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hidden"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<sst xmlns="http://schemas.openxmlformats.org/spreadsheetml/2006/main" count="1069" uniqueCount="396">
  <si>
    <t>TEAM OF INTEREST:</t>
  </si>
  <si>
    <t>U15</t>
  </si>
  <si>
    <t>POSITION OF INTEREST:</t>
  </si>
  <si>
    <t>Forward</t>
  </si>
  <si>
    <t>Jason Kamerzel-Smith</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</si>
  <si>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</si>
  <si>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</si>
  <si>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</si>
  <si>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</si>
  <si>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</si>
  <si>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</si>
  <si>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</si>
  <si>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</si>
  <si>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</si>
  <si>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</si>
  <si>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</si>
  <si>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</si>
  <si>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</si>
  <si>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</si>
  <si>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</si>
  <si>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</si>
  <si>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</si>
  <si>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</si>
  <si>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</si>
  <si>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</si>
  <si>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</si>
  <si>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</si>
  <si>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</si>
  <si>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</si>
  <si>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</si>
  <si>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</si>
  <si>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</si>
  <si>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</si>
  <si>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</si>
  <si>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</si>
  <si>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</si>
  <si>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</si>
  <si>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</si>
  <si>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</si>
  <si>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</si>
  <si>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</si>
  <si>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</si>
  <si>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</si>
  <si>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</si>
  <si>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</si>
  <si>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</si>
  <si>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</si>
  <si>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</si>
  <si>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</si>
  <si>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</si>
  <si>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</si>
  <si>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</si>
  <si>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</si>
  <si>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U15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</si>
  <si>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</si>
  <si>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</si>
  <si>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</si>
  <si>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</si>
  <si>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</si>
  <si>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</si>
  <si>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</si>
  <si>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</si>
  <si>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</si>
  <si>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</si>
  <si>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</si>
  <si>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</si>
  <si>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</si>
  <si>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</si>
  <si>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</si>
  <si>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</si>
  <si>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</si>
  <si>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</si>
  <si>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</si>
  <si>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</si>
  <si>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</si>
  <si>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</si>
  <si>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</si>
  <si>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</si>
  <si>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</si>
  <si>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</si>
  <si>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</si>
  <si>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</si>
  <si>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</si>
  <si>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</si>
  <si>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</si>
  <si>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</si>
  <si>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</si>
  <si>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</si>
  <si>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</si>
  <si>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</si>
  <si>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</si>
  <si>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</si>
  <si>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</si>
  <si>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</si>
  <si>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</si>
  <si>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</si>
  <si>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</si>
  <si>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</si>
  <si>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</si>
  <si>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</si>
  <si>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</si>
  <si>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</si>
  <si>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</si>
  <si>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</si>
  <si>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</si>
  <si>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</si>
  <si>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</si>
  <si>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</si>
  <si>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</si>
  <si>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</si>
  <si>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</si>
  <si>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</si>
  <si>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</si>
  <si>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</si>
  <si>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</si>
  <si>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</si>
  <si>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</si>
  <si>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</si>
  <si>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</si>
  <si>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</si>
  <si>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</si>
  <si>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</si>
  <si>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</si>
  <si>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</si>
  <si>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</si>
  <si>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</si>
  <si>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</si>
  <si>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</si>
  <si>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</si>
  <si>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</si>
  <si>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</si>
  <si>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</si>
  <si>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</si>
  <si>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</si>
  <si>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</si>
  <si>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</si>
  <si>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</si>
  <si>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</si>
  <si>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</si>
  <si>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</si>
  <si>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</si>
  <si>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</si>
  <si>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</si>
  <si>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</si>
  <si>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</si>
  <si>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</si>
  <si>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</si>
  <si>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</si>
  <si>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</si>
  <si>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</si>
  <si>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</si>
  <si>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</si>
  <si>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</si>
  <si>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</si>
  <si>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</si>
  <si>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</si>
  <si>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</si>
  <si>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</si>
  <si>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</si>
  <si>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</si>
  <si>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</si>
  <si>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</si>
  <si>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</si>
  <si>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</si>
  <si>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</si>
  <si>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</si>
  <si>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</si>
  <si>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</si>
  <si>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</si>
  <si>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</si>
  <si>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</si>
  <si>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</si>
  <si>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</si>
  <si>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</si>
  <si>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</si>
  <si>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Trey Poverman</t>
  </si>
  <si>
    <t>Full</t>
  </si>
  <si>
    <t>Summer</t>
  </si>
  <si>
    <t>Speed-Strength</t>
  </si>
  <si>
    <t>Sam Rodriguez</t>
  </si>
  <si>
    <t>Drew Canal</t>
  </si>
  <si>
    <t>Max Segal</t>
  </si>
  <si>
    <t>Vlad Sivitski</t>
  </si>
  <si>
    <t>Luke Gellert</t>
  </si>
  <si>
    <t>Liam Muller</t>
  </si>
  <si>
    <t>Josep Calderon</t>
  </si>
  <si>
    <t>Jasper Wylie</t>
  </si>
  <si>
    <t>Alexander Abdelaal</t>
  </si>
  <si>
    <t>Alex Robbins</t>
  </si>
  <si>
    <t>Ben Stangle</t>
  </si>
  <si>
    <t>Willy Segal</t>
  </si>
  <si>
    <t>Nathan Barack-Anbidi</t>
  </si>
  <si>
    <t>Kayden Arthur</t>
  </si>
  <si>
    <t>Ollie Garry</t>
  </si>
  <si>
    <t>Christian Smyth</t>
  </si>
  <si>
    <t>Ben Gill</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</si>
  <si>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</si>
  <si>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</si>
  <si>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</si>
  <si>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</si>
  <si>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</si>
  <si>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</si>
  <si>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</si>
  <si>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</si>
  <si>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</si>
  <si>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</si>
  <si>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</si>
  <si>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</si>
  <si>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</si>
  <si>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</si>
  <si>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</si>
  <si>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</si>
  <si>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</si>
  <si>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</si>
  <si>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</si>
  <si>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</si>
  <si>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</si>
  <si>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</si>
  <si>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</si>
  <si>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</si>
  <si>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</si>
  <si>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</si>
  <si>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</si>
  <si>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</si>
  <si>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</si>
  <si>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</si>
  <si>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</si>
  <si>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</si>
  <si>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</si>
  <si>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</si>
  <si>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</si>
  <si>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</si>
  <si>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</si>
  <si>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</si>
  <si>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</si>
  <si>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</si>
  <si>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</si>
  <si>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</si>
  <si>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</si>
  <si>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</si>
  <si>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</si>
  <si>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</si>
  <si>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</si>
  <si>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</si>
  <si>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</si>
  <si>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</si>
  <si>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</si>
  <si>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</si>
  <si>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</si>
  <si>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</si>
  <si>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</si>
  <si>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</si>
  <si>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</si>
  <si>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</si>
  <si>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</si>
  <si>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</si>
  <si>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</si>
  <si>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</si>
  <si>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</si>
  <si>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</si>
  <si>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</si>
  <si>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</si>
  <si>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</si>
  <si>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</si>
  <si>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</si>
  <si>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</si>
  <si>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</si>
  <si>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</si>
  <si>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</si>
  <si>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</si>
  <si>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</si>
  <si>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</si>
  <si>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</si>
  <si>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</si>
  <si>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</si>
  <si>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</si>
  <si>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</si>
  <si>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</si>
  <si>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</si>
  <si>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</si>
  <si>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</si>
  <si>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</si>
  <si>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</si>
  <si>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</si>
  <si>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</si>
  <si>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</si>
  <si>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</si>
  <si>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</si>
  <si>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</si>
  <si>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</si>
  <si>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</si>
  <si>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</si>
  <si>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</si>
  <si>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</si>
  <si>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</si>
  <si>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</si>
  <si>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U19</t>
  </si>
  <si>
    <t>st</t>
  </si>
  <si>
    <t>U17</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</si>
  <si>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</si>
  <si>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</si>
  <si>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</si>
  <si>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</si>
  <si>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</si>
  <si>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</si>
  <si>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</si>
  <si>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</si>
  <si>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</si>
  <si>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</si>
  <si>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</si>
  <si>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</si>
  <si>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</si>
  <si>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</si>
  <si>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</si>
  <si>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</si>
  <si>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</si>
  <si>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</si>
  <si>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</si>
  <si>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</si>
  <si>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</si>
  <si>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</si>
  <si>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</si>
  <si>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</si>
  <si>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</si>
  <si>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</si>
  <si>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</si>
  <si>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</si>
  <si>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</si>
  <si>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</si>
  <si>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</si>
  <si>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</si>
  <si>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</si>
  <si>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</si>
  <si>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</si>
  <si>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</si>
  <si>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</si>
  <si>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</si>
  <si>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</si>
  <si>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</si>
  <si>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</si>
  <si>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</si>
  <si>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</si>
  <si>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</si>
  <si>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</si>
  <si>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</si>
  <si>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</si>
  <si>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</si>
  <si>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</si>
  <si>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</si>
  <si>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</si>
  <si>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</si>
  <si>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</si>
  <si>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</si>
  <si>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</si>
  <si>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</si>
  <si>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</si>
  <si>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</si>
  <si>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</si>
  <si>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</si>
  <si>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</si>
  <si>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Trey</t>
  </si>
  <si>
    <t>Poverman</t>
  </si>
  <si>
    <t>Sam</t>
  </si>
  <si>
    <t>Rodriguez</t>
  </si>
  <si>
    <t>Drew</t>
  </si>
  <si>
    <t>Canal</t>
  </si>
  <si>
    <t>Max</t>
  </si>
  <si>
    <t>Segal</t>
  </si>
  <si>
    <t>Vlad</t>
  </si>
  <si>
    <t>Sivitski</t>
  </si>
  <si>
    <t>Luke</t>
  </si>
  <si>
    <t>Gellert</t>
  </si>
  <si>
    <t>Liam</t>
  </si>
  <si>
    <t>Muller</t>
  </si>
  <si>
    <t>Josep</t>
  </si>
  <si>
    <t>Calderon</t>
  </si>
  <si>
    <t>Jasper</t>
  </si>
  <si>
    <t>Wylie</t>
  </si>
  <si>
    <t>Alexander</t>
  </si>
  <si>
    <t>Abdelaal</t>
  </si>
  <si>
    <t>Alex</t>
  </si>
  <si>
    <t>Robbins</t>
  </si>
  <si>
    <t>Ben</t>
  </si>
  <si>
    <t>Stangle</t>
  </si>
  <si>
    <t>Willy</t>
  </si>
  <si>
    <t>Nathan</t>
  </si>
  <si>
    <t>Barack-Anbidi</t>
  </si>
  <si>
    <t>Kayden</t>
  </si>
  <si>
    <t>Arthur</t>
  </si>
  <si>
    <t>Ollie</t>
  </si>
  <si>
    <t>Garry</t>
  </si>
  <si>
    <t>Jason</t>
  </si>
  <si>
    <t>Kamerzel-Smith</t>
  </si>
  <si>
    <t>Christian</t>
  </si>
  <si>
    <t>Smyth</t>
  </si>
  <si>
    <t>Gill</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</si>
</sst>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0" fillId="6" fontId="2" numFmtId="164" xfId="0" applyAlignment="1" applyFont="1" applyNumberFormat="1">
      <alignment horizontal="center" shrinkToFit="0" vertical="center" wrapText="1"/>
    </xf>
    <xf borderId="39" fillId="3" fontId="41" numFmtId="0" xfId="0" applyAlignment="1" applyBorder="1" applyFont="1">
      <alignment readingOrder="0" vertical="center"/>
    </xf>
    <xf borderId="0" fillId="3" fontId="2" numFmtId="164" xfId="0" applyAlignment="1" applyFont="1" applyNumberFormat="1">
      <alignment horizontal="center" shrinkToFit="0" vertical="center" wrapText="1"/>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horizontal="center" readingOrder="0"/>
    </xf>
    <xf borderId="0" fillId="6" fontId="2" numFmtId="171" xfId="0" applyAlignment="1" applyFont="1" applyNumberFormat="1">
      <alignment readingOrder="0"/>
    </xf>
    <xf borderId="0" fillId="6" fontId="2" numFmtId="0" xfId="0" applyAlignment="1" applyFon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horizontal="right" vertical="bottom"/>
    </xf>
    <xf borderId="0" fillId="3" fontId="2" numFmtId="0" xfId="0" applyAlignment="1" applyFont="1">
      <alignment horizontal="center" readingOrder="0"/>
    </xf>
    <xf borderId="0" fillId="3" fontId="2" numFmtId="171" xfId="0" applyAlignment="1" applyFont="1" applyNumberFormat="1">
      <alignment readingOrder="0"/>
    </xf>
    <xf borderId="0" fillId="3" fontId="2" numFmtId="0" xfId="0" applyAlignment="1" applyFon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6" fontId="2" numFmtId="164"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6" fontId="2" numFmtId="0" xfId="0" applyAlignment="1" applyFont="1">
      <alignment horizontal="center"/>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3" fontId="2" numFmtId="0" xfId="0" applyAlignment="1" applyFont="1">
      <alignment horizontal="center"/>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color rgb="FFFFFFFF"/>
      </font>
      <fill>
        <patternFill patternType="solid">
          <fgColor rgb="FFFFFFFF"/>
          <bgColor rgb="FFFFFFFF"/>
        </patternFill>
      </fill>
      <border/>
    </dxf>
    <dxf>
      <font/>
      <fill>
        <patternFill patternType="solid">
          <fgColor rgb="FFF3F3F3"/>
          <bgColor rgb="FFF3F3F3"/>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8" type="secondRowStripe"/>
    </tableStyle>
    <tableStyle count="2" pivot="0" name="Settings-style">
      <tableStyleElement dxfId="7" type="firstRowStripe"/>
      <tableStyleElement dxfId="18" type="secondRowStripe"/>
    </tableStyle>
    <tableStyle count="2" pivot="0" name="Settings-style 2">
      <tableStyleElement dxfId="7" type="firstRowStripe"/>
      <tableStyleElement dxfId="18" type="secondRowStripe"/>
    </tableStyle>
    <tableStyle count="2" pivot="0" name="Settings-style 3">
      <tableStyleElement dxfId="7" type="firstRowStripe"/>
      <tableStyleElement dxfId="18" type="secondRowStripe"/>
    </tableStyle>
    <tableStyle count="2" pivot="0" name="Settings-style 4">
      <tableStyleElement dxfId="7" type="firstRowStripe"/>
      <tableStyleElement dxfId="18" type="secondRowStripe"/>
    </tableStyle>
    <tableStyle count="2" pivot="0" name="Settings-style 5">
      <tableStyleElement dxfId="7" type="firstRowStripe"/>
      <tableStyleElement dxfId="18" type="secondRowStripe"/>
    </tableStyle>
    <tableStyle count="2" pivot="0" name="Settings-style 6">
      <tableStyleElement dxfId="7" type="firstRowStripe"/>
      <tableStyleElement dxfId="18" type="secondRowStripe"/>
    </tableStyle>
    <tableStyle count="2" pivot="0" name="Settings-style 7">
      <tableStyleElement dxfId="7" type="firstRowStripe"/>
      <tableStyleElement dxfId="18" type="secondRowStripe"/>
    </tableStyle>
    <tableStyle count="2" pivot="0" name="PHV Calculator-style">
      <tableStyleElement dxfId="7" type="firstRowStripe"/>
      <tableStyleElement dxfId="18"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1532175918"/>
        <c:axId val="1047527250"/>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1532175918"/>
        <c:axId val="1047527250"/>
      </c:areaChart>
      <c:catAx>
        <c:axId val="15321759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047527250"/>
      </c:catAx>
      <c:valAx>
        <c:axId val="1047527250"/>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532175918"/>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741492808"/>
        <c:axId val="1863944337"/>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741492808"/>
        <c:axId val="1863944337"/>
      </c:areaChart>
      <c:catAx>
        <c:axId val="7414928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863944337"/>
      </c:catAx>
      <c:valAx>
        <c:axId val="1863944337"/>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741492808"/>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652710945"/>
        <c:axId val="214167829"/>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652710945"/>
        <c:axId val="214167829"/>
      </c:areaChart>
      <c:catAx>
        <c:axId val="6527109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214167829"/>
      </c:catAx>
      <c:valAx>
        <c:axId val="214167829"/>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652710945"/>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953197415"/>
        <c:axId val="167848274"/>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953197415"/>
        <c:axId val="167848274"/>
      </c:areaChart>
      <c:catAx>
        <c:axId val="9531974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67848274"/>
      </c:catAx>
      <c:valAx>
        <c:axId val="167848274"/>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953197415"/>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1834076054"/>
        <c:axId val="1692040106"/>
      </c:barChart>
      <c:catAx>
        <c:axId val="183407605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692040106"/>
      </c:catAx>
      <c:valAx>
        <c:axId val="1692040106"/>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1834076054"/>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1110518941"/>
        <c:axId val="1076627990"/>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1110518941"/>
        <c:axId val="1076627990"/>
      </c:areaChart>
      <c:catAx>
        <c:axId val="11105189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076627990"/>
      </c:catAx>
      <c:valAx>
        <c:axId val="1076627990"/>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110518941"/>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287092850"/>
        <c:axId val="1508342457"/>
      </c:barChart>
      <c:areaChart>
        <c:ser>
          <c:idx val="1"/>
          <c:order val="1"/>
          <c:tx>
            <c:strRef>
              <c:f>ChartData!$AP$5</c:f>
            </c:strRef>
          </c:tx>
          <c:spPr>
            <a:solidFill>
              <a:srgbClr val="000000">
                <a:alpha val="30000"/>
              </a:srgbClr>
            </a:solidFill>
            <a:ln cmpd="sng" w="19050">
              <a:solidFill>
                <a:srgbClr val="000000">
                  <a:alpha val="100000"/>
                </a:srgbClr>
              </a:solidFill>
              <a:prstDash val="lgDash"/>
            </a:ln>
          </c:spPr>
          <c:cat>
            <c:strRef>
              <c:f>ChartData!$AN$6:$AN$200</c:f>
            </c:strRef>
          </c:cat>
          <c:val>
            <c:numRef>
              <c:f>ChartData!$AP$6:$AP$200</c:f>
              <c:numCache/>
            </c:numRef>
          </c:val>
        </c:ser>
        <c:axId val="287092850"/>
        <c:axId val="1508342457"/>
      </c:areaChart>
      <c:catAx>
        <c:axId val="2870928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508342457"/>
      </c:catAx>
      <c:valAx>
        <c:axId val="1508342457"/>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287092850"/>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ser>
          <c:idx val="0"/>
          <c:order val="0"/>
          <c:tx>
            <c:strRef>
              <c:f>ChartData!$AW$5</c:f>
            </c:strRef>
          </c:tx>
          <c:spPr>
            <a:ln>
              <a:noFill/>
            </a:ln>
          </c:spPr>
          <c:marker>
            <c:symbol val="circle"/>
            <c:size val="7"/>
            <c:spPr>
              <a:solidFill>
                <a:srgbClr val="CCCCCC"/>
              </a:solidFill>
              <a:ln cmpd="sng">
                <a:solidFill>
                  <a:srgbClr val="CCCCCC"/>
                </a:solidFill>
              </a:ln>
            </c:spPr>
          </c:marker>
          <c:xVal>
            <c:numRef>
              <c:f>ChartData!$BB$6:$BB$200</c:f>
            </c:numRef>
          </c:xVal>
          <c:yVal>
            <c:numRef>
              <c:f>ChartData!$AW$6:$AW$200</c:f>
              <c:numCache/>
            </c:numRef>
          </c:yVal>
        </c:ser>
        <c:ser>
          <c:idx val="1"/>
          <c:order val="1"/>
          <c:tx>
            <c:strRef>
              <c:f>ChartData!$AY$5</c:f>
            </c:strRef>
          </c:tx>
          <c:spPr>
            <a:ln>
              <a:noFill/>
            </a:ln>
          </c:spPr>
          <c:marker>
            <c:symbol val="x"/>
            <c:size val="10"/>
            <c:spPr>
              <a:solidFill>
                <a:srgbClr val="005710"/>
              </a:solidFill>
              <a:ln cmpd="sng">
                <a:solidFill>
                  <a:srgbClr val="005710"/>
                </a:solidFill>
              </a:ln>
            </c:spPr>
          </c:marker>
          <c:xVal>
            <c:numRef>
              <c:f>ChartData!$BB$6:$BB$200</c:f>
            </c:numRef>
          </c:xVal>
          <c:yVal>
            <c:numRef>
              <c:f>ChartData!$AY$6:$AY$200</c:f>
              <c:numCache/>
            </c:numRef>
          </c:yVal>
        </c:ser>
        <c:ser>
          <c:idx val="2"/>
          <c:order val="2"/>
          <c:tx>
            <c:strRef>
              <c:f>ChartData!$BA$5</c:f>
            </c:strRef>
          </c:tx>
          <c:spPr>
            <a:ln>
              <a:noFill/>
            </a:ln>
          </c:spPr>
          <c:marker>
            <c:symbol val="circle"/>
            <c:size val="7"/>
            <c:spPr>
              <a:solidFill>
                <a:srgbClr val="A4C2F4"/>
              </a:solidFill>
              <a:ln cmpd="sng">
                <a:solidFill>
                  <a:srgbClr val="A4C2F4"/>
                </a:solidFill>
              </a:ln>
            </c:spPr>
          </c:marker>
          <c:xVal>
            <c:numRef>
              <c:f>ChartData!$BB$6:$BB$200</c:f>
            </c:numRef>
          </c:xVal>
          <c:yVal>
            <c:numRef>
              <c:f>ChartData!$BA$6:$BA$200</c:f>
              <c:numCache/>
            </c:numRef>
          </c:yVal>
        </c:ser>
        <c:dLbls>
          <c:showLegendKey val="0"/>
          <c:showVal val="0"/>
          <c:showCatName val="0"/>
          <c:showSerName val="0"/>
          <c:showPercent val="0"/>
          <c:showBubbleSize val="0"/>
        </c:dLbls>
        <c:axId val="1247275557"/>
        <c:axId val="1424681227"/>
      </c:scatterChart>
      <c:valAx>
        <c:axId val="124727555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424681227"/>
      </c:valAx>
      <c:valAx>
        <c:axId val="1424681227"/>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247275557"/>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1825093491"/>
        <c:axId val="1518426246"/>
      </c:scatterChart>
      <c:valAx>
        <c:axId val="182509349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518426246"/>
      </c:valAx>
      <c:valAx>
        <c:axId val="1518426246"/>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825093491"/>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2.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9050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2.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1.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U15 REPORT FOR JASON KAMERZEL-SMITH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Forward</v>
      </c>
      <c r="E7" s="2"/>
      <c r="F7" s="15" t="s">
        <v>13</v>
      </c>
      <c r="G7" s="16" t="s">
        <v>14</v>
      </c>
      <c r="H7" s="17"/>
      <c r="I7" s="18">
        <f t="array" ref="I7">IFERROR(AVERAGEIFS(INDEX(TestingData,,MATCH($G7,TestingHeaders,0)),TestingData!$A:$A,$A$5,TestingData!$I:$I,$F$5),"")</f>
        <v>204</v>
      </c>
      <c r="J7" s="19">
        <f t="shared" ref="J7:J15" si="1">IF(I7="","",CHOOSE(MATCH($J$6,$K$6:$M$6,0),I7-K7,I7-L7,I7-M7))</f>
        <v>2.666666667</v>
      </c>
      <c r="K7" s="20">
        <f>ChartData!J7</f>
        <v>217</v>
      </c>
      <c r="L7" s="21">
        <f>ChartData!K7</f>
        <v>201.3333333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49.8425</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16.125</v>
      </c>
      <c r="M9" s="29">
        <f>ChartData!L9</f>
        <v>15</v>
      </c>
    </row>
    <row r="10" ht="18.75" customHeight="1">
      <c r="C10" s="10" t="s">
        <v>19</v>
      </c>
      <c r="D10" s="11" t="str">
        <f t="array" ref="D10">IFERROR(INDEX(ProfileData,MATCH($A$5,Profiles!$A:$A,0),MATCH($C10,ProfileHeaders,0)),"")</f>
        <v>U15</v>
      </c>
      <c r="E10" s="2"/>
      <c r="F10" s="15" t="s">
        <v>20</v>
      </c>
      <c r="G10" s="32" t="s">
        <v>21</v>
      </c>
      <c r="H10" s="33"/>
      <c r="I10" s="34">
        <f t="array" ref="I10">IFERROR(AVERAGEIFS(INDEX(TestingData,,MATCH($G10,TestingHeaders,0)),TestingData!$A:$A,$A$5,TestingData!$I:$I,$F$5),"")</f>
        <v>1.41</v>
      </c>
      <c r="J10" s="35">
        <f t="shared" si="1"/>
        <v>-0.2375</v>
      </c>
      <c r="K10" s="36">
        <f>ChartData!J10</f>
        <v>1.41</v>
      </c>
      <c r="L10" s="37">
        <f>ChartData!K10</f>
        <v>1.6475</v>
      </c>
      <c r="M10" s="38">
        <f>ChartData!L10</f>
        <v>1.89</v>
      </c>
    </row>
    <row r="11" ht="18.75" customHeight="1">
      <c r="C11" s="39" t="str">
        <f t="array" ref="C11">IFERROR(INDEX(Settings!L:L,MATCH(ChartData!C19,Settings!K:K,0)),"")</f>
        <v/>
      </c>
      <c r="E11" s="2"/>
      <c r="F11" s="24"/>
      <c r="G11" s="25" t="s">
        <v>22</v>
      </c>
      <c r="H11" s="26"/>
      <c r="I11" s="34">
        <f t="array" ref="I11">IFERROR(AVERAGEIFS(INDEX(TestingData,,MATCH($G11,TestingHeaders,0)),TestingData!$A:$A,$A$5,TestingData!$I:$I,$F$5),"")</f>
        <v>3.02</v>
      </c>
      <c r="J11" s="35">
        <f t="shared" si="1"/>
        <v>0.03083333333</v>
      </c>
      <c r="K11" s="36">
        <f>ChartData!J11</f>
        <v>2.9</v>
      </c>
      <c r="L11" s="37">
        <f>ChartData!K11</f>
        <v>2.989166667</v>
      </c>
      <c r="M11" s="38">
        <f>ChartData!L11</f>
        <v>3.12</v>
      </c>
    </row>
    <row r="12" ht="18.75" customHeight="1">
      <c r="F12" s="24"/>
      <c r="G12" s="30" t="s">
        <v>23</v>
      </c>
      <c r="H12" s="31"/>
      <c r="I12" s="18" t="str">
        <f t="array" ref="I12">IFERROR(AVERAGEIFS(INDEX(TestingData,,MATCH($G12,TestingHeaders,0)),TestingData!$A:$A,$A$5,TestingData!$I:$I,$F$5),"")</f>
        <v/>
      </c>
      <c r="J12" s="19" t="str">
        <f t="shared" si="1"/>
        <v/>
      </c>
      <c r="K12" s="27">
        <f>ChartData!J12</f>
        <v>3</v>
      </c>
      <c r="L12" s="28">
        <f>ChartData!K12</f>
        <v>9.125</v>
      </c>
      <c r="M12" s="29">
        <f>ChartData!L12</f>
        <v>21.2</v>
      </c>
    </row>
    <row r="13" ht="18.75" customHeight="1">
      <c r="A13" s="2"/>
      <c r="B13" s="2"/>
      <c r="C13" s="2"/>
      <c r="D13" s="2"/>
      <c r="E13" s="2"/>
      <c r="F13" s="15" t="s">
        <v>24</v>
      </c>
      <c r="G13" s="40" t="s">
        <v>25</v>
      </c>
      <c r="H13" s="41"/>
      <c r="I13" s="42">
        <f t="array" ref="I13">IFERROR(AVERAGEIFS(INDEX(TestingData,,MATCH($G13,TestingHeaders,0)),TestingData!$A:$A,$A$5,TestingData!$I:$I,$F$5),"")</f>
        <v>225</v>
      </c>
      <c r="J13" s="43">
        <f t="shared" si="1"/>
        <v>63.66666667</v>
      </c>
      <c r="K13" s="20">
        <f>ChartData!J13</f>
        <v>230</v>
      </c>
      <c r="L13" s="21">
        <f>ChartData!K13</f>
        <v>161.3333333</v>
      </c>
      <c r="M13" s="22">
        <f>ChartData!L13</f>
        <v>12</v>
      </c>
    </row>
    <row r="14" ht="18.75" customHeight="1">
      <c r="A14" s="44" t="s">
        <v>26</v>
      </c>
      <c r="E14" s="2"/>
      <c r="F14" s="45"/>
      <c r="G14" s="30" t="s">
        <v>27</v>
      </c>
      <c r="H14" s="31"/>
      <c r="I14" s="42" t="str">
        <f t="array" ref="I14">IFERROR(AVERAGEIFS(INDEX(TestingData,,MATCH($G14,TestingHeaders,0)),TestingData!$A:$A,$A$5,TestingData!$I:$I,$F$5),"")</f>
        <v/>
      </c>
      <c r="J14" s="43" t="str">
        <f t="shared" si="1"/>
        <v/>
      </c>
      <c r="K14" s="20">
        <f>ChartData!J14</f>
        <v>2.116402116</v>
      </c>
      <c r="L14" s="21">
        <f>ChartData!K14</f>
        <v>1.563866956</v>
      </c>
      <c r="M14" s="22">
        <f>ChartData!L14</f>
        <v>0.5376344086</v>
      </c>
    </row>
    <row r="15" ht="18.75" customHeight="1">
      <c r="A15" s="46" t="str">
        <f>A5</f>
        <v>Jason Kamerzel-Smith</v>
      </c>
      <c r="E15" s="2"/>
      <c r="F15" s="47" t="s">
        <v>28</v>
      </c>
      <c r="G15" s="30" t="s">
        <v>29</v>
      </c>
      <c r="H15" s="31"/>
      <c r="I15" s="18">
        <f t="array" ref="I15">IFERROR(AVERAGEIFS(INDEX(TestingData,,MATCH($G15,TestingHeaders,0)),TestingData!$A:$A,$A$5,TestingData!$I:$I,$F$5),"")</f>
        <v>98</v>
      </c>
      <c r="J15" s="19">
        <f t="shared" si="1"/>
        <v>-3.222222222</v>
      </c>
      <c r="K15" s="27">
        <f>ChartData!J12</f>
        <v>3</v>
      </c>
      <c r="L15" s="28">
        <f>ChartData!K15</f>
        <v>101.2222222</v>
      </c>
      <c r="M15" s="29">
        <f>ChartData!L15</f>
        <v>66</v>
      </c>
    </row>
    <row r="16" ht="18.75" customHeight="1">
      <c r="A16" s="48">
        <f>ChartData!Y9</f>
        <v>74.58334532</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Jason Kamerzel-Smith</v>
      </c>
      <c r="H18" s="52" t="str">
        <f>K5&amp;" Best"</f>
        <v>Team Best</v>
      </c>
      <c r="J18" s="53" t="str">
        <f>K5&amp;" Average"</f>
        <v>Team Average</v>
      </c>
      <c r="L18" s="54" t="str">
        <f>K5&amp;" Worst"</f>
        <v>Team Worst</v>
      </c>
    </row>
    <row r="19" ht="18.75" customHeight="1">
      <c r="A19" s="55" t="str">
        <f>A5</f>
        <v>Jason Kamerzel-Smith</v>
      </c>
      <c r="C19" s="55" t="str">
        <f>IFERROR(ChartData!C7&amp;" Average","")</f>
        <v>Forward Average</v>
      </c>
      <c r="E19" s="2"/>
      <c r="F19" s="2"/>
      <c r="G19" s="2"/>
      <c r="H19" s="2"/>
      <c r="I19" s="3"/>
      <c r="J19" s="3"/>
      <c r="K19" s="3"/>
      <c r="L19" s="3"/>
      <c r="M19" s="3"/>
    </row>
    <row r="20" ht="18.75" customHeight="1">
      <c r="A20" s="56">
        <f>ChartData!Y16</f>
        <v>74.58334532</v>
      </c>
      <c r="C20" s="56">
        <f>ChartData!Y13</f>
        <v>59.52689432</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10M SPRINT</v>
      </c>
      <c r="F34" s="64" t="s">
        <v>36</v>
      </c>
      <c r="H34" s="65" t="str">
        <f>IFERROR(ChartData!W36,A5&amp;" has no major strengths; he is below the 50th percentile in every test.")</f>
        <v>Jason Kamerzel-Smith's biggest strength is 10M SPRINT. Jason Kamerzel-Smith is in the 100th percentile. Another strength for Jason Kamerzel-Smith is AGILITY TEST; they are in the 63rd percentile.</v>
      </c>
    </row>
    <row r="35" ht="18.75" customHeight="1">
      <c r="D35" s="63" t="str">
        <f>ChartData!V35</f>
        <v>AGILITY TEST</v>
      </c>
    </row>
    <row r="36" ht="18.75" customHeight="1">
      <c r="A36" s="3"/>
      <c r="B36" s="2"/>
      <c r="C36" s="2"/>
      <c r="D36" s="66"/>
      <c r="E36" s="66"/>
      <c r="F36" s="2"/>
      <c r="G36" s="2"/>
      <c r="H36" s="2"/>
      <c r="I36" s="3"/>
      <c r="J36" s="3"/>
      <c r="K36" s="3"/>
      <c r="L36" s="3"/>
      <c r="M36" s="3"/>
    </row>
    <row r="37" ht="18.75" customHeight="1">
      <c r="A37" s="67"/>
      <c r="B37" s="68" t="s">
        <v>37</v>
      </c>
      <c r="D37" s="69" t="str">
        <f>ChartData!V38</f>
        <v>MED BALL THROW AVG</v>
      </c>
      <c r="F37" s="70" t="s">
        <v>36</v>
      </c>
      <c r="H37" s="71" t="str">
        <f>IFERROR(ChartData!W40,A5&amp;" has no weaknesses; he is above the 50th percentile in every test.")</f>
        <v>Jason Kamerzel-Smith's biggest weakness is MED BALL THROW AVG. Jason Kamerzel-Smith is in the 24th percentile. Another weakness for Jason Kamerzel-Smith is BROAD JUMP; they are in the 35th percentile.</v>
      </c>
    </row>
    <row r="38" ht="18.75" customHeight="1">
      <c r="D38" s="69" t="str">
        <f>ChartData!V39</f>
        <v>BROAD JUMP</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29</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IFERROR(__xludf.DUMMYFUNCTION("""COMPUTED_VALUE"""),74.58334531649938)</f>
        <v>74.58334532</v>
      </c>
      <c r="F59" s="94">
        <f>IFERROR(__xludf.DUMMYFUNCTION("""COMPUTED_VALUE"""),14.9)</f>
        <v>14.9</v>
      </c>
      <c r="G59" s="3">
        <f>IFERROR(__xludf.DUMMYFUNCTION("""COMPUTED_VALUE"""),98.0)</f>
        <v>98</v>
      </c>
      <c r="H59" s="95">
        <f>IFERROR(__xludf.DUMMYFUNCTION("""COMPUTED_VALUE"""),1.41)</f>
        <v>1.41</v>
      </c>
      <c r="I59" s="95">
        <f>IFERROR(__xludf.DUMMYFUNCTION("""COMPUTED_VALUE"""),3.02)</f>
        <v>3.02</v>
      </c>
      <c r="J59" s="3"/>
      <c r="K59" s="3" t="str">
        <f>IFERROR(__xludf.DUMMYFUNCTION("""COMPUTED_VALUE"""),"")</f>
        <v/>
      </c>
      <c r="L59" s="95" t="str">
        <f>IFERROR(__xludf.DUMMYFUNCTION("""COMPUTED_VALUE"""),"")</f>
        <v/>
      </c>
      <c r="M59" s="95">
        <f>IFERROR(__xludf.DUMMYFUNCTION("""COMPUTED_VALUE"""),225.0)</f>
        <v>225</v>
      </c>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21</v>
      </c>
      <c r="J4" s="126"/>
      <c r="K4" s="127"/>
      <c r="L4" s="128"/>
      <c r="W4" s="129"/>
    </row>
    <row r="5" ht="22.5" customHeight="1" outlineLevel="1">
      <c r="A5" s="130" t="str">
        <f>IF(C4="","All teams included","Only the "&amp;C4&amp;" is included")</f>
        <v>Only the U15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SORTN(FILTER({J13:J298,INDEX(I13:W298,,MATCH(I4,I11:W11,0))},INDEX(I13:"&amp;"W298,,MATCH(I4,I11:W11,0))&lt;&gt;""""),5,FALSE,2,FALSE)),"""")"),"Josep Calderon")</f>
        <v>Josep Calderon</v>
      </c>
      <c r="K5" s="135">
        <f>IFERROR(__xludf.DUMMYFUNCTION("""COMPUTED_VALUE"""),1.41)</f>
        <v>1.41</v>
      </c>
      <c r="L5" s="136" t="b">
        <v>0</v>
      </c>
      <c r="M5" s="137" t="s">
        <v>58</v>
      </c>
      <c r="N5" s="138" t="str">
        <f t="shared" ref="N5:N8" si="3">REPT("🟠",COUNTIFS($N$13:$N298,"Limited",$M$13:$M298,$M5))&amp;
REPT("🔴",COUNTIFS($N$13:$N298,"Out",$M$13:$M298,$M5))</f>
        <v/>
      </c>
      <c r="O5" s="94">
        <f t="shared" ref="O5:W5" si="2">IFERROR(AVERAGEIFS(O$13:O298,$M$13:$M298,$M5),"")</f>
        <v>60.97938493</v>
      </c>
      <c r="P5" s="94">
        <f t="shared" si="2"/>
        <v>64.79515855</v>
      </c>
      <c r="Q5" s="139">
        <f t="shared" si="2"/>
        <v>195.6666667</v>
      </c>
      <c r="R5" s="94">
        <f t="shared" si="2"/>
        <v>43.46</v>
      </c>
      <c r="S5" s="95">
        <f t="shared" si="2"/>
        <v>7.5</v>
      </c>
      <c r="T5" s="95">
        <f t="shared" si="2"/>
        <v>1.835</v>
      </c>
      <c r="U5" s="93">
        <f t="shared" si="2"/>
        <v>2.925</v>
      </c>
      <c r="V5" s="93">
        <f t="shared" si="2"/>
        <v>217.5</v>
      </c>
      <c r="W5" s="140">
        <f t="shared" si="2"/>
        <v>1.719659659</v>
      </c>
    </row>
    <row r="6" ht="22.5" customHeight="1" outlineLevel="1">
      <c r="A6" s="121" t="s">
        <v>59</v>
      </c>
      <c r="C6" s="141"/>
      <c r="G6" s="123"/>
      <c r="H6" s="142"/>
      <c r="I6" s="133" t="str">
        <f t="array" ref="I6">IFERROR(INDEX(Profiles!I:I,MATCH(J6,Profiles!A:A,0)),"")</f>
        <v/>
      </c>
      <c r="J6" s="134" t="str">
        <f>IFERROR(__xludf.DUMMYFUNCTION("""COMPUTED_VALUE"""),"Jason Kamerzel-Smith")</f>
        <v>Jason Kamerzel-Smith</v>
      </c>
      <c r="K6" s="135">
        <f>IFERROR(__xludf.DUMMYFUNCTION("""COMPUTED_VALUE"""),1.41)</f>
        <v>1.41</v>
      </c>
      <c r="L6" s="136" t="b">
        <v>0</v>
      </c>
      <c r="M6" s="137" t="s">
        <v>60</v>
      </c>
      <c r="N6" s="138" t="str">
        <f t="shared" si="3"/>
        <v/>
      </c>
      <c r="O6" s="94">
        <f t="shared" ref="O6:W6" si="4">IFERROR(AVERAGEIFS(O$13:O298,$M$13:$M298,$M6),"")</f>
        <v>70.00359895</v>
      </c>
      <c r="P6" s="94">
        <f t="shared" si="4"/>
        <v>76.19061494</v>
      </c>
      <c r="Q6" s="139">
        <f t="shared" si="4"/>
        <v>195.1666667</v>
      </c>
      <c r="R6" s="94" t="str">
        <f t="shared" si="4"/>
        <v/>
      </c>
      <c r="S6" s="95">
        <f t="shared" si="4"/>
        <v>7.4</v>
      </c>
      <c r="T6" s="95">
        <f t="shared" si="4"/>
        <v>1.5475</v>
      </c>
      <c r="U6" s="93">
        <f t="shared" si="4"/>
        <v>2.935</v>
      </c>
      <c r="V6" s="93">
        <f t="shared" si="4"/>
        <v>124.75</v>
      </c>
      <c r="W6" s="140">
        <f t="shared" si="4"/>
        <v>1.540894231</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IFERROR(__xludf.DUMMYFUNCTION("""COMPUTED_VALUE"""),"Max Segal")</f>
        <v>Max Segal</v>
      </c>
      <c r="K7" s="135">
        <f>IFERROR(__xludf.DUMMYFUNCTION("""COMPUTED_VALUE"""),1.5)</f>
        <v>1.5</v>
      </c>
      <c r="L7" s="136" t="b">
        <v>0</v>
      </c>
      <c r="M7" s="137" t="s">
        <v>61</v>
      </c>
      <c r="N7" s="138" t="str">
        <f t="shared" si="3"/>
        <v/>
      </c>
      <c r="O7" s="94">
        <f t="shared" ref="O7:W7" si="5">IFERROR(AVERAGEIFS(O$13:O298,$M$13:$M298,$M7),"")</f>
        <v>57.51520057</v>
      </c>
      <c r="P7" s="94">
        <f t="shared" si="5"/>
        <v>40.35085285</v>
      </c>
      <c r="Q7" s="139">
        <f t="shared" si="5"/>
        <v>207.25</v>
      </c>
      <c r="R7" s="94">
        <f t="shared" si="5"/>
        <v>48.5</v>
      </c>
      <c r="S7" s="95">
        <f t="shared" si="5"/>
        <v>12.93333333</v>
      </c>
      <c r="T7" s="95">
        <f t="shared" si="5"/>
        <v>1.723333333</v>
      </c>
      <c r="U7" s="93">
        <f t="shared" si="5"/>
        <v>3.03</v>
      </c>
      <c r="V7" s="93">
        <f t="shared" si="5"/>
        <v>134</v>
      </c>
      <c r="W7" s="140">
        <f t="shared" si="5"/>
        <v>1.552708563</v>
      </c>
    </row>
    <row r="8" ht="22.5" customHeight="1" outlineLevel="1">
      <c r="A8" s="121" t="s">
        <v>62</v>
      </c>
      <c r="C8" s="122" t="s">
        <v>5</v>
      </c>
      <c r="G8" s="123"/>
      <c r="H8" s="3"/>
      <c r="I8" s="133" t="str">
        <f t="array" ref="I8">IFERROR(INDEX(Profiles!I:I,MATCH(J8,Profiles!A:A,0)),"")</f>
        <v/>
      </c>
      <c r="J8" s="134" t="str">
        <f>IFERROR(__xludf.DUMMYFUNCTION("""COMPUTED_VALUE"""),"Liam Muller")</f>
        <v>Liam Muller</v>
      </c>
      <c r="K8" s="135">
        <f>IFERROR(__xludf.DUMMYFUNCTION("""COMPUTED_VALUE"""),1.5)</f>
        <v>1.5</v>
      </c>
      <c r="L8" s="143" t="b">
        <v>0</v>
      </c>
      <c r="M8" s="144" t="s">
        <v>3</v>
      </c>
      <c r="N8" s="145" t="str">
        <f t="shared" si="3"/>
        <v/>
      </c>
      <c r="O8" s="146">
        <f t="shared" ref="O8:W8" si="6">IFERROR(AVERAGEIFS(O$13:O298,$M$13:$M298,$M8),"")</f>
        <v>59.52689432</v>
      </c>
      <c r="P8" s="146">
        <f t="shared" si="6"/>
        <v>54.02739621</v>
      </c>
      <c r="Q8" s="147">
        <f t="shared" si="6"/>
        <v>207.4</v>
      </c>
      <c r="R8" s="146">
        <f t="shared" si="6"/>
        <v>53.705</v>
      </c>
      <c r="S8" s="148">
        <f t="shared" si="6"/>
        <v>9.3</v>
      </c>
      <c r="T8" s="148">
        <f t="shared" si="6"/>
        <v>1.58</v>
      </c>
      <c r="U8" s="149">
        <f t="shared" si="6"/>
        <v>3.063333333</v>
      </c>
      <c r="V8" s="149">
        <f t="shared" si="6"/>
        <v>200</v>
      </c>
      <c r="W8" s="150">
        <f t="shared" si="6"/>
        <v>1.461239987</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IFERROR(__xludf.DUMMYFUNCTION("""COMPUTED_VALUE"""),"Kayden Arthur")</f>
        <v>Kayden Arthur</v>
      </c>
      <c r="K9" s="156">
        <f>IFERROR(__xludf.DUMMYFUNCTION("""COMPUTED_VALUE"""),1.6)</f>
        <v>1.6</v>
      </c>
      <c r="L9" s="157" t="s">
        <v>63</v>
      </c>
      <c r="M9" s="88"/>
      <c r="N9" s="88"/>
      <c r="O9" s="158">
        <f t="shared" ref="O9:W9" si="7">IFERROR(AVERAGE(O13:O298),"")</f>
        <v>62.81416791</v>
      </c>
      <c r="P9" s="158">
        <f t="shared" si="7"/>
        <v>60.83337958</v>
      </c>
      <c r="Q9" s="159">
        <f t="shared" si="7"/>
        <v>201.3333333</v>
      </c>
      <c r="R9" s="158">
        <f t="shared" si="7"/>
        <v>49.8425</v>
      </c>
      <c r="S9" s="160">
        <f t="shared" si="7"/>
        <v>9.125</v>
      </c>
      <c r="T9" s="160">
        <f t="shared" si="7"/>
        <v>1.6475</v>
      </c>
      <c r="U9" s="161">
        <f t="shared" si="7"/>
        <v>2.989166667</v>
      </c>
      <c r="V9" s="161">
        <f t="shared" si="7"/>
        <v>161.3333333</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),MATCH(C12,J11:W11,0),C14)"),"Ben Gill")</f>
        <v>Ben Gill</v>
      </c>
      <c r="L13" s="177" t="str">
        <f>IFERROR(__xludf.DUMMYFUNCTION("""COMPUTED_VALUE"""),"U15")</f>
        <v>U15</v>
      </c>
      <c r="M13" s="177" t="str">
        <f>IFERROR(__xludf.DUMMYFUNCTION("""COMPUTED_VALUE"""),"Forward")</f>
        <v>Forward</v>
      </c>
      <c r="N13" s="177" t="str">
        <f>IFERROR(__xludf.DUMMYFUNCTION("""COMPUTED_VALUE"""),"Full")</f>
        <v>Full</v>
      </c>
      <c r="O13" s="178" t="str">
        <f>IFERROR(__xludf.DUMMYFUNCTION("""COMPUTED_VALUE"""),"")</f>
        <v/>
      </c>
      <c r="P13" s="179" t="str">
        <f>IFERROR(__xludf.DUMMYFUNCTION("""COMPUTED_VALUE"""),"")</f>
        <v/>
      </c>
      <c r="Q13" s="180"/>
      <c r="R13" s="176" t="str">
        <f>IFERROR(__xludf.DUMMYFUNCTION("""COMPUTED_VALUE"""),"")</f>
        <v/>
      </c>
      <c r="S13" s="181"/>
      <c r="T13" s="181"/>
      <c r="U13" s="176"/>
      <c r="V13" s="178"/>
      <c r="W13" s="181" t="str">
        <f>IFERROR(__xludf.DUMMYFUNCTION("""COMPUTED_VALUE"""),"")</f>
        <v/>
      </c>
    </row>
    <row r="14" ht="22.5" customHeight="1">
      <c r="A14" s="121" t="s">
        <v>69</v>
      </c>
      <c r="C14" s="141" t="b">
        <v>0</v>
      </c>
      <c r="G14" s="123"/>
      <c r="H14" s="171"/>
      <c r="I14" s="182" t="str">
        <f t="array" ref="I14">IFERROR(INDEX(Profiles!I:I,MATCH(J14,Profiles!A:A,0)),"")</f>
        <v/>
      </c>
      <c r="J14" s="183" t="str">
        <f>IFERROR(__xludf.DUMMYFUNCTION("""COMPUTED_VALUE"""),"Ben Stangle")</f>
        <v>Ben Stangle</v>
      </c>
      <c r="L14" s="183" t="str">
        <f>IFERROR(__xludf.DUMMYFUNCTION("""COMPUTED_VALUE"""),"U15")</f>
        <v>U15</v>
      </c>
      <c r="M14" s="183" t="str">
        <f>IFERROR(__xludf.DUMMYFUNCTION("""COMPUTED_VALUE"""),"Midfielder")</f>
        <v>Midfielder</v>
      </c>
      <c r="N14" s="183" t="str">
        <f>IFERROR(__xludf.DUMMYFUNCTION("""COMPUTED_VALUE"""),"Full")</f>
        <v>Full</v>
      </c>
      <c r="O14" s="184">
        <f>IFERROR(__xludf.DUMMYFUNCTION("""COMPUTED_VALUE"""),86.51081081081081)</f>
        <v>86.51081081</v>
      </c>
      <c r="P14" s="185" t="str">
        <f>IFERROR(__xludf.DUMMYFUNCTION("""COMPUTED_VALUE"""),"")</f>
        <v/>
      </c>
      <c r="Q14" s="186">
        <f>IFERROR(__xludf.DUMMYFUNCTION("""COMPUTED_VALUE"""),210.0)</f>
        <v>210</v>
      </c>
      <c r="R14" s="182" t="str">
        <f>IFERROR(__xludf.DUMMYFUNCTION("""COMPUTED_VALUE"""),"")</f>
        <v/>
      </c>
      <c r="S14" s="187"/>
      <c r="T14" s="187"/>
      <c r="U14" s="182"/>
      <c r="V14" s="188"/>
      <c r="W14" s="187">
        <f>IFERROR(__xludf.DUMMYFUNCTION("""COMPUTED_VALUE"""),1.6904761904761905)</f>
        <v>1.69047619</v>
      </c>
    </row>
    <row r="15" ht="22.5" customHeight="1">
      <c r="A15" s="189"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IFERROR(__xludf.DUMMYFUNCTION("""COMPUTED_VALUE"""),"Josep Calderon")</f>
        <v>Josep Calderon</v>
      </c>
      <c r="L15" s="177" t="str">
        <f>IFERROR(__xludf.DUMMYFUNCTION("""COMPUTED_VALUE"""),"U15")</f>
        <v>U15</v>
      </c>
      <c r="M15" s="177" t="str">
        <f>IFERROR(__xludf.DUMMYFUNCTION("""COMPUTED_VALUE"""),"Defender")</f>
        <v>Defender</v>
      </c>
      <c r="N15" s="177" t="str">
        <f>IFERROR(__xludf.DUMMYFUNCTION("""COMPUTED_VALUE"""),"Full")</f>
        <v>Full</v>
      </c>
      <c r="O15" s="178">
        <f>IFERROR(__xludf.DUMMYFUNCTION("""COMPUTED_VALUE"""),74.58334531649938)</f>
        <v>74.58334532</v>
      </c>
      <c r="P15" s="179">
        <f>IFERROR(__xludf.DUMMYFUNCTION("""COMPUTED_VALUE"""),72.72727272727272)</f>
        <v>72.72727273</v>
      </c>
      <c r="Q15" s="180">
        <f>IFERROR(__xludf.DUMMYFUNCTION("""COMPUTED_VALUE"""),204.0)</f>
        <v>204</v>
      </c>
      <c r="R15" s="176" t="str">
        <f>IFERROR(__xludf.DUMMYFUNCTION("""COMPUTED_VALUE"""),"")</f>
        <v/>
      </c>
      <c r="S15" s="181"/>
      <c r="T15" s="181">
        <f>IFERROR(__xludf.DUMMYFUNCTION("""COMPUTED_VALUE"""),1.41)</f>
        <v>1.41</v>
      </c>
      <c r="U15" s="176">
        <f>IFERROR(__xludf.DUMMYFUNCTION("""COMPUTED_VALUE"""),3.02)</f>
        <v>3.02</v>
      </c>
      <c r="V15" s="178">
        <f>IFERROR(__xludf.DUMMYFUNCTION("""COMPUTED_VALUE"""),225.0)</f>
        <v>225</v>
      </c>
      <c r="W15" s="181" t="str">
        <f>IFERROR(__xludf.DUMMYFUNCTION("""COMPUTED_VALUE"""),"")</f>
        <v/>
      </c>
    </row>
    <row r="16" ht="22.5" customHeight="1">
      <c r="A16" s="163"/>
      <c r="H16" s="171"/>
      <c r="I16" s="182" t="str">
        <f t="array" ref="I16">IFERROR(INDEX(Profiles!I:I,MATCH(J16,Profiles!A:A,0)),"")</f>
        <v/>
      </c>
      <c r="J16" s="183" t="str">
        <f>IFERROR(__xludf.DUMMYFUNCTION("""COMPUTED_VALUE"""),"Jason Kamerzel-Smith")</f>
        <v>Jason Kamerzel-Smith</v>
      </c>
      <c r="L16" s="183" t="str">
        <f>IFERROR(__xludf.DUMMYFUNCTION("""COMPUTED_VALUE"""),"U15")</f>
        <v>U15</v>
      </c>
      <c r="M16" s="183" t="str">
        <f>IFERROR(__xludf.DUMMYFUNCTION("""COMPUTED_VALUE"""),"Forward")</f>
        <v>Forward</v>
      </c>
      <c r="N16" s="183" t="str">
        <f>IFERROR(__xludf.DUMMYFUNCTION("""COMPUTED_VALUE"""),"Full")</f>
        <v>Full</v>
      </c>
      <c r="O16" s="184">
        <f>IFERROR(__xludf.DUMMYFUNCTION("""COMPUTED_VALUE"""),74.58334531649938)</f>
        <v>74.58334532</v>
      </c>
      <c r="P16" s="185">
        <f>IFERROR(__xludf.DUMMYFUNCTION("""COMPUTED_VALUE"""),72.72727272727272)</f>
        <v>72.72727273</v>
      </c>
      <c r="Q16" s="186">
        <f>IFERROR(__xludf.DUMMYFUNCTION("""COMPUTED_VALUE"""),204.0)</f>
        <v>204</v>
      </c>
      <c r="R16" s="182" t="str">
        <f>IFERROR(__xludf.DUMMYFUNCTION("""COMPUTED_VALUE"""),"")</f>
        <v/>
      </c>
      <c r="S16" s="187"/>
      <c r="T16" s="187">
        <f>IFERROR(__xludf.DUMMYFUNCTION("""COMPUTED_VALUE"""),1.41)</f>
        <v>1.41</v>
      </c>
      <c r="U16" s="182">
        <f>IFERROR(__xludf.DUMMYFUNCTION("""COMPUTED_VALUE"""),3.02)</f>
        <v>3.02</v>
      </c>
      <c r="V16" s="184">
        <f>IFERROR(__xludf.DUMMYFUNCTION("""COMPUTED_VALUE"""),225.0)</f>
        <v>225</v>
      </c>
      <c r="W16" s="187" t="str">
        <f>IFERROR(__xludf.DUMMYFUNCTION("""COMPUTED_VALUE"""),"")</f>
        <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IFERROR(__xludf.DUMMYFUNCTION("""COMPUTED_VALUE"""),"Max Segal")</f>
        <v>Max Segal</v>
      </c>
      <c r="L17" s="177" t="str">
        <f>IFERROR(__xludf.DUMMYFUNCTION("""COMPUTED_VALUE"""),"U15")</f>
        <v>U15</v>
      </c>
      <c r="M17" s="177" t="str">
        <f>IFERROR(__xludf.DUMMYFUNCTION("""COMPUTED_VALUE"""),"Defender")</f>
        <v>Defender</v>
      </c>
      <c r="N17" s="177" t="str">
        <f>IFERROR(__xludf.DUMMYFUNCTION("""COMPUTED_VALUE"""),"Full")</f>
        <v>Full</v>
      </c>
      <c r="O17" s="178">
        <f>IFERROR(__xludf.DUMMYFUNCTION("""COMPUTED_VALUE"""),74.54830624749161)</f>
        <v>74.54830625</v>
      </c>
      <c r="P17" s="179">
        <f>IFERROR(__xludf.DUMMYFUNCTION("""COMPUTED_VALUE"""),92.23484848484844)</f>
        <v>92.23484848</v>
      </c>
      <c r="Q17" s="180">
        <f>IFERROR(__xludf.DUMMYFUNCTION("""COMPUTED_VALUE"""),186.0)</f>
        <v>186</v>
      </c>
      <c r="R17" s="176" t="str">
        <f>IFERROR(__xludf.DUMMYFUNCTION("""COMPUTED_VALUE"""),"")</f>
        <v/>
      </c>
      <c r="S17" s="181">
        <f>IFERROR(__xludf.DUMMYFUNCTION("""COMPUTED_VALUE"""),3.0)</f>
        <v>3</v>
      </c>
      <c r="T17" s="181">
        <f>IFERROR(__xludf.DUMMYFUNCTION("""COMPUTED_VALUE"""),1.5)</f>
        <v>1.5</v>
      </c>
      <c r="U17" s="176">
        <f>IFERROR(__xludf.DUMMYFUNCTION("""COMPUTED_VALUE"""),2.91)</f>
        <v>2.91</v>
      </c>
      <c r="V17" s="190">
        <f>IFERROR(__xludf.DUMMYFUNCTION("""COMPUTED_VALUE"""),22.0)</f>
        <v>22</v>
      </c>
      <c r="W17" s="181">
        <f>IFERROR(__xludf.DUMMYFUNCTION("""COMPUTED_VALUE"""),2.096774193548387)</f>
        <v>2.096774194</v>
      </c>
    </row>
    <row r="18" ht="22.5" customHeight="1">
      <c r="A18" s="191" t="s">
        <v>71</v>
      </c>
      <c r="C18" s="192" t="s">
        <v>72</v>
      </c>
      <c r="E18" s="193" t="s">
        <v>73</v>
      </c>
      <c r="G18" s="194" t="s">
        <v>74</v>
      </c>
      <c r="H18" s="171"/>
      <c r="I18" s="182" t="str">
        <f t="array" ref="I18">IFERROR(INDEX(Profiles!I:I,MATCH(J18,Profiles!A:A,0)),"")</f>
        <v/>
      </c>
      <c r="J18" s="183" t="str">
        <f>IFERROR(__xludf.DUMMYFUNCTION("""COMPUTED_VALUE"""),"Luke Gellert")</f>
        <v>Luke Gellert</v>
      </c>
      <c r="L18" s="183" t="str">
        <f>IFERROR(__xludf.DUMMYFUNCTION("""COMPUTED_VALUE"""),"U15")</f>
        <v>U15</v>
      </c>
      <c r="M18" s="183" t="str">
        <f>IFERROR(__xludf.DUMMYFUNCTION("""COMPUTED_VALUE"""),"Defender")</f>
        <v>Defender</v>
      </c>
      <c r="N18" s="183" t="str">
        <f>IFERROR(__xludf.DUMMYFUNCTION("""COMPUTED_VALUE"""),"Full")</f>
        <v>Full</v>
      </c>
      <c r="O18" s="184">
        <f>IFERROR(__xludf.DUMMYFUNCTION("""COMPUTED_VALUE"""),72.9483466983467)</f>
        <v>72.9483467</v>
      </c>
      <c r="P18" s="185">
        <f>IFERROR(__xludf.DUMMYFUNCTION("""COMPUTED_VALUE"""),72.52747252747253)</f>
        <v>72.52747253</v>
      </c>
      <c r="Q18" s="186">
        <f>IFERROR(__xludf.DUMMYFUNCTION("""COMPUTED_VALUE"""),192.0)</f>
        <v>192</v>
      </c>
      <c r="R18" s="182" t="str">
        <f>IFERROR(__xludf.DUMMYFUNCTION("""COMPUTED_VALUE"""),"")</f>
        <v/>
      </c>
      <c r="S18" s="187">
        <f>IFERROR(__xludf.DUMMYFUNCTION("""COMPUTED_VALUE"""),8.0)</f>
        <v>8</v>
      </c>
      <c r="T18" s="187"/>
      <c r="U18" s="182"/>
      <c r="V18" s="188"/>
      <c r="W18" s="187">
        <f>IFERROR(__xludf.DUMMYFUNCTION("""COMPUTED_VALUE"""),1.4583333333333333)</f>
        <v>1.458333333</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IFERROR(__xludf.DUMMYFUNCTION("""COMPUTED_VALUE"""),"Trey Poverman")</f>
        <v>Trey Poverman</v>
      </c>
      <c r="L19" s="177" t="str">
        <f>IFERROR(__xludf.DUMMYFUNCTION("""COMPUTED_VALUE"""),"U15")</f>
        <v>U15</v>
      </c>
      <c r="M19" s="177" t="str">
        <f>IFERROR(__xludf.DUMMYFUNCTION("""COMPUTED_VALUE"""),"Goalkeeper")</f>
        <v>Goalkeeper</v>
      </c>
      <c r="N19" s="177" t="str">
        <f>IFERROR(__xludf.DUMMYFUNCTION("""COMPUTED_VALUE"""),"Full")</f>
        <v>Full</v>
      </c>
      <c r="O19" s="178">
        <f>IFERROR(__xludf.DUMMYFUNCTION("""COMPUTED_VALUE"""),72.6839133089133)</f>
        <v>72.68391331</v>
      </c>
      <c r="P19" s="179">
        <f>IFERROR(__xludf.DUMMYFUNCTION("""COMPUTED_VALUE"""),62.03449328449327)</f>
        <v>62.03449328</v>
      </c>
      <c r="Q19" s="180">
        <f>IFERROR(__xludf.DUMMYFUNCTION("""COMPUTED_VALUE"""),189.0)</f>
        <v>189</v>
      </c>
      <c r="R19" s="176" t="str">
        <f>IFERROR(__xludf.DUMMYFUNCTION("""COMPUTED_VALUE"""),"")</f>
        <v/>
      </c>
      <c r="S19" s="181">
        <f>IFERROR(__xludf.DUMMYFUNCTION("""COMPUTED_VALUE"""),9.7)</f>
        <v>9.7</v>
      </c>
      <c r="T19" s="181">
        <f>IFERROR(__xludf.DUMMYFUNCTION("""COMPUTED_VALUE"""),1.78)</f>
        <v>1.78</v>
      </c>
      <c r="U19" s="176">
        <f>IFERROR(__xludf.DUMMYFUNCTION("""COMPUTED_VALUE"""),2.9)</f>
        <v>2.9</v>
      </c>
      <c r="V19" s="178">
        <f>IFERROR(__xludf.DUMMYFUNCTION("""COMPUTED_VALUE"""),230.0)</f>
        <v>230</v>
      </c>
      <c r="W19" s="181">
        <f>IFERROR(__xludf.DUMMYFUNCTION("""COMPUTED_VALUE"""),2.1164021164021163)</f>
        <v>2.116402116</v>
      </c>
    </row>
    <row r="20" ht="22.5" customHeight="1">
      <c r="A20" s="197" t="str">
        <f t="array" ref="A20:A28">TRANSPOSE(O11:W11)</f>
        <v>OVERALL SCORE</v>
      </c>
      <c r="C20" s="198">
        <v>1.0</v>
      </c>
      <c r="D20" s="198">
        <v>45.0</v>
      </c>
      <c r="E20" s="199">
        <v>50.0</v>
      </c>
      <c r="F20" s="199">
        <v>100.0</v>
      </c>
      <c r="G20" s="200" t="b">
        <v>1</v>
      </c>
      <c r="H20" s="171"/>
      <c r="I20" s="182" t="str">
        <f t="array" ref="I20">IFERROR(INDEX(Profiles!I:I,MATCH(J20,Profiles!A:A,0)),"")</f>
        <v/>
      </c>
      <c r="J20" s="183" t="str">
        <f>IFERROR(__xludf.DUMMYFUNCTION("""COMPUTED_VALUE"""),"Vlad Sivitski")</f>
        <v>Vlad Sivitski</v>
      </c>
      <c r="L20" s="183" t="str">
        <f>IFERROR(__xludf.DUMMYFUNCTION("""COMPUTED_VALUE"""),"U15")</f>
        <v>U15</v>
      </c>
      <c r="M20" s="183" t="str">
        <f>IFERROR(__xludf.DUMMYFUNCTION("""COMPUTED_VALUE"""),"Defender")</f>
        <v>Defender</v>
      </c>
      <c r="N20" s="183" t="str">
        <f>IFERROR(__xludf.DUMMYFUNCTION("""COMPUTED_VALUE"""),"Full")</f>
        <v>Full</v>
      </c>
      <c r="O20" s="184">
        <f>IFERROR(__xludf.DUMMYFUNCTION("""COMPUTED_VALUE"""),72.6839133089133)</f>
        <v>72.68391331</v>
      </c>
      <c r="P20" s="185">
        <f>IFERROR(__xludf.DUMMYFUNCTION("""COMPUTED_VALUE"""),62.03449328449327)</f>
        <v>62.03449328</v>
      </c>
      <c r="Q20" s="186">
        <f>IFERROR(__xludf.DUMMYFUNCTION("""COMPUTED_VALUE"""),189.0)</f>
        <v>189</v>
      </c>
      <c r="R20" s="182" t="str">
        <f>IFERROR(__xludf.DUMMYFUNCTION("""COMPUTED_VALUE"""),"")</f>
        <v/>
      </c>
      <c r="S20" s="187">
        <f>IFERROR(__xludf.DUMMYFUNCTION("""COMPUTED_VALUE"""),9.7)</f>
        <v>9.7</v>
      </c>
      <c r="T20" s="187">
        <f>IFERROR(__xludf.DUMMYFUNCTION("""COMPUTED_VALUE"""),1.78)</f>
        <v>1.78</v>
      </c>
      <c r="U20" s="182">
        <f>IFERROR(__xludf.DUMMYFUNCTION("""COMPUTED_VALUE"""),2.9)</f>
        <v>2.9</v>
      </c>
      <c r="V20" s="184">
        <f>IFERROR(__xludf.DUMMYFUNCTION("""COMPUTED_VALUE"""),230.0)</f>
        <v>230</v>
      </c>
      <c r="W20" s="187">
        <f>IFERROR(__xludf.DUMMYFUNCTION("""COMPUTED_VALUE"""),2.1164021164021163)</f>
        <v>2.116402116</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IFERROR(__xludf.DUMMYFUNCTION("""COMPUTED_VALUE"""),"Jasper Wylie")</f>
        <v>Jasper Wylie</v>
      </c>
      <c r="L21" s="177" t="str">
        <f>IFERROR(__xludf.DUMMYFUNCTION("""COMPUTED_VALUE"""),"U15")</f>
        <v>U15</v>
      </c>
      <c r="M21" s="177" t="str">
        <f>IFERROR(__xludf.DUMMYFUNCTION("""COMPUTED_VALUE"""),"Defender")</f>
        <v>Defender</v>
      </c>
      <c r="N21" s="177" t="str">
        <f>IFERROR(__xludf.DUMMYFUNCTION("""COMPUTED_VALUE"""),"Full")</f>
        <v>Full</v>
      </c>
      <c r="O21" s="178">
        <f>IFERROR(__xludf.DUMMYFUNCTION("""COMPUTED_VALUE"""),72.57176577157242)</f>
        <v>72.57176577</v>
      </c>
      <c r="P21" s="179" t="str">
        <f>IFERROR(__xludf.DUMMYFUNCTION("""COMPUTED_VALUE"""),"")</f>
        <v/>
      </c>
      <c r="Q21" s="180">
        <f>IFERROR(__xludf.DUMMYFUNCTION("""COMPUTED_VALUE"""),214.0)</f>
        <v>214</v>
      </c>
      <c r="R21" s="176" t="str">
        <f>IFERROR(__xludf.DUMMYFUNCTION("""COMPUTED_VALUE"""),"")</f>
        <v/>
      </c>
      <c r="S21" s="181"/>
      <c r="T21" s="181"/>
      <c r="U21" s="176"/>
      <c r="V21" s="190"/>
      <c r="W21" s="181">
        <f>IFERROR(__xludf.DUMMYFUNCTION("""COMPUTED_VALUE"""),1.4953271028037383)</f>
        <v>1.495327103</v>
      </c>
    </row>
    <row r="22" ht="22.5" customHeight="1">
      <c r="A22" s="201" t="s">
        <v>14</v>
      </c>
      <c r="C22" s="198">
        <v>1.0</v>
      </c>
      <c r="D22" s="198">
        <v>100.0</v>
      </c>
      <c r="E22" s="199">
        <v>120.0</v>
      </c>
      <c r="F22" s="199">
        <v>7.0</v>
      </c>
      <c r="G22" s="200" t="b">
        <v>0</v>
      </c>
      <c r="H22" s="171"/>
      <c r="I22" s="182" t="str">
        <f t="array" ref="I22">IFERROR(INDEX(Profiles!I:I,MATCH(J22,Profiles!A:A,0)),"")</f>
        <v/>
      </c>
      <c r="J22" s="183" t="str">
        <f>IFERROR(__xludf.DUMMYFUNCTION("""COMPUTED_VALUE"""),"Drew Canal")</f>
        <v>Drew Canal</v>
      </c>
      <c r="L22" s="183" t="str">
        <f>IFERROR(__xludf.DUMMYFUNCTION("""COMPUTED_VALUE"""),"U15")</f>
        <v>U15</v>
      </c>
      <c r="M22" s="183" t="str">
        <f>IFERROR(__xludf.DUMMYFUNCTION("""COMPUTED_VALUE"""),"Goalkeeper")</f>
        <v>Goalkeeper</v>
      </c>
      <c r="N22" s="183" t="str">
        <f>IFERROR(__xludf.DUMMYFUNCTION("""COMPUTED_VALUE"""),"Full")</f>
        <v>Full</v>
      </c>
      <c r="O22" s="184">
        <f>IFERROR(__xludf.DUMMYFUNCTION("""COMPUTED_VALUE"""),70.67296692230424)</f>
        <v>70.67296692</v>
      </c>
      <c r="P22" s="185">
        <f>IFERROR(__xludf.DUMMYFUNCTION("""COMPUTED_VALUE"""),53.77955377955374)</f>
        <v>53.77955378</v>
      </c>
      <c r="Q22" s="186">
        <f>IFERROR(__xludf.DUMMYFUNCTION("""COMPUTED_VALUE"""),206.0)</f>
        <v>206</v>
      </c>
      <c r="R22" s="182" t="str">
        <f>IFERROR(__xludf.DUMMYFUNCTION("""COMPUTED_VALUE"""),"")</f>
        <v/>
      </c>
      <c r="S22" s="187">
        <f>IFERROR(__xludf.DUMMYFUNCTION("""COMPUTED_VALUE"""),5.9)</f>
        <v>5.9</v>
      </c>
      <c r="T22" s="187">
        <f>IFERROR(__xludf.DUMMYFUNCTION("""COMPUTED_VALUE"""),1.89)</f>
        <v>1.89</v>
      </c>
      <c r="U22" s="182">
        <f>IFERROR(__xludf.DUMMYFUNCTION("""COMPUTED_VALUE"""),2.95)</f>
        <v>2.95</v>
      </c>
      <c r="V22" s="184">
        <f>IFERROR(__xludf.DUMMYFUNCTION("""COMPUTED_VALUE"""),205.0)</f>
        <v>205</v>
      </c>
      <c r="W22" s="187">
        <f>IFERROR(__xludf.DUMMYFUNCTION("""COMPUTED_VALUE"""),1.8446601941747574)</f>
        <v>1.844660194</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IFERROR(__xludf.DUMMYFUNCTION("""COMPUTED_VALUE"""),"Kayden Arthur")</f>
        <v>Kayden Arthur</v>
      </c>
      <c r="L23" s="177" t="str">
        <f>IFERROR(__xludf.DUMMYFUNCTION("""COMPUTED_VALUE"""),"U15")</f>
        <v>U15</v>
      </c>
      <c r="M23" s="177" t="str">
        <f>IFERROR(__xludf.DUMMYFUNCTION("""COMPUTED_VALUE"""),"Forward")</f>
        <v>Forward</v>
      </c>
      <c r="N23" s="177" t="str">
        <f>IFERROR(__xludf.DUMMYFUNCTION("""COMPUTED_VALUE"""),"Full")</f>
        <v>Full</v>
      </c>
      <c r="O23" s="178">
        <f>IFERROR(__xludf.DUMMYFUNCTION("""COMPUTED_VALUE"""),65.55443371237877)</f>
        <v>65.55443371</v>
      </c>
      <c r="P23" s="179">
        <f>IFERROR(__xludf.DUMMYFUNCTION("""COMPUTED_VALUE"""),48.14421689421692)</f>
        <v>48.14421689</v>
      </c>
      <c r="Q23" s="180">
        <f>IFERROR(__xludf.DUMMYFUNCTION("""COMPUTED_VALUE"""),210.0)</f>
        <v>210</v>
      </c>
      <c r="R23" s="176">
        <f>IFERROR(__xludf.DUMMYFUNCTION("""COMPUTED_VALUE"""),59.25)</f>
        <v>59.25</v>
      </c>
      <c r="S23" s="181">
        <f>IFERROR(__xludf.DUMMYFUNCTION("""COMPUTED_VALUE"""),11.7)</f>
        <v>11.7</v>
      </c>
      <c r="T23" s="181">
        <f>IFERROR(__xludf.DUMMYFUNCTION("""COMPUTED_VALUE"""),1.6)</f>
        <v>1.6</v>
      </c>
      <c r="U23" s="176">
        <f>IFERROR(__xludf.DUMMYFUNCTION("""COMPUTED_VALUE"""),3.05)</f>
        <v>3.05</v>
      </c>
      <c r="V23" s="178">
        <f>IFERROR(__xludf.DUMMYFUNCTION("""COMPUTED_VALUE"""),185.0)</f>
        <v>185</v>
      </c>
      <c r="W23" s="181">
        <f>IFERROR(__xludf.DUMMYFUNCTION("""COMPUTED_VALUE"""),1.6904761904761905)</f>
        <v>1.69047619</v>
      </c>
    </row>
    <row r="24" ht="22.5" customHeight="1">
      <c r="A24" s="197" t="s">
        <v>23</v>
      </c>
      <c r="C24" s="198">
        <v>5.0</v>
      </c>
      <c r="D24" s="198">
        <v>100.0</v>
      </c>
      <c r="E24" s="199">
        <v>0.1</v>
      </c>
      <c r="F24" s="199">
        <v>3.9</v>
      </c>
      <c r="G24" s="200" t="b">
        <v>1</v>
      </c>
      <c r="H24" s="171"/>
      <c r="I24" s="182" t="str">
        <f t="array" ref="I24">IFERROR(INDEX(Profiles!I:I,MATCH(J24,Profiles!A:A,0)),"")</f>
        <v/>
      </c>
      <c r="J24" s="183" t="str">
        <f>IFERROR(__xludf.DUMMYFUNCTION("""COMPUTED_VALUE"""),"Alexander Abdelaal")</f>
        <v>Alexander Abdelaal</v>
      </c>
      <c r="L24" s="183" t="str">
        <f>IFERROR(__xludf.DUMMYFUNCTION("""COMPUTED_VALUE"""),"U15")</f>
        <v>U15</v>
      </c>
      <c r="M24" s="183" t="str">
        <f>IFERROR(__xludf.DUMMYFUNCTION("""COMPUTED_VALUE"""),"Midfielder")</f>
        <v>Midfielder</v>
      </c>
      <c r="N24" s="183" t="str">
        <f>IFERROR(__xludf.DUMMYFUNCTION("""COMPUTED_VALUE"""),"Full")</f>
        <v>Full</v>
      </c>
      <c r="O24" s="184">
        <f>IFERROR(__xludf.DUMMYFUNCTION("""COMPUTED_VALUE"""),65.136676795613)</f>
        <v>65.1366768</v>
      </c>
      <c r="P24" s="185">
        <f>IFERROR(__xludf.DUMMYFUNCTION("""COMPUTED_VALUE"""),53.77955377955374)</f>
        <v>53.77955378</v>
      </c>
      <c r="Q24" s="186">
        <f>IFERROR(__xludf.DUMMYFUNCTION("""COMPUTED_VALUE"""),206.0)</f>
        <v>206</v>
      </c>
      <c r="R24" s="182">
        <f>IFERROR(__xludf.DUMMYFUNCTION("""COMPUTED_VALUE"""),48.5)</f>
        <v>48.5</v>
      </c>
      <c r="S24" s="187">
        <f>IFERROR(__xludf.DUMMYFUNCTION("""COMPUTED_VALUE"""),5.9)</f>
        <v>5.9</v>
      </c>
      <c r="T24" s="187">
        <f>IFERROR(__xludf.DUMMYFUNCTION("""COMPUTED_VALUE"""),1.89)</f>
        <v>1.89</v>
      </c>
      <c r="U24" s="182">
        <f>IFERROR(__xludf.DUMMYFUNCTION("""COMPUTED_VALUE"""),2.95)</f>
        <v>2.95</v>
      </c>
      <c r="V24" s="184">
        <f>IFERROR(__xludf.DUMMYFUNCTION("""COMPUTED_VALUE"""),205.0)</f>
        <v>205</v>
      </c>
      <c r="W24" s="187">
        <f>IFERROR(__xludf.DUMMYFUNCTION("""COMPUTED_VALUE"""),1.8446601941747574)</f>
        <v>1.844660194</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IFERROR(__xludf.DUMMYFUNCTION("""COMPUTED_VALUE"""),"Willy Segal")</f>
        <v>Willy Segal</v>
      </c>
      <c r="L25" s="177" t="str">
        <f>IFERROR(__xludf.DUMMYFUNCTION("""COMPUTED_VALUE"""),"U15")</f>
        <v>U15</v>
      </c>
      <c r="M25" s="177" t="str">
        <f>IFERROR(__xludf.DUMMYFUNCTION("""COMPUTED_VALUE"""),"Midfielder")</f>
        <v>Midfielder</v>
      </c>
      <c r="N25" s="177" t="str">
        <f>IFERROR(__xludf.DUMMYFUNCTION("""COMPUTED_VALUE"""),"Full")</f>
        <v>Full</v>
      </c>
      <c r="O25" s="178">
        <f>IFERROR(__xludf.DUMMYFUNCTION("""COMPUTED_VALUE"""),59.81350599777522)</f>
        <v>59.813506</v>
      </c>
      <c r="P25" s="179">
        <f>IFERROR(__xludf.DUMMYFUNCTION("""COMPUTED_VALUE"""),48.14421689421692)</f>
        <v>48.14421689</v>
      </c>
      <c r="Q25" s="180">
        <f>IFERROR(__xludf.DUMMYFUNCTION("""COMPUTED_VALUE"""),210.0)</f>
        <v>210</v>
      </c>
      <c r="R25" s="176" t="str">
        <f>IFERROR(__xludf.DUMMYFUNCTION("""COMPUTED_VALUE"""),"")</f>
        <v/>
      </c>
      <c r="S25" s="181">
        <f>IFERROR(__xludf.DUMMYFUNCTION("""COMPUTED_VALUE"""),11.7)</f>
        <v>11.7</v>
      </c>
      <c r="T25" s="181">
        <f>IFERROR(__xludf.DUMMYFUNCTION("""COMPUTED_VALUE"""),1.6)</f>
        <v>1.6</v>
      </c>
      <c r="U25" s="176">
        <f>IFERROR(__xludf.DUMMYFUNCTION("""COMPUTED_VALUE"""),3.05)</f>
        <v>3.05</v>
      </c>
      <c r="V25" s="178">
        <f>IFERROR(__xludf.DUMMYFUNCTION("""COMPUTED_VALUE"""),185.0)</f>
        <v>185</v>
      </c>
      <c r="W25" s="181">
        <f>IFERROR(__xludf.DUMMYFUNCTION("""COMPUTED_VALUE"""),1.6904761904761905)</f>
        <v>1.69047619</v>
      </c>
    </row>
    <row r="26" ht="22.5" customHeight="1">
      <c r="A26" s="197" t="s">
        <v>22</v>
      </c>
      <c r="C26" s="198">
        <v>10.0</v>
      </c>
      <c r="D26" s="198">
        <v>200.0</v>
      </c>
      <c r="E26" s="199">
        <v>0.1</v>
      </c>
      <c r="F26" s="199">
        <v>8.0</v>
      </c>
      <c r="G26" s="200" t="b">
        <v>1</v>
      </c>
      <c r="H26" s="171"/>
      <c r="I26" s="182" t="str">
        <f t="array" ref="I26">IFERROR(INDEX(Profiles!I:I,MATCH(J26,Profiles!A:A,0)),"")</f>
        <v/>
      </c>
      <c r="J26" s="183" t="str">
        <f>IFERROR(__xludf.DUMMYFUNCTION("""COMPUTED_VALUE"""),"Christian Smyth")</f>
        <v>Christian Smyth</v>
      </c>
      <c r="L26" s="183" t="str">
        <f>IFERROR(__xludf.DUMMYFUNCTION("""COMPUTED_VALUE"""),"U15")</f>
        <v>U15</v>
      </c>
      <c r="M26" s="183" t="str">
        <f>IFERROR(__xludf.DUMMYFUNCTION("""COMPUTED_VALUE"""),"Forward")</f>
        <v>Forward</v>
      </c>
      <c r="N26" s="183" t="str">
        <f>IFERROR(__xludf.DUMMYFUNCTION("""COMPUTED_VALUE"""),"Full")</f>
        <v>Full</v>
      </c>
      <c r="O26" s="184">
        <f>IFERROR(__xludf.DUMMYFUNCTION("""COMPUTED_VALUE"""),58.30306867355407)</f>
        <v>58.30306867</v>
      </c>
      <c r="P26" s="185" t="str">
        <f>IFERROR(__xludf.DUMMYFUNCTION("""COMPUTED_VALUE"""),"")</f>
        <v/>
      </c>
      <c r="Q26" s="186">
        <f>IFERROR(__xludf.DUMMYFUNCTION("""COMPUTED_VALUE"""),214.0)</f>
        <v>214</v>
      </c>
      <c r="R26" s="182">
        <f>IFERROR(__xludf.DUMMYFUNCTION("""COMPUTED_VALUE"""),48.16)</f>
        <v>48.16</v>
      </c>
      <c r="S26" s="187"/>
      <c r="T26" s="187"/>
      <c r="U26" s="182"/>
      <c r="V26" s="188"/>
      <c r="W26" s="187">
        <f>IFERROR(__xludf.DUMMYFUNCTION("""COMPUTED_VALUE"""),1.4953271028037383)</f>
        <v>1.495327103</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IFERROR(__xludf.DUMMYFUNCTION("""COMPUTED_VALUE"""),"Nathan Barack-Anbidi")</f>
        <v>Nathan Barack-Anbidi</v>
      </c>
      <c r="L27" s="177" t="str">
        <f>IFERROR(__xludf.DUMMYFUNCTION("""COMPUTED_VALUE"""),"U15")</f>
        <v>U15</v>
      </c>
      <c r="M27" s="177" t="str">
        <f>IFERROR(__xludf.DUMMYFUNCTION("""COMPUTED_VALUE"""),"Forward")</f>
        <v>Forward</v>
      </c>
      <c r="N27" s="177" t="str">
        <f>IFERROR(__xludf.DUMMYFUNCTION("""COMPUTED_VALUE"""),"Full")</f>
        <v>Full</v>
      </c>
      <c r="O27" s="178">
        <f>IFERROR(__xludf.DUMMYFUNCTION("""COMPUTED_VALUE"""),52.77503272977412)</f>
        <v>52.77503273</v>
      </c>
      <c r="P27" s="179">
        <f>IFERROR(__xludf.DUMMYFUNCTION("""COMPUTED_VALUE"""),78.57142857142857)</f>
        <v>78.57142857</v>
      </c>
      <c r="Q27" s="180">
        <f>IFERROR(__xludf.DUMMYFUNCTION("""COMPUTED_VALUE"""),192.0)</f>
        <v>192</v>
      </c>
      <c r="R27" s="176" t="str">
        <f>IFERROR(__xludf.DUMMYFUNCTION("""COMPUTED_VALUE"""),"")</f>
        <v/>
      </c>
      <c r="S27" s="181">
        <f>IFERROR(__xludf.DUMMYFUNCTION("""COMPUTED_VALUE"""),6.9)</f>
        <v>6.9</v>
      </c>
      <c r="T27" s="181"/>
      <c r="U27" s="176"/>
      <c r="V27" s="190"/>
      <c r="W27" s="181">
        <f>IFERROR(__xludf.DUMMYFUNCTION("""COMPUTED_VALUE"""),1.1979166666666667)</f>
        <v>1.197916667</v>
      </c>
    </row>
    <row r="28" ht="22.5" customHeight="1">
      <c r="A28" s="202" t="s">
        <v>27</v>
      </c>
      <c r="B28" s="152"/>
      <c r="C28" s="203">
        <v>0.1</v>
      </c>
      <c r="D28" s="203">
        <v>1.3</v>
      </c>
      <c r="E28" s="204">
        <v>2.0</v>
      </c>
      <c r="F28" s="204">
        <v>1000.0</v>
      </c>
      <c r="G28" s="205" t="b">
        <v>1</v>
      </c>
      <c r="H28" s="171"/>
      <c r="I28" s="182" t="str">
        <f t="array" ref="I28">IFERROR(INDEX(Profiles!I:I,MATCH(J28,Profiles!A:A,0)),"")</f>
        <v/>
      </c>
      <c r="J28" s="183" t="str">
        <f>IFERROR(__xludf.DUMMYFUNCTION("""COMPUTED_VALUE"""),"Liam Muller")</f>
        <v>Liam Muller</v>
      </c>
      <c r="L28" s="183" t="str">
        <f>IFERROR(__xludf.DUMMYFUNCTION("""COMPUTED_VALUE"""),"U15")</f>
        <v>U15</v>
      </c>
      <c r="M28" s="183" t="str">
        <f>IFERROR(__xludf.DUMMYFUNCTION("""COMPUTED_VALUE"""),"Defender")</f>
        <v>Defender</v>
      </c>
      <c r="N28" s="183" t="str">
        <f>IFERROR(__xludf.DUMMYFUNCTION("""COMPUTED_VALUE"""),"Full")</f>
        <v>Full</v>
      </c>
      <c r="O28" s="184">
        <f>IFERROR(__xludf.DUMMYFUNCTION("""COMPUTED_VALUE"""),52.685916385101756)</f>
        <v>52.68591639</v>
      </c>
      <c r="P28" s="185">
        <f>IFERROR(__xludf.DUMMYFUNCTION("""COMPUTED_VALUE"""),81.42898767898764)</f>
        <v>81.42898768</v>
      </c>
      <c r="Q28" s="186">
        <f>IFERROR(__xludf.DUMMYFUNCTION("""COMPUTED_VALUE"""),186.0)</f>
        <v>186</v>
      </c>
      <c r="R28" s="182" t="str">
        <f>IFERROR(__xludf.DUMMYFUNCTION("""COMPUTED_VALUE"""),"")</f>
        <v/>
      </c>
      <c r="S28" s="187">
        <f>IFERROR(__xludf.DUMMYFUNCTION("""COMPUTED_VALUE"""),8.9)</f>
        <v>8.9</v>
      </c>
      <c r="T28" s="187">
        <f>IFERROR(__xludf.DUMMYFUNCTION("""COMPUTED_VALUE"""),1.5)</f>
        <v>1.5</v>
      </c>
      <c r="U28" s="182">
        <f>IFERROR(__xludf.DUMMYFUNCTION("""COMPUTED_VALUE"""),2.91)</f>
        <v>2.91</v>
      </c>
      <c r="V28" s="188">
        <f>IFERROR(__xludf.DUMMYFUNCTION("""COMPUTED_VALUE"""),22.0)</f>
        <v>22</v>
      </c>
      <c r="W28" s="187">
        <f>IFERROR(__xludf.DUMMYFUNCTION("""COMPUTED_VALUE"""),0.5376344086021505)</f>
        <v>0.5376344086</v>
      </c>
    </row>
    <row r="29" ht="22.5" customHeight="1">
      <c r="A29" s="176"/>
      <c r="B29" s="176"/>
      <c r="C29" s="176"/>
      <c r="D29" s="176"/>
      <c r="E29" s="176"/>
      <c r="F29" s="176"/>
      <c r="G29" s="176"/>
      <c r="H29" s="171"/>
      <c r="I29" s="176" t="str">
        <f t="array" ref="I29">IFERROR(INDEX(Profiles!I:I,MATCH(J29,Profiles!A:A,0)),"")</f>
        <v/>
      </c>
      <c r="J29" s="177" t="str">
        <f>IFERROR(__xludf.DUMMYFUNCTION("""COMPUTED_VALUE"""),"Ollie Garry")</f>
        <v>Ollie Garry</v>
      </c>
      <c r="L29" s="177" t="str">
        <f>IFERROR(__xludf.DUMMYFUNCTION("""COMPUTED_VALUE"""),"U15")</f>
        <v>U15</v>
      </c>
      <c r="M29" s="177" t="str">
        <f>IFERROR(__xludf.DUMMYFUNCTION("""COMPUTED_VALUE"""),"Forward")</f>
        <v>Forward</v>
      </c>
      <c r="N29" s="177" t="str">
        <f>IFERROR(__xludf.DUMMYFUNCTION("""COMPUTED_VALUE"""),"Full")</f>
        <v>Full</v>
      </c>
      <c r="O29" s="178">
        <f>IFERROR(__xludf.DUMMYFUNCTION("""COMPUTED_VALUE"""),46.418591163134025)</f>
        <v>46.41859116</v>
      </c>
      <c r="P29" s="179">
        <f>IFERROR(__xludf.DUMMYFUNCTION("""COMPUTED_VALUE"""),16.66666666666665)</f>
        <v>16.66666667</v>
      </c>
      <c r="Q29" s="180">
        <f>IFERROR(__xludf.DUMMYFUNCTION("""COMPUTED_VALUE"""),217.0)</f>
        <v>217</v>
      </c>
      <c r="R29" s="176" t="str">
        <f>IFERROR(__xludf.DUMMYFUNCTION("""COMPUTED_VALUE"""),"")</f>
        <v/>
      </c>
      <c r="S29" s="181"/>
      <c r="T29" s="181">
        <f>IFERROR(__xludf.DUMMYFUNCTION("""COMPUTED_VALUE"""),1.73)</f>
        <v>1.73</v>
      </c>
      <c r="U29" s="176">
        <f>IFERROR(__xludf.DUMMYFUNCTION("""COMPUTED_VALUE"""),3.12)</f>
        <v>3.12</v>
      </c>
      <c r="V29" s="178">
        <f>IFERROR(__xludf.DUMMYFUNCTION("""COMPUTED_VALUE"""),190.0)</f>
        <v>190</v>
      </c>
      <c r="W29" s="181" t="str">
        <f>IFERROR(__xludf.DUMMYFUNCTION("""COMPUTED_VALUE"""),"")</f>
        <v/>
      </c>
    </row>
    <row r="30" ht="22.5" customHeight="1">
      <c r="A30" s="176"/>
      <c r="B30" s="176"/>
      <c r="C30" s="206"/>
      <c r="D30" s="206"/>
      <c r="E30" s="206"/>
      <c r="F30" s="206"/>
      <c r="G30" s="176"/>
      <c r="H30" s="171"/>
      <c r="I30" s="182" t="str">
        <f t="array" ref="I30">IFERROR(INDEX(Profiles!I:I,MATCH(J30,Profiles!A:A,0)),"")</f>
        <v/>
      </c>
      <c r="J30" s="183" t="str">
        <f>IFERROR(__xludf.DUMMYFUNCTION("""COMPUTED_VALUE"""),"Sam Rodriguez")</f>
        <v>Sam Rodriguez</v>
      </c>
      <c r="L30" s="183" t="str">
        <f>IFERROR(__xludf.DUMMYFUNCTION("""COMPUTED_VALUE"""),"U15")</f>
        <v>U15</v>
      </c>
      <c r="M30" s="183" t="str">
        <f>IFERROR(__xludf.DUMMYFUNCTION("""COMPUTED_VALUE"""),"Goalkeeper")</f>
        <v>Goalkeeper</v>
      </c>
      <c r="N30" s="183" t="str">
        <f>IFERROR(__xludf.DUMMYFUNCTION("""COMPUTED_VALUE"""),"Full")</f>
        <v>Full</v>
      </c>
      <c r="O30" s="184">
        <f>IFERROR(__xludf.DUMMYFUNCTION("""COMPUTED_VALUE"""),39.58127454733059)</f>
        <v>39.58127455</v>
      </c>
      <c r="P30" s="185">
        <f>IFERROR(__xludf.DUMMYFUNCTION("""COMPUTED_VALUE"""),78.57142857142857)</f>
        <v>78.57142857</v>
      </c>
      <c r="Q30" s="186">
        <f>IFERROR(__xludf.DUMMYFUNCTION("""COMPUTED_VALUE"""),192.0)</f>
        <v>192</v>
      </c>
      <c r="R30" s="182">
        <f>IFERROR(__xludf.DUMMYFUNCTION("""COMPUTED_VALUE"""),43.46)</f>
        <v>43.46</v>
      </c>
      <c r="S30" s="187">
        <f>IFERROR(__xludf.DUMMYFUNCTION("""COMPUTED_VALUE"""),6.9)</f>
        <v>6.9</v>
      </c>
      <c r="T30" s="187"/>
      <c r="U30" s="182"/>
      <c r="V30" s="188"/>
      <c r="W30" s="187">
        <f>IFERROR(__xludf.DUMMYFUNCTION("""COMPUTED_VALUE"""),1.1979166666666667)</f>
        <v>1.197916667</v>
      </c>
    </row>
    <row r="31" ht="22.5" customHeight="1">
      <c r="A31" s="176"/>
      <c r="B31" s="176"/>
      <c r="C31" s="176"/>
      <c r="D31" s="176"/>
      <c r="E31" s="176"/>
      <c r="F31" s="176"/>
      <c r="G31" s="176"/>
      <c r="H31" s="171"/>
      <c r="I31" s="176" t="str">
        <f t="array" ref="I31">IFERROR(INDEX(Profiles!I:I,MATCH(J31,Profiles!A:A,0)),"")</f>
        <v/>
      </c>
      <c r="J31" s="177" t="str">
        <f>IFERROR(__xludf.DUMMYFUNCTION("""COMPUTED_VALUE"""),"Alex Robbins")</f>
        <v>Alex Robbins</v>
      </c>
      <c r="L31" s="177" t="str">
        <f>IFERROR(__xludf.DUMMYFUNCTION("""COMPUTED_VALUE"""),"U15")</f>
        <v>U15</v>
      </c>
      <c r="M31" s="177" t="str">
        <f>IFERROR(__xludf.DUMMYFUNCTION("""COMPUTED_VALUE"""),"Midfielder")</f>
        <v>Midfielder</v>
      </c>
      <c r="N31" s="177" t="str">
        <f>IFERROR(__xludf.DUMMYFUNCTION("""COMPUTED_VALUE"""),"Full")</f>
        <v>Full</v>
      </c>
      <c r="O31" s="178">
        <f>IFERROR(__xludf.DUMMYFUNCTION("""COMPUTED_VALUE"""),18.599808664463854)</f>
        <v>18.59980866</v>
      </c>
      <c r="P31" s="179">
        <f>IFERROR(__xludf.DUMMYFUNCTION("""COMPUTED_VALUE"""),19.128787878787914)</f>
        <v>19.12878788</v>
      </c>
      <c r="Q31" s="180">
        <f>IFERROR(__xludf.DUMMYFUNCTION("""COMPUTED_VALUE"""),203.0)</f>
        <v>203</v>
      </c>
      <c r="R31" s="176" t="str">
        <f>IFERROR(__xludf.DUMMYFUNCTION("""COMPUTED_VALUE"""),"")</f>
        <v/>
      </c>
      <c r="S31" s="181">
        <f>IFERROR(__xludf.DUMMYFUNCTION("""COMPUTED_VALUE"""),21.2)</f>
        <v>21.2</v>
      </c>
      <c r="T31" s="181">
        <f>IFERROR(__xludf.DUMMYFUNCTION("""COMPUTED_VALUE"""),1.68)</f>
        <v>1.68</v>
      </c>
      <c r="U31" s="176">
        <f>IFERROR(__xludf.DUMMYFUNCTION("""COMPUTED_VALUE"""),3.09)</f>
        <v>3.09</v>
      </c>
      <c r="V31" s="190">
        <f>IFERROR(__xludf.DUMMYFUNCTION("""COMPUTED_VALUE"""),12.0)</f>
        <v>12</v>
      </c>
      <c r="W31" s="181">
        <f>IFERROR(__xludf.DUMMYFUNCTION("""COMPUTED_VALUE"""),0.9852216748768473)</f>
        <v>0.9852216749</v>
      </c>
    </row>
    <row r="32" ht="22.5" customHeight="1">
      <c r="A32" s="176"/>
      <c r="B32" s="176"/>
      <c r="C32" s="176"/>
      <c r="D32" s="176"/>
      <c r="E32" s="176"/>
      <c r="F32" s="176"/>
      <c r="G32" s="176"/>
      <c r="H32" s="171"/>
      <c r="I32" s="182" t="str">
        <f t="array" ref="I32">IFERROR(INDEX(Profiles!I:I,MATCH(J32,Profiles!A:A,0)),"")</f>
        <v/>
      </c>
      <c r="J32" s="183"/>
      <c r="L32" s="183"/>
      <c r="M32" s="183"/>
      <c r="N32" s="183"/>
      <c r="O32" s="182"/>
      <c r="P32" s="185"/>
      <c r="Q32" s="186"/>
      <c r="R32" s="182"/>
      <c r="S32" s="187"/>
      <c r="T32" s="187"/>
      <c r="U32" s="182"/>
      <c r="V32" s="182"/>
      <c r="W32" s="182"/>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2" t="str">
        <f t="array" ref="I34">IFERROR(INDEX(Profiles!I:I,MATCH(J34,Profiles!A:A,0)),"")</f>
        <v/>
      </c>
      <c r="J34" s="183"/>
      <c r="L34" s="183"/>
      <c r="M34" s="183"/>
      <c r="N34" s="183"/>
      <c r="O34" s="182"/>
      <c r="P34" s="185"/>
      <c r="Q34" s="186"/>
      <c r="R34" s="182"/>
      <c r="S34" s="187"/>
      <c r="T34" s="187"/>
      <c r="U34" s="182"/>
      <c r="V34" s="182"/>
      <c r="W34" s="182"/>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2" t="str">
        <f t="array" ref="I36">IFERROR(INDEX(Profiles!I:I,MATCH(J36,Profiles!A:A,0)),"")</f>
        <v/>
      </c>
      <c r="J36" s="183"/>
      <c r="L36" s="183"/>
      <c r="M36" s="183"/>
      <c r="N36" s="183"/>
      <c r="O36" s="182"/>
      <c r="P36" s="185"/>
      <c r="Q36" s="186"/>
      <c r="R36" s="182"/>
      <c r="S36" s="187"/>
      <c r="T36" s="187"/>
      <c r="U36" s="182"/>
      <c r="V36" s="182"/>
      <c r="W36" s="182"/>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2" t="str">
        <f t="array" ref="I38">IFERROR(INDEX(Profiles!I:I,MATCH(J38,Profiles!A:A,0)),"")</f>
        <v/>
      </c>
      <c r="J38" s="183"/>
      <c r="L38" s="183"/>
      <c r="M38" s="183"/>
      <c r="N38" s="183"/>
      <c r="O38" s="182"/>
      <c r="P38" s="185"/>
      <c r="Q38" s="186"/>
      <c r="R38" s="182"/>
      <c r="S38" s="187"/>
      <c r="T38" s="187"/>
      <c r="U38" s="182"/>
      <c r="V38" s="182"/>
      <c r="W38" s="182"/>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2" t="str">
        <f t="array" ref="I40">IFERROR(INDEX(Profiles!I:I,MATCH(J40,Profiles!A:A,0)),"")</f>
        <v/>
      </c>
      <c r="J40" s="183"/>
      <c r="L40" s="183"/>
      <c r="M40" s="183"/>
      <c r="N40" s="183"/>
      <c r="O40" s="182"/>
      <c r="P40" s="185"/>
      <c r="Q40" s="186"/>
      <c r="R40" s="182"/>
      <c r="S40" s="187"/>
      <c r="T40" s="187"/>
      <c r="U40" s="182"/>
      <c r="V40" s="182"/>
      <c r="W40" s="182"/>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2" t="str">
        <f t="array" ref="I42">IFERROR(INDEX(Profiles!I:I,MATCH(J42,Profiles!A:A,0)),"")</f>
        <v/>
      </c>
      <c r="J42" s="183"/>
      <c r="L42" s="183"/>
      <c r="M42" s="183"/>
      <c r="N42" s="183"/>
      <c r="O42" s="182"/>
      <c r="P42" s="185"/>
      <c r="Q42" s="186"/>
      <c r="R42" s="182"/>
      <c r="S42" s="187"/>
      <c r="T42" s="187"/>
      <c r="U42" s="182"/>
      <c r="V42" s="182"/>
      <c r="W42" s="182"/>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2" t="str">
        <f t="array" ref="I44">IFERROR(INDEX(Profiles!I:I,MATCH(J44,Profiles!A:A,0)),"")</f>
        <v/>
      </c>
      <c r="J44" s="183"/>
      <c r="L44" s="183"/>
      <c r="M44" s="183"/>
      <c r="N44" s="183"/>
      <c r="O44" s="182"/>
      <c r="P44" s="185"/>
      <c r="Q44" s="186"/>
      <c r="R44" s="182"/>
      <c r="S44" s="187"/>
      <c r="T44" s="187"/>
      <c r="U44" s="182"/>
      <c r="V44" s="182"/>
      <c r="W44" s="182"/>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2" t="str">
        <f t="array" ref="I46">IFERROR(INDEX(Profiles!I:I,MATCH(J46,Profiles!A:A,0)),"")</f>
        <v/>
      </c>
      <c r="J46" s="183"/>
      <c r="L46" s="183"/>
      <c r="M46" s="183"/>
      <c r="N46" s="183"/>
      <c r="O46" s="182"/>
      <c r="P46" s="185"/>
      <c r="Q46" s="186"/>
      <c r="R46" s="182"/>
      <c r="S46" s="187"/>
      <c r="T46" s="187"/>
      <c r="U46" s="182"/>
      <c r="V46" s="182"/>
      <c r="W46" s="182"/>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2" t="str">
        <f t="array" ref="I48">IFERROR(INDEX(Profiles!I:I,MATCH(J48,Profiles!A:A,0)),"")</f>
        <v/>
      </c>
      <c r="J48" s="183"/>
      <c r="L48" s="183"/>
      <c r="M48" s="183"/>
      <c r="N48" s="183"/>
      <c r="O48" s="182"/>
      <c r="P48" s="185"/>
      <c r="Q48" s="186"/>
      <c r="R48" s="182"/>
      <c r="S48" s="187"/>
      <c r="T48" s="187"/>
      <c r="U48" s="182"/>
      <c r="V48" s="182"/>
      <c r="W48" s="182"/>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2" t="str">
        <f t="array" ref="I50">IFERROR(INDEX(Profiles!I:I,MATCH(J50,Profiles!A:A,0)),"")</f>
        <v/>
      </c>
      <c r="J50" s="183"/>
      <c r="L50" s="183"/>
      <c r="M50" s="183"/>
      <c r="N50" s="183"/>
      <c r="O50" s="182"/>
      <c r="P50" s="185"/>
      <c r="Q50" s="186"/>
      <c r="R50" s="182"/>
      <c r="S50" s="187"/>
      <c r="T50" s="187"/>
      <c r="U50" s="182"/>
      <c r="V50" s="182"/>
      <c r="W50" s="182"/>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2" t="str">
        <f t="array" ref="I52">IFERROR(INDEX(Profiles!I:I,MATCH(J52,Profiles!A:A,0)),"")</f>
        <v/>
      </c>
      <c r="J52" s="183"/>
      <c r="L52" s="183"/>
      <c r="M52" s="183"/>
      <c r="N52" s="183"/>
      <c r="O52" s="182"/>
      <c r="P52" s="185"/>
      <c r="Q52" s="186"/>
      <c r="R52" s="182"/>
      <c r="S52" s="187"/>
      <c r="T52" s="187"/>
      <c r="U52" s="182"/>
      <c r="V52" s="182"/>
      <c r="W52" s="182"/>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2" t="str">
        <f t="array" ref="I54">IFERROR(INDEX(Profiles!I:I,MATCH(J54,Profiles!A:A,0)),"")</f>
        <v/>
      </c>
      <c r="J54" s="183"/>
      <c r="L54" s="183"/>
      <c r="M54" s="183"/>
      <c r="N54" s="183"/>
      <c r="O54" s="182"/>
      <c r="P54" s="185"/>
      <c r="Q54" s="186"/>
      <c r="R54" s="182"/>
      <c r="S54" s="187"/>
      <c r="T54" s="187"/>
      <c r="U54" s="182"/>
      <c r="V54" s="182"/>
      <c r="W54" s="182"/>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2" t="str">
        <f t="array" ref="I56">IFERROR(INDEX(Profiles!I:I,MATCH(J56,Profiles!A:A,0)),"")</f>
        <v/>
      </c>
      <c r="J56" s="183"/>
      <c r="L56" s="183"/>
      <c r="M56" s="183"/>
      <c r="N56" s="183"/>
      <c r="O56" s="182"/>
      <c r="P56" s="185"/>
      <c r="Q56" s="186"/>
      <c r="R56" s="182"/>
      <c r="S56" s="187"/>
      <c r="T56" s="187"/>
      <c r="U56" s="182"/>
      <c r="V56" s="182"/>
      <c r="W56" s="182"/>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2" t="str">
        <f t="array" ref="I58">IFERROR(INDEX(Profiles!I:I,MATCH(J58,Profiles!A:A,0)),"")</f>
        <v/>
      </c>
      <c r="J58" s="183"/>
      <c r="L58" s="183"/>
      <c r="M58" s="183"/>
      <c r="N58" s="183"/>
      <c r="O58" s="182"/>
      <c r="P58" s="185"/>
      <c r="Q58" s="186"/>
      <c r="R58" s="182"/>
      <c r="S58" s="187"/>
      <c r="T58" s="187"/>
      <c r="U58" s="182"/>
      <c r="V58" s="182"/>
      <c r="W58" s="182"/>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2" t="str">
        <f t="array" ref="I60">IFERROR(INDEX(Profiles!I:I,MATCH(J60,Profiles!A:A,0)),"")</f>
        <v/>
      </c>
      <c r="J60" s="183"/>
      <c r="L60" s="183"/>
      <c r="M60" s="183"/>
      <c r="N60" s="183"/>
      <c r="O60" s="182"/>
      <c r="P60" s="185"/>
      <c r="Q60" s="186"/>
      <c r="R60" s="182"/>
      <c r="S60" s="187"/>
      <c r="T60" s="187"/>
      <c r="U60" s="182"/>
      <c r="V60" s="182"/>
      <c r="W60" s="182"/>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2" t="str">
        <f t="array" ref="I62">IFERROR(INDEX(Profiles!I:I,MATCH(J62,Profiles!A:A,0)),"")</f>
        <v/>
      </c>
      <c r="J62" s="183"/>
      <c r="L62" s="183"/>
      <c r="M62" s="183"/>
      <c r="N62" s="183"/>
      <c r="O62" s="182"/>
      <c r="P62" s="185"/>
      <c r="Q62" s="186"/>
      <c r="R62" s="182"/>
      <c r="S62" s="187"/>
      <c r="T62" s="187"/>
      <c r="U62" s="182"/>
      <c r="V62" s="182"/>
      <c r="W62" s="182"/>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2" t="str">
        <f t="array" ref="I64">IFERROR(INDEX(Profiles!I:I,MATCH(J64,Profiles!A:A,0)),"")</f>
        <v/>
      </c>
      <c r="J64" s="183"/>
      <c r="L64" s="183"/>
      <c r="M64" s="183"/>
      <c r="N64" s="183"/>
      <c r="O64" s="182"/>
      <c r="P64" s="185"/>
      <c r="Q64" s="186"/>
      <c r="R64" s="182"/>
      <c r="S64" s="187"/>
      <c r="T64" s="187"/>
      <c r="U64" s="182"/>
      <c r="V64" s="182"/>
      <c r="W64" s="182"/>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2" t="str">
        <f t="array" ref="I66">IFERROR(INDEX(Profiles!I:I,MATCH(J66,Profiles!A:A,0)),"")</f>
        <v/>
      </c>
      <c r="J66" s="183"/>
      <c r="L66" s="183"/>
      <c r="M66" s="183"/>
      <c r="N66" s="183"/>
      <c r="O66" s="182"/>
      <c r="P66" s="185"/>
      <c r="Q66" s="186"/>
      <c r="R66" s="182"/>
      <c r="S66" s="187"/>
      <c r="T66" s="187"/>
      <c r="U66" s="182"/>
      <c r="V66" s="182"/>
      <c r="W66" s="182"/>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2" t="str">
        <f t="array" ref="I68">IFERROR(INDEX(Profiles!I:I,MATCH(J68,Profiles!A:A,0)),"")</f>
        <v/>
      </c>
      <c r="J68" s="183"/>
      <c r="L68" s="183"/>
      <c r="M68" s="183"/>
      <c r="N68" s="183"/>
      <c r="O68" s="182"/>
      <c r="P68" s="185"/>
      <c r="Q68" s="186"/>
      <c r="R68" s="182"/>
      <c r="S68" s="187"/>
      <c r="T68" s="187"/>
      <c r="U68" s="182"/>
      <c r="V68" s="182"/>
      <c r="W68" s="182"/>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2" t="str">
        <f t="array" ref="I70">IFERROR(INDEX(Profiles!I:I,MATCH(J70,Profiles!A:A,0)),"")</f>
        <v/>
      </c>
      <c r="J70" s="183"/>
      <c r="L70" s="183"/>
      <c r="M70" s="183"/>
      <c r="N70" s="183"/>
      <c r="O70" s="182"/>
      <c r="P70" s="185"/>
      <c r="Q70" s="186"/>
      <c r="R70" s="182"/>
      <c r="S70" s="187"/>
      <c r="T70" s="187"/>
      <c r="U70" s="182"/>
      <c r="V70" s="182"/>
      <c r="W70" s="182"/>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2" t="str">
        <f t="array" ref="I72">IFERROR(INDEX(Profiles!I:I,MATCH(J72,Profiles!A:A,0)),"")</f>
        <v/>
      </c>
      <c r="J72" s="183"/>
      <c r="L72" s="183"/>
      <c r="M72" s="183"/>
      <c r="N72" s="183"/>
      <c r="O72" s="182"/>
      <c r="P72" s="185"/>
      <c r="Q72" s="186"/>
      <c r="R72" s="182"/>
      <c r="S72" s="187"/>
      <c r="T72" s="187"/>
      <c r="U72" s="182"/>
      <c r="V72" s="182"/>
      <c r="W72" s="182"/>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2" t="str">
        <f t="array" ref="I74">IFERROR(INDEX(Profiles!I:I,MATCH(J74,Profiles!A:A,0)),"")</f>
        <v/>
      </c>
      <c r="J74" s="183"/>
      <c r="L74" s="183"/>
      <c r="M74" s="183"/>
      <c r="N74" s="183"/>
      <c r="O74" s="182"/>
      <c r="P74" s="185"/>
      <c r="Q74" s="186"/>
      <c r="R74" s="182"/>
      <c r="S74" s="187"/>
      <c r="T74" s="187"/>
      <c r="U74" s="182"/>
      <c r="V74" s="182"/>
      <c r="W74" s="182"/>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2" t="str">
        <f t="array" ref="I76">IFERROR(INDEX(Profiles!I:I,MATCH(J76,Profiles!A:A,0)),"")</f>
        <v/>
      </c>
      <c r="J76" s="183"/>
      <c r="L76" s="183"/>
      <c r="M76" s="183"/>
      <c r="N76" s="183"/>
      <c r="O76" s="182"/>
      <c r="P76" s="185"/>
      <c r="Q76" s="186"/>
      <c r="R76" s="182"/>
      <c r="S76" s="187"/>
      <c r="T76" s="187"/>
      <c r="U76" s="182"/>
      <c r="V76" s="182"/>
      <c r="W76" s="182"/>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2" t="str">
        <f t="array" ref="I78">IFERROR(INDEX(Profiles!I:I,MATCH(J78,Profiles!A:A,0)),"")</f>
        <v/>
      </c>
      <c r="J78" s="183"/>
      <c r="L78" s="183"/>
      <c r="M78" s="183"/>
      <c r="N78" s="183"/>
      <c r="O78" s="182"/>
      <c r="P78" s="185"/>
      <c r="Q78" s="186"/>
      <c r="R78" s="182"/>
      <c r="S78" s="187"/>
      <c r="T78" s="187"/>
      <c r="U78" s="182"/>
      <c r="V78" s="182"/>
      <c r="W78" s="182"/>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2" t="str">
        <f t="array" ref="I80">IFERROR(INDEX(Profiles!I:I,MATCH(J80,Profiles!A:A,0)),"")</f>
        <v/>
      </c>
      <c r="J80" s="183"/>
      <c r="L80" s="183"/>
      <c r="M80" s="183"/>
      <c r="N80" s="183"/>
      <c r="O80" s="182"/>
      <c r="P80" s="185"/>
      <c r="Q80" s="186"/>
      <c r="R80" s="182"/>
      <c r="S80" s="187"/>
      <c r="T80" s="187"/>
      <c r="U80" s="182"/>
      <c r="V80" s="182"/>
      <c r="W80" s="182"/>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2" t="str">
        <f t="array" ref="I82">IFERROR(INDEX(Profiles!I:I,MATCH(J82,Profiles!A:A,0)),"")</f>
        <v/>
      </c>
      <c r="J82" s="183"/>
      <c r="L82" s="183"/>
      <c r="M82" s="183"/>
      <c r="N82" s="183"/>
      <c r="O82" s="182"/>
      <c r="P82" s="185"/>
      <c r="Q82" s="186"/>
      <c r="R82" s="182"/>
      <c r="S82" s="187"/>
      <c r="T82" s="187"/>
      <c r="U82" s="182"/>
      <c r="V82" s="182"/>
      <c r="W82" s="182"/>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2" t="str">
        <f t="array" ref="I84">IFERROR(INDEX(Profiles!I:I,MATCH(J84,Profiles!A:A,0)),"")</f>
        <v/>
      </c>
      <c r="J84" s="183"/>
      <c r="L84" s="183"/>
      <c r="M84" s="183"/>
      <c r="N84" s="183"/>
      <c r="O84" s="182"/>
      <c r="P84" s="185"/>
      <c r="Q84" s="186"/>
      <c r="R84" s="182"/>
      <c r="S84" s="187"/>
      <c r="T84" s="187"/>
      <c r="U84" s="182"/>
      <c r="V84" s="182"/>
      <c r="W84" s="182"/>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2" t="str">
        <f t="array" ref="I86">IFERROR(INDEX(Profiles!I:I,MATCH(J86,Profiles!A:A,0)),"")</f>
        <v/>
      </c>
      <c r="J86" s="183"/>
      <c r="L86" s="183"/>
      <c r="M86" s="183"/>
      <c r="N86" s="183"/>
      <c r="O86" s="182"/>
      <c r="P86" s="185"/>
      <c r="Q86" s="186"/>
      <c r="R86" s="182"/>
      <c r="S86" s="187"/>
      <c r="T86" s="187"/>
      <c r="U86" s="182"/>
      <c r="V86" s="182"/>
      <c r="W86" s="182"/>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2" t="str">
        <f t="array" ref="I88">IFERROR(INDEX(Profiles!I:I,MATCH(J88,Profiles!A:A,0)),"")</f>
        <v/>
      </c>
      <c r="J88" s="183"/>
      <c r="L88" s="183"/>
      <c r="M88" s="183"/>
      <c r="N88" s="183"/>
      <c r="O88" s="182"/>
      <c r="P88" s="185"/>
      <c r="Q88" s="186"/>
      <c r="R88" s="182"/>
      <c r="S88" s="187"/>
      <c r="T88" s="187"/>
      <c r="U88" s="182"/>
      <c r="V88" s="182"/>
      <c r="W88" s="182"/>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2" t="str">
        <f t="array" ref="I90">IFERROR(INDEX(Profiles!I:I,MATCH(J90,Profiles!A:A,0)),"")</f>
        <v/>
      </c>
      <c r="J90" s="183"/>
      <c r="L90" s="183"/>
      <c r="M90" s="183"/>
      <c r="N90" s="183"/>
      <c r="O90" s="182"/>
      <c r="P90" s="185"/>
      <c r="Q90" s="186"/>
      <c r="R90" s="182"/>
      <c r="S90" s="187"/>
      <c r="T90" s="187"/>
      <c r="U90" s="182"/>
      <c r="V90" s="182"/>
      <c r="W90" s="182"/>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2" t="str">
        <f t="array" ref="I92">IFERROR(INDEX(Profiles!I:I,MATCH(J92,Profiles!A:A,0)),"")</f>
        <v/>
      </c>
      <c r="J92" s="183"/>
      <c r="L92" s="183"/>
      <c r="M92" s="183"/>
      <c r="N92" s="183"/>
      <c r="O92" s="182"/>
      <c r="P92" s="185"/>
      <c r="Q92" s="186"/>
      <c r="R92" s="182"/>
      <c r="S92" s="187"/>
      <c r="T92" s="187"/>
      <c r="U92" s="182"/>
      <c r="V92" s="182"/>
      <c r="W92" s="182"/>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2" t="str">
        <f t="array" ref="I94">IFERROR(INDEX(Profiles!I:I,MATCH(J94,Profiles!A:A,0)),"")</f>
        <v/>
      </c>
      <c r="J94" s="183"/>
      <c r="L94" s="183"/>
      <c r="M94" s="183"/>
      <c r="N94" s="183"/>
      <c r="O94" s="182"/>
      <c r="P94" s="185"/>
      <c r="Q94" s="186"/>
      <c r="R94" s="182"/>
      <c r="S94" s="187"/>
      <c r="T94" s="187"/>
      <c r="U94" s="182"/>
      <c r="V94" s="182"/>
      <c r="W94" s="182"/>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2" t="str">
        <f t="array" ref="I96">IFERROR(INDEX(Profiles!I:I,MATCH(J96,Profiles!A:A,0)),"")</f>
        <v/>
      </c>
      <c r="J96" s="183"/>
      <c r="L96" s="183"/>
      <c r="M96" s="183"/>
      <c r="N96" s="183"/>
      <c r="O96" s="182"/>
      <c r="P96" s="185"/>
      <c r="Q96" s="186"/>
      <c r="R96" s="182"/>
      <c r="S96" s="187"/>
      <c r="T96" s="187"/>
      <c r="U96" s="182"/>
      <c r="V96" s="182"/>
      <c r="W96" s="182"/>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2" t="str">
        <f t="array" ref="I98">IFERROR(INDEX(Profiles!I:I,MATCH(J98,Profiles!A:A,0)),"")</f>
        <v/>
      </c>
      <c r="J98" s="183"/>
      <c r="L98" s="183"/>
      <c r="M98" s="183"/>
      <c r="N98" s="183"/>
      <c r="O98" s="182"/>
      <c r="P98" s="185"/>
      <c r="Q98" s="186"/>
      <c r="R98" s="182"/>
      <c r="S98" s="187"/>
      <c r="T98" s="187"/>
      <c r="U98" s="182"/>
      <c r="V98" s="182"/>
      <c r="W98" s="182"/>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2" t="str">
        <f t="array" ref="I100">IFERROR(INDEX(Profiles!I:I,MATCH(J100,Profiles!A:A,0)),"")</f>
        <v/>
      </c>
      <c r="J100" s="183"/>
      <c r="L100" s="183"/>
      <c r="M100" s="183"/>
      <c r="N100" s="183"/>
      <c r="O100" s="182"/>
      <c r="P100" s="185"/>
      <c r="Q100" s="186"/>
      <c r="R100" s="182"/>
      <c r="S100" s="187"/>
      <c r="T100" s="187"/>
      <c r="U100" s="182"/>
      <c r="V100" s="182"/>
      <c r="W100" s="182"/>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2" t="str">
        <f t="array" ref="I102">IFERROR(INDEX(Profiles!I:I,MATCH(J102,Profiles!A:A,0)),"")</f>
        <v/>
      </c>
      <c r="J102" s="183"/>
      <c r="L102" s="183"/>
      <c r="M102" s="183"/>
      <c r="N102" s="183"/>
      <c r="O102" s="182"/>
      <c r="P102" s="185"/>
      <c r="Q102" s="186"/>
      <c r="R102" s="182"/>
      <c r="S102" s="187"/>
      <c r="T102" s="187"/>
      <c r="U102" s="182"/>
      <c r="V102" s="182"/>
      <c r="W102" s="182"/>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2" t="str">
        <f t="array" ref="I104">IFERROR(INDEX(Profiles!I:I,MATCH(J104,Profiles!A:A,0)),"")</f>
        <v/>
      </c>
      <c r="J104" s="183"/>
      <c r="L104" s="183"/>
      <c r="M104" s="183"/>
      <c r="N104" s="183"/>
      <c r="O104" s="182"/>
      <c r="P104" s="185"/>
      <c r="Q104" s="186"/>
      <c r="R104" s="182"/>
      <c r="S104" s="187"/>
      <c r="T104" s="187"/>
      <c r="U104" s="182"/>
      <c r="V104" s="182"/>
      <c r="W104" s="182"/>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2" t="str">
        <f t="array" ref="I106">IFERROR(INDEX(Profiles!I:I,MATCH(J106,Profiles!A:A,0)),"")</f>
        <v/>
      </c>
      <c r="J106" s="183"/>
      <c r="L106" s="183"/>
      <c r="M106" s="183"/>
      <c r="N106" s="183"/>
      <c r="O106" s="182"/>
      <c r="P106" s="185"/>
      <c r="Q106" s="186"/>
      <c r="R106" s="182"/>
      <c r="S106" s="187"/>
      <c r="T106" s="187"/>
      <c r="U106" s="182"/>
      <c r="V106" s="182"/>
      <c r="W106" s="182"/>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2" t="str">
        <f t="array" ref="I108">IFERROR(INDEX(Profiles!I:I,MATCH(J108,Profiles!A:A,0)),"")</f>
        <v/>
      </c>
      <c r="J108" s="183"/>
      <c r="L108" s="183"/>
      <c r="M108" s="183"/>
      <c r="N108" s="183"/>
      <c r="O108" s="182"/>
      <c r="P108" s="185"/>
      <c r="Q108" s="186"/>
      <c r="R108" s="182"/>
      <c r="S108" s="187"/>
      <c r="T108" s="187"/>
      <c r="U108" s="182"/>
      <c r="V108" s="182"/>
      <c r="W108" s="182"/>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2" t="str">
        <f t="array" ref="I110">IFERROR(INDEX(Profiles!I:I,MATCH(J110,Profiles!A:A,0)),"")</f>
        <v/>
      </c>
      <c r="J110" s="183"/>
      <c r="L110" s="183"/>
      <c r="M110" s="183"/>
      <c r="N110" s="183"/>
      <c r="O110" s="182"/>
      <c r="P110" s="185"/>
      <c r="Q110" s="186"/>
      <c r="R110" s="182"/>
      <c r="S110" s="187"/>
      <c r="T110" s="187"/>
      <c r="U110" s="182"/>
      <c r="V110" s="182"/>
      <c r="W110" s="182"/>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2" t="str">
        <f t="array" ref="I112">IFERROR(INDEX(Profiles!I:I,MATCH(J112,Profiles!A:A,0)),"")</f>
        <v/>
      </c>
      <c r="J112" s="183"/>
      <c r="L112" s="183"/>
      <c r="M112" s="183"/>
      <c r="N112" s="183"/>
      <c r="O112" s="182"/>
      <c r="P112" s="185"/>
      <c r="Q112" s="186"/>
      <c r="R112" s="182"/>
      <c r="S112" s="187"/>
      <c r="T112" s="187"/>
      <c r="U112" s="182"/>
      <c r="V112" s="182"/>
      <c r="W112" s="182"/>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2" t="str">
        <f t="array" ref="I114">IFERROR(INDEX(Profiles!I:I,MATCH(J114,Profiles!A:A,0)),"")</f>
        <v/>
      </c>
      <c r="J114" s="183"/>
      <c r="L114" s="183"/>
      <c r="M114" s="183"/>
      <c r="N114" s="183"/>
      <c r="O114" s="182"/>
      <c r="P114" s="185"/>
      <c r="Q114" s="186"/>
      <c r="R114" s="182"/>
      <c r="S114" s="187"/>
      <c r="T114" s="187"/>
      <c r="U114" s="182"/>
      <c r="V114" s="182"/>
      <c r="W114" s="182"/>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2" t="str">
        <f t="array" ref="I116">IFERROR(INDEX(Profiles!I:I,MATCH(J116,Profiles!A:A,0)),"")</f>
        <v/>
      </c>
      <c r="J116" s="183"/>
      <c r="L116" s="183"/>
      <c r="M116" s="183"/>
      <c r="N116" s="183"/>
      <c r="O116" s="182"/>
      <c r="P116" s="185"/>
      <c r="Q116" s="186"/>
      <c r="R116" s="182"/>
      <c r="S116" s="187"/>
      <c r="T116" s="187"/>
      <c r="U116" s="182"/>
      <c r="V116" s="182"/>
      <c r="W116" s="182"/>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2" t="str">
        <f t="array" ref="I118">IFERROR(INDEX(Profiles!I:I,MATCH(J118,Profiles!A:A,0)),"")</f>
        <v/>
      </c>
      <c r="J118" s="183"/>
      <c r="L118" s="183"/>
      <c r="M118" s="183"/>
      <c r="N118" s="183"/>
      <c r="O118" s="182"/>
      <c r="P118" s="185"/>
      <c r="Q118" s="186"/>
      <c r="R118" s="182"/>
      <c r="S118" s="187"/>
      <c r="T118" s="187"/>
      <c r="U118" s="182"/>
      <c r="V118" s="182"/>
      <c r="W118" s="182"/>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2" t="str">
        <f t="array" ref="I120">IFERROR(INDEX(Profiles!I:I,MATCH(J120,Profiles!A:A,0)),"")</f>
        <v/>
      </c>
      <c r="J120" s="183"/>
      <c r="L120" s="183"/>
      <c r="M120" s="183"/>
      <c r="N120" s="183"/>
      <c r="O120" s="182"/>
      <c r="P120" s="185"/>
      <c r="Q120" s="186"/>
      <c r="R120" s="182"/>
      <c r="S120" s="187"/>
      <c r="T120" s="187"/>
      <c r="U120" s="182"/>
      <c r="V120" s="182"/>
      <c r="W120" s="182"/>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2" t="str">
        <f t="array" ref="I122">IFERROR(INDEX(Profiles!I:I,MATCH(J122,Profiles!A:A,0)),"")</f>
        <v/>
      </c>
      <c r="J122" s="183"/>
      <c r="L122" s="183"/>
      <c r="M122" s="183"/>
      <c r="N122" s="183"/>
      <c r="O122" s="182"/>
      <c r="P122" s="185"/>
      <c r="Q122" s="186"/>
      <c r="R122" s="182"/>
      <c r="S122" s="187"/>
      <c r="T122" s="187"/>
      <c r="U122" s="182"/>
      <c r="V122" s="182"/>
      <c r="W122" s="182"/>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2" t="str">
        <f t="array" ref="I124">IFERROR(INDEX(Profiles!I:I,MATCH(J124,Profiles!A:A,0)),"")</f>
        <v/>
      </c>
      <c r="J124" s="183"/>
      <c r="L124" s="183"/>
      <c r="M124" s="183"/>
      <c r="N124" s="183"/>
      <c r="O124" s="182"/>
      <c r="P124" s="185"/>
      <c r="Q124" s="186"/>
      <c r="R124" s="182"/>
      <c r="S124" s="187"/>
      <c r="T124" s="187"/>
      <c r="U124" s="182"/>
      <c r="V124" s="182"/>
      <c r="W124" s="182"/>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2" t="str">
        <f t="array" ref="I126">IFERROR(INDEX(Profiles!I:I,MATCH(J126,Profiles!A:A,0)),"")</f>
        <v/>
      </c>
      <c r="J126" s="183"/>
      <c r="L126" s="183"/>
      <c r="M126" s="183"/>
      <c r="N126" s="183"/>
      <c r="O126" s="182"/>
      <c r="P126" s="185"/>
      <c r="Q126" s="186"/>
      <c r="R126" s="182"/>
      <c r="S126" s="187"/>
      <c r="T126" s="187"/>
      <c r="U126" s="182"/>
      <c r="V126" s="182"/>
      <c r="W126" s="182"/>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2" t="str">
        <f t="array" ref="I128">IFERROR(INDEX(Profiles!I:I,MATCH(J128,Profiles!A:A,0)),"")</f>
        <v/>
      </c>
      <c r="J128" s="183"/>
      <c r="L128" s="183"/>
      <c r="M128" s="183"/>
      <c r="N128" s="183"/>
      <c r="O128" s="182"/>
      <c r="P128" s="185"/>
      <c r="Q128" s="186"/>
      <c r="R128" s="182"/>
      <c r="S128" s="187"/>
      <c r="T128" s="187"/>
      <c r="U128" s="182"/>
      <c r="V128" s="182"/>
      <c r="W128" s="182"/>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2" t="str">
        <f t="array" ref="I130">IFERROR(INDEX(Profiles!I:I,MATCH(J130,Profiles!A:A,0)),"")</f>
        <v/>
      </c>
      <c r="J130" s="183"/>
      <c r="L130" s="183"/>
      <c r="M130" s="183"/>
      <c r="N130" s="183"/>
      <c r="O130" s="182"/>
      <c r="P130" s="185"/>
      <c r="Q130" s="186"/>
      <c r="R130" s="182"/>
      <c r="S130" s="187"/>
      <c r="T130" s="187"/>
      <c r="U130" s="182"/>
      <c r="V130" s="182"/>
      <c r="W130" s="182"/>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2" t="str">
        <f t="array" ref="I132">IFERROR(INDEX(Profiles!I:I,MATCH(J132,Profiles!A:A,0)),"")</f>
        <v/>
      </c>
      <c r="J132" s="183"/>
      <c r="L132" s="183"/>
      <c r="M132" s="183"/>
      <c r="N132" s="183"/>
      <c r="O132" s="182"/>
      <c r="P132" s="185"/>
      <c r="Q132" s="186"/>
      <c r="R132" s="182"/>
      <c r="S132" s="187"/>
      <c r="T132" s="187"/>
      <c r="U132" s="182"/>
      <c r="V132" s="182"/>
      <c r="W132" s="182"/>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2" t="str">
        <f t="array" ref="I134">IFERROR(INDEX(Profiles!I:I,MATCH(J134,Profiles!A:A,0)),"")</f>
        <v/>
      </c>
      <c r="J134" s="183"/>
      <c r="L134" s="183"/>
      <c r="M134" s="183"/>
      <c r="N134" s="183"/>
      <c r="O134" s="182"/>
      <c r="P134" s="185"/>
      <c r="Q134" s="186"/>
      <c r="R134" s="182"/>
      <c r="S134" s="187"/>
      <c r="T134" s="187"/>
      <c r="U134" s="182"/>
      <c r="V134" s="182"/>
      <c r="W134" s="182"/>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2" t="str">
        <f t="array" ref="I136">IFERROR(INDEX(Profiles!I:I,MATCH(J136,Profiles!A:A,0)),"")</f>
        <v/>
      </c>
      <c r="J136" s="183"/>
      <c r="L136" s="183"/>
      <c r="M136" s="183"/>
      <c r="N136" s="183"/>
      <c r="O136" s="182"/>
      <c r="P136" s="185"/>
      <c r="Q136" s="186"/>
      <c r="R136" s="182"/>
      <c r="S136" s="187"/>
      <c r="T136" s="187"/>
      <c r="U136" s="182"/>
      <c r="V136" s="182"/>
      <c r="W136" s="182"/>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2" t="str">
        <f t="array" ref="I138">IFERROR(INDEX(Profiles!I:I,MATCH(J138,Profiles!A:A,0)),"")</f>
        <v/>
      </c>
      <c r="J138" s="183"/>
      <c r="L138" s="183"/>
      <c r="M138" s="183"/>
      <c r="N138" s="183"/>
      <c r="O138" s="182"/>
      <c r="P138" s="185"/>
      <c r="Q138" s="186"/>
      <c r="R138" s="182"/>
      <c r="S138" s="187"/>
      <c r="T138" s="187"/>
      <c r="U138" s="182"/>
      <c r="V138" s="182"/>
      <c r="W138" s="182"/>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2" t="str">
        <f t="array" ref="I140">IFERROR(INDEX(Profiles!I:I,MATCH(J140,Profiles!A:A,0)),"")</f>
        <v/>
      </c>
      <c r="J140" s="183"/>
      <c r="L140" s="183"/>
      <c r="M140" s="183"/>
      <c r="N140" s="183"/>
      <c r="O140" s="182"/>
      <c r="P140" s="185"/>
      <c r="Q140" s="186"/>
      <c r="R140" s="182"/>
      <c r="S140" s="187"/>
      <c r="T140" s="187"/>
      <c r="U140" s="182"/>
      <c r="V140" s="182"/>
      <c r="W140" s="182"/>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2" t="str">
        <f t="array" ref="I142">IFERROR(INDEX(Profiles!I:I,MATCH(J142,Profiles!A:A,0)),"")</f>
        <v/>
      </c>
      <c r="J142" s="183"/>
      <c r="L142" s="183"/>
      <c r="M142" s="183"/>
      <c r="N142" s="183"/>
      <c r="O142" s="182"/>
      <c r="P142" s="185"/>
      <c r="Q142" s="186"/>
      <c r="R142" s="182"/>
      <c r="S142" s="187"/>
      <c r="T142" s="187"/>
      <c r="U142" s="182"/>
      <c r="V142" s="182"/>
      <c r="W142" s="182"/>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2" t="str">
        <f t="array" ref="I144">IFERROR(INDEX(Profiles!I:I,MATCH(J144,Profiles!A:A,0)),"")</f>
        <v/>
      </c>
      <c r="J144" s="183"/>
      <c r="L144" s="183"/>
      <c r="M144" s="183"/>
      <c r="N144" s="183"/>
      <c r="O144" s="182"/>
      <c r="P144" s="185"/>
      <c r="Q144" s="186"/>
      <c r="R144" s="182"/>
      <c r="S144" s="187"/>
      <c r="T144" s="187"/>
      <c r="U144" s="182"/>
      <c r="V144" s="182"/>
      <c r="W144" s="182"/>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2" t="str">
        <f t="array" ref="I146">IFERROR(INDEX(Profiles!I:I,MATCH(J146,Profiles!A:A,0)),"")</f>
        <v/>
      </c>
      <c r="J146" s="183"/>
      <c r="L146" s="183"/>
      <c r="M146" s="183"/>
      <c r="N146" s="183"/>
      <c r="O146" s="182"/>
      <c r="P146" s="185"/>
      <c r="Q146" s="186"/>
      <c r="R146" s="182"/>
      <c r="S146" s="187"/>
      <c r="T146" s="187"/>
      <c r="U146" s="182"/>
      <c r="V146" s="182"/>
      <c r="W146" s="182"/>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2" t="str">
        <f t="array" ref="I148">IFERROR(INDEX(Profiles!I:I,MATCH(J148,Profiles!A:A,0)),"")</f>
        <v/>
      </c>
      <c r="J148" s="183"/>
      <c r="L148" s="183"/>
      <c r="M148" s="183"/>
      <c r="N148" s="183"/>
      <c r="O148" s="182"/>
      <c r="P148" s="185"/>
      <c r="Q148" s="186"/>
      <c r="R148" s="182"/>
      <c r="S148" s="187"/>
      <c r="T148" s="187"/>
      <c r="U148" s="182"/>
      <c r="V148" s="182"/>
      <c r="W148" s="182"/>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2" t="str">
        <f t="array" ref="I150">IFERROR(INDEX(Profiles!I:I,MATCH(J150,Profiles!A:A,0)),"")</f>
        <v/>
      </c>
      <c r="J150" s="183"/>
      <c r="L150" s="183"/>
      <c r="M150" s="183"/>
      <c r="N150" s="183"/>
      <c r="O150" s="182"/>
      <c r="P150" s="185"/>
      <c r="Q150" s="186"/>
      <c r="R150" s="182"/>
      <c r="S150" s="187"/>
      <c r="T150" s="187"/>
      <c r="U150" s="182"/>
      <c r="V150" s="182"/>
      <c r="W150" s="182"/>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2" t="str">
        <f t="array" ref="I152">IFERROR(INDEX(Profiles!I:I,MATCH(J152,Profiles!A:A,0)),"")</f>
        <v/>
      </c>
      <c r="J152" s="183"/>
      <c r="L152" s="183"/>
      <c r="M152" s="183"/>
      <c r="N152" s="183"/>
      <c r="O152" s="182"/>
      <c r="P152" s="185"/>
      <c r="Q152" s="186"/>
      <c r="R152" s="182"/>
      <c r="S152" s="187"/>
      <c r="T152" s="187"/>
      <c r="U152" s="182"/>
      <c r="V152" s="182"/>
      <c r="W152" s="182"/>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2" t="str">
        <f t="array" ref="I154">IFERROR(INDEX(Profiles!I:I,MATCH(J154,Profiles!A:A,0)),"")</f>
        <v/>
      </c>
      <c r="J154" s="183"/>
      <c r="L154" s="183"/>
      <c r="M154" s="183"/>
      <c r="N154" s="183"/>
      <c r="O154" s="182"/>
      <c r="P154" s="185"/>
      <c r="Q154" s="186"/>
      <c r="R154" s="182"/>
      <c r="S154" s="187"/>
      <c r="T154" s="187"/>
      <c r="U154" s="182"/>
      <c r="V154" s="182"/>
      <c r="W154" s="182"/>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2" t="str">
        <f t="array" ref="I156">IFERROR(INDEX(Profiles!I:I,MATCH(J156,Profiles!A:A,0)),"")</f>
        <v/>
      </c>
      <c r="J156" s="183"/>
      <c r="L156" s="183"/>
      <c r="M156" s="183"/>
      <c r="N156" s="183"/>
      <c r="O156" s="182"/>
      <c r="P156" s="185"/>
      <c r="Q156" s="186"/>
      <c r="R156" s="182"/>
      <c r="S156" s="187"/>
      <c r="T156" s="187"/>
      <c r="U156" s="182"/>
      <c r="V156" s="182"/>
      <c r="W156" s="182"/>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2"/>
      <c r="J158" s="183"/>
      <c r="K158" s="183"/>
      <c r="L158" s="183"/>
      <c r="M158" s="183"/>
      <c r="N158" s="183"/>
      <c r="O158" s="182"/>
      <c r="P158" s="185"/>
      <c r="Q158" s="186"/>
      <c r="R158" s="182"/>
      <c r="S158" s="187"/>
      <c r="T158" s="187"/>
      <c r="U158" s="182"/>
      <c r="V158" s="182"/>
      <c r="W158" s="182"/>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2"/>
      <c r="J160" s="183"/>
      <c r="K160" s="183"/>
      <c r="L160" s="183"/>
      <c r="M160" s="183"/>
      <c r="N160" s="183"/>
      <c r="O160" s="182"/>
      <c r="P160" s="185"/>
      <c r="Q160" s="186"/>
      <c r="R160" s="182"/>
      <c r="S160" s="187"/>
      <c r="T160" s="187"/>
      <c r="U160" s="182"/>
      <c r="V160" s="182"/>
      <c r="W160" s="182"/>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2"/>
      <c r="J162" s="183"/>
      <c r="K162" s="183"/>
      <c r="L162" s="183"/>
      <c r="M162" s="183"/>
      <c r="N162" s="183"/>
      <c r="O162" s="182"/>
      <c r="P162" s="185"/>
      <c r="Q162" s="186"/>
      <c r="R162" s="182"/>
      <c r="S162" s="187"/>
      <c r="T162" s="187"/>
      <c r="U162" s="182"/>
      <c r="V162" s="182"/>
      <c r="W162" s="182"/>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2"/>
      <c r="J164" s="183"/>
      <c r="K164" s="183"/>
      <c r="L164" s="183"/>
      <c r="M164" s="183"/>
      <c r="N164" s="183"/>
      <c r="O164" s="182"/>
      <c r="P164" s="185"/>
      <c r="Q164" s="186"/>
      <c r="R164" s="182"/>
      <c r="S164" s="187"/>
      <c r="T164" s="187"/>
      <c r="U164" s="182"/>
      <c r="V164" s="182"/>
      <c r="W164" s="182"/>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2"/>
      <c r="J166" s="183"/>
      <c r="K166" s="183"/>
      <c r="L166" s="183"/>
      <c r="M166" s="183"/>
      <c r="N166" s="183"/>
      <c r="O166" s="182"/>
      <c r="P166" s="185"/>
      <c r="Q166" s="186"/>
      <c r="R166" s="182"/>
      <c r="S166" s="187"/>
      <c r="T166" s="187"/>
      <c r="U166" s="182"/>
      <c r="V166" s="182"/>
      <c r="W166" s="182"/>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2"/>
      <c r="J168" s="183"/>
      <c r="K168" s="183"/>
      <c r="L168" s="183"/>
      <c r="M168" s="183"/>
      <c r="N168" s="183"/>
      <c r="O168" s="182"/>
      <c r="P168" s="185"/>
      <c r="Q168" s="186"/>
      <c r="R168" s="182"/>
      <c r="S168" s="187"/>
      <c r="T168" s="187"/>
      <c r="U168" s="182"/>
      <c r="V168" s="182"/>
      <c r="W168" s="182"/>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2"/>
      <c r="J170" s="183"/>
      <c r="K170" s="183"/>
      <c r="L170" s="183"/>
      <c r="M170" s="183"/>
      <c r="N170" s="183"/>
      <c r="O170" s="182"/>
      <c r="P170" s="185"/>
      <c r="Q170" s="186"/>
      <c r="R170" s="182"/>
      <c r="S170" s="187"/>
      <c r="T170" s="187"/>
      <c r="U170" s="182"/>
      <c r="V170" s="182"/>
      <c r="W170" s="182"/>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2"/>
      <c r="J172" s="183"/>
      <c r="K172" s="183"/>
      <c r="L172" s="183"/>
      <c r="M172" s="183"/>
      <c r="N172" s="183"/>
      <c r="O172" s="182"/>
      <c r="P172" s="185"/>
      <c r="Q172" s="186"/>
      <c r="R172" s="182"/>
      <c r="S172" s="187"/>
      <c r="T172" s="187"/>
      <c r="U172" s="182"/>
      <c r="V172" s="182"/>
      <c r="W172" s="182"/>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2"/>
      <c r="J174" s="183"/>
      <c r="K174" s="183"/>
      <c r="L174" s="183"/>
      <c r="M174" s="183"/>
      <c r="N174" s="183"/>
      <c r="O174" s="182"/>
      <c r="P174" s="185"/>
      <c r="Q174" s="186"/>
      <c r="R174" s="182"/>
      <c r="S174" s="187"/>
      <c r="T174" s="187"/>
      <c r="U174" s="182"/>
      <c r="V174" s="182"/>
      <c r="W174" s="182"/>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2"/>
      <c r="J176" s="183"/>
      <c r="K176" s="183"/>
      <c r="L176" s="183"/>
      <c r="M176" s="183"/>
      <c r="N176" s="183"/>
      <c r="O176" s="182"/>
      <c r="P176" s="185"/>
      <c r="Q176" s="186"/>
      <c r="R176" s="182"/>
      <c r="S176" s="187"/>
      <c r="T176" s="187"/>
      <c r="U176" s="182"/>
      <c r="V176" s="182"/>
      <c r="W176" s="182"/>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2"/>
      <c r="J178" s="183"/>
      <c r="K178" s="183"/>
      <c r="L178" s="183"/>
      <c r="M178" s="183"/>
      <c r="N178" s="183"/>
      <c r="O178" s="182"/>
      <c r="P178" s="185"/>
      <c r="Q178" s="186"/>
      <c r="R178" s="182"/>
      <c r="S178" s="187"/>
      <c r="T178" s="187"/>
      <c r="U178" s="182"/>
      <c r="V178" s="182"/>
      <c r="W178" s="182"/>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2"/>
      <c r="J180" s="183"/>
      <c r="K180" s="183"/>
      <c r="L180" s="183"/>
      <c r="M180" s="183"/>
      <c r="N180" s="183"/>
      <c r="O180" s="182"/>
      <c r="P180" s="185"/>
      <c r="Q180" s="186"/>
      <c r="R180" s="182"/>
      <c r="S180" s="187"/>
      <c r="T180" s="187"/>
      <c r="U180" s="182"/>
      <c r="V180" s="182"/>
      <c r="W180" s="182"/>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2"/>
      <c r="J182" s="183"/>
      <c r="K182" s="183"/>
      <c r="L182" s="183"/>
      <c r="M182" s="183"/>
      <c r="N182" s="183"/>
      <c r="O182" s="182"/>
      <c r="P182" s="185"/>
      <c r="Q182" s="186"/>
      <c r="R182" s="182"/>
      <c r="S182" s="187"/>
      <c r="T182" s="187"/>
      <c r="U182" s="182"/>
      <c r="V182" s="182"/>
      <c r="W182" s="182"/>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2"/>
      <c r="J184" s="183"/>
      <c r="K184" s="183"/>
      <c r="L184" s="183"/>
      <c r="M184" s="183"/>
      <c r="N184" s="183"/>
      <c r="O184" s="182"/>
      <c r="P184" s="185"/>
      <c r="Q184" s="186"/>
      <c r="R184" s="182"/>
      <c r="S184" s="187"/>
      <c r="T184" s="187"/>
      <c r="U184" s="182"/>
      <c r="V184" s="182"/>
      <c r="W184" s="182"/>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2"/>
      <c r="J186" s="183"/>
      <c r="K186" s="183"/>
      <c r="L186" s="183"/>
      <c r="M186" s="183"/>
      <c r="N186" s="183"/>
      <c r="O186" s="182"/>
      <c r="P186" s="185"/>
      <c r="Q186" s="186"/>
      <c r="R186" s="182"/>
      <c r="S186" s="187"/>
      <c r="T186" s="187"/>
      <c r="U186" s="182"/>
      <c r="V186" s="182"/>
      <c r="W186" s="182"/>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2"/>
      <c r="J188" s="183"/>
      <c r="K188" s="183"/>
      <c r="L188" s="183"/>
      <c r="M188" s="183"/>
      <c r="N188" s="183"/>
      <c r="O188" s="182"/>
      <c r="P188" s="185"/>
      <c r="Q188" s="186"/>
      <c r="R188" s="182"/>
      <c r="S188" s="187"/>
      <c r="T188" s="187"/>
      <c r="U188" s="182"/>
      <c r="V188" s="182"/>
      <c r="W188" s="182"/>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2"/>
      <c r="J190" s="183"/>
      <c r="K190" s="183"/>
      <c r="L190" s="183"/>
      <c r="M190" s="183"/>
      <c r="N190" s="183"/>
      <c r="O190" s="182"/>
      <c r="P190" s="185"/>
      <c r="Q190" s="186"/>
      <c r="R190" s="182"/>
      <c r="S190" s="187"/>
      <c r="T190" s="187"/>
      <c r="U190" s="182"/>
      <c r="V190" s="182"/>
      <c r="W190" s="182"/>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2"/>
      <c r="J192" s="183"/>
      <c r="K192" s="183"/>
      <c r="L192" s="183"/>
      <c r="M192" s="183"/>
      <c r="N192" s="183"/>
      <c r="O192" s="182"/>
      <c r="P192" s="185"/>
      <c r="Q192" s="186"/>
      <c r="R192" s="182"/>
      <c r="S192" s="187"/>
      <c r="T192" s="187"/>
      <c r="U192" s="182"/>
      <c r="V192" s="182"/>
      <c r="W192" s="182"/>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2"/>
      <c r="J194" s="183"/>
      <c r="K194" s="183"/>
      <c r="L194" s="183"/>
      <c r="M194" s="183"/>
      <c r="N194" s="183"/>
      <c r="O194" s="182"/>
      <c r="P194" s="185"/>
      <c r="Q194" s="186"/>
      <c r="R194" s="182"/>
      <c r="S194" s="187"/>
      <c r="T194" s="187"/>
      <c r="U194" s="182"/>
      <c r="V194" s="182"/>
      <c r="W194" s="182"/>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2"/>
      <c r="J196" s="183"/>
      <c r="K196" s="183"/>
      <c r="L196" s="183"/>
      <c r="M196" s="183"/>
      <c r="N196" s="183"/>
      <c r="O196" s="182"/>
      <c r="P196" s="185"/>
      <c r="Q196" s="186"/>
      <c r="R196" s="182"/>
      <c r="S196" s="187"/>
      <c r="T196" s="187"/>
      <c r="U196" s="182"/>
      <c r="V196" s="182"/>
      <c r="W196" s="182"/>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2"/>
      <c r="J198" s="183"/>
      <c r="K198" s="183"/>
      <c r="L198" s="183"/>
      <c r="M198" s="183"/>
      <c r="N198" s="183"/>
      <c r="O198" s="182"/>
      <c r="P198" s="185"/>
      <c r="Q198" s="186"/>
      <c r="R198" s="182"/>
      <c r="S198" s="187"/>
      <c r="T198" s="187"/>
      <c r="U198" s="182"/>
      <c r="V198" s="182"/>
      <c r="W198" s="182"/>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2"/>
      <c r="J200" s="183"/>
      <c r="K200" s="183"/>
      <c r="L200" s="183"/>
      <c r="M200" s="183"/>
      <c r="N200" s="183"/>
      <c r="O200" s="182"/>
      <c r="P200" s="185"/>
      <c r="Q200" s="186"/>
      <c r="R200" s="182"/>
      <c r="S200" s="187"/>
      <c r="T200" s="187"/>
      <c r="U200" s="182"/>
      <c r="V200" s="182"/>
      <c r="W200" s="182"/>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2"/>
      <c r="J202" s="183"/>
      <c r="K202" s="183"/>
      <c r="L202" s="183"/>
      <c r="M202" s="183"/>
      <c r="N202" s="183"/>
      <c r="O202" s="182"/>
      <c r="P202" s="185"/>
      <c r="Q202" s="186"/>
      <c r="R202" s="182"/>
      <c r="S202" s="187"/>
      <c r="T202" s="187"/>
      <c r="U202" s="182"/>
      <c r="V202" s="182"/>
      <c r="W202" s="182"/>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2"/>
      <c r="J204" s="183"/>
      <c r="K204" s="183"/>
      <c r="L204" s="183"/>
      <c r="M204" s="183"/>
      <c r="N204" s="183"/>
      <c r="O204" s="182"/>
      <c r="P204" s="185"/>
      <c r="Q204" s="186"/>
      <c r="R204" s="182"/>
      <c r="S204" s="187"/>
      <c r="T204" s="187"/>
      <c r="U204" s="182"/>
      <c r="V204" s="182"/>
      <c r="W204" s="182"/>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2"/>
      <c r="J206" s="183"/>
      <c r="K206" s="183"/>
      <c r="L206" s="183"/>
      <c r="M206" s="183"/>
      <c r="N206" s="183"/>
      <c r="O206" s="182"/>
      <c r="P206" s="185"/>
      <c r="Q206" s="186"/>
      <c r="R206" s="182"/>
      <c r="S206" s="187"/>
      <c r="T206" s="187"/>
      <c r="U206" s="182"/>
      <c r="V206" s="182"/>
      <c r="W206" s="182"/>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2"/>
      <c r="J208" s="183"/>
      <c r="K208" s="183"/>
      <c r="L208" s="183"/>
      <c r="M208" s="183"/>
      <c r="N208" s="183"/>
      <c r="O208" s="182"/>
      <c r="P208" s="185"/>
      <c r="Q208" s="186"/>
      <c r="R208" s="182"/>
      <c r="S208" s="187"/>
      <c r="T208" s="187"/>
      <c r="U208" s="182"/>
      <c r="V208" s="182"/>
      <c r="W208" s="182"/>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2"/>
      <c r="J210" s="183"/>
      <c r="K210" s="183"/>
      <c r="L210" s="183"/>
      <c r="M210" s="183"/>
      <c r="N210" s="183"/>
      <c r="O210" s="182"/>
      <c r="P210" s="185"/>
      <c r="Q210" s="186"/>
      <c r="R210" s="182"/>
      <c r="S210" s="187"/>
      <c r="T210" s="187"/>
      <c r="U210" s="182"/>
      <c r="V210" s="182"/>
      <c r="W210" s="182"/>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2"/>
      <c r="J212" s="183"/>
      <c r="K212" s="183"/>
      <c r="L212" s="183"/>
      <c r="M212" s="183"/>
      <c r="N212" s="183"/>
      <c r="O212" s="182"/>
      <c r="P212" s="185"/>
      <c r="Q212" s="186"/>
      <c r="R212" s="182"/>
      <c r="S212" s="187"/>
      <c r="T212" s="187"/>
      <c r="U212" s="182"/>
      <c r="V212" s="182"/>
      <c r="W212" s="182"/>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2"/>
      <c r="J214" s="183"/>
      <c r="K214" s="183"/>
      <c r="L214" s="183"/>
      <c r="M214" s="183"/>
      <c r="N214" s="183"/>
      <c r="O214" s="182"/>
      <c r="P214" s="185"/>
      <c r="Q214" s="186"/>
      <c r="R214" s="182"/>
      <c r="S214" s="187"/>
      <c r="T214" s="187"/>
      <c r="U214" s="182"/>
      <c r="V214" s="182"/>
      <c r="W214" s="182"/>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2"/>
      <c r="J216" s="183"/>
      <c r="K216" s="183"/>
      <c r="L216" s="183"/>
      <c r="M216" s="183"/>
      <c r="N216" s="183"/>
      <c r="O216" s="182"/>
      <c r="P216" s="185"/>
      <c r="Q216" s="186"/>
      <c r="R216" s="182"/>
      <c r="S216" s="187"/>
      <c r="T216" s="187"/>
      <c r="U216" s="182"/>
      <c r="V216" s="182"/>
      <c r="W216" s="182"/>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2"/>
      <c r="J218" s="183"/>
      <c r="K218" s="183"/>
      <c r="L218" s="183"/>
      <c r="M218" s="183"/>
      <c r="N218" s="183"/>
      <c r="O218" s="182"/>
      <c r="P218" s="185"/>
      <c r="Q218" s="186"/>
      <c r="R218" s="182"/>
      <c r="S218" s="187"/>
      <c r="T218" s="187"/>
      <c r="U218" s="182"/>
      <c r="V218" s="182"/>
      <c r="W218" s="182"/>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2"/>
      <c r="J220" s="183"/>
      <c r="K220" s="183"/>
      <c r="L220" s="183"/>
      <c r="M220" s="183"/>
      <c r="N220" s="183"/>
      <c r="O220" s="182"/>
      <c r="P220" s="185"/>
      <c r="Q220" s="186"/>
      <c r="R220" s="182"/>
      <c r="S220" s="187"/>
      <c r="T220" s="187"/>
      <c r="U220" s="182"/>
      <c r="V220" s="182"/>
      <c r="W220" s="182"/>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2"/>
      <c r="J222" s="183"/>
      <c r="K222" s="183"/>
      <c r="L222" s="183"/>
      <c r="M222" s="183"/>
      <c r="N222" s="183"/>
      <c r="O222" s="182"/>
      <c r="P222" s="185"/>
      <c r="Q222" s="186"/>
      <c r="R222" s="182"/>
      <c r="S222" s="187"/>
      <c r="T222" s="187"/>
      <c r="U222" s="182"/>
      <c r="V222" s="182"/>
      <c r="W222" s="182"/>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2"/>
      <c r="J224" s="183"/>
      <c r="K224" s="183"/>
      <c r="L224" s="183"/>
      <c r="M224" s="183"/>
      <c r="N224" s="183"/>
      <c r="O224" s="182"/>
      <c r="P224" s="185"/>
      <c r="Q224" s="186"/>
      <c r="R224" s="182"/>
      <c r="S224" s="187"/>
      <c r="T224" s="187"/>
      <c r="U224" s="182"/>
      <c r="V224" s="182"/>
      <c r="W224" s="182"/>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2"/>
      <c r="J226" s="183"/>
      <c r="K226" s="183"/>
      <c r="L226" s="183"/>
      <c r="M226" s="183"/>
      <c r="N226" s="183"/>
      <c r="O226" s="182"/>
      <c r="P226" s="185"/>
      <c r="Q226" s="186"/>
      <c r="R226" s="182"/>
      <c r="S226" s="187"/>
      <c r="T226" s="187"/>
      <c r="U226" s="182"/>
      <c r="V226" s="182"/>
      <c r="W226" s="182"/>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2"/>
      <c r="J228" s="183"/>
      <c r="K228" s="183"/>
      <c r="L228" s="183"/>
      <c r="M228" s="183"/>
      <c r="N228" s="183"/>
      <c r="O228" s="182"/>
      <c r="P228" s="185"/>
      <c r="Q228" s="186"/>
      <c r="R228" s="182"/>
      <c r="S228" s="187"/>
      <c r="T228" s="187"/>
      <c r="U228" s="182"/>
      <c r="V228" s="182"/>
      <c r="W228" s="182"/>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2"/>
      <c r="J230" s="183"/>
      <c r="K230" s="183"/>
      <c r="L230" s="183"/>
      <c r="M230" s="183"/>
      <c r="N230" s="183"/>
      <c r="O230" s="182"/>
      <c r="P230" s="185"/>
      <c r="Q230" s="186"/>
      <c r="R230" s="182"/>
      <c r="S230" s="187"/>
      <c r="T230" s="187"/>
      <c r="U230" s="182"/>
      <c r="V230" s="182"/>
      <c r="W230" s="182"/>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2"/>
      <c r="J232" s="183"/>
      <c r="K232" s="183"/>
      <c r="L232" s="183"/>
      <c r="M232" s="183"/>
      <c r="N232" s="183"/>
      <c r="O232" s="182"/>
      <c r="P232" s="185"/>
      <c r="Q232" s="186"/>
      <c r="R232" s="182"/>
      <c r="S232" s="187"/>
      <c r="T232" s="187"/>
      <c r="U232" s="182"/>
      <c r="V232" s="182"/>
      <c r="W232" s="182"/>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2"/>
      <c r="J234" s="183"/>
      <c r="K234" s="183"/>
      <c r="L234" s="183"/>
      <c r="M234" s="183"/>
      <c r="N234" s="183"/>
      <c r="O234" s="182"/>
      <c r="P234" s="185"/>
      <c r="Q234" s="186"/>
      <c r="R234" s="182"/>
      <c r="S234" s="187"/>
      <c r="T234" s="187"/>
      <c r="U234" s="182"/>
      <c r="V234" s="182"/>
      <c r="W234" s="182"/>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2"/>
      <c r="J236" s="183"/>
      <c r="K236" s="183"/>
      <c r="L236" s="183"/>
      <c r="M236" s="183"/>
      <c r="N236" s="183"/>
      <c r="O236" s="182"/>
      <c r="P236" s="185"/>
      <c r="Q236" s="186"/>
      <c r="R236" s="182"/>
      <c r="S236" s="187"/>
      <c r="T236" s="187"/>
      <c r="U236" s="182"/>
      <c r="V236" s="182"/>
      <c r="W236" s="182"/>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2"/>
      <c r="J238" s="183"/>
      <c r="K238" s="183"/>
      <c r="L238" s="183"/>
      <c r="M238" s="183"/>
      <c r="N238" s="183"/>
      <c r="O238" s="182"/>
      <c r="P238" s="185"/>
      <c r="Q238" s="186"/>
      <c r="R238" s="182"/>
      <c r="S238" s="187"/>
      <c r="T238" s="187"/>
      <c r="U238" s="182"/>
      <c r="V238" s="182"/>
      <c r="W238" s="182"/>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2"/>
      <c r="J240" s="183"/>
      <c r="K240" s="183"/>
      <c r="L240" s="183"/>
      <c r="M240" s="183"/>
      <c r="N240" s="183"/>
      <c r="O240" s="182"/>
      <c r="P240" s="185"/>
      <c r="Q240" s="186"/>
      <c r="R240" s="182"/>
      <c r="S240" s="187"/>
      <c r="T240" s="187"/>
      <c r="U240" s="182"/>
      <c r="V240" s="182"/>
      <c r="W240" s="182"/>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2"/>
      <c r="J242" s="183"/>
      <c r="K242" s="183"/>
      <c r="L242" s="183"/>
      <c r="M242" s="183"/>
      <c r="N242" s="183"/>
      <c r="O242" s="182"/>
      <c r="P242" s="185"/>
      <c r="Q242" s="186"/>
      <c r="R242" s="182"/>
      <c r="S242" s="187"/>
      <c r="T242" s="187"/>
      <c r="U242" s="182"/>
      <c r="V242" s="182"/>
      <c r="W242" s="182"/>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2"/>
      <c r="J244" s="183"/>
      <c r="K244" s="183"/>
      <c r="L244" s="183"/>
      <c r="M244" s="183"/>
      <c r="N244" s="183"/>
      <c r="O244" s="182"/>
      <c r="P244" s="185"/>
      <c r="Q244" s="186"/>
      <c r="R244" s="182"/>
      <c r="S244" s="187"/>
      <c r="T244" s="187"/>
      <c r="U244" s="182"/>
      <c r="V244" s="182"/>
      <c r="W244" s="182"/>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2"/>
      <c r="J246" s="183"/>
      <c r="K246" s="183"/>
      <c r="L246" s="183"/>
      <c r="M246" s="183"/>
      <c r="N246" s="183"/>
      <c r="O246" s="182"/>
      <c r="P246" s="185"/>
      <c r="Q246" s="186"/>
      <c r="R246" s="182"/>
      <c r="S246" s="187"/>
      <c r="T246" s="187"/>
      <c r="U246" s="182"/>
      <c r="V246" s="182"/>
      <c r="W246" s="182"/>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2"/>
      <c r="J248" s="183"/>
      <c r="K248" s="183"/>
      <c r="L248" s="183"/>
      <c r="M248" s="183"/>
      <c r="N248" s="183"/>
      <c r="O248" s="182"/>
      <c r="P248" s="185"/>
      <c r="Q248" s="186"/>
      <c r="R248" s="182"/>
      <c r="S248" s="187"/>
      <c r="T248" s="187"/>
      <c r="U248" s="182"/>
      <c r="V248" s="182"/>
      <c r="W248" s="182"/>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2"/>
      <c r="J250" s="183"/>
      <c r="K250" s="183"/>
      <c r="L250" s="183"/>
      <c r="M250" s="183"/>
      <c r="N250" s="183"/>
      <c r="O250" s="182"/>
      <c r="P250" s="185"/>
      <c r="Q250" s="186"/>
      <c r="R250" s="182"/>
      <c r="S250" s="187"/>
      <c r="T250" s="187"/>
      <c r="U250" s="182"/>
      <c r="V250" s="182"/>
      <c r="W250" s="182"/>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2"/>
      <c r="J252" s="183"/>
      <c r="K252" s="183"/>
      <c r="L252" s="183"/>
      <c r="M252" s="183"/>
      <c r="N252" s="183"/>
      <c r="O252" s="182"/>
      <c r="P252" s="185"/>
      <c r="Q252" s="186"/>
      <c r="R252" s="182"/>
      <c r="S252" s="187"/>
      <c r="T252" s="187"/>
      <c r="U252" s="182"/>
      <c r="V252" s="182"/>
      <c r="W252" s="182"/>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2"/>
      <c r="J254" s="183"/>
      <c r="K254" s="183"/>
      <c r="L254" s="183"/>
      <c r="M254" s="183"/>
      <c r="N254" s="183"/>
      <c r="O254" s="182"/>
      <c r="P254" s="185"/>
      <c r="Q254" s="186"/>
      <c r="R254" s="182"/>
      <c r="S254" s="187"/>
      <c r="T254" s="187"/>
      <c r="U254" s="182"/>
      <c r="V254" s="182"/>
      <c r="W254" s="182"/>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2"/>
      <c r="J256" s="183"/>
      <c r="K256" s="183"/>
      <c r="L256" s="183"/>
      <c r="M256" s="183"/>
      <c r="N256" s="183"/>
      <c r="O256" s="182"/>
      <c r="P256" s="185"/>
      <c r="Q256" s="186"/>
      <c r="R256" s="182"/>
      <c r="S256" s="187"/>
      <c r="T256" s="187"/>
      <c r="U256" s="182"/>
      <c r="V256" s="182"/>
      <c r="W256" s="182"/>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2"/>
      <c r="J258" s="183"/>
      <c r="K258" s="183"/>
      <c r="L258" s="183"/>
      <c r="M258" s="183"/>
      <c r="N258" s="183"/>
      <c r="O258" s="182"/>
      <c r="P258" s="185"/>
      <c r="Q258" s="186"/>
      <c r="R258" s="182"/>
      <c r="S258" s="187"/>
      <c r="T258" s="187"/>
      <c r="U258" s="182"/>
      <c r="V258" s="182"/>
      <c r="W258" s="182"/>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2"/>
      <c r="J260" s="183"/>
      <c r="K260" s="183"/>
      <c r="L260" s="183"/>
      <c r="M260" s="183"/>
      <c r="N260" s="183"/>
      <c r="O260" s="182"/>
      <c r="P260" s="185"/>
      <c r="Q260" s="186"/>
      <c r="R260" s="182"/>
      <c r="S260" s="187"/>
      <c r="T260" s="187"/>
      <c r="U260" s="182"/>
      <c r="V260" s="182"/>
      <c r="W260" s="182"/>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2"/>
      <c r="J262" s="183"/>
      <c r="K262" s="183"/>
      <c r="L262" s="183"/>
      <c r="M262" s="183"/>
      <c r="N262" s="183"/>
      <c r="O262" s="182"/>
      <c r="P262" s="185"/>
      <c r="Q262" s="186"/>
      <c r="R262" s="182"/>
      <c r="S262" s="187"/>
      <c r="T262" s="187"/>
      <c r="U262" s="182"/>
      <c r="V262" s="182"/>
      <c r="W262" s="182"/>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2"/>
      <c r="J264" s="183"/>
      <c r="K264" s="183"/>
      <c r="L264" s="183"/>
      <c r="M264" s="183"/>
      <c r="N264" s="183"/>
      <c r="O264" s="182"/>
      <c r="P264" s="185"/>
      <c r="Q264" s="186"/>
      <c r="R264" s="182"/>
      <c r="S264" s="187"/>
      <c r="T264" s="187"/>
      <c r="U264" s="182"/>
      <c r="V264" s="182"/>
      <c r="W264" s="182"/>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2"/>
      <c r="J266" s="183"/>
      <c r="K266" s="183"/>
      <c r="L266" s="183"/>
      <c r="M266" s="183"/>
      <c r="N266" s="183"/>
      <c r="O266" s="182"/>
      <c r="P266" s="185"/>
      <c r="Q266" s="186"/>
      <c r="R266" s="182"/>
      <c r="S266" s="187"/>
      <c r="T266" s="187"/>
      <c r="U266" s="182"/>
      <c r="V266" s="182"/>
      <c r="W266" s="182"/>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2"/>
      <c r="J268" s="183"/>
      <c r="K268" s="183"/>
      <c r="L268" s="183"/>
      <c r="M268" s="183"/>
      <c r="N268" s="183"/>
      <c r="O268" s="182"/>
      <c r="P268" s="185"/>
      <c r="Q268" s="186"/>
      <c r="R268" s="182"/>
      <c r="S268" s="187"/>
      <c r="T268" s="187"/>
      <c r="U268" s="182"/>
      <c r="V268" s="182"/>
      <c r="W268" s="182"/>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2"/>
      <c r="J270" s="183"/>
      <c r="K270" s="183"/>
      <c r="L270" s="183"/>
      <c r="M270" s="183"/>
      <c r="N270" s="183"/>
      <c r="O270" s="182"/>
      <c r="P270" s="185"/>
      <c r="Q270" s="186"/>
      <c r="R270" s="182"/>
      <c r="S270" s="187"/>
      <c r="T270" s="187"/>
      <c r="U270" s="182"/>
      <c r="V270" s="182"/>
      <c r="W270" s="182"/>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2"/>
      <c r="J272" s="183"/>
      <c r="K272" s="183"/>
      <c r="L272" s="183"/>
      <c r="M272" s="183"/>
      <c r="N272" s="183"/>
      <c r="O272" s="182"/>
      <c r="P272" s="185"/>
      <c r="Q272" s="186"/>
      <c r="R272" s="182"/>
      <c r="S272" s="187"/>
      <c r="T272" s="187"/>
      <c r="U272" s="182"/>
      <c r="V272" s="182"/>
      <c r="W272" s="182"/>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2"/>
      <c r="J274" s="183"/>
      <c r="K274" s="183"/>
      <c r="L274" s="183"/>
      <c r="M274" s="183"/>
      <c r="N274" s="183"/>
      <c r="O274" s="182"/>
      <c r="P274" s="185"/>
      <c r="Q274" s="186"/>
      <c r="R274" s="182"/>
      <c r="S274" s="187"/>
      <c r="T274" s="187"/>
      <c r="U274" s="182"/>
      <c r="V274" s="182"/>
      <c r="W274" s="182"/>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2"/>
      <c r="J276" s="183"/>
      <c r="K276" s="183"/>
      <c r="L276" s="183"/>
      <c r="M276" s="183"/>
      <c r="N276" s="183"/>
      <c r="O276" s="182"/>
      <c r="P276" s="185"/>
      <c r="Q276" s="186"/>
      <c r="R276" s="182"/>
      <c r="S276" s="187"/>
      <c r="T276" s="187"/>
      <c r="U276" s="182"/>
      <c r="V276" s="182"/>
      <c r="W276" s="182"/>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2"/>
      <c r="J278" s="183"/>
      <c r="K278" s="183"/>
      <c r="L278" s="183"/>
      <c r="M278" s="183"/>
      <c r="N278" s="183"/>
      <c r="O278" s="182"/>
      <c r="P278" s="185"/>
      <c r="Q278" s="186"/>
      <c r="R278" s="182"/>
      <c r="S278" s="187"/>
      <c r="T278" s="187"/>
      <c r="U278" s="182"/>
      <c r="V278" s="182"/>
      <c r="W278" s="182"/>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2"/>
      <c r="J280" s="183"/>
      <c r="K280" s="183"/>
      <c r="L280" s="183"/>
      <c r="M280" s="183"/>
      <c r="N280" s="183"/>
      <c r="O280" s="182"/>
      <c r="P280" s="185"/>
      <c r="Q280" s="186"/>
      <c r="R280" s="182"/>
      <c r="S280" s="187"/>
      <c r="T280" s="187"/>
      <c r="U280" s="182"/>
      <c r="V280" s="182"/>
      <c r="W280" s="182"/>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2"/>
      <c r="J282" s="183"/>
      <c r="K282" s="183"/>
      <c r="L282" s="183"/>
      <c r="M282" s="183"/>
      <c r="N282" s="183"/>
      <c r="O282" s="182"/>
      <c r="P282" s="185"/>
      <c r="Q282" s="186"/>
      <c r="R282" s="182"/>
      <c r="S282" s="187"/>
      <c r="T282" s="187"/>
      <c r="U282" s="182"/>
      <c r="V282" s="182"/>
      <c r="W282" s="182"/>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2"/>
      <c r="J284" s="183"/>
      <c r="K284" s="183"/>
      <c r="L284" s="183"/>
      <c r="M284" s="183"/>
      <c r="N284" s="183"/>
      <c r="O284" s="182"/>
      <c r="P284" s="185"/>
      <c r="Q284" s="186"/>
      <c r="R284" s="182"/>
      <c r="S284" s="187"/>
      <c r="T284" s="187"/>
      <c r="U284" s="182"/>
      <c r="V284" s="182"/>
      <c r="W284" s="182"/>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2"/>
      <c r="J286" s="183"/>
      <c r="K286" s="183"/>
      <c r="L286" s="183"/>
      <c r="M286" s="183"/>
      <c r="N286" s="183"/>
      <c r="O286" s="182"/>
      <c r="P286" s="185"/>
      <c r="Q286" s="186"/>
      <c r="R286" s="182"/>
      <c r="S286" s="187"/>
      <c r="T286" s="187"/>
      <c r="U286" s="182"/>
      <c r="V286" s="182"/>
      <c r="W286" s="182"/>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2"/>
      <c r="J288" s="183"/>
      <c r="K288" s="183"/>
      <c r="L288" s="183"/>
      <c r="M288" s="183"/>
      <c r="N288" s="183"/>
      <c r="O288" s="182"/>
      <c r="P288" s="185"/>
      <c r="Q288" s="186"/>
      <c r="R288" s="182"/>
      <c r="S288" s="187"/>
      <c r="T288" s="187"/>
      <c r="U288" s="182"/>
      <c r="V288" s="182"/>
      <c r="W288" s="182"/>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2"/>
      <c r="J290" s="183"/>
      <c r="K290" s="183"/>
      <c r="L290" s="183"/>
      <c r="M290" s="183"/>
      <c r="N290" s="183"/>
      <c r="O290" s="182"/>
      <c r="P290" s="185"/>
      <c r="Q290" s="186"/>
      <c r="R290" s="182"/>
      <c r="S290" s="187"/>
      <c r="T290" s="187"/>
      <c r="U290" s="182"/>
      <c r="V290" s="182"/>
      <c r="W290" s="182"/>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2"/>
      <c r="J292" s="183"/>
      <c r="K292" s="183"/>
      <c r="L292" s="183"/>
      <c r="M292" s="183"/>
      <c r="N292" s="183"/>
      <c r="O292" s="182"/>
      <c r="P292" s="185"/>
      <c r="Q292" s="186"/>
      <c r="R292" s="182"/>
      <c r="S292" s="187"/>
      <c r="T292" s="187"/>
      <c r="U292" s="182"/>
      <c r="V292" s="182"/>
      <c r="W292" s="182"/>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2"/>
      <c r="J294" s="183"/>
      <c r="K294" s="183"/>
      <c r="L294" s="183"/>
      <c r="M294" s="183"/>
      <c r="N294" s="183"/>
      <c r="O294" s="182"/>
      <c r="P294" s="185"/>
      <c r="Q294" s="186"/>
      <c r="R294" s="182"/>
      <c r="S294" s="187"/>
      <c r="T294" s="187"/>
      <c r="U294" s="182"/>
      <c r="V294" s="182"/>
      <c r="W294" s="182"/>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2"/>
      <c r="J296" s="183"/>
      <c r="K296" s="183"/>
      <c r="L296" s="183"/>
      <c r="M296" s="183"/>
      <c r="N296" s="183"/>
      <c r="O296" s="182"/>
      <c r="P296" s="185"/>
      <c r="Q296" s="186"/>
      <c r="R296" s="182"/>
      <c r="S296" s="187"/>
      <c r="T296" s="187"/>
      <c r="U296" s="182"/>
      <c r="V296" s="182"/>
      <c r="W296" s="182"/>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2"/>
      <c r="J298" s="183"/>
      <c r="K298" s="183"/>
      <c r="L298" s="183"/>
      <c r="M298" s="183"/>
      <c r="N298" s="183"/>
      <c r="O298" s="182"/>
      <c r="P298" s="185"/>
      <c r="Q298" s="186"/>
      <c r="R298" s="182"/>
      <c r="S298" s="187"/>
      <c r="T298" s="187"/>
      <c r="U298" s="182"/>
      <c r="V298" s="182"/>
      <c r="W298" s="182"/>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2" t="s">
        <v>176</v>
      </c>
      <c r="D3" s="49" t="str">
        <f t="array" ref="D3">IFERROR(INDEX(Profiles!$B:$B,MATCH($A3,Profiles!$A:$A,0)),"")</f>
        <v>Goalkeeper</v>
      </c>
      <c r="E3" s="49" t="str">
        <f t="array" ref="E3">IFERROR(INDEX(Profiles!$C:$C,MATCH($A3,Profiles!$A:$A,0)),"")</f>
        <v>U15</v>
      </c>
      <c r="F3" s="222" t="s">
        <v>177</v>
      </c>
      <c r="G3" s="222" t="s">
        <v>178</v>
      </c>
      <c r="H3" s="222">
        <v>2025.0</v>
      </c>
      <c r="I3" s="49" t="str">
        <f>IF(A3="","",IF(Settings!$N$3="DATE",F3&amp;": "&amp;TEXT(B3,"M/DD/YY"),F3&amp;": "&amp;H3))</f>
        <v>Summer: 2025</v>
      </c>
      <c r="J3" s="222">
        <v>12.9</v>
      </c>
      <c r="K3" s="222">
        <v>16.4</v>
      </c>
      <c r="L3" s="222">
        <v>21.8</v>
      </c>
      <c r="M3" s="223">
        <f t="shared" ref="M3:M7" si="3">IF(J3="","",AVERAGE(J3:L3))</f>
        <v>17.03333333</v>
      </c>
      <c r="N3" s="222">
        <v>95.0</v>
      </c>
      <c r="O3" s="222">
        <v>1.78</v>
      </c>
      <c r="P3" s="222">
        <v>2.9</v>
      </c>
      <c r="Q3" s="222">
        <v>189.0</v>
      </c>
      <c r="R3" s="222">
        <v>9.7</v>
      </c>
      <c r="S3" s="222" t="str">
        <f>IFERROR(VLOOKUP(AF3, 'YOYO IR Scores'!A:C, 3, FALSE), "")
</f>
        <v/>
      </c>
      <c r="T3" s="222">
        <v>400.0</v>
      </c>
      <c r="U3" s="222">
        <v>1.0</v>
      </c>
      <c r="V3" s="222">
        <v>245.0</v>
      </c>
      <c r="W3" s="222">
        <v>1.0</v>
      </c>
      <c r="X3" s="224">
        <f t="shared" ref="X3:X859" si="4">IF(OR($Q3="",T3=""),"",T3/$Q3)</f>
        <v>2.116402116</v>
      </c>
      <c r="Y3" s="225">
        <f t="shared" ref="Y3:Y859" si="5">IF(T3="","",IF(U3=1,T3,(0.033*U3*T3)+T3))</f>
        <v>400</v>
      </c>
      <c r="Z3" s="225">
        <f t="shared" ref="Z3:Z859" si="6">IF(V3="","",IF(W3=1,V3,(0.033*W3*V3)+V3))</f>
        <v>245</v>
      </c>
      <c r="AA3" s="224">
        <f t="shared" ref="AA3:AA859" si="7">IF(OR($Q3="",V3=""),"",V3/$Q3)</f>
        <v>1.296296296</v>
      </c>
      <c r="AB3" s="226">
        <v>350.0</v>
      </c>
      <c r="AC3" s="226">
        <v>230.0</v>
      </c>
      <c r="AD3" s="226">
        <v>225.0</v>
      </c>
      <c r="AE3" s="223" t="str">
        <f>IFERROR(VLOOKUP(AF3, 'YOYO IR Scores'!A:C, 2, FALSE), "")</f>
        <v/>
      </c>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f t="array" ref="BK3">IF(J3="","",
IF(INDEX(Settings!$H:$H,MATCH(BY$1,Settings!$G:$G,0))=TRUE,
100-100*(J3-MIN(J:J))/(MAX(J:J)-MIN(J:J)),
100*(J3-MIN(J:J))/(MAX(J:J)-MIN(J:J))))</f>
        <v>60</v>
      </c>
      <c r="BL3" s="223">
        <f t="array" ref="BL3">IF(J3="","",
IF(INDEX(Settings!$H:$H,MATCH(BY$1,Settings!$G:$G,0))=TRUE,
100-100*(J3-MINIFS(J:J,$E:$E,$E3))/(MAXIFS(J:J,$E:$E,$E3)-MINIFS(J:J,$E:$E,$E3)),
100*(J3-MINIFS(J:J,$E:$E,$E3))/(MAXIFS(J:J,$E:$E,$E3)-MINIFS(J:J,$E:$E,$E3))))</f>
        <v>60</v>
      </c>
      <c r="BM3" s="223">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64.7</v>
      </c>
      <c r="BO3" s="49">
        <f>IFERROR(__xludf.DUMMYFUNCTION("IF(J3="""","""",
IF(INDEX(Settings!$H:$H,MATCH(BY$1,Settings!$G:$G,0))=TRUE,
100-100*PERCENTRANK(FILTER(J:J,$E:$E=$E3),J3),
100*PERCENTRANK(FILTER(J:J,$E:$E=$E3),J3)))"),64.7)</f>
        <v>64.7</v>
      </c>
      <c r="BP3" s="49">
        <f>IFERROR(__xludf.DUMMYFUNCTION("IF(J3="""","""",
IF(INDEX(Settings!$H:$H,MATCH(BY$1,Settings!$G:$G,0))=TRUE,
100-100*PERCENTRANK(FILTER(J:J,$E:$E=$E3,$I:$I=$I3),J3),
100*PERCENTRANK(FILTER(J:J,$E:$E=$E3,$I:$I=$I3),J3)))"),64.7)</f>
        <v>64.7</v>
      </c>
      <c r="BQ3" s="224">
        <f t="array" ref="BQ3">IF(J3="","",
IF(INDEX(Settings!$H:$H,MATCH(BY$1,Settings!$G:$G,0))=TRUE,
-1*(J3-AVERAGE(J:J))/STDEV(J:J),
(J3-AVERAGE(J:J))/STDEV(J:J)))</f>
        <v>0.5146537313</v>
      </c>
      <c r="BR3" s="224">
        <f>IFERROR(__xludf.DUMMYFUNCTION("IF(J3="""","""",
IF(INDEX(Settings!$H:$H,MATCH(BY$1,Settings!$G:$G,0))=TRUE,
-1*(J3-AVERAGEIFS(J:J,$E:$E,$E3))/STDEV(FILTER(J:J,$E:$E=$E3)),
(J3-AVERAGEIFS(J:J,$E:$E,$E3))/STDEV(FILTER(J:J,$E:$E=$E3))))"),0.5146537313426021)</f>
        <v>0.5146537313</v>
      </c>
      <c r="BS3" s="224">
        <f>IFERROR(__xludf.DUMMYFUNCTION("IF(J3="""","""",
IF(INDEX(Settings!$H:$H,MATCH(BY$1,Settings!$G:$G,0))=TRUE,
-1*(J3-AVERAGEIFS(J:J,$E:$E,$E3,$I:$I,$I3))/STDEV(FILTER(J:J,$E:$E=$E3,$I:$I=$I3)),
(J3-AVERAGEIFS(J:J,$E:$E,$E3,$I:$I,$I3))/STDEV(FILTER(J:J,$E:$E=$E3,$I:$I=$I3))))"),0.5146537313426021)</f>
        <v>0.5146537313</v>
      </c>
      <c r="BT3" s="227">
        <f t="array" ref="BT3">IF(J3="","",
IF(INDEX(Settings!$H:$H,MATCH(BY$1,Settings!$G:$G,0))=TRUE,
(-1*((J3-AVERAGE(J:J))/STDEV(J:J))*10+50),
((J3-AVERAGE(J:J))/STDEV(J:J))*10+50))</f>
        <v>55.14653731</v>
      </c>
      <c r="BU3" s="227">
        <f>IFERROR(__xludf.DUMMYFUNCTION("IF(J3="""","""",
IF(INDEX(Settings!$H:$H,MATCH(BY$1,Settings!$G:$G,0))=TRUE,
(-1*(J3-AVERAGEIFS(J:J,$E:$E,$E3))/STDEV(FILTER(J:J,$E:$E=$E3))*10+50),
(J3-AVERAGEIFS(J:J,$E:$E,$E3))/STDEV(FILTER(J:J,$E:$E=$E3))*10+50))"),55.14653731342602)</f>
        <v>55.14653731</v>
      </c>
      <c r="BV3" s="227">
        <f>IFERROR(__xludf.DUMMYFUNCTION("IF(J3="""","""",
IF(INDEX(Settings!$H:$H,MATCH(BY$1,Settings!$G:$G,0))=TRUE,
(-1*(J3-AVERAGEIFS(J:J,$E:$E,$E3,$I:$I,$I3))/STDEV(FILTER(J:J,$E:$E=$E3,$I:$I=$I3))*10+50),
(J3-AVERAGEIFS(J:J,$E:$E,$E3,$I:$I,$I3))/STDEV(FILTER(J:J,$E:$E=$E3,$I:$I=$I3))*10+50)"&amp;")"),55.14653731342602)</f>
        <v>55.14653731</v>
      </c>
      <c r="BW3" s="49"/>
      <c r="BX3" s="49"/>
      <c r="BY3" s="223">
        <f t="array" ref="BY3">IF(J3="","",
IF(INDEX(Settings!$H:$H,MATCH(BY$1,Settings!$G:$G,0))=TRUE,
100-100*(J3-MINIFS(J:J,$E:$E,$E3))/(MAXIFS(J:J,$E:$E,$E3)-MINIFS(J:J,$E:$E,$E3)),
100*(J3-MINIFS(J:J,$E:$E,$E3))/(MAXIFS(J:J,$E:$E,$E3)-MINIFS(J:J,$E:$E,$E3))))</f>
        <v>60</v>
      </c>
      <c r="BZ3" s="223">
        <f t="array" ref="BZ3">IF(K3="","",
IF(INDEX(Settings!$H:$H,MATCH(BZ$1,Settings!$G:$G,0))=TRUE,
100-100*(K3-MINIFS(K:K,$E:$E,$E3))/(MAXIFS(K:K,$E:$E,$E3)-MINIFS(K:K,$E:$E,$E3)),
100*(K3-MINIFS(K:K,$E:$E,$E3))/(MAXIFS(K:K,$E:$E,$E3)-MINIFS(K:K,$E:$E,$E3))))</f>
        <v>13.04347826</v>
      </c>
      <c r="CA3" s="223">
        <f t="array" ref="CA3">IF(L3="","",
IF(INDEX(Settings!$H:$H,MATCH(CA$1,Settings!$G:$G,0))=TRUE,
100-100*(L3-MINIFS(L:L,$E:$E,$E3))/(MAXIFS(L:L,$E:$E,$E3)-MINIFS(L:L,$E:$E,$E3)),
100*(L3-MINIFS(L:L,$E:$E,$E3))/(MAXIFS(L:L,$E:$E,$E3)-MINIFS(L:L,$E:$E,$E3))))</f>
        <v>50.61728395</v>
      </c>
      <c r="CB3" s="223">
        <f t="array" ref="CB3">IF(M3="","",
IF(INDEX(Settings!$H:$H,MATCH(CB$1,Settings!$G:$G,0))=TRUE,
100-100*(M3-MINIFS(M:M,$E:$E,$E3))/(MAXIFS(M:M,$E:$E,$E3)-MINIFS(M:M,$E:$E,$E3)),
100*(M3-MINIFS(M:M,$E:$E,$E3))/(MAXIFS(M:M,$E:$E,$E3)-MINIFS(M:M,$E:$E,$E3))))</f>
        <v>37.76824034</v>
      </c>
      <c r="CC3" s="223">
        <f t="array" ref="CC3">IF(N3="","",
IF(INDEX(Settings!$H:$H,MATCH(CC$1,Settings!$G:$G,0))=TRUE,
100-100*(N3-MINIFS(N:N,$E:$E,$E3))/(MAXIFS(N:N,$E:$E,$E3)-MINIFS(N:N,$E:$E,$E3)),
100*(N3-MINIFS(N:N,$E:$E,$E3))/(MAXIFS(N:N,$E:$E,$E3)-MINIFS(N:N,$E:$E,$E3))))</f>
        <v>50</v>
      </c>
      <c r="CD3" s="223">
        <f t="array" ref="CD3">IF(O3="","",
IF(INDEX(Settings!$H:$H,MATCH(CD$1,Settings!$G:$G,0))=TRUE,
100-100*(O3-MINIFS(O:O,$E:$E,$E3))/(MAXIFS(O:O,$E:$E,$E3)-MINIFS(O:O,$E:$E,$E3)),
100*(O3-MINIFS(O:O,$E:$E,$E3))/(MAXIFS(O:O,$E:$E,$E3)-MINIFS(O:O,$E:$E,$E3))))</f>
        <v>22.91666667</v>
      </c>
      <c r="CE3" s="223">
        <f t="array" ref="CE3">IF(P3="","",
IF(INDEX(Settings!$H:$H,MATCH(CE$1,Settings!$G:$G,0))=TRUE,
100-100*(P3-MINIFS(P:P,$E:$E,$E3))/(MAXIFS(P:P,$E:$E,$E3)-MINIFS(P:P,$E:$E,$E3)),
100*(P3-MINIFS(P:P,$E:$E,$E3))/(MAXIFS(P:P,$E:$E,$E3)-MINIFS(P:P,$E:$E,$E3))))</f>
        <v>100</v>
      </c>
      <c r="CF3" s="223">
        <f t="array" ref="CF3">IF(Q3="","",
IF(INDEX(Settings!$H:$H,MATCH(CF$1,Settings!$G:$G,0))=TRUE,
100-100*(Q3-MINIFS(Q:Q,$E:$E,$E3))/(MAXIFS(Q:Q,$E:$E,$E3)-MINIFS(Q:Q,$E:$E,$E3)),
100*(Q3-MINIFS(Q:Q,$E:$E,$E3))/(MAXIFS(Q:Q,$E:$E,$E3)-MINIFS(Q:Q,$E:$E,$E3))))</f>
        <v>9.677419355</v>
      </c>
      <c r="CG3" s="223">
        <f t="array" ref="CG3">IF(R3="","",
IF(INDEX(Settings!$H:$H,MATCH(CG$1,Settings!$G:$G,0))=TRUE,
100-100*(R3-MINIFS(R:R,$E:$E,$E3))/(MAXIFS(R:R,$E:$E,$E3)-MINIFS(R:R,$E:$E,$E3)),
100*(R3-MINIFS(R:R,$E:$E,$E3))/(MAXIFS(R:R,$E:$E,$E3)-MINIFS(R:R,$E:$E,$E3))))</f>
        <v>63.18681319</v>
      </c>
      <c r="CH3" s="223" t="str">
        <f t="array" ref="CH3">IF(S3="","",
IF(INDEX(Settings!$H:$H,MATCH(CH$1,Settings!$G:$G,0))=TRUE,
100-100*(S3-MINIFS(S:S,$E:$E,$E3))/(MAXIFS(S:S,$E:$E,$E3)-MINIFS(S:S,$E:$E,$E3)),
100*(S3-MINIFS(S:S,$E:$E,$E3))/(MAXIFS(S:S,$E:$E,$E3)-MINIFS(S:S,$E:$E,$E3))))</f>
        <v/>
      </c>
      <c r="CI3" s="223">
        <f t="array" ref="CI3">IF(T3="","",
IF(INDEX(Settings!$H:$H,MATCH(CI$1,Settings!$G:$G,0))=TRUE,
100-100*(T3-MINIFS(T:T,$E:$E,$E3))/(MAXIFS(T:T,$E:$E,$E3)-MINIFS(T:T,$E:$E,$E3)),
100*(T3-MINIFS(T:T,$E:$E,$E3))/(MAXIFS(T:T,$E:$E,$E3)-MINIFS(T:T,$E:$E,$E3))))</f>
        <v>100</v>
      </c>
      <c r="CJ3" s="223">
        <f t="array" ref="CJ3">IF(U3="","",
IF(INDEX(Settings!$H:$H,MATCH(CJ$1,Settings!$G:$G,0))=TRUE,
100-100*(U3-MINIFS(U:U,$E:$E,$E3))/(MAXIFS(U:U,$E:$E,$E3)-MINIFS(U:U,$E:$E,$E3)),
100*(U3-MINIFS(U:U,$E:$E,$E3))/(MAXIFS(U:U,$E:$E,$E3)-MINIFS(U:U,$E:$E,$E3))))</f>
        <v>0</v>
      </c>
      <c r="CK3" s="223">
        <f t="array" ref="CK3">IF(V3="","",
IF(INDEX(Settings!$H:$H,MATCH(CK$1,Settings!$G:$G,0))=TRUE,
100-100*(V3-MINIFS(V:V,$E:$E,$E3))/(MAXIFS(V:V,$E:$E,$E3)-MINIFS(V:V,$E:$E,$E3)),
100*(V3-MINIFS(V:V,$E:$E,$E3))/(MAXIFS(V:V,$E:$E,$E3)-MINIFS(V:V,$E:$E,$E3))))</f>
        <v>50</v>
      </c>
      <c r="CL3" s="223">
        <f t="array" ref="CL3">IF(W3="","",
IF(INDEX(Settings!$H:$H,MATCH(CL$1,Settings!$G:$G,0))=TRUE,
100-100*(W3-MINIFS(W:W,$E:$E,$E3))/(MAXIFS(W:W,$E:$E,$E3)-MINIFS(W:W,$E:$E,$E3)),
100*(W3-MINIFS(W:W,$E:$E,$E3))/(MAXIFS(W:W,$E:$E,$E3)-MINIFS(W:W,$E:$E,$E3))))</f>
        <v>0</v>
      </c>
      <c r="CM3" s="223">
        <f t="array" ref="CM3">IF(X3="","",
IF(INDEX(Settings!$H:$H,MATCH(CM$1,Settings!$G:$G,0))=TRUE,
100-100*(X3-MINIFS(X:X,$E:$E,$E3))/(MAXIFS(X:X,$E:$E,$E3)-MINIFS(X:X,$E:$E,$E3)),
100*(X3-MINIFS(X:X,$E:$E,$E3))/(MAXIFS(X:X,$E:$E,$E3)-MINIFS(X:X,$E:$E,$E3))))</f>
        <v>100</v>
      </c>
      <c r="CN3" s="223">
        <f t="array" ref="CN3">IF(Y3="","",
IF(INDEX(Settings!$H:$H,MATCH(CN$1,Settings!$G:$G,0))=TRUE,
100-100*(Y3-MINIFS(Y:Y,$E:$E,$E3))/(MAXIFS(Y:Y,$E:$E,$E3)-MINIFS(Y:Y,$E:$E,$E3)),
100*(Y3-MINIFS(Y:Y,$E:$E,$E3))/(MAXIFS(Y:Y,$E:$E,$E3)-MINIFS(Y:Y,$E:$E,$E3))))</f>
        <v>100</v>
      </c>
      <c r="CO3" s="223">
        <f t="array" ref="CO3">IF(Z3="","",
IF(INDEX(Settings!$H:$H,MATCH(CO$1,Settings!$G:$G,0))=TRUE,
100-100*(Z3-MINIFS(Z:Z,$E:$E,$E3))/(MAXIFS(Z:Z,$E:$E,$E3)-MINIFS(Z:Z,$E:$E,$E3)),
100*(Z3-MINIFS(Z:Z,$E:$E,$E3))/(MAXIFS(Z:Z,$E:$E,$E3)-MINIFS(Z:Z,$E:$E,$E3))))</f>
        <v>41.14168167</v>
      </c>
      <c r="CP3" s="223">
        <f t="array" ref="CP3">IF(AA3="","",
IF(INDEX(Settings!$H:$H,MATCH(CP$1,Settings!$G:$G,0))=TRUE,
100-100*(AA3-MINIFS(AA:AA,$E:$E,$E3))/(MAXIFS(AA:AA,$E:$E,$E3)-MINIFS(AA:AA,$E:$E,$E3)),
100*(AA3-MINIFS(AA:AA,$E:$E,$E3))/(MAXIFS(AA:AA,$E:$E,$E3)-MINIFS(AA:AA,$E:$E,$E3))))</f>
        <v>78.59124732</v>
      </c>
      <c r="CQ3" s="223">
        <f t="array" ref="CQ3">IF(AB3="","",
IF(INDEX(Settings!$H:$H,MATCH(CQ$1,Settings!$G:$G,0))=TRUE,
100-100*(AB3-MINIFS(AB:AB,$E:$E,$E3))/(MAXIFS(AB:AB,$E:$E,$E3)-MINIFS(AB:AB,$E:$E,$E3)),
100*(AB3-MINIFS(AB:AB,$E:$E,$E3))/(MAXIFS(AB:AB,$E:$E,$E3)-MINIFS(AB:AB,$E:$E,$E3))))</f>
        <v>30.76923077</v>
      </c>
      <c r="CR3" s="223">
        <f t="array" ref="CR3">IF(AC3="","",
IF(INDEX(Settings!$H:$H,MATCH(CR$1,Settings!$G:$G,0))=TRUE,
100-100*(AC3-MINIFS(AC:AC,$E:$E,$E3))/(MAXIFS(AC:AC,$E:$E,$E3)-MINIFS(AC:AC,$E:$E,$E3)),
100*(AC3-MINIFS(AC:AC,$E:$E,$E3))/(MAXIFS(AC:AC,$E:$E,$E3)-MINIFS(AC:AC,$E:$E,$E3))))</f>
        <v>100</v>
      </c>
      <c r="CS3" s="223">
        <f t="array" ref="CS3">IF(AD3="","",
IF(INDEX(Settings!$H:$H,MATCH(CS$1,Settings!$G:$G,0))=TRUE,
100-100*(AD3-MINIFS(AD:AD,$E:$E,$E3))/(MAXIFS(AD:AD,$E:$E,$E3)-MINIFS(AD:AD,$E:$E,$E3)),
100*(AD3-MINIFS(AD:AD,$E:$E,$E3))/(MAXIFS(AD:AD,$E:$E,$E3)-MINIFS(AD:AD,$E:$E,$E3))))</f>
        <v>63.63636364</v>
      </c>
      <c r="CT3" s="223" t="str">
        <f t="array" ref="CT3">IF(AE3="","",
IF(INDEX(Settings!$H:$H,MATCH(CT$1,Settings!$G:$G,0))=TRUE,
100-100*(AE3-MINIFS(AE:AE,$E:$E,$E3))/(MAXIFS(AE:AE,$E:$E,$E3)-MINIFS(AE:AE,$E:$E,$E3)),
100*(AE3-MINIFS(AE:AE,$E:$E,$E3))/(MAXIFS(AE:AE,$E:$E,$E3)-MINIFS(AE:AE,$E:$E,$E3))))</f>
        <v/>
      </c>
      <c r="CU3" s="223" t="str">
        <f t="array" ref="CU3">IF(AF3="","",
IF(INDEX(Settings!$H:$H,MATCH(CU$1,Settings!$G:$G,0))=TRUE,
100-100*(AF3-MINIFS(AF:AF,$E:$E,$E3))/(MAXIFS(AF:AF,$E:$E,$E3)-MINIFS(AF:AF,$E:$E,$E3)),
100*(AF3-MINIFS(AF:AF,$E:$E,$E3))/(MAXIFS(AF:AF,$E:$E,$E3)-MINIFS(AF:AF,$E:$E,$E3))))</f>
        <v/>
      </c>
      <c r="CV3" s="223" t="str">
        <f t="array" ref="CV3">IF(AG3="","",
IF(INDEX(Settings!$H:$H,MATCH(CV$1,Settings!$G:$G,0))=TRUE,
100-100*(AG3-MINIFS(AG:AG,$E:$E,$E3))/(MAXIFS(AG:AG,$E:$E,$E3)-MINIFS(AG:AG,$E:$E,$E3)),
100*(AG3-MINIFS(AG:AG,$E:$E,$E3))/(MAXIFS(AG:AG,$E:$E,$E3)-MINIFS(AG:AG,$E:$E,$E3))))</f>
        <v/>
      </c>
      <c r="CW3" s="223" t="str">
        <f t="array" ref="CW3">IF(AH3="","",
IF(INDEX(Settings!$H:$H,MATCH(CW$1,Settings!$G:$G,0))=TRUE,
100-100*(AH3-MINIFS(AH:AH,$E:$E,$E3))/(MAXIFS(AH:AH,$E:$E,$E3)-MINIFS(AH:AH,$E:$E,$E3)),
100*(AH3-MINIFS(AH:AH,$E:$E,$E3))/(MAXIFS(AH:AH,$E:$E,$E3)-MINIFS(AH:AH,$E:$E,$E3))))</f>
        <v/>
      </c>
      <c r="CX3" s="223" t="str">
        <f t="array" ref="CX3">IF(AI3="","",
IF(INDEX(Settings!$H:$H,MATCH(CX$1,Settings!$G:$G,0))=TRUE,
100-100*(AI3-MINIFS(AI:AI,$E:$E,$E3))/(MAXIFS(AI:AI,$E:$E,$E3)-MINIFS(AI:AI,$E:$E,$E3)),
100*(AI3-MINIFS(AI:AI,$E:$E,$E3))/(MAXIFS(AI:AI,$E:$E,$E3)-MINIFS(AI:AI,$E:$E,$E3))))</f>
        <v/>
      </c>
      <c r="CY3" s="223" t="str">
        <f t="array" ref="CY3">IF(AJ3="","",
IF(INDEX(Settings!$H:$H,MATCH(CY$1,Settings!$G:$G,0))=TRUE,
100-100*(AJ3-MINIFS(AJ:AJ,$E:$E,$E3))/(MAXIFS(AJ:AJ,$E:$E,$E3)-MINIFS(AJ:AJ,$E:$E,$E3)),
100*(AJ3-MINIFS(AJ:AJ,$E:$E,$E3))/(MAXIFS(AJ:AJ,$E:$E,$E3)-MINIFS(AJ:AJ,$E:$E,$E3))))</f>
        <v/>
      </c>
      <c r="CZ3" s="223" t="str">
        <f t="array" ref="CZ3">IF(AK3="","",
IF(INDEX(Settings!$H:$H,MATCH(CZ$1,Settings!$G:$G,0))=TRUE,
100-100*(AK3-MINIFS(AK:AK,$E:$E,$E3))/(MAXIFS(AK:AK,$E:$E,$E3)-MINIFS(AK:AK,$E:$E,$E3)),
100*(AK3-MINIFS(AK:AK,$E:$E,$E3))/(MAXIFS(AK:AK,$E:$E,$E3)-MINIFS(AK:AK,$E:$E,$E3))))</f>
        <v/>
      </c>
      <c r="DA3" s="223" t="str">
        <f t="array" ref="DA3">IF(AL3="","",
IF(INDEX(Settings!$H:$H,MATCH(DA$1,Settings!$G:$G,0))=TRUE,
100-100*(AL3-MINIFS(AL:AL,$E:$E,$E3))/(MAXIFS(AL:AL,$E:$E,$E3)-MINIFS(AL:AL,$E:$E,$E3)),
100*(AL3-MINIFS(AL:AL,$E:$E,$E3))/(MAXIFS(AL:AL,$E:$E,$E3)-MINIFS(AL:AL,$E:$E,$E3))))</f>
        <v/>
      </c>
      <c r="DB3" s="223" t="str">
        <f t="array" ref="DB3">IF(AM3="","",
IF(INDEX(Settings!$H:$H,MATCH(DB$1,Settings!$G:$G,0))=TRUE,
100-100*(AM3-MINIFS(AM:AM,$E:$E,$E3))/(MAXIFS(AM:AM,$E:$E,$E3)-MINIFS(AM:AM,$E:$E,$E3)),
100*(AM3-MINIFS(AM:AM,$E:$E,$E3))/(MAXIFS(AM:AM,$E:$E,$E3)-MINIFS(AM:AM,$E:$E,$E3))))</f>
        <v/>
      </c>
      <c r="DC3" s="223" t="str">
        <f t="array" ref="DC3">IF(AN3="","",
IF(INDEX(Settings!$H:$H,MATCH(DC$1,Settings!$G:$G,0))=TRUE,
100-100*(AN3-MINIFS(AN:AN,$E:$E,$E3))/(MAXIFS(AN:AN,$E:$E,$E3)-MINIFS(AN:AN,$E:$E,$E3)),
100*(AN3-MINIFS(AN:AN,$E:$E,$E3))/(MAXIFS(AN:AN,$E:$E,$E3)-MINIFS(AN:AN,$E:$E,$E3))))</f>
        <v/>
      </c>
      <c r="DD3" s="223" t="str">
        <f t="array" ref="DD3">IF(AO3="","",
IF(INDEX(Settings!$H:$H,MATCH(DD$1,Settings!$G:$G,0))=TRUE,
100-100*(AO3-MINIFS(AO:AO,$E:$E,$E3))/(MAXIFS(AO:AO,$E:$E,$E3)-MINIFS(AO:AO,$E:$E,$E3)),
100*(AO3-MINIFS(AO:AO,$E:$E,$E3))/(MAXIFS(AO:AO,$E:$E,$E3)-MINIFS(AO:AO,$E:$E,$E3))))</f>
        <v/>
      </c>
      <c r="DE3" s="223" t="str">
        <f t="array" ref="DE3">IF(AP3="","",
IF(INDEX(Settings!$H:$H,MATCH(DE$1,Settings!$G:$G,0))=TRUE,
100-100*(AP3-MINIFS(AP:AP,$E:$E,$E3))/(MAXIFS(AP:AP,$E:$E,$E3)-MINIFS(AP:AP,$E:$E,$E3)),
100*(AP3-MINIFS(AP:AP,$E:$E,$E3))/(MAXIFS(AP:AP,$E:$E,$E3)-MINIFS(AP:AP,$E:$E,$E3))))</f>
        <v/>
      </c>
      <c r="DF3" s="223" t="str">
        <f t="array" ref="DF3">IF(AQ3="","",
IF(INDEX(Settings!$H:$H,MATCH(DF$1,Settings!$G:$G,0))=TRUE,
100-100*(AQ3-MINIFS(AQ:AQ,$E:$E,$E3))/(MAXIFS(AQ:AQ,$E:$E,$E3)-MINIFS(AQ:AQ,$E:$E,$E3)),
100*(AQ3-MINIFS(AQ:AQ,$E:$E,$E3))/(MAXIFS(AQ:AQ,$E:$E,$E3)-MINIFS(AQ:AQ,$E:$E,$E3))))</f>
        <v/>
      </c>
      <c r="DG3" s="223" t="str">
        <f t="array" ref="DG3">IF(AR3="","",
IF(INDEX(Settings!$H:$H,MATCH(DG$1,Settings!$G:$G,0))=TRUE,
100-100*(AR3-MINIFS(AR:AR,$E:$E,$E3))/(MAXIFS(AR:AR,$E:$E,$E3)-MINIFS(AR:AR,$E:$E,$E3)),
100*(AR3-MINIFS(AR:AR,$E:$E,$E3))/(MAXIFS(AR:AR,$E:$E,$E3)-MINIFS(AR:AR,$E:$E,$E3))))</f>
        <v/>
      </c>
      <c r="DH3" s="223" t="str">
        <f t="array" ref="DH3">IF(AS3="","",
IF(INDEX(Settings!$H:$H,MATCH(DH$1,Settings!$G:$G,0))=TRUE,
100-100*(AS3-MINIFS(AS:AS,$E:$E,$E3))/(MAXIFS(AS:AS,$E:$E,$E3)-MINIFS(AS:AS,$E:$E,$E3)),
100*(AS3-MINIFS(AS:AS,$E:$E,$E3))/(MAXIFS(AS:AS,$E:$E,$E3)-MINIFS(AS:AS,$E:$E,$E3))))</f>
        <v/>
      </c>
      <c r="DI3" s="223" t="str">
        <f t="array" ref="DI3">IF(AT3="","",
IF(INDEX(Settings!$H:$H,MATCH(DI$1,Settings!$G:$G,0))=TRUE,
100-100*(AT3-MINIFS(AT:AT,$E:$E,$E3))/(MAXIFS(AT:AT,$E:$E,$E3)-MINIFS(AT:AT,$E:$E,$E3)),
100*(AT3-MINIFS(AT:AT,$E:$E,$E3))/(MAXIFS(AT:AT,$E:$E,$E3)-MINIFS(AT:AT,$E:$E,$E3))))</f>
        <v/>
      </c>
      <c r="DJ3" s="223" t="str">
        <f t="array" ref="DJ3">IF(AU3="","",
IF(INDEX(Settings!$H:$H,MATCH(DJ$1,Settings!$G:$G,0))=TRUE,
100-100*(AU3-MINIFS(AU:AU,$E:$E,$E3))/(MAXIFS(AU:AU,$E:$E,$E3)-MINIFS(AU:AU,$E:$E,$E3)),
100*(AU3-MINIFS(AU:AU,$E:$E,$E3))/(MAXIFS(AU:AU,$E:$E,$E3)-MINIFS(AU:AU,$E:$E,$E3))))</f>
        <v/>
      </c>
      <c r="DK3" s="223" t="str">
        <f t="array" ref="DK3">IF(AV3="","",
IF(INDEX(Settings!$H:$H,MATCH(DK$1,Settings!$G:$G,0))=TRUE,
100-100*(AV3-MINIFS(AV:AV,$E:$E,$E3))/(MAXIFS(AV:AV,$E:$E,$E3)-MINIFS(AV:AV,$E:$E,$E3)),
100*(AV3-MINIFS(AV:AV,$E:$E,$E3))/(MAXIFS(AV:AV,$E:$E,$E3)-MINIFS(AV:AV,$E:$E,$E3))))</f>
        <v/>
      </c>
      <c r="DL3" s="223" t="str">
        <f t="array" ref="DL3">IF(AW3="","",
IF(INDEX(Settings!$H:$H,MATCH(DL$1,Settings!$G:$G,0))=TRUE,
100-100*(AW3-MINIFS(AW:AW,$E:$E,$E3))/(MAXIFS(AW:AW,$E:$E,$E3)-MINIFS(AW:AW,$E:$E,$E3)),
100*(AW3-MINIFS(AW:AW,$E:$E,$E3))/(MAXIFS(AW:AW,$E:$E,$E3)-MINIFS(AW:AW,$E:$E,$E3))))</f>
        <v/>
      </c>
      <c r="DM3" s="223" t="str">
        <f t="array" ref="DM3">IF(AX3="","",
IF(INDEX(Settings!$H:$H,MATCH(DM$1,Settings!$G:$G,0))=TRUE,
100-100*(AX3-MINIFS(AX:AX,$E:$E,$E3))/(MAXIFS(AX:AX,$E:$E,$E3)-MINIFS(AX:AX,$E:$E,$E3)),
100*(AX3-MINIFS(AX:AX,$E:$E,$E3))/(MAXIFS(AX:AX,$E:$E,$E3)-MINIFS(AX:AX,$E:$E,$E3))))</f>
        <v/>
      </c>
      <c r="DN3" s="223" t="str">
        <f t="array" ref="DN3">IF(AY3="","",
IF(INDEX(Settings!$H:$H,MATCH(DN$1,Settings!$G:$G,0))=TRUE,
100-100*(AY3-MINIFS(AY:AY,$E:$E,$E3))/(MAXIFS(AY:AY,$E:$E,$E3)-MINIFS(AY:AY,$E:$E,$E3)),
100*(AY3-MINIFS(AY:AY,$E:$E,$E3))/(MAXIFS(AY:AY,$E:$E,$E3)-MINIFS(AY:AY,$E:$E,$E3))))</f>
        <v/>
      </c>
      <c r="DO3" s="223" t="str">
        <f t="array" ref="DO3">IF(AZ3="","",
IF(INDEX(Settings!$H:$H,MATCH(DO$1,Settings!$G:$G,0))=TRUE,
100-100*(AZ3-MINIFS(AZ:AZ,$E:$E,$E3))/(MAXIFS(AZ:AZ,$E:$E,$E3)-MINIFS(AZ:AZ,$E:$E,$E3)),
100*(AZ3-MINIFS(AZ:AZ,$E:$E,$E3))/(MAXIFS(AZ:AZ,$E:$E,$E3)-MINIFS(AZ:AZ,$E:$E,$E3))))</f>
        <v/>
      </c>
      <c r="DP3" s="223" t="str">
        <f t="array" ref="DP3">IF(BA3="","",
IF(INDEX(Settings!$H:$H,MATCH(DP$1,Settings!$G:$G,0))=TRUE,
100-100*(BA3-MINIFS(BA:BA,$E:$E,$E3))/(MAXIFS(BA:BA,$E:$E,$E3)-MINIFS(BA:BA,$E:$E,$E3)),
100*(BA3-MINIFS(BA:BA,$E:$E,$E3))/(MAXIFS(BA:BA,$E:$E,$E3)-MINIFS(BA:BA,$E:$E,$E3))))</f>
        <v/>
      </c>
      <c r="DQ3" s="223" t="str">
        <f t="array" ref="DQ3">IF(BB3="","",
IF(INDEX(Settings!$H:$H,MATCH(DQ$1,Settings!$G:$G,0))=TRUE,
100-100*(BB3-MINIFS(BB:BB,$E:$E,$E3))/(MAXIFS(BB:BB,$E:$E,$E3)-MINIFS(BB:BB,$E:$E,$E3)),
100*(BB3-MINIFS(BB:BB,$E:$E,$E3))/(MAXIFS(BB:BB,$E:$E,$E3)-MINIFS(BB:BB,$E:$E,$E3))))</f>
        <v/>
      </c>
      <c r="DR3" s="223" t="str">
        <f t="array" ref="DR3">IF(BC3="","",
IF(INDEX(Settings!$H:$H,MATCH(DR$1,Settings!$G:$G,0))=TRUE,
100-100*(BC3-MINIFS(BC:BC,$E:$E,$E3))/(MAXIFS(BC:BC,$E:$E,$E3)-MINIFS(BC:BC,$E:$E,$E3)),
100*(BC3-MINIFS(BC:BC,$E:$E,$E3))/(MAXIFS(BC:BC,$E:$E,$E3)-MINIFS(BC:BC,$E:$E,$E3))))</f>
        <v/>
      </c>
      <c r="DS3" s="223" t="str">
        <f t="array" ref="DS3">IF(BD3="","",
IF(INDEX(Settings!$H:$H,MATCH(DS$1,Settings!$G:$G,0))=TRUE,
100-100*(BD3-MINIFS(BD:BD,$E:$E,$E3))/(MAXIFS(BD:BD,$E:$E,$E3)-MINIFS(BD:BD,$E:$E,$E3)),
100*(BD3-MINIFS(BD:BD,$E:$E,$E3))/(MAXIFS(BD:BD,$E:$E,$E3)-MINIFS(BD:BD,$E:$E,$E3))))</f>
        <v/>
      </c>
      <c r="DT3" s="223" t="str">
        <f t="array" ref="DT3">IF(BE3="","",
IF(INDEX(Settings!$H:$H,MATCH(DT$1,Settings!$G:$G,0))=TRUE,
100-100*(BE3-MINIFS(BE:BE,$E:$E,$E3))/(MAXIFS(BE:BE,$E:$E,$E3)-MINIFS(BE:BE,$E:$E,$E3)),
100*(BE3-MINIFS(BE:BE,$E:$E,$E3))/(MAXIFS(BE:BE,$E:$E,$E3)-MINIFS(BE:BE,$E:$E,$E3))))</f>
        <v/>
      </c>
      <c r="DU3" s="223" t="str">
        <f t="array" ref="DU3">IF(BF3="","",
IF(INDEX(Settings!$H:$H,MATCH(DU$1,Settings!$G:$G,0))=TRUE,
100-100*(BF3-MINIFS(BF:BF,$E:$E,$E3))/(MAXIFS(BF:BF,$E:$E,$E3)-MINIFS(BF:BF,$E:$E,$E3)),
100*(BF3-MINIFS(BF:BF,$E:$E,$E3))/(MAXIFS(BF:BF,$E:$E,$E3)-MINIFS(BF:BF,$E:$E,$E3))))</f>
        <v/>
      </c>
      <c r="DV3" s="223" t="str">
        <f t="array" ref="DV3">IF(BG3="","",
IF(INDEX(Settings!$H:$H,MATCH(DV$1,Settings!$G:$G,0))=TRUE,
100-100*(BG3-MINIFS(BG:BG,$E:$E,$E3))/(MAXIFS(BG:BG,$E:$E,$E3)-MINIFS(BG:BG,$E:$E,$E3)),
100*(BG3-MINIFS(BG:BG,$E:$E,$E3))/(MAXIFS(BG:BG,$E:$E,$E3)-MINIFS(BG:BG,$E:$E,$E3))))</f>
        <v/>
      </c>
      <c r="DW3" s="223" t="str">
        <f t="array" ref="DW3">IF(BH3="","",
IF(INDEX(Settings!$H:$H,MATCH(DW$1,Settings!$G:$G,0))=TRUE,
100-100*(BH3-MINIFS(BH:BH,$E:$E,$E3))/(MAXIFS(BH:BH,$E:$E,$E3)-MINIFS(BH:BH,$E:$E,$E3)),
100*(BH3-MINIFS(BH:BH,$E:$E,$E3))/(MAXIFS(BH:BH,$E:$E,$E3)-MINIFS(BH:BH,$E:$E,$E3))))</f>
        <v/>
      </c>
      <c r="DX3" s="223" t="str">
        <f t="array" ref="DX3">IF(BI3="","",
IF(INDEX(Settings!$H:$H,MATCH(DX$1,Settings!$G:$G,0))=TRUE,
100-100*(BI3-MINIFS(BI:BI,$E:$E,$E3))/(MAXIFS(BI:BI,$E:$E,$E3)-MINIFS(BI:BI,$E:$E,$E3)),
100*(BI3-MINIFS(BI:BI,$E:$E,$E3))/(MAXIFS(BI:BI,$E:$E,$E3)-MINIFS(BI:BI,$E:$E,$E3))))</f>
        <v/>
      </c>
      <c r="DY3" s="223" t="str">
        <f t="array" ref="DY3">IF(BJ3="","",
IF(INDEX(Settings!$H:$H,MATCH(DY$1,Settings!$G:$G,0))=TRUE,
100-100*(BJ3-MINIFS(BJ:BJ,$E:$E,$E3))/(MAXIFS(BJ:BJ,$E:$E,$E3)-MINIFS(BJ:BJ,$E:$E,$E3)),
100*(BJ3-MINIFS(BJ:BJ,$E:$E,$E3))/(MAXIFS(BJ:BJ,$E:$E,$E3)-MINIFS(BJ:BJ,$E:$E,$E3))))</f>
        <v/>
      </c>
      <c r="DZ3" s="225"/>
      <c r="EA3" s="225"/>
      <c r="EB3" s="225">
        <f t="shared" ref="EB3:EB859" si="8">IFERROR(AVERAGE(CC3),"")</f>
        <v>50</v>
      </c>
      <c r="EC3" s="225">
        <f t="shared" ref="EC3:EC859" si="9">IFERROR(AVERAGE(CD3,CE3,CG3),"")</f>
        <v>62.03449328</v>
      </c>
      <c r="ED3" s="225">
        <f t="shared" ref="ED3:ED859" si="10">IFERROR(AVERAGE(CM3,CR3),"")</f>
        <v>100</v>
      </c>
      <c r="EE3" s="225" t="str">
        <f t="shared" ref="EE3:EE859" si="11">IFERROR(AVERAGE(CH3),"")</f>
        <v/>
      </c>
      <c r="EF3" s="225">
        <f t="shared" ref="EF3:EF859" si="12">IFERROR(AVERAGE(CC3,CD3,CE3,CG3,CH3,CM3,CR3),"")</f>
        <v>72.68391331</v>
      </c>
      <c r="EG3" s="225">
        <f t="shared" ref="EG3:EG859" si="13">IFERROR(AVERAGE(EB3:EE3),"")</f>
        <v>70.67816443</v>
      </c>
      <c r="EH3" s="225"/>
      <c r="EI3" s="225"/>
      <c r="EJ3" s="225"/>
      <c r="EK3" s="225"/>
      <c r="EL3" s="225"/>
      <c r="EM3" s="225"/>
    </row>
    <row r="4">
      <c r="A4" s="228" t="s">
        <v>179</v>
      </c>
      <c r="B4" s="229">
        <v>45886.0</v>
      </c>
      <c r="C4" s="230" t="s">
        <v>176</v>
      </c>
      <c r="D4" s="231" t="str">
        <f t="array" ref="D4">IFERROR(INDEX(Profiles!$B:$B,MATCH($A4,Profiles!$A:$A,0)),"")</f>
        <v>Goalkeeper</v>
      </c>
      <c r="E4" s="231" t="str">
        <f t="array" ref="E4">IFERROR(INDEX(Profiles!$C:$C,MATCH($A4,Profiles!$A:$A,0)),"")</f>
        <v>U15</v>
      </c>
      <c r="F4" s="230" t="s">
        <v>177</v>
      </c>
      <c r="G4" s="230" t="s">
        <v>178</v>
      </c>
      <c r="H4" s="230">
        <v>2025.0</v>
      </c>
      <c r="I4" s="231" t="str">
        <f>IF(A4="","",IF(Settings!$N$3="DATE",F4&amp;": "&amp;TEXT(B4,"M/DD/YY"),F4&amp;": "&amp;H4))</f>
        <v>Summer: 2025</v>
      </c>
      <c r="J4" s="230">
        <v>12.6</v>
      </c>
      <c r="K4" s="230">
        <v>18.2</v>
      </c>
      <c r="L4" s="230">
        <v>22.0</v>
      </c>
      <c r="M4" s="232">
        <f t="shared" si="3"/>
        <v>17.6</v>
      </c>
      <c r="N4" s="230">
        <v>88.0</v>
      </c>
      <c r="O4" s="231"/>
      <c r="P4" s="231"/>
      <c r="Q4" s="230">
        <v>192.0</v>
      </c>
      <c r="R4" s="230">
        <v>6.9</v>
      </c>
      <c r="S4" s="230">
        <f>IFERROR(VLOOKUP(AF4, 'YOYO IR Scores'!A:C, 3, FALSE), "")
</f>
        <v>43.46</v>
      </c>
      <c r="T4" s="230">
        <v>230.0</v>
      </c>
      <c r="U4" s="230">
        <v>3.0</v>
      </c>
      <c r="V4" s="231"/>
      <c r="W4" s="231"/>
      <c r="X4" s="233">
        <f t="shared" si="4"/>
        <v>1.197916667</v>
      </c>
      <c r="Y4" s="234">
        <f t="shared" si="5"/>
        <v>252.77</v>
      </c>
      <c r="Z4" s="234" t="str">
        <f t="shared" si="6"/>
        <v/>
      </c>
      <c r="AA4" s="233" t="str">
        <f t="shared" si="7"/>
        <v/>
      </c>
      <c r="AB4" s="232"/>
      <c r="AC4" s="232"/>
      <c r="AD4" s="232"/>
      <c r="AE4" s="232">
        <f>IFERROR(VLOOKUP(AF4, 'YOYO IR Scores'!A:C, 2, FALSE), "")</f>
        <v>15</v>
      </c>
      <c r="AF4" s="235">
        <v>15.2</v>
      </c>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2"/>
      <c r="BF4" s="232"/>
      <c r="BG4" s="232"/>
      <c r="BH4" s="232"/>
      <c r="BI4" s="232"/>
      <c r="BJ4" s="232"/>
      <c r="BK4" s="232">
        <f t="array" ref="BK4">IF(J4="","",
IF(INDEX(Settings!$H:$H,MATCH(BY$1,Settings!$G:$G,0))=TRUE,
100-100*(J4-MIN(J:J))/(MAX(J:J)-MIN(J:J)),
100*(J4-MIN(J:J))/(MAX(J:J)-MIN(J:J))))</f>
        <v>40</v>
      </c>
      <c r="BL4" s="232">
        <f t="array" ref="BL4">IF(J4="","",
IF(INDEX(Settings!$H:$H,MATCH(BY$1,Settings!$G:$G,0))=TRUE,
100-100*(J4-MINIFS(J:J,$E:$E,$E4))/(MAXIFS(J:J,$E:$E,$E4)-MINIFS(J:J,$E:$E,$E4)),
100*(J4-MINIFS(J:J,$E:$E,$E4))/(MAXIFS(J:J,$E:$E,$E4)-MINIFS(J:J,$E:$E,$E4))))</f>
        <v>40</v>
      </c>
      <c r="BM4" s="232">
        <f t="array" ref="BM4">IF(J4="","",
IF(INDEX(Settings!$H:$H,MATCH(BY$1,Settings!$G:$G,0))=TRUE,
100-100*(J4-MINIFS(J:J,$E:$E,$E4,$I:$I,$I4))/(MAXIFS(J:J,$E:$E,$E4,$I:$I,$I4)-MINIFS(J:J,$E:$E,$E4,$I:$I,$I4)),
100*(J4-MINIFS(J:J,$E:$E,$E4,$I:$I,$I4))/(MAXIFS(J:J,$E:$E,$E4,$I:$I,$I4)-MINIFS(J:J,$E:$E,$E4,$I:$I,$I4))))</f>
        <v>40</v>
      </c>
      <c r="BN4" s="231">
        <f t="array" ref="BN4">IF(J4="","",
IF(INDEX(Settings!$H:$H,MATCH(BY$1,Settings!$G:$G,0))=TRUE,
100-100*PERCENTRANK(J:J,J4),
100*PERCENTRANK(J:J,J4)))</f>
        <v>41.2</v>
      </c>
      <c r="BO4" s="231">
        <f>IFERROR(__xludf.DUMMYFUNCTION("IF(J4="""","""",
IF(INDEX(Settings!$H:$H,MATCH(BY$1,Settings!$G:$G,0))=TRUE,
100-100*PERCENTRANK(FILTER(J:J,$E:$E=$E4),J4),
100*PERCENTRANK(FILTER(J:J,$E:$E=$E4),J4)))"),41.199999999999996)</f>
        <v>41.2</v>
      </c>
      <c r="BP4" s="231">
        <f>IFERROR(__xludf.DUMMYFUNCTION("IF(J4="""","""",
IF(INDEX(Settings!$H:$H,MATCH(BY$1,Settings!$G:$G,0))=TRUE,
100-100*PERCENTRANK(FILTER(J:J,$E:$E=$E4,$I:$I=$I4),J4),
100*PERCENTRANK(FILTER(J:J,$E:$E=$E4,$I:$I=$I4),J4)))"),41.199999999999996)</f>
        <v>41.2</v>
      </c>
      <c r="BQ4" s="233">
        <f t="array" ref="BQ4">IF(J4="","",
IF(INDEX(Settings!$H:$H,MATCH(BY$1,Settings!$G:$G,0))=TRUE,
-1*(J4-AVERAGE(J:J))/STDEV(J:J),
(J4-AVERAGE(J:J))/STDEV(J:J)))</f>
        <v>-0.1316556057</v>
      </c>
      <c r="BR4" s="233">
        <f>IFERROR(__xludf.DUMMYFUNCTION("IF(J4="""","""",
IF(INDEX(Settings!$H:$H,MATCH(BY$1,Settings!$G:$G,0))=TRUE,
-1*(J4-AVERAGEIFS(J:J,$E:$E,$E4))/STDEV(FILTER(J:J,$E:$E=$E4)),
(J4-AVERAGEIFS(J:J,$E:$E,$E4))/STDEV(FILTER(J:J,$E:$E=$E4))))"),-0.13165560569229015)</f>
        <v>-0.1316556057</v>
      </c>
      <c r="BS4" s="233">
        <f>IFERROR(__xludf.DUMMYFUNCTION("IF(J4="""","""",
IF(INDEX(Settings!$H:$H,MATCH(BY$1,Settings!$G:$G,0))=TRUE,
-1*(J4-AVERAGEIFS(J:J,$E:$E,$E4,$I:$I,$I4))/STDEV(FILTER(J:J,$E:$E=$E4,$I:$I=$I4)),
(J4-AVERAGEIFS(J:J,$E:$E,$E4,$I:$I,$I4))/STDEV(FILTER(J:J,$E:$E=$E4,$I:$I=$I4))))"),-0.13165560569229015)</f>
        <v>-0.1316556057</v>
      </c>
      <c r="BT4" s="227">
        <f t="array" ref="BT4">IF(J4="","",
IF(INDEX(Settings!$H:$H,MATCH(BY$1,Settings!$G:$G,0))=TRUE,
(-1*((J4-AVERAGE(J:J))/STDEV(J:J))*10+50),
((J4-AVERAGE(J:J))/STDEV(J:J))*10+50))</f>
        <v>48.68344394</v>
      </c>
      <c r="BU4" s="227">
        <f>IFERROR(__xludf.DUMMYFUNCTION("IF(J4="""","""",
IF(INDEX(Settings!$H:$H,MATCH(BY$1,Settings!$G:$G,0))=TRUE,
(-1*(J4-AVERAGEIFS(J:J,$E:$E,$E4))/STDEV(FILTER(J:J,$E:$E=$E4))*10+50),
(J4-AVERAGEIFS(J:J,$E:$E,$E4))/STDEV(FILTER(J:J,$E:$E=$E4))*10+50))"),48.6834439430771)</f>
        <v>48.68344394</v>
      </c>
      <c r="BV4" s="227">
        <f>IFERROR(__xludf.DUMMYFUNCTION("IF(J4="""","""",
IF(INDEX(Settings!$H:$H,MATCH(BY$1,Settings!$G:$G,0))=TRUE,
(-1*(J4-AVERAGEIFS(J:J,$E:$E,$E4,$I:$I,$I4))/STDEV(FILTER(J:J,$E:$E=$E4,$I:$I=$I4))*10+50),
(J4-AVERAGEIFS(J:J,$E:$E,$E4,$I:$I,$I4))/STDEV(FILTER(J:J,$E:$E=$E4,$I:$I=$I4))*10+50)"&amp;")"),48.6834439430771)</f>
        <v>48.68344394</v>
      </c>
      <c r="BW4" s="231"/>
      <c r="BX4" s="231"/>
      <c r="BY4" s="232">
        <f t="array" ref="BY4">IF(J4="","",
IF(INDEX(Settings!$H:$H,MATCH(BY$1,Settings!$G:$G,0))=TRUE,
100-100*(J4-MINIFS(J:J,$E:$E,$E4))/(MAXIFS(J:J,$E:$E,$E4)-MINIFS(J:J,$E:$E,$E4)),
100*(J4-MINIFS(J:J,$E:$E,$E4))/(MAXIFS(J:J,$E:$E,$E4)-MINIFS(J:J,$E:$E,$E4))))</f>
        <v>40</v>
      </c>
      <c r="BZ4" s="232">
        <f t="array" ref="BZ4">IF(K4="","",
IF(INDEX(Settings!$H:$H,MATCH(BZ$1,Settings!$G:$G,0))=TRUE,
100-100*(K4-MINIFS(K:K,$E:$E,$E4))/(MAXIFS(K:K,$E:$E,$E4)-MINIFS(K:K,$E:$E,$E4)),
100*(K4-MINIFS(K:K,$E:$E,$E4))/(MAXIFS(K:K,$E:$E,$E4)-MINIFS(K:K,$E:$E,$E4))))</f>
        <v>32.60869565</v>
      </c>
      <c r="CA4" s="232">
        <f t="array" ref="CA4">IF(L4="","",
IF(INDEX(Settings!$H:$H,MATCH(CA$1,Settings!$G:$G,0))=TRUE,
100-100*(L4-MINIFS(L:L,$E:$E,$E4))/(MAXIFS(L:L,$E:$E,$E4)-MINIFS(L:L,$E:$E,$E4)),
100*(L4-MINIFS(L:L,$E:$E,$E4))/(MAXIFS(L:L,$E:$E,$E4)-MINIFS(L:L,$E:$E,$E4))))</f>
        <v>51.85185185</v>
      </c>
      <c r="CB4" s="232">
        <f t="array" ref="CB4">IF(M4="","",
IF(INDEX(Settings!$H:$H,MATCH(CB$1,Settings!$G:$G,0))=TRUE,
100-100*(M4-MINIFS(M:M,$E:$E,$E4))/(MAXIFS(M:M,$E:$E,$E4)-MINIFS(M:M,$E:$E,$E4)),
100*(M4-MINIFS(M:M,$E:$E,$E4))/(MAXIFS(M:M,$E:$E,$E4)-MINIFS(M:M,$E:$E,$E4))))</f>
        <v>45.06437768</v>
      </c>
      <c r="CC4" s="232">
        <f t="array" ref="CC4">IF(N4="","",
IF(INDEX(Settings!$H:$H,MATCH(CC$1,Settings!$G:$G,0))=TRUE,
100-100*(N4-MINIFS(N:N,$E:$E,$E4))/(MAXIFS(N:N,$E:$E,$E4)-MINIFS(N:N,$E:$E,$E4)),
100*(N4-MINIFS(N:N,$E:$E,$E4))/(MAXIFS(N:N,$E:$E,$E4)-MINIFS(N:N,$E:$E,$E4))))</f>
        <v>37.93103448</v>
      </c>
      <c r="CD4" s="232" t="str">
        <f t="array" ref="CD4">IF(O4="","",
IF(INDEX(Settings!$H:$H,MATCH(CD$1,Settings!$G:$G,0))=TRUE,
100-100*(O4-MINIFS(O:O,$E:$E,$E4))/(MAXIFS(O:O,$E:$E,$E4)-MINIFS(O:O,$E:$E,$E4)),
100*(O4-MINIFS(O:O,$E:$E,$E4))/(MAXIFS(O:O,$E:$E,$E4)-MINIFS(O:O,$E:$E,$E4))))</f>
        <v/>
      </c>
      <c r="CE4" s="232" t="str">
        <f t="array" ref="CE4">IF(P4="","",
IF(INDEX(Settings!$H:$H,MATCH(CE$1,Settings!$G:$G,0))=TRUE,
100-100*(P4-MINIFS(P:P,$E:$E,$E4))/(MAXIFS(P:P,$E:$E,$E4)-MINIFS(P:P,$E:$E,$E4)),
100*(P4-MINIFS(P:P,$E:$E,$E4))/(MAXIFS(P:P,$E:$E,$E4)-MINIFS(P:P,$E:$E,$E4))))</f>
        <v/>
      </c>
      <c r="CF4" s="232">
        <f t="array" ref="CF4">IF(Q4="","",
IF(INDEX(Settings!$H:$H,MATCH(CF$1,Settings!$G:$G,0))=TRUE,
100-100*(Q4-MINIFS(Q:Q,$E:$E,$E4))/(MAXIFS(Q:Q,$E:$E,$E4)-MINIFS(Q:Q,$E:$E,$E4)),
100*(Q4-MINIFS(Q:Q,$E:$E,$E4))/(MAXIFS(Q:Q,$E:$E,$E4)-MINIFS(Q:Q,$E:$E,$E4))))</f>
        <v>19.35483871</v>
      </c>
      <c r="CG4" s="232">
        <f t="array" ref="CG4">IF(R4="","",
IF(INDEX(Settings!$H:$H,MATCH(CG$1,Settings!$G:$G,0))=TRUE,
100-100*(R4-MINIFS(R:R,$E:$E,$E4))/(MAXIFS(R:R,$E:$E,$E4)-MINIFS(R:R,$E:$E,$E4)),
100*(R4-MINIFS(R:R,$E:$E,$E4))/(MAXIFS(R:R,$E:$E,$E4)-MINIFS(R:R,$E:$E,$E4))))</f>
        <v>78.57142857</v>
      </c>
      <c r="CH4" s="232">
        <f t="array" ref="CH4">IF(S4="","",
IF(INDEX(Settings!$H:$H,MATCH(CH$1,Settings!$G:$G,0))=TRUE,
100-100*(S4-MINIFS(S:S,$E:$E,$E4))/(MAXIFS(S:S,$E:$E,$E4)-MINIFS(S:S,$E:$E,$E4)),
100*(S4-MINIFS(S:S,$E:$E,$E4))/(MAXIFS(S:S,$E:$E,$E4)-MINIFS(S:S,$E:$E,$E4))))</f>
        <v>0</v>
      </c>
      <c r="CI4" s="232">
        <f t="array" ref="CI4">IF(T4="","",
IF(INDEX(Settings!$H:$H,MATCH(CI$1,Settings!$G:$G,0))=TRUE,
100-100*(T4-MINIFS(T:T,$E:$E,$E4))/(MAXIFS(T:T,$E:$E,$E4)-MINIFS(T:T,$E:$E,$E4)),
100*(T4-MINIFS(T:T,$E:$E,$E4))/(MAXIFS(T:T,$E:$E,$E4)-MINIFS(T:T,$E:$E,$E4))))</f>
        <v>43.33333333</v>
      </c>
      <c r="CJ4" s="232">
        <f t="array" ref="CJ4">IF(U4="","",
IF(INDEX(Settings!$H:$H,MATCH(CJ$1,Settings!$G:$G,0))=TRUE,
100-100*(U4-MINIFS(U:U,$E:$E,$E4))/(MAXIFS(U:U,$E:$E,$E4)-MINIFS(U:U,$E:$E,$E4)),
100*(U4-MINIFS(U:U,$E:$E,$E4))/(MAXIFS(U:U,$E:$E,$E4)-MINIFS(U:U,$E:$E,$E4))))</f>
        <v>100</v>
      </c>
      <c r="CK4" s="232" t="str">
        <f t="array" ref="CK4">IF(V4="","",
IF(INDEX(Settings!$H:$H,MATCH(CK$1,Settings!$G:$G,0))=TRUE,
100-100*(V4-MINIFS(V:V,$E:$E,$E4))/(MAXIFS(V:V,$E:$E,$E4)-MINIFS(V:V,$E:$E,$E4)),
100*(V4-MINIFS(V:V,$E:$E,$E4))/(MAXIFS(V:V,$E:$E,$E4)-MINIFS(V:V,$E:$E,$E4))))</f>
        <v/>
      </c>
      <c r="CL4" s="232" t="str">
        <f t="array" ref="CL4">IF(W4="","",
IF(INDEX(Settings!$H:$H,MATCH(CL$1,Settings!$G:$G,0))=TRUE,
100-100*(W4-MINIFS(W:W,$E:$E,$E4))/(MAXIFS(W:W,$E:$E,$E4)-MINIFS(W:W,$E:$E,$E4)),
100*(W4-MINIFS(W:W,$E:$E,$E4))/(MAXIFS(W:W,$E:$E,$E4)-MINIFS(W:W,$E:$E,$E4))))</f>
        <v/>
      </c>
      <c r="CM4" s="232">
        <f t="array" ref="CM4">IF(X4="","",
IF(INDEX(Settings!$H:$H,MATCH(CM$1,Settings!$G:$G,0))=TRUE,
100-100*(X4-MINIFS(X:X,$E:$E,$E4))/(MAXIFS(X:X,$E:$E,$E4)-MINIFS(X:X,$E:$E,$E4)),
100*(X4-MINIFS(X:X,$E:$E,$E4))/(MAXIFS(X:X,$E:$E,$E4)-MINIFS(X:X,$E:$E,$E4))))</f>
        <v>41.82263514</v>
      </c>
      <c r="CN4" s="232">
        <f t="array" ref="CN4">IF(Y4="","",
IF(INDEX(Settings!$H:$H,MATCH(CN$1,Settings!$G:$G,0))=TRUE,
100-100*(Y4-MINIFS(Y:Y,$E:$E,$E4))/(MAXIFS(Y:Y,$E:$E,$E4)-MINIFS(Y:Y,$E:$E,$E4)),
100*(Y4-MINIFS(Y:Y,$E:$E,$E4))/(MAXIFS(Y:Y,$E:$E,$E4)-MINIFS(Y:Y,$E:$E,$E4))))</f>
        <v>50.92333333</v>
      </c>
      <c r="CO4" s="232" t="str">
        <f t="array" ref="CO4">IF(Z4="","",
IF(INDEX(Settings!$H:$H,MATCH(CO$1,Settings!$G:$G,0))=TRUE,
100-100*(Z4-MINIFS(Z:Z,$E:$E,$E4))/(MAXIFS(Z:Z,$E:$E,$E4)-MINIFS(Z:Z,$E:$E,$E4)),
100*(Z4-MINIFS(Z:Z,$E:$E,$E4))/(MAXIFS(Z:Z,$E:$E,$E4)-MINIFS(Z:Z,$E:$E,$E4))))</f>
        <v/>
      </c>
      <c r="CP4" s="232" t="str">
        <f t="array" ref="CP4">IF(AA4="","",
IF(INDEX(Settings!$H:$H,MATCH(CP$1,Settings!$G:$G,0))=TRUE,
100-100*(AA4-MINIFS(AA:AA,$E:$E,$E4))/(MAXIFS(AA:AA,$E:$E,$E4)-MINIFS(AA:AA,$E:$E,$E4)),
100*(AA4-MINIFS(AA:AA,$E:$E,$E4))/(MAXIFS(AA:AA,$E:$E,$E4)-MINIFS(AA:AA,$E:$E,$E4))))</f>
        <v/>
      </c>
      <c r="CQ4" s="232" t="str">
        <f t="array" ref="CQ4">IF(AB4="","",
IF(INDEX(Settings!$H:$H,MATCH(CQ$1,Settings!$G:$G,0))=TRUE,
100-100*(AB4-MINIFS(AB:AB,$E:$E,$E4))/(MAXIFS(AB:AB,$E:$E,$E4)-MINIFS(AB:AB,$E:$E,$E4)),
100*(AB4-MINIFS(AB:AB,$E:$E,$E4))/(MAXIFS(AB:AB,$E:$E,$E4)-MINIFS(AB:AB,$E:$E,$E4))))</f>
        <v/>
      </c>
      <c r="CR4" s="232" t="str">
        <f t="array" ref="CR4">IF(AC4="","",
IF(INDEX(Settings!$H:$H,MATCH(CR$1,Settings!$G:$G,0))=TRUE,
100-100*(AC4-MINIFS(AC:AC,$E:$E,$E4))/(MAXIFS(AC:AC,$E:$E,$E4)-MINIFS(AC:AC,$E:$E,$E4)),
100*(AC4-MINIFS(AC:AC,$E:$E,$E4))/(MAXIFS(AC:AC,$E:$E,$E4)-MINIFS(AC:AC,$E:$E,$E4))))</f>
        <v/>
      </c>
      <c r="CS4" s="232" t="str">
        <f t="array" ref="CS4">IF(AD4="","",
IF(INDEX(Settings!$H:$H,MATCH(CS$1,Settings!$G:$G,0))=TRUE,
100-100*(AD4-MINIFS(AD:AD,$E:$E,$E4))/(MAXIFS(AD:AD,$E:$E,$E4)-MINIFS(AD:AD,$E:$E,$E4)),
100*(AD4-MINIFS(AD:AD,$E:$E,$E4))/(MAXIFS(AD:AD,$E:$E,$E4)-MINIFS(AD:AD,$E:$E,$E4))))</f>
        <v/>
      </c>
      <c r="CT4" s="232">
        <f t="array" ref="CT4">IF(AE4="","",
IF(INDEX(Settings!$H:$H,MATCH(CT$1,Settings!$G:$G,0))=TRUE,
100-100*(AE4-MINIFS(AE:AE,$E:$E,$E4))/(MAXIFS(AE:AE,$E:$E,$E4)-MINIFS(AE:AE,$E:$E,$E4)),
100*(AE4-MINIFS(AE:AE,$E:$E,$E4))/(MAXIFS(AE:AE,$E:$E,$E4)-MINIFS(AE:AE,$E:$E,$E4))))</f>
        <v>0</v>
      </c>
      <c r="CU4" s="232">
        <f t="array" ref="CU4">IF(AF4="","",
IF(INDEX(Settings!$H:$H,MATCH(CU$1,Settings!$G:$G,0))=TRUE,
100-100*(AF4-MINIFS(AF:AF,$E:$E,$E4))/(MAXIFS(AF:AF,$E:$E,$E4)-MINIFS(AF:AF,$E:$E,$E4)),
100*(AF4-MINIFS(AF:AF,$E:$E,$E4))/(MAXIFS(AF:AF,$E:$E,$E4)-MINIFS(AF:AF,$E:$E,$E4))))</f>
        <v>0</v>
      </c>
      <c r="CV4" s="232" t="str">
        <f t="array" ref="CV4">IF(AG4="","",
IF(INDEX(Settings!$H:$H,MATCH(CV$1,Settings!$G:$G,0))=TRUE,
100-100*(AG4-MINIFS(AG:AG,$E:$E,$E4))/(MAXIFS(AG:AG,$E:$E,$E4)-MINIFS(AG:AG,$E:$E,$E4)),
100*(AG4-MINIFS(AG:AG,$E:$E,$E4))/(MAXIFS(AG:AG,$E:$E,$E4)-MINIFS(AG:AG,$E:$E,$E4))))</f>
        <v/>
      </c>
      <c r="CW4" s="232" t="str">
        <f t="array" ref="CW4">IF(AH4="","",
IF(INDEX(Settings!$H:$H,MATCH(CW$1,Settings!$G:$G,0))=TRUE,
100-100*(AH4-MINIFS(AH:AH,$E:$E,$E4))/(MAXIFS(AH:AH,$E:$E,$E4)-MINIFS(AH:AH,$E:$E,$E4)),
100*(AH4-MINIFS(AH:AH,$E:$E,$E4))/(MAXIFS(AH:AH,$E:$E,$E4)-MINIFS(AH:AH,$E:$E,$E4))))</f>
        <v/>
      </c>
      <c r="CX4" s="232" t="str">
        <f t="array" ref="CX4">IF(AI4="","",
IF(INDEX(Settings!$H:$H,MATCH(CX$1,Settings!$G:$G,0))=TRUE,
100-100*(AI4-MINIFS(AI:AI,$E:$E,$E4))/(MAXIFS(AI:AI,$E:$E,$E4)-MINIFS(AI:AI,$E:$E,$E4)),
100*(AI4-MINIFS(AI:AI,$E:$E,$E4))/(MAXIFS(AI:AI,$E:$E,$E4)-MINIFS(AI:AI,$E:$E,$E4))))</f>
        <v/>
      </c>
      <c r="CY4" s="232" t="str">
        <f t="array" ref="CY4">IF(AJ4="","",
IF(INDEX(Settings!$H:$H,MATCH(CY$1,Settings!$G:$G,0))=TRUE,
100-100*(AJ4-MINIFS(AJ:AJ,$E:$E,$E4))/(MAXIFS(AJ:AJ,$E:$E,$E4)-MINIFS(AJ:AJ,$E:$E,$E4)),
100*(AJ4-MINIFS(AJ:AJ,$E:$E,$E4))/(MAXIFS(AJ:AJ,$E:$E,$E4)-MINIFS(AJ:AJ,$E:$E,$E4))))</f>
        <v/>
      </c>
      <c r="CZ4" s="232" t="str">
        <f t="array" ref="CZ4">IF(AK4="","",
IF(INDEX(Settings!$H:$H,MATCH(CZ$1,Settings!$G:$G,0))=TRUE,
100-100*(AK4-MINIFS(AK:AK,$E:$E,$E4))/(MAXIFS(AK:AK,$E:$E,$E4)-MINIFS(AK:AK,$E:$E,$E4)),
100*(AK4-MINIFS(AK:AK,$E:$E,$E4))/(MAXIFS(AK:AK,$E:$E,$E4)-MINIFS(AK:AK,$E:$E,$E4))))</f>
        <v/>
      </c>
      <c r="DA4" s="232" t="str">
        <f t="array" ref="DA4">IF(AL4="","",
IF(INDEX(Settings!$H:$H,MATCH(DA$1,Settings!$G:$G,0))=TRUE,
100-100*(AL4-MINIFS(AL:AL,$E:$E,$E4))/(MAXIFS(AL:AL,$E:$E,$E4)-MINIFS(AL:AL,$E:$E,$E4)),
100*(AL4-MINIFS(AL:AL,$E:$E,$E4))/(MAXIFS(AL:AL,$E:$E,$E4)-MINIFS(AL:AL,$E:$E,$E4))))</f>
        <v/>
      </c>
      <c r="DB4" s="232" t="str">
        <f t="array" ref="DB4">IF(AM4="","",
IF(INDEX(Settings!$H:$H,MATCH(DB$1,Settings!$G:$G,0))=TRUE,
100-100*(AM4-MINIFS(AM:AM,$E:$E,$E4))/(MAXIFS(AM:AM,$E:$E,$E4)-MINIFS(AM:AM,$E:$E,$E4)),
100*(AM4-MINIFS(AM:AM,$E:$E,$E4))/(MAXIFS(AM:AM,$E:$E,$E4)-MINIFS(AM:AM,$E:$E,$E4))))</f>
        <v/>
      </c>
      <c r="DC4" s="232" t="str">
        <f t="array" ref="DC4">IF(AN4="","",
IF(INDEX(Settings!$H:$H,MATCH(DC$1,Settings!$G:$G,0))=TRUE,
100-100*(AN4-MINIFS(AN:AN,$E:$E,$E4))/(MAXIFS(AN:AN,$E:$E,$E4)-MINIFS(AN:AN,$E:$E,$E4)),
100*(AN4-MINIFS(AN:AN,$E:$E,$E4))/(MAXIFS(AN:AN,$E:$E,$E4)-MINIFS(AN:AN,$E:$E,$E4))))</f>
        <v/>
      </c>
      <c r="DD4" s="232" t="str">
        <f t="array" ref="DD4">IF(AO4="","",
IF(INDEX(Settings!$H:$H,MATCH(DD$1,Settings!$G:$G,0))=TRUE,
100-100*(AO4-MINIFS(AO:AO,$E:$E,$E4))/(MAXIFS(AO:AO,$E:$E,$E4)-MINIFS(AO:AO,$E:$E,$E4)),
100*(AO4-MINIFS(AO:AO,$E:$E,$E4))/(MAXIFS(AO:AO,$E:$E,$E4)-MINIFS(AO:AO,$E:$E,$E4))))</f>
        <v/>
      </c>
      <c r="DE4" s="232" t="str">
        <f t="array" ref="DE4">IF(AP4="","",
IF(INDEX(Settings!$H:$H,MATCH(DE$1,Settings!$G:$G,0))=TRUE,
100-100*(AP4-MINIFS(AP:AP,$E:$E,$E4))/(MAXIFS(AP:AP,$E:$E,$E4)-MINIFS(AP:AP,$E:$E,$E4)),
100*(AP4-MINIFS(AP:AP,$E:$E,$E4))/(MAXIFS(AP:AP,$E:$E,$E4)-MINIFS(AP:AP,$E:$E,$E4))))</f>
        <v/>
      </c>
      <c r="DF4" s="232" t="str">
        <f t="array" ref="DF4">IF(AQ4="","",
IF(INDEX(Settings!$H:$H,MATCH(DF$1,Settings!$G:$G,0))=TRUE,
100-100*(AQ4-MINIFS(AQ:AQ,$E:$E,$E4))/(MAXIFS(AQ:AQ,$E:$E,$E4)-MINIFS(AQ:AQ,$E:$E,$E4)),
100*(AQ4-MINIFS(AQ:AQ,$E:$E,$E4))/(MAXIFS(AQ:AQ,$E:$E,$E4)-MINIFS(AQ:AQ,$E:$E,$E4))))</f>
        <v/>
      </c>
      <c r="DG4" s="232" t="str">
        <f t="array" ref="DG4">IF(AR4="","",
IF(INDEX(Settings!$H:$H,MATCH(DG$1,Settings!$G:$G,0))=TRUE,
100-100*(AR4-MINIFS(AR:AR,$E:$E,$E4))/(MAXIFS(AR:AR,$E:$E,$E4)-MINIFS(AR:AR,$E:$E,$E4)),
100*(AR4-MINIFS(AR:AR,$E:$E,$E4))/(MAXIFS(AR:AR,$E:$E,$E4)-MINIFS(AR:AR,$E:$E,$E4))))</f>
        <v/>
      </c>
      <c r="DH4" s="232" t="str">
        <f t="array" ref="DH4">IF(AS4="","",
IF(INDEX(Settings!$H:$H,MATCH(DH$1,Settings!$G:$G,0))=TRUE,
100-100*(AS4-MINIFS(AS:AS,$E:$E,$E4))/(MAXIFS(AS:AS,$E:$E,$E4)-MINIFS(AS:AS,$E:$E,$E4)),
100*(AS4-MINIFS(AS:AS,$E:$E,$E4))/(MAXIFS(AS:AS,$E:$E,$E4)-MINIFS(AS:AS,$E:$E,$E4))))</f>
        <v/>
      </c>
      <c r="DI4" s="232" t="str">
        <f t="array" ref="DI4">IF(AT4="","",
IF(INDEX(Settings!$H:$H,MATCH(DI$1,Settings!$G:$G,0))=TRUE,
100-100*(AT4-MINIFS(AT:AT,$E:$E,$E4))/(MAXIFS(AT:AT,$E:$E,$E4)-MINIFS(AT:AT,$E:$E,$E4)),
100*(AT4-MINIFS(AT:AT,$E:$E,$E4))/(MAXIFS(AT:AT,$E:$E,$E4)-MINIFS(AT:AT,$E:$E,$E4))))</f>
        <v/>
      </c>
      <c r="DJ4" s="232" t="str">
        <f t="array" ref="DJ4">IF(AU4="","",
IF(INDEX(Settings!$H:$H,MATCH(DJ$1,Settings!$G:$G,0))=TRUE,
100-100*(AU4-MINIFS(AU:AU,$E:$E,$E4))/(MAXIFS(AU:AU,$E:$E,$E4)-MINIFS(AU:AU,$E:$E,$E4)),
100*(AU4-MINIFS(AU:AU,$E:$E,$E4))/(MAXIFS(AU:AU,$E:$E,$E4)-MINIFS(AU:AU,$E:$E,$E4))))</f>
        <v/>
      </c>
      <c r="DK4" s="232" t="str">
        <f t="array" ref="DK4">IF(AV4="","",
IF(INDEX(Settings!$H:$H,MATCH(DK$1,Settings!$G:$G,0))=TRUE,
100-100*(AV4-MINIFS(AV:AV,$E:$E,$E4))/(MAXIFS(AV:AV,$E:$E,$E4)-MINIFS(AV:AV,$E:$E,$E4)),
100*(AV4-MINIFS(AV:AV,$E:$E,$E4))/(MAXIFS(AV:AV,$E:$E,$E4)-MINIFS(AV:AV,$E:$E,$E4))))</f>
        <v/>
      </c>
      <c r="DL4" s="232" t="str">
        <f t="array" ref="DL4">IF(AW4="","",
IF(INDEX(Settings!$H:$H,MATCH(DL$1,Settings!$G:$G,0))=TRUE,
100-100*(AW4-MINIFS(AW:AW,$E:$E,$E4))/(MAXIFS(AW:AW,$E:$E,$E4)-MINIFS(AW:AW,$E:$E,$E4)),
100*(AW4-MINIFS(AW:AW,$E:$E,$E4))/(MAXIFS(AW:AW,$E:$E,$E4)-MINIFS(AW:AW,$E:$E,$E4))))</f>
        <v/>
      </c>
      <c r="DM4" s="232" t="str">
        <f t="array" ref="DM4">IF(AX4="","",
IF(INDEX(Settings!$H:$H,MATCH(DM$1,Settings!$G:$G,0))=TRUE,
100-100*(AX4-MINIFS(AX:AX,$E:$E,$E4))/(MAXIFS(AX:AX,$E:$E,$E4)-MINIFS(AX:AX,$E:$E,$E4)),
100*(AX4-MINIFS(AX:AX,$E:$E,$E4))/(MAXIFS(AX:AX,$E:$E,$E4)-MINIFS(AX:AX,$E:$E,$E4))))</f>
        <v/>
      </c>
      <c r="DN4" s="232" t="str">
        <f t="array" ref="DN4">IF(AY4="","",
IF(INDEX(Settings!$H:$H,MATCH(DN$1,Settings!$G:$G,0))=TRUE,
100-100*(AY4-MINIFS(AY:AY,$E:$E,$E4))/(MAXIFS(AY:AY,$E:$E,$E4)-MINIFS(AY:AY,$E:$E,$E4)),
100*(AY4-MINIFS(AY:AY,$E:$E,$E4))/(MAXIFS(AY:AY,$E:$E,$E4)-MINIFS(AY:AY,$E:$E,$E4))))</f>
        <v/>
      </c>
      <c r="DO4" s="232" t="str">
        <f t="array" ref="DO4">IF(AZ4="","",
IF(INDEX(Settings!$H:$H,MATCH(DO$1,Settings!$G:$G,0))=TRUE,
100-100*(AZ4-MINIFS(AZ:AZ,$E:$E,$E4))/(MAXIFS(AZ:AZ,$E:$E,$E4)-MINIFS(AZ:AZ,$E:$E,$E4)),
100*(AZ4-MINIFS(AZ:AZ,$E:$E,$E4))/(MAXIFS(AZ:AZ,$E:$E,$E4)-MINIFS(AZ:AZ,$E:$E,$E4))))</f>
        <v/>
      </c>
      <c r="DP4" s="232" t="str">
        <f t="array" ref="DP4">IF(BA4="","",
IF(INDEX(Settings!$H:$H,MATCH(DP$1,Settings!$G:$G,0))=TRUE,
100-100*(BA4-MINIFS(BA:BA,$E:$E,$E4))/(MAXIFS(BA:BA,$E:$E,$E4)-MINIFS(BA:BA,$E:$E,$E4)),
100*(BA4-MINIFS(BA:BA,$E:$E,$E4))/(MAXIFS(BA:BA,$E:$E,$E4)-MINIFS(BA:BA,$E:$E,$E4))))</f>
        <v/>
      </c>
      <c r="DQ4" s="232" t="str">
        <f t="array" ref="DQ4">IF(BB4="","",
IF(INDEX(Settings!$H:$H,MATCH(DQ$1,Settings!$G:$G,0))=TRUE,
100-100*(BB4-MINIFS(BB:BB,$E:$E,$E4))/(MAXIFS(BB:BB,$E:$E,$E4)-MINIFS(BB:BB,$E:$E,$E4)),
100*(BB4-MINIFS(BB:BB,$E:$E,$E4))/(MAXIFS(BB:BB,$E:$E,$E4)-MINIFS(BB:BB,$E:$E,$E4))))</f>
        <v/>
      </c>
      <c r="DR4" s="232" t="str">
        <f t="array" ref="DR4">IF(BC4="","",
IF(INDEX(Settings!$H:$H,MATCH(DR$1,Settings!$G:$G,0))=TRUE,
100-100*(BC4-MINIFS(BC:BC,$E:$E,$E4))/(MAXIFS(BC:BC,$E:$E,$E4)-MINIFS(BC:BC,$E:$E,$E4)),
100*(BC4-MINIFS(BC:BC,$E:$E,$E4))/(MAXIFS(BC:BC,$E:$E,$E4)-MINIFS(BC:BC,$E:$E,$E4))))</f>
        <v/>
      </c>
      <c r="DS4" s="232" t="str">
        <f t="array" ref="DS4">IF(BD4="","",
IF(INDEX(Settings!$H:$H,MATCH(DS$1,Settings!$G:$G,0))=TRUE,
100-100*(BD4-MINIFS(BD:BD,$E:$E,$E4))/(MAXIFS(BD:BD,$E:$E,$E4)-MINIFS(BD:BD,$E:$E,$E4)),
100*(BD4-MINIFS(BD:BD,$E:$E,$E4))/(MAXIFS(BD:BD,$E:$E,$E4)-MINIFS(BD:BD,$E:$E,$E4))))</f>
        <v/>
      </c>
      <c r="DT4" s="232" t="str">
        <f t="array" ref="DT4">IF(BE4="","",
IF(INDEX(Settings!$H:$H,MATCH(DT$1,Settings!$G:$G,0))=TRUE,
100-100*(BE4-MINIFS(BE:BE,$E:$E,$E4))/(MAXIFS(BE:BE,$E:$E,$E4)-MINIFS(BE:BE,$E:$E,$E4)),
100*(BE4-MINIFS(BE:BE,$E:$E,$E4))/(MAXIFS(BE:BE,$E:$E,$E4)-MINIFS(BE:BE,$E:$E,$E4))))</f>
        <v/>
      </c>
      <c r="DU4" s="232" t="str">
        <f t="array" ref="DU4">IF(BF4="","",
IF(INDEX(Settings!$H:$H,MATCH(DU$1,Settings!$G:$G,0))=TRUE,
100-100*(BF4-MINIFS(BF:BF,$E:$E,$E4))/(MAXIFS(BF:BF,$E:$E,$E4)-MINIFS(BF:BF,$E:$E,$E4)),
100*(BF4-MINIFS(BF:BF,$E:$E,$E4))/(MAXIFS(BF:BF,$E:$E,$E4)-MINIFS(BF:BF,$E:$E,$E4))))</f>
        <v/>
      </c>
      <c r="DV4" s="232" t="str">
        <f t="array" ref="DV4">IF(BG4="","",
IF(INDEX(Settings!$H:$H,MATCH(DV$1,Settings!$G:$G,0))=TRUE,
100-100*(BG4-MINIFS(BG:BG,$E:$E,$E4))/(MAXIFS(BG:BG,$E:$E,$E4)-MINIFS(BG:BG,$E:$E,$E4)),
100*(BG4-MINIFS(BG:BG,$E:$E,$E4))/(MAXIFS(BG:BG,$E:$E,$E4)-MINIFS(BG:BG,$E:$E,$E4))))</f>
        <v/>
      </c>
      <c r="DW4" s="232" t="str">
        <f t="array" ref="DW4">IF(BH4="","",
IF(INDEX(Settings!$H:$H,MATCH(DW$1,Settings!$G:$G,0))=TRUE,
100-100*(BH4-MINIFS(BH:BH,$E:$E,$E4))/(MAXIFS(BH:BH,$E:$E,$E4)-MINIFS(BH:BH,$E:$E,$E4)),
100*(BH4-MINIFS(BH:BH,$E:$E,$E4))/(MAXIFS(BH:BH,$E:$E,$E4)-MINIFS(BH:BH,$E:$E,$E4))))</f>
        <v/>
      </c>
      <c r="DX4" s="232" t="str">
        <f t="array" ref="DX4">IF(BI4="","",
IF(INDEX(Settings!$H:$H,MATCH(DX$1,Settings!$G:$G,0))=TRUE,
100-100*(BI4-MINIFS(BI:BI,$E:$E,$E4))/(MAXIFS(BI:BI,$E:$E,$E4)-MINIFS(BI:BI,$E:$E,$E4)),
100*(BI4-MINIFS(BI:BI,$E:$E,$E4))/(MAXIFS(BI:BI,$E:$E,$E4)-MINIFS(BI:BI,$E:$E,$E4))))</f>
        <v/>
      </c>
      <c r="DY4" s="232" t="str">
        <f t="array" ref="DY4">IF(BJ4="","",
IF(INDEX(Settings!$H:$H,MATCH(DY$1,Settings!$G:$G,0))=TRUE,
100-100*(BJ4-MINIFS(BJ:BJ,$E:$E,$E4))/(MAXIFS(BJ:BJ,$E:$E,$E4)-MINIFS(BJ:BJ,$E:$E,$E4)),
100*(BJ4-MINIFS(BJ:BJ,$E:$E,$E4))/(MAXIFS(BJ:BJ,$E:$E,$E4)-MINIFS(BJ:BJ,$E:$E,$E4))))</f>
        <v/>
      </c>
      <c r="DZ4" s="234"/>
      <c r="EA4" s="234"/>
      <c r="EB4" s="234">
        <f t="shared" si="8"/>
        <v>37.93103448</v>
      </c>
      <c r="EC4" s="234">
        <f t="shared" si="9"/>
        <v>78.57142857</v>
      </c>
      <c r="ED4" s="234">
        <f t="shared" si="10"/>
        <v>41.82263514</v>
      </c>
      <c r="EE4" s="234">
        <f t="shared" si="11"/>
        <v>0</v>
      </c>
      <c r="EF4" s="234">
        <f t="shared" si="12"/>
        <v>39.58127455</v>
      </c>
      <c r="EG4" s="234">
        <f t="shared" si="13"/>
        <v>39.58127455</v>
      </c>
      <c r="EH4" s="234"/>
      <c r="EI4" s="234"/>
      <c r="EJ4" s="234"/>
      <c r="EK4" s="234"/>
      <c r="EL4" s="234"/>
      <c r="EM4" s="234"/>
    </row>
    <row r="5">
      <c r="A5" s="220" t="s">
        <v>180</v>
      </c>
      <c r="B5" s="221">
        <v>45886.0</v>
      </c>
      <c r="C5" s="222" t="s">
        <v>176</v>
      </c>
      <c r="D5" s="49" t="str">
        <f t="array" ref="D5">IFERROR(INDEX(Profiles!$B:$B,MATCH($A5,Profiles!$A:$A,0)),"")</f>
        <v>Goalkeeper</v>
      </c>
      <c r="E5" s="49" t="str">
        <f t="array" ref="E5">IFERROR(INDEX(Profiles!$C:$C,MATCH($A5,Profiles!$A:$A,0)),"")</f>
        <v>U15</v>
      </c>
      <c r="F5" s="222" t="s">
        <v>177</v>
      </c>
      <c r="G5" s="222" t="s">
        <v>178</v>
      </c>
      <c r="H5" s="222">
        <v>2025.0</v>
      </c>
      <c r="I5" s="49" t="str">
        <f>IF(A5="","",IF(Settings!$N$3="DATE",F5&amp;": "&amp;TEXT(B5,"M/DD/YY"),F5&amp;": "&amp;H5))</f>
        <v>Summer: 2025</v>
      </c>
      <c r="J5" s="222">
        <v>12.1</v>
      </c>
      <c r="K5" s="222">
        <v>15.2</v>
      </c>
      <c r="L5" s="222">
        <v>24.2</v>
      </c>
      <c r="M5" s="223">
        <f t="shared" si="3"/>
        <v>17.16666667</v>
      </c>
      <c r="N5" s="222">
        <v>119.0</v>
      </c>
      <c r="O5" s="222">
        <v>1.89</v>
      </c>
      <c r="P5" s="222">
        <v>2.95</v>
      </c>
      <c r="Q5" s="222">
        <v>206.0</v>
      </c>
      <c r="R5" s="222">
        <v>5.9</v>
      </c>
      <c r="S5" s="222" t="str">
        <f>IFERROR(VLOOKUP(AF5, 'YOYO IR Scores'!A:C, 3, FALSE), "")
</f>
        <v/>
      </c>
      <c r="T5" s="222">
        <v>380.0</v>
      </c>
      <c r="U5" s="222">
        <v>1.0</v>
      </c>
      <c r="V5" s="222">
        <v>285.0</v>
      </c>
      <c r="W5" s="222">
        <v>1.0</v>
      </c>
      <c r="X5" s="224">
        <f t="shared" si="4"/>
        <v>1.844660194</v>
      </c>
      <c r="Y5" s="225">
        <f t="shared" si="5"/>
        <v>380</v>
      </c>
      <c r="Z5" s="225">
        <f t="shared" si="6"/>
        <v>285</v>
      </c>
      <c r="AA5" s="224">
        <f t="shared" si="7"/>
        <v>1.383495146</v>
      </c>
      <c r="AB5" s="225">
        <v>365.0</v>
      </c>
      <c r="AC5" s="225">
        <v>205.0</v>
      </c>
      <c r="AD5" s="225">
        <v>190.0</v>
      </c>
      <c r="AE5" s="223" t="str">
        <f>IFERROR(VLOOKUP(AF5, 'YOYO IR Scores'!A:C, 2, FALSE), "")</f>
        <v/>
      </c>
      <c r="AF5" s="223"/>
      <c r="AG5" s="223"/>
      <c r="AH5" s="223"/>
      <c r="AI5" s="223"/>
      <c r="AJ5" s="223"/>
      <c r="AK5" s="223"/>
      <c r="AL5" s="223"/>
      <c r="AM5" s="223"/>
      <c r="AN5" s="223"/>
      <c r="AO5" s="223"/>
      <c r="AP5" s="223"/>
      <c r="AQ5" s="223"/>
      <c r="AR5" s="223"/>
      <c r="AS5" s="223"/>
      <c r="AT5" s="223"/>
      <c r="AU5" s="223"/>
      <c r="AV5" s="223"/>
      <c r="AW5" s="223"/>
      <c r="AX5" s="223"/>
      <c r="AY5" s="223"/>
      <c r="AZ5" s="223"/>
      <c r="BA5" s="223"/>
      <c r="BB5" s="223"/>
      <c r="BC5" s="223"/>
      <c r="BD5" s="223"/>
      <c r="BE5" s="223"/>
      <c r="BF5" s="223"/>
      <c r="BG5" s="223"/>
      <c r="BH5" s="223"/>
      <c r="BI5" s="223"/>
      <c r="BJ5" s="223"/>
      <c r="BK5" s="223">
        <f t="array" ref="BK5">IF(J5="","",
IF(INDEX(Settings!$H:$H,MATCH(BY$1,Settings!$G:$G,0))=TRUE,
100-100*(J5-MIN(J:J))/(MAX(J:J)-MIN(J:J)),
100*(J5-MIN(J:J))/(MAX(J:J)-MIN(J:J))))</f>
        <v>6.666666667</v>
      </c>
      <c r="BL5" s="223">
        <f t="array" ref="BL5">IF(J5="","",
IF(INDEX(Settings!$H:$H,MATCH(BY$1,Settings!$G:$G,0))=TRUE,
100-100*(J5-MINIFS(J:J,$E:$E,$E5))/(MAXIFS(J:J,$E:$E,$E5)-MINIFS(J:J,$E:$E,$E5)),
100*(J5-MINIFS(J:J,$E:$E,$E5))/(MAXIFS(J:J,$E:$E,$E5)-MINIFS(J:J,$E:$E,$E5))))</f>
        <v>6.666666667</v>
      </c>
      <c r="BM5" s="223">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11.8</v>
      </c>
      <c r="BO5" s="49">
        <f>IFERROR(__xludf.DUMMYFUNCTION("IF(J5="""","""",
IF(INDEX(Settings!$H:$H,MATCH(BY$1,Settings!$G:$G,0))=TRUE,
100-100*PERCENTRANK(FILTER(J:J,$E:$E=$E5),J5),
100*PERCENTRANK(FILTER(J:J,$E:$E=$E5),J5)))"),11.799999999999999)</f>
        <v>11.8</v>
      </c>
      <c r="BP5" s="49">
        <f>IFERROR(__xludf.DUMMYFUNCTION("IF(J5="""","""",
IF(INDEX(Settings!$H:$H,MATCH(BY$1,Settings!$G:$G,0))=TRUE,
100-100*PERCENTRANK(FILTER(J:J,$E:$E=$E5,$I:$I=$I5),J5),
100*PERCENTRANK(FILTER(J:J,$E:$E=$E5,$I:$I=$I5),J5)))"),11.799999999999999)</f>
        <v>11.8</v>
      </c>
      <c r="BQ5" s="224">
        <f t="array" ref="BQ5">IF(J5="","",
IF(INDEX(Settings!$H:$H,MATCH(BY$1,Settings!$G:$G,0))=TRUE,
-1*(J5-AVERAGE(J:J))/STDEV(J:J),
(J5-AVERAGE(J:J))/STDEV(J:J)))</f>
        <v>-1.208837834</v>
      </c>
      <c r="BR5" s="224">
        <f>IFERROR(__xludf.DUMMYFUNCTION("IF(J5="""","""",
IF(INDEX(Settings!$H:$H,MATCH(BY$1,Settings!$G:$G,0))=TRUE,
-1*(J5-AVERAGEIFS(J:J,$E:$E,$E5))/STDEV(FILTER(J:J,$E:$E=$E5)),
(J5-AVERAGEIFS(J:J,$E:$E,$E5))/STDEV(FILTER(J:J,$E:$E=$E5))))"),-1.2088378340837747)</f>
        <v>-1.208837834</v>
      </c>
      <c r="BS5" s="224">
        <f>IFERROR(__xludf.DUMMYFUNCTION("IF(J5="""","""",
IF(INDEX(Settings!$H:$H,MATCH(BY$1,Settings!$G:$G,0))=TRUE,
-1*(J5-AVERAGEIFS(J:J,$E:$E,$E5,$I:$I,$I5))/STDEV(FILTER(J:J,$E:$E=$E5,$I:$I=$I5)),
(J5-AVERAGEIFS(J:J,$E:$E,$E5,$I:$I,$I5))/STDEV(FILTER(J:J,$E:$E=$E5,$I:$I=$I5))))"),-1.2088378340837747)</f>
        <v>-1.208837834</v>
      </c>
      <c r="BT5" s="227">
        <f t="array" ref="BT5">IF(J5="","",
IF(INDEX(Settings!$H:$H,MATCH(BY$1,Settings!$G:$G,0))=TRUE,
(-1*((J5-AVERAGE(J:J))/STDEV(J:J))*10+50),
((J5-AVERAGE(J:J))/STDEV(J:J))*10+50))</f>
        <v>37.91162166</v>
      </c>
      <c r="BU5" s="227">
        <f>IFERROR(__xludf.DUMMYFUNCTION("IF(J5="""","""",
IF(INDEX(Settings!$H:$H,MATCH(BY$1,Settings!$G:$G,0))=TRUE,
(-1*(J5-AVERAGEIFS(J:J,$E:$E,$E5))/STDEV(FILTER(J:J,$E:$E=$E5))*10+50),
(J5-AVERAGEIFS(J:J,$E:$E,$E5))/STDEV(FILTER(J:J,$E:$E=$E5))*10+50))"),37.91162165916225)</f>
        <v>37.91162166</v>
      </c>
      <c r="BV5" s="227">
        <f>IFERROR(__xludf.DUMMYFUNCTION("IF(J5="""","""",
IF(INDEX(Settings!$H:$H,MATCH(BY$1,Settings!$G:$G,0))=TRUE,
(-1*(J5-AVERAGEIFS(J:J,$E:$E,$E5,$I:$I,$I5))/STDEV(FILTER(J:J,$E:$E=$E5,$I:$I=$I5))*10+50),
(J5-AVERAGEIFS(J:J,$E:$E,$E5,$I:$I,$I5))/STDEV(FILTER(J:J,$E:$E=$E5,$I:$I=$I5))*10+50)"&amp;")"),37.91162165916225)</f>
        <v>37.91162166</v>
      </c>
      <c r="BW5" s="49"/>
      <c r="BX5" s="49"/>
      <c r="BY5" s="223">
        <f t="array" ref="BY5">IF(J5="","",
IF(INDEX(Settings!$H:$H,MATCH(BY$1,Settings!$G:$G,0))=TRUE,
100-100*(J5-MINIFS(J:J,$E:$E,$E5))/(MAXIFS(J:J,$E:$E,$E5)-MINIFS(J:J,$E:$E,$E5)),
100*(J5-MINIFS(J:J,$E:$E,$E5))/(MAXIFS(J:J,$E:$E,$E5)-MINIFS(J:J,$E:$E,$E5))))</f>
        <v>6.666666667</v>
      </c>
      <c r="BZ5" s="223">
        <f t="array" ref="BZ5">IF(K5="","",
IF(INDEX(Settings!$H:$H,MATCH(BZ$1,Settings!$G:$G,0))=TRUE,
100-100*(K5-MINIFS(K:K,$E:$E,$E5))/(MAXIFS(K:K,$E:$E,$E5)-MINIFS(K:K,$E:$E,$E5)),
100*(K5-MINIFS(K:K,$E:$E,$E5))/(MAXIFS(K:K,$E:$E,$E5)-MINIFS(K:K,$E:$E,$E5))))</f>
        <v>0</v>
      </c>
      <c r="CA5" s="223">
        <f t="array" ref="CA5">IF(L5="","",
IF(INDEX(Settings!$H:$H,MATCH(CA$1,Settings!$G:$G,0))=TRUE,
100-100*(L5-MINIFS(L:L,$E:$E,$E5))/(MAXIFS(L:L,$E:$E,$E5)-MINIFS(L:L,$E:$E,$E5)),
100*(L5-MINIFS(L:L,$E:$E,$E5))/(MAXIFS(L:L,$E:$E,$E5)-MINIFS(L:L,$E:$E,$E5))))</f>
        <v>65.43209877</v>
      </c>
      <c r="CB5" s="223">
        <f t="array" ref="CB5">IF(M5="","",
IF(INDEX(Settings!$H:$H,MATCH(CB$1,Settings!$G:$G,0))=TRUE,
100-100*(M5-MINIFS(M:M,$E:$E,$E5))/(MAXIFS(M:M,$E:$E,$E5)-MINIFS(M:M,$E:$E,$E5)),
100*(M5-MINIFS(M:M,$E:$E,$E5))/(MAXIFS(M:M,$E:$E,$E5)-MINIFS(M:M,$E:$E,$E5))))</f>
        <v>39.48497854</v>
      </c>
      <c r="CC5" s="223">
        <f t="array" ref="CC5">IF(N5="","",
IF(INDEX(Settings!$H:$H,MATCH(CC$1,Settings!$G:$G,0))=TRUE,
100-100*(N5-MINIFS(N:N,$E:$E,$E5))/(MAXIFS(N:N,$E:$E,$E5)-MINIFS(N:N,$E:$E,$E5)),
100*(N5-MINIFS(N:N,$E:$E,$E5))/(MAXIFS(N:N,$E:$E,$E5)-MINIFS(N:N,$E:$E,$E5))))</f>
        <v>91.37931034</v>
      </c>
      <c r="CD5" s="223">
        <f t="array" ref="CD5">IF(O5="","",
IF(INDEX(Settings!$H:$H,MATCH(CD$1,Settings!$G:$G,0))=TRUE,
100-100*(O5-MINIFS(O:O,$E:$E,$E5))/(MAXIFS(O:O,$E:$E,$E5)-MINIFS(O:O,$E:$E,$E5)),
100*(O5-MINIFS(O:O,$E:$E,$E5))/(MAXIFS(O:O,$E:$E,$E5)-MINIFS(O:O,$E:$E,$E5))))</f>
        <v>0</v>
      </c>
      <c r="CE5" s="223">
        <f t="array" ref="CE5">IF(P5="","",
IF(INDEX(Settings!$H:$H,MATCH(CE$1,Settings!$G:$G,0))=TRUE,
100-100*(P5-MINIFS(P:P,$E:$E,$E5))/(MAXIFS(P:P,$E:$E,$E5)-MINIFS(P:P,$E:$E,$E5)),
100*(P5-MINIFS(P:P,$E:$E,$E5))/(MAXIFS(P:P,$E:$E,$E5)-MINIFS(P:P,$E:$E,$E5))))</f>
        <v>77.27272727</v>
      </c>
      <c r="CF5" s="223">
        <f t="array" ref="CF5">IF(Q5="","",
IF(INDEX(Settings!$H:$H,MATCH(CF$1,Settings!$G:$G,0))=TRUE,
100-100*(Q5-MINIFS(Q:Q,$E:$E,$E5))/(MAXIFS(Q:Q,$E:$E,$E5)-MINIFS(Q:Q,$E:$E,$E5)),
100*(Q5-MINIFS(Q:Q,$E:$E,$E5))/(MAXIFS(Q:Q,$E:$E,$E5)-MINIFS(Q:Q,$E:$E,$E5))))</f>
        <v>64.51612903</v>
      </c>
      <c r="CG5" s="223">
        <f t="array" ref="CG5">IF(R5="","",
IF(INDEX(Settings!$H:$H,MATCH(CG$1,Settings!$G:$G,0))=TRUE,
100-100*(R5-MINIFS(R:R,$E:$E,$E5))/(MAXIFS(R:R,$E:$E,$E5)-MINIFS(R:R,$E:$E,$E5)),
100*(R5-MINIFS(R:R,$E:$E,$E5))/(MAXIFS(R:R,$E:$E,$E5)-MINIFS(R:R,$E:$E,$E5))))</f>
        <v>84.06593407</v>
      </c>
      <c r="CH5" s="223" t="str">
        <f t="array" ref="CH5">IF(S5="","",
IF(INDEX(Settings!$H:$H,MATCH(CH$1,Settings!$G:$G,0))=TRUE,
100-100*(S5-MINIFS(S:S,$E:$E,$E5))/(MAXIFS(S:S,$E:$E,$E5)-MINIFS(S:S,$E:$E,$E5)),
100*(S5-MINIFS(S:S,$E:$E,$E5))/(MAXIFS(S:S,$E:$E,$E5)-MINIFS(S:S,$E:$E,$E5))))</f>
        <v/>
      </c>
      <c r="CI5" s="223">
        <f t="array" ref="CI5">IF(T5="","",
IF(INDEX(Settings!$H:$H,MATCH(CI$1,Settings!$G:$G,0))=TRUE,
100-100*(T5-MINIFS(T:T,$E:$E,$E5))/(MAXIFS(T:T,$E:$E,$E5)-MINIFS(T:T,$E:$E,$E5)),
100*(T5-MINIFS(T:T,$E:$E,$E5))/(MAXIFS(T:T,$E:$E,$E5)-MINIFS(T:T,$E:$E,$E5))))</f>
        <v>93.33333333</v>
      </c>
      <c r="CJ5" s="223">
        <f t="array" ref="CJ5">IF(U5="","",
IF(INDEX(Settings!$H:$H,MATCH(CJ$1,Settings!$G:$G,0))=TRUE,
100-100*(U5-MINIFS(U:U,$E:$E,$E5))/(MAXIFS(U:U,$E:$E,$E5)-MINIFS(U:U,$E:$E,$E5)),
100*(U5-MINIFS(U:U,$E:$E,$E5))/(MAXIFS(U:U,$E:$E,$E5)-MINIFS(U:U,$E:$E,$E5))))</f>
        <v>0</v>
      </c>
      <c r="CK5" s="223">
        <f t="array" ref="CK5">IF(V5="","",
IF(INDEX(Settings!$H:$H,MATCH(CK$1,Settings!$G:$G,0))=TRUE,
100-100*(V5-MINIFS(V:V,$E:$E,$E5))/(MAXIFS(V:V,$E:$E,$E5)-MINIFS(V:V,$E:$E,$E5)),
100*(V5-MINIFS(V:V,$E:$E,$E5))/(MAXIFS(V:V,$E:$E,$E5)-MINIFS(V:V,$E:$E,$E5))))</f>
        <v>100</v>
      </c>
      <c r="CL5" s="223">
        <f t="array" ref="CL5">IF(W5="","",
IF(INDEX(Settings!$H:$H,MATCH(CL$1,Settings!$G:$G,0))=TRUE,
100-100*(W5-MINIFS(W:W,$E:$E,$E5))/(MAXIFS(W:W,$E:$E,$E5)-MINIFS(W:W,$E:$E,$E5)),
100*(W5-MINIFS(W:W,$E:$E,$E5))/(MAXIFS(W:W,$E:$E,$E5)-MINIFS(W:W,$E:$E,$E5))))</f>
        <v>0</v>
      </c>
      <c r="CM5" s="223">
        <f t="array" ref="CM5">IF(X5="","",
IF(INDEX(Settings!$H:$H,MATCH(CM$1,Settings!$G:$G,0))=TRUE,
100-100*(X5-MINIFS(X:X,$E:$E,$E5))/(MAXIFS(X:X,$E:$E,$E5)-MINIFS(X:X,$E:$E,$E5)),
100*(X5-MINIFS(X:X,$E:$E,$E5))/(MAXIFS(X:X,$E:$E,$E5)-MINIFS(X:X,$E:$E,$E5))))</f>
        <v>82.78771976</v>
      </c>
      <c r="CN5" s="223">
        <f t="array" ref="CN5">IF(Y5="","",
IF(INDEX(Settings!$H:$H,MATCH(CN$1,Settings!$G:$G,0))=TRUE,
100-100*(Y5-MINIFS(Y:Y,$E:$E,$E5))/(MAXIFS(Y:Y,$E:$E,$E5)-MINIFS(Y:Y,$E:$E,$E5)),
100*(Y5-MINIFS(Y:Y,$E:$E,$E5))/(MAXIFS(Y:Y,$E:$E,$E5)-MINIFS(Y:Y,$E:$E,$E5))))</f>
        <v>93.33333333</v>
      </c>
      <c r="CO5" s="223">
        <f t="array" ref="CO5">IF(Z5="","",
IF(INDEX(Settings!$H:$H,MATCH(CO$1,Settings!$G:$G,0))=TRUE,
100-100*(Z5-MINIFS(Z:Z,$E:$E,$E5))/(MAXIFS(Z:Z,$E:$E,$E5)-MINIFS(Z:Z,$E:$E,$E5)),
100*(Z5-MINIFS(Z:Z,$E:$E,$E5))/(MAXIFS(Z:Z,$E:$E,$E5)-MINIFS(Z:Z,$E:$E,$E5))))</f>
        <v>82.28336333</v>
      </c>
      <c r="CP5" s="223">
        <f t="array" ref="CP5">IF(AA5="","",
IF(INDEX(Settings!$H:$H,MATCH(CP$1,Settings!$G:$G,0))=TRUE,
100-100*(AA5-MINIFS(AA:AA,$E:$E,$E5))/(MAXIFS(AA:AA,$E:$E,$E5)-MINIFS(AA:AA,$E:$E,$E5)),
100*(AA5-MINIFS(AA:AA,$E:$E,$E5))/(MAXIFS(AA:AA,$E:$E,$E5)-MINIFS(AA:AA,$E:$E,$E5))))</f>
        <v>100</v>
      </c>
      <c r="CQ5" s="223">
        <f t="array" ref="CQ5">IF(AB5="","",
IF(INDEX(Settings!$H:$H,MATCH(CQ$1,Settings!$G:$G,0))=TRUE,
100-100*(AB5-MINIFS(AB:AB,$E:$E,$E5))/(MAXIFS(AB:AB,$E:$E,$E5)-MINIFS(AB:AB,$E:$E,$E5)),
100*(AB5-MINIFS(AB:AB,$E:$E,$E5))/(MAXIFS(AB:AB,$E:$E,$E5)-MINIFS(AB:AB,$E:$E,$E5))))</f>
        <v>53.84615385</v>
      </c>
      <c r="CR5" s="223">
        <f t="array" ref="CR5">IF(AC5="","",
IF(INDEX(Settings!$H:$H,MATCH(CR$1,Settings!$G:$G,0))=TRUE,
100-100*(AC5-MINIFS(AC:AC,$E:$E,$E5))/(MAXIFS(AC:AC,$E:$E,$E5)-MINIFS(AC:AC,$E:$E,$E5)),
100*(AC5-MINIFS(AC:AC,$E:$E,$E5))/(MAXIFS(AC:AC,$E:$E,$E5)-MINIFS(AC:AC,$E:$E,$E5))))</f>
        <v>88.53211009</v>
      </c>
      <c r="CS5" s="223">
        <f t="array" ref="CS5">IF(AD5="","",
IF(INDEX(Settings!$H:$H,MATCH(CS$1,Settings!$G:$G,0))=TRUE,
100-100*(AD5-MINIFS(AD:AD,$E:$E,$E5))/(MAXIFS(AD:AD,$E:$E,$E5)-MINIFS(AD:AD,$E:$E,$E5)),
100*(AD5-MINIFS(AD:AD,$E:$E,$E5))/(MAXIFS(AD:AD,$E:$E,$E5)-MINIFS(AD:AD,$E:$E,$E5))))</f>
        <v>0</v>
      </c>
      <c r="CT5" s="223" t="str">
        <f t="array" ref="CT5">IF(AE5="","",
IF(INDEX(Settings!$H:$H,MATCH(CT$1,Settings!$G:$G,0))=TRUE,
100-100*(AE5-MINIFS(AE:AE,$E:$E,$E5))/(MAXIFS(AE:AE,$E:$E,$E5)-MINIFS(AE:AE,$E:$E,$E5)),
100*(AE5-MINIFS(AE:AE,$E:$E,$E5))/(MAXIFS(AE:AE,$E:$E,$E5)-MINIFS(AE:AE,$E:$E,$E5))))</f>
        <v/>
      </c>
      <c r="CU5" s="223" t="str">
        <f t="array" ref="CU5">IF(AF5="","",
IF(INDEX(Settings!$H:$H,MATCH(CU$1,Settings!$G:$G,0))=TRUE,
100-100*(AF5-MINIFS(AF:AF,$E:$E,$E5))/(MAXIFS(AF:AF,$E:$E,$E5)-MINIFS(AF:AF,$E:$E,$E5)),
100*(AF5-MINIFS(AF:AF,$E:$E,$E5))/(MAXIFS(AF:AF,$E:$E,$E5)-MINIFS(AF:AF,$E:$E,$E5))))</f>
        <v/>
      </c>
      <c r="CV5" s="223" t="str">
        <f t="array" ref="CV5">IF(AG5="","",
IF(INDEX(Settings!$H:$H,MATCH(CV$1,Settings!$G:$G,0))=TRUE,
100-100*(AG5-MINIFS(AG:AG,$E:$E,$E5))/(MAXIFS(AG:AG,$E:$E,$E5)-MINIFS(AG:AG,$E:$E,$E5)),
100*(AG5-MINIFS(AG:AG,$E:$E,$E5))/(MAXIFS(AG:AG,$E:$E,$E5)-MINIFS(AG:AG,$E:$E,$E5))))</f>
        <v/>
      </c>
      <c r="CW5" s="223" t="str">
        <f t="array" ref="CW5">IF(AH5="","",
IF(INDEX(Settings!$H:$H,MATCH(CW$1,Settings!$G:$G,0))=TRUE,
100-100*(AH5-MINIFS(AH:AH,$E:$E,$E5))/(MAXIFS(AH:AH,$E:$E,$E5)-MINIFS(AH:AH,$E:$E,$E5)),
100*(AH5-MINIFS(AH:AH,$E:$E,$E5))/(MAXIFS(AH:AH,$E:$E,$E5)-MINIFS(AH:AH,$E:$E,$E5))))</f>
        <v/>
      </c>
      <c r="CX5" s="223" t="str">
        <f t="array" ref="CX5">IF(AI5="","",
IF(INDEX(Settings!$H:$H,MATCH(CX$1,Settings!$G:$G,0))=TRUE,
100-100*(AI5-MINIFS(AI:AI,$E:$E,$E5))/(MAXIFS(AI:AI,$E:$E,$E5)-MINIFS(AI:AI,$E:$E,$E5)),
100*(AI5-MINIFS(AI:AI,$E:$E,$E5))/(MAXIFS(AI:AI,$E:$E,$E5)-MINIFS(AI:AI,$E:$E,$E5))))</f>
        <v/>
      </c>
      <c r="CY5" s="223" t="str">
        <f t="array" ref="CY5">IF(AJ5="","",
IF(INDEX(Settings!$H:$H,MATCH(CY$1,Settings!$G:$G,0))=TRUE,
100-100*(AJ5-MINIFS(AJ:AJ,$E:$E,$E5))/(MAXIFS(AJ:AJ,$E:$E,$E5)-MINIFS(AJ:AJ,$E:$E,$E5)),
100*(AJ5-MINIFS(AJ:AJ,$E:$E,$E5))/(MAXIFS(AJ:AJ,$E:$E,$E5)-MINIFS(AJ:AJ,$E:$E,$E5))))</f>
        <v/>
      </c>
      <c r="CZ5" s="223" t="str">
        <f t="array" ref="CZ5">IF(AK5="","",
IF(INDEX(Settings!$H:$H,MATCH(CZ$1,Settings!$G:$G,0))=TRUE,
100-100*(AK5-MINIFS(AK:AK,$E:$E,$E5))/(MAXIFS(AK:AK,$E:$E,$E5)-MINIFS(AK:AK,$E:$E,$E5)),
100*(AK5-MINIFS(AK:AK,$E:$E,$E5))/(MAXIFS(AK:AK,$E:$E,$E5)-MINIFS(AK:AK,$E:$E,$E5))))</f>
        <v/>
      </c>
      <c r="DA5" s="223" t="str">
        <f t="array" ref="DA5">IF(AL5="","",
IF(INDEX(Settings!$H:$H,MATCH(DA$1,Settings!$G:$G,0))=TRUE,
100-100*(AL5-MINIFS(AL:AL,$E:$E,$E5))/(MAXIFS(AL:AL,$E:$E,$E5)-MINIFS(AL:AL,$E:$E,$E5)),
100*(AL5-MINIFS(AL:AL,$E:$E,$E5))/(MAXIFS(AL:AL,$E:$E,$E5)-MINIFS(AL:AL,$E:$E,$E5))))</f>
        <v/>
      </c>
      <c r="DB5" s="223" t="str">
        <f t="array" ref="DB5">IF(AM5="","",
IF(INDEX(Settings!$H:$H,MATCH(DB$1,Settings!$G:$G,0))=TRUE,
100-100*(AM5-MINIFS(AM:AM,$E:$E,$E5))/(MAXIFS(AM:AM,$E:$E,$E5)-MINIFS(AM:AM,$E:$E,$E5)),
100*(AM5-MINIFS(AM:AM,$E:$E,$E5))/(MAXIFS(AM:AM,$E:$E,$E5)-MINIFS(AM:AM,$E:$E,$E5))))</f>
        <v/>
      </c>
      <c r="DC5" s="223" t="str">
        <f t="array" ref="DC5">IF(AN5="","",
IF(INDEX(Settings!$H:$H,MATCH(DC$1,Settings!$G:$G,0))=TRUE,
100-100*(AN5-MINIFS(AN:AN,$E:$E,$E5))/(MAXIFS(AN:AN,$E:$E,$E5)-MINIFS(AN:AN,$E:$E,$E5)),
100*(AN5-MINIFS(AN:AN,$E:$E,$E5))/(MAXIFS(AN:AN,$E:$E,$E5)-MINIFS(AN:AN,$E:$E,$E5))))</f>
        <v/>
      </c>
      <c r="DD5" s="223" t="str">
        <f t="array" ref="DD5">IF(AO5="","",
IF(INDEX(Settings!$H:$H,MATCH(DD$1,Settings!$G:$G,0))=TRUE,
100-100*(AO5-MINIFS(AO:AO,$E:$E,$E5))/(MAXIFS(AO:AO,$E:$E,$E5)-MINIFS(AO:AO,$E:$E,$E5)),
100*(AO5-MINIFS(AO:AO,$E:$E,$E5))/(MAXIFS(AO:AO,$E:$E,$E5)-MINIFS(AO:AO,$E:$E,$E5))))</f>
        <v/>
      </c>
      <c r="DE5" s="223" t="str">
        <f t="array" ref="DE5">IF(AP5="","",
IF(INDEX(Settings!$H:$H,MATCH(DE$1,Settings!$G:$G,0))=TRUE,
100-100*(AP5-MINIFS(AP:AP,$E:$E,$E5))/(MAXIFS(AP:AP,$E:$E,$E5)-MINIFS(AP:AP,$E:$E,$E5)),
100*(AP5-MINIFS(AP:AP,$E:$E,$E5))/(MAXIFS(AP:AP,$E:$E,$E5)-MINIFS(AP:AP,$E:$E,$E5))))</f>
        <v/>
      </c>
      <c r="DF5" s="223" t="str">
        <f t="array" ref="DF5">IF(AQ5="","",
IF(INDEX(Settings!$H:$H,MATCH(DF$1,Settings!$G:$G,0))=TRUE,
100-100*(AQ5-MINIFS(AQ:AQ,$E:$E,$E5))/(MAXIFS(AQ:AQ,$E:$E,$E5)-MINIFS(AQ:AQ,$E:$E,$E5)),
100*(AQ5-MINIFS(AQ:AQ,$E:$E,$E5))/(MAXIFS(AQ:AQ,$E:$E,$E5)-MINIFS(AQ:AQ,$E:$E,$E5))))</f>
        <v/>
      </c>
      <c r="DG5" s="223" t="str">
        <f t="array" ref="DG5">IF(AR5="","",
IF(INDEX(Settings!$H:$H,MATCH(DG$1,Settings!$G:$G,0))=TRUE,
100-100*(AR5-MINIFS(AR:AR,$E:$E,$E5))/(MAXIFS(AR:AR,$E:$E,$E5)-MINIFS(AR:AR,$E:$E,$E5)),
100*(AR5-MINIFS(AR:AR,$E:$E,$E5))/(MAXIFS(AR:AR,$E:$E,$E5)-MINIFS(AR:AR,$E:$E,$E5))))</f>
        <v/>
      </c>
      <c r="DH5" s="223" t="str">
        <f t="array" ref="DH5">IF(AS5="","",
IF(INDEX(Settings!$H:$H,MATCH(DH$1,Settings!$G:$G,0))=TRUE,
100-100*(AS5-MINIFS(AS:AS,$E:$E,$E5))/(MAXIFS(AS:AS,$E:$E,$E5)-MINIFS(AS:AS,$E:$E,$E5)),
100*(AS5-MINIFS(AS:AS,$E:$E,$E5))/(MAXIFS(AS:AS,$E:$E,$E5)-MINIFS(AS:AS,$E:$E,$E5))))</f>
        <v/>
      </c>
      <c r="DI5" s="223" t="str">
        <f t="array" ref="DI5">IF(AT5="","",
IF(INDEX(Settings!$H:$H,MATCH(DI$1,Settings!$G:$G,0))=TRUE,
100-100*(AT5-MINIFS(AT:AT,$E:$E,$E5))/(MAXIFS(AT:AT,$E:$E,$E5)-MINIFS(AT:AT,$E:$E,$E5)),
100*(AT5-MINIFS(AT:AT,$E:$E,$E5))/(MAXIFS(AT:AT,$E:$E,$E5)-MINIFS(AT:AT,$E:$E,$E5))))</f>
        <v/>
      </c>
      <c r="DJ5" s="223" t="str">
        <f t="array" ref="DJ5">IF(AU5="","",
IF(INDEX(Settings!$H:$H,MATCH(DJ$1,Settings!$G:$G,0))=TRUE,
100-100*(AU5-MINIFS(AU:AU,$E:$E,$E5))/(MAXIFS(AU:AU,$E:$E,$E5)-MINIFS(AU:AU,$E:$E,$E5)),
100*(AU5-MINIFS(AU:AU,$E:$E,$E5))/(MAXIFS(AU:AU,$E:$E,$E5)-MINIFS(AU:AU,$E:$E,$E5))))</f>
        <v/>
      </c>
      <c r="DK5" s="223" t="str">
        <f t="array" ref="DK5">IF(AV5="","",
IF(INDEX(Settings!$H:$H,MATCH(DK$1,Settings!$G:$G,0))=TRUE,
100-100*(AV5-MINIFS(AV:AV,$E:$E,$E5))/(MAXIFS(AV:AV,$E:$E,$E5)-MINIFS(AV:AV,$E:$E,$E5)),
100*(AV5-MINIFS(AV:AV,$E:$E,$E5))/(MAXIFS(AV:AV,$E:$E,$E5)-MINIFS(AV:AV,$E:$E,$E5))))</f>
        <v/>
      </c>
      <c r="DL5" s="223" t="str">
        <f t="array" ref="DL5">IF(AW5="","",
IF(INDEX(Settings!$H:$H,MATCH(DL$1,Settings!$G:$G,0))=TRUE,
100-100*(AW5-MINIFS(AW:AW,$E:$E,$E5))/(MAXIFS(AW:AW,$E:$E,$E5)-MINIFS(AW:AW,$E:$E,$E5)),
100*(AW5-MINIFS(AW:AW,$E:$E,$E5))/(MAXIFS(AW:AW,$E:$E,$E5)-MINIFS(AW:AW,$E:$E,$E5))))</f>
        <v/>
      </c>
      <c r="DM5" s="223" t="str">
        <f t="array" ref="DM5">IF(AX5="","",
IF(INDEX(Settings!$H:$H,MATCH(DM$1,Settings!$G:$G,0))=TRUE,
100-100*(AX5-MINIFS(AX:AX,$E:$E,$E5))/(MAXIFS(AX:AX,$E:$E,$E5)-MINIFS(AX:AX,$E:$E,$E5)),
100*(AX5-MINIFS(AX:AX,$E:$E,$E5))/(MAXIFS(AX:AX,$E:$E,$E5)-MINIFS(AX:AX,$E:$E,$E5))))</f>
        <v/>
      </c>
      <c r="DN5" s="223" t="str">
        <f t="array" ref="DN5">IF(AY5="","",
IF(INDEX(Settings!$H:$H,MATCH(DN$1,Settings!$G:$G,0))=TRUE,
100-100*(AY5-MINIFS(AY:AY,$E:$E,$E5))/(MAXIFS(AY:AY,$E:$E,$E5)-MINIFS(AY:AY,$E:$E,$E5)),
100*(AY5-MINIFS(AY:AY,$E:$E,$E5))/(MAXIFS(AY:AY,$E:$E,$E5)-MINIFS(AY:AY,$E:$E,$E5))))</f>
        <v/>
      </c>
      <c r="DO5" s="223" t="str">
        <f t="array" ref="DO5">IF(AZ5="","",
IF(INDEX(Settings!$H:$H,MATCH(DO$1,Settings!$G:$G,0))=TRUE,
100-100*(AZ5-MINIFS(AZ:AZ,$E:$E,$E5))/(MAXIFS(AZ:AZ,$E:$E,$E5)-MINIFS(AZ:AZ,$E:$E,$E5)),
100*(AZ5-MINIFS(AZ:AZ,$E:$E,$E5))/(MAXIFS(AZ:AZ,$E:$E,$E5)-MINIFS(AZ:AZ,$E:$E,$E5))))</f>
        <v/>
      </c>
      <c r="DP5" s="223" t="str">
        <f t="array" ref="DP5">IF(BA5="","",
IF(INDEX(Settings!$H:$H,MATCH(DP$1,Settings!$G:$G,0))=TRUE,
100-100*(BA5-MINIFS(BA:BA,$E:$E,$E5))/(MAXIFS(BA:BA,$E:$E,$E5)-MINIFS(BA:BA,$E:$E,$E5)),
100*(BA5-MINIFS(BA:BA,$E:$E,$E5))/(MAXIFS(BA:BA,$E:$E,$E5)-MINIFS(BA:BA,$E:$E,$E5))))</f>
        <v/>
      </c>
      <c r="DQ5" s="223" t="str">
        <f t="array" ref="DQ5">IF(BB5="","",
IF(INDEX(Settings!$H:$H,MATCH(DQ$1,Settings!$G:$G,0))=TRUE,
100-100*(BB5-MINIFS(BB:BB,$E:$E,$E5))/(MAXIFS(BB:BB,$E:$E,$E5)-MINIFS(BB:BB,$E:$E,$E5)),
100*(BB5-MINIFS(BB:BB,$E:$E,$E5))/(MAXIFS(BB:BB,$E:$E,$E5)-MINIFS(BB:BB,$E:$E,$E5))))</f>
        <v/>
      </c>
      <c r="DR5" s="223" t="str">
        <f t="array" ref="DR5">IF(BC5="","",
IF(INDEX(Settings!$H:$H,MATCH(DR$1,Settings!$G:$G,0))=TRUE,
100-100*(BC5-MINIFS(BC:BC,$E:$E,$E5))/(MAXIFS(BC:BC,$E:$E,$E5)-MINIFS(BC:BC,$E:$E,$E5)),
100*(BC5-MINIFS(BC:BC,$E:$E,$E5))/(MAXIFS(BC:BC,$E:$E,$E5)-MINIFS(BC:BC,$E:$E,$E5))))</f>
        <v/>
      </c>
      <c r="DS5" s="223" t="str">
        <f t="array" ref="DS5">IF(BD5="","",
IF(INDEX(Settings!$H:$H,MATCH(DS$1,Settings!$G:$G,0))=TRUE,
100-100*(BD5-MINIFS(BD:BD,$E:$E,$E5))/(MAXIFS(BD:BD,$E:$E,$E5)-MINIFS(BD:BD,$E:$E,$E5)),
100*(BD5-MINIFS(BD:BD,$E:$E,$E5))/(MAXIFS(BD:BD,$E:$E,$E5)-MINIFS(BD:BD,$E:$E,$E5))))</f>
        <v/>
      </c>
      <c r="DT5" s="223" t="str">
        <f t="array" ref="DT5">IF(BE5="","",
IF(INDEX(Settings!$H:$H,MATCH(DT$1,Settings!$G:$G,0))=TRUE,
100-100*(BE5-MINIFS(BE:BE,$E:$E,$E5))/(MAXIFS(BE:BE,$E:$E,$E5)-MINIFS(BE:BE,$E:$E,$E5)),
100*(BE5-MINIFS(BE:BE,$E:$E,$E5))/(MAXIFS(BE:BE,$E:$E,$E5)-MINIFS(BE:BE,$E:$E,$E5))))</f>
        <v/>
      </c>
      <c r="DU5" s="223" t="str">
        <f t="array" ref="DU5">IF(BF5="","",
IF(INDEX(Settings!$H:$H,MATCH(DU$1,Settings!$G:$G,0))=TRUE,
100-100*(BF5-MINIFS(BF:BF,$E:$E,$E5))/(MAXIFS(BF:BF,$E:$E,$E5)-MINIFS(BF:BF,$E:$E,$E5)),
100*(BF5-MINIFS(BF:BF,$E:$E,$E5))/(MAXIFS(BF:BF,$E:$E,$E5)-MINIFS(BF:BF,$E:$E,$E5))))</f>
        <v/>
      </c>
      <c r="DV5" s="223" t="str">
        <f t="array" ref="DV5">IF(BG5="","",
IF(INDEX(Settings!$H:$H,MATCH(DV$1,Settings!$G:$G,0))=TRUE,
100-100*(BG5-MINIFS(BG:BG,$E:$E,$E5))/(MAXIFS(BG:BG,$E:$E,$E5)-MINIFS(BG:BG,$E:$E,$E5)),
100*(BG5-MINIFS(BG:BG,$E:$E,$E5))/(MAXIFS(BG:BG,$E:$E,$E5)-MINIFS(BG:BG,$E:$E,$E5))))</f>
        <v/>
      </c>
      <c r="DW5" s="223" t="str">
        <f t="array" ref="DW5">IF(BH5="","",
IF(INDEX(Settings!$H:$H,MATCH(DW$1,Settings!$G:$G,0))=TRUE,
100-100*(BH5-MINIFS(BH:BH,$E:$E,$E5))/(MAXIFS(BH:BH,$E:$E,$E5)-MINIFS(BH:BH,$E:$E,$E5)),
100*(BH5-MINIFS(BH:BH,$E:$E,$E5))/(MAXIFS(BH:BH,$E:$E,$E5)-MINIFS(BH:BH,$E:$E,$E5))))</f>
        <v/>
      </c>
      <c r="DX5" s="223" t="str">
        <f t="array" ref="DX5">IF(BI5="","",
IF(INDEX(Settings!$H:$H,MATCH(DX$1,Settings!$G:$G,0))=TRUE,
100-100*(BI5-MINIFS(BI:BI,$E:$E,$E5))/(MAXIFS(BI:BI,$E:$E,$E5)-MINIFS(BI:BI,$E:$E,$E5)),
100*(BI5-MINIFS(BI:BI,$E:$E,$E5))/(MAXIFS(BI:BI,$E:$E,$E5)-MINIFS(BI:BI,$E:$E,$E5))))</f>
        <v/>
      </c>
      <c r="DY5" s="223" t="str">
        <f t="array" ref="DY5">IF(BJ5="","",
IF(INDEX(Settings!$H:$H,MATCH(DY$1,Settings!$G:$G,0))=TRUE,
100-100*(BJ5-MINIFS(BJ:BJ,$E:$E,$E5))/(MAXIFS(BJ:BJ,$E:$E,$E5)-MINIFS(BJ:BJ,$E:$E,$E5)),
100*(BJ5-MINIFS(BJ:BJ,$E:$E,$E5))/(MAXIFS(BJ:BJ,$E:$E,$E5)-MINIFS(BJ:BJ,$E:$E,$E5))))</f>
        <v/>
      </c>
      <c r="DZ5" s="225"/>
      <c r="EA5" s="236"/>
      <c r="EB5" s="225">
        <f t="shared" si="8"/>
        <v>91.37931034</v>
      </c>
      <c r="EC5" s="225">
        <f t="shared" si="9"/>
        <v>53.77955378</v>
      </c>
      <c r="ED5" s="225">
        <f t="shared" si="10"/>
        <v>85.65991493</v>
      </c>
      <c r="EE5" s="225" t="str">
        <f t="shared" si="11"/>
        <v/>
      </c>
      <c r="EF5" s="225">
        <f t="shared" si="12"/>
        <v>70.67296692</v>
      </c>
      <c r="EG5" s="225">
        <f t="shared" si="13"/>
        <v>76.93959302</v>
      </c>
      <c r="EH5" s="225"/>
      <c r="EI5" s="225"/>
      <c r="EJ5" s="225"/>
      <c r="EK5" s="225"/>
      <c r="EL5" s="225"/>
      <c r="EM5" s="225"/>
    </row>
    <row r="6">
      <c r="A6" s="228" t="s">
        <v>181</v>
      </c>
      <c r="B6" s="229">
        <v>45886.0</v>
      </c>
      <c r="C6" s="230" t="s">
        <v>176</v>
      </c>
      <c r="D6" s="231" t="str">
        <f t="array" ref="D6">IFERROR(INDEX(Profiles!$B:$B,MATCH($A6,Profiles!$A:$A,0)),"")</f>
        <v>Defender</v>
      </c>
      <c r="E6" s="231" t="str">
        <f t="array" ref="E6">IFERROR(INDEX(Profiles!$C:$C,MATCH($A6,Profiles!$A:$A,0)),"")</f>
        <v>U15</v>
      </c>
      <c r="F6" s="230" t="s">
        <v>177</v>
      </c>
      <c r="G6" s="230" t="s">
        <v>178</v>
      </c>
      <c r="H6" s="230">
        <v>2025.0</v>
      </c>
      <c r="I6" s="231" t="str">
        <f>IF(A6="","",IF(Settings!$N$3="DATE",F6&amp;": "&amp;TEXT(B6,"M/DD/YY"),F6&amp;": "&amp;H6))</f>
        <v>Summer: 2025</v>
      </c>
      <c r="J6" s="230">
        <v>12.0</v>
      </c>
      <c r="K6" s="230">
        <v>23.8</v>
      </c>
      <c r="L6" s="230">
        <v>29.8</v>
      </c>
      <c r="M6" s="232">
        <f t="shared" si="3"/>
        <v>21.86666667</v>
      </c>
      <c r="N6" s="230">
        <v>105.0</v>
      </c>
      <c r="O6" s="230">
        <v>1.5</v>
      </c>
      <c r="P6" s="230">
        <v>2.91</v>
      </c>
      <c r="Q6" s="230">
        <v>186.0</v>
      </c>
      <c r="R6" s="230">
        <v>3.0</v>
      </c>
      <c r="S6" s="230" t="str">
        <f>IFERROR(VLOOKUP(AF6, 'YOYO IR Scores'!A:C, 3, FALSE), "")
</f>
        <v/>
      </c>
      <c r="T6" s="230">
        <v>390.0</v>
      </c>
      <c r="U6" s="230">
        <v>1.0</v>
      </c>
      <c r="V6" s="231"/>
      <c r="W6" s="231"/>
      <c r="X6" s="233">
        <f t="shared" si="4"/>
        <v>2.096774194</v>
      </c>
      <c r="Y6" s="234">
        <f t="shared" si="5"/>
        <v>390</v>
      </c>
      <c r="Z6" s="234" t="str">
        <f t="shared" si="6"/>
        <v/>
      </c>
      <c r="AA6" s="233" t="str">
        <f t="shared" si="7"/>
        <v/>
      </c>
      <c r="AB6" s="232"/>
      <c r="AC6" s="235">
        <v>22.0</v>
      </c>
      <c r="AD6" s="232"/>
      <c r="AE6" s="232" t="str">
        <f>IFERROR(VLOOKUP(AF6, 'YOYO IR Scores'!A:C, 2, FALSE), "")</f>
        <v/>
      </c>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2"/>
      <c r="BF6" s="232"/>
      <c r="BG6" s="232"/>
      <c r="BH6" s="232"/>
      <c r="BI6" s="232"/>
      <c r="BJ6" s="232"/>
      <c r="BK6" s="232">
        <f t="array" ref="BK6">IF(J6="","",
IF(INDEX(Settings!$H:$H,MATCH(BY$1,Settings!$G:$G,0))=TRUE,
100-100*(J6-MIN(J:J))/(MAX(J:J)-MIN(J:J)),
100*(J6-MIN(J:J))/(MAX(J:J)-MIN(J:J))))</f>
        <v>0</v>
      </c>
      <c r="BL6" s="232">
        <f t="array" ref="BL6">IF(J6="","",
IF(INDEX(Settings!$H:$H,MATCH(BY$1,Settings!$G:$G,0))=TRUE,
100-100*(J6-MINIFS(J:J,$E:$E,$E6))/(MAXIFS(J:J,$E:$E,$E6)-MINIFS(J:J,$E:$E,$E6)),
100*(J6-MINIFS(J:J,$E:$E,$E6))/(MAXIFS(J:J,$E:$E,$E6)-MINIFS(J:J,$E:$E,$E6))))</f>
        <v>0</v>
      </c>
      <c r="BM6" s="232">
        <f t="array" ref="BM6">IF(J6="","",
IF(INDEX(Settings!$H:$H,MATCH(BY$1,Settings!$G:$G,0))=TRUE,
100-100*(J6-MINIFS(J:J,$E:$E,$E6,$I:$I,$I6))/(MAXIFS(J:J,$E:$E,$E6,$I:$I,$I6)-MINIFS(J:J,$E:$E,$E6,$I:$I,$I6)),
100*(J6-MINIFS(J:J,$E:$E,$E6,$I:$I,$I6))/(MAXIFS(J:J,$E:$E,$E6,$I:$I,$I6)-MINIFS(J:J,$E:$E,$E6,$I:$I,$I6))))</f>
        <v>0</v>
      </c>
      <c r="BN6" s="231">
        <f t="array" ref="BN6">IF(J6="","",
IF(INDEX(Settings!$H:$H,MATCH(BY$1,Settings!$G:$G,0))=TRUE,
100-100*PERCENTRANK(J:J,J6),
100*PERCENTRANK(J:J,J6)))</f>
        <v>0</v>
      </c>
      <c r="BO6" s="231">
        <f>IFERROR(__xludf.DUMMYFUNCTION("IF(J6="""","""",
IF(INDEX(Settings!$H:$H,MATCH(BY$1,Settings!$G:$G,0))=TRUE,
100-100*PERCENTRANK(FILTER(J:J,$E:$E=$E6),J6),
100*PERCENTRANK(FILTER(J:J,$E:$E=$E6),J6)))"),0.0)</f>
        <v>0</v>
      </c>
      <c r="BP6" s="231">
        <f>IFERROR(__xludf.DUMMYFUNCTION("IF(J6="""","""",
IF(INDEX(Settings!$H:$H,MATCH(BY$1,Settings!$G:$G,0))=TRUE,
100-100*PERCENTRANK(FILTER(J:J,$E:$E=$E6,$I:$I=$I6),J6),
100*PERCENTRANK(FILTER(J:J,$E:$E=$E6,$I:$I=$I6),J6)))"),0.0)</f>
        <v>0</v>
      </c>
      <c r="BQ6" s="233">
        <f t="array" ref="BQ6">IF(J6="","",
IF(INDEX(Settings!$H:$H,MATCH(BY$1,Settings!$G:$G,0))=TRUE,
-1*(J6-AVERAGE(J:J))/STDEV(J:J),
(J6-AVERAGE(J:J))/STDEV(J:J)))</f>
        <v>-1.42427428</v>
      </c>
      <c r="BR6" s="233">
        <f>IFERROR(__xludf.DUMMYFUNCTION("IF(J6="""","""",
IF(INDEX(Settings!$H:$H,MATCH(BY$1,Settings!$G:$G,0))=TRUE,
-1*(J6-AVERAGEIFS(J:J,$E:$E,$E6))/STDEV(FILTER(J:J,$E:$E=$E6)),
(J6-AVERAGEIFS(J:J,$E:$E,$E6))/STDEV(FILTER(J:J,$E:$E=$E6))))"),-1.4242742797620707)</f>
        <v>-1.42427428</v>
      </c>
      <c r="BS6" s="233">
        <f>IFERROR(__xludf.DUMMYFUNCTION("IF(J6="""","""",
IF(INDEX(Settings!$H:$H,MATCH(BY$1,Settings!$G:$G,0))=TRUE,
-1*(J6-AVERAGEIFS(J:J,$E:$E,$E6,$I:$I,$I6))/STDEV(FILTER(J:J,$E:$E=$E6,$I:$I=$I6)),
(J6-AVERAGEIFS(J:J,$E:$E,$E6,$I:$I,$I6))/STDEV(FILTER(J:J,$E:$E=$E6,$I:$I=$I6))))"),-1.4242742797620707)</f>
        <v>-1.42427428</v>
      </c>
      <c r="BT6" s="227">
        <f t="array" ref="BT6">IF(J6="","",
IF(INDEX(Settings!$H:$H,MATCH(BY$1,Settings!$G:$G,0))=TRUE,
(-1*((J6-AVERAGE(J:J))/STDEV(J:J))*10+50),
((J6-AVERAGE(J:J))/STDEV(J:J))*10+50))</f>
        <v>35.7572572</v>
      </c>
      <c r="BU6" s="227">
        <f>IFERROR(__xludf.DUMMYFUNCTION("IF(J6="""","""",
IF(INDEX(Settings!$H:$H,MATCH(BY$1,Settings!$G:$G,0))=TRUE,
(-1*(J6-AVERAGEIFS(J:J,$E:$E,$E6))/STDEV(FILTER(J:J,$E:$E=$E6))*10+50),
(J6-AVERAGEIFS(J:J,$E:$E,$E6))/STDEV(FILTER(J:J,$E:$E=$E6))*10+50))"),35.75725720237929)</f>
        <v>35.7572572</v>
      </c>
      <c r="BV6" s="227">
        <f>IFERROR(__xludf.DUMMYFUNCTION("IF(J6="""","""",
IF(INDEX(Settings!$H:$H,MATCH(BY$1,Settings!$G:$G,0))=TRUE,
(-1*(J6-AVERAGEIFS(J:J,$E:$E,$E6,$I:$I,$I6))/STDEV(FILTER(J:J,$E:$E=$E6,$I:$I=$I6))*10+50),
(J6-AVERAGEIFS(J:J,$E:$E,$E6,$I:$I,$I6))/STDEV(FILTER(J:J,$E:$E=$E6,$I:$I=$I6))*10+50)"&amp;")"),35.75725720237929)</f>
        <v>35.7572572</v>
      </c>
      <c r="BW6" s="231"/>
      <c r="BX6" s="231"/>
      <c r="BY6" s="232">
        <f t="array" ref="BY6">IF(J6="","",
IF(INDEX(Settings!$H:$H,MATCH(BY$1,Settings!$G:$G,0))=TRUE,
100-100*(J6-MINIFS(J:J,$E:$E,$E6))/(MAXIFS(J:J,$E:$E,$E6)-MINIFS(J:J,$E:$E,$E6)),
100*(J6-MINIFS(J:J,$E:$E,$E6))/(MAXIFS(J:J,$E:$E,$E6)-MINIFS(J:J,$E:$E,$E6))))</f>
        <v>0</v>
      </c>
      <c r="BZ6" s="232">
        <f t="array" ref="BZ6">IF(K6="","",
IF(INDEX(Settings!$H:$H,MATCH(BZ$1,Settings!$G:$G,0))=TRUE,
100-100*(K6-MINIFS(K:K,$E:$E,$E6))/(MAXIFS(K:K,$E:$E,$E6)-MINIFS(K:K,$E:$E,$E6)),
100*(K6-MINIFS(K:K,$E:$E,$E6))/(MAXIFS(K:K,$E:$E,$E6)-MINIFS(K:K,$E:$E,$E6))))</f>
        <v>93.47826087</v>
      </c>
      <c r="CA6" s="232">
        <f t="array" ref="CA6">IF(L6="","",
IF(INDEX(Settings!$H:$H,MATCH(CA$1,Settings!$G:$G,0))=TRUE,
100-100*(L6-MINIFS(L:L,$E:$E,$E6))/(MAXIFS(L:L,$E:$E,$E6)-MINIFS(L:L,$E:$E,$E6)),
100*(L6-MINIFS(L:L,$E:$E,$E6))/(MAXIFS(L:L,$E:$E,$E6)-MINIFS(L:L,$E:$E,$E6))))</f>
        <v>100</v>
      </c>
      <c r="CB6" s="232">
        <f t="array" ref="CB6">IF(M6="","",
IF(INDEX(Settings!$H:$H,MATCH(CB$1,Settings!$G:$G,0))=TRUE,
100-100*(M6-MINIFS(M:M,$E:$E,$E6))/(MAXIFS(M:M,$E:$E,$E6)-MINIFS(M:M,$E:$E,$E6)),
100*(M6-MINIFS(M:M,$E:$E,$E6))/(MAXIFS(M:M,$E:$E,$E6)-MINIFS(M:M,$E:$E,$E6))))</f>
        <v>100</v>
      </c>
      <c r="CC6" s="232">
        <f t="array" ref="CC6">IF(N6="","",
IF(INDEX(Settings!$H:$H,MATCH(CC$1,Settings!$G:$G,0))=TRUE,
100-100*(N6-MINIFS(N:N,$E:$E,$E6))/(MAXIFS(N:N,$E:$E,$E6)-MINIFS(N:N,$E:$E,$E6)),
100*(N6-MINIFS(N:N,$E:$E,$E6))/(MAXIFS(N:N,$E:$E,$E6)-MINIFS(N:N,$E:$E,$E6))))</f>
        <v>67.24137931</v>
      </c>
      <c r="CD6" s="232">
        <f t="array" ref="CD6">IF(O6="","",
IF(INDEX(Settings!$H:$H,MATCH(CD$1,Settings!$G:$G,0))=TRUE,
100-100*(O6-MINIFS(O:O,$E:$E,$E6))/(MAXIFS(O:O,$E:$E,$E6)-MINIFS(O:O,$E:$E,$E6)),
100*(O6-MINIFS(O:O,$E:$E,$E6))/(MAXIFS(O:O,$E:$E,$E6)-MINIFS(O:O,$E:$E,$E6))))</f>
        <v>81.25</v>
      </c>
      <c r="CE6" s="232">
        <f t="array" ref="CE6">IF(P6="","",
IF(INDEX(Settings!$H:$H,MATCH(CE$1,Settings!$G:$G,0))=TRUE,
100-100*(P6-MINIFS(P:P,$E:$E,$E6))/(MAXIFS(P:P,$E:$E,$E6)-MINIFS(P:P,$E:$E,$E6)),
100*(P6-MINIFS(P:P,$E:$E,$E6))/(MAXIFS(P:P,$E:$E,$E6)-MINIFS(P:P,$E:$E,$E6))))</f>
        <v>95.45454545</v>
      </c>
      <c r="CF6" s="232">
        <f t="array" ref="CF6">IF(Q6="","",
IF(INDEX(Settings!$H:$H,MATCH(CF$1,Settings!$G:$G,0))=TRUE,
100-100*(Q6-MINIFS(Q:Q,$E:$E,$E6))/(MAXIFS(Q:Q,$E:$E,$E6)-MINIFS(Q:Q,$E:$E,$E6)),
100*(Q6-MINIFS(Q:Q,$E:$E,$E6))/(MAXIFS(Q:Q,$E:$E,$E6)-MINIFS(Q:Q,$E:$E,$E6))))</f>
        <v>0</v>
      </c>
      <c r="CG6" s="232">
        <f t="array" ref="CG6">IF(R6="","",
IF(INDEX(Settings!$H:$H,MATCH(CG$1,Settings!$G:$G,0))=TRUE,
100-100*(R6-MINIFS(R:R,$E:$E,$E6))/(MAXIFS(R:R,$E:$E,$E6)-MINIFS(R:R,$E:$E,$E6)),
100*(R6-MINIFS(R:R,$E:$E,$E6))/(MAXIFS(R:R,$E:$E,$E6)-MINIFS(R:R,$E:$E,$E6))))</f>
        <v>100</v>
      </c>
      <c r="CH6" s="232" t="str">
        <f t="array" ref="CH6">IF(S6="","",
IF(INDEX(Settings!$H:$H,MATCH(CH$1,Settings!$G:$G,0))=TRUE,
100-100*(S6-MINIFS(S:S,$E:$E,$E6))/(MAXIFS(S:S,$E:$E,$E6)-MINIFS(S:S,$E:$E,$E6)),
100*(S6-MINIFS(S:S,$E:$E,$E6))/(MAXIFS(S:S,$E:$E,$E6)-MINIFS(S:S,$E:$E,$E6))))</f>
        <v/>
      </c>
      <c r="CI6" s="232">
        <f t="array" ref="CI6">IF(T6="","",
IF(INDEX(Settings!$H:$H,MATCH(CI$1,Settings!$G:$G,0))=TRUE,
100-100*(T6-MINIFS(T:T,$E:$E,$E6))/(MAXIFS(T:T,$E:$E,$E6)-MINIFS(T:T,$E:$E,$E6)),
100*(T6-MINIFS(T:T,$E:$E,$E6))/(MAXIFS(T:T,$E:$E,$E6)-MINIFS(T:T,$E:$E,$E6))))</f>
        <v>96.66666667</v>
      </c>
      <c r="CJ6" s="232">
        <f t="array" ref="CJ6">IF(U6="","",
IF(INDEX(Settings!$H:$H,MATCH(CJ$1,Settings!$G:$G,0))=TRUE,
100-100*(U6-MINIFS(U:U,$E:$E,$E6))/(MAXIFS(U:U,$E:$E,$E6)-MINIFS(U:U,$E:$E,$E6)),
100*(U6-MINIFS(U:U,$E:$E,$E6))/(MAXIFS(U:U,$E:$E,$E6)-MINIFS(U:U,$E:$E,$E6))))</f>
        <v>0</v>
      </c>
      <c r="CK6" s="232" t="str">
        <f t="array" ref="CK6">IF(V6="","",
IF(INDEX(Settings!$H:$H,MATCH(CK$1,Settings!$G:$G,0))=TRUE,
100-100*(V6-MINIFS(V:V,$E:$E,$E6))/(MAXIFS(V:V,$E:$E,$E6)-MINIFS(V:V,$E:$E,$E6)),
100*(V6-MINIFS(V:V,$E:$E,$E6))/(MAXIFS(V:V,$E:$E,$E6)-MINIFS(V:V,$E:$E,$E6))))</f>
        <v/>
      </c>
      <c r="CL6" s="232" t="str">
        <f t="array" ref="CL6">IF(W6="","",
IF(INDEX(Settings!$H:$H,MATCH(CL$1,Settings!$G:$G,0))=TRUE,
100-100*(W6-MINIFS(W:W,$E:$E,$E6))/(MAXIFS(W:W,$E:$E,$E6)-MINIFS(W:W,$E:$E,$E6)),
100*(W6-MINIFS(W:W,$E:$E,$E6))/(MAXIFS(W:W,$E:$E,$E6)-MINIFS(W:W,$E:$E,$E6))))</f>
        <v/>
      </c>
      <c r="CM6" s="232">
        <f t="array" ref="CM6">IF(X6="","",
IF(INDEX(Settings!$H:$H,MATCH(CM$1,Settings!$G:$G,0))=TRUE,
100-100*(X6-MINIFS(X:X,$E:$E,$E6))/(MAXIFS(X:X,$E:$E,$E6)-MINIFS(X:X,$E:$E,$E6)),
100*(X6-MINIFS(X:X,$E:$E,$E6))/(MAXIFS(X:X,$E:$E,$E6)-MINIFS(X:X,$E:$E,$E6))))</f>
        <v>98.75675676</v>
      </c>
      <c r="CN6" s="232">
        <f t="array" ref="CN6">IF(Y6="","",
IF(INDEX(Settings!$H:$H,MATCH(CN$1,Settings!$G:$G,0))=TRUE,
100-100*(Y6-MINIFS(Y:Y,$E:$E,$E6))/(MAXIFS(Y:Y,$E:$E,$E6)-MINIFS(Y:Y,$E:$E,$E6)),
100*(Y6-MINIFS(Y:Y,$E:$E,$E6))/(MAXIFS(Y:Y,$E:$E,$E6)-MINIFS(Y:Y,$E:$E,$E6))))</f>
        <v>96.66666667</v>
      </c>
      <c r="CO6" s="232" t="str">
        <f t="array" ref="CO6">IF(Z6="","",
IF(INDEX(Settings!$H:$H,MATCH(CO$1,Settings!$G:$G,0))=TRUE,
100-100*(Z6-MINIFS(Z:Z,$E:$E,$E6))/(MAXIFS(Z:Z,$E:$E,$E6)-MINIFS(Z:Z,$E:$E,$E6)),
100*(Z6-MINIFS(Z:Z,$E:$E,$E6))/(MAXIFS(Z:Z,$E:$E,$E6)-MINIFS(Z:Z,$E:$E,$E6))))</f>
        <v/>
      </c>
      <c r="CP6" s="232" t="str">
        <f t="array" ref="CP6">IF(AA6="","",
IF(INDEX(Settings!$H:$H,MATCH(CP$1,Settings!$G:$G,0))=TRUE,
100-100*(AA6-MINIFS(AA:AA,$E:$E,$E6))/(MAXIFS(AA:AA,$E:$E,$E6)-MINIFS(AA:AA,$E:$E,$E6)),
100*(AA6-MINIFS(AA:AA,$E:$E,$E6))/(MAXIFS(AA:AA,$E:$E,$E6)-MINIFS(AA:AA,$E:$E,$E6))))</f>
        <v/>
      </c>
      <c r="CQ6" s="232" t="str">
        <f t="array" ref="CQ6">IF(AB6="","",
IF(INDEX(Settings!$H:$H,MATCH(CQ$1,Settings!$G:$G,0))=TRUE,
100-100*(AB6-MINIFS(AB:AB,$E:$E,$E6))/(MAXIFS(AB:AB,$E:$E,$E6)-MINIFS(AB:AB,$E:$E,$E6)),
100*(AB6-MINIFS(AB:AB,$E:$E,$E6))/(MAXIFS(AB:AB,$E:$E,$E6)-MINIFS(AB:AB,$E:$E,$E6))))</f>
        <v/>
      </c>
      <c r="CR6" s="232">
        <f t="array" ref="CR6">IF(AC6="","",
IF(INDEX(Settings!$H:$H,MATCH(CR$1,Settings!$G:$G,0))=TRUE,
100-100*(AC6-MINIFS(AC:AC,$E:$E,$E6))/(MAXIFS(AC:AC,$E:$E,$E6)-MINIFS(AC:AC,$E:$E,$E6)),
100*(AC6-MINIFS(AC:AC,$E:$E,$E6))/(MAXIFS(AC:AC,$E:$E,$E6)-MINIFS(AC:AC,$E:$E,$E6))))</f>
        <v>4.587155963</v>
      </c>
      <c r="CS6" s="232" t="str">
        <f t="array" ref="CS6">IF(AD6="","",
IF(INDEX(Settings!$H:$H,MATCH(CS$1,Settings!$G:$G,0))=TRUE,
100-100*(AD6-MINIFS(AD:AD,$E:$E,$E6))/(MAXIFS(AD:AD,$E:$E,$E6)-MINIFS(AD:AD,$E:$E,$E6)),
100*(AD6-MINIFS(AD:AD,$E:$E,$E6))/(MAXIFS(AD:AD,$E:$E,$E6)-MINIFS(AD:AD,$E:$E,$E6))))</f>
        <v/>
      </c>
      <c r="CT6" s="232" t="str">
        <f t="array" ref="CT6">IF(AE6="","",
IF(INDEX(Settings!$H:$H,MATCH(CT$1,Settings!$G:$G,0))=TRUE,
100-100*(AE6-MINIFS(AE:AE,$E:$E,$E6))/(MAXIFS(AE:AE,$E:$E,$E6)-MINIFS(AE:AE,$E:$E,$E6)),
100*(AE6-MINIFS(AE:AE,$E:$E,$E6))/(MAXIFS(AE:AE,$E:$E,$E6)-MINIFS(AE:AE,$E:$E,$E6))))</f>
        <v/>
      </c>
      <c r="CU6" s="232" t="str">
        <f t="array" ref="CU6">IF(AF6="","",
IF(INDEX(Settings!$H:$H,MATCH(CU$1,Settings!$G:$G,0))=TRUE,
100-100*(AF6-MINIFS(AF:AF,$E:$E,$E6))/(MAXIFS(AF:AF,$E:$E,$E6)-MINIFS(AF:AF,$E:$E,$E6)),
100*(AF6-MINIFS(AF:AF,$E:$E,$E6))/(MAXIFS(AF:AF,$E:$E,$E6)-MINIFS(AF:AF,$E:$E,$E6))))</f>
        <v/>
      </c>
      <c r="CV6" s="232" t="str">
        <f t="array" ref="CV6">IF(AG6="","",
IF(INDEX(Settings!$H:$H,MATCH(CV$1,Settings!$G:$G,0))=TRUE,
100-100*(AG6-MINIFS(AG:AG,$E:$E,$E6))/(MAXIFS(AG:AG,$E:$E,$E6)-MINIFS(AG:AG,$E:$E,$E6)),
100*(AG6-MINIFS(AG:AG,$E:$E,$E6))/(MAXIFS(AG:AG,$E:$E,$E6)-MINIFS(AG:AG,$E:$E,$E6))))</f>
        <v/>
      </c>
      <c r="CW6" s="232" t="str">
        <f t="array" ref="CW6">IF(AH6="","",
IF(INDEX(Settings!$H:$H,MATCH(CW$1,Settings!$G:$G,0))=TRUE,
100-100*(AH6-MINIFS(AH:AH,$E:$E,$E6))/(MAXIFS(AH:AH,$E:$E,$E6)-MINIFS(AH:AH,$E:$E,$E6)),
100*(AH6-MINIFS(AH:AH,$E:$E,$E6))/(MAXIFS(AH:AH,$E:$E,$E6)-MINIFS(AH:AH,$E:$E,$E6))))</f>
        <v/>
      </c>
      <c r="CX6" s="232" t="str">
        <f t="array" ref="CX6">IF(AI6="","",
IF(INDEX(Settings!$H:$H,MATCH(CX$1,Settings!$G:$G,0))=TRUE,
100-100*(AI6-MINIFS(AI:AI,$E:$E,$E6))/(MAXIFS(AI:AI,$E:$E,$E6)-MINIFS(AI:AI,$E:$E,$E6)),
100*(AI6-MINIFS(AI:AI,$E:$E,$E6))/(MAXIFS(AI:AI,$E:$E,$E6)-MINIFS(AI:AI,$E:$E,$E6))))</f>
        <v/>
      </c>
      <c r="CY6" s="232" t="str">
        <f t="array" ref="CY6">IF(AJ6="","",
IF(INDEX(Settings!$H:$H,MATCH(CY$1,Settings!$G:$G,0))=TRUE,
100-100*(AJ6-MINIFS(AJ:AJ,$E:$E,$E6))/(MAXIFS(AJ:AJ,$E:$E,$E6)-MINIFS(AJ:AJ,$E:$E,$E6)),
100*(AJ6-MINIFS(AJ:AJ,$E:$E,$E6))/(MAXIFS(AJ:AJ,$E:$E,$E6)-MINIFS(AJ:AJ,$E:$E,$E6))))</f>
        <v/>
      </c>
      <c r="CZ6" s="232" t="str">
        <f t="array" ref="CZ6">IF(AK6="","",
IF(INDEX(Settings!$H:$H,MATCH(CZ$1,Settings!$G:$G,0))=TRUE,
100-100*(AK6-MINIFS(AK:AK,$E:$E,$E6))/(MAXIFS(AK:AK,$E:$E,$E6)-MINIFS(AK:AK,$E:$E,$E6)),
100*(AK6-MINIFS(AK:AK,$E:$E,$E6))/(MAXIFS(AK:AK,$E:$E,$E6)-MINIFS(AK:AK,$E:$E,$E6))))</f>
        <v/>
      </c>
      <c r="DA6" s="232" t="str">
        <f t="array" ref="DA6">IF(AL6="","",
IF(INDEX(Settings!$H:$H,MATCH(DA$1,Settings!$G:$G,0))=TRUE,
100-100*(AL6-MINIFS(AL:AL,$E:$E,$E6))/(MAXIFS(AL:AL,$E:$E,$E6)-MINIFS(AL:AL,$E:$E,$E6)),
100*(AL6-MINIFS(AL:AL,$E:$E,$E6))/(MAXIFS(AL:AL,$E:$E,$E6)-MINIFS(AL:AL,$E:$E,$E6))))</f>
        <v/>
      </c>
      <c r="DB6" s="232" t="str">
        <f t="array" ref="DB6">IF(AM6="","",
IF(INDEX(Settings!$H:$H,MATCH(DB$1,Settings!$G:$G,0))=TRUE,
100-100*(AM6-MINIFS(AM:AM,$E:$E,$E6))/(MAXIFS(AM:AM,$E:$E,$E6)-MINIFS(AM:AM,$E:$E,$E6)),
100*(AM6-MINIFS(AM:AM,$E:$E,$E6))/(MAXIFS(AM:AM,$E:$E,$E6)-MINIFS(AM:AM,$E:$E,$E6))))</f>
        <v/>
      </c>
      <c r="DC6" s="232" t="str">
        <f t="array" ref="DC6">IF(AN6="","",
IF(INDEX(Settings!$H:$H,MATCH(DC$1,Settings!$G:$G,0))=TRUE,
100-100*(AN6-MINIFS(AN:AN,$E:$E,$E6))/(MAXIFS(AN:AN,$E:$E,$E6)-MINIFS(AN:AN,$E:$E,$E6)),
100*(AN6-MINIFS(AN:AN,$E:$E,$E6))/(MAXIFS(AN:AN,$E:$E,$E6)-MINIFS(AN:AN,$E:$E,$E6))))</f>
        <v/>
      </c>
      <c r="DD6" s="232" t="str">
        <f t="array" ref="DD6">IF(AO6="","",
IF(INDEX(Settings!$H:$H,MATCH(DD$1,Settings!$G:$G,0))=TRUE,
100-100*(AO6-MINIFS(AO:AO,$E:$E,$E6))/(MAXIFS(AO:AO,$E:$E,$E6)-MINIFS(AO:AO,$E:$E,$E6)),
100*(AO6-MINIFS(AO:AO,$E:$E,$E6))/(MAXIFS(AO:AO,$E:$E,$E6)-MINIFS(AO:AO,$E:$E,$E6))))</f>
        <v/>
      </c>
      <c r="DE6" s="232" t="str">
        <f t="array" ref="DE6">IF(AP6="","",
IF(INDEX(Settings!$H:$H,MATCH(DE$1,Settings!$G:$G,0))=TRUE,
100-100*(AP6-MINIFS(AP:AP,$E:$E,$E6))/(MAXIFS(AP:AP,$E:$E,$E6)-MINIFS(AP:AP,$E:$E,$E6)),
100*(AP6-MINIFS(AP:AP,$E:$E,$E6))/(MAXIFS(AP:AP,$E:$E,$E6)-MINIFS(AP:AP,$E:$E,$E6))))</f>
        <v/>
      </c>
      <c r="DF6" s="232" t="str">
        <f t="array" ref="DF6">IF(AQ6="","",
IF(INDEX(Settings!$H:$H,MATCH(DF$1,Settings!$G:$G,0))=TRUE,
100-100*(AQ6-MINIFS(AQ:AQ,$E:$E,$E6))/(MAXIFS(AQ:AQ,$E:$E,$E6)-MINIFS(AQ:AQ,$E:$E,$E6)),
100*(AQ6-MINIFS(AQ:AQ,$E:$E,$E6))/(MAXIFS(AQ:AQ,$E:$E,$E6)-MINIFS(AQ:AQ,$E:$E,$E6))))</f>
        <v/>
      </c>
      <c r="DG6" s="232" t="str">
        <f t="array" ref="DG6">IF(AR6="","",
IF(INDEX(Settings!$H:$H,MATCH(DG$1,Settings!$G:$G,0))=TRUE,
100-100*(AR6-MINIFS(AR:AR,$E:$E,$E6))/(MAXIFS(AR:AR,$E:$E,$E6)-MINIFS(AR:AR,$E:$E,$E6)),
100*(AR6-MINIFS(AR:AR,$E:$E,$E6))/(MAXIFS(AR:AR,$E:$E,$E6)-MINIFS(AR:AR,$E:$E,$E6))))</f>
        <v/>
      </c>
      <c r="DH6" s="232" t="str">
        <f t="array" ref="DH6">IF(AS6="","",
IF(INDEX(Settings!$H:$H,MATCH(DH$1,Settings!$G:$G,0))=TRUE,
100-100*(AS6-MINIFS(AS:AS,$E:$E,$E6))/(MAXIFS(AS:AS,$E:$E,$E6)-MINIFS(AS:AS,$E:$E,$E6)),
100*(AS6-MINIFS(AS:AS,$E:$E,$E6))/(MAXIFS(AS:AS,$E:$E,$E6)-MINIFS(AS:AS,$E:$E,$E6))))</f>
        <v/>
      </c>
      <c r="DI6" s="232" t="str">
        <f t="array" ref="DI6">IF(AT6="","",
IF(INDEX(Settings!$H:$H,MATCH(DI$1,Settings!$G:$G,0))=TRUE,
100-100*(AT6-MINIFS(AT:AT,$E:$E,$E6))/(MAXIFS(AT:AT,$E:$E,$E6)-MINIFS(AT:AT,$E:$E,$E6)),
100*(AT6-MINIFS(AT:AT,$E:$E,$E6))/(MAXIFS(AT:AT,$E:$E,$E6)-MINIFS(AT:AT,$E:$E,$E6))))</f>
        <v/>
      </c>
      <c r="DJ6" s="232" t="str">
        <f t="array" ref="DJ6">IF(AU6="","",
IF(INDEX(Settings!$H:$H,MATCH(DJ$1,Settings!$G:$G,0))=TRUE,
100-100*(AU6-MINIFS(AU:AU,$E:$E,$E6))/(MAXIFS(AU:AU,$E:$E,$E6)-MINIFS(AU:AU,$E:$E,$E6)),
100*(AU6-MINIFS(AU:AU,$E:$E,$E6))/(MAXIFS(AU:AU,$E:$E,$E6)-MINIFS(AU:AU,$E:$E,$E6))))</f>
        <v/>
      </c>
      <c r="DK6" s="232" t="str">
        <f t="array" ref="DK6">IF(AV6="","",
IF(INDEX(Settings!$H:$H,MATCH(DK$1,Settings!$G:$G,0))=TRUE,
100-100*(AV6-MINIFS(AV:AV,$E:$E,$E6))/(MAXIFS(AV:AV,$E:$E,$E6)-MINIFS(AV:AV,$E:$E,$E6)),
100*(AV6-MINIFS(AV:AV,$E:$E,$E6))/(MAXIFS(AV:AV,$E:$E,$E6)-MINIFS(AV:AV,$E:$E,$E6))))</f>
        <v/>
      </c>
      <c r="DL6" s="232" t="str">
        <f t="array" ref="DL6">IF(AW6="","",
IF(INDEX(Settings!$H:$H,MATCH(DL$1,Settings!$G:$G,0))=TRUE,
100-100*(AW6-MINIFS(AW:AW,$E:$E,$E6))/(MAXIFS(AW:AW,$E:$E,$E6)-MINIFS(AW:AW,$E:$E,$E6)),
100*(AW6-MINIFS(AW:AW,$E:$E,$E6))/(MAXIFS(AW:AW,$E:$E,$E6)-MINIFS(AW:AW,$E:$E,$E6))))</f>
        <v/>
      </c>
      <c r="DM6" s="232" t="str">
        <f t="array" ref="DM6">IF(AX6="","",
IF(INDEX(Settings!$H:$H,MATCH(DM$1,Settings!$G:$G,0))=TRUE,
100-100*(AX6-MINIFS(AX:AX,$E:$E,$E6))/(MAXIFS(AX:AX,$E:$E,$E6)-MINIFS(AX:AX,$E:$E,$E6)),
100*(AX6-MINIFS(AX:AX,$E:$E,$E6))/(MAXIFS(AX:AX,$E:$E,$E6)-MINIFS(AX:AX,$E:$E,$E6))))</f>
        <v/>
      </c>
      <c r="DN6" s="232" t="str">
        <f t="array" ref="DN6">IF(AY6="","",
IF(INDEX(Settings!$H:$H,MATCH(DN$1,Settings!$G:$G,0))=TRUE,
100-100*(AY6-MINIFS(AY:AY,$E:$E,$E6))/(MAXIFS(AY:AY,$E:$E,$E6)-MINIFS(AY:AY,$E:$E,$E6)),
100*(AY6-MINIFS(AY:AY,$E:$E,$E6))/(MAXIFS(AY:AY,$E:$E,$E6)-MINIFS(AY:AY,$E:$E,$E6))))</f>
        <v/>
      </c>
      <c r="DO6" s="232" t="str">
        <f t="array" ref="DO6">IF(AZ6="","",
IF(INDEX(Settings!$H:$H,MATCH(DO$1,Settings!$G:$G,0))=TRUE,
100-100*(AZ6-MINIFS(AZ:AZ,$E:$E,$E6))/(MAXIFS(AZ:AZ,$E:$E,$E6)-MINIFS(AZ:AZ,$E:$E,$E6)),
100*(AZ6-MINIFS(AZ:AZ,$E:$E,$E6))/(MAXIFS(AZ:AZ,$E:$E,$E6)-MINIFS(AZ:AZ,$E:$E,$E6))))</f>
        <v/>
      </c>
      <c r="DP6" s="232" t="str">
        <f t="array" ref="DP6">IF(BA6="","",
IF(INDEX(Settings!$H:$H,MATCH(DP$1,Settings!$G:$G,0))=TRUE,
100-100*(BA6-MINIFS(BA:BA,$E:$E,$E6))/(MAXIFS(BA:BA,$E:$E,$E6)-MINIFS(BA:BA,$E:$E,$E6)),
100*(BA6-MINIFS(BA:BA,$E:$E,$E6))/(MAXIFS(BA:BA,$E:$E,$E6)-MINIFS(BA:BA,$E:$E,$E6))))</f>
        <v/>
      </c>
      <c r="DQ6" s="232" t="str">
        <f t="array" ref="DQ6">IF(BB6="","",
IF(INDEX(Settings!$H:$H,MATCH(DQ$1,Settings!$G:$G,0))=TRUE,
100-100*(BB6-MINIFS(BB:BB,$E:$E,$E6))/(MAXIFS(BB:BB,$E:$E,$E6)-MINIFS(BB:BB,$E:$E,$E6)),
100*(BB6-MINIFS(BB:BB,$E:$E,$E6))/(MAXIFS(BB:BB,$E:$E,$E6)-MINIFS(BB:BB,$E:$E,$E6))))</f>
        <v/>
      </c>
      <c r="DR6" s="232" t="str">
        <f t="array" ref="DR6">IF(BC6="","",
IF(INDEX(Settings!$H:$H,MATCH(DR$1,Settings!$G:$G,0))=TRUE,
100-100*(BC6-MINIFS(BC:BC,$E:$E,$E6))/(MAXIFS(BC:BC,$E:$E,$E6)-MINIFS(BC:BC,$E:$E,$E6)),
100*(BC6-MINIFS(BC:BC,$E:$E,$E6))/(MAXIFS(BC:BC,$E:$E,$E6)-MINIFS(BC:BC,$E:$E,$E6))))</f>
        <v/>
      </c>
      <c r="DS6" s="232" t="str">
        <f t="array" ref="DS6">IF(BD6="","",
IF(INDEX(Settings!$H:$H,MATCH(DS$1,Settings!$G:$G,0))=TRUE,
100-100*(BD6-MINIFS(BD:BD,$E:$E,$E6))/(MAXIFS(BD:BD,$E:$E,$E6)-MINIFS(BD:BD,$E:$E,$E6)),
100*(BD6-MINIFS(BD:BD,$E:$E,$E6))/(MAXIFS(BD:BD,$E:$E,$E6)-MINIFS(BD:BD,$E:$E,$E6))))</f>
        <v/>
      </c>
      <c r="DT6" s="232" t="str">
        <f t="array" ref="DT6">IF(BE6="","",
IF(INDEX(Settings!$H:$H,MATCH(DT$1,Settings!$G:$G,0))=TRUE,
100-100*(BE6-MINIFS(BE:BE,$E:$E,$E6))/(MAXIFS(BE:BE,$E:$E,$E6)-MINIFS(BE:BE,$E:$E,$E6)),
100*(BE6-MINIFS(BE:BE,$E:$E,$E6))/(MAXIFS(BE:BE,$E:$E,$E6)-MINIFS(BE:BE,$E:$E,$E6))))</f>
        <v/>
      </c>
      <c r="DU6" s="232" t="str">
        <f t="array" ref="DU6">IF(BF6="","",
IF(INDEX(Settings!$H:$H,MATCH(DU$1,Settings!$G:$G,0))=TRUE,
100-100*(BF6-MINIFS(BF:BF,$E:$E,$E6))/(MAXIFS(BF:BF,$E:$E,$E6)-MINIFS(BF:BF,$E:$E,$E6)),
100*(BF6-MINIFS(BF:BF,$E:$E,$E6))/(MAXIFS(BF:BF,$E:$E,$E6)-MINIFS(BF:BF,$E:$E,$E6))))</f>
        <v/>
      </c>
      <c r="DV6" s="232" t="str">
        <f t="array" ref="DV6">IF(BG6="","",
IF(INDEX(Settings!$H:$H,MATCH(DV$1,Settings!$G:$G,0))=TRUE,
100-100*(BG6-MINIFS(BG:BG,$E:$E,$E6))/(MAXIFS(BG:BG,$E:$E,$E6)-MINIFS(BG:BG,$E:$E,$E6)),
100*(BG6-MINIFS(BG:BG,$E:$E,$E6))/(MAXIFS(BG:BG,$E:$E,$E6)-MINIFS(BG:BG,$E:$E,$E6))))</f>
        <v/>
      </c>
      <c r="DW6" s="232" t="str">
        <f t="array" ref="DW6">IF(BH6="","",
IF(INDEX(Settings!$H:$H,MATCH(DW$1,Settings!$G:$G,0))=TRUE,
100-100*(BH6-MINIFS(BH:BH,$E:$E,$E6))/(MAXIFS(BH:BH,$E:$E,$E6)-MINIFS(BH:BH,$E:$E,$E6)),
100*(BH6-MINIFS(BH:BH,$E:$E,$E6))/(MAXIFS(BH:BH,$E:$E,$E6)-MINIFS(BH:BH,$E:$E,$E6))))</f>
        <v/>
      </c>
      <c r="DX6" s="232" t="str">
        <f t="array" ref="DX6">IF(BI6="","",
IF(INDEX(Settings!$H:$H,MATCH(DX$1,Settings!$G:$G,0))=TRUE,
100-100*(BI6-MINIFS(BI:BI,$E:$E,$E6))/(MAXIFS(BI:BI,$E:$E,$E6)-MINIFS(BI:BI,$E:$E,$E6)),
100*(BI6-MINIFS(BI:BI,$E:$E,$E6))/(MAXIFS(BI:BI,$E:$E,$E6)-MINIFS(BI:BI,$E:$E,$E6))))</f>
        <v/>
      </c>
      <c r="DY6" s="232" t="str">
        <f t="array" ref="DY6">IF(BJ6="","",
IF(INDEX(Settings!$H:$H,MATCH(DY$1,Settings!$G:$G,0))=TRUE,
100-100*(BJ6-MINIFS(BJ:BJ,$E:$E,$E6))/(MAXIFS(BJ:BJ,$E:$E,$E6)-MINIFS(BJ:BJ,$E:$E,$E6)),
100*(BJ6-MINIFS(BJ:BJ,$E:$E,$E6))/(MAXIFS(BJ:BJ,$E:$E,$E6)-MINIFS(BJ:BJ,$E:$E,$E6))))</f>
        <v/>
      </c>
      <c r="DZ6" s="234"/>
      <c r="EA6" s="234"/>
      <c r="EB6" s="234">
        <f t="shared" si="8"/>
        <v>67.24137931</v>
      </c>
      <c r="EC6" s="234">
        <f t="shared" si="9"/>
        <v>92.23484848</v>
      </c>
      <c r="ED6" s="234">
        <f t="shared" si="10"/>
        <v>51.67195636</v>
      </c>
      <c r="EE6" s="234" t="str">
        <f t="shared" si="11"/>
        <v/>
      </c>
      <c r="EF6" s="234">
        <f t="shared" si="12"/>
        <v>74.54830625</v>
      </c>
      <c r="EG6" s="234">
        <f t="shared" si="13"/>
        <v>70.38272805</v>
      </c>
      <c r="EH6" s="234"/>
      <c r="EI6" s="234"/>
      <c r="EJ6" s="234"/>
      <c r="EK6" s="234"/>
      <c r="EL6" s="234"/>
      <c r="EM6" s="234"/>
    </row>
    <row r="7">
      <c r="A7" s="220" t="s">
        <v>182</v>
      </c>
      <c r="B7" s="221">
        <v>45886.0</v>
      </c>
      <c r="C7" s="222" t="s">
        <v>176</v>
      </c>
      <c r="D7" s="49" t="str">
        <f t="array" ref="D7">IFERROR(INDEX(Profiles!$B:$B,MATCH($A7,Profiles!$A:$A,0)),"")</f>
        <v>Defender</v>
      </c>
      <c r="E7" s="49" t="str">
        <f t="array" ref="E7">IFERROR(INDEX(Profiles!$C:$C,MATCH($A7,Profiles!$A:$A,0)),"")</f>
        <v>U15</v>
      </c>
      <c r="F7" s="222" t="s">
        <v>177</v>
      </c>
      <c r="G7" s="222" t="s">
        <v>178</v>
      </c>
      <c r="H7" s="222">
        <v>2025.0</v>
      </c>
      <c r="I7" s="49" t="str">
        <f>IF(A7="","",IF(Settings!$N$3="DATE",F7&amp;": "&amp;TEXT(B7,"M/DD/YY"),F7&amp;": "&amp;H7))</f>
        <v>Summer: 2025</v>
      </c>
      <c r="J7" s="222">
        <v>12.9</v>
      </c>
      <c r="K7" s="222">
        <v>16.4</v>
      </c>
      <c r="L7" s="222">
        <v>21.8</v>
      </c>
      <c r="M7" s="223">
        <f t="shared" si="3"/>
        <v>17.03333333</v>
      </c>
      <c r="N7" s="222">
        <v>95.0</v>
      </c>
      <c r="O7" s="222">
        <v>1.78</v>
      </c>
      <c r="P7" s="222">
        <v>2.9</v>
      </c>
      <c r="Q7" s="222">
        <v>189.0</v>
      </c>
      <c r="R7" s="222">
        <v>9.7</v>
      </c>
      <c r="S7" s="222" t="str">
        <f>IFERROR(VLOOKUP(AF7, 'YOYO IR Scores'!A:C, 3, FALSE), "")
</f>
        <v/>
      </c>
      <c r="T7" s="222">
        <v>400.0</v>
      </c>
      <c r="U7" s="222">
        <v>1.0</v>
      </c>
      <c r="V7" s="222">
        <v>245.0</v>
      </c>
      <c r="W7" s="222">
        <v>1.0</v>
      </c>
      <c r="X7" s="224">
        <f t="shared" si="4"/>
        <v>2.116402116</v>
      </c>
      <c r="Y7" s="225">
        <f t="shared" si="5"/>
        <v>400</v>
      </c>
      <c r="Z7" s="225">
        <f t="shared" si="6"/>
        <v>245</v>
      </c>
      <c r="AA7" s="224">
        <f t="shared" si="7"/>
        <v>1.296296296</v>
      </c>
      <c r="AB7" s="226">
        <v>350.0</v>
      </c>
      <c r="AC7" s="226">
        <v>230.0</v>
      </c>
      <c r="AD7" s="226">
        <v>225.0</v>
      </c>
      <c r="AE7" s="223" t="str">
        <f>IFERROR(VLOOKUP(AF7, 'YOYO IR Scores'!A:C, 2, FALSE), "")</f>
        <v/>
      </c>
      <c r="AF7" s="223"/>
      <c r="AG7" s="223"/>
      <c r="AH7" s="223"/>
      <c r="AI7" s="223"/>
      <c r="AJ7" s="223"/>
      <c r="AK7" s="223"/>
      <c r="AL7" s="223"/>
      <c r="AM7" s="223"/>
      <c r="AN7" s="223"/>
      <c r="AO7" s="223"/>
      <c r="AP7" s="223"/>
      <c r="AQ7" s="223"/>
      <c r="AR7" s="223"/>
      <c r="AS7" s="223"/>
      <c r="AT7" s="223"/>
      <c r="AU7" s="223"/>
      <c r="AV7" s="223"/>
      <c r="AW7" s="223"/>
      <c r="AX7" s="223"/>
      <c r="AY7" s="223"/>
      <c r="AZ7" s="223"/>
      <c r="BA7" s="223"/>
      <c r="BB7" s="223"/>
      <c r="BC7" s="223"/>
      <c r="BD7" s="223"/>
      <c r="BE7" s="223"/>
      <c r="BF7" s="223"/>
      <c r="BG7" s="223"/>
      <c r="BH7" s="223"/>
      <c r="BI7" s="223"/>
      <c r="BJ7" s="223"/>
      <c r="BK7" s="223">
        <f t="array" ref="BK7">IF(J7="","",
IF(INDEX(Settings!$H:$H,MATCH(BY$1,Settings!$G:$G,0))=TRUE,
100-100*(J7-MIN(J:J))/(MAX(J:J)-MIN(J:J)),
100*(J7-MIN(J:J))/(MAX(J:J)-MIN(J:J))))</f>
        <v>60</v>
      </c>
      <c r="BL7" s="223">
        <f t="array" ref="BL7">IF(J7="","",
IF(INDEX(Settings!$H:$H,MATCH(BY$1,Settings!$G:$G,0))=TRUE,
100-100*(J7-MINIFS(J:J,$E:$E,$E7))/(MAXIFS(J:J,$E:$E,$E7)-MINIFS(J:J,$E:$E,$E7)),
100*(J7-MINIFS(J:J,$E:$E,$E7))/(MAXIFS(J:J,$E:$E,$E7)-MINIFS(J:J,$E:$E,$E7))))</f>
        <v>60</v>
      </c>
      <c r="BM7" s="223">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64.7</v>
      </c>
      <c r="BO7" s="49">
        <f>IFERROR(__xludf.DUMMYFUNCTION("IF(J7="""","""",
IF(INDEX(Settings!$H:$H,MATCH(BY$1,Settings!$G:$G,0))=TRUE,
100-100*PERCENTRANK(FILTER(J:J,$E:$E=$E7),J7),
100*PERCENTRANK(FILTER(J:J,$E:$E=$E7),J7)))"),64.7)</f>
        <v>64.7</v>
      </c>
      <c r="BP7" s="49">
        <f>IFERROR(__xludf.DUMMYFUNCTION("IF(J7="""","""",
IF(INDEX(Settings!$H:$H,MATCH(BY$1,Settings!$G:$G,0))=TRUE,
100-100*PERCENTRANK(FILTER(J:J,$E:$E=$E7,$I:$I=$I7),J7),
100*PERCENTRANK(FILTER(J:J,$E:$E=$E7,$I:$I=$I7),J7)))"),64.7)</f>
        <v>64.7</v>
      </c>
      <c r="BQ7" s="224">
        <f t="array" ref="BQ7">IF(J7="","",
IF(INDEX(Settings!$H:$H,MATCH(BY$1,Settings!$G:$G,0))=TRUE,
-1*(J7-AVERAGE(J:J))/STDEV(J:J),
(J7-AVERAGE(J:J))/STDEV(J:J)))</f>
        <v>0.5146537313</v>
      </c>
      <c r="BR7" s="224">
        <f>IFERROR(__xludf.DUMMYFUNCTION("IF(J7="""","""",
IF(INDEX(Settings!$H:$H,MATCH(BY$1,Settings!$G:$G,0))=TRUE,
-1*(J7-AVERAGEIFS(J:J,$E:$E,$E7))/STDEV(FILTER(J:J,$E:$E=$E7)),
(J7-AVERAGEIFS(J:J,$E:$E,$E7))/STDEV(FILTER(J:J,$E:$E=$E7))))"),0.5146537313426021)</f>
        <v>0.5146537313</v>
      </c>
      <c r="BS7" s="224">
        <f>IFERROR(__xludf.DUMMYFUNCTION("IF(J7="""","""",
IF(INDEX(Settings!$H:$H,MATCH(BY$1,Settings!$G:$G,0))=TRUE,
-1*(J7-AVERAGEIFS(J:J,$E:$E,$E7,$I:$I,$I7))/STDEV(FILTER(J:J,$E:$E=$E7,$I:$I=$I7)),
(J7-AVERAGEIFS(J:J,$E:$E,$E7,$I:$I,$I7))/STDEV(FILTER(J:J,$E:$E=$E7,$I:$I=$I7))))"),0.5146537313426021)</f>
        <v>0.5146537313</v>
      </c>
      <c r="BT7" s="227">
        <f t="array" ref="BT7">IF(J7="","",
IF(INDEX(Settings!$H:$H,MATCH(BY$1,Settings!$G:$G,0))=TRUE,
(-1*((J7-AVERAGE(J:J))/STDEV(J:J))*10+50),
((J7-AVERAGE(J:J))/STDEV(J:J))*10+50))</f>
        <v>55.14653731</v>
      </c>
      <c r="BU7" s="227">
        <f>IFERROR(__xludf.DUMMYFUNCTION("IF(J7="""","""",
IF(INDEX(Settings!$H:$H,MATCH(BY$1,Settings!$G:$G,0))=TRUE,
(-1*(J7-AVERAGEIFS(J:J,$E:$E,$E7))/STDEV(FILTER(J:J,$E:$E=$E7))*10+50),
(J7-AVERAGEIFS(J:J,$E:$E,$E7))/STDEV(FILTER(J:J,$E:$E=$E7))*10+50))"),55.14653731342602)</f>
        <v>55.14653731</v>
      </c>
      <c r="BV7" s="227">
        <f>IFERROR(__xludf.DUMMYFUNCTION("IF(J7="""","""",
IF(INDEX(Settings!$H:$H,MATCH(BY$1,Settings!$G:$G,0))=TRUE,
(-1*(J7-AVERAGEIFS(J:J,$E:$E,$E7,$I:$I,$I7))/STDEV(FILTER(J:J,$E:$E=$E7,$I:$I=$I7))*10+50),
(J7-AVERAGEIFS(J:J,$E:$E,$E7,$I:$I,$I7))/STDEV(FILTER(J:J,$E:$E=$E7,$I:$I=$I7))*10+50)"&amp;")"),55.14653731342602)</f>
        <v>55.14653731</v>
      </c>
      <c r="BW7" s="49"/>
      <c r="BX7" s="49"/>
      <c r="BY7" s="223">
        <f t="array" ref="BY7">IF(J7="","",
IF(INDEX(Settings!$H:$H,MATCH(BY$1,Settings!$G:$G,0))=TRUE,
100-100*(J7-MINIFS(J:J,$E:$E,$E7))/(MAXIFS(J:J,$E:$E,$E7)-MINIFS(J:J,$E:$E,$E7)),
100*(J7-MINIFS(J:J,$E:$E,$E7))/(MAXIFS(J:J,$E:$E,$E7)-MINIFS(J:J,$E:$E,$E7))))</f>
        <v>60</v>
      </c>
      <c r="BZ7" s="223">
        <f t="array" ref="BZ7">IF(K7="","",
IF(INDEX(Settings!$H:$H,MATCH(BZ$1,Settings!$G:$G,0))=TRUE,
100-100*(K7-MINIFS(K:K,$E:$E,$E7))/(MAXIFS(K:K,$E:$E,$E7)-MINIFS(K:K,$E:$E,$E7)),
100*(K7-MINIFS(K:K,$E:$E,$E7))/(MAXIFS(K:K,$E:$E,$E7)-MINIFS(K:K,$E:$E,$E7))))</f>
        <v>13.04347826</v>
      </c>
      <c r="CA7" s="223">
        <f t="array" ref="CA7">IF(L7="","",
IF(INDEX(Settings!$H:$H,MATCH(CA$1,Settings!$G:$G,0))=TRUE,
100-100*(L7-MINIFS(L:L,$E:$E,$E7))/(MAXIFS(L:L,$E:$E,$E7)-MINIFS(L:L,$E:$E,$E7)),
100*(L7-MINIFS(L:L,$E:$E,$E7))/(MAXIFS(L:L,$E:$E,$E7)-MINIFS(L:L,$E:$E,$E7))))</f>
        <v>50.61728395</v>
      </c>
      <c r="CB7" s="223">
        <f t="array" ref="CB7">IF(M7="","",
IF(INDEX(Settings!$H:$H,MATCH(CB$1,Settings!$G:$G,0))=TRUE,
100-100*(M7-MINIFS(M:M,$E:$E,$E7))/(MAXIFS(M:M,$E:$E,$E7)-MINIFS(M:M,$E:$E,$E7)),
100*(M7-MINIFS(M:M,$E:$E,$E7))/(MAXIFS(M:M,$E:$E,$E7)-MINIFS(M:M,$E:$E,$E7))))</f>
        <v>37.76824034</v>
      </c>
      <c r="CC7" s="223">
        <f t="array" ref="CC7">IF(N7="","",
IF(INDEX(Settings!$H:$H,MATCH(CC$1,Settings!$G:$G,0))=TRUE,
100-100*(N7-MINIFS(N:N,$E:$E,$E7))/(MAXIFS(N:N,$E:$E,$E7)-MINIFS(N:N,$E:$E,$E7)),
100*(N7-MINIFS(N:N,$E:$E,$E7))/(MAXIFS(N:N,$E:$E,$E7)-MINIFS(N:N,$E:$E,$E7))))</f>
        <v>50</v>
      </c>
      <c r="CD7" s="223">
        <f t="array" ref="CD7">IF(O7="","",
IF(INDEX(Settings!$H:$H,MATCH(CD$1,Settings!$G:$G,0))=TRUE,
100-100*(O7-MINIFS(O:O,$E:$E,$E7))/(MAXIFS(O:O,$E:$E,$E7)-MINIFS(O:O,$E:$E,$E7)),
100*(O7-MINIFS(O:O,$E:$E,$E7))/(MAXIFS(O:O,$E:$E,$E7)-MINIFS(O:O,$E:$E,$E7))))</f>
        <v>22.91666667</v>
      </c>
      <c r="CE7" s="223">
        <f t="array" ref="CE7">IF(P7="","",
IF(INDEX(Settings!$H:$H,MATCH(CE$1,Settings!$G:$G,0))=TRUE,
100-100*(P7-MINIFS(P:P,$E:$E,$E7))/(MAXIFS(P:P,$E:$E,$E7)-MINIFS(P:P,$E:$E,$E7)),
100*(P7-MINIFS(P:P,$E:$E,$E7))/(MAXIFS(P:P,$E:$E,$E7)-MINIFS(P:P,$E:$E,$E7))))</f>
        <v>100</v>
      </c>
      <c r="CF7" s="223">
        <f t="array" ref="CF7">IF(Q7="","",
IF(INDEX(Settings!$H:$H,MATCH(CF$1,Settings!$G:$G,0))=TRUE,
100-100*(Q7-MINIFS(Q:Q,$E:$E,$E7))/(MAXIFS(Q:Q,$E:$E,$E7)-MINIFS(Q:Q,$E:$E,$E7)),
100*(Q7-MINIFS(Q:Q,$E:$E,$E7))/(MAXIFS(Q:Q,$E:$E,$E7)-MINIFS(Q:Q,$E:$E,$E7))))</f>
        <v>9.677419355</v>
      </c>
      <c r="CG7" s="223">
        <f t="array" ref="CG7">IF(R7="","",
IF(INDEX(Settings!$H:$H,MATCH(CG$1,Settings!$G:$G,0))=TRUE,
100-100*(R7-MINIFS(R:R,$E:$E,$E7))/(MAXIFS(R:R,$E:$E,$E7)-MINIFS(R:R,$E:$E,$E7)),
100*(R7-MINIFS(R:R,$E:$E,$E7))/(MAXIFS(R:R,$E:$E,$E7)-MINIFS(R:R,$E:$E,$E7))))</f>
        <v>63.18681319</v>
      </c>
      <c r="CH7" s="223" t="str">
        <f t="array" ref="CH7">IF(S7="","",
IF(INDEX(Settings!$H:$H,MATCH(CH$1,Settings!$G:$G,0))=TRUE,
100-100*(S7-MINIFS(S:S,$E:$E,$E7))/(MAXIFS(S:S,$E:$E,$E7)-MINIFS(S:S,$E:$E,$E7)),
100*(S7-MINIFS(S:S,$E:$E,$E7))/(MAXIFS(S:S,$E:$E,$E7)-MINIFS(S:S,$E:$E,$E7))))</f>
        <v/>
      </c>
      <c r="CI7" s="223">
        <f t="array" ref="CI7">IF(T7="","",
IF(INDEX(Settings!$H:$H,MATCH(CI$1,Settings!$G:$G,0))=TRUE,
100-100*(T7-MINIFS(T:T,$E:$E,$E7))/(MAXIFS(T:T,$E:$E,$E7)-MINIFS(T:T,$E:$E,$E7)),
100*(T7-MINIFS(T:T,$E:$E,$E7))/(MAXIFS(T:T,$E:$E,$E7)-MINIFS(T:T,$E:$E,$E7))))</f>
        <v>100</v>
      </c>
      <c r="CJ7" s="223">
        <f t="array" ref="CJ7">IF(U7="","",
IF(INDEX(Settings!$H:$H,MATCH(CJ$1,Settings!$G:$G,0))=TRUE,
100-100*(U7-MINIFS(U:U,$E:$E,$E7))/(MAXIFS(U:U,$E:$E,$E7)-MINIFS(U:U,$E:$E,$E7)),
100*(U7-MINIFS(U:U,$E:$E,$E7))/(MAXIFS(U:U,$E:$E,$E7)-MINIFS(U:U,$E:$E,$E7))))</f>
        <v>0</v>
      </c>
      <c r="CK7" s="223">
        <f t="array" ref="CK7">IF(V7="","",
IF(INDEX(Settings!$H:$H,MATCH(CK$1,Settings!$G:$G,0))=TRUE,
100-100*(V7-MINIFS(V:V,$E:$E,$E7))/(MAXIFS(V:V,$E:$E,$E7)-MINIFS(V:V,$E:$E,$E7)),
100*(V7-MINIFS(V:V,$E:$E,$E7))/(MAXIFS(V:V,$E:$E,$E7)-MINIFS(V:V,$E:$E,$E7))))</f>
        <v>50</v>
      </c>
      <c r="CL7" s="223">
        <f t="array" ref="CL7">IF(W7="","",
IF(INDEX(Settings!$H:$H,MATCH(CL$1,Settings!$G:$G,0))=TRUE,
100-100*(W7-MINIFS(W:W,$E:$E,$E7))/(MAXIFS(W:W,$E:$E,$E7)-MINIFS(W:W,$E:$E,$E7)),
100*(W7-MINIFS(W:W,$E:$E,$E7))/(MAXIFS(W:W,$E:$E,$E7)-MINIFS(W:W,$E:$E,$E7))))</f>
        <v>0</v>
      </c>
      <c r="CM7" s="223">
        <f t="array" ref="CM7">IF(X7="","",
IF(INDEX(Settings!$H:$H,MATCH(CM$1,Settings!$G:$G,0))=TRUE,
100-100*(X7-MINIFS(X:X,$E:$E,$E7))/(MAXIFS(X:X,$E:$E,$E7)-MINIFS(X:X,$E:$E,$E7)),
100*(X7-MINIFS(X:X,$E:$E,$E7))/(MAXIFS(X:X,$E:$E,$E7)-MINIFS(X:X,$E:$E,$E7))))</f>
        <v>100</v>
      </c>
      <c r="CN7" s="223">
        <f t="array" ref="CN7">IF(Y7="","",
IF(INDEX(Settings!$H:$H,MATCH(CN$1,Settings!$G:$G,0))=TRUE,
100-100*(Y7-MINIFS(Y:Y,$E:$E,$E7))/(MAXIFS(Y:Y,$E:$E,$E7)-MINIFS(Y:Y,$E:$E,$E7)),
100*(Y7-MINIFS(Y:Y,$E:$E,$E7))/(MAXIFS(Y:Y,$E:$E,$E7)-MINIFS(Y:Y,$E:$E,$E7))))</f>
        <v>100</v>
      </c>
      <c r="CO7" s="223">
        <f t="array" ref="CO7">IF(Z7="","",
IF(INDEX(Settings!$H:$H,MATCH(CO$1,Settings!$G:$G,0))=TRUE,
100-100*(Z7-MINIFS(Z:Z,$E:$E,$E7))/(MAXIFS(Z:Z,$E:$E,$E7)-MINIFS(Z:Z,$E:$E,$E7)),
100*(Z7-MINIFS(Z:Z,$E:$E,$E7))/(MAXIFS(Z:Z,$E:$E,$E7)-MINIFS(Z:Z,$E:$E,$E7))))</f>
        <v>41.14168167</v>
      </c>
      <c r="CP7" s="223">
        <f t="array" ref="CP7">IF(AA7="","",
IF(INDEX(Settings!$H:$H,MATCH(CP$1,Settings!$G:$G,0))=TRUE,
100-100*(AA7-MINIFS(AA:AA,$E:$E,$E7))/(MAXIFS(AA:AA,$E:$E,$E7)-MINIFS(AA:AA,$E:$E,$E7)),
100*(AA7-MINIFS(AA:AA,$E:$E,$E7))/(MAXIFS(AA:AA,$E:$E,$E7)-MINIFS(AA:AA,$E:$E,$E7))))</f>
        <v>78.59124732</v>
      </c>
      <c r="CQ7" s="223">
        <f t="array" ref="CQ7">IF(AB7="","",
IF(INDEX(Settings!$H:$H,MATCH(CQ$1,Settings!$G:$G,0))=TRUE,
100-100*(AB7-MINIFS(AB:AB,$E:$E,$E7))/(MAXIFS(AB:AB,$E:$E,$E7)-MINIFS(AB:AB,$E:$E,$E7)),
100*(AB7-MINIFS(AB:AB,$E:$E,$E7))/(MAXIFS(AB:AB,$E:$E,$E7)-MINIFS(AB:AB,$E:$E,$E7))))</f>
        <v>30.76923077</v>
      </c>
      <c r="CR7" s="223">
        <f t="array" ref="CR7">IF(AC7="","",
IF(INDEX(Settings!$H:$H,MATCH(CR$1,Settings!$G:$G,0))=TRUE,
100-100*(AC7-MINIFS(AC:AC,$E:$E,$E7))/(MAXIFS(AC:AC,$E:$E,$E7)-MINIFS(AC:AC,$E:$E,$E7)),
100*(AC7-MINIFS(AC:AC,$E:$E,$E7))/(MAXIFS(AC:AC,$E:$E,$E7)-MINIFS(AC:AC,$E:$E,$E7))))</f>
        <v>100</v>
      </c>
      <c r="CS7" s="223">
        <f t="array" ref="CS7">IF(AD7="","",
IF(INDEX(Settings!$H:$H,MATCH(CS$1,Settings!$G:$G,0))=TRUE,
100-100*(AD7-MINIFS(AD:AD,$E:$E,$E7))/(MAXIFS(AD:AD,$E:$E,$E7)-MINIFS(AD:AD,$E:$E,$E7)),
100*(AD7-MINIFS(AD:AD,$E:$E,$E7))/(MAXIFS(AD:AD,$E:$E,$E7)-MINIFS(AD:AD,$E:$E,$E7))))</f>
        <v>63.63636364</v>
      </c>
      <c r="CT7" s="223" t="str">
        <f t="array" ref="CT7">IF(AE7="","",
IF(INDEX(Settings!$H:$H,MATCH(CT$1,Settings!$G:$G,0))=TRUE,
100-100*(AE7-MINIFS(AE:AE,$E:$E,$E7))/(MAXIFS(AE:AE,$E:$E,$E7)-MINIFS(AE:AE,$E:$E,$E7)),
100*(AE7-MINIFS(AE:AE,$E:$E,$E7))/(MAXIFS(AE:AE,$E:$E,$E7)-MINIFS(AE:AE,$E:$E,$E7))))</f>
        <v/>
      </c>
      <c r="CU7" s="223" t="str">
        <f t="array" ref="CU7">IF(AF7="","",
IF(INDEX(Settings!$H:$H,MATCH(CU$1,Settings!$G:$G,0))=TRUE,
100-100*(AF7-MINIFS(AF:AF,$E:$E,$E7))/(MAXIFS(AF:AF,$E:$E,$E7)-MINIFS(AF:AF,$E:$E,$E7)),
100*(AF7-MINIFS(AF:AF,$E:$E,$E7))/(MAXIFS(AF:AF,$E:$E,$E7)-MINIFS(AF:AF,$E:$E,$E7))))</f>
        <v/>
      </c>
      <c r="CV7" s="223" t="str">
        <f t="array" ref="CV7">IF(AG7="","",
IF(INDEX(Settings!$H:$H,MATCH(CV$1,Settings!$G:$G,0))=TRUE,
100-100*(AG7-MINIFS(AG:AG,$E:$E,$E7))/(MAXIFS(AG:AG,$E:$E,$E7)-MINIFS(AG:AG,$E:$E,$E7)),
100*(AG7-MINIFS(AG:AG,$E:$E,$E7))/(MAXIFS(AG:AG,$E:$E,$E7)-MINIFS(AG:AG,$E:$E,$E7))))</f>
        <v/>
      </c>
      <c r="CW7" s="223" t="str">
        <f t="array" ref="CW7">IF(AH7="","",
IF(INDEX(Settings!$H:$H,MATCH(CW$1,Settings!$G:$G,0))=TRUE,
100-100*(AH7-MINIFS(AH:AH,$E:$E,$E7))/(MAXIFS(AH:AH,$E:$E,$E7)-MINIFS(AH:AH,$E:$E,$E7)),
100*(AH7-MINIFS(AH:AH,$E:$E,$E7))/(MAXIFS(AH:AH,$E:$E,$E7)-MINIFS(AH:AH,$E:$E,$E7))))</f>
        <v/>
      </c>
      <c r="CX7" s="223" t="str">
        <f t="array" ref="CX7">IF(AI7="","",
IF(INDEX(Settings!$H:$H,MATCH(CX$1,Settings!$G:$G,0))=TRUE,
100-100*(AI7-MINIFS(AI:AI,$E:$E,$E7))/(MAXIFS(AI:AI,$E:$E,$E7)-MINIFS(AI:AI,$E:$E,$E7)),
100*(AI7-MINIFS(AI:AI,$E:$E,$E7))/(MAXIFS(AI:AI,$E:$E,$E7)-MINIFS(AI:AI,$E:$E,$E7))))</f>
        <v/>
      </c>
      <c r="CY7" s="223" t="str">
        <f t="array" ref="CY7">IF(AJ7="","",
IF(INDEX(Settings!$H:$H,MATCH(CY$1,Settings!$G:$G,0))=TRUE,
100-100*(AJ7-MINIFS(AJ:AJ,$E:$E,$E7))/(MAXIFS(AJ:AJ,$E:$E,$E7)-MINIFS(AJ:AJ,$E:$E,$E7)),
100*(AJ7-MINIFS(AJ:AJ,$E:$E,$E7))/(MAXIFS(AJ:AJ,$E:$E,$E7)-MINIFS(AJ:AJ,$E:$E,$E7))))</f>
        <v/>
      </c>
      <c r="CZ7" s="223" t="str">
        <f t="array" ref="CZ7">IF(AK7="","",
IF(INDEX(Settings!$H:$H,MATCH(CZ$1,Settings!$G:$G,0))=TRUE,
100-100*(AK7-MINIFS(AK:AK,$E:$E,$E7))/(MAXIFS(AK:AK,$E:$E,$E7)-MINIFS(AK:AK,$E:$E,$E7)),
100*(AK7-MINIFS(AK:AK,$E:$E,$E7))/(MAXIFS(AK:AK,$E:$E,$E7)-MINIFS(AK:AK,$E:$E,$E7))))</f>
        <v/>
      </c>
      <c r="DA7" s="223" t="str">
        <f t="array" ref="DA7">IF(AL7="","",
IF(INDEX(Settings!$H:$H,MATCH(DA$1,Settings!$G:$G,0))=TRUE,
100-100*(AL7-MINIFS(AL:AL,$E:$E,$E7))/(MAXIFS(AL:AL,$E:$E,$E7)-MINIFS(AL:AL,$E:$E,$E7)),
100*(AL7-MINIFS(AL:AL,$E:$E,$E7))/(MAXIFS(AL:AL,$E:$E,$E7)-MINIFS(AL:AL,$E:$E,$E7))))</f>
        <v/>
      </c>
      <c r="DB7" s="223" t="str">
        <f t="array" ref="DB7">IF(AM7="","",
IF(INDEX(Settings!$H:$H,MATCH(DB$1,Settings!$G:$G,0))=TRUE,
100-100*(AM7-MINIFS(AM:AM,$E:$E,$E7))/(MAXIFS(AM:AM,$E:$E,$E7)-MINIFS(AM:AM,$E:$E,$E7)),
100*(AM7-MINIFS(AM:AM,$E:$E,$E7))/(MAXIFS(AM:AM,$E:$E,$E7)-MINIFS(AM:AM,$E:$E,$E7))))</f>
        <v/>
      </c>
      <c r="DC7" s="223" t="str">
        <f t="array" ref="DC7">IF(AN7="","",
IF(INDEX(Settings!$H:$H,MATCH(DC$1,Settings!$G:$G,0))=TRUE,
100-100*(AN7-MINIFS(AN:AN,$E:$E,$E7))/(MAXIFS(AN:AN,$E:$E,$E7)-MINIFS(AN:AN,$E:$E,$E7)),
100*(AN7-MINIFS(AN:AN,$E:$E,$E7))/(MAXIFS(AN:AN,$E:$E,$E7)-MINIFS(AN:AN,$E:$E,$E7))))</f>
        <v/>
      </c>
      <c r="DD7" s="223" t="str">
        <f t="array" ref="DD7">IF(AO7="","",
IF(INDEX(Settings!$H:$H,MATCH(DD$1,Settings!$G:$G,0))=TRUE,
100-100*(AO7-MINIFS(AO:AO,$E:$E,$E7))/(MAXIFS(AO:AO,$E:$E,$E7)-MINIFS(AO:AO,$E:$E,$E7)),
100*(AO7-MINIFS(AO:AO,$E:$E,$E7))/(MAXIFS(AO:AO,$E:$E,$E7)-MINIFS(AO:AO,$E:$E,$E7))))</f>
        <v/>
      </c>
      <c r="DE7" s="223" t="str">
        <f t="array" ref="DE7">IF(AP7="","",
IF(INDEX(Settings!$H:$H,MATCH(DE$1,Settings!$G:$G,0))=TRUE,
100-100*(AP7-MINIFS(AP:AP,$E:$E,$E7))/(MAXIFS(AP:AP,$E:$E,$E7)-MINIFS(AP:AP,$E:$E,$E7)),
100*(AP7-MINIFS(AP:AP,$E:$E,$E7))/(MAXIFS(AP:AP,$E:$E,$E7)-MINIFS(AP:AP,$E:$E,$E7))))</f>
        <v/>
      </c>
      <c r="DF7" s="223" t="str">
        <f t="array" ref="DF7">IF(AQ7="","",
IF(INDEX(Settings!$H:$H,MATCH(DF$1,Settings!$G:$G,0))=TRUE,
100-100*(AQ7-MINIFS(AQ:AQ,$E:$E,$E7))/(MAXIFS(AQ:AQ,$E:$E,$E7)-MINIFS(AQ:AQ,$E:$E,$E7)),
100*(AQ7-MINIFS(AQ:AQ,$E:$E,$E7))/(MAXIFS(AQ:AQ,$E:$E,$E7)-MINIFS(AQ:AQ,$E:$E,$E7))))</f>
        <v/>
      </c>
      <c r="DG7" s="223" t="str">
        <f t="array" ref="DG7">IF(AR7="","",
IF(INDEX(Settings!$H:$H,MATCH(DG$1,Settings!$G:$G,0))=TRUE,
100-100*(AR7-MINIFS(AR:AR,$E:$E,$E7))/(MAXIFS(AR:AR,$E:$E,$E7)-MINIFS(AR:AR,$E:$E,$E7)),
100*(AR7-MINIFS(AR:AR,$E:$E,$E7))/(MAXIFS(AR:AR,$E:$E,$E7)-MINIFS(AR:AR,$E:$E,$E7))))</f>
        <v/>
      </c>
      <c r="DH7" s="223" t="str">
        <f t="array" ref="DH7">IF(AS7="","",
IF(INDEX(Settings!$H:$H,MATCH(DH$1,Settings!$G:$G,0))=TRUE,
100-100*(AS7-MINIFS(AS:AS,$E:$E,$E7))/(MAXIFS(AS:AS,$E:$E,$E7)-MINIFS(AS:AS,$E:$E,$E7)),
100*(AS7-MINIFS(AS:AS,$E:$E,$E7))/(MAXIFS(AS:AS,$E:$E,$E7)-MINIFS(AS:AS,$E:$E,$E7))))</f>
        <v/>
      </c>
      <c r="DI7" s="223" t="str">
        <f t="array" ref="DI7">IF(AT7="","",
IF(INDEX(Settings!$H:$H,MATCH(DI$1,Settings!$G:$G,0))=TRUE,
100-100*(AT7-MINIFS(AT:AT,$E:$E,$E7))/(MAXIFS(AT:AT,$E:$E,$E7)-MINIFS(AT:AT,$E:$E,$E7)),
100*(AT7-MINIFS(AT:AT,$E:$E,$E7))/(MAXIFS(AT:AT,$E:$E,$E7)-MINIFS(AT:AT,$E:$E,$E7))))</f>
        <v/>
      </c>
      <c r="DJ7" s="223" t="str">
        <f t="array" ref="DJ7">IF(AU7="","",
IF(INDEX(Settings!$H:$H,MATCH(DJ$1,Settings!$G:$G,0))=TRUE,
100-100*(AU7-MINIFS(AU:AU,$E:$E,$E7))/(MAXIFS(AU:AU,$E:$E,$E7)-MINIFS(AU:AU,$E:$E,$E7)),
100*(AU7-MINIFS(AU:AU,$E:$E,$E7))/(MAXIFS(AU:AU,$E:$E,$E7)-MINIFS(AU:AU,$E:$E,$E7))))</f>
        <v/>
      </c>
      <c r="DK7" s="223" t="str">
        <f t="array" ref="DK7">IF(AV7="","",
IF(INDEX(Settings!$H:$H,MATCH(DK$1,Settings!$G:$G,0))=TRUE,
100-100*(AV7-MINIFS(AV:AV,$E:$E,$E7))/(MAXIFS(AV:AV,$E:$E,$E7)-MINIFS(AV:AV,$E:$E,$E7)),
100*(AV7-MINIFS(AV:AV,$E:$E,$E7))/(MAXIFS(AV:AV,$E:$E,$E7)-MINIFS(AV:AV,$E:$E,$E7))))</f>
        <v/>
      </c>
      <c r="DL7" s="223" t="str">
        <f t="array" ref="DL7">IF(AW7="","",
IF(INDEX(Settings!$H:$H,MATCH(DL$1,Settings!$G:$G,0))=TRUE,
100-100*(AW7-MINIFS(AW:AW,$E:$E,$E7))/(MAXIFS(AW:AW,$E:$E,$E7)-MINIFS(AW:AW,$E:$E,$E7)),
100*(AW7-MINIFS(AW:AW,$E:$E,$E7))/(MAXIFS(AW:AW,$E:$E,$E7)-MINIFS(AW:AW,$E:$E,$E7))))</f>
        <v/>
      </c>
      <c r="DM7" s="223" t="str">
        <f t="array" ref="DM7">IF(AX7="","",
IF(INDEX(Settings!$H:$H,MATCH(DM$1,Settings!$G:$G,0))=TRUE,
100-100*(AX7-MINIFS(AX:AX,$E:$E,$E7))/(MAXIFS(AX:AX,$E:$E,$E7)-MINIFS(AX:AX,$E:$E,$E7)),
100*(AX7-MINIFS(AX:AX,$E:$E,$E7))/(MAXIFS(AX:AX,$E:$E,$E7)-MINIFS(AX:AX,$E:$E,$E7))))</f>
        <v/>
      </c>
      <c r="DN7" s="223" t="str">
        <f t="array" ref="DN7">IF(AY7="","",
IF(INDEX(Settings!$H:$H,MATCH(DN$1,Settings!$G:$G,0))=TRUE,
100-100*(AY7-MINIFS(AY:AY,$E:$E,$E7))/(MAXIFS(AY:AY,$E:$E,$E7)-MINIFS(AY:AY,$E:$E,$E7)),
100*(AY7-MINIFS(AY:AY,$E:$E,$E7))/(MAXIFS(AY:AY,$E:$E,$E7)-MINIFS(AY:AY,$E:$E,$E7))))</f>
        <v/>
      </c>
      <c r="DO7" s="223" t="str">
        <f t="array" ref="DO7">IF(AZ7="","",
IF(INDEX(Settings!$H:$H,MATCH(DO$1,Settings!$G:$G,0))=TRUE,
100-100*(AZ7-MINIFS(AZ:AZ,$E:$E,$E7))/(MAXIFS(AZ:AZ,$E:$E,$E7)-MINIFS(AZ:AZ,$E:$E,$E7)),
100*(AZ7-MINIFS(AZ:AZ,$E:$E,$E7))/(MAXIFS(AZ:AZ,$E:$E,$E7)-MINIFS(AZ:AZ,$E:$E,$E7))))</f>
        <v/>
      </c>
      <c r="DP7" s="223" t="str">
        <f t="array" ref="DP7">IF(BA7="","",
IF(INDEX(Settings!$H:$H,MATCH(DP$1,Settings!$G:$G,0))=TRUE,
100-100*(BA7-MINIFS(BA:BA,$E:$E,$E7))/(MAXIFS(BA:BA,$E:$E,$E7)-MINIFS(BA:BA,$E:$E,$E7)),
100*(BA7-MINIFS(BA:BA,$E:$E,$E7))/(MAXIFS(BA:BA,$E:$E,$E7)-MINIFS(BA:BA,$E:$E,$E7))))</f>
        <v/>
      </c>
      <c r="DQ7" s="223" t="str">
        <f t="array" ref="DQ7">IF(BB7="","",
IF(INDEX(Settings!$H:$H,MATCH(DQ$1,Settings!$G:$G,0))=TRUE,
100-100*(BB7-MINIFS(BB:BB,$E:$E,$E7))/(MAXIFS(BB:BB,$E:$E,$E7)-MINIFS(BB:BB,$E:$E,$E7)),
100*(BB7-MINIFS(BB:BB,$E:$E,$E7))/(MAXIFS(BB:BB,$E:$E,$E7)-MINIFS(BB:BB,$E:$E,$E7))))</f>
        <v/>
      </c>
      <c r="DR7" s="223" t="str">
        <f t="array" ref="DR7">IF(BC7="","",
IF(INDEX(Settings!$H:$H,MATCH(DR$1,Settings!$G:$G,0))=TRUE,
100-100*(BC7-MINIFS(BC:BC,$E:$E,$E7))/(MAXIFS(BC:BC,$E:$E,$E7)-MINIFS(BC:BC,$E:$E,$E7)),
100*(BC7-MINIFS(BC:BC,$E:$E,$E7))/(MAXIFS(BC:BC,$E:$E,$E7)-MINIFS(BC:BC,$E:$E,$E7))))</f>
        <v/>
      </c>
      <c r="DS7" s="223" t="str">
        <f t="array" ref="DS7">IF(BD7="","",
IF(INDEX(Settings!$H:$H,MATCH(DS$1,Settings!$G:$G,0))=TRUE,
100-100*(BD7-MINIFS(BD:BD,$E:$E,$E7))/(MAXIFS(BD:BD,$E:$E,$E7)-MINIFS(BD:BD,$E:$E,$E7)),
100*(BD7-MINIFS(BD:BD,$E:$E,$E7))/(MAXIFS(BD:BD,$E:$E,$E7)-MINIFS(BD:BD,$E:$E,$E7))))</f>
        <v/>
      </c>
      <c r="DT7" s="223" t="str">
        <f t="array" ref="DT7">IF(BE7="","",
IF(INDEX(Settings!$H:$H,MATCH(DT$1,Settings!$G:$G,0))=TRUE,
100-100*(BE7-MINIFS(BE:BE,$E:$E,$E7))/(MAXIFS(BE:BE,$E:$E,$E7)-MINIFS(BE:BE,$E:$E,$E7)),
100*(BE7-MINIFS(BE:BE,$E:$E,$E7))/(MAXIFS(BE:BE,$E:$E,$E7)-MINIFS(BE:BE,$E:$E,$E7))))</f>
        <v/>
      </c>
      <c r="DU7" s="223" t="str">
        <f t="array" ref="DU7">IF(BF7="","",
IF(INDEX(Settings!$H:$H,MATCH(DU$1,Settings!$G:$G,0))=TRUE,
100-100*(BF7-MINIFS(BF:BF,$E:$E,$E7))/(MAXIFS(BF:BF,$E:$E,$E7)-MINIFS(BF:BF,$E:$E,$E7)),
100*(BF7-MINIFS(BF:BF,$E:$E,$E7))/(MAXIFS(BF:BF,$E:$E,$E7)-MINIFS(BF:BF,$E:$E,$E7))))</f>
        <v/>
      </c>
      <c r="DV7" s="223" t="str">
        <f t="array" ref="DV7">IF(BG7="","",
IF(INDEX(Settings!$H:$H,MATCH(DV$1,Settings!$G:$G,0))=TRUE,
100-100*(BG7-MINIFS(BG:BG,$E:$E,$E7))/(MAXIFS(BG:BG,$E:$E,$E7)-MINIFS(BG:BG,$E:$E,$E7)),
100*(BG7-MINIFS(BG:BG,$E:$E,$E7))/(MAXIFS(BG:BG,$E:$E,$E7)-MINIFS(BG:BG,$E:$E,$E7))))</f>
        <v/>
      </c>
      <c r="DW7" s="223" t="str">
        <f t="array" ref="DW7">IF(BH7="","",
IF(INDEX(Settings!$H:$H,MATCH(DW$1,Settings!$G:$G,0))=TRUE,
100-100*(BH7-MINIFS(BH:BH,$E:$E,$E7))/(MAXIFS(BH:BH,$E:$E,$E7)-MINIFS(BH:BH,$E:$E,$E7)),
100*(BH7-MINIFS(BH:BH,$E:$E,$E7))/(MAXIFS(BH:BH,$E:$E,$E7)-MINIFS(BH:BH,$E:$E,$E7))))</f>
        <v/>
      </c>
      <c r="DX7" s="223" t="str">
        <f t="array" ref="DX7">IF(BI7="","",
IF(INDEX(Settings!$H:$H,MATCH(DX$1,Settings!$G:$G,0))=TRUE,
100-100*(BI7-MINIFS(BI:BI,$E:$E,$E7))/(MAXIFS(BI:BI,$E:$E,$E7)-MINIFS(BI:BI,$E:$E,$E7)),
100*(BI7-MINIFS(BI:BI,$E:$E,$E7))/(MAXIFS(BI:BI,$E:$E,$E7)-MINIFS(BI:BI,$E:$E,$E7))))</f>
        <v/>
      </c>
      <c r="DY7" s="223" t="str">
        <f t="array" ref="DY7">IF(BJ7="","",
IF(INDEX(Settings!$H:$H,MATCH(DY$1,Settings!$G:$G,0))=TRUE,
100-100*(BJ7-MINIFS(BJ:BJ,$E:$E,$E7))/(MAXIFS(BJ:BJ,$E:$E,$E7)-MINIFS(BJ:BJ,$E:$E,$E7)),
100*(BJ7-MINIFS(BJ:BJ,$E:$E,$E7))/(MAXIFS(BJ:BJ,$E:$E,$E7)-MINIFS(BJ:BJ,$E:$E,$E7))))</f>
        <v/>
      </c>
      <c r="DZ7" s="225"/>
      <c r="EA7" s="225"/>
      <c r="EB7" s="225">
        <f t="shared" si="8"/>
        <v>50</v>
      </c>
      <c r="EC7" s="225">
        <f t="shared" si="9"/>
        <v>62.03449328</v>
      </c>
      <c r="ED7" s="225">
        <f t="shared" si="10"/>
        <v>100</v>
      </c>
      <c r="EE7" s="225" t="str">
        <f t="shared" si="11"/>
        <v/>
      </c>
      <c r="EF7" s="225">
        <f t="shared" si="12"/>
        <v>72.68391331</v>
      </c>
      <c r="EG7" s="225">
        <f t="shared" si="13"/>
        <v>70.67816443</v>
      </c>
      <c r="EH7" s="225"/>
      <c r="EI7" s="225"/>
      <c r="EJ7" s="225"/>
      <c r="EK7" s="225"/>
      <c r="EL7" s="225"/>
      <c r="EM7" s="225"/>
    </row>
    <row r="8">
      <c r="A8" s="228" t="s">
        <v>183</v>
      </c>
      <c r="B8" s="229">
        <v>45886.0</v>
      </c>
      <c r="C8" s="230" t="s">
        <v>176</v>
      </c>
      <c r="D8" s="231" t="str">
        <f t="array" ref="D8">IFERROR(INDEX(Profiles!$B:$B,MATCH($A8,Profiles!$A:$A,0)),"")</f>
        <v>Defender</v>
      </c>
      <c r="E8" s="231" t="str">
        <f t="array" ref="E8">IFERROR(INDEX(Profiles!$C:$C,MATCH($A8,Profiles!$A:$A,0)),"")</f>
        <v>U15</v>
      </c>
      <c r="F8" s="230" t="s">
        <v>177</v>
      </c>
      <c r="G8" s="230" t="s">
        <v>178</v>
      </c>
      <c r="H8" s="230">
        <v>2025.0</v>
      </c>
      <c r="I8" s="231" t="str">
        <f>IF(A8="","",IF(Settings!$N$3="DATE",F8&amp;": "&amp;TEXT(B8,"M/DD/YY"),F8&amp;": "&amp;H8))</f>
        <v>Summer: 2025</v>
      </c>
      <c r="J8" s="230">
        <v>12.6</v>
      </c>
      <c r="K8" s="230">
        <v>18.2</v>
      </c>
      <c r="L8" s="230">
        <v>22.0</v>
      </c>
      <c r="M8" s="235">
        <v>15.0</v>
      </c>
      <c r="N8" s="230">
        <v>66.0</v>
      </c>
      <c r="O8" s="231"/>
      <c r="P8" s="231"/>
      <c r="Q8" s="230">
        <v>192.0</v>
      </c>
      <c r="R8" s="230">
        <v>8.0</v>
      </c>
      <c r="S8" s="230" t="str">
        <f>IFERROR(VLOOKUP(AF8, 'YOYO IR Scores'!A:C, 3, FALSE), "")
</f>
        <v/>
      </c>
      <c r="T8" s="230">
        <v>280.0</v>
      </c>
      <c r="U8" s="230">
        <v>3.0</v>
      </c>
      <c r="V8" s="231"/>
      <c r="W8" s="231"/>
      <c r="X8" s="233">
        <f t="shared" si="4"/>
        <v>1.458333333</v>
      </c>
      <c r="Y8" s="234">
        <f t="shared" si="5"/>
        <v>307.72</v>
      </c>
      <c r="Z8" s="234" t="str">
        <f t="shared" si="6"/>
        <v/>
      </c>
      <c r="AA8" s="233" t="str">
        <f t="shared" si="7"/>
        <v/>
      </c>
      <c r="AB8" s="232"/>
      <c r="AC8" s="232"/>
      <c r="AD8" s="232"/>
      <c r="AE8" s="232" t="str">
        <f>IFERROR(VLOOKUP(AF8, 'YOYO IR Scores'!A:C, 2, FALSE), "")</f>
        <v/>
      </c>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f t="array" ref="BK8">IF(J8="","",
IF(INDEX(Settings!$H:$H,MATCH(BY$1,Settings!$G:$G,0))=TRUE,
100-100*(J8-MIN(J:J))/(MAX(J:J)-MIN(J:J)),
100*(J8-MIN(J:J))/(MAX(J:J)-MIN(J:J))))</f>
        <v>40</v>
      </c>
      <c r="BL8" s="232">
        <f t="array" ref="BL8">IF(J8="","",
IF(INDEX(Settings!$H:$H,MATCH(BY$1,Settings!$G:$G,0))=TRUE,
100-100*(J8-MINIFS(J:J,$E:$E,$E8))/(MAXIFS(J:J,$E:$E,$E8)-MINIFS(J:J,$E:$E,$E8)),
100*(J8-MINIFS(J:J,$E:$E,$E8))/(MAXIFS(J:J,$E:$E,$E8)-MINIFS(J:J,$E:$E,$E8))))</f>
        <v>40</v>
      </c>
      <c r="BM8" s="232">
        <f t="array" ref="BM8">IF(J8="","",
IF(INDEX(Settings!$H:$H,MATCH(BY$1,Settings!$G:$G,0))=TRUE,
100-100*(J8-MINIFS(J:J,$E:$E,$E8,$I:$I,$I8))/(MAXIFS(J:J,$E:$E,$E8,$I:$I,$I8)-MINIFS(J:J,$E:$E,$E8,$I:$I,$I8)),
100*(J8-MINIFS(J:J,$E:$E,$E8,$I:$I,$I8))/(MAXIFS(J:J,$E:$E,$E8,$I:$I,$I8)-MINIFS(J:J,$E:$E,$E8,$I:$I,$I8))))</f>
        <v>40</v>
      </c>
      <c r="BN8" s="231">
        <f t="array" ref="BN8">IF(J8="","",
IF(INDEX(Settings!$H:$H,MATCH(BY$1,Settings!$G:$G,0))=TRUE,
100-100*PERCENTRANK(J:J,J8),
100*PERCENTRANK(J:J,J8)))</f>
        <v>41.2</v>
      </c>
      <c r="BO8" s="231">
        <f>IFERROR(__xludf.DUMMYFUNCTION("IF(J8="""","""",
IF(INDEX(Settings!$H:$H,MATCH(BY$1,Settings!$G:$G,0))=TRUE,
100-100*PERCENTRANK(FILTER(J:J,$E:$E=$E8),J8),
100*PERCENTRANK(FILTER(J:J,$E:$E=$E8),J8)))"),41.199999999999996)</f>
        <v>41.2</v>
      </c>
      <c r="BP8" s="231">
        <f>IFERROR(__xludf.DUMMYFUNCTION("IF(J8="""","""",
IF(INDEX(Settings!$H:$H,MATCH(BY$1,Settings!$G:$G,0))=TRUE,
100-100*PERCENTRANK(FILTER(J:J,$E:$E=$E8,$I:$I=$I8),J8),
100*PERCENTRANK(FILTER(J:J,$E:$E=$E8,$I:$I=$I8),J8)))"),41.199999999999996)</f>
        <v>41.2</v>
      </c>
      <c r="BQ8" s="233">
        <f t="array" ref="BQ8">IF(J8="","",
IF(INDEX(Settings!$H:$H,MATCH(BY$1,Settings!$G:$G,0))=TRUE,
-1*(J8-AVERAGE(J:J))/STDEV(J:J),
(J8-AVERAGE(J:J))/STDEV(J:J)))</f>
        <v>-0.1316556057</v>
      </c>
      <c r="BR8" s="233">
        <f>IFERROR(__xludf.DUMMYFUNCTION("IF(J8="""","""",
IF(INDEX(Settings!$H:$H,MATCH(BY$1,Settings!$G:$G,0))=TRUE,
-1*(J8-AVERAGEIFS(J:J,$E:$E,$E8))/STDEV(FILTER(J:J,$E:$E=$E8)),
(J8-AVERAGEIFS(J:J,$E:$E,$E8))/STDEV(FILTER(J:J,$E:$E=$E8))))"),-0.13165560569229015)</f>
        <v>-0.1316556057</v>
      </c>
      <c r="BS8" s="233">
        <f>IFERROR(__xludf.DUMMYFUNCTION("IF(J8="""","""",
IF(INDEX(Settings!$H:$H,MATCH(BY$1,Settings!$G:$G,0))=TRUE,
-1*(J8-AVERAGEIFS(J:J,$E:$E,$E8,$I:$I,$I8))/STDEV(FILTER(J:J,$E:$E=$E8,$I:$I=$I8)),
(J8-AVERAGEIFS(J:J,$E:$E,$E8,$I:$I,$I8))/STDEV(FILTER(J:J,$E:$E=$E8,$I:$I=$I8))))"),-0.13165560569229015)</f>
        <v>-0.1316556057</v>
      </c>
      <c r="BT8" s="227">
        <f t="array" ref="BT8">IF(J8="","",
IF(INDEX(Settings!$H:$H,MATCH(BY$1,Settings!$G:$G,0))=TRUE,
(-1*((J8-AVERAGE(J:J))/STDEV(J:J))*10+50),
((J8-AVERAGE(J:J))/STDEV(J:J))*10+50))</f>
        <v>48.68344394</v>
      </c>
      <c r="BU8" s="227">
        <f>IFERROR(__xludf.DUMMYFUNCTION("IF(J8="""","""",
IF(INDEX(Settings!$H:$H,MATCH(BY$1,Settings!$G:$G,0))=TRUE,
(-1*(J8-AVERAGEIFS(J:J,$E:$E,$E8))/STDEV(FILTER(J:J,$E:$E=$E8))*10+50),
(J8-AVERAGEIFS(J:J,$E:$E,$E8))/STDEV(FILTER(J:J,$E:$E=$E8))*10+50))"),48.6834439430771)</f>
        <v>48.68344394</v>
      </c>
      <c r="BV8" s="227">
        <f>IFERROR(__xludf.DUMMYFUNCTION("IF(J8="""","""",
IF(INDEX(Settings!$H:$H,MATCH(BY$1,Settings!$G:$G,0))=TRUE,
(-1*(J8-AVERAGEIFS(J:J,$E:$E,$E8,$I:$I,$I8))/STDEV(FILTER(J:J,$E:$E=$E8,$I:$I=$I8))*10+50),
(J8-AVERAGEIFS(J:J,$E:$E,$E8,$I:$I,$I8))/STDEV(FILTER(J:J,$E:$E=$E8,$I:$I=$I8))*10+50)"&amp;")"),48.6834439430771)</f>
        <v>48.68344394</v>
      </c>
      <c r="BW8" s="231"/>
      <c r="BX8" s="231"/>
      <c r="BY8" s="232">
        <f t="array" ref="BY8">IF(J8="","",
IF(INDEX(Settings!$H:$H,MATCH(BY$1,Settings!$G:$G,0))=TRUE,
100-100*(J8-MINIFS(J:J,$E:$E,$E8))/(MAXIFS(J:J,$E:$E,$E8)-MINIFS(J:J,$E:$E,$E8)),
100*(J8-MINIFS(J:J,$E:$E,$E8))/(MAXIFS(J:J,$E:$E,$E8)-MINIFS(J:J,$E:$E,$E8))))</f>
        <v>40</v>
      </c>
      <c r="BZ8" s="232">
        <f t="array" ref="BZ8">IF(K8="","",
IF(INDEX(Settings!$H:$H,MATCH(BZ$1,Settings!$G:$G,0))=TRUE,
100-100*(K8-MINIFS(K:K,$E:$E,$E8))/(MAXIFS(K:K,$E:$E,$E8)-MINIFS(K:K,$E:$E,$E8)),
100*(K8-MINIFS(K:K,$E:$E,$E8))/(MAXIFS(K:K,$E:$E,$E8)-MINIFS(K:K,$E:$E,$E8))))</f>
        <v>32.60869565</v>
      </c>
      <c r="CA8" s="232">
        <f t="array" ref="CA8">IF(L8="","",
IF(INDEX(Settings!$H:$H,MATCH(CA$1,Settings!$G:$G,0))=TRUE,
100-100*(L8-MINIFS(L:L,$E:$E,$E8))/(MAXIFS(L:L,$E:$E,$E8)-MINIFS(L:L,$E:$E,$E8)),
100*(L8-MINIFS(L:L,$E:$E,$E8))/(MAXIFS(L:L,$E:$E,$E8)-MINIFS(L:L,$E:$E,$E8))))</f>
        <v>51.85185185</v>
      </c>
      <c r="CB8" s="232">
        <f t="array" ref="CB8">IF(M8="","",
IF(INDEX(Settings!$H:$H,MATCH(CB$1,Settings!$G:$G,0))=TRUE,
100-100*(M8-MINIFS(M:M,$E:$E,$E8))/(MAXIFS(M:M,$E:$E,$E8)-MINIFS(M:M,$E:$E,$E8)),
100*(M8-MINIFS(M:M,$E:$E,$E8))/(MAXIFS(M:M,$E:$E,$E8)-MINIFS(M:M,$E:$E,$E8))))</f>
        <v>11.58798283</v>
      </c>
      <c r="CC8" s="235">
        <v>88.0</v>
      </c>
      <c r="CD8" s="232" t="str">
        <f t="array" ref="CD8">IF(O8="","",
IF(INDEX(Settings!$H:$H,MATCH(CD$1,Settings!$G:$G,0))=TRUE,
100-100*(O8-MINIFS(O:O,$E:$E,$E8))/(MAXIFS(O:O,$E:$E,$E8)-MINIFS(O:O,$E:$E,$E8)),
100*(O8-MINIFS(O:O,$E:$E,$E8))/(MAXIFS(O:O,$E:$E,$E8)-MINIFS(O:O,$E:$E,$E8))))</f>
        <v/>
      </c>
      <c r="CE8" s="232" t="str">
        <f t="array" ref="CE8">IF(P8="","",
IF(INDEX(Settings!$H:$H,MATCH(CE$1,Settings!$G:$G,0))=TRUE,
100-100*(P8-MINIFS(P:P,$E:$E,$E8))/(MAXIFS(P:P,$E:$E,$E8)-MINIFS(P:P,$E:$E,$E8)),
100*(P8-MINIFS(P:P,$E:$E,$E8))/(MAXIFS(P:P,$E:$E,$E8)-MINIFS(P:P,$E:$E,$E8))))</f>
        <v/>
      </c>
      <c r="CF8" s="232">
        <f t="array" ref="CF8">IF(Q8="","",
IF(INDEX(Settings!$H:$H,MATCH(CF$1,Settings!$G:$G,0))=TRUE,
100-100*(Q8-MINIFS(Q:Q,$E:$E,$E8))/(MAXIFS(Q:Q,$E:$E,$E8)-MINIFS(Q:Q,$E:$E,$E8)),
100*(Q8-MINIFS(Q:Q,$E:$E,$E8))/(MAXIFS(Q:Q,$E:$E,$E8)-MINIFS(Q:Q,$E:$E,$E8))))</f>
        <v>19.35483871</v>
      </c>
      <c r="CG8" s="232">
        <f t="array" ref="CG8">IF(R8="","",
IF(INDEX(Settings!$H:$H,MATCH(CG$1,Settings!$G:$G,0))=TRUE,
100-100*(R8-MINIFS(R:R,$E:$E,$E8))/(MAXIFS(R:R,$E:$E,$E8)-MINIFS(R:R,$E:$E,$E8)),
100*(R8-MINIFS(R:R,$E:$E,$E8))/(MAXIFS(R:R,$E:$E,$E8)-MINIFS(R:R,$E:$E,$E8))))</f>
        <v>72.52747253</v>
      </c>
      <c r="CH8" s="232" t="str">
        <f t="array" ref="CH8">IF(S8="","",
IF(INDEX(Settings!$H:$H,MATCH(CH$1,Settings!$G:$G,0))=TRUE,
100-100*(S8-MINIFS(S:S,$E:$E,$E8))/(MAXIFS(S:S,$E:$E,$E8)-MINIFS(S:S,$E:$E,$E8)),
100*(S8-MINIFS(S:S,$E:$E,$E8))/(MAXIFS(S:S,$E:$E,$E8)-MINIFS(S:S,$E:$E,$E8))))</f>
        <v/>
      </c>
      <c r="CI8" s="232">
        <f t="array" ref="CI8">IF(T8="","",
IF(INDEX(Settings!$H:$H,MATCH(CI$1,Settings!$G:$G,0))=TRUE,
100-100*(T8-MINIFS(T:T,$E:$E,$E8))/(MAXIFS(T:T,$E:$E,$E8)-MINIFS(T:T,$E:$E,$E8)),
100*(T8-MINIFS(T:T,$E:$E,$E8))/(MAXIFS(T:T,$E:$E,$E8)-MINIFS(T:T,$E:$E,$E8))))</f>
        <v>60</v>
      </c>
      <c r="CJ8" s="232">
        <f t="array" ref="CJ8">IF(U8="","",
IF(INDEX(Settings!$H:$H,MATCH(CJ$1,Settings!$G:$G,0))=TRUE,
100-100*(U8-MINIFS(U:U,$E:$E,$E8))/(MAXIFS(U:U,$E:$E,$E8)-MINIFS(U:U,$E:$E,$E8)),
100*(U8-MINIFS(U:U,$E:$E,$E8))/(MAXIFS(U:U,$E:$E,$E8)-MINIFS(U:U,$E:$E,$E8))))</f>
        <v>100</v>
      </c>
      <c r="CK8" s="232" t="str">
        <f t="array" ref="CK8">IF(V8="","",
IF(INDEX(Settings!$H:$H,MATCH(CK$1,Settings!$G:$G,0))=TRUE,
100-100*(V8-MINIFS(V:V,$E:$E,$E8))/(MAXIFS(V:V,$E:$E,$E8)-MINIFS(V:V,$E:$E,$E8)),
100*(V8-MINIFS(V:V,$E:$E,$E8))/(MAXIFS(V:V,$E:$E,$E8)-MINIFS(V:V,$E:$E,$E8))))</f>
        <v/>
      </c>
      <c r="CL8" s="232" t="str">
        <f t="array" ref="CL8">IF(W8="","",
IF(INDEX(Settings!$H:$H,MATCH(CL$1,Settings!$G:$G,0))=TRUE,
100-100*(W8-MINIFS(W:W,$E:$E,$E8))/(MAXIFS(W:W,$E:$E,$E8)-MINIFS(W:W,$E:$E,$E8)),
100*(W8-MINIFS(W:W,$E:$E,$E8))/(MAXIFS(W:W,$E:$E,$E8)-MINIFS(W:W,$E:$E,$E8))))</f>
        <v/>
      </c>
      <c r="CM8" s="232">
        <f t="array" ref="CM8">IF(X8="","",
IF(INDEX(Settings!$H:$H,MATCH(CM$1,Settings!$G:$G,0))=TRUE,
100-100*(X8-MINIFS(X:X,$E:$E,$E8))/(MAXIFS(X:X,$E:$E,$E8)-MINIFS(X:X,$E:$E,$E8)),
100*(X8-MINIFS(X:X,$E:$E,$E8))/(MAXIFS(X:X,$E:$E,$E8)-MINIFS(X:X,$E:$E,$E8))))</f>
        <v>58.31756757</v>
      </c>
      <c r="CN8" s="232">
        <f t="array" ref="CN8">IF(Y8="","",
IF(INDEX(Settings!$H:$H,MATCH(CN$1,Settings!$G:$G,0))=TRUE,
100-100*(Y8-MINIFS(Y:Y,$E:$E,$E8))/(MAXIFS(Y:Y,$E:$E,$E8)-MINIFS(Y:Y,$E:$E,$E8)),
100*(Y8-MINIFS(Y:Y,$E:$E,$E8))/(MAXIFS(Y:Y,$E:$E,$E8)-MINIFS(Y:Y,$E:$E,$E8))))</f>
        <v>69.24</v>
      </c>
      <c r="CO8" s="232" t="str">
        <f t="array" ref="CO8">IF(Z8="","",
IF(INDEX(Settings!$H:$H,MATCH(CO$1,Settings!$G:$G,0))=TRUE,
100-100*(Z8-MINIFS(Z:Z,$E:$E,$E8))/(MAXIFS(Z:Z,$E:$E,$E8)-MINIFS(Z:Z,$E:$E,$E8)),
100*(Z8-MINIFS(Z:Z,$E:$E,$E8))/(MAXIFS(Z:Z,$E:$E,$E8)-MINIFS(Z:Z,$E:$E,$E8))))</f>
        <v/>
      </c>
      <c r="CP8" s="232" t="str">
        <f t="array" ref="CP8">IF(AA8="","",
IF(INDEX(Settings!$H:$H,MATCH(CP$1,Settings!$G:$G,0))=TRUE,
100-100*(AA8-MINIFS(AA:AA,$E:$E,$E8))/(MAXIFS(AA:AA,$E:$E,$E8)-MINIFS(AA:AA,$E:$E,$E8)),
100*(AA8-MINIFS(AA:AA,$E:$E,$E8))/(MAXIFS(AA:AA,$E:$E,$E8)-MINIFS(AA:AA,$E:$E,$E8))))</f>
        <v/>
      </c>
      <c r="CQ8" s="232" t="str">
        <f t="array" ref="CQ8">IF(AB8="","",
IF(INDEX(Settings!$H:$H,MATCH(CQ$1,Settings!$G:$G,0))=TRUE,
100-100*(AB8-MINIFS(AB:AB,$E:$E,$E8))/(MAXIFS(AB:AB,$E:$E,$E8)-MINIFS(AB:AB,$E:$E,$E8)),
100*(AB8-MINIFS(AB:AB,$E:$E,$E8))/(MAXIFS(AB:AB,$E:$E,$E8)-MINIFS(AB:AB,$E:$E,$E8))))</f>
        <v/>
      </c>
      <c r="CR8" s="232" t="str">
        <f t="array" ref="CR8">IF(AC8="","",
IF(INDEX(Settings!$H:$H,MATCH(CR$1,Settings!$G:$G,0))=TRUE,
100-100*(AC8-MINIFS(AC:AC,$E:$E,$E8))/(MAXIFS(AC:AC,$E:$E,$E8)-MINIFS(AC:AC,$E:$E,$E8)),
100*(AC8-MINIFS(AC:AC,$E:$E,$E8))/(MAXIFS(AC:AC,$E:$E,$E8)-MINIFS(AC:AC,$E:$E,$E8))))</f>
        <v/>
      </c>
      <c r="CS8" s="232" t="str">
        <f t="array" ref="CS8">IF(AD8="","",
IF(INDEX(Settings!$H:$H,MATCH(CS$1,Settings!$G:$G,0))=TRUE,
100-100*(AD8-MINIFS(AD:AD,$E:$E,$E8))/(MAXIFS(AD:AD,$E:$E,$E8)-MINIFS(AD:AD,$E:$E,$E8)),
100*(AD8-MINIFS(AD:AD,$E:$E,$E8))/(MAXIFS(AD:AD,$E:$E,$E8)-MINIFS(AD:AD,$E:$E,$E8))))</f>
        <v/>
      </c>
      <c r="CT8" s="232" t="str">
        <f t="array" ref="CT8">IF(AE8="","",
IF(INDEX(Settings!$H:$H,MATCH(CT$1,Settings!$G:$G,0))=TRUE,
100-100*(AE8-MINIFS(AE:AE,$E:$E,$E8))/(MAXIFS(AE:AE,$E:$E,$E8)-MINIFS(AE:AE,$E:$E,$E8)),
100*(AE8-MINIFS(AE:AE,$E:$E,$E8))/(MAXIFS(AE:AE,$E:$E,$E8)-MINIFS(AE:AE,$E:$E,$E8))))</f>
        <v/>
      </c>
      <c r="CU8" s="232" t="str">
        <f t="array" ref="CU8">IF(AF8="","",
IF(INDEX(Settings!$H:$H,MATCH(CU$1,Settings!$G:$G,0))=TRUE,
100-100*(AF8-MINIFS(AF:AF,$E:$E,$E8))/(MAXIFS(AF:AF,$E:$E,$E8)-MINIFS(AF:AF,$E:$E,$E8)),
100*(AF8-MINIFS(AF:AF,$E:$E,$E8))/(MAXIFS(AF:AF,$E:$E,$E8)-MINIFS(AF:AF,$E:$E,$E8))))</f>
        <v/>
      </c>
      <c r="CV8" s="232" t="str">
        <f t="array" ref="CV8">IF(AG8="","",
IF(INDEX(Settings!$H:$H,MATCH(CV$1,Settings!$G:$G,0))=TRUE,
100-100*(AG8-MINIFS(AG:AG,$E:$E,$E8))/(MAXIFS(AG:AG,$E:$E,$E8)-MINIFS(AG:AG,$E:$E,$E8)),
100*(AG8-MINIFS(AG:AG,$E:$E,$E8))/(MAXIFS(AG:AG,$E:$E,$E8)-MINIFS(AG:AG,$E:$E,$E8))))</f>
        <v/>
      </c>
      <c r="CW8" s="232" t="str">
        <f t="array" ref="CW8">IF(AH8="","",
IF(INDEX(Settings!$H:$H,MATCH(CW$1,Settings!$G:$G,0))=TRUE,
100-100*(AH8-MINIFS(AH:AH,$E:$E,$E8))/(MAXIFS(AH:AH,$E:$E,$E8)-MINIFS(AH:AH,$E:$E,$E8)),
100*(AH8-MINIFS(AH:AH,$E:$E,$E8))/(MAXIFS(AH:AH,$E:$E,$E8)-MINIFS(AH:AH,$E:$E,$E8))))</f>
        <v/>
      </c>
      <c r="CX8" s="232" t="str">
        <f t="array" ref="CX8">IF(AI8="","",
IF(INDEX(Settings!$H:$H,MATCH(CX$1,Settings!$G:$G,0))=TRUE,
100-100*(AI8-MINIFS(AI:AI,$E:$E,$E8))/(MAXIFS(AI:AI,$E:$E,$E8)-MINIFS(AI:AI,$E:$E,$E8)),
100*(AI8-MINIFS(AI:AI,$E:$E,$E8))/(MAXIFS(AI:AI,$E:$E,$E8)-MINIFS(AI:AI,$E:$E,$E8))))</f>
        <v/>
      </c>
      <c r="CY8" s="232" t="str">
        <f t="array" ref="CY8">IF(AJ8="","",
IF(INDEX(Settings!$H:$H,MATCH(CY$1,Settings!$G:$G,0))=TRUE,
100-100*(AJ8-MINIFS(AJ:AJ,$E:$E,$E8))/(MAXIFS(AJ:AJ,$E:$E,$E8)-MINIFS(AJ:AJ,$E:$E,$E8)),
100*(AJ8-MINIFS(AJ:AJ,$E:$E,$E8))/(MAXIFS(AJ:AJ,$E:$E,$E8)-MINIFS(AJ:AJ,$E:$E,$E8))))</f>
        <v/>
      </c>
      <c r="CZ8" s="232" t="str">
        <f t="array" ref="CZ8">IF(AK8="","",
IF(INDEX(Settings!$H:$H,MATCH(CZ$1,Settings!$G:$G,0))=TRUE,
100-100*(AK8-MINIFS(AK:AK,$E:$E,$E8))/(MAXIFS(AK:AK,$E:$E,$E8)-MINIFS(AK:AK,$E:$E,$E8)),
100*(AK8-MINIFS(AK:AK,$E:$E,$E8))/(MAXIFS(AK:AK,$E:$E,$E8)-MINIFS(AK:AK,$E:$E,$E8))))</f>
        <v/>
      </c>
      <c r="DA8" s="232" t="str">
        <f t="array" ref="DA8">IF(AL8="","",
IF(INDEX(Settings!$H:$H,MATCH(DA$1,Settings!$G:$G,0))=TRUE,
100-100*(AL8-MINIFS(AL:AL,$E:$E,$E8))/(MAXIFS(AL:AL,$E:$E,$E8)-MINIFS(AL:AL,$E:$E,$E8)),
100*(AL8-MINIFS(AL:AL,$E:$E,$E8))/(MAXIFS(AL:AL,$E:$E,$E8)-MINIFS(AL:AL,$E:$E,$E8))))</f>
        <v/>
      </c>
      <c r="DB8" s="232" t="str">
        <f t="array" ref="DB8">IF(AM8="","",
IF(INDEX(Settings!$H:$H,MATCH(DB$1,Settings!$G:$G,0))=TRUE,
100-100*(AM8-MINIFS(AM:AM,$E:$E,$E8))/(MAXIFS(AM:AM,$E:$E,$E8)-MINIFS(AM:AM,$E:$E,$E8)),
100*(AM8-MINIFS(AM:AM,$E:$E,$E8))/(MAXIFS(AM:AM,$E:$E,$E8)-MINIFS(AM:AM,$E:$E,$E8))))</f>
        <v/>
      </c>
      <c r="DC8" s="232" t="str">
        <f t="array" ref="DC8">IF(AN8="","",
IF(INDEX(Settings!$H:$H,MATCH(DC$1,Settings!$G:$G,0))=TRUE,
100-100*(AN8-MINIFS(AN:AN,$E:$E,$E8))/(MAXIFS(AN:AN,$E:$E,$E8)-MINIFS(AN:AN,$E:$E,$E8)),
100*(AN8-MINIFS(AN:AN,$E:$E,$E8))/(MAXIFS(AN:AN,$E:$E,$E8)-MINIFS(AN:AN,$E:$E,$E8))))</f>
        <v/>
      </c>
      <c r="DD8" s="232" t="str">
        <f t="array" ref="DD8">IF(AO8="","",
IF(INDEX(Settings!$H:$H,MATCH(DD$1,Settings!$G:$G,0))=TRUE,
100-100*(AO8-MINIFS(AO:AO,$E:$E,$E8))/(MAXIFS(AO:AO,$E:$E,$E8)-MINIFS(AO:AO,$E:$E,$E8)),
100*(AO8-MINIFS(AO:AO,$E:$E,$E8))/(MAXIFS(AO:AO,$E:$E,$E8)-MINIFS(AO:AO,$E:$E,$E8))))</f>
        <v/>
      </c>
      <c r="DE8" s="232" t="str">
        <f t="array" ref="DE8">IF(AP8="","",
IF(INDEX(Settings!$H:$H,MATCH(DE$1,Settings!$G:$G,0))=TRUE,
100-100*(AP8-MINIFS(AP:AP,$E:$E,$E8))/(MAXIFS(AP:AP,$E:$E,$E8)-MINIFS(AP:AP,$E:$E,$E8)),
100*(AP8-MINIFS(AP:AP,$E:$E,$E8))/(MAXIFS(AP:AP,$E:$E,$E8)-MINIFS(AP:AP,$E:$E,$E8))))</f>
        <v/>
      </c>
      <c r="DF8" s="232" t="str">
        <f t="array" ref="DF8">IF(AQ8="","",
IF(INDEX(Settings!$H:$H,MATCH(DF$1,Settings!$G:$G,0))=TRUE,
100-100*(AQ8-MINIFS(AQ:AQ,$E:$E,$E8))/(MAXIFS(AQ:AQ,$E:$E,$E8)-MINIFS(AQ:AQ,$E:$E,$E8)),
100*(AQ8-MINIFS(AQ:AQ,$E:$E,$E8))/(MAXIFS(AQ:AQ,$E:$E,$E8)-MINIFS(AQ:AQ,$E:$E,$E8))))</f>
        <v/>
      </c>
      <c r="DG8" s="232" t="str">
        <f t="array" ref="DG8">IF(AR8="","",
IF(INDEX(Settings!$H:$H,MATCH(DG$1,Settings!$G:$G,0))=TRUE,
100-100*(AR8-MINIFS(AR:AR,$E:$E,$E8))/(MAXIFS(AR:AR,$E:$E,$E8)-MINIFS(AR:AR,$E:$E,$E8)),
100*(AR8-MINIFS(AR:AR,$E:$E,$E8))/(MAXIFS(AR:AR,$E:$E,$E8)-MINIFS(AR:AR,$E:$E,$E8))))</f>
        <v/>
      </c>
      <c r="DH8" s="232" t="str">
        <f t="array" ref="DH8">IF(AS8="","",
IF(INDEX(Settings!$H:$H,MATCH(DH$1,Settings!$G:$G,0))=TRUE,
100-100*(AS8-MINIFS(AS:AS,$E:$E,$E8))/(MAXIFS(AS:AS,$E:$E,$E8)-MINIFS(AS:AS,$E:$E,$E8)),
100*(AS8-MINIFS(AS:AS,$E:$E,$E8))/(MAXIFS(AS:AS,$E:$E,$E8)-MINIFS(AS:AS,$E:$E,$E8))))</f>
        <v/>
      </c>
      <c r="DI8" s="232" t="str">
        <f t="array" ref="DI8">IF(AT8="","",
IF(INDEX(Settings!$H:$H,MATCH(DI$1,Settings!$G:$G,0))=TRUE,
100-100*(AT8-MINIFS(AT:AT,$E:$E,$E8))/(MAXIFS(AT:AT,$E:$E,$E8)-MINIFS(AT:AT,$E:$E,$E8)),
100*(AT8-MINIFS(AT:AT,$E:$E,$E8))/(MAXIFS(AT:AT,$E:$E,$E8)-MINIFS(AT:AT,$E:$E,$E8))))</f>
        <v/>
      </c>
      <c r="DJ8" s="232" t="str">
        <f t="array" ref="DJ8">IF(AU8="","",
IF(INDEX(Settings!$H:$H,MATCH(DJ$1,Settings!$G:$G,0))=TRUE,
100-100*(AU8-MINIFS(AU:AU,$E:$E,$E8))/(MAXIFS(AU:AU,$E:$E,$E8)-MINIFS(AU:AU,$E:$E,$E8)),
100*(AU8-MINIFS(AU:AU,$E:$E,$E8))/(MAXIFS(AU:AU,$E:$E,$E8)-MINIFS(AU:AU,$E:$E,$E8))))</f>
        <v/>
      </c>
      <c r="DK8" s="232" t="str">
        <f t="array" ref="DK8">IF(AV8="","",
IF(INDEX(Settings!$H:$H,MATCH(DK$1,Settings!$G:$G,0))=TRUE,
100-100*(AV8-MINIFS(AV:AV,$E:$E,$E8))/(MAXIFS(AV:AV,$E:$E,$E8)-MINIFS(AV:AV,$E:$E,$E8)),
100*(AV8-MINIFS(AV:AV,$E:$E,$E8))/(MAXIFS(AV:AV,$E:$E,$E8)-MINIFS(AV:AV,$E:$E,$E8))))</f>
        <v/>
      </c>
      <c r="DL8" s="232" t="str">
        <f t="array" ref="DL8">IF(AW8="","",
IF(INDEX(Settings!$H:$H,MATCH(DL$1,Settings!$G:$G,0))=TRUE,
100-100*(AW8-MINIFS(AW:AW,$E:$E,$E8))/(MAXIFS(AW:AW,$E:$E,$E8)-MINIFS(AW:AW,$E:$E,$E8)),
100*(AW8-MINIFS(AW:AW,$E:$E,$E8))/(MAXIFS(AW:AW,$E:$E,$E8)-MINIFS(AW:AW,$E:$E,$E8))))</f>
        <v/>
      </c>
      <c r="DM8" s="232" t="str">
        <f t="array" ref="DM8">IF(AX8="","",
IF(INDEX(Settings!$H:$H,MATCH(DM$1,Settings!$G:$G,0))=TRUE,
100-100*(AX8-MINIFS(AX:AX,$E:$E,$E8))/(MAXIFS(AX:AX,$E:$E,$E8)-MINIFS(AX:AX,$E:$E,$E8)),
100*(AX8-MINIFS(AX:AX,$E:$E,$E8))/(MAXIFS(AX:AX,$E:$E,$E8)-MINIFS(AX:AX,$E:$E,$E8))))</f>
        <v/>
      </c>
      <c r="DN8" s="232" t="str">
        <f t="array" ref="DN8">IF(AY8="","",
IF(INDEX(Settings!$H:$H,MATCH(DN$1,Settings!$G:$G,0))=TRUE,
100-100*(AY8-MINIFS(AY:AY,$E:$E,$E8))/(MAXIFS(AY:AY,$E:$E,$E8)-MINIFS(AY:AY,$E:$E,$E8)),
100*(AY8-MINIFS(AY:AY,$E:$E,$E8))/(MAXIFS(AY:AY,$E:$E,$E8)-MINIFS(AY:AY,$E:$E,$E8))))</f>
        <v/>
      </c>
      <c r="DO8" s="232" t="str">
        <f t="array" ref="DO8">IF(AZ8="","",
IF(INDEX(Settings!$H:$H,MATCH(DO$1,Settings!$G:$G,0))=TRUE,
100-100*(AZ8-MINIFS(AZ:AZ,$E:$E,$E8))/(MAXIFS(AZ:AZ,$E:$E,$E8)-MINIFS(AZ:AZ,$E:$E,$E8)),
100*(AZ8-MINIFS(AZ:AZ,$E:$E,$E8))/(MAXIFS(AZ:AZ,$E:$E,$E8)-MINIFS(AZ:AZ,$E:$E,$E8))))</f>
        <v/>
      </c>
      <c r="DP8" s="232" t="str">
        <f t="array" ref="DP8">IF(BA8="","",
IF(INDEX(Settings!$H:$H,MATCH(DP$1,Settings!$G:$G,0))=TRUE,
100-100*(BA8-MINIFS(BA:BA,$E:$E,$E8))/(MAXIFS(BA:BA,$E:$E,$E8)-MINIFS(BA:BA,$E:$E,$E8)),
100*(BA8-MINIFS(BA:BA,$E:$E,$E8))/(MAXIFS(BA:BA,$E:$E,$E8)-MINIFS(BA:BA,$E:$E,$E8))))</f>
        <v/>
      </c>
      <c r="DQ8" s="232" t="str">
        <f t="array" ref="DQ8">IF(BB8="","",
IF(INDEX(Settings!$H:$H,MATCH(DQ$1,Settings!$G:$G,0))=TRUE,
100-100*(BB8-MINIFS(BB:BB,$E:$E,$E8))/(MAXIFS(BB:BB,$E:$E,$E8)-MINIFS(BB:BB,$E:$E,$E8)),
100*(BB8-MINIFS(BB:BB,$E:$E,$E8))/(MAXIFS(BB:BB,$E:$E,$E8)-MINIFS(BB:BB,$E:$E,$E8))))</f>
        <v/>
      </c>
      <c r="DR8" s="232" t="str">
        <f t="array" ref="DR8">IF(BC8="","",
IF(INDEX(Settings!$H:$H,MATCH(DR$1,Settings!$G:$G,0))=TRUE,
100-100*(BC8-MINIFS(BC:BC,$E:$E,$E8))/(MAXIFS(BC:BC,$E:$E,$E8)-MINIFS(BC:BC,$E:$E,$E8)),
100*(BC8-MINIFS(BC:BC,$E:$E,$E8))/(MAXIFS(BC:BC,$E:$E,$E8)-MINIFS(BC:BC,$E:$E,$E8))))</f>
        <v/>
      </c>
      <c r="DS8" s="232" t="str">
        <f t="array" ref="DS8">IF(BD8="","",
IF(INDEX(Settings!$H:$H,MATCH(DS$1,Settings!$G:$G,0))=TRUE,
100-100*(BD8-MINIFS(BD:BD,$E:$E,$E8))/(MAXIFS(BD:BD,$E:$E,$E8)-MINIFS(BD:BD,$E:$E,$E8)),
100*(BD8-MINIFS(BD:BD,$E:$E,$E8))/(MAXIFS(BD:BD,$E:$E,$E8)-MINIFS(BD:BD,$E:$E,$E8))))</f>
        <v/>
      </c>
      <c r="DT8" s="232" t="str">
        <f t="array" ref="DT8">IF(BE8="","",
IF(INDEX(Settings!$H:$H,MATCH(DT$1,Settings!$G:$G,0))=TRUE,
100-100*(BE8-MINIFS(BE:BE,$E:$E,$E8))/(MAXIFS(BE:BE,$E:$E,$E8)-MINIFS(BE:BE,$E:$E,$E8)),
100*(BE8-MINIFS(BE:BE,$E:$E,$E8))/(MAXIFS(BE:BE,$E:$E,$E8)-MINIFS(BE:BE,$E:$E,$E8))))</f>
        <v/>
      </c>
      <c r="DU8" s="232" t="str">
        <f t="array" ref="DU8">IF(BF8="","",
IF(INDEX(Settings!$H:$H,MATCH(DU$1,Settings!$G:$G,0))=TRUE,
100-100*(BF8-MINIFS(BF:BF,$E:$E,$E8))/(MAXIFS(BF:BF,$E:$E,$E8)-MINIFS(BF:BF,$E:$E,$E8)),
100*(BF8-MINIFS(BF:BF,$E:$E,$E8))/(MAXIFS(BF:BF,$E:$E,$E8)-MINIFS(BF:BF,$E:$E,$E8))))</f>
        <v/>
      </c>
      <c r="DV8" s="232" t="str">
        <f t="array" ref="DV8">IF(BG8="","",
IF(INDEX(Settings!$H:$H,MATCH(DV$1,Settings!$G:$G,0))=TRUE,
100-100*(BG8-MINIFS(BG:BG,$E:$E,$E8))/(MAXIFS(BG:BG,$E:$E,$E8)-MINIFS(BG:BG,$E:$E,$E8)),
100*(BG8-MINIFS(BG:BG,$E:$E,$E8))/(MAXIFS(BG:BG,$E:$E,$E8)-MINIFS(BG:BG,$E:$E,$E8))))</f>
        <v/>
      </c>
      <c r="DW8" s="232" t="str">
        <f t="array" ref="DW8">IF(BH8="","",
IF(INDEX(Settings!$H:$H,MATCH(DW$1,Settings!$G:$G,0))=TRUE,
100-100*(BH8-MINIFS(BH:BH,$E:$E,$E8))/(MAXIFS(BH:BH,$E:$E,$E8)-MINIFS(BH:BH,$E:$E,$E8)),
100*(BH8-MINIFS(BH:BH,$E:$E,$E8))/(MAXIFS(BH:BH,$E:$E,$E8)-MINIFS(BH:BH,$E:$E,$E8))))</f>
        <v/>
      </c>
      <c r="DX8" s="232" t="str">
        <f t="array" ref="DX8">IF(BI8="","",
IF(INDEX(Settings!$H:$H,MATCH(DX$1,Settings!$G:$G,0))=TRUE,
100-100*(BI8-MINIFS(BI:BI,$E:$E,$E8))/(MAXIFS(BI:BI,$E:$E,$E8)-MINIFS(BI:BI,$E:$E,$E8)),
100*(BI8-MINIFS(BI:BI,$E:$E,$E8))/(MAXIFS(BI:BI,$E:$E,$E8)-MINIFS(BI:BI,$E:$E,$E8))))</f>
        <v/>
      </c>
      <c r="DY8" s="232" t="str">
        <f t="array" ref="DY8">IF(BJ8="","",
IF(INDEX(Settings!$H:$H,MATCH(DY$1,Settings!$G:$G,0))=TRUE,
100-100*(BJ8-MINIFS(BJ:BJ,$E:$E,$E8))/(MAXIFS(BJ:BJ,$E:$E,$E8)-MINIFS(BJ:BJ,$E:$E,$E8)),
100*(BJ8-MINIFS(BJ:BJ,$E:$E,$E8))/(MAXIFS(BJ:BJ,$E:$E,$E8)-MINIFS(BJ:BJ,$E:$E,$E8))))</f>
        <v/>
      </c>
      <c r="DZ8" s="234"/>
      <c r="EA8" s="234"/>
      <c r="EB8" s="234">
        <f t="shared" si="8"/>
        <v>88</v>
      </c>
      <c r="EC8" s="234">
        <f t="shared" si="9"/>
        <v>72.52747253</v>
      </c>
      <c r="ED8" s="234">
        <f t="shared" si="10"/>
        <v>58.31756757</v>
      </c>
      <c r="EE8" s="234" t="str">
        <f t="shared" si="11"/>
        <v/>
      </c>
      <c r="EF8" s="234">
        <f t="shared" si="12"/>
        <v>72.9483467</v>
      </c>
      <c r="EG8" s="234">
        <f t="shared" si="13"/>
        <v>72.9483467</v>
      </c>
      <c r="EH8" s="234"/>
      <c r="EI8" s="234"/>
      <c r="EJ8" s="234"/>
      <c r="EK8" s="234"/>
      <c r="EL8" s="234"/>
      <c r="EM8" s="234"/>
    </row>
    <row r="9">
      <c r="A9" s="220" t="s">
        <v>184</v>
      </c>
      <c r="B9" s="221">
        <v>45886.0</v>
      </c>
      <c r="C9" s="222" t="s">
        <v>176</v>
      </c>
      <c r="D9" s="49" t="str">
        <f t="array" ref="D9">IFERROR(INDEX(Profiles!$B:$B,MATCH($A9,Profiles!$A:$A,0)),"")</f>
        <v>Defender</v>
      </c>
      <c r="E9" s="49" t="str">
        <f t="array" ref="E9">IFERROR(INDEX(Profiles!$C:$C,MATCH($A9,Profiles!$A:$A,0)),"")</f>
        <v>U15</v>
      </c>
      <c r="F9" s="222" t="s">
        <v>177</v>
      </c>
      <c r="G9" s="222" t="s">
        <v>178</v>
      </c>
      <c r="H9" s="222">
        <v>2025.0</v>
      </c>
      <c r="I9" s="49" t="str">
        <f>IF(A9="","",IF(Settings!$N$3="DATE",F9&amp;": "&amp;TEXT(B9,"M/DD/YY"),F9&amp;": "&amp;H9))</f>
        <v>Summer: 2025</v>
      </c>
      <c r="J9" s="222">
        <v>12.0</v>
      </c>
      <c r="K9" s="222">
        <v>23.8</v>
      </c>
      <c r="L9" s="222">
        <v>29.8</v>
      </c>
      <c r="M9" s="223">
        <f t="shared" ref="M9:M859" si="14">IF(J9="","",AVERAGE(J9:L9))</f>
        <v>21.86666667</v>
      </c>
      <c r="N9" s="222">
        <v>105.0</v>
      </c>
      <c r="O9" s="222">
        <v>1.5</v>
      </c>
      <c r="P9" s="222">
        <v>2.91</v>
      </c>
      <c r="Q9" s="222">
        <v>186.0</v>
      </c>
      <c r="R9" s="222">
        <v>8.9</v>
      </c>
      <c r="S9" s="222" t="str">
        <f>IFERROR(VLOOKUP(AF9, 'YOYO IR Scores'!A:C, 3, FALSE), "")
</f>
        <v/>
      </c>
      <c r="T9" s="222">
        <v>100.0</v>
      </c>
      <c r="U9" s="222">
        <v>1.0</v>
      </c>
      <c r="V9" s="49"/>
      <c r="W9" s="49"/>
      <c r="X9" s="224">
        <f t="shared" si="4"/>
        <v>0.5376344086</v>
      </c>
      <c r="Y9" s="225">
        <f t="shared" si="5"/>
        <v>100</v>
      </c>
      <c r="Z9" s="225" t="str">
        <f t="shared" si="6"/>
        <v/>
      </c>
      <c r="AA9" s="224" t="str">
        <f t="shared" si="7"/>
        <v/>
      </c>
      <c r="AB9" s="223"/>
      <c r="AC9" s="237">
        <v>22.0</v>
      </c>
      <c r="AD9" s="223"/>
      <c r="AE9" s="223" t="str">
        <f>IFERROR(VLOOKUP(AF9, 'YOYO IR Scores'!A:C, 2, FALSE), "")</f>
        <v/>
      </c>
      <c r="AF9" s="223"/>
      <c r="AG9" s="223"/>
      <c r="AH9" s="223"/>
      <c r="AI9" s="223"/>
      <c r="AJ9" s="223"/>
      <c r="AK9" s="223"/>
      <c r="AL9" s="223"/>
      <c r="AM9" s="223"/>
      <c r="AN9" s="223"/>
      <c r="AO9" s="223"/>
      <c r="AP9" s="223"/>
      <c r="AQ9" s="223"/>
      <c r="AR9" s="223"/>
      <c r="AS9" s="223"/>
      <c r="AT9" s="223"/>
      <c r="AU9" s="223"/>
      <c r="AV9" s="223"/>
      <c r="AW9" s="223"/>
      <c r="AX9" s="223"/>
      <c r="AY9" s="223"/>
      <c r="AZ9" s="223"/>
      <c r="BA9" s="223"/>
      <c r="BB9" s="223"/>
      <c r="BC9" s="223"/>
      <c r="BD9" s="223"/>
      <c r="BE9" s="223"/>
      <c r="BF9" s="223"/>
      <c r="BG9" s="223"/>
      <c r="BH9" s="223"/>
      <c r="BI9" s="223"/>
      <c r="BJ9" s="223"/>
      <c r="BK9" s="223">
        <f t="array" ref="BK9">IF(J9="","",
IF(INDEX(Settings!$H:$H,MATCH(BY$1,Settings!$G:$G,0))=TRUE,
100-100*(J9-MIN(J:J))/(MAX(J:J)-MIN(J:J)),
100*(J9-MIN(J:J))/(MAX(J:J)-MIN(J:J))))</f>
        <v>0</v>
      </c>
      <c r="BL9" s="223">
        <f t="array" ref="BL9">IF(J9="","",
IF(INDEX(Settings!$H:$H,MATCH(BY$1,Settings!$G:$G,0))=TRUE,
100-100*(J9-MINIFS(J:J,$E:$E,$E9))/(MAXIFS(J:J,$E:$E,$E9)-MINIFS(J:J,$E:$E,$E9)),
100*(J9-MINIFS(J:J,$E:$E,$E9))/(MAXIFS(J:J,$E:$E,$E9)-MINIFS(J:J,$E:$E,$E9))))</f>
        <v>0</v>
      </c>
      <c r="BM9" s="223">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4">
        <f t="array" ref="BQ9">IF(J9="","",
IF(INDEX(Settings!$H:$H,MATCH(BY$1,Settings!$G:$G,0))=TRUE,
-1*(J9-AVERAGE(J:J))/STDEV(J:J),
(J9-AVERAGE(J:J))/STDEV(J:J)))</f>
        <v>-1.42427428</v>
      </c>
      <c r="BR9" s="224">
        <f>IFERROR(__xludf.DUMMYFUNCTION("IF(J9="""","""",
IF(INDEX(Settings!$H:$H,MATCH(BY$1,Settings!$G:$G,0))=TRUE,
-1*(J9-AVERAGEIFS(J:J,$E:$E,$E9))/STDEV(FILTER(J:J,$E:$E=$E9)),
(J9-AVERAGEIFS(J:J,$E:$E,$E9))/STDEV(FILTER(J:J,$E:$E=$E9))))"),-1.4242742797620707)</f>
        <v>-1.42427428</v>
      </c>
      <c r="BS9" s="224">
        <f>IFERROR(__xludf.DUMMYFUNCTION("IF(J9="""","""",
IF(INDEX(Settings!$H:$H,MATCH(BY$1,Settings!$G:$G,0))=TRUE,
-1*(J9-AVERAGEIFS(J:J,$E:$E,$E9,$I:$I,$I9))/STDEV(FILTER(J:J,$E:$E=$E9,$I:$I=$I9)),
(J9-AVERAGEIFS(J:J,$E:$E,$E9,$I:$I,$I9))/STDEV(FILTER(J:J,$E:$E=$E9,$I:$I=$I9))))"),-1.4242742797620707)</f>
        <v>-1.42427428</v>
      </c>
      <c r="BT9" s="227">
        <f t="array" ref="BT9">IF(J9="","",
IF(INDEX(Settings!$H:$H,MATCH(BY$1,Settings!$G:$G,0))=TRUE,
(-1*((J9-AVERAGE(J:J))/STDEV(J:J))*10+50),
((J9-AVERAGE(J:J))/STDEV(J:J))*10+50))</f>
        <v>35.7572572</v>
      </c>
      <c r="BU9" s="227">
        <f>IFERROR(__xludf.DUMMYFUNCTION("IF(J9="""","""",
IF(INDEX(Settings!$H:$H,MATCH(BY$1,Settings!$G:$G,0))=TRUE,
(-1*(J9-AVERAGEIFS(J:J,$E:$E,$E9))/STDEV(FILTER(J:J,$E:$E=$E9))*10+50),
(J9-AVERAGEIFS(J:J,$E:$E,$E9))/STDEV(FILTER(J:J,$E:$E=$E9))*10+50))"),35.75725720237929)</f>
        <v>35.7572572</v>
      </c>
      <c r="BV9" s="227">
        <f>IFERROR(__xludf.DUMMYFUNCTION("IF(J9="""","""",
IF(INDEX(Settings!$H:$H,MATCH(BY$1,Settings!$G:$G,0))=TRUE,
(-1*(J9-AVERAGEIFS(J:J,$E:$E,$E9,$I:$I,$I9))/STDEV(FILTER(J:J,$E:$E=$E9,$I:$I=$I9))*10+50),
(J9-AVERAGEIFS(J:J,$E:$E,$E9,$I:$I,$I9))/STDEV(FILTER(J:J,$E:$E=$E9,$I:$I=$I9))*10+50)"&amp;")"),35.75725720237929)</f>
        <v>35.7572572</v>
      </c>
      <c r="BW9" s="49"/>
      <c r="BX9" s="49"/>
      <c r="BY9" s="223">
        <f t="array" ref="BY9">IF(J9="","",
IF(INDEX(Settings!$H:$H,MATCH(BY$1,Settings!$G:$G,0))=TRUE,
100-100*(J9-MINIFS(J:J,$E:$E,$E9))/(MAXIFS(J:J,$E:$E,$E9)-MINIFS(J:J,$E:$E,$E9)),
100*(J9-MINIFS(J:J,$E:$E,$E9))/(MAXIFS(J:J,$E:$E,$E9)-MINIFS(J:J,$E:$E,$E9))))</f>
        <v>0</v>
      </c>
      <c r="BZ9" s="223">
        <f t="array" ref="BZ9">IF(K9="","",
IF(INDEX(Settings!$H:$H,MATCH(BZ$1,Settings!$G:$G,0))=TRUE,
100-100*(K9-MINIFS(K:K,$E:$E,$E9))/(MAXIFS(K:K,$E:$E,$E9)-MINIFS(K:K,$E:$E,$E9)),
100*(K9-MINIFS(K:K,$E:$E,$E9))/(MAXIFS(K:K,$E:$E,$E9)-MINIFS(K:K,$E:$E,$E9))))</f>
        <v>93.47826087</v>
      </c>
      <c r="CA9" s="223">
        <f t="array" ref="CA9">IF(L9="","",
IF(INDEX(Settings!$H:$H,MATCH(CA$1,Settings!$G:$G,0))=TRUE,
100-100*(L9-MINIFS(L:L,$E:$E,$E9))/(MAXIFS(L:L,$E:$E,$E9)-MINIFS(L:L,$E:$E,$E9)),
100*(L9-MINIFS(L:L,$E:$E,$E9))/(MAXIFS(L:L,$E:$E,$E9)-MINIFS(L:L,$E:$E,$E9))))</f>
        <v>100</v>
      </c>
      <c r="CB9" s="223">
        <f t="array" ref="CB9">IF(M9="","",
IF(INDEX(Settings!$H:$H,MATCH(CB$1,Settings!$G:$G,0))=TRUE,
100-100*(M9-MINIFS(M:M,$E:$E,$E9))/(MAXIFS(M:M,$E:$E,$E9)-MINIFS(M:M,$E:$E,$E9)),
100*(M9-MINIFS(M:M,$E:$E,$E9))/(MAXIFS(M:M,$E:$E,$E9)-MINIFS(M:M,$E:$E,$E9))))</f>
        <v>100</v>
      </c>
      <c r="CC9" s="223">
        <f t="array" ref="CC9">IF(N9="","",
IF(INDEX(Settings!$H:$H,MATCH(CC$1,Settings!$G:$G,0))=TRUE,
100-100*(N9-MINIFS(N:N,$E:$E,$E9))/(MAXIFS(N:N,$E:$E,$E9)-MINIFS(N:N,$E:$E,$E9)),
100*(N9-MINIFS(N:N,$E:$E,$E9))/(MAXIFS(N:N,$E:$E,$E9)-MINIFS(N:N,$E:$E,$E9))))</f>
        <v>67.24137931</v>
      </c>
      <c r="CD9" s="223">
        <f t="array" ref="CD9">IF(O9="","",
IF(INDEX(Settings!$H:$H,MATCH(CD$1,Settings!$G:$G,0))=TRUE,
100-100*(O9-MINIFS(O:O,$E:$E,$E9))/(MAXIFS(O:O,$E:$E,$E9)-MINIFS(O:O,$E:$E,$E9)),
100*(O9-MINIFS(O:O,$E:$E,$E9))/(MAXIFS(O:O,$E:$E,$E9)-MINIFS(O:O,$E:$E,$E9))))</f>
        <v>81.25</v>
      </c>
      <c r="CE9" s="223">
        <f t="array" ref="CE9">IF(P9="","",
IF(INDEX(Settings!$H:$H,MATCH(CE$1,Settings!$G:$G,0))=TRUE,
100-100*(P9-MINIFS(P:P,$E:$E,$E9))/(MAXIFS(P:P,$E:$E,$E9)-MINIFS(P:P,$E:$E,$E9)),
100*(P9-MINIFS(P:P,$E:$E,$E9))/(MAXIFS(P:P,$E:$E,$E9)-MINIFS(P:P,$E:$E,$E9))))</f>
        <v>95.45454545</v>
      </c>
      <c r="CF9" s="223">
        <f t="array" ref="CF9">IF(Q9="","",
IF(INDEX(Settings!$H:$H,MATCH(CF$1,Settings!$G:$G,0))=TRUE,
100-100*(Q9-MINIFS(Q:Q,$E:$E,$E9))/(MAXIFS(Q:Q,$E:$E,$E9)-MINIFS(Q:Q,$E:$E,$E9)),
100*(Q9-MINIFS(Q:Q,$E:$E,$E9))/(MAXIFS(Q:Q,$E:$E,$E9)-MINIFS(Q:Q,$E:$E,$E9))))</f>
        <v>0</v>
      </c>
      <c r="CG9" s="223">
        <f t="array" ref="CG9">IF(R9="","",
IF(INDEX(Settings!$H:$H,MATCH(CG$1,Settings!$G:$G,0))=TRUE,
100-100*(R9-MINIFS(R:R,$E:$E,$E9))/(MAXIFS(R:R,$E:$E,$E9)-MINIFS(R:R,$E:$E,$E9)),
100*(R9-MINIFS(R:R,$E:$E,$E9))/(MAXIFS(R:R,$E:$E,$E9)-MINIFS(R:R,$E:$E,$E9))))</f>
        <v>67.58241758</v>
      </c>
      <c r="CH9" s="223" t="str">
        <f t="array" ref="CH9">IF(S9="","",
IF(INDEX(Settings!$H:$H,MATCH(CH$1,Settings!$G:$G,0))=TRUE,
100-100*(S9-MINIFS(S:S,$E:$E,$E9))/(MAXIFS(S:S,$E:$E,$E9)-MINIFS(S:S,$E:$E,$E9)),
100*(S9-MINIFS(S:S,$E:$E,$E9))/(MAXIFS(S:S,$E:$E,$E9)-MINIFS(S:S,$E:$E,$E9))))</f>
        <v/>
      </c>
      <c r="CI9" s="223">
        <f t="array" ref="CI9">IF(T9="","",
IF(INDEX(Settings!$H:$H,MATCH(CI$1,Settings!$G:$G,0))=TRUE,
100-100*(T9-MINIFS(T:T,$E:$E,$E9))/(MAXIFS(T:T,$E:$E,$E9)-MINIFS(T:T,$E:$E,$E9)),
100*(T9-MINIFS(T:T,$E:$E,$E9))/(MAXIFS(T:T,$E:$E,$E9)-MINIFS(T:T,$E:$E,$E9))))</f>
        <v>0</v>
      </c>
      <c r="CJ9" s="223">
        <f t="array" ref="CJ9">IF(U9="","",
IF(INDEX(Settings!$H:$H,MATCH(CJ$1,Settings!$G:$G,0))=TRUE,
100-100*(U9-MINIFS(U:U,$E:$E,$E9))/(MAXIFS(U:U,$E:$E,$E9)-MINIFS(U:U,$E:$E,$E9)),
100*(U9-MINIFS(U:U,$E:$E,$E9))/(MAXIFS(U:U,$E:$E,$E9)-MINIFS(U:U,$E:$E,$E9))))</f>
        <v>0</v>
      </c>
      <c r="CK9" s="223" t="str">
        <f t="array" ref="CK9">IF(V9="","",
IF(INDEX(Settings!$H:$H,MATCH(CK$1,Settings!$G:$G,0))=TRUE,
100-100*(V9-MINIFS(V:V,$E:$E,$E9))/(MAXIFS(V:V,$E:$E,$E9)-MINIFS(V:V,$E:$E,$E9)),
100*(V9-MINIFS(V:V,$E:$E,$E9))/(MAXIFS(V:V,$E:$E,$E9)-MINIFS(V:V,$E:$E,$E9))))</f>
        <v/>
      </c>
      <c r="CL9" s="223" t="str">
        <f t="array" ref="CL9">IF(W9="","",
IF(INDEX(Settings!$H:$H,MATCH(CL$1,Settings!$G:$G,0))=TRUE,
100-100*(W9-MINIFS(W:W,$E:$E,$E9))/(MAXIFS(W:W,$E:$E,$E9)-MINIFS(W:W,$E:$E,$E9)),
100*(W9-MINIFS(W:W,$E:$E,$E9))/(MAXIFS(W:W,$E:$E,$E9)-MINIFS(W:W,$E:$E,$E9))))</f>
        <v/>
      </c>
      <c r="CM9" s="223">
        <f t="array" ref="CM9">IF(X9="","",
IF(INDEX(Settings!$H:$H,MATCH(CM$1,Settings!$G:$G,0))=TRUE,
100-100*(X9-MINIFS(X:X,$E:$E,$E9))/(MAXIFS(X:X,$E:$E,$E9)-MINIFS(X:X,$E:$E,$E9)),
100*(X9-MINIFS(X:X,$E:$E,$E9))/(MAXIFS(X:X,$E:$E,$E9)-MINIFS(X:X,$E:$E,$E9))))</f>
        <v>0</v>
      </c>
      <c r="CN9" s="223">
        <f t="array" ref="CN9">IF(Y9="","",
IF(INDEX(Settings!$H:$H,MATCH(CN$1,Settings!$G:$G,0))=TRUE,
100-100*(Y9-MINIFS(Y:Y,$E:$E,$E9))/(MAXIFS(Y:Y,$E:$E,$E9)-MINIFS(Y:Y,$E:$E,$E9)),
100*(Y9-MINIFS(Y:Y,$E:$E,$E9))/(MAXIFS(Y:Y,$E:$E,$E9)-MINIFS(Y:Y,$E:$E,$E9))))</f>
        <v>0</v>
      </c>
      <c r="CO9" s="223" t="str">
        <f t="array" ref="CO9">IF(Z9="","",
IF(INDEX(Settings!$H:$H,MATCH(CO$1,Settings!$G:$G,0))=TRUE,
100-100*(Z9-MINIFS(Z:Z,$E:$E,$E9))/(MAXIFS(Z:Z,$E:$E,$E9)-MINIFS(Z:Z,$E:$E,$E9)),
100*(Z9-MINIFS(Z:Z,$E:$E,$E9))/(MAXIFS(Z:Z,$E:$E,$E9)-MINIFS(Z:Z,$E:$E,$E9))))</f>
        <v/>
      </c>
      <c r="CP9" s="223" t="str">
        <f t="array" ref="CP9">IF(AA9="","",
IF(INDEX(Settings!$H:$H,MATCH(CP$1,Settings!$G:$G,0))=TRUE,
100-100*(AA9-MINIFS(AA:AA,$E:$E,$E9))/(MAXIFS(AA:AA,$E:$E,$E9)-MINIFS(AA:AA,$E:$E,$E9)),
100*(AA9-MINIFS(AA:AA,$E:$E,$E9))/(MAXIFS(AA:AA,$E:$E,$E9)-MINIFS(AA:AA,$E:$E,$E9))))</f>
        <v/>
      </c>
      <c r="CQ9" s="223" t="str">
        <f t="array" ref="CQ9">IF(AB9="","",
IF(INDEX(Settings!$H:$H,MATCH(CQ$1,Settings!$G:$G,0))=TRUE,
100-100*(AB9-MINIFS(AB:AB,$E:$E,$E9))/(MAXIFS(AB:AB,$E:$E,$E9)-MINIFS(AB:AB,$E:$E,$E9)),
100*(AB9-MINIFS(AB:AB,$E:$E,$E9))/(MAXIFS(AB:AB,$E:$E,$E9)-MINIFS(AB:AB,$E:$E,$E9))))</f>
        <v/>
      </c>
      <c r="CR9" s="223">
        <f t="array" ref="CR9">IF(AC9="","",
IF(INDEX(Settings!$H:$H,MATCH(CR$1,Settings!$G:$G,0))=TRUE,
100-100*(AC9-MINIFS(AC:AC,$E:$E,$E9))/(MAXIFS(AC:AC,$E:$E,$E9)-MINIFS(AC:AC,$E:$E,$E9)),
100*(AC9-MINIFS(AC:AC,$E:$E,$E9))/(MAXIFS(AC:AC,$E:$E,$E9)-MINIFS(AC:AC,$E:$E,$E9))))</f>
        <v>4.587155963</v>
      </c>
      <c r="CS9" s="223" t="str">
        <f t="array" ref="CS9">IF(AD9="","",
IF(INDEX(Settings!$H:$H,MATCH(CS$1,Settings!$G:$G,0))=TRUE,
100-100*(AD9-MINIFS(AD:AD,$E:$E,$E9))/(MAXIFS(AD:AD,$E:$E,$E9)-MINIFS(AD:AD,$E:$E,$E9)),
100*(AD9-MINIFS(AD:AD,$E:$E,$E9))/(MAXIFS(AD:AD,$E:$E,$E9)-MINIFS(AD:AD,$E:$E,$E9))))</f>
        <v/>
      </c>
      <c r="CT9" s="223" t="str">
        <f t="array" ref="CT9">IF(AE9="","",
IF(INDEX(Settings!$H:$H,MATCH(CT$1,Settings!$G:$G,0))=TRUE,
100-100*(AE9-MINIFS(AE:AE,$E:$E,$E9))/(MAXIFS(AE:AE,$E:$E,$E9)-MINIFS(AE:AE,$E:$E,$E9)),
100*(AE9-MINIFS(AE:AE,$E:$E,$E9))/(MAXIFS(AE:AE,$E:$E,$E9)-MINIFS(AE:AE,$E:$E,$E9))))</f>
        <v/>
      </c>
      <c r="CU9" s="223" t="str">
        <f t="array" ref="CU9">IF(AF9="","",
IF(INDEX(Settings!$H:$H,MATCH(CU$1,Settings!$G:$G,0))=TRUE,
100-100*(AF9-MINIFS(AF:AF,$E:$E,$E9))/(MAXIFS(AF:AF,$E:$E,$E9)-MINIFS(AF:AF,$E:$E,$E9)),
100*(AF9-MINIFS(AF:AF,$E:$E,$E9))/(MAXIFS(AF:AF,$E:$E,$E9)-MINIFS(AF:AF,$E:$E,$E9))))</f>
        <v/>
      </c>
      <c r="CV9" s="223" t="str">
        <f t="array" ref="CV9">IF(AG9="","",
IF(INDEX(Settings!$H:$H,MATCH(CV$1,Settings!$G:$G,0))=TRUE,
100-100*(AG9-MINIFS(AG:AG,$E:$E,$E9))/(MAXIFS(AG:AG,$E:$E,$E9)-MINIFS(AG:AG,$E:$E,$E9)),
100*(AG9-MINIFS(AG:AG,$E:$E,$E9))/(MAXIFS(AG:AG,$E:$E,$E9)-MINIFS(AG:AG,$E:$E,$E9))))</f>
        <v/>
      </c>
      <c r="CW9" s="223" t="str">
        <f t="array" ref="CW9">IF(AH9="","",
IF(INDEX(Settings!$H:$H,MATCH(CW$1,Settings!$G:$G,0))=TRUE,
100-100*(AH9-MINIFS(AH:AH,$E:$E,$E9))/(MAXIFS(AH:AH,$E:$E,$E9)-MINIFS(AH:AH,$E:$E,$E9)),
100*(AH9-MINIFS(AH:AH,$E:$E,$E9))/(MAXIFS(AH:AH,$E:$E,$E9)-MINIFS(AH:AH,$E:$E,$E9))))</f>
        <v/>
      </c>
      <c r="CX9" s="223" t="str">
        <f t="array" ref="CX9">IF(AI9="","",
IF(INDEX(Settings!$H:$H,MATCH(CX$1,Settings!$G:$G,0))=TRUE,
100-100*(AI9-MINIFS(AI:AI,$E:$E,$E9))/(MAXIFS(AI:AI,$E:$E,$E9)-MINIFS(AI:AI,$E:$E,$E9)),
100*(AI9-MINIFS(AI:AI,$E:$E,$E9))/(MAXIFS(AI:AI,$E:$E,$E9)-MINIFS(AI:AI,$E:$E,$E9))))</f>
        <v/>
      </c>
      <c r="CY9" s="223" t="str">
        <f t="array" ref="CY9">IF(AJ9="","",
IF(INDEX(Settings!$H:$H,MATCH(CY$1,Settings!$G:$G,0))=TRUE,
100-100*(AJ9-MINIFS(AJ:AJ,$E:$E,$E9))/(MAXIFS(AJ:AJ,$E:$E,$E9)-MINIFS(AJ:AJ,$E:$E,$E9)),
100*(AJ9-MINIFS(AJ:AJ,$E:$E,$E9))/(MAXIFS(AJ:AJ,$E:$E,$E9)-MINIFS(AJ:AJ,$E:$E,$E9))))</f>
        <v/>
      </c>
      <c r="CZ9" s="223" t="str">
        <f t="array" ref="CZ9">IF(AK9="","",
IF(INDEX(Settings!$H:$H,MATCH(CZ$1,Settings!$G:$G,0))=TRUE,
100-100*(AK9-MINIFS(AK:AK,$E:$E,$E9))/(MAXIFS(AK:AK,$E:$E,$E9)-MINIFS(AK:AK,$E:$E,$E9)),
100*(AK9-MINIFS(AK:AK,$E:$E,$E9))/(MAXIFS(AK:AK,$E:$E,$E9)-MINIFS(AK:AK,$E:$E,$E9))))</f>
        <v/>
      </c>
      <c r="DA9" s="223" t="str">
        <f t="array" ref="DA9">IF(AL9="","",
IF(INDEX(Settings!$H:$H,MATCH(DA$1,Settings!$G:$G,0))=TRUE,
100-100*(AL9-MINIFS(AL:AL,$E:$E,$E9))/(MAXIFS(AL:AL,$E:$E,$E9)-MINIFS(AL:AL,$E:$E,$E9)),
100*(AL9-MINIFS(AL:AL,$E:$E,$E9))/(MAXIFS(AL:AL,$E:$E,$E9)-MINIFS(AL:AL,$E:$E,$E9))))</f>
        <v/>
      </c>
      <c r="DB9" s="223" t="str">
        <f t="array" ref="DB9">IF(AM9="","",
IF(INDEX(Settings!$H:$H,MATCH(DB$1,Settings!$G:$G,0))=TRUE,
100-100*(AM9-MINIFS(AM:AM,$E:$E,$E9))/(MAXIFS(AM:AM,$E:$E,$E9)-MINIFS(AM:AM,$E:$E,$E9)),
100*(AM9-MINIFS(AM:AM,$E:$E,$E9))/(MAXIFS(AM:AM,$E:$E,$E9)-MINIFS(AM:AM,$E:$E,$E9))))</f>
        <v/>
      </c>
      <c r="DC9" s="223" t="str">
        <f t="array" ref="DC9">IF(AN9="","",
IF(INDEX(Settings!$H:$H,MATCH(DC$1,Settings!$G:$G,0))=TRUE,
100-100*(AN9-MINIFS(AN:AN,$E:$E,$E9))/(MAXIFS(AN:AN,$E:$E,$E9)-MINIFS(AN:AN,$E:$E,$E9)),
100*(AN9-MINIFS(AN:AN,$E:$E,$E9))/(MAXIFS(AN:AN,$E:$E,$E9)-MINIFS(AN:AN,$E:$E,$E9))))</f>
        <v/>
      </c>
      <c r="DD9" s="223" t="str">
        <f t="array" ref="DD9">IF(AO9="","",
IF(INDEX(Settings!$H:$H,MATCH(DD$1,Settings!$G:$G,0))=TRUE,
100-100*(AO9-MINIFS(AO:AO,$E:$E,$E9))/(MAXIFS(AO:AO,$E:$E,$E9)-MINIFS(AO:AO,$E:$E,$E9)),
100*(AO9-MINIFS(AO:AO,$E:$E,$E9))/(MAXIFS(AO:AO,$E:$E,$E9)-MINIFS(AO:AO,$E:$E,$E9))))</f>
        <v/>
      </c>
      <c r="DE9" s="223" t="str">
        <f t="array" ref="DE9">IF(AP9="","",
IF(INDEX(Settings!$H:$H,MATCH(DE$1,Settings!$G:$G,0))=TRUE,
100-100*(AP9-MINIFS(AP:AP,$E:$E,$E9))/(MAXIFS(AP:AP,$E:$E,$E9)-MINIFS(AP:AP,$E:$E,$E9)),
100*(AP9-MINIFS(AP:AP,$E:$E,$E9))/(MAXIFS(AP:AP,$E:$E,$E9)-MINIFS(AP:AP,$E:$E,$E9))))</f>
        <v/>
      </c>
      <c r="DF9" s="223" t="str">
        <f t="array" ref="DF9">IF(AQ9="","",
IF(INDEX(Settings!$H:$H,MATCH(DF$1,Settings!$G:$G,0))=TRUE,
100-100*(AQ9-MINIFS(AQ:AQ,$E:$E,$E9))/(MAXIFS(AQ:AQ,$E:$E,$E9)-MINIFS(AQ:AQ,$E:$E,$E9)),
100*(AQ9-MINIFS(AQ:AQ,$E:$E,$E9))/(MAXIFS(AQ:AQ,$E:$E,$E9)-MINIFS(AQ:AQ,$E:$E,$E9))))</f>
        <v/>
      </c>
      <c r="DG9" s="223" t="str">
        <f t="array" ref="DG9">IF(AR9="","",
IF(INDEX(Settings!$H:$H,MATCH(DG$1,Settings!$G:$G,0))=TRUE,
100-100*(AR9-MINIFS(AR:AR,$E:$E,$E9))/(MAXIFS(AR:AR,$E:$E,$E9)-MINIFS(AR:AR,$E:$E,$E9)),
100*(AR9-MINIFS(AR:AR,$E:$E,$E9))/(MAXIFS(AR:AR,$E:$E,$E9)-MINIFS(AR:AR,$E:$E,$E9))))</f>
        <v/>
      </c>
      <c r="DH9" s="223" t="str">
        <f t="array" ref="DH9">IF(AS9="","",
IF(INDEX(Settings!$H:$H,MATCH(DH$1,Settings!$G:$G,0))=TRUE,
100-100*(AS9-MINIFS(AS:AS,$E:$E,$E9))/(MAXIFS(AS:AS,$E:$E,$E9)-MINIFS(AS:AS,$E:$E,$E9)),
100*(AS9-MINIFS(AS:AS,$E:$E,$E9))/(MAXIFS(AS:AS,$E:$E,$E9)-MINIFS(AS:AS,$E:$E,$E9))))</f>
        <v/>
      </c>
      <c r="DI9" s="223" t="str">
        <f t="array" ref="DI9">IF(AT9="","",
IF(INDEX(Settings!$H:$H,MATCH(DI$1,Settings!$G:$G,0))=TRUE,
100-100*(AT9-MINIFS(AT:AT,$E:$E,$E9))/(MAXIFS(AT:AT,$E:$E,$E9)-MINIFS(AT:AT,$E:$E,$E9)),
100*(AT9-MINIFS(AT:AT,$E:$E,$E9))/(MAXIFS(AT:AT,$E:$E,$E9)-MINIFS(AT:AT,$E:$E,$E9))))</f>
        <v/>
      </c>
      <c r="DJ9" s="223" t="str">
        <f t="array" ref="DJ9">IF(AU9="","",
IF(INDEX(Settings!$H:$H,MATCH(DJ$1,Settings!$G:$G,0))=TRUE,
100-100*(AU9-MINIFS(AU:AU,$E:$E,$E9))/(MAXIFS(AU:AU,$E:$E,$E9)-MINIFS(AU:AU,$E:$E,$E9)),
100*(AU9-MINIFS(AU:AU,$E:$E,$E9))/(MAXIFS(AU:AU,$E:$E,$E9)-MINIFS(AU:AU,$E:$E,$E9))))</f>
        <v/>
      </c>
      <c r="DK9" s="223" t="str">
        <f t="array" ref="DK9">IF(AV9="","",
IF(INDEX(Settings!$H:$H,MATCH(DK$1,Settings!$G:$G,0))=TRUE,
100-100*(AV9-MINIFS(AV:AV,$E:$E,$E9))/(MAXIFS(AV:AV,$E:$E,$E9)-MINIFS(AV:AV,$E:$E,$E9)),
100*(AV9-MINIFS(AV:AV,$E:$E,$E9))/(MAXIFS(AV:AV,$E:$E,$E9)-MINIFS(AV:AV,$E:$E,$E9))))</f>
        <v/>
      </c>
      <c r="DL9" s="223" t="str">
        <f t="array" ref="DL9">IF(AW9="","",
IF(INDEX(Settings!$H:$H,MATCH(DL$1,Settings!$G:$G,0))=TRUE,
100-100*(AW9-MINIFS(AW:AW,$E:$E,$E9))/(MAXIFS(AW:AW,$E:$E,$E9)-MINIFS(AW:AW,$E:$E,$E9)),
100*(AW9-MINIFS(AW:AW,$E:$E,$E9))/(MAXIFS(AW:AW,$E:$E,$E9)-MINIFS(AW:AW,$E:$E,$E9))))</f>
        <v/>
      </c>
      <c r="DM9" s="223" t="str">
        <f t="array" ref="DM9">IF(AX9="","",
IF(INDEX(Settings!$H:$H,MATCH(DM$1,Settings!$G:$G,0))=TRUE,
100-100*(AX9-MINIFS(AX:AX,$E:$E,$E9))/(MAXIFS(AX:AX,$E:$E,$E9)-MINIFS(AX:AX,$E:$E,$E9)),
100*(AX9-MINIFS(AX:AX,$E:$E,$E9))/(MAXIFS(AX:AX,$E:$E,$E9)-MINIFS(AX:AX,$E:$E,$E9))))</f>
        <v/>
      </c>
      <c r="DN9" s="223" t="str">
        <f t="array" ref="DN9">IF(AY9="","",
IF(INDEX(Settings!$H:$H,MATCH(DN$1,Settings!$G:$G,0))=TRUE,
100-100*(AY9-MINIFS(AY:AY,$E:$E,$E9))/(MAXIFS(AY:AY,$E:$E,$E9)-MINIFS(AY:AY,$E:$E,$E9)),
100*(AY9-MINIFS(AY:AY,$E:$E,$E9))/(MAXIFS(AY:AY,$E:$E,$E9)-MINIFS(AY:AY,$E:$E,$E9))))</f>
        <v/>
      </c>
      <c r="DO9" s="223" t="str">
        <f t="array" ref="DO9">IF(AZ9="","",
IF(INDEX(Settings!$H:$H,MATCH(DO$1,Settings!$G:$G,0))=TRUE,
100-100*(AZ9-MINIFS(AZ:AZ,$E:$E,$E9))/(MAXIFS(AZ:AZ,$E:$E,$E9)-MINIFS(AZ:AZ,$E:$E,$E9)),
100*(AZ9-MINIFS(AZ:AZ,$E:$E,$E9))/(MAXIFS(AZ:AZ,$E:$E,$E9)-MINIFS(AZ:AZ,$E:$E,$E9))))</f>
        <v/>
      </c>
      <c r="DP9" s="223" t="str">
        <f t="array" ref="DP9">IF(BA9="","",
IF(INDEX(Settings!$H:$H,MATCH(DP$1,Settings!$G:$G,0))=TRUE,
100-100*(BA9-MINIFS(BA:BA,$E:$E,$E9))/(MAXIFS(BA:BA,$E:$E,$E9)-MINIFS(BA:BA,$E:$E,$E9)),
100*(BA9-MINIFS(BA:BA,$E:$E,$E9))/(MAXIFS(BA:BA,$E:$E,$E9)-MINIFS(BA:BA,$E:$E,$E9))))</f>
        <v/>
      </c>
      <c r="DQ9" s="223" t="str">
        <f t="array" ref="DQ9">IF(BB9="","",
IF(INDEX(Settings!$H:$H,MATCH(DQ$1,Settings!$G:$G,0))=TRUE,
100-100*(BB9-MINIFS(BB:BB,$E:$E,$E9))/(MAXIFS(BB:BB,$E:$E,$E9)-MINIFS(BB:BB,$E:$E,$E9)),
100*(BB9-MINIFS(BB:BB,$E:$E,$E9))/(MAXIFS(BB:BB,$E:$E,$E9)-MINIFS(BB:BB,$E:$E,$E9))))</f>
        <v/>
      </c>
      <c r="DR9" s="223" t="str">
        <f t="array" ref="DR9">IF(BC9="","",
IF(INDEX(Settings!$H:$H,MATCH(DR$1,Settings!$G:$G,0))=TRUE,
100-100*(BC9-MINIFS(BC:BC,$E:$E,$E9))/(MAXIFS(BC:BC,$E:$E,$E9)-MINIFS(BC:BC,$E:$E,$E9)),
100*(BC9-MINIFS(BC:BC,$E:$E,$E9))/(MAXIFS(BC:BC,$E:$E,$E9)-MINIFS(BC:BC,$E:$E,$E9))))</f>
        <v/>
      </c>
      <c r="DS9" s="223" t="str">
        <f t="array" ref="DS9">IF(BD9="","",
IF(INDEX(Settings!$H:$H,MATCH(DS$1,Settings!$G:$G,0))=TRUE,
100-100*(BD9-MINIFS(BD:BD,$E:$E,$E9))/(MAXIFS(BD:BD,$E:$E,$E9)-MINIFS(BD:BD,$E:$E,$E9)),
100*(BD9-MINIFS(BD:BD,$E:$E,$E9))/(MAXIFS(BD:BD,$E:$E,$E9)-MINIFS(BD:BD,$E:$E,$E9))))</f>
        <v/>
      </c>
      <c r="DT9" s="223" t="str">
        <f t="array" ref="DT9">IF(BE9="","",
IF(INDEX(Settings!$H:$H,MATCH(DT$1,Settings!$G:$G,0))=TRUE,
100-100*(BE9-MINIFS(BE:BE,$E:$E,$E9))/(MAXIFS(BE:BE,$E:$E,$E9)-MINIFS(BE:BE,$E:$E,$E9)),
100*(BE9-MINIFS(BE:BE,$E:$E,$E9))/(MAXIFS(BE:BE,$E:$E,$E9)-MINIFS(BE:BE,$E:$E,$E9))))</f>
        <v/>
      </c>
      <c r="DU9" s="223" t="str">
        <f t="array" ref="DU9">IF(BF9="","",
IF(INDEX(Settings!$H:$H,MATCH(DU$1,Settings!$G:$G,0))=TRUE,
100-100*(BF9-MINIFS(BF:BF,$E:$E,$E9))/(MAXIFS(BF:BF,$E:$E,$E9)-MINIFS(BF:BF,$E:$E,$E9)),
100*(BF9-MINIFS(BF:BF,$E:$E,$E9))/(MAXIFS(BF:BF,$E:$E,$E9)-MINIFS(BF:BF,$E:$E,$E9))))</f>
        <v/>
      </c>
      <c r="DV9" s="223" t="str">
        <f t="array" ref="DV9">IF(BG9="","",
IF(INDEX(Settings!$H:$H,MATCH(DV$1,Settings!$G:$G,0))=TRUE,
100-100*(BG9-MINIFS(BG:BG,$E:$E,$E9))/(MAXIFS(BG:BG,$E:$E,$E9)-MINIFS(BG:BG,$E:$E,$E9)),
100*(BG9-MINIFS(BG:BG,$E:$E,$E9))/(MAXIFS(BG:BG,$E:$E,$E9)-MINIFS(BG:BG,$E:$E,$E9))))</f>
        <v/>
      </c>
      <c r="DW9" s="223" t="str">
        <f t="array" ref="DW9">IF(BH9="","",
IF(INDEX(Settings!$H:$H,MATCH(DW$1,Settings!$G:$G,0))=TRUE,
100-100*(BH9-MINIFS(BH:BH,$E:$E,$E9))/(MAXIFS(BH:BH,$E:$E,$E9)-MINIFS(BH:BH,$E:$E,$E9)),
100*(BH9-MINIFS(BH:BH,$E:$E,$E9))/(MAXIFS(BH:BH,$E:$E,$E9)-MINIFS(BH:BH,$E:$E,$E9))))</f>
        <v/>
      </c>
      <c r="DX9" s="223" t="str">
        <f t="array" ref="DX9">IF(BI9="","",
IF(INDEX(Settings!$H:$H,MATCH(DX$1,Settings!$G:$G,0))=TRUE,
100-100*(BI9-MINIFS(BI:BI,$E:$E,$E9))/(MAXIFS(BI:BI,$E:$E,$E9)-MINIFS(BI:BI,$E:$E,$E9)),
100*(BI9-MINIFS(BI:BI,$E:$E,$E9))/(MAXIFS(BI:BI,$E:$E,$E9)-MINIFS(BI:BI,$E:$E,$E9))))</f>
        <v/>
      </c>
      <c r="DY9" s="223" t="str">
        <f t="array" ref="DY9">IF(BJ9="","",
IF(INDEX(Settings!$H:$H,MATCH(DY$1,Settings!$G:$G,0))=TRUE,
100-100*(BJ9-MINIFS(BJ:BJ,$E:$E,$E9))/(MAXIFS(BJ:BJ,$E:$E,$E9)-MINIFS(BJ:BJ,$E:$E,$E9)),
100*(BJ9-MINIFS(BJ:BJ,$E:$E,$E9))/(MAXIFS(BJ:BJ,$E:$E,$E9)-MINIFS(BJ:BJ,$E:$E,$E9))))</f>
        <v/>
      </c>
      <c r="DZ9" s="225"/>
      <c r="EA9" s="225"/>
      <c r="EB9" s="225">
        <f t="shared" si="8"/>
        <v>67.24137931</v>
      </c>
      <c r="EC9" s="225">
        <f t="shared" si="9"/>
        <v>81.42898768</v>
      </c>
      <c r="ED9" s="225">
        <f t="shared" si="10"/>
        <v>2.293577982</v>
      </c>
      <c r="EE9" s="225" t="str">
        <f t="shared" si="11"/>
        <v/>
      </c>
      <c r="EF9" s="225">
        <f t="shared" si="12"/>
        <v>52.68591639</v>
      </c>
      <c r="EG9" s="225">
        <f t="shared" si="13"/>
        <v>50.32131499</v>
      </c>
      <c r="EH9" s="225"/>
      <c r="EI9" s="225"/>
      <c r="EJ9" s="225"/>
      <c r="EK9" s="225"/>
      <c r="EL9" s="225"/>
      <c r="EM9" s="225"/>
    </row>
    <row r="10">
      <c r="A10" s="228" t="s">
        <v>185</v>
      </c>
      <c r="B10" s="229">
        <v>45886.0</v>
      </c>
      <c r="C10" s="230" t="s">
        <v>176</v>
      </c>
      <c r="D10" s="231" t="str">
        <f t="array" ref="D10">IFERROR(INDEX(Profiles!$B:$B,MATCH($A10,Profiles!$A:$A,0)),"")</f>
        <v>Defender</v>
      </c>
      <c r="E10" s="231" t="str">
        <f t="array" ref="E10">IFERROR(INDEX(Profiles!$C:$C,MATCH($A10,Profiles!$A:$A,0)),"")</f>
        <v>U15</v>
      </c>
      <c r="F10" s="230" t="s">
        <v>177</v>
      </c>
      <c r="G10" s="230" t="s">
        <v>178</v>
      </c>
      <c r="H10" s="230">
        <v>2025.0</v>
      </c>
      <c r="I10" s="231" t="str">
        <f>IF(A10="","",IF(Settings!$N$3="DATE",F10&amp;": "&amp;TEXT(B10,"M/DD/YY"),F10&amp;": "&amp;H10))</f>
        <v>Summer: 2025</v>
      </c>
      <c r="J10" s="230">
        <v>13.1</v>
      </c>
      <c r="K10" s="230">
        <v>16.1</v>
      </c>
      <c r="L10" s="230">
        <v>15.5</v>
      </c>
      <c r="M10" s="232">
        <f t="shared" si="14"/>
        <v>14.9</v>
      </c>
      <c r="N10" s="230">
        <v>98.0</v>
      </c>
      <c r="O10" s="230">
        <v>1.41</v>
      </c>
      <c r="P10" s="230">
        <v>3.02</v>
      </c>
      <c r="Q10" s="230">
        <v>204.0</v>
      </c>
      <c r="R10" s="231"/>
      <c r="S10" s="230" t="str">
        <f>IFERROR(VLOOKUP(AF10, 'YOYO IR Scores'!A:C, 3, FALSE), "")
</f>
        <v/>
      </c>
      <c r="T10" s="231"/>
      <c r="U10" s="231"/>
      <c r="V10" s="230">
        <v>275.0</v>
      </c>
      <c r="W10" s="230">
        <v>3.0</v>
      </c>
      <c r="X10" s="233" t="str">
        <f t="shared" si="4"/>
        <v/>
      </c>
      <c r="Y10" s="234" t="str">
        <f t="shared" si="5"/>
        <v/>
      </c>
      <c r="Z10" s="234">
        <f t="shared" si="6"/>
        <v>302.225</v>
      </c>
      <c r="AA10" s="233">
        <f t="shared" si="7"/>
        <v>1.348039216</v>
      </c>
      <c r="AB10" s="234">
        <v>395.0</v>
      </c>
      <c r="AC10" s="234">
        <v>225.0</v>
      </c>
      <c r="AD10" s="234">
        <v>245.0</v>
      </c>
      <c r="AE10" s="232" t="str">
        <f>IFERROR(VLOOKUP(AF10, 'YOYO IR Scores'!A:C, 2, FALSE), "")</f>
        <v/>
      </c>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f t="array" ref="BK10">IF(J10="","",
IF(INDEX(Settings!$H:$H,MATCH(BY$1,Settings!$G:$G,0))=TRUE,
100-100*(J10-MIN(J:J))/(MAX(J:J)-MIN(J:J)),
100*(J10-MIN(J:J))/(MAX(J:J)-MIN(J:J))))</f>
        <v>73.33333333</v>
      </c>
      <c r="BL10" s="232">
        <f t="array" ref="BL10">IF(J10="","",
IF(INDEX(Settings!$H:$H,MATCH(BY$1,Settings!$G:$G,0))=TRUE,
100-100*(J10-MINIFS(J:J,$E:$E,$E10))/(MAXIFS(J:J,$E:$E,$E10)-MINIFS(J:J,$E:$E,$E10)),
100*(J10-MINIFS(J:J,$E:$E,$E10))/(MAXIFS(J:J,$E:$E,$E10)-MINIFS(J:J,$E:$E,$E10))))</f>
        <v>73.33333333</v>
      </c>
      <c r="BM10" s="232">
        <f t="array" ref="BM10">IF(J10="","",
IF(INDEX(Settings!$H:$H,MATCH(BY$1,Settings!$G:$G,0))=TRUE,
100-100*(J10-MINIFS(J:J,$E:$E,$E10,$I:$I,$I10))/(MAXIFS(J:J,$E:$E,$E10,$I:$I,$I10)-MINIFS(J:J,$E:$E,$E10,$I:$I,$I10)),
100*(J10-MINIFS(J:J,$E:$E,$E10,$I:$I,$I10))/(MAXIFS(J:J,$E:$E,$E10,$I:$I,$I10)-MINIFS(J:J,$E:$E,$E10,$I:$I,$I10))))</f>
        <v>73.33333333</v>
      </c>
      <c r="BN10" s="231">
        <f t="array" ref="BN10">IF(J10="","",
IF(INDEX(Settings!$H:$H,MATCH(BY$1,Settings!$G:$G,0))=TRUE,
100-100*PERCENTRANK(J:J,J10),
100*PERCENTRANK(J:J,J10)))</f>
        <v>82.4</v>
      </c>
      <c r="BO10" s="231">
        <f>IFERROR(__xludf.DUMMYFUNCTION("IF(J10="""","""",
IF(INDEX(Settings!$H:$H,MATCH(BY$1,Settings!$G:$G,0))=TRUE,
100-100*PERCENTRANK(FILTER(J:J,$E:$E=$E10),J10),
100*PERCENTRANK(FILTER(J:J,$E:$E=$E10),J10)))"),82.39999999999999)</f>
        <v>82.4</v>
      </c>
      <c r="BP10" s="231">
        <f>IFERROR(__xludf.DUMMYFUNCTION("IF(J10="""","""",
IF(INDEX(Settings!$H:$H,MATCH(BY$1,Settings!$G:$G,0))=TRUE,
100-100*PERCENTRANK(FILTER(J:J,$E:$E=$E10,$I:$I=$I10),J10),
100*PERCENTRANK(FILTER(J:J,$E:$E=$E10,$I:$I=$I10),J10)))"),82.39999999999999)</f>
        <v>82.4</v>
      </c>
      <c r="BQ10" s="233">
        <f t="array" ref="BQ10">IF(J10="","",
IF(INDEX(Settings!$H:$H,MATCH(BY$1,Settings!$G:$G,0))=TRUE,
-1*(J10-AVERAGE(J:J))/STDEV(J:J),
(J10-AVERAGE(J:J))/STDEV(J:J)))</f>
        <v>0.9455266227</v>
      </c>
      <c r="BR10" s="233">
        <f>IFERROR(__xludf.DUMMYFUNCTION("IF(J10="""","""",
IF(INDEX(Settings!$H:$H,MATCH(BY$1,Settings!$G:$G,0))=TRUE,
-1*(J10-AVERAGEIFS(J:J,$E:$E,$E10))/STDEV(FILTER(J:J,$E:$E=$E10)),
(J10-AVERAGEIFS(J:J,$E:$E,$E10))/STDEV(FILTER(J:J,$E:$E=$E10))))"),0.9455266226991943)</f>
        <v>0.9455266227</v>
      </c>
      <c r="BS10" s="233">
        <f>IFERROR(__xludf.DUMMYFUNCTION("IF(J10="""","""",
IF(INDEX(Settings!$H:$H,MATCH(BY$1,Settings!$G:$G,0))=TRUE,
-1*(J10-AVERAGEIFS(J:J,$E:$E,$E10,$I:$I,$I10))/STDEV(FILTER(J:J,$E:$E=$E10,$I:$I=$I10)),
(J10-AVERAGEIFS(J:J,$E:$E,$E10,$I:$I,$I10))/STDEV(FILTER(J:J,$E:$E=$E10,$I:$I=$I10))))"),0.9455266226991943)</f>
        <v>0.9455266227</v>
      </c>
      <c r="BT10" s="227">
        <f t="array" ref="BT10">IF(J10="","",
IF(INDEX(Settings!$H:$H,MATCH(BY$1,Settings!$G:$G,0))=TRUE,
(-1*((J10-AVERAGE(J:J))/STDEV(J:J))*10+50),
((J10-AVERAGE(J:J))/STDEV(J:J))*10+50))</f>
        <v>59.45526623</v>
      </c>
      <c r="BU10" s="227">
        <f>IFERROR(__xludf.DUMMYFUNCTION("IF(J10="""","""",
IF(INDEX(Settings!$H:$H,MATCH(BY$1,Settings!$G:$G,0))=TRUE,
(-1*(J10-AVERAGEIFS(J:J,$E:$E,$E10))/STDEV(FILTER(J:J,$E:$E=$E10))*10+50),
(J10-AVERAGEIFS(J:J,$E:$E,$E10))/STDEV(FILTER(J:J,$E:$E=$E10))*10+50))"),59.455266226991945)</f>
        <v>59.45526623</v>
      </c>
      <c r="BV10" s="227">
        <f>IFERROR(__xludf.DUMMYFUNCTION("IF(J10="""","""",
IF(INDEX(Settings!$H:$H,MATCH(BY$1,Settings!$G:$G,0))=TRUE,
(-1*(J10-AVERAGEIFS(J:J,$E:$E,$E10,$I:$I,$I10))/STDEV(FILTER(J:J,$E:$E=$E10,$I:$I=$I10))*10+50),
(J10-AVERAGEIFS(J:J,$E:$E,$E10,$I:$I,$I10))/STDEV(FILTER(J:J,$E:$E=$E10,$I:$I=$I"&amp;"10))*10+50))"),59.455266226991945)</f>
        <v>59.45526623</v>
      </c>
      <c r="BW10" s="231"/>
      <c r="BX10" s="231"/>
      <c r="BY10" s="232">
        <f t="array" ref="BY10">IF(J10="","",
IF(INDEX(Settings!$H:$H,MATCH(BY$1,Settings!$G:$G,0))=TRUE,
100-100*(J10-MINIFS(J:J,$E:$E,$E10))/(MAXIFS(J:J,$E:$E,$E10)-MINIFS(J:J,$E:$E,$E10)),
100*(J10-MINIFS(J:J,$E:$E,$E10))/(MAXIFS(J:J,$E:$E,$E10)-MINIFS(J:J,$E:$E,$E10))))</f>
        <v>73.33333333</v>
      </c>
      <c r="BZ10" s="232">
        <f t="array" ref="BZ10">IF(K10="","",
IF(INDEX(Settings!$H:$H,MATCH(BZ$1,Settings!$G:$G,0))=TRUE,
100-100*(K10-MINIFS(K:K,$E:$E,$E10))/(MAXIFS(K:K,$E:$E,$E10)-MINIFS(K:K,$E:$E,$E10)),
100*(K10-MINIFS(K:K,$E:$E,$E10))/(MAXIFS(K:K,$E:$E,$E10)-MINIFS(K:K,$E:$E,$E10))))</f>
        <v>9.782608696</v>
      </c>
      <c r="CA10" s="232">
        <f t="array" ref="CA10">IF(L10="","",
IF(INDEX(Settings!$H:$H,MATCH(CA$1,Settings!$G:$G,0))=TRUE,
100-100*(L10-MINIFS(L:L,$E:$E,$E10))/(MAXIFS(L:L,$E:$E,$E10)-MINIFS(L:L,$E:$E,$E10)),
100*(L10-MINIFS(L:L,$E:$E,$E10))/(MAXIFS(L:L,$E:$E,$E10)-MINIFS(L:L,$E:$E,$E10))))</f>
        <v>11.72839506</v>
      </c>
      <c r="CB10" s="232">
        <f t="array" ref="CB10">IF(M10="","",
IF(INDEX(Settings!$H:$H,MATCH(CB$1,Settings!$G:$G,0))=TRUE,
100-100*(M10-MINIFS(M:M,$E:$E,$E10))/(MAXIFS(M:M,$E:$E,$E10)-MINIFS(M:M,$E:$E,$E10)),
100*(M10-MINIFS(M:M,$E:$E,$E10))/(MAXIFS(M:M,$E:$E,$E10)-MINIFS(M:M,$E:$E,$E10))))</f>
        <v>10.30042918</v>
      </c>
      <c r="CC10" s="232">
        <f t="array" ref="CC10">IF(N10="","",
IF(INDEX(Settings!$H:$H,MATCH(CC$1,Settings!$G:$G,0))=TRUE,
100-100*(N10-MINIFS(N:N,$E:$E,$E10))/(MAXIFS(N:N,$E:$E,$E10)-MINIFS(N:N,$E:$E,$E10)),
100*(N10-MINIFS(N:N,$E:$E,$E10))/(MAXIFS(N:N,$E:$E,$E10)-MINIFS(N:N,$E:$E,$E10))))</f>
        <v>55.17241379</v>
      </c>
      <c r="CD10" s="232">
        <f t="array" ref="CD10">IF(O10="","",
IF(INDEX(Settings!$H:$H,MATCH(CD$1,Settings!$G:$G,0))=TRUE,
100-100*(O10-MINIFS(O:O,$E:$E,$E10))/(MAXIFS(O:O,$E:$E,$E10)-MINIFS(O:O,$E:$E,$E10)),
100*(O10-MINIFS(O:O,$E:$E,$E10))/(MAXIFS(O:O,$E:$E,$E10)-MINIFS(O:O,$E:$E,$E10))))</f>
        <v>100</v>
      </c>
      <c r="CE10" s="232">
        <f t="array" ref="CE10">IF(P10="","",
IF(INDEX(Settings!$H:$H,MATCH(CE$1,Settings!$G:$G,0))=TRUE,
100-100*(P10-MINIFS(P:P,$E:$E,$E10))/(MAXIFS(P:P,$E:$E,$E10)-MINIFS(P:P,$E:$E,$E10)),
100*(P10-MINIFS(P:P,$E:$E,$E10))/(MAXIFS(P:P,$E:$E,$E10)-MINIFS(P:P,$E:$E,$E10))))</f>
        <v>45.45454545</v>
      </c>
      <c r="CF10" s="232">
        <f t="array" ref="CF10">IF(Q10="","",
IF(INDEX(Settings!$H:$H,MATCH(CF$1,Settings!$G:$G,0))=TRUE,
100-100*(Q10-MINIFS(Q:Q,$E:$E,$E10))/(MAXIFS(Q:Q,$E:$E,$E10)-MINIFS(Q:Q,$E:$E,$E10)),
100*(Q10-MINIFS(Q:Q,$E:$E,$E10))/(MAXIFS(Q:Q,$E:$E,$E10)-MINIFS(Q:Q,$E:$E,$E10))))</f>
        <v>58.06451613</v>
      </c>
      <c r="CG10" s="232" t="str">
        <f t="array" ref="CG10">IF(R10="","",
IF(INDEX(Settings!$H:$H,MATCH(CG$1,Settings!$G:$G,0))=TRUE,
100-100*(R10-MINIFS(R:R,$E:$E,$E10))/(MAXIFS(R:R,$E:$E,$E10)-MINIFS(R:R,$E:$E,$E10)),
100*(R10-MINIFS(R:R,$E:$E,$E10))/(MAXIFS(R:R,$E:$E,$E10)-MINIFS(R:R,$E:$E,$E10))))</f>
        <v/>
      </c>
      <c r="CH10" s="232" t="str">
        <f t="array" ref="CH10">IF(S10="","",
IF(INDEX(Settings!$H:$H,MATCH(CH$1,Settings!$G:$G,0))=TRUE,
100-100*(S10-MINIFS(S:S,$E:$E,$E10))/(MAXIFS(S:S,$E:$E,$E10)-MINIFS(S:S,$E:$E,$E10)),
100*(S10-MINIFS(S:S,$E:$E,$E10))/(MAXIFS(S:S,$E:$E,$E10)-MINIFS(S:S,$E:$E,$E10))))</f>
        <v/>
      </c>
      <c r="CI10" s="232" t="str">
        <f t="array" ref="CI10">IF(T10="","",
IF(INDEX(Settings!$H:$H,MATCH(CI$1,Settings!$G:$G,0))=TRUE,
100-100*(T10-MINIFS(T:T,$E:$E,$E10))/(MAXIFS(T:T,$E:$E,$E10)-MINIFS(T:T,$E:$E,$E10)),
100*(T10-MINIFS(T:T,$E:$E,$E10))/(MAXIFS(T:T,$E:$E,$E10)-MINIFS(T:T,$E:$E,$E10))))</f>
        <v/>
      </c>
      <c r="CJ10" s="232" t="str">
        <f t="array" ref="CJ10">IF(U10="","",
IF(INDEX(Settings!$H:$H,MATCH(CJ$1,Settings!$G:$G,0))=TRUE,
100-100*(U10-MINIFS(U:U,$E:$E,$E10))/(MAXIFS(U:U,$E:$E,$E10)-MINIFS(U:U,$E:$E,$E10)),
100*(U10-MINIFS(U:U,$E:$E,$E10))/(MAXIFS(U:U,$E:$E,$E10)-MINIFS(U:U,$E:$E,$E10))))</f>
        <v/>
      </c>
      <c r="CK10" s="232">
        <f t="array" ref="CK10">IF(V10="","",
IF(INDEX(Settings!$H:$H,MATCH(CK$1,Settings!$G:$G,0))=TRUE,
100-100*(V10-MINIFS(V:V,$E:$E,$E10))/(MAXIFS(V:V,$E:$E,$E10)-MINIFS(V:V,$E:$E,$E10)),
100*(V10-MINIFS(V:V,$E:$E,$E10))/(MAXIFS(V:V,$E:$E,$E10)-MINIFS(V:V,$E:$E,$E10))))</f>
        <v>87.5</v>
      </c>
      <c r="CL10" s="232">
        <f t="array" ref="CL10">IF(W10="","",
IF(INDEX(Settings!$H:$H,MATCH(CL$1,Settings!$G:$G,0))=TRUE,
100-100*(W10-MINIFS(W:W,$E:$E,$E10))/(MAXIFS(W:W,$E:$E,$E10)-MINIFS(W:W,$E:$E,$E10)),
100*(W10-MINIFS(W:W,$E:$E,$E10))/(MAXIFS(W:W,$E:$E,$E10)-MINIFS(W:W,$E:$E,$E10))))</f>
        <v>100</v>
      </c>
      <c r="CM10" s="232" t="str">
        <f t="array" ref="CM10">IF(X10="","",
IF(INDEX(Settings!$H:$H,MATCH(CM$1,Settings!$G:$G,0))=TRUE,
100-100*(X10-MINIFS(X:X,$E:$E,$E10))/(MAXIFS(X:X,$E:$E,$E10)-MINIFS(X:X,$E:$E,$E10)),
100*(X10-MINIFS(X:X,$E:$E,$E10))/(MAXIFS(X:X,$E:$E,$E10)-MINIFS(X:X,$E:$E,$E10))))</f>
        <v/>
      </c>
      <c r="CN10" s="232" t="str">
        <f t="array" ref="CN10">IF(Y10="","",
IF(INDEX(Settings!$H:$H,MATCH(CN$1,Settings!$G:$G,0))=TRUE,
100-100*(Y10-MINIFS(Y:Y,$E:$E,$E10))/(MAXIFS(Y:Y,$E:$E,$E10)-MINIFS(Y:Y,$E:$E,$E10)),
100*(Y10-MINIFS(Y:Y,$E:$E,$E10))/(MAXIFS(Y:Y,$E:$E,$E10)-MINIFS(Y:Y,$E:$E,$E10))))</f>
        <v/>
      </c>
      <c r="CO10" s="232">
        <f t="array" ref="CO10">IF(Z10="","",
IF(INDEX(Settings!$H:$H,MATCH(CO$1,Settings!$G:$G,0))=TRUE,
100-100*(Z10-MINIFS(Z:Z,$E:$E,$E10))/(MAXIFS(Z:Z,$E:$E,$E10)-MINIFS(Z:Z,$E:$E,$E10)),
100*(Z10-MINIFS(Z:Z,$E:$E,$E10))/(MAXIFS(Z:Z,$E:$E,$E10)-MINIFS(Z:Z,$E:$E,$E10))))</f>
        <v>100</v>
      </c>
      <c r="CP10" s="232">
        <f t="array" ref="CP10">IF(AA10="","",
IF(INDEX(Settings!$H:$H,MATCH(CP$1,Settings!$G:$G,0))=TRUE,
100-100*(AA10-MINIFS(AA:AA,$E:$E,$E10))/(MAXIFS(AA:AA,$E:$E,$E10)-MINIFS(AA:AA,$E:$E,$E10)),
100*(AA10-MINIFS(AA:AA,$E:$E,$E10))/(MAXIFS(AA:AA,$E:$E,$E10)-MINIFS(AA:AA,$E:$E,$E10))))</f>
        <v>91.29498564</v>
      </c>
      <c r="CQ10" s="232">
        <f t="array" ref="CQ10">IF(AB10="","",
IF(INDEX(Settings!$H:$H,MATCH(CQ$1,Settings!$G:$G,0))=TRUE,
100-100*(AB10-MINIFS(AB:AB,$E:$E,$E10))/(MAXIFS(AB:AB,$E:$E,$E10)-MINIFS(AB:AB,$E:$E,$E10)),
100*(AB10-MINIFS(AB:AB,$E:$E,$E10))/(MAXIFS(AB:AB,$E:$E,$E10)-MINIFS(AB:AB,$E:$E,$E10))))</f>
        <v>100</v>
      </c>
      <c r="CR10" s="232">
        <f t="array" ref="CR10">IF(AC10="","",
IF(INDEX(Settings!$H:$H,MATCH(CR$1,Settings!$G:$G,0))=TRUE,
100-100*(AC10-MINIFS(AC:AC,$E:$E,$E10))/(MAXIFS(AC:AC,$E:$E,$E10)-MINIFS(AC:AC,$E:$E,$E10)),
100*(AC10-MINIFS(AC:AC,$E:$E,$E10))/(MAXIFS(AC:AC,$E:$E,$E10)-MINIFS(AC:AC,$E:$E,$E10))))</f>
        <v>97.70642202</v>
      </c>
      <c r="CS10" s="232">
        <f t="array" ref="CS10">IF(AD10="","",
IF(INDEX(Settings!$H:$H,MATCH(CS$1,Settings!$G:$G,0))=TRUE,
100-100*(AD10-MINIFS(AD:AD,$E:$E,$E10))/(MAXIFS(AD:AD,$E:$E,$E10)-MINIFS(AD:AD,$E:$E,$E10)),
100*(AD10-MINIFS(AD:AD,$E:$E,$E10))/(MAXIFS(AD:AD,$E:$E,$E10)-MINIFS(AD:AD,$E:$E,$E10))))</f>
        <v>100</v>
      </c>
      <c r="CT10" s="232" t="str">
        <f t="array" ref="CT10">IF(AE10="","",
IF(INDEX(Settings!$H:$H,MATCH(CT$1,Settings!$G:$G,0))=TRUE,
100-100*(AE10-MINIFS(AE:AE,$E:$E,$E10))/(MAXIFS(AE:AE,$E:$E,$E10)-MINIFS(AE:AE,$E:$E,$E10)),
100*(AE10-MINIFS(AE:AE,$E:$E,$E10))/(MAXIFS(AE:AE,$E:$E,$E10)-MINIFS(AE:AE,$E:$E,$E10))))</f>
        <v/>
      </c>
      <c r="CU10" s="232" t="str">
        <f t="array" ref="CU10">IF(AF10="","",
IF(INDEX(Settings!$H:$H,MATCH(CU$1,Settings!$G:$G,0))=TRUE,
100-100*(AF10-MINIFS(AF:AF,$E:$E,$E10))/(MAXIFS(AF:AF,$E:$E,$E10)-MINIFS(AF:AF,$E:$E,$E10)),
100*(AF10-MINIFS(AF:AF,$E:$E,$E10))/(MAXIFS(AF:AF,$E:$E,$E10)-MINIFS(AF:AF,$E:$E,$E10))))</f>
        <v/>
      </c>
      <c r="CV10" s="232" t="str">
        <f t="array" ref="CV10">IF(AG10="","",
IF(INDEX(Settings!$H:$H,MATCH(CV$1,Settings!$G:$G,0))=TRUE,
100-100*(AG10-MINIFS(AG:AG,$E:$E,$E10))/(MAXIFS(AG:AG,$E:$E,$E10)-MINIFS(AG:AG,$E:$E,$E10)),
100*(AG10-MINIFS(AG:AG,$E:$E,$E10))/(MAXIFS(AG:AG,$E:$E,$E10)-MINIFS(AG:AG,$E:$E,$E10))))</f>
        <v/>
      </c>
      <c r="CW10" s="232" t="str">
        <f t="array" ref="CW10">IF(AH10="","",
IF(INDEX(Settings!$H:$H,MATCH(CW$1,Settings!$G:$G,0))=TRUE,
100-100*(AH10-MINIFS(AH:AH,$E:$E,$E10))/(MAXIFS(AH:AH,$E:$E,$E10)-MINIFS(AH:AH,$E:$E,$E10)),
100*(AH10-MINIFS(AH:AH,$E:$E,$E10))/(MAXIFS(AH:AH,$E:$E,$E10)-MINIFS(AH:AH,$E:$E,$E10))))</f>
        <v/>
      </c>
      <c r="CX10" s="232" t="str">
        <f t="array" ref="CX10">IF(AI10="","",
IF(INDEX(Settings!$H:$H,MATCH(CX$1,Settings!$G:$G,0))=TRUE,
100-100*(AI10-MINIFS(AI:AI,$E:$E,$E10))/(MAXIFS(AI:AI,$E:$E,$E10)-MINIFS(AI:AI,$E:$E,$E10)),
100*(AI10-MINIFS(AI:AI,$E:$E,$E10))/(MAXIFS(AI:AI,$E:$E,$E10)-MINIFS(AI:AI,$E:$E,$E10))))</f>
        <v/>
      </c>
      <c r="CY10" s="232" t="str">
        <f t="array" ref="CY10">IF(AJ10="","",
IF(INDEX(Settings!$H:$H,MATCH(CY$1,Settings!$G:$G,0))=TRUE,
100-100*(AJ10-MINIFS(AJ:AJ,$E:$E,$E10))/(MAXIFS(AJ:AJ,$E:$E,$E10)-MINIFS(AJ:AJ,$E:$E,$E10)),
100*(AJ10-MINIFS(AJ:AJ,$E:$E,$E10))/(MAXIFS(AJ:AJ,$E:$E,$E10)-MINIFS(AJ:AJ,$E:$E,$E10))))</f>
        <v/>
      </c>
      <c r="CZ10" s="232" t="str">
        <f t="array" ref="CZ10">IF(AK10="","",
IF(INDEX(Settings!$H:$H,MATCH(CZ$1,Settings!$G:$G,0))=TRUE,
100-100*(AK10-MINIFS(AK:AK,$E:$E,$E10))/(MAXIFS(AK:AK,$E:$E,$E10)-MINIFS(AK:AK,$E:$E,$E10)),
100*(AK10-MINIFS(AK:AK,$E:$E,$E10))/(MAXIFS(AK:AK,$E:$E,$E10)-MINIFS(AK:AK,$E:$E,$E10))))</f>
        <v/>
      </c>
      <c r="DA10" s="232" t="str">
        <f t="array" ref="DA10">IF(AL10="","",
IF(INDEX(Settings!$H:$H,MATCH(DA$1,Settings!$G:$G,0))=TRUE,
100-100*(AL10-MINIFS(AL:AL,$E:$E,$E10))/(MAXIFS(AL:AL,$E:$E,$E10)-MINIFS(AL:AL,$E:$E,$E10)),
100*(AL10-MINIFS(AL:AL,$E:$E,$E10))/(MAXIFS(AL:AL,$E:$E,$E10)-MINIFS(AL:AL,$E:$E,$E10))))</f>
        <v/>
      </c>
      <c r="DB10" s="232" t="str">
        <f t="array" ref="DB10">IF(AM10="","",
IF(INDEX(Settings!$H:$H,MATCH(DB$1,Settings!$G:$G,0))=TRUE,
100-100*(AM10-MINIFS(AM:AM,$E:$E,$E10))/(MAXIFS(AM:AM,$E:$E,$E10)-MINIFS(AM:AM,$E:$E,$E10)),
100*(AM10-MINIFS(AM:AM,$E:$E,$E10))/(MAXIFS(AM:AM,$E:$E,$E10)-MINIFS(AM:AM,$E:$E,$E10))))</f>
        <v/>
      </c>
      <c r="DC10" s="232" t="str">
        <f t="array" ref="DC10">IF(AN10="","",
IF(INDEX(Settings!$H:$H,MATCH(DC$1,Settings!$G:$G,0))=TRUE,
100-100*(AN10-MINIFS(AN:AN,$E:$E,$E10))/(MAXIFS(AN:AN,$E:$E,$E10)-MINIFS(AN:AN,$E:$E,$E10)),
100*(AN10-MINIFS(AN:AN,$E:$E,$E10))/(MAXIFS(AN:AN,$E:$E,$E10)-MINIFS(AN:AN,$E:$E,$E10))))</f>
        <v/>
      </c>
      <c r="DD10" s="232" t="str">
        <f t="array" ref="DD10">IF(AO10="","",
IF(INDEX(Settings!$H:$H,MATCH(DD$1,Settings!$G:$G,0))=TRUE,
100-100*(AO10-MINIFS(AO:AO,$E:$E,$E10))/(MAXIFS(AO:AO,$E:$E,$E10)-MINIFS(AO:AO,$E:$E,$E10)),
100*(AO10-MINIFS(AO:AO,$E:$E,$E10))/(MAXIFS(AO:AO,$E:$E,$E10)-MINIFS(AO:AO,$E:$E,$E10))))</f>
        <v/>
      </c>
      <c r="DE10" s="232" t="str">
        <f t="array" ref="DE10">IF(AP10="","",
IF(INDEX(Settings!$H:$H,MATCH(DE$1,Settings!$G:$G,0))=TRUE,
100-100*(AP10-MINIFS(AP:AP,$E:$E,$E10))/(MAXIFS(AP:AP,$E:$E,$E10)-MINIFS(AP:AP,$E:$E,$E10)),
100*(AP10-MINIFS(AP:AP,$E:$E,$E10))/(MAXIFS(AP:AP,$E:$E,$E10)-MINIFS(AP:AP,$E:$E,$E10))))</f>
        <v/>
      </c>
      <c r="DF10" s="232" t="str">
        <f t="array" ref="DF10">IF(AQ10="","",
IF(INDEX(Settings!$H:$H,MATCH(DF$1,Settings!$G:$G,0))=TRUE,
100-100*(AQ10-MINIFS(AQ:AQ,$E:$E,$E10))/(MAXIFS(AQ:AQ,$E:$E,$E10)-MINIFS(AQ:AQ,$E:$E,$E10)),
100*(AQ10-MINIFS(AQ:AQ,$E:$E,$E10))/(MAXIFS(AQ:AQ,$E:$E,$E10)-MINIFS(AQ:AQ,$E:$E,$E10))))</f>
        <v/>
      </c>
      <c r="DG10" s="232" t="str">
        <f t="array" ref="DG10">IF(AR10="","",
IF(INDEX(Settings!$H:$H,MATCH(DG$1,Settings!$G:$G,0))=TRUE,
100-100*(AR10-MINIFS(AR:AR,$E:$E,$E10))/(MAXIFS(AR:AR,$E:$E,$E10)-MINIFS(AR:AR,$E:$E,$E10)),
100*(AR10-MINIFS(AR:AR,$E:$E,$E10))/(MAXIFS(AR:AR,$E:$E,$E10)-MINIFS(AR:AR,$E:$E,$E10))))</f>
        <v/>
      </c>
      <c r="DH10" s="232" t="str">
        <f t="array" ref="DH10">IF(AS10="","",
IF(INDEX(Settings!$H:$H,MATCH(DH$1,Settings!$G:$G,0))=TRUE,
100-100*(AS10-MINIFS(AS:AS,$E:$E,$E10))/(MAXIFS(AS:AS,$E:$E,$E10)-MINIFS(AS:AS,$E:$E,$E10)),
100*(AS10-MINIFS(AS:AS,$E:$E,$E10))/(MAXIFS(AS:AS,$E:$E,$E10)-MINIFS(AS:AS,$E:$E,$E10))))</f>
        <v/>
      </c>
      <c r="DI10" s="232" t="str">
        <f t="array" ref="DI10">IF(AT10="","",
IF(INDEX(Settings!$H:$H,MATCH(DI$1,Settings!$G:$G,0))=TRUE,
100-100*(AT10-MINIFS(AT:AT,$E:$E,$E10))/(MAXIFS(AT:AT,$E:$E,$E10)-MINIFS(AT:AT,$E:$E,$E10)),
100*(AT10-MINIFS(AT:AT,$E:$E,$E10))/(MAXIFS(AT:AT,$E:$E,$E10)-MINIFS(AT:AT,$E:$E,$E10))))</f>
        <v/>
      </c>
      <c r="DJ10" s="232" t="str">
        <f t="array" ref="DJ10">IF(AU10="","",
IF(INDEX(Settings!$H:$H,MATCH(DJ$1,Settings!$G:$G,0))=TRUE,
100-100*(AU10-MINIFS(AU:AU,$E:$E,$E10))/(MAXIFS(AU:AU,$E:$E,$E10)-MINIFS(AU:AU,$E:$E,$E10)),
100*(AU10-MINIFS(AU:AU,$E:$E,$E10))/(MAXIFS(AU:AU,$E:$E,$E10)-MINIFS(AU:AU,$E:$E,$E10))))</f>
        <v/>
      </c>
      <c r="DK10" s="232" t="str">
        <f t="array" ref="DK10">IF(AV10="","",
IF(INDEX(Settings!$H:$H,MATCH(DK$1,Settings!$G:$G,0))=TRUE,
100-100*(AV10-MINIFS(AV:AV,$E:$E,$E10))/(MAXIFS(AV:AV,$E:$E,$E10)-MINIFS(AV:AV,$E:$E,$E10)),
100*(AV10-MINIFS(AV:AV,$E:$E,$E10))/(MAXIFS(AV:AV,$E:$E,$E10)-MINIFS(AV:AV,$E:$E,$E10))))</f>
        <v/>
      </c>
      <c r="DL10" s="232" t="str">
        <f t="array" ref="DL10">IF(AW10="","",
IF(INDEX(Settings!$H:$H,MATCH(DL$1,Settings!$G:$G,0))=TRUE,
100-100*(AW10-MINIFS(AW:AW,$E:$E,$E10))/(MAXIFS(AW:AW,$E:$E,$E10)-MINIFS(AW:AW,$E:$E,$E10)),
100*(AW10-MINIFS(AW:AW,$E:$E,$E10))/(MAXIFS(AW:AW,$E:$E,$E10)-MINIFS(AW:AW,$E:$E,$E10))))</f>
        <v/>
      </c>
      <c r="DM10" s="232" t="str">
        <f t="array" ref="DM10">IF(AX10="","",
IF(INDEX(Settings!$H:$H,MATCH(DM$1,Settings!$G:$G,0))=TRUE,
100-100*(AX10-MINIFS(AX:AX,$E:$E,$E10))/(MAXIFS(AX:AX,$E:$E,$E10)-MINIFS(AX:AX,$E:$E,$E10)),
100*(AX10-MINIFS(AX:AX,$E:$E,$E10))/(MAXIFS(AX:AX,$E:$E,$E10)-MINIFS(AX:AX,$E:$E,$E10))))</f>
        <v/>
      </c>
      <c r="DN10" s="232" t="str">
        <f t="array" ref="DN10">IF(AY10="","",
IF(INDEX(Settings!$H:$H,MATCH(DN$1,Settings!$G:$G,0))=TRUE,
100-100*(AY10-MINIFS(AY:AY,$E:$E,$E10))/(MAXIFS(AY:AY,$E:$E,$E10)-MINIFS(AY:AY,$E:$E,$E10)),
100*(AY10-MINIFS(AY:AY,$E:$E,$E10))/(MAXIFS(AY:AY,$E:$E,$E10)-MINIFS(AY:AY,$E:$E,$E10))))</f>
        <v/>
      </c>
      <c r="DO10" s="232" t="str">
        <f t="array" ref="DO10">IF(AZ10="","",
IF(INDEX(Settings!$H:$H,MATCH(DO$1,Settings!$G:$G,0))=TRUE,
100-100*(AZ10-MINIFS(AZ:AZ,$E:$E,$E10))/(MAXIFS(AZ:AZ,$E:$E,$E10)-MINIFS(AZ:AZ,$E:$E,$E10)),
100*(AZ10-MINIFS(AZ:AZ,$E:$E,$E10))/(MAXIFS(AZ:AZ,$E:$E,$E10)-MINIFS(AZ:AZ,$E:$E,$E10))))</f>
        <v/>
      </c>
      <c r="DP10" s="232" t="str">
        <f t="array" ref="DP10">IF(BA10="","",
IF(INDEX(Settings!$H:$H,MATCH(DP$1,Settings!$G:$G,0))=TRUE,
100-100*(BA10-MINIFS(BA:BA,$E:$E,$E10))/(MAXIFS(BA:BA,$E:$E,$E10)-MINIFS(BA:BA,$E:$E,$E10)),
100*(BA10-MINIFS(BA:BA,$E:$E,$E10))/(MAXIFS(BA:BA,$E:$E,$E10)-MINIFS(BA:BA,$E:$E,$E10))))</f>
        <v/>
      </c>
      <c r="DQ10" s="232" t="str">
        <f t="array" ref="DQ10">IF(BB10="","",
IF(INDEX(Settings!$H:$H,MATCH(DQ$1,Settings!$G:$G,0))=TRUE,
100-100*(BB10-MINIFS(BB:BB,$E:$E,$E10))/(MAXIFS(BB:BB,$E:$E,$E10)-MINIFS(BB:BB,$E:$E,$E10)),
100*(BB10-MINIFS(BB:BB,$E:$E,$E10))/(MAXIFS(BB:BB,$E:$E,$E10)-MINIFS(BB:BB,$E:$E,$E10))))</f>
        <v/>
      </c>
      <c r="DR10" s="232" t="str">
        <f t="array" ref="DR10">IF(BC10="","",
IF(INDEX(Settings!$H:$H,MATCH(DR$1,Settings!$G:$G,0))=TRUE,
100-100*(BC10-MINIFS(BC:BC,$E:$E,$E10))/(MAXIFS(BC:BC,$E:$E,$E10)-MINIFS(BC:BC,$E:$E,$E10)),
100*(BC10-MINIFS(BC:BC,$E:$E,$E10))/(MAXIFS(BC:BC,$E:$E,$E10)-MINIFS(BC:BC,$E:$E,$E10))))</f>
        <v/>
      </c>
      <c r="DS10" s="232" t="str">
        <f t="array" ref="DS10">IF(BD10="","",
IF(INDEX(Settings!$H:$H,MATCH(DS$1,Settings!$G:$G,0))=TRUE,
100-100*(BD10-MINIFS(BD:BD,$E:$E,$E10))/(MAXIFS(BD:BD,$E:$E,$E10)-MINIFS(BD:BD,$E:$E,$E10)),
100*(BD10-MINIFS(BD:BD,$E:$E,$E10))/(MAXIFS(BD:BD,$E:$E,$E10)-MINIFS(BD:BD,$E:$E,$E10))))</f>
        <v/>
      </c>
      <c r="DT10" s="232" t="str">
        <f t="array" ref="DT10">IF(BE10="","",
IF(INDEX(Settings!$H:$H,MATCH(DT$1,Settings!$G:$G,0))=TRUE,
100-100*(BE10-MINIFS(BE:BE,$E:$E,$E10))/(MAXIFS(BE:BE,$E:$E,$E10)-MINIFS(BE:BE,$E:$E,$E10)),
100*(BE10-MINIFS(BE:BE,$E:$E,$E10))/(MAXIFS(BE:BE,$E:$E,$E10)-MINIFS(BE:BE,$E:$E,$E10))))</f>
        <v/>
      </c>
      <c r="DU10" s="232" t="str">
        <f t="array" ref="DU10">IF(BF10="","",
IF(INDEX(Settings!$H:$H,MATCH(DU$1,Settings!$G:$G,0))=TRUE,
100-100*(BF10-MINIFS(BF:BF,$E:$E,$E10))/(MAXIFS(BF:BF,$E:$E,$E10)-MINIFS(BF:BF,$E:$E,$E10)),
100*(BF10-MINIFS(BF:BF,$E:$E,$E10))/(MAXIFS(BF:BF,$E:$E,$E10)-MINIFS(BF:BF,$E:$E,$E10))))</f>
        <v/>
      </c>
      <c r="DV10" s="232" t="str">
        <f t="array" ref="DV10">IF(BG10="","",
IF(INDEX(Settings!$H:$H,MATCH(DV$1,Settings!$G:$G,0))=TRUE,
100-100*(BG10-MINIFS(BG:BG,$E:$E,$E10))/(MAXIFS(BG:BG,$E:$E,$E10)-MINIFS(BG:BG,$E:$E,$E10)),
100*(BG10-MINIFS(BG:BG,$E:$E,$E10))/(MAXIFS(BG:BG,$E:$E,$E10)-MINIFS(BG:BG,$E:$E,$E10))))</f>
        <v/>
      </c>
      <c r="DW10" s="232" t="str">
        <f t="array" ref="DW10">IF(BH10="","",
IF(INDEX(Settings!$H:$H,MATCH(DW$1,Settings!$G:$G,0))=TRUE,
100-100*(BH10-MINIFS(BH:BH,$E:$E,$E10))/(MAXIFS(BH:BH,$E:$E,$E10)-MINIFS(BH:BH,$E:$E,$E10)),
100*(BH10-MINIFS(BH:BH,$E:$E,$E10))/(MAXIFS(BH:BH,$E:$E,$E10)-MINIFS(BH:BH,$E:$E,$E10))))</f>
        <v/>
      </c>
      <c r="DX10" s="232" t="str">
        <f t="array" ref="DX10">IF(BI10="","",
IF(INDEX(Settings!$H:$H,MATCH(DX$1,Settings!$G:$G,0))=TRUE,
100-100*(BI10-MINIFS(BI:BI,$E:$E,$E10))/(MAXIFS(BI:BI,$E:$E,$E10)-MINIFS(BI:BI,$E:$E,$E10)),
100*(BI10-MINIFS(BI:BI,$E:$E,$E10))/(MAXIFS(BI:BI,$E:$E,$E10)-MINIFS(BI:BI,$E:$E,$E10))))</f>
        <v/>
      </c>
      <c r="DY10" s="232" t="str">
        <f t="array" ref="DY10">IF(BJ10="","",
IF(INDEX(Settings!$H:$H,MATCH(DY$1,Settings!$G:$G,0))=TRUE,
100-100*(BJ10-MINIFS(BJ:BJ,$E:$E,$E10))/(MAXIFS(BJ:BJ,$E:$E,$E10)-MINIFS(BJ:BJ,$E:$E,$E10)),
100*(BJ10-MINIFS(BJ:BJ,$E:$E,$E10))/(MAXIFS(BJ:BJ,$E:$E,$E10)-MINIFS(BJ:BJ,$E:$E,$E10))))</f>
        <v/>
      </c>
      <c r="DZ10" s="234"/>
      <c r="EA10" s="234"/>
      <c r="EB10" s="234">
        <f t="shared" si="8"/>
        <v>55.17241379</v>
      </c>
      <c r="EC10" s="234">
        <f t="shared" si="9"/>
        <v>72.72727273</v>
      </c>
      <c r="ED10" s="234">
        <f t="shared" si="10"/>
        <v>97.70642202</v>
      </c>
      <c r="EE10" s="234" t="str">
        <f t="shared" si="11"/>
        <v/>
      </c>
      <c r="EF10" s="234">
        <f t="shared" si="12"/>
        <v>74.58334532</v>
      </c>
      <c r="EG10" s="234">
        <f t="shared" si="13"/>
        <v>75.20203618</v>
      </c>
      <c r="EH10" s="234"/>
      <c r="EI10" s="234"/>
      <c r="EJ10" s="234"/>
      <c r="EK10" s="234"/>
      <c r="EL10" s="234"/>
      <c r="EM10" s="234"/>
    </row>
    <row r="11">
      <c r="A11" s="220" t="s">
        <v>186</v>
      </c>
      <c r="B11" s="221">
        <v>45886.0</v>
      </c>
      <c r="C11" s="222" t="s">
        <v>176</v>
      </c>
      <c r="D11" s="49" t="str">
        <f t="array" ref="D11">IFERROR(INDEX(Profiles!$B:$B,MATCH($A11,Profiles!$A:$A,0)),"")</f>
        <v>Defender</v>
      </c>
      <c r="E11" s="49" t="str">
        <f t="array" ref="E11">IFERROR(INDEX(Profiles!$C:$C,MATCH($A11,Profiles!$A:$A,0)),"")</f>
        <v>U15</v>
      </c>
      <c r="F11" s="222" t="s">
        <v>177</v>
      </c>
      <c r="G11" s="222" t="s">
        <v>178</v>
      </c>
      <c r="H11" s="222">
        <v>2025.0</v>
      </c>
      <c r="I11" s="49" t="str">
        <f>IF(A11="","",IF(Settings!$N$3="DATE",F11&amp;": "&amp;TEXT(B11,"M/DD/YY"),F11&amp;": "&amp;H11))</f>
        <v>Summer: 2025</v>
      </c>
      <c r="J11" s="222">
        <v>13.5</v>
      </c>
      <c r="K11" s="222">
        <v>15.6</v>
      </c>
      <c r="L11" s="222">
        <v>14.6</v>
      </c>
      <c r="M11" s="223">
        <f t="shared" si="14"/>
        <v>14.56666667</v>
      </c>
      <c r="N11" s="222">
        <v>115.0</v>
      </c>
      <c r="O11" s="49"/>
      <c r="P11" s="49"/>
      <c r="Q11" s="222">
        <v>214.0</v>
      </c>
      <c r="R11" s="49"/>
      <c r="S11" s="222" t="str">
        <f>IFERROR(VLOOKUP(AF11, 'YOYO IR Scores'!A:C, 3, FALSE), "")
</f>
        <v/>
      </c>
      <c r="T11" s="222">
        <v>320.0</v>
      </c>
      <c r="U11" s="222">
        <v>3.0</v>
      </c>
      <c r="V11" s="49"/>
      <c r="W11" s="49"/>
      <c r="X11" s="224">
        <f t="shared" si="4"/>
        <v>1.495327103</v>
      </c>
      <c r="Y11" s="225">
        <f t="shared" si="5"/>
        <v>351.68</v>
      </c>
      <c r="Z11" s="225" t="str">
        <f t="shared" si="6"/>
        <v/>
      </c>
      <c r="AA11" s="224" t="str">
        <f t="shared" si="7"/>
        <v/>
      </c>
      <c r="AB11" s="223"/>
      <c r="AC11" s="223"/>
      <c r="AD11" s="223"/>
      <c r="AE11" s="223" t="str">
        <f>IFERROR(VLOOKUP(AF11, 'YOYO IR Scores'!A:C, 2, FALSE), "")</f>
        <v/>
      </c>
      <c r="AF11" s="223"/>
      <c r="AG11" s="223"/>
      <c r="AH11" s="223"/>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f t="array" ref="BK11">IF(J11="","",
IF(INDEX(Settings!$H:$H,MATCH(BY$1,Settings!$G:$G,0))=TRUE,
100-100*(J11-MIN(J:J))/(MAX(J:J)-MIN(J:J)),
100*(J11-MIN(J:J))/(MAX(J:J)-MIN(J:J))))</f>
        <v>100</v>
      </c>
      <c r="BL11" s="223">
        <f t="array" ref="BL11">IF(J11="","",
IF(INDEX(Settings!$H:$H,MATCH(BY$1,Settings!$G:$G,0))=TRUE,
100-100*(J11-MINIFS(J:J,$E:$E,$E11))/(MAXIFS(J:J,$E:$E,$E11)-MINIFS(J:J,$E:$E,$E11)),
100*(J11-MINIFS(J:J,$E:$E,$E11))/(MAXIFS(J:J,$E:$E,$E11)-MINIFS(J:J,$E:$E,$E11))))</f>
        <v>100</v>
      </c>
      <c r="BM11" s="223">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94.1</v>
      </c>
      <c r="BO11" s="49">
        <f>IFERROR(__xludf.DUMMYFUNCTION("IF(J11="""","""",
IF(INDEX(Settings!$H:$H,MATCH(BY$1,Settings!$G:$G,0))=TRUE,
100-100*PERCENTRANK(FILTER(J:J,$E:$E=$E11),J11),
100*PERCENTRANK(FILTER(J:J,$E:$E=$E11),J11)))"),94.1)</f>
        <v>94.1</v>
      </c>
      <c r="BP11" s="49">
        <f>IFERROR(__xludf.DUMMYFUNCTION("IF(J11="""","""",
IF(INDEX(Settings!$H:$H,MATCH(BY$1,Settings!$G:$G,0))=TRUE,
100-100*PERCENTRANK(FILTER(J:J,$E:$E=$E11,$I:$I=$I11),J11),
100*PERCENTRANK(FILTER(J:J,$E:$E=$E11,$I:$I=$I11),J11)))"),94.1)</f>
        <v>94.1</v>
      </c>
      <c r="BQ11" s="224">
        <f t="array" ref="BQ11">IF(J11="","",
IF(INDEX(Settings!$H:$H,MATCH(BY$1,Settings!$G:$G,0))=TRUE,
-1*(J11-AVERAGE(J:J))/STDEV(J:J),
(J11-AVERAGE(J:J))/STDEV(J:J)))</f>
        <v>1.807272405</v>
      </c>
      <c r="BR11" s="224">
        <f>IFERROR(__xludf.DUMMYFUNCTION("IF(J11="""","""",
IF(INDEX(Settings!$H:$H,MATCH(BY$1,Settings!$G:$G,0))=TRUE,
-1*(J11-AVERAGEIFS(J:J,$E:$E,$E11))/STDEV(FILTER(J:J,$E:$E=$E11)),
(J11-AVERAGEIFS(J:J,$E:$E,$E11))/STDEV(FILTER(J:J,$E:$E=$E11))))"),1.8072724054123825)</f>
        <v>1.807272405</v>
      </c>
      <c r="BS11" s="224">
        <f>IFERROR(__xludf.DUMMYFUNCTION("IF(J11="""","""",
IF(INDEX(Settings!$H:$H,MATCH(BY$1,Settings!$G:$G,0))=TRUE,
-1*(J11-AVERAGEIFS(J:J,$E:$E,$E11,$I:$I,$I11))/STDEV(FILTER(J:J,$E:$E=$E11,$I:$I=$I11)),
(J11-AVERAGEIFS(J:J,$E:$E,$E11,$I:$I,$I11))/STDEV(FILTER(J:J,$E:$E=$E11,$I:$I=$I11))))"),1.8072724054123825)</f>
        <v>1.807272405</v>
      </c>
      <c r="BT11" s="227">
        <f t="array" ref="BT11">IF(J11="","",
IF(INDEX(Settings!$H:$H,MATCH(BY$1,Settings!$G:$G,0))=TRUE,
(-1*((J11-AVERAGE(J:J))/STDEV(J:J))*10+50),
((J11-AVERAGE(J:J))/STDEV(J:J))*10+50))</f>
        <v>68.07272405</v>
      </c>
      <c r="BU11" s="227">
        <f>IFERROR(__xludf.DUMMYFUNCTION("IF(J11="""","""",
IF(INDEX(Settings!$H:$H,MATCH(BY$1,Settings!$G:$G,0))=TRUE,
(-1*(J11-AVERAGEIFS(J:J,$E:$E,$E11))/STDEV(FILTER(J:J,$E:$E=$E11))*10+50),
(J11-AVERAGEIFS(J:J,$E:$E,$E11))/STDEV(FILTER(J:J,$E:$E=$E11))*10+50))"),68.07272405412382)</f>
        <v>68.07272405</v>
      </c>
      <c r="BV11" s="227">
        <f>IFERROR(__xludf.DUMMYFUNCTION("IF(J11="""","""",
IF(INDEX(Settings!$H:$H,MATCH(BY$1,Settings!$G:$G,0))=TRUE,
(-1*(J11-AVERAGEIFS(J:J,$E:$E,$E11,$I:$I,$I11))/STDEV(FILTER(J:J,$E:$E=$E11,$I:$I=$I11))*10+50),
(J11-AVERAGEIFS(J:J,$E:$E,$E11,$I:$I,$I11))/STDEV(FILTER(J:J,$E:$E=$E11,$I:$I=$I"&amp;"11))*10+50))"),68.07272405412382)</f>
        <v>68.07272405</v>
      </c>
      <c r="BW11" s="49"/>
      <c r="BX11" s="49"/>
      <c r="BY11" s="223">
        <f t="array" ref="BY11">IF(J11="","",
IF(INDEX(Settings!$H:$H,MATCH(BY$1,Settings!$G:$G,0))=TRUE,
100-100*(J11-MINIFS(J:J,$E:$E,$E11))/(MAXIFS(J:J,$E:$E,$E11)-MINIFS(J:J,$E:$E,$E11)),
100*(J11-MINIFS(J:J,$E:$E,$E11))/(MAXIFS(J:J,$E:$E,$E11)-MINIFS(J:J,$E:$E,$E11))))</f>
        <v>100</v>
      </c>
      <c r="BZ11" s="223">
        <f t="array" ref="BZ11">IF(K11="","",
IF(INDEX(Settings!$H:$H,MATCH(BZ$1,Settings!$G:$G,0))=TRUE,
100-100*(K11-MINIFS(K:K,$E:$E,$E11))/(MAXIFS(K:K,$E:$E,$E11)-MINIFS(K:K,$E:$E,$E11)),
100*(K11-MINIFS(K:K,$E:$E,$E11))/(MAXIFS(K:K,$E:$E,$E11)-MINIFS(K:K,$E:$E,$E11))))</f>
        <v>4.347826087</v>
      </c>
      <c r="CA11" s="223">
        <f t="array" ref="CA11">IF(L11="","",
IF(INDEX(Settings!$H:$H,MATCH(CA$1,Settings!$G:$G,0))=TRUE,
100-100*(L11-MINIFS(L:L,$E:$E,$E11))/(MAXIFS(L:L,$E:$E,$E11)-MINIFS(L:L,$E:$E,$E11)),
100*(L11-MINIFS(L:L,$E:$E,$E11))/(MAXIFS(L:L,$E:$E,$E11)-MINIFS(L:L,$E:$E,$E11))))</f>
        <v>6.172839506</v>
      </c>
      <c r="CB11" s="223">
        <f t="array" ref="CB11">IF(M11="","",
IF(INDEX(Settings!$H:$H,MATCH(CB$1,Settings!$G:$G,0))=TRUE,
100-100*(M11-MINIFS(M:M,$E:$E,$E11))/(MAXIFS(M:M,$E:$E,$E11)-MINIFS(M:M,$E:$E,$E11)),
100*(M11-MINIFS(M:M,$E:$E,$E11))/(MAXIFS(M:M,$E:$E,$E11)-MINIFS(M:M,$E:$E,$E11))))</f>
        <v>6.008583691</v>
      </c>
      <c r="CC11" s="223">
        <f t="array" ref="CC11">IF(N11="","",
IF(INDEX(Settings!$H:$H,MATCH(CC$1,Settings!$G:$G,0))=TRUE,
100-100*(N11-MINIFS(N:N,$E:$E,$E11))/(MAXIFS(N:N,$E:$E,$E11)-MINIFS(N:N,$E:$E,$E11)),
100*(N11-MINIFS(N:N,$E:$E,$E11))/(MAXIFS(N:N,$E:$E,$E11)-MINIFS(N:N,$E:$E,$E11))))</f>
        <v>84.48275862</v>
      </c>
      <c r="CD11" s="223" t="str">
        <f t="array" ref="CD11">IF(O11="","",
IF(INDEX(Settings!$H:$H,MATCH(CD$1,Settings!$G:$G,0))=TRUE,
100-100*(O11-MINIFS(O:O,$E:$E,$E11))/(MAXIFS(O:O,$E:$E,$E11)-MINIFS(O:O,$E:$E,$E11)),
100*(O11-MINIFS(O:O,$E:$E,$E11))/(MAXIFS(O:O,$E:$E,$E11)-MINIFS(O:O,$E:$E,$E11))))</f>
        <v/>
      </c>
      <c r="CE11" s="223" t="str">
        <f t="array" ref="CE11">IF(P11="","",
IF(INDEX(Settings!$H:$H,MATCH(CE$1,Settings!$G:$G,0))=TRUE,
100-100*(P11-MINIFS(P:P,$E:$E,$E11))/(MAXIFS(P:P,$E:$E,$E11)-MINIFS(P:P,$E:$E,$E11)),
100*(P11-MINIFS(P:P,$E:$E,$E11))/(MAXIFS(P:P,$E:$E,$E11)-MINIFS(P:P,$E:$E,$E11))))</f>
        <v/>
      </c>
      <c r="CF11" s="223">
        <f t="array" ref="CF11">IF(Q11="","",
IF(INDEX(Settings!$H:$H,MATCH(CF$1,Settings!$G:$G,0))=TRUE,
100-100*(Q11-MINIFS(Q:Q,$E:$E,$E11))/(MAXIFS(Q:Q,$E:$E,$E11)-MINIFS(Q:Q,$E:$E,$E11)),
100*(Q11-MINIFS(Q:Q,$E:$E,$E11))/(MAXIFS(Q:Q,$E:$E,$E11)-MINIFS(Q:Q,$E:$E,$E11))))</f>
        <v>90.32258065</v>
      </c>
      <c r="CG11" s="223" t="str">
        <f t="array" ref="CG11">IF(R11="","",
IF(INDEX(Settings!$H:$H,MATCH(CG$1,Settings!$G:$G,0))=TRUE,
100-100*(R11-MINIFS(R:R,$E:$E,$E11))/(MAXIFS(R:R,$E:$E,$E11)-MINIFS(R:R,$E:$E,$E11)),
100*(R11-MINIFS(R:R,$E:$E,$E11))/(MAXIFS(R:R,$E:$E,$E11)-MINIFS(R:R,$E:$E,$E11))))</f>
        <v/>
      </c>
      <c r="CH11" s="223" t="str">
        <f t="array" ref="CH11">IF(S11="","",
IF(INDEX(Settings!$H:$H,MATCH(CH$1,Settings!$G:$G,0))=TRUE,
100-100*(S11-MINIFS(S:S,$E:$E,$E11))/(MAXIFS(S:S,$E:$E,$E11)-MINIFS(S:S,$E:$E,$E11)),
100*(S11-MINIFS(S:S,$E:$E,$E11))/(MAXIFS(S:S,$E:$E,$E11)-MINIFS(S:S,$E:$E,$E11))))</f>
        <v/>
      </c>
      <c r="CI11" s="223">
        <f t="array" ref="CI11">IF(T11="","",
IF(INDEX(Settings!$H:$H,MATCH(CI$1,Settings!$G:$G,0))=TRUE,
100-100*(T11-MINIFS(T:T,$E:$E,$E11))/(MAXIFS(T:T,$E:$E,$E11)-MINIFS(T:T,$E:$E,$E11)),
100*(T11-MINIFS(T:T,$E:$E,$E11))/(MAXIFS(T:T,$E:$E,$E11)-MINIFS(T:T,$E:$E,$E11))))</f>
        <v>73.33333333</v>
      </c>
      <c r="CJ11" s="223">
        <f t="array" ref="CJ11">IF(U11="","",
IF(INDEX(Settings!$H:$H,MATCH(CJ$1,Settings!$G:$G,0))=TRUE,
100-100*(U11-MINIFS(U:U,$E:$E,$E11))/(MAXIFS(U:U,$E:$E,$E11)-MINIFS(U:U,$E:$E,$E11)),
100*(U11-MINIFS(U:U,$E:$E,$E11))/(MAXIFS(U:U,$E:$E,$E11)-MINIFS(U:U,$E:$E,$E11))))</f>
        <v>100</v>
      </c>
      <c r="CK11" s="223" t="str">
        <f t="array" ref="CK11">IF(V11="","",
IF(INDEX(Settings!$H:$H,MATCH(CK$1,Settings!$G:$G,0))=TRUE,
100-100*(V11-MINIFS(V:V,$E:$E,$E11))/(MAXIFS(V:V,$E:$E,$E11)-MINIFS(V:V,$E:$E,$E11)),
100*(V11-MINIFS(V:V,$E:$E,$E11))/(MAXIFS(V:V,$E:$E,$E11)-MINIFS(V:V,$E:$E,$E11))))</f>
        <v/>
      </c>
      <c r="CL11" s="223" t="str">
        <f t="array" ref="CL11">IF(W11="","",
IF(INDEX(Settings!$H:$H,MATCH(CL$1,Settings!$G:$G,0))=TRUE,
100-100*(W11-MINIFS(W:W,$E:$E,$E11))/(MAXIFS(W:W,$E:$E,$E11)-MINIFS(W:W,$E:$E,$E11)),
100*(W11-MINIFS(W:W,$E:$E,$E11))/(MAXIFS(W:W,$E:$E,$E11)-MINIFS(W:W,$E:$E,$E11))))</f>
        <v/>
      </c>
      <c r="CM11" s="223">
        <f t="array" ref="CM11">IF(X11="","",
IF(INDEX(Settings!$H:$H,MATCH(CM$1,Settings!$G:$G,0))=TRUE,
100-100*(X11-MINIFS(X:X,$E:$E,$E11))/(MAXIFS(X:X,$E:$E,$E11)-MINIFS(X:X,$E:$E,$E11)),
100*(X11-MINIFS(X:X,$E:$E,$E11))/(MAXIFS(X:X,$E:$E,$E11)-MINIFS(X:X,$E:$E,$E11))))</f>
        <v>60.66077292</v>
      </c>
      <c r="CN11" s="223">
        <f t="array" ref="CN11">IF(Y11="","",
IF(INDEX(Settings!$H:$H,MATCH(CN$1,Settings!$G:$G,0))=TRUE,
100-100*(Y11-MINIFS(Y:Y,$E:$E,$E11))/(MAXIFS(Y:Y,$E:$E,$E11)-MINIFS(Y:Y,$E:$E,$E11)),
100*(Y11-MINIFS(Y:Y,$E:$E,$E11))/(MAXIFS(Y:Y,$E:$E,$E11)-MINIFS(Y:Y,$E:$E,$E11))))</f>
        <v>83.89333333</v>
      </c>
      <c r="CO11" s="223" t="str">
        <f t="array" ref="CO11">IF(Z11="","",
IF(INDEX(Settings!$H:$H,MATCH(CO$1,Settings!$G:$G,0))=TRUE,
100-100*(Z11-MINIFS(Z:Z,$E:$E,$E11))/(MAXIFS(Z:Z,$E:$E,$E11)-MINIFS(Z:Z,$E:$E,$E11)),
100*(Z11-MINIFS(Z:Z,$E:$E,$E11))/(MAXIFS(Z:Z,$E:$E,$E11)-MINIFS(Z:Z,$E:$E,$E11))))</f>
        <v/>
      </c>
      <c r="CP11" s="223" t="str">
        <f t="array" ref="CP11">IF(AA11="","",
IF(INDEX(Settings!$H:$H,MATCH(CP$1,Settings!$G:$G,0))=TRUE,
100-100*(AA11-MINIFS(AA:AA,$E:$E,$E11))/(MAXIFS(AA:AA,$E:$E,$E11)-MINIFS(AA:AA,$E:$E,$E11)),
100*(AA11-MINIFS(AA:AA,$E:$E,$E11))/(MAXIFS(AA:AA,$E:$E,$E11)-MINIFS(AA:AA,$E:$E,$E11))))</f>
        <v/>
      </c>
      <c r="CQ11" s="223" t="str">
        <f t="array" ref="CQ11">IF(AB11="","",
IF(INDEX(Settings!$H:$H,MATCH(CQ$1,Settings!$G:$G,0))=TRUE,
100-100*(AB11-MINIFS(AB:AB,$E:$E,$E11))/(MAXIFS(AB:AB,$E:$E,$E11)-MINIFS(AB:AB,$E:$E,$E11)),
100*(AB11-MINIFS(AB:AB,$E:$E,$E11))/(MAXIFS(AB:AB,$E:$E,$E11)-MINIFS(AB:AB,$E:$E,$E11))))</f>
        <v/>
      </c>
      <c r="CR11" s="223" t="str">
        <f t="array" ref="CR11">IF(AC11="","",
IF(INDEX(Settings!$H:$H,MATCH(CR$1,Settings!$G:$G,0))=TRUE,
100-100*(AC11-MINIFS(AC:AC,$E:$E,$E11))/(MAXIFS(AC:AC,$E:$E,$E11)-MINIFS(AC:AC,$E:$E,$E11)),
100*(AC11-MINIFS(AC:AC,$E:$E,$E11))/(MAXIFS(AC:AC,$E:$E,$E11)-MINIFS(AC:AC,$E:$E,$E11))))</f>
        <v/>
      </c>
      <c r="CS11" s="223" t="str">
        <f t="array" ref="CS11">IF(AD11="","",
IF(INDEX(Settings!$H:$H,MATCH(CS$1,Settings!$G:$G,0))=TRUE,
100-100*(AD11-MINIFS(AD:AD,$E:$E,$E11))/(MAXIFS(AD:AD,$E:$E,$E11)-MINIFS(AD:AD,$E:$E,$E11)),
100*(AD11-MINIFS(AD:AD,$E:$E,$E11))/(MAXIFS(AD:AD,$E:$E,$E11)-MINIFS(AD:AD,$E:$E,$E11))))</f>
        <v/>
      </c>
      <c r="CT11" s="223" t="str">
        <f t="array" ref="CT11">IF(AE11="","",
IF(INDEX(Settings!$H:$H,MATCH(CT$1,Settings!$G:$G,0))=TRUE,
100-100*(AE11-MINIFS(AE:AE,$E:$E,$E11))/(MAXIFS(AE:AE,$E:$E,$E11)-MINIFS(AE:AE,$E:$E,$E11)),
100*(AE11-MINIFS(AE:AE,$E:$E,$E11))/(MAXIFS(AE:AE,$E:$E,$E11)-MINIFS(AE:AE,$E:$E,$E11))))</f>
        <v/>
      </c>
      <c r="CU11" s="223" t="str">
        <f t="array" ref="CU11">IF(AF11="","",
IF(INDEX(Settings!$H:$H,MATCH(CU$1,Settings!$G:$G,0))=TRUE,
100-100*(AF11-MINIFS(AF:AF,$E:$E,$E11))/(MAXIFS(AF:AF,$E:$E,$E11)-MINIFS(AF:AF,$E:$E,$E11)),
100*(AF11-MINIFS(AF:AF,$E:$E,$E11))/(MAXIFS(AF:AF,$E:$E,$E11)-MINIFS(AF:AF,$E:$E,$E11))))</f>
        <v/>
      </c>
      <c r="CV11" s="223" t="str">
        <f t="array" ref="CV11">IF(AG11="","",
IF(INDEX(Settings!$H:$H,MATCH(CV$1,Settings!$G:$G,0))=TRUE,
100-100*(AG11-MINIFS(AG:AG,$E:$E,$E11))/(MAXIFS(AG:AG,$E:$E,$E11)-MINIFS(AG:AG,$E:$E,$E11)),
100*(AG11-MINIFS(AG:AG,$E:$E,$E11))/(MAXIFS(AG:AG,$E:$E,$E11)-MINIFS(AG:AG,$E:$E,$E11))))</f>
        <v/>
      </c>
      <c r="CW11" s="223" t="str">
        <f t="array" ref="CW11">IF(AH11="","",
IF(INDEX(Settings!$H:$H,MATCH(CW$1,Settings!$G:$G,0))=TRUE,
100-100*(AH11-MINIFS(AH:AH,$E:$E,$E11))/(MAXIFS(AH:AH,$E:$E,$E11)-MINIFS(AH:AH,$E:$E,$E11)),
100*(AH11-MINIFS(AH:AH,$E:$E,$E11))/(MAXIFS(AH:AH,$E:$E,$E11)-MINIFS(AH:AH,$E:$E,$E11))))</f>
        <v/>
      </c>
      <c r="CX11" s="223" t="str">
        <f t="array" ref="CX11">IF(AI11="","",
IF(INDEX(Settings!$H:$H,MATCH(CX$1,Settings!$G:$G,0))=TRUE,
100-100*(AI11-MINIFS(AI:AI,$E:$E,$E11))/(MAXIFS(AI:AI,$E:$E,$E11)-MINIFS(AI:AI,$E:$E,$E11)),
100*(AI11-MINIFS(AI:AI,$E:$E,$E11))/(MAXIFS(AI:AI,$E:$E,$E11)-MINIFS(AI:AI,$E:$E,$E11))))</f>
        <v/>
      </c>
      <c r="CY11" s="223" t="str">
        <f t="array" ref="CY11">IF(AJ11="","",
IF(INDEX(Settings!$H:$H,MATCH(CY$1,Settings!$G:$G,0))=TRUE,
100-100*(AJ11-MINIFS(AJ:AJ,$E:$E,$E11))/(MAXIFS(AJ:AJ,$E:$E,$E11)-MINIFS(AJ:AJ,$E:$E,$E11)),
100*(AJ11-MINIFS(AJ:AJ,$E:$E,$E11))/(MAXIFS(AJ:AJ,$E:$E,$E11)-MINIFS(AJ:AJ,$E:$E,$E11))))</f>
        <v/>
      </c>
      <c r="CZ11" s="223" t="str">
        <f t="array" ref="CZ11">IF(AK11="","",
IF(INDEX(Settings!$H:$H,MATCH(CZ$1,Settings!$G:$G,0))=TRUE,
100-100*(AK11-MINIFS(AK:AK,$E:$E,$E11))/(MAXIFS(AK:AK,$E:$E,$E11)-MINIFS(AK:AK,$E:$E,$E11)),
100*(AK11-MINIFS(AK:AK,$E:$E,$E11))/(MAXIFS(AK:AK,$E:$E,$E11)-MINIFS(AK:AK,$E:$E,$E11))))</f>
        <v/>
      </c>
      <c r="DA11" s="223" t="str">
        <f t="array" ref="DA11">IF(AL11="","",
IF(INDEX(Settings!$H:$H,MATCH(DA$1,Settings!$G:$G,0))=TRUE,
100-100*(AL11-MINIFS(AL:AL,$E:$E,$E11))/(MAXIFS(AL:AL,$E:$E,$E11)-MINIFS(AL:AL,$E:$E,$E11)),
100*(AL11-MINIFS(AL:AL,$E:$E,$E11))/(MAXIFS(AL:AL,$E:$E,$E11)-MINIFS(AL:AL,$E:$E,$E11))))</f>
        <v/>
      </c>
      <c r="DB11" s="223" t="str">
        <f t="array" ref="DB11">IF(AM11="","",
IF(INDEX(Settings!$H:$H,MATCH(DB$1,Settings!$G:$G,0))=TRUE,
100-100*(AM11-MINIFS(AM:AM,$E:$E,$E11))/(MAXIFS(AM:AM,$E:$E,$E11)-MINIFS(AM:AM,$E:$E,$E11)),
100*(AM11-MINIFS(AM:AM,$E:$E,$E11))/(MAXIFS(AM:AM,$E:$E,$E11)-MINIFS(AM:AM,$E:$E,$E11))))</f>
        <v/>
      </c>
      <c r="DC11" s="223" t="str">
        <f t="array" ref="DC11">IF(AN11="","",
IF(INDEX(Settings!$H:$H,MATCH(DC$1,Settings!$G:$G,0))=TRUE,
100-100*(AN11-MINIFS(AN:AN,$E:$E,$E11))/(MAXIFS(AN:AN,$E:$E,$E11)-MINIFS(AN:AN,$E:$E,$E11)),
100*(AN11-MINIFS(AN:AN,$E:$E,$E11))/(MAXIFS(AN:AN,$E:$E,$E11)-MINIFS(AN:AN,$E:$E,$E11))))</f>
        <v/>
      </c>
      <c r="DD11" s="223" t="str">
        <f t="array" ref="DD11">IF(AO11="","",
IF(INDEX(Settings!$H:$H,MATCH(DD$1,Settings!$G:$G,0))=TRUE,
100-100*(AO11-MINIFS(AO:AO,$E:$E,$E11))/(MAXIFS(AO:AO,$E:$E,$E11)-MINIFS(AO:AO,$E:$E,$E11)),
100*(AO11-MINIFS(AO:AO,$E:$E,$E11))/(MAXIFS(AO:AO,$E:$E,$E11)-MINIFS(AO:AO,$E:$E,$E11))))</f>
        <v/>
      </c>
      <c r="DE11" s="223" t="str">
        <f t="array" ref="DE11">IF(AP11="","",
IF(INDEX(Settings!$H:$H,MATCH(DE$1,Settings!$G:$G,0))=TRUE,
100-100*(AP11-MINIFS(AP:AP,$E:$E,$E11))/(MAXIFS(AP:AP,$E:$E,$E11)-MINIFS(AP:AP,$E:$E,$E11)),
100*(AP11-MINIFS(AP:AP,$E:$E,$E11))/(MAXIFS(AP:AP,$E:$E,$E11)-MINIFS(AP:AP,$E:$E,$E11))))</f>
        <v/>
      </c>
      <c r="DF11" s="223" t="str">
        <f t="array" ref="DF11">IF(AQ11="","",
IF(INDEX(Settings!$H:$H,MATCH(DF$1,Settings!$G:$G,0))=TRUE,
100-100*(AQ11-MINIFS(AQ:AQ,$E:$E,$E11))/(MAXIFS(AQ:AQ,$E:$E,$E11)-MINIFS(AQ:AQ,$E:$E,$E11)),
100*(AQ11-MINIFS(AQ:AQ,$E:$E,$E11))/(MAXIFS(AQ:AQ,$E:$E,$E11)-MINIFS(AQ:AQ,$E:$E,$E11))))</f>
        <v/>
      </c>
      <c r="DG11" s="223" t="str">
        <f t="array" ref="DG11">IF(AR11="","",
IF(INDEX(Settings!$H:$H,MATCH(DG$1,Settings!$G:$G,0))=TRUE,
100-100*(AR11-MINIFS(AR:AR,$E:$E,$E11))/(MAXIFS(AR:AR,$E:$E,$E11)-MINIFS(AR:AR,$E:$E,$E11)),
100*(AR11-MINIFS(AR:AR,$E:$E,$E11))/(MAXIFS(AR:AR,$E:$E,$E11)-MINIFS(AR:AR,$E:$E,$E11))))</f>
        <v/>
      </c>
      <c r="DH11" s="223" t="str">
        <f t="array" ref="DH11">IF(AS11="","",
IF(INDEX(Settings!$H:$H,MATCH(DH$1,Settings!$G:$G,0))=TRUE,
100-100*(AS11-MINIFS(AS:AS,$E:$E,$E11))/(MAXIFS(AS:AS,$E:$E,$E11)-MINIFS(AS:AS,$E:$E,$E11)),
100*(AS11-MINIFS(AS:AS,$E:$E,$E11))/(MAXIFS(AS:AS,$E:$E,$E11)-MINIFS(AS:AS,$E:$E,$E11))))</f>
        <v/>
      </c>
      <c r="DI11" s="223" t="str">
        <f t="array" ref="DI11">IF(AT11="","",
IF(INDEX(Settings!$H:$H,MATCH(DI$1,Settings!$G:$G,0))=TRUE,
100-100*(AT11-MINIFS(AT:AT,$E:$E,$E11))/(MAXIFS(AT:AT,$E:$E,$E11)-MINIFS(AT:AT,$E:$E,$E11)),
100*(AT11-MINIFS(AT:AT,$E:$E,$E11))/(MAXIFS(AT:AT,$E:$E,$E11)-MINIFS(AT:AT,$E:$E,$E11))))</f>
        <v/>
      </c>
      <c r="DJ11" s="223" t="str">
        <f t="array" ref="DJ11">IF(AU11="","",
IF(INDEX(Settings!$H:$H,MATCH(DJ$1,Settings!$G:$G,0))=TRUE,
100-100*(AU11-MINIFS(AU:AU,$E:$E,$E11))/(MAXIFS(AU:AU,$E:$E,$E11)-MINIFS(AU:AU,$E:$E,$E11)),
100*(AU11-MINIFS(AU:AU,$E:$E,$E11))/(MAXIFS(AU:AU,$E:$E,$E11)-MINIFS(AU:AU,$E:$E,$E11))))</f>
        <v/>
      </c>
      <c r="DK11" s="223" t="str">
        <f t="array" ref="DK11">IF(AV11="","",
IF(INDEX(Settings!$H:$H,MATCH(DK$1,Settings!$G:$G,0))=TRUE,
100-100*(AV11-MINIFS(AV:AV,$E:$E,$E11))/(MAXIFS(AV:AV,$E:$E,$E11)-MINIFS(AV:AV,$E:$E,$E11)),
100*(AV11-MINIFS(AV:AV,$E:$E,$E11))/(MAXIFS(AV:AV,$E:$E,$E11)-MINIFS(AV:AV,$E:$E,$E11))))</f>
        <v/>
      </c>
      <c r="DL11" s="223" t="str">
        <f t="array" ref="DL11">IF(AW11="","",
IF(INDEX(Settings!$H:$H,MATCH(DL$1,Settings!$G:$G,0))=TRUE,
100-100*(AW11-MINIFS(AW:AW,$E:$E,$E11))/(MAXIFS(AW:AW,$E:$E,$E11)-MINIFS(AW:AW,$E:$E,$E11)),
100*(AW11-MINIFS(AW:AW,$E:$E,$E11))/(MAXIFS(AW:AW,$E:$E,$E11)-MINIFS(AW:AW,$E:$E,$E11))))</f>
        <v/>
      </c>
      <c r="DM11" s="223" t="str">
        <f t="array" ref="DM11">IF(AX11="","",
IF(INDEX(Settings!$H:$H,MATCH(DM$1,Settings!$G:$G,0))=TRUE,
100-100*(AX11-MINIFS(AX:AX,$E:$E,$E11))/(MAXIFS(AX:AX,$E:$E,$E11)-MINIFS(AX:AX,$E:$E,$E11)),
100*(AX11-MINIFS(AX:AX,$E:$E,$E11))/(MAXIFS(AX:AX,$E:$E,$E11)-MINIFS(AX:AX,$E:$E,$E11))))</f>
        <v/>
      </c>
      <c r="DN11" s="223" t="str">
        <f t="array" ref="DN11">IF(AY11="","",
IF(INDEX(Settings!$H:$H,MATCH(DN$1,Settings!$G:$G,0))=TRUE,
100-100*(AY11-MINIFS(AY:AY,$E:$E,$E11))/(MAXIFS(AY:AY,$E:$E,$E11)-MINIFS(AY:AY,$E:$E,$E11)),
100*(AY11-MINIFS(AY:AY,$E:$E,$E11))/(MAXIFS(AY:AY,$E:$E,$E11)-MINIFS(AY:AY,$E:$E,$E11))))</f>
        <v/>
      </c>
      <c r="DO11" s="223" t="str">
        <f t="array" ref="DO11">IF(AZ11="","",
IF(INDEX(Settings!$H:$H,MATCH(DO$1,Settings!$G:$G,0))=TRUE,
100-100*(AZ11-MINIFS(AZ:AZ,$E:$E,$E11))/(MAXIFS(AZ:AZ,$E:$E,$E11)-MINIFS(AZ:AZ,$E:$E,$E11)),
100*(AZ11-MINIFS(AZ:AZ,$E:$E,$E11))/(MAXIFS(AZ:AZ,$E:$E,$E11)-MINIFS(AZ:AZ,$E:$E,$E11))))</f>
        <v/>
      </c>
      <c r="DP11" s="223" t="str">
        <f t="array" ref="DP11">IF(BA11="","",
IF(INDEX(Settings!$H:$H,MATCH(DP$1,Settings!$G:$G,0))=TRUE,
100-100*(BA11-MINIFS(BA:BA,$E:$E,$E11))/(MAXIFS(BA:BA,$E:$E,$E11)-MINIFS(BA:BA,$E:$E,$E11)),
100*(BA11-MINIFS(BA:BA,$E:$E,$E11))/(MAXIFS(BA:BA,$E:$E,$E11)-MINIFS(BA:BA,$E:$E,$E11))))</f>
        <v/>
      </c>
      <c r="DQ11" s="223" t="str">
        <f t="array" ref="DQ11">IF(BB11="","",
IF(INDEX(Settings!$H:$H,MATCH(DQ$1,Settings!$G:$G,0))=TRUE,
100-100*(BB11-MINIFS(BB:BB,$E:$E,$E11))/(MAXIFS(BB:BB,$E:$E,$E11)-MINIFS(BB:BB,$E:$E,$E11)),
100*(BB11-MINIFS(BB:BB,$E:$E,$E11))/(MAXIFS(BB:BB,$E:$E,$E11)-MINIFS(BB:BB,$E:$E,$E11))))</f>
        <v/>
      </c>
      <c r="DR11" s="223" t="str">
        <f t="array" ref="DR11">IF(BC11="","",
IF(INDEX(Settings!$H:$H,MATCH(DR$1,Settings!$G:$G,0))=TRUE,
100-100*(BC11-MINIFS(BC:BC,$E:$E,$E11))/(MAXIFS(BC:BC,$E:$E,$E11)-MINIFS(BC:BC,$E:$E,$E11)),
100*(BC11-MINIFS(BC:BC,$E:$E,$E11))/(MAXIFS(BC:BC,$E:$E,$E11)-MINIFS(BC:BC,$E:$E,$E11))))</f>
        <v/>
      </c>
      <c r="DS11" s="223" t="str">
        <f t="array" ref="DS11">IF(BD11="","",
IF(INDEX(Settings!$H:$H,MATCH(DS$1,Settings!$G:$G,0))=TRUE,
100-100*(BD11-MINIFS(BD:BD,$E:$E,$E11))/(MAXIFS(BD:BD,$E:$E,$E11)-MINIFS(BD:BD,$E:$E,$E11)),
100*(BD11-MINIFS(BD:BD,$E:$E,$E11))/(MAXIFS(BD:BD,$E:$E,$E11)-MINIFS(BD:BD,$E:$E,$E11))))</f>
        <v/>
      </c>
      <c r="DT11" s="223" t="str">
        <f t="array" ref="DT11">IF(BE11="","",
IF(INDEX(Settings!$H:$H,MATCH(DT$1,Settings!$G:$G,0))=TRUE,
100-100*(BE11-MINIFS(BE:BE,$E:$E,$E11))/(MAXIFS(BE:BE,$E:$E,$E11)-MINIFS(BE:BE,$E:$E,$E11)),
100*(BE11-MINIFS(BE:BE,$E:$E,$E11))/(MAXIFS(BE:BE,$E:$E,$E11)-MINIFS(BE:BE,$E:$E,$E11))))</f>
        <v/>
      </c>
      <c r="DU11" s="223" t="str">
        <f t="array" ref="DU11">IF(BF11="","",
IF(INDEX(Settings!$H:$H,MATCH(DU$1,Settings!$G:$G,0))=TRUE,
100-100*(BF11-MINIFS(BF:BF,$E:$E,$E11))/(MAXIFS(BF:BF,$E:$E,$E11)-MINIFS(BF:BF,$E:$E,$E11)),
100*(BF11-MINIFS(BF:BF,$E:$E,$E11))/(MAXIFS(BF:BF,$E:$E,$E11)-MINIFS(BF:BF,$E:$E,$E11))))</f>
        <v/>
      </c>
      <c r="DV11" s="223" t="str">
        <f t="array" ref="DV11">IF(BG11="","",
IF(INDEX(Settings!$H:$H,MATCH(DV$1,Settings!$G:$G,0))=TRUE,
100-100*(BG11-MINIFS(BG:BG,$E:$E,$E11))/(MAXIFS(BG:BG,$E:$E,$E11)-MINIFS(BG:BG,$E:$E,$E11)),
100*(BG11-MINIFS(BG:BG,$E:$E,$E11))/(MAXIFS(BG:BG,$E:$E,$E11)-MINIFS(BG:BG,$E:$E,$E11))))</f>
        <v/>
      </c>
      <c r="DW11" s="223" t="str">
        <f t="array" ref="DW11">IF(BH11="","",
IF(INDEX(Settings!$H:$H,MATCH(DW$1,Settings!$G:$G,0))=TRUE,
100-100*(BH11-MINIFS(BH:BH,$E:$E,$E11))/(MAXIFS(BH:BH,$E:$E,$E11)-MINIFS(BH:BH,$E:$E,$E11)),
100*(BH11-MINIFS(BH:BH,$E:$E,$E11))/(MAXIFS(BH:BH,$E:$E,$E11)-MINIFS(BH:BH,$E:$E,$E11))))</f>
        <v/>
      </c>
      <c r="DX11" s="223" t="str">
        <f t="array" ref="DX11">IF(BI11="","",
IF(INDEX(Settings!$H:$H,MATCH(DX$1,Settings!$G:$G,0))=TRUE,
100-100*(BI11-MINIFS(BI:BI,$E:$E,$E11))/(MAXIFS(BI:BI,$E:$E,$E11)-MINIFS(BI:BI,$E:$E,$E11)),
100*(BI11-MINIFS(BI:BI,$E:$E,$E11))/(MAXIFS(BI:BI,$E:$E,$E11)-MINIFS(BI:BI,$E:$E,$E11))))</f>
        <v/>
      </c>
      <c r="DY11" s="223" t="str">
        <f t="array" ref="DY11">IF(BJ11="","",
IF(INDEX(Settings!$H:$H,MATCH(DY$1,Settings!$G:$G,0))=TRUE,
100-100*(BJ11-MINIFS(BJ:BJ,$E:$E,$E11))/(MAXIFS(BJ:BJ,$E:$E,$E11)-MINIFS(BJ:BJ,$E:$E,$E11)),
100*(BJ11-MINIFS(BJ:BJ,$E:$E,$E11))/(MAXIFS(BJ:BJ,$E:$E,$E11)-MINIFS(BJ:BJ,$E:$E,$E11))))</f>
        <v/>
      </c>
      <c r="DZ11" s="225"/>
      <c r="EA11" s="225"/>
      <c r="EB11" s="225">
        <f t="shared" si="8"/>
        <v>84.48275862</v>
      </c>
      <c r="EC11" s="225" t="str">
        <f t="shared" si="9"/>
        <v/>
      </c>
      <c r="ED11" s="225">
        <f t="shared" si="10"/>
        <v>60.66077292</v>
      </c>
      <c r="EE11" s="225" t="str">
        <f t="shared" si="11"/>
        <v/>
      </c>
      <c r="EF11" s="225">
        <f t="shared" si="12"/>
        <v>72.57176577</v>
      </c>
      <c r="EG11" s="225">
        <f t="shared" si="13"/>
        <v>72.57176577</v>
      </c>
      <c r="EH11" s="225"/>
      <c r="EI11" s="225"/>
      <c r="EJ11" s="225"/>
      <c r="EK11" s="225"/>
      <c r="EL11" s="225"/>
      <c r="EM11" s="225"/>
    </row>
    <row r="12">
      <c r="A12" s="228" t="s">
        <v>187</v>
      </c>
      <c r="B12" s="229">
        <v>45886.0</v>
      </c>
      <c r="C12" s="230" t="s">
        <v>176</v>
      </c>
      <c r="D12" s="231" t="str">
        <f t="array" ref="D12">IFERROR(INDEX(Profiles!$B:$B,MATCH($A12,Profiles!$A:$A,0)),"")</f>
        <v>Midfielder</v>
      </c>
      <c r="E12" s="231" t="str">
        <f t="array" ref="E12">IFERROR(INDEX(Profiles!$C:$C,MATCH($A12,Profiles!$A:$A,0)),"")</f>
        <v>U15</v>
      </c>
      <c r="F12" s="230" t="s">
        <v>177</v>
      </c>
      <c r="G12" s="230" t="s">
        <v>178</v>
      </c>
      <c r="H12" s="230">
        <v>2025.0</v>
      </c>
      <c r="I12" s="231" t="str">
        <f>IF(A12="","",IF(Settings!$N$3="DATE",F12&amp;": "&amp;TEXT(B12,"M/DD/YY"),F12&amp;": "&amp;H12))</f>
        <v>Summer: 2025</v>
      </c>
      <c r="J12" s="230">
        <v>12.1</v>
      </c>
      <c r="K12" s="230">
        <v>15.2</v>
      </c>
      <c r="L12" s="230">
        <v>24.2</v>
      </c>
      <c r="M12" s="232">
        <f t="shared" si="14"/>
        <v>17.16666667</v>
      </c>
      <c r="N12" s="230">
        <v>119.0</v>
      </c>
      <c r="O12" s="230">
        <v>1.89</v>
      </c>
      <c r="P12" s="230">
        <v>2.95</v>
      </c>
      <c r="Q12" s="230">
        <v>206.0</v>
      </c>
      <c r="R12" s="230">
        <v>5.9</v>
      </c>
      <c r="S12" s="230">
        <f>IFERROR(VLOOKUP(AF12, 'YOYO IR Scores'!A:C, 3, FALSE), "")
</f>
        <v>48.5</v>
      </c>
      <c r="T12" s="230">
        <v>380.0</v>
      </c>
      <c r="U12" s="230">
        <v>1.0</v>
      </c>
      <c r="V12" s="230">
        <v>285.0</v>
      </c>
      <c r="W12" s="230">
        <v>1.0</v>
      </c>
      <c r="X12" s="233">
        <f t="shared" si="4"/>
        <v>1.844660194</v>
      </c>
      <c r="Y12" s="234">
        <f t="shared" si="5"/>
        <v>380</v>
      </c>
      <c r="Z12" s="234">
        <f t="shared" si="6"/>
        <v>285</v>
      </c>
      <c r="AA12" s="233">
        <f t="shared" si="7"/>
        <v>1.383495146</v>
      </c>
      <c r="AB12" s="234">
        <v>365.0</v>
      </c>
      <c r="AC12" s="234">
        <v>205.0</v>
      </c>
      <c r="AD12" s="234">
        <v>190.0</v>
      </c>
      <c r="AE12" s="232">
        <f>IFERROR(VLOOKUP(AF12, 'YOYO IR Scores'!A:C, 2, FALSE), "")</f>
        <v>16</v>
      </c>
      <c r="AF12" s="235">
        <v>17.1</v>
      </c>
      <c r="AG12" s="232"/>
      <c r="AH12" s="232"/>
      <c r="AI12" s="232"/>
      <c r="AJ12" s="232"/>
      <c r="AK12" s="232"/>
      <c r="AL12" s="232"/>
      <c r="AM12" s="232"/>
      <c r="AN12" s="232"/>
      <c r="AO12" s="232"/>
      <c r="AP12" s="232"/>
      <c r="AQ12" s="232"/>
      <c r="AR12" s="232"/>
      <c r="AS12" s="232"/>
      <c r="AT12" s="232"/>
      <c r="AU12" s="232"/>
      <c r="AV12" s="232"/>
      <c r="AW12" s="232"/>
      <c r="AX12" s="232"/>
      <c r="AY12" s="232"/>
      <c r="AZ12" s="232"/>
      <c r="BA12" s="232"/>
      <c r="BB12" s="232"/>
      <c r="BC12" s="232"/>
      <c r="BD12" s="232"/>
      <c r="BE12" s="232"/>
      <c r="BF12" s="232"/>
      <c r="BG12" s="232"/>
      <c r="BH12" s="232"/>
      <c r="BI12" s="232"/>
      <c r="BJ12" s="232"/>
      <c r="BK12" s="232">
        <f t="array" ref="BK12">IF(J12="","",
IF(INDEX(Settings!$H:$H,MATCH(BY$1,Settings!$G:$G,0))=TRUE,
100-100*(J12-MIN(J:J))/(MAX(J:J)-MIN(J:J)),
100*(J12-MIN(J:J))/(MAX(J:J)-MIN(J:J))))</f>
        <v>6.666666667</v>
      </c>
      <c r="BL12" s="232">
        <f t="array" ref="BL12">IF(J12="","",
IF(INDEX(Settings!$H:$H,MATCH(BY$1,Settings!$G:$G,0))=TRUE,
100-100*(J12-MINIFS(J:J,$E:$E,$E12))/(MAXIFS(J:J,$E:$E,$E12)-MINIFS(J:J,$E:$E,$E12)),
100*(J12-MINIFS(J:J,$E:$E,$E12))/(MAXIFS(J:J,$E:$E,$E12)-MINIFS(J:J,$E:$E,$E12))))</f>
        <v>6.666666667</v>
      </c>
      <c r="BM12" s="232">
        <f t="array" ref="BM12">IF(J12="","",
IF(INDEX(Settings!$H:$H,MATCH(BY$1,Settings!$G:$G,0))=TRUE,
100-100*(J12-MINIFS(J:J,$E:$E,$E12,$I:$I,$I12))/(MAXIFS(J:J,$E:$E,$E12,$I:$I,$I12)-MINIFS(J:J,$E:$E,$E12,$I:$I,$I12)),
100*(J12-MINIFS(J:J,$E:$E,$E12,$I:$I,$I12))/(MAXIFS(J:J,$E:$E,$E12,$I:$I,$I12)-MINIFS(J:J,$E:$E,$E12,$I:$I,$I12))))</f>
        <v>6.666666667</v>
      </c>
      <c r="BN12" s="231">
        <f t="array" ref="BN12">IF(J12="","",
IF(INDEX(Settings!$H:$H,MATCH(BY$1,Settings!$G:$G,0))=TRUE,
100-100*PERCENTRANK(J:J,J12),
100*PERCENTRANK(J:J,J12)))</f>
        <v>11.8</v>
      </c>
      <c r="BO12" s="231">
        <f>IFERROR(__xludf.DUMMYFUNCTION("IF(J12="""","""",
IF(INDEX(Settings!$H:$H,MATCH(BY$1,Settings!$G:$G,0))=TRUE,
100-100*PERCENTRANK(FILTER(J:J,$E:$E=$E12),J12),
100*PERCENTRANK(FILTER(J:J,$E:$E=$E12),J12)))"),11.799999999999999)</f>
        <v>11.8</v>
      </c>
      <c r="BP12" s="231">
        <f>IFERROR(__xludf.DUMMYFUNCTION("IF(J12="""","""",
IF(INDEX(Settings!$H:$H,MATCH(BY$1,Settings!$G:$G,0))=TRUE,
100-100*PERCENTRANK(FILTER(J:J,$E:$E=$E12,$I:$I=$I12),J12),
100*PERCENTRANK(FILTER(J:J,$E:$E=$E12,$I:$I=$I12),J12)))"),11.799999999999999)</f>
        <v>11.8</v>
      </c>
      <c r="BQ12" s="233">
        <f t="array" ref="BQ12">IF(J12="","",
IF(INDEX(Settings!$H:$H,MATCH(BY$1,Settings!$G:$G,0))=TRUE,
-1*(J12-AVERAGE(J:J))/STDEV(J:J),
(J12-AVERAGE(J:J))/STDEV(J:J)))</f>
        <v>-1.208837834</v>
      </c>
      <c r="BR12" s="233">
        <f>IFERROR(__xludf.DUMMYFUNCTION("IF(J12="""","""",
IF(INDEX(Settings!$H:$H,MATCH(BY$1,Settings!$G:$G,0))=TRUE,
-1*(J12-AVERAGEIFS(J:J,$E:$E,$E12))/STDEV(FILTER(J:J,$E:$E=$E12)),
(J12-AVERAGEIFS(J:J,$E:$E,$E12))/STDEV(FILTER(J:J,$E:$E=$E12))))"),-1.2088378340837747)</f>
        <v>-1.208837834</v>
      </c>
      <c r="BS12" s="233">
        <f>IFERROR(__xludf.DUMMYFUNCTION("IF(J12="""","""",
IF(INDEX(Settings!$H:$H,MATCH(BY$1,Settings!$G:$G,0))=TRUE,
-1*(J12-AVERAGEIFS(J:J,$E:$E,$E12,$I:$I,$I12))/STDEV(FILTER(J:J,$E:$E=$E12,$I:$I=$I12)),
(J12-AVERAGEIFS(J:J,$E:$E,$E12,$I:$I,$I12))/STDEV(FILTER(J:J,$E:$E=$E12,$I:$I=$I12))))"),-1.2088378340837747)</f>
        <v>-1.208837834</v>
      </c>
      <c r="BT12" s="227">
        <f t="array" ref="BT12">IF(J12="","",
IF(INDEX(Settings!$H:$H,MATCH(BY$1,Settings!$G:$G,0))=TRUE,
(-1*((J12-AVERAGE(J:J))/STDEV(J:J))*10+50),
((J12-AVERAGE(J:J))/STDEV(J:J))*10+50))</f>
        <v>37.91162166</v>
      </c>
      <c r="BU12" s="227">
        <f>IFERROR(__xludf.DUMMYFUNCTION("IF(J12="""","""",
IF(INDEX(Settings!$H:$H,MATCH(BY$1,Settings!$G:$G,0))=TRUE,
(-1*(J12-AVERAGEIFS(J:J,$E:$E,$E12))/STDEV(FILTER(J:J,$E:$E=$E12))*10+50),
(J12-AVERAGEIFS(J:J,$E:$E,$E12))/STDEV(FILTER(J:J,$E:$E=$E12))*10+50))"),37.91162165916225)</f>
        <v>37.91162166</v>
      </c>
      <c r="BV12" s="227">
        <f>IFERROR(__xludf.DUMMYFUNCTION("IF(J12="""","""",
IF(INDEX(Settings!$H:$H,MATCH(BY$1,Settings!$G:$G,0))=TRUE,
(-1*(J12-AVERAGEIFS(J:J,$E:$E,$E12,$I:$I,$I12))/STDEV(FILTER(J:J,$E:$E=$E12,$I:$I=$I12))*10+50),
(J12-AVERAGEIFS(J:J,$E:$E,$E12,$I:$I,$I12))/STDEV(FILTER(J:J,$E:$E=$E12,$I:$I=$I"&amp;"12))*10+50))"),37.91162165916225)</f>
        <v>37.91162166</v>
      </c>
      <c r="BW12" s="231"/>
      <c r="BX12" s="231"/>
      <c r="BY12" s="232">
        <f t="array" ref="BY12">IF(J12="","",
IF(INDEX(Settings!$H:$H,MATCH(BY$1,Settings!$G:$G,0))=TRUE,
100-100*(J12-MINIFS(J:J,$E:$E,$E12))/(MAXIFS(J:J,$E:$E,$E12)-MINIFS(J:J,$E:$E,$E12)),
100*(J12-MINIFS(J:J,$E:$E,$E12))/(MAXIFS(J:J,$E:$E,$E12)-MINIFS(J:J,$E:$E,$E12))))</f>
        <v>6.666666667</v>
      </c>
      <c r="BZ12" s="232">
        <f t="array" ref="BZ12">IF(K12="","",
IF(INDEX(Settings!$H:$H,MATCH(BZ$1,Settings!$G:$G,0))=TRUE,
100-100*(K12-MINIFS(K:K,$E:$E,$E12))/(MAXIFS(K:K,$E:$E,$E12)-MINIFS(K:K,$E:$E,$E12)),
100*(K12-MINIFS(K:K,$E:$E,$E12))/(MAXIFS(K:K,$E:$E,$E12)-MINIFS(K:K,$E:$E,$E12))))</f>
        <v>0</v>
      </c>
      <c r="CA12" s="232">
        <f t="array" ref="CA12">IF(L12="","",
IF(INDEX(Settings!$H:$H,MATCH(CA$1,Settings!$G:$G,0))=TRUE,
100-100*(L12-MINIFS(L:L,$E:$E,$E12))/(MAXIFS(L:L,$E:$E,$E12)-MINIFS(L:L,$E:$E,$E12)),
100*(L12-MINIFS(L:L,$E:$E,$E12))/(MAXIFS(L:L,$E:$E,$E12)-MINIFS(L:L,$E:$E,$E12))))</f>
        <v>65.43209877</v>
      </c>
      <c r="CB12" s="232">
        <f t="array" ref="CB12">IF(M12="","",
IF(INDEX(Settings!$H:$H,MATCH(CB$1,Settings!$G:$G,0))=TRUE,
100-100*(M12-MINIFS(M:M,$E:$E,$E12))/(MAXIFS(M:M,$E:$E,$E12)-MINIFS(M:M,$E:$E,$E12)),
100*(M12-MINIFS(M:M,$E:$E,$E12))/(MAXIFS(M:M,$E:$E,$E12)-MINIFS(M:M,$E:$E,$E12))))</f>
        <v>39.48497854</v>
      </c>
      <c r="CC12" s="232">
        <f t="array" ref="CC12">IF(N12="","",
IF(INDEX(Settings!$H:$H,MATCH(CC$1,Settings!$G:$G,0))=TRUE,
100-100*(N12-MINIFS(N:N,$E:$E,$E12))/(MAXIFS(N:N,$E:$E,$E12)-MINIFS(N:N,$E:$E,$E12)),
100*(N12-MINIFS(N:N,$E:$E,$E12))/(MAXIFS(N:N,$E:$E,$E12)-MINIFS(N:N,$E:$E,$E12))))</f>
        <v>91.37931034</v>
      </c>
      <c r="CD12" s="232">
        <f t="array" ref="CD12">IF(O12="","",
IF(INDEX(Settings!$H:$H,MATCH(CD$1,Settings!$G:$G,0))=TRUE,
100-100*(O12-MINIFS(O:O,$E:$E,$E12))/(MAXIFS(O:O,$E:$E,$E12)-MINIFS(O:O,$E:$E,$E12)),
100*(O12-MINIFS(O:O,$E:$E,$E12))/(MAXIFS(O:O,$E:$E,$E12)-MINIFS(O:O,$E:$E,$E12))))</f>
        <v>0</v>
      </c>
      <c r="CE12" s="232">
        <f t="array" ref="CE12">IF(P12="","",
IF(INDEX(Settings!$H:$H,MATCH(CE$1,Settings!$G:$G,0))=TRUE,
100-100*(P12-MINIFS(P:P,$E:$E,$E12))/(MAXIFS(P:P,$E:$E,$E12)-MINIFS(P:P,$E:$E,$E12)),
100*(P12-MINIFS(P:P,$E:$E,$E12))/(MAXIFS(P:P,$E:$E,$E12)-MINIFS(P:P,$E:$E,$E12))))</f>
        <v>77.27272727</v>
      </c>
      <c r="CF12" s="232">
        <f t="array" ref="CF12">IF(Q12="","",
IF(INDEX(Settings!$H:$H,MATCH(CF$1,Settings!$G:$G,0))=TRUE,
100-100*(Q12-MINIFS(Q:Q,$E:$E,$E12))/(MAXIFS(Q:Q,$E:$E,$E12)-MINIFS(Q:Q,$E:$E,$E12)),
100*(Q12-MINIFS(Q:Q,$E:$E,$E12))/(MAXIFS(Q:Q,$E:$E,$E12)-MINIFS(Q:Q,$E:$E,$E12))))</f>
        <v>64.51612903</v>
      </c>
      <c r="CG12" s="232">
        <f t="array" ref="CG12">IF(R12="","",
IF(INDEX(Settings!$H:$H,MATCH(CG$1,Settings!$G:$G,0))=TRUE,
100-100*(R12-MINIFS(R:R,$E:$E,$E12))/(MAXIFS(R:R,$E:$E,$E12)-MINIFS(R:R,$E:$E,$E12)),
100*(R12-MINIFS(R:R,$E:$E,$E12))/(MAXIFS(R:R,$E:$E,$E12)-MINIFS(R:R,$E:$E,$E12))))</f>
        <v>84.06593407</v>
      </c>
      <c r="CH12" s="232">
        <f t="array" ref="CH12">IF(S12="","",
IF(INDEX(Settings!$H:$H,MATCH(CH$1,Settings!$G:$G,0))=TRUE,
100-100*(S12-MINIFS(S:S,$E:$E,$E12))/(MAXIFS(S:S,$E:$E,$E12)-MINIFS(S:S,$E:$E,$E12)),
100*(S12-MINIFS(S:S,$E:$E,$E12))/(MAXIFS(S:S,$E:$E,$E12)-MINIFS(S:S,$E:$E,$E12))))</f>
        <v>31.91893604</v>
      </c>
      <c r="CI12" s="232">
        <f t="array" ref="CI12">IF(T12="","",
IF(INDEX(Settings!$H:$H,MATCH(CI$1,Settings!$G:$G,0))=TRUE,
100-100*(T12-MINIFS(T:T,$E:$E,$E12))/(MAXIFS(T:T,$E:$E,$E12)-MINIFS(T:T,$E:$E,$E12)),
100*(T12-MINIFS(T:T,$E:$E,$E12))/(MAXIFS(T:T,$E:$E,$E12)-MINIFS(T:T,$E:$E,$E12))))</f>
        <v>93.33333333</v>
      </c>
      <c r="CJ12" s="232">
        <f t="array" ref="CJ12">IF(U12="","",
IF(INDEX(Settings!$H:$H,MATCH(CJ$1,Settings!$G:$G,0))=TRUE,
100-100*(U12-MINIFS(U:U,$E:$E,$E12))/(MAXIFS(U:U,$E:$E,$E12)-MINIFS(U:U,$E:$E,$E12)),
100*(U12-MINIFS(U:U,$E:$E,$E12))/(MAXIFS(U:U,$E:$E,$E12)-MINIFS(U:U,$E:$E,$E12))))</f>
        <v>0</v>
      </c>
      <c r="CK12" s="232">
        <f t="array" ref="CK12">IF(V12="","",
IF(INDEX(Settings!$H:$H,MATCH(CK$1,Settings!$G:$G,0))=TRUE,
100-100*(V12-MINIFS(V:V,$E:$E,$E12))/(MAXIFS(V:V,$E:$E,$E12)-MINIFS(V:V,$E:$E,$E12)),
100*(V12-MINIFS(V:V,$E:$E,$E12))/(MAXIFS(V:V,$E:$E,$E12)-MINIFS(V:V,$E:$E,$E12))))</f>
        <v>100</v>
      </c>
      <c r="CL12" s="232">
        <f t="array" ref="CL12">IF(W12="","",
IF(INDEX(Settings!$H:$H,MATCH(CL$1,Settings!$G:$G,0))=TRUE,
100-100*(W12-MINIFS(W:W,$E:$E,$E12))/(MAXIFS(W:W,$E:$E,$E12)-MINIFS(W:W,$E:$E,$E12)),
100*(W12-MINIFS(W:W,$E:$E,$E12))/(MAXIFS(W:W,$E:$E,$E12)-MINIFS(W:W,$E:$E,$E12))))</f>
        <v>0</v>
      </c>
      <c r="CM12" s="232">
        <f t="array" ref="CM12">IF(X12="","",
IF(INDEX(Settings!$H:$H,MATCH(CM$1,Settings!$G:$G,0))=TRUE,
100-100*(X12-MINIFS(X:X,$E:$E,$E12))/(MAXIFS(X:X,$E:$E,$E12)-MINIFS(X:X,$E:$E,$E12)),
100*(X12-MINIFS(X:X,$E:$E,$E12))/(MAXIFS(X:X,$E:$E,$E12)-MINIFS(X:X,$E:$E,$E12))))</f>
        <v>82.78771976</v>
      </c>
      <c r="CN12" s="232">
        <f t="array" ref="CN12">IF(Y12="","",
IF(INDEX(Settings!$H:$H,MATCH(CN$1,Settings!$G:$G,0))=TRUE,
100-100*(Y12-MINIFS(Y:Y,$E:$E,$E12))/(MAXIFS(Y:Y,$E:$E,$E12)-MINIFS(Y:Y,$E:$E,$E12)),
100*(Y12-MINIFS(Y:Y,$E:$E,$E12))/(MAXIFS(Y:Y,$E:$E,$E12)-MINIFS(Y:Y,$E:$E,$E12))))</f>
        <v>93.33333333</v>
      </c>
      <c r="CO12" s="232">
        <f t="array" ref="CO12">IF(Z12="","",
IF(INDEX(Settings!$H:$H,MATCH(CO$1,Settings!$G:$G,0))=TRUE,
100-100*(Z12-MINIFS(Z:Z,$E:$E,$E12))/(MAXIFS(Z:Z,$E:$E,$E12)-MINIFS(Z:Z,$E:$E,$E12)),
100*(Z12-MINIFS(Z:Z,$E:$E,$E12))/(MAXIFS(Z:Z,$E:$E,$E12)-MINIFS(Z:Z,$E:$E,$E12))))</f>
        <v>82.28336333</v>
      </c>
      <c r="CP12" s="232">
        <f t="array" ref="CP12">IF(AA12="","",
IF(INDEX(Settings!$H:$H,MATCH(CP$1,Settings!$G:$G,0))=TRUE,
100-100*(AA12-MINIFS(AA:AA,$E:$E,$E12))/(MAXIFS(AA:AA,$E:$E,$E12)-MINIFS(AA:AA,$E:$E,$E12)),
100*(AA12-MINIFS(AA:AA,$E:$E,$E12))/(MAXIFS(AA:AA,$E:$E,$E12)-MINIFS(AA:AA,$E:$E,$E12))))</f>
        <v>100</v>
      </c>
      <c r="CQ12" s="232">
        <f t="array" ref="CQ12">IF(AB12="","",
IF(INDEX(Settings!$H:$H,MATCH(CQ$1,Settings!$G:$G,0))=TRUE,
100-100*(AB12-MINIFS(AB:AB,$E:$E,$E12))/(MAXIFS(AB:AB,$E:$E,$E12)-MINIFS(AB:AB,$E:$E,$E12)),
100*(AB12-MINIFS(AB:AB,$E:$E,$E12))/(MAXIFS(AB:AB,$E:$E,$E12)-MINIFS(AB:AB,$E:$E,$E12))))</f>
        <v>53.84615385</v>
      </c>
      <c r="CR12" s="232">
        <f t="array" ref="CR12">IF(AC12="","",
IF(INDEX(Settings!$H:$H,MATCH(CR$1,Settings!$G:$G,0))=TRUE,
100-100*(AC12-MINIFS(AC:AC,$E:$E,$E12))/(MAXIFS(AC:AC,$E:$E,$E12)-MINIFS(AC:AC,$E:$E,$E12)),
100*(AC12-MINIFS(AC:AC,$E:$E,$E12))/(MAXIFS(AC:AC,$E:$E,$E12)-MINIFS(AC:AC,$E:$E,$E12))))</f>
        <v>88.53211009</v>
      </c>
      <c r="CS12" s="232">
        <f t="array" ref="CS12">IF(AD12="","",
IF(INDEX(Settings!$H:$H,MATCH(CS$1,Settings!$G:$G,0))=TRUE,
100-100*(AD12-MINIFS(AD:AD,$E:$E,$E12))/(MAXIFS(AD:AD,$E:$E,$E12)-MINIFS(AD:AD,$E:$E,$E12)),
100*(AD12-MINIFS(AD:AD,$E:$E,$E12))/(MAXIFS(AD:AD,$E:$E,$E12)-MINIFS(AD:AD,$E:$E,$E12))))</f>
        <v>0</v>
      </c>
      <c r="CT12" s="232">
        <f t="array" ref="CT12">IF(AE12="","",
IF(INDEX(Settings!$H:$H,MATCH(CT$1,Settings!$G:$G,0))=TRUE,
100-100*(AE12-MINIFS(AE:AE,$E:$E,$E12))/(MAXIFS(AE:AE,$E:$E,$E12)-MINIFS(AE:AE,$E:$E,$E12)),
100*(AE12-MINIFS(AE:AE,$E:$E,$E12))/(MAXIFS(AE:AE,$E:$E,$E12)-MINIFS(AE:AE,$E:$E,$E12))))</f>
        <v>33.33333333</v>
      </c>
      <c r="CU12" s="232">
        <f t="array" ref="CU12">IF(AF12="","",
IF(INDEX(Settings!$H:$H,MATCH(CU$1,Settings!$G:$G,0))=TRUE,
100-100*(AF12-MINIFS(AF:AF,$E:$E,$E12))/(MAXIFS(AF:AF,$E:$E,$E12)-MINIFS(AF:AF,$E:$E,$E12)),
100*(AF12-MINIFS(AF:AF,$E:$E,$E12))/(MAXIFS(AF:AF,$E:$E,$E12)-MINIFS(AF:AF,$E:$E,$E12))))</f>
        <v>32.20338983</v>
      </c>
      <c r="CV12" s="232" t="str">
        <f t="array" ref="CV12">IF(AG12="","",
IF(INDEX(Settings!$H:$H,MATCH(CV$1,Settings!$G:$G,0))=TRUE,
100-100*(AG12-MINIFS(AG:AG,$E:$E,$E12))/(MAXIFS(AG:AG,$E:$E,$E12)-MINIFS(AG:AG,$E:$E,$E12)),
100*(AG12-MINIFS(AG:AG,$E:$E,$E12))/(MAXIFS(AG:AG,$E:$E,$E12)-MINIFS(AG:AG,$E:$E,$E12))))</f>
        <v/>
      </c>
      <c r="CW12" s="232" t="str">
        <f t="array" ref="CW12">IF(AH12="","",
IF(INDEX(Settings!$H:$H,MATCH(CW$1,Settings!$G:$G,0))=TRUE,
100-100*(AH12-MINIFS(AH:AH,$E:$E,$E12))/(MAXIFS(AH:AH,$E:$E,$E12)-MINIFS(AH:AH,$E:$E,$E12)),
100*(AH12-MINIFS(AH:AH,$E:$E,$E12))/(MAXIFS(AH:AH,$E:$E,$E12)-MINIFS(AH:AH,$E:$E,$E12))))</f>
        <v/>
      </c>
      <c r="CX12" s="232" t="str">
        <f t="array" ref="CX12">IF(AI12="","",
IF(INDEX(Settings!$H:$H,MATCH(CX$1,Settings!$G:$G,0))=TRUE,
100-100*(AI12-MINIFS(AI:AI,$E:$E,$E12))/(MAXIFS(AI:AI,$E:$E,$E12)-MINIFS(AI:AI,$E:$E,$E12)),
100*(AI12-MINIFS(AI:AI,$E:$E,$E12))/(MAXIFS(AI:AI,$E:$E,$E12)-MINIFS(AI:AI,$E:$E,$E12))))</f>
        <v/>
      </c>
      <c r="CY12" s="232" t="str">
        <f t="array" ref="CY12">IF(AJ12="","",
IF(INDEX(Settings!$H:$H,MATCH(CY$1,Settings!$G:$G,0))=TRUE,
100-100*(AJ12-MINIFS(AJ:AJ,$E:$E,$E12))/(MAXIFS(AJ:AJ,$E:$E,$E12)-MINIFS(AJ:AJ,$E:$E,$E12)),
100*(AJ12-MINIFS(AJ:AJ,$E:$E,$E12))/(MAXIFS(AJ:AJ,$E:$E,$E12)-MINIFS(AJ:AJ,$E:$E,$E12))))</f>
        <v/>
      </c>
      <c r="CZ12" s="232" t="str">
        <f t="array" ref="CZ12">IF(AK12="","",
IF(INDEX(Settings!$H:$H,MATCH(CZ$1,Settings!$G:$G,0))=TRUE,
100-100*(AK12-MINIFS(AK:AK,$E:$E,$E12))/(MAXIFS(AK:AK,$E:$E,$E12)-MINIFS(AK:AK,$E:$E,$E12)),
100*(AK12-MINIFS(AK:AK,$E:$E,$E12))/(MAXIFS(AK:AK,$E:$E,$E12)-MINIFS(AK:AK,$E:$E,$E12))))</f>
        <v/>
      </c>
      <c r="DA12" s="232" t="str">
        <f t="array" ref="DA12">IF(AL12="","",
IF(INDEX(Settings!$H:$H,MATCH(DA$1,Settings!$G:$G,0))=TRUE,
100-100*(AL12-MINIFS(AL:AL,$E:$E,$E12))/(MAXIFS(AL:AL,$E:$E,$E12)-MINIFS(AL:AL,$E:$E,$E12)),
100*(AL12-MINIFS(AL:AL,$E:$E,$E12))/(MAXIFS(AL:AL,$E:$E,$E12)-MINIFS(AL:AL,$E:$E,$E12))))</f>
        <v/>
      </c>
      <c r="DB12" s="232" t="str">
        <f t="array" ref="DB12">IF(AM12="","",
IF(INDEX(Settings!$H:$H,MATCH(DB$1,Settings!$G:$G,0))=TRUE,
100-100*(AM12-MINIFS(AM:AM,$E:$E,$E12))/(MAXIFS(AM:AM,$E:$E,$E12)-MINIFS(AM:AM,$E:$E,$E12)),
100*(AM12-MINIFS(AM:AM,$E:$E,$E12))/(MAXIFS(AM:AM,$E:$E,$E12)-MINIFS(AM:AM,$E:$E,$E12))))</f>
        <v/>
      </c>
      <c r="DC12" s="232" t="str">
        <f t="array" ref="DC12">IF(AN12="","",
IF(INDEX(Settings!$H:$H,MATCH(DC$1,Settings!$G:$G,0))=TRUE,
100-100*(AN12-MINIFS(AN:AN,$E:$E,$E12))/(MAXIFS(AN:AN,$E:$E,$E12)-MINIFS(AN:AN,$E:$E,$E12)),
100*(AN12-MINIFS(AN:AN,$E:$E,$E12))/(MAXIFS(AN:AN,$E:$E,$E12)-MINIFS(AN:AN,$E:$E,$E12))))</f>
        <v/>
      </c>
      <c r="DD12" s="232" t="str">
        <f t="array" ref="DD12">IF(AO12="","",
IF(INDEX(Settings!$H:$H,MATCH(DD$1,Settings!$G:$G,0))=TRUE,
100-100*(AO12-MINIFS(AO:AO,$E:$E,$E12))/(MAXIFS(AO:AO,$E:$E,$E12)-MINIFS(AO:AO,$E:$E,$E12)),
100*(AO12-MINIFS(AO:AO,$E:$E,$E12))/(MAXIFS(AO:AO,$E:$E,$E12)-MINIFS(AO:AO,$E:$E,$E12))))</f>
        <v/>
      </c>
      <c r="DE12" s="232" t="str">
        <f t="array" ref="DE12">IF(AP12="","",
IF(INDEX(Settings!$H:$H,MATCH(DE$1,Settings!$G:$G,0))=TRUE,
100-100*(AP12-MINIFS(AP:AP,$E:$E,$E12))/(MAXIFS(AP:AP,$E:$E,$E12)-MINIFS(AP:AP,$E:$E,$E12)),
100*(AP12-MINIFS(AP:AP,$E:$E,$E12))/(MAXIFS(AP:AP,$E:$E,$E12)-MINIFS(AP:AP,$E:$E,$E12))))</f>
        <v/>
      </c>
      <c r="DF12" s="232" t="str">
        <f t="array" ref="DF12">IF(AQ12="","",
IF(INDEX(Settings!$H:$H,MATCH(DF$1,Settings!$G:$G,0))=TRUE,
100-100*(AQ12-MINIFS(AQ:AQ,$E:$E,$E12))/(MAXIFS(AQ:AQ,$E:$E,$E12)-MINIFS(AQ:AQ,$E:$E,$E12)),
100*(AQ12-MINIFS(AQ:AQ,$E:$E,$E12))/(MAXIFS(AQ:AQ,$E:$E,$E12)-MINIFS(AQ:AQ,$E:$E,$E12))))</f>
        <v/>
      </c>
      <c r="DG12" s="232" t="str">
        <f t="array" ref="DG12">IF(AR12="","",
IF(INDEX(Settings!$H:$H,MATCH(DG$1,Settings!$G:$G,0))=TRUE,
100-100*(AR12-MINIFS(AR:AR,$E:$E,$E12))/(MAXIFS(AR:AR,$E:$E,$E12)-MINIFS(AR:AR,$E:$E,$E12)),
100*(AR12-MINIFS(AR:AR,$E:$E,$E12))/(MAXIFS(AR:AR,$E:$E,$E12)-MINIFS(AR:AR,$E:$E,$E12))))</f>
        <v/>
      </c>
      <c r="DH12" s="232" t="str">
        <f t="array" ref="DH12">IF(AS12="","",
IF(INDEX(Settings!$H:$H,MATCH(DH$1,Settings!$G:$G,0))=TRUE,
100-100*(AS12-MINIFS(AS:AS,$E:$E,$E12))/(MAXIFS(AS:AS,$E:$E,$E12)-MINIFS(AS:AS,$E:$E,$E12)),
100*(AS12-MINIFS(AS:AS,$E:$E,$E12))/(MAXIFS(AS:AS,$E:$E,$E12)-MINIFS(AS:AS,$E:$E,$E12))))</f>
        <v/>
      </c>
      <c r="DI12" s="232" t="str">
        <f t="array" ref="DI12">IF(AT12="","",
IF(INDEX(Settings!$H:$H,MATCH(DI$1,Settings!$G:$G,0))=TRUE,
100-100*(AT12-MINIFS(AT:AT,$E:$E,$E12))/(MAXIFS(AT:AT,$E:$E,$E12)-MINIFS(AT:AT,$E:$E,$E12)),
100*(AT12-MINIFS(AT:AT,$E:$E,$E12))/(MAXIFS(AT:AT,$E:$E,$E12)-MINIFS(AT:AT,$E:$E,$E12))))</f>
        <v/>
      </c>
      <c r="DJ12" s="232" t="str">
        <f t="array" ref="DJ12">IF(AU12="","",
IF(INDEX(Settings!$H:$H,MATCH(DJ$1,Settings!$G:$G,0))=TRUE,
100-100*(AU12-MINIFS(AU:AU,$E:$E,$E12))/(MAXIFS(AU:AU,$E:$E,$E12)-MINIFS(AU:AU,$E:$E,$E12)),
100*(AU12-MINIFS(AU:AU,$E:$E,$E12))/(MAXIFS(AU:AU,$E:$E,$E12)-MINIFS(AU:AU,$E:$E,$E12))))</f>
        <v/>
      </c>
      <c r="DK12" s="232" t="str">
        <f t="array" ref="DK12">IF(AV12="","",
IF(INDEX(Settings!$H:$H,MATCH(DK$1,Settings!$G:$G,0))=TRUE,
100-100*(AV12-MINIFS(AV:AV,$E:$E,$E12))/(MAXIFS(AV:AV,$E:$E,$E12)-MINIFS(AV:AV,$E:$E,$E12)),
100*(AV12-MINIFS(AV:AV,$E:$E,$E12))/(MAXIFS(AV:AV,$E:$E,$E12)-MINIFS(AV:AV,$E:$E,$E12))))</f>
        <v/>
      </c>
      <c r="DL12" s="232" t="str">
        <f t="array" ref="DL12">IF(AW12="","",
IF(INDEX(Settings!$H:$H,MATCH(DL$1,Settings!$G:$G,0))=TRUE,
100-100*(AW12-MINIFS(AW:AW,$E:$E,$E12))/(MAXIFS(AW:AW,$E:$E,$E12)-MINIFS(AW:AW,$E:$E,$E12)),
100*(AW12-MINIFS(AW:AW,$E:$E,$E12))/(MAXIFS(AW:AW,$E:$E,$E12)-MINIFS(AW:AW,$E:$E,$E12))))</f>
        <v/>
      </c>
      <c r="DM12" s="232" t="str">
        <f t="array" ref="DM12">IF(AX12="","",
IF(INDEX(Settings!$H:$H,MATCH(DM$1,Settings!$G:$G,0))=TRUE,
100-100*(AX12-MINIFS(AX:AX,$E:$E,$E12))/(MAXIFS(AX:AX,$E:$E,$E12)-MINIFS(AX:AX,$E:$E,$E12)),
100*(AX12-MINIFS(AX:AX,$E:$E,$E12))/(MAXIFS(AX:AX,$E:$E,$E12)-MINIFS(AX:AX,$E:$E,$E12))))</f>
        <v/>
      </c>
      <c r="DN12" s="232" t="str">
        <f t="array" ref="DN12">IF(AY12="","",
IF(INDEX(Settings!$H:$H,MATCH(DN$1,Settings!$G:$G,0))=TRUE,
100-100*(AY12-MINIFS(AY:AY,$E:$E,$E12))/(MAXIFS(AY:AY,$E:$E,$E12)-MINIFS(AY:AY,$E:$E,$E12)),
100*(AY12-MINIFS(AY:AY,$E:$E,$E12))/(MAXIFS(AY:AY,$E:$E,$E12)-MINIFS(AY:AY,$E:$E,$E12))))</f>
        <v/>
      </c>
      <c r="DO12" s="232" t="str">
        <f t="array" ref="DO12">IF(AZ12="","",
IF(INDEX(Settings!$H:$H,MATCH(DO$1,Settings!$G:$G,0))=TRUE,
100-100*(AZ12-MINIFS(AZ:AZ,$E:$E,$E12))/(MAXIFS(AZ:AZ,$E:$E,$E12)-MINIFS(AZ:AZ,$E:$E,$E12)),
100*(AZ12-MINIFS(AZ:AZ,$E:$E,$E12))/(MAXIFS(AZ:AZ,$E:$E,$E12)-MINIFS(AZ:AZ,$E:$E,$E12))))</f>
        <v/>
      </c>
      <c r="DP12" s="232" t="str">
        <f t="array" ref="DP12">IF(BA12="","",
IF(INDEX(Settings!$H:$H,MATCH(DP$1,Settings!$G:$G,0))=TRUE,
100-100*(BA12-MINIFS(BA:BA,$E:$E,$E12))/(MAXIFS(BA:BA,$E:$E,$E12)-MINIFS(BA:BA,$E:$E,$E12)),
100*(BA12-MINIFS(BA:BA,$E:$E,$E12))/(MAXIFS(BA:BA,$E:$E,$E12)-MINIFS(BA:BA,$E:$E,$E12))))</f>
        <v/>
      </c>
      <c r="DQ12" s="232" t="str">
        <f t="array" ref="DQ12">IF(BB12="","",
IF(INDEX(Settings!$H:$H,MATCH(DQ$1,Settings!$G:$G,0))=TRUE,
100-100*(BB12-MINIFS(BB:BB,$E:$E,$E12))/(MAXIFS(BB:BB,$E:$E,$E12)-MINIFS(BB:BB,$E:$E,$E12)),
100*(BB12-MINIFS(BB:BB,$E:$E,$E12))/(MAXIFS(BB:BB,$E:$E,$E12)-MINIFS(BB:BB,$E:$E,$E12))))</f>
        <v/>
      </c>
      <c r="DR12" s="232" t="str">
        <f t="array" ref="DR12">IF(BC12="","",
IF(INDEX(Settings!$H:$H,MATCH(DR$1,Settings!$G:$G,0))=TRUE,
100-100*(BC12-MINIFS(BC:BC,$E:$E,$E12))/(MAXIFS(BC:BC,$E:$E,$E12)-MINIFS(BC:BC,$E:$E,$E12)),
100*(BC12-MINIFS(BC:BC,$E:$E,$E12))/(MAXIFS(BC:BC,$E:$E,$E12)-MINIFS(BC:BC,$E:$E,$E12))))</f>
        <v/>
      </c>
      <c r="DS12" s="232" t="str">
        <f t="array" ref="DS12">IF(BD12="","",
IF(INDEX(Settings!$H:$H,MATCH(DS$1,Settings!$G:$G,0))=TRUE,
100-100*(BD12-MINIFS(BD:BD,$E:$E,$E12))/(MAXIFS(BD:BD,$E:$E,$E12)-MINIFS(BD:BD,$E:$E,$E12)),
100*(BD12-MINIFS(BD:BD,$E:$E,$E12))/(MAXIFS(BD:BD,$E:$E,$E12)-MINIFS(BD:BD,$E:$E,$E12))))</f>
        <v/>
      </c>
      <c r="DT12" s="232" t="str">
        <f t="array" ref="DT12">IF(BE12="","",
IF(INDEX(Settings!$H:$H,MATCH(DT$1,Settings!$G:$G,0))=TRUE,
100-100*(BE12-MINIFS(BE:BE,$E:$E,$E12))/(MAXIFS(BE:BE,$E:$E,$E12)-MINIFS(BE:BE,$E:$E,$E12)),
100*(BE12-MINIFS(BE:BE,$E:$E,$E12))/(MAXIFS(BE:BE,$E:$E,$E12)-MINIFS(BE:BE,$E:$E,$E12))))</f>
        <v/>
      </c>
      <c r="DU12" s="232" t="str">
        <f t="array" ref="DU12">IF(BF12="","",
IF(INDEX(Settings!$H:$H,MATCH(DU$1,Settings!$G:$G,0))=TRUE,
100-100*(BF12-MINIFS(BF:BF,$E:$E,$E12))/(MAXIFS(BF:BF,$E:$E,$E12)-MINIFS(BF:BF,$E:$E,$E12)),
100*(BF12-MINIFS(BF:BF,$E:$E,$E12))/(MAXIFS(BF:BF,$E:$E,$E12)-MINIFS(BF:BF,$E:$E,$E12))))</f>
        <v/>
      </c>
      <c r="DV12" s="232" t="str">
        <f t="array" ref="DV12">IF(BG12="","",
IF(INDEX(Settings!$H:$H,MATCH(DV$1,Settings!$G:$G,0))=TRUE,
100-100*(BG12-MINIFS(BG:BG,$E:$E,$E12))/(MAXIFS(BG:BG,$E:$E,$E12)-MINIFS(BG:BG,$E:$E,$E12)),
100*(BG12-MINIFS(BG:BG,$E:$E,$E12))/(MAXIFS(BG:BG,$E:$E,$E12)-MINIFS(BG:BG,$E:$E,$E12))))</f>
        <v/>
      </c>
      <c r="DW12" s="232" t="str">
        <f t="array" ref="DW12">IF(BH12="","",
IF(INDEX(Settings!$H:$H,MATCH(DW$1,Settings!$G:$G,0))=TRUE,
100-100*(BH12-MINIFS(BH:BH,$E:$E,$E12))/(MAXIFS(BH:BH,$E:$E,$E12)-MINIFS(BH:BH,$E:$E,$E12)),
100*(BH12-MINIFS(BH:BH,$E:$E,$E12))/(MAXIFS(BH:BH,$E:$E,$E12)-MINIFS(BH:BH,$E:$E,$E12))))</f>
        <v/>
      </c>
      <c r="DX12" s="232" t="str">
        <f t="array" ref="DX12">IF(BI12="","",
IF(INDEX(Settings!$H:$H,MATCH(DX$1,Settings!$G:$G,0))=TRUE,
100-100*(BI12-MINIFS(BI:BI,$E:$E,$E12))/(MAXIFS(BI:BI,$E:$E,$E12)-MINIFS(BI:BI,$E:$E,$E12)),
100*(BI12-MINIFS(BI:BI,$E:$E,$E12))/(MAXIFS(BI:BI,$E:$E,$E12)-MINIFS(BI:BI,$E:$E,$E12))))</f>
        <v/>
      </c>
      <c r="DY12" s="232" t="str">
        <f t="array" ref="DY12">IF(BJ12="","",
IF(INDEX(Settings!$H:$H,MATCH(DY$1,Settings!$G:$G,0))=TRUE,
100-100*(BJ12-MINIFS(BJ:BJ,$E:$E,$E12))/(MAXIFS(BJ:BJ,$E:$E,$E12)-MINIFS(BJ:BJ,$E:$E,$E12)),
100*(BJ12-MINIFS(BJ:BJ,$E:$E,$E12))/(MAXIFS(BJ:BJ,$E:$E,$E12)-MINIFS(BJ:BJ,$E:$E,$E12))))</f>
        <v/>
      </c>
      <c r="DZ12" s="234"/>
      <c r="EA12" s="238"/>
      <c r="EB12" s="234">
        <f t="shared" si="8"/>
        <v>91.37931034</v>
      </c>
      <c r="EC12" s="234">
        <f t="shared" si="9"/>
        <v>53.77955378</v>
      </c>
      <c r="ED12" s="234">
        <f t="shared" si="10"/>
        <v>85.65991493</v>
      </c>
      <c r="EE12" s="234">
        <f t="shared" si="11"/>
        <v>31.91893604</v>
      </c>
      <c r="EF12" s="234">
        <f t="shared" si="12"/>
        <v>65.1366768</v>
      </c>
      <c r="EG12" s="234">
        <f t="shared" si="13"/>
        <v>65.68442877</v>
      </c>
      <c r="EH12" s="234"/>
      <c r="EI12" s="234"/>
      <c r="EJ12" s="234"/>
      <c r="EK12" s="234"/>
      <c r="EL12" s="234"/>
      <c r="EM12" s="234"/>
    </row>
    <row r="13">
      <c r="A13" s="220" t="s">
        <v>188</v>
      </c>
      <c r="B13" s="221">
        <v>45886.0</v>
      </c>
      <c r="C13" s="222" t="s">
        <v>176</v>
      </c>
      <c r="D13" s="49" t="str">
        <f t="array" ref="D13">IFERROR(INDEX(Profiles!$B:$B,MATCH($A13,Profiles!$A:$A,0)),"")</f>
        <v>Midfielder</v>
      </c>
      <c r="E13" s="49" t="str">
        <f t="array" ref="E13">IFERROR(INDEX(Profiles!$C:$C,MATCH($A13,Profiles!$A:$A,0)),"")</f>
        <v>U15</v>
      </c>
      <c r="F13" s="222" t="s">
        <v>177</v>
      </c>
      <c r="G13" s="222" t="s">
        <v>178</v>
      </c>
      <c r="H13" s="222">
        <v>2025.0</v>
      </c>
      <c r="I13" s="49" t="str">
        <f>IF(A13="","",IF(Settings!$N$3="DATE",F13&amp;": "&amp;TEXT(B13,"M/DD/YY"),F13&amp;": "&amp;H13))</f>
        <v>Summer: 2025</v>
      </c>
      <c r="J13" s="222">
        <v>12.7</v>
      </c>
      <c r="K13" s="222">
        <v>24.4</v>
      </c>
      <c r="L13" s="222">
        <v>16.6</v>
      </c>
      <c r="M13" s="223">
        <f t="shared" si="14"/>
        <v>17.9</v>
      </c>
      <c r="N13" s="222">
        <v>81.0</v>
      </c>
      <c r="O13" s="222">
        <v>1.68</v>
      </c>
      <c r="P13" s="222">
        <v>3.09</v>
      </c>
      <c r="Q13" s="222">
        <v>203.0</v>
      </c>
      <c r="R13" s="222">
        <v>21.2</v>
      </c>
      <c r="S13" s="222" t="str">
        <f>IFERROR(VLOOKUP(AF13, 'YOYO IR Scores'!A:C, 3, FALSE), "")
</f>
        <v/>
      </c>
      <c r="T13" s="222">
        <v>200.0</v>
      </c>
      <c r="U13" s="222">
        <v>1.0</v>
      </c>
      <c r="V13" s="49"/>
      <c r="W13" s="49"/>
      <c r="X13" s="224">
        <f t="shared" si="4"/>
        <v>0.9852216749</v>
      </c>
      <c r="Y13" s="225">
        <f t="shared" si="5"/>
        <v>200</v>
      </c>
      <c r="Z13" s="225" t="str">
        <f t="shared" si="6"/>
        <v/>
      </c>
      <c r="AA13" s="224" t="str">
        <f t="shared" si="7"/>
        <v/>
      </c>
      <c r="AB13" s="223"/>
      <c r="AC13" s="237">
        <v>12.0</v>
      </c>
      <c r="AD13" s="223"/>
      <c r="AE13" s="223" t="str">
        <f>IFERROR(VLOOKUP(AF13, 'YOYO IR Scores'!A:C, 2, FALSE), "")</f>
        <v/>
      </c>
      <c r="AF13" s="223"/>
      <c r="AG13" s="223"/>
      <c r="AH13" s="223"/>
      <c r="AI13" s="223"/>
      <c r="AJ13" s="223"/>
      <c r="AK13" s="223"/>
      <c r="AL13" s="223"/>
      <c r="AM13" s="223"/>
      <c r="AN13" s="223"/>
      <c r="AO13" s="223"/>
      <c r="AP13" s="223"/>
      <c r="AQ13" s="223"/>
      <c r="AR13" s="223"/>
      <c r="AS13" s="223"/>
      <c r="AT13" s="223"/>
      <c r="AU13" s="223"/>
      <c r="AV13" s="223"/>
      <c r="AW13" s="223"/>
      <c r="AX13" s="223"/>
      <c r="AY13" s="223"/>
      <c r="AZ13" s="223"/>
      <c r="BA13" s="223"/>
      <c r="BB13" s="223"/>
      <c r="BC13" s="223"/>
      <c r="BD13" s="223"/>
      <c r="BE13" s="223"/>
      <c r="BF13" s="223"/>
      <c r="BG13" s="223"/>
      <c r="BH13" s="223"/>
      <c r="BI13" s="223"/>
      <c r="BJ13" s="223"/>
      <c r="BK13" s="223">
        <f t="array" ref="BK13">IF(J13="","",
IF(INDEX(Settings!$H:$H,MATCH(BY$1,Settings!$G:$G,0))=TRUE,
100-100*(J13-MIN(J:J))/(MAX(J:J)-MIN(J:J)),
100*(J13-MIN(J:J))/(MAX(J:J)-MIN(J:J))))</f>
        <v>46.66666667</v>
      </c>
      <c r="BL13" s="223">
        <f t="array" ref="BL13">IF(J13="","",
IF(INDEX(Settings!$H:$H,MATCH(BY$1,Settings!$G:$G,0))=TRUE,
100-100*(J13-MINIFS(J:J,$E:$E,$E13))/(MAXIFS(J:J,$E:$E,$E13)-MINIFS(J:J,$E:$E,$E13)),
100*(J13-MINIFS(J:J,$E:$E,$E13))/(MAXIFS(J:J,$E:$E,$E13)-MINIFS(J:J,$E:$E,$E13))))</f>
        <v>46.66666667</v>
      </c>
      <c r="BM13" s="223">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58.8</v>
      </c>
      <c r="BO13" s="49">
        <f>IFERROR(__xludf.DUMMYFUNCTION("IF(J13="""","""",
IF(INDEX(Settings!$H:$H,MATCH(BY$1,Settings!$G:$G,0))=TRUE,
100-100*PERCENTRANK(FILTER(J:J,$E:$E=$E13),J13),
100*PERCENTRANK(FILTER(J:J,$E:$E=$E13),J13)))"),58.8)</f>
        <v>58.8</v>
      </c>
      <c r="BP13" s="49">
        <f>IFERROR(__xludf.DUMMYFUNCTION("IF(J13="""","""",
IF(INDEX(Settings!$H:$H,MATCH(BY$1,Settings!$G:$G,0))=TRUE,
100-100*PERCENTRANK(FILTER(J:J,$E:$E=$E13,$I:$I=$I13),J13),
100*PERCENTRANK(FILTER(J:J,$E:$E=$E13,$I:$I=$I13),J13)))"),58.8)</f>
        <v>58.8</v>
      </c>
      <c r="BQ13" s="224">
        <f t="array" ref="BQ13">IF(J13="","",
IF(INDEX(Settings!$H:$H,MATCH(BY$1,Settings!$G:$G,0))=TRUE,
-1*(J13-AVERAGE(J:J))/STDEV(J:J),
(J13-AVERAGE(J:J))/STDEV(J:J)))</f>
        <v>0.08378083999</v>
      </c>
      <c r="BR13" s="224">
        <f>IFERROR(__xludf.DUMMYFUNCTION("IF(J13="""","""",
IF(INDEX(Settings!$H:$H,MATCH(BY$1,Settings!$G:$G,0))=TRUE,
-1*(J13-AVERAGEIFS(J:J,$E:$E,$E13))/STDEV(FILTER(J:J,$E:$E=$E13)),
(J13-AVERAGEIFS(J:J,$E:$E,$E13))/STDEV(FILTER(J:J,$E:$E=$E13))))"),0.08378083998600597)</f>
        <v>0.08378083999</v>
      </c>
      <c r="BS13" s="224">
        <f>IFERROR(__xludf.DUMMYFUNCTION("IF(J13="""","""",
IF(INDEX(Settings!$H:$H,MATCH(BY$1,Settings!$G:$G,0))=TRUE,
-1*(J13-AVERAGEIFS(J:J,$E:$E,$E13,$I:$I,$I13))/STDEV(FILTER(J:J,$E:$E=$E13,$I:$I=$I13)),
(J13-AVERAGEIFS(J:J,$E:$E,$E13,$I:$I,$I13))/STDEV(FILTER(J:J,$E:$E=$E13,$I:$I=$I13))))"),0.08378083998600597)</f>
        <v>0.08378083999</v>
      </c>
      <c r="BT13" s="227">
        <f t="array" ref="BT13">IF(J13="","",
IF(INDEX(Settings!$H:$H,MATCH(BY$1,Settings!$G:$G,0))=TRUE,
(-1*((J13-AVERAGE(J:J))/STDEV(J:J))*10+50),
((J13-AVERAGE(J:J))/STDEV(J:J))*10+50))</f>
        <v>50.8378084</v>
      </c>
      <c r="BU13" s="227">
        <f>IFERROR(__xludf.DUMMYFUNCTION("IF(J13="""","""",
IF(INDEX(Settings!$H:$H,MATCH(BY$1,Settings!$G:$G,0))=TRUE,
(-1*(J13-AVERAGEIFS(J:J,$E:$E,$E13))/STDEV(FILTER(J:J,$E:$E=$E13))*10+50),
(J13-AVERAGEIFS(J:J,$E:$E,$E13))/STDEV(FILTER(J:J,$E:$E=$E13))*10+50))"),50.83780839986006)</f>
        <v>50.8378084</v>
      </c>
      <c r="BV13" s="227">
        <f>IFERROR(__xludf.DUMMYFUNCTION("IF(J13="""","""",
IF(INDEX(Settings!$H:$H,MATCH(BY$1,Settings!$G:$G,0))=TRUE,
(-1*(J13-AVERAGEIFS(J:J,$E:$E,$E13,$I:$I,$I13))/STDEV(FILTER(J:J,$E:$E=$E13,$I:$I=$I13))*10+50),
(J13-AVERAGEIFS(J:J,$E:$E,$E13,$I:$I,$I13))/STDEV(FILTER(J:J,$E:$E=$E13,$I:$I=$I"&amp;"13))*10+50))"),50.83780839986006)</f>
        <v>50.8378084</v>
      </c>
      <c r="BW13" s="49"/>
      <c r="BX13" s="49"/>
      <c r="BY13" s="223">
        <f t="array" ref="BY13">IF(J13="","",
IF(INDEX(Settings!$H:$H,MATCH(BY$1,Settings!$G:$G,0))=TRUE,
100-100*(J13-MINIFS(J:J,$E:$E,$E13))/(MAXIFS(J:J,$E:$E,$E13)-MINIFS(J:J,$E:$E,$E13)),
100*(J13-MINIFS(J:J,$E:$E,$E13))/(MAXIFS(J:J,$E:$E,$E13)-MINIFS(J:J,$E:$E,$E13))))</f>
        <v>46.66666667</v>
      </c>
      <c r="BZ13" s="223">
        <f t="array" ref="BZ13">IF(K13="","",
IF(INDEX(Settings!$H:$H,MATCH(BZ$1,Settings!$G:$G,0))=TRUE,
100-100*(K13-MINIFS(K:K,$E:$E,$E13))/(MAXIFS(K:K,$E:$E,$E13)-MINIFS(K:K,$E:$E,$E13)),
100*(K13-MINIFS(K:K,$E:$E,$E13))/(MAXIFS(K:K,$E:$E,$E13)-MINIFS(K:K,$E:$E,$E13))))</f>
        <v>100</v>
      </c>
      <c r="CA13" s="223">
        <f t="array" ref="CA13">IF(L13="","",
IF(INDEX(Settings!$H:$H,MATCH(CA$1,Settings!$G:$G,0))=TRUE,
100-100*(L13-MINIFS(L:L,$E:$E,$E13))/(MAXIFS(L:L,$E:$E,$E13)-MINIFS(L:L,$E:$E,$E13)),
100*(L13-MINIFS(L:L,$E:$E,$E13))/(MAXIFS(L:L,$E:$E,$E13)-MINIFS(L:L,$E:$E,$E13))))</f>
        <v>18.51851852</v>
      </c>
      <c r="CB13" s="223">
        <f t="array" ref="CB13">IF(M13="","",
IF(INDEX(Settings!$H:$H,MATCH(CB$1,Settings!$G:$G,0))=TRUE,
100-100*(M13-MINIFS(M:M,$E:$E,$E13))/(MAXIFS(M:M,$E:$E,$E13)-MINIFS(M:M,$E:$E,$E13)),
100*(M13-MINIFS(M:M,$E:$E,$E13))/(MAXIFS(M:M,$E:$E,$E13)-MINIFS(M:M,$E:$E,$E13))))</f>
        <v>48.92703863</v>
      </c>
      <c r="CC13" s="223">
        <f t="array" ref="CC13">IF(N13="","",
IF(INDEX(Settings!$H:$H,MATCH(CC$1,Settings!$G:$G,0))=TRUE,
100-100*(N13-MINIFS(N:N,$E:$E,$E13))/(MAXIFS(N:N,$E:$E,$E13)-MINIFS(N:N,$E:$E,$E13)),
100*(N13-MINIFS(N:N,$E:$E,$E13))/(MAXIFS(N:N,$E:$E,$E13)-MINIFS(N:N,$E:$E,$E13))))</f>
        <v>25.86206897</v>
      </c>
      <c r="CD13" s="223">
        <f t="array" ref="CD13">IF(O13="","",
IF(INDEX(Settings!$H:$H,MATCH(CD$1,Settings!$G:$G,0))=TRUE,
100-100*(O13-MINIFS(O:O,$E:$E,$E13))/(MAXIFS(O:O,$E:$E,$E13)-MINIFS(O:O,$E:$E,$E13)),
100*(O13-MINIFS(O:O,$E:$E,$E13))/(MAXIFS(O:O,$E:$E,$E13)-MINIFS(O:O,$E:$E,$E13))))</f>
        <v>43.75</v>
      </c>
      <c r="CE13" s="223">
        <f t="array" ref="CE13">IF(P13="","",
IF(INDEX(Settings!$H:$H,MATCH(CE$1,Settings!$G:$G,0))=TRUE,
100-100*(P13-MINIFS(P:P,$E:$E,$E13))/(MAXIFS(P:P,$E:$E,$E13)-MINIFS(P:P,$E:$E,$E13)),
100*(P13-MINIFS(P:P,$E:$E,$E13))/(MAXIFS(P:P,$E:$E,$E13)-MINIFS(P:P,$E:$E,$E13))))</f>
        <v>13.63636364</v>
      </c>
      <c r="CF13" s="223">
        <f t="array" ref="CF13">IF(Q13="","",
IF(INDEX(Settings!$H:$H,MATCH(CF$1,Settings!$G:$G,0))=TRUE,
100-100*(Q13-MINIFS(Q:Q,$E:$E,$E13))/(MAXIFS(Q:Q,$E:$E,$E13)-MINIFS(Q:Q,$E:$E,$E13)),
100*(Q13-MINIFS(Q:Q,$E:$E,$E13))/(MAXIFS(Q:Q,$E:$E,$E13)-MINIFS(Q:Q,$E:$E,$E13))))</f>
        <v>54.83870968</v>
      </c>
      <c r="CG13" s="223">
        <f t="array" ref="CG13">IF(R13="","",
IF(INDEX(Settings!$H:$H,MATCH(CG$1,Settings!$G:$G,0))=TRUE,
100-100*(R13-MINIFS(R:R,$E:$E,$E13))/(MAXIFS(R:R,$E:$E,$E13)-MINIFS(R:R,$E:$E,$E13)),
100*(R13-MINIFS(R:R,$E:$E,$E13))/(MAXIFS(R:R,$E:$E,$E13)-MINIFS(R:R,$E:$E,$E13))))</f>
        <v>0</v>
      </c>
      <c r="CH13" s="223" t="str">
        <f t="array" ref="CH13">IF(S13="","",
IF(INDEX(Settings!$H:$H,MATCH(CH$1,Settings!$G:$G,0))=TRUE,
100-100*(S13-MINIFS(S:S,$E:$E,$E13))/(MAXIFS(S:S,$E:$E,$E13)-MINIFS(S:S,$E:$E,$E13)),
100*(S13-MINIFS(S:S,$E:$E,$E13))/(MAXIFS(S:S,$E:$E,$E13)-MINIFS(S:S,$E:$E,$E13))))</f>
        <v/>
      </c>
      <c r="CI13" s="223">
        <f t="array" ref="CI13">IF(T13="","",
IF(INDEX(Settings!$H:$H,MATCH(CI$1,Settings!$G:$G,0))=TRUE,
100-100*(T13-MINIFS(T:T,$E:$E,$E13))/(MAXIFS(T:T,$E:$E,$E13)-MINIFS(T:T,$E:$E,$E13)),
100*(T13-MINIFS(T:T,$E:$E,$E13))/(MAXIFS(T:T,$E:$E,$E13)-MINIFS(T:T,$E:$E,$E13))))</f>
        <v>33.33333333</v>
      </c>
      <c r="CJ13" s="223">
        <f t="array" ref="CJ13">IF(U13="","",
IF(INDEX(Settings!$H:$H,MATCH(CJ$1,Settings!$G:$G,0))=TRUE,
100-100*(U13-MINIFS(U:U,$E:$E,$E13))/(MAXIFS(U:U,$E:$E,$E13)-MINIFS(U:U,$E:$E,$E13)),
100*(U13-MINIFS(U:U,$E:$E,$E13))/(MAXIFS(U:U,$E:$E,$E13)-MINIFS(U:U,$E:$E,$E13))))</f>
        <v>0</v>
      </c>
      <c r="CK13" s="223" t="str">
        <f t="array" ref="CK13">IF(V13="","",
IF(INDEX(Settings!$H:$H,MATCH(CK$1,Settings!$G:$G,0))=TRUE,
100-100*(V13-MINIFS(V:V,$E:$E,$E13))/(MAXIFS(V:V,$E:$E,$E13)-MINIFS(V:V,$E:$E,$E13)),
100*(V13-MINIFS(V:V,$E:$E,$E13))/(MAXIFS(V:V,$E:$E,$E13)-MINIFS(V:V,$E:$E,$E13))))</f>
        <v/>
      </c>
      <c r="CL13" s="223" t="str">
        <f t="array" ref="CL13">IF(W13="","",
IF(INDEX(Settings!$H:$H,MATCH(CL$1,Settings!$G:$G,0))=TRUE,
100-100*(W13-MINIFS(W:W,$E:$E,$E13))/(MAXIFS(W:W,$E:$E,$E13)-MINIFS(W:W,$E:$E,$E13)),
100*(W13-MINIFS(W:W,$E:$E,$E13))/(MAXIFS(W:W,$E:$E,$E13)-MINIFS(W:W,$E:$E,$E13))))</f>
        <v/>
      </c>
      <c r="CM13" s="223">
        <f t="array" ref="CM13">IF(X13="","",
IF(INDEX(Settings!$H:$H,MATCH(CM$1,Settings!$G:$G,0))=TRUE,
100-100*(X13-MINIFS(X:X,$E:$E,$E13))/(MAXIFS(X:X,$E:$E,$E13)-MINIFS(X:X,$E:$E,$E13)),
100*(X13-MINIFS(X:X,$E:$E,$E13))/(MAXIFS(X:X,$E:$E,$E13)-MINIFS(X:X,$E:$E,$E13))))</f>
        <v>28.35041938</v>
      </c>
      <c r="CN13" s="223">
        <f t="array" ref="CN13">IF(Y13="","",
IF(INDEX(Settings!$H:$H,MATCH(CN$1,Settings!$G:$G,0))=TRUE,
100-100*(Y13-MINIFS(Y:Y,$E:$E,$E13))/(MAXIFS(Y:Y,$E:$E,$E13)-MINIFS(Y:Y,$E:$E,$E13)),
100*(Y13-MINIFS(Y:Y,$E:$E,$E13))/(MAXIFS(Y:Y,$E:$E,$E13)-MINIFS(Y:Y,$E:$E,$E13))))</f>
        <v>33.33333333</v>
      </c>
      <c r="CO13" s="223" t="str">
        <f t="array" ref="CO13">IF(Z13="","",
IF(INDEX(Settings!$H:$H,MATCH(CO$1,Settings!$G:$G,0))=TRUE,
100-100*(Z13-MINIFS(Z:Z,$E:$E,$E13))/(MAXIFS(Z:Z,$E:$E,$E13)-MINIFS(Z:Z,$E:$E,$E13)),
100*(Z13-MINIFS(Z:Z,$E:$E,$E13))/(MAXIFS(Z:Z,$E:$E,$E13)-MINIFS(Z:Z,$E:$E,$E13))))</f>
        <v/>
      </c>
      <c r="CP13" s="223" t="str">
        <f t="array" ref="CP13">IF(AA13="","",
IF(INDEX(Settings!$H:$H,MATCH(CP$1,Settings!$G:$G,0))=TRUE,
100-100*(AA13-MINIFS(AA:AA,$E:$E,$E13))/(MAXIFS(AA:AA,$E:$E,$E13)-MINIFS(AA:AA,$E:$E,$E13)),
100*(AA13-MINIFS(AA:AA,$E:$E,$E13))/(MAXIFS(AA:AA,$E:$E,$E13)-MINIFS(AA:AA,$E:$E,$E13))))</f>
        <v/>
      </c>
      <c r="CQ13" s="223" t="str">
        <f t="array" ref="CQ13">IF(AB13="","",
IF(INDEX(Settings!$H:$H,MATCH(CQ$1,Settings!$G:$G,0))=TRUE,
100-100*(AB13-MINIFS(AB:AB,$E:$E,$E13))/(MAXIFS(AB:AB,$E:$E,$E13)-MINIFS(AB:AB,$E:$E,$E13)),
100*(AB13-MINIFS(AB:AB,$E:$E,$E13))/(MAXIFS(AB:AB,$E:$E,$E13)-MINIFS(AB:AB,$E:$E,$E13))))</f>
        <v/>
      </c>
      <c r="CR13" s="223">
        <f t="array" ref="CR13">IF(AC13="","",
IF(INDEX(Settings!$H:$H,MATCH(CR$1,Settings!$G:$G,0))=TRUE,
100-100*(AC13-MINIFS(AC:AC,$E:$E,$E13))/(MAXIFS(AC:AC,$E:$E,$E13)-MINIFS(AC:AC,$E:$E,$E13)),
100*(AC13-MINIFS(AC:AC,$E:$E,$E13))/(MAXIFS(AC:AC,$E:$E,$E13)-MINIFS(AC:AC,$E:$E,$E13))))</f>
        <v>0</v>
      </c>
      <c r="CS13" s="223" t="str">
        <f t="array" ref="CS13">IF(AD13="","",
IF(INDEX(Settings!$H:$H,MATCH(CS$1,Settings!$G:$G,0))=TRUE,
100-100*(AD13-MINIFS(AD:AD,$E:$E,$E13))/(MAXIFS(AD:AD,$E:$E,$E13)-MINIFS(AD:AD,$E:$E,$E13)),
100*(AD13-MINIFS(AD:AD,$E:$E,$E13))/(MAXIFS(AD:AD,$E:$E,$E13)-MINIFS(AD:AD,$E:$E,$E13))))</f>
        <v/>
      </c>
      <c r="CT13" s="223" t="str">
        <f t="array" ref="CT13">IF(AE13="","",
IF(INDEX(Settings!$H:$H,MATCH(CT$1,Settings!$G:$G,0))=TRUE,
100-100*(AE13-MINIFS(AE:AE,$E:$E,$E13))/(MAXIFS(AE:AE,$E:$E,$E13)-MINIFS(AE:AE,$E:$E,$E13)),
100*(AE13-MINIFS(AE:AE,$E:$E,$E13))/(MAXIFS(AE:AE,$E:$E,$E13)-MINIFS(AE:AE,$E:$E,$E13))))</f>
        <v/>
      </c>
      <c r="CU13" s="223" t="str">
        <f t="array" ref="CU13">IF(AF13="","",
IF(INDEX(Settings!$H:$H,MATCH(CU$1,Settings!$G:$G,0))=TRUE,
100-100*(AF13-MINIFS(AF:AF,$E:$E,$E13))/(MAXIFS(AF:AF,$E:$E,$E13)-MINIFS(AF:AF,$E:$E,$E13)),
100*(AF13-MINIFS(AF:AF,$E:$E,$E13))/(MAXIFS(AF:AF,$E:$E,$E13)-MINIFS(AF:AF,$E:$E,$E13))))</f>
        <v/>
      </c>
      <c r="CV13" s="223" t="str">
        <f t="array" ref="CV13">IF(AG13="","",
IF(INDEX(Settings!$H:$H,MATCH(CV$1,Settings!$G:$G,0))=TRUE,
100-100*(AG13-MINIFS(AG:AG,$E:$E,$E13))/(MAXIFS(AG:AG,$E:$E,$E13)-MINIFS(AG:AG,$E:$E,$E13)),
100*(AG13-MINIFS(AG:AG,$E:$E,$E13))/(MAXIFS(AG:AG,$E:$E,$E13)-MINIFS(AG:AG,$E:$E,$E13))))</f>
        <v/>
      </c>
      <c r="CW13" s="223" t="str">
        <f t="array" ref="CW13">IF(AH13="","",
IF(INDEX(Settings!$H:$H,MATCH(CW$1,Settings!$G:$G,0))=TRUE,
100-100*(AH13-MINIFS(AH:AH,$E:$E,$E13))/(MAXIFS(AH:AH,$E:$E,$E13)-MINIFS(AH:AH,$E:$E,$E13)),
100*(AH13-MINIFS(AH:AH,$E:$E,$E13))/(MAXIFS(AH:AH,$E:$E,$E13)-MINIFS(AH:AH,$E:$E,$E13))))</f>
        <v/>
      </c>
      <c r="CX13" s="223" t="str">
        <f t="array" ref="CX13">IF(AI13="","",
IF(INDEX(Settings!$H:$H,MATCH(CX$1,Settings!$G:$G,0))=TRUE,
100-100*(AI13-MINIFS(AI:AI,$E:$E,$E13))/(MAXIFS(AI:AI,$E:$E,$E13)-MINIFS(AI:AI,$E:$E,$E13)),
100*(AI13-MINIFS(AI:AI,$E:$E,$E13))/(MAXIFS(AI:AI,$E:$E,$E13)-MINIFS(AI:AI,$E:$E,$E13))))</f>
        <v/>
      </c>
      <c r="CY13" s="223" t="str">
        <f t="array" ref="CY13">IF(AJ13="","",
IF(INDEX(Settings!$H:$H,MATCH(CY$1,Settings!$G:$G,0))=TRUE,
100-100*(AJ13-MINIFS(AJ:AJ,$E:$E,$E13))/(MAXIFS(AJ:AJ,$E:$E,$E13)-MINIFS(AJ:AJ,$E:$E,$E13)),
100*(AJ13-MINIFS(AJ:AJ,$E:$E,$E13))/(MAXIFS(AJ:AJ,$E:$E,$E13)-MINIFS(AJ:AJ,$E:$E,$E13))))</f>
        <v/>
      </c>
      <c r="CZ13" s="223" t="str">
        <f t="array" ref="CZ13">IF(AK13="","",
IF(INDEX(Settings!$H:$H,MATCH(CZ$1,Settings!$G:$G,0))=TRUE,
100-100*(AK13-MINIFS(AK:AK,$E:$E,$E13))/(MAXIFS(AK:AK,$E:$E,$E13)-MINIFS(AK:AK,$E:$E,$E13)),
100*(AK13-MINIFS(AK:AK,$E:$E,$E13))/(MAXIFS(AK:AK,$E:$E,$E13)-MINIFS(AK:AK,$E:$E,$E13))))</f>
        <v/>
      </c>
      <c r="DA13" s="223" t="str">
        <f t="array" ref="DA13">IF(AL13="","",
IF(INDEX(Settings!$H:$H,MATCH(DA$1,Settings!$G:$G,0))=TRUE,
100-100*(AL13-MINIFS(AL:AL,$E:$E,$E13))/(MAXIFS(AL:AL,$E:$E,$E13)-MINIFS(AL:AL,$E:$E,$E13)),
100*(AL13-MINIFS(AL:AL,$E:$E,$E13))/(MAXIFS(AL:AL,$E:$E,$E13)-MINIFS(AL:AL,$E:$E,$E13))))</f>
        <v/>
      </c>
      <c r="DB13" s="223" t="str">
        <f t="array" ref="DB13">IF(AM13="","",
IF(INDEX(Settings!$H:$H,MATCH(DB$1,Settings!$G:$G,0))=TRUE,
100-100*(AM13-MINIFS(AM:AM,$E:$E,$E13))/(MAXIFS(AM:AM,$E:$E,$E13)-MINIFS(AM:AM,$E:$E,$E13)),
100*(AM13-MINIFS(AM:AM,$E:$E,$E13))/(MAXIFS(AM:AM,$E:$E,$E13)-MINIFS(AM:AM,$E:$E,$E13))))</f>
        <v/>
      </c>
      <c r="DC13" s="223" t="str">
        <f t="array" ref="DC13">IF(AN13="","",
IF(INDEX(Settings!$H:$H,MATCH(DC$1,Settings!$G:$G,0))=TRUE,
100-100*(AN13-MINIFS(AN:AN,$E:$E,$E13))/(MAXIFS(AN:AN,$E:$E,$E13)-MINIFS(AN:AN,$E:$E,$E13)),
100*(AN13-MINIFS(AN:AN,$E:$E,$E13))/(MAXIFS(AN:AN,$E:$E,$E13)-MINIFS(AN:AN,$E:$E,$E13))))</f>
        <v/>
      </c>
      <c r="DD13" s="223" t="str">
        <f t="array" ref="DD13">IF(AO13="","",
IF(INDEX(Settings!$H:$H,MATCH(DD$1,Settings!$G:$G,0))=TRUE,
100-100*(AO13-MINIFS(AO:AO,$E:$E,$E13))/(MAXIFS(AO:AO,$E:$E,$E13)-MINIFS(AO:AO,$E:$E,$E13)),
100*(AO13-MINIFS(AO:AO,$E:$E,$E13))/(MAXIFS(AO:AO,$E:$E,$E13)-MINIFS(AO:AO,$E:$E,$E13))))</f>
        <v/>
      </c>
      <c r="DE13" s="223" t="str">
        <f t="array" ref="DE13">IF(AP13="","",
IF(INDEX(Settings!$H:$H,MATCH(DE$1,Settings!$G:$G,0))=TRUE,
100-100*(AP13-MINIFS(AP:AP,$E:$E,$E13))/(MAXIFS(AP:AP,$E:$E,$E13)-MINIFS(AP:AP,$E:$E,$E13)),
100*(AP13-MINIFS(AP:AP,$E:$E,$E13))/(MAXIFS(AP:AP,$E:$E,$E13)-MINIFS(AP:AP,$E:$E,$E13))))</f>
        <v/>
      </c>
      <c r="DF13" s="223" t="str">
        <f t="array" ref="DF13">IF(AQ13="","",
IF(INDEX(Settings!$H:$H,MATCH(DF$1,Settings!$G:$G,0))=TRUE,
100-100*(AQ13-MINIFS(AQ:AQ,$E:$E,$E13))/(MAXIFS(AQ:AQ,$E:$E,$E13)-MINIFS(AQ:AQ,$E:$E,$E13)),
100*(AQ13-MINIFS(AQ:AQ,$E:$E,$E13))/(MAXIFS(AQ:AQ,$E:$E,$E13)-MINIFS(AQ:AQ,$E:$E,$E13))))</f>
        <v/>
      </c>
      <c r="DG13" s="223" t="str">
        <f t="array" ref="DG13">IF(AR13="","",
IF(INDEX(Settings!$H:$H,MATCH(DG$1,Settings!$G:$G,0))=TRUE,
100-100*(AR13-MINIFS(AR:AR,$E:$E,$E13))/(MAXIFS(AR:AR,$E:$E,$E13)-MINIFS(AR:AR,$E:$E,$E13)),
100*(AR13-MINIFS(AR:AR,$E:$E,$E13))/(MAXIFS(AR:AR,$E:$E,$E13)-MINIFS(AR:AR,$E:$E,$E13))))</f>
        <v/>
      </c>
      <c r="DH13" s="223" t="str">
        <f t="array" ref="DH13">IF(AS13="","",
IF(INDEX(Settings!$H:$H,MATCH(DH$1,Settings!$G:$G,0))=TRUE,
100-100*(AS13-MINIFS(AS:AS,$E:$E,$E13))/(MAXIFS(AS:AS,$E:$E,$E13)-MINIFS(AS:AS,$E:$E,$E13)),
100*(AS13-MINIFS(AS:AS,$E:$E,$E13))/(MAXIFS(AS:AS,$E:$E,$E13)-MINIFS(AS:AS,$E:$E,$E13))))</f>
        <v/>
      </c>
      <c r="DI13" s="223" t="str">
        <f t="array" ref="DI13">IF(AT13="","",
IF(INDEX(Settings!$H:$H,MATCH(DI$1,Settings!$G:$G,0))=TRUE,
100-100*(AT13-MINIFS(AT:AT,$E:$E,$E13))/(MAXIFS(AT:AT,$E:$E,$E13)-MINIFS(AT:AT,$E:$E,$E13)),
100*(AT13-MINIFS(AT:AT,$E:$E,$E13))/(MAXIFS(AT:AT,$E:$E,$E13)-MINIFS(AT:AT,$E:$E,$E13))))</f>
        <v/>
      </c>
      <c r="DJ13" s="223" t="str">
        <f t="array" ref="DJ13">IF(AU13="","",
IF(INDEX(Settings!$H:$H,MATCH(DJ$1,Settings!$G:$G,0))=TRUE,
100-100*(AU13-MINIFS(AU:AU,$E:$E,$E13))/(MAXIFS(AU:AU,$E:$E,$E13)-MINIFS(AU:AU,$E:$E,$E13)),
100*(AU13-MINIFS(AU:AU,$E:$E,$E13))/(MAXIFS(AU:AU,$E:$E,$E13)-MINIFS(AU:AU,$E:$E,$E13))))</f>
        <v/>
      </c>
      <c r="DK13" s="223" t="str">
        <f t="array" ref="DK13">IF(AV13="","",
IF(INDEX(Settings!$H:$H,MATCH(DK$1,Settings!$G:$G,0))=TRUE,
100-100*(AV13-MINIFS(AV:AV,$E:$E,$E13))/(MAXIFS(AV:AV,$E:$E,$E13)-MINIFS(AV:AV,$E:$E,$E13)),
100*(AV13-MINIFS(AV:AV,$E:$E,$E13))/(MAXIFS(AV:AV,$E:$E,$E13)-MINIFS(AV:AV,$E:$E,$E13))))</f>
        <v/>
      </c>
      <c r="DL13" s="223" t="str">
        <f t="array" ref="DL13">IF(AW13="","",
IF(INDEX(Settings!$H:$H,MATCH(DL$1,Settings!$G:$G,0))=TRUE,
100-100*(AW13-MINIFS(AW:AW,$E:$E,$E13))/(MAXIFS(AW:AW,$E:$E,$E13)-MINIFS(AW:AW,$E:$E,$E13)),
100*(AW13-MINIFS(AW:AW,$E:$E,$E13))/(MAXIFS(AW:AW,$E:$E,$E13)-MINIFS(AW:AW,$E:$E,$E13))))</f>
        <v/>
      </c>
      <c r="DM13" s="223" t="str">
        <f t="array" ref="DM13">IF(AX13="","",
IF(INDEX(Settings!$H:$H,MATCH(DM$1,Settings!$G:$G,0))=TRUE,
100-100*(AX13-MINIFS(AX:AX,$E:$E,$E13))/(MAXIFS(AX:AX,$E:$E,$E13)-MINIFS(AX:AX,$E:$E,$E13)),
100*(AX13-MINIFS(AX:AX,$E:$E,$E13))/(MAXIFS(AX:AX,$E:$E,$E13)-MINIFS(AX:AX,$E:$E,$E13))))</f>
        <v/>
      </c>
      <c r="DN13" s="223" t="str">
        <f t="array" ref="DN13">IF(AY13="","",
IF(INDEX(Settings!$H:$H,MATCH(DN$1,Settings!$G:$G,0))=TRUE,
100-100*(AY13-MINIFS(AY:AY,$E:$E,$E13))/(MAXIFS(AY:AY,$E:$E,$E13)-MINIFS(AY:AY,$E:$E,$E13)),
100*(AY13-MINIFS(AY:AY,$E:$E,$E13))/(MAXIFS(AY:AY,$E:$E,$E13)-MINIFS(AY:AY,$E:$E,$E13))))</f>
        <v/>
      </c>
      <c r="DO13" s="223" t="str">
        <f t="array" ref="DO13">IF(AZ13="","",
IF(INDEX(Settings!$H:$H,MATCH(DO$1,Settings!$G:$G,0))=TRUE,
100-100*(AZ13-MINIFS(AZ:AZ,$E:$E,$E13))/(MAXIFS(AZ:AZ,$E:$E,$E13)-MINIFS(AZ:AZ,$E:$E,$E13)),
100*(AZ13-MINIFS(AZ:AZ,$E:$E,$E13))/(MAXIFS(AZ:AZ,$E:$E,$E13)-MINIFS(AZ:AZ,$E:$E,$E13))))</f>
        <v/>
      </c>
      <c r="DP13" s="223" t="str">
        <f t="array" ref="DP13">IF(BA13="","",
IF(INDEX(Settings!$H:$H,MATCH(DP$1,Settings!$G:$G,0))=TRUE,
100-100*(BA13-MINIFS(BA:BA,$E:$E,$E13))/(MAXIFS(BA:BA,$E:$E,$E13)-MINIFS(BA:BA,$E:$E,$E13)),
100*(BA13-MINIFS(BA:BA,$E:$E,$E13))/(MAXIFS(BA:BA,$E:$E,$E13)-MINIFS(BA:BA,$E:$E,$E13))))</f>
        <v/>
      </c>
      <c r="DQ13" s="223" t="str">
        <f t="array" ref="DQ13">IF(BB13="","",
IF(INDEX(Settings!$H:$H,MATCH(DQ$1,Settings!$G:$G,0))=TRUE,
100-100*(BB13-MINIFS(BB:BB,$E:$E,$E13))/(MAXIFS(BB:BB,$E:$E,$E13)-MINIFS(BB:BB,$E:$E,$E13)),
100*(BB13-MINIFS(BB:BB,$E:$E,$E13))/(MAXIFS(BB:BB,$E:$E,$E13)-MINIFS(BB:BB,$E:$E,$E13))))</f>
        <v/>
      </c>
      <c r="DR13" s="223" t="str">
        <f t="array" ref="DR13">IF(BC13="","",
IF(INDEX(Settings!$H:$H,MATCH(DR$1,Settings!$G:$G,0))=TRUE,
100-100*(BC13-MINIFS(BC:BC,$E:$E,$E13))/(MAXIFS(BC:BC,$E:$E,$E13)-MINIFS(BC:BC,$E:$E,$E13)),
100*(BC13-MINIFS(BC:BC,$E:$E,$E13))/(MAXIFS(BC:BC,$E:$E,$E13)-MINIFS(BC:BC,$E:$E,$E13))))</f>
        <v/>
      </c>
      <c r="DS13" s="223" t="str">
        <f t="array" ref="DS13">IF(BD13="","",
IF(INDEX(Settings!$H:$H,MATCH(DS$1,Settings!$G:$G,0))=TRUE,
100-100*(BD13-MINIFS(BD:BD,$E:$E,$E13))/(MAXIFS(BD:BD,$E:$E,$E13)-MINIFS(BD:BD,$E:$E,$E13)),
100*(BD13-MINIFS(BD:BD,$E:$E,$E13))/(MAXIFS(BD:BD,$E:$E,$E13)-MINIFS(BD:BD,$E:$E,$E13))))</f>
        <v/>
      </c>
      <c r="DT13" s="223" t="str">
        <f t="array" ref="DT13">IF(BE13="","",
IF(INDEX(Settings!$H:$H,MATCH(DT$1,Settings!$G:$G,0))=TRUE,
100-100*(BE13-MINIFS(BE:BE,$E:$E,$E13))/(MAXIFS(BE:BE,$E:$E,$E13)-MINIFS(BE:BE,$E:$E,$E13)),
100*(BE13-MINIFS(BE:BE,$E:$E,$E13))/(MAXIFS(BE:BE,$E:$E,$E13)-MINIFS(BE:BE,$E:$E,$E13))))</f>
        <v/>
      </c>
      <c r="DU13" s="223" t="str">
        <f t="array" ref="DU13">IF(BF13="","",
IF(INDEX(Settings!$H:$H,MATCH(DU$1,Settings!$G:$G,0))=TRUE,
100-100*(BF13-MINIFS(BF:BF,$E:$E,$E13))/(MAXIFS(BF:BF,$E:$E,$E13)-MINIFS(BF:BF,$E:$E,$E13)),
100*(BF13-MINIFS(BF:BF,$E:$E,$E13))/(MAXIFS(BF:BF,$E:$E,$E13)-MINIFS(BF:BF,$E:$E,$E13))))</f>
        <v/>
      </c>
      <c r="DV13" s="223" t="str">
        <f t="array" ref="DV13">IF(BG13="","",
IF(INDEX(Settings!$H:$H,MATCH(DV$1,Settings!$G:$G,0))=TRUE,
100-100*(BG13-MINIFS(BG:BG,$E:$E,$E13))/(MAXIFS(BG:BG,$E:$E,$E13)-MINIFS(BG:BG,$E:$E,$E13)),
100*(BG13-MINIFS(BG:BG,$E:$E,$E13))/(MAXIFS(BG:BG,$E:$E,$E13)-MINIFS(BG:BG,$E:$E,$E13))))</f>
        <v/>
      </c>
      <c r="DW13" s="223" t="str">
        <f t="array" ref="DW13">IF(BH13="","",
IF(INDEX(Settings!$H:$H,MATCH(DW$1,Settings!$G:$G,0))=TRUE,
100-100*(BH13-MINIFS(BH:BH,$E:$E,$E13))/(MAXIFS(BH:BH,$E:$E,$E13)-MINIFS(BH:BH,$E:$E,$E13)),
100*(BH13-MINIFS(BH:BH,$E:$E,$E13))/(MAXIFS(BH:BH,$E:$E,$E13)-MINIFS(BH:BH,$E:$E,$E13))))</f>
        <v/>
      </c>
      <c r="DX13" s="223" t="str">
        <f t="array" ref="DX13">IF(BI13="","",
IF(INDEX(Settings!$H:$H,MATCH(DX$1,Settings!$G:$G,0))=TRUE,
100-100*(BI13-MINIFS(BI:BI,$E:$E,$E13))/(MAXIFS(BI:BI,$E:$E,$E13)-MINIFS(BI:BI,$E:$E,$E13)),
100*(BI13-MINIFS(BI:BI,$E:$E,$E13))/(MAXIFS(BI:BI,$E:$E,$E13)-MINIFS(BI:BI,$E:$E,$E13))))</f>
        <v/>
      </c>
      <c r="DY13" s="223" t="str">
        <f t="array" ref="DY13">IF(BJ13="","",
IF(INDEX(Settings!$H:$H,MATCH(DY$1,Settings!$G:$G,0))=TRUE,
100-100*(BJ13-MINIFS(BJ:BJ,$E:$E,$E13))/(MAXIFS(BJ:BJ,$E:$E,$E13)-MINIFS(BJ:BJ,$E:$E,$E13)),
100*(BJ13-MINIFS(BJ:BJ,$E:$E,$E13))/(MAXIFS(BJ:BJ,$E:$E,$E13)-MINIFS(BJ:BJ,$E:$E,$E13))))</f>
        <v/>
      </c>
      <c r="DZ13" s="225"/>
      <c r="EA13" s="225"/>
      <c r="EB13" s="225">
        <f t="shared" si="8"/>
        <v>25.86206897</v>
      </c>
      <c r="EC13" s="225">
        <f t="shared" si="9"/>
        <v>19.12878788</v>
      </c>
      <c r="ED13" s="225">
        <f t="shared" si="10"/>
        <v>14.17520969</v>
      </c>
      <c r="EE13" s="225" t="str">
        <f t="shared" si="11"/>
        <v/>
      </c>
      <c r="EF13" s="225">
        <f t="shared" si="12"/>
        <v>18.59980866</v>
      </c>
      <c r="EG13" s="225">
        <f t="shared" si="13"/>
        <v>19.72202218</v>
      </c>
      <c r="EH13" s="225"/>
      <c r="EI13" s="225"/>
      <c r="EJ13" s="225"/>
      <c r="EK13" s="225"/>
      <c r="EL13" s="225"/>
      <c r="EM13" s="225"/>
    </row>
    <row r="14">
      <c r="A14" s="228" t="s">
        <v>189</v>
      </c>
      <c r="B14" s="229">
        <v>45886.0</v>
      </c>
      <c r="C14" s="230" t="s">
        <v>176</v>
      </c>
      <c r="D14" s="231" t="str">
        <f t="array" ref="D14">IFERROR(INDEX(Profiles!$B:$B,MATCH($A14,Profiles!$A:$A,0)),"")</f>
        <v>Midfielder</v>
      </c>
      <c r="E14" s="231" t="str">
        <f t="array" ref="E14">IFERROR(INDEX(Profiles!$C:$C,MATCH($A14,Profiles!$A:$A,0)),"")</f>
        <v>U15</v>
      </c>
      <c r="F14" s="230" t="s">
        <v>177</v>
      </c>
      <c r="G14" s="230" t="s">
        <v>178</v>
      </c>
      <c r="H14" s="230">
        <v>2025.0</v>
      </c>
      <c r="I14" s="231" t="str">
        <f>IF(A14="","",IF(Settings!$N$3="DATE",F14&amp;": "&amp;TEXT(B14,"M/DD/YY"),F14&amp;": "&amp;H14))</f>
        <v>Summer: 2025</v>
      </c>
      <c r="J14" s="230">
        <v>12.9</v>
      </c>
      <c r="K14" s="230">
        <v>23.5</v>
      </c>
      <c r="L14" s="230">
        <v>24.4</v>
      </c>
      <c r="M14" s="232">
        <f t="shared" si="14"/>
        <v>20.26666667</v>
      </c>
      <c r="N14" s="230">
        <v>124.0</v>
      </c>
      <c r="O14" s="231"/>
      <c r="P14" s="231"/>
      <c r="Q14" s="230">
        <v>210.0</v>
      </c>
      <c r="R14" s="231"/>
      <c r="S14" s="230" t="str">
        <f>IFERROR(VLOOKUP(AF14, 'YOYO IR Scores'!A:C, 3, FALSE), "")
</f>
        <v/>
      </c>
      <c r="T14" s="230">
        <v>355.0</v>
      </c>
      <c r="U14" s="230">
        <v>3.0</v>
      </c>
      <c r="V14" s="231"/>
      <c r="W14" s="231"/>
      <c r="X14" s="233">
        <f t="shared" si="4"/>
        <v>1.69047619</v>
      </c>
      <c r="Y14" s="234">
        <f t="shared" si="5"/>
        <v>390.145</v>
      </c>
      <c r="Z14" s="234" t="str">
        <f t="shared" si="6"/>
        <v/>
      </c>
      <c r="AA14" s="233" t="str">
        <f t="shared" si="7"/>
        <v/>
      </c>
      <c r="AB14" s="232"/>
      <c r="AC14" s="232"/>
      <c r="AD14" s="232"/>
      <c r="AE14" s="232" t="str">
        <f>IFERROR(VLOOKUP(AF14, 'YOYO IR Scores'!A:C, 2, FALSE), "")</f>
        <v/>
      </c>
      <c r="AF14" s="232"/>
      <c r="AG14" s="232"/>
      <c r="AH14" s="232"/>
      <c r="AI14" s="232"/>
      <c r="AJ14" s="232"/>
      <c r="AK14" s="232"/>
      <c r="AL14" s="232"/>
      <c r="AM14" s="232"/>
      <c r="AN14" s="232"/>
      <c r="AO14" s="232"/>
      <c r="AP14" s="232"/>
      <c r="AQ14" s="232"/>
      <c r="AR14" s="232"/>
      <c r="AS14" s="232"/>
      <c r="AT14" s="232"/>
      <c r="AU14" s="232"/>
      <c r="AV14" s="232"/>
      <c r="AW14" s="232"/>
      <c r="AX14" s="232"/>
      <c r="AY14" s="232"/>
      <c r="AZ14" s="232"/>
      <c r="BA14" s="232"/>
      <c r="BB14" s="232"/>
      <c r="BC14" s="232"/>
      <c r="BD14" s="232"/>
      <c r="BE14" s="232"/>
      <c r="BF14" s="232"/>
      <c r="BG14" s="232"/>
      <c r="BH14" s="232"/>
      <c r="BI14" s="232"/>
      <c r="BJ14" s="232"/>
      <c r="BK14" s="232">
        <f t="array" ref="BK14">IF(J14="","",
IF(INDEX(Settings!$H:$H,MATCH(BY$1,Settings!$G:$G,0))=TRUE,
100-100*(J14-MIN(J:J))/(MAX(J:J)-MIN(J:J)),
100*(J14-MIN(J:J))/(MAX(J:J)-MIN(J:J))))</f>
        <v>60</v>
      </c>
      <c r="BL14" s="232">
        <f t="array" ref="BL14">IF(J14="","",
IF(INDEX(Settings!$H:$H,MATCH(BY$1,Settings!$G:$G,0))=TRUE,
100-100*(J14-MINIFS(J:J,$E:$E,$E14))/(MAXIFS(J:J,$E:$E,$E14)-MINIFS(J:J,$E:$E,$E14)),
100*(J14-MINIFS(J:J,$E:$E,$E14))/(MAXIFS(J:J,$E:$E,$E14)-MINIFS(J:J,$E:$E,$E14))))</f>
        <v>60</v>
      </c>
      <c r="BM14" s="232">
        <f t="array" ref="BM14">IF(J14="","",
IF(INDEX(Settings!$H:$H,MATCH(BY$1,Settings!$G:$G,0))=TRUE,
100-100*(J14-MINIFS(J:J,$E:$E,$E14,$I:$I,$I14))/(MAXIFS(J:J,$E:$E,$E14,$I:$I,$I14)-MINIFS(J:J,$E:$E,$E14,$I:$I,$I14)),
100*(J14-MINIFS(J:J,$E:$E,$E14,$I:$I,$I14))/(MAXIFS(J:J,$E:$E,$E14,$I:$I,$I14)-MINIFS(J:J,$E:$E,$E14,$I:$I,$I14))))</f>
        <v>60</v>
      </c>
      <c r="BN14" s="231">
        <f t="array" ref="BN14">IF(J14="","",
IF(INDEX(Settings!$H:$H,MATCH(BY$1,Settings!$G:$G,0))=TRUE,
100-100*PERCENTRANK(J:J,J14),
100*PERCENTRANK(J:J,J14)))</f>
        <v>64.7</v>
      </c>
      <c r="BO14" s="231">
        <f>IFERROR(__xludf.DUMMYFUNCTION("IF(J14="""","""",
IF(INDEX(Settings!$H:$H,MATCH(BY$1,Settings!$G:$G,0))=TRUE,
100-100*PERCENTRANK(FILTER(J:J,$E:$E=$E14),J14),
100*PERCENTRANK(FILTER(J:J,$E:$E=$E14),J14)))"),64.7)</f>
        <v>64.7</v>
      </c>
      <c r="BP14" s="231">
        <f>IFERROR(__xludf.DUMMYFUNCTION("IF(J14="""","""",
IF(INDEX(Settings!$H:$H,MATCH(BY$1,Settings!$G:$G,0))=TRUE,
100-100*PERCENTRANK(FILTER(J:J,$E:$E=$E14,$I:$I=$I14),J14),
100*PERCENTRANK(FILTER(J:J,$E:$E=$E14,$I:$I=$I14),J14)))"),64.7)</f>
        <v>64.7</v>
      </c>
      <c r="BQ14" s="233">
        <f t="array" ref="BQ14">IF(J14="","",
IF(INDEX(Settings!$H:$H,MATCH(BY$1,Settings!$G:$G,0))=TRUE,
-1*(J14-AVERAGE(J:J))/STDEV(J:J),
(J14-AVERAGE(J:J))/STDEV(J:J)))</f>
        <v>0.5146537313</v>
      </c>
      <c r="BR14" s="233">
        <f>IFERROR(__xludf.DUMMYFUNCTION("IF(J14="""","""",
IF(INDEX(Settings!$H:$H,MATCH(BY$1,Settings!$G:$G,0))=TRUE,
-1*(J14-AVERAGEIFS(J:J,$E:$E,$E14))/STDEV(FILTER(J:J,$E:$E=$E14)),
(J14-AVERAGEIFS(J:J,$E:$E,$E14))/STDEV(FILTER(J:J,$E:$E=$E14))))"),0.5146537313426021)</f>
        <v>0.5146537313</v>
      </c>
      <c r="BS14" s="233">
        <f>IFERROR(__xludf.DUMMYFUNCTION("IF(J14="""","""",
IF(INDEX(Settings!$H:$H,MATCH(BY$1,Settings!$G:$G,0))=TRUE,
-1*(J14-AVERAGEIFS(J:J,$E:$E,$E14,$I:$I,$I14))/STDEV(FILTER(J:J,$E:$E=$E14,$I:$I=$I14)),
(J14-AVERAGEIFS(J:J,$E:$E,$E14,$I:$I,$I14))/STDEV(FILTER(J:J,$E:$E=$E14,$I:$I=$I14))))"),0.5146537313426021)</f>
        <v>0.5146537313</v>
      </c>
      <c r="BT14" s="227">
        <f t="array" ref="BT14">IF(J14="","",
IF(INDEX(Settings!$H:$H,MATCH(BY$1,Settings!$G:$G,0))=TRUE,
(-1*((J14-AVERAGE(J:J))/STDEV(J:J))*10+50),
((J14-AVERAGE(J:J))/STDEV(J:J))*10+50))</f>
        <v>55.14653731</v>
      </c>
      <c r="BU14" s="227">
        <f>IFERROR(__xludf.DUMMYFUNCTION("IF(J14="""","""",
IF(INDEX(Settings!$H:$H,MATCH(BY$1,Settings!$G:$G,0))=TRUE,
(-1*(J14-AVERAGEIFS(J:J,$E:$E,$E14))/STDEV(FILTER(J:J,$E:$E=$E14))*10+50),
(J14-AVERAGEIFS(J:J,$E:$E,$E14))/STDEV(FILTER(J:J,$E:$E=$E14))*10+50))"),55.14653731342602)</f>
        <v>55.14653731</v>
      </c>
      <c r="BV14" s="227">
        <f>IFERROR(__xludf.DUMMYFUNCTION("IF(J14="""","""",
IF(INDEX(Settings!$H:$H,MATCH(BY$1,Settings!$G:$G,0))=TRUE,
(-1*(J14-AVERAGEIFS(J:J,$E:$E,$E14,$I:$I,$I14))/STDEV(FILTER(J:J,$E:$E=$E14,$I:$I=$I14))*10+50),
(J14-AVERAGEIFS(J:J,$E:$E,$E14,$I:$I,$I14))/STDEV(FILTER(J:J,$E:$E=$E14,$I:$I=$I"&amp;"14))*10+50))"),55.14653731342602)</f>
        <v>55.14653731</v>
      </c>
      <c r="BW14" s="231"/>
      <c r="BX14" s="231"/>
      <c r="BY14" s="232">
        <f t="array" ref="BY14">IF(J14="","",
IF(INDEX(Settings!$H:$H,MATCH(BY$1,Settings!$G:$G,0))=TRUE,
100-100*(J14-MINIFS(J:J,$E:$E,$E14))/(MAXIFS(J:J,$E:$E,$E14)-MINIFS(J:J,$E:$E,$E14)),
100*(J14-MINIFS(J:J,$E:$E,$E14))/(MAXIFS(J:J,$E:$E,$E14)-MINIFS(J:J,$E:$E,$E14))))</f>
        <v>60</v>
      </c>
      <c r="BZ14" s="232">
        <f t="array" ref="BZ14">IF(K14="","",
IF(INDEX(Settings!$H:$H,MATCH(BZ$1,Settings!$G:$G,0))=TRUE,
100-100*(K14-MINIFS(K:K,$E:$E,$E14))/(MAXIFS(K:K,$E:$E,$E14)-MINIFS(K:K,$E:$E,$E14)),
100*(K14-MINIFS(K:K,$E:$E,$E14))/(MAXIFS(K:K,$E:$E,$E14)-MINIFS(K:K,$E:$E,$E14))))</f>
        <v>90.2173913</v>
      </c>
      <c r="CA14" s="232">
        <f t="array" ref="CA14">IF(L14="","",
IF(INDEX(Settings!$H:$H,MATCH(CA$1,Settings!$G:$G,0))=TRUE,
100-100*(L14-MINIFS(L:L,$E:$E,$E14))/(MAXIFS(L:L,$E:$E,$E14)-MINIFS(L:L,$E:$E,$E14)),
100*(L14-MINIFS(L:L,$E:$E,$E14))/(MAXIFS(L:L,$E:$E,$E14)-MINIFS(L:L,$E:$E,$E14))))</f>
        <v>66.66666667</v>
      </c>
      <c r="CB14" s="232">
        <f t="array" ref="CB14">IF(M14="","",
IF(INDEX(Settings!$H:$H,MATCH(CB$1,Settings!$G:$G,0))=TRUE,
100-100*(M14-MINIFS(M:M,$E:$E,$E14))/(MAXIFS(M:M,$E:$E,$E14)-MINIFS(M:M,$E:$E,$E14)),
100*(M14-MINIFS(M:M,$E:$E,$E14))/(MAXIFS(M:M,$E:$E,$E14)-MINIFS(M:M,$E:$E,$E14))))</f>
        <v>79.39914163</v>
      </c>
      <c r="CC14" s="232">
        <f t="array" ref="CC14">IF(N14="","",
IF(INDEX(Settings!$H:$H,MATCH(CC$1,Settings!$G:$G,0))=TRUE,
100-100*(N14-MINIFS(N:N,$E:$E,$E14))/(MAXIFS(N:N,$E:$E,$E14)-MINIFS(N:N,$E:$E,$E14)),
100*(N14-MINIFS(N:N,$E:$E,$E14))/(MAXIFS(N:N,$E:$E,$E14)-MINIFS(N:N,$E:$E,$E14))))</f>
        <v>100</v>
      </c>
      <c r="CD14" s="232" t="str">
        <f t="array" ref="CD14">IF(O14="","",
IF(INDEX(Settings!$H:$H,MATCH(CD$1,Settings!$G:$G,0))=TRUE,
100-100*(O14-MINIFS(O:O,$E:$E,$E14))/(MAXIFS(O:O,$E:$E,$E14)-MINIFS(O:O,$E:$E,$E14)),
100*(O14-MINIFS(O:O,$E:$E,$E14))/(MAXIFS(O:O,$E:$E,$E14)-MINIFS(O:O,$E:$E,$E14))))</f>
        <v/>
      </c>
      <c r="CE14" s="232" t="str">
        <f t="array" ref="CE14">IF(P14="","",
IF(INDEX(Settings!$H:$H,MATCH(CE$1,Settings!$G:$G,0))=TRUE,
100-100*(P14-MINIFS(P:P,$E:$E,$E14))/(MAXIFS(P:P,$E:$E,$E14)-MINIFS(P:P,$E:$E,$E14)),
100*(P14-MINIFS(P:P,$E:$E,$E14))/(MAXIFS(P:P,$E:$E,$E14)-MINIFS(P:P,$E:$E,$E14))))</f>
        <v/>
      </c>
      <c r="CF14" s="232">
        <f t="array" ref="CF14">IF(Q14="","",
IF(INDEX(Settings!$H:$H,MATCH(CF$1,Settings!$G:$G,0))=TRUE,
100-100*(Q14-MINIFS(Q:Q,$E:$E,$E14))/(MAXIFS(Q:Q,$E:$E,$E14)-MINIFS(Q:Q,$E:$E,$E14)),
100*(Q14-MINIFS(Q:Q,$E:$E,$E14))/(MAXIFS(Q:Q,$E:$E,$E14)-MINIFS(Q:Q,$E:$E,$E14))))</f>
        <v>77.41935484</v>
      </c>
      <c r="CG14" s="232" t="str">
        <f t="array" ref="CG14">IF(R14="","",
IF(INDEX(Settings!$H:$H,MATCH(CG$1,Settings!$G:$G,0))=TRUE,
100-100*(R14-MINIFS(R:R,$E:$E,$E14))/(MAXIFS(R:R,$E:$E,$E14)-MINIFS(R:R,$E:$E,$E14)),
100*(R14-MINIFS(R:R,$E:$E,$E14))/(MAXIFS(R:R,$E:$E,$E14)-MINIFS(R:R,$E:$E,$E14))))</f>
        <v/>
      </c>
      <c r="CH14" s="232" t="str">
        <f t="array" ref="CH14">IF(S14="","",
IF(INDEX(Settings!$H:$H,MATCH(CH$1,Settings!$G:$G,0))=TRUE,
100-100*(S14-MINIFS(S:S,$E:$E,$E14))/(MAXIFS(S:S,$E:$E,$E14)-MINIFS(S:S,$E:$E,$E14)),
100*(S14-MINIFS(S:S,$E:$E,$E14))/(MAXIFS(S:S,$E:$E,$E14)-MINIFS(S:S,$E:$E,$E14))))</f>
        <v/>
      </c>
      <c r="CI14" s="232">
        <f t="array" ref="CI14">IF(T14="","",
IF(INDEX(Settings!$H:$H,MATCH(CI$1,Settings!$G:$G,0))=TRUE,
100-100*(T14-MINIFS(T:T,$E:$E,$E14))/(MAXIFS(T:T,$E:$E,$E14)-MINIFS(T:T,$E:$E,$E14)),
100*(T14-MINIFS(T:T,$E:$E,$E14))/(MAXIFS(T:T,$E:$E,$E14)-MINIFS(T:T,$E:$E,$E14))))</f>
        <v>85</v>
      </c>
      <c r="CJ14" s="232">
        <f t="array" ref="CJ14">IF(U14="","",
IF(INDEX(Settings!$H:$H,MATCH(CJ$1,Settings!$G:$G,0))=TRUE,
100-100*(U14-MINIFS(U:U,$E:$E,$E14))/(MAXIFS(U:U,$E:$E,$E14)-MINIFS(U:U,$E:$E,$E14)),
100*(U14-MINIFS(U:U,$E:$E,$E14))/(MAXIFS(U:U,$E:$E,$E14)-MINIFS(U:U,$E:$E,$E14))))</f>
        <v>100</v>
      </c>
      <c r="CK14" s="232" t="str">
        <f t="array" ref="CK14">IF(V14="","",
IF(INDEX(Settings!$H:$H,MATCH(CK$1,Settings!$G:$G,0))=TRUE,
100-100*(V14-MINIFS(V:V,$E:$E,$E14))/(MAXIFS(V:V,$E:$E,$E14)-MINIFS(V:V,$E:$E,$E14)),
100*(V14-MINIFS(V:V,$E:$E,$E14))/(MAXIFS(V:V,$E:$E,$E14)-MINIFS(V:V,$E:$E,$E14))))</f>
        <v/>
      </c>
      <c r="CL14" s="232" t="str">
        <f t="array" ref="CL14">IF(W14="","",
IF(INDEX(Settings!$H:$H,MATCH(CL$1,Settings!$G:$G,0))=TRUE,
100-100*(W14-MINIFS(W:W,$E:$E,$E14))/(MAXIFS(W:W,$E:$E,$E14)-MINIFS(W:W,$E:$E,$E14)),
100*(W14-MINIFS(W:W,$E:$E,$E14))/(MAXIFS(W:W,$E:$E,$E14)-MINIFS(W:W,$E:$E,$E14))))</f>
        <v/>
      </c>
      <c r="CM14" s="232">
        <f t="array" ref="CM14">IF(X14="","",
IF(INDEX(Settings!$H:$H,MATCH(CM$1,Settings!$G:$G,0))=TRUE,
100-100*(X14-MINIFS(X:X,$E:$E,$E14))/(MAXIFS(X:X,$E:$E,$E14)-MINIFS(X:X,$E:$E,$E14)),
100*(X14-MINIFS(X:X,$E:$E,$E14))/(MAXIFS(X:X,$E:$E,$E14)-MINIFS(X:X,$E:$E,$E14))))</f>
        <v>73.02162162</v>
      </c>
      <c r="CN14" s="232">
        <f t="array" ref="CN14">IF(Y14="","",
IF(INDEX(Settings!$H:$H,MATCH(CN$1,Settings!$G:$G,0))=TRUE,
100-100*(Y14-MINIFS(Y:Y,$E:$E,$E14))/(MAXIFS(Y:Y,$E:$E,$E14)-MINIFS(Y:Y,$E:$E,$E14)),
100*(Y14-MINIFS(Y:Y,$E:$E,$E14))/(MAXIFS(Y:Y,$E:$E,$E14)-MINIFS(Y:Y,$E:$E,$E14))))</f>
        <v>96.715</v>
      </c>
      <c r="CO14" s="232" t="str">
        <f t="array" ref="CO14">IF(Z14="","",
IF(INDEX(Settings!$H:$H,MATCH(CO$1,Settings!$G:$G,0))=TRUE,
100-100*(Z14-MINIFS(Z:Z,$E:$E,$E14))/(MAXIFS(Z:Z,$E:$E,$E14)-MINIFS(Z:Z,$E:$E,$E14)),
100*(Z14-MINIFS(Z:Z,$E:$E,$E14))/(MAXIFS(Z:Z,$E:$E,$E14)-MINIFS(Z:Z,$E:$E,$E14))))</f>
        <v/>
      </c>
      <c r="CP14" s="232" t="str">
        <f t="array" ref="CP14">IF(AA14="","",
IF(INDEX(Settings!$H:$H,MATCH(CP$1,Settings!$G:$G,0))=TRUE,
100-100*(AA14-MINIFS(AA:AA,$E:$E,$E14))/(MAXIFS(AA:AA,$E:$E,$E14)-MINIFS(AA:AA,$E:$E,$E14)),
100*(AA14-MINIFS(AA:AA,$E:$E,$E14))/(MAXIFS(AA:AA,$E:$E,$E14)-MINIFS(AA:AA,$E:$E,$E14))))</f>
        <v/>
      </c>
      <c r="CQ14" s="232" t="str">
        <f t="array" ref="CQ14">IF(AB14="","",
IF(INDEX(Settings!$H:$H,MATCH(CQ$1,Settings!$G:$G,0))=TRUE,
100-100*(AB14-MINIFS(AB:AB,$E:$E,$E14))/(MAXIFS(AB:AB,$E:$E,$E14)-MINIFS(AB:AB,$E:$E,$E14)),
100*(AB14-MINIFS(AB:AB,$E:$E,$E14))/(MAXIFS(AB:AB,$E:$E,$E14)-MINIFS(AB:AB,$E:$E,$E14))))</f>
        <v/>
      </c>
      <c r="CR14" s="232" t="str">
        <f t="array" ref="CR14">IF(AC14="","",
IF(INDEX(Settings!$H:$H,MATCH(CR$1,Settings!$G:$G,0))=TRUE,
100-100*(AC14-MINIFS(AC:AC,$E:$E,$E14))/(MAXIFS(AC:AC,$E:$E,$E14)-MINIFS(AC:AC,$E:$E,$E14)),
100*(AC14-MINIFS(AC:AC,$E:$E,$E14))/(MAXIFS(AC:AC,$E:$E,$E14)-MINIFS(AC:AC,$E:$E,$E14))))</f>
        <v/>
      </c>
      <c r="CS14" s="232" t="str">
        <f t="array" ref="CS14">IF(AD14="","",
IF(INDEX(Settings!$H:$H,MATCH(CS$1,Settings!$G:$G,0))=TRUE,
100-100*(AD14-MINIFS(AD:AD,$E:$E,$E14))/(MAXIFS(AD:AD,$E:$E,$E14)-MINIFS(AD:AD,$E:$E,$E14)),
100*(AD14-MINIFS(AD:AD,$E:$E,$E14))/(MAXIFS(AD:AD,$E:$E,$E14)-MINIFS(AD:AD,$E:$E,$E14))))</f>
        <v/>
      </c>
      <c r="CT14" s="232" t="str">
        <f t="array" ref="CT14">IF(AE14="","",
IF(INDEX(Settings!$H:$H,MATCH(CT$1,Settings!$G:$G,0))=TRUE,
100-100*(AE14-MINIFS(AE:AE,$E:$E,$E14))/(MAXIFS(AE:AE,$E:$E,$E14)-MINIFS(AE:AE,$E:$E,$E14)),
100*(AE14-MINIFS(AE:AE,$E:$E,$E14))/(MAXIFS(AE:AE,$E:$E,$E14)-MINIFS(AE:AE,$E:$E,$E14))))</f>
        <v/>
      </c>
      <c r="CU14" s="232" t="str">
        <f t="array" ref="CU14">IF(AF14="","",
IF(INDEX(Settings!$H:$H,MATCH(CU$1,Settings!$G:$G,0))=TRUE,
100-100*(AF14-MINIFS(AF:AF,$E:$E,$E14))/(MAXIFS(AF:AF,$E:$E,$E14)-MINIFS(AF:AF,$E:$E,$E14)),
100*(AF14-MINIFS(AF:AF,$E:$E,$E14))/(MAXIFS(AF:AF,$E:$E,$E14)-MINIFS(AF:AF,$E:$E,$E14))))</f>
        <v/>
      </c>
      <c r="CV14" s="232" t="str">
        <f t="array" ref="CV14">IF(AG14="","",
IF(INDEX(Settings!$H:$H,MATCH(CV$1,Settings!$G:$G,0))=TRUE,
100-100*(AG14-MINIFS(AG:AG,$E:$E,$E14))/(MAXIFS(AG:AG,$E:$E,$E14)-MINIFS(AG:AG,$E:$E,$E14)),
100*(AG14-MINIFS(AG:AG,$E:$E,$E14))/(MAXIFS(AG:AG,$E:$E,$E14)-MINIFS(AG:AG,$E:$E,$E14))))</f>
        <v/>
      </c>
      <c r="CW14" s="232" t="str">
        <f t="array" ref="CW14">IF(AH14="","",
IF(INDEX(Settings!$H:$H,MATCH(CW$1,Settings!$G:$G,0))=TRUE,
100-100*(AH14-MINIFS(AH:AH,$E:$E,$E14))/(MAXIFS(AH:AH,$E:$E,$E14)-MINIFS(AH:AH,$E:$E,$E14)),
100*(AH14-MINIFS(AH:AH,$E:$E,$E14))/(MAXIFS(AH:AH,$E:$E,$E14)-MINIFS(AH:AH,$E:$E,$E14))))</f>
        <v/>
      </c>
      <c r="CX14" s="232" t="str">
        <f t="array" ref="CX14">IF(AI14="","",
IF(INDEX(Settings!$H:$H,MATCH(CX$1,Settings!$G:$G,0))=TRUE,
100-100*(AI14-MINIFS(AI:AI,$E:$E,$E14))/(MAXIFS(AI:AI,$E:$E,$E14)-MINIFS(AI:AI,$E:$E,$E14)),
100*(AI14-MINIFS(AI:AI,$E:$E,$E14))/(MAXIFS(AI:AI,$E:$E,$E14)-MINIFS(AI:AI,$E:$E,$E14))))</f>
        <v/>
      </c>
      <c r="CY14" s="232" t="str">
        <f t="array" ref="CY14">IF(AJ14="","",
IF(INDEX(Settings!$H:$H,MATCH(CY$1,Settings!$G:$G,0))=TRUE,
100-100*(AJ14-MINIFS(AJ:AJ,$E:$E,$E14))/(MAXIFS(AJ:AJ,$E:$E,$E14)-MINIFS(AJ:AJ,$E:$E,$E14)),
100*(AJ14-MINIFS(AJ:AJ,$E:$E,$E14))/(MAXIFS(AJ:AJ,$E:$E,$E14)-MINIFS(AJ:AJ,$E:$E,$E14))))</f>
        <v/>
      </c>
      <c r="CZ14" s="232" t="str">
        <f t="array" ref="CZ14">IF(AK14="","",
IF(INDEX(Settings!$H:$H,MATCH(CZ$1,Settings!$G:$G,0))=TRUE,
100-100*(AK14-MINIFS(AK:AK,$E:$E,$E14))/(MAXIFS(AK:AK,$E:$E,$E14)-MINIFS(AK:AK,$E:$E,$E14)),
100*(AK14-MINIFS(AK:AK,$E:$E,$E14))/(MAXIFS(AK:AK,$E:$E,$E14)-MINIFS(AK:AK,$E:$E,$E14))))</f>
        <v/>
      </c>
      <c r="DA14" s="232" t="str">
        <f t="array" ref="DA14">IF(AL14="","",
IF(INDEX(Settings!$H:$H,MATCH(DA$1,Settings!$G:$G,0))=TRUE,
100-100*(AL14-MINIFS(AL:AL,$E:$E,$E14))/(MAXIFS(AL:AL,$E:$E,$E14)-MINIFS(AL:AL,$E:$E,$E14)),
100*(AL14-MINIFS(AL:AL,$E:$E,$E14))/(MAXIFS(AL:AL,$E:$E,$E14)-MINIFS(AL:AL,$E:$E,$E14))))</f>
        <v/>
      </c>
      <c r="DB14" s="232" t="str">
        <f t="array" ref="DB14">IF(AM14="","",
IF(INDEX(Settings!$H:$H,MATCH(DB$1,Settings!$G:$G,0))=TRUE,
100-100*(AM14-MINIFS(AM:AM,$E:$E,$E14))/(MAXIFS(AM:AM,$E:$E,$E14)-MINIFS(AM:AM,$E:$E,$E14)),
100*(AM14-MINIFS(AM:AM,$E:$E,$E14))/(MAXIFS(AM:AM,$E:$E,$E14)-MINIFS(AM:AM,$E:$E,$E14))))</f>
        <v/>
      </c>
      <c r="DC14" s="232" t="str">
        <f t="array" ref="DC14">IF(AN14="","",
IF(INDEX(Settings!$H:$H,MATCH(DC$1,Settings!$G:$G,0))=TRUE,
100-100*(AN14-MINIFS(AN:AN,$E:$E,$E14))/(MAXIFS(AN:AN,$E:$E,$E14)-MINIFS(AN:AN,$E:$E,$E14)),
100*(AN14-MINIFS(AN:AN,$E:$E,$E14))/(MAXIFS(AN:AN,$E:$E,$E14)-MINIFS(AN:AN,$E:$E,$E14))))</f>
        <v/>
      </c>
      <c r="DD14" s="232" t="str">
        <f t="array" ref="DD14">IF(AO14="","",
IF(INDEX(Settings!$H:$H,MATCH(DD$1,Settings!$G:$G,0))=TRUE,
100-100*(AO14-MINIFS(AO:AO,$E:$E,$E14))/(MAXIFS(AO:AO,$E:$E,$E14)-MINIFS(AO:AO,$E:$E,$E14)),
100*(AO14-MINIFS(AO:AO,$E:$E,$E14))/(MAXIFS(AO:AO,$E:$E,$E14)-MINIFS(AO:AO,$E:$E,$E14))))</f>
        <v/>
      </c>
      <c r="DE14" s="232" t="str">
        <f t="array" ref="DE14">IF(AP14="","",
IF(INDEX(Settings!$H:$H,MATCH(DE$1,Settings!$G:$G,0))=TRUE,
100-100*(AP14-MINIFS(AP:AP,$E:$E,$E14))/(MAXIFS(AP:AP,$E:$E,$E14)-MINIFS(AP:AP,$E:$E,$E14)),
100*(AP14-MINIFS(AP:AP,$E:$E,$E14))/(MAXIFS(AP:AP,$E:$E,$E14)-MINIFS(AP:AP,$E:$E,$E14))))</f>
        <v/>
      </c>
      <c r="DF14" s="232" t="str">
        <f t="array" ref="DF14">IF(AQ14="","",
IF(INDEX(Settings!$H:$H,MATCH(DF$1,Settings!$G:$G,0))=TRUE,
100-100*(AQ14-MINIFS(AQ:AQ,$E:$E,$E14))/(MAXIFS(AQ:AQ,$E:$E,$E14)-MINIFS(AQ:AQ,$E:$E,$E14)),
100*(AQ14-MINIFS(AQ:AQ,$E:$E,$E14))/(MAXIFS(AQ:AQ,$E:$E,$E14)-MINIFS(AQ:AQ,$E:$E,$E14))))</f>
        <v/>
      </c>
      <c r="DG14" s="232" t="str">
        <f t="array" ref="DG14">IF(AR14="","",
IF(INDEX(Settings!$H:$H,MATCH(DG$1,Settings!$G:$G,0))=TRUE,
100-100*(AR14-MINIFS(AR:AR,$E:$E,$E14))/(MAXIFS(AR:AR,$E:$E,$E14)-MINIFS(AR:AR,$E:$E,$E14)),
100*(AR14-MINIFS(AR:AR,$E:$E,$E14))/(MAXIFS(AR:AR,$E:$E,$E14)-MINIFS(AR:AR,$E:$E,$E14))))</f>
        <v/>
      </c>
      <c r="DH14" s="232" t="str">
        <f t="array" ref="DH14">IF(AS14="","",
IF(INDEX(Settings!$H:$H,MATCH(DH$1,Settings!$G:$G,0))=TRUE,
100-100*(AS14-MINIFS(AS:AS,$E:$E,$E14))/(MAXIFS(AS:AS,$E:$E,$E14)-MINIFS(AS:AS,$E:$E,$E14)),
100*(AS14-MINIFS(AS:AS,$E:$E,$E14))/(MAXIFS(AS:AS,$E:$E,$E14)-MINIFS(AS:AS,$E:$E,$E14))))</f>
        <v/>
      </c>
      <c r="DI14" s="232" t="str">
        <f t="array" ref="DI14">IF(AT14="","",
IF(INDEX(Settings!$H:$H,MATCH(DI$1,Settings!$G:$G,0))=TRUE,
100-100*(AT14-MINIFS(AT:AT,$E:$E,$E14))/(MAXIFS(AT:AT,$E:$E,$E14)-MINIFS(AT:AT,$E:$E,$E14)),
100*(AT14-MINIFS(AT:AT,$E:$E,$E14))/(MAXIFS(AT:AT,$E:$E,$E14)-MINIFS(AT:AT,$E:$E,$E14))))</f>
        <v/>
      </c>
      <c r="DJ14" s="232" t="str">
        <f t="array" ref="DJ14">IF(AU14="","",
IF(INDEX(Settings!$H:$H,MATCH(DJ$1,Settings!$G:$G,0))=TRUE,
100-100*(AU14-MINIFS(AU:AU,$E:$E,$E14))/(MAXIFS(AU:AU,$E:$E,$E14)-MINIFS(AU:AU,$E:$E,$E14)),
100*(AU14-MINIFS(AU:AU,$E:$E,$E14))/(MAXIFS(AU:AU,$E:$E,$E14)-MINIFS(AU:AU,$E:$E,$E14))))</f>
        <v/>
      </c>
      <c r="DK14" s="232" t="str">
        <f t="array" ref="DK14">IF(AV14="","",
IF(INDEX(Settings!$H:$H,MATCH(DK$1,Settings!$G:$G,0))=TRUE,
100-100*(AV14-MINIFS(AV:AV,$E:$E,$E14))/(MAXIFS(AV:AV,$E:$E,$E14)-MINIFS(AV:AV,$E:$E,$E14)),
100*(AV14-MINIFS(AV:AV,$E:$E,$E14))/(MAXIFS(AV:AV,$E:$E,$E14)-MINIFS(AV:AV,$E:$E,$E14))))</f>
        <v/>
      </c>
      <c r="DL14" s="232" t="str">
        <f t="array" ref="DL14">IF(AW14="","",
IF(INDEX(Settings!$H:$H,MATCH(DL$1,Settings!$G:$G,0))=TRUE,
100-100*(AW14-MINIFS(AW:AW,$E:$E,$E14))/(MAXIFS(AW:AW,$E:$E,$E14)-MINIFS(AW:AW,$E:$E,$E14)),
100*(AW14-MINIFS(AW:AW,$E:$E,$E14))/(MAXIFS(AW:AW,$E:$E,$E14)-MINIFS(AW:AW,$E:$E,$E14))))</f>
        <v/>
      </c>
      <c r="DM14" s="232" t="str">
        <f t="array" ref="DM14">IF(AX14="","",
IF(INDEX(Settings!$H:$H,MATCH(DM$1,Settings!$G:$G,0))=TRUE,
100-100*(AX14-MINIFS(AX:AX,$E:$E,$E14))/(MAXIFS(AX:AX,$E:$E,$E14)-MINIFS(AX:AX,$E:$E,$E14)),
100*(AX14-MINIFS(AX:AX,$E:$E,$E14))/(MAXIFS(AX:AX,$E:$E,$E14)-MINIFS(AX:AX,$E:$E,$E14))))</f>
        <v/>
      </c>
      <c r="DN14" s="232" t="str">
        <f t="array" ref="DN14">IF(AY14="","",
IF(INDEX(Settings!$H:$H,MATCH(DN$1,Settings!$G:$G,0))=TRUE,
100-100*(AY14-MINIFS(AY:AY,$E:$E,$E14))/(MAXIFS(AY:AY,$E:$E,$E14)-MINIFS(AY:AY,$E:$E,$E14)),
100*(AY14-MINIFS(AY:AY,$E:$E,$E14))/(MAXIFS(AY:AY,$E:$E,$E14)-MINIFS(AY:AY,$E:$E,$E14))))</f>
        <v/>
      </c>
      <c r="DO14" s="232" t="str">
        <f t="array" ref="DO14">IF(AZ14="","",
IF(INDEX(Settings!$H:$H,MATCH(DO$1,Settings!$G:$G,0))=TRUE,
100-100*(AZ14-MINIFS(AZ:AZ,$E:$E,$E14))/(MAXIFS(AZ:AZ,$E:$E,$E14)-MINIFS(AZ:AZ,$E:$E,$E14)),
100*(AZ14-MINIFS(AZ:AZ,$E:$E,$E14))/(MAXIFS(AZ:AZ,$E:$E,$E14)-MINIFS(AZ:AZ,$E:$E,$E14))))</f>
        <v/>
      </c>
      <c r="DP14" s="232" t="str">
        <f t="array" ref="DP14">IF(BA14="","",
IF(INDEX(Settings!$H:$H,MATCH(DP$1,Settings!$G:$G,0))=TRUE,
100-100*(BA14-MINIFS(BA:BA,$E:$E,$E14))/(MAXIFS(BA:BA,$E:$E,$E14)-MINIFS(BA:BA,$E:$E,$E14)),
100*(BA14-MINIFS(BA:BA,$E:$E,$E14))/(MAXIFS(BA:BA,$E:$E,$E14)-MINIFS(BA:BA,$E:$E,$E14))))</f>
        <v/>
      </c>
      <c r="DQ14" s="232" t="str">
        <f t="array" ref="DQ14">IF(BB14="","",
IF(INDEX(Settings!$H:$H,MATCH(DQ$1,Settings!$G:$G,0))=TRUE,
100-100*(BB14-MINIFS(BB:BB,$E:$E,$E14))/(MAXIFS(BB:BB,$E:$E,$E14)-MINIFS(BB:BB,$E:$E,$E14)),
100*(BB14-MINIFS(BB:BB,$E:$E,$E14))/(MAXIFS(BB:BB,$E:$E,$E14)-MINIFS(BB:BB,$E:$E,$E14))))</f>
        <v/>
      </c>
      <c r="DR14" s="232" t="str">
        <f t="array" ref="DR14">IF(BC14="","",
IF(INDEX(Settings!$H:$H,MATCH(DR$1,Settings!$G:$G,0))=TRUE,
100-100*(BC14-MINIFS(BC:BC,$E:$E,$E14))/(MAXIFS(BC:BC,$E:$E,$E14)-MINIFS(BC:BC,$E:$E,$E14)),
100*(BC14-MINIFS(BC:BC,$E:$E,$E14))/(MAXIFS(BC:BC,$E:$E,$E14)-MINIFS(BC:BC,$E:$E,$E14))))</f>
        <v/>
      </c>
      <c r="DS14" s="232" t="str">
        <f t="array" ref="DS14">IF(BD14="","",
IF(INDEX(Settings!$H:$H,MATCH(DS$1,Settings!$G:$G,0))=TRUE,
100-100*(BD14-MINIFS(BD:BD,$E:$E,$E14))/(MAXIFS(BD:BD,$E:$E,$E14)-MINIFS(BD:BD,$E:$E,$E14)),
100*(BD14-MINIFS(BD:BD,$E:$E,$E14))/(MAXIFS(BD:BD,$E:$E,$E14)-MINIFS(BD:BD,$E:$E,$E14))))</f>
        <v/>
      </c>
      <c r="DT14" s="232" t="str">
        <f t="array" ref="DT14">IF(BE14="","",
IF(INDEX(Settings!$H:$H,MATCH(DT$1,Settings!$G:$G,0))=TRUE,
100-100*(BE14-MINIFS(BE:BE,$E:$E,$E14))/(MAXIFS(BE:BE,$E:$E,$E14)-MINIFS(BE:BE,$E:$E,$E14)),
100*(BE14-MINIFS(BE:BE,$E:$E,$E14))/(MAXIFS(BE:BE,$E:$E,$E14)-MINIFS(BE:BE,$E:$E,$E14))))</f>
        <v/>
      </c>
      <c r="DU14" s="232" t="str">
        <f t="array" ref="DU14">IF(BF14="","",
IF(INDEX(Settings!$H:$H,MATCH(DU$1,Settings!$G:$G,0))=TRUE,
100-100*(BF14-MINIFS(BF:BF,$E:$E,$E14))/(MAXIFS(BF:BF,$E:$E,$E14)-MINIFS(BF:BF,$E:$E,$E14)),
100*(BF14-MINIFS(BF:BF,$E:$E,$E14))/(MAXIFS(BF:BF,$E:$E,$E14)-MINIFS(BF:BF,$E:$E,$E14))))</f>
        <v/>
      </c>
      <c r="DV14" s="232" t="str">
        <f t="array" ref="DV14">IF(BG14="","",
IF(INDEX(Settings!$H:$H,MATCH(DV$1,Settings!$G:$G,0))=TRUE,
100-100*(BG14-MINIFS(BG:BG,$E:$E,$E14))/(MAXIFS(BG:BG,$E:$E,$E14)-MINIFS(BG:BG,$E:$E,$E14)),
100*(BG14-MINIFS(BG:BG,$E:$E,$E14))/(MAXIFS(BG:BG,$E:$E,$E14)-MINIFS(BG:BG,$E:$E,$E14))))</f>
        <v/>
      </c>
      <c r="DW14" s="232" t="str">
        <f t="array" ref="DW14">IF(BH14="","",
IF(INDEX(Settings!$H:$H,MATCH(DW$1,Settings!$G:$G,0))=TRUE,
100-100*(BH14-MINIFS(BH:BH,$E:$E,$E14))/(MAXIFS(BH:BH,$E:$E,$E14)-MINIFS(BH:BH,$E:$E,$E14)),
100*(BH14-MINIFS(BH:BH,$E:$E,$E14))/(MAXIFS(BH:BH,$E:$E,$E14)-MINIFS(BH:BH,$E:$E,$E14))))</f>
        <v/>
      </c>
      <c r="DX14" s="232" t="str">
        <f t="array" ref="DX14">IF(BI14="","",
IF(INDEX(Settings!$H:$H,MATCH(DX$1,Settings!$G:$G,0))=TRUE,
100-100*(BI14-MINIFS(BI:BI,$E:$E,$E14))/(MAXIFS(BI:BI,$E:$E,$E14)-MINIFS(BI:BI,$E:$E,$E14)),
100*(BI14-MINIFS(BI:BI,$E:$E,$E14))/(MAXIFS(BI:BI,$E:$E,$E14)-MINIFS(BI:BI,$E:$E,$E14))))</f>
        <v/>
      </c>
      <c r="DY14" s="232" t="str">
        <f t="array" ref="DY14">IF(BJ14="","",
IF(INDEX(Settings!$H:$H,MATCH(DY$1,Settings!$G:$G,0))=TRUE,
100-100*(BJ14-MINIFS(BJ:BJ,$E:$E,$E14))/(MAXIFS(BJ:BJ,$E:$E,$E14)-MINIFS(BJ:BJ,$E:$E,$E14)),
100*(BJ14-MINIFS(BJ:BJ,$E:$E,$E14))/(MAXIFS(BJ:BJ,$E:$E,$E14)-MINIFS(BJ:BJ,$E:$E,$E14))))</f>
        <v/>
      </c>
      <c r="DZ14" s="234"/>
      <c r="EA14" s="234"/>
      <c r="EB14" s="234">
        <f t="shared" si="8"/>
        <v>100</v>
      </c>
      <c r="EC14" s="234" t="str">
        <f t="shared" si="9"/>
        <v/>
      </c>
      <c r="ED14" s="234">
        <f t="shared" si="10"/>
        <v>73.02162162</v>
      </c>
      <c r="EE14" s="234" t="str">
        <f t="shared" si="11"/>
        <v/>
      </c>
      <c r="EF14" s="234">
        <f t="shared" si="12"/>
        <v>86.51081081</v>
      </c>
      <c r="EG14" s="234">
        <f t="shared" si="13"/>
        <v>86.51081081</v>
      </c>
      <c r="EH14" s="234"/>
      <c r="EI14" s="234"/>
      <c r="EJ14" s="234"/>
      <c r="EK14" s="234"/>
      <c r="EL14" s="234"/>
      <c r="EM14" s="234"/>
    </row>
    <row r="15">
      <c r="A15" s="220" t="s">
        <v>190</v>
      </c>
      <c r="B15" s="221">
        <v>45886.0</v>
      </c>
      <c r="C15" s="222" t="s">
        <v>176</v>
      </c>
      <c r="D15" s="49" t="str">
        <f t="array" ref="D15">IFERROR(INDEX(Profiles!$B:$B,MATCH($A15,Profiles!$A:$A,0)),"")</f>
        <v>Midfielder</v>
      </c>
      <c r="E15" s="49" t="str">
        <f t="array" ref="E15">IFERROR(INDEX(Profiles!$C:$C,MATCH($A15,Profiles!$A:$A,0)),"")</f>
        <v>U15</v>
      </c>
      <c r="F15" s="222" t="s">
        <v>177</v>
      </c>
      <c r="G15" s="222" t="s">
        <v>178</v>
      </c>
      <c r="H15" s="222">
        <v>2025.0</v>
      </c>
      <c r="I15" s="49" t="str">
        <f>IF(A15="","",IF(Settings!$N$3="DATE",F15&amp;": "&amp;TEXT(B15,"M/DD/YY"),F15&amp;": "&amp;H15))</f>
        <v>Summer: 2025</v>
      </c>
      <c r="J15" s="222">
        <v>12.5</v>
      </c>
      <c r="K15" s="222">
        <v>16.2</v>
      </c>
      <c r="L15" s="222">
        <v>13.6</v>
      </c>
      <c r="M15" s="223">
        <f t="shared" si="14"/>
        <v>14.1</v>
      </c>
      <c r="N15" s="222">
        <v>102.0</v>
      </c>
      <c r="O15" s="222">
        <v>1.6</v>
      </c>
      <c r="P15" s="222">
        <v>3.05</v>
      </c>
      <c r="Q15" s="222">
        <v>210.0</v>
      </c>
      <c r="R15" s="222">
        <v>11.7</v>
      </c>
      <c r="S15" s="222" t="str">
        <f>IFERROR(VLOOKUP(AF15, 'YOYO IR Scores'!A:C, 3, FALSE), "")
</f>
        <v/>
      </c>
      <c r="T15" s="222">
        <v>355.0</v>
      </c>
      <c r="U15" s="222">
        <v>1.0</v>
      </c>
      <c r="V15" s="222">
        <v>205.0</v>
      </c>
      <c r="W15" s="222">
        <v>1.0</v>
      </c>
      <c r="X15" s="224">
        <f t="shared" si="4"/>
        <v>1.69047619</v>
      </c>
      <c r="Y15" s="225">
        <f t="shared" si="5"/>
        <v>355</v>
      </c>
      <c r="Z15" s="225">
        <f t="shared" si="6"/>
        <v>205</v>
      </c>
      <c r="AA15" s="224">
        <f t="shared" si="7"/>
        <v>0.9761904762</v>
      </c>
      <c r="AB15" s="226">
        <v>385.0</v>
      </c>
      <c r="AC15" s="226">
        <v>185.0</v>
      </c>
      <c r="AD15" s="226">
        <v>220.0</v>
      </c>
      <c r="AE15" s="223" t="str">
        <f>IFERROR(VLOOKUP(AF15, 'YOYO IR Scores'!A:C, 2, FALSE), "")</f>
        <v/>
      </c>
      <c r="AF15" s="223"/>
      <c r="AG15" s="223"/>
      <c r="AH15" s="223"/>
      <c r="AI15" s="223"/>
      <c r="AJ15" s="223"/>
      <c r="AK15" s="223"/>
      <c r="AL15" s="223"/>
      <c r="AM15" s="223"/>
      <c r="AN15" s="223"/>
      <c r="AO15" s="223"/>
      <c r="AP15" s="223"/>
      <c r="AQ15" s="223"/>
      <c r="AR15" s="223"/>
      <c r="AS15" s="223"/>
      <c r="AT15" s="223"/>
      <c r="AU15" s="223"/>
      <c r="AV15" s="223"/>
      <c r="AW15" s="223"/>
      <c r="AX15" s="223"/>
      <c r="AY15" s="223"/>
      <c r="AZ15" s="223"/>
      <c r="BA15" s="223"/>
      <c r="BB15" s="223"/>
      <c r="BC15" s="223"/>
      <c r="BD15" s="223"/>
      <c r="BE15" s="223"/>
      <c r="BF15" s="223"/>
      <c r="BG15" s="223"/>
      <c r="BH15" s="223"/>
      <c r="BI15" s="223"/>
      <c r="BJ15" s="223"/>
      <c r="BK15" s="223">
        <f t="array" ref="BK15">IF(J15="","",
IF(INDEX(Settings!$H:$H,MATCH(BY$1,Settings!$G:$G,0))=TRUE,
100-100*(J15-MIN(J:J))/(MAX(J:J)-MIN(J:J)),
100*(J15-MIN(J:J))/(MAX(J:J)-MIN(J:J))))</f>
        <v>33.33333333</v>
      </c>
      <c r="BL15" s="223">
        <f t="array" ref="BL15">IF(J15="","",
IF(INDEX(Settings!$H:$H,MATCH(BY$1,Settings!$G:$G,0))=TRUE,
100-100*(J15-MINIFS(J:J,$E:$E,$E15))/(MAXIFS(J:J,$E:$E,$E15)-MINIFS(J:J,$E:$E,$E15)),
100*(J15-MINIFS(J:J,$E:$E,$E15))/(MAXIFS(J:J,$E:$E,$E15)-MINIFS(J:J,$E:$E,$E15))))</f>
        <v>33.33333333</v>
      </c>
      <c r="BM15" s="223">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29.4</v>
      </c>
      <c r="BO15" s="49">
        <f>IFERROR(__xludf.DUMMYFUNCTION("IF(J15="""","""",
IF(INDEX(Settings!$H:$H,MATCH(BY$1,Settings!$G:$G,0))=TRUE,
100-100*PERCENTRANK(FILTER(J:J,$E:$E=$E15),J15),
100*PERCENTRANK(FILTER(J:J,$E:$E=$E15),J15)))"),29.4)</f>
        <v>29.4</v>
      </c>
      <c r="BP15" s="49">
        <f>IFERROR(__xludf.DUMMYFUNCTION("IF(J15="""","""",
IF(INDEX(Settings!$H:$H,MATCH(BY$1,Settings!$G:$G,0))=TRUE,
100-100*PERCENTRANK(FILTER(J:J,$E:$E=$E15,$I:$I=$I15),J15),
100*PERCENTRANK(FILTER(J:J,$E:$E=$E15,$I:$I=$I15),J15)))"),29.4)</f>
        <v>29.4</v>
      </c>
      <c r="BQ15" s="224">
        <f t="array" ref="BQ15">IF(J15="","",
IF(INDEX(Settings!$H:$H,MATCH(BY$1,Settings!$G:$G,0))=TRUE,
-1*(J15-AVERAGE(J:J))/STDEV(J:J),
(J15-AVERAGE(J:J))/STDEV(J:J)))</f>
        <v>-0.3470920514</v>
      </c>
      <c r="BR15" s="224">
        <f>IFERROR(__xludf.DUMMYFUNCTION("IF(J15="""","""",
IF(INDEX(Settings!$H:$H,MATCH(BY$1,Settings!$G:$G,0))=TRUE,
-1*(J15-AVERAGEIFS(J:J,$E:$E,$E15))/STDEV(FILTER(J:J,$E:$E=$E15)),
(J15-AVERAGEIFS(J:J,$E:$E,$E15))/STDEV(FILTER(J:J,$E:$E=$E15))))"),-0.3470920513705863)</f>
        <v>-0.3470920514</v>
      </c>
      <c r="BS15" s="224">
        <f>IFERROR(__xludf.DUMMYFUNCTION("IF(J15="""","""",
IF(INDEX(Settings!$H:$H,MATCH(BY$1,Settings!$G:$G,0))=TRUE,
-1*(J15-AVERAGEIFS(J:J,$E:$E,$E15,$I:$I,$I15))/STDEV(FILTER(J:J,$E:$E=$E15,$I:$I=$I15)),
(J15-AVERAGEIFS(J:J,$E:$E,$E15,$I:$I,$I15))/STDEV(FILTER(J:J,$E:$E=$E15,$I:$I=$I15))))"),-0.3470920513705863)</f>
        <v>-0.3470920514</v>
      </c>
      <c r="BT15" s="227">
        <f t="array" ref="BT15">IF(J15="","",
IF(INDEX(Settings!$H:$H,MATCH(BY$1,Settings!$G:$G,0))=TRUE,
(-1*((J15-AVERAGE(J:J))/STDEV(J:J))*10+50),
((J15-AVERAGE(J:J))/STDEV(J:J))*10+50))</f>
        <v>46.52907949</v>
      </c>
      <c r="BU15" s="227">
        <f>IFERROR(__xludf.DUMMYFUNCTION("IF(J15="""","""",
IF(INDEX(Settings!$H:$H,MATCH(BY$1,Settings!$G:$G,0))=TRUE,
(-1*(J15-AVERAGEIFS(J:J,$E:$E,$E15))/STDEV(FILTER(J:J,$E:$E=$E15))*10+50),
(J15-AVERAGEIFS(J:J,$E:$E,$E15))/STDEV(FILTER(J:J,$E:$E=$E15))*10+50))"),46.52907948629414)</f>
        <v>46.52907949</v>
      </c>
      <c r="BV15" s="227">
        <f>IFERROR(__xludf.DUMMYFUNCTION("IF(J15="""","""",
IF(INDEX(Settings!$H:$H,MATCH(BY$1,Settings!$G:$G,0))=TRUE,
(-1*(J15-AVERAGEIFS(J:J,$E:$E,$E15,$I:$I,$I15))/STDEV(FILTER(J:J,$E:$E=$E15,$I:$I=$I15))*10+50),
(J15-AVERAGEIFS(J:J,$E:$E,$E15,$I:$I,$I15))/STDEV(FILTER(J:J,$E:$E=$E15,$I:$I=$I"&amp;"15))*10+50))"),46.52907948629414)</f>
        <v>46.52907949</v>
      </c>
      <c r="BW15" s="49"/>
      <c r="BX15" s="49"/>
      <c r="BY15" s="223">
        <f t="array" ref="BY15">IF(J15="","",
IF(INDEX(Settings!$H:$H,MATCH(BY$1,Settings!$G:$G,0))=TRUE,
100-100*(J15-MINIFS(J:J,$E:$E,$E15))/(MAXIFS(J:J,$E:$E,$E15)-MINIFS(J:J,$E:$E,$E15)),
100*(J15-MINIFS(J:J,$E:$E,$E15))/(MAXIFS(J:J,$E:$E,$E15)-MINIFS(J:J,$E:$E,$E15))))</f>
        <v>33.33333333</v>
      </c>
      <c r="BZ15" s="223">
        <f t="array" ref="BZ15">IF(K15="","",
IF(INDEX(Settings!$H:$H,MATCH(BZ$1,Settings!$G:$G,0))=TRUE,
100-100*(K15-MINIFS(K:K,$E:$E,$E15))/(MAXIFS(K:K,$E:$E,$E15)-MINIFS(K:K,$E:$E,$E15)),
100*(K15-MINIFS(K:K,$E:$E,$E15))/(MAXIFS(K:K,$E:$E,$E15)-MINIFS(K:K,$E:$E,$E15))))</f>
        <v>10.86956522</v>
      </c>
      <c r="CA15" s="223">
        <f t="array" ref="CA15">IF(L15="","",
IF(INDEX(Settings!$H:$H,MATCH(CA$1,Settings!$G:$G,0))=TRUE,
100-100*(L15-MINIFS(L:L,$E:$E,$E15))/(MAXIFS(L:L,$E:$E,$E15)-MINIFS(L:L,$E:$E,$E15)),
100*(L15-MINIFS(L:L,$E:$E,$E15))/(MAXIFS(L:L,$E:$E,$E15)-MINIFS(L:L,$E:$E,$E15))))</f>
        <v>0</v>
      </c>
      <c r="CB15" s="223">
        <f t="array" ref="CB15">IF(M15="","",
IF(INDEX(Settings!$H:$H,MATCH(CB$1,Settings!$G:$G,0))=TRUE,
100-100*(M15-MINIFS(M:M,$E:$E,$E15))/(MAXIFS(M:M,$E:$E,$E15)-MINIFS(M:M,$E:$E,$E15)),
100*(M15-MINIFS(M:M,$E:$E,$E15))/(MAXIFS(M:M,$E:$E,$E15)-MINIFS(M:M,$E:$E,$E15))))</f>
        <v>0</v>
      </c>
      <c r="CC15" s="223">
        <f t="array" ref="CC15">IF(N15="","",
IF(INDEX(Settings!$H:$H,MATCH(CC$1,Settings!$G:$G,0))=TRUE,
100-100*(N15-MINIFS(N:N,$E:$E,$E15))/(MAXIFS(N:N,$E:$E,$E15)-MINIFS(N:N,$E:$E,$E15)),
100*(N15-MINIFS(N:N,$E:$E,$E15))/(MAXIFS(N:N,$E:$E,$E15)-MINIFS(N:N,$E:$E,$E15))))</f>
        <v>62.06896552</v>
      </c>
      <c r="CD15" s="223">
        <f t="array" ref="CD15">IF(O15="","",
IF(INDEX(Settings!$H:$H,MATCH(CD$1,Settings!$G:$G,0))=TRUE,
100-100*(O15-MINIFS(O:O,$E:$E,$E15))/(MAXIFS(O:O,$E:$E,$E15)-MINIFS(O:O,$E:$E,$E15)),
100*(O15-MINIFS(O:O,$E:$E,$E15))/(MAXIFS(O:O,$E:$E,$E15)-MINIFS(O:O,$E:$E,$E15))))</f>
        <v>60.41666667</v>
      </c>
      <c r="CE15" s="223">
        <f t="array" ref="CE15">IF(P15="","",
IF(INDEX(Settings!$H:$H,MATCH(CE$1,Settings!$G:$G,0))=TRUE,
100-100*(P15-MINIFS(P:P,$E:$E,$E15))/(MAXIFS(P:P,$E:$E,$E15)-MINIFS(P:P,$E:$E,$E15)),
100*(P15-MINIFS(P:P,$E:$E,$E15))/(MAXIFS(P:P,$E:$E,$E15)-MINIFS(P:P,$E:$E,$E15))))</f>
        <v>31.81818182</v>
      </c>
      <c r="CF15" s="223">
        <f t="array" ref="CF15">IF(Q15="","",
IF(INDEX(Settings!$H:$H,MATCH(CF$1,Settings!$G:$G,0))=TRUE,
100-100*(Q15-MINIFS(Q:Q,$E:$E,$E15))/(MAXIFS(Q:Q,$E:$E,$E15)-MINIFS(Q:Q,$E:$E,$E15)),
100*(Q15-MINIFS(Q:Q,$E:$E,$E15))/(MAXIFS(Q:Q,$E:$E,$E15)-MINIFS(Q:Q,$E:$E,$E15))))</f>
        <v>77.41935484</v>
      </c>
      <c r="CG15" s="223">
        <f t="array" ref="CG15">IF(R15="","",
IF(INDEX(Settings!$H:$H,MATCH(CG$1,Settings!$G:$G,0))=TRUE,
100-100*(R15-MINIFS(R:R,$E:$E,$E15))/(MAXIFS(R:R,$E:$E,$E15)-MINIFS(R:R,$E:$E,$E15)),
100*(R15-MINIFS(R:R,$E:$E,$E15))/(MAXIFS(R:R,$E:$E,$E15)-MINIFS(R:R,$E:$E,$E15))))</f>
        <v>52.1978022</v>
      </c>
      <c r="CH15" s="223" t="str">
        <f t="array" ref="CH15">IF(S15="","",
IF(INDEX(Settings!$H:$H,MATCH(CH$1,Settings!$G:$G,0))=TRUE,
100-100*(S15-MINIFS(S:S,$E:$E,$E15))/(MAXIFS(S:S,$E:$E,$E15)-MINIFS(S:S,$E:$E,$E15)),
100*(S15-MINIFS(S:S,$E:$E,$E15))/(MAXIFS(S:S,$E:$E,$E15)-MINIFS(S:S,$E:$E,$E15))))</f>
        <v/>
      </c>
      <c r="CI15" s="223">
        <f t="array" ref="CI15">IF(T15="","",
IF(INDEX(Settings!$H:$H,MATCH(CI$1,Settings!$G:$G,0))=TRUE,
100-100*(T15-MINIFS(T:T,$E:$E,$E15))/(MAXIFS(T:T,$E:$E,$E15)-MINIFS(T:T,$E:$E,$E15)),
100*(T15-MINIFS(T:T,$E:$E,$E15))/(MAXIFS(T:T,$E:$E,$E15)-MINIFS(T:T,$E:$E,$E15))))</f>
        <v>85</v>
      </c>
      <c r="CJ15" s="223">
        <f t="array" ref="CJ15">IF(U15="","",
IF(INDEX(Settings!$H:$H,MATCH(CJ$1,Settings!$G:$G,0))=TRUE,
100-100*(U15-MINIFS(U:U,$E:$E,$E15))/(MAXIFS(U:U,$E:$E,$E15)-MINIFS(U:U,$E:$E,$E15)),
100*(U15-MINIFS(U:U,$E:$E,$E15))/(MAXIFS(U:U,$E:$E,$E15)-MINIFS(U:U,$E:$E,$E15))))</f>
        <v>0</v>
      </c>
      <c r="CK15" s="223">
        <f t="array" ref="CK15">IF(V15="","",
IF(INDEX(Settings!$H:$H,MATCH(CK$1,Settings!$G:$G,0))=TRUE,
100-100*(V15-MINIFS(V:V,$E:$E,$E15))/(MAXIFS(V:V,$E:$E,$E15)-MINIFS(V:V,$E:$E,$E15)),
100*(V15-MINIFS(V:V,$E:$E,$E15))/(MAXIFS(V:V,$E:$E,$E15)-MINIFS(V:V,$E:$E,$E15))))</f>
        <v>0</v>
      </c>
      <c r="CL15" s="223">
        <f t="array" ref="CL15">IF(W15="","",
IF(INDEX(Settings!$H:$H,MATCH(CL$1,Settings!$G:$G,0))=TRUE,
100-100*(W15-MINIFS(W:W,$E:$E,$E15))/(MAXIFS(W:W,$E:$E,$E15)-MINIFS(W:W,$E:$E,$E15)),
100*(W15-MINIFS(W:W,$E:$E,$E15))/(MAXIFS(W:W,$E:$E,$E15)-MINIFS(W:W,$E:$E,$E15))))</f>
        <v>0</v>
      </c>
      <c r="CM15" s="223">
        <f t="array" ref="CM15">IF(X15="","",
IF(INDEX(Settings!$H:$H,MATCH(CM$1,Settings!$G:$G,0))=TRUE,
100-100*(X15-MINIFS(X:X,$E:$E,$E15))/(MAXIFS(X:X,$E:$E,$E15)-MINIFS(X:X,$E:$E,$E15)),
100*(X15-MINIFS(X:X,$E:$E,$E15))/(MAXIFS(X:X,$E:$E,$E15)-MINIFS(X:X,$E:$E,$E15))))</f>
        <v>73.02162162</v>
      </c>
      <c r="CN15" s="223">
        <f t="array" ref="CN15">IF(Y15="","",
IF(INDEX(Settings!$H:$H,MATCH(CN$1,Settings!$G:$G,0))=TRUE,
100-100*(Y15-MINIFS(Y:Y,$E:$E,$E15))/(MAXIFS(Y:Y,$E:$E,$E15)-MINIFS(Y:Y,$E:$E,$E15)),
100*(Y15-MINIFS(Y:Y,$E:$E,$E15))/(MAXIFS(Y:Y,$E:$E,$E15)-MINIFS(Y:Y,$E:$E,$E15))))</f>
        <v>85</v>
      </c>
      <c r="CO15" s="223">
        <f t="array" ref="CO15">IF(Z15="","",
IF(INDEX(Settings!$H:$H,MATCH(CO$1,Settings!$G:$G,0))=TRUE,
100-100*(Z15-MINIFS(Z:Z,$E:$E,$E15))/(MAXIFS(Z:Z,$E:$E,$E15)-MINIFS(Z:Z,$E:$E,$E15)),
100*(Z15-MINIFS(Z:Z,$E:$E,$E15))/(MAXIFS(Z:Z,$E:$E,$E15)-MINIFS(Z:Z,$E:$E,$E15))))</f>
        <v>0</v>
      </c>
      <c r="CP15" s="223">
        <f t="array" ref="CP15">IF(AA15="","",
IF(INDEX(Settings!$H:$H,MATCH(CP$1,Settings!$G:$G,0))=TRUE,
100-100*(AA15-MINIFS(AA:AA,$E:$E,$E15))/(MAXIFS(AA:AA,$E:$E,$E15)-MINIFS(AA:AA,$E:$E,$E15)),
100*(AA15-MINIFS(AA:AA,$E:$E,$E15))/(MAXIFS(AA:AA,$E:$E,$E15)-MINIFS(AA:AA,$E:$E,$E15))))</f>
        <v>0</v>
      </c>
      <c r="CQ15" s="223">
        <f t="array" ref="CQ15">IF(AB15="","",
IF(INDEX(Settings!$H:$H,MATCH(CQ$1,Settings!$G:$G,0))=TRUE,
100-100*(AB15-MINIFS(AB:AB,$E:$E,$E15))/(MAXIFS(AB:AB,$E:$E,$E15)-MINIFS(AB:AB,$E:$E,$E15)),
100*(AB15-MINIFS(AB:AB,$E:$E,$E15))/(MAXIFS(AB:AB,$E:$E,$E15)-MINIFS(AB:AB,$E:$E,$E15))))</f>
        <v>84.61538462</v>
      </c>
      <c r="CR15" s="223">
        <f t="array" ref="CR15">IF(AC15="","",
IF(INDEX(Settings!$H:$H,MATCH(CR$1,Settings!$G:$G,0))=TRUE,
100-100*(AC15-MINIFS(AC:AC,$E:$E,$E15))/(MAXIFS(AC:AC,$E:$E,$E15)-MINIFS(AC:AC,$E:$E,$E15)),
100*(AC15-MINIFS(AC:AC,$E:$E,$E15))/(MAXIFS(AC:AC,$E:$E,$E15)-MINIFS(AC:AC,$E:$E,$E15))))</f>
        <v>79.35779817</v>
      </c>
      <c r="CS15" s="223">
        <f t="array" ref="CS15">IF(AD15="","",
IF(INDEX(Settings!$H:$H,MATCH(CS$1,Settings!$G:$G,0))=TRUE,
100-100*(AD15-MINIFS(AD:AD,$E:$E,$E15))/(MAXIFS(AD:AD,$E:$E,$E15)-MINIFS(AD:AD,$E:$E,$E15)),
100*(AD15-MINIFS(AD:AD,$E:$E,$E15))/(MAXIFS(AD:AD,$E:$E,$E15)-MINIFS(AD:AD,$E:$E,$E15))))</f>
        <v>54.54545455</v>
      </c>
      <c r="CT15" s="223" t="str">
        <f t="array" ref="CT15">IF(AE15="","",
IF(INDEX(Settings!$H:$H,MATCH(CT$1,Settings!$G:$G,0))=TRUE,
100-100*(AE15-MINIFS(AE:AE,$E:$E,$E15))/(MAXIFS(AE:AE,$E:$E,$E15)-MINIFS(AE:AE,$E:$E,$E15)),
100*(AE15-MINIFS(AE:AE,$E:$E,$E15))/(MAXIFS(AE:AE,$E:$E,$E15)-MINIFS(AE:AE,$E:$E,$E15))))</f>
        <v/>
      </c>
      <c r="CU15" s="223" t="str">
        <f t="array" ref="CU15">IF(AF15="","",
IF(INDEX(Settings!$H:$H,MATCH(CU$1,Settings!$G:$G,0))=TRUE,
100-100*(AF15-MINIFS(AF:AF,$E:$E,$E15))/(MAXIFS(AF:AF,$E:$E,$E15)-MINIFS(AF:AF,$E:$E,$E15)),
100*(AF15-MINIFS(AF:AF,$E:$E,$E15))/(MAXIFS(AF:AF,$E:$E,$E15)-MINIFS(AF:AF,$E:$E,$E15))))</f>
        <v/>
      </c>
      <c r="CV15" s="223" t="str">
        <f t="array" ref="CV15">IF(AG15="","",
IF(INDEX(Settings!$H:$H,MATCH(CV$1,Settings!$G:$G,0))=TRUE,
100-100*(AG15-MINIFS(AG:AG,$E:$E,$E15))/(MAXIFS(AG:AG,$E:$E,$E15)-MINIFS(AG:AG,$E:$E,$E15)),
100*(AG15-MINIFS(AG:AG,$E:$E,$E15))/(MAXIFS(AG:AG,$E:$E,$E15)-MINIFS(AG:AG,$E:$E,$E15))))</f>
        <v/>
      </c>
      <c r="CW15" s="223" t="str">
        <f t="array" ref="CW15">IF(AH15="","",
IF(INDEX(Settings!$H:$H,MATCH(CW$1,Settings!$G:$G,0))=TRUE,
100-100*(AH15-MINIFS(AH:AH,$E:$E,$E15))/(MAXIFS(AH:AH,$E:$E,$E15)-MINIFS(AH:AH,$E:$E,$E15)),
100*(AH15-MINIFS(AH:AH,$E:$E,$E15))/(MAXIFS(AH:AH,$E:$E,$E15)-MINIFS(AH:AH,$E:$E,$E15))))</f>
        <v/>
      </c>
      <c r="CX15" s="223" t="str">
        <f t="array" ref="CX15">IF(AI15="","",
IF(INDEX(Settings!$H:$H,MATCH(CX$1,Settings!$G:$G,0))=TRUE,
100-100*(AI15-MINIFS(AI:AI,$E:$E,$E15))/(MAXIFS(AI:AI,$E:$E,$E15)-MINIFS(AI:AI,$E:$E,$E15)),
100*(AI15-MINIFS(AI:AI,$E:$E,$E15))/(MAXIFS(AI:AI,$E:$E,$E15)-MINIFS(AI:AI,$E:$E,$E15))))</f>
        <v/>
      </c>
      <c r="CY15" s="223" t="str">
        <f t="array" ref="CY15">IF(AJ15="","",
IF(INDEX(Settings!$H:$H,MATCH(CY$1,Settings!$G:$G,0))=TRUE,
100-100*(AJ15-MINIFS(AJ:AJ,$E:$E,$E15))/(MAXIFS(AJ:AJ,$E:$E,$E15)-MINIFS(AJ:AJ,$E:$E,$E15)),
100*(AJ15-MINIFS(AJ:AJ,$E:$E,$E15))/(MAXIFS(AJ:AJ,$E:$E,$E15)-MINIFS(AJ:AJ,$E:$E,$E15))))</f>
        <v/>
      </c>
      <c r="CZ15" s="223" t="str">
        <f t="array" ref="CZ15">IF(AK15="","",
IF(INDEX(Settings!$H:$H,MATCH(CZ$1,Settings!$G:$G,0))=TRUE,
100-100*(AK15-MINIFS(AK:AK,$E:$E,$E15))/(MAXIFS(AK:AK,$E:$E,$E15)-MINIFS(AK:AK,$E:$E,$E15)),
100*(AK15-MINIFS(AK:AK,$E:$E,$E15))/(MAXIFS(AK:AK,$E:$E,$E15)-MINIFS(AK:AK,$E:$E,$E15))))</f>
        <v/>
      </c>
      <c r="DA15" s="223" t="str">
        <f t="array" ref="DA15">IF(AL15="","",
IF(INDEX(Settings!$H:$H,MATCH(DA$1,Settings!$G:$G,0))=TRUE,
100-100*(AL15-MINIFS(AL:AL,$E:$E,$E15))/(MAXIFS(AL:AL,$E:$E,$E15)-MINIFS(AL:AL,$E:$E,$E15)),
100*(AL15-MINIFS(AL:AL,$E:$E,$E15))/(MAXIFS(AL:AL,$E:$E,$E15)-MINIFS(AL:AL,$E:$E,$E15))))</f>
        <v/>
      </c>
      <c r="DB15" s="223" t="str">
        <f t="array" ref="DB15">IF(AM15="","",
IF(INDEX(Settings!$H:$H,MATCH(DB$1,Settings!$G:$G,0))=TRUE,
100-100*(AM15-MINIFS(AM:AM,$E:$E,$E15))/(MAXIFS(AM:AM,$E:$E,$E15)-MINIFS(AM:AM,$E:$E,$E15)),
100*(AM15-MINIFS(AM:AM,$E:$E,$E15))/(MAXIFS(AM:AM,$E:$E,$E15)-MINIFS(AM:AM,$E:$E,$E15))))</f>
        <v/>
      </c>
      <c r="DC15" s="223" t="str">
        <f t="array" ref="DC15">IF(AN15="","",
IF(INDEX(Settings!$H:$H,MATCH(DC$1,Settings!$G:$G,0))=TRUE,
100-100*(AN15-MINIFS(AN:AN,$E:$E,$E15))/(MAXIFS(AN:AN,$E:$E,$E15)-MINIFS(AN:AN,$E:$E,$E15)),
100*(AN15-MINIFS(AN:AN,$E:$E,$E15))/(MAXIFS(AN:AN,$E:$E,$E15)-MINIFS(AN:AN,$E:$E,$E15))))</f>
        <v/>
      </c>
      <c r="DD15" s="223" t="str">
        <f t="array" ref="DD15">IF(AO15="","",
IF(INDEX(Settings!$H:$H,MATCH(DD$1,Settings!$G:$G,0))=TRUE,
100-100*(AO15-MINIFS(AO:AO,$E:$E,$E15))/(MAXIFS(AO:AO,$E:$E,$E15)-MINIFS(AO:AO,$E:$E,$E15)),
100*(AO15-MINIFS(AO:AO,$E:$E,$E15))/(MAXIFS(AO:AO,$E:$E,$E15)-MINIFS(AO:AO,$E:$E,$E15))))</f>
        <v/>
      </c>
      <c r="DE15" s="223" t="str">
        <f t="array" ref="DE15">IF(AP15="","",
IF(INDEX(Settings!$H:$H,MATCH(DE$1,Settings!$G:$G,0))=TRUE,
100-100*(AP15-MINIFS(AP:AP,$E:$E,$E15))/(MAXIFS(AP:AP,$E:$E,$E15)-MINIFS(AP:AP,$E:$E,$E15)),
100*(AP15-MINIFS(AP:AP,$E:$E,$E15))/(MAXIFS(AP:AP,$E:$E,$E15)-MINIFS(AP:AP,$E:$E,$E15))))</f>
        <v/>
      </c>
      <c r="DF15" s="223" t="str">
        <f t="array" ref="DF15">IF(AQ15="","",
IF(INDEX(Settings!$H:$H,MATCH(DF$1,Settings!$G:$G,0))=TRUE,
100-100*(AQ15-MINIFS(AQ:AQ,$E:$E,$E15))/(MAXIFS(AQ:AQ,$E:$E,$E15)-MINIFS(AQ:AQ,$E:$E,$E15)),
100*(AQ15-MINIFS(AQ:AQ,$E:$E,$E15))/(MAXIFS(AQ:AQ,$E:$E,$E15)-MINIFS(AQ:AQ,$E:$E,$E15))))</f>
        <v/>
      </c>
      <c r="DG15" s="223" t="str">
        <f t="array" ref="DG15">IF(AR15="","",
IF(INDEX(Settings!$H:$H,MATCH(DG$1,Settings!$G:$G,0))=TRUE,
100-100*(AR15-MINIFS(AR:AR,$E:$E,$E15))/(MAXIFS(AR:AR,$E:$E,$E15)-MINIFS(AR:AR,$E:$E,$E15)),
100*(AR15-MINIFS(AR:AR,$E:$E,$E15))/(MAXIFS(AR:AR,$E:$E,$E15)-MINIFS(AR:AR,$E:$E,$E15))))</f>
        <v/>
      </c>
      <c r="DH15" s="223" t="str">
        <f t="array" ref="DH15">IF(AS15="","",
IF(INDEX(Settings!$H:$H,MATCH(DH$1,Settings!$G:$G,0))=TRUE,
100-100*(AS15-MINIFS(AS:AS,$E:$E,$E15))/(MAXIFS(AS:AS,$E:$E,$E15)-MINIFS(AS:AS,$E:$E,$E15)),
100*(AS15-MINIFS(AS:AS,$E:$E,$E15))/(MAXIFS(AS:AS,$E:$E,$E15)-MINIFS(AS:AS,$E:$E,$E15))))</f>
        <v/>
      </c>
      <c r="DI15" s="223" t="str">
        <f t="array" ref="DI15">IF(AT15="","",
IF(INDEX(Settings!$H:$H,MATCH(DI$1,Settings!$G:$G,0))=TRUE,
100-100*(AT15-MINIFS(AT:AT,$E:$E,$E15))/(MAXIFS(AT:AT,$E:$E,$E15)-MINIFS(AT:AT,$E:$E,$E15)),
100*(AT15-MINIFS(AT:AT,$E:$E,$E15))/(MAXIFS(AT:AT,$E:$E,$E15)-MINIFS(AT:AT,$E:$E,$E15))))</f>
        <v/>
      </c>
      <c r="DJ15" s="223" t="str">
        <f t="array" ref="DJ15">IF(AU15="","",
IF(INDEX(Settings!$H:$H,MATCH(DJ$1,Settings!$G:$G,0))=TRUE,
100-100*(AU15-MINIFS(AU:AU,$E:$E,$E15))/(MAXIFS(AU:AU,$E:$E,$E15)-MINIFS(AU:AU,$E:$E,$E15)),
100*(AU15-MINIFS(AU:AU,$E:$E,$E15))/(MAXIFS(AU:AU,$E:$E,$E15)-MINIFS(AU:AU,$E:$E,$E15))))</f>
        <v/>
      </c>
      <c r="DK15" s="223" t="str">
        <f t="array" ref="DK15">IF(AV15="","",
IF(INDEX(Settings!$H:$H,MATCH(DK$1,Settings!$G:$G,0))=TRUE,
100-100*(AV15-MINIFS(AV:AV,$E:$E,$E15))/(MAXIFS(AV:AV,$E:$E,$E15)-MINIFS(AV:AV,$E:$E,$E15)),
100*(AV15-MINIFS(AV:AV,$E:$E,$E15))/(MAXIFS(AV:AV,$E:$E,$E15)-MINIFS(AV:AV,$E:$E,$E15))))</f>
        <v/>
      </c>
      <c r="DL15" s="223" t="str">
        <f t="array" ref="DL15">IF(AW15="","",
IF(INDEX(Settings!$H:$H,MATCH(DL$1,Settings!$G:$G,0))=TRUE,
100-100*(AW15-MINIFS(AW:AW,$E:$E,$E15))/(MAXIFS(AW:AW,$E:$E,$E15)-MINIFS(AW:AW,$E:$E,$E15)),
100*(AW15-MINIFS(AW:AW,$E:$E,$E15))/(MAXIFS(AW:AW,$E:$E,$E15)-MINIFS(AW:AW,$E:$E,$E15))))</f>
        <v/>
      </c>
      <c r="DM15" s="223" t="str">
        <f t="array" ref="DM15">IF(AX15="","",
IF(INDEX(Settings!$H:$H,MATCH(DM$1,Settings!$G:$G,0))=TRUE,
100-100*(AX15-MINIFS(AX:AX,$E:$E,$E15))/(MAXIFS(AX:AX,$E:$E,$E15)-MINIFS(AX:AX,$E:$E,$E15)),
100*(AX15-MINIFS(AX:AX,$E:$E,$E15))/(MAXIFS(AX:AX,$E:$E,$E15)-MINIFS(AX:AX,$E:$E,$E15))))</f>
        <v/>
      </c>
      <c r="DN15" s="223" t="str">
        <f t="array" ref="DN15">IF(AY15="","",
IF(INDEX(Settings!$H:$H,MATCH(DN$1,Settings!$G:$G,0))=TRUE,
100-100*(AY15-MINIFS(AY:AY,$E:$E,$E15))/(MAXIFS(AY:AY,$E:$E,$E15)-MINIFS(AY:AY,$E:$E,$E15)),
100*(AY15-MINIFS(AY:AY,$E:$E,$E15))/(MAXIFS(AY:AY,$E:$E,$E15)-MINIFS(AY:AY,$E:$E,$E15))))</f>
        <v/>
      </c>
      <c r="DO15" s="223" t="str">
        <f t="array" ref="DO15">IF(AZ15="","",
IF(INDEX(Settings!$H:$H,MATCH(DO$1,Settings!$G:$G,0))=TRUE,
100-100*(AZ15-MINIFS(AZ:AZ,$E:$E,$E15))/(MAXIFS(AZ:AZ,$E:$E,$E15)-MINIFS(AZ:AZ,$E:$E,$E15)),
100*(AZ15-MINIFS(AZ:AZ,$E:$E,$E15))/(MAXIFS(AZ:AZ,$E:$E,$E15)-MINIFS(AZ:AZ,$E:$E,$E15))))</f>
        <v/>
      </c>
      <c r="DP15" s="223" t="str">
        <f t="array" ref="DP15">IF(BA15="","",
IF(INDEX(Settings!$H:$H,MATCH(DP$1,Settings!$G:$G,0))=TRUE,
100-100*(BA15-MINIFS(BA:BA,$E:$E,$E15))/(MAXIFS(BA:BA,$E:$E,$E15)-MINIFS(BA:BA,$E:$E,$E15)),
100*(BA15-MINIFS(BA:BA,$E:$E,$E15))/(MAXIFS(BA:BA,$E:$E,$E15)-MINIFS(BA:BA,$E:$E,$E15))))</f>
        <v/>
      </c>
      <c r="DQ15" s="223" t="str">
        <f t="array" ref="DQ15">IF(BB15="","",
IF(INDEX(Settings!$H:$H,MATCH(DQ$1,Settings!$G:$G,0))=TRUE,
100-100*(BB15-MINIFS(BB:BB,$E:$E,$E15))/(MAXIFS(BB:BB,$E:$E,$E15)-MINIFS(BB:BB,$E:$E,$E15)),
100*(BB15-MINIFS(BB:BB,$E:$E,$E15))/(MAXIFS(BB:BB,$E:$E,$E15)-MINIFS(BB:BB,$E:$E,$E15))))</f>
        <v/>
      </c>
      <c r="DR15" s="223" t="str">
        <f t="array" ref="DR15">IF(BC15="","",
IF(INDEX(Settings!$H:$H,MATCH(DR$1,Settings!$G:$G,0))=TRUE,
100-100*(BC15-MINIFS(BC:BC,$E:$E,$E15))/(MAXIFS(BC:BC,$E:$E,$E15)-MINIFS(BC:BC,$E:$E,$E15)),
100*(BC15-MINIFS(BC:BC,$E:$E,$E15))/(MAXIFS(BC:BC,$E:$E,$E15)-MINIFS(BC:BC,$E:$E,$E15))))</f>
        <v/>
      </c>
      <c r="DS15" s="223" t="str">
        <f t="array" ref="DS15">IF(BD15="","",
IF(INDEX(Settings!$H:$H,MATCH(DS$1,Settings!$G:$G,0))=TRUE,
100-100*(BD15-MINIFS(BD:BD,$E:$E,$E15))/(MAXIFS(BD:BD,$E:$E,$E15)-MINIFS(BD:BD,$E:$E,$E15)),
100*(BD15-MINIFS(BD:BD,$E:$E,$E15))/(MAXIFS(BD:BD,$E:$E,$E15)-MINIFS(BD:BD,$E:$E,$E15))))</f>
        <v/>
      </c>
      <c r="DT15" s="223" t="str">
        <f t="array" ref="DT15">IF(BE15="","",
IF(INDEX(Settings!$H:$H,MATCH(DT$1,Settings!$G:$G,0))=TRUE,
100-100*(BE15-MINIFS(BE:BE,$E:$E,$E15))/(MAXIFS(BE:BE,$E:$E,$E15)-MINIFS(BE:BE,$E:$E,$E15)),
100*(BE15-MINIFS(BE:BE,$E:$E,$E15))/(MAXIFS(BE:BE,$E:$E,$E15)-MINIFS(BE:BE,$E:$E,$E15))))</f>
        <v/>
      </c>
      <c r="DU15" s="223" t="str">
        <f t="array" ref="DU15">IF(BF15="","",
IF(INDEX(Settings!$H:$H,MATCH(DU$1,Settings!$G:$G,0))=TRUE,
100-100*(BF15-MINIFS(BF:BF,$E:$E,$E15))/(MAXIFS(BF:BF,$E:$E,$E15)-MINIFS(BF:BF,$E:$E,$E15)),
100*(BF15-MINIFS(BF:BF,$E:$E,$E15))/(MAXIFS(BF:BF,$E:$E,$E15)-MINIFS(BF:BF,$E:$E,$E15))))</f>
        <v/>
      </c>
      <c r="DV15" s="223" t="str">
        <f t="array" ref="DV15">IF(BG15="","",
IF(INDEX(Settings!$H:$H,MATCH(DV$1,Settings!$G:$G,0))=TRUE,
100-100*(BG15-MINIFS(BG:BG,$E:$E,$E15))/(MAXIFS(BG:BG,$E:$E,$E15)-MINIFS(BG:BG,$E:$E,$E15)),
100*(BG15-MINIFS(BG:BG,$E:$E,$E15))/(MAXIFS(BG:BG,$E:$E,$E15)-MINIFS(BG:BG,$E:$E,$E15))))</f>
        <v/>
      </c>
      <c r="DW15" s="223" t="str">
        <f t="array" ref="DW15">IF(BH15="","",
IF(INDEX(Settings!$H:$H,MATCH(DW$1,Settings!$G:$G,0))=TRUE,
100-100*(BH15-MINIFS(BH:BH,$E:$E,$E15))/(MAXIFS(BH:BH,$E:$E,$E15)-MINIFS(BH:BH,$E:$E,$E15)),
100*(BH15-MINIFS(BH:BH,$E:$E,$E15))/(MAXIFS(BH:BH,$E:$E,$E15)-MINIFS(BH:BH,$E:$E,$E15))))</f>
        <v/>
      </c>
      <c r="DX15" s="223" t="str">
        <f t="array" ref="DX15">IF(BI15="","",
IF(INDEX(Settings!$H:$H,MATCH(DX$1,Settings!$G:$G,0))=TRUE,
100-100*(BI15-MINIFS(BI:BI,$E:$E,$E15))/(MAXIFS(BI:BI,$E:$E,$E15)-MINIFS(BI:BI,$E:$E,$E15)),
100*(BI15-MINIFS(BI:BI,$E:$E,$E15))/(MAXIFS(BI:BI,$E:$E,$E15)-MINIFS(BI:BI,$E:$E,$E15))))</f>
        <v/>
      </c>
      <c r="DY15" s="223" t="str">
        <f t="array" ref="DY15">IF(BJ15="","",
IF(INDEX(Settings!$H:$H,MATCH(DY$1,Settings!$G:$G,0))=TRUE,
100-100*(BJ15-MINIFS(BJ:BJ,$E:$E,$E15))/(MAXIFS(BJ:BJ,$E:$E,$E15)-MINIFS(BJ:BJ,$E:$E,$E15)),
100*(BJ15-MINIFS(BJ:BJ,$E:$E,$E15))/(MAXIFS(BJ:BJ,$E:$E,$E15)-MINIFS(BJ:BJ,$E:$E,$E15))))</f>
        <v/>
      </c>
      <c r="DZ15" s="225"/>
      <c r="EA15" s="225"/>
      <c r="EB15" s="225">
        <f t="shared" si="8"/>
        <v>62.06896552</v>
      </c>
      <c r="EC15" s="225">
        <f t="shared" si="9"/>
        <v>48.14421689</v>
      </c>
      <c r="ED15" s="225">
        <f t="shared" si="10"/>
        <v>76.18970989</v>
      </c>
      <c r="EE15" s="225" t="str">
        <f t="shared" si="11"/>
        <v/>
      </c>
      <c r="EF15" s="225">
        <f t="shared" si="12"/>
        <v>59.813506</v>
      </c>
      <c r="EG15" s="225">
        <f t="shared" si="13"/>
        <v>62.13429743</v>
      </c>
      <c r="EH15" s="225"/>
      <c r="EI15" s="225"/>
      <c r="EJ15" s="225"/>
      <c r="EK15" s="225"/>
      <c r="EL15" s="225"/>
      <c r="EM15" s="225"/>
    </row>
    <row r="16">
      <c r="A16" s="228" t="s">
        <v>191</v>
      </c>
      <c r="B16" s="229">
        <v>45886.0</v>
      </c>
      <c r="C16" s="230" t="s">
        <v>176</v>
      </c>
      <c r="D16" s="231" t="str">
        <f t="array" ref="D16">IFERROR(INDEX(Profiles!$B:$B,MATCH($A16,Profiles!$A:$A,0)),"")</f>
        <v>Forward</v>
      </c>
      <c r="E16" s="231" t="str">
        <f t="array" ref="E16">IFERROR(INDEX(Profiles!$C:$C,MATCH($A16,Profiles!$A:$A,0)),"")</f>
        <v>U15</v>
      </c>
      <c r="F16" s="230" t="s">
        <v>177</v>
      </c>
      <c r="G16" s="230" t="s">
        <v>178</v>
      </c>
      <c r="H16" s="230">
        <v>2025.0</v>
      </c>
      <c r="I16" s="231" t="str">
        <f>IF(A16="","",IF(Settings!$N$3="DATE",F16&amp;": "&amp;TEXT(B16,"M/DD/YY"),F16&amp;": "&amp;H16))</f>
        <v>Summer: 2025</v>
      </c>
      <c r="J16" s="230">
        <v>12.6</v>
      </c>
      <c r="K16" s="230">
        <v>18.2</v>
      </c>
      <c r="L16" s="230">
        <v>22.0</v>
      </c>
      <c r="M16" s="232">
        <f t="shared" si="14"/>
        <v>17.6</v>
      </c>
      <c r="N16" s="230">
        <v>88.0</v>
      </c>
      <c r="O16" s="231"/>
      <c r="P16" s="231"/>
      <c r="Q16" s="230">
        <v>192.0</v>
      </c>
      <c r="R16" s="230">
        <v>6.9</v>
      </c>
      <c r="S16" s="230" t="str">
        <f>IFERROR(VLOOKUP(AF16, 'YOYO IR Scores'!A:C, 3, FALSE), "")
</f>
        <v/>
      </c>
      <c r="T16" s="230">
        <v>230.0</v>
      </c>
      <c r="U16" s="230">
        <v>3.0</v>
      </c>
      <c r="V16" s="231"/>
      <c r="W16" s="231"/>
      <c r="X16" s="233">
        <f t="shared" si="4"/>
        <v>1.197916667</v>
      </c>
      <c r="Y16" s="234">
        <f t="shared" si="5"/>
        <v>252.77</v>
      </c>
      <c r="Z16" s="234" t="str">
        <f t="shared" si="6"/>
        <v/>
      </c>
      <c r="AA16" s="233" t="str">
        <f t="shared" si="7"/>
        <v/>
      </c>
      <c r="AB16" s="232"/>
      <c r="AC16" s="232"/>
      <c r="AD16" s="232"/>
      <c r="AE16" s="232" t="str">
        <f>IFERROR(VLOOKUP(AF16, 'YOYO IR Scores'!A:C, 2, FALSE), "")</f>
        <v/>
      </c>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f t="array" ref="BK16">IF(J16="","",
IF(INDEX(Settings!$H:$H,MATCH(BY$1,Settings!$G:$G,0))=TRUE,
100-100*(J16-MIN(J:J))/(MAX(J:J)-MIN(J:J)),
100*(J16-MIN(J:J))/(MAX(J:J)-MIN(J:J))))</f>
        <v>40</v>
      </c>
      <c r="BL16" s="232">
        <f t="array" ref="BL16">IF(J16="","",
IF(INDEX(Settings!$H:$H,MATCH(BY$1,Settings!$G:$G,0))=TRUE,
100-100*(J16-MINIFS(J:J,$E:$E,$E16))/(MAXIFS(J:J,$E:$E,$E16)-MINIFS(J:J,$E:$E,$E16)),
100*(J16-MINIFS(J:J,$E:$E,$E16))/(MAXIFS(J:J,$E:$E,$E16)-MINIFS(J:J,$E:$E,$E16))))</f>
        <v>40</v>
      </c>
      <c r="BM16" s="232">
        <f t="array" ref="BM16">IF(J16="","",
IF(INDEX(Settings!$H:$H,MATCH(BY$1,Settings!$G:$G,0))=TRUE,
100-100*(J16-MINIFS(J:J,$E:$E,$E16,$I:$I,$I16))/(MAXIFS(J:J,$E:$E,$E16,$I:$I,$I16)-MINIFS(J:J,$E:$E,$E16,$I:$I,$I16)),
100*(J16-MINIFS(J:J,$E:$E,$E16,$I:$I,$I16))/(MAXIFS(J:J,$E:$E,$E16,$I:$I,$I16)-MINIFS(J:J,$E:$E,$E16,$I:$I,$I16))))</f>
        <v>40</v>
      </c>
      <c r="BN16" s="231">
        <f t="array" ref="BN16">IF(J16="","",
IF(INDEX(Settings!$H:$H,MATCH(BY$1,Settings!$G:$G,0))=TRUE,
100-100*PERCENTRANK(J:J,J16),
100*PERCENTRANK(J:J,J16)))</f>
        <v>41.2</v>
      </c>
      <c r="BO16" s="231">
        <f>IFERROR(__xludf.DUMMYFUNCTION("IF(J16="""","""",
IF(INDEX(Settings!$H:$H,MATCH(BY$1,Settings!$G:$G,0))=TRUE,
100-100*PERCENTRANK(FILTER(J:J,$E:$E=$E16),J16),
100*PERCENTRANK(FILTER(J:J,$E:$E=$E16),J16)))"),41.199999999999996)</f>
        <v>41.2</v>
      </c>
      <c r="BP16" s="231">
        <f>IFERROR(__xludf.DUMMYFUNCTION("IF(J16="""","""",
IF(INDEX(Settings!$H:$H,MATCH(BY$1,Settings!$G:$G,0))=TRUE,
100-100*PERCENTRANK(FILTER(J:J,$E:$E=$E16,$I:$I=$I16),J16),
100*PERCENTRANK(FILTER(J:J,$E:$E=$E16,$I:$I=$I16),J16)))"),41.199999999999996)</f>
        <v>41.2</v>
      </c>
      <c r="BQ16" s="233">
        <f t="array" ref="BQ16">IF(J16="","",
IF(INDEX(Settings!$H:$H,MATCH(BY$1,Settings!$G:$G,0))=TRUE,
-1*(J16-AVERAGE(J:J))/STDEV(J:J),
(J16-AVERAGE(J:J))/STDEV(J:J)))</f>
        <v>-0.1316556057</v>
      </c>
      <c r="BR16" s="233">
        <f>IFERROR(__xludf.DUMMYFUNCTION("IF(J16="""","""",
IF(INDEX(Settings!$H:$H,MATCH(BY$1,Settings!$G:$G,0))=TRUE,
-1*(J16-AVERAGEIFS(J:J,$E:$E,$E16))/STDEV(FILTER(J:J,$E:$E=$E16)),
(J16-AVERAGEIFS(J:J,$E:$E,$E16))/STDEV(FILTER(J:J,$E:$E=$E16))))"),-0.13165560569229015)</f>
        <v>-0.1316556057</v>
      </c>
      <c r="BS16" s="233">
        <f>IFERROR(__xludf.DUMMYFUNCTION("IF(J16="""","""",
IF(INDEX(Settings!$H:$H,MATCH(BY$1,Settings!$G:$G,0))=TRUE,
-1*(J16-AVERAGEIFS(J:J,$E:$E,$E16,$I:$I,$I16))/STDEV(FILTER(J:J,$E:$E=$E16,$I:$I=$I16)),
(J16-AVERAGEIFS(J:J,$E:$E,$E16,$I:$I,$I16))/STDEV(FILTER(J:J,$E:$E=$E16,$I:$I=$I16))))"),-0.13165560569229015)</f>
        <v>-0.1316556057</v>
      </c>
      <c r="BT16" s="227">
        <f t="array" ref="BT16">IF(J16="","",
IF(INDEX(Settings!$H:$H,MATCH(BY$1,Settings!$G:$G,0))=TRUE,
(-1*((J16-AVERAGE(J:J))/STDEV(J:J))*10+50),
((J16-AVERAGE(J:J))/STDEV(J:J))*10+50))</f>
        <v>48.68344394</v>
      </c>
      <c r="BU16" s="227">
        <f>IFERROR(__xludf.DUMMYFUNCTION("IF(J16="""","""",
IF(INDEX(Settings!$H:$H,MATCH(BY$1,Settings!$G:$G,0))=TRUE,
(-1*(J16-AVERAGEIFS(J:J,$E:$E,$E16))/STDEV(FILTER(J:J,$E:$E=$E16))*10+50),
(J16-AVERAGEIFS(J:J,$E:$E,$E16))/STDEV(FILTER(J:J,$E:$E=$E16))*10+50))"),48.6834439430771)</f>
        <v>48.68344394</v>
      </c>
      <c r="BV16" s="227">
        <f>IFERROR(__xludf.DUMMYFUNCTION("IF(J16="""","""",
IF(INDEX(Settings!$H:$H,MATCH(BY$1,Settings!$G:$G,0))=TRUE,
(-1*(J16-AVERAGEIFS(J:J,$E:$E,$E16,$I:$I,$I16))/STDEV(FILTER(J:J,$E:$E=$E16,$I:$I=$I16))*10+50),
(J16-AVERAGEIFS(J:J,$E:$E,$E16,$I:$I,$I16))/STDEV(FILTER(J:J,$E:$E=$E16,$I:$I=$I"&amp;"16))*10+50))"),48.6834439430771)</f>
        <v>48.68344394</v>
      </c>
      <c r="BW16" s="231"/>
      <c r="BX16" s="231"/>
      <c r="BY16" s="232">
        <f t="array" ref="BY16">IF(J16="","",
IF(INDEX(Settings!$H:$H,MATCH(BY$1,Settings!$G:$G,0))=TRUE,
100-100*(J16-MINIFS(J:J,$E:$E,$E16))/(MAXIFS(J:J,$E:$E,$E16)-MINIFS(J:J,$E:$E,$E16)),
100*(J16-MINIFS(J:J,$E:$E,$E16))/(MAXIFS(J:J,$E:$E,$E16)-MINIFS(J:J,$E:$E,$E16))))</f>
        <v>40</v>
      </c>
      <c r="BZ16" s="232">
        <f t="array" ref="BZ16">IF(K16="","",
IF(INDEX(Settings!$H:$H,MATCH(BZ$1,Settings!$G:$G,0))=TRUE,
100-100*(K16-MINIFS(K:K,$E:$E,$E16))/(MAXIFS(K:K,$E:$E,$E16)-MINIFS(K:K,$E:$E,$E16)),
100*(K16-MINIFS(K:K,$E:$E,$E16))/(MAXIFS(K:K,$E:$E,$E16)-MINIFS(K:K,$E:$E,$E16))))</f>
        <v>32.60869565</v>
      </c>
      <c r="CA16" s="232">
        <f t="array" ref="CA16">IF(L16="","",
IF(INDEX(Settings!$H:$H,MATCH(CA$1,Settings!$G:$G,0))=TRUE,
100-100*(L16-MINIFS(L:L,$E:$E,$E16))/(MAXIFS(L:L,$E:$E,$E16)-MINIFS(L:L,$E:$E,$E16)),
100*(L16-MINIFS(L:L,$E:$E,$E16))/(MAXIFS(L:L,$E:$E,$E16)-MINIFS(L:L,$E:$E,$E16))))</f>
        <v>51.85185185</v>
      </c>
      <c r="CB16" s="232">
        <f t="array" ref="CB16">IF(M16="","",
IF(INDEX(Settings!$H:$H,MATCH(CB$1,Settings!$G:$G,0))=TRUE,
100-100*(M16-MINIFS(M:M,$E:$E,$E16))/(MAXIFS(M:M,$E:$E,$E16)-MINIFS(M:M,$E:$E,$E16)),
100*(M16-MINIFS(M:M,$E:$E,$E16))/(MAXIFS(M:M,$E:$E,$E16)-MINIFS(M:M,$E:$E,$E16))))</f>
        <v>45.06437768</v>
      </c>
      <c r="CC16" s="232">
        <f t="array" ref="CC16">IF(N16="","",
IF(INDEX(Settings!$H:$H,MATCH(CC$1,Settings!$G:$G,0))=TRUE,
100-100*(N16-MINIFS(N:N,$E:$E,$E16))/(MAXIFS(N:N,$E:$E,$E16)-MINIFS(N:N,$E:$E,$E16)),
100*(N16-MINIFS(N:N,$E:$E,$E16))/(MAXIFS(N:N,$E:$E,$E16)-MINIFS(N:N,$E:$E,$E16))))</f>
        <v>37.93103448</v>
      </c>
      <c r="CD16" s="232" t="str">
        <f t="array" ref="CD16">IF(O16="","",
IF(INDEX(Settings!$H:$H,MATCH(CD$1,Settings!$G:$G,0))=TRUE,
100-100*(O16-MINIFS(O:O,$E:$E,$E16))/(MAXIFS(O:O,$E:$E,$E16)-MINIFS(O:O,$E:$E,$E16)),
100*(O16-MINIFS(O:O,$E:$E,$E16))/(MAXIFS(O:O,$E:$E,$E16)-MINIFS(O:O,$E:$E,$E16))))</f>
        <v/>
      </c>
      <c r="CE16" s="232" t="str">
        <f t="array" ref="CE16">IF(P16="","",
IF(INDEX(Settings!$H:$H,MATCH(CE$1,Settings!$G:$G,0))=TRUE,
100-100*(P16-MINIFS(P:P,$E:$E,$E16))/(MAXIFS(P:P,$E:$E,$E16)-MINIFS(P:P,$E:$E,$E16)),
100*(P16-MINIFS(P:P,$E:$E,$E16))/(MAXIFS(P:P,$E:$E,$E16)-MINIFS(P:P,$E:$E,$E16))))</f>
        <v/>
      </c>
      <c r="CF16" s="232">
        <f t="array" ref="CF16">IF(Q16="","",
IF(INDEX(Settings!$H:$H,MATCH(CF$1,Settings!$G:$G,0))=TRUE,
100-100*(Q16-MINIFS(Q:Q,$E:$E,$E16))/(MAXIFS(Q:Q,$E:$E,$E16)-MINIFS(Q:Q,$E:$E,$E16)),
100*(Q16-MINIFS(Q:Q,$E:$E,$E16))/(MAXIFS(Q:Q,$E:$E,$E16)-MINIFS(Q:Q,$E:$E,$E16))))</f>
        <v>19.35483871</v>
      </c>
      <c r="CG16" s="232">
        <f t="array" ref="CG16">IF(R16="","",
IF(INDEX(Settings!$H:$H,MATCH(CG$1,Settings!$G:$G,0))=TRUE,
100-100*(R16-MINIFS(R:R,$E:$E,$E16))/(MAXIFS(R:R,$E:$E,$E16)-MINIFS(R:R,$E:$E,$E16)),
100*(R16-MINIFS(R:R,$E:$E,$E16))/(MAXIFS(R:R,$E:$E,$E16)-MINIFS(R:R,$E:$E,$E16))))</f>
        <v>78.57142857</v>
      </c>
      <c r="CH16" s="232" t="str">
        <f t="array" ref="CH16">IF(S16="","",
IF(INDEX(Settings!$H:$H,MATCH(CH$1,Settings!$G:$G,0))=TRUE,
100-100*(S16-MINIFS(S:S,$E:$E,$E16))/(MAXIFS(S:S,$E:$E,$E16)-MINIFS(S:S,$E:$E,$E16)),
100*(S16-MINIFS(S:S,$E:$E,$E16))/(MAXIFS(S:S,$E:$E,$E16)-MINIFS(S:S,$E:$E,$E16))))</f>
        <v/>
      </c>
      <c r="CI16" s="232">
        <f t="array" ref="CI16">IF(T16="","",
IF(INDEX(Settings!$H:$H,MATCH(CI$1,Settings!$G:$G,0))=TRUE,
100-100*(T16-MINIFS(T:T,$E:$E,$E16))/(MAXIFS(T:T,$E:$E,$E16)-MINIFS(T:T,$E:$E,$E16)),
100*(T16-MINIFS(T:T,$E:$E,$E16))/(MAXIFS(T:T,$E:$E,$E16)-MINIFS(T:T,$E:$E,$E16))))</f>
        <v>43.33333333</v>
      </c>
      <c r="CJ16" s="232">
        <f t="array" ref="CJ16">IF(U16="","",
IF(INDEX(Settings!$H:$H,MATCH(CJ$1,Settings!$G:$G,0))=TRUE,
100-100*(U16-MINIFS(U:U,$E:$E,$E16))/(MAXIFS(U:U,$E:$E,$E16)-MINIFS(U:U,$E:$E,$E16)),
100*(U16-MINIFS(U:U,$E:$E,$E16))/(MAXIFS(U:U,$E:$E,$E16)-MINIFS(U:U,$E:$E,$E16))))</f>
        <v>100</v>
      </c>
      <c r="CK16" s="232" t="str">
        <f t="array" ref="CK16">IF(V16="","",
IF(INDEX(Settings!$H:$H,MATCH(CK$1,Settings!$G:$G,0))=TRUE,
100-100*(V16-MINIFS(V:V,$E:$E,$E16))/(MAXIFS(V:V,$E:$E,$E16)-MINIFS(V:V,$E:$E,$E16)),
100*(V16-MINIFS(V:V,$E:$E,$E16))/(MAXIFS(V:V,$E:$E,$E16)-MINIFS(V:V,$E:$E,$E16))))</f>
        <v/>
      </c>
      <c r="CL16" s="232" t="str">
        <f t="array" ref="CL16">IF(W16="","",
IF(INDEX(Settings!$H:$H,MATCH(CL$1,Settings!$G:$G,0))=TRUE,
100-100*(W16-MINIFS(W:W,$E:$E,$E16))/(MAXIFS(W:W,$E:$E,$E16)-MINIFS(W:W,$E:$E,$E16)),
100*(W16-MINIFS(W:W,$E:$E,$E16))/(MAXIFS(W:W,$E:$E,$E16)-MINIFS(W:W,$E:$E,$E16))))</f>
        <v/>
      </c>
      <c r="CM16" s="232">
        <f t="array" ref="CM16">IF(X16="","",
IF(INDEX(Settings!$H:$H,MATCH(CM$1,Settings!$G:$G,0))=TRUE,
100-100*(X16-MINIFS(X:X,$E:$E,$E16))/(MAXIFS(X:X,$E:$E,$E16)-MINIFS(X:X,$E:$E,$E16)),
100*(X16-MINIFS(X:X,$E:$E,$E16))/(MAXIFS(X:X,$E:$E,$E16)-MINIFS(X:X,$E:$E,$E16))))</f>
        <v>41.82263514</v>
      </c>
      <c r="CN16" s="232">
        <f t="array" ref="CN16">IF(Y16="","",
IF(INDEX(Settings!$H:$H,MATCH(CN$1,Settings!$G:$G,0))=TRUE,
100-100*(Y16-MINIFS(Y:Y,$E:$E,$E16))/(MAXIFS(Y:Y,$E:$E,$E16)-MINIFS(Y:Y,$E:$E,$E16)),
100*(Y16-MINIFS(Y:Y,$E:$E,$E16))/(MAXIFS(Y:Y,$E:$E,$E16)-MINIFS(Y:Y,$E:$E,$E16))))</f>
        <v>50.92333333</v>
      </c>
      <c r="CO16" s="232" t="str">
        <f t="array" ref="CO16">IF(Z16="","",
IF(INDEX(Settings!$H:$H,MATCH(CO$1,Settings!$G:$G,0))=TRUE,
100-100*(Z16-MINIFS(Z:Z,$E:$E,$E16))/(MAXIFS(Z:Z,$E:$E,$E16)-MINIFS(Z:Z,$E:$E,$E16)),
100*(Z16-MINIFS(Z:Z,$E:$E,$E16))/(MAXIFS(Z:Z,$E:$E,$E16)-MINIFS(Z:Z,$E:$E,$E16))))</f>
        <v/>
      </c>
      <c r="CP16" s="232" t="str">
        <f t="array" ref="CP16">IF(AA16="","",
IF(INDEX(Settings!$H:$H,MATCH(CP$1,Settings!$G:$G,0))=TRUE,
100-100*(AA16-MINIFS(AA:AA,$E:$E,$E16))/(MAXIFS(AA:AA,$E:$E,$E16)-MINIFS(AA:AA,$E:$E,$E16)),
100*(AA16-MINIFS(AA:AA,$E:$E,$E16))/(MAXIFS(AA:AA,$E:$E,$E16)-MINIFS(AA:AA,$E:$E,$E16))))</f>
        <v/>
      </c>
      <c r="CQ16" s="232" t="str">
        <f t="array" ref="CQ16">IF(AB16="","",
IF(INDEX(Settings!$H:$H,MATCH(CQ$1,Settings!$G:$G,0))=TRUE,
100-100*(AB16-MINIFS(AB:AB,$E:$E,$E16))/(MAXIFS(AB:AB,$E:$E,$E16)-MINIFS(AB:AB,$E:$E,$E16)),
100*(AB16-MINIFS(AB:AB,$E:$E,$E16))/(MAXIFS(AB:AB,$E:$E,$E16)-MINIFS(AB:AB,$E:$E,$E16))))</f>
        <v/>
      </c>
      <c r="CR16" s="232" t="str">
        <f t="array" ref="CR16">IF(AC16="","",
IF(INDEX(Settings!$H:$H,MATCH(CR$1,Settings!$G:$G,0))=TRUE,
100-100*(AC16-MINIFS(AC:AC,$E:$E,$E16))/(MAXIFS(AC:AC,$E:$E,$E16)-MINIFS(AC:AC,$E:$E,$E16)),
100*(AC16-MINIFS(AC:AC,$E:$E,$E16))/(MAXIFS(AC:AC,$E:$E,$E16)-MINIFS(AC:AC,$E:$E,$E16))))</f>
        <v/>
      </c>
      <c r="CS16" s="232" t="str">
        <f t="array" ref="CS16">IF(AD16="","",
IF(INDEX(Settings!$H:$H,MATCH(CS$1,Settings!$G:$G,0))=TRUE,
100-100*(AD16-MINIFS(AD:AD,$E:$E,$E16))/(MAXIFS(AD:AD,$E:$E,$E16)-MINIFS(AD:AD,$E:$E,$E16)),
100*(AD16-MINIFS(AD:AD,$E:$E,$E16))/(MAXIFS(AD:AD,$E:$E,$E16)-MINIFS(AD:AD,$E:$E,$E16))))</f>
        <v/>
      </c>
      <c r="CT16" s="232" t="str">
        <f t="array" ref="CT16">IF(AE16="","",
IF(INDEX(Settings!$H:$H,MATCH(CT$1,Settings!$G:$G,0))=TRUE,
100-100*(AE16-MINIFS(AE:AE,$E:$E,$E16))/(MAXIFS(AE:AE,$E:$E,$E16)-MINIFS(AE:AE,$E:$E,$E16)),
100*(AE16-MINIFS(AE:AE,$E:$E,$E16))/(MAXIFS(AE:AE,$E:$E,$E16)-MINIFS(AE:AE,$E:$E,$E16))))</f>
        <v/>
      </c>
      <c r="CU16" s="232" t="str">
        <f t="array" ref="CU16">IF(AF16="","",
IF(INDEX(Settings!$H:$H,MATCH(CU$1,Settings!$G:$G,0))=TRUE,
100-100*(AF16-MINIFS(AF:AF,$E:$E,$E16))/(MAXIFS(AF:AF,$E:$E,$E16)-MINIFS(AF:AF,$E:$E,$E16)),
100*(AF16-MINIFS(AF:AF,$E:$E,$E16))/(MAXIFS(AF:AF,$E:$E,$E16)-MINIFS(AF:AF,$E:$E,$E16))))</f>
        <v/>
      </c>
      <c r="CV16" s="232" t="str">
        <f t="array" ref="CV16">IF(AG16="","",
IF(INDEX(Settings!$H:$H,MATCH(CV$1,Settings!$G:$G,0))=TRUE,
100-100*(AG16-MINIFS(AG:AG,$E:$E,$E16))/(MAXIFS(AG:AG,$E:$E,$E16)-MINIFS(AG:AG,$E:$E,$E16)),
100*(AG16-MINIFS(AG:AG,$E:$E,$E16))/(MAXIFS(AG:AG,$E:$E,$E16)-MINIFS(AG:AG,$E:$E,$E16))))</f>
        <v/>
      </c>
      <c r="CW16" s="232" t="str">
        <f t="array" ref="CW16">IF(AH16="","",
IF(INDEX(Settings!$H:$H,MATCH(CW$1,Settings!$G:$G,0))=TRUE,
100-100*(AH16-MINIFS(AH:AH,$E:$E,$E16))/(MAXIFS(AH:AH,$E:$E,$E16)-MINIFS(AH:AH,$E:$E,$E16)),
100*(AH16-MINIFS(AH:AH,$E:$E,$E16))/(MAXIFS(AH:AH,$E:$E,$E16)-MINIFS(AH:AH,$E:$E,$E16))))</f>
        <v/>
      </c>
      <c r="CX16" s="232" t="str">
        <f t="array" ref="CX16">IF(AI16="","",
IF(INDEX(Settings!$H:$H,MATCH(CX$1,Settings!$G:$G,0))=TRUE,
100-100*(AI16-MINIFS(AI:AI,$E:$E,$E16))/(MAXIFS(AI:AI,$E:$E,$E16)-MINIFS(AI:AI,$E:$E,$E16)),
100*(AI16-MINIFS(AI:AI,$E:$E,$E16))/(MAXIFS(AI:AI,$E:$E,$E16)-MINIFS(AI:AI,$E:$E,$E16))))</f>
        <v/>
      </c>
      <c r="CY16" s="232" t="str">
        <f t="array" ref="CY16">IF(AJ16="","",
IF(INDEX(Settings!$H:$H,MATCH(CY$1,Settings!$G:$G,0))=TRUE,
100-100*(AJ16-MINIFS(AJ:AJ,$E:$E,$E16))/(MAXIFS(AJ:AJ,$E:$E,$E16)-MINIFS(AJ:AJ,$E:$E,$E16)),
100*(AJ16-MINIFS(AJ:AJ,$E:$E,$E16))/(MAXIFS(AJ:AJ,$E:$E,$E16)-MINIFS(AJ:AJ,$E:$E,$E16))))</f>
        <v/>
      </c>
      <c r="CZ16" s="232" t="str">
        <f t="array" ref="CZ16">IF(AK16="","",
IF(INDEX(Settings!$H:$H,MATCH(CZ$1,Settings!$G:$G,0))=TRUE,
100-100*(AK16-MINIFS(AK:AK,$E:$E,$E16))/(MAXIFS(AK:AK,$E:$E,$E16)-MINIFS(AK:AK,$E:$E,$E16)),
100*(AK16-MINIFS(AK:AK,$E:$E,$E16))/(MAXIFS(AK:AK,$E:$E,$E16)-MINIFS(AK:AK,$E:$E,$E16))))</f>
        <v/>
      </c>
      <c r="DA16" s="232" t="str">
        <f t="array" ref="DA16">IF(AL16="","",
IF(INDEX(Settings!$H:$H,MATCH(DA$1,Settings!$G:$G,0))=TRUE,
100-100*(AL16-MINIFS(AL:AL,$E:$E,$E16))/(MAXIFS(AL:AL,$E:$E,$E16)-MINIFS(AL:AL,$E:$E,$E16)),
100*(AL16-MINIFS(AL:AL,$E:$E,$E16))/(MAXIFS(AL:AL,$E:$E,$E16)-MINIFS(AL:AL,$E:$E,$E16))))</f>
        <v/>
      </c>
      <c r="DB16" s="232" t="str">
        <f t="array" ref="DB16">IF(AM16="","",
IF(INDEX(Settings!$H:$H,MATCH(DB$1,Settings!$G:$G,0))=TRUE,
100-100*(AM16-MINIFS(AM:AM,$E:$E,$E16))/(MAXIFS(AM:AM,$E:$E,$E16)-MINIFS(AM:AM,$E:$E,$E16)),
100*(AM16-MINIFS(AM:AM,$E:$E,$E16))/(MAXIFS(AM:AM,$E:$E,$E16)-MINIFS(AM:AM,$E:$E,$E16))))</f>
        <v/>
      </c>
      <c r="DC16" s="232" t="str">
        <f t="array" ref="DC16">IF(AN16="","",
IF(INDEX(Settings!$H:$H,MATCH(DC$1,Settings!$G:$G,0))=TRUE,
100-100*(AN16-MINIFS(AN:AN,$E:$E,$E16))/(MAXIFS(AN:AN,$E:$E,$E16)-MINIFS(AN:AN,$E:$E,$E16)),
100*(AN16-MINIFS(AN:AN,$E:$E,$E16))/(MAXIFS(AN:AN,$E:$E,$E16)-MINIFS(AN:AN,$E:$E,$E16))))</f>
        <v/>
      </c>
      <c r="DD16" s="232" t="str">
        <f t="array" ref="DD16">IF(AO16="","",
IF(INDEX(Settings!$H:$H,MATCH(DD$1,Settings!$G:$G,0))=TRUE,
100-100*(AO16-MINIFS(AO:AO,$E:$E,$E16))/(MAXIFS(AO:AO,$E:$E,$E16)-MINIFS(AO:AO,$E:$E,$E16)),
100*(AO16-MINIFS(AO:AO,$E:$E,$E16))/(MAXIFS(AO:AO,$E:$E,$E16)-MINIFS(AO:AO,$E:$E,$E16))))</f>
        <v/>
      </c>
      <c r="DE16" s="232" t="str">
        <f t="array" ref="DE16">IF(AP16="","",
IF(INDEX(Settings!$H:$H,MATCH(DE$1,Settings!$G:$G,0))=TRUE,
100-100*(AP16-MINIFS(AP:AP,$E:$E,$E16))/(MAXIFS(AP:AP,$E:$E,$E16)-MINIFS(AP:AP,$E:$E,$E16)),
100*(AP16-MINIFS(AP:AP,$E:$E,$E16))/(MAXIFS(AP:AP,$E:$E,$E16)-MINIFS(AP:AP,$E:$E,$E16))))</f>
        <v/>
      </c>
      <c r="DF16" s="232" t="str">
        <f t="array" ref="DF16">IF(AQ16="","",
IF(INDEX(Settings!$H:$H,MATCH(DF$1,Settings!$G:$G,0))=TRUE,
100-100*(AQ16-MINIFS(AQ:AQ,$E:$E,$E16))/(MAXIFS(AQ:AQ,$E:$E,$E16)-MINIFS(AQ:AQ,$E:$E,$E16)),
100*(AQ16-MINIFS(AQ:AQ,$E:$E,$E16))/(MAXIFS(AQ:AQ,$E:$E,$E16)-MINIFS(AQ:AQ,$E:$E,$E16))))</f>
        <v/>
      </c>
      <c r="DG16" s="232" t="str">
        <f t="array" ref="DG16">IF(AR16="","",
IF(INDEX(Settings!$H:$H,MATCH(DG$1,Settings!$G:$G,0))=TRUE,
100-100*(AR16-MINIFS(AR:AR,$E:$E,$E16))/(MAXIFS(AR:AR,$E:$E,$E16)-MINIFS(AR:AR,$E:$E,$E16)),
100*(AR16-MINIFS(AR:AR,$E:$E,$E16))/(MAXIFS(AR:AR,$E:$E,$E16)-MINIFS(AR:AR,$E:$E,$E16))))</f>
        <v/>
      </c>
      <c r="DH16" s="232" t="str">
        <f t="array" ref="DH16">IF(AS16="","",
IF(INDEX(Settings!$H:$H,MATCH(DH$1,Settings!$G:$G,0))=TRUE,
100-100*(AS16-MINIFS(AS:AS,$E:$E,$E16))/(MAXIFS(AS:AS,$E:$E,$E16)-MINIFS(AS:AS,$E:$E,$E16)),
100*(AS16-MINIFS(AS:AS,$E:$E,$E16))/(MAXIFS(AS:AS,$E:$E,$E16)-MINIFS(AS:AS,$E:$E,$E16))))</f>
        <v/>
      </c>
      <c r="DI16" s="232" t="str">
        <f t="array" ref="DI16">IF(AT16="","",
IF(INDEX(Settings!$H:$H,MATCH(DI$1,Settings!$G:$G,0))=TRUE,
100-100*(AT16-MINIFS(AT:AT,$E:$E,$E16))/(MAXIFS(AT:AT,$E:$E,$E16)-MINIFS(AT:AT,$E:$E,$E16)),
100*(AT16-MINIFS(AT:AT,$E:$E,$E16))/(MAXIFS(AT:AT,$E:$E,$E16)-MINIFS(AT:AT,$E:$E,$E16))))</f>
        <v/>
      </c>
      <c r="DJ16" s="232" t="str">
        <f t="array" ref="DJ16">IF(AU16="","",
IF(INDEX(Settings!$H:$H,MATCH(DJ$1,Settings!$G:$G,0))=TRUE,
100-100*(AU16-MINIFS(AU:AU,$E:$E,$E16))/(MAXIFS(AU:AU,$E:$E,$E16)-MINIFS(AU:AU,$E:$E,$E16)),
100*(AU16-MINIFS(AU:AU,$E:$E,$E16))/(MAXIFS(AU:AU,$E:$E,$E16)-MINIFS(AU:AU,$E:$E,$E16))))</f>
        <v/>
      </c>
      <c r="DK16" s="232" t="str">
        <f t="array" ref="DK16">IF(AV16="","",
IF(INDEX(Settings!$H:$H,MATCH(DK$1,Settings!$G:$G,0))=TRUE,
100-100*(AV16-MINIFS(AV:AV,$E:$E,$E16))/(MAXIFS(AV:AV,$E:$E,$E16)-MINIFS(AV:AV,$E:$E,$E16)),
100*(AV16-MINIFS(AV:AV,$E:$E,$E16))/(MAXIFS(AV:AV,$E:$E,$E16)-MINIFS(AV:AV,$E:$E,$E16))))</f>
        <v/>
      </c>
      <c r="DL16" s="232" t="str">
        <f t="array" ref="DL16">IF(AW16="","",
IF(INDEX(Settings!$H:$H,MATCH(DL$1,Settings!$G:$G,0))=TRUE,
100-100*(AW16-MINIFS(AW:AW,$E:$E,$E16))/(MAXIFS(AW:AW,$E:$E,$E16)-MINIFS(AW:AW,$E:$E,$E16)),
100*(AW16-MINIFS(AW:AW,$E:$E,$E16))/(MAXIFS(AW:AW,$E:$E,$E16)-MINIFS(AW:AW,$E:$E,$E16))))</f>
        <v/>
      </c>
      <c r="DM16" s="232" t="str">
        <f t="array" ref="DM16">IF(AX16="","",
IF(INDEX(Settings!$H:$H,MATCH(DM$1,Settings!$G:$G,0))=TRUE,
100-100*(AX16-MINIFS(AX:AX,$E:$E,$E16))/(MAXIFS(AX:AX,$E:$E,$E16)-MINIFS(AX:AX,$E:$E,$E16)),
100*(AX16-MINIFS(AX:AX,$E:$E,$E16))/(MAXIFS(AX:AX,$E:$E,$E16)-MINIFS(AX:AX,$E:$E,$E16))))</f>
        <v/>
      </c>
      <c r="DN16" s="232" t="str">
        <f t="array" ref="DN16">IF(AY16="","",
IF(INDEX(Settings!$H:$H,MATCH(DN$1,Settings!$G:$G,0))=TRUE,
100-100*(AY16-MINIFS(AY:AY,$E:$E,$E16))/(MAXIFS(AY:AY,$E:$E,$E16)-MINIFS(AY:AY,$E:$E,$E16)),
100*(AY16-MINIFS(AY:AY,$E:$E,$E16))/(MAXIFS(AY:AY,$E:$E,$E16)-MINIFS(AY:AY,$E:$E,$E16))))</f>
        <v/>
      </c>
      <c r="DO16" s="232" t="str">
        <f t="array" ref="DO16">IF(AZ16="","",
IF(INDEX(Settings!$H:$H,MATCH(DO$1,Settings!$G:$G,0))=TRUE,
100-100*(AZ16-MINIFS(AZ:AZ,$E:$E,$E16))/(MAXIFS(AZ:AZ,$E:$E,$E16)-MINIFS(AZ:AZ,$E:$E,$E16)),
100*(AZ16-MINIFS(AZ:AZ,$E:$E,$E16))/(MAXIFS(AZ:AZ,$E:$E,$E16)-MINIFS(AZ:AZ,$E:$E,$E16))))</f>
        <v/>
      </c>
      <c r="DP16" s="232" t="str">
        <f t="array" ref="DP16">IF(BA16="","",
IF(INDEX(Settings!$H:$H,MATCH(DP$1,Settings!$G:$G,0))=TRUE,
100-100*(BA16-MINIFS(BA:BA,$E:$E,$E16))/(MAXIFS(BA:BA,$E:$E,$E16)-MINIFS(BA:BA,$E:$E,$E16)),
100*(BA16-MINIFS(BA:BA,$E:$E,$E16))/(MAXIFS(BA:BA,$E:$E,$E16)-MINIFS(BA:BA,$E:$E,$E16))))</f>
        <v/>
      </c>
      <c r="DQ16" s="232" t="str">
        <f t="array" ref="DQ16">IF(BB16="","",
IF(INDEX(Settings!$H:$H,MATCH(DQ$1,Settings!$G:$G,0))=TRUE,
100-100*(BB16-MINIFS(BB:BB,$E:$E,$E16))/(MAXIFS(BB:BB,$E:$E,$E16)-MINIFS(BB:BB,$E:$E,$E16)),
100*(BB16-MINIFS(BB:BB,$E:$E,$E16))/(MAXIFS(BB:BB,$E:$E,$E16)-MINIFS(BB:BB,$E:$E,$E16))))</f>
        <v/>
      </c>
      <c r="DR16" s="232" t="str">
        <f t="array" ref="DR16">IF(BC16="","",
IF(INDEX(Settings!$H:$H,MATCH(DR$1,Settings!$G:$G,0))=TRUE,
100-100*(BC16-MINIFS(BC:BC,$E:$E,$E16))/(MAXIFS(BC:BC,$E:$E,$E16)-MINIFS(BC:BC,$E:$E,$E16)),
100*(BC16-MINIFS(BC:BC,$E:$E,$E16))/(MAXIFS(BC:BC,$E:$E,$E16)-MINIFS(BC:BC,$E:$E,$E16))))</f>
        <v/>
      </c>
      <c r="DS16" s="232" t="str">
        <f t="array" ref="DS16">IF(BD16="","",
IF(INDEX(Settings!$H:$H,MATCH(DS$1,Settings!$G:$G,0))=TRUE,
100-100*(BD16-MINIFS(BD:BD,$E:$E,$E16))/(MAXIFS(BD:BD,$E:$E,$E16)-MINIFS(BD:BD,$E:$E,$E16)),
100*(BD16-MINIFS(BD:BD,$E:$E,$E16))/(MAXIFS(BD:BD,$E:$E,$E16)-MINIFS(BD:BD,$E:$E,$E16))))</f>
        <v/>
      </c>
      <c r="DT16" s="232" t="str">
        <f t="array" ref="DT16">IF(BE16="","",
IF(INDEX(Settings!$H:$H,MATCH(DT$1,Settings!$G:$G,0))=TRUE,
100-100*(BE16-MINIFS(BE:BE,$E:$E,$E16))/(MAXIFS(BE:BE,$E:$E,$E16)-MINIFS(BE:BE,$E:$E,$E16)),
100*(BE16-MINIFS(BE:BE,$E:$E,$E16))/(MAXIFS(BE:BE,$E:$E,$E16)-MINIFS(BE:BE,$E:$E,$E16))))</f>
        <v/>
      </c>
      <c r="DU16" s="232" t="str">
        <f t="array" ref="DU16">IF(BF16="","",
IF(INDEX(Settings!$H:$H,MATCH(DU$1,Settings!$G:$G,0))=TRUE,
100-100*(BF16-MINIFS(BF:BF,$E:$E,$E16))/(MAXIFS(BF:BF,$E:$E,$E16)-MINIFS(BF:BF,$E:$E,$E16)),
100*(BF16-MINIFS(BF:BF,$E:$E,$E16))/(MAXIFS(BF:BF,$E:$E,$E16)-MINIFS(BF:BF,$E:$E,$E16))))</f>
        <v/>
      </c>
      <c r="DV16" s="232" t="str">
        <f t="array" ref="DV16">IF(BG16="","",
IF(INDEX(Settings!$H:$H,MATCH(DV$1,Settings!$G:$G,0))=TRUE,
100-100*(BG16-MINIFS(BG:BG,$E:$E,$E16))/(MAXIFS(BG:BG,$E:$E,$E16)-MINIFS(BG:BG,$E:$E,$E16)),
100*(BG16-MINIFS(BG:BG,$E:$E,$E16))/(MAXIFS(BG:BG,$E:$E,$E16)-MINIFS(BG:BG,$E:$E,$E16))))</f>
        <v/>
      </c>
      <c r="DW16" s="232" t="str">
        <f t="array" ref="DW16">IF(BH16="","",
IF(INDEX(Settings!$H:$H,MATCH(DW$1,Settings!$G:$G,0))=TRUE,
100-100*(BH16-MINIFS(BH:BH,$E:$E,$E16))/(MAXIFS(BH:BH,$E:$E,$E16)-MINIFS(BH:BH,$E:$E,$E16)),
100*(BH16-MINIFS(BH:BH,$E:$E,$E16))/(MAXIFS(BH:BH,$E:$E,$E16)-MINIFS(BH:BH,$E:$E,$E16))))</f>
        <v/>
      </c>
      <c r="DX16" s="232" t="str">
        <f t="array" ref="DX16">IF(BI16="","",
IF(INDEX(Settings!$H:$H,MATCH(DX$1,Settings!$G:$G,0))=TRUE,
100-100*(BI16-MINIFS(BI:BI,$E:$E,$E16))/(MAXIFS(BI:BI,$E:$E,$E16)-MINIFS(BI:BI,$E:$E,$E16)),
100*(BI16-MINIFS(BI:BI,$E:$E,$E16))/(MAXIFS(BI:BI,$E:$E,$E16)-MINIFS(BI:BI,$E:$E,$E16))))</f>
        <v/>
      </c>
      <c r="DY16" s="232" t="str">
        <f t="array" ref="DY16">IF(BJ16="","",
IF(INDEX(Settings!$H:$H,MATCH(DY$1,Settings!$G:$G,0))=TRUE,
100-100*(BJ16-MINIFS(BJ:BJ,$E:$E,$E16))/(MAXIFS(BJ:BJ,$E:$E,$E16)-MINIFS(BJ:BJ,$E:$E,$E16)),
100*(BJ16-MINIFS(BJ:BJ,$E:$E,$E16))/(MAXIFS(BJ:BJ,$E:$E,$E16)-MINIFS(BJ:BJ,$E:$E,$E16))))</f>
        <v/>
      </c>
      <c r="DZ16" s="234"/>
      <c r="EA16" s="234"/>
      <c r="EB16" s="234">
        <f t="shared" si="8"/>
        <v>37.93103448</v>
      </c>
      <c r="EC16" s="234">
        <f t="shared" si="9"/>
        <v>78.57142857</v>
      </c>
      <c r="ED16" s="234">
        <f t="shared" si="10"/>
        <v>41.82263514</v>
      </c>
      <c r="EE16" s="234" t="str">
        <f t="shared" si="11"/>
        <v/>
      </c>
      <c r="EF16" s="234">
        <f t="shared" si="12"/>
        <v>52.77503273</v>
      </c>
      <c r="EG16" s="234">
        <f t="shared" si="13"/>
        <v>52.77503273</v>
      </c>
      <c r="EH16" s="234"/>
      <c r="EI16" s="234"/>
      <c r="EJ16" s="234"/>
      <c r="EK16" s="234"/>
      <c r="EL16" s="234"/>
      <c r="EM16" s="234"/>
    </row>
    <row r="17">
      <c r="A17" s="220" t="s">
        <v>192</v>
      </c>
      <c r="B17" s="221">
        <v>45886.0</v>
      </c>
      <c r="C17" s="222" t="s">
        <v>176</v>
      </c>
      <c r="D17" s="49" t="str">
        <f t="array" ref="D17">IFERROR(INDEX(Profiles!$B:$B,MATCH($A17,Profiles!$A:$A,0)),"")</f>
        <v>Forward</v>
      </c>
      <c r="E17" s="49" t="str">
        <f t="array" ref="E17">IFERROR(INDEX(Profiles!$C:$C,MATCH($A17,Profiles!$A:$A,0)),"")</f>
        <v>U15</v>
      </c>
      <c r="F17" s="222" t="s">
        <v>177</v>
      </c>
      <c r="G17" s="222" t="s">
        <v>178</v>
      </c>
      <c r="H17" s="222">
        <v>2025.0</v>
      </c>
      <c r="I17" s="49" t="str">
        <f>IF(A17="","",IF(Settings!$N$3="DATE",F17&amp;": "&amp;TEXT(B17,"M/DD/YY"),F17&amp;": "&amp;H17))</f>
        <v>Summer: 2025</v>
      </c>
      <c r="J17" s="222">
        <v>12.5</v>
      </c>
      <c r="K17" s="222">
        <v>16.2</v>
      </c>
      <c r="L17" s="222">
        <v>13.6</v>
      </c>
      <c r="M17" s="223">
        <f t="shared" si="14"/>
        <v>14.1</v>
      </c>
      <c r="N17" s="222">
        <v>102.0</v>
      </c>
      <c r="O17" s="222">
        <v>1.6</v>
      </c>
      <c r="P17" s="222">
        <v>3.05</v>
      </c>
      <c r="Q17" s="222">
        <v>210.0</v>
      </c>
      <c r="R17" s="222">
        <v>11.7</v>
      </c>
      <c r="S17" s="222">
        <f>IFERROR(VLOOKUP(AF17, 'YOYO IR Scores'!A:C, 3, FALSE), "")
</f>
        <v>59.25</v>
      </c>
      <c r="T17" s="222">
        <v>355.0</v>
      </c>
      <c r="U17" s="222">
        <v>1.0</v>
      </c>
      <c r="V17" s="222">
        <v>205.0</v>
      </c>
      <c r="W17" s="222">
        <v>1.0</v>
      </c>
      <c r="X17" s="224">
        <f t="shared" si="4"/>
        <v>1.69047619</v>
      </c>
      <c r="Y17" s="225">
        <f t="shared" si="5"/>
        <v>355</v>
      </c>
      <c r="Z17" s="225">
        <f t="shared" si="6"/>
        <v>205</v>
      </c>
      <c r="AA17" s="224">
        <f t="shared" si="7"/>
        <v>0.9761904762</v>
      </c>
      <c r="AB17" s="226">
        <v>385.0</v>
      </c>
      <c r="AC17" s="226">
        <v>185.0</v>
      </c>
      <c r="AD17" s="226">
        <v>220.0</v>
      </c>
      <c r="AE17" s="223">
        <f>IFERROR(VLOOKUP(AF17, 'YOYO IR Scores'!A:C, 2, FALSE), "")</f>
        <v>18</v>
      </c>
      <c r="AF17" s="237">
        <v>21.1</v>
      </c>
      <c r="AG17" s="223"/>
      <c r="AH17" s="223"/>
      <c r="AI17" s="223"/>
      <c r="AJ17" s="223"/>
      <c r="AK17" s="223"/>
      <c r="AL17" s="223"/>
      <c r="AM17" s="223"/>
      <c r="AN17" s="223"/>
      <c r="AO17" s="223"/>
      <c r="AP17" s="223"/>
      <c r="AQ17" s="223"/>
      <c r="AR17" s="223"/>
      <c r="AS17" s="223"/>
      <c r="AT17" s="223"/>
      <c r="AU17" s="223"/>
      <c r="AV17" s="223"/>
      <c r="AW17" s="223"/>
      <c r="AX17" s="223"/>
      <c r="AY17" s="223"/>
      <c r="AZ17" s="223"/>
      <c r="BA17" s="223"/>
      <c r="BB17" s="223"/>
      <c r="BC17" s="223"/>
      <c r="BD17" s="223"/>
      <c r="BE17" s="223"/>
      <c r="BF17" s="223"/>
      <c r="BG17" s="223"/>
      <c r="BH17" s="223"/>
      <c r="BI17" s="223"/>
      <c r="BJ17" s="223"/>
      <c r="BK17" s="223">
        <f t="array" ref="BK17">IF(J17="","",
IF(INDEX(Settings!$H:$H,MATCH(BY$1,Settings!$G:$G,0))=TRUE,
100-100*(J17-MIN(J:J))/(MAX(J:J)-MIN(J:J)),
100*(J17-MIN(J:J))/(MAX(J:J)-MIN(J:J))))</f>
        <v>33.33333333</v>
      </c>
      <c r="BL17" s="223">
        <f t="array" ref="BL17">IF(J17="","",
IF(INDEX(Settings!$H:$H,MATCH(BY$1,Settings!$G:$G,0))=TRUE,
100-100*(J17-MINIFS(J:J,$E:$E,$E17))/(MAXIFS(J:J,$E:$E,$E17)-MINIFS(J:J,$E:$E,$E17)),
100*(J17-MINIFS(J:J,$E:$E,$E17))/(MAXIFS(J:J,$E:$E,$E17)-MINIFS(J:J,$E:$E,$E17))))</f>
        <v>33.33333333</v>
      </c>
      <c r="BM17" s="223">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29.4</v>
      </c>
      <c r="BO17" s="49">
        <f>IFERROR(__xludf.DUMMYFUNCTION("IF(J17="""","""",
IF(INDEX(Settings!$H:$H,MATCH(BY$1,Settings!$G:$G,0))=TRUE,
100-100*PERCENTRANK(FILTER(J:J,$E:$E=$E17),J17),
100*PERCENTRANK(FILTER(J:J,$E:$E=$E17),J17)))"),29.4)</f>
        <v>29.4</v>
      </c>
      <c r="BP17" s="49">
        <f>IFERROR(__xludf.DUMMYFUNCTION("IF(J17="""","""",
IF(INDEX(Settings!$H:$H,MATCH(BY$1,Settings!$G:$G,0))=TRUE,
100-100*PERCENTRANK(FILTER(J:J,$E:$E=$E17,$I:$I=$I17),J17),
100*PERCENTRANK(FILTER(J:J,$E:$E=$E17,$I:$I=$I17),J17)))"),29.4)</f>
        <v>29.4</v>
      </c>
      <c r="BQ17" s="224">
        <f t="array" ref="BQ17">IF(J17="","",
IF(INDEX(Settings!$H:$H,MATCH(BY$1,Settings!$G:$G,0))=TRUE,
-1*(J17-AVERAGE(J:J))/STDEV(J:J),
(J17-AVERAGE(J:J))/STDEV(J:J)))</f>
        <v>-0.3470920514</v>
      </c>
      <c r="BR17" s="224">
        <f>IFERROR(__xludf.DUMMYFUNCTION("IF(J17="""","""",
IF(INDEX(Settings!$H:$H,MATCH(BY$1,Settings!$G:$G,0))=TRUE,
-1*(J17-AVERAGEIFS(J:J,$E:$E,$E17))/STDEV(FILTER(J:J,$E:$E=$E17)),
(J17-AVERAGEIFS(J:J,$E:$E,$E17))/STDEV(FILTER(J:J,$E:$E=$E17))))"),-0.3470920513705863)</f>
        <v>-0.3470920514</v>
      </c>
      <c r="BS17" s="224">
        <f>IFERROR(__xludf.DUMMYFUNCTION("IF(J17="""","""",
IF(INDEX(Settings!$H:$H,MATCH(BY$1,Settings!$G:$G,0))=TRUE,
-1*(J17-AVERAGEIFS(J:J,$E:$E,$E17,$I:$I,$I17))/STDEV(FILTER(J:J,$E:$E=$E17,$I:$I=$I17)),
(J17-AVERAGEIFS(J:J,$E:$E,$E17,$I:$I,$I17))/STDEV(FILTER(J:J,$E:$E=$E17,$I:$I=$I17))))"),-0.3470920513705863)</f>
        <v>-0.3470920514</v>
      </c>
      <c r="BT17" s="227">
        <f t="array" ref="BT17">IF(J17="","",
IF(INDEX(Settings!$H:$H,MATCH(BY$1,Settings!$G:$G,0))=TRUE,
(-1*((J17-AVERAGE(J:J))/STDEV(J:J))*10+50),
((J17-AVERAGE(J:J))/STDEV(J:J))*10+50))</f>
        <v>46.52907949</v>
      </c>
      <c r="BU17" s="227">
        <f>IFERROR(__xludf.DUMMYFUNCTION("IF(J17="""","""",
IF(INDEX(Settings!$H:$H,MATCH(BY$1,Settings!$G:$G,0))=TRUE,
(-1*(J17-AVERAGEIFS(J:J,$E:$E,$E17))/STDEV(FILTER(J:J,$E:$E=$E17))*10+50),
(J17-AVERAGEIFS(J:J,$E:$E,$E17))/STDEV(FILTER(J:J,$E:$E=$E17))*10+50))"),46.52907948629414)</f>
        <v>46.52907949</v>
      </c>
      <c r="BV17" s="227">
        <f>IFERROR(__xludf.DUMMYFUNCTION("IF(J17="""","""",
IF(INDEX(Settings!$H:$H,MATCH(BY$1,Settings!$G:$G,0))=TRUE,
(-1*(J17-AVERAGEIFS(J:J,$E:$E,$E17,$I:$I,$I17))/STDEV(FILTER(J:J,$E:$E=$E17,$I:$I=$I17))*10+50),
(J17-AVERAGEIFS(J:J,$E:$E,$E17,$I:$I,$I17))/STDEV(FILTER(J:J,$E:$E=$E17,$I:$I=$I"&amp;"17))*10+50))"),46.52907948629414)</f>
        <v>46.52907949</v>
      </c>
      <c r="BW17" s="49"/>
      <c r="BX17" s="49"/>
      <c r="BY17" s="223">
        <f t="array" ref="BY17">IF(J17="","",
IF(INDEX(Settings!$H:$H,MATCH(BY$1,Settings!$G:$G,0))=TRUE,
100-100*(J17-MINIFS(J:J,$E:$E,$E17))/(MAXIFS(J:J,$E:$E,$E17)-MINIFS(J:J,$E:$E,$E17)),
100*(J17-MINIFS(J:J,$E:$E,$E17))/(MAXIFS(J:J,$E:$E,$E17)-MINIFS(J:J,$E:$E,$E17))))</f>
        <v>33.33333333</v>
      </c>
      <c r="BZ17" s="223">
        <f t="array" ref="BZ17">IF(K17="","",
IF(INDEX(Settings!$H:$H,MATCH(BZ$1,Settings!$G:$G,0))=TRUE,
100-100*(K17-MINIFS(K:K,$E:$E,$E17))/(MAXIFS(K:K,$E:$E,$E17)-MINIFS(K:K,$E:$E,$E17)),
100*(K17-MINIFS(K:K,$E:$E,$E17))/(MAXIFS(K:K,$E:$E,$E17)-MINIFS(K:K,$E:$E,$E17))))</f>
        <v>10.86956522</v>
      </c>
      <c r="CA17" s="223">
        <f t="array" ref="CA17">IF(L17="","",
IF(INDEX(Settings!$H:$H,MATCH(CA$1,Settings!$G:$G,0))=TRUE,
100-100*(L17-MINIFS(L:L,$E:$E,$E17))/(MAXIFS(L:L,$E:$E,$E17)-MINIFS(L:L,$E:$E,$E17)),
100*(L17-MINIFS(L:L,$E:$E,$E17))/(MAXIFS(L:L,$E:$E,$E17)-MINIFS(L:L,$E:$E,$E17))))</f>
        <v>0</v>
      </c>
      <c r="CB17" s="223">
        <f t="array" ref="CB17">IF(M17="","",
IF(INDEX(Settings!$H:$H,MATCH(CB$1,Settings!$G:$G,0))=TRUE,
100-100*(M17-MINIFS(M:M,$E:$E,$E17))/(MAXIFS(M:M,$E:$E,$E17)-MINIFS(M:M,$E:$E,$E17)),
100*(M17-MINIFS(M:M,$E:$E,$E17))/(MAXIFS(M:M,$E:$E,$E17)-MINIFS(M:M,$E:$E,$E17))))</f>
        <v>0</v>
      </c>
      <c r="CC17" s="223">
        <f t="array" ref="CC17">IF(N17="","",
IF(INDEX(Settings!$H:$H,MATCH(CC$1,Settings!$G:$G,0))=TRUE,
100-100*(N17-MINIFS(N:N,$E:$E,$E17))/(MAXIFS(N:N,$E:$E,$E17)-MINIFS(N:N,$E:$E,$E17)),
100*(N17-MINIFS(N:N,$E:$E,$E17))/(MAXIFS(N:N,$E:$E,$E17)-MINIFS(N:N,$E:$E,$E17))))</f>
        <v>62.06896552</v>
      </c>
      <c r="CD17" s="223">
        <f t="array" ref="CD17">IF(O17="","",
IF(INDEX(Settings!$H:$H,MATCH(CD$1,Settings!$G:$G,0))=TRUE,
100-100*(O17-MINIFS(O:O,$E:$E,$E17))/(MAXIFS(O:O,$E:$E,$E17)-MINIFS(O:O,$E:$E,$E17)),
100*(O17-MINIFS(O:O,$E:$E,$E17))/(MAXIFS(O:O,$E:$E,$E17)-MINIFS(O:O,$E:$E,$E17))))</f>
        <v>60.41666667</v>
      </c>
      <c r="CE17" s="223">
        <f t="array" ref="CE17">IF(P17="","",
IF(INDEX(Settings!$H:$H,MATCH(CE$1,Settings!$G:$G,0))=TRUE,
100-100*(P17-MINIFS(P:P,$E:$E,$E17))/(MAXIFS(P:P,$E:$E,$E17)-MINIFS(P:P,$E:$E,$E17)),
100*(P17-MINIFS(P:P,$E:$E,$E17))/(MAXIFS(P:P,$E:$E,$E17)-MINIFS(P:P,$E:$E,$E17))))</f>
        <v>31.81818182</v>
      </c>
      <c r="CF17" s="223">
        <f t="array" ref="CF17">IF(Q17="","",
IF(INDEX(Settings!$H:$H,MATCH(CF$1,Settings!$G:$G,0))=TRUE,
100-100*(Q17-MINIFS(Q:Q,$E:$E,$E17))/(MAXIFS(Q:Q,$E:$E,$E17)-MINIFS(Q:Q,$E:$E,$E17)),
100*(Q17-MINIFS(Q:Q,$E:$E,$E17))/(MAXIFS(Q:Q,$E:$E,$E17)-MINIFS(Q:Q,$E:$E,$E17))))</f>
        <v>77.41935484</v>
      </c>
      <c r="CG17" s="223">
        <f t="array" ref="CG17">IF(R17="","",
IF(INDEX(Settings!$H:$H,MATCH(CG$1,Settings!$G:$G,0))=TRUE,
100-100*(R17-MINIFS(R:R,$E:$E,$E17))/(MAXIFS(R:R,$E:$E,$E17)-MINIFS(R:R,$E:$E,$E17)),
100*(R17-MINIFS(R:R,$E:$E,$E17))/(MAXIFS(R:R,$E:$E,$E17)-MINIFS(R:R,$E:$E,$E17))))</f>
        <v>52.1978022</v>
      </c>
      <c r="CH17" s="223">
        <f t="array" ref="CH17">IF(S17="","",
IF(INDEX(Settings!$H:$H,MATCH(CH$1,Settings!$G:$G,0))=TRUE,
100-100*(S17-MINIFS(S:S,$E:$E,$E17))/(MAXIFS(S:S,$E:$E,$E17)-MINIFS(S:S,$E:$E,$E17)),
100*(S17-MINIFS(S:S,$E:$E,$E17))/(MAXIFS(S:S,$E:$E,$E17)-MINIFS(S:S,$E:$E,$E17))))</f>
        <v>100</v>
      </c>
      <c r="CI17" s="223">
        <f t="array" ref="CI17">IF(T17="","",
IF(INDEX(Settings!$H:$H,MATCH(CI$1,Settings!$G:$G,0))=TRUE,
100-100*(T17-MINIFS(T:T,$E:$E,$E17))/(MAXIFS(T:T,$E:$E,$E17)-MINIFS(T:T,$E:$E,$E17)),
100*(T17-MINIFS(T:T,$E:$E,$E17))/(MAXIFS(T:T,$E:$E,$E17)-MINIFS(T:T,$E:$E,$E17))))</f>
        <v>85</v>
      </c>
      <c r="CJ17" s="223">
        <f t="array" ref="CJ17">IF(U17="","",
IF(INDEX(Settings!$H:$H,MATCH(CJ$1,Settings!$G:$G,0))=TRUE,
100-100*(U17-MINIFS(U:U,$E:$E,$E17))/(MAXIFS(U:U,$E:$E,$E17)-MINIFS(U:U,$E:$E,$E17)),
100*(U17-MINIFS(U:U,$E:$E,$E17))/(MAXIFS(U:U,$E:$E,$E17)-MINIFS(U:U,$E:$E,$E17))))</f>
        <v>0</v>
      </c>
      <c r="CK17" s="223">
        <f t="array" ref="CK17">IF(V17="","",
IF(INDEX(Settings!$H:$H,MATCH(CK$1,Settings!$G:$G,0))=TRUE,
100-100*(V17-MINIFS(V:V,$E:$E,$E17))/(MAXIFS(V:V,$E:$E,$E17)-MINIFS(V:V,$E:$E,$E17)),
100*(V17-MINIFS(V:V,$E:$E,$E17))/(MAXIFS(V:V,$E:$E,$E17)-MINIFS(V:V,$E:$E,$E17))))</f>
        <v>0</v>
      </c>
      <c r="CL17" s="223">
        <f t="array" ref="CL17">IF(W17="","",
IF(INDEX(Settings!$H:$H,MATCH(CL$1,Settings!$G:$G,0))=TRUE,
100-100*(W17-MINIFS(W:W,$E:$E,$E17))/(MAXIFS(W:W,$E:$E,$E17)-MINIFS(W:W,$E:$E,$E17)),
100*(W17-MINIFS(W:W,$E:$E,$E17))/(MAXIFS(W:W,$E:$E,$E17)-MINIFS(W:W,$E:$E,$E17))))</f>
        <v>0</v>
      </c>
      <c r="CM17" s="223">
        <f t="array" ref="CM17">IF(X17="","",
IF(INDEX(Settings!$H:$H,MATCH(CM$1,Settings!$G:$G,0))=TRUE,
100-100*(X17-MINIFS(X:X,$E:$E,$E17))/(MAXIFS(X:X,$E:$E,$E17)-MINIFS(X:X,$E:$E,$E17)),
100*(X17-MINIFS(X:X,$E:$E,$E17))/(MAXIFS(X:X,$E:$E,$E17)-MINIFS(X:X,$E:$E,$E17))))</f>
        <v>73.02162162</v>
      </c>
      <c r="CN17" s="223">
        <f t="array" ref="CN17">IF(Y17="","",
IF(INDEX(Settings!$H:$H,MATCH(CN$1,Settings!$G:$G,0))=TRUE,
100-100*(Y17-MINIFS(Y:Y,$E:$E,$E17))/(MAXIFS(Y:Y,$E:$E,$E17)-MINIFS(Y:Y,$E:$E,$E17)),
100*(Y17-MINIFS(Y:Y,$E:$E,$E17))/(MAXIFS(Y:Y,$E:$E,$E17)-MINIFS(Y:Y,$E:$E,$E17))))</f>
        <v>85</v>
      </c>
      <c r="CO17" s="223">
        <f t="array" ref="CO17">IF(Z17="","",
IF(INDEX(Settings!$H:$H,MATCH(CO$1,Settings!$G:$G,0))=TRUE,
100-100*(Z17-MINIFS(Z:Z,$E:$E,$E17))/(MAXIFS(Z:Z,$E:$E,$E17)-MINIFS(Z:Z,$E:$E,$E17)),
100*(Z17-MINIFS(Z:Z,$E:$E,$E17))/(MAXIFS(Z:Z,$E:$E,$E17)-MINIFS(Z:Z,$E:$E,$E17))))</f>
        <v>0</v>
      </c>
      <c r="CP17" s="223">
        <f t="array" ref="CP17">IF(AA17="","",
IF(INDEX(Settings!$H:$H,MATCH(CP$1,Settings!$G:$G,0))=TRUE,
100-100*(AA17-MINIFS(AA:AA,$E:$E,$E17))/(MAXIFS(AA:AA,$E:$E,$E17)-MINIFS(AA:AA,$E:$E,$E17)),
100*(AA17-MINIFS(AA:AA,$E:$E,$E17))/(MAXIFS(AA:AA,$E:$E,$E17)-MINIFS(AA:AA,$E:$E,$E17))))</f>
        <v>0</v>
      </c>
      <c r="CQ17" s="223">
        <f t="array" ref="CQ17">IF(AB17="","",
IF(INDEX(Settings!$H:$H,MATCH(CQ$1,Settings!$G:$G,0))=TRUE,
100-100*(AB17-MINIFS(AB:AB,$E:$E,$E17))/(MAXIFS(AB:AB,$E:$E,$E17)-MINIFS(AB:AB,$E:$E,$E17)),
100*(AB17-MINIFS(AB:AB,$E:$E,$E17))/(MAXIFS(AB:AB,$E:$E,$E17)-MINIFS(AB:AB,$E:$E,$E17))))</f>
        <v>84.61538462</v>
      </c>
      <c r="CR17" s="223">
        <f t="array" ref="CR17">IF(AC17="","",
IF(INDEX(Settings!$H:$H,MATCH(CR$1,Settings!$G:$G,0))=TRUE,
100-100*(AC17-MINIFS(AC:AC,$E:$E,$E17))/(MAXIFS(AC:AC,$E:$E,$E17)-MINIFS(AC:AC,$E:$E,$E17)),
100*(AC17-MINIFS(AC:AC,$E:$E,$E17))/(MAXIFS(AC:AC,$E:$E,$E17)-MINIFS(AC:AC,$E:$E,$E17))))</f>
        <v>79.35779817</v>
      </c>
      <c r="CS17" s="223">
        <f t="array" ref="CS17">IF(AD17="","",
IF(INDEX(Settings!$H:$H,MATCH(CS$1,Settings!$G:$G,0))=TRUE,
100-100*(AD17-MINIFS(AD:AD,$E:$E,$E17))/(MAXIFS(AD:AD,$E:$E,$E17)-MINIFS(AD:AD,$E:$E,$E17)),
100*(AD17-MINIFS(AD:AD,$E:$E,$E17))/(MAXIFS(AD:AD,$E:$E,$E17)-MINIFS(AD:AD,$E:$E,$E17))))</f>
        <v>54.54545455</v>
      </c>
      <c r="CT17" s="223">
        <f t="array" ref="CT17">IF(AE17="","",
IF(INDEX(Settings!$H:$H,MATCH(CT$1,Settings!$G:$G,0))=TRUE,
100-100*(AE17-MINIFS(AE:AE,$E:$E,$E17))/(MAXIFS(AE:AE,$E:$E,$E17)-MINIFS(AE:AE,$E:$E,$E17)),
100*(AE17-MINIFS(AE:AE,$E:$E,$E17))/(MAXIFS(AE:AE,$E:$E,$E17)-MINIFS(AE:AE,$E:$E,$E17))))</f>
        <v>100</v>
      </c>
      <c r="CU17" s="223">
        <f t="array" ref="CU17">IF(AF17="","",
IF(INDEX(Settings!$H:$H,MATCH(CU$1,Settings!$G:$G,0))=TRUE,
100-100*(AF17-MINIFS(AF:AF,$E:$E,$E17))/(MAXIFS(AF:AF,$E:$E,$E17)-MINIFS(AF:AF,$E:$E,$E17)),
100*(AF17-MINIFS(AF:AF,$E:$E,$E17))/(MAXIFS(AF:AF,$E:$E,$E17)-MINIFS(AF:AF,$E:$E,$E17))))</f>
        <v>100</v>
      </c>
      <c r="CV17" s="223" t="str">
        <f t="array" ref="CV17">IF(AG17="","",
IF(INDEX(Settings!$H:$H,MATCH(CV$1,Settings!$G:$G,0))=TRUE,
100-100*(AG17-MINIFS(AG:AG,$E:$E,$E17))/(MAXIFS(AG:AG,$E:$E,$E17)-MINIFS(AG:AG,$E:$E,$E17)),
100*(AG17-MINIFS(AG:AG,$E:$E,$E17))/(MAXIFS(AG:AG,$E:$E,$E17)-MINIFS(AG:AG,$E:$E,$E17))))</f>
        <v/>
      </c>
      <c r="CW17" s="223" t="str">
        <f t="array" ref="CW17">IF(AH17="","",
IF(INDEX(Settings!$H:$H,MATCH(CW$1,Settings!$G:$G,0))=TRUE,
100-100*(AH17-MINIFS(AH:AH,$E:$E,$E17))/(MAXIFS(AH:AH,$E:$E,$E17)-MINIFS(AH:AH,$E:$E,$E17)),
100*(AH17-MINIFS(AH:AH,$E:$E,$E17))/(MAXIFS(AH:AH,$E:$E,$E17)-MINIFS(AH:AH,$E:$E,$E17))))</f>
        <v/>
      </c>
      <c r="CX17" s="223" t="str">
        <f t="array" ref="CX17">IF(AI17="","",
IF(INDEX(Settings!$H:$H,MATCH(CX$1,Settings!$G:$G,0))=TRUE,
100-100*(AI17-MINIFS(AI:AI,$E:$E,$E17))/(MAXIFS(AI:AI,$E:$E,$E17)-MINIFS(AI:AI,$E:$E,$E17)),
100*(AI17-MINIFS(AI:AI,$E:$E,$E17))/(MAXIFS(AI:AI,$E:$E,$E17)-MINIFS(AI:AI,$E:$E,$E17))))</f>
        <v/>
      </c>
      <c r="CY17" s="223" t="str">
        <f t="array" ref="CY17">IF(AJ17="","",
IF(INDEX(Settings!$H:$H,MATCH(CY$1,Settings!$G:$G,0))=TRUE,
100-100*(AJ17-MINIFS(AJ:AJ,$E:$E,$E17))/(MAXIFS(AJ:AJ,$E:$E,$E17)-MINIFS(AJ:AJ,$E:$E,$E17)),
100*(AJ17-MINIFS(AJ:AJ,$E:$E,$E17))/(MAXIFS(AJ:AJ,$E:$E,$E17)-MINIFS(AJ:AJ,$E:$E,$E17))))</f>
        <v/>
      </c>
      <c r="CZ17" s="223" t="str">
        <f t="array" ref="CZ17">IF(AK17="","",
IF(INDEX(Settings!$H:$H,MATCH(CZ$1,Settings!$G:$G,0))=TRUE,
100-100*(AK17-MINIFS(AK:AK,$E:$E,$E17))/(MAXIFS(AK:AK,$E:$E,$E17)-MINIFS(AK:AK,$E:$E,$E17)),
100*(AK17-MINIFS(AK:AK,$E:$E,$E17))/(MAXIFS(AK:AK,$E:$E,$E17)-MINIFS(AK:AK,$E:$E,$E17))))</f>
        <v/>
      </c>
      <c r="DA17" s="223" t="str">
        <f t="array" ref="DA17">IF(AL17="","",
IF(INDEX(Settings!$H:$H,MATCH(DA$1,Settings!$G:$G,0))=TRUE,
100-100*(AL17-MINIFS(AL:AL,$E:$E,$E17))/(MAXIFS(AL:AL,$E:$E,$E17)-MINIFS(AL:AL,$E:$E,$E17)),
100*(AL17-MINIFS(AL:AL,$E:$E,$E17))/(MAXIFS(AL:AL,$E:$E,$E17)-MINIFS(AL:AL,$E:$E,$E17))))</f>
        <v/>
      </c>
      <c r="DB17" s="223" t="str">
        <f t="array" ref="DB17">IF(AM17="","",
IF(INDEX(Settings!$H:$H,MATCH(DB$1,Settings!$G:$G,0))=TRUE,
100-100*(AM17-MINIFS(AM:AM,$E:$E,$E17))/(MAXIFS(AM:AM,$E:$E,$E17)-MINIFS(AM:AM,$E:$E,$E17)),
100*(AM17-MINIFS(AM:AM,$E:$E,$E17))/(MAXIFS(AM:AM,$E:$E,$E17)-MINIFS(AM:AM,$E:$E,$E17))))</f>
        <v/>
      </c>
      <c r="DC17" s="223" t="str">
        <f t="array" ref="DC17">IF(AN17="","",
IF(INDEX(Settings!$H:$H,MATCH(DC$1,Settings!$G:$G,0))=TRUE,
100-100*(AN17-MINIFS(AN:AN,$E:$E,$E17))/(MAXIFS(AN:AN,$E:$E,$E17)-MINIFS(AN:AN,$E:$E,$E17)),
100*(AN17-MINIFS(AN:AN,$E:$E,$E17))/(MAXIFS(AN:AN,$E:$E,$E17)-MINIFS(AN:AN,$E:$E,$E17))))</f>
        <v/>
      </c>
      <c r="DD17" s="223" t="str">
        <f t="array" ref="DD17">IF(AO17="","",
IF(INDEX(Settings!$H:$H,MATCH(DD$1,Settings!$G:$G,0))=TRUE,
100-100*(AO17-MINIFS(AO:AO,$E:$E,$E17))/(MAXIFS(AO:AO,$E:$E,$E17)-MINIFS(AO:AO,$E:$E,$E17)),
100*(AO17-MINIFS(AO:AO,$E:$E,$E17))/(MAXIFS(AO:AO,$E:$E,$E17)-MINIFS(AO:AO,$E:$E,$E17))))</f>
        <v/>
      </c>
      <c r="DE17" s="223" t="str">
        <f t="array" ref="DE17">IF(AP17="","",
IF(INDEX(Settings!$H:$H,MATCH(DE$1,Settings!$G:$G,0))=TRUE,
100-100*(AP17-MINIFS(AP:AP,$E:$E,$E17))/(MAXIFS(AP:AP,$E:$E,$E17)-MINIFS(AP:AP,$E:$E,$E17)),
100*(AP17-MINIFS(AP:AP,$E:$E,$E17))/(MAXIFS(AP:AP,$E:$E,$E17)-MINIFS(AP:AP,$E:$E,$E17))))</f>
        <v/>
      </c>
      <c r="DF17" s="223" t="str">
        <f t="array" ref="DF17">IF(AQ17="","",
IF(INDEX(Settings!$H:$H,MATCH(DF$1,Settings!$G:$G,0))=TRUE,
100-100*(AQ17-MINIFS(AQ:AQ,$E:$E,$E17))/(MAXIFS(AQ:AQ,$E:$E,$E17)-MINIFS(AQ:AQ,$E:$E,$E17)),
100*(AQ17-MINIFS(AQ:AQ,$E:$E,$E17))/(MAXIFS(AQ:AQ,$E:$E,$E17)-MINIFS(AQ:AQ,$E:$E,$E17))))</f>
        <v/>
      </c>
      <c r="DG17" s="223" t="str">
        <f t="array" ref="DG17">IF(AR17="","",
IF(INDEX(Settings!$H:$H,MATCH(DG$1,Settings!$G:$G,0))=TRUE,
100-100*(AR17-MINIFS(AR:AR,$E:$E,$E17))/(MAXIFS(AR:AR,$E:$E,$E17)-MINIFS(AR:AR,$E:$E,$E17)),
100*(AR17-MINIFS(AR:AR,$E:$E,$E17))/(MAXIFS(AR:AR,$E:$E,$E17)-MINIFS(AR:AR,$E:$E,$E17))))</f>
        <v/>
      </c>
      <c r="DH17" s="223" t="str">
        <f t="array" ref="DH17">IF(AS17="","",
IF(INDEX(Settings!$H:$H,MATCH(DH$1,Settings!$G:$G,0))=TRUE,
100-100*(AS17-MINIFS(AS:AS,$E:$E,$E17))/(MAXIFS(AS:AS,$E:$E,$E17)-MINIFS(AS:AS,$E:$E,$E17)),
100*(AS17-MINIFS(AS:AS,$E:$E,$E17))/(MAXIFS(AS:AS,$E:$E,$E17)-MINIFS(AS:AS,$E:$E,$E17))))</f>
        <v/>
      </c>
      <c r="DI17" s="223" t="str">
        <f t="array" ref="DI17">IF(AT17="","",
IF(INDEX(Settings!$H:$H,MATCH(DI$1,Settings!$G:$G,0))=TRUE,
100-100*(AT17-MINIFS(AT:AT,$E:$E,$E17))/(MAXIFS(AT:AT,$E:$E,$E17)-MINIFS(AT:AT,$E:$E,$E17)),
100*(AT17-MINIFS(AT:AT,$E:$E,$E17))/(MAXIFS(AT:AT,$E:$E,$E17)-MINIFS(AT:AT,$E:$E,$E17))))</f>
        <v/>
      </c>
      <c r="DJ17" s="223" t="str">
        <f t="array" ref="DJ17">IF(AU17="","",
IF(INDEX(Settings!$H:$H,MATCH(DJ$1,Settings!$G:$G,0))=TRUE,
100-100*(AU17-MINIFS(AU:AU,$E:$E,$E17))/(MAXIFS(AU:AU,$E:$E,$E17)-MINIFS(AU:AU,$E:$E,$E17)),
100*(AU17-MINIFS(AU:AU,$E:$E,$E17))/(MAXIFS(AU:AU,$E:$E,$E17)-MINIFS(AU:AU,$E:$E,$E17))))</f>
        <v/>
      </c>
      <c r="DK17" s="223" t="str">
        <f t="array" ref="DK17">IF(AV17="","",
IF(INDEX(Settings!$H:$H,MATCH(DK$1,Settings!$G:$G,0))=TRUE,
100-100*(AV17-MINIFS(AV:AV,$E:$E,$E17))/(MAXIFS(AV:AV,$E:$E,$E17)-MINIFS(AV:AV,$E:$E,$E17)),
100*(AV17-MINIFS(AV:AV,$E:$E,$E17))/(MAXIFS(AV:AV,$E:$E,$E17)-MINIFS(AV:AV,$E:$E,$E17))))</f>
        <v/>
      </c>
      <c r="DL17" s="223" t="str">
        <f t="array" ref="DL17">IF(AW17="","",
IF(INDEX(Settings!$H:$H,MATCH(DL$1,Settings!$G:$G,0))=TRUE,
100-100*(AW17-MINIFS(AW:AW,$E:$E,$E17))/(MAXIFS(AW:AW,$E:$E,$E17)-MINIFS(AW:AW,$E:$E,$E17)),
100*(AW17-MINIFS(AW:AW,$E:$E,$E17))/(MAXIFS(AW:AW,$E:$E,$E17)-MINIFS(AW:AW,$E:$E,$E17))))</f>
        <v/>
      </c>
      <c r="DM17" s="223" t="str">
        <f t="array" ref="DM17">IF(AX17="","",
IF(INDEX(Settings!$H:$H,MATCH(DM$1,Settings!$G:$G,0))=TRUE,
100-100*(AX17-MINIFS(AX:AX,$E:$E,$E17))/(MAXIFS(AX:AX,$E:$E,$E17)-MINIFS(AX:AX,$E:$E,$E17)),
100*(AX17-MINIFS(AX:AX,$E:$E,$E17))/(MAXIFS(AX:AX,$E:$E,$E17)-MINIFS(AX:AX,$E:$E,$E17))))</f>
        <v/>
      </c>
      <c r="DN17" s="223" t="str">
        <f t="array" ref="DN17">IF(AY17="","",
IF(INDEX(Settings!$H:$H,MATCH(DN$1,Settings!$G:$G,0))=TRUE,
100-100*(AY17-MINIFS(AY:AY,$E:$E,$E17))/(MAXIFS(AY:AY,$E:$E,$E17)-MINIFS(AY:AY,$E:$E,$E17)),
100*(AY17-MINIFS(AY:AY,$E:$E,$E17))/(MAXIFS(AY:AY,$E:$E,$E17)-MINIFS(AY:AY,$E:$E,$E17))))</f>
        <v/>
      </c>
      <c r="DO17" s="223" t="str">
        <f t="array" ref="DO17">IF(AZ17="","",
IF(INDEX(Settings!$H:$H,MATCH(DO$1,Settings!$G:$G,0))=TRUE,
100-100*(AZ17-MINIFS(AZ:AZ,$E:$E,$E17))/(MAXIFS(AZ:AZ,$E:$E,$E17)-MINIFS(AZ:AZ,$E:$E,$E17)),
100*(AZ17-MINIFS(AZ:AZ,$E:$E,$E17))/(MAXIFS(AZ:AZ,$E:$E,$E17)-MINIFS(AZ:AZ,$E:$E,$E17))))</f>
        <v/>
      </c>
      <c r="DP17" s="223" t="str">
        <f t="array" ref="DP17">IF(BA17="","",
IF(INDEX(Settings!$H:$H,MATCH(DP$1,Settings!$G:$G,0))=TRUE,
100-100*(BA17-MINIFS(BA:BA,$E:$E,$E17))/(MAXIFS(BA:BA,$E:$E,$E17)-MINIFS(BA:BA,$E:$E,$E17)),
100*(BA17-MINIFS(BA:BA,$E:$E,$E17))/(MAXIFS(BA:BA,$E:$E,$E17)-MINIFS(BA:BA,$E:$E,$E17))))</f>
        <v/>
      </c>
      <c r="DQ17" s="223" t="str">
        <f t="array" ref="DQ17">IF(BB17="","",
IF(INDEX(Settings!$H:$H,MATCH(DQ$1,Settings!$G:$G,0))=TRUE,
100-100*(BB17-MINIFS(BB:BB,$E:$E,$E17))/(MAXIFS(BB:BB,$E:$E,$E17)-MINIFS(BB:BB,$E:$E,$E17)),
100*(BB17-MINIFS(BB:BB,$E:$E,$E17))/(MAXIFS(BB:BB,$E:$E,$E17)-MINIFS(BB:BB,$E:$E,$E17))))</f>
        <v/>
      </c>
      <c r="DR17" s="223" t="str">
        <f t="array" ref="DR17">IF(BC17="","",
IF(INDEX(Settings!$H:$H,MATCH(DR$1,Settings!$G:$G,0))=TRUE,
100-100*(BC17-MINIFS(BC:BC,$E:$E,$E17))/(MAXIFS(BC:BC,$E:$E,$E17)-MINIFS(BC:BC,$E:$E,$E17)),
100*(BC17-MINIFS(BC:BC,$E:$E,$E17))/(MAXIFS(BC:BC,$E:$E,$E17)-MINIFS(BC:BC,$E:$E,$E17))))</f>
        <v/>
      </c>
      <c r="DS17" s="223" t="str">
        <f t="array" ref="DS17">IF(BD17="","",
IF(INDEX(Settings!$H:$H,MATCH(DS$1,Settings!$G:$G,0))=TRUE,
100-100*(BD17-MINIFS(BD:BD,$E:$E,$E17))/(MAXIFS(BD:BD,$E:$E,$E17)-MINIFS(BD:BD,$E:$E,$E17)),
100*(BD17-MINIFS(BD:BD,$E:$E,$E17))/(MAXIFS(BD:BD,$E:$E,$E17)-MINIFS(BD:BD,$E:$E,$E17))))</f>
        <v/>
      </c>
      <c r="DT17" s="223" t="str">
        <f t="array" ref="DT17">IF(BE17="","",
IF(INDEX(Settings!$H:$H,MATCH(DT$1,Settings!$G:$G,0))=TRUE,
100-100*(BE17-MINIFS(BE:BE,$E:$E,$E17))/(MAXIFS(BE:BE,$E:$E,$E17)-MINIFS(BE:BE,$E:$E,$E17)),
100*(BE17-MINIFS(BE:BE,$E:$E,$E17))/(MAXIFS(BE:BE,$E:$E,$E17)-MINIFS(BE:BE,$E:$E,$E17))))</f>
        <v/>
      </c>
      <c r="DU17" s="223" t="str">
        <f t="array" ref="DU17">IF(BF17="","",
IF(INDEX(Settings!$H:$H,MATCH(DU$1,Settings!$G:$G,0))=TRUE,
100-100*(BF17-MINIFS(BF:BF,$E:$E,$E17))/(MAXIFS(BF:BF,$E:$E,$E17)-MINIFS(BF:BF,$E:$E,$E17)),
100*(BF17-MINIFS(BF:BF,$E:$E,$E17))/(MAXIFS(BF:BF,$E:$E,$E17)-MINIFS(BF:BF,$E:$E,$E17))))</f>
        <v/>
      </c>
      <c r="DV17" s="223" t="str">
        <f t="array" ref="DV17">IF(BG17="","",
IF(INDEX(Settings!$H:$H,MATCH(DV$1,Settings!$G:$G,0))=TRUE,
100-100*(BG17-MINIFS(BG:BG,$E:$E,$E17))/(MAXIFS(BG:BG,$E:$E,$E17)-MINIFS(BG:BG,$E:$E,$E17)),
100*(BG17-MINIFS(BG:BG,$E:$E,$E17))/(MAXIFS(BG:BG,$E:$E,$E17)-MINIFS(BG:BG,$E:$E,$E17))))</f>
        <v/>
      </c>
      <c r="DW17" s="223" t="str">
        <f t="array" ref="DW17">IF(BH17="","",
IF(INDEX(Settings!$H:$H,MATCH(DW$1,Settings!$G:$G,0))=TRUE,
100-100*(BH17-MINIFS(BH:BH,$E:$E,$E17))/(MAXIFS(BH:BH,$E:$E,$E17)-MINIFS(BH:BH,$E:$E,$E17)),
100*(BH17-MINIFS(BH:BH,$E:$E,$E17))/(MAXIFS(BH:BH,$E:$E,$E17)-MINIFS(BH:BH,$E:$E,$E17))))</f>
        <v/>
      </c>
      <c r="DX17" s="223" t="str">
        <f t="array" ref="DX17">IF(BI17="","",
IF(INDEX(Settings!$H:$H,MATCH(DX$1,Settings!$G:$G,0))=TRUE,
100-100*(BI17-MINIFS(BI:BI,$E:$E,$E17))/(MAXIFS(BI:BI,$E:$E,$E17)-MINIFS(BI:BI,$E:$E,$E17)),
100*(BI17-MINIFS(BI:BI,$E:$E,$E17))/(MAXIFS(BI:BI,$E:$E,$E17)-MINIFS(BI:BI,$E:$E,$E17))))</f>
        <v/>
      </c>
      <c r="DY17" s="223" t="str">
        <f t="array" ref="DY17">IF(BJ17="","",
IF(INDEX(Settings!$H:$H,MATCH(DY$1,Settings!$G:$G,0))=TRUE,
100-100*(BJ17-MINIFS(BJ:BJ,$E:$E,$E17))/(MAXIFS(BJ:BJ,$E:$E,$E17)-MINIFS(BJ:BJ,$E:$E,$E17)),
100*(BJ17-MINIFS(BJ:BJ,$E:$E,$E17))/(MAXIFS(BJ:BJ,$E:$E,$E17)-MINIFS(BJ:BJ,$E:$E,$E17))))</f>
        <v/>
      </c>
      <c r="DZ17" s="225"/>
      <c r="EA17" s="225"/>
      <c r="EB17" s="225">
        <f t="shared" si="8"/>
        <v>62.06896552</v>
      </c>
      <c r="EC17" s="225">
        <f t="shared" si="9"/>
        <v>48.14421689</v>
      </c>
      <c r="ED17" s="225">
        <f t="shared" si="10"/>
        <v>76.18970989</v>
      </c>
      <c r="EE17" s="225">
        <f t="shared" si="11"/>
        <v>100</v>
      </c>
      <c r="EF17" s="225">
        <f t="shared" si="12"/>
        <v>65.55443371</v>
      </c>
      <c r="EG17" s="225">
        <f t="shared" si="13"/>
        <v>71.60072308</v>
      </c>
      <c r="EH17" s="225"/>
      <c r="EI17" s="225"/>
      <c r="EJ17" s="225"/>
      <c r="EK17" s="225"/>
      <c r="EL17" s="225"/>
      <c r="EM17" s="225"/>
    </row>
    <row r="18">
      <c r="A18" s="228" t="s">
        <v>193</v>
      </c>
      <c r="B18" s="229">
        <v>45886.0</v>
      </c>
      <c r="C18" s="230" t="s">
        <v>176</v>
      </c>
      <c r="D18" s="231" t="str">
        <f t="array" ref="D18">IFERROR(INDEX(Profiles!$B:$B,MATCH($A18,Profiles!$A:$A,0)),"")</f>
        <v>Forward</v>
      </c>
      <c r="E18" s="231" t="str">
        <f t="array" ref="E18">IFERROR(INDEX(Profiles!$C:$C,MATCH($A18,Profiles!$A:$A,0)),"")</f>
        <v>U15</v>
      </c>
      <c r="F18" s="230" t="s">
        <v>177</v>
      </c>
      <c r="G18" s="230" t="s">
        <v>178</v>
      </c>
      <c r="H18" s="230">
        <v>2025.0</v>
      </c>
      <c r="I18" s="231" t="str">
        <f>IF(A18="","",IF(Settings!$N$3="DATE",F18&amp;": "&amp;TEXT(B18,"M/DD/YY"),F18&amp;": "&amp;H18))</f>
        <v>Summer: 2025</v>
      </c>
      <c r="J18" s="230">
        <v>12.3</v>
      </c>
      <c r="K18" s="230">
        <v>20.4</v>
      </c>
      <c r="L18" s="230">
        <v>29.8</v>
      </c>
      <c r="M18" s="232">
        <f t="shared" si="14"/>
        <v>20.83333333</v>
      </c>
      <c r="N18" s="230">
        <v>107.0</v>
      </c>
      <c r="O18" s="230">
        <v>1.73</v>
      </c>
      <c r="P18" s="230">
        <v>3.12</v>
      </c>
      <c r="Q18" s="230">
        <v>217.0</v>
      </c>
      <c r="R18" s="231"/>
      <c r="S18" s="230" t="str">
        <f>IFERROR(VLOOKUP(AF18, 'YOYO IR Scores'!A:C, 3, FALSE), "")
</f>
        <v/>
      </c>
      <c r="T18" s="231"/>
      <c r="U18" s="231"/>
      <c r="V18" s="230">
        <v>250.0</v>
      </c>
      <c r="W18" s="230">
        <v>3.0</v>
      </c>
      <c r="X18" s="233" t="str">
        <f t="shared" si="4"/>
        <v/>
      </c>
      <c r="Y18" s="234" t="str">
        <f t="shared" si="5"/>
        <v/>
      </c>
      <c r="Z18" s="234">
        <f t="shared" si="6"/>
        <v>274.75</v>
      </c>
      <c r="AA18" s="233">
        <f t="shared" si="7"/>
        <v>1.152073733</v>
      </c>
      <c r="AB18" s="234">
        <v>330.0</v>
      </c>
      <c r="AC18" s="234">
        <v>190.0</v>
      </c>
      <c r="AD18" s="234">
        <v>225.0</v>
      </c>
      <c r="AE18" s="232" t="str">
        <f>IFERROR(VLOOKUP(AF18, 'YOYO IR Scores'!A:C, 2, FALSE), "")</f>
        <v/>
      </c>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f t="array" ref="BK18">IF(J18="","",
IF(INDEX(Settings!$H:$H,MATCH(BY$1,Settings!$G:$G,0))=TRUE,
100-100*(J18-MIN(J:J))/(MAX(J:J)-MIN(J:J)),
100*(J18-MIN(J:J))/(MAX(J:J)-MIN(J:J))))</f>
        <v>20</v>
      </c>
      <c r="BL18" s="232">
        <f t="array" ref="BL18">IF(J18="","",
IF(INDEX(Settings!$H:$H,MATCH(BY$1,Settings!$G:$G,0))=TRUE,
100-100*(J18-MINIFS(J:J,$E:$E,$E18))/(MAXIFS(J:J,$E:$E,$E18)-MINIFS(J:J,$E:$E,$E18)),
100*(J18-MINIFS(J:J,$E:$E,$E18))/(MAXIFS(J:J,$E:$E,$E18)-MINIFS(J:J,$E:$E,$E18))))</f>
        <v>20</v>
      </c>
      <c r="BM18" s="232">
        <f t="array" ref="BM18">IF(J18="","",
IF(INDEX(Settings!$H:$H,MATCH(BY$1,Settings!$G:$G,0))=TRUE,
100-100*(J18-MINIFS(J:J,$E:$E,$E18,$I:$I,$I18))/(MAXIFS(J:J,$E:$E,$E18,$I:$I,$I18)-MINIFS(J:J,$E:$E,$E18,$I:$I,$I18)),
100*(J18-MINIFS(J:J,$E:$E,$E18,$I:$I,$I18))/(MAXIFS(J:J,$E:$E,$E18,$I:$I,$I18)-MINIFS(J:J,$E:$E,$E18,$I:$I,$I18))))</f>
        <v>20</v>
      </c>
      <c r="BN18" s="231">
        <f t="array" ref="BN18">IF(J18="","",
IF(INDEX(Settings!$H:$H,MATCH(BY$1,Settings!$G:$G,0))=TRUE,
100-100*PERCENTRANK(J:J,J18),
100*PERCENTRANK(J:J,J18)))</f>
        <v>23.5</v>
      </c>
      <c r="BO18" s="231">
        <f>IFERROR(__xludf.DUMMYFUNCTION("IF(J18="""","""",
IF(INDEX(Settings!$H:$H,MATCH(BY$1,Settings!$G:$G,0))=TRUE,
100-100*PERCENTRANK(FILTER(J:J,$E:$E=$E18),J18),
100*PERCENTRANK(FILTER(J:J,$E:$E=$E18),J18)))"),23.5)</f>
        <v>23.5</v>
      </c>
      <c r="BP18" s="231">
        <f>IFERROR(__xludf.DUMMYFUNCTION("IF(J18="""","""",
IF(INDEX(Settings!$H:$H,MATCH(BY$1,Settings!$G:$G,0))=TRUE,
100-100*PERCENTRANK(FILTER(J:J,$E:$E=$E18,$I:$I=$I18),J18),
100*PERCENTRANK(FILTER(J:J,$E:$E=$E18,$I:$I=$I18),J18)))"),23.5)</f>
        <v>23.5</v>
      </c>
      <c r="BQ18" s="233">
        <f t="array" ref="BQ18">IF(J18="","",
IF(INDEX(Settings!$H:$H,MATCH(BY$1,Settings!$G:$G,0))=TRUE,
-1*(J18-AVERAGE(J:J))/STDEV(J:J),
(J18-AVERAGE(J:J))/STDEV(J:J)))</f>
        <v>-0.7779649427</v>
      </c>
      <c r="BR18" s="233">
        <f>IFERROR(__xludf.DUMMYFUNCTION("IF(J18="""","""",
IF(INDEX(Settings!$H:$H,MATCH(BY$1,Settings!$G:$G,0))=TRUE,
-1*(J18-AVERAGEIFS(J:J,$E:$E,$E18))/STDEV(FILTER(J:J,$E:$E=$E18)),
(J18-AVERAGEIFS(J:J,$E:$E,$E18))/STDEV(FILTER(J:J,$E:$E=$E18))))"),-0.7779649427271785)</f>
        <v>-0.7779649427</v>
      </c>
      <c r="BS18" s="233">
        <f>IFERROR(__xludf.DUMMYFUNCTION("IF(J18="""","""",
IF(INDEX(Settings!$H:$H,MATCH(BY$1,Settings!$G:$G,0))=TRUE,
-1*(J18-AVERAGEIFS(J:J,$E:$E,$E18,$I:$I,$I18))/STDEV(FILTER(J:J,$E:$E=$E18,$I:$I=$I18)),
(J18-AVERAGEIFS(J:J,$E:$E,$E18,$I:$I,$I18))/STDEV(FILTER(J:J,$E:$E=$E18,$I:$I=$I18))))"),-0.7779649427271785)</f>
        <v>-0.7779649427</v>
      </c>
      <c r="BT18" s="227">
        <f t="array" ref="BT18">IF(J18="","",
IF(INDEX(Settings!$H:$H,MATCH(BY$1,Settings!$G:$G,0))=TRUE,
(-1*((J18-AVERAGE(J:J))/STDEV(J:J))*10+50),
((J18-AVERAGE(J:J))/STDEV(J:J))*10+50))</f>
        <v>42.22035057</v>
      </c>
      <c r="BU18" s="227">
        <f>IFERROR(__xludf.DUMMYFUNCTION("IF(J18="""","""",
IF(INDEX(Settings!$H:$H,MATCH(BY$1,Settings!$G:$G,0))=TRUE,
(-1*(J18-AVERAGEIFS(J:J,$E:$E,$E18))/STDEV(FILTER(J:J,$E:$E=$E18))*10+50),
(J18-AVERAGEIFS(J:J,$E:$E,$E18))/STDEV(FILTER(J:J,$E:$E=$E18))*10+50))"),42.220350572728215)</f>
        <v>42.22035057</v>
      </c>
      <c r="BV18" s="227">
        <f>IFERROR(__xludf.DUMMYFUNCTION("IF(J18="""","""",
IF(INDEX(Settings!$H:$H,MATCH(BY$1,Settings!$G:$G,0))=TRUE,
(-1*(J18-AVERAGEIFS(J:J,$E:$E,$E18,$I:$I,$I18))/STDEV(FILTER(J:J,$E:$E=$E18,$I:$I=$I18))*10+50),
(J18-AVERAGEIFS(J:J,$E:$E,$E18,$I:$I,$I18))/STDEV(FILTER(J:J,$E:$E=$E18,$I:$I=$I"&amp;"18))*10+50))"),42.220350572728215)</f>
        <v>42.22035057</v>
      </c>
      <c r="BW18" s="231"/>
      <c r="BX18" s="231"/>
      <c r="BY18" s="232">
        <f t="array" ref="BY18">IF(J18="","",
IF(INDEX(Settings!$H:$H,MATCH(BY$1,Settings!$G:$G,0))=TRUE,
100-100*(J18-MINIFS(J:J,$E:$E,$E18))/(MAXIFS(J:J,$E:$E,$E18)-MINIFS(J:J,$E:$E,$E18)),
100*(J18-MINIFS(J:J,$E:$E,$E18))/(MAXIFS(J:J,$E:$E,$E18)-MINIFS(J:J,$E:$E,$E18))))</f>
        <v>20</v>
      </c>
      <c r="BZ18" s="232">
        <f t="array" ref="BZ18">IF(K18="","",
IF(INDEX(Settings!$H:$H,MATCH(BZ$1,Settings!$G:$G,0))=TRUE,
100-100*(K18-MINIFS(K:K,$E:$E,$E18))/(MAXIFS(K:K,$E:$E,$E18)-MINIFS(K:K,$E:$E,$E18)),
100*(K18-MINIFS(K:K,$E:$E,$E18))/(MAXIFS(K:K,$E:$E,$E18)-MINIFS(K:K,$E:$E,$E18))))</f>
        <v>56.52173913</v>
      </c>
      <c r="CA18" s="232">
        <f t="array" ref="CA18">IF(L18="","",
IF(INDEX(Settings!$H:$H,MATCH(CA$1,Settings!$G:$G,0))=TRUE,
100-100*(L18-MINIFS(L:L,$E:$E,$E18))/(MAXIFS(L:L,$E:$E,$E18)-MINIFS(L:L,$E:$E,$E18)),
100*(L18-MINIFS(L:L,$E:$E,$E18))/(MAXIFS(L:L,$E:$E,$E18)-MINIFS(L:L,$E:$E,$E18))))</f>
        <v>100</v>
      </c>
      <c r="CB18" s="232">
        <f t="array" ref="CB18">IF(M18="","",
IF(INDEX(Settings!$H:$H,MATCH(CB$1,Settings!$G:$G,0))=TRUE,
100-100*(M18-MINIFS(M:M,$E:$E,$E18))/(MAXIFS(M:M,$E:$E,$E18)-MINIFS(M:M,$E:$E,$E18)),
100*(M18-MINIFS(M:M,$E:$E,$E18))/(MAXIFS(M:M,$E:$E,$E18)-MINIFS(M:M,$E:$E,$E18))))</f>
        <v>86.69527897</v>
      </c>
      <c r="CC18" s="232">
        <f t="array" ref="CC18">IF(N18="","",
IF(INDEX(Settings!$H:$H,MATCH(CC$1,Settings!$G:$G,0))=TRUE,
100-100*(N18-MINIFS(N:N,$E:$E,$E18))/(MAXIFS(N:N,$E:$E,$E18)-MINIFS(N:N,$E:$E,$E18)),
100*(N18-MINIFS(N:N,$E:$E,$E18))/(MAXIFS(N:N,$E:$E,$E18)-MINIFS(N:N,$E:$E,$E18))))</f>
        <v>70.68965517</v>
      </c>
      <c r="CD18" s="232">
        <f t="array" ref="CD18">IF(O18="","",
IF(INDEX(Settings!$H:$H,MATCH(CD$1,Settings!$G:$G,0))=TRUE,
100-100*(O18-MINIFS(O:O,$E:$E,$E18))/(MAXIFS(O:O,$E:$E,$E18)-MINIFS(O:O,$E:$E,$E18)),
100*(O18-MINIFS(O:O,$E:$E,$E18))/(MAXIFS(O:O,$E:$E,$E18)-MINIFS(O:O,$E:$E,$E18))))</f>
        <v>33.33333333</v>
      </c>
      <c r="CE18" s="232">
        <f t="array" ref="CE18">IF(P18="","",
IF(INDEX(Settings!$H:$H,MATCH(CE$1,Settings!$G:$G,0))=TRUE,
100-100*(P18-MINIFS(P:P,$E:$E,$E18))/(MAXIFS(P:P,$E:$E,$E18)-MINIFS(P:P,$E:$E,$E18)),
100*(P18-MINIFS(P:P,$E:$E,$E18))/(MAXIFS(P:P,$E:$E,$E18)-MINIFS(P:P,$E:$E,$E18))))</f>
        <v>0</v>
      </c>
      <c r="CF18" s="232">
        <f t="array" ref="CF18">IF(Q18="","",
IF(INDEX(Settings!$H:$H,MATCH(CF$1,Settings!$G:$G,0))=TRUE,
100-100*(Q18-MINIFS(Q:Q,$E:$E,$E18))/(MAXIFS(Q:Q,$E:$E,$E18)-MINIFS(Q:Q,$E:$E,$E18)),
100*(Q18-MINIFS(Q:Q,$E:$E,$E18))/(MAXIFS(Q:Q,$E:$E,$E18)-MINIFS(Q:Q,$E:$E,$E18))))</f>
        <v>100</v>
      </c>
      <c r="CG18" s="232" t="str">
        <f t="array" ref="CG18">IF(R18="","",
IF(INDEX(Settings!$H:$H,MATCH(CG$1,Settings!$G:$G,0))=TRUE,
100-100*(R18-MINIFS(R:R,$E:$E,$E18))/(MAXIFS(R:R,$E:$E,$E18)-MINIFS(R:R,$E:$E,$E18)),
100*(R18-MINIFS(R:R,$E:$E,$E18))/(MAXIFS(R:R,$E:$E,$E18)-MINIFS(R:R,$E:$E,$E18))))</f>
        <v/>
      </c>
      <c r="CH18" s="232" t="str">
        <f t="array" ref="CH18">IF(S18="","",
IF(INDEX(Settings!$H:$H,MATCH(CH$1,Settings!$G:$G,0))=TRUE,
100-100*(S18-MINIFS(S:S,$E:$E,$E18))/(MAXIFS(S:S,$E:$E,$E18)-MINIFS(S:S,$E:$E,$E18)),
100*(S18-MINIFS(S:S,$E:$E,$E18))/(MAXIFS(S:S,$E:$E,$E18)-MINIFS(S:S,$E:$E,$E18))))</f>
        <v/>
      </c>
      <c r="CI18" s="232" t="str">
        <f t="array" ref="CI18">IF(T18="","",
IF(INDEX(Settings!$H:$H,MATCH(CI$1,Settings!$G:$G,0))=TRUE,
100-100*(T18-MINIFS(T:T,$E:$E,$E18))/(MAXIFS(T:T,$E:$E,$E18)-MINIFS(T:T,$E:$E,$E18)),
100*(T18-MINIFS(T:T,$E:$E,$E18))/(MAXIFS(T:T,$E:$E,$E18)-MINIFS(T:T,$E:$E,$E18))))</f>
        <v/>
      </c>
      <c r="CJ18" s="232" t="str">
        <f t="array" ref="CJ18">IF(U18="","",
IF(INDEX(Settings!$H:$H,MATCH(CJ$1,Settings!$G:$G,0))=TRUE,
100-100*(U18-MINIFS(U:U,$E:$E,$E18))/(MAXIFS(U:U,$E:$E,$E18)-MINIFS(U:U,$E:$E,$E18)),
100*(U18-MINIFS(U:U,$E:$E,$E18))/(MAXIFS(U:U,$E:$E,$E18)-MINIFS(U:U,$E:$E,$E18))))</f>
        <v/>
      </c>
      <c r="CK18" s="232">
        <f t="array" ref="CK18">IF(V18="","",
IF(INDEX(Settings!$H:$H,MATCH(CK$1,Settings!$G:$G,0))=TRUE,
100-100*(V18-MINIFS(V:V,$E:$E,$E18))/(MAXIFS(V:V,$E:$E,$E18)-MINIFS(V:V,$E:$E,$E18)),
100*(V18-MINIFS(V:V,$E:$E,$E18))/(MAXIFS(V:V,$E:$E,$E18)-MINIFS(V:V,$E:$E,$E18))))</f>
        <v>56.25</v>
      </c>
      <c r="CL18" s="232">
        <f t="array" ref="CL18">IF(W18="","",
IF(INDEX(Settings!$H:$H,MATCH(CL$1,Settings!$G:$G,0))=TRUE,
100-100*(W18-MINIFS(W:W,$E:$E,$E18))/(MAXIFS(W:W,$E:$E,$E18)-MINIFS(W:W,$E:$E,$E18)),
100*(W18-MINIFS(W:W,$E:$E,$E18))/(MAXIFS(W:W,$E:$E,$E18)-MINIFS(W:W,$E:$E,$E18))))</f>
        <v>100</v>
      </c>
      <c r="CM18" s="232" t="str">
        <f t="array" ref="CM18">IF(X18="","",
IF(INDEX(Settings!$H:$H,MATCH(CM$1,Settings!$G:$G,0))=TRUE,
100-100*(X18-MINIFS(X:X,$E:$E,$E18))/(MAXIFS(X:X,$E:$E,$E18)-MINIFS(X:X,$E:$E,$E18)),
100*(X18-MINIFS(X:X,$E:$E,$E18))/(MAXIFS(X:X,$E:$E,$E18)-MINIFS(X:X,$E:$E,$E18))))</f>
        <v/>
      </c>
      <c r="CN18" s="232" t="str">
        <f t="array" ref="CN18">IF(Y18="","",
IF(INDEX(Settings!$H:$H,MATCH(CN$1,Settings!$G:$G,0))=TRUE,
100-100*(Y18-MINIFS(Y:Y,$E:$E,$E18))/(MAXIFS(Y:Y,$E:$E,$E18)-MINIFS(Y:Y,$E:$E,$E18)),
100*(Y18-MINIFS(Y:Y,$E:$E,$E18))/(MAXIFS(Y:Y,$E:$E,$E18)-MINIFS(Y:Y,$E:$E,$E18))))</f>
        <v/>
      </c>
      <c r="CO18" s="232">
        <f t="array" ref="CO18">IF(Z18="","",
IF(INDEX(Settings!$H:$H,MATCH(CO$1,Settings!$G:$G,0))=TRUE,
100-100*(Z18-MINIFS(Z:Z,$E:$E,$E18))/(MAXIFS(Z:Z,$E:$E,$E18)-MINIFS(Z:Z,$E:$E,$E18)),
100*(Z18-MINIFS(Z:Z,$E:$E,$E18))/(MAXIFS(Z:Z,$E:$E,$E18)-MINIFS(Z:Z,$E:$E,$E18))))</f>
        <v>71.74080741</v>
      </c>
      <c r="CP18" s="232">
        <f t="array" ref="CP18">IF(AA18="","",
IF(INDEX(Settings!$H:$H,MATCH(CP$1,Settings!$G:$G,0))=TRUE,
100-100*(AA18-MINIFS(AA:AA,$E:$E,$E18))/(MAXIFS(AA:AA,$E:$E,$E18)-MINIFS(AA:AA,$E:$E,$E18)),
100*(AA18-MINIFS(AA:AA,$E:$E,$E18))/(MAXIFS(AA:AA,$E:$E,$E18)-MINIFS(AA:AA,$E:$E,$E18))))</f>
        <v>43.18223426</v>
      </c>
      <c r="CQ18" s="232">
        <f t="array" ref="CQ18">IF(AB18="","",
IF(INDEX(Settings!$H:$H,MATCH(CQ$1,Settings!$G:$G,0))=TRUE,
100-100*(AB18-MINIFS(AB:AB,$E:$E,$E18))/(MAXIFS(AB:AB,$E:$E,$E18)-MINIFS(AB:AB,$E:$E,$E18)),
100*(AB18-MINIFS(AB:AB,$E:$E,$E18))/(MAXIFS(AB:AB,$E:$E,$E18)-MINIFS(AB:AB,$E:$E,$E18))))</f>
        <v>0</v>
      </c>
      <c r="CR18" s="232">
        <f t="array" ref="CR18">IF(AC18="","",
IF(INDEX(Settings!$H:$H,MATCH(CR$1,Settings!$G:$G,0))=TRUE,
100-100*(AC18-MINIFS(AC:AC,$E:$E,$E18))/(MAXIFS(AC:AC,$E:$E,$E18)-MINIFS(AC:AC,$E:$E,$E18)),
100*(AC18-MINIFS(AC:AC,$E:$E,$E18))/(MAXIFS(AC:AC,$E:$E,$E18)-MINIFS(AC:AC,$E:$E,$E18))))</f>
        <v>81.65137615</v>
      </c>
      <c r="CS18" s="232">
        <f t="array" ref="CS18">IF(AD18="","",
IF(INDEX(Settings!$H:$H,MATCH(CS$1,Settings!$G:$G,0))=TRUE,
100-100*(AD18-MINIFS(AD:AD,$E:$E,$E18))/(MAXIFS(AD:AD,$E:$E,$E18)-MINIFS(AD:AD,$E:$E,$E18)),
100*(AD18-MINIFS(AD:AD,$E:$E,$E18))/(MAXIFS(AD:AD,$E:$E,$E18)-MINIFS(AD:AD,$E:$E,$E18))))</f>
        <v>63.63636364</v>
      </c>
      <c r="CT18" s="232" t="str">
        <f t="array" ref="CT18">IF(AE18="","",
IF(INDEX(Settings!$H:$H,MATCH(CT$1,Settings!$G:$G,0))=TRUE,
100-100*(AE18-MINIFS(AE:AE,$E:$E,$E18))/(MAXIFS(AE:AE,$E:$E,$E18)-MINIFS(AE:AE,$E:$E,$E18)),
100*(AE18-MINIFS(AE:AE,$E:$E,$E18))/(MAXIFS(AE:AE,$E:$E,$E18)-MINIFS(AE:AE,$E:$E,$E18))))</f>
        <v/>
      </c>
      <c r="CU18" s="232" t="str">
        <f t="array" ref="CU18">IF(AF18="","",
IF(INDEX(Settings!$H:$H,MATCH(CU$1,Settings!$G:$G,0))=TRUE,
100-100*(AF18-MINIFS(AF:AF,$E:$E,$E18))/(MAXIFS(AF:AF,$E:$E,$E18)-MINIFS(AF:AF,$E:$E,$E18)),
100*(AF18-MINIFS(AF:AF,$E:$E,$E18))/(MAXIFS(AF:AF,$E:$E,$E18)-MINIFS(AF:AF,$E:$E,$E18))))</f>
        <v/>
      </c>
      <c r="CV18" s="232" t="str">
        <f t="array" ref="CV18">IF(AG18="","",
IF(INDEX(Settings!$H:$H,MATCH(CV$1,Settings!$G:$G,0))=TRUE,
100-100*(AG18-MINIFS(AG:AG,$E:$E,$E18))/(MAXIFS(AG:AG,$E:$E,$E18)-MINIFS(AG:AG,$E:$E,$E18)),
100*(AG18-MINIFS(AG:AG,$E:$E,$E18))/(MAXIFS(AG:AG,$E:$E,$E18)-MINIFS(AG:AG,$E:$E,$E18))))</f>
        <v/>
      </c>
      <c r="CW18" s="232" t="str">
        <f t="array" ref="CW18">IF(AH18="","",
IF(INDEX(Settings!$H:$H,MATCH(CW$1,Settings!$G:$G,0))=TRUE,
100-100*(AH18-MINIFS(AH:AH,$E:$E,$E18))/(MAXIFS(AH:AH,$E:$E,$E18)-MINIFS(AH:AH,$E:$E,$E18)),
100*(AH18-MINIFS(AH:AH,$E:$E,$E18))/(MAXIFS(AH:AH,$E:$E,$E18)-MINIFS(AH:AH,$E:$E,$E18))))</f>
        <v/>
      </c>
      <c r="CX18" s="232" t="str">
        <f t="array" ref="CX18">IF(AI18="","",
IF(INDEX(Settings!$H:$H,MATCH(CX$1,Settings!$G:$G,0))=TRUE,
100-100*(AI18-MINIFS(AI:AI,$E:$E,$E18))/(MAXIFS(AI:AI,$E:$E,$E18)-MINIFS(AI:AI,$E:$E,$E18)),
100*(AI18-MINIFS(AI:AI,$E:$E,$E18))/(MAXIFS(AI:AI,$E:$E,$E18)-MINIFS(AI:AI,$E:$E,$E18))))</f>
        <v/>
      </c>
      <c r="CY18" s="232" t="str">
        <f t="array" ref="CY18">IF(AJ18="","",
IF(INDEX(Settings!$H:$H,MATCH(CY$1,Settings!$G:$G,0))=TRUE,
100-100*(AJ18-MINIFS(AJ:AJ,$E:$E,$E18))/(MAXIFS(AJ:AJ,$E:$E,$E18)-MINIFS(AJ:AJ,$E:$E,$E18)),
100*(AJ18-MINIFS(AJ:AJ,$E:$E,$E18))/(MAXIFS(AJ:AJ,$E:$E,$E18)-MINIFS(AJ:AJ,$E:$E,$E18))))</f>
        <v/>
      </c>
      <c r="CZ18" s="232" t="str">
        <f t="array" ref="CZ18">IF(AK18="","",
IF(INDEX(Settings!$H:$H,MATCH(CZ$1,Settings!$G:$G,0))=TRUE,
100-100*(AK18-MINIFS(AK:AK,$E:$E,$E18))/(MAXIFS(AK:AK,$E:$E,$E18)-MINIFS(AK:AK,$E:$E,$E18)),
100*(AK18-MINIFS(AK:AK,$E:$E,$E18))/(MAXIFS(AK:AK,$E:$E,$E18)-MINIFS(AK:AK,$E:$E,$E18))))</f>
        <v/>
      </c>
      <c r="DA18" s="232" t="str">
        <f t="array" ref="DA18">IF(AL18="","",
IF(INDEX(Settings!$H:$H,MATCH(DA$1,Settings!$G:$G,0))=TRUE,
100-100*(AL18-MINIFS(AL:AL,$E:$E,$E18))/(MAXIFS(AL:AL,$E:$E,$E18)-MINIFS(AL:AL,$E:$E,$E18)),
100*(AL18-MINIFS(AL:AL,$E:$E,$E18))/(MAXIFS(AL:AL,$E:$E,$E18)-MINIFS(AL:AL,$E:$E,$E18))))</f>
        <v/>
      </c>
      <c r="DB18" s="232" t="str">
        <f t="array" ref="DB18">IF(AM18="","",
IF(INDEX(Settings!$H:$H,MATCH(DB$1,Settings!$G:$G,0))=TRUE,
100-100*(AM18-MINIFS(AM:AM,$E:$E,$E18))/(MAXIFS(AM:AM,$E:$E,$E18)-MINIFS(AM:AM,$E:$E,$E18)),
100*(AM18-MINIFS(AM:AM,$E:$E,$E18))/(MAXIFS(AM:AM,$E:$E,$E18)-MINIFS(AM:AM,$E:$E,$E18))))</f>
        <v/>
      </c>
      <c r="DC18" s="232" t="str">
        <f t="array" ref="DC18">IF(AN18="","",
IF(INDEX(Settings!$H:$H,MATCH(DC$1,Settings!$G:$G,0))=TRUE,
100-100*(AN18-MINIFS(AN:AN,$E:$E,$E18))/(MAXIFS(AN:AN,$E:$E,$E18)-MINIFS(AN:AN,$E:$E,$E18)),
100*(AN18-MINIFS(AN:AN,$E:$E,$E18))/(MAXIFS(AN:AN,$E:$E,$E18)-MINIFS(AN:AN,$E:$E,$E18))))</f>
        <v/>
      </c>
      <c r="DD18" s="232" t="str">
        <f t="array" ref="DD18">IF(AO18="","",
IF(INDEX(Settings!$H:$H,MATCH(DD$1,Settings!$G:$G,0))=TRUE,
100-100*(AO18-MINIFS(AO:AO,$E:$E,$E18))/(MAXIFS(AO:AO,$E:$E,$E18)-MINIFS(AO:AO,$E:$E,$E18)),
100*(AO18-MINIFS(AO:AO,$E:$E,$E18))/(MAXIFS(AO:AO,$E:$E,$E18)-MINIFS(AO:AO,$E:$E,$E18))))</f>
        <v/>
      </c>
      <c r="DE18" s="232" t="str">
        <f t="array" ref="DE18">IF(AP18="","",
IF(INDEX(Settings!$H:$H,MATCH(DE$1,Settings!$G:$G,0))=TRUE,
100-100*(AP18-MINIFS(AP:AP,$E:$E,$E18))/(MAXIFS(AP:AP,$E:$E,$E18)-MINIFS(AP:AP,$E:$E,$E18)),
100*(AP18-MINIFS(AP:AP,$E:$E,$E18))/(MAXIFS(AP:AP,$E:$E,$E18)-MINIFS(AP:AP,$E:$E,$E18))))</f>
        <v/>
      </c>
      <c r="DF18" s="232" t="str">
        <f t="array" ref="DF18">IF(AQ18="","",
IF(INDEX(Settings!$H:$H,MATCH(DF$1,Settings!$G:$G,0))=TRUE,
100-100*(AQ18-MINIFS(AQ:AQ,$E:$E,$E18))/(MAXIFS(AQ:AQ,$E:$E,$E18)-MINIFS(AQ:AQ,$E:$E,$E18)),
100*(AQ18-MINIFS(AQ:AQ,$E:$E,$E18))/(MAXIFS(AQ:AQ,$E:$E,$E18)-MINIFS(AQ:AQ,$E:$E,$E18))))</f>
        <v/>
      </c>
      <c r="DG18" s="232" t="str">
        <f t="array" ref="DG18">IF(AR18="","",
IF(INDEX(Settings!$H:$H,MATCH(DG$1,Settings!$G:$G,0))=TRUE,
100-100*(AR18-MINIFS(AR:AR,$E:$E,$E18))/(MAXIFS(AR:AR,$E:$E,$E18)-MINIFS(AR:AR,$E:$E,$E18)),
100*(AR18-MINIFS(AR:AR,$E:$E,$E18))/(MAXIFS(AR:AR,$E:$E,$E18)-MINIFS(AR:AR,$E:$E,$E18))))</f>
        <v/>
      </c>
      <c r="DH18" s="232" t="str">
        <f t="array" ref="DH18">IF(AS18="","",
IF(INDEX(Settings!$H:$H,MATCH(DH$1,Settings!$G:$G,0))=TRUE,
100-100*(AS18-MINIFS(AS:AS,$E:$E,$E18))/(MAXIFS(AS:AS,$E:$E,$E18)-MINIFS(AS:AS,$E:$E,$E18)),
100*(AS18-MINIFS(AS:AS,$E:$E,$E18))/(MAXIFS(AS:AS,$E:$E,$E18)-MINIFS(AS:AS,$E:$E,$E18))))</f>
        <v/>
      </c>
      <c r="DI18" s="232" t="str">
        <f t="array" ref="DI18">IF(AT18="","",
IF(INDEX(Settings!$H:$H,MATCH(DI$1,Settings!$G:$G,0))=TRUE,
100-100*(AT18-MINIFS(AT:AT,$E:$E,$E18))/(MAXIFS(AT:AT,$E:$E,$E18)-MINIFS(AT:AT,$E:$E,$E18)),
100*(AT18-MINIFS(AT:AT,$E:$E,$E18))/(MAXIFS(AT:AT,$E:$E,$E18)-MINIFS(AT:AT,$E:$E,$E18))))</f>
        <v/>
      </c>
      <c r="DJ18" s="232" t="str">
        <f t="array" ref="DJ18">IF(AU18="","",
IF(INDEX(Settings!$H:$H,MATCH(DJ$1,Settings!$G:$G,0))=TRUE,
100-100*(AU18-MINIFS(AU:AU,$E:$E,$E18))/(MAXIFS(AU:AU,$E:$E,$E18)-MINIFS(AU:AU,$E:$E,$E18)),
100*(AU18-MINIFS(AU:AU,$E:$E,$E18))/(MAXIFS(AU:AU,$E:$E,$E18)-MINIFS(AU:AU,$E:$E,$E18))))</f>
        <v/>
      </c>
      <c r="DK18" s="232" t="str">
        <f t="array" ref="DK18">IF(AV18="","",
IF(INDEX(Settings!$H:$H,MATCH(DK$1,Settings!$G:$G,0))=TRUE,
100-100*(AV18-MINIFS(AV:AV,$E:$E,$E18))/(MAXIFS(AV:AV,$E:$E,$E18)-MINIFS(AV:AV,$E:$E,$E18)),
100*(AV18-MINIFS(AV:AV,$E:$E,$E18))/(MAXIFS(AV:AV,$E:$E,$E18)-MINIFS(AV:AV,$E:$E,$E18))))</f>
        <v/>
      </c>
      <c r="DL18" s="232" t="str">
        <f t="array" ref="DL18">IF(AW18="","",
IF(INDEX(Settings!$H:$H,MATCH(DL$1,Settings!$G:$G,0))=TRUE,
100-100*(AW18-MINIFS(AW:AW,$E:$E,$E18))/(MAXIFS(AW:AW,$E:$E,$E18)-MINIFS(AW:AW,$E:$E,$E18)),
100*(AW18-MINIFS(AW:AW,$E:$E,$E18))/(MAXIFS(AW:AW,$E:$E,$E18)-MINIFS(AW:AW,$E:$E,$E18))))</f>
        <v/>
      </c>
      <c r="DM18" s="232" t="str">
        <f t="array" ref="DM18">IF(AX18="","",
IF(INDEX(Settings!$H:$H,MATCH(DM$1,Settings!$G:$G,0))=TRUE,
100-100*(AX18-MINIFS(AX:AX,$E:$E,$E18))/(MAXIFS(AX:AX,$E:$E,$E18)-MINIFS(AX:AX,$E:$E,$E18)),
100*(AX18-MINIFS(AX:AX,$E:$E,$E18))/(MAXIFS(AX:AX,$E:$E,$E18)-MINIFS(AX:AX,$E:$E,$E18))))</f>
        <v/>
      </c>
      <c r="DN18" s="232" t="str">
        <f t="array" ref="DN18">IF(AY18="","",
IF(INDEX(Settings!$H:$H,MATCH(DN$1,Settings!$G:$G,0))=TRUE,
100-100*(AY18-MINIFS(AY:AY,$E:$E,$E18))/(MAXIFS(AY:AY,$E:$E,$E18)-MINIFS(AY:AY,$E:$E,$E18)),
100*(AY18-MINIFS(AY:AY,$E:$E,$E18))/(MAXIFS(AY:AY,$E:$E,$E18)-MINIFS(AY:AY,$E:$E,$E18))))</f>
        <v/>
      </c>
      <c r="DO18" s="232" t="str">
        <f t="array" ref="DO18">IF(AZ18="","",
IF(INDEX(Settings!$H:$H,MATCH(DO$1,Settings!$G:$G,0))=TRUE,
100-100*(AZ18-MINIFS(AZ:AZ,$E:$E,$E18))/(MAXIFS(AZ:AZ,$E:$E,$E18)-MINIFS(AZ:AZ,$E:$E,$E18)),
100*(AZ18-MINIFS(AZ:AZ,$E:$E,$E18))/(MAXIFS(AZ:AZ,$E:$E,$E18)-MINIFS(AZ:AZ,$E:$E,$E18))))</f>
        <v/>
      </c>
      <c r="DP18" s="232" t="str">
        <f t="array" ref="DP18">IF(BA18="","",
IF(INDEX(Settings!$H:$H,MATCH(DP$1,Settings!$G:$G,0))=TRUE,
100-100*(BA18-MINIFS(BA:BA,$E:$E,$E18))/(MAXIFS(BA:BA,$E:$E,$E18)-MINIFS(BA:BA,$E:$E,$E18)),
100*(BA18-MINIFS(BA:BA,$E:$E,$E18))/(MAXIFS(BA:BA,$E:$E,$E18)-MINIFS(BA:BA,$E:$E,$E18))))</f>
        <v/>
      </c>
      <c r="DQ18" s="232" t="str">
        <f t="array" ref="DQ18">IF(BB18="","",
IF(INDEX(Settings!$H:$H,MATCH(DQ$1,Settings!$G:$G,0))=TRUE,
100-100*(BB18-MINIFS(BB:BB,$E:$E,$E18))/(MAXIFS(BB:BB,$E:$E,$E18)-MINIFS(BB:BB,$E:$E,$E18)),
100*(BB18-MINIFS(BB:BB,$E:$E,$E18))/(MAXIFS(BB:BB,$E:$E,$E18)-MINIFS(BB:BB,$E:$E,$E18))))</f>
        <v/>
      </c>
      <c r="DR18" s="232" t="str">
        <f t="array" ref="DR18">IF(BC18="","",
IF(INDEX(Settings!$H:$H,MATCH(DR$1,Settings!$G:$G,0))=TRUE,
100-100*(BC18-MINIFS(BC:BC,$E:$E,$E18))/(MAXIFS(BC:BC,$E:$E,$E18)-MINIFS(BC:BC,$E:$E,$E18)),
100*(BC18-MINIFS(BC:BC,$E:$E,$E18))/(MAXIFS(BC:BC,$E:$E,$E18)-MINIFS(BC:BC,$E:$E,$E18))))</f>
        <v/>
      </c>
      <c r="DS18" s="232" t="str">
        <f t="array" ref="DS18">IF(BD18="","",
IF(INDEX(Settings!$H:$H,MATCH(DS$1,Settings!$G:$G,0))=TRUE,
100-100*(BD18-MINIFS(BD:BD,$E:$E,$E18))/(MAXIFS(BD:BD,$E:$E,$E18)-MINIFS(BD:BD,$E:$E,$E18)),
100*(BD18-MINIFS(BD:BD,$E:$E,$E18))/(MAXIFS(BD:BD,$E:$E,$E18)-MINIFS(BD:BD,$E:$E,$E18))))</f>
        <v/>
      </c>
      <c r="DT18" s="232" t="str">
        <f t="array" ref="DT18">IF(BE18="","",
IF(INDEX(Settings!$H:$H,MATCH(DT$1,Settings!$G:$G,0))=TRUE,
100-100*(BE18-MINIFS(BE:BE,$E:$E,$E18))/(MAXIFS(BE:BE,$E:$E,$E18)-MINIFS(BE:BE,$E:$E,$E18)),
100*(BE18-MINIFS(BE:BE,$E:$E,$E18))/(MAXIFS(BE:BE,$E:$E,$E18)-MINIFS(BE:BE,$E:$E,$E18))))</f>
        <v/>
      </c>
      <c r="DU18" s="232" t="str">
        <f t="array" ref="DU18">IF(BF18="","",
IF(INDEX(Settings!$H:$H,MATCH(DU$1,Settings!$G:$G,0))=TRUE,
100-100*(BF18-MINIFS(BF:BF,$E:$E,$E18))/(MAXIFS(BF:BF,$E:$E,$E18)-MINIFS(BF:BF,$E:$E,$E18)),
100*(BF18-MINIFS(BF:BF,$E:$E,$E18))/(MAXIFS(BF:BF,$E:$E,$E18)-MINIFS(BF:BF,$E:$E,$E18))))</f>
        <v/>
      </c>
      <c r="DV18" s="232" t="str">
        <f t="array" ref="DV18">IF(BG18="","",
IF(INDEX(Settings!$H:$H,MATCH(DV$1,Settings!$G:$G,0))=TRUE,
100-100*(BG18-MINIFS(BG:BG,$E:$E,$E18))/(MAXIFS(BG:BG,$E:$E,$E18)-MINIFS(BG:BG,$E:$E,$E18)),
100*(BG18-MINIFS(BG:BG,$E:$E,$E18))/(MAXIFS(BG:BG,$E:$E,$E18)-MINIFS(BG:BG,$E:$E,$E18))))</f>
        <v/>
      </c>
      <c r="DW18" s="232" t="str">
        <f t="array" ref="DW18">IF(BH18="","",
IF(INDEX(Settings!$H:$H,MATCH(DW$1,Settings!$G:$G,0))=TRUE,
100-100*(BH18-MINIFS(BH:BH,$E:$E,$E18))/(MAXIFS(BH:BH,$E:$E,$E18)-MINIFS(BH:BH,$E:$E,$E18)),
100*(BH18-MINIFS(BH:BH,$E:$E,$E18))/(MAXIFS(BH:BH,$E:$E,$E18)-MINIFS(BH:BH,$E:$E,$E18))))</f>
        <v/>
      </c>
      <c r="DX18" s="232" t="str">
        <f t="array" ref="DX18">IF(BI18="","",
IF(INDEX(Settings!$H:$H,MATCH(DX$1,Settings!$G:$G,0))=TRUE,
100-100*(BI18-MINIFS(BI:BI,$E:$E,$E18))/(MAXIFS(BI:BI,$E:$E,$E18)-MINIFS(BI:BI,$E:$E,$E18)),
100*(BI18-MINIFS(BI:BI,$E:$E,$E18))/(MAXIFS(BI:BI,$E:$E,$E18)-MINIFS(BI:BI,$E:$E,$E18))))</f>
        <v/>
      </c>
      <c r="DY18" s="232" t="str">
        <f t="array" ref="DY18">IF(BJ18="","",
IF(INDEX(Settings!$H:$H,MATCH(DY$1,Settings!$G:$G,0))=TRUE,
100-100*(BJ18-MINIFS(BJ:BJ,$E:$E,$E18))/(MAXIFS(BJ:BJ,$E:$E,$E18)-MINIFS(BJ:BJ,$E:$E,$E18)),
100*(BJ18-MINIFS(BJ:BJ,$E:$E,$E18))/(MAXIFS(BJ:BJ,$E:$E,$E18)-MINIFS(BJ:BJ,$E:$E,$E18))))</f>
        <v/>
      </c>
      <c r="DZ18" s="234"/>
      <c r="EA18" s="234"/>
      <c r="EB18" s="234">
        <f t="shared" si="8"/>
        <v>70.68965517</v>
      </c>
      <c r="EC18" s="234">
        <f t="shared" si="9"/>
        <v>16.66666667</v>
      </c>
      <c r="ED18" s="234">
        <f t="shared" si="10"/>
        <v>81.65137615</v>
      </c>
      <c r="EE18" s="234" t="str">
        <f t="shared" si="11"/>
        <v/>
      </c>
      <c r="EF18" s="234">
        <f t="shared" si="12"/>
        <v>46.41859116</v>
      </c>
      <c r="EG18" s="234">
        <f t="shared" si="13"/>
        <v>56.33589933</v>
      </c>
      <c r="EH18" s="234"/>
      <c r="EI18" s="234"/>
      <c r="EJ18" s="234"/>
      <c r="EK18" s="234"/>
      <c r="EL18" s="234"/>
      <c r="EM18" s="234"/>
    </row>
    <row r="19">
      <c r="A19" s="220" t="s">
        <v>4</v>
      </c>
      <c r="B19" s="221">
        <v>45886.0</v>
      </c>
      <c r="C19" s="222" t="s">
        <v>176</v>
      </c>
      <c r="D19" s="49" t="str">
        <f t="array" ref="D19">IFERROR(INDEX(Profiles!$B:$B,MATCH($A19,Profiles!$A:$A,0)),"")</f>
        <v>Forward</v>
      </c>
      <c r="E19" s="49" t="str">
        <f t="array" ref="E19">IFERROR(INDEX(Profiles!$C:$C,MATCH($A19,Profiles!$A:$A,0)),"")</f>
        <v>U15</v>
      </c>
      <c r="F19" s="222" t="s">
        <v>177</v>
      </c>
      <c r="G19" s="222" t="s">
        <v>178</v>
      </c>
      <c r="H19" s="222">
        <v>2025.0</v>
      </c>
      <c r="I19" s="49" t="str">
        <f>IF(A19="","",IF(Settings!$N$3="DATE",F19&amp;": "&amp;TEXT(B19,"M/DD/YY"),F19&amp;": "&amp;H19))</f>
        <v>Summer: 2025</v>
      </c>
      <c r="J19" s="222">
        <v>13.1</v>
      </c>
      <c r="K19" s="222">
        <v>16.1</v>
      </c>
      <c r="L19" s="222">
        <v>15.5</v>
      </c>
      <c r="M19" s="223">
        <f t="shared" si="14"/>
        <v>14.9</v>
      </c>
      <c r="N19" s="222">
        <v>98.0</v>
      </c>
      <c r="O19" s="222">
        <v>1.41</v>
      </c>
      <c r="P19" s="222">
        <v>3.02</v>
      </c>
      <c r="Q19" s="222">
        <v>204.0</v>
      </c>
      <c r="R19" s="49"/>
      <c r="S19" s="222" t="str">
        <f>IFERROR(VLOOKUP(AF19, 'YOYO IR Scores'!A:C, 3, FALSE), "")
</f>
        <v/>
      </c>
      <c r="T19" s="49"/>
      <c r="U19" s="49"/>
      <c r="V19" s="222">
        <v>275.0</v>
      </c>
      <c r="W19" s="222">
        <v>3.0</v>
      </c>
      <c r="X19" s="224" t="str">
        <f t="shared" si="4"/>
        <v/>
      </c>
      <c r="Y19" s="225" t="str">
        <f t="shared" si="5"/>
        <v/>
      </c>
      <c r="Z19" s="225">
        <f t="shared" si="6"/>
        <v>302.225</v>
      </c>
      <c r="AA19" s="224">
        <f t="shared" si="7"/>
        <v>1.348039216</v>
      </c>
      <c r="AB19" s="225">
        <v>395.0</v>
      </c>
      <c r="AC19" s="225">
        <v>225.0</v>
      </c>
      <c r="AD19" s="225">
        <v>245.0</v>
      </c>
      <c r="AE19" s="223" t="str">
        <f>IFERROR(VLOOKUP(AF19, 'YOYO IR Scores'!A:C, 2, FALSE), "")</f>
        <v/>
      </c>
      <c r="AF19" s="223"/>
      <c r="AG19" s="223"/>
      <c r="AH19" s="223"/>
      <c r="AI19" s="223"/>
      <c r="AJ19" s="223"/>
      <c r="AK19" s="223"/>
      <c r="AL19" s="223"/>
      <c r="AM19" s="223"/>
      <c r="AN19" s="223"/>
      <c r="AO19" s="223"/>
      <c r="AP19" s="223"/>
      <c r="AQ19" s="223"/>
      <c r="AR19" s="223"/>
      <c r="AS19" s="223"/>
      <c r="AT19" s="223"/>
      <c r="AU19" s="223"/>
      <c r="AV19" s="223"/>
      <c r="AW19" s="223"/>
      <c r="AX19" s="223"/>
      <c r="AY19" s="223"/>
      <c r="AZ19" s="223"/>
      <c r="BA19" s="223"/>
      <c r="BB19" s="223"/>
      <c r="BC19" s="223"/>
      <c r="BD19" s="223"/>
      <c r="BE19" s="223"/>
      <c r="BF19" s="223"/>
      <c r="BG19" s="223"/>
      <c r="BH19" s="223"/>
      <c r="BI19" s="223"/>
      <c r="BJ19" s="223"/>
      <c r="BK19" s="223">
        <f t="array" ref="BK19">IF(J19="","",
IF(INDEX(Settings!$H:$H,MATCH(BY$1,Settings!$G:$G,0))=TRUE,
100-100*(J19-MIN(J:J))/(MAX(J:J)-MIN(J:J)),
100*(J19-MIN(J:J))/(MAX(J:J)-MIN(J:J))))</f>
        <v>73.33333333</v>
      </c>
      <c r="BL19" s="223">
        <f t="array" ref="BL19">IF(J19="","",
IF(INDEX(Settings!$H:$H,MATCH(BY$1,Settings!$G:$G,0))=TRUE,
100-100*(J19-MINIFS(J:J,$E:$E,$E19))/(MAXIFS(J:J,$E:$E,$E19)-MINIFS(J:J,$E:$E,$E19)),
100*(J19-MINIFS(J:J,$E:$E,$E19))/(MAXIFS(J:J,$E:$E,$E19)-MINIFS(J:J,$E:$E,$E19))))</f>
        <v>73.33333333</v>
      </c>
      <c r="BM19" s="223">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82.4</v>
      </c>
      <c r="BO19" s="49">
        <f>IFERROR(__xludf.DUMMYFUNCTION("IF(J19="""","""",
IF(INDEX(Settings!$H:$H,MATCH(BY$1,Settings!$G:$G,0))=TRUE,
100-100*PERCENTRANK(FILTER(J:J,$E:$E=$E19),J19),
100*PERCENTRANK(FILTER(J:J,$E:$E=$E19),J19)))"),82.39999999999999)</f>
        <v>82.4</v>
      </c>
      <c r="BP19" s="49">
        <f>IFERROR(__xludf.DUMMYFUNCTION("IF(J19="""","""",
IF(INDEX(Settings!$H:$H,MATCH(BY$1,Settings!$G:$G,0))=TRUE,
100-100*PERCENTRANK(FILTER(J:J,$E:$E=$E19,$I:$I=$I19),J19),
100*PERCENTRANK(FILTER(J:J,$E:$E=$E19,$I:$I=$I19),J19)))"),82.39999999999999)</f>
        <v>82.4</v>
      </c>
      <c r="BQ19" s="224">
        <f t="array" ref="BQ19">IF(J19="","",
IF(INDEX(Settings!$H:$H,MATCH(BY$1,Settings!$G:$G,0))=TRUE,
-1*(J19-AVERAGE(J:J))/STDEV(J:J),
(J19-AVERAGE(J:J))/STDEV(J:J)))</f>
        <v>0.9455266227</v>
      </c>
      <c r="BR19" s="224">
        <f>IFERROR(__xludf.DUMMYFUNCTION("IF(J19="""","""",
IF(INDEX(Settings!$H:$H,MATCH(BY$1,Settings!$G:$G,0))=TRUE,
-1*(J19-AVERAGEIFS(J:J,$E:$E,$E19))/STDEV(FILTER(J:J,$E:$E=$E19)),
(J19-AVERAGEIFS(J:J,$E:$E,$E19))/STDEV(FILTER(J:J,$E:$E=$E19))))"),0.9455266226991943)</f>
        <v>0.9455266227</v>
      </c>
      <c r="BS19" s="224">
        <f>IFERROR(__xludf.DUMMYFUNCTION("IF(J19="""","""",
IF(INDEX(Settings!$H:$H,MATCH(BY$1,Settings!$G:$G,0))=TRUE,
-1*(J19-AVERAGEIFS(J:J,$E:$E,$E19,$I:$I,$I19))/STDEV(FILTER(J:J,$E:$E=$E19,$I:$I=$I19)),
(J19-AVERAGEIFS(J:J,$E:$E,$E19,$I:$I,$I19))/STDEV(FILTER(J:J,$E:$E=$E19,$I:$I=$I19))))"),0.9455266226991943)</f>
        <v>0.9455266227</v>
      </c>
      <c r="BT19" s="227">
        <f t="array" ref="BT19">IF(J19="","",
IF(INDEX(Settings!$H:$H,MATCH(BY$1,Settings!$G:$G,0))=TRUE,
(-1*((J19-AVERAGE(J:J))/STDEV(J:J))*10+50),
((J19-AVERAGE(J:J))/STDEV(J:J))*10+50))</f>
        <v>59.45526623</v>
      </c>
      <c r="BU19" s="227">
        <f>IFERROR(__xludf.DUMMYFUNCTION("IF(J19="""","""",
IF(INDEX(Settings!$H:$H,MATCH(BY$1,Settings!$G:$G,0))=TRUE,
(-1*(J19-AVERAGEIFS(J:J,$E:$E,$E19))/STDEV(FILTER(J:J,$E:$E=$E19))*10+50),
(J19-AVERAGEIFS(J:J,$E:$E,$E19))/STDEV(FILTER(J:J,$E:$E=$E19))*10+50))"),59.455266226991945)</f>
        <v>59.45526623</v>
      </c>
      <c r="BV19" s="227">
        <f>IFERROR(__xludf.DUMMYFUNCTION("IF(J19="""","""",
IF(INDEX(Settings!$H:$H,MATCH(BY$1,Settings!$G:$G,0))=TRUE,
(-1*(J19-AVERAGEIFS(J:J,$E:$E,$E19,$I:$I,$I19))/STDEV(FILTER(J:J,$E:$E=$E19,$I:$I=$I19))*10+50),
(J19-AVERAGEIFS(J:J,$E:$E,$E19,$I:$I,$I19))/STDEV(FILTER(J:J,$E:$E=$E19,$I:$I=$I"&amp;"19))*10+50))"),59.455266226991945)</f>
        <v>59.45526623</v>
      </c>
      <c r="BW19" s="49"/>
      <c r="BX19" s="49"/>
      <c r="BY19" s="223">
        <f t="array" ref="BY19">IF(J19="","",
IF(INDEX(Settings!$H:$H,MATCH(BY$1,Settings!$G:$G,0))=TRUE,
100-100*(J19-MINIFS(J:J,$E:$E,$E19))/(MAXIFS(J:J,$E:$E,$E19)-MINIFS(J:J,$E:$E,$E19)),
100*(J19-MINIFS(J:J,$E:$E,$E19))/(MAXIFS(J:J,$E:$E,$E19)-MINIFS(J:J,$E:$E,$E19))))</f>
        <v>73.33333333</v>
      </c>
      <c r="BZ19" s="223">
        <f t="array" ref="BZ19">IF(K19="","",
IF(INDEX(Settings!$H:$H,MATCH(BZ$1,Settings!$G:$G,0))=TRUE,
100-100*(K19-MINIFS(K:K,$E:$E,$E19))/(MAXIFS(K:K,$E:$E,$E19)-MINIFS(K:K,$E:$E,$E19)),
100*(K19-MINIFS(K:K,$E:$E,$E19))/(MAXIFS(K:K,$E:$E,$E19)-MINIFS(K:K,$E:$E,$E19))))</f>
        <v>9.782608696</v>
      </c>
      <c r="CA19" s="223">
        <f t="array" ref="CA19">IF(L19="","",
IF(INDEX(Settings!$H:$H,MATCH(CA$1,Settings!$G:$G,0))=TRUE,
100-100*(L19-MINIFS(L:L,$E:$E,$E19))/(MAXIFS(L:L,$E:$E,$E19)-MINIFS(L:L,$E:$E,$E19)),
100*(L19-MINIFS(L:L,$E:$E,$E19))/(MAXIFS(L:L,$E:$E,$E19)-MINIFS(L:L,$E:$E,$E19))))</f>
        <v>11.72839506</v>
      </c>
      <c r="CB19" s="223">
        <f t="array" ref="CB19">IF(M19="","",
IF(INDEX(Settings!$H:$H,MATCH(CB$1,Settings!$G:$G,0))=TRUE,
100-100*(M19-MINIFS(M:M,$E:$E,$E19))/(MAXIFS(M:M,$E:$E,$E19)-MINIFS(M:M,$E:$E,$E19)),
100*(M19-MINIFS(M:M,$E:$E,$E19))/(MAXIFS(M:M,$E:$E,$E19)-MINIFS(M:M,$E:$E,$E19))))</f>
        <v>10.30042918</v>
      </c>
      <c r="CC19" s="223">
        <f t="array" ref="CC19">IF(N19="","",
IF(INDEX(Settings!$H:$H,MATCH(CC$1,Settings!$G:$G,0))=TRUE,
100-100*(N19-MINIFS(N:N,$E:$E,$E19))/(MAXIFS(N:N,$E:$E,$E19)-MINIFS(N:N,$E:$E,$E19)),
100*(N19-MINIFS(N:N,$E:$E,$E19))/(MAXIFS(N:N,$E:$E,$E19)-MINIFS(N:N,$E:$E,$E19))))</f>
        <v>55.17241379</v>
      </c>
      <c r="CD19" s="223">
        <f t="array" ref="CD19">IF(O19="","",
IF(INDEX(Settings!$H:$H,MATCH(CD$1,Settings!$G:$G,0))=TRUE,
100-100*(O19-MINIFS(O:O,$E:$E,$E19))/(MAXIFS(O:O,$E:$E,$E19)-MINIFS(O:O,$E:$E,$E19)),
100*(O19-MINIFS(O:O,$E:$E,$E19))/(MAXIFS(O:O,$E:$E,$E19)-MINIFS(O:O,$E:$E,$E19))))</f>
        <v>100</v>
      </c>
      <c r="CE19" s="223">
        <f t="array" ref="CE19">IF(P19="","",
IF(INDEX(Settings!$H:$H,MATCH(CE$1,Settings!$G:$G,0))=TRUE,
100-100*(P19-MINIFS(P:P,$E:$E,$E19))/(MAXIFS(P:P,$E:$E,$E19)-MINIFS(P:P,$E:$E,$E19)),
100*(P19-MINIFS(P:P,$E:$E,$E19))/(MAXIFS(P:P,$E:$E,$E19)-MINIFS(P:P,$E:$E,$E19))))</f>
        <v>45.45454545</v>
      </c>
      <c r="CF19" s="223">
        <f t="array" ref="CF19">IF(Q19="","",
IF(INDEX(Settings!$H:$H,MATCH(CF$1,Settings!$G:$G,0))=TRUE,
100-100*(Q19-MINIFS(Q:Q,$E:$E,$E19))/(MAXIFS(Q:Q,$E:$E,$E19)-MINIFS(Q:Q,$E:$E,$E19)),
100*(Q19-MINIFS(Q:Q,$E:$E,$E19))/(MAXIFS(Q:Q,$E:$E,$E19)-MINIFS(Q:Q,$E:$E,$E19))))</f>
        <v>58.06451613</v>
      </c>
      <c r="CG19" s="223" t="str">
        <f t="array" ref="CG19">IF(R19="","",
IF(INDEX(Settings!$H:$H,MATCH(CG$1,Settings!$G:$G,0))=TRUE,
100-100*(R19-MINIFS(R:R,$E:$E,$E19))/(MAXIFS(R:R,$E:$E,$E19)-MINIFS(R:R,$E:$E,$E19)),
100*(R19-MINIFS(R:R,$E:$E,$E19))/(MAXIFS(R:R,$E:$E,$E19)-MINIFS(R:R,$E:$E,$E19))))</f>
        <v/>
      </c>
      <c r="CH19" s="223" t="str">
        <f t="array" ref="CH19">IF(S19="","",
IF(INDEX(Settings!$H:$H,MATCH(CH$1,Settings!$G:$G,0))=TRUE,
100-100*(S19-MINIFS(S:S,$E:$E,$E19))/(MAXIFS(S:S,$E:$E,$E19)-MINIFS(S:S,$E:$E,$E19)),
100*(S19-MINIFS(S:S,$E:$E,$E19))/(MAXIFS(S:S,$E:$E,$E19)-MINIFS(S:S,$E:$E,$E19))))</f>
        <v/>
      </c>
      <c r="CI19" s="223" t="str">
        <f t="array" ref="CI19">IF(T19="","",
IF(INDEX(Settings!$H:$H,MATCH(CI$1,Settings!$G:$G,0))=TRUE,
100-100*(T19-MINIFS(T:T,$E:$E,$E19))/(MAXIFS(T:T,$E:$E,$E19)-MINIFS(T:T,$E:$E,$E19)),
100*(T19-MINIFS(T:T,$E:$E,$E19))/(MAXIFS(T:T,$E:$E,$E19)-MINIFS(T:T,$E:$E,$E19))))</f>
        <v/>
      </c>
      <c r="CJ19" s="223" t="str">
        <f t="array" ref="CJ19">IF(U19="","",
IF(INDEX(Settings!$H:$H,MATCH(CJ$1,Settings!$G:$G,0))=TRUE,
100-100*(U19-MINIFS(U:U,$E:$E,$E19))/(MAXIFS(U:U,$E:$E,$E19)-MINIFS(U:U,$E:$E,$E19)),
100*(U19-MINIFS(U:U,$E:$E,$E19))/(MAXIFS(U:U,$E:$E,$E19)-MINIFS(U:U,$E:$E,$E19))))</f>
        <v/>
      </c>
      <c r="CK19" s="223">
        <f t="array" ref="CK19">IF(V19="","",
IF(INDEX(Settings!$H:$H,MATCH(CK$1,Settings!$G:$G,0))=TRUE,
100-100*(V19-MINIFS(V:V,$E:$E,$E19))/(MAXIFS(V:V,$E:$E,$E19)-MINIFS(V:V,$E:$E,$E19)),
100*(V19-MINIFS(V:V,$E:$E,$E19))/(MAXIFS(V:V,$E:$E,$E19)-MINIFS(V:V,$E:$E,$E19))))</f>
        <v>87.5</v>
      </c>
      <c r="CL19" s="223">
        <f t="array" ref="CL19">IF(W19="","",
IF(INDEX(Settings!$H:$H,MATCH(CL$1,Settings!$G:$G,0))=TRUE,
100-100*(W19-MINIFS(W:W,$E:$E,$E19))/(MAXIFS(W:W,$E:$E,$E19)-MINIFS(W:W,$E:$E,$E19)),
100*(W19-MINIFS(W:W,$E:$E,$E19))/(MAXIFS(W:W,$E:$E,$E19)-MINIFS(W:W,$E:$E,$E19))))</f>
        <v>100</v>
      </c>
      <c r="CM19" s="223" t="str">
        <f t="array" ref="CM19">IF(X19="","",
IF(INDEX(Settings!$H:$H,MATCH(CM$1,Settings!$G:$G,0))=TRUE,
100-100*(X19-MINIFS(X:X,$E:$E,$E19))/(MAXIFS(X:X,$E:$E,$E19)-MINIFS(X:X,$E:$E,$E19)),
100*(X19-MINIFS(X:X,$E:$E,$E19))/(MAXIFS(X:X,$E:$E,$E19)-MINIFS(X:X,$E:$E,$E19))))</f>
        <v/>
      </c>
      <c r="CN19" s="223" t="str">
        <f t="array" ref="CN19">IF(Y19="","",
IF(INDEX(Settings!$H:$H,MATCH(CN$1,Settings!$G:$G,0))=TRUE,
100-100*(Y19-MINIFS(Y:Y,$E:$E,$E19))/(MAXIFS(Y:Y,$E:$E,$E19)-MINIFS(Y:Y,$E:$E,$E19)),
100*(Y19-MINIFS(Y:Y,$E:$E,$E19))/(MAXIFS(Y:Y,$E:$E,$E19)-MINIFS(Y:Y,$E:$E,$E19))))</f>
        <v/>
      </c>
      <c r="CO19" s="223">
        <f t="array" ref="CO19">IF(Z19="","",
IF(INDEX(Settings!$H:$H,MATCH(CO$1,Settings!$G:$G,0))=TRUE,
100-100*(Z19-MINIFS(Z:Z,$E:$E,$E19))/(MAXIFS(Z:Z,$E:$E,$E19)-MINIFS(Z:Z,$E:$E,$E19)),
100*(Z19-MINIFS(Z:Z,$E:$E,$E19))/(MAXIFS(Z:Z,$E:$E,$E19)-MINIFS(Z:Z,$E:$E,$E19))))</f>
        <v>100</v>
      </c>
      <c r="CP19" s="223">
        <f t="array" ref="CP19">IF(AA19="","",
IF(INDEX(Settings!$H:$H,MATCH(CP$1,Settings!$G:$G,0))=TRUE,
100-100*(AA19-MINIFS(AA:AA,$E:$E,$E19))/(MAXIFS(AA:AA,$E:$E,$E19)-MINIFS(AA:AA,$E:$E,$E19)),
100*(AA19-MINIFS(AA:AA,$E:$E,$E19))/(MAXIFS(AA:AA,$E:$E,$E19)-MINIFS(AA:AA,$E:$E,$E19))))</f>
        <v>91.29498564</v>
      </c>
      <c r="CQ19" s="223">
        <f t="array" ref="CQ19">IF(AB19="","",
IF(INDEX(Settings!$H:$H,MATCH(CQ$1,Settings!$G:$G,0))=TRUE,
100-100*(AB19-MINIFS(AB:AB,$E:$E,$E19))/(MAXIFS(AB:AB,$E:$E,$E19)-MINIFS(AB:AB,$E:$E,$E19)),
100*(AB19-MINIFS(AB:AB,$E:$E,$E19))/(MAXIFS(AB:AB,$E:$E,$E19)-MINIFS(AB:AB,$E:$E,$E19))))</f>
        <v>100</v>
      </c>
      <c r="CR19" s="223">
        <f t="array" ref="CR19">IF(AC19="","",
IF(INDEX(Settings!$H:$H,MATCH(CR$1,Settings!$G:$G,0))=TRUE,
100-100*(AC19-MINIFS(AC:AC,$E:$E,$E19))/(MAXIFS(AC:AC,$E:$E,$E19)-MINIFS(AC:AC,$E:$E,$E19)),
100*(AC19-MINIFS(AC:AC,$E:$E,$E19))/(MAXIFS(AC:AC,$E:$E,$E19)-MINIFS(AC:AC,$E:$E,$E19))))</f>
        <v>97.70642202</v>
      </c>
      <c r="CS19" s="223">
        <f t="array" ref="CS19">IF(AD19="","",
IF(INDEX(Settings!$H:$H,MATCH(CS$1,Settings!$G:$G,0))=TRUE,
100-100*(AD19-MINIFS(AD:AD,$E:$E,$E19))/(MAXIFS(AD:AD,$E:$E,$E19)-MINIFS(AD:AD,$E:$E,$E19)),
100*(AD19-MINIFS(AD:AD,$E:$E,$E19))/(MAXIFS(AD:AD,$E:$E,$E19)-MINIFS(AD:AD,$E:$E,$E19))))</f>
        <v>100</v>
      </c>
      <c r="CT19" s="223" t="str">
        <f t="array" ref="CT19">IF(AE19="","",
IF(INDEX(Settings!$H:$H,MATCH(CT$1,Settings!$G:$G,0))=TRUE,
100-100*(AE19-MINIFS(AE:AE,$E:$E,$E19))/(MAXIFS(AE:AE,$E:$E,$E19)-MINIFS(AE:AE,$E:$E,$E19)),
100*(AE19-MINIFS(AE:AE,$E:$E,$E19))/(MAXIFS(AE:AE,$E:$E,$E19)-MINIFS(AE:AE,$E:$E,$E19))))</f>
        <v/>
      </c>
      <c r="CU19" s="223" t="str">
        <f t="array" ref="CU19">IF(AF19="","",
IF(INDEX(Settings!$H:$H,MATCH(CU$1,Settings!$G:$G,0))=TRUE,
100-100*(AF19-MINIFS(AF:AF,$E:$E,$E19))/(MAXIFS(AF:AF,$E:$E,$E19)-MINIFS(AF:AF,$E:$E,$E19)),
100*(AF19-MINIFS(AF:AF,$E:$E,$E19))/(MAXIFS(AF:AF,$E:$E,$E19)-MINIFS(AF:AF,$E:$E,$E19))))</f>
        <v/>
      </c>
      <c r="CV19" s="223" t="str">
        <f t="array" ref="CV19">IF(AG19="","",
IF(INDEX(Settings!$H:$H,MATCH(CV$1,Settings!$G:$G,0))=TRUE,
100-100*(AG19-MINIFS(AG:AG,$E:$E,$E19))/(MAXIFS(AG:AG,$E:$E,$E19)-MINIFS(AG:AG,$E:$E,$E19)),
100*(AG19-MINIFS(AG:AG,$E:$E,$E19))/(MAXIFS(AG:AG,$E:$E,$E19)-MINIFS(AG:AG,$E:$E,$E19))))</f>
        <v/>
      </c>
      <c r="CW19" s="223" t="str">
        <f t="array" ref="CW19">IF(AH19="","",
IF(INDEX(Settings!$H:$H,MATCH(CW$1,Settings!$G:$G,0))=TRUE,
100-100*(AH19-MINIFS(AH:AH,$E:$E,$E19))/(MAXIFS(AH:AH,$E:$E,$E19)-MINIFS(AH:AH,$E:$E,$E19)),
100*(AH19-MINIFS(AH:AH,$E:$E,$E19))/(MAXIFS(AH:AH,$E:$E,$E19)-MINIFS(AH:AH,$E:$E,$E19))))</f>
        <v/>
      </c>
      <c r="CX19" s="223" t="str">
        <f t="array" ref="CX19">IF(AI19="","",
IF(INDEX(Settings!$H:$H,MATCH(CX$1,Settings!$G:$G,0))=TRUE,
100-100*(AI19-MINIFS(AI:AI,$E:$E,$E19))/(MAXIFS(AI:AI,$E:$E,$E19)-MINIFS(AI:AI,$E:$E,$E19)),
100*(AI19-MINIFS(AI:AI,$E:$E,$E19))/(MAXIFS(AI:AI,$E:$E,$E19)-MINIFS(AI:AI,$E:$E,$E19))))</f>
        <v/>
      </c>
      <c r="CY19" s="223" t="str">
        <f t="array" ref="CY19">IF(AJ19="","",
IF(INDEX(Settings!$H:$H,MATCH(CY$1,Settings!$G:$G,0))=TRUE,
100-100*(AJ19-MINIFS(AJ:AJ,$E:$E,$E19))/(MAXIFS(AJ:AJ,$E:$E,$E19)-MINIFS(AJ:AJ,$E:$E,$E19)),
100*(AJ19-MINIFS(AJ:AJ,$E:$E,$E19))/(MAXIFS(AJ:AJ,$E:$E,$E19)-MINIFS(AJ:AJ,$E:$E,$E19))))</f>
        <v/>
      </c>
      <c r="CZ19" s="223" t="str">
        <f t="array" ref="CZ19">IF(AK19="","",
IF(INDEX(Settings!$H:$H,MATCH(CZ$1,Settings!$G:$G,0))=TRUE,
100-100*(AK19-MINIFS(AK:AK,$E:$E,$E19))/(MAXIFS(AK:AK,$E:$E,$E19)-MINIFS(AK:AK,$E:$E,$E19)),
100*(AK19-MINIFS(AK:AK,$E:$E,$E19))/(MAXIFS(AK:AK,$E:$E,$E19)-MINIFS(AK:AK,$E:$E,$E19))))</f>
        <v/>
      </c>
      <c r="DA19" s="223" t="str">
        <f t="array" ref="DA19">IF(AL19="","",
IF(INDEX(Settings!$H:$H,MATCH(DA$1,Settings!$G:$G,0))=TRUE,
100-100*(AL19-MINIFS(AL:AL,$E:$E,$E19))/(MAXIFS(AL:AL,$E:$E,$E19)-MINIFS(AL:AL,$E:$E,$E19)),
100*(AL19-MINIFS(AL:AL,$E:$E,$E19))/(MAXIFS(AL:AL,$E:$E,$E19)-MINIFS(AL:AL,$E:$E,$E19))))</f>
        <v/>
      </c>
      <c r="DB19" s="223" t="str">
        <f t="array" ref="DB19">IF(AM19="","",
IF(INDEX(Settings!$H:$H,MATCH(DB$1,Settings!$G:$G,0))=TRUE,
100-100*(AM19-MINIFS(AM:AM,$E:$E,$E19))/(MAXIFS(AM:AM,$E:$E,$E19)-MINIFS(AM:AM,$E:$E,$E19)),
100*(AM19-MINIFS(AM:AM,$E:$E,$E19))/(MAXIFS(AM:AM,$E:$E,$E19)-MINIFS(AM:AM,$E:$E,$E19))))</f>
        <v/>
      </c>
      <c r="DC19" s="223" t="str">
        <f t="array" ref="DC19">IF(AN19="","",
IF(INDEX(Settings!$H:$H,MATCH(DC$1,Settings!$G:$G,0))=TRUE,
100-100*(AN19-MINIFS(AN:AN,$E:$E,$E19))/(MAXIFS(AN:AN,$E:$E,$E19)-MINIFS(AN:AN,$E:$E,$E19)),
100*(AN19-MINIFS(AN:AN,$E:$E,$E19))/(MAXIFS(AN:AN,$E:$E,$E19)-MINIFS(AN:AN,$E:$E,$E19))))</f>
        <v/>
      </c>
      <c r="DD19" s="223" t="str">
        <f t="array" ref="DD19">IF(AO19="","",
IF(INDEX(Settings!$H:$H,MATCH(DD$1,Settings!$G:$G,0))=TRUE,
100-100*(AO19-MINIFS(AO:AO,$E:$E,$E19))/(MAXIFS(AO:AO,$E:$E,$E19)-MINIFS(AO:AO,$E:$E,$E19)),
100*(AO19-MINIFS(AO:AO,$E:$E,$E19))/(MAXIFS(AO:AO,$E:$E,$E19)-MINIFS(AO:AO,$E:$E,$E19))))</f>
        <v/>
      </c>
      <c r="DE19" s="223" t="str">
        <f t="array" ref="DE19">IF(AP19="","",
IF(INDEX(Settings!$H:$H,MATCH(DE$1,Settings!$G:$G,0))=TRUE,
100-100*(AP19-MINIFS(AP:AP,$E:$E,$E19))/(MAXIFS(AP:AP,$E:$E,$E19)-MINIFS(AP:AP,$E:$E,$E19)),
100*(AP19-MINIFS(AP:AP,$E:$E,$E19))/(MAXIFS(AP:AP,$E:$E,$E19)-MINIFS(AP:AP,$E:$E,$E19))))</f>
        <v/>
      </c>
      <c r="DF19" s="223" t="str">
        <f t="array" ref="DF19">IF(AQ19="","",
IF(INDEX(Settings!$H:$H,MATCH(DF$1,Settings!$G:$G,0))=TRUE,
100-100*(AQ19-MINIFS(AQ:AQ,$E:$E,$E19))/(MAXIFS(AQ:AQ,$E:$E,$E19)-MINIFS(AQ:AQ,$E:$E,$E19)),
100*(AQ19-MINIFS(AQ:AQ,$E:$E,$E19))/(MAXIFS(AQ:AQ,$E:$E,$E19)-MINIFS(AQ:AQ,$E:$E,$E19))))</f>
        <v/>
      </c>
      <c r="DG19" s="223" t="str">
        <f t="array" ref="DG19">IF(AR19="","",
IF(INDEX(Settings!$H:$H,MATCH(DG$1,Settings!$G:$G,0))=TRUE,
100-100*(AR19-MINIFS(AR:AR,$E:$E,$E19))/(MAXIFS(AR:AR,$E:$E,$E19)-MINIFS(AR:AR,$E:$E,$E19)),
100*(AR19-MINIFS(AR:AR,$E:$E,$E19))/(MAXIFS(AR:AR,$E:$E,$E19)-MINIFS(AR:AR,$E:$E,$E19))))</f>
        <v/>
      </c>
      <c r="DH19" s="223" t="str">
        <f t="array" ref="DH19">IF(AS19="","",
IF(INDEX(Settings!$H:$H,MATCH(DH$1,Settings!$G:$G,0))=TRUE,
100-100*(AS19-MINIFS(AS:AS,$E:$E,$E19))/(MAXIFS(AS:AS,$E:$E,$E19)-MINIFS(AS:AS,$E:$E,$E19)),
100*(AS19-MINIFS(AS:AS,$E:$E,$E19))/(MAXIFS(AS:AS,$E:$E,$E19)-MINIFS(AS:AS,$E:$E,$E19))))</f>
        <v/>
      </c>
      <c r="DI19" s="223" t="str">
        <f t="array" ref="DI19">IF(AT19="","",
IF(INDEX(Settings!$H:$H,MATCH(DI$1,Settings!$G:$G,0))=TRUE,
100-100*(AT19-MINIFS(AT:AT,$E:$E,$E19))/(MAXIFS(AT:AT,$E:$E,$E19)-MINIFS(AT:AT,$E:$E,$E19)),
100*(AT19-MINIFS(AT:AT,$E:$E,$E19))/(MAXIFS(AT:AT,$E:$E,$E19)-MINIFS(AT:AT,$E:$E,$E19))))</f>
        <v/>
      </c>
      <c r="DJ19" s="223" t="str">
        <f t="array" ref="DJ19">IF(AU19="","",
IF(INDEX(Settings!$H:$H,MATCH(DJ$1,Settings!$G:$G,0))=TRUE,
100-100*(AU19-MINIFS(AU:AU,$E:$E,$E19))/(MAXIFS(AU:AU,$E:$E,$E19)-MINIFS(AU:AU,$E:$E,$E19)),
100*(AU19-MINIFS(AU:AU,$E:$E,$E19))/(MAXIFS(AU:AU,$E:$E,$E19)-MINIFS(AU:AU,$E:$E,$E19))))</f>
        <v/>
      </c>
      <c r="DK19" s="223" t="str">
        <f t="array" ref="DK19">IF(AV19="","",
IF(INDEX(Settings!$H:$H,MATCH(DK$1,Settings!$G:$G,0))=TRUE,
100-100*(AV19-MINIFS(AV:AV,$E:$E,$E19))/(MAXIFS(AV:AV,$E:$E,$E19)-MINIFS(AV:AV,$E:$E,$E19)),
100*(AV19-MINIFS(AV:AV,$E:$E,$E19))/(MAXIFS(AV:AV,$E:$E,$E19)-MINIFS(AV:AV,$E:$E,$E19))))</f>
        <v/>
      </c>
      <c r="DL19" s="223" t="str">
        <f t="array" ref="DL19">IF(AW19="","",
IF(INDEX(Settings!$H:$H,MATCH(DL$1,Settings!$G:$G,0))=TRUE,
100-100*(AW19-MINIFS(AW:AW,$E:$E,$E19))/(MAXIFS(AW:AW,$E:$E,$E19)-MINIFS(AW:AW,$E:$E,$E19)),
100*(AW19-MINIFS(AW:AW,$E:$E,$E19))/(MAXIFS(AW:AW,$E:$E,$E19)-MINIFS(AW:AW,$E:$E,$E19))))</f>
        <v/>
      </c>
      <c r="DM19" s="223" t="str">
        <f t="array" ref="DM19">IF(AX19="","",
IF(INDEX(Settings!$H:$H,MATCH(DM$1,Settings!$G:$G,0))=TRUE,
100-100*(AX19-MINIFS(AX:AX,$E:$E,$E19))/(MAXIFS(AX:AX,$E:$E,$E19)-MINIFS(AX:AX,$E:$E,$E19)),
100*(AX19-MINIFS(AX:AX,$E:$E,$E19))/(MAXIFS(AX:AX,$E:$E,$E19)-MINIFS(AX:AX,$E:$E,$E19))))</f>
        <v/>
      </c>
      <c r="DN19" s="223" t="str">
        <f t="array" ref="DN19">IF(AY19="","",
IF(INDEX(Settings!$H:$H,MATCH(DN$1,Settings!$G:$G,0))=TRUE,
100-100*(AY19-MINIFS(AY:AY,$E:$E,$E19))/(MAXIFS(AY:AY,$E:$E,$E19)-MINIFS(AY:AY,$E:$E,$E19)),
100*(AY19-MINIFS(AY:AY,$E:$E,$E19))/(MAXIFS(AY:AY,$E:$E,$E19)-MINIFS(AY:AY,$E:$E,$E19))))</f>
        <v/>
      </c>
      <c r="DO19" s="223" t="str">
        <f t="array" ref="DO19">IF(AZ19="","",
IF(INDEX(Settings!$H:$H,MATCH(DO$1,Settings!$G:$G,0))=TRUE,
100-100*(AZ19-MINIFS(AZ:AZ,$E:$E,$E19))/(MAXIFS(AZ:AZ,$E:$E,$E19)-MINIFS(AZ:AZ,$E:$E,$E19)),
100*(AZ19-MINIFS(AZ:AZ,$E:$E,$E19))/(MAXIFS(AZ:AZ,$E:$E,$E19)-MINIFS(AZ:AZ,$E:$E,$E19))))</f>
        <v/>
      </c>
      <c r="DP19" s="223" t="str">
        <f t="array" ref="DP19">IF(BA19="","",
IF(INDEX(Settings!$H:$H,MATCH(DP$1,Settings!$G:$G,0))=TRUE,
100-100*(BA19-MINIFS(BA:BA,$E:$E,$E19))/(MAXIFS(BA:BA,$E:$E,$E19)-MINIFS(BA:BA,$E:$E,$E19)),
100*(BA19-MINIFS(BA:BA,$E:$E,$E19))/(MAXIFS(BA:BA,$E:$E,$E19)-MINIFS(BA:BA,$E:$E,$E19))))</f>
        <v/>
      </c>
      <c r="DQ19" s="223" t="str">
        <f t="array" ref="DQ19">IF(BB19="","",
IF(INDEX(Settings!$H:$H,MATCH(DQ$1,Settings!$G:$G,0))=TRUE,
100-100*(BB19-MINIFS(BB:BB,$E:$E,$E19))/(MAXIFS(BB:BB,$E:$E,$E19)-MINIFS(BB:BB,$E:$E,$E19)),
100*(BB19-MINIFS(BB:BB,$E:$E,$E19))/(MAXIFS(BB:BB,$E:$E,$E19)-MINIFS(BB:BB,$E:$E,$E19))))</f>
        <v/>
      </c>
      <c r="DR19" s="223" t="str">
        <f t="array" ref="DR19">IF(BC19="","",
IF(INDEX(Settings!$H:$H,MATCH(DR$1,Settings!$G:$G,0))=TRUE,
100-100*(BC19-MINIFS(BC:BC,$E:$E,$E19))/(MAXIFS(BC:BC,$E:$E,$E19)-MINIFS(BC:BC,$E:$E,$E19)),
100*(BC19-MINIFS(BC:BC,$E:$E,$E19))/(MAXIFS(BC:BC,$E:$E,$E19)-MINIFS(BC:BC,$E:$E,$E19))))</f>
        <v/>
      </c>
      <c r="DS19" s="223" t="str">
        <f t="array" ref="DS19">IF(BD19="","",
IF(INDEX(Settings!$H:$H,MATCH(DS$1,Settings!$G:$G,0))=TRUE,
100-100*(BD19-MINIFS(BD:BD,$E:$E,$E19))/(MAXIFS(BD:BD,$E:$E,$E19)-MINIFS(BD:BD,$E:$E,$E19)),
100*(BD19-MINIFS(BD:BD,$E:$E,$E19))/(MAXIFS(BD:BD,$E:$E,$E19)-MINIFS(BD:BD,$E:$E,$E19))))</f>
        <v/>
      </c>
      <c r="DT19" s="223" t="str">
        <f t="array" ref="DT19">IF(BE19="","",
IF(INDEX(Settings!$H:$H,MATCH(DT$1,Settings!$G:$G,0))=TRUE,
100-100*(BE19-MINIFS(BE:BE,$E:$E,$E19))/(MAXIFS(BE:BE,$E:$E,$E19)-MINIFS(BE:BE,$E:$E,$E19)),
100*(BE19-MINIFS(BE:BE,$E:$E,$E19))/(MAXIFS(BE:BE,$E:$E,$E19)-MINIFS(BE:BE,$E:$E,$E19))))</f>
        <v/>
      </c>
      <c r="DU19" s="223" t="str">
        <f t="array" ref="DU19">IF(BF19="","",
IF(INDEX(Settings!$H:$H,MATCH(DU$1,Settings!$G:$G,0))=TRUE,
100-100*(BF19-MINIFS(BF:BF,$E:$E,$E19))/(MAXIFS(BF:BF,$E:$E,$E19)-MINIFS(BF:BF,$E:$E,$E19)),
100*(BF19-MINIFS(BF:BF,$E:$E,$E19))/(MAXIFS(BF:BF,$E:$E,$E19)-MINIFS(BF:BF,$E:$E,$E19))))</f>
        <v/>
      </c>
      <c r="DV19" s="223" t="str">
        <f t="array" ref="DV19">IF(BG19="","",
IF(INDEX(Settings!$H:$H,MATCH(DV$1,Settings!$G:$G,0))=TRUE,
100-100*(BG19-MINIFS(BG:BG,$E:$E,$E19))/(MAXIFS(BG:BG,$E:$E,$E19)-MINIFS(BG:BG,$E:$E,$E19)),
100*(BG19-MINIFS(BG:BG,$E:$E,$E19))/(MAXIFS(BG:BG,$E:$E,$E19)-MINIFS(BG:BG,$E:$E,$E19))))</f>
        <v/>
      </c>
      <c r="DW19" s="223" t="str">
        <f t="array" ref="DW19">IF(BH19="","",
IF(INDEX(Settings!$H:$H,MATCH(DW$1,Settings!$G:$G,0))=TRUE,
100-100*(BH19-MINIFS(BH:BH,$E:$E,$E19))/(MAXIFS(BH:BH,$E:$E,$E19)-MINIFS(BH:BH,$E:$E,$E19)),
100*(BH19-MINIFS(BH:BH,$E:$E,$E19))/(MAXIFS(BH:BH,$E:$E,$E19)-MINIFS(BH:BH,$E:$E,$E19))))</f>
        <v/>
      </c>
      <c r="DX19" s="223" t="str">
        <f t="array" ref="DX19">IF(BI19="","",
IF(INDEX(Settings!$H:$H,MATCH(DX$1,Settings!$G:$G,0))=TRUE,
100-100*(BI19-MINIFS(BI:BI,$E:$E,$E19))/(MAXIFS(BI:BI,$E:$E,$E19)-MINIFS(BI:BI,$E:$E,$E19)),
100*(BI19-MINIFS(BI:BI,$E:$E,$E19))/(MAXIFS(BI:BI,$E:$E,$E19)-MINIFS(BI:BI,$E:$E,$E19))))</f>
        <v/>
      </c>
      <c r="DY19" s="223" t="str">
        <f t="array" ref="DY19">IF(BJ19="","",
IF(INDEX(Settings!$H:$H,MATCH(DY$1,Settings!$G:$G,0))=TRUE,
100-100*(BJ19-MINIFS(BJ:BJ,$E:$E,$E19))/(MAXIFS(BJ:BJ,$E:$E,$E19)-MINIFS(BJ:BJ,$E:$E,$E19)),
100*(BJ19-MINIFS(BJ:BJ,$E:$E,$E19))/(MAXIFS(BJ:BJ,$E:$E,$E19)-MINIFS(BJ:BJ,$E:$E,$E19))))</f>
        <v/>
      </c>
      <c r="DZ19" s="225"/>
      <c r="EA19" s="225"/>
      <c r="EB19" s="225">
        <f t="shared" si="8"/>
        <v>55.17241379</v>
      </c>
      <c r="EC19" s="225">
        <f t="shared" si="9"/>
        <v>72.72727273</v>
      </c>
      <c r="ED19" s="225">
        <f t="shared" si="10"/>
        <v>97.70642202</v>
      </c>
      <c r="EE19" s="225" t="str">
        <f t="shared" si="11"/>
        <v/>
      </c>
      <c r="EF19" s="225">
        <f t="shared" si="12"/>
        <v>74.58334532</v>
      </c>
      <c r="EG19" s="225">
        <f t="shared" si="13"/>
        <v>75.20203618</v>
      </c>
      <c r="EH19" s="225"/>
      <c r="EI19" s="225"/>
      <c r="EJ19" s="225"/>
      <c r="EK19" s="225"/>
      <c r="EL19" s="225"/>
      <c r="EM19" s="225"/>
    </row>
    <row r="20">
      <c r="A20" s="228" t="s">
        <v>194</v>
      </c>
      <c r="B20" s="229">
        <v>45886.0</v>
      </c>
      <c r="C20" s="230" t="s">
        <v>176</v>
      </c>
      <c r="D20" s="231" t="str">
        <f t="array" ref="D20">IFERROR(INDEX(Profiles!$B:$B,MATCH($A20,Profiles!$A:$A,0)),"")</f>
        <v>Forward</v>
      </c>
      <c r="E20" s="231" t="str">
        <f t="array" ref="E20">IFERROR(INDEX(Profiles!$C:$C,MATCH($A20,Profiles!$A:$A,0)),"")</f>
        <v>U15</v>
      </c>
      <c r="F20" s="230" t="s">
        <v>177</v>
      </c>
      <c r="G20" s="230" t="s">
        <v>178</v>
      </c>
      <c r="H20" s="230">
        <v>2025.0</v>
      </c>
      <c r="I20" s="231" t="str">
        <f>IF(A20="","",IF(Settings!$N$3="DATE",F20&amp;": "&amp;TEXT(B20,"M/DD/YY"),F20&amp;": "&amp;H20))</f>
        <v>Summer: 2025</v>
      </c>
      <c r="J20" s="230">
        <v>13.5</v>
      </c>
      <c r="K20" s="230">
        <v>15.6</v>
      </c>
      <c r="L20" s="230">
        <v>14.6</v>
      </c>
      <c r="M20" s="232">
        <f t="shared" si="14"/>
        <v>14.56666667</v>
      </c>
      <c r="N20" s="230">
        <v>115.0</v>
      </c>
      <c r="O20" s="231"/>
      <c r="P20" s="231"/>
      <c r="Q20" s="230">
        <v>214.0</v>
      </c>
      <c r="R20" s="231"/>
      <c r="S20" s="230">
        <f>IFERROR(VLOOKUP(AF20, 'YOYO IR Scores'!A:C, 3, FALSE), "")
</f>
        <v>48.16</v>
      </c>
      <c r="T20" s="230">
        <v>320.0</v>
      </c>
      <c r="U20" s="230">
        <v>3.0</v>
      </c>
      <c r="V20" s="231"/>
      <c r="W20" s="231"/>
      <c r="X20" s="233">
        <f t="shared" si="4"/>
        <v>1.495327103</v>
      </c>
      <c r="Y20" s="234">
        <f t="shared" si="5"/>
        <v>351.68</v>
      </c>
      <c r="Z20" s="234" t="str">
        <f t="shared" si="6"/>
        <v/>
      </c>
      <c r="AA20" s="233" t="str">
        <f t="shared" si="7"/>
        <v/>
      </c>
      <c r="AB20" s="232"/>
      <c r="AC20" s="232"/>
      <c r="AD20" s="232"/>
      <c r="AE20" s="232">
        <f>IFERROR(VLOOKUP(AF20, 'YOYO IR Scores'!A:C, 2, FALSE), "")</f>
        <v>15.5</v>
      </c>
      <c r="AF20" s="235">
        <v>16.8</v>
      </c>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f t="array" ref="BK20">IF(J20="","",
IF(INDEX(Settings!$H:$H,MATCH(BY$1,Settings!$G:$G,0))=TRUE,
100-100*(J20-MIN(J:J))/(MAX(J:J)-MIN(J:J)),
100*(J20-MIN(J:J))/(MAX(J:J)-MIN(J:J))))</f>
        <v>100</v>
      </c>
      <c r="BL20" s="232">
        <f t="array" ref="BL20">IF(J20="","",
IF(INDEX(Settings!$H:$H,MATCH(BY$1,Settings!$G:$G,0))=TRUE,
100-100*(J20-MINIFS(J:J,$E:$E,$E20))/(MAXIFS(J:J,$E:$E,$E20)-MINIFS(J:J,$E:$E,$E20)),
100*(J20-MINIFS(J:J,$E:$E,$E20))/(MAXIFS(J:J,$E:$E,$E20)-MINIFS(J:J,$E:$E,$E20))))</f>
        <v>100</v>
      </c>
      <c r="BM20" s="232">
        <f t="array" ref="BM20">IF(J20="","",
IF(INDEX(Settings!$H:$H,MATCH(BY$1,Settings!$G:$G,0))=TRUE,
100-100*(J20-MINIFS(J:J,$E:$E,$E20,$I:$I,$I20))/(MAXIFS(J:J,$E:$E,$E20,$I:$I,$I20)-MINIFS(J:J,$E:$E,$E20,$I:$I,$I20)),
100*(J20-MINIFS(J:J,$E:$E,$E20,$I:$I,$I20))/(MAXIFS(J:J,$E:$E,$E20,$I:$I,$I20)-MINIFS(J:J,$E:$E,$E20,$I:$I,$I20))))</f>
        <v>100</v>
      </c>
      <c r="BN20" s="231">
        <f t="array" ref="BN20">IF(J20="","",
IF(INDEX(Settings!$H:$H,MATCH(BY$1,Settings!$G:$G,0))=TRUE,
100-100*PERCENTRANK(J:J,J20),
100*PERCENTRANK(J:J,J20)))</f>
        <v>94.1</v>
      </c>
      <c r="BO20" s="231">
        <f>IFERROR(__xludf.DUMMYFUNCTION("IF(J20="""","""",
IF(INDEX(Settings!$H:$H,MATCH(BY$1,Settings!$G:$G,0))=TRUE,
100-100*PERCENTRANK(FILTER(J:J,$E:$E=$E20),J20),
100*PERCENTRANK(FILTER(J:J,$E:$E=$E20),J20)))"),94.1)</f>
        <v>94.1</v>
      </c>
      <c r="BP20" s="231">
        <f>IFERROR(__xludf.DUMMYFUNCTION("IF(J20="""","""",
IF(INDEX(Settings!$H:$H,MATCH(BY$1,Settings!$G:$G,0))=TRUE,
100-100*PERCENTRANK(FILTER(J:J,$E:$E=$E20,$I:$I=$I20),J20),
100*PERCENTRANK(FILTER(J:J,$E:$E=$E20,$I:$I=$I20),J20)))"),94.1)</f>
        <v>94.1</v>
      </c>
      <c r="BQ20" s="233">
        <f t="array" ref="BQ20">IF(J20="","",
IF(INDEX(Settings!$H:$H,MATCH(BY$1,Settings!$G:$G,0))=TRUE,
-1*(J20-AVERAGE(J:J))/STDEV(J:J),
(J20-AVERAGE(J:J))/STDEV(J:J)))</f>
        <v>1.807272405</v>
      </c>
      <c r="BR20" s="233">
        <f>IFERROR(__xludf.DUMMYFUNCTION("IF(J20="""","""",
IF(INDEX(Settings!$H:$H,MATCH(BY$1,Settings!$G:$G,0))=TRUE,
-1*(J20-AVERAGEIFS(J:J,$E:$E,$E20))/STDEV(FILTER(J:J,$E:$E=$E20)),
(J20-AVERAGEIFS(J:J,$E:$E,$E20))/STDEV(FILTER(J:J,$E:$E=$E20))))"),1.8072724054123825)</f>
        <v>1.807272405</v>
      </c>
      <c r="BS20" s="233">
        <f>IFERROR(__xludf.DUMMYFUNCTION("IF(J20="""","""",
IF(INDEX(Settings!$H:$H,MATCH(BY$1,Settings!$G:$G,0))=TRUE,
-1*(J20-AVERAGEIFS(J:J,$E:$E,$E20,$I:$I,$I20))/STDEV(FILTER(J:J,$E:$E=$E20,$I:$I=$I20)),
(J20-AVERAGEIFS(J:J,$E:$E,$E20,$I:$I,$I20))/STDEV(FILTER(J:J,$E:$E=$E20,$I:$I=$I20))))"),1.8072724054123825)</f>
        <v>1.807272405</v>
      </c>
      <c r="BT20" s="227">
        <f t="array" ref="BT20">IF(J20="","",
IF(INDEX(Settings!$H:$H,MATCH(BY$1,Settings!$G:$G,0))=TRUE,
(-1*((J20-AVERAGE(J:J))/STDEV(J:J))*10+50),
((J20-AVERAGE(J:J))/STDEV(J:J))*10+50))</f>
        <v>68.07272405</v>
      </c>
      <c r="BU20" s="227">
        <f>IFERROR(__xludf.DUMMYFUNCTION("IF(J20="""","""",
IF(INDEX(Settings!$H:$H,MATCH(BY$1,Settings!$G:$G,0))=TRUE,
(-1*(J20-AVERAGEIFS(J:J,$E:$E,$E20))/STDEV(FILTER(J:J,$E:$E=$E20))*10+50),
(J20-AVERAGEIFS(J:J,$E:$E,$E20))/STDEV(FILTER(J:J,$E:$E=$E20))*10+50))"),68.07272405412382)</f>
        <v>68.07272405</v>
      </c>
      <c r="BV20" s="227">
        <f>IFERROR(__xludf.DUMMYFUNCTION("IF(J20="""","""",
IF(INDEX(Settings!$H:$H,MATCH(BY$1,Settings!$G:$G,0))=TRUE,
(-1*(J20-AVERAGEIFS(J:J,$E:$E,$E20,$I:$I,$I20))/STDEV(FILTER(J:J,$E:$E=$E20,$I:$I=$I20))*10+50),
(J20-AVERAGEIFS(J:J,$E:$E,$E20,$I:$I,$I20))/STDEV(FILTER(J:J,$E:$E=$E20,$I:$I=$I"&amp;"20))*10+50))"),68.07272405412382)</f>
        <v>68.07272405</v>
      </c>
      <c r="BW20" s="231"/>
      <c r="BX20" s="231"/>
      <c r="BY20" s="232">
        <f t="array" ref="BY20">IF(J20="","",
IF(INDEX(Settings!$H:$H,MATCH(BY$1,Settings!$G:$G,0))=TRUE,
100-100*(J20-MINIFS(J:J,$E:$E,$E20))/(MAXIFS(J:J,$E:$E,$E20)-MINIFS(J:J,$E:$E,$E20)),
100*(J20-MINIFS(J:J,$E:$E,$E20))/(MAXIFS(J:J,$E:$E,$E20)-MINIFS(J:J,$E:$E,$E20))))</f>
        <v>100</v>
      </c>
      <c r="BZ20" s="232">
        <f t="array" ref="BZ20">IF(K20="","",
IF(INDEX(Settings!$H:$H,MATCH(BZ$1,Settings!$G:$G,0))=TRUE,
100-100*(K20-MINIFS(K:K,$E:$E,$E20))/(MAXIFS(K:K,$E:$E,$E20)-MINIFS(K:K,$E:$E,$E20)),
100*(K20-MINIFS(K:K,$E:$E,$E20))/(MAXIFS(K:K,$E:$E,$E20)-MINIFS(K:K,$E:$E,$E20))))</f>
        <v>4.347826087</v>
      </c>
      <c r="CA20" s="232">
        <f t="array" ref="CA20">IF(L20="","",
IF(INDEX(Settings!$H:$H,MATCH(CA$1,Settings!$G:$G,0))=TRUE,
100-100*(L20-MINIFS(L:L,$E:$E,$E20))/(MAXIFS(L:L,$E:$E,$E20)-MINIFS(L:L,$E:$E,$E20)),
100*(L20-MINIFS(L:L,$E:$E,$E20))/(MAXIFS(L:L,$E:$E,$E20)-MINIFS(L:L,$E:$E,$E20))))</f>
        <v>6.172839506</v>
      </c>
      <c r="CB20" s="232">
        <f t="array" ref="CB20">IF(M20="","",
IF(INDEX(Settings!$H:$H,MATCH(CB$1,Settings!$G:$G,0))=TRUE,
100-100*(M20-MINIFS(M:M,$E:$E,$E20))/(MAXIFS(M:M,$E:$E,$E20)-MINIFS(M:M,$E:$E,$E20)),
100*(M20-MINIFS(M:M,$E:$E,$E20))/(MAXIFS(M:M,$E:$E,$E20)-MINIFS(M:M,$E:$E,$E20))))</f>
        <v>6.008583691</v>
      </c>
      <c r="CC20" s="232">
        <f t="array" ref="CC20">IF(N20="","",
IF(INDEX(Settings!$H:$H,MATCH(CC$1,Settings!$G:$G,0))=TRUE,
100-100*(N20-MINIFS(N:N,$E:$E,$E20))/(MAXIFS(N:N,$E:$E,$E20)-MINIFS(N:N,$E:$E,$E20)),
100*(N20-MINIFS(N:N,$E:$E,$E20))/(MAXIFS(N:N,$E:$E,$E20)-MINIFS(N:N,$E:$E,$E20))))</f>
        <v>84.48275862</v>
      </c>
      <c r="CD20" s="232" t="str">
        <f t="array" ref="CD20">IF(O20="","",
IF(INDEX(Settings!$H:$H,MATCH(CD$1,Settings!$G:$G,0))=TRUE,
100-100*(O20-MINIFS(O:O,$E:$E,$E20))/(MAXIFS(O:O,$E:$E,$E20)-MINIFS(O:O,$E:$E,$E20)),
100*(O20-MINIFS(O:O,$E:$E,$E20))/(MAXIFS(O:O,$E:$E,$E20)-MINIFS(O:O,$E:$E,$E20))))</f>
        <v/>
      </c>
      <c r="CE20" s="232" t="str">
        <f t="array" ref="CE20">IF(P20="","",
IF(INDEX(Settings!$H:$H,MATCH(CE$1,Settings!$G:$G,0))=TRUE,
100-100*(P20-MINIFS(P:P,$E:$E,$E20))/(MAXIFS(P:P,$E:$E,$E20)-MINIFS(P:P,$E:$E,$E20)),
100*(P20-MINIFS(P:P,$E:$E,$E20))/(MAXIFS(P:P,$E:$E,$E20)-MINIFS(P:P,$E:$E,$E20))))</f>
        <v/>
      </c>
      <c r="CF20" s="232">
        <f t="array" ref="CF20">IF(Q20="","",
IF(INDEX(Settings!$H:$H,MATCH(CF$1,Settings!$G:$G,0))=TRUE,
100-100*(Q20-MINIFS(Q:Q,$E:$E,$E20))/(MAXIFS(Q:Q,$E:$E,$E20)-MINIFS(Q:Q,$E:$E,$E20)),
100*(Q20-MINIFS(Q:Q,$E:$E,$E20))/(MAXIFS(Q:Q,$E:$E,$E20)-MINIFS(Q:Q,$E:$E,$E20))))</f>
        <v>90.32258065</v>
      </c>
      <c r="CG20" s="232" t="str">
        <f t="array" ref="CG20">IF(R20="","",
IF(INDEX(Settings!$H:$H,MATCH(CG$1,Settings!$G:$G,0))=TRUE,
100-100*(R20-MINIFS(R:R,$E:$E,$E20))/(MAXIFS(R:R,$E:$E,$E20)-MINIFS(R:R,$E:$E,$E20)),
100*(R20-MINIFS(R:R,$E:$E,$E20))/(MAXIFS(R:R,$E:$E,$E20)-MINIFS(R:R,$E:$E,$E20))))</f>
        <v/>
      </c>
      <c r="CH20" s="232">
        <f t="array" ref="CH20">IF(S20="","",
IF(INDEX(Settings!$H:$H,MATCH(CH$1,Settings!$G:$G,0))=TRUE,
100-100*(S20-MINIFS(S:S,$E:$E,$E20))/(MAXIFS(S:S,$E:$E,$E20)-MINIFS(S:S,$E:$E,$E20)),
100*(S20-MINIFS(S:S,$E:$E,$E20))/(MAXIFS(S:S,$E:$E,$E20)-MINIFS(S:S,$E:$E,$E20))))</f>
        <v>29.76567448</v>
      </c>
      <c r="CI20" s="232">
        <f t="array" ref="CI20">IF(T20="","",
IF(INDEX(Settings!$H:$H,MATCH(CI$1,Settings!$G:$G,0))=TRUE,
100-100*(T20-MINIFS(T:T,$E:$E,$E20))/(MAXIFS(T:T,$E:$E,$E20)-MINIFS(T:T,$E:$E,$E20)),
100*(T20-MINIFS(T:T,$E:$E,$E20))/(MAXIFS(T:T,$E:$E,$E20)-MINIFS(T:T,$E:$E,$E20))))</f>
        <v>73.33333333</v>
      </c>
      <c r="CJ20" s="232">
        <f t="array" ref="CJ20">IF(U20="","",
IF(INDEX(Settings!$H:$H,MATCH(CJ$1,Settings!$G:$G,0))=TRUE,
100-100*(U20-MINIFS(U:U,$E:$E,$E20))/(MAXIFS(U:U,$E:$E,$E20)-MINIFS(U:U,$E:$E,$E20)),
100*(U20-MINIFS(U:U,$E:$E,$E20))/(MAXIFS(U:U,$E:$E,$E20)-MINIFS(U:U,$E:$E,$E20))))</f>
        <v>100</v>
      </c>
      <c r="CK20" s="232" t="str">
        <f t="array" ref="CK20">IF(V20="","",
IF(INDEX(Settings!$H:$H,MATCH(CK$1,Settings!$G:$G,0))=TRUE,
100-100*(V20-MINIFS(V:V,$E:$E,$E20))/(MAXIFS(V:V,$E:$E,$E20)-MINIFS(V:V,$E:$E,$E20)),
100*(V20-MINIFS(V:V,$E:$E,$E20))/(MAXIFS(V:V,$E:$E,$E20)-MINIFS(V:V,$E:$E,$E20))))</f>
        <v/>
      </c>
      <c r="CL20" s="232" t="str">
        <f t="array" ref="CL20">IF(W20="","",
IF(INDEX(Settings!$H:$H,MATCH(CL$1,Settings!$G:$G,0))=TRUE,
100-100*(W20-MINIFS(W:W,$E:$E,$E20))/(MAXIFS(W:W,$E:$E,$E20)-MINIFS(W:W,$E:$E,$E20)),
100*(W20-MINIFS(W:W,$E:$E,$E20))/(MAXIFS(W:W,$E:$E,$E20)-MINIFS(W:W,$E:$E,$E20))))</f>
        <v/>
      </c>
      <c r="CM20" s="232">
        <f t="array" ref="CM20">IF(X20="","",
IF(INDEX(Settings!$H:$H,MATCH(CM$1,Settings!$G:$G,0))=TRUE,
100-100*(X20-MINIFS(X:X,$E:$E,$E20))/(MAXIFS(X:X,$E:$E,$E20)-MINIFS(X:X,$E:$E,$E20)),
100*(X20-MINIFS(X:X,$E:$E,$E20))/(MAXIFS(X:X,$E:$E,$E20)-MINIFS(X:X,$E:$E,$E20))))</f>
        <v>60.66077292</v>
      </c>
      <c r="CN20" s="232">
        <f t="array" ref="CN20">IF(Y20="","",
IF(INDEX(Settings!$H:$H,MATCH(CN$1,Settings!$G:$G,0))=TRUE,
100-100*(Y20-MINIFS(Y:Y,$E:$E,$E20))/(MAXIFS(Y:Y,$E:$E,$E20)-MINIFS(Y:Y,$E:$E,$E20)),
100*(Y20-MINIFS(Y:Y,$E:$E,$E20))/(MAXIFS(Y:Y,$E:$E,$E20)-MINIFS(Y:Y,$E:$E,$E20))))</f>
        <v>83.89333333</v>
      </c>
      <c r="CO20" s="232" t="str">
        <f t="array" ref="CO20">IF(Z20="","",
IF(INDEX(Settings!$H:$H,MATCH(CO$1,Settings!$G:$G,0))=TRUE,
100-100*(Z20-MINIFS(Z:Z,$E:$E,$E20))/(MAXIFS(Z:Z,$E:$E,$E20)-MINIFS(Z:Z,$E:$E,$E20)),
100*(Z20-MINIFS(Z:Z,$E:$E,$E20))/(MAXIFS(Z:Z,$E:$E,$E20)-MINIFS(Z:Z,$E:$E,$E20))))</f>
        <v/>
      </c>
      <c r="CP20" s="232" t="str">
        <f t="array" ref="CP20">IF(AA20="","",
IF(INDEX(Settings!$H:$H,MATCH(CP$1,Settings!$G:$G,0))=TRUE,
100-100*(AA20-MINIFS(AA:AA,$E:$E,$E20))/(MAXIFS(AA:AA,$E:$E,$E20)-MINIFS(AA:AA,$E:$E,$E20)),
100*(AA20-MINIFS(AA:AA,$E:$E,$E20))/(MAXIFS(AA:AA,$E:$E,$E20)-MINIFS(AA:AA,$E:$E,$E20))))</f>
        <v/>
      </c>
      <c r="CQ20" s="232" t="str">
        <f t="array" ref="CQ20">IF(AB20="","",
IF(INDEX(Settings!$H:$H,MATCH(CQ$1,Settings!$G:$G,0))=TRUE,
100-100*(AB20-MINIFS(AB:AB,$E:$E,$E20))/(MAXIFS(AB:AB,$E:$E,$E20)-MINIFS(AB:AB,$E:$E,$E20)),
100*(AB20-MINIFS(AB:AB,$E:$E,$E20))/(MAXIFS(AB:AB,$E:$E,$E20)-MINIFS(AB:AB,$E:$E,$E20))))</f>
        <v/>
      </c>
      <c r="CR20" s="232" t="str">
        <f t="array" ref="CR20">IF(AC20="","",
IF(INDEX(Settings!$H:$H,MATCH(CR$1,Settings!$G:$G,0))=TRUE,
100-100*(AC20-MINIFS(AC:AC,$E:$E,$E20))/(MAXIFS(AC:AC,$E:$E,$E20)-MINIFS(AC:AC,$E:$E,$E20)),
100*(AC20-MINIFS(AC:AC,$E:$E,$E20))/(MAXIFS(AC:AC,$E:$E,$E20)-MINIFS(AC:AC,$E:$E,$E20))))</f>
        <v/>
      </c>
      <c r="CS20" s="232" t="str">
        <f t="array" ref="CS20">IF(AD20="","",
IF(INDEX(Settings!$H:$H,MATCH(CS$1,Settings!$G:$G,0))=TRUE,
100-100*(AD20-MINIFS(AD:AD,$E:$E,$E20))/(MAXIFS(AD:AD,$E:$E,$E20)-MINIFS(AD:AD,$E:$E,$E20)),
100*(AD20-MINIFS(AD:AD,$E:$E,$E20))/(MAXIFS(AD:AD,$E:$E,$E20)-MINIFS(AD:AD,$E:$E,$E20))))</f>
        <v/>
      </c>
      <c r="CT20" s="232">
        <f t="array" ref="CT20">IF(AE20="","",
IF(INDEX(Settings!$H:$H,MATCH(CT$1,Settings!$G:$G,0))=TRUE,
100-100*(AE20-MINIFS(AE:AE,$E:$E,$E20))/(MAXIFS(AE:AE,$E:$E,$E20)-MINIFS(AE:AE,$E:$E,$E20)),
100*(AE20-MINIFS(AE:AE,$E:$E,$E20))/(MAXIFS(AE:AE,$E:$E,$E20)-MINIFS(AE:AE,$E:$E,$E20))))</f>
        <v>16.66666667</v>
      </c>
      <c r="CU20" s="232">
        <f t="array" ref="CU20">IF(AF20="","",
IF(INDEX(Settings!$H:$H,MATCH(CU$1,Settings!$G:$G,0))=TRUE,
100-100*(AF20-MINIFS(AF:AF,$E:$E,$E20))/(MAXIFS(AF:AF,$E:$E,$E20)-MINIFS(AF:AF,$E:$E,$E20)),
100*(AF20-MINIFS(AF:AF,$E:$E,$E20))/(MAXIFS(AF:AF,$E:$E,$E20)-MINIFS(AF:AF,$E:$E,$E20))))</f>
        <v>27.11864407</v>
      </c>
      <c r="CV20" s="232" t="str">
        <f t="array" ref="CV20">IF(AG20="","",
IF(INDEX(Settings!$H:$H,MATCH(CV$1,Settings!$G:$G,0))=TRUE,
100-100*(AG20-MINIFS(AG:AG,$E:$E,$E20))/(MAXIFS(AG:AG,$E:$E,$E20)-MINIFS(AG:AG,$E:$E,$E20)),
100*(AG20-MINIFS(AG:AG,$E:$E,$E20))/(MAXIFS(AG:AG,$E:$E,$E20)-MINIFS(AG:AG,$E:$E,$E20))))</f>
        <v/>
      </c>
      <c r="CW20" s="232" t="str">
        <f t="array" ref="CW20">IF(AH20="","",
IF(INDEX(Settings!$H:$H,MATCH(CW$1,Settings!$G:$G,0))=TRUE,
100-100*(AH20-MINIFS(AH:AH,$E:$E,$E20))/(MAXIFS(AH:AH,$E:$E,$E20)-MINIFS(AH:AH,$E:$E,$E20)),
100*(AH20-MINIFS(AH:AH,$E:$E,$E20))/(MAXIFS(AH:AH,$E:$E,$E20)-MINIFS(AH:AH,$E:$E,$E20))))</f>
        <v/>
      </c>
      <c r="CX20" s="232" t="str">
        <f t="array" ref="CX20">IF(AI20="","",
IF(INDEX(Settings!$H:$H,MATCH(CX$1,Settings!$G:$G,0))=TRUE,
100-100*(AI20-MINIFS(AI:AI,$E:$E,$E20))/(MAXIFS(AI:AI,$E:$E,$E20)-MINIFS(AI:AI,$E:$E,$E20)),
100*(AI20-MINIFS(AI:AI,$E:$E,$E20))/(MAXIFS(AI:AI,$E:$E,$E20)-MINIFS(AI:AI,$E:$E,$E20))))</f>
        <v/>
      </c>
      <c r="CY20" s="232" t="str">
        <f t="array" ref="CY20">IF(AJ20="","",
IF(INDEX(Settings!$H:$H,MATCH(CY$1,Settings!$G:$G,0))=TRUE,
100-100*(AJ20-MINIFS(AJ:AJ,$E:$E,$E20))/(MAXIFS(AJ:AJ,$E:$E,$E20)-MINIFS(AJ:AJ,$E:$E,$E20)),
100*(AJ20-MINIFS(AJ:AJ,$E:$E,$E20))/(MAXIFS(AJ:AJ,$E:$E,$E20)-MINIFS(AJ:AJ,$E:$E,$E20))))</f>
        <v/>
      </c>
      <c r="CZ20" s="232" t="str">
        <f t="array" ref="CZ20">IF(AK20="","",
IF(INDEX(Settings!$H:$H,MATCH(CZ$1,Settings!$G:$G,0))=TRUE,
100-100*(AK20-MINIFS(AK:AK,$E:$E,$E20))/(MAXIFS(AK:AK,$E:$E,$E20)-MINIFS(AK:AK,$E:$E,$E20)),
100*(AK20-MINIFS(AK:AK,$E:$E,$E20))/(MAXIFS(AK:AK,$E:$E,$E20)-MINIFS(AK:AK,$E:$E,$E20))))</f>
        <v/>
      </c>
      <c r="DA20" s="232" t="str">
        <f t="array" ref="DA20">IF(AL20="","",
IF(INDEX(Settings!$H:$H,MATCH(DA$1,Settings!$G:$G,0))=TRUE,
100-100*(AL20-MINIFS(AL:AL,$E:$E,$E20))/(MAXIFS(AL:AL,$E:$E,$E20)-MINIFS(AL:AL,$E:$E,$E20)),
100*(AL20-MINIFS(AL:AL,$E:$E,$E20))/(MAXIFS(AL:AL,$E:$E,$E20)-MINIFS(AL:AL,$E:$E,$E20))))</f>
        <v/>
      </c>
      <c r="DB20" s="232" t="str">
        <f t="array" ref="DB20">IF(AM20="","",
IF(INDEX(Settings!$H:$H,MATCH(DB$1,Settings!$G:$G,0))=TRUE,
100-100*(AM20-MINIFS(AM:AM,$E:$E,$E20))/(MAXIFS(AM:AM,$E:$E,$E20)-MINIFS(AM:AM,$E:$E,$E20)),
100*(AM20-MINIFS(AM:AM,$E:$E,$E20))/(MAXIFS(AM:AM,$E:$E,$E20)-MINIFS(AM:AM,$E:$E,$E20))))</f>
        <v/>
      </c>
      <c r="DC20" s="232" t="str">
        <f t="array" ref="DC20">IF(AN20="","",
IF(INDEX(Settings!$H:$H,MATCH(DC$1,Settings!$G:$G,0))=TRUE,
100-100*(AN20-MINIFS(AN:AN,$E:$E,$E20))/(MAXIFS(AN:AN,$E:$E,$E20)-MINIFS(AN:AN,$E:$E,$E20)),
100*(AN20-MINIFS(AN:AN,$E:$E,$E20))/(MAXIFS(AN:AN,$E:$E,$E20)-MINIFS(AN:AN,$E:$E,$E20))))</f>
        <v/>
      </c>
      <c r="DD20" s="232" t="str">
        <f t="array" ref="DD20">IF(AO20="","",
IF(INDEX(Settings!$H:$H,MATCH(DD$1,Settings!$G:$G,0))=TRUE,
100-100*(AO20-MINIFS(AO:AO,$E:$E,$E20))/(MAXIFS(AO:AO,$E:$E,$E20)-MINIFS(AO:AO,$E:$E,$E20)),
100*(AO20-MINIFS(AO:AO,$E:$E,$E20))/(MAXIFS(AO:AO,$E:$E,$E20)-MINIFS(AO:AO,$E:$E,$E20))))</f>
        <v/>
      </c>
      <c r="DE20" s="232" t="str">
        <f t="array" ref="DE20">IF(AP20="","",
IF(INDEX(Settings!$H:$H,MATCH(DE$1,Settings!$G:$G,0))=TRUE,
100-100*(AP20-MINIFS(AP:AP,$E:$E,$E20))/(MAXIFS(AP:AP,$E:$E,$E20)-MINIFS(AP:AP,$E:$E,$E20)),
100*(AP20-MINIFS(AP:AP,$E:$E,$E20))/(MAXIFS(AP:AP,$E:$E,$E20)-MINIFS(AP:AP,$E:$E,$E20))))</f>
        <v/>
      </c>
      <c r="DF20" s="232" t="str">
        <f t="array" ref="DF20">IF(AQ20="","",
IF(INDEX(Settings!$H:$H,MATCH(DF$1,Settings!$G:$G,0))=TRUE,
100-100*(AQ20-MINIFS(AQ:AQ,$E:$E,$E20))/(MAXIFS(AQ:AQ,$E:$E,$E20)-MINIFS(AQ:AQ,$E:$E,$E20)),
100*(AQ20-MINIFS(AQ:AQ,$E:$E,$E20))/(MAXIFS(AQ:AQ,$E:$E,$E20)-MINIFS(AQ:AQ,$E:$E,$E20))))</f>
        <v/>
      </c>
      <c r="DG20" s="232" t="str">
        <f t="array" ref="DG20">IF(AR20="","",
IF(INDEX(Settings!$H:$H,MATCH(DG$1,Settings!$G:$G,0))=TRUE,
100-100*(AR20-MINIFS(AR:AR,$E:$E,$E20))/(MAXIFS(AR:AR,$E:$E,$E20)-MINIFS(AR:AR,$E:$E,$E20)),
100*(AR20-MINIFS(AR:AR,$E:$E,$E20))/(MAXIFS(AR:AR,$E:$E,$E20)-MINIFS(AR:AR,$E:$E,$E20))))</f>
        <v/>
      </c>
      <c r="DH20" s="232" t="str">
        <f t="array" ref="DH20">IF(AS20="","",
IF(INDEX(Settings!$H:$H,MATCH(DH$1,Settings!$G:$G,0))=TRUE,
100-100*(AS20-MINIFS(AS:AS,$E:$E,$E20))/(MAXIFS(AS:AS,$E:$E,$E20)-MINIFS(AS:AS,$E:$E,$E20)),
100*(AS20-MINIFS(AS:AS,$E:$E,$E20))/(MAXIFS(AS:AS,$E:$E,$E20)-MINIFS(AS:AS,$E:$E,$E20))))</f>
        <v/>
      </c>
      <c r="DI20" s="232" t="str">
        <f t="array" ref="DI20">IF(AT20="","",
IF(INDEX(Settings!$H:$H,MATCH(DI$1,Settings!$G:$G,0))=TRUE,
100-100*(AT20-MINIFS(AT:AT,$E:$E,$E20))/(MAXIFS(AT:AT,$E:$E,$E20)-MINIFS(AT:AT,$E:$E,$E20)),
100*(AT20-MINIFS(AT:AT,$E:$E,$E20))/(MAXIFS(AT:AT,$E:$E,$E20)-MINIFS(AT:AT,$E:$E,$E20))))</f>
        <v/>
      </c>
      <c r="DJ20" s="232" t="str">
        <f t="array" ref="DJ20">IF(AU20="","",
IF(INDEX(Settings!$H:$H,MATCH(DJ$1,Settings!$G:$G,0))=TRUE,
100-100*(AU20-MINIFS(AU:AU,$E:$E,$E20))/(MAXIFS(AU:AU,$E:$E,$E20)-MINIFS(AU:AU,$E:$E,$E20)),
100*(AU20-MINIFS(AU:AU,$E:$E,$E20))/(MAXIFS(AU:AU,$E:$E,$E20)-MINIFS(AU:AU,$E:$E,$E20))))</f>
        <v/>
      </c>
      <c r="DK20" s="232" t="str">
        <f t="array" ref="DK20">IF(AV20="","",
IF(INDEX(Settings!$H:$H,MATCH(DK$1,Settings!$G:$G,0))=TRUE,
100-100*(AV20-MINIFS(AV:AV,$E:$E,$E20))/(MAXIFS(AV:AV,$E:$E,$E20)-MINIFS(AV:AV,$E:$E,$E20)),
100*(AV20-MINIFS(AV:AV,$E:$E,$E20))/(MAXIFS(AV:AV,$E:$E,$E20)-MINIFS(AV:AV,$E:$E,$E20))))</f>
        <v/>
      </c>
      <c r="DL20" s="232" t="str">
        <f t="array" ref="DL20">IF(AW20="","",
IF(INDEX(Settings!$H:$H,MATCH(DL$1,Settings!$G:$G,0))=TRUE,
100-100*(AW20-MINIFS(AW:AW,$E:$E,$E20))/(MAXIFS(AW:AW,$E:$E,$E20)-MINIFS(AW:AW,$E:$E,$E20)),
100*(AW20-MINIFS(AW:AW,$E:$E,$E20))/(MAXIFS(AW:AW,$E:$E,$E20)-MINIFS(AW:AW,$E:$E,$E20))))</f>
        <v/>
      </c>
      <c r="DM20" s="232" t="str">
        <f t="array" ref="DM20">IF(AX20="","",
IF(INDEX(Settings!$H:$H,MATCH(DM$1,Settings!$G:$G,0))=TRUE,
100-100*(AX20-MINIFS(AX:AX,$E:$E,$E20))/(MAXIFS(AX:AX,$E:$E,$E20)-MINIFS(AX:AX,$E:$E,$E20)),
100*(AX20-MINIFS(AX:AX,$E:$E,$E20))/(MAXIFS(AX:AX,$E:$E,$E20)-MINIFS(AX:AX,$E:$E,$E20))))</f>
        <v/>
      </c>
      <c r="DN20" s="232" t="str">
        <f t="array" ref="DN20">IF(AY20="","",
IF(INDEX(Settings!$H:$H,MATCH(DN$1,Settings!$G:$G,0))=TRUE,
100-100*(AY20-MINIFS(AY:AY,$E:$E,$E20))/(MAXIFS(AY:AY,$E:$E,$E20)-MINIFS(AY:AY,$E:$E,$E20)),
100*(AY20-MINIFS(AY:AY,$E:$E,$E20))/(MAXIFS(AY:AY,$E:$E,$E20)-MINIFS(AY:AY,$E:$E,$E20))))</f>
        <v/>
      </c>
      <c r="DO20" s="232" t="str">
        <f t="array" ref="DO20">IF(AZ20="","",
IF(INDEX(Settings!$H:$H,MATCH(DO$1,Settings!$G:$G,0))=TRUE,
100-100*(AZ20-MINIFS(AZ:AZ,$E:$E,$E20))/(MAXIFS(AZ:AZ,$E:$E,$E20)-MINIFS(AZ:AZ,$E:$E,$E20)),
100*(AZ20-MINIFS(AZ:AZ,$E:$E,$E20))/(MAXIFS(AZ:AZ,$E:$E,$E20)-MINIFS(AZ:AZ,$E:$E,$E20))))</f>
        <v/>
      </c>
      <c r="DP20" s="232" t="str">
        <f t="array" ref="DP20">IF(BA20="","",
IF(INDEX(Settings!$H:$H,MATCH(DP$1,Settings!$G:$G,0))=TRUE,
100-100*(BA20-MINIFS(BA:BA,$E:$E,$E20))/(MAXIFS(BA:BA,$E:$E,$E20)-MINIFS(BA:BA,$E:$E,$E20)),
100*(BA20-MINIFS(BA:BA,$E:$E,$E20))/(MAXIFS(BA:BA,$E:$E,$E20)-MINIFS(BA:BA,$E:$E,$E20))))</f>
        <v/>
      </c>
      <c r="DQ20" s="232" t="str">
        <f t="array" ref="DQ20">IF(BB20="","",
IF(INDEX(Settings!$H:$H,MATCH(DQ$1,Settings!$G:$G,0))=TRUE,
100-100*(BB20-MINIFS(BB:BB,$E:$E,$E20))/(MAXIFS(BB:BB,$E:$E,$E20)-MINIFS(BB:BB,$E:$E,$E20)),
100*(BB20-MINIFS(BB:BB,$E:$E,$E20))/(MAXIFS(BB:BB,$E:$E,$E20)-MINIFS(BB:BB,$E:$E,$E20))))</f>
        <v/>
      </c>
      <c r="DR20" s="232" t="str">
        <f t="array" ref="DR20">IF(BC20="","",
IF(INDEX(Settings!$H:$H,MATCH(DR$1,Settings!$G:$G,0))=TRUE,
100-100*(BC20-MINIFS(BC:BC,$E:$E,$E20))/(MAXIFS(BC:BC,$E:$E,$E20)-MINIFS(BC:BC,$E:$E,$E20)),
100*(BC20-MINIFS(BC:BC,$E:$E,$E20))/(MAXIFS(BC:BC,$E:$E,$E20)-MINIFS(BC:BC,$E:$E,$E20))))</f>
        <v/>
      </c>
      <c r="DS20" s="232" t="str">
        <f t="array" ref="DS20">IF(BD20="","",
IF(INDEX(Settings!$H:$H,MATCH(DS$1,Settings!$G:$G,0))=TRUE,
100-100*(BD20-MINIFS(BD:BD,$E:$E,$E20))/(MAXIFS(BD:BD,$E:$E,$E20)-MINIFS(BD:BD,$E:$E,$E20)),
100*(BD20-MINIFS(BD:BD,$E:$E,$E20))/(MAXIFS(BD:BD,$E:$E,$E20)-MINIFS(BD:BD,$E:$E,$E20))))</f>
        <v/>
      </c>
      <c r="DT20" s="232" t="str">
        <f t="array" ref="DT20">IF(BE20="","",
IF(INDEX(Settings!$H:$H,MATCH(DT$1,Settings!$G:$G,0))=TRUE,
100-100*(BE20-MINIFS(BE:BE,$E:$E,$E20))/(MAXIFS(BE:BE,$E:$E,$E20)-MINIFS(BE:BE,$E:$E,$E20)),
100*(BE20-MINIFS(BE:BE,$E:$E,$E20))/(MAXIFS(BE:BE,$E:$E,$E20)-MINIFS(BE:BE,$E:$E,$E20))))</f>
        <v/>
      </c>
      <c r="DU20" s="232" t="str">
        <f t="array" ref="DU20">IF(BF20="","",
IF(INDEX(Settings!$H:$H,MATCH(DU$1,Settings!$G:$G,0))=TRUE,
100-100*(BF20-MINIFS(BF:BF,$E:$E,$E20))/(MAXIFS(BF:BF,$E:$E,$E20)-MINIFS(BF:BF,$E:$E,$E20)),
100*(BF20-MINIFS(BF:BF,$E:$E,$E20))/(MAXIFS(BF:BF,$E:$E,$E20)-MINIFS(BF:BF,$E:$E,$E20))))</f>
        <v/>
      </c>
      <c r="DV20" s="232" t="str">
        <f t="array" ref="DV20">IF(BG20="","",
IF(INDEX(Settings!$H:$H,MATCH(DV$1,Settings!$G:$G,0))=TRUE,
100-100*(BG20-MINIFS(BG:BG,$E:$E,$E20))/(MAXIFS(BG:BG,$E:$E,$E20)-MINIFS(BG:BG,$E:$E,$E20)),
100*(BG20-MINIFS(BG:BG,$E:$E,$E20))/(MAXIFS(BG:BG,$E:$E,$E20)-MINIFS(BG:BG,$E:$E,$E20))))</f>
        <v/>
      </c>
      <c r="DW20" s="232" t="str">
        <f t="array" ref="DW20">IF(BH20="","",
IF(INDEX(Settings!$H:$H,MATCH(DW$1,Settings!$G:$G,0))=TRUE,
100-100*(BH20-MINIFS(BH:BH,$E:$E,$E20))/(MAXIFS(BH:BH,$E:$E,$E20)-MINIFS(BH:BH,$E:$E,$E20)),
100*(BH20-MINIFS(BH:BH,$E:$E,$E20))/(MAXIFS(BH:BH,$E:$E,$E20)-MINIFS(BH:BH,$E:$E,$E20))))</f>
        <v/>
      </c>
      <c r="DX20" s="232" t="str">
        <f t="array" ref="DX20">IF(BI20="","",
IF(INDEX(Settings!$H:$H,MATCH(DX$1,Settings!$G:$G,0))=TRUE,
100-100*(BI20-MINIFS(BI:BI,$E:$E,$E20))/(MAXIFS(BI:BI,$E:$E,$E20)-MINIFS(BI:BI,$E:$E,$E20)),
100*(BI20-MINIFS(BI:BI,$E:$E,$E20))/(MAXIFS(BI:BI,$E:$E,$E20)-MINIFS(BI:BI,$E:$E,$E20))))</f>
        <v/>
      </c>
      <c r="DY20" s="232" t="str">
        <f t="array" ref="DY20">IF(BJ20="","",
IF(INDEX(Settings!$H:$H,MATCH(DY$1,Settings!$G:$G,0))=TRUE,
100-100*(BJ20-MINIFS(BJ:BJ,$E:$E,$E20))/(MAXIFS(BJ:BJ,$E:$E,$E20)-MINIFS(BJ:BJ,$E:$E,$E20)),
100*(BJ20-MINIFS(BJ:BJ,$E:$E,$E20))/(MAXIFS(BJ:BJ,$E:$E,$E20)-MINIFS(BJ:BJ,$E:$E,$E20))))</f>
        <v/>
      </c>
      <c r="DZ20" s="234"/>
      <c r="EA20" s="234"/>
      <c r="EB20" s="234">
        <f t="shared" si="8"/>
        <v>84.48275862</v>
      </c>
      <c r="EC20" s="234" t="str">
        <f t="shared" si="9"/>
        <v/>
      </c>
      <c r="ED20" s="234">
        <f t="shared" si="10"/>
        <v>60.66077292</v>
      </c>
      <c r="EE20" s="234">
        <f t="shared" si="11"/>
        <v>29.76567448</v>
      </c>
      <c r="EF20" s="234">
        <f t="shared" si="12"/>
        <v>58.30306867</v>
      </c>
      <c r="EG20" s="234">
        <f t="shared" si="13"/>
        <v>58.30306867</v>
      </c>
      <c r="EH20" s="234"/>
      <c r="EI20" s="234"/>
      <c r="EJ20" s="234"/>
      <c r="EK20" s="234"/>
      <c r="EL20" s="234"/>
      <c r="EM20" s="234"/>
    </row>
    <row r="21">
      <c r="A21" s="220" t="s">
        <v>195</v>
      </c>
      <c r="B21" s="221">
        <v>45886.0</v>
      </c>
      <c r="C21" s="222" t="s">
        <v>176</v>
      </c>
      <c r="D21" s="49" t="str">
        <f t="array" ref="D21">IFERROR(INDEX(Profiles!$B:$B,MATCH($A21,Profiles!$A:$A,0)),"")</f>
        <v>Forward</v>
      </c>
      <c r="E21" s="49" t="str">
        <f t="array" ref="E21">IFERROR(INDEX(Profiles!$C:$C,MATCH($A21,Profiles!$A:$A,0)),"")</f>
        <v>U15</v>
      </c>
      <c r="F21" s="222" t="s">
        <v>177</v>
      </c>
      <c r="G21" s="222" t="s">
        <v>178</v>
      </c>
      <c r="H21" s="222">
        <v>2025.0</v>
      </c>
      <c r="I21" s="49" t="str">
        <f>IF(A21="","",IF(Settings!$N$3="DATE",F21&amp;": "&amp;TEXT(B21,"M/DD/YY"),F21&amp;": "&amp;H21))</f>
        <v>Summer: 2025</v>
      </c>
      <c r="J21" s="222"/>
      <c r="K21" s="222"/>
      <c r="L21" s="222"/>
      <c r="M21" s="223" t="str">
        <f t="shared" si="14"/>
        <v/>
      </c>
      <c r="N21" s="222"/>
      <c r="O21" s="222"/>
      <c r="P21" s="222"/>
      <c r="Q21" s="222"/>
      <c r="R21" s="49"/>
      <c r="S21" s="222" t="str">
        <f>IFERROR(VLOOKUP(AF21, 'YOYO IR Scores'!A:C, 3, FALSE), "")
</f>
        <v/>
      </c>
      <c r="T21" s="49"/>
      <c r="U21" s="49"/>
      <c r="V21" s="222"/>
      <c r="W21" s="222"/>
      <c r="X21" s="224" t="str">
        <f t="shared" si="4"/>
        <v/>
      </c>
      <c r="Y21" s="225" t="str">
        <f t="shared" si="5"/>
        <v/>
      </c>
      <c r="Z21" s="225" t="str">
        <f t="shared" si="6"/>
        <v/>
      </c>
      <c r="AA21" s="224" t="str">
        <f t="shared" si="7"/>
        <v/>
      </c>
      <c r="AB21" s="225"/>
      <c r="AC21" s="225"/>
      <c r="AD21" s="225"/>
      <c r="AE21" s="223" t="str">
        <f>IFERROR(VLOOKUP(AF21, 'YOYO IR Scores'!A:C, 2, FALSE), "")</f>
        <v/>
      </c>
      <c r="AF21" s="237"/>
      <c r="AG21" s="223"/>
      <c r="AH21" s="223"/>
      <c r="AI21" s="223"/>
      <c r="AJ21" s="223"/>
      <c r="AK21" s="223"/>
      <c r="AL21" s="223"/>
      <c r="AM21" s="223"/>
      <c r="AN21" s="223"/>
      <c r="AO21" s="223"/>
      <c r="AP21" s="223"/>
      <c r="AQ21" s="223"/>
      <c r="AR21" s="223"/>
      <c r="AS21" s="223"/>
      <c r="AT21" s="223"/>
      <c r="AU21" s="223"/>
      <c r="AV21" s="223"/>
      <c r="AW21" s="223"/>
      <c r="AX21" s="223"/>
      <c r="AY21" s="223"/>
      <c r="AZ21" s="223"/>
      <c r="BA21" s="223"/>
      <c r="BB21" s="223"/>
      <c r="BC21" s="223"/>
      <c r="BD21" s="223"/>
      <c r="BE21" s="223"/>
      <c r="BF21" s="223"/>
      <c r="BG21" s="223"/>
      <c r="BH21" s="223"/>
      <c r="BI21" s="223"/>
      <c r="BJ21" s="223"/>
      <c r="BK21" s="223" t="str">
        <f t="array" ref="BK21">IF(J21="","",
IF(INDEX(Settings!$H:$H,MATCH(BY$1,Settings!$G:$G,0))=TRUE,
100-100*(J21-MIN(J:J))/(MAX(J:J)-MIN(J:J)),
100*(J21-MIN(J:J))/(MAX(J:J)-MIN(J:J))))</f>
        <v/>
      </c>
      <c r="BL21" s="223" t="str">
        <f t="array" ref="BL21">IF(J21="","",
IF(INDEX(Settings!$H:$H,MATCH(BY$1,Settings!$G:$G,0))=TRUE,
100-100*(J21-MINIFS(J:J,$E:$E,$E21))/(MAXIFS(J:J,$E:$E,$E21)-MINIFS(J:J,$E:$E,$E21)),
100*(J21-MINIFS(J:J,$E:$E,$E21))/(MAXIFS(J:J,$E:$E,$E21)-MINIFS(J:J,$E:$E,$E21))))</f>
        <v/>
      </c>
      <c r="BM21" s="223" t="str">
        <f t="array" ref="BM21">IF(J21="","",
IF(INDEX(Settings!$H:$H,MATCH(BY$1,Settings!$G:$G,0))=TRUE,
100-100*(J21-MINIFS(J:J,$E:$E,$E21,$I:$I,$I21))/(MAXIFS(J:J,$E:$E,$E21,$I:$I,$I21)-MINIFS(J:J,$E:$E,$E21,$I:$I,$I21)),
100*(J21-MINIFS(J:J,$E:$E,$E21,$I:$I,$I21))/(MAXIFS(J:J,$E:$E,$E21,$I:$I,$I21)-MINIFS(J:J,$E:$E,$E21,$I:$I,$I21))))</f>
        <v/>
      </c>
      <c r="BN21" s="49" t="str">
        <f t="array" ref="BN21">IF(J21="","",
IF(INDEX(Settings!$H:$H,MATCH(BY$1,Settings!$G:$G,0))=TRUE,
100-100*PERCENTRANK(J:J,J21),
100*PERCENTRANK(J:J,J21)))</f>
        <v/>
      </c>
      <c r="BO21" s="49" t="str">
        <f>IFERROR(__xludf.DUMMYFUNCTION("IF(J21="""","""",
IF(INDEX(Settings!$H:$H,MATCH(BY$1,Settings!$G:$G,0))=TRUE,
100-100*PERCENTRANK(FILTER(J:J,$E:$E=$E21),J21),
100*PERCENTRANK(FILTER(J:J,$E:$E=$E21),J21)))"),"")</f>
        <v/>
      </c>
      <c r="BP21" s="49" t="str">
        <f>IFERROR(__xludf.DUMMYFUNCTION("IF(J21="""","""",
IF(INDEX(Settings!$H:$H,MATCH(BY$1,Settings!$G:$G,0))=TRUE,
100-100*PERCENTRANK(FILTER(J:J,$E:$E=$E21,$I:$I=$I21),J21),
100*PERCENTRANK(FILTER(J:J,$E:$E=$E21,$I:$I=$I21),J21)))"),"")</f>
        <v/>
      </c>
      <c r="BQ21" s="224" t="str">
        <f t="array" ref="BQ21">IF(J21="","",
IF(INDEX(Settings!$H:$H,MATCH(BY$1,Settings!$G:$G,0))=TRUE,
-1*(J21-AVERAGE(J:J))/STDEV(J:J),
(J21-AVERAGE(J:J))/STDEV(J:J)))</f>
        <v/>
      </c>
      <c r="BR21" s="224" t="str">
        <f>IFERROR(__xludf.DUMMYFUNCTION("IF(J21="""","""",
IF(INDEX(Settings!$H:$H,MATCH(BY$1,Settings!$G:$G,0))=TRUE,
-1*(J21-AVERAGEIFS(J:J,$E:$E,$E21))/STDEV(FILTER(J:J,$E:$E=$E21)),
(J21-AVERAGEIFS(J:J,$E:$E,$E21))/STDEV(FILTER(J:J,$E:$E=$E21))))"),"")</f>
        <v/>
      </c>
      <c r="BS21" s="224" t="str">
        <f>IFERROR(__xludf.DUMMYFUNCTION("IF(J21="""","""",
IF(INDEX(Settings!$H:$H,MATCH(BY$1,Settings!$G:$G,0))=TRUE,
-1*(J21-AVERAGEIFS(J:J,$E:$E,$E21,$I:$I,$I21))/STDEV(FILTER(J:J,$E:$E=$E21,$I:$I=$I21)),
(J21-AVERAGEIFS(J:J,$E:$E,$E21,$I:$I,$I21))/STDEV(FILTER(J:J,$E:$E=$E21,$I:$I=$I21))))"),"")</f>
        <v/>
      </c>
      <c r="BT21" s="227" t="str">
        <f t="array" ref="BT21">IF(J21="","",
IF(INDEX(Settings!$H:$H,MATCH(BY$1,Settings!$G:$G,0))=TRUE,
(-1*((J21-AVERAGE(J:J))/STDEV(J:J))*10+50),
((J21-AVERAGE(J:J))/STDEV(J:J))*10+50))</f>
        <v/>
      </c>
      <c r="BU21" s="227" t="str">
        <f>IFERROR(__xludf.DUMMYFUNCTION("IF(J21="""","""",
IF(INDEX(Settings!$H:$H,MATCH(BY$1,Settings!$G:$G,0))=TRUE,
(-1*(J21-AVERAGEIFS(J:J,$E:$E,$E21))/STDEV(FILTER(J:J,$E:$E=$E21))*10+50),
(J21-AVERAGEIFS(J:J,$E:$E,$E21))/STDEV(FILTER(J:J,$E:$E=$E21))*10+50))"),"")</f>
        <v/>
      </c>
      <c r="BV21" s="227" t="str">
        <f>IFERROR(__xludf.DUMMYFUNCTION("IF(J21="""","""",
IF(INDEX(Settings!$H:$H,MATCH(BY$1,Settings!$G:$G,0))=TRUE,
(-1*(J21-AVERAGEIFS(J:J,$E:$E,$E21,$I:$I,$I21))/STDEV(FILTER(J:J,$E:$E=$E21,$I:$I=$I21))*10+50),
(J21-AVERAGEIFS(J:J,$E:$E,$E21,$I:$I,$I21))/STDEV(FILTER(J:J,$E:$E=$E21,$I:$I=$I"&amp;"21))*10+50))"),"")</f>
        <v/>
      </c>
      <c r="BW21" s="49"/>
      <c r="BX21" s="49"/>
      <c r="BY21" s="223" t="str">
        <f t="array" ref="BY21">IF(J21="","",
IF(INDEX(Settings!$H:$H,MATCH(BY$1,Settings!$G:$G,0))=TRUE,
100-100*(J21-MINIFS(J:J,$E:$E,$E21))/(MAXIFS(J:J,$E:$E,$E21)-MINIFS(J:J,$E:$E,$E21)),
100*(J21-MINIFS(J:J,$E:$E,$E21))/(MAXIFS(J:J,$E:$E,$E21)-MINIFS(J:J,$E:$E,$E21))))</f>
        <v/>
      </c>
      <c r="BZ21" s="223" t="str">
        <f t="array" ref="BZ21">IF(K21="","",
IF(INDEX(Settings!$H:$H,MATCH(BZ$1,Settings!$G:$G,0))=TRUE,
100-100*(K21-MINIFS(K:K,$E:$E,$E21))/(MAXIFS(K:K,$E:$E,$E21)-MINIFS(K:K,$E:$E,$E21)),
100*(K21-MINIFS(K:K,$E:$E,$E21))/(MAXIFS(K:K,$E:$E,$E21)-MINIFS(K:K,$E:$E,$E21))))</f>
        <v/>
      </c>
      <c r="CA21" s="223" t="str">
        <f t="array" ref="CA21">IF(L21="","",
IF(INDEX(Settings!$H:$H,MATCH(CA$1,Settings!$G:$G,0))=TRUE,
100-100*(L21-MINIFS(L:L,$E:$E,$E21))/(MAXIFS(L:L,$E:$E,$E21)-MINIFS(L:L,$E:$E,$E21)),
100*(L21-MINIFS(L:L,$E:$E,$E21))/(MAXIFS(L:L,$E:$E,$E21)-MINIFS(L:L,$E:$E,$E21))))</f>
        <v/>
      </c>
      <c r="CB21" s="223" t="str">
        <f t="array" ref="CB21">IF(M21="","",
IF(INDEX(Settings!$H:$H,MATCH(CB$1,Settings!$G:$G,0))=TRUE,
100-100*(M21-MINIFS(M:M,$E:$E,$E21))/(MAXIFS(M:M,$E:$E,$E21)-MINIFS(M:M,$E:$E,$E21)),
100*(M21-MINIFS(M:M,$E:$E,$E21))/(MAXIFS(M:M,$E:$E,$E21)-MINIFS(M:M,$E:$E,$E21))))</f>
        <v/>
      </c>
      <c r="CC21" s="223" t="str">
        <f t="array" ref="CC21">IF(N21="","",
IF(INDEX(Settings!$H:$H,MATCH(CC$1,Settings!$G:$G,0))=TRUE,
100-100*(N21-MINIFS(N:N,$E:$E,$E21))/(MAXIFS(N:N,$E:$E,$E21)-MINIFS(N:N,$E:$E,$E21)),
100*(N21-MINIFS(N:N,$E:$E,$E21))/(MAXIFS(N:N,$E:$E,$E21)-MINIFS(N:N,$E:$E,$E21))))</f>
        <v/>
      </c>
      <c r="CD21" s="223" t="str">
        <f t="array" ref="CD21">IF(O21="","",
IF(INDEX(Settings!$H:$H,MATCH(CD$1,Settings!$G:$G,0))=TRUE,
100-100*(O21-MINIFS(O:O,$E:$E,$E21))/(MAXIFS(O:O,$E:$E,$E21)-MINIFS(O:O,$E:$E,$E21)),
100*(O21-MINIFS(O:O,$E:$E,$E21))/(MAXIFS(O:O,$E:$E,$E21)-MINIFS(O:O,$E:$E,$E21))))</f>
        <v/>
      </c>
      <c r="CE21" s="223" t="str">
        <f t="array" ref="CE21">IF(P21="","",
IF(INDEX(Settings!$H:$H,MATCH(CE$1,Settings!$G:$G,0))=TRUE,
100-100*(P21-MINIFS(P:P,$E:$E,$E21))/(MAXIFS(P:P,$E:$E,$E21)-MINIFS(P:P,$E:$E,$E21)),
100*(P21-MINIFS(P:P,$E:$E,$E21))/(MAXIFS(P:P,$E:$E,$E21)-MINIFS(P:P,$E:$E,$E21))))</f>
        <v/>
      </c>
      <c r="CF21" s="223" t="str">
        <f t="array" ref="CF21">IF(Q21="","",
IF(INDEX(Settings!$H:$H,MATCH(CF$1,Settings!$G:$G,0))=TRUE,
100-100*(Q21-MINIFS(Q:Q,$E:$E,$E21))/(MAXIFS(Q:Q,$E:$E,$E21)-MINIFS(Q:Q,$E:$E,$E21)),
100*(Q21-MINIFS(Q:Q,$E:$E,$E21))/(MAXIFS(Q:Q,$E:$E,$E21)-MINIFS(Q:Q,$E:$E,$E21))))</f>
        <v/>
      </c>
      <c r="CG21" s="223" t="str">
        <f t="array" ref="CG21">IF(R21="","",
IF(INDEX(Settings!$H:$H,MATCH(CG$1,Settings!$G:$G,0))=TRUE,
100-100*(R21-MINIFS(R:R,$E:$E,$E21))/(MAXIFS(R:R,$E:$E,$E21)-MINIFS(R:R,$E:$E,$E21)),
100*(R21-MINIFS(R:R,$E:$E,$E21))/(MAXIFS(R:R,$E:$E,$E21)-MINIFS(R:R,$E:$E,$E21))))</f>
        <v/>
      </c>
      <c r="CH21" s="223" t="str">
        <f t="array" ref="CH21">IF(S21="","",
IF(INDEX(Settings!$H:$H,MATCH(CH$1,Settings!$G:$G,0))=TRUE,
100-100*(S21-MINIFS(S:S,$E:$E,$E21))/(MAXIFS(S:S,$E:$E,$E21)-MINIFS(S:S,$E:$E,$E21)),
100*(S21-MINIFS(S:S,$E:$E,$E21))/(MAXIFS(S:S,$E:$E,$E21)-MINIFS(S:S,$E:$E,$E21))))</f>
        <v/>
      </c>
      <c r="CI21" s="223" t="str">
        <f t="array" ref="CI21">IF(T21="","",
IF(INDEX(Settings!$H:$H,MATCH(CI$1,Settings!$G:$G,0))=TRUE,
100-100*(T21-MINIFS(T:T,$E:$E,$E21))/(MAXIFS(T:T,$E:$E,$E21)-MINIFS(T:T,$E:$E,$E21)),
100*(T21-MINIFS(T:T,$E:$E,$E21))/(MAXIFS(T:T,$E:$E,$E21)-MINIFS(T:T,$E:$E,$E21))))</f>
        <v/>
      </c>
      <c r="CJ21" s="223" t="str">
        <f t="array" ref="CJ21">IF(U21="","",
IF(INDEX(Settings!$H:$H,MATCH(CJ$1,Settings!$G:$G,0))=TRUE,
100-100*(U21-MINIFS(U:U,$E:$E,$E21))/(MAXIFS(U:U,$E:$E,$E21)-MINIFS(U:U,$E:$E,$E21)),
100*(U21-MINIFS(U:U,$E:$E,$E21))/(MAXIFS(U:U,$E:$E,$E21)-MINIFS(U:U,$E:$E,$E21))))</f>
        <v/>
      </c>
      <c r="CK21" s="223" t="str">
        <f t="array" ref="CK21">IF(V21="","",
IF(INDEX(Settings!$H:$H,MATCH(CK$1,Settings!$G:$G,0))=TRUE,
100-100*(V21-MINIFS(V:V,$E:$E,$E21))/(MAXIFS(V:V,$E:$E,$E21)-MINIFS(V:V,$E:$E,$E21)),
100*(V21-MINIFS(V:V,$E:$E,$E21))/(MAXIFS(V:V,$E:$E,$E21)-MINIFS(V:V,$E:$E,$E21))))</f>
        <v/>
      </c>
      <c r="CL21" s="223" t="str">
        <f t="array" ref="CL21">IF(W21="","",
IF(INDEX(Settings!$H:$H,MATCH(CL$1,Settings!$G:$G,0))=TRUE,
100-100*(W21-MINIFS(W:W,$E:$E,$E21))/(MAXIFS(W:W,$E:$E,$E21)-MINIFS(W:W,$E:$E,$E21)),
100*(W21-MINIFS(W:W,$E:$E,$E21))/(MAXIFS(W:W,$E:$E,$E21)-MINIFS(W:W,$E:$E,$E21))))</f>
        <v/>
      </c>
      <c r="CM21" s="223" t="str">
        <f t="array" ref="CM21">IF(X21="","",
IF(INDEX(Settings!$H:$H,MATCH(CM$1,Settings!$G:$G,0))=TRUE,
100-100*(X21-MINIFS(X:X,$E:$E,$E21))/(MAXIFS(X:X,$E:$E,$E21)-MINIFS(X:X,$E:$E,$E21)),
100*(X21-MINIFS(X:X,$E:$E,$E21))/(MAXIFS(X:X,$E:$E,$E21)-MINIFS(X:X,$E:$E,$E21))))</f>
        <v/>
      </c>
      <c r="CN21" s="223" t="str">
        <f t="array" ref="CN21">IF(Y21="","",
IF(INDEX(Settings!$H:$H,MATCH(CN$1,Settings!$G:$G,0))=TRUE,
100-100*(Y21-MINIFS(Y:Y,$E:$E,$E21))/(MAXIFS(Y:Y,$E:$E,$E21)-MINIFS(Y:Y,$E:$E,$E21)),
100*(Y21-MINIFS(Y:Y,$E:$E,$E21))/(MAXIFS(Y:Y,$E:$E,$E21)-MINIFS(Y:Y,$E:$E,$E21))))</f>
        <v/>
      </c>
      <c r="CO21" s="223" t="str">
        <f t="array" ref="CO21">IF(Z21="","",
IF(INDEX(Settings!$H:$H,MATCH(CO$1,Settings!$G:$G,0))=TRUE,
100-100*(Z21-MINIFS(Z:Z,$E:$E,$E21))/(MAXIFS(Z:Z,$E:$E,$E21)-MINIFS(Z:Z,$E:$E,$E21)),
100*(Z21-MINIFS(Z:Z,$E:$E,$E21))/(MAXIFS(Z:Z,$E:$E,$E21)-MINIFS(Z:Z,$E:$E,$E21))))</f>
        <v/>
      </c>
      <c r="CP21" s="223" t="str">
        <f t="array" ref="CP21">IF(AA21="","",
IF(INDEX(Settings!$H:$H,MATCH(CP$1,Settings!$G:$G,0))=TRUE,
100-100*(AA21-MINIFS(AA:AA,$E:$E,$E21))/(MAXIFS(AA:AA,$E:$E,$E21)-MINIFS(AA:AA,$E:$E,$E21)),
100*(AA21-MINIFS(AA:AA,$E:$E,$E21))/(MAXIFS(AA:AA,$E:$E,$E21)-MINIFS(AA:AA,$E:$E,$E21))))</f>
        <v/>
      </c>
      <c r="CQ21" s="223" t="str">
        <f t="array" ref="CQ21">IF(AB21="","",
IF(INDEX(Settings!$H:$H,MATCH(CQ$1,Settings!$G:$G,0))=TRUE,
100-100*(AB21-MINIFS(AB:AB,$E:$E,$E21))/(MAXIFS(AB:AB,$E:$E,$E21)-MINIFS(AB:AB,$E:$E,$E21)),
100*(AB21-MINIFS(AB:AB,$E:$E,$E21))/(MAXIFS(AB:AB,$E:$E,$E21)-MINIFS(AB:AB,$E:$E,$E21))))</f>
        <v/>
      </c>
      <c r="CR21" s="223" t="str">
        <f t="array" ref="CR21">IF(AC21="","",
IF(INDEX(Settings!$H:$H,MATCH(CR$1,Settings!$G:$G,0))=TRUE,
100-100*(AC21-MINIFS(AC:AC,$E:$E,$E21))/(MAXIFS(AC:AC,$E:$E,$E21)-MINIFS(AC:AC,$E:$E,$E21)),
100*(AC21-MINIFS(AC:AC,$E:$E,$E21))/(MAXIFS(AC:AC,$E:$E,$E21)-MINIFS(AC:AC,$E:$E,$E21))))</f>
        <v/>
      </c>
      <c r="CS21" s="223" t="str">
        <f t="array" ref="CS21">IF(AD21="","",
IF(INDEX(Settings!$H:$H,MATCH(CS$1,Settings!$G:$G,0))=TRUE,
100-100*(AD21-MINIFS(AD:AD,$E:$E,$E21))/(MAXIFS(AD:AD,$E:$E,$E21)-MINIFS(AD:AD,$E:$E,$E21)),
100*(AD21-MINIFS(AD:AD,$E:$E,$E21))/(MAXIFS(AD:AD,$E:$E,$E21)-MINIFS(AD:AD,$E:$E,$E21))))</f>
        <v/>
      </c>
      <c r="CT21" s="223" t="str">
        <f t="array" ref="CT21">IF(AE21="","",
IF(INDEX(Settings!$H:$H,MATCH(CT$1,Settings!$G:$G,0))=TRUE,
100-100*(AE21-MINIFS(AE:AE,$E:$E,$E21))/(MAXIFS(AE:AE,$E:$E,$E21)-MINIFS(AE:AE,$E:$E,$E21)),
100*(AE21-MINIFS(AE:AE,$E:$E,$E21))/(MAXIFS(AE:AE,$E:$E,$E21)-MINIFS(AE:AE,$E:$E,$E21))))</f>
        <v/>
      </c>
      <c r="CU21" s="223" t="str">
        <f t="array" ref="CU21">IF(AF21="","",
IF(INDEX(Settings!$H:$H,MATCH(CU$1,Settings!$G:$G,0))=TRUE,
100-100*(AF21-MINIFS(AF:AF,$E:$E,$E21))/(MAXIFS(AF:AF,$E:$E,$E21)-MINIFS(AF:AF,$E:$E,$E21)),
100*(AF21-MINIFS(AF:AF,$E:$E,$E21))/(MAXIFS(AF:AF,$E:$E,$E21)-MINIFS(AF:AF,$E:$E,$E21))))</f>
        <v/>
      </c>
      <c r="CV21" s="223" t="str">
        <f t="array" ref="CV21">IF(AG21="","",
IF(INDEX(Settings!$H:$H,MATCH(CV$1,Settings!$G:$G,0))=TRUE,
100-100*(AG21-MINIFS(AG:AG,$E:$E,$E21))/(MAXIFS(AG:AG,$E:$E,$E21)-MINIFS(AG:AG,$E:$E,$E21)),
100*(AG21-MINIFS(AG:AG,$E:$E,$E21))/(MAXIFS(AG:AG,$E:$E,$E21)-MINIFS(AG:AG,$E:$E,$E21))))</f>
        <v/>
      </c>
      <c r="CW21" s="223" t="str">
        <f t="array" ref="CW21">IF(AH21="","",
IF(INDEX(Settings!$H:$H,MATCH(CW$1,Settings!$G:$G,0))=TRUE,
100-100*(AH21-MINIFS(AH:AH,$E:$E,$E21))/(MAXIFS(AH:AH,$E:$E,$E21)-MINIFS(AH:AH,$E:$E,$E21)),
100*(AH21-MINIFS(AH:AH,$E:$E,$E21))/(MAXIFS(AH:AH,$E:$E,$E21)-MINIFS(AH:AH,$E:$E,$E21))))</f>
        <v/>
      </c>
      <c r="CX21" s="223" t="str">
        <f t="array" ref="CX21">IF(AI21="","",
IF(INDEX(Settings!$H:$H,MATCH(CX$1,Settings!$G:$G,0))=TRUE,
100-100*(AI21-MINIFS(AI:AI,$E:$E,$E21))/(MAXIFS(AI:AI,$E:$E,$E21)-MINIFS(AI:AI,$E:$E,$E21)),
100*(AI21-MINIFS(AI:AI,$E:$E,$E21))/(MAXIFS(AI:AI,$E:$E,$E21)-MINIFS(AI:AI,$E:$E,$E21))))</f>
        <v/>
      </c>
      <c r="CY21" s="223" t="str">
        <f t="array" ref="CY21">IF(AJ21="","",
IF(INDEX(Settings!$H:$H,MATCH(CY$1,Settings!$G:$G,0))=TRUE,
100-100*(AJ21-MINIFS(AJ:AJ,$E:$E,$E21))/(MAXIFS(AJ:AJ,$E:$E,$E21)-MINIFS(AJ:AJ,$E:$E,$E21)),
100*(AJ21-MINIFS(AJ:AJ,$E:$E,$E21))/(MAXIFS(AJ:AJ,$E:$E,$E21)-MINIFS(AJ:AJ,$E:$E,$E21))))</f>
        <v/>
      </c>
      <c r="CZ21" s="223" t="str">
        <f t="array" ref="CZ21">IF(AK21="","",
IF(INDEX(Settings!$H:$H,MATCH(CZ$1,Settings!$G:$G,0))=TRUE,
100-100*(AK21-MINIFS(AK:AK,$E:$E,$E21))/(MAXIFS(AK:AK,$E:$E,$E21)-MINIFS(AK:AK,$E:$E,$E21)),
100*(AK21-MINIFS(AK:AK,$E:$E,$E21))/(MAXIFS(AK:AK,$E:$E,$E21)-MINIFS(AK:AK,$E:$E,$E21))))</f>
        <v/>
      </c>
      <c r="DA21" s="223" t="str">
        <f t="array" ref="DA21">IF(AL21="","",
IF(INDEX(Settings!$H:$H,MATCH(DA$1,Settings!$G:$G,0))=TRUE,
100-100*(AL21-MINIFS(AL:AL,$E:$E,$E21))/(MAXIFS(AL:AL,$E:$E,$E21)-MINIFS(AL:AL,$E:$E,$E21)),
100*(AL21-MINIFS(AL:AL,$E:$E,$E21))/(MAXIFS(AL:AL,$E:$E,$E21)-MINIFS(AL:AL,$E:$E,$E21))))</f>
        <v/>
      </c>
      <c r="DB21" s="223" t="str">
        <f t="array" ref="DB21">IF(AM21="","",
IF(INDEX(Settings!$H:$H,MATCH(DB$1,Settings!$G:$G,0))=TRUE,
100-100*(AM21-MINIFS(AM:AM,$E:$E,$E21))/(MAXIFS(AM:AM,$E:$E,$E21)-MINIFS(AM:AM,$E:$E,$E21)),
100*(AM21-MINIFS(AM:AM,$E:$E,$E21))/(MAXIFS(AM:AM,$E:$E,$E21)-MINIFS(AM:AM,$E:$E,$E21))))</f>
        <v/>
      </c>
      <c r="DC21" s="223" t="str">
        <f t="array" ref="DC21">IF(AN21="","",
IF(INDEX(Settings!$H:$H,MATCH(DC$1,Settings!$G:$G,0))=TRUE,
100-100*(AN21-MINIFS(AN:AN,$E:$E,$E21))/(MAXIFS(AN:AN,$E:$E,$E21)-MINIFS(AN:AN,$E:$E,$E21)),
100*(AN21-MINIFS(AN:AN,$E:$E,$E21))/(MAXIFS(AN:AN,$E:$E,$E21)-MINIFS(AN:AN,$E:$E,$E21))))</f>
        <v/>
      </c>
      <c r="DD21" s="223" t="str">
        <f t="array" ref="DD21">IF(AO21="","",
IF(INDEX(Settings!$H:$H,MATCH(DD$1,Settings!$G:$G,0))=TRUE,
100-100*(AO21-MINIFS(AO:AO,$E:$E,$E21))/(MAXIFS(AO:AO,$E:$E,$E21)-MINIFS(AO:AO,$E:$E,$E21)),
100*(AO21-MINIFS(AO:AO,$E:$E,$E21))/(MAXIFS(AO:AO,$E:$E,$E21)-MINIFS(AO:AO,$E:$E,$E21))))</f>
        <v/>
      </c>
      <c r="DE21" s="223" t="str">
        <f t="array" ref="DE21">IF(AP21="","",
IF(INDEX(Settings!$H:$H,MATCH(DE$1,Settings!$G:$G,0))=TRUE,
100-100*(AP21-MINIFS(AP:AP,$E:$E,$E21))/(MAXIFS(AP:AP,$E:$E,$E21)-MINIFS(AP:AP,$E:$E,$E21)),
100*(AP21-MINIFS(AP:AP,$E:$E,$E21))/(MAXIFS(AP:AP,$E:$E,$E21)-MINIFS(AP:AP,$E:$E,$E21))))</f>
        <v/>
      </c>
      <c r="DF21" s="223" t="str">
        <f t="array" ref="DF21">IF(AQ21="","",
IF(INDEX(Settings!$H:$H,MATCH(DF$1,Settings!$G:$G,0))=TRUE,
100-100*(AQ21-MINIFS(AQ:AQ,$E:$E,$E21))/(MAXIFS(AQ:AQ,$E:$E,$E21)-MINIFS(AQ:AQ,$E:$E,$E21)),
100*(AQ21-MINIFS(AQ:AQ,$E:$E,$E21))/(MAXIFS(AQ:AQ,$E:$E,$E21)-MINIFS(AQ:AQ,$E:$E,$E21))))</f>
        <v/>
      </c>
      <c r="DG21" s="223" t="str">
        <f t="array" ref="DG21">IF(AR21="","",
IF(INDEX(Settings!$H:$H,MATCH(DG$1,Settings!$G:$G,0))=TRUE,
100-100*(AR21-MINIFS(AR:AR,$E:$E,$E21))/(MAXIFS(AR:AR,$E:$E,$E21)-MINIFS(AR:AR,$E:$E,$E21)),
100*(AR21-MINIFS(AR:AR,$E:$E,$E21))/(MAXIFS(AR:AR,$E:$E,$E21)-MINIFS(AR:AR,$E:$E,$E21))))</f>
        <v/>
      </c>
      <c r="DH21" s="223" t="str">
        <f t="array" ref="DH21">IF(AS21="","",
IF(INDEX(Settings!$H:$H,MATCH(DH$1,Settings!$G:$G,0))=TRUE,
100-100*(AS21-MINIFS(AS:AS,$E:$E,$E21))/(MAXIFS(AS:AS,$E:$E,$E21)-MINIFS(AS:AS,$E:$E,$E21)),
100*(AS21-MINIFS(AS:AS,$E:$E,$E21))/(MAXIFS(AS:AS,$E:$E,$E21)-MINIFS(AS:AS,$E:$E,$E21))))</f>
        <v/>
      </c>
      <c r="DI21" s="223" t="str">
        <f t="array" ref="DI21">IF(AT21="","",
IF(INDEX(Settings!$H:$H,MATCH(DI$1,Settings!$G:$G,0))=TRUE,
100-100*(AT21-MINIFS(AT:AT,$E:$E,$E21))/(MAXIFS(AT:AT,$E:$E,$E21)-MINIFS(AT:AT,$E:$E,$E21)),
100*(AT21-MINIFS(AT:AT,$E:$E,$E21))/(MAXIFS(AT:AT,$E:$E,$E21)-MINIFS(AT:AT,$E:$E,$E21))))</f>
        <v/>
      </c>
      <c r="DJ21" s="223" t="str">
        <f t="array" ref="DJ21">IF(AU21="","",
IF(INDEX(Settings!$H:$H,MATCH(DJ$1,Settings!$G:$G,0))=TRUE,
100-100*(AU21-MINIFS(AU:AU,$E:$E,$E21))/(MAXIFS(AU:AU,$E:$E,$E21)-MINIFS(AU:AU,$E:$E,$E21)),
100*(AU21-MINIFS(AU:AU,$E:$E,$E21))/(MAXIFS(AU:AU,$E:$E,$E21)-MINIFS(AU:AU,$E:$E,$E21))))</f>
        <v/>
      </c>
      <c r="DK21" s="223" t="str">
        <f t="array" ref="DK21">IF(AV21="","",
IF(INDEX(Settings!$H:$H,MATCH(DK$1,Settings!$G:$G,0))=TRUE,
100-100*(AV21-MINIFS(AV:AV,$E:$E,$E21))/(MAXIFS(AV:AV,$E:$E,$E21)-MINIFS(AV:AV,$E:$E,$E21)),
100*(AV21-MINIFS(AV:AV,$E:$E,$E21))/(MAXIFS(AV:AV,$E:$E,$E21)-MINIFS(AV:AV,$E:$E,$E21))))</f>
        <v/>
      </c>
      <c r="DL21" s="223" t="str">
        <f t="array" ref="DL21">IF(AW21="","",
IF(INDEX(Settings!$H:$H,MATCH(DL$1,Settings!$G:$G,0))=TRUE,
100-100*(AW21-MINIFS(AW:AW,$E:$E,$E21))/(MAXIFS(AW:AW,$E:$E,$E21)-MINIFS(AW:AW,$E:$E,$E21)),
100*(AW21-MINIFS(AW:AW,$E:$E,$E21))/(MAXIFS(AW:AW,$E:$E,$E21)-MINIFS(AW:AW,$E:$E,$E21))))</f>
        <v/>
      </c>
      <c r="DM21" s="223" t="str">
        <f t="array" ref="DM21">IF(AX21="","",
IF(INDEX(Settings!$H:$H,MATCH(DM$1,Settings!$G:$G,0))=TRUE,
100-100*(AX21-MINIFS(AX:AX,$E:$E,$E21))/(MAXIFS(AX:AX,$E:$E,$E21)-MINIFS(AX:AX,$E:$E,$E21)),
100*(AX21-MINIFS(AX:AX,$E:$E,$E21))/(MAXIFS(AX:AX,$E:$E,$E21)-MINIFS(AX:AX,$E:$E,$E21))))</f>
        <v/>
      </c>
      <c r="DN21" s="223" t="str">
        <f t="array" ref="DN21">IF(AY21="","",
IF(INDEX(Settings!$H:$H,MATCH(DN$1,Settings!$G:$G,0))=TRUE,
100-100*(AY21-MINIFS(AY:AY,$E:$E,$E21))/(MAXIFS(AY:AY,$E:$E,$E21)-MINIFS(AY:AY,$E:$E,$E21)),
100*(AY21-MINIFS(AY:AY,$E:$E,$E21))/(MAXIFS(AY:AY,$E:$E,$E21)-MINIFS(AY:AY,$E:$E,$E21))))</f>
        <v/>
      </c>
      <c r="DO21" s="223" t="str">
        <f t="array" ref="DO21">IF(AZ21="","",
IF(INDEX(Settings!$H:$H,MATCH(DO$1,Settings!$G:$G,0))=TRUE,
100-100*(AZ21-MINIFS(AZ:AZ,$E:$E,$E21))/(MAXIFS(AZ:AZ,$E:$E,$E21)-MINIFS(AZ:AZ,$E:$E,$E21)),
100*(AZ21-MINIFS(AZ:AZ,$E:$E,$E21))/(MAXIFS(AZ:AZ,$E:$E,$E21)-MINIFS(AZ:AZ,$E:$E,$E21))))</f>
        <v/>
      </c>
      <c r="DP21" s="223" t="str">
        <f t="array" ref="DP21">IF(BA21="","",
IF(INDEX(Settings!$H:$H,MATCH(DP$1,Settings!$G:$G,0))=TRUE,
100-100*(BA21-MINIFS(BA:BA,$E:$E,$E21))/(MAXIFS(BA:BA,$E:$E,$E21)-MINIFS(BA:BA,$E:$E,$E21)),
100*(BA21-MINIFS(BA:BA,$E:$E,$E21))/(MAXIFS(BA:BA,$E:$E,$E21)-MINIFS(BA:BA,$E:$E,$E21))))</f>
        <v/>
      </c>
      <c r="DQ21" s="223" t="str">
        <f t="array" ref="DQ21">IF(BB21="","",
IF(INDEX(Settings!$H:$H,MATCH(DQ$1,Settings!$G:$G,0))=TRUE,
100-100*(BB21-MINIFS(BB:BB,$E:$E,$E21))/(MAXIFS(BB:BB,$E:$E,$E21)-MINIFS(BB:BB,$E:$E,$E21)),
100*(BB21-MINIFS(BB:BB,$E:$E,$E21))/(MAXIFS(BB:BB,$E:$E,$E21)-MINIFS(BB:BB,$E:$E,$E21))))</f>
        <v/>
      </c>
      <c r="DR21" s="223" t="str">
        <f t="array" ref="DR21">IF(BC21="","",
IF(INDEX(Settings!$H:$H,MATCH(DR$1,Settings!$G:$G,0))=TRUE,
100-100*(BC21-MINIFS(BC:BC,$E:$E,$E21))/(MAXIFS(BC:BC,$E:$E,$E21)-MINIFS(BC:BC,$E:$E,$E21)),
100*(BC21-MINIFS(BC:BC,$E:$E,$E21))/(MAXIFS(BC:BC,$E:$E,$E21)-MINIFS(BC:BC,$E:$E,$E21))))</f>
        <v/>
      </c>
      <c r="DS21" s="223" t="str">
        <f t="array" ref="DS21">IF(BD21="","",
IF(INDEX(Settings!$H:$H,MATCH(DS$1,Settings!$G:$G,0))=TRUE,
100-100*(BD21-MINIFS(BD:BD,$E:$E,$E21))/(MAXIFS(BD:BD,$E:$E,$E21)-MINIFS(BD:BD,$E:$E,$E21)),
100*(BD21-MINIFS(BD:BD,$E:$E,$E21))/(MAXIFS(BD:BD,$E:$E,$E21)-MINIFS(BD:BD,$E:$E,$E21))))</f>
        <v/>
      </c>
      <c r="DT21" s="223" t="str">
        <f t="array" ref="DT21">IF(BE21="","",
IF(INDEX(Settings!$H:$H,MATCH(DT$1,Settings!$G:$G,0))=TRUE,
100-100*(BE21-MINIFS(BE:BE,$E:$E,$E21))/(MAXIFS(BE:BE,$E:$E,$E21)-MINIFS(BE:BE,$E:$E,$E21)),
100*(BE21-MINIFS(BE:BE,$E:$E,$E21))/(MAXIFS(BE:BE,$E:$E,$E21)-MINIFS(BE:BE,$E:$E,$E21))))</f>
        <v/>
      </c>
      <c r="DU21" s="223" t="str">
        <f t="array" ref="DU21">IF(BF21="","",
IF(INDEX(Settings!$H:$H,MATCH(DU$1,Settings!$G:$G,0))=TRUE,
100-100*(BF21-MINIFS(BF:BF,$E:$E,$E21))/(MAXIFS(BF:BF,$E:$E,$E21)-MINIFS(BF:BF,$E:$E,$E21)),
100*(BF21-MINIFS(BF:BF,$E:$E,$E21))/(MAXIFS(BF:BF,$E:$E,$E21)-MINIFS(BF:BF,$E:$E,$E21))))</f>
        <v/>
      </c>
      <c r="DV21" s="223" t="str">
        <f t="array" ref="DV21">IF(BG21="","",
IF(INDEX(Settings!$H:$H,MATCH(DV$1,Settings!$G:$G,0))=TRUE,
100-100*(BG21-MINIFS(BG:BG,$E:$E,$E21))/(MAXIFS(BG:BG,$E:$E,$E21)-MINIFS(BG:BG,$E:$E,$E21)),
100*(BG21-MINIFS(BG:BG,$E:$E,$E21))/(MAXIFS(BG:BG,$E:$E,$E21)-MINIFS(BG:BG,$E:$E,$E21))))</f>
        <v/>
      </c>
      <c r="DW21" s="223" t="str">
        <f t="array" ref="DW21">IF(BH21="","",
IF(INDEX(Settings!$H:$H,MATCH(DW$1,Settings!$G:$G,0))=TRUE,
100-100*(BH21-MINIFS(BH:BH,$E:$E,$E21))/(MAXIFS(BH:BH,$E:$E,$E21)-MINIFS(BH:BH,$E:$E,$E21)),
100*(BH21-MINIFS(BH:BH,$E:$E,$E21))/(MAXIFS(BH:BH,$E:$E,$E21)-MINIFS(BH:BH,$E:$E,$E21))))</f>
        <v/>
      </c>
      <c r="DX21" s="223" t="str">
        <f t="array" ref="DX21">IF(BI21="","",
IF(INDEX(Settings!$H:$H,MATCH(DX$1,Settings!$G:$G,0))=TRUE,
100-100*(BI21-MINIFS(BI:BI,$E:$E,$E21))/(MAXIFS(BI:BI,$E:$E,$E21)-MINIFS(BI:BI,$E:$E,$E21)),
100*(BI21-MINIFS(BI:BI,$E:$E,$E21))/(MAXIFS(BI:BI,$E:$E,$E21)-MINIFS(BI:BI,$E:$E,$E21))))</f>
        <v/>
      </c>
      <c r="DY21" s="223" t="str">
        <f t="array" ref="DY21">IF(BJ21="","",
IF(INDEX(Settings!$H:$H,MATCH(DY$1,Settings!$G:$G,0))=TRUE,
100-100*(BJ21-MINIFS(BJ:BJ,$E:$E,$E21))/(MAXIFS(BJ:BJ,$E:$E,$E21)-MINIFS(BJ:BJ,$E:$E,$E21)),
100*(BJ21-MINIFS(BJ:BJ,$E:$E,$E21))/(MAXIFS(BJ:BJ,$E:$E,$E21)-MINIFS(BJ:BJ,$E:$E,$E21))))</f>
        <v/>
      </c>
      <c r="DZ21" s="225"/>
      <c r="EA21" s="225"/>
      <c r="EB21" s="225" t="str">
        <f t="shared" si="8"/>
        <v/>
      </c>
      <c r="EC21" s="225" t="str">
        <f t="shared" si="9"/>
        <v/>
      </c>
      <c r="ED21" s="225" t="str">
        <f t="shared" si="10"/>
        <v/>
      </c>
      <c r="EE21" s="225" t="str">
        <f t="shared" si="11"/>
        <v/>
      </c>
      <c r="EF21" s="225" t="str">
        <f t="shared" si="12"/>
        <v/>
      </c>
      <c r="EG21" s="225" t="str">
        <f t="shared" si="13"/>
        <v/>
      </c>
      <c r="EH21" s="225"/>
      <c r="EI21" s="225"/>
      <c r="EJ21" s="225"/>
      <c r="EK21" s="225"/>
      <c r="EL21" s="225"/>
      <c r="EM21" s="225"/>
    </row>
    <row r="22">
      <c r="A22" s="228"/>
      <c r="B22" s="229"/>
      <c r="C22" s="230"/>
      <c r="D22" s="231" t="str">
        <f t="array" ref="D22">IFERROR(INDEX(Profiles!$B:$B,MATCH($A22,Profiles!$A:$A,0)),"")</f>
        <v/>
      </c>
      <c r="E22" s="231" t="str">
        <f t="array" ref="E22">IFERROR(INDEX(Profiles!$C:$C,MATCH($A22,Profiles!$A:$A,0)),"")</f>
        <v/>
      </c>
      <c r="F22" s="230"/>
      <c r="G22" s="230"/>
      <c r="H22" s="230"/>
      <c r="I22" s="231" t="str">
        <f>IF(A22="","",IF(Settings!$N$3="DATE",F22&amp;": "&amp;TEXT(B22,"M/DD/YY"),F22&amp;": "&amp;H22))</f>
        <v/>
      </c>
      <c r="J22" s="230"/>
      <c r="K22" s="230"/>
      <c r="L22" s="230"/>
      <c r="M22" s="232" t="str">
        <f t="shared" si="14"/>
        <v/>
      </c>
      <c r="N22" s="230"/>
      <c r="O22" s="230"/>
      <c r="P22" s="230"/>
      <c r="Q22" s="230"/>
      <c r="R22" s="231"/>
      <c r="S22" s="230" t="str">
        <f>IFERROR(VLOOKUP(AF22, 'YOYO IR Scores'!A:C, 3, FALSE), "")
</f>
        <v/>
      </c>
      <c r="T22" s="231"/>
      <c r="U22" s="231"/>
      <c r="V22" s="230"/>
      <c r="W22" s="230"/>
      <c r="X22" s="233" t="str">
        <f t="shared" si="4"/>
        <v/>
      </c>
      <c r="Y22" s="234" t="str">
        <f t="shared" si="5"/>
        <v/>
      </c>
      <c r="Z22" s="234" t="str">
        <f t="shared" si="6"/>
        <v/>
      </c>
      <c r="AA22" s="233" t="str">
        <f t="shared" si="7"/>
        <v/>
      </c>
      <c r="AB22" s="234"/>
      <c r="AC22" s="234"/>
      <c r="AD22" s="234"/>
      <c r="AE22" s="232" t="str">
        <f>IFERROR(VLOOKUP(AF22, 'YOYO IR Scores'!A:C, 2, FALSE), "")</f>
        <v/>
      </c>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t="str">
        <f t="array" ref="BK22">IF(J22="","",
IF(INDEX(Settings!$H:$H,MATCH(BY$1,Settings!$G:$G,0))=TRUE,
100-100*(J22-MIN(J:J))/(MAX(J:J)-MIN(J:J)),
100*(J22-MIN(J:J))/(MAX(J:J)-MIN(J:J))))</f>
        <v/>
      </c>
      <c r="BL22" s="232" t="str">
        <f t="array" ref="BL22">IF(J22="","",
IF(INDEX(Settings!$H:$H,MATCH(BY$1,Settings!$G:$G,0))=TRUE,
100-100*(J22-MINIFS(J:J,$E:$E,$E22))/(MAXIFS(J:J,$E:$E,$E22)-MINIFS(J:J,$E:$E,$E22)),
100*(J22-MINIFS(J:J,$E:$E,$E22))/(MAXIFS(J:J,$E:$E,$E22)-MINIFS(J:J,$E:$E,$E22))))</f>
        <v/>
      </c>
      <c r="BM22" s="232" t="str">
        <f t="array" ref="BM22">IF(J22="","",
IF(INDEX(Settings!$H:$H,MATCH(BY$1,Settings!$G:$G,0))=TRUE,
100-100*(J22-MINIFS(J:J,$E:$E,$E22,$I:$I,$I22))/(MAXIFS(J:J,$E:$E,$E22,$I:$I,$I22)-MINIFS(J:J,$E:$E,$E22,$I:$I,$I22)),
100*(J22-MINIFS(J:J,$E:$E,$E22,$I:$I,$I22))/(MAXIFS(J:J,$E:$E,$E22,$I:$I,$I22)-MINIFS(J:J,$E:$E,$E22,$I:$I,$I22))))</f>
        <v/>
      </c>
      <c r="BN22" s="231" t="str">
        <f t="array" ref="BN22">IF(J22="","",
IF(INDEX(Settings!$H:$H,MATCH(BY$1,Settings!$G:$G,0))=TRUE,
100-100*PERCENTRANK(J:J,J22),
100*PERCENTRANK(J:J,J22)))</f>
        <v/>
      </c>
      <c r="BO22" s="231" t="str">
        <f>IFERROR(__xludf.DUMMYFUNCTION("IF(J22="""","""",
IF(INDEX(Settings!$H:$H,MATCH(BY$1,Settings!$G:$G,0))=TRUE,
100-100*PERCENTRANK(FILTER(J:J,$E:$E=$E22),J22),
100*PERCENTRANK(FILTER(J:J,$E:$E=$E22),J22)))"),"")</f>
        <v/>
      </c>
      <c r="BP22" s="231" t="str">
        <f>IFERROR(__xludf.DUMMYFUNCTION("IF(J22="""","""",
IF(INDEX(Settings!$H:$H,MATCH(BY$1,Settings!$G:$G,0))=TRUE,
100-100*PERCENTRANK(FILTER(J:J,$E:$E=$E22,$I:$I=$I22),J22),
100*PERCENTRANK(FILTER(J:J,$E:$E=$E22,$I:$I=$I22),J22)))"),"")</f>
        <v/>
      </c>
      <c r="BQ22" s="233" t="str">
        <f t="array" ref="BQ22">IF(J22="","",
IF(INDEX(Settings!$H:$H,MATCH(BY$1,Settings!$G:$G,0))=TRUE,
-1*(J22-AVERAGE(J:J))/STDEV(J:J),
(J22-AVERAGE(J:J))/STDEV(J:J)))</f>
        <v/>
      </c>
      <c r="BR22" s="233" t="str">
        <f>IFERROR(__xludf.DUMMYFUNCTION("IF(J22="""","""",
IF(INDEX(Settings!$H:$H,MATCH(BY$1,Settings!$G:$G,0))=TRUE,
-1*(J22-AVERAGEIFS(J:J,$E:$E,$E22))/STDEV(FILTER(J:J,$E:$E=$E22)),
(J22-AVERAGEIFS(J:J,$E:$E,$E22))/STDEV(FILTER(J:J,$E:$E=$E22))))"),"")</f>
        <v/>
      </c>
      <c r="BS22" s="233" t="str">
        <f>IFERROR(__xludf.DUMMYFUNCTION("IF(J22="""","""",
IF(INDEX(Settings!$H:$H,MATCH(BY$1,Settings!$G:$G,0))=TRUE,
-1*(J22-AVERAGEIFS(J:J,$E:$E,$E22,$I:$I,$I22))/STDEV(FILTER(J:J,$E:$E=$E22,$I:$I=$I22)),
(J22-AVERAGEIFS(J:J,$E:$E,$E22,$I:$I,$I22))/STDEV(FILTER(J:J,$E:$E=$E22,$I:$I=$I22))))"),"")</f>
        <v/>
      </c>
      <c r="BT22" s="227" t="str">
        <f t="array" ref="BT22">IF(J22="","",
IF(INDEX(Settings!$H:$H,MATCH(BY$1,Settings!$G:$G,0))=TRUE,
(-1*((J22-AVERAGE(J:J))/STDEV(J:J))*10+50),
((J22-AVERAGE(J:J))/STDEV(J:J))*10+50))</f>
        <v/>
      </c>
      <c r="BU22" s="227" t="str">
        <f>IFERROR(__xludf.DUMMYFUNCTION("IF(J22="""","""",
IF(INDEX(Settings!$H:$H,MATCH(BY$1,Settings!$G:$G,0))=TRUE,
(-1*(J22-AVERAGEIFS(J:J,$E:$E,$E22))/STDEV(FILTER(J:J,$E:$E=$E22))*10+50),
(J22-AVERAGEIFS(J:J,$E:$E,$E22))/STDEV(FILTER(J:J,$E:$E=$E22))*10+50))"),"")</f>
        <v/>
      </c>
      <c r="BV22" s="227" t="str">
        <f>IFERROR(__xludf.DUMMYFUNCTION("IF(J22="""","""",
IF(INDEX(Settings!$H:$H,MATCH(BY$1,Settings!$G:$G,0))=TRUE,
(-1*(J22-AVERAGEIFS(J:J,$E:$E,$E22,$I:$I,$I22))/STDEV(FILTER(J:J,$E:$E=$E22,$I:$I=$I22))*10+50),
(J22-AVERAGEIFS(J:J,$E:$E,$E22,$I:$I,$I22))/STDEV(FILTER(J:J,$E:$E=$E22,$I:$I=$I"&amp;"22))*10+50))"),"")</f>
        <v/>
      </c>
      <c r="BW22" s="231"/>
      <c r="BX22" s="231"/>
      <c r="BY22" s="232" t="str">
        <f t="array" ref="BY22">IF(J22="","",
IF(INDEX(Settings!$H:$H,MATCH(BY$1,Settings!$G:$G,0))=TRUE,
100-100*(J22-MINIFS(J:J,$E:$E,$E22))/(MAXIFS(J:J,$E:$E,$E22)-MINIFS(J:J,$E:$E,$E22)),
100*(J22-MINIFS(J:J,$E:$E,$E22))/(MAXIFS(J:J,$E:$E,$E22)-MINIFS(J:J,$E:$E,$E22))))</f>
        <v/>
      </c>
      <c r="BZ22" s="232" t="str">
        <f t="array" ref="BZ22">IF(K22="","",
IF(INDEX(Settings!$H:$H,MATCH(BZ$1,Settings!$G:$G,0))=TRUE,
100-100*(K22-MINIFS(K:K,$E:$E,$E22))/(MAXIFS(K:K,$E:$E,$E22)-MINIFS(K:K,$E:$E,$E22)),
100*(K22-MINIFS(K:K,$E:$E,$E22))/(MAXIFS(K:K,$E:$E,$E22)-MINIFS(K:K,$E:$E,$E22))))</f>
        <v/>
      </c>
      <c r="CA22" s="232" t="str">
        <f t="array" ref="CA22">IF(L22="","",
IF(INDEX(Settings!$H:$H,MATCH(CA$1,Settings!$G:$G,0))=TRUE,
100-100*(L22-MINIFS(L:L,$E:$E,$E22))/(MAXIFS(L:L,$E:$E,$E22)-MINIFS(L:L,$E:$E,$E22)),
100*(L22-MINIFS(L:L,$E:$E,$E22))/(MAXIFS(L:L,$E:$E,$E22)-MINIFS(L:L,$E:$E,$E22))))</f>
        <v/>
      </c>
      <c r="CB22" s="232" t="str">
        <f t="array" ref="CB22">IF(M22="","",
IF(INDEX(Settings!$H:$H,MATCH(CB$1,Settings!$G:$G,0))=TRUE,
100-100*(M22-MINIFS(M:M,$E:$E,$E22))/(MAXIFS(M:M,$E:$E,$E22)-MINIFS(M:M,$E:$E,$E22)),
100*(M22-MINIFS(M:M,$E:$E,$E22))/(MAXIFS(M:M,$E:$E,$E22)-MINIFS(M:M,$E:$E,$E22))))</f>
        <v/>
      </c>
      <c r="CC22" s="232" t="str">
        <f t="array" ref="CC22">IF(N22="","",
IF(INDEX(Settings!$H:$H,MATCH(CC$1,Settings!$G:$G,0))=TRUE,
100-100*(N22-MINIFS(N:N,$E:$E,$E22))/(MAXIFS(N:N,$E:$E,$E22)-MINIFS(N:N,$E:$E,$E22)),
100*(N22-MINIFS(N:N,$E:$E,$E22))/(MAXIFS(N:N,$E:$E,$E22)-MINIFS(N:N,$E:$E,$E22))))</f>
        <v/>
      </c>
      <c r="CD22" s="232" t="str">
        <f t="array" ref="CD22">IF(O22="","",
IF(INDEX(Settings!$H:$H,MATCH(CD$1,Settings!$G:$G,0))=TRUE,
100-100*(O22-MINIFS(O:O,$E:$E,$E22))/(MAXIFS(O:O,$E:$E,$E22)-MINIFS(O:O,$E:$E,$E22)),
100*(O22-MINIFS(O:O,$E:$E,$E22))/(MAXIFS(O:O,$E:$E,$E22)-MINIFS(O:O,$E:$E,$E22))))</f>
        <v/>
      </c>
      <c r="CE22" s="232" t="str">
        <f t="array" ref="CE22">IF(P22="","",
IF(INDEX(Settings!$H:$H,MATCH(CE$1,Settings!$G:$G,0))=TRUE,
100-100*(P22-MINIFS(P:P,$E:$E,$E22))/(MAXIFS(P:P,$E:$E,$E22)-MINIFS(P:P,$E:$E,$E22)),
100*(P22-MINIFS(P:P,$E:$E,$E22))/(MAXIFS(P:P,$E:$E,$E22)-MINIFS(P:P,$E:$E,$E22))))</f>
        <v/>
      </c>
      <c r="CF22" s="232" t="str">
        <f t="array" ref="CF22">IF(Q22="","",
IF(INDEX(Settings!$H:$H,MATCH(CF$1,Settings!$G:$G,0))=TRUE,
100-100*(Q22-MINIFS(Q:Q,$E:$E,$E22))/(MAXIFS(Q:Q,$E:$E,$E22)-MINIFS(Q:Q,$E:$E,$E22)),
100*(Q22-MINIFS(Q:Q,$E:$E,$E22))/(MAXIFS(Q:Q,$E:$E,$E22)-MINIFS(Q:Q,$E:$E,$E22))))</f>
        <v/>
      </c>
      <c r="CG22" s="232" t="str">
        <f t="array" ref="CG22">IF(R22="","",
IF(INDEX(Settings!$H:$H,MATCH(CG$1,Settings!$G:$G,0))=TRUE,
100-100*(R22-MINIFS(R:R,$E:$E,$E22))/(MAXIFS(R:R,$E:$E,$E22)-MINIFS(R:R,$E:$E,$E22)),
100*(R22-MINIFS(R:R,$E:$E,$E22))/(MAXIFS(R:R,$E:$E,$E22)-MINIFS(R:R,$E:$E,$E22))))</f>
        <v/>
      </c>
      <c r="CH22" s="232" t="str">
        <f t="array" ref="CH22">IF(S22="","",
IF(INDEX(Settings!$H:$H,MATCH(CH$1,Settings!$G:$G,0))=TRUE,
100-100*(S22-MINIFS(S:S,$E:$E,$E22))/(MAXIFS(S:S,$E:$E,$E22)-MINIFS(S:S,$E:$E,$E22)),
100*(S22-MINIFS(S:S,$E:$E,$E22))/(MAXIFS(S:S,$E:$E,$E22)-MINIFS(S:S,$E:$E,$E22))))</f>
        <v/>
      </c>
      <c r="CI22" s="232" t="str">
        <f t="array" ref="CI22">IF(T22="","",
IF(INDEX(Settings!$H:$H,MATCH(CI$1,Settings!$G:$G,0))=TRUE,
100-100*(T22-MINIFS(T:T,$E:$E,$E22))/(MAXIFS(T:T,$E:$E,$E22)-MINIFS(T:T,$E:$E,$E22)),
100*(T22-MINIFS(T:T,$E:$E,$E22))/(MAXIFS(T:T,$E:$E,$E22)-MINIFS(T:T,$E:$E,$E22))))</f>
        <v/>
      </c>
      <c r="CJ22" s="232" t="str">
        <f t="array" ref="CJ22">IF(U22="","",
IF(INDEX(Settings!$H:$H,MATCH(CJ$1,Settings!$G:$G,0))=TRUE,
100-100*(U22-MINIFS(U:U,$E:$E,$E22))/(MAXIFS(U:U,$E:$E,$E22)-MINIFS(U:U,$E:$E,$E22)),
100*(U22-MINIFS(U:U,$E:$E,$E22))/(MAXIFS(U:U,$E:$E,$E22)-MINIFS(U:U,$E:$E,$E22))))</f>
        <v/>
      </c>
      <c r="CK22" s="232" t="str">
        <f t="array" ref="CK22">IF(V22="","",
IF(INDEX(Settings!$H:$H,MATCH(CK$1,Settings!$G:$G,0))=TRUE,
100-100*(V22-MINIFS(V:V,$E:$E,$E22))/(MAXIFS(V:V,$E:$E,$E22)-MINIFS(V:V,$E:$E,$E22)),
100*(V22-MINIFS(V:V,$E:$E,$E22))/(MAXIFS(V:V,$E:$E,$E22)-MINIFS(V:V,$E:$E,$E22))))</f>
        <v/>
      </c>
      <c r="CL22" s="232" t="str">
        <f t="array" ref="CL22">IF(W22="","",
IF(INDEX(Settings!$H:$H,MATCH(CL$1,Settings!$G:$G,0))=TRUE,
100-100*(W22-MINIFS(W:W,$E:$E,$E22))/(MAXIFS(W:W,$E:$E,$E22)-MINIFS(W:W,$E:$E,$E22)),
100*(W22-MINIFS(W:W,$E:$E,$E22))/(MAXIFS(W:W,$E:$E,$E22)-MINIFS(W:W,$E:$E,$E22))))</f>
        <v/>
      </c>
      <c r="CM22" s="232" t="str">
        <f t="array" ref="CM22">IF(X22="","",
IF(INDEX(Settings!$H:$H,MATCH(CM$1,Settings!$G:$G,0))=TRUE,
100-100*(X22-MINIFS(X:X,$E:$E,$E22))/(MAXIFS(X:X,$E:$E,$E22)-MINIFS(X:X,$E:$E,$E22)),
100*(X22-MINIFS(X:X,$E:$E,$E22))/(MAXIFS(X:X,$E:$E,$E22)-MINIFS(X:X,$E:$E,$E22))))</f>
        <v/>
      </c>
      <c r="CN22" s="232" t="str">
        <f t="array" ref="CN22">IF(Y22="","",
IF(INDEX(Settings!$H:$H,MATCH(CN$1,Settings!$G:$G,0))=TRUE,
100-100*(Y22-MINIFS(Y:Y,$E:$E,$E22))/(MAXIFS(Y:Y,$E:$E,$E22)-MINIFS(Y:Y,$E:$E,$E22)),
100*(Y22-MINIFS(Y:Y,$E:$E,$E22))/(MAXIFS(Y:Y,$E:$E,$E22)-MINIFS(Y:Y,$E:$E,$E22))))</f>
        <v/>
      </c>
      <c r="CO22" s="232" t="str">
        <f t="array" ref="CO22">IF(Z22="","",
IF(INDEX(Settings!$H:$H,MATCH(CO$1,Settings!$G:$G,0))=TRUE,
100-100*(Z22-MINIFS(Z:Z,$E:$E,$E22))/(MAXIFS(Z:Z,$E:$E,$E22)-MINIFS(Z:Z,$E:$E,$E22)),
100*(Z22-MINIFS(Z:Z,$E:$E,$E22))/(MAXIFS(Z:Z,$E:$E,$E22)-MINIFS(Z:Z,$E:$E,$E22))))</f>
        <v/>
      </c>
      <c r="CP22" s="232" t="str">
        <f t="array" ref="CP22">IF(AA22="","",
IF(INDEX(Settings!$H:$H,MATCH(CP$1,Settings!$G:$G,0))=TRUE,
100-100*(AA22-MINIFS(AA:AA,$E:$E,$E22))/(MAXIFS(AA:AA,$E:$E,$E22)-MINIFS(AA:AA,$E:$E,$E22)),
100*(AA22-MINIFS(AA:AA,$E:$E,$E22))/(MAXIFS(AA:AA,$E:$E,$E22)-MINIFS(AA:AA,$E:$E,$E22))))</f>
        <v/>
      </c>
      <c r="CQ22" s="232" t="str">
        <f t="array" ref="CQ22">IF(AB22="","",
IF(INDEX(Settings!$H:$H,MATCH(CQ$1,Settings!$G:$G,0))=TRUE,
100-100*(AB22-MINIFS(AB:AB,$E:$E,$E22))/(MAXIFS(AB:AB,$E:$E,$E22)-MINIFS(AB:AB,$E:$E,$E22)),
100*(AB22-MINIFS(AB:AB,$E:$E,$E22))/(MAXIFS(AB:AB,$E:$E,$E22)-MINIFS(AB:AB,$E:$E,$E22))))</f>
        <v/>
      </c>
      <c r="CR22" s="232" t="str">
        <f t="array" ref="CR22">IF(AC22="","",
IF(INDEX(Settings!$H:$H,MATCH(CR$1,Settings!$G:$G,0))=TRUE,
100-100*(AC22-MINIFS(AC:AC,$E:$E,$E22))/(MAXIFS(AC:AC,$E:$E,$E22)-MINIFS(AC:AC,$E:$E,$E22)),
100*(AC22-MINIFS(AC:AC,$E:$E,$E22))/(MAXIFS(AC:AC,$E:$E,$E22)-MINIFS(AC:AC,$E:$E,$E22))))</f>
        <v/>
      </c>
      <c r="CS22" s="232" t="str">
        <f t="array" ref="CS22">IF(AD22="","",
IF(INDEX(Settings!$H:$H,MATCH(CS$1,Settings!$G:$G,0))=TRUE,
100-100*(AD22-MINIFS(AD:AD,$E:$E,$E22))/(MAXIFS(AD:AD,$E:$E,$E22)-MINIFS(AD:AD,$E:$E,$E22)),
100*(AD22-MINIFS(AD:AD,$E:$E,$E22))/(MAXIFS(AD:AD,$E:$E,$E22)-MINIFS(AD:AD,$E:$E,$E22))))</f>
        <v/>
      </c>
      <c r="CT22" s="232" t="str">
        <f t="array" ref="CT22">IF(AE22="","",
IF(INDEX(Settings!$H:$H,MATCH(CT$1,Settings!$G:$G,0))=TRUE,
100-100*(AE22-MINIFS(AE:AE,$E:$E,$E22))/(MAXIFS(AE:AE,$E:$E,$E22)-MINIFS(AE:AE,$E:$E,$E22)),
100*(AE22-MINIFS(AE:AE,$E:$E,$E22))/(MAXIFS(AE:AE,$E:$E,$E22)-MINIFS(AE:AE,$E:$E,$E22))))</f>
        <v/>
      </c>
      <c r="CU22" s="232" t="str">
        <f t="array" ref="CU22">IF(AF22="","",
IF(INDEX(Settings!$H:$H,MATCH(CU$1,Settings!$G:$G,0))=TRUE,
100-100*(AF22-MINIFS(AF:AF,$E:$E,$E22))/(MAXIFS(AF:AF,$E:$E,$E22)-MINIFS(AF:AF,$E:$E,$E22)),
100*(AF22-MINIFS(AF:AF,$E:$E,$E22))/(MAXIFS(AF:AF,$E:$E,$E22)-MINIFS(AF:AF,$E:$E,$E22))))</f>
        <v/>
      </c>
      <c r="CV22" s="232" t="str">
        <f t="array" ref="CV22">IF(AG22="","",
IF(INDEX(Settings!$H:$H,MATCH(CV$1,Settings!$G:$G,0))=TRUE,
100-100*(AG22-MINIFS(AG:AG,$E:$E,$E22))/(MAXIFS(AG:AG,$E:$E,$E22)-MINIFS(AG:AG,$E:$E,$E22)),
100*(AG22-MINIFS(AG:AG,$E:$E,$E22))/(MAXIFS(AG:AG,$E:$E,$E22)-MINIFS(AG:AG,$E:$E,$E22))))</f>
        <v/>
      </c>
      <c r="CW22" s="232" t="str">
        <f t="array" ref="CW22">IF(AH22="","",
IF(INDEX(Settings!$H:$H,MATCH(CW$1,Settings!$G:$G,0))=TRUE,
100-100*(AH22-MINIFS(AH:AH,$E:$E,$E22))/(MAXIFS(AH:AH,$E:$E,$E22)-MINIFS(AH:AH,$E:$E,$E22)),
100*(AH22-MINIFS(AH:AH,$E:$E,$E22))/(MAXIFS(AH:AH,$E:$E,$E22)-MINIFS(AH:AH,$E:$E,$E22))))</f>
        <v/>
      </c>
      <c r="CX22" s="232" t="str">
        <f t="array" ref="CX22">IF(AI22="","",
IF(INDEX(Settings!$H:$H,MATCH(CX$1,Settings!$G:$G,0))=TRUE,
100-100*(AI22-MINIFS(AI:AI,$E:$E,$E22))/(MAXIFS(AI:AI,$E:$E,$E22)-MINIFS(AI:AI,$E:$E,$E22)),
100*(AI22-MINIFS(AI:AI,$E:$E,$E22))/(MAXIFS(AI:AI,$E:$E,$E22)-MINIFS(AI:AI,$E:$E,$E22))))</f>
        <v/>
      </c>
      <c r="CY22" s="232" t="str">
        <f t="array" ref="CY22">IF(AJ22="","",
IF(INDEX(Settings!$H:$H,MATCH(CY$1,Settings!$G:$G,0))=TRUE,
100-100*(AJ22-MINIFS(AJ:AJ,$E:$E,$E22))/(MAXIFS(AJ:AJ,$E:$E,$E22)-MINIFS(AJ:AJ,$E:$E,$E22)),
100*(AJ22-MINIFS(AJ:AJ,$E:$E,$E22))/(MAXIFS(AJ:AJ,$E:$E,$E22)-MINIFS(AJ:AJ,$E:$E,$E22))))</f>
        <v/>
      </c>
      <c r="CZ22" s="232" t="str">
        <f t="array" ref="CZ22">IF(AK22="","",
IF(INDEX(Settings!$H:$H,MATCH(CZ$1,Settings!$G:$G,0))=TRUE,
100-100*(AK22-MINIFS(AK:AK,$E:$E,$E22))/(MAXIFS(AK:AK,$E:$E,$E22)-MINIFS(AK:AK,$E:$E,$E22)),
100*(AK22-MINIFS(AK:AK,$E:$E,$E22))/(MAXIFS(AK:AK,$E:$E,$E22)-MINIFS(AK:AK,$E:$E,$E22))))</f>
        <v/>
      </c>
      <c r="DA22" s="232" t="str">
        <f t="array" ref="DA22">IF(AL22="","",
IF(INDEX(Settings!$H:$H,MATCH(DA$1,Settings!$G:$G,0))=TRUE,
100-100*(AL22-MINIFS(AL:AL,$E:$E,$E22))/(MAXIFS(AL:AL,$E:$E,$E22)-MINIFS(AL:AL,$E:$E,$E22)),
100*(AL22-MINIFS(AL:AL,$E:$E,$E22))/(MAXIFS(AL:AL,$E:$E,$E22)-MINIFS(AL:AL,$E:$E,$E22))))</f>
        <v/>
      </c>
      <c r="DB22" s="232" t="str">
        <f t="array" ref="DB22">IF(AM22="","",
IF(INDEX(Settings!$H:$H,MATCH(DB$1,Settings!$G:$G,0))=TRUE,
100-100*(AM22-MINIFS(AM:AM,$E:$E,$E22))/(MAXIFS(AM:AM,$E:$E,$E22)-MINIFS(AM:AM,$E:$E,$E22)),
100*(AM22-MINIFS(AM:AM,$E:$E,$E22))/(MAXIFS(AM:AM,$E:$E,$E22)-MINIFS(AM:AM,$E:$E,$E22))))</f>
        <v/>
      </c>
      <c r="DC22" s="232" t="str">
        <f t="array" ref="DC22">IF(AN22="","",
IF(INDEX(Settings!$H:$H,MATCH(DC$1,Settings!$G:$G,0))=TRUE,
100-100*(AN22-MINIFS(AN:AN,$E:$E,$E22))/(MAXIFS(AN:AN,$E:$E,$E22)-MINIFS(AN:AN,$E:$E,$E22)),
100*(AN22-MINIFS(AN:AN,$E:$E,$E22))/(MAXIFS(AN:AN,$E:$E,$E22)-MINIFS(AN:AN,$E:$E,$E22))))</f>
        <v/>
      </c>
      <c r="DD22" s="232" t="str">
        <f t="array" ref="DD22">IF(AO22="","",
IF(INDEX(Settings!$H:$H,MATCH(DD$1,Settings!$G:$G,0))=TRUE,
100-100*(AO22-MINIFS(AO:AO,$E:$E,$E22))/(MAXIFS(AO:AO,$E:$E,$E22)-MINIFS(AO:AO,$E:$E,$E22)),
100*(AO22-MINIFS(AO:AO,$E:$E,$E22))/(MAXIFS(AO:AO,$E:$E,$E22)-MINIFS(AO:AO,$E:$E,$E22))))</f>
        <v/>
      </c>
      <c r="DE22" s="232" t="str">
        <f t="array" ref="DE22">IF(AP22="","",
IF(INDEX(Settings!$H:$H,MATCH(DE$1,Settings!$G:$G,0))=TRUE,
100-100*(AP22-MINIFS(AP:AP,$E:$E,$E22))/(MAXIFS(AP:AP,$E:$E,$E22)-MINIFS(AP:AP,$E:$E,$E22)),
100*(AP22-MINIFS(AP:AP,$E:$E,$E22))/(MAXIFS(AP:AP,$E:$E,$E22)-MINIFS(AP:AP,$E:$E,$E22))))</f>
        <v/>
      </c>
      <c r="DF22" s="232" t="str">
        <f t="array" ref="DF22">IF(AQ22="","",
IF(INDEX(Settings!$H:$H,MATCH(DF$1,Settings!$G:$G,0))=TRUE,
100-100*(AQ22-MINIFS(AQ:AQ,$E:$E,$E22))/(MAXIFS(AQ:AQ,$E:$E,$E22)-MINIFS(AQ:AQ,$E:$E,$E22)),
100*(AQ22-MINIFS(AQ:AQ,$E:$E,$E22))/(MAXIFS(AQ:AQ,$E:$E,$E22)-MINIFS(AQ:AQ,$E:$E,$E22))))</f>
        <v/>
      </c>
      <c r="DG22" s="232" t="str">
        <f t="array" ref="DG22">IF(AR22="","",
IF(INDEX(Settings!$H:$H,MATCH(DG$1,Settings!$G:$G,0))=TRUE,
100-100*(AR22-MINIFS(AR:AR,$E:$E,$E22))/(MAXIFS(AR:AR,$E:$E,$E22)-MINIFS(AR:AR,$E:$E,$E22)),
100*(AR22-MINIFS(AR:AR,$E:$E,$E22))/(MAXIFS(AR:AR,$E:$E,$E22)-MINIFS(AR:AR,$E:$E,$E22))))</f>
        <v/>
      </c>
      <c r="DH22" s="232" t="str">
        <f t="array" ref="DH22">IF(AS22="","",
IF(INDEX(Settings!$H:$H,MATCH(DH$1,Settings!$G:$G,0))=TRUE,
100-100*(AS22-MINIFS(AS:AS,$E:$E,$E22))/(MAXIFS(AS:AS,$E:$E,$E22)-MINIFS(AS:AS,$E:$E,$E22)),
100*(AS22-MINIFS(AS:AS,$E:$E,$E22))/(MAXIFS(AS:AS,$E:$E,$E22)-MINIFS(AS:AS,$E:$E,$E22))))</f>
        <v/>
      </c>
      <c r="DI22" s="232" t="str">
        <f t="array" ref="DI22">IF(AT22="","",
IF(INDEX(Settings!$H:$H,MATCH(DI$1,Settings!$G:$G,0))=TRUE,
100-100*(AT22-MINIFS(AT:AT,$E:$E,$E22))/(MAXIFS(AT:AT,$E:$E,$E22)-MINIFS(AT:AT,$E:$E,$E22)),
100*(AT22-MINIFS(AT:AT,$E:$E,$E22))/(MAXIFS(AT:AT,$E:$E,$E22)-MINIFS(AT:AT,$E:$E,$E22))))</f>
        <v/>
      </c>
      <c r="DJ22" s="232" t="str">
        <f t="array" ref="DJ22">IF(AU22="","",
IF(INDEX(Settings!$H:$H,MATCH(DJ$1,Settings!$G:$G,0))=TRUE,
100-100*(AU22-MINIFS(AU:AU,$E:$E,$E22))/(MAXIFS(AU:AU,$E:$E,$E22)-MINIFS(AU:AU,$E:$E,$E22)),
100*(AU22-MINIFS(AU:AU,$E:$E,$E22))/(MAXIFS(AU:AU,$E:$E,$E22)-MINIFS(AU:AU,$E:$E,$E22))))</f>
        <v/>
      </c>
      <c r="DK22" s="232" t="str">
        <f t="array" ref="DK22">IF(AV22="","",
IF(INDEX(Settings!$H:$H,MATCH(DK$1,Settings!$G:$G,0))=TRUE,
100-100*(AV22-MINIFS(AV:AV,$E:$E,$E22))/(MAXIFS(AV:AV,$E:$E,$E22)-MINIFS(AV:AV,$E:$E,$E22)),
100*(AV22-MINIFS(AV:AV,$E:$E,$E22))/(MAXIFS(AV:AV,$E:$E,$E22)-MINIFS(AV:AV,$E:$E,$E22))))</f>
        <v/>
      </c>
      <c r="DL22" s="232" t="str">
        <f t="array" ref="DL22">IF(AW22="","",
IF(INDEX(Settings!$H:$H,MATCH(DL$1,Settings!$G:$G,0))=TRUE,
100-100*(AW22-MINIFS(AW:AW,$E:$E,$E22))/(MAXIFS(AW:AW,$E:$E,$E22)-MINIFS(AW:AW,$E:$E,$E22)),
100*(AW22-MINIFS(AW:AW,$E:$E,$E22))/(MAXIFS(AW:AW,$E:$E,$E22)-MINIFS(AW:AW,$E:$E,$E22))))</f>
        <v/>
      </c>
      <c r="DM22" s="232" t="str">
        <f t="array" ref="DM22">IF(AX22="","",
IF(INDEX(Settings!$H:$H,MATCH(DM$1,Settings!$G:$G,0))=TRUE,
100-100*(AX22-MINIFS(AX:AX,$E:$E,$E22))/(MAXIFS(AX:AX,$E:$E,$E22)-MINIFS(AX:AX,$E:$E,$E22)),
100*(AX22-MINIFS(AX:AX,$E:$E,$E22))/(MAXIFS(AX:AX,$E:$E,$E22)-MINIFS(AX:AX,$E:$E,$E22))))</f>
        <v/>
      </c>
      <c r="DN22" s="232" t="str">
        <f t="array" ref="DN22">IF(AY22="","",
IF(INDEX(Settings!$H:$H,MATCH(DN$1,Settings!$G:$G,0))=TRUE,
100-100*(AY22-MINIFS(AY:AY,$E:$E,$E22))/(MAXIFS(AY:AY,$E:$E,$E22)-MINIFS(AY:AY,$E:$E,$E22)),
100*(AY22-MINIFS(AY:AY,$E:$E,$E22))/(MAXIFS(AY:AY,$E:$E,$E22)-MINIFS(AY:AY,$E:$E,$E22))))</f>
        <v/>
      </c>
      <c r="DO22" s="232" t="str">
        <f t="array" ref="DO22">IF(AZ22="","",
IF(INDEX(Settings!$H:$H,MATCH(DO$1,Settings!$G:$G,0))=TRUE,
100-100*(AZ22-MINIFS(AZ:AZ,$E:$E,$E22))/(MAXIFS(AZ:AZ,$E:$E,$E22)-MINIFS(AZ:AZ,$E:$E,$E22)),
100*(AZ22-MINIFS(AZ:AZ,$E:$E,$E22))/(MAXIFS(AZ:AZ,$E:$E,$E22)-MINIFS(AZ:AZ,$E:$E,$E22))))</f>
        <v/>
      </c>
      <c r="DP22" s="232" t="str">
        <f t="array" ref="DP22">IF(BA22="","",
IF(INDEX(Settings!$H:$H,MATCH(DP$1,Settings!$G:$G,0))=TRUE,
100-100*(BA22-MINIFS(BA:BA,$E:$E,$E22))/(MAXIFS(BA:BA,$E:$E,$E22)-MINIFS(BA:BA,$E:$E,$E22)),
100*(BA22-MINIFS(BA:BA,$E:$E,$E22))/(MAXIFS(BA:BA,$E:$E,$E22)-MINIFS(BA:BA,$E:$E,$E22))))</f>
        <v/>
      </c>
      <c r="DQ22" s="232" t="str">
        <f t="array" ref="DQ22">IF(BB22="","",
IF(INDEX(Settings!$H:$H,MATCH(DQ$1,Settings!$G:$G,0))=TRUE,
100-100*(BB22-MINIFS(BB:BB,$E:$E,$E22))/(MAXIFS(BB:BB,$E:$E,$E22)-MINIFS(BB:BB,$E:$E,$E22)),
100*(BB22-MINIFS(BB:BB,$E:$E,$E22))/(MAXIFS(BB:BB,$E:$E,$E22)-MINIFS(BB:BB,$E:$E,$E22))))</f>
        <v/>
      </c>
      <c r="DR22" s="232" t="str">
        <f t="array" ref="DR22">IF(BC22="","",
IF(INDEX(Settings!$H:$H,MATCH(DR$1,Settings!$G:$G,0))=TRUE,
100-100*(BC22-MINIFS(BC:BC,$E:$E,$E22))/(MAXIFS(BC:BC,$E:$E,$E22)-MINIFS(BC:BC,$E:$E,$E22)),
100*(BC22-MINIFS(BC:BC,$E:$E,$E22))/(MAXIFS(BC:BC,$E:$E,$E22)-MINIFS(BC:BC,$E:$E,$E22))))</f>
        <v/>
      </c>
      <c r="DS22" s="232" t="str">
        <f t="array" ref="DS22">IF(BD22="","",
IF(INDEX(Settings!$H:$H,MATCH(DS$1,Settings!$G:$G,0))=TRUE,
100-100*(BD22-MINIFS(BD:BD,$E:$E,$E22))/(MAXIFS(BD:BD,$E:$E,$E22)-MINIFS(BD:BD,$E:$E,$E22)),
100*(BD22-MINIFS(BD:BD,$E:$E,$E22))/(MAXIFS(BD:BD,$E:$E,$E22)-MINIFS(BD:BD,$E:$E,$E22))))</f>
        <v/>
      </c>
      <c r="DT22" s="232" t="str">
        <f t="array" ref="DT22">IF(BE22="","",
IF(INDEX(Settings!$H:$H,MATCH(DT$1,Settings!$G:$G,0))=TRUE,
100-100*(BE22-MINIFS(BE:BE,$E:$E,$E22))/(MAXIFS(BE:BE,$E:$E,$E22)-MINIFS(BE:BE,$E:$E,$E22)),
100*(BE22-MINIFS(BE:BE,$E:$E,$E22))/(MAXIFS(BE:BE,$E:$E,$E22)-MINIFS(BE:BE,$E:$E,$E22))))</f>
        <v/>
      </c>
      <c r="DU22" s="232" t="str">
        <f t="array" ref="DU22">IF(BF22="","",
IF(INDEX(Settings!$H:$H,MATCH(DU$1,Settings!$G:$G,0))=TRUE,
100-100*(BF22-MINIFS(BF:BF,$E:$E,$E22))/(MAXIFS(BF:BF,$E:$E,$E22)-MINIFS(BF:BF,$E:$E,$E22)),
100*(BF22-MINIFS(BF:BF,$E:$E,$E22))/(MAXIFS(BF:BF,$E:$E,$E22)-MINIFS(BF:BF,$E:$E,$E22))))</f>
        <v/>
      </c>
      <c r="DV22" s="232" t="str">
        <f t="array" ref="DV22">IF(BG22="","",
IF(INDEX(Settings!$H:$H,MATCH(DV$1,Settings!$G:$G,0))=TRUE,
100-100*(BG22-MINIFS(BG:BG,$E:$E,$E22))/(MAXIFS(BG:BG,$E:$E,$E22)-MINIFS(BG:BG,$E:$E,$E22)),
100*(BG22-MINIFS(BG:BG,$E:$E,$E22))/(MAXIFS(BG:BG,$E:$E,$E22)-MINIFS(BG:BG,$E:$E,$E22))))</f>
        <v/>
      </c>
      <c r="DW22" s="232" t="str">
        <f t="array" ref="DW22">IF(BH22="","",
IF(INDEX(Settings!$H:$H,MATCH(DW$1,Settings!$G:$G,0))=TRUE,
100-100*(BH22-MINIFS(BH:BH,$E:$E,$E22))/(MAXIFS(BH:BH,$E:$E,$E22)-MINIFS(BH:BH,$E:$E,$E22)),
100*(BH22-MINIFS(BH:BH,$E:$E,$E22))/(MAXIFS(BH:BH,$E:$E,$E22)-MINIFS(BH:BH,$E:$E,$E22))))</f>
        <v/>
      </c>
      <c r="DX22" s="232" t="str">
        <f t="array" ref="DX22">IF(BI22="","",
IF(INDEX(Settings!$H:$H,MATCH(DX$1,Settings!$G:$G,0))=TRUE,
100-100*(BI22-MINIFS(BI:BI,$E:$E,$E22))/(MAXIFS(BI:BI,$E:$E,$E22)-MINIFS(BI:BI,$E:$E,$E22)),
100*(BI22-MINIFS(BI:BI,$E:$E,$E22))/(MAXIFS(BI:BI,$E:$E,$E22)-MINIFS(BI:BI,$E:$E,$E22))))</f>
        <v/>
      </c>
      <c r="DY22" s="232" t="str">
        <f t="array" ref="DY22">IF(BJ22="","",
IF(INDEX(Settings!$H:$H,MATCH(DY$1,Settings!$G:$G,0))=TRUE,
100-100*(BJ22-MINIFS(BJ:BJ,$E:$E,$E22))/(MAXIFS(BJ:BJ,$E:$E,$E22)-MINIFS(BJ:BJ,$E:$E,$E22)),
100*(BJ22-MINIFS(BJ:BJ,$E:$E,$E22))/(MAXIFS(BJ:BJ,$E:$E,$E22)-MINIFS(BJ:BJ,$E:$E,$E22))))</f>
        <v/>
      </c>
      <c r="DZ22" s="234"/>
      <c r="EA22" s="234"/>
      <c r="EB22" s="234" t="str">
        <f t="shared" si="8"/>
        <v/>
      </c>
      <c r="EC22" s="234" t="str">
        <f t="shared" si="9"/>
        <v/>
      </c>
      <c r="ED22" s="234" t="str">
        <f t="shared" si="10"/>
        <v/>
      </c>
      <c r="EE22" s="234" t="str">
        <f t="shared" si="11"/>
        <v/>
      </c>
      <c r="EF22" s="234" t="str">
        <f t="shared" si="12"/>
        <v/>
      </c>
      <c r="EG22" s="234" t="str">
        <f t="shared" si="13"/>
        <v/>
      </c>
      <c r="EH22" s="234"/>
      <c r="EI22" s="234"/>
      <c r="EJ22" s="234"/>
      <c r="EK22" s="234"/>
      <c r="EL22" s="234"/>
      <c r="EM22" s="234"/>
    </row>
    <row r="23">
      <c r="A23" s="222"/>
      <c r="B23" s="221"/>
      <c r="C23" s="222"/>
      <c r="D23" s="49" t="str">
        <f t="array" ref="D23">IFERROR(INDEX(Profiles!$B:$B,MATCH($A23,Profiles!$A:$A,0)),"")</f>
        <v/>
      </c>
      <c r="E23" s="49" t="str">
        <f t="array" ref="E23">IFERROR(INDEX(Profiles!$C:$C,MATCH($A23,Profiles!$A:$A,0)),"")</f>
        <v/>
      </c>
      <c r="F23" s="222"/>
      <c r="G23" s="222"/>
      <c r="H23" s="222"/>
      <c r="I23" s="49" t="str">
        <f>IF(A23="","",IF(Settings!$N$3="DATE",F23&amp;": "&amp;TEXT(B23,"M/DD/YY"),F23&amp;": "&amp;H23))</f>
        <v/>
      </c>
      <c r="J23" s="222"/>
      <c r="K23" s="222"/>
      <c r="L23" s="222"/>
      <c r="M23" s="223" t="str">
        <f t="shared" si="14"/>
        <v/>
      </c>
      <c r="N23" s="222"/>
      <c r="O23" s="222"/>
      <c r="P23" s="222"/>
      <c r="Q23" s="222"/>
      <c r="R23" s="49"/>
      <c r="S23" s="222" t="str">
        <f>IFERROR(VLOOKUP(AF23, 'YOYO IR Scores'!A:C, 3, FALSE), "")
</f>
        <v/>
      </c>
      <c r="T23" s="49"/>
      <c r="U23" s="49"/>
      <c r="V23" s="222"/>
      <c r="W23" s="222"/>
      <c r="X23" s="224" t="str">
        <f t="shared" si="4"/>
        <v/>
      </c>
      <c r="Y23" s="225" t="str">
        <f t="shared" si="5"/>
        <v/>
      </c>
      <c r="Z23" s="225" t="str">
        <f t="shared" si="6"/>
        <v/>
      </c>
      <c r="AA23" s="224" t="str">
        <f t="shared" si="7"/>
        <v/>
      </c>
      <c r="AB23" s="225"/>
      <c r="AC23" s="225"/>
      <c r="AD23" s="225"/>
      <c r="AE23" s="223" t="str">
        <f>IFERROR(VLOOKUP(AF23, 'YOYO IR Scores'!A:C, 2, FALSE), "")</f>
        <v/>
      </c>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c r="BD23" s="223"/>
      <c r="BE23" s="223"/>
      <c r="BF23" s="223"/>
      <c r="BG23" s="223"/>
      <c r="BH23" s="223"/>
      <c r="BI23" s="223"/>
      <c r="BJ23" s="223"/>
      <c r="BK23" s="223" t="str">
        <f t="array" ref="BK23">IF(J23="","",
IF(INDEX(Settings!$H:$H,MATCH(BY$1,Settings!$G:$G,0))=TRUE,
100-100*(J23-MIN(J:J))/(MAX(J:J)-MIN(J:J)),
100*(J23-MIN(J:J))/(MAX(J:J)-MIN(J:J))))</f>
        <v/>
      </c>
      <c r="BL23" s="223" t="str">
        <f t="array" ref="BL23">IF(J23="","",
IF(INDEX(Settings!$H:$H,MATCH(BY$1,Settings!$G:$G,0))=TRUE,
100-100*(J23-MINIFS(J:J,$E:$E,$E23))/(MAXIFS(J:J,$E:$E,$E23)-MINIFS(J:J,$E:$E,$E23)),
100*(J23-MINIFS(J:J,$E:$E,$E23))/(MAXIFS(J:J,$E:$E,$E23)-MINIFS(J:J,$E:$E,$E23))))</f>
        <v/>
      </c>
      <c r="BM23" s="223"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4" t="str">
        <f t="array" ref="BQ23">IF(J23="","",
IF(INDEX(Settings!$H:$H,MATCH(BY$1,Settings!$G:$G,0))=TRUE,
-1*(J23-AVERAGE(J:J))/STDEV(J:J),
(J23-AVERAGE(J:J))/STDEV(J:J)))</f>
        <v/>
      </c>
      <c r="BR23" s="224" t="str">
        <f>IFERROR(__xludf.DUMMYFUNCTION("IF(J23="""","""",
IF(INDEX(Settings!$H:$H,MATCH(BY$1,Settings!$G:$G,0))=TRUE,
-1*(J23-AVERAGEIFS(J:J,$E:$E,$E23))/STDEV(FILTER(J:J,$E:$E=$E23)),
(J23-AVERAGEIFS(J:J,$E:$E,$E23))/STDEV(FILTER(J:J,$E:$E=$E23))))"),"")</f>
        <v/>
      </c>
      <c r="BS23" s="224"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3" t="str">
        <f t="array" ref="BY23">IF(J23="","",
IF(INDEX(Settings!$H:$H,MATCH(BY$1,Settings!$G:$G,0))=TRUE,
100-100*(J23-MINIFS(J:J,$E:$E,$E23))/(MAXIFS(J:J,$E:$E,$E23)-MINIFS(J:J,$E:$E,$E23)),
100*(J23-MINIFS(J:J,$E:$E,$E23))/(MAXIFS(J:J,$E:$E,$E23)-MINIFS(J:J,$E:$E,$E23))))</f>
        <v/>
      </c>
      <c r="BZ23" s="223" t="str">
        <f t="array" ref="BZ23">IF(K23="","",
IF(INDEX(Settings!$H:$H,MATCH(BZ$1,Settings!$G:$G,0))=TRUE,
100-100*(K23-MINIFS(K:K,$E:$E,$E23))/(MAXIFS(K:K,$E:$E,$E23)-MINIFS(K:K,$E:$E,$E23)),
100*(K23-MINIFS(K:K,$E:$E,$E23))/(MAXIFS(K:K,$E:$E,$E23)-MINIFS(K:K,$E:$E,$E23))))</f>
        <v/>
      </c>
      <c r="CA23" s="223" t="str">
        <f t="array" ref="CA23">IF(L23="","",
IF(INDEX(Settings!$H:$H,MATCH(CA$1,Settings!$G:$G,0))=TRUE,
100-100*(L23-MINIFS(L:L,$E:$E,$E23))/(MAXIFS(L:L,$E:$E,$E23)-MINIFS(L:L,$E:$E,$E23)),
100*(L23-MINIFS(L:L,$E:$E,$E23))/(MAXIFS(L:L,$E:$E,$E23)-MINIFS(L:L,$E:$E,$E23))))</f>
        <v/>
      </c>
      <c r="CB23" s="223" t="str">
        <f t="array" ref="CB23">IF(M23="","",
IF(INDEX(Settings!$H:$H,MATCH(CB$1,Settings!$G:$G,0))=TRUE,
100-100*(M23-MINIFS(M:M,$E:$E,$E23))/(MAXIFS(M:M,$E:$E,$E23)-MINIFS(M:M,$E:$E,$E23)),
100*(M23-MINIFS(M:M,$E:$E,$E23))/(MAXIFS(M:M,$E:$E,$E23)-MINIFS(M:M,$E:$E,$E23))))</f>
        <v/>
      </c>
      <c r="CC23" s="223" t="str">
        <f t="array" ref="CC23">IF(N23="","",
IF(INDEX(Settings!$H:$H,MATCH(CC$1,Settings!$G:$G,0))=TRUE,
100-100*(N23-MINIFS(N:N,$E:$E,$E23))/(MAXIFS(N:N,$E:$E,$E23)-MINIFS(N:N,$E:$E,$E23)),
100*(N23-MINIFS(N:N,$E:$E,$E23))/(MAXIFS(N:N,$E:$E,$E23)-MINIFS(N:N,$E:$E,$E23))))</f>
        <v/>
      </c>
      <c r="CD23" s="223" t="str">
        <f t="array" ref="CD23">IF(O23="","",
IF(INDEX(Settings!$H:$H,MATCH(CD$1,Settings!$G:$G,0))=TRUE,
100-100*(O23-MINIFS(O:O,$E:$E,$E23))/(MAXIFS(O:O,$E:$E,$E23)-MINIFS(O:O,$E:$E,$E23)),
100*(O23-MINIFS(O:O,$E:$E,$E23))/(MAXIFS(O:O,$E:$E,$E23)-MINIFS(O:O,$E:$E,$E23))))</f>
        <v/>
      </c>
      <c r="CE23" s="223" t="str">
        <f t="array" ref="CE23">IF(P23="","",
IF(INDEX(Settings!$H:$H,MATCH(CE$1,Settings!$G:$G,0))=TRUE,
100-100*(P23-MINIFS(P:P,$E:$E,$E23))/(MAXIFS(P:P,$E:$E,$E23)-MINIFS(P:P,$E:$E,$E23)),
100*(P23-MINIFS(P:P,$E:$E,$E23))/(MAXIFS(P:P,$E:$E,$E23)-MINIFS(P:P,$E:$E,$E23))))</f>
        <v/>
      </c>
      <c r="CF23" s="223" t="str">
        <f t="array" ref="CF23">IF(Q23="","",
IF(INDEX(Settings!$H:$H,MATCH(CF$1,Settings!$G:$G,0))=TRUE,
100-100*(Q23-MINIFS(Q:Q,$E:$E,$E23))/(MAXIFS(Q:Q,$E:$E,$E23)-MINIFS(Q:Q,$E:$E,$E23)),
100*(Q23-MINIFS(Q:Q,$E:$E,$E23))/(MAXIFS(Q:Q,$E:$E,$E23)-MINIFS(Q:Q,$E:$E,$E23))))</f>
        <v/>
      </c>
      <c r="CG23" s="223" t="str">
        <f t="array" ref="CG23">IF(R23="","",
IF(INDEX(Settings!$H:$H,MATCH(CG$1,Settings!$G:$G,0))=TRUE,
100-100*(R23-MINIFS(R:R,$E:$E,$E23))/(MAXIFS(R:R,$E:$E,$E23)-MINIFS(R:R,$E:$E,$E23)),
100*(R23-MINIFS(R:R,$E:$E,$E23))/(MAXIFS(R:R,$E:$E,$E23)-MINIFS(R:R,$E:$E,$E23))))</f>
        <v/>
      </c>
      <c r="CH23" s="223" t="str">
        <f t="array" ref="CH23">IF(S23="","",
IF(INDEX(Settings!$H:$H,MATCH(CH$1,Settings!$G:$G,0))=TRUE,
100-100*(S23-MINIFS(S:S,$E:$E,$E23))/(MAXIFS(S:S,$E:$E,$E23)-MINIFS(S:S,$E:$E,$E23)),
100*(S23-MINIFS(S:S,$E:$E,$E23))/(MAXIFS(S:S,$E:$E,$E23)-MINIFS(S:S,$E:$E,$E23))))</f>
        <v/>
      </c>
      <c r="CI23" s="223" t="str">
        <f t="array" ref="CI23">IF(T23="","",
IF(INDEX(Settings!$H:$H,MATCH(CI$1,Settings!$G:$G,0))=TRUE,
100-100*(T23-MINIFS(T:T,$E:$E,$E23))/(MAXIFS(T:T,$E:$E,$E23)-MINIFS(T:T,$E:$E,$E23)),
100*(T23-MINIFS(T:T,$E:$E,$E23))/(MAXIFS(T:T,$E:$E,$E23)-MINIFS(T:T,$E:$E,$E23))))</f>
        <v/>
      </c>
      <c r="CJ23" s="223" t="str">
        <f t="array" ref="CJ23">IF(U23="","",
IF(INDEX(Settings!$H:$H,MATCH(CJ$1,Settings!$G:$G,0))=TRUE,
100-100*(U23-MINIFS(U:U,$E:$E,$E23))/(MAXIFS(U:U,$E:$E,$E23)-MINIFS(U:U,$E:$E,$E23)),
100*(U23-MINIFS(U:U,$E:$E,$E23))/(MAXIFS(U:U,$E:$E,$E23)-MINIFS(U:U,$E:$E,$E23))))</f>
        <v/>
      </c>
      <c r="CK23" s="223" t="str">
        <f t="array" ref="CK23">IF(V23="","",
IF(INDEX(Settings!$H:$H,MATCH(CK$1,Settings!$G:$G,0))=TRUE,
100-100*(V23-MINIFS(V:V,$E:$E,$E23))/(MAXIFS(V:V,$E:$E,$E23)-MINIFS(V:V,$E:$E,$E23)),
100*(V23-MINIFS(V:V,$E:$E,$E23))/(MAXIFS(V:V,$E:$E,$E23)-MINIFS(V:V,$E:$E,$E23))))</f>
        <v/>
      </c>
      <c r="CL23" s="223" t="str">
        <f t="array" ref="CL23">IF(W23="","",
IF(INDEX(Settings!$H:$H,MATCH(CL$1,Settings!$G:$G,0))=TRUE,
100-100*(W23-MINIFS(W:W,$E:$E,$E23))/(MAXIFS(W:W,$E:$E,$E23)-MINIFS(W:W,$E:$E,$E23)),
100*(W23-MINIFS(W:W,$E:$E,$E23))/(MAXIFS(W:W,$E:$E,$E23)-MINIFS(W:W,$E:$E,$E23))))</f>
        <v/>
      </c>
      <c r="CM23" s="223" t="str">
        <f t="array" ref="CM23">IF(X23="","",
IF(INDEX(Settings!$H:$H,MATCH(CM$1,Settings!$G:$G,0))=TRUE,
100-100*(X23-MINIFS(X:X,$E:$E,$E23))/(MAXIFS(X:X,$E:$E,$E23)-MINIFS(X:X,$E:$E,$E23)),
100*(X23-MINIFS(X:X,$E:$E,$E23))/(MAXIFS(X:X,$E:$E,$E23)-MINIFS(X:X,$E:$E,$E23))))</f>
        <v/>
      </c>
      <c r="CN23" s="223" t="str">
        <f t="array" ref="CN23">IF(Y23="","",
IF(INDEX(Settings!$H:$H,MATCH(CN$1,Settings!$G:$G,0))=TRUE,
100-100*(Y23-MINIFS(Y:Y,$E:$E,$E23))/(MAXIFS(Y:Y,$E:$E,$E23)-MINIFS(Y:Y,$E:$E,$E23)),
100*(Y23-MINIFS(Y:Y,$E:$E,$E23))/(MAXIFS(Y:Y,$E:$E,$E23)-MINIFS(Y:Y,$E:$E,$E23))))</f>
        <v/>
      </c>
      <c r="CO23" s="223" t="str">
        <f t="array" ref="CO23">IF(Z23="","",
IF(INDEX(Settings!$H:$H,MATCH(CO$1,Settings!$G:$G,0))=TRUE,
100-100*(Z23-MINIFS(Z:Z,$E:$E,$E23))/(MAXIFS(Z:Z,$E:$E,$E23)-MINIFS(Z:Z,$E:$E,$E23)),
100*(Z23-MINIFS(Z:Z,$E:$E,$E23))/(MAXIFS(Z:Z,$E:$E,$E23)-MINIFS(Z:Z,$E:$E,$E23))))</f>
        <v/>
      </c>
      <c r="CP23" s="223" t="str">
        <f t="array" ref="CP23">IF(AA23="","",
IF(INDEX(Settings!$H:$H,MATCH(CP$1,Settings!$G:$G,0))=TRUE,
100-100*(AA23-MINIFS(AA:AA,$E:$E,$E23))/(MAXIFS(AA:AA,$E:$E,$E23)-MINIFS(AA:AA,$E:$E,$E23)),
100*(AA23-MINIFS(AA:AA,$E:$E,$E23))/(MAXIFS(AA:AA,$E:$E,$E23)-MINIFS(AA:AA,$E:$E,$E23))))</f>
        <v/>
      </c>
      <c r="CQ23" s="223" t="str">
        <f t="array" ref="CQ23">IF(AB23="","",
IF(INDEX(Settings!$H:$H,MATCH(CQ$1,Settings!$G:$G,0))=TRUE,
100-100*(AB23-MINIFS(AB:AB,$E:$E,$E23))/(MAXIFS(AB:AB,$E:$E,$E23)-MINIFS(AB:AB,$E:$E,$E23)),
100*(AB23-MINIFS(AB:AB,$E:$E,$E23))/(MAXIFS(AB:AB,$E:$E,$E23)-MINIFS(AB:AB,$E:$E,$E23))))</f>
        <v/>
      </c>
      <c r="CR23" s="223" t="str">
        <f t="array" ref="CR23">IF(AC23="","",
IF(INDEX(Settings!$H:$H,MATCH(CR$1,Settings!$G:$G,0))=TRUE,
100-100*(AC23-MINIFS(AC:AC,$E:$E,$E23))/(MAXIFS(AC:AC,$E:$E,$E23)-MINIFS(AC:AC,$E:$E,$E23)),
100*(AC23-MINIFS(AC:AC,$E:$E,$E23))/(MAXIFS(AC:AC,$E:$E,$E23)-MINIFS(AC:AC,$E:$E,$E23))))</f>
        <v/>
      </c>
      <c r="CS23" s="223" t="str">
        <f t="array" ref="CS23">IF(AD23="","",
IF(INDEX(Settings!$H:$H,MATCH(CS$1,Settings!$G:$G,0))=TRUE,
100-100*(AD23-MINIFS(AD:AD,$E:$E,$E23))/(MAXIFS(AD:AD,$E:$E,$E23)-MINIFS(AD:AD,$E:$E,$E23)),
100*(AD23-MINIFS(AD:AD,$E:$E,$E23))/(MAXIFS(AD:AD,$E:$E,$E23)-MINIFS(AD:AD,$E:$E,$E23))))</f>
        <v/>
      </c>
      <c r="CT23" s="223" t="str">
        <f t="array" ref="CT23">IF(AE23="","",
IF(INDEX(Settings!$H:$H,MATCH(CT$1,Settings!$G:$G,0))=TRUE,
100-100*(AE23-MINIFS(AE:AE,$E:$E,$E23))/(MAXIFS(AE:AE,$E:$E,$E23)-MINIFS(AE:AE,$E:$E,$E23)),
100*(AE23-MINIFS(AE:AE,$E:$E,$E23))/(MAXIFS(AE:AE,$E:$E,$E23)-MINIFS(AE:AE,$E:$E,$E23))))</f>
        <v/>
      </c>
      <c r="CU23" s="223" t="str">
        <f t="array" ref="CU23">IF(AF23="","",
IF(INDEX(Settings!$H:$H,MATCH(CU$1,Settings!$G:$G,0))=TRUE,
100-100*(AF23-MINIFS(AF:AF,$E:$E,$E23))/(MAXIFS(AF:AF,$E:$E,$E23)-MINIFS(AF:AF,$E:$E,$E23)),
100*(AF23-MINIFS(AF:AF,$E:$E,$E23))/(MAXIFS(AF:AF,$E:$E,$E23)-MINIFS(AF:AF,$E:$E,$E23))))</f>
        <v/>
      </c>
      <c r="CV23" s="223" t="str">
        <f t="array" ref="CV23">IF(AG23="","",
IF(INDEX(Settings!$H:$H,MATCH(CV$1,Settings!$G:$G,0))=TRUE,
100-100*(AG23-MINIFS(AG:AG,$E:$E,$E23))/(MAXIFS(AG:AG,$E:$E,$E23)-MINIFS(AG:AG,$E:$E,$E23)),
100*(AG23-MINIFS(AG:AG,$E:$E,$E23))/(MAXIFS(AG:AG,$E:$E,$E23)-MINIFS(AG:AG,$E:$E,$E23))))</f>
        <v/>
      </c>
      <c r="CW23" s="223" t="str">
        <f t="array" ref="CW23">IF(AH23="","",
IF(INDEX(Settings!$H:$H,MATCH(CW$1,Settings!$G:$G,0))=TRUE,
100-100*(AH23-MINIFS(AH:AH,$E:$E,$E23))/(MAXIFS(AH:AH,$E:$E,$E23)-MINIFS(AH:AH,$E:$E,$E23)),
100*(AH23-MINIFS(AH:AH,$E:$E,$E23))/(MAXIFS(AH:AH,$E:$E,$E23)-MINIFS(AH:AH,$E:$E,$E23))))</f>
        <v/>
      </c>
      <c r="CX23" s="223" t="str">
        <f t="array" ref="CX23">IF(AI23="","",
IF(INDEX(Settings!$H:$H,MATCH(CX$1,Settings!$G:$G,0))=TRUE,
100-100*(AI23-MINIFS(AI:AI,$E:$E,$E23))/(MAXIFS(AI:AI,$E:$E,$E23)-MINIFS(AI:AI,$E:$E,$E23)),
100*(AI23-MINIFS(AI:AI,$E:$E,$E23))/(MAXIFS(AI:AI,$E:$E,$E23)-MINIFS(AI:AI,$E:$E,$E23))))</f>
        <v/>
      </c>
      <c r="CY23" s="223" t="str">
        <f t="array" ref="CY23">IF(AJ23="","",
IF(INDEX(Settings!$H:$H,MATCH(CY$1,Settings!$G:$G,0))=TRUE,
100-100*(AJ23-MINIFS(AJ:AJ,$E:$E,$E23))/(MAXIFS(AJ:AJ,$E:$E,$E23)-MINIFS(AJ:AJ,$E:$E,$E23)),
100*(AJ23-MINIFS(AJ:AJ,$E:$E,$E23))/(MAXIFS(AJ:AJ,$E:$E,$E23)-MINIFS(AJ:AJ,$E:$E,$E23))))</f>
        <v/>
      </c>
      <c r="CZ23" s="223" t="str">
        <f t="array" ref="CZ23">IF(AK23="","",
IF(INDEX(Settings!$H:$H,MATCH(CZ$1,Settings!$G:$G,0))=TRUE,
100-100*(AK23-MINIFS(AK:AK,$E:$E,$E23))/(MAXIFS(AK:AK,$E:$E,$E23)-MINIFS(AK:AK,$E:$E,$E23)),
100*(AK23-MINIFS(AK:AK,$E:$E,$E23))/(MAXIFS(AK:AK,$E:$E,$E23)-MINIFS(AK:AK,$E:$E,$E23))))</f>
        <v/>
      </c>
      <c r="DA23" s="223" t="str">
        <f t="array" ref="DA23">IF(AL23="","",
IF(INDEX(Settings!$H:$H,MATCH(DA$1,Settings!$G:$G,0))=TRUE,
100-100*(AL23-MINIFS(AL:AL,$E:$E,$E23))/(MAXIFS(AL:AL,$E:$E,$E23)-MINIFS(AL:AL,$E:$E,$E23)),
100*(AL23-MINIFS(AL:AL,$E:$E,$E23))/(MAXIFS(AL:AL,$E:$E,$E23)-MINIFS(AL:AL,$E:$E,$E23))))</f>
        <v/>
      </c>
      <c r="DB23" s="223" t="str">
        <f t="array" ref="DB23">IF(AM23="","",
IF(INDEX(Settings!$H:$H,MATCH(DB$1,Settings!$G:$G,0))=TRUE,
100-100*(AM23-MINIFS(AM:AM,$E:$E,$E23))/(MAXIFS(AM:AM,$E:$E,$E23)-MINIFS(AM:AM,$E:$E,$E23)),
100*(AM23-MINIFS(AM:AM,$E:$E,$E23))/(MAXIFS(AM:AM,$E:$E,$E23)-MINIFS(AM:AM,$E:$E,$E23))))</f>
        <v/>
      </c>
      <c r="DC23" s="223" t="str">
        <f t="array" ref="DC23">IF(AN23="","",
IF(INDEX(Settings!$H:$H,MATCH(DC$1,Settings!$G:$G,0))=TRUE,
100-100*(AN23-MINIFS(AN:AN,$E:$E,$E23))/(MAXIFS(AN:AN,$E:$E,$E23)-MINIFS(AN:AN,$E:$E,$E23)),
100*(AN23-MINIFS(AN:AN,$E:$E,$E23))/(MAXIFS(AN:AN,$E:$E,$E23)-MINIFS(AN:AN,$E:$E,$E23))))</f>
        <v/>
      </c>
      <c r="DD23" s="223" t="str">
        <f t="array" ref="DD23">IF(AO23="","",
IF(INDEX(Settings!$H:$H,MATCH(DD$1,Settings!$G:$G,0))=TRUE,
100-100*(AO23-MINIFS(AO:AO,$E:$E,$E23))/(MAXIFS(AO:AO,$E:$E,$E23)-MINIFS(AO:AO,$E:$E,$E23)),
100*(AO23-MINIFS(AO:AO,$E:$E,$E23))/(MAXIFS(AO:AO,$E:$E,$E23)-MINIFS(AO:AO,$E:$E,$E23))))</f>
        <v/>
      </c>
      <c r="DE23" s="223" t="str">
        <f t="array" ref="DE23">IF(AP23="","",
IF(INDEX(Settings!$H:$H,MATCH(DE$1,Settings!$G:$G,0))=TRUE,
100-100*(AP23-MINIFS(AP:AP,$E:$E,$E23))/(MAXIFS(AP:AP,$E:$E,$E23)-MINIFS(AP:AP,$E:$E,$E23)),
100*(AP23-MINIFS(AP:AP,$E:$E,$E23))/(MAXIFS(AP:AP,$E:$E,$E23)-MINIFS(AP:AP,$E:$E,$E23))))</f>
        <v/>
      </c>
      <c r="DF23" s="223" t="str">
        <f t="array" ref="DF23">IF(AQ23="","",
IF(INDEX(Settings!$H:$H,MATCH(DF$1,Settings!$G:$G,0))=TRUE,
100-100*(AQ23-MINIFS(AQ:AQ,$E:$E,$E23))/(MAXIFS(AQ:AQ,$E:$E,$E23)-MINIFS(AQ:AQ,$E:$E,$E23)),
100*(AQ23-MINIFS(AQ:AQ,$E:$E,$E23))/(MAXIFS(AQ:AQ,$E:$E,$E23)-MINIFS(AQ:AQ,$E:$E,$E23))))</f>
        <v/>
      </c>
      <c r="DG23" s="223" t="str">
        <f t="array" ref="DG23">IF(AR23="","",
IF(INDEX(Settings!$H:$H,MATCH(DG$1,Settings!$G:$G,0))=TRUE,
100-100*(AR23-MINIFS(AR:AR,$E:$E,$E23))/(MAXIFS(AR:AR,$E:$E,$E23)-MINIFS(AR:AR,$E:$E,$E23)),
100*(AR23-MINIFS(AR:AR,$E:$E,$E23))/(MAXIFS(AR:AR,$E:$E,$E23)-MINIFS(AR:AR,$E:$E,$E23))))</f>
        <v/>
      </c>
      <c r="DH23" s="223" t="str">
        <f t="array" ref="DH23">IF(AS23="","",
IF(INDEX(Settings!$H:$H,MATCH(DH$1,Settings!$G:$G,0))=TRUE,
100-100*(AS23-MINIFS(AS:AS,$E:$E,$E23))/(MAXIFS(AS:AS,$E:$E,$E23)-MINIFS(AS:AS,$E:$E,$E23)),
100*(AS23-MINIFS(AS:AS,$E:$E,$E23))/(MAXIFS(AS:AS,$E:$E,$E23)-MINIFS(AS:AS,$E:$E,$E23))))</f>
        <v/>
      </c>
      <c r="DI23" s="223" t="str">
        <f t="array" ref="DI23">IF(AT23="","",
IF(INDEX(Settings!$H:$H,MATCH(DI$1,Settings!$G:$G,0))=TRUE,
100-100*(AT23-MINIFS(AT:AT,$E:$E,$E23))/(MAXIFS(AT:AT,$E:$E,$E23)-MINIFS(AT:AT,$E:$E,$E23)),
100*(AT23-MINIFS(AT:AT,$E:$E,$E23))/(MAXIFS(AT:AT,$E:$E,$E23)-MINIFS(AT:AT,$E:$E,$E23))))</f>
        <v/>
      </c>
      <c r="DJ23" s="223" t="str">
        <f t="array" ref="DJ23">IF(AU23="","",
IF(INDEX(Settings!$H:$H,MATCH(DJ$1,Settings!$G:$G,0))=TRUE,
100-100*(AU23-MINIFS(AU:AU,$E:$E,$E23))/(MAXIFS(AU:AU,$E:$E,$E23)-MINIFS(AU:AU,$E:$E,$E23)),
100*(AU23-MINIFS(AU:AU,$E:$E,$E23))/(MAXIFS(AU:AU,$E:$E,$E23)-MINIFS(AU:AU,$E:$E,$E23))))</f>
        <v/>
      </c>
      <c r="DK23" s="223" t="str">
        <f t="array" ref="DK23">IF(AV23="","",
IF(INDEX(Settings!$H:$H,MATCH(DK$1,Settings!$G:$G,0))=TRUE,
100-100*(AV23-MINIFS(AV:AV,$E:$E,$E23))/(MAXIFS(AV:AV,$E:$E,$E23)-MINIFS(AV:AV,$E:$E,$E23)),
100*(AV23-MINIFS(AV:AV,$E:$E,$E23))/(MAXIFS(AV:AV,$E:$E,$E23)-MINIFS(AV:AV,$E:$E,$E23))))</f>
        <v/>
      </c>
      <c r="DL23" s="223" t="str">
        <f t="array" ref="DL23">IF(AW23="","",
IF(INDEX(Settings!$H:$H,MATCH(DL$1,Settings!$G:$G,0))=TRUE,
100-100*(AW23-MINIFS(AW:AW,$E:$E,$E23))/(MAXIFS(AW:AW,$E:$E,$E23)-MINIFS(AW:AW,$E:$E,$E23)),
100*(AW23-MINIFS(AW:AW,$E:$E,$E23))/(MAXIFS(AW:AW,$E:$E,$E23)-MINIFS(AW:AW,$E:$E,$E23))))</f>
        <v/>
      </c>
      <c r="DM23" s="223" t="str">
        <f t="array" ref="DM23">IF(AX23="","",
IF(INDEX(Settings!$H:$H,MATCH(DM$1,Settings!$G:$G,0))=TRUE,
100-100*(AX23-MINIFS(AX:AX,$E:$E,$E23))/(MAXIFS(AX:AX,$E:$E,$E23)-MINIFS(AX:AX,$E:$E,$E23)),
100*(AX23-MINIFS(AX:AX,$E:$E,$E23))/(MAXIFS(AX:AX,$E:$E,$E23)-MINIFS(AX:AX,$E:$E,$E23))))</f>
        <v/>
      </c>
      <c r="DN23" s="223" t="str">
        <f t="array" ref="DN23">IF(AY23="","",
IF(INDEX(Settings!$H:$H,MATCH(DN$1,Settings!$G:$G,0))=TRUE,
100-100*(AY23-MINIFS(AY:AY,$E:$E,$E23))/(MAXIFS(AY:AY,$E:$E,$E23)-MINIFS(AY:AY,$E:$E,$E23)),
100*(AY23-MINIFS(AY:AY,$E:$E,$E23))/(MAXIFS(AY:AY,$E:$E,$E23)-MINIFS(AY:AY,$E:$E,$E23))))</f>
        <v/>
      </c>
      <c r="DO23" s="223" t="str">
        <f t="array" ref="DO23">IF(AZ23="","",
IF(INDEX(Settings!$H:$H,MATCH(DO$1,Settings!$G:$G,0))=TRUE,
100-100*(AZ23-MINIFS(AZ:AZ,$E:$E,$E23))/(MAXIFS(AZ:AZ,$E:$E,$E23)-MINIFS(AZ:AZ,$E:$E,$E23)),
100*(AZ23-MINIFS(AZ:AZ,$E:$E,$E23))/(MAXIFS(AZ:AZ,$E:$E,$E23)-MINIFS(AZ:AZ,$E:$E,$E23))))</f>
        <v/>
      </c>
      <c r="DP23" s="223" t="str">
        <f t="array" ref="DP23">IF(BA23="","",
IF(INDEX(Settings!$H:$H,MATCH(DP$1,Settings!$G:$G,0))=TRUE,
100-100*(BA23-MINIFS(BA:BA,$E:$E,$E23))/(MAXIFS(BA:BA,$E:$E,$E23)-MINIFS(BA:BA,$E:$E,$E23)),
100*(BA23-MINIFS(BA:BA,$E:$E,$E23))/(MAXIFS(BA:BA,$E:$E,$E23)-MINIFS(BA:BA,$E:$E,$E23))))</f>
        <v/>
      </c>
      <c r="DQ23" s="223" t="str">
        <f t="array" ref="DQ23">IF(BB23="","",
IF(INDEX(Settings!$H:$H,MATCH(DQ$1,Settings!$G:$G,0))=TRUE,
100-100*(BB23-MINIFS(BB:BB,$E:$E,$E23))/(MAXIFS(BB:BB,$E:$E,$E23)-MINIFS(BB:BB,$E:$E,$E23)),
100*(BB23-MINIFS(BB:BB,$E:$E,$E23))/(MAXIFS(BB:BB,$E:$E,$E23)-MINIFS(BB:BB,$E:$E,$E23))))</f>
        <v/>
      </c>
      <c r="DR23" s="223" t="str">
        <f t="array" ref="DR23">IF(BC23="","",
IF(INDEX(Settings!$H:$H,MATCH(DR$1,Settings!$G:$G,0))=TRUE,
100-100*(BC23-MINIFS(BC:BC,$E:$E,$E23))/(MAXIFS(BC:BC,$E:$E,$E23)-MINIFS(BC:BC,$E:$E,$E23)),
100*(BC23-MINIFS(BC:BC,$E:$E,$E23))/(MAXIFS(BC:BC,$E:$E,$E23)-MINIFS(BC:BC,$E:$E,$E23))))</f>
        <v/>
      </c>
      <c r="DS23" s="223" t="str">
        <f t="array" ref="DS23">IF(BD23="","",
IF(INDEX(Settings!$H:$H,MATCH(DS$1,Settings!$G:$G,0))=TRUE,
100-100*(BD23-MINIFS(BD:BD,$E:$E,$E23))/(MAXIFS(BD:BD,$E:$E,$E23)-MINIFS(BD:BD,$E:$E,$E23)),
100*(BD23-MINIFS(BD:BD,$E:$E,$E23))/(MAXIFS(BD:BD,$E:$E,$E23)-MINIFS(BD:BD,$E:$E,$E23))))</f>
        <v/>
      </c>
      <c r="DT23" s="223" t="str">
        <f t="array" ref="DT23">IF(BE23="","",
IF(INDEX(Settings!$H:$H,MATCH(DT$1,Settings!$G:$G,0))=TRUE,
100-100*(BE23-MINIFS(BE:BE,$E:$E,$E23))/(MAXIFS(BE:BE,$E:$E,$E23)-MINIFS(BE:BE,$E:$E,$E23)),
100*(BE23-MINIFS(BE:BE,$E:$E,$E23))/(MAXIFS(BE:BE,$E:$E,$E23)-MINIFS(BE:BE,$E:$E,$E23))))</f>
        <v/>
      </c>
      <c r="DU23" s="223" t="str">
        <f t="array" ref="DU23">IF(BF23="","",
IF(INDEX(Settings!$H:$H,MATCH(DU$1,Settings!$G:$G,0))=TRUE,
100-100*(BF23-MINIFS(BF:BF,$E:$E,$E23))/(MAXIFS(BF:BF,$E:$E,$E23)-MINIFS(BF:BF,$E:$E,$E23)),
100*(BF23-MINIFS(BF:BF,$E:$E,$E23))/(MAXIFS(BF:BF,$E:$E,$E23)-MINIFS(BF:BF,$E:$E,$E23))))</f>
        <v/>
      </c>
      <c r="DV23" s="223" t="str">
        <f t="array" ref="DV23">IF(BG23="","",
IF(INDEX(Settings!$H:$H,MATCH(DV$1,Settings!$G:$G,0))=TRUE,
100-100*(BG23-MINIFS(BG:BG,$E:$E,$E23))/(MAXIFS(BG:BG,$E:$E,$E23)-MINIFS(BG:BG,$E:$E,$E23)),
100*(BG23-MINIFS(BG:BG,$E:$E,$E23))/(MAXIFS(BG:BG,$E:$E,$E23)-MINIFS(BG:BG,$E:$E,$E23))))</f>
        <v/>
      </c>
      <c r="DW23" s="223" t="str">
        <f t="array" ref="DW23">IF(BH23="","",
IF(INDEX(Settings!$H:$H,MATCH(DW$1,Settings!$G:$G,0))=TRUE,
100-100*(BH23-MINIFS(BH:BH,$E:$E,$E23))/(MAXIFS(BH:BH,$E:$E,$E23)-MINIFS(BH:BH,$E:$E,$E23)),
100*(BH23-MINIFS(BH:BH,$E:$E,$E23))/(MAXIFS(BH:BH,$E:$E,$E23)-MINIFS(BH:BH,$E:$E,$E23))))</f>
        <v/>
      </c>
      <c r="DX23" s="223" t="str">
        <f t="array" ref="DX23">IF(BI23="","",
IF(INDEX(Settings!$H:$H,MATCH(DX$1,Settings!$G:$G,0))=TRUE,
100-100*(BI23-MINIFS(BI:BI,$E:$E,$E23))/(MAXIFS(BI:BI,$E:$E,$E23)-MINIFS(BI:BI,$E:$E,$E23)),
100*(BI23-MINIFS(BI:BI,$E:$E,$E23))/(MAXIFS(BI:BI,$E:$E,$E23)-MINIFS(BI:BI,$E:$E,$E23))))</f>
        <v/>
      </c>
      <c r="DY23" s="223" t="str">
        <f t="array" ref="DY23">IF(BJ23="","",
IF(INDEX(Settings!$H:$H,MATCH(DY$1,Settings!$G:$G,0))=TRUE,
100-100*(BJ23-MINIFS(BJ:BJ,$E:$E,$E23))/(MAXIFS(BJ:BJ,$E:$E,$E23)-MINIFS(BJ:BJ,$E:$E,$E23)),
100*(BJ23-MINIFS(BJ:BJ,$E:$E,$E23))/(MAXIFS(BJ:BJ,$E:$E,$E23)-MINIFS(BJ:BJ,$E:$E,$E23))))</f>
        <v/>
      </c>
      <c r="DZ23" s="225"/>
      <c r="EA23" s="225"/>
      <c r="EB23" s="225" t="str">
        <f t="shared" si="8"/>
        <v/>
      </c>
      <c r="EC23" s="225" t="str">
        <f t="shared" si="9"/>
        <v/>
      </c>
      <c r="ED23" s="225" t="str">
        <f t="shared" si="10"/>
        <v/>
      </c>
      <c r="EE23" s="225" t="str">
        <f t="shared" si="11"/>
        <v/>
      </c>
      <c r="EF23" s="225" t="str">
        <f t="shared" si="12"/>
        <v/>
      </c>
      <c r="EG23" s="225" t="str">
        <f t="shared" si="13"/>
        <v/>
      </c>
      <c r="EH23" s="225"/>
      <c r="EI23" s="225"/>
      <c r="EJ23" s="225"/>
      <c r="EK23" s="225"/>
      <c r="EL23" s="225"/>
      <c r="EM23" s="225"/>
    </row>
    <row r="24">
      <c r="A24" s="230"/>
      <c r="B24" s="229"/>
      <c r="C24" s="230"/>
      <c r="D24" s="231" t="str">
        <f t="array" ref="D24">IFERROR(INDEX(Profiles!$B:$B,MATCH($A24,Profiles!$A:$A,0)),"")</f>
        <v/>
      </c>
      <c r="E24" s="231" t="str">
        <f t="array" ref="E24">IFERROR(INDEX(Profiles!$C:$C,MATCH($A24,Profiles!$A:$A,0)),"")</f>
        <v/>
      </c>
      <c r="F24" s="230"/>
      <c r="G24" s="230"/>
      <c r="H24" s="230"/>
      <c r="I24" s="231" t="str">
        <f>IF(A24="","",IF(Settings!$N$3="DATE",F24&amp;": "&amp;TEXT(B24,"M/DD/YY"),F24&amp;": "&amp;H24))</f>
        <v/>
      </c>
      <c r="J24" s="230"/>
      <c r="K24" s="230"/>
      <c r="L24" s="230"/>
      <c r="M24" s="232" t="str">
        <f t="shared" si="14"/>
        <v/>
      </c>
      <c r="N24" s="230"/>
      <c r="O24" s="230"/>
      <c r="P24" s="230"/>
      <c r="Q24" s="230"/>
      <c r="R24" s="230"/>
      <c r="S24" s="230" t="str">
        <f>IFERROR(VLOOKUP(AF24, 'YOYO IR Scores'!A:C, 3, FALSE), "")
</f>
        <v/>
      </c>
      <c r="T24" s="230"/>
      <c r="U24" s="230"/>
      <c r="V24" s="231"/>
      <c r="W24" s="231"/>
      <c r="X24" s="233" t="str">
        <f t="shared" si="4"/>
        <v/>
      </c>
      <c r="Y24" s="234" t="str">
        <f t="shared" si="5"/>
        <v/>
      </c>
      <c r="Z24" s="234" t="str">
        <f t="shared" si="6"/>
        <v/>
      </c>
      <c r="AA24" s="233" t="str">
        <f t="shared" si="7"/>
        <v/>
      </c>
      <c r="AB24" s="232"/>
      <c r="AC24" s="235"/>
      <c r="AD24" s="232"/>
      <c r="AE24" s="232" t="str">
        <f>IFERROR(VLOOKUP(AF24, 'YOYO IR Scores'!A:C, 2, FALSE), "")</f>
        <v/>
      </c>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t="str">
        <f t="array" ref="BK24">IF(J24="","",
IF(INDEX(Settings!$H:$H,MATCH(BY$1,Settings!$G:$G,0))=TRUE,
100-100*(J24-MIN(J:J))/(MAX(J:J)-MIN(J:J)),
100*(J24-MIN(J:J))/(MAX(J:J)-MIN(J:J))))</f>
        <v/>
      </c>
      <c r="BL24" s="232" t="str">
        <f t="array" ref="BL24">IF(J24="","",
IF(INDEX(Settings!$H:$H,MATCH(BY$1,Settings!$G:$G,0))=TRUE,
100-100*(J24-MINIFS(J:J,$E:$E,$E24))/(MAXIFS(J:J,$E:$E,$E24)-MINIFS(J:J,$E:$E,$E24)),
100*(J24-MINIFS(J:J,$E:$E,$E24))/(MAXIFS(J:J,$E:$E,$E24)-MINIFS(J:J,$E:$E,$E24))))</f>
        <v/>
      </c>
      <c r="BM24" s="232" t="str">
        <f t="array" ref="BM24">IF(J24="","",
IF(INDEX(Settings!$H:$H,MATCH(BY$1,Settings!$G:$G,0))=TRUE,
100-100*(J24-MINIFS(J:J,$E:$E,$E24,$I:$I,$I24))/(MAXIFS(J:J,$E:$E,$E24,$I:$I,$I24)-MINIFS(J:J,$E:$E,$E24,$I:$I,$I24)),
100*(J24-MINIFS(J:J,$E:$E,$E24,$I:$I,$I24))/(MAXIFS(J:J,$E:$E,$E24,$I:$I,$I24)-MINIFS(J:J,$E:$E,$E24,$I:$I,$I24))))</f>
        <v/>
      </c>
      <c r="BN24" s="231" t="str">
        <f t="array" ref="BN24">IF(J24="","",
IF(INDEX(Settings!$H:$H,MATCH(BY$1,Settings!$G:$G,0))=TRUE,
100-100*PERCENTRANK(J:J,J24),
100*PERCENTRANK(J:J,J24)))</f>
        <v/>
      </c>
      <c r="BO24" s="231" t="str">
        <f>IFERROR(__xludf.DUMMYFUNCTION("IF(J24="""","""",
IF(INDEX(Settings!$H:$H,MATCH(BY$1,Settings!$G:$G,0))=TRUE,
100-100*PERCENTRANK(FILTER(J:J,$E:$E=$E24),J24),
100*PERCENTRANK(FILTER(J:J,$E:$E=$E24),J24)))"),"")</f>
        <v/>
      </c>
      <c r="BP24" s="231" t="str">
        <f>IFERROR(__xludf.DUMMYFUNCTION("IF(J24="""","""",
IF(INDEX(Settings!$H:$H,MATCH(BY$1,Settings!$G:$G,0))=TRUE,
100-100*PERCENTRANK(FILTER(J:J,$E:$E=$E24,$I:$I=$I24),J24),
100*PERCENTRANK(FILTER(J:J,$E:$E=$E24,$I:$I=$I24),J24)))"),"")</f>
        <v/>
      </c>
      <c r="BQ24" s="233" t="str">
        <f t="array" ref="BQ24">IF(J24="","",
IF(INDEX(Settings!$H:$H,MATCH(BY$1,Settings!$G:$G,0))=TRUE,
-1*(J24-AVERAGE(J:J))/STDEV(J:J),
(J24-AVERAGE(J:J))/STDEV(J:J)))</f>
        <v/>
      </c>
      <c r="BR24" s="233" t="str">
        <f>IFERROR(__xludf.DUMMYFUNCTION("IF(J24="""","""",
IF(INDEX(Settings!$H:$H,MATCH(BY$1,Settings!$G:$G,0))=TRUE,
-1*(J24-AVERAGEIFS(J:J,$E:$E,$E24))/STDEV(FILTER(J:J,$E:$E=$E24)),
(J24-AVERAGEIFS(J:J,$E:$E,$E24))/STDEV(FILTER(J:J,$E:$E=$E24))))"),"")</f>
        <v/>
      </c>
      <c r="BS24" s="233"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1"/>
      <c r="BX24" s="231"/>
      <c r="BY24" s="232" t="str">
        <f t="array" ref="BY24">IF(J24="","",
IF(INDEX(Settings!$H:$H,MATCH(BY$1,Settings!$G:$G,0))=TRUE,
100-100*(J24-MINIFS(J:J,$E:$E,$E24))/(MAXIFS(J:J,$E:$E,$E24)-MINIFS(J:J,$E:$E,$E24)),
100*(J24-MINIFS(J:J,$E:$E,$E24))/(MAXIFS(J:J,$E:$E,$E24)-MINIFS(J:J,$E:$E,$E24))))</f>
        <v/>
      </c>
      <c r="BZ24" s="232" t="str">
        <f t="array" ref="BZ24">IF(K24="","",
IF(INDEX(Settings!$H:$H,MATCH(BZ$1,Settings!$G:$G,0))=TRUE,
100-100*(K24-MINIFS(K:K,$E:$E,$E24))/(MAXIFS(K:K,$E:$E,$E24)-MINIFS(K:K,$E:$E,$E24)),
100*(K24-MINIFS(K:K,$E:$E,$E24))/(MAXIFS(K:K,$E:$E,$E24)-MINIFS(K:K,$E:$E,$E24))))</f>
        <v/>
      </c>
      <c r="CA24" s="232" t="str">
        <f t="array" ref="CA24">IF(L24="","",
IF(INDEX(Settings!$H:$H,MATCH(CA$1,Settings!$G:$G,0))=TRUE,
100-100*(L24-MINIFS(L:L,$E:$E,$E24))/(MAXIFS(L:L,$E:$E,$E24)-MINIFS(L:L,$E:$E,$E24)),
100*(L24-MINIFS(L:L,$E:$E,$E24))/(MAXIFS(L:L,$E:$E,$E24)-MINIFS(L:L,$E:$E,$E24))))</f>
        <v/>
      </c>
      <c r="CB24" s="232" t="str">
        <f t="array" ref="CB24">IF(M24="","",
IF(INDEX(Settings!$H:$H,MATCH(CB$1,Settings!$G:$G,0))=TRUE,
100-100*(M24-MINIFS(M:M,$E:$E,$E24))/(MAXIFS(M:M,$E:$E,$E24)-MINIFS(M:M,$E:$E,$E24)),
100*(M24-MINIFS(M:M,$E:$E,$E24))/(MAXIFS(M:M,$E:$E,$E24)-MINIFS(M:M,$E:$E,$E24))))</f>
        <v/>
      </c>
      <c r="CC24" s="232" t="str">
        <f t="array" ref="CC24">IF(N24="","",
IF(INDEX(Settings!$H:$H,MATCH(CC$1,Settings!$G:$G,0))=TRUE,
100-100*(N24-MINIFS(N:N,$E:$E,$E24))/(MAXIFS(N:N,$E:$E,$E24)-MINIFS(N:N,$E:$E,$E24)),
100*(N24-MINIFS(N:N,$E:$E,$E24))/(MAXIFS(N:N,$E:$E,$E24)-MINIFS(N:N,$E:$E,$E24))))</f>
        <v/>
      </c>
      <c r="CD24" s="232" t="str">
        <f t="array" ref="CD24">IF(O24="","",
IF(INDEX(Settings!$H:$H,MATCH(CD$1,Settings!$G:$G,0))=TRUE,
100-100*(O24-MINIFS(O:O,$E:$E,$E24))/(MAXIFS(O:O,$E:$E,$E24)-MINIFS(O:O,$E:$E,$E24)),
100*(O24-MINIFS(O:O,$E:$E,$E24))/(MAXIFS(O:O,$E:$E,$E24)-MINIFS(O:O,$E:$E,$E24))))</f>
        <v/>
      </c>
      <c r="CE24" s="232" t="str">
        <f t="array" ref="CE24">IF(P24="","",
IF(INDEX(Settings!$H:$H,MATCH(CE$1,Settings!$G:$G,0))=TRUE,
100-100*(P24-MINIFS(P:P,$E:$E,$E24))/(MAXIFS(P:P,$E:$E,$E24)-MINIFS(P:P,$E:$E,$E24)),
100*(P24-MINIFS(P:P,$E:$E,$E24))/(MAXIFS(P:P,$E:$E,$E24)-MINIFS(P:P,$E:$E,$E24))))</f>
        <v/>
      </c>
      <c r="CF24" s="232" t="str">
        <f t="array" ref="CF24">IF(Q24="","",
IF(INDEX(Settings!$H:$H,MATCH(CF$1,Settings!$G:$G,0))=TRUE,
100-100*(Q24-MINIFS(Q:Q,$E:$E,$E24))/(MAXIFS(Q:Q,$E:$E,$E24)-MINIFS(Q:Q,$E:$E,$E24)),
100*(Q24-MINIFS(Q:Q,$E:$E,$E24))/(MAXIFS(Q:Q,$E:$E,$E24)-MINIFS(Q:Q,$E:$E,$E24))))</f>
        <v/>
      </c>
      <c r="CG24" s="232" t="str">
        <f t="array" ref="CG24">IF(R24="","",
IF(INDEX(Settings!$H:$H,MATCH(CG$1,Settings!$G:$G,0))=TRUE,
100-100*(R24-MINIFS(R:R,$E:$E,$E24))/(MAXIFS(R:R,$E:$E,$E24)-MINIFS(R:R,$E:$E,$E24)),
100*(R24-MINIFS(R:R,$E:$E,$E24))/(MAXIFS(R:R,$E:$E,$E24)-MINIFS(R:R,$E:$E,$E24))))</f>
        <v/>
      </c>
      <c r="CH24" s="232" t="str">
        <f t="array" ref="CH24">IF(S24="","",
IF(INDEX(Settings!$H:$H,MATCH(CH$1,Settings!$G:$G,0))=TRUE,
100-100*(S24-MINIFS(S:S,$E:$E,$E24))/(MAXIFS(S:S,$E:$E,$E24)-MINIFS(S:S,$E:$E,$E24)),
100*(S24-MINIFS(S:S,$E:$E,$E24))/(MAXIFS(S:S,$E:$E,$E24)-MINIFS(S:S,$E:$E,$E24))))</f>
        <v/>
      </c>
      <c r="CI24" s="232" t="str">
        <f t="array" ref="CI24">IF(T24="","",
IF(INDEX(Settings!$H:$H,MATCH(CI$1,Settings!$G:$G,0))=TRUE,
100-100*(T24-MINIFS(T:T,$E:$E,$E24))/(MAXIFS(T:T,$E:$E,$E24)-MINIFS(T:T,$E:$E,$E24)),
100*(T24-MINIFS(T:T,$E:$E,$E24))/(MAXIFS(T:T,$E:$E,$E24)-MINIFS(T:T,$E:$E,$E24))))</f>
        <v/>
      </c>
      <c r="CJ24" s="232" t="str">
        <f t="array" ref="CJ24">IF(U24="","",
IF(INDEX(Settings!$H:$H,MATCH(CJ$1,Settings!$G:$G,0))=TRUE,
100-100*(U24-MINIFS(U:U,$E:$E,$E24))/(MAXIFS(U:U,$E:$E,$E24)-MINIFS(U:U,$E:$E,$E24)),
100*(U24-MINIFS(U:U,$E:$E,$E24))/(MAXIFS(U:U,$E:$E,$E24)-MINIFS(U:U,$E:$E,$E24))))</f>
        <v/>
      </c>
      <c r="CK24" s="232" t="str">
        <f t="array" ref="CK24">IF(V24="","",
IF(INDEX(Settings!$H:$H,MATCH(CK$1,Settings!$G:$G,0))=TRUE,
100-100*(V24-MINIFS(V:V,$E:$E,$E24))/(MAXIFS(V:V,$E:$E,$E24)-MINIFS(V:V,$E:$E,$E24)),
100*(V24-MINIFS(V:V,$E:$E,$E24))/(MAXIFS(V:V,$E:$E,$E24)-MINIFS(V:V,$E:$E,$E24))))</f>
        <v/>
      </c>
      <c r="CL24" s="232" t="str">
        <f t="array" ref="CL24">IF(W24="","",
IF(INDEX(Settings!$H:$H,MATCH(CL$1,Settings!$G:$G,0))=TRUE,
100-100*(W24-MINIFS(W:W,$E:$E,$E24))/(MAXIFS(W:W,$E:$E,$E24)-MINIFS(W:W,$E:$E,$E24)),
100*(W24-MINIFS(W:W,$E:$E,$E24))/(MAXIFS(W:W,$E:$E,$E24)-MINIFS(W:W,$E:$E,$E24))))</f>
        <v/>
      </c>
      <c r="CM24" s="232" t="str">
        <f t="array" ref="CM24">IF(X24="","",
IF(INDEX(Settings!$H:$H,MATCH(CM$1,Settings!$G:$G,0))=TRUE,
100-100*(X24-MINIFS(X:X,$E:$E,$E24))/(MAXIFS(X:X,$E:$E,$E24)-MINIFS(X:X,$E:$E,$E24)),
100*(X24-MINIFS(X:X,$E:$E,$E24))/(MAXIFS(X:X,$E:$E,$E24)-MINIFS(X:X,$E:$E,$E24))))</f>
        <v/>
      </c>
      <c r="CN24" s="232" t="str">
        <f t="array" ref="CN24">IF(Y24="","",
IF(INDEX(Settings!$H:$H,MATCH(CN$1,Settings!$G:$G,0))=TRUE,
100-100*(Y24-MINIFS(Y:Y,$E:$E,$E24))/(MAXIFS(Y:Y,$E:$E,$E24)-MINIFS(Y:Y,$E:$E,$E24)),
100*(Y24-MINIFS(Y:Y,$E:$E,$E24))/(MAXIFS(Y:Y,$E:$E,$E24)-MINIFS(Y:Y,$E:$E,$E24))))</f>
        <v/>
      </c>
      <c r="CO24" s="232" t="str">
        <f t="array" ref="CO24">IF(Z24="","",
IF(INDEX(Settings!$H:$H,MATCH(CO$1,Settings!$G:$G,0))=TRUE,
100-100*(Z24-MINIFS(Z:Z,$E:$E,$E24))/(MAXIFS(Z:Z,$E:$E,$E24)-MINIFS(Z:Z,$E:$E,$E24)),
100*(Z24-MINIFS(Z:Z,$E:$E,$E24))/(MAXIFS(Z:Z,$E:$E,$E24)-MINIFS(Z:Z,$E:$E,$E24))))</f>
        <v/>
      </c>
      <c r="CP24" s="232" t="str">
        <f t="array" ref="CP24">IF(AA24="","",
IF(INDEX(Settings!$H:$H,MATCH(CP$1,Settings!$G:$G,0))=TRUE,
100-100*(AA24-MINIFS(AA:AA,$E:$E,$E24))/(MAXIFS(AA:AA,$E:$E,$E24)-MINIFS(AA:AA,$E:$E,$E24)),
100*(AA24-MINIFS(AA:AA,$E:$E,$E24))/(MAXIFS(AA:AA,$E:$E,$E24)-MINIFS(AA:AA,$E:$E,$E24))))</f>
        <v/>
      </c>
      <c r="CQ24" s="232" t="str">
        <f t="array" ref="CQ24">IF(AB24="","",
IF(INDEX(Settings!$H:$H,MATCH(CQ$1,Settings!$G:$G,0))=TRUE,
100-100*(AB24-MINIFS(AB:AB,$E:$E,$E24))/(MAXIFS(AB:AB,$E:$E,$E24)-MINIFS(AB:AB,$E:$E,$E24)),
100*(AB24-MINIFS(AB:AB,$E:$E,$E24))/(MAXIFS(AB:AB,$E:$E,$E24)-MINIFS(AB:AB,$E:$E,$E24))))</f>
        <v/>
      </c>
      <c r="CR24" s="232" t="str">
        <f t="array" ref="CR24">IF(AC24="","",
IF(INDEX(Settings!$H:$H,MATCH(CR$1,Settings!$G:$G,0))=TRUE,
100-100*(AC24-MINIFS(AC:AC,$E:$E,$E24))/(MAXIFS(AC:AC,$E:$E,$E24)-MINIFS(AC:AC,$E:$E,$E24)),
100*(AC24-MINIFS(AC:AC,$E:$E,$E24))/(MAXIFS(AC:AC,$E:$E,$E24)-MINIFS(AC:AC,$E:$E,$E24))))</f>
        <v/>
      </c>
      <c r="CS24" s="232" t="str">
        <f t="array" ref="CS24">IF(AD24="","",
IF(INDEX(Settings!$H:$H,MATCH(CS$1,Settings!$G:$G,0))=TRUE,
100-100*(AD24-MINIFS(AD:AD,$E:$E,$E24))/(MAXIFS(AD:AD,$E:$E,$E24)-MINIFS(AD:AD,$E:$E,$E24)),
100*(AD24-MINIFS(AD:AD,$E:$E,$E24))/(MAXIFS(AD:AD,$E:$E,$E24)-MINIFS(AD:AD,$E:$E,$E24))))</f>
        <v/>
      </c>
      <c r="CT24" s="232" t="str">
        <f t="array" ref="CT24">IF(AE24="","",
IF(INDEX(Settings!$H:$H,MATCH(CT$1,Settings!$G:$G,0))=TRUE,
100-100*(AE24-MINIFS(AE:AE,$E:$E,$E24))/(MAXIFS(AE:AE,$E:$E,$E24)-MINIFS(AE:AE,$E:$E,$E24)),
100*(AE24-MINIFS(AE:AE,$E:$E,$E24))/(MAXIFS(AE:AE,$E:$E,$E24)-MINIFS(AE:AE,$E:$E,$E24))))</f>
        <v/>
      </c>
      <c r="CU24" s="232" t="str">
        <f t="array" ref="CU24">IF(AF24="","",
IF(INDEX(Settings!$H:$H,MATCH(CU$1,Settings!$G:$G,0))=TRUE,
100-100*(AF24-MINIFS(AF:AF,$E:$E,$E24))/(MAXIFS(AF:AF,$E:$E,$E24)-MINIFS(AF:AF,$E:$E,$E24)),
100*(AF24-MINIFS(AF:AF,$E:$E,$E24))/(MAXIFS(AF:AF,$E:$E,$E24)-MINIFS(AF:AF,$E:$E,$E24))))</f>
        <v/>
      </c>
      <c r="CV24" s="232" t="str">
        <f t="array" ref="CV24">IF(AG24="","",
IF(INDEX(Settings!$H:$H,MATCH(CV$1,Settings!$G:$G,0))=TRUE,
100-100*(AG24-MINIFS(AG:AG,$E:$E,$E24))/(MAXIFS(AG:AG,$E:$E,$E24)-MINIFS(AG:AG,$E:$E,$E24)),
100*(AG24-MINIFS(AG:AG,$E:$E,$E24))/(MAXIFS(AG:AG,$E:$E,$E24)-MINIFS(AG:AG,$E:$E,$E24))))</f>
        <v/>
      </c>
      <c r="CW24" s="232" t="str">
        <f t="array" ref="CW24">IF(AH24="","",
IF(INDEX(Settings!$H:$H,MATCH(CW$1,Settings!$G:$G,0))=TRUE,
100-100*(AH24-MINIFS(AH:AH,$E:$E,$E24))/(MAXIFS(AH:AH,$E:$E,$E24)-MINIFS(AH:AH,$E:$E,$E24)),
100*(AH24-MINIFS(AH:AH,$E:$E,$E24))/(MAXIFS(AH:AH,$E:$E,$E24)-MINIFS(AH:AH,$E:$E,$E24))))</f>
        <v/>
      </c>
      <c r="CX24" s="232" t="str">
        <f t="array" ref="CX24">IF(AI24="","",
IF(INDEX(Settings!$H:$H,MATCH(CX$1,Settings!$G:$G,0))=TRUE,
100-100*(AI24-MINIFS(AI:AI,$E:$E,$E24))/(MAXIFS(AI:AI,$E:$E,$E24)-MINIFS(AI:AI,$E:$E,$E24)),
100*(AI24-MINIFS(AI:AI,$E:$E,$E24))/(MAXIFS(AI:AI,$E:$E,$E24)-MINIFS(AI:AI,$E:$E,$E24))))</f>
        <v/>
      </c>
      <c r="CY24" s="232" t="str">
        <f t="array" ref="CY24">IF(AJ24="","",
IF(INDEX(Settings!$H:$H,MATCH(CY$1,Settings!$G:$G,0))=TRUE,
100-100*(AJ24-MINIFS(AJ:AJ,$E:$E,$E24))/(MAXIFS(AJ:AJ,$E:$E,$E24)-MINIFS(AJ:AJ,$E:$E,$E24)),
100*(AJ24-MINIFS(AJ:AJ,$E:$E,$E24))/(MAXIFS(AJ:AJ,$E:$E,$E24)-MINIFS(AJ:AJ,$E:$E,$E24))))</f>
        <v/>
      </c>
      <c r="CZ24" s="232" t="str">
        <f t="array" ref="CZ24">IF(AK24="","",
IF(INDEX(Settings!$H:$H,MATCH(CZ$1,Settings!$G:$G,0))=TRUE,
100-100*(AK24-MINIFS(AK:AK,$E:$E,$E24))/(MAXIFS(AK:AK,$E:$E,$E24)-MINIFS(AK:AK,$E:$E,$E24)),
100*(AK24-MINIFS(AK:AK,$E:$E,$E24))/(MAXIFS(AK:AK,$E:$E,$E24)-MINIFS(AK:AK,$E:$E,$E24))))</f>
        <v/>
      </c>
      <c r="DA24" s="232" t="str">
        <f t="array" ref="DA24">IF(AL24="","",
IF(INDEX(Settings!$H:$H,MATCH(DA$1,Settings!$G:$G,0))=TRUE,
100-100*(AL24-MINIFS(AL:AL,$E:$E,$E24))/(MAXIFS(AL:AL,$E:$E,$E24)-MINIFS(AL:AL,$E:$E,$E24)),
100*(AL24-MINIFS(AL:AL,$E:$E,$E24))/(MAXIFS(AL:AL,$E:$E,$E24)-MINIFS(AL:AL,$E:$E,$E24))))</f>
        <v/>
      </c>
      <c r="DB24" s="232" t="str">
        <f t="array" ref="DB24">IF(AM24="","",
IF(INDEX(Settings!$H:$H,MATCH(DB$1,Settings!$G:$G,0))=TRUE,
100-100*(AM24-MINIFS(AM:AM,$E:$E,$E24))/(MAXIFS(AM:AM,$E:$E,$E24)-MINIFS(AM:AM,$E:$E,$E24)),
100*(AM24-MINIFS(AM:AM,$E:$E,$E24))/(MAXIFS(AM:AM,$E:$E,$E24)-MINIFS(AM:AM,$E:$E,$E24))))</f>
        <v/>
      </c>
      <c r="DC24" s="232" t="str">
        <f t="array" ref="DC24">IF(AN24="","",
IF(INDEX(Settings!$H:$H,MATCH(DC$1,Settings!$G:$G,0))=TRUE,
100-100*(AN24-MINIFS(AN:AN,$E:$E,$E24))/(MAXIFS(AN:AN,$E:$E,$E24)-MINIFS(AN:AN,$E:$E,$E24)),
100*(AN24-MINIFS(AN:AN,$E:$E,$E24))/(MAXIFS(AN:AN,$E:$E,$E24)-MINIFS(AN:AN,$E:$E,$E24))))</f>
        <v/>
      </c>
      <c r="DD24" s="232" t="str">
        <f t="array" ref="DD24">IF(AO24="","",
IF(INDEX(Settings!$H:$H,MATCH(DD$1,Settings!$G:$G,0))=TRUE,
100-100*(AO24-MINIFS(AO:AO,$E:$E,$E24))/(MAXIFS(AO:AO,$E:$E,$E24)-MINIFS(AO:AO,$E:$E,$E24)),
100*(AO24-MINIFS(AO:AO,$E:$E,$E24))/(MAXIFS(AO:AO,$E:$E,$E24)-MINIFS(AO:AO,$E:$E,$E24))))</f>
        <v/>
      </c>
      <c r="DE24" s="232" t="str">
        <f t="array" ref="DE24">IF(AP24="","",
IF(INDEX(Settings!$H:$H,MATCH(DE$1,Settings!$G:$G,0))=TRUE,
100-100*(AP24-MINIFS(AP:AP,$E:$E,$E24))/(MAXIFS(AP:AP,$E:$E,$E24)-MINIFS(AP:AP,$E:$E,$E24)),
100*(AP24-MINIFS(AP:AP,$E:$E,$E24))/(MAXIFS(AP:AP,$E:$E,$E24)-MINIFS(AP:AP,$E:$E,$E24))))</f>
        <v/>
      </c>
      <c r="DF24" s="232" t="str">
        <f t="array" ref="DF24">IF(AQ24="","",
IF(INDEX(Settings!$H:$H,MATCH(DF$1,Settings!$G:$G,0))=TRUE,
100-100*(AQ24-MINIFS(AQ:AQ,$E:$E,$E24))/(MAXIFS(AQ:AQ,$E:$E,$E24)-MINIFS(AQ:AQ,$E:$E,$E24)),
100*(AQ24-MINIFS(AQ:AQ,$E:$E,$E24))/(MAXIFS(AQ:AQ,$E:$E,$E24)-MINIFS(AQ:AQ,$E:$E,$E24))))</f>
        <v/>
      </c>
      <c r="DG24" s="232" t="str">
        <f t="array" ref="DG24">IF(AR24="","",
IF(INDEX(Settings!$H:$H,MATCH(DG$1,Settings!$G:$G,0))=TRUE,
100-100*(AR24-MINIFS(AR:AR,$E:$E,$E24))/(MAXIFS(AR:AR,$E:$E,$E24)-MINIFS(AR:AR,$E:$E,$E24)),
100*(AR24-MINIFS(AR:AR,$E:$E,$E24))/(MAXIFS(AR:AR,$E:$E,$E24)-MINIFS(AR:AR,$E:$E,$E24))))</f>
        <v/>
      </c>
      <c r="DH24" s="232" t="str">
        <f t="array" ref="DH24">IF(AS24="","",
IF(INDEX(Settings!$H:$H,MATCH(DH$1,Settings!$G:$G,0))=TRUE,
100-100*(AS24-MINIFS(AS:AS,$E:$E,$E24))/(MAXIFS(AS:AS,$E:$E,$E24)-MINIFS(AS:AS,$E:$E,$E24)),
100*(AS24-MINIFS(AS:AS,$E:$E,$E24))/(MAXIFS(AS:AS,$E:$E,$E24)-MINIFS(AS:AS,$E:$E,$E24))))</f>
        <v/>
      </c>
      <c r="DI24" s="232" t="str">
        <f t="array" ref="DI24">IF(AT24="","",
IF(INDEX(Settings!$H:$H,MATCH(DI$1,Settings!$G:$G,0))=TRUE,
100-100*(AT24-MINIFS(AT:AT,$E:$E,$E24))/(MAXIFS(AT:AT,$E:$E,$E24)-MINIFS(AT:AT,$E:$E,$E24)),
100*(AT24-MINIFS(AT:AT,$E:$E,$E24))/(MAXIFS(AT:AT,$E:$E,$E24)-MINIFS(AT:AT,$E:$E,$E24))))</f>
        <v/>
      </c>
      <c r="DJ24" s="232" t="str">
        <f t="array" ref="DJ24">IF(AU24="","",
IF(INDEX(Settings!$H:$H,MATCH(DJ$1,Settings!$G:$G,0))=TRUE,
100-100*(AU24-MINIFS(AU:AU,$E:$E,$E24))/(MAXIFS(AU:AU,$E:$E,$E24)-MINIFS(AU:AU,$E:$E,$E24)),
100*(AU24-MINIFS(AU:AU,$E:$E,$E24))/(MAXIFS(AU:AU,$E:$E,$E24)-MINIFS(AU:AU,$E:$E,$E24))))</f>
        <v/>
      </c>
      <c r="DK24" s="232" t="str">
        <f t="array" ref="DK24">IF(AV24="","",
IF(INDEX(Settings!$H:$H,MATCH(DK$1,Settings!$G:$G,0))=TRUE,
100-100*(AV24-MINIFS(AV:AV,$E:$E,$E24))/(MAXIFS(AV:AV,$E:$E,$E24)-MINIFS(AV:AV,$E:$E,$E24)),
100*(AV24-MINIFS(AV:AV,$E:$E,$E24))/(MAXIFS(AV:AV,$E:$E,$E24)-MINIFS(AV:AV,$E:$E,$E24))))</f>
        <v/>
      </c>
      <c r="DL24" s="232" t="str">
        <f t="array" ref="DL24">IF(AW24="","",
IF(INDEX(Settings!$H:$H,MATCH(DL$1,Settings!$G:$G,0))=TRUE,
100-100*(AW24-MINIFS(AW:AW,$E:$E,$E24))/(MAXIFS(AW:AW,$E:$E,$E24)-MINIFS(AW:AW,$E:$E,$E24)),
100*(AW24-MINIFS(AW:AW,$E:$E,$E24))/(MAXIFS(AW:AW,$E:$E,$E24)-MINIFS(AW:AW,$E:$E,$E24))))</f>
        <v/>
      </c>
      <c r="DM24" s="232" t="str">
        <f t="array" ref="DM24">IF(AX24="","",
IF(INDEX(Settings!$H:$H,MATCH(DM$1,Settings!$G:$G,0))=TRUE,
100-100*(AX24-MINIFS(AX:AX,$E:$E,$E24))/(MAXIFS(AX:AX,$E:$E,$E24)-MINIFS(AX:AX,$E:$E,$E24)),
100*(AX24-MINIFS(AX:AX,$E:$E,$E24))/(MAXIFS(AX:AX,$E:$E,$E24)-MINIFS(AX:AX,$E:$E,$E24))))</f>
        <v/>
      </c>
      <c r="DN24" s="232" t="str">
        <f t="array" ref="DN24">IF(AY24="","",
IF(INDEX(Settings!$H:$H,MATCH(DN$1,Settings!$G:$G,0))=TRUE,
100-100*(AY24-MINIFS(AY:AY,$E:$E,$E24))/(MAXIFS(AY:AY,$E:$E,$E24)-MINIFS(AY:AY,$E:$E,$E24)),
100*(AY24-MINIFS(AY:AY,$E:$E,$E24))/(MAXIFS(AY:AY,$E:$E,$E24)-MINIFS(AY:AY,$E:$E,$E24))))</f>
        <v/>
      </c>
      <c r="DO24" s="232" t="str">
        <f t="array" ref="DO24">IF(AZ24="","",
IF(INDEX(Settings!$H:$H,MATCH(DO$1,Settings!$G:$G,0))=TRUE,
100-100*(AZ24-MINIFS(AZ:AZ,$E:$E,$E24))/(MAXIFS(AZ:AZ,$E:$E,$E24)-MINIFS(AZ:AZ,$E:$E,$E24)),
100*(AZ24-MINIFS(AZ:AZ,$E:$E,$E24))/(MAXIFS(AZ:AZ,$E:$E,$E24)-MINIFS(AZ:AZ,$E:$E,$E24))))</f>
        <v/>
      </c>
      <c r="DP24" s="232" t="str">
        <f t="array" ref="DP24">IF(BA24="","",
IF(INDEX(Settings!$H:$H,MATCH(DP$1,Settings!$G:$G,0))=TRUE,
100-100*(BA24-MINIFS(BA:BA,$E:$E,$E24))/(MAXIFS(BA:BA,$E:$E,$E24)-MINIFS(BA:BA,$E:$E,$E24)),
100*(BA24-MINIFS(BA:BA,$E:$E,$E24))/(MAXIFS(BA:BA,$E:$E,$E24)-MINIFS(BA:BA,$E:$E,$E24))))</f>
        <v/>
      </c>
      <c r="DQ24" s="232" t="str">
        <f t="array" ref="DQ24">IF(BB24="","",
IF(INDEX(Settings!$H:$H,MATCH(DQ$1,Settings!$G:$G,0))=TRUE,
100-100*(BB24-MINIFS(BB:BB,$E:$E,$E24))/(MAXIFS(BB:BB,$E:$E,$E24)-MINIFS(BB:BB,$E:$E,$E24)),
100*(BB24-MINIFS(BB:BB,$E:$E,$E24))/(MAXIFS(BB:BB,$E:$E,$E24)-MINIFS(BB:BB,$E:$E,$E24))))</f>
        <v/>
      </c>
      <c r="DR24" s="232" t="str">
        <f t="array" ref="DR24">IF(BC24="","",
IF(INDEX(Settings!$H:$H,MATCH(DR$1,Settings!$G:$G,0))=TRUE,
100-100*(BC24-MINIFS(BC:BC,$E:$E,$E24))/(MAXIFS(BC:BC,$E:$E,$E24)-MINIFS(BC:BC,$E:$E,$E24)),
100*(BC24-MINIFS(BC:BC,$E:$E,$E24))/(MAXIFS(BC:BC,$E:$E,$E24)-MINIFS(BC:BC,$E:$E,$E24))))</f>
        <v/>
      </c>
      <c r="DS24" s="232" t="str">
        <f t="array" ref="DS24">IF(BD24="","",
IF(INDEX(Settings!$H:$H,MATCH(DS$1,Settings!$G:$G,0))=TRUE,
100-100*(BD24-MINIFS(BD:BD,$E:$E,$E24))/(MAXIFS(BD:BD,$E:$E,$E24)-MINIFS(BD:BD,$E:$E,$E24)),
100*(BD24-MINIFS(BD:BD,$E:$E,$E24))/(MAXIFS(BD:BD,$E:$E,$E24)-MINIFS(BD:BD,$E:$E,$E24))))</f>
        <v/>
      </c>
      <c r="DT24" s="232" t="str">
        <f t="array" ref="DT24">IF(BE24="","",
IF(INDEX(Settings!$H:$H,MATCH(DT$1,Settings!$G:$G,0))=TRUE,
100-100*(BE24-MINIFS(BE:BE,$E:$E,$E24))/(MAXIFS(BE:BE,$E:$E,$E24)-MINIFS(BE:BE,$E:$E,$E24)),
100*(BE24-MINIFS(BE:BE,$E:$E,$E24))/(MAXIFS(BE:BE,$E:$E,$E24)-MINIFS(BE:BE,$E:$E,$E24))))</f>
        <v/>
      </c>
      <c r="DU24" s="232" t="str">
        <f t="array" ref="DU24">IF(BF24="","",
IF(INDEX(Settings!$H:$H,MATCH(DU$1,Settings!$G:$G,0))=TRUE,
100-100*(BF24-MINIFS(BF:BF,$E:$E,$E24))/(MAXIFS(BF:BF,$E:$E,$E24)-MINIFS(BF:BF,$E:$E,$E24)),
100*(BF24-MINIFS(BF:BF,$E:$E,$E24))/(MAXIFS(BF:BF,$E:$E,$E24)-MINIFS(BF:BF,$E:$E,$E24))))</f>
        <v/>
      </c>
      <c r="DV24" s="232" t="str">
        <f t="array" ref="DV24">IF(BG24="","",
IF(INDEX(Settings!$H:$H,MATCH(DV$1,Settings!$G:$G,0))=TRUE,
100-100*(BG24-MINIFS(BG:BG,$E:$E,$E24))/(MAXIFS(BG:BG,$E:$E,$E24)-MINIFS(BG:BG,$E:$E,$E24)),
100*(BG24-MINIFS(BG:BG,$E:$E,$E24))/(MAXIFS(BG:BG,$E:$E,$E24)-MINIFS(BG:BG,$E:$E,$E24))))</f>
        <v/>
      </c>
      <c r="DW24" s="232" t="str">
        <f t="array" ref="DW24">IF(BH24="","",
IF(INDEX(Settings!$H:$H,MATCH(DW$1,Settings!$G:$G,0))=TRUE,
100-100*(BH24-MINIFS(BH:BH,$E:$E,$E24))/(MAXIFS(BH:BH,$E:$E,$E24)-MINIFS(BH:BH,$E:$E,$E24)),
100*(BH24-MINIFS(BH:BH,$E:$E,$E24))/(MAXIFS(BH:BH,$E:$E,$E24)-MINIFS(BH:BH,$E:$E,$E24))))</f>
        <v/>
      </c>
      <c r="DX24" s="232" t="str">
        <f t="array" ref="DX24">IF(BI24="","",
IF(INDEX(Settings!$H:$H,MATCH(DX$1,Settings!$G:$G,0))=TRUE,
100-100*(BI24-MINIFS(BI:BI,$E:$E,$E24))/(MAXIFS(BI:BI,$E:$E,$E24)-MINIFS(BI:BI,$E:$E,$E24)),
100*(BI24-MINIFS(BI:BI,$E:$E,$E24))/(MAXIFS(BI:BI,$E:$E,$E24)-MINIFS(BI:BI,$E:$E,$E24))))</f>
        <v/>
      </c>
      <c r="DY24" s="232" t="str">
        <f t="array" ref="DY24">IF(BJ24="","",
IF(INDEX(Settings!$H:$H,MATCH(DY$1,Settings!$G:$G,0))=TRUE,
100-100*(BJ24-MINIFS(BJ:BJ,$E:$E,$E24))/(MAXIFS(BJ:BJ,$E:$E,$E24)-MINIFS(BJ:BJ,$E:$E,$E24)),
100*(BJ24-MINIFS(BJ:BJ,$E:$E,$E24))/(MAXIFS(BJ:BJ,$E:$E,$E24)-MINIFS(BJ:BJ,$E:$E,$E24))))</f>
        <v/>
      </c>
      <c r="DZ24" s="234"/>
      <c r="EA24" s="234"/>
      <c r="EB24" s="234" t="str">
        <f t="shared" si="8"/>
        <v/>
      </c>
      <c r="EC24" s="234" t="str">
        <f t="shared" si="9"/>
        <v/>
      </c>
      <c r="ED24" s="234" t="str">
        <f t="shared" si="10"/>
        <v/>
      </c>
      <c r="EE24" s="234" t="str">
        <f t="shared" si="11"/>
        <v/>
      </c>
      <c r="EF24" s="234" t="str">
        <f t="shared" si="12"/>
        <v/>
      </c>
      <c r="EG24" s="234" t="str">
        <f t="shared" si="13"/>
        <v/>
      </c>
      <c r="EH24" s="234"/>
      <c r="EI24" s="234"/>
      <c r="EJ24" s="234"/>
      <c r="EK24" s="234"/>
      <c r="EL24" s="234"/>
      <c r="EM24" s="234"/>
    </row>
    <row r="25">
      <c r="A25" s="222"/>
      <c r="B25" s="221"/>
      <c r="C25" s="222"/>
      <c r="D25" s="49" t="str">
        <f t="array" ref="D25">IFERROR(INDEX(Profiles!$B:$B,MATCH($A25,Profiles!$A:$A,0)),"")</f>
        <v/>
      </c>
      <c r="E25" s="49" t="str">
        <f t="array" ref="E25">IFERROR(INDEX(Profiles!$C:$C,MATCH($A25,Profiles!$A:$A,0)),"")</f>
        <v/>
      </c>
      <c r="F25" s="222"/>
      <c r="G25" s="222"/>
      <c r="H25" s="222"/>
      <c r="I25" s="49" t="str">
        <f>IF(A25="","",IF(Settings!$N$3="DATE",F25&amp;": "&amp;TEXT(B25,"M/DD/YY"),F25&amp;": "&amp;H25))</f>
        <v/>
      </c>
      <c r="J25" s="222"/>
      <c r="K25" s="222"/>
      <c r="L25" s="222"/>
      <c r="M25" s="223" t="str">
        <f t="shared" si="14"/>
        <v/>
      </c>
      <c r="N25" s="222"/>
      <c r="O25" s="49"/>
      <c r="P25" s="49"/>
      <c r="Q25" s="222"/>
      <c r="R25" s="49"/>
      <c r="S25" s="222" t="str">
        <f>IFERROR(VLOOKUP(AF25, 'YOYO IR Scores'!A:C, 3, FALSE), "")
</f>
        <v/>
      </c>
      <c r="T25" s="222"/>
      <c r="U25" s="222"/>
      <c r="V25" s="49"/>
      <c r="W25" s="49"/>
      <c r="X25" s="224" t="str">
        <f t="shared" si="4"/>
        <v/>
      </c>
      <c r="Y25" s="225" t="str">
        <f t="shared" si="5"/>
        <v/>
      </c>
      <c r="Z25" s="225" t="str">
        <f t="shared" si="6"/>
        <v/>
      </c>
      <c r="AA25" s="224" t="str">
        <f t="shared" si="7"/>
        <v/>
      </c>
      <c r="AB25" s="223"/>
      <c r="AC25" s="223"/>
      <c r="AD25" s="223"/>
      <c r="AE25" s="223" t="str">
        <f>IFERROR(VLOOKUP(AF25, 'YOYO IR Scores'!A:C, 2, FALSE), "")</f>
        <v/>
      </c>
      <c r="AF25" s="223"/>
      <c r="AG25" s="223"/>
      <c r="AH25" s="223"/>
      <c r="AI25" s="223"/>
      <c r="AJ25" s="223"/>
      <c r="AK25" s="223"/>
      <c r="AL25" s="223"/>
      <c r="AM25" s="223"/>
      <c r="AN25" s="223"/>
      <c r="AO25" s="223"/>
      <c r="AP25" s="223"/>
      <c r="AQ25" s="223"/>
      <c r="AR25" s="223"/>
      <c r="AS25" s="223"/>
      <c r="AT25" s="223"/>
      <c r="AU25" s="223"/>
      <c r="AV25" s="223"/>
      <c r="AW25" s="223"/>
      <c r="AX25" s="223"/>
      <c r="AY25" s="223"/>
      <c r="AZ25" s="223"/>
      <c r="BA25" s="223"/>
      <c r="BB25" s="223"/>
      <c r="BC25" s="223"/>
      <c r="BD25" s="223"/>
      <c r="BE25" s="223"/>
      <c r="BF25" s="223"/>
      <c r="BG25" s="223"/>
      <c r="BH25" s="223"/>
      <c r="BI25" s="223"/>
      <c r="BJ25" s="223"/>
      <c r="BK25" s="223" t="str">
        <f t="array" ref="BK25">IF(J25="","",
IF(INDEX(Settings!$H:$H,MATCH(BY$1,Settings!$G:$G,0))=TRUE,
100-100*(J25-MIN(J:J))/(MAX(J:J)-MIN(J:J)),
100*(J25-MIN(J:J))/(MAX(J:J)-MIN(J:J))))</f>
        <v/>
      </c>
      <c r="BL25" s="223" t="str">
        <f t="array" ref="BL25">IF(J25="","",
IF(INDEX(Settings!$H:$H,MATCH(BY$1,Settings!$G:$G,0))=TRUE,
100-100*(J25-MINIFS(J:J,$E:$E,$E25))/(MAXIFS(J:J,$E:$E,$E25)-MINIFS(J:J,$E:$E,$E25)),
100*(J25-MINIFS(J:J,$E:$E,$E25))/(MAXIFS(J:J,$E:$E,$E25)-MINIFS(J:J,$E:$E,$E25))))</f>
        <v/>
      </c>
      <c r="BM25" s="223"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4" t="str">
        <f t="array" ref="BQ25">IF(J25="","",
IF(INDEX(Settings!$H:$H,MATCH(BY$1,Settings!$G:$G,0))=TRUE,
-1*(J25-AVERAGE(J:J))/STDEV(J:J),
(J25-AVERAGE(J:J))/STDEV(J:J)))</f>
        <v/>
      </c>
      <c r="BR25" s="224" t="str">
        <f>IFERROR(__xludf.DUMMYFUNCTION("IF(J25="""","""",
IF(INDEX(Settings!$H:$H,MATCH(BY$1,Settings!$G:$G,0))=TRUE,
-1*(J25-AVERAGEIFS(J:J,$E:$E,$E25))/STDEV(FILTER(J:J,$E:$E=$E25)),
(J25-AVERAGEIFS(J:J,$E:$E,$E25))/STDEV(FILTER(J:J,$E:$E=$E25))))"),"")</f>
        <v/>
      </c>
      <c r="BS25" s="224"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3" t="str">
        <f t="array" ref="BY25">IF(J25="","",
IF(INDEX(Settings!$H:$H,MATCH(BY$1,Settings!$G:$G,0))=TRUE,
100-100*(J25-MINIFS(J:J,$E:$E,$E25))/(MAXIFS(J:J,$E:$E,$E25)-MINIFS(J:J,$E:$E,$E25)),
100*(J25-MINIFS(J:J,$E:$E,$E25))/(MAXIFS(J:J,$E:$E,$E25)-MINIFS(J:J,$E:$E,$E25))))</f>
        <v/>
      </c>
      <c r="BZ25" s="223" t="str">
        <f t="array" ref="BZ25">IF(K25="","",
IF(INDEX(Settings!$H:$H,MATCH(BZ$1,Settings!$G:$G,0))=TRUE,
100-100*(K25-MINIFS(K:K,$E:$E,$E25))/(MAXIFS(K:K,$E:$E,$E25)-MINIFS(K:K,$E:$E,$E25)),
100*(K25-MINIFS(K:K,$E:$E,$E25))/(MAXIFS(K:K,$E:$E,$E25)-MINIFS(K:K,$E:$E,$E25))))</f>
        <v/>
      </c>
      <c r="CA25" s="223" t="str">
        <f t="array" ref="CA25">IF(L25="","",
IF(INDEX(Settings!$H:$H,MATCH(CA$1,Settings!$G:$G,0))=TRUE,
100-100*(L25-MINIFS(L:L,$E:$E,$E25))/(MAXIFS(L:L,$E:$E,$E25)-MINIFS(L:L,$E:$E,$E25)),
100*(L25-MINIFS(L:L,$E:$E,$E25))/(MAXIFS(L:L,$E:$E,$E25)-MINIFS(L:L,$E:$E,$E25))))</f>
        <v/>
      </c>
      <c r="CB25" s="223" t="str">
        <f t="array" ref="CB25">IF(M25="","",
IF(INDEX(Settings!$H:$H,MATCH(CB$1,Settings!$G:$G,0))=TRUE,
100-100*(M25-MINIFS(M:M,$E:$E,$E25))/(MAXIFS(M:M,$E:$E,$E25)-MINIFS(M:M,$E:$E,$E25)),
100*(M25-MINIFS(M:M,$E:$E,$E25))/(MAXIFS(M:M,$E:$E,$E25)-MINIFS(M:M,$E:$E,$E25))))</f>
        <v/>
      </c>
      <c r="CC25" s="223" t="str">
        <f t="array" ref="CC25">IF(N25="","",
IF(INDEX(Settings!$H:$H,MATCH(CC$1,Settings!$G:$G,0))=TRUE,
100-100*(N25-MINIFS(N:N,$E:$E,$E25))/(MAXIFS(N:N,$E:$E,$E25)-MINIFS(N:N,$E:$E,$E25)),
100*(N25-MINIFS(N:N,$E:$E,$E25))/(MAXIFS(N:N,$E:$E,$E25)-MINIFS(N:N,$E:$E,$E25))))</f>
        <v/>
      </c>
      <c r="CD25" s="223" t="str">
        <f t="array" ref="CD25">IF(O25="","",
IF(INDEX(Settings!$H:$H,MATCH(CD$1,Settings!$G:$G,0))=TRUE,
100-100*(O25-MINIFS(O:O,$E:$E,$E25))/(MAXIFS(O:O,$E:$E,$E25)-MINIFS(O:O,$E:$E,$E25)),
100*(O25-MINIFS(O:O,$E:$E,$E25))/(MAXIFS(O:O,$E:$E,$E25)-MINIFS(O:O,$E:$E,$E25))))</f>
        <v/>
      </c>
      <c r="CE25" s="223" t="str">
        <f t="array" ref="CE25">IF(P25="","",
IF(INDEX(Settings!$H:$H,MATCH(CE$1,Settings!$G:$G,0))=TRUE,
100-100*(P25-MINIFS(P:P,$E:$E,$E25))/(MAXIFS(P:P,$E:$E,$E25)-MINIFS(P:P,$E:$E,$E25)),
100*(P25-MINIFS(P:P,$E:$E,$E25))/(MAXIFS(P:P,$E:$E,$E25)-MINIFS(P:P,$E:$E,$E25))))</f>
        <v/>
      </c>
      <c r="CF25" s="223" t="str">
        <f t="array" ref="CF25">IF(Q25="","",
IF(INDEX(Settings!$H:$H,MATCH(CF$1,Settings!$G:$G,0))=TRUE,
100-100*(Q25-MINIFS(Q:Q,$E:$E,$E25))/(MAXIFS(Q:Q,$E:$E,$E25)-MINIFS(Q:Q,$E:$E,$E25)),
100*(Q25-MINIFS(Q:Q,$E:$E,$E25))/(MAXIFS(Q:Q,$E:$E,$E25)-MINIFS(Q:Q,$E:$E,$E25))))</f>
        <v/>
      </c>
      <c r="CG25" s="223" t="str">
        <f t="array" ref="CG25">IF(R25="","",
IF(INDEX(Settings!$H:$H,MATCH(CG$1,Settings!$G:$G,0))=TRUE,
100-100*(R25-MINIFS(R:R,$E:$E,$E25))/(MAXIFS(R:R,$E:$E,$E25)-MINIFS(R:R,$E:$E,$E25)),
100*(R25-MINIFS(R:R,$E:$E,$E25))/(MAXIFS(R:R,$E:$E,$E25)-MINIFS(R:R,$E:$E,$E25))))</f>
        <v/>
      </c>
      <c r="CH25" s="223" t="str">
        <f t="array" ref="CH25">IF(S25="","",
IF(INDEX(Settings!$H:$H,MATCH(CH$1,Settings!$G:$G,0))=TRUE,
100-100*(S25-MINIFS(S:S,$E:$E,$E25))/(MAXIFS(S:S,$E:$E,$E25)-MINIFS(S:S,$E:$E,$E25)),
100*(S25-MINIFS(S:S,$E:$E,$E25))/(MAXIFS(S:S,$E:$E,$E25)-MINIFS(S:S,$E:$E,$E25))))</f>
        <v/>
      </c>
      <c r="CI25" s="223" t="str">
        <f t="array" ref="CI25">IF(T25="","",
IF(INDEX(Settings!$H:$H,MATCH(CI$1,Settings!$G:$G,0))=TRUE,
100-100*(T25-MINIFS(T:T,$E:$E,$E25))/(MAXIFS(T:T,$E:$E,$E25)-MINIFS(T:T,$E:$E,$E25)),
100*(T25-MINIFS(T:T,$E:$E,$E25))/(MAXIFS(T:T,$E:$E,$E25)-MINIFS(T:T,$E:$E,$E25))))</f>
        <v/>
      </c>
      <c r="CJ25" s="223" t="str">
        <f t="array" ref="CJ25">IF(U25="","",
IF(INDEX(Settings!$H:$H,MATCH(CJ$1,Settings!$G:$G,0))=TRUE,
100-100*(U25-MINIFS(U:U,$E:$E,$E25))/(MAXIFS(U:U,$E:$E,$E25)-MINIFS(U:U,$E:$E,$E25)),
100*(U25-MINIFS(U:U,$E:$E,$E25))/(MAXIFS(U:U,$E:$E,$E25)-MINIFS(U:U,$E:$E,$E25))))</f>
        <v/>
      </c>
      <c r="CK25" s="223" t="str">
        <f t="array" ref="CK25">IF(V25="","",
IF(INDEX(Settings!$H:$H,MATCH(CK$1,Settings!$G:$G,0))=TRUE,
100-100*(V25-MINIFS(V:V,$E:$E,$E25))/(MAXIFS(V:V,$E:$E,$E25)-MINIFS(V:V,$E:$E,$E25)),
100*(V25-MINIFS(V:V,$E:$E,$E25))/(MAXIFS(V:V,$E:$E,$E25)-MINIFS(V:V,$E:$E,$E25))))</f>
        <v/>
      </c>
      <c r="CL25" s="223" t="str">
        <f t="array" ref="CL25">IF(W25="","",
IF(INDEX(Settings!$H:$H,MATCH(CL$1,Settings!$G:$G,0))=TRUE,
100-100*(W25-MINIFS(W:W,$E:$E,$E25))/(MAXIFS(W:W,$E:$E,$E25)-MINIFS(W:W,$E:$E,$E25)),
100*(W25-MINIFS(W:W,$E:$E,$E25))/(MAXIFS(W:W,$E:$E,$E25)-MINIFS(W:W,$E:$E,$E25))))</f>
        <v/>
      </c>
      <c r="CM25" s="223" t="str">
        <f t="array" ref="CM25">IF(X25="","",
IF(INDEX(Settings!$H:$H,MATCH(CM$1,Settings!$G:$G,0))=TRUE,
100-100*(X25-MINIFS(X:X,$E:$E,$E25))/(MAXIFS(X:X,$E:$E,$E25)-MINIFS(X:X,$E:$E,$E25)),
100*(X25-MINIFS(X:X,$E:$E,$E25))/(MAXIFS(X:X,$E:$E,$E25)-MINIFS(X:X,$E:$E,$E25))))</f>
        <v/>
      </c>
      <c r="CN25" s="223" t="str">
        <f t="array" ref="CN25">IF(Y25="","",
IF(INDEX(Settings!$H:$H,MATCH(CN$1,Settings!$G:$G,0))=TRUE,
100-100*(Y25-MINIFS(Y:Y,$E:$E,$E25))/(MAXIFS(Y:Y,$E:$E,$E25)-MINIFS(Y:Y,$E:$E,$E25)),
100*(Y25-MINIFS(Y:Y,$E:$E,$E25))/(MAXIFS(Y:Y,$E:$E,$E25)-MINIFS(Y:Y,$E:$E,$E25))))</f>
        <v/>
      </c>
      <c r="CO25" s="223" t="str">
        <f t="array" ref="CO25">IF(Z25="","",
IF(INDEX(Settings!$H:$H,MATCH(CO$1,Settings!$G:$G,0))=TRUE,
100-100*(Z25-MINIFS(Z:Z,$E:$E,$E25))/(MAXIFS(Z:Z,$E:$E,$E25)-MINIFS(Z:Z,$E:$E,$E25)),
100*(Z25-MINIFS(Z:Z,$E:$E,$E25))/(MAXIFS(Z:Z,$E:$E,$E25)-MINIFS(Z:Z,$E:$E,$E25))))</f>
        <v/>
      </c>
      <c r="CP25" s="223" t="str">
        <f t="array" ref="CP25">IF(AA25="","",
IF(INDEX(Settings!$H:$H,MATCH(CP$1,Settings!$G:$G,0))=TRUE,
100-100*(AA25-MINIFS(AA:AA,$E:$E,$E25))/(MAXIFS(AA:AA,$E:$E,$E25)-MINIFS(AA:AA,$E:$E,$E25)),
100*(AA25-MINIFS(AA:AA,$E:$E,$E25))/(MAXIFS(AA:AA,$E:$E,$E25)-MINIFS(AA:AA,$E:$E,$E25))))</f>
        <v/>
      </c>
      <c r="CQ25" s="223" t="str">
        <f t="array" ref="CQ25">IF(AB25="","",
IF(INDEX(Settings!$H:$H,MATCH(CQ$1,Settings!$G:$G,0))=TRUE,
100-100*(AB25-MINIFS(AB:AB,$E:$E,$E25))/(MAXIFS(AB:AB,$E:$E,$E25)-MINIFS(AB:AB,$E:$E,$E25)),
100*(AB25-MINIFS(AB:AB,$E:$E,$E25))/(MAXIFS(AB:AB,$E:$E,$E25)-MINIFS(AB:AB,$E:$E,$E25))))</f>
        <v/>
      </c>
      <c r="CR25" s="223" t="str">
        <f t="array" ref="CR25">IF(AC25="","",
IF(INDEX(Settings!$H:$H,MATCH(CR$1,Settings!$G:$G,0))=TRUE,
100-100*(AC25-MINIFS(AC:AC,$E:$E,$E25))/(MAXIFS(AC:AC,$E:$E,$E25)-MINIFS(AC:AC,$E:$E,$E25)),
100*(AC25-MINIFS(AC:AC,$E:$E,$E25))/(MAXIFS(AC:AC,$E:$E,$E25)-MINIFS(AC:AC,$E:$E,$E25))))</f>
        <v/>
      </c>
      <c r="CS25" s="223" t="str">
        <f t="array" ref="CS25">IF(AD25="","",
IF(INDEX(Settings!$H:$H,MATCH(CS$1,Settings!$G:$G,0))=TRUE,
100-100*(AD25-MINIFS(AD:AD,$E:$E,$E25))/(MAXIFS(AD:AD,$E:$E,$E25)-MINIFS(AD:AD,$E:$E,$E25)),
100*(AD25-MINIFS(AD:AD,$E:$E,$E25))/(MAXIFS(AD:AD,$E:$E,$E25)-MINIFS(AD:AD,$E:$E,$E25))))</f>
        <v/>
      </c>
      <c r="CT25" s="223" t="str">
        <f t="array" ref="CT25">IF(AE25="","",
IF(INDEX(Settings!$H:$H,MATCH(CT$1,Settings!$G:$G,0))=TRUE,
100-100*(AE25-MINIFS(AE:AE,$E:$E,$E25))/(MAXIFS(AE:AE,$E:$E,$E25)-MINIFS(AE:AE,$E:$E,$E25)),
100*(AE25-MINIFS(AE:AE,$E:$E,$E25))/(MAXIFS(AE:AE,$E:$E,$E25)-MINIFS(AE:AE,$E:$E,$E25))))</f>
        <v/>
      </c>
      <c r="CU25" s="223" t="str">
        <f t="array" ref="CU25">IF(AF25="","",
IF(INDEX(Settings!$H:$H,MATCH(CU$1,Settings!$G:$G,0))=TRUE,
100-100*(AF25-MINIFS(AF:AF,$E:$E,$E25))/(MAXIFS(AF:AF,$E:$E,$E25)-MINIFS(AF:AF,$E:$E,$E25)),
100*(AF25-MINIFS(AF:AF,$E:$E,$E25))/(MAXIFS(AF:AF,$E:$E,$E25)-MINIFS(AF:AF,$E:$E,$E25))))</f>
        <v/>
      </c>
      <c r="CV25" s="223" t="str">
        <f t="array" ref="CV25">IF(AG25="","",
IF(INDEX(Settings!$H:$H,MATCH(CV$1,Settings!$G:$G,0))=TRUE,
100-100*(AG25-MINIFS(AG:AG,$E:$E,$E25))/(MAXIFS(AG:AG,$E:$E,$E25)-MINIFS(AG:AG,$E:$E,$E25)),
100*(AG25-MINIFS(AG:AG,$E:$E,$E25))/(MAXIFS(AG:AG,$E:$E,$E25)-MINIFS(AG:AG,$E:$E,$E25))))</f>
        <v/>
      </c>
      <c r="CW25" s="223" t="str">
        <f t="array" ref="CW25">IF(AH25="","",
IF(INDEX(Settings!$H:$H,MATCH(CW$1,Settings!$G:$G,0))=TRUE,
100-100*(AH25-MINIFS(AH:AH,$E:$E,$E25))/(MAXIFS(AH:AH,$E:$E,$E25)-MINIFS(AH:AH,$E:$E,$E25)),
100*(AH25-MINIFS(AH:AH,$E:$E,$E25))/(MAXIFS(AH:AH,$E:$E,$E25)-MINIFS(AH:AH,$E:$E,$E25))))</f>
        <v/>
      </c>
      <c r="CX25" s="223" t="str">
        <f t="array" ref="CX25">IF(AI25="","",
IF(INDEX(Settings!$H:$H,MATCH(CX$1,Settings!$G:$G,0))=TRUE,
100-100*(AI25-MINIFS(AI:AI,$E:$E,$E25))/(MAXIFS(AI:AI,$E:$E,$E25)-MINIFS(AI:AI,$E:$E,$E25)),
100*(AI25-MINIFS(AI:AI,$E:$E,$E25))/(MAXIFS(AI:AI,$E:$E,$E25)-MINIFS(AI:AI,$E:$E,$E25))))</f>
        <v/>
      </c>
      <c r="CY25" s="223" t="str">
        <f t="array" ref="CY25">IF(AJ25="","",
IF(INDEX(Settings!$H:$H,MATCH(CY$1,Settings!$G:$G,0))=TRUE,
100-100*(AJ25-MINIFS(AJ:AJ,$E:$E,$E25))/(MAXIFS(AJ:AJ,$E:$E,$E25)-MINIFS(AJ:AJ,$E:$E,$E25)),
100*(AJ25-MINIFS(AJ:AJ,$E:$E,$E25))/(MAXIFS(AJ:AJ,$E:$E,$E25)-MINIFS(AJ:AJ,$E:$E,$E25))))</f>
        <v/>
      </c>
      <c r="CZ25" s="223" t="str">
        <f t="array" ref="CZ25">IF(AK25="","",
IF(INDEX(Settings!$H:$H,MATCH(CZ$1,Settings!$G:$G,0))=TRUE,
100-100*(AK25-MINIFS(AK:AK,$E:$E,$E25))/(MAXIFS(AK:AK,$E:$E,$E25)-MINIFS(AK:AK,$E:$E,$E25)),
100*(AK25-MINIFS(AK:AK,$E:$E,$E25))/(MAXIFS(AK:AK,$E:$E,$E25)-MINIFS(AK:AK,$E:$E,$E25))))</f>
        <v/>
      </c>
      <c r="DA25" s="223" t="str">
        <f t="array" ref="DA25">IF(AL25="","",
IF(INDEX(Settings!$H:$H,MATCH(DA$1,Settings!$G:$G,0))=TRUE,
100-100*(AL25-MINIFS(AL:AL,$E:$E,$E25))/(MAXIFS(AL:AL,$E:$E,$E25)-MINIFS(AL:AL,$E:$E,$E25)),
100*(AL25-MINIFS(AL:AL,$E:$E,$E25))/(MAXIFS(AL:AL,$E:$E,$E25)-MINIFS(AL:AL,$E:$E,$E25))))</f>
        <v/>
      </c>
      <c r="DB25" s="223" t="str">
        <f t="array" ref="DB25">IF(AM25="","",
IF(INDEX(Settings!$H:$H,MATCH(DB$1,Settings!$G:$G,0))=TRUE,
100-100*(AM25-MINIFS(AM:AM,$E:$E,$E25))/(MAXIFS(AM:AM,$E:$E,$E25)-MINIFS(AM:AM,$E:$E,$E25)),
100*(AM25-MINIFS(AM:AM,$E:$E,$E25))/(MAXIFS(AM:AM,$E:$E,$E25)-MINIFS(AM:AM,$E:$E,$E25))))</f>
        <v/>
      </c>
      <c r="DC25" s="223" t="str">
        <f t="array" ref="DC25">IF(AN25="","",
IF(INDEX(Settings!$H:$H,MATCH(DC$1,Settings!$G:$G,0))=TRUE,
100-100*(AN25-MINIFS(AN:AN,$E:$E,$E25))/(MAXIFS(AN:AN,$E:$E,$E25)-MINIFS(AN:AN,$E:$E,$E25)),
100*(AN25-MINIFS(AN:AN,$E:$E,$E25))/(MAXIFS(AN:AN,$E:$E,$E25)-MINIFS(AN:AN,$E:$E,$E25))))</f>
        <v/>
      </c>
      <c r="DD25" s="223" t="str">
        <f t="array" ref="DD25">IF(AO25="","",
IF(INDEX(Settings!$H:$H,MATCH(DD$1,Settings!$G:$G,0))=TRUE,
100-100*(AO25-MINIFS(AO:AO,$E:$E,$E25))/(MAXIFS(AO:AO,$E:$E,$E25)-MINIFS(AO:AO,$E:$E,$E25)),
100*(AO25-MINIFS(AO:AO,$E:$E,$E25))/(MAXIFS(AO:AO,$E:$E,$E25)-MINIFS(AO:AO,$E:$E,$E25))))</f>
        <v/>
      </c>
      <c r="DE25" s="223" t="str">
        <f t="array" ref="DE25">IF(AP25="","",
IF(INDEX(Settings!$H:$H,MATCH(DE$1,Settings!$G:$G,0))=TRUE,
100-100*(AP25-MINIFS(AP:AP,$E:$E,$E25))/(MAXIFS(AP:AP,$E:$E,$E25)-MINIFS(AP:AP,$E:$E,$E25)),
100*(AP25-MINIFS(AP:AP,$E:$E,$E25))/(MAXIFS(AP:AP,$E:$E,$E25)-MINIFS(AP:AP,$E:$E,$E25))))</f>
        <v/>
      </c>
      <c r="DF25" s="223" t="str">
        <f t="array" ref="DF25">IF(AQ25="","",
IF(INDEX(Settings!$H:$H,MATCH(DF$1,Settings!$G:$G,0))=TRUE,
100-100*(AQ25-MINIFS(AQ:AQ,$E:$E,$E25))/(MAXIFS(AQ:AQ,$E:$E,$E25)-MINIFS(AQ:AQ,$E:$E,$E25)),
100*(AQ25-MINIFS(AQ:AQ,$E:$E,$E25))/(MAXIFS(AQ:AQ,$E:$E,$E25)-MINIFS(AQ:AQ,$E:$E,$E25))))</f>
        <v/>
      </c>
      <c r="DG25" s="223" t="str">
        <f t="array" ref="DG25">IF(AR25="","",
IF(INDEX(Settings!$H:$H,MATCH(DG$1,Settings!$G:$G,0))=TRUE,
100-100*(AR25-MINIFS(AR:AR,$E:$E,$E25))/(MAXIFS(AR:AR,$E:$E,$E25)-MINIFS(AR:AR,$E:$E,$E25)),
100*(AR25-MINIFS(AR:AR,$E:$E,$E25))/(MAXIFS(AR:AR,$E:$E,$E25)-MINIFS(AR:AR,$E:$E,$E25))))</f>
        <v/>
      </c>
      <c r="DH25" s="223" t="str">
        <f t="array" ref="DH25">IF(AS25="","",
IF(INDEX(Settings!$H:$H,MATCH(DH$1,Settings!$G:$G,0))=TRUE,
100-100*(AS25-MINIFS(AS:AS,$E:$E,$E25))/(MAXIFS(AS:AS,$E:$E,$E25)-MINIFS(AS:AS,$E:$E,$E25)),
100*(AS25-MINIFS(AS:AS,$E:$E,$E25))/(MAXIFS(AS:AS,$E:$E,$E25)-MINIFS(AS:AS,$E:$E,$E25))))</f>
        <v/>
      </c>
      <c r="DI25" s="223" t="str">
        <f t="array" ref="DI25">IF(AT25="","",
IF(INDEX(Settings!$H:$H,MATCH(DI$1,Settings!$G:$G,0))=TRUE,
100-100*(AT25-MINIFS(AT:AT,$E:$E,$E25))/(MAXIFS(AT:AT,$E:$E,$E25)-MINIFS(AT:AT,$E:$E,$E25)),
100*(AT25-MINIFS(AT:AT,$E:$E,$E25))/(MAXIFS(AT:AT,$E:$E,$E25)-MINIFS(AT:AT,$E:$E,$E25))))</f>
        <v/>
      </c>
      <c r="DJ25" s="223" t="str">
        <f t="array" ref="DJ25">IF(AU25="","",
IF(INDEX(Settings!$H:$H,MATCH(DJ$1,Settings!$G:$G,0))=TRUE,
100-100*(AU25-MINIFS(AU:AU,$E:$E,$E25))/(MAXIFS(AU:AU,$E:$E,$E25)-MINIFS(AU:AU,$E:$E,$E25)),
100*(AU25-MINIFS(AU:AU,$E:$E,$E25))/(MAXIFS(AU:AU,$E:$E,$E25)-MINIFS(AU:AU,$E:$E,$E25))))</f>
        <v/>
      </c>
      <c r="DK25" s="223" t="str">
        <f t="array" ref="DK25">IF(AV25="","",
IF(INDEX(Settings!$H:$H,MATCH(DK$1,Settings!$G:$G,0))=TRUE,
100-100*(AV25-MINIFS(AV:AV,$E:$E,$E25))/(MAXIFS(AV:AV,$E:$E,$E25)-MINIFS(AV:AV,$E:$E,$E25)),
100*(AV25-MINIFS(AV:AV,$E:$E,$E25))/(MAXIFS(AV:AV,$E:$E,$E25)-MINIFS(AV:AV,$E:$E,$E25))))</f>
        <v/>
      </c>
      <c r="DL25" s="223" t="str">
        <f t="array" ref="DL25">IF(AW25="","",
IF(INDEX(Settings!$H:$H,MATCH(DL$1,Settings!$G:$G,0))=TRUE,
100-100*(AW25-MINIFS(AW:AW,$E:$E,$E25))/(MAXIFS(AW:AW,$E:$E,$E25)-MINIFS(AW:AW,$E:$E,$E25)),
100*(AW25-MINIFS(AW:AW,$E:$E,$E25))/(MAXIFS(AW:AW,$E:$E,$E25)-MINIFS(AW:AW,$E:$E,$E25))))</f>
        <v/>
      </c>
      <c r="DM25" s="223" t="str">
        <f t="array" ref="DM25">IF(AX25="","",
IF(INDEX(Settings!$H:$H,MATCH(DM$1,Settings!$G:$G,0))=TRUE,
100-100*(AX25-MINIFS(AX:AX,$E:$E,$E25))/(MAXIFS(AX:AX,$E:$E,$E25)-MINIFS(AX:AX,$E:$E,$E25)),
100*(AX25-MINIFS(AX:AX,$E:$E,$E25))/(MAXIFS(AX:AX,$E:$E,$E25)-MINIFS(AX:AX,$E:$E,$E25))))</f>
        <v/>
      </c>
      <c r="DN25" s="223" t="str">
        <f t="array" ref="DN25">IF(AY25="","",
IF(INDEX(Settings!$H:$H,MATCH(DN$1,Settings!$G:$G,0))=TRUE,
100-100*(AY25-MINIFS(AY:AY,$E:$E,$E25))/(MAXIFS(AY:AY,$E:$E,$E25)-MINIFS(AY:AY,$E:$E,$E25)),
100*(AY25-MINIFS(AY:AY,$E:$E,$E25))/(MAXIFS(AY:AY,$E:$E,$E25)-MINIFS(AY:AY,$E:$E,$E25))))</f>
        <v/>
      </c>
      <c r="DO25" s="223" t="str">
        <f t="array" ref="DO25">IF(AZ25="","",
IF(INDEX(Settings!$H:$H,MATCH(DO$1,Settings!$G:$G,0))=TRUE,
100-100*(AZ25-MINIFS(AZ:AZ,$E:$E,$E25))/(MAXIFS(AZ:AZ,$E:$E,$E25)-MINIFS(AZ:AZ,$E:$E,$E25)),
100*(AZ25-MINIFS(AZ:AZ,$E:$E,$E25))/(MAXIFS(AZ:AZ,$E:$E,$E25)-MINIFS(AZ:AZ,$E:$E,$E25))))</f>
        <v/>
      </c>
      <c r="DP25" s="223" t="str">
        <f t="array" ref="DP25">IF(BA25="","",
IF(INDEX(Settings!$H:$H,MATCH(DP$1,Settings!$G:$G,0))=TRUE,
100-100*(BA25-MINIFS(BA:BA,$E:$E,$E25))/(MAXIFS(BA:BA,$E:$E,$E25)-MINIFS(BA:BA,$E:$E,$E25)),
100*(BA25-MINIFS(BA:BA,$E:$E,$E25))/(MAXIFS(BA:BA,$E:$E,$E25)-MINIFS(BA:BA,$E:$E,$E25))))</f>
        <v/>
      </c>
      <c r="DQ25" s="223" t="str">
        <f t="array" ref="DQ25">IF(BB25="","",
IF(INDEX(Settings!$H:$H,MATCH(DQ$1,Settings!$G:$G,0))=TRUE,
100-100*(BB25-MINIFS(BB:BB,$E:$E,$E25))/(MAXIFS(BB:BB,$E:$E,$E25)-MINIFS(BB:BB,$E:$E,$E25)),
100*(BB25-MINIFS(BB:BB,$E:$E,$E25))/(MAXIFS(BB:BB,$E:$E,$E25)-MINIFS(BB:BB,$E:$E,$E25))))</f>
        <v/>
      </c>
      <c r="DR25" s="223" t="str">
        <f t="array" ref="DR25">IF(BC25="","",
IF(INDEX(Settings!$H:$H,MATCH(DR$1,Settings!$G:$G,0))=TRUE,
100-100*(BC25-MINIFS(BC:BC,$E:$E,$E25))/(MAXIFS(BC:BC,$E:$E,$E25)-MINIFS(BC:BC,$E:$E,$E25)),
100*(BC25-MINIFS(BC:BC,$E:$E,$E25))/(MAXIFS(BC:BC,$E:$E,$E25)-MINIFS(BC:BC,$E:$E,$E25))))</f>
        <v/>
      </c>
      <c r="DS25" s="223" t="str">
        <f t="array" ref="DS25">IF(BD25="","",
IF(INDEX(Settings!$H:$H,MATCH(DS$1,Settings!$G:$G,0))=TRUE,
100-100*(BD25-MINIFS(BD:BD,$E:$E,$E25))/(MAXIFS(BD:BD,$E:$E,$E25)-MINIFS(BD:BD,$E:$E,$E25)),
100*(BD25-MINIFS(BD:BD,$E:$E,$E25))/(MAXIFS(BD:BD,$E:$E,$E25)-MINIFS(BD:BD,$E:$E,$E25))))</f>
        <v/>
      </c>
      <c r="DT25" s="223" t="str">
        <f t="array" ref="DT25">IF(BE25="","",
IF(INDEX(Settings!$H:$H,MATCH(DT$1,Settings!$G:$G,0))=TRUE,
100-100*(BE25-MINIFS(BE:BE,$E:$E,$E25))/(MAXIFS(BE:BE,$E:$E,$E25)-MINIFS(BE:BE,$E:$E,$E25)),
100*(BE25-MINIFS(BE:BE,$E:$E,$E25))/(MAXIFS(BE:BE,$E:$E,$E25)-MINIFS(BE:BE,$E:$E,$E25))))</f>
        <v/>
      </c>
      <c r="DU25" s="223" t="str">
        <f t="array" ref="DU25">IF(BF25="","",
IF(INDEX(Settings!$H:$H,MATCH(DU$1,Settings!$G:$G,0))=TRUE,
100-100*(BF25-MINIFS(BF:BF,$E:$E,$E25))/(MAXIFS(BF:BF,$E:$E,$E25)-MINIFS(BF:BF,$E:$E,$E25)),
100*(BF25-MINIFS(BF:BF,$E:$E,$E25))/(MAXIFS(BF:BF,$E:$E,$E25)-MINIFS(BF:BF,$E:$E,$E25))))</f>
        <v/>
      </c>
      <c r="DV25" s="223" t="str">
        <f t="array" ref="DV25">IF(BG25="","",
IF(INDEX(Settings!$H:$H,MATCH(DV$1,Settings!$G:$G,0))=TRUE,
100-100*(BG25-MINIFS(BG:BG,$E:$E,$E25))/(MAXIFS(BG:BG,$E:$E,$E25)-MINIFS(BG:BG,$E:$E,$E25)),
100*(BG25-MINIFS(BG:BG,$E:$E,$E25))/(MAXIFS(BG:BG,$E:$E,$E25)-MINIFS(BG:BG,$E:$E,$E25))))</f>
        <v/>
      </c>
      <c r="DW25" s="223" t="str">
        <f t="array" ref="DW25">IF(BH25="","",
IF(INDEX(Settings!$H:$H,MATCH(DW$1,Settings!$G:$G,0))=TRUE,
100-100*(BH25-MINIFS(BH:BH,$E:$E,$E25))/(MAXIFS(BH:BH,$E:$E,$E25)-MINIFS(BH:BH,$E:$E,$E25)),
100*(BH25-MINIFS(BH:BH,$E:$E,$E25))/(MAXIFS(BH:BH,$E:$E,$E25)-MINIFS(BH:BH,$E:$E,$E25))))</f>
        <v/>
      </c>
      <c r="DX25" s="223" t="str">
        <f t="array" ref="DX25">IF(BI25="","",
IF(INDEX(Settings!$H:$H,MATCH(DX$1,Settings!$G:$G,0))=TRUE,
100-100*(BI25-MINIFS(BI:BI,$E:$E,$E25))/(MAXIFS(BI:BI,$E:$E,$E25)-MINIFS(BI:BI,$E:$E,$E25)),
100*(BI25-MINIFS(BI:BI,$E:$E,$E25))/(MAXIFS(BI:BI,$E:$E,$E25)-MINIFS(BI:BI,$E:$E,$E25))))</f>
        <v/>
      </c>
      <c r="DY25" s="223" t="str">
        <f t="array" ref="DY25">IF(BJ25="","",
IF(INDEX(Settings!$H:$H,MATCH(DY$1,Settings!$G:$G,0))=TRUE,
100-100*(BJ25-MINIFS(BJ:BJ,$E:$E,$E25))/(MAXIFS(BJ:BJ,$E:$E,$E25)-MINIFS(BJ:BJ,$E:$E,$E25)),
100*(BJ25-MINIFS(BJ:BJ,$E:$E,$E25))/(MAXIFS(BJ:BJ,$E:$E,$E25)-MINIFS(BJ:BJ,$E:$E,$E25))))</f>
        <v/>
      </c>
      <c r="DZ25" s="225"/>
      <c r="EA25" s="225"/>
      <c r="EB25" s="225" t="str">
        <f t="shared" si="8"/>
        <v/>
      </c>
      <c r="EC25" s="225" t="str">
        <f t="shared" si="9"/>
        <v/>
      </c>
      <c r="ED25" s="225" t="str">
        <f t="shared" si="10"/>
        <v/>
      </c>
      <c r="EE25" s="225" t="str">
        <f t="shared" si="11"/>
        <v/>
      </c>
      <c r="EF25" s="225" t="str">
        <f t="shared" si="12"/>
        <v/>
      </c>
      <c r="EG25" s="225" t="str">
        <f t="shared" si="13"/>
        <v/>
      </c>
      <c r="EH25" s="225"/>
      <c r="EI25" s="225"/>
      <c r="EJ25" s="225"/>
      <c r="EK25" s="225"/>
      <c r="EL25" s="225"/>
      <c r="EM25" s="225"/>
    </row>
    <row r="26">
      <c r="A26" s="230"/>
      <c r="B26" s="229"/>
      <c r="C26" s="230"/>
      <c r="D26" s="231" t="str">
        <f t="array" ref="D26">IFERROR(INDEX(Profiles!$B:$B,MATCH($A26,Profiles!$A:$A,0)),"")</f>
        <v/>
      </c>
      <c r="E26" s="231" t="str">
        <f t="array" ref="E26">IFERROR(INDEX(Profiles!$C:$C,MATCH($A26,Profiles!$A:$A,0)),"")</f>
        <v/>
      </c>
      <c r="F26" s="230"/>
      <c r="G26" s="230"/>
      <c r="H26" s="230"/>
      <c r="I26" s="231" t="str">
        <f>IF(A26="","",IF(Settings!$N$3="DATE",F26&amp;": "&amp;TEXT(B26,"M/DD/YY"),F26&amp;": "&amp;H26))</f>
        <v/>
      </c>
      <c r="J26" s="230"/>
      <c r="K26" s="230"/>
      <c r="L26" s="230"/>
      <c r="M26" s="232" t="str">
        <f t="shared" si="14"/>
        <v/>
      </c>
      <c r="N26" s="230"/>
      <c r="O26" s="231"/>
      <c r="P26" s="231"/>
      <c r="Q26" s="230"/>
      <c r="R26" s="230"/>
      <c r="S26" s="230" t="str">
        <f>IFERROR(VLOOKUP(AF26, 'YOYO IR Scores'!A:C, 3, FALSE), "")
</f>
        <v/>
      </c>
      <c r="T26" s="230"/>
      <c r="U26" s="230"/>
      <c r="V26" s="231"/>
      <c r="W26" s="231"/>
      <c r="X26" s="233" t="str">
        <f t="shared" si="4"/>
        <v/>
      </c>
      <c r="Y26" s="234" t="str">
        <f t="shared" si="5"/>
        <v/>
      </c>
      <c r="Z26" s="234" t="str">
        <f t="shared" si="6"/>
        <v/>
      </c>
      <c r="AA26" s="233" t="str">
        <f t="shared" si="7"/>
        <v/>
      </c>
      <c r="AB26" s="232"/>
      <c r="AC26" s="232"/>
      <c r="AD26" s="232"/>
      <c r="AE26" s="232" t="str">
        <f>IFERROR(VLOOKUP(AF26, 'YOYO IR Scores'!A:C, 2, FALSE), "")</f>
        <v/>
      </c>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t="str">
        <f t="array" ref="BK26">IF(J26="","",
IF(INDEX(Settings!$H:$H,MATCH(BY$1,Settings!$G:$G,0))=TRUE,
100-100*(J26-MIN(J:J))/(MAX(J:J)-MIN(J:J)),
100*(J26-MIN(J:J))/(MAX(J:J)-MIN(J:J))))</f>
        <v/>
      </c>
      <c r="BL26" s="232" t="str">
        <f t="array" ref="BL26">IF(J26="","",
IF(INDEX(Settings!$H:$H,MATCH(BY$1,Settings!$G:$G,0))=TRUE,
100-100*(J26-MINIFS(J:J,$E:$E,$E26))/(MAXIFS(J:J,$E:$E,$E26)-MINIFS(J:J,$E:$E,$E26)),
100*(J26-MINIFS(J:J,$E:$E,$E26))/(MAXIFS(J:J,$E:$E,$E26)-MINIFS(J:J,$E:$E,$E26))))</f>
        <v/>
      </c>
      <c r="BM26" s="232" t="str">
        <f t="array" ref="BM26">IF(J26="","",
IF(INDEX(Settings!$H:$H,MATCH(BY$1,Settings!$G:$G,0))=TRUE,
100-100*(J26-MINIFS(J:J,$E:$E,$E26,$I:$I,$I26))/(MAXIFS(J:J,$E:$E,$E26,$I:$I,$I26)-MINIFS(J:J,$E:$E,$E26,$I:$I,$I26)),
100*(J26-MINIFS(J:J,$E:$E,$E26,$I:$I,$I26))/(MAXIFS(J:J,$E:$E,$E26,$I:$I,$I26)-MINIFS(J:J,$E:$E,$E26,$I:$I,$I26))))</f>
        <v/>
      </c>
      <c r="BN26" s="231" t="str">
        <f t="array" ref="BN26">IF(J26="","",
IF(INDEX(Settings!$H:$H,MATCH(BY$1,Settings!$G:$G,0))=TRUE,
100-100*PERCENTRANK(J:J,J26),
100*PERCENTRANK(J:J,J26)))</f>
        <v/>
      </c>
      <c r="BO26" s="231" t="str">
        <f>IFERROR(__xludf.DUMMYFUNCTION("IF(J26="""","""",
IF(INDEX(Settings!$H:$H,MATCH(BY$1,Settings!$G:$G,0))=TRUE,
100-100*PERCENTRANK(FILTER(J:J,$E:$E=$E26),J26),
100*PERCENTRANK(FILTER(J:J,$E:$E=$E26),J26)))"),"")</f>
        <v/>
      </c>
      <c r="BP26" s="231" t="str">
        <f>IFERROR(__xludf.DUMMYFUNCTION("IF(J26="""","""",
IF(INDEX(Settings!$H:$H,MATCH(BY$1,Settings!$G:$G,0))=TRUE,
100-100*PERCENTRANK(FILTER(J:J,$E:$E=$E26,$I:$I=$I26),J26),
100*PERCENTRANK(FILTER(J:J,$E:$E=$E26,$I:$I=$I26),J26)))"),"")</f>
        <v/>
      </c>
      <c r="BQ26" s="233" t="str">
        <f t="array" ref="BQ26">IF(J26="","",
IF(INDEX(Settings!$H:$H,MATCH(BY$1,Settings!$G:$G,0))=TRUE,
-1*(J26-AVERAGE(J:J))/STDEV(J:J),
(J26-AVERAGE(J:J))/STDEV(J:J)))</f>
        <v/>
      </c>
      <c r="BR26" s="233" t="str">
        <f>IFERROR(__xludf.DUMMYFUNCTION("IF(J26="""","""",
IF(INDEX(Settings!$H:$H,MATCH(BY$1,Settings!$G:$G,0))=TRUE,
-1*(J26-AVERAGEIFS(J:J,$E:$E,$E26))/STDEV(FILTER(J:J,$E:$E=$E26)),
(J26-AVERAGEIFS(J:J,$E:$E,$E26))/STDEV(FILTER(J:J,$E:$E=$E26))))"),"")</f>
        <v/>
      </c>
      <c r="BS26" s="233"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1"/>
      <c r="BX26" s="231"/>
      <c r="BY26" s="232" t="str">
        <f t="array" ref="BY26">IF(J26="","",
IF(INDEX(Settings!$H:$H,MATCH(BY$1,Settings!$G:$G,0))=TRUE,
100-100*(J26-MINIFS(J:J,$E:$E,$E26))/(MAXIFS(J:J,$E:$E,$E26)-MINIFS(J:J,$E:$E,$E26)),
100*(J26-MINIFS(J:J,$E:$E,$E26))/(MAXIFS(J:J,$E:$E,$E26)-MINIFS(J:J,$E:$E,$E26))))</f>
        <v/>
      </c>
      <c r="BZ26" s="232" t="str">
        <f t="array" ref="BZ26">IF(K26="","",
IF(INDEX(Settings!$H:$H,MATCH(BZ$1,Settings!$G:$G,0))=TRUE,
100-100*(K26-MINIFS(K:K,$E:$E,$E26))/(MAXIFS(K:K,$E:$E,$E26)-MINIFS(K:K,$E:$E,$E26)),
100*(K26-MINIFS(K:K,$E:$E,$E26))/(MAXIFS(K:K,$E:$E,$E26)-MINIFS(K:K,$E:$E,$E26))))</f>
        <v/>
      </c>
      <c r="CA26" s="232" t="str">
        <f t="array" ref="CA26">IF(L26="","",
IF(INDEX(Settings!$H:$H,MATCH(CA$1,Settings!$G:$G,0))=TRUE,
100-100*(L26-MINIFS(L:L,$E:$E,$E26))/(MAXIFS(L:L,$E:$E,$E26)-MINIFS(L:L,$E:$E,$E26)),
100*(L26-MINIFS(L:L,$E:$E,$E26))/(MAXIFS(L:L,$E:$E,$E26)-MINIFS(L:L,$E:$E,$E26))))</f>
        <v/>
      </c>
      <c r="CB26" s="232" t="str">
        <f t="array" ref="CB26">IF(M26="","",
IF(INDEX(Settings!$H:$H,MATCH(CB$1,Settings!$G:$G,0))=TRUE,
100-100*(M26-MINIFS(M:M,$E:$E,$E26))/(MAXIFS(M:M,$E:$E,$E26)-MINIFS(M:M,$E:$E,$E26)),
100*(M26-MINIFS(M:M,$E:$E,$E26))/(MAXIFS(M:M,$E:$E,$E26)-MINIFS(M:M,$E:$E,$E26))))</f>
        <v/>
      </c>
      <c r="CC26" s="232" t="str">
        <f t="array" ref="CC26">IF(N26="","",
IF(INDEX(Settings!$H:$H,MATCH(CC$1,Settings!$G:$G,0))=TRUE,
100-100*(N26-MINIFS(N:N,$E:$E,$E26))/(MAXIFS(N:N,$E:$E,$E26)-MINIFS(N:N,$E:$E,$E26)),
100*(N26-MINIFS(N:N,$E:$E,$E26))/(MAXIFS(N:N,$E:$E,$E26)-MINIFS(N:N,$E:$E,$E26))))</f>
        <v/>
      </c>
      <c r="CD26" s="232" t="str">
        <f t="array" ref="CD26">IF(O26="","",
IF(INDEX(Settings!$H:$H,MATCH(CD$1,Settings!$G:$G,0))=TRUE,
100-100*(O26-MINIFS(O:O,$E:$E,$E26))/(MAXIFS(O:O,$E:$E,$E26)-MINIFS(O:O,$E:$E,$E26)),
100*(O26-MINIFS(O:O,$E:$E,$E26))/(MAXIFS(O:O,$E:$E,$E26)-MINIFS(O:O,$E:$E,$E26))))</f>
        <v/>
      </c>
      <c r="CE26" s="232" t="str">
        <f t="array" ref="CE26">IF(P26="","",
IF(INDEX(Settings!$H:$H,MATCH(CE$1,Settings!$G:$G,0))=TRUE,
100-100*(P26-MINIFS(P:P,$E:$E,$E26))/(MAXIFS(P:P,$E:$E,$E26)-MINIFS(P:P,$E:$E,$E26)),
100*(P26-MINIFS(P:P,$E:$E,$E26))/(MAXIFS(P:P,$E:$E,$E26)-MINIFS(P:P,$E:$E,$E26))))</f>
        <v/>
      </c>
      <c r="CF26" s="232" t="str">
        <f t="array" ref="CF26">IF(Q26="","",
IF(INDEX(Settings!$H:$H,MATCH(CF$1,Settings!$G:$G,0))=TRUE,
100-100*(Q26-MINIFS(Q:Q,$E:$E,$E26))/(MAXIFS(Q:Q,$E:$E,$E26)-MINIFS(Q:Q,$E:$E,$E26)),
100*(Q26-MINIFS(Q:Q,$E:$E,$E26))/(MAXIFS(Q:Q,$E:$E,$E26)-MINIFS(Q:Q,$E:$E,$E26))))</f>
        <v/>
      </c>
      <c r="CG26" s="232" t="str">
        <f t="array" ref="CG26">IF(R26="","",
IF(INDEX(Settings!$H:$H,MATCH(CG$1,Settings!$G:$G,0))=TRUE,
100-100*(R26-MINIFS(R:R,$E:$E,$E26))/(MAXIFS(R:R,$E:$E,$E26)-MINIFS(R:R,$E:$E,$E26)),
100*(R26-MINIFS(R:R,$E:$E,$E26))/(MAXIFS(R:R,$E:$E,$E26)-MINIFS(R:R,$E:$E,$E26))))</f>
        <v/>
      </c>
      <c r="CH26" s="232" t="str">
        <f t="array" ref="CH26">IF(S26="","",
IF(INDEX(Settings!$H:$H,MATCH(CH$1,Settings!$G:$G,0))=TRUE,
100-100*(S26-MINIFS(S:S,$E:$E,$E26))/(MAXIFS(S:S,$E:$E,$E26)-MINIFS(S:S,$E:$E,$E26)),
100*(S26-MINIFS(S:S,$E:$E,$E26))/(MAXIFS(S:S,$E:$E,$E26)-MINIFS(S:S,$E:$E,$E26))))</f>
        <v/>
      </c>
      <c r="CI26" s="232" t="str">
        <f t="array" ref="CI26">IF(T26="","",
IF(INDEX(Settings!$H:$H,MATCH(CI$1,Settings!$G:$G,0))=TRUE,
100-100*(T26-MINIFS(T:T,$E:$E,$E26))/(MAXIFS(T:T,$E:$E,$E26)-MINIFS(T:T,$E:$E,$E26)),
100*(T26-MINIFS(T:T,$E:$E,$E26))/(MAXIFS(T:T,$E:$E,$E26)-MINIFS(T:T,$E:$E,$E26))))</f>
        <v/>
      </c>
      <c r="CJ26" s="232" t="str">
        <f t="array" ref="CJ26">IF(U26="","",
IF(INDEX(Settings!$H:$H,MATCH(CJ$1,Settings!$G:$G,0))=TRUE,
100-100*(U26-MINIFS(U:U,$E:$E,$E26))/(MAXIFS(U:U,$E:$E,$E26)-MINIFS(U:U,$E:$E,$E26)),
100*(U26-MINIFS(U:U,$E:$E,$E26))/(MAXIFS(U:U,$E:$E,$E26)-MINIFS(U:U,$E:$E,$E26))))</f>
        <v/>
      </c>
      <c r="CK26" s="232" t="str">
        <f t="array" ref="CK26">IF(V26="","",
IF(INDEX(Settings!$H:$H,MATCH(CK$1,Settings!$G:$G,0))=TRUE,
100-100*(V26-MINIFS(V:V,$E:$E,$E26))/(MAXIFS(V:V,$E:$E,$E26)-MINIFS(V:V,$E:$E,$E26)),
100*(V26-MINIFS(V:V,$E:$E,$E26))/(MAXIFS(V:V,$E:$E,$E26)-MINIFS(V:V,$E:$E,$E26))))</f>
        <v/>
      </c>
      <c r="CL26" s="232" t="str">
        <f t="array" ref="CL26">IF(W26="","",
IF(INDEX(Settings!$H:$H,MATCH(CL$1,Settings!$G:$G,0))=TRUE,
100-100*(W26-MINIFS(W:W,$E:$E,$E26))/(MAXIFS(W:W,$E:$E,$E26)-MINIFS(W:W,$E:$E,$E26)),
100*(W26-MINIFS(W:W,$E:$E,$E26))/(MAXIFS(W:W,$E:$E,$E26)-MINIFS(W:W,$E:$E,$E26))))</f>
        <v/>
      </c>
      <c r="CM26" s="232" t="str">
        <f t="array" ref="CM26">IF(X26="","",
IF(INDEX(Settings!$H:$H,MATCH(CM$1,Settings!$G:$G,0))=TRUE,
100-100*(X26-MINIFS(X:X,$E:$E,$E26))/(MAXIFS(X:X,$E:$E,$E26)-MINIFS(X:X,$E:$E,$E26)),
100*(X26-MINIFS(X:X,$E:$E,$E26))/(MAXIFS(X:X,$E:$E,$E26)-MINIFS(X:X,$E:$E,$E26))))</f>
        <v/>
      </c>
      <c r="CN26" s="232" t="str">
        <f t="array" ref="CN26">IF(Y26="","",
IF(INDEX(Settings!$H:$H,MATCH(CN$1,Settings!$G:$G,0))=TRUE,
100-100*(Y26-MINIFS(Y:Y,$E:$E,$E26))/(MAXIFS(Y:Y,$E:$E,$E26)-MINIFS(Y:Y,$E:$E,$E26)),
100*(Y26-MINIFS(Y:Y,$E:$E,$E26))/(MAXIFS(Y:Y,$E:$E,$E26)-MINIFS(Y:Y,$E:$E,$E26))))</f>
        <v/>
      </c>
      <c r="CO26" s="232" t="str">
        <f t="array" ref="CO26">IF(Z26="","",
IF(INDEX(Settings!$H:$H,MATCH(CO$1,Settings!$G:$G,0))=TRUE,
100-100*(Z26-MINIFS(Z:Z,$E:$E,$E26))/(MAXIFS(Z:Z,$E:$E,$E26)-MINIFS(Z:Z,$E:$E,$E26)),
100*(Z26-MINIFS(Z:Z,$E:$E,$E26))/(MAXIFS(Z:Z,$E:$E,$E26)-MINIFS(Z:Z,$E:$E,$E26))))</f>
        <v/>
      </c>
      <c r="CP26" s="232" t="str">
        <f t="array" ref="CP26">IF(AA26="","",
IF(INDEX(Settings!$H:$H,MATCH(CP$1,Settings!$G:$G,0))=TRUE,
100-100*(AA26-MINIFS(AA:AA,$E:$E,$E26))/(MAXIFS(AA:AA,$E:$E,$E26)-MINIFS(AA:AA,$E:$E,$E26)),
100*(AA26-MINIFS(AA:AA,$E:$E,$E26))/(MAXIFS(AA:AA,$E:$E,$E26)-MINIFS(AA:AA,$E:$E,$E26))))</f>
        <v/>
      </c>
      <c r="CQ26" s="232" t="str">
        <f t="array" ref="CQ26">IF(AB26="","",
IF(INDEX(Settings!$H:$H,MATCH(CQ$1,Settings!$G:$G,0))=TRUE,
100-100*(AB26-MINIFS(AB:AB,$E:$E,$E26))/(MAXIFS(AB:AB,$E:$E,$E26)-MINIFS(AB:AB,$E:$E,$E26)),
100*(AB26-MINIFS(AB:AB,$E:$E,$E26))/(MAXIFS(AB:AB,$E:$E,$E26)-MINIFS(AB:AB,$E:$E,$E26))))</f>
        <v/>
      </c>
      <c r="CR26" s="232" t="str">
        <f t="array" ref="CR26">IF(AC26="","",
IF(INDEX(Settings!$H:$H,MATCH(CR$1,Settings!$G:$G,0))=TRUE,
100-100*(AC26-MINIFS(AC:AC,$E:$E,$E26))/(MAXIFS(AC:AC,$E:$E,$E26)-MINIFS(AC:AC,$E:$E,$E26)),
100*(AC26-MINIFS(AC:AC,$E:$E,$E26))/(MAXIFS(AC:AC,$E:$E,$E26)-MINIFS(AC:AC,$E:$E,$E26))))</f>
        <v/>
      </c>
      <c r="CS26" s="232" t="str">
        <f t="array" ref="CS26">IF(AD26="","",
IF(INDEX(Settings!$H:$H,MATCH(CS$1,Settings!$G:$G,0))=TRUE,
100-100*(AD26-MINIFS(AD:AD,$E:$E,$E26))/(MAXIFS(AD:AD,$E:$E,$E26)-MINIFS(AD:AD,$E:$E,$E26)),
100*(AD26-MINIFS(AD:AD,$E:$E,$E26))/(MAXIFS(AD:AD,$E:$E,$E26)-MINIFS(AD:AD,$E:$E,$E26))))</f>
        <v/>
      </c>
      <c r="CT26" s="232" t="str">
        <f t="array" ref="CT26">IF(AE26="","",
IF(INDEX(Settings!$H:$H,MATCH(CT$1,Settings!$G:$G,0))=TRUE,
100-100*(AE26-MINIFS(AE:AE,$E:$E,$E26))/(MAXIFS(AE:AE,$E:$E,$E26)-MINIFS(AE:AE,$E:$E,$E26)),
100*(AE26-MINIFS(AE:AE,$E:$E,$E26))/(MAXIFS(AE:AE,$E:$E,$E26)-MINIFS(AE:AE,$E:$E,$E26))))</f>
        <v/>
      </c>
      <c r="CU26" s="232" t="str">
        <f t="array" ref="CU26">IF(AF26="","",
IF(INDEX(Settings!$H:$H,MATCH(CU$1,Settings!$G:$G,0))=TRUE,
100-100*(AF26-MINIFS(AF:AF,$E:$E,$E26))/(MAXIFS(AF:AF,$E:$E,$E26)-MINIFS(AF:AF,$E:$E,$E26)),
100*(AF26-MINIFS(AF:AF,$E:$E,$E26))/(MAXIFS(AF:AF,$E:$E,$E26)-MINIFS(AF:AF,$E:$E,$E26))))</f>
        <v/>
      </c>
      <c r="CV26" s="232" t="str">
        <f t="array" ref="CV26">IF(AG26="","",
IF(INDEX(Settings!$H:$H,MATCH(CV$1,Settings!$G:$G,0))=TRUE,
100-100*(AG26-MINIFS(AG:AG,$E:$E,$E26))/(MAXIFS(AG:AG,$E:$E,$E26)-MINIFS(AG:AG,$E:$E,$E26)),
100*(AG26-MINIFS(AG:AG,$E:$E,$E26))/(MAXIFS(AG:AG,$E:$E,$E26)-MINIFS(AG:AG,$E:$E,$E26))))</f>
        <v/>
      </c>
      <c r="CW26" s="232" t="str">
        <f t="array" ref="CW26">IF(AH26="","",
IF(INDEX(Settings!$H:$H,MATCH(CW$1,Settings!$G:$G,0))=TRUE,
100-100*(AH26-MINIFS(AH:AH,$E:$E,$E26))/(MAXIFS(AH:AH,$E:$E,$E26)-MINIFS(AH:AH,$E:$E,$E26)),
100*(AH26-MINIFS(AH:AH,$E:$E,$E26))/(MAXIFS(AH:AH,$E:$E,$E26)-MINIFS(AH:AH,$E:$E,$E26))))</f>
        <v/>
      </c>
      <c r="CX26" s="232" t="str">
        <f t="array" ref="CX26">IF(AI26="","",
IF(INDEX(Settings!$H:$H,MATCH(CX$1,Settings!$G:$G,0))=TRUE,
100-100*(AI26-MINIFS(AI:AI,$E:$E,$E26))/(MAXIFS(AI:AI,$E:$E,$E26)-MINIFS(AI:AI,$E:$E,$E26)),
100*(AI26-MINIFS(AI:AI,$E:$E,$E26))/(MAXIFS(AI:AI,$E:$E,$E26)-MINIFS(AI:AI,$E:$E,$E26))))</f>
        <v/>
      </c>
      <c r="CY26" s="232" t="str">
        <f t="array" ref="CY26">IF(AJ26="","",
IF(INDEX(Settings!$H:$H,MATCH(CY$1,Settings!$G:$G,0))=TRUE,
100-100*(AJ26-MINIFS(AJ:AJ,$E:$E,$E26))/(MAXIFS(AJ:AJ,$E:$E,$E26)-MINIFS(AJ:AJ,$E:$E,$E26)),
100*(AJ26-MINIFS(AJ:AJ,$E:$E,$E26))/(MAXIFS(AJ:AJ,$E:$E,$E26)-MINIFS(AJ:AJ,$E:$E,$E26))))</f>
        <v/>
      </c>
      <c r="CZ26" s="232" t="str">
        <f t="array" ref="CZ26">IF(AK26="","",
IF(INDEX(Settings!$H:$H,MATCH(CZ$1,Settings!$G:$G,0))=TRUE,
100-100*(AK26-MINIFS(AK:AK,$E:$E,$E26))/(MAXIFS(AK:AK,$E:$E,$E26)-MINIFS(AK:AK,$E:$E,$E26)),
100*(AK26-MINIFS(AK:AK,$E:$E,$E26))/(MAXIFS(AK:AK,$E:$E,$E26)-MINIFS(AK:AK,$E:$E,$E26))))</f>
        <v/>
      </c>
      <c r="DA26" s="232" t="str">
        <f t="array" ref="DA26">IF(AL26="","",
IF(INDEX(Settings!$H:$H,MATCH(DA$1,Settings!$G:$G,0))=TRUE,
100-100*(AL26-MINIFS(AL:AL,$E:$E,$E26))/(MAXIFS(AL:AL,$E:$E,$E26)-MINIFS(AL:AL,$E:$E,$E26)),
100*(AL26-MINIFS(AL:AL,$E:$E,$E26))/(MAXIFS(AL:AL,$E:$E,$E26)-MINIFS(AL:AL,$E:$E,$E26))))</f>
        <v/>
      </c>
      <c r="DB26" s="232" t="str">
        <f t="array" ref="DB26">IF(AM26="","",
IF(INDEX(Settings!$H:$H,MATCH(DB$1,Settings!$G:$G,0))=TRUE,
100-100*(AM26-MINIFS(AM:AM,$E:$E,$E26))/(MAXIFS(AM:AM,$E:$E,$E26)-MINIFS(AM:AM,$E:$E,$E26)),
100*(AM26-MINIFS(AM:AM,$E:$E,$E26))/(MAXIFS(AM:AM,$E:$E,$E26)-MINIFS(AM:AM,$E:$E,$E26))))</f>
        <v/>
      </c>
      <c r="DC26" s="232" t="str">
        <f t="array" ref="DC26">IF(AN26="","",
IF(INDEX(Settings!$H:$H,MATCH(DC$1,Settings!$G:$G,0))=TRUE,
100-100*(AN26-MINIFS(AN:AN,$E:$E,$E26))/(MAXIFS(AN:AN,$E:$E,$E26)-MINIFS(AN:AN,$E:$E,$E26)),
100*(AN26-MINIFS(AN:AN,$E:$E,$E26))/(MAXIFS(AN:AN,$E:$E,$E26)-MINIFS(AN:AN,$E:$E,$E26))))</f>
        <v/>
      </c>
      <c r="DD26" s="232" t="str">
        <f t="array" ref="DD26">IF(AO26="","",
IF(INDEX(Settings!$H:$H,MATCH(DD$1,Settings!$G:$G,0))=TRUE,
100-100*(AO26-MINIFS(AO:AO,$E:$E,$E26))/(MAXIFS(AO:AO,$E:$E,$E26)-MINIFS(AO:AO,$E:$E,$E26)),
100*(AO26-MINIFS(AO:AO,$E:$E,$E26))/(MAXIFS(AO:AO,$E:$E,$E26)-MINIFS(AO:AO,$E:$E,$E26))))</f>
        <v/>
      </c>
      <c r="DE26" s="232" t="str">
        <f t="array" ref="DE26">IF(AP26="","",
IF(INDEX(Settings!$H:$H,MATCH(DE$1,Settings!$G:$G,0))=TRUE,
100-100*(AP26-MINIFS(AP:AP,$E:$E,$E26))/(MAXIFS(AP:AP,$E:$E,$E26)-MINIFS(AP:AP,$E:$E,$E26)),
100*(AP26-MINIFS(AP:AP,$E:$E,$E26))/(MAXIFS(AP:AP,$E:$E,$E26)-MINIFS(AP:AP,$E:$E,$E26))))</f>
        <v/>
      </c>
      <c r="DF26" s="232" t="str">
        <f t="array" ref="DF26">IF(AQ26="","",
IF(INDEX(Settings!$H:$H,MATCH(DF$1,Settings!$G:$G,0))=TRUE,
100-100*(AQ26-MINIFS(AQ:AQ,$E:$E,$E26))/(MAXIFS(AQ:AQ,$E:$E,$E26)-MINIFS(AQ:AQ,$E:$E,$E26)),
100*(AQ26-MINIFS(AQ:AQ,$E:$E,$E26))/(MAXIFS(AQ:AQ,$E:$E,$E26)-MINIFS(AQ:AQ,$E:$E,$E26))))</f>
        <v/>
      </c>
      <c r="DG26" s="232" t="str">
        <f t="array" ref="DG26">IF(AR26="","",
IF(INDEX(Settings!$H:$H,MATCH(DG$1,Settings!$G:$G,0))=TRUE,
100-100*(AR26-MINIFS(AR:AR,$E:$E,$E26))/(MAXIFS(AR:AR,$E:$E,$E26)-MINIFS(AR:AR,$E:$E,$E26)),
100*(AR26-MINIFS(AR:AR,$E:$E,$E26))/(MAXIFS(AR:AR,$E:$E,$E26)-MINIFS(AR:AR,$E:$E,$E26))))</f>
        <v/>
      </c>
      <c r="DH26" s="232" t="str">
        <f t="array" ref="DH26">IF(AS26="","",
IF(INDEX(Settings!$H:$H,MATCH(DH$1,Settings!$G:$G,0))=TRUE,
100-100*(AS26-MINIFS(AS:AS,$E:$E,$E26))/(MAXIFS(AS:AS,$E:$E,$E26)-MINIFS(AS:AS,$E:$E,$E26)),
100*(AS26-MINIFS(AS:AS,$E:$E,$E26))/(MAXIFS(AS:AS,$E:$E,$E26)-MINIFS(AS:AS,$E:$E,$E26))))</f>
        <v/>
      </c>
      <c r="DI26" s="232" t="str">
        <f t="array" ref="DI26">IF(AT26="","",
IF(INDEX(Settings!$H:$H,MATCH(DI$1,Settings!$G:$G,0))=TRUE,
100-100*(AT26-MINIFS(AT:AT,$E:$E,$E26))/(MAXIFS(AT:AT,$E:$E,$E26)-MINIFS(AT:AT,$E:$E,$E26)),
100*(AT26-MINIFS(AT:AT,$E:$E,$E26))/(MAXIFS(AT:AT,$E:$E,$E26)-MINIFS(AT:AT,$E:$E,$E26))))</f>
        <v/>
      </c>
      <c r="DJ26" s="232" t="str">
        <f t="array" ref="DJ26">IF(AU26="","",
IF(INDEX(Settings!$H:$H,MATCH(DJ$1,Settings!$G:$G,0))=TRUE,
100-100*(AU26-MINIFS(AU:AU,$E:$E,$E26))/(MAXIFS(AU:AU,$E:$E,$E26)-MINIFS(AU:AU,$E:$E,$E26)),
100*(AU26-MINIFS(AU:AU,$E:$E,$E26))/(MAXIFS(AU:AU,$E:$E,$E26)-MINIFS(AU:AU,$E:$E,$E26))))</f>
        <v/>
      </c>
      <c r="DK26" s="232" t="str">
        <f t="array" ref="DK26">IF(AV26="","",
IF(INDEX(Settings!$H:$H,MATCH(DK$1,Settings!$G:$G,0))=TRUE,
100-100*(AV26-MINIFS(AV:AV,$E:$E,$E26))/(MAXIFS(AV:AV,$E:$E,$E26)-MINIFS(AV:AV,$E:$E,$E26)),
100*(AV26-MINIFS(AV:AV,$E:$E,$E26))/(MAXIFS(AV:AV,$E:$E,$E26)-MINIFS(AV:AV,$E:$E,$E26))))</f>
        <v/>
      </c>
      <c r="DL26" s="232" t="str">
        <f t="array" ref="DL26">IF(AW26="","",
IF(INDEX(Settings!$H:$H,MATCH(DL$1,Settings!$G:$G,0))=TRUE,
100-100*(AW26-MINIFS(AW:AW,$E:$E,$E26))/(MAXIFS(AW:AW,$E:$E,$E26)-MINIFS(AW:AW,$E:$E,$E26)),
100*(AW26-MINIFS(AW:AW,$E:$E,$E26))/(MAXIFS(AW:AW,$E:$E,$E26)-MINIFS(AW:AW,$E:$E,$E26))))</f>
        <v/>
      </c>
      <c r="DM26" s="232" t="str">
        <f t="array" ref="DM26">IF(AX26="","",
IF(INDEX(Settings!$H:$H,MATCH(DM$1,Settings!$G:$G,0))=TRUE,
100-100*(AX26-MINIFS(AX:AX,$E:$E,$E26))/(MAXIFS(AX:AX,$E:$E,$E26)-MINIFS(AX:AX,$E:$E,$E26)),
100*(AX26-MINIFS(AX:AX,$E:$E,$E26))/(MAXIFS(AX:AX,$E:$E,$E26)-MINIFS(AX:AX,$E:$E,$E26))))</f>
        <v/>
      </c>
      <c r="DN26" s="232" t="str">
        <f t="array" ref="DN26">IF(AY26="","",
IF(INDEX(Settings!$H:$H,MATCH(DN$1,Settings!$G:$G,0))=TRUE,
100-100*(AY26-MINIFS(AY:AY,$E:$E,$E26))/(MAXIFS(AY:AY,$E:$E,$E26)-MINIFS(AY:AY,$E:$E,$E26)),
100*(AY26-MINIFS(AY:AY,$E:$E,$E26))/(MAXIFS(AY:AY,$E:$E,$E26)-MINIFS(AY:AY,$E:$E,$E26))))</f>
        <v/>
      </c>
      <c r="DO26" s="232" t="str">
        <f t="array" ref="DO26">IF(AZ26="","",
IF(INDEX(Settings!$H:$H,MATCH(DO$1,Settings!$G:$G,0))=TRUE,
100-100*(AZ26-MINIFS(AZ:AZ,$E:$E,$E26))/(MAXIFS(AZ:AZ,$E:$E,$E26)-MINIFS(AZ:AZ,$E:$E,$E26)),
100*(AZ26-MINIFS(AZ:AZ,$E:$E,$E26))/(MAXIFS(AZ:AZ,$E:$E,$E26)-MINIFS(AZ:AZ,$E:$E,$E26))))</f>
        <v/>
      </c>
      <c r="DP26" s="232" t="str">
        <f t="array" ref="DP26">IF(BA26="","",
IF(INDEX(Settings!$H:$H,MATCH(DP$1,Settings!$G:$G,0))=TRUE,
100-100*(BA26-MINIFS(BA:BA,$E:$E,$E26))/(MAXIFS(BA:BA,$E:$E,$E26)-MINIFS(BA:BA,$E:$E,$E26)),
100*(BA26-MINIFS(BA:BA,$E:$E,$E26))/(MAXIFS(BA:BA,$E:$E,$E26)-MINIFS(BA:BA,$E:$E,$E26))))</f>
        <v/>
      </c>
      <c r="DQ26" s="232" t="str">
        <f t="array" ref="DQ26">IF(BB26="","",
IF(INDEX(Settings!$H:$H,MATCH(DQ$1,Settings!$G:$G,0))=TRUE,
100-100*(BB26-MINIFS(BB:BB,$E:$E,$E26))/(MAXIFS(BB:BB,$E:$E,$E26)-MINIFS(BB:BB,$E:$E,$E26)),
100*(BB26-MINIFS(BB:BB,$E:$E,$E26))/(MAXIFS(BB:BB,$E:$E,$E26)-MINIFS(BB:BB,$E:$E,$E26))))</f>
        <v/>
      </c>
      <c r="DR26" s="232" t="str">
        <f t="array" ref="DR26">IF(BC26="","",
IF(INDEX(Settings!$H:$H,MATCH(DR$1,Settings!$G:$G,0))=TRUE,
100-100*(BC26-MINIFS(BC:BC,$E:$E,$E26))/(MAXIFS(BC:BC,$E:$E,$E26)-MINIFS(BC:BC,$E:$E,$E26)),
100*(BC26-MINIFS(BC:BC,$E:$E,$E26))/(MAXIFS(BC:BC,$E:$E,$E26)-MINIFS(BC:BC,$E:$E,$E26))))</f>
        <v/>
      </c>
      <c r="DS26" s="232" t="str">
        <f t="array" ref="DS26">IF(BD26="","",
IF(INDEX(Settings!$H:$H,MATCH(DS$1,Settings!$G:$G,0))=TRUE,
100-100*(BD26-MINIFS(BD:BD,$E:$E,$E26))/(MAXIFS(BD:BD,$E:$E,$E26)-MINIFS(BD:BD,$E:$E,$E26)),
100*(BD26-MINIFS(BD:BD,$E:$E,$E26))/(MAXIFS(BD:BD,$E:$E,$E26)-MINIFS(BD:BD,$E:$E,$E26))))</f>
        <v/>
      </c>
      <c r="DT26" s="232" t="str">
        <f t="array" ref="DT26">IF(BE26="","",
IF(INDEX(Settings!$H:$H,MATCH(DT$1,Settings!$G:$G,0))=TRUE,
100-100*(BE26-MINIFS(BE:BE,$E:$E,$E26))/(MAXIFS(BE:BE,$E:$E,$E26)-MINIFS(BE:BE,$E:$E,$E26)),
100*(BE26-MINIFS(BE:BE,$E:$E,$E26))/(MAXIFS(BE:BE,$E:$E,$E26)-MINIFS(BE:BE,$E:$E,$E26))))</f>
        <v/>
      </c>
      <c r="DU26" s="232" t="str">
        <f t="array" ref="DU26">IF(BF26="","",
IF(INDEX(Settings!$H:$H,MATCH(DU$1,Settings!$G:$G,0))=TRUE,
100-100*(BF26-MINIFS(BF:BF,$E:$E,$E26))/(MAXIFS(BF:BF,$E:$E,$E26)-MINIFS(BF:BF,$E:$E,$E26)),
100*(BF26-MINIFS(BF:BF,$E:$E,$E26))/(MAXIFS(BF:BF,$E:$E,$E26)-MINIFS(BF:BF,$E:$E,$E26))))</f>
        <v/>
      </c>
      <c r="DV26" s="232" t="str">
        <f t="array" ref="DV26">IF(BG26="","",
IF(INDEX(Settings!$H:$H,MATCH(DV$1,Settings!$G:$G,0))=TRUE,
100-100*(BG26-MINIFS(BG:BG,$E:$E,$E26))/(MAXIFS(BG:BG,$E:$E,$E26)-MINIFS(BG:BG,$E:$E,$E26)),
100*(BG26-MINIFS(BG:BG,$E:$E,$E26))/(MAXIFS(BG:BG,$E:$E,$E26)-MINIFS(BG:BG,$E:$E,$E26))))</f>
        <v/>
      </c>
      <c r="DW26" s="232" t="str">
        <f t="array" ref="DW26">IF(BH26="","",
IF(INDEX(Settings!$H:$H,MATCH(DW$1,Settings!$G:$G,0))=TRUE,
100-100*(BH26-MINIFS(BH:BH,$E:$E,$E26))/(MAXIFS(BH:BH,$E:$E,$E26)-MINIFS(BH:BH,$E:$E,$E26)),
100*(BH26-MINIFS(BH:BH,$E:$E,$E26))/(MAXIFS(BH:BH,$E:$E,$E26)-MINIFS(BH:BH,$E:$E,$E26))))</f>
        <v/>
      </c>
      <c r="DX26" s="232" t="str">
        <f t="array" ref="DX26">IF(BI26="","",
IF(INDEX(Settings!$H:$H,MATCH(DX$1,Settings!$G:$G,0))=TRUE,
100-100*(BI26-MINIFS(BI:BI,$E:$E,$E26))/(MAXIFS(BI:BI,$E:$E,$E26)-MINIFS(BI:BI,$E:$E,$E26)),
100*(BI26-MINIFS(BI:BI,$E:$E,$E26))/(MAXIFS(BI:BI,$E:$E,$E26)-MINIFS(BI:BI,$E:$E,$E26))))</f>
        <v/>
      </c>
      <c r="DY26" s="232" t="str">
        <f t="array" ref="DY26">IF(BJ26="","",
IF(INDEX(Settings!$H:$H,MATCH(DY$1,Settings!$G:$G,0))=TRUE,
100-100*(BJ26-MINIFS(BJ:BJ,$E:$E,$E26))/(MAXIFS(BJ:BJ,$E:$E,$E26)-MINIFS(BJ:BJ,$E:$E,$E26)),
100*(BJ26-MINIFS(BJ:BJ,$E:$E,$E26))/(MAXIFS(BJ:BJ,$E:$E,$E26)-MINIFS(BJ:BJ,$E:$E,$E26))))</f>
        <v/>
      </c>
      <c r="DZ26" s="234"/>
      <c r="EA26" s="234"/>
      <c r="EB26" s="234" t="str">
        <f t="shared" si="8"/>
        <v/>
      </c>
      <c r="EC26" s="234" t="str">
        <f t="shared" si="9"/>
        <v/>
      </c>
      <c r="ED26" s="234" t="str">
        <f t="shared" si="10"/>
        <v/>
      </c>
      <c r="EE26" s="234" t="str">
        <f t="shared" si="11"/>
        <v/>
      </c>
      <c r="EF26" s="234" t="str">
        <f t="shared" si="12"/>
        <v/>
      </c>
      <c r="EG26" s="234" t="str">
        <f t="shared" si="13"/>
        <v/>
      </c>
      <c r="EH26" s="234"/>
      <c r="EI26" s="234"/>
      <c r="EJ26" s="234"/>
      <c r="EK26" s="234"/>
      <c r="EL26" s="234"/>
      <c r="EM26" s="234"/>
    </row>
    <row r="27">
      <c r="A27" s="222"/>
      <c r="B27" s="221"/>
      <c r="C27" s="222"/>
      <c r="D27" s="49" t="str">
        <f t="array" ref="D27">IFERROR(INDEX(Profiles!$B:$B,MATCH($A27,Profiles!$A:$A,0)),"")</f>
        <v/>
      </c>
      <c r="E27" s="49" t="str">
        <f t="array" ref="E27">IFERROR(INDEX(Profiles!$C:$C,MATCH($A27,Profiles!$A:$A,0)),"")</f>
        <v/>
      </c>
      <c r="F27" s="222"/>
      <c r="G27" s="222"/>
      <c r="H27" s="222"/>
      <c r="I27" s="49" t="str">
        <f>IF(A27="","",IF(Settings!$N$3="DATE",F27&amp;": "&amp;TEXT(B27,"M/DD/YY"),F27&amp;": "&amp;H27))</f>
        <v/>
      </c>
      <c r="J27" s="222"/>
      <c r="K27" s="222"/>
      <c r="L27" s="222"/>
      <c r="M27" s="223" t="str">
        <f t="shared" si="14"/>
        <v/>
      </c>
      <c r="N27" s="222"/>
      <c r="O27" s="222"/>
      <c r="P27" s="222"/>
      <c r="Q27" s="222"/>
      <c r="R27" s="222"/>
      <c r="S27" s="222" t="str">
        <f>IFERROR(VLOOKUP(AF27, 'YOYO IR Scores'!A:C, 3, FALSE), "")
</f>
        <v/>
      </c>
      <c r="T27" s="222"/>
      <c r="U27" s="222"/>
      <c r="V27" s="49"/>
      <c r="W27" s="49"/>
      <c r="X27" s="224" t="str">
        <f t="shared" si="4"/>
        <v/>
      </c>
      <c r="Y27" s="225" t="str">
        <f t="shared" si="5"/>
        <v/>
      </c>
      <c r="Z27" s="225" t="str">
        <f t="shared" si="6"/>
        <v/>
      </c>
      <c r="AA27" s="224" t="str">
        <f t="shared" si="7"/>
        <v/>
      </c>
      <c r="AB27" s="223"/>
      <c r="AC27" s="237"/>
      <c r="AD27" s="223"/>
      <c r="AE27" s="223" t="str">
        <f>IFERROR(VLOOKUP(AF27, 'YOYO IR Scores'!A:C, 2, FALSE), "")</f>
        <v/>
      </c>
      <c r="AF27" s="223"/>
      <c r="AG27" s="223"/>
      <c r="AH27" s="223"/>
      <c r="AI27" s="223"/>
      <c r="AJ27" s="223"/>
      <c r="AK27" s="223"/>
      <c r="AL27" s="223"/>
      <c r="AM27" s="223"/>
      <c r="AN27" s="223"/>
      <c r="AO27" s="223"/>
      <c r="AP27" s="223"/>
      <c r="AQ27" s="223"/>
      <c r="AR27" s="223"/>
      <c r="AS27" s="223"/>
      <c r="AT27" s="223"/>
      <c r="AU27" s="223"/>
      <c r="AV27" s="223"/>
      <c r="AW27" s="223"/>
      <c r="AX27" s="223"/>
      <c r="AY27" s="223"/>
      <c r="AZ27" s="223"/>
      <c r="BA27" s="223"/>
      <c r="BB27" s="223"/>
      <c r="BC27" s="223"/>
      <c r="BD27" s="223"/>
      <c r="BE27" s="223"/>
      <c r="BF27" s="223"/>
      <c r="BG27" s="223"/>
      <c r="BH27" s="223"/>
      <c r="BI27" s="223"/>
      <c r="BJ27" s="223"/>
      <c r="BK27" s="223" t="str">
        <f t="array" ref="BK27">IF(J27="","",
IF(INDEX(Settings!$H:$H,MATCH(BY$1,Settings!$G:$G,0))=TRUE,
100-100*(J27-MIN(J:J))/(MAX(J:J)-MIN(J:J)),
100*(J27-MIN(J:J))/(MAX(J:J)-MIN(J:J))))</f>
        <v/>
      </c>
      <c r="BL27" s="223" t="str">
        <f t="array" ref="BL27">IF(J27="","",
IF(INDEX(Settings!$H:$H,MATCH(BY$1,Settings!$G:$G,0))=TRUE,
100-100*(J27-MINIFS(J:J,$E:$E,$E27))/(MAXIFS(J:J,$E:$E,$E27)-MINIFS(J:J,$E:$E,$E27)),
100*(J27-MINIFS(J:J,$E:$E,$E27))/(MAXIFS(J:J,$E:$E,$E27)-MINIFS(J:J,$E:$E,$E27))))</f>
        <v/>
      </c>
      <c r="BM27" s="223"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4" t="str">
        <f t="array" ref="BQ27">IF(J27="","",
IF(INDEX(Settings!$H:$H,MATCH(BY$1,Settings!$G:$G,0))=TRUE,
-1*(J27-AVERAGE(J:J))/STDEV(J:J),
(J27-AVERAGE(J:J))/STDEV(J:J)))</f>
        <v/>
      </c>
      <c r="BR27" s="224" t="str">
        <f>IFERROR(__xludf.DUMMYFUNCTION("IF(J27="""","""",
IF(INDEX(Settings!$H:$H,MATCH(BY$1,Settings!$G:$G,0))=TRUE,
-1*(J27-AVERAGEIFS(J:J,$E:$E,$E27))/STDEV(FILTER(J:J,$E:$E=$E27)),
(J27-AVERAGEIFS(J:J,$E:$E,$E27))/STDEV(FILTER(J:J,$E:$E=$E27))))"),"")</f>
        <v/>
      </c>
      <c r="BS27" s="224"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3" t="str">
        <f t="array" ref="BY27">IF(J27="","",
IF(INDEX(Settings!$H:$H,MATCH(BY$1,Settings!$G:$G,0))=TRUE,
100-100*(J27-MINIFS(J:J,$E:$E,$E27))/(MAXIFS(J:J,$E:$E,$E27)-MINIFS(J:J,$E:$E,$E27)),
100*(J27-MINIFS(J:J,$E:$E,$E27))/(MAXIFS(J:J,$E:$E,$E27)-MINIFS(J:J,$E:$E,$E27))))</f>
        <v/>
      </c>
      <c r="BZ27" s="223" t="str">
        <f t="array" ref="BZ27">IF(K27="","",
IF(INDEX(Settings!$H:$H,MATCH(BZ$1,Settings!$G:$G,0))=TRUE,
100-100*(K27-MINIFS(K:K,$E:$E,$E27))/(MAXIFS(K:K,$E:$E,$E27)-MINIFS(K:K,$E:$E,$E27)),
100*(K27-MINIFS(K:K,$E:$E,$E27))/(MAXIFS(K:K,$E:$E,$E27)-MINIFS(K:K,$E:$E,$E27))))</f>
        <v/>
      </c>
      <c r="CA27" s="223" t="str">
        <f t="array" ref="CA27">IF(L27="","",
IF(INDEX(Settings!$H:$H,MATCH(CA$1,Settings!$G:$G,0))=TRUE,
100-100*(L27-MINIFS(L:L,$E:$E,$E27))/(MAXIFS(L:L,$E:$E,$E27)-MINIFS(L:L,$E:$E,$E27)),
100*(L27-MINIFS(L:L,$E:$E,$E27))/(MAXIFS(L:L,$E:$E,$E27)-MINIFS(L:L,$E:$E,$E27))))</f>
        <v/>
      </c>
      <c r="CB27" s="223" t="str">
        <f t="array" ref="CB27">IF(M27="","",
IF(INDEX(Settings!$H:$H,MATCH(CB$1,Settings!$G:$G,0))=TRUE,
100-100*(M27-MINIFS(M:M,$E:$E,$E27))/(MAXIFS(M:M,$E:$E,$E27)-MINIFS(M:M,$E:$E,$E27)),
100*(M27-MINIFS(M:M,$E:$E,$E27))/(MAXIFS(M:M,$E:$E,$E27)-MINIFS(M:M,$E:$E,$E27))))</f>
        <v/>
      </c>
      <c r="CC27" s="223" t="str">
        <f t="array" ref="CC27">IF(N27="","",
IF(INDEX(Settings!$H:$H,MATCH(CC$1,Settings!$G:$G,0))=TRUE,
100-100*(N27-MINIFS(N:N,$E:$E,$E27))/(MAXIFS(N:N,$E:$E,$E27)-MINIFS(N:N,$E:$E,$E27)),
100*(N27-MINIFS(N:N,$E:$E,$E27))/(MAXIFS(N:N,$E:$E,$E27)-MINIFS(N:N,$E:$E,$E27))))</f>
        <v/>
      </c>
      <c r="CD27" s="223" t="str">
        <f t="array" ref="CD27">IF(O27="","",
IF(INDEX(Settings!$H:$H,MATCH(CD$1,Settings!$G:$G,0))=TRUE,
100-100*(O27-MINIFS(O:O,$E:$E,$E27))/(MAXIFS(O:O,$E:$E,$E27)-MINIFS(O:O,$E:$E,$E27)),
100*(O27-MINIFS(O:O,$E:$E,$E27))/(MAXIFS(O:O,$E:$E,$E27)-MINIFS(O:O,$E:$E,$E27))))</f>
        <v/>
      </c>
      <c r="CE27" s="223" t="str">
        <f t="array" ref="CE27">IF(P27="","",
IF(INDEX(Settings!$H:$H,MATCH(CE$1,Settings!$G:$G,0))=TRUE,
100-100*(P27-MINIFS(P:P,$E:$E,$E27))/(MAXIFS(P:P,$E:$E,$E27)-MINIFS(P:P,$E:$E,$E27)),
100*(P27-MINIFS(P:P,$E:$E,$E27))/(MAXIFS(P:P,$E:$E,$E27)-MINIFS(P:P,$E:$E,$E27))))</f>
        <v/>
      </c>
      <c r="CF27" s="223" t="str">
        <f t="array" ref="CF27">IF(Q27="","",
IF(INDEX(Settings!$H:$H,MATCH(CF$1,Settings!$G:$G,0))=TRUE,
100-100*(Q27-MINIFS(Q:Q,$E:$E,$E27))/(MAXIFS(Q:Q,$E:$E,$E27)-MINIFS(Q:Q,$E:$E,$E27)),
100*(Q27-MINIFS(Q:Q,$E:$E,$E27))/(MAXIFS(Q:Q,$E:$E,$E27)-MINIFS(Q:Q,$E:$E,$E27))))</f>
        <v/>
      </c>
      <c r="CG27" s="223" t="str">
        <f t="array" ref="CG27">IF(R27="","",
IF(INDEX(Settings!$H:$H,MATCH(CG$1,Settings!$G:$G,0))=TRUE,
100-100*(R27-MINIFS(R:R,$E:$E,$E27))/(MAXIFS(R:R,$E:$E,$E27)-MINIFS(R:R,$E:$E,$E27)),
100*(R27-MINIFS(R:R,$E:$E,$E27))/(MAXIFS(R:R,$E:$E,$E27)-MINIFS(R:R,$E:$E,$E27))))</f>
        <v/>
      </c>
      <c r="CH27" s="223" t="str">
        <f t="array" ref="CH27">IF(S27="","",
IF(INDEX(Settings!$H:$H,MATCH(CH$1,Settings!$G:$G,0))=TRUE,
100-100*(S27-MINIFS(S:S,$E:$E,$E27))/(MAXIFS(S:S,$E:$E,$E27)-MINIFS(S:S,$E:$E,$E27)),
100*(S27-MINIFS(S:S,$E:$E,$E27))/(MAXIFS(S:S,$E:$E,$E27)-MINIFS(S:S,$E:$E,$E27))))</f>
        <v/>
      </c>
      <c r="CI27" s="223" t="str">
        <f t="array" ref="CI27">IF(T27="","",
IF(INDEX(Settings!$H:$H,MATCH(CI$1,Settings!$G:$G,0))=TRUE,
100-100*(T27-MINIFS(T:T,$E:$E,$E27))/(MAXIFS(T:T,$E:$E,$E27)-MINIFS(T:T,$E:$E,$E27)),
100*(T27-MINIFS(T:T,$E:$E,$E27))/(MAXIFS(T:T,$E:$E,$E27)-MINIFS(T:T,$E:$E,$E27))))</f>
        <v/>
      </c>
      <c r="CJ27" s="223" t="str">
        <f t="array" ref="CJ27">IF(U27="","",
IF(INDEX(Settings!$H:$H,MATCH(CJ$1,Settings!$G:$G,0))=TRUE,
100-100*(U27-MINIFS(U:U,$E:$E,$E27))/(MAXIFS(U:U,$E:$E,$E27)-MINIFS(U:U,$E:$E,$E27)),
100*(U27-MINIFS(U:U,$E:$E,$E27))/(MAXIFS(U:U,$E:$E,$E27)-MINIFS(U:U,$E:$E,$E27))))</f>
        <v/>
      </c>
      <c r="CK27" s="223" t="str">
        <f t="array" ref="CK27">IF(V27="","",
IF(INDEX(Settings!$H:$H,MATCH(CK$1,Settings!$G:$G,0))=TRUE,
100-100*(V27-MINIFS(V:V,$E:$E,$E27))/(MAXIFS(V:V,$E:$E,$E27)-MINIFS(V:V,$E:$E,$E27)),
100*(V27-MINIFS(V:V,$E:$E,$E27))/(MAXIFS(V:V,$E:$E,$E27)-MINIFS(V:V,$E:$E,$E27))))</f>
        <v/>
      </c>
      <c r="CL27" s="223" t="str">
        <f t="array" ref="CL27">IF(W27="","",
IF(INDEX(Settings!$H:$H,MATCH(CL$1,Settings!$G:$G,0))=TRUE,
100-100*(W27-MINIFS(W:W,$E:$E,$E27))/(MAXIFS(W:W,$E:$E,$E27)-MINIFS(W:W,$E:$E,$E27)),
100*(W27-MINIFS(W:W,$E:$E,$E27))/(MAXIFS(W:W,$E:$E,$E27)-MINIFS(W:W,$E:$E,$E27))))</f>
        <v/>
      </c>
      <c r="CM27" s="223" t="str">
        <f t="array" ref="CM27">IF(X27="","",
IF(INDEX(Settings!$H:$H,MATCH(CM$1,Settings!$G:$G,0))=TRUE,
100-100*(X27-MINIFS(X:X,$E:$E,$E27))/(MAXIFS(X:X,$E:$E,$E27)-MINIFS(X:X,$E:$E,$E27)),
100*(X27-MINIFS(X:X,$E:$E,$E27))/(MAXIFS(X:X,$E:$E,$E27)-MINIFS(X:X,$E:$E,$E27))))</f>
        <v/>
      </c>
      <c r="CN27" s="223" t="str">
        <f t="array" ref="CN27">IF(Y27="","",
IF(INDEX(Settings!$H:$H,MATCH(CN$1,Settings!$G:$G,0))=TRUE,
100-100*(Y27-MINIFS(Y:Y,$E:$E,$E27))/(MAXIFS(Y:Y,$E:$E,$E27)-MINIFS(Y:Y,$E:$E,$E27)),
100*(Y27-MINIFS(Y:Y,$E:$E,$E27))/(MAXIFS(Y:Y,$E:$E,$E27)-MINIFS(Y:Y,$E:$E,$E27))))</f>
        <v/>
      </c>
      <c r="CO27" s="223" t="str">
        <f t="array" ref="CO27">IF(Z27="","",
IF(INDEX(Settings!$H:$H,MATCH(CO$1,Settings!$G:$G,0))=TRUE,
100-100*(Z27-MINIFS(Z:Z,$E:$E,$E27))/(MAXIFS(Z:Z,$E:$E,$E27)-MINIFS(Z:Z,$E:$E,$E27)),
100*(Z27-MINIFS(Z:Z,$E:$E,$E27))/(MAXIFS(Z:Z,$E:$E,$E27)-MINIFS(Z:Z,$E:$E,$E27))))</f>
        <v/>
      </c>
      <c r="CP27" s="223" t="str">
        <f t="array" ref="CP27">IF(AA27="","",
IF(INDEX(Settings!$H:$H,MATCH(CP$1,Settings!$G:$G,0))=TRUE,
100-100*(AA27-MINIFS(AA:AA,$E:$E,$E27))/(MAXIFS(AA:AA,$E:$E,$E27)-MINIFS(AA:AA,$E:$E,$E27)),
100*(AA27-MINIFS(AA:AA,$E:$E,$E27))/(MAXIFS(AA:AA,$E:$E,$E27)-MINIFS(AA:AA,$E:$E,$E27))))</f>
        <v/>
      </c>
      <c r="CQ27" s="223" t="str">
        <f t="array" ref="CQ27">IF(AB27="","",
IF(INDEX(Settings!$H:$H,MATCH(CQ$1,Settings!$G:$G,0))=TRUE,
100-100*(AB27-MINIFS(AB:AB,$E:$E,$E27))/(MAXIFS(AB:AB,$E:$E,$E27)-MINIFS(AB:AB,$E:$E,$E27)),
100*(AB27-MINIFS(AB:AB,$E:$E,$E27))/(MAXIFS(AB:AB,$E:$E,$E27)-MINIFS(AB:AB,$E:$E,$E27))))</f>
        <v/>
      </c>
      <c r="CR27" s="223" t="str">
        <f t="array" ref="CR27">IF(AC27="","",
IF(INDEX(Settings!$H:$H,MATCH(CR$1,Settings!$G:$G,0))=TRUE,
100-100*(AC27-MINIFS(AC:AC,$E:$E,$E27))/(MAXIFS(AC:AC,$E:$E,$E27)-MINIFS(AC:AC,$E:$E,$E27)),
100*(AC27-MINIFS(AC:AC,$E:$E,$E27))/(MAXIFS(AC:AC,$E:$E,$E27)-MINIFS(AC:AC,$E:$E,$E27))))</f>
        <v/>
      </c>
      <c r="CS27" s="223" t="str">
        <f t="array" ref="CS27">IF(AD27="","",
IF(INDEX(Settings!$H:$H,MATCH(CS$1,Settings!$G:$G,0))=TRUE,
100-100*(AD27-MINIFS(AD:AD,$E:$E,$E27))/(MAXIFS(AD:AD,$E:$E,$E27)-MINIFS(AD:AD,$E:$E,$E27)),
100*(AD27-MINIFS(AD:AD,$E:$E,$E27))/(MAXIFS(AD:AD,$E:$E,$E27)-MINIFS(AD:AD,$E:$E,$E27))))</f>
        <v/>
      </c>
      <c r="CT27" s="223" t="str">
        <f t="array" ref="CT27">IF(AE27="","",
IF(INDEX(Settings!$H:$H,MATCH(CT$1,Settings!$G:$G,0))=TRUE,
100-100*(AE27-MINIFS(AE:AE,$E:$E,$E27))/(MAXIFS(AE:AE,$E:$E,$E27)-MINIFS(AE:AE,$E:$E,$E27)),
100*(AE27-MINIFS(AE:AE,$E:$E,$E27))/(MAXIFS(AE:AE,$E:$E,$E27)-MINIFS(AE:AE,$E:$E,$E27))))</f>
        <v/>
      </c>
      <c r="CU27" s="223" t="str">
        <f t="array" ref="CU27">IF(AF27="","",
IF(INDEX(Settings!$H:$H,MATCH(CU$1,Settings!$G:$G,0))=TRUE,
100-100*(AF27-MINIFS(AF:AF,$E:$E,$E27))/(MAXIFS(AF:AF,$E:$E,$E27)-MINIFS(AF:AF,$E:$E,$E27)),
100*(AF27-MINIFS(AF:AF,$E:$E,$E27))/(MAXIFS(AF:AF,$E:$E,$E27)-MINIFS(AF:AF,$E:$E,$E27))))</f>
        <v/>
      </c>
      <c r="CV27" s="223" t="str">
        <f t="array" ref="CV27">IF(AG27="","",
IF(INDEX(Settings!$H:$H,MATCH(CV$1,Settings!$G:$G,0))=TRUE,
100-100*(AG27-MINIFS(AG:AG,$E:$E,$E27))/(MAXIFS(AG:AG,$E:$E,$E27)-MINIFS(AG:AG,$E:$E,$E27)),
100*(AG27-MINIFS(AG:AG,$E:$E,$E27))/(MAXIFS(AG:AG,$E:$E,$E27)-MINIFS(AG:AG,$E:$E,$E27))))</f>
        <v/>
      </c>
      <c r="CW27" s="223" t="str">
        <f t="array" ref="CW27">IF(AH27="","",
IF(INDEX(Settings!$H:$H,MATCH(CW$1,Settings!$G:$G,0))=TRUE,
100-100*(AH27-MINIFS(AH:AH,$E:$E,$E27))/(MAXIFS(AH:AH,$E:$E,$E27)-MINIFS(AH:AH,$E:$E,$E27)),
100*(AH27-MINIFS(AH:AH,$E:$E,$E27))/(MAXIFS(AH:AH,$E:$E,$E27)-MINIFS(AH:AH,$E:$E,$E27))))</f>
        <v/>
      </c>
      <c r="CX27" s="223" t="str">
        <f t="array" ref="CX27">IF(AI27="","",
IF(INDEX(Settings!$H:$H,MATCH(CX$1,Settings!$G:$G,0))=TRUE,
100-100*(AI27-MINIFS(AI:AI,$E:$E,$E27))/(MAXIFS(AI:AI,$E:$E,$E27)-MINIFS(AI:AI,$E:$E,$E27)),
100*(AI27-MINIFS(AI:AI,$E:$E,$E27))/(MAXIFS(AI:AI,$E:$E,$E27)-MINIFS(AI:AI,$E:$E,$E27))))</f>
        <v/>
      </c>
      <c r="CY27" s="223" t="str">
        <f t="array" ref="CY27">IF(AJ27="","",
IF(INDEX(Settings!$H:$H,MATCH(CY$1,Settings!$G:$G,0))=TRUE,
100-100*(AJ27-MINIFS(AJ:AJ,$E:$E,$E27))/(MAXIFS(AJ:AJ,$E:$E,$E27)-MINIFS(AJ:AJ,$E:$E,$E27)),
100*(AJ27-MINIFS(AJ:AJ,$E:$E,$E27))/(MAXIFS(AJ:AJ,$E:$E,$E27)-MINIFS(AJ:AJ,$E:$E,$E27))))</f>
        <v/>
      </c>
      <c r="CZ27" s="223" t="str">
        <f t="array" ref="CZ27">IF(AK27="","",
IF(INDEX(Settings!$H:$H,MATCH(CZ$1,Settings!$G:$G,0))=TRUE,
100-100*(AK27-MINIFS(AK:AK,$E:$E,$E27))/(MAXIFS(AK:AK,$E:$E,$E27)-MINIFS(AK:AK,$E:$E,$E27)),
100*(AK27-MINIFS(AK:AK,$E:$E,$E27))/(MAXIFS(AK:AK,$E:$E,$E27)-MINIFS(AK:AK,$E:$E,$E27))))</f>
        <v/>
      </c>
      <c r="DA27" s="223" t="str">
        <f t="array" ref="DA27">IF(AL27="","",
IF(INDEX(Settings!$H:$H,MATCH(DA$1,Settings!$G:$G,0))=TRUE,
100-100*(AL27-MINIFS(AL:AL,$E:$E,$E27))/(MAXIFS(AL:AL,$E:$E,$E27)-MINIFS(AL:AL,$E:$E,$E27)),
100*(AL27-MINIFS(AL:AL,$E:$E,$E27))/(MAXIFS(AL:AL,$E:$E,$E27)-MINIFS(AL:AL,$E:$E,$E27))))</f>
        <v/>
      </c>
      <c r="DB27" s="223" t="str">
        <f t="array" ref="DB27">IF(AM27="","",
IF(INDEX(Settings!$H:$H,MATCH(DB$1,Settings!$G:$G,0))=TRUE,
100-100*(AM27-MINIFS(AM:AM,$E:$E,$E27))/(MAXIFS(AM:AM,$E:$E,$E27)-MINIFS(AM:AM,$E:$E,$E27)),
100*(AM27-MINIFS(AM:AM,$E:$E,$E27))/(MAXIFS(AM:AM,$E:$E,$E27)-MINIFS(AM:AM,$E:$E,$E27))))</f>
        <v/>
      </c>
      <c r="DC27" s="223" t="str">
        <f t="array" ref="DC27">IF(AN27="","",
IF(INDEX(Settings!$H:$H,MATCH(DC$1,Settings!$G:$G,0))=TRUE,
100-100*(AN27-MINIFS(AN:AN,$E:$E,$E27))/(MAXIFS(AN:AN,$E:$E,$E27)-MINIFS(AN:AN,$E:$E,$E27)),
100*(AN27-MINIFS(AN:AN,$E:$E,$E27))/(MAXIFS(AN:AN,$E:$E,$E27)-MINIFS(AN:AN,$E:$E,$E27))))</f>
        <v/>
      </c>
      <c r="DD27" s="223" t="str">
        <f t="array" ref="DD27">IF(AO27="","",
IF(INDEX(Settings!$H:$H,MATCH(DD$1,Settings!$G:$G,0))=TRUE,
100-100*(AO27-MINIFS(AO:AO,$E:$E,$E27))/(MAXIFS(AO:AO,$E:$E,$E27)-MINIFS(AO:AO,$E:$E,$E27)),
100*(AO27-MINIFS(AO:AO,$E:$E,$E27))/(MAXIFS(AO:AO,$E:$E,$E27)-MINIFS(AO:AO,$E:$E,$E27))))</f>
        <v/>
      </c>
      <c r="DE27" s="223" t="str">
        <f t="array" ref="DE27">IF(AP27="","",
IF(INDEX(Settings!$H:$H,MATCH(DE$1,Settings!$G:$G,0))=TRUE,
100-100*(AP27-MINIFS(AP:AP,$E:$E,$E27))/(MAXIFS(AP:AP,$E:$E,$E27)-MINIFS(AP:AP,$E:$E,$E27)),
100*(AP27-MINIFS(AP:AP,$E:$E,$E27))/(MAXIFS(AP:AP,$E:$E,$E27)-MINIFS(AP:AP,$E:$E,$E27))))</f>
        <v/>
      </c>
      <c r="DF27" s="223" t="str">
        <f t="array" ref="DF27">IF(AQ27="","",
IF(INDEX(Settings!$H:$H,MATCH(DF$1,Settings!$G:$G,0))=TRUE,
100-100*(AQ27-MINIFS(AQ:AQ,$E:$E,$E27))/(MAXIFS(AQ:AQ,$E:$E,$E27)-MINIFS(AQ:AQ,$E:$E,$E27)),
100*(AQ27-MINIFS(AQ:AQ,$E:$E,$E27))/(MAXIFS(AQ:AQ,$E:$E,$E27)-MINIFS(AQ:AQ,$E:$E,$E27))))</f>
        <v/>
      </c>
      <c r="DG27" s="223" t="str">
        <f t="array" ref="DG27">IF(AR27="","",
IF(INDEX(Settings!$H:$H,MATCH(DG$1,Settings!$G:$G,0))=TRUE,
100-100*(AR27-MINIFS(AR:AR,$E:$E,$E27))/(MAXIFS(AR:AR,$E:$E,$E27)-MINIFS(AR:AR,$E:$E,$E27)),
100*(AR27-MINIFS(AR:AR,$E:$E,$E27))/(MAXIFS(AR:AR,$E:$E,$E27)-MINIFS(AR:AR,$E:$E,$E27))))</f>
        <v/>
      </c>
      <c r="DH27" s="223" t="str">
        <f t="array" ref="DH27">IF(AS27="","",
IF(INDEX(Settings!$H:$H,MATCH(DH$1,Settings!$G:$G,0))=TRUE,
100-100*(AS27-MINIFS(AS:AS,$E:$E,$E27))/(MAXIFS(AS:AS,$E:$E,$E27)-MINIFS(AS:AS,$E:$E,$E27)),
100*(AS27-MINIFS(AS:AS,$E:$E,$E27))/(MAXIFS(AS:AS,$E:$E,$E27)-MINIFS(AS:AS,$E:$E,$E27))))</f>
        <v/>
      </c>
      <c r="DI27" s="223" t="str">
        <f t="array" ref="DI27">IF(AT27="","",
IF(INDEX(Settings!$H:$H,MATCH(DI$1,Settings!$G:$G,0))=TRUE,
100-100*(AT27-MINIFS(AT:AT,$E:$E,$E27))/(MAXIFS(AT:AT,$E:$E,$E27)-MINIFS(AT:AT,$E:$E,$E27)),
100*(AT27-MINIFS(AT:AT,$E:$E,$E27))/(MAXIFS(AT:AT,$E:$E,$E27)-MINIFS(AT:AT,$E:$E,$E27))))</f>
        <v/>
      </c>
      <c r="DJ27" s="223" t="str">
        <f t="array" ref="DJ27">IF(AU27="","",
IF(INDEX(Settings!$H:$H,MATCH(DJ$1,Settings!$G:$G,0))=TRUE,
100-100*(AU27-MINIFS(AU:AU,$E:$E,$E27))/(MAXIFS(AU:AU,$E:$E,$E27)-MINIFS(AU:AU,$E:$E,$E27)),
100*(AU27-MINIFS(AU:AU,$E:$E,$E27))/(MAXIFS(AU:AU,$E:$E,$E27)-MINIFS(AU:AU,$E:$E,$E27))))</f>
        <v/>
      </c>
      <c r="DK27" s="223" t="str">
        <f t="array" ref="DK27">IF(AV27="","",
IF(INDEX(Settings!$H:$H,MATCH(DK$1,Settings!$G:$G,0))=TRUE,
100-100*(AV27-MINIFS(AV:AV,$E:$E,$E27))/(MAXIFS(AV:AV,$E:$E,$E27)-MINIFS(AV:AV,$E:$E,$E27)),
100*(AV27-MINIFS(AV:AV,$E:$E,$E27))/(MAXIFS(AV:AV,$E:$E,$E27)-MINIFS(AV:AV,$E:$E,$E27))))</f>
        <v/>
      </c>
      <c r="DL27" s="223" t="str">
        <f t="array" ref="DL27">IF(AW27="","",
IF(INDEX(Settings!$H:$H,MATCH(DL$1,Settings!$G:$G,0))=TRUE,
100-100*(AW27-MINIFS(AW:AW,$E:$E,$E27))/(MAXIFS(AW:AW,$E:$E,$E27)-MINIFS(AW:AW,$E:$E,$E27)),
100*(AW27-MINIFS(AW:AW,$E:$E,$E27))/(MAXIFS(AW:AW,$E:$E,$E27)-MINIFS(AW:AW,$E:$E,$E27))))</f>
        <v/>
      </c>
      <c r="DM27" s="223" t="str">
        <f t="array" ref="DM27">IF(AX27="","",
IF(INDEX(Settings!$H:$H,MATCH(DM$1,Settings!$G:$G,0))=TRUE,
100-100*(AX27-MINIFS(AX:AX,$E:$E,$E27))/(MAXIFS(AX:AX,$E:$E,$E27)-MINIFS(AX:AX,$E:$E,$E27)),
100*(AX27-MINIFS(AX:AX,$E:$E,$E27))/(MAXIFS(AX:AX,$E:$E,$E27)-MINIFS(AX:AX,$E:$E,$E27))))</f>
        <v/>
      </c>
      <c r="DN27" s="223" t="str">
        <f t="array" ref="DN27">IF(AY27="","",
IF(INDEX(Settings!$H:$H,MATCH(DN$1,Settings!$G:$G,0))=TRUE,
100-100*(AY27-MINIFS(AY:AY,$E:$E,$E27))/(MAXIFS(AY:AY,$E:$E,$E27)-MINIFS(AY:AY,$E:$E,$E27)),
100*(AY27-MINIFS(AY:AY,$E:$E,$E27))/(MAXIFS(AY:AY,$E:$E,$E27)-MINIFS(AY:AY,$E:$E,$E27))))</f>
        <v/>
      </c>
      <c r="DO27" s="223" t="str">
        <f t="array" ref="DO27">IF(AZ27="","",
IF(INDEX(Settings!$H:$H,MATCH(DO$1,Settings!$G:$G,0))=TRUE,
100-100*(AZ27-MINIFS(AZ:AZ,$E:$E,$E27))/(MAXIFS(AZ:AZ,$E:$E,$E27)-MINIFS(AZ:AZ,$E:$E,$E27)),
100*(AZ27-MINIFS(AZ:AZ,$E:$E,$E27))/(MAXIFS(AZ:AZ,$E:$E,$E27)-MINIFS(AZ:AZ,$E:$E,$E27))))</f>
        <v/>
      </c>
      <c r="DP27" s="223" t="str">
        <f t="array" ref="DP27">IF(BA27="","",
IF(INDEX(Settings!$H:$H,MATCH(DP$1,Settings!$G:$G,0))=TRUE,
100-100*(BA27-MINIFS(BA:BA,$E:$E,$E27))/(MAXIFS(BA:BA,$E:$E,$E27)-MINIFS(BA:BA,$E:$E,$E27)),
100*(BA27-MINIFS(BA:BA,$E:$E,$E27))/(MAXIFS(BA:BA,$E:$E,$E27)-MINIFS(BA:BA,$E:$E,$E27))))</f>
        <v/>
      </c>
      <c r="DQ27" s="223" t="str">
        <f t="array" ref="DQ27">IF(BB27="","",
IF(INDEX(Settings!$H:$H,MATCH(DQ$1,Settings!$G:$G,0))=TRUE,
100-100*(BB27-MINIFS(BB:BB,$E:$E,$E27))/(MAXIFS(BB:BB,$E:$E,$E27)-MINIFS(BB:BB,$E:$E,$E27)),
100*(BB27-MINIFS(BB:BB,$E:$E,$E27))/(MAXIFS(BB:BB,$E:$E,$E27)-MINIFS(BB:BB,$E:$E,$E27))))</f>
        <v/>
      </c>
      <c r="DR27" s="223" t="str">
        <f t="array" ref="DR27">IF(BC27="","",
IF(INDEX(Settings!$H:$H,MATCH(DR$1,Settings!$G:$G,0))=TRUE,
100-100*(BC27-MINIFS(BC:BC,$E:$E,$E27))/(MAXIFS(BC:BC,$E:$E,$E27)-MINIFS(BC:BC,$E:$E,$E27)),
100*(BC27-MINIFS(BC:BC,$E:$E,$E27))/(MAXIFS(BC:BC,$E:$E,$E27)-MINIFS(BC:BC,$E:$E,$E27))))</f>
        <v/>
      </c>
      <c r="DS27" s="223" t="str">
        <f t="array" ref="DS27">IF(BD27="","",
IF(INDEX(Settings!$H:$H,MATCH(DS$1,Settings!$G:$G,0))=TRUE,
100-100*(BD27-MINIFS(BD:BD,$E:$E,$E27))/(MAXIFS(BD:BD,$E:$E,$E27)-MINIFS(BD:BD,$E:$E,$E27)),
100*(BD27-MINIFS(BD:BD,$E:$E,$E27))/(MAXIFS(BD:BD,$E:$E,$E27)-MINIFS(BD:BD,$E:$E,$E27))))</f>
        <v/>
      </c>
      <c r="DT27" s="223" t="str">
        <f t="array" ref="DT27">IF(BE27="","",
IF(INDEX(Settings!$H:$H,MATCH(DT$1,Settings!$G:$G,0))=TRUE,
100-100*(BE27-MINIFS(BE:BE,$E:$E,$E27))/(MAXIFS(BE:BE,$E:$E,$E27)-MINIFS(BE:BE,$E:$E,$E27)),
100*(BE27-MINIFS(BE:BE,$E:$E,$E27))/(MAXIFS(BE:BE,$E:$E,$E27)-MINIFS(BE:BE,$E:$E,$E27))))</f>
        <v/>
      </c>
      <c r="DU27" s="223" t="str">
        <f t="array" ref="DU27">IF(BF27="","",
IF(INDEX(Settings!$H:$H,MATCH(DU$1,Settings!$G:$G,0))=TRUE,
100-100*(BF27-MINIFS(BF:BF,$E:$E,$E27))/(MAXIFS(BF:BF,$E:$E,$E27)-MINIFS(BF:BF,$E:$E,$E27)),
100*(BF27-MINIFS(BF:BF,$E:$E,$E27))/(MAXIFS(BF:BF,$E:$E,$E27)-MINIFS(BF:BF,$E:$E,$E27))))</f>
        <v/>
      </c>
      <c r="DV27" s="223" t="str">
        <f t="array" ref="DV27">IF(BG27="","",
IF(INDEX(Settings!$H:$H,MATCH(DV$1,Settings!$G:$G,0))=TRUE,
100-100*(BG27-MINIFS(BG:BG,$E:$E,$E27))/(MAXIFS(BG:BG,$E:$E,$E27)-MINIFS(BG:BG,$E:$E,$E27)),
100*(BG27-MINIFS(BG:BG,$E:$E,$E27))/(MAXIFS(BG:BG,$E:$E,$E27)-MINIFS(BG:BG,$E:$E,$E27))))</f>
        <v/>
      </c>
      <c r="DW27" s="223" t="str">
        <f t="array" ref="DW27">IF(BH27="","",
IF(INDEX(Settings!$H:$H,MATCH(DW$1,Settings!$G:$G,0))=TRUE,
100-100*(BH27-MINIFS(BH:BH,$E:$E,$E27))/(MAXIFS(BH:BH,$E:$E,$E27)-MINIFS(BH:BH,$E:$E,$E27)),
100*(BH27-MINIFS(BH:BH,$E:$E,$E27))/(MAXIFS(BH:BH,$E:$E,$E27)-MINIFS(BH:BH,$E:$E,$E27))))</f>
        <v/>
      </c>
      <c r="DX27" s="223" t="str">
        <f t="array" ref="DX27">IF(BI27="","",
IF(INDEX(Settings!$H:$H,MATCH(DX$1,Settings!$G:$G,0))=TRUE,
100-100*(BI27-MINIFS(BI:BI,$E:$E,$E27))/(MAXIFS(BI:BI,$E:$E,$E27)-MINIFS(BI:BI,$E:$E,$E27)),
100*(BI27-MINIFS(BI:BI,$E:$E,$E27))/(MAXIFS(BI:BI,$E:$E,$E27)-MINIFS(BI:BI,$E:$E,$E27))))</f>
        <v/>
      </c>
      <c r="DY27" s="223" t="str">
        <f t="array" ref="DY27">IF(BJ27="","",
IF(INDEX(Settings!$H:$H,MATCH(DY$1,Settings!$G:$G,0))=TRUE,
100-100*(BJ27-MINIFS(BJ:BJ,$E:$E,$E27))/(MAXIFS(BJ:BJ,$E:$E,$E27)-MINIFS(BJ:BJ,$E:$E,$E27)),
100*(BJ27-MINIFS(BJ:BJ,$E:$E,$E27))/(MAXIFS(BJ:BJ,$E:$E,$E27)-MINIFS(BJ:BJ,$E:$E,$E27))))</f>
        <v/>
      </c>
      <c r="DZ27" s="225"/>
      <c r="EA27" s="225"/>
      <c r="EB27" s="225" t="str">
        <f t="shared" si="8"/>
        <v/>
      </c>
      <c r="EC27" s="225" t="str">
        <f t="shared" si="9"/>
        <v/>
      </c>
      <c r="ED27" s="225" t="str">
        <f t="shared" si="10"/>
        <v/>
      </c>
      <c r="EE27" s="225" t="str">
        <f t="shared" si="11"/>
        <v/>
      </c>
      <c r="EF27" s="225" t="str">
        <f t="shared" si="12"/>
        <v/>
      </c>
      <c r="EG27" s="225" t="str">
        <f t="shared" si="13"/>
        <v/>
      </c>
      <c r="EH27" s="225"/>
      <c r="EI27" s="225"/>
      <c r="EJ27" s="225"/>
      <c r="EK27" s="225"/>
      <c r="EL27" s="225"/>
      <c r="EM27" s="225"/>
    </row>
    <row r="28">
      <c r="A28" s="230"/>
      <c r="B28" s="229"/>
      <c r="C28" s="230"/>
      <c r="D28" s="231" t="str">
        <f t="array" ref="D28">IFERROR(INDEX(Profiles!$B:$B,MATCH($A28,Profiles!$A:$A,0)),"")</f>
        <v/>
      </c>
      <c r="E28" s="231" t="str">
        <f t="array" ref="E28">IFERROR(INDEX(Profiles!$C:$C,MATCH($A28,Profiles!$A:$A,0)),"")</f>
        <v/>
      </c>
      <c r="F28" s="230"/>
      <c r="G28" s="230"/>
      <c r="H28" s="230"/>
      <c r="I28" s="231" t="str">
        <f>IF(A28="","",IF(Settings!$N$3="DATE",F28&amp;": "&amp;TEXT(B28,"M/DD/YY"),F28&amp;": "&amp;H28))</f>
        <v/>
      </c>
      <c r="J28" s="230"/>
      <c r="K28" s="230"/>
      <c r="L28" s="230"/>
      <c r="M28" s="232" t="str">
        <f t="shared" si="14"/>
        <v/>
      </c>
      <c r="N28" s="230"/>
      <c r="O28" s="230"/>
      <c r="P28" s="230"/>
      <c r="Q28" s="230"/>
      <c r="R28" s="230"/>
      <c r="S28" s="230" t="str">
        <f>IFERROR(VLOOKUP(AF28, 'YOYO IR Scores'!A:C, 3, FALSE), "")
</f>
        <v/>
      </c>
      <c r="T28" s="230"/>
      <c r="U28" s="230"/>
      <c r="V28" s="231"/>
      <c r="W28" s="231"/>
      <c r="X28" s="233" t="str">
        <f t="shared" si="4"/>
        <v/>
      </c>
      <c r="Y28" s="234" t="str">
        <f t="shared" si="5"/>
        <v/>
      </c>
      <c r="Z28" s="234" t="str">
        <f t="shared" si="6"/>
        <v/>
      </c>
      <c r="AA28" s="233" t="str">
        <f t="shared" si="7"/>
        <v/>
      </c>
      <c r="AB28" s="232"/>
      <c r="AC28" s="235"/>
      <c r="AD28" s="232"/>
      <c r="AE28" s="232" t="str">
        <f>IFERROR(VLOOKUP(AF28, 'YOYO IR Scores'!A:C, 2, FALSE), "")</f>
        <v/>
      </c>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t="str">
        <f t="array" ref="BK28">IF(J28="","",
IF(INDEX(Settings!$H:$H,MATCH(BY$1,Settings!$G:$G,0))=TRUE,
100-100*(J28-MIN(J:J))/(MAX(J:J)-MIN(J:J)),
100*(J28-MIN(J:J))/(MAX(J:J)-MIN(J:J))))</f>
        <v/>
      </c>
      <c r="BL28" s="232" t="str">
        <f t="array" ref="BL28">IF(J28="","",
IF(INDEX(Settings!$H:$H,MATCH(BY$1,Settings!$G:$G,0))=TRUE,
100-100*(J28-MINIFS(J:J,$E:$E,$E28))/(MAXIFS(J:J,$E:$E,$E28)-MINIFS(J:J,$E:$E,$E28)),
100*(J28-MINIFS(J:J,$E:$E,$E28))/(MAXIFS(J:J,$E:$E,$E28)-MINIFS(J:J,$E:$E,$E28))))</f>
        <v/>
      </c>
      <c r="BM28" s="232" t="str">
        <f t="array" ref="BM28">IF(J28="","",
IF(INDEX(Settings!$H:$H,MATCH(BY$1,Settings!$G:$G,0))=TRUE,
100-100*(J28-MINIFS(J:J,$E:$E,$E28,$I:$I,$I28))/(MAXIFS(J:J,$E:$E,$E28,$I:$I,$I28)-MINIFS(J:J,$E:$E,$E28,$I:$I,$I28)),
100*(J28-MINIFS(J:J,$E:$E,$E28,$I:$I,$I28))/(MAXIFS(J:J,$E:$E,$E28,$I:$I,$I28)-MINIFS(J:J,$E:$E,$E28,$I:$I,$I28))))</f>
        <v/>
      </c>
      <c r="BN28" s="231" t="str">
        <f t="array" ref="BN28">IF(J28="","",
IF(INDEX(Settings!$H:$H,MATCH(BY$1,Settings!$G:$G,0))=TRUE,
100-100*PERCENTRANK(J:J,J28),
100*PERCENTRANK(J:J,J28)))</f>
        <v/>
      </c>
      <c r="BO28" s="231" t="str">
        <f>IFERROR(__xludf.DUMMYFUNCTION("IF(J28="""","""",
IF(INDEX(Settings!$H:$H,MATCH(BY$1,Settings!$G:$G,0))=TRUE,
100-100*PERCENTRANK(FILTER(J:J,$E:$E=$E28),J28),
100*PERCENTRANK(FILTER(J:J,$E:$E=$E28),J28)))"),"")</f>
        <v/>
      </c>
      <c r="BP28" s="231" t="str">
        <f>IFERROR(__xludf.DUMMYFUNCTION("IF(J28="""","""",
IF(INDEX(Settings!$H:$H,MATCH(BY$1,Settings!$G:$G,0))=TRUE,
100-100*PERCENTRANK(FILTER(J:J,$E:$E=$E28,$I:$I=$I28),J28),
100*PERCENTRANK(FILTER(J:J,$E:$E=$E28,$I:$I=$I28),J28)))"),"")</f>
        <v/>
      </c>
      <c r="BQ28" s="233" t="str">
        <f t="array" ref="BQ28">IF(J28="","",
IF(INDEX(Settings!$H:$H,MATCH(BY$1,Settings!$G:$G,0))=TRUE,
-1*(J28-AVERAGE(J:J))/STDEV(J:J),
(J28-AVERAGE(J:J))/STDEV(J:J)))</f>
        <v/>
      </c>
      <c r="BR28" s="233" t="str">
        <f>IFERROR(__xludf.DUMMYFUNCTION("IF(J28="""","""",
IF(INDEX(Settings!$H:$H,MATCH(BY$1,Settings!$G:$G,0))=TRUE,
-1*(J28-AVERAGEIFS(J:J,$E:$E,$E28))/STDEV(FILTER(J:J,$E:$E=$E28)),
(J28-AVERAGEIFS(J:J,$E:$E,$E28))/STDEV(FILTER(J:J,$E:$E=$E28))))"),"")</f>
        <v/>
      </c>
      <c r="BS28" s="233"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1"/>
      <c r="BX28" s="231"/>
      <c r="BY28" s="232" t="str">
        <f t="array" ref="BY28">IF(J28="","",
IF(INDEX(Settings!$H:$H,MATCH(BY$1,Settings!$G:$G,0))=TRUE,
100-100*(J28-MINIFS(J:J,$E:$E,$E28))/(MAXIFS(J:J,$E:$E,$E28)-MINIFS(J:J,$E:$E,$E28)),
100*(J28-MINIFS(J:J,$E:$E,$E28))/(MAXIFS(J:J,$E:$E,$E28)-MINIFS(J:J,$E:$E,$E28))))</f>
        <v/>
      </c>
      <c r="BZ28" s="232" t="str">
        <f t="array" ref="BZ28">IF(K28="","",
IF(INDEX(Settings!$H:$H,MATCH(BZ$1,Settings!$G:$G,0))=TRUE,
100-100*(K28-MINIFS(K:K,$E:$E,$E28))/(MAXIFS(K:K,$E:$E,$E28)-MINIFS(K:K,$E:$E,$E28)),
100*(K28-MINIFS(K:K,$E:$E,$E28))/(MAXIFS(K:K,$E:$E,$E28)-MINIFS(K:K,$E:$E,$E28))))</f>
        <v/>
      </c>
      <c r="CA28" s="232" t="str">
        <f t="array" ref="CA28">IF(L28="","",
IF(INDEX(Settings!$H:$H,MATCH(CA$1,Settings!$G:$G,0))=TRUE,
100-100*(L28-MINIFS(L:L,$E:$E,$E28))/(MAXIFS(L:L,$E:$E,$E28)-MINIFS(L:L,$E:$E,$E28)),
100*(L28-MINIFS(L:L,$E:$E,$E28))/(MAXIFS(L:L,$E:$E,$E28)-MINIFS(L:L,$E:$E,$E28))))</f>
        <v/>
      </c>
      <c r="CB28" s="232" t="str">
        <f t="array" ref="CB28">IF(M28="","",
IF(INDEX(Settings!$H:$H,MATCH(CB$1,Settings!$G:$G,0))=TRUE,
100-100*(M28-MINIFS(M:M,$E:$E,$E28))/(MAXIFS(M:M,$E:$E,$E28)-MINIFS(M:M,$E:$E,$E28)),
100*(M28-MINIFS(M:M,$E:$E,$E28))/(MAXIFS(M:M,$E:$E,$E28)-MINIFS(M:M,$E:$E,$E28))))</f>
        <v/>
      </c>
      <c r="CC28" s="232" t="str">
        <f t="array" ref="CC28">IF(N28="","",
IF(INDEX(Settings!$H:$H,MATCH(CC$1,Settings!$G:$G,0))=TRUE,
100-100*(N28-MINIFS(N:N,$E:$E,$E28))/(MAXIFS(N:N,$E:$E,$E28)-MINIFS(N:N,$E:$E,$E28)),
100*(N28-MINIFS(N:N,$E:$E,$E28))/(MAXIFS(N:N,$E:$E,$E28)-MINIFS(N:N,$E:$E,$E28))))</f>
        <v/>
      </c>
      <c r="CD28" s="232" t="str">
        <f t="array" ref="CD28">IF(O28="","",
IF(INDEX(Settings!$H:$H,MATCH(CD$1,Settings!$G:$G,0))=TRUE,
100-100*(O28-MINIFS(O:O,$E:$E,$E28))/(MAXIFS(O:O,$E:$E,$E28)-MINIFS(O:O,$E:$E,$E28)),
100*(O28-MINIFS(O:O,$E:$E,$E28))/(MAXIFS(O:O,$E:$E,$E28)-MINIFS(O:O,$E:$E,$E28))))</f>
        <v/>
      </c>
      <c r="CE28" s="232" t="str">
        <f t="array" ref="CE28">IF(P28="","",
IF(INDEX(Settings!$H:$H,MATCH(CE$1,Settings!$G:$G,0))=TRUE,
100-100*(P28-MINIFS(P:P,$E:$E,$E28))/(MAXIFS(P:P,$E:$E,$E28)-MINIFS(P:P,$E:$E,$E28)),
100*(P28-MINIFS(P:P,$E:$E,$E28))/(MAXIFS(P:P,$E:$E,$E28)-MINIFS(P:P,$E:$E,$E28))))</f>
        <v/>
      </c>
      <c r="CF28" s="232" t="str">
        <f t="array" ref="CF28">IF(Q28="","",
IF(INDEX(Settings!$H:$H,MATCH(CF$1,Settings!$G:$G,0))=TRUE,
100-100*(Q28-MINIFS(Q:Q,$E:$E,$E28))/(MAXIFS(Q:Q,$E:$E,$E28)-MINIFS(Q:Q,$E:$E,$E28)),
100*(Q28-MINIFS(Q:Q,$E:$E,$E28))/(MAXIFS(Q:Q,$E:$E,$E28)-MINIFS(Q:Q,$E:$E,$E28))))</f>
        <v/>
      </c>
      <c r="CG28" s="232" t="str">
        <f t="array" ref="CG28">IF(R28="","",
IF(INDEX(Settings!$H:$H,MATCH(CG$1,Settings!$G:$G,0))=TRUE,
100-100*(R28-MINIFS(R:R,$E:$E,$E28))/(MAXIFS(R:R,$E:$E,$E28)-MINIFS(R:R,$E:$E,$E28)),
100*(R28-MINIFS(R:R,$E:$E,$E28))/(MAXIFS(R:R,$E:$E,$E28)-MINIFS(R:R,$E:$E,$E28))))</f>
        <v/>
      </c>
      <c r="CH28" s="232" t="str">
        <f t="array" ref="CH28">IF(S28="","",
IF(INDEX(Settings!$H:$H,MATCH(CH$1,Settings!$G:$G,0))=TRUE,
100-100*(S28-MINIFS(S:S,$E:$E,$E28))/(MAXIFS(S:S,$E:$E,$E28)-MINIFS(S:S,$E:$E,$E28)),
100*(S28-MINIFS(S:S,$E:$E,$E28))/(MAXIFS(S:S,$E:$E,$E28)-MINIFS(S:S,$E:$E,$E28))))</f>
        <v/>
      </c>
      <c r="CI28" s="232" t="str">
        <f t="array" ref="CI28">IF(T28="","",
IF(INDEX(Settings!$H:$H,MATCH(CI$1,Settings!$G:$G,0))=TRUE,
100-100*(T28-MINIFS(T:T,$E:$E,$E28))/(MAXIFS(T:T,$E:$E,$E28)-MINIFS(T:T,$E:$E,$E28)),
100*(T28-MINIFS(T:T,$E:$E,$E28))/(MAXIFS(T:T,$E:$E,$E28)-MINIFS(T:T,$E:$E,$E28))))</f>
        <v/>
      </c>
      <c r="CJ28" s="232" t="str">
        <f t="array" ref="CJ28">IF(U28="","",
IF(INDEX(Settings!$H:$H,MATCH(CJ$1,Settings!$G:$G,0))=TRUE,
100-100*(U28-MINIFS(U:U,$E:$E,$E28))/(MAXIFS(U:U,$E:$E,$E28)-MINIFS(U:U,$E:$E,$E28)),
100*(U28-MINIFS(U:U,$E:$E,$E28))/(MAXIFS(U:U,$E:$E,$E28)-MINIFS(U:U,$E:$E,$E28))))</f>
        <v/>
      </c>
      <c r="CK28" s="232" t="str">
        <f t="array" ref="CK28">IF(V28="","",
IF(INDEX(Settings!$H:$H,MATCH(CK$1,Settings!$G:$G,0))=TRUE,
100-100*(V28-MINIFS(V:V,$E:$E,$E28))/(MAXIFS(V:V,$E:$E,$E28)-MINIFS(V:V,$E:$E,$E28)),
100*(V28-MINIFS(V:V,$E:$E,$E28))/(MAXIFS(V:V,$E:$E,$E28)-MINIFS(V:V,$E:$E,$E28))))</f>
        <v/>
      </c>
      <c r="CL28" s="232" t="str">
        <f t="array" ref="CL28">IF(W28="","",
IF(INDEX(Settings!$H:$H,MATCH(CL$1,Settings!$G:$G,0))=TRUE,
100-100*(W28-MINIFS(W:W,$E:$E,$E28))/(MAXIFS(W:W,$E:$E,$E28)-MINIFS(W:W,$E:$E,$E28)),
100*(W28-MINIFS(W:W,$E:$E,$E28))/(MAXIFS(W:W,$E:$E,$E28)-MINIFS(W:W,$E:$E,$E28))))</f>
        <v/>
      </c>
      <c r="CM28" s="232" t="str">
        <f t="array" ref="CM28">IF(X28="","",
IF(INDEX(Settings!$H:$H,MATCH(CM$1,Settings!$G:$G,0))=TRUE,
100-100*(X28-MINIFS(X:X,$E:$E,$E28))/(MAXIFS(X:X,$E:$E,$E28)-MINIFS(X:X,$E:$E,$E28)),
100*(X28-MINIFS(X:X,$E:$E,$E28))/(MAXIFS(X:X,$E:$E,$E28)-MINIFS(X:X,$E:$E,$E28))))</f>
        <v/>
      </c>
      <c r="CN28" s="232" t="str">
        <f t="array" ref="CN28">IF(Y28="","",
IF(INDEX(Settings!$H:$H,MATCH(CN$1,Settings!$G:$G,0))=TRUE,
100-100*(Y28-MINIFS(Y:Y,$E:$E,$E28))/(MAXIFS(Y:Y,$E:$E,$E28)-MINIFS(Y:Y,$E:$E,$E28)),
100*(Y28-MINIFS(Y:Y,$E:$E,$E28))/(MAXIFS(Y:Y,$E:$E,$E28)-MINIFS(Y:Y,$E:$E,$E28))))</f>
        <v/>
      </c>
      <c r="CO28" s="232" t="str">
        <f t="array" ref="CO28">IF(Z28="","",
IF(INDEX(Settings!$H:$H,MATCH(CO$1,Settings!$G:$G,0))=TRUE,
100-100*(Z28-MINIFS(Z:Z,$E:$E,$E28))/(MAXIFS(Z:Z,$E:$E,$E28)-MINIFS(Z:Z,$E:$E,$E28)),
100*(Z28-MINIFS(Z:Z,$E:$E,$E28))/(MAXIFS(Z:Z,$E:$E,$E28)-MINIFS(Z:Z,$E:$E,$E28))))</f>
        <v/>
      </c>
      <c r="CP28" s="232" t="str">
        <f t="array" ref="CP28">IF(AA28="","",
IF(INDEX(Settings!$H:$H,MATCH(CP$1,Settings!$G:$G,0))=TRUE,
100-100*(AA28-MINIFS(AA:AA,$E:$E,$E28))/(MAXIFS(AA:AA,$E:$E,$E28)-MINIFS(AA:AA,$E:$E,$E28)),
100*(AA28-MINIFS(AA:AA,$E:$E,$E28))/(MAXIFS(AA:AA,$E:$E,$E28)-MINIFS(AA:AA,$E:$E,$E28))))</f>
        <v/>
      </c>
      <c r="CQ28" s="232" t="str">
        <f t="array" ref="CQ28">IF(AB28="","",
IF(INDEX(Settings!$H:$H,MATCH(CQ$1,Settings!$G:$G,0))=TRUE,
100-100*(AB28-MINIFS(AB:AB,$E:$E,$E28))/(MAXIFS(AB:AB,$E:$E,$E28)-MINIFS(AB:AB,$E:$E,$E28)),
100*(AB28-MINIFS(AB:AB,$E:$E,$E28))/(MAXIFS(AB:AB,$E:$E,$E28)-MINIFS(AB:AB,$E:$E,$E28))))</f>
        <v/>
      </c>
      <c r="CR28" s="232" t="str">
        <f t="array" ref="CR28">IF(AC28="","",
IF(INDEX(Settings!$H:$H,MATCH(CR$1,Settings!$G:$G,0))=TRUE,
100-100*(AC28-MINIFS(AC:AC,$E:$E,$E28))/(MAXIFS(AC:AC,$E:$E,$E28)-MINIFS(AC:AC,$E:$E,$E28)),
100*(AC28-MINIFS(AC:AC,$E:$E,$E28))/(MAXIFS(AC:AC,$E:$E,$E28)-MINIFS(AC:AC,$E:$E,$E28))))</f>
        <v/>
      </c>
      <c r="CS28" s="232" t="str">
        <f t="array" ref="CS28">IF(AD28="","",
IF(INDEX(Settings!$H:$H,MATCH(CS$1,Settings!$G:$G,0))=TRUE,
100-100*(AD28-MINIFS(AD:AD,$E:$E,$E28))/(MAXIFS(AD:AD,$E:$E,$E28)-MINIFS(AD:AD,$E:$E,$E28)),
100*(AD28-MINIFS(AD:AD,$E:$E,$E28))/(MAXIFS(AD:AD,$E:$E,$E28)-MINIFS(AD:AD,$E:$E,$E28))))</f>
        <v/>
      </c>
      <c r="CT28" s="232" t="str">
        <f t="array" ref="CT28">IF(AE28="","",
IF(INDEX(Settings!$H:$H,MATCH(CT$1,Settings!$G:$G,0))=TRUE,
100-100*(AE28-MINIFS(AE:AE,$E:$E,$E28))/(MAXIFS(AE:AE,$E:$E,$E28)-MINIFS(AE:AE,$E:$E,$E28)),
100*(AE28-MINIFS(AE:AE,$E:$E,$E28))/(MAXIFS(AE:AE,$E:$E,$E28)-MINIFS(AE:AE,$E:$E,$E28))))</f>
        <v/>
      </c>
      <c r="CU28" s="232" t="str">
        <f t="array" ref="CU28">IF(AF28="","",
IF(INDEX(Settings!$H:$H,MATCH(CU$1,Settings!$G:$G,0))=TRUE,
100-100*(AF28-MINIFS(AF:AF,$E:$E,$E28))/(MAXIFS(AF:AF,$E:$E,$E28)-MINIFS(AF:AF,$E:$E,$E28)),
100*(AF28-MINIFS(AF:AF,$E:$E,$E28))/(MAXIFS(AF:AF,$E:$E,$E28)-MINIFS(AF:AF,$E:$E,$E28))))</f>
        <v/>
      </c>
      <c r="CV28" s="232" t="str">
        <f t="array" ref="CV28">IF(AG28="","",
IF(INDEX(Settings!$H:$H,MATCH(CV$1,Settings!$G:$G,0))=TRUE,
100-100*(AG28-MINIFS(AG:AG,$E:$E,$E28))/(MAXIFS(AG:AG,$E:$E,$E28)-MINIFS(AG:AG,$E:$E,$E28)),
100*(AG28-MINIFS(AG:AG,$E:$E,$E28))/(MAXIFS(AG:AG,$E:$E,$E28)-MINIFS(AG:AG,$E:$E,$E28))))</f>
        <v/>
      </c>
      <c r="CW28" s="232" t="str">
        <f t="array" ref="CW28">IF(AH28="","",
IF(INDEX(Settings!$H:$H,MATCH(CW$1,Settings!$G:$G,0))=TRUE,
100-100*(AH28-MINIFS(AH:AH,$E:$E,$E28))/(MAXIFS(AH:AH,$E:$E,$E28)-MINIFS(AH:AH,$E:$E,$E28)),
100*(AH28-MINIFS(AH:AH,$E:$E,$E28))/(MAXIFS(AH:AH,$E:$E,$E28)-MINIFS(AH:AH,$E:$E,$E28))))</f>
        <v/>
      </c>
      <c r="CX28" s="232" t="str">
        <f t="array" ref="CX28">IF(AI28="","",
IF(INDEX(Settings!$H:$H,MATCH(CX$1,Settings!$G:$G,0))=TRUE,
100-100*(AI28-MINIFS(AI:AI,$E:$E,$E28))/(MAXIFS(AI:AI,$E:$E,$E28)-MINIFS(AI:AI,$E:$E,$E28)),
100*(AI28-MINIFS(AI:AI,$E:$E,$E28))/(MAXIFS(AI:AI,$E:$E,$E28)-MINIFS(AI:AI,$E:$E,$E28))))</f>
        <v/>
      </c>
      <c r="CY28" s="232" t="str">
        <f t="array" ref="CY28">IF(AJ28="","",
IF(INDEX(Settings!$H:$H,MATCH(CY$1,Settings!$G:$G,0))=TRUE,
100-100*(AJ28-MINIFS(AJ:AJ,$E:$E,$E28))/(MAXIFS(AJ:AJ,$E:$E,$E28)-MINIFS(AJ:AJ,$E:$E,$E28)),
100*(AJ28-MINIFS(AJ:AJ,$E:$E,$E28))/(MAXIFS(AJ:AJ,$E:$E,$E28)-MINIFS(AJ:AJ,$E:$E,$E28))))</f>
        <v/>
      </c>
      <c r="CZ28" s="232" t="str">
        <f t="array" ref="CZ28">IF(AK28="","",
IF(INDEX(Settings!$H:$H,MATCH(CZ$1,Settings!$G:$G,0))=TRUE,
100-100*(AK28-MINIFS(AK:AK,$E:$E,$E28))/(MAXIFS(AK:AK,$E:$E,$E28)-MINIFS(AK:AK,$E:$E,$E28)),
100*(AK28-MINIFS(AK:AK,$E:$E,$E28))/(MAXIFS(AK:AK,$E:$E,$E28)-MINIFS(AK:AK,$E:$E,$E28))))</f>
        <v/>
      </c>
      <c r="DA28" s="232" t="str">
        <f t="array" ref="DA28">IF(AL28="","",
IF(INDEX(Settings!$H:$H,MATCH(DA$1,Settings!$G:$G,0))=TRUE,
100-100*(AL28-MINIFS(AL:AL,$E:$E,$E28))/(MAXIFS(AL:AL,$E:$E,$E28)-MINIFS(AL:AL,$E:$E,$E28)),
100*(AL28-MINIFS(AL:AL,$E:$E,$E28))/(MAXIFS(AL:AL,$E:$E,$E28)-MINIFS(AL:AL,$E:$E,$E28))))</f>
        <v/>
      </c>
      <c r="DB28" s="232" t="str">
        <f t="array" ref="DB28">IF(AM28="","",
IF(INDEX(Settings!$H:$H,MATCH(DB$1,Settings!$G:$G,0))=TRUE,
100-100*(AM28-MINIFS(AM:AM,$E:$E,$E28))/(MAXIFS(AM:AM,$E:$E,$E28)-MINIFS(AM:AM,$E:$E,$E28)),
100*(AM28-MINIFS(AM:AM,$E:$E,$E28))/(MAXIFS(AM:AM,$E:$E,$E28)-MINIFS(AM:AM,$E:$E,$E28))))</f>
        <v/>
      </c>
      <c r="DC28" s="232" t="str">
        <f t="array" ref="DC28">IF(AN28="","",
IF(INDEX(Settings!$H:$H,MATCH(DC$1,Settings!$G:$G,0))=TRUE,
100-100*(AN28-MINIFS(AN:AN,$E:$E,$E28))/(MAXIFS(AN:AN,$E:$E,$E28)-MINIFS(AN:AN,$E:$E,$E28)),
100*(AN28-MINIFS(AN:AN,$E:$E,$E28))/(MAXIFS(AN:AN,$E:$E,$E28)-MINIFS(AN:AN,$E:$E,$E28))))</f>
        <v/>
      </c>
      <c r="DD28" s="232" t="str">
        <f t="array" ref="DD28">IF(AO28="","",
IF(INDEX(Settings!$H:$H,MATCH(DD$1,Settings!$G:$G,0))=TRUE,
100-100*(AO28-MINIFS(AO:AO,$E:$E,$E28))/(MAXIFS(AO:AO,$E:$E,$E28)-MINIFS(AO:AO,$E:$E,$E28)),
100*(AO28-MINIFS(AO:AO,$E:$E,$E28))/(MAXIFS(AO:AO,$E:$E,$E28)-MINIFS(AO:AO,$E:$E,$E28))))</f>
        <v/>
      </c>
      <c r="DE28" s="232" t="str">
        <f t="array" ref="DE28">IF(AP28="","",
IF(INDEX(Settings!$H:$H,MATCH(DE$1,Settings!$G:$G,0))=TRUE,
100-100*(AP28-MINIFS(AP:AP,$E:$E,$E28))/(MAXIFS(AP:AP,$E:$E,$E28)-MINIFS(AP:AP,$E:$E,$E28)),
100*(AP28-MINIFS(AP:AP,$E:$E,$E28))/(MAXIFS(AP:AP,$E:$E,$E28)-MINIFS(AP:AP,$E:$E,$E28))))</f>
        <v/>
      </c>
      <c r="DF28" s="232" t="str">
        <f t="array" ref="DF28">IF(AQ28="","",
IF(INDEX(Settings!$H:$H,MATCH(DF$1,Settings!$G:$G,0))=TRUE,
100-100*(AQ28-MINIFS(AQ:AQ,$E:$E,$E28))/(MAXIFS(AQ:AQ,$E:$E,$E28)-MINIFS(AQ:AQ,$E:$E,$E28)),
100*(AQ28-MINIFS(AQ:AQ,$E:$E,$E28))/(MAXIFS(AQ:AQ,$E:$E,$E28)-MINIFS(AQ:AQ,$E:$E,$E28))))</f>
        <v/>
      </c>
      <c r="DG28" s="232" t="str">
        <f t="array" ref="DG28">IF(AR28="","",
IF(INDEX(Settings!$H:$H,MATCH(DG$1,Settings!$G:$G,0))=TRUE,
100-100*(AR28-MINIFS(AR:AR,$E:$E,$E28))/(MAXIFS(AR:AR,$E:$E,$E28)-MINIFS(AR:AR,$E:$E,$E28)),
100*(AR28-MINIFS(AR:AR,$E:$E,$E28))/(MAXIFS(AR:AR,$E:$E,$E28)-MINIFS(AR:AR,$E:$E,$E28))))</f>
        <v/>
      </c>
      <c r="DH28" s="232" t="str">
        <f t="array" ref="DH28">IF(AS28="","",
IF(INDEX(Settings!$H:$H,MATCH(DH$1,Settings!$G:$G,0))=TRUE,
100-100*(AS28-MINIFS(AS:AS,$E:$E,$E28))/(MAXIFS(AS:AS,$E:$E,$E28)-MINIFS(AS:AS,$E:$E,$E28)),
100*(AS28-MINIFS(AS:AS,$E:$E,$E28))/(MAXIFS(AS:AS,$E:$E,$E28)-MINIFS(AS:AS,$E:$E,$E28))))</f>
        <v/>
      </c>
      <c r="DI28" s="232" t="str">
        <f t="array" ref="DI28">IF(AT28="","",
IF(INDEX(Settings!$H:$H,MATCH(DI$1,Settings!$G:$G,0))=TRUE,
100-100*(AT28-MINIFS(AT:AT,$E:$E,$E28))/(MAXIFS(AT:AT,$E:$E,$E28)-MINIFS(AT:AT,$E:$E,$E28)),
100*(AT28-MINIFS(AT:AT,$E:$E,$E28))/(MAXIFS(AT:AT,$E:$E,$E28)-MINIFS(AT:AT,$E:$E,$E28))))</f>
        <v/>
      </c>
      <c r="DJ28" s="232" t="str">
        <f t="array" ref="DJ28">IF(AU28="","",
IF(INDEX(Settings!$H:$H,MATCH(DJ$1,Settings!$G:$G,0))=TRUE,
100-100*(AU28-MINIFS(AU:AU,$E:$E,$E28))/(MAXIFS(AU:AU,$E:$E,$E28)-MINIFS(AU:AU,$E:$E,$E28)),
100*(AU28-MINIFS(AU:AU,$E:$E,$E28))/(MAXIFS(AU:AU,$E:$E,$E28)-MINIFS(AU:AU,$E:$E,$E28))))</f>
        <v/>
      </c>
      <c r="DK28" s="232" t="str">
        <f t="array" ref="DK28">IF(AV28="","",
IF(INDEX(Settings!$H:$H,MATCH(DK$1,Settings!$G:$G,0))=TRUE,
100-100*(AV28-MINIFS(AV:AV,$E:$E,$E28))/(MAXIFS(AV:AV,$E:$E,$E28)-MINIFS(AV:AV,$E:$E,$E28)),
100*(AV28-MINIFS(AV:AV,$E:$E,$E28))/(MAXIFS(AV:AV,$E:$E,$E28)-MINIFS(AV:AV,$E:$E,$E28))))</f>
        <v/>
      </c>
      <c r="DL28" s="232" t="str">
        <f t="array" ref="DL28">IF(AW28="","",
IF(INDEX(Settings!$H:$H,MATCH(DL$1,Settings!$G:$G,0))=TRUE,
100-100*(AW28-MINIFS(AW:AW,$E:$E,$E28))/(MAXIFS(AW:AW,$E:$E,$E28)-MINIFS(AW:AW,$E:$E,$E28)),
100*(AW28-MINIFS(AW:AW,$E:$E,$E28))/(MAXIFS(AW:AW,$E:$E,$E28)-MINIFS(AW:AW,$E:$E,$E28))))</f>
        <v/>
      </c>
      <c r="DM28" s="232" t="str">
        <f t="array" ref="DM28">IF(AX28="","",
IF(INDEX(Settings!$H:$H,MATCH(DM$1,Settings!$G:$G,0))=TRUE,
100-100*(AX28-MINIFS(AX:AX,$E:$E,$E28))/(MAXIFS(AX:AX,$E:$E,$E28)-MINIFS(AX:AX,$E:$E,$E28)),
100*(AX28-MINIFS(AX:AX,$E:$E,$E28))/(MAXIFS(AX:AX,$E:$E,$E28)-MINIFS(AX:AX,$E:$E,$E28))))</f>
        <v/>
      </c>
      <c r="DN28" s="232" t="str">
        <f t="array" ref="DN28">IF(AY28="","",
IF(INDEX(Settings!$H:$H,MATCH(DN$1,Settings!$G:$G,0))=TRUE,
100-100*(AY28-MINIFS(AY:AY,$E:$E,$E28))/(MAXIFS(AY:AY,$E:$E,$E28)-MINIFS(AY:AY,$E:$E,$E28)),
100*(AY28-MINIFS(AY:AY,$E:$E,$E28))/(MAXIFS(AY:AY,$E:$E,$E28)-MINIFS(AY:AY,$E:$E,$E28))))</f>
        <v/>
      </c>
      <c r="DO28" s="232" t="str">
        <f t="array" ref="DO28">IF(AZ28="","",
IF(INDEX(Settings!$H:$H,MATCH(DO$1,Settings!$G:$G,0))=TRUE,
100-100*(AZ28-MINIFS(AZ:AZ,$E:$E,$E28))/(MAXIFS(AZ:AZ,$E:$E,$E28)-MINIFS(AZ:AZ,$E:$E,$E28)),
100*(AZ28-MINIFS(AZ:AZ,$E:$E,$E28))/(MAXIFS(AZ:AZ,$E:$E,$E28)-MINIFS(AZ:AZ,$E:$E,$E28))))</f>
        <v/>
      </c>
      <c r="DP28" s="232" t="str">
        <f t="array" ref="DP28">IF(BA28="","",
IF(INDEX(Settings!$H:$H,MATCH(DP$1,Settings!$G:$G,0))=TRUE,
100-100*(BA28-MINIFS(BA:BA,$E:$E,$E28))/(MAXIFS(BA:BA,$E:$E,$E28)-MINIFS(BA:BA,$E:$E,$E28)),
100*(BA28-MINIFS(BA:BA,$E:$E,$E28))/(MAXIFS(BA:BA,$E:$E,$E28)-MINIFS(BA:BA,$E:$E,$E28))))</f>
        <v/>
      </c>
      <c r="DQ28" s="232" t="str">
        <f t="array" ref="DQ28">IF(BB28="","",
IF(INDEX(Settings!$H:$H,MATCH(DQ$1,Settings!$G:$G,0))=TRUE,
100-100*(BB28-MINIFS(BB:BB,$E:$E,$E28))/(MAXIFS(BB:BB,$E:$E,$E28)-MINIFS(BB:BB,$E:$E,$E28)),
100*(BB28-MINIFS(BB:BB,$E:$E,$E28))/(MAXIFS(BB:BB,$E:$E,$E28)-MINIFS(BB:BB,$E:$E,$E28))))</f>
        <v/>
      </c>
      <c r="DR28" s="232" t="str">
        <f t="array" ref="DR28">IF(BC28="","",
IF(INDEX(Settings!$H:$H,MATCH(DR$1,Settings!$G:$G,0))=TRUE,
100-100*(BC28-MINIFS(BC:BC,$E:$E,$E28))/(MAXIFS(BC:BC,$E:$E,$E28)-MINIFS(BC:BC,$E:$E,$E28)),
100*(BC28-MINIFS(BC:BC,$E:$E,$E28))/(MAXIFS(BC:BC,$E:$E,$E28)-MINIFS(BC:BC,$E:$E,$E28))))</f>
        <v/>
      </c>
      <c r="DS28" s="232" t="str">
        <f t="array" ref="DS28">IF(BD28="","",
IF(INDEX(Settings!$H:$H,MATCH(DS$1,Settings!$G:$G,0))=TRUE,
100-100*(BD28-MINIFS(BD:BD,$E:$E,$E28))/(MAXIFS(BD:BD,$E:$E,$E28)-MINIFS(BD:BD,$E:$E,$E28)),
100*(BD28-MINIFS(BD:BD,$E:$E,$E28))/(MAXIFS(BD:BD,$E:$E,$E28)-MINIFS(BD:BD,$E:$E,$E28))))</f>
        <v/>
      </c>
      <c r="DT28" s="232" t="str">
        <f t="array" ref="DT28">IF(BE28="","",
IF(INDEX(Settings!$H:$H,MATCH(DT$1,Settings!$G:$G,0))=TRUE,
100-100*(BE28-MINIFS(BE:BE,$E:$E,$E28))/(MAXIFS(BE:BE,$E:$E,$E28)-MINIFS(BE:BE,$E:$E,$E28)),
100*(BE28-MINIFS(BE:BE,$E:$E,$E28))/(MAXIFS(BE:BE,$E:$E,$E28)-MINIFS(BE:BE,$E:$E,$E28))))</f>
        <v/>
      </c>
      <c r="DU28" s="232" t="str">
        <f t="array" ref="DU28">IF(BF28="","",
IF(INDEX(Settings!$H:$H,MATCH(DU$1,Settings!$G:$G,0))=TRUE,
100-100*(BF28-MINIFS(BF:BF,$E:$E,$E28))/(MAXIFS(BF:BF,$E:$E,$E28)-MINIFS(BF:BF,$E:$E,$E28)),
100*(BF28-MINIFS(BF:BF,$E:$E,$E28))/(MAXIFS(BF:BF,$E:$E,$E28)-MINIFS(BF:BF,$E:$E,$E28))))</f>
        <v/>
      </c>
      <c r="DV28" s="232" t="str">
        <f t="array" ref="DV28">IF(BG28="","",
IF(INDEX(Settings!$H:$H,MATCH(DV$1,Settings!$G:$G,0))=TRUE,
100-100*(BG28-MINIFS(BG:BG,$E:$E,$E28))/(MAXIFS(BG:BG,$E:$E,$E28)-MINIFS(BG:BG,$E:$E,$E28)),
100*(BG28-MINIFS(BG:BG,$E:$E,$E28))/(MAXIFS(BG:BG,$E:$E,$E28)-MINIFS(BG:BG,$E:$E,$E28))))</f>
        <v/>
      </c>
      <c r="DW28" s="232" t="str">
        <f t="array" ref="DW28">IF(BH28="","",
IF(INDEX(Settings!$H:$H,MATCH(DW$1,Settings!$G:$G,0))=TRUE,
100-100*(BH28-MINIFS(BH:BH,$E:$E,$E28))/(MAXIFS(BH:BH,$E:$E,$E28)-MINIFS(BH:BH,$E:$E,$E28)),
100*(BH28-MINIFS(BH:BH,$E:$E,$E28))/(MAXIFS(BH:BH,$E:$E,$E28)-MINIFS(BH:BH,$E:$E,$E28))))</f>
        <v/>
      </c>
      <c r="DX28" s="232" t="str">
        <f t="array" ref="DX28">IF(BI28="","",
IF(INDEX(Settings!$H:$H,MATCH(DX$1,Settings!$G:$G,0))=TRUE,
100-100*(BI28-MINIFS(BI:BI,$E:$E,$E28))/(MAXIFS(BI:BI,$E:$E,$E28)-MINIFS(BI:BI,$E:$E,$E28)),
100*(BI28-MINIFS(BI:BI,$E:$E,$E28))/(MAXIFS(BI:BI,$E:$E,$E28)-MINIFS(BI:BI,$E:$E,$E28))))</f>
        <v/>
      </c>
      <c r="DY28" s="232" t="str">
        <f t="array" ref="DY28">IF(BJ28="","",
IF(INDEX(Settings!$H:$H,MATCH(DY$1,Settings!$G:$G,0))=TRUE,
100-100*(BJ28-MINIFS(BJ:BJ,$E:$E,$E28))/(MAXIFS(BJ:BJ,$E:$E,$E28)-MINIFS(BJ:BJ,$E:$E,$E28)),
100*(BJ28-MINIFS(BJ:BJ,$E:$E,$E28))/(MAXIFS(BJ:BJ,$E:$E,$E28)-MINIFS(BJ:BJ,$E:$E,$E28))))</f>
        <v/>
      </c>
      <c r="DZ28" s="234"/>
      <c r="EA28" s="234"/>
      <c r="EB28" s="234" t="str">
        <f t="shared" si="8"/>
        <v/>
      </c>
      <c r="EC28" s="234" t="str">
        <f t="shared" si="9"/>
        <v/>
      </c>
      <c r="ED28" s="234" t="str">
        <f t="shared" si="10"/>
        <v/>
      </c>
      <c r="EE28" s="234" t="str">
        <f t="shared" si="11"/>
        <v/>
      </c>
      <c r="EF28" s="234" t="str">
        <f t="shared" si="12"/>
        <v/>
      </c>
      <c r="EG28" s="234" t="str">
        <f t="shared" si="13"/>
        <v/>
      </c>
      <c r="EH28" s="234"/>
      <c r="EI28" s="234"/>
      <c r="EJ28" s="234"/>
      <c r="EK28" s="234"/>
      <c r="EL28" s="234"/>
      <c r="EM28" s="234"/>
    </row>
    <row r="29">
      <c r="A29" s="49"/>
      <c r="B29" s="221"/>
      <c r="C29" s="222"/>
      <c r="D29" s="49" t="str">
        <f t="array" ref="D29">IFERROR(INDEX(Profiles!$B:$B,MATCH($A29,Profiles!$A:$A,0)),"")</f>
        <v/>
      </c>
      <c r="E29" s="49"/>
      <c r="F29" s="222"/>
      <c r="G29" s="222"/>
      <c r="H29" s="222"/>
      <c r="I29" s="49" t="str">
        <f>IF(A29="","",IF(Settings!$N$3="DATE",F29&amp;": "&amp;TEXT(B29,"M/DD/YY"),F29&amp;": "&amp;H29))</f>
        <v/>
      </c>
      <c r="J29" s="49"/>
      <c r="K29" s="49"/>
      <c r="L29" s="49"/>
      <c r="M29" s="223" t="str">
        <f t="shared" si="14"/>
        <v/>
      </c>
      <c r="N29" s="49"/>
      <c r="O29" s="49"/>
      <c r="P29" s="49"/>
      <c r="Q29" s="49"/>
      <c r="R29" s="49"/>
      <c r="S29" s="222" t="str">
        <f>IFERROR(VLOOKUP(AF29, 'YOYO IR Scores'!A:C, 3, FALSE), "")
</f>
        <v/>
      </c>
      <c r="T29" s="49"/>
      <c r="U29" s="49"/>
      <c r="V29" s="49"/>
      <c r="W29" s="49"/>
      <c r="X29" s="224" t="str">
        <f t="shared" si="4"/>
        <v/>
      </c>
      <c r="Y29" s="225" t="str">
        <f t="shared" si="5"/>
        <v/>
      </c>
      <c r="Z29" s="225" t="str">
        <f t="shared" si="6"/>
        <v/>
      </c>
      <c r="AA29" s="224" t="str">
        <f t="shared" si="7"/>
        <v/>
      </c>
      <c r="AB29" s="223"/>
      <c r="AC29" s="223"/>
      <c r="AD29" s="223"/>
      <c r="AE29" s="223" t="str">
        <f>IFERROR(VLOOKUP(AF29, 'YOYO IR Scores'!A:C, 2, FALSE), "")</f>
        <v/>
      </c>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223"/>
      <c r="BI29" s="223"/>
      <c r="BJ29" s="223"/>
      <c r="BK29" s="223" t="str">
        <f t="array" ref="BK29">IF(J29="","",
IF(INDEX(Settings!$H:$H,MATCH(BY$1,Settings!$G:$G,0))=TRUE,
100-100*(J29-MIN(J:J))/(MAX(J:J)-MIN(J:J)),
100*(J29-MIN(J:J))/(MAX(J:J)-MIN(J:J))))</f>
        <v/>
      </c>
      <c r="BL29" s="223" t="str">
        <f t="array" ref="BL29">IF(J29="","",
IF(INDEX(Settings!$H:$H,MATCH(BY$1,Settings!$G:$G,0))=TRUE,
100-100*(J29-MINIFS(J:J,$E:$E,$E29))/(MAXIFS(J:J,$E:$E,$E29)-MINIFS(J:J,$E:$E,$E29)),
100*(J29-MINIFS(J:J,$E:$E,$E29))/(MAXIFS(J:J,$E:$E,$E29)-MINIFS(J:J,$E:$E,$E29))))</f>
        <v/>
      </c>
      <c r="BM29" s="223"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4" t="str">
        <f t="array" ref="BQ29">IF(J29="","",
IF(INDEX(Settings!$H:$H,MATCH(BY$1,Settings!$G:$G,0))=TRUE,
-1*(J29-AVERAGE(J:J))/STDEV(J:J),
(J29-AVERAGE(J:J))/STDEV(J:J)))</f>
        <v/>
      </c>
      <c r="BR29" s="224" t="str">
        <f>IFERROR(__xludf.DUMMYFUNCTION("IF(J29="""","""",
IF(INDEX(Settings!$H:$H,MATCH(BY$1,Settings!$G:$G,0))=TRUE,
-1*(J29-AVERAGEIFS(J:J,$E:$E,$E29))/STDEV(FILTER(J:J,$E:$E=$E29)),
(J29-AVERAGEIFS(J:J,$E:$E,$E29))/STDEV(FILTER(J:J,$E:$E=$E29))))"),"")</f>
        <v/>
      </c>
      <c r="BS29" s="224"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3" t="str">
        <f t="array" ref="BY29">IF(J29="","",
IF(INDEX(Settings!$H:$H,MATCH(BY$1,Settings!$G:$G,0))=TRUE,
100-100*(J29-MINIFS(J:J,$E:$E,$E29))/(MAXIFS(J:J,$E:$E,$E29)-MINIFS(J:J,$E:$E,$E29)),
100*(J29-MINIFS(J:J,$E:$E,$E29))/(MAXIFS(J:J,$E:$E,$E29)-MINIFS(J:J,$E:$E,$E29))))</f>
        <v/>
      </c>
      <c r="BZ29" s="223" t="str">
        <f t="array" ref="BZ29">IF(K29="","",
IF(INDEX(Settings!$H:$H,MATCH(BZ$1,Settings!$G:$G,0))=TRUE,
100-100*(K29-MINIFS(K:K,$E:$E,$E29))/(MAXIFS(K:K,$E:$E,$E29)-MINIFS(K:K,$E:$E,$E29)),
100*(K29-MINIFS(K:K,$E:$E,$E29))/(MAXIFS(K:K,$E:$E,$E29)-MINIFS(K:K,$E:$E,$E29))))</f>
        <v/>
      </c>
      <c r="CA29" s="223" t="str">
        <f t="array" ref="CA29">IF(L29="","",
IF(INDEX(Settings!$H:$H,MATCH(CA$1,Settings!$G:$G,0))=TRUE,
100-100*(L29-MINIFS(L:L,$E:$E,$E29))/(MAXIFS(L:L,$E:$E,$E29)-MINIFS(L:L,$E:$E,$E29)),
100*(L29-MINIFS(L:L,$E:$E,$E29))/(MAXIFS(L:L,$E:$E,$E29)-MINIFS(L:L,$E:$E,$E29))))</f>
        <v/>
      </c>
      <c r="CB29" s="223" t="str">
        <f t="array" ref="CB29">IF(M29="","",
IF(INDEX(Settings!$H:$H,MATCH(CB$1,Settings!$G:$G,0))=TRUE,
100-100*(M29-MINIFS(M:M,$E:$E,$E29))/(MAXIFS(M:M,$E:$E,$E29)-MINIFS(M:M,$E:$E,$E29)),
100*(M29-MINIFS(M:M,$E:$E,$E29))/(MAXIFS(M:M,$E:$E,$E29)-MINIFS(M:M,$E:$E,$E29))))</f>
        <v/>
      </c>
      <c r="CC29" s="223" t="str">
        <f t="array" ref="CC29">IF(N29="","",
IF(INDEX(Settings!$H:$H,MATCH(CC$1,Settings!$G:$G,0))=TRUE,
100-100*(N29-MINIFS(N:N,$E:$E,$E29))/(MAXIFS(N:N,$E:$E,$E29)-MINIFS(N:N,$E:$E,$E29)),
100*(N29-MINIFS(N:N,$E:$E,$E29))/(MAXIFS(N:N,$E:$E,$E29)-MINIFS(N:N,$E:$E,$E29))))</f>
        <v/>
      </c>
      <c r="CD29" s="223" t="str">
        <f t="array" ref="CD29">IF(O29="","",
IF(INDEX(Settings!$H:$H,MATCH(CD$1,Settings!$G:$G,0))=TRUE,
100-100*(O29-MINIFS(O:O,$E:$E,$E29))/(MAXIFS(O:O,$E:$E,$E29)-MINIFS(O:O,$E:$E,$E29)),
100*(O29-MINIFS(O:O,$E:$E,$E29))/(MAXIFS(O:O,$E:$E,$E29)-MINIFS(O:O,$E:$E,$E29))))</f>
        <v/>
      </c>
      <c r="CE29" s="223" t="str">
        <f t="array" ref="CE29">IF(P29="","",
IF(INDEX(Settings!$H:$H,MATCH(CE$1,Settings!$G:$G,0))=TRUE,
100-100*(P29-MINIFS(P:P,$E:$E,$E29))/(MAXIFS(P:P,$E:$E,$E29)-MINIFS(P:P,$E:$E,$E29)),
100*(P29-MINIFS(P:P,$E:$E,$E29))/(MAXIFS(P:P,$E:$E,$E29)-MINIFS(P:P,$E:$E,$E29))))</f>
        <v/>
      </c>
      <c r="CF29" s="223" t="str">
        <f t="array" ref="CF29">IF(Q29="","",
IF(INDEX(Settings!$H:$H,MATCH(CF$1,Settings!$G:$G,0))=TRUE,
100-100*(Q29-MINIFS(Q:Q,$E:$E,$E29))/(MAXIFS(Q:Q,$E:$E,$E29)-MINIFS(Q:Q,$E:$E,$E29)),
100*(Q29-MINIFS(Q:Q,$E:$E,$E29))/(MAXIFS(Q:Q,$E:$E,$E29)-MINIFS(Q:Q,$E:$E,$E29))))</f>
        <v/>
      </c>
      <c r="CG29" s="223" t="str">
        <f t="array" ref="CG29">IF(R29="","",
IF(INDEX(Settings!$H:$H,MATCH(CG$1,Settings!$G:$G,0))=TRUE,
100-100*(R29-MINIFS(R:R,$E:$E,$E29))/(MAXIFS(R:R,$E:$E,$E29)-MINIFS(R:R,$E:$E,$E29)),
100*(R29-MINIFS(R:R,$E:$E,$E29))/(MAXIFS(R:R,$E:$E,$E29)-MINIFS(R:R,$E:$E,$E29))))</f>
        <v/>
      </c>
      <c r="CH29" s="223" t="str">
        <f t="array" ref="CH29">IF(S29="","",
IF(INDEX(Settings!$H:$H,MATCH(CH$1,Settings!$G:$G,0))=TRUE,
100-100*(S29-MINIFS(S:S,$E:$E,$E29))/(MAXIFS(S:S,$E:$E,$E29)-MINIFS(S:S,$E:$E,$E29)),
100*(S29-MINIFS(S:S,$E:$E,$E29))/(MAXIFS(S:S,$E:$E,$E29)-MINIFS(S:S,$E:$E,$E29))))</f>
        <v/>
      </c>
      <c r="CI29" s="223" t="str">
        <f t="array" ref="CI29">IF(T29="","",
IF(INDEX(Settings!$H:$H,MATCH(CI$1,Settings!$G:$G,0))=TRUE,
100-100*(T29-MINIFS(T:T,$E:$E,$E29))/(MAXIFS(T:T,$E:$E,$E29)-MINIFS(T:T,$E:$E,$E29)),
100*(T29-MINIFS(T:T,$E:$E,$E29))/(MAXIFS(T:T,$E:$E,$E29)-MINIFS(T:T,$E:$E,$E29))))</f>
        <v/>
      </c>
      <c r="CJ29" s="223" t="str">
        <f t="array" ref="CJ29">IF(U29="","",
IF(INDEX(Settings!$H:$H,MATCH(CJ$1,Settings!$G:$G,0))=TRUE,
100-100*(U29-MINIFS(U:U,$E:$E,$E29))/(MAXIFS(U:U,$E:$E,$E29)-MINIFS(U:U,$E:$E,$E29)),
100*(U29-MINIFS(U:U,$E:$E,$E29))/(MAXIFS(U:U,$E:$E,$E29)-MINIFS(U:U,$E:$E,$E29))))</f>
        <v/>
      </c>
      <c r="CK29" s="223" t="str">
        <f t="array" ref="CK29">IF(V29="","",
IF(INDEX(Settings!$H:$H,MATCH(CK$1,Settings!$G:$G,0))=TRUE,
100-100*(V29-MINIFS(V:V,$E:$E,$E29))/(MAXIFS(V:V,$E:$E,$E29)-MINIFS(V:V,$E:$E,$E29)),
100*(V29-MINIFS(V:V,$E:$E,$E29))/(MAXIFS(V:V,$E:$E,$E29)-MINIFS(V:V,$E:$E,$E29))))</f>
        <v/>
      </c>
      <c r="CL29" s="223" t="str">
        <f t="array" ref="CL29">IF(W29="","",
IF(INDEX(Settings!$H:$H,MATCH(CL$1,Settings!$G:$G,0))=TRUE,
100-100*(W29-MINIFS(W:W,$E:$E,$E29))/(MAXIFS(W:W,$E:$E,$E29)-MINIFS(W:W,$E:$E,$E29)),
100*(W29-MINIFS(W:W,$E:$E,$E29))/(MAXIFS(W:W,$E:$E,$E29)-MINIFS(W:W,$E:$E,$E29))))</f>
        <v/>
      </c>
      <c r="CM29" s="223" t="str">
        <f t="array" ref="CM29">IF(X29="","",
IF(INDEX(Settings!$H:$H,MATCH(CM$1,Settings!$G:$G,0))=TRUE,
100-100*(X29-MINIFS(X:X,$E:$E,$E29))/(MAXIFS(X:X,$E:$E,$E29)-MINIFS(X:X,$E:$E,$E29)),
100*(X29-MINIFS(X:X,$E:$E,$E29))/(MAXIFS(X:X,$E:$E,$E29)-MINIFS(X:X,$E:$E,$E29))))</f>
        <v/>
      </c>
      <c r="CN29" s="223" t="str">
        <f t="array" ref="CN29">IF(Y29="","",
IF(INDEX(Settings!$H:$H,MATCH(CN$1,Settings!$G:$G,0))=TRUE,
100-100*(Y29-MINIFS(Y:Y,$E:$E,$E29))/(MAXIFS(Y:Y,$E:$E,$E29)-MINIFS(Y:Y,$E:$E,$E29)),
100*(Y29-MINIFS(Y:Y,$E:$E,$E29))/(MAXIFS(Y:Y,$E:$E,$E29)-MINIFS(Y:Y,$E:$E,$E29))))</f>
        <v/>
      </c>
      <c r="CO29" s="223" t="str">
        <f t="array" ref="CO29">IF(Z29="","",
IF(INDEX(Settings!$H:$H,MATCH(CO$1,Settings!$G:$G,0))=TRUE,
100-100*(Z29-MINIFS(Z:Z,$E:$E,$E29))/(MAXIFS(Z:Z,$E:$E,$E29)-MINIFS(Z:Z,$E:$E,$E29)),
100*(Z29-MINIFS(Z:Z,$E:$E,$E29))/(MAXIFS(Z:Z,$E:$E,$E29)-MINIFS(Z:Z,$E:$E,$E29))))</f>
        <v/>
      </c>
      <c r="CP29" s="223" t="str">
        <f t="array" ref="CP29">IF(AA29="","",
IF(INDEX(Settings!$H:$H,MATCH(CP$1,Settings!$G:$G,0))=TRUE,
100-100*(AA29-MINIFS(AA:AA,$E:$E,$E29))/(MAXIFS(AA:AA,$E:$E,$E29)-MINIFS(AA:AA,$E:$E,$E29)),
100*(AA29-MINIFS(AA:AA,$E:$E,$E29))/(MAXIFS(AA:AA,$E:$E,$E29)-MINIFS(AA:AA,$E:$E,$E29))))</f>
        <v/>
      </c>
      <c r="CQ29" s="223" t="str">
        <f t="array" ref="CQ29">IF(AB29="","",
IF(INDEX(Settings!$H:$H,MATCH(CQ$1,Settings!$G:$G,0))=TRUE,
100-100*(AB29-MINIFS(AB:AB,$E:$E,$E29))/(MAXIFS(AB:AB,$E:$E,$E29)-MINIFS(AB:AB,$E:$E,$E29)),
100*(AB29-MINIFS(AB:AB,$E:$E,$E29))/(MAXIFS(AB:AB,$E:$E,$E29)-MINIFS(AB:AB,$E:$E,$E29))))</f>
        <v/>
      </c>
      <c r="CR29" s="223" t="str">
        <f t="array" ref="CR29">IF(AC29="","",
IF(INDEX(Settings!$H:$H,MATCH(CR$1,Settings!$G:$G,0))=TRUE,
100-100*(AC29-MINIFS(AC:AC,$E:$E,$E29))/(MAXIFS(AC:AC,$E:$E,$E29)-MINIFS(AC:AC,$E:$E,$E29)),
100*(AC29-MINIFS(AC:AC,$E:$E,$E29))/(MAXIFS(AC:AC,$E:$E,$E29)-MINIFS(AC:AC,$E:$E,$E29))))</f>
        <v/>
      </c>
      <c r="CS29" s="223" t="str">
        <f t="array" ref="CS29">IF(AD29="","",
IF(INDEX(Settings!$H:$H,MATCH(CS$1,Settings!$G:$G,0))=TRUE,
100-100*(AD29-MINIFS(AD:AD,$E:$E,$E29))/(MAXIFS(AD:AD,$E:$E,$E29)-MINIFS(AD:AD,$E:$E,$E29)),
100*(AD29-MINIFS(AD:AD,$E:$E,$E29))/(MAXIFS(AD:AD,$E:$E,$E29)-MINIFS(AD:AD,$E:$E,$E29))))</f>
        <v/>
      </c>
      <c r="CT29" s="223" t="str">
        <f t="array" ref="CT29">IF(AE29="","",
IF(INDEX(Settings!$H:$H,MATCH(CT$1,Settings!$G:$G,0))=TRUE,
100-100*(AE29-MINIFS(AE:AE,$E:$E,$E29))/(MAXIFS(AE:AE,$E:$E,$E29)-MINIFS(AE:AE,$E:$E,$E29)),
100*(AE29-MINIFS(AE:AE,$E:$E,$E29))/(MAXIFS(AE:AE,$E:$E,$E29)-MINIFS(AE:AE,$E:$E,$E29))))</f>
        <v/>
      </c>
      <c r="CU29" s="223" t="str">
        <f t="array" ref="CU29">IF(AF29="","",
IF(INDEX(Settings!$H:$H,MATCH(CU$1,Settings!$G:$G,0))=TRUE,
100-100*(AF29-MINIFS(AF:AF,$E:$E,$E29))/(MAXIFS(AF:AF,$E:$E,$E29)-MINIFS(AF:AF,$E:$E,$E29)),
100*(AF29-MINIFS(AF:AF,$E:$E,$E29))/(MAXIFS(AF:AF,$E:$E,$E29)-MINIFS(AF:AF,$E:$E,$E29))))</f>
        <v/>
      </c>
      <c r="CV29" s="223" t="str">
        <f t="array" ref="CV29">IF(AG29="","",
IF(INDEX(Settings!$H:$H,MATCH(CV$1,Settings!$G:$G,0))=TRUE,
100-100*(AG29-MINIFS(AG:AG,$E:$E,$E29))/(MAXIFS(AG:AG,$E:$E,$E29)-MINIFS(AG:AG,$E:$E,$E29)),
100*(AG29-MINIFS(AG:AG,$E:$E,$E29))/(MAXIFS(AG:AG,$E:$E,$E29)-MINIFS(AG:AG,$E:$E,$E29))))</f>
        <v/>
      </c>
      <c r="CW29" s="223" t="str">
        <f t="array" ref="CW29">IF(AH29="","",
IF(INDEX(Settings!$H:$H,MATCH(CW$1,Settings!$G:$G,0))=TRUE,
100-100*(AH29-MINIFS(AH:AH,$E:$E,$E29))/(MAXIFS(AH:AH,$E:$E,$E29)-MINIFS(AH:AH,$E:$E,$E29)),
100*(AH29-MINIFS(AH:AH,$E:$E,$E29))/(MAXIFS(AH:AH,$E:$E,$E29)-MINIFS(AH:AH,$E:$E,$E29))))</f>
        <v/>
      </c>
      <c r="CX29" s="223" t="str">
        <f t="array" ref="CX29">IF(AI29="","",
IF(INDEX(Settings!$H:$H,MATCH(CX$1,Settings!$G:$G,0))=TRUE,
100-100*(AI29-MINIFS(AI:AI,$E:$E,$E29))/(MAXIFS(AI:AI,$E:$E,$E29)-MINIFS(AI:AI,$E:$E,$E29)),
100*(AI29-MINIFS(AI:AI,$E:$E,$E29))/(MAXIFS(AI:AI,$E:$E,$E29)-MINIFS(AI:AI,$E:$E,$E29))))</f>
        <v/>
      </c>
      <c r="CY29" s="223" t="str">
        <f t="array" ref="CY29">IF(AJ29="","",
IF(INDEX(Settings!$H:$H,MATCH(CY$1,Settings!$G:$G,0))=TRUE,
100-100*(AJ29-MINIFS(AJ:AJ,$E:$E,$E29))/(MAXIFS(AJ:AJ,$E:$E,$E29)-MINIFS(AJ:AJ,$E:$E,$E29)),
100*(AJ29-MINIFS(AJ:AJ,$E:$E,$E29))/(MAXIFS(AJ:AJ,$E:$E,$E29)-MINIFS(AJ:AJ,$E:$E,$E29))))</f>
        <v/>
      </c>
      <c r="CZ29" s="223" t="str">
        <f t="array" ref="CZ29">IF(AK29="","",
IF(INDEX(Settings!$H:$H,MATCH(CZ$1,Settings!$G:$G,0))=TRUE,
100-100*(AK29-MINIFS(AK:AK,$E:$E,$E29))/(MAXIFS(AK:AK,$E:$E,$E29)-MINIFS(AK:AK,$E:$E,$E29)),
100*(AK29-MINIFS(AK:AK,$E:$E,$E29))/(MAXIFS(AK:AK,$E:$E,$E29)-MINIFS(AK:AK,$E:$E,$E29))))</f>
        <v/>
      </c>
      <c r="DA29" s="223" t="str">
        <f t="array" ref="DA29">IF(AL29="","",
IF(INDEX(Settings!$H:$H,MATCH(DA$1,Settings!$G:$G,0))=TRUE,
100-100*(AL29-MINIFS(AL:AL,$E:$E,$E29))/(MAXIFS(AL:AL,$E:$E,$E29)-MINIFS(AL:AL,$E:$E,$E29)),
100*(AL29-MINIFS(AL:AL,$E:$E,$E29))/(MAXIFS(AL:AL,$E:$E,$E29)-MINIFS(AL:AL,$E:$E,$E29))))</f>
        <v/>
      </c>
      <c r="DB29" s="223" t="str">
        <f t="array" ref="DB29">IF(AM29="","",
IF(INDEX(Settings!$H:$H,MATCH(DB$1,Settings!$G:$G,0))=TRUE,
100-100*(AM29-MINIFS(AM:AM,$E:$E,$E29))/(MAXIFS(AM:AM,$E:$E,$E29)-MINIFS(AM:AM,$E:$E,$E29)),
100*(AM29-MINIFS(AM:AM,$E:$E,$E29))/(MAXIFS(AM:AM,$E:$E,$E29)-MINIFS(AM:AM,$E:$E,$E29))))</f>
        <v/>
      </c>
      <c r="DC29" s="223" t="str">
        <f t="array" ref="DC29">IF(AN29="","",
IF(INDEX(Settings!$H:$H,MATCH(DC$1,Settings!$G:$G,0))=TRUE,
100-100*(AN29-MINIFS(AN:AN,$E:$E,$E29))/(MAXIFS(AN:AN,$E:$E,$E29)-MINIFS(AN:AN,$E:$E,$E29)),
100*(AN29-MINIFS(AN:AN,$E:$E,$E29))/(MAXIFS(AN:AN,$E:$E,$E29)-MINIFS(AN:AN,$E:$E,$E29))))</f>
        <v/>
      </c>
      <c r="DD29" s="223" t="str">
        <f t="array" ref="DD29">IF(AO29="","",
IF(INDEX(Settings!$H:$H,MATCH(DD$1,Settings!$G:$G,0))=TRUE,
100-100*(AO29-MINIFS(AO:AO,$E:$E,$E29))/(MAXIFS(AO:AO,$E:$E,$E29)-MINIFS(AO:AO,$E:$E,$E29)),
100*(AO29-MINIFS(AO:AO,$E:$E,$E29))/(MAXIFS(AO:AO,$E:$E,$E29)-MINIFS(AO:AO,$E:$E,$E29))))</f>
        <v/>
      </c>
      <c r="DE29" s="223" t="str">
        <f t="array" ref="DE29">IF(AP29="","",
IF(INDEX(Settings!$H:$H,MATCH(DE$1,Settings!$G:$G,0))=TRUE,
100-100*(AP29-MINIFS(AP:AP,$E:$E,$E29))/(MAXIFS(AP:AP,$E:$E,$E29)-MINIFS(AP:AP,$E:$E,$E29)),
100*(AP29-MINIFS(AP:AP,$E:$E,$E29))/(MAXIFS(AP:AP,$E:$E,$E29)-MINIFS(AP:AP,$E:$E,$E29))))</f>
        <v/>
      </c>
      <c r="DF29" s="223" t="str">
        <f t="array" ref="DF29">IF(AQ29="","",
IF(INDEX(Settings!$H:$H,MATCH(DF$1,Settings!$G:$G,0))=TRUE,
100-100*(AQ29-MINIFS(AQ:AQ,$E:$E,$E29))/(MAXIFS(AQ:AQ,$E:$E,$E29)-MINIFS(AQ:AQ,$E:$E,$E29)),
100*(AQ29-MINIFS(AQ:AQ,$E:$E,$E29))/(MAXIFS(AQ:AQ,$E:$E,$E29)-MINIFS(AQ:AQ,$E:$E,$E29))))</f>
        <v/>
      </c>
      <c r="DG29" s="223" t="str">
        <f t="array" ref="DG29">IF(AR29="","",
IF(INDEX(Settings!$H:$H,MATCH(DG$1,Settings!$G:$G,0))=TRUE,
100-100*(AR29-MINIFS(AR:AR,$E:$E,$E29))/(MAXIFS(AR:AR,$E:$E,$E29)-MINIFS(AR:AR,$E:$E,$E29)),
100*(AR29-MINIFS(AR:AR,$E:$E,$E29))/(MAXIFS(AR:AR,$E:$E,$E29)-MINIFS(AR:AR,$E:$E,$E29))))</f>
        <v/>
      </c>
      <c r="DH29" s="223" t="str">
        <f t="array" ref="DH29">IF(AS29="","",
IF(INDEX(Settings!$H:$H,MATCH(DH$1,Settings!$G:$G,0))=TRUE,
100-100*(AS29-MINIFS(AS:AS,$E:$E,$E29))/(MAXIFS(AS:AS,$E:$E,$E29)-MINIFS(AS:AS,$E:$E,$E29)),
100*(AS29-MINIFS(AS:AS,$E:$E,$E29))/(MAXIFS(AS:AS,$E:$E,$E29)-MINIFS(AS:AS,$E:$E,$E29))))</f>
        <v/>
      </c>
      <c r="DI29" s="223" t="str">
        <f t="array" ref="DI29">IF(AT29="","",
IF(INDEX(Settings!$H:$H,MATCH(DI$1,Settings!$G:$G,0))=TRUE,
100-100*(AT29-MINIFS(AT:AT,$E:$E,$E29))/(MAXIFS(AT:AT,$E:$E,$E29)-MINIFS(AT:AT,$E:$E,$E29)),
100*(AT29-MINIFS(AT:AT,$E:$E,$E29))/(MAXIFS(AT:AT,$E:$E,$E29)-MINIFS(AT:AT,$E:$E,$E29))))</f>
        <v/>
      </c>
      <c r="DJ29" s="223" t="str">
        <f t="array" ref="DJ29">IF(AU29="","",
IF(INDEX(Settings!$H:$H,MATCH(DJ$1,Settings!$G:$G,0))=TRUE,
100-100*(AU29-MINIFS(AU:AU,$E:$E,$E29))/(MAXIFS(AU:AU,$E:$E,$E29)-MINIFS(AU:AU,$E:$E,$E29)),
100*(AU29-MINIFS(AU:AU,$E:$E,$E29))/(MAXIFS(AU:AU,$E:$E,$E29)-MINIFS(AU:AU,$E:$E,$E29))))</f>
        <v/>
      </c>
      <c r="DK29" s="223" t="str">
        <f t="array" ref="DK29">IF(AV29="","",
IF(INDEX(Settings!$H:$H,MATCH(DK$1,Settings!$G:$G,0))=TRUE,
100-100*(AV29-MINIFS(AV:AV,$E:$E,$E29))/(MAXIFS(AV:AV,$E:$E,$E29)-MINIFS(AV:AV,$E:$E,$E29)),
100*(AV29-MINIFS(AV:AV,$E:$E,$E29))/(MAXIFS(AV:AV,$E:$E,$E29)-MINIFS(AV:AV,$E:$E,$E29))))</f>
        <v/>
      </c>
      <c r="DL29" s="223" t="str">
        <f t="array" ref="DL29">IF(AW29="","",
IF(INDEX(Settings!$H:$H,MATCH(DL$1,Settings!$G:$G,0))=TRUE,
100-100*(AW29-MINIFS(AW:AW,$E:$E,$E29))/(MAXIFS(AW:AW,$E:$E,$E29)-MINIFS(AW:AW,$E:$E,$E29)),
100*(AW29-MINIFS(AW:AW,$E:$E,$E29))/(MAXIFS(AW:AW,$E:$E,$E29)-MINIFS(AW:AW,$E:$E,$E29))))</f>
        <v/>
      </c>
      <c r="DM29" s="223" t="str">
        <f t="array" ref="DM29">IF(AX29="","",
IF(INDEX(Settings!$H:$H,MATCH(DM$1,Settings!$G:$G,0))=TRUE,
100-100*(AX29-MINIFS(AX:AX,$E:$E,$E29))/(MAXIFS(AX:AX,$E:$E,$E29)-MINIFS(AX:AX,$E:$E,$E29)),
100*(AX29-MINIFS(AX:AX,$E:$E,$E29))/(MAXIFS(AX:AX,$E:$E,$E29)-MINIFS(AX:AX,$E:$E,$E29))))</f>
        <v/>
      </c>
      <c r="DN29" s="223" t="str">
        <f t="array" ref="DN29">IF(AY29="","",
IF(INDEX(Settings!$H:$H,MATCH(DN$1,Settings!$G:$G,0))=TRUE,
100-100*(AY29-MINIFS(AY:AY,$E:$E,$E29))/(MAXIFS(AY:AY,$E:$E,$E29)-MINIFS(AY:AY,$E:$E,$E29)),
100*(AY29-MINIFS(AY:AY,$E:$E,$E29))/(MAXIFS(AY:AY,$E:$E,$E29)-MINIFS(AY:AY,$E:$E,$E29))))</f>
        <v/>
      </c>
      <c r="DO29" s="223" t="str">
        <f t="array" ref="DO29">IF(AZ29="","",
IF(INDEX(Settings!$H:$H,MATCH(DO$1,Settings!$G:$G,0))=TRUE,
100-100*(AZ29-MINIFS(AZ:AZ,$E:$E,$E29))/(MAXIFS(AZ:AZ,$E:$E,$E29)-MINIFS(AZ:AZ,$E:$E,$E29)),
100*(AZ29-MINIFS(AZ:AZ,$E:$E,$E29))/(MAXIFS(AZ:AZ,$E:$E,$E29)-MINIFS(AZ:AZ,$E:$E,$E29))))</f>
        <v/>
      </c>
      <c r="DP29" s="223" t="str">
        <f t="array" ref="DP29">IF(BA29="","",
IF(INDEX(Settings!$H:$H,MATCH(DP$1,Settings!$G:$G,0))=TRUE,
100-100*(BA29-MINIFS(BA:BA,$E:$E,$E29))/(MAXIFS(BA:BA,$E:$E,$E29)-MINIFS(BA:BA,$E:$E,$E29)),
100*(BA29-MINIFS(BA:BA,$E:$E,$E29))/(MAXIFS(BA:BA,$E:$E,$E29)-MINIFS(BA:BA,$E:$E,$E29))))</f>
        <v/>
      </c>
      <c r="DQ29" s="223" t="str">
        <f t="array" ref="DQ29">IF(BB29="","",
IF(INDEX(Settings!$H:$H,MATCH(DQ$1,Settings!$G:$G,0))=TRUE,
100-100*(BB29-MINIFS(BB:BB,$E:$E,$E29))/(MAXIFS(BB:BB,$E:$E,$E29)-MINIFS(BB:BB,$E:$E,$E29)),
100*(BB29-MINIFS(BB:BB,$E:$E,$E29))/(MAXIFS(BB:BB,$E:$E,$E29)-MINIFS(BB:BB,$E:$E,$E29))))</f>
        <v/>
      </c>
      <c r="DR29" s="223" t="str">
        <f t="array" ref="DR29">IF(BC29="","",
IF(INDEX(Settings!$H:$H,MATCH(DR$1,Settings!$G:$G,0))=TRUE,
100-100*(BC29-MINIFS(BC:BC,$E:$E,$E29))/(MAXIFS(BC:BC,$E:$E,$E29)-MINIFS(BC:BC,$E:$E,$E29)),
100*(BC29-MINIFS(BC:BC,$E:$E,$E29))/(MAXIFS(BC:BC,$E:$E,$E29)-MINIFS(BC:BC,$E:$E,$E29))))</f>
        <v/>
      </c>
      <c r="DS29" s="223" t="str">
        <f t="array" ref="DS29">IF(BD29="","",
IF(INDEX(Settings!$H:$H,MATCH(DS$1,Settings!$G:$G,0))=TRUE,
100-100*(BD29-MINIFS(BD:BD,$E:$E,$E29))/(MAXIFS(BD:BD,$E:$E,$E29)-MINIFS(BD:BD,$E:$E,$E29)),
100*(BD29-MINIFS(BD:BD,$E:$E,$E29))/(MAXIFS(BD:BD,$E:$E,$E29)-MINIFS(BD:BD,$E:$E,$E29))))</f>
        <v/>
      </c>
      <c r="DT29" s="223" t="str">
        <f t="array" ref="DT29">IF(BE29="","",
IF(INDEX(Settings!$H:$H,MATCH(DT$1,Settings!$G:$G,0))=TRUE,
100-100*(BE29-MINIFS(BE:BE,$E:$E,$E29))/(MAXIFS(BE:BE,$E:$E,$E29)-MINIFS(BE:BE,$E:$E,$E29)),
100*(BE29-MINIFS(BE:BE,$E:$E,$E29))/(MAXIFS(BE:BE,$E:$E,$E29)-MINIFS(BE:BE,$E:$E,$E29))))</f>
        <v/>
      </c>
      <c r="DU29" s="223" t="str">
        <f t="array" ref="DU29">IF(BF29="","",
IF(INDEX(Settings!$H:$H,MATCH(DU$1,Settings!$G:$G,0))=TRUE,
100-100*(BF29-MINIFS(BF:BF,$E:$E,$E29))/(MAXIFS(BF:BF,$E:$E,$E29)-MINIFS(BF:BF,$E:$E,$E29)),
100*(BF29-MINIFS(BF:BF,$E:$E,$E29))/(MAXIFS(BF:BF,$E:$E,$E29)-MINIFS(BF:BF,$E:$E,$E29))))</f>
        <v/>
      </c>
      <c r="DV29" s="223" t="str">
        <f t="array" ref="DV29">IF(BG29="","",
IF(INDEX(Settings!$H:$H,MATCH(DV$1,Settings!$G:$G,0))=TRUE,
100-100*(BG29-MINIFS(BG:BG,$E:$E,$E29))/(MAXIFS(BG:BG,$E:$E,$E29)-MINIFS(BG:BG,$E:$E,$E29)),
100*(BG29-MINIFS(BG:BG,$E:$E,$E29))/(MAXIFS(BG:BG,$E:$E,$E29)-MINIFS(BG:BG,$E:$E,$E29))))</f>
        <v/>
      </c>
      <c r="DW29" s="223" t="str">
        <f t="array" ref="DW29">IF(BH29="","",
IF(INDEX(Settings!$H:$H,MATCH(DW$1,Settings!$G:$G,0))=TRUE,
100-100*(BH29-MINIFS(BH:BH,$E:$E,$E29))/(MAXIFS(BH:BH,$E:$E,$E29)-MINIFS(BH:BH,$E:$E,$E29)),
100*(BH29-MINIFS(BH:BH,$E:$E,$E29))/(MAXIFS(BH:BH,$E:$E,$E29)-MINIFS(BH:BH,$E:$E,$E29))))</f>
        <v/>
      </c>
      <c r="DX29" s="223" t="str">
        <f t="array" ref="DX29">IF(BI29="","",
IF(INDEX(Settings!$H:$H,MATCH(DX$1,Settings!$G:$G,0))=TRUE,
100-100*(BI29-MINIFS(BI:BI,$E:$E,$E29))/(MAXIFS(BI:BI,$E:$E,$E29)-MINIFS(BI:BI,$E:$E,$E29)),
100*(BI29-MINIFS(BI:BI,$E:$E,$E29))/(MAXIFS(BI:BI,$E:$E,$E29)-MINIFS(BI:BI,$E:$E,$E29))))</f>
        <v/>
      </c>
      <c r="DY29" s="223" t="str">
        <f t="array" ref="DY29">IF(BJ29="","",
IF(INDEX(Settings!$H:$H,MATCH(DY$1,Settings!$G:$G,0))=TRUE,
100-100*(BJ29-MINIFS(BJ:BJ,$E:$E,$E29))/(MAXIFS(BJ:BJ,$E:$E,$E29)-MINIFS(BJ:BJ,$E:$E,$E29)),
100*(BJ29-MINIFS(BJ:BJ,$E:$E,$E29))/(MAXIFS(BJ:BJ,$E:$E,$E29)-MINIFS(BJ:BJ,$E:$E,$E29))))</f>
        <v/>
      </c>
      <c r="DZ29" s="225"/>
      <c r="EA29" s="225"/>
      <c r="EB29" s="225" t="str">
        <f t="shared" si="8"/>
        <v/>
      </c>
      <c r="EC29" s="225" t="str">
        <f t="shared" si="9"/>
        <v/>
      </c>
      <c r="ED29" s="225" t="str">
        <f t="shared" si="10"/>
        <v/>
      </c>
      <c r="EE29" s="225" t="str">
        <f t="shared" si="11"/>
        <v/>
      </c>
      <c r="EF29" s="225" t="str">
        <f t="shared" si="12"/>
        <v/>
      </c>
      <c r="EG29" s="225" t="str">
        <f t="shared" si="13"/>
        <v/>
      </c>
      <c r="EH29" s="225"/>
      <c r="EI29" s="225"/>
      <c r="EJ29" s="225"/>
      <c r="EK29" s="225"/>
      <c r="EL29" s="225"/>
      <c r="EM29" s="225"/>
    </row>
    <row r="30">
      <c r="A30" s="231"/>
      <c r="B30" s="229"/>
      <c r="C30" s="230"/>
      <c r="D30" s="231" t="str">
        <f t="array" ref="D30">IFERROR(INDEX(Profiles!$B:$B,MATCH($A30,Profiles!$A:$A,0)),"")</f>
        <v/>
      </c>
      <c r="E30" s="231"/>
      <c r="F30" s="230"/>
      <c r="G30" s="230"/>
      <c r="H30" s="230"/>
      <c r="I30" s="231" t="str">
        <f>IF(A30="","",IF(Settings!$N$3="DATE",F30&amp;": "&amp;TEXT(B30,"M/DD/YY"),F30&amp;": "&amp;H30))</f>
        <v/>
      </c>
      <c r="J30" s="231"/>
      <c r="K30" s="231"/>
      <c r="L30" s="231"/>
      <c r="M30" s="232" t="str">
        <f t="shared" si="14"/>
        <v/>
      </c>
      <c r="N30" s="231"/>
      <c r="O30" s="231"/>
      <c r="P30" s="231"/>
      <c r="Q30" s="231"/>
      <c r="R30" s="231"/>
      <c r="S30" s="230" t="str">
        <f>IFERROR(VLOOKUP(AF30, 'YOYO IR Scores'!A:C, 3, FALSE), "")
</f>
        <v/>
      </c>
      <c r="T30" s="231"/>
      <c r="U30" s="231"/>
      <c r="V30" s="231"/>
      <c r="W30" s="231"/>
      <c r="X30" s="233" t="str">
        <f t="shared" si="4"/>
        <v/>
      </c>
      <c r="Y30" s="234" t="str">
        <f t="shared" si="5"/>
        <v/>
      </c>
      <c r="Z30" s="234" t="str">
        <f t="shared" si="6"/>
        <v/>
      </c>
      <c r="AA30" s="233" t="str">
        <f t="shared" si="7"/>
        <v/>
      </c>
      <c r="AB30" s="232"/>
      <c r="AC30" s="232"/>
      <c r="AD30" s="232"/>
      <c r="AE30" s="232" t="str">
        <f>IFERROR(VLOOKUP(AF30, 'YOYO IR Scores'!A:C, 2, FALSE), "")</f>
        <v/>
      </c>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t="str">
        <f t="array" ref="BK30">IF(J30="","",
IF(INDEX(Settings!$H:$H,MATCH(BY$1,Settings!$G:$G,0))=TRUE,
100-100*(J30-MIN(J:J))/(MAX(J:J)-MIN(J:J)),
100*(J30-MIN(J:J))/(MAX(J:J)-MIN(J:J))))</f>
        <v/>
      </c>
      <c r="BL30" s="232" t="str">
        <f t="array" ref="BL30">IF(J30="","",
IF(INDEX(Settings!$H:$H,MATCH(BY$1,Settings!$G:$G,0))=TRUE,
100-100*(J30-MINIFS(J:J,$E:$E,$E30))/(MAXIFS(J:J,$E:$E,$E30)-MINIFS(J:J,$E:$E,$E30)),
100*(J30-MINIFS(J:J,$E:$E,$E30))/(MAXIFS(J:J,$E:$E,$E30)-MINIFS(J:J,$E:$E,$E30))))</f>
        <v/>
      </c>
      <c r="BM30" s="232" t="str">
        <f t="array" ref="BM30">IF(J30="","",
IF(INDEX(Settings!$H:$H,MATCH(BY$1,Settings!$G:$G,0))=TRUE,
100-100*(J30-MINIFS(J:J,$E:$E,$E30,$I:$I,$I30))/(MAXIFS(J:J,$E:$E,$E30,$I:$I,$I30)-MINIFS(J:J,$E:$E,$E30,$I:$I,$I30)),
100*(J30-MINIFS(J:J,$E:$E,$E30,$I:$I,$I30))/(MAXIFS(J:J,$E:$E,$E30,$I:$I,$I30)-MINIFS(J:J,$E:$E,$E30,$I:$I,$I30))))</f>
        <v/>
      </c>
      <c r="BN30" s="231" t="str">
        <f t="array" ref="BN30">IF(J30="","",
IF(INDEX(Settings!$H:$H,MATCH(BY$1,Settings!$G:$G,0))=TRUE,
100-100*PERCENTRANK(J:J,J30),
100*PERCENTRANK(J:J,J30)))</f>
        <v/>
      </c>
      <c r="BO30" s="231" t="str">
        <f>IFERROR(__xludf.DUMMYFUNCTION("IF(J30="""","""",
IF(INDEX(Settings!$H:$H,MATCH(BY$1,Settings!$G:$G,0))=TRUE,
100-100*PERCENTRANK(FILTER(J:J,$E:$E=$E30),J30),
100*PERCENTRANK(FILTER(J:J,$E:$E=$E30),J30)))"),"")</f>
        <v/>
      </c>
      <c r="BP30" s="231" t="str">
        <f>IFERROR(__xludf.DUMMYFUNCTION("IF(J30="""","""",
IF(INDEX(Settings!$H:$H,MATCH(BY$1,Settings!$G:$G,0))=TRUE,
100-100*PERCENTRANK(FILTER(J:J,$E:$E=$E30,$I:$I=$I30),J30),
100*PERCENTRANK(FILTER(J:J,$E:$E=$E30,$I:$I=$I30),J30)))"),"")</f>
        <v/>
      </c>
      <c r="BQ30" s="233" t="str">
        <f t="array" ref="BQ30">IF(J30="","",
IF(INDEX(Settings!$H:$H,MATCH(BY$1,Settings!$G:$G,0))=TRUE,
-1*(J30-AVERAGE(J:J))/STDEV(J:J),
(J30-AVERAGE(J:J))/STDEV(J:J)))</f>
        <v/>
      </c>
      <c r="BR30" s="233" t="str">
        <f>IFERROR(__xludf.DUMMYFUNCTION("IF(J30="""","""",
IF(INDEX(Settings!$H:$H,MATCH(BY$1,Settings!$G:$G,0))=TRUE,
-1*(J30-AVERAGEIFS(J:J,$E:$E,$E30))/STDEV(FILTER(J:J,$E:$E=$E30)),
(J30-AVERAGEIFS(J:J,$E:$E,$E30))/STDEV(FILTER(J:J,$E:$E=$E30))))"),"")</f>
        <v/>
      </c>
      <c r="BS30" s="233"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1"/>
      <c r="BX30" s="231"/>
      <c r="BY30" s="232" t="str">
        <f t="array" ref="BY30">IF(J30="","",
IF(INDEX(Settings!$H:$H,MATCH(BY$1,Settings!$G:$G,0))=TRUE,
100-100*(J30-MINIFS(J:J,$E:$E,$E30))/(MAXIFS(J:J,$E:$E,$E30)-MINIFS(J:J,$E:$E,$E30)),
100*(J30-MINIFS(J:J,$E:$E,$E30))/(MAXIFS(J:J,$E:$E,$E30)-MINIFS(J:J,$E:$E,$E30))))</f>
        <v/>
      </c>
      <c r="BZ30" s="232" t="str">
        <f t="array" ref="BZ30">IF(K30="","",
IF(INDEX(Settings!$H:$H,MATCH(BZ$1,Settings!$G:$G,0))=TRUE,
100-100*(K30-MINIFS(K:K,$E:$E,$E30))/(MAXIFS(K:K,$E:$E,$E30)-MINIFS(K:K,$E:$E,$E30)),
100*(K30-MINIFS(K:K,$E:$E,$E30))/(MAXIFS(K:K,$E:$E,$E30)-MINIFS(K:K,$E:$E,$E30))))</f>
        <v/>
      </c>
      <c r="CA30" s="232" t="str">
        <f t="array" ref="CA30">IF(L30="","",
IF(INDEX(Settings!$H:$H,MATCH(CA$1,Settings!$G:$G,0))=TRUE,
100-100*(L30-MINIFS(L:L,$E:$E,$E30))/(MAXIFS(L:L,$E:$E,$E30)-MINIFS(L:L,$E:$E,$E30)),
100*(L30-MINIFS(L:L,$E:$E,$E30))/(MAXIFS(L:L,$E:$E,$E30)-MINIFS(L:L,$E:$E,$E30))))</f>
        <v/>
      </c>
      <c r="CB30" s="232" t="str">
        <f t="array" ref="CB30">IF(M30="","",
IF(INDEX(Settings!$H:$H,MATCH(CB$1,Settings!$G:$G,0))=TRUE,
100-100*(M30-MINIFS(M:M,$E:$E,$E30))/(MAXIFS(M:M,$E:$E,$E30)-MINIFS(M:M,$E:$E,$E30)),
100*(M30-MINIFS(M:M,$E:$E,$E30))/(MAXIFS(M:M,$E:$E,$E30)-MINIFS(M:M,$E:$E,$E30))))</f>
        <v/>
      </c>
      <c r="CC30" s="232" t="str">
        <f t="array" ref="CC30">IF(N30="","",
IF(INDEX(Settings!$H:$H,MATCH(CC$1,Settings!$G:$G,0))=TRUE,
100-100*(N30-MINIFS(N:N,$E:$E,$E30))/(MAXIFS(N:N,$E:$E,$E30)-MINIFS(N:N,$E:$E,$E30)),
100*(N30-MINIFS(N:N,$E:$E,$E30))/(MAXIFS(N:N,$E:$E,$E30)-MINIFS(N:N,$E:$E,$E30))))</f>
        <v/>
      </c>
      <c r="CD30" s="232" t="str">
        <f t="array" ref="CD30">IF(O30="","",
IF(INDEX(Settings!$H:$H,MATCH(CD$1,Settings!$G:$G,0))=TRUE,
100-100*(O30-MINIFS(O:O,$E:$E,$E30))/(MAXIFS(O:O,$E:$E,$E30)-MINIFS(O:O,$E:$E,$E30)),
100*(O30-MINIFS(O:O,$E:$E,$E30))/(MAXIFS(O:O,$E:$E,$E30)-MINIFS(O:O,$E:$E,$E30))))</f>
        <v/>
      </c>
      <c r="CE30" s="232" t="str">
        <f t="array" ref="CE30">IF(P30="","",
IF(INDEX(Settings!$H:$H,MATCH(CE$1,Settings!$G:$G,0))=TRUE,
100-100*(P30-MINIFS(P:P,$E:$E,$E30))/(MAXIFS(P:P,$E:$E,$E30)-MINIFS(P:P,$E:$E,$E30)),
100*(P30-MINIFS(P:P,$E:$E,$E30))/(MAXIFS(P:P,$E:$E,$E30)-MINIFS(P:P,$E:$E,$E30))))</f>
        <v/>
      </c>
      <c r="CF30" s="232" t="str">
        <f t="array" ref="CF30">IF(Q30="","",
IF(INDEX(Settings!$H:$H,MATCH(CF$1,Settings!$G:$G,0))=TRUE,
100-100*(Q30-MINIFS(Q:Q,$E:$E,$E30))/(MAXIFS(Q:Q,$E:$E,$E30)-MINIFS(Q:Q,$E:$E,$E30)),
100*(Q30-MINIFS(Q:Q,$E:$E,$E30))/(MAXIFS(Q:Q,$E:$E,$E30)-MINIFS(Q:Q,$E:$E,$E30))))</f>
        <v/>
      </c>
      <c r="CG30" s="232" t="str">
        <f t="array" ref="CG30">IF(R30="","",
IF(INDEX(Settings!$H:$H,MATCH(CG$1,Settings!$G:$G,0))=TRUE,
100-100*(R30-MINIFS(R:R,$E:$E,$E30))/(MAXIFS(R:R,$E:$E,$E30)-MINIFS(R:R,$E:$E,$E30)),
100*(R30-MINIFS(R:R,$E:$E,$E30))/(MAXIFS(R:R,$E:$E,$E30)-MINIFS(R:R,$E:$E,$E30))))</f>
        <v/>
      </c>
      <c r="CH30" s="232" t="str">
        <f t="array" ref="CH30">IF(S30="","",
IF(INDEX(Settings!$H:$H,MATCH(CH$1,Settings!$G:$G,0))=TRUE,
100-100*(S30-MINIFS(S:S,$E:$E,$E30))/(MAXIFS(S:S,$E:$E,$E30)-MINIFS(S:S,$E:$E,$E30)),
100*(S30-MINIFS(S:S,$E:$E,$E30))/(MAXIFS(S:S,$E:$E,$E30)-MINIFS(S:S,$E:$E,$E30))))</f>
        <v/>
      </c>
      <c r="CI30" s="232" t="str">
        <f t="array" ref="CI30">IF(T30="","",
IF(INDEX(Settings!$H:$H,MATCH(CI$1,Settings!$G:$G,0))=TRUE,
100-100*(T30-MINIFS(T:T,$E:$E,$E30))/(MAXIFS(T:T,$E:$E,$E30)-MINIFS(T:T,$E:$E,$E30)),
100*(T30-MINIFS(T:T,$E:$E,$E30))/(MAXIFS(T:T,$E:$E,$E30)-MINIFS(T:T,$E:$E,$E30))))</f>
        <v/>
      </c>
      <c r="CJ30" s="232" t="str">
        <f t="array" ref="CJ30">IF(U30="","",
IF(INDEX(Settings!$H:$H,MATCH(CJ$1,Settings!$G:$G,0))=TRUE,
100-100*(U30-MINIFS(U:U,$E:$E,$E30))/(MAXIFS(U:U,$E:$E,$E30)-MINIFS(U:U,$E:$E,$E30)),
100*(U30-MINIFS(U:U,$E:$E,$E30))/(MAXIFS(U:U,$E:$E,$E30)-MINIFS(U:U,$E:$E,$E30))))</f>
        <v/>
      </c>
      <c r="CK30" s="232" t="str">
        <f t="array" ref="CK30">IF(V30="","",
IF(INDEX(Settings!$H:$H,MATCH(CK$1,Settings!$G:$G,0))=TRUE,
100-100*(V30-MINIFS(V:V,$E:$E,$E30))/(MAXIFS(V:V,$E:$E,$E30)-MINIFS(V:V,$E:$E,$E30)),
100*(V30-MINIFS(V:V,$E:$E,$E30))/(MAXIFS(V:V,$E:$E,$E30)-MINIFS(V:V,$E:$E,$E30))))</f>
        <v/>
      </c>
      <c r="CL30" s="232" t="str">
        <f t="array" ref="CL30">IF(W30="","",
IF(INDEX(Settings!$H:$H,MATCH(CL$1,Settings!$G:$G,0))=TRUE,
100-100*(W30-MINIFS(W:W,$E:$E,$E30))/(MAXIFS(W:W,$E:$E,$E30)-MINIFS(W:W,$E:$E,$E30)),
100*(W30-MINIFS(W:W,$E:$E,$E30))/(MAXIFS(W:W,$E:$E,$E30)-MINIFS(W:W,$E:$E,$E30))))</f>
        <v/>
      </c>
      <c r="CM30" s="232" t="str">
        <f t="array" ref="CM30">IF(X30="","",
IF(INDEX(Settings!$H:$H,MATCH(CM$1,Settings!$G:$G,0))=TRUE,
100-100*(X30-MINIFS(X:X,$E:$E,$E30))/(MAXIFS(X:X,$E:$E,$E30)-MINIFS(X:X,$E:$E,$E30)),
100*(X30-MINIFS(X:X,$E:$E,$E30))/(MAXIFS(X:X,$E:$E,$E30)-MINIFS(X:X,$E:$E,$E30))))</f>
        <v/>
      </c>
      <c r="CN30" s="232" t="str">
        <f t="array" ref="CN30">IF(Y30="","",
IF(INDEX(Settings!$H:$H,MATCH(CN$1,Settings!$G:$G,0))=TRUE,
100-100*(Y30-MINIFS(Y:Y,$E:$E,$E30))/(MAXIFS(Y:Y,$E:$E,$E30)-MINIFS(Y:Y,$E:$E,$E30)),
100*(Y30-MINIFS(Y:Y,$E:$E,$E30))/(MAXIFS(Y:Y,$E:$E,$E30)-MINIFS(Y:Y,$E:$E,$E30))))</f>
        <v/>
      </c>
      <c r="CO30" s="232" t="str">
        <f t="array" ref="CO30">IF(Z30="","",
IF(INDEX(Settings!$H:$H,MATCH(CO$1,Settings!$G:$G,0))=TRUE,
100-100*(Z30-MINIFS(Z:Z,$E:$E,$E30))/(MAXIFS(Z:Z,$E:$E,$E30)-MINIFS(Z:Z,$E:$E,$E30)),
100*(Z30-MINIFS(Z:Z,$E:$E,$E30))/(MAXIFS(Z:Z,$E:$E,$E30)-MINIFS(Z:Z,$E:$E,$E30))))</f>
        <v/>
      </c>
      <c r="CP30" s="232" t="str">
        <f t="array" ref="CP30">IF(AA30="","",
IF(INDEX(Settings!$H:$H,MATCH(CP$1,Settings!$G:$G,0))=TRUE,
100-100*(AA30-MINIFS(AA:AA,$E:$E,$E30))/(MAXIFS(AA:AA,$E:$E,$E30)-MINIFS(AA:AA,$E:$E,$E30)),
100*(AA30-MINIFS(AA:AA,$E:$E,$E30))/(MAXIFS(AA:AA,$E:$E,$E30)-MINIFS(AA:AA,$E:$E,$E30))))</f>
        <v/>
      </c>
      <c r="CQ30" s="232" t="str">
        <f t="array" ref="CQ30">IF(AB30="","",
IF(INDEX(Settings!$H:$H,MATCH(CQ$1,Settings!$G:$G,0))=TRUE,
100-100*(AB30-MINIFS(AB:AB,$E:$E,$E30))/(MAXIFS(AB:AB,$E:$E,$E30)-MINIFS(AB:AB,$E:$E,$E30)),
100*(AB30-MINIFS(AB:AB,$E:$E,$E30))/(MAXIFS(AB:AB,$E:$E,$E30)-MINIFS(AB:AB,$E:$E,$E30))))</f>
        <v/>
      </c>
      <c r="CR30" s="232" t="str">
        <f t="array" ref="CR30">IF(AC30="","",
IF(INDEX(Settings!$H:$H,MATCH(CR$1,Settings!$G:$G,0))=TRUE,
100-100*(AC30-MINIFS(AC:AC,$E:$E,$E30))/(MAXIFS(AC:AC,$E:$E,$E30)-MINIFS(AC:AC,$E:$E,$E30)),
100*(AC30-MINIFS(AC:AC,$E:$E,$E30))/(MAXIFS(AC:AC,$E:$E,$E30)-MINIFS(AC:AC,$E:$E,$E30))))</f>
        <v/>
      </c>
      <c r="CS30" s="232" t="str">
        <f t="array" ref="CS30">IF(AD30="","",
IF(INDEX(Settings!$H:$H,MATCH(CS$1,Settings!$G:$G,0))=TRUE,
100-100*(AD30-MINIFS(AD:AD,$E:$E,$E30))/(MAXIFS(AD:AD,$E:$E,$E30)-MINIFS(AD:AD,$E:$E,$E30)),
100*(AD30-MINIFS(AD:AD,$E:$E,$E30))/(MAXIFS(AD:AD,$E:$E,$E30)-MINIFS(AD:AD,$E:$E,$E30))))</f>
        <v/>
      </c>
      <c r="CT30" s="232" t="str">
        <f t="array" ref="CT30">IF(AE30="","",
IF(INDEX(Settings!$H:$H,MATCH(CT$1,Settings!$G:$G,0))=TRUE,
100-100*(AE30-MINIFS(AE:AE,$E:$E,$E30))/(MAXIFS(AE:AE,$E:$E,$E30)-MINIFS(AE:AE,$E:$E,$E30)),
100*(AE30-MINIFS(AE:AE,$E:$E,$E30))/(MAXIFS(AE:AE,$E:$E,$E30)-MINIFS(AE:AE,$E:$E,$E30))))</f>
        <v/>
      </c>
      <c r="CU30" s="232" t="str">
        <f t="array" ref="CU30">IF(AF30="","",
IF(INDEX(Settings!$H:$H,MATCH(CU$1,Settings!$G:$G,0))=TRUE,
100-100*(AF30-MINIFS(AF:AF,$E:$E,$E30))/(MAXIFS(AF:AF,$E:$E,$E30)-MINIFS(AF:AF,$E:$E,$E30)),
100*(AF30-MINIFS(AF:AF,$E:$E,$E30))/(MAXIFS(AF:AF,$E:$E,$E30)-MINIFS(AF:AF,$E:$E,$E30))))</f>
        <v/>
      </c>
      <c r="CV30" s="232" t="str">
        <f t="array" ref="CV30">IF(AG30="","",
IF(INDEX(Settings!$H:$H,MATCH(CV$1,Settings!$G:$G,0))=TRUE,
100-100*(AG30-MINIFS(AG:AG,$E:$E,$E30))/(MAXIFS(AG:AG,$E:$E,$E30)-MINIFS(AG:AG,$E:$E,$E30)),
100*(AG30-MINIFS(AG:AG,$E:$E,$E30))/(MAXIFS(AG:AG,$E:$E,$E30)-MINIFS(AG:AG,$E:$E,$E30))))</f>
        <v/>
      </c>
      <c r="CW30" s="232" t="str">
        <f t="array" ref="CW30">IF(AH30="","",
IF(INDEX(Settings!$H:$H,MATCH(CW$1,Settings!$G:$G,0))=TRUE,
100-100*(AH30-MINIFS(AH:AH,$E:$E,$E30))/(MAXIFS(AH:AH,$E:$E,$E30)-MINIFS(AH:AH,$E:$E,$E30)),
100*(AH30-MINIFS(AH:AH,$E:$E,$E30))/(MAXIFS(AH:AH,$E:$E,$E30)-MINIFS(AH:AH,$E:$E,$E30))))</f>
        <v/>
      </c>
      <c r="CX30" s="232" t="str">
        <f t="array" ref="CX30">IF(AI30="","",
IF(INDEX(Settings!$H:$H,MATCH(CX$1,Settings!$G:$G,0))=TRUE,
100-100*(AI30-MINIFS(AI:AI,$E:$E,$E30))/(MAXIFS(AI:AI,$E:$E,$E30)-MINIFS(AI:AI,$E:$E,$E30)),
100*(AI30-MINIFS(AI:AI,$E:$E,$E30))/(MAXIFS(AI:AI,$E:$E,$E30)-MINIFS(AI:AI,$E:$E,$E30))))</f>
        <v/>
      </c>
      <c r="CY30" s="232" t="str">
        <f t="array" ref="CY30">IF(AJ30="","",
IF(INDEX(Settings!$H:$H,MATCH(CY$1,Settings!$G:$G,0))=TRUE,
100-100*(AJ30-MINIFS(AJ:AJ,$E:$E,$E30))/(MAXIFS(AJ:AJ,$E:$E,$E30)-MINIFS(AJ:AJ,$E:$E,$E30)),
100*(AJ30-MINIFS(AJ:AJ,$E:$E,$E30))/(MAXIFS(AJ:AJ,$E:$E,$E30)-MINIFS(AJ:AJ,$E:$E,$E30))))</f>
        <v/>
      </c>
      <c r="CZ30" s="232" t="str">
        <f t="array" ref="CZ30">IF(AK30="","",
IF(INDEX(Settings!$H:$H,MATCH(CZ$1,Settings!$G:$G,0))=TRUE,
100-100*(AK30-MINIFS(AK:AK,$E:$E,$E30))/(MAXIFS(AK:AK,$E:$E,$E30)-MINIFS(AK:AK,$E:$E,$E30)),
100*(AK30-MINIFS(AK:AK,$E:$E,$E30))/(MAXIFS(AK:AK,$E:$E,$E30)-MINIFS(AK:AK,$E:$E,$E30))))</f>
        <v/>
      </c>
      <c r="DA30" s="232" t="str">
        <f t="array" ref="DA30">IF(AL30="","",
IF(INDEX(Settings!$H:$H,MATCH(DA$1,Settings!$G:$G,0))=TRUE,
100-100*(AL30-MINIFS(AL:AL,$E:$E,$E30))/(MAXIFS(AL:AL,$E:$E,$E30)-MINIFS(AL:AL,$E:$E,$E30)),
100*(AL30-MINIFS(AL:AL,$E:$E,$E30))/(MAXIFS(AL:AL,$E:$E,$E30)-MINIFS(AL:AL,$E:$E,$E30))))</f>
        <v/>
      </c>
      <c r="DB30" s="232" t="str">
        <f t="array" ref="DB30">IF(AM30="","",
IF(INDEX(Settings!$H:$H,MATCH(DB$1,Settings!$G:$G,0))=TRUE,
100-100*(AM30-MINIFS(AM:AM,$E:$E,$E30))/(MAXIFS(AM:AM,$E:$E,$E30)-MINIFS(AM:AM,$E:$E,$E30)),
100*(AM30-MINIFS(AM:AM,$E:$E,$E30))/(MAXIFS(AM:AM,$E:$E,$E30)-MINIFS(AM:AM,$E:$E,$E30))))</f>
        <v/>
      </c>
      <c r="DC30" s="232" t="str">
        <f t="array" ref="DC30">IF(AN30="","",
IF(INDEX(Settings!$H:$H,MATCH(DC$1,Settings!$G:$G,0))=TRUE,
100-100*(AN30-MINIFS(AN:AN,$E:$E,$E30))/(MAXIFS(AN:AN,$E:$E,$E30)-MINIFS(AN:AN,$E:$E,$E30)),
100*(AN30-MINIFS(AN:AN,$E:$E,$E30))/(MAXIFS(AN:AN,$E:$E,$E30)-MINIFS(AN:AN,$E:$E,$E30))))</f>
        <v/>
      </c>
      <c r="DD30" s="232" t="str">
        <f t="array" ref="DD30">IF(AO30="","",
IF(INDEX(Settings!$H:$H,MATCH(DD$1,Settings!$G:$G,0))=TRUE,
100-100*(AO30-MINIFS(AO:AO,$E:$E,$E30))/(MAXIFS(AO:AO,$E:$E,$E30)-MINIFS(AO:AO,$E:$E,$E30)),
100*(AO30-MINIFS(AO:AO,$E:$E,$E30))/(MAXIFS(AO:AO,$E:$E,$E30)-MINIFS(AO:AO,$E:$E,$E30))))</f>
        <v/>
      </c>
      <c r="DE30" s="232" t="str">
        <f t="array" ref="DE30">IF(AP30="","",
IF(INDEX(Settings!$H:$H,MATCH(DE$1,Settings!$G:$G,0))=TRUE,
100-100*(AP30-MINIFS(AP:AP,$E:$E,$E30))/(MAXIFS(AP:AP,$E:$E,$E30)-MINIFS(AP:AP,$E:$E,$E30)),
100*(AP30-MINIFS(AP:AP,$E:$E,$E30))/(MAXIFS(AP:AP,$E:$E,$E30)-MINIFS(AP:AP,$E:$E,$E30))))</f>
        <v/>
      </c>
      <c r="DF30" s="232" t="str">
        <f t="array" ref="DF30">IF(AQ30="","",
IF(INDEX(Settings!$H:$H,MATCH(DF$1,Settings!$G:$G,0))=TRUE,
100-100*(AQ30-MINIFS(AQ:AQ,$E:$E,$E30))/(MAXIFS(AQ:AQ,$E:$E,$E30)-MINIFS(AQ:AQ,$E:$E,$E30)),
100*(AQ30-MINIFS(AQ:AQ,$E:$E,$E30))/(MAXIFS(AQ:AQ,$E:$E,$E30)-MINIFS(AQ:AQ,$E:$E,$E30))))</f>
        <v/>
      </c>
      <c r="DG30" s="232" t="str">
        <f t="array" ref="DG30">IF(AR30="","",
IF(INDEX(Settings!$H:$H,MATCH(DG$1,Settings!$G:$G,0))=TRUE,
100-100*(AR30-MINIFS(AR:AR,$E:$E,$E30))/(MAXIFS(AR:AR,$E:$E,$E30)-MINIFS(AR:AR,$E:$E,$E30)),
100*(AR30-MINIFS(AR:AR,$E:$E,$E30))/(MAXIFS(AR:AR,$E:$E,$E30)-MINIFS(AR:AR,$E:$E,$E30))))</f>
        <v/>
      </c>
      <c r="DH30" s="232" t="str">
        <f t="array" ref="DH30">IF(AS30="","",
IF(INDEX(Settings!$H:$H,MATCH(DH$1,Settings!$G:$G,0))=TRUE,
100-100*(AS30-MINIFS(AS:AS,$E:$E,$E30))/(MAXIFS(AS:AS,$E:$E,$E30)-MINIFS(AS:AS,$E:$E,$E30)),
100*(AS30-MINIFS(AS:AS,$E:$E,$E30))/(MAXIFS(AS:AS,$E:$E,$E30)-MINIFS(AS:AS,$E:$E,$E30))))</f>
        <v/>
      </c>
      <c r="DI30" s="232" t="str">
        <f t="array" ref="DI30">IF(AT30="","",
IF(INDEX(Settings!$H:$H,MATCH(DI$1,Settings!$G:$G,0))=TRUE,
100-100*(AT30-MINIFS(AT:AT,$E:$E,$E30))/(MAXIFS(AT:AT,$E:$E,$E30)-MINIFS(AT:AT,$E:$E,$E30)),
100*(AT30-MINIFS(AT:AT,$E:$E,$E30))/(MAXIFS(AT:AT,$E:$E,$E30)-MINIFS(AT:AT,$E:$E,$E30))))</f>
        <v/>
      </c>
      <c r="DJ30" s="232" t="str">
        <f t="array" ref="DJ30">IF(AU30="","",
IF(INDEX(Settings!$H:$H,MATCH(DJ$1,Settings!$G:$G,0))=TRUE,
100-100*(AU30-MINIFS(AU:AU,$E:$E,$E30))/(MAXIFS(AU:AU,$E:$E,$E30)-MINIFS(AU:AU,$E:$E,$E30)),
100*(AU30-MINIFS(AU:AU,$E:$E,$E30))/(MAXIFS(AU:AU,$E:$E,$E30)-MINIFS(AU:AU,$E:$E,$E30))))</f>
        <v/>
      </c>
      <c r="DK30" s="232" t="str">
        <f t="array" ref="DK30">IF(AV30="","",
IF(INDEX(Settings!$H:$H,MATCH(DK$1,Settings!$G:$G,0))=TRUE,
100-100*(AV30-MINIFS(AV:AV,$E:$E,$E30))/(MAXIFS(AV:AV,$E:$E,$E30)-MINIFS(AV:AV,$E:$E,$E30)),
100*(AV30-MINIFS(AV:AV,$E:$E,$E30))/(MAXIFS(AV:AV,$E:$E,$E30)-MINIFS(AV:AV,$E:$E,$E30))))</f>
        <v/>
      </c>
      <c r="DL30" s="232" t="str">
        <f t="array" ref="DL30">IF(AW30="","",
IF(INDEX(Settings!$H:$H,MATCH(DL$1,Settings!$G:$G,0))=TRUE,
100-100*(AW30-MINIFS(AW:AW,$E:$E,$E30))/(MAXIFS(AW:AW,$E:$E,$E30)-MINIFS(AW:AW,$E:$E,$E30)),
100*(AW30-MINIFS(AW:AW,$E:$E,$E30))/(MAXIFS(AW:AW,$E:$E,$E30)-MINIFS(AW:AW,$E:$E,$E30))))</f>
        <v/>
      </c>
      <c r="DM30" s="232" t="str">
        <f t="array" ref="DM30">IF(AX30="","",
IF(INDEX(Settings!$H:$H,MATCH(DM$1,Settings!$G:$G,0))=TRUE,
100-100*(AX30-MINIFS(AX:AX,$E:$E,$E30))/(MAXIFS(AX:AX,$E:$E,$E30)-MINIFS(AX:AX,$E:$E,$E30)),
100*(AX30-MINIFS(AX:AX,$E:$E,$E30))/(MAXIFS(AX:AX,$E:$E,$E30)-MINIFS(AX:AX,$E:$E,$E30))))</f>
        <v/>
      </c>
      <c r="DN30" s="232" t="str">
        <f t="array" ref="DN30">IF(AY30="","",
IF(INDEX(Settings!$H:$H,MATCH(DN$1,Settings!$G:$G,0))=TRUE,
100-100*(AY30-MINIFS(AY:AY,$E:$E,$E30))/(MAXIFS(AY:AY,$E:$E,$E30)-MINIFS(AY:AY,$E:$E,$E30)),
100*(AY30-MINIFS(AY:AY,$E:$E,$E30))/(MAXIFS(AY:AY,$E:$E,$E30)-MINIFS(AY:AY,$E:$E,$E30))))</f>
        <v/>
      </c>
      <c r="DO30" s="232" t="str">
        <f t="array" ref="DO30">IF(AZ30="","",
IF(INDEX(Settings!$H:$H,MATCH(DO$1,Settings!$G:$G,0))=TRUE,
100-100*(AZ30-MINIFS(AZ:AZ,$E:$E,$E30))/(MAXIFS(AZ:AZ,$E:$E,$E30)-MINIFS(AZ:AZ,$E:$E,$E30)),
100*(AZ30-MINIFS(AZ:AZ,$E:$E,$E30))/(MAXIFS(AZ:AZ,$E:$E,$E30)-MINIFS(AZ:AZ,$E:$E,$E30))))</f>
        <v/>
      </c>
      <c r="DP30" s="232" t="str">
        <f t="array" ref="DP30">IF(BA30="","",
IF(INDEX(Settings!$H:$H,MATCH(DP$1,Settings!$G:$G,0))=TRUE,
100-100*(BA30-MINIFS(BA:BA,$E:$E,$E30))/(MAXIFS(BA:BA,$E:$E,$E30)-MINIFS(BA:BA,$E:$E,$E30)),
100*(BA30-MINIFS(BA:BA,$E:$E,$E30))/(MAXIFS(BA:BA,$E:$E,$E30)-MINIFS(BA:BA,$E:$E,$E30))))</f>
        <v/>
      </c>
      <c r="DQ30" s="232" t="str">
        <f t="array" ref="DQ30">IF(BB30="","",
IF(INDEX(Settings!$H:$H,MATCH(DQ$1,Settings!$G:$G,0))=TRUE,
100-100*(BB30-MINIFS(BB:BB,$E:$E,$E30))/(MAXIFS(BB:BB,$E:$E,$E30)-MINIFS(BB:BB,$E:$E,$E30)),
100*(BB30-MINIFS(BB:BB,$E:$E,$E30))/(MAXIFS(BB:BB,$E:$E,$E30)-MINIFS(BB:BB,$E:$E,$E30))))</f>
        <v/>
      </c>
      <c r="DR30" s="232" t="str">
        <f t="array" ref="DR30">IF(BC30="","",
IF(INDEX(Settings!$H:$H,MATCH(DR$1,Settings!$G:$G,0))=TRUE,
100-100*(BC30-MINIFS(BC:BC,$E:$E,$E30))/(MAXIFS(BC:BC,$E:$E,$E30)-MINIFS(BC:BC,$E:$E,$E30)),
100*(BC30-MINIFS(BC:BC,$E:$E,$E30))/(MAXIFS(BC:BC,$E:$E,$E30)-MINIFS(BC:BC,$E:$E,$E30))))</f>
        <v/>
      </c>
      <c r="DS30" s="232" t="str">
        <f t="array" ref="DS30">IF(BD30="","",
IF(INDEX(Settings!$H:$H,MATCH(DS$1,Settings!$G:$G,0))=TRUE,
100-100*(BD30-MINIFS(BD:BD,$E:$E,$E30))/(MAXIFS(BD:BD,$E:$E,$E30)-MINIFS(BD:BD,$E:$E,$E30)),
100*(BD30-MINIFS(BD:BD,$E:$E,$E30))/(MAXIFS(BD:BD,$E:$E,$E30)-MINIFS(BD:BD,$E:$E,$E30))))</f>
        <v/>
      </c>
      <c r="DT30" s="232" t="str">
        <f t="array" ref="DT30">IF(BE30="","",
IF(INDEX(Settings!$H:$H,MATCH(DT$1,Settings!$G:$G,0))=TRUE,
100-100*(BE30-MINIFS(BE:BE,$E:$E,$E30))/(MAXIFS(BE:BE,$E:$E,$E30)-MINIFS(BE:BE,$E:$E,$E30)),
100*(BE30-MINIFS(BE:BE,$E:$E,$E30))/(MAXIFS(BE:BE,$E:$E,$E30)-MINIFS(BE:BE,$E:$E,$E30))))</f>
        <v/>
      </c>
      <c r="DU30" s="232" t="str">
        <f t="array" ref="DU30">IF(BF30="","",
IF(INDEX(Settings!$H:$H,MATCH(DU$1,Settings!$G:$G,0))=TRUE,
100-100*(BF30-MINIFS(BF:BF,$E:$E,$E30))/(MAXIFS(BF:BF,$E:$E,$E30)-MINIFS(BF:BF,$E:$E,$E30)),
100*(BF30-MINIFS(BF:BF,$E:$E,$E30))/(MAXIFS(BF:BF,$E:$E,$E30)-MINIFS(BF:BF,$E:$E,$E30))))</f>
        <v/>
      </c>
      <c r="DV30" s="232" t="str">
        <f t="array" ref="DV30">IF(BG30="","",
IF(INDEX(Settings!$H:$H,MATCH(DV$1,Settings!$G:$G,0))=TRUE,
100-100*(BG30-MINIFS(BG:BG,$E:$E,$E30))/(MAXIFS(BG:BG,$E:$E,$E30)-MINIFS(BG:BG,$E:$E,$E30)),
100*(BG30-MINIFS(BG:BG,$E:$E,$E30))/(MAXIFS(BG:BG,$E:$E,$E30)-MINIFS(BG:BG,$E:$E,$E30))))</f>
        <v/>
      </c>
      <c r="DW30" s="232" t="str">
        <f t="array" ref="DW30">IF(BH30="","",
IF(INDEX(Settings!$H:$H,MATCH(DW$1,Settings!$G:$G,0))=TRUE,
100-100*(BH30-MINIFS(BH:BH,$E:$E,$E30))/(MAXIFS(BH:BH,$E:$E,$E30)-MINIFS(BH:BH,$E:$E,$E30)),
100*(BH30-MINIFS(BH:BH,$E:$E,$E30))/(MAXIFS(BH:BH,$E:$E,$E30)-MINIFS(BH:BH,$E:$E,$E30))))</f>
        <v/>
      </c>
      <c r="DX30" s="232" t="str">
        <f t="array" ref="DX30">IF(BI30="","",
IF(INDEX(Settings!$H:$H,MATCH(DX$1,Settings!$G:$G,0))=TRUE,
100-100*(BI30-MINIFS(BI:BI,$E:$E,$E30))/(MAXIFS(BI:BI,$E:$E,$E30)-MINIFS(BI:BI,$E:$E,$E30)),
100*(BI30-MINIFS(BI:BI,$E:$E,$E30))/(MAXIFS(BI:BI,$E:$E,$E30)-MINIFS(BI:BI,$E:$E,$E30))))</f>
        <v/>
      </c>
      <c r="DY30" s="232" t="str">
        <f t="array" ref="DY30">IF(BJ30="","",
IF(INDEX(Settings!$H:$H,MATCH(DY$1,Settings!$G:$G,0))=TRUE,
100-100*(BJ30-MINIFS(BJ:BJ,$E:$E,$E30))/(MAXIFS(BJ:BJ,$E:$E,$E30)-MINIFS(BJ:BJ,$E:$E,$E30)),
100*(BJ30-MINIFS(BJ:BJ,$E:$E,$E30))/(MAXIFS(BJ:BJ,$E:$E,$E30)-MINIFS(BJ:BJ,$E:$E,$E30))))</f>
        <v/>
      </c>
      <c r="DZ30" s="234"/>
      <c r="EA30" s="234"/>
      <c r="EB30" s="234" t="str">
        <f t="shared" si="8"/>
        <v/>
      </c>
      <c r="EC30" s="234" t="str">
        <f t="shared" si="9"/>
        <v/>
      </c>
      <c r="ED30" s="234" t="str">
        <f t="shared" si="10"/>
        <v/>
      </c>
      <c r="EE30" s="234" t="str">
        <f t="shared" si="11"/>
        <v/>
      </c>
      <c r="EF30" s="234" t="str">
        <f t="shared" si="12"/>
        <v/>
      </c>
      <c r="EG30" s="234" t="str">
        <f t="shared" si="13"/>
        <v/>
      </c>
      <c r="EH30" s="234"/>
      <c r="EI30" s="234"/>
      <c r="EJ30" s="234"/>
      <c r="EK30" s="234"/>
      <c r="EL30" s="234"/>
      <c r="EM30" s="234"/>
    </row>
    <row r="31">
      <c r="A31" s="49"/>
      <c r="B31" s="49"/>
      <c r="C31" s="49"/>
      <c r="D31" s="49" t="str">
        <f t="array" ref="D31">IFERROR(INDEX(Profiles!$B:$B,MATCH($A31,Profiles!$A:$A,0)),"")</f>
        <v/>
      </c>
      <c r="E31" s="49"/>
      <c r="F31" s="49"/>
      <c r="G31" s="49"/>
      <c r="H31" s="222"/>
      <c r="I31" s="49" t="str">
        <f>IF(A31="","",IF(Settings!$N$3="DATE",F31&amp;": "&amp;TEXT(B31,"M/DD/YY"),F31&amp;": "&amp;H31))</f>
        <v/>
      </c>
      <c r="J31" s="49"/>
      <c r="K31" s="49"/>
      <c r="L31" s="49"/>
      <c r="M31" s="223" t="str">
        <f t="shared" si="14"/>
        <v/>
      </c>
      <c r="N31" s="49"/>
      <c r="O31" s="49"/>
      <c r="P31" s="49"/>
      <c r="Q31" s="49"/>
      <c r="R31" s="49"/>
      <c r="S31" s="222" t="str">
        <f>IFERROR(VLOOKUP(AF31, 'YOYO IR Scores'!A:C, 3, FALSE), "")
</f>
        <v/>
      </c>
      <c r="T31" s="49"/>
      <c r="U31" s="49"/>
      <c r="V31" s="49"/>
      <c r="W31" s="49"/>
      <c r="X31" s="224" t="str">
        <f t="shared" si="4"/>
        <v/>
      </c>
      <c r="Y31" s="225" t="str">
        <f t="shared" si="5"/>
        <v/>
      </c>
      <c r="Z31" s="225" t="str">
        <f t="shared" si="6"/>
        <v/>
      </c>
      <c r="AA31" s="224" t="str">
        <f t="shared" si="7"/>
        <v/>
      </c>
      <c r="AB31" s="223"/>
      <c r="AC31" s="223"/>
      <c r="AD31" s="223"/>
      <c r="AE31" s="223" t="str">
        <f>IFERROR(VLOOKUP(AF31, 'YOYO IR Scores'!A:C, 2, FALSE), "")</f>
        <v/>
      </c>
      <c r="AF31" s="223"/>
      <c r="AG31" s="223"/>
      <c r="AH31" s="223"/>
      <c r="AI31" s="223"/>
      <c r="AJ31" s="223"/>
      <c r="AK31" s="223"/>
      <c r="AL31" s="223"/>
      <c r="AM31" s="223"/>
      <c r="AN31" s="223"/>
      <c r="AO31" s="223"/>
      <c r="AP31" s="223"/>
      <c r="AQ31" s="223"/>
      <c r="AR31" s="223"/>
      <c r="AS31" s="223"/>
      <c r="AT31" s="223"/>
      <c r="AU31" s="223"/>
      <c r="AV31" s="223"/>
      <c r="AW31" s="223"/>
      <c r="AX31" s="223"/>
      <c r="AY31" s="223"/>
      <c r="AZ31" s="223"/>
      <c r="BA31" s="223"/>
      <c r="BB31" s="223"/>
      <c r="BC31" s="223"/>
      <c r="BD31" s="223"/>
      <c r="BE31" s="223"/>
      <c r="BF31" s="223"/>
      <c r="BG31" s="223"/>
      <c r="BH31" s="223"/>
      <c r="BI31" s="223"/>
      <c r="BJ31" s="223"/>
      <c r="BK31" s="223" t="str">
        <f t="array" ref="BK31">IF(J31="","",
IF(INDEX(Settings!$H:$H,MATCH(BY$1,Settings!$G:$G,0))=TRUE,
100-100*(J31-MIN(J:J))/(MAX(J:J)-MIN(J:J)),
100*(J31-MIN(J:J))/(MAX(J:J)-MIN(J:J))))</f>
        <v/>
      </c>
      <c r="BL31" s="223" t="str">
        <f t="array" ref="BL31">IF(J31="","",
IF(INDEX(Settings!$H:$H,MATCH(BY$1,Settings!$G:$G,0))=TRUE,
100-100*(J31-MINIFS(J:J,$E:$E,$E31))/(MAXIFS(J:J,$E:$E,$E31)-MINIFS(J:J,$E:$E,$E31)),
100*(J31-MINIFS(J:J,$E:$E,$E31))/(MAXIFS(J:J,$E:$E,$E31)-MINIFS(J:J,$E:$E,$E31))))</f>
        <v/>
      </c>
      <c r="BM31" s="223"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4" t="str">
        <f t="array" ref="BQ31">IF(J31="","",
IF(INDEX(Settings!$H:$H,MATCH(BY$1,Settings!$G:$G,0))=TRUE,
-1*(J31-AVERAGE(J:J))/STDEV(J:J),
(J31-AVERAGE(J:J))/STDEV(J:J)))</f>
        <v/>
      </c>
      <c r="BR31" s="224" t="str">
        <f>IFERROR(__xludf.DUMMYFUNCTION("IF(J31="""","""",
IF(INDEX(Settings!$H:$H,MATCH(BY$1,Settings!$G:$G,0))=TRUE,
-1*(J31-AVERAGEIFS(J:J,$E:$E,$E31))/STDEV(FILTER(J:J,$E:$E=$E31)),
(J31-AVERAGEIFS(J:J,$E:$E,$E31))/STDEV(FILTER(J:J,$E:$E=$E31))))"),"")</f>
        <v/>
      </c>
      <c r="BS31" s="224"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3" t="str">
        <f t="array" ref="BY31">IF(J31="","",
IF(INDEX(Settings!$H:$H,MATCH(BY$1,Settings!$G:$G,0))=TRUE,
100-100*(J31-MINIFS(J:J,$E:$E,$E31))/(MAXIFS(J:J,$E:$E,$E31)-MINIFS(J:J,$E:$E,$E31)),
100*(J31-MINIFS(J:J,$E:$E,$E31))/(MAXIFS(J:J,$E:$E,$E31)-MINIFS(J:J,$E:$E,$E31))))</f>
        <v/>
      </c>
      <c r="BZ31" s="223" t="str">
        <f t="array" ref="BZ31">IF(K31="","",
IF(INDEX(Settings!$H:$H,MATCH(BZ$1,Settings!$G:$G,0))=TRUE,
100-100*(K31-MINIFS(K:K,$E:$E,$E31))/(MAXIFS(K:K,$E:$E,$E31)-MINIFS(K:K,$E:$E,$E31)),
100*(K31-MINIFS(K:K,$E:$E,$E31))/(MAXIFS(K:K,$E:$E,$E31)-MINIFS(K:K,$E:$E,$E31))))</f>
        <v/>
      </c>
      <c r="CA31" s="223" t="str">
        <f t="array" ref="CA31">IF(L31="","",
IF(INDEX(Settings!$H:$H,MATCH(CA$1,Settings!$G:$G,0))=TRUE,
100-100*(L31-MINIFS(L:L,$E:$E,$E31))/(MAXIFS(L:L,$E:$E,$E31)-MINIFS(L:L,$E:$E,$E31)),
100*(L31-MINIFS(L:L,$E:$E,$E31))/(MAXIFS(L:L,$E:$E,$E31)-MINIFS(L:L,$E:$E,$E31))))</f>
        <v/>
      </c>
      <c r="CB31" s="223" t="str">
        <f t="array" ref="CB31">IF(M31="","",
IF(INDEX(Settings!$H:$H,MATCH(CB$1,Settings!$G:$G,0))=TRUE,
100-100*(M31-MINIFS(M:M,$E:$E,$E31))/(MAXIFS(M:M,$E:$E,$E31)-MINIFS(M:M,$E:$E,$E31)),
100*(M31-MINIFS(M:M,$E:$E,$E31))/(MAXIFS(M:M,$E:$E,$E31)-MINIFS(M:M,$E:$E,$E31))))</f>
        <v/>
      </c>
      <c r="CC31" s="223" t="str">
        <f t="array" ref="CC31">IF(N31="","",
IF(INDEX(Settings!$H:$H,MATCH(CC$1,Settings!$G:$G,0))=TRUE,
100-100*(N31-MINIFS(N:N,$E:$E,$E31))/(MAXIFS(N:N,$E:$E,$E31)-MINIFS(N:N,$E:$E,$E31)),
100*(N31-MINIFS(N:N,$E:$E,$E31))/(MAXIFS(N:N,$E:$E,$E31)-MINIFS(N:N,$E:$E,$E31))))</f>
        <v/>
      </c>
      <c r="CD31" s="223" t="str">
        <f t="array" ref="CD31">IF(O31="","",
IF(INDEX(Settings!$H:$H,MATCH(CD$1,Settings!$G:$G,0))=TRUE,
100-100*(O31-MINIFS(O:O,$E:$E,$E31))/(MAXIFS(O:O,$E:$E,$E31)-MINIFS(O:O,$E:$E,$E31)),
100*(O31-MINIFS(O:O,$E:$E,$E31))/(MAXIFS(O:O,$E:$E,$E31)-MINIFS(O:O,$E:$E,$E31))))</f>
        <v/>
      </c>
      <c r="CE31" s="223" t="str">
        <f t="array" ref="CE31">IF(P31="","",
IF(INDEX(Settings!$H:$H,MATCH(CE$1,Settings!$G:$G,0))=TRUE,
100-100*(P31-MINIFS(P:P,$E:$E,$E31))/(MAXIFS(P:P,$E:$E,$E31)-MINIFS(P:P,$E:$E,$E31)),
100*(P31-MINIFS(P:P,$E:$E,$E31))/(MAXIFS(P:P,$E:$E,$E31)-MINIFS(P:P,$E:$E,$E31))))</f>
        <v/>
      </c>
      <c r="CF31" s="223" t="str">
        <f t="array" ref="CF31">IF(Q31="","",
IF(INDEX(Settings!$H:$H,MATCH(CF$1,Settings!$G:$G,0))=TRUE,
100-100*(Q31-MINIFS(Q:Q,$E:$E,$E31))/(MAXIFS(Q:Q,$E:$E,$E31)-MINIFS(Q:Q,$E:$E,$E31)),
100*(Q31-MINIFS(Q:Q,$E:$E,$E31))/(MAXIFS(Q:Q,$E:$E,$E31)-MINIFS(Q:Q,$E:$E,$E31))))</f>
        <v/>
      </c>
      <c r="CG31" s="223" t="str">
        <f t="array" ref="CG31">IF(R31="","",
IF(INDEX(Settings!$H:$H,MATCH(CG$1,Settings!$G:$G,0))=TRUE,
100-100*(R31-MINIFS(R:R,$E:$E,$E31))/(MAXIFS(R:R,$E:$E,$E31)-MINIFS(R:R,$E:$E,$E31)),
100*(R31-MINIFS(R:R,$E:$E,$E31))/(MAXIFS(R:R,$E:$E,$E31)-MINIFS(R:R,$E:$E,$E31))))</f>
        <v/>
      </c>
      <c r="CH31" s="223" t="str">
        <f t="array" ref="CH31">IF(S31="","",
IF(INDEX(Settings!$H:$H,MATCH(CH$1,Settings!$G:$G,0))=TRUE,
100-100*(S31-MINIFS(S:S,$E:$E,$E31))/(MAXIFS(S:S,$E:$E,$E31)-MINIFS(S:S,$E:$E,$E31)),
100*(S31-MINIFS(S:S,$E:$E,$E31))/(MAXIFS(S:S,$E:$E,$E31)-MINIFS(S:S,$E:$E,$E31))))</f>
        <v/>
      </c>
      <c r="CI31" s="223" t="str">
        <f t="array" ref="CI31">IF(T31="","",
IF(INDEX(Settings!$H:$H,MATCH(CI$1,Settings!$G:$G,0))=TRUE,
100-100*(T31-MINIFS(T:T,$E:$E,$E31))/(MAXIFS(T:T,$E:$E,$E31)-MINIFS(T:T,$E:$E,$E31)),
100*(T31-MINIFS(T:T,$E:$E,$E31))/(MAXIFS(T:T,$E:$E,$E31)-MINIFS(T:T,$E:$E,$E31))))</f>
        <v/>
      </c>
      <c r="CJ31" s="223" t="str">
        <f t="array" ref="CJ31">IF(U31="","",
IF(INDEX(Settings!$H:$H,MATCH(CJ$1,Settings!$G:$G,0))=TRUE,
100-100*(U31-MINIFS(U:U,$E:$E,$E31))/(MAXIFS(U:U,$E:$E,$E31)-MINIFS(U:U,$E:$E,$E31)),
100*(U31-MINIFS(U:U,$E:$E,$E31))/(MAXIFS(U:U,$E:$E,$E31)-MINIFS(U:U,$E:$E,$E31))))</f>
        <v/>
      </c>
      <c r="CK31" s="223" t="str">
        <f t="array" ref="CK31">IF(V31="","",
IF(INDEX(Settings!$H:$H,MATCH(CK$1,Settings!$G:$G,0))=TRUE,
100-100*(V31-MINIFS(V:V,$E:$E,$E31))/(MAXIFS(V:V,$E:$E,$E31)-MINIFS(V:V,$E:$E,$E31)),
100*(V31-MINIFS(V:V,$E:$E,$E31))/(MAXIFS(V:V,$E:$E,$E31)-MINIFS(V:V,$E:$E,$E31))))</f>
        <v/>
      </c>
      <c r="CL31" s="223" t="str">
        <f t="array" ref="CL31">IF(W31="","",
IF(INDEX(Settings!$H:$H,MATCH(CL$1,Settings!$G:$G,0))=TRUE,
100-100*(W31-MINIFS(W:W,$E:$E,$E31))/(MAXIFS(W:W,$E:$E,$E31)-MINIFS(W:W,$E:$E,$E31)),
100*(W31-MINIFS(W:W,$E:$E,$E31))/(MAXIFS(W:W,$E:$E,$E31)-MINIFS(W:W,$E:$E,$E31))))</f>
        <v/>
      </c>
      <c r="CM31" s="223" t="str">
        <f t="array" ref="CM31">IF(X31="","",
IF(INDEX(Settings!$H:$H,MATCH(CM$1,Settings!$G:$G,0))=TRUE,
100-100*(X31-MINIFS(X:X,$E:$E,$E31))/(MAXIFS(X:X,$E:$E,$E31)-MINIFS(X:X,$E:$E,$E31)),
100*(X31-MINIFS(X:X,$E:$E,$E31))/(MAXIFS(X:X,$E:$E,$E31)-MINIFS(X:X,$E:$E,$E31))))</f>
        <v/>
      </c>
      <c r="CN31" s="223" t="str">
        <f t="array" ref="CN31">IF(Y31="","",
IF(INDEX(Settings!$H:$H,MATCH(CN$1,Settings!$G:$G,0))=TRUE,
100-100*(Y31-MINIFS(Y:Y,$E:$E,$E31))/(MAXIFS(Y:Y,$E:$E,$E31)-MINIFS(Y:Y,$E:$E,$E31)),
100*(Y31-MINIFS(Y:Y,$E:$E,$E31))/(MAXIFS(Y:Y,$E:$E,$E31)-MINIFS(Y:Y,$E:$E,$E31))))</f>
        <v/>
      </c>
      <c r="CO31" s="223" t="str">
        <f t="array" ref="CO31">IF(Z31="","",
IF(INDEX(Settings!$H:$H,MATCH(CO$1,Settings!$G:$G,0))=TRUE,
100-100*(Z31-MINIFS(Z:Z,$E:$E,$E31))/(MAXIFS(Z:Z,$E:$E,$E31)-MINIFS(Z:Z,$E:$E,$E31)),
100*(Z31-MINIFS(Z:Z,$E:$E,$E31))/(MAXIFS(Z:Z,$E:$E,$E31)-MINIFS(Z:Z,$E:$E,$E31))))</f>
        <v/>
      </c>
      <c r="CP31" s="223" t="str">
        <f t="array" ref="CP31">IF(AA31="","",
IF(INDEX(Settings!$H:$H,MATCH(CP$1,Settings!$G:$G,0))=TRUE,
100-100*(AA31-MINIFS(AA:AA,$E:$E,$E31))/(MAXIFS(AA:AA,$E:$E,$E31)-MINIFS(AA:AA,$E:$E,$E31)),
100*(AA31-MINIFS(AA:AA,$E:$E,$E31))/(MAXIFS(AA:AA,$E:$E,$E31)-MINIFS(AA:AA,$E:$E,$E31))))</f>
        <v/>
      </c>
      <c r="CQ31" s="223" t="str">
        <f t="array" ref="CQ31">IF(AB31="","",
IF(INDEX(Settings!$H:$H,MATCH(CQ$1,Settings!$G:$G,0))=TRUE,
100-100*(AB31-MINIFS(AB:AB,$E:$E,$E31))/(MAXIFS(AB:AB,$E:$E,$E31)-MINIFS(AB:AB,$E:$E,$E31)),
100*(AB31-MINIFS(AB:AB,$E:$E,$E31))/(MAXIFS(AB:AB,$E:$E,$E31)-MINIFS(AB:AB,$E:$E,$E31))))</f>
        <v/>
      </c>
      <c r="CR31" s="223" t="str">
        <f t="array" ref="CR31">IF(AC31="","",
IF(INDEX(Settings!$H:$H,MATCH(CR$1,Settings!$G:$G,0))=TRUE,
100-100*(AC31-MINIFS(AC:AC,$E:$E,$E31))/(MAXIFS(AC:AC,$E:$E,$E31)-MINIFS(AC:AC,$E:$E,$E31)),
100*(AC31-MINIFS(AC:AC,$E:$E,$E31))/(MAXIFS(AC:AC,$E:$E,$E31)-MINIFS(AC:AC,$E:$E,$E31))))</f>
        <v/>
      </c>
      <c r="CS31" s="223" t="str">
        <f t="array" ref="CS31">IF(AD31="","",
IF(INDEX(Settings!$H:$H,MATCH(CS$1,Settings!$G:$G,0))=TRUE,
100-100*(AD31-MINIFS(AD:AD,$E:$E,$E31))/(MAXIFS(AD:AD,$E:$E,$E31)-MINIFS(AD:AD,$E:$E,$E31)),
100*(AD31-MINIFS(AD:AD,$E:$E,$E31))/(MAXIFS(AD:AD,$E:$E,$E31)-MINIFS(AD:AD,$E:$E,$E31))))</f>
        <v/>
      </c>
      <c r="CT31" s="223" t="str">
        <f t="array" ref="CT31">IF(AE31="","",
IF(INDEX(Settings!$H:$H,MATCH(CT$1,Settings!$G:$G,0))=TRUE,
100-100*(AE31-MINIFS(AE:AE,$E:$E,$E31))/(MAXIFS(AE:AE,$E:$E,$E31)-MINIFS(AE:AE,$E:$E,$E31)),
100*(AE31-MINIFS(AE:AE,$E:$E,$E31))/(MAXIFS(AE:AE,$E:$E,$E31)-MINIFS(AE:AE,$E:$E,$E31))))</f>
        <v/>
      </c>
      <c r="CU31" s="223" t="str">
        <f t="array" ref="CU31">IF(AF31="","",
IF(INDEX(Settings!$H:$H,MATCH(CU$1,Settings!$G:$G,0))=TRUE,
100-100*(AF31-MINIFS(AF:AF,$E:$E,$E31))/(MAXIFS(AF:AF,$E:$E,$E31)-MINIFS(AF:AF,$E:$E,$E31)),
100*(AF31-MINIFS(AF:AF,$E:$E,$E31))/(MAXIFS(AF:AF,$E:$E,$E31)-MINIFS(AF:AF,$E:$E,$E31))))</f>
        <v/>
      </c>
      <c r="CV31" s="223" t="str">
        <f t="array" ref="CV31">IF(AG31="","",
IF(INDEX(Settings!$H:$H,MATCH(CV$1,Settings!$G:$G,0))=TRUE,
100-100*(AG31-MINIFS(AG:AG,$E:$E,$E31))/(MAXIFS(AG:AG,$E:$E,$E31)-MINIFS(AG:AG,$E:$E,$E31)),
100*(AG31-MINIFS(AG:AG,$E:$E,$E31))/(MAXIFS(AG:AG,$E:$E,$E31)-MINIFS(AG:AG,$E:$E,$E31))))</f>
        <v/>
      </c>
      <c r="CW31" s="223" t="str">
        <f t="array" ref="CW31">IF(AH31="","",
IF(INDEX(Settings!$H:$H,MATCH(CW$1,Settings!$G:$G,0))=TRUE,
100-100*(AH31-MINIFS(AH:AH,$E:$E,$E31))/(MAXIFS(AH:AH,$E:$E,$E31)-MINIFS(AH:AH,$E:$E,$E31)),
100*(AH31-MINIFS(AH:AH,$E:$E,$E31))/(MAXIFS(AH:AH,$E:$E,$E31)-MINIFS(AH:AH,$E:$E,$E31))))</f>
        <v/>
      </c>
      <c r="CX31" s="223" t="str">
        <f t="array" ref="CX31">IF(AI31="","",
IF(INDEX(Settings!$H:$H,MATCH(CX$1,Settings!$G:$G,0))=TRUE,
100-100*(AI31-MINIFS(AI:AI,$E:$E,$E31))/(MAXIFS(AI:AI,$E:$E,$E31)-MINIFS(AI:AI,$E:$E,$E31)),
100*(AI31-MINIFS(AI:AI,$E:$E,$E31))/(MAXIFS(AI:AI,$E:$E,$E31)-MINIFS(AI:AI,$E:$E,$E31))))</f>
        <v/>
      </c>
      <c r="CY31" s="223" t="str">
        <f t="array" ref="CY31">IF(AJ31="","",
IF(INDEX(Settings!$H:$H,MATCH(CY$1,Settings!$G:$G,0))=TRUE,
100-100*(AJ31-MINIFS(AJ:AJ,$E:$E,$E31))/(MAXIFS(AJ:AJ,$E:$E,$E31)-MINIFS(AJ:AJ,$E:$E,$E31)),
100*(AJ31-MINIFS(AJ:AJ,$E:$E,$E31))/(MAXIFS(AJ:AJ,$E:$E,$E31)-MINIFS(AJ:AJ,$E:$E,$E31))))</f>
        <v/>
      </c>
      <c r="CZ31" s="223" t="str">
        <f t="array" ref="CZ31">IF(AK31="","",
IF(INDEX(Settings!$H:$H,MATCH(CZ$1,Settings!$G:$G,0))=TRUE,
100-100*(AK31-MINIFS(AK:AK,$E:$E,$E31))/(MAXIFS(AK:AK,$E:$E,$E31)-MINIFS(AK:AK,$E:$E,$E31)),
100*(AK31-MINIFS(AK:AK,$E:$E,$E31))/(MAXIFS(AK:AK,$E:$E,$E31)-MINIFS(AK:AK,$E:$E,$E31))))</f>
        <v/>
      </c>
      <c r="DA31" s="223" t="str">
        <f t="array" ref="DA31">IF(AL31="","",
IF(INDEX(Settings!$H:$H,MATCH(DA$1,Settings!$G:$G,0))=TRUE,
100-100*(AL31-MINIFS(AL:AL,$E:$E,$E31))/(MAXIFS(AL:AL,$E:$E,$E31)-MINIFS(AL:AL,$E:$E,$E31)),
100*(AL31-MINIFS(AL:AL,$E:$E,$E31))/(MAXIFS(AL:AL,$E:$E,$E31)-MINIFS(AL:AL,$E:$E,$E31))))</f>
        <v/>
      </c>
      <c r="DB31" s="223" t="str">
        <f t="array" ref="DB31">IF(AM31="","",
IF(INDEX(Settings!$H:$H,MATCH(DB$1,Settings!$G:$G,0))=TRUE,
100-100*(AM31-MINIFS(AM:AM,$E:$E,$E31))/(MAXIFS(AM:AM,$E:$E,$E31)-MINIFS(AM:AM,$E:$E,$E31)),
100*(AM31-MINIFS(AM:AM,$E:$E,$E31))/(MAXIFS(AM:AM,$E:$E,$E31)-MINIFS(AM:AM,$E:$E,$E31))))</f>
        <v/>
      </c>
      <c r="DC31" s="223" t="str">
        <f t="array" ref="DC31">IF(AN31="","",
IF(INDEX(Settings!$H:$H,MATCH(DC$1,Settings!$G:$G,0))=TRUE,
100-100*(AN31-MINIFS(AN:AN,$E:$E,$E31))/(MAXIFS(AN:AN,$E:$E,$E31)-MINIFS(AN:AN,$E:$E,$E31)),
100*(AN31-MINIFS(AN:AN,$E:$E,$E31))/(MAXIFS(AN:AN,$E:$E,$E31)-MINIFS(AN:AN,$E:$E,$E31))))</f>
        <v/>
      </c>
      <c r="DD31" s="223" t="str">
        <f t="array" ref="DD31">IF(AO31="","",
IF(INDEX(Settings!$H:$H,MATCH(DD$1,Settings!$G:$G,0))=TRUE,
100-100*(AO31-MINIFS(AO:AO,$E:$E,$E31))/(MAXIFS(AO:AO,$E:$E,$E31)-MINIFS(AO:AO,$E:$E,$E31)),
100*(AO31-MINIFS(AO:AO,$E:$E,$E31))/(MAXIFS(AO:AO,$E:$E,$E31)-MINIFS(AO:AO,$E:$E,$E31))))</f>
        <v/>
      </c>
      <c r="DE31" s="223" t="str">
        <f t="array" ref="DE31">IF(AP31="","",
IF(INDEX(Settings!$H:$H,MATCH(DE$1,Settings!$G:$G,0))=TRUE,
100-100*(AP31-MINIFS(AP:AP,$E:$E,$E31))/(MAXIFS(AP:AP,$E:$E,$E31)-MINIFS(AP:AP,$E:$E,$E31)),
100*(AP31-MINIFS(AP:AP,$E:$E,$E31))/(MAXIFS(AP:AP,$E:$E,$E31)-MINIFS(AP:AP,$E:$E,$E31))))</f>
        <v/>
      </c>
      <c r="DF31" s="223" t="str">
        <f t="array" ref="DF31">IF(AQ31="","",
IF(INDEX(Settings!$H:$H,MATCH(DF$1,Settings!$G:$G,0))=TRUE,
100-100*(AQ31-MINIFS(AQ:AQ,$E:$E,$E31))/(MAXIFS(AQ:AQ,$E:$E,$E31)-MINIFS(AQ:AQ,$E:$E,$E31)),
100*(AQ31-MINIFS(AQ:AQ,$E:$E,$E31))/(MAXIFS(AQ:AQ,$E:$E,$E31)-MINIFS(AQ:AQ,$E:$E,$E31))))</f>
        <v/>
      </c>
      <c r="DG31" s="223" t="str">
        <f t="array" ref="DG31">IF(AR31="","",
IF(INDEX(Settings!$H:$H,MATCH(DG$1,Settings!$G:$G,0))=TRUE,
100-100*(AR31-MINIFS(AR:AR,$E:$E,$E31))/(MAXIFS(AR:AR,$E:$E,$E31)-MINIFS(AR:AR,$E:$E,$E31)),
100*(AR31-MINIFS(AR:AR,$E:$E,$E31))/(MAXIFS(AR:AR,$E:$E,$E31)-MINIFS(AR:AR,$E:$E,$E31))))</f>
        <v/>
      </c>
      <c r="DH31" s="223" t="str">
        <f t="array" ref="DH31">IF(AS31="","",
IF(INDEX(Settings!$H:$H,MATCH(DH$1,Settings!$G:$G,0))=TRUE,
100-100*(AS31-MINIFS(AS:AS,$E:$E,$E31))/(MAXIFS(AS:AS,$E:$E,$E31)-MINIFS(AS:AS,$E:$E,$E31)),
100*(AS31-MINIFS(AS:AS,$E:$E,$E31))/(MAXIFS(AS:AS,$E:$E,$E31)-MINIFS(AS:AS,$E:$E,$E31))))</f>
        <v/>
      </c>
      <c r="DI31" s="223" t="str">
        <f t="array" ref="DI31">IF(AT31="","",
IF(INDEX(Settings!$H:$H,MATCH(DI$1,Settings!$G:$G,0))=TRUE,
100-100*(AT31-MINIFS(AT:AT,$E:$E,$E31))/(MAXIFS(AT:AT,$E:$E,$E31)-MINIFS(AT:AT,$E:$E,$E31)),
100*(AT31-MINIFS(AT:AT,$E:$E,$E31))/(MAXIFS(AT:AT,$E:$E,$E31)-MINIFS(AT:AT,$E:$E,$E31))))</f>
        <v/>
      </c>
      <c r="DJ31" s="223" t="str">
        <f t="array" ref="DJ31">IF(AU31="","",
IF(INDEX(Settings!$H:$H,MATCH(DJ$1,Settings!$G:$G,0))=TRUE,
100-100*(AU31-MINIFS(AU:AU,$E:$E,$E31))/(MAXIFS(AU:AU,$E:$E,$E31)-MINIFS(AU:AU,$E:$E,$E31)),
100*(AU31-MINIFS(AU:AU,$E:$E,$E31))/(MAXIFS(AU:AU,$E:$E,$E31)-MINIFS(AU:AU,$E:$E,$E31))))</f>
        <v/>
      </c>
      <c r="DK31" s="223" t="str">
        <f t="array" ref="DK31">IF(AV31="","",
IF(INDEX(Settings!$H:$H,MATCH(DK$1,Settings!$G:$G,0))=TRUE,
100-100*(AV31-MINIFS(AV:AV,$E:$E,$E31))/(MAXIFS(AV:AV,$E:$E,$E31)-MINIFS(AV:AV,$E:$E,$E31)),
100*(AV31-MINIFS(AV:AV,$E:$E,$E31))/(MAXIFS(AV:AV,$E:$E,$E31)-MINIFS(AV:AV,$E:$E,$E31))))</f>
        <v/>
      </c>
      <c r="DL31" s="223" t="str">
        <f t="array" ref="DL31">IF(AW31="","",
IF(INDEX(Settings!$H:$H,MATCH(DL$1,Settings!$G:$G,0))=TRUE,
100-100*(AW31-MINIFS(AW:AW,$E:$E,$E31))/(MAXIFS(AW:AW,$E:$E,$E31)-MINIFS(AW:AW,$E:$E,$E31)),
100*(AW31-MINIFS(AW:AW,$E:$E,$E31))/(MAXIFS(AW:AW,$E:$E,$E31)-MINIFS(AW:AW,$E:$E,$E31))))</f>
        <v/>
      </c>
      <c r="DM31" s="223" t="str">
        <f t="array" ref="DM31">IF(AX31="","",
IF(INDEX(Settings!$H:$H,MATCH(DM$1,Settings!$G:$G,0))=TRUE,
100-100*(AX31-MINIFS(AX:AX,$E:$E,$E31))/(MAXIFS(AX:AX,$E:$E,$E31)-MINIFS(AX:AX,$E:$E,$E31)),
100*(AX31-MINIFS(AX:AX,$E:$E,$E31))/(MAXIFS(AX:AX,$E:$E,$E31)-MINIFS(AX:AX,$E:$E,$E31))))</f>
        <v/>
      </c>
      <c r="DN31" s="223" t="str">
        <f t="array" ref="DN31">IF(AY31="","",
IF(INDEX(Settings!$H:$H,MATCH(DN$1,Settings!$G:$G,0))=TRUE,
100-100*(AY31-MINIFS(AY:AY,$E:$E,$E31))/(MAXIFS(AY:AY,$E:$E,$E31)-MINIFS(AY:AY,$E:$E,$E31)),
100*(AY31-MINIFS(AY:AY,$E:$E,$E31))/(MAXIFS(AY:AY,$E:$E,$E31)-MINIFS(AY:AY,$E:$E,$E31))))</f>
        <v/>
      </c>
      <c r="DO31" s="223" t="str">
        <f t="array" ref="DO31">IF(AZ31="","",
IF(INDEX(Settings!$H:$H,MATCH(DO$1,Settings!$G:$G,0))=TRUE,
100-100*(AZ31-MINIFS(AZ:AZ,$E:$E,$E31))/(MAXIFS(AZ:AZ,$E:$E,$E31)-MINIFS(AZ:AZ,$E:$E,$E31)),
100*(AZ31-MINIFS(AZ:AZ,$E:$E,$E31))/(MAXIFS(AZ:AZ,$E:$E,$E31)-MINIFS(AZ:AZ,$E:$E,$E31))))</f>
        <v/>
      </c>
      <c r="DP31" s="223" t="str">
        <f t="array" ref="DP31">IF(BA31="","",
IF(INDEX(Settings!$H:$H,MATCH(DP$1,Settings!$G:$G,0))=TRUE,
100-100*(BA31-MINIFS(BA:BA,$E:$E,$E31))/(MAXIFS(BA:BA,$E:$E,$E31)-MINIFS(BA:BA,$E:$E,$E31)),
100*(BA31-MINIFS(BA:BA,$E:$E,$E31))/(MAXIFS(BA:BA,$E:$E,$E31)-MINIFS(BA:BA,$E:$E,$E31))))</f>
        <v/>
      </c>
      <c r="DQ31" s="223" t="str">
        <f t="array" ref="DQ31">IF(BB31="","",
IF(INDEX(Settings!$H:$H,MATCH(DQ$1,Settings!$G:$G,0))=TRUE,
100-100*(BB31-MINIFS(BB:BB,$E:$E,$E31))/(MAXIFS(BB:BB,$E:$E,$E31)-MINIFS(BB:BB,$E:$E,$E31)),
100*(BB31-MINIFS(BB:BB,$E:$E,$E31))/(MAXIFS(BB:BB,$E:$E,$E31)-MINIFS(BB:BB,$E:$E,$E31))))</f>
        <v/>
      </c>
      <c r="DR31" s="223" t="str">
        <f t="array" ref="DR31">IF(BC31="","",
IF(INDEX(Settings!$H:$H,MATCH(DR$1,Settings!$G:$G,0))=TRUE,
100-100*(BC31-MINIFS(BC:BC,$E:$E,$E31))/(MAXIFS(BC:BC,$E:$E,$E31)-MINIFS(BC:BC,$E:$E,$E31)),
100*(BC31-MINIFS(BC:BC,$E:$E,$E31))/(MAXIFS(BC:BC,$E:$E,$E31)-MINIFS(BC:BC,$E:$E,$E31))))</f>
        <v/>
      </c>
      <c r="DS31" s="223" t="str">
        <f t="array" ref="DS31">IF(BD31="","",
IF(INDEX(Settings!$H:$H,MATCH(DS$1,Settings!$G:$G,0))=TRUE,
100-100*(BD31-MINIFS(BD:BD,$E:$E,$E31))/(MAXIFS(BD:BD,$E:$E,$E31)-MINIFS(BD:BD,$E:$E,$E31)),
100*(BD31-MINIFS(BD:BD,$E:$E,$E31))/(MAXIFS(BD:BD,$E:$E,$E31)-MINIFS(BD:BD,$E:$E,$E31))))</f>
        <v/>
      </c>
      <c r="DT31" s="223" t="str">
        <f t="array" ref="DT31">IF(BE31="","",
IF(INDEX(Settings!$H:$H,MATCH(DT$1,Settings!$G:$G,0))=TRUE,
100-100*(BE31-MINIFS(BE:BE,$E:$E,$E31))/(MAXIFS(BE:BE,$E:$E,$E31)-MINIFS(BE:BE,$E:$E,$E31)),
100*(BE31-MINIFS(BE:BE,$E:$E,$E31))/(MAXIFS(BE:BE,$E:$E,$E31)-MINIFS(BE:BE,$E:$E,$E31))))</f>
        <v/>
      </c>
      <c r="DU31" s="223" t="str">
        <f t="array" ref="DU31">IF(BF31="","",
IF(INDEX(Settings!$H:$H,MATCH(DU$1,Settings!$G:$G,0))=TRUE,
100-100*(BF31-MINIFS(BF:BF,$E:$E,$E31))/(MAXIFS(BF:BF,$E:$E,$E31)-MINIFS(BF:BF,$E:$E,$E31)),
100*(BF31-MINIFS(BF:BF,$E:$E,$E31))/(MAXIFS(BF:BF,$E:$E,$E31)-MINIFS(BF:BF,$E:$E,$E31))))</f>
        <v/>
      </c>
      <c r="DV31" s="223" t="str">
        <f t="array" ref="DV31">IF(BG31="","",
IF(INDEX(Settings!$H:$H,MATCH(DV$1,Settings!$G:$G,0))=TRUE,
100-100*(BG31-MINIFS(BG:BG,$E:$E,$E31))/(MAXIFS(BG:BG,$E:$E,$E31)-MINIFS(BG:BG,$E:$E,$E31)),
100*(BG31-MINIFS(BG:BG,$E:$E,$E31))/(MAXIFS(BG:BG,$E:$E,$E31)-MINIFS(BG:BG,$E:$E,$E31))))</f>
        <v/>
      </c>
      <c r="DW31" s="223" t="str">
        <f t="array" ref="DW31">IF(BH31="","",
IF(INDEX(Settings!$H:$H,MATCH(DW$1,Settings!$G:$G,0))=TRUE,
100-100*(BH31-MINIFS(BH:BH,$E:$E,$E31))/(MAXIFS(BH:BH,$E:$E,$E31)-MINIFS(BH:BH,$E:$E,$E31)),
100*(BH31-MINIFS(BH:BH,$E:$E,$E31))/(MAXIFS(BH:BH,$E:$E,$E31)-MINIFS(BH:BH,$E:$E,$E31))))</f>
        <v/>
      </c>
      <c r="DX31" s="223" t="str">
        <f t="array" ref="DX31">IF(BI31="","",
IF(INDEX(Settings!$H:$H,MATCH(DX$1,Settings!$G:$G,0))=TRUE,
100-100*(BI31-MINIFS(BI:BI,$E:$E,$E31))/(MAXIFS(BI:BI,$E:$E,$E31)-MINIFS(BI:BI,$E:$E,$E31)),
100*(BI31-MINIFS(BI:BI,$E:$E,$E31))/(MAXIFS(BI:BI,$E:$E,$E31)-MINIFS(BI:BI,$E:$E,$E31))))</f>
        <v/>
      </c>
      <c r="DY31" s="223" t="str">
        <f t="array" ref="DY31">IF(BJ31="","",
IF(INDEX(Settings!$H:$H,MATCH(DY$1,Settings!$G:$G,0))=TRUE,
100-100*(BJ31-MINIFS(BJ:BJ,$E:$E,$E31))/(MAXIFS(BJ:BJ,$E:$E,$E31)-MINIFS(BJ:BJ,$E:$E,$E31)),
100*(BJ31-MINIFS(BJ:BJ,$E:$E,$E31))/(MAXIFS(BJ:BJ,$E:$E,$E31)-MINIFS(BJ:BJ,$E:$E,$E31))))</f>
        <v/>
      </c>
      <c r="DZ31" s="225"/>
      <c r="EA31" s="225"/>
      <c r="EB31" s="225" t="str">
        <f t="shared" si="8"/>
        <v/>
      </c>
      <c r="EC31" s="225" t="str">
        <f t="shared" si="9"/>
        <v/>
      </c>
      <c r="ED31" s="225" t="str">
        <f t="shared" si="10"/>
        <v/>
      </c>
      <c r="EE31" s="225" t="str">
        <f t="shared" si="11"/>
        <v/>
      </c>
      <c r="EF31" s="225" t="str">
        <f t="shared" si="12"/>
        <v/>
      </c>
      <c r="EG31" s="225" t="str">
        <f t="shared" si="13"/>
        <v/>
      </c>
      <c r="EH31" s="225"/>
      <c r="EI31" s="225"/>
      <c r="EJ31" s="225"/>
      <c r="EK31" s="225"/>
      <c r="EL31" s="225"/>
      <c r="EM31" s="225"/>
    </row>
    <row r="32">
      <c r="A32" s="231"/>
      <c r="B32" s="231"/>
      <c r="C32" s="231"/>
      <c r="D32" s="231" t="str">
        <f t="array" ref="D32">IFERROR(INDEX(Profiles!$B:$B,MATCH($A32,Profiles!$A:$A,0)),"")</f>
        <v/>
      </c>
      <c r="E32" s="231"/>
      <c r="F32" s="231"/>
      <c r="G32" s="231"/>
      <c r="H32" s="231"/>
      <c r="I32" s="231" t="str">
        <f>IF(A32="","",IF(Settings!$N$3="DATE",F32&amp;": "&amp;TEXT(B32,"M/DD/YY"),F32&amp;": "&amp;H32))</f>
        <v/>
      </c>
      <c r="J32" s="231"/>
      <c r="K32" s="231"/>
      <c r="L32" s="231"/>
      <c r="M32" s="232" t="str">
        <f t="shared" si="14"/>
        <v/>
      </c>
      <c r="N32" s="231"/>
      <c r="O32" s="231"/>
      <c r="P32" s="231"/>
      <c r="Q32" s="231"/>
      <c r="R32" s="231"/>
      <c r="S32" s="230" t="str">
        <f>IFERROR(VLOOKUP(AF32, 'YOYO IR Scores'!A:C, 3, FALSE), "")
</f>
        <v/>
      </c>
      <c r="T32" s="231"/>
      <c r="U32" s="231"/>
      <c r="V32" s="231"/>
      <c r="W32" s="231"/>
      <c r="X32" s="233" t="str">
        <f t="shared" si="4"/>
        <v/>
      </c>
      <c r="Y32" s="234" t="str">
        <f t="shared" si="5"/>
        <v/>
      </c>
      <c r="Z32" s="234" t="str">
        <f t="shared" si="6"/>
        <v/>
      </c>
      <c r="AA32" s="233" t="str">
        <f t="shared" si="7"/>
        <v/>
      </c>
      <c r="AB32" s="232"/>
      <c r="AC32" s="232"/>
      <c r="AD32" s="232"/>
      <c r="AE32" s="232" t="str">
        <f>IFERROR(VLOOKUP(AF32, 'YOYO IR Scores'!A:C, 2, FALSE), "")</f>
        <v/>
      </c>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t="str">
        <f t="array" ref="BK32">IF(J32="","",
IF(INDEX(Settings!$H:$H,MATCH(BY$1,Settings!$G:$G,0))=TRUE,
100-100*(J32-MIN(J:J))/(MAX(J:J)-MIN(J:J)),
100*(J32-MIN(J:J))/(MAX(J:J)-MIN(J:J))))</f>
        <v/>
      </c>
      <c r="BL32" s="232" t="str">
        <f t="array" ref="BL32">IF(J32="","",
IF(INDEX(Settings!$H:$H,MATCH(BY$1,Settings!$G:$G,0))=TRUE,
100-100*(J32-MINIFS(J:J,$E:$E,$E32))/(MAXIFS(J:J,$E:$E,$E32)-MINIFS(J:J,$E:$E,$E32)),
100*(J32-MINIFS(J:J,$E:$E,$E32))/(MAXIFS(J:J,$E:$E,$E32)-MINIFS(J:J,$E:$E,$E32))))</f>
        <v/>
      </c>
      <c r="BM32" s="232" t="str">
        <f t="array" ref="BM32">IF(J32="","",
IF(INDEX(Settings!$H:$H,MATCH(BY$1,Settings!$G:$G,0))=TRUE,
100-100*(J32-MINIFS(J:J,$E:$E,$E32,$I:$I,$I32))/(MAXIFS(J:J,$E:$E,$E32,$I:$I,$I32)-MINIFS(J:J,$E:$E,$E32,$I:$I,$I32)),
100*(J32-MINIFS(J:J,$E:$E,$E32,$I:$I,$I32))/(MAXIFS(J:J,$E:$E,$E32,$I:$I,$I32)-MINIFS(J:J,$E:$E,$E32,$I:$I,$I32))))</f>
        <v/>
      </c>
      <c r="BN32" s="231" t="str">
        <f t="array" ref="BN32">IF(J32="","",
IF(INDEX(Settings!$H:$H,MATCH(BY$1,Settings!$G:$G,0))=TRUE,
100-100*PERCENTRANK(J:J,J32),
100*PERCENTRANK(J:J,J32)))</f>
        <v/>
      </c>
      <c r="BO32" s="231" t="str">
        <f>IFERROR(__xludf.DUMMYFUNCTION("IF(J32="""","""",
IF(INDEX(Settings!$H:$H,MATCH(BY$1,Settings!$G:$G,0))=TRUE,
100-100*PERCENTRANK(FILTER(J:J,$E:$E=$E32),J32),
100*PERCENTRANK(FILTER(J:J,$E:$E=$E32),J32)))"),"")</f>
        <v/>
      </c>
      <c r="BP32" s="231" t="str">
        <f>IFERROR(__xludf.DUMMYFUNCTION("IF(J32="""","""",
IF(INDEX(Settings!$H:$H,MATCH(BY$1,Settings!$G:$G,0))=TRUE,
100-100*PERCENTRANK(FILTER(J:J,$E:$E=$E32,$I:$I=$I32),J32),
100*PERCENTRANK(FILTER(J:J,$E:$E=$E32,$I:$I=$I32),J32)))"),"")</f>
        <v/>
      </c>
      <c r="BQ32" s="233" t="str">
        <f t="array" ref="BQ32">IF(J32="","",
IF(INDEX(Settings!$H:$H,MATCH(BY$1,Settings!$G:$G,0))=TRUE,
-1*(J32-AVERAGE(J:J))/STDEV(J:J),
(J32-AVERAGE(J:J))/STDEV(J:J)))</f>
        <v/>
      </c>
      <c r="BR32" s="233" t="str">
        <f>IFERROR(__xludf.DUMMYFUNCTION("IF(J32="""","""",
IF(INDEX(Settings!$H:$H,MATCH(BY$1,Settings!$G:$G,0))=TRUE,
-1*(J32-AVERAGEIFS(J:J,$E:$E,$E32))/STDEV(FILTER(J:J,$E:$E=$E32)),
(J32-AVERAGEIFS(J:J,$E:$E,$E32))/STDEV(FILTER(J:J,$E:$E=$E32))))"),"")</f>
        <v/>
      </c>
      <c r="BS32" s="233"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1"/>
      <c r="BX32" s="231"/>
      <c r="BY32" s="232" t="str">
        <f t="array" ref="BY32">IF(J32="","",
IF(INDEX(Settings!$H:$H,MATCH(BY$1,Settings!$G:$G,0))=TRUE,
100-100*(J32-MINIFS(J:J,$E:$E,$E32))/(MAXIFS(J:J,$E:$E,$E32)-MINIFS(J:J,$E:$E,$E32)),
100*(J32-MINIFS(J:J,$E:$E,$E32))/(MAXIFS(J:J,$E:$E,$E32)-MINIFS(J:J,$E:$E,$E32))))</f>
        <v/>
      </c>
      <c r="BZ32" s="232" t="str">
        <f t="array" ref="BZ32">IF(K32="","",
IF(INDEX(Settings!$H:$H,MATCH(BZ$1,Settings!$G:$G,0))=TRUE,
100-100*(K32-MINIFS(K:K,$E:$E,$E32))/(MAXIFS(K:K,$E:$E,$E32)-MINIFS(K:K,$E:$E,$E32)),
100*(K32-MINIFS(K:K,$E:$E,$E32))/(MAXIFS(K:K,$E:$E,$E32)-MINIFS(K:K,$E:$E,$E32))))</f>
        <v/>
      </c>
      <c r="CA32" s="232" t="str">
        <f t="array" ref="CA32">IF(L32="","",
IF(INDEX(Settings!$H:$H,MATCH(CA$1,Settings!$G:$G,0))=TRUE,
100-100*(L32-MINIFS(L:L,$E:$E,$E32))/(MAXIFS(L:L,$E:$E,$E32)-MINIFS(L:L,$E:$E,$E32)),
100*(L32-MINIFS(L:L,$E:$E,$E32))/(MAXIFS(L:L,$E:$E,$E32)-MINIFS(L:L,$E:$E,$E32))))</f>
        <v/>
      </c>
      <c r="CB32" s="232" t="str">
        <f t="array" ref="CB32">IF(M32="","",
IF(INDEX(Settings!$H:$H,MATCH(CB$1,Settings!$G:$G,0))=TRUE,
100-100*(M32-MINIFS(M:M,$E:$E,$E32))/(MAXIFS(M:M,$E:$E,$E32)-MINIFS(M:M,$E:$E,$E32)),
100*(M32-MINIFS(M:M,$E:$E,$E32))/(MAXIFS(M:M,$E:$E,$E32)-MINIFS(M:M,$E:$E,$E32))))</f>
        <v/>
      </c>
      <c r="CC32" s="232" t="str">
        <f t="array" ref="CC32">IF(N32="","",
IF(INDEX(Settings!$H:$H,MATCH(CC$1,Settings!$G:$G,0))=TRUE,
100-100*(N32-MINIFS(N:N,$E:$E,$E32))/(MAXIFS(N:N,$E:$E,$E32)-MINIFS(N:N,$E:$E,$E32)),
100*(N32-MINIFS(N:N,$E:$E,$E32))/(MAXIFS(N:N,$E:$E,$E32)-MINIFS(N:N,$E:$E,$E32))))</f>
        <v/>
      </c>
      <c r="CD32" s="232" t="str">
        <f t="array" ref="CD32">IF(O32="","",
IF(INDEX(Settings!$H:$H,MATCH(CD$1,Settings!$G:$G,0))=TRUE,
100-100*(O32-MINIFS(O:O,$E:$E,$E32))/(MAXIFS(O:O,$E:$E,$E32)-MINIFS(O:O,$E:$E,$E32)),
100*(O32-MINIFS(O:O,$E:$E,$E32))/(MAXIFS(O:O,$E:$E,$E32)-MINIFS(O:O,$E:$E,$E32))))</f>
        <v/>
      </c>
      <c r="CE32" s="232" t="str">
        <f t="array" ref="CE32">IF(P32="","",
IF(INDEX(Settings!$H:$H,MATCH(CE$1,Settings!$G:$G,0))=TRUE,
100-100*(P32-MINIFS(P:P,$E:$E,$E32))/(MAXIFS(P:P,$E:$E,$E32)-MINIFS(P:P,$E:$E,$E32)),
100*(P32-MINIFS(P:P,$E:$E,$E32))/(MAXIFS(P:P,$E:$E,$E32)-MINIFS(P:P,$E:$E,$E32))))</f>
        <v/>
      </c>
      <c r="CF32" s="232" t="str">
        <f t="array" ref="CF32">IF(Q32="","",
IF(INDEX(Settings!$H:$H,MATCH(CF$1,Settings!$G:$G,0))=TRUE,
100-100*(Q32-MINIFS(Q:Q,$E:$E,$E32))/(MAXIFS(Q:Q,$E:$E,$E32)-MINIFS(Q:Q,$E:$E,$E32)),
100*(Q32-MINIFS(Q:Q,$E:$E,$E32))/(MAXIFS(Q:Q,$E:$E,$E32)-MINIFS(Q:Q,$E:$E,$E32))))</f>
        <v/>
      </c>
      <c r="CG32" s="232" t="str">
        <f t="array" ref="CG32">IF(R32="","",
IF(INDEX(Settings!$H:$H,MATCH(CG$1,Settings!$G:$G,0))=TRUE,
100-100*(R32-MINIFS(R:R,$E:$E,$E32))/(MAXIFS(R:R,$E:$E,$E32)-MINIFS(R:R,$E:$E,$E32)),
100*(R32-MINIFS(R:R,$E:$E,$E32))/(MAXIFS(R:R,$E:$E,$E32)-MINIFS(R:R,$E:$E,$E32))))</f>
        <v/>
      </c>
      <c r="CH32" s="232" t="str">
        <f t="array" ref="CH32">IF(S32="","",
IF(INDEX(Settings!$H:$H,MATCH(CH$1,Settings!$G:$G,0))=TRUE,
100-100*(S32-MINIFS(S:S,$E:$E,$E32))/(MAXIFS(S:S,$E:$E,$E32)-MINIFS(S:S,$E:$E,$E32)),
100*(S32-MINIFS(S:S,$E:$E,$E32))/(MAXIFS(S:S,$E:$E,$E32)-MINIFS(S:S,$E:$E,$E32))))</f>
        <v/>
      </c>
      <c r="CI32" s="232" t="str">
        <f t="array" ref="CI32">IF(T32="","",
IF(INDEX(Settings!$H:$H,MATCH(CI$1,Settings!$G:$G,0))=TRUE,
100-100*(T32-MINIFS(T:T,$E:$E,$E32))/(MAXIFS(T:T,$E:$E,$E32)-MINIFS(T:T,$E:$E,$E32)),
100*(T32-MINIFS(T:T,$E:$E,$E32))/(MAXIFS(T:T,$E:$E,$E32)-MINIFS(T:T,$E:$E,$E32))))</f>
        <v/>
      </c>
      <c r="CJ32" s="232" t="str">
        <f t="array" ref="CJ32">IF(U32="","",
IF(INDEX(Settings!$H:$H,MATCH(CJ$1,Settings!$G:$G,0))=TRUE,
100-100*(U32-MINIFS(U:U,$E:$E,$E32))/(MAXIFS(U:U,$E:$E,$E32)-MINIFS(U:U,$E:$E,$E32)),
100*(U32-MINIFS(U:U,$E:$E,$E32))/(MAXIFS(U:U,$E:$E,$E32)-MINIFS(U:U,$E:$E,$E32))))</f>
        <v/>
      </c>
      <c r="CK32" s="232" t="str">
        <f t="array" ref="CK32">IF(V32="","",
IF(INDEX(Settings!$H:$H,MATCH(CK$1,Settings!$G:$G,0))=TRUE,
100-100*(V32-MINIFS(V:V,$E:$E,$E32))/(MAXIFS(V:V,$E:$E,$E32)-MINIFS(V:V,$E:$E,$E32)),
100*(V32-MINIFS(V:V,$E:$E,$E32))/(MAXIFS(V:V,$E:$E,$E32)-MINIFS(V:V,$E:$E,$E32))))</f>
        <v/>
      </c>
      <c r="CL32" s="232" t="str">
        <f t="array" ref="CL32">IF(W32="","",
IF(INDEX(Settings!$H:$H,MATCH(CL$1,Settings!$G:$G,0))=TRUE,
100-100*(W32-MINIFS(W:W,$E:$E,$E32))/(MAXIFS(W:W,$E:$E,$E32)-MINIFS(W:W,$E:$E,$E32)),
100*(W32-MINIFS(W:W,$E:$E,$E32))/(MAXIFS(W:W,$E:$E,$E32)-MINIFS(W:W,$E:$E,$E32))))</f>
        <v/>
      </c>
      <c r="CM32" s="232" t="str">
        <f t="array" ref="CM32">IF(X32="","",
IF(INDEX(Settings!$H:$H,MATCH(CM$1,Settings!$G:$G,0))=TRUE,
100-100*(X32-MINIFS(X:X,$E:$E,$E32))/(MAXIFS(X:X,$E:$E,$E32)-MINIFS(X:X,$E:$E,$E32)),
100*(X32-MINIFS(X:X,$E:$E,$E32))/(MAXIFS(X:X,$E:$E,$E32)-MINIFS(X:X,$E:$E,$E32))))</f>
        <v/>
      </c>
      <c r="CN32" s="232" t="str">
        <f t="array" ref="CN32">IF(Y32="","",
IF(INDEX(Settings!$H:$H,MATCH(CN$1,Settings!$G:$G,0))=TRUE,
100-100*(Y32-MINIFS(Y:Y,$E:$E,$E32))/(MAXIFS(Y:Y,$E:$E,$E32)-MINIFS(Y:Y,$E:$E,$E32)),
100*(Y32-MINIFS(Y:Y,$E:$E,$E32))/(MAXIFS(Y:Y,$E:$E,$E32)-MINIFS(Y:Y,$E:$E,$E32))))</f>
        <v/>
      </c>
      <c r="CO32" s="232" t="str">
        <f t="array" ref="CO32">IF(Z32="","",
IF(INDEX(Settings!$H:$H,MATCH(CO$1,Settings!$G:$G,0))=TRUE,
100-100*(Z32-MINIFS(Z:Z,$E:$E,$E32))/(MAXIFS(Z:Z,$E:$E,$E32)-MINIFS(Z:Z,$E:$E,$E32)),
100*(Z32-MINIFS(Z:Z,$E:$E,$E32))/(MAXIFS(Z:Z,$E:$E,$E32)-MINIFS(Z:Z,$E:$E,$E32))))</f>
        <v/>
      </c>
      <c r="CP32" s="232" t="str">
        <f t="array" ref="CP32">IF(AA32="","",
IF(INDEX(Settings!$H:$H,MATCH(CP$1,Settings!$G:$G,0))=TRUE,
100-100*(AA32-MINIFS(AA:AA,$E:$E,$E32))/(MAXIFS(AA:AA,$E:$E,$E32)-MINIFS(AA:AA,$E:$E,$E32)),
100*(AA32-MINIFS(AA:AA,$E:$E,$E32))/(MAXIFS(AA:AA,$E:$E,$E32)-MINIFS(AA:AA,$E:$E,$E32))))</f>
        <v/>
      </c>
      <c r="CQ32" s="232" t="str">
        <f t="array" ref="CQ32">IF(AB32="","",
IF(INDEX(Settings!$H:$H,MATCH(CQ$1,Settings!$G:$G,0))=TRUE,
100-100*(AB32-MINIFS(AB:AB,$E:$E,$E32))/(MAXIFS(AB:AB,$E:$E,$E32)-MINIFS(AB:AB,$E:$E,$E32)),
100*(AB32-MINIFS(AB:AB,$E:$E,$E32))/(MAXIFS(AB:AB,$E:$E,$E32)-MINIFS(AB:AB,$E:$E,$E32))))</f>
        <v/>
      </c>
      <c r="CR32" s="232" t="str">
        <f t="array" ref="CR32">IF(AC32="","",
IF(INDEX(Settings!$H:$H,MATCH(CR$1,Settings!$G:$G,0))=TRUE,
100-100*(AC32-MINIFS(AC:AC,$E:$E,$E32))/(MAXIFS(AC:AC,$E:$E,$E32)-MINIFS(AC:AC,$E:$E,$E32)),
100*(AC32-MINIFS(AC:AC,$E:$E,$E32))/(MAXIFS(AC:AC,$E:$E,$E32)-MINIFS(AC:AC,$E:$E,$E32))))</f>
        <v/>
      </c>
      <c r="CS32" s="232" t="str">
        <f t="array" ref="CS32">IF(AD32="","",
IF(INDEX(Settings!$H:$H,MATCH(CS$1,Settings!$G:$G,0))=TRUE,
100-100*(AD32-MINIFS(AD:AD,$E:$E,$E32))/(MAXIFS(AD:AD,$E:$E,$E32)-MINIFS(AD:AD,$E:$E,$E32)),
100*(AD32-MINIFS(AD:AD,$E:$E,$E32))/(MAXIFS(AD:AD,$E:$E,$E32)-MINIFS(AD:AD,$E:$E,$E32))))</f>
        <v/>
      </c>
      <c r="CT32" s="232" t="str">
        <f t="array" ref="CT32">IF(AE32="","",
IF(INDEX(Settings!$H:$H,MATCH(CT$1,Settings!$G:$G,0))=TRUE,
100-100*(AE32-MINIFS(AE:AE,$E:$E,$E32))/(MAXIFS(AE:AE,$E:$E,$E32)-MINIFS(AE:AE,$E:$E,$E32)),
100*(AE32-MINIFS(AE:AE,$E:$E,$E32))/(MAXIFS(AE:AE,$E:$E,$E32)-MINIFS(AE:AE,$E:$E,$E32))))</f>
        <v/>
      </c>
      <c r="CU32" s="232" t="str">
        <f t="array" ref="CU32">IF(AF32="","",
IF(INDEX(Settings!$H:$H,MATCH(CU$1,Settings!$G:$G,0))=TRUE,
100-100*(AF32-MINIFS(AF:AF,$E:$E,$E32))/(MAXIFS(AF:AF,$E:$E,$E32)-MINIFS(AF:AF,$E:$E,$E32)),
100*(AF32-MINIFS(AF:AF,$E:$E,$E32))/(MAXIFS(AF:AF,$E:$E,$E32)-MINIFS(AF:AF,$E:$E,$E32))))</f>
        <v/>
      </c>
      <c r="CV32" s="232" t="str">
        <f t="array" ref="CV32">IF(AG32="","",
IF(INDEX(Settings!$H:$H,MATCH(CV$1,Settings!$G:$G,0))=TRUE,
100-100*(AG32-MINIFS(AG:AG,$E:$E,$E32))/(MAXIFS(AG:AG,$E:$E,$E32)-MINIFS(AG:AG,$E:$E,$E32)),
100*(AG32-MINIFS(AG:AG,$E:$E,$E32))/(MAXIFS(AG:AG,$E:$E,$E32)-MINIFS(AG:AG,$E:$E,$E32))))</f>
        <v/>
      </c>
      <c r="CW32" s="232" t="str">
        <f t="array" ref="CW32">IF(AH32="","",
IF(INDEX(Settings!$H:$H,MATCH(CW$1,Settings!$G:$G,0))=TRUE,
100-100*(AH32-MINIFS(AH:AH,$E:$E,$E32))/(MAXIFS(AH:AH,$E:$E,$E32)-MINIFS(AH:AH,$E:$E,$E32)),
100*(AH32-MINIFS(AH:AH,$E:$E,$E32))/(MAXIFS(AH:AH,$E:$E,$E32)-MINIFS(AH:AH,$E:$E,$E32))))</f>
        <v/>
      </c>
      <c r="CX32" s="232" t="str">
        <f t="array" ref="CX32">IF(AI32="","",
IF(INDEX(Settings!$H:$H,MATCH(CX$1,Settings!$G:$G,0))=TRUE,
100-100*(AI32-MINIFS(AI:AI,$E:$E,$E32))/(MAXIFS(AI:AI,$E:$E,$E32)-MINIFS(AI:AI,$E:$E,$E32)),
100*(AI32-MINIFS(AI:AI,$E:$E,$E32))/(MAXIFS(AI:AI,$E:$E,$E32)-MINIFS(AI:AI,$E:$E,$E32))))</f>
        <v/>
      </c>
      <c r="CY32" s="232" t="str">
        <f t="array" ref="CY32">IF(AJ32="","",
IF(INDEX(Settings!$H:$H,MATCH(CY$1,Settings!$G:$G,0))=TRUE,
100-100*(AJ32-MINIFS(AJ:AJ,$E:$E,$E32))/(MAXIFS(AJ:AJ,$E:$E,$E32)-MINIFS(AJ:AJ,$E:$E,$E32)),
100*(AJ32-MINIFS(AJ:AJ,$E:$E,$E32))/(MAXIFS(AJ:AJ,$E:$E,$E32)-MINIFS(AJ:AJ,$E:$E,$E32))))</f>
        <v/>
      </c>
      <c r="CZ32" s="232" t="str">
        <f t="array" ref="CZ32">IF(AK32="","",
IF(INDEX(Settings!$H:$H,MATCH(CZ$1,Settings!$G:$G,0))=TRUE,
100-100*(AK32-MINIFS(AK:AK,$E:$E,$E32))/(MAXIFS(AK:AK,$E:$E,$E32)-MINIFS(AK:AK,$E:$E,$E32)),
100*(AK32-MINIFS(AK:AK,$E:$E,$E32))/(MAXIFS(AK:AK,$E:$E,$E32)-MINIFS(AK:AK,$E:$E,$E32))))</f>
        <v/>
      </c>
      <c r="DA32" s="232" t="str">
        <f t="array" ref="DA32">IF(AL32="","",
IF(INDEX(Settings!$H:$H,MATCH(DA$1,Settings!$G:$G,0))=TRUE,
100-100*(AL32-MINIFS(AL:AL,$E:$E,$E32))/(MAXIFS(AL:AL,$E:$E,$E32)-MINIFS(AL:AL,$E:$E,$E32)),
100*(AL32-MINIFS(AL:AL,$E:$E,$E32))/(MAXIFS(AL:AL,$E:$E,$E32)-MINIFS(AL:AL,$E:$E,$E32))))</f>
        <v/>
      </c>
      <c r="DB32" s="232" t="str">
        <f t="array" ref="DB32">IF(AM32="","",
IF(INDEX(Settings!$H:$H,MATCH(DB$1,Settings!$G:$G,0))=TRUE,
100-100*(AM32-MINIFS(AM:AM,$E:$E,$E32))/(MAXIFS(AM:AM,$E:$E,$E32)-MINIFS(AM:AM,$E:$E,$E32)),
100*(AM32-MINIFS(AM:AM,$E:$E,$E32))/(MAXIFS(AM:AM,$E:$E,$E32)-MINIFS(AM:AM,$E:$E,$E32))))</f>
        <v/>
      </c>
      <c r="DC32" s="232" t="str">
        <f t="array" ref="DC32">IF(AN32="","",
IF(INDEX(Settings!$H:$H,MATCH(DC$1,Settings!$G:$G,0))=TRUE,
100-100*(AN32-MINIFS(AN:AN,$E:$E,$E32))/(MAXIFS(AN:AN,$E:$E,$E32)-MINIFS(AN:AN,$E:$E,$E32)),
100*(AN32-MINIFS(AN:AN,$E:$E,$E32))/(MAXIFS(AN:AN,$E:$E,$E32)-MINIFS(AN:AN,$E:$E,$E32))))</f>
        <v/>
      </c>
      <c r="DD32" s="232" t="str">
        <f t="array" ref="DD32">IF(AO32="","",
IF(INDEX(Settings!$H:$H,MATCH(DD$1,Settings!$G:$G,0))=TRUE,
100-100*(AO32-MINIFS(AO:AO,$E:$E,$E32))/(MAXIFS(AO:AO,$E:$E,$E32)-MINIFS(AO:AO,$E:$E,$E32)),
100*(AO32-MINIFS(AO:AO,$E:$E,$E32))/(MAXIFS(AO:AO,$E:$E,$E32)-MINIFS(AO:AO,$E:$E,$E32))))</f>
        <v/>
      </c>
      <c r="DE32" s="232" t="str">
        <f t="array" ref="DE32">IF(AP32="","",
IF(INDEX(Settings!$H:$H,MATCH(DE$1,Settings!$G:$G,0))=TRUE,
100-100*(AP32-MINIFS(AP:AP,$E:$E,$E32))/(MAXIFS(AP:AP,$E:$E,$E32)-MINIFS(AP:AP,$E:$E,$E32)),
100*(AP32-MINIFS(AP:AP,$E:$E,$E32))/(MAXIFS(AP:AP,$E:$E,$E32)-MINIFS(AP:AP,$E:$E,$E32))))</f>
        <v/>
      </c>
      <c r="DF32" s="232" t="str">
        <f t="array" ref="DF32">IF(AQ32="","",
IF(INDEX(Settings!$H:$H,MATCH(DF$1,Settings!$G:$G,0))=TRUE,
100-100*(AQ32-MINIFS(AQ:AQ,$E:$E,$E32))/(MAXIFS(AQ:AQ,$E:$E,$E32)-MINIFS(AQ:AQ,$E:$E,$E32)),
100*(AQ32-MINIFS(AQ:AQ,$E:$E,$E32))/(MAXIFS(AQ:AQ,$E:$E,$E32)-MINIFS(AQ:AQ,$E:$E,$E32))))</f>
        <v/>
      </c>
      <c r="DG32" s="232" t="str">
        <f t="array" ref="DG32">IF(AR32="","",
IF(INDEX(Settings!$H:$H,MATCH(DG$1,Settings!$G:$G,0))=TRUE,
100-100*(AR32-MINIFS(AR:AR,$E:$E,$E32))/(MAXIFS(AR:AR,$E:$E,$E32)-MINIFS(AR:AR,$E:$E,$E32)),
100*(AR32-MINIFS(AR:AR,$E:$E,$E32))/(MAXIFS(AR:AR,$E:$E,$E32)-MINIFS(AR:AR,$E:$E,$E32))))</f>
        <v/>
      </c>
      <c r="DH32" s="232" t="str">
        <f t="array" ref="DH32">IF(AS32="","",
IF(INDEX(Settings!$H:$H,MATCH(DH$1,Settings!$G:$G,0))=TRUE,
100-100*(AS32-MINIFS(AS:AS,$E:$E,$E32))/(MAXIFS(AS:AS,$E:$E,$E32)-MINIFS(AS:AS,$E:$E,$E32)),
100*(AS32-MINIFS(AS:AS,$E:$E,$E32))/(MAXIFS(AS:AS,$E:$E,$E32)-MINIFS(AS:AS,$E:$E,$E32))))</f>
        <v/>
      </c>
      <c r="DI32" s="232" t="str">
        <f t="array" ref="DI32">IF(AT32="","",
IF(INDEX(Settings!$H:$H,MATCH(DI$1,Settings!$G:$G,0))=TRUE,
100-100*(AT32-MINIFS(AT:AT,$E:$E,$E32))/(MAXIFS(AT:AT,$E:$E,$E32)-MINIFS(AT:AT,$E:$E,$E32)),
100*(AT32-MINIFS(AT:AT,$E:$E,$E32))/(MAXIFS(AT:AT,$E:$E,$E32)-MINIFS(AT:AT,$E:$E,$E32))))</f>
        <v/>
      </c>
      <c r="DJ32" s="232" t="str">
        <f t="array" ref="DJ32">IF(AU32="","",
IF(INDEX(Settings!$H:$H,MATCH(DJ$1,Settings!$G:$G,0))=TRUE,
100-100*(AU32-MINIFS(AU:AU,$E:$E,$E32))/(MAXIFS(AU:AU,$E:$E,$E32)-MINIFS(AU:AU,$E:$E,$E32)),
100*(AU32-MINIFS(AU:AU,$E:$E,$E32))/(MAXIFS(AU:AU,$E:$E,$E32)-MINIFS(AU:AU,$E:$E,$E32))))</f>
        <v/>
      </c>
      <c r="DK32" s="232" t="str">
        <f t="array" ref="DK32">IF(AV32="","",
IF(INDEX(Settings!$H:$H,MATCH(DK$1,Settings!$G:$G,0))=TRUE,
100-100*(AV32-MINIFS(AV:AV,$E:$E,$E32))/(MAXIFS(AV:AV,$E:$E,$E32)-MINIFS(AV:AV,$E:$E,$E32)),
100*(AV32-MINIFS(AV:AV,$E:$E,$E32))/(MAXIFS(AV:AV,$E:$E,$E32)-MINIFS(AV:AV,$E:$E,$E32))))</f>
        <v/>
      </c>
      <c r="DL32" s="232" t="str">
        <f t="array" ref="DL32">IF(AW32="","",
IF(INDEX(Settings!$H:$H,MATCH(DL$1,Settings!$G:$G,0))=TRUE,
100-100*(AW32-MINIFS(AW:AW,$E:$E,$E32))/(MAXIFS(AW:AW,$E:$E,$E32)-MINIFS(AW:AW,$E:$E,$E32)),
100*(AW32-MINIFS(AW:AW,$E:$E,$E32))/(MAXIFS(AW:AW,$E:$E,$E32)-MINIFS(AW:AW,$E:$E,$E32))))</f>
        <v/>
      </c>
      <c r="DM32" s="232" t="str">
        <f t="array" ref="DM32">IF(AX32="","",
IF(INDEX(Settings!$H:$H,MATCH(DM$1,Settings!$G:$G,0))=TRUE,
100-100*(AX32-MINIFS(AX:AX,$E:$E,$E32))/(MAXIFS(AX:AX,$E:$E,$E32)-MINIFS(AX:AX,$E:$E,$E32)),
100*(AX32-MINIFS(AX:AX,$E:$E,$E32))/(MAXIFS(AX:AX,$E:$E,$E32)-MINIFS(AX:AX,$E:$E,$E32))))</f>
        <v/>
      </c>
      <c r="DN32" s="232" t="str">
        <f t="array" ref="DN32">IF(AY32="","",
IF(INDEX(Settings!$H:$H,MATCH(DN$1,Settings!$G:$G,0))=TRUE,
100-100*(AY32-MINIFS(AY:AY,$E:$E,$E32))/(MAXIFS(AY:AY,$E:$E,$E32)-MINIFS(AY:AY,$E:$E,$E32)),
100*(AY32-MINIFS(AY:AY,$E:$E,$E32))/(MAXIFS(AY:AY,$E:$E,$E32)-MINIFS(AY:AY,$E:$E,$E32))))</f>
        <v/>
      </c>
      <c r="DO32" s="232" t="str">
        <f t="array" ref="DO32">IF(AZ32="","",
IF(INDEX(Settings!$H:$H,MATCH(DO$1,Settings!$G:$G,0))=TRUE,
100-100*(AZ32-MINIFS(AZ:AZ,$E:$E,$E32))/(MAXIFS(AZ:AZ,$E:$E,$E32)-MINIFS(AZ:AZ,$E:$E,$E32)),
100*(AZ32-MINIFS(AZ:AZ,$E:$E,$E32))/(MAXIFS(AZ:AZ,$E:$E,$E32)-MINIFS(AZ:AZ,$E:$E,$E32))))</f>
        <v/>
      </c>
      <c r="DP32" s="232" t="str">
        <f t="array" ref="DP32">IF(BA32="","",
IF(INDEX(Settings!$H:$H,MATCH(DP$1,Settings!$G:$G,0))=TRUE,
100-100*(BA32-MINIFS(BA:BA,$E:$E,$E32))/(MAXIFS(BA:BA,$E:$E,$E32)-MINIFS(BA:BA,$E:$E,$E32)),
100*(BA32-MINIFS(BA:BA,$E:$E,$E32))/(MAXIFS(BA:BA,$E:$E,$E32)-MINIFS(BA:BA,$E:$E,$E32))))</f>
        <v/>
      </c>
      <c r="DQ32" s="232" t="str">
        <f t="array" ref="DQ32">IF(BB32="","",
IF(INDEX(Settings!$H:$H,MATCH(DQ$1,Settings!$G:$G,0))=TRUE,
100-100*(BB32-MINIFS(BB:BB,$E:$E,$E32))/(MAXIFS(BB:BB,$E:$E,$E32)-MINIFS(BB:BB,$E:$E,$E32)),
100*(BB32-MINIFS(BB:BB,$E:$E,$E32))/(MAXIFS(BB:BB,$E:$E,$E32)-MINIFS(BB:BB,$E:$E,$E32))))</f>
        <v/>
      </c>
      <c r="DR32" s="232" t="str">
        <f t="array" ref="DR32">IF(BC32="","",
IF(INDEX(Settings!$H:$H,MATCH(DR$1,Settings!$G:$G,0))=TRUE,
100-100*(BC32-MINIFS(BC:BC,$E:$E,$E32))/(MAXIFS(BC:BC,$E:$E,$E32)-MINIFS(BC:BC,$E:$E,$E32)),
100*(BC32-MINIFS(BC:BC,$E:$E,$E32))/(MAXIFS(BC:BC,$E:$E,$E32)-MINIFS(BC:BC,$E:$E,$E32))))</f>
        <v/>
      </c>
      <c r="DS32" s="232" t="str">
        <f t="array" ref="DS32">IF(BD32="","",
IF(INDEX(Settings!$H:$H,MATCH(DS$1,Settings!$G:$G,0))=TRUE,
100-100*(BD32-MINIFS(BD:BD,$E:$E,$E32))/(MAXIFS(BD:BD,$E:$E,$E32)-MINIFS(BD:BD,$E:$E,$E32)),
100*(BD32-MINIFS(BD:BD,$E:$E,$E32))/(MAXIFS(BD:BD,$E:$E,$E32)-MINIFS(BD:BD,$E:$E,$E32))))</f>
        <v/>
      </c>
      <c r="DT32" s="232" t="str">
        <f t="array" ref="DT32">IF(BE32="","",
IF(INDEX(Settings!$H:$H,MATCH(DT$1,Settings!$G:$G,0))=TRUE,
100-100*(BE32-MINIFS(BE:BE,$E:$E,$E32))/(MAXIFS(BE:BE,$E:$E,$E32)-MINIFS(BE:BE,$E:$E,$E32)),
100*(BE32-MINIFS(BE:BE,$E:$E,$E32))/(MAXIFS(BE:BE,$E:$E,$E32)-MINIFS(BE:BE,$E:$E,$E32))))</f>
        <v/>
      </c>
      <c r="DU32" s="232" t="str">
        <f t="array" ref="DU32">IF(BF32="","",
IF(INDEX(Settings!$H:$H,MATCH(DU$1,Settings!$G:$G,0))=TRUE,
100-100*(BF32-MINIFS(BF:BF,$E:$E,$E32))/(MAXIFS(BF:BF,$E:$E,$E32)-MINIFS(BF:BF,$E:$E,$E32)),
100*(BF32-MINIFS(BF:BF,$E:$E,$E32))/(MAXIFS(BF:BF,$E:$E,$E32)-MINIFS(BF:BF,$E:$E,$E32))))</f>
        <v/>
      </c>
      <c r="DV32" s="232" t="str">
        <f t="array" ref="DV32">IF(BG32="","",
IF(INDEX(Settings!$H:$H,MATCH(DV$1,Settings!$G:$G,0))=TRUE,
100-100*(BG32-MINIFS(BG:BG,$E:$E,$E32))/(MAXIFS(BG:BG,$E:$E,$E32)-MINIFS(BG:BG,$E:$E,$E32)),
100*(BG32-MINIFS(BG:BG,$E:$E,$E32))/(MAXIFS(BG:BG,$E:$E,$E32)-MINIFS(BG:BG,$E:$E,$E32))))</f>
        <v/>
      </c>
      <c r="DW32" s="232" t="str">
        <f t="array" ref="DW32">IF(BH32="","",
IF(INDEX(Settings!$H:$H,MATCH(DW$1,Settings!$G:$G,0))=TRUE,
100-100*(BH32-MINIFS(BH:BH,$E:$E,$E32))/(MAXIFS(BH:BH,$E:$E,$E32)-MINIFS(BH:BH,$E:$E,$E32)),
100*(BH32-MINIFS(BH:BH,$E:$E,$E32))/(MAXIFS(BH:BH,$E:$E,$E32)-MINIFS(BH:BH,$E:$E,$E32))))</f>
        <v/>
      </c>
      <c r="DX32" s="232" t="str">
        <f t="array" ref="DX32">IF(BI32="","",
IF(INDEX(Settings!$H:$H,MATCH(DX$1,Settings!$G:$G,0))=TRUE,
100-100*(BI32-MINIFS(BI:BI,$E:$E,$E32))/(MAXIFS(BI:BI,$E:$E,$E32)-MINIFS(BI:BI,$E:$E,$E32)),
100*(BI32-MINIFS(BI:BI,$E:$E,$E32))/(MAXIFS(BI:BI,$E:$E,$E32)-MINIFS(BI:BI,$E:$E,$E32))))</f>
        <v/>
      </c>
      <c r="DY32" s="232" t="str">
        <f t="array" ref="DY32">IF(BJ32="","",
IF(INDEX(Settings!$H:$H,MATCH(DY$1,Settings!$G:$G,0))=TRUE,
100-100*(BJ32-MINIFS(BJ:BJ,$E:$E,$E32))/(MAXIFS(BJ:BJ,$E:$E,$E32)-MINIFS(BJ:BJ,$E:$E,$E32)),
100*(BJ32-MINIFS(BJ:BJ,$E:$E,$E32))/(MAXIFS(BJ:BJ,$E:$E,$E32)-MINIFS(BJ:BJ,$E:$E,$E32))))</f>
        <v/>
      </c>
      <c r="DZ32" s="234"/>
      <c r="EA32" s="234"/>
      <c r="EB32" s="234" t="str">
        <f t="shared" si="8"/>
        <v/>
      </c>
      <c r="EC32" s="234" t="str">
        <f t="shared" si="9"/>
        <v/>
      </c>
      <c r="ED32" s="234" t="str">
        <f t="shared" si="10"/>
        <v/>
      </c>
      <c r="EE32" s="234" t="str">
        <f t="shared" si="11"/>
        <v/>
      </c>
      <c r="EF32" s="234" t="str">
        <f t="shared" si="12"/>
        <v/>
      </c>
      <c r="EG32" s="234" t="str">
        <f t="shared" si="13"/>
        <v/>
      </c>
      <c r="EH32" s="234"/>
      <c r="EI32" s="234"/>
      <c r="EJ32" s="234"/>
      <c r="EK32" s="234"/>
      <c r="EL32" s="234"/>
      <c r="EM32" s="234"/>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3" t="str">
        <f t="shared" si="14"/>
        <v/>
      </c>
      <c r="N33" s="49"/>
      <c r="O33" s="49"/>
      <c r="P33" s="49"/>
      <c r="Q33" s="49"/>
      <c r="R33" s="49"/>
      <c r="S33" s="222" t="str">
        <f>IFERROR(VLOOKUP(AF33, 'YOYO IR Scores'!A:C, 3, FALSE), "")
</f>
        <v/>
      </c>
      <c r="T33" s="49"/>
      <c r="U33" s="49"/>
      <c r="V33" s="49"/>
      <c r="W33" s="49"/>
      <c r="X33" s="224" t="str">
        <f t="shared" si="4"/>
        <v/>
      </c>
      <c r="Y33" s="225" t="str">
        <f t="shared" si="5"/>
        <v/>
      </c>
      <c r="Z33" s="225" t="str">
        <f t="shared" si="6"/>
        <v/>
      </c>
      <c r="AA33" s="224" t="str">
        <f t="shared" si="7"/>
        <v/>
      </c>
      <c r="AB33" s="223"/>
      <c r="AC33" s="223"/>
      <c r="AD33" s="223"/>
      <c r="AE33" s="223" t="str">
        <f>IFERROR(VLOOKUP(AF33, 'YOYO IR Scores'!A:C, 2, FALSE), "")</f>
        <v/>
      </c>
      <c r="AF33" s="223"/>
      <c r="AG33" s="223"/>
      <c r="AH33" s="223"/>
      <c r="AI33" s="223"/>
      <c r="AJ33" s="223"/>
      <c r="AK33" s="223"/>
      <c r="AL33" s="223"/>
      <c r="AM33" s="223"/>
      <c r="AN33" s="223"/>
      <c r="AO33" s="223"/>
      <c r="AP33" s="223"/>
      <c r="AQ33" s="223"/>
      <c r="AR33" s="223"/>
      <c r="AS33" s="223"/>
      <c r="AT33" s="223"/>
      <c r="AU33" s="223"/>
      <c r="AV33" s="223"/>
      <c r="AW33" s="223"/>
      <c r="AX33" s="223"/>
      <c r="AY33" s="223"/>
      <c r="AZ33" s="223"/>
      <c r="BA33" s="223"/>
      <c r="BB33" s="223"/>
      <c r="BC33" s="223"/>
      <c r="BD33" s="223"/>
      <c r="BE33" s="223"/>
      <c r="BF33" s="223"/>
      <c r="BG33" s="223"/>
      <c r="BH33" s="223"/>
      <c r="BI33" s="223"/>
      <c r="BJ33" s="223"/>
      <c r="BK33" s="223" t="str">
        <f t="array" ref="BK33">IF(J33="","",
IF(INDEX(Settings!$H:$H,MATCH(BY$1,Settings!$G:$G,0))=TRUE,
100-100*(J33-MIN(J:J))/(MAX(J:J)-MIN(J:J)),
100*(J33-MIN(J:J))/(MAX(J:J)-MIN(J:J))))</f>
        <v/>
      </c>
      <c r="BL33" s="223" t="str">
        <f t="array" ref="BL33">IF(J33="","",
IF(INDEX(Settings!$H:$H,MATCH(BY$1,Settings!$G:$G,0))=TRUE,
100-100*(J33-MINIFS(J:J,$E:$E,$E33))/(MAXIFS(J:J,$E:$E,$E33)-MINIFS(J:J,$E:$E,$E33)),
100*(J33-MINIFS(J:J,$E:$E,$E33))/(MAXIFS(J:J,$E:$E,$E33)-MINIFS(J:J,$E:$E,$E33))))</f>
        <v/>
      </c>
      <c r="BM33" s="223"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4" t="str">
        <f t="array" ref="BQ33">IF(J33="","",
IF(INDEX(Settings!$H:$H,MATCH(BY$1,Settings!$G:$G,0))=TRUE,
-1*(J33-AVERAGE(J:J))/STDEV(J:J),
(J33-AVERAGE(J:J))/STDEV(J:J)))</f>
        <v/>
      </c>
      <c r="BR33" s="224" t="str">
        <f>IFERROR(__xludf.DUMMYFUNCTION("IF(J33="""","""",
IF(INDEX(Settings!$H:$H,MATCH(BY$1,Settings!$G:$G,0))=TRUE,
-1*(J33-AVERAGEIFS(J:J,$E:$E,$E33))/STDEV(FILTER(J:J,$E:$E=$E33)),
(J33-AVERAGEIFS(J:J,$E:$E,$E33))/STDEV(FILTER(J:J,$E:$E=$E33))))"),"")</f>
        <v/>
      </c>
      <c r="BS33" s="224"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3" t="str">
        <f t="array" ref="BY33">IF(J33="","",
IF(INDEX(Settings!$H:$H,MATCH(BY$1,Settings!$G:$G,0))=TRUE,
100-100*(J33-MINIFS(J:J,$E:$E,$E33))/(MAXIFS(J:J,$E:$E,$E33)-MINIFS(J:J,$E:$E,$E33)),
100*(J33-MINIFS(J:J,$E:$E,$E33))/(MAXIFS(J:J,$E:$E,$E33)-MINIFS(J:J,$E:$E,$E33))))</f>
        <v/>
      </c>
      <c r="BZ33" s="223" t="str">
        <f t="array" ref="BZ33">IF(K33="","",
IF(INDEX(Settings!$H:$H,MATCH(BZ$1,Settings!$G:$G,0))=TRUE,
100-100*(K33-MINIFS(K:K,$E:$E,$E33))/(MAXIFS(K:K,$E:$E,$E33)-MINIFS(K:K,$E:$E,$E33)),
100*(K33-MINIFS(K:K,$E:$E,$E33))/(MAXIFS(K:K,$E:$E,$E33)-MINIFS(K:K,$E:$E,$E33))))</f>
        <v/>
      </c>
      <c r="CA33" s="223" t="str">
        <f t="array" ref="CA33">IF(L33="","",
IF(INDEX(Settings!$H:$H,MATCH(CA$1,Settings!$G:$G,0))=TRUE,
100-100*(L33-MINIFS(L:L,$E:$E,$E33))/(MAXIFS(L:L,$E:$E,$E33)-MINIFS(L:L,$E:$E,$E33)),
100*(L33-MINIFS(L:L,$E:$E,$E33))/(MAXIFS(L:L,$E:$E,$E33)-MINIFS(L:L,$E:$E,$E33))))</f>
        <v/>
      </c>
      <c r="CB33" s="223" t="str">
        <f t="array" ref="CB33">IF(M33="","",
IF(INDEX(Settings!$H:$H,MATCH(CB$1,Settings!$G:$G,0))=TRUE,
100-100*(M33-MINIFS(M:M,$E:$E,$E33))/(MAXIFS(M:M,$E:$E,$E33)-MINIFS(M:M,$E:$E,$E33)),
100*(M33-MINIFS(M:M,$E:$E,$E33))/(MAXIFS(M:M,$E:$E,$E33)-MINIFS(M:M,$E:$E,$E33))))</f>
        <v/>
      </c>
      <c r="CC33" s="223" t="str">
        <f t="array" ref="CC33">IF(N33="","",
IF(INDEX(Settings!$H:$H,MATCH(CC$1,Settings!$G:$G,0))=TRUE,
100-100*(N33-MINIFS(N:N,$E:$E,$E33))/(MAXIFS(N:N,$E:$E,$E33)-MINIFS(N:N,$E:$E,$E33)),
100*(N33-MINIFS(N:N,$E:$E,$E33))/(MAXIFS(N:N,$E:$E,$E33)-MINIFS(N:N,$E:$E,$E33))))</f>
        <v/>
      </c>
      <c r="CD33" s="223" t="str">
        <f t="array" ref="CD33">IF(O33="","",
IF(INDEX(Settings!$H:$H,MATCH(CD$1,Settings!$G:$G,0))=TRUE,
100-100*(O33-MINIFS(O:O,$E:$E,$E33))/(MAXIFS(O:O,$E:$E,$E33)-MINIFS(O:O,$E:$E,$E33)),
100*(O33-MINIFS(O:O,$E:$E,$E33))/(MAXIFS(O:O,$E:$E,$E33)-MINIFS(O:O,$E:$E,$E33))))</f>
        <v/>
      </c>
      <c r="CE33" s="223" t="str">
        <f t="array" ref="CE33">IF(P33="","",
IF(INDEX(Settings!$H:$H,MATCH(CE$1,Settings!$G:$G,0))=TRUE,
100-100*(P33-MINIFS(P:P,$E:$E,$E33))/(MAXIFS(P:P,$E:$E,$E33)-MINIFS(P:P,$E:$E,$E33)),
100*(P33-MINIFS(P:P,$E:$E,$E33))/(MAXIFS(P:P,$E:$E,$E33)-MINIFS(P:P,$E:$E,$E33))))</f>
        <v/>
      </c>
      <c r="CF33" s="223" t="str">
        <f t="array" ref="CF33">IF(Q33="","",
IF(INDEX(Settings!$H:$H,MATCH(CF$1,Settings!$G:$G,0))=TRUE,
100-100*(Q33-MINIFS(Q:Q,$E:$E,$E33))/(MAXIFS(Q:Q,$E:$E,$E33)-MINIFS(Q:Q,$E:$E,$E33)),
100*(Q33-MINIFS(Q:Q,$E:$E,$E33))/(MAXIFS(Q:Q,$E:$E,$E33)-MINIFS(Q:Q,$E:$E,$E33))))</f>
        <v/>
      </c>
      <c r="CG33" s="223" t="str">
        <f t="array" ref="CG33">IF(R33="","",
IF(INDEX(Settings!$H:$H,MATCH(CG$1,Settings!$G:$G,0))=TRUE,
100-100*(R33-MINIFS(R:R,$E:$E,$E33))/(MAXIFS(R:R,$E:$E,$E33)-MINIFS(R:R,$E:$E,$E33)),
100*(R33-MINIFS(R:R,$E:$E,$E33))/(MAXIFS(R:R,$E:$E,$E33)-MINIFS(R:R,$E:$E,$E33))))</f>
        <v/>
      </c>
      <c r="CH33" s="223" t="str">
        <f t="array" ref="CH33">IF(S33="","",
IF(INDEX(Settings!$H:$H,MATCH(CH$1,Settings!$G:$G,0))=TRUE,
100-100*(S33-MINIFS(S:S,$E:$E,$E33))/(MAXIFS(S:S,$E:$E,$E33)-MINIFS(S:S,$E:$E,$E33)),
100*(S33-MINIFS(S:S,$E:$E,$E33))/(MAXIFS(S:S,$E:$E,$E33)-MINIFS(S:S,$E:$E,$E33))))</f>
        <v/>
      </c>
      <c r="CI33" s="223" t="str">
        <f t="array" ref="CI33">IF(T33="","",
IF(INDEX(Settings!$H:$H,MATCH(CI$1,Settings!$G:$G,0))=TRUE,
100-100*(T33-MINIFS(T:T,$E:$E,$E33))/(MAXIFS(T:T,$E:$E,$E33)-MINIFS(T:T,$E:$E,$E33)),
100*(T33-MINIFS(T:T,$E:$E,$E33))/(MAXIFS(T:T,$E:$E,$E33)-MINIFS(T:T,$E:$E,$E33))))</f>
        <v/>
      </c>
      <c r="CJ33" s="223" t="str">
        <f t="array" ref="CJ33">IF(U33="","",
IF(INDEX(Settings!$H:$H,MATCH(CJ$1,Settings!$G:$G,0))=TRUE,
100-100*(U33-MINIFS(U:U,$E:$E,$E33))/(MAXIFS(U:U,$E:$E,$E33)-MINIFS(U:U,$E:$E,$E33)),
100*(U33-MINIFS(U:U,$E:$E,$E33))/(MAXIFS(U:U,$E:$E,$E33)-MINIFS(U:U,$E:$E,$E33))))</f>
        <v/>
      </c>
      <c r="CK33" s="223" t="str">
        <f t="array" ref="CK33">IF(V33="","",
IF(INDEX(Settings!$H:$H,MATCH(CK$1,Settings!$G:$G,0))=TRUE,
100-100*(V33-MINIFS(V:V,$E:$E,$E33))/(MAXIFS(V:V,$E:$E,$E33)-MINIFS(V:V,$E:$E,$E33)),
100*(V33-MINIFS(V:V,$E:$E,$E33))/(MAXIFS(V:V,$E:$E,$E33)-MINIFS(V:V,$E:$E,$E33))))</f>
        <v/>
      </c>
      <c r="CL33" s="223" t="str">
        <f t="array" ref="CL33">IF(W33="","",
IF(INDEX(Settings!$H:$H,MATCH(CL$1,Settings!$G:$G,0))=TRUE,
100-100*(W33-MINIFS(W:W,$E:$E,$E33))/(MAXIFS(W:W,$E:$E,$E33)-MINIFS(W:W,$E:$E,$E33)),
100*(W33-MINIFS(W:W,$E:$E,$E33))/(MAXIFS(W:W,$E:$E,$E33)-MINIFS(W:W,$E:$E,$E33))))</f>
        <v/>
      </c>
      <c r="CM33" s="223" t="str">
        <f t="array" ref="CM33">IF(X33="","",
IF(INDEX(Settings!$H:$H,MATCH(CM$1,Settings!$G:$G,0))=TRUE,
100-100*(X33-MINIFS(X:X,$E:$E,$E33))/(MAXIFS(X:X,$E:$E,$E33)-MINIFS(X:X,$E:$E,$E33)),
100*(X33-MINIFS(X:X,$E:$E,$E33))/(MAXIFS(X:X,$E:$E,$E33)-MINIFS(X:X,$E:$E,$E33))))</f>
        <v/>
      </c>
      <c r="CN33" s="223" t="str">
        <f t="array" ref="CN33">IF(Y33="","",
IF(INDEX(Settings!$H:$H,MATCH(CN$1,Settings!$G:$G,0))=TRUE,
100-100*(Y33-MINIFS(Y:Y,$E:$E,$E33))/(MAXIFS(Y:Y,$E:$E,$E33)-MINIFS(Y:Y,$E:$E,$E33)),
100*(Y33-MINIFS(Y:Y,$E:$E,$E33))/(MAXIFS(Y:Y,$E:$E,$E33)-MINIFS(Y:Y,$E:$E,$E33))))</f>
        <v/>
      </c>
      <c r="CO33" s="223" t="str">
        <f t="array" ref="CO33">IF(Z33="","",
IF(INDEX(Settings!$H:$H,MATCH(CO$1,Settings!$G:$G,0))=TRUE,
100-100*(Z33-MINIFS(Z:Z,$E:$E,$E33))/(MAXIFS(Z:Z,$E:$E,$E33)-MINIFS(Z:Z,$E:$E,$E33)),
100*(Z33-MINIFS(Z:Z,$E:$E,$E33))/(MAXIFS(Z:Z,$E:$E,$E33)-MINIFS(Z:Z,$E:$E,$E33))))</f>
        <v/>
      </c>
      <c r="CP33" s="223" t="str">
        <f t="array" ref="CP33">IF(AA33="","",
IF(INDEX(Settings!$H:$H,MATCH(CP$1,Settings!$G:$G,0))=TRUE,
100-100*(AA33-MINIFS(AA:AA,$E:$E,$E33))/(MAXIFS(AA:AA,$E:$E,$E33)-MINIFS(AA:AA,$E:$E,$E33)),
100*(AA33-MINIFS(AA:AA,$E:$E,$E33))/(MAXIFS(AA:AA,$E:$E,$E33)-MINIFS(AA:AA,$E:$E,$E33))))</f>
        <v/>
      </c>
      <c r="CQ33" s="223" t="str">
        <f t="array" ref="CQ33">IF(AB33="","",
IF(INDEX(Settings!$H:$H,MATCH(CQ$1,Settings!$G:$G,0))=TRUE,
100-100*(AB33-MINIFS(AB:AB,$E:$E,$E33))/(MAXIFS(AB:AB,$E:$E,$E33)-MINIFS(AB:AB,$E:$E,$E33)),
100*(AB33-MINIFS(AB:AB,$E:$E,$E33))/(MAXIFS(AB:AB,$E:$E,$E33)-MINIFS(AB:AB,$E:$E,$E33))))</f>
        <v/>
      </c>
      <c r="CR33" s="223" t="str">
        <f t="array" ref="CR33">IF(AC33="","",
IF(INDEX(Settings!$H:$H,MATCH(CR$1,Settings!$G:$G,0))=TRUE,
100-100*(AC33-MINIFS(AC:AC,$E:$E,$E33))/(MAXIFS(AC:AC,$E:$E,$E33)-MINIFS(AC:AC,$E:$E,$E33)),
100*(AC33-MINIFS(AC:AC,$E:$E,$E33))/(MAXIFS(AC:AC,$E:$E,$E33)-MINIFS(AC:AC,$E:$E,$E33))))</f>
        <v/>
      </c>
      <c r="CS33" s="223" t="str">
        <f t="array" ref="CS33">IF(AD33="","",
IF(INDEX(Settings!$H:$H,MATCH(CS$1,Settings!$G:$G,0))=TRUE,
100-100*(AD33-MINIFS(AD:AD,$E:$E,$E33))/(MAXIFS(AD:AD,$E:$E,$E33)-MINIFS(AD:AD,$E:$E,$E33)),
100*(AD33-MINIFS(AD:AD,$E:$E,$E33))/(MAXIFS(AD:AD,$E:$E,$E33)-MINIFS(AD:AD,$E:$E,$E33))))</f>
        <v/>
      </c>
      <c r="CT33" s="223" t="str">
        <f t="array" ref="CT33">IF(AE33="","",
IF(INDEX(Settings!$H:$H,MATCH(CT$1,Settings!$G:$G,0))=TRUE,
100-100*(AE33-MINIFS(AE:AE,$E:$E,$E33))/(MAXIFS(AE:AE,$E:$E,$E33)-MINIFS(AE:AE,$E:$E,$E33)),
100*(AE33-MINIFS(AE:AE,$E:$E,$E33))/(MAXIFS(AE:AE,$E:$E,$E33)-MINIFS(AE:AE,$E:$E,$E33))))</f>
        <v/>
      </c>
      <c r="CU33" s="223" t="str">
        <f t="array" ref="CU33">IF(AF33="","",
IF(INDEX(Settings!$H:$H,MATCH(CU$1,Settings!$G:$G,0))=TRUE,
100-100*(AF33-MINIFS(AF:AF,$E:$E,$E33))/(MAXIFS(AF:AF,$E:$E,$E33)-MINIFS(AF:AF,$E:$E,$E33)),
100*(AF33-MINIFS(AF:AF,$E:$E,$E33))/(MAXIFS(AF:AF,$E:$E,$E33)-MINIFS(AF:AF,$E:$E,$E33))))</f>
        <v/>
      </c>
      <c r="CV33" s="223" t="str">
        <f t="array" ref="CV33">IF(AG33="","",
IF(INDEX(Settings!$H:$H,MATCH(CV$1,Settings!$G:$G,0))=TRUE,
100-100*(AG33-MINIFS(AG:AG,$E:$E,$E33))/(MAXIFS(AG:AG,$E:$E,$E33)-MINIFS(AG:AG,$E:$E,$E33)),
100*(AG33-MINIFS(AG:AG,$E:$E,$E33))/(MAXIFS(AG:AG,$E:$E,$E33)-MINIFS(AG:AG,$E:$E,$E33))))</f>
        <v/>
      </c>
      <c r="CW33" s="223" t="str">
        <f t="array" ref="CW33">IF(AH33="","",
IF(INDEX(Settings!$H:$H,MATCH(CW$1,Settings!$G:$G,0))=TRUE,
100-100*(AH33-MINIFS(AH:AH,$E:$E,$E33))/(MAXIFS(AH:AH,$E:$E,$E33)-MINIFS(AH:AH,$E:$E,$E33)),
100*(AH33-MINIFS(AH:AH,$E:$E,$E33))/(MAXIFS(AH:AH,$E:$E,$E33)-MINIFS(AH:AH,$E:$E,$E33))))</f>
        <v/>
      </c>
      <c r="CX33" s="223" t="str">
        <f t="array" ref="CX33">IF(AI33="","",
IF(INDEX(Settings!$H:$H,MATCH(CX$1,Settings!$G:$G,0))=TRUE,
100-100*(AI33-MINIFS(AI:AI,$E:$E,$E33))/(MAXIFS(AI:AI,$E:$E,$E33)-MINIFS(AI:AI,$E:$E,$E33)),
100*(AI33-MINIFS(AI:AI,$E:$E,$E33))/(MAXIFS(AI:AI,$E:$E,$E33)-MINIFS(AI:AI,$E:$E,$E33))))</f>
        <v/>
      </c>
      <c r="CY33" s="223" t="str">
        <f t="array" ref="CY33">IF(AJ33="","",
IF(INDEX(Settings!$H:$H,MATCH(CY$1,Settings!$G:$G,0))=TRUE,
100-100*(AJ33-MINIFS(AJ:AJ,$E:$E,$E33))/(MAXIFS(AJ:AJ,$E:$E,$E33)-MINIFS(AJ:AJ,$E:$E,$E33)),
100*(AJ33-MINIFS(AJ:AJ,$E:$E,$E33))/(MAXIFS(AJ:AJ,$E:$E,$E33)-MINIFS(AJ:AJ,$E:$E,$E33))))</f>
        <v/>
      </c>
      <c r="CZ33" s="223" t="str">
        <f t="array" ref="CZ33">IF(AK33="","",
IF(INDEX(Settings!$H:$H,MATCH(CZ$1,Settings!$G:$G,0))=TRUE,
100-100*(AK33-MINIFS(AK:AK,$E:$E,$E33))/(MAXIFS(AK:AK,$E:$E,$E33)-MINIFS(AK:AK,$E:$E,$E33)),
100*(AK33-MINIFS(AK:AK,$E:$E,$E33))/(MAXIFS(AK:AK,$E:$E,$E33)-MINIFS(AK:AK,$E:$E,$E33))))</f>
        <v/>
      </c>
      <c r="DA33" s="223" t="str">
        <f t="array" ref="DA33">IF(AL33="","",
IF(INDEX(Settings!$H:$H,MATCH(DA$1,Settings!$G:$G,0))=TRUE,
100-100*(AL33-MINIFS(AL:AL,$E:$E,$E33))/(MAXIFS(AL:AL,$E:$E,$E33)-MINIFS(AL:AL,$E:$E,$E33)),
100*(AL33-MINIFS(AL:AL,$E:$E,$E33))/(MAXIFS(AL:AL,$E:$E,$E33)-MINIFS(AL:AL,$E:$E,$E33))))</f>
        <v/>
      </c>
      <c r="DB33" s="223" t="str">
        <f t="array" ref="DB33">IF(AM33="","",
IF(INDEX(Settings!$H:$H,MATCH(DB$1,Settings!$G:$G,0))=TRUE,
100-100*(AM33-MINIFS(AM:AM,$E:$E,$E33))/(MAXIFS(AM:AM,$E:$E,$E33)-MINIFS(AM:AM,$E:$E,$E33)),
100*(AM33-MINIFS(AM:AM,$E:$E,$E33))/(MAXIFS(AM:AM,$E:$E,$E33)-MINIFS(AM:AM,$E:$E,$E33))))</f>
        <v/>
      </c>
      <c r="DC33" s="223" t="str">
        <f t="array" ref="DC33">IF(AN33="","",
IF(INDEX(Settings!$H:$H,MATCH(DC$1,Settings!$G:$G,0))=TRUE,
100-100*(AN33-MINIFS(AN:AN,$E:$E,$E33))/(MAXIFS(AN:AN,$E:$E,$E33)-MINIFS(AN:AN,$E:$E,$E33)),
100*(AN33-MINIFS(AN:AN,$E:$E,$E33))/(MAXIFS(AN:AN,$E:$E,$E33)-MINIFS(AN:AN,$E:$E,$E33))))</f>
        <v/>
      </c>
      <c r="DD33" s="223" t="str">
        <f t="array" ref="DD33">IF(AO33="","",
IF(INDEX(Settings!$H:$H,MATCH(DD$1,Settings!$G:$G,0))=TRUE,
100-100*(AO33-MINIFS(AO:AO,$E:$E,$E33))/(MAXIFS(AO:AO,$E:$E,$E33)-MINIFS(AO:AO,$E:$E,$E33)),
100*(AO33-MINIFS(AO:AO,$E:$E,$E33))/(MAXIFS(AO:AO,$E:$E,$E33)-MINIFS(AO:AO,$E:$E,$E33))))</f>
        <v/>
      </c>
      <c r="DE33" s="223" t="str">
        <f t="array" ref="DE33">IF(AP33="","",
IF(INDEX(Settings!$H:$H,MATCH(DE$1,Settings!$G:$G,0))=TRUE,
100-100*(AP33-MINIFS(AP:AP,$E:$E,$E33))/(MAXIFS(AP:AP,$E:$E,$E33)-MINIFS(AP:AP,$E:$E,$E33)),
100*(AP33-MINIFS(AP:AP,$E:$E,$E33))/(MAXIFS(AP:AP,$E:$E,$E33)-MINIFS(AP:AP,$E:$E,$E33))))</f>
        <v/>
      </c>
      <c r="DF33" s="223" t="str">
        <f t="array" ref="DF33">IF(AQ33="","",
IF(INDEX(Settings!$H:$H,MATCH(DF$1,Settings!$G:$G,0))=TRUE,
100-100*(AQ33-MINIFS(AQ:AQ,$E:$E,$E33))/(MAXIFS(AQ:AQ,$E:$E,$E33)-MINIFS(AQ:AQ,$E:$E,$E33)),
100*(AQ33-MINIFS(AQ:AQ,$E:$E,$E33))/(MAXIFS(AQ:AQ,$E:$E,$E33)-MINIFS(AQ:AQ,$E:$E,$E33))))</f>
        <v/>
      </c>
      <c r="DG33" s="223" t="str">
        <f t="array" ref="DG33">IF(AR33="","",
IF(INDEX(Settings!$H:$H,MATCH(DG$1,Settings!$G:$G,0))=TRUE,
100-100*(AR33-MINIFS(AR:AR,$E:$E,$E33))/(MAXIFS(AR:AR,$E:$E,$E33)-MINIFS(AR:AR,$E:$E,$E33)),
100*(AR33-MINIFS(AR:AR,$E:$E,$E33))/(MAXIFS(AR:AR,$E:$E,$E33)-MINIFS(AR:AR,$E:$E,$E33))))</f>
        <v/>
      </c>
      <c r="DH33" s="223" t="str">
        <f t="array" ref="DH33">IF(AS33="","",
IF(INDEX(Settings!$H:$H,MATCH(DH$1,Settings!$G:$G,0))=TRUE,
100-100*(AS33-MINIFS(AS:AS,$E:$E,$E33))/(MAXIFS(AS:AS,$E:$E,$E33)-MINIFS(AS:AS,$E:$E,$E33)),
100*(AS33-MINIFS(AS:AS,$E:$E,$E33))/(MAXIFS(AS:AS,$E:$E,$E33)-MINIFS(AS:AS,$E:$E,$E33))))</f>
        <v/>
      </c>
      <c r="DI33" s="223" t="str">
        <f t="array" ref="DI33">IF(AT33="","",
IF(INDEX(Settings!$H:$H,MATCH(DI$1,Settings!$G:$G,0))=TRUE,
100-100*(AT33-MINIFS(AT:AT,$E:$E,$E33))/(MAXIFS(AT:AT,$E:$E,$E33)-MINIFS(AT:AT,$E:$E,$E33)),
100*(AT33-MINIFS(AT:AT,$E:$E,$E33))/(MAXIFS(AT:AT,$E:$E,$E33)-MINIFS(AT:AT,$E:$E,$E33))))</f>
        <v/>
      </c>
      <c r="DJ33" s="223" t="str">
        <f t="array" ref="DJ33">IF(AU33="","",
IF(INDEX(Settings!$H:$H,MATCH(DJ$1,Settings!$G:$G,0))=TRUE,
100-100*(AU33-MINIFS(AU:AU,$E:$E,$E33))/(MAXIFS(AU:AU,$E:$E,$E33)-MINIFS(AU:AU,$E:$E,$E33)),
100*(AU33-MINIFS(AU:AU,$E:$E,$E33))/(MAXIFS(AU:AU,$E:$E,$E33)-MINIFS(AU:AU,$E:$E,$E33))))</f>
        <v/>
      </c>
      <c r="DK33" s="223" t="str">
        <f t="array" ref="DK33">IF(AV33="","",
IF(INDEX(Settings!$H:$H,MATCH(DK$1,Settings!$G:$G,0))=TRUE,
100-100*(AV33-MINIFS(AV:AV,$E:$E,$E33))/(MAXIFS(AV:AV,$E:$E,$E33)-MINIFS(AV:AV,$E:$E,$E33)),
100*(AV33-MINIFS(AV:AV,$E:$E,$E33))/(MAXIFS(AV:AV,$E:$E,$E33)-MINIFS(AV:AV,$E:$E,$E33))))</f>
        <v/>
      </c>
      <c r="DL33" s="223" t="str">
        <f t="array" ref="DL33">IF(AW33="","",
IF(INDEX(Settings!$H:$H,MATCH(DL$1,Settings!$G:$G,0))=TRUE,
100-100*(AW33-MINIFS(AW:AW,$E:$E,$E33))/(MAXIFS(AW:AW,$E:$E,$E33)-MINIFS(AW:AW,$E:$E,$E33)),
100*(AW33-MINIFS(AW:AW,$E:$E,$E33))/(MAXIFS(AW:AW,$E:$E,$E33)-MINIFS(AW:AW,$E:$E,$E33))))</f>
        <v/>
      </c>
      <c r="DM33" s="223" t="str">
        <f t="array" ref="DM33">IF(AX33="","",
IF(INDEX(Settings!$H:$H,MATCH(DM$1,Settings!$G:$G,0))=TRUE,
100-100*(AX33-MINIFS(AX:AX,$E:$E,$E33))/(MAXIFS(AX:AX,$E:$E,$E33)-MINIFS(AX:AX,$E:$E,$E33)),
100*(AX33-MINIFS(AX:AX,$E:$E,$E33))/(MAXIFS(AX:AX,$E:$E,$E33)-MINIFS(AX:AX,$E:$E,$E33))))</f>
        <v/>
      </c>
      <c r="DN33" s="223" t="str">
        <f t="array" ref="DN33">IF(AY33="","",
IF(INDEX(Settings!$H:$H,MATCH(DN$1,Settings!$G:$G,0))=TRUE,
100-100*(AY33-MINIFS(AY:AY,$E:$E,$E33))/(MAXIFS(AY:AY,$E:$E,$E33)-MINIFS(AY:AY,$E:$E,$E33)),
100*(AY33-MINIFS(AY:AY,$E:$E,$E33))/(MAXIFS(AY:AY,$E:$E,$E33)-MINIFS(AY:AY,$E:$E,$E33))))</f>
        <v/>
      </c>
      <c r="DO33" s="223" t="str">
        <f t="array" ref="DO33">IF(AZ33="","",
IF(INDEX(Settings!$H:$H,MATCH(DO$1,Settings!$G:$G,0))=TRUE,
100-100*(AZ33-MINIFS(AZ:AZ,$E:$E,$E33))/(MAXIFS(AZ:AZ,$E:$E,$E33)-MINIFS(AZ:AZ,$E:$E,$E33)),
100*(AZ33-MINIFS(AZ:AZ,$E:$E,$E33))/(MAXIFS(AZ:AZ,$E:$E,$E33)-MINIFS(AZ:AZ,$E:$E,$E33))))</f>
        <v/>
      </c>
      <c r="DP33" s="223" t="str">
        <f t="array" ref="DP33">IF(BA33="","",
IF(INDEX(Settings!$H:$H,MATCH(DP$1,Settings!$G:$G,0))=TRUE,
100-100*(BA33-MINIFS(BA:BA,$E:$E,$E33))/(MAXIFS(BA:BA,$E:$E,$E33)-MINIFS(BA:BA,$E:$E,$E33)),
100*(BA33-MINIFS(BA:BA,$E:$E,$E33))/(MAXIFS(BA:BA,$E:$E,$E33)-MINIFS(BA:BA,$E:$E,$E33))))</f>
        <v/>
      </c>
      <c r="DQ33" s="223" t="str">
        <f t="array" ref="DQ33">IF(BB33="","",
IF(INDEX(Settings!$H:$H,MATCH(DQ$1,Settings!$G:$G,0))=TRUE,
100-100*(BB33-MINIFS(BB:BB,$E:$E,$E33))/(MAXIFS(BB:BB,$E:$E,$E33)-MINIFS(BB:BB,$E:$E,$E33)),
100*(BB33-MINIFS(BB:BB,$E:$E,$E33))/(MAXIFS(BB:BB,$E:$E,$E33)-MINIFS(BB:BB,$E:$E,$E33))))</f>
        <v/>
      </c>
      <c r="DR33" s="223" t="str">
        <f t="array" ref="DR33">IF(BC33="","",
IF(INDEX(Settings!$H:$H,MATCH(DR$1,Settings!$G:$G,0))=TRUE,
100-100*(BC33-MINIFS(BC:BC,$E:$E,$E33))/(MAXIFS(BC:BC,$E:$E,$E33)-MINIFS(BC:BC,$E:$E,$E33)),
100*(BC33-MINIFS(BC:BC,$E:$E,$E33))/(MAXIFS(BC:BC,$E:$E,$E33)-MINIFS(BC:BC,$E:$E,$E33))))</f>
        <v/>
      </c>
      <c r="DS33" s="223" t="str">
        <f t="array" ref="DS33">IF(BD33="","",
IF(INDEX(Settings!$H:$H,MATCH(DS$1,Settings!$G:$G,0))=TRUE,
100-100*(BD33-MINIFS(BD:BD,$E:$E,$E33))/(MAXIFS(BD:BD,$E:$E,$E33)-MINIFS(BD:BD,$E:$E,$E33)),
100*(BD33-MINIFS(BD:BD,$E:$E,$E33))/(MAXIFS(BD:BD,$E:$E,$E33)-MINIFS(BD:BD,$E:$E,$E33))))</f>
        <v/>
      </c>
      <c r="DT33" s="223" t="str">
        <f t="array" ref="DT33">IF(BE33="","",
IF(INDEX(Settings!$H:$H,MATCH(DT$1,Settings!$G:$G,0))=TRUE,
100-100*(BE33-MINIFS(BE:BE,$E:$E,$E33))/(MAXIFS(BE:BE,$E:$E,$E33)-MINIFS(BE:BE,$E:$E,$E33)),
100*(BE33-MINIFS(BE:BE,$E:$E,$E33))/(MAXIFS(BE:BE,$E:$E,$E33)-MINIFS(BE:BE,$E:$E,$E33))))</f>
        <v/>
      </c>
      <c r="DU33" s="223" t="str">
        <f t="array" ref="DU33">IF(BF33="","",
IF(INDEX(Settings!$H:$H,MATCH(DU$1,Settings!$G:$G,0))=TRUE,
100-100*(BF33-MINIFS(BF:BF,$E:$E,$E33))/(MAXIFS(BF:BF,$E:$E,$E33)-MINIFS(BF:BF,$E:$E,$E33)),
100*(BF33-MINIFS(BF:BF,$E:$E,$E33))/(MAXIFS(BF:BF,$E:$E,$E33)-MINIFS(BF:BF,$E:$E,$E33))))</f>
        <v/>
      </c>
      <c r="DV33" s="223" t="str">
        <f t="array" ref="DV33">IF(BG33="","",
IF(INDEX(Settings!$H:$H,MATCH(DV$1,Settings!$G:$G,0))=TRUE,
100-100*(BG33-MINIFS(BG:BG,$E:$E,$E33))/(MAXIFS(BG:BG,$E:$E,$E33)-MINIFS(BG:BG,$E:$E,$E33)),
100*(BG33-MINIFS(BG:BG,$E:$E,$E33))/(MAXIFS(BG:BG,$E:$E,$E33)-MINIFS(BG:BG,$E:$E,$E33))))</f>
        <v/>
      </c>
      <c r="DW33" s="223" t="str">
        <f t="array" ref="DW33">IF(BH33="","",
IF(INDEX(Settings!$H:$H,MATCH(DW$1,Settings!$G:$G,0))=TRUE,
100-100*(BH33-MINIFS(BH:BH,$E:$E,$E33))/(MAXIFS(BH:BH,$E:$E,$E33)-MINIFS(BH:BH,$E:$E,$E33)),
100*(BH33-MINIFS(BH:BH,$E:$E,$E33))/(MAXIFS(BH:BH,$E:$E,$E33)-MINIFS(BH:BH,$E:$E,$E33))))</f>
        <v/>
      </c>
      <c r="DX33" s="223" t="str">
        <f t="array" ref="DX33">IF(BI33="","",
IF(INDEX(Settings!$H:$H,MATCH(DX$1,Settings!$G:$G,0))=TRUE,
100-100*(BI33-MINIFS(BI:BI,$E:$E,$E33))/(MAXIFS(BI:BI,$E:$E,$E33)-MINIFS(BI:BI,$E:$E,$E33)),
100*(BI33-MINIFS(BI:BI,$E:$E,$E33))/(MAXIFS(BI:BI,$E:$E,$E33)-MINIFS(BI:BI,$E:$E,$E33))))</f>
        <v/>
      </c>
      <c r="DY33" s="223" t="str">
        <f t="array" ref="DY33">IF(BJ33="","",
IF(INDEX(Settings!$H:$H,MATCH(DY$1,Settings!$G:$G,0))=TRUE,
100-100*(BJ33-MINIFS(BJ:BJ,$E:$E,$E33))/(MAXIFS(BJ:BJ,$E:$E,$E33)-MINIFS(BJ:BJ,$E:$E,$E33)),
100*(BJ33-MINIFS(BJ:BJ,$E:$E,$E33))/(MAXIFS(BJ:BJ,$E:$E,$E33)-MINIFS(BJ:BJ,$E:$E,$E33))))</f>
        <v/>
      </c>
      <c r="DZ33" s="225"/>
      <c r="EA33" s="225"/>
      <c r="EB33" s="225" t="str">
        <f t="shared" si="8"/>
        <v/>
      </c>
      <c r="EC33" s="225" t="str">
        <f t="shared" si="9"/>
        <v/>
      </c>
      <c r="ED33" s="225" t="str">
        <f t="shared" si="10"/>
        <v/>
      </c>
      <c r="EE33" s="225" t="str">
        <f t="shared" si="11"/>
        <v/>
      </c>
      <c r="EF33" s="225" t="str">
        <f t="shared" si="12"/>
        <v/>
      </c>
      <c r="EG33" s="225" t="str">
        <f t="shared" si="13"/>
        <v/>
      </c>
      <c r="EH33" s="225"/>
      <c r="EI33" s="225"/>
      <c r="EJ33" s="225"/>
      <c r="EK33" s="225"/>
      <c r="EL33" s="225"/>
      <c r="EM33" s="225"/>
    </row>
    <row r="34">
      <c r="A34" s="231"/>
      <c r="B34" s="231"/>
      <c r="C34" s="231"/>
      <c r="D34" s="231" t="str">
        <f t="array" ref="D34">IFERROR(INDEX(Profiles!$B:$B,MATCH($A34,Profiles!$A:$A,0)),"")</f>
        <v/>
      </c>
      <c r="E34" s="231"/>
      <c r="F34" s="231"/>
      <c r="G34" s="231"/>
      <c r="H34" s="231"/>
      <c r="I34" s="231" t="str">
        <f>IF(A34="","",IF(Settings!$N$3="DATE",F34&amp;": "&amp;TEXT(B34,"M/DD/YY"),F34&amp;": "&amp;H34))</f>
        <v/>
      </c>
      <c r="J34" s="231"/>
      <c r="K34" s="231"/>
      <c r="L34" s="231"/>
      <c r="M34" s="232" t="str">
        <f t="shared" si="14"/>
        <v/>
      </c>
      <c r="N34" s="231"/>
      <c r="O34" s="231"/>
      <c r="P34" s="231"/>
      <c r="Q34" s="231"/>
      <c r="R34" s="231"/>
      <c r="S34" s="230" t="str">
        <f>IFERROR(VLOOKUP(AF34, 'YOYO IR Scores'!A:C, 3, FALSE), "")
</f>
        <v/>
      </c>
      <c r="T34" s="231"/>
      <c r="U34" s="231"/>
      <c r="V34" s="231"/>
      <c r="W34" s="231"/>
      <c r="X34" s="233" t="str">
        <f t="shared" si="4"/>
        <v/>
      </c>
      <c r="Y34" s="234" t="str">
        <f t="shared" si="5"/>
        <v/>
      </c>
      <c r="Z34" s="234" t="str">
        <f t="shared" si="6"/>
        <v/>
      </c>
      <c r="AA34" s="233" t="str">
        <f t="shared" si="7"/>
        <v/>
      </c>
      <c r="AB34" s="232"/>
      <c r="AC34" s="232"/>
      <c r="AD34" s="232"/>
      <c r="AE34" s="232" t="str">
        <f>IFERROR(VLOOKUP(AF34, 'YOYO IR Scores'!A:C, 2, FALSE), "")</f>
        <v/>
      </c>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t="str">
        <f t="array" ref="BK34">IF(J34="","",
IF(INDEX(Settings!$H:$H,MATCH(BY$1,Settings!$G:$G,0))=TRUE,
100-100*(J34-MIN(J:J))/(MAX(J:J)-MIN(J:J)),
100*(J34-MIN(J:J))/(MAX(J:J)-MIN(J:J))))</f>
        <v/>
      </c>
      <c r="BL34" s="232" t="str">
        <f t="array" ref="BL34">IF(J34="","",
IF(INDEX(Settings!$H:$H,MATCH(BY$1,Settings!$G:$G,0))=TRUE,
100-100*(J34-MINIFS(J:J,$E:$E,$E34))/(MAXIFS(J:J,$E:$E,$E34)-MINIFS(J:J,$E:$E,$E34)),
100*(J34-MINIFS(J:J,$E:$E,$E34))/(MAXIFS(J:J,$E:$E,$E34)-MINIFS(J:J,$E:$E,$E34))))</f>
        <v/>
      </c>
      <c r="BM34" s="232" t="str">
        <f t="array" ref="BM34">IF(J34="","",
IF(INDEX(Settings!$H:$H,MATCH(BY$1,Settings!$G:$G,0))=TRUE,
100-100*(J34-MINIFS(J:J,$E:$E,$E34,$I:$I,$I34))/(MAXIFS(J:J,$E:$E,$E34,$I:$I,$I34)-MINIFS(J:J,$E:$E,$E34,$I:$I,$I34)),
100*(J34-MINIFS(J:J,$E:$E,$E34,$I:$I,$I34))/(MAXIFS(J:J,$E:$E,$E34,$I:$I,$I34)-MINIFS(J:J,$E:$E,$E34,$I:$I,$I34))))</f>
        <v/>
      </c>
      <c r="BN34" s="231" t="str">
        <f t="array" ref="BN34">IF(J34="","",
IF(INDEX(Settings!$H:$H,MATCH(BY$1,Settings!$G:$G,0))=TRUE,
100-100*PERCENTRANK(J:J,J34),
100*PERCENTRANK(J:J,J34)))</f>
        <v/>
      </c>
      <c r="BO34" s="231" t="str">
        <f>IFERROR(__xludf.DUMMYFUNCTION("IF(J34="""","""",
IF(INDEX(Settings!$H:$H,MATCH(BY$1,Settings!$G:$G,0))=TRUE,
100-100*PERCENTRANK(FILTER(J:J,$E:$E=$E34),J34),
100*PERCENTRANK(FILTER(J:J,$E:$E=$E34),J34)))"),"")</f>
        <v/>
      </c>
      <c r="BP34" s="231" t="str">
        <f>IFERROR(__xludf.DUMMYFUNCTION("IF(J34="""","""",
IF(INDEX(Settings!$H:$H,MATCH(BY$1,Settings!$G:$G,0))=TRUE,
100-100*PERCENTRANK(FILTER(J:J,$E:$E=$E34,$I:$I=$I34),J34),
100*PERCENTRANK(FILTER(J:J,$E:$E=$E34,$I:$I=$I34),J34)))"),"")</f>
        <v/>
      </c>
      <c r="BQ34" s="233" t="str">
        <f t="array" ref="BQ34">IF(J34="","",
IF(INDEX(Settings!$H:$H,MATCH(BY$1,Settings!$G:$G,0))=TRUE,
-1*(J34-AVERAGE(J:J))/STDEV(J:J),
(J34-AVERAGE(J:J))/STDEV(J:J)))</f>
        <v/>
      </c>
      <c r="BR34" s="233" t="str">
        <f>IFERROR(__xludf.DUMMYFUNCTION("IF(J34="""","""",
IF(INDEX(Settings!$H:$H,MATCH(BY$1,Settings!$G:$G,0))=TRUE,
-1*(J34-AVERAGEIFS(J:J,$E:$E,$E34))/STDEV(FILTER(J:J,$E:$E=$E34)),
(J34-AVERAGEIFS(J:J,$E:$E,$E34))/STDEV(FILTER(J:J,$E:$E=$E34))))"),"")</f>
        <v/>
      </c>
      <c r="BS34" s="233"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1"/>
      <c r="BX34" s="231"/>
      <c r="BY34" s="232" t="str">
        <f t="array" ref="BY34">IF(J34="","",
IF(INDEX(Settings!$H:$H,MATCH(BY$1,Settings!$G:$G,0))=TRUE,
100-100*(J34-MINIFS(J:J,$E:$E,$E34))/(MAXIFS(J:J,$E:$E,$E34)-MINIFS(J:J,$E:$E,$E34)),
100*(J34-MINIFS(J:J,$E:$E,$E34))/(MAXIFS(J:J,$E:$E,$E34)-MINIFS(J:J,$E:$E,$E34))))</f>
        <v/>
      </c>
      <c r="BZ34" s="232" t="str">
        <f t="array" ref="BZ34">IF(K34="","",
IF(INDEX(Settings!$H:$H,MATCH(BZ$1,Settings!$G:$G,0))=TRUE,
100-100*(K34-MINIFS(K:K,$E:$E,$E34))/(MAXIFS(K:K,$E:$E,$E34)-MINIFS(K:K,$E:$E,$E34)),
100*(K34-MINIFS(K:K,$E:$E,$E34))/(MAXIFS(K:K,$E:$E,$E34)-MINIFS(K:K,$E:$E,$E34))))</f>
        <v/>
      </c>
      <c r="CA34" s="232" t="str">
        <f t="array" ref="CA34">IF(L34="","",
IF(INDEX(Settings!$H:$H,MATCH(CA$1,Settings!$G:$G,0))=TRUE,
100-100*(L34-MINIFS(L:L,$E:$E,$E34))/(MAXIFS(L:L,$E:$E,$E34)-MINIFS(L:L,$E:$E,$E34)),
100*(L34-MINIFS(L:L,$E:$E,$E34))/(MAXIFS(L:L,$E:$E,$E34)-MINIFS(L:L,$E:$E,$E34))))</f>
        <v/>
      </c>
      <c r="CB34" s="232" t="str">
        <f t="array" ref="CB34">IF(M34="","",
IF(INDEX(Settings!$H:$H,MATCH(CB$1,Settings!$G:$G,0))=TRUE,
100-100*(M34-MINIFS(M:M,$E:$E,$E34))/(MAXIFS(M:M,$E:$E,$E34)-MINIFS(M:M,$E:$E,$E34)),
100*(M34-MINIFS(M:M,$E:$E,$E34))/(MAXIFS(M:M,$E:$E,$E34)-MINIFS(M:M,$E:$E,$E34))))</f>
        <v/>
      </c>
      <c r="CC34" s="232" t="str">
        <f t="array" ref="CC34">IF(N34="","",
IF(INDEX(Settings!$H:$H,MATCH(CC$1,Settings!$G:$G,0))=TRUE,
100-100*(N34-MINIFS(N:N,$E:$E,$E34))/(MAXIFS(N:N,$E:$E,$E34)-MINIFS(N:N,$E:$E,$E34)),
100*(N34-MINIFS(N:N,$E:$E,$E34))/(MAXIFS(N:N,$E:$E,$E34)-MINIFS(N:N,$E:$E,$E34))))</f>
        <v/>
      </c>
      <c r="CD34" s="232" t="str">
        <f t="array" ref="CD34">IF(O34="","",
IF(INDEX(Settings!$H:$H,MATCH(CD$1,Settings!$G:$G,0))=TRUE,
100-100*(O34-MINIFS(O:O,$E:$E,$E34))/(MAXIFS(O:O,$E:$E,$E34)-MINIFS(O:O,$E:$E,$E34)),
100*(O34-MINIFS(O:O,$E:$E,$E34))/(MAXIFS(O:O,$E:$E,$E34)-MINIFS(O:O,$E:$E,$E34))))</f>
        <v/>
      </c>
      <c r="CE34" s="232" t="str">
        <f t="array" ref="CE34">IF(P34="","",
IF(INDEX(Settings!$H:$H,MATCH(CE$1,Settings!$G:$G,0))=TRUE,
100-100*(P34-MINIFS(P:P,$E:$E,$E34))/(MAXIFS(P:P,$E:$E,$E34)-MINIFS(P:P,$E:$E,$E34)),
100*(P34-MINIFS(P:P,$E:$E,$E34))/(MAXIFS(P:P,$E:$E,$E34)-MINIFS(P:P,$E:$E,$E34))))</f>
        <v/>
      </c>
      <c r="CF34" s="232" t="str">
        <f t="array" ref="CF34">IF(Q34="","",
IF(INDEX(Settings!$H:$H,MATCH(CF$1,Settings!$G:$G,0))=TRUE,
100-100*(Q34-MINIFS(Q:Q,$E:$E,$E34))/(MAXIFS(Q:Q,$E:$E,$E34)-MINIFS(Q:Q,$E:$E,$E34)),
100*(Q34-MINIFS(Q:Q,$E:$E,$E34))/(MAXIFS(Q:Q,$E:$E,$E34)-MINIFS(Q:Q,$E:$E,$E34))))</f>
        <v/>
      </c>
      <c r="CG34" s="232" t="str">
        <f t="array" ref="CG34">IF(R34="","",
IF(INDEX(Settings!$H:$H,MATCH(CG$1,Settings!$G:$G,0))=TRUE,
100-100*(R34-MINIFS(R:R,$E:$E,$E34))/(MAXIFS(R:R,$E:$E,$E34)-MINIFS(R:R,$E:$E,$E34)),
100*(R34-MINIFS(R:R,$E:$E,$E34))/(MAXIFS(R:R,$E:$E,$E34)-MINIFS(R:R,$E:$E,$E34))))</f>
        <v/>
      </c>
      <c r="CH34" s="232" t="str">
        <f t="array" ref="CH34">IF(S34="","",
IF(INDEX(Settings!$H:$H,MATCH(CH$1,Settings!$G:$G,0))=TRUE,
100-100*(S34-MINIFS(S:S,$E:$E,$E34))/(MAXIFS(S:S,$E:$E,$E34)-MINIFS(S:S,$E:$E,$E34)),
100*(S34-MINIFS(S:S,$E:$E,$E34))/(MAXIFS(S:S,$E:$E,$E34)-MINIFS(S:S,$E:$E,$E34))))</f>
        <v/>
      </c>
      <c r="CI34" s="232" t="str">
        <f t="array" ref="CI34">IF(T34="","",
IF(INDEX(Settings!$H:$H,MATCH(CI$1,Settings!$G:$G,0))=TRUE,
100-100*(T34-MINIFS(T:T,$E:$E,$E34))/(MAXIFS(T:T,$E:$E,$E34)-MINIFS(T:T,$E:$E,$E34)),
100*(T34-MINIFS(T:T,$E:$E,$E34))/(MAXIFS(T:T,$E:$E,$E34)-MINIFS(T:T,$E:$E,$E34))))</f>
        <v/>
      </c>
      <c r="CJ34" s="232" t="str">
        <f t="array" ref="CJ34">IF(U34="","",
IF(INDEX(Settings!$H:$H,MATCH(CJ$1,Settings!$G:$G,0))=TRUE,
100-100*(U34-MINIFS(U:U,$E:$E,$E34))/(MAXIFS(U:U,$E:$E,$E34)-MINIFS(U:U,$E:$E,$E34)),
100*(U34-MINIFS(U:U,$E:$E,$E34))/(MAXIFS(U:U,$E:$E,$E34)-MINIFS(U:U,$E:$E,$E34))))</f>
        <v/>
      </c>
      <c r="CK34" s="232" t="str">
        <f t="array" ref="CK34">IF(V34="","",
IF(INDEX(Settings!$H:$H,MATCH(CK$1,Settings!$G:$G,0))=TRUE,
100-100*(V34-MINIFS(V:V,$E:$E,$E34))/(MAXIFS(V:V,$E:$E,$E34)-MINIFS(V:V,$E:$E,$E34)),
100*(V34-MINIFS(V:V,$E:$E,$E34))/(MAXIFS(V:V,$E:$E,$E34)-MINIFS(V:V,$E:$E,$E34))))</f>
        <v/>
      </c>
      <c r="CL34" s="232" t="str">
        <f t="array" ref="CL34">IF(W34="","",
IF(INDEX(Settings!$H:$H,MATCH(CL$1,Settings!$G:$G,0))=TRUE,
100-100*(W34-MINIFS(W:W,$E:$E,$E34))/(MAXIFS(W:W,$E:$E,$E34)-MINIFS(W:W,$E:$E,$E34)),
100*(W34-MINIFS(W:W,$E:$E,$E34))/(MAXIFS(W:W,$E:$E,$E34)-MINIFS(W:W,$E:$E,$E34))))</f>
        <v/>
      </c>
      <c r="CM34" s="232" t="str">
        <f t="array" ref="CM34">IF(X34="","",
IF(INDEX(Settings!$H:$H,MATCH(CM$1,Settings!$G:$G,0))=TRUE,
100-100*(X34-MINIFS(X:X,$E:$E,$E34))/(MAXIFS(X:X,$E:$E,$E34)-MINIFS(X:X,$E:$E,$E34)),
100*(X34-MINIFS(X:X,$E:$E,$E34))/(MAXIFS(X:X,$E:$E,$E34)-MINIFS(X:X,$E:$E,$E34))))</f>
        <v/>
      </c>
      <c r="CN34" s="232" t="str">
        <f t="array" ref="CN34">IF(Y34="","",
IF(INDEX(Settings!$H:$H,MATCH(CN$1,Settings!$G:$G,0))=TRUE,
100-100*(Y34-MINIFS(Y:Y,$E:$E,$E34))/(MAXIFS(Y:Y,$E:$E,$E34)-MINIFS(Y:Y,$E:$E,$E34)),
100*(Y34-MINIFS(Y:Y,$E:$E,$E34))/(MAXIFS(Y:Y,$E:$E,$E34)-MINIFS(Y:Y,$E:$E,$E34))))</f>
        <v/>
      </c>
      <c r="CO34" s="232" t="str">
        <f t="array" ref="CO34">IF(Z34="","",
IF(INDEX(Settings!$H:$H,MATCH(CO$1,Settings!$G:$G,0))=TRUE,
100-100*(Z34-MINIFS(Z:Z,$E:$E,$E34))/(MAXIFS(Z:Z,$E:$E,$E34)-MINIFS(Z:Z,$E:$E,$E34)),
100*(Z34-MINIFS(Z:Z,$E:$E,$E34))/(MAXIFS(Z:Z,$E:$E,$E34)-MINIFS(Z:Z,$E:$E,$E34))))</f>
        <v/>
      </c>
      <c r="CP34" s="232" t="str">
        <f t="array" ref="CP34">IF(AA34="","",
IF(INDEX(Settings!$H:$H,MATCH(CP$1,Settings!$G:$G,0))=TRUE,
100-100*(AA34-MINIFS(AA:AA,$E:$E,$E34))/(MAXIFS(AA:AA,$E:$E,$E34)-MINIFS(AA:AA,$E:$E,$E34)),
100*(AA34-MINIFS(AA:AA,$E:$E,$E34))/(MAXIFS(AA:AA,$E:$E,$E34)-MINIFS(AA:AA,$E:$E,$E34))))</f>
        <v/>
      </c>
      <c r="CQ34" s="232" t="str">
        <f t="array" ref="CQ34">IF(AB34="","",
IF(INDEX(Settings!$H:$H,MATCH(CQ$1,Settings!$G:$G,0))=TRUE,
100-100*(AB34-MINIFS(AB:AB,$E:$E,$E34))/(MAXIFS(AB:AB,$E:$E,$E34)-MINIFS(AB:AB,$E:$E,$E34)),
100*(AB34-MINIFS(AB:AB,$E:$E,$E34))/(MAXIFS(AB:AB,$E:$E,$E34)-MINIFS(AB:AB,$E:$E,$E34))))</f>
        <v/>
      </c>
      <c r="CR34" s="232" t="str">
        <f t="array" ref="CR34">IF(AC34="","",
IF(INDEX(Settings!$H:$H,MATCH(CR$1,Settings!$G:$G,0))=TRUE,
100-100*(AC34-MINIFS(AC:AC,$E:$E,$E34))/(MAXIFS(AC:AC,$E:$E,$E34)-MINIFS(AC:AC,$E:$E,$E34)),
100*(AC34-MINIFS(AC:AC,$E:$E,$E34))/(MAXIFS(AC:AC,$E:$E,$E34)-MINIFS(AC:AC,$E:$E,$E34))))</f>
        <v/>
      </c>
      <c r="CS34" s="232" t="str">
        <f t="array" ref="CS34">IF(AD34="","",
IF(INDEX(Settings!$H:$H,MATCH(CS$1,Settings!$G:$G,0))=TRUE,
100-100*(AD34-MINIFS(AD:AD,$E:$E,$E34))/(MAXIFS(AD:AD,$E:$E,$E34)-MINIFS(AD:AD,$E:$E,$E34)),
100*(AD34-MINIFS(AD:AD,$E:$E,$E34))/(MAXIFS(AD:AD,$E:$E,$E34)-MINIFS(AD:AD,$E:$E,$E34))))</f>
        <v/>
      </c>
      <c r="CT34" s="232" t="str">
        <f t="array" ref="CT34">IF(AE34="","",
IF(INDEX(Settings!$H:$H,MATCH(CT$1,Settings!$G:$G,0))=TRUE,
100-100*(AE34-MINIFS(AE:AE,$E:$E,$E34))/(MAXIFS(AE:AE,$E:$E,$E34)-MINIFS(AE:AE,$E:$E,$E34)),
100*(AE34-MINIFS(AE:AE,$E:$E,$E34))/(MAXIFS(AE:AE,$E:$E,$E34)-MINIFS(AE:AE,$E:$E,$E34))))</f>
        <v/>
      </c>
      <c r="CU34" s="232" t="str">
        <f t="array" ref="CU34">IF(AF34="","",
IF(INDEX(Settings!$H:$H,MATCH(CU$1,Settings!$G:$G,0))=TRUE,
100-100*(AF34-MINIFS(AF:AF,$E:$E,$E34))/(MAXIFS(AF:AF,$E:$E,$E34)-MINIFS(AF:AF,$E:$E,$E34)),
100*(AF34-MINIFS(AF:AF,$E:$E,$E34))/(MAXIFS(AF:AF,$E:$E,$E34)-MINIFS(AF:AF,$E:$E,$E34))))</f>
        <v/>
      </c>
      <c r="CV34" s="232" t="str">
        <f t="array" ref="CV34">IF(AG34="","",
IF(INDEX(Settings!$H:$H,MATCH(CV$1,Settings!$G:$G,0))=TRUE,
100-100*(AG34-MINIFS(AG:AG,$E:$E,$E34))/(MAXIFS(AG:AG,$E:$E,$E34)-MINIFS(AG:AG,$E:$E,$E34)),
100*(AG34-MINIFS(AG:AG,$E:$E,$E34))/(MAXIFS(AG:AG,$E:$E,$E34)-MINIFS(AG:AG,$E:$E,$E34))))</f>
        <v/>
      </c>
      <c r="CW34" s="232" t="str">
        <f t="array" ref="CW34">IF(AH34="","",
IF(INDEX(Settings!$H:$H,MATCH(CW$1,Settings!$G:$G,0))=TRUE,
100-100*(AH34-MINIFS(AH:AH,$E:$E,$E34))/(MAXIFS(AH:AH,$E:$E,$E34)-MINIFS(AH:AH,$E:$E,$E34)),
100*(AH34-MINIFS(AH:AH,$E:$E,$E34))/(MAXIFS(AH:AH,$E:$E,$E34)-MINIFS(AH:AH,$E:$E,$E34))))</f>
        <v/>
      </c>
      <c r="CX34" s="232" t="str">
        <f t="array" ref="CX34">IF(AI34="","",
IF(INDEX(Settings!$H:$H,MATCH(CX$1,Settings!$G:$G,0))=TRUE,
100-100*(AI34-MINIFS(AI:AI,$E:$E,$E34))/(MAXIFS(AI:AI,$E:$E,$E34)-MINIFS(AI:AI,$E:$E,$E34)),
100*(AI34-MINIFS(AI:AI,$E:$E,$E34))/(MAXIFS(AI:AI,$E:$E,$E34)-MINIFS(AI:AI,$E:$E,$E34))))</f>
        <v/>
      </c>
      <c r="CY34" s="232" t="str">
        <f t="array" ref="CY34">IF(AJ34="","",
IF(INDEX(Settings!$H:$H,MATCH(CY$1,Settings!$G:$G,0))=TRUE,
100-100*(AJ34-MINIFS(AJ:AJ,$E:$E,$E34))/(MAXIFS(AJ:AJ,$E:$E,$E34)-MINIFS(AJ:AJ,$E:$E,$E34)),
100*(AJ34-MINIFS(AJ:AJ,$E:$E,$E34))/(MAXIFS(AJ:AJ,$E:$E,$E34)-MINIFS(AJ:AJ,$E:$E,$E34))))</f>
        <v/>
      </c>
      <c r="CZ34" s="232" t="str">
        <f t="array" ref="CZ34">IF(AK34="","",
IF(INDEX(Settings!$H:$H,MATCH(CZ$1,Settings!$G:$G,0))=TRUE,
100-100*(AK34-MINIFS(AK:AK,$E:$E,$E34))/(MAXIFS(AK:AK,$E:$E,$E34)-MINIFS(AK:AK,$E:$E,$E34)),
100*(AK34-MINIFS(AK:AK,$E:$E,$E34))/(MAXIFS(AK:AK,$E:$E,$E34)-MINIFS(AK:AK,$E:$E,$E34))))</f>
        <v/>
      </c>
      <c r="DA34" s="232" t="str">
        <f t="array" ref="DA34">IF(AL34="","",
IF(INDEX(Settings!$H:$H,MATCH(DA$1,Settings!$G:$G,0))=TRUE,
100-100*(AL34-MINIFS(AL:AL,$E:$E,$E34))/(MAXIFS(AL:AL,$E:$E,$E34)-MINIFS(AL:AL,$E:$E,$E34)),
100*(AL34-MINIFS(AL:AL,$E:$E,$E34))/(MAXIFS(AL:AL,$E:$E,$E34)-MINIFS(AL:AL,$E:$E,$E34))))</f>
        <v/>
      </c>
      <c r="DB34" s="232" t="str">
        <f t="array" ref="DB34">IF(AM34="","",
IF(INDEX(Settings!$H:$H,MATCH(DB$1,Settings!$G:$G,0))=TRUE,
100-100*(AM34-MINIFS(AM:AM,$E:$E,$E34))/(MAXIFS(AM:AM,$E:$E,$E34)-MINIFS(AM:AM,$E:$E,$E34)),
100*(AM34-MINIFS(AM:AM,$E:$E,$E34))/(MAXIFS(AM:AM,$E:$E,$E34)-MINIFS(AM:AM,$E:$E,$E34))))</f>
        <v/>
      </c>
      <c r="DC34" s="232" t="str">
        <f t="array" ref="DC34">IF(AN34="","",
IF(INDEX(Settings!$H:$H,MATCH(DC$1,Settings!$G:$G,0))=TRUE,
100-100*(AN34-MINIFS(AN:AN,$E:$E,$E34))/(MAXIFS(AN:AN,$E:$E,$E34)-MINIFS(AN:AN,$E:$E,$E34)),
100*(AN34-MINIFS(AN:AN,$E:$E,$E34))/(MAXIFS(AN:AN,$E:$E,$E34)-MINIFS(AN:AN,$E:$E,$E34))))</f>
        <v/>
      </c>
      <c r="DD34" s="232" t="str">
        <f t="array" ref="DD34">IF(AO34="","",
IF(INDEX(Settings!$H:$H,MATCH(DD$1,Settings!$G:$G,0))=TRUE,
100-100*(AO34-MINIFS(AO:AO,$E:$E,$E34))/(MAXIFS(AO:AO,$E:$E,$E34)-MINIFS(AO:AO,$E:$E,$E34)),
100*(AO34-MINIFS(AO:AO,$E:$E,$E34))/(MAXIFS(AO:AO,$E:$E,$E34)-MINIFS(AO:AO,$E:$E,$E34))))</f>
        <v/>
      </c>
      <c r="DE34" s="232" t="str">
        <f t="array" ref="DE34">IF(AP34="","",
IF(INDEX(Settings!$H:$H,MATCH(DE$1,Settings!$G:$G,0))=TRUE,
100-100*(AP34-MINIFS(AP:AP,$E:$E,$E34))/(MAXIFS(AP:AP,$E:$E,$E34)-MINIFS(AP:AP,$E:$E,$E34)),
100*(AP34-MINIFS(AP:AP,$E:$E,$E34))/(MAXIFS(AP:AP,$E:$E,$E34)-MINIFS(AP:AP,$E:$E,$E34))))</f>
        <v/>
      </c>
      <c r="DF34" s="232" t="str">
        <f t="array" ref="DF34">IF(AQ34="","",
IF(INDEX(Settings!$H:$H,MATCH(DF$1,Settings!$G:$G,0))=TRUE,
100-100*(AQ34-MINIFS(AQ:AQ,$E:$E,$E34))/(MAXIFS(AQ:AQ,$E:$E,$E34)-MINIFS(AQ:AQ,$E:$E,$E34)),
100*(AQ34-MINIFS(AQ:AQ,$E:$E,$E34))/(MAXIFS(AQ:AQ,$E:$E,$E34)-MINIFS(AQ:AQ,$E:$E,$E34))))</f>
        <v/>
      </c>
      <c r="DG34" s="232" t="str">
        <f t="array" ref="DG34">IF(AR34="","",
IF(INDEX(Settings!$H:$H,MATCH(DG$1,Settings!$G:$G,0))=TRUE,
100-100*(AR34-MINIFS(AR:AR,$E:$E,$E34))/(MAXIFS(AR:AR,$E:$E,$E34)-MINIFS(AR:AR,$E:$E,$E34)),
100*(AR34-MINIFS(AR:AR,$E:$E,$E34))/(MAXIFS(AR:AR,$E:$E,$E34)-MINIFS(AR:AR,$E:$E,$E34))))</f>
        <v/>
      </c>
      <c r="DH34" s="232" t="str">
        <f t="array" ref="DH34">IF(AS34="","",
IF(INDEX(Settings!$H:$H,MATCH(DH$1,Settings!$G:$G,0))=TRUE,
100-100*(AS34-MINIFS(AS:AS,$E:$E,$E34))/(MAXIFS(AS:AS,$E:$E,$E34)-MINIFS(AS:AS,$E:$E,$E34)),
100*(AS34-MINIFS(AS:AS,$E:$E,$E34))/(MAXIFS(AS:AS,$E:$E,$E34)-MINIFS(AS:AS,$E:$E,$E34))))</f>
        <v/>
      </c>
      <c r="DI34" s="232" t="str">
        <f t="array" ref="DI34">IF(AT34="","",
IF(INDEX(Settings!$H:$H,MATCH(DI$1,Settings!$G:$G,0))=TRUE,
100-100*(AT34-MINIFS(AT:AT,$E:$E,$E34))/(MAXIFS(AT:AT,$E:$E,$E34)-MINIFS(AT:AT,$E:$E,$E34)),
100*(AT34-MINIFS(AT:AT,$E:$E,$E34))/(MAXIFS(AT:AT,$E:$E,$E34)-MINIFS(AT:AT,$E:$E,$E34))))</f>
        <v/>
      </c>
      <c r="DJ34" s="232" t="str">
        <f t="array" ref="DJ34">IF(AU34="","",
IF(INDEX(Settings!$H:$H,MATCH(DJ$1,Settings!$G:$G,0))=TRUE,
100-100*(AU34-MINIFS(AU:AU,$E:$E,$E34))/(MAXIFS(AU:AU,$E:$E,$E34)-MINIFS(AU:AU,$E:$E,$E34)),
100*(AU34-MINIFS(AU:AU,$E:$E,$E34))/(MAXIFS(AU:AU,$E:$E,$E34)-MINIFS(AU:AU,$E:$E,$E34))))</f>
        <v/>
      </c>
      <c r="DK34" s="232" t="str">
        <f t="array" ref="DK34">IF(AV34="","",
IF(INDEX(Settings!$H:$H,MATCH(DK$1,Settings!$G:$G,0))=TRUE,
100-100*(AV34-MINIFS(AV:AV,$E:$E,$E34))/(MAXIFS(AV:AV,$E:$E,$E34)-MINIFS(AV:AV,$E:$E,$E34)),
100*(AV34-MINIFS(AV:AV,$E:$E,$E34))/(MAXIFS(AV:AV,$E:$E,$E34)-MINIFS(AV:AV,$E:$E,$E34))))</f>
        <v/>
      </c>
      <c r="DL34" s="232" t="str">
        <f t="array" ref="DL34">IF(AW34="","",
IF(INDEX(Settings!$H:$H,MATCH(DL$1,Settings!$G:$G,0))=TRUE,
100-100*(AW34-MINIFS(AW:AW,$E:$E,$E34))/(MAXIFS(AW:AW,$E:$E,$E34)-MINIFS(AW:AW,$E:$E,$E34)),
100*(AW34-MINIFS(AW:AW,$E:$E,$E34))/(MAXIFS(AW:AW,$E:$E,$E34)-MINIFS(AW:AW,$E:$E,$E34))))</f>
        <v/>
      </c>
      <c r="DM34" s="232" t="str">
        <f t="array" ref="DM34">IF(AX34="","",
IF(INDEX(Settings!$H:$H,MATCH(DM$1,Settings!$G:$G,0))=TRUE,
100-100*(AX34-MINIFS(AX:AX,$E:$E,$E34))/(MAXIFS(AX:AX,$E:$E,$E34)-MINIFS(AX:AX,$E:$E,$E34)),
100*(AX34-MINIFS(AX:AX,$E:$E,$E34))/(MAXIFS(AX:AX,$E:$E,$E34)-MINIFS(AX:AX,$E:$E,$E34))))</f>
        <v/>
      </c>
      <c r="DN34" s="232" t="str">
        <f t="array" ref="DN34">IF(AY34="","",
IF(INDEX(Settings!$H:$H,MATCH(DN$1,Settings!$G:$G,0))=TRUE,
100-100*(AY34-MINIFS(AY:AY,$E:$E,$E34))/(MAXIFS(AY:AY,$E:$E,$E34)-MINIFS(AY:AY,$E:$E,$E34)),
100*(AY34-MINIFS(AY:AY,$E:$E,$E34))/(MAXIFS(AY:AY,$E:$E,$E34)-MINIFS(AY:AY,$E:$E,$E34))))</f>
        <v/>
      </c>
      <c r="DO34" s="232" t="str">
        <f t="array" ref="DO34">IF(AZ34="","",
IF(INDEX(Settings!$H:$H,MATCH(DO$1,Settings!$G:$G,0))=TRUE,
100-100*(AZ34-MINIFS(AZ:AZ,$E:$E,$E34))/(MAXIFS(AZ:AZ,$E:$E,$E34)-MINIFS(AZ:AZ,$E:$E,$E34)),
100*(AZ34-MINIFS(AZ:AZ,$E:$E,$E34))/(MAXIFS(AZ:AZ,$E:$E,$E34)-MINIFS(AZ:AZ,$E:$E,$E34))))</f>
        <v/>
      </c>
      <c r="DP34" s="232" t="str">
        <f t="array" ref="DP34">IF(BA34="","",
IF(INDEX(Settings!$H:$H,MATCH(DP$1,Settings!$G:$G,0))=TRUE,
100-100*(BA34-MINIFS(BA:BA,$E:$E,$E34))/(MAXIFS(BA:BA,$E:$E,$E34)-MINIFS(BA:BA,$E:$E,$E34)),
100*(BA34-MINIFS(BA:BA,$E:$E,$E34))/(MAXIFS(BA:BA,$E:$E,$E34)-MINIFS(BA:BA,$E:$E,$E34))))</f>
        <v/>
      </c>
      <c r="DQ34" s="232" t="str">
        <f t="array" ref="DQ34">IF(BB34="","",
IF(INDEX(Settings!$H:$H,MATCH(DQ$1,Settings!$G:$G,0))=TRUE,
100-100*(BB34-MINIFS(BB:BB,$E:$E,$E34))/(MAXIFS(BB:BB,$E:$E,$E34)-MINIFS(BB:BB,$E:$E,$E34)),
100*(BB34-MINIFS(BB:BB,$E:$E,$E34))/(MAXIFS(BB:BB,$E:$E,$E34)-MINIFS(BB:BB,$E:$E,$E34))))</f>
        <v/>
      </c>
      <c r="DR34" s="232" t="str">
        <f t="array" ref="DR34">IF(BC34="","",
IF(INDEX(Settings!$H:$H,MATCH(DR$1,Settings!$G:$G,0))=TRUE,
100-100*(BC34-MINIFS(BC:BC,$E:$E,$E34))/(MAXIFS(BC:BC,$E:$E,$E34)-MINIFS(BC:BC,$E:$E,$E34)),
100*(BC34-MINIFS(BC:BC,$E:$E,$E34))/(MAXIFS(BC:BC,$E:$E,$E34)-MINIFS(BC:BC,$E:$E,$E34))))</f>
        <v/>
      </c>
      <c r="DS34" s="232" t="str">
        <f t="array" ref="DS34">IF(BD34="","",
IF(INDEX(Settings!$H:$H,MATCH(DS$1,Settings!$G:$G,0))=TRUE,
100-100*(BD34-MINIFS(BD:BD,$E:$E,$E34))/(MAXIFS(BD:BD,$E:$E,$E34)-MINIFS(BD:BD,$E:$E,$E34)),
100*(BD34-MINIFS(BD:BD,$E:$E,$E34))/(MAXIFS(BD:BD,$E:$E,$E34)-MINIFS(BD:BD,$E:$E,$E34))))</f>
        <v/>
      </c>
      <c r="DT34" s="232" t="str">
        <f t="array" ref="DT34">IF(BE34="","",
IF(INDEX(Settings!$H:$H,MATCH(DT$1,Settings!$G:$G,0))=TRUE,
100-100*(BE34-MINIFS(BE:BE,$E:$E,$E34))/(MAXIFS(BE:BE,$E:$E,$E34)-MINIFS(BE:BE,$E:$E,$E34)),
100*(BE34-MINIFS(BE:BE,$E:$E,$E34))/(MAXIFS(BE:BE,$E:$E,$E34)-MINIFS(BE:BE,$E:$E,$E34))))</f>
        <v/>
      </c>
      <c r="DU34" s="232" t="str">
        <f t="array" ref="DU34">IF(BF34="","",
IF(INDEX(Settings!$H:$H,MATCH(DU$1,Settings!$G:$G,0))=TRUE,
100-100*(BF34-MINIFS(BF:BF,$E:$E,$E34))/(MAXIFS(BF:BF,$E:$E,$E34)-MINIFS(BF:BF,$E:$E,$E34)),
100*(BF34-MINIFS(BF:BF,$E:$E,$E34))/(MAXIFS(BF:BF,$E:$E,$E34)-MINIFS(BF:BF,$E:$E,$E34))))</f>
        <v/>
      </c>
      <c r="DV34" s="232" t="str">
        <f t="array" ref="DV34">IF(BG34="","",
IF(INDEX(Settings!$H:$H,MATCH(DV$1,Settings!$G:$G,0))=TRUE,
100-100*(BG34-MINIFS(BG:BG,$E:$E,$E34))/(MAXIFS(BG:BG,$E:$E,$E34)-MINIFS(BG:BG,$E:$E,$E34)),
100*(BG34-MINIFS(BG:BG,$E:$E,$E34))/(MAXIFS(BG:BG,$E:$E,$E34)-MINIFS(BG:BG,$E:$E,$E34))))</f>
        <v/>
      </c>
      <c r="DW34" s="232" t="str">
        <f t="array" ref="DW34">IF(BH34="","",
IF(INDEX(Settings!$H:$H,MATCH(DW$1,Settings!$G:$G,0))=TRUE,
100-100*(BH34-MINIFS(BH:BH,$E:$E,$E34))/(MAXIFS(BH:BH,$E:$E,$E34)-MINIFS(BH:BH,$E:$E,$E34)),
100*(BH34-MINIFS(BH:BH,$E:$E,$E34))/(MAXIFS(BH:BH,$E:$E,$E34)-MINIFS(BH:BH,$E:$E,$E34))))</f>
        <v/>
      </c>
      <c r="DX34" s="232" t="str">
        <f t="array" ref="DX34">IF(BI34="","",
IF(INDEX(Settings!$H:$H,MATCH(DX$1,Settings!$G:$G,0))=TRUE,
100-100*(BI34-MINIFS(BI:BI,$E:$E,$E34))/(MAXIFS(BI:BI,$E:$E,$E34)-MINIFS(BI:BI,$E:$E,$E34)),
100*(BI34-MINIFS(BI:BI,$E:$E,$E34))/(MAXIFS(BI:BI,$E:$E,$E34)-MINIFS(BI:BI,$E:$E,$E34))))</f>
        <v/>
      </c>
      <c r="DY34" s="232" t="str">
        <f t="array" ref="DY34">IF(BJ34="","",
IF(INDEX(Settings!$H:$H,MATCH(DY$1,Settings!$G:$G,0))=TRUE,
100-100*(BJ34-MINIFS(BJ:BJ,$E:$E,$E34))/(MAXIFS(BJ:BJ,$E:$E,$E34)-MINIFS(BJ:BJ,$E:$E,$E34)),
100*(BJ34-MINIFS(BJ:BJ,$E:$E,$E34))/(MAXIFS(BJ:BJ,$E:$E,$E34)-MINIFS(BJ:BJ,$E:$E,$E34))))</f>
        <v/>
      </c>
      <c r="DZ34" s="234"/>
      <c r="EA34" s="234"/>
      <c r="EB34" s="234" t="str">
        <f t="shared" si="8"/>
        <v/>
      </c>
      <c r="EC34" s="234" t="str">
        <f t="shared" si="9"/>
        <v/>
      </c>
      <c r="ED34" s="234" t="str">
        <f t="shared" si="10"/>
        <v/>
      </c>
      <c r="EE34" s="234" t="str">
        <f t="shared" si="11"/>
        <v/>
      </c>
      <c r="EF34" s="234" t="str">
        <f t="shared" si="12"/>
        <v/>
      </c>
      <c r="EG34" s="234" t="str">
        <f t="shared" si="13"/>
        <v/>
      </c>
      <c r="EH34" s="234"/>
      <c r="EI34" s="234"/>
      <c r="EJ34" s="234"/>
      <c r="EK34" s="234"/>
      <c r="EL34" s="234"/>
      <c r="EM34" s="234"/>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3" t="str">
        <f t="shared" si="14"/>
        <v/>
      </c>
      <c r="N35" s="49"/>
      <c r="O35" s="49"/>
      <c r="P35" s="49"/>
      <c r="Q35" s="49"/>
      <c r="R35" s="49"/>
      <c r="S35" s="222" t="str">
        <f>IFERROR(VLOOKUP(AF35, 'YOYO IR Scores'!A:C, 3, FALSE), "")
</f>
        <v/>
      </c>
      <c r="T35" s="49"/>
      <c r="U35" s="49"/>
      <c r="V35" s="49"/>
      <c r="W35" s="49"/>
      <c r="X35" s="224" t="str">
        <f t="shared" si="4"/>
        <v/>
      </c>
      <c r="Y35" s="225" t="str">
        <f t="shared" si="5"/>
        <v/>
      </c>
      <c r="Z35" s="225" t="str">
        <f t="shared" si="6"/>
        <v/>
      </c>
      <c r="AA35" s="224" t="str">
        <f t="shared" si="7"/>
        <v/>
      </c>
      <c r="AB35" s="223"/>
      <c r="AC35" s="223"/>
      <c r="AD35" s="223"/>
      <c r="AE35" s="223" t="str">
        <f>IFERROR(VLOOKUP(AF35, 'YOYO IR Scores'!A:C, 2, FALSE), "")</f>
        <v/>
      </c>
      <c r="AF35" s="223"/>
      <c r="AG35" s="223"/>
      <c r="AH35" s="223"/>
      <c r="AI35" s="223"/>
      <c r="AJ35" s="223"/>
      <c r="AK35" s="223"/>
      <c r="AL35" s="223"/>
      <c r="AM35" s="223"/>
      <c r="AN35" s="223"/>
      <c r="AO35" s="223"/>
      <c r="AP35" s="223"/>
      <c r="AQ35" s="223"/>
      <c r="AR35" s="223"/>
      <c r="AS35" s="223"/>
      <c r="AT35" s="223"/>
      <c r="AU35" s="223"/>
      <c r="AV35" s="223"/>
      <c r="AW35" s="223"/>
      <c r="AX35" s="223"/>
      <c r="AY35" s="223"/>
      <c r="AZ35" s="223"/>
      <c r="BA35" s="223"/>
      <c r="BB35" s="223"/>
      <c r="BC35" s="223"/>
      <c r="BD35" s="223"/>
      <c r="BE35" s="223"/>
      <c r="BF35" s="223"/>
      <c r="BG35" s="223"/>
      <c r="BH35" s="223"/>
      <c r="BI35" s="223"/>
      <c r="BJ35" s="223"/>
      <c r="BK35" s="223" t="str">
        <f t="array" ref="BK35">IF(J35="","",
IF(INDEX(Settings!$H:$H,MATCH(BY$1,Settings!$G:$G,0))=TRUE,
100-100*(J35-MIN(J:J))/(MAX(J:J)-MIN(J:J)),
100*(J35-MIN(J:J))/(MAX(J:J)-MIN(J:J))))</f>
        <v/>
      </c>
      <c r="BL35" s="223" t="str">
        <f t="array" ref="BL35">IF(J35="","",
IF(INDEX(Settings!$H:$H,MATCH(BY$1,Settings!$G:$G,0))=TRUE,
100-100*(J35-MINIFS(J:J,$E:$E,$E35))/(MAXIFS(J:J,$E:$E,$E35)-MINIFS(J:J,$E:$E,$E35)),
100*(J35-MINIFS(J:J,$E:$E,$E35))/(MAXIFS(J:J,$E:$E,$E35)-MINIFS(J:J,$E:$E,$E35))))</f>
        <v/>
      </c>
      <c r="BM35" s="223"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4" t="str">
        <f t="array" ref="BQ35">IF(J35="","",
IF(INDEX(Settings!$H:$H,MATCH(BY$1,Settings!$G:$G,0))=TRUE,
-1*(J35-AVERAGE(J:J))/STDEV(J:J),
(J35-AVERAGE(J:J))/STDEV(J:J)))</f>
        <v/>
      </c>
      <c r="BR35" s="224" t="str">
        <f>IFERROR(__xludf.DUMMYFUNCTION("IF(J35="""","""",
IF(INDEX(Settings!$H:$H,MATCH(BY$1,Settings!$G:$G,0))=TRUE,
-1*(J35-AVERAGEIFS(J:J,$E:$E,$E35))/STDEV(FILTER(J:J,$E:$E=$E35)),
(J35-AVERAGEIFS(J:J,$E:$E,$E35))/STDEV(FILTER(J:J,$E:$E=$E35))))"),"")</f>
        <v/>
      </c>
      <c r="BS35" s="224"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3" t="str">
        <f t="array" ref="BY35">IF(J35="","",
IF(INDEX(Settings!$H:$H,MATCH(BY$1,Settings!$G:$G,0))=TRUE,
100-100*(J35-MINIFS(J:J,$E:$E,$E35))/(MAXIFS(J:J,$E:$E,$E35)-MINIFS(J:J,$E:$E,$E35)),
100*(J35-MINIFS(J:J,$E:$E,$E35))/(MAXIFS(J:J,$E:$E,$E35)-MINIFS(J:J,$E:$E,$E35))))</f>
        <v/>
      </c>
      <c r="BZ35" s="223" t="str">
        <f t="array" ref="BZ35">IF(K35="","",
IF(INDEX(Settings!$H:$H,MATCH(BZ$1,Settings!$G:$G,0))=TRUE,
100-100*(K35-MINIFS(K:K,$E:$E,$E35))/(MAXIFS(K:K,$E:$E,$E35)-MINIFS(K:K,$E:$E,$E35)),
100*(K35-MINIFS(K:K,$E:$E,$E35))/(MAXIFS(K:K,$E:$E,$E35)-MINIFS(K:K,$E:$E,$E35))))</f>
        <v/>
      </c>
      <c r="CA35" s="223" t="str">
        <f t="array" ref="CA35">IF(L35="","",
IF(INDEX(Settings!$H:$H,MATCH(CA$1,Settings!$G:$G,0))=TRUE,
100-100*(L35-MINIFS(L:L,$E:$E,$E35))/(MAXIFS(L:L,$E:$E,$E35)-MINIFS(L:L,$E:$E,$E35)),
100*(L35-MINIFS(L:L,$E:$E,$E35))/(MAXIFS(L:L,$E:$E,$E35)-MINIFS(L:L,$E:$E,$E35))))</f>
        <v/>
      </c>
      <c r="CB35" s="223" t="str">
        <f t="array" ref="CB35">IF(M35="","",
IF(INDEX(Settings!$H:$H,MATCH(CB$1,Settings!$G:$G,0))=TRUE,
100-100*(M35-MINIFS(M:M,$E:$E,$E35))/(MAXIFS(M:M,$E:$E,$E35)-MINIFS(M:M,$E:$E,$E35)),
100*(M35-MINIFS(M:M,$E:$E,$E35))/(MAXIFS(M:M,$E:$E,$E35)-MINIFS(M:M,$E:$E,$E35))))</f>
        <v/>
      </c>
      <c r="CC35" s="223" t="str">
        <f t="array" ref="CC35">IF(N35="","",
IF(INDEX(Settings!$H:$H,MATCH(CC$1,Settings!$G:$G,0))=TRUE,
100-100*(N35-MINIFS(N:N,$E:$E,$E35))/(MAXIFS(N:N,$E:$E,$E35)-MINIFS(N:N,$E:$E,$E35)),
100*(N35-MINIFS(N:N,$E:$E,$E35))/(MAXIFS(N:N,$E:$E,$E35)-MINIFS(N:N,$E:$E,$E35))))</f>
        <v/>
      </c>
      <c r="CD35" s="223" t="str">
        <f t="array" ref="CD35">IF(O35="","",
IF(INDEX(Settings!$H:$H,MATCH(CD$1,Settings!$G:$G,0))=TRUE,
100-100*(O35-MINIFS(O:O,$E:$E,$E35))/(MAXIFS(O:O,$E:$E,$E35)-MINIFS(O:O,$E:$E,$E35)),
100*(O35-MINIFS(O:O,$E:$E,$E35))/(MAXIFS(O:O,$E:$E,$E35)-MINIFS(O:O,$E:$E,$E35))))</f>
        <v/>
      </c>
      <c r="CE35" s="223" t="str">
        <f t="array" ref="CE35">IF(P35="","",
IF(INDEX(Settings!$H:$H,MATCH(CE$1,Settings!$G:$G,0))=TRUE,
100-100*(P35-MINIFS(P:P,$E:$E,$E35))/(MAXIFS(P:P,$E:$E,$E35)-MINIFS(P:P,$E:$E,$E35)),
100*(P35-MINIFS(P:P,$E:$E,$E35))/(MAXIFS(P:P,$E:$E,$E35)-MINIFS(P:P,$E:$E,$E35))))</f>
        <v/>
      </c>
      <c r="CF35" s="223" t="str">
        <f t="array" ref="CF35">IF(Q35="","",
IF(INDEX(Settings!$H:$H,MATCH(CF$1,Settings!$G:$G,0))=TRUE,
100-100*(Q35-MINIFS(Q:Q,$E:$E,$E35))/(MAXIFS(Q:Q,$E:$E,$E35)-MINIFS(Q:Q,$E:$E,$E35)),
100*(Q35-MINIFS(Q:Q,$E:$E,$E35))/(MAXIFS(Q:Q,$E:$E,$E35)-MINIFS(Q:Q,$E:$E,$E35))))</f>
        <v/>
      </c>
      <c r="CG35" s="223" t="str">
        <f t="array" ref="CG35">IF(R35="","",
IF(INDEX(Settings!$H:$H,MATCH(CG$1,Settings!$G:$G,0))=TRUE,
100-100*(R35-MINIFS(R:R,$E:$E,$E35))/(MAXIFS(R:R,$E:$E,$E35)-MINIFS(R:R,$E:$E,$E35)),
100*(R35-MINIFS(R:R,$E:$E,$E35))/(MAXIFS(R:R,$E:$E,$E35)-MINIFS(R:R,$E:$E,$E35))))</f>
        <v/>
      </c>
      <c r="CH35" s="223" t="str">
        <f t="array" ref="CH35">IF(S35="","",
IF(INDEX(Settings!$H:$H,MATCH(CH$1,Settings!$G:$G,0))=TRUE,
100-100*(S35-MINIFS(S:S,$E:$E,$E35))/(MAXIFS(S:S,$E:$E,$E35)-MINIFS(S:S,$E:$E,$E35)),
100*(S35-MINIFS(S:S,$E:$E,$E35))/(MAXIFS(S:S,$E:$E,$E35)-MINIFS(S:S,$E:$E,$E35))))</f>
        <v/>
      </c>
      <c r="CI35" s="223" t="str">
        <f t="array" ref="CI35">IF(T35="","",
IF(INDEX(Settings!$H:$H,MATCH(CI$1,Settings!$G:$G,0))=TRUE,
100-100*(T35-MINIFS(T:T,$E:$E,$E35))/(MAXIFS(T:T,$E:$E,$E35)-MINIFS(T:T,$E:$E,$E35)),
100*(T35-MINIFS(T:T,$E:$E,$E35))/(MAXIFS(T:T,$E:$E,$E35)-MINIFS(T:T,$E:$E,$E35))))</f>
        <v/>
      </c>
      <c r="CJ35" s="223" t="str">
        <f t="array" ref="CJ35">IF(U35="","",
IF(INDEX(Settings!$H:$H,MATCH(CJ$1,Settings!$G:$G,0))=TRUE,
100-100*(U35-MINIFS(U:U,$E:$E,$E35))/(MAXIFS(U:U,$E:$E,$E35)-MINIFS(U:U,$E:$E,$E35)),
100*(U35-MINIFS(U:U,$E:$E,$E35))/(MAXIFS(U:U,$E:$E,$E35)-MINIFS(U:U,$E:$E,$E35))))</f>
        <v/>
      </c>
      <c r="CK35" s="223" t="str">
        <f t="array" ref="CK35">IF(V35="","",
IF(INDEX(Settings!$H:$H,MATCH(CK$1,Settings!$G:$G,0))=TRUE,
100-100*(V35-MINIFS(V:V,$E:$E,$E35))/(MAXIFS(V:V,$E:$E,$E35)-MINIFS(V:V,$E:$E,$E35)),
100*(V35-MINIFS(V:V,$E:$E,$E35))/(MAXIFS(V:V,$E:$E,$E35)-MINIFS(V:V,$E:$E,$E35))))</f>
        <v/>
      </c>
      <c r="CL35" s="223" t="str">
        <f t="array" ref="CL35">IF(W35="","",
IF(INDEX(Settings!$H:$H,MATCH(CL$1,Settings!$G:$G,0))=TRUE,
100-100*(W35-MINIFS(W:W,$E:$E,$E35))/(MAXIFS(W:W,$E:$E,$E35)-MINIFS(W:W,$E:$E,$E35)),
100*(W35-MINIFS(W:W,$E:$E,$E35))/(MAXIFS(W:W,$E:$E,$E35)-MINIFS(W:W,$E:$E,$E35))))</f>
        <v/>
      </c>
      <c r="CM35" s="223" t="str">
        <f t="array" ref="CM35">IF(X35="","",
IF(INDEX(Settings!$H:$H,MATCH(CM$1,Settings!$G:$G,0))=TRUE,
100-100*(X35-MINIFS(X:X,$E:$E,$E35))/(MAXIFS(X:X,$E:$E,$E35)-MINIFS(X:X,$E:$E,$E35)),
100*(X35-MINIFS(X:X,$E:$E,$E35))/(MAXIFS(X:X,$E:$E,$E35)-MINIFS(X:X,$E:$E,$E35))))</f>
        <v/>
      </c>
      <c r="CN35" s="223" t="str">
        <f t="array" ref="CN35">IF(Y35="","",
IF(INDEX(Settings!$H:$H,MATCH(CN$1,Settings!$G:$G,0))=TRUE,
100-100*(Y35-MINIFS(Y:Y,$E:$E,$E35))/(MAXIFS(Y:Y,$E:$E,$E35)-MINIFS(Y:Y,$E:$E,$E35)),
100*(Y35-MINIFS(Y:Y,$E:$E,$E35))/(MAXIFS(Y:Y,$E:$E,$E35)-MINIFS(Y:Y,$E:$E,$E35))))</f>
        <v/>
      </c>
      <c r="CO35" s="223" t="str">
        <f t="array" ref="CO35">IF(Z35="","",
IF(INDEX(Settings!$H:$H,MATCH(CO$1,Settings!$G:$G,0))=TRUE,
100-100*(Z35-MINIFS(Z:Z,$E:$E,$E35))/(MAXIFS(Z:Z,$E:$E,$E35)-MINIFS(Z:Z,$E:$E,$E35)),
100*(Z35-MINIFS(Z:Z,$E:$E,$E35))/(MAXIFS(Z:Z,$E:$E,$E35)-MINIFS(Z:Z,$E:$E,$E35))))</f>
        <v/>
      </c>
      <c r="CP35" s="223" t="str">
        <f t="array" ref="CP35">IF(AA35="","",
IF(INDEX(Settings!$H:$H,MATCH(CP$1,Settings!$G:$G,0))=TRUE,
100-100*(AA35-MINIFS(AA:AA,$E:$E,$E35))/(MAXIFS(AA:AA,$E:$E,$E35)-MINIFS(AA:AA,$E:$E,$E35)),
100*(AA35-MINIFS(AA:AA,$E:$E,$E35))/(MAXIFS(AA:AA,$E:$E,$E35)-MINIFS(AA:AA,$E:$E,$E35))))</f>
        <v/>
      </c>
      <c r="CQ35" s="223" t="str">
        <f t="array" ref="CQ35">IF(AB35="","",
IF(INDEX(Settings!$H:$H,MATCH(CQ$1,Settings!$G:$G,0))=TRUE,
100-100*(AB35-MINIFS(AB:AB,$E:$E,$E35))/(MAXIFS(AB:AB,$E:$E,$E35)-MINIFS(AB:AB,$E:$E,$E35)),
100*(AB35-MINIFS(AB:AB,$E:$E,$E35))/(MAXIFS(AB:AB,$E:$E,$E35)-MINIFS(AB:AB,$E:$E,$E35))))</f>
        <v/>
      </c>
      <c r="CR35" s="223" t="str">
        <f t="array" ref="CR35">IF(AC35="","",
IF(INDEX(Settings!$H:$H,MATCH(CR$1,Settings!$G:$G,0))=TRUE,
100-100*(AC35-MINIFS(AC:AC,$E:$E,$E35))/(MAXIFS(AC:AC,$E:$E,$E35)-MINIFS(AC:AC,$E:$E,$E35)),
100*(AC35-MINIFS(AC:AC,$E:$E,$E35))/(MAXIFS(AC:AC,$E:$E,$E35)-MINIFS(AC:AC,$E:$E,$E35))))</f>
        <v/>
      </c>
      <c r="CS35" s="223" t="str">
        <f t="array" ref="CS35">IF(AD35="","",
IF(INDEX(Settings!$H:$H,MATCH(CS$1,Settings!$G:$G,0))=TRUE,
100-100*(AD35-MINIFS(AD:AD,$E:$E,$E35))/(MAXIFS(AD:AD,$E:$E,$E35)-MINIFS(AD:AD,$E:$E,$E35)),
100*(AD35-MINIFS(AD:AD,$E:$E,$E35))/(MAXIFS(AD:AD,$E:$E,$E35)-MINIFS(AD:AD,$E:$E,$E35))))</f>
        <v/>
      </c>
      <c r="CT35" s="223" t="str">
        <f t="array" ref="CT35">IF(AE35="","",
IF(INDEX(Settings!$H:$H,MATCH(CT$1,Settings!$G:$G,0))=TRUE,
100-100*(AE35-MINIFS(AE:AE,$E:$E,$E35))/(MAXIFS(AE:AE,$E:$E,$E35)-MINIFS(AE:AE,$E:$E,$E35)),
100*(AE35-MINIFS(AE:AE,$E:$E,$E35))/(MAXIFS(AE:AE,$E:$E,$E35)-MINIFS(AE:AE,$E:$E,$E35))))</f>
        <v/>
      </c>
      <c r="CU35" s="223" t="str">
        <f t="array" ref="CU35">IF(AF35="","",
IF(INDEX(Settings!$H:$H,MATCH(CU$1,Settings!$G:$G,0))=TRUE,
100-100*(AF35-MINIFS(AF:AF,$E:$E,$E35))/(MAXIFS(AF:AF,$E:$E,$E35)-MINIFS(AF:AF,$E:$E,$E35)),
100*(AF35-MINIFS(AF:AF,$E:$E,$E35))/(MAXIFS(AF:AF,$E:$E,$E35)-MINIFS(AF:AF,$E:$E,$E35))))</f>
        <v/>
      </c>
      <c r="CV35" s="223" t="str">
        <f t="array" ref="CV35">IF(AG35="","",
IF(INDEX(Settings!$H:$H,MATCH(CV$1,Settings!$G:$G,0))=TRUE,
100-100*(AG35-MINIFS(AG:AG,$E:$E,$E35))/(MAXIFS(AG:AG,$E:$E,$E35)-MINIFS(AG:AG,$E:$E,$E35)),
100*(AG35-MINIFS(AG:AG,$E:$E,$E35))/(MAXIFS(AG:AG,$E:$E,$E35)-MINIFS(AG:AG,$E:$E,$E35))))</f>
        <v/>
      </c>
      <c r="CW35" s="223" t="str">
        <f t="array" ref="CW35">IF(AH35="","",
IF(INDEX(Settings!$H:$H,MATCH(CW$1,Settings!$G:$G,0))=TRUE,
100-100*(AH35-MINIFS(AH:AH,$E:$E,$E35))/(MAXIFS(AH:AH,$E:$E,$E35)-MINIFS(AH:AH,$E:$E,$E35)),
100*(AH35-MINIFS(AH:AH,$E:$E,$E35))/(MAXIFS(AH:AH,$E:$E,$E35)-MINIFS(AH:AH,$E:$E,$E35))))</f>
        <v/>
      </c>
      <c r="CX35" s="223" t="str">
        <f t="array" ref="CX35">IF(AI35="","",
IF(INDEX(Settings!$H:$H,MATCH(CX$1,Settings!$G:$G,0))=TRUE,
100-100*(AI35-MINIFS(AI:AI,$E:$E,$E35))/(MAXIFS(AI:AI,$E:$E,$E35)-MINIFS(AI:AI,$E:$E,$E35)),
100*(AI35-MINIFS(AI:AI,$E:$E,$E35))/(MAXIFS(AI:AI,$E:$E,$E35)-MINIFS(AI:AI,$E:$E,$E35))))</f>
        <v/>
      </c>
      <c r="CY35" s="223" t="str">
        <f t="array" ref="CY35">IF(AJ35="","",
IF(INDEX(Settings!$H:$H,MATCH(CY$1,Settings!$G:$G,0))=TRUE,
100-100*(AJ35-MINIFS(AJ:AJ,$E:$E,$E35))/(MAXIFS(AJ:AJ,$E:$E,$E35)-MINIFS(AJ:AJ,$E:$E,$E35)),
100*(AJ35-MINIFS(AJ:AJ,$E:$E,$E35))/(MAXIFS(AJ:AJ,$E:$E,$E35)-MINIFS(AJ:AJ,$E:$E,$E35))))</f>
        <v/>
      </c>
      <c r="CZ35" s="223" t="str">
        <f t="array" ref="CZ35">IF(AK35="","",
IF(INDEX(Settings!$H:$H,MATCH(CZ$1,Settings!$G:$G,0))=TRUE,
100-100*(AK35-MINIFS(AK:AK,$E:$E,$E35))/(MAXIFS(AK:AK,$E:$E,$E35)-MINIFS(AK:AK,$E:$E,$E35)),
100*(AK35-MINIFS(AK:AK,$E:$E,$E35))/(MAXIFS(AK:AK,$E:$E,$E35)-MINIFS(AK:AK,$E:$E,$E35))))</f>
        <v/>
      </c>
      <c r="DA35" s="223" t="str">
        <f t="array" ref="DA35">IF(AL35="","",
IF(INDEX(Settings!$H:$H,MATCH(DA$1,Settings!$G:$G,0))=TRUE,
100-100*(AL35-MINIFS(AL:AL,$E:$E,$E35))/(MAXIFS(AL:AL,$E:$E,$E35)-MINIFS(AL:AL,$E:$E,$E35)),
100*(AL35-MINIFS(AL:AL,$E:$E,$E35))/(MAXIFS(AL:AL,$E:$E,$E35)-MINIFS(AL:AL,$E:$E,$E35))))</f>
        <v/>
      </c>
      <c r="DB35" s="223" t="str">
        <f t="array" ref="DB35">IF(AM35="","",
IF(INDEX(Settings!$H:$H,MATCH(DB$1,Settings!$G:$G,0))=TRUE,
100-100*(AM35-MINIFS(AM:AM,$E:$E,$E35))/(MAXIFS(AM:AM,$E:$E,$E35)-MINIFS(AM:AM,$E:$E,$E35)),
100*(AM35-MINIFS(AM:AM,$E:$E,$E35))/(MAXIFS(AM:AM,$E:$E,$E35)-MINIFS(AM:AM,$E:$E,$E35))))</f>
        <v/>
      </c>
      <c r="DC35" s="223" t="str">
        <f t="array" ref="DC35">IF(AN35="","",
IF(INDEX(Settings!$H:$H,MATCH(DC$1,Settings!$G:$G,0))=TRUE,
100-100*(AN35-MINIFS(AN:AN,$E:$E,$E35))/(MAXIFS(AN:AN,$E:$E,$E35)-MINIFS(AN:AN,$E:$E,$E35)),
100*(AN35-MINIFS(AN:AN,$E:$E,$E35))/(MAXIFS(AN:AN,$E:$E,$E35)-MINIFS(AN:AN,$E:$E,$E35))))</f>
        <v/>
      </c>
      <c r="DD35" s="223" t="str">
        <f t="array" ref="DD35">IF(AO35="","",
IF(INDEX(Settings!$H:$H,MATCH(DD$1,Settings!$G:$G,0))=TRUE,
100-100*(AO35-MINIFS(AO:AO,$E:$E,$E35))/(MAXIFS(AO:AO,$E:$E,$E35)-MINIFS(AO:AO,$E:$E,$E35)),
100*(AO35-MINIFS(AO:AO,$E:$E,$E35))/(MAXIFS(AO:AO,$E:$E,$E35)-MINIFS(AO:AO,$E:$E,$E35))))</f>
        <v/>
      </c>
      <c r="DE35" s="223" t="str">
        <f t="array" ref="DE35">IF(AP35="","",
IF(INDEX(Settings!$H:$H,MATCH(DE$1,Settings!$G:$G,0))=TRUE,
100-100*(AP35-MINIFS(AP:AP,$E:$E,$E35))/(MAXIFS(AP:AP,$E:$E,$E35)-MINIFS(AP:AP,$E:$E,$E35)),
100*(AP35-MINIFS(AP:AP,$E:$E,$E35))/(MAXIFS(AP:AP,$E:$E,$E35)-MINIFS(AP:AP,$E:$E,$E35))))</f>
        <v/>
      </c>
      <c r="DF35" s="223" t="str">
        <f t="array" ref="DF35">IF(AQ35="","",
IF(INDEX(Settings!$H:$H,MATCH(DF$1,Settings!$G:$G,0))=TRUE,
100-100*(AQ35-MINIFS(AQ:AQ,$E:$E,$E35))/(MAXIFS(AQ:AQ,$E:$E,$E35)-MINIFS(AQ:AQ,$E:$E,$E35)),
100*(AQ35-MINIFS(AQ:AQ,$E:$E,$E35))/(MAXIFS(AQ:AQ,$E:$E,$E35)-MINIFS(AQ:AQ,$E:$E,$E35))))</f>
        <v/>
      </c>
      <c r="DG35" s="223" t="str">
        <f t="array" ref="DG35">IF(AR35="","",
IF(INDEX(Settings!$H:$H,MATCH(DG$1,Settings!$G:$G,0))=TRUE,
100-100*(AR35-MINIFS(AR:AR,$E:$E,$E35))/(MAXIFS(AR:AR,$E:$E,$E35)-MINIFS(AR:AR,$E:$E,$E35)),
100*(AR35-MINIFS(AR:AR,$E:$E,$E35))/(MAXIFS(AR:AR,$E:$E,$E35)-MINIFS(AR:AR,$E:$E,$E35))))</f>
        <v/>
      </c>
      <c r="DH35" s="223" t="str">
        <f t="array" ref="DH35">IF(AS35="","",
IF(INDEX(Settings!$H:$H,MATCH(DH$1,Settings!$G:$G,0))=TRUE,
100-100*(AS35-MINIFS(AS:AS,$E:$E,$E35))/(MAXIFS(AS:AS,$E:$E,$E35)-MINIFS(AS:AS,$E:$E,$E35)),
100*(AS35-MINIFS(AS:AS,$E:$E,$E35))/(MAXIFS(AS:AS,$E:$E,$E35)-MINIFS(AS:AS,$E:$E,$E35))))</f>
        <v/>
      </c>
      <c r="DI35" s="223" t="str">
        <f t="array" ref="DI35">IF(AT35="","",
IF(INDEX(Settings!$H:$H,MATCH(DI$1,Settings!$G:$G,0))=TRUE,
100-100*(AT35-MINIFS(AT:AT,$E:$E,$E35))/(MAXIFS(AT:AT,$E:$E,$E35)-MINIFS(AT:AT,$E:$E,$E35)),
100*(AT35-MINIFS(AT:AT,$E:$E,$E35))/(MAXIFS(AT:AT,$E:$E,$E35)-MINIFS(AT:AT,$E:$E,$E35))))</f>
        <v/>
      </c>
      <c r="DJ35" s="223" t="str">
        <f t="array" ref="DJ35">IF(AU35="","",
IF(INDEX(Settings!$H:$H,MATCH(DJ$1,Settings!$G:$G,0))=TRUE,
100-100*(AU35-MINIFS(AU:AU,$E:$E,$E35))/(MAXIFS(AU:AU,$E:$E,$E35)-MINIFS(AU:AU,$E:$E,$E35)),
100*(AU35-MINIFS(AU:AU,$E:$E,$E35))/(MAXIFS(AU:AU,$E:$E,$E35)-MINIFS(AU:AU,$E:$E,$E35))))</f>
        <v/>
      </c>
      <c r="DK35" s="223" t="str">
        <f t="array" ref="DK35">IF(AV35="","",
IF(INDEX(Settings!$H:$H,MATCH(DK$1,Settings!$G:$G,0))=TRUE,
100-100*(AV35-MINIFS(AV:AV,$E:$E,$E35))/(MAXIFS(AV:AV,$E:$E,$E35)-MINIFS(AV:AV,$E:$E,$E35)),
100*(AV35-MINIFS(AV:AV,$E:$E,$E35))/(MAXIFS(AV:AV,$E:$E,$E35)-MINIFS(AV:AV,$E:$E,$E35))))</f>
        <v/>
      </c>
      <c r="DL35" s="223" t="str">
        <f t="array" ref="DL35">IF(AW35="","",
IF(INDEX(Settings!$H:$H,MATCH(DL$1,Settings!$G:$G,0))=TRUE,
100-100*(AW35-MINIFS(AW:AW,$E:$E,$E35))/(MAXIFS(AW:AW,$E:$E,$E35)-MINIFS(AW:AW,$E:$E,$E35)),
100*(AW35-MINIFS(AW:AW,$E:$E,$E35))/(MAXIFS(AW:AW,$E:$E,$E35)-MINIFS(AW:AW,$E:$E,$E35))))</f>
        <v/>
      </c>
      <c r="DM35" s="223" t="str">
        <f t="array" ref="DM35">IF(AX35="","",
IF(INDEX(Settings!$H:$H,MATCH(DM$1,Settings!$G:$G,0))=TRUE,
100-100*(AX35-MINIFS(AX:AX,$E:$E,$E35))/(MAXIFS(AX:AX,$E:$E,$E35)-MINIFS(AX:AX,$E:$E,$E35)),
100*(AX35-MINIFS(AX:AX,$E:$E,$E35))/(MAXIFS(AX:AX,$E:$E,$E35)-MINIFS(AX:AX,$E:$E,$E35))))</f>
        <v/>
      </c>
      <c r="DN35" s="223" t="str">
        <f t="array" ref="DN35">IF(AY35="","",
IF(INDEX(Settings!$H:$H,MATCH(DN$1,Settings!$G:$G,0))=TRUE,
100-100*(AY35-MINIFS(AY:AY,$E:$E,$E35))/(MAXIFS(AY:AY,$E:$E,$E35)-MINIFS(AY:AY,$E:$E,$E35)),
100*(AY35-MINIFS(AY:AY,$E:$E,$E35))/(MAXIFS(AY:AY,$E:$E,$E35)-MINIFS(AY:AY,$E:$E,$E35))))</f>
        <v/>
      </c>
      <c r="DO35" s="223" t="str">
        <f t="array" ref="DO35">IF(AZ35="","",
IF(INDEX(Settings!$H:$H,MATCH(DO$1,Settings!$G:$G,0))=TRUE,
100-100*(AZ35-MINIFS(AZ:AZ,$E:$E,$E35))/(MAXIFS(AZ:AZ,$E:$E,$E35)-MINIFS(AZ:AZ,$E:$E,$E35)),
100*(AZ35-MINIFS(AZ:AZ,$E:$E,$E35))/(MAXIFS(AZ:AZ,$E:$E,$E35)-MINIFS(AZ:AZ,$E:$E,$E35))))</f>
        <v/>
      </c>
      <c r="DP35" s="223" t="str">
        <f t="array" ref="DP35">IF(BA35="","",
IF(INDEX(Settings!$H:$H,MATCH(DP$1,Settings!$G:$G,0))=TRUE,
100-100*(BA35-MINIFS(BA:BA,$E:$E,$E35))/(MAXIFS(BA:BA,$E:$E,$E35)-MINIFS(BA:BA,$E:$E,$E35)),
100*(BA35-MINIFS(BA:BA,$E:$E,$E35))/(MAXIFS(BA:BA,$E:$E,$E35)-MINIFS(BA:BA,$E:$E,$E35))))</f>
        <v/>
      </c>
      <c r="DQ35" s="223" t="str">
        <f t="array" ref="DQ35">IF(BB35="","",
IF(INDEX(Settings!$H:$H,MATCH(DQ$1,Settings!$G:$G,0))=TRUE,
100-100*(BB35-MINIFS(BB:BB,$E:$E,$E35))/(MAXIFS(BB:BB,$E:$E,$E35)-MINIFS(BB:BB,$E:$E,$E35)),
100*(BB35-MINIFS(BB:BB,$E:$E,$E35))/(MAXIFS(BB:BB,$E:$E,$E35)-MINIFS(BB:BB,$E:$E,$E35))))</f>
        <v/>
      </c>
      <c r="DR35" s="223" t="str">
        <f t="array" ref="DR35">IF(BC35="","",
IF(INDEX(Settings!$H:$H,MATCH(DR$1,Settings!$G:$G,0))=TRUE,
100-100*(BC35-MINIFS(BC:BC,$E:$E,$E35))/(MAXIFS(BC:BC,$E:$E,$E35)-MINIFS(BC:BC,$E:$E,$E35)),
100*(BC35-MINIFS(BC:BC,$E:$E,$E35))/(MAXIFS(BC:BC,$E:$E,$E35)-MINIFS(BC:BC,$E:$E,$E35))))</f>
        <v/>
      </c>
      <c r="DS35" s="223" t="str">
        <f t="array" ref="DS35">IF(BD35="","",
IF(INDEX(Settings!$H:$H,MATCH(DS$1,Settings!$G:$G,0))=TRUE,
100-100*(BD35-MINIFS(BD:BD,$E:$E,$E35))/(MAXIFS(BD:BD,$E:$E,$E35)-MINIFS(BD:BD,$E:$E,$E35)),
100*(BD35-MINIFS(BD:BD,$E:$E,$E35))/(MAXIFS(BD:BD,$E:$E,$E35)-MINIFS(BD:BD,$E:$E,$E35))))</f>
        <v/>
      </c>
      <c r="DT35" s="223" t="str">
        <f t="array" ref="DT35">IF(BE35="","",
IF(INDEX(Settings!$H:$H,MATCH(DT$1,Settings!$G:$G,0))=TRUE,
100-100*(BE35-MINIFS(BE:BE,$E:$E,$E35))/(MAXIFS(BE:BE,$E:$E,$E35)-MINIFS(BE:BE,$E:$E,$E35)),
100*(BE35-MINIFS(BE:BE,$E:$E,$E35))/(MAXIFS(BE:BE,$E:$E,$E35)-MINIFS(BE:BE,$E:$E,$E35))))</f>
        <v/>
      </c>
      <c r="DU35" s="223" t="str">
        <f t="array" ref="DU35">IF(BF35="","",
IF(INDEX(Settings!$H:$H,MATCH(DU$1,Settings!$G:$G,0))=TRUE,
100-100*(BF35-MINIFS(BF:BF,$E:$E,$E35))/(MAXIFS(BF:BF,$E:$E,$E35)-MINIFS(BF:BF,$E:$E,$E35)),
100*(BF35-MINIFS(BF:BF,$E:$E,$E35))/(MAXIFS(BF:BF,$E:$E,$E35)-MINIFS(BF:BF,$E:$E,$E35))))</f>
        <v/>
      </c>
      <c r="DV35" s="223" t="str">
        <f t="array" ref="DV35">IF(BG35="","",
IF(INDEX(Settings!$H:$H,MATCH(DV$1,Settings!$G:$G,0))=TRUE,
100-100*(BG35-MINIFS(BG:BG,$E:$E,$E35))/(MAXIFS(BG:BG,$E:$E,$E35)-MINIFS(BG:BG,$E:$E,$E35)),
100*(BG35-MINIFS(BG:BG,$E:$E,$E35))/(MAXIFS(BG:BG,$E:$E,$E35)-MINIFS(BG:BG,$E:$E,$E35))))</f>
        <v/>
      </c>
      <c r="DW35" s="223" t="str">
        <f t="array" ref="DW35">IF(BH35="","",
IF(INDEX(Settings!$H:$H,MATCH(DW$1,Settings!$G:$G,0))=TRUE,
100-100*(BH35-MINIFS(BH:BH,$E:$E,$E35))/(MAXIFS(BH:BH,$E:$E,$E35)-MINIFS(BH:BH,$E:$E,$E35)),
100*(BH35-MINIFS(BH:BH,$E:$E,$E35))/(MAXIFS(BH:BH,$E:$E,$E35)-MINIFS(BH:BH,$E:$E,$E35))))</f>
        <v/>
      </c>
      <c r="DX35" s="223" t="str">
        <f t="array" ref="DX35">IF(BI35="","",
IF(INDEX(Settings!$H:$H,MATCH(DX$1,Settings!$G:$G,0))=TRUE,
100-100*(BI35-MINIFS(BI:BI,$E:$E,$E35))/(MAXIFS(BI:BI,$E:$E,$E35)-MINIFS(BI:BI,$E:$E,$E35)),
100*(BI35-MINIFS(BI:BI,$E:$E,$E35))/(MAXIFS(BI:BI,$E:$E,$E35)-MINIFS(BI:BI,$E:$E,$E35))))</f>
        <v/>
      </c>
      <c r="DY35" s="223" t="str">
        <f t="array" ref="DY35">IF(BJ35="","",
IF(INDEX(Settings!$H:$H,MATCH(DY$1,Settings!$G:$G,0))=TRUE,
100-100*(BJ35-MINIFS(BJ:BJ,$E:$E,$E35))/(MAXIFS(BJ:BJ,$E:$E,$E35)-MINIFS(BJ:BJ,$E:$E,$E35)),
100*(BJ35-MINIFS(BJ:BJ,$E:$E,$E35))/(MAXIFS(BJ:BJ,$E:$E,$E35)-MINIFS(BJ:BJ,$E:$E,$E35))))</f>
        <v/>
      </c>
      <c r="DZ35" s="225"/>
      <c r="EA35" s="225"/>
      <c r="EB35" s="225" t="str">
        <f t="shared" si="8"/>
        <v/>
      </c>
      <c r="EC35" s="225" t="str">
        <f t="shared" si="9"/>
        <v/>
      </c>
      <c r="ED35" s="225" t="str">
        <f t="shared" si="10"/>
        <v/>
      </c>
      <c r="EE35" s="225" t="str">
        <f t="shared" si="11"/>
        <v/>
      </c>
      <c r="EF35" s="225" t="str">
        <f t="shared" si="12"/>
        <v/>
      </c>
      <c r="EG35" s="225" t="str">
        <f t="shared" si="13"/>
        <v/>
      </c>
      <c r="EH35" s="225"/>
      <c r="EI35" s="225"/>
      <c r="EJ35" s="225"/>
      <c r="EK35" s="225"/>
      <c r="EL35" s="225"/>
      <c r="EM35" s="225"/>
    </row>
    <row r="36">
      <c r="A36" s="231"/>
      <c r="B36" s="231"/>
      <c r="C36" s="231"/>
      <c r="D36" s="231" t="str">
        <f t="array" ref="D36">IFERROR(INDEX(Profiles!$B:$B,MATCH($A36,Profiles!$A:$A,0)),"")</f>
        <v/>
      </c>
      <c r="E36" s="231"/>
      <c r="F36" s="231"/>
      <c r="G36" s="231"/>
      <c r="H36" s="231"/>
      <c r="I36" s="231" t="str">
        <f>IF(A36="","",IF(Settings!$N$3="DATE",F36&amp;": "&amp;TEXT(B36,"M/DD/YY"),F36&amp;": "&amp;H36))</f>
        <v/>
      </c>
      <c r="J36" s="231"/>
      <c r="K36" s="231"/>
      <c r="L36" s="231"/>
      <c r="M36" s="232" t="str">
        <f t="shared" si="14"/>
        <v/>
      </c>
      <c r="N36" s="231"/>
      <c r="O36" s="231"/>
      <c r="P36" s="231"/>
      <c r="Q36" s="231"/>
      <c r="R36" s="231"/>
      <c r="S36" s="230" t="str">
        <f>IFERROR(VLOOKUP(AF36, 'YOYO IR Scores'!A:C, 3, FALSE), "")
</f>
        <v/>
      </c>
      <c r="T36" s="231"/>
      <c r="U36" s="231"/>
      <c r="V36" s="231"/>
      <c r="W36" s="231"/>
      <c r="X36" s="233" t="str">
        <f t="shared" si="4"/>
        <v/>
      </c>
      <c r="Y36" s="234" t="str">
        <f t="shared" si="5"/>
        <v/>
      </c>
      <c r="Z36" s="234" t="str">
        <f t="shared" si="6"/>
        <v/>
      </c>
      <c r="AA36" s="233" t="str">
        <f t="shared" si="7"/>
        <v/>
      </c>
      <c r="AB36" s="232"/>
      <c r="AC36" s="232"/>
      <c r="AD36" s="232"/>
      <c r="AE36" s="232" t="str">
        <f>IFERROR(VLOOKUP(AF36, 'YOYO IR Scores'!A:C, 2, FALSE), "")</f>
        <v/>
      </c>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t="str">
        <f t="array" ref="BK36">IF(J36="","",
IF(INDEX(Settings!$H:$H,MATCH(BY$1,Settings!$G:$G,0))=TRUE,
100-100*(J36-MIN(J:J))/(MAX(J:J)-MIN(J:J)),
100*(J36-MIN(J:J))/(MAX(J:J)-MIN(J:J))))</f>
        <v/>
      </c>
      <c r="BL36" s="232" t="str">
        <f t="array" ref="BL36">IF(J36="","",
IF(INDEX(Settings!$H:$H,MATCH(BY$1,Settings!$G:$G,0))=TRUE,
100-100*(J36-MINIFS(J:J,$E:$E,$E36))/(MAXIFS(J:J,$E:$E,$E36)-MINIFS(J:J,$E:$E,$E36)),
100*(J36-MINIFS(J:J,$E:$E,$E36))/(MAXIFS(J:J,$E:$E,$E36)-MINIFS(J:J,$E:$E,$E36))))</f>
        <v/>
      </c>
      <c r="BM36" s="232" t="str">
        <f t="array" ref="BM36">IF(J36="","",
IF(INDEX(Settings!$H:$H,MATCH(BY$1,Settings!$G:$G,0))=TRUE,
100-100*(J36-MINIFS(J:J,$E:$E,$E36,$I:$I,$I36))/(MAXIFS(J:J,$E:$E,$E36,$I:$I,$I36)-MINIFS(J:J,$E:$E,$E36,$I:$I,$I36)),
100*(J36-MINIFS(J:J,$E:$E,$E36,$I:$I,$I36))/(MAXIFS(J:J,$E:$E,$E36,$I:$I,$I36)-MINIFS(J:J,$E:$E,$E36,$I:$I,$I36))))</f>
        <v/>
      </c>
      <c r="BN36" s="231" t="str">
        <f t="array" ref="BN36">IF(J36="","",
IF(INDEX(Settings!$H:$H,MATCH(BY$1,Settings!$G:$G,0))=TRUE,
100-100*PERCENTRANK(J:J,J36),
100*PERCENTRANK(J:J,J36)))</f>
        <v/>
      </c>
      <c r="BO36" s="231" t="str">
        <f>IFERROR(__xludf.DUMMYFUNCTION("IF(J36="""","""",
IF(INDEX(Settings!$H:$H,MATCH(BY$1,Settings!$G:$G,0))=TRUE,
100-100*PERCENTRANK(FILTER(J:J,$E:$E=$E36),J36),
100*PERCENTRANK(FILTER(J:J,$E:$E=$E36),J36)))"),"")</f>
        <v/>
      </c>
      <c r="BP36" s="231" t="str">
        <f>IFERROR(__xludf.DUMMYFUNCTION("IF(J36="""","""",
IF(INDEX(Settings!$H:$H,MATCH(BY$1,Settings!$G:$G,0))=TRUE,
100-100*PERCENTRANK(FILTER(J:J,$E:$E=$E36,$I:$I=$I36),J36),
100*PERCENTRANK(FILTER(J:J,$E:$E=$E36,$I:$I=$I36),J36)))"),"")</f>
        <v/>
      </c>
      <c r="BQ36" s="233" t="str">
        <f t="array" ref="BQ36">IF(J36="","",
IF(INDEX(Settings!$H:$H,MATCH(BY$1,Settings!$G:$G,0))=TRUE,
-1*(J36-AVERAGE(J:J))/STDEV(J:J),
(J36-AVERAGE(J:J))/STDEV(J:J)))</f>
        <v/>
      </c>
      <c r="BR36" s="233" t="str">
        <f>IFERROR(__xludf.DUMMYFUNCTION("IF(J36="""","""",
IF(INDEX(Settings!$H:$H,MATCH(BY$1,Settings!$G:$G,0))=TRUE,
-1*(J36-AVERAGEIFS(J:J,$E:$E,$E36))/STDEV(FILTER(J:J,$E:$E=$E36)),
(J36-AVERAGEIFS(J:J,$E:$E,$E36))/STDEV(FILTER(J:J,$E:$E=$E36))))"),"")</f>
        <v/>
      </c>
      <c r="BS36" s="233"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1"/>
      <c r="BX36" s="231"/>
      <c r="BY36" s="232" t="str">
        <f t="array" ref="BY36">IF(J36="","",
IF(INDEX(Settings!$H:$H,MATCH(BY$1,Settings!$G:$G,0))=TRUE,
100-100*(J36-MINIFS(J:J,$E:$E,$E36))/(MAXIFS(J:J,$E:$E,$E36)-MINIFS(J:J,$E:$E,$E36)),
100*(J36-MINIFS(J:J,$E:$E,$E36))/(MAXIFS(J:J,$E:$E,$E36)-MINIFS(J:J,$E:$E,$E36))))</f>
        <v/>
      </c>
      <c r="BZ36" s="232" t="str">
        <f t="array" ref="BZ36">IF(K36="","",
IF(INDEX(Settings!$H:$H,MATCH(BZ$1,Settings!$G:$G,0))=TRUE,
100-100*(K36-MINIFS(K:K,$E:$E,$E36))/(MAXIFS(K:K,$E:$E,$E36)-MINIFS(K:K,$E:$E,$E36)),
100*(K36-MINIFS(K:K,$E:$E,$E36))/(MAXIFS(K:K,$E:$E,$E36)-MINIFS(K:K,$E:$E,$E36))))</f>
        <v/>
      </c>
      <c r="CA36" s="232" t="str">
        <f t="array" ref="CA36">IF(L36="","",
IF(INDEX(Settings!$H:$H,MATCH(CA$1,Settings!$G:$G,0))=TRUE,
100-100*(L36-MINIFS(L:L,$E:$E,$E36))/(MAXIFS(L:L,$E:$E,$E36)-MINIFS(L:L,$E:$E,$E36)),
100*(L36-MINIFS(L:L,$E:$E,$E36))/(MAXIFS(L:L,$E:$E,$E36)-MINIFS(L:L,$E:$E,$E36))))</f>
        <v/>
      </c>
      <c r="CB36" s="232" t="str">
        <f t="array" ref="CB36">IF(M36="","",
IF(INDEX(Settings!$H:$H,MATCH(CB$1,Settings!$G:$G,0))=TRUE,
100-100*(M36-MINIFS(M:M,$E:$E,$E36))/(MAXIFS(M:M,$E:$E,$E36)-MINIFS(M:M,$E:$E,$E36)),
100*(M36-MINIFS(M:M,$E:$E,$E36))/(MAXIFS(M:M,$E:$E,$E36)-MINIFS(M:M,$E:$E,$E36))))</f>
        <v/>
      </c>
      <c r="CC36" s="232" t="str">
        <f t="array" ref="CC36">IF(N36="","",
IF(INDEX(Settings!$H:$H,MATCH(CC$1,Settings!$G:$G,0))=TRUE,
100-100*(N36-MINIFS(N:N,$E:$E,$E36))/(MAXIFS(N:N,$E:$E,$E36)-MINIFS(N:N,$E:$E,$E36)),
100*(N36-MINIFS(N:N,$E:$E,$E36))/(MAXIFS(N:N,$E:$E,$E36)-MINIFS(N:N,$E:$E,$E36))))</f>
        <v/>
      </c>
      <c r="CD36" s="232" t="str">
        <f t="array" ref="CD36">IF(O36="","",
IF(INDEX(Settings!$H:$H,MATCH(CD$1,Settings!$G:$G,0))=TRUE,
100-100*(O36-MINIFS(O:O,$E:$E,$E36))/(MAXIFS(O:O,$E:$E,$E36)-MINIFS(O:O,$E:$E,$E36)),
100*(O36-MINIFS(O:O,$E:$E,$E36))/(MAXIFS(O:O,$E:$E,$E36)-MINIFS(O:O,$E:$E,$E36))))</f>
        <v/>
      </c>
      <c r="CE36" s="232" t="str">
        <f t="array" ref="CE36">IF(P36="","",
IF(INDEX(Settings!$H:$H,MATCH(CE$1,Settings!$G:$G,0))=TRUE,
100-100*(P36-MINIFS(P:P,$E:$E,$E36))/(MAXIFS(P:P,$E:$E,$E36)-MINIFS(P:P,$E:$E,$E36)),
100*(P36-MINIFS(P:P,$E:$E,$E36))/(MAXIFS(P:P,$E:$E,$E36)-MINIFS(P:P,$E:$E,$E36))))</f>
        <v/>
      </c>
      <c r="CF36" s="232" t="str">
        <f t="array" ref="CF36">IF(Q36="","",
IF(INDEX(Settings!$H:$H,MATCH(CF$1,Settings!$G:$G,0))=TRUE,
100-100*(Q36-MINIFS(Q:Q,$E:$E,$E36))/(MAXIFS(Q:Q,$E:$E,$E36)-MINIFS(Q:Q,$E:$E,$E36)),
100*(Q36-MINIFS(Q:Q,$E:$E,$E36))/(MAXIFS(Q:Q,$E:$E,$E36)-MINIFS(Q:Q,$E:$E,$E36))))</f>
        <v/>
      </c>
      <c r="CG36" s="232" t="str">
        <f t="array" ref="CG36">IF(R36="","",
IF(INDEX(Settings!$H:$H,MATCH(CG$1,Settings!$G:$G,0))=TRUE,
100-100*(R36-MINIFS(R:R,$E:$E,$E36))/(MAXIFS(R:R,$E:$E,$E36)-MINIFS(R:R,$E:$E,$E36)),
100*(R36-MINIFS(R:R,$E:$E,$E36))/(MAXIFS(R:R,$E:$E,$E36)-MINIFS(R:R,$E:$E,$E36))))</f>
        <v/>
      </c>
      <c r="CH36" s="232" t="str">
        <f t="array" ref="CH36">IF(S36="","",
IF(INDEX(Settings!$H:$H,MATCH(CH$1,Settings!$G:$G,0))=TRUE,
100-100*(S36-MINIFS(S:S,$E:$E,$E36))/(MAXIFS(S:S,$E:$E,$E36)-MINIFS(S:S,$E:$E,$E36)),
100*(S36-MINIFS(S:S,$E:$E,$E36))/(MAXIFS(S:S,$E:$E,$E36)-MINIFS(S:S,$E:$E,$E36))))</f>
        <v/>
      </c>
      <c r="CI36" s="232" t="str">
        <f t="array" ref="CI36">IF(T36="","",
IF(INDEX(Settings!$H:$H,MATCH(CI$1,Settings!$G:$G,0))=TRUE,
100-100*(T36-MINIFS(T:T,$E:$E,$E36))/(MAXIFS(T:T,$E:$E,$E36)-MINIFS(T:T,$E:$E,$E36)),
100*(T36-MINIFS(T:T,$E:$E,$E36))/(MAXIFS(T:T,$E:$E,$E36)-MINIFS(T:T,$E:$E,$E36))))</f>
        <v/>
      </c>
      <c r="CJ36" s="232" t="str">
        <f t="array" ref="CJ36">IF(U36="","",
IF(INDEX(Settings!$H:$H,MATCH(CJ$1,Settings!$G:$G,0))=TRUE,
100-100*(U36-MINIFS(U:U,$E:$E,$E36))/(MAXIFS(U:U,$E:$E,$E36)-MINIFS(U:U,$E:$E,$E36)),
100*(U36-MINIFS(U:U,$E:$E,$E36))/(MAXIFS(U:U,$E:$E,$E36)-MINIFS(U:U,$E:$E,$E36))))</f>
        <v/>
      </c>
      <c r="CK36" s="232" t="str">
        <f t="array" ref="CK36">IF(V36="","",
IF(INDEX(Settings!$H:$H,MATCH(CK$1,Settings!$G:$G,0))=TRUE,
100-100*(V36-MINIFS(V:V,$E:$E,$E36))/(MAXIFS(V:V,$E:$E,$E36)-MINIFS(V:V,$E:$E,$E36)),
100*(V36-MINIFS(V:V,$E:$E,$E36))/(MAXIFS(V:V,$E:$E,$E36)-MINIFS(V:V,$E:$E,$E36))))</f>
        <v/>
      </c>
      <c r="CL36" s="232" t="str">
        <f t="array" ref="CL36">IF(W36="","",
IF(INDEX(Settings!$H:$H,MATCH(CL$1,Settings!$G:$G,0))=TRUE,
100-100*(W36-MINIFS(W:W,$E:$E,$E36))/(MAXIFS(W:W,$E:$E,$E36)-MINIFS(W:W,$E:$E,$E36)),
100*(W36-MINIFS(W:W,$E:$E,$E36))/(MAXIFS(W:W,$E:$E,$E36)-MINIFS(W:W,$E:$E,$E36))))</f>
        <v/>
      </c>
      <c r="CM36" s="232" t="str">
        <f t="array" ref="CM36">IF(X36="","",
IF(INDEX(Settings!$H:$H,MATCH(CM$1,Settings!$G:$G,0))=TRUE,
100-100*(X36-MINIFS(X:X,$E:$E,$E36))/(MAXIFS(X:X,$E:$E,$E36)-MINIFS(X:X,$E:$E,$E36)),
100*(X36-MINIFS(X:X,$E:$E,$E36))/(MAXIFS(X:X,$E:$E,$E36)-MINIFS(X:X,$E:$E,$E36))))</f>
        <v/>
      </c>
      <c r="CN36" s="232" t="str">
        <f t="array" ref="CN36">IF(Y36="","",
IF(INDEX(Settings!$H:$H,MATCH(CN$1,Settings!$G:$G,0))=TRUE,
100-100*(Y36-MINIFS(Y:Y,$E:$E,$E36))/(MAXIFS(Y:Y,$E:$E,$E36)-MINIFS(Y:Y,$E:$E,$E36)),
100*(Y36-MINIFS(Y:Y,$E:$E,$E36))/(MAXIFS(Y:Y,$E:$E,$E36)-MINIFS(Y:Y,$E:$E,$E36))))</f>
        <v/>
      </c>
      <c r="CO36" s="232" t="str">
        <f t="array" ref="CO36">IF(Z36="","",
IF(INDEX(Settings!$H:$H,MATCH(CO$1,Settings!$G:$G,0))=TRUE,
100-100*(Z36-MINIFS(Z:Z,$E:$E,$E36))/(MAXIFS(Z:Z,$E:$E,$E36)-MINIFS(Z:Z,$E:$E,$E36)),
100*(Z36-MINIFS(Z:Z,$E:$E,$E36))/(MAXIFS(Z:Z,$E:$E,$E36)-MINIFS(Z:Z,$E:$E,$E36))))</f>
        <v/>
      </c>
      <c r="CP36" s="232" t="str">
        <f t="array" ref="CP36">IF(AA36="","",
IF(INDEX(Settings!$H:$H,MATCH(CP$1,Settings!$G:$G,0))=TRUE,
100-100*(AA36-MINIFS(AA:AA,$E:$E,$E36))/(MAXIFS(AA:AA,$E:$E,$E36)-MINIFS(AA:AA,$E:$E,$E36)),
100*(AA36-MINIFS(AA:AA,$E:$E,$E36))/(MAXIFS(AA:AA,$E:$E,$E36)-MINIFS(AA:AA,$E:$E,$E36))))</f>
        <v/>
      </c>
      <c r="CQ36" s="232" t="str">
        <f t="array" ref="CQ36">IF(AB36="","",
IF(INDEX(Settings!$H:$H,MATCH(CQ$1,Settings!$G:$G,0))=TRUE,
100-100*(AB36-MINIFS(AB:AB,$E:$E,$E36))/(MAXIFS(AB:AB,$E:$E,$E36)-MINIFS(AB:AB,$E:$E,$E36)),
100*(AB36-MINIFS(AB:AB,$E:$E,$E36))/(MAXIFS(AB:AB,$E:$E,$E36)-MINIFS(AB:AB,$E:$E,$E36))))</f>
        <v/>
      </c>
      <c r="CR36" s="232" t="str">
        <f t="array" ref="CR36">IF(AC36="","",
IF(INDEX(Settings!$H:$H,MATCH(CR$1,Settings!$G:$G,0))=TRUE,
100-100*(AC36-MINIFS(AC:AC,$E:$E,$E36))/(MAXIFS(AC:AC,$E:$E,$E36)-MINIFS(AC:AC,$E:$E,$E36)),
100*(AC36-MINIFS(AC:AC,$E:$E,$E36))/(MAXIFS(AC:AC,$E:$E,$E36)-MINIFS(AC:AC,$E:$E,$E36))))</f>
        <v/>
      </c>
      <c r="CS36" s="232" t="str">
        <f t="array" ref="CS36">IF(AD36="","",
IF(INDEX(Settings!$H:$H,MATCH(CS$1,Settings!$G:$G,0))=TRUE,
100-100*(AD36-MINIFS(AD:AD,$E:$E,$E36))/(MAXIFS(AD:AD,$E:$E,$E36)-MINIFS(AD:AD,$E:$E,$E36)),
100*(AD36-MINIFS(AD:AD,$E:$E,$E36))/(MAXIFS(AD:AD,$E:$E,$E36)-MINIFS(AD:AD,$E:$E,$E36))))</f>
        <v/>
      </c>
      <c r="CT36" s="232" t="str">
        <f t="array" ref="CT36">IF(AE36="","",
IF(INDEX(Settings!$H:$H,MATCH(CT$1,Settings!$G:$G,0))=TRUE,
100-100*(AE36-MINIFS(AE:AE,$E:$E,$E36))/(MAXIFS(AE:AE,$E:$E,$E36)-MINIFS(AE:AE,$E:$E,$E36)),
100*(AE36-MINIFS(AE:AE,$E:$E,$E36))/(MAXIFS(AE:AE,$E:$E,$E36)-MINIFS(AE:AE,$E:$E,$E36))))</f>
        <v/>
      </c>
      <c r="CU36" s="232" t="str">
        <f t="array" ref="CU36">IF(AF36="","",
IF(INDEX(Settings!$H:$H,MATCH(CU$1,Settings!$G:$G,0))=TRUE,
100-100*(AF36-MINIFS(AF:AF,$E:$E,$E36))/(MAXIFS(AF:AF,$E:$E,$E36)-MINIFS(AF:AF,$E:$E,$E36)),
100*(AF36-MINIFS(AF:AF,$E:$E,$E36))/(MAXIFS(AF:AF,$E:$E,$E36)-MINIFS(AF:AF,$E:$E,$E36))))</f>
        <v/>
      </c>
      <c r="CV36" s="232" t="str">
        <f t="array" ref="CV36">IF(AG36="","",
IF(INDEX(Settings!$H:$H,MATCH(CV$1,Settings!$G:$G,0))=TRUE,
100-100*(AG36-MINIFS(AG:AG,$E:$E,$E36))/(MAXIFS(AG:AG,$E:$E,$E36)-MINIFS(AG:AG,$E:$E,$E36)),
100*(AG36-MINIFS(AG:AG,$E:$E,$E36))/(MAXIFS(AG:AG,$E:$E,$E36)-MINIFS(AG:AG,$E:$E,$E36))))</f>
        <v/>
      </c>
      <c r="CW36" s="232" t="str">
        <f t="array" ref="CW36">IF(AH36="","",
IF(INDEX(Settings!$H:$H,MATCH(CW$1,Settings!$G:$G,0))=TRUE,
100-100*(AH36-MINIFS(AH:AH,$E:$E,$E36))/(MAXIFS(AH:AH,$E:$E,$E36)-MINIFS(AH:AH,$E:$E,$E36)),
100*(AH36-MINIFS(AH:AH,$E:$E,$E36))/(MAXIFS(AH:AH,$E:$E,$E36)-MINIFS(AH:AH,$E:$E,$E36))))</f>
        <v/>
      </c>
      <c r="CX36" s="232" t="str">
        <f t="array" ref="CX36">IF(AI36="","",
IF(INDEX(Settings!$H:$H,MATCH(CX$1,Settings!$G:$G,0))=TRUE,
100-100*(AI36-MINIFS(AI:AI,$E:$E,$E36))/(MAXIFS(AI:AI,$E:$E,$E36)-MINIFS(AI:AI,$E:$E,$E36)),
100*(AI36-MINIFS(AI:AI,$E:$E,$E36))/(MAXIFS(AI:AI,$E:$E,$E36)-MINIFS(AI:AI,$E:$E,$E36))))</f>
        <v/>
      </c>
      <c r="CY36" s="232" t="str">
        <f t="array" ref="CY36">IF(AJ36="","",
IF(INDEX(Settings!$H:$H,MATCH(CY$1,Settings!$G:$G,0))=TRUE,
100-100*(AJ36-MINIFS(AJ:AJ,$E:$E,$E36))/(MAXIFS(AJ:AJ,$E:$E,$E36)-MINIFS(AJ:AJ,$E:$E,$E36)),
100*(AJ36-MINIFS(AJ:AJ,$E:$E,$E36))/(MAXIFS(AJ:AJ,$E:$E,$E36)-MINIFS(AJ:AJ,$E:$E,$E36))))</f>
        <v/>
      </c>
      <c r="CZ36" s="232" t="str">
        <f t="array" ref="CZ36">IF(AK36="","",
IF(INDEX(Settings!$H:$H,MATCH(CZ$1,Settings!$G:$G,0))=TRUE,
100-100*(AK36-MINIFS(AK:AK,$E:$E,$E36))/(MAXIFS(AK:AK,$E:$E,$E36)-MINIFS(AK:AK,$E:$E,$E36)),
100*(AK36-MINIFS(AK:AK,$E:$E,$E36))/(MAXIFS(AK:AK,$E:$E,$E36)-MINIFS(AK:AK,$E:$E,$E36))))</f>
        <v/>
      </c>
      <c r="DA36" s="232" t="str">
        <f t="array" ref="DA36">IF(AL36="","",
IF(INDEX(Settings!$H:$H,MATCH(DA$1,Settings!$G:$G,0))=TRUE,
100-100*(AL36-MINIFS(AL:AL,$E:$E,$E36))/(MAXIFS(AL:AL,$E:$E,$E36)-MINIFS(AL:AL,$E:$E,$E36)),
100*(AL36-MINIFS(AL:AL,$E:$E,$E36))/(MAXIFS(AL:AL,$E:$E,$E36)-MINIFS(AL:AL,$E:$E,$E36))))</f>
        <v/>
      </c>
      <c r="DB36" s="232" t="str">
        <f t="array" ref="DB36">IF(AM36="","",
IF(INDEX(Settings!$H:$H,MATCH(DB$1,Settings!$G:$G,0))=TRUE,
100-100*(AM36-MINIFS(AM:AM,$E:$E,$E36))/(MAXIFS(AM:AM,$E:$E,$E36)-MINIFS(AM:AM,$E:$E,$E36)),
100*(AM36-MINIFS(AM:AM,$E:$E,$E36))/(MAXIFS(AM:AM,$E:$E,$E36)-MINIFS(AM:AM,$E:$E,$E36))))</f>
        <v/>
      </c>
      <c r="DC36" s="232" t="str">
        <f t="array" ref="DC36">IF(AN36="","",
IF(INDEX(Settings!$H:$H,MATCH(DC$1,Settings!$G:$G,0))=TRUE,
100-100*(AN36-MINIFS(AN:AN,$E:$E,$E36))/(MAXIFS(AN:AN,$E:$E,$E36)-MINIFS(AN:AN,$E:$E,$E36)),
100*(AN36-MINIFS(AN:AN,$E:$E,$E36))/(MAXIFS(AN:AN,$E:$E,$E36)-MINIFS(AN:AN,$E:$E,$E36))))</f>
        <v/>
      </c>
      <c r="DD36" s="232" t="str">
        <f t="array" ref="DD36">IF(AO36="","",
IF(INDEX(Settings!$H:$H,MATCH(DD$1,Settings!$G:$G,0))=TRUE,
100-100*(AO36-MINIFS(AO:AO,$E:$E,$E36))/(MAXIFS(AO:AO,$E:$E,$E36)-MINIFS(AO:AO,$E:$E,$E36)),
100*(AO36-MINIFS(AO:AO,$E:$E,$E36))/(MAXIFS(AO:AO,$E:$E,$E36)-MINIFS(AO:AO,$E:$E,$E36))))</f>
        <v/>
      </c>
      <c r="DE36" s="232" t="str">
        <f t="array" ref="DE36">IF(AP36="","",
IF(INDEX(Settings!$H:$H,MATCH(DE$1,Settings!$G:$G,0))=TRUE,
100-100*(AP36-MINIFS(AP:AP,$E:$E,$E36))/(MAXIFS(AP:AP,$E:$E,$E36)-MINIFS(AP:AP,$E:$E,$E36)),
100*(AP36-MINIFS(AP:AP,$E:$E,$E36))/(MAXIFS(AP:AP,$E:$E,$E36)-MINIFS(AP:AP,$E:$E,$E36))))</f>
        <v/>
      </c>
      <c r="DF36" s="232" t="str">
        <f t="array" ref="DF36">IF(AQ36="","",
IF(INDEX(Settings!$H:$H,MATCH(DF$1,Settings!$G:$G,0))=TRUE,
100-100*(AQ36-MINIFS(AQ:AQ,$E:$E,$E36))/(MAXIFS(AQ:AQ,$E:$E,$E36)-MINIFS(AQ:AQ,$E:$E,$E36)),
100*(AQ36-MINIFS(AQ:AQ,$E:$E,$E36))/(MAXIFS(AQ:AQ,$E:$E,$E36)-MINIFS(AQ:AQ,$E:$E,$E36))))</f>
        <v/>
      </c>
      <c r="DG36" s="232" t="str">
        <f t="array" ref="DG36">IF(AR36="","",
IF(INDEX(Settings!$H:$H,MATCH(DG$1,Settings!$G:$G,0))=TRUE,
100-100*(AR36-MINIFS(AR:AR,$E:$E,$E36))/(MAXIFS(AR:AR,$E:$E,$E36)-MINIFS(AR:AR,$E:$E,$E36)),
100*(AR36-MINIFS(AR:AR,$E:$E,$E36))/(MAXIFS(AR:AR,$E:$E,$E36)-MINIFS(AR:AR,$E:$E,$E36))))</f>
        <v/>
      </c>
      <c r="DH36" s="232" t="str">
        <f t="array" ref="DH36">IF(AS36="","",
IF(INDEX(Settings!$H:$H,MATCH(DH$1,Settings!$G:$G,0))=TRUE,
100-100*(AS36-MINIFS(AS:AS,$E:$E,$E36))/(MAXIFS(AS:AS,$E:$E,$E36)-MINIFS(AS:AS,$E:$E,$E36)),
100*(AS36-MINIFS(AS:AS,$E:$E,$E36))/(MAXIFS(AS:AS,$E:$E,$E36)-MINIFS(AS:AS,$E:$E,$E36))))</f>
        <v/>
      </c>
      <c r="DI36" s="232" t="str">
        <f t="array" ref="DI36">IF(AT36="","",
IF(INDEX(Settings!$H:$H,MATCH(DI$1,Settings!$G:$G,0))=TRUE,
100-100*(AT36-MINIFS(AT:AT,$E:$E,$E36))/(MAXIFS(AT:AT,$E:$E,$E36)-MINIFS(AT:AT,$E:$E,$E36)),
100*(AT36-MINIFS(AT:AT,$E:$E,$E36))/(MAXIFS(AT:AT,$E:$E,$E36)-MINIFS(AT:AT,$E:$E,$E36))))</f>
        <v/>
      </c>
      <c r="DJ36" s="232" t="str">
        <f t="array" ref="DJ36">IF(AU36="","",
IF(INDEX(Settings!$H:$H,MATCH(DJ$1,Settings!$G:$G,0))=TRUE,
100-100*(AU36-MINIFS(AU:AU,$E:$E,$E36))/(MAXIFS(AU:AU,$E:$E,$E36)-MINIFS(AU:AU,$E:$E,$E36)),
100*(AU36-MINIFS(AU:AU,$E:$E,$E36))/(MAXIFS(AU:AU,$E:$E,$E36)-MINIFS(AU:AU,$E:$E,$E36))))</f>
        <v/>
      </c>
      <c r="DK36" s="232" t="str">
        <f t="array" ref="DK36">IF(AV36="","",
IF(INDEX(Settings!$H:$H,MATCH(DK$1,Settings!$G:$G,0))=TRUE,
100-100*(AV36-MINIFS(AV:AV,$E:$E,$E36))/(MAXIFS(AV:AV,$E:$E,$E36)-MINIFS(AV:AV,$E:$E,$E36)),
100*(AV36-MINIFS(AV:AV,$E:$E,$E36))/(MAXIFS(AV:AV,$E:$E,$E36)-MINIFS(AV:AV,$E:$E,$E36))))</f>
        <v/>
      </c>
      <c r="DL36" s="232" t="str">
        <f t="array" ref="DL36">IF(AW36="","",
IF(INDEX(Settings!$H:$H,MATCH(DL$1,Settings!$G:$G,0))=TRUE,
100-100*(AW36-MINIFS(AW:AW,$E:$E,$E36))/(MAXIFS(AW:AW,$E:$E,$E36)-MINIFS(AW:AW,$E:$E,$E36)),
100*(AW36-MINIFS(AW:AW,$E:$E,$E36))/(MAXIFS(AW:AW,$E:$E,$E36)-MINIFS(AW:AW,$E:$E,$E36))))</f>
        <v/>
      </c>
      <c r="DM36" s="232" t="str">
        <f t="array" ref="DM36">IF(AX36="","",
IF(INDEX(Settings!$H:$H,MATCH(DM$1,Settings!$G:$G,0))=TRUE,
100-100*(AX36-MINIFS(AX:AX,$E:$E,$E36))/(MAXIFS(AX:AX,$E:$E,$E36)-MINIFS(AX:AX,$E:$E,$E36)),
100*(AX36-MINIFS(AX:AX,$E:$E,$E36))/(MAXIFS(AX:AX,$E:$E,$E36)-MINIFS(AX:AX,$E:$E,$E36))))</f>
        <v/>
      </c>
      <c r="DN36" s="232" t="str">
        <f t="array" ref="DN36">IF(AY36="","",
IF(INDEX(Settings!$H:$H,MATCH(DN$1,Settings!$G:$G,0))=TRUE,
100-100*(AY36-MINIFS(AY:AY,$E:$E,$E36))/(MAXIFS(AY:AY,$E:$E,$E36)-MINIFS(AY:AY,$E:$E,$E36)),
100*(AY36-MINIFS(AY:AY,$E:$E,$E36))/(MAXIFS(AY:AY,$E:$E,$E36)-MINIFS(AY:AY,$E:$E,$E36))))</f>
        <v/>
      </c>
      <c r="DO36" s="232" t="str">
        <f t="array" ref="DO36">IF(AZ36="","",
IF(INDEX(Settings!$H:$H,MATCH(DO$1,Settings!$G:$G,0))=TRUE,
100-100*(AZ36-MINIFS(AZ:AZ,$E:$E,$E36))/(MAXIFS(AZ:AZ,$E:$E,$E36)-MINIFS(AZ:AZ,$E:$E,$E36)),
100*(AZ36-MINIFS(AZ:AZ,$E:$E,$E36))/(MAXIFS(AZ:AZ,$E:$E,$E36)-MINIFS(AZ:AZ,$E:$E,$E36))))</f>
        <v/>
      </c>
      <c r="DP36" s="232" t="str">
        <f t="array" ref="DP36">IF(BA36="","",
IF(INDEX(Settings!$H:$H,MATCH(DP$1,Settings!$G:$G,0))=TRUE,
100-100*(BA36-MINIFS(BA:BA,$E:$E,$E36))/(MAXIFS(BA:BA,$E:$E,$E36)-MINIFS(BA:BA,$E:$E,$E36)),
100*(BA36-MINIFS(BA:BA,$E:$E,$E36))/(MAXIFS(BA:BA,$E:$E,$E36)-MINIFS(BA:BA,$E:$E,$E36))))</f>
        <v/>
      </c>
      <c r="DQ36" s="232" t="str">
        <f t="array" ref="DQ36">IF(BB36="","",
IF(INDEX(Settings!$H:$H,MATCH(DQ$1,Settings!$G:$G,0))=TRUE,
100-100*(BB36-MINIFS(BB:BB,$E:$E,$E36))/(MAXIFS(BB:BB,$E:$E,$E36)-MINIFS(BB:BB,$E:$E,$E36)),
100*(BB36-MINIFS(BB:BB,$E:$E,$E36))/(MAXIFS(BB:BB,$E:$E,$E36)-MINIFS(BB:BB,$E:$E,$E36))))</f>
        <v/>
      </c>
      <c r="DR36" s="232" t="str">
        <f t="array" ref="DR36">IF(BC36="","",
IF(INDEX(Settings!$H:$H,MATCH(DR$1,Settings!$G:$G,0))=TRUE,
100-100*(BC36-MINIFS(BC:BC,$E:$E,$E36))/(MAXIFS(BC:BC,$E:$E,$E36)-MINIFS(BC:BC,$E:$E,$E36)),
100*(BC36-MINIFS(BC:BC,$E:$E,$E36))/(MAXIFS(BC:BC,$E:$E,$E36)-MINIFS(BC:BC,$E:$E,$E36))))</f>
        <v/>
      </c>
      <c r="DS36" s="232" t="str">
        <f t="array" ref="DS36">IF(BD36="","",
IF(INDEX(Settings!$H:$H,MATCH(DS$1,Settings!$G:$G,0))=TRUE,
100-100*(BD36-MINIFS(BD:BD,$E:$E,$E36))/(MAXIFS(BD:BD,$E:$E,$E36)-MINIFS(BD:BD,$E:$E,$E36)),
100*(BD36-MINIFS(BD:BD,$E:$E,$E36))/(MAXIFS(BD:BD,$E:$E,$E36)-MINIFS(BD:BD,$E:$E,$E36))))</f>
        <v/>
      </c>
      <c r="DT36" s="232" t="str">
        <f t="array" ref="DT36">IF(BE36="","",
IF(INDEX(Settings!$H:$H,MATCH(DT$1,Settings!$G:$G,0))=TRUE,
100-100*(BE36-MINIFS(BE:BE,$E:$E,$E36))/(MAXIFS(BE:BE,$E:$E,$E36)-MINIFS(BE:BE,$E:$E,$E36)),
100*(BE36-MINIFS(BE:BE,$E:$E,$E36))/(MAXIFS(BE:BE,$E:$E,$E36)-MINIFS(BE:BE,$E:$E,$E36))))</f>
        <v/>
      </c>
      <c r="DU36" s="232" t="str">
        <f t="array" ref="DU36">IF(BF36="","",
IF(INDEX(Settings!$H:$H,MATCH(DU$1,Settings!$G:$G,0))=TRUE,
100-100*(BF36-MINIFS(BF:BF,$E:$E,$E36))/(MAXIFS(BF:BF,$E:$E,$E36)-MINIFS(BF:BF,$E:$E,$E36)),
100*(BF36-MINIFS(BF:BF,$E:$E,$E36))/(MAXIFS(BF:BF,$E:$E,$E36)-MINIFS(BF:BF,$E:$E,$E36))))</f>
        <v/>
      </c>
      <c r="DV36" s="232" t="str">
        <f t="array" ref="DV36">IF(BG36="","",
IF(INDEX(Settings!$H:$H,MATCH(DV$1,Settings!$G:$G,0))=TRUE,
100-100*(BG36-MINIFS(BG:BG,$E:$E,$E36))/(MAXIFS(BG:BG,$E:$E,$E36)-MINIFS(BG:BG,$E:$E,$E36)),
100*(BG36-MINIFS(BG:BG,$E:$E,$E36))/(MAXIFS(BG:BG,$E:$E,$E36)-MINIFS(BG:BG,$E:$E,$E36))))</f>
        <v/>
      </c>
      <c r="DW36" s="232" t="str">
        <f t="array" ref="DW36">IF(BH36="","",
IF(INDEX(Settings!$H:$H,MATCH(DW$1,Settings!$G:$G,0))=TRUE,
100-100*(BH36-MINIFS(BH:BH,$E:$E,$E36))/(MAXIFS(BH:BH,$E:$E,$E36)-MINIFS(BH:BH,$E:$E,$E36)),
100*(BH36-MINIFS(BH:BH,$E:$E,$E36))/(MAXIFS(BH:BH,$E:$E,$E36)-MINIFS(BH:BH,$E:$E,$E36))))</f>
        <v/>
      </c>
      <c r="DX36" s="232" t="str">
        <f t="array" ref="DX36">IF(BI36="","",
IF(INDEX(Settings!$H:$H,MATCH(DX$1,Settings!$G:$G,0))=TRUE,
100-100*(BI36-MINIFS(BI:BI,$E:$E,$E36))/(MAXIFS(BI:BI,$E:$E,$E36)-MINIFS(BI:BI,$E:$E,$E36)),
100*(BI36-MINIFS(BI:BI,$E:$E,$E36))/(MAXIFS(BI:BI,$E:$E,$E36)-MINIFS(BI:BI,$E:$E,$E36))))</f>
        <v/>
      </c>
      <c r="DY36" s="232" t="str">
        <f t="array" ref="DY36">IF(BJ36="","",
IF(INDEX(Settings!$H:$H,MATCH(DY$1,Settings!$G:$G,0))=TRUE,
100-100*(BJ36-MINIFS(BJ:BJ,$E:$E,$E36))/(MAXIFS(BJ:BJ,$E:$E,$E36)-MINIFS(BJ:BJ,$E:$E,$E36)),
100*(BJ36-MINIFS(BJ:BJ,$E:$E,$E36))/(MAXIFS(BJ:BJ,$E:$E,$E36)-MINIFS(BJ:BJ,$E:$E,$E36))))</f>
        <v/>
      </c>
      <c r="DZ36" s="234"/>
      <c r="EA36" s="234"/>
      <c r="EB36" s="234" t="str">
        <f t="shared" si="8"/>
        <v/>
      </c>
      <c r="EC36" s="234" t="str">
        <f t="shared" si="9"/>
        <v/>
      </c>
      <c r="ED36" s="234" t="str">
        <f t="shared" si="10"/>
        <v/>
      </c>
      <c r="EE36" s="234" t="str">
        <f t="shared" si="11"/>
        <v/>
      </c>
      <c r="EF36" s="234" t="str">
        <f t="shared" si="12"/>
        <v/>
      </c>
      <c r="EG36" s="234" t="str">
        <f t="shared" si="13"/>
        <v/>
      </c>
      <c r="EH36" s="234"/>
      <c r="EI36" s="234"/>
      <c r="EJ36" s="234"/>
      <c r="EK36" s="234"/>
      <c r="EL36" s="234"/>
      <c r="EM36" s="234"/>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3" t="str">
        <f t="shared" si="14"/>
        <v/>
      </c>
      <c r="N37" s="49"/>
      <c r="O37" s="49"/>
      <c r="P37" s="49"/>
      <c r="Q37" s="49"/>
      <c r="R37" s="49"/>
      <c r="S37" s="222" t="str">
        <f>IFERROR(VLOOKUP(AF37, 'YOYO IR Scores'!A:C, 3, FALSE), "")
</f>
        <v/>
      </c>
      <c r="T37" s="49"/>
      <c r="U37" s="49"/>
      <c r="V37" s="49"/>
      <c r="W37" s="49"/>
      <c r="X37" s="224" t="str">
        <f t="shared" si="4"/>
        <v/>
      </c>
      <c r="Y37" s="225" t="str">
        <f t="shared" si="5"/>
        <v/>
      </c>
      <c r="Z37" s="225" t="str">
        <f t="shared" si="6"/>
        <v/>
      </c>
      <c r="AA37" s="224" t="str">
        <f t="shared" si="7"/>
        <v/>
      </c>
      <c r="AB37" s="223"/>
      <c r="AC37" s="223"/>
      <c r="AD37" s="223"/>
      <c r="AE37" s="223" t="str">
        <f>IFERROR(VLOOKUP(AF37, 'YOYO IR Scores'!A:C, 2, FALSE), "")</f>
        <v/>
      </c>
      <c r="AF37" s="223"/>
      <c r="AG37" s="223"/>
      <c r="AH37" s="223"/>
      <c r="AI37" s="223"/>
      <c r="AJ37" s="223"/>
      <c r="AK37" s="223"/>
      <c r="AL37" s="223"/>
      <c r="AM37" s="223"/>
      <c r="AN37" s="223"/>
      <c r="AO37" s="223"/>
      <c r="AP37" s="223"/>
      <c r="AQ37" s="223"/>
      <c r="AR37" s="223"/>
      <c r="AS37" s="223"/>
      <c r="AT37" s="223"/>
      <c r="AU37" s="223"/>
      <c r="AV37" s="223"/>
      <c r="AW37" s="223"/>
      <c r="AX37" s="223"/>
      <c r="AY37" s="223"/>
      <c r="AZ37" s="223"/>
      <c r="BA37" s="223"/>
      <c r="BB37" s="223"/>
      <c r="BC37" s="223"/>
      <c r="BD37" s="223"/>
      <c r="BE37" s="223"/>
      <c r="BF37" s="223"/>
      <c r="BG37" s="223"/>
      <c r="BH37" s="223"/>
      <c r="BI37" s="223"/>
      <c r="BJ37" s="223"/>
      <c r="BK37" s="223" t="str">
        <f t="array" ref="BK37">IF(J37="","",
IF(INDEX(Settings!$H:$H,MATCH(BY$1,Settings!$G:$G,0))=TRUE,
100-100*(J37-MIN(J:J))/(MAX(J:J)-MIN(J:J)),
100*(J37-MIN(J:J))/(MAX(J:J)-MIN(J:J))))</f>
        <v/>
      </c>
      <c r="BL37" s="223" t="str">
        <f t="array" ref="BL37">IF(J37="","",
IF(INDEX(Settings!$H:$H,MATCH(BY$1,Settings!$G:$G,0))=TRUE,
100-100*(J37-MINIFS(J:J,$E:$E,$E37))/(MAXIFS(J:J,$E:$E,$E37)-MINIFS(J:J,$E:$E,$E37)),
100*(J37-MINIFS(J:J,$E:$E,$E37))/(MAXIFS(J:J,$E:$E,$E37)-MINIFS(J:J,$E:$E,$E37))))</f>
        <v/>
      </c>
      <c r="BM37" s="223"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4" t="str">
        <f t="array" ref="BQ37">IF(J37="","",
IF(INDEX(Settings!$H:$H,MATCH(BY$1,Settings!$G:$G,0))=TRUE,
-1*(J37-AVERAGE(J:J))/STDEV(J:J),
(J37-AVERAGE(J:J))/STDEV(J:J)))</f>
        <v/>
      </c>
      <c r="BR37" s="224" t="str">
        <f>IFERROR(__xludf.DUMMYFUNCTION("IF(J37="""","""",
IF(INDEX(Settings!$H:$H,MATCH(BY$1,Settings!$G:$G,0))=TRUE,
-1*(J37-AVERAGEIFS(J:J,$E:$E,$E37))/STDEV(FILTER(J:J,$E:$E=$E37)),
(J37-AVERAGEIFS(J:J,$E:$E,$E37))/STDEV(FILTER(J:J,$E:$E=$E37))))"),"")</f>
        <v/>
      </c>
      <c r="BS37" s="224"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3" t="str">
        <f t="array" ref="BY37">IF(J37="","",
IF(INDEX(Settings!$H:$H,MATCH(BY$1,Settings!$G:$G,0))=TRUE,
100-100*(J37-MINIFS(J:J,$E:$E,$E37))/(MAXIFS(J:J,$E:$E,$E37)-MINIFS(J:J,$E:$E,$E37)),
100*(J37-MINIFS(J:J,$E:$E,$E37))/(MAXIFS(J:J,$E:$E,$E37)-MINIFS(J:J,$E:$E,$E37))))</f>
        <v/>
      </c>
      <c r="BZ37" s="223" t="str">
        <f t="array" ref="BZ37">IF(K37="","",
IF(INDEX(Settings!$H:$H,MATCH(BZ$1,Settings!$G:$G,0))=TRUE,
100-100*(K37-MINIFS(K:K,$E:$E,$E37))/(MAXIFS(K:K,$E:$E,$E37)-MINIFS(K:K,$E:$E,$E37)),
100*(K37-MINIFS(K:K,$E:$E,$E37))/(MAXIFS(K:K,$E:$E,$E37)-MINIFS(K:K,$E:$E,$E37))))</f>
        <v/>
      </c>
      <c r="CA37" s="223" t="str">
        <f t="array" ref="CA37">IF(L37="","",
IF(INDEX(Settings!$H:$H,MATCH(CA$1,Settings!$G:$G,0))=TRUE,
100-100*(L37-MINIFS(L:L,$E:$E,$E37))/(MAXIFS(L:L,$E:$E,$E37)-MINIFS(L:L,$E:$E,$E37)),
100*(L37-MINIFS(L:L,$E:$E,$E37))/(MAXIFS(L:L,$E:$E,$E37)-MINIFS(L:L,$E:$E,$E37))))</f>
        <v/>
      </c>
      <c r="CB37" s="223" t="str">
        <f t="array" ref="CB37">IF(M37="","",
IF(INDEX(Settings!$H:$H,MATCH(CB$1,Settings!$G:$G,0))=TRUE,
100-100*(M37-MINIFS(M:M,$E:$E,$E37))/(MAXIFS(M:M,$E:$E,$E37)-MINIFS(M:M,$E:$E,$E37)),
100*(M37-MINIFS(M:M,$E:$E,$E37))/(MAXIFS(M:M,$E:$E,$E37)-MINIFS(M:M,$E:$E,$E37))))</f>
        <v/>
      </c>
      <c r="CC37" s="223" t="str">
        <f t="array" ref="CC37">IF(N37="","",
IF(INDEX(Settings!$H:$H,MATCH(CC$1,Settings!$G:$G,0))=TRUE,
100-100*(N37-MINIFS(N:N,$E:$E,$E37))/(MAXIFS(N:N,$E:$E,$E37)-MINIFS(N:N,$E:$E,$E37)),
100*(N37-MINIFS(N:N,$E:$E,$E37))/(MAXIFS(N:N,$E:$E,$E37)-MINIFS(N:N,$E:$E,$E37))))</f>
        <v/>
      </c>
      <c r="CD37" s="223" t="str">
        <f t="array" ref="CD37">IF(O37="","",
IF(INDEX(Settings!$H:$H,MATCH(CD$1,Settings!$G:$G,0))=TRUE,
100-100*(O37-MINIFS(O:O,$E:$E,$E37))/(MAXIFS(O:O,$E:$E,$E37)-MINIFS(O:O,$E:$E,$E37)),
100*(O37-MINIFS(O:O,$E:$E,$E37))/(MAXIFS(O:O,$E:$E,$E37)-MINIFS(O:O,$E:$E,$E37))))</f>
        <v/>
      </c>
      <c r="CE37" s="223" t="str">
        <f t="array" ref="CE37">IF(P37="","",
IF(INDEX(Settings!$H:$H,MATCH(CE$1,Settings!$G:$G,0))=TRUE,
100-100*(P37-MINIFS(P:P,$E:$E,$E37))/(MAXIFS(P:P,$E:$E,$E37)-MINIFS(P:P,$E:$E,$E37)),
100*(P37-MINIFS(P:P,$E:$E,$E37))/(MAXIFS(P:P,$E:$E,$E37)-MINIFS(P:P,$E:$E,$E37))))</f>
        <v/>
      </c>
      <c r="CF37" s="223" t="str">
        <f t="array" ref="CF37">IF(Q37="","",
IF(INDEX(Settings!$H:$H,MATCH(CF$1,Settings!$G:$G,0))=TRUE,
100-100*(Q37-MINIFS(Q:Q,$E:$E,$E37))/(MAXIFS(Q:Q,$E:$E,$E37)-MINIFS(Q:Q,$E:$E,$E37)),
100*(Q37-MINIFS(Q:Q,$E:$E,$E37))/(MAXIFS(Q:Q,$E:$E,$E37)-MINIFS(Q:Q,$E:$E,$E37))))</f>
        <v/>
      </c>
      <c r="CG37" s="223" t="str">
        <f t="array" ref="CG37">IF(R37="","",
IF(INDEX(Settings!$H:$H,MATCH(CG$1,Settings!$G:$G,0))=TRUE,
100-100*(R37-MINIFS(R:R,$E:$E,$E37))/(MAXIFS(R:R,$E:$E,$E37)-MINIFS(R:R,$E:$E,$E37)),
100*(R37-MINIFS(R:R,$E:$E,$E37))/(MAXIFS(R:R,$E:$E,$E37)-MINIFS(R:R,$E:$E,$E37))))</f>
        <v/>
      </c>
      <c r="CH37" s="223" t="str">
        <f t="array" ref="CH37">IF(S37="","",
IF(INDEX(Settings!$H:$H,MATCH(CH$1,Settings!$G:$G,0))=TRUE,
100-100*(S37-MINIFS(S:S,$E:$E,$E37))/(MAXIFS(S:S,$E:$E,$E37)-MINIFS(S:S,$E:$E,$E37)),
100*(S37-MINIFS(S:S,$E:$E,$E37))/(MAXIFS(S:S,$E:$E,$E37)-MINIFS(S:S,$E:$E,$E37))))</f>
        <v/>
      </c>
      <c r="CI37" s="223" t="str">
        <f t="array" ref="CI37">IF(T37="","",
IF(INDEX(Settings!$H:$H,MATCH(CI$1,Settings!$G:$G,0))=TRUE,
100-100*(T37-MINIFS(T:T,$E:$E,$E37))/(MAXIFS(T:T,$E:$E,$E37)-MINIFS(T:T,$E:$E,$E37)),
100*(T37-MINIFS(T:T,$E:$E,$E37))/(MAXIFS(T:T,$E:$E,$E37)-MINIFS(T:T,$E:$E,$E37))))</f>
        <v/>
      </c>
      <c r="CJ37" s="223" t="str">
        <f t="array" ref="CJ37">IF(U37="","",
IF(INDEX(Settings!$H:$H,MATCH(CJ$1,Settings!$G:$G,0))=TRUE,
100-100*(U37-MINIFS(U:U,$E:$E,$E37))/(MAXIFS(U:U,$E:$E,$E37)-MINIFS(U:U,$E:$E,$E37)),
100*(U37-MINIFS(U:U,$E:$E,$E37))/(MAXIFS(U:U,$E:$E,$E37)-MINIFS(U:U,$E:$E,$E37))))</f>
        <v/>
      </c>
      <c r="CK37" s="223" t="str">
        <f t="array" ref="CK37">IF(V37="","",
IF(INDEX(Settings!$H:$H,MATCH(CK$1,Settings!$G:$G,0))=TRUE,
100-100*(V37-MINIFS(V:V,$E:$E,$E37))/(MAXIFS(V:V,$E:$E,$E37)-MINIFS(V:V,$E:$E,$E37)),
100*(V37-MINIFS(V:V,$E:$E,$E37))/(MAXIFS(V:V,$E:$E,$E37)-MINIFS(V:V,$E:$E,$E37))))</f>
        <v/>
      </c>
      <c r="CL37" s="223" t="str">
        <f t="array" ref="CL37">IF(W37="","",
IF(INDEX(Settings!$H:$H,MATCH(CL$1,Settings!$G:$G,0))=TRUE,
100-100*(W37-MINIFS(W:W,$E:$E,$E37))/(MAXIFS(W:W,$E:$E,$E37)-MINIFS(W:W,$E:$E,$E37)),
100*(W37-MINIFS(W:W,$E:$E,$E37))/(MAXIFS(W:W,$E:$E,$E37)-MINIFS(W:W,$E:$E,$E37))))</f>
        <v/>
      </c>
      <c r="CM37" s="223" t="str">
        <f t="array" ref="CM37">IF(X37="","",
IF(INDEX(Settings!$H:$H,MATCH(CM$1,Settings!$G:$G,0))=TRUE,
100-100*(X37-MINIFS(X:X,$E:$E,$E37))/(MAXIFS(X:X,$E:$E,$E37)-MINIFS(X:X,$E:$E,$E37)),
100*(X37-MINIFS(X:X,$E:$E,$E37))/(MAXIFS(X:X,$E:$E,$E37)-MINIFS(X:X,$E:$E,$E37))))</f>
        <v/>
      </c>
      <c r="CN37" s="223" t="str">
        <f t="array" ref="CN37">IF(Y37="","",
IF(INDEX(Settings!$H:$H,MATCH(CN$1,Settings!$G:$G,0))=TRUE,
100-100*(Y37-MINIFS(Y:Y,$E:$E,$E37))/(MAXIFS(Y:Y,$E:$E,$E37)-MINIFS(Y:Y,$E:$E,$E37)),
100*(Y37-MINIFS(Y:Y,$E:$E,$E37))/(MAXIFS(Y:Y,$E:$E,$E37)-MINIFS(Y:Y,$E:$E,$E37))))</f>
        <v/>
      </c>
      <c r="CO37" s="223" t="str">
        <f t="array" ref="CO37">IF(Z37="","",
IF(INDEX(Settings!$H:$H,MATCH(CO$1,Settings!$G:$G,0))=TRUE,
100-100*(Z37-MINIFS(Z:Z,$E:$E,$E37))/(MAXIFS(Z:Z,$E:$E,$E37)-MINIFS(Z:Z,$E:$E,$E37)),
100*(Z37-MINIFS(Z:Z,$E:$E,$E37))/(MAXIFS(Z:Z,$E:$E,$E37)-MINIFS(Z:Z,$E:$E,$E37))))</f>
        <v/>
      </c>
      <c r="CP37" s="223" t="str">
        <f t="array" ref="CP37">IF(AA37="","",
IF(INDEX(Settings!$H:$H,MATCH(CP$1,Settings!$G:$G,0))=TRUE,
100-100*(AA37-MINIFS(AA:AA,$E:$E,$E37))/(MAXIFS(AA:AA,$E:$E,$E37)-MINIFS(AA:AA,$E:$E,$E37)),
100*(AA37-MINIFS(AA:AA,$E:$E,$E37))/(MAXIFS(AA:AA,$E:$E,$E37)-MINIFS(AA:AA,$E:$E,$E37))))</f>
        <v/>
      </c>
      <c r="CQ37" s="223" t="str">
        <f t="array" ref="CQ37">IF(AB37="","",
IF(INDEX(Settings!$H:$H,MATCH(CQ$1,Settings!$G:$G,0))=TRUE,
100-100*(AB37-MINIFS(AB:AB,$E:$E,$E37))/(MAXIFS(AB:AB,$E:$E,$E37)-MINIFS(AB:AB,$E:$E,$E37)),
100*(AB37-MINIFS(AB:AB,$E:$E,$E37))/(MAXIFS(AB:AB,$E:$E,$E37)-MINIFS(AB:AB,$E:$E,$E37))))</f>
        <v/>
      </c>
      <c r="CR37" s="223" t="str">
        <f t="array" ref="CR37">IF(AC37="","",
IF(INDEX(Settings!$H:$H,MATCH(CR$1,Settings!$G:$G,0))=TRUE,
100-100*(AC37-MINIFS(AC:AC,$E:$E,$E37))/(MAXIFS(AC:AC,$E:$E,$E37)-MINIFS(AC:AC,$E:$E,$E37)),
100*(AC37-MINIFS(AC:AC,$E:$E,$E37))/(MAXIFS(AC:AC,$E:$E,$E37)-MINIFS(AC:AC,$E:$E,$E37))))</f>
        <v/>
      </c>
      <c r="CS37" s="223" t="str">
        <f t="array" ref="CS37">IF(AD37="","",
IF(INDEX(Settings!$H:$H,MATCH(CS$1,Settings!$G:$G,0))=TRUE,
100-100*(AD37-MINIFS(AD:AD,$E:$E,$E37))/(MAXIFS(AD:AD,$E:$E,$E37)-MINIFS(AD:AD,$E:$E,$E37)),
100*(AD37-MINIFS(AD:AD,$E:$E,$E37))/(MAXIFS(AD:AD,$E:$E,$E37)-MINIFS(AD:AD,$E:$E,$E37))))</f>
        <v/>
      </c>
      <c r="CT37" s="223" t="str">
        <f t="array" ref="CT37">IF(AE37="","",
IF(INDEX(Settings!$H:$H,MATCH(CT$1,Settings!$G:$G,0))=TRUE,
100-100*(AE37-MINIFS(AE:AE,$E:$E,$E37))/(MAXIFS(AE:AE,$E:$E,$E37)-MINIFS(AE:AE,$E:$E,$E37)),
100*(AE37-MINIFS(AE:AE,$E:$E,$E37))/(MAXIFS(AE:AE,$E:$E,$E37)-MINIFS(AE:AE,$E:$E,$E37))))</f>
        <v/>
      </c>
      <c r="CU37" s="223" t="str">
        <f t="array" ref="CU37">IF(AF37="","",
IF(INDEX(Settings!$H:$H,MATCH(CU$1,Settings!$G:$G,0))=TRUE,
100-100*(AF37-MINIFS(AF:AF,$E:$E,$E37))/(MAXIFS(AF:AF,$E:$E,$E37)-MINIFS(AF:AF,$E:$E,$E37)),
100*(AF37-MINIFS(AF:AF,$E:$E,$E37))/(MAXIFS(AF:AF,$E:$E,$E37)-MINIFS(AF:AF,$E:$E,$E37))))</f>
        <v/>
      </c>
      <c r="CV37" s="223" t="str">
        <f t="array" ref="CV37">IF(AG37="","",
IF(INDEX(Settings!$H:$H,MATCH(CV$1,Settings!$G:$G,0))=TRUE,
100-100*(AG37-MINIFS(AG:AG,$E:$E,$E37))/(MAXIFS(AG:AG,$E:$E,$E37)-MINIFS(AG:AG,$E:$E,$E37)),
100*(AG37-MINIFS(AG:AG,$E:$E,$E37))/(MAXIFS(AG:AG,$E:$E,$E37)-MINIFS(AG:AG,$E:$E,$E37))))</f>
        <v/>
      </c>
      <c r="CW37" s="223" t="str">
        <f t="array" ref="CW37">IF(AH37="","",
IF(INDEX(Settings!$H:$H,MATCH(CW$1,Settings!$G:$G,0))=TRUE,
100-100*(AH37-MINIFS(AH:AH,$E:$E,$E37))/(MAXIFS(AH:AH,$E:$E,$E37)-MINIFS(AH:AH,$E:$E,$E37)),
100*(AH37-MINIFS(AH:AH,$E:$E,$E37))/(MAXIFS(AH:AH,$E:$E,$E37)-MINIFS(AH:AH,$E:$E,$E37))))</f>
        <v/>
      </c>
      <c r="CX37" s="223" t="str">
        <f t="array" ref="CX37">IF(AI37="","",
IF(INDEX(Settings!$H:$H,MATCH(CX$1,Settings!$G:$G,0))=TRUE,
100-100*(AI37-MINIFS(AI:AI,$E:$E,$E37))/(MAXIFS(AI:AI,$E:$E,$E37)-MINIFS(AI:AI,$E:$E,$E37)),
100*(AI37-MINIFS(AI:AI,$E:$E,$E37))/(MAXIFS(AI:AI,$E:$E,$E37)-MINIFS(AI:AI,$E:$E,$E37))))</f>
        <v/>
      </c>
      <c r="CY37" s="223" t="str">
        <f t="array" ref="CY37">IF(AJ37="","",
IF(INDEX(Settings!$H:$H,MATCH(CY$1,Settings!$G:$G,0))=TRUE,
100-100*(AJ37-MINIFS(AJ:AJ,$E:$E,$E37))/(MAXIFS(AJ:AJ,$E:$E,$E37)-MINIFS(AJ:AJ,$E:$E,$E37)),
100*(AJ37-MINIFS(AJ:AJ,$E:$E,$E37))/(MAXIFS(AJ:AJ,$E:$E,$E37)-MINIFS(AJ:AJ,$E:$E,$E37))))</f>
        <v/>
      </c>
      <c r="CZ37" s="223" t="str">
        <f t="array" ref="CZ37">IF(AK37="","",
IF(INDEX(Settings!$H:$H,MATCH(CZ$1,Settings!$G:$G,0))=TRUE,
100-100*(AK37-MINIFS(AK:AK,$E:$E,$E37))/(MAXIFS(AK:AK,$E:$E,$E37)-MINIFS(AK:AK,$E:$E,$E37)),
100*(AK37-MINIFS(AK:AK,$E:$E,$E37))/(MAXIFS(AK:AK,$E:$E,$E37)-MINIFS(AK:AK,$E:$E,$E37))))</f>
        <v/>
      </c>
      <c r="DA37" s="223" t="str">
        <f t="array" ref="DA37">IF(AL37="","",
IF(INDEX(Settings!$H:$H,MATCH(DA$1,Settings!$G:$G,0))=TRUE,
100-100*(AL37-MINIFS(AL:AL,$E:$E,$E37))/(MAXIFS(AL:AL,$E:$E,$E37)-MINIFS(AL:AL,$E:$E,$E37)),
100*(AL37-MINIFS(AL:AL,$E:$E,$E37))/(MAXIFS(AL:AL,$E:$E,$E37)-MINIFS(AL:AL,$E:$E,$E37))))</f>
        <v/>
      </c>
      <c r="DB37" s="223" t="str">
        <f t="array" ref="DB37">IF(AM37="","",
IF(INDEX(Settings!$H:$H,MATCH(DB$1,Settings!$G:$G,0))=TRUE,
100-100*(AM37-MINIFS(AM:AM,$E:$E,$E37))/(MAXIFS(AM:AM,$E:$E,$E37)-MINIFS(AM:AM,$E:$E,$E37)),
100*(AM37-MINIFS(AM:AM,$E:$E,$E37))/(MAXIFS(AM:AM,$E:$E,$E37)-MINIFS(AM:AM,$E:$E,$E37))))</f>
        <v/>
      </c>
      <c r="DC37" s="223" t="str">
        <f t="array" ref="DC37">IF(AN37="","",
IF(INDEX(Settings!$H:$H,MATCH(DC$1,Settings!$G:$G,0))=TRUE,
100-100*(AN37-MINIFS(AN:AN,$E:$E,$E37))/(MAXIFS(AN:AN,$E:$E,$E37)-MINIFS(AN:AN,$E:$E,$E37)),
100*(AN37-MINIFS(AN:AN,$E:$E,$E37))/(MAXIFS(AN:AN,$E:$E,$E37)-MINIFS(AN:AN,$E:$E,$E37))))</f>
        <v/>
      </c>
      <c r="DD37" s="223" t="str">
        <f t="array" ref="DD37">IF(AO37="","",
IF(INDEX(Settings!$H:$H,MATCH(DD$1,Settings!$G:$G,0))=TRUE,
100-100*(AO37-MINIFS(AO:AO,$E:$E,$E37))/(MAXIFS(AO:AO,$E:$E,$E37)-MINIFS(AO:AO,$E:$E,$E37)),
100*(AO37-MINIFS(AO:AO,$E:$E,$E37))/(MAXIFS(AO:AO,$E:$E,$E37)-MINIFS(AO:AO,$E:$E,$E37))))</f>
        <v/>
      </c>
      <c r="DE37" s="223" t="str">
        <f t="array" ref="DE37">IF(AP37="","",
IF(INDEX(Settings!$H:$H,MATCH(DE$1,Settings!$G:$G,0))=TRUE,
100-100*(AP37-MINIFS(AP:AP,$E:$E,$E37))/(MAXIFS(AP:AP,$E:$E,$E37)-MINIFS(AP:AP,$E:$E,$E37)),
100*(AP37-MINIFS(AP:AP,$E:$E,$E37))/(MAXIFS(AP:AP,$E:$E,$E37)-MINIFS(AP:AP,$E:$E,$E37))))</f>
        <v/>
      </c>
      <c r="DF37" s="223" t="str">
        <f t="array" ref="DF37">IF(AQ37="","",
IF(INDEX(Settings!$H:$H,MATCH(DF$1,Settings!$G:$G,0))=TRUE,
100-100*(AQ37-MINIFS(AQ:AQ,$E:$E,$E37))/(MAXIFS(AQ:AQ,$E:$E,$E37)-MINIFS(AQ:AQ,$E:$E,$E37)),
100*(AQ37-MINIFS(AQ:AQ,$E:$E,$E37))/(MAXIFS(AQ:AQ,$E:$E,$E37)-MINIFS(AQ:AQ,$E:$E,$E37))))</f>
        <v/>
      </c>
      <c r="DG37" s="223" t="str">
        <f t="array" ref="DG37">IF(AR37="","",
IF(INDEX(Settings!$H:$H,MATCH(DG$1,Settings!$G:$G,0))=TRUE,
100-100*(AR37-MINIFS(AR:AR,$E:$E,$E37))/(MAXIFS(AR:AR,$E:$E,$E37)-MINIFS(AR:AR,$E:$E,$E37)),
100*(AR37-MINIFS(AR:AR,$E:$E,$E37))/(MAXIFS(AR:AR,$E:$E,$E37)-MINIFS(AR:AR,$E:$E,$E37))))</f>
        <v/>
      </c>
      <c r="DH37" s="223" t="str">
        <f t="array" ref="DH37">IF(AS37="","",
IF(INDEX(Settings!$H:$H,MATCH(DH$1,Settings!$G:$G,0))=TRUE,
100-100*(AS37-MINIFS(AS:AS,$E:$E,$E37))/(MAXIFS(AS:AS,$E:$E,$E37)-MINIFS(AS:AS,$E:$E,$E37)),
100*(AS37-MINIFS(AS:AS,$E:$E,$E37))/(MAXIFS(AS:AS,$E:$E,$E37)-MINIFS(AS:AS,$E:$E,$E37))))</f>
        <v/>
      </c>
      <c r="DI37" s="223" t="str">
        <f t="array" ref="DI37">IF(AT37="","",
IF(INDEX(Settings!$H:$H,MATCH(DI$1,Settings!$G:$G,0))=TRUE,
100-100*(AT37-MINIFS(AT:AT,$E:$E,$E37))/(MAXIFS(AT:AT,$E:$E,$E37)-MINIFS(AT:AT,$E:$E,$E37)),
100*(AT37-MINIFS(AT:AT,$E:$E,$E37))/(MAXIFS(AT:AT,$E:$E,$E37)-MINIFS(AT:AT,$E:$E,$E37))))</f>
        <v/>
      </c>
      <c r="DJ37" s="223" t="str">
        <f t="array" ref="DJ37">IF(AU37="","",
IF(INDEX(Settings!$H:$H,MATCH(DJ$1,Settings!$G:$G,0))=TRUE,
100-100*(AU37-MINIFS(AU:AU,$E:$E,$E37))/(MAXIFS(AU:AU,$E:$E,$E37)-MINIFS(AU:AU,$E:$E,$E37)),
100*(AU37-MINIFS(AU:AU,$E:$E,$E37))/(MAXIFS(AU:AU,$E:$E,$E37)-MINIFS(AU:AU,$E:$E,$E37))))</f>
        <v/>
      </c>
      <c r="DK37" s="223" t="str">
        <f t="array" ref="DK37">IF(AV37="","",
IF(INDEX(Settings!$H:$H,MATCH(DK$1,Settings!$G:$G,0))=TRUE,
100-100*(AV37-MINIFS(AV:AV,$E:$E,$E37))/(MAXIFS(AV:AV,$E:$E,$E37)-MINIFS(AV:AV,$E:$E,$E37)),
100*(AV37-MINIFS(AV:AV,$E:$E,$E37))/(MAXIFS(AV:AV,$E:$E,$E37)-MINIFS(AV:AV,$E:$E,$E37))))</f>
        <v/>
      </c>
      <c r="DL37" s="223" t="str">
        <f t="array" ref="DL37">IF(AW37="","",
IF(INDEX(Settings!$H:$H,MATCH(DL$1,Settings!$G:$G,0))=TRUE,
100-100*(AW37-MINIFS(AW:AW,$E:$E,$E37))/(MAXIFS(AW:AW,$E:$E,$E37)-MINIFS(AW:AW,$E:$E,$E37)),
100*(AW37-MINIFS(AW:AW,$E:$E,$E37))/(MAXIFS(AW:AW,$E:$E,$E37)-MINIFS(AW:AW,$E:$E,$E37))))</f>
        <v/>
      </c>
      <c r="DM37" s="223" t="str">
        <f t="array" ref="DM37">IF(AX37="","",
IF(INDEX(Settings!$H:$H,MATCH(DM$1,Settings!$G:$G,0))=TRUE,
100-100*(AX37-MINIFS(AX:AX,$E:$E,$E37))/(MAXIFS(AX:AX,$E:$E,$E37)-MINIFS(AX:AX,$E:$E,$E37)),
100*(AX37-MINIFS(AX:AX,$E:$E,$E37))/(MAXIFS(AX:AX,$E:$E,$E37)-MINIFS(AX:AX,$E:$E,$E37))))</f>
        <v/>
      </c>
      <c r="DN37" s="223" t="str">
        <f t="array" ref="DN37">IF(AY37="","",
IF(INDEX(Settings!$H:$H,MATCH(DN$1,Settings!$G:$G,0))=TRUE,
100-100*(AY37-MINIFS(AY:AY,$E:$E,$E37))/(MAXIFS(AY:AY,$E:$E,$E37)-MINIFS(AY:AY,$E:$E,$E37)),
100*(AY37-MINIFS(AY:AY,$E:$E,$E37))/(MAXIFS(AY:AY,$E:$E,$E37)-MINIFS(AY:AY,$E:$E,$E37))))</f>
        <v/>
      </c>
      <c r="DO37" s="223" t="str">
        <f t="array" ref="DO37">IF(AZ37="","",
IF(INDEX(Settings!$H:$H,MATCH(DO$1,Settings!$G:$G,0))=TRUE,
100-100*(AZ37-MINIFS(AZ:AZ,$E:$E,$E37))/(MAXIFS(AZ:AZ,$E:$E,$E37)-MINIFS(AZ:AZ,$E:$E,$E37)),
100*(AZ37-MINIFS(AZ:AZ,$E:$E,$E37))/(MAXIFS(AZ:AZ,$E:$E,$E37)-MINIFS(AZ:AZ,$E:$E,$E37))))</f>
        <v/>
      </c>
      <c r="DP37" s="223" t="str">
        <f t="array" ref="DP37">IF(BA37="","",
IF(INDEX(Settings!$H:$H,MATCH(DP$1,Settings!$G:$G,0))=TRUE,
100-100*(BA37-MINIFS(BA:BA,$E:$E,$E37))/(MAXIFS(BA:BA,$E:$E,$E37)-MINIFS(BA:BA,$E:$E,$E37)),
100*(BA37-MINIFS(BA:BA,$E:$E,$E37))/(MAXIFS(BA:BA,$E:$E,$E37)-MINIFS(BA:BA,$E:$E,$E37))))</f>
        <v/>
      </c>
      <c r="DQ37" s="223" t="str">
        <f t="array" ref="DQ37">IF(BB37="","",
IF(INDEX(Settings!$H:$H,MATCH(DQ$1,Settings!$G:$G,0))=TRUE,
100-100*(BB37-MINIFS(BB:BB,$E:$E,$E37))/(MAXIFS(BB:BB,$E:$E,$E37)-MINIFS(BB:BB,$E:$E,$E37)),
100*(BB37-MINIFS(BB:BB,$E:$E,$E37))/(MAXIFS(BB:BB,$E:$E,$E37)-MINIFS(BB:BB,$E:$E,$E37))))</f>
        <v/>
      </c>
      <c r="DR37" s="223" t="str">
        <f t="array" ref="DR37">IF(BC37="","",
IF(INDEX(Settings!$H:$H,MATCH(DR$1,Settings!$G:$G,0))=TRUE,
100-100*(BC37-MINIFS(BC:BC,$E:$E,$E37))/(MAXIFS(BC:BC,$E:$E,$E37)-MINIFS(BC:BC,$E:$E,$E37)),
100*(BC37-MINIFS(BC:BC,$E:$E,$E37))/(MAXIFS(BC:BC,$E:$E,$E37)-MINIFS(BC:BC,$E:$E,$E37))))</f>
        <v/>
      </c>
      <c r="DS37" s="223" t="str">
        <f t="array" ref="DS37">IF(BD37="","",
IF(INDEX(Settings!$H:$H,MATCH(DS$1,Settings!$G:$G,0))=TRUE,
100-100*(BD37-MINIFS(BD:BD,$E:$E,$E37))/(MAXIFS(BD:BD,$E:$E,$E37)-MINIFS(BD:BD,$E:$E,$E37)),
100*(BD37-MINIFS(BD:BD,$E:$E,$E37))/(MAXIFS(BD:BD,$E:$E,$E37)-MINIFS(BD:BD,$E:$E,$E37))))</f>
        <v/>
      </c>
      <c r="DT37" s="223" t="str">
        <f t="array" ref="DT37">IF(BE37="","",
IF(INDEX(Settings!$H:$H,MATCH(DT$1,Settings!$G:$G,0))=TRUE,
100-100*(BE37-MINIFS(BE:BE,$E:$E,$E37))/(MAXIFS(BE:BE,$E:$E,$E37)-MINIFS(BE:BE,$E:$E,$E37)),
100*(BE37-MINIFS(BE:BE,$E:$E,$E37))/(MAXIFS(BE:BE,$E:$E,$E37)-MINIFS(BE:BE,$E:$E,$E37))))</f>
        <v/>
      </c>
      <c r="DU37" s="223" t="str">
        <f t="array" ref="DU37">IF(BF37="","",
IF(INDEX(Settings!$H:$H,MATCH(DU$1,Settings!$G:$G,0))=TRUE,
100-100*(BF37-MINIFS(BF:BF,$E:$E,$E37))/(MAXIFS(BF:BF,$E:$E,$E37)-MINIFS(BF:BF,$E:$E,$E37)),
100*(BF37-MINIFS(BF:BF,$E:$E,$E37))/(MAXIFS(BF:BF,$E:$E,$E37)-MINIFS(BF:BF,$E:$E,$E37))))</f>
        <v/>
      </c>
      <c r="DV37" s="223" t="str">
        <f t="array" ref="DV37">IF(BG37="","",
IF(INDEX(Settings!$H:$H,MATCH(DV$1,Settings!$G:$G,0))=TRUE,
100-100*(BG37-MINIFS(BG:BG,$E:$E,$E37))/(MAXIFS(BG:BG,$E:$E,$E37)-MINIFS(BG:BG,$E:$E,$E37)),
100*(BG37-MINIFS(BG:BG,$E:$E,$E37))/(MAXIFS(BG:BG,$E:$E,$E37)-MINIFS(BG:BG,$E:$E,$E37))))</f>
        <v/>
      </c>
      <c r="DW37" s="223" t="str">
        <f t="array" ref="DW37">IF(BH37="","",
IF(INDEX(Settings!$H:$H,MATCH(DW$1,Settings!$G:$G,0))=TRUE,
100-100*(BH37-MINIFS(BH:BH,$E:$E,$E37))/(MAXIFS(BH:BH,$E:$E,$E37)-MINIFS(BH:BH,$E:$E,$E37)),
100*(BH37-MINIFS(BH:BH,$E:$E,$E37))/(MAXIFS(BH:BH,$E:$E,$E37)-MINIFS(BH:BH,$E:$E,$E37))))</f>
        <v/>
      </c>
      <c r="DX37" s="223" t="str">
        <f t="array" ref="DX37">IF(BI37="","",
IF(INDEX(Settings!$H:$H,MATCH(DX$1,Settings!$G:$G,0))=TRUE,
100-100*(BI37-MINIFS(BI:BI,$E:$E,$E37))/(MAXIFS(BI:BI,$E:$E,$E37)-MINIFS(BI:BI,$E:$E,$E37)),
100*(BI37-MINIFS(BI:BI,$E:$E,$E37))/(MAXIFS(BI:BI,$E:$E,$E37)-MINIFS(BI:BI,$E:$E,$E37))))</f>
        <v/>
      </c>
      <c r="DY37" s="223" t="str">
        <f t="array" ref="DY37">IF(BJ37="","",
IF(INDEX(Settings!$H:$H,MATCH(DY$1,Settings!$G:$G,0))=TRUE,
100-100*(BJ37-MINIFS(BJ:BJ,$E:$E,$E37))/(MAXIFS(BJ:BJ,$E:$E,$E37)-MINIFS(BJ:BJ,$E:$E,$E37)),
100*(BJ37-MINIFS(BJ:BJ,$E:$E,$E37))/(MAXIFS(BJ:BJ,$E:$E,$E37)-MINIFS(BJ:BJ,$E:$E,$E37))))</f>
        <v/>
      </c>
      <c r="DZ37" s="225"/>
      <c r="EA37" s="225"/>
      <c r="EB37" s="225" t="str">
        <f t="shared" si="8"/>
        <v/>
      </c>
      <c r="EC37" s="225" t="str">
        <f t="shared" si="9"/>
        <v/>
      </c>
      <c r="ED37" s="225" t="str">
        <f t="shared" si="10"/>
        <v/>
      </c>
      <c r="EE37" s="225" t="str">
        <f t="shared" si="11"/>
        <v/>
      </c>
      <c r="EF37" s="225" t="str">
        <f t="shared" si="12"/>
        <v/>
      </c>
      <c r="EG37" s="225" t="str">
        <f t="shared" si="13"/>
        <v/>
      </c>
      <c r="EH37" s="225"/>
      <c r="EI37" s="225"/>
      <c r="EJ37" s="225"/>
      <c r="EK37" s="225"/>
      <c r="EL37" s="225"/>
      <c r="EM37" s="225"/>
    </row>
    <row r="38">
      <c r="A38" s="231"/>
      <c r="B38" s="231"/>
      <c r="C38" s="231"/>
      <c r="D38" s="231" t="str">
        <f t="array" ref="D38">IFERROR(INDEX(Profiles!$B:$B,MATCH($A38,Profiles!$A:$A,0)),"")</f>
        <v/>
      </c>
      <c r="E38" s="231"/>
      <c r="F38" s="231"/>
      <c r="G38" s="231"/>
      <c r="H38" s="231"/>
      <c r="I38" s="231" t="str">
        <f>IF(A38="","",IF(Settings!$N$3="DATE",F38&amp;": "&amp;TEXT(B38,"M/DD/YY"),F38&amp;": "&amp;H38))</f>
        <v/>
      </c>
      <c r="J38" s="231"/>
      <c r="K38" s="231"/>
      <c r="L38" s="231"/>
      <c r="M38" s="232" t="str">
        <f t="shared" si="14"/>
        <v/>
      </c>
      <c r="N38" s="231"/>
      <c r="O38" s="231"/>
      <c r="P38" s="231"/>
      <c r="Q38" s="231"/>
      <c r="R38" s="231"/>
      <c r="S38" s="230" t="str">
        <f>IFERROR(VLOOKUP(AF38, 'YOYO IR Scores'!A:C, 3, FALSE), "")
</f>
        <v/>
      </c>
      <c r="T38" s="231"/>
      <c r="U38" s="231"/>
      <c r="V38" s="231"/>
      <c r="W38" s="231"/>
      <c r="X38" s="233" t="str">
        <f t="shared" si="4"/>
        <v/>
      </c>
      <c r="Y38" s="234" t="str">
        <f t="shared" si="5"/>
        <v/>
      </c>
      <c r="Z38" s="234" t="str">
        <f t="shared" si="6"/>
        <v/>
      </c>
      <c r="AA38" s="233" t="str">
        <f t="shared" si="7"/>
        <v/>
      </c>
      <c r="AB38" s="232"/>
      <c r="AC38" s="232"/>
      <c r="AD38" s="232"/>
      <c r="AE38" s="232" t="str">
        <f>IFERROR(VLOOKUP(AF38, 'YOYO IR Scores'!A:C, 2, FALSE), "")</f>
        <v/>
      </c>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t="str">
        <f t="array" ref="BK38">IF(J38="","",
IF(INDEX(Settings!$H:$H,MATCH(BY$1,Settings!$G:$G,0))=TRUE,
100-100*(J38-MIN(J:J))/(MAX(J:J)-MIN(J:J)),
100*(J38-MIN(J:J))/(MAX(J:J)-MIN(J:J))))</f>
        <v/>
      </c>
      <c r="BL38" s="232" t="str">
        <f t="array" ref="BL38">IF(J38="","",
IF(INDEX(Settings!$H:$H,MATCH(BY$1,Settings!$G:$G,0))=TRUE,
100-100*(J38-MINIFS(J:J,$E:$E,$E38))/(MAXIFS(J:J,$E:$E,$E38)-MINIFS(J:J,$E:$E,$E38)),
100*(J38-MINIFS(J:J,$E:$E,$E38))/(MAXIFS(J:J,$E:$E,$E38)-MINIFS(J:J,$E:$E,$E38))))</f>
        <v/>
      </c>
      <c r="BM38" s="232" t="str">
        <f t="array" ref="BM38">IF(J38="","",
IF(INDEX(Settings!$H:$H,MATCH(BY$1,Settings!$G:$G,0))=TRUE,
100-100*(J38-MINIFS(J:J,$E:$E,$E38,$I:$I,$I38))/(MAXIFS(J:J,$E:$E,$E38,$I:$I,$I38)-MINIFS(J:J,$E:$E,$E38,$I:$I,$I38)),
100*(J38-MINIFS(J:J,$E:$E,$E38,$I:$I,$I38))/(MAXIFS(J:J,$E:$E,$E38,$I:$I,$I38)-MINIFS(J:J,$E:$E,$E38,$I:$I,$I38))))</f>
        <v/>
      </c>
      <c r="BN38" s="231" t="str">
        <f t="array" ref="BN38">IF(J38="","",
IF(INDEX(Settings!$H:$H,MATCH(BY$1,Settings!$G:$G,0))=TRUE,
100-100*PERCENTRANK(J:J,J38),
100*PERCENTRANK(J:J,J38)))</f>
        <v/>
      </c>
      <c r="BO38" s="231" t="str">
        <f>IFERROR(__xludf.DUMMYFUNCTION("IF(J38="""","""",
IF(INDEX(Settings!$H:$H,MATCH(BY$1,Settings!$G:$G,0))=TRUE,
100-100*PERCENTRANK(FILTER(J:J,$E:$E=$E38),J38),
100*PERCENTRANK(FILTER(J:J,$E:$E=$E38),J38)))"),"")</f>
        <v/>
      </c>
      <c r="BP38" s="231" t="str">
        <f>IFERROR(__xludf.DUMMYFUNCTION("IF(J38="""","""",
IF(INDEX(Settings!$H:$H,MATCH(BY$1,Settings!$G:$G,0))=TRUE,
100-100*PERCENTRANK(FILTER(J:J,$E:$E=$E38,$I:$I=$I38),J38),
100*PERCENTRANK(FILTER(J:J,$E:$E=$E38,$I:$I=$I38),J38)))"),"")</f>
        <v/>
      </c>
      <c r="BQ38" s="233" t="str">
        <f t="array" ref="BQ38">IF(J38="","",
IF(INDEX(Settings!$H:$H,MATCH(BY$1,Settings!$G:$G,0))=TRUE,
-1*(J38-AVERAGE(J:J))/STDEV(J:J),
(J38-AVERAGE(J:J))/STDEV(J:J)))</f>
        <v/>
      </c>
      <c r="BR38" s="233" t="str">
        <f>IFERROR(__xludf.DUMMYFUNCTION("IF(J38="""","""",
IF(INDEX(Settings!$H:$H,MATCH(BY$1,Settings!$G:$G,0))=TRUE,
-1*(J38-AVERAGEIFS(J:J,$E:$E,$E38))/STDEV(FILTER(J:J,$E:$E=$E38)),
(J38-AVERAGEIFS(J:J,$E:$E,$E38))/STDEV(FILTER(J:J,$E:$E=$E38))))"),"")</f>
        <v/>
      </c>
      <c r="BS38" s="233"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1"/>
      <c r="BX38" s="231"/>
      <c r="BY38" s="232" t="str">
        <f t="array" ref="BY38">IF(J38="","",
IF(INDEX(Settings!$H:$H,MATCH(BY$1,Settings!$G:$G,0))=TRUE,
100-100*(J38-MINIFS(J:J,$E:$E,$E38))/(MAXIFS(J:J,$E:$E,$E38)-MINIFS(J:J,$E:$E,$E38)),
100*(J38-MINIFS(J:J,$E:$E,$E38))/(MAXIFS(J:J,$E:$E,$E38)-MINIFS(J:J,$E:$E,$E38))))</f>
        <v/>
      </c>
      <c r="BZ38" s="232" t="str">
        <f t="array" ref="BZ38">IF(K38="","",
IF(INDEX(Settings!$H:$H,MATCH(BZ$1,Settings!$G:$G,0))=TRUE,
100-100*(K38-MINIFS(K:K,$E:$E,$E38))/(MAXIFS(K:K,$E:$E,$E38)-MINIFS(K:K,$E:$E,$E38)),
100*(K38-MINIFS(K:K,$E:$E,$E38))/(MAXIFS(K:K,$E:$E,$E38)-MINIFS(K:K,$E:$E,$E38))))</f>
        <v/>
      </c>
      <c r="CA38" s="232" t="str">
        <f t="array" ref="CA38">IF(L38="","",
IF(INDEX(Settings!$H:$H,MATCH(CA$1,Settings!$G:$G,0))=TRUE,
100-100*(L38-MINIFS(L:L,$E:$E,$E38))/(MAXIFS(L:L,$E:$E,$E38)-MINIFS(L:L,$E:$E,$E38)),
100*(L38-MINIFS(L:L,$E:$E,$E38))/(MAXIFS(L:L,$E:$E,$E38)-MINIFS(L:L,$E:$E,$E38))))</f>
        <v/>
      </c>
      <c r="CB38" s="232" t="str">
        <f t="array" ref="CB38">IF(M38="","",
IF(INDEX(Settings!$H:$H,MATCH(CB$1,Settings!$G:$G,0))=TRUE,
100-100*(M38-MINIFS(M:M,$E:$E,$E38))/(MAXIFS(M:M,$E:$E,$E38)-MINIFS(M:M,$E:$E,$E38)),
100*(M38-MINIFS(M:M,$E:$E,$E38))/(MAXIFS(M:M,$E:$E,$E38)-MINIFS(M:M,$E:$E,$E38))))</f>
        <v/>
      </c>
      <c r="CC38" s="232" t="str">
        <f t="array" ref="CC38">IF(N38="","",
IF(INDEX(Settings!$H:$H,MATCH(CC$1,Settings!$G:$G,0))=TRUE,
100-100*(N38-MINIFS(N:N,$E:$E,$E38))/(MAXIFS(N:N,$E:$E,$E38)-MINIFS(N:N,$E:$E,$E38)),
100*(N38-MINIFS(N:N,$E:$E,$E38))/(MAXIFS(N:N,$E:$E,$E38)-MINIFS(N:N,$E:$E,$E38))))</f>
        <v/>
      </c>
      <c r="CD38" s="232" t="str">
        <f t="array" ref="CD38">IF(O38="","",
IF(INDEX(Settings!$H:$H,MATCH(CD$1,Settings!$G:$G,0))=TRUE,
100-100*(O38-MINIFS(O:O,$E:$E,$E38))/(MAXIFS(O:O,$E:$E,$E38)-MINIFS(O:O,$E:$E,$E38)),
100*(O38-MINIFS(O:O,$E:$E,$E38))/(MAXIFS(O:O,$E:$E,$E38)-MINIFS(O:O,$E:$E,$E38))))</f>
        <v/>
      </c>
      <c r="CE38" s="232" t="str">
        <f t="array" ref="CE38">IF(P38="","",
IF(INDEX(Settings!$H:$H,MATCH(CE$1,Settings!$G:$G,0))=TRUE,
100-100*(P38-MINIFS(P:P,$E:$E,$E38))/(MAXIFS(P:P,$E:$E,$E38)-MINIFS(P:P,$E:$E,$E38)),
100*(P38-MINIFS(P:P,$E:$E,$E38))/(MAXIFS(P:P,$E:$E,$E38)-MINIFS(P:P,$E:$E,$E38))))</f>
        <v/>
      </c>
      <c r="CF38" s="232" t="str">
        <f t="array" ref="CF38">IF(Q38="","",
IF(INDEX(Settings!$H:$H,MATCH(CF$1,Settings!$G:$G,0))=TRUE,
100-100*(Q38-MINIFS(Q:Q,$E:$E,$E38))/(MAXIFS(Q:Q,$E:$E,$E38)-MINIFS(Q:Q,$E:$E,$E38)),
100*(Q38-MINIFS(Q:Q,$E:$E,$E38))/(MAXIFS(Q:Q,$E:$E,$E38)-MINIFS(Q:Q,$E:$E,$E38))))</f>
        <v/>
      </c>
      <c r="CG38" s="232" t="str">
        <f t="array" ref="CG38">IF(R38="","",
IF(INDEX(Settings!$H:$H,MATCH(CG$1,Settings!$G:$G,0))=TRUE,
100-100*(R38-MINIFS(R:R,$E:$E,$E38))/(MAXIFS(R:R,$E:$E,$E38)-MINIFS(R:R,$E:$E,$E38)),
100*(R38-MINIFS(R:R,$E:$E,$E38))/(MAXIFS(R:R,$E:$E,$E38)-MINIFS(R:R,$E:$E,$E38))))</f>
        <v/>
      </c>
      <c r="CH38" s="232" t="str">
        <f t="array" ref="CH38">IF(S38="","",
IF(INDEX(Settings!$H:$H,MATCH(CH$1,Settings!$G:$G,0))=TRUE,
100-100*(S38-MINIFS(S:S,$E:$E,$E38))/(MAXIFS(S:S,$E:$E,$E38)-MINIFS(S:S,$E:$E,$E38)),
100*(S38-MINIFS(S:S,$E:$E,$E38))/(MAXIFS(S:S,$E:$E,$E38)-MINIFS(S:S,$E:$E,$E38))))</f>
        <v/>
      </c>
      <c r="CI38" s="232" t="str">
        <f t="array" ref="CI38">IF(T38="","",
IF(INDEX(Settings!$H:$H,MATCH(CI$1,Settings!$G:$G,0))=TRUE,
100-100*(T38-MINIFS(T:T,$E:$E,$E38))/(MAXIFS(T:T,$E:$E,$E38)-MINIFS(T:T,$E:$E,$E38)),
100*(T38-MINIFS(T:T,$E:$E,$E38))/(MAXIFS(T:T,$E:$E,$E38)-MINIFS(T:T,$E:$E,$E38))))</f>
        <v/>
      </c>
      <c r="CJ38" s="232" t="str">
        <f t="array" ref="CJ38">IF(U38="","",
IF(INDEX(Settings!$H:$H,MATCH(CJ$1,Settings!$G:$G,0))=TRUE,
100-100*(U38-MINIFS(U:U,$E:$E,$E38))/(MAXIFS(U:U,$E:$E,$E38)-MINIFS(U:U,$E:$E,$E38)),
100*(U38-MINIFS(U:U,$E:$E,$E38))/(MAXIFS(U:U,$E:$E,$E38)-MINIFS(U:U,$E:$E,$E38))))</f>
        <v/>
      </c>
      <c r="CK38" s="232" t="str">
        <f t="array" ref="CK38">IF(V38="","",
IF(INDEX(Settings!$H:$H,MATCH(CK$1,Settings!$G:$G,0))=TRUE,
100-100*(V38-MINIFS(V:V,$E:$E,$E38))/(MAXIFS(V:V,$E:$E,$E38)-MINIFS(V:V,$E:$E,$E38)),
100*(V38-MINIFS(V:V,$E:$E,$E38))/(MAXIFS(V:V,$E:$E,$E38)-MINIFS(V:V,$E:$E,$E38))))</f>
        <v/>
      </c>
      <c r="CL38" s="232" t="str">
        <f t="array" ref="CL38">IF(W38="","",
IF(INDEX(Settings!$H:$H,MATCH(CL$1,Settings!$G:$G,0))=TRUE,
100-100*(W38-MINIFS(W:W,$E:$E,$E38))/(MAXIFS(W:W,$E:$E,$E38)-MINIFS(W:W,$E:$E,$E38)),
100*(W38-MINIFS(W:W,$E:$E,$E38))/(MAXIFS(W:W,$E:$E,$E38)-MINIFS(W:W,$E:$E,$E38))))</f>
        <v/>
      </c>
      <c r="CM38" s="232" t="str">
        <f t="array" ref="CM38">IF(X38="","",
IF(INDEX(Settings!$H:$H,MATCH(CM$1,Settings!$G:$G,0))=TRUE,
100-100*(X38-MINIFS(X:X,$E:$E,$E38))/(MAXIFS(X:X,$E:$E,$E38)-MINIFS(X:X,$E:$E,$E38)),
100*(X38-MINIFS(X:X,$E:$E,$E38))/(MAXIFS(X:X,$E:$E,$E38)-MINIFS(X:X,$E:$E,$E38))))</f>
        <v/>
      </c>
      <c r="CN38" s="232" t="str">
        <f t="array" ref="CN38">IF(Y38="","",
IF(INDEX(Settings!$H:$H,MATCH(CN$1,Settings!$G:$G,0))=TRUE,
100-100*(Y38-MINIFS(Y:Y,$E:$E,$E38))/(MAXIFS(Y:Y,$E:$E,$E38)-MINIFS(Y:Y,$E:$E,$E38)),
100*(Y38-MINIFS(Y:Y,$E:$E,$E38))/(MAXIFS(Y:Y,$E:$E,$E38)-MINIFS(Y:Y,$E:$E,$E38))))</f>
        <v/>
      </c>
      <c r="CO38" s="232" t="str">
        <f t="array" ref="CO38">IF(Z38="","",
IF(INDEX(Settings!$H:$H,MATCH(CO$1,Settings!$G:$G,0))=TRUE,
100-100*(Z38-MINIFS(Z:Z,$E:$E,$E38))/(MAXIFS(Z:Z,$E:$E,$E38)-MINIFS(Z:Z,$E:$E,$E38)),
100*(Z38-MINIFS(Z:Z,$E:$E,$E38))/(MAXIFS(Z:Z,$E:$E,$E38)-MINIFS(Z:Z,$E:$E,$E38))))</f>
        <v/>
      </c>
      <c r="CP38" s="232" t="str">
        <f t="array" ref="CP38">IF(AA38="","",
IF(INDEX(Settings!$H:$H,MATCH(CP$1,Settings!$G:$G,0))=TRUE,
100-100*(AA38-MINIFS(AA:AA,$E:$E,$E38))/(MAXIFS(AA:AA,$E:$E,$E38)-MINIFS(AA:AA,$E:$E,$E38)),
100*(AA38-MINIFS(AA:AA,$E:$E,$E38))/(MAXIFS(AA:AA,$E:$E,$E38)-MINIFS(AA:AA,$E:$E,$E38))))</f>
        <v/>
      </c>
      <c r="CQ38" s="232" t="str">
        <f t="array" ref="CQ38">IF(AB38="","",
IF(INDEX(Settings!$H:$H,MATCH(CQ$1,Settings!$G:$G,0))=TRUE,
100-100*(AB38-MINIFS(AB:AB,$E:$E,$E38))/(MAXIFS(AB:AB,$E:$E,$E38)-MINIFS(AB:AB,$E:$E,$E38)),
100*(AB38-MINIFS(AB:AB,$E:$E,$E38))/(MAXIFS(AB:AB,$E:$E,$E38)-MINIFS(AB:AB,$E:$E,$E38))))</f>
        <v/>
      </c>
      <c r="CR38" s="232" t="str">
        <f t="array" ref="CR38">IF(AC38="","",
IF(INDEX(Settings!$H:$H,MATCH(CR$1,Settings!$G:$G,0))=TRUE,
100-100*(AC38-MINIFS(AC:AC,$E:$E,$E38))/(MAXIFS(AC:AC,$E:$E,$E38)-MINIFS(AC:AC,$E:$E,$E38)),
100*(AC38-MINIFS(AC:AC,$E:$E,$E38))/(MAXIFS(AC:AC,$E:$E,$E38)-MINIFS(AC:AC,$E:$E,$E38))))</f>
        <v/>
      </c>
      <c r="CS38" s="232" t="str">
        <f t="array" ref="CS38">IF(AD38="","",
IF(INDEX(Settings!$H:$H,MATCH(CS$1,Settings!$G:$G,0))=TRUE,
100-100*(AD38-MINIFS(AD:AD,$E:$E,$E38))/(MAXIFS(AD:AD,$E:$E,$E38)-MINIFS(AD:AD,$E:$E,$E38)),
100*(AD38-MINIFS(AD:AD,$E:$E,$E38))/(MAXIFS(AD:AD,$E:$E,$E38)-MINIFS(AD:AD,$E:$E,$E38))))</f>
        <v/>
      </c>
      <c r="CT38" s="232" t="str">
        <f t="array" ref="CT38">IF(AE38="","",
IF(INDEX(Settings!$H:$H,MATCH(CT$1,Settings!$G:$G,0))=TRUE,
100-100*(AE38-MINIFS(AE:AE,$E:$E,$E38))/(MAXIFS(AE:AE,$E:$E,$E38)-MINIFS(AE:AE,$E:$E,$E38)),
100*(AE38-MINIFS(AE:AE,$E:$E,$E38))/(MAXIFS(AE:AE,$E:$E,$E38)-MINIFS(AE:AE,$E:$E,$E38))))</f>
        <v/>
      </c>
      <c r="CU38" s="232" t="str">
        <f t="array" ref="CU38">IF(AF38="","",
IF(INDEX(Settings!$H:$H,MATCH(CU$1,Settings!$G:$G,0))=TRUE,
100-100*(AF38-MINIFS(AF:AF,$E:$E,$E38))/(MAXIFS(AF:AF,$E:$E,$E38)-MINIFS(AF:AF,$E:$E,$E38)),
100*(AF38-MINIFS(AF:AF,$E:$E,$E38))/(MAXIFS(AF:AF,$E:$E,$E38)-MINIFS(AF:AF,$E:$E,$E38))))</f>
        <v/>
      </c>
      <c r="CV38" s="232" t="str">
        <f t="array" ref="CV38">IF(AG38="","",
IF(INDEX(Settings!$H:$H,MATCH(CV$1,Settings!$G:$G,0))=TRUE,
100-100*(AG38-MINIFS(AG:AG,$E:$E,$E38))/(MAXIFS(AG:AG,$E:$E,$E38)-MINIFS(AG:AG,$E:$E,$E38)),
100*(AG38-MINIFS(AG:AG,$E:$E,$E38))/(MAXIFS(AG:AG,$E:$E,$E38)-MINIFS(AG:AG,$E:$E,$E38))))</f>
        <v/>
      </c>
      <c r="CW38" s="232" t="str">
        <f t="array" ref="CW38">IF(AH38="","",
IF(INDEX(Settings!$H:$H,MATCH(CW$1,Settings!$G:$G,0))=TRUE,
100-100*(AH38-MINIFS(AH:AH,$E:$E,$E38))/(MAXIFS(AH:AH,$E:$E,$E38)-MINIFS(AH:AH,$E:$E,$E38)),
100*(AH38-MINIFS(AH:AH,$E:$E,$E38))/(MAXIFS(AH:AH,$E:$E,$E38)-MINIFS(AH:AH,$E:$E,$E38))))</f>
        <v/>
      </c>
      <c r="CX38" s="232" t="str">
        <f t="array" ref="CX38">IF(AI38="","",
IF(INDEX(Settings!$H:$H,MATCH(CX$1,Settings!$G:$G,0))=TRUE,
100-100*(AI38-MINIFS(AI:AI,$E:$E,$E38))/(MAXIFS(AI:AI,$E:$E,$E38)-MINIFS(AI:AI,$E:$E,$E38)),
100*(AI38-MINIFS(AI:AI,$E:$E,$E38))/(MAXIFS(AI:AI,$E:$E,$E38)-MINIFS(AI:AI,$E:$E,$E38))))</f>
        <v/>
      </c>
      <c r="CY38" s="232" t="str">
        <f t="array" ref="CY38">IF(AJ38="","",
IF(INDEX(Settings!$H:$H,MATCH(CY$1,Settings!$G:$G,0))=TRUE,
100-100*(AJ38-MINIFS(AJ:AJ,$E:$E,$E38))/(MAXIFS(AJ:AJ,$E:$E,$E38)-MINIFS(AJ:AJ,$E:$E,$E38)),
100*(AJ38-MINIFS(AJ:AJ,$E:$E,$E38))/(MAXIFS(AJ:AJ,$E:$E,$E38)-MINIFS(AJ:AJ,$E:$E,$E38))))</f>
        <v/>
      </c>
      <c r="CZ38" s="232" t="str">
        <f t="array" ref="CZ38">IF(AK38="","",
IF(INDEX(Settings!$H:$H,MATCH(CZ$1,Settings!$G:$G,0))=TRUE,
100-100*(AK38-MINIFS(AK:AK,$E:$E,$E38))/(MAXIFS(AK:AK,$E:$E,$E38)-MINIFS(AK:AK,$E:$E,$E38)),
100*(AK38-MINIFS(AK:AK,$E:$E,$E38))/(MAXIFS(AK:AK,$E:$E,$E38)-MINIFS(AK:AK,$E:$E,$E38))))</f>
        <v/>
      </c>
      <c r="DA38" s="232" t="str">
        <f t="array" ref="DA38">IF(AL38="","",
IF(INDEX(Settings!$H:$H,MATCH(DA$1,Settings!$G:$G,0))=TRUE,
100-100*(AL38-MINIFS(AL:AL,$E:$E,$E38))/(MAXIFS(AL:AL,$E:$E,$E38)-MINIFS(AL:AL,$E:$E,$E38)),
100*(AL38-MINIFS(AL:AL,$E:$E,$E38))/(MAXIFS(AL:AL,$E:$E,$E38)-MINIFS(AL:AL,$E:$E,$E38))))</f>
        <v/>
      </c>
      <c r="DB38" s="232" t="str">
        <f t="array" ref="DB38">IF(AM38="","",
IF(INDEX(Settings!$H:$H,MATCH(DB$1,Settings!$G:$G,0))=TRUE,
100-100*(AM38-MINIFS(AM:AM,$E:$E,$E38))/(MAXIFS(AM:AM,$E:$E,$E38)-MINIFS(AM:AM,$E:$E,$E38)),
100*(AM38-MINIFS(AM:AM,$E:$E,$E38))/(MAXIFS(AM:AM,$E:$E,$E38)-MINIFS(AM:AM,$E:$E,$E38))))</f>
        <v/>
      </c>
      <c r="DC38" s="232" t="str">
        <f t="array" ref="DC38">IF(AN38="","",
IF(INDEX(Settings!$H:$H,MATCH(DC$1,Settings!$G:$G,0))=TRUE,
100-100*(AN38-MINIFS(AN:AN,$E:$E,$E38))/(MAXIFS(AN:AN,$E:$E,$E38)-MINIFS(AN:AN,$E:$E,$E38)),
100*(AN38-MINIFS(AN:AN,$E:$E,$E38))/(MAXIFS(AN:AN,$E:$E,$E38)-MINIFS(AN:AN,$E:$E,$E38))))</f>
        <v/>
      </c>
      <c r="DD38" s="232" t="str">
        <f t="array" ref="DD38">IF(AO38="","",
IF(INDEX(Settings!$H:$H,MATCH(DD$1,Settings!$G:$G,0))=TRUE,
100-100*(AO38-MINIFS(AO:AO,$E:$E,$E38))/(MAXIFS(AO:AO,$E:$E,$E38)-MINIFS(AO:AO,$E:$E,$E38)),
100*(AO38-MINIFS(AO:AO,$E:$E,$E38))/(MAXIFS(AO:AO,$E:$E,$E38)-MINIFS(AO:AO,$E:$E,$E38))))</f>
        <v/>
      </c>
      <c r="DE38" s="232" t="str">
        <f t="array" ref="DE38">IF(AP38="","",
IF(INDEX(Settings!$H:$H,MATCH(DE$1,Settings!$G:$G,0))=TRUE,
100-100*(AP38-MINIFS(AP:AP,$E:$E,$E38))/(MAXIFS(AP:AP,$E:$E,$E38)-MINIFS(AP:AP,$E:$E,$E38)),
100*(AP38-MINIFS(AP:AP,$E:$E,$E38))/(MAXIFS(AP:AP,$E:$E,$E38)-MINIFS(AP:AP,$E:$E,$E38))))</f>
        <v/>
      </c>
      <c r="DF38" s="232" t="str">
        <f t="array" ref="DF38">IF(AQ38="","",
IF(INDEX(Settings!$H:$H,MATCH(DF$1,Settings!$G:$G,0))=TRUE,
100-100*(AQ38-MINIFS(AQ:AQ,$E:$E,$E38))/(MAXIFS(AQ:AQ,$E:$E,$E38)-MINIFS(AQ:AQ,$E:$E,$E38)),
100*(AQ38-MINIFS(AQ:AQ,$E:$E,$E38))/(MAXIFS(AQ:AQ,$E:$E,$E38)-MINIFS(AQ:AQ,$E:$E,$E38))))</f>
        <v/>
      </c>
      <c r="DG38" s="232" t="str">
        <f t="array" ref="DG38">IF(AR38="","",
IF(INDEX(Settings!$H:$H,MATCH(DG$1,Settings!$G:$G,0))=TRUE,
100-100*(AR38-MINIFS(AR:AR,$E:$E,$E38))/(MAXIFS(AR:AR,$E:$E,$E38)-MINIFS(AR:AR,$E:$E,$E38)),
100*(AR38-MINIFS(AR:AR,$E:$E,$E38))/(MAXIFS(AR:AR,$E:$E,$E38)-MINIFS(AR:AR,$E:$E,$E38))))</f>
        <v/>
      </c>
      <c r="DH38" s="232" t="str">
        <f t="array" ref="DH38">IF(AS38="","",
IF(INDEX(Settings!$H:$H,MATCH(DH$1,Settings!$G:$G,0))=TRUE,
100-100*(AS38-MINIFS(AS:AS,$E:$E,$E38))/(MAXIFS(AS:AS,$E:$E,$E38)-MINIFS(AS:AS,$E:$E,$E38)),
100*(AS38-MINIFS(AS:AS,$E:$E,$E38))/(MAXIFS(AS:AS,$E:$E,$E38)-MINIFS(AS:AS,$E:$E,$E38))))</f>
        <v/>
      </c>
      <c r="DI38" s="232" t="str">
        <f t="array" ref="DI38">IF(AT38="","",
IF(INDEX(Settings!$H:$H,MATCH(DI$1,Settings!$G:$G,0))=TRUE,
100-100*(AT38-MINIFS(AT:AT,$E:$E,$E38))/(MAXIFS(AT:AT,$E:$E,$E38)-MINIFS(AT:AT,$E:$E,$E38)),
100*(AT38-MINIFS(AT:AT,$E:$E,$E38))/(MAXIFS(AT:AT,$E:$E,$E38)-MINIFS(AT:AT,$E:$E,$E38))))</f>
        <v/>
      </c>
      <c r="DJ38" s="232" t="str">
        <f t="array" ref="DJ38">IF(AU38="","",
IF(INDEX(Settings!$H:$H,MATCH(DJ$1,Settings!$G:$G,0))=TRUE,
100-100*(AU38-MINIFS(AU:AU,$E:$E,$E38))/(MAXIFS(AU:AU,$E:$E,$E38)-MINIFS(AU:AU,$E:$E,$E38)),
100*(AU38-MINIFS(AU:AU,$E:$E,$E38))/(MAXIFS(AU:AU,$E:$E,$E38)-MINIFS(AU:AU,$E:$E,$E38))))</f>
        <v/>
      </c>
      <c r="DK38" s="232" t="str">
        <f t="array" ref="DK38">IF(AV38="","",
IF(INDEX(Settings!$H:$H,MATCH(DK$1,Settings!$G:$G,0))=TRUE,
100-100*(AV38-MINIFS(AV:AV,$E:$E,$E38))/(MAXIFS(AV:AV,$E:$E,$E38)-MINIFS(AV:AV,$E:$E,$E38)),
100*(AV38-MINIFS(AV:AV,$E:$E,$E38))/(MAXIFS(AV:AV,$E:$E,$E38)-MINIFS(AV:AV,$E:$E,$E38))))</f>
        <v/>
      </c>
      <c r="DL38" s="232" t="str">
        <f t="array" ref="DL38">IF(AW38="","",
IF(INDEX(Settings!$H:$H,MATCH(DL$1,Settings!$G:$G,0))=TRUE,
100-100*(AW38-MINIFS(AW:AW,$E:$E,$E38))/(MAXIFS(AW:AW,$E:$E,$E38)-MINIFS(AW:AW,$E:$E,$E38)),
100*(AW38-MINIFS(AW:AW,$E:$E,$E38))/(MAXIFS(AW:AW,$E:$E,$E38)-MINIFS(AW:AW,$E:$E,$E38))))</f>
        <v/>
      </c>
      <c r="DM38" s="232" t="str">
        <f t="array" ref="DM38">IF(AX38="","",
IF(INDEX(Settings!$H:$H,MATCH(DM$1,Settings!$G:$G,0))=TRUE,
100-100*(AX38-MINIFS(AX:AX,$E:$E,$E38))/(MAXIFS(AX:AX,$E:$E,$E38)-MINIFS(AX:AX,$E:$E,$E38)),
100*(AX38-MINIFS(AX:AX,$E:$E,$E38))/(MAXIFS(AX:AX,$E:$E,$E38)-MINIFS(AX:AX,$E:$E,$E38))))</f>
        <v/>
      </c>
      <c r="DN38" s="232" t="str">
        <f t="array" ref="DN38">IF(AY38="","",
IF(INDEX(Settings!$H:$H,MATCH(DN$1,Settings!$G:$G,0))=TRUE,
100-100*(AY38-MINIFS(AY:AY,$E:$E,$E38))/(MAXIFS(AY:AY,$E:$E,$E38)-MINIFS(AY:AY,$E:$E,$E38)),
100*(AY38-MINIFS(AY:AY,$E:$E,$E38))/(MAXIFS(AY:AY,$E:$E,$E38)-MINIFS(AY:AY,$E:$E,$E38))))</f>
        <v/>
      </c>
      <c r="DO38" s="232" t="str">
        <f t="array" ref="DO38">IF(AZ38="","",
IF(INDEX(Settings!$H:$H,MATCH(DO$1,Settings!$G:$G,0))=TRUE,
100-100*(AZ38-MINIFS(AZ:AZ,$E:$E,$E38))/(MAXIFS(AZ:AZ,$E:$E,$E38)-MINIFS(AZ:AZ,$E:$E,$E38)),
100*(AZ38-MINIFS(AZ:AZ,$E:$E,$E38))/(MAXIFS(AZ:AZ,$E:$E,$E38)-MINIFS(AZ:AZ,$E:$E,$E38))))</f>
        <v/>
      </c>
      <c r="DP38" s="232" t="str">
        <f t="array" ref="DP38">IF(BA38="","",
IF(INDEX(Settings!$H:$H,MATCH(DP$1,Settings!$G:$G,0))=TRUE,
100-100*(BA38-MINIFS(BA:BA,$E:$E,$E38))/(MAXIFS(BA:BA,$E:$E,$E38)-MINIFS(BA:BA,$E:$E,$E38)),
100*(BA38-MINIFS(BA:BA,$E:$E,$E38))/(MAXIFS(BA:BA,$E:$E,$E38)-MINIFS(BA:BA,$E:$E,$E38))))</f>
        <v/>
      </c>
      <c r="DQ38" s="232" t="str">
        <f t="array" ref="DQ38">IF(BB38="","",
IF(INDEX(Settings!$H:$H,MATCH(DQ$1,Settings!$G:$G,0))=TRUE,
100-100*(BB38-MINIFS(BB:BB,$E:$E,$E38))/(MAXIFS(BB:BB,$E:$E,$E38)-MINIFS(BB:BB,$E:$E,$E38)),
100*(BB38-MINIFS(BB:BB,$E:$E,$E38))/(MAXIFS(BB:BB,$E:$E,$E38)-MINIFS(BB:BB,$E:$E,$E38))))</f>
        <v/>
      </c>
      <c r="DR38" s="232" t="str">
        <f t="array" ref="DR38">IF(BC38="","",
IF(INDEX(Settings!$H:$H,MATCH(DR$1,Settings!$G:$G,0))=TRUE,
100-100*(BC38-MINIFS(BC:BC,$E:$E,$E38))/(MAXIFS(BC:BC,$E:$E,$E38)-MINIFS(BC:BC,$E:$E,$E38)),
100*(BC38-MINIFS(BC:BC,$E:$E,$E38))/(MAXIFS(BC:BC,$E:$E,$E38)-MINIFS(BC:BC,$E:$E,$E38))))</f>
        <v/>
      </c>
      <c r="DS38" s="232" t="str">
        <f t="array" ref="DS38">IF(BD38="","",
IF(INDEX(Settings!$H:$H,MATCH(DS$1,Settings!$G:$G,0))=TRUE,
100-100*(BD38-MINIFS(BD:BD,$E:$E,$E38))/(MAXIFS(BD:BD,$E:$E,$E38)-MINIFS(BD:BD,$E:$E,$E38)),
100*(BD38-MINIFS(BD:BD,$E:$E,$E38))/(MAXIFS(BD:BD,$E:$E,$E38)-MINIFS(BD:BD,$E:$E,$E38))))</f>
        <v/>
      </c>
      <c r="DT38" s="232" t="str">
        <f t="array" ref="DT38">IF(BE38="","",
IF(INDEX(Settings!$H:$H,MATCH(DT$1,Settings!$G:$G,0))=TRUE,
100-100*(BE38-MINIFS(BE:BE,$E:$E,$E38))/(MAXIFS(BE:BE,$E:$E,$E38)-MINIFS(BE:BE,$E:$E,$E38)),
100*(BE38-MINIFS(BE:BE,$E:$E,$E38))/(MAXIFS(BE:BE,$E:$E,$E38)-MINIFS(BE:BE,$E:$E,$E38))))</f>
        <v/>
      </c>
      <c r="DU38" s="232" t="str">
        <f t="array" ref="DU38">IF(BF38="","",
IF(INDEX(Settings!$H:$H,MATCH(DU$1,Settings!$G:$G,0))=TRUE,
100-100*(BF38-MINIFS(BF:BF,$E:$E,$E38))/(MAXIFS(BF:BF,$E:$E,$E38)-MINIFS(BF:BF,$E:$E,$E38)),
100*(BF38-MINIFS(BF:BF,$E:$E,$E38))/(MAXIFS(BF:BF,$E:$E,$E38)-MINIFS(BF:BF,$E:$E,$E38))))</f>
        <v/>
      </c>
      <c r="DV38" s="232" t="str">
        <f t="array" ref="DV38">IF(BG38="","",
IF(INDEX(Settings!$H:$H,MATCH(DV$1,Settings!$G:$G,0))=TRUE,
100-100*(BG38-MINIFS(BG:BG,$E:$E,$E38))/(MAXIFS(BG:BG,$E:$E,$E38)-MINIFS(BG:BG,$E:$E,$E38)),
100*(BG38-MINIFS(BG:BG,$E:$E,$E38))/(MAXIFS(BG:BG,$E:$E,$E38)-MINIFS(BG:BG,$E:$E,$E38))))</f>
        <v/>
      </c>
      <c r="DW38" s="232" t="str">
        <f t="array" ref="DW38">IF(BH38="","",
IF(INDEX(Settings!$H:$H,MATCH(DW$1,Settings!$G:$G,0))=TRUE,
100-100*(BH38-MINIFS(BH:BH,$E:$E,$E38))/(MAXIFS(BH:BH,$E:$E,$E38)-MINIFS(BH:BH,$E:$E,$E38)),
100*(BH38-MINIFS(BH:BH,$E:$E,$E38))/(MAXIFS(BH:BH,$E:$E,$E38)-MINIFS(BH:BH,$E:$E,$E38))))</f>
        <v/>
      </c>
      <c r="DX38" s="232" t="str">
        <f t="array" ref="DX38">IF(BI38="","",
IF(INDEX(Settings!$H:$H,MATCH(DX$1,Settings!$G:$G,0))=TRUE,
100-100*(BI38-MINIFS(BI:BI,$E:$E,$E38))/(MAXIFS(BI:BI,$E:$E,$E38)-MINIFS(BI:BI,$E:$E,$E38)),
100*(BI38-MINIFS(BI:BI,$E:$E,$E38))/(MAXIFS(BI:BI,$E:$E,$E38)-MINIFS(BI:BI,$E:$E,$E38))))</f>
        <v/>
      </c>
      <c r="DY38" s="232" t="str">
        <f t="array" ref="DY38">IF(BJ38="","",
IF(INDEX(Settings!$H:$H,MATCH(DY$1,Settings!$G:$G,0))=TRUE,
100-100*(BJ38-MINIFS(BJ:BJ,$E:$E,$E38))/(MAXIFS(BJ:BJ,$E:$E,$E38)-MINIFS(BJ:BJ,$E:$E,$E38)),
100*(BJ38-MINIFS(BJ:BJ,$E:$E,$E38))/(MAXIFS(BJ:BJ,$E:$E,$E38)-MINIFS(BJ:BJ,$E:$E,$E38))))</f>
        <v/>
      </c>
      <c r="DZ38" s="234"/>
      <c r="EA38" s="234"/>
      <c r="EB38" s="234" t="str">
        <f t="shared" si="8"/>
        <v/>
      </c>
      <c r="EC38" s="234" t="str">
        <f t="shared" si="9"/>
        <v/>
      </c>
      <c r="ED38" s="234" t="str">
        <f t="shared" si="10"/>
        <v/>
      </c>
      <c r="EE38" s="234" t="str">
        <f t="shared" si="11"/>
        <v/>
      </c>
      <c r="EF38" s="234" t="str">
        <f t="shared" si="12"/>
        <v/>
      </c>
      <c r="EG38" s="234" t="str">
        <f t="shared" si="13"/>
        <v/>
      </c>
      <c r="EH38" s="234"/>
      <c r="EI38" s="234"/>
      <c r="EJ38" s="234"/>
      <c r="EK38" s="234"/>
      <c r="EL38" s="234"/>
      <c r="EM38" s="234"/>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3" t="str">
        <f t="shared" si="14"/>
        <v/>
      </c>
      <c r="N39" s="49"/>
      <c r="O39" s="49"/>
      <c r="P39" s="49"/>
      <c r="Q39" s="49"/>
      <c r="R39" s="49"/>
      <c r="S39" s="222" t="str">
        <f>IFERROR(VLOOKUP(AF39, 'YOYO IR Scores'!A:C, 3, FALSE), "")
</f>
        <v/>
      </c>
      <c r="T39" s="49"/>
      <c r="U39" s="49"/>
      <c r="V39" s="49"/>
      <c r="W39" s="49"/>
      <c r="X39" s="224" t="str">
        <f t="shared" si="4"/>
        <v/>
      </c>
      <c r="Y39" s="225" t="str">
        <f t="shared" si="5"/>
        <v/>
      </c>
      <c r="Z39" s="225" t="str">
        <f t="shared" si="6"/>
        <v/>
      </c>
      <c r="AA39" s="224" t="str">
        <f t="shared" si="7"/>
        <v/>
      </c>
      <c r="AB39" s="223"/>
      <c r="AC39" s="223"/>
      <c r="AD39" s="223"/>
      <c r="AE39" s="223" t="str">
        <f>IFERROR(VLOOKUP(AF39, 'YOYO IR Scores'!A:C, 2, FALSE), "")</f>
        <v/>
      </c>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t="str">
        <f t="array" ref="BK39">IF(J39="","",
IF(INDEX(Settings!$H:$H,MATCH(BY$1,Settings!$G:$G,0))=TRUE,
100-100*(J39-MIN(J:J))/(MAX(J:J)-MIN(J:J)),
100*(J39-MIN(J:J))/(MAX(J:J)-MIN(J:J))))</f>
        <v/>
      </c>
      <c r="BL39" s="223" t="str">
        <f t="array" ref="BL39">IF(J39="","",
IF(INDEX(Settings!$H:$H,MATCH(BY$1,Settings!$G:$G,0))=TRUE,
100-100*(J39-MINIFS(J:J,$E:$E,$E39))/(MAXIFS(J:J,$E:$E,$E39)-MINIFS(J:J,$E:$E,$E39)),
100*(J39-MINIFS(J:J,$E:$E,$E39))/(MAXIFS(J:J,$E:$E,$E39)-MINIFS(J:J,$E:$E,$E39))))</f>
        <v/>
      </c>
      <c r="BM39" s="223"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4" t="str">
        <f t="array" ref="BQ39">IF(J39="","",
IF(INDEX(Settings!$H:$H,MATCH(BY$1,Settings!$G:$G,0))=TRUE,
-1*(J39-AVERAGE(J:J))/STDEV(J:J),
(J39-AVERAGE(J:J))/STDEV(J:J)))</f>
        <v/>
      </c>
      <c r="BR39" s="224" t="str">
        <f>IFERROR(__xludf.DUMMYFUNCTION("IF(J39="""","""",
IF(INDEX(Settings!$H:$H,MATCH(BY$1,Settings!$G:$G,0))=TRUE,
-1*(J39-AVERAGEIFS(J:J,$E:$E,$E39))/STDEV(FILTER(J:J,$E:$E=$E39)),
(J39-AVERAGEIFS(J:J,$E:$E,$E39))/STDEV(FILTER(J:J,$E:$E=$E39))))"),"")</f>
        <v/>
      </c>
      <c r="BS39" s="224"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3" t="str">
        <f t="array" ref="BY39">IF(J39="","",
IF(INDEX(Settings!$H:$H,MATCH(BY$1,Settings!$G:$G,0))=TRUE,
100-100*(J39-MINIFS(J:J,$E:$E,$E39))/(MAXIFS(J:J,$E:$E,$E39)-MINIFS(J:J,$E:$E,$E39)),
100*(J39-MINIFS(J:J,$E:$E,$E39))/(MAXIFS(J:J,$E:$E,$E39)-MINIFS(J:J,$E:$E,$E39))))</f>
        <v/>
      </c>
      <c r="BZ39" s="223" t="str">
        <f t="array" ref="BZ39">IF(K39="","",
IF(INDEX(Settings!$H:$H,MATCH(BZ$1,Settings!$G:$G,0))=TRUE,
100-100*(K39-MINIFS(K:K,$E:$E,$E39))/(MAXIFS(K:K,$E:$E,$E39)-MINIFS(K:K,$E:$E,$E39)),
100*(K39-MINIFS(K:K,$E:$E,$E39))/(MAXIFS(K:K,$E:$E,$E39)-MINIFS(K:K,$E:$E,$E39))))</f>
        <v/>
      </c>
      <c r="CA39" s="223" t="str">
        <f t="array" ref="CA39">IF(L39="","",
IF(INDEX(Settings!$H:$H,MATCH(CA$1,Settings!$G:$G,0))=TRUE,
100-100*(L39-MINIFS(L:L,$E:$E,$E39))/(MAXIFS(L:L,$E:$E,$E39)-MINIFS(L:L,$E:$E,$E39)),
100*(L39-MINIFS(L:L,$E:$E,$E39))/(MAXIFS(L:L,$E:$E,$E39)-MINIFS(L:L,$E:$E,$E39))))</f>
        <v/>
      </c>
      <c r="CB39" s="223" t="str">
        <f t="array" ref="CB39">IF(M39="","",
IF(INDEX(Settings!$H:$H,MATCH(CB$1,Settings!$G:$G,0))=TRUE,
100-100*(M39-MINIFS(M:M,$E:$E,$E39))/(MAXIFS(M:M,$E:$E,$E39)-MINIFS(M:M,$E:$E,$E39)),
100*(M39-MINIFS(M:M,$E:$E,$E39))/(MAXIFS(M:M,$E:$E,$E39)-MINIFS(M:M,$E:$E,$E39))))</f>
        <v/>
      </c>
      <c r="CC39" s="223" t="str">
        <f t="array" ref="CC39">IF(N39="","",
IF(INDEX(Settings!$H:$H,MATCH(CC$1,Settings!$G:$G,0))=TRUE,
100-100*(N39-MINIFS(N:N,$E:$E,$E39))/(MAXIFS(N:N,$E:$E,$E39)-MINIFS(N:N,$E:$E,$E39)),
100*(N39-MINIFS(N:N,$E:$E,$E39))/(MAXIFS(N:N,$E:$E,$E39)-MINIFS(N:N,$E:$E,$E39))))</f>
        <v/>
      </c>
      <c r="CD39" s="223" t="str">
        <f t="array" ref="CD39">IF(O39="","",
IF(INDEX(Settings!$H:$H,MATCH(CD$1,Settings!$G:$G,0))=TRUE,
100-100*(O39-MINIFS(O:O,$E:$E,$E39))/(MAXIFS(O:O,$E:$E,$E39)-MINIFS(O:O,$E:$E,$E39)),
100*(O39-MINIFS(O:O,$E:$E,$E39))/(MAXIFS(O:O,$E:$E,$E39)-MINIFS(O:O,$E:$E,$E39))))</f>
        <v/>
      </c>
      <c r="CE39" s="223" t="str">
        <f t="array" ref="CE39">IF(P39="","",
IF(INDEX(Settings!$H:$H,MATCH(CE$1,Settings!$G:$G,0))=TRUE,
100-100*(P39-MINIFS(P:P,$E:$E,$E39))/(MAXIFS(P:P,$E:$E,$E39)-MINIFS(P:P,$E:$E,$E39)),
100*(P39-MINIFS(P:P,$E:$E,$E39))/(MAXIFS(P:P,$E:$E,$E39)-MINIFS(P:P,$E:$E,$E39))))</f>
        <v/>
      </c>
      <c r="CF39" s="223" t="str">
        <f t="array" ref="CF39">IF(Q39="","",
IF(INDEX(Settings!$H:$H,MATCH(CF$1,Settings!$G:$G,0))=TRUE,
100-100*(Q39-MINIFS(Q:Q,$E:$E,$E39))/(MAXIFS(Q:Q,$E:$E,$E39)-MINIFS(Q:Q,$E:$E,$E39)),
100*(Q39-MINIFS(Q:Q,$E:$E,$E39))/(MAXIFS(Q:Q,$E:$E,$E39)-MINIFS(Q:Q,$E:$E,$E39))))</f>
        <v/>
      </c>
      <c r="CG39" s="223" t="str">
        <f t="array" ref="CG39">IF(R39="","",
IF(INDEX(Settings!$H:$H,MATCH(CG$1,Settings!$G:$G,0))=TRUE,
100-100*(R39-MINIFS(R:R,$E:$E,$E39))/(MAXIFS(R:R,$E:$E,$E39)-MINIFS(R:R,$E:$E,$E39)),
100*(R39-MINIFS(R:R,$E:$E,$E39))/(MAXIFS(R:R,$E:$E,$E39)-MINIFS(R:R,$E:$E,$E39))))</f>
        <v/>
      </c>
      <c r="CH39" s="223" t="str">
        <f t="array" ref="CH39">IF(S39="","",
IF(INDEX(Settings!$H:$H,MATCH(CH$1,Settings!$G:$G,0))=TRUE,
100-100*(S39-MINIFS(S:S,$E:$E,$E39))/(MAXIFS(S:S,$E:$E,$E39)-MINIFS(S:S,$E:$E,$E39)),
100*(S39-MINIFS(S:S,$E:$E,$E39))/(MAXIFS(S:S,$E:$E,$E39)-MINIFS(S:S,$E:$E,$E39))))</f>
        <v/>
      </c>
      <c r="CI39" s="223" t="str">
        <f t="array" ref="CI39">IF(T39="","",
IF(INDEX(Settings!$H:$H,MATCH(CI$1,Settings!$G:$G,0))=TRUE,
100-100*(T39-MINIFS(T:T,$E:$E,$E39))/(MAXIFS(T:T,$E:$E,$E39)-MINIFS(T:T,$E:$E,$E39)),
100*(T39-MINIFS(T:T,$E:$E,$E39))/(MAXIFS(T:T,$E:$E,$E39)-MINIFS(T:T,$E:$E,$E39))))</f>
        <v/>
      </c>
      <c r="CJ39" s="223" t="str">
        <f t="array" ref="CJ39">IF(U39="","",
IF(INDEX(Settings!$H:$H,MATCH(CJ$1,Settings!$G:$G,0))=TRUE,
100-100*(U39-MINIFS(U:U,$E:$E,$E39))/(MAXIFS(U:U,$E:$E,$E39)-MINIFS(U:U,$E:$E,$E39)),
100*(U39-MINIFS(U:U,$E:$E,$E39))/(MAXIFS(U:U,$E:$E,$E39)-MINIFS(U:U,$E:$E,$E39))))</f>
        <v/>
      </c>
      <c r="CK39" s="223" t="str">
        <f t="array" ref="CK39">IF(V39="","",
IF(INDEX(Settings!$H:$H,MATCH(CK$1,Settings!$G:$G,0))=TRUE,
100-100*(V39-MINIFS(V:V,$E:$E,$E39))/(MAXIFS(V:V,$E:$E,$E39)-MINIFS(V:V,$E:$E,$E39)),
100*(V39-MINIFS(V:V,$E:$E,$E39))/(MAXIFS(V:V,$E:$E,$E39)-MINIFS(V:V,$E:$E,$E39))))</f>
        <v/>
      </c>
      <c r="CL39" s="223" t="str">
        <f t="array" ref="CL39">IF(W39="","",
IF(INDEX(Settings!$H:$H,MATCH(CL$1,Settings!$G:$G,0))=TRUE,
100-100*(W39-MINIFS(W:W,$E:$E,$E39))/(MAXIFS(W:W,$E:$E,$E39)-MINIFS(W:W,$E:$E,$E39)),
100*(W39-MINIFS(W:W,$E:$E,$E39))/(MAXIFS(W:W,$E:$E,$E39)-MINIFS(W:W,$E:$E,$E39))))</f>
        <v/>
      </c>
      <c r="CM39" s="223" t="str">
        <f t="array" ref="CM39">IF(X39="","",
IF(INDEX(Settings!$H:$H,MATCH(CM$1,Settings!$G:$G,0))=TRUE,
100-100*(X39-MINIFS(X:X,$E:$E,$E39))/(MAXIFS(X:X,$E:$E,$E39)-MINIFS(X:X,$E:$E,$E39)),
100*(X39-MINIFS(X:X,$E:$E,$E39))/(MAXIFS(X:X,$E:$E,$E39)-MINIFS(X:X,$E:$E,$E39))))</f>
        <v/>
      </c>
      <c r="CN39" s="223" t="str">
        <f t="array" ref="CN39">IF(Y39="","",
IF(INDEX(Settings!$H:$H,MATCH(CN$1,Settings!$G:$G,0))=TRUE,
100-100*(Y39-MINIFS(Y:Y,$E:$E,$E39))/(MAXIFS(Y:Y,$E:$E,$E39)-MINIFS(Y:Y,$E:$E,$E39)),
100*(Y39-MINIFS(Y:Y,$E:$E,$E39))/(MAXIFS(Y:Y,$E:$E,$E39)-MINIFS(Y:Y,$E:$E,$E39))))</f>
        <v/>
      </c>
      <c r="CO39" s="223" t="str">
        <f t="array" ref="CO39">IF(Z39="","",
IF(INDEX(Settings!$H:$H,MATCH(CO$1,Settings!$G:$G,0))=TRUE,
100-100*(Z39-MINIFS(Z:Z,$E:$E,$E39))/(MAXIFS(Z:Z,$E:$E,$E39)-MINIFS(Z:Z,$E:$E,$E39)),
100*(Z39-MINIFS(Z:Z,$E:$E,$E39))/(MAXIFS(Z:Z,$E:$E,$E39)-MINIFS(Z:Z,$E:$E,$E39))))</f>
        <v/>
      </c>
      <c r="CP39" s="223" t="str">
        <f t="array" ref="CP39">IF(AA39="","",
IF(INDEX(Settings!$H:$H,MATCH(CP$1,Settings!$G:$G,0))=TRUE,
100-100*(AA39-MINIFS(AA:AA,$E:$E,$E39))/(MAXIFS(AA:AA,$E:$E,$E39)-MINIFS(AA:AA,$E:$E,$E39)),
100*(AA39-MINIFS(AA:AA,$E:$E,$E39))/(MAXIFS(AA:AA,$E:$E,$E39)-MINIFS(AA:AA,$E:$E,$E39))))</f>
        <v/>
      </c>
      <c r="CQ39" s="223" t="str">
        <f t="array" ref="CQ39">IF(AB39="","",
IF(INDEX(Settings!$H:$H,MATCH(CQ$1,Settings!$G:$G,0))=TRUE,
100-100*(AB39-MINIFS(AB:AB,$E:$E,$E39))/(MAXIFS(AB:AB,$E:$E,$E39)-MINIFS(AB:AB,$E:$E,$E39)),
100*(AB39-MINIFS(AB:AB,$E:$E,$E39))/(MAXIFS(AB:AB,$E:$E,$E39)-MINIFS(AB:AB,$E:$E,$E39))))</f>
        <v/>
      </c>
      <c r="CR39" s="223" t="str">
        <f t="array" ref="CR39">IF(AC39="","",
IF(INDEX(Settings!$H:$H,MATCH(CR$1,Settings!$G:$G,0))=TRUE,
100-100*(AC39-MINIFS(AC:AC,$E:$E,$E39))/(MAXIFS(AC:AC,$E:$E,$E39)-MINIFS(AC:AC,$E:$E,$E39)),
100*(AC39-MINIFS(AC:AC,$E:$E,$E39))/(MAXIFS(AC:AC,$E:$E,$E39)-MINIFS(AC:AC,$E:$E,$E39))))</f>
        <v/>
      </c>
      <c r="CS39" s="223" t="str">
        <f t="array" ref="CS39">IF(AD39="","",
IF(INDEX(Settings!$H:$H,MATCH(CS$1,Settings!$G:$G,0))=TRUE,
100-100*(AD39-MINIFS(AD:AD,$E:$E,$E39))/(MAXIFS(AD:AD,$E:$E,$E39)-MINIFS(AD:AD,$E:$E,$E39)),
100*(AD39-MINIFS(AD:AD,$E:$E,$E39))/(MAXIFS(AD:AD,$E:$E,$E39)-MINIFS(AD:AD,$E:$E,$E39))))</f>
        <v/>
      </c>
      <c r="CT39" s="223" t="str">
        <f t="array" ref="CT39">IF(AE39="","",
IF(INDEX(Settings!$H:$H,MATCH(CT$1,Settings!$G:$G,0))=TRUE,
100-100*(AE39-MINIFS(AE:AE,$E:$E,$E39))/(MAXIFS(AE:AE,$E:$E,$E39)-MINIFS(AE:AE,$E:$E,$E39)),
100*(AE39-MINIFS(AE:AE,$E:$E,$E39))/(MAXIFS(AE:AE,$E:$E,$E39)-MINIFS(AE:AE,$E:$E,$E39))))</f>
        <v/>
      </c>
      <c r="CU39" s="223" t="str">
        <f t="array" ref="CU39">IF(AF39="","",
IF(INDEX(Settings!$H:$H,MATCH(CU$1,Settings!$G:$G,0))=TRUE,
100-100*(AF39-MINIFS(AF:AF,$E:$E,$E39))/(MAXIFS(AF:AF,$E:$E,$E39)-MINIFS(AF:AF,$E:$E,$E39)),
100*(AF39-MINIFS(AF:AF,$E:$E,$E39))/(MAXIFS(AF:AF,$E:$E,$E39)-MINIFS(AF:AF,$E:$E,$E39))))</f>
        <v/>
      </c>
      <c r="CV39" s="223" t="str">
        <f t="array" ref="CV39">IF(AG39="","",
IF(INDEX(Settings!$H:$H,MATCH(CV$1,Settings!$G:$G,0))=TRUE,
100-100*(AG39-MINIFS(AG:AG,$E:$E,$E39))/(MAXIFS(AG:AG,$E:$E,$E39)-MINIFS(AG:AG,$E:$E,$E39)),
100*(AG39-MINIFS(AG:AG,$E:$E,$E39))/(MAXIFS(AG:AG,$E:$E,$E39)-MINIFS(AG:AG,$E:$E,$E39))))</f>
        <v/>
      </c>
      <c r="CW39" s="223" t="str">
        <f t="array" ref="CW39">IF(AH39="","",
IF(INDEX(Settings!$H:$H,MATCH(CW$1,Settings!$G:$G,0))=TRUE,
100-100*(AH39-MINIFS(AH:AH,$E:$E,$E39))/(MAXIFS(AH:AH,$E:$E,$E39)-MINIFS(AH:AH,$E:$E,$E39)),
100*(AH39-MINIFS(AH:AH,$E:$E,$E39))/(MAXIFS(AH:AH,$E:$E,$E39)-MINIFS(AH:AH,$E:$E,$E39))))</f>
        <v/>
      </c>
      <c r="CX39" s="223" t="str">
        <f t="array" ref="CX39">IF(AI39="","",
IF(INDEX(Settings!$H:$H,MATCH(CX$1,Settings!$G:$G,0))=TRUE,
100-100*(AI39-MINIFS(AI:AI,$E:$E,$E39))/(MAXIFS(AI:AI,$E:$E,$E39)-MINIFS(AI:AI,$E:$E,$E39)),
100*(AI39-MINIFS(AI:AI,$E:$E,$E39))/(MAXIFS(AI:AI,$E:$E,$E39)-MINIFS(AI:AI,$E:$E,$E39))))</f>
        <v/>
      </c>
      <c r="CY39" s="223" t="str">
        <f t="array" ref="CY39">IF(AJ39="","",
IF(INDEX(Settings!$H:$H,MATCH(CY$1,Settings!$G:$G,0))=TRUE,
100-100*(AJ39-MINIFS(AJ:AJ,$E:$E,$E39))/(MAXIFS(AJ:AJ,$E:$E,$E39)-MINIFS(AJ:AJ,$E:$E,$E39)),
100*(AJ39-MINIFS(AJ:AJ,$E:$E,$E39))/(MAXIFS(AJ:AJ,$E:$E,$E39)-MINIFS(AJ:AJ,$E:$E,$E39))))</f>
        <v/>
      </c>
      <c r="CZ39" s="223" t="str">
        <f t="array" ref="CZ39">IF(AK39="","",
IF(INDEX(Settings!$H:$H,MATCH(CZ$1,Settings!$G:$G,0))=TRUE,
100-100*(AK39-MINIFS(AK:AK,$E:$E,$E39))/(MAXIFS(AK:AK,$E:$E,$E39)-MINIFS(AK:AK,$E:$E,$E39)),
100*(AK39-MINIFS(AK:AK,$E:$E,$E39))/(MAXIFS(AK:AK,$E:$E,$E39)-MINIFS(AK:AK,$E:$E,$E39))))</f>
        <v/>
      </c>
      <c r="DA39" s="223" t="str">
        <f t="array" ref="DA39">IF(AL39="","",
IF(INDEX(Settings!$H:$H,MATCH(DA$1,Settings!$G:$G,0))=TRUE,
100-100*(AL39-MINIFS(AL:AL,$E:$E,$E39))/(MAXIFS(AL:AL,$E:$E,$E39)-MINIFS(AL:AL,$E:$E,$E39)),
100*(AL39-MINIFS(AL:AL,$E:$E,$E39))/(MAXIFS(AL:AL,$E:$E,$E39)-MINIFS(AL:AL,$E:$E,$E39))))</f>
        <v/>
      </c>
      <c r="DB39" s="223" t="str">
        <f t="array" ref="DB39">IF(AM39="","",
IF(INDEX(Settings!$H:$H,MATCH(DB$1,Settings!$G:$G,0))=TRUE,
100-100*(AM39-MINIFS(AM:AM,$E:$E,$E39))/(MAXIFS(AM:AM,$E:$E,$E39)-MINIFS(AM:AM,$E:$E,$E39)),
100*(AM39-MINIFS(AM:AM,$E:$E,$E39))/(MAXIFS(AM:AM,$E:$E,$E39)-MINIFS(AM:AM,$E:$E,$E39))))</f>
        <v/>
      </c>
      <c r="DC39" s="223" t="str">
        <f t="array" ref="DC39">IF(AN39="","",
IF(INDEX(Settings!$H:$H,MATCH(DC$1,Settings!$G:$G,0))=TRUE,
100-100*(AN39-MINIFS(AN:AN,$E:$E,$E39))/(MAXIFS(AN:AN,$E:$E,$E39)-MINIFS(AN:AN,$E:$E,$E39)),
100*(AN39-MINIFS(AN:AN,$E:$E,$E39))/(MAXIFS(AN:AN,$E:$E,$E39)-MINIFS(AN:AN,$E:$E,$E39))))</f>
        <v/>
      </c>
      <c r="DD39" s="223" t="str">
        <f t="array" ref="DD39">IF(AO39="","",
IF(INDEX(Settings!$H:$H,MATCH(DD$1,Settings!$G:$G,0))=TRUE,
100-100*(AO39-MINIFS(AO:AO,$E:$E,$E39))/(MAXIFS(AO:AO,$E:$E,$E39)-MINIFS(AO:AO,$E:$E,$E39)),
100*(AO39-MINIFS(AO:AO,$E:$E,$E39))/(MAXIFS(AO:AO,$E:$E,$E39)-MINIFS(AO:AO,$E:$E,$E39))))</f>
        <v/>
      </c>
      <c r="DE39" s="223" t="str">
        <f t="array" ref="DE39">IF(AP39="","",
IF(INDEX(Settings!$H:$H,MATCH(DE$1,Settings!$G:$G,0))=TRUE,
100-100*(AP39-MINIFS(AP:AP,$E:$E,$E39))/(MAXIFS(AP:AP,$E:$E,$E39)-MINIFS(AP:AP,$E:$E,$E39)),
100*(AP39-MINIFS(AP:AP,$E:$E,$E39))/(MAXIFS(AP:AP,$E:$E,$E39)-MINIFS(AP:AP,$E:$E,$E39))))</f>
        <v/>
      </c>
      <c r="DF39" s="223" t="str">
        <f t="array" ref="DF39">IF(AQ39="","",
IF(INDEX(Settings!$H:$H,MATCH(DF$1,Settings!$G:$G,0))=TRUE,
100-100*(AQ39-MINIFS(AQ:AQ,$E:$E,$E39))/(MAXIFS(AQ:AQ,$E:$E,$E39)-MINIFS(AQ:AQ,$E:$E,$E39)),
100*(AQ39-MINIFS(AQ:AQ,$E:$E,$E39))/(MAXIFS(AQ:AQ,$E:$E,$E39)-MINIFS(AQ:AQ,$E:$E,$E39))))</f>
        <v/>
      </c>
      <c r="DG39" s="223" t="str">
        <f t="array" ref="DG39">IF(AR39="","",
IF(INDEX(Settings!$H:$H,MATCH(DG$1,Settings!$G:$G,0))=TRUE,
100-100*(AR39-MINIFS(AR:AR,$E:$E,$E39))/(MAXIFS(AR:AR,$E:$E,$E39)-MINIFS(AR:AR,$E:$E,$E39)),
100*(AR39-MINIFS(AR:AR,$E:$E,$E39))/(MAXIFS(AR:AR,$E:$E,$E39)-MINIFS(AR:AR,$E:$E,$E39))))</f>
        <v/>
      </c>
      <c r="DH39" s="223" t="str">
        <f t="array" ref="DH39">IF(AS39="","",
IF(INDEX(Settings!$H:$H,MATCH(DH$1,Settings!$G:$G,0))=TRUE,
100-100*(AS39-MINIFS(AS:AS,$E:$E,$E39))/(MAXIFS(AS:AS,$E:$E,$E39)-MINIFS(AS:AS,$E:$E,$E39)),
100*(AS39-MINIFS(AS:AS,$E:$E,$E39))/(MAXIFS(AS:AS,$E:$E,$E39)-MINIFS(AS:AS,$E:$E,$E39))))</f>
        <v/>
      </c>
      <c r="DI39" s="223" t="str">
        <f t="array" ref="DI39">IF(AT39="","",
IF(INDEX(Settings!$H:$H,MATCH(DI$1,Settings!$G:$G,0))=TRUE,
100-100*(AT39-MINIFS(AT:AT,$E:$E,$E39))/(MAXIFS(AT:AT,$E:$E,$E39)-MINIFS(AT:AT,$E:$E,$E39)),
100*(AT39-MINIFS(AT:AT,$E:$E,$E39))/(MAXIFS(AT:AT,$E:$E,$E39)-MINIFS(AT:AT,$E:$E,$E39))))</f>
        <v/>
      </c>
      <c r="DJ39" s="223" t="str">
        <f t="array" ref="DJ39">IF(AU39="","",
IF(INDEX(Settings!$H:$H,MATCH(DJ$1,Settings!$G:$G,0))=TRUE,
100-100*(AU39-MINIFS(AU:AU,$E:$E,$E39))/(MAXIFS(AU:AU,$E:$E,$E39)-MINIFS(AU:AU,$E:$E,$E39)),
100*(AU39-MINIFS(AU:AU,$E:$E,$E39))/(MAXIFS(AU:AU,$E:$E,$E39)-MINIFS(AU:AU,$E:$E,$E39))))</f>
        <v/>
      </c>
      <c r="DK39" s="223" t="str">
        <f t="array" ref="DK39">IF(AV39="","",
IF(INDEX(Settings!$H:$H,MATCH(DK$1,Settings!$G:$G,0))=TRUE,
100-100*(AV39-MINIFS(AV:AV,$E:$E,$E39))/(MAXIFS(AV:AV,$E:$E,$E39)-MINIFS(AV:AV,$E:$E,$E39)),
100*(AV39-MINIFS(AV:AV,$E:$E,$E39))/(MAXIFS(AV:AV,$E:$E,$E39)-MINIFS(AV:AV,$E:$E,$E39))))</f>
        <v/>
      </c>
      <c r="DL39" s="223" t="str">
        <f t="array" ref="DL39">IF(AW39="","",
IF(INDEX(Settings!$H:$H,MATCH(DL$1,Settings!$G:$G,0))=TRUE,
100-100*(AW39-MINIFS(AW:AW,$E:$E,$E39))/(MAXIFS(AW:AW,$E:$E,$E39)-MINIFS(AW:AW,$E:$E,$E39)),
100*(AW39-MINIFS(AW:AW,$E:$E,$E39))/(MAXIFS(AW:AW,$E:$E,$E39)-MINIFS(AW:AW,$E:$E,$E39))))</f>
        <v/>
      </c>
      <c r="DM39" s="223" t="str">
        <f t="array" ref="DM39">IF(AX39="","",
IF(INDEX(Settings!$H:$H,MATCH(DM$1,Settings!$G:$G,0))=TRUE,
100-100*(AX39-MINIFS(AX:AX,$E:$E,$E39))/(MAXIFS(AX:AX,$E:$E,$E39)-MINIFS(AX:AX,$E:$E,$E39)),
100*(AX39-MINIFS(AX:AX,$E:$E,$E39))/(MAXIFS(AX:AX,$E:$E,$E39)-MINIFS(AX:AX,$E:$E,$E39))))</f>
        <v/>
      </c>
      <c r="DN39" s="223" t="str">
        <f t="array" ref="DN39">IF(AY39="","",
IF(INDEX(Settings!$H:$H,MATCH(DN$1,Settings!$G:$G,0))=TRUE,
100-100*(AY39-MINIFS(AY:AY,$E:$E,$E39))/(MAXIFS(AY:AY,$E:$E,$E39)-MINIFS(AY:AY,$E:$E,$E39)),
100*(AY39-MINIFS(AY:AY,$E:$E,$E39))/(MAXIFS(AY:AY,$E:$E,$E39)-MINIFS(AY:AY,$E:$E,$E39))))</f>
        <v/>
      </c>
      <c r="DO39" s="223" t="str">
        <f t="array" ref="DO39">IF(AZ39="","",
IF(INDEX(Settings!$H:$H,MATCH(DO$1,Settings!$G:$G,0))=TRUE,
100-100*(AZ39-MINIFS(AZ:AZ,$E:$E,$E39))/(MAXIFS(AZ:AZ,$E:$E,$E39)-MINIFS(AZ:AZ,$E:$E,$E39)),
100*(AZ39-MINIFS(AZ:AZ,$E:$E,$E39))/(MAXIFS(AZ:AZ,$E:$E,$E39)-MINIFS(AZ:AZ,$E:$E,$E39))))</f>
        <v/>
      </c>
      <c r="DP39" s="223" t="str">
        <f t="array" ref="DP39">IF(BA39="","",
IF(INDEX(Settings!$H:$H,MATCH(DP$1,Settings!$G:$G,0))=TRUE,
100-100*(BA39-MINIFS(BA:BA,$E:$E,$E39))/(MAXIFS(BA:BA,$E:$E,$E39)-MINIFS(BA:BA,$E:$E,$E39)),
100*(BA39-MINIFS(BA:BA,$E:$E,$E39))/(MAXIFS(BA:BA,$E:$E,$E39)-MINIFS(BA:BA,$E:$E,$E39))))</f>
        <v/>
      </c>
      <c r="DQ39" s="223" t="str">
        <f t="array" ref="DQ39">IF(BB39="","",
IF(INDEX(Settings!$H:$H,MATCH(DQ$1,Settings!$G:$G,0))=TRUE,
100-100*(BB39-MINIFS(BB:BB,$E:$E,$E39))/(MAXIFS(BB:BB,$E:$E,$E39)-MINIFS(BB:BB,$E:$E,$E39)),
100*(BB39-MINIFS(BB:BB,$E:$E,$E39))/(MAXIFS(BB:BB,$E:$E,$E39)-MINIFS(BB:BB,$E:$E,$E39))))</f>
        <v/>
      </c>
      <c r="DR39" s="223" t="str">
        <f t="array" ref="DR39">IF(BC39="","",
IF(INDEX(Settings!$H:$H,MATCH(DR$1,Settings!$G:$G,0))=TRUE,
100-100*(BC39-MINIFS(BC:BC,$E:$E,$E39))/(MAXIFS(BC:BC,$E:$E,$E39)-MINIFS(BC:BC,$E:$E,$E39)),
100*(BC39-MINIFS(BC:BC,$E:$E,$E39))/(MAXIFS(BC:BC,$E:$E,$E39)-MINIFS(BC:BC,$E:$E,$E39))))</f>
        <v/>
      </c>
      <c r="DS39" s="223" t="str">
        <f t="array" ref="DS39">IF(BD39="","",
IF(INDEX(Settings!$H:$H,MATCH(DS$1,Settings!$G:$G,0))=TRUE,
100-100*(BD39-MINIFS(BD:BD,$E:$E,$E39))/(MAXIFS(BD:BD,$E:$E,$E39)-MINIFS(BD:BD,$E:$E,$E39)),
100*(BD39-MINIFS(BD:BD,$E:$E,$E39))/(MAXIFS(BD:BD,$E:$E,$E39)-MINIFS(BD:BD,$E:$E,$E39))))</f>
        <v/>
      </c>
      <c r="DT39" s="223" t="str">
        <f t="array" ref="DT39">IF(BE39="","",
IF(INDEX(Settings!$H:$H,MATCH(DT$1,Settings!$G:$G,0))=TRUE,
100-100*(BE39-MINIFS(BE:BE,$E:$E,$E39))/(MAXIFS(BE:BE,$E:$E,$E39)-MINIFS(BE:BE,$E:$E,$E39)),
100*(BE39-MINIFS(BE:BE,$E:$E,$E39))/(MAXIFS(BE:BE,$E:$E,$E39)-MINIFS(BE:BE,$E:$E,$E39))))</f>
        <v/>
      </c>
      <c r="DU39" s="223" t="str">
        <f t="array" ref="DU39">IF(BF39="","",
IF(INDEX(Settings!$H:$H,MATCH(DU$1,Settings!$G:$G,0))=TRUE,
100-100*(BF39-MINIFS(BF:BF,$E:$E,$E39))/(MAXIFS(BF:BF,$E:$E,$E39)-MINIFS(BF:BF,$E:$E,$E39)),
100*(BF39-MINIFS(BF:BF,$E:$E,$E39))/(MAXIFS(BF:BF,$E:$E,$E39)-MINIFS(BF:BF,$E:$E,$E39))))</f>
        <v/>
      </c>
      <c r="DV39" s="223" t="str">
        <f t="array" ref="DV39">IF(BG39="","",
IF(INDEX(Settings!$H:$H,MATCH(DV$1,Settings!$G:$G,0))=TRUE,
100-100*(BG39-MINIFS(BG:BG,$E:$E,$E39))/(MAXIFS(BG:BG,$E:$E,$E39)-MINIFS(BG:BG,$E:$E,$E39)),
100*(BG39-MINIFS(BG:BG,$E:$E,$E39))/(MAXIFS(BG:BG,$E:$E,$E39)-MINIFS(BG:BG,$E:$E,$E39))))</f>
        <v/>
      </c>
      <c r="DW39" s="223" t="str">
        <f t="array" ref="DW39">IF(BH39="","",
IF(INDEX(Settings!$H:$H,MATCH(DW$1,Settings!$G:$G,0))=TRUE,
100-100*(BH39-MINIFS(BH:BH,$E:$E,$E39))/(MAXIFS(BH:BH,$E:$E,$E39)-MINIFS(BH:BH,$E:$E,$E39)),
100*(BH39-MINIFS(BH:BH,$E:$E,$E39))/(MAXIFS(BH:BH,$E:$E,$E39)-MINIFS(BH:BH,$E:$E,$E39))))</f>
        <v/>
      </c>
      <c r="DX39" s="223" t="str">
        <f t="array" ref="DX39">IF(BI39="","",
IF(INDEX(Settings!$H:$H,MATCH(DX$1,Settings!$G:$G,0))=TRUE,
100-100*(BI39-MINIFS(BI:BI,$E:$E,$E39))/(MAXIFS(BI:BI,$E:$E,$E39)-MINIFS(BI:BI,$E:$E,$E39)),
100*(BI39-MINIFS(BI:BI,$E:$E,$E39))/(MAXIFS(BI:BI,$E:$E,$E39)-MINIFS(BI:BI,$E:$E,$E39))))</f>
        <v/>
      </c>
      <c r="DY39" s="223" t="str">
        <f t="array" ref="DY39">IF(BJ39="","",
IF(INDEX(Settings!$H:$H,MATCH(DY$1,Settings!$G:$G,0))=TRUE,
100-100*(BJ39-MINIFS(BJ:BJ,$E:$E,$E39))/(MAXIFS(BJ:BJ,$E:$E,$E39)-MINIFS(BJ:BJ,$E:$E,$E39)),
100*(BJ39-MINIFS(BJ:BJ,$E:$E,$E39))/(MAXIFS(BJ:BJ,$E:$E,$E39)-MINIFS(BJ:BJ,$E:$E,$E39))))</f>
        <v/>
      </c>
      <c r="DZ39" s="225"/>
      <c r="EA39" s="225"/>
      <c r="EB39" s="225" t="str">
        <f t="shared" si="8"/>
        <v/>
      </c>
      <c r="EC39" s="225" t="str">
        <f t="shared" si="9"/>
        <v/>
      </c>
      <c r="ED39" s="225" t="str">
        <f t="shared" si="10"/>
        <v/>
      </c>
      <c r="EE39" s="225" t="str">
        <f t="shared" si="11"/>
        <v/>
      </c>
      <c r="EF39" s="225" t="str">
        <f t="shared" si="12"/>
        <v/>
      </c>
      <c r="EG39" s="225" t="str">
        <f t="shared" si="13"/>
        <v/>
      </c>
      <c r="EH39" s="225"/>
      <c r="EI39" s="225"/>
      <c r="EJ39" s="225"/>
      <c r="EK39" s="225"/>
      <c r="EL39" s="225"/>
      <c r="EM39" s="225"/>
    </row>
    <row r="40">
      <c r="A40" s="231"/>
      <c r="B40" s="231"/>
      <c r="C40" s="231"/>
      <c r="D40" s="231" t="str">
        <f t="array" ref="D40">IFERROR(INDEX(Profiles!$B:$B,MATCH($A40,Profiles!$A:$A,0)),"")</f>
        <v/>
      </c>
      <c r="E40" s="231"/>
      <c r="F40" s="231"/>
      <c r="G40" s="231"/>
      <c r="H40" s="231"/>
      <c r="I40" s="231" t="str">
        <f>IF(A40="","",IF(Settings!$N$3="DATE",F40&amp;": "&amp;TEXT(B40,"M/DD/YY"),F40&amp;": "&amp;H40))</f>
        <v/>
      </c>
      <c r="J40" s="231"/>
      <c r="K40" s="231"/>
      <c r="L40" s="231"/>
      <c r="M40" s="232" t="str">
        <f t="shared" si="14"/>
        <v/>
      </c>
      <c r="N40" s="231"/>
      <c r="O40" s="231"/>
      <c r="P40" s="231"/>
      <c r="Q40" s="231"/>
      <c r="R40" s="231"/>
      <c r="S40" s="230" t="str">
        <f>IFERROR(VLOOKUP(AF40, 'YOYO IR Scores'!A:C, 3, FALSE), "")
</f>
        <v/>
      </c>
      <c r="T40" s="231"/>
      <c r="U40" s="231"/>
      <c r="V40" s="231"/>
      <c r="W40" s="231"/>
      <c r="X40" s="233" t="str">
        <f t="shared" si="4"/>
        <v/>
      </c>
      <c r="Y40" s="234" t="str">
        <f t="shared" si="5"/>
        <v/>
      </c>
      <c r="Z40" s="234" t="str">
        <f t="shared" si="6"/>
        <v/>
      </c>
      <c r="AA40" s="233" t="str">
        <f t="shared" si="7"/>
        <v/>
      </c>
      <c r="AB40" s="232"/>
      <c r="AC40" s="232"/>
      <c r="AD40" s="232"/>
      <c r="AE40" s="232" t="str">
        <f>IFERROR(VLOOKUP(AF40, 'YOYO IR Scores'!A:C, 2, FALSE), "")</f>
        <v/>
      </c>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t="str">
        <f t="array" ref="BK40">IF(J40="","",
IF(INDEX(Settings!$H:$H,MATCH(BY$1,Settings!$G:$G,0))=TRUE,
100-100*(J40-MIN(J:J))/(MAX(J:J)-MIN(J:J)),
100*(J40-MIN(J:J))/(MAX(J:J)-MIN(J:J))))</f>
        <v/>
      </c>
      <c r="BL40" s="232" t="str">
        <f t="array" ref="BL40">IF(J40="","",
IF(INDEX(Settings!$H:$H,MATCH(BY$1,Settings!$G:$G,0))=TRUE,
100-100*(J40-MINIFS(J:J,$E:$E,$E40))/(MAXIFS(J:J,$E:$E,$E40)-MINIFS(J:J,$E:$E,$E40)),
100*(J40-MINIFS(J:J,$E:$E,$E40))/(MAXIFS(J:J,$E:$E,$E40)-MINIFS(J:J,$E:$E,$E40))))</f>
        <v/>
      </c>
      <c r="BM40" s="232" t="str">
        <f t="array" ref="BM40">IF(J40="","",
IF(INDEX(Settings!$H:$H,MATCH(BY$1,Settings!$G:$G,0))=TRUE,
100-100*(J40-MINIFS(J:J,$E:$E,$E40,$I:$I,$I40))/(MAXIFS(J:J,$E:$E,$E40,$I:$I,$I40)-MINIFS(J:J,$E:$E,$E40,$I:$I,$I40)),
100*(J40-MINIFS(J:J,$E:$E,$E40,$I:$I,$I40))/(MAXIFS(J:J,$E:$E,$E40,$I:$I,$I40)-MINIFS(J:J,$E:$E,$E40,$I:$I,$I40))))</f>
        <v/>
      </c>
      <c r="BN40" s="231" t="str">
        <f t="array" ref="BN40">IF(J40="","",
IF(INDEX(Settings!$H:$H,MATCH(BY$1,Settings!$G:$G,0))=TRUE,
100-100*PERCENTRANK(J:J,J40),
100*PERCENTRANK(J:J,J40)))</f>
        <v/>
      </c>
      <c r="BO40" s="231" t="str">
        <f>IFERROR(__xludf.DUMMYFUNCTION("IF(J40="""","""",
IF(INDEX(Settings!$H:$H,MATCH(BY$1,Settings!$G:$G,0))=TRUE,
100-100*PERCENTRANK(FILTER(J:J,$E:$E=$E40),J40),
100*PERCENTRANK(FILTER(J:J,$E:$E=$E40),J40)))"),"")</f>
        <v/>
      </c>
      <c r="BP40" s="231" t="str">
        <f>IFERROR(__xludf.DUMMYFUNCTION("IF(J40="""","""",
IF(INDEX(Settings!$H:$H,MATCH(BY$1,Settings!$G:$G,0))=TRUE,
100-100*PERCENTRANK(FILTER(J:J,$E:$E=$E40,$I:$I=$I40),J40),
100*PERCENTRANK(FILTER(J:J,$E:$E=$E40,$I:$I=$I40),J40)))"),"")</f>
        <v/>
      </c>
      <c r="BQ40" s="233" t="str">
        <f t="array" ref="BQ40">IF(J40="","",
IF(INDEX(Settings!$H:$H,MATCH(BY$1,Settings!$G:$G,0))=TRUE,
-1*(J40-AVERAGE(J:J))/STDEV(J:J),
(J40-AVERAGE(J:J))/STDEV(J:J)))</f>
        <v/>
      </c>
      <c r="BR40" s="233" t="str">
        <f>IFERROR(__xludf.DUMMYFUNCTION("IF(J40="""","""",
IF(INDEX(Settings!$H:$H,MATCH(BY$1,Settings!$G:$G,0))=TRUE,
-1*(J40-AVERAGEIFS(J:J,$E:$E,$E40))/STDEV(FILTER(J:J,$E:$E=$E40)),
(J40-AVERAGEIFS(J:J,$E:$E,$E40))/STDEV(FILTER(J:J,$E:$E=$E40))))"),"")</f>
        <v/>
      </c>
      <c r="BS40" s="233"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1"/>
      <c r="BX40" s="231"/>
      <c r="BY40" s="232" t="str">
        <f t="array" ref="BY40">IF(J40="","",
IF(INDEX(Settings!$H:$H,MATCH(BY$1,Settings!$G:$G,0))=TRUE,
100-100*(J40-MINIFS(J:J,$E:$E,$E40))/(MAXIFS(J:J,$E:$E,$E40)-MINIFS(J:J,$E:$E,$E40)),
100*(J40-MINIFS(J:J,$E:$E,$E40))/(MAXIFS(J:J,$E:$E,$E40)-MINIFS(J:J,$E:$E,$E40))))</f>
        <v/>
      </c>
      <c r="BZ40" s="232" t="str">
        <f t="array" ref="BZ40">IF(K40="","",
IF(INDEX(Settings!$H:$H,MATCH(BZ$1,Settings!$G:$G,0))=TRUE,
100-100*(K40-MINIFS(K:K,$E:$E,$E40))/(MAXIFS(K:K,$E:$E,$E40)-MINIFS(K:K,$E:$E,$E40)),
100*(K40-MINIFS(K:K,$E:$E,$E40))/(MAXIFS(K:K,$E:$E,$E40)-MINIFS(K:K,$E:$E,$E40))))</f>
        <v/>
      </c>
      <c r="CA40" s="232" t="str">
        <f t="array" ref="CA40">IF(L40="","",
IF(INDEX(Settings!$H:$H,MATCH(CA$1,Settings!$G:$G,0))=TRUE,
100-100*(L40-MINIFS(L:L,$E:$E,$E40))/(MAXIFS(L:L,$E:$E,$E40)-MINIFS(L:L,$E:$E,$E40)),
100*(L40-MINIFS(L:L,$E:$E,$E40))/(MAXIFS(L:L,$E:$E,$E40)-MINIFS(L:L,$E:$E,$E40))))</f>
        <v/>
      </c>
      <c r="CB40" s="232" t="str">
        <f t="array" ref="CB40">IF(M40="","",
IF(INDEX(Settings!$H:$H,MATCH(CB$1,Settings!$G:$G,0))=TRUE,
100-100*(M40-MINIFS(M:M,$E:$E,$E40))/(MAXIFS(M:M,$E:$E,$E40)-MINIFS(M:M,$E:$E,$E40)),
100*(M40-MINIFS(M:M,$E:$E,$E40))/(MAXIFS(M:M,$E:$E,$E40)-MINIFS(M:M,$E:$E,$E40))))</f>
        <v/>
      </c>
      <c r="CC40" s="232" t="str">
        <f t="array" ref="CC40">IF(N40="","",
IF(INDEX(Settings!$H:$H,MATCH(CC$1,Settings!$G:$G,0))=TRUE,
100-100*(N40-MINIFS(N:N,$E:$E,$E40))/(MAXIFS(N:N,$E:$E,$E40)-MINIFS(N:N,$E:$E,$E40)),
100*(N40-MINIFS(N:N,$E:$E,$E40))/(MAXIFS(N:N,$E:$E,$E40)-MINIFS(N:N,$E:$E,$E40))))</f>
        <v/>
      </c>
      <c r="CD40" s="232" t="str">
        <f t="array" ref="CD40">IF(O40="","",
IF(INDEX(Settings!$H:$H,MATCH(CD$1,Settings!$G:$G,0))=TRUE,
100-100*(O40-MINIFS(O:O,$E:$E,$E40))/(MAXIFS(O:O,$E:$E,$E40)-MINIFS(O:O,$E:$E,$E40)),
100*(O40-MINIFS(O:O,$E:$E,$E40))/(MAXIFS(O:O,$E:$E,$E40)-MINIFS(O:O,$E:$E,$E40))))</f>
        <v/>
      </c>
      <c r="CE40" s="232" t="str">
        <f t="array" ref="CE40">IF(P40="","",
IF(INDEX(Settings!$H:$H,MATCH(CE$1,Settings!$G:$G,0))=TRUE,
100-100*(P40-MINIFS(P:P,$E:$E,$E40))/(MAXIFS(P:P,$E:$E,$E40)-MINIFS(P:P,$E:$E,$E40)),
100*(P40-MINIFS(P:P,$E:$E,$E40))/(MAXIFS(P:P,$E:$E,$E40)-MINIFS(P:P,$E:$E,$E40))))</f>
        <v/>
      </c>
      <c r="CF40" s="232" t="str">
        <f t="array" ref="CF40">IF(Q40="","",
IF(INDEX(Settings!$H:$H,MATCH(CF$1,Settings!$G:$G,0))=TRUE,
100-100*(Q40-MINIFS(Q:Q,$E:$E,$E40))/(MAXIFS(Q:Q,$E:$E,$E40)-MINIFS(Q:Q,$E:$E,$E40)),
100*(Q40-MINIFS(Q:Q,$E:$E,$E40))/(MAXIFS(Q:Q,$E:$E,$E40)-MINIFS(Q:Q,$E:$E,$E40))))</f>
        <v/>
      </c>
      <c r="CG40" s="232" t="str">
        <f t="array" ref="CG40">IF(R40="","",
IF(INDEX(Settings!$H:$H,MATCH(CG$1,Settings!$G:$G,0))=TRUE,
100-100*(R40-MINIFS(R:R,$E:$E,$E40))/(MAXIFS(R:R,$E:$E,$E40)-MINIFS(R:R,$E:$E,$E40)),
100*(R40-MINIFS(R:R,$E:$E,$E40))/(MAXIFS(R:R,$E:$E,$E40)-MINIFS(R:R,$E:$E,$E40))))</f>
        <v/>
      </c>
      <c r="CH40" s="232" t="str">
        <f t="array" ref="CH40">IF(S40="","",
IF(INDEX(Settings!$H:$H,MATCH(CH$1,Settings!$G:$G,0))=TRUE,
100-100*(S40-MINIFS(S:S,$E:$E,$E40))/(MAXIFS(S:S,$E:$E,$E40)-MINIFS(S:S,$E:$E,$E40)),
100*(S40-MINIFS(S:S,$E:$E,$E40))/(MAXIFS(S:S,$E:$E,$E40)-MINIFS(S:S,$E:$E,$E40))))</f>
        <v/>
      </c>
      <c r="CI40" s="232" t="str">
        <f t="array" ref="CI40">IF(T40="","",
IF(INDEX(Settings!$H:$H,MATCH(CI$1,Settings!$G:$G,0))=TRUE,
100-100*(T40-MINIFS(T:T,$E:$E,$E40))/(MAXIFS(T:T,$E:$E,$E40)-MINIFS(T:T,$E:$E,$E40)),
100*(T40-MINIFS(T:T,$E:$E,$E40))/(MAXIFS(T:T,$E:$E,$E40)-MINIFS(T:T,$E:$E,$E40))))</f>
        <v/>
      </c>
      <c r="CJ40" s="232" t="str">
        <f t="array" ref="CJ40">IF(U40="","",
IF(INDEX(Settings!$H:$H,MATCH(CJ$1,Settings!$G:$G,0))=TRUE,
100-100*(U40-MINIFS(U:U,$E:$E,$E40))/(MAXIFS(U:U,$E:$E,$E40)-MINIFS(U:U,$E:$E,$E40)),
100*(U40-MINIFS(U:U,$E:$E,$E40))/(MAXIFS(U:U,$E:$E,$E40)-MINIFS(U:U,$E:$E,$E40))))</f>
        <v/>
      </c>
      <c r="CK40" s="232" t="str">
        <f t="array" ref="CK40">IF(V40="","",
IF(INDEX(Settings!$H:$H,MATCH(CK$1,Settings!$G:$G,0))=TRUE,
100-100*(V40-MINIFS(V:V,$E:$E,$E40))/(MAXIFS(V:V,$E:$E,$E40)-MINIFS(V:V,$E:$E,$E40)),
100*(V40-MINIFS(V:V,$E:$E,$E40))/(MAXIFS(V:V,$E:$E,$E40)-MINIFS(V:V,$E:$E,$E40))))</f>
        <v/>
      </c>
      <c r="CL40" s="232" t="str">
        <f t="array" ref="CL40">IF(W40="","",
IF(INDEX(Settings!$H:$H,MATCH(CL$1,Settings!$G:$G,0))=TRUE,
100-100*(W40-MINIFS(W:W,$E:$E,$E40))/(MAXIFS(W:W,$E:$E,$E40)-MINIFS(W:W,$E:$E,$E40)),
100*(W40-MINIFS(W:W,$E:$E,$E40))/(MAXIFS(W:W,$E:$E,$E40)-MINIFS(W:W,$E:$E,$E40))))</f>
        <v/>
      </c>
      <c r="CM40" s="232" t="str">
        <f t="array" ref="CM40">IF(X40="","",
IF(INDEX(Settings!$H:$H,MATCH(CM$1,Settings!$G:$G,0))=TRUE,
100-100*(X40-MINIFS(X:X,$E:$E,$E40))/(MAXIFS(X:X,$E:$E,$E40)-MINIFS(X:X,$E:$E,$E40)),
100*(X40-MINIFS(X:X,$E:$E,$E40))/(MAXIFS(X:X,$E:$E,$E40)-MINIFS(X:X,$E:$E,$E40))))</f>
        <v/>
      </c>
      <c r="CN40" s="232" t="str">
        <f t="array" ref="CN40">IF(Y40="","",
IF(INDEX(Settings!$H:$H,MATCH(CN$1,Settings!$G:$G,0))=TRUE,
100-100*(Y40-MINIFS(Y:Y,$E:$E,$E40))/(MAXIFS(Y:Y,$E:$E,$E40)-MINIFS(Y:Y,$E:$E,$E40)),
100*(Y40-MINIFS(Y:Y,$E:$E,$E40))/(MAXIFS(Y:Y,$E:$E,$E40)-MINIFS(Y:Y,$E:$E,$E40))))</f>
        <v/>
      </c>
      <c r="CO40" s="232" t="str">
        <f t="array" ref="CO40">IF(Z40="","",
IF(INDEX(Settings!$H:$H,MATCH(CO$1,Settings!$G:$G,0))=TRUE,
100-100*(Z40-MINIFS(Z:Z,$E:$E,$E40))/(MAXIFS(Z:Z,$E:$E,$E40)-MINIFS(Z:Z,$E:$E,$E40)),
100*(Z40-MINIFS(Z:Z,$E:$E,$E40))/(MAXIFS(Z:Z,$E:$E,$E40)-MINIFS(Z:Z,$E:$E,$E40))))</f>
        <v/>
      </c>
      <c r="CP40" s="232" t="str">
        <f t="array" ref="CP40">IF(AA40="","",
IF(INDEX(Settings!$H:$H,MATCH(CP$1,Settings!$G:$G,0))=TRUE,
100-100*(AA40-MINIFS(AA:AA,$E:$E,$E40))/(MAXIFS(AA:AA,$E:$E,$E40)-MINIFS(AA:AA,$E:$E,$E40)),
100*(AA40-MINIFS(AA:AA,$E:$E,$E40))/(MAXIFS(AA:AA,$E:$E,$E40)-MINIFS(AA:AA,$E:$E,$E40))))</f>
        <v/>
      </c>
      <c r="CQ40" s="232" t="str">
        <f t="array" ref="CQ40">IF(AB40="","",
IF(INDEX(Settings!$H:$H,MATCH(CQ$1,Settings!$G:$G,0))=TRUE,
100-100*(AB40-MINIFS(AB:AB,$E:$E,$E40))/(MAXIFS(AB:AB,$E:$E,$E40)-MINIFS(AB:AB,$E:$E,$E40)),
100*(AB40-MINIFS(AB:AB,$E:$E,$E40))/(MAXIFS(AB:AB,$E:$E,$E40)-MINIFS(AB:AB,$E:$E,$E40))))</f>
        <v/>
      </c>
      <c r="CR40" s="232" t="str">
        <f t="array" ref="CR40">IF(AC40="","",
IF(INDEX(Settings!$H:$H,MATCH(CR$1,Settings!$G:$G,0))=TRUE,
100-100*(AC40-MINIFS(AC:AC,$E:$E,$E40))/(MAXIFS(AC:AC,$E:$E,$E40)-MINIFS(AC:AC,$E:$E,$E40)),
100*(AC40-MINIFS(AC:AC,$E:$E,$E40))/(MAXIFS(AC:AC,$E:$E,$E40)-MINIFS(AC:AC,$E:$E,$E40))))</f>
        <v/>
      </c>
      <c r="CS40" s="232" t="str">
        <f t="array" ref="CS40">IF(AD40="","",
IF(INDEX(Settings!$H:$H,MATCH(CS$1,Settings!$G:$G,0))=TRUE,
100-100*(AD40-MINIFS(AD:AD,$E:$E,$E40))/(MAXIFS(AD:AD,$E:$E,$E40)-MINIFS(AD:AD,$E:$E,$E40)),
100*(AD40-MINIFS(AD:AD,$E:$E,$E40))/(MAXIFS(AD:AD,$E:$E,$E40)-MINIFS(AD:AD,$E:$E,$E40))))</f>
        <v/>
      </c>
      <c r="CT40" s="232" t="str">
        <f t="array" ref="CT40">IF(AE40="","",
IF(INDEX(Settings!$H:$H,MATCH(CT$1,Settings!$G:$G,0))=TRUE,
100-100*(AE40-MINIFS(AE:AE,$E:$E,$E40))/(MAXIFS(AE:AE,$E:$E,$E40)-MINIFS(AE:AE,$E:$E,$E40)),
100*(AE40-MINIFS(AE:AE,$E:$E,$E40))/(MAXIFS(AE:AE,$E:$E,$E40)-MINIFS(AE:AE,$E:$E,$E40))))</f>
        <v/>
      </c>
      <c r="CU40" s="232" t="str">
        <f t="array" ref="CU40">IF(AF40="","",
IF(INDEX(Settings!$H:$H,MATCH(CU$1,Settings!$G:$G,0))=TRUE,
100-100*(AF40-MINIFS(AF:AF,$E:$E,$E40))/(MAXIFS(AF:AF,$E:$E,$E40)-MINIFS(AF:AF,$E:$E,$E40)),
100*(AF40-MINIFS(AF:AF,$E:$E,$E40))/(MAXIFS(AF:AF,$E:$E,$E40)-MINIFS(AF:AF,$E:$E,$E40))))</f>
        <v/>
      </c>
      <c r="CV40" s="232" t="str">
        <f t="array" ref="CV40">IF(AG40="","",
IF(INDEX(Settings!$H:$H,MATCH(CV$1,Settings!$G:$G,0))=TRUE,
100-100*(AG40-MINIFS(AG:AG,$E:$E,$E40))/(MAXIFS(AG:AG,$E:$E,$E40)-MINIFS(AG:AG,$E:$E,$E40)),
100*(AG40-MINIFS(AG:AG,$E:$E,$E40))/(MAXIFS(AG:AG,$E:$E,$E40)-MINIFS(AG:AG,$E:$E,$E40))))</f>
        <v/>
      </c>
      <c r="CW40" s="232" t="str">
        <f t="array" ref="CW40">IF(AH40="","",
IF(INDEX(Settings!$H:$H,MATCH(CW$1,Settings!$G:$G,0))=TRUE,
100-100*(AH40-MINIFS(AH:AH,$E:$E,$E40))/(MAXIFS(AH:AH,$E:$E,$E40)-MINIFS(AH:AH,$E:$E,$E40)),
100*(AH40-MINIFS(AH:AH,$E:$E,$E40))/(MAXIFS(AH:AH,$E:$E,$E40)-MINIFS(AH:AH,$E:$E,$E40))))</f>
        <v/>
      </c>
      <c r="CX40" s="232" t="str">
        <f t="array" ref="CX40">IF(AI40="","",
IF(INDEX(Settings!$H:$H,MATCH(CX$1,Settings!$G:$G,0))=TRUE,
100-100*(AI40-MINIFS(AI:AI,$E:$E,$E40))/(MAXIFS(AI:AI,$E:$E,$E40)-MINIFS(AI:AI,$E:$E,$E40)),
100*(AI40-MINIFS(AI:AI,$E:$E,$E40))/(MAXIFS(AI:AI,$E:$E,$E40)-MINIFS(AI:AI,$E:$E,$E40))))</f>
        <v/>
      </c>
      <c r="CY40" s="232" t="str">
        <f t="array" ref="CY40">IF(AJ40="","",
IF(INDEX(Settings!$H:$H,MATCH(CY$1,Settings!$G:$G,0))=TRUE,
100-100*(AJ40-MINIFS(AJ:AJ,$E:$E,$E40))/(MAXIFS(AJ:AJ,$E:$E,$E40)-MINIFS(AJ:AJ,$E:$E,$E40)),
100*(AJ40-MINIFS(AJ:AJ,$E:$E,$E40))/(MAXIFS(AJ:AJ,$E:$E,$E40)-MINIFS(AJ:AJ,$E:$E,$E40))))</f>
        <v/>
      </c>
      <c r="CZ40" s="232" t="str">
        <f t="array" ref="CZ40">IF(AK40="","",
IF(INDEX(Settings!$H:$H,MATCH(CZ$1,Settings!$G:$G,0))=TRUE,
100-100*(AK40-MINIFS(AK:AK,$E:$E,$E40))/(MAXIFS(AK:AK,$E:$E,$E40)-MINIFS(AK:AK,$E:$E,$E40)),
100*(AK40-MINIFS(AK:AK,$E:$E,$E40))/(MAXIFS(AK:AK,$E:$E,$E40)-MINIFS(AK:AK,$E:$E,$E40))))</f>
        <v/>
      </c>
      <c r="DA40" s="232" t="str">
        <f t="array" ref="DA40">IF(AL40="","",
IF(INDEX(Settings!$H:$H,MATCH(DA$1,Settings!$G:$G,0))=TRUE,
100-100*(AL40-MINIFS(AL:AL,$E:$E,$E40))/(MAXIFS(AL:AL,$E:$E,$E40)-MINIFS(AL:AL,$E:$E,$E40)),
100*(AL40-MINIFS(AL:AL,$E:$E,$E40))/(MAXIFS(AL:AL,$E:$E,$E40)-MINIFS(AL:AL,$E:$E,$E40))))</f>
        <v/>
      </c>
      <c r="DB40" s="232" t="str">
        <f t="array" ref="DB40">IF(AM40="","",
IF(INDEX(Settings!$H:$H,MATCH(DB$1,Settings!$G:$G,0))=TRUE,
100-100*(AM40-MINIFS(AM:AM,$E:$E,$E40))/(MAXIFS(AM:AM,$E:$E,$E40)-MINIFS(AM:AM,$E:$E,$E40)),
100*(AM40-MINIFS(AM:AM,$E:$E,$E40))/(MAXIFS(AM:AM,$E:$E,$E40)-MINIFS(AM:AM,$E:$E,$E40))))</f>
        <v/>
      </c>
      <c r="DC40" s="232" t="str">
        <f t="array" ref="DC40">IF(AN40="","",
IF(INDEX(Settings!$H:$H,MATCH(DC$1,Settings!$G:$G,0))=TRUE,
100-100*(AN40-MINIFS(AN:AN,$E:$E,$E40))/(MAXIFS(AN:AN,$E:$E,$E40)-MINIFS(AN:AN,$E:$E,$E40)),
100*(AN40-MINIFS(AN:AN,$E:$E,$E40))/(MAXIFS(AN:AN,$E:$E,$E40)-MINIFS(AN:AN,$E:$E,$E40))))</f>
        <v/>
      </c>
      <c r="DD40" s="232" t="str">
        <f t="array" ref="DD40">IF(AO40="","",
IF(INDEX(Settings!$H:$H,MATCH(DD$1,Settings!$G:$G,0))=TRUE,
100-100*(AO40-MINIFS(AO:AO,$E:$E,$E40))/(MAXIFS(AO:AO,$E:$E,$E40)-MINIFS(AO:AO,$E:$E,$E40)),
100*(AO40-MINIFS(AO:AO,$E:$E,$E40))/(MAXIFS(AO:AO,$E:$E,$E40)-MINIFS(AO:AO,$E:$E,$E40))))</f>
        <v/>
      </c>
      <c r="DE40" s="232" t="str">
        <f t="array" ref="DE40">IF(AP40="","",
IF(INDEX(Settings!$H:$H,MATCH(DE$1,Settings!$G:$G,0))=TRUE,
100-100*(AP40-MINIFS(AP:AP,$E:$E,$E40))/(MAXIFS(AP:AP,$E:$E,$E40)-MINIFS(AP:AP,$E:$E,$E40)),
100*(AP40-MINIFS(AP:AP,$E:$E,$E40))/(MAXIFS(AP:AP,$E:$E,$E40)-MINIFS(AP:AP,$E:$E,$E40))))</f>
        <v/>
      </c>
      <c r="DF40" s="232" t="str">
        <f t="array" ref="DF40">IF(AQ40="","",
IF(INDEX(Settings!$H:$H,MATCH(DF$1,Settings!$G:$G,0))=TRUE,
100-100*(AQ40-MINIFS(AQ:AQ,$E:$E,$E40))/(MAXIFS(AQ:AQ,$E:$E,$E40)-MINIFS(AQ:AQ,$E:$E,$E40)),
100*(AQ40-MINIFS(AQ:AQ,$E:$E,$E40))/(MAXIFS(AQ:AQ,$E:$E,$E40)-MINIFS(AQ:AQ,$E:$E,$E40))))</f>
        <v/>
      </c>
      <c r="DG40" s="232" t="str">
        <f t="array" ref="DG40">IF(AR40="","",
IF(INDEX(Settings!$H:$H,MATCH(DG$1,Settings!$G:$G,0))=TRUE,
100-100*(AR40-MINIFS(AR:AR,$E:$E,$E40))/(MAXIFS(AR:AR,$E:$E,$E40)-MINIFS(AR:AR,$E:$E,$E40)),
100*(AR40-MINIFS(AR:AR,$E:$E,$E40))/(MAXIFS(AR:AR,$E:$E,$E40)-MINIFS(AR:AR,$E:$E,$E40))))</f>
        <v/>
      </c>
      <c r="DH40" s="232" t="str">
        <f t="array" ref="DH40">IF(AS40="","",
IF(INDEX(Settings!$H:$H,MATCH(DH$1,Settings!$G:$G,0))=TRUE,
100-100*(AS40-MINIFS(AS:AS,$E:$E,$E40))/(MAXIFS(AS:AS,$E:$E,$E40)-MINIFS(AS:AS,$E:$E,$E40)),
100*(AS40-MINIFS(AS:AS,$E:$E,$E40))/(MAXIFS(AS:AS,$E:$E,$E40)-MINIFS(AS:AS,$E:$E,$E40))))</f>
        <v/>
      </c>
      <c r="DI40" s="232" t="str">
        <f t="array" ref="DI40">IF(AT40="","",
IF(INDEX(Settings!$H:$H,MATCH(DI$1,Settings!$G:$G,0))=TRUE,
100-100*(AT40-MINIFS(AT:AT,$E:$E,$E40))/(MAXIFS(AT:AT,$E:$E,$E40)-MINIFS(AT:AT,$E:$E,$E40)),
100*(AT40-MINIFS(AT:AT,$E:$E,$E40))/(MAXIFS(AT:AT,$E:$E,$E40)-MINIFS(AT:AT,$E:$E,$E40))))</f>
        <v/>
      </c>
      <c r="DJ40" s="232" t="str">
        <f t="array" ref="DJ40">IF(AU40="","",
IF(INDEX(Settings!$H:$H,MATCH(DJ$1,Settings!$G:$G,0))=TRUE,
100-100*(AU40-MINIFS(AU:AU,$E:$E,$E40))/(MAXIFS(AU:AU,$E:$E,$E40)-MINIFS(AU:AU,$E:$E,$E40)),
100*(AU40-MINIFS(AU:AU,$E:$E,$E40))/(MAXIFS(AU:AU,$E:$E,$E40)-MINIFS(AU:AU,$E:$E,$E40))))</f>
        <v/>
      </c>
      <c r="DK40" s="232" t="str">
        <f t="array" ref="DK40">IF(AV40="","",
IF(INDEX(Settings!$H:$H,MATCH(DK$1,Settings!$G:$G,0))=TRUE,
100-100*(AV40-MINIFS(AV:AV,$E:$E,$E40))/(MAXIFS(AV:AV,$E:$E,$E40)-MINIFS(AV:AV,$E:$E,$E40)),
100*(AV40-MINIFS(AV:AV,$E:$E,$E40))/(MAXIFS(AV:AV,$E:$E,$E40)-MINIFS(AV:AV,$E:$E,$E40))))</f>
        <v/>
      </c>
      <c r="DL40" s="232" t="str">
        <f t="array" ref="DL40">IF(AW40="","",
IF(INDEX(Settings!$H:$H,MATCH(DL$1,Settings!$G:$G,0))=TRUE,
100-100*(AW40-MINIFS(AW:AW,$E:$E,$E40))/(MAXIFS(AW:AW,$E:$E,$E40)-MINIFS(AW:AW,$E:$E,$E40)),
100*(AW40-MINIFS(AW:AW,$E:$E,$E40))/(MAXIFS(AW:AW,$E:$E,$E40)-MINIFS(AW:AW,$E:$E,$E40))))</f>
        <v/>
      </c>
      <c r="DM40" s="232" t="str">
        <f t="array" ref="DM40">IF(AX40="","",
IF(INDEX(Settings!$H:$H,MATCH(DM$1,Settings!$G:$G,0))=TRUE,
100-100*(AX40-MINIFS(AX:AX,$E:$E,$E40))/(MAXIFS(AX:AX,$E:$E,$E40)-MINIFS(AX:AX,$E:$E,$E40)),
100*(AX40-MINIFS(AX:AX,$E:$E,$E40))/(MAXIFS(AX:AX,$E:$E,$E40)-MINIFS(AX:AX,$E:$E,$E40))))</f>
        <v/>
      </c>
      <c r="DN40" s="232" t="str">
        <f t="array" ref="DN40">IF(AY40="","",
IF(INDEX(Settings!$H:$H,MATCH(DN$1,Settings!$G:$G,0))=TRUE,
100-100*(AY40-MINIFS(AY:AY,$E:$E,$E40))/(MAXIFS(AY:AY,$E:$E,$E40)-MINIFS(AY:AY,$E:$E,$E40)),
100*(AY40-MINIFS(AY:AY,$E:$E,$E40))/(MAXIFS(AY:AY,$E:$E,$E40)-MINIFS(AY:AY,$E:$E,$E40))))</f>
        <v/>
      </c>
      <c r="DO40" s="232" t="str">
        <f t="array" ref="DO40">IF(AZ40="","",
IF(INDEX(Settings!$H:$H,MATCH(DO$1,Settings!$G:$G,0))=TRUE,
100-100*(AZ40-MINIFS(AZ:AZ,$E:$E,$E40))/(MAXIFS(AZ:AZ,$E:$E,$E40)-MINIFS(AZ:AZ,$E:$E,$E40)),
100*(AZ40-MINIFS(AZ:AZ,$E:$E,$E40))/(MAXIFS(AZ:AZ,$E:$E,$E40)-MINIFS(AZ:AZ,$E:$E,$E40))))</f>
        <v/>
      </c>
      <c r="DP40" s="232" t="str">
        <f t="array" ref="DP40">IF(BA40="","",
IF(INDEX(Settings!$H:$H,MATCH(DP$1,Settings!$G:$G,0))=TRUE,
100-100*(BA40-MINIFS(BA:BA,$E:$E,$E40))/(MAXIFS(BA:BA,$E:$E,$E40)-MINIFS(BA:BA,$E:$E,$E40)),
100*(BA40-MINIFS(BA:BA,$E:$E,$E40))/(MAXIFS(BA:BA,$E:$E,$E40)-MINIFS(BA:BA,$E:$E,$E40))))</f>
        <v/>
      </c>
      <c r="DQ40" s="232" t="str">
        <f t="array" ref="DQ40">IF(BB40="","",
IF(INDEX(Settings!$H:$H,MATCH(DQ$1,Settings!$G:$G,0))=TRUE,
100-100*(BB40-MINIFS(BB:BB,$E:$E,$E40))/(MAXIFS(BB:BB,$E:$E,$E40)-MINIFS(BB:BB,$E:$E,$E40)),
100*(BB40-MINIFS(BB:BB,$E:$E,$E40))/(MAXIFS(BB:BB,$E:$E,$E40)-MINIFS(BB:BB,$E:$E,$E40))))</f>
        <v/>
      </c>
      <c r="DR40" s="232" t="str">
        <f t="array" ref="DR40">IF(BC40="","",
IF(INDEX(Settings!$H:$H,MATCH(DR$1,Settings!$G:$G,0))=TRUE,
100-100*(BC40-MINIFS(BC:BC,$E:$E,$E40))/(MAXIFS(BC:BC,$E:$E,$E40)-MINIFS(BC:BC,$E:$E,$E40)),
100*(BC40-MINIFS(BC:BC,$E:$E,$E40))/(MAXIFS(BC:BC,$E:$E,$E40)-MINIFS(BC:BC,$E:$E,$E40))))</f>
        <v/>
      </c>
      <c r="DS40" s="232" t="str">
        <f t="array" ref="DS40">IF(BD40="","",
IF(INDEX(Settings!$H:$H,MATCH(DS$1,Settings!$G:$G,0))=TRUE,
100-100*(BD40-MINIFS(BD:BD,$E:$E,$E40))/(MAXIFS(BD:BD,$E:$E,$E40)-MINIFS(BD:BD,$E:$E,$E40)),
100*(BD40-MINIFS(BD:BD,$E:$E,$E40))/(MAXIFS(BD:BD,$E:$E,$E40)-MINIFS(BD:BD,$E:$E,$E40))))</f>
        <v/>
      </c>
      <c r="DT40" s="232" t="str">
        <f t="array" ref="DT40">IF(BE40="","",
IF(INDEX(Settings!$H:$H,MATCH(DT$1,Settings!$G:$G,0))=TRUE,
100-100*(BE40-MINIFS(BE:BE,$E:$E,$E40))/(MAXIFS(BE:BE,$E:$E,$E40)-MINIFS(BE:BE,$E:$E,$E40)),
100*(BE40-MINIFS(BE:BE,$E:$E,$E40))/(MAXIFS(BE:BE,$E:$E,$E40)-MINIFS(BE:BE,$E:$E,$E40))))</f>
        <v/>
      </c>
      <c r="DU40" s="232" t="str">
        <f t="array" ref="DU40">IF(BF40="","",
IF(INDEX(Settings!$H:$H,MATCH(DU$1,Settings!$G:$G,0))=TRUE,
100-100*(BF40-MINIFS(BF:BF,$E:$E,$E40))/(MAXIFS(BF:BF,$E:$E,$E40)-MINIFS(BF:BF,$E:$E,$E40)),
100*(BF40-MINIFS(BF:BF,$E:$E,$E40))/(MAXIFS(BF:BF,$E:$E,$E40)-MINIFS(BF:BF,$E:$E,$E40))))</f>
        <v/>
      </c>
      <c r="DV40" s="232" t="str">
        <f t="array" ref="DV40">IF(BG40="","",
IF(INDEX(Settings!$H:$H,MATCH(DV$1,Settings!$G:$G,0))=TRUE,
100-100*(BG40-MINIFS(BG:BG,$E:$E,$E40))/(MAXIFS(BG:BG,$E:$E,$E40)-MINIFS(BG:BG,$E:$E,$E40)),
100*(BG40-MINIFS(BG:BG,$E:$E,$E40))/(MAXIFS(BG:BG,$E:$E,$E40)-MINIFS(BG:BG,$E:$E,$E40))))</f>
        <v/>
      </c>
      <c r="DW40" s="232" t="str">
        <f t="array" ref="DW40">IF(BH40="","",
IF(INDEX(Settings!$H:$H,MATCH(DW$1,Settings!$G:$G,0))=TRUE,
100-100*(BH40-MINIFS(BH:BH,$E:$E,$E40))/(MAXIFS(BH:BH,$E:$E,$E40)-MINIFS(BH:BH,$E:$E,$E40)),
100*(BH40-MINIFS(BH:BH,$E:$E,$E40))/(MAXIFS(BH:BH,$E:$E,$E40)-MINIFS(BH:BH,$E:$E,$E40))))</f>
        <v/>
      </c>
      <c r="DX40" s="232" t="str">
        <f t="array" ref="DX40">IF(BI40="","",
IF(INDEX(Settings!$H:$H,MATCH(DX$1,Settings!$G:$G,0))=TRUE,
100-100*(BI40-MINIFS(BI:BI,$E:$E,$E40))/(MAXIFS(BI:BI,$E:$E,$E40)-MINIFS(BI:BI,$E:$E,$E40)),
100*(BI40-MINIFS(BI:BI,$E:$E,$E40))/(MAXIFS(BI:BI,$E:$E,$E40)-MINIFS(BI:BI,$E:$E,$E40))))</f>
        <v/>
      </c>
      <c r="DY40" s="232" t="str">
        <f t="array" ref="DY40">IF(BJ40="","",
IF(INDEX(Settings!$H:$H,MATCH(DY$1,Settings!$G:$G,0))=TRUE,
100-100*(BJ40-MINIFS(BJ:BJ,$E:$E,$E40))/(MAXIFS(BJ:BJ,$E:$E,$E40)-MINIFS(BJ:BJ,$E:$E,$E40)),
100*(BJ40-MINIFS(BJ:BJ,$E:$E,$E40))/(MAXIFS(BJ:BJ,$E:$E,$E40)-MINIFS(BJ:BJ,$E:$E,$E40))))</f>
        <v/>
      </c>
      <c r="DZ40" s="234"/>
      <c r="EA40" s="234"/>
      <c r="EB40" s="234" t="str">
        <f t="shared" si="8"/>
        <v/>
      </c>
      <c r="EC40" s="234" t="str">
        <f t="shared" si="9"/>
        <v/>
      </c>
      <c r="ED40" s="234" t="str">
        <f t="shared" si="10"/>
        <v/>
      </c>
      <c r="EE40" s="234" t="str">
        <f t="shared" si="11"/>
        <v/>
      </c>
      <c r="EF40" s="234" t="str">
        <f t="shared" si="12"/>
        <v/>
      </c>
      <c r="EG40" s="234" t="str">
        <f t="shared" si="13"/>
        <v/>
      </c>
      <c r="EH40" s="234"/>
      <c r="EI40" s="234"/>
      <c r="EJ40" s="234"/>
      <c r="EK40" s="234"/>
      <c r="EL40" s="234"/>
      <c r="EM40" s="234"/>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3" t="str">
        <f t="shared" si="14"/>
        <v/>
      </c>
      <c r="N41" s="49"/>
      <c r="O41" s="49"/>
      <c r="P41" s="49"/>
      <c r="Q41" s="49"/>
      <c r="R41" s="49"/>
      <c r="S41" s="222" t="str">
        <f>IFERROR(VLOOKUP(AF41, 'YOYO IR Scores'!A:C, 3, FALSE), "")
</f>
        <v/>
      </c>
      <c r="T41" s="49"/>
      <c r="U41" s="49"/>
      <c r="V41" s="49"/>
      <c r="W41" s="49"/>
      <c r="X41" s="224" t="str">
        <f t="shared" si="4"/>
        <v/>
      </c>
      <c r="Y41" s="225" t="str">
        <f t="shared" si="5"/>
        <v/>
      </c>
      <c r="Z41" s="225" t="str">
        <f t="shared" si="6"/>
        <v/>
      </c>
      <c r="AA41" s="224" t="str">
        <f t="shared" si="7"/>
        <v/>
      </c>
      <c r="AB41" s="223"/>
      <c r="AC41" s="223"/>
      <c r="AD41" s="223"/>
      <c r="AE41" s="223" t="str">
        <f>IFERROR(VLOOKUP(AF41, 'YOYO IR Scores'!A:C, 2, FALSE), "")</f>
        <v/>
      </c>
      <c r="AF41" s="223"/>
      <c r="AG41" s="223"/>
      <c r="AH41" s="223"/>
      <c r="AI41" s="223"/>
      <c r="AJ41" s="223"/>
      <c r="AK41" s="223"/>
      <c r="AL41" s="223"/>
      <c r="AM41" s="223"/>
      <c r="AN41" s="223"/>
      <c r="AO41" s="223"/>
      <c r="AP41" s="223"/>
      <c r="AQ41" s="223"/>
      <c r="AR41" s="223"/>
      <c r="AS41" s="223"/>
      <c r="AT41" s="223"/>
      <c r="AU41" s="223"/>
      <c r="AV41" s="223"/>
      <c r="AW41" s="223"/>
      <c r="AX41" s="223"/>
      <c r="AY41" s="223"/>
      <c r="AZ41" s="223"/>
      <c r="BA41" s="223"/>
      <c r="BB41" s="223"/>
      <c r="BC41" s="223"/>
      <c r="BD41" s="223"/>
      <c r="BE41" s="223"/>
      <c r="BF41" s="223"/>
      <c r="BG41" s="223"/>
      <c r="BH41" s="223"/>
      <c r="BI41" s="223"/>
      <c r="BJ41" s="223"/>
      <c r="BK41" s="223" t="str">
        <f t="array" ref="BK41">IF(J41="","",
IF(INDEX(Settings!$H:$H,MATCH(BY$1,Settings!$G:$G,0))=TRUE,
100-100*(J41-MIN(J:J))/(MAX(J:J)-MIN(J:J)),
100*(J41-MIN(J:J))/(MAX(J:J)-MIN(J:J))))</f>
        <v/>
      </c>
      <c r="BL41" s="223" t="str">
        <f t="array" ref="BL41">IF(J41="","",
IF(INDEX(Settings!$H:$H,MATCH(BY$1,Settings!$G:$G,0))=TRUE,
100-100*(J41-MINIFS(J:J,$E:$E,$E41))/(MAXIFS(J:J,$E:$E,$E41)-MINIFS(J:J,$E:$E,$E41)),
100*(J41-MINIFS(J:J,$E:$E,$E41))/(MAXIFS(J:J,$E:$E,$E41)-MINIFS(J:J,$E:$E,$E41))))</f>
        <v/>
      </c>
      <c r="BM41" s="223"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4" t="str">
        <f t="array" ref="BQ41">IF(J41="","",
IF(INDEX(Settings!$H:$H,MATCH(BY$1,Settings!$G:$G,0))=TRUE,
-1*(J41-AVERAGE(J:J))/STDEV(J:J),
(J41-AVERAGE(J:J))/STDEV(J:J)))</f>
        <v/>
      </c>
      <c r="BR41" s="224" t="str">
        <f>IFERROR(__xludf.DUMMYFUNCTION("IF(J41="""","""",
IF(INDEX(Settings!$H:$H,MATCH(BY$1,Settings!$G:$G,0))=TRUE,
-1*(J41-AVERAGEIFS(J:J,$E:$E,$E41))/STDEV(FILTER(J:J,$E:$E=$E41)),
(J41-AVERAGEIFS(J:J,$E:$E,$E41))/STDEV(FILTER(J:J,$E:$E=$E41))))"),"")</f>
        <v/>
      </c>
      <c r="BS41" s="224"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3" t="str">
        <f t="array" ref="BY41">IF(J41="","",
IF(INDEX(Settings!$H:$H,MATCH(BY$1,Settings!$G:$G,0))=TRUE,
100-100*(J41-MINIFS(J:J,$E:$E,$E41))/(MAXIFS(J:J,$E:$E,$E41)-MINIFS(J:J,$E:$E,$E41)),
100*(J41-MINIFS(J:J,$E:$E,$E41))/(MAXIFS(J:J,$E:$E,$E41)-MINIFS(J:J,$E:$E,$E41))))</f>
        <v/>
      </c>
      <c r="BZ41" s="223" t="str">
        <f t="array" ref="BZ41">IF(K41="","",
IF(INDEX(Settings!$H:$H,MATCH(BZ$1,Settings!$G:$G,0))=TRUE,
100-100*(K41-MINIFS(K:K,$E:$E,$E41))/(MAXIFS(K:K,$E:$E,$E41)-MINIFS(K:K,$E:$E,$E41)),
100*(K41-MINIFS(K:K,$E:$E,$E41))/(MAXIFS(K:K,$E:$E,$E41)-MINIFS(K:K,$E:$E,$E41))))</f>
        <v/>
      </c>
      <c r="CA41" s="223" t="str">
        <f t="array" ref="CA41">IF(L41="","",
IF(INDEX(Settings!$H:$H,MATCH(CA$1,Settings!$G:$G,0))=TRUE,
100-100*(L41-MINIFS(L:L,$E:$E,$E41))/(MAXIFS(L:L,$E:$E,$E41)-MINIFS(L:L,$E:$E,$E41)),
100*(L41-MINIFS(L:L,$E:$E,$E41))/(MAXIFS(L:L,$E:$E,$E41)-MINIFS(L:L,$E:$E,$E41))))</f>
        <v/>
      </c>
      <c r="CB41" s="223" t="str">
        <f t="array" ref="CB41">IF(M41="","",
IF(INDEX(Settings!$H:$H,MATCH(CB$1,Settings!$G:$G,0))=TRUE,
100-100*(M41-MINIFS(M:M,$E:$E,$E41))/(MAXIFS(M:M,$E:$E,$E41)-MINIFS(M:M,$E:$E,$E41)),
100*(M41-MINIFS(M:M,$E:$E,$E41))/(MAXIFS(M:M,$E:$E,$E41)-MINIFS(M:M,$E:$E,$E41))))</f>
        <v/>
      </c>
      <c r="CC41" s="223" t="str">
        <f t="array" ref="CC41">IF(N41="","",
IF(INDEX(Settings!$H:$H,MATCH(CC$1,Settings!$G:$G,0))=TRUE,
100-100*(N41-MINIFS(N:N,$E:$E,$E41))/(MAXIFS(N:N,$E:$E,$E41)-MINIFS(N:N,$E:$E,$E41)),
100*(N41-MINIFS(N:N,$E:$E,$E41))/(MAXIFS(N:N,$E:$E,$E41)-MINIFS(N:N,$E:$E,$E41))))</f>
        <v/>
      </c>
      <c r="CD41" s="223" t="str">
        <f t="array" ref="CD41">IF(O41="","",
IF(INDEX(Settings!$H:$H,MATCH(CD$1,Settings!$G:$G,0))=TRUE,
100-100*(O41-MINIFS(O:O,$E:$E,$E41))/(MAXIFS(O:O,$E:$E,$E41)-MINIFS(O:O,$E:$E,$E41)),
100*(O41-MINIFS(O:O,$E:$E,$E41))/(MAXIFS(O:O,$E:$E,$E41)-MINIFS(O:O,$E:$E,$E41))))</f>
        <v/>
      </c>
      <c r="CE41" s="223" t="str">
        <f t="array" ref="CE41">IF(P41="","",
IF(INDEX(Settings!$H:$H,MATCH(CE$1,Settings!$G:$G,0))=TRUE,
100-100*(P41-MINIFS(P:P,$E:$E,$E41))/(MAXIFS(P:P,$E:$E,$E41)-MINIFS(P:P,$E:$E,$E41)),
100*(P41-MINIFS(P:P,$E:$E,$E41))/(MAXIFS(P:P,$E:$E,$E41)-MINIFS(P:P,$E:$E,$E41))))</f>
        <v/>
      </c>
      <c r="CF41" s="223" t="str">
        <f t="array" ref="CF41">IF(Q41="","",
IF(INDEX(Settings!$H:$H,MATCH(CF$1,Settings!$G:$G,0))=TRUE,
100-100*(Q41-MINIFS(Q:Q,$E:$E,$E41))/(MAXIFS(Q:Q,$E:$E,$E41)-MINIFS(Q:Q,$E:$E,$E41)),
100*(Q41-MINIFS(Q:Q,$E:$E,$E41))/(MAXIFS(Q:Q,$E:$E,$E41)-MINIFS(Q:Q,$E:$E,$E41))))</f>
        <v/>
      </c>
      <c r="CG41" s="223" t="str">
        <f t="array" ref="CG41">IF(R41="","",
IF(INDEX(Settings!$H:$H,MATCH(CG$1,Settings!$G:$G,0))=TRUE,
100-100*(R41-MINIFS(R:R,$E:$E,$E41))/(MAXIFS(R:R,$E:$E,$E41)-MINIFS(R:R,$E:$E,$E41)),
100*(R41-MINIFS(R:R,$E:$E,$E41))/(MAXIFS(R:R,$E:$E,$E41)-MINIFS(R:R,$E:$E,$E41))))</f>
        <v/>
      </c>
      <c r="CH41" s="223" t="str">
        <f t="array" ref="CH41">IF(S41="","",
IF(INDEX(Settings!$H:$H,MATCH(CH$1,Settings!$G:$G,0))=TRUE,
100-100*(S41-MINIFS(S:S,$E:$E,$E41))/(MAXIFS(S:S,$E:$E,$E41)-MINIFS(S:S,$E:$E,$E41)),
100*(S41-MINIFS(S:S,$E:$E,$E41))/(MAXIFS(S:S,$E:$E,$E41)-MINIFS(S:S,$E:$E,$E41))))</f>
        <v/>
      </c>
      <c r="CI41" s="223" t="str">
        <f t="array" ref="CI41">IF(T41="","",
IF(INDEX(Settings!$H:$H,MATCH(CI$1,Settings!$G:$G,0))=TRUE,
100-100*(T41-MINIFS(T:T,$E:$E,$E41))/(MAXIFS(T:T,$E:$E,$E41)-MINIFS(T:T,$E:$E,$E41)),
100*(T41-MINIFS(T:T,$E:$E,$E41))/(MAXIFS(T:T,$E:$E,$E41)-MINIFS(T:T,$E:$E,$E41))))</f>
        <v/>
      </c>
      <c r="CJ41" s="223" t="str">
        <f t="array" ref="CJ41">IF(U41="","",
IF(INDEX(Settings!$H:$H,MATCH(CJ$1,Settings!$G:$G,0))=TRUE,
100-100*(U41-MINIFS(U:U,$E:$E,$E41))/(MAXIFS(U:U,$E:$E,$E41)-MINIFS(U:U,$E:$E,$E41)),
100*(U41-MINIFS(U:U,$E:$E,$E41))/(MAXIFS(U:U,$E:$E,$E41)-MINIFS(U:U,$E:$E,$E41))))</f>
        <v/>
      </c>
      <c r="CK41" s="223" t="str">
        <f t="array" ref="CK41">IF(V41="","",
IF(INDEX(Settings!$H:$H,MATCH(CK$1,Settings!$G:$G,0))=TRUE,
100-100*(V41-MINIFS(V:V,$E:$E,$E41))/(MAXIFS(V:V,$E:$E,$E41)-MINIFS(V:V,$E:$E,$E41)),
100*(V41-MINIFS(V:V,$E:$E,$E41))/(MAXIFS(V:V,$E:$E,$E41)-MINIFS(V:V,$E:$E,$E41))))</f>
        <v/>
      </c>
      <c r="CL41" s="223" t="str">
        <f t="array" ref="CL41">IF(W41="","",
IF(INDEX(Settings!$H:$H,MATCH(CL$1,Settings!$G:$G,0))=TRUE,
100-100*(W41-MINIFS(W:W,$E:$E,$E41))/(MAXIFS(W:W,$E:$E,$E41)-MINIFS(W:W,$E:$E,$E41)),
100*(W41-MINIFS(W:W,$E:$E,$E41))/(MAXIFS(W:W,$E:$E,$E41)-MINIFS(W:W,$E:$E,$E41))))</f>
        <v/>
      </c>
      <c r="CM41" s="223" t="str">
        <f t="array" ref="CM41">IF(X41="","",
IF(INDEX(Settings!$H:$H,MATCH(CM$1,Settings!$G:$G,0))=TRUE,
100-100*(X41-MINIFS(X:X,$E:$E,$E41))/(MAXIFS(X:X,$E:$E,$E41)-MINIFS(X:X,$E:$E,$E41)),
100*(X41-MINIFS(X:X,$E:$E,$E41))/(MAXIFS(X:X,$E:$E,$E41)-MINIFS(X:X,$E:$E,$E41))))</f>
        <v/>
      </c>
      <c r="CN41" s="223" t="str">
        <f t="array" ref="CN41">IF(Y41="","",
IF(INDEX(Settings!$H:$H,MATCH(CN$1,Settings!$G:$G,0))=TRUE,
100-100*(Y41-MINIFS(Y:Y,$E:$E,$E41))/(MAXIFS(Y:Y,$E:$E,$E41)-MINIFS(Y:Y,$E:$E,$E41)),
100*(Y41-MINIFS(Y:Y,$E:$E,$E41))/(MAXIFS(Y:Y,$E:$E,$E41)-MINIFS(Y:Y,$E:$E,$E41))))</f>
        <v/>
      </c>
      <c r="CO41" s="223" t="str">
        <f t="array" ref="CO41">IF(Z41="","",
IF(INDEX(Settings!$H:$H,MATCH(CO$1,Settings!$G:$G,0))=TRUE,
100-100*(Z41-MINIFS(Z:Z,$E:$E,$E41))/(MAXIFS(Z:Z,$E:$E,$E41)-MINIFS(Z:Z,$E:$E,$E41)),
100*(Z41-MINIFS(Z:Z,$E:$E,$E41))/(MAXIFS(Z:Z,$E:$E,$E41)-MINIFS(Z:Z,$E:$E,$E41))))</f>
        <v/>
      </c>
      <c r="CP41" s="223" t="str">
        <f t="array" ref="CP41">IF(AA41="","",
IF(INDEX(Settings!$H:$H,MATCH(CP$1,Settings!$G:$G,0))=TRUE,
100-100*(AA41-MINIFS(AA:AA,$E:$E,$E41))/(MAXIFS(AA:AA,$E:$E,$E41)-MINIFS(AA:AA,$E:$E,$E41)),
100*(AA41-MINIFS(AA:AA,$E:$E,$E41))/(MAXIFS(AA:AA,$E:$E,$E41)-MINIFS(AA:AA,$E:$E,$E41))))</f>
        <v/>
      </c>
      <c r="CQ41" s="223" t="str">
        <f t="array" ref="CQ41">IF(AB41="","",
IF(INDEX(Settings!$H:$H,MATCH(CQ$1,Settings!$G:$G,0))=TRUE,
100-100*(AB41-MINIFS(AB:AB,$E:$E,$E41))/(MAXIFS(AB:AB,$E:$E,$E41)-MINIFS(AB:AB,$E:$E,$E41)),
100*(AB41-MINIFS(AB:AB,$E:$E,$E41))/(MAXIFS(AB:AB,$E:$E,$E41)-MINIFS(AB:AB,$E:$E,$E41))))</f>
        <v/>
      </c>
      <c r="CR41" s="223" t="str">
        <f t="array" ref="CR41">IF(AC41="","",
IF(INDEX(Settings!$H:$H,MATCH(CR$1,Settings!$G:$G,0))=TRUE,
100-100*(AC41-MINIFS(AC:AC,$E:$E,$E41))/(MAXIFS(AC:AC,$E:$E,$E41)-MINIFS(AC:AC,$E:$E,$E41)),
100*(AC41-MINIFS(AC:AC,$E:$E,$E41))/(MAXIFS(AC:AC,$E:$E,$E41)-MINIFS(AC:AC,$E:$E,$E41))))</f>
        <v/>
      </c>
      <c r="CS41" s="223" t="str">
        <f t="array" ref="CS41">IF(AD41="","",
IF(INDEX(Settings!$H:$H,MATCH(CS$1,Settings!$G:$G,0))=TRUE,
100-100*(AD41-MINIFS(AD:AD,$E:$E,$E41))/(MAXIFS(AD:AD,$E:$E,$E41)-MINIFS(AD:AD,$E:$E,$E41)),
100*(AD41-MINIFS(AD:AD,$E:$E,$E41))/(MAXIFS(AD:AD,$E:$E,$E41)-MINIFS(AD:AD,$E:$E,$E41))))</f>
        <v/>
      </c>
      <c r="CT41" s="223" t="str">
        <f t="array" ref="CT41">IF(AE41="","",
IF(INDEX(Settings!$H:$H,MATCH(CT$1,Settings!$G:$G,0))=TRUE,
100-100*(AE41-MINIFS(AE:AE,$E:$E,$E41))/(MAXIFS(AE:AE,$E:$E,$E41)-MINIFS(AE:AE,$E:$E,$E41)),
100*(AE41-MINIFS(AE:AE,$E:$E,$E41))/(MAXIFS(AE:AE,$E:$E,$E41)-MINIFS(AE:AE,$E:$E,$E41))))</f>
        <v/>
      </c>
      <c r="CU41" s="223" t="str">
        <f t="array" ref="CU41">IF(AF41="","",
IF(INDEX(Settings!$H:$H,MATCH(CU$1,Settings!$G:$G,0))=TRUE,
100-100*(AF41-MINIFS(AF:AF,$E:$E,$E41))/(MAXIFS(AF:AF,$E:$E,$E41)-MINIFS(AF:AF,$E:$E,$E41)),
100*(AF41-MINIFS(AF:AF,$E:$E,$E41))/(MAXIFS(AF:AF,$E:$E,$E41)-MINIFS(AF:AF,$E:$E,$E41))))</f>
        <v/>
      </c>
      <c r="CV41" s="223" t="str">
        <f t="array" ref="CV41">IF(AG41="","",
IF(INDEX(Settings!$H:$H,MATCH(CV$1,Settings!$G:$G,0))=TRUE,
100-100*(AG41-MINIFS(AG:AG,$E:$E,$E41))/(MAXIFS(AG:AG,$E:$E,$E41)-MINIFS(AG:AG,$E:$E,$E41)),
100*(AG41-MINIFS(AG:AG,$E:$E,$E41))/(MAXIFS(AG:AG,$E:$E,$E41)-MINIFS(AG:AG,$E:$E,$E41))))</f>
        <v/>
      </c>
      <c r="CW41" s="223" t="str">
        <f t="array" ref="CW41">IF(AH41="","",
IF(INDEX(Settings!$H:$H,MATCH(CW$1,Settings!$G:$G,0))=TRUE,
100-100*(AH41-MINIFS(AH:AH,$E:$E,$E41))/(MAXIFS(AH:AH,$E:$E,$E41)-MINIFS(AH:AH,$E:$E,$E41)),
100*(AH41-MINIFS(AH:AH,$E:$E,$E41))/(MAXIFS(AH:AH,$E:$E,$E41)-MINIFS(AH:AH,$E:$E,$E41))))</f>
        <v/>
      </c>
      <c r="CX41" s="223" t="str">
        <f t="array" ref="CX41">IF(AI41="","",
IF(INDEX(Settings!$H:$H,MATCH(CX$1,Settings!$G:$G,0))=TRUE,
100-100*(AI41-MINIFS(AI:AI,$E:$E,$E41))/(MAXIFS(AI:AI,$E:$E,$E41)-MINIFS(AI:AI,$E:$E,$E41)),
100*(AI41-MINIFS(AI:AI,$E:$E,$E41))/(MAXIFS(AI:AI,$E:$E,$E41)-MINIFS(AI:AI,$E:$E,$E41))))</f>
        <v/>
      </c>
      <c r="CY41" s="223" t="str">
        <f t="array" ref="CY41">IF(AJ41="","",
IF(INDEX(Settings!$H:$H,MATCH(CY$1,Settings!$G:$G,0))=TRUE,
100-100*(AJ41-MINIFS(AJ:AJ,$E:$E,$E41))/(MAXIFS(AJ:AJ,$E:$E,$E41)-MINIFS(AJ:AJ,$E:$E,$E41)),
100*(AJ41-MINIFS(AJ:AJ,$E:$E,$E41))/(MAXIFS(AJ:AJ,$E:$E,$E41)-MINIFS(AJ:AJ,$E:$E,$E41))))</f>
        <v/>
      </c>
      <c r="CZ41" s="223" t="str">
        <f t="array" ref="CZ41">IF(AK41="","",
IF(INDEX(Settings!$H:$H,MATCH(CZ$1,Settings!$G:$G,0))=TRUE,
100-100*(AK41-MINIFS(AK:AK,$E:$E,$E41))/(MAXIFS(AK:AK,$E:$E,$E41)-MINIFS(AK:AK,$E:$E,$E41)),
100*(AK41-MINIFS(AK:AK,$E:$E,$E41))/(MAXIFS(AK:AK,$E:$E,$E41)-MINIFS(AK:AK,$E:$E,$E41))))</f>
        <v/>
      </c>
      <c r="DA41" s="223" t="str">
        <f t="array" ref="DA41">IF(AL41="","",
IF(INDEX(Settings!$H:$H,MATCH(DA$1,Settings!$G:$G,0))=TRUE,
100-100*(AL41-MINIFS(AL:AL,$E:$E,$E41))/(MAXIFS(AL:AL,$E:$E,$E41)-MINIFS(AL:AL,$E:$E,$E41)),
100*(AL41-MINIFS(AL:AL,$E:$E,$E41))/(MAXIFS(AL:AL,$E:$E,$E41)-MINIFS(AL:AL,$E:$E,$E41))))</f>
        <v/>
      </c>
      <c r="DB41" s="223" t="str">
        <f t="array" ref="DB41">IF(AM41="","",
IF(INDEX(Settings!$H:$H,MATCH(DB$1,Settings!$G:$G,0))=TRUE,
100-100*(AM41-MINIFS(AM:AM,$E:$E,$E41))/(MAXIFS(AM:AM,$E:$E,$E41)-MINIFS(AM:AM,$E:$E,$E41)),
100*(AM41-MINIFS(AM:AM,$E:$E,$E41))/(MAXIFS(AM:AM,$E:$E,$E41)-MINIFS(AM:AM,$E:$E,$E41))))</f>
        <v/>
      </c>
      <c r="DC41" s="223" t="str">
        <f t="array" ref="DC41">IF(AN41="","",
IF(INDEX(Settings!$H:$H,MATCH(DC$1,Settings!$G:$G,0))=TRUE,
100-100*(AN41-MINIFS(AN:AN,$E:$E,$E41))/(MAXIFS(AN:AN,$E:$E,$E41)-MINIFS(AN:AN,$E:$E,$E41)),
100*(AN41-MINIFS(AN:AN,$E:$E,$E41))/(MAXIFS(AN:AN,$E:$E,$E41)-MINIFS(AN:AN,$E:$E,$E41))))</f>
        <v/>
      </c>
      <c r="DD41" s="223" t="str">
        <f t="array" ref="DD41">IF(AO41="","",
IF(INDEX(Settings!$H:$H,MATCH(DD$1,Settings!$G:$G,0))=TRUE,
100-100*(AO41-MINIFS(AO:AO,$E:$E,$E41))/(MAXIFS(AO:AO,$E:$E,$E41)-MINIFS(AO:AO,$E:$E,$E41)),
100*(AO41-MINIFS(AO:AO,$E:$E,$E41))/(MAXIFS(AO:AO,$E:$E,$E41)-MINIFS(AO:AO,$E:$E,$E41))))</f>
        <v/>
      </c>
      <c r="DE41" s="223" t="str">
        <f t="array" ref="DE41">IF(AP41="","",
IF(INDEX(Settings!$H:$H,MATCH(DE$1,Settings!$G:$G,0))=TRUE,
100-100*(AP41-MINIFS(AP:AP,$E:$E,$E41))/(MAXIFS(AP:AP,$E:$E,$E41)-MINIFS(AP:AP,$E:$E,$E41)),
100*(AP41-MINIFS(AP:AP,$E:$E,$E41))/(MAXIFS(AP:AP,$E:$E,$E41)-MINIFS(AP:AP,$E:$E,$E41))))</f>
        <v/>
      </c>
      <c r="DF41" s="223" t="str">
        <f t="array" ref="DF41">IF(AQ41="","",
IF(INDEX(Settings!$H:$H,MATCH(DF$1,Settings!$G:$G,0))=TRUE,
100-100*(AQ41-MINIFS(AQ:AQ,$E:$E,$E41))/(MAXIFS(AQ:AQ,$E:$E,$E41)-MINIFS(AQ:AQ,$E:$E,$E41)),
100*(AQ41-MINIFS(AQ:AQ,$E:$E,$E41))/(MAXIFS(AQ:AQ,$E:$E,$E41)-MINIFS(AQ:AQ,$E:$E,$E41))))</f>
        <v/>
      </c>
      <c r="DG41" s="223" t="str">
        <f t="array" ref="DG41">IF(AR41="","",
IF(INDEX(Settings!$H:$H,MATCH(DG$1,Settings!$G:$G,0))=TRUE,
100-100*(AR41-MINIFS(AR:AR,$E:$E,$E41))/(MAXIFS(AR:AR,$E:$E,$E41)-MINIFS(AR:AR,$E:$E,$E41)),
100*(AR41-MINIFS(AR:AR,$E:$E,$E41))/(MAXIFS(AR:AR,$E:$E,$E41)-MINIFS(AR:AR,$E:$E,$E41))))</f>
        <v/>
      </c>
      <c r="DH41" s="223" t="str">
        <f t="array" ref="DH41">IF(AS41="","",
IF(INDEX(Settings!$H:$H,MATCH(DH$1,Settings!$G:$G,0))=TRUE,
100-100*(AS41-MINIFS(AS:AS,$E:$E,$E41))/(MAXIFS(AS:AS,$E:$E,$E41)-MINIFS(AS:AS,$E:$E,$E41)),
100*(AS41-MINIFS(AS:AS,$E:$E,$E41))/(MAXIFS(AS:AS,$E:$E,$E41)-MINIFS(AS:AS,$E:$E,$E41))))</f>
        <v/>
      </c>
      <c r="DI41" s="223" t="str">
        <f t="array" ref="DI41">IF(AT41="","",
IF(INDEX(Settings!$H:$H,MATCH(DI$1,Settings!$G:$G,0))=TRUE,
100-100*(AT41-MINIFS(AT:AT,$E:$E,$E41))/(MAXIFS(AT:AT,$E:$E,$E41)-MINIFS(AT:AT,$E:$E,$E41)),
100*(AT41-MINIFS(AT:AT,$E:$E,$E41))/(MAXIFS(AT:AT,$E:$E,$E41)-MINIFS(AT:AT,$E:$E,$E41))))</f>
        <v/>
      </c>
      <c r="DJ41" s="223" t="str">
        <f t="array" ref="DJ41">IF(AU41="","",
IF(INDEX(Settings!$H:$H,MATCH(DJ$1,Settings!$G:$G,0))=TRUE,
100-100*(AU41-MINIFS(AU:AU,$E:$E,$E41))/(MAXIFS(AU:AU,$E:$E,$E41)-MINIFS(AU:AU,$E:$E,$E41)),
100*(AU41-MINIFS(AU:AU,$E:$E,$E41))/(MAXIFS(AU:AU,$E:$E,$E41)-MINIFS(AU:AU,$E:$E,$E41))))</f>
        <v/>
      </c>
      <c r="DK41" s="223" t="str">
        <f t="array" ref="DK41">IF(AV41="","",
IF(INDEX(Settings!$H:$H,MATCH(DK$1,Settings!$G:$G,0))=TRUE,
100-100*(AV41-MINIFS(AV:AV,$E:$E,$E41))/(MAXIFS(AV:AV,$E:$E,$E41)-MINIFS(AV:AV,$E:$E,$E41)),
100*(AV41-MINIFS(AV:AV,$E:$E,$E41))/(MAXIFS(AV:AV,$E:$E,$E41)-MINIFS(AV:AV,$E:$E,$E41))))</f>
        <v/>
      </c>
      <c r="DL41" s="223" t="str">
        <f t="array" ref="DL41">IF(AW41="","",
IF(INDEX(Settings!$H:$H,MATCH(DL$1,Settings!$G:$G,0))=TRUE,
100-100*(AW41-MINIFS(AW:AW,$E:$E,$E41))/(MAXIFS(AW:AW,$E:$E,$E41)-MINIFS(AW:AW,$E:$E,$E41)),
100*(AW41-MINIFS(AW:AW,$E:$E,$E41))/(MAXIFS(AW:AW,$E:$E,$E41)-MINIFS(AW:AW,$E:$E,$E41))))</f>
        <v/>
      </c>
      <c r="DM41" s="223" t="str">
        <f t="array" ref="DM41">IF(AX41="","",
IF(INDEX(Settings!$H:$H,MATCH(DM$1,Settings!$G:$G,0))=TRUE,
100-100*(AX41-MINIFS(AX:AX,$E:$E,$E41))/(MAXIFS(AX:AX,$E:$E,$E41)-MINIFS(AX:AX,$E:$E,$E41)),
100*(AX41-MINIFS(AX:AX,$E:$E,$E41))/(MAXIFS(AX:AX,$E:$E,$E41)-MINIFS(AX:AX,$E:$E,$E41))))</f>
        <v/>
      </c>
      <c r="DN41" s="223" t="str">
        <f t="array" ref="DN41">IF(AY41="","",
IF(INDEX(Settings!$H:$H,MATCH(DN$1,Settings!$G:$G,0))=TRUE,
100-100*(AY41-MINIFS(AY:AY,$E:$E,$E41))/(MAXIFS(AY:AY,$E:$E,$E41)-MINIFS(AY:AY,$E:$E,$E41)),
100*(AY41-MINIFS(AY:AY,$E:$E,$E41))/(MAXIFS(AY:AY,$E:$E,$E41)-MINIFS(AY:AY,$E:$E,$E41))))</f>
        <v/>
      </c>
      <c r="DO41" s="223" t="str">
        <f t="array" ref="DO41">IF(AZ41="","",
IF(INDEX(Settings!$H:$H,MATCH(DO$1,Settings!$G:$G,0))=TRUE,
100-100*(AZ41-MINIFS(AZ:AZ,$E:$E,$E41))/(MAXIFS(AZ:AZ,$E:$E,$E41)-MINIFS(AZ:AZ,$E:$E,$E41)),
100*(AZ41-MINIFS(AZ:AZ,$E:$E,$E41))/(MAXIFS(AZ:AZ,$E:$E,$E41)-MINIFS(AZ:AZ,$E:$E,$E41))))</f>
        <v/>
      </c>
      <c r="DP41" s="223" t="str">
        <f t="array" ref="DP41">IF(BA41="","",
IF(INDEX(Settings!$H:$H,MATCH(DP$1,Settings!$G:$G,0))=TRUE,
100-100*(BA41-MINIFS(BA:BA,$E:$E,$E41))/(MAXIFS(BA:BA,$E:$E,$E41)-MINIFS(BA:BA,$E:$E,$E41)),
100*(BA41-MINIFS(BA:BA,$E:$E,$E41))/(MAXIFS(BA:BA,$E:$E,$E41)-MINIFS(BA:BA,$E:$E,$E41))))</f>
        <v/>
      </c>
      <c r="DQ41" s="223" t="str">
        <f t="array" ref="DQ41">IF(BB41="","",
IF(INDEX(Settings!$H:$H,MATCH(DQ$1,Settings!$G:$G,0))=TRUE,
100-100*(BB41-MINIFS(BB:BB,$E:$E,$E41))/(MAXIFS(BB:BB,$E:$E,$E41)-MINIFS(BB:BB,$E:$E,$E41)),
100*(BB41-MINIFS(BB:BB,$E:$E,$E41))/(MAXIFS(BB:BB,$E:$E,$E41)-MINIFS(BB:BB,$E:$E,$E41))))</f>
        <v/>
      </c>
      <c r="DR41" s="223" t="str">
        <f t="array" ref="DR41">IF(BC41="","",
IF(INDEX(Settings!$H:$H,MATCH(DR$1,Settings!$G:$G,0))=TRUE,
100-100*(BC41-MINIFS(BC:BC,$E:$E,$E41))/(MAXIFS(BC:BC,$E:$E,$E41)-MINIFS(BC:BC,$E:$E,$E41)),
100*(BC41-MINIFS(BC:BC,$E:$E,$E41))/(MAXIFS(BC:BC,$E:$E,$E41)-MINIFS(BC:BC,$E:$E,$E41))))</f>
        <v/>
      </c>
      <c r="DS41" s="223" t="str">
        <f t="array" ref="DS41">IF(BD41="","",
IF(INDEX(Settings!$H:$H,MATCH(DS$1,Settings!$G:$G,0))=TRUE,
100-100*(BD41-MINIFS(BD:BD,$E:$E,$E41))/(MAXIFS(BD:BD,$E:$E,$E41)-MINIFS(BD:BD,$E:$E,$E41)),
100*(BD41-MINIFS(BD:BD,$E:$E,$E41))/(MAXIFS(BD:BD,$E:$E,$E41)-MINIFS(BD:BD,$E:$E,$E41))))</f>
        <v/>
      </c>
      <c r="DT41" s="223" t="str">
        <f t="array" ref="DT41">IF(BE41="","",
IF(INDEX(Settings!$H:$H,MATCH(DT$1,Settings!$G:$G,0))=TRUE,
100-100*(BE41-MINIFS(BE:BE,$E:$E,$E41))/(MAXIFS(BE:BE,$E:$E,$E41)-MINIFS(BE:BE,$E:$E,$E41)),
100*(BE41-MINIFS(BE:BE,$E:$E,$E41))/(MAXIFS(BE:BE,$E:$E,$E41)-MINIFS(BE:BE,$E:$E,$E41))))</f>
        <v/>
      </c>
      <c r="DU41" s="223" t="str">
        <f t="array" ref="DU41">IF(BF41="","",
IF(INDEX(Settings!$H:$H,MATCH(DU$1,Settings!$G:$G,0))=TRUE,
100-100*(BF41-MINIFS(BF:BF,$E:$E,$E41))/(MAXIFS(BF:BF,$E:$E,$E41)-MINIFS(BF:BF,$E:$E,$E41)),
100*(BF41-MINIFS(BF:BF,$E:$E,$E41))/(MAXIFS(BF:BF,$E:$E,$E41)-MINIFS(BF:BF,$E:$E,$E41))))</f>
        <v/>
      </c>
      <c r="DV41" s="223" t="str">
        <f t="array" ref="DV41">IF(BG41="","",
IF(INDEX(Settings!$H:$H,MATCH(DV$1,Settings!$G:$G,0))=TRUE,
100-100*(BG41-MINIFS(BG:BG,$E:$E,$E41))/(MAXIFS(BG:BG,$E:$E,$E41)-MINIFS(BG:BG,$E:$E,$E41)),
100*(BG41-MINIFS(BG:BG,$E:$E,$E41))/(MAXIFS(BG:BG,$E:$E,$E41)-MINIFS(BG:BG,$E:$E,$E41))))</f>
        <v/>
      </c>
      <c r="DW41" s="223" t="str">
        <f t="array" ref="DW41">IF(BH41="","",
IF(INDEX(Settings!$H:$H,MATCH(DW$1,Settings!$G:$G,0))=TRUE,
100-100*(BH41-MINIFS(BH:BH,$E:$E,$E41))/(MAXIFS(BH:BH,$E:$E,$E41)-MINIFS(BH:BH,$E:$E,$E41)),
100*(BH41-MINIFS(BH:BH,$E:$E,$E41))/(MAXIFS(BH:BH,$E:$E,$E41)-MINIFS(BH:BH,$E:$E,$E41))))</f>
        <v/>
      </c>
      <c r="DX41" s="223" t="str">
        <f t="array" ref="DX41">IF(BI41="","",
IF(INDEX(Settings!$H:$H,MATCH(DX$1,Settings!$G:$G,0))=TRUE,
100-100*(BI41-MINIFS(BI:BI,$E:$E,$E41))/(MAXIFS(BI:BI,$E:$E,$E41)-MINIFS(BI:BI,$E:$E,$E41)),
100*(BI41-MINIFS(BI:BI,$E:$E,$E41))/(MAXIFS(BI:BI,$E:$E,$E41)-MINIFS(BI:BI,$E:$E,$E41))))</f>
        <v/>
      </c>
      <c r="DY41" s="223" t="str">
        <f t="array" ref="DY41">IF(BJ41="","",
IF(INDEX(Settings!$H:$H,MATCH(DY$1,Settings!$G:$G,0))=TRUE,
100-100*(BJ41-MINIFS(BJ:BJ,$E:$E,$E41))/(MAXIFS(BJ:BJ,$E:$E,$E41)-MINIFS(BJ:BJ,$E:$E,$E41)),
100*(BJ41-MINIFS(BJ:BJ,$E:$E,$E41))/(MAXIFS(BJ:BJ,$E:$E,$E41)-MINIFS(BJ:BJ,$E:$E,$E41))))</f>
        <v/>
      </c>
      <c r="DZ41" s="225"/>
      <c r="EA41" s="225"/>
      <c r="EB41" s="225" t="str">
        <f t="shared" si="8"/>
        <v/>
      </c>
      <c r="EC41" s="225" t="str">
        <f t="shared" si="9"/>
        <v/>
      </c>
      <c r="ED41" s="225" t="str">
        <f t="shared" si="10"/>
        <v/>
      </c>
      <c r="EE41" s="225" t="str">
        <f t="shared" si="11"/>
        <v/>
      </c>
      <c r="EF41" s="225" t="str">
        <f t="shared" si="12"/>
        <v/>
      </c>
      <c r="EG41" s="225" t="str">
        <f t="shared" si="13"/>
        <v/>
      </c>
      <c r="EH41" s="225"/>
      <c r="EI41" s="225"/>
      <c r="EJ41" s="225"/>
      <c r="EK41" s="225"/>
      <c r="EL41" s="225"/>
      <c r="EM41" s="225"/>
    </row>
    <row r="42">
      <c r="A42" s="231"/>
      <c r="B42" s="231"/>
      <c r="C42" s="231"/>
      <c r="D42" s="231" t="str">
        <f t="array" ref="D42">IFERROR(INDEX(Profiles!$B:$B,MATCH($A42,Profiles!$A:$A,0)),"")</f>
        <v/>
      </c>
      <c r="E42" s="231"/>
      <c r="F42" s="231"/>
      <c r="G42" s="231"/>
      <c r="H42" s="231"/>
      <c r="I42" s="231" t="str">
        <f>IF(A42="","",IF(Settings!$N$3="DATE",F42&amp;": "&amp;TEXT(B42,"M/DD/YY"),F42&amp;": "&amp;H42))</f>
        <v/>
      </c>
      <c r="J42" s="231"/>
      <c r="K42" s="231"/>
      <c r="L42" s="231"/>
      <c r="M42" s="232" t="str">
        <f t="shared" si="14"/>
        <v/>
      </c>
      <c r="N42" s="231"/>
      <c r="O42" s="231"/>
      <c r="P42" s="231"/>
      <c r="Q42" s="231"/>
      <c r="R42" s="231"/>
      <c r="S42" s="230" t="str">
        <f>IFERROR(VLOOKUP(AF42, 'YOYO IR Scores'!A:C, 3, FALSE), "")
</f>
        <v/>
      </c>
      <c r="T42" s="231"/>
      <c r="U42" s="231"/>
      <c r="V42" s="231"/>
      <c r="W42" s="231"/>
      <c r="X42" s="233" t="str">
        <f t="shared" si="4"/>
        <v/>
      </c>
      <c r="Y42" s="234" t="str">
        <f t="shared" si="5"/>
        <v/>
      </c>
      <c r="Z42" s="234" t="str">
        <f t="shared" si="6"/>
        <v/>
      </c>
      <c r="AA42" s="233" t="str">
        <f t="shared" si="7"/>
        <v/>
      </c>
      <c r="AB42" s="232"/>
      <c r="AC42" s="232"/>
      <c r="AD42" s="232"/>
      <c r="AE42" s="232" t="str">
        <f>IFERROR(VLOOKUP(AF42, 'YOYO IR Scores'!A:C, 2, FALSE), "")</f>
        <v/>
      </c>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t="str">
        <f t="array" ref="BK42">IF(J42="","",
IF(INDEX(Settings!$H:$H,MATCH(BY$1,Settings!$G:$G,0))=TRUE,
100-100*(J42-MIN(J:J))/(MAX(J:J)-MIN(J:J)),
100*(J42-MIN(J:J))/(MAX(J:J)-MIN(J:J))))</f>
        <v/>
      </c>
      <c r="BL42" s="232" t="str">
        <f t="array" ref="BL42">IF(J42="","",
IF(INDEX(Settings!$H:$H,MATCH(BY$1,Settings!$G:$G,0))=TRUE,
100-100*(J42-MINIFS(J:J,$E:$E,$E42))/(MAXIFS(J:J,$E:$E,$E42)-MINIFS(J:J,$E:$E,$E42)),
100*(J42-MINIFS(J:J,$E:$E,$E42))/(MAXIFS(J:J,$E:$E,$E42)-MINIFS(J:J,$E:$E,$E42))))</f>
        <v/>
      </c>
      <c r="BM42" s="232" t="str">
        <f t="array" ref="BM42">IF(J42="","",
IF(INDEX(Settings!$H:$H,MATCH(BY$1,Settings!$G:$G,0))=TRUE,
100-100*(J42-MINIFS(J:J,$E:$E,$E42,$I:$I,$I42))/(MAXIFS(J:J,$E:$E,$E42,$I:$I,$I42)-MINIFS(J:J,$E:$E,$E42,$I:$I,$I42)),
100*(J42-MINIFS(J:J,$E:$E,$E42,$I:$I,$I42))/(MAXIFS(J:J,$E:$E,$E42,$I:$I,$I42)-MINIFS(J:J,$E:$E,$E42,$I:$I,$I42))))</f>
        <v/>
      </c>
      <c r="BN42" s="231" t="str">
        <f t="array" ref="BN42">IF(J42="","",
IF(INDEX(Settings!$H:$H,MATCH(BY$1,Settings!$G:$G,0))=TRUE,
100-100*PERCENTRANK(J:J,J42),
100*PERCENTRANK(J:J,J42)))</f>
        <v/>
      </c>
      <c r="BO42" s="231" t="str">
        <f>IFERROR(__xludf.DUMMYFUNCTION("IF(J42="""","""",
IF(INDEX(Settings!$H:$H,MATCH(BY$1,Settings!$G:$G,0))=TRUE,
100-100*PERCENTRANK(FILTER(J:J,$E:$E=$E42),J42),
100*PERCENTRANK(FILTER(J:J,$E:$E=$E42),J42)))"),"")</f>
        <v/>
      </c>
      <c r="BP42" s="231" t="str">
        <f>IFERROR(__xludf.DUMMYFUNCTION("IF(J42="""","""",
IF(INDEX(Settings!$H:$H,MATCH(BY$1,Settings!$G:$G,0))=TRUE,
100-100*PERCENTRANK(FILTER(J:J,$E:$E=$E42,$I:$I=$I42),J42),
100*PERCENTRANK(FILTER(J:J,$E:$E=$E42,$I:$I=$I42),J42)))"),"")</f>
        <v/>
      </c>
      <c r="BQ42" s="233" t="str">
        <f t="array" ref="BQ42">IF(J42="","",
IF(INDEX(Settings!$H:$H,MATCH(BY$1,Settings!$G:$G,0))=TRUE,
-1*(J42-AVERAGE(J:J))/STDEV(J:J),
(J42-AVERAGE(J:J))/STDEV(J:J)))</f>
        <v/>
      </c>
      <c r="BR42" s="233" t="str">
        <f>IFERROR(__xludf.DUMMYFUNCTION("IF(J42="""","""",
IF(INDEX(Settings!$H:$H,MATCH(BY$1,Settings!$G:$G,0))=TRUE,
-1*(J42-AVERAGEIFS(J:J,$E:$E,$E42))/STDEV(FILTER(J:J,$E:$E=$E42)),
(J42-AVERAGEIFS(J:J,$E:$E,$E42))/STDEV(FILTER(J:J,$E:$E=$E42))))"),"")</f>
        <v/>
      </c>
      <c r="BS42" s="233"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1"/>
      <c r="BX42" s="231"/>
      <c r="BY42" s="232" t="str">
        <f t="array" ref="BY42">IF(J42="","",
IF(INDEX(Settings!$H:$H,MATCH(BY$1,Settings!$G:$G,0))=TRUE,
100-100*(J42-MINIFS(J:J,$E:$E,$E42))/(MAXIFS(J:J,$E:$E,$E42)-MINIFS(J:J,$E:$E,$E42)),
100*(J42-MINIFS(J:J,$E:$E,$E42))/(MAXIFS(J:J,$E:$E,$E42)-MINIFS(J:J,$E:$E,$E42))))</f>
        <v/>
      </c>
      <c r="BZ42" s="232" t="str">
        <f t="array" ref="BZ42">IF(K42="","",
IF(INDEX(Settings!$H:$H,MATCH(BZ$1,Settings!$G:$G,0))=TRUE,
100-100*(K42-MINIFS(K:K,$E:$E,$E42))/(MAXIFS(K:K,$E:$E,$E42)-MINIFS(K:K,$E:$E,$E42)),
100*(K42-MINIFS(K:K,$E:$E,$E42))/(MAXIFS(K:K,$E:$E,$E42)-MINIFS(K:K,$E:$E,$E42))))</f>
        <v/>
      </c>
      <c r="CA42" s="232" t="str">
        <f t="array" ref="CA42">IF(L42="","",
IF(INDEX(Settings!$H:$H,MATCH(CA$1,Settings!$G:$G,0))=TRUE,
100-100*(L42-MINIFS(L:L,$E:$E,$E42))/(MAXIFS(L:L,$E:$E,$E42)-MINIFS(L:L,$E:$E,$E42)),
100*(L42-MINIFS(L:L,$E:$E,$E42))/(MAXIFS(L:L,$E:$E,$E42)-MINIFS(L:L,$E:$E,$E42))))</f>
        <v/>
      </c>
      <c r="CB42" s="232" t="str">
        <f t="array" ref="CB42">IF(M42="","",
IF(INDEX(Settings!$H:$H,MATCH(CB$1,Settings!$G:$G,0))=TRUE,
100-100*(M42-MINIFS(M:M,$E:$E,$E42))/(MAXIFS(M:M,$E:$E,$E42)-MINIFS(M:M,$E:$E,$E42)),
100*(M42-MINIFS(M:M,$E:$E,$E42))/(MAXIFS(M:M,$E:$E,$E42)-MINIFS(M:M,$E:$E,$E42))))</f>
        <v/>
      </c>
      <c r="CC42" s="232" t="str">
        <f t="array" ref="CC42">IF(N42="","",
IF(INDEX(Settings!$H:$H,MATCH(CC$1,Settings!$G:$G,0))=TRUE,
100-100*(N42-MINIFS(N:N,$E:$E,$E42))/(MAXIFS(N:N,$E:$E,$E42)-MINIFS(N:N,$E:$E,$E42)),
100*(N42-MINIFS(N:N,$E:$E,$E42))/(MAXIFS(N:N,$E:$E,$E42)-MINIFS(N:N,$E:$E,$E42))))</f>
        <v/>
      </c>
      <c r="CD42" s="232" t="str">
        <f t="array" ref="CD42">IF(O42="","",
IF(INDEX(Settings!$H:$H,MATCH(CD$1,Settings!$G:$G,0))=TRUE,
100-100*(O42-MINIFS(O:O,$E:$E,$E42))/(MAXIFS(O:O,$E:$E,$E42)-MINIFS(O:O,$E:$E,$E42)),
100*(O42-MINIFS(O:O,$E:$E,$E42))/(MAXIFS(O:O,$E:$E,$E42)-MINIFS(O:O,$E:$E,$E42))))</f>
        <v/>
      </c>
      <c r="CE42" s="232" t="str">
        <f t="array" ref="CE42">IF(P42="","",
IF(INDEX(Settings!$H:$H,MATCH(CE$1,Settings!$G:$G,0))=TRUE,
100-100*(P42-MINIFS(P:P,$E:$E,$E42))/(MAXIFS(P:P,$E:$E,$E42)-MINIFS(P:P,$E:$E,$E42)),
100*(P42-MINIFS(P:P,$E:$E,$E42))/(MAXIFS(P:P,$E:$E,$E42)-MINIFS(P:P,$E:$E,$E42))))</f>
        <v/>
      </c>
      <c r="CF42" s="232" t="str">
        <f t="array" ref="CF42">IF(Q42="","",
IF(INDEX(Settings!$H:$H,MATCH(CF$1,Settings!$G:$G,0))=TRUE,
100-100*(Q42-MINIFS(Q:Q,$E:$E,$E42))/(MAXIFS(Q:Q,$E:$E,$E42)-MINIFS(Q:Q,$E:$E,$E42)),
100*(Q42-MINIFS(Q:Q,$E:$E,$E42))/(MAXIFS(Q:Q,$E:$E,$E42)-MINIFS(Q:Q,$E:$E,$E42))))</f>
        <v/>
      </c>
      <c r="CG42" s="232" t="str">
        <f t="array" ref="CG42">IF(R42="","",
IF(INDEX(Settings!$H:$H,MATCH(CG$1,Settings!$G:$G,0))=TRUE,
100-100*(R42-MINIFS(R:R,$E:$E,$E42))/(MAXIFS(R:R,$E:$E,$E42)-MINIFS(R:R,$E:$E,$E42)),
100*(R42-MINIFS(R:R,$E:$E,$E42))/(MAXIFS(R:R,$E:$E,$E42)-MINIFS(R:R,$E:$E,$E42))))</f>
        <v/>
      </c>
      <c r="CH42" s="232" t="str">
        <f t="array" ref="CH42">IF(S42="","",
IF(INDEX(Settings!$H:$H,MATCH(CH$1,Settings!$G:$G,0))=TRUE,
100-100*(S42-MINIFS(S:S,$E:$E,$E42))/(MAXIFS(S:S,$E:$E,$E42)-MINIFS(S:S,$E:$E,$E42)),
100*(S42-MINIFS(S:S,$E:$E,$E42))/(MAXIFS(S:S,$E:$E,$E42)-MINIFS(S:S,$E:$E,$E42))))</f>
        <v/>
      </c>
      <c r="CI42" s="232" t="str">
        <f t="array" ref="CI42">IF(T42="","",
IF(INDEX(Settings!$H:$H,MATCH(CI$1,Settings!$G:$G,0))=TRUE,
100-100*(T42-MINIFS(T:T,$E:$E,$E42))/(MAXIFS(T:T,$E:$E,$E42)-MINIFS(T:T,$E:$E,$E42)),
100*(T42-MINIFS(T:T,$E:$E,$E42))/(MAXIFS(T:T,$E:$E,$E42)-MINIFS(T:T,$E:$E,$E42))))</f>
        <v/>
      </c>
      <c r="CJ42" s="232" t="str">
        <f t="array" ref="CJ42">IF(U42="","",
IF(INDEX(Settings!$H:$H,MATCH(CJ$1,Settings!$G:$G,0))=TRUE,
100-100*(U42-MINIFS(U:U,$E:$E,$E42))/(MAXIFS(U:U,$E:$E,$E42)-MINIFS(U:U,$E:$E,$E42)),
100*(U42-MINIFS(U:U,$E:$E,$E42))/(MAXIFS(U:U,$E:$E,$E42)-MINIFS(U:U,$E:$E,$E42))))</f>
        <v/>
      </c>
      <c r="CK42" s="232" t="str">
        <f t="array" ref="CK42">IF(V42="","",
IF(INDEX(Settings!$H:$H,MATCH(CK$1,Settings!$G:$G,0))=TRUE,
100-100*(V42-MINIFS(V:V,$E:$E,$E42))/(MAXIFS(V:V,$E:$E,$E42)-MINIFS(V:V,$E:$E,$E42)),
100*(V42-MINIFS(V:V,$E:$E,$E42))/(MAXIFS(V:V,$E:$E,$E42)-MINIFS(V:V,$E:$E,$E42))))</f>
        <v/>
      </c>
      <c r="CL42" s="232" t="str">
        <f t="array" ref="CL42">IF(W42="","",
IF(INDEX(Settings!$H:$H,MATCH(CL$1,Settings!$G:$G,0))=TRUE,
100-100*(W42-MINIFS(W:W,$E:$E,$E42))/(MAXIFS(W:W,$E:$E,$E42)-MINIFS(W:W,$E:$E,$E42)),
100*(W42-MINIFS(W:W,$E:$E,$E42))/(MAXIFS(W:W,$E:$E,$E42)-MINIFS(W:W,$E:$E,$E42))))</f>
        <v/>
      </c>
      <c r="CM42" s="232" t="str">
        <f t="array" ref="CM42">IF(X42="","",
IF(INDEX(Settings!$H:$H,MATCH(CM$1,Settings!$G:$G,0))=TRUE,
100-100*(X42-MINIFS(X:X,$E:$E,$E42))/(MAXIFS(X:X,$E:$E,$E42)-MINIFS(X:X,$E:$E,$E42)),
100*(X42-MINIFS(X:X,$E:$E,$E42))/(MAXIFS(X:X,$E:$E,$E42)-MINIFS(X:X,$E:$E,$E42))))</f>
        <v/>
      </c>
      <c r="CN42" s="232" t="str">
        <f t="array" ref="CN42">IF(Y42="","",
IF(INDEX(Settings!$H:$H,MATCH(CN$1,Settings!$G:$G,0))=TRUE,
100-100*(Y42-MINIFS(Y:Y,$E:$E,$E42))/(MAXIFS(Y:Y,$E:$E,$E42)-MINIFS(Y:Y,$E:$E,$E42)),
100*(Y42-MINIFS(Y:Y,$E:$E,$E42))/(MAXIFS(Y:Y,$E:$E,$E42)-MINIFS(Y:Y,$E:$E,$E42))))</f>
        <v/>
      </c>
      <c r="CO42" s="232" t="str">
        <f t="array" ref="CO42">IF(Z42="","",
IF(INDEX(Settings!$H:$H,MATCH(CO$1,Settings!$G:$G,0))=TRUE,
100-100*(Z42-MINIFS(Z:Z,$E:$E,$E42))/(MAXIFS(Z:Z,$E:$E,$E42)-MINIFS(Z:Z,$E:$E,$E42)),
100*(Z42-MINIFS(Z:Z,$E:$E,$E42))/(MAXIFS(Z:Z,$E:$E,$E42)-MINIFS(Z:Z,$E:$E,$E42))))</f>
        <v/>
      </c>
      <c r="CP42" s="232" t="str">
        <f t="array" ref="CP42">IF(AA42="","",
IF(INDEX(Settings!$H:$H,MATCH(CP$1,Settings!$G:$G,0))=TRUE,
100-100*(AA42-MINIFS(AA:AA,$E:$E,$E42))/(MAXIFS(AA:AA,$E:$E,$E42)-MINIFS(AA:AA,$E:$E,$E42)),
100*(AA42-MINIFS(AA:AA,$E:$E,$E42))/(MAXIFS(AA:AA,$E:$E,$E42)-MINIFS(AA:AA,$E:$E,$E42))))</f>
        <v/>
      </c>
      <c r="CQ42" s="232" t="str">
        <f t="array" ref="CQ42">IF(AB42="","",
IF(INDEX(Settings!$H:$H,MATCH(CQ$1,Settings!$G:$G,0))=TRUE,
100-100*(AB42-MINIFS(AB:AB,$E:$E,$E42))/(MAXIFS(AB:AB,$E:$E,$E42)-MINIFS(AB:AB,$E:$E,$E42)),
100*(AB42-MINIFS(AB:AB,$E:$E,$E42))/(MAXIFS(AB:AB,$E:$E,$E42)-MINIFS(AB:AB,$E:$E,$E42))))</f>
        <v/>
      </c>
      <c r="CR42" s="232" t="str">
        <f t="array" ref="CR42">IF(AC42="","",
IF(INDEX(Settings!$H:$H,MATCH(CR$1,Settings!$G:$G,0))=TRUE,
100-100*(AC42-MINIFS(AC:AC,$E:$E,$E42))/(MAXIFS(AC:AC,$E:$E,$E42)-MINIFS(AC:AC,$E:$E,$E42)),
100*(AC42-MINIFS(AC:AC,$E:$E,$E42))/(MAXIFS(AC:AC,$E:$E,$E42)-MINIFS(AC:AC,$E:$E,$E42))))</f>
        <v/>
      </c>
      <c r="CS42" s="232" t="str">
        <f t="array" ref="CS42">IF(AD42="","",
IF(INDEX(Settings!$H:$H,MATCH(CS$1,Settings!$G:$G,0))=TRUE,
100-100*(AD42-MINIFS(AD:AD,$E:$E,$E42))/(MAXIFS(AD:AD,$E:$E,$E42)-MINIFS(AD:AD,$E:$E,$E42)),
100*(AD42-MINIFS(AD:AD,$E:$E,$E42))/(MAXIFS(AD:AD,$E:$E,$E42)-MINIFS(AD:AD,$E:$E,$E42))))</f>
        <v/>
      </c>
      <c r="CT42" s="232" t="str">
        <f t="array" ref="CT42">IF(AE42="","",
IF(INDEX(Settings!$H:$H,MATCH(CT$1,Settings!$G:$G,0))=TRUE,
100-100*(AE42-MINIFS(AE:AE,$E:$E,$E42))/(MAXIFS(AE:AE,$E:$E,$E42)-MINIFS(AE:AE,$E:$E,$E42)),
100*(AE42-MINIFS(AE:AE,$E:$E,$E42))/(MAXIFS(AE:AE,$E:$E,$E42)-MINIFS(AE:AE,$E:$E,$E42))))</f>
        <v/>
      </c>
      <c r="CU42" s="232" t="str">
        <f t="array" ref="CU42">IF(AF42="","",
IF(INDEX(Settings!$H:$H,MATCH(CU$1,Settings!$G:$G,0))=TRUE,
100-100*(AF42-MINIFS(AF:AF,$E:$E,$E42))/(MAXIFS(AF:AF,$E:$E,$E42)-MINIFS(AF:AF,$E:$E,$E42)),
100*(AF42-MINIFS(AF:AF,$E:$E,$E42))/(MAXIFS(AF:AF,$E:$E,$E42)-MINIFS(AF:AF,$E:$E,$E42))))</f>
        <v/>
      </c>
      <c r="CV42" s="232" t="str">
        <f t="array" ref="CV42">IF(AG42="","",
IF(INDEX(Settings!$H:$H,MATCH(CV$1,Settings!$G:$G,0))=TRUE,
100-100*(AG42-MINIFS(AG:AG,$E:$E,$E42))/(MAXIFS(AG:AG,$E:$E,$E42)-MINIFS(AG:AG,$E:$E,$E42)),
100*(AG42-MINIFS(AG:AG,$E:$E,$E42))/(MAXIFS(AG:AG,$E:$E,$E42)-MINIFS(AG:AG,$E:$E,$E42))))</f>
        <v/>
      </c>
      <c r="CW42" s="232" t="str">
        <f t="array" ref="CW42">IF(AH42="","",
IF(INDEX(Settings!$H:$H,MATCH(CW$1,Settings!$G:$G,0))=TRUE,
100-100*(AH42-MINIFS(AH:AH,$E:$E,$E42))/(MAXIFS(AH:AH,$E:$E,$E42)-MINIFS(AH:AH,$E:$E,$E42)),
100*(AH42-MINIFS(AH:AH,$E:$E,$E42))/(MAXIFS(AH:AH,$E:$E,$E42)-MINIFS(AH:AH,$E:$E,$E42))))</f>
        <v/>
      </c>
      <c r="CX42" s="232" t="str">
        <f t="array" ref="CX42">IF(AI42="","",
IF(INDEX(Settings!$H:$H,MATCH(CX$1,Settings!$G:$G,0))=TRUE,
100-100*(AI42-MINIFS(AI:AI,$E:$E,$E42))/(MAXIFS(AI:AI,$E:$E,$E42)-MINIFS(AI:AI,$E:$E,$E42)),
100*(AI42-MINIFS(AI:AI,$E:$E,$E42))/(MAXIFS(AI:AI,$E:$E,$E42)-MINIFS(AI:AI,$E:$E,$E42))))</f>
        <v/>
      </c>
      <c r="CY42" s="232" t="str">
        <f t="array" ref="CY42">IF(AJ42="","",
IF(INDEX(Settings!$H:$H,MATCH(CY$1,Settings!$G:$G,0))=TRUE,
100-100*(AJ42-MINIFS(AJ:AJ,$E:$E,$E42))/(MAXIFS(AJ:AJ,$E:$E,$E42)-MINIFS(AJ:AJ,$E:$E,$E42)),
100*(AJ42-MINIFS(AJ:AJ,$E:$E,$E42))/(MAXIFS(AJ:AJ,$E:$E,$E42)-MINIFS(AJ:AJ,$E:$E,$E42))))</f>
        <v/>
      </c>
      <c r="CZ42" s="232" t="str">
        <f t="array" ref="CZ42">IF(AK42="","",
IF(INDEX(Settings!$H:$H,MATCH(CZ$1,Settings!$G:$G,0))=TRUE,
100-100*(AK42-MINIFS(AK:AK,$E:$E,$E42))/(MAXIFS(AK:AK,$E:$E,$E42)-MINIFS(AK:AK,$E:$E,$E42)),
100*(AK42-MINIFS(AK:AK,$E:$E,$E42))/(MAXIFS(AK:AK,$E:$E,$E42)-MINIFS(AK:AK,$E:$E,$E42))))</f>
        <v/>
      </c>
      <c r="DA42" s="232" t="str">
        <f t="array" ref="DA42">IF(AL42="","",
IF(INDEX(Settings!$H:$H,MATCH(DA$1,Settings!$G:$G,0))=TRUE,
100-100*(AL42-MINIFS(AL:AL,$E:$E,$E42))/(MAXIFS(AL:AL,$E:$E,$E42)-MINIFS(AL:AL,$E:$E,$E42)),
100*(AL42-MINIFS(AL:AL,$E:$E,$E42))/(MAXIFS(AL:AL,$E:$E,$E42)-MINIFS(AL:AL,$E:$E,$E42))))</f>
        <v/>
      </c>
      <c r="DB42" s="232" t="str">
        <f t="array" ref="DB42">IF(AM42="","",
IF(INDEX(Settings!$H:$H,MATCH(DB$1,Settings!$G:$G,0))=TRUE,
100-100*(AM42-MINIFS(AM:AM,$E:$E,$E42))/(MAXIFS(AM:AM,$E:$E,$E42)-MINIFS(AM:AM,$E:$E,$E42)),
100*(AM42-MINIFS(AM:AM,$E:$E,$E42))/(MAXIFS(AM:AM,$E:$E,$E42)-MINIFS(AM:AM,$E:$E,$E42))))</f>
        <v/>
      </c>
      <c r="DC42" s="232" t="str">
        <f t="array" ref="DC42">IF(AN42="","",
IF(INDEX(Settings!$H:$H,MATCH(DC$1,Settings!$G:$G,0))=TRUE,
100-100*(AN42-MINIFS(AN:AN,$E:$E,$E42))/(MAXIFS(AN:AN,$E:$E,$E42)-MINIFS(AN:AN,$E:$E,$E42)),
100*(AN42-MINIFS(AN:AN,$E:$E,$E42))/(MAXIFS(AN:AN,$E:$E,$E42)-MINIFS(AN:AN,$E:$E,$E42))))</f>
        <v/>
      </c>
      <c r="DD42" s="232" t="str">
        <f t="array" ref="DD42">IF(AO42="","",
IF(INDEX(Settings!$H:$H,MATCH(DD$1,Settings!$G:$G,0))=TRUE,
100-100*(AO42-MINIFS(AO:AO,$E:$E,$E42))/(MAXIFS(AO:AO,$E:$E,$E42)-MINIFS(AO:AO,$E:$E,$E42)),
100*(AO42-MINIFS(AO:AO,$E:$E,$E42))/(MAXIFS(AO:AO,$E:$E,$E42)-MINIFS(AO:AO,$E:$E,$E42))))</f>
        <v/>
      </c>
      <c r="DE42" s="232" t="str">
        <f t="array" ref="DE42">IF(AP42="","",
IF(INDEX(Settings!$H:$H,MATCH(DE$1,Settings!$G:$G,0))=TRUE,
100-100*(AP42-MINIFS(AP:AP,$E:$E,$E42))/(MAXIFS(AP:AP,$E:$E,$E42)-MINIFS(AP:AP,$E:$E,$E42)),
100*(AP42-MINIFS(AP:AP,$E:$E,$E42))/(MAXIFS(AP:AP,$E:$E,$E42)-MINIFS(AP:AP,$E:$E,$E42))))</f>
        <v/>
      </c>
      <c r="DF42" s="232" t="str">
        <f t="array" ref="DF42">IF(AQ42="","",
IF(INDEX(Settings!$H:$H,MATCH(DF$1,Settings!$G:$G,0))=TRUE,
100-100*(AQ42-MINIFS(AQ:AQ,$E:$E,$E42))/(MAXIFS(AQ:AQ,$E:$E,$E42)-MINIFS(AQ:AQ,$E:$E,$E42)),
100*(AQ42-MINIFS(AQ:AQ,$E:$E,$E42))/(MAXIFS(AQ:AQ,$E:$E,$E42)-MINIFS(AQ:AQ,$E:$E,$E42))))</f>
        <v/>
      </c>
      <c r="DG42" s="232" t="str">
        <f t="array" ref="DG42">IF(AR42="","",
IF(INDEX(Settings!$H:$H,MATCH(DG$1,Settings!$G:$G,0))=TRUE,
100-100*(AR42-MINIFS(AR:AR,$E:$E,$E42))/(MAXIFS(AR:AR,$E:$E,$E42)-MINIFS(AR:AR,$E:$E,$E42)),
100*(AR42-MINIFS(AR:AR,$E:$E,$E42))/(MAXIFS(AR:AR,$E:$E,$E42)-MINIFS(AR:AR,$E:$E,$E42))))</f>
        <v/>
      </c>
      <c r="DH42" s="232" t="str">
        <f t="array" ref="DH42">IF(AS42="","",
IF(INDEX(Settings!$H:$H,MATCH(DH$1,Settings!$G:$G,0))=TRUE,
100-100*(AS42-MINIFS(AS:AS,$E:$E,$E42))/(MAXIFS(AS:AS,$E:$E,$E42)-MINIFS(AS:AS,$E:$E,$E42)),
100*(AS42-MINIFS(AS:AS,$E:$E,$E42))/(MAXIFS(AS:AS,$E:$E,$E42)-MINIFS(AS:AS,$E:$E,$E42))))</f>
        <v/>
      </c>
      <c r="DI42" s="232" t="str">
        <f t="array" ref="DI42">IF(AT42="","",
IF(INDEX(Settings!$H:$H,MATCH(DI$1,Settings!$G:$G,0))=TRUE,
100-100*(AT42-MINIFS(AT:AT,$E:$E,$E42))/(MAXIFS(AT:AT,$E:$E,$E42)-MINIFS(AT:AT,$E:$E,$E42)),
100*(AT42-MINIFS(AT:AT,$E:$E,$E42))/(MAXIFS(AT:AT,$E:$E,$E42)-MINIFS(AT:AT,$E:$E,$E42))))</f>
        <v/>
      </c>
      <c r="DJ42" s="232" t="str">
        <f t="array" ref="DJ42">IF(AU42="","",
IF(INDEX(Settings!$H:$H,MATCH(DJ$1,Settings!$G:$G,0))=TRUE,
100-100*(AU42-MINIFS(AU:AU,$E:$E,$E42))/(MAXIFS(AU:AU,$E:$E,$E42)-MINIFS(AU:AU,$E:$E,$E42)),
100*(AU42-MINIFS(AU:AU,$E:$E,$E42))/(MAXIFS(AU:AU,$E:$E,$E42)-MINIFS(AU:AU,$E:$E,$E42))))</f>
        <v/>
      </c>
      <c r="DK42" s="232" t="str">
        <f t="array" ref="DK42">IF(AV42="","",
IF(INDEX(Settings!$H:$H,MATCH(DK$1,Settings!$G:$G,0))=TRUE,
100-100*(AV42-MINIFS(AV:AV,$E:$E,$E42))/(MAXIFS(AV:AV,$E:$E,$E42)-MINIFS(AV:AV,$E:$E,$E42)),
100*(AV42-MINIFS(AV:AV,$E:$E,$E42))/(MAXIFS(AV:AV,$E:$E,$E42)-MINIFS(AV:AV,$E:$E,$E42))))</f>
        <v/>
      </c>
      <c r="DL42" s="232" t="str">
        <f t="array" ref="DL42">IF(AW42="","",
IF(INDEX(Settings!$H:$H,MATCH(DL$1,Settings!$G:$G,0))=TRUE,
100-100*(AW42-MINIFS(AW:AW,$E:$E,$E42))/(MAXIFS(AW:AW,$E:$E,$E42)-MINIFS(AW:AW,$E:$E,$E42)),
100*(AW42-MINIFS(AW:AW,$E:$E,$E42))/(MAXIFS(AW:AW,$E:$E,$E42)-MINIFS(AW:AW,$E:$E,$E42))))</f>
        <v/>
      </c>
      <c r="DM42" s="232" t="str">
        <f t="array" ref="DM42">IF(AX42="","",
IF(INDEX(Settings!$H:$H,MATCH(DM$1,Settings!$G:$G,0))=TRUE,
100-100*(AX42-MINIFS(AX:AX,$E:$E,$E42))/(MAXIFS(AX:AX,$E:$E,$E42)-MINIFS(AX:AX,$E:$E,$E42)),
100*(AX42-MINIFS(AX:AX,$E:$E,$E42))/(MAXIFS(AX:AX,$E:$E,$E42)-MINIFS(AX:AX,$E:$E,$E42))))</f>
        <v/>
      </c>
      <c r="DN42" s="232" t="str">
        <f t="array" ref="DN42">IF(AY42="","",
IF(INDEX(Settings!$H:$H,MATCH(DN$1,Settings!$G:$G,0))=TRUE,
100-100*(AY42-MINIFS(AY:AY,$E:$E,$E42))/(MAXIFS(AY:AY,$E:$E,$E42)-MINIFS(AY:AY,$E:$E,$E42)),
100*(AY42-MINIFS(AY:AY,$E:$E,$E42))/(MAXIFS(AY:AY,$E:$E,$E42)-MINIFS(AY:AY,$E:$E,$E42))))</f>
        <v/>
      </c>
      <c r="DO42" s="232" t="str">
        <f t="array" ref="DO42">IF(AZ42="","",
IF(INDEX(Settings!$H:$H,MATCH(DO$1,Settings!$G:$G,0))=TRUE,
100-100*(AZ42-MINIFS(AZ:AZ,$E:$E,$E42))/(MAXIFS(AZ:AZ,$E:$E,$E42)-MINIFS(AZ:AZ,$E:$E,$E42)),
100*(AZ42-MINIFS(AZ:AZ,$E:$E,$E42))/(MAXIFS(AZ:AZ,$E:$E,$E42)-MINIFS(AZ:AZ,$E:$E,$E42))))</f>
        <v/>
      </c>
      <c r="DP42" s="232" t="str">
        <f t="array" ref="DP42">IF(BA42="","",
IF(INDEX(Settings!$H:$H,MATCH(DP$1,Settings!$G:$G,0))=TRUE,
100-100*(BA42-MINIFS(BA:BA,$E:$E,$E42))/(MAXIFS(BA:BA,$E:$E,$E42)-MINIFS(BA:BA,$E:$E,$E42)),
100*(BA42-MINIFS(BA:BA,$E:$E,$E42))/(MAXIFS(BA:BA,$E:$E,$E42)-MINIFS(BA:BA,$E:$E,$E42))))</f>
        <v/>
      </c>
      <c r="DQ42" s="232" t="str">
        <f t="array" ref="DQ42">IF(BB42="","",
IF(INDEX(Settings!$H:$H,MATCH(DQ$1,Settings!$G:$G,0))=TRUE,
100-100*(BB42-MINIFS(BB:BB,$E:$E,$E42))/(MAXIFS(BB:BB,$E:$E,$E42)-MINIFS(BB:BB,$E:$E,$E42)),
100*(BB42-MINIFS(BB:BB,$E:$E,$E42))/(MAXIFS(BB:BB,$E:$E,$E42)-MINIFS(BB:BB,$E:$E,$E42))))</f>
        <v/>
      </c>
      <c r="DR42" s="232" t="str">
        <f t="array" ref="DR42">IF(BC42="","",
IF(INDEX(Settings!$H:$H,MATCH(DR$1,Settings!$G:$G,0))=TRUE,
100-100*(BC42-MINIFS(BC:BC,$E:$E,$E42))/(MAXIFS(BC:BC,$E:$E,$E42)-MINIFS(BC:BC,$E:$E,$E42)),
100*(BC42-MINIFS(BC:BC,$E:$E,$E42))/(MAXIFS(BC:BC,$E:$E,$E42)-MINIFS(BC:BC,$E:$E,$E42))))</f>
        <v/>
      </c>
      <c r="DS42" s="232" t="str">
        <f t="array" ref="DS42">IF(BD42="","",
IF(INDEX(Settings!$H:$H,MATCH(DS$1,Settings!$G:$G,0))=TRUE,
100-100*(BD42-MINIFS(BD:BD,$E:$E,$E42))/(MAXIFS(BD:BD,$E:$E,$E42)-MINIFS(BD:BD,$E:$E,$E42)),
100*(BD42-MINIFS(BD:BD,$E:$E,$E42))/(MAXIFS(BD:BD,$E:$E,$E42)-MINIFS(BD:BD,$E:$E,$E42))))</f>
        <v/>
      </c>
      <c r="DT42" s="232" t="str">
        <f t="array" ref="DT42">IF(BE42="","",
IF(INDEX(Settings!$H:$H,MATCH(DT$1,Settings!$G:$G,0))=TRUE,
100-100*(BE42-MINIFS(BE:BE,$E:$E,$E42))/(MAXIFS(BE:BE,$E:$E,$E42)-MINIFS(BE:BE,$E:$E,$E42)),
100*(BE42-MINIFS(BE:BE,$E:$E,$E42))/(MAXIFS(BE:BE,$E:$E,$E42)-MINIFS(BE:BE,$E:$E,$E42))))</f>
        <v/>
      </c>
      <c r="DU42" s="232" t="str">
        <f t="array" ref="DU42">IF(BF42="","",
IF(INDEX(Settings!$H:$H,MATCH(DU$1,Settings!$G:$G,0))=TRUE,
100-100*(BF42-MINIFS(BF:BF,$E:$E,$E42))/(MAXIFS(BF:BF,$E:$E,$E42)-MINIFS(BF:BF,$E:$E,$E42)),
100*(BF42-MINIFS(BF:BF,$E:$E,$E42))/(MAXIFS(BF:BF,$E:$E,$E42)-MINIFS(BF:BF,$E:$E,$E42))))</f>
        <v/>
      </c>
      <c r="DV42" s="232" t="str">
        <f t="array" ref="DV42">IF(BG42="","",
IF(INDEX(Settings!$H:$H,MATCH(DV$1,Settings!$G:$G,0))=TRUE,
100-100*(BG42-MINIFS(BG:BG,$E:$E,$E42))/(MAXIFS(BG:BG,$E:$E,$E42)-MINIFS(BG:BG,$E:$E,$E42)),
100*(BG42-MINIFS(BG:BG,$E:$E,$E42))/(MAXIFS(BG:BG,$E:$E,$E42)-MINIFS(BG:BG,$E:$E,$E42))))</f>
        <v/>
      </c>
      <c r="DW42" s="232" t="str">
        <f t="array" ref="DW42">IF(BH42="","",
IF(INDEX(Settings!$H:$H,MATCH(DW$1,Settings!$G:$G,0))=TRUE,
100-100*(BH42-MINIFS(BH:BH,$E:$E,$E42))/(MAXIFS(BH:BH,$E:$E,$E42)-MINIFS(BH:BH,$E:$E,$E42)),
100*(BH42-MINIFS(BH:BH,$E:$E,$E42))/(MAXIFS(BH:BH,$E:$E,$E42)-MINIFS(BH:BH,$E:$E,$E42))))</f>
        <v/>
      </c>
      <c r="DX42" s="232" t="str">
        <f t="array" ref="DX42">IF(BI42="","",
IF(INDEX(Settings!$H:$H,MATCH(DX$1,Settings!$G:$G,0))=TRUE,
100-100*(BI42-MINIFS(BI:BI,$E:$E,$E42))/(MAXIFS(BI:BI,$E:$E,$E42)-MINIFS(BI:BI,$E:$E,$E42)),
100*(BI42-MINIFS(BI:BI,$E:$E,$E42))/(MAXIFS(BI:BI,$E:$E,$E42)-MINIFS(BI:BI,$E:$E,$E42))))</f>
        <v/>
      </c>
      <c r="DY42" s="232" t="str">
        <f t="array" ref="DY42">IF(BJ42="","",
IF(INDEX(Settings!$H:$H,MATCH(DY$1,Settings!$G:$G,0))=TRUE,
100-100*(BJ42-MINIFS(BJ:BJ,$E:$E,$E42))/(MAXIFS(BJ:BJ,$E:$E,$E42)-MINIFS(BJ:BJ,$E:$E,$E42)),
100*(BJ42-MINIFS(BJ:BJ,$E:$E,$E42))/(MAXIFS(BJ:BJ,$E:$E,$E42)-MINIFS(BJ:BJ,$E:$E,$E42))))</f>
        <v/>
      </c>
      <c r="DZ42" s="234"/>
      <c r="EA42" s="234"/>
      <c r="EB42" s="234" t="str">
        <f t="shared" si="8"/>
        <v/>
      </c>
      <c r="EC42" s="234" t="str">
        <f t="shared" si="9"/>
        <v/>
      </c>
      <c r="ED42" s="234" t="str">
        <f t="shared" si="10"/>
        <v/>
      </c>
      <c r="EE42" s="234" t="str">
        <f t="shared" si="11"/>
        <v/>
      </c>
      <c r="EF42" s="234" t="str">
        <f t="shared" si="12"/>
        <v/>
      </c>
      <c r="EG42" s="234" t="str">
        <f t="shared" si="13"/>
        <v/>
      </c>
      <c r="EH42" s="234"/>
      <c r="EI42" s="234"/>
      <c r="EJ42" s="234"/>
      <c r="EK42" s="234"/>
      <c r="EL42" s="234"/>
      <c r="EM42" s="234"/>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3" t="str">
        <f t="shared" si="14"/>
        <v/>
      </c>
      <c r="N43" s="49"/>
      <c r="O43" s="49"/>
      <c r="P43" s="49"/>
      <c r="Q43" s="49"/>
      <c r="R43" s="49"/>
      <c r="S43" s="222" t="str">
        <f>IFERROR(VLOOKUP(AF43, 'YOYO IR Scores'!A:C, 3, FALSE), "")
</f>
        <v/>
      </c>
      <c r="T43" s="49"/>
      <c r="U43" s="49"/>
      <c r="V43" s="49"/>
      <c r="W43" s="49"/>
      <c r="X43" s="224" t="str">
        <f t="shared" si="4"/>
        <v/>
      </c>
      <c r="Y43" s="225" t="str">
        <f t="shared" si="5"/>
        <v/>
      </c>
      <c r="Z43" s="225" t="str">
        <f t="shared" si="6"/>
        <v/>
      </c>
      <c r="AA43" s="224" t="str">
        <f t="shared" si="7"/>
        <v/>
      </c>
      <c r="AB43" s="223"/>
      <c r="AC43" s="223"/>
      <c r="AD43" s="223"/>
      <c r="AE43" s="223" t="str">
        <f>IFERROR(VLOOKUP(AF43, 'YOYO IR Scores'!A:C, 2, FALSE), "")</f>
        <v/>
      </c>
      <c r="AF43" s="223"/>
      <c r="AG43" s="223"/>
      <c r="AH43" s="223"/>
      <c r="AI43" s="223"/>
      <c r="AJ43" s="223"/>
      <c r="AK43" s="223"/>
      <c r="AL43" s="223"/>
      <c r="AM43" s="223"/>
      <c r="AN43" s="223"/>
      <c r="AO43" s="223"/>
      <c r="AP43" s="223"/>
      <c r="AQ43" s="223"/>
      <c r="AR43" s="223"/>
      <c r="AS43" s="223"/>
      <c r="AT43" s="223"/>
      <c r="AU43" s="223"/>
      <c r="AV43" s="223"/>
      <c r="AW43" s="223"/>
      <c r="AX43" s="223"/>
      <c r="AY43" s="223"/>
      <c r="AZ43" s="223"/>
      <c r="BA43" s="223"/>
      <c r="BB43" s="223"/>
      <c r="BC43" s="223"/>
      <c r="BD43" s="223"/>
      <c r="BE43" s="223"/>
      <c r="BF43" s="223"/>
      <c r="BG43" s="223"/>
      <c r="BH43" s="223"/>
      <c r="BI43" s="223"/>
      <c r="BJ43" s="223"/>
      <c r="BK43" s="223" t="str">
        <f t="array" ref="BK43">IF(J43="","",
IF(INDEX(Settings!$H:$H,MATCH(BY$1,Settings!$G:$G,0))=TRUE,
100-100*(J43-MIN(J:J))/(MAX(J:J)-MIN(J:J)),
100*(J43-MIN(J:J))/(MAX(J:J)-MIN(J:J))))</f>
        <v/>
      </c>
      <c r="BL43" s="223" t="str">
        <f t="array" ref="BL43">IF(J43="","",
IF(INDEX(Settings!$H:$H,MATCH(BY$1,Settings!$G:$G,0))=TRUE,
100-100*(J43-MINIFS(J:J,$E:$E,$E43))/(MAXIFS(J:J,$E:$E,$E43)-MINIFS(J:J,$E:$E,$E43)),
100*(J43-MINIFS(J:J,$E:$E,$E43))/(MAXIFS(J:J,$E:$E,$E43)-MINIFS(J:J,$E:$E,$E43))))</f>
        <v/>
      </c>
      <c r="BM43" s="223"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4" t="str">
        <f t="array" ref="BQ43">IF(J43="","",
IF(INDEX(Settings!$H:$H,MATCH(BY$1,Settings!$G:$G,0))=TRUE,
-1*(J43-AVERAGE(J:J))/STDEV(J:J),
(J43-AVERAGE(J:J))/STDEV(J:J)))</f>
        <v/>
      </c>
      <c r="BR43" s="224" t="str">
        <f>IFERROR(__xludf.DUMMYFUNCTION("IF(J43="""","""",
IF(INDEX(Settings!$H:$H,MATCH(BY$1,Settings!$G:$G,0))=TRUE,
-1*(J43-AVERAGEIFS(J:J,$E:$E,$E43))/STDEV(FILTER(J:J,$E:$E=$E43)),
(J43-AVERAGEIFS(J:J,$E:$E,$E43))/STDEV(FILTER(J:J,$E:$E=$E43))))"),"")</f>
        <v/>
      </c>
      <c r="BS43" s="224"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3" t="str">
        <f t="array" ref="BY43">IF(J43="","",
IF(INDEX(Settings!$H:$H,MATCH(BY$1,Settings!$G:$G,0))=TRUE,
100-100*(J43-MINIFS(J:J,$E:$E,$E43))/(MAXIFS(J:J,$E:$E,$E43)-MINIFS(J:J,$E:$E,$E43)),
100*(J43-MINIFS(J:J,$E:$E,$E43))/(MAXIFS(J:J,$E:$E,$E43)-MINIFS(J:J,$E:$E,$E43))))</f>
        <v/>
      </c>
      <c r="BZ43" s="223" t="str">
        <f t="array" ref="BZ43">IF(K43="","",
IF(INDEX(Settings!$H:$H,MATCH(BZ$1,Settings!$G:$G,0))=TRUE,
100-100*(K43-MINIFS(K:K,$E:$E,$E43))/(MAXIFS(K:K,$E:$E,$E43)-MINIFS(K:K,$E:$E,$E43)),
100*(K43-MINIFS(K:K,$E:$E,$E43))/(MAXIFS(K:K,$E:$E,$E43)-MINIFS(K:K,$E:$E,$E43))))</f>
        <v/>
      </c>
      <c r="CA43" s="223" t="str">
        <f t="array" ref="CA43">IF(L43="","",
IF(INDEX(Settings!$H:$H,MATCH(CA$1,Settings!$G:$G,0))=TRUE,
100-100*(L43-MINIFS(L:L,$E:$E,$E43))/(MAXIFS(L:L,$E:$E,$E43)-MINIFS(L:L,$E:$E,$E43)),
100*(L43-MINIFS(L:L,$E:$E,$E43))/(MAXIFS(L:L,$E:$E,$E43)-MINIFS(L:L,$E:$E,$E43))))</f>
        <v/>
      </c>
      <c r="CB43" s="223" t="str">
        <f t="array" ref="CB43">IF(M43="","",
IF(INDEX(Settings!$H:$H,MATCH(CB$1,Settings!$G:$G,0))=TRUE,
100-100*(M43-MINIFS(M:M,$E:$E,$E43))/(MAXIFS(M:M,$E:$E,$E43)-MINIFS(M:M,$E:$E,$E43)),
100*(M43-MINIFS(M:M,$E:$E,$E43))/(MAXIFS(M:M,$E:$E,$E43)-MINIFS(M:M,$E:$E,$E43))))</f>
        <v/>
      </c>
      <c r="CC43" s="223" t="str">
        <f t="array" ref="CC43">IF(N43="","",
IF(INDEX(Settings!$H:$H,MATCH(CC$1,Settings!$G:$G,0))=TRUE,
100-100*(N43-MINIFS(N:N,$E:$E,$E43))/(MAXIFS(N:N,$E:$E,$E43)-MINIFS(N:N,$E:$E,$E43)),
100*(N43-MINIFS(N:N,$E:$E,$E43))/(MAXIFS(N:N,$E:$E,$E43)-MINIFS(N:N,$E:$E,$E43))))</f>
        <v/>
      </c>
      <c r="CD43" s="223" t="str">
        <f t="array" ref="CD43">IF(O43="","",
IF(INDEX(Settings!$H:$H,MATCH(CD$1,Settings!$G:$G,0))=TRUE,
100-100*(O43-MINIFS(O:O,$E:$E,$E43))/(MAXIFS(O:O,$E:$E,$E43)-MINIFS(O:O,$E:$E,$E43)),
100*(O43-MINIFS(O:O,$E:$E,$E43))/(MAXIFS(O:O,$E:$E,$E43)-MINIFS(O:O,$E:$E,$E43))))</f>
        <v/>
      </c>
      <c r="CE43" s="223" t="str">
        <f t="array" ref="CE43">IF(P43="","",
IF(INDEX(Settings!$H:$H,MATCH(CE$1,Settings!$G:$G,0))=TRUE,
100-100*(P43-MINIFS(P:P,$E:$E,$E43))/(MAXIFS(P:P,$E:$E,$E43)-MINIFS(P:P,$E:$E,$E43)),
100*(P43-MINIFS(P:P,$E:$E,$E43))/(MAXIFS(P:P,$E:$E,$E43)-MINIFS(P:P,$E:$E,$E43))))</f>
        <v/>
      </c>
      <c r="CF43" s="223" t="str">
        <f t="array" ref="CF43">IF(Q43="","",
IF(INDEX(Settings!$H:$H,MATCH(CF$1,Settings!$G:$G,0))=TRUE,
100-100*(Q43-MINIFS(Q:Q,$E:$E,$E43))/(MAXIFS(Q:Q,$E:$E,$E43)-MINIFS(Q:Q,$E:$E,$E43)),
100*(Q43-MINIFS(Q:Q,$E:$E,$E43))/(MAXIFS(Q:Q,$E:$E,$E43)-MINIFS(Q:Q,$E:$E,$E43))))</f>
        <v/>
      </c>
      <c r="CG43" s="223" t="str">
        <f t="array" ref="CG43">IF(R43="","",
IF(INDEX(Settings!$H:$H,MATCH(CG$1,Settings!$G:$G,0))=TRUE,
100-100*(R43-MINIFS(R:R,$E:$E,$E43))/(MAXIFS(R:R,$E:$E,$E43)-MINIFS(R:R,$E:$E,$E43)),
100*(R43-MINIFS(R:R,$E:$E,$E43))/(MAXIFS(R:R,$E:$E,$E43)-MINIFS(R:R,$E:$E,$E43))))</f>
        <v/>
      </c>
      <c r="CH43" s="223" t="str">
        <f t="array" ref="CH43">IF(S43="","",
IF(INDEX(Settings!$H:$H,MATCH(CH$1,Settings!$G:$G,0))=TRUE,
100-100*(S43-MINIFS(S:S,$E:$E,$E43))/(MAXIFS(S:S,$E:$E,$E43)-MINIFS(S:S,$E:$E,$E43)),
100*(S43-MINIFS(S:S,$E:$E,$E43))/(MAXIFS(S:S,$E:$E,$E43)-MINIFS(S:S,$E:$E,$E43))))</f>
        <v/>
      </c>
      <c r="CI43" s="223" t="str">
        <f t="array" ref="CI43">IF(T43="","",
IF(INDEX(Settings!$H:$H,MATCH(CI$1,Settings!$G:$G,0))=TRUE,
100-100*(T43-MINIFS(T:T,$E:$E,$E43))/(MAXIFS(T:T,$E:$E,$E43)-MINIFS(T:T,$E:$E,$E43)),
100*(T43-MINIFS(T:T,$E:$E,$E43))/(MAXIFS(T:T,$E:$E,$E43)-MINIFS(T:T,$E:$E,$E43))))</f>
        <v/>
      </c>
      <c r="CJ43" s="223" t="str">
        <f t="array" ref="CJ43">IF(U43="","",
IF(INDEX(Settings!$H:$H,MATCH(CJ$1,Settings!$G:$G,0))=TRUE,
100-100*(U43-MINIFS(U:U,$E:$E,$E43))/(MAXIFS(U:U,$E:$E,$E43)-MINIFS(U:U,$E:$E,$E43)),
100*(U43-MINIFS(U:U,$E:$E,$E43))/(MAXIFS(U:U,$E:$E,$E43)-MINIFS(U:U,$E:$E,$E43))))</f>
        <v/>
      </c>
      <c r="CK43" s="223" t="str">
        <f t="array" ref="CK43">IF(V43="","",
IF(INDEX(Settings!$H:$H,MATCH(CK$1,Settings!$G:$G,0))=TRUE,
100-100*(V43-MINIFS(V:V,$E:$E,$E43))/(MAXIFS(V:V,$E:$E,$E43)-MINIFS(V:V,$E:$E,$E43)),
100*(V43-MINIFS(V:V,$E:$E,$E43))/(MAXIFS(V:V,$E:$E,$E43)-MINIFS(V:V,$E:$E,$E43))))</f>
        <v/>
      </c>
      <c r="CL43" s="223" t="str">
        <f t="array" ref="CL43">IF(W43="","",
IF(INDEX(Settings!$H:$H,MATCH(CL$1,Settings!$G:$G,0))=TRUE,
100-100*(W43-MINIFS(W:W,$E:$E,$E43))/(MAXIFS(W:W,$E:$E,$E43)-MINIFS(W:W,$E:$E,$E43)),
100*(W43-MINIFS(W:W,$E:$E,$E43))/(MAXIFS(W:W,$E:$E,$E43)-MINIFS(W:W,$E:$E,$E43))))</f>
        <v/>
      </c>
      <c r="CM43" s="223" t="str">
        <f t="array" ref="CM43">IF(X43="","",
IF(INDEX(Settings!$H:$H,MATCH(CM$1,Settings!$G:$G,0))=TRUE,
100-100*(X43-MINIFS(X:X,$E:$E,$E43))/(MAXIFS(X:X,$E:$E,$E43)-MINIFS(X:X,$E:$E,$E43)),
100*(X43-MINIFS(X:X,$E:$E,$E43))/(MAXIFS(X:X,$E:$E,$E43)-MINIFS(X:X,$E:$E,$E43))))</f>
        <v/>
      </c>
      <c r="CN43" s="223" t="str">
        <f t="array" ref="CN43">IF(Y43="","",
IF(INDEX(Settings!$H:$H,MATCH(CN$1,Settings!$G:$G,0))=TRUE,
100-100*(Y43-MINIFS(Y:Y,$E:$E,$E43))/(MAXIFS(Y:Y,$E:$E,$E43)-MINIFS(Y:Y,$E:$E,$E43)),
100*(Y43-MINIFS(Y:Y,$E:$E,$E43))/(MAXIFS(Y:Y,$E:$E,$E43)-MINIFS(Y:Y,$E:$E,$E43))))</f>
        <v/>
      </c>
      <c r="CO43" s="223" t="str">
        <f t="array" ref="CO43">IF(Z43="","",
IF(INDEX(Settings!$H:$H,MATCH(CO$1,Settings!$G:$G,0))=TRUE,
100-100*(Z43-MINIFS(Z:Z,$E:$E,$E43))/(MAXIFS(Z:Z,$E:$E,$E43)-MINIFS(Z:Z,$E:$E,$E43)),
100*(Z43-MINIFS(Z:Z,$E:$E,$E43))/(MAXIFS(Z:Z,$E:$E,$E43)-MINIFS(Z:Z,$E:$E,$E43))))</f>
        <v/>
      </c>
      <c r="CP43" s="223" t="str">
        <f t="array" ref="CP43">IF(AA43="","",
IF(INDEX(Settings!$H:$H,MATCH(CP$1,Settings!$G:$G,0))=TRUE,
100-100*(AA43-MINIFS(AA:AA,$E:$E,$E43))/(MAXIFS(AA:AA,$E:$E,$E43)-MINIFS(AA:AA,$E:$E,$E43)),
100*(AA43-MINIFS(AA:AA,$E:$E,$E43))/(MAXIFS(AA:AA,$E:$E,$E43)-MINIFS(AA:AA,$E:$E,$E43))))</f>
        <v/>
      </c>
      <c r="CQ43" s="223" t="str">
        <f t="array" ref="CQ43">IF(AB43="","",
IF(INDEX(Settings!$H:$H,MATCH(CQ$1,Settings!$G:$G,0))=TRUE,
100-100*(AB43-MINIFS(AB:AB,$E:$E,$E43))/(MAXIFS(AB:AB,$E:$E,$E43)-MINIFS(AB:AB,$E:$E,$E43)),
100*(AB43-MINIFS(AB:AB,$E:$E,$E43))/(MAXIFS(AB:AB,$E:$E,$E43)-MINIFS(AB:AB,$E:$E,$E43))))</f>
        <v/>
      </c>
      <c r="CR43" s="223" t="str">
        <f t="array" ref="CR43">IF(AC43="","",
IF(INDEX(Settings!$H:$H,MATCH(CR$1,Settings!$G:$G,0))=TRUE,
100-100*(AC43-MINIFS(AC:AC,$E:$E,$E43))/(MAXIFS(AC:AC,$E:$E,$E43)-MINIFS(AC:AC,$E:$E,$E43)),
100*(AC43-MINIFS(AC:AC,$E:$E,$E43))/(MAXIFS(AC:AC,$E:$E,$E43)-MINIFS(AC:AC,$E:$E,$E43))))</f>
        <v/>
      </c>
      <c r="CS43" s="223" t="str">
        <f t="array" ref="CS43">IF(AD43="","",
IF(INDEX(Settings!$H:$H,MATCH(CS$1,Settings!$G:$G,0))=TRUE,
100-100*(AD43-MINIFS(AD:AD,$E:$E,$E43))/(MAXIFS(AD:AD,$E:$E,$E43)-MINIFS(AD:AD,$E:$E,$E43)),
100*(AD43-MINIFS(AD:AD,$E:$E,$E43))/(MAXIFS(AD:AD,$E:$E,$E43)-MINIFS(AD:AD,$E:$E,$E43))))</f>
        <v/>
      </c>
      <c r="CT43" s="223" t="str">
        <f t="array" ref="CT43">IF(AE43="","",
IF(INDEX(Settings!$H:$H,MATCH(CT$1,Settings!$G:$G,0))=TRUE,
100-100*(AE43-MINIFS(AE:AE,$E:$E,$E43))/(MAXIFS(AE:AE,$E:$E,$E43)-MINIFS(AE:AE,$E:$E,$E43)),
100*(AE43-MINIFS(AE:AE,$E:$E,$E43))/(MAXIFS(AE:AE,$E:$E,$E43)-MINIFS(AE:AE,$E:$E,$E43))))</f>
        <v/>
      </c>
      <c r="CU43" s="223" t="str">
        <f t="array" ref="CU43">IF(AF43="","",
IF(INDEX(Settings!$H:$H,MATCH(CU$1,Settings!$G:$G,0))=TRUE,
100-100*(AF43-MINIFS(AF:AF,$E:$E,$E43))/(MAXIFS(AF:AF,$E:$E,$E43)-MINIFS(AF:AF,$E:$E,$E43)),
100*(AF43-MINIFS(AF:AF,$E:$E,$E43))/(MAXIFS(AF:AF,$E:$E,$E43)-MINIFS(AF:AF,$E:$E,$E43))))</f>
        <v/>
      </c>
      <c r="CV43" s="223" t="str">
        <f t="array" ref="CV43">IF(AG43="","",
IF(INDEX(Settings!$H:$H,MATCH(CV$1,Settings!$G:$G,0))=TRUE,
100-100*(AG43-MINIFS(AG:AG,$E:$E,$E43))/(MAXIFS(AG:AG,$E:$E,$E43)-MINIFS(AG:AG,$E:$E,$E43)),
100*(AG43-MINIFS(AG:AG,$E:$E,$E43))/(MAXIFS(AG:AG,$E:$E,$E43)-MINIFS(AG:AG,$E:$E,$E43))))</f>
        <v/>
      </c>
      <c r="CW43" s="223" t="str">
        <f t="array" ref="CW43">IF(AH43="","",
IF(INDEX(Settings!$H:$H,MATCH(CW$1,Settings!$G:$G,0))=TRUE,
100-100*(AH43-MINIFS(AH:AH,$E:$E,$E43))/(MAXIFS(AH:AH,$E:$E,$E43)-MINIFS(AH:AH,$E:$E,$E43)),
100*(AH43-MINIFS(AH:AH,$E:$E,$E43))/(MAXIFS(AH:AH,$E:$E,$E43)-MINIFS(AH:AH,$E:$E,$E43))))</f>
        <v/>
      </c>
      <c r="CX43" s="223" t="str">
        <f t="array" ref="CX43">IF(AI43="","",
IF(INDEX(Settings!$H:$H,MATCH(CX$1,Settings!$G:$G,0))=TRUE,
100-100*(AI43-MINIFS(AI:AI,$E:$E,$E43))/(MAXIFS(AI:AI,$E:$E,$E43)-MINIFS(AI:AI,$E:$E,$E43)),
100*(AI43-MINIFS(AI:AI,$E:$E,$E43))/(MAXIFS(AI:AI,$E:$E,$E43)-MINIFS(AI:AI,$E:$E,$E43))))</f>
        <v/>
      </c>
      <c r="CY43" s="223" t="str">
        <f t="array" ref="CY43">IF(AJ43="","",
IF(INDEX(Settings!$H:$H,MATCH(CY$1,Settings!$G:$G,0))=TRUE,
100-100*(AJ43-MINIFS(AJ:AJ,$E:$E,$E43))/(MAXIFS(AJ:AJ,$E:$E,$E43)-MINIFS(AJ:AJ,$E:$E,$E43)),
100*(AJ43-MINIFS(AJ:AJ,$E:$E,$E43))/(MAXIFS(AJ:AJ,$E:$E,$E43)-MINIFS(AJ:AJ,$E:$E,$E43))))</f>
        <v/>
      </c>
      <c r="CZ43" s="223" t="str">
        <f t="array" ref="CZ43">IF(AK43="","",
IF(INDEX(Settings!$H:$H,MATCH(CZ$1,Settings!$G:$G,0))=TRUE,
100-100*(AK43-MINIFS(AK:AK,$E:$E,$E43))/(MAXIFS(AK:AK,$E:$E,$E43)-MINIFS(AK:AK,$E:$E,$E43)),
100*(AK43-MINIFS(AK:AK,$E:$E,$E43))/(MAXIFS(AK:AK,$E:$E,$E43)-MINIFS(AK:AK,$E:$E,$E43))))</f>
        <v/>
      </c>
      <c r="DA43" s="223" t="str">
        <f t="array" ref="DA43">IF(AL43="","",
IF(INDEX(Settings!$H:$H,MATCH(DA$1,Settings!$G:$G,0))=TRUE,
100-100*(AL43-MINIFS(AL:AL,$E:$E,$E43))/(MAXIFS(AL:AL,$E:$E,$E43)-MINIFS(AL:AL,$E:$E,$E43)),
100*(AL43-MINIFS(AL:AL,$E:$E,$E43))/(MAXIFS(AL:AL,$E:$E,$E43)-MINIFS(AL:AL,$E:$E,$E43))))</f>
        <v/>
      </c>
      <c r="DB43" s="223" t="str">
        <f t="array" ref="DB43">IF(AM43="","",
IF(INDEX(Settings!$H:$H,MATCH(DB$1,Settings!$G:$G,0))=TRUE,
100-100*(AM43-MINIFS(AM:AM,$E:$E,$E43))/(MAXIFS(AM:AM,$E:$E,$E43)-MINIFS(AM:AM,$E:$E,$E43)),
100*(AM43-MINIFS(AM:AM,$E:$E,$E43))/(MAXIFS(AM:AM,$E:$E,$E43)-MINIFS(AM:AM,$E:$E,$E43))))</f>
        <v/>
      </c>
      <c r="DC43" s="223" t="str">
        <f t="array" ref="DC43">IF(AN43="","",
IF(INDEX(Settings!$H:$H,MATCH(DC$1,Settings!$G:$G,0))=TRUE,
100-100*(AN43-MINIFS(AN:AN,$E:$E,$E43))/(MAXIFS(AN:AN,$E:$E,$E43)-MINIFS(AN:AN,$E:$E,$E43)),
100*(AN43-MINIFS(AN:AN,$E:$E,$E43))/(MAXIFS(AN:AN,$E:$E,$E43)-MINIFS(AN:AN,$E:$E,$E43))))</f>
        <v/>
      </c>
      <c r="DD43" s="223" t="str">
        <f t="array" ref="DD43">IF(AO43="","",
IF(INDEX(Settings!$H:$H,MATCH(DD$1,Settings!$G:$G,0))=TRUE,
100-100*(AO43-MINIFS(AO:AO,$E:$E,$E43))/(MAXIFS(AO:AO,$E:$E,$E43)-MINIFS(AO:AO,$E:$E,$E43)),
100*(AO43-MINIFS(AO:AO,$E:$E,$E43))/(MAXIFS(AO:AO,$E:$E,$E43)-MINIFS(AO:AO,$E:$E,$E43))))</f>
        <v/>
      </c>
      <c r="DE43" s="223" t="str">
        <f t="array" ref="DE43">IF(AP43="","",
IF(INDEX(Settings!$H:$H,MATCH(DE$1,Settings!$G:$G,0))=TRUE,
100-100*(AP43-MINIFS(AP:AP,$E:$E,$E43))/(MAXIFS(AP:AP,$E:$E,$E43)-MINIFS(AP:AP,$E:$E,$E43)),
100*(AP43-MINIFS(AP:AP,$E:$E,$E43))/(MAXIFS(AP:AP,$E:$E,$E43)-MINIFS(AP:AP,$E:$E,$E43))))</f>
        <v/>
      </c>
      <c r="DF43" s="223" t="str">
        <f t="array" ref="DF43">IF(AQ43="","",
IF(INDEX(Settings!$H:$H,MATCH(DF$1,Settings!$G:$G,0))=TRUE,
100-100*(AQ43-MINIFS(AQ:AQ,$E:$E,$E43))/(MAXIFS(AQ:AQ,$E:$E,$E43)-MINIFS(AQ:AQ,$E:$E,$E43)),
100*(AQ43-MINIFS(AQ:AQ,$E:$E,$E43))/(MAXIFS(AQ:AQ,$E:$E,$E43)-MINIFS(AQ:AQ,$E:$E,$E43))))</f>
        <v/>
      </c>
      <c r="DG43" s="223" t="str">
        <f t="array" ref="DG43">IF(AR43="","",
IF(INDEX(Settings!$H:$H,MATCH(DG$1,Settings!$G:$G,0))=TRUE,
100-100*(AR43-MINIFS(AR:AR,$E:$E,$E43))/(MAXIFS(AR:AR,$E:$E,$E43)-MINIFS(AR:AR,$E:$E,$E43)),
100*(AR43-MINIFS(AR:AR,$E:$E,$E43))/(MAXIFS(AR:AR,$E:$E,$E43)-MINIFS(AR:AR,$E:$E,$E43))))</f>
        <v/>
      </c>
      <c r="DH43" s="223" t="str">
        <f t="array" ref="DH43">IF(AS43="","",
IF(INDEX(Settings!$H:$H,MATCH(DH$1,Settings!$G:$G,0))=TRUE,
100-100*(AS43-MINIFS(AS:AS,$E:$E,$E43))/(MAXIFS(AS:AS,$E:$E,$E43)-MINIFS(AS:AS,$E:$E,$E43)),
100*(AS43-MINIFS(AS:AS,$E:$E,$E43))/(MAXIFS(AS:AS,$E:$E,$E43)-MINIFS(AS:AS,$E:$E,$E43))))</f>
        <v/>
      </c>
      <c r="DI43" s="223" t="str">
        <f t="array" ref="DI43">IF(AT43="","",
IF(INDEX(Settings!$H:$H,MATCH(DI$1,Settings!$G:$G,0))=TRUE,
100-100*(AT43-MINIFS(AT:AT,$E:$E,$E43))/(MAXIFS(AT:AT,$E:$E,$E43)-MINIFS(AT:AT,$E:$E,$E43)),
100*(AT43-MINIFS(AT:AT,$E:$E,$E43))/(MAXIFS(AT:AT,$E:$E,$E43)-MINIFS(AT:AT,$E:$E,$E43))))</f>
        <v/>
      </c>
      <c r="DJ43" s="223" t="str">
        <f t="array" ref="DJ43">IF(AU43="","",
IF(INDEX(Settings!$H:$H,MATCH(DJ$1,Settings!$G:$G,0))=TRUE,
100-100*(AU43-MINIFS(AU:AU,$E:$E,$E43))/(MAXIFS(AU:AU,$E:$E,$E43)-MINIFS(AU:AU,$E:$E,$E43)),
100*(AU43-MINIFS(AU:AU,$E:$E,$E43))/(MAXIFS(AU:AU,$E:$E,$E43)-MINIFS(AU:AU,$E:$E,$E43))))</f>
        <v/>
      </c>
      <c r="DK43" s="223" t="str">
        <f t="array" ref="DK43">IF(AV43="","",
IF(INDEX(Settings!$H:$H,MATCH(DK$1,Settings!$G:$G,0))=TRUE,
100-100*(AV43-MINIFS(AV:AV,$E:$E,$E43))/(MAXIFS(AV:AV,$E:$E,$E43)-MINIFS(AV:AV,$E:$E,$E43)),
100*(AV43-MINIFS(AV:AV,$E:$E,$E43))/(MAXIFS(AV:AV,$E:$E,$E43)-MINIFS(AV:AV,$E:$E,$E43))))</f>
        <v/>
      </c>
      <c r="DL43" s="223" t="str">
        <f t="array" ref="DL43">IF(AW43="","",
IF(INDEX(Settings!$H:$H,MATCH(DL$1,Settings!$G:$G,0))=TRUE,
100-100*(AW43-MINIFS(AW:AW,$E:$E,$E43))/(MAXIFS(AW:AW,$E:$E,$E43)-MINIFS(AW:AW,$E:$E,$E43)),
100*(AW43-MINIFS(AW:AW,$E:$E,$E43))/(MAXIFS(AW:AW,$E:$E,$E43)-MINIFS(AW:AW,$E:$E,$E43))))</f>
        <v/>
      </c>
      <c r="DM43" s="223" t="str">
        <f t="array" ref="DM43">IF(AX43="","",
IF(INDEX(Settings!$H:$H,MATCH(DM$1,Settings!$G:$G,0))=TRUE,
100-100*(AX43-MINIFS(AX:AX,$E:$E,$E43))/(MAXIFS(AX:AX,$E:$E,$E43)-MINIFS(AX:AX,$E:$E,$E43)),
100*(AX43-MINIFS(AX:AX,$E:$E,$E43))/(MAXIFS(AX:AX,$E:$E,$E43)-MINIFS(AX:AX,$E:$E,$E43))))</f>
        <v/>
      </c>
      <c r="DN43" s="223" t="str">
        <f t="array" ref="DN43">IF(AY43="","",
IF(INDEX(Settings!$H:$H,MATCH(DN$1,Settings!$G:$G,0))=TRUE,
100-100*(AY43-MINIFS(AY:AY,$E:$E,$E43))/(MAXIFS(AY:AY,$E:$E,$E43)-MINIFS(AY:AY,$E:$E,$E43)),
100*(AY43-MINIFS(AY:AY,$E:$E,$E43))/(MAXIFS(AY:AY,$E:$E,$E43)-MINIFS(AY:AY,$E:$E,$E43))))</f>
        <v/>
      </c>
      <c r="DO43" s="223" t="str">
        <f t="array" ref="DO43">IF(AZ43="","",
IF(INDEX(Settings!$H:$H,MATCH(DO$1,Settings!$G:$G,0))=TRUE,
100-100*(AZ43-MINIFS(AZ:AZ,$E:$E,$E43))/(MAXIFS(AZ:AZ,$E:$E,$E43)-MINIFS(AZ:AZ,$E:$E,$E43)),
100*(AZ43-MINIFS(AZ:AZ,$E:$E,$E43))/(MAXIFS(AZ:AZ,$E:$E,$E43)-MINIFS(AZ:AZ,$E:$E,$E43))))</f>
        <v/>
      </c>
      <c r="DP43" s="223" t="str">
        <f t="array" ref="DP43">IF(BA43="","",
IF(INDEX(Settings!$H:$H,MATCH(DP$1,Settings!$G:$G,0))=TRUE,
100-100*(BA43-MINIFS(BA:BA,$E:$E,$E43))/(MAXIFS(BA:BA,$E:$E,$E43)-MINIFS(BA:BA,$E:$E,$E43)),
100*(BA43-MINIFS(BA:BA,$E:$E,$E43))/(MAXIFS(BA:BA,$E:$E,$E43)-MINIFS(BA:BA,$E:$E,$E43))))</f>
        <v/>
      </c>
      <c r="DQ43" s="223" t="str">
        <f t="array" ref="DQ43">IF(BB43="","",
IF(INDEX(Settings!$H:$H,MATCH(DQ$1,Settings!$G:$G,0))=TRUE,
100-100*(BB43-MINIFS(BB:BB,$E:$E,$E43))/(MAXIFS(BB:BB,$E:$E,$E43)-MINIFS(BB:BB,$E:$E,$E43)),
100*(BB43-MINIFS(BB:BB,$E:$E,$E43))/(MAXIFS(BB:BB,$E:$E,$E43)-MINIFS(BB:BB,$E:$E,$E43))))</f>
        <v/>
      </c>
      <c r="DR43" s="223" t="str">
        <f t="array" ref="DR43">IF(BC43="","",
IF(INDEX(Settings!$H:$H,MATCH(DR$1,Settings!$G:$G,0))=TRUE,
100-100*(BC43-MINIFS(BC:BC,$E:$E,$E43))/(MAXIFS(BC:BC,$E:$E,$E43)-MINIFS(BC:BC,$E:$E,$E43)),
100*(BC43-MINIFS(BC:BC,$E:$E,$E43))/(MAXIFS(BC:BC,$E:$E,$E43)-MINIFS(BC:BC,$E:$E,$E43))))</f>
        <v/>
      </c>
      <c r="DS43" s="223" t="str">
        <f t="array" ref="DS43">IF(BD43="","",
IF(INDEX(Settings!$H:$H,MATCH(DS$1,Settings!$G:$G,0))=TRUE,
100-100*(BD43-MINIFS(BD:BD,$E:$E,$E43))/(MAXIFS(BD:BD,$E:$E,$E43)-MINIFS(BD:BD,$E:$E,$E43)),
100*(BD43-MINIFS(BD:BD,$E:$E,$E43))/(MAXIFS(BD:BD,$E:$E,$E43)-MINIFS(BD:BD,$E:$E,$E43))))</f>
        <v/>
      </c>
      <c r="DT43" s="223" t="str">
        <f t="array" ref="DT43">IF(BE43="","",
IF(INDEX(Settings!$H:$H,MATCH(DT$1,Settings!$G:$G,0))=TRUE,
100-100*(BE43-MINIFS(BE:BE,$E:$E,$E43))/(MAXIFS(BE:BE,$E:$E,$E43)-MINIFS(BE:BE,$E:$E,$E43)),
100*(BE43-MINIFS(BE:BE,$E:$E,$E43))/(MAXIFS(BE:BE,$E:$E,$E43)-MINIFS(BE:BE,$E:$E,$E43))))</f>
        <v/>
      </c>
      <c r="DU43" s="223" t="str">
        <f t="array" ref="DU43">IF(BF43="","",
IF(INDEX(Settings!$H:$H,MATCH(DU$1,Settings!$G:$G,0))=TRUE,
100-100*(BF43-MINIFS(BF:BF,$E:$E,$E43))/(MAXIFS(BF:BF,$E:$E,$E43)-MINIFS(BF:BF,$E:$E,$E43)),
100*(BF43-MINIFS(BF:BF,$E:$E,$E43))/(MAXIFS(BF:BF,$E:$E,$E43)-MINIFS(BF:BF,$E:$E,$E43))))</f>
        <v/>
      </c>
      <c r="DV43" s="223" t="str">
        <f t="array" ref="DV43">IF(BG43="","",
IF(INDEX(Settings!$H:$H,MATCH(DV$1,Settings!$G:$G,0))=TRUE,
100-100*(BG43-MINIFS(BG:BG,$E:$E,$E43))/(MAXIFS(BG:BG,$E:$E,$E43)-MINIFS(BG:BG,$E:$E,$E43)),
100*(BG43-MINIFS(BG:BG,$E:$E,$E43))/(MAXIFS(BG:BG,$E:$E,$E43)-MINIFS(BG:BG,$E:$E,$E43))))</f>
        <v/>
      </c>
      <c r="DW43" s="223" t="str">
        <f t="array" ref="DW43">IF(BH43="","",
IF(INDEX(Settings!$H:$H,MATCH(DW$1,Settings!$G:$G,0))=TRUE,
100-100*(BH43-MINIFS(BH:BH,$E:$E,$E43))/(MAXIFS(BH:BH,$E:$E,$E43)-MINIFS(BH:BH,$E:$E,$E43)),
100*(BH43-MINIFS(BH:BH,$E:$E,$E43))/(MAXIFS(BH:BH,$E:$E,$E43)-MINIFS(BH:BH,$E:$E,$E43))))</f>
        <v/>
      </c>
      <c r="DX43" s="223" t="str">
        <f t="array" ref="DX43">IF(BI43="","",
IF(INDEX(Settings!$H:$H,MATCH(DX$1,Settings!$G:$G,0))=TRUE,
100-100*(BI43-MINIFS(BI:BI,$E:$E,$E43))/(MAXIFS(BI:BI,$E:$E,$E43)-MINIFS(BI:BI,$E:$E,$E43)),
100*(BI43-MINIFS(BI:BI,$E:$E,$E43))/(MAXIFS(BI:BI,$E:$E,$E43)-MINIFS(BI:BI,$E:$E,$E43))))</f>
        <v/>
      </c>
      <c r="DY43" s="223" t="str">
        <f t="array" ref="DY43">IF(BJ43="","",
IF(INDEX(Settings!$H:$H,MATCH(DY$1,Settings!$G:$G,0))=TRUE,
100-100*(BJ43-MINIFS(BJ:BJ,$E:$E,$E43))/(MAXIFS(BJ:BJ,$E:$E,$E43)-MINIFS(BJ:BJ,$E:$E,$E43)),
100*(BJ43-MINIFS(BJ:BJ,$E:$E,$E43))/(MAXIFS(BJ:BJ,$E:$E,$E43)-MINIFS(BJ:BJ,$E:$E,$E43))))</f>
        <v/>
      </c>
      <c r="DZ43" s="225"/>
      <c r="EA43" s="225"/>
      <c r="EB43" s="225" t="str">
        <f t="shared" si="8"/>
        <v/>
      </c>
      <c r="EC43" s="225" t="str">
        <f t="shared" si="9"/>
        <v/>
      </c>
      <c r="ED43" s="225" t="str">
        <f t="shared" si="10"/>
        <v/>
      </c>
      <c r="EE43" s="225" t="str">
        <f t="shared" si="11"/>
        <v/>
      </c>
      <c r="EF43" s="225" t="str">
        <f t="shared" si="12"/>
        <v/>
      </c>
      <c r="EG43" s="225" t="str">
        <f t="shared" si="13"/>
        <v/>
      </c>
      <c r="EH43" s="225"/>
      <c r="EI43" s="225"/>
      <c r="EJ43" s="225"/>
      <c r="EK43" s="225"/>
      <c r="EL43" s="225"/>
      <c r="EM43" s="225"/>
    </row>
    <row r="44">
      <c r="A44" s="231"/>
      <c r="B44" s="231"/>
      <c r="C44" s="231"/>
      <c r="D44" s="231" t="str">
        <f t="array" ref="D44">IFERROR(INDEX(Profiles!$B:$B,MATCH($A44,Profiles!$A:$A,0)),"")</f>
        <v/>
      </c>
      <c r="E44" s="231"/>
      <c r="F44" s="231"/>
      <c r="G44" s="231"/>
      <c r="H44" s="231"/>
      <c r="I44" s="231" t="str">
        <f>IF(A44="","",IF(Settings!$N$3="DATE",F44&amp;": "&amp;TEXT(B44,"M/DD/YY"),F44&amp;": "&amp;H44))</f>
        <v/>
      </c>
      <c r="J44" s="231"/>
      <c r="K44" s="231"/>
      <c r="L44" s="231"/>
      <c r="M44" s="232" t="str">
        <f t="shared" si="14"/>
        <v/>
      </c>
      <c r="N44" s="231"/>
      <c r="O44" s="231"/>
      <c r="P44" s="231"/>
      <c r="Q44" s="231"/>
      <c r="R44" s="231"/>
      <c r="S44" s="230" t="str">
        <f>IFERROR(VLOOKUP(AF44, 'YOYO IR Scores'!A:C, 3, FALSE), "")
</f>
        <v/>
      </c>
      <c r="T44" s="231"/>
      <c r="U44" s="231"/>
      <c r="V44" s="231"/>
      <c r="W44" s="231"/>
      <c r="X44" s="233" t="str">
        <f t="shared" si="4"/>
        <v/>
      </c>
      <c r="Y44" s="234" t="str">
        <f t="shared" si="5"/>
        <v/>
      </c>
      <c r="Z44" s="234" t="str">
        <f t="shared" si="6"/>
        <v/>
      </c>
      <c r="AA44" s="233" t="str">
        <f t="shared" si="7"/>
        <v/>
      </c>
      <c r="AB44" s="232"/>
      <c r="AC44" s="232"/>
      <c r="AD44" s="232"/>
      <c r="AE44" s="232" t="str">
        <f>IFERROR(VLOOKUP(AF44, 'YOYO IR Scores'!A:C, 2, FALSE), "")</f>
        <v/>
      </c>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t="str">
        <f t="array" ref="BK44">IF(J44="","",
IF(INDEX(Settings!$H:$H,MATCH(BY$1,Settings!$G:$G,0))=TRUE,
100-100*(J44-MIN(J:J))/(MAX(J:J)-MIN(J:J)),
100*(J44-MIN(J:J))/(MAX(J:J)-MIN(J:J))))</f>
        <v/>
      </c>
      <c r="BL44" s="232" t="str">
        <f t="array" ref="BL44">IF(J44="","",
IF(INDEX(Settings!$H:$H,MATCH(BY$1,Settings!$G:$G,0))=TRUE,
100-100*(J44-MINIFS(J:J,$E:$E,$E44))/(MAXIFS(J:J,$E:$E,$E44)-MINIFS(J:J,$E:$E,$E44)),
100*(J44-MINIFS(J:J,$E:$E,$E44))/(MAXIFS(J:J,$E:$E,$E44)-MINIFS(J:J,$E:$E,$E44))))</f>
        <v/>
      </c>
      <c r="BM44" s="232" t="str">
        <f t="array" ref="BM44">IF(J44="","",
IF(INDEX(Settings!$H:$H,MATCH(BY$1,Settings!$G:$G,0))=TRUE,
100-100*(J44-MINIFS(J:J,$E:$E,$E44,$I:$I,$I44))/(MAXIFS(J:J,$E:$E,$E44,$I:$I,$I44)-MINIFS(J:J,$E:$E,$E44,$I:$I,$I44)),
100*(J44-MINIFS(J:J,$E:$E,$E44,$I:$I,$I44))/(MAXIFS(J:J,$E:$E,$E44,$I:$I,$I44)-MINIFS(J:J,$E:$E,$E44,$I:$I,$I44))))</f>
        <v/>
      </c>
      <c r="BN44" s="231" t="str">
        <f t="array" ref="BN44">IF(J44="","",
IF(INDEX(Settings!$H:$H,MATCH(BY$1,Settings!$G:$G,0))=TRUE,
100-100*PERCENTRANK(J:J,J44),
100*PERCENTRANK(J:J,J44)))</f>
        <v/>
      </c>
      <c r="BO44" s="231" t="str">
        <f>IFERROR(__xludf.DUMMYFUNCTION("IF(J44="""","""",
IF(INDEX(Settings!$H:$H,MATCH(BY$1,Settings!$G:$G,0))=TRUE,
100-100*PERCENTRANK(FILTER(J:J,$E:$E=$E44),J44),
100*PERCENTRANK(FILTER(J:J,$E:$E=$E44),J44)))"),"")</f>
        <v/>
      </c>
      <c r="BP44" s="231" t="str">
        <f>IFERROR(__xludf.DUMMYFUNCTION("IF(J44="""","""",
IF(INDEX(Settings!$H:$H,MATCH(BY$1,Settings!$G:$G,0))=TRUE,
100-100*PERCENTRANK(FILTER(J:J,$E:$E=$E44,$I:$I=$I44),J44),
100*PERCENTRANK(FILTER(J:J,$E:$E=$E44,$I:$I=$I44),J44)))"),"")</f>
        <v/>
      </c>
      <c r="BQ44" s="233" t="str">
        <f t="array" ref="BQ44">IF(J44="","",
IF(INDEX(Settings!$H:$H,MATCH(BY$1,Settings!$G:$G,0))=TRUE,
-1*(J44-AVERAGE(J:J))/STDEV(J:J),
(J44-AVERAGE(J:J))/STDEV(J:J)))</f>
        <v/>
      </c>
      <c r="BR44" s="233" t="str">
        <f>IFERROR(__xludf.DUMMYFUNCTION("IF(J44="""","""",
IF(INDEX(Settings!$H:$H,MATCH(BY$1,Settings!$G:$G,0))=TRUE,
-1*(J44-AVERAGEIFS(J:J,$E:$E,$E44))/STDEV(FILTER(J:J,$E:$E=$E44)),
(J44-AVERAGEIFS(J:J,$E:$E,$E44))/STDEV(FILTER(J:J,$E:$E=$E44))))"),"")</f>
        <v/>
      </c>
      <c r="BS44" s="233"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1"/>
      <c r="BX44" s="231"/>
      <c r="BY44" s="232" t="str">
        <f t="array" ref="BY44">IF(J44="","",
IF(INDEX(Settings!$H:$H,MATCH(BY$1,Settings!$G:$G,0))=TRUE,
100-100*(J44-MINIFS(J:J,$E:$E,$E44))/(MAXIFS(J:J,$E:$E,$E44)-MINIFS(J:J,$E:$E,$E44)),
100*(J44-MINIFS(J:J,$E:$E,$E44))/(MAXIFS(J:J,$E:$E,$E44)-MINIFS(J:J,$E:$E,$E44))))</f>
        <v/>
      </c>
      <c r="BZ44" s="232" t="str">
        <f t="array" ref="BZ44">IF(K44="","",
IF(INDEX(Settings!$H:$H,MATCH(BZ$1,Settings!$G:$G,0))=TRUE,
100-100*(K44-MINIFS(K:K,$E:$E,$E44))/(MAXIFS(K:K,$E:$E,$E44)-MINIFS(K:K,$E:$E,$E44)),
100*(K44-MINIFS(K:K,$E:$E,$E44))/(MAXIFS(K:K,$E:$E,$E44)-MINIFS(K:K,$E:$E,$E44))))</f>
        <v/>
      </c>
      <c r="CA44" s="232" t="str">
        <f t="array" ref="CA44">IF(L44="","",
IF(INDEX(Settings!$H:$H,MATCH(CA$1,Settings!$G:$G,0))=TRUE,
100-100*(L44-MINIFS(L:L,$E:$E,$E44))/(MAXIFS(L:L,$E:$E,$E44)-MINIFS(L:L,$E:$E,$E44)),
100*(L44-MINIFS(L:L,$E:$E,$E44))/(MAXIFS(L:L,$E:$E,$E44)-MINIFS(L:L,$E:$E,$E44))))</f>
        <v/>
      </c>
      <c r="CB44" s="232" t="str">
        <f t="array" ref="CB44">IF(M44="","",
IF(INDEX(Settings!$H:$H,MATCH(CB$1,Settings!$G:$G,0))=TRUE,
100-100*(M44-MINIFS(M:M,$E:$E,$E44))/(MAXIFS(M:M,$E:$E,$E44)-MINIFS(M:M,$E:$E,$E44)),
100*(M44-MINIFS(M:M,$E:$E,$E44))/(MAXIFS(M:M,$E:$E,$E44)-MINIFS(M:M,$E:$E,$E44))))</f>
        <v/>
      </c>
      <c r="CC44" s="232" t="str">
        <f t="array" ref="CC44">IF(N44="","",
IF(INDEX(Settings!$H:$H,MATCH(CC$1,Settings!$G:$G,0))=TRUE,
100-100*(N44-MINIFS(N:N,$E:$E,$E44))/(MAXIFS(N:N,$E:$E,$E44)-MINIFS(N:N,$E:$E,$E44)),
100*(N44-MINIFS(N:N,$E:$E,$E44))/(MAXIFS(N:N,$E:$E,$E44)-MINIFS(N:N,$E:$E,$E44))))</f>
        <v/>
      </c>
      <c r="CD44" s="232" t="str">
        <f t="array" ref="CD44">IF(O44="","",
IF(INDEX(Settings!$H:$H,MATCH(CD$1,Settings!$G:$G,0))=TRUE,
100-100*(O44-MINIFS(O:O,$E:$E,$E44))/(MAXIFS(O:O,$E:$E,$E44)-MINIFS(O:O,$E:$E,$E44)),
100*(O44-MINIFS(O:O,$E:$E,$E44))/(MAXIFS(O:O,$E:$E,$E44)-MINIFS(O:O,$E:$E,$E44))))</f>
        <v/>
      </c>
      <c r="CE44" s="232" t="str">
        <f t="array" ref="CE44">IF(P44="","",
IF(INDEX(Settings!$H:$H,MATCH(CE$1,Settings!$G:$G,0))=TRUE,
100-100*(P44-MINIFS(P:P,$E:$E,$E44))/(MAXIFS(P:P,$E:$E,$E44)-MINIFS(P:P,$E:$E,$E44)),
100*(P44-MINIFS(P:P,$E:$E,$E44))/(MAXIFS(P:P,$E:$E,$E44)-MINIFS(P:P,$E:$E,$E44))))</f>
        <v/>
      </c>
      <c r="CF44" s="232" t="str">
        <f t="array" ref="CF44">IF(Q44="","",
IF(INDEX(Settings!$H:$H,MATCH(CF$1,Settings!$G:$G,0))=TRUE,
100-100*(Q44-MINIFS(Q:Q,$E:$E,$E44))/(MAXIFS(Q:Q,$E:$E,$E44)-MINIFS(Q:Q,$E:$E,$E44)),
100*(Q44-MINIFS(Q:Q,$E:$E,$E44))/(MAXIFS(Q:Q,$E:$E,$E44)-MINIFS(Q:Q,$E:$E,$E44))))</f>
        <v/>
      </c>
      <c r="CG44" s="232" t="str">
        <f t="array" ref="CG44">IF(R44="","",
IF(INDEX(Settings!$H:$H,MATCH(CG$1,Settings!$G:$G,0))=TRUE,
100-100*(R44-MINIFS(R:R,$E:$E,$E44))/(MAXIFS(R:R,$E:$E,$E44)-MINIFS(R:R,$E:$E,$E44)),
100*(R44-MINIFS(R:R,$E:$E,$E44))/(MAXIFS(R:R,$E:$E,$E44)-MINIFS(R:R,$E:$E,$E44))))</f>
        <v/>
      </c>
      <c r="CH44" s="232" t="str">
        <f t="array" ref="CH44">IF(S44="","",
IF(INDEX(Settings!$H:$H,MATCH(CH$1,Settings!$G:$G,0))=TRUE,
100-100*(S44-MINIFS(S:S,$E:$E,$E44))/(MAXIFS(S:S,$E:$E,$E44)-MINIFS(S:S,$E:$E,$E44)),
100*(S44-MINIFS(S:S,$E:$E,$E44))/(MAXIFS(S:S,$E:$E,$E44)-MINIFS(S:S,$E:$E,$E44))))</f>
        <v/>
      </c>
      <c r="CI44" s="232" t="str">
        <f t="array" ref="CI44">IF(T44="","",
IF(INDEX(Settings!$H:$H,MATCH(CI$1,Settings!$G:$G,0))=TRUE,
100-100*(T44-MINIFS(T:T,$E:$E,$E44))/(MAXIFS(T:T,$E:$E,$E44)-MINIFS(T:T,$E:$E,$E44)),
100*(T44-MINIFS(T:T,$E:$E,$E44))/(MAXIFS(T:T,$E:$E,$E44)-MINIFS(T:T,$E:$E,$E44))))</f>
        <v/>
      </c>
      <c r="CJ44" s="232" t="str">
        <f t="array" ref="CJ44">IF(U44="","",
IF(INDEX(Settings!$H:$H,MATCH(CJ$1,Settings!$G:$G,0))=TRUE,
100-100*(U44-MINIFS(U:U,$E:$E,$E44))/(MAXIFS(U:U,$E:$E,$E44)-MINIFS(U:U,$E:$E,$E44)),
100*(U44-MINIFS(U:U,$E:$E,$E44))/(MAXIFS(U:U,$E:$E,$E44)-MINIFS(U:U,$E:$E,$E44))))</f>
        <v/>
      </c>
      <c r="CK44" s="232" t="str">
        <f t="array" ref="CK44">IF(V44="","",
IF(INDEX(Settings!$H:$H,MATCH(CK$1,Settings!$G:$G,0))=TRUE,
100-100*(V44-MINIFS(V:V,$E:$E,$E44))/(MAXIFS(V:V,$E:$E,$E44)-MINIFS(V:V,$E:$E,$E44)),
100*(V44-MINIFS(V:V,$E:$E,$E44))/(MAXIFS(V:V,$E:$E,$E44)-MINIFS(V:V,$E:$E,$E44))))</f>
        <v/>
      </c>
      <c r="CL44" s="232" t="str">
        <f t="array" ref="CL44">IF(W44="","",
IF(INDEX(Settings!$H:$H,MATCH(CL$1,Settings!$G:$G,0))=TRUE,
100-100*(W44-MINIFS(W:W,$E:$E,$E44))/(MAXIFS(W:W,$E:$E,$E44)-MINIFS(W:W,$E:$E,$E44)),
100*(W44-MINIFS(W:W,$E:$E,$E44))/(MAXIFS(W:W,$E:$E,$E44)-MINIFS(W:W,$E:$E,$E44))))</f>
        <v/>
      </c>
      <c r="CM44" s="232" t="str">
        <f t="array" ref="CM44">IF(X44="","",
IF(INDEX(Settings!$H:$H,MATCH(CM$1,Settings!$G:$G,0))=TRUE,
100-100*(X44-MINIFS(X:X,$E:$E,$E44))/(MAXIFS(X:X,$E:$E,$E44)-MINIFS(X:X,$E:$E,$E44)),
100*(X44-MINIFS(X:X,$E:$E,$E44))/(MAXIFS(X:X,$E:$E,$E44)-MINIFS(X:X,$E:$E,$E44))))</f>
        <v/>
      </c>
      <c r="CN44" s="232" t="str">
        <f t="array" ref="CN44">IF(Y44="","",
IF(INDEX(Settings!$H:$H,MATCH(CN$1,Settings!$G:$G,0))=TRUE,
100-100*(Y44-MINIFS(Y:Y,$E:$E,$E44))/(MAXIFS(Y:Y,$E:$E,$E44)-MINIFS(Y:Y,$E:$E,$E44)),
100*(Y44-MINIFS(Y:Y,$E:$E,$E44))/(MAXIFS(Y:Y,$E:$E,$E44)-MINIFS(Y:Y,$E:$E,$E44))))</f>
        <v/>
      </c>
      <c r="CO44" s="232" t="str">
        <f t="array" ref="CO44">IF(Z44="","",
IF(INDEX(Settings!$H:$H,MATCH(CO$1,Settings!$G:$G,0))=TRUE,
100-100*(Z44-MINIFS(Z:Z,$E:$E,$E44))/(MAXIFS(Z:Z,$E:$E,$E44)-MINIFS(Z:Z,$E:$E,$E44)),
100*(Z44-MINIFS(Z:Z,$E:$E,$E44))/(MAXIFS(Z:Z,$E:$E,$E44)-MINIFS(Z:Z,$E:$E,$E44))))</f>
        <v/>
      </c>
      <c r="CP44" s="232" t="str">
        <f t="array" ref="CP44">IF(AA44="","",
IF(INDEX(Settings!$H:$H,MATCH(CP$1,Settings!$G:$G,0))=TRUE,
100-100*(AA44-MINIFS(AA:AA,$E:$E,$E44))/(MAXIFS(AA:AA,$E:$E,$E44)-MINIFS(AA:AA,$E:$E,$E44)),
100*(AA44-MINIFS(AA:AA,$E:$E,$E44))/(MAXIFS(AA:AA,$E:$E,$E44)-MINIFS(AA:AA,$E:$E,$E44))))</f>
        <v/>
      </c>
      <c r="CQ44" s="232" t="str">
        <f t="array" ref="CQ44">IF(AB44="","",
IF(INDEX(Settings!$H:$H,MATCH(CQ$1,Settings!$G:$G,0))=TRUE,
100-100*(AB44-MINIFS(AB:AB,$E:$E,$E44))/(MAXIFS(AB:AB,$E:$E,$E44)-MINIFS(AB:AB,$E:$E,$E44)),
100*(AB44-MINIFS(AB:AB,$E:$E,$E44))/(MAXIFS(AB:AB,$E:$E,$E44)-MINIFS(AB:AB,$E:$E,$E44))))</f>
        <v/>
      </c>
      <c r="CR44" s="232" t="str">
        <f t="array" ref="CR44">IF(AC44="","",
IF(INDEX(Settings!$H:$H,MATCH(CR$1,Settings!$G:$G,0))=TRUE,
100-100*(AC44-MINIFS(AC:AC,$E:$E,$E44))/(MAXIFS(AC:AC,$E:$E,$E44)-MINIFS(AC:AC,$E:$E,$E44)),
100*(AC44-MINIFS(AC:AC,$E:$E,$E44))/(MAXIFS(AC:AC,$E:$E,$E44)-MINIFS(AC:AC,$E:$E,$E44))))</f>
        <v/>
      </c>
      <c r="CS44" s="232" t="str">
        <f t="array" ref="CS44">IF(AD44="","",
IF(INDEX(Settings!$H:$H,MATCH(CS$1,Settings!$G:$G,0))=TRUE,
100-100*(AD44-MINIFS(AD:AD,$E:$E,$E44))/(MAXIFS(AD:AD,$E:$E,$E44)-MINIFS(AD:AD,$E:$E,$E44)),
100*(AD44-MINIFS(AD:AD,$E:$E,$E44))/(MAXIFS(AD:AD,$E:$E,$E44)-MINIFS(AD:AD,$E:$E,$E44))))</f>
        <v/>
      </c>
      <c r="CT44" s="232" t="str">
        <f t="array" ref="CT44">IF(AE44="","",
IF(INDEX(Settings!$H:$H,MATCH(CT$1,Settings!$G:$G,0))=TRUE,
100-100*(AE44-MINIFS(AE:AE,$E:$E,$E44))/(MAXIFS(AE:AE,$E:$E,$E44)-MINIFS(AE:AE,$E:$E,$E44)),
100*(AE44-MINIFS(AE:AE,$E:$E,$E44))/(MAXIFS(AE:AE,$E:$E,$E44)-MINIFS(AE:AE,$E:$E,$E44))))</f>
        <v/>
      </c>
      <c r="CU44" s="232" t="str">
        <f t="array" ref="CU44">IF(AF44="","",
IF(INDEX(Settings!$H:$H,MATCH(CU$1,Settings!$G:$G,0))=TRUE,
100-100*(AF44-MINIFS(AF:AF,$E:$E,$E44))/(MAXIFS(AF:AF,$E:$E,$E44)-MINIFS(AF:AF,$E:$E,$E44)),
100*(AF44-MINIFS(AF:AF,$E:$E,$E44))/(MAXIFS(AF:AF,$E:$E,$E44)-MINIFS(AF:AF,$E:$E,$E44))))</f>
        <v/>
      </c>
      <c r="CV44" s="232" t="str">
        <f t="array" ref="CV44">IF(AG44="","",
IF(INDEX(Settings!$H:$H,MATCH(CV$1,Settings!$G:$G,0))=TRUE,
100-100*(AG44-MINIFS(AG:AG,$E:$E,$E44))/(MAXIFS(AG:AG,$E:$E,$E44)-MINIFS(AG:AG,$E:$E,$E44)),
100*(AG44-MINIFS(AG:AG,$E:$E,$E44))/(MAXIFS(AG:AG,$E:$E,$E44)-MINIFS(AG:AG,$E:$E,$E44))))</f>
        <v/>
      </c>
      <c r="CW44" s="232" t="str">
        <f t="array" ref="CW44">IF(AH44="","",
IF(INDEX(Settings!$H:$H,MATCH(CW$1,Settings!$G:$G,0))=TRUE,
100-100*(AH44-MINIFS(AH:AH,$E:$E,$E44))/(MAXIFS(AH:AH,$E:$E,$E44)-MINIFS(AH:AH,$E:$E,$E44)),
100*(AH44-MINIFS(AH:AH,$E:$E,$E44))/(MAXIFS(AH:AH,$E:$E,$E44)-MINIFS(AH:AH,$E:$E,$E44))))</f>
        <v/>
      </c>
      <c r="CX44" s="232" t="str">
        <f t="array" ref="CX44">IF(AI44="","",
IF(INDEX(Settings!$H:$H,MATCH(CX$1,Settings!$G:$G,0))=TRUE,
100-100*(AI44-MINIFS(AI:AI,$E:$E,$E44))/(MAXIFS(AI:AI,$E:$E,$E44)-MINIFS(AI:AI,$E:$E,$E44)),
100*(AI44-MINIFS(AI:AI,$E:$E,$E44))/(MAXIFS(AI:AI,$E:$E,$E44)-MINIFS(AI:AI,$E:$E,$E44))))</f>
        <v/>
      </c>
      <c r="CY44" s="232" t="str">
        <f t="array" ref="CY44">IF(AJ44="","",
IF(INDEX(Settings!$H:$H,MATCH(CY$1,Settings!$G:$G,0))=TRUE,
100-100*(AJ44-MINIFS(AJ:AJ,$E:$E,$E44))/(MAXIFS(AJ:AJ,$E:$E,$E44)-MINIFS(AJ:AJ,$E:$E,$E44)),
100*(AJ44-MINIFS(AJ:AJ,$E:$E,$E44))/(MAXIFS(AJ:AJ,$E:$E,$E44)-MINIFS(AJ:AJ,$E:$E,$E44))))</f>
        <v/>
      </c>
      <c r="CZ44" s="232" t="str">
        <f t="array" ref="CZ44">IF(AK44="","",
IF(INDEX(Settings!$H:$H,MATCH(CZ$1,Settings!$G:$G,0))=TRUE,
100-100*(AK44-MINIFS(AK:AK,$E:$E,$E44))/(MAXIFS(AK:AK,$E:$E,$E44)-MINIFS(AK:AK,$E:$E,$E44)),
100*(AK44-MINIFS(AK:AK,$E:$E,$E44))/(MAXIFS(AK:AK,$E:$E,$E44)-MINIFS(AK:AK,$E:$E,$E44))))</f>
        <v/>
      </c>
      <c r="DA44" s="232" t="str">
        <f t="array" ref="DA44">IF(AL44="","",
IF(INDEX(Settings!$H:$H,MATCH(DA$1,Settings!$G:$G,0))=TRUE,
100-100*(AL44-MINIFS(AL:AL,$E:$E,$E44))/(MAXIFS(AL:AL,$E:$E,$E44)-MINIFS(AL:AL,$E:$E,$E44)),
100*(AL44-MINIFS(AL:AL,$E:$E,$E44))/(MAXIFS(AL:AL,$E:$E,$E44)-MINIFS(AL:AL,$E:$E,$E44))))</f>
        <v/>
      </c>
      <c r="DB44" s="232" t="str">
        <f t="array" ref="DB44">IF(AM44="","",
IF(INDEX(Settings!$H:$H,MATCH(DB$1,Settings!$G:$G,0))=TRUE,
100-100*(AM44-MINIFS(AM:AM,$E:$E,$E44))/(MAXIFS(AM:AM,$E:$E,$E44)-MINIFS(AM:AM,$E:$E,$E44)),
100*(AM44-MINIFS(AM:AM,$E:$E,$E44))/(MAXIFS(AM:AM,$E:$E,$E44)-MINIFS(AM:AM,$E:$E,$E44))))</f>
        <v/>
      </c>
      <c r="DC44" s="232" t="str">
        <f t="array" ref="DC44">IF(AN44="","",
IF(INDEX(Settings!$H:$H,MATCH(DC$1,Settings!$G:$G,0))=TRUE,
100-100*(AN44-MINIFS(AN:AN,$E:$E,$E44))/(MAXIFS(AN:AN,$E:$E,$E44)-MINIFS(AN:AN,$E:$E,$E44)),
100*(AN44-MINIFS(AN:AN,$E:$E,$E44))/(MAXIFS(AN:AN,$E:$E,$E44)-MINIFS(AN:AN,$E:$E,$E44))))</f>
        <v/>
      </c>
      <c r="DD44" s="232" t="str">
        <f t="array" ref="DD44">IF(AO44="","",
IF(INDEX(Settings!$H:$H,MATCH(DD$1,Settings!$G:$G,0))=TRUE,
100-100*(AO44-MINIFS(AO:AO,$E:$E,$E44))/(MAXIFS(AO:AO,$E:$E,$E44)-MINIFS(AO:AO,$E:$E,$E44)),
100*(AO44-MINIFS(AO:AO,$E:$E,$E44))/(MAXIFS(AO:AO,$E:$E,$E44)-MINIFS(AO:AO,$E:$E,$E44))))</f>
        <v/>
      </c>
      <c r="DE44" s="232" t="str">
        <f t="array" ref="DE44">IF(AP44="","",
IF(INDEX(Settings!$H:$H,MATCH(DE$1,Settings!$G:$G,0))=TRUE,
100-100*(AP44-MINIFS(AP:AP,$E:$E,$E44))/(MAXIFS(AP:AP,$E:$E,$E44)-MINIFS(AP:AP,$E:$E,$E44)),
100*(AP44-MINIFS(AP:AP,$E:$E,$E44))/(MAXIFS(AP:AP,$E:$E,$E44)-MINIFS(AP:AP,$E:$E,$E44))))</f>
        <v/>
      </c>
      <c r="DF44" s="232" t="str">
        <f t="array" ref="DF44">IF(AQ44="","",
IF(INDEX(Settings!$H:$H,MATCH(DF$1,Settings!$G:$G,0))=TRUE,
100-100*(AQ44-MINIFS(AQ:AQ,$E:$E,$E44))/(MAXIFS(AQ:AQ,$E:$E,$E44)-MINIFS(AQ:AQ,$E:$E,$E44)),
100*(AQ44-MINIFS(AQ:AQ,$E:$E,$E44))/(MAXIFS(AQ:AQ,$E:$E,$E44)-MINIFS(AQ:AQ,$E:$E,$E44))))</f>
        <v/>
      </c>
      <c r="DG44" s="232" t="str">
        <f t="array" ref="DG44">IF(AR44="","",
IF(INDEX(Settings!$H:$H,MATCH(DG$1,Settings!$G:$G,0))=TRUE,
100-100*(AR44-MINIFS(AR:AR,$E:$E,$E44))/(MAXIFS(AR:AR,$E:$E,$E44)-MINIFS(AR:AR,$E:$E,$E44)),
100*(AR44-MINIFS(AR:AR,$E:$E,$E44))/(MAXIFS(AR:AR,$E:$E,$E44)-MINIFS(AR:AR,$E:$E,$E44))))</f>
        <v/>
      </c>
      <c r="DH44" s="232" t="str">
        <f t="array" ref="DH44">IF(AS44="","",
IF(INDEX(Settings!$H:$H,MATCH(DH$1,Settings!$G:$G,0))=TRUE,
100-100*(AS44-MINIFS(AS:AS,$E:$E,$E44))/(MAXIFS(AS:AS,$E:$E,$E44)-MINIFS(AS:AS,$E:$E,$E44)),
100*(AS44-MINIFS(AS:AS,$E:$E,$E44))/(MAXIFS(AS:AS,$E:$E,$E44)-MINIFS(AS:AS,$E:$E,$E44))))</f>
        <v/>
      </c>
      <c r="DI44" s="232" t="str">
        <f t="array" ref="DI44">IF(AT44="","",
IF(INDEX(Settings!$H:$H,MATCH(DI$1,Settings!$G:$G,0))=TRUE,
100-100*(AT44-MINIFS(AT:AT,$E:$E,$E44))/(MAXIFS(AT:AT,$E:$E,$E44)-MINIFS(AT:AT,$E:$E,$E44)),
100*(AT44-MINIFS(AT:AT,$E:$E,$E44))/(MAXIFS(AT:AT,$E:$E,$E44)-MINIFS(AT:AT,$E:$E,$E44))))</f>
        <v/>
      </c>
      <c r="DJ44" s="232" t="str">
        <f t="array" ref="DJ44">IF(AU44="","",
IF(INDEX(Settings!$H:$H,MATCH(DJ$1,Settings!$G:$G,0))=TRUE,
100-100*(AU44-MINIFS(AU:AU,$E:$E,$E44))/(MAXIFS(AU:AU,$E:$E,$E44)-MINIFS(AU:AU,$E:$E,$E44)),
100*(AU44-MINIFS(AU:AU,$E:$E,$E44))/(MAXIFS(AU:AU,$E:$E,$E44)-MINIFS(AU:AU,$E:$E,$E44))))</f>
        <v/>
      </c>
      <c r="DK44" s="232" t="str">
        <f t="array" ref="DK44">IF(AV44="","",
IF(INDEX(Settings!$H:$H,MATCH(DK$1,Settings!$G:$G,0))=TRUE,
100-100*(AV44-MINIFS(AV:AV,$E:$E,$E44))/(MAXIFS(AV:AV,$E:$E,$E44)-MINIFS(AV:AV,$E:$E,$E44)),
100*(AV44-MINIFS(AV:AV,$E:$E,$E44))/(MAXIFS(AV:AV,$E:$E,$E44)-MINIFS(AV:AV,$E:$E,$E44))))</f>
        <v/>
      </c>
      <c r="DL44" s="232" t="str">
        <f t="array" ref="DL44">IF(AW44="","",
IF(INDEX(Settings!$H:$H,MATCH(DL$1,Settings!$G:$G,0))=TRUE,
100-100*(AW44-MINIFS(AW:AW,$E:$E,$E44))/(MAXIFS(AW:AW,$E:$E,$E44)-MINIFS(AW:AW,$E:$E,$E44)),
100*(AW44-MINIFS(AW:AW,$E:$E,$E44))/(MAXIFS(AW:AW,$E:$E,$E44)-MINIFS(AW:AW,$E:$E,$E44))))</f>
        <v/>
      </c>
      <c r="DM44" s="232" t="str">
        <f t="array" ref="DM44">IF(AX44="","",
IF(INDEX(Settings!$H:$H,MATCH(DM$1,Settings!$G:$G,0))=TRUE,
100-100*(AX44-MINIFS(AX:AX,$E:$E,$E44))/(MAXIFS(AX:AX,$E:$E,$E44)-MINIFS(AX:AX,$E:$E,$E44)),
100*(AX44-MINIFS(AX:AX,$E:$E,$E44))/(MAXIFS(AX:AX,$E:$E,$E44)-MINIFS(AX:AX,$E:$E,$E44))))</f>
        <v/>
      </c>
      <c r="DN44" s="232" t="str">
        <f t="array" ref="DN44">IF(AY44="","",
IF(INDEX(Settings!$H:$H,MATCH(DN$1,Settings!$G:$G,0))=TRUE,
100-100*(AY44-MINIFS(AY:AY,$E:$E,$E44))/(MAXIFS(AY:AY,$E:$E,$E44)-MINIFS(AY:AY,$E:$E,$E44)),
100*(AY44-MINIFS(AY:AY,$E:$E,$E44))/(MAXIFS(AY:AY,$E:$E,$E44)-MINIFS(AY:AY,$E:$E,$E44))))</f>
        <v/>
      </c>
      <c r="DO44" s="232" t="str">
        <f t="array" ref="DO44">IF(AZ44="","",
IF(INDEX(Settings!$H:$H,MATCH(DO$1,Settings!$G:$G,0))=TRUE,
100-100*(AZ44-MINIFS(AZ:AZ,$E:$E,$E44))/(MAXIFS(AZ:AZ,$E:$E,$E44)-MINIFS(AZ:AZ,$E:$E,$E44)),
100*(AZ44-MINIFS(AZ:AZ,$E:$E,$E44))/(MAXIFS(AZ:AZ,$E:$E,$E44)-MINIFS(AZ:AZ,$E:$E,$E44))))</f>
        <v/>
      </c>
      <c r="DP44" s="232" t="str">
        <f t="array" ref="DP44">IF(BA44="","",
IF(INDEX(Settings!$H:$H,MATCH(DP$1,Settings!$G:$G,0))=TRUE,
100-100*(BA44-MINIFS(BA:BA,$E:$E,$E44))/(MAXIFS(BA:BA,$E:$E,$E44)-MINIFS(BA:BA,$E:$E,$E44)),
100*(BA44-MINIFS(BA:BA,$E:$E,$E44))/(MAXIFS(BA:BA,$E:$E,$E44)-MINIFS(BA:BA,$E:$E,$E44))))</f>
        <v/>
      </c>
      <c r="DQ44" s="232" t="str">
        <f t="array" ref="DQ44">IF(BB44="","",
IF(INDEX(Settings!$H:$H,MATCH(DQ$1,Settings!$G:$G,0))=TRUE,
100-100*(BB44-MINIFS(BB:BB,$E:$E,$E44))/(MAXIFS(BB:BB,$E:$E,$E44)-MINIFS(BB:BB,$E:$E,$E44)),
100*(BB44-MINIFS(BB:BB,$E:$E,$E44))/(MAXIFS(BB:BB,$E:$E,$E44)-MINIFS(BB:BB,$E:$E,$E44))))</f>
        <v/>
      </c>
      <c r="DR44" s="232" t="str">
        <f t="array" ref="DR44">IF(BC44="","",
IF(INDEX(Settings!$H:$H,MATCH(DR$1,Settings!$G:$G,0))=TRUE,
100-100*(BC44-MINIFS(BC:BC,$E:$E,$E44))/(MAXIFS(BC:BC,$E:$E,$E44)-MINIFS(BC:BC,$E:$E,$E44)),
100*(BC44-MINIFS(BC:BC,$E:$E,$E44))/(MAXIFS(BC:BC,$E:$E,$E44)-MINIFS(BC:BC,$E:$E,$E44))))</f>
        <v/>
      </c>
      <c r="DS44" s="232" t="str">
        <f t="array" ref="DS44">IF(BD44="","",
IF(INDEX(Settings!$H:$H,MATCH(DS$1,Settings!$G:$G,0))=TRUE,
100-100*(BD44-MINIFS(BD:BD,$E:$E,$E44))/(MAXIFS(BD:BD,$E:$E,$E44)-MINIFS(BD:BD,$E:$E,$E44)),
100*(BD44-MINIFS(BD:BD,$E:$E,$E44))/(MAXIFS(BD:BD,$E:$E,$E44)-MINIFS(BD:BD,$E:$E,$E44))))</f>
        <v/>
      </c>
      <c r="DT44" s="232" t="str">
        <f t="array" ref="DT44">IF(BE44="","",
IF(INDEX(Settings!$H:$H,MATCH(DT$1,Settings!$G:$G,0))=TRUE,
100-100*(BE44-MINIFS(BE:BE,$E:$E,$E44))/(MAXIFS(BE:BE,$E:$E,$E44)-MINIFS(BE:BE,$E:$E,$E44)),
100*(BE44-MINIFS(BE:BE,$E:$E,$E44))/(MAXIFS(BE:BE,$E:$E,$E44)-MINIFS(BE:BE,$E:$E,$E44))))</f>
        <v/>
      </c>
      <c r="DU44" s="232" t="str">
        <f t="array" ref="DU44">IF(BF44="","",
IF(INDEX(Settings!$H:$H,MATCH(DU$1,Settings!$G:$G,0))=TRUE,
100-100*(BF44-MINIFS(BF:BF,$E:$E,$E44))/(MAXIFS(BF:BF,$E:$E,$E44)-MINIFS(BF:BF,$E:$E,$E44)),
100*(BF44-MINIFS(BF:BF,$E:$E,$E44))/(MAXIFS(BF:BF,$E:$E,$E44)-MINIFS(BF:BF,$E:$E,$E44))))</f>
        <v/>
      </c>
      <c r="DV44" s="232" t="str">
        <f t="array" ref="DV44">IF(BG44="","",
IF(INDEX(Settings!$H:$H,MATCH(DV$1,Settings!$G:$G,0))=TRUE,
100-100*(BG44-MINIFS(BG:BG,$E:$E,$E44))/(MAXIFS(BG:BG,$E:$E,$E44)-MINIFS(BG:BG,$E:$E,$E44)),
100*(BG44-MINIFS(BG:BG,$E:$E,$E44))/(MAXIFS(BG:BG,$E:$E,$E44)-MINIFS(BG:BG,$E:$E,$E44))))</f>
        <v/>
      </c>
      <c r="DW44" s="232" t="str">
        <f t="array" ref="DW44">IF(BH44="","",
IF(INDEX(Settings!$H:$H,MATCH(DW$1,Settings!$G:$G,0))=TRUE,
100-100*(BH44-MINIFS(BH:BH,$E:$E,$E44))/(MAXIFS(BH:BH,$E:$E,$E44)-MINIFS(BH:BH,$E:$E,$E44)),
100*(BH44-MINIFS(BH:BH,$E:$E,$E44))/(MAXIFS(BH:BH,$E:$E,$E44)-MINIFS(BH:BH,$E:$E,$E44))))</f>
        <v/>
      </c>
      <c r="DX44" s="232" t="str">
        <f t="array" ref="DX44">IF(BI44="","",
IF(INDEX(Settings!$H:$H,MATCH(DX$1,Settings!$G:$G,0))=TRUE,
100-100*(BI44-MINIFS(BI:BI,$E:$E,$E44))/(MAXIFS(BI:BI,$E:$E,$E44)-MINIFS(BI:BI,$E:$E,$E44)),
100*(BI44-MINIFS(BI:BI,$E:$E,$E44))/(MAXIFS(BI:BI,$E:$E,$E44)-MINIFS(BI:BI,$E:$E,$E44))))</f>
        <v/>
      </c>
      <c r="DY44" s="232" t="str">
        <f t="array" ref="DY44">IF(BJ44="","",
IF(INDEX(Settings!$H:$H,MATCH(DY$1,Settings!$G:$G,0))=TRUE,
100-100*(BJ44-MINIFS(BJ:BJ,$E:$E,$E44))/(MAXIFS(BJ:BJ,$E:$E,$E44)-MINIFS(BJ:BJ,$E:$E,$E44)),
100*(BJ44-MINIFS(BJ:BJ,$E:$E,$E44))/(MAXIFS(BJ:BJ,$E:$E,$E44)-MINIFS(BJ:BJ,$E:$E,$E44))))</f>
        <v/>
      </c>
      <c r="DZ44" s="234"/>
      <c r="EA44" s="234"/>
      <c r="EB44" s="234" t="str">
        <f t="shared" si="8"/>
        <v/>
      </c>
      <c r="EC44" s="234" t="str">
        <f t="shared" si="9"/>
        <v/>
      </c>
      <c r="ED44" s="234" t="str">
        <f t="shared" si="10"/>
        <v/>
      </c>
      <c r="EE44" s="234" t="str">
        <f t="shared" si="11"/>
        <v/>
      </c>
      <c r="EF44" s="234" t="str">
        <f t="shared" si="12"/>
        <v/>
      </c>
      <c r="EG44" s="234" t="str">
        <f t="shared" si="13"/>
        <v/>
      </c>
      <c r="EH44" s="234"/>
      <c r="EI44" s="234"/>
      <c r="EJ44" s="234"/>
      <c r="EK44" s="234"/>
      <c r="EL44" s="234"/>
      <c r="EM44" s="234"/>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3" t="str">
        <f t="shared" si="14"/>
        <v/>
      </c>
      <c r="N45" s="49"/>
      <c r="O45" s="49"/>
      <c r="P45" s="49"/>
      <c r="Q45" s="49"/>
      <c r="R45" s="49"/>
      <c r="S45" s="222" t="str">
        <f>IFERROR(VLOOKUP(AF45, 'YOYO IR Scores'!A:C, 3, FALSE), "")
</f>
        <v/>
      </c>
      <c r="T45" s="49"/>
      <c r="U45" s="49"/>
      <c r="V45" s="49"/>
      <c r="W45" s="49"/>
      <c r="X45" s="224" t="str">
        <f t="shared" si="4"/>
        <v/>
      </c>
      <c r="Y45" s="225" t="str">
        <f t="shared" si="5"/>
        <v/>
      </c>
      <c r="Z45" s="225" t="str">
        <f t="shared" si="6"/>
        <v/>
      </c>
      <c r="AA45" s="224" t="str">
        <f t="shared" si="7"/>
        <v/>
      </c>
      <c r="AB45" s="223"/>
      <c r="AC45" s="223"/>
      <c r="AD45" s="223"/>
      <c r="AE45" s="223" t="str">
        <f>IFERROR(VLOOKUP(AF45, 'YOYO IR Scores'!A:C, 2, FALSE), "")</f>
        <v/>
      </c>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3"/>
      <c r="BF45" s="223"/>
      <c r="BG45" s="223"/>
      <c r="BH45" s="223"/>
      <c r="BI45" s="223"/>
      <c r="BJ45" s="223"/>
      <c r="BK45" s="223" t="str">
        <f t="array" ref="BK45">IF(J45="","",
IF(INDEX(Settings!$H:$H,MATCH(BY$1,Settings!$G:$G,0))=TRUE,
100-100*(J45-MIN(J:J))/(MAX(J:J)-MIN(J:J)),
100*(J45-MIN(J:J))/(MAX(J:J)-MIN(J:J))))</f>
        <v/>
      </c>
      <c r="BL45" s="223" t="str">
        <f t="array" ref="BL45">IF(J45="","",
IF(INDEX(Settings!$H:$H,MATCH(BY$1,Settings!$G:$G,0))=TRUE,
100-100*(J45-MINIFS(J:J,$E:$E,$E45))/(MAXIFS(J:J,$E:$E,$E45)-MINIFS(J:J,$E:$E,$E45)),
100*(J45-MINIFS(J:J,$E:$E,$E45))/(MAXIFS(J:J,$E:$E,$E45)-MINIFS(J:J,$E:$E,$E45))))</f>
        <v/>
      </c>
      <c r="BM45" s="223"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4" t="str">
        <f t="array" ref="BQ45">IF(J45="","",
IF(INDEX(Settings!$H:$H,MATCH(BY$1,Settings!$G:$G,0))=TRUE,
-1*(J45-AVERAGE(J:J))/STDEV(J:J),
(J45-AVERAGE(J:J))/STDEV(J:J)))</f>
        <v/>
      </c>
      <c r="BR45" s="224" t="str">
        <f>IFERROR(__xludf.DUMMYFUNCTION("IF(J45="""","""",
IF(INDEX(Settings!$H:$H,MATCH(BY$1,Settings!$G:$G,0))=TRUE,
-1*(J45-AVERAGEIFS(J:J,$E:$E,$E45))/STDEV(FILTER(J:J,$E:$E=$E45)),
(J45-AVERAGEIFS(J:J,$E:$E,$E45))/STDEV(FILTER(J:J,$E:$E=$E45))))"),"")</f>
        <v/>
      </c>
      <c r="BS45" s="224"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3" t="str">
        <f t="array" ref="BY45">IF(J45="","",
IF(INDEX(Settings!$H:$H,MATCH(BY$1,Settings!$G:$G,0))=TRUE,
100-100*(J45-MINIFS(J:J,$E:$E,$E45))/(MAXIFS(J:J,$E:$E,$E45)-MINIFS(J:J,$E:$E,$E45)),
100*(J45-MINIFS(J:J,$E:$E,$E45))/(MAXIFS(J:J,$E:$E,$E45)-MINIFS(J:J,$E:$E,$E45))))</f>
        <v/>
      </c>
      <c r="BZ45" s="223" t="str">
        <f t="array" ref="BZ45">IF(K45="","",
IF(INDEX(Settings!$H:$H,MATCH(BZ$1,Settings!$G:$G,0))=TRUE,
100-100*(K45-MINIFS(K:K,$E:$E,$E45))/(MAXIFS(K:K,$E:$E,$E45)-MINIFS(K:K,$E:$E,$E45)),
100*(K45-MINIFS(K:K,$E:$E,$E45))/(MAXIFS(K:K,$E:$E,$E45)-MINIFS(K:K,$E:$E,$E45))))</f>
        <v/>
      </c>
      <c r="CA45" s="223" t="str">
        <f t="array" ref="CA45">IF(L45="","",
IF(INDEX(Settings!$H:$H,MATCH(CA$1,Settings!$G:$G,0))=TRUE,
100-100*(L45-MINIFS(L:L,$E:$E,$E45))/(MAXIFS(L:L,$E:$E,$E45)-MINIFS(L:L,$E:$E,$E45)),
100*(L45-MINIFS(L:L,$E:$E,$E45))/(MAXIFS(L:L,$E:$E,$E45)-MINIFS(L:L,$E:$E,$E45))))</f>
        <v/>
      </c>
      <c r="CB45" s="223" t="str">
        <f t="array" ref="CB45">IF(M45="","",
IF(INDEX(Settings!$H:$H,MATCH(CB$1,Settings!$G:$G,0))=TRUE,
100-100*(M45-MINIFS(M:M,$E:$E,$E45))/(MAXIFS(M:M,$E:$E,$E45)-MINIFS(M:M,$E:$E,$E45)),
100*(M45-MINIFS(M:M,$E:$E,$E45))/(MAXIFS(M:M,$E:$E,$E45)-MINIFS(M:M,$E:$E,$E45))))</f>
        <v/>
      </c>
      <c r="CC45" s="223" t="str">
        <f t="array" ref="CC45">IF(N45="","",
IF(INDEX(Settings!$H:$H,MATCH(CC$1,Settings!$G:$G,0))=TRUE,
100-100*(N45-MINIFS(N:N,$E:$E,$E45))/(MAXIFS(N:N,$E:$E,$E45)-MINIFS(N:N,$E:$E,$E45)),
100*(N45-MINIFS(N:N,$E:$E,$E45))/(MAXIFS(N:N,$E:$E,$E45)-MINIFS(N:N,$E:$E,$E45))))</f>
        <v/>
      </c>
      <c r="CD45" s="223" t="str">
        <f t="array" ref="CD45">IF(O45="","",
IF(INDEX(Settings!$H:$H,MATCH(CD$1,Settings!$G:$G,0))=TRUE,
100-100*(O45-MINIFS(O:O,$E:$E,$E45))/(MAXIFS(O:O,$E:$E,$E45)-MINIFS(O:O,$E:$E,$E45)),
100*(O45-MINIFS(O:O,$E:$E,$E45))/(MAXIFS(O:O,$E:$E,$E45)-MINIFS(O:O,$E:$E,$E45))))</f>
        <v/>
      </c>
      <c r="CE45" s="223" t="str">
        <f t="array" ref="CE45">IF(P45="","",
IF(INDEX(Settings!$H:$H,MATCH(CE$1,Settings!$G:$G,0))=TRUE,
100-100*(P45-MINIFS(P:P,$E:$E,$E45))/(MAXIFS(P:P,$E:$E,$E45)-MINIFS(P:P,$E:$E,$E45)),
100*(P45-MINIFS(P:P,$E:$E,$E45))/(MAXIFS(P:P,$E:$E,$E45)-MINIFS(P:P,$E:$E,$E45))))</f>
        <v/>
      </c>
      <c r="CF45" s="223" t="str">
        <f t="array" ref="CF45">IF(Q45="","",
IF(INDEX(Settings!$H:$H,MATCH(CF$1,Settings!$G:$G,0))=TRUE,
100-100*(Q45-MINIFS(Q:Q,$E:$E,$E45))/(MAXIFS(Q:Q,$E:$E,$E45)-MINIFS(Q:Q,$E:$E,$E45)),
100*(Q45-MINIFS(Q:Q,$E:$E,$E45))/(MAXIFS(Q:Q,$E:$E,$E45)-MINIFS(Q:Q,$E:$E,$E45))))</f>
        <v/>
      </c>
      <c r="CG45" s="223" t="str">
        <f t="array" ref="CG45">IF(R45="","",
IF(INDEX(Settings!$H:$H,MATCH(CG$1,Settings!$G:$G,0))=TRUE,
100-100*(R45-MINIFS(R:R,$E:$E,$E45))/(MAXIFS(R:R,$E:$E,$E45)-MINIFS(R:R,$E:$E,$E45)),
100*(R45-MINIFS(R:R,$E:$E,$E45))/(MAXIFS(R:R,$E:$E,$E45)-MINIFS(R:R,$E:$E,$E45))))</f>
        <v/>
      </c>
      <c r="CH45" s="223" t="str">
        <f t="array" ref="CH45">IF(S45="","",
IF(INDEX(Settings!$H:$H,MATCH(CH$1,Settings!$G:$G,0))=TRUE,
100-100*(S45-MINIFS(S:S,$E:$E,$E45))/(MAXIFS(S:S,$E:$E,$E45)-MINIFS(S:S,$E:$E,$E45)),
100*(S45-MINIFS(S:S,$E:$E,$E45))/(MAXIFS(S:S,$E:$E,$E45)-MINIFS(S:S,$E:$E,$E45))))</f>
        <v/>
      </c>
      <c r="CI45" s="223" t="str">
        <f t="array" ref="CI45">IF(T45="","",
IF(INDEX(Settings!$H:$H,MATCH(CI$1,Settings!$G:$G,0))=TRUE,
100-100*(T45-MINIFS(T:T,$E:$E,$E45))/(MAXIFS(T:T,$E:$E,$E45)-MINIFS(T:T,$E:$E,$E45)),
100*(T45-MINIFS(T:T,$E:$E,$E45))/(MAXIFS(T:T,$E:$E,$E45)-MINIFS(T:T,$E:$E,$E45))))</f>
        <v/>
      </c>
      <c r="CJ45" s="223" t="str">
        <f t="array" ref="CJ45">IF(U45="","",
IF(INDEX(Settings!$H:$H,MATCH(CJ$1,Settings!$G:$G,0))=TRUE,
100-100*(U45-MINIFS(U:U,$E:$E,$E45))/(MAXIFS(U:U,$E:$E,$E45)-MINIFS(U:U,$E:$E,$E45)),
100*(U45-MINIFS(U:U,$E:$E,$E45))/(MAXIFS(U:U,$E:$E,$E45)-MINIFS(U:U,$E:$E,$E45))))</f>
        <v/>
      </c>
      <c r="CK45" s="223" t="str">
        <f t="array" ref="CK45">IF(V45="","",
IF(INDEX(Settings!$H:$H,MATCH(CK$1,Settings!$G:$G,0))=TRUE,
100-100*(V45-MINIFS(V:V,$E:$E,$E45))/(MAXIFS(V:V,$E:$E,$E45)-MINIFS(V:V,$E:$E,$E45)),
100*(V45-MINIFS(V:V,$E:$E,$E45))/(MAXIFS(V:V,$E:$E,$E45)-MINIFS(V:V,$E:$E,$E45))))</f>
        <v/>
      </c>
      <c r="CL45" s="223" t="str">
        <f t="array" ref="CL45">IF(W45="","",
IF(INDEX(Settings!$H:$H,MATCH(CL$1,Settings!$G:$G,0))=TRUE,
100-100*(W45-MINIFS(W:W,$E:$E,$E45))/(MAXIFS(W:W,$E:$E,$E45)-MINIFS(W:W,$E:$E,$E45)),
100*(W45-MINIFS(W:W,$E:$E,$E45))/(MAXIFS(W:W,$E:$E,$E45)-MINIFS(W:W,$E:$E,$E45))))</f>
        <v/>
      </c>
      <c r="CM45" s="223" t="str">
        <f t="array" ref="CM45">IF(X45="","",
IF(INDEX(Settings!$H:$H,MATCH(CM$1,Settings!$G:$G,0))=TRUE,
100-100*(X45-MINIFS(X:X,$E:$E,$E45))/(MAXIFS(X:X,$E:$E,$E45)-MINIFS(X:X,$E:$E,$E45)),
100*(X45-MINIFS(X:X,$E:$E,$E45))/(MAXIFS(X:X,$E:$E,$E45)-MINIFS(X:X,$E:$E,$E45))))</f>
        <v/>
      </c>
      <c r="CN45" s="223" t="str">
        <f t="array" ref="CN45">IF(Y45="","",
IF(INDEX(Settings!$H:$H,MATCH(CN$1,Settings!$G:$G,0))=TRUE,
100-100*(Y45-MINIFS(Y:Y,$E:$E,$E45))/(MAXIFS(Y:Y,$E:$E,$E45)-MINIFS(Y:Y,$E:$E,$E45)),
100*(Y45-MINIFS(Y:Y,$E:$E,$E45))/(MAXIFS(Y:Y,$E:$E,$E45)-MINIFS(Y:Y,$E:$E,$E45))))</f>
        <v/>
      </c>
      <c r="CO45" s="223" t="str">
        <f t="array" ref="CO45">IF(Z45="","",
IF(INDEX(Settings!$H:$H,MATCH(CO$1,Settings!$G:$G,0))=TRUE,
100-100*(Z45-MINIFS(Z:Z,$E:$E,$E45))/(MAXIFS(Z:Z,$E:$E,$E45)-MINIFS(Z:Z,$E:$E,$E45)),
100*(Z45-MINIFS(Z:Z,$E:$E,$E45))/(MAXIFS(Z:Z,$E:$E,$E45)-MINIFS(Z:Z,$E:$E,$E45))))</f>
        <v/>
      </c>
      <c r="CP45" s="223" t="str">
        <f t="array" ref="CP45">IF(AA45="","",
IF(INDEX(Settings!$H:$H,MATCH(CP$1,Settings!$G:$G,0))=TRUE,
100-100*(AA45-MINIFS(AA:AA,$E:$E,$E45))/(MAXIFS(AA:AA,$E:$E,$E45)-MINIFS(AA:AA,$E:$E,$E45)),
100*(AA45-MINIFS(AA:AA,$E:$E,$E45))/(MAXIFS(AA:AA,$E:$E,$E45)-MINIFS(AA:AA,$E:$E,$E45))))</f>
        <v/>
      </c>
      <c r="CQ45" s="223" t="str">
        <f t="array" ref="CQ45">IF(AB45="","",
IF(INDEX(Settings!$H:$H,MATCH(CQ$1,Settings!$G:$G,0))=TRUE,
100-100*(AB45-MINIFS(AB:AB,$E:$E,$E45))/(MAXIFS(AB:AB,$E:$E,$E45)-MINIFS(AB:AB,$E:$E,$E45)),
100*(AB45-MINIFS(AB:AB,$E:$E,$E45))/(MAXIFS(AB:AB,$E:$E,$E45)-MINIFS(AB:AB,$E:$E,$E45))))</f>
        <v/>
      </c>
      <c r="CR45" s="223" t="str">
        <f t="array" ref="CR45">IF(AC45="","",
IF(INDEX(Settings!$H:$H,MATCH(CR$1,Settings!$G:$G,0))=TRUE,
100-100*(AC45-MINIFS(AC:AC,$E:$E,$E45))/(MAXIFS(AC:AC,$E:$E,$E45)-MINIFS(AC:AC,$E:$E,$E45)),
100*(AC45-MINIFS(AC:AC,$E:$E,$E45))/(MAXIFS(AC:AC,$E:$E,$E45)-MINIFS(AC:AC,$E:$E,$E45))))</f>
        <v/>
      </c>
      <c r="CS45" s="223" t="str">
        <f t="array" ref="CS45">IF(AD45="","",
IF(INDEX(Settings!$H:$H,MATCH(CS$1,Settings!$G:$G,0))=TRUE,
100-100*(AD45-MINIFS(AD:AD,$E:$E,$E45))/(MAXIFS(AD:AD,$E:$E,$E45)-MINIFS(AD:AD,$E:$E,$E45)),
100*(AD45-MINIFS(AD:AD,$E:$E,$E45))/(MAXIFS(AD:AD,$E:$E,$E45)-MINIFS(AD:AD,$E:$E,$E45))))</f>
        <v/>
      </c>
      <c r="CT45" s="223" t="str">
        <f t="array" ref="CT45">IF(AE45="","",
IF(INDEX(Settings!$H:$H,MATCH(CT$1,Settings!$G:$G,0))=TRUE,
100-100*(AE45-MINIFS(AE:AE,$E:$E,$E45))/(MAXIFS(AE:AE,$E:$E,$E45)-MINIFS(AE:AE,$E:$E,$E45)),
100*(AE45-MINIFS(AE:AE,$E:$E,$E45))/(MAXIFS(AE:AE,$E:$E,$E45)-MINIFS(AE:AE,$E:$E,$E45))))</f>
        <v/>
      </c>
      <c r="CU45" s="223" t="str">
        <f t="array" ref="CU45">IF(AF45="","",
IF(INDEX(Settings!$H:$H,MATCH(CU$1,Settings!$G:$G,0))=TRUE,
100-100*(AF45-MINIFS(AF:AF,$E:$E,$E45))/(MAXIFS(AF:AF,$E:$E,$E45)-MINIFS(AF:AF,$E:$E,$E45)),
100*(AF45-MINIFS(AF:AF,$E:$E,$E45))/(MAXIFS(AF:AF,$E:$E,$E45)-MINIFS(AF:AF,$E:$E,$E45))))</f>
        <v/>
      </c>
      <c r="CV45" s="223" t="str">
        <f t="array" ref="CV45">IF(AG45="","",
IF(INDEX(Settings!$H:$H,MATCH(CV$1,Settings!$G:$G,0))=TRUE,
100-100*(AG45-MINIFS(AG:AG,$E:$E,$E45))/(MAXIFS(AG:AG,$E:$E,$E45)-MINIFS(AG:AG,$E:$E,$E45)),
100*(AG45-MINIFS(AG:AG,$E:$E,$E45))/(MAXIFS(AG:AG,$E:$E,$E45)-MINIFS(AG:AG,$E:$E,$E45))))</f>
        <v/>
      </c>
      <c r="CW45" s="223" t="str">
        <f t="array" ref="CW45">IF(AH45="","",
IF(INDEX(Settings!$H:$H,MATCH(CW$1,Settings!$G:$G,0))=TRUE,
100-100*(AH45-MINIFS(AH:AH,$E:$E,$E45))/(MAXIFS(AH:AH,$E:$E,$E45)-MINIFS(AH:AH,$E:$E,$E45)),
100*(AH45-MINIFS(AH:AH,$E:$E,$E45))/(MAXIFS(AH:AH,$E:$E,$E45)-MINIFS(AH:AH,$E:$E,$E45))))</f>
        <v/>
      </c>
      <c r="CX45" s="223" t="str">
        <f t="array" ref="CX45">IF(AI45="","",
IF(INDEX(Settings!$H:$H,MATCH(CX$1,Settings!$G:$G,0))=TRUE,
100-100*(AI45-MINIFS(AI:AI,$E:$E,$E45))/(MAXIFS(AI:AI,$E:$E,$E45)-MINIFS(AI:AI,$E:$E,$E45)),
100*(AI45-MINIFS(AI:AI,$E:$E,$E45))/(MAXIFS(AI:AI,$E:$E,$E45)-MINIFS(AI:AI,$E:$E,$E45))))</f>
        <v/>
      </c>
      <c r="CY45" s="223" t="str">
        <f t="array" ref="CY45">IF(AJ45="","",
IF(INDEX(Settings!$H:$H,MATCH(CY$1,Settings!$G:$G,0))=TRUE,
100-100*(AJ45-MINIFS(AJ:AJ,$E:$E,$E45))/(MAXIFS(AJ:AJ,$E:$E,$E45)-MINIFS(AJ:AJ,$E:$E,$E45)),
100*(AJ45-MINIFS(AJ:AJ,$E:$E,$E45))/(MAXIFS(AJ:AJ,$E:$E,$E45)-MINIFS(AJ:AJ,$E:$E,$E45))))</f>
        <v/>
      </c>
      <c r="CZ45" s="223" t="str">
        <f t="array" ref="CZ45">IF(AK45="","",
IF(INDEX(Settings!$H:$H,MATCH(CZ$1,Settings!$G:$G,0))=TRUE,
100-100*(AK45-MINIFS(AK:AK,$E:$E,$E45))/(MAXIFS(AK:AK,$E:$E,$E45)-MINIFS(AK:AK,$E:$E,$E45)),
100*(AK45-MINIFS(AK:AK,$E:$E,$E45))/(MAXIFS(AK:AK,$E:$E,$E45)-MINIFS(AK:AK,$E:$E,$E45))))</f>
        <v/>
      </c>
      <c r="DA45" s="223" t="str">
        <f t="array" ref="DA45">IF(AL45="","",
IF(INDEX(Settings!$H:$H,MATCH(DA$1,Settings!$G:$G,0))=TRUE,
100-100*(AL45-MINIFS(AL:AL,$E:$E,$E45))/(MAXIFS(AL:AL,$E:$E,$E45)-MINIFS(AL:AL,$E:$E,$E45)),
100*(AL45-MINIFS(AL:AL,$E:$E,$E45))/(MAXIFS(AL:AL,$E:$E,$E45)-MINIFS(AL:AL,$E:$E,$E45))))</f>
        <v/>
      </c>
      <c r="DB45" s="223" t="str">
        <f t="array" ref="DB45">IF(AM45="","",
IF(INDEX(Settings!$H:$H,MATCH(DB$1,Settings!$G:$G,0))=TRUE,
100-100*(AM45-MINIFS(AM:AM,$E:$E,$E45))/(MAXIFS(AM:AM,$E:$E,$E45)-MINIFS(AM:AM,$E:$E,$E45)),
100*(AM45-MINIFS(AM:AM,$E:$E,$E45))/(MAXIFS(AM:AM,$E:$E,$E45)-MINIFS(AM:AM,$E:$E,$E45))))</f>
        <v/>
      </c>
      <c r="DC45" s="223" t="str">
        <f t="array" ref="DC45">IF(AN45="","",
IF(INDEX(Settings!$H:$H,MATCH(DC$1,Settings!$G:$G,0))=TRUE,
100-100*(AN45-MINIFS(AN:AN,$E:$E,$E45))/(MAXIFS(AN:AN,$E:$E,$E45)-MINIFS(AN:AN,$E:$E,$E45)),
100*(AN45-MINIFS(AN:AN,$E:$E,$E45))/(MAXIFS(AN:AN,$E:$E,$E45)-MINIFS(AN:AN,$E:$E,$E45))))</f>
        <v/>
      </c>
      <c r="DD45" s="223" t="str">
        <f t="array" ref="DD45">IF(AO45="","",
IF(INDEX(Settings!$H:$H,MATCH(DD$1,Settings!$G:$G,0))=TRUE,
100-100*(AO45-MINIFS(AO:AO,$E:$E,$E45))/(MAXIFS(AO:AO,$E:$E,$E45)-MINIFS(AO:AO,$E:$E,$E45)),
100*(AO45-MINIFS(AO:AO,$E:$E,$E45))/(MAXIFS(AO:AO,$E:$E,$E45)-MINIFS(AO:AO,$E:$E,$E45))))</f>
        <v/>
      </c>
      <c r="DE45" s="223" t="str">
        <f t="array" ref="DE45">IF(AP45="","",
IF(INDEX(Settings!$H:$H,MATCH(DE$1,Settings!$G:$G,0))=TRUE,
100-100*(AP45-MINIFS(AP:AP,$E:$E,$E45))/(MAXIFS(AP:AP,$E:$E,$E45)-MINIFS(AP:AP,$E:$E,$E45)),
100*(AP45-MINIFS(AP:AP,$E:$E,$E45))/(MAXIFS(AP:AP,$E:$E,$E45)-MINIFS(AP:AP,$E:$E,$E45))))</f>
        <v/>
      </c>
      <c r="DF45" s="223" t="str">
        <f t="array" ref="DF45">IF(AQ45="","",
IF(INDEX(Settings!$H:$H,MATCH(DF$1,Settings!$G:$G,0))=TRUE,
100-100*(AQ45-MINIFS(AQ:AQ,$E:$E,$E45))/(MAXIFS(AQ:AQ,$E:$E,$E45)-MINIFS(AQ:AQ,$E:$E,$E45)),
100*(AQ45-MINIFS(AQ:AQ,$E:$E,$E45))/(MAXIFS(AQ:AQ,$E:$E,$E45)-MINIFS(AQ:AQ,$E:$E,$E45))))</f>
        <v/>
      </c>
      <c r="DG45" s="223" t="str">
        <f t="array" ref="DG45">IF(AR45="","",
IF(INDEX(Settings!$H:$H,MATCH(DG$1,Settings!$G:$G,0))=TRUE,
100-100*(AR45-MINIFS(AR:AR,$E:$E,$E45))/(MAXIFS(AR:AR,$E:$E,$E45)-MINIFS(AR:AR,$E:$E,$E45)),
100*(AR45-MINIFS(AR:AR,$E:$E,$E45))/(MAXIFS(AR:AR,$E:$E,$E45)-MINIFS(AR:AR,$E:$E,$E45))))</f>
        <v/>
      </c>
      <c r="DH45" s="223" t="str">
        <f t="array" ref="DH45">IF(AS45="","",
IF(INDEX(Settings!$H:$H,MATCH(DH$1,Settings!$G:$G,0))=TRUE,
100-100*(AS45-MINIFS(AS:AS,$E:$E,$E45))/(MAXIFS(AS:AS,$E:$E,$E45)-MINIFS(AS:AS,$E:$E,$E45)),
100*(AS45-MINIFS(AS:AS,$E:$E,$E45))/(MAXIFS(AS:AS,$E:$E,$E45)-MINIFS(AS:AS,$E:$E,$E45))))</f>
        <v/>
      </c>
      <c r="DI45" s="223" t="str">
        <f t="array" ref="DI45">IF(AT45="","",
IF(INDEX(Settings!$H:$H,MATCH(DI$1,Settings!$G:$G,0))=TRUE,
100-100*(AT45-MINIFS(AT:AT,$E:$E,$E45))/(MAXIFS(AT:AT,$E:$E,$E45)-MINIFS(AT:AT,$E:$E,$E45)),
100*(AT45-MINIFS(AT:AT,$E:$E,$E45))/(MAXIFS(AT:AT,$E:$E,$E45)-MINIFS(AT:AT,$E:$E,$E45))))</f>
        <v/>
      </c>
      <c r="DJ45" s="223" t="str">
        <f t="array" ref="DJ45">IF(AU45="","",
IF(INDEX(Settings!$H:$H,MATCH(DJ$1,Settings!$G:$G,0))=TRUE,
100-100*(AU45-MINIFS(AU:AU,$E:$E,$E45))/(MAXIFS(AU:AU,$E:$E,$E45)-MINIFS(AU:AU,$E:$E,$E45)),
100*(AU45-MINIFS(AU:AU,$E:$E,$E45))/(MAXIFS(AU:AU,$E:$E,$E45)-MINIFS(AU:AU,$E:$E,$E45))))</f>
        <v/>
      </c>
      <c r="DK45" s="223" t="str">
        <f t="array" ref="DK45">IF(AV45="","",
IF(INDEX(Settings!$H:$H,MATCH(DK$1,Settings!$G:$G,0))=TRUE,
100-100*(AV45-MINIFS(AV:AV,$E:$E,$E45))/(MAXIFS(AV:AV,$E:$E,$E45)-MINIFS(AV:AV,$E:$E,$E45)),
100*(AV45-MINIFS(AV:AV,$E:$E,$E45))/(MAXIFS(AV:AV,$E:$E,$E45)-MINIFS(AV:AV,$E:$E,$E45))))</f>
        <v/>
      </c>
      <c r="DL45" s="223" t="str">
        <f t="array" ref="DL45">IF(AW45="","",
IF(INDEX(Settings!$H:$H,MATCH(DL$1,Settings!$G:$G,0))=TRUE,
100-100*(AW45-MINIFS(AW:AW,$E:$E,$E45))/(MAXIFS(AW:AW,$E:$E,$E45)-MINIFS(AW:AW,$E:$E,$E45)),
100*(AW45-MINIFS(AW:AW,$E:$E,$E45))/(MAXIFS(AW:AW,$E:$E,$E45)-MINIFS(AW:AW,$E:$E,$E45))))</f>
        <v/>
      </c>
      <c r="DM45" s="223" t="str">
        <f t="array" ref="DM45">IF(AX45="","",
IF(INDEX(Settings!$H:$H,MATCH(DM$1,Settings!$G:$G,0))=TRUE,
100-100*(AX45-MINIFS(AX:AX,$E:$E,$E45))/(MAXIFS(AX:AX,$E:$E,$E45)-MINIFS(AX:AX,$E:$E,$E45)),
100*(AX45-MINIFS(AX:AX,$E:$E,$E45))/(MAXIFS(AX:AX,$E:$E,$E45)-MINIFS(AX:AX,$E:$E,$E45))))</f>
        <v/>
      </c>
      <c r="DN45" s="223" t="str">
        <f t="array" ref="DN45">IF(AY45="","",
IF(INDEX(Settings!$H:$H,MATCH(DN$1,Settings!$G:$G,0))=TRUE,
100-100*(AY45-MINIFS(AY:AY,$E:$E,$E45))/(MAXIFS(AY:AY,$E:$E,$E45)-MINIFS(AY:AY,$E:$E,$E45)),
100*(AY45-MINIFS(AY:AY,$E:$E,$E45))/(MAXIFS(AY:AY,$E:$E,$E45)-MINIFS(AY:AY,$E:$E,$E45))))</f>
        <v/>
      </c>
      <c r="DO45" s="223" t="str">
        <f t="array" ref="DO45">IF(AZ45="","",
IF(INDEX(Settings!$H:$H,MATCH(DO$1,Settings!$G:$G,0))=TRUE,
100-100*(AZ45-MINIFS(AZ:AZ,$E:$E,$E45))/(MAXIFS(AZ:AZ,$E:$E,$E45)-MINIFS(AZ:AZ,$E:$E,$E45)),
100*(AZ45-MINIFS(AZ:AZ,$E:$E,$E45))/(MAXIFS(AZ:AZ,$E:$E,$E45)-MINIFS(AZ:AZ,$E:$E,$E45))))</f>
        <v/>
      </c>
      <c r="DP45" s="223" t="str">
        <f t="array" ref="DP45">IF(BA45="","",
IF(INDEX(Settings!$H:$H,MATCH(DP$1,Settings!$G:$G,0))=TRUE,
100-100*(BA45-MINIFS(BA:BA,$E:$E,$E45))/(MAXIFS(BA:BA,$E:$E,$E45)-MINIFS(BA:BA,$E:$E,$E45)),
100*(BA45-MINIFS(BA:BA,$E:$E,$E45))/(MAXIFS(BA:BA,$E:$E,$E45)-MINIFS(BA:BA,$E:$E,$E45))))</f>
        <v/>
      </c>
      <c r="DQ45" s="223" t="str">
        <f t="array" ref="DQ45">IF(BB45="","",
IF(INDEX(Settings!$H:$H,MATCH(DQ$1,Settings!$G:$G,0))=TRUE,
100-100*(BB45-MINIFS(BB:BB,$E:$E,$E45))/(MAXIFS(BB:BB,$E:$E,$E45)-MINIFS(BB:BB,$E:$E,$E45)),
100*(BB45-MINIFS(BB:BB,$E:$E,$E45))/(MAXIFS(BB:BB,$E:$E,$E45)-MINIFS(BB:BB,$E:$E,$E45))))</f>
        <v/>
      </c>
      <c r="DR45" s="223" t="str">
        <f t="array" ref="DR45">IF(BC45="","",
IF(INDEX(Settings!$H:$H,MATCH(DR$1,Settings!$G:$G,0))=TRUE,
100-100*(BC45-MINIFS(BC:BC,$E:$E,$E45))/(MAXIFS(BC:BC,$E:$E,$E45)-MINIFS(BC:BC,$E:$E,$E45)),
100*(BC45-MINIFS(BC:BC,$E:$E,$E45))/(MAXIFS(BC:BC,$E:$E,$E45)-MINIFS(BC:BC,$E:$E,$E45))))</f>
        <v/>
      </c>
      <c r="DS45" s="223" t="str">
        <f t="array" ref="DS45">IF(BD45="","",
IF(INDEX(Settings!$H:$H,MATCH(DS$1,Settings!$G:$G,0))=TRUE,
100-100*(BD45-MINIFS(BD:BD,$E:$E,$E45))/(MAXIFS(BD:BD,$E:$E,$E45)-MINIFS(BD:BD,$E:$E,$E45)),
100*(BD45-MINIFS(BD:BD,$E:$E,$E45))/(MAXIFS(BD:BD,$E:$E,$E45)-MINIFS(BD:BD,$E:$E,$E45))))</f>
        <v/>
      </c>
      <c r="DT45" s="223" t="str">
        <f t="array" ref="DT45">IF(BE45="","",
IF(INDEX(Settings!$H:$H,MATCH(DT$1,Settings!$G:$G,0))=TRUE,
100-100*(BE45-MINIFS(BE:BE,$E:$E,$E45))/(MAXIFS(BE:BE,$E:$E,$E45)-MINIFS(BE:BE,$E:$E,$E45)),
100*(BE45-MINIFS(BE:BE,$E:$E,$E45))/(MAXIFS(BE:BE,$E:$E,$E45)-MINIFS(BE:BE,$E:$E,$E45))))</f>
        <v/>
      </c>
      <c r="DU45" s="223" t="str">
        <f t="array" ref="DU45">IF(BF45="","",
IF(INDEX(Settings!$H:$H,MATCH(DU$1,Settings!$G:$G,0))=TRUE,
100-100*(BF45-MINIFS(BF:BF,$E:$E,$E45))/(MAXIFS(BF:BF,$E:$E,$E45)-MINIFS(BF:BF,$E:$E,$E45)),
100*(BF45-MINIFS(BF:BF,$E:$E,$E45))/(MAXIFS(BF:BF,$E:$E,$E45)-MINIFS(BF:BF,$E:$E,$E45))))</f>
        <v/>
      </c>
      <c r="DV45" s="223" t="str">
        <f t="array" ref="DV45">IF(BG45="","",
IF(INDEX(Settings!$H:$H,MATCH(DV$1,Settings!$G:$G,0))=TRUE,
100-100*(BG45-MINIFS(BG:BG,$E:$E,$E45))/(MAXIFS(BG:BG,$E:$E,$E45)-MINIFS(BG:BG,$E:$E,$E45)),
100*(BG45-MINIFS(BG:BG,$E:$E,$E45))/(MAXIFS(BG:BG,$E:$E,$E45)-MINIFS(BG:BG,$E:$E,$E45))))</f>
        <v/>
      </c>
      <c r="DW45" s="223" t="str">
        <f t="array" ref="DW45">IF(BH45="","",
IF(INDEX(Settings!$H:$H,MATCH(DW$1,Settings!$G:$G,0))=TRUE,
100-100*(BH45-MINIFS(BH:BH,$E:$E,$E45))/(MAXIFS(BH:BH,$E:$E,$E45)-MINIFS(BH:BH,$E:$E,$E45)),
100*(BH45-MINIFS(BH:BH,$E:$E,$E45))/(MAXIFS(BH:BH,$E:$E,$E45)-MINIFS(BH:BH,$E:$E,$E45))))</f>
        <v/>
      </c>
      <c r="DX45" s="223" t="str">
        <f t="array" ref="DX45">IF(BI45="","",
IF(INDEX(Settings!$H:$H,MATCH(DX$1,Settings!$G:$G,0))=TRUE,
100-100*(BI45-MINIFS(BI:BI,$E:$E,$E45))/(MAXIFS(BI:BI,$E:$E,$E45)-MINIFS(BI:BI,$E:$E,$E45)),
100*(BI45-MINIFS(BI:BI,$E:$E,$E45))/(MAXIFS(BI:BI,$E:$E,$E45)-MINIFS(BI:BI,$E:$E,$E45))))</f>
        <v/>
      </c>
      <c r="DY45" s="223" t="str">
        <f t="array" ref="DY45">IF(BJ45="","",
IF(INDEX(Settings!$H:$H,MATCH(DY$1,Settings!$G:$G,0))=TRUE,
100-100*(BJ45-MINIFS(BJ:BJ,$E:$E,$E45))/(MAXIFS(BJ:BJ,$E:$E,$E45)-MINIFS(BJ:BJ,$E:$E,$E45)),
100*(BJ45-MINIFS(BJ:BJ,$E:$E,$E45))/(MAXIFS(BJ:BJ,$E:$E,$E45)-MINIFS(BJ:BJ,$E:$E,$E45))))</f>
        <v/>
      </c>
      <c r="DZ45" s="225"/>
      <c r="EA45" s="225"/>
      <c r="EB45" s="225" t="str">
        <f t="shared" si="8"/>
        <v/>
      </c>
      <c r="EC45" s="225" t="str">
        <f t="shared" si="9"/>
        <v/>
      </c>
      <c r="ED45" s="225" t="str">
        <f t="shared" si="10"/>
        <v/>
      </c>
      <c r="EE45" s="225" t="str">
        <f t="shared" si="11"/>
        <v/>
      </c>
      <c r="EF45" s="225" t="str">
        <f t="shared" si="12"/>
        <v/>
      </c>
      <c r="EG45" s="225" t="str">
        <f t="shared" si="13"/>
        <v/>
      </c>
      <c r="EH45" s="225"/>
      <c r="EI45" s="225"/>
      <c r="EJ45" s="225"/>
      <c r="EK45" s="225"/>
      <c r="EL45" s="225"/>
      <c r="EM45" s="225"/>
    </row>
    <row r="46">
      <c r="A46" s="231"/>
      <c r="B46" s="231"/>
      <c r="C46" s="231"/>
      <c r="D46" s="231" t="str">
        <f t="array" ref="D46">IFERROR(INDEX(Profiles!$B:$B,MATCH($A46,Profiles!$A:$A,0)),"")</f>
        <v/>
      </c>
      <c r="E46" s="231"/>
      <c r="F46" s="231"/>
      <c r="G46" s="231"/>
      <c r="H46" s="231"/>
      <c r="I46" s="231" t="str">
        <f>IF(A46="","",IF(Settings!$N$3="DATE",F46&amp;": "&amp;TEXT(B46,"M/DD/YY"),F46&amp;": "&amp;H46))</f>
        <v/>
      </c>
      <c r="J46" s="231"/>
      <c r="K46" s="231"/>
      <c r="L46" s="231"/>
      <c r="M46" s="232" t="str">
        <f t="shared" si="14"/>
        <v/>
      </c>
      <c r="N46" s="231"/>
      <c r="O46" s="231"/>
      <c r="P46" s="231"/>
      <c r="Q46" s="231"/>
      <c r="R46" s="231"/>
      <c r="S46" s="230" t="str">
        <f>IFERROR(VLOOKUP(AF46, 'YOYO IR Scores'!A:C, 3, FALSE), "")
</f>
        <v/>
      </c>
      <c r="T46" s="231"/>
      <c r="U46" s="231"/>
      <c r="V46" s="231"/>
      <c r="W46" s="231"/>
      <c r="X46" s="233" t="str">
        <f t="shared" si="4"/>
        <v/>
      </c>
      <c r="Y46" s="234" t="str">
        <f t="shared" si="5"/>
        <v/>
      </c>
      <c r="Z46" s="234" t="str">
        <f t="shared" si="6"/>
        <v/>
      </c>
      <c r="AA46" s="233" t="str">
        <f t="shared" si="7"/>
        <v/>
      </c>
      <c r="AB46" s="232"/>
      <c r="AC46" s="232"/>
      <c r="AD46" s="232"/>
      <c r="AE46" s="232" t="str">
        <f>IFERROR(VLOOKUP(AF46, 'YOYO IR Scores'!A:C, 2, FALSE), "")</f>
        <v/>
      </c>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t="str">
        <f t="array" ref="BK46">IF(J46="","",
IF(INDEX(Settings!$H:$H,MATCH(BY$1,Settings!$G:$G,0))=TRUE,
100-100*(J46-MIN(J:J))/(MAX(J:J)-MIN(J:J)),
100*(J46-MIN(J:J))/(MAX(J:J)-MIN(J:J))))</f>
        <v/>
      </c>
      <c r="BL46" s="232" t="str">
        <f t="array" ref="BL46">IF(J46="","",
IF(INDEX(Settings!$H:$H,MATCH(BY$1,Settings!$G:$G,0))=TRUE,
100-100*(J46-MINIFS(J:J,$E:$E,$E46))/(MAXIFS(J:J,$E:$E,$E46)-MINIFS(J:J,$E:$E,$E46)),
100*(J46-MINIFS(J:J,$E:$E,$E46))/(MAXIFS(J:J,$E:$E,$E46)-MINIFS(J:J,$E:$E,$E46))))</f>
        <v/>
      </c>
      <c r="BM46" s="232" t="str">
        <f t="array" ref="BM46">IF(J46="","",
IF(INDEX(Settings!$H:$H,MATCH(BY$1,Settings!$G:$G,0))=TRUE,
100-100*(J46-MINIFS(J:J,$E:$E,$E46,$I:$I,$I46))/(MAXIFS(J:J,$E:$E,$E46,$I:$I,$I46)-MINIFS(J:J,$E:$E,$E46,$I:$I,$I46)),
100*(J46-MINIFS(J:J,$E:$E,$E46,$I:$I,$I46))/(MAXIFS(J:J,$E:$E,$E46,$I:$I,$I46)-MINIFS(J:J,$E:$E,$E46,$I:$I,$I46))))</f>
        <v/>
      </c>
      <c r="BN46" s="231" t="str">
        <f t="array" ref="BN46">IF(J46="","",
IF(INDEX(Settings!$H:$H,MATCH(BY$1,Settings!$G:$G,0))=TRUE,
100-100*PERCENTRANK(J:J,J46),
100*PERCENTRANK(J:J,J46)))</f>
        <v/>
      </c>
      <c r="BO46" s="231" t="str">
        <f>IFERROR(__xludf.DUMMYFUNCTION("IF(J46="""","""",
IF(INDEX(Settings!$H:$H,MATCH(BY$1,Settings!$G:$G,0))=TRUE,
100-100*PERCENTRANK(FILTER(J:J,$E:$E=$E46),J46),
100*PERCENTRANK(FILTER(J:J,$E:$E=$E46),J46)))"),"")</f>
        <v/>
      </c>
      <c r="BP46" s="231" t="str">
        <f>IFERROR(__xludf.DUMMYFUNCTION("IF(J46="""","""",
IF(INDEX(Settings!$H:$H,MATCH(BY$1,Settings!$G:$G,0))=TRUE,
100-100*PERCENTRANK(FILTER(J:J,$E:$E=$E46,$I:$I=$I46),J46),
100*PERCENTRANK(FILTER(J:J,$E:$E=$E46,$I:$I=$I46),J46)))"),"")</f>
        <v/>
      </c>
      <c r="BQ46" s="233" t="str">
        <f t="array" ref="BQ46">IF(J46="","",
IF(INDEX(Settings!$H:$H,MATCH(BY$1,Settings!$G:$G,0))=TRUE,
-1*(J46-AVERAGE(J:J))/STDEV(J:J),
(J46-AVERAGE(J:J))/STDEV(J:J)))</f>
        <v/>
      </c>
      <c r="BR46" s="233" t="str">
        <f>IFERROR(__xludf.DUMMYFUNCTION("IF(J46="""","""",
IF(INDEX(Settings!$H:$H,MATCH(BY$1,Settings!$G:$G,0))=TRUE,
-1*(J46-AVERAGEIFS(J:J,$E:$E,$E46))/STDEV(FILTER(J:J,$E:$E=$E46)),
(J46-AVERAGEIFS(J:J,$E:$E,$E46))/STDEV(FILTER(J:J,$E:$E=$E46))))"),"")</f>
        <v/>
      </c>
      <c r="BS46" s="233"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1"/>
      <c r="BX46" s="231"/>
      <c r="BY46" s="232" t="str">
        <f t="array" ref="BY46">IF(J46="","",
IF(INDEX(Settings!$H:$H,MATCH(BY$1,Settings!$G:$G,0))=TRUE,
100-100*(J46-MINIFS(J:J,$E:$E,$E46))/(MAXIFS(J:J,$E:$E,$E46)-MINIFS(J:J,$E:$E,$E46)),
100*(J46-MINIFS(J:J,$E:$E,$E46))/(MAXIFS(J:J,$E:$E,$E46)-MINIFS(J:J,$E:$E,$E46))))</f>
        <v/>
      </c>
      <c r="BZ46" s="232" t="str">
        <f t="array" ref="BZ46">IF(K46="","",
IF(INDEX(Settings!$H:$H,MATCH(BZ$1,Settings!$G:$G,0))=TRUE,
100-100*(K46-MINIFS(K:K,$E:$E,$E46))/(MAXIFS(K:K,$E:$E,$E46)-MINIFS(K:K,$E:$E,$E46)),
100*(K46-MINIFS(K:K,$E:$E,$E46))/(MAXIFS(K:K,$E:$E,$E46)-MINIFS(K:K,$E:$E,$E46))))</f>
        <v/>
      </c>
      <c r="CA46" s="232" t="str">
        <f t="array" ref="CA46">IF(L46="","",
IF(INDEX(Settings!$H:$H,MATCH(CA$1,Settings!$G:$G,0))=TRUE,
100-100*(L46-MINIFS(L:L,$E:$E,$E46))/(MAXIFS(L:L,$E:$E,$E46)-MINIFS(L:L,$E:$E,$E46)),
100*(L46-MINIFS(L:L,$E:$E,$E46))/(MAXIFS(L:L,$E:$E,$E46)-MINIFS(L:L,$E:$E,$E46))))</f>
        <v/>
      </c>
      <c r="CB46" s="232" t="str">
        <f t="array" ref="CB46">IF(M46="","",
IF(INDEX(Settings!$H:$H,MATCH(CB$1,Settings!$G:$G,0))=TRUE,
100-100*(M46-MINIFS(M:M,$E:$E,$E46))/(MAXIFS(M:M,$E:$E,$E46)-MINIFS(M:M,$E:$E,$E46)),
100*(M46-MINIFS(M:M,$E:$E,$E46))/(MAXIFS(M:M,$E:$E,$E46)-MINIFS(M:M,$E:$E,$E46))))</f>
        <v/>
      </c>
      <c r="CC46" s="232" t="str">
        <f t="array" ref="CC46">IF(N46="","",
IF(INDEX(Settings!$H:$H,MATCH(CC$1,Settings!$G:$G,0))=TRUE,
100-100*(N46-MINIFS(N:N,$E:$E,$E46))/(MAXIFS(N:N,$E:$E,$E46)-MINIFS(N:N,$E:$E,$E46)),
100*(N46-MINIFS(N:N,$E:$E,$E46))/(MAXIFS(N:N,$E:$E,$E46)-MINIFS(N:N,$E:$E,$E46))))</f>
        <v/>
      </c>
      <c r="CD46" s="232" t="str">
        <f t="array" ref="CD46">IF(O46="","",
IF(INDEX(Settings!$H:$H,MATCH(CD$1,Settings!$G:$G,0))=TRUE,
100-100*(O46-MINIFS(O:O,$E:$E,$E46))/(MAXIFS(O:O,$E:$E,$E46)-MINIFS(O:O,$E:$E,$E46)),
100*(O46-MINIFS(O:O,$E:$E,$E46))/(MAXIFS(O:O,$E:$E,$E46)-MINIFS(O:O,$E:$E,$E46))))</f>
        <v/>
      </c>
      <c r="CE46" s="232" t="str">
        <f t="array" ref="CE46">IF(P46="","",
IF(INDEX(Settings!$H:$H,MATCH(CE$1,Settings!$G:$G,0))=TRUE,
100-100*(P46-MINIFS(P:P,$E:$E,$E46))/(MAXIFS(P:P,$E:$E,$E46)-MINIFS(P:P,$E:$E,$E46)),
100*(P46-MINIFS(P:P,$E:$E,$E46))/(MAXIFS(P:P,$E:$E,$E46)-MINIFS(P:P,$E:$E,$E46))))</f>
        <v/>
      </c>
      <c r="CF46" s="232" t="str">
        <f t="array" ref="CF46">IF(Q46="","",
IF(INDEX(Settings!$H:$H,MATCH(CF$1,Settings!$G:$G,0))=TRUE,
100-100*(Q46-MINIFS(Q:Q,$E:$E,$E46))/(MAXIFS(Q:Q,$E:$E,$E46)-MINIFS(Q:Q,$E:$E,$E46)),
100*(Q46-MINIFS(Q:Q,$E:$E,$E46))/(MAXIFS(Q:Q,$E:$E,$E46)-MINIFS(Q:Q,$E:$E,$E46))))</f>
        <v/>
      </c>
      <c r="CG46" s="232" t="str">
        <f t="array" ref="CG46">IF(R46="","",
IF(INDEX(Settings!$H:$H,MATCH(CG$1,Settings!$G:$G,0))=TRUE,
100-100*(R46-MINIFS(R:R,$E:$E,$E46))/(MAXIFS(R:R,$E:$E,$E46)-MINIFS(R:R,$E:$E,$E46)),
100*(R46-MINIFS(R:R,$E:$E,$E46))/(MAXIFS(R:R,$E:$E,$E46)-MINIFS(R:R,$E:$E,$E46))))</f>
        <v/>
      </c>
      <c r="CH46" s="232" t="str">
        <f t="array" ref="CH46">IF(S46="","",
IF(INDEX(Settings!$H:$H,MATCH(CH$1,Settings!$G:$G,0))=TRUE,
100-100*(S46-MINIFS(S:S,$E:$E,$E46))/(MAXIFS(S:S,$E:$E,$E46)-MINIFS(S:S,$E:$E,$E46)),
100*(S46-MINIFS(S:S,$E:$E,$E46))/(MAXIFS(S:S,$E:$E,$E46)-MINIFS(S:S,$E:$E,$E46))))</f>
        <v/>
      </c>
      <c r="CI46" s="232" t="str">
        <f t="array" ref="CI46">IF(T46="","",
IF(INDEX(Settings!$H:$H,MATCH(CI$1,Settings!$G:$G,0))=TRUE,
100-100*(T46-MINIFS(T:T,$E:$E,$E46))/(MAXIFS(T:T,$E:$E,$E46)-MINIFS(T:T,$E:$E,$E46)),
100*(T46-MINIFS(T:T,$E:$E,$E46))/(MAXIFS(T:T,$E:$E,$E46)-MINIFS(T:T,$E:$E,$E46))))</f>
        <v/>
      </c>
      <c r="CJ46" s="232" t="str">
        <f t="array" ref="CJ46">IF(U46="","",
IF(INDEX(Settings!$H:$H,MATCH(CJ$1,Settings!$G:$G,0))=TRUE,
100-100*(U46-MINIFS(U:U,$E:$E,$E46))/(MAXIFS(U:U,$E:$E,$E46)-MINIFS(U:U,$E:$E,$E46)),
100*(U46-MINIFS(U:U,$E:$E,$E46))/(MAXIFS(U:U,$E:$E,$E46)-MINIFS(U:U,$E:$E,$E46))))</f>
        <v/>
      </c>
      <c r="CK46" s="232" t="str">
        <f t="array" ref="CK46">IF(V46="","",
IF(INDEX(Settings!$H:$H,MATCH(CK$1,Settings!$G:$G,0))=TRUE,
100-100*(V46-MINIFS(V:V,$E:$E,$E46))/(MAXIFS(V:V,$E:$E,$E46)-MINIFS(V:V,$E:$E,$E46)),
100*(V46-MINIFS(V:V,$E:$E,$E46))/(MAXIFS(V:V,$E:$E,$E46)-MINIFS(V:V,$E:$E,$E46))))</f>
        <v/>
      </c>
      <c r="CL46" s="232" t="str">
        <f t="array" ref="CL46">IF(W46="","",
IF(INDEX(Settings!$H:$H,MATCH(CL$1,Settings!$G:$G,0))=TRUE,
100-100*(W46-MINIFS(W:W,$E:$E,$E46))/(MAXIFS(W:W,$E:$E,$E46)-MINIFS(W:W,$E:$E,$E46)),
100*(W46-MINIFS(W:W,$E:$E,$E46))/(MAXIFS(W:W,$E:$E,$E46)-MINIFS(W:W,$E:$E,$E46))))</f>
        <v/>
      </c>
      <c r="CM46" s="232" t="str">
        <f t="array" ref="CM46">IF(X46="","",
IF(INDEX(Settings!$H:$H,MATCH(CM$1,Settings!$G:$G,0))=TRUE,
100-100*(X46-MINIFS(X:X,$E:$E,$E46))/(MAXIFS(X:X,$E:$E,$E46)-MINIFS(X:X,$E:$E,$E46)),
100*(X46-MINIFS(X:X,$E:$E,$E46))/(MAXIFS(X:X,$E:$E,$E46)-MINIFS(X:X,$E:$E,$E46))))</f>
        <v/>
      </c>
      <c r="CN46" s="232" t="str">
        <f t="array" ref="CN46">IF(Y46="","",
IF(INDEX(Settings!$H:$H,MATCH(CN$1,Settings!$G:$G,0))=TRUE,
100-100*(Y46-MINIFS(Y:Y,$E:$E,$E46))/(MAXIFS(Y:Y,$E:$E,$E46)-MINIFS(Y:Y,$E:$E,$E46)),
100*(Y46-MINIFS(Y:Y,$E:$E,$E46))/(MAXIFS(Y:Y,$E:$E,$E46)-MINIFS(Y:Y,$E:$E,$E46))))</f>
        <v/>
      </c>
      <c r="CO46" s="232" t="str">
        <f t="array" ref="CO46">IF(Z46="","",
IF(INDEX(Settings!$H:$H,MATCH(CO$1,Settings!$G:$G,0))=TRUE,
100-100*(Z46-MINIFS(Z:Z,$E:$E,$E46))/(MAXIFS(Z:Z,$E:$E,$E46)-MINIFS(Z:Z,$E:$E,$E46)),
100*(Z46-MINIFS(Z:Z,$E:$E,$E46))/(MAXIFS(Z:Z,$E:$E,$E46)-MINIFS(Z:Z,$E:$E,$E46))))</f>
        <v/>
      </c>
      <c r="CP46" s="232" t="str">
        <f t="array" ref="CP46">IF(AA46="","",
IF(INDEX(Settings!$H:$H,MATCH(CP$1,Settings!$G:$G,0))=TRUE,
100-100*(AA46-MINIFS(AA:AA,$E:$E,$E46))/(MAXIFS(AA:AA,$E:$E,$E46)-MINIFS(AA:AA,$E:$E,$E46)),
100*(AA46-MINIFS(AA:AA,$E:$E,$E46))/(MAXIFS(AA:AA,$E:$E,$E46)-MINIFS(AA:AA,$E:$E,$E46))))</f>
        <v/>
      </c>
      <c r="CQ46" s="232" t="str">
        <f t="array" ref="CQ46">IF(AB46="","",
IF(INDEX(Settings!$H:$H,MATCH(CQ$1,Settings!$G:$G,0))=TRUE,
100-100*(AB46-MINIFS(AB:AB,$E:$E,$E46))/(MAXIFS(AB:AB,$E:$E,$E46)-MINIFS(AB:AB,$E:$E,$E46)),
100*(AB46-MINIFS(AB:AB,$E:$E,$E46))/(MAXIFS(AB:AB,$E:$E,$E46)-MINIFS(AB:AB,$E:$E,$E46))))</f>
        <v/>
      </c>
      <c r="CR46" s="232" t="str">
        <f t="array" ref="CR46">IF(AC46="","",
IF(INDEX(Settings!$H:$H,MATCH(CR$1,Settings!$G:$G,0))=TRUE,
100-100*(AC46-MINIFS(AC:AC,$E:$E,$E46))/(MAXIFS(AC:AC,$E:$E,$E46)-MINIFS(AC:AC,$E:$E,$E46)),
100*(AC46-MINIFS(AC:AC,$E:$E,$E46))/(MAXIFS(AC:AC,$E:$E,$E46)-MINIFS(AC:AC,$E:$E,$E46))))</f>
        <v/>
      </c>
      <c r="CS46" s="232" t="str">
        <f t="array" ref="CS46">IF(AD46="","",
IF(INDEX(Settings!$H:$H,MATCH(CS$1,Settings!$G:$G,0))=TRUE,
100-100*(AD46-MINIFS(AD:AD,$E:$E,$E46))/(MAXIFS(AD:AD,$E:$E,$E46)-MINIFS(AD:AD,$E:$E,$E46)),
100*(AD46-MINIFS(AD:AD,$E:$E,$E46))/(MAXIFS(AD:AD,$E:$E,$E46)-MINIFS(AD:AD,$E:$E,$E46))))</f>
        <v/>
      </c>
      <c r="CT46" s="232" t="str">
        <f t="array" ref="CT46">IF(AE46="","",
IF(INDEX(Settings!$H:$H,MATCH(CT$1,Settings!$G:$G,0))=TRUE,
100-100*(AE46-MINIFS(AE:AE,$E:$E,$E46))/(MAXIFS(AE:AE,$E:$E,$E46)-MINIFS(AE:AE,$E:$E,$E46)),
100*(AE46-MINIFS(AE:AE,$E:$E,$E46))/(MAXIFS(AE:AE,$E:$E,$E46)-MINIFS(AE:AE,$E:$E,$E46))))</f>
        <v/>
      </c>
      <c r="CU46" s="232" t="str">
        <f t="array" ref="CU46">IF(AF46="","",
IF(INDEX(Settings!$H:$H,MATCH(CU$1,Settings!$G:$G,0))=TRUE,
100-100*(AF46-MINIFS(AF:AF,$E:$E,$E46))/(MAXIFS(AF:AF,$E:$E,$E46)-MINIFS(AF:AF,$E:$E,$E46)),
100*(AF46-MINIFS(AF:AF,$E:$E,$E46))/(MAXIFS(AF:AF,$E:$E,$E46)-MINIFS(AF:AF,$E:$E,$E46))))</f>
        <v/>
      </c>
      <c r="CV46" s="232" t="str">
        <f t="array" ref="CV46">IF(AG46="","",
IF(INDEX(Settings!$H:$H,MATCH(CV$1,Settings!$G:$G,0))=TRUE,
100-100*(AG46-MINIFS(AG:AG,$E:$E,$E46))/(MAXIFS(AG:AG,$E:$E,$E46)-MINIFS(AG:AG,$E:$E,$E46)),
100*(AG46-MINIFS(AG:AG,$E:$E,$E46))/(MAXIFS(AG:AG,$E:$E,$E46)-MINIFS(AG:AG,$E:$E,$E46))))</f>
        <v/>
      </c>
      <c r="CW46" s="232" t="str">
        <f t="array" ref="CW46">IF(AH46="","",
IF(INDEX(Settings!$H:$H,MATCH(CW$1,Settings!$G:$G,0))=TRUE,
100-100*(AH46-MINIFS(AH:AH,$E:$E,$E46))/(MAXIFS(AH:AH,$E:$E,$E46)-MINIFS(AH:AH,$E:$E,$E46)),
100*(AH46-MINIFS(AH:AH,$E:$E,$E46))/(MAXIFS(AH:AH,$E:$E,$E46)-MINIFS(AH:AH,$E:$E,$E46))))</f>
        <v/>
      </c>
      <c r="CX46" s="232" t="str">
        <f t="array" ref="CX46">IF(AI46="","",
IF(INDEX(Settings!$H:$H,MATCH(CX$1,Settings!$G:$G,0))=TRUE,
100-100*(AI46-MINIFS(AI:AI,$E:$E,$E46))/(MAXIFS(AI:AI,$E:$E,$E46)-MINIFS(AI:AI,$E:$E,$E46)),
100*(AI46-MINIFS(AI:AI,$E:$E,$E46))/(MAXIFS(AI:AI,$E:$E,$E46)-MINIFS(AI:AI,$E:$E,$E46))))</f>
        <v/>
      </c>
      <c r="CY46" s="232" t="str">
        <f t="array" ref="CY46">IF(AJ46="","",
IF(INDEX(Settings!$H:$H,MATCH(CY$1,Settings!$G:$G,0))=TRUE,
100-100*(AJ46-MINIFS(AJ:AJ,$E:$E,$E46))/(MAXIFS(AJ:AJ,$E:$E,$E46)-MINIFS(AJ:AJ,$E:$E,$E46)),
100*(AJ46-MINIFS(AJ:AJ,$E:$E,$E46))/(MAXIFS(AJ:AJ,$E:$E,$E46)-MINIFS(AJ:AJ,$E:$E,$E46))))</f>
        <v/>
      </c>
      <c r="CZ46" s="232" t="str">
        <f t="array" ref="CZ46">IF(AK46="","",
IF(INDEX(Settings!$H:$H,MATCH(CZ$1,Settings!$G:$G,0))=TRUE,
100-100*(AK46-MINIFS(AK:AK,$E:$E,$E46))/(MAXIFS(AK:AK,$E:$E,$E46)-MINIFS(AK:AK,$E:$E,$E46)),
100*(AK46-MINIFS(AK:AK,$E:$E,$E46))/(MAXIFS(AK:AK,$E:$E,$E46)-MINIFS(AK:AK,$E:$E,$E46))))</f>
        <v/>
      </c>
      <c r="DA46" s="232" t="str">
        <f t="array" ref="DA46">IF(AL46="","",
IF(INDEX(Settings!$H:$H,MATCH(DA$1,Settings!$G:$G,0))=TRUE,
100-100*(AL46-MINIFS(AL:AL,$E:$E,$E46))/(MAXIFS(AL:AL,$E:$E,$E46)-MINIFS(AL:AL,$E:$E,$E46)),
100*(AL46-MINIFS(AL:AL,$E:$E,$E46))/(MAXIFS(AL:AL,$E:$E,$E46)-MINIFS(AL:AL,$E:$E,$E46))))</f>
        <v/>
      </c>
      <c r="DB46" s="232" t="str">
        <f t="array" ref="DB46">IF(AM46="","",
IF(INDEX(Settings!$H:$H,MATCH(DB$1,Settings!$G:$G,0))=TRUE,
100-100*(AM46-MINIFS(AM:AM,$E:$E,$E46))/(MAXIFS(AM:AM,$E:$E,$E46)-MINIFS(AM:AM,$E:$E,$E46)),
100*(AM46-MINIFS(AM:AM,$E:$E,$E46))/(MAXIFS(AM:AM,$E:$E,$E46)-MINIFS(AM:AM,$E:$E,$E46))))</f>
        <v/>
      </c>
      <c r="DC46" s="232" t="str">
        <f t="array" ref="DC46">IF(AN46="","",
IF(INDEX(Settings!$H:$H,MATCH(DC$1,Settings!$G:$G,0))=TRUE,
100-100*(AN46-MINIFS(AN:AN,$E:$E,$E46))/(MAXIFS(AN:AN,$E:$E,$E46)-MINIFS(AN:AN,$E:$E,$E46)),
100*(AN46-MINIFS(AN:AN,$E:$E,$E46))/(MAXIFS(AN:AN,$E:$E,$E46)-MINIFS(AN:AN,$E:$E,$E46))))</f>
        <v/>
      </c>
      <c r="DD46" s="232" t="str">
        <f t="array" ref="DD46">IF(AO46="","",
IF(INDEX(Settings!$H:$H,MATCH(DD$1,Settings!$G:$G,0))=TRUE,
100-100*(AO46-MINIFS(AO:AO,$E:$E,$E46))/(MAXIFS(AO:AO,$E:$E,$E46)-MINIFS(AO:AO,$E:$E,$E46)),
100*(AO46-MINIFS(AO:AO,$E:$E,$E46))/(MAXIFS(AO:AO,$E:$E,$E46)-MINIFS(AO:AO,$E:$E,$E46))))</f>
        <v/>
      </c>
      <c r="DE46" s="232" t="str">
        <f t="array" ref="DE46">IF(AP46="","",
IF(INDEX(Settings!$H:$H,MATCH(DE$1,Settings!$G:$G,0))=TRUE,
100-100*(AP46-MINIFS(AP:AP,$E:$E,$E46))/(MAXIFS(AP:AP,$E:$E,$E46)-MINIFS(AP:AP,$E:$E,$E46)),
100*(AP46-MINIFS(AP:AP,$E:$E,$E46))/(MAXIFS(AP:AP,$E:$E,$E46)-MINIFS(AP:AP,$E:$E,$E46))))</f>
        <v/>
      </c>
      <c r="DF46" s="232" t="str">
        <f t="array" ref="DF46">IF(AQ46="","",
IF(INDEX(Settings!$H:$H,MATCH(DF$1,Settings!$G:$G,0))=TRUE,
100-100*(AQ46-MINIFS(AQ:AQ,$E:$E,$E46))/(MAXIFS(AQ:AQ,$E:$E,$E46)-MINIFS(AQ:AQ,$E:$E,$E46)),
100*(AQ46-MINIFS(AQ:AQ,$E:$E,$E46))/(MAXIFS(AQ:AQ,$E:$E,$E46)-MINIFS(AQ:AQ,$E:$E,$E46))))</f>
        <v/>
      </c>
      <c r="DG46" s="232" t="str">
        <f t="array" ref="DG46">IF(AR46="","",
IF(INDEX(Settings!$H:$H,MATCH(DG$1,Settings!$G:$G,0))=TRUE,
100-100*(AR46-MINIFS(AR:AR,$E:$E,$E46))/(MAXIFS(AR:AR,$E:$E,$E46)-MINIFS(AR:AR,$E:$E,$E46)),
100*(AR46-MINIFS(AR:AR,$E:$E,$E46))/(MAXIFS(AR:AR,$E:$E,$E46)-MINIFS(AR:AR,$E:$E,$E46))))</f>
        <v/>
      </c>
      <c r="DH46" s="232" t="str">
        <f t="array" ref="DH46">IF(AS46="","",
IF(INDEX(Settings!$H:$H,MATCH(DH$1,Settings!$G:$G,0))=TRUE,
100-100*(AS46-MINIFS(AS:AS,$E:$E,$E46))/(MAXIFS(AS:AS,$E:$E,$E46)-MINIFS(AS:AS,$E:$E,$E46)),
100*(AS46-MINIFS(AS:AS,$E:$E,$E46))/(MAXIFS(AS:AS,$E:$E,$E46)-MINIFS(AS:AS,$E:$E,$E46))))</f>
        <v/>
      </c>
      <c r="DI46" s="232" t="str">
        <f t="array" ref="DI46">IF(AT46="","",
IF(INDEX(Settings!$H:$H,MATCH(DI$1,Settings!$G:$G,0))=TRUE,
100-100*(AT46-MINIFS(AT:AT,$E:$E,$E46))/(MAXIFS(AT:AT,$E:$E,$E46)-MINIFS(AT:AT,$E:$E,$E46)),
100*(AT46-MINIFS(AT:AT,$E:$E,$E46))/(MAXIFS(AT:AT,$E:$E,$E46)-MINIFS(AT:AT,$E:$E,$E46))))</f>
        <v/>
      </c>
      <c r="DJ46" s="232" t="str">
        <f t="array" ref="DJ46">IF(AU46="","",
IF(INDEX(Settings!$H:$H,MATCH(DJ$1,Settings!$G:$G,0))=TRUE,
100-100*(AU46-MINIFS(AU:AU,$E:$E,$E46))/(MAXIFS(AU:AU,$E:$E,$E46)-MINIFS(AU:AU,$E:$E,$E46)),
100*(AU46-MINIFS(AU:AU,$E:$E,$E46))/(MAXIFS(AU:AU,$E:$E,$E46)-MINIFS(AU:AU,$E:$E,$E46))))</f>
        <v/>
      </c>
      <c r="DK46" s="232" t="str">
        <f t="array" ref="DK46">IF(AV46="","",
IF(INDEX(Settings!$H:$H,MATCH(DK$1,Settings!$G:$G,0))=TRUE,
100-100*(AV46-MINIFS(AV:AV,$E:$E,$E46))/(MAXIFS(AV:AV,$E:$E,$E46)-MINIFS(AV:AV,$E:$E,$E46)),
100*(AV46-MINIFS(AV:AV,$E:$E,$E46))/(MAXIFS(AV:AV,$E:$E,$E46)-MINIFS(AV:AV,$E:$E,$E46))))</f>
        <v/>
      </c>
      <c r="DL46" s="232" t="str">
        <f t="array" ref="DL46">IF(AW46="","",
IF(INDEX(Settings!$H:$H,MATCH(DL$1,Settings!$G:$G,0))=TRUE,
100-100*(AW46-MINIFS(AW:AW,$E:$E,$E46))/(MAXIFS(AW:AW,$E:$E,$E46)-MINIFS(AW:AW,$E:$E,$E46)),
100*(AW46-MINIFS(AW:AW,$E:$E,$E46))/(MAXIFS(AW:AW,$E:$E,$E46)-MINIFS(AW:AW,$E:$E,$E46))))</f>
        <v/>
      </c>
      <c r="DM46" s="232" t="str">
        <f t="array" ref="DM46">IF(AX46="","",
IF(INDEX(Settings!$H:$H,MATCH(DM$1,Settings!$G:$G,0))=TRUE,
100-100*(AX46-MINIFS(AX:AX,$E:$E,$E46))/(MAXIFS(AX:AX,$E:$E,$E46)-MINIFS(AX:AX,$E:$E,$E46)),
100*(AX46-MINIFS(AX:AX,$E:$E,$E46))/(MAXIFS(AX:AX,$E:$E,$E46)-MINIFS(AX:AX,$E:$E,$E46))))</f>
        <v/>
      </c>
      <c r="DN46" s="232" t="str">
        <f t="array" ref="DN46">IF(AY46="","",
IF(INDEX(Settings!$H:$H,MATCH(DN$1,Settings!$G:$G,0))=TRUE,
100-100*(AY46-MINIFS(AY:AY,$E:$E,$E46))/(MAXIFS(AY:AY,$E:$E,$E46)-MINIFS(AY:AY,$E:$E,$E46)),
100*(AY46-MINIFS(AY:AY,$E:$E,$E46))/(MAXIFS(AY:AY,$E:$E,$E46)-MINIFS(AY:AY,$E:$E,$E46))))</f>
        <v/>
      </c>
      <c r="DO46" s="232" t="str">
        <f t="array" ref="DO46">IF(AZ46="","",
IF(INDEX(Settings!$H:$H,MATCH(DO$1,Settings!$G:$G,0))=TRUE,
100-100*(AZ46-MINIFS(AZ:AZ,$E:$E,$E46))/(MAXIFS(AZ:AZ,$E:$E,$E46)-MINIFS(AZ:AZ,$E:$E,$E46)),
100*(AZ46-MINIFS(AZ:AZ,$E:$E,$E46))/(MAXIFS(AZ:AZ,$E:$E,$E46)-MINIFS(AZ:AZ,$E:$E,$E46))))</f>
        <v/>
      </c>
      <c r="DP46" s="232" t="str">
        <f t="array" ref="DP46">IF(BA46="","",
IF(INDEX(Settings!$H:$H,MATCH(DP$1,Settings!$G:$G,0))=TRUE,
100-100*(BA46-MINIFS(BA:BA,$E:$E,$E46))/(MAXIFS(BA:BA,$E:$E,$E46)-MINIFS(BA:BA,$E:$E,$E46)),
100*(BA46-MINIFS(BA:BA,$E:$E,$E46))/(MAXIFS(BA:BA,$E:$E,$E46)-MINIFS(BA:BA,$E:$E,$E46))))</f>
        <v/>
      </c>
      <c r="DQ46" s="232" t="str">
        <f t="array" ref="DQ46">IF(BB46="","",
IF(INDEX(Settings!$H:$H,MATCH(DQ$1,Settings!$G:$G,0))=TRUE,
100-100*(BB46-MINIFS(BB:BB,$E:$E,$E46))/(MAXIFS(BB:BB,$E:$E,$E46)-MINIFS(BB:BB,$E:$E,$E46)),
100*(BB46-MINIFS(BB:BB,$E:$E,$E46))/(MAXIFS(BB:BB,$E:$E,$E46)-MINIFS(BB:BB,$E:$E,$E46))))</f>
        <v/>
      </c>
      <c r="DR46" s="232" t="str">
        <f t="array" ref="DR46">IF(BC46="","",
IF(INDEX(Settings!$H:$H,MATCH(DR$1,Settings!$G:$G,0))=TRUE,
100-100*(BC46-MINIFS(BC:BC,$E:$E,$E46))/(MAXIFS(BC:BC,$E:$E,$E46)-MINIFS(BC:BC,$E:$E,$E46)),
100*(BC46-MINIFS(BC:BC,$E:$E,$E46))/(MAXIFS(BC:BC,$E:$E,$E46)-MINIFS(BC:BC,$E:$E,$E46))))</f>
        <v/>
      </c>
      <c r="DS46" s="232" t="str">
        <f t="array" ref="DS46">IF(BD46="","",
IF(INDEX(Settings!$H:$H,MATCH(DS$1,Settings!$G:$G,0))=TRUE,
100-100*(BD46-MINIFS(BD:BD,$E:$E,$E46))/(MAXIFS(BD:BD,$E:$E,$E46)-MINIFS(BD:BD,$E:$E,$E46)),
100*(BD46-MINIFS(BD:BD,$E:$E,$E46))/(MAXIFS(BD:BD,$E:$E,$E46)-MINIFS(BD:BD,$E:$E,$E46))))</f>
        <v/>
      </c>
      <c r="DT46" s="232" t="str">
        <f t="array" ref="DT46">IF(BE46="","",
IF(INDEX(Settings!$H:$H,MATCH(DT$1,Settings!$G:$G,0))=TRUE,
100-100*(BE46-MINIFS(BE:BE,$E:$E,$E46))/(MAXIFS(BE:BE,$E:$E,$E46)-MINIFS(BE:BE,$E:$E,$E46)),
100*(BE46-MINIFS(BE:BE,$E:$E,$E46))/(MAXIFS(BE:BE,$E:$E,$E46)-MINIFS(BE:BE,$E:$E,$E46))))</f>
        <v/>
      </c>
      <c r="DU46" s="232" t="str">
        <f t="array" ref="DU46">IF(BF46="","",
IF(INDEX(Settings!$H:$H,MATCH(DU$1,Settings!$G:$G,0))=TRUE,
100-100*(BF46-MINIFS(BF:BF,$E:$E,$E46))/(MAXIFS(BF:BF,$E:$E,$E46)-MINIFS(BF:BF,$E:$E,$E46)),
100*(BF46-MINIFS(BF:BF,$E:$E,$E46))/(MAXIFS(BF:BF,$E:$E,$E46)-MINIFS(BF:BF,$E:$E,$E46))))</f>
        <v/>
      </c>
      <c r="DV46" s="232" t="str">
        <f t="array" ref="DV46">IF(BG46="","",
IF(INDEX(Settings!$H:$H,MATCH(DV$1,Settings!$G:$G,0))=TRUE,
100-100*(BG46-MINIFS(BG:BG,$E:$E,$E46))/(MAXIFS(BG:BG,$E:$E,$E46)-MINIFS(BG:BG,$E:$E,$E46)),
100*(BG46-MINIFS(BG:BG,$E:$E,$E46))/(MAXIFS(BG:BG,$E:$E,$E46)-MINIFS(BG:BG,$E:$E,$E46))))</f>
        <v/>
      </c>
      <c r="DW46" s="232" t="str">
        <f t="array" ref="DW46">IF(BH46="","",
IF(INDEX(Settings!$H:$H,MATCH(DW$1,Settings!$G:$G,0))=TRUE,
100-100*(BH46-MINIFS(BH:BH,$E:$E,$E46))/(MAXIFS(BH:BH,$E:$E,$E46)-MINIFS(BH:BH,$E:$E,$E46)),
100*(BH46-MINIFS(BH:BH,$E:$E,$E46))/(MAXIFS(BH:BH,$E:$E,$E46)-MINIFS(BH:BH,$E:$E,$E46))))</f>
        <v/>
      </c>
      <c r="DX46" s="232" t="str">
        <f t="array" ref="DX46">IF(BI46="","",
IF(INDEX(Settings!$H:$H,MATCH(DX$1,Settings!$G:$G,0))=TRUE,
100-100*(BI46-MINIFS(BI:BI,$E:$E,$E46))/(MAXIFS(BI:BI,$E:$E,$E46)-MINIFS(BI:BI,$E:$E,$E46)),
100*(BI46-MINIFS(BI:BI,$E:$E,$E46))/(MAXIFS(BI:BI,$E:$E,$E46)-MINIFS(BI:BI,$E:$E,$E46))))</f>
        <v/>
      </c>
      <c r="DY46" s="232" t="str">
        <f t="array" ref="DY46">IF(BJ46="","",
IF(INDEX(Settings!$H:$H,MATCH(DY$1,Settings!$G:$G,0))=TRUE,
100-100*(BJ46-MINIFS(BJ:BJ,$E:$E,$E46))/(MAXIFS(BJ:BJ,$E:$E,$E46)-MINIFS(BJ:BJ,$E:$E,$E46)),
100*(BJ46-MINIFS(BJ:BJ,$E:$E,$E46))/(MAXIFS(BJ:BJ,$E:$E,$E46)-MINIFS(BJ:BJ,$E:$E,$E46))))</f>
        <v/>
      </c>
      <c r="DZ46" s="234"/>
      <c r="EA46" s="234"/>
      <c r="EB46" s="234" t="str">
        <f t="shared" si="8"/>
        <v/>
      </c>
      <c r="EC46" s="234" t="str">
        <f t="shared" si="9"/>
        <v/>
      </c>
      <c r="ED46" s="234" t="str">
        <f t="shared" si="10"/>
        <v/>
      </c>
      <c r="EE46" s="234" t="str">
        <f t="shared" si="11"/>
        <v/>
      </c>
      <c r="EF46" s="234" t="str">
        <f t="shared" si="12"/>
        <v/>
      </c>
      <c r="EG46" s="234" t="str">
        <f t="shared" si="13"/>
        <v/>
      </c>
      <c r="EH46" s="234"/>
      <c r="EI46" s="234"/>
      <c r="EJ46" s="234"/>
      <c r="EK46" s="234"/>
      <c r="EL46" s="234"/>
      <c r="EM46" s="234"/>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3" t="str">
        <f t="shared" si="14"/>
        <v/>
      </c>
      <c r="N47" s="49"/>
      <c r="O47" s="49"/>
      <c r="P47" s="49"/>
      <c r="Q47" s="49"/>
      <c r="R47" s="49"/>
      <c r="S47" s="222" t="str">
        <f>IFERROR(VLOOKUP(AF47, 'YOYO IR Scores'!A:C, 3, FALSE), "")
</f>
        <v/>
      </c>
      <c r="T47" s="49"/>
      <c r="U47" s="49"/>
      <c r="V47" s="49"/>
      <c r="W47" s="49"/>
      <c r="X47" s="224" t="str">
        <f t="shared" si="4"/>
        <v/>
      </c>
      <c r="Y47" s="225" t="str">
        <f t="shared" si="5"/>
        <v/>
      </c>
      <c r="Z47" s="225" t="str">
        <f t="shared" si="6"/>
        <v/>
      </c>
      <c r="AA47" s="224" t="str">
        <f t="shared" si="7"/>
        <v/>
      </c>
      <c r="AB47" s="223"/>
      <c r="AC47" s="223"/>
      <c r="AD47" s="223"/>
      <c r="AE47" s="223" t="str">
        <f>IFERROR(VLOOKUP(AF47, 'YOYO IR Scores'!A:C, 2, FALSE), "")</f>
        <v/>
      </c>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t="str">
        <f t="array" ref="BK47">IF(J47="","",
IF(INDEX(Settings!$H:$H,MATCH(BY$1,Settings!$G:$G,0))=TRUE,
100-100*(J47-MIN(J:J))/(MAX(J:J)-MIN(J:J)),
100*(J47-MIN(J:J))/(MAX(J:J)-MIN(J:J))))</f>
        <v/>
      </c>
      <c r="BL47" s="223" t="str">
        <f t="array" ref="BL47">IF(J47="","",
IF(INDEX(Settings!$H:$H,MATCH(BY$1,Settings!$G:$G,0))=TRUE,
100-100*(J47-MINIFS(J:J,$E:$E,$E47))/(MAXIFS(J:J,$E:$E,$E47)-MINIFS(J:J,$E:$E,$E47)),
100*(J47-MINIFS(J:J,$E:$E,$E47))/(MAXIFS(J:J,$E:$E,$E47)-MINIFS(J:J,$E:$E,$E47))))</f>
        <v/>
      </c>
      <c r="BM47" s="223"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4" t="str">
        <f t="array" ref="BQ47">IF(J47="","",
IF(INDEX(Settings!$H:$H,MATCH(BY$1,Settings!$G:$G,0))=TRUE,
-1*(J47-AVERAGE(J:J))/STDEV(J:J),
(J47-AVERAGE(J:J))/STDEV(J:J)))</f>
        <v/>
      </c>
      <c r="BR47" s="224" t="str">
        <f>IFERROR(__xludf.DUMMYFUNCTION("IF(J47="""","""",
IF(INDEX(Settings!$H:$H,MATCH(BY$1,Settings!$G:$G,0))=TRUE,
-1*(J47-AVERAGEIFS(J:J,$E:$E,$E47))/STDEV(FILTER(J:J,$E:$E=$E47)),
(J47-AVERAGEIFS(J:J,$E:$E,$E47))/STDEV(FILTER(J:J,$E:$E=$E47))))"),"")</f>
        <v/>
      </c>
      <c r="BS47" s="224"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3" t="str">
        <f t="array" ref="BY47">IF(J47="","",
IF(INDEX(Settings!$H:$H,MATCH(BY$1,Settings!$G:$G,0))=TRUE,
100-100*(J47-MINIFS(J:J,$E:$E,$E47))/(MAXIFS(J:J,$E:$E,$E47)-MINIFS(J:J,$E:$E,$E47)),
100*(J47-MINIFS(J:J,$E:$E,$E47))/(MAXIFS(J:J,$E:$E,$E47)-MINIFS(J:J,$E:$E,$E47))))</f>
        <v/>
      </c>
      <c r="BZ47" s="223" t="str">
        <f t="array" ref="BZ47">IF(K47="","",
IF(INDEX(Settings!$H:$H,MATCH(BZ$1,Settings!$G:$G,0))=TRUE,
100-100*(K47-MINIFS(K:K,$E:$E,$E47))/(MAXIFS(K:K,$E:$E,$E47)-MINIFS(K:K,$E:$E,$E47)),
100*(K47-MINIFS(K:K,$E:$E,$E47))/(MAXIFS(K:K,$E:$E,$E47)-MINIFS(K:K,$E:$E,$E47))))</f>
        <v/>
      </c>
      <c r="CA47" s="223" t="str">
        <f t="array" ref="CA47">IF(L47="","",
IF(INDEX(Settings!$H:$H,MATCH(CA$1,Settings!$G:$G,0))=TRUE,
100-100*(L47-MINIFS(L:L,$E:$E,$E47))/(MAXIFS(L:L,$E:$E,$E47)-MINIFS(L:L,$E:$E,$E47)),
100*(L47-MINIFS(L:L,$E:$E,$E47))/(MAXIFS(L:L,$E:$E,$E47)-MINIFS(L:L,$E:$E,$E47))))</f>
        <v/>
      </c>
      <c r="CB47" s="223" t="str">
        <f t="array" ref="CB47">IF(M47="","",
IF(INDEX(Settings!$H:$H,MATCH(CB$1,Settings!$G:$G,0))=TRUE,
100-100*(M47-MINIFS(M:M,$E:$E,$E47))/(MAXIFS(M:M,$E:$E,$E47)-MINIFS(M:M,$E:$E,$E47)),
100*(M47-MINIFS(M:M,$E:$E,$E47))/(MAXIFS(M:M,$E:$E,$E47)-MINIFS(M:M,$E:$E,$E47))))</f>
        <v/>
      </c>
      <c r="CC47" s="223" t="str">
        <f t="array" ref="CC47">IF(N47="","",
IF(INDEX(Settings!$H:$H,MATCH(CC$1,Settings!$G:$G,0))=TRUE,
100-100*(N47-MINIFS(N:N,$E:$E,$E47))/(MAXIFS(N:N,$E:$E,$E47)-MINIFS(N:N,$E:$E,$E47)),
100*(N47-MINIFS(N:N,$E:$E,$E47))/(MAXIFS(N:N,$E:$E,$E47)-MINIFS(N:N,$E:$E,$E47))))</f>
        <v/>
      </c>
      <c r="CD47" s="223" t="str">
        <f t="array" ref="CD47">IF(O47="","",
IF(INDEX(Settings!$H:$H,MATCH(CD$1,Settings!$G:$G,0))=TRUE,
100-100*(O47-MINIFS(O:O,$E:$E,$E47))/(MAXIFS(O:O,$E:$E,$E47)-MINIFS(O:O,$E:$E,$E47)),
100*(O47-MINIFS(O:O,$E:$E,$E47))/(MAXIFS(O:O,$E:$E,$E47)-MINIFS(O:O,$E:$E,$E47))))</f>
        <v/>
      </c>
      <c r="CE47" s="223" t="str">
        <f t="array" ref="CE47">IF(P47="","",
IF(INDEX(Settings!$H:$H,MATCH(CE$1,Settings!$G:$G,0))=TRUE,
100-100*(P47-MINIFS(P:P,$E:$E,$E47))/(MAXIFS(P:P,$E:$E,$E47)-MINIFS(P:P,$E:$E,$E47)),
100*(P47-MINIFS(P:P,$E:$E,$E47))/(MAXIFS(P:P,$E:$E,$E47)-MINIFS(P:P,$E:$E,$E47))))</f>
        <v/>
      </c>
      <c r="CF47" s="223" t="str">
        <f t="array" ref="CF47">IF(Q47="","",
IF(INDEX(Settings!$H:$H,MATCH(CF$1,Settings!$G:$G,0))=TRUE,
100-100*(Q47-MINIFS(Q:Q,$E:$E,$E47))/(MAXIFS(Q:Q,$E:$E,$E47)-MINIFS(Q:Q,$E:$E,$E47)),
100*(Q47-MINIFS(Q:Q,$E:$E,$E47))/(MAXIFS(Q:Q,$E:$E,$E47)-MINIFS(Q:Q,$E:$E,$E47))))</f>
        <v/>
      </c>
      <c r="CG47" s="223" t="str">
        <f t="array" ref="CG47">IF(R47="","",
IF(INDEX(Settings!$H:$H,MATCH(CG$1,Settings!$G:$G,0))=TRUE,
100-100*(R47-MINIFS(R:R,$E:$E,$E47))/(MAXIFS(R:R,$E:$E,$E47)-MINIFS(R:R,$E:$E,$E47)),
100*(R47-MINIFS(R:R,$E:$E,$E47))/(MAXIFS(R:R,$E:$E,$E47)-MINIFS(R:R,$E:$E,$E47))))</f>
        <v/>
      </c>
      <c r="CH47" s="223" t="str">
        <f t="array" ref="CH47">IF(S47="","",
IF(INDEX(Settings!$H:$H,MATCH(CH$1,Settings!$G:$G,0))=TRUE,
100-100*(S47-MINIFS(S:S,$E:$E,$E47))/(MAXIFS(S:S,$E:$E,$E47)-MINIFS(S:S,$E:$E,$E47)),
100*(S47-MINIFS(S:S,$E:$E,$E47))/(MAXIFS(S:S,$E:$E,$E47)-MINIFS(S:S,$E:$E,$E47))))</f>
        <v/>
      </c>
      <c r="CI47" s="223" t="str">
        <f t="array" ref="CI47">IF(T47="","",
IF(INDEX(Settings!$H:$H,MATCH(CI$1,Settings!$G:$G,0))=TRUE,
100-100*(T47-MINIFS(T:T,$E:$E,$E47))/(MAXIFS(T:T,$E:$E,$E47)-MINIFS(T:T,$E:$E,$E47)),
100*(T47-MINIFS(T:T,$E:$E,$E47))/(MAXIFS(T:T,$E:$E,$E47)-MINIFS(T:T,$E:$E,$E47))))</f>
        <v/>
      </c>
      <c r="CJ47" s="223" t="str">
        <f t="array" ref="CJ47">IF(U47="","",
IF(INDEX(Settings!$H:$H,MATCH(CJ$1,Settings!$G:$G,0))=TRUE,
100-100*(U47-MINIFS(U:U,$E:$E,$E47))/(MAXIFS(U:U,$E:$E,$E47)-MINIFS(U:U,$E:$E,$E47)),
100*(U47-MINIFS(U:U,$E:$E,$E47))/(MAXIFS(U:U,$E:$E,$E47)-MINIFS(U:U,$E:$E,$E47))))</f>
        <v/>
      </c>
      <c r="CK47" s="223" t="str">
        <f t="array" ref="CK47">IF(V47="","",
IF(INDEX(Settings!$H:$H,MATCH(CK$1,Settings!$G:$G,0))=TRUE,
100-100*(V47-MINIFS(V:V,$E:$E,$E47))/(MAXIFS(V:V,$E:$E,$E47)-MINIFS(V:V,$E:$E,$E47)),
100*(V47-MINIFS(V:V,$E:$E,$E47))/(MAXIFS(V:V,$E:$E,$E47)-MINIFS(V:V,$E:$E,$E47))))</f>
        <v/>
      </c>
      <c r="CL47" s="223" t="str">
        <f t="array" ref="CL47">IF(W47="","",
IF(INDEX(Settings!$H:$H,MATCH(CL$1,Settings!$G:$G,0))=TRUE,
100-100*(W47-MINIFS(W:W,$E:$E,$E47))/(MAXIFS(W:W,$E:$E,$E47)-MINIFS(W:W,$E:$E,$E47)),
100*(W47-MINIFS(W:W,$E:$E,$E47))/(MAXIFS(W:W,$E:$E,$E47)-MINIFS(W:W,$E:$E,$E47))))</f>
        <v/>
      </c>
      <c r="CM47" s="223" t="str">
        <f t="array" ref="CM47">IF(X47="","",
IF(INDEX(Settings!$H:$H,MATCH(CM$1,Settings!$G:$G,0))=TRUE,
100-100*(X47-MINIFS(X:X,$E:$E,$E47))/(MAXIFS(X:X,$E:$E,$E47)-MINIFS(X:X,$E:$E,$E47)),
100*(X47-MINIFS(X:X,$E:$E,$E47))/(MAXIFS(X:X,$E:$E,$E47)-MINIFS(X:X,$E:$E,$E47))))</f>
        <v/>
      </c>
      <c r="CN47" s="223" t="str">
        <f t="array" ref="CN47">IF(Y47="","",
IF(INDEX(Settings!$H:$H,MATCH(CN$1,Settings!$G:$G,0))=TRUE,
100-100*(Y47-MINIFS(Y:Y,$E:$E,$E47))/(MAXIFS(Y:Y,$E:$E,$E47)-MINIFS(Y:Y,$E:$E,$E47)),
100*(Y47-MINIFS(Y:Y,$E:$E,$E47))/(MAXIFS(Y:Y,$E:$E,$E47)-MINIFS(Y:Y,$E:$E,$E47))))</f>
        <v/>
      </c>
      <c r="CO47" s="223" t="str">
        <f t="array" ref="CO47">IF(Z47="","",
IF(INDEX(Settings!$H:$H,MATCH(CO$1,Settings!$G:$G,0))=TRUE,
100-100*(Z47-MINIFS(Z:Z,$E:$E,$E47))/(MAXIFS(Z:Z,$E:$E,$E47)-MINIFS(Z:Z,$E:$E,$E47)),
100*(Z47-MINIFS(Z:Z,$E:$E,$E47))/(MAXIFS(Z:Z,$E:$E,$E47)-MINIFS(Z:Z,$E:$E,$E47))))</f>
        <v/>
      </c>
      <c r="CP47" s="223" t="str">
        <f t="array" ref="CP47">IF(AA47="","",
IF(INDEX(Settings!$H:$H,MATCH(CP$1,Settings!$G:$G,0))=TRUE,
100-100*(AA47-MINIFS(AA:AA,$E:$E,$E47))/(MAXIFS(AA:AA,$E:$E,$E47)-MINIFS(AA:AA,$E:$E,$E47)),
100*(AA47-MINIFS(AA:AA,$E:$E,$E47))/(MAXIFS(AA:AA,$E:$E,$E47)-MINIFS(AA:AA,$E:$E,$E47))))</f>
        <v/>
      </c>
      <c r="CQ47" s="223" t="str">
        <f t="array" ref="CQ47">IF(AB47="","",
IF(INDEX(Settings!$H:$H,MATCH(CQ$1,Settings!$G:$G,0))=TRUE,
100-100*(AB47-MINIFS(AB:AB,$E:$E,$E47))/(MAXIFS(AB:AB,$E:$E,$E47)-MINIFS(AB:AB,$E:$E,$E47)),
100*(AB47-MINIFS(AB:AB,$E:$E,$E47))/(MAXIFS(AB:AB,$E:$E,$E47)-MINIFS(AB:AB,$E:$E,$E47))))</f>
        <v/>
      </c>
      <c r="CR47" s="223" t="str">
        <f t="array" ref="CR47">IF(AC47="","",
IF(INDEX(Settings!$H:$H,MATCH(CR$1,Settings!$G:$G,0))=TRUE,
100-100*(AC47-MINIFS(AC:AC,$E:$E,$E47))/(MAXIFS(AC:AC,$E:$E,$E47)-MINIFS(AC:AC,$E:$E,$E47)),
100*(AC47-MINIFS(AC:AC,$E:$E,$E47))/(MAXIFS(AC:AC,$E:$E,$E47)-MINIFS(AC:AC,$E:$E,$E47))))</f>
        <v/>
      </c>
      <c r="CS47" s="223" t="str">
        <f t="array" ref="CS47">IF(AD47="","",
IF(INDEX(Settings!$H:$H,MATCH(CS$1,Settings!$G:$G,0))=TRUE,
100-100*(AD47-MINIFS(AD:AD,$E:$E,$E47))/(MAXIFS(AD:AD,$E:$E,$E47)-MINIFS(AD:AD,$E:$E,$E47)),
100*(AD47-MINIFS(AD:AD,$E:$E,$E47))/(MAXIFS(AD:AD,$E:$E,$E47)-MINIFS(AD:AD,$E:$E,$E47))))</f>
        <v/>
      </c>
      <c r="CT47" s="223" t="str">
        <f t="array" ref="CT47">IF(AE47="","",
IF(INDEX(Settings!$H:$H,MATCH(CT$1,Settings!$G:$G,0))=TRUE,
100-100*(AE47-MINIFS(AE:AE,$E:$E,$E47))/(MAXIFS(AE:AE,$E:$E,$E47)-MINIFS(AE:AE,$E:$E,$E47)),
100*(AE47-MINIFS(AE:AE,$E:$E,$E47))/(MAXIFS(AE:AE,$E:$E,$E47)-MINIFS(AE:AE,$E:$E,$E47))))</f>
        <v/>
      </c>
      <c r="CU47" s="223" t="str">
        <f t="array" ref="CU47">IF(AF47="","",
IF(INDEX(Settings!$H:$H,MATCH(CU$1,Settings!$G:$G,0))=TRUE,
100-100*(AF47-MINIFS(AF:AF,$E:$E,$E47))/(MAXIFS(AF:AF,$E:$E,$E47)-MINIFS(AF:AF,$E:$E,$E47)),
100*(AF47-MINIFS(AF:AF,$E:$E,$E47))/(MAXIFS(AF:AF,$E:$E,$E47)-MINIFS(AF:AF,$E:$E,$E47))))</f>
        <v/>
      </c>
      <c r="CV47" s="223" t="str">
        <f t="array" ref="CV47">IF(AG47="","",
IF(INDEX(Settings!$H:$H,MATCH(CV$1,Settings!$G:$G,0))=TRUE,
100-100*(AG47-MINIFS(AG:AG,$E:$E,$E47))/(MAXIFS(AG:AG,$E:$E,$E47)-MINIFS(AG:AG,$E:$E,$E47)),
100*(AG47-MINIFS(AG:AG,$E:$E,$E47))/(MAXIFS(AG:AG,$E:$E,$E47)-MINIFS(AG:AG,$E:$E,$E47))))</f>
        <v/>
      </c>
      <c r="CW47" s="223" t="str">
        <f t="array" ref="CW47">IF(AH47="","",
IF(INDEX(Settings!$H:$H,MATCH(CW$1,Settings!$G:$G,0))=TRUE,
100-100*(AH47-MINIFS(AH:AH,$E:$E,$E47))/(MAXIFS(AH:AH,$E:$E,$E47)-MINIFS(AH:AH,$E:$E,$E47)),
100*(AH47-MINIFS(AH:AH,$E:$E,$E47))/(MAXIFS(AH:AH,$E:$E,$E47)-MINIFS(AH:AH,$E:$E,$E47))))</f>
        <v/>
      </c>
      <c r="CX47" s="223" t="str">
        <f t="array" ref="CX47">IF(AI47="","",
IF(INDEX(Settings!$H:$H,MATCH(CX$1,Settings!$G:$G,0))=TRUE,
100-100*(AI47-MINIFS(AI:AI,$E:$E,$E47))/(MAXIFS(AI:AI,$E:$E,$E47)-MINIFS(AI:AI,$E:$E,$E47)),
100*(AI47-MINIFS(AI:AI,$E:$E,$E47))/(MAXIFS(AI:AI,$E:$E,$E47)-MINIFS(AI:AI,$E:$E,$E47))))</f>
        <v/>
      </c>
      <c r="CY47" s="223" t="str">
        <f t="array" ref="CY47">IF(AJ47="","",
IF(INDEX(Settings!$H:$H,MATCH(CY$1,Settings!$G:$G,0))=TRUE,
100-100*(AJ47-MINIFS(AJ:AJ,$E:$E,$E47))/(MAXIFS(AJ:AJ,$E:$E,$E47)-MINIFS(AJ:AJ,$E:$E,$E47)),
100*(AJ47-MINIFS(AJ:AJ,$E:$E,$E47))/(MAXIFS(AJ:AJ,$E:$E,$E47)-MINIFS(AJ:AJ,$E:$E,$E47))))</f>
        <v/>
      </c>
      <c r="CZ47" s="223" t="str">
        <f t="array" ref="CZ47">IF(AK47="","",
IF(INDEX(Settings!$H:$H,MATCH(CZ$1,Settings!$G:$G,0))=TRUE,
100-100*(AK47-MINIFS(AK:AK,$E:$E,$E47))/(MAXIFS(AK:AK,$E:$E,$E47)-MINIFS(AK:AK,$E:$E,$E47)),
100*(AK47-MINIFS(AK:AK,$E:$E,$E47))/(MAXIFS(AK:AK,$E:$E,$E47)-MINIFS(AK:AK,$E:$E,$E47))))</f>
        <v/>
      </c>
      <c r="DA47" s="223" t="str">
        <f t="array" ref="DA47">IF(AL47="","",
IF(INDEX(Settings!$H:$H,MATCH(DA$1,Settings!$G:$G,0))=TRUE,
100-100*(AL47-MINIFS(AL:AL,$E:$E,$E47))/(MAXIFS(AL:AL,$E:$E,$E47)-MINIFS(AL:AL,$E:$E,$E47)),
100*(AL47-MINIFS(AL:AL,$E:$E,$E47))/(MAXIFS(AL:AL,$E:$E,$E47)-MINIFS(AL:AL,$E:$E,$E47))))</f>
        <v/>
      </c>
      <c r="DB47" s="223" t="str">
        <f t="array" ref="DB47">IF(AM47="","",
IF(INDEX(Settings!$H:$H,MATCH(DB$1,Settings!$G:$G,0))=TRUE,
100-100*(AM47-MINIFS(AM:AM,$E:$E,$E47))/(MAXIFS(AM:AM,$E:$E,$E47)-MINIFS(AM:AM,$E:$E,$E47)),
100*(AM47-MINIFS(AM:AM,$E:$E,$E47))/(MAXIFS(AM:AM,$E:$E,$E47)-MINIFS(AM:AM,$E:$E,$E47))))</f>
        <v/>
      </c>
      <c r="DC47" s="223" t="str">
        <f t="array" ref="DC47">IF(AN47="","",
IF(INDEX(Settings!$H:$H,MATCH(DC$1,Settings!$G:$G,0))=TRUE,
100-100*(AN47-MINIFS(AN:AN,$E:$E,$E47))/(MAXIFS(AN:AN,$E:$E,$E47)-MINIFS(AN:AN,$E:$E,$E47)),
100*(AN47-MINIFS(AN:AN,$E:$E,$E47))/(MAXIFS(AN:AN,$E:$E,$E47)-MINIFS(AN:AN,$E:$E,$E47))))</f>
        <v/>
      </c>
      <c r="DD47" s="223" t="str">
        <f t="array" ref="DD47">IF(AO47="","",
IF(INDEX(Settings!$H:$H,MATCH(DD$1,Settings!$G:$G,0))=TRUE,
100-100*(AO47-MINIFS(AO:AO,$E:$E,$E47))/(MAXIFS(AO:AO,$E:$E,$E47)-MINIFS(AO:AO,$E:$E,$E47)),
100*(AO47-MINIFS(AO:AO,$E:$E,$E47))/(MAXIFS(AO:AO,$E:$E,$E47)-MINIFS(AO:AO,$E:$E,$E47))))</f>
        <v/>
      </c>
      <c r="DE47" s="223" t="str">
        <f t="array" ref="DE47">IF(AP47="","",
IF(INDEX(Settings!$H:$H,MATCH(DE$1,Settings!$G:$G,0))=TRUE,
100-100*(AP47-MINIFS(AP:AP,$E:$E,$E47))/(MAXIFS(AP:AP,$E:$E,$E47)-MINIFS(AP:AP,$E:$E,$E47)),
100*(AP47-MINIFS(AP:AP,$E:$E,$E47))/(MAXIFS(AP:AP,$E:$E,$E47)-MINIFS(AP:AP,$E:$E,$E47))))</f>
        <v/>
      </c>
      <c r="DF47" s="223" t="str">
        <f t="array" ref="DF47">IF(AQ47="","",
IF(INDEX(Settings!$H:$H,MATCH(DF$1,Settings!$G:$G,0))=TRUE,
100-100*(AQ47-MINIFS(AQ:AQ,$E:$E,$E47))/(MAXIFS(AQ:AQ,$E:$E,$E47)-MINIFS(AQ:AQ,$E:$E,$E47)),
100*(AQ47-MINIFS(AQ:AQ,$E:$E,$E47))/(MAXIFS(AQ:AQ,$E:$E,$E47)-MINIFS(AQ:AQ,$E:$E,$E47))))</f>
        <v/>
      </c>
      <c r="DG47" s="223" t="str">
        <f t="array" ref="DG47">IF(AR47="","",
IF(INDEX(Settings!$H:$H,MATCH(DG$1,Settings!$G:$G,0))=TRUE,
100-100*(AR47-MINIFS(AR:AR,$E:$E,$E47))/(MAXIFS(AR:AR,$E:$E,$E47)-MINIFS(AR:AR,$E:$E,$E47)),
100*(AR47-MINIFS(AR:AR,$E:$E,$E47))/(MAXIFS(AR:AR,$E:$E,$E47)-MINIFS(AR:AR,$E:$E,$E47))))</f>
        <v/>
      </c>
      <c r="DH47" s="223" t="str">
        <f t="array" ref="DH47">IF(AS47="","",
IF(INDEX(Settings!$H:$H,MATCH(DH$1,Settings!$G:$G,0))=TRUE,
100-100*(AS47-MINIFS(AS:AS,$E:$E,$E47))/(MAXIFS(AS:AS,$E:$E,$E47)-MINIFS(AS:AS,$E:$E,$E47)),
100*(AS47-MINIFS(AS:AS,$E:$E,$E47))/(MAXIFS(AS:AS,$E:$E,$E47)-MINIFS(AS:AS,$E:$E,$E47))))</f>
        <v/>
      </c>
      <c r="DI47" s="223" t="str">
        <f t="array" ref="DI47">IF(AT47="","",
IF(INDEX(Settings!$H:$H,MATCH(DI$1,Settings!$G:$G,0))=TRUE,
100-100*(AT47-MINIFS(AT:AT,$E:$E,$E47))/(MAXIFS(AT:AT,$E:$E,$E47)-MINIFS(AT:AT,$E:$E,$E47)),
100*(AT47-MINIFS(AT:AT,$E:$E,$E47))/(MAXIFS(AT:AT,$E:$E,$E47)-MINIFS(AT:AT,$E:$E,$E47))))</f>
        <v/>
      </c>
      <c r="DJ47" s="223" t="str">
        <f t="array" ref="DJ47">IF(AU47="","",
IF(INDEX(Settings!$H:$H,MATCH(DJ$1,Settings!$G:$G,0))=TRUE,
100-100*(AU47-MINIFS(AU:AU,$E:$E,$E47))/(MAXIFS(AU:AU,$E:$E,$E47)-MINIFS(AU:AU,$E:$E,$E47)),
100*(AU47-MINIFS(AU:AU,$E:$E,$E47))/(MAXIFS(AU:AU,$E:$E,$E47)-MINIFS(AU:AU,$E:$E,$E47))))</f>
        <v/>
      </c>
      <c r="DK47" s="223" t="str">
        <f t="array" ref="DK47">IF(AV47="","",
IF(INDEX(Settings!$H:$H,MATCH(DK$1,Settings!$G:$G,0))=TRUE,
100-100*(AV47-MINIFS(AV:AV,$E:$E,$E47))/(MAXIFS(AV:AV,$E:$E,$E47)-MINIFS(AV:AV,$E:$E,$E47)),
100*(AV47-MINIFS(AV:AV,$E:$E,$E47))/(MAXIFS(AV:AV,$E:$E,$E47)-MINIFS(AV:AV,$E:$E,$E47))))</f>
        <v/>
      </c>
      <c r="DL47" s="223" t="str">
        <f t="array" ref="DL47">IF(AW47="","",
IF(INDEX(Settings!$H:$H,MATCH(DL$1,Settings!$G:$G,0))=TRUE,
100-100*(AW47-MINIFS(AW:AW,$E:$E,$E47))/(MAXIFS(AW:AW,$E:$E,$E47)-MINIFS(AW:AW,$E:$E,$E47)),
100*(AW47-MINIFS(AW:AW,$E:$E,$E47))/(MAXIFS(AW:AW,$E:$E,$E47)-MINIFS(AW:AW,$E:$E,$E47))))</f>
        <v/>
      </c>
      <c r="DM47" s="223" t="str">
        <f t="array" ref="DM47">IF(AX47="","",
IF(INDEX(Settings!$H:$H,MATCH(DM$1,Settings!$G:$G,0))=TRUE,
100-100*(AX47-MINIFS(AX:AX,$E:$E,$E47))/(MAXIFS(AX:AX,$E:$E,$E47)-MINIFS(AX:AX,$E:$E,$E47)),
100*(AX47-MINIFS(AX:AX,$E:$E,$E47))/(MAXIFS(AX:AX,$E:$E,$E47)-MINIFS(AX:AX,$E:$E,$E47))))</f>
        <v/>
      </c>
      <c r="DN47" s="223" t="str">
        <f t="array" ref="DN47">IF(AY47="","",
IF(INDEX(Settings!$H:$H,MATCH(DN$1,Settings!$G:$G,0))=TRUE,
100-100*(AY47-MINIFS(AY:AY,$E:$E,$E47))/(MAXIFS(AY:AY,$E:$E,$E47)-MINIFS(AY:AY,$E:$E,$E47)),
100*(AY47-MINIFS(AY:AY,$E:$E,$E47))/(MAXIFS(AY:AY,$E:$E,$E47)-MINIFS(AY:AY,$E:$E,$E47))))</f>
        <v/>
      </c>
      <c r="DO47" s="223" t="str">
        <f t="array" ref="DO47">IF(AZ47="","",
IF(INDEX(Settings!$H:$H,MATCH(DO$1,Settings!$G:$G,0))=TRUE,
100-100*(AZ47-MINIFS(AZ:AZ,$E:$E,$E47))/(MAXIFS(AZ:AZ,$E:$E,$E47)-MINIFS(AZ:AZ,$E:$E,$E47)),
100*(AZ47-MINIFS(AZ:AZ,$E:$E,$E47))/(MAXIFS(AZ:AZ,$E:$E,$E47)-MINIFS(AZ:AZ,$E:$E,$E47))))</f>
        <v/>
      </c>
      <c r="DP47" s="223" t="str">
        <f t="array" ref="DP47">IF(BA47="","",
IF(INDEX(Settings!$H:$H,MATCH(DP$1,Settings!$G:$G,0))=TRUE,
100-100*(BA47-MINIFS(BA:BA,$E:$E,$E47))/(MAXIFS(BA:BA,$E:$E,$E47)-MINIFS(BA:BA,$E:$E,$E47)),
100*(BA47-MINIFS(BA:BA,$E:$E,$E47))/(MAXIFS(BA:BA,$E:$E,$E47)-MINIFS(BA:BA,$E:$E,$E47))))</f>
        <v/>
      </c>
      <c r="DQ47" s="223" t="str">
        <f t="array" ref="DQ47">IF(BB47="","",
IF(INDEX(Settings!$H:$H,MATCH(DQ$1,Settings!$G:$G,0))=TRUE,
100-100*(BB47-MINIFS(BB:BB,$E:$E,$E47))/(MAXIFS(BB:BB,$E:$E,$E47)-MINIFS(BB:BB,$E:$E,$E47)),
100*(BB47-MINIFS(BB:BB,$E:$E,$E47))/(MAXIFS(BB:BB,$E:$E,$E47)-MINIFS(BB:BB,$E:$E,$E47))))</f>
        <v/>
      </c>
      <c r="DR47" s="223" t="str">
        <f t="array" ref="DR47">IF(BC47="","",
IF(INDEX(Settings!$H:$H,MATCH(DR$1,Settings!$G:$G,0))=TRUE,
100-100*(BC47-MINIFS(BC:BC,$E:$E,$E47))/(MAXIFS(BC:BC,$E:$E,$E47)-MINIFS(BC:BC,$E:$E,$E47)),
100*(BC47-MINIFS(BC:BC,$E:$E,$E47))/(MAXIFS(BC:BC,$E:$E,$E47)-MINIFS(BC:BC,$E:$E,$E47))))</f>
        <v/>
      </c>
      <c r="DS47" s="223" t="str">
        <f t="array" ref="DS47">IF(BD47="","",
IF(INDEX(Settings!$H:$H,MATCH(DS$1,Settings!$G:$G,0))=TRUE,
100-100*(BD47-MINIFS(BD:BD,$E:$E,$E47))/(MAXIFS(BD:BD,$E:$E,$E47)-MINIFS(BD:BD,$E:$E,$E47)),
100*(BD47-MINIFS(BD:BD,$E:$E,$E47))/(MAXIFS(BD:BD,$E:$E,$E47)-MINIFS(BD:BD,$E:$E,$E47))))</f>
        <v/>
      </c>
      <c r="DT47" s="223" t="str">
        <f t="array" ref="DT47">IF(BE47="","",
IF(INDEX(Settings!$H:$H,MATCH(DT$1,Settings!$G:$G,0))=TRUE,
100-100*(BE47-MINIFS(BE:BE,$E:$E,$E47))/(MAXIFS(BE:BE,$E:$E,$E47)-MINIFS(BE:BE,$E:$E,$E47)),
100*(BE47-MINIFS(BE:BE,$E:$E,$E47))/(MAXIFS(BE:BE,$E:$E,$E47)-MINIFS(BE:BE,$E:$E,$E47))))</f>
        <v/>
      </c>
      <c r="DU47" s="223" t="str">
        <f t="array" ref="DU47">IF(BF47="","",
IF(INDEX(Settings!$H:$H,MATCH(DU$1,Settings!$G:$G,0))=TRUE,
100-100*(BF47-MINIFS(BF:BF,$E:$E,$E47))/(MAXIFS(BF:BF,$E:$E,$E47)-MINIFS(BF:BF,$E:$E,$E47)),
100*(BF47-MINIFS(BF:BF,$E:$E,$E47))/(MAXIFS(BF:BF,$E:$E,$E47)-MINIFS(BF:BF,$E:$E,$E47))))</f>
        <v/>
      </c>
      <c r="DV47" s="223" t="str">
        <f t="array" ref="DV47">IF(BG47="","",
IF(INDEX(Settings!$H:$H,MATCH(DV$1,Settings!$G:$G,0))=TRUE,
100-100*(BG47-MINIFS(BG:BG,$E:$E,$E47))/(MAXIFS(BG:BG,$E:$E,$E47)-MINIFS(BG:BG,$E:$E,$E47)),
100*(BG47-MINIFS(BG:BG,$E:$E,$E47))/(MAXIFS(BG:BG,$E:$E,$E47)-MINIFS(BG:BG,$E:$E,$E47))))</f>
        <v/>
      </c>
      <c r="DW47" s="223" t="str">
        <f t="array" ref="DW47">IF(BH47="","",
IF(INDEX(Settings!$H:$H,MATCH(DW$1,Settings!$G:$G,0))=TRUE,
100-100*(BH47-MINIFS(BH:BH,$E:$E,$E47))/(MAXIFS(BH:BH,$E:$E,$E47)-MINIFS(BH:BH,$E:$E,$E47)),
100*(BH47-MINIFS(BH:BH,$E:$E,$E47))/(MAXIFS(BH:BH,$E:$E,$E47)-MINIFS(BH:BH,$E:$E,$E47))))</f>
        <v/>
      </c>
      <c r="DX47" s="223" t="str">
        <f t="array" ref="DX47">IF(BI47="","",
IF(INDEX(Settings!$H:$H,MATCH(DX$1,Settings!$G:$G,0))=TRUE,
100-100*(BI47-MINIFS(BI:BI,$E:$E,$E47))/(MAXIFS(BI:BI,$E:$E,$E47)-MINIFS(BI:BI,$E:$E,$E47)),
100*(BI47-MINIFS(BI:BI,$E:$E,$E47))/(MAXIFS(BI:BI,$E:$E,$E47)-MINIFS(BI:BI,$E:$E,$E47))))</f>
        <v/>
      </c>
      <c r="DY47" s="223" t="str">
        <f t="array" ref="DY47">IF(BJ47="","",
IF(INDEX(Settings!$H:$H,MATCH(DY$1,Settings!$G:$G,0))=TRUE,
100-100*(BJ47-MINIFS(BJ:BJ,$E:$E,$E47))/(MAXIFS(BJ:BJ,$E:$E,$E47)-MINIFS(BJ:BJ,$E:$E,$E47)),
100*(BJ47-MINIFS(BJ:BJ,$E:$E,$E47))/(MAXIFS(BJ:BJ,$E:$E,$E47)-MINIFS(BJ:BJ,$E:$E,$E47))))</f>
        <v/>
      </c>
      <c r="DZ47" s="225"/>
      <c r="EA47" s="225"/>
      <c r="EB47" s="225" t="str">
        <f t="shared" si="8"/>
        <v/>
      </c>
      <c r="EC47" s="225" t="str">
        <f t="shared" si="9"/>
        <v/>
      </c>
      <c r="ED47" s="225" t="str">
        <f t="shared" si="10"/>
        <v/>
      </c>
      <c r="EE47" s="225" t="str">
        <f t="shared" si="11"/>
        <v/>
      </c>
      <c r="EF47" s="225" t="str">
        <f t="shared" si="12"/>
        <v/>
      </c>
      <c r="EG47" s="225" t="str">
        <f t="shared" si="13"/>
        <v/>
      </c>
      <c r="EH47" s="225"/>
      <c r="EI47" s="225"/>
      <c r="EJ47" s="225"/>
      <c r="EK47" s="225"/>
      <c r="EL47" s="225"/>
      <c r="EM47" s="225"/>
    </row>
    <row r="48">
      <c r="A48" s="231"/>
      <c r="B48" s="231"/>
      <c r="C48" s="231"/>
      <c r="D48" s="231" t="str">
        <f t="array" ref="D48">IFERROR(INDEX(Profiles!$B:$B,MATCH($A48,Profiles!$A:$A,0)),"")</f>
        <v/>
      </c>
      <c r="E48" s="231"/>
      <c r="F48" s="231"/>
      <c r="G48" s="231"/>
      <c r="H48" s="231"/>
      <c r="I48" s="231" t="str">
        <f>IF(A48="","",IF(Settings!$N$3="DATE",F48&amp;": "&amp;TEXT(B48,"M/DD/YY"),F48&amp;": "&amp;H48))</f>
        <v/>
      </c>
      <c r="J48" s="231"/>
      <c r="K48" s="231"/>
      <c r="L48" s="231"/>
      <c r="M48" s="232" t="str">
        <f t="shared" si="14"/>
        <v/>
      </c>
      <c r="N48" s="231"/>
      <c r="O48" s="231"/>
      <c r="P48" s="231"/>
      <c r="Q48" s="231"/>
      <c r="R48" s="231"/>
      <c r="S48" s="230" t="str">
        <f>IFERROR(VLOOKUP(AF48, 'YOYO IR Scores'!A:C, 3, FALSE), "")
</f>
        <v/>
      </c>
      <c r="T48" s="231"/>
      <c r="U48" s="231"/>
      <c r="V48" s="231"/>
      <c r="W48" s="231"/>
      <c r="X48" s="233" t="str">
        <f t="shared" si="4"/>
        <v/>
      </c>
      <c r="Y48" s="234" t="str">
        <f t="shared" si="5"/>
        <v/>
      </c>
      <c r="Z48" s="234" t="str">
        <f t="shared" si="6"/>
        <v/>
      </c>
      <c r="AA48" s="233" t="str">
        <f t="shared" si="7"/>
        <v/>
      </c>
      <c r="AB48" s="232"/>
      <c r="AC48" s="232"/>
      <c r="AD48" s="232"/>
      <c r="AE48" s="232" t="str">
        <f>IFERROR(VLOOKUP(AF48, 'YOYO IR Scores'!A:C, 2, FALSE), "")</f>
        <v/>
      </c>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t="str">
        <f t="array" ref="BK48">IF(J48="","",
IF(INDEX(Settings!$H:$H,MATCH(BY$1,Settings!$G:$G,0))=TRUE,
100-100*(J48-MIN(J:J))/(MAX(J:J)-MIN(J:J)),
100*(J48-MIN(J:J))/(MAX(J:J)-MIN(J:J))))</f>
        <v/>
      </c>
      <c r="BL48" s="232" t="str">
        <f t="array" ref="BL48">IF(J48="","",
IF(INDEX(Settings!$H:$H,MATCH(BY$1,Settings!$G:$G,0))=TRUE,
100-100*(J48-MINIFS(J:J,$E:$E,$E48))/(MAXIFS(J:J,$E:$E,$E48)-MINIFS(J:J,$E:$E,$E48)),
100*(J48-MINIFS(J:J,$E:$E,$E48))/(MAXIFS(J:J,$E:$E,$E48)-MINIFS(J:J,$E:$E,$E48))))</f>
        <v/>
      </c>
      <c r="BM48" s="232" t="str">
        <f t="array" ref="BM48">IF(J48="","",
IF(INDEX(Settings!$H:$H,MATCH(BY$1,Settings!$G:$G,0))=TRUE,
100-100*(J48-MINIFS(J:J,$E:$E,$E48,$I:$I,$I48))/(MAXIFS(J:J,$E:$E,$E48,$I:$I,$I48)-MINIFS(J:J,$E:$E,$E48,$I:$I,$I48)),
100*(J48-MINIFS(J:J,$E:$E,$E48,$I:$I,$I48))/(MAXIFS(J:J,$E:$E,$E48,$I:$I,$I48)-MINIFS(J:J,$E:$E,$E48,$I:$I,$I48))))</f>
        <v/>
      </c>
      <c r="BN48" s="231" t="str">
        <f t="array" ref="BN48">IF(J48="","",
IF(INDEX(Settings!$H:$H,MATCH(BY$1,Settings!$G:$G,0))=TRUE,
100-100*PERCENTRANK(J:J,J48),
100*PERCENTRANK(J:J,J48)))</f>
        <v/>
      </c>
      <c r="BO48" s="231" t="str">
        <f>IFERROR(__xludf.DUMMYFUNCTION("IF(J48="""","""",
IF(INDEX(Settings!$H:$H,MATCH(BY$1,Settings!$G:$G,0))=TRUE,
100-100*PERCENTRANK(FILTER(J:J,$E:$E=$E48),J48),
100*PERCENTRANK(FILTER(J:J,$E:$E=$E48),J48)))"),"")</f>
        <v/>
      </c>
      <c r="BP48" s="231" t="str">
        <f>IFERROR(__xludf.DUMMYFUNCTION("IF(J48="""","""",
IF(INDEX(Settings!$H:$H,MATCH(BY$1,Settings!$G:$G,0))=TRUE,
100-100*PERCENTRANK(FILTER(J:J,$E:$E=$E48,$I:$I=$I48),J48),
100*PERCENTRANK(FILTER(J:J,$E:$E=$E48,$I:$I=$I48),J48)))"),"")</f>
        <v/>
      </c>
      <c r="BQ48" s="233" t="str">
        <f t="array" ref="BQ48">IF(J48="","",
IF(INDEX(Settings!$H:$H,MATCH(BY$1,Settings!$G:$G,0))=TRUE,
-1*(J48-AVERAGE(J:J))/STDEV(J:J),
(J48-AVERAGE(J:J))/STDEV(J:J)))</f>
        <v/>
      </c>
      <c r="BR48" s="233" t="str">
        <f>IFERROR(__xludf.DUMMYFUNCTION("IF(J48="""","""",
IF(INDEX(Settings!$H:$H,MATCH(BY$1,Settings!$G:$G,0))=TRUE,
-1*(J48-AVERAGEIFS(J:J,$E:$E,$E48))/STDEV(FILTER(J:J,$E:$E=$E48)),
(J48-AVERAGEIFS(J:J,$E:$E,$E48))/STDEV(FILTER(J:J,$E:$E=$E48))))"),"")</f>
        <v/>
      </c>
      <c r="BS48" s="233"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1"/>
      <c r="BX48" s="231"/>
      <c r="BY48" s="232" t="str">
        <f t="array" ref="BY48">IF(J48="","",
IF(INDEX(Settings!$H:$H,MATCH(BY$1,Settings!$G:$G,0))=TRUE,
100-100*(J48-MINIFS(J:J,$E:$E,$E48))/(MAXIFS(J:J,$E:$E,$E48)-MINIFS(J:J,$E:$E,$E48)),
100*(J48-MINIFS(J:J,$E:$E,$E48))/(MAXIFS(J:J,$E:$E,$E48)-MINIFS(J:J,$E:$E,$E48))))</f>
        <v/>
      </c>
      <c r="BZ48" s="232" t="str">
        <f t="array" ref="BZ48">IF(K48="","",
IF(INDEX(Settings!$H:$H,MATCH(BZ$1,Settings!$G:$G,0))=TRUE,
100-100*(K48-MINIFS(K:K,$E:$E,$E48))/(MAXIFS(K:K,$E:$E,$E48)-MINIFS(K:K,$E:$E,$E48)),
100*(K48-MINIFS(K:K,$E:$E,$E48))/(MAXIFS(K:K,$E:$E,$E48)-MINIFS(K:K,$E:$E,$E48))))</f>
        <v/>
      </c>
      <c r="CA48" s="232" t="str">
        <f t="array" ref="CA48">IF(L48="","",
IF(INDEX(Settings!$H:$H,MATCH(CA$1,Settings!$G:$G,0))=TRUE,
100-100*(L48-MINIFS(L:L,$E:$E,$E48))/(MAXIFS(L:L,$E:$E,$E48)-MINIFS(L:L,$E:$E,$E48)),
100*(L48-MINIFS(L:L,$E:$E,$E48))/(MAXIFS(L:L,$E:$E,$E48)-MINIFS(L:L,$E:$E,$E48))))</f>
        <v/>
      </c>
      <c r="CB48" s="232" t="str">
        <f t="array" ref="CB48">IF(M48="","",
IF(INDEX(Settings!$H:$H,MATCH(CB$1,Settings!$G:$G,0))=TRUE,
100-100*(M48-MINIFS(M:M,$E:$E,$E48))/(MAXIFS(M:M,$E:$E,$E48)-MINIFS(M:M,$E:$E,$E48)),
100*(M48-MINIFS(M:M,$E:$E,$E48))/(MAXIFS(M:M,$E:$E,$E48)-MINIFS(M:M,$E:$E,$E48))))</f>
        <v/>
      </c>
      <c r="CC48" s="232" t="str">
        <f t="array" ref="CC48">IF(N48="","",
IF(INDEX(Settings!$H:$H,MATCH(CC$1,Settings!$G:$G,0))=TRUE,
100-100*(N48-MINIFS(N:N,$E:$E,$E48))/(MAXIFS(N:N,$E:$E,$E48)-MINIFS(N:N,$E:$E,$E48)),
100*(N48-MINIFS(N:N,$E:$E,$E48))/(MAXIFS(N:N,$E:$E,$E48)-MINIFS(N:N,$E:$E,$E48))))</f>
        <v/>
      </c>
      <c r="CD48" s="232" t="str">
        <f t="array" ref="CD48">IF(O48="","",
IF(INDEX(Settings!$H:$H,MATCH(CD$1,Settings!$G:$G,0))=TRUE,
100-100*(O48-MINIFS(O:O,$E:$E,$E48))/(MAXIFS(O:O,$E:$E,$E48)-MINIFS(O:O,$E:$E,$E48)),
100*(O48-MINIFS(O:O,$E:$E,$E48))/(MAXIFS(O:O,$E:$E,$E48)-MINIFS(O:O,$E:$E,$E48))))</f>
        <v/>
      </c>
      <c r="CE48" s="232" t="str">
        <f t="array" ref="CE48">IF(P48="","",
IF(INDEX(Settings!$H:$H,MATCH(CE$1,Settings!$G:$G,0))=TRUE,
100-100*(P48-MINIFS(P:P,$E:$E,$E48))/(MAXIFS(P:P,$E:$E,$E48)-MINIFS(P:P,$E:$E,$E48)),
100*(P48-MINIFS(P:P,$E:$E,$E48))/(MAXIFS(P:P,$E:$E,$E48)-MINIFS(P:P,$E:$E,$E48))))</f>
        <v/>
      </c>
      <c r="CF48" s="232" t="str">
        <f t="array" ref="CF48">IF(Q48="","",
IF(INDEX(Settings!$H:$H,MATCH(CF$1,Settings!$G:$G,0))=TRUE,
100-100*(Q48-MINIFS(Q:Q,$E:$E,$E48))/(MAXIFS(Q:Q,$E:$E,$E48)-MINIFS(Q:Q,$E:$E,$E48)),
100*(Q48-MINIFS(Q:Q,$E:$E,$E48))/(MAXIFS(Q:Q,$E:$E,$E48)-MINIFS(Q:Q,$E:$E,$E48))))</f>
        <v/>
      </c>
      <c r="CG48" s="232" t="str">
        <f t="array" ref="CG48">IF(R48="","",
IF(INDEX(Settings!$H:$H,MATCH(CG$1,Settings!$G:$G,0))=TRUE,
100-100*(R48-MINIFS(R:R,$E:$E,$E48))/(MAXIFS(R:R,$E:$E,$E48)-MINIFS(R:R,$E:$E,$E48)),
100*(R48-MINIFS(R:R,$E:$E,$E48))/(MAXIFS(R:R,$E:$E,$E48)-MINIFS(R:R,$E:$E,$E48))))</f>
        <v/>
      </c>
      <c r="CH48" s="232" t="str">
        <f t="array" ref="CH48">IF(S48="","",
IF(INDEX(Settings!$H:$H,MATCH(CH$1,Settings!$G:$G,0))=TRUE,
100-100*(S48-MINIFS(S:S,$E:$E,$E48))/(MAXIFS(S:S,$E:$E,$E48)-MINIFS(S:S,$E:$E,$E48)),
100*(S48-MINIFS(S:S,$E:$E,$E48))/(MAXIFS(S:S,$E:$E,$E48)-MINIFS(S:S,$E:$E,$E48))))</f>
        <v/>
      </c>
      <c r="CI48" s="232" t="str">
        <f t="array" ref="CI48">IF(T48="","",
IF(INDEX(Settings!$H:$H,MATCH(CI$1,Settings!$G:$G,0))=TRUE,
100-100*(T48-MINIFS(T:T,$E:$E,$E48))/(MAXIFS(T:T,$E:$E,$E48)-MINIFS(T:T,$E:$E,$E48)),
100*(T48-MINIFS(T:T,$E:$E,$E48))/(MAXIFS(T:T,$E:$E,$E48)-MINIFS(T:T,$E:$E,$E48))))</f>
        <v/>
      </c>
      <c r="CJ48" s="232" t="str">
        <f t="array" ref="CJ48">IF(U48="","",
IF(INDEX(Settings!$H:$H,MATCH(CJ$1,Settings!$G:$G,0))=TRUE,
100-100*(U48-MINIFS(U:U,$E:$E,$E48))/(MAXIFS(U:U,$E:$E,$E48)-MINIFS(U:U,$E:$E,$E48)),
100*(U48-MINIFS(U:U,$E:$E,$E48))/(MAXIFS(U:U,$E:$E,$E48)-MINIFS(U:U,$E:$E,$E48))))</f>
        <v/>
      </c>
      <c r="CK48" s="232" t="str">
        <f t="array" ref="CK48">IF(V48="","",
IF(INDEX(Settings!$H:$H,MATCH(CK$1,Settings!$G:$G,0))=TRUE,
100-100*(V48-MINIFS(V:V,$E:$E,$E48))/(MAXIFS(V:V,$E:$E,$E48)-MINIFS(V:V,$E:$E,$E48)),
100*(V48-MINIFS(V:V,$E:$E,$E48))/(MAXIFS(V:V,$E:$E,$E48)-MINIFS(V:V,$E:$E,$E48))))</f>
        <v/>
      </c>
      <c r="CL48" s="232" t="str">
        <f t="array" ref="CL48">IF(W48="","",
IF(INDEX(Settings!$H:$H,MATCH(CL$1,Settings!$G:$G,0))=TRUE,
100-100*(W48-MINIFS(W:W,$E:$E,$E48))/(MAXIFS(W:W,$E:$E,$E48)-MINIFS(W:W,$E:$E,$E48)),
100*(W48-MINIFS(W:W,$E:$E,$E48))/(MAXIFS(W:W,$E:$E,$E48)-MINIFS(W:W,$E:$E,$E48))))</f>
        <v/>
      </c>
      <c r="CM48" s="232" t="str">
        <f t="array" ref="CM48">IF(X48="","",
IF(INDEX(Settings!$H:$H,MATCH(CM$1,Settings!$G:$G,0))=TRUE,
100-100*(X48-MINIFS(X:X,$E:$E,$E48))/(MAXIFS(X:X,$E:$E,$E48)-MINIFS(X:X,$E:$E,$E48)),
100*(X48-MINIFS(X:X,$E:$E,$E48))/(MAXIFS(X:X,$E:$E,$E48)-MINIFS(X:X,$E:$E,$E48))))</f>
        <v/>
      </c>
      <c r="CN48" s="232" t="str">
        <f t="array" ref="CN48">IF(Y48="","",
IF(INDEX(Settings!$H:$H,MATCH(CN$1,Settings!$G:$G,0))=TRUE,
100-100*(Y48-MINIFS(Y:Y,$E:$E,$E48))/(MAXIFS(Y:Y,$E:$E,$E48)-MINIFS(Y:Y,$E:$E,$E48)),
100*(Y48-MINIFS(Y:Y,$E:$E,$E48))/(MAXIFS(Y:Y,$E:$E,$E48)-MINIFS(Y:Y,$E:$E,$E48))))</f>
        <v/>
      </c>
      <c r="CO48" s="232" t="str">
        <f t="array" ref="CO48">IF(Z48="","",
IF(INDEX(Settings!$H:$H,MATCH(CO$1,Settings!$G:$G,0))=TRUE,
100-100*(Z48-MINIFS(Z:Z,$E:$E,$E48))/(MAXIFS(Z:Z,$E:$E,$E48)-MINIFS(Z:Z,$E:$E,$E48)),
100*(Z48-MINIFS(Z:Z,$E:$E,$E48))/(MAXIFS(Z:Z,$E:$E,$E48)-MINIFS(Z:Z,$E:$E,$E48))))</f>
        <v/>
      </c>
      <c r="CP48" s="232" t="str">
        <f t="array" ref="CP48">IF(AA48="","",
IF(INDEX(Settings!$H:$H,MATCH(CP$1,Settings!$G:$G,0))=TRUE,
100-100*(AA48-MINIFS(AA:AA,$E:$E,$E48))/(MAXIFS(AA:AA,$E:$E,$E48)-MINIFS(AA:AA,$E:$E,$E48)),
100*(AA48-MINIFS(AA:AA,$E:$E,$E48))/(MAXIFS(AA:AA,$E:$E,$E48)-MINIFS(AA:AA,$E:$E,$E48))))</f>
        <v/>
      </c>
      <c r="CQ48" s="232" t="str">
        <f t="array" ref="CQ48">IF(AB48="","",
IF(INDEX(Settings!$H:$H,MATCH(CQ$1,Settings!$G:$G,0))=TRUE,
100-100*(AB48-MINIFS(AB:AB,$E:$E,$E48))/(MAXIFS(AB:AB,$E:$E,$E48)-MINIFS(AB:AB,$E:$E,$E48)),
100*(AB48-MINIFS(AB:AB,$E:$E,$E48))/(MAXIFS(AB:AB,$E:$E,$E48)-MINIFS(AB:AB,$E:$E,$E48))))</f>
        <v/>
      </c>
      <c r="CR48" s="232" t="str">
        <f t="array" ref="CR48">IF(AC48="","",
IF(INDEX(Settings!$H:$H,MATCH(CR$1,Settings!$G:$G,0))=TRUE,
100-100*(AC48-MINIFS(AC:AC,$E:$E,$E48))/(MAXIFS(AC:AC,$E:$E,$E48)-MINIFS(AC:AC,$E:$E,$E48)),
100*(AC48-MINIFS(AC:AC,$E:$E,$E48))/(MAXIFS(AC:AC,$E:$E,$E48)-MINIFS(AC:AC,$E:$E,$E48))))</f>
        <v/>
      </c>
      <c r="CS48" s="232" t="str">
        <f t="array" ref="CS48">IF(AD48="","",
IF(INDEX(Settings!$H:$H,MATCH(CS$1,Settings!$G:$G,0))=TRUE,
100-100*(AD48-MINIFS(AD:AD,$E:$E,$E48))/(MAXIFS(AD:AD,$E:$E,$E48)-MINIFS(AD:AD,$E:$E,$E48)),
100*(AD48-MINIFS(AD:AD,$E:$E,$E48))/(MAXIFS(AD:AD,$E:$E,$E48)-MINIFS(AD:AD,$E:$E,$E48))))</f>
        <v/>
      </c>
      <c r="CT48" s="232" t="str">
        <f t="array" ref="CT48">IF(AE48="","",
IF(INDEX(Settings!$H:$H,MATCH(CT$1,Settings!$G:$G,0))=TRUE,
100-100*(AE48-MINIFS(AE:AE,$E:$E,$E48))/(MAXIFS(AE:AE,$E:$E,$E48)-MINIFS(AE:AE,$E:$E,$E48)),
100*(AE48-MINIFS(AE:AE,$E:$E,$E48))/(MAXIFS(AE:AE,$E:$E,$E48)-MINIFS(AE:AE,$E:$E,$E48))))</f>
        <v/>
      </c>
      <c r="CU48" s="232" t="str">
        <f t="array" ref="CU48">IF(AF48="","",
IF(INDEX(Settings!$H:$H,MATCH(CU$1,Settings!$G:$G,0))=TRUE,
100-100*(AF48-MINIFS(AF:AF,$E:$E,$E48))/(MAXIFS(AF:AF,$E:$E,$E48)-MINIFS(AF:AF,$E:$E,$E48)),
100*(AF48-MINIFS(AF:AF,$E:$E,$E48))/(MAXIFS(AF:AF,$E:$E,$E48)-MINIFS(AF:AF,$E:$E,$E48))))</f>
        <v/>
      </c>
      <c r="CV48" s="232" t="str">
        <f t="array" ref="CV48">IF(AG48="","",
IF(INDEX(Settings!$H:$H,MATCH(CV$1,Settings!$G:$G,0))=TRUE,
100-100*(AG48-MINIFS(AG:AG,$E:$E,$E48))/(MAXIFS(AG:AG,$E:$E,$E48)-MINIFS(AG:AG,$E:$E,$E48)),
100*(AG48-MINIFS(AG:AG,$E:$E,$E48))/(MAXIFS(AG:AG,$E:$E,$E48)-MINIFS(AG:AG,$E:$E,$E48))))</f>
        <v/>
      </c>
      <c r="CW48" s="232" t="str">
        <f t="array" ref="CW48">IF(AH48="","",
IF(INDEX(Settings!$H:$H,MATCH(CW$1,Settings!$G:$G,0))=TRUE,
100-100*(AH48-MINIFS(AH:AH,$E:$E,$E48))/(MAXIFS(AH:AH,$E:$E,$E48)-MINIFS(AH:AH,$E:$E,$E48)),
100*(AH48-MINIFS(AH:AH,$E:$E,$E48))/(MAXIFS(AH:AH,$E:$E,$E48)-MINIFS(AH:AH,$E:$E,$E48))))</f>
        <v/>
      </c>
      <c r="CX48" s="232" t="str">
        <f t="array" ref="CX48">IF(AI48="","",
IF(INDEX(Settings!$H:$H,MATCH(CX$1,Settings!$G:$G,0))=TRUE,
100-100*(AI48-MINIFS(AI:AI,$E:$E,$E48))/(MAXIFS(AI:AI,$E:$E,$E48)-MINIFS(AI:AI,$E:$E,$E48)),
100*(AI48-MINIFS(AI:AI,$E:$E,$E48))/(MAXIFS(AI:AI,$E:$E,$E48)-MINIFS(AI:AI,$E:$E,$E48))))</f>
        <v/>
      </c>
      <c r="CY48" s="232" t="str">
        <f t="array" ref="CY48">IF(AJ48="","",
IF(INDEX(Settings!$H:$H,MATCH(CY$1,Settings!$G:$G,0))=TRUE,
100-100*(AJ48-MINIFS(AJ:AJ,$E:$E,$E48))/(MAXIFS(AJ:AJ,$E:$E,$E48)-MINIFS(AJ:AJ,$E:$E,$E48)),
100*(AJ48-MINIFS(AJ:AJ,$E:$E,$E48))/(MAXIFS(AJ:AJ,$E:$E,$E48)-MINIFS(AJ:AJ,$E:$E,$E48))))</f>
        <v/>
      </c>
      <c r="CZ48" s="232" t="str">
        <f t="array" ref="CZ48">IF(AK48="","",
IF(INDEX(Settings!$H:$H,MATCH(CZ$1,Settings!$G:$G,0))=TRUE,
100-100*(AK48-MINIFS(AK:AK,$E:$E,$E48))/(MAXIFS(AK:AK,$E:$E,$E48)-MINIFS(AK:AK,$E:$E,$E48)),
100*(AK48-MINIFS(AK:AK,$E:$E,$E48))/(MAXIFS(AK:AK,$E:$E,$E48)-MINIFS(AK:AK,$E:$E,$E48))))</f>
        <v/>
      </c>
      <c r="DA48" s="232" t="str">
        <f t="array" ref="DA48">IF(AL48="","",
IF(INDEX(Settings!$H:$H,MATCH(DA$1,Settings!$G:$G,0))=TRUE,
100-100*(AL48-MINIFS(AL:AL,$E:$E,$E48))/(MAXIFS(AL:AL,$E:$E,$E48)-MINIFS(AL:AL,$E:$E,$E48)),
100*(AL48-MINIFS(AL:AL,$E:$E,$E48))/(MAXIFS(AL:AL,$E:$E,$E48)-MINIFS(AL:AL,$E:$E,$E48))))</f>
        <v/>
      </c>
      <c r="DB48" s="232" t="str">
        <f t="array" ref="DB48">IF(AM48="","",
IF(INDEX(Settings!$H:$H,MATCH(DB$1,Settings!$G:$G,0))=TRUE,
100-100*(AM48-MINIFS(AM:AM,$E:$E,$E48))/(MAXIFS(AM:AM,$E:$E,$E48)-MINIFS(AM:AM,$E:$E,$E48)),
100*(AM48-MINIFS(AM:AM,$E:$E,$E48))/(MAXIFS(AM:AM,$E:$E,$E48)-MINIFS(AM:AM,$E:$E,$E48))))</f>
        <v/>
      </c>
      <c r="DC48" s="232" t="str">
        <f t="array" ref="DC48">IF(AN48="","",
IF(INDEX(Settings!$H:$H,MATCH(DC$1,Settings!$G:$G,0))=TRUE,
100-100*(AN48-MINIFS(AN:AN,$E:$E,$E48))/(MAXIFS(AN:AN,$E:$E,$E48)-MINIFS(AN:AN,$E:$E,$E48)),
100*(AN48-MINIFS(AN:AN,$E:$E,$E48))/(MAXIFS(AN:AN,$E:$E,$E48)-MINIFS(AN:AN,$E:$E,$E48))))</f>
        <v/>
      </c>
      <c r="DD48" s="232" t="str">
        <f t="array" ref="DD48">IF(AO48="","",
IF(INDEX(Settings!$H:$H,MATCH(DD$1,Settings!$G:$G,0))=TRUE,
100-100*(AO48-MINIFS(AO:AO,$E:$E,$E48))/(MAXIFS(AO:AO,$E:$E,$E48)-MINIFS(AO:AO,$E:$E,$E48)),
100*(AO48-MINIFS(AO:AO,$E:$E,$E48))/(MAXIFS(AO:AO,$E:$E,$E48)-MINIFS(AO:AO,$E:$E,$E48))))</f>
        <v/>
      </c>
      <c r="DE48" s="232" t="str">
        <f t="array" ref="DE48">IF(AP48="","",
IF(INDEX(Settings!$H:$H,MATCH(DE$1,Settings!$G:$G,0))=TRUE,
100-100*(AP48-MINIFS(AP:AP,$E:$E,$E48))/(MAXIFS(AP:AP,$E:$E,$E48)-MINIFS(AP:AP,$E:$E,$E48)),
100*(AP48-MINIFS(AP:AP,$E:$E,$E48))/(MAXIFS(AP:AP,$E:$E,$E48)-MINIFS(AP:AP,$E:$E,$E48))))</f>
        <v/>
      </c>
      <c r="DF48" s="232" t="str">
        <f t="array" ref="DF48">IF(AQ48="","",
IF(INDEX(Settings!$H:$H,MATCH(DF$1,Settings!$G:$G,0))=TRUE,
100-100*(AQ48-MINIFS(AQ:AQ,$E:$E,$E48))/(MAXIFS(AQ:AQ,$E:$E,$E48)-MINIFS(AQ:AQ,$E:$E,$E48)),
100*(AQ48-MINIFS(AQ:AQ,$E:$E,$E48))/(MAXIFS(AQ:AQ,$E:$E,$E48)-MINIFS(AQ:AQ,$E:$E,$E48))))</f>
        <v/>
      </c>
      <c r="DG48" s="232" t="str">
        <f t="array" ref="DG48">IF(AR48="","",
IF(INDEX(Settings!$H:$H,MATCH(DG$1,Settings!$G:$G,0))=TRUE,
100-100*(AR48-MINIFS(AR:AR,$E:$E,$E48))/(MAXIFS(AR:AR,$E:$E,$E48)-MINIFS(AR:AR,$E:$E,$E48)),
100*(AR48-MINIFS(AR:AR,$E:$E,$E48))/(MAXIFS(AR:AR,$E:$E,$E48)-MINIFS(AR:AR,$E:$E,$E48))))</f>
        <v/>
      </c>
      <c r="DH48" s="232" t="str">
        <f t="array" ref="DH48">IF(AS48="","",
IF(INDEX(Settings!$H:$H,MATCH(DH$1,Settings!$G:$G,0))=TRUE,
100-100*(AS48-MINIFS(AS:AS,$E:$E,$E48))/(MAXIFS(AS:AS,$E:$E,$E48)-MINIFS(AS:AS,$E:$E,$E48)),
100*(AS48-MINIFS(AS:AS,$E:$E,$E48))/(MAXIFS(AS:AS,$E:$E,$E48)-MINIFS(AS:AS,$E:$E,$E48))))</f>
        <v/>
      </c>
      <c r="DI48" s="232" t="str">
        <f t="array" ref="DI48">IF(AT48="","",
IF(INDEX(Settings!$H:$H,MATCH(DI$1,Settings!$G:$G,0))=TRUE,
100-100*(AT48-MINIFS(AT:AT,$E:$E,$E48))/(MAXIFS(AT:AT,$E:$E,$E48)-MINIFS(AT:AT,$E:$E,$E48)),
100*(AT48-MINIFS(AT:AT,$E:$E,$E48))/(MAXIFS(AT:AT,$E:$E,$E48)-MINIFS(AT:AT,$E:$E,$E48))))</f>
        <v/>
      </c>
      <c r="DJ48" s="232" t="str">
        <f t="array" ref="DJ48">IF(AU48="","",
IF(INDEX(Settings!$H:$H,MATCH(DJ$1,Settings!$G:$G,0))=TRUE,
100-100*(AU48-MINIFS(AU:AU,$E:$E,$E48))/(MAXIFS(AU:AU,$E:$E,$E48)-MINIFS(AU:AU,$E:$E,$E48)),
100*(AU48-MINIFS(AU:AU,$E:$E,$E48))/(MAXIFS(AU:AU,$E:$E,$E48)-MINIFS(AU:AU,$E:$E,$E48))))</f>
        <v/>
      </c>
      <c r="DK48" s="232" t="str">
        <f t="array" ref="DK48">IF(AV48="","",
IF(INDEX(Settings!$H:$H,MATCH(DK$1,Settings!$G:$G,0))=TRUE,
100-100*(AV48-MINIFS(AV:AV,$E:$E,$E48))/(MAXIFS(AV:AV,$E:$E,$E48)-MINIFS(AV:AV,$E:$E,$E48)),
100*(AV48-MINIFS(AV:AV,$E:$E,$E48))/(MAXIFS(AV:AV,$E:$E,$E48)-MINIFS(AV:AV,$E:$E,$E48))))</f>
        <v/>
      </c>
      <c r="DL48" s="232" t="str">
        <f t="array" ref="DL48">IF(AW48="","",
IF(INDEX(Settings!$H:$H,MATCH(DL$1,Settings!$G:$G,0))=TRUE,
100-100*(AW48-MINIFS(AW:AW,$E:$E,$E48))/(MAXIFS(AW:AW,$E:$E,$E48)-MINIFS(AW:AW,$E:$E,$E48)),
100*(AW48-MINIFS(AW:AW,$E:$E,$E48))/(MAXIFS(AW:AW,$E:$E,$E48)-MINIFS(AW:AW,$E:$E,$E48))))</f>
        <v/>
      </c>
      <c r="DM48" s="232" t="str">
        <f t="array" ref="DM48">IF(AX48="","",
IF(INDEX(Settings!$H:$H,MATCH(DM$1,Settings!$G:$G,0))=TRUE,
100-100*(AX48-MINIFS(AX:AX,$E:$E,$E48))/(MAXIFS(AX:AX,$E:$E,$E48)-MINIFS(AX:AX,$E:$E,$E48)),
100*(AX48-MINIFS(AX:AX,$E:$E,$E48))/(MAXIFS(AX:AX,$E:$E,$E48)-MINIFS(AX:AX,$E:$E,$E48))))</f>
        <v/>
      </c>
      <c r="DN48" s="232" t="str">
        <f t="array" ref="DN48">IF(AY48="","",
IF(INDEX(Settings!$H:$H,MATCH(DN$1,Settings!$G:$G,0))=TRUE,
100-100*(AY48-MINIFS(AY:AY,$E:$E,$E48))/(MAXIFS(AY:AY,$E:$E,$E48)-MINIFS(AY:AY,$E:$E,$E48)),
100*(AY48-MINIFS(AY:AY,$E:$E,$E48))/(MAXIFS(AY:AY,$E:$E,$E48)-MINIFS(AY:AY,$E:$E,$E48))))</f>
        <v/>
      </c>
      <c r="DO48" s="232" t="str">
        <f t="array" ref="DO48">IF(AZ48="","",
IF(INDEX(Settings!$H:$H,MATCH(DO$1,Settings!$G:$G,0))=TRUE,
100-100*(AZ48-MINIFS(AZ:AZ,$E:$E,$E48))/(MAXIFS(AZ:AZ,$E:$E,$E48)-MINIFS(AZ:AZ,$E:$E,$E48)),
100*(AZ48-MINIFS(AZ:AZ,$E:$E,$E48))/(MAXIFS(AZ:AZ,$E:$E,$E48)-MINIFS(AZ:AZ,$E:$E,$E48))))</f>
        <v/>
      </c>
      <c r="DP48" s="232" t="str">
        <f t="array" ref="DP48">IF(BA48="","",
IF(INDEX(Settings!$H:$H,MATCH(DP$1,Settings!$G:$G,0))=TRUE,
100-100*(BA48-MINIFS(BA:BA,$E:$E,$E48))/(MAXIFS(BA:BA,$E:$E,$E48)-MINIFS(BA:BA,$E:$E,$E48)),
100*(BA48-MINIFS(BA:BA,$E:$E,$E48))/(MAXIFS(BA:BA,$E:$E,$E48)-MINIFS(BA:BA,$E:$E,$E48))))</f>
        <v/>
      </c>
      <c r="DQ48" s="232" t="str">
        <f t="array" ref="DQ48">IF(BB48="","",
IF(INDEX(Settings!$H:$H,MATCH(DQ$1,Settings!$G:$G,0))=TRUE,
100-100*(BB48-MINIFS(BB:BB,$E:$E,$E48))/(MAXIFS(BB:BB,$E:$E,$E48)-MINIFS(BB:BB,$E:$E,$E48)),
100*(BB48-MINIFS(BB:BB,$E:$E,$E48))/(MAXIFS(BB:BB,$E:$E,$E48)-MINIFS(BB:BB,$E:$E,$E48))))</f>
        <v/>
      </c>
      <c r="DR48" s="232" t="str">
        <f t="array" ref="DR48">IF(BC48="","",
IF(INDEX(Settings!$H:$H,MATCH(DR$1,Settings!$G:$G,0))=TRUE,
100-100*(BC48-MINIFS(BC:BC,$E:$E,$E48))/(MAXIFS(BC:BC,$E:$E,$E48)-MINIFS(BC:BC,$E:$E,$E48)),
100*(BC48-MINIFS(BC:BC,$E:$E,$E48))/(MAXIFS(BC:BC,$E:$E,$E48)-MINIFS(BC:BC,$E:$E,$E48))))</f>
        <v/>
      </c>
      <c r="DS48" s="232" t="str">
        <f t="array" ref="DS48">IF(BD48="","",
IF(INDEX(Settings!$H:$H,MATCH(DS$1,Settings!$G:$G,0))=TRUE,
100-100*(BD48-MINIFS(BD:BD,$E:$E,$E48))/(MAXIFS(BD:BD,$E:$E,$E48)-MINIFS(BD:BD,$E:$E,$E48)),
100*(BD48-MINIFS(BD:BD,$E:$E,$E48))/(MAXIFS(BD:BD,$E:$E,$E48)-MINIFS(BD:BD,$E:$E,$E48))))</f>
        <v/>
      </c>
      <c r="DT48" s="232" t="str">
        <f t="array" ref="DT48">IF(BE48="","",
IF(INDEX(Settings!$H:$H,MATCH(DT$1,Settings!$G:$G,0))=TRUE,
100-100*(BE48-MINIFS(BE:BE,$E:$E,$E48))/(MAXIFS(BE:BE,$E:$E,$E48)-MINIFS(BE:BE,$E:$E,$E48)),
100*(BE48-MINIFS(BE:BE,$E:$E,$E48))/(MAXIFS(BE:BE,$E:$E,$E48)-MINIFS(BE:BE,$E:$E,$E48))))</f>
        <v/>
      </c>
      <c r="DU48" s="232" t="str">
        <f t="array" ref="DU48">IF(BF48="","",
IF(INDEX(Settings!$H:$H,MATCH(DU$1,Settings!$G:$G,0))=TRUE,
100-100*(BF48-MINIFS(BF:BF,$E:$E,$E48))/(MAXIFS(BF:BF,$E:$E,$E48)-MINIFS(BF:BF,$E:$E,$E48)),
100*(BF48-MINIFS(BF:BF,$E:$E,$E48))/(MAXIFS(BF:BF,$E:$E,$E48)-MINIFS(BF:BF,$E:$E,$E48))))</f>
        <v/>
      </c>
      <c r="DV48" s="232" t="str">
        <f t="array" ref="DV48">IF(BG48="","",
IF(INDEX(Settings!$H:$H,MATCH(DV$1,Settings!$G:$G,0))=TRUE,
100-100*(BG48-MINIFS(BG:BG,$E:$E,$E48))/(MAXIFS(BG:BG,$E:$E,$E48)-MINIFS(BG:BG,$E:$E,$E48)),
100*(BG48-MINIFS(BG:BG,$E:$E,$E48))/(MAXIFS(BG:BG,$E:$E,$E48)-MINIFS(BG:BG,$E:$E,$E48))))</f>
        <v/>
      </c>
      <c r="DW48" s="232" t="str">
        <f t="array" ref="DW48">IF(BH48="","",
IF(INDEX(Settings!$H:$H,MATCH(DW$1,Settings!$G:$G,0))=TRUE,
100-100*(BH48-MINIFS(BH:BH,$E:$E,$E48))/(MAXIFS(BH:BH,$E:$E,$E48)-MINIFS(BH:BH,$E:$E,$E48)),
100*(BH48-MINIFS(BH:BH,$E:$E,$E48))/(MAXIFS(BH:BH,$E:$E,$E48)-MINIFS(BH:BH,$E:$E,$E48))))</f>
        <v/>
      </c>
      <c r="DX48" s="232" t="str">
        <f t="array" ref="DX48">IF(BI48="","",
IF(INDEX(Settings!$H:$H,MATCH(DX$1,Settings!$G:$G,0))=TRUE,
100-100*(BI48-MINIFS(BI:BI,$E:$E,$E48))/(MAXIFS(BI:BI,$E:$E,$E48)-MINIFS(BI:BI,$E:$E,$E48)),
100*(BI48-MINIFS(BI:BI,$E:$E,$E48))/(MAXIFS(BI:BI,$E:$E,$E48)-MINIFS(BI:BI,$E:$E,$E48))))</f>
        <v/>
      </c>
      <c r="DY48" s="232" t="str">
        <f t="array" ref="DY48">IF(BJ48="","",
IF(INDEX(Settings!$H:$H,MATCH(DY$1,Settings!$G:$G,0))=TRUE,
100-100*(BJ48-MINIFS(BJ:BJ,$E:$E,$E48))/(MAXIFS(BJ:BJ,$E:$E,$E48)-MINIFS(BJ:BJ,$E:$E,$E48)),
100*(BJ48-MINIFS(BJ:BJ,$E:$E,$E48))/(MAXIFS(BJ:BJ,$E:$E,$E48)-MINIFS(BJ:BJ,$E:$E,$E48))))</f>
        <v/>
      </c>
      <c r="DZ48" s="234"/>
      <c r="EA48" s="234"/>
      <c r="EB48" s="234" t="str">
        <f t="shared" si="8"/>
        <v/>
      </c>
      <c r="EC48" s="234" t="str">
        <f t="shared" si="9"/>
        <v/>
      </c>
      <c r="ED48" s="234" t="str">
        <f t="shared" si="10"/>
        <v/>
      </c>
      <c r="EE48" s="234" t="str">
        <f t="shared" si="11"/>
        <v/>
      </c>
      <c r="EF48" s="234" t="str">
        <f t="shared" si="12"/>
        <v/>
      </c>
      <c r="EG48" s="234" t="str">
        <f t="shared" si="13"/>
        <v/>
      </c>
      <c r="EH48" s="234"/>
      <c r="EI48" s="234"/>
      <c r="EJ48" s="234"/>
      <c r="EK48" s="234"/>
      <c r="EL48" s="234"/>
      <c r="EM48" s="234"/>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3" t="str">
        <f t="shared" si="14"/>
        <v/>
      </c>
      <c r="N49" s="49"/>
      <c r="O49" s="49"/>
      <c r="P49" s="49"/>
      <c r="Q49" s="49"/>
      <c r="R49" s="49"/>
      <c r="S49" s="222" t="str">
        <f>IFERROR(VLOOKUP(AF49, 'YOYO IR Scores'!A:C, 3, FALSE), "")
</f>
        <v/>
      </c>
      <c r="T49" s="49"/>
      <c r="U49" s="49"/>
      <c r="V49" s="49"/>
      <c r="W49" s="49"/>
      <c r="X49" s="224" t="str">
        <f t="shared" si="4"/>
        <v/>
      </c>
      <c r="Y49" s="225" t="str">
        <f t="shared" si="5"/>
        <v/>
      </c>
      <c r="Z49" s="225" t="str">
        <f t="shared" si="6"/>
        <v/>
      </c>
      <c r="AA49" s="224" t="str">
        <f t="shared" si="7"/>
        <v/>
      </c>
      <c r="AB49" s="223"/>
      <c r="AC49" s="223"/>
      <c r="AD49" s="223"/>
      <c r="AE49" s="223" t="str">
        <f>IFERROR(VLOOKUP(AF49, 'YOYO IR Scores'!A:C, 2, FALSE), "")</f>
        <v/>
      </c>
      <c r="AF49" s="223"/>
      <c r="AG49" s="223"/>
      <c r="AH49" s="223"/>
      <c r="AI49" s="223"/>
      <c r="AJ49" s="223"/>
      <c r="AK49" s="223"/>
      <c r="AL49" s="223"/>
      <c r="AM49" s="223"/>
      <c r="AN49" s="223"/>
      <c r="AO49" s="223"/>
      <c r="AP49" s="223"/>
      <c r="AQ49" s="223"/>
      <c r="AR49" s="223"/>
      <c r="AS49" s="223"/>
      <c r="AT49" s="223"/>
      <c r="AU49" s="223"/>
      <c r="AV49" s="223"/>
      <c r="AW49" s="223"/>
      <c r="AX49" s="223"/>
      <c r="AY49" s="223"/>
      <c r="AZ49" s="223"/>
      <c r="BA49" s="223"/>
      <c r="BB49" s="223"/>
      <c r="BC49" s="223"/>
      <c r="BD49" s="223"/>
      <c r="BE49" s="223"/>
      <c r="BF49" s="223"/>
      <c r="BG49" s="223"/>
      <c r="BH49" s="223"/>
      <c r="BI49" s="223"/>
      <c r="BJ49" s="223"/>
      <c r="BK49" s="223" t="str">
        <f t="array" ref="BK49">IF(J49="","",
IF(INDEX(Settings!$H:$H,MATCH(BY$1,Settings!$G:$G,0))=TRUE,
100-100*(J49-MIN(J:J))/(MAX(J:J)-MIN(J:J)),
100*(J49-MIN(J:J))/(MAX(J:J)-MIN(J:J))))</f>
        <v/>
      </c>
      <c r="BL49" s="223" t="str">
        <f t="array" ref="BL49">IF(J49="","",
IF(INDEX(Settings!$H:$H,MATCH(BY$1,Settings!$G:$G,0))=TRUE,
100-100*(J49-MINIFS(J:J,$E:$E,$E49))/(MAXIFS(J:J,$E:$E,$E49)-MINIFS(J:J,$E:$E,$E49)),
100*(J49-MINIFS(J:J,$E:$E,$E49))/(MAXIFS(J:J,$E:$E,$E49)-MINIFS(J:J,$E:$E,$E49))))</f>
        <v/>
      </c>
      <c r="BM49" s="223"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4" t="str">
        <f t="array" ref="BQ49">IF(J49="","",
IF(INDEX(Settings!$H:$H,MATCH(BY$1,Settings!$G:$G,0))=TRUE,
-1*(J49-AVERAGE(J:J))/STDEV(J:J),
(J49-AVERAGE(J:J))/STDEV(J:J)))</f>
        <v/>
      </c>
      <c r="BR49" s="224" t="str">
        <f>IFERROR(__xludf.DUMMYFUNCTION("IF(J49="""","""",
IF(INDEX(Settings!$H:$H,MATCH(BY$1,Settings!$G:$G,0))=TRUE,
-1*(J49-AVERAGEIFS(J:J,$E:$E,$E49))/STDEV(FILTER(J:J,$E:$E=$E49)),
(J49-AVERAGEIFS(J:J,$E:$E,$E49))/STDEV(FILTER(J:J,$E:$E=$E49))))"),"")</f>
        <v/>
      </c>
      <c r="BS49" s="224"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3" t="str">
        <f t="array" ref="BY49">IF(J49="","",
IF(INDEX(Settings!$H:$H,MATCH(BY$1,Settings!$G:$G,0))=TRUE,
100-100*(J49-MINIFS(J:J,$E:$E,$E49))/(MAXIFS(J:J,$E:$E,$E49)-MINIFS(J:J,$E:$E,$E49)),
100*(J49-MINIFS(J:J,$E:$E,$E49))/(MAXIFS(J:J,$E:$E,$E49)-MINIFS(J:J,$E:$E,$E49))))</f>
        <v/>
      </c>
      <c r="BZ49" s="223" t="str">
        <f t="array" ref="BZ49">IF(K49="","",
IF(INDEX(Settings!$H:$H,MATCH(BZ$1,Settings!$G:$G,0))=TRUE,
100-100*(K49-MINIFS(K:K,$E:$E,$E49))/(MAXIFS(K:K,$E:$E,$E49)-MINIFS(K:K,$E:$E,$E49)),
100*(K49-MINIFS(K:K,$E:$E,$E49))/(MAXIFS(K:K,$E:$E,$E49)-MINIFS(K:K,$E:$E,$E49))))</f>
        <v/>
      </c>
      <c r="CA49" s="223" t="str">
        <f t="array" ref="CA49">IF(L49="","",
IF(INDEX(Settings!$H:$H,MATCH(CA$1,Settings!$G:$G,0))=TRUE,
100-100*(L49-MINIFS(L:L,$E:$E,$E49))/(MAXIFS(L:L,$E:$E,$E49)-MINIFS(L:L,$E:$E,$E49)),
100*(L49-MINIFS(L:L,$E:$E,$E49))/(MAXIFS(L:L,$E:$E,$E49)-MINIFS(L:L,$E:$E,$E49))))</f>
        <v/>
      </c>
      <c r="CB49" s="223" t="str">
        <f t="array" ref="CB49">IF(M49="","",
IF(INDEX(Settings!$H:$H,MATCH(CB$1,Settings!$G:$G,0))=TRUE,
100-100*(M49-MINIFS(M:M,$E:$E,$E49))/(MAXIFS(M:M,$E:$E,$E49)-MINIFS(M:M,$E:$E,$E49)),
100*(M49-MINIFS(M:M,$E:$E,$E49))/(MAXIFS(M:M,$E:$E,$E49)-MINIFS(M:M,$E:$E,$E49))))</f>
        <v/>
      </c>
      <c r="CC49" s="223" t="str">
        <f t="array" ref="CC49">IF(N49="","",
IF(INDEX(Settings!$H:$H,MATCH(CC$1,Settings!$G:$G,0))=TRUE,
100-100*(N49-MINIFS(N:N,$E:$E,$E49))/(MAXIFS(N:N,$E:$E,$E49)-MINIFS(N:N,$E:$E,$E49)),
100*(N49-MINIFS(N:N,$E:$E,$E49))/(MAXIFS(N:N,$E:$E,$E49)-MINIFS(N:N,$E:$E,$E49))))</f>
        <v/>
      </c>
      <c r="CD49" s="223" t="str">
        <f t="array" ref="CD49">IF(O49="","",
IF(INDEX(Settings!$H:$H,MATCH(CD$1,Settings!$G:$G,0))=TRUE,
100-100*(O49-MINIFS(O:O,$E:$E,$E49))/(MAXIFS(O:O,$E:$E,$E49)-MINIFS(O:O,$E:$E,$E49)),
100*(O49-MINIFS(O:O,$E:$E,$E49))/(MAXIFS(O:O,$E:$E,$E49)-MINIFS(O:O,$E:$E,$E49))))</f>
        <v/>
      </c>
      <c r="CE49" s="223" t="str">
        <f t="array" ref="CE49">IF(P49="","",
IF(INDEX(Settings!$H:$H,MATCH(CE$1,Settings!$G:$G,0))=TRUE,
100-100*(P49-MINIFS(P:P,$E:$E,$E49))/(MAXIFS(P:P,$E:$E,$E49)-MINIFS(P:P,$E:$E,$E49)),
100*(P49-MINIFS(P:P,$E:$E,$E49))/(MAXIFS(P:P,$E:$E,$E49)-MINIFS(P:P,$E:$E,$E49))))</f>
        <v/>
      </c>
      <c r="CF49" s="223" t="str">
        <f t="array" ref="CF49">IF(Q49="","",
IF(INDEX(Settings!$H:$H,MATCH(CF$1,Settings!$G:$G,0))=TRUE,
100-100*(Q49-MINIFS(Q:Q,$E:$E,$E49))/(MAXIFS(Q:Q,$E:$E,$E49)-MINIFS(Q:Q,$E:$E,$E49)),
100*(Q49-MINIFS(Q:Q,$E:$E,$E49))/(MAXIFS(Q:Q,$E:$E,$E49)-MINIFS(Q:Q,$E:$E,$E49))))</f>
        <v/>
      </c>
      <c r="CG49" s="223" t="str">
        <f t="array" ref="CG49">IF(R49="","",
IF(INDEX(Settings!$H:$H,MATCH(CG$1,Settings!$G:$G,0))=TRUE,
100-100*(R49-MINIFS(R:R,$E:$E,$E49))/(MAXIFS(R:R,$E:$E,$E49)-MINIFS(R:R,$E:$E,$E49)),
100*(R49-MINIFS(R:R,$E:$E,$E49))/(MAXIFS(R:R,$E:$E,$E49)-MINIFS(R:R,$E:$E,$E49))))</f>
        <v/>
      </c>
      <c r="CH49" s="223" t="str">
        <f t="array" ref="CH49">IF(S49="","",
IF(INDEX(Settings!$H:$H,MATCH(CH$1,Settings!$G:$G,0))=TRUE,
100-100*(S49-MINIFS(S:S,$E:$E,$E49))/(MAXIFS(S:S,$E:$E,$E49)-MINIFS(S:S,$E:$E,$E49)),
100*(S49-MINIFS(S:S,$E:$E,$E49))/(MAXIFS(S:S,$E:$E,$E49)-MINIFS(S:S,$E:$E,$E49))))</f>
        <v/>
      </c>
      <c r="CI49" s="223" t="str">
        <f t="array" ref="CI49">IF(T49="","",
IF(INDEX(Settings!$H:$H,MATCH(CI$1,Settings!$G:$G,0))=TRUE,
100-100*(T49-MINIFS(T:T,$E:$E,$E49))/(MAXIFS(T:T,$E:$E,$E49)-MINIFS(T:T,$E:$E,$E49)),
100*(T49-MINIFS(T:T,$E:$E,$E49))/(MAXIFS(T:T,$E:$E,$E49)-MINIFS(T:T,$E:$E,$E49))))</f>
        <v/>
      </c>
      <c r="CJ49" s="223" t="str">
        <f t="array" ref="CJ49">IF(U49="","",
IF(INDEX(Settings!$H:$H,MATCH(CJ$1,Settings!$G:$G,0))=TRUE,
100-100*(U49-MINIFS(U:U,$E:$E,$E49))/(MAXIFS(U:U,$E:$E,$E49)-MINIFS(U:U,$E:$E,$E49)),
100*(U49-MINIFS(U:U,$E:$E,$E49))/(MAXIFS(U:U,$E:$E,$E49)-MINIFS(U:U,$E:$E,$E49))))</f>
        <v/>
      </c>
      <c r="CK49" s="223" t="str">
        <f t="array" ref="CK49">IF(V49="","",
IF(INDEX(Settings!$H:$H,MATCH(CK$1,Settings!$G:$G,0))=TRUE,
100-100*(V49-MINIFS(V:V,$E:$E,$E49))/(MAXIFS(V:V,$E:$E,$E49)-MINIFS(V:V,$E:$E,$E49)),
100*(V49-MINIFS(V:V,$E:$E,$E49))/(MAXIFS(V:V,$E:$E,$E49)-MINIFS(V:V,$E:$E,$E49))))</f>
        <v/>
      </c>
      <c r="CL49" s="223" t="str">
        <f t="array" ref="CL49">IF(W49="","",
IF(INDEX(Settings!$H:$H,MATCH(CL$1,Settings!$G:$G,0))=TRUE,
100-100*(W49-MINIFS(W:W,$E:$E,$E49))/(MAXIFS(W:W,$E:$E,$E49)-MINIFS(W:W,$E:$E,$E49)),
100*(W49-MINIFS(W:W,$E:$E,$E49))/(MAXIFS(W:W,$E:$E,$E49)-MINIFS(W:W,$E:$E,$E49))))</f>
        <v/>
      </c>
      <c r="CM49" s="223" t="str">
        <f t="array" ref="CM49">IF(X49="","",
IF(INDEX(Settings!$H:$H,MATCH(CM$1,Settings!$G:$G,0))=TRUE,
100-100*(X49-MINIFS(X:X,$E:$E,$E49))/(MAXIFS(X:X,$E:$E,$E49)-MINIFS(X:X,$E:$E,$E49)),
100*(X49-MINIFS(X:X,$E:$E,$E49))/(MAXIFS(X:X,$E:$E,$E49)-MINIFS(X:X,$E:$E,$E49))))</f>
        <v/>
      </c>
      <c r="CN49" s="223" t="str">
        <f t="array" ref="CN49">IF(Y49="","",
IF(INDEX(Settings!$H:$H,MATCH(CN$1,Settings!$G:$G,0))=TRUE,
100-100*(Y49-MINIFS(Y:Y,$E:$E,$E49))/(MAXIFS(Y:Y,$E:$E,$E49)-MINIFS(Y:Y,$E:$E,$E49)),
100*(Y49-MINIFS(Y:Y,$E:$E,$E49))/(MAXIFS(Y:Y,$E:$E,$E49)-MINIFS(Y:Y,$E:$E,$E49))))</f>
        <v/>
      </c>
      <c r="CO49" s="223" t="str">
        <f t="array" ref="CO49">IF(Z49="","",
IF(INDEX(Settings!$H:$H,MATCH(CO$1,Settings!$G:$G,0))=TRUE,
100-100*(Z49-MINIFS(Z:Z,$E:$E,$E49))/(MAXIFS(Z:Z,$E:$E,$E49)-MINIFS(Z:Z,$E:$E,$E49)),
100*(Z49-MINIFS(Z:Z,$E:$E,$E49))/(MAXIFS(Z:Z,$E:$E,$E49)-MINIFS(Z:Z,$E:$E,$E49))))</f>
        <v/>
      </c>
      <c r="CP49" s="223" t="str">
        <f t="array" ref="CP49">IF(AA49="","",
IF(INDEX(Settings!$H:$H,MATCH(CP$1,Settings!$G:$G,0))=TRUE,
100-100*(AA49-MINIFS(AA:AA,$E:$E,$E49))/(MAXIFS(AA:AA,$E:$E,$E49)-MINIFS(AA:AA,$E:$E,$E49)),
100*(AA49-MINIFS(AA:AA,$E:$E,$E49))/(MAXIFS(AA:AA,$E:$E,$E49)-MINIFS(AA:AA,$E:$E,$E49))))</f>
        <v/>
      </c>
      <c r="CQ49" s="223" t="str">
        <f t="array" ref="CQ49">IF(AB49="","",
IF(INDEX(Settings!$H:$H,MATCH(CQ$1,Settings!$G:$G,0))=TRUE,
100-100*(AB49-MINIFS(AB:AB,$E:$E,$E49))/(MAXIFS(AB:AB,$E:$E,$E49)-MINIFS(AB:AB,$E:$E,$E49)),
100*(AB49-MINIFS(AB:AB,$E:$E,$E49))/(MAXIFS(AB:AB,$E:$E,$E49)-MINIFS(AB:AB,$E:$E,$E49))))</f>
        <v/>
      </c>
      <c r="CR49" s="223" t="str">
        <f t="array" ref="CR49">IF(AC49="","",
IF(INDEX(Settings!$H:$H,MATCH(CR$1,Settings!$G:$G,0))=TRUE,
100-100*(AC49-MINIFS(AC:AC,$E:$E,$E49))/(MAXIFS(AC:AC,$E:$E,$E49)-MINIFS(AC:AC,$E:$E,$E49)),
100*(AC49-MINIFS(AC:AC,$E:$E,$E49))/(MAXIFS(AC:AC,$E:$E,$E49)-MINIFS(AC:AC,$E:$E,$E49))))</f>
        <v/>
      </c>
      <c r="CS49" s="223" t="str">
        <f t="array" ref="CS49">IF(AD49="","",
IF(INDEX(Settings!$H:$H,MATCH(CS$1,Settings!$G:$G,0))=TRUE,
100-100*(AD49-MINIFS(AD:AD,$E:$E,$E49))/(MAXIFS(AD:AD,$E:$E,$E49)-MINIFS(AD:AD,$E:$E,$E49)),
100*(AD49-MINIFS(AD:AD,$E:$E,$E49))/(MAXIFS(AD:AD,$E:$E,$E49)-MINIFS(AD:AD,$E:$E,$E49))))</f>
        <v/>
      </c>
      <c r="CT49" s="223" t="str">
        <f t="array" ref="CT49">IF(AE49="","",
IF(INDEX(Settings!$H:$H,MATCH(CT$1,Settings!$G:$G,0))=TRUE,
100-100*(AE49-MINIFS(AE:AE,$E:$E,$E49))/(MAXIFS(AE:AE,$E:$E,$E49)-MINIFS(AE:AE,$E:$E,$E49)),
100*(AE49-MINIFS(AE:AE,$E:$E,$E49))/(MAXIFS(AE:AE,$E:$E,$E49)-MINIFS(AE:AE,$E:$E,$E49))))</f>
        <v/>
      </c>
      <c r="CU49" s="223" t="str">
        <f t="array" ref="CU49">IF(AF49="","",
IF(INDEX(Settings!$H:$H,MATCH(CU$1,Settings!$G:$G,0))=TRUE,
100-100*(AF49-MINIFS(AF:AF,$E:$E,$E49))/(MAXIFS(AF:AF,$E:$E,$E49)-MINIFS(AF:AF,$E:$E,$E49)),
100*(AF49-MINIFS(AF:AF,$E:$E,$E49))/(MAXIFS(AF:AF,$E:$E,$E49)-MINIFS(AF:AF,$E:$E,$E49))))</f>
        <v/>
      </c>
      <c r="CV49" s="223" t="str">
        <f t="array" ref="CV49">IF(AG49="","",
IF(INDEX(Settings!$H:$H,MATCH(CV$1,Settings!$G:$G,0))=TRUE,
100-100*(AG49-MINIFS(AG:AG,$E:$E,$E49))/(MAXIFS(AG:AG,$E:$E,$E49)-MINIFS(AG:AG,$E:$E,$E49)),
100*(AG49-MINIFS(AG:AG,$E:$E,$E49))/(MAXIFS(AG:AG,$E:$E,$E49)-MINIFS(AG:AG,$E:$E,$E49))))</f>
        <v/>
      </c>
      <c r="CW49" s="223" t="str">
        <f t="array" ref="CW49">IF(AH49="","",
IF(INDEX(Settings!$H:$H,MATCH(CW$1,Settings!$G:$G,0))=TRUE,
100-100*(AH49-MINIFS(AH:AH,$E:$E,$E49))/(MAXIFS(AH:AH,$E:$E,$E49)-MINIFS(AH:AH,$E:$E,$E49)),
100*(AH49-MINIFS(AH:AH,$E:$E,$E49))/(MAXIFS(AH:AH,$E:$E,$E49)-MINIFS(AH:AH,$E:$E,$E49))))</f>
        <v/>
      </c>
      <c r="CX49" s="223" t="str">
        <f t="array" ref="CX49">IF(AI49="","",
IF(INDEX(Settings!$H:$H,MATCH(CX$1,Settings!$G:$G,0))=TRUE,
100-100*(AI49-MINIFS(AI:AI,$E:$E,$E49))/(MAXIFS(AI:AI,$E:$E,$E49)-MINIFS(AI:AI,$E:$E,$E49)),
100*(AI49-MINIFS(AI:AI,$E:$E,$E49))/(MAXIFS(AI:AI,$E:$E,$E49)-MINIFS(AI:AI,$E:$E,$E49))))</f>
        <v/>
      </c>
      <c r="CY49" s="223" t="str">
        <f t="array" ref="CY49">IF(AJ49="","",
IF(INDEX(Settings!$H:$H,MATCH(CY$1,Settings!$G:$G,0))=TRUE,
100-100*(AJ49-MINIFS(AJ:AJ,$E:$E,$E49))/(MAXIFS(AJ:AJ,$E:$E,$E49)-MINIFS(AJ:AJ,$E:$E,$E49)),
100*(AJ49-MINIFS(AJ:AJ,$E:$E,$E49))/(MAXIFS(AJ:AJ,$E:$E,$E49)-MINIFS(AJ:AJ,$E:$E,$E49))))</f>
        <v/>
      </c>
      <c r="CZ49" s="223" t="str">
        <f t="array" ref="CZ49">IF(AK49="","",
IF(INDEX(Settings!$H:$H,MATCH(CZ$1,Settings!$G:$G,0))=TRUE,
100-100*(AK49-MINIFS(AK:AK,$E:$E,$E49))/(MAXIFS(AK:AK,$E:$E,$E49)-MINIFS(AK:AK,$E:$E,$E49)),
100*(AK49-MINIFS(AK:AK,$E:$E,$E49))/(MAXIFS(AK:AK,$E:$E,$E49)-MINIFS(AK:AK,$E:$E,$E49))))</f>
        <v/>
      </c>
      <c r="DA49" s="223" t="str">
        <f t="array" ref="DA49">IF(AL49="","",
IF(INDEX(Settings!$H:$H,MATCH(DA$1,Settings!$G:$G,0))=TRUE,
100-100*(AL49-MINIFS(AL:AL,$E:$E,$E49))/(MAXIFS(AL:AL,$E:$E,$E49)-MINIFS(AL:AL,$E:$E,$E49)),
100*(AL49-MINIFS(AL:AL,$E:$E,$E49))/(MAXIFS(AL:AL,$E:$E,$E49)-MINIFS(AL:AL,$E:$E,$E49))))</f>
        <v/>
      </c>
      <c r="DB49" s="223" t="str">
        <f t="array" ref="DB49">IF(AM49="","",
IF(INDEX(Settings!$H:$H,MATCH(DB$1,Settings!$G:$G,0))=TRUE,
100-100*(AM49-MINIFS(AM:AM,$E:$E,$E49))/(MAXIFS(AM:AM,$E:$E,$E49)-MINIFS(AM:AM,$E:$E,$E49)),
100*(AM49-MINIFS(AM:AM,$E:$E,$E49))/(MAXIFS(AM:AM,$E:$E,$E49)-MINIFS(AM:AM,$E:$E,$E49))))</f>
        <v/>
      </c>
      <c r="DC49" s="223" t="str">
        <f t="array" ref="DC49">IF(AN49="","",
IF(INDEX(Settings!$H:$H,MATCH(DC$1,Settings!$G:$G,0))=TRUE,
100-100*(AN49-MINIFS(AN:AN,$E:$E,$E49))/(MAXIFS(AN:AN,$E:$E,$E49)-MINIFS(AN:AN,$E:$E,$E49)),
100*(AN49-MINIFS(AN:AN,$E:$E,$E49))/(MAXIFS(AN:AN,$E:$E,$E49)-MINIFS(AN:AN,$E:$E,$E49))))</f>
        <v/>
      </c>
      <c r="DD49" s="223" t="str">
        <f t="array" ref="DD49">IF(AO49="","",
IF(INDEX(Settings!$H:$H,MATCH(DD$1,Settings!$G:$G,0))=TRUE,
100-100*(AO49-MINIFS(AO:AO,$E:$E,$E49))/(MAXIFS(AO:AO,$E:$E,$E49)-MINIFS(AO:AO,$E:$E,$E49)),
100*(AO49-MINIFS(AO:AO,$E:$E,$E49))/(MAXIFS(AO:AO,$E:$E,$E49)-MINIFS(AO:AO,$E:$E,$E49))))</f>
        <v/>
      </c>
      <c r="DE49" s="223" t="str">
        <f t="array" ref="DE49">IF(AP49="","",
IF(INDEX(Settings!$H:$H,MATCH(DE$1,Settings!$G:$G,0))=TRUE,
100-100*(AP49-MINIFS(AP:AP,$E:$E,$E49))/(MAXIFS(AP:AP,$E:$E,$E49)-MINIFS(AP:AP,$E:$E,$E49)),
100*(AP49-MINIFS(AP:AP,$E:$E,$E49))/(MAXIFS(AP:AP,$E:$E,$E49)-MINIFS(AP:AP,$E:$E,$E49))))</f>
        <v/>
      </c>
      <c r="DF49" s="223" t="str">
        <f t="array" ref="DF49">IF(AQ49="","",
IF(INDEX(Settings!$H:$H,MATCH(DF$1,Settings!$G:$G,0))=TRUE,
100-100*(AQ49-MINIFS(AQ:AQ,$E:$E,$E49))/(MAXIFS(AQ:AQ,$E:$E,$E49)-MINIFS(AQ:AQ,$E:$E,$E49)),
100*(AQ49-MINIFS(AQ:AQ,$E:$E,$E49))/(MAXIFS(AQ:AQ,$E:$E,$E49)-MINIFS(AQ:AQ,$E:$E,$E49))))</f>
        <v/>
      </c>
      <c r="DG49" s="223" t="str">
        <f t="array" ref="DG49">IF(AR49="","",
IF(INDEX(Settings!$H:$H,MATCH(DG$1,Settings!$G:$G,0))=TRUE,
100-100*(AR49-MINIFS(AR:AR,$E:$E,$E49))/(MAXIFS(AR:AR,$E:$E,$E49)-MINIFS(AR:AR,$E:$E,$E49)),
100*(AR49-MINIFS(AR:AR,$E:$E,$E49))/(MAXIFS(AR:AR,$E:$E,$E49)-MINIFS(AR:AR,$E:$E,$E49))))</f>
        <v/>
      </c>
      <c r="DH49" s="223" t="str">
        <f t="array" ref="DH49">IF(AS49="","",
IF(INDEX(Settings!$H:$H,MATCH(DH$1,Settings!$G:$G,0))=TRUE,
100-100*(AS49-MINIFS(AS:AS,$E:$E,$E49))/(MAXIFS(AS:AS,$E:$E,$E49)-MINIFS(AS:AS,$E:$E,$E49)),
100*(AS49-MINIFS(AS:AS,$E:$E,$E49))/(MAXIFS(AS:AS,$E:$E,$E49)-MINIFS(AS:AS,$E:$E,$E49))))</f>
        <v/>
      </c>
      <c r="DI49" s="223" t="str">
        <f t="array" ref="DI49">IF(AT49="","",
IF(INDEX(Settings!$H:$H,MATCH(DI$1,Settings!$G:$G,0))=TRUE,
100-100*(AT49-MINIFS(AT:AT,$E:$E,$E49))/(MAXIFS(AT:AT,$E:$E,$E49)-MINIFS(AT:AT,$E:$E,$E49)),
100*(AT49-MINIFS(AT:AT,$E:$E,$E49))/(MAXIFS(AT:AT,$E:$E,$E49)-MINIFS(AT:AT,$E:$E,$E49))))</f>
        <v/>
      </c>
      <c r="DJ49" s="223" t="str">
        <f t="array" ref="DJ49">IF(AU49="","",
IF(INDEX(Settings!$H:$H,MATCH(DJ$1,Settings!$G:$G,0))=TRUE,
100-100*(AU49-MINIFS(AU:AU,$E:$E,$E49))/(MAXIFS(AU:AU,$E:$E,$E49)-MINIFS(AU:AU,$E:$E,$E49)),
100*(AU49-MINIFS(AU:AU,$E:$E,$E49))/(MAXIFS(AU:AU,$E:$E,$E49)-MINIFS(AU:AU,$E:$E,$E49))))</f>
        <v/>
      </c>
      <c r="DK49" s="223" t="str">
        <f t="array" ref="DK49">IF(AV49="","",
IF(INDEX(Settings!$H:$H,MATCH(DK$1,Settings!$G:$G,0))=TRUE,
100-100*(AV49-MINIFS(AV:AV,$E:$E,$E49))/(MAXIFS(AV:AV,$E:$E,$E49)-MINIFS(AV:AV,$E:$E,$E49)),
100*(AV49-MINIFS(AV:AV,$E:$E,$E49))/(MAXIFS(AV:AV,$E:$E,$E49)-MINIFS(AV:AV,$E:$E,$E49))))</f>
        <v/>
      </c>
      <c r="DL49" s="223" t="str">
        <f t="array" ref="DL49">IF(AW49="","",
IF(INDEX(Settings!$H:$H,MATCH(DL$1,Settings!$G:$G,0))=TRUE,
100-100*(AW49-MINIFS(AW:AW,$E:$E,$E49))/(MAXIFS(AW:AW,$E:$E,$E49)-MINIFS(AW:AW,$E:$E,$E49)),
100*(AW49-MINIFS(AW:AW,$E:$E,$E49))/(MAXIFS(AW:AW,$E:$E,$E49)-MINIFS(AW:AW,$E:$E,$E49))))</f>
        <v/>
      </c>
      <c r="DM49" s="223" t="str">
        <f t="array" ref="DM49">IF(AX49="","",
IF(INDEX(Settings!$H:$H,MATCH(DM$1,Settings!$G:$G,0))=TRUE,
100-100*(AX49-MINIFS(AX:AX,$E:$E,$E49))/(MAXIFS(AX:AX,$E:$E,$E49)-MINIFS(AX:AX,$E:$E,$E49)),
100*(AX49-MINIFS(AX:AX,$E:$E,$E49))/(MAXIFS(AX:AX,$E:$E,$E49)-MINIFS(AX:AX,$E:$E,$E49))))</f>
        <v/>
      </c>
      <c r="DN49" s="223" t="str">
        <f t="array" ref="DN49">IF(AY49="","",
IF(INDEX(Settings!$H:$H,MATCH(DN$1,Settings!$G:$G,0))=TRUE,
100-100*(AY49-MINIFS(AY:AY,$E:$E,$E49))/(MAXIFS(AY:AY,$E:$E,$E49)-MINIFS(AY:AY,$E:$E,$E49)),
100*(AY49-MINIFS(AY:AY,$E:$E,$E49))/(MAXIFS(AY:AY,$E:$E,$E49)-MINIFS(AY:AY,$E:$E,$E49))))</f>
        <v/>
      </c>
      <c r="DO49" s="223" t="str">
        <f t="array" ref="DO49">IF(AZ49="","",
IF(INDEX(Settings!$H:$H,MATCH(DO$1,Settings!$G:$G,0))=TRUE,
100-100*(AZ49-MINIFS(AZ:AZ,$E:$E,$E49))/(MAXIFS(AZ:AZ,$E:$E,$E49)-MINIFS(AZ:AZ,$E:$E,$E49)),
100*(AZ49-MINIFS(AZ:AZ,$E:$E,$E49))/(MAXIFS(AZ:AZ,$E:$E,$E49)-MINIFS(AZ:AZ,$E:$E,$E49))))</f>
        <v/>
      </c>
      <c r="DP49" s="223" t="str">
        <f t="array" ref="DP49">IF(BA49="","",
IF(INDEX(Settings!$H:$H,MATCH(DP$1,Settings!$G:$G,0))=TRUE,
100-100*(BA49-MINIFS(BA:BA,$E:$E,$E49))/(MAXIFS(BA:BA,$E:$E,$E49)-MINIFS(BA:BA,$E:$E,$E49)),
100*(BA49-MINIFS(BA:BA,$E:$E,$E49))/(MAXIFS(BA:BA,$E:$E,$E49)-MINIFS(BA:BA,$E:$E,$E49))))</f>
        <v/>
      </c>
      <c r="DQ49" s="223" t="str">
        <f t="array" ref="DQ49">IF(BB49="","",
IF(INDEX(Settings!$H:$H,MATCH(DQ$1,Settings!$G:$G,0))=TRUE,
100-100*(BB49-MINIFS(BB:BB,$E:$E,$E49))/(MAXIFS(BB:BB,$E:$E,$E49)-MINIFS(BB:BB,$E:$E,$E49)),
100*(BB49-MINIFS(BB:BB,$E:$E,$E49))/(MAXIFS(BB:BB,$E:$E,$E49)-MINIFS(BB:BB,$E:$E,$E49))))</f>
        <v/>
      </c>
      <c r="DR49" s="223" t="str">
        <f t="array" ref="DR49">IF(BC49="","",
IF(INDEX(Settings!$H:$H,MATCH(DR$1,Settings!$G:$G,0))=TRUE,
100-100*(BC49-MINIFS(BC:BC,$E:$E,$E49))/(MAXIFS(BC:BC,$E:$E,$E49)-MINIFS(BC:BC,$E:$E,$E49)),
100*(BC49-MINIFS(BC:BC,$E:$E,$E49))/(MAXIFS(BC:BC,$E:$E,$E49)-MINIFS(BC:BC,$E:$E,$E49))))</f>
        <v/>
      </c>
      <c r="DS49" s="223" t="str">
        <f t="array" ref="DS49">IF(BD49="","",
IF(INDEX(Settings!$H:$H,MATCH(DS$1,Settings!$G:$G,0))=TRUE,
100-100*(BD49-MINIFS(BD:BD,$E:$E,$E49))/(MAXIFS(BD:BD,$E:$E,$E49)-MINIFS(BD:BD,$E:$E,$E49)),
100*(BD49-MINIFS(BD:BD,$E:$E,$E49))/(MAXIFS(BD:BD,$E:$E,$E49)-MINIFS(BD:BD,$E:$E,$E49))))</f>
        <v/>
      </c>
      <c r="DT49" s="223" t="str">
        <f t="array" ref="DT49">IF(BE49="","",
IF(INDEX(Settings!$H:$H,MATCH(DT$1,Settings!$G:$G,0))=TRUE,
100-100*(BE49-MINIFS(BE:BE,$E:$E,$E49))/(MAXIFS(BE:BE,$E:$E,$E49)-MINIFS(BE:BE,$E:$E,$E49)),
100*(BE49-MINIFS(BE:BE,$E:$E,$E49))/(MAXIFS(BE:BE,$E:$E,$E49)-MINIFS(BE:BE,$E:$E,$E49))))</f>
        <v/>
      </c>
      <c r="DU49" s="223" t="str">
        <f t="array" ref="DU49">IF(BF49="","",
IF(INDEX(Settings!$H:$H,MATCH(DU$1,Settings!$G:$G,0))=TRUE,
100-100*(BF49-MINIFS(BF:BF,$E:$E,$E49))/(MAXIFS(BF:BF,$E:$E,$E49)-MINIFS(BF:BF,$E:$E,$E49)),
100*(BF49-MINIFS(BF:BF,$E:$E,$E49))/(MAXIFS(BF:BF,$E:$E,$E49)-MINIFS(BF:BF,$E:$E,$E49))))</f>
        <v/>
      </c>
      <c r="DV49" s="223" t="str">
        <f t="array" ref="DV49">IF(BG49="","",
IF(INDEX(Settings!$H:$H,MATCH(DV$1,Settings!$G:$G,0))=TRUE,
100-100*(BG49-MINIFS(BG:BG,$E:$E,$E49))/(MAXIFS(BG:BG,$E:$E,$E49)-MINIFS(BG:BG,$E:$E,$E49)),
100*(BG49-MINIFS(BG:BG,$E:$E,$E49))/(MAXIFS(BG:BG,$E:$E,$E49)-MINIFS(BG:BG,$E:$E,$E49))))</f>
        <v/>
      </c>
      <c r="DW49" s="223" t="str">
        <f t="array" ref="DW49">IF(BH49="","",
IF(INDEX(Settings!$H:$H,MATCH(DW$1,Settings!$G:$G,0))=TRUE,
100-100*(BH49-MINIFS(BH:BH,$E:$E,$E49))/(MAXIFS(BH:BH,$E:$E,$E49)-MINIFS(BH:BH,$E:$E,$E49)),
100*(BH49-MINIFS(BH:BH,$E:$E,$E49))/(MAXIFS(BH:BH,$E:$E,$E49)-MINIFS(BH:BH,$E:$E,$E49))))</f>
        <v/>
      </c>
      <c r="DX49" s="223" t="str">
        <f t="array" ref="DX49">IF(BI49="","",
IF(INDEX(Settings!$H:$H,MATCH(DX$1,Settings!$G:$G,0))=TRUE,
100-100*(BI49-MINIFS(BI:BI,$E:$E,$E49))/(MAXIFS(BI:BI,$E:$E,$E49)-MINIFS(BI:BI,$E:$E,$E49)),
100*(BI49-MINIFS(BI:BI,$E:$E,$E49))/(MAXIFS(BI:BI,$E:$E,$E49)-MINIFS(BI:BI,$E:$E,$E49))))</f>
        <v/>
      </c>
      <c r="DY49" s="223" t="str">
        <f t="array" ref="DY49">IF(BJ49="","",
IF(INDEX(Settings!$H:$H,MATCH(DY$1,Settings!$G:$G,0))=TRUE,
100-100*(BJ49-MINIFS(BJ:BJ,$E:$E,$E49))/(MAXIFS(BJ:BJ,$E:$E,$E49)-MINIFS(BJ:BJ,$E:$E,$E49)),
100*(BJ49-MINIFS(BJ:BJ,$E:$E,$E49))/(MAXIFS(BJ:BJ,$E:$E,$E49)-MINIFS(BJ:BJ,$E:$E,$E49))))</f>
        <v/>
      </c>
      <c r="DZ49" s="225"/>
      <c r="EA49" s="225"/>
      <c r="EB49" s="225" t="str">
        <f t="shared" si="8"/>
        <v/>
      </c>
      <c r="EC49" s="225" t="str">
        <f t="shared" si="9"/>
        <v/>
      </c>
      <c r="ED49" s="225" t="str">
        <f t="shared" si="10"/>
        <v/>
      </c>
      <c r="EE49" s="225" t="str">
        <f t="shared" si="11"/>
        <v/>
      </c>
      <c r="EF49" s="225" t="str">
        <f t="shared" si="12"/>
        <v/>
      </c>
      <c r="EG49" s="225" t="str">
        <f t="shared" si="13"/>
        <v/>
      </c>
      <c r="EH49" s="225"/>
      <c r="EI49" s="225"/>
      <c r="EJ49" s="225"/>
      <c r="EK49" s="225"/>
      <c r="EL49" s="225"/>
      <c r="EM49" s="225"/>
    </row>
    <row r="50">
      <c r="A50" s="231"/>
      <c r="B50" s="231"/>
      <c r="C50" s="231"/>
      <c r="D50" s="231" t="str">
        <f t="array" ref="D50">IFERROR(INDEX(Profiles!$B:$B,MATCH($A50,Profiles!$A:$A,0)),"")</f>
        <v/>
      </c>
      <c r="E50" s="231"/>
      <c r="F50" s="231"/>
      <c r="G50" s="231"/>
      <c r="H50" s="231"/>
      <c r="I50" s="231" t="str">
        <f>IF(A50="","",IF(Settings!$N$3="DATE",F50&amp;": "&amp;TEXT(B50,"M/DD/YY"),F50&amp;": "&amp;H50))</f>
        <v/>
      </c>
      <c r="J50" s="231"/>
      <c r="K50" s="231"/>
      <c r="L50" s="231"/>
      <c r="M50" s="232" t="str">
        <f t="shared" si="14"/>
        <v/>
      </c>
      <c r="N50" s="231"/>
      <c r="O50" s="231"/>
      <c r="P50" s="231"/>
      <c r="Q50" s="231"/>
      <c r="R50" s="231"/>
      <c r="S50" s="230" t="str">
        <f>IFERROR(VLOOKUP(AF50, 'YOYO IR Scores'!A:C, 3, FALSE), "")
</f>
        <v/>
      </c>
      <c r="T50" s="231"/>
      <c r="U50" s="231"/>
      <c r="V50" s="231"/>
      <c r="W50" s="231"/>
      <c r="X50" s="233" t="str">
        <f t="shared" si="4"/>
        <v/>
      </c>
      <c r="Y50" s="234" t="str">
        <f t="shared" si="5"/>
        <v/>
      </c>
      <c r="Z50" s="234" t="str">
        <f t="shared" si="6"/>
        <v/>
      </c>
      <c r="AA50" s="233" t="str">
        <f t="shared" si="7"/>
        <v/>
      </c>
      <c r="AB50" s="232"/>
      <c r="AC50" s="232"/>
      <c r="AD50" s="232"/>
      <c r="AE50" s="232" t="str">
        <f>IFERROR(VLOOKUP(AF50, 'YOYO IR Scores'!A:C, 2, FALSE), "")</f>
        <v/>
      </c>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t="str">
        <f t="array" ref="BK50">IF(J50="","",
IF(INDEX(Settings!$H:$H,MATCH(BY$1,Settings!$G:$G,0))=TRUE,
100-100*(J50-MIN(J:J))/(MAX(J:J)-MIN(J:J)),
100*(J50-MIN(J:J))/(MAX(J:J)-MIN(J:J))))</f>
        <v/>
      </c>
      <c r="BL50" s="232" t="str">
        <f t="array" ref="BL50">IF(J50="","",
IF(INDEX(Settings!$H:$H,MATCH(BY$1,Settings!$G:$G,0))=TRUE,
100-100*(J50-MINIFS(J:J,$E:$E,$E50))/(MAXIFS(J:J,$E:$E,$E50)-MINIFS(J:J,$E:$E,$E50)),
100*(J50-MINIFS(J:J,$E:$E,$E50))/(MAXIFS(J:J,$E:$E,$E50)-MINIFS(J:J,$E:$E,$E50))))</f>
        <v/>
      </c>
      <c r="BM50" s="232" t="str">
        <f t="array" ref="BM50">IF(J50="","",
IF(INDEX(Settings!$H:$H,MATCH(BY$1,Settings!$G:$G,0))=TRUE,
100-100*(J50-MINIFS(J:J,$E:$E,$E50,$I:$I,$I50))/(MAXIFS(J:J,$E:$E,$E50,$I:$I,$I50)-MINIFS(J:J,$E:$E,$E50,$I:$I,$I50)),
100*(J50-MINIFS(J:J,$E:$E,$E50,$I:$I,$I50))/(MAXIFS(J:J,$E:$E,$E50,$I:$I,$I50)-MINIFS(J:J,$E:$E,$E50,$I:$I,$I50))))</f>
        <v/>
      </c>
      <c r="BN50" s="231" t="str">
        <f t="array" ref="BN50">IF(J50="","",
IF(INDEX(Settings!$H:$H,MATCH(BY$1,Settings!$G:$G,0))=TRUE,
100-100*PERCENTRANK(J:J,J50),
100*PERCENTRANK(J:J,J50)))</f>
        <v/>
      </c>
      <c r="BO50" s="231" t="str">
        <f>IFERROR(__xludf.DUMMYFUNCTION("IF(J50="""","""",
IF(INDEX(Settings!$H:$H,MATCH(BY$1,Settings!$G:$G,0))=TRUE,
100-100*PERCENTRANK(FILTER(J:J,$E:$E=$E50),J50),
100*PERCENTRANK(FILTER(J:J,$E:$E=$E50),J50)))"),"")</f>
        <v/>
      </c>
      <c r="BP50" s="231" t="str">
        <f>IFERROR(__xludf.DUMMYFUNCTION("IF(J50="""","""",
IF(INDEX(Settings!$H:$H,MATCH(BY$1,Settings!$G:$G,0))=TRUE,
100-100*PERCENTRANK(FILTER(J:J,$E:$E=$E50,$I:$I=$I50),J50),
100*PERCENTRANK(FILTER(J:J,$E:$E=$E50,$I:$I=$I50),J50)))"),"")</f>
        <v/>
      </c>
      <c r="BQ50" s="233" t="str">
        <f t="array" ref="BQ50">IF(J50="","",
IF(INDEX(Settings!$H:$H,MATCH(BY$1,Settings!$G:$G,0))=TRUE,
-1*(J50-AVERAGE(J:J))/STDEV(J:J),
(J50-AVERAGE(J:J))/STDEV(J:J)))</f>
        <v/>
      </c>
      <c r="BR50" s="233" t="str">
        <f>IFERROR(__xludf.DUMMYFUNCTION("IF(J50="""","""",
IF(INDEX(Settings!$H:$H,MATCH(BY$1,Settings!$G:$G,0))=TRUE,
-1*(J50-AVERAGEIFS(J:J,$E:$E,$E50))/STDEV(FILTER(J:J,$E:$E=$E50)),
(J50-AVERAGEIFS(J:J,$E:$E,$E50))/STDEV(FILTER(J:J,$E:$E=$E50))))"),"")</f>
        <v/>
      </c>
      <c r="BS50" s="233"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1"/>
      <c r="BX50" s="231"/>
      <c r="BY50" s="232" t="str">
        <f t="array" ref="BY50">IF(J50="","",
IF(INDEX(Settings!$H:$H,MATCH(BY$1,Settings!$G:$G,0))=TRUE,
100-100*(J50-MINIFS(J:J,$E:$E,$E50))/(MAXIFS(J:J,$E:$E,$E50)-MINIFS(J:J,$E:$E,$E50)),
100*(J50-MINIFS(J:J,$E:$E,$E50))/(MAXIFS(J:J,$E:$E,$E50)-MINIFS(J:J,$E:$E,$E50))))</f>
        <v/>
      </c>
      <c r="BZ50" s="232" t="str">
        <f t="array" ref="BZ50">IF(K50="","",
IF(INDEX(Settings!$H:$H,MATCH(BZ$1,Settings!$G:$G,0))=TRUE,
100-100*(K50-MINIFS(K:K,$E:$E,$E50))/(MAXIFS(K:K,$E:$E,$E50)-MINIFS(K:K,$E:$E,$E50)),
100*(K50-MINIFS(K:K,$E:$E,$E50))/(MAXIFS(K:K,$E:$E,$E50)-MINIFS(K:K,$E:$E,$E50))))</f>
        <v/>
      </c>
      <c r="CA50" s="232" t="str">
        <f t="array" ref="CA50">IF(L50="","",
IF(INDEX(Settings!$H:$H,MATCH(CA$1,Settings!$G:$G,0))=TRUE,
100-100*(L50-MINIFS(L:L,$E:$E,$E50))/(MAXIFS(L:L,$E:$E,$E50)-MINIFS(L:L,$E:$E,$E50)),
100*(L50-MINIFS(L:L,$E:$E,$E50))/(MAXIFS(L:L,$E:$E,$E50)-MINIFS(L:L,$E:$E,$E50))))</f>
        <v/>
      </c>
      <c r="CB50" s="232" t="str">
        <f t="array" ref="CB50">IF(M50="","",
IF(INDEX(Settings!$H:$H,MATCH(CB$1,Settings!$G:$G,0))=TRUE,
100-100*(M50-MINIFS(M:M,$E:$E,$E50))/(MAXIFS(M:M,$E:$E,$E50)-MINIFS(M:M,$E:$E,$E50)),
100*(M50-MINIFS(M:M,$E:$E,$E50))/(MAXIFS(M:M,$E:$E,$E50)-MINIFS(M:M,$E:$E,$E50))))</f>
        <v/>
      </c>
      <c r="CC50" s="232" t="str">
        <f t="array" ref="CC50">IF(N50="","",
IF(INDEX(Settings!$H:$H,MATCH(CC$1,Settings!$G:$G,0))=TRUE,
100-100*(N50-MINIFS(N:N,$E:$E,$E50))/(MAXIFS(N:N,$E:$E,$E50)-MINIFS(N:N,$E:$E,$E50)),
100*(N50-MINIFS(N:N,$E:$E,$E50))/(MAXIFS(N:N,$E:$E,$E50)-MINIFS(N:N,$E:$E,$E50))))</f>
        <v/>
      </c>
      <c r="CD50" s="232" t="str">
        <f t="array" ref="CD50">IF(O50="","",
IF(INDEX(Settings!$H:$H,MATCH(CD$1,Settings!$G:$G,0))=TRUE,
100-100*(O50-MINIFS(O:O,$E:$E,$E50))/(MAXIFS(O:O,$E:$E,$E50)-MINIFS(O:O,$E:$E,$E50)),
100*(O50-MINIFS(O:O,$E:$E,$E50))/(MAXIFS(O:O,$E:$E,$E50)-MINIFS(O:O,$E:$E,$E50))))</f>
        <v/>
      </c>
      <c r="CE50" s="232" t="str">
        <f t="array" ref="CE50">IF(P50="","",
IF(INDEX(Settings!$H:$H,MATCH(CE$1,Settings!$G:$G,0))=TRUE,
100-100*(P50-MINIFS(P:P,$E:$E,$E50))/(MAXIFS(P:P,$E:$E,$E50)-MINIFS(P:P,$E:$E,$E50)),
100*(P50-MINIFS(P:P,$E:$E,$E50))/(MAXIFS(P:P,$E:$E,$E50)-MINIFS(P:P,$E:$E,$E50))))</f>
        <v/>
      </c>
      <c r="CF50" s="232" t="str">
        <f t="array" ref="CF50">IF(Q50="","",
IF(INDEX(Settings!$H:$H,MATCH(CF$1,Settings!$G:$G,0))=TRUE,
100-100*(Q50-MINIFS(Q:Q,$E:$E,$E50))/(MAXIFS(Q:Q,$E:$E,$E50)-MINIFS(Q:Q,$E:$E,$E50)),
100*(Q50-MINIFS(Q:Q,$E:$E,$E50))/(MAXIFS(Q:Q,$E:$E,$E50)-MINIFS(Q:Q,$E:$E,$E50))))</f>
        <v/>
      </c>
      <c r="CG50" s="232" t="str">
        <f t="array" ref="CG50">IF(R50="","",
IF(INDEX(Settings!$H:$H,MATCH(CG$1,Settings!$G:$G,0))=TRUE,
100-100*(R50-MINIFS(R:R,$E:$E,$E50))/(MAXIFS(R:R,$E:$E,$E50)-MINIFS(R:R,$E:$E,$E50)),
100*(R50-MINIFS(R:R,$E:$E,$E50))/(MAXIFS(R:R,$E:$E,$E50)-MINIFS(R:R,$E:$E,$E50))))</f>
        <v/>
      </c>
      <c r="CH50" s="232" t="str">
        <f t="array" ref="CH50">IF(S50="","",
IF(INDEX(Settings!$H:$H,MATCH(CH$1,Settings!$G:$G,0))=TRUE,
100-100*(S50-MINIFS(S:S,$E:$E,$E50))/(MAXIFS(S:S,$E:$E,$E50)-MINIFS(S:S,$E:$E,$E50)),
100*(S50-MINIFS(S:S,$E:$E,$E50))/(MAXIFS(S:S,$E:$E,$E50)-MINIFS(S:S,$E:$E,$E50))))</f>
        <v/>
      </c>
      <c r="CI50" s="232" t="str">
        <f t="array" ref="CI50">IF(T50="","",
IF(INDEX(Settings!$H:$H,MATCH(CI$1,Settings!$G:$G,0))=TRUE,
100-100*(T50-MINIFS(T:T,$E:$E,$E50))/(MAXIFS(T:T,$E:$E,$E50)-MINIFS(T:T,$E:$E,$E50)),
100*(T50-MINIFS(T:T,$E:$E,$E50))/(MAXIFS(T:T,$E:$E,$E50)-MINIFS(T:T,$E:$E,$E50))))</f>
        <v/>
      </c>
      <c r="CJ50" s="232" t="str">
        <f t="array" ref="CJ50">IF(U50="","",
IF(INDEX(Settings!$H:$H,MATCH(CJ$1,Settings!$G:$G,0))=TRUE,
100-100*(U50-MINIFS(U:U,$E:$E,$E50))/(MAXIFS(U:U,$E:$E,$E50)-MINIFS(U:U,$E:$E,$E50)),
100*(U50-MINIFS(U:U,$E:$E,$E50))/(MAXIFS(U:U,$E:$E,$E50)-MINIFS(U:U,$E:$E,$E50))))</f>
        <v/>
      </c>
      <c r="CK50" s="232" t="str">
        <f t="array" ref="CK50">IF(V50="","",
IF(INDEX(Settings!$H:$H,MATCH(CK$1,Settings!$G:$G,0))=TRUE,
100-100*(V50-MINIFS(V:V,$E:$E,$E50))/(MAXIFS(V:V,$E:$E,$E50)-MINIFS(V:V,$E:$E,$E50)),
100*(V50-MINIFS(V:V,$E:$E,$E50))/(MAXIFS(V:V,$E:$E,$E50)-MINIFS(V:V,$E:$E,$E50))))</f>
        <v/>
      </c>
      <c r="CL50" s="232" t="str">
        <f t="array" ref="CL50">IF(W50="","",
IF(INDEX(Settings!$H:$H,MATCH(CL$1,Settings!$G:$G,0))=TRUE,
100-100*(W50-MINIFS(W:W,$E:$E,$E50))/(MAXIFS(W:W,$E:$E,$E50)-MINIFS(W:W,$E:$E,$E50)),
100*(W50-MINIFS(W:W,$E:$E,$E50))/(MAXIFS(W:W,$E:$E,$E50)-MINIFS(W:W,$E:$E,$E50))))</f>
        <v/>
      </c>
      <c r="CM50" s="232" t="str">
        <f t="array" ref="CM50">IF(X50="","",
IF(INDEX(Settings!$H:$H,MATCH(CM$1,Settings!$G:$G,0))=TRUE,
100-100*(X50-MINIFS(X:X,$E:$E,$E50))/(MAXIFS(X:X,$E:$E,$E50)-MINIFS(X:X,$E:$E,$E50)),
100*(X50-MINIFS(X:X,$E:$E,$E50))/(MAXIFS(X:X,$E:$E,$E50)-MINIFS(X:X,$E:$E,$E50))))</f>
        <v/>
      </c>
      <c r="CN50" s="232" t="str">
        <f t="array" ref="CN50">IF(Y50="","",
IF(INDEX(Settings!$H:$H,MATCH(CN$1,Settings!$G:$G,0))=TRUE,
100-100*(Y50-MINIFS(Y:Y,$E:$E,$E50))/(MAXIFS(Y:Y,$E:$E,$E50)-MINIFS(Y:Y,$E:$E,$E50)),
100*(Y50-MINIFS(Y:Y,$E:$E,$E50))/(MAXIFS(Y:Y,$E:$E,$E50)-MINIFS(Y:Y,$E:$E,$E50))))</f>
        <v/>
      </c>
      <c r="CO50" s="232" t="str">
        <f t="array" ref="CO50">IF(Z50="","",
IF(INDEX(Settings!$H:$H,MATCH(CO$1,Settings!$G:$G,0))=TRUE,
100-100*(Z50-MINIFS(Z:Z,$E:$E,$E50))/(MAXIFS(Z:Z,$E:$E,$E50)-MINIFS(Z:Z,$E:$E,$E50)),
100*(Z50-MINIFS(Z:Z,$E:$E,$E50))/(MAXIFS(Z:Z,$E:$E,$E50)-MINIFS(Z:Z,$E:$E,$E50))))</f>
        <v/>
      </c>
      <c r="CP50" s="232" t="str">
        <f t="array" ref="CP50">IF(AA50="","",
IF(INDEX(Settings!$H:$H,MATCH(CP$1,Settings!$G:$G,0))=TRUE,
100-100*(AA50-MINIFS(AA:AA,$E:$E,$E50))/(MAXIFS(AA:AA,$E:$E,$E50)-MINIFS(AA:AA,$E:$E,$E50)),
100*(AA50-MINIFS(AA:AA,$E:$E,$E50))/(MAXIFS(AA:AA,$E:$E,$E50)-MINIFS(AA:AA,$E:$E,$E50))))</f>
        <v/>
      </c>
      <c r="CQ50" s="232" t="str">
        <f t="array" ref="CQ50">IF(AB50="","",
IF(INDEX(Settings!$H:$H,MATCH(CQ$1,Settings!$G:$G,0))=TRUE,
100-100*(AB50-MINIFS(AB:AB,$E:$E,$E50))/(MAXIFS(AB:AB,$E:$E,$E50)-MINIFS(AB:AB,$E:$E,$E50)),
100*(AB50-MINIFS(AB:AB,$E:$E,$E50))/(MAXIFS(AB:AB,$E:$E,$E50)-MINIFS(AB:AB,$E:$E,$E50))))</f>
        <v/>
      </c>
      <c r="CR50" s="232" t="str">
        <f t="array" ref="CR50">IF(AC50="","",
IF(INDEX(Settings!$H:$H,MATCH(CR$1,Settings!$G:$G,0))=TRUE,
100-100*(AC50-MINIFS(AC:AC,$E:$E,$E50))/(MAXIFS(AC:AC,$E:$E,$E50)-MINIFS(AC:AC,$E:$E,$E50)),
100*(AC50-MINIFS(AC:AC,$E:$E,$E50))/(MAXIFS(AC:AC,$E:$E,$E50)-MINIFS(AC:AC,$E:$E,$E50))))</f>
        <v/>
      </c>
      <c r="CS50" s="232" t="str">
        <f t="array" ref="CS50">IF(AD50="","",
IF(INDEX(Settings!$H:$H,MATCH(CS$1,Settings!$G:$G,0))=TRUE,
100-100*(AD50-MINIFS(AD:AD,$E:$E,$E50))/(MAXIFS(AD:AD,$E:$E,$E50)-MINIFS(AD:AD,$E:$E,$E50)),
100*(AD50-MINIFS(AD:AD,$E:$E,$E50))/(MAXIFS(AD:AD,$E:$E,$E50)-MINIFS(AD:AD,$E:$E,$E50))))</f>
        <v/>
      </c>
      <c r="CT50" s="232" t="str">
        <f t="array" ref="CT50">IF(AE50="","",
IF(INDEX(Settings!$H:$H,MATCH(CT$1,Settings!$G:$G,0))=TRUE,
100-100*(AE50-MINIFS(AE:AE,$E:$E,$E50))/(MAXIFS(AE:AE,$E:$E,$E50)-MINIFS(AE:AE,$E:$E,$E50)),
100*(AE50-MINIFS(AE:AE,$E:$E,$E50))/(MAXIFS(AE:AE,$E:$E,$E50)-MINIFS(AE:AE,$E:$E,$E50))))</f>
        <v/>
      </c>
      <c r="CU50" s="232" t="str">
        <f t="array" ref="CU50">IF(AF50="","",
IF(INDEX(Settings!$H:$H,MATCH(CU$1,Settings!$G:$G,0))=TRUE,
100-100*(AF50-MINIFS(AF:AF,$E:$E,$E50))/(MAXIFS(AF:AF,$E:$E,$E50)-MINIFS(AF:AF,$E:$E,$E50)),
100*(AF50-MINIFS(AF:AF,$E:$E,$E50))/(MAXIFS(AF:AF,$E:$E,$E50)-MINIFS(AF:AF,$E:$E,$E50))))</f>
        <v/>
      </c>
      <c r="CV50" s="232" t="str">
        <f t="array" ref="CV50">IF(AG50="","",
IF(INDEX(Settings!$H:$H,MATCH(CV$1,Settings!$G:$G,0))=TRUE,
100-100*(AG50-MINIFS(AG:AG,$E:$E,$E50))/(MAXIFS(AG:AG,$E:$E,$E50)-MINIFS(AG:AG,$E:$E,$E50)),
100*(AG50-MINIFS(AG:AG,$E:$E,$E50))/(MAXIFS(AG:AG,$E:$E,$E50)-MINIFS(AG:AG,$E:$E,$E50))))</f>
        <v/>
      </c>
      <c r="CW50" s="232" t="str">
        <f t="array" ref="CW50">IF(AH50="","",
IF(INDEX(Settings!$H:$H,MATCH(CW$1,Settings!$G:$G,0))=TRUE,
100-100*(AH50-MINIFS(AH:AH,$E:$E,$E50))/(MAXIFS(AH:AH,$E:$E,$E50)-MINIFS(AH:AH,$E:$E,$E50)),
100*(AH50-MINIFS(AH:AH,$E:$E,$E50))/(MAXIFS(AH:AH,$E:$E,$E50)-MINIFS(AH:AH,$E:$E,$E50))))</f>
        <v/>
      </c>
      <c r="CX50" s="232" t="str">
        <f t="array" ref="CX50">IF(AI50="","",
IF(INDEX(Settings!$H:$H,MATCH(CX$1,Settings!$G:$G,0))=TRUE,
100-100*(AI50-MINIFS(AI:AI,$E:$E,$E50))/(MAXIFS(AI:AI,$E:$E,$E50)-MINIFS(AI:AI,$E:$E,$E50)),
100*(AI50-MINIFS(AI:AI,$E:$E,$E50))/(MAXIFS(AI:AI,$E:$E,$E50)-MINIFS(AI:AI,$E:$E,$E50))))</f>
        <v/>
      </c>
      <c r="CY50" s="232" t="str">
        <f t="array" ref="CY50">IF(AJ50="","",
IF(INDEX(Settings!$H:$H,MATCH(CY$1,Settings!$G:$G,0))=TRUE,
100-100*(AJ50-MINIFS(AJ:AJ,$E:$E,$E50))/(MAXIFS(AJ:AJ,$E:$E,$E50)-MINIFS(AJ:AJ,$E:$E,$E50)),
100*(AJ50-MINIFS(AJ:AJ,$E:$E,$E50))/(MAXIFS(AJ:AJ,$E:$E,$E50)-MINIFS(AJ:AJ,$E:$E,$E50))))</f>
        <v/>
      </c>
      <c r="CZ50" s="232" t="str">
        <f t="array" ref="CZ50">IF(AK50="","",
IF(INDEX(Settings!$H:$H,MATCH(CZ$1,Settings!$G:$G,0))=TRUE,
100-100*(AK50-MINIFS(AK:AK,$E:$E,$E50))/(MAXIFS(AK:AK,$E:$E,$E50)-MINIFS(AK:AK,$E:$E,$E50)),
100*(AK50-MINIFS(AK:AK,$E:$E,$E50))/(MAXIFS(AK:AK,$E:$E,$E50)-MINIFS(AK:AK,$E:$E,$E50))))</f>
        <v/>
      </c>
      <c r="DA50" s="232" t="str">
        <f t="array" ref="DA50">IF(AL50="","",
IF(INDEX(Settings!$H:$H,MATCH(DA$1,Settings!$G:$G,0))=TRUE,
100-100*(AL50-MINIFS(AL:AL,$E:$E,$E50))/(MAXIFS(AL:AL,$E:$E,$E50)-MINIFS(AL:AL,$E:$E,$E50)),
100*(AL50-MINIFS(AL:AL,$E:$E,$E50))/(MAXIFS(AL:AL,$E:$E,$E50)-MINIFS(AL:AL,$E:$E,$E50))))</f>
        <v/>
      </c>
      <c r="DB50" s="232" t="str">
        <f t="array" ref="DB50">IF(AM50="","",
IF(INDEX(Settings!$H:$H,MATCH(DB$1,Settings!$G:$G,0))=TRUE,
100-100*(AM50-MINIFS(AM:AM,$E:$E,$E50))/(MAXIFS(AM:AM,$E:$E,$E50)-MINIFS(AM:AM,$E:$E,$E50)),
100*(AM50-MINIFS(AM:AM,$E:$E,$E50))/(MAXIFS(AM:AM,$E:$E,$E50)-MINIFS(AM:AM,$E:$E,$E50))))</f>
        <v/>
      </c>
      <c r="DC50" s="232" t="str">
        <f t="array" ref="DC50">IF(AN50="","",
IF(INDEX(Settings!$H:$H,MATCH(DC$1,Settings!$G:$G,0))=TRUE,
100-100*(AN50-MINIFS(AN:AN,$E:$E,$E50))/(MAXIFS(AN:AN,$E:$E,$E50)-MINIFS(AN:AN,$E:$E,$E50)),
100*(AN50-MINIFS(AN:AN,$E:$E,$E50))/(MAXIFS(AN:AN,$E:$E,$E50)-MINIFS(AN:AN,$E:$E,$E50))))</f>
        <v/>
      </c>
      <c r="DD50" s="232" t="str">
        <f t="array" ref="DD50">IF(AO50="","",
IF(INDEX(Settings!$H:$H,MATCH(DD$1,Settings!$G:$G,0))=TRUE,
100-100*(AO50-MINIFS(AO:AO,$E:$E,$E50))/(MAXIFS(AO:AO,$E:$E,$E50)-MINIFS(AO:AO,$E:$E,$E50)),
100*(AO50-MINIFS(AO:AO,$E:$E,$E50))/(MAXIFS(AO:AO,$E:$E,$E50)-MINIFS(AO:AO,$E:$E,$E50))))</f>
        <v/>
      </c>
      <c r="DE50" s="232" t="str">
        <f t="array" ref="DE50">IF(AP50="","",
IF(INDEX(Settings!$H:$H,MATCH(DE$1,Settings!$G:$G,0))=TRUE,
100-100*(AP50-MINIFS(AP:AP,$E:$E,$E50))/(MAXIFS(AP:AP,$E:$E,$E50)-MINIFS(AP:AP,$E:$E,$E50)),
100*(AP50-MINIFS(AP:AP,$E:$E,$E50))/(MAXIFS(AP:AP,$E:$E,$E50)-MINIFS(AP:AP,$E:$E,$E50))))</f>
        <v/>
      </c>
      <c r="DF50" s="232" t="str">
        <f t="array" ref="DF50">IF(AQ50="","",
IF(INDEX(Settings!$H:$H,MATCH(DF$1,Settings!$G:$G,0))=TRUE,
100-100*(AQ50-MINIFS(AQ:AQ,$E:$E,$E50))/(MAXIFS(AQ:AQ,$E:$E,$E50)-MINIFS(AQ:AQ,$E:$E,$E50)),
100*(AQ50-MINIFS(AQ:AQ,$E:$E,$E50))/(MAXIFS(AQ:AQ,$E:$E,$E50)-MINIFS(AQ:AQ,$E:$E,$E50))))</f>
        <v/>
      </c>
      <c r="DG50" s="232" t="str">
        <f t="array" ref="DG50">IF(AR50="","",
IF(INDEX(Settings!$H:$H,MATCH(DG$1,Settings!$G:$G,0))=TRUE,
100-100*(AR50-MINIFS(AR:AR,$E:$E,$E50))/(MAXIFS(AR:AR,$E:$E,$E50)-MINIFS(AR:AR,$E:$E,$E50)),
100*(AR50-MINIFS(AR:AR,$E:$E,$E50))/(MAXIFS(AR:AR,$E:$E,$E50)-MINIFS(AR:AR,$E:$E,$E50))))</f>
        <v/>
      </c>
      <c r="DH50" s="232" t="str">
        <f t="array" ref="DH50">IF(AS50="","",
IF(INDEX(Settings!$H:$H,MATCH(DH$1,Settings!$G:$G,0))=TRUE,
100-100*(AS50-MINIFS(AS:AS,$E:$E,$E50))/(MAXIFS(AS:AS,$E:$E,$E50)-MINIFS(AS:AS,$E:$E,$E50)),
100*(AS50-MINIFS(AS:AS,$E:$E,$E50))/(MAXIFS(AS:AS,$E:$E,$E50)-MINIFS(AS:AS,$E:$E,$E50))))</f>
        <v/>
      </c>
      <c r="DI50" s="232" t="str">
        <f t="array" ref="DI50">IF(AT50="","",
IF(INDEX(Settings!$H:$H,MATCH(DI$1,Settings!$G:$G,0))=TRUE,
100-100*(AT50-MINIFS(AT:AT,$E:$E,$E50))/(MAXIFS(AT:AT,$E:$E,$E50)-MINIFS(AT:AT,$E:$E,$E50)),
100*(AT50-MINIFS(AT:AT,$E:$E,$E50))/(MAXIFS(AT:AT,$E:$E,$E50)-MINIFS(AT:AT,$E:$E,$E50))))</f>
        <v/>
      </c>
      <c r="DJ50" s="232" t="str">
        <f t="array" ref="DJ50">IF(AU50="","",
IF(INDEX(Settings!$H:$H,MATCH(DJ$1,Settings!$G:$G,0))=TRUE,
100-100*(AU50-MINIFS(AU:AU,$E:$E,$E50))/(MAXIFS(AU:AU,$E:$E,$E50)-MINIFS(AU:AU,$E:$E,$E50)),
100*(AU50-MINIFS(AU:AU,$E:$E,$E50))/(MAXIFS(AU:AU,$E:$E,$E50)-MINIFS(AU:AU,$E:$E,$E50))))</f>
        <v/>
      </c>
      <c r="DK50" s="232" t="str">
        <f t="array" ref="DK50">IF(AV50="","",
IF(INDEX(Settings!$H:$H,MATCH(DK$1,Settings!$G:$G,0))=TRUE,
100-100*(AV50-MINIFS(AV:AV,$E:$E,$E50))/(MAXIFS(AV:AV,$E:$E,$E50)-MINIFS(AV:AV,$E:$E,$E50)),
100*(AV50-MINIFS(AV:AV,$E:$E,$E50))/(MAXIFS(AV:AV,$E:$E,$E50)-MINIFS(AV:AV,$E:$E,$E50))))</f>
        <v/>
      </c>
      <c r="DL50" s="232" t="str">
        <f t="array" ref="DL50">IF(AW50="","",
IF(INDEX(Settings!$H:$H,MATCH(DL$1,Settings!$G:$G,0))=TRUE,
100-100*(AW50-MINIFS(AW:AW,$E:$E,$E50))/(MAXIFS(AW:AW,$E:$E,$E50)-MINIFS(AW:AW,$E:$E,$E50)),
100*(AW50-MINIFS(AW:AW,$E:$E,$E50))/(MAXIFS(AW:AW,$E:$E,$E50)-MINIFS(AW:AW,$E:$E,$E50))))</f>
        <v/>
      </c>
      <c r="DM50" s="232" t="str">
        <f t="array" ref="DM50">IF(AX50="","",
IF(INDEX(Settings!$H:$H,MATCH(DM$1,Settings!$G:$G,0))=TRUE,
100-100*(AX50-MINIFS(AX:AX,$E:$E,$E50))/(MAXIFS(AX:AX,$E:$E,$E50)-MINIFS(AX:AX,$E:$E,$E50)),
100*(AX50-MINIFS(AX:AX,$E:$E,$E50))/(MAXIFS(AX:AX,$E:$E,$E50)-MINIFS(AX:AX,$E:$E,$E50))))</f>
        <v/>
      </c>
      <c r="DN50" s="232" t="str">
        <f t="array" ref="DN50">IF(AY50="","",
IF(INDEX(Settings!$H:$H,MATCH(DN$1,Settings!$G:$G,0))=TRUE,
100-100*(AY50-MINIFS(AY:AY,$E:$E,$E50))/(MAXIFS(AY:AY,$E:$E,$E50)-MINIFS(AY:AY,$E:$E,$E50)),
100*(AY50-MINIFS(AY:AY,$E:$E,$E50))/(MAXIFS(AY:AY,$E:$E,$E50)-MINIFS(AY:AY,$E:$E,$E50))))</f>
        <v/>
      </c>
      <c r="DO50" s="232" t="str">
        <f t="array" ref="DO50">IF(AZ50="","",
IF(INDEX(Settings!$H:$H,MATCH(DO$1,Settings!$G:$G,0))=TRUE,
100-100*(AZ50-MINIFS(AZ:AZ,$E:$E,$E50))/(MAXIFS(AZ:AZ,$E:$E,$E50)-MINIFS(AZ:AZ,$E:$E,$E50)),
100*(AZ50-MINIFS(AZ:AZ,$E:$E,$E50))/(MAXIFS(AZ:AZ,$E:$E,$E50)-MINIFS(AZ:AZ,$E:$E,$E50))))</f>
        <v/>
      </c>
      <c r="DP50" s="232" t="str">
        <f t="array" ref="DP50">IF(BA50="","",
IF(INDEX(Settings!$H:$H,MATCH(DP$1,Settings!$G:$G,0))=TRUE,
100-100*(BA50-MINIFS(BA:BA,$E:$E,$E50))/(MAXIFS(BA:BA,$E:$E,$E50)-MINIFS(BA:BA,$E:$E,$E50)),
100*(BA50-MINIFS(BA:BA,$E:$E,$E50))/(MAXIFS(BA:BA,$E:$E,$E50)-MINIFS(BA:BA,$E:$E,$E50))))</f>
        <v/>
      </c>
      <c r="DQ50" s="232" t="str">
        <f t="array" ref="DQ50">IF(BB50="","",
IF(INDEX(Settings!$H:$H,MATCH(DQ$1,Settings!$G:$G,0))=TRUE,
100-100*(BB50-MINIFS(BB:BB,$E:$E,$E50))/(MAXIFS(BB:BB,$E:$E,$E50)-MINIFS(BB:BB,$E:$E,$E50)),
100*(BB50-MINIFS(BB:BB,$E:$E,$E50))/(MAXIFS(BB:BB,$E:$E,$E50)-MINIFS(BB:BB,$E:$E,$E50))))</f>
        <v/>
      </c>
      <c r="DR50" s="232" t="str">
        <f t="array" ref="DR50">IF(BC50="","",
IF(INDEX(Settings!$H:$H,MATCH(DR$1,Settings!$G:$G,0))=TRUE,
100-100*(BC50-MINIFS(BC:BC,$E:$E,$E50))/(MAXIFS(BC:BC,$E:$E,$E50)-MINIFS(BC:BC,$E:$E,$E50)),
100*(BC50-MINIFS(BC:BC,$E:$E,$E50))/(MAXIFS(BC:BC,$E:$E,$E50)-MINIFS(BC:BC,$E:$E,$E50))))</f>
        <v/>
      </c>
      <c r="DS50" s="232" t="str">
        <f t="array" ref="DS50">IF(BD50="","",
IF(INDEX(Settings!$H:$H,MATCH(DS$1,Settings!$G:$G,0))=TRUE,
100-100*(BD50-MINIFS(BD:BD,$E:$E,$E50))/(MAXIFS(BD:BD,$E:$E,$E50)-MINIFS(BD:BD,$E:$E,$E50)),
100*(BD50-MINIFS(BD:BD,$E:$E,$E50))/(MAXIFS(BD:BD,$E:$E,$E50)-MINIFS(BD:BD,$E:$E,$E50))))</f>
        <v/>
      </c>
      <c r="DT50" s="232" t="str">
        <f t="array" ref="DT50">IF(BE50="","",
IF(INDEX(Settings!$H:$H,MATCH(DT$1,Settings!$G:$G,0))=TRUE,
100-100*(BE50-MINIFS(BE:BE,$E:$E,$E50))/(MAXIFS(BE:BE,$E:$E,$E50)-MINIFS(BE:BE,$E:$E,$E50)),
100*(BE50-MINIFS(BE:BE,$E:$E,$E50))/(MAXIFS(BE:BE,$E:$E,$E50)-MINIFS(BE:BE,$E:$E,$E50))))</f>
        <v/>
      </c>
      <c r="DU50" s="232" t="str">
        <f t="array" ref="DU50">IF(BF50="","",
IF(INDEX(Settings!$H:$H,MATCH(DU$1,Settings!$G:$G,0))=TRUE,
100-100*(BF50-MINIFS(BF:BF,$E:$E,$E50))/(MAXIFS(BF:BF,$E:$E,$E50)-MINIFS(BF:BF,$E:$E,$E50)),
100*(BF50-MINIFS(BF:BF,$E:$E,$E50))/(MAXIFS(BF:BF,$E:$E,$E50)-MINIFS(BF:BF,$E:$E,$E50))))</f>
        <v/>
      </c>
      <c r="DV50" s="232" t="str">
        <f t="array" ref="DV50">IF(BG50="","",
IF(INDEX(Settings!$H:$H,MATCH(DV$1,Settings!$G:$G,0))=TRUE,
100-100*(BG50-MINIFS(BG:BG,$E:$E,$E50))/(MAXIFS(BG:BG,$E:$E,$E50)-MINIFS(BG:BG,$E:$E,$E50)),
100*(BG50-MINIFS(BG:BG,$E:$E,$E50))/(MAXIFS(BG:BG,$E:$E,$E50)-MINIFS(BG:BG,$E:$E,$E50))))</f>
        <v/>
      </c>
      <c r="DW50" s="232" t="str">
        <f t="array" ref="DW50">IF(BH50="","",
IF(INDEX(Settings!$H:$H,MATCH(DW$1,Settings!$G:$G,0))=TRUE,
100-100*(BH50-MINIFS(BH:BH,$E:$E,$E50))/(MAXIFS(BH:BH,$E:$E,$E50)-MINIFS(BH:BH,$E:$E,$E50)),
100*(BH50-MINIFS(BH:BH,$E:$E,$E50))/(MAXIFS(BH:BH,$E:$E,$E50)-MINIFS(BH:BH,$E:$E,$E50))))</f>
        <v/>
      </c>
      <c r="DX50" s="232" t="str">
        <f t="array" ref="DX50">IF(BI50="","",
IF(INDEX(Settings!$H:$H,MATCH(DX$1,Settings!$G:$G,0))=TRUE,
100-100*(BI50-MINIFS(BI:BI,$E:$E,$E50))/(MAXIFS(BI:BI,$E:$E,$E50)-MINIFS(BI:BI,$E:$E,$E50)),
100*(BI50-MINIFS(BI:BI,$E:$E,$E50))/(MAXIFS(BI:BI,$E:$E,$E50)-MINIFS(BI:BI,$E:$E,$E50))))</f>
        <v/>
      </c>
      <c r="DY50" s="232" t="str">
        <f t="array" ref="DY50">IF(BJ50="","",
IF(INDEX(Settings!$H:$H,MATCH(DY$1,Settings!$G:$G,0))=TRUE,
100-100*(BJ50-MINIFS(BJ:BJ,$E:$E,$E50))/(MAXIFS(BJ:BJ,$E:$E,$E50)-MINIFS(BJ:BJ,$E:$E,$E50)),
100*(BJ50-MINIFS(BJ:BJ,$E:$E,$E50))/(MAXIFS(BJ:BJ,$E:$E,$E50)-MINIFS(BJ:BJ,$E:$E,$E50))))</f>
        <v/>
      </c>
      <c r="DZ50" s="234"/>
      <c r="EA50" s="234"/>
      <c r="EB50" s="234" t="str">
        <f t="shared" si="8"/>
        <v/>
      </c>
      <c r="EC50" s="234" t="str">
        <f t="shared" si="9"/>
        <v/>
      </c>
      <c r="ED50" s="234" t="str">
        <f t="shared" si="10"/>
        <v/>
      </c>
      <c r="EE50" s="234" t="str">
        <f t="shared" si="11"/>
        <v/>
      </c>
      <c r="EF50" s="234" t="str">
        <f t="shared" si="12"/>
        <v/>
      </c>
      <c r="EG50" s="234" t="str">
        <f t="shared" si="13"/>
        <v/>
      </c>
      <c r="EH50" s="234"/>
      <c r="EI50" s="234"/>
      <c r="EJ50" s="234"/>
      <c r="EK50" s="234"/>
      <c r="EL50" s="234"/>
      <c r="EM50" s="234"/>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3" t="str">
        <f t="shared" si="14"/>
        <v/>
      </c>
      <c r="N51" s="49"/>
      <c r="O51" s="49"/>
      <c r="P51" s="49"/>
      <c r="Q51" s="49"/>
      <c r="R51" s="49"/>
      <c r="S51" s="222" t="str">
        <f>IFERROR(VLOOKUP(AF51, 'YOYO IR Scores'!A:C, 3, FALSE), "")
</f>
        <v/>
      </c>
      <c r="T51" s="49"/>
      <c r="U51" s="49"/>
      <c r="V51" s="49"/>
      <c r="W51" s="49"/>
      <c r="X51" s="224" t="str">
        <f t="shared" si="4"/>
        <v/>
      </c>
      <c r="Y51" s="225" t="str">
        <f t="shared" si="5"/>
        <v/>
      </c>
      <c r="Z51" s="225" t="str">
        <f t="shared" si="6"/>
        <v/>
      </c>
      <c r="AA51" s="224" t="str">
        <f t="shared" si="7"/>
        <v/>
      </c>
      <c r="AB51" s="223"/>
      <c r="AC51" s="223"/>
      <c r="AD51" s="223"/>
      <c r="AE51" s="223" t="str">
        <f>IFERROR(VLOOKUP(AF51, 'YOYO IR Scores'!A:C, 2, FALSE), "")</f>
        <v/>
      </c>
      <c r="AF51" s="223"/>
      <c r="AG51" s="223"/>
      <c r="AH51" s="223"/>
      <c r="AI51" s="223"/>
      <c r="AJ51" s="223"/>
      <c r="AK51" s="223"/>
      <c r="AL51" s="223"/>
      <c r="AM51" s="223"/>
      <c r="AN51" s="223"/>
      <c r="AO51" s="223"/>
      <c r="AP51" s="223"/>
      <c r="AQ51" s="223"/>
      <c r="AR51" s="223"/>
      <c r="AS51" s="223"/>
      <c r="AT51" s="223"/>
      <c r="AU51" s="223"/>
      <c r="AV51" s="223"/>
      <c r="AW51" s="223"/>
      <c r="AX51" s="223"/>
      <c r="AY51" s="223"/>
      <c r="AZ51" s="223"/>
      <c r="BA51" s="223"/>
      <c r="BB51" s="223"/>
      <c r="BC51" s="223"/>
      <c r="BD51" s="223"/>
      <c r="BE51" s="223"/>
      <c r="BF51" s="223"/>
      <c r="BG51" s="223"/>
      <c r="BH51" s="223"/>
      <c r="BI51" s="223"/>
      <c r="BJ51" s="223"/>
      <c r="BK51" s="223" t="str">
        <f t="array" ref="BK51">IF(J51="","",
IF(INDEX(Settings!$H:$H,MATCH(BY$1,Settings!$G:$G,0))=TRUE,
100-100*(J51-MIN(J:J))/(MAX(J:J)-MIN(J:J)),
100*(J51-MIN(J:J))/(MAX(J:J)-MIN(J:J))))</f>
        <v/>
      </c>
      <c r="BL51" s="223" t="str">
        <f t="array" ref="BL51">IF(J51="","",
IF(INDEX(Settings!$H:$H,MATCH(BY$1,Settings!$G:$G,0))=TRUE,
100-100*(J51-MINIFS(J:J,$E:$E,$E51))/(MAXIFS(J:J,$E:$E,$E51)-MINIFS(J:J,$E:$E,$E51)),
100*(J51-MINIFS(J:J,$E:$E,$E51))/(MAXIFS(J:J,$E:$E,$E51)-MINIFS(J:J,$E:$E,$E51))))</f>
        <v/>
      </c>
      <c r="BM51" s="223"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4" t="str">
        <f t="array" ref="BQ51">IF(J51="","",
IF(INDEX(Settings!$H:$H,MATCH(BY$1,Settings!$G:$G,0))=TRUE,
-1*(J51-AVERAGE(J:J))/STDEV(J:J),
(J51-AVERAGE(J:J))/STDEV(J:J)))</f>
        <v/>
      </c>
      <c r="BR51" s="224" t="str">
        <f>IFERROR(__xludf.DUMMYFUNCTION("IF(J51="""","""",
IF(INDEX(Settings!$H:$H,MATCH(BY$1,Settings!$G:$G,0))=TRUE,
-1*(J51-AVERAGEIFS(J:J,$E:$E,$E51))/STDEV(FILTER(J:J,$E:$E=$E51)),
(J51-AVERAGEIFS(J:J,$E:$E,$E51))/STDEV(FILTER(J:J,$E:$E=$E51))))"),"")</f>
        <v/>
      </c>
      <c r="BS51" s="224"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3" t="str">
        <f t="array" ref="BY51">IF(J51="","",
IF(INDEX(Settings!$H:$H,MATCH(BY$1,Settings!$G:$G,0))=TRUE,
100-100*(J51-MINIFS(J:J,$E:$E,$E51))/(MAXIFS(J:J,$E:$E,$E51)-MINIFS(J:J,$E:$E,$E51)),
100*(J51-MINIFS(J:J,$E:$E,$E51))/(MAXIFS(J:J,$E:$E,$E51)-MINIFS(J:J,$E:$E,$E51))))</f>
        <v/>
      </c>
      <c r="BZ51" s="223" t="str">
        <f t="array" ref="BZ51">IF(K51="","",
IF(INDEX(Settings!$H:$H,MATCH(BZ$1,Settings!$G:$G,0))=TRUE,
100-100*(K51-MINIFS(K:K,$E:$E,$E51))/(MAXIFS(K:K,$E:$E,$E51)-MINIFS(K:K,$E:$E,$E51)),
100*(K51-MINIFS(K:K,$E:$E,$E51))/(MAXIFS(K:K,$E:$E,$E51)-MINIFS(K:K,$E:$E,$E51))))</f>
        <v/>
      </c>
      <c r="CA51" s="223" t="str">
        <f t="array" ref="CA51">IF(L51="","",
IF(INDEX(Settings!$H:$H,MATCH(CA$1,Settings!$G:$G,0))=TRUE,
100-100*(L51-MINIFS(L:L,$E:$E,$E51))/(MAXIFS(L:L,$E:$E,$E51)-MINIFS(L:L,$E:$E,$E51)),
100*(L51-MINIFS(L:L,$E:$E,$E51))/(MAXIFS(L:L,$E:$E,$E51)-MINIFS(L:L,$E:$E,$E51))))</f>
        <v/>
      </c>
      <c r="CB51" s="223" t="str">
        <f t="array" ref="CB51">IF(M51="","",
IF(INDEX(Settings!$H:$H,MATCH(CB$1,Settings!$G:$G,0))=TRUE,
100-100*(M51-MINIFS(M:M,$E:$E,$E51))/(MAXIFS(M:M,$E:$E,$E51)-MINIFS(M:M,$E:$E,$E51)),
100*(M51-MINIFS(M:M,$E:$E,$E51))/(MAXIFS(M:M,$E:$E,$E51)-MINIFS(M:M,$E:$E,$E51))))</f>
        <v/>
      </c>
      <c r="CC51" s="223" t="str">
        <f t="array" ref="CC51">IF(N51="","",
IF(INDEX(Settings!$H:$H,MATCH(CC$1,Settings!$G:$G,0))=TRUE,
100-100*(N51-MINIFS(N:N,$E:$E,$E51))/(MAXIFS(N:N,$E:$E,$E51)-MINIFS(N:N,$E:$E,$E51)),
100*(N51-MINIFS(N:N,$E:$E,$E51))/(MAXIFS(N:N,$E:$E,$E51)-MINIFS(N:N,$E:$E,$E51))))</f>
        <v/>
      </c>
      <c r="CD51" s="223" t="str">
        <f t="array" ref="CD51">IF(O51="","",
IF(INDEX(Settings!$H:$H,MATCH(CD$1,Settings!$G:$G,0))=TRUE,
100-100*(O51-MINIFS(O:O,$E:$E,$E51))/(MAXIFS(O:O,$E:$E,$E51)-MINIFS(O:O,$E:$E,$E51)),
100*(O51-MINIFS(O:O,$E:$E,$E51))/(MAXIFS(O:O,$E:$E,$E51)-MINIFS(O:O,$E:$E,$E51))))</f>
        <v/>
      </c>
      <c r="CE51" s="223" t="str">
        <f t="array" ref="CE51">IF(P51="","",
IF(INDEX(Settings!$H:$H,MATCH(CE$1,Settings!$G:$G,0))=TRUE,
100-100*(P51-MINIFS(P:P,$E:$E,$E51))/(MAXIFS(P:P,$E:$E,$E51)-MINIFS(P:P,$E:$E,$E51)),
100*(P51-MINIFS(P:P,$E:$E,$E51))/(MAXIFS(P:P,$E:$E,$E51)-MINIFS(P:P,$E:$E,$E51))))</f>
        <v/>
      </c>
      <c r="CF51" s="223" t="str">
        <f t="array" ref="CF51">IF(Q51="","",
IF(INDEX(Settings!$H:$H,MATCH(CF$1,Settings!$G:$G,0))=TRUE,
100-100*(Q51-MINIFS(Q:Q,$E:$E,$E51))/(MAXIFS(Q:Q,$E:$E,$E51)-MINIFS(Q:Q,$E:$E,$E51)),
100*(Q51-MINIFS(Q:Q,$E:$E,$E51))/(MAXIFS(Q:Q,$E:$E,$E51)-MINIFS(Q:Q,$E:$E,$E51))))</f>
        <v/>
      </c>
      <c r="CG51" s="223" t="str">
        <f t="array" ref="CG51">IF(R51="","",
IF(INDEX(Settings!$H:$H,MATCH(CG$1,Settings!$G:$G,0))=TRUE,
100-100*(R51-MINIFS(R:R,$E:$E,$E51))/(MAXIFS(R:R,$E:$E,$E51)-MINIFS(R:R,$E:$E,$E51)),
100*(R51-MINIFS(R:R,$E:$E,$E51))/(MAXIFS(R:R,$E:$E,$E51)-MINIFS(R:R,$E:$E,$E51))))</f>
        <v/>
      </c>
      <c r="CH51" s="223" t="str">
        <f t="array" ref="CH51">IF(S51="","",
IF(INDEX(Settings!$H:$H,MATCH(CH$1,Settings!$G:$G,0))=TRUE,
100-100*(S51-MINIFS(S:S,$E:$E,$E51))/(MAXIFS(S:S,$E:$E,$E51)-MINIFS(S:S,$E:$E,$E51)),
100*(S51-MINIFS(S:S,$E:$E,$E51))/(MAXIFS(S:S,$E:$E,$E51)-MINIFS(S:S,$E:$E,$E51))))</f>
        <v/>
      </c>
      <c r="CI51" s="223" t="str">
        <f t="array" ref="CI51">IF(T51="","",
IF(INDEX(Settings!$H:$H,MATCH(CI$1,Settings!$G:$G,0))=TRUE,
100-100*(T51-MINIFS(T:T,$E:$E,$E51))/(MAXIFS(T:T,$E:$E,$E51)-MINIFS(T:T,$E:$E,$E51)),
100*(T51-MINIFS(T:T,$E:$E,$E51))/(MAXIFS(T:T,$E:$E,$E51)-MINIFS(T:T,$E:$E,$E51))))</f>
        <v/>
      </c>
      <c r="CJ51" s="223" t="str">
        <f t="array" ref="CJ51">IF(U51="","",
IF(INDEX(Settings!$H:$H,MATCH(CJ$1,Settings!$G:$G,0))=TRUE,
100-100*(U51-MINIFS(U:U,$E:$E,$E51))/(MAXIFS(U:U,$E:$E,$E51)-MINIFS(U:U,$E:$E,$E51)),
100*(U51-MINIFS(U:U,$E:$E,$E51))/(MAXIFS(U:U,$E:$E,$E51)-MINIFS(U:U,$E:$E,$E51))))</f>
        <v/>
      </c>
      <c r="CK51" s="223" t="str">
        <f t="array" ref="CK51">IF(V51="","",
IF(INDEX(Settings!$H:$H,MATCH(CK$1,Settings!$G:$G,0))=TRUE,
100-100*(V51-MINIFS(V:V,$E:$E,$E51))/(MAXIFS(V:V,$E:$E,$E51)-MINIFS(V:V,$E:$E,$E51)),
100*(V51-MINIFS(V:V,$E:$E,$E51))/(MAXIFS(V:V,$E:$E,$E51)-MINIFS(V:V,$E:$E,$E51))))</f>
        <v/>
      </c>
      <c r="CL51" s="223" t="str">
        <f t="array" ref="CL51">IF(W51="","",
IF(INDEX(Settings!$H:$H,MATCH(CL$1,Settings!$G:$G,0))=TRUE,
100-100*(W51-MINIFS(W:W,$E:$E,$E51))/(MAXIFS(W:W,$E:$E,$E51)-MINIFS(W:W,$E:$E,$E51)),
100*(W51-MINIFS(W:W,$E:$E,$E51))/(MAXIFS(W:W,$E:$E,$E51)-MINIFS(W:W,$E:$E,$E51))))</f>
        <v/>
      </c>
      <c r="CM51" s="223" t="str">
        <f t="array" ref="CM51">IF(X51="","",
IF(INDEX(Settings!$H:$H,MATCH(CM$1,Settings!$G:$G,0))=TRUE,
100-100*(X51-MINIFS(X:X,$E:$E,$E51))/(MAXIFS(X:X,$E:$E,$E51)-MINIFS(X:X,$E:$E,$E51)),
100*(X51-MINIFS(X:X,$E:$E,$E51))/(MAXIFS(X:X,$E:$E,$E51)-MINIFS(X:X,$E:$E,$E51))))</f>
        <v/>
      </c>
      <c r="CN51" s="223" t="str">
        <f t="array" ref="CN51">IF(Y51="","",
IF(INDEX(Settings!$H:$H,MATCH(CN$1,Settings!$G:$G,0))=TRUE,
100-100*(Y51-MINIFS(Y:Y,$E:$E,$E51))/(MAXIFS(Y:Y,$E:$E,$E51)-MINIFS(Y:Y,$E:$E,$E51)),
100*(Y51-MINIFS(Y:Y,$E:$E,$E51))/(MAXIFS(Y:Y,$E:$E,$E51)-MINIFS(Y:Y,$E:$E,$E51))))</f>
        <v/>
      </c>
      <c r="CO51" s="223" t="str">
        <f t="array" ref="CO51">IF(Z51="","",
IF(INDEX(Settings!$H:$H,MATCH(CO$1,Settings!$G:$G,0))=TRUE,
100-100*(Z51-MINIFS(Z:Z,$E:$E,$E51))/(MAXIFS(Z:Z,$E:$E,$E51)-MINIFS(Z:Z,$E:$E,$E51)),
100*(Z51-MINIFS(Z:Z,$E:$E,$E51))/(MAXIFS(Z:Z,$E:$E,$E51)-MINIFS(Z:Z,$E:$E,$E51))))</f>
        <v/>
      </c>
      <c r="CP51" s="223" t="str">
        <f t="array" ref="CP51">IF(AA51="","",
IF(INDEX(Settings!$H:$H,MATCH(CP$1,Settings!$G:$G,0))=TRUE,
100-100*(AA51-MINIFS(AA:AA,$E:$E,$E51))/(MAXIFS(AA:AA,$E:$E,$E51)-MINIFS(AA:AA,$E:$E,$E51)),
100*(AA51-MINIFS(AA:AA,$E:$E,$E51))/(MAXIFS(AA:AA,$E:$E,$E51)-MINIFS(AA:AA,$E:$E,$E51))))</f>
        <v/>
      </c>
      <c r="CQ51" s="223" t="str">
        <f t="array" ref="CQ51">IF(AB51="","",
IF(INDEX(Settings!$H:$H,MATCH(CQ$1,Settings!$G:$G,0))=TRUE,
100-100*(AB51-MINIFS(AB:AB,$E:$E,$E51))/(MAXIFS(AB:AB,$E:$E,$E51)-MINIFS(AB:AB,$E:$E,$E51)),
100*(AB51-MINIFS(AB:AB,$E:$E,$E51))/(MAXIFS(AB:AB,$E:$E,$E51)-MINIFS(AB:AB,$E:$E,$E51))))</f>
        <v/>
      </c>
      <c r="CR51" s="223" t="str">
        <f t="array" ref="CR51">IF(AC51="","",
IF(INDEX(Settings!$H:$H,MATCH(CR$1,Settings!$G:$G,0))=TRUE,
100-100*(AC51-MINIFS(AC:AC,$E:$E,$E51))/(MAXIFS(AC:AC,$E:$E,$E51)-MINIFS(AC:AC,$E:$E,$E51)),
100*(AC51-MINIFS(AC:AC,$E:$E,$E51))/(MAXIFS(AC:AC,$E:$E,$E51)-MINIFS(AC:AC,$E:$E,$E51))))</f>
        <v/>
      </c>
      <c r="CS51" s="223" t="str">
        <f t="array" ref="CS51">IF(AD51="","",
IF(INDEX(Settings!$H:$H,MATCH(CS$1,Settings!$G:$G,0))=TRUE,
100-100*(AD51-MINIFS(AD:AD,$E:$E,$E51))/(MAXIFS(AD:AD,$E:$E,$E51)-MINIFS(AD:AD,$E:$E,$E51)),
100*(AD51-MINIFS(AD:AD,$E:$E,$E51))/(MAXIFS(AD:AD,$E:$E,$E51)-MINIFS(AD:AD,$E:$E,$E51))))</f>
        <v/>
      </c>
      <c r="CT51" s="223" t="str">
        <f t="array" ref="CT51">IF(AE51="","",
IF(INDEX(Settings!$H:$H,MATCH(CT$1,Settings!$G:$G,0))=TRUE,
100-100*(AE51-MINIFS(AE:AE,$E:$E,$E51))/(MAXIFS(AE:AE,$E:$E,$E51)-MINIFS(AE:AE,$E:$E,$E51)),
100*(AE51-MINIFS(AE:AE,$E:$E,$E51))/(MAXIFS(AE:AE,$E:$E,$E51)-MINIFS(AE:AE,$E:$E,$E51))))</f>
        <v/>
      </c>
      <c r="CU51" s="223" t="str">
        <f t="array" ref="CU51">IF(AF51="","",
IF(INDEX(Settings!$H:$H,MATCH(CU$1,Settings!$G:$G,0))=TRUE,
100-100*(AF51-MINIFS(AF:AF,$E:$E,$E51))/(MAXIFS(AF:AF,$E:$E,$E51)-MINIFS(AF:AF,$E:$E,$E51)),
100*(AF51-MINIFS(AF:AF,$E:$E,$E51))/(MAXIFS(AF:AF,$E:$E,$E51)-MINIFS(AF:AF,$E:$E,$E51))))</f>
        <v/>
      </c>
      <c r="CV51" s="223" t="str">
        <f t="array" ref="CV51">IF(AG51="","",
IF(INDEX(Settings!$H:$H,MATCH(CV$1,Settings!$G:$G,0))=TRUE,
100-100*(AG51-MINIFS(AG:AG,$E:$E,$E51))/(MAXIFS(AG:AG,$E:$E,$E51)-MINIFS(AG:AG,$E:$E,$E51)),
100*(AG51-MINIFS(AG:AG,$E:$E,$E51))/(MAXIFS(AG:AG,$E:$E,$E51)-MINIFS(AG:AG,$E:$E,$E51))))</f>
        <v/>
      </c>
      <c r="CW51" s="223" t="str">
        <f t="array" ref="CW51">IF(AH51="","",
IF(INDEX(Settings!$H:$H,MATCH(CW$1,Settings!$G:$G,0))=TRUE,
100-100*(AH51-MINIFS(AH:AH,$E:$E,$E51))/(MAXIFS(AH:AH,$E:$E,$E51)-MINIFS(AH:AH,$E:$E,$E51)),
100*(AH51-MINIFS(AH:AH,$E:$E,$E51))/(MAXIFS(AH:AH,$E:$E,$E51)-MINIFS(AH:AH,$E:$E,$E51))))</f>
        <v/>
      </c>
      <c r="CX51" s="223" t="str">
        <f t="array" ref="CX51">IF(AI51="","",
IF(INDEX(Settings!$H:$H,MATCH(CX$1,Settings!$G:$G,0))=TRUE,
100-100*(AI51-MINIFS(AI:AI,$E:$E,$E51))/(MAXIFS(AI:AI,$E:$E,$E51)-MINIFS(AI:AI,$E:$E,$E51)),
100*(AI51-MINIFS(AI:AI,$E:$E,$E51))/(MAXIFS(AI:AI,$E:$E,$E51)-MINIFS(AI:AI,$E:$E,$E51))))</f>
        <v/>
      </c>
      <c r="CY51" s="223" t="str">
        <f t="array" ref="CY51">IF(AJ51="","",
IF(INDEX(Settings!$H:$H,MATCH(CY$1,Settings!$G:$G,0))=TRUE,
100-100*(AJ51-MINIFS(AJ:AJ,$E:$E,$E51))/(MAXIFS(AJ:AJ,$E:$E,$E51)-MINIFS(AJ:AJ,$E:$E,$E51)),
100*(AJ51-MINIFS(AJ:AJ,$E:$E,$E51))/(MAXIFS(AJ:AJ,$E:$E,$E51)-MINIFS(AJ:AJ,$E:$E,$E51))))</f>
        <v/>
      </c>
      <c r="CZ51" s="223" t="str">
        <f t="array" ref="CZ51">IF(AK51="","",
IF(INDEX(Settings!$H:$H,MATCH(CZ$1,Settings!$G:$G,0))=TRUE,
100-100*(AK51-MINIFS(AK:AK,$E:$E,$E51))/(MAXIFS(AK:AK,$E:$E,$E51)-MINIFS(AK:AK,$E:$E,$E51)),
100*(AK51-MINIFS(AK:AK,$E:$E,$E51))/(MAXIFS(AK:AK,$E:$E,$E51)-MINIFS(AK:AK,$E:$E,$E51))))</f>
        <v/>
      </c>
      <c r="DA51" s="223" t="str">
        <f t="array" ref="DA51">IF(AL51="","",
IF(INDEX(Settings!$H:$H,MATCH(DA$1,Settings!$G:$G,0))=TRUE,
100-100*(AL51-MINIFS(AL:AL,$E:$E,$E51))/(MAXIFS(AL:AL,$E:$E,$E51)-MINIFS(AL:AL,$E:$E,$E51)),
100*(AL51-MINIFS(AL:AL,$E:$E,$E51))/(MAXIFS(AL:AL,$E:$E,$E51)-MINIFS(AL:AL,$E:$E,$E51))))</f>
        <v/>
      </c>
      <c r="DB51" s="223" t="str">
        <f t="array" ref="DB51">IF(AM51="","",
IF(INDEX(Settings!$H:$H,MATCH(DB$1,Settings!$G:$G,0))=TRUE,
100-100*(AM51-MINIFS(AM:AM,$E:$E,$E51))/(MAXIFS(AM:AM,$E:$E,$E51)-MINIFS(AM:AM,$E:$E,$E51)),
100*(AM51-MINIFS(AM:AM,$E:$E,$E51))/(MAXIFS(AM:AM,$E:$E,$E51)-MINIFS(AM:AM,$E:$E,$E51))))</f>
        <v/>
      </c>
      <c r="DC51" s="223" t="str">
        <f t="array" ref="DC51">IF(AN51="","",
IF(INDEX(Settings!$H:$H,MATCH(DC$1,Settings!$G:$G,0))=TRUE,
100-100*(AN51-MINIFS(AN:AN,$E:$E,$E51))/(MAXIFS(AN:AN,$E:$E,$E51)-MINIFS(AN:AN,$E:$E,$E51)),
100*(AN51-MINIFS(AN:AN,$E:$E,$E51))/(MAXIFS(AN:AN,$E:$E,$E51)-MINIFS(AN:AN,$E:$E,$E51))))</f>
        <v/>
      </c>
      <c r="DD51" s="223" t="str">
        <f t="array" ref="DD51">IF(AO51="","",
IF(INDEX(Settings!$H:$H,MATCH(DD$1,Settings!$G:$G,0))=TRUE,
100-100*(AO51-MINIFS(AO:AO,$E:$E,$E51))/(MAXIFS(AO:AO,$E:$E,$E51)-MINIFS(AO:AO,$E:$E,$E51)),
100*(AO51-MINIFS(AO:AO,$E:$E,$E51))/(MAXIFS(AO:AO,$E:$E,$E51)-MINIFS(AO:AO,$E:$E,$E51))))</f>
        <v/>
      </c>
      <c r="DE51" s="223" t="str">
        <f t="array" ref="DE51">IF(AP51="","",
IF(INDEX(Settings!$H:$H,MATCH(DE$1,Settings!$G:$G,0))=TRUE,
100-100*(AP51-MINIFS(AP:AP,$E:$E,$E51))/(MAXIFS(AP:AP,$E:$E,$E51)-MINIFS(AP:AP,$E:$E,$E51)),
100*(AP51-MINIFS(AP:AP,$E:$E,$E51))/(MAXIFS(AP:AP,$E:$E,$E51)-MINIFS(AP:AP,$E:$E,$E51))))</f>
        <v/>
      </c>
      <c r="DF51" s="223" t="str">
        <f t="array" ref="DF51">IF(AQ51="","",
IF(INDEX(Settings!$H:$H,MATCH(DF$1,Settings!$G:$G,0))=TRUE,
100-100*(AQ51-MINIFS(AQ:AQ,$E:$E,$E51))/(MAXIFS(AQ:AQ,$E:$E,$E51)-MINIFS(AQ:AQ,$E:$E,$E51)),
100*(AQ51-MINIFS(AQ:AQ,$E:$E,$E51))/(MAXIFS(AQ:AQ,$E:$E,$E51)-MINIFS(AQ:AQ,$E:$E,$E51))))</f>
        <v/>
      </c>
      <c r="DG51" s="223" t="str">
        <f t="array" ref="DG51">IF(AR51="","",
IF(INDEX(Settings!$H:$H,MATCH(DG$1,Settings!$G:$G,0))=TRUE,
100-100*(AR51-MINIFS(AR:AR,$E:$E,$E51))/(MAXIFS(AR:AR,$E:$E,$E51)-MINIFS(AR:AR,$E:$E,$E51)),
100*(AR51-MINIFS(AR:AR,$E:$E,$E51))/(MAXIFS(AR:AR,$E:$E,$E51)-MINIFS(AR:AR,$E:$E,$E51))))</f>
        <v/>
      </c>
      <c r="DH51" s="223" t="str">
        <f t="array" ref="DH51">IF(AS51="","",
IF(INDEX(Settings!$H:$H,MATCH(DH$1,Settings!$G:$G,0))=TRUE,
100-100*(AS51-MINIFS(AS:AS,$E:$E,$E51))/(MAXIFS(AS:AS,$E:$E,$E51)-MINIFS(AS:AS,$E:$E,$E51)),
100*(AS51-MINIFS(AS:AS,$E:$E,$E51))/(MAXIFS(AS:AS,$E:$E,$E51)-MINIFS(AS:AS,$E:$E,$E51))))</f>
        <v/>
      </c>
      <c r="DI51" s="223" t="str">
        <f t="array" ref="DI51">IF(AT51="","",
IF(INDEX(Settings!$H:$H,MATCH(DI$1,Settings!$G:$G,0))=TRUE,
100-100*(AT51-MINIFS(AT:AT,$E:$E,$E51))/(MAXIFS(AT:AT,$E:$E,$E51)-MINIFS(AT:AT,$E:$E,$E51)),
100*(AT51-MINIFS(AT:AT,$E:$E,$E51))/(MAXIFS(AT:AT,$E:$E,$E51)-MINIFS(AT:AT,$E:$E,$E51))))</f>
        <v/>
      </c>
      <c r="DJ51" s="223" t="str">
        <f t="array" ref="DJ51">IF(AU51="","",
IF(INDEX(Settings!$H:$H,MATCH(DJ$1,Settings!$G:$G,0))=TRUE,
100-100*(AU51-MINIFS(AU:AU,$E:$E,$E51))/(MAXIFS(AU:AU,$E:$E,$E51)-MINIFS(AU:AU,$E:$E,$E51)),
100*(AU51-MINIFS(AU:AU,$E:$E,$E51))/(MAXIFS(AU:AU,$E:$E,$E51)-MINIFS(AU:AU,$E:$E,$E51))))</f>
        <v/>
      </c>
      <c r="DK51" s="223" t="str">
        <f t="array" ref="DK51">IF(AV51="","",
IF(INDEX(Settings!$H:$H,MATCH(DK$1,Settings!$G:$G,0))=TRUE,
100-100*(AV51-MINIFS(AV:AV,$E:$E,$E51))/(MAXIFS(AV:AV,$E:$E,$E51)-MINIFS(AV:AV,$E:$E,$E51)),
100*(AV51-MINIFS(AV:AV,$E:$E,$E51))/(MAXIFS(AV:AV,$E:$E,$E51)-MINIFS(AV:AV,$E:$E,$E51))))</f>
        <v/>
      </c>
      <c r="DL51" s="223" t="str">
        <f t="array" ref="DL51">IF(AW51="","",
IF(INDEX(Settings!$H:$H,MATCH(DL$1,Settings!$G:$G,0))=TRUE,
100-100*(AW51-MINIFS(AW:AW,$E:$E,$E51))/(MAXIFS(AW:AW,$E:$E,$E51)-MINIFS(AW:AW,$E:$E,$E51)),
100*(AW51-MINIFS(AW:AW,$E:$E,$E51))/(MAXIFS(AW:AW,$E:$E,$E51)-MINIFS(AW:AW,$E:$E,$E51))))</f>
        <v/>
      </c>
      <c r="DM51" s="223" t="str">
        <f t="array" ref="DM51">IF(AX51="","",
IF(INDEX(Settings!$H:$H,MATCH(DM$1,Settings!$G:$G,0))=TRUE,
100-100*(AX51-MINIFS(AX:AX,$E:$E,$E51))/(MAXIFS(AX:AX,$E:$E,$E51)-MINIFS(AX:AX,$E:$E,$E51)),
100*(AX51-MINIFS(AX:AX,$E:$E,$E51))/(MAXIFS(AX:AX,$E:$E,$E51)-MINIFS(AX:AX,$E:$E,$E51))))</f>
        <v/>
      </c>
      <c r="DN51" s="223" t="str">
        <f t="array" ref="DN51">IF(AY51="","",
IF(INDEX(Settings!$H:$H,MATCH(DN$1,Settings!$G:$G,0))=TRUE,
100-100*(AY51-MINIFS(AY:AY,$E:$E,$E51))/(MAXIFS(AY:AY,$E:$E,$E51)-MINIFS(AY:AY,$E:$E,$E51)),
100*(AY51-MINIFS(AY:AY,$E:$E,$E51))/(MAXIFS(AY:AY,$E:$E,$E51)-MINIFS(AY:AY,$E:$E,$E51))))</f>
        <v/>
      </c>
      <c r="DO51" s="223" t="str">
        <f t="array" ref="DO51">IF(AZ51="","",
IF(INDEX(Settings!$H:$H,MATCH(DO$1,Settings!$G:$G,0))=TRUE,
100-100*(AZ51-MINIFS(AZ:AZ,$E:$E,$E51))/(MAXIFS(AZ:AZ,$E:$E,$E51)-MINIFS(AZ:AZ,$E:$E,$E51)),
100*(AZ51-MINIFS(AZ:AZ,$E:$E,$E51))/(MAXIFS(AZ:AZ,$E:$E,$E51)-MINIFS(AZ:AZ,$E:$E,$E51))))</f>
        <v/>
      </c>
      <c r="DP51" s="223" t="str">
        <f t="array" ref="DP51">IF(BA51="","",
IF(INDEX(Settings!$H:$H,MATCH(DP$1,Settings!$G:$G,0))=TRUE,
100-100*(BA51-MINIFS(BA:BA,$E:$E,$E51))/(MAXIFS(BA:BA,$E:$E,$E51)-MINIFS(BA:BA,$E:$E,$E51)),
100*(BA51-MINIFS(BA:BA,$E:$E,$E51))/(MAXIFS(BA:BA,$E:$E,$E51)-MINIFS(BA:BA,$E:$E,$E51))))</f>
        <v/>
      </c>
      <c r="DQ51" s="223" t="str">
        <f t="array" ref="DQ51">IF(BB51="","",
IF(INDEX(Settings!$H:$H,MATCH(DQ$1,Settings!$G:$G,0))=TRUE,
100-100*(BB51-MINIFS(BB:BB,$E:$E,$E51))/(MAXIFS(BB:BB,$E:$E,$E51)-MINIFS(BB:BB,$E:$E,$E51)),
100*(BB51-MINIFS(BB:BB,$E:$E,$E51))/(MAXIFS(BB:BB,$E:$E,$E51)-MINIFS(BB:BB,$E:$E,$E51))))</f>
        <v/>
      </c>
      <c r="DR51" s="223" t="str">
        <f t="array" ref="DR51">IF(BC51="","",
IF(INDEX(Settings!$H:$H,MATCH(DR$1,Settings!$G:$G,0))=TRUE,
100-100*(BC51-MINIFS(BC:BC,$E:$E,$E51))/(MAXIFS(BC:BC,$E:$E,$E51)-MINIFS(BC:BC,$E:$E,$E51)),
100*(BC51-MINIFS(BC:BC,$E:$E,$E51))/(MAXIFS(BC:BC,$E:$E,$E51)-MINIFS(BC:BC,$E:$E,$E51))))</f>
        <v/>
      </c>
      <c r="DS51" s="223" t="str">
        <f t="array" ref="DS51">IF(BD51="","",
IF(INDEX(Settings!$H:$H,MATCH(DS$1,Settings!$G:$G,0))=TRUE,
100-100*(BD51-MINIFS(BD:BD,$E:$E,$E51))/(MAXIFS(BD:BD,$E:$E,$E51)-MINIFS(BD:BD,$E:$E,$E51)),
100*(BD51-MINIFS(BD:BD,$E:$E,$E51))/(MAXIFS(BD:BD,$E:$E,$E51)-MINIFS(BD:BD,$E:$E,$E51))))</f>
        <v/>
      </c>
      <c r="DT51" s="223" t="str">
        <f t="array" ref="DT51">IF(BE51="","",
IF(INDEX(Settings!$H:$H,MATCH(DT$1,Settings!$G:$G,0))=TRUE,
100-100*(BE51-MINIFS(BE:BE,$E:$E,$E51))/(MAXIFS(BE:BE,$E:$E,$E51)-MINIFS(BE:BE,$E:$E,$E51)),
100*(BE51-MINIFS(BE:BE,$E:$E,$E51))/(MAXIFS(BE:BE,$E:$E,$E51)-MINIFS(BE:BE,$E:$E,$E51))))</f>
        <v/>
      </c>
      <c r="DU51" s="223" t="str">
        <f t="array" ref="DU51">IF(BF51="","",
IF(INDEX(Settings!$H:$H,MATCH(DU$1,Settings!$G:$G,0))=TRUE,
100-100*(BF51-MINIFS(BF:BF,$E:$E,$E51))/(MAXIFS(BF:BF,$E:$E,$E51)-MINIFS(BF:BF,$E:$E,$E51)),
100*(BF51-MINIFS(BF:BF,$E:$E,$E51))/(MAXIFS(BF:BF,$E:$E,$E51)-MINIFS(BF:BF,$E:$E,$E51))))</f>
        <v/>
      </c>
      <c r="DV51" s="223" t="str">
        <f t="array" ref="DV51">IF(BG51="","",
IF(INDEX(Settings!$H:$H,MATCH(DV$1,Settings!$G:$G,0))=TRUE,
100-100*(BG51-MINIFS(BG:BG,$E:$E,$E51))/(MAXIFS(BG:BG,$E:$E,$E51)-MINIFS(BG:BG,$E:$E,$E51)),
100*(BG51-MINIFS(BG:BG,$E:$E,$E51))/(MAXIFS(BG:BG,$E:$E,$E51)-MINIFS(BG:BG,$E:$E,$E51))))</f>
        <v/>
      </c>
      <c r="DW51" s="223" t="str">
        <f t="array" ref="DW51">IF(BH51="","",
IF(INDEX(Settings!$H:$H,MATCH(DW$1,Settings!$G:$G,0))=TRUE,
100-100*(BH51-MINIFS(BH:BH,$E:$E,$E51))/(MAXIFS(BH:BH,$E:$E,$E51)-MINIFS(BH:BH,$E:$E,$E51)),
100*(BH51-MINIFS(BH:BH,$E:$E,$E51))/(MAXIFS(BH:BH,$E:$E,$E51)-MINIFS(BH:BH,$E:$E,$E51))))</f>
        <v/>
      </c>
      <c r="DX51" s="223" t="str">
        <f t="array" ref="DX51">IF(BI51="","",
IF(INDEX(Settings!$H:$H,MATCH(DX$1,Settings!$G:$G,0))=TRUE,
100-100*(BI51-MINIFS(BI:BI,$E:$E,$E51))/(MAXIFS(BI:BI,$E:$E,$E51)-MINIFS(BI:BI,$E:$E,$E51)),
100*(BI51-MINIFS(BI:BI,$E:$E,$E51))/(MAXIFS(BI:BI,$E:$E,$E51)-MINIFS(BI:BI,$E:$E,$E51))))</f>
        <v/>
      </c>
      <c r="DY51" s="223" t="str">
        <f t="array" ref="DY51">IF(BJ51="","",
IF(INDEX(Settings!$H:$H,MATCH(DY$1,Settings!$G:$G,0))=TRUE,
100-100*(BJ51-MINIFS(BJ:BJ,$E:$E,$E51))/(MAXIFS(BJ:BJ,$E:$E,$E51)-MINIFS(BJ:BJ,$E:$E,$E51)),
100*(BJ51-MINIFS(BJ:BJ,$E:$E,$E51))/(MAXIFS(BJ:BJ,$E:$E,$E51)-MINIFS(BJ:BJ,$E:$E,$E51))))</f>
        <v/>
      </c>
      <c r="DZ51" s="225"/>
      <c r="EA51" s="225"/>
      <c r="EB51" s="225" t="str">
        <f t="shared" si="8"/>
        <v/>
      </c>
      <c r="EC51" s="225" t="str">
        <f t="shared" si="9"/>
        <v/>
      </c>
      <c r="ED51" s="225" t="str">
        <f t="shared" si="10"/>
        <v/>
      </c>
      <c r="EE51" s="225" t="str">
        <f t="shared" si="11"/>
        <v/>
      </c>
      <c r="EF51" s="225" t="str">
        <f t="shared" si="12"/>
        <v/>
      </c>
      <c r="EG51" s="225" t="str">
        <f t="shared" si="13"/>
        <v/>
      </c>
      <c r="EH51" s="225"/>
      <c r="EI51" s="225"/>
      <c r="EJ51" s="225"/>
      <c r="EK51" s="225"/>
      <c r="EL51" s="225"/>
      <c r="EM51" s="225"/>
    </row>
    <row r="52">
      <c r="A52" s="231"/>
      <c r="B52" s="231"/>
      <c r="C52" s="231"/>
      <c r="D52" s="231" t="str">
        <f t="array" ref="D52">IFERROR(INDEX(Profiles!$B:$B,MATCH($A52,Profiles!$A:$A,0)),"")</f>
        <v/>
      </c>
      <c r="E52" s="231"/>
      <c r="F52" s="231"/>
      <c r="G52" s="231"/>
      <c r="H52" s="231"/>
      <c r="I52" s="231" t="str">
        <f>IF(A52="","",IF(Settings!$N$3="DATE",F52&amp;": "&amp;TEXT(B52,"M/DD/YY"),F52&amp;": "&amp;H52))</f>
        <v/>
      </c>
      <c r="J52" s="231"/>
      <c r="K52" s="231"/>
      <c r="L52" s="231"/>
      <c r="M52" s="232" t="str">
        <f t="shared" si="14"/>
        <v/>
      </c>
      <c r="N52" s="231"/>
      <c r="O52" s="231"/>
      <c r="P52" s="231"/>
      <c r="Q52" s="231"/>
      <c r="R52" s="231"/>
      <c r="S52" s="230" t="str">
        <f>IFERROR(VLOOKUP(AF52, 'YOYO IR Scores'!A:C, 3, FALSE), "")
</f>
        <v/>
      </c>
      <c r="T52" s="231"/>
      <c r="U52" s="231"/>
      <c r="V52" s="231"/>
      <c r="W52" s="231"/>
      <c r="X52" s="233" t="str">
        <f t="shared" si="4"/>
        <v/>
      </c>
      <c r="Y52" s="234" t="str">
        <f t="shared" si="5"/>
        <v/>
      </c>
      <c r="Z52" s="234" t="str">
        <f t="shared" si="6"/>
        <v/>
      </c>
      <c r="AA52" s="233" t="str">
        <f t="shared" si="7"/>
        <v/>
      </c>
      <c r="AB52" s="232"/>
      <c r="AC52" s="232"/>
      <c r="AD52" s="232"/>
      <c r="AE52" s="232" t="str">
        <f>IFERROR(VLOOKUP(AF52, 'YOYO IR Scores'!A:C, 2, FALSE), "")</f>
        <v/>
      </c>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t="str">
        <f t="array" ref="BK52">IF(J52="","",
IF(INDEX(Settings!$H:$H,MATCH(BY$1,Settings!$G:$G,0))=TRUE,
100-100*(J52-MIN(J:J))/(MAX(J:J)-MIN(J:J)),
100*(J52-MIN(J:J))/(MAX(J:J)-MIN(J:J))))</f>
        <v/>
      </c>
      <c r="BL52" s="232" t="str">
        <f t="array" ref="BL52">IF(J52="","",
IF(INDEX(Settings!$H:$H,MATCH(BY$1,Settings!$G:$G,0))=TRUE,
100-100*(J52-MINIFS(J:J,$E:$E,$E52))/(MAXIFS(J:J,$E:$E,$E52)-MINIFS(J:J,$E:$E,$E52)),
100*(J52-MINIFS(J:J,$E:$E,$E52))/(MAXIFS(J:J,$E:$E,$E52)-MINIFS(J:J,$E:$E,$E52))))</f>
        <v/>
      </c>
      <c r="BM52" s="232" t="str">
        <f t="array" ref="BM52">IF(J52="","",
IF(INDEX(Settings!$H:$H,MATCH(BY$1,Settings!$G:$G,0))=TRUE,
100-100*(J52-MINIFS(J:J,$E:$E,$E52,$I:$I,$I52))/(MAXIFS(J:J,$E:$E,$E52,$I:$I,$I52)-MINIFS(J:J,$E:$E,$E52,$I:$I,$I52)),
100*(J52-MINIFS(J:J,$E:$E,$E52,$I:$I,$I52))/(MAXIFS(J:J,$E:$E,$E52,$I:$I,$I52)-MINIFS(J:J,$E:$E,$E52,$I:$I,$I52))))</f>
        <v/>
      </c>
      <c r="BN52" s="231" t="str">
        <f t="array" ref="BN52">IF(J52="","",
IF(INDEX(Settings!$H:$H,MATCH(BY$1,Settings!$G:$G,0))=TRUE,
100-100*PERCENTRANK(J:J,J52),
100*PERCENTRANK(J:J,J52)))</f>
        <v/>
      </c>
      <c r="BO52" s="231" t="str">
        <f>IFERROR(__xludf.DUMMYFUNCTION("IF(J52="""","""",
IF(INDEX(Settings!$H:$H,MATCH(BY$1,Settings!$G:$G,0))=TRUE,
100-100*PERCENTRANK(FILTER(J:J,$E:$E=$E52),J52),
100*PERCENTRANK(FILTER(J:J,$E:$E=$E52),J52)))"),"")</f>
        <v/>
      </c>
      <c r="BP52" s="231" t="str">
        <f>IFERROR(__xludf.DUMMYFUNCTION("IF(J52="""","""",
IF(INDEX(Settings!$H:$H,MATCH(BY$1,Settings!$G:$G,0))=TRUE,
100-100*PERCENTRANK(FILTER(J:J,$E:$E=$E52,$I:$I=$I52),J52),
100*PERCENTRANK(FILTER(J:J,$E:$E=$E52,$I:$I=$I52),J52)))"),"")</f>
        <v/>
      </c>
      <c r="BQ52" s="233" t="str">
        <f t="array" ref="BQ52">IF(J52="","",
IF(INDEX(Settings!$H:$H,MATCH(BY$1,Settings!$G:$G,0))=TRUE,
-1*(J52-AVERAGE(J:J))/STDEV(J:J),
(J52-AVERAGE(J:J))/STDEV(J:J)))</f>
        <v/>
      </c>
      <c r="BR52" s="233" t="str">
        <f>IFERROR(__xludf.DUMMYFUNCTION("IF(J52="""","""",
IF(INDEX(Settings!$H:$H,MATCH(BY$1,Settings!$G:$G,0))=TRUE,
-1*(J52-AVERAGEIFS(J:J,$E:$E,$E52))/STDEV(FILTER(J:J,$E:$E=$E52)),
(J52-AVERAGEIFS(J:J,$E:$E,$E52))/STDEV(FILTER(J:J,$E:$E=$E52))))"),"")</f>
        <v/>
      </c>
      <c r="BS52" s="233"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1"/>
      <c r="BX52" s="231"/>
      <c r="BY52" s="232" t="str">
        <f t="array" ref="BY52">IF(J52="","",
IF(INDEX(Settings!$H:$H,MATCH(BY$1,Settings!$G:$G,0))=TRUE,
100-100*(J52-MINIFS(J:J,$E:$E,$E52))/(MAXIFS(J:J,$E:$E,$E52)-MINIFS(J:J,$E:$E,$E52)),
100*(J52-MINIFS(J:J,$E:$E,$E52))/(MAXIFS(J:J,$E:$E,$E52)-MINIFS(J:J,$E:$E,$E52))))</f>
        <v/>
      </c>
      <c r="BZ52" s="232" t="str">
        <f t="array" ref="BZ52">IF(K52="","",
IF(INDEX(Settings!$H:$H,MATCH(BZ$1,Settings!$G:$G,0))=TRUE,
100-100*(K52-MINIFS(K:K,$E:$E,$E52))/(MAXIFS(K:K,$E:$E,$E52)-MINIFS(K:K,$E:$E,$E52)),
100*(K52-MINIFS(K:K,$E:$E,$E52))/(MAXIFS(K:K,$E:$E,$E52)-MINIFS(K:K,$E:$E,$E52))))</f>
        <v/>
      </c>
      <c r="CA52" s="232" t="str">
        <f t="array" ref="CA52">IF(L52="","",
IF(INDEX(Settings!$H:$H,MATCH(CA$1,Settings!$G:$G,0))=TRUE,
100-100*(L52-MINIFS(L:L,$E:$E,$E52))/(MAXIFS(L:L,$E:$E,$E52)-MINIFS(L:L,$E:$E,$E52)),
100*(L52-MINIFS(L:L,$E:$E,$E52))/(MAXIFS(L:L,$E:$E,$E52)-MINIFS(L:L,$E:$E,$E52))))</f>
        <v/>
      </c>
      <c r="CB52" s="232" t="str">
        <f t="array" ref="CB52">IF(M52="","",
IF(INDEX(Settings!$H:$H,MATCH(CB$1,Settings!$G:$G,0))=TRUE,
100-100*(M52-MINIFS(M:M,$E:$E,$E52))/(MAXIFS(M:M,$E:$E,$E52)-MINIFS(M:M,$E:$E,$E52)),
100*(M52-MINIFS(M:M,$E:$E,$E52))/(MAXIFS(M:M,$E:$E,$E52)-MINIFS(M:M,$E:$E,$E52))))</f>
        <v/>
      </c>
      <c r="CC52" s="232" t="str">
        <f t="array" ref="CC52">IF(N52="","",
IF(INDEX(Settings!$H:$H,MATCH(CC$1,Settings!$G:$G,0))=TRUE,
100-100*(N52-MINIFS(N:N,$E:$E,$E52))/(MAXIFS(N:N,$E:$E,$E52)-MINIFS(N:N,$E:$E,$E52)),
100*(N52-MINIFS(N:N,$E:$E,$E52))/(MAXIFS(N:N,$E:$E,$E52)-MINIFS(N:N,$E:$E,$E52))))</f>
        <v/>
      </c>
      <c r="CD52" s="232" t="str">
        <f t="array" ref="CD52">IF(O52="","",
IF(INDEX(Settings!$H:$H,MATCH(CD$1,Settings!$G:$G,0))=TRUE,
100-100*(O52-MINIFS(O:O,$E:$E,$E52))/(MAXIFS(O:O,$E:$E,$E52)-MINIFS(O:O,$E:$E,$E52)),
100*(O52-MINIFS(O:O,$E:$E,$E52))/(MAXIFS(O:O,$E:$E,$E52)-MINIFS(O:O,$E:$E,$E52))))</f>
        <v/>
      </c>
      <c r="CE52" s="232" t="str">
        <f t="array" ref="CE52">IF(P52="","",
IF(INDEX(Settings!$H:$H,MATCH(CE$1,Settings!$G:$G,0))=TRUE,
100-100*(P52-MINIFS(P:P,$E:$E,$E52))/(MAXIFS(P:P,$E:$E,$E52)-MINIFS(P:P,$E:$E,$E52)),
100*(P52-MINIFS(P:P,$E:$E,$E52))/(MAXIFS(P:P,$E:$E,$E52)-MINIFS(P:P,$E:$E,$E52))))</f>
        <v/>
      </c>
      <c r="CF52" s="232" t="str">
        <f t="array" ref="CF52">IF(Q52="","",
IF(INDEX(Settings!$H:$H,MATCH(CF$1,Settings!$G:$G,0))=TRUE,
100-100*(Q52-MINIFS(Q:Q,$E:$E,$E52))/(MAXIFS(Q:Q,$E:$E,$E52)-MINIFS(Q:Q,$E:$E,$E52)),
100*(Q52-MINIFS(Q:Q,$E:$E,$E52))/(MAXIFS(Q:Q,$E:$E,$E52)-MINIFS(Q:Q,$E:$E,$E52))))</f>
        <v/>
      </c>
      <c r="CG52" s="232" t="str">
        <f t="array" ref="CG52">IF(R52="","",
IF(INDEX(Settings!$H:$H,MATCH(CG$1,Settings!$G:$G,0))=TRUE,
100-100*(R52-MINIFS(R:R,$E:$E,$E52))/(MAXIFS(R:R,$E:$E,$E52)-MINIFS(R:R,$E:$E,$E52)),
100*(R52-MINIFS(R:R,$E:$E,$E52))/(MAXIFS(R:R,$E:$E,$E52)-MINIFS(R:R,$E:$E,$E52))))</f>
        <v/>
      </c>
      <c r="CH52" s="232" t="str">
        <f t="array" ref="CH52">IF(S52="","",
IF(INDEX(Settings!$H:$H,MATCH(CH$1,Settings!$G:$G,0))=TRUE,
100-100*(S52-MINIFS(S:S,$E:$E,$E52))/(MAXIFS(S:S,$E:$E,$E52)-MINIFS(S:S,$E:$E,$E52)),
100*(S52-MINIFS(S:S,$E:$E,$E52))/(MAXIFS(S:S,$E:$E,$E52)-MINIFS(S:S,$E:$E,$E52))))</f>
        <v/>
      </c>
      <c r="CI52" s="232" t="str">
        <f t="array" ref="CI52">IF(T52="","",
IF(INDEX(Settings!$H:$H,MATCH(CI$1,Settings!$G:$G,0))=TRUE,
100-100*(T52-MINIFS(T:T,$E:$E,$E52))/(MAXIFS(T:T,$E:$E,$E52)-MINIFS(T:T,$E:$E,$E52)),
100*(T52-MINIFS(T:T,$E:$E,$E52))/(MAXIFS(T:T,$E:$E,$E52)-MINIFS(T:T,$E:$E,$E52))))</f>
        <v/>
      </c>
      <c r="CJ52" s="232" t="str">
        <f t="array" ref="CJ52">IF(U52="","",
IF(INDEX(Settings!$H:$H,MATCH(CJ$1,Settings!$G:$G,0))=TRUE,
100-100*(U52-MINIFS(U:U,$E:$E,$E52))/(MAXIFS(U:U,$E:$E,$E52)-MINIFS(U:U,$E:$E,$E52)),
100*(U52-MINIFS(U:U,$E:$E,$E52))/(MAXIFS(U:U,$E:$E,$E52)-MINIFS(U:U,$E:$E,$E52))))</f>
        <v/>
      </c>
      <c r="CK52" s="232" t="str">
        <f t="array" ref="CK52">IF(V52="","",
IF(INDEX(Settings!$H:$H,MATCH(CK$1,Settings!$G:$G,0))=TRUE,
100-100*(V52-MINIFS(V:V,$E:$E,$E52))/(MAXIFS(V:V,$E:$E,$E52)-MINIFS(V:V,$E:$E,$E52)),
100*(V52-MINIFS(V:V,$E:$E,$E52))/(MAXIFS(V:V,$E:$E,$E52)-MINIFS(V:V,$E:$E,$E52))))</f>
        <v/>
      </c>
      <c r="CL52" s="232" t="str">
        <f t="array" ref="CL52">IF(W52="","",
IF(INDEX(Settings!$H:$H,MATCH(CL$1,Settings!$G:$G,0))=TRUE,
100-100*(W52-MINIFS(W:W,$E:$E,$E52))/(MAXIFS(W:W,$E:$E,$E52)-MINIFS(W:W,$E:$E,$E52)),
100*(W52-MINIFS(W:W,$E:$E,$E52))/(MAXIFS(W:W,$E:$E,$E52)-MINIFS(W:W,$E:$E,$E52))))</f>
        <v/>
      </c>
      <c r="CM52" s="232" t="str">
        <f t="array" ref="CM52">IF(X52="","",
IF(INDEX(Settings!$H:$H,MATCH(CM$1,Settings!$G:$G,0))=TRUE,
100-100*(X52-MINIFS(X:X,$E:$E,$E52))/(MAXIFS(X:X,$E:$E,$E52)-MINIFS(X:X,$E:$E,$E52)),
100*(X52-MINIFS(X:X,$E:$E,$E52))/(MAXIFS(X:X,$E:$E,$E52)-MINIFS(X:X,$E:$E,$E52))))</f>
        <v/>
      </c>
      <c r="CN52" s="232" t="str">
        <f t="array" ref="CN52">IF(Y52="","",
IF(INDEX(Settings!$H:$H,MATCH(CN$1,Settings!$G:$G,0))=TRUE,
100-100*(Y52-MINIFS(Y:Y,$E:$E,$E52))/(MAXIFS(Y:Y,$E:$E,$E52)-MINIFS(Y:Y,$E:$E,$E52)),
100*(Y52-MINIFS(Y:Y,$E:$E,$E52))/(MAXIFS(Y:Y,$E:$E,$E52)-MINIFS(Y:Y,$E:$E,$E52))))</f>
        <v/>
      </c>
      <c r="CO52" s="232" t="str">
        <f t="array" ref="CO52">IF(Z52="","",
IF(INDEX(Settings!$H:$H,MATCH(CO$1,Settings!$G:$G,0))=TRUE,
100-100*(Z52-MINIFS(Z:Z,$E:$E,$E52))/(MAXIFS(Z:Z,$E:$E,$E52)-MINIFS(Z:Z,$E:$E,$E52)),
100*(Z52-MINIFS(Z:Z,$E:$E,$E52))/(MAXIFS(Z:Z,$E:$E,$E52)-MINIFS(Z:Z,$E:$E,$E52))))</f>
        <v/>
      </c>
      <c r="CP52" s="232" t="str">
        <f t="array" ref="CP52">IF(AA52="","",
IF(INDEX(Settings!$H:$H,MATCH(CP$1,Settings!$G:$G,0))=TRUE,
100-100*(AA52-MINIFS(AA:AA,$E:$E,$E52))/(MAXIFS(AA:AA,$E:$E,$E52)-MINIFS(AA:AA,$E:$E,$E52)),
100*(AA52-MINIFS(AA:AA,$E:$E,$E52))/(MAXIFS(AA:AA,$E:$E,$E52)-MINIFS(AA:AA,$E:$E,$E52))))</f>
        <v/>
      </c>
      <c r="CQ52" s="232" t="str">
        <f t="array" ref="CQ52">IF(AB52="","",
IF(INDEX(Settings!$H:$H,MATCH(CQ$1,Settings!$G:$G,0))=TRUE,
100-100*(AB52-MINIFS(AB:AB,$E:$E,$E52))/(MAXIFS(AB:AB,$E:$E,$E52)-MINIFS(AB:AB,$E:$E,$E52)),
100*(AB52-MINIFS(AB:AB,$E:$E,$E52))/(MAXIFS(AB:AB,$E:$E,$E52)-MINIFS(AB:AB,$E:$E,$E52))))</f>
        <v/>
      </c>
      <c r="CR52" s="232" t="str">
        <f t="array" ref="CR52">IF(AC52="","",
IF(INDEX(Settings!$H:$H,MATCH(CR$1,Settings!$G:$G,0))=TRUE,
100-100*(AC52-MINIFS(AC:AC,$E:$E,$E52))/(MAXIFS(AC:AC,$E:$E,$E52)-MINIFS(AC:AC,$E:$E,$E52)),
100*(AC52-MINIFS(AC:AC,$E:$E,$E52))/(MAXIFS(AC:AC,$E:$E,$E52)-MINIFS(AC:AC,$E:$E,$E52))))</f>
        <v/>
      </c>
      <c r="CS52" s="232" t="str">
        <f t="array" ref="CS52">IF(AD52="","",
IF(INDEX(Settings!$H:$H,MATCH(CS$1,Settings!$G:$G,0))=TRUE,
100-100*(AD52-MINIFS(AD:AD,$E:$E,$E52))/(MAXIFS(AD:AD,$E:$E,$E52)-MINIFS(AD:AD,$E:$E,$E52)),
100*(AD52-MINIFS(AD:AD,$E:$E,$E52))/(MAXIFS(AD:AD,$E:$E,$E52)-MINIFS(AD:AD,$E:$E,$E52))))</f>
        <v/>
      </c>
      <c r="CT52" s="232" t="str">
        <f t="array" ref="CT52">IF(AE52="","",
IF(INDEX(Settings!$H:$H,MATCH(CT$1,Settings!$G:$G,0))=TRUE,
100-100*(AE52-MINIFS(AE:AE,$E:$E,$E52))/(MAXIFS(AE:AE,$E:$E,$E52)-MINIFS(AE:AE,$E:$E,$E52)),
100*(AE52-MINIFS(AE:AE,$E:$E,$E52))/(MAXIFS(AE:AE,$E:$E,$E52)-MINIFS(AE:AE,$E:$E,$E52))))</f>
        <v/>
      </c>
      <c r="CU52" s="232" t="str">
        <f t="array" ref="CU52">IF(AF52="","",
IF(INDEX(Settings!$H:$H,MATCH(CU$1,Settings!$G:$G,0))=TRUE,
100-100*(AF52-MINIFS(AF:AF,$E:$E,$E52))/(MAXIFS(AF:AF,$E:$E,$E52)-MINIFS(AF:AF,$E:$E,$E52)),
100*(AF52-MINIFS(AF:AF,$E:$E,$E52))/(MAXIFS(AF:AF,$E:$E,$E52)-MINIFS(AF:AF,$E:$E,$E52))))</f>
        <v/>
      </c>
      <c r="CV52" s="232" t="str">
        <f t="array" ref="CV52">IF(AG52="","",
IF(INDEX(Settings!$H:$H,MATCH(CV$1,Settings!$G:$G,0))=TRUE,
100-100*(AG52-MINIFS(AG:AG,$E:$E,$E52))/(MAXIFS(AG:AG,$E:$E,$E52)-MINIFS(AG:AG,$E:$E,$E52)),
100*(AG52-MINIFS(AG:AG,$E:$E,$E52))/(MAXIFS(AG:AG,$E:$E,$E52)-MINIFS(AG:AG,$E:$E,$E52))))</f>
        <v/>
      </c>
      <c r="CW52" s="232" t="str">
        <f t="array" ref="CW52">IF(AH52="","",
IF(INDEX(Settings!$H:$H,MATCH(CW$1,Settings!$G:$G,0))=TRUE,
100-100*(AH52-MINIFS(AH:AH,$E:$E,$E52))/(MAXIFS(AH:AH,$E:$E,$E52)-MINIFS(AH:AH,$E:$E,$E52)),
100*(AH52-MINIFS(AH:AH,$E:$E,$E52))/(MAXIFS(AH:AH,$E:$E,$E52)-MINIFS(AH:AH,$E:$E,$E52))))</f>
        <v/>
      </c>
      <c r="CX52" s="232" t="str">
        <f t="array" ref="CX52">IF(AI52="","",
IF(INDEX(Settings!$H:$H,MATCH(CX$1,Settings!$G:$G,0))=TRUE,
100-100*(AI52-MINIFS(AI:AI,$E:$E,$E52))/(MAXIFS(AI:AI,$E:$E,$E52)-MINIFS(AI:AI,$E:$E,$E52)),
100*(AI52-MINIFS(AI:AI,$E:$E,$E52))/(MAXIFS(AI:AI,$E:$E,$E52)-MINIFS(AI:AI,$E:$E,$E52))))</f>
        <v/>
      </c>
      <c r="CY52" s="232" t="str">
        <f t="array" ref="CY52">IF(AJ52="","",
IF(INDEX(Settings!$H:$H,MATCH(CY$1,Settings!$G:$G,0))=TRUE,
100-100*(AJ52-MINIFS(AJ:AJ,$E:$E,$E52))/(MAXIFS(AJ:AJ,$E:$E,$E52)-MINIFS(AJ:AJ,$E:$E,$E52)),
100*(AJ52-MINIFS(AJ:AJ,$E:$E,$E52))/(MAXIFS(AJ:AJ,$E:$E,$E52)-MINIFS(AJ:AJ,$E:$E,$E52))))</f>
        <v/>
      </c>
      <c r="CZ52" s="232" t="str">
        <f t="array" ref="CZ52">IF(AK52="","",
IF(INDEX(Settings!$H:$H,MATCH(CZ$1,Settings!$G:$G,0))=TRUE,
100-100*(AK52-MINIFS(AK:AK,$E:$E,$E52))/(MAXIFS(AK:AK,$E:$E,$E52)-MINIFS(AK:AK,$E:$E,$E52)),
100*(AK52-MINIFS(AK:AK,$E:$E,$E52))/(MAXIFS(AK:AK,$E:$E,$E52)-MINIFS(AK:AK,$E:$E,$E52))))</f>
        <v/>
      </c>
      <c r="DA52" s="232" t="str">
        <f t="array" ref="DA52">IF(AL52="","",
IF(INDEX(Settings!$H:$H,MATCH(DA$1,Settings!$G:$G,0))=TRUE,
100-100*(AL52-MINIFS(AL:AL,$E:$E,$E52))/(MAXIFS(AL:AL,$E:$E,$E52)-MINIFS(AL:AL,$E:$E,$E52)),
100*(AL52-MINIFS(AL:AL,$E:$E,$E52))/(MAXIFS(AL:AL,$E:$E,$E52)-MINIFS(AL:AL,$E:$E,$E52))))</f>
        <v/>
      </c>
      <c r="DB52" s="232" t="str">
        <f t="array" ref="DB52">IF(AM52="","",
IF(INDEX(Settings!$H:$H,MATCH(DB$1,Settings!$G:$G,0))=TRUE,
100-100*(AM52-MINIFS(AM:AM,$E:$E,$E52))/(MAXIFS(AM:AM,$E:$E,$E52)-MINIFS(AM:AM,$E:$E,$E52)),
100*(AM52-MINIFS(AM:AM,$E:$E,$E52))/(MAXIFS(AM:AM,$E:$E,$E52)-MINIFS(AM:AM,$E:$E,$E52))))</f>
        <v/>
      </c>
      <c r="DC52" s="232" t="str">
        <f t="array" ref="DC52">IF(AN52="","",
IF(INDEX(Settings!$H:$H,MATCH(DC$1,Settings!$G:$G,0))=TRUE,
100-100*(AN52-MINIFS(AN:AN,$E:$E,$E52))/(MAXIFS(AN:AN,$E:$E,$E52)-MINIFS(AN:AN,$E:$E,$E52)),
100*(AN52-MINIFS(AN:AN,$E:$E,$E52))/(MAXIFS(AN:AN,$E:$E,$E52)-MINIFS(AN:AN,$E:$E,$E52))))</f>
        <v/>
      </c>
      <c r="DD52" s="232" t="str">
        <f t="array" ref="DD52">IF(AO52="","",
IF(INDEX(Settings!$H:$H,MATCH(DD$1,Settings!$G:$G,0))=TRUE,
100-100*(AO52-MINIFS(AO:AO,$E:$E,$E52))/(MAXIFS(AO:AO,$E:$E,$E52)-MINIFS(AO:AO,$E:$E,$E52)),
100*(AO52-MINIFS(AO:AO,$E:$E,$E52))/(MAXIFS(AO:AO,$E:$E,$E52)-MINIFS(AO:AO,$E:$E,$E52))))</f>
        <v/>
      </c>
      <c r="DE52" s="232" t="str">
        <f t="array" ref="DE52">IF(AP52="","",
IF(INDEX(Settings!$H:$H,MATCH(DE$1,Settings!$G:$G,0))=TRUE,
100-100*(AP52-MINIFS(AP:AP,$E:$E,$E52))/(MAXIFS(AP:AP,$E:$E,$E52)-MINIFS(AP:AP,$E:$E,$E52)),
100*(AP52-MINIFS(AP:AP,$E:$E,$E52))/(MAXIFS(AP:AP,$E:$E,$E52)-MINIFS(AP:AP,$E:$E,$E52))))</f>
        <v/>
      </c>
      <c r="DF52" s="232" t="str">
        <f t="array" ref="DF52">IF(AQ52="","",
IF(INDEX(Settings!$H:$H,MATCH(DF$1,Settings!$G:$G,0))=TRUE,
100-100*(AQ52-MINIFS(AQ:AQ,$E:$E,$E52))/(MAXIFS(AQ:AQ,$E:$E,$E52)-MINIFS(AQ:AQ,$E:$E,$E52)),
100*(AQ52-MINIFS(AQ:AQ,$E:$E,$E52))/(MAXIFS(AQ:AQ,$E:$E,$E52)-MINIFS(AQ:AQ,$E:$E,$E52))))</f>
        <v/>
      </c>
      <c r="DG52" s="232" t="str">
        <f t="array" ref="DG52">IF(AR52="","",
IF(INDEX(Settings!$H:$H,MATCH(DG$1,Settings!$G:$G,0))=TRUE,
100-100*(AR52-MINIFS(AR:AR,$E:$E,$E52))/(MAXIFS(AR:AR,$E:$E,$E52)-MINIFS(AR:AR,$E:$E,$E52)),
100*(AR52-MINIFS(AR:AR,$E:$E,$E52))/(MAXIFS(AR:AR,$E:$E,$E52)-MINIFS(AR:AR,$E:$E,$E52))))</f>
        <v/>
      </c>
      <c r="DH52" s="232" t="str">
        <f t="array" ref="DH52">IF(AS52="","",
IF(INDEX(Settings!$H:$H,MATCH(DH$1,Settings!$G:$G,0))=TRUE,
100-100*(AS52-MINIFS(AS:AS,$E:$E,$E52))/(MAXIFS(AS:AS,$E:$E,$E52)-MINIFS(AS:AS,$E:$E,$E52)),
100*(AS52-MINIFS(AS:AS,$E:$E,$E52))/(MAXIFS(AS:AS,$E:$E,$E52)-MINIFS(AS:AS,$E:$E,$E52))))</f>
        <v/>
      </c>
      <c r="DI52" s="232" t="str">
        <f t="array" ref="DI52">IF(AT52="","",
IF(INDEX(Settings!$H:$H,MATCH(DI$1,Settings!$G:$G,0))=TRUE,
100-100*(AT52-MINIFS(AT:AT,$E:$E,$E52))/(MAXIFS(AT:AT,$E:$E,$E52)-MINIFS(AT:AT,$E:$E,$E52)),
100*(AT52-MINIFS(AT:AT,$E:$E,$E52))/(MAXIFS(AT:AT,$E:$E,$E52)-MINIFS(AT:AT,$E:$E,$E52))))</f>
        <v/>
      </c>
      <c r="DJ52" s="232" t="str">
        <f t="array" ref="DJ52">IF(AU52="","",
IF(INDEX(Settings!$H:$H,MATCH(DJ$1,Settings!$G:$G,0))=TRUE,
100-100*(AU52-MINIFS(AU:AU,$E:$E,$E52))/(MAXIFS(AU:AU,$E:$E,$E52)-MINIFS(AU:AU,$E:$E,$E52)),
100*(AU52-MINIFS(AU:AU,$E:$E,$E52))/(MAXIFS(AU:AU,$E:$E,$E52)-MINIFS(AU:AU,$E:$E,$E52))))</f>
        <v/>
      </c>
      <c r="DK52" s="232" t="str">
        <f t="array" ref="DK52">IF(AV52="","",
IF(INDEX(Settings!$H:$H,MATCH(DK$1,Settings!$G:$G,0))=TRUE,
100-100*(AV52-MINIFS(AV:AV,$E:$E,$E52))/(MAXIFS(AV:AV,$E:$E,$E52)-MINIFS(AV:AV,$E:$E,$E52)),
100*(AV52-MINIFS(AV:AV,$E:$E,$E52))/(MAXIFS(AV:AV,$E:$E,$E52)-MINIFS(AV:AV,$E:$E,$E52))))</f>
        <v/>
      </c>
      <c r="DL52" s="232" t="str">
        <f t="array" ref="DL52">IF(AW52="","",
IF(INDEX(Settings!$H:$H,MATCH(DL$1,Settings!$G:$G,0))=TRUE,
100-100*(AW52-MINIFS(AW:AW,$E:$E,$E52))/(MAXIFS(AW:AW,$E:$E,$E52)-MINIFS(AW:AW,$E:$E,$E52)),
100*(AW52-MINIFS(AW:AW,$E:$E,$E52))/(MAXIFS(AW:AW,$E:$E,$E52)-MINIFS(AW:AW,$E:$E,$E52))))</f>
        <v/>
      </c>
      <c r="DM52" s="232" t="str">
        <f t="array" ref="DM52">IF(AX52="","",
IF(INDEX(Settings!$H:$H,MATCH(DM$1,Settings!$G:$G,0))=TRUE,
100-100*(AX52-MINIFS(AX:AX,$E:$E,$E52))/(MAXIFS(AX:AX,$E:$E,$E52)-MINIFS(AX:AX,$E:$E,$E52)),
100*(AX52-MINIFS(AX:AX,$E:$E,$E52))/(MAXIFS(AX:AX,$E:$E,$E52)-MINIFS(AX:AX,$E:$E,$E52))))</f>
        <v/>
      </c>
      <c r="DN52" s="232" t="str">
        <f t="array" ref="DN52">IF(AY52="","",
IF(INDEX(Settings!$H:$H,MATCH(DN$1,Settings!$G:$G,0))=TRUE,
100-100*(AY52-MINIFS(AY:AY,$E:$E,$E52))/(MAXIFS(AY:AY,$E:$E,$E52)-MINIFS(AY:AY,$E:$E,$E52)),
100*(AY52-MINIFS(AY:AY,$E:$E,$E52))/(MAXIFS(AY:AY,$E:$E,$E52)-MINIFS(AY:AY,$E:$E,$E52))))</f>
        <v/>
      </c>
      <c r="DO52" s="232" t="str">
        <f t="array" ref="DO52">IF(AZ52="","",
IF(INDEX(Settings!$H:$H,MATCH(DO$1,Settings!$G:$G,0))=TRUE,
100-100*(AZ52-MINIFS(AZ:AZ,$E:$E,$E52))/(MAXIFS(AZ:AZ,$E:$E,$E52)-MINIFS(AZ:AZ,$E:$E,$E52)),
100*(AZ52-MINIFS(AZ:AZ,$E:$E,$E52))/(MAXIFS(AZ:AZ,$E:$E,$E52)-MINIFS(AZ:AZ,$E:$E,$E52))))</f>
        <v/>
      </c>
      <c r="DP52" s="232" t="str">
        <f t="array" ref="DP52">IF(BA52="","",
IF(INDEX(Settings!$H:$H,MATCH(DP$1,Settings!$G:$G,0))=TRUE,
100-100*(BA52-MINIFS(BA:BA,$E:$E,$E52))/(MAXIFS(BA:BA,$E:$E,$E52)-MINIFS(BA:BA,$E:$E,$E52)),
100*(BA52-MINIFS(BA:BA,$E:$E,$E52))/(MAXIFS(BA:BA,$E:$E,$E52)-MINIFS(BA:BA,$E:$E,$E52))))</f>
        <v/>
      </c>
      <c r="DQ52" s="232" t="str">
        <f t="array" ref="DQ52">IF(BB52="","",
IF(INDEX(Settings!$H:$H,MATCH(DQ$1,Settings!$G:$G,0))=TRUE,
100-100*(BB52-MINIFS(BB:BB,$E:$E,$E52))/(MAXIFS(BB:BB,$E:$E,$E52)-MINIFS(BB:BB,$E:$E,$E52)),
100*(BB52-MINIFS(BB:BB,$E:$E,$E52))/(MAXIFS(BB:BB,$E:$E,$E52)-MINIFS(BB:BB,$E:$E,$E52))))</f>
        <v/>
      </c>
      <c r="DR52" s="232" t="str">
        <f t="array" ref="DR52">IF(BC52="","",
IF(INDEX(Settings!$H:$H,MATCH(DR$1,Settings!$G:$G,0))=TRUE,
100-100*(BC52-MINIFS(BC:BC,$E:$E,$E52))/(MAXIFS(BC:BC,$E:$E,$E52)-MINIFS(BC:BC,$E:$E,$E52)),
100*(BC52-MINIFS(BC:BC,$E:$E,$E52))/(MAXIFS(BC:BC,$E:$E,$E52)-MINIFS(BC:BC,$E:$E,$E52))))</f>
        <v/>
      </c>
      <c r="DS52" s="232" t="str">
        <f t="array" ref="DS52">IF(BD52="","",
IF(INDEX(Settings!$H:$H,MATCH(DS$1,Settings!$G:$G,0))=TRUE,
100-100*(BD52-MINIFS(BD:BD,$E:$E,$E52))/(MAXIFS(BD:BD,$E:$E,$E52)-MINIFS(BD:BD,$E:$E,$E52)),
100*(BD52-MINIFS(BD:BD,$E:$E,$E52))/(MAXIFS(BD:BD,$E:$E,$E52)-MINIFS(BD:BD,$E:$E,$E52))))</f>
        <v/>
      </c>
      <c r="DT52" s="232" t="str">
        <f t="array" ref="DT52">IF(BE52="","",
IF(INDEX(Settings!$H:$H,MATCH(DT$1,Settings!$G:$G,0))=TRUE,
100-100*(BE52-MINIFS(BE:BE,$E:$E,$E52))/(MAXIFS(BE:BE,$E:$E,$E52)-MINIFS(BE:BE,$E:$E,$E52)),
100*(BE52-MINIFS(BE:BE,$E:$E,$E52))/(MAXIFS(BE:BE,$E:$E,$E52)-MINIFS(BE:BE,$E:$E,$E52))))</f>
        <v/>
      </c>
      <c r="DU52" s="232" t="str">
        <f t="array" ref="DU52">IF(BF52="","",
IF(INDEX(Settings!$H:$H,MATCH(DU$1,Settings!$G:$G,0))=TRUE,
100-100*(BF52-MINIFS(BF:BF,$E:$E,$E52))/(MAXIFS(BF:BF,$E:$E,$E52)-MINIFS(BF:BF,$E:$E,$E52)),
100*(BF52-MINIFS(BF:BF,$E:$E,$E52))/(MAXIFS(BF:BF,$E:$E,$E52)-MINIFS(BF:BF,$E:$E,$E52))))</f>
        <v/>
      </c>
      <c r="DV52" s="232" t="str">
        <f t="array" ref="DV52">IF(BG52="","",
IF(INDEX(Settings!$H:$H,MATCH(DV$1,Settings!$G:$G,0))=TRUE,
100-100*(BG52-MINIFS(BG:BG,$E:$E,$E52))/(MAXIFS(BG:BG,$E:$E,$E52)-MINIFS(BG:BG,$E:$E,$E52)),
100*(BG52-MINIFS(BG:BG,$E:$E,$E52))/(MAXIFS(BG:BG,$E:$E,$E52)-MINIFS(BG:BG,$E:$E,$E52))))</f>
        <v/>
      </c>
      <c r="DW52" s="232" t="str">
        <f t="array" ref="DW52">IF(BH52="","",
IF(INDEX(Settings!$H:$H,MATCH(DW$1,Settings!$G:$G,0))=TRUE,
100-100*(BH52-MINIFS(BH:BH,$E:$E,$E52))/(MAXIFS(BH:BH,$E:$E,$E52)-MINIFS(BH:BH,$E:$E,$E52)),
100*(BH52-MINIFS(BH:BH,$E:$E,$E52))/(MAXIFS(BH:BH,$E:$E,$E52)-MINIFS(BH:BH,$E:$E,$E52))))</f>
        <v/>
      </c>
      <c r="DX52" s="232" t="str">
        <f t="array" ref="DX52">IF(BI52="","",
IF(INDEX(Settings!$H:$H,MATCH(DX$1,Settings!$G:$G,0))=TRUE,
100-100*(BI52-MINIFS(BI:BI,$E:$E,$E52))/(MAXIFS(BI:BI,$E:$E,$E52)-MINIFS(BI:BI,$E:$E,$E52)),
100*(BI52-MINIFS(BI:BI,$E:$E,$E52))/(MAXIFS(BI:BI,$E:$E,$E52)-MINIFS(BI:BI,$E:$E,$E52))))</f>
        <v/>
      </c>
      <c r="DY52" s="232" t="str">
        <f t="array" ref="DY52">IF(BJ52="","",
IF(INDEX(Settings!$H:$H,MATCH(DY$1,Settings!$G:$G,0))=TRUE,
100-100*(BJ52-MINIFS(BJ:BJ,$E:$E,$E52))/(MAXIFS(BJ:BJ,$E:$E,$E52)-MINIFS(BJ:BJ,$E:$E,$E52)),
100*(BJ52-MINIFS(BJ:BJ,$E:$E,$E52))/(MAXIFS(BJ:BJ,$E:$E,$E52)-MINIFS(BJ:BJ,$E:$E,$E52))))</f>
        <v/>
      </c>
      <c r="DZ52" s="234"/>
      <c r="EA52" s="234"/>
      <c r="EB52" s="234" t="str">
        <f t="shared" si="8"/>
        <v/>
      </c>
      <c r="EC52" s="234" t="str">
        <f t="shared" si="9"/>
        <v/>
      </c>
      <c r="ED52" s="234" t="str">
        <f t="shared" si="10"/>
        <v/>
      </c>
      <c r="EE52" s="234" t="str">
        <f t="shared" si="11"/>
        <v/>
      </c>
      <c r="EF52" s="234" t="str">
        <f t="shared" si="12"/>
        <v/>
      </c>
      <c r="EG52" s="234" t="str">
        <f t="shared" si="13"/>
        <v/>
      </c>
      <c r="EH52" s="234"/>
      <c r="EI52" s="234"/>
      <c r="EJ52" s="234"/>
      <c r="EK52" s="234"/>
      <c r="EL52" s="234"/>
      <c r="EM52" s="234"/>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3" t="str">
        <f t="shared" si="14"/>
        <v/>
      </c>
      <c r="N53" s="49"/>
      <c r="O53" s="49"/>
      <c r="P53" s="49"/>
      <c r="Q53" s="49"/>
      <c r="R53" s="49"/>
      <c r="S53" s="222" t="str">
        <f>IFERROR(VLOOKUP(AF53, 'YOYO IR Scores'!A:C, 3, FALSE), "")
</f>
        <v/>
      </c>
      <c r="T53" s="49"/>
      <c r="U53" s="49"/>
      <c r="V53" s="49"/>
      <c r="W53" s="49"/>
      <c r="X53" s="224" t="str">
        <f t="shared" si="4"/>
        <v/>
      </c>
      <c r="Y53" s="225" t="str">
        <f t="shared" si="5"/>
        <v/>
      </c>
      <c r="Z53" s="225" t="str">
        <f t="shared" si="6"/>
        <v/>
      </c>
      <c r="AA53" s="224" t="str">
        <f t="shared" si="7"/>
        <v/>
      </c>
      <c r="AB53" s="223"/>
      <c r="AC53" s="223"/>
      <c r="AD53" s="223"/>
      <c r="AE53" s="223" t="str">
        <f>IFERROR(VLOOKUP(AF53, 'YOYO IR Scores'!A:C, 2, FALSE), "")</f>
        <v/>
      </c>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B53" s="223"/>
      <c r="BC53" s="223"/>
      <c r="BD53" s="223"/>
      <c r="BE53" s="223"/>
      <c r="BF53" s="223"/>
      <c r="BG53" s="223"/>
      <c r="BH53" s="223"/>
      <c r="BI53" s="223"/>
      <c r="BJ53" s="223"/>
      <c r="BK53" s="223" t="str">
        <f t="array" ref="BK53">IF(J53="","",
IF(INDEX(Settings!$H:$H,MATCH(BY$1,Settings!$G:$G,0))=TRUE,
100-100*(J53-MIN(J:J))/(MAX(J:J)-MIN(J:J)),
100*(J53-MIN(J:J))/(MAX(J:J)-MIN(J:J))))</f>
        <v/>
      </c>
      <c r="BL53" s="223" t="str">
        <f t="array" ref="BL53">IF(J53="","",
IF(INDEX(Settings!$H:$H,MATCH(BY$1,Settings!$G:$G,0))=TRUE,
100-100*(J53-MINIFS(J:J,$E:$E,$E53))/(MAXIFS(J:J,$E:$E,$E53)-MINIFS(J:J,$E:$E,$E53)),
100*(J53-MINIFS(J:J,$E:$E,$E53))/(MAXIFS(J:J,$E:$E,$E53)-MINIFS(J:J,$E:$E,$E53))))</f>
        <v/>
      </c>
      <c r="BM53" s="223"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4" t="str">
        <f t="array" ref="BQ53">IF(J53="","",
IF(INDEX(Settings!$H:$H,MATCH(BY$1,Settings!$G:$G,0))=TRUE,
-1*(J53-AVERAGE(J:J))/STDEV(J:J),
(J53-AVERAGE(J:J))/STDEV(J:J)))</f>
        <v/>
      </c>
      <c r="BR53" s="224" t="str">
        <f>IFERROR(__xludf.DUMMYFUNCTION("IF(J53="""","""",
IF(INDEX(Settings!$H:$H,MATCH(BY$1,Settings!$G:$G,0))=TRUE,
-1*(J53-AVERAGEIFS(J:J,$E:$E,$E53))/STDEV(FILTER(J:J,$E:$E=$E53)),
(J53-AVERAGEIFS(J:J,$E:$E,$E53))/STDEV(FILTER(J:J,$E:$E=$E53))))"),"")</f>
        <v/>
      </c>
      <c r="BS53" s="224"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3" t="str">
        <f t="array" ref="BY53">IF(J53="","",
IF(INDEX(Settings!$H:$H,MATCH(BY$1,Settings!$G:$G,0))=TRUE,
100-100*(J53-MINIFS(J:J,$E:$E,$E53))/(MAXIFS(J:J,$E:$E,$E53)-MINIFS(J:J,$E:$E,$E53)),
100*(J53-MINIFS(J:J,$E:$E,$E53))/(MAXIFS(J:J,$E:$E,$E53)-MINIFS(J:J,$E:$E,$E53))))</f>
        <v/>
      </c>
      <c r="BZ53" s="223" t="str">
        <f t="array" ref="BZ53">IF(K53="","",
IF(INDEX(Settings!$H:$H,MATCH(BZ$1,Settings!$G:$G,0))=TRUE,
100-100*(K53-MINIFS(K:K,$E:$E,$E53))/(MAXIFS(K:K,$E:$E,$E53)-MINIFS(K:K,$E:$E,$E53)),
100*(K53-MINIFS(K:K,$E:$E,$E53))/(MAXIFS(K:K,$E:$E,$E53)-MINIFS(K:K,$E:$E,$E53))))</f>
        <v/>
      </c>
      <c r="CA53" s="223" t="str">
        <f t="array" ref="CA53">IF(L53="","",
IF(INDEX(Settings!$H:$H,MATCH(CA$1,Settings!$G:$G,0))=TRUE,
100-100*(L53-MINIFS(L:L,$E:$E,$E53))/(MAXIFS(L:L,$E:$E,$E53)-MINIFS(L:L,$E:$E,$E53)),
100*(L53-MINIFS(L:L,$E:$E,$E53))/(MAXIFS(L:L,$E:$E,$E53)-MINIFS(L:L,$E:$E,$E53))))</f>
        <v/>
      </c>
      <c r="CB53" s="223" t="str">
        <f t="array" ref="CB53">IF(M53="","",
IF(INDEX(Settings!$H:$H,MATCH(CB$1,Settings!$G:$G,0))=TRUE,
100-100*(M53-MINIFS(M:M,$E:$E,$E53))/(MAXIFS(M:M,$E:$E,$E53)-MINIFS(M:M,$E:$E,$E53)),
100*(M53-MINIFS(M:M,$E:$E,$E53))/(MAXIFS(M:M,$E:$E,$E53)-MINIFS(M:M,$E:$E,$E53))))</f>
        <v/>
      </c>
      <c r="CC53" s="223" t="str">
        <f t="array" ref="CC53">IF(N53="","",
IF(INDEX(Settings!$H:$H,MATCH(CC$1,Settings!$G:$G,0))=TRUE,
100-100*(N53-MINIFS(N:N,$E:$E,$E53))/(MAXIFS(N:N,$E:$E,$E53)-MINIFS(N:N,$E:$E,$E53)),
100*(N53-MINIFS(N:N,$E:$E,$E53))/(MAXIFS(N:N,$E:$E,$E53)-MINIFS(N:N,$E:$E,$E53))))</f>
        <v/>
      </c>
      <c r="CD53" s="223" t="str">
        <f t="array" ref="CD53">IF(O53="","",
IF(INDEX(Settings!$H:$H,MATCH(CD$1,Settings!$G:$G,0))=TRUE,
100-100*(O53-MINIFS(O:O,$E:$E,$E53))/(MAXIFS(O:O,$E:$E,$E53)-MINIFS(O:O,$E:$E,$E53)),
100*(O53-MINIFS(O:O,$E:$E,$E53))/(MAXIFS(O:O,$E:$E,$E53)-MINIFS(O:O,$E:$E,$E53))))</f>
        <v/>
      </c>
      <c r="CE53" s="223" t="str">
        <f t="array" ref="CE53">IF(P53="","",
IF(INDEX(Settings!$H:$H,MATCH(CE$1,Settings!$G:$G,0))=TRUE,
100-100*(P53-MINIFS(P:P,$E:$E,$E53))/(MAXIFS(P:P,$E:$E,$E53)-MINIFS(P:P,$E:$E,$E53)),
100*(P53-MINIFS(P:P,$E:$E,$E53))/(MAXIFS(P:P,$E:$E,$E53)-MINIFS(P:P,$E:$E,$E53))))</f>
        <v/>
      </c>
      <c r="CF53" s="223" t="str">
        <f t="array" ref="CF53">IF(Q53="","",
IF(INDEX(Settings!$H:$H,MATCH(CF$1,Settings!$G:$G,0))=TRUE,
100-100*(Q53-MINIFS(Q:Q,$E:$E,$E53))/(MAXIFS(Q:Q,$E:$E,$E53)-MINIFS(Q:Q,$E:$E,$E53)),
100*(Q53-MINIFS(Q:Q,$E:$E,$E53))/(MAXIFS(Q:Q,$E:$E,$E53)-MINIFS(Q:Q,$E:$E,$E53))))</f>
        <v/>
      </c>
      <c r="CG53" s="223" t="str">
        <f t="array" ref="CG53">IF(R53="","",
IF(INDEX(Settings!$H:$H,MATCH(CG$1,Settings!$G:$G,0))=TRUE,
100-100*(R53-MINIFS(R:R,$E:$E,$E53))/(MAXIFS(R:R,$E:$E,$E53)-MINIFS(R:R,$E:$E,$E53)),
100*(R53-MINIFS(R:R,$E:$E,$E53))/(MAXIFS(R:R,$E:$E,$E53)-MINIFS(R:R,$E:$E,$E53))))</f>
        <v/>
      </c>
      <c r="CH53" s="223" t="str">
        <f t="array" ref="CH53">IF(S53="","",
IF(INDEX(Settings!$H:$H,MATCH(CH$1,Settings!$G:$G,0))=TRUE,
100-100*(S53-MINIFS(S:S,$E:$E,$E53))/(MAXIFS(S:S,$E:$E,$E53)-MINIFS(S:S,$E:$E,$E53)),
100*(S53-MINIFS(S:S,$E:$E,$E53))/(MAXIFS(S:S,$E:$E,$E53)-MINIFS(S:S,$E:$E,$E53))))</f>
        <v/>
      </c>
      <c r="CI53" s="223" t="str">
        <f t="array" ref="CI53">IF(T53="","",
IF(INDEX(Settings!$H:$H,MATCH(CI$1,Settings!$G:$G,0))=TRUE,
100-100*(T53-MINIFS(T:T,$E:$E,$E53))/(MAXIFS(T:T,$E:$E,$E53)-MINIFS(T:T,$E:$E,$E53)),
100*(T53-MINIFS(T:T,$E:$E,$E53))/(MAXIFS(T:T,$E:$E,$E53)-MINIFS(T:T,$E:$E,$E53))))</f>
        <v/>
      </c>
      <c r="CJ53" s="223" t="str">
        <f t="array" ref="CJ53">IF(U53="","",
IF(INDEX(Settings!$H:$H,MATCH(CJ$1,Settings!$G:$G,0))=TRUE,
100-100*(U53-MINIFS(U:U,$E:$E,$E53))/(MAXIFS(U:U,$E:$E,$E53)-MINIFS(U:U,$E:$E,$E53)),
100*(U53-MINIFS(U:U,$E:$E,$E53))/(MAXIFS(U:U,$E:$E,$E53)-MINIFS(U:U,$E:$E,$E53))))</f>
        <v/>
      </c>
      <c r="CK53" s="223" t="str">
        <f t="array" ref="CK53">IF(V53="","",
IF(INDEX(Settings!$H:$H,MATCH(CK$1,Settings!$G:$G,0))=TRUE,
100-100*(V53-MINIFS(V:V,$E:$E,$E53))/(MAXIFS(V:V,$E:$E,$E53)-MINIFS(V:V,$E:$E,$E53)),
100*(V53-MINIFS(V:V,$E:$E,$E53))/(MAXIFS(V:V,$E:$E,$E53)-MINIFS(V:V,$E:$E,$E53))))</f>
        <v/>
      </c>
      <c r="CL53" s="223" t="str">
        <f t="array" ref="CL53">IF(W53="","",
IF(INDEX(Settings!$H:$H,MATCH(CL$1,Settings!$G:$G,0))=TRUE,
100-100*(W53-MINIFS(W:W,$E:$E,$E53))/(MAXIFS(W:W,$E:$E,$E53)-MINIFS(W:W,$E:$E,$E53)),
100*(W53-MINIFS(W:W,$E:$E,$E53))/(MAXIFS(W:W,$E:$E,$E53)-MINIFS(W:W,$E:$E,$E53))))</f>
        <v/>
      </c>
      <c r="CM53" s="223" t="str">
        <f t="array" ref="CM53">IF(X53="","",
IF(INDEX(Settings!$H:$H,MATCH(CM$1,Settings!$G:$G,0))=TRUE,
100-100*(X53-MINIFS(X:X,$E:$E,$E53))/(MAXIFS(X:X,$E:$E,$E53)-MINIFS(X:X,$E:$E,$E53)),
100*(X53-MINIFS(X:X,$E:$E,$E53))/(MAXIFS(X:X,$E:$E,$E53)-MINIFS(X:X,$E:$E,$E53))))</f>
        <v/>
      </c>
      <c r="CN53" s="223" t="str">
        <f t="array" ref="CN53">IF(Y53="","",
IF(INDEX(Settings!$H:$H,MATCH(CN$1,Settings!$G:$G,0))=TRUE,
100-100*(Y53-MINIFS(Y:Y,$E:$E,$E53))/(MAXIFS(Y:Y,$E:$E,$E53)-MINIFS(Y:Y,$E:$E,$E53)),
100*(Y53-MINIFS(Y:Y,$E:$E,$E53))/(MAXIFS(Y:Y,$E:$E,$E53)-MINIFS(Y:Y,$E:$E,$E53))))</f>
        <v/>
      </c>
      <c r="CO53" s="223" t="str">
        <f t="array" ref="CO53">IF(Z53="","",
IF(INDEX(Settings!$H:$H,MATCH(CO$1,Settings!$G:$G,0))=TRUE,
100-100*(Z53-MINIFS(Z:Z,$E:$E,$E53))/(MAXIFS(Z:Z,$E:$E,$E53)-MINIFS(Z:Z,$E:$E,$E53)),
100*(Z53-MINIFS(Z:Z,$E:$E,$E53))/(MAXIFS(Z:Z,$E:$E,$E53)-MINIFS(Z:Z,$E:$E,$E53))))</f>
        <v/>
      </c>
      <c r="CP53" s="223" t="str">
        <f t="array" ref="CP53">IF(AA53="","",
IF(INDEX(Settings!$H:$H,MATCH(CP$1,Settings!$G:$G,0))=TRUE,
100-100*(AA53-MINIFS(AA:AA,$E:$E,$E53))/(MAXIFS(AA:AA,$E:$E,$E53)-MINIFS(AA:AA,$E:$E,$E53)),
100*(AA53-MINIFS(AA:AA,$E:$E,$E53))/(MAXIFS(AA:AA,$E:$E,$E53)-MINIFS(AA:AA,$E:$E,$E53))))</f>
        <v/>
      </c>
      <c r="CQ53" s="223" t="str">
        <f t="array" ref="CQ53">IF(AB53="","",
IF(INDEX(Settings!$H:$H,MATCH(CQ$1,Settings!$G:$G,0))=TRUE,
100-100*(AB53-MINIFS(AB:AB,$E:$E,$E53))/(MAXIFS(AB:AB,$E:$E,$E53)-MINIFS(AB:AB,$E:$E,$E53)),
100*(AB53-MINIFS(AB:AB,$E:$E,$E53))/(MAXIFS(AB:AB,$E:$E,$E53)-MINIFS(AB:AB,$E:$E,$E53))))</f>
        <v/>
      </c>
      <c r="CR53" s="223" t="str">
        <f t="array" ref="CR53">IF(AC53="","",
IF(INDEX(Settings!$H:$H,MATCH(CR$1,Settings!$G:$G,0))=TRUE,
100-100*(AC53-MINIFS(AC:AC,$E:$E,$E53))/(MAXIFS(AC:AC,$E:$E,$E53)-MINIFS(AC:AC,$E:$E,$E53)),
100*(AC53-MINIFS(AC:AC,$E:$E,$E53))/(MAXIFS(AC:AC,$E:$E,$E53)-MINIFS(AC:AC,$E:$E,$E53))))</f>
        <v/>
      </c>
      <c r="CS53" s="223" t="str">
        <f t="array" ref="CS53">IF(AD53="","",
IF(INDEX(Settings!$H:$H,MATCH(CS$1,Settings!$G:$G,0))=TRUE,
100-100*(AD53-MINIFS(AD:AD,$E:$E,$E53))/(MAXIFS(AD:AD,$E:$E,$E53)-MINIFS(AD:AD,$E:$E,$E53)),
100*(AD53-MINIFS(AD:AD,$E:$E,$E53))/(MAXIFS(AD:AD,$E:$E,$E53)-MINIFS(AD:AD,$E:$E,$E53))))</f>
        <v/>
      </c>
      <c r="CT53" s="223" t="str">
        <f t="array" ref="CT53">IF(AE53="","",
IF(INDEX(Settings!$H:$H,MATCH(CT$1,Settings!$G:$G,0))=TRUE,
100-100*(AE53-MINIFS(AE:AE,$E:$E,$E53))/(MAXIFS(AE:AE,$E:$E,$E53)-MINIFS(AE:AE,$E:$E,$E53)),
100*(AE53-MINIFS(AE:AE,$E:$E,$E53))/(MAXIFS(AE:AE,$E:$E,$E53)-MINIFS(AE:AE,$E:$E,$E53))))</f>
        <v/>
      </c>
      <c r="CU53" s="223" t="str">
        <f t="array" ref="CU53">IF(AF53="","",
IF(INDEX(Settings!$H:$H,MATCH(CU$1,Settings!$G:$G,0))=TRUE,
100-100*(AF53-MINIFS(AF:AF,$E:$E,$E53))/(MAXIFS(AF:AF,$E:$E,$E53)-MINIFS(AF:AF,$E:$E,$E53)),
100*(AF53-MINIFS(AF:AF,$E:$E,$E53))/(MAXIFS(AF:AF,$E:$E,$E53)-MINIFS(AF:AF,$E:$E,$E53))))</f>
        <v/>
      </c>
      <c r="CV53" s="223" t="str">
        <f t="array" ref="CV53">IF(AG53="","",
IF(INDEX(Settings!$H:$H,MATCH(CV$1,Settings!$G:$G,0))=TRUE,
100-100*(AG53-MINIFS(AG:AG,$E:$E,$E53))/(MAXIFS(AG:AG,$E:$E,$E53)-MINIFS(AG:AG,$E:$E,$E53)),
100*(AG53-MINIFS(AG:AG,$E:$E,$E53))/(MAXIFS(AG:AG,$E:$E,$E53)-MINIFS(AG:AG,$E:$E,$E53))))</f>
        <v/>
      </c>
      <c r="CW53" s="223" t="str">
        <f t="array" ref="CW53">IF(AH53="","",
IF(INDEX(Settings!$H:$H,MATCH(CW$1,Settings!$G:$G,0))=TRUE,
100-100*(AH53-MINIFS(AH:AH,$E:$E,$E53))/(MAXIFS(AH:AH,$E:$E,$E53)-MINIFS(AH:AH,$E:$E,$E53)),
100*(AH53-MINIFS(AH:AH,$E:$E,$E53))/(MAXIFS(AH:AH,$E:$E,$E53)-MINIFS(AH:AH,$E:$E,$E53))))</f>
        <v/>
      </c>
      <c r="CX53" s="223" t="str">
        <f t="array" ref="CX53">IF(AI53="","",
IF(INDEX(Settings!$H:$H,MATCH(CX$1,Settings!$G:$G,0))=TRUE,
100-100*(AI53-MINIFS(AI:AI,$E:$E,$E53))/(MAXIFS(AI:AI,$E:$E,$E53)-MINIFS(AI:AI,$E:$E,$E53)),
100*(AI53-MINIFS(AI:AI,$E:$E,$E53))/(MAXIFS(AI:AI,$E:$E,$E53)-MINIFS(AI:AI,$E:$E,$E53))))</f>
        <v/>
      </c>
      <c r="CY53" s="223" t="str">
        <f t="array" ref="CY53">IF(AJ53="","",
IF(INDEX(Settings!$H:$H,MATCH(CY$1,Settings!$G:$G,0))=TRUE,
100-100*(AJ53-MINIFS(AJ:AJ,$E:$E,$E53))/(MAXIFS(AJ:AJ,$E:$E,$E53)-MINIFS(AJ:AJ,$E:$E,$E53)),
100*(AJ53-MINIFS(AJ:AJ,$E:$E,$E53))/(MAXIFS(AJ:AJ,$E:$E,$E53)-MINIFS(AJ:AJ,$E:$E,$E53))))</f>
        <v/>
      </c>
      <c r="CZ53" s="223" t="str">
        <f t="array" ref="CZ53">IF(AK53="","",
IF(INDEX(Settings!$H:$H,MATCH(CZ$1,Settings!$G:$G,0))=TRUE,
100-100*(AK53-MINIFS(AK:AK,$E:$E,$E53))/(MAXIFS(AK:AK,$E:$E,$E53)-MINIFS(AK:AK,$E:$E,$E53)),
100*(AK53-MINIFS(AK:AK,$E:$E,$E53))/(MAXIFS(AK:AK,$E:$E,$E53)-MINIFS(AK:AK,$E:$E,$E53))))</f>
        <v/>
      </c>
      <c r="DA53" s="223" t="str">
        <f t="array" ref="DA53">IF(AL53="","",
IF(INDEX(Settings!$H:$H,MATCH(DA$1,Settings!$G:$G,0))=TRUE,
100-100*(AL53-MINIFS(AL:AL,$E:$E,$E53))/(MAXIFS(AL:AL,$E:$E,$E53)-MINIFS(AL:AL,$E:$E,$E53)),
100*(AL53-MINIFS(AL:AL,$E:$E,$E53))/(MAXIFS(AL:AL,$E:$E,$E53)-MINIFS(AL:AL,$E:$E,$E53))))</f>
        <v/>
      </c>
      <c r="DB53" s="223" t="str">
        <f t="array" ref="DB53">IF(AM53="","",
IF(INDEX(Settings!$H:$H,MATCH(DB$1,Settings!$G:$G,0))=TRUE,
100-100*(AM53-MINIFS(AM:AM,$E:$E,$E53))/(MAXIFS(AM:AM,$E:$E,$E53)-MINIFS(AM:AM,$E:$E,$E53)),
100*(AM53-MINIFS(AM:AM,$E:$E,$E53))/(MAXIFS(AM:AM,$E:$E,$E53)-MINIFS(AM:AM,$E:$E,$E53))))</f>
        <v/>
      </c>
      <c r="DC53" s="223" t="str">
        <f t="array" ref="DC53">IF(AN53="","",
IF(INDEX(Settings!$H:$H,MATCH(DC$1,Settings!$G:$G,0))=TRUE,
100-100*(AN53-MINIFS(AN:AN,$E:$E,$E53))/(MAXIFS(AN:AN,$E:$E,$E53)-MINIFS(AN:AN,$E:$E,$E53)),
100*(AN53-MINIFS(AN:AN,$E:$E,$E53))/(MAXIFS(AN:AN,$E:$E,$E53)-MINIFS(AN:AN,$E:$E,$E53))))</f>
        <v/>
      </c>
      <c r="DD53" s="223" t="str">
        <f t="array" ref="DD53">IF(AO53="","",
IF(INDEX(Settings!$H:$H,MATCH(DD$1,Settings!$G:$G,0))=TRUE,
100-100*(AO53-MINIFS(AO:AO,$E:$E,$E53))/(MAXIFS(AO:AO,$E:$E,$E53)-MINIFS(AO:AO,$E:$E,$E53)),
100*(AO53-MINIFS(AO:AO,$E:$E,$E53))/(MAXIFS(AO:AO,$E:$E,$E53)-MINIFS(AO:AO,$E:$E,$E53))))</f>
        <v/>
      </c>
      <c r="DE53" s="223" t="str">
        <f t="array" ref="DE53">IF(AP53="","",
IF(INDEX(Settings!$H:$H,MATCH(DE$1,Settings!$G:$G,0))=TRUE,
100-100*(AP53-MINIFS(AP:AP,$E:$E,$E53))/(MAXIFS(AP:AP,$E:$E,$E53)-MINIFS(AP:AP,$E:$E,$E53)),
100*(AP53-MINIFS(AP:AP,$E:$E,$E53))/(MAXIFS(AP:AP,$E:$E,$E53)-MINIFS(AP:AP,$E:$E,$E53))))</f>
        <v/>
      </c>
      <c r="DF53" s="223" t="str">
        <f t="array" ref="DF53">IF(AQ53="","",
IF(INDEX(Settings!$H:$H,MATCH(DF$1,Settings!$G:$G,0))=TRUE,
100-100*(AQ53-MINIFS(AQ:AQ,$E:$E,$E53))/(MAXIFS(AQ:AQ,$E:$E,$E53)-MINIFS(AQ:AQ,$E:$E,$E53)),
100*(AQ53-MINIFS(AQ:AQ,$E:$E,$E53))/(MAXIFS(AQ:AQ,$E:$E,$E53)-MINIFS(AQ:AQ,$E:$E,$E53))))</f>
        <v/>
      </c>
      <c r="DG53" s="223" t="str">
        <f t="array" ref="DG53">IF(AR53="","",
IF(INDEX(Settings!$H:$H,MATCH(DG$1,Settings!$G:$G,0))=TRUE,
100-100*(AR53-MINIFS(AR:AR,$E:$E,$E53))/(MAXIFS(AR:AR,$E:$E,$E53)-MINIFS(AR:AR,$E:$E,$E53)),
100*(AR53-MINIFS(AR:AR,$E:$E,$E53))/(MAXIFS(AR:AR,$E:$E,$E53)-MINIFS(AR:AR,$E:$E,$E53))))</f>
        <v/>
      </c>
      <c r="DH53" s="223" t="str">
        <f t="array" ref="DH53">IF(AS53="","",
IF(INDEX(Settings!$H:$H,MATCH(DH$1,Settings!$G:$G,0))=TRUE,
100-100*(AS53-MINIFS(AS:AS,$E:$E,$E53))/(MAXIFS(AS:AS,$E:$E,$E53)-MINIFS(AS:AS,$E:$E,$E53)),
100*(AS53-MINIFS(AS:AS,$E:$E,$E53))/(MAXIFS(AS:AS,$E:$E,$E53)-MINIFS(AS:AS,$E:$E,$E53))))</f>
        <v/>
      </c>
      <c r="DI53" s="223" t="str">
        <f t="array" ref="DI53">IF(AT53="","",
IF(INDEX(Settings!$H:$H,MATCH(DI$1,Settings!$G:$G,0))=TRUE,
100-100*(AT53-MINIFS(AT:AT,$E:$E,$E53))/(MAXIFS(AT:AT,$E:$E,$E53)-MINIFS(AT:AT,$E:$E,$E53)),
100*(AT53-MINIFS(AT:AT,$E:$E,$E53))/(MAXIFS(AT:AT,$E:$E,$E53)-MINIFS(AT:AT,$E:$E,$E53))))</f>
        <v/>
      </c>
      <c r="DJ53" s="223" t="str">
        <f t="array" ref="DJ53">IF(AU53="","",
IF(INDEX(Settings!$H:$H,MATCH(DJ$1,Settings!$G:$G,0))=TRUE,
100-100*(AU53-MINIFS(AU:AU,$E:$E,$E53))/(MAXIFS(AU:AU,$E:$E,$E53)-MINIFS(AU:AU,$E:$E,$E53)),
100*(AU53-MINIFS(AU:AU,$E:$E,$E53))/(MAXIFS(AU:AU,$E:$E,$E53)-MINIFS(AU:AU,$E:$E,$E53))))</f>
        <v/>
      </c>
      <c r="DK53" s="223" t="str">
        <f t="array" ref="DK53">IF(AV53="","",
IF(INDEX(Settings!$H:$H,MATCH(DK$1,Settings!$G:$G,0))=TRUE,
100-100*(AV53-MINIFS(AV:AV,$E:$E,$E53))/(MAXIFS(AV:AV,$E:$E,$E53)-MINIFS(AV:AV,$E:$E,$E53)),
100*(AV53-MINIFS(AV:AV,$E:$E,$E53))/(MAXIFS(AV:AV,$E:$E,$E53)-MINIFS(AV:AV,$E:$E,$E53))))</f>
        <v/>
      </c>
      <c r="DL53" s="223" t="str">
        <f t="array" ref="DL53">IF(AW53="","",
IF(INDEX(Settings!$H:$H,MATCH(DL$1,Settings!$G:$G,0))=TRUE,
100-100*(AW53-MINIFS(AW:AW,$E:$E,$E53))/(MAXIFS(AW:AW,$E:$E,$E53)-MINIFS(AW:AW,$E:$E,$E53)),
100*(AW53-MINIFS(AW:AW,$E:$E,$E53))/(MAXIFS(AW:AW,$E:$E,$E53)-MINIFS(AW:AW,$E:$E,$E53))))</f>
        <v/>
      </c>
      <c r="DM53" s="223" t="str">
        <f t="array" ref="DM53">IF(AX53="","",
IF(INDEX(Settings!$H:$H,MATCH(DM$1,Settings!$G:$G,0))=TRUE,
100-100*(AX53-MINIFS(AX:AX,$E:$E,$E53))/(MAXIFS(AX:AX,$E:$E,$E53)-MINIFS(AX:AX,$E:$E,$E53)),
100*(AX53-MINIFS(AX:AX,$E:$E,$E53))/(MAXIFS(AX:AX,$E:$E,$E53)-MINIFS(AX:AX,$E:$E,$E53))))</f>
        <v/>
      </c>
      <c r="DN53" s="223" t="str">
        <f t="array" ref="DN53">IF(AY53="","",
IF(INDEX(Settings!$H:$H,MATCH(DN$1,Settings!$G:$G,0))=TRUE,
100-100*(AY53-MINIFS(AY:AY,$E:$E,$E53))/(MAXIFS(AY:AY,$E:$E,$E53)-MINIFS(AY:AY,$E:$E,$E53)),
100*(AY53-MINIFS(AY:AY,$E:$E,$E53))/(MAXIFS(AY:AY,$E:$E,$E53)-MINIFS(AY:AY,$E:$E,$E53))))</f>
        <v/>
      </c>
      <c r="DO53" s="223" t="str">
        <f t="array" ref="DO53">IF(AZ53="","",
IF(INDEX(Settings!$H:$H,MATCH(DO$1,Settings!$G:$G,0))=TRUE,
100-100*(AZ53-MINIFS(AZ:AZ,$E:$E,$E53))/(MAXIFS(AZ:AZ,$E:$E,$E53)-MINIFS(AZ:AZ,$E:$E,$E53)),
100*(AZ53-MINIFS(AZ:AZ,$E:$E,$E53))/(MAXIFS(AZ:AZ,$E:$E,$E53)-MINIFS(AZ:AZ,$E:$E,$E53))))</f>
        <v/>
      </c>
      <c r="DP53" s="223" t="str">
        <f t="array" ref="DP53">IF(BA53="","",
IF(INDEX(Settings!$H:$H,MATCH(DP$1,Settings!$G:$G,0))=TRUE,
100-100*(BA53-MINIFS(BA:BA,$E:$E,$E53))/(MAXIFS(BA:BA,$E:$E,$E53)-MINIFS(BA:BA,$E:$E,$E53)),
100*(BA53-MINIFS(BA:BA,$E:$E,$E53))/(MAXIFS(BA:BA,$E:$E,$E53)-MINIFS(BA:BA,$E:$E,$E53))))</f>
        <v/>
      </c>
      <c r="DQ53" s="223" t="str">
        <f t="array" ref="DQ53">IF(BB53="","",
IF(INDEX(Settings!$H:$H,MATCH(DQ$1,Settings!$G:$G,0))=TRUE,
100-100*(BB53-MINIFS(BB:BB,$E:$E,$E53))/(MAXIFS(BB:BB,$E:$E,$E53)-MINIFS(BB:BB,$E:$E,$E53)),
100*(BB53-MINIFS(BB:BB,$E:$E,$E53))/(MAXIFS(BB:BB,$E:$E,$E53)-MINIFS(BB:BB,$E:$E,$E53))))</f>
        <v/>
      </c>
      <c r="DR53" s="223" t="str">
        <f t="array" ref="DR53">IF(BC53="","",
IF(INDEX(Settings!$H:$H,MATCH(DR$1,Settings!$G:$G,0))=TRUE,
100-100*(BC53-MINIFS(BC:BC,$E:$E,$E53))/(MAXIFS(BC:BC,$E:$E,$E53)-MINIFS(BC:BC,$E:$E,$E53)),
100*(BC53-MINIFS(BC:BC,$E:$E,$E53))/(MAXIFS(BC:BC,$E:$E,$E53)-MINIFS(BC:BC,$E:$E,$E53))))</f>
        <v/>
      </c>
      <c r="DS53" s="223" t="str">
        <f t="array" ref="DS53">IF(BD53="","",
IF(INDEX(Settings!$H:$H,MATCH(DS$1,Settings!$G:$G,0))=TRUE,
100-100*(BD53-MINIFS(BD:BD,$E:$E,$E53))/(MAXIFS(BD:BD,$E:$E,$E53)-MINIFS(BD:BD,$E:$E,$E53)),
100*(BD53-MINIFS(BD:BD,$E:$E,$E53))/(MAXIFS(BD:BD,$E:$E,$E53)-MINIFS(BD:BD,$E:$E,$E53))))</f>
        <v/>
      </c>
      <c r="DT53" s="223" t="str">
        <f t="array" ref="DT53">IF(BE53="","",
IF(INDEX(Settings!$H:$H,MATCH(DT$1,Settings!$G:$G,0))=TRUE,
100-100*(BE53-MINIFS(BE:BE,$E:$E,$E53))/(MAXIFS(BE:BE,$E:$E,$E53)-MINIFS(BE:BE,$E:$E,$E53)),
100*(BE53-MINIFS(BE:BE,$E:$E,$E53))/(MAXIFS(BE:BE,$E:$E,$E53)-MINIFS(BE:BE,$E:$E,$E53))))</f>
        <v/>
      </c>
      <c r="DU53" s="223" t="str">
        <f t="array" ref="DU53">IF(BF53="","",
IF(INDEX(Settings!$H:$H,MATCH(DU$1,Settings!$G:$G,0))=TRUE,
100-100*(BF53-MINIFS(BF:BF,$E:$E,$E53))/(MAXIFS(BF:BF,$E:$E,$E53)-MINIFS(BF:BF,$E:$E,$E53)),
100*(BF53-MINIFS(BF:BF,$E:$E,$E53))/(MAXIFS(BF:BF,$E:$E,$E53)-MINIFS(BF:BF,$E:$E,$E53))))</f>
        <v/>
      </c>
      <c r="DV53" s="223" t="str">
        <f t="array" ref="DV53">IF(BG53="","",
IF(INDEX(Settings!$H:$H,MATCH(DV$1,Settings!$G:$G,0))=TRUE,
100-100*(BG53-MINIFS(BG:BG,$E:$E,$E53))/(MAXIFS(BG:BG,$E:$E,$E53)-MINIFS(BG:BG,$E:$E,$E53)),
100*(BG53-MINIFS(BG:BG,$E:$E,$E53))/(MAXIFS(BG:BG,$E:$E,$E53)-MINIFS(BG:BG,$E:$E,$E53))))</f>
        <v/>
      </c>
      <c r="DW53" s="223" t="str">
        <f t="array" ref="DW53">IF(BH53="","",
IF(INDEX(Settings!$H:$H,MATCH(DW$1,Settings!$G:$G,0))=TRUE,
100-100*(BH53-MINIFS(BH:BH,$E:$E,$E53))/(MAXIFS(BH:BH,$E:$E,$E53)-MINIFS(BH:BH,$E:$E,$E53)),
100*(BH53-MINIFS(BH:BH,$E:$E,$E53))/(MAXIFS(BH:BH,$E:$E,$E53)-MINIFS(BH:BH,$E:$E,$E53))))</f>
        <v/>
      </c>
      <c r="DX53" s="223" t="str">
        <f t="array" ref="DX53">IF(BI53="","",
IF(INDEX(Settings!$H:$H,MATCH(DX$1,Settings!$G:$G,0))=TRUE,
100-100*(BI53-MINIFS(BI:BI,$E:$E,$E53))/(MAXIFS(BI:BI,$E:$E,$E53)-MINIFS(BI:BI,$E:$E,$E53)),
100*(BI53-MINIFS(BI:BI,$E:$E,$E53))/(MAXIFS(BI:BI,$E:$E,$E53)-MINIFS(BI:BI,$E:$E,$E53))))</f>
        <v/>
      </c>
      <c r="DY53" s="223" t="str">
        <f t="array" ref="DY53">IF(BJ53="","",
IF(INDEX(Settings!$H:$H,MATCH(DY$1,Settings!$G:$G,0))=TRUE,
100-100*(BJ53-MINIFS(BJ:BJ,$E:$E,$E53))/(MAXIFS(BJ:BJ,$E:$E,$E53)-MINIFS(BJ:BJ,$E:$E,$E53)),
100*(BJ53-MINIFS(BJ:BJ,$E:$E,$E53))/(MAXIFS(BJ:BJ,$E:$E,$E53)-MINIFS(BJ:BJ,$E:$E,$E53))))</f>
        <v/>
      </c>
      <c r="DZ53" s="225"/>
      <c r="EA53" s="225"/>
      <c r="EB53" s="225" t="str">
        <f t="shared" si="8"/>
        <v/>
      </c>
      <c r="EC53" s="225" t="str">
        <f t="shared" si="9"/>
        <v/>
      </c>
      <c r="ED53" s="225" t="str">
        <f t="shared" si="10"/>
        <v/>
      </c>
      <c r="EE53" s="225" t="str">
        <f t="shared" si="11"/>
        <v/>
      </c>
      <c r="EF53" s="225" t="str">
        <f t="shared" si="12"/>
        <v/>
      </c>
      <c r="EG53" s="225" t="str">
        <f t="shared" si="13"/>
        <v/>
      </c>
      <c r="EH53" s="225"/>
      <c r="EI53" s="225"/>
      <c r="EJ53" s="225"/>
      <c r="EK53" s="225"/>
      <c r="EL53" s="225"/>
      <c r="EM53" s="225"/>
    </row>
    <row r="54">
      <c r="A54" s="231"/>
      <c r="B54" s="231"/>
      <c r="C54" s="231"/>
      <c r="D54" s="231" t="str">
        <f t="array" ref="D54">IFERROR(INDEX(Profiles!$B:$B,MATCH($A54,Profiles!$A:$A,0)),"")</f>
        <v/>
      </c>
      <c r="E54" s="231"/>
      <c r="F54" s="231"/>
      <c r="G54" s="231"/>
      <c r="H54" s="231"/>
      <c r="I54" s="231" t="str">
        <f>IF(A54="","",IF(Settings!$N$3="DATE",F54&amp;": "&amp;TEXT(B54,"M/DD/YY"),F54&amp;": "&amp;H54))</f>
        <v/>
      </c>
      <c r="J54" s="231"/>
      <c r="K54" s="231"/>
      <c r="L54" s="231"/>
      <c r="M54" s="232" t="str">
        <f t="shared" si="14"/>
        <v/>
      </c>
      <c r="N54" s="231"/>
      <c r="O54" s="231"/>
      <c r="P54" s="231"/>
      <c r="Q54" s="231"/>
      <c r="R54" s="231"/>
      <c r="S54" s="230" t="str">
        <f>IFERROR(VLOOKUP(AF54, 'YOYO IR Scores'!A:C, 3, FALSE), "")
</f>
        <v/>
      </c>
      <c r="T54" s="231"/>
      <c r="U54" s="231"/>
      <c r="V54" s="231"/>
      <c r="W54" s="231"/>
      <c r="X54" s="233" t="str">
        <f t="shared" si="4"/>
        <v/>
      </c>
      <c r="Y54" s="234" t="str">
        <f t="shared" si="5"/>
        <v/>
      </c>
      <c r="Z54" s="234" t="str">
        <f t="shared" si="6"/>
        <v/>
      </c>
      <c r="AA54" s="233" t="str">
        <f t="shared" si="7"/>
        <v/>
      </c>
      <c r="AB54" s="232"/>
      <c r="AC54" s="232"/>
      <c r="AD54" s="232"/>
      <c r="AE54" s="232" t="str">
        <f>IFERROR(VLOOKUP(AF54, 'YOYO IR Scores'!A:C, 2, FALSE), "")</f>
        <v/>
      </c>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t="str">
        <f t="array" ref="BK54">IF(J54="","",
IF(INDEX(Settings!$H:$H,MATCH(BY$1,Settings!$G:$G,0))=TRUE,
100-100*(J54-MIN(J:J))/(MAX(J:J)-MIN(J:J)),
100*(J54-MIN(J:J))/(MAX(J:J)-MIN(J:J))))</f>
        <v/>
      </c>
      <c r="BL54" s="232" t="str">
        <f t="array" ref="BL54">IF(J54="","",
IF(INDEX(Settings!$H:$H,MATCH(BY$1,Settings!$G:$G,0))=TRUE,
100-100*(J54-MINIFS(J:J,$E:$E,$E54))/(MAXIFS(J:J,$E:$E,$E54)-MINIFS(J:J,$E:$E,$E54)),
100*(J54-MINIFS(J:J,$E:$E,$E54))/(MAXIFS(J:J,$E:$E,$E54)-MINIFS(J:J,$E:$E,$E54))))</f>
        <v/>
      </c>
      <c r="BM54" s="232" t="str">
        <f t="array" ref="BM54">IF(J54="","",
IF(INDEX(Settings!$H:$H,MATCH(BY$1,Settings!$G:$G,0))=TRUE,
100-100*(J54-MINIFS(J:J,$E:$E,$E54,$I:$I,$I54))/(MAXIFS(J:J,$E:$E,$E54,$I:$I,$I54)-MINIFS(J:J,$E:$E,$E54,$I:$I,$I54)),
100*(J54-MINIFS(J:J,$E:$E,$E54,$I:$I,$I54))/(MAXIFS(J:J,$E:$E,$E54,$I:$I,$I54)-MINIFS(J:J,$E:$E,$E54,$I:$I,$I54))))</f>
        <v/>
      </c>
      <c r="BN54" s="231" t="str">
        <f t="array" ref="BN54">IF(J54="","",
IF(INDEX(Settings!$H:$H,MATCH(BY$1,Settings!$G:$G,0))=TRUE,
100-100*PERCENTRANK(J:J,J54),
100*PERCENTRANK(J:J,J54)))</f>
        <v/>
      </c>
      <c r="BO54" s="231" t="str">
        <f>IFERROR(__xludf.DUMMYFUNCTION("IF(J54="""","""",
IF(INDEX(Settings!$H:$H,MATCH(BY$1,Settings!$G:$G,0))=TRUE,
100-100*PERCENTRANK(FILTER(J:J,$E:$E=$E54),J54),
100*PERCENTRANK(FILTER(J:J,$E:$E=$E54),J54)))"),"")</f>
        <v/>
      </c>
      <c r="BP54" s="231" t="str">
        <f>IFERROR(__xludf.DUMMYFUNCTION("IF(J54="""","""",
IF(INDEX(Settings!$H:$H,MATCH(BY$1,Settings!$G:$G,0))=TRUE,
100-100*PERCENTRANK(FILTER(J:J,$E:$E=$E54,$I:$I=$I54),J54),
100*PERCENTRANK(FILTER(J:J,$E:$E=$E54,$I:$I=$I54),J54)))"),"")</f>
        <v/>
      </c>
      <c r="BQ54" s="233" t="str">
        <f t="array" ref="BQ54">IF(J54="","",
IF(INDEX(Settings!$H:$H,MATCH(BY$1,Settings!$G:$G,0))=TRUE,
-1*(J54-AVERAGE(J:J))/STDEV(J:J),
(J54-AVERAGE(J:J))/STDEV(J:J)))</f>
        <v/>
      </c>
      <c r="BR54" s="233" t="str">
        <f>IFERROR(__xludf.DUMMYFUNCTION("IF(J54="""","""",
IF(INDEX(Settings!$H:$H,MATCH(BY$1,Settings!$G:$G,0))=TRUE,
-1*(J54-AVERAGEIFS(J:J,$E:$E,$E54))/STDEV(FILTER(J:J,$E:$E=$E54)),
(J54-AVERAGEIFS(J:J,$E:$E,$E54))/STDEV(FILTER(J:J,$E:$E=$E54))))"),"")</f>
        <v/>
      </c>
      <c r="BS54" s="233"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1"/>
      <c r="BX54" s="231"/>
      <c r="BY54" s="232" t="str">
        <f t="array" ref="BY54">IF(J54="","",
IF(INDEX(Settings!$H:$H,MATCH(BY$1,Settings!$G:$G,0))=TRUE,
100-100*(J54-MINIFS(J:J,$E:$E,$E54))/(MAXIFS(J:J,$E:$E,$E54)-MINIFS(J:J,$E:$E,$E54)),
100*(J54-MINIFS(J:J,$E:$E,$E54))/(MAXIFS(J:J,$E:$E,$E54)-MINIFS(J:J,$E:$E,$E54))))</f>
        <v/>
      </c>
      <c r="BZ54" s="232" t="str">
        <f t="array" ref="BZ54">IF(K54="","",
IF(INDEX(Settings!$H:$H,MATCH(BZ$1,Settings!$G:$G,0))=TRUE,
100-100*(K54-MINIFS(K:K,$E:$E,$E54))/(MAXIFS(K:K,$E:$E,$E54)-MINIFS(K:K,$E:$E,$E54)),
100*(K54-MINIFS(K:K,$E:$E,$E54))/(MAXIFS(K:K,$E:$E,$E54)-MINIFS(K:K,$E:$E,$E54))))</f>
        <v/>
      </c>
      <c r="CA54" s="232" t="str">
        <f t="array" ref="CA54">IF(L54="","",
IF(INDEX(Settings!$H:$H,MATCH(CA$1,Settings!$G:$G,0))=TRUE,
100-100*(L54-MINIFS(L:L,$E:$E,$E54))/(MAXIFS(L:L,$E:$E,$E54)-MINIFS(L:L,$E:$E,$E54)),
100*(L54-MINIFS(L:L,$E:$E,$E54))/(MAXIFS(L:L,$E:$E,$E54)-MINIFS(L:L,$E:$E,$E54))))</f>
        <v/>
      </c>
      <c r="CB54" s="232" t="str">
        <f t="array" ref="CB54">IF(M54="","",
IF(INDEX(Settings!$H:$H,MATCH(CB$1,Settings!$G:$G,0))=TRUE,
100-100*(M54-MINIFS(M:M,$E:$E,$E54))/(MAXIFS(M:M,$E:$E,$E54)-MINIFS(M:M,$E:$E,$E54)),
100*(M54-MINIFS(M:M,$E:$E,$E54))/(MAXIFS(M:M,$E:$E,$E54)-MINIFS(M:M,$E:$E,$E54))))</f>
        <v/>
      </c>
      <c r="CC54" s="232" t="str">
        <f t="array" ref="CC54">IF(N54="","",
IF(INDEX(Settings!$H:$H,MATCH(CC$1,Settings!$G:$G,0))=TRUE,
100-100*(N54-MINIFS(N:N,$E:$E,$E54))/(MAXIFS(N:N,$E:$E,$E54)-MINIFS(N:N,$E:$E,$E54)),
100*(N54-MINIFS(N:N,$E:$E,$E54))/(MAXIFS(N:N,$E:$E,$E54)-MINIFS(N:N,$E:$E,$E54))))</f>
        <v/>
      </c>
      <c r="CD54" s="232" t="str">
        <f t="array" ref="CD54">IF(O54="","",
IF(INDEX(Settings!$H:$H,MATCH(CD$1,Settings!$G:$G,0))=TRUE,
100-100*(O54-MINIFS(O:O,$E:$E,$E54))/(MAXIFS(O:O,$E:$E,$E54)-MINIFS(O:O,$E:$E,$E54)),
100*(O54-MINIFS(O:O,$E:$E,$E54))/(MAXIFS(O:O,$E:$E,$E54)-MINIFS(O:O,$E:$E,$E54))))</f>
        <v/>
      </c>
      <c r="CE54" s="232" t="str">
        <f t="array" ref="CE54">IF(P54="","",
IF(INDEX(Settings!$H:$H,MATCH(CE$1,Settings!$G:$G,0))=TRUE,
100-100*(P54-MINIFS(P:P,$E:$E,$E54))/(MAXIFS(P:P,$E:$E,$E54)-MINIFS(P:P,$E:$E,$E54)),
100*(P54-MINIFS(P:P,$E:$E,$E54))/(MAXIFS(P:P,$E:$E,$E54)-MINIFS(P:P,$E:$E,$E54))))</f>
        <v/>
      </c>
      <c r="CF54" s="232" t="str">
        <f t="array" ref="CF54">IF(Q54="","",
IF(INDEX(Settings!$H:$H,MATCH(CF$1,Settings!$G:$G,0))=TRUE,
100-100*(Q54-MINIFS(Q:Q,$E:$E,$E54))/(MAXIFS(Q:Q,$E:$E,$E54)-MINIFS(Q:Q,$E:$E,$E54)),
100*(Q54-MINIFS(Q:Q,$E:$E,$E54))/(MAXIFS(Q:Q,$E:$E,$E54)-MINIFS(Q:Q,$E:$E,$E54))))</f>
        <v/>
      </c>
      <c r="CG54" s="232" t="str">
        <f t="array" ref="CG54">IF(R54="","",
IF(INDEX(Settings!$H:$H,MATCH(CG$1,Settings!$G:$G,0))=TRUE,
100-100*(R54-MINIFS(R:R,$E:$E,$E54))/(MAXIFS(R:R,$E:$E,$E54)-MINIFS(R:R,$E:$E,$E54)),
100*(R54-MINIFS(R:R,$E:$E,$E54))/(MAXIFS(R:R,$E:$E,$E54)-MINIFS(R:R,$E:$E,$E54))))</f>
        <v/>
      </c>
      <c r="CH54" s="232" t="str">
        <f t="array" ref="CH54">IF(S54="","",
IF(INDEX(Settings!$H:$H,MATCH(CH$1,Settings!$G:$G,0))=TRUE,
100-100*(S54-MINIFS(S:S,$E:$E,$E54))/(MAXIFS(S:S,$E:$E,$E54)-MINIFS(S:S,$E:$E,$E54)),
100*(S54-MINIFS(S:S,$E:$E,$E54))/(MAXIFS(S:S,$E:$E,$E54)-MINIFS(S:S,$E:$E,$E54))))</f>
        <v/>
      </c>
      <c r="CI54" s="232" t="str">
        <f t="array" ref="CI54">IF(T54="","",
IF(INDEX(Settings!$H:$H,MATCH(CI$1,Settings!$G:$G,0))=TRUE,
100-100*(T54-MINIFS(T:T,$E:$E,$E54))/(MAXIFS(T:T,$E:$E,$E54)-MINIFS(T:T,$E:$E,$E54)),
100*(T54-MINIFS(T:T,$E:$E,$E54))/(MAXIFS(T:T,$E:$E,$E54)-MINIFS(T:T,$E:$E,$E54))))</f>
        <v/>
      </c>
      <c r="CJ54" s="232" t="str">
        <f t="array" ref="CJ54">IF(U54="","",
IF(INDEX(Settings!$H:$H,MATCH(CJ$1,Settings!$G:$G,0))=TRUE,
100-100*(U54-MINIFS(U:U,$E:$E,$E54))/(MAXIFS(U:U,$E:$E,$E54)-MINIFS(U:U,$E:$E,$E54)),
100*(U54-MINIFS(U:U,$E:$E,$E54))/(MAXIFS(U:U,$E:$E,$E54)-MINIFS(U:U,$E:$E,$E54))))</f>
        <v/>
      </c>
      <c r="CK54" s="232" t="str">
        <f t="array" ref="CK54">IF(V54="","",
IF(INDEX(Settings!$H:$H,MATCH(CK$1,Settings!$G:$G,0))=TRUE,
100-100*(V54-MINIFS(V:V,$E:$E,$E54))/(MAXIFS(V:V,$E:$E,$E54)-MINIFS(V:V,$E:$E,$E54)),
100*(V54-MINIFS(V:V,$E:$E,$E54))/(MAXIFS(V:V,$E:$E,$E54)-MINIFS(V:V,$E:$E,$E54))))</f>
        <v/>
      </c>
      <c r="CL54" s="232" t="str">
        <f t="array" ref="CL54">IF(W54="","",
IF(INDEX(Settings!$H:$H,MATCH(CL$1,Settings!$G:$G,0))=TRUE,
100-100*(W54-MINIFS(W:W,$E:$E,$E54))/(MAXIFS(W:W,$E:$E,$E54)-MINIFS(W:W,$E:$E,$E54)),
100*(W54-MINIFS(W:W,$E:$E,$E54))/(MAXIFS(W:W,$E:$E,$E54)-MINIFS(W:W,$E:$E,$E54))))</f>
        <v/>
      </c>
      <c r="CM54" s="232" t="str">
        <f t="array" ref="CM54">IF(X54="","",
IF(INDEX(Settings!$H:$H,MATCH(CM$1,Settings!$G:$G,0))=TRUE,
100-100*(X54-MINIFS(X:X,$E:$E,$E54))/(MAXIFS(X:X,$E:$E,$E54)-MINIFS(X:X,$E:$E,$E54)),
100*(X54-MINIFS(X:X,$E:$E,$E54))/(MAXIFS(X:X,$E:$E,$E54)-MINIFS(X:X,$E:$E,$E54))))</f>
        <v/>
      </c>
      <c r="CN54" s="232" t="str">
        <f t="array" ref="CN54">IF(Y54="","",
IF(INDEX(Settings!$H:$H,MATCH(CN$1,Settings!$G:$G,0))=TRUE,
100-100*(Y54-MINIFS(Y:Y,$E:$E,$E54))/(MAXIFS(Y:Y,$E:$E,$E54)-MINIFS(Y:Y,$E:$E,$E54)),
100*(Y54-MINIFS(Y:Y,$E:$E,$E54))/(MAXIFS(Y:Y,$E:$E,$E54)-MINIFS(Y:Y,$E:$E,$E54))))</f>
        <v/>
      </c>
      <c r="CO54" s="232" t="str">
        <f t="array" ref="CO54">IF(Z54="","",
IF(INDEX(Settings!$H:$H,MATCH(CO$1,Settings!$G:$G,0))=TRUE,
100-100*(Z54-MINIFS(Z:Z,$E:$E,$E54))/(MAXIFS(Z:Z,$E:$E,$E54)-MINIFS(Z:Z,$E:$E,$E54)),
100*(Z54-MINIFS(Z:Z,$E:$E,$E54))/(MAXIFS(Z:Z,$E:$E,$E54)-MINIFS(Z:Z,$E:$E,$E54))))</f>
        <v/>
      </c>
      <c r="CP54" s="232" t="str">
        <f t="array" ref="CP54">IF(AA54="","",
IF(INDEX(Settings!$H:$H,MATCH(CP$1,Settings!$G:$G,0))=TRUE,
100-100*(AA54-MINIFS(AA:AA,$E:$E,$E54))/(MAXIFS(AA:AA,$E:$E,$E54)-MINIFS(AA:AA,$E:$E,$E54)),
100*(AA54-MINIFS(AA:AA,$E:$E,$E54))/(MAXIFS(AA:AA,$E:$E,$E54)-MINIFS(AA:AA,$E:$E,$E54))))</f>
        <v/>
      </c>
      <c r="CQ54" s="232" t="str">
        <f t="array" ref="CQ54">IF(AB54="","",
IF(INDEX(Settings!$H:$H,MATCH(CQ$1,Settings!$G:$G,0))=TRUE,
100-100*(AB54-MINIFS(AB:AB,$E:$E,$E54))/(MAXIFS(AB:AB,$E:$E,$E54)-MINIFS(AB:AB,$E:$E,$E54)),
100*(AB54-MINIFS(AB:AB,$E:$E,$E54))/(MAXIFS(AB:AB,$E:$E,$E54)-MINIFS(AB:AB,$E:$E,$E54))))</f>
        <v/>
      </c>
      <c r="CR54" s="232" t="str">
        <f t="array" ref="CR54">IF(AC54="","",
IF(INDEX(Settings!$H:$H,MATCH(CR$1,Settings!$G:$G,0))=TRUE,
100-100*(AC54-MINIFS(AC:AC,$E:$E,$E54))/(MAXIFS(AC:AC,$E:$E,$E54)-MINIFS(AC:AC,$E:$E,$E54)),
100*(AC54-MINIFS(AC:AC,$E:$E,$E54))/(MAXIFS(AC:AC,$E:$E,$E54)-MINIFS(AC:AC,$E:$E,$E54))))</f>
        <v/>
      </c>
      <c r="CS54" s="232" t="str">
        <f t="array" ref="CS54">IF(AD54="","",
IF(INDEX(Settings!$H:$H,MATCH(CS$1,Settings!$G:$G,0))=TRUE,
100-100*(AD54-MINIFS(AD:AD,$E:$E,$E54))/(MAXIFS(AD:AD,$E:$E,$E54)-MINIFS(AD:AD,$E:$E,$E54)),
100*(AD54-MINIFS(AD:AD,$E:$E,$E54))/(MAXIFS(AD:AD,$E:$E,$E54)-MINIFS(AD:AD,$E:$E,$E54))))</f>
        <v/>
      </c>
      <c r="CT54" s="232" t="str">
        <f t="array" ref="CT54">IF(AE54="","",
IF(INDEX(Settings!$H:$H,MATCH(CT$1,Settings!$G:$G,0))=TRUE,
100-100*(AE54-MINIFS(AE:AE,$E:$E,$E54))/(MAXIFS(AE:AE,$E:$E,$E54)-MINIFS(AE:AE,$E:$E,$E54)),
100*(AE54-MINIFS(AE:AE,$E:$E,$E54))/(MAXIFS(AE:AE,$E:$E,$E54)-MINIFS(AE:AE,$E:$E,$E54))))</f>
        <v/>
      </c>
      <c r="CU54" s="232" t="str">
        <f t="array" ref="CU54">IF(AF54="","",
IF(INDEX(Settings!$H:$H,MATCH(CU$1,Settings!$G:$G,0))=TRUE,
100-100*(AF54-MINIFS(AF:AF,$E:$E,$E54))/(MAXIFS(AF:AF,$E:$E,$E54)-MINIFS(AF:AF,$E:$E,$E54)),
100*(AF54-MINIFS(AF:AF,$E:$E,$E54))/(MAXIFS(AF:AF,$E:$E,$E54)-MINIFS(AF:AF,$E:$E,$E54))))</f>
        <v/>
      </c>
      <c r="CV54" s="232" t="str">
        <f t="array" ref="CV54">IF(AG54="","",
IF(INDEX(Settings!$H:$H,MATCH(CV$1,Settings!$G:$G,0))=TRUE,
100-100*(AG54-MINIFS(AG:AG,$E:$E,$E54))/(MAXIFS(AG:AG,$E:$E,$E54)-MINIFS(AG:AG,$E:$E,$E54)),
100*(AG54-MINIFS(AG:AG,$E:$E,$E54))/(MAXIFS(AG:AG,$E:$E,$E54)-MINIFS(AG:AG,$E:$E,$E54))))</f>
        <v/>
      </c>
      <c r="CW54" s="232" t="str">
        <f t="array" ref="CW54">IF(AH54="","",
IF(INDEX(Settings!$H:$H,MATCH(CW$1,Settings!$G:$G,0))=TRUE,
100-100*(AH54-MINIFS(AH:AH,$E:$E,$E54))/(MAXIFS(AH:AH,$E:$E,$E54)-MINIFS(AH:AH,$E:$E,$E54)),
100*(AH54-MINIFS(AH:AH,$E:$E,$E54))/(MAXIFS(AH:AH,$E:$E,$E54)-MINIFS(AH:AH,$E:$E,$E54))))</f>
        <v/>
      </c>
      <c r="CX54" s="232" t="str">
        <f t="array" ref="CX54">IF(AI54="","",
IF(INDEX(Settings!$H:$H,MATCH(CX$1,Settings!$G:$G,0))=TRUE,
100-100*(AI54-MINIFS(AI:AI,$E:$E,$E54))/(MAXIFS(AI:AI,$E:$E,$E54)-MINIFS(AI:AI,$E:$E,$E54)),
100*(AI54-MINIFS(AI:AI,$E:$E,$E54))/(MAXIFS(AI:AI,$E:$E,$E54)-MINIFS(AI:AI,$E:$E,$E54))))</f>
        <v/>
      </c>
      <c r="CY54" s="232" t="str">
        <f t="array" ref="CY54">IF(AJ54="","",
IF(INDEX(Settings!$H:$H,MATCH(CY$1,Settings!$G:$G,0))=TRUE,
100-100*(AJ54-MINIFS(AJ:AJ,$E:$E,$E54))/(MAXIFS(AJ:AJ,$E:$E,$E54)-MINIFS(AJ:AJ,$E:$E,$E54)),
100*(AJ54-MINIFS(AJ:AJ,$E:$E,$E54))/(MAXIFS(AJ:AJ,$E:$E,$E54)-MINIFS(AJ:AJ,$E:$E,$E54))))</f>
        <v/>
      </c>
      <c r="CZ54" s="232" t="str">
        <f t="array" ref="CZ54">IF(AK54="","",
IF(INDEX(Settings!$H:$H,MATCH(CZ$1,Settings!$G:$G,0))=TRUE,
100-100*(AK54-MINIFS(AK:AK,$E:$E,$E54))/(MAXIFS(AK:AK,$E:$E,$E54)-MINIFS(AK:AK,$E:$E,$E54)),
100*(AK54-MINIFS(AK:AK,$E:$E,$E54))/(MAXIFS(AK:AK,$E:$E,$E54)-MINIFS(AK:AK,$E:$E,$E54))))</f>
        <v/>
      </c>
      <c r="DA54" s="232" t="str">
        <f t="array" ref="DA54">IF(AL54="","",
IF(INDEX(Settings!$H:$H,MATCH(DA$1,Settings!$G:$G,0))=TRUE,
100-100*(AL54-MINIFS(AL:AL,$E:$E,$E54))/(MAXIFS(AL:AL,$E:$E,$E54)-MINIFS(AL:AL,$E:$E,$E54)),
100*(AL54-MINIFS(AL:AL,$E:$E,$E54))/(MAXIFS(AL:AL,$E:$E,$E54)-MINIFS(AL:AL,$E:$E,$E54))))</f>
        <v/>
      </c>
      <c r="DB54" s="232" t="str">
        <f t="array" ref="DB54">IF(AM54="","",
IF(INDEX(Settings!$H:$H,MATCH(DB$1,Settings!$G:$G,0))=TRUE,
100-100*(AM54-MINIFS(AM:AM,$E:$E,$E54))/(MAXIFS(AM:AM,$E:$E,$E54)-MINIFS(AM:AM,$E:$E,$E54)),
100*(AM54-MINIFS(AM:AM,$E:$E,$E54))/(MAXIFS(AM:AM,$E:$E,$E54)-MINIFS(AM:AM,$E:$E,$E54))))</f>
        <v/>
      </c>
      <c r="DC54" s="232" t="str">
        <f t="array" ref="DC54">IF(AN54="","",
IF(INDEX(Settings!$H:$H,MATCH(DC$1,Settings!$G:$G,0))=TRUE,
100-100*(AN54-MINIFS(AN:AN,$E:$E,$E54))/(MAXIFS(AN:AN,$E:$E,$E54)-MINIFS(AN:AN,$E:$E,$E54)),
100*(AN54-MINIFS(AN:AN,$E:$E,$E54))/(MAXIFS(AN:AN,$E:$E,$E54)-MINIFS(AN:AN,$E:$E,$E54))))</f>
        <v/>
      </c>
      <c r="DD54" s="232" t="str">
        <f t="array" ref="DD54">IF(AO54="","",
IF(INDEX(Settings!$H:$H,MATCH(DD$1,Settings!$G:$G,0))=TRUE,
100-100*(AO54-MINIFS(AO:AO,$E:$E,$E54))/(MAXIFS(AO:AO,$E:$E,$E54)-MINIFS(AO:AO,$E:$E,$E54)),
100*(AO54-MINIFS(AO:AO,$E:$E,$E54))/(MAXIFS(AO:AO,$E:$E,$E54)-MINIFS(AO:AO,$E:$E,$E54))))</f>
        <v/>
      </c>
      <c r="DE54" s="232" t="str">
        <f t="array" ref="DE54">IF(AP54="","",
IF(INDEX(Settings!$H:$H,MATCH(DE$1,Settings!$G:$G,0))=TRUE,
100-100*(AP54-MINIFS(AP:AP,$E:$E,$E54))/(MAXIFS(AP:AP,$E:$E,$E54)-MINIFS(AP:AP,$E:$E,$E54)),
100*(AP54-MINIFS(AP:AP,$E:$E,$E54))/(MAXIFS(AP:AP,$E:$E,$E54)-MINIFS(AP:AP,$E:$E,$E54))))</f>
        <v/>
      </c>
      <c r="DF54" s="232" t="str">
        <f t="array" ref="DF54">IF(AQ54="","",
IF(INDEX(Settings!$H:$H,MATCH(DF$1,Settings!$G:$G,0))=TRUE,
100-100*(AQ54-MINIFS(AQ:AQ,$E:$E,$E54))/(MAXIFS(AQ:AQ,$E:$E,$E54)-MINIFS(AQ:AQ,$E:$E,$E54)),
100*(AQ54-MINIFS(AQ:AQ,$E:$E,$E54))/(MAXIFS(AQ:AQ,$E:$E,$E54)-MINIFS(AQ:AQ,$E:$E,$E54))))</f>
        <v/>
      </c>
      <c r="DG54" s="232" t="str">
        <f t="array" ref="DG54">IF(AR54="","",
IF(INDEX(Settings!$H:$H,MATCH(DG$1,Settings!$G:$G,0))=TRUE,
100-100*(AR54-MINIFS(AR:AR,$E:$E,$E54))/(MAXIFS(AR:AR,$E:$E,$E54)-MINIFS(AR:AR,$E:$E,$E54)),
100*(AR54-MINIFS(AR:AR,$E:$E,$E54))/(MAXIFS(AR:AR,$E:$E,$E54)-MINIFS(AR:AR,$E:$E,$E54))))</f>
        <v/>
      </c>
      <c r="DH54" s="232" t="str">
        <f t="array" ref="DH54">IF(AS54="","",
IF(INDEX(Settings!$H:$H,MATCH(DH$1,Settings!$G:$G,0))=TRUE,
100-100*(AS54-MINIFS(AS:AS,$E:$E,$E54))/(MAXIFS(AS:AS,$E:$E,$E54)-MINIFS(AS:AS,$E:$E,$E54)),
100*(AS54-MINIFS(AS:AS,$E:$E,$E54))/(MAXIFS(AS:AS,$E:$E,$E54)-MINIFS(AS:AS,$E:$E,$E54))))</f>
        <v/>
      </c>
      <c r="DI54" s="232" t="str">
        <f t="array" ref="DI54">IF(AT54="","",
IF(INDEX(Settings!$H:$H,MATCH(DI$1,Settings!$G:$G,0))=TRUE,
100-100*(AT54-MINIFS(AT:AT,$E:$E,$E54))/(MAXIFS(AT:AT,$E:$E,$E54)-MINIFS(AT:AT,$E:$E,$E54)),
100*(AT54-MINIFS(AT:AT,$E:$E,$E54))/(MAXIFS(AT:AT,$E:$E,$E54)-MINIFS(AT:AT,$E:$E,$E54))))</f>
        <v/>
      </c>
      <c r="DJ54" s="232" t="str">
        <f t="array" ref="DJ54">IF(AU54="","",
IF(INDEX(Settings!$H:$H,MATCH(DJ$1,Settings!$G:$G,0))=TRUE,
100-100*(AU54-MINIFS(AU:AU,$E:$E,$E54))/(MAXIFS(AU:AU,$E:$E,$E54)-MINIFS(AU:AU,$E:$E,$E54)),
100*(AU54-MINIFS(AU:AU,$E:$E,$E54))/(MAXIFS(AU:AU,$E:$E,$E54)-MINIFS(AU:AU,$E:$E,$E54))))</f>
        <v/>
      </c>
      <c r="DK54" s="232" t="str">
        <f t="array" ref="DK54">IF(AV54="","",
IF(INDEX(Settings!$H:$H,MATCH(DK$1,Settings!$G:$G,0))=TRUE,
100-100*(AV54-MINIFS(AV:AV,$E:$E,$E54))/(MAXIFS(AV:AV,$E:$E,$E54)-MINIFS(AV:AV,$E:$E,$E54)),
100*(AV54-MINIFS(AV:AV,$E:$E,$E54))/(MAXIFS(AV:AV,$E:$E,$E54)-MINIFS(AV:AV,$E:$E,$E54))))</f>
        <v/>
      </c>
      <c r="DL54" s="232" t="str">
        <f t="array" ref="DL54">IF(AW54="","",
IF(INDEX(Settings!$H:$H,MATCH(DL$1,Settings!$G:$G,0))=TRUE,
100-100*(AW54-MINIFS(AW:AW,$E:$E,$E54))/(MAXIFS(AW:AW,$E:$E,$E54)-MINIFS(AW:AW,$E:$E,$E54)),
100*(AW54-MINIFS(AW:AW,$E:$E,$E54))/(MAXIFS(AW:AW,$E:$E,$E54)-MINIFS(AW:AW,$E:$E,$E54))))</f>
        <v/>
      </c>
      <c r="DM54" s="232" t="str">
        <f t="array" ref="DM54">IF(AX54="","",
IF(INDEX(Settings!$H:$H,MATCH(DM$1,Settings!$G:$G,0))=TRUE,
100-100*(AX54-MINIFS(AX:AX,$E:$E,$E54))/(MAXIFS(AX:AX,$E:$E,$E54)-MINIFS(AX:AX,$E:$E,$E54)),
100*(AX54-MINIFS(AX:AX,$E:$E,$E54))/(MAXIFS(AX:AX,$E:$E,$E54)-MINIFS(AX:AX,$E:$E,$E54))))</f>
        <v/>
      </c>
      <c r="DN54" s="232" t="str">
        <f t="array" ref="DN54">IF(AY54="","",
IF(INDEX(Settings!$H:$H,MATCH(DN$1,Settings!$G:$G,0))=TRUE,
100-100*(AY54-MINIFS(AY:AY,$E:$E,$E54))/(MAXIFS(AY:AY,$E:$E,$E54)-MINIFS(AY:AY,$E:$E,$E54)),
100*(AY54-MINIFS(AY:AY,$E:$E,$E54))/(MAXIFS(AY:AY,$E:$E,$E54)-MINIFS(AY:AY,$E:$E,$E54))))</f>
        <v/>
      </c>
      <c r="DO54" s="232" t="str">
        <f t="array" ref="DO54">IF(AZ54="","",
IF(INDEX(Settings!$H:$H,MATCH(DO$1,Settings!$G:$G,0))=TRUE,
100-100*(AZ54-MINIFS(AZ:AZ,$E:$E,$E54))/(MAXIFS(AZ:AZ,$E:$E,$E54)-MINIFS(AZ:AZ,$E:$E,$E54)),
100*(AZ54-MINIFS(AZ:AZ,$E:$E,$E54))/(MAXIFS(AZ:AZ,$E:$E,$E54)-MINIFS(AZ:AZ,$E:$E,$E54))))</f>
        <v/>
      </c>
      <c r="DP54" s="232" t="str">
        <f t="array" ref="DP54">IF(BA54="","",
IF(INDEX(Settings!$H:$H,MATCH(DP$1,Settings!$G:$G,0))=TRUE,
100-100*(BA54-MINIFS(BA:BA,$E:$E,$E54))/(MAXIFS(BA:BA,$E:$E,$E54)-MINIFS(BA:BA,$E:$E,$E54)),
100*(BA54-MINIFS(BA:BA,$E:$E,$E54))/(MAXIFS(BA:BA,$E:$E,$E54)-MINIFS(BA:BA,$E:$E,$E54))))</f>
        <v/>
      </c>
      <c r="DQ54" s="232" t="str">
        <f t="array" ref="DQ54">IF(BB54="","",
IF(INDEX(Settings!$H:$H,MATCH(DQ$1,Settings!$G:$G,0))=TRUE,
100-100*(BB54-MINIFS(BB:BB,$E:$E,$E54))/(MAXIFS(BB:BB,$E:$E,$E54)-MINIFS(BB:BB,$E:$E,$E54)),
100*(BB54-MINIFS(BB:BB,$E:$E,$E54))/(MAXIFS(BB:BB,$E:$E,$E54)-MINIFS(BB:BB,$E:$E,$E54))))</f>
        <v/>
      </c>
      <c r="DR54" s="232" t="str">
        <f t="array" ref="DR54">IF(BC54="","",
IF(INDEX(Settings!$H:$H,MATCH(DR$1,Settings!$G:$G,0))=TRUE,
100-100*(BC54-MINIFS(BC:BC,$E:$E,$E54))/(MAXIFS(BC:BC,$E:$E,$E54)-MINIFS(BC:BC,$E:$E,$E54)),
100*(BC54-MINIFS(BC:BC,$E:$E,$E54))/(MAXIFS(BC:BC,$E:$E,$E54)-MINIFS(BC:BC,$E:$E,$E54))))</f>
        <v/>
      </c>
      <c r="DS54" s="232" t="str">
        <f t="array" ref="DS54">IF(BD54="","",
IF(INDEX(Settings!$H:$H,MATCH(DS$1,Settings!$G:$G,0))=TRUE,
100-100*(BD54-MINIFS(BD:BD,$E:$E,$E54))/(MAXIFS(BD:BD,$E:$E,$E54)-MINIFS(BD:BD,$E:$E,$E54)),
100*(BD54-MINIFS(BD:BD,$E:$E,$E54))/(MAXIFS(BD:BD,$E:$E,$E54)-MINIFS(BD:BD,$E:$E,$E54))))</f>
        <v/>
      </c>
      <c r="DT54" s="232" t="str">
        <f t="array" ref="DT54">IF(BE54="","",
IF(INDEX(Settings!$H:$H,MATCH(DT$1,Settings!$G:$G,0))=TRUE,
100-100*(BE54-MINIFS(BE:BE,$E:$E,$E54))/(MAXIFS(BE:BE,$E:$E,$E54)-MINIFS(BE:BE,$E:$E,$E54)),
100*(BE54-MINIFS(BE:BE,$E:$E,$E54))/(MAXIFS(BE:BE,$E:$E,$E54)-MINIFS(BE:BE,$E:$E,$E54))))</f>
        <v/>
      </c>
      <c r="DU54" s="232" t="str">
        <f t="array" ref="DU54">IF(BF54="","",
IF(INDEX(Settings!$H:$H,MATCH(DU$1,Settings!$G:$G,0))=TRUE,
100-100*(BF54-MINIFS(BF:BF,$E:$E,$E54))/(MAXIFS(BF:BF,$E:$E,$E54)-MINIFS(BF:BF,$E:$E,$E54)),
100*(BF54-MINIFS(BF:BF,$E:$E,$E54))/(MAXIFS(BF:BF,$E:$E,$E54)-MINIFS(BF:BF,$E:$E,$E54))))</f>
        <v/>
      </c>
      <c r="DV54" s="232" t="str">
        <f t="array" ref="DV54">IF(BG54="","",
IF(INDEX(Settings!$H:$H,MATCH(DV$1,Settings!$G:$G,0))=TRUE,
100-100*(BG54-MINIFS(BG:BG,$E:$E,$E54))/(MAXIFS(BG:BG,$E:$E,$E54)-MINIFS(BG:BG,$E:$E,$E54)),
100*(BG54-MINIFS(BG:BG,$E:$E,$E54))/(MAXIFS(BG:BG,$E:$E,$E54)-MINIFS(BG:BG,$E:$E,$E54))))</f>
        <v/>
      </c>
      <c r="DW54" s="232" t="str">
        <f t="array" ref="DW54">IF(BH54="","",
IF(INDEX(Settings!$H:$H,MATCH(DW$1,Settings!$G:$G,0))=TRUE,
100-100*(BH54-MINIFS(BH:BH,$E:$E,$E54))/(MAXIFS(BH:BH,$E:$E,$E54)-MINIFS(BH:BH,$E:$E,$E54)),
100*(BH54-MINIFS(BH:BH,$E:$E,$E54))/(MAXIFS(BH:BH,$E:$E,$E54)-MINIFS(BH:BH,$E:$E,$E54))))</f>
        <v/>
      </c>
      <c r="DX54" s="232" t="str">
        <f t="array" ref="DX54">IF(BI54="","",
IF(INDEX(Settings!$H:$H,MATCH(DX$1,Settings!$G:$G,0))=TRUE,
100-100*(BI54-MINIFS(BI:BI,$E:$E,$E54))/(MAXIFS(BI:BI,$E:$E,$E54)-MINIFS(BI:BI,$E:$E,$E54)),
100*(BI54-MINIFS(BI:BI,$E:$E,$E54))/(MAXIFS(BI:BI,$E:$E,$E54)-MINIFS(BI:BI,$E:$E,$E54))))</f>
        <v/>
      </c>
      <c r="DY54" s="232" t="str">
        <f t="array" ref="DY54">IF(BJ54="","",
IF(INDEX(Settings!$H:$H,MATCH(DY$1,Settings!$G:$G,0))=TRUE,
100-100*(BJ54-MINIFS(BJ:BJ,$E:$E,$E54))/(MAXIFS(BJ:BJ,$E:$E,$E54)-MINIFS(BJ:BJ,$E:$E,$E54)),
100*(BJ54-MINIFS(BJ:BJ,$E:$E,$E54))/(MAXIFS(BJ:BJ,$E:$E,$E54)-MINIFS(BJ:BJ,$E:$E,$E54))))</f>
        <v/>
      </c>
      <c r="DZ54" s="234"/>
      <c r="EA54" s="234"/>
      <c r="EB54" s="234" t="str">
        <f t="shared" si="8"/>
        <v/>
      </c>
      <c r="EC54" s="234" t="str">
        <f t="shared" si="9"/>
        <v/>
      </c>
      <c r="ED54" s="234" t="str">
        <f t="shared" si="10"/>
        <v/>
      </c>
      <c r="EE54" s="234" t="str">
        <f t="shared" si="11"/>
        <v/>
      </c>
      <c r="EF54" s="234" t="str">
        <f t="shared" si="12"/>
        <v/>
      </c>
      <c r="EG54" s="234" t="str">
        <f t="shared" si="13"/>
        <v/>
      </c>
      <c r="EH54" s="234"/>
      <c r="EI54" s="234"/>
      <c r="EJ54" s="234"/>
      <c r="EK54" s="234"/>
      <c r="EL54" s="234"/>
      <c r="EM54" s="234"/>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3" t="str">
        <f t="shared" si="14"/>
        <v/>
      </c>
      <c r="N55" s="49"/>
      <c r="O55" s="49"/>
      <c r="P55" s="49"/>
      <c r="Q55" s="49"/>
      <c r="R55" s="49"/>
      <c r="S55" s="222" t="str">
        <f>IFERROR(VLOOKUP(AF55, 'YOYO IR Scores'!A:C, 3, FALSE), "")
</f>
        <v/>
      </c>
      <c r="T55" s="49"/>
      <c r="U55" s="49"/>
      <c r="V55" s="49"/>
      <c r="W55" s="49"/>
      <c r="X55" s="224" t="str">
        <f t="shared" si="4"/>
        <v/>
      </c>
      <c r="Y55" s="225" t="str">
        <f t="shared" si="5"/>
        <v/>
      </c>
      <c r="Z55" s="225" t="str">
        <f t="shared" si="6"/>
        <v/>
      </c>
      <c r="AA55" s="224" t="str">
        <f t="shared" si="7"/>
        <v/>
      </c>
      <c r="AB55" s="223"/>
      <c r="AC55" s="223"/>
      <c r="AD55" s="223"/>
      <c r="AE55" s="223" t="str">
        <f>IFERROR(VLOOKUP(AF55, 'YOYO IR Scores'!A:C, 2, FALSE), "")</f>
        <v/>
      </c>
      <c r="AF55" s="223"/>
      <c r="AG55" s="223"/>
      <c r="AH55" s="223"/>
      <c r="AI55" s="223"/>
      <c r="AJ55" s="223"/>
      <c r="AK55" s="223"/>
      <c r="AL55" s="223"/>
      <c r="AM55" s="223"/>
      <c r="AN55" s="223"/>
      <c r="AO55" s="223"/>
      <c r="AP55" s="223"/>
      <c r="AQ55" s="223"/>
      <c r="AR55" s="223"/>
      <c r="AS55" s="223"/>
      <c r="AT55" s="223"/>
      <c r="AU55" s="223"/>
      <c r="AV55" s="223"/>
      <c r="AW55" s="223"/>
      <c r="AX55" s="223"/>
      <c r="AY55" s="223"/>
      <c r="AZ55" s="223"/>
      <c r="BA55" s="223"/>
      <c r="BB55" s="223"/>
      <c r="BC55" s="223"/>
      <c r="BD55" s="223"/>
      <c r="BE55" s="223"/>
      <c r="BF55" s="223"/>
      <c r="BG55" s="223"/>
      <c r="BH55" s="223"/>
      <c r="BI55" s="223"/>
      <c r="BJ55" s="223"/>
      <c r="BK55" s="223" t="str">
        <f t="array" ref="BK55">IF(J55="","",
IF(INDEX(Settings!$H:$H,MATCH(BY$1,Settings!$G:$G,0))=TRUE,
100-100*(J55-MIN(J:J))/(MAX(J:J)-MIN(J:J)),
100*(J55-MIN(J:J))/(MAX(J:J)-MIN(J:J))))</f>
        <v/>
      </c>
      <c r="BL55" s="223" t="str">
        <f t="array" ref="BL55">IF(J55="","",
IF(INDEX(Settings!$H:$H,MATCH(BY$1,Settings!$G:$G,0))=TRUE,
100-100*(J55-MINIFS(J:J,$E:$E,$E55))/(MAXIFS(J:J,$E:$E,$E55)-MINIFS(J:J,$E:$E,$E55)),
100*(J55-MINIFS(J:J,$E:$E,$E55))/(MAXIFS(J:J,$E:$E,$E55)-MINIFS(J:J,$E:$E,$E55))))</f>
        <v/>
      </c>
      <c r="BM55" s="223"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4" t="str">
        <f t="array" ref="BQ55">IF(J55="","",
IF(INDEX(Settings!$H:$H,MATCH(BY$1,Settings!$G:$G,0))=TRUE,
-1*(J55-AVERAGE(J:J))/STDEV(J:J),
(J55-AVERAGE(J:J))/STDEV(J:J)))</f>
        <v/>
      </c>
      <c r="BR55" s="224" t="str">
        <f>IFERROR(__xludf.DUMMYFUNCTION("IF(J55="""","""",
IF(INDEX(Settings!$H:$H,MATCH(BY$1,Settings!$G:$G,0))=TRUE,
-1*(J55-AVERAGEIFS(J:J,$E:$E,$E55))/STDEV(FILTER(J:J,$E:$E=$E55)),
(J55-AVERAGEIFS(J:J,$E:$E,$E55))/STDEV(FILTER(J:J,$E:$E=$E55))))"),"")</f>
        <v/>
      </c>
      <c r="BS55" s="224"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3" t="str">
        <f t="array" ref="BY55">IF(J55="","",
IF(INDEX(Settings!$H:$H,MATCH(BY$1,Settings!$G:$G,0))=TRUE,
100-100*(J55-MINIFS(J:J,$E:$E,$E55))/(MAXIFS(J:J,$E:$E,$E55)-MINIFS(J:J,$E:$E,$E55)),
100*(J55-MINIFS(J:J,$E:$E,$E55))/(MAXIFS(J:J,$E:$E,$E55)-MINIFS(J:J,$E:$E,$E55))))</f>
        <v/>
      </c>
      <c r="BZ55" s="223" t="str">
        <f t="array" ref="BZ55">IF(K55="","",
IF(INDEX(Settings!$H:$H,MATCH(BZ$1,Settings!$G:$G,0))=TRUE,
100-100*(K55-MINIFS(K:K,$E:$E,$E55))/(MAXIFS(K:K,$E:$E,$E55)-MINIFS(K:K,$E:$E,$E55)),
100*(K55-MINIFS(K:K,$E:$E,$E55))/(MAXIFS(K:K,$E:$E,$E55)-MINIFS(K:K,$E:$E,$E55))))</f>
        <v/>
      </c>
      <c r="CA55" s="223" t="str">
        <f t="array" ref="CA55">IF(L55="","",
IF(INDEX(Settings!$H:$H,MATCH(CA$1,Settings!$G:$G,0))=TRUE,
100-100*(L55-MINIFS(L:L,$E:$E,$E55))/(MAXIFS(L:L,$E:$E,$E55)-MINIFS(L:L,$E:$E,$E55)),
100*(L55-MINIFS(L:L,$E:$E,$E55))/(MAXIFS(L:L,$E:$E,$E55)-MINIFS(L:L,$E:$E,$E55))))</f>
        <v/>
      </c>
      <c r="CB55" s="223" t="str">
        <f t="array" ref="CB55">IF(M55="","",
IF(INDEX(Settings!$H:$H,MATCH(CB$1,Settings!$G:$G,0))=TRUE,
100-100*(M55-MINIFS(M:M,$E:$E,$E55))/(MAXIFS(M:M,$E:$E,$E55)-MINIFS(M:M,$E:$E,$E55)),
100*(M55-MINIFS(M:M,$E:$E,$E55))/(MAXIFS(M:M,$E:$E,$E55)-MINIFS(M:M,$E:$E,$E55))))</f>
        <v/>
      </c>
      <c r="CC55" s="223" t="str">
        <f t="array" ref="CC55">IF(N55="","",
IF(INDEX(Settings!$H:$H,MATCH(CC$1,Settings!$G:$G,0))=TRUE,
100-100*(N55-MINIFS(N:N,$E:$E,$E55))/(MAXIFS(N:N,$E:$E,$E55)-MINIFS(N:N,$E:$E,$E55)),
100*(N55-MINIFS(N:N,$E:$E,$E55))/(MAXIFS(N:N,$E:$E,$E55)-MINIFS(N:N,$E:$E,$E55))))</f>
        <v/>
      </c>
      <c r="CD55" s="223" t="str">
        <f t="array" ref="CD55">IF(O55="","",
IF(INDEX(Settings!$H:$H,MATCH(CD$1,Settings!$G:$G,0))=TRUE,
100-100*(O55-MINIFS(O:O,$E:$E,$E55))/(MAXIFS(O:O,$E:$E,$E55)-MINIFS(O:O,$E:$E,$E55)),
100*(O55-MINIFS(O:O,$E:$E,$E55))/(MAXIFS(O:O,$E:$E,$E55)-MINIFS(O:O,$E:$E,$E55))))</f>
        <v/>
      </c>
      <c r="CE55" s="223" t="str">
        <f t="array" ref="CE55">IF(P55="","",
IF(INDEX(Settings!$H:$H,MATCH(CE$1,Settings!$G:$G,0))=TRUE,
100-100*(P55-MINIFS(P:P,$E:$E,$E55))/(MAXIFS(P:P,$E:$E,$E55)-MINIFS(P:P,$E:$E,$E55)),
100*(P55-MINIFS(P:P,$E:$E,$E55))/(MAXIFS(P:P,$E:$E,$E55)-MINIFS(P:P,$E:$E,$E55))))</f>
        <v/>
      </c>
      <c r="CF55" s="223" t="str">
        <f t="array" ref="CF55">IF(Q55="","",
IF(INDEX(Settings!$H:$H,MATCH(CF$1,Settings!$G:$G,0))=TRUE,
100-100*(Q55-MINIFS(Q:Q,$E:$E,$E55))/(MAXIFS(Q:Q,$E:$E,$E55)-MINIFS(Q:Q,$E:$E,$E55)),
100*(Q55-MINIFS(Q:Q,$E:$E,$E55))/(MAXIFS(Q:Q,$E:$E,$E55)-MINIFS(Q:Q,$E:$E,$E55))))</f>
        <v/>
      </c>
      <c r="CG55" s="223" t="str">
        <f t="array" ref="CG55">IF(R55="","",
IF(INDEX(Settings!$H:$H,MATCH(CG$1,Settings!$G:$G,0))=TRUE,
100-100*(R55-MINIFS(R:R,$E:$E,$E55))/(MAXIFS(R:R,$E:$E,$E55)-MINIFS(R:R,$E:$E,$E55)),
100*(R55-MINIFS(R:R,$E:$E,$E55))/(MAXIFS(R:R,$E:$E,$E55)-MINIFS(R:R,$E:$E,$E55))))</f>
        <v/>
      </c>
      <c r="CH55" s="223" t="str">
        <f t="array" ref="CH55">IF(S55="","",
IF(INDEX(Settings!$H:$H,MATCH(CH$1,Settings!$G:$G,0))=TRUE,
100-100*(S55-MINIFS(S:S,$E:$E,$E55))/(MAXIFS(S:S,$E:$E,$E55)-MINIFS(S:S,$E:$E,$E55)),
100*(S55-MINIFS(S:S,$E:$E,$E55))/(MAXIFS(S:S,$E:$E,$E55)-MINIFS(S:S,$E:$E,$E55))))</f>
        <v/>
      </c>
      <c r="CI55" s="223" t="str">
        <f t="array" ref="CI55">IF(T55="","",
IF(INDEX(Settings!$H:$H,MATCH(CI$1,Settings!$G:$G,0))=TRUE,
100-100*(T55-MINIFS(T:T,$E:$E,$E55))/(MAXIFS(T:T,$E:$E,$E55)-MINIFS(T:T,$E:$E,$E55)),
100*(T55-MINIFS(T:T,$E:$E,$E55))/(MAXIFS(T:T,$E:$E,$E55)-MINIFS(T:T,$E:$E,$E55))))</f>
        <v/>
      </c>
      <c r="CJ55" s="223" t="str">
        <f t="array" ref="CJ55">IF(U55="","",
IF(INDEX(Settings!$H:$H,MATCH(CJ$1,Settings!$G:$G,0))=TRUE,
100-100*(U55-MINIFS(U:U,$E:$E,$E55))/(MAXIFS(U:U,$E:$E,$E55)-MINIFS(U:U,$E:$E,$E55)),
100*(U55-MINIFS(U:U,$E:$E,$E55))/(MAXIFS(U:U,$E:$E,$E55)-MINIFS(U:U,$E:$E,$E55))))</f>
        <v/>
      </c>
      <c r="CK55" s="223" t="str">
        <f t="array" ref="CK55">IF(V55="","",
IF(INDEX(Settings!$H:$H,MATCH(CK$1,Settings!$G:$G,0))=TRUE,
100-100*(V55-MINIFS(V:V,$E:$E,$E55))/(MAXIFS(V:V,$E:$E,$E55)-MINIFS(V:V,$E:$E,$E55)),
100*(V55-MINIFS(V:V,$E:$E,$E55))/(MAXIFS(V:V,$E:$E,$E55)-MINIFS(V:V,$E:$E,$E55))))</f>
        <v/>
      </c>
      <c r="CL55" s="223" t="str">
        <f t="array" ref="CL55">IF(W55="","",
IF(INDEX(Settings!$H:$H,MATCH(CL$1,Settings!$G:$G,0))=TRUE,
100-100*(W55-MINIFS(W:W,$E:$E,$E55))/(MAXIFS(W:W,$E:$E,$E55)-MINIFS(W:W,$E:$E,$E55)),
100*(W55-MINIFS(W:W,$E:$E,$E55))/(MAXIFS(W:W,$E:$E,$E55)-MINIFS(W:W,$E:$E,$E55))))</f>
        <v/>
      </c>
      <c r="CM55" s="223" t="str">
        <f t="array" ref="CM55">IF(X55="","",
IF(INDEX(Settings!$H:$H,MATCH(CM$1,Settings!$G:$G,0))=TRUE,
100-100*(X55-MINIFS(X:X,$E:$E,$E55))/(MAXIFS(X:X,$E:$E,$E55)-MINIFS(X:X,$E:$E,$E55)),
100*(X55-MINIFS(X:X,$E:$E,$E55))/(MAXIFS(X:X,$E:$E,$E55)-MINIFS(X:X,$E:$E,$E55))))</f>
        <v/>
      </c>
      <c r="CN55" s="223" t="str">
        <f t="array" ref="CN55">IF(Y55="","",
IF(INDEX(Settings!$H:$H,MATCH(CN$1,Settings!$G:$G,0))=TRUE,
100-100*(Y55-MINIFS(Y:Y,$E:$E,$E55))/(MAXIFS(Y:Y,$E:$E,$E55)-MINIFS(Y:Y,$E:$E,$E55)),
100*(Y55-MINIFS(Y:Y,$E:$E,$E55))/(MAXIFS(Y:Y,$E:$E,$E55)-MINIFS(Y:Y,$E:$E,$E55))))</f>
        <v/>
      </c>
      <c r="CO55" s="223" t="str">
        <f t="array" ref="CO55">IF(Z55="","",
IF(INDEX(Settings!$H:$H,MATCH(CO$1,Settings!$G:$G,0))=TRUE,
100-100*(Z55-MINIFS(Z:Z,$E:$E,$E55))/(MAXIFS(Z:Z,$E:$E,$E55)-MINIFS(Z:Z,$E:$E,$E55)),
100*(Z55-MINIFS(Z:Z,$E:$E,$E55))/(MAXIFS(Z:Z,$E:$E,$E55)-MINIFS(Z:Z,$E:$E,$E55))))</f>
        <v/>
      </c>
      <c r="CP55" s="223" t="str">
        <f t="array" ref="CP55">IF(AA55="","",
IF(INDEX(Settings!$H:$H,MATCH(CP$1,Settings!$G:$G,0))=TRUE,
100-100*(AA55-MINIFS(AA:AA,$E:$E,$E55))/(MAXIFS(AA:AA,$E:$E,$E55)-MINIFS(AA:AA,$E:$E,$E55)),
100*(AA55-MINIFS(AA:AA,$E:$E,$E55))/(MAXIFS(AA:AA,$E:$E,$E55)-MINIFS(AA:AA,$E:$E,$E55))))</f>
        <v/>
      </c>
      <c r="CQ55" s="223" t="str">
        <f t="array" ref="CQ55">IF(AB55="","",
IF(INDEX(Settings!$H:$H,MATCH(CQ$1,Settings!$G:$G,0))=TRUE,
100-100*(AB55-MINIFS(AB:AB,$E:$E,$E55))/(MAXIFS(AB:AB,$E:$E,$E55)-MINIFS(AB:AB,$E:$E,$E55)),
100*(AB55-MINIFS(AB:AB,$E:$E,$E55))/(MAXIFS(AB:AB,$E:$E,$E55)-MINIFS(AB:AB,$E:$E,$E55))))</f>
        <v/>
      </c>
      <c r="CR55" s="223" t="str">
        <f t="array" ref="CR55">IF(AC55="","",
IF(INDEX(Settings!$H:$H,MATCH(CR$1,Settings!$G:$G,0))=TRUE,
100-100*(AC55-MINIFS(AC:AC,$E:$E,$E55))/(MAXIFS(AC:AC,$E:$E,$E55)-MINIFS(AC:AC,$E:$E,$E55)),
100*(AC55-MINIFS(AC:AC,$E:$E,$E55))/(MAXIFS(AC:AC,$E:$E,$E55)-MINIFS(AC:AC,$E:$E,$E55))))</f>
        <v/>
      </c>
      <c r="CS55" s="223" t="str">
        <f t="array" ref="CS55">IF(AD55="","",
IF(INDEX(Settings!$H:$H,MATCH(CS$1,Settings!$G:$G,0))=TRUE,
100-100*(AD55-MINIFS(AD:AD,$E:$E,$E55))/(MAXIFS(AD:AD,$E:$E,$E55)-MINIFS(AD:AD,$E:$E,$E55)),
100*(AD55-MINIFS(AD:AD,$E:$E,$E55))/(MAXIFS(AD:AD,$E:$E,$E55)-MINIFS(AD:AD,$E:$E,$E55))))</f>
        <v/>
      </c>
      <c r="CT55" s="223" t="str">
        <f t="array" ref="CT55">IF(AE55="","",
IF(INDEX(Settings!$H:$H,MATCH(CT$1,Settings!$G:$G,0))=TRUE,
100-100*(AE55-MINIFS(AE:AE,$E:$E,$E55))/(MAXIFS(AE:AE,$E:$E,$E55)-MINIFS(AE:AE,$E:$E,$E55)),
100*(AE55-MINIFS(AE:AE,$E:$E,$E55))/(MAXIFS(AE:AE,$E:$E,$E55)-MINIFS(AE:AE,$E:$E,$E55))))</f>
        <v/>
      </c>
      <c r="CU55" s="223" t="str">
        <f t="array" ref="CU55">IF(AF55="","",
IF(INDEX(Settings!$H:$H,MATCH(CU$1,Settings!$G:$G,0))=TRUE,
100-100*(AF55-MINIFS(AF:AF,$E:$E,$E55))/(MAXIFS(AF:AF,$E:$E,$E55)-MINIFS(AF:AF,$E:$E,$E55)),
100*(AF55-MINIFS(AF:AF,$E:$E,$E55))/(MAXIFS(AF:AF,$E:$E,$E55)-MINIFS(AF:AF,$E:$E,$E55))))</f>
        <v/>
      </c>
      <c r="CV55" s="223" t="str">
        <f t="array" ref="CV55">IF(AG55="","",
IF(INDEX(Settings!$H:$H,MATCH(CV$1,Settings!$G:$G,0))=TRUE,
100-100*(AG55-MINIFS(AG:AG,$E:$E,$E55))/(MAXIFS(AG:AG,$E:$E,$E55)-MINIFS(AG:AG,$E:$E,$E55)),
100*(AG55-MINIFS(AG:AG,$E:$E,$E55))/(MAXIFS(AG:AG,$E:$E,$E55)-MINIFS(AG:AG,$E:$E,$E55))))</f>
        <v/>
      </c>
      <c r="CW55" s="223" t="str">
        <f t="array" ref="CW55">IF(AH55="","",
IF(INDEX(Settings!$H:$H,MATCH(CW$1,Settings!$G:$G,0))=TRUE,
100-100*(AH55-MINIFS(AH:AH,$E:$E,$E55))/(MAXIFS(AH:AH,$E:$E,$E55)-MINIFS(AH:AH,$E:$E,$E55)),
100*(AH55-MINIFS(AH:AH,$E:$E,$E55))/(MAXIFS(AH:AH,$E:$E,$E55)-MINIFS(AH:AH,$E:$E,$E55))))</f>
        <v/>
      </c>
      <c r="CX55" s="223" t="str">
        <f t="array" ref="CX55">IF(AI55="","",
IF(INDEX(Settings!$H:$H,MATCH(CX$1,Settings!$G:$G,0))=TRUE,
100-100*(AI55-MINIFS(AI:AI,$E:$E,$E55))/(MAXIFS(AI:AI,$E:$E,$E55)-MINIFS(AI:AI,$E:$E,$E55)),
100*(AI55-MINIFS(AI:AI,$E:$E,$E55))/(MAXIFS(AI:AI,$E:$E,$E55)-MINIFS(AI:AI,$E:$E,$E55))))</f>
        <v/>
      </c>
      <c r="CY55" s="223" t="str">
        <f t="array" ref="CY55">IF(AJ55="","",
IF(INDEX(Settings!$H:$H,MATCH(CY$1,Settings!$G:$G,0))=TRUE,
100-100*(AJ55-MINIFS(AJ:AJ,$E:$E,$E55))/(MAXIFS(AJ:AJ,$E:$E,$E55)-MINIFS(AJ:AJ,$E:$E,$E55)),
100*(AJ55-MINIFS(AJ:AJ,$E:$E,$E55))/(MAXIFS(AJ:AJ,$E:$E,$E55)-MINIFS(AJ:AJ,$E:$E,$E55))))</f>
        <v/>
      </c>
      <c r="CZ55" s="223" t="str">
        <f t="array" ref="CZ55">IF(AK55="","",
IF(INDEX(Settings!$H:$H,MATCH(CZ$1,Settings!$G:$G,0))=TRUE,
100-100*(AK55-MINIFS(AK:AK,$E:$E,$E55))/(MAXIFS(AK:AK,$E:$E,$E55)-MINIFS(AK:AK,$E:$E,$E55)),
100*(AK55-MINIFS(AK:AK,$E:$E,$E55))/(MAXIFS(AK:AK,$E:$E,$E55)-MINIFS(AK:AK,$E:$E,$E55))))</f>
        <v/>
      </c>
      <c r="DA55" s="223" t="str">
        <f t="array" ref="DA55">IF(AL55="","",
IF(INDEX(Settings!$H:$H,MATCH(DA$1,Settings!$G:$G,0))=TRUE,
100-100*(AL55-MINIFS(AL:AL,$E:$E,$E55))/(MAXIFS(AL:AL,$E:$E,$E55)-MINIFS(AL:AL,$E:$E,$E55)),
100*(AL55-MINIFS(AL:AL,$E:$E,$E55))/(MAXIFS(AL:AL,$E:$E,$E55)-MINIFS(AL:AL,$E:$E,$E55))))</f>
        <v/>
      </c>
      <c r="DB55" s="223" t="str">
        <f t="array" ref="DB55">IF(AM55="","",
IF(INDEX(Settings!$H:$H,MATCH(DB$1,Settings!$G:$G,0))=TRUE,
100-100*(AM55-MINIFS(AM:AM,$E:$E,$E55))/(MAXIFS(AM:AM,$E:$E,$E55)-MINIFS(AM:AM,$E:$E,$E55)),
100*(AM55-MINIFS(AM:AM,$E:$E,$E55))/(MAXIFS(AM:AM,$E:$E,$E55)-MINIFS(AM:AM,$E:$E,$E55))))</f>
        <v/>
      </c>
      <c r="DC55" s="223" t="str">
        <f t="array" ref="DC55">IF(AN55="","",
IF(INDEX(Settings!$H:$H,MATCH(DC$1,Settings!$G:$G,0))=TRUE,
100-100*(AN55-MINIFS(AN:AN,$E:$E,$E55))/(MAXIFS(AN:AN,$E:$E,$E55)-MINIFS(AN:AN,$E:$E,$E55)),
100*(AN55-MINIFS(AN:AN,$E:$E,$E55))/(MAXIFS(AN:AN,$E:$E,$E55)-MINIFS(AN:AN,$E:$E,$E55))))</f>
        <v/>
      </c>
      <c r="DD55" s="223" t="str">
        <f t="array" ref="DD55">IF(AO55="","",
IF(INDEX(Settings!$H:$H,MATCH(DD$1,Settings!$G:$G,0))=TRUE,
100-100*(AO55-MINIFS(AO:AO,$E:$E,$E55))/(MAXIFS(AO:AO,$E:$E,$E55)-MINIFS(AO:AO,$E:$E,$E55)),
100*(AO55-MINIFS(AO:AO,$E:$E,$E55))/(MAXIFS(AO:AO,$E:$E,$E55)-MINIFS(AO:AO,$E:$E,$E55))))</f>
        <v/>
      </c>
      <c r="DE55" s="223" t="str">
        <f t="array" ref="DE55">IF(AP55="","",
IF(INDEX(Settings!$H:$H,MATCH(DE$1,Settings!$G:$G,0))=TRUE,
100-100*(AP55-MINIFS(AP:AP,$E:$E,$E55))/(MAXIFS(AP:AP,$E:$E,$E55)-MINIFS(AP:AP,$E:$E,$E55)),
100*(AP55-MINIFS(AP:AP,$E:$E,$E55))/(MAXIFS(AP:AP,$E:$E,$E55)-MINIFS(AP:AP,$E:$E,$E55))))</f>
        <v/>
      </c>
      <c r="DF55" s="223" t="str">
        <f t="array" ref="DF55">IF(AQ55="","",
IF(INDEX(Settings!$H:$H,MATCH(DF$1,Settings!$G:$G,0))=TRUE,
100-100*(AQ55-MINIFS(AQ:AQ,$E:$E,$E55))/(MAXIFS(AQ:AQ,$E:$E,$E55)-MINIFS(AQ:AQ,$E:$E,$E55)),
100*(AQ55-MINIFS(AQ:AQ,$E:$E,$E55))/(MAXIFS(AQ:AQ,$E:$E,$E55)-MINIFS(AQ:AQ,$E:$E,$E55))))</f>
        <v/>
      </c>
      <c r="DG55" s="223" t="str">
        <f t="array" ref="DG55">IF(AR55="","",
IF(INDEX(Settings!$H:$H,MATCH(DG$1,Settings!$G:$G,0))=TRUE,
100-100*(AR55-MINIFS(AR:AR,$E:$E,$E55))/(MAXIFS(AR:AR,$E:$E,$E55)-MINIFS(AR:AR,$E:$E,$E55)),
100*(AR55-MINIFS(AR:AR,$E:$E,$E55))/(MAXIFS(AR:AR,$E:$E,$E55)-MINIFS(AR:AR,$E:$E,$E55))))</f>
        <v/>
      </c>
      <c r="DH55" s="223" t="str">
        <f t="array" ref="DH55">IF(AS55="","",
IF(INDEX(Settings!$H:$H,MATCH(DH$1,Settings!$G:$G,0))=TRUE,
100-100*(AS55-MINIFS(AS:AS,$E:$E,$E55))/(MAXIFS(AS:AS,$E:$E,$E55)-MINIFS(AS:AS,$E:$E,$E55)),
100*(AS55-MINIFS(AS:AS,$E:$E,$E55))/(MAXIFS(AS:AS,$E:$E,$E55)-MINIFS(AS:AS,$E:$E,$E55))))</f>
        <v/>
      </c>
      <c r="DI55" s="223" t="str">
        <f t="array" ref="DI55">IF(AT55="","",
IF(INDEX(Settings!$H:$H,MATCH(DI$1,Settings!$G:$G,0))=TRUE,
100-100*(AT55-MINIFS(AT:AT,$E:$E,$E55))/(MAXIFS(AT:AT,$E:$E,$E55)-MINIFS(AT:AT,$E:$E,$E55)),
100*(AT55-MINIFS(AT:AT,$E:$E,$E55))/(MAXIFS(AT:AT,$E:$E,$E55)-MINIFS(AT:AT,$E:$E,$E55))))</f>
        <v/>
      </c>
      <c r="DJ55" s="223" t="str">
        <f t="array" ref="DJ55">IF(AU55="","",
IF(INDEX(Settings!$H:$H,MATCH(DJ$1,Settings!$G:$G,0))=TRUE,
100-100*(AU55-MINIFS(AU:AU,$E:$E,$E55))/(MAXIFS(AU:AU,$E:$E,$E55)-MINIFS(AU:AU,$E:$E,$E55)),
100*(AU55-MINIFS(AU:AU,$E:$E,$E55))/(MAXIFS(AU:AU,$E:$E,$E55)-MINIFS(AU:AU,$E:$E,$E55))))</f>
        <v/>
      </c>
      <c r="DK55" s="223" t="str">
        <f t="array" ref="DK55">IF(AV55="","",
IF(INDEX(Settings!$H:$H,MATCH(DK$1,Settings!$G:$G,0))=TRUE,
100-100*(AV55-MINIFS(AV:AV,$E:$E,$E55))/(MAXIFS(AV:AV,$E:$E,$E55)-MINIFS(AV:AV,$E:$E,$E55)),
100*(AV55-MINIFS(AV:AV,$E:$E,$E55))/(MAXIFS(AV:AV,$E:$E,$E55)-MINIFS(AV:AV,$E:$E,$E55))))</f>
        <v/>
      </c>
      <c r="DL55" s="223" t="str">
        <f t="array" ref="DL55">IF(AW55="","",
IF(INDEX(Settings!$H:$H,MATCH(DL$1,Settings!$G:$G,0))=TRUE,
100-100*(AW55-MINIFS(AW:AW,$E:$E,$E55))/(MAXIFS(AW:AW,$E:$E,$E55)-MINIFS(AW:AW,$E:$E,$E55)),
100*(AW55-MINIFS(AW:AW,$E:$E,$E55))/(MAXIFS(AW:AW,$E:$E,$E55)-MINIFS(AW:AW,$E:$E,$E55))))</f>
        <v/>
      </c>
      <c r="DM55" s="223" t="str">
        <f t="array" ref="DM55">IF(AX55="","",
IF(INDEX(Settings!$H:$H,MATCH(DM$1,Settings!$G:$G,0))=TRUE,
100-100*(AX55-MINIFS(AX:AX,$E:$E,$E55))/(MAXIFS(AX:AX,$E:$E,$E55)-MINIFS(AX:AX,$E:$E,$E55)),
100*(AX55-MINIFS(AX:AX,$E:$E,$E55))/(MAXIFS(AX:AX,$E:$E,$E55)-MINIFS(AX:AX,$E:$E,$E55))))</f>
        <v/>
      </c>
      <c r="DN55" s="223" t="str">
        <f t="array" ref="DN55">IF(AY55="","",
IF(INDEX(Settings!$H:$H,MATCH(DN$1,Settings!$G:$G,0))=TRUE,
100-100*(AY55-MINIFS(AY:AY,$E:$E,$E55))/(MAXIFS(AY:AY,$E:$E,$E55)-MINIFS(AY:AY,$E:$E,$E55)),
100*(AY55-MINIFS(AY:AY,$E:$E,$E55))/(MAXIFS(AY:AY,$E:$E,$E55)-MINIFS(AY:AY,$E:$E,$E55))))</f>
        <v/>
      </c>
      <c r="DO55" s="223" t="str">
        <f t="array" ref="DO55">IF(AZ55="","",
IF(INDEX(Settings!$H:$H,MATCH(DO$1,Settings!$G:$G,0))=TRUE,
100-100*(AZ55-MINIFS(AZ:AZ,$E:$E,$E55))/(MAXIFS(AZ:AZ,$E:$E,$E55)-MINIFS(AZ:AZ,$E:$E,$E55)),
100*(AZ55-MINIFS(AZ:AZ,$E:$E,$E55))/(MAXIFS(AZ:AZ,$E:$E,$E55)-MINIFS(AZ:AZ,$E:$E,$E55))))</f>
        <v/>
      </c>
      <c r="DP55" s="223" t="str">
        <f t="array" ref="DP55">IF(BA55="","",
IF(INDEX(Settings!$H:$H,MATCH(DP$1,Settings!$G:$G,0))=TRUE,
100-100*(BA55-MINIFS(BA:BA,$E:$E,$E55))/(MAXIFS(BA:BA,$E:$E,$E55)-MINIFS(BA:BA,$E:$E,$E55)),
100*(BA55-MINIFS(BA:BA,$E:$E,$E55))/(MAXIFS(BA:BA,$E:$E,$E55)-MINIFS(BA:BA,$E:$E,$E55))))</f>
        <v/>
      </c>
      <c r="DQ55" s="223" t="str">
        <f t="array" ref="DQ55">IF(BB55="","",
IF(INDEX(Settings!$H:$H,MATCH(DQ$1,Settings!$G:$G,0))=TRUE,
100-100*(BB55-MINIFS(BB:BB,$E:$E,$E55))/(MAXIFS(BB:BB,$E:$E,$E55)-MINIFS(BB:BB,$E:$E,$E55)),
100*(BB55-MINIFS(BB:BB,$E:$E,$E55))/(MAXIFS(BB:BB,$E:$E,$E55)-MINIFS(BB:BB,$E:$E,$E55))))</f>
        <v/>
      </c>
      <c r="DR55" s="223" t="str">
        <f t="array" ref="DR55">IF(BC55="","",
IF(INDEX(Settings!$H:$H,MATCH(DR$1,Settings!$G:$G,0))=TRUE,
100-100*(BC55-MINIFS(BC:BC,$E:$E,$E55))/(MAXIFS(BC:BC,$E:$E,$E55)-MINIFS(BC:BC,$E:$E,$E55)),
100*(BC55-MINIFS(BC:BC,$E:$E,$E55))/(MAXIFS(BC:BC,$E:$E,$E55)-MINIFS(BC:BC,$E:$E,$E55))))</f>
        <v/>
      </c>
      <c r="DS55" s="223" t="str">
        <f t="array" ref="DS55">IF(BD55="","",
IF(INDEX(Settings!$H:$H,MATCH(DS$1,Settings!$G:$G,0))=TRUE,
100-100*(BD55-MINIFS(BD:BD,$E:$E,$E55))/(MAXIFS(BD:BD,$E:$E,$E55)-MINIFS(BD:BD,$E:$E,$E55)),
100*(BD55-MINIFS(BD:BD,$E:$E,$E55))/(MAXIFS(BD:BD,$E:$E,$E55)-MINIFS(BD:BD,$E:$E,$E55))))</f>
        <v/>
      </c>
      <c r="DT55" s="223" t="str">
        <f t="array" ref="DT55">IF(BE55="","",
IF(INDEX(Settings!$H:$H,MATCH(DT$1,Settings!$G:$G,0))=TRUE,
100-100*(BE55-MINIFS(BE:BE,$E:$E,$E55))/(MAXIFS(BE:BE,$E:$E,$E55)-MINIFS(BE:BE,$E:$E,$E55)),
100*(BE55-MINIFS(BE:BE,$E:$E,$E55))/(MAXIFS(BE:BE,$E:$E,$E55)-MINIFS(BE:BE,$E:$E,$E55))))</f>
        <v/>
      </c>
      <c r="DU55" s="223" t="str">
        <f t="array" ref="DU55">IF(BF55="","",
IF(INDEX(Settings!$H:$H,MATCH(DU$1,Settings!$G:$G,0))=TRUE,
100-100*(BF55-MINIFS(BF:BF,$E:$E,$E55))/(MAXIFS(BF:BF,$E:$E,$E55)-MINIFS(BF:BF,$E:$E,$E55)),
100*(BF55-MINIFS(BF:BF,$E:$E,$E55))/(MAXIFS(BF:BF,$E:$E,$E55)-MINIFS(BF:BF,$E:$E,$E55))))</f>
        <v/>
      </c>
      <c r="DV55" s="223" t="str">
        <f t="array" ref="DV55">IF(BG55="","",
IF(INDEX(Settings!$H:$H,MATCH(DV$1,Settings!$G:$G,0))=TRUE,
100-100*(BG55-MINIFS(BG:BG,$E:$E,$E55))/(MAXIFS(BG:BG,$E:$E,$E55)-MINIFS(BG:BG,$E:$E,$E55)),
100*(BG55-MINIFS(BG:BG,$E:$E,$E55))/(MAXIFS(BG:BG,$E:$E,$E55)-MINIFS(BG:BG,$E:$E,$E55))))</f>
        <v/>
      </c>
      <c r="DW55" s="223" t="str">
        <f t="array" ref="DW55">IF(BH55="","",
IF(INDEX(Settings!$H:$H,MATCH(DW$1,Settings!$G:$G,0))=TRUE,
100-100*(BH55-MINIFS(BH:BH,$E:$E,$E55))/(MAXIFS(BH:BH,$E:$E,$E55)-MINIFS(BH:BH,$E:$E,$E55)),
100*(BH55-MINIFS(BH:BH,$E:$E,$E55))/(MAXIFS(BH:BH,$E:$E,$E55)-MINIFS(BH:BH,$E:$E,$E55))))</f>
        <v/>
      </c>
      <c r="DX55" s="223" t="str">
        <f t="array" ref="DX55">IF(BI55="","",
IF(INDEX(Settings!$H:$H,MATCH(DX$1,Settings!$G:$G,0))=TRUE,
100-100*(BI55-MINIFS(BI:BI,$E:$E,$E55))/(MAXIFS(BI:BI,$E:$E,$E55)-MINIFS(BI:BI,$E:$E,$E55)),
100*(BI55-MINIFS(BI:BI,$E:$E,$E55))/(MAXIFS(BI:BI,$E:$E,$E55)-MINIFS(BI:BI,$E:$E,$E55))))</f>
        <v/>
      </c>
      <c r="DY55" s="223" t="str">
        <f t="array" ref="DY55">IF(BJ55="","",
IF(INDEX(Settings!$H:$H,MATCH(DY$1,Settings!$G:$G,0))=TRUE,
100-100*(BJ55-MINIFS(BJ:BJ,$E:$E,$E55))/(MAXIFS(BJ:BJ,$E:$E,$E55)-MINIFS(BJ:BJ,$E:$E,$E55)),
100*(BJ55-MINIFS(BJ:BJ,$E:$E,$E55))/(MAXIFS(BJ:BJ,$E:$E,$E55)-MINIFS(BJ:BJ,$E:$E,$E55))))</f>
        <v/>
      </c>
      <c r="DZ55" s="225"/>
      <c r="EA55" s="225"/>
      <c r="EB55" s="225" t="str">
        <f t="shared" si="8"/>
        <v/>
      </c>
      <c r="EC55" s="225" t="str">
        <f t="shared" si="9"/>
        <v/>
      </c>
      <c r="ED55" s="225" t="str">
        <f t="shared" si="10"/>
        <v/>
      </c>
      <c r="EE55" s="225" t="str">
        <f t="shared" si="11"/>
        <v/>
      </c>
      <c r="EF55" s="225" t="str">
        <f t="shared" si="12"/>
        <v/>
      </c>
      <c r="EG55" s="225" t="str">
        <f t="shared" si="13"/>
        <v/>
      </c>
      <c r="EH55" s="225"/>
      <c r="EI55" s="225"/>
      <c r="EJ55" s="225"/>
      <c r="EK55" s="225"/>
      <c r="EL55" s="225"/>
      <c r="EM55" s="225"/>
    </row>
    <row r="56">
      <c r="A56" s="231"/>
      <c r="B56" s="231"/>
      <c r="C56" s="231"/>
      <c r="D56" s="231" t="str">
        <f t="array" ref="D56">IFERROR(INDEX(Profiles!$B:$B,MATCH($A56,Profiles!$A:$A,0)),"")</f>
        <v/>
      </c>
      <c r="E56" s="231"/>
      <c r="F56" s="231"/>
      <c r="G56" s="231"/>
      <c r="H56" s="231"/>
      <c r="I56" s="231" t="str">
        <f>IF(A56="","",IF(Settings!$N$3="DATE",F56&amp;": "&amp;TEXT(B56,"M/DD/YY"),F56&amp;": "&amp;H56))</f>
        <v/>
      </c>
      <c r="J56" s="231"/>
      <c r="K56" s="231"/>
      <c r="L56" s="231"/>
      <c r="M56" s="232" t="str">
        <f t="shared" si="14"/>
        <v/>
      </c>
      <c r="N56" s="231"/>
      <c r="O56" s="231"/>
      <c r="P56" s="231"/>
      <c r="Q56" s="231"/>
      <c r="R56" s="231"/>
      <c r="S56" s="230" t="str">
        <f>IFERROR(VLOOKUP(AF56, 'YOYO IR Scores'!A:C, 3, FALSE), "")
</f>
        <v/>
      </c>
      <c r="T56" s="231"/>
      <c r="U56" s="231"/>
      <c r="V56" s="231"/>
      <c r="W56" s="231"/>
      <c r="X56" s="233" t="str">
        <f t="shared" si="4"/>
        <v/>
      </c>
      <c r="Y56" s="234" t="str">
        <f t="shared" si="5"/>
        <v/>
      </c>
      <c r="Z56" s="234" t="str">
        <f t="shared" si="6"/>
        <v/>
      </c>
      <c r="AA56" s="233" t="str">
        <f t="shared" si="7"/>
        <v/>
      </c>
      <c r="AB56" s="232"/>
      <c r="AC56" s="232"/>
      <c r="AD56" s="232"/>
      <c r="AE56" s="232" t="str">
        <f>IFERROR(VLOOKUP(AF56, 'YOYO IR Scores'!A:C, 2, FALSE), "")</f>
        <v/>
      </c>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t="str">
        <f t="array" ref="BK56">IF(J56="","",
IF(INDEX(Settings!$H:$H,MATCH(BY$1,Settings!$G:$G,0))=TRUE,
100-100*(J56-MIN(J:J))/(MAX(J:J)-MIN(J:J)),
100*(J56-MIN(J:J))/(MAX(J:J)-MIN(J:J))))</f>
        <v/>
      </c>
      <c r="BL56" s="232" t="str">
        <f t="array" ref="BL56">IF(J56="","",
IF(INDEX(Settings!$H:$H,MATCH(BY$1,Settings!$G:$G,0))=TRUE,
100-100*(J56-MINIFS(J:J,$E:$E,$E56))/(MAXIFS(J:J,$E:$E,$E56)-MINIFS(J:J,$E:$E,$E56)),
100*(J56-MINIFS(J:J,$E:$E,$E56))/(MAXIFS(J:J,$E:$E,$E56)-MINIFS(J:J,$E:$E,$E56))))</f>
        <v/>
      </c>
      <c r="BM56" s="232" t="str">
        <f t="array" ref="BM56">IF(J56="","",
IF(INDEX(Settings!$H:$H,MATCH(BY$1,Settings!$G:$G,0))=TRUE,
100-100*(J56-MINIFS(J:J,$E:$E,$E56,$I:$I,$I56))/(MAXIFS(J:J,$E:$E,$E56,$I:$I,$I56)-MINIFS(J:J,$E:$E,$E56,$I:$I,$I56)),
100*(J56-MINIFS(J:J,$E:$E,$E56,$I:$I,$I56))/(MAXIFS(J:J,$E:$E,$E56,$I:$I,$I56)-MINIFS(J:J,$E:$E,$E56,$I:$I,$I56))))</f>
        <v/>
      </c>
      <c r="BN56" s="231" t="str">
        <f t="array" ref="BN56">IF(J56="","",
IF(INDEX(Settings!$H:$H,MATCH(BY$1,Settings!$G:$G,0))=TRUE,
100-100*PERCENTRANK(J:J,J56),
100*PERCENTRANK(J:J,J56)))</f>
        <v/>
      </c>
      <c r="BO56" s="231" t="str">
        <f>IFERROR(__xludf.DUMMYFUNCTION("IF(J56="""","""",
IF(INDEX(Settings!$H:$H,MATCH(BY$1,Settings!$G:$G,0))=TRUE,
100-100*PERCENTRANK(FILTER(J:J,$E:$E=$E56),J56),
100*PERCENTRANK(FILTER(J:J,$E:$E=$E56),J56)))"),"")</f>
        <v/>
      </c>
      <c r="BP56" s="231" t="str">
        <f>IFERROR(__xludf.DUMMYFUNCTION("IF(J56="""","""",
IF(INDEX(Settings!$H:$H,MATCH(BY$1,Settings!$G:$G,0))=TRUE,
100-100*PERCENTRANK(FILTER(J:J,$E:$E=$E56,$I:$I=$I56),J56),
100*PERCENTRANK(FILTER(J:J,$E:$E=$E56,$I:$I=$I56),J56)))"),"")</f>
        <v/>
      </c>
      <c r="BQ56" s="233" t="str">
        <f t="array" ref="BQ56">IF(J56="","",
IF(INDEX(Settings!$H:$H,MATCH(BY$1,Settings!$G:$G,0))=TRUE,
-1*(J56-AVERAGE(J:J))/STDEV(J:J),
(J56-AVERAGE(J:J))/STDEV(J:J)))</f>
        <v/>
      </c>
      <c r="BR56" s="233" t="str">
        <f>IFERROR(__xludf.DUMMYFUNCTION("IF(J56="""","""",
IF(INDEX(Settings!$H:$H,MATCH(BY$1,Settings!$G:$G,0))=TRUE,
-1*(J56-AVERAGEIFS(J:J,$E:$E,$E56))/STDEV(FILTER(J:J,$E:$E=$E56)),
(J56-AVERAGEIFS(J:J,$E:$E,$E56))/STDEV(FILTER(J:J,$E:$E=$E56))))"),"")</f>
        <v/>
      </c>
      <c r="BS56" s="233"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1"/>
      <c r="BX56" s="231"/>
      <c r="BY56" s="232" t="str">
        <f t="array" ref="BY56">IF(J56="","",
IF(INDEX(Settings!$H:$H,MATCH(BY$1,Settings!$G:$G,0))=TRUE,
100-100*(J56-MINIFS(J:J,$E:$E,$E56))/(MAXIFS(J:J,$E:$E,$E56)-MINIFS(J:J,$E:$E,$E56)),
100*(J56-MINIFS(J:J,$E:$E,$E56))/(MAXIFS(J:J,$E:$E,$E56)-MINIFS(J:J,$E:$E,$E56))))</f>
        <v/>
      </c>
      <c r="BZ56" s="232" t="str">
        <f t="array" ref="BZ56">IF(K56="","",
IF(INDEX(Settings!$H:$H,MATCH(BZ$1,Settings!$G:$G,0))=TRUE,
100-100*(K56-MINIFS(K:K,$E:$E,$E56))/(MAXIFS(K:K,$E:$E,$E56)-MINIFS(K:K,$E:$E,$E56)),
100*(K56-MINIFS(K:K,$E:$E,$E56))/(MAXIFS(K:K,$E:$E,$E56)-MINIFS(K:K,$E:$E,$E56))))</f>
        <v/>
      </c>
      <c r="CA56" s="232" t="str">
        <f t="array" ref="CA56">IF(L56="","",
IF(INDEX(Settings!$H:$H,MATCH(CA$1,Settings!$G:$G,0))=TRUE,
100-100*(L56-MINIFS(L:L,$E:$E,$E56))/(MAXIFS(L:L,$E:$E,$E56)-MINIFS(L:L,$E:$E,$E56)),
100*(L56-MINIFS(L:L,$E:$E,$E56))/(MAXIFS(L:L,$E:$E,$E56)-MINIFS(L:L,$E:$E,$E56))))</f>
        <v/>
      </c>
      <c r="CB56" s="232" t="str">
        <f t="array" ref="CB56">IF(M56="","",
IF(INDEX(Settings!$H:$H,MATCH(CB$1,Settings!$G:$G,0))=TRUE,
100-100*(M56-MINIFS(M:M,$E:$E,$E56))/(MAXIFS(M:M,$E:$E,$E56)-MINIFS(M:M,$E:$E,$E56)),
100*(M56-MINIFS(M:M,$E:$E,$E56))/(MAXIFS(M:M,$E:$E,$E56)-MINIFS(M:M,$E:$E,$E56))))</f>
        <v/>
      </c>
      <c r="CC56" s="232" t="str">
        <f t="array" ref="CC56">IF(N56="","",
IF(INDEX(Settings!$H:$H,MATCH(CC$1,Settings!$G:$G,0))=TRUE,
100-100*(N56-MINIFS(N:N,$E:$E,$E56))/(MAXIFS(N:N,$E:$E,$E56)-MINIFS(N:N,$E:$E,$E56)),
100*(N56-MINIFS(N:N,$E:$E,$E56))/(MAXIFS(N:N,$E:$E,$E56)-MINIFS(N:N,$E:$E,$E56))))</f>
        <v/>
      </c>
      <c r="CD56" s="232" t="str">
        <f t="array" ref="CD56">IF(O56="","",
IF(INDEX(Settings!$H:$H,MATCH(CD$1,Settings!$G:$G,0))=TRUE,
100-100*(O56-MINIFS(O:O,$E:$E,$E56))/(MAXIFS(O:O,$E:$E,$E56)-MINIFS(O:O,$E:$E,$E56)),
100*(O56-MINIFS(O:O,$E:$E,$E56))/(MAXIFS(O:O,$E:$E,$E56)-MINIFS(O:O,$E:$E,$E56))))</f>
        <v/>
      </c>
      <c r="CE56" s="232" t="str">
        <f t="array" ref="CE56">IF(P56="","",
IF(INDEX(Settings!$H:$H,MATCH(CE$1,Settings!$G:$G,0))=TRUE,
100-100*(P56-MINIFS(P:P,$E:$E,$E56))/(MAXIFS(P:P,$E:$E,$E56)-MINIFS(P:P,$E:$E,$E56)),
100*(P56-MINIFS(P:P,$E:$E,$E56))/(MAXIFS(P:P,$E:$E,$E56)-MINIFS(P:P,$E:$E,$E56))))</f>
        <v/>
      </c>
      <c r="CF56" s="232" t="str">
        <f t="array" ref="CF56">IF(Q56="","",
IF(INDEX(Settings!$H:$H,MATCH(CF$1,Settings!$G:$G,0))=TRUE,
100-100*(Q56-MINIFS(Q:Q,$E:$E,$E56))/(MAXIFS(Q:Q,$E:$E,$E56)-MINIFS(Q:Q,$E:$E,$E56)),
100*(Q56-MINIFS(Q:Q,$E:$E,$E56))/(MAXIFS(Q:Q,$E:$E,$E56)-MINIFS(Q:Q,$E:$E,$E56))))</f>
        <v/>
      </c>
      <c r="CG56" s="232" t="str">
        <f t="array" ref="CG56">IF(R56="","",
IF(INDEX(Settings!$H:$H,MATCH(CG$1,Settings!$G:$G,0))=TRUE,
100-100*(R56-MINIFS(R:R,$E:$E,$E56))/(MAXIFS(R:R,$E:$E,$E56)-MINIFS(R:R,$E:$E,$E56)),
100*(R56-MINIFS(R:R,$E:$E,$E56))/(MAXIFS(R:R,$E:$E,$E56)-MINIFS(R:R,$E:$E,$E56))))</f>
        <v/>
      </c>
      <c r="CH56" s="232" t="str">
        <f t="array" ref="CH56">IF(S56="","",
IF(INDEX(Settings!$H:$H,MATCH(CH$1,Settings!$G:$G,0))=TRUE,
100-100*(S56-MINIFS(S:S,$E:$E,$E56))/(MAXIFS(S:S,$E:$E,$E56)-MINIFS(S:S,$E:$E,$E56)),
100*(S56-MINIFS(S:S,$E:$E,$E56))/(MAXIFS(S:S,$E:$E,$E56)-MINIFS(S:S,$E:$E,$E56))))</f>
        <v/>
      </c>
      <c r="CI56" s="232" t="str">
        <f t="array" ref="CI56">IF(T56="","",
IF(INDEX(Settings!$H:$H,MATCH(CI$1,Settings!$G:$G,0))=TRUE,
100-100*(T56-MINIFS(T:T,$E:$E,$E56))/(MAXIFS(T:T,$E:$E,$E56)-MINIFS(T:T,$E:$E,$E56)),
100*(T56-MINIFS(T:T,$E:$E,$E56))/(MAXIFS(T:T,$E:$E,$E56)-MINIFS(T:T,$E:$E,$E56))))</f>
        <v/>
      </c>
      <c r="CJ56" s="232" t="str">
        <f t="array" ref="CJ56">IF(U56="","",
IF(INDEX(Settings!$H:$H,MATCH(CJ$1,Settings!$G:$G,0))=TRUE,
100-100*(U56-MINIFS(U:U,$E:$E,$E56))/(MAXIFS(U:U,$E:$E,$E56)-MINIFS(U:U,$E:$E,$E56)),
100*(U56-MINIFS(U:U,$E:$E,$E56))/(MAXIFS(U:U,$E:$E,$E56)-MINIFS(U:U,$E:$E,$E56))))</f>
        <v/>
      </c>
      <c r="CK56" s="232" t="str">
        <f t="array" ref="CK56">IF(V56="","",
IF(INDEX(Settings!$H:$H,MATCH(CK$1,Settings!$G:$G,0))=TRUE,
100-100*(V56-MINIFS(V:V,$E:$E,$E56))/(MAXIFS(V:V,$E:$E,$E56)-MINIFS(V:V,$E:$E,$E56)),
100*(V56-MINIFS(V:V,$E:$E,$E56))/(MAXIFS(V:V,$E:$E,$E56)-MINIFS(V:V,$E:$E,$E56))))</f>
        <v/>
      </c>
      <c r="CL56" s="232" t="str">
        <f t="array" ref="CL56">IF(W56="","",
IF(INDEX(Settings!$H:$H,MATCH(CL$1,Settings!$G:$G,0))=TRUE,
100-100*(W56-MINIFS(W:W,$E:$E,$E56))/(MAXIFS(W:W,$E:$E,$E56)-MINIFS(W:W,$E:$E,$E56)),
100*(W56-MINIFS(W:W,$E:$E,$E56))/(MAXIFS(W:W,$E:$E,$E56)-MINIFS(W:W,$E:$E,$E56))))</f>
        <v/>
      </c>
      <c r="CM56" s="232" t="str">
        <f t="array" ref="CM56">IF(X56="","",
IF(INDEX(Settings!$H:$H,MATCH(CM$1,Settings!$G:$G,0))=TRUE,
100-100*(X56-MINIFS(X:X,$E:$E,$E56))/(MAXIFS(X:X,$E:$E,$E56)-MINIFS(X:X,$E:$E,$E56)),
100*(X56-MINIFS(X:X,$E:$E,$E56))/(MAXIFS(X:X,$E:$E,$E56)-MINIFS(X:X,$E:$E,$E56))))</f>
        <v/>
      </c>
      <c r="CN56" s="232" t="str">
        <f t="array" ref="CN56">IF(Y56="","",
IF(INDEX(Settings!$H:$H,MATCH(CN$1,Settings!$G:$G,0))=TRUE,
100-100*(Y56-MINIFS(Y:Y,$E:$E,$E56))/(MAXIFS(Y:Y,$E:$E,$E56)-MINIFS(Y:Y,$E:$E,$E56)),
100*(Y56-MINIFS(Y:Y,$E:$E,$E56))/(MAXIFS(Y:Y,$E:$E,$E56)-MINIFS(Y:Y,$E:$E,$E56))))</f>
        <v/>
      </c>
      <c r="CO56" s="232" t="str">
        <f t="array" ref="CO56">IF(Z56="","",
IF(INDEX(Settings!$H:$H,MATCH(CO$1,Settings!$G:$G,0))=TRUE,
100-100*(Z56-MINIFS(Z:Z,$E:$E,$E56))/(MAXIFS(Z:Z,$E:$E,$E56)-MINIFS(Z:Z,$E:$E,$E56)),
100*(Z56-MINIFS(Z:Z,$E:$E,$E56))/(MAXIFS(Z:Z,$E:$E,$E56)-MINIFS(Z:Z,$E:$E,$E56))))</f>
        <v/>
      </c>
      <c r="CP56" s="232" t="str">
        <f t="array" ref="CP56">IF(AA56="","",
IF(INDEX(Settings!$H:$H,MATCH(CP$1,Settings!$G:$G,0))=TRUE,
100-100*(AA56-MINIFS(AA:AA,$E:$E,$E56))/(MAXIFS(AA:AA,$E:$E,$E56)-MINIFS(AA:AA,$E:$E,$E56)),
100*(AA56-MINIFS(AA:AA,$E:$E,$E56))/(MAXIFS(AA:AA,$E:$E,$E56)-MINIFS(AA:AA,$E:$E,$E56))))</f>
        <v/>
      </c>
      <c r="CQ56" s="232" t="str">
        <f t="array" ref="CQ56">IF(AB56="","",
IF(INDEX(Settings!$H:$H,MATCH(CQ$1,Settings!$G:$G,0))=TRUE,
100-100*(AB56-MINIFS(AB:AB,$E:$E,$E56))/(MAXIFS(AB:AB,$E:$E,$E56)-MINIFS(AB:AB,$E:$E,$E56)),
100*(AB56-MINIFS(AB:AB,$E:$E,$E56))/(MAXIFS(AB:AB,$E:$E,$E56)-MINIFS(AB:AB,$E:$E,$E56))))</f>
        <v/>
      </c>
      <c r="CR56" s="232" t="str">
        <f t="array" ref="CR56">IF(AC56="","",
IF(INDEX(Settings!$H:$H,MATCH(CR$1,Settings!$G:$G,0))=TRUE,
100-100*(AC56-MINIFS(AC:AC,$E:$E,$E56))/(MAXIFS(AC:AC,$E:$E,$E56)-MINIFS(AC:AC,$E:$E,$E56)),
100*(AC56-MINIFS(AC:AC,$E:$E,$E56))/(MAXIFS(AC:AC,$E:$E,$E56)-MINIFS(AC:AC,$E:$E,$E56))))</f>
        <v/>
      </c>
      <c r="CS56" s="232" t="str">
        <f t="array" ref="CS56">IF(AD56="","",
IF(INDEX(Settings!$H:$H,MATCH(CS$1,Settings!$G:$G,0))=TRUE,
100-100*(AD56-MINIFS(AD:AD,$E:$E,$E56))/(MAXIFS(AD:AD,$E:$E,$E56)-MINIFS(AD:AD,$E:$E,$E56)),
100*(AD56-MINIFS(AD:AD,$E:$E,$E56))/(MAXIFS(AD:AD,$E:$E,$E56)-MINIFS(AD:AD,$E:$E,$E56))))</f>
        <v/>
      </c>
      <c r="CT56" s="232" t="str">
        <f t="array" ref="CT56">IF(AE56="","",
IF(INDEX(Settings!$H:$H,MATCH(CT$1,Settings!$G:$G,0))=TRUE,
100-100*(AE56-MINIFS(AE:AE,$E:$E,$E56))/(MAXIFS(AE:AE,$E:$E,$E56)-MINIFS(AE:AE,$E:$E,$E56)),
100*(AE56-MINIFS(AE:AE,$E:$E,$E56))/(MAXIFS(AE:AE,$E:$E,$E56)-MINIFS(AE:AE,$E:$E,$E56))))</f>
        <v/>
      </c>
      <c r="CU56" s="232" t="str">
        <f t="array" ref="CU56">IF(AF56="","",
IF(INDEX(Settings!$H:$H,MATCH(CU$1,Settings!$G:$G,0))=TRUE,
100-100*(AF56-MINIFS(AF:AF,$E:$E,$E56))/(MAXIFS(AF:AF,$E:$E,$E56)-MINIFS(AF:AF,$E:$E,$E56)),
100*(AF56-MINIFS(AF:AF,$E:$E,$E56))/(MAXIFS(AF:AF,$E:$E,$E56)-MINIFS(AF:AF,$E:$E,$E56))))</f>
        <v/>
      </c>
      <c r="CV56" s="232" t="str">
        <f t="array" ref="CV56">IF(AG56="","",
IF(INDEX(Settings!$H:$H,MATCH(CV$1,Settings!$G:$G,0))=TRUE,
100-100*(AG56-MINIFS(AG:AG,$E:$E,$E56))/(MAXIFS(AG:AG,$E:$E,$E56)-MINIFS(AG:AG,$E:$E,$E56)),
100*(AG56-MINIFS(AG:AG,$E:$E,$E56))/(MAXIFS(AG:AG,$E:$E,$E56)-MINIFS(AG:AG,$E:$E,$E56))))</f>
        <v/>
      </c>
      <c r="CW56" s="232" t="str">
        <f t="array" ref="CW56">IF(AH56="","",
IF(INDEX(Settings!$H:$H,MATCH(CW$1,Settings!$G:$G,0))=TRUE,
100-100*(AH56-MINIFS(AH:AH,$E:$E,$E56))/(MAXIFS(AH:AH,$E:$E,$E56)-MINIFS(AH:AH,$E:$E,$E56)),
100*(AH56-MINIFS(AH:AH,$E:$E,$E56))/(MAXIFS(AH:AH,$E:$E,$E56)-MINIFS(AH:AH,$E:$E,$E56))))</f>
        <v/>
      </c>
      <c r="CX56" s="232" t="str">
        <f t="array" ref="CX56">IF(AI56="","",
IF(INDEX(Settings!$H:$H,MATCH(CX$1,Settings!$G:$G,0))=TRUE,
100-100*(AI56-MINIFS(AI:AI,$E:$E,$E56))/(MAXIFS(AI:AI,$E:$E,$E56)-MINIFS(AI:AI,$E:$E,$E56)),
100*(AI56-MINIFS(AI:AI,$E:$E,$E56))/(MAXIFS(AI:AI,$E:$E,$E56)-MINIFS(AI:AI,$E:$E,$E56))))</f>
        <v/>
      </c>
      <c r="CY56" s="232" t="str">
        <f t="array" ref="CY56">IF(AJ56="","",
IF(INDEX(Settings!$H:$H,MATCH(CY$1,Settings!$G:$G,0))=TRUE,
100-100*(AJ56-MINIFS(AJ:AJ,$E:$E,$E56))/(MAXIFS(AJ:AJ,$E:$E,$E56)-MINIFS(AJ:AJ,$E:$E,$E56)),
100*(AJ56-MINIFS(AJ:AJ,$E:$E,$E56))/(MAXIFS(AJ:AJ,$E:$E,$E56)-MINIFS(AJ:AJ,$E:$E,$E56))))</f>
        <v/>
      </c>
      <c r="CZ56" s="232" t="str">
        <f t="array" ref="CZ56">IF(AK56="","",
IF(INDEX(Settings!$H:$H,MATCH(CZ$1,Settings!$G:$G,0))=TRUE,
100-100*(AK56-MINIFS(AK:AK,$E:$E,$E56))/(MAXIFS(AK:AK,$E:$E,$E56)-MINIFS(AK:AK,$E:$E,$E56)),
100*(AK56-MINIFS(AK:AK,$E:$E,$E56))/(MAXIFS(AK:AK,$E:$E,$E56)-MINIFS(AK:AK,$E:$E,$E56))))</f>
        <v/>
      </c>
      <c r="DA56" s="232" t="str">
        <f t="array" ref="DA56">IF(AL56="","",
IF(INDEX(Settings!$H:$H,MATCH(DA$1,Settings!$G:$G,0))=TRUE,
100-100*(AL56-MINIFS(AL:AL,$E:$E,$E56))/(MAXIFS(AL:AL,$E:$E,$E56)-MINIFS(AL:AL,$E:$E,$E56)),
100*(AL56-MINIFS(AL:AL,$E:$E,$E56))/(MAXIFS(AL:AL,$E:$E,$E56)-MINIFS(AL:AL,$E:$E,$E56))))</f>
        <v/>
      </c>
      <c r="DB56" s="232" t="str">
        <f t="array" ref="DB56">IF(AM56="","",
IF(INDEX(Settings!$H:$H,MATCH(DB$1,Settings!$G:$G,0))=TRUE,
100-100*(AM56-MINIFS(AM:AM,$E:$E,$E56))/(MAXIFS(AM:AM,$E:$E,$E56)-MINIFS(AM:AM,$E:$E,$E56)),
100*(AM56-MINIFS(AM:AM,$E:$E,$E56))/(MAXIFS(AM:AM,$E:$E,$E56)-MINIFS(AM:AM,$E:$E,$E56))))</f>
        <v/>
      </c>
      <c r="DC56" s="232" t="str">
        <f t="array" ref="DC56">IF(AN56="","",
IF(INDEX(Settings!$H:$H,MATCH(DC$1,Settings!$G:$G,0))=TRUE,
100-100*(AN56-MINIFS(AN:AN,$E:$E,$E56))/(MAXIFS(AN:AN,$E:$E,$E56)-MINIFS(AN:AN,$E:$E,$E56)),
100*(AN56-MINIFS(AN:AN,$E:$E,$E56))/(MAXIFS(AN:AN,$E:$E,$E56)-MINIFS(AN:AN,$E:$E,$E56))))</f>
        <v/>
      </c>
      <c r="DD56" s="232" t="str">
        <f t="array" ref="DD56">IF(AO56="","",
IF(INDEX(Settings!$H:$H,MATCH(DD$1,Settings!$G:$G,0))=TRUE,
100-100*(AO56-MINIFS(AO:AO,$E:$E,$E56))/(MAXIFS(AO:AO,$E:$E,$E56)-MINIFS(AO:AO,$E:$E,$E56)),
100*(AO56-MINIFS(AO:AO,$E:$E,$E56))/(MAXIFS(AO:AO,$E:$E,$E56)-MINIFS(AO:AO,$E:$E,$E56))))</f>
        <v/>
      </c>
      <c r="DE56" s="232" t="str">
        <f t="array" ref="DE56">IF(AP56="","",
IF(INDEX(Settings!$H:$H,MATCH(DE$1,Settings!$G:$G,0))=TRUE,
100-100*(AP56-MINIFS(AP:AP,$E:$E,$E56))/(MAXIFS(AP:AP,$E:$E,$E56)-MINIFS(AP:AP,$E:$E,$E56)),
100*(AP56-MINIFS(AP:AP,$E:$E,$E56))/(MAXIFS(AP:AP,$E:$E,$E56)-MINIFS(AP:AP,$E:$E,$E56))))</f>
        <v/>
      </c>
      <c r="DF56" s="232" t="str">
        <f t="array" ref="DF56">IF(AQ56="","",
IF(INDEX(Settings!$H:$H,MATCH(DF$1,Settings!$G:$G,0))=TRUE,
100-100*(AQ56-MINIFS(AQ:AQ,$E:$E,$E56))/(MAXIFS(AQ:AQ,$E:$E,$E56)-MINIFS(AQ:AQ,$E:$E,$E56)),
100*(AQ56-MINIFS(AQ:AQ,$E:$E,$E56))/(MAXIFS(AQ:AQ,$E:$E,$E56)-MINIFS(AQ:AQ,$E:$E,$E56))))</f>
        <v/>
      </c>
      <c r="DG56" s="232" t="str">
        <f t="array" ref="DG56">IF(AR56="","",
IF(INDEX(Settings!$H:$H,MATCH(DG$1,Settings!$G:$G,0))=TRUE,
100-100*(AR56-MINIFS(AR:AR,$E:$E,$E56))/(MAXIFS(AR:AR,$E:$E,$E56)-MINIFS(AR:AR,$E:$E,$E56)),
100*(AR56-MINIFS(AR:AR,$E:$E,$E56))/(MAXIFS(AR:AR,$E:$E,$E56)-MINIFS(AR:AR,$E:$E,$E56))))</f>
        <v/>
      </c>
      <c r="DH56" s="232" t="str">
        <f t="array" ref="DH56">IF(AS56="","",
IF(INDEX(Settings!$H:$H,MATCH(DH$1,Settings!$G:$G,0))=TRUE,
100-100*(AS56-MINIFS(AS:AS,$E:$E,$E56))/(MAXIFS(AS:AS,$E:$E,$E56)-MINIFS(AS:AS,$E:$E,$E56)),
100*(AS56-MINIFS(AS:AS,$E:$E,$E56))/(MAXIFS(AS:AS,$E:$E,$E56)-MINIFS(AS:AS,$E:$E,$E56))))</f>
        <v/>
      </c>
      <c r="DI56" s="232" t="str">
        <f t="array" ref="DI56">IF(AT56="","",
IF(INDEX(Settings!$H:$H,MATCH(DI$1,Settings!$G:$G,0))=TRUE,
100-100*(AT56-MINIFS(AT:AT,$E:$E,$E56))/(MAXIFS(AT:AT,$E:$E,$E56)-MINIFS(AT:AT,$E:$E,$E56)),
100*(AT56-MINIFS(AT:AT,$E:$E,$E56))/(MAXIFS(AT:AT,$E:$E,$E56)-MINIFS(AT:AT,$E:$E,$E56))))</f>
        <v/>
      </c>
      <c r="DJ56" s="232" t="str">
        <f t="array" ref="DJ56">IF(AU56="","",
IF(INDEX(Settings!$H:$H,MATCH(DJ$1,Settings!$G:$G,0))=TRUE,
100-100*(AU56-MINIFS(AU:AU,$E:$E,$E56))/(MAXIFS(AU:AU,$E:$E,$E56)-MINIFS(AU:AU,$E:$E,$E56)),
100*(AU56-MINIFS(AU:AU,$E:$E,$E56))/(MAXIFS(AU:AU,$E:$E,$E56)-MINIFS(AU:AU,$E:$E,$E56))))</f>
        <v/>
      </c>
      <c r="DK56" s="232" t="str">
        <f t="array" ref="DK56">IF(AV56="","",
IF(INDEX(Settings!$H:$H,MATCH(DK$1,Settings!$G:$G,0))=TRUE,
100-100*(AV56-MINIFS(AV:AV,$E:$E,$E56))/(MAXIFS(AV:AV,$E:$E,$E56)-MINIFS(AV:AV,$E:$E,$E56)),
100*(AV56-MINIFS(AV:AV,$E:$E,$E56))/(MAXIFS(AV:AV,$E:$E,$E56)-MINIFS(AV:AV,$E:$E,$E56))))</f>
        <v/>
      </c>
      <c r="DL56" s="232" t="str">
        <f t="array" ref="DL56">IF(AW56="","",
IF(INDEX(Settings!$H:$H,MATCH(DL$1,Settings!$G:$G,0))=TRUE,
100-100*(AW56-MINIFS(AW:AW,$E:$E,$E56))/(MAXIFS(AW:AW,$E:$E,$E56)-MINIFS(AW:AW,$E:$E,$E56)),
100*(AW56-MINIFS(AW:AW,$E:$E,$E56))/(MAXIFS(AW:AW,$E:$E,$E56)-MINIFS(AW:AW,$E:$E,$E56))))</f>
        <v/>
      </c>
      <c r="DM56" s="232" t="str">
        <f t="array" ref="DM56">IF(AX56="","",
IF(INDEX(Settings!$H:$H,MATCH(DM$1,Settings!$G:$G,0))=TRUE,
100-100*(AX56-MINIFS(AX:AX,$E:$E,$E56))/(MAXIFS(AX:AX,$E:$E,$E56)-MINIFS(AX:AX,$E:$E,$E56)),
100*(AX56-MINIFS(AX:AX,$E:$E,$E56))/(MAXIFS(AX:AX,$E:$E,$E56)-MINIFS(AX:AX,$E:$E,$E56))))</f>
        <v/>
      </c>
      <c r="DN56" s="232" t="str">
        <f t="array" ref="DN56">IF(AY56="","",
IF(INDEX(Settings!$H:$H,MATCH(DN$1,Settings!$G:$G,0))=TRUE,
100-100*(AY56-MINIFS(AY:AY,$E:$E,$E56))/(MAXIFS(AY:AY,$E:$E,$E56)-MINIFS(AY:AY,$E:$E,$E56)),
100*(AY56-MINIFS(AY:AY,$E:$E,$E56))/(MAXIFS(AY:AY,$E:$E,$E56)-MINIFS(AY:AY,$E:$E,$E56))))</f>
        <v/>
      </c>
      <c r="DO56" s="232" t="str">
        <f t="array" ref="DO56">IF(AZ56="","",
IF(INDEX(Settings!$H:$H,MATCH(DO$1,Settings!$G:$G,0))=TRUE,
100-100*(AZ56-MINIFS(AZ:AZ,$E:$E,$E56))/(MAXIFS(AZ:AZ,$E:$E,$E56)-MINIFS(AZ:AZ,$E:$E,$E56)),
100*(AZ56-MINIFS(AZ:AZ,$E:$E,$E56))/(MAXIFS(AZ:AZ,$E:$E,$E56)-MINIFS(AZ:AZ,$E:$E,$E56))))</f>
        <v/>
      </c>
      <c r="DP56" s="232" t="str">
        <f t="array" ref="DP56">IF(BA56="","",
IF(INDEX(Settings!$H:$H,MATCH(DP$1,Settings!$G:$G,0))=TRUE,
100-100*(BA56-MINIFS(BA:BA,$E:$E,$E56))/(MAXIFS(BA:BA,$E:$E,$E56)-MINIFS(BA:BA,$E:$E,$E56)),
100*(BA56-MINIFS(BA:BA,$E:$E,$E56))/(MAXIFS(BA:BA,$E:$E,$E56)-MINIFS(BA:BA,$E:$E,$E56))))</f>
        <v/>
      </c>
      <c r="DQ56" s="232" t="str">
        <f t="array" ref="DQ56">IF(BB56="","",
IF(INDEX(Settings!$H:$H,MATCH(DQ$1,Settings!$G:$G,0))=TRUE,
100-100*(BB56-MINIFS(BB:BB,$E:$E,$E56))/(MAXIFS(BB:BB,$E:$E,$E56)-MINIFS(BB:BB,$E:$E,$E56)),
100*(BB56-MINIFS(BB:BB,$E:$E,$E56))/(MAXIFS(BB:BB,$E:$E,$E56)-MINIFS(BB:BB,$E:$E,$E56))))</f>
        <v/>
      </c>
      <c r="DR56" s="232" t="str">
        <f t="array" ref="DR56">IF(BC56="","",
IF(INDEX(Settings!$H:$H,MATCH(DR$1,Settings!$G:$G,0))=TRUE,
100-100*(BC56-MINIFS(BC:BC,$E:$E,$E56))/(MAXIFS(BC:BC,$E:$E,$E56)-MINIFS(BC:BC,$E:$E,$E56)),
100*(BC56-MINIFS(BC:BC,$E:$E,$E56))/(MAXIFS(BC:BC,$E:$E,$E56)-MINIFS(BC:BC,$E:$E,$E56))))</f>
        <v/>
      </c>
      <c r="DS56" s="232" t="str">
        <f t="array" ref="DS56">IF(BD56="","",
IF(INDEX(Settings!$H:$H,MATCH(DS$1,Settings!$G:$G,0))=TRUE,
100-100*(BD56-MINIFS(BD:BD,$E:$E,$E56))/(MAXIFS(BD:BD,$E:$E,$E56)-MINIFS(BD:BD,$E:$E,$E56)),
100*(BD56-MINIFS(BD:BD,$E:$E,$E56))/(MAXIFS(BD:BD,$E:$E,$E56)-MINIFS(BD:BD,$E:$E,$E56))))</f>
        <v/>
      </c>
      <c r="DT56" s="232" t="str">
        <f t="array" ref="DT56">IF(BE56="","",
IF(INDEX(Settings!$H:$H,MATCH(DT$1,Settings!$G:$G,0))=TRUE,
100-100*(BE56-MINIFS(BE:BE,$E:$E,$E56))/(MAXIFS(BE:BE,$E:$E,$E56)-MINIFS(BE:BE,$E:$E,$E56)),
100*(BE56-MINIFS(BE:BE,$E:$E,$E56))/(MAXIFS(BE:BE,$E:$E,$E56)-MINIFS(BE:BE,$E:$E,$E56))))</f>
        <v/>
      </c>
      <c r="DU56" s="232" t="str">
        <f t="array" ref="DU56">IF(BF56="","",
IF(INDEX(Settings!$H:$H,MATCH(DU$1,Settings!$G:$G,0))=TRUE,
100-100*(BF56-MINIFS(BF:BF,$E:$E,$E56))/(MAXIFS(BF:BF,$E:$E,$E56)-MINIFS(BF:BF,$E:$E,$E56)),
100*(BF56-MINIFS(BF:BF,$E:$E,$E56))/(MAXIFS(BF:BF,$E:$E,$E56)-MINIFS(BF:BF,$E:$E,$E56))))</f>
        <v/>
      </c>
      <c r="DV56" s="232" t="str">
        <f t="array" ref="DV56">IF(BG56="","",
IF(INDEX(Settings!$H:$H,MATCH(DV$1,Settings!$G:$G,0))=TRUE,
100-100*(BG56-MINIFS(BG:BG,$E:$E,$E56))/(MAXIFS(BG:BG,$E:$E,$E56)-MINIFS(BG:BG,$E:$E,$E56)),
100*(BG56-MINIFS(BG:BG,$E:$E,$E56))/(MAXIFS(BG:BG,$E:$E,$E56)-MINIFS(BG:BG,$E:$E,$E56))))</f>
        <v/>
      </c>
      <c r="DW56" s="232" t="str">
        <f t="array" ref="DW56">IF(BH56="","",
IF(INDEX(Settings!$H:$H,MATCH(DW$1,Settings!$G:$G,0))=TRUE,
100-100*(BH56-MINIFS(BH:BH,$E:$E,$E56))/(MAXIFS(BH:BH,$E:$E,$E56)-MINIFS(BH:BH,$E:$E,$E56)),
100*(BH56-MINIFS(BH:BH,$E:$E,$E56))/(MAXIFS(BH:BH,$E:$E,$E56)-MINIFS(BH:BH,$E:$E,$E56))))</f>
        <v/>
      </c>
      <c r="DX56" s="232" t="str">
        <f t="array" ref="DX56">IF(BI56="","",
IF(INDEX(Settings!$H:$H,MATCH(DX$1,Settings!$G:$G,0))=TRUE,
100-100*(BI56-MINIFS(BI:BI,$E:$E,$E56))/(MAXIFS(BI:BI,$E:$E,$E56)-MINIFS(BI:BI,$E:$E,$E56)),
100*(BI56-MINIFS(BI:BI,$E:$E,$E56))/(MAXIFS(BI:BI,$E:$E,$E56)-MINIFS(BI:BI,$E:$E,$E56))))</f>
        <v/>
      </c>
      <c r="DY56" s="232" t="str">
        <f t="array" ref="DY56">IF(BJ56="","",
IF(INDEX(Settings!$H:$H,MATCH(DY$1,Settings!$G:$G,0))=TRUE,
100-100*(BJ56-MINIFS(BJ:BJ,$E:$E,$E56))/(MAXIFS(BJ:BJ,$E:$E,$E56)-MINIFS(BJ:BJ,$E:$E,$E56)),
100*(BJ56-MINIFS(BJ:BJ,$E:$E,$E56))/(MAXIFS(BJ:BJ,$E:$E,$E56)-MINIFS(BJ:BJ,$E:$E,$E56))))</f>
        <v/>
      </c>
      <c r="DZ56" s="234"/>
      <c r="EA56" s="234"/>
      <c r="EB56" s="234" t="str">
        <f t="shared" si="8"/>
        <v/>
      </c>
      <c r="EC56" s="234" t="str">
        <f t="shared" si="9"/>
        <v/>
      </c>
      <c r="ED56" s="234" t="str">
        <f t="shared" si="10"/>
        <v/>
      </c>
      <c r="EE56" s="234" t="str">
        <f t="shared" si="11"/>
        <v/>
      </c>
      <c r="EF56" s="234" t="str">
        <f t="shared" si="12"/>
        <v/>
      </c>
      <c r="EG56" s="234" t="str">
        <f t="shared" si="13"/>
        <v/>
      </c>
      <c r="EH56" s="234"/>
      <c r="EI56" s="234"/>
      <c r="EJ56" s="234"/>
      <c r="EK56" s="234"/>
      <c r="EL56" s="234"/>
      <c r="EM56" s="234"/>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3" t="str">
        <f t="shared" si="14"/>
        <v/>
      </c>
      <c r="N57" s="49"/>
      <c r="O57" s="49"/>
      <c r="P57" s="49"/>
      <c r="Q57" s="49"/>
      <c r="R57" s="49"/>
      <c r="S57" s="222" t="str">
        <f>IFERROR(VLOOKUP(AF57, 'YOYO IR Scores'!A:C, 3, FALSE), "")
</f>
        <v/>
      </c>
      <c r="T57" s="49"/>
      <c r="U57" s="49"/>
      <c r="V57" s="49"/>
      <c r="W57" s="49"/>
      <c r="X57" s="224" t="str">
        <f t="shared" si="4"/>
        <v/>
      </c>
      <c r="Y57" s="225" t="str">
        <f t="shared" si="5"/>
        <v/>
      </c>
      <c r="Z57" s="225" t="str">
        <f t="shared" si="6"/>
        <v/>
      </c>
      <c r="AA57" s="224" t="str">
        <f t="shared" si="7"/>
        <v/>
      </c>
      <c r="AB57" s="223"/>
      <c r="AC57" s="223"/>
      <c r="AD57" s="223"/>
      <c r="AE57" s="223" t="str">
        <f>IFERROR(VLOOKUP(AF57, 'YOYO IR Scores'!A:C, 2, FALSE), "")</f>
        <v/>
      </c>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B57" s="223"/>
      <c r="BC57" s="223"/>
      <c r="BD57" s="223"/>
      <c r="BE57" s="223"/>
      <c r="BF57" s="223"/>
      <c r="BG57" s="223"/>
      <c r="BH57" s="223"/>
      <c r="BI57" s="223"/>
      <c r="BJ57" s="223"/>
      <c r="BK57" s="223" t="str">
        <f t="array" ref="BK57">IF(J57="","",
IF(INDEX(Settings!$H:$H,MATCH(BY$1,Settings!$G:$G,0))=TRUE,
100-100*(J57-MIN(J:J))/(MAX(J:J)-MIN(J:J)),
100*(J57-MIN(J:J))/(MAX(J:J)-MIN(J:J))))</f>
        <v/>
      </c>
      <c r="BL57" s="223" t="str">
        <f t="array" ref="BL57">IF(J57="","",
IF(INDEX(Settings!$H:$H,MATCH(BY$1,Settings!$G:$G,0))=TRUE,
100-100*(J57-MINIFS(J:J,$E:$E,$E57))/(MAXIFS(J:J,$E:$E,$E57)-MINIFS(J:J,$E:$E,$E57)),
100*(J57-MINIFS(J:J,$E:$E,$E57))/(MAXIFS(J:J,$E:$E,$E57)-MINIFS(J:J,$E:$E,$E57))))</f>
        <v/>
      </c>
      <c r="BM57" s="223"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4" t="str">
        <f t="array" ref="BQ57">IF(J57="","",
IF(INDEX(Settings!$H:$H,MATCH(BY$1,Settings!$G:$G,0))=TRUE,
-1*(J57-AVERAGE(J:J))/STDEV(J:J),
(J57-AVERAGE(J:J))/STDEV(J:J)))</f>
        <v/>
      </c>
      <c r="BR57" s="224" t="str">
        <f>IFERROR(__xludf.DUMMYFUNCTION("IF(J57="""","""",
IF(INDEX(Settings!$H:$H,MATCH(BY$1,Settings!$G:$G,0))=TRUE,
-1*(J57-AVERAGEIFS(J:J,$E:$E,$E57))/STDEV(FILTER(J:J,$E:$E=$E57)),
(J57-AVERAGEIFS(J:J,$E:$E,$E57))/STDEV(FILTER(J:J,$E:$E=$E57))))"),"")</f>
        <v/>
      </c>
      <c r="BS57" s="224"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3" t="str">
        <f t="array" ref="BY57">IF(J57="","",
IF(INDEX(Settings!$H:$H,MATCH(BY$1,Settings!$G:$G,0))=TRUE,
100-100*(J57-MINIFS(J:J,$E:$E,$E57))/(MAXIFS(J:J,$E:$E,$E57)-MINIFS(J:J,$E:$E,$E57)),
100*(J57-MINIFS(J:J,$E:$E,$E57))/(MAXIFS(J:J,$E:$E,$E57)-MINIFS(J:J,$E:$E,$E57))))</f>
        <v/>
      </c>
      <c r="BZ57" s="223" t="str">
        <f t="array" ref="BZ57">IF(K57="","",
IF(INDEX(Settings!$H:$H,MATCH(BZ$1,Settings!$G:$G,0))=TRUE,
100-100*(K57-MINIFS(K:K,$E:$E,$E57))/(MAXIFS(K:K,$E:$E,$E57)-MINIFS(K:K,$E:$E,$E57)),
100*(K57-MINIFS(K:K,$E:$E,$E57))/(MAXIFS(K:K,$E:$E,$E57)-MINIFS(K:K,$E:$E,$E57))))</f>
        <v/>
      </c>
      <c r="CA57" s="223" t="str">
        <f t="array" ref="CA57">IF(L57="","",
IF(INDEX(Settings!$H:$H,MATCH(CA$1,Settings!$G:$G,0))=TRUE,
100-100*(L57-MINIFS(L:L,$E:$E,$E57))/(MAXIFS(L:L,$E:$E,$E57)-MINIFS(L:L,$E:$E,$E57)),
100*(L57-MINIFS(L:L,$E:$E,$E57))/(MAXIFS(L:L,$E:$E,$E57)-MINIFS(L:L,$E:$E,$E57))))</f>
        <v/>
      </c>
      <c r="CB57" s="223" t="str">
        <f t="array" ref="CB57">IF(M57="","",
IF(INDEX(Settings!$H:$H,MATCH(CB$1,Settings!$G:$G,0))=TRUE,
100-100*(M57-MINIFS(M:M,$E:$E,$E57))/(MAXIFS(M:M,$E:$E,$E57)-MINIFS(M:M,$E:$E,$E57)),
100*(M57-MINIFS(M:M,$E:$E,$E57))/(MAXIFS(M:M,$E:$E,$E57)-MINIFS(M:M,$E:$E,$E57))))</f>
        <v/>
      </c>
      <c r="CC57" s="223" t="str">
        <f t="array" ref="CC57">IF(N57="","",
IF(INDEX(Settings!$H:$H,MATCH(CC$1,Settings!$G:$G,0))=TRUE,
100-100*(N57-MINIFS(N:N,$E:$E,$E57))/(MAXIFS(N:N,$E:$E,$E57)-MINIFS(N:N,$E:$E,$E57)),
100*(N57-MINIFS(N:N,$E:$E,$E57))/(MAXIFS(N:N,$E:$E,$E57)-MINIFS(N:N,$E:$E,$E57))))</f>
        <v/>
      </c>
      <c r="CD57" s="223" t="str">
        <f t="array" ref="CD57">IF(O57="","",
IF(INDEX(Settings!$H:$H,MATCH(CD$1,Settings!$G:$G,0))=TRUE,
100-100*(O57-MINIFS(O:O,$E:$E,$E57))/(MAXIFS(O:O,$E:$E,$E57)-MINIFS(O:O,$E:$E,$E57)),
100*(O57-MINIFS(O:O,$E:$E,$E57))/(MAXIFS(O:O,$E:$E,$E57)-MINIFS(O:O,$E:$E,$E57))))</f>
        <v/>
      </c>
      <c r="CE57" s="223" t="str">
        <f t="array" ref="CE57">IF(P57="","",
IF(INDEX(Settings!$H:$H,MATCH(CE$1,Settings!$G:$G,0))=TRUE,
100-100*(P57-MINIFS(P:P,$E:$E,$E57))/(MAXIFS(P:P,$E:$E,$E57)-MINIFS(P:P,$E:$E,$E57)),
100*(P57-MINIFS(P:P,$E:$E,$E57))/(MAXIFS(P:P,$E:$E,$E57)-MINIFS(P:P,$E:$E,$E57))))</f>
        <v/>
      </c>
      <c r="CF57" s="223" t="str">
        <f t="array" ref="CF57">IF(Q57="","",
IF(INDEX(Settings!$H:$H,MATCH(CF$1,Settings!$G:$G,0))=TRUE,
100-100*(Q57-MINIFS(Q:Q,$E:$E,$E57))/(MAXIFS(Q:Q,$E:$E,$E57)-MINIFS(Q:Q,$E:$E,$E57)),
100*(Q57-MINIFS(Q:Q,$E:$E,$E57))/(MAXIFS(Q:Q,$E:$E,$E57)-MINIFS(Q:Q,$E:$E,$E57))))</f>
        <v/>
      </c>
      <c r="CG57" s="223" t="str">
        <f t="array" ref="CG57">IF(R57="","",
IF(INDEX(Settings!$H:$H,MATCH(CG$1,Settings!$G:$G,0))=TRUE,
100-100*(R57-MINIFS(R:R,$E:$E,$E57))/(MAXIFS(R:R,$E:$E,$E57)-MINIFS(R:R,$E:$E,$E57)),
100*(R57-MINIFS(R:R,$E:$E,$E57))/(MAXIFS(R:R,$E:$E,$E57)-MINIFS(R:R,$E:$E,$E57))))</f>
        <v/>
      </c>
      <c r="CH57" s="223" t="str">
        <f t="array" ref="CH57">IF(S57="","",
IF(INDEX(Settings!$H:$H,MATCH(CH$1,Settings!$G:$G,0))=TRUE,
100-100*(S57-MINIFS(S:S,$E:$E,$E57))/(MAXIFS(S:S,$E:$E,$E57)-MINIFS(S:S,$E:$E,$E57)),
100*(S57-MINIFS(S:S,$E:$E,$E57))/(MAXIFS(S:S,$E:$E,$E57)-MINIFS(S:S,$E:$E,$E57))))</f>
        <v/>
      </c>
      <c r="CI57" s="223" t="str">
        <f t="array" ref="CI57">IF(T57="","",
IF(INDEX(Settings!$H:$H,MATCH(CI$1,Settings!$G:$G,0))=TRUE,
100-100*(T57-MINIFS(T:T,$E:$E,$E57))/(MAXIFS(T:T,$E:$E,$E57)-MINIFS(T:T,$E:$E,$E57)),
100*(T57-MINIFS(T:T,$E:$E,$E57))/(MAXIFS(T:T,$E:$E,$E57)-MINIFS(T:T,$E:$E,$E57))))</f>
        <v/>
      </c>
      <c r="CJ57" s="223" t="str">
        <f t="array" ref="CJ57">IF(U57="","",
IF(INDEX(Settings!$H:$H,MATCH(CJ$1,Settings!$G:$G,0))=TRUE,
100-100*(U57-MINIFS(U:U,$E:$E,$E57))/(MAXIFS(U:U,$E:$E,$E57)-MINIFS(U:U,$E:$E,$E57)),
100*(U57-MINIFS(U:U,$E:$E,$E57))/(MAXIFS(U:U,$E:$E,$E57)-MINIFS(U:U,$E:$E,$E57))))</f>
        <v/>
      </c>
      <c r="CK57" s="223" t="str">
        <f t="array" ref="CK57">IF(V57="","",
IF(INDEX(Settings!$H:$H,MATCH(CK$1,Settings!$G:$G,0))=TRUE,
100-100*(V57-MINIFS(V:V,$E:$E,$E57))/(MAXIFS(V:V,$E:$E,$E57)-MINIFS(V:V,$E:$E,$E57)),
100*(V57-MINIFS(V:V,$E:$E,$E57))/(MAXIFS(V:V,$E:$E,$E57)-MINIFS(V:V,$E:$E,$E57))))</f>
        <v/>
      </c>
      <c r="CL57" s="223" t="str">
        <f t="array" ref="CL57">IF(W57="","",
IF(INDEX(Settings!$H:$H,MATCH(CL$1,Settings!$G:$G,0))=TRUE,
100-100*(W57-MINIFS(W:W,$E:$E,$E57))/(MAXIFS(W:W,$E:$E,$E57)-MINIFS(W:W,$E:$E,$E57)),
100*(W57-MINIFS(W:W,$E:$E,$E57))/(MAXIFS(W:W,$E:$E,$E57)-MINIFS(W:W,$E:$E,$E57))))</f>
        <v/>
      </c>
      <c r="CM57" s="223" t="str">
        <f t="array" ref="CM57">IF(X57="","",
IF(INDEX(Settings!$H:$H,MATCH(CM$1,Settings!$G:$G,0))=TRUE,
100-100*(X57-MINIFS(X:X,$E:$E,$E57))/(MAXIFS(X:X,$E:$E,$E57)-MINIFS(X:X,$E:$E,$E57)),
100*(X57-MINIFS(X:X,$E:$E,$E57))/(MAXIFS(X:X,$E:$E,$E57)-MINIFS(X:X,$E:$E,$E57))))</f>
        <v/>
      </c>
      <c r="CN57" s="223" t="str">
        <f t="array" ref="CN57">IF(Y57="","",
IF(INDEX(Settings!$H:$H,MATCH(CN$1,Settings!$G:$G,0))=TRUE,
100-100*(Y57-MINIFS(Y:Y,$E:$E,$E57))/(MAXIFS(Y:Y,$E:$E,$E57)-MINIFS(Y:Y,$E:$E,$E57)),
100*(Y57-MINIFS(Y:Y,$E:$E,$E57))/(MAXIFS(Y:Y,$E:$E,$E57)-MINIFS(Y:Y,$E:$E,$E57))))</f>
        <v/>
      </c>
      <c r="CO57" s="223" t="str">
        <f t="array" ref="CO57">IF(Z57="","",
IF(INDEX(Settings!$H:$H,MATCH(CO$1,Settings!$G:$G,0))=TRUE,
100-100*(Z57-MINIFS(Z:Z,$E:$E,$E57))/(MAXIFS(Z:Z,$E:$E,$E57)-MINIFS(Z:Z,$E:$E,$E57)),
100*(Z57-MINIFS(Z:Z,$E:$E,$E57))/(MAXIFS(Z:Z,$E:$E,$E57)-MINIFS(Z:Z,$E:$E,$E57))))</f>
        <v/>
      </c>
      <c r="CP57" s="223" t="str">
        <f t="array" ref="CP57">IF(AA57="","",
IF(INDEX(Settings!$H:$H,MATCH(CP$1,Settings!$G:$G,0))=TRUE,
100-100*(AA57-MINIFS(AA:AA,$E:$E,$E57))/(MAXIFS(AA:AA,$E:$E,$E57)-MINIFS(AA:AA,$E:$E,$E57)),
100*(AA57-MINIFS(AA:AA,$E:$E,$E57))/(MAXIFS(AA:AA,$E:$E,$E57)-MINIFS(AA:AA,$E:$E,$E57))))</f>
        <v/>
      </c>
      <c r="CQ57" s="223" t="str">
        <f t="array" ref="CQ57">IF(AB57="","",
IF(INDEX(Settings!$H:$H,MATCH(CQ$1,Settings!$G:$G,0))=TRUE,
100-100*(AB57-MINIFS(AB:AB,$E:$E,$E57))/(MAXIFS(AB:AB,$E:$E,$E57)-MINIFS(AB:AB,$E:$E,$E57)),
100*(AB57-MINIFS(AB:AB,$E:$E,$E57))/(MAXIFS(AB:AB,$E:$E,$E57)-MINIFS(AB:AB,$E:$E,$E57))))</f>
        <v/>
      </c>
      <c r="CR57" s="223" t="str">
        <f t="array" ref="CR57">IF(AC57="","",
IF(INDEX(Settings!$H:$H,MATCH(CR$1,Settings!$G:$G,0))=TRUE,
100-100*(AC57-MINIFS(AC:AC,$E:$E,$E57))/(MAXIFS(AC:AC,$E:$E,$E57)-MINIFS(AC:AC,$E:$E,$E57)),
100*(AC57-MINIFS(AC:AC,$E:$E,$E57))/(MAXIFS(AC:AC,$E:$E,$E57)-MINIFS(AC:AC,$E:$E,$E57))))</f>
        <v/>
      </c>
      <c r="CS57" s="223" t="str">
        <f t="array" ref="CS57">IF(AD57="","",
IF(INDEX(Settings!$H:$H,MATCH(CS$1,Settings!$G:$G,0))=TRUE,
100-100*(AD57-MINIFS(AD:AD,$E:$E,$E57))/(MAXIFS(AD:AD,$E:$E,$E57)-MINIFS(AD:AD,$E:$E,$E57)),
100*(AD57-MINIFS(AD:AD,$E:$E,$E57))/(MAXIFS(AD:AD,$E:$E,$E57)-MINIFS(AD:AD,$E:$E,$E57))))</f>
        <v/>
      </c>
      <c r="CT57" s="223" t="str">
        <f t="array" ref="CT57">IF(AE57="","",
IF(INDEX(Settings!$H:$H,MATCH(CT$1,Settings!$G:$G,0))=TRUE,
100-100*(AE57-MINIFS(AE:AE,$E:$E,$E57))/(MAXIFS(AE:AE,$E:$E,$E57)-MINIFS(AE:AE,$E:$E,$E57)),
100*(AE57-MINIFS(AE:AE,$E:$E,$E57))/(MAXIFS(AE:AE,$E:$E,$E57)-MINIFS(AE:AE,$E:$E,$E57))))</f>
        <v/>
      </c>
      <c r="CU57" s="223" t="str">
        <f t="array" ref="CU57">IF(AF57="","",
IF(INDEX(Settings!$H:$H,MATCH(CU$1,Settings!$G:$G,0))=TRUE,
100-100*(AF57-MINIFS(AF:AF,$E:$E,$E57))/(MAXIFS(AF:AF,$E:$E,$E57)-MINIFS(AF:AF,$E:$E,$E57)),
100*(AF57-MINIFS(AF:AF,$E:$E,$E57))/(MAXIFS(AF:AF,$E:$E,$E57)-MINIFS(AF:AF,$E:$E,$E57))))</f>
        <v/>
      </c>
      <c r="CV57" s="223" t="str">
        <f t="array" ref="CV57">IF(AG57="","",
IF(INDEX(Settings!$H:$H,MATCH(CV$1,Settings!$G:$G,0))=TRUE,
100-100*(AG57-MINIFS(AG:AG,$E:$E,$E57))/(MAXIFS(AG:AG,$E:$E,$E57)-MINIFS(AG:AG,$E:$E,$E57)),
100*(AG57-MINIFS(AG:AG,$E:$E,$E57))/(MAXIFS(AG:AG,$E:$E,$E57)-MINIFS(AG:AG,$E:$E,$E57))))</f>
        <v/>
      </c>
      <c r="CW57" s="223" t="str">
        <f t="array" ref="CW57">IF(AH57="","",
IF(INDEX(Settings!$H:$H,MATCH(CW$1,Settings!$G:$G,0))=TRUE,
100-100*(AH57-MINIFS(AH:AH,$E:$E,$E57))/(MAXIFS(AH:AH,$E:$E,$E57)-MINIFS(AH:AH,$E:$E,$E57)),
100*(AH57-MINIFS(AH:AH,$E:$E,$E57))/(MAXIFS(AH:AH,$E:$E,$E57)-MINIFS(AH:AH,$E:$E,$E57))))</f>
        <v/>
      </c>
      <c r="CX57" s="223" t="str">
        <f t="array" ref="CX57">IF(AI57="","",
IF(INDEX(Settings!$H:$H,MATCH(CX$1,Settings!$G:$G,0))=TRUE,
100-100*(AI57-MINIFS(AI:AI,$E:$E,$E57))/(MAXIFS(AI:AI,$E:$E,$E57)-MINIFS(AI:AI,$E:$E,$E57)),
100*(AI57-MINIFS(AI:AI,$E:$E,$E57))/(MAXIFS(AI:AI,$E:$E,$E57)-MINIFS(AI:AI,$E:$E,$E57))))</f>
        <v/>
      </c>
      <c r="CY57" s="223" t="str">
        <f t="array" ref="CY57">IF(AJ57="","",
IF(INDEX(Settings!$H:$H,MATCH(CY$1,Settings!$G:$G,0))=TRUE,
100-100*(AJ57-MINIFS(AJ:AJ,$E:$E,$E57))/(MAXIFS(AJ:AJ,$E:$E,$E57)-MINIFS(AJ:AJ,$E:$E,$E57)),
100*(AJ57-MINIFS(AJ:AJ,$E:$E,$E57))/(MAXIFS(AJ:AJ,$E:$E,$E57)-MINIFS(AJ:AJ,$E:$E,$E57))))</f>
        <v/>
      </c>
      <c r="CZ57" s="223" t="str">
        <f t="array" ref="CZ57">IF(AK57="","",
IF(INDEX(Settings!$H:$H,MATCH(CZ$1,Settings!$G:$G,0))=TRUE,
100-100*(AK57-MINIFS(AK:AK,$E:$E,$E57))/(MAXIFS(AK:AK,$E:$E,$E57)-MINIFS(AK:AK,$E:$E,$E57)),
100*(AK57-MINIFS(AK:AK,$E:$E,$E57))/(MAXIFS(AK:AK,$E:$E,$E57)-MINIFS(AK:AK,$E:$E,$E57))))</f>
        <v/>
      </c>
      <c r="DA57" s="223" t="str">
        <f t="array" ref="DA57">IF(AL57="","",
IF(INDEX(Settings!$H:$H,MATCH(DA$1,Settings!$G:$G,0))=TRUE,
100-100*(AL57-MINIFS(AL:AL,$E:$E,$E57))/(MAXIFS(AL:AL,$E:$E,$E57)-MINIFS(AL:AL,$E:$E,$E57)),
100*(AL57-MINIFS(AL:AL,$E:$E,$E57))/(MAXIFS(AL:AL,$E:$E,$E57)-MINIFS(AL:AL,$E:$E,$E57))))</f>
        <v/>
      </c>
      <c r="DB57" s="223" t="str">
        <f t="array" ref="DB57">IF(AM57="","",
IF(INDEX(Settings!$H:$H,MATCH(DB$1,Settings!$G:$G,0))=TRUE,
100-100*(AM57-MINIFS(AM:AM,$E:$E,$E57))/(MAXIFS(AM:AM,$E:$E,$E57)-MINIFS(AM:AM,$E:$E,$E57)),
100*(AM57-MINIFS(AM:AM,$E:$E,$E57))/(MAXIFS(AM:AM,$E:$E,$E57)-MINIFS(AM:AM,$E:$E,$E57))))</f>
        <v/>
      </c>
      <c r="DC57" s="223" t="str">
        <f t="array" ref="DC57">IF(AN57="","",
IF(INDEX(Settings!$H:$H,MATCH(DC$1,Settings!$G:$G,0))=TRUE,
100-100*(AN57-MINIFS(AN:AN,$E:$E,$E57))/(MAXIFS(AN:AN,$E:$E,$E57)-MINIFS(AN:AN,$E:$E,$E57)),
100*(AN57-MINIFS(AN:AN,$E:$E,$E57))/(MAXIFS(AN:AN,$E:$E,$E57)-MINIFS(AN:AN,$E:$E,$E57))))</f>
        <v/>
      </c>
      <c r="DD57" s="223" t="str">
        <f t="array" ref="DD57">IF(AO57="","",
IF(INDEX(Settings!$H:$H,MATCH(DD$1,Settings!$G:$G,0))=TRUE,
100-100*(AO57-MINIFS(AO:AO,$E:$E,$E57))/(MAXIFS(AO:AO,$E:$E,$E57)-MINIFS(AO:AO,$E:$E,$E57)),
100*(AO57-MINIFS(AO:AO,$E:$E,$E57))/(MAXIFS(AO:AO,$E:$E,$E57)-MINIFS(AO:AO,$E:$E,$E57))))</f>
        <v/>
      </c>
      <c r="DE57" s="223" t="str">
        <f t="array" ref="DE57">IF(AP57="","",
IF(INDEX(Settings!$H:$H,MATCH(DE$1,Settings!$G:$G,0))=TRUE,
100-100*(AP57-MINIFS(AP:AP,$E:$E,$E57))/(MAXIFS(AP:AP,$E:$E,$E57)-MINIFS(AP:AP,$E:$E,$E57)),
100*(AP57-MINIFS(AP:AP,$E:$E,$E57))/(MAXIFS(AP:AP,$E:$E,$E57)-MINIFS(AP:AP,$E:$E,$E57))))</f>
        <v/>
      </c>
      <c r="DF57" s="223" t="str">
        <f t="array" ref="DF57">IF(AQ57="","",
IF(INDEX(Settings!$H:$H,MATCH(DF$1,Settings!$G:$G,0))=TRUE,
100-100*(AQ57-MINIFS(AQ:AQ,$E:$E,$E57))/(MAXIFS(AQ:AQ,$E:$E,$E57)-MINIFS(AQ:AQ,$E:$E,$E57)),
100*(AQ57-MINIFS(AQ:AQ,$E:$E,$E57))/(MAXIFS(AQ:AQ,$E:$E,$E57)-MINIFS(AQ:AQ,$E:$E,$E57))))</f>
        <v/>
      </c>
      <c r="DG57" s="223" t="str">
        <f t="array" ref="DG57">IF(AR57="","",
IF(INDEX(Settings!$H:$H,MATCH(DG$1,Settings!$G:$G,0))=TRUE,
100-100*(AR57-MINIFS(AR:AR,$E:$E,$E57))/(MAXIFS(AR:AR,$E:$E,$E57)-MINIFS(AR:AR,$E:$E,$E57)),
100*(AR57-MINIFS(AR:AR,$E:$E,$E57))/(MAXIFS(AR:AR,$E:$E,$E57)-MINIFS(AR:AR,$E:$E,$E57))))</f>
        <v/>
      </c>
      <c r="DH57" s="223" t="str">
        <f t="array" ref="DH57">IF(AS57="","",
IF(INDEX(Settings!$H:$H,MATCH(DH$1,Settings!$G:$G,0))=TRUE,
100-100*(AS57-MINIFS(AS:AS,$E:$E,$E57))/(MAXIFS(AS:AS,$E:$E,$E57)-MINIFS(AS:AS,$E:$E,$E57)),
100*(AS57-MINIFS(AS:AS,$E:$E,$E57))/(MAXIFS(AS:AS,$E:$E,$E57)-MINIFS(AS:AS,$E:$E,$E57))))</f>
        <v/>
      </c>
      <c r="DI57" s="223" t="str">
        <f t="array" ref="DI57">IF(AT57="","",
IF(INDEX(Settings!$H:$H,MATCH(DI$1,Settings!$G:$G,0))=TRUE,
100-100*(AT57-MINIFS(AT:AT,$E:$E,$E57))/(MAXIFS(AT:AT,$E:$E,$E57)-MINIFS(AT:AT,$E:$E,$E57)),
100*(AT57-MINIFS(AT:AT,$E:$E,$E57))/(MAXIFS(AT:AT,$E:$E,$E57)-MINIFS(AT:AT,$E:$E,$E57))))</f>
        <v/>
      </c>
      <c r="DJ57" s="223" t="str">
        <f t="array" ref="DJ57">IF(AU57="","",
IF(INDEX(Settings!$H:$H,MATCH(DJ$1,Settings!$G:$G,0))=TRUE,
100-100*(AU57-MINIFS(AU:AU,$E:$E,$E57))/(MAXIFS(AU:AU,$E:$E,$E57)-MINIFS(AU:AU,$E:$E,$E57)),
100*(AU57-MINIFS(AU:AU,$E:$E,$E57))/(MAXIFS(AU:AU,$E:$E,$E57)-MINIFS(AU:AU,$E:$E,$E57))))</f>
        <v/>
      </c>
      <c r="DK57" s="223" t="str">
        <f t="array" ref="DK57">IF(AV57="","",
IF(INDEX(Settings!$H:$H,MATCH(DK$1,Settings!$G:$G,0))=TRUE,
100-100*(AV57-MINIFS(AV:AV,$E:$E,$E57))/(MAXIFS(AV:AV,$E:$E,$E57)-MINIFS(AV:AV,$E:$E,$E57)),
100*(AV57-MINIFS(AV:AV,$E:$E,$E57))/(MAXIFS(AV:AV,$E:$E,$E57)-MINIFS(AV:AV,$E:$E,$E57))))</f>
        <v/>
      </c>
      <c r="DL57" s="223" t="str">
        <f t="array" ref="DL57">IF(AW57="","",
IF(INDEX(Settings!$H:$H,MATCH(DL$1,Settings!$G:$G,0))=TRUE,
100-100*(AW57-MINIFS(AW:AW,$E:$E,$E57))/(MAXIFS(AW:AW,$E:$E,$E57)-MINIFS(AW:AW,$E:$E,$E57)),
100*(AW57-MINIFS(AW:AW,$E:$E,$E57))/(MAXIFS(AW:AW,$E:$E,$E57)-MINIFS(AW:AW,$E:$E,$E57))))</f>
        <v/>
      </c>
      <c r="DM57" s="223" t="str">
        <f t="array" ref="DM57">IF(AX57="","",
IF(INDEX(Settings!$H:$H,MATCH(DM$1,Settings!$G:$G,0))=TRUE,
100-100*(AX57-MINIFS(AX:AX,$E:$E,$E57))/(MAXIFS(AX:AX,$E:$E,$E57)-MINIFS(AX:AX,$E:$E,$E57)),
100*(AX57-MINIFS(AX:AX,$E:$E,$E57))/(MAXIFS(AX:AX,$E:$E,$E57)-MINIFS(AX:AX,$E:$E,$E57))))</f>
        <v/>
      </c>
      <c r="DN57" s="223" t="str">
        <f t="array" ref="DN57">IF(AY57="","",
IF(INDEX(Settings!$H:$H,MATCH(DN$1,Settings!$G:$G,0))=TRUE,
100-100*(AY57-MINIFS(AY:AY,$E:$E,$E57))/(MAXIFS(AY:AY,$E:$E,$E57)-MINIFS(AY:AY,$E:$E,$E57)),
100*(AY57-MINIFS(AY:AY,$E:$E,$E57))/(MAXIFS(AY:AY,$E:$E,$E57)-MINIFS(AY:AY,$E:$E,$E57))))</f>
        <v/>
      </c>
      <c r="DO57" s="223" t="str">
        <f t="array" ref="DO57">IF(AZ57="","",
IF(INDEX(Settings!$H:$H,MATCH(DO$1,Settings!$G:$G,0))=TRUE,
100-100*(AZ57-MINIFS(AZ:AZ,$E:$E,$E57))/(MAXIFS(AZ:AZ,$E:$E,$E57)-MINIFS(AZ:AZ,$E:$E,$E57)),
100*(AZ57-MINIFS(AZ:AZ,$E:$E,$E57))/(MAXIFS(AZ:AZ,$E:$E,$E57)-MINIFS(AZ:AZ,$E:$E,$E57))))</f>
        <v/>
      </c>
      <c r="DP57" s="223" t="str">
        <f t="array" ref="DP57">IF(BA57="","",
IF(INDEX(Settings!$H:$H,MATCH(DP$1,Settings!$G:$G,0))=TRUE,
100-100*(BA57-MINIFS(BA:BA,$E:$E,$E57))/(MAXIFS(BA:BA,$E:$E,$E57)-MINIFS(BA:BA,$E:$E,$E57)),
100*(BA57-MINIFS(BA:BA,$E:$E,$E57))/(MAXIFS(BA:BA,$E:$E,$E57)-MINIFS(BA:BA,$E:$E,$E57))))</f>
        <v/>
      </c>
      <c r="DQ57" s="223" t="str">
        <f t="array" ref="DQ57">IF(BB57="","",
IF(INDEX(Settings!$H:$H,MATCH(DQ$1,Settings!$G:$G,0))=TRUE,
100-100*(BB57-MINIFS(BB:BB,$E:$E,$E57))/(MAXIFS(BB:BB,$E:$E,$E57)-MINIFS(BB:BB,$E:$E,$E57)),
100*(BB57-MINIFS(BB:BB,$E:$E,$E57))/(MAXIFS(BB:BB,$E:$E,$E57)-MINIFS(BB:BB,$E:$E,$E57))))</f>
        <v/>
      </c>
      <c r="DR57" s="223" t="str">
        <f t="array" ref="DR57">IF(BC57="","",
IF(INDEX(Settings!$H:$H,MATCH(DR$1,Settings!$G:$G,0))=TRUE,
100-100*(BC57-MINIFS(BC:BC,$E:$E,$E57))/(MAXIFS(BC:BC,$E:$E,$E57)-MINIFS(BC:BC,$E:$E,$E57)),
100*(BC57-MINIFS(BC:BC,$E:$E,$E57))/(MAXIFS(BC:BC,$E:$E,$E57)-MINIFS(BC:BC,$E:$E,$E57))))</f>
        <v/>
      </c>
      <c r="DS57" s="223" t="str">
        <f t="array" ref="DS57">IF(BD57="","",
IF(INDEX(Settings!$H:$H,MATCH(DS$1,Settings!$G:$G,0))=TRUE,
100-100*(BD57-MINIFS(BD:BD,$E:$E,$E57))/(MAXIFS(BD:BD,$E:$E,$E57)-MINIFS(BD:BD,$E:$E,$E57)),
100*(BD57-MINIFS(BD:BD,$E:$E,$E57))/(MAXIFS(BD:BD,$E:$E,$E57)-MINIFS(BD:BD,$E:$E,$E57))))</f>
        <v/>
      </c>
      <c r="DT57" s="223" t="str">
        <f t="array" ref="DT57">IF(BE57="","",
IF(INDEX(Settings!$H:$H,MATCH(DT$1,Settings!$G:$G,0))=TRUE,
100-100*(BE57-MINIFS(BE:BE,$E:$E,$E57))/(MAXIFS(BE:BE,$E:$E,$E57)-MINIFS(BE:BE,$E:$E,$E57)),
100*(BE57-MINIFS(BE:BE,$E:$E,$E57))/(MAXIFS(BE:BE,$E:$E,$E57)-MINIFS(BE:BE,$E:$E,$E57))))</f>
        <v/>
      </c>
      <c r="DU57" s="223" t="str">
        <f t="array" ref="DU57">IF(BF57="","",
IF(INDEX(Settings!$H:$H,MATCH(DU$1,Settings!$G:$G,0))=TRUE,
100-100*(BF57-MINIFS(BF:BF,$E:$E,$E57))/(MAXIFS(BF:BF,$E:$E,$E57)-MINIFS(BF:BF,$E:$E,$E57)),
100*(BF57-MINIFS(BF:BF,$E:$E,$E57))/(MAXIFS(BF:BF,$E:$E,$E57)-MINIFS(BF:BF,$E:$E,$E57))))</f>
        <v/>
      </c>
      <c r="DV57" s="223" t="str">
        <f t="array" ref="DV57">IF(BG57="","",
IF(INDEX(Settings!$H:$H,MATCH(DV$1,Settings!$G:$G,0))=TRUE,
100-100*(BG57-MINIFS(BG:BG,$E:$E,$E57))/(MAXIFS(BG:BG,$E:$E,$E57)-MINIFS(BG:BG,$E:$E,$E57)),
100*(BG57-MINIFS(BG:BG,$E:$E,$E57))/(MAXIFS(BG:BG,$E:$E,$E57)-MINIFS(BG:BG,$E:$E,$E57))))</f>
        <v/>
      </c>
      <c r="DW57" s="223" t="str">
        <f t="array" ref="DW57">IF(BH57="","",
IF(INDEX(Settings!$H:$H,MATCH(DW$1,Settings!$G:$G,0))=TRUE,
100-100*(BH57-MINIFS(BH:BH,$E:$E,$E57))/(MAXIFS(BH:BH,$E:$E,$E57)-MINIFS(BH:BH,$E:$E,$E57)),
100*(BH57-MINIFS(BH:BH,$E:$E,$E57))/(MAXIFS(BH:BH,$E:$E,$E57)-MINIFS(BH:BH,$E:$E,$E57))))</f>
        <v/>
      </c>
      <c r="DX57" s="223" t="str">
        <f t="array" ref="DX57">IF(BI57="","",
IF(INDEX(Settings!$H:$H,MATCH(DX$1,Settings!$G:$G,0))=TRUE,
100-100*(BI57-MINIFS(BI:BI,$E:$E,$E57))/(MAXIFS(BI:BI,$E:$E,$E57)-MINIFS(BI:BI,$E:$E,$E57)),
100*(BI57-MINIFS(BI:BI,$E:$E,$E57))/(MAXIFS(BI:BI,$E:$E,$E57)-MINIFS(BI:BI,$E:$E,$E57))))</f>
        <v/>
      </c>
      <c r="DY57" s="223" t="str">
        <f t="array" ref="DY57">IF(BJ57="","",
IF(INDEX(Settings!$H:$H,MATCH(DY$1,Settings!$G:$G,0))=TRUE,
100-100*(BJ57-MINIFS(BJ:BJ,$E:$E,$E57))/(MAXIFS(BJ:BJ,$E:$E,$E57)-MINIFS(BJ:BJ,$E:$E,$E57)),
100*(BJ57-MINIFS(BJ:BJ,$E:$E,$E57))/(MAXIFS(BJ:BJ,$E:$E,$E57)-MINIFS(BJ:BJ,$E:$E,$E57))))</f>
        <v/>
      </c>
      <c r="DZ57" s="225"/>
      <c r="EA57" s="225"/>
      <c r="EB57" s="225" t="str">
        <f t="shared" si="8"/>
        <v/>
      </c>
      <c r="EC57" s="225" t="str">
        <f t="shared" si="9"/>
        <v/>
      </c>
      <c r="ED57" s="225" t="str">
        <f t="shared" si="10"/>
        <v/>
      </c>
      <c r="EE57" s="225" t="str">
        <f t="shared" si="11"/>
        <v/>
      </c>
      <c r="EF57" s="225" t="str">
        <f t="shared" si="12"/>
        <v/>
      </c>
      <c r="EG57" s="225" t="str">
        <f t="shared" si="13"/>
        <v/>
      </c>
      <c r="EH57" s="225"/>
      <c r="EI57" s="225"/>
      <c r="EJ57" s="225"/>
      <c r="EK57" s="225"/>
      <c r="EL57" s="225"/>
      <c r="EM57" s="225"/>
    </row>
    <row r="58">
      <c r="A58" s="231"/>
      <c r="B58" s="231"/>
      <c r="C58" s="231"/>
      <c r="D58" s="231" t="str">
        <f t="array" ref="D58">IFERROR(INDEX(Profiles!$B:$B,MATCH($A58,Profiles!$A:$A,0)),"")</f>
        <v/>
      </c>
      <c r="E58" s="231"/>
      <c r="F58" s="231"/>
      <c r="G58" s="231"/>
      <c r="H58" s="231"/>
      <c r="I58" s="231" t="str">
        <f>IF(A58="","",IF(Settings!$N$3="DATE",F58&amp;": "&amp;TEXT(B58,"M/DD/YY"),F58&amp;": "&amp;H58))</f>
        <v/>
      </c>
      <c r="J58" s="231"/>
      <c r="K58" s="231"/>
      <c r="L58" s="231"/>
      <c r="M58" s="232" t="str">
        <f t="shared" si="14"/>
        <v/>
      </c>
      <c r="N58" s="231"/>
      <c r="O58" s="231"/>
      <c r="P58" s="231"/>
      <c r="Q58" s="231"/>
      <c r="R58" s="231"/>
      <c r="S58" s="230" t="str">
        <f>IFERROR(VLOOKUP(AF58, 'YOYO IR Scores'!A:C, 3, FALSE), "")
</f>
        <v/>
      </c>
      <c r="T58" s="231"/>
      <c r="U58" s="231"/>
      <c r="V58" s="231"/>
      <c r="W58" s="231"/>
      <c r="X58" s="233" t="str">
        <f t="shared" si="4"/>
        <v/>
      </c>
      <c r="Y58" s="234" t="str">
        <f t="shared" si="5"/>
        <v/>
      </c>
      <c r="Z58" s="234" t="str">
        <f t="shared" si="6"/>
        <v/>
      </c>
      <c r="AA58" s="233" t="str">
        <f t="shared" si="7"/>
        <v/>
      </c>
      <c r="AB58" s="232"/>
      <c r="AC58" s="232"/>
      <c r="AD58" s="232"/>
      <c r="AE58" s="232" t="str">
        <f>IFERROR(VLOOKUP(AF58, 'YOYO IR Scores'!A:C, 2, FALSE), "")</f>
        <v/>
      </c>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t="str">
        <f t="array" ref="BK58">IF(J58="","",
IF(INDEX(Settings!$H:$H,MATCH(BY$1,Settings!$G:$G,0))=TRUE,
100-100*(J58-MIN(J:J))/(MAX(J:J)-MIN(J:J)),
100*(J58-MIN(J:J))/(MAX(J:J)-MIN(J:J))))</f>
        <v/>
      </c>
      <c r="BL58" s="232" t="str">
        <f t="array" ref="BL58">IF(J58="","",
IF(INDEX(Settings!$H:$H,MATCH(BY$1,Settings!$G:$G,0))=TRUE,
100-100*(J58-MINIFS(J:J,$E:$E,$E58))/(MAXIFS(J:J,$E:$E,$E58)-MINIFS(J:J,$E:$E,$E58)),
100*(J58-MINIFS(J:J,$E:$E,$E58))/(MAXIFS(J:J,$E:$E,$E58)-MINIFS(J:J,$E:$E,$E58))))</f>
        <v/>
      </c>
      <c r="BM58" s="232" t="str">
        <f t="array" ref="BM58">IF(J58="","",
IF(INDEX(Settings!$H:$H,MATCH(BY$1,Settings!$G:$G,0))=TRUE,
100-100*(J58-MINIFS(J:J,$E:$E,$E58,$I:$I,$I58))/(MAXIFS(J:J,$E:$E,$E58,$I:$I,$I58)-MINIFS(J:J,$E:$E,$E58,$I:$I,$I58)),
100*(J58-MINIFS(J:J,$E:$E,$E58,$I:$I,$I58))/(MAXIFS(J:J,$E:$E,$E58,$I:$I,$I58)-MINIFS(J:J,$E:$E,$E58,$I:$I,$I58))))</f>
        <v/>
      </c>
      <c r="BN58" s="231" t="str">
        <f t="array" ref="BN58">IF(J58="","",
IF(INDEX(Settings!$H:$H,MATCH(BY$1,Settings!$G:$G,0))=TRUE,
100-100*PERCENTRANK(J:J,J58),
100*PERCENTRANK(J:J,J58)))</f>
        <v/>
      </c>
      <c r="BO58" s="231" t="str">
        <f>IFERROR(__xludf.DUMMYFUNCTION("IF(J58="""","""",
IF(INDEX(Settings!$H:$H,MATCH(BY$1,Settings!$G:$G,0))=TRUE,
100-100*PERCENTRANK(FILTER(J:J,$E:$E=$E58),J58),
100*PERCENTRANK(FILTER(J:J,$E:$E=$E58),J58)))"),"")</f>
        <v/>
      </c>
      <c r="BP58" s="231" t="str">
        <f>IFERROR(__xludf.DUMMYFUNCTION("IF(J58="""","""",
IF(INDEX(Settings!$H:$H,MATCH(BY$1,Settings!$G:$G,0))=TRUE,
100-100*PERCENTRANK(FILTER(J:J,$E:$E=$E58,$I:$I=$I58),J58),
100*PERCENTRANK(FILTER(J:J,$E:$E=$E58,$I:$I=$I58),J58)))"),"")</f>
        <v/>
      </c>
      <c r="BQ58" s="233" t="str">
        <f t="array" ref="BQ58">IF(J58="","",
IF(INDEX(Settings!$H:$H,MATCH(BY$1,Settings!$G:$G,0))=TRUE,
-1*(J58-AVERAGE(J:J))/STDEV(J:J),
(J58-AVERAGE(J:J))/STDEV(J:J)))</f>
        <v/>
      </c>
      <c r="BR58" s="233" t="str">
        <f>IFERROR(__xludf.DUMMYFUNCTION("IF(J58="""","""",
IF(INDEX(Settings!$H:$H,MATCH(BY$1,Settings!$G:$G,0))=TRUE,
-1*(J58-AVERAGEIFS(J:J,$E:$E,$E58))/STDEV(FILTER(J:J,$E:$E=$E58)),
(J58-AVERAGEIFS(J:J,$E:$E,$E58))/STDEV(FILTER(J:J,$E:$E=$E58))))"),"")</f>
        <v/>
      </c>
      <c r="BS58" s="233"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1"/>
      <c r="BX58" s="231"/>
      <c r="BY58" s="232" t="str">
        <f t="array" ref="BY58">IF(J58="","",
IF(INDEX(Settings!$H:$H,MATCH(BY$1,Settings!$G:$G,0))=TRUE,
100-100*(J58-MINIFS(J:J,$E:$E,$E58))/(MAXIFS(J:J,$E:$E,$E58)-MINIFS(J:J,$E:$E,$E58)),
100*(J58-MINIFS(J:J,$E:$E,$E58))/(MAXIFS(J:J,$E:$E,$E58)-MINIFS(J:J,$E:$E,$E58))))</f>
        <v/>
      </c>
      <c r="BZ58" s="232" t="str">
        <f t="array" ref="BZ58">IF(K58="","",
IF(INDEX(Settings!$H:$H,MATCH(BZ$1,Settings!$G:$G,0))=TRUE,
100-100*(K58-MINIFS(K:K,$E:$E,$E58))/(MAXIFS(K:K,$E:$E,$E58)-MINIFS(K:K,$E:$E,$E58)),
100*(K58-MINIFS(K:K,$E:$E,$E58))/(MAXIFS(K:K,$E:$E,$E58)-MINIFS(K:K,$E:$E,$E58))))</f>
        <v/>
      </c>
      <c r="CA58" s="232" t="str">
        <f t="array" ref="CA58">IF(L58="","",
IF(INDEX(Settings!$H:$H,MATCH(CA$1,Settings!$G:$G,0))=TRUE,
100-100*(L58-MINIFS(L:L,$E:$E,$E58))/(MAXIFS(L:L,$E:$E,$E58)-MINIFS(L:L,$E:$E,$E58)),
100*(L58-MINIFS(L:L,$E:$E,$E58))/(MAXIFS(L:L,$E:$E,$E58)-MINIFS(L:L,$E:$E,$E58))))</f>
        <v/>
      </c>
      <c r="CB58" s="232" t="str">
        <f t="array" ref="CB58">IF(M58="","",
IF(INDEX(Settings!$H:$H,MATCH(CB$1,Settings!$G:$G,0))=TRUE,
100-100*(M58-MINIFS(M:M,$E:$E,$E58))/(MAXIFS(M:M,$E:$E,$E58)-MINIFS(M:M,$E:$E,$E58)),
100*(M58-MINIFS(M:M,$E:$E,$E58))/(MAXIFS(M:M,$E:$E,$E58)-MINIFS(M:M,$E:$E,$E58))))</f>
        <v/>
      </c>
      <c r="CC58" s="232" t="str">
        <f t="array" ref="CC58">IF(N58="","",
IF(INDEX(Settings!$H:$H,MATCH(CC$1,Settings!$G:$G,0))=TRUE,
100-100*(N58-MINIFS(N:N,$E:$E,$E58))/(MAXIFS(N:N,$E:$E,$E58)-MINIFS(N:N,$E:$E,$E58)),
100*(N58-MINIFS(N:N,$E:$E,$E58))/(MAXIFS(N:N,$E:$E,$E58)-MINIFS(N:N,$E:$E,$E58))))</f>
        <v/>
      </c>
      <c r="CD58" s="232" t="str">
        <f t="array" ref="CD58">IF(O58="","",
IF(INDEX(Settings!$H:$H,MATCH(CD$1,Settings!$G:$G,0))=TRUE,
100-100*(O58-MINIFS(O:O,$E:$E,$E58))/(MAXIFS(O:O,$E:$E,$E58)-MINIFS(O:O,$E:$E,$E58)),
100*(O58-MINIFS(O:O,$E:$E,$E58))/(MAXIFS(O:O,$E:$E,$E58)-MINIFS(O:O,$E:$E,$E58))))</f>
        <v/>
      </c>
      <c r="CE58" s="232" t="str">
        <f t="array" ref="CE58">IF(P58="","",
IF(INDEX(Settings!$H:$H,MATCH(CE$1,Settings!$G:$G,0))=TRUE,
100-100*(P58-MINIFS(P:P,$E:$E,$E58))/(MAXIFS(P:P,$E:$E,$E58)-MINIFS(P:P,$E:$E,$E58)),
100*(P58-MINIFS(P:P,$E:$E,$E58))/(MAXIFS(P:P,$E:$E,$E58)-MINIFS(P:P,$E:$E,$E58))))</f>
        <v/>
      </c>
      <c r="CF58" s="232" t="str">
        <f t="array" ref="CF58">IF(Q58="","",
IF(INDEX(Settings!$H:$H,MATCH(CF$1,Settings!$G:$G,0))=TRUE,
100-100*(Q58-MINIFS(Q:Q,$E:$E,$E58))/(MAXIFS(Q:Q,$E:$E,$E58)-MINIFS(Q:Q,$E:$E,$E58)),
100*(Q58-MINIFS(Q:Q,$E:$E,$E58))/(MAXIFS(Q:Q,$E:$E,$E58)-MINIFS(Q:Q,$E:$E,$E58))))</f>
        <v/>
      </c>
      <c r="CG58" s="232" t="str">
        <f t="array" ref="CG58">IF(R58="","",
IF(INDEX(Settings!$H:$H,MATCH(CG$1,Settings!$G:$G,0))=TRUE,
100-100*(R58-MINIFS(R:R,$E:$E,$E58))/(MAXIFS(R:R,$E:$E,$E58)-MINIFS(R:R,$E:$E,$E58)),
100*(R58-MINIFS(R:R,$E:$E,$E58))/(MAXIFS(R:R,$E:$E,$E58)-MINIFS(R:R,$E:$E,$E58))))</f>
        <v/>
      </c>
      <c r="CH58" s="232" t="str">
        <f t="array" ref="CH58">IF(S58="","",
IF(INDEX(Settings!$H:$H,MATCH(CH$1,Settings!$G:$G,0))=TRUE,
100-100*(S58-MINIFS(S:S,$E:$E,$E58))/(MAXIFS(S:S,$E:$E,$E58)-MINIFS(S:S,$E:$E,$E58)),
100*(S58-MINIFS(S:S,$E:$E,$E58))/(MAXIFS(S:S,$E:$E,$E58)-MINIFS(S:S,$E:$E,$E58))))</f>
        <v/>
      </c>
      <c r="CI58" s="232" t="str">
        <f t="array" ref="CI58">IF(T58="","",
IF(INDEX(Settings!$H:$H,MATCH(CI$1,Settings!$G:$G,0))=TRUE,
100-100*(T58-MINIFS(T:T,$E:$E,$E58))/(MAXIFS(T:T,$E:$E,$E58)-MINIFS(T:T,$E:$E,$E58)),
100*(T58-MINIFS(T:T,$E:$E,$E58))/(MAXIFS(T:T,$E:$E,$E58)-MINIFS(T:T,$E:$E,$E58))))</f>
        <v/>
      </c>
      <c r="CJ58" s="232" t="str">
        <f t="array" ref="CJ58">IF(U58="","",
IF(INDEX(Settings!$H:$H,MATCH(CJ$1,Settings!$G:$G,0))=TRUE,
100-100*(U58-MINIFS(U:U,$E:$E,$E58))/(MAXIFS(U:U,$E:$E,$E58)-MINIFS(U:U,$E:$E,$E58)),
100*(U58-MINIFS(U:U,$E:$E,$E58))/(MAXIFS(U:U,$E:$E,$E58)-MINIFS(U:U,$E:$E,$E58))))</f>
        <v/>
      </c>
      <c r="CK58" s="232" t="str">
        <f t="array" ref="CK58">IF(V58="","",
IF(INDEX(Settings!$H:$H,MATCH(CK$1,Settings!$G:$G,0))=TRUE,
100-100*(V58-MINIFS(V:V,$E:$E,$E58))/(MAXIFS(V:V,$E:$E,$E58)-MINIFS(V:V,$E:$E,$E58)),
100*(V58-MINIFS(V:V,$E:$E,$E58))/(MAXIFS(V:V,$E:$E,$E58)-MINIFS(V:V,$E:$E,$E58))))</f>
        <v/>
      </c>
      <c r="CL58" s="232" t="str">
        <f t="array" ref="CL58">IF(W58="","",
IF(INDEX(Settings!$H:$H,MATCH(CL$1,Settings!$G:$G,0))=TRUE,
100-100*(W58-MINIFS(W:W,$E:$E,$E58))/(MAXIFS(W:W,$E:$E,$E58)-MINIFS(W:W,$E:$E,$E58)),
100*(W58-MINIFS(W:W,$E:$E,$E58))/(MAXIFS(W:W,$E:$E,$E58)-MINIFS(W:W,$E:$E,$E58))))</f>
        <v/>
      </c>
      <c r="CM58" s="232" t="str">
        <f t="array" ref="CM58">IF(X58="","",
IF(INDEX(Settings!$H:$H,MATCH(CM$1,Settings!$G:$G,0))=TRUE,
100-100*(X58-MINIFS(X:X,$E:$E,$E58))/(MAXIFS(X:X,$E:$E,$E58)-MINIFS(X:X,$E:$E,$E58)),
100*(X58-MINIFS(X:X,$E:$E,$E58))/(MAXIFS(X:X,$E:$E,$E58)-MINIFS(X:X,$E:$E,$E58))))</f>
        <v/>
      </c>
      <c r="CN58" s="232" t="str">
        <f t="array" ref="CN58">IF(Y58="","",
IF(INDEX(Settings!$H:$H,MATCH(CN$1,Settings!$G:$G,0))=TRUE,
100-100*(Y58-MINIFS(Y:Y,$E:$E,$E58))/(MAXIFS(Y:Y,$E:$E,$E58)-MINIFS(Y:Y,$E:$E,$E58)),
100*(Y58-MINIFS(Y:Y,$E:$E,$E58))/(MAXIFS(Y:Y,$E:$E,$E58)-MINIFS(Y:Y,$E:$E,$E58))))</f>
        <v/>
      </c>
      <c r="CO58" s="232" t="str">
        <f t="array" ref="CO58">IF(Z58="","",
IF(INDEX(Settings!$H:$H,MATCH(CO$1,Settings!$G:$G,0))=TRUE,
100-100*(Z58-MINIFS(Z:Z,$E:$E,$E58))/(MAXIFS(Z:Z,$E:$E,$E58)-MINIFS(Z:Z,$E:$E,$E58)),
100*(Z58-MINIFS(Z:Z,$E:$E,$E58))/(MAXIFS(Z:Z,$E:$E,$E58)-MINIFS(Z:Z,$E:$E,$E58))))</f>
        <v/>
      </c>
      <c r="CP58" s="232" t="str">
        <f t="array" ref="CP58">IF(AA58="","",
IF(INDEX(Settings!$H:$H,MATCH(CP$1,Settings!$G:$G,0))=TRUE,
100-100*(AA58-MINIFS(AA:AA,$E:$E,$E58))/(MAXIFS(AA:AA,$E:$E,$E58)-MINIFS(AA:AA,$E:$E,$E58)),
100*(AA58-MINIFS(AA:AA,$E:$E,$E58))/(MAXIFS(AA:AA,$E:$E,$E58)-MINIFS(AA:AA,$E:$E,$E58))))</f>
        <v/>
      </c>
      <c r="CQ58" s="232" t="str">
        <f t="array" ref="CQ58">IF(AB58="","",
IF(INDEX(Settings!$H:$H,MATCH(CQ$1,Settings!$G:$G,0))=TRUE,
100-100*(AB58-MINIFS(AB:AB,$E:$E,$E58))/(MAXIFS(AB:AB,$E:$E,$E58)-MINIFS(AB:AB,$E:$E,$E58)),
100*(AB58-MINIFS(AB:AB,$E:$E,$E58))/(MAXIFS(AB:AB,$E:$E,$E58)-MINIFS(AB:AB,$E:$E,$E58))))</f>
        <v/>
      </c>
      <c r="CR58" s="232" t="str">
        <f t="array" ref="CR58">IF(AC58="","",
IF(INDEX(Settings!$H:$H,MATCH(CR$1,Settings!$G:$G,0))=TRUE,
100-100*(AC58-MINIFS(AC:AC,$E:$E,$E58))/(MAXIFS(AC:AC,$E:$E,$E58)-MINIFS(AC:AC,$E:$E,$E58)),
100*(AC58-MINIFS(AC:AC,$E:$E,$E58))/(MAXIFS(AC:AC,$E:$E,$E58)-MINIFS(AC:AC,$E:$E,$E58))))</f>
        <v/>
      </c>
      <c r="CS58" s="232" t="str">
        <f t="array" ref="CS58">IF(AD58="","",
IF(INDEX(Settings!$H:$H,MATCH(CS$1,Settings!$G:$G,0))=TRUE,
100-100*(AD58-MINIFS(AD:AD,$E:$E,$E58))/(MAXIFS(AD:AD,$E:$E,$E58)-MINIFS(AD:AD,$E:$E,$E58)),
100*(AD58-MINIFS(AD:AD,$E:$E,$E58))/(MAXIFS(AD:AD,$E:$E,$E58)-MINIFS(AD:AD,$E:$E,$E58))))</f>
        <v/>
      </c>
      <c r="CT58" s="232" t="str">
        <f t="array" ref="CT58">IF(AE58="","",
IF(INDEX(Settings!$H:$H,MATCH(CT$1,Settings!$G:$G,0))=TRUE,
100-100*(AE58-MINIFS(AE:AE,$E:$E,$E58))/(MAXIFS(AE:AE,$E:$E,$E58)-MINIFS(AE:AE,$E:$E,$E58)),
100*(AE58-MINIFS(AE:AE,$E:$E,$E58))/(MAXIFS(AE:AE,$E:$E,$E58)-MINIFS(AE:AE,$E:$E,$E58))))</f>
        <v/>
      </c>
      <c r="CU58" s="232" t="str">
        <f t="array" ref="CU58">IF(AF58="","",
IF(INDEX(Settings!$H:$H,MATCH(CU$1,Settings!$G:$G,0))=TRUE,
100-100*(AF58-MINIFS(AF:AF,$E:$E,$E58))/(MAXIFS(AF:AF,$E:$E,$E58)-MINIFS(AF:AF,$E:$E,$E58)),
100*(AF58-MINIFS(AF:AF,$E:$E,$E58))/(MAXIFS(AF:AF,$E:$E,$E58)-MINIFS(AF:AF,$E:$E,$E58))))</f>
        <v/>
      </c>
      <c r="CV58" s="232" t="str">
        <f t="array" ref="CV58">IF(AG58="","",
IF(INDEX(Settings!$H:$H,MATCH(CV$1,Settings!$G:$G,0))=TRUE,
100-100*(AG58-MINIFS(AG:AG,$E:$E,$E58))/(MAXIFS(AG:AG,$E:$E,$E58)-MINIFS(AG:AG,$E:$E,$E58)),
100*(AG58-MINIFS(AG:AG,$E:$E,$E58))/(MAXIFS(AG:AG,$E:$E,$E58)-MINIFS(AG:AG,$E:$E,$E58))))</f>
        <v/>
      </c>
      <c r="CW58" s="232" t="str">
        <f t="array" ref="CW58">IF(AH58="","",
IF(INDEX(Settings!$H:$H,MATCH(CW$1,Settings!$G:$G,0))=TRUE,
100-100*(AH58-MINIFS(AH:AH,$E:$E,$E58))/(MAXIFS(AH:AH,$E:$E,$E58)-MINIFS(AH:AH,$E:$E,$E58)),
100*(AH58-MINIFS(AH:AH,$E:$E,$E58))/(MAXIFS(AH:AH,$E:$E,$E58)-MINIFS(AH:AH,$E:$E,$E58))))</f>
        <v/>
      </c>
      <c r="CX58" s="232" t="str">
        <f t="array" ref="CX58">IF(AI58="","",
IF(INDEX(Settings!$H:$H,MATCH(CX$1,Settings!$G:$G,0))=TRUE,
100-100*(AI58-MINIFS(AI:AI,$E:$E,$E58))/(MAXIFS(AI:AI,$E:$E,$E58)-MINIFS(AI:AI,$E:$E,$E58)),
100*(AI58-MINIFS(AI:AI,$E:$E,$E58))/(MAXIFS(AI:AI,$E:$E,$E58)-MINIFS(AI:AI,$E:$E,$E58))))</f>
        <v/>
      </c>
      <c r="CY58" s="232" t="str">
        <f t="array" ref="CY58">IF(AJ58="","",
IF(INDEX(Settings!$H:$H,MATCH(CY$1,Settings!$G:$G,0))=TRUE,
100-100*(AJ58-MINIFS(AJ:AJ,$E:$E,$E58))/(MAXIFS(AJ:AJ,$E:$E,$E58)-MINIFS(AJ:AJ,$E:$E,$E58)),
100*(AJ58-MINIFS(AJ:AJ,$E:$E,$E58))/(MAXIFS(AJ:AJ,$E:$E,$E58)-MINIFS(AJ:AJ,$E:$E,$E58))))</f>
        <v/>
      </c>
      <c r="CZ58" s="232" t="str">
        <f t="array" ref="CZ58">IF(AK58="","",
IF(INDEX(Settings!$H:$H,MATCH(CZ$1,Settings!$G:$G,0))=TRUE,
100-100*(AK58-MINIFS(AK:AK,$E:$E,$E58))/(MAXIFS(AK:AK,$E:$E,$E58)-MINIFS(AK:AK,$E:$E,$E58)),
100*(AK58-MINIFS(AK:AK,$E:$E,$E58))/(MAXIFS(AK:AK,$E:$E,$E58)-MINIFS(AK:AK,$E:$E,$E58))))</f>
        <v/>
      </c>
      <c r="DA58" s="232" t="str">
        <f t="array" ref="DA58">IF(AL58="","",
IF(INDEX(Settings!$H:$H,MATCH(DA$1,Settings!$G:$G,0))=TRUE,
100-100*(AL58-MINIFS(AL:AL,$E:$E,$E58))/(MAXIFS(AL:AL,$E:$E,$E58)-MINIFS(AL:AL,$E:$E,$E58)),
100*(AL58-MINIFS(AL:AL,$E:$E,$E58))/(MAXIFS(AL:AL,$E:$E,$E58)-MINIFS(AL:AL,$E:$E,$E58))))</f>
        <v/>
      </c>
      <c r="DB58" s="232" t="str">
        <f t="array" ref="DB58">IF(AM58="","",
IF(INDEX(Settings!$H:$H,MATCH(DB$1,Settings!$G:$G,0))=TRUE,
100-100*(AM58-MINIFS(AM:AM,$E:$E,$E58))/(MAXIFS(AM:AM,$E:$E,$E58)-MINIFS(AM:AM,$E:$E,$E58)),
100*(AM58-MINIFS(AM:AM,$E:$E,$E58))/(MAXIFS(AM:AM,$E:$E,$E58)-MINIFS(AM:AM,$E:$E,$E58))))</f>
        <v/>
      </c>
      <c r="DC58" s="232" t="str">
        <f t="array" ref="DC58">IF(AN58="","",
IF(INDEX(Settings!$H:$H,MATCH(DC$1,Settings!$G:$G,0))=TRUE,
100-100*(AN58-MINIFS(AN:AN,$E:$E,$E58))/(MAXIFS(AN:AN,$E:$E,$E58)-MINIFS(AN:AN,$E:$E,$E58)),
100*(AN58-MINIFS(AN:AN,$E:$E,$E58))/(MAXIFS(AN:AN,$E:$E,$E58)-MINIFS(AN:AN,$E:$E,$E58))))</f>
        <v/>
      </c>
      <c r="DD58" s="232" t="str">
        <f t="array" ref="DD58">IF(AO58="","",
IF(INDEX(Settings!$H:$H,MATCH(DD$1,Settings!$G:$G,0))=TRUE,
100-100*(AO58-MINIFS(AO:AO,$E:$E,$E58))/(MAXIFS(AO:AO,$E:$E,$E58)-MINIFS(AO:AO,$E:$E,$E58)),
100*(AO58-MINIFS(AO:AO,$E:$E,$E58))/(MAXIFS(AO:AO,$E:$E,$E58)-MINIFS(AO:AO,$E:$E,$E58))))</f>
        <v/>
      </c>
      <c r="DE58" s="232" t="str">
        <f t="array" ref="DE58">IF(AP58="","",
IF(INDEX(Settings!$H:$H,MATCH(DE$1,Settings!$G:$G,0))=TRUE,
100-100*(AP58-MINIFS(AP:AP,$E:$E,$E58))/(MAXIFS(AP:AP,$E:$E,$E58)-MINIFS(AP:AP,$E:$E,$E58)),
100*(AP58-MINIFS(AP:AP,$E:$E,$E58))/(MAXIFS(AP:AP,$E:$E,$E58)-MINIFS(AP:AP,$E:$E,$E58))))</f>
        <v/>
      </c>
      <c r="DF58" s="232" t="str">
        <f t="array" ref="DF58">IF(AQ58="","",
IF(INDEX(Settings!$H:$H,MATCH(DF$1,Settings!$G:$G,0))=TRUE,
100-100*(AQ58-MINIFS(AQ:AQ,$E:$E,$E58))/(MAXIFS(AQ:AQ,$E:$E,$E58)-MINIFS(AQ:AQ,$E:$E,$E58)),
100*(AQ58-MINIFS(AQ:AQ,$E:$E,$E58))/(MAXIFS(AQ:AQ,$E:$E,$E58)-MINIFS(AQ:AQ,$E:$E,$E58))))</f>
        <v/>
      </c>
      <c r="DG58" s="232" t="str">
        <f t="array" ref="DG58">IF(AR58="","",
IF(INDEX(Settings!$H:$H,MATCH(DG$1,Settings!$G:$G,0))=TRUE,
100-100*(AR58-MINIFS(AR:AR,$E:$E,$E58))/(MAXIFS(AR:AR,$E:$E,$E58)-MINIFS(AR:AR,$E:$E,$E58)),
100*(AR58-MINIFS(AR:AR,$E:$E,$E58))/(MAXIFS(AR:AR,$E:$E,$E58)-MINIFS(AR:AR,$E:$E,$E58))))</f>
        <v/>
      </c>
      <c r="DH58" s="232" t="str">
        <f t="array" ref="DH58">IF(AS58="","",
IF(INDEX(Settings!$H:$H,MATCH(DH$1,Settings!$G:$G,0))=TRUE,
100-100*(AS58-MINIFS(AS:AS,$E:$E,$E58))/(MAXIFS(AS:AS,$E:$E,$E58)-MINIFS(AS:AS,$E:$E,$E58)),
100*(AS58-MINIFS(AS:AS,$E:$E,$E58))/(MAXIFS(AS:AS,$E:$E,$E58)-MINIFS(AS:AS,$E:$E,$E58))))</f>
        <v/>
      </c>
      <c r="DI58" s="232" t="str">
        <f t="array" ref="DI58">IF(AT58="","",
IF(INDEX(Settings!$H:$H,MATCH(DI$1,Settings!$G:$G,0))=TRUE,
100-100*(AT58-MINIFS(AT:AT,$E:$E,$E58))/(MAXIFS(AT:AT,$E:$E,$E58)-MINIFS(AT:AT,$E:$E,$E58)),
100*(AT58-MINIFS(AT:AT,$E:$E,$E58))/(MAXIFS(AT:AT,$E:$E,$E58)-MINIFS(AT:AT,$E:$E,$E58))))</f>
        <v/>
      </c>
      <c r="DJ58" s="232" t="str">
        <f t="array" ref="DJ58">IF(AU58="","",
IF(INDEX(Settings!$H:$H,MATCH(DJ$1,Settings!$G:$G,0))=TRUE,
100-100*(AU58-MINIFS(AU:AU,$E:$E,$E58))/(MAXIFS(AU:AU,$E:$E,$E58)-MINIFS(AU:AU,$E:$E,$E58)),
100*(AU58-MINIFS(AU:AU,$E:$E,$E58))/(MAXIFS(AU:AU,$E:$E,$E58)-MINIFS(AU:AU,$E:$E,$E58))))</f>
        <v/>
      </c>
      <c r="DK58" s="232" t="str">
        <f t="array" ref="DK58">IF(AV58="","",
IF(INDEX(Settings!$H:$H,MATCH(DK$1,Settings!$G:$G,0))=TRUE,
100-100*(AV58-MINIFS(AV:AV,$E:$E,$E58))/(MAXIFS(AV:AV,$E:$E,$E58)-MINIFS(AV:AV,$E:$E,$E58)),
100*(AV58-MINIFS(AV:AV,$E:$E,$E58))/(MAXIFS(AV:AV,$E:$E,$E58)-MINIFS(AV:AV,$E:$E,$E58))))</f>
        <v/>
      </c>
      <c r="DL58" s="232" t="str">
        <f t="array" ref="DL58">IF(AW58="","",
IF(INDEX(Settings!$H:$H,MATCH(DL$1,Settings!$G:$G,0))=TRUE,
100-100*(AW58-MINIFS(AW:AW,$E:$E,$E58))/(MAXIFS(AW:AW,$E:$E,$E58)-MINIFS(AW:AW,$E:$E,$E58)),
100*(AW58-MINIFS(AW:AW,$E:$E,$E58))/(MAXIFS(AW:AW,$E:$E,$E58)-MINIFS(AW:AW,$E:$E,$E58))))</f>
        <v/>
      </c>
      <c r="DM58" s="232" t="str">
        <f t="array" ref="DM58">IF(AX58="","",
IF(INDEX(Settings!$H:$H,MATCH(DM$1,Settings!$G:$G,0))=TRUE,
100-100*(AX58-MINIFS(AX:AX,$E:$E,$E58))/(MAXIFS(AX:AX,$E:$E,$E58)-MINIFS(AX:AX,$E:$E,$E58)),
100*(AX58-MINIFS(AX:AX,$E:$E,$E58))/(MAXIFS(AX:AX,$E:$E,$E58)-MINIFS(AX:AX,$E:$E,$E58))))</f>
        <v/>
      </c>
      <c r="DN58" s="232" t="str">
        <f t="array" ref="DN58">IF(AY58="","",
IF(INDEX(Settings!$H:$H,MATCH(DN$1,Settings!$G:$G,0))=TRUE,
100-100*(AY58-MINIFS(AY:AY,$E:$E,$E58))/(MAXIFS(AY:AY,$E:$E,$E58)-MINIFS(AY:AY,$E:$E,$E58)),
100*(AY58-MINIFS(AY:AY,$E:$E,$E58))/(MAXIFS(AY:AY,$E:$E,$E58)-MINIFS(AY:AY,$E:$E,$E58))))</f>
        <v/>
      </c>
      <c r="DO58" s="232" t="str">
        <f t="array" ref="DO58">IF(AZ58="","",
IF(INDEX(Settings!$H:$H,MATCH(DO$1,Settings!$G:$G,0))=TRUE,
100-100*(AZ58-MINIFS(AZ:AZ,$E:$E,$E58))/(MAXIFS(AZ:AZ,$E:$E,$E58)-MINIFS(AZ:AZ,$E:$E,$E58)),
100*(AZ58-MINIFS(AZ:AZ,$E:$E,$E58))/(MAXIFS(AZ:AZ,$E:$E,$E58)-MINIFS(AZ:AZ,$E:$E,$E58))))</f>
        <v/>
      </c>
      <c r="DP58" s="232" t="str">
        <f t="array" ref="DP58">IF(BA58="","",
IF(INDEX(Settings!$H:$H,MATCH(DP$1,Settings!$G:$G,0))=TRUE,
100-100*(BA58-MINIFS(BA:BA,$E:$E,$E58))/(MAXIFS(BA:BA,$E:$E,$E58)-MINIFS(BA:BA,$E:$E,$E58)),
100*(BA58-MINIFS(BA:BA,$E:$E,$E58))/(MAXIFS(BA:BA,$E:$E,$E58)-MINIFS(BA:BA,$E:$E,$E58))))</f>
        <v/>
      </c>
      <c r="DQ58" s="232" t="str">
        <f t="array" ref="DQ58">IF(BB58="","",
IF(INDEX(Settings!$H:$H,MATCH(DQ$1,Settings!$G:$G,0))=TRUE,
100-100*(BB58-MINIFS(BB:BB,$E:$E,$E58))/(MAXIFS(BB:BB,$E:$E,$E58)-MINIFS(BB:BB,$E:$E,$E58)),
100*(BB58-MINIFS(BB:BB,$E:$E,$E58))/(MAXIFS(BB:BB,$E:$E,$E58)-MINIFS(BB:BB,$E:$E,$E58))))</f>
        <v/>
      </c>
      <c r="DR58" s="232" t="str">
        <f t="array" ref="DR58">IF(BC58="","",
IF(INDEX(Settings!$H:$H,MATCH(DR$1,Settings!$G:$G,0))=TRUE,
100-100*(BC58-MINIFS(BC:BC,$E:$E,$E58))/(MAXIFS(BC:BC,$E:$E,$E58)-MINIFS(BC:BC,$E:$E,$E58)),
100*(BC58-MINIFS(BC:BC,$E:$E,$E58))/(MAXIFS(BC:BC,$E:$E,$E58)-MINIFS(BC:BC,$E:$E,$E58))))</f>
        <v/>
      </c>
      <c r="DS58" s="232" t="str">
        <f t="array" ref="DS58">IF(BD58="","",
IF(INDEX(Settings!$H:$H,MATCH(DS$1,Settings!$G:$G,0))=TRUE,
100-100*(BD58-MINIFS(BD:BD,$E:$E,$E58))/(MAXIFS(BD:BD,$E:$E,$E58)-MINIFS(BD:BD,$E:$E,$E58)),
100*(BD58-MINIFS(BD:BD,$E:$E,$E58))/(MAXIFS(BD:BD,$E:$E,$E58)-MINIFS(BD:BD,$E:$E,$E58))))</f>
        <v/>
      </c>
      <c r="DT58" s="232" t="str">
        <f t="array" ref="DT58">IF(BE58="","",
IF(INDEX(Settings!$H:$H,MATCH(DT$1,Settings!$G:$G,0))=TRUE,
100-100*(BE58-MINIFS(BE:BE,$E:$E,$E58))/(MAXIFS(BE:BE,$E:$E,$E58)-MINIFS(BE:BE,$E:$E,$E58)),
100*(BE58-MINIFS(BE:BE,$E:$E,$E58))/(MAXIFS(BE:BE,$E:$E,$E58)-MINIFS(BE:BE,$E:$E,$E58))))</f>
        <v/>
      </c>
      <c r="DU58" s="232" t="str">
        <f t="array" ref="DU58">IF(BF58="","",
IF(INDEX(Settings!$H:$H,MATCH(DU$1,Settings!$G:$G,0))=TRUE,
100-100*(BF58-MINIFS(BF:BF,$E:$E,$E58))/(MAXIFS(BF:BF,$E:$E,$E58)-MINIFS(BF:BF,$E:$E,$E58)),
100*(BF58-MINIFS(BF:BF,$E:$E,$E58))/(MAXIFS(BF:BF,$E:$E,$E58)-MINIFS(BF:BF,$E:$E,$E58))))</f>
        <v/>
      </c>
      <c r="DV58" s="232" t="str">
        <f t="array" ref="DV58">IF(BG58="","",
IF(INDEX(Settings!$H:$H,MATCH(DV$1,Settings!$G:$G,0))=TRUE,
100-100*(BG58-MINIFS(BG:BG,$E:$E,$E58))/(MAXIFS(BG:BG,$E:$E,$E58)-MINIFS(BG:BG,$E:$E,$E58)),
100*(BG58-MINIFS(BG:BG,$E:$E,$E58))/(MAXIFS(BG:BG,$E:$E,$E58)-MINIFS(BG:BG,$E:$E,$E58))))</f>
        <v/>
      </c>
      <c r="DW58" s="232" t="str">
        <f t="array" ref="DW58">IF(BH58="","",
IF(INDEX(Settings!$H:$H,MATCH(DW$1,Settings!$G:$G,0))=TRUE,
100-100*(BH58-MINIFS(BH:BH,$E:$E,$E58))/(MAXIFS(BH:BH,$E:$E,$E58)-MINIFS(BH:BH,$E:$E,$E58)),
100*(BH58-MINIFS(BH:BH,$E:$E,$E58))/(MAXIFS(BH:BH,$E:$E,$E58)-MINIFS(BH:BH,$E:$E,$E58))))</f>
        <v/>
      </c>
      <c r="DX58" s="232" t="str">
        <f t="array" ref="DX58">IF(BI58="","",
IF(INDEX(Settings!$H:$H,MATCH(DX$1,Settings!$G:$G,0))=TRUE,
100-100*(BI58-MINIFS(BI:BI,$E:$E,$E58))/(MAXIFS(BI:BI,$E:$E,$E58)-MINIFS(BI:BI,$E:$E,$E58)),
100*(BI58-MINIFS(BI:BI,$E:$E,$E58))/(MAXIFS(BI:BI,$E:$E,$E58)-MINIFS(BI:BI,$E:$E,$E58))))</f>
        <v/>
      </c>
      <c r="DY58" s="232" t="str">
        <f t="array" ref="DY58">IF(BJ58="","",
IF(INDEX(Settings!$H:$H,MATCH(DY$1,Settings!$G:$G,0))=TRUE,
100-100*(BJ58-MINIFS(BJ:BJ,$E:$E,$E58))/(MAXIFS(BJ:BJ,$E:$E,$E58)-MINIFS(BJ:BJ,$E:$E,$E58)),
100*(BJ58-MINIFS(BJ:BJ,$E:$E,$E58))/(MAXIFS(BJ:BJ,$E:$E,$E58)-MINIFS(BJ:BJ,$E:$E,$E58))))</f>
        <v/>
      </c>
      <c r="DZ58" s="234"/>
      <c r="EA58" s="234"/>
      <c r="EB58" s="234" t="str">
        <f t="shared" si="8"/>
        <v/>
      </c>
      <c r="EC58" s="234" t="str">
        <f t="shared" si="9"/>
        <v/>
      </c>
      <c r="ED58" s="234" t="str">
        <f t="shared" si="10"/>
        <v/>
      </c>
      <c r="EE58" s="234" t="str">
        <f t="shared" si="11"/>
        <v/>
      </c>
      <c r="EF58" s="234" t="str">
        <f t="shared" si="12"/>
        <v/>
      </c>
      <c r="EG58" s="234" t="str">
        <f t="shared" si="13"/>
        <v/>
      </c>
      <c r="EH58" s="234"/>
      <c r="EI58" s="234"/>
      <c r="EJ58" s="234"/>
      <c r="EK58" s="234"/>
      <c r="EL58" s="234"/>
      <c r="EM58" s="234"/>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3" t="str">
        <f t="shared" si="14"/>
        <v/>
      </c>
      <c r="N59" s="49"/>
      <c r="O59" s="49"/>
      <c r="P59" s="49"/>
      <c r="Q59" s="49"/>
      <c r="R59" s="49"/>
      <c r="S59" s="222" t="str">
        <f>IFERROR(VLOOKUP(AF59, 'YOYO IR Scores'!A:C, 3, FALSE), "")
</f>
        <v/>
      </c>
      <c r="T59" s="49"/>
      <c r="U59" s="49"/>
      <c r="V59" s="49"/>
      <c r="W59" s="49"/>
      <c r="X59" s="224" t="str">
        <f t="shared" si="4"/>
        <v/>
      </c>
      <c r="Y59" s="225" t="str">
        <f t="shared" si="5"/>
        <v/>
      </c>
      <c r="Z59" s="225" t="str">
        <f t="shared" si="6"/>
        <v/>
      </c>
      <c r="AA59" s="224" t="str">
        <f t="shared" si="7"/>
        <v/>
      </c>
      <c r="AB59" s="223"/>
      <c r="AC59" s="223"/>
      <c r="AD59" s="223"/>
      <c r="AE59" s="223" t="str">
        <f>IFERROR(VLOOKUP(AF59, 'YOYO IR Scores'!A:C, 2, FALSE), "")</f>
        <v/>
      </c>
      <c r="AF59" s="223"/>
      <c r="AG59" s="223"/>
      <c r="AH59" s="223"/>
      <c r="AI59" s="223"/>
      <c r="AJ59" s="223"/>
      <c r="AK59" s="223"/>
      <c r="AL59" s="223"/>
      <c r="AM59" s="223"/>
      <c r="AN59" s="223"/>
      <c r="AO59" s="223"/>
      <c r="AP59" s="223"/>
      <c r="AQ59" s="223"/>
      <c r="AR59" s="223"/>
      <c r="AS59" s="223"/>
      <c r="AT59" s="223"/>
      <c r="AU59" s="223"/>
      <c r="AV59" s="223"/>
      <c r="AW59" s="223"/>
      <c r="AX59" s="223"/>
      <c r="AY59" s="223"/>
      <c r="AZ59" s="223"/>
      <c r="BA59" s="223"/>
      <c r="BB59" s="223"/>
      <c r="BC59" s="223"/>
      <c r="BD59" s="223"/>
      <c r="BE59" s="223"/>
      <c r="BF59" s="223"/>
      <c r="BG59" s="223"/>
      <c r="BH59" s="223"/>
      <c r="BI59" s="223"/>
      <c r="BJ59" s="223"/>
      <c r="BK59" s="223" t="str">
        <f t="array" ref="BK59">IF(J59="","",
IF(INDEX(Settings!$H:$H,MATCH(BY$1,Settings!$G:$G,0))=TRUE,
100-100*(J59-MIN(J:J))/(MAX(J:J)-MIN(J:J)),
100*(J59-MIN(J:J))/(MAX(J:J)-MIN(J:J))))</f>
        <v/>
      </c>
      <c r="BL59" s="223" t="str">
        <f t="array" ref="BL59">IF(J59="","",
IF(INDEX(Settings!$H:$H,MATCH(BY$1,Settings!$G:$G,0))=TRUE,
100-100*(J59-MINIFS(J:J,$E:$E,$E59))/(MAXIFS(J:J,$E:$E,$E59)-MINIFS(J:J,$E:$E,$E59)),
100*(J59-MINIFS(J:J,$E:$E,$E59))/(MAXIFS(J:J,$E:$E,$E59)-MINIFS(J:J,$E:$E,$E59))))</f>
        <v/>
      </c>
      <c r="BM59" s="223"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4" t="str">
        <f t="array" ref="BQ59">IF(J59="","",
IF(INDEX(Settings!$H:$H,MATCH(BY$1,Settings!$G:$G,0))=TRUE,
-1*(J59-AVERAGE(J:J))/STDEV(J:J),
(J59-AVERAGE(J:J))/STDEV(J:J)))</f>
        <v/>
      </c>
      <c r="BR59" s="224" t="str">
        <f>IFERROR(__xludf.DUMMYFUNCTION("IF(J59="""","""",
IF(INDEX(Settings!$H:$H,MATCH(BY$1,Settings!$G:$G,0))=TRUE,
-1*(J59-AVERAGEIFS(J:J,$E:$E,$E59))/STDEV(FILTER(J:J,$E:$E=$E59)),
(J59-AVERAGEIFS(J:J,$E:$E,$E59))/STDEV(FILTER(J:J,$E:$E=$E59))))"),"")</f>
        <v/>
      </c>
      <c r="BS59" s="224"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3" t="str">
        <f t="array" ref="BY59">IF(J59="","",
IF(INDEX(Settings!$H:$H,MATCH(BY$1,Settings!$G:$G,0))=TRUE,
100-100*(J59-MINIFS(J:J,$E:$E,$E59))/(MAXIFS(J:J,$E:$E,$E59)-MINIFS(J:J,$E:$E,$E59)),
100*(J59-MINIFS(J:J,$E:$E,$E59))/(MAXIFS(J:J,$E:$E,$E59)-MINIFS(J:J,$E:$E,$E59))))</f>
        <v/>
      </c>
      <c r="BZ59" s="223" t="str">
        <f t="array" ref="BZ59">IF(K59="","",
IF(INDEX(Settings!$H:$H,MATCH(BZ$1,Settings!$G:$G,0))=TRUE,
100-100*(K59-MINIFS(K:K,$E:$E,$E59))/(MAXIFS(K:K,$E:$E,$E59)-MINIFS(K:K,$E:$E,$E59)),
100*(K59-MINIFS(K:K,$E:$E,$E59))/(MAXIFS(K:K,$E:$E,$E59)-MINIFS(K:K,$E:$E,$E59))))</f>
        <v/>
      </c>
      <c r="CA59" s="223" t="str">
        <f t="array" ref="CA59">IF(L59="","",
IF(INDEX(Settings!$H:$H,MATCH(CA$1,Settings!$G:$G,0))=TRUE,
100-100*(L59-MINIFS(L:L,$E:$E,$E59))/(MAXIFS(L:L,$E:$E,$E59)-MINIFS(L:L,$E:$E,$E59)),
100*(L59-MINIFS(L:L,$E:$E,$E59))/(MAXIFS(L:L,$E:$E,$E59)-MINIFS(L:L,$E:$E,$E59))))</f>
        <v/>
      </c>
      <c r="CB59" s="223" t="str">
        <f t="array" ref="CB59">IF(M59="","",
IF(INDEX(Settings!$H:$H,MATCH(CB$1,Settings!$G:$G,0))=TRUE,
100-100*(M59-MINIFS(M:M,$E:$E,$E59))/(MAXIFS(M:M,$E:$E,$E59)-MINIFS(M:M,$E:$E,$E59)),
100*(M59-MINIFS(M:M,$E:$E,$E59))/(MAXIFS(M:M,$E:$E,$E59)-MINIFS(M:M,$E:$E,$E59))))</f>
        <v/>
      </c>
      <c r="CC59" s="223" t="str">
        <f t="array" ref="CC59">IF(N59="","",
IF(INDEX(Settings!$H:$H,MATCH(CC$1,Settings!$G:$G,0))=TRUE,
100-100*(N59-MINIFS(N:N,$E:$E,$E59))/(MAXIFS(N:N,$E:$E,$E59)-MINIFS(N:N,$E:$E,$E59)),
100*(N59-MINIFS(N:N,$E:$E,$E59))/(MAXIFS(N:N,$E:$E,$E59)-MINIFS(N:N,$E:$E,$E59))))</f>
        <v/>
      </c>
      <c r="CD59" s="223" t="str">
        <f t="array" ref="CD59">IF(O59="","",
IF(INDEX(Settings!$H:$H,MATCH(CD$1,Settings!$G:$G,0))=TRUE,
100-100*(O59-MINIFS(O:O,$E:$E,$E59))/(MAXIFS(O:O,$E:$E,$E59)-MINIFS(O:O,$E:$E,$E59)),
100*(O59-MINIFS(O:O,$E:$E,$E59))/(MAXIFS(O:O,$E:$E,$E59)-MINIFS(O:O,$E:$E,$E59))))</f>
        <v/>
      </c>
      <c r="CE59" s="223" t="str">
        <f t="array" ref="CE59">IF(P59="","",
IF(INDEX(Settings!$H:$H,MATCH(CE$1,Settings!$G:$G,0))=TRUE,
100-100*(P59-MINIFS(P:P,$E:$E,$E59))/(MAXIFS(P:P,$E:$E,$E59)-MINIFS(P:P,$E:$E,$E59)),
100*(P59-MINIFS(P:P,$E:$E,$E59))/(MAXIFS(P:P,$E:$E,$E59)-MINIFS(P:P,$E:$E,$E59))))</f>
        <v/>
      </c>
      <c r="CF59" s="223" t="str">
        <f t="array" ref="CF59">IF(Q59="","",
IF(INDEX(Settings!$H:$H,MATCH(CF$1,Settings!$G:$G,0))=TRUE,
100-100*(Q59-MINIFS(Q:Q,$E:$E,$E59))/(MAXIFS(Q:Q,$E:$E,$E59)-MINIFS(Q:Q,$E:$E,$E59)),
100*(Q59-MINIFS(Q:Q,$E:$E,$E59))/(MAXIFS(Q:Q,$E:$E,$E59)-MINIFS(Q:Q,$E:$E,$E59))))</f>
        <v/>
      </c>
      <c r="CG59" s="223" t="str">
        <f t="array" ref="CG59">IF(R59="","",
IF(INDEX(Settings!$H:$H,MATCH(CG$1,Settings!$G:$G,0))=TRUE,
100-100*(R59-MINIFS(R:R,$E:$E,$E59))/(MAXIFS(R:R,$E:$E,$E59)-MINIFS(R:R,$E:$E,$E59)),
100*(R59-MINIFS(R:R,$E:$E,$E59))/(MAXIFS(R:R,$E:$E,$E59)-MINIFS(R:R,$E:$E,$E59))))</f>
        <v/>
      </c>
      <c r="CH59" s="223" t="str">
        <f t="array" ref="CH59">IF(S59="","",
IF(INDEX(Settings!$H:$H,MATCH(CH$1,Settings!$G:$G,0))=TRUE,
100-100*(S59-MINIFS(S:S,$E:$E,$E59))/(MAXIFS(S:S,$E:$E,$E59)-MINIFS(S:S,$E:$E,$E59)),
100*(S59-MINIFS(S:S,$E:$E,$E59))/(MAXIFS(S:S,$E:$E,$E59)-MINIFS(S:S,$E:$E,$E59))))</f>
        <v/>
      </c>
      <c r="CI59" s="223" t="str">
        <f t="array" ref="CI59">IF(T59="","",
IF(INDEX(Settings!$H:$H,MATCH(CI$1,Settings!$G:$G,0))=TRUE,
100-100*(T59-MINIFS(T:T,$E:$E,$E59))/(MAXIFS(T:T,$E:$E,$E59)-MINIFS(T:T,$E:$E,$E59)),
100*(T59-MINIFS(T:T,$E:$E,$E59))/(MAXIFS(T:T,$E:$E,$E59)-MINIFS(T:T,$E:$E,$E59))))</f>
        <v/>
      </c>
      <c r="CJ59" s="223" t="str">
        <f t="array" ref="CJ59">IF(U59="","",
IF(INDEX(Settings!$H:$H,MATCH(CJ$1,Settings!$G:$G,0))=TRUE,
100-100*(U59-MINIFS(U:U,$E:$E,$E59))/(MAXIFS(U:U,$E:$E,$E59)-MINIFS(U:U,$E:$E,$E59)),
100*(U59-MINIFS(U:U,$E:$E,$E59))/(MAXIFS(U:U,$E:$E,$E59)-MINIFS(U:U,$E:$E,$E59))))</f>
        <v/>
      </c>
      <c r="CK59" s="223" t="str">
        <f t="array" ref="CK59">IF(V59="","",
IF(INDEX(Settings!$H:$H,MATCH(CK$1,Settings!$G:$G,0))=TRUE,
100-100*(V59-MINIFS(V:V,$E:$E,$E59))/(MAXIFS(V:V,$E:$E,$E59)-MINIFS(V:V,$E:$E,$E59)),
100*(V59-MINIFS(V:V,$E:$E,$E59))/(MAXIFS(V:V,$E:$E,$E59)-MINIFS(V:V,$E:$E,$E59))))</f>
        <v/>
      </c>
      <c r="CL59" s="223" t="str">
        <f t="array" ref="CL59">IF(W59="","",
IF(INDEX(Settings!$H:$H,MATCH(CL$1,Settings!$G:$G,0))=TRUE,
100-100*(W59-MINIFS(W:W,$E:$E,$E59))/(MAXIFS(W:W,$E:$E,$E59)-MINIFS(W:W,$E:$E,$E59)),
100*(W59-MINIFS(W:W,$E:$E,$E59))/(MAXIFS(W:W,$E:$E,$E59)-MINIFS(W:W,$E:$E,$E59))))</f>
        <v/>
      </c>
      <c r="CM59" s="223" t="str">
        <f t="array" ref="CM59">IF(X59="","",
IF(INDEX(Settings!$H:$H,MATCH(CM$1,Settings!$G:$G,0))=TRUE,
100-100*(X59-MINIFS(X:X,$E:$E,$E59))/(MAXIFS(X:X,$E:$E,$E59)-MINIFS(X:X,$E:$E,$E59)),
100*(X59-MINIFS(X:X,$E:$E,$E59))/(MAXIFS(X:X,$E:$E,$E59)-MINIFS(X:X,$E:$E,$E59))))</f>
        <v/>
      </c>
      <c r="CN59" s="223" t="str">
        <f t="array" ref="CN59">IF(Y59="","",
IF(INDEX(Settings!$H:$H,MATCH(CN$1,Settings!$G:$G,0))=TRUE,
100-100*(Y59-MINIFS(Y:Y,$E:$E,$E59))/(MAXIFS(Y:Y,$E:$E,$E59)-MINIFS(Y:Y,$E:$E,$E59)),
100*(Y59-MINIFS(Y:Y,$E:$E,$E59))/(MAXIFS(Y:Y,$E:$E,$E59)-MINIFS(Y:Y,$E:$E,$E59))))</f>
        <v/>
      </c>
      <c r="CO59" s="223" t="str">
        <f t="array" ref="CO59">IF(Z59="","",
IF(INDEX(Settings!$H:$H,MATCH(CO$1,Settings!$G:$G,0))=TRUE,
100-100*(Z59-MINIFS(Z:Z,$E:$E,$E59))/(MAXIFS(Z:Z,$E:$E,$E59)-MINIFS(Z:Z,$E:$E,$E59)),
100*(Z59-MINIFS(Z:Z,$E:$E,$E59))/(MAXIFS(Z:Z,$E:$E,$E59)-MINIFS(Z:Z,$E:$E,$E59))))</f>
        <v/>
      </c>
      <c r="CP59" s="223" t="str">
        <f t="array" ref="CP59">IF(AA59="","",
IF(INDEX(Settings!$H:$H,MATCH(CP$1,Settings!$G:$G,0))=TRUE,
100-100*(AA59-MINIFS(AA:AA,$E:$E,$E59))/(MAXIFS(AA:AA,$E:$E,$E59)-MINIFS(AA:AA,$E:$E,$E59)),
100*(AA59-MINIFS(AA:AA,$E:$E,$E59))/(MAXIFS(AA:AA,$E:$E,$E59)-MINIFS(AA:AA,$E:$E,$E59))))</f>
        <v/>
      </c>
      <c r="CQ59" s="223" t="str">
        <f t="array" ref="CQ59">IF(AB59="","",
IF(INDEX(Settings!$H:$H,MATCH(CQ$1,Settings!$G:$G,0))=TRUE,
100-100*(AB59-MINIFS(AB:AB,$E:$E,$E59))/(MAXIFS(AB:AB,$E:$E,$E59)-MINIFS(AB:AB,$E:$E,$E59)),
100*(AB59-MINIFS(AB:AB,$E:$E,$E59))/(MAXIFS(AB:AB,$E:$E,$E59)-MINIFS(AB:AB,$E:$E,$E59))))</f>
        <v/>
      </c>
      <c r="CR59" s="223" t="str">
        <f t="array" ref="CR59">IF(AC59="","",
IF(INDEX(Settings!$H:$H,MATCH(CR$1,Settings!$G:$G,0))=TRUE,
100-100*(AC59-MINIFS(AC:AC,$E:$E,$E59))/(MAXIFS(AC:AC,$E:$E,$E59)-MINIFS(AC:AC,$E:$E,$E59)),
100*(AC59-MINIFS(AC:AC,$E:$E,$E59))/(MAXIFS(AC:AC,$E:$E,$E59)-MINIFS(AC:AC,$E:$E,$E59))))</f>
        <v/>
      </c>
      <c r="CS59" s="223" t="str">
        <f t="array" ref="CS59">IF(AD59="","",
IF(INDEX(Settings!$H:$H,MATCH(CS$1,Settings!$G:$G,0))=TRUE,
100-100*(AD59-MINIFS(AD:AD,$E:$E,$E59))/(MAXIFS(AD:AD,$E:$E,$E59)-MINIFS(AD:AD,$E:$E,$E59)),
100*(AD59-MINIFS(AD:AD,$E:$E,$E59))/(MAXIFS(AD:AD,$E:$E,$E59)-MINIFS(AD:AD,$E:$E,$E59))))</f>
        <v/>
      </c>
      <c r="CT59" s="223" t="str">
        <f t="array" ref="CT59">IF(AE59="","",
IF(INDEX(Settings!$H:$H,MATCH(CT$1,Settings!$G:$G,0))=TRUE,
100-100*(AE59-MINIFS(AE:AE,$E:$E,$E59))/(MAXIFS(AE:AE,$E:$E,$E59)-MINIFS(AE:AE,$E:$E,$E59)),
100*(AE59-MINIFS(AE:AE,$E:$E,$E59))/(MAXIFS(AE:AE,$E:$E,$E59)-MINIFS(AE:AE,$E:$E,$E59))))</f>
        <v/>
      </c>
      <c r="CU59" s="223" t="str">
        <f t="array" ref="CU59">IF(AF59="","",
IF(INDEX(Settings!$H:$H,MATCH(CU$1,Settings!$G:$G,0))=TRUE,
100-100*(AF59-MINIFS(AF:AF,$E:$E,$E59))/(MAXIFS(AF:AF,$E:$E,$E59)-MINIFS(AF:AF,$E:$E,$E59)),
100*(AF59-MINIFS(AF:AF,$E:$E,$E59))/(MAXIFS(AF:AF,$E:$E,$E59)-MINIFS(AF:AF,$E:$E,$E59))))</f>
        <v/>
      </c>
      <c r="CV59" s="223" t="str">
        <f t="array" ref="CV59">IF(AG59="","",
IF(INDEX(Settings!$H:$H,MATCH(CV$1,Settings!$G:$G,0))=TRUE,
100-100*(AG59-MINIFS(AG:AG,$E:$E,$E59))/(MAXIFS(AG:AG,$E:$E,$E59)-MINIFS(AG:AG,$E:$E,$E59)),
100*(AG59-MINIFS(AG:AG,$E:$E,$E59))/(MAXIFS(AG:AG,$E:$E,$E59)-MINIFS(AG:AG,$E:$E,$E59))))</f>
        <v/>
      </c>
      <c r="CW59" s="223" t="str">
        <f t="array" ref="CW59">IF(AH59="","",
IF(INDEX(Settings!$H:$H,MATCH(CW$1,Settings!$G:$G,0))=TRUE,
100-100*(AH59-MINIFS(AH:AH,$E:$E,$E59))/(MAXIFS(AH:AH,$E:$E,$E59)-MINIFS(AH:AH,$E:$E,$E59)),
100*(AH59-MINIFS(AH:AH,$E:$E,$E59))/(MAXIFS(AH:AH,$E:$E,$E59)-MINIFS(AH:AH,$E:$E,$E59))))</f>
        <v/>
      </c>
      <c r="CX59" s="223" t="str">
        <f t="array" ref="CX59">IF(AI59="","",
IF(INDEX(Settings!$H:$H,MATCH(CX$1,Settings!$G:$G,0))=TRUE,
100-100*(AI59-MINIFS(AI:AI,$E:$E,$E59))/(MAXIFS(AI:AI,$E:$E,$E59)-MINIFS(AI:AI,$E:$E,$E59)),
100*(AI59-MINIFS(AI:AI,$E:$E,$E59))/(MAXIFS(AI:AI,$E:$E,$E59)-MINIFS(AI:AI,$E:$E,$E59))))</f>
        <v/>
      </c>
      <c r="CY59" s="223" t="str">
        <f t="array" ref="CY59">IF(AJ59="","",
IF(INDEX(Settings!$H:$H,MATCH(CY$1,Settings!$G:$G,0))=TRUE,
100-100*(AJ59-MINIFS(AJ:AJ,$E:$E,$E59))/(MAXIFS(AJ:AJ,$E:$E,$E59)-MINIFS(AJ:AJ,$E:$E,$E59)),
100*(AJ59-MINIFS(AJ:AJ,$E:$E,$E59))/(MAXIFS(AJ:AJ,$E:$E,$E59)-MINIFS(AJ:AJ,$E:$E,$E59))))</f>
        <v/>
      </c>
      <c r="CZ59" s="223" t="str">
        <f t="array" ref="CZ59">IF(AK59="","",
IF(INDEX(Settings!$H:$H,MATCH(CZ$1,Settings!$G:$G,0))=TRUE,
100-100*(AK59-MINIFS(AK:AK,$E:$E,$E59))/(MAXIFS(AK:AK,$E:$E,$E59)-MINIFS(AK:AK,$E:$E,$E59)),
100*(AK59-MINIFS(AK:AK,$E:$E,$E59))/(MAXIFS(AK:AK,$E:$E,$E59)-MINIFS(AK:AK,$E:$E,$E59))))</f>
        <v/>
      </c>
      <c r="DA59" s="223" t="str">
        <f t="array" ref="DA59">IF(AL59="","",
IF(INDEX(Settings!$H:$H,MATCH(DA$1,Settings!$G:$G,0))=TRUE,
100-100*(AL59-MINIFS(AL:AL,$E:$E,$E59))/(MAXIFS(AL:AL,$E:$E,$E59)-MINIFS(AL:AL,$E:$E,$E59)),
100*(AL59-MINIFS(AL:AL,$E:$E,$E59))/(MAXIFS(AL:AL,$E:$E,$E59)-MINIFS(AL:AL,$E:$E,$E59))))</f>
        <v/>
      </c>
      <c r="DB59" s="223" t="str">
        <f t="array" ref="DB59">IF(AM59="","",
IF(INDEX(Settings!$H:$H,MATCH(DB$1,Settings!$G:$G,0))=TRUE,
100-100*(AM59-MINIFS(AM:AM,$E:$E,$E59))/(MAXIFS(AM:AM,$E:$E,$E59)-MINIFS(AM:AM,$E:$E,$E59)),
100*(AM59-MINIFS(AM:AM,$E:$E,$E59))/(MAXIFS(AM:AM,$E:$E,$E59)-MINIFS(AM:AM,$E:$E,$E59))))</f>
        <v/>
      </c>
      <c r="DC59" s="223" t="str">
        <f t="array" ref="DC59">IF(AN59="","",
IF(INDEX(Settings!$H:$H,MATCH(DC$1,Settings!$G:$G,0))=TRUE,
100-100*(AN59-MINIFS(AN:AN,$E:$E,$E59))/(MAXIFS(AN:AN,$E:$E,$E59)-MINIFS(AN:AN,$E:$E,$E59)),
100*(AN59-MINIFS(AN:AN,$E:$E,$E59))/(MAXIFS(AN:AN,$E:$E,$E59)-MINIFS(AN:AN,$E:$E,$E59))))</f>
        <v/>
      </c>
      <c r="DD59" s="223" t="str">
        <f t="array" ref="DD59">IF(AO59="","",
IF(INDEX(Settings!$H:$H,MATCH(DD$1,Settings!$G:$G,0))=TRUE,
100-100*(AO59-MINIFS(AO:AO,$E:$E,$E59))/(MAXIFS(AO:AO,$E:$E,$E59)-MINIFS(AO:AO,$E:$E,$E59)),
100*(AO59-MINIFS(AO:AO,$E:$E,$E59))/(MAXIFS(AO:AO,$E:$E,$E59)-MINIFS(AO:AO,$E:$E,$E59))))</f>
        <v/>
      </c>
      <c r="DE59" s="223" t="str">
        <f t="array" ref="DE59">IF(AP59="","",
IF(INDEX(Settings!$H:$H,MATCH(DE$1,Settings!$G:$G,0))=TRUE,
100-100*(AP59-MINIFS(AP:AP,$E:$E,$E59))/(MAXIFS(AP:AP,$E:$E,$E59)-MINIFS(AP:AP,$E:$E,$E59)),
100*(AP59-MINIFS(AP:AP,$E:$E,$E59))/(MAXIFS(AP:AP,$E:$E,$E59)-MINIFS(AP:AP,$E:$E,$E59))))</f>
        <v/>
      </c>
      <c r="DF59" s="223" t="str">
        <f t="array" ref="DF59">IF(AQ59="","",
IF(INDEX(Settings!$H:$H,MATCH(DF$1,Settings!$G:$G,0))=TRUE,
100-100*(AQ59-MINIFS(AQ:AQ,$E:$E,$E59))/(MAXIFS(AQ:AQ,$E:$E,$E59)-MINIFS(AQ:AQ,$E:$E,$E59)),
100*(AQ59-MINIFS(AQ:AQ,$E:$E,$E59))/(MAXIFS(AQ:AQ,$E:$E,$E59)-MINIFS(AQ:AQ,$E:$E,$E59))))</f>
        <v/>
      </c>
      <c r="DG59" s="223" t="str">
        <f t="array" ref="DG59">IF(AR59="","",
IF(INDEX(Settings!$H:$H,MATCH(DG$1,Settings!$G:$G,0))=TRUE,
100-100*(AR59-MINIFS(AR:AR,$E:$E,$E59))/(MAXIFS(AR:AR,$E:$E,$E59)-MINIFS(AR:AR,$E:$E,$E59)),
100*(AR59-MINIFS(AR:AR,$E:$E,$E59))/(MAXIFS(AR:AR,$E:$E,$E59)-MINIFS(AR:AR,$E:$E,$E59))))</f>
        <v/>
      </c>
      <c r="DH59" s="223" t="str">
        <f t="array" ref="DH59">IF(AS59="","",
IF(INDEX(Settings!$H:$H,MATCH(DH$1,Settings!$G:$G,0))=TRUE,
100-100*(AS59-MINIFS(AS:AS,$E:$E,$E59))/(MAXIFS(AS:AS,$E:$E,$E59)-MINIFS(AS:AS,$E:$E,$E59)),
100*(AS59-MINIFS(AS:AS,$E:$E,$E59))/(MAXIFS(AS:AS,$E:$E,$E59)-MINIFS(AS:AS,$E:$E,$E59))))</f>
        <v/>
      </c>
      <c r="DI59" s="223" t="str">
        <f t="array" ref="DI59">IF(AT59="","",
IF(INDEX(Settings!$H:$H,MATCH(DI$1,Settings!$G:$G,0))=TRUE,
100-100*(AT59-MINIFS(AT:AT,$E:$E,$E59))/(MAXIFS(AT:AT,$E:$E,$E59)-MINIFS(AT:AT,$E:$E,$E59)),
100*(AT59-MINIFS(AT:AT,$E:$E,$E59))/(MAXIFS(AT:AT,$E:$E,$E59)-MINIFS(AT:AT,$E:$E,$E59))))</f>
        <v/>
      </c>
      <c r="DJ59" s="223" t="str">
        <f t="array" ref="DJ59">IF(AU59="","",
IF(INDEX(Settings!$H:$H,MATCH(DJ$1,Settings!$G:$G,0))=TRUE,
100-100*(AU59-MINIFS(AU:AU,$E:$E,$E59))/(MAXIFS(AU:AU,$E:$E,$E59)-MINIFS(AU:AU,$E:$E,$E59)),
100*(AU59-MINIFS(AU:AU,$E:$E,$E59))/(MAXIFS(AU:AU,$E:$E,$E59)-MINIFS(AU:AU,$E:$E,$E59))))</f>
        <v/>
      </c>
      <c r="DK59" s="223" t="str">
        <f t="array" ref="DK59">IF(AV59="","",
IF(INDEX(Settings!$H:$H,MATCH(DK$1,Settings!$G:$G,0))=TRUE,
100-100*(AV59-MINIFS(AV:AV,$E:$E,$E59))/(MAXIFS(AV:AV,$E:$E,$E59)-MINIFS(AV:AV,$E:$E,$E59)),
100*(AV59-MINIFS(AV:AV,$E:$E,$E59))/(MAXIFS(AV:AV,$E:$E,$E59)-MINIFS(AV:AV,$E:$E,$E59))))</f>
        <v/>
      </c>
      <c r="DL59" s="223" t="str">
        <f t="array" ref="DL59">IF(AW59="","",
IF(INDEX(Settings!$H:$H,MATCH(DL$1,Settings!$G:$G,0))=TRUE,
100-100*(AW59-MINIFS(AW:AW,$E:$E,$E59))/(MAXIFS(AW:AW,$E:$E,$E59)-MINIFS(AW:AW,$E:$E,$E59)),
100*(AW59-MINIFS(AW:AW,$E:$E,$E59))/(MAXIFS(AW:AW,$E:$E,$E59)-MINIFS(AW:AW,$E:$E,$E59))))</f>
        <v/>
      </c>
      <c r="DM59" s="223" t="str">
        <f t="array" ref="DM59">IF(AX59="","",
IF(INDEX(Settings!$H:$H,MATCH(DM$1,Settings!$G:$G,0))=TRUE,
100-100*(AX59-MINIFS(AX:AX,$E:$E,$E59))/(MAXIFS(AX:AX,$E:$E,$E59)-MINIFS(AX:AX,$E:$E,$E59)),
100*(AX59-MINIFS(AX:AX,$E:$E,$E59))/(MAXIFS(AX:AX,$E:$E,$E59)-MINIFS(AX:AX,$E:$E,$E59))))</f>
        <v/>
      </c>
      <c r="DN59" s="223" t="str">
        <f t="array" ref="DN59">IF(AY59="","",
IF(INDEX(Settings!$H:$H,MATCH(DN$1,Settings!$G:$G,0))=TRUE,
100-100*(AY59-MINIFS(AY:AY,$E:$E,$E59))/(MAXIFS(AY:AY,$E:$E,$E59)-MINIFS(AY:AY,$E:$E,$E59)),
100*(AY59-MINIFS(AY:AY,$E:$E,$E59))/(MAXIFS(AY:AY,$E:$E,$E59)-MINIFS(AY:AY,$E:$E,$E59))))</f>
        <v/>
      </c>
      <c r="DO59" s="223" t="str">
        <f t="array" ref="DO59">IF(AZ59="","",
IF(INDEX(Settings!$H:$H,MATCH(DO$1,Settings!$G:$G,0))=TRUE,
100-100*(AZ59-MINIFS(AZ:AZ,$E:$E,$E59))/(MAXIFS(AZ:AZ,$E:$E,$E59)-MINIFS(AZ:AZ,$E:$E,$E59)),
100*(AZ59-MINIFS(AZ:AZ,$E:$E,$E59))/(MAXIFS(AZ:AZ,$E:$E,$E59)-MINIFS(AZ:AZ,$E:$E,$E59))))</f>
        <v/>
      </c>
      <c r="DP59" s="223" t="str">
        <f t="array" ref="DP59">IF(BA59="","",
IF(INDEX(Settings!$H:$H,MATCH(DP$1,Settings!$G:$G,0))=TRUE,
100-100*(BA59-MINIFS(BA:BA,$E:$E,$E59))/(MAXIFS(BA:BA,$E:$E,$E59)-MINIFS(BA:BA,$E:$E,$E59)),
100*(BA59-MINIFS(BA:BA,$E:$E,$E59))/(MAXIFS(BA:BA,$E:$E,$E59)-MINIFS(BA:BA,$E:$E,$E59))))</f>
        <v/>
      </c>
      <c r="DQ59" s="223" t="str">
        <f t="array" ref="DQ59">IF(BB59="","",
IF(INDEX(Settings!$H:$H,MATCH(DQ$1,Settings!$G:$G,0))=TRUE,
100-100*(BB59-MINIFS(BB:BB,$E:$E,$E59))/(MAXIFS(BB:BB,$E:$E,$E59)-MINIFS(BB:BB,$E:$E,$E59)),
100*(BB59-MINIFS(BB:BB,$E:$E,$E59))/(MAXIFS(BB:BB,$E:$E,$E59)-MINIFS(BB:BB,$E:$E,$E59))))</f>
        <v/>
      </c>
      <c r="DR59" s="223" t="str">
        <f t="array" ref="DR59">IF(BC59="","",
IF(INDEX(Settings!$H:$H,MATCH(DR$1,Settings!$G:$G,0))=TRUE,
100-100*(BC59-MINIFS(BC:BC,$E:$E,$E59))/(MAXIFS(BC:BC,$E:$E,$E59)-MINIFS(BC:BC,$E:$E,$E59)),
100*(BC59-MINIFS(BC:BC,$E:$E,$E59))/(MAXIFS(BC:BC,$E:$E,$E59)-MINIFS(BC:BC,$E:$E,$E59))))</f>
        <v/>
      </c>
      <c r="DS59" s="223" t="str">
        <f t="array" ref="DS59">IF(BD59="","",
IF(INDEX(Settings!$H:$H,MATCH(DS$1,Settings!$G:$G,0))=TRUE,
100-100*(BD59-MINIFS(BD:BD,$E:$E,$E59))/(MAXIFS(BD:BD,$E:$E,$E59)-MINIFS(BD:BD,$E:$E,$E59)),
100*(BD59-MINIFS(BD:BD,$E:$E,$E59))/(MAXIFS(BD:BD,$E:$E,$E59)-MINIFS(BD:BD,$E:$E,$E59))))</f>
        <v/>
      </c>
      <c r="DT59" s="223" t="str">
        <f t="array" ref="DT59">IF(BE59="","",
IF(INDEX(Settings!$H:$H,MATCH(DT$1,Settings!$G:$G,0))=TRUE,
100-100*(BE59-MINIFS(BE:BE,$E:$E,$E59))/(MAXIFS(BE:BE,$E:$E,$E59)-MINIFS(BE:BE,$E:$E,$E59)),
100*(BE59-MINIFS(BE:BE,$E:$E,$E59))/(MAXIFS(BE:BE,$E:$E,$E59)-MINIFS(BE:BE,$E:$E,$E59))))</f>
        <v/>
      </c>
      <c r="DU59" s="223" t="str">
        <f t="array" ref="DU59">IF(BF59="","",
IF(INDEX(Settings!$H:$H,MATCH(DU$1,Settings!$G:$G,0))=TRUE,
100-100*(BF59-MINIFS(BF:BF,$E:$E,$E59))/(MAXIFS(BF:BF,$E:$E,$E59)-MINIFS(BF:BF,$E:$E,$E59)),
100*(BF59-MINIFS(BF:BF,$E:$E,$E59))/(MAXIFS(BF:BF,$E:$E,$E59)-MINIFS(BF:BF,$E:$E,$E59))))</f>
        <v/>
      </c>
      <c r="DV59" s="223" t="str">
        <f t="array" ref="DV59">IF(BG59="","",
IF(INDEX(Settings!$H:$H,MATCH(DV$1,Settings!$G:$G,0))=TRUE,
100-100*(BG59-MINIFS(BG:BG,$E:$E,$E59))/(MAXIFS(BG:BG,$E:$E,$E59)-MINIFS(BG:BG,$E:$E,$E59)),
100*(BG59-MINIFS(BG:BG,$E:$E,$E59))/(MAXIFS(BG:BG,$E:$E,$E59)-MINIFS(BG:BG,$E:$E,$E59))))</f>
        <v/>
      </c>
      <c r="DW59" s="223" t="str">
        <f t="array" ref="DW59">IF(BH59="","",
IF(INDEX(Settings!$H:$H,MATCH(DW$1,Settings!$G:$G,0))=TRUE,
100-100*(BH59-MINIFS(BH:BH,$E:$E,$E59))/(MAXIFS(BH:BH,$E:$E,$E59)-MINIFS(BH:BH,$E:$E,$E59)),
100*(BH59-MINIFS(BH:BH,$E:$E,$E59))/(MAXIFS(BH:BH,$E:$E,$E59)-MINIFS(BH:BH,$E:$E,$E59))))</f>
        <v/>
      </c>
      <c r="DX59" s="223" t="str">
        <f t="array" ref="DX59">IF(BI59="","",
IF(INDEX(Settings!$H:$H,MATCH(DX$1,Settings!$G:$G,0))=TRUE,
100-100*(BI59-MINIFS(BI:BI,$E:$E,$E59))/(MAXIFS(BI:BI,$E:$E,$E59)-MINIFS(BI:BI,$E:$E,$E59)),
100*(BI59-MINIFS(BI:BI,$E:$E,$E59))/(MAXIFS(BI:BI,$E:$E,$E59)-MINIFS(BI:BI,$E:$E,$E59))))</f>
        <v/>
      </c>
      <c r="DY59" s="223" t="str">
        <f t="array" ref="DY59">IF(BJ59="","",
IF(INDEX(Settings!$H:$H,MATCH(DY$1,Settings!$G:$G,0))=TRUE,
100-100*(BJ59-MINIFS(BJ:BJ,$E:$E,$E59))/(MAXIFS(BJ:BJ,$E:$E,$E59)-MINIFS(BJ:BJ,$E:$E,$E59)),
100*(BJ59-MINIFS(BJ:BJ,$E:$E,$E59))/(MAXIFS(BJ:BJ,$E:$E,$E59)-MINIFS(BJ:BJ,$E:$E,$E59))))</f>
        <v/>
      </c>
      <c r="DZ59" s="225"/>
      <c r="EA59" s="225"/>
      <c r="EB59" s="225" t="str">
        <f t="shared" si="8"/>
        <v/>
      </c>
      <c r="EC59" s="225" t="str">
        <f t="shared" si="9"/>
        <v/>
      </c>
      <c r="ED59" s="225" t="str">
        <f t="shared" si="10"/>
        <v/>
      </c>
      <c r="EE59" s="225" t="str">
        <f t="shared" si="11"/>
        <v/>
      </c>
      <c r="EF59" s="225" t="str">
        <f t="shared" si="12"/>
        <v/>
      </c>
      <c r="EG59" s="225" t="str">
        <f t="shared" si="13"/>
        <v/>
      </c>
      <c r="EH59" s="225"/>
      <c r="EI59" s="225"/>
      <c r="EJ59" s="225"/>
      <c r="EK59" s="225"/>
      <c r="EL59" s="225"/>
      <c r="EM59" s="225"/>
    </row>
    <row r="60">
      <c r="A60" s="231"/>
      <c r="B60" s="231"/>
      <c r="C60" s="231"/>
      <c r="D60" s="231" t="str">
        <f t="array" ref="D60">IFERROR(INDEX(Profiles!$B:$B,MATCH($A60,Profiles!$A:$A,0)),"")</f>
        <v/>
      </c>
      <c r="E60" s="231"/>
      <c r="F60" s="231"/>
      <c r="G60" s="231"/>
      <c r="H60" s="231"/>
      <c r="I60" s="231" t="str">
        <f>IF(A60="","",IF(Settings!$N$3="DATE",F60&amp;": "&amp;TEXT(B60,"M/DD/YY"),F60&amp;": "&amp;H60))</f>
        <v/>
      </c>
      <c r="J60" s="231"/>
      <c r="K60" s="231"/>
      <c r="L60" s="231"/>
      <c r="M60" s="232" t="str">
        <f t="shared" si="14"/>
        <v/>
      </c>
      <c r="N60" s="231"/>
      <c r="O60" s="231"/>
      <c r="P60" s="231"/>
      <c r="Q60" s="231"/>
      <c r="R60" s="231"/>
      <c r="S60" s="230" t="str">
        <f>IFERROR(VLOOKUP(AF60, 'YOYO IR Scores'!A:C, 3, FALSE), "")
</f>
        <v/>
      </c>
      <c r="T60" s="231"/>
      <c r="U60" s="231"/>
      <c r="V60" s="231"/>
      <c r="W60" s="231"/>
      <c r="X60" s="233" t="str">
        <f t="shared" si="4"/>
        <v/>
      </c>
      <c r="Y60" s="234" t="str">
        <f t="shared" si="5"/>
        <v/>
      </c>
      <c r="Z60" s="234" t="str">
        <f t="shared" si="6"/>
        <v/>
      </c>
      <c r="AA60" s="233" t="str">
        <f t="shared" si="7"/>
        <v/>
      </c>
      <c r="AB60" s="232"/>
      <c r="AC60" s="232"/>
      <c r="AD60" s="232"/>
      <c r="AE60" s="232" t="str">
        <f>IFERROR(VLOOKUP(AF60, 'YOYO IR Scores'!A:C, 2, FALSE), "")</f>
        <v/>
      </c>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t="str">
        <f t="array" ref="BK60">IF(J60="","",
IF(INDEX(Settings!$H:$H,MATCH(BY$1,Settings!$G:$G,0))=TRUE,
100-100*(J60-MIN(J:J))/(MAX(J:J)-MIN(J:J)),
100*(J60-MIN(J:J))/(MAX(J:J)-MIN(J:J))))</f>
        <v/>
      </c>
      <c r="BL60" s="232" t="str">
        <f t="array" ref="BL60">IF(J60="","",
IF(INDEX(Settings!$H:$H,MATCH(BY$1,Settings!$G:$G,0))=TRUE,
100-100*(J60-MINIFS(J:J,$E:$E,$E60))/(MAXIFS(J:J,$E:$E,$E60)-MINIFS(J:J,$E:$E,$E60)),
100*(J60-MINIFS(J:J,$E:$E,$E60))/(MAXIFS(J:J,$E:$E,$E60)-MINIFS(J:J,$E:$E,$E60))))</f>
        <v/>
      </c>
      <c r="BM60" s="232" t="str">
        <f t="array" ref="BM60">IF(J60="","",
IF(INDEX(Settings!$H:$H,MATCH(BY$1,Settings!$G:$G,0))=TRUE,
100-100*(J60-MINIFS(J:J,$E:$E,$E60,$I:$I,$I60))/(MAXIFS(J:J,$E:$E,$E60,$I:$I,$I60)-MINIFS(J:J,$E:$E,$E60,$I:$I,$I60)),
100*(J60-MINIFS(J:J,$E:$E,$E60,$I:$I,$I60))/(MAXIFS(J:J,$E:$E,$E60,$I:$I,$I60)-MINIFS(J:J,$E:$E,$E60,$I:$I,$I60))))</f>
        <v/>
      </c>
      <c r="BN60" s="231" t="str">
        <f t="array" ref="BN60">IF(J60="","",
IF(INDEX(Settings!$H:$H,MATCH(BY$1,Settings!$G:$G,0))=TRUE,
100-100*PERCENTRANK(J:J,J60),
100*PERCENTRANK(J:J,J60)))</f>
        <v/>
      </c>
      <c r="BO60" s="231" t="str">
        <f>IFERROR(__xludf.DUMMYFUNCTION("IF(J60="""","""",
IF(INDEX(Settings!$H:$H,MATCH(BY$1,Settings!$G:$G,0))=TRUE,
100-100*PERCENTRANK(FILTER(J:J,$E:$E=$E60),J60),
100*PERCENTRANK(FILTER(J:J,$E:$E=$E60),J60)))"),"")</f>
        <v/>
      </c>
      <c r="BP60" s="231" t="str">
        <f>IFERROR(__xludf.DUMMYFUNCTION("IF(J60="""","""",
IF(INDEX(Settings!$H:$H,MATCH(BY$1,Settings!$G:$G,0))=TRUE,
100-100*PERCENTRANK(FILTER(J:J,$E:$E=$E60,$I:$I=$I60),J60),
100*PERCENTRANK(FILTER(J:J,$E:$E=$E60,$I:$I=$I60),J60)))"),"")</f>
        <v/>
      </c>
      <c r="BQ60" s="233" t="str">
        <f t="array" ref="BQ60">IF(J60="","",
IF(INDEX(Settings!$H:$H,MATCH(BY$1,Settings!$G:$G,0))=TRUE,
-1*(J60-AVERAGE(J:J))/STDEV(J:J),
(J60-AVERAGE(J:J))/STDEV(J:J)))</f>
        <v/>
      </c>
      <c r="BR60" s="233" t="str">
        <f>IFERROR(__xludf.DUMMYFUNCTION("IF(J60="""","""",
IF(INDEX(Settings!$H:$H,MATCH(BY$1,Settings!$G:$G,0))=TRUE,
-1*(J60-AVERAGEIFS(J:J,$E:$E,$E60))/STDEV(FILTER(J:J,$E:$E=$E60)),
(J60-AVERAGEIFS(J:J,$E:$E,$E60))/STDEV(FILTER(J:J,$E:$E=$E60))))"),"")</f>
        <v/>
      </c>
      <c r="BS60" s="233"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1"/>
      <c r="BX60" s="231"/>
      <c r="BY60" s="232" t="str">
        <f t="array" ref="BY60">IF(J60="","",
IF(INDEX(Settings!$H:$H,MATCH(BY$1,Settings!$G:$G,0))=TRUE,
100-100*(J60-MINIFS(J:J,$E:$E,$E60))/(MAXIFS(J:J,$E:$E,$E60)-MINIFS(J:J,$E:$E,$E60)),
100*(J60-MINIFS(J:J,$E:$E,$E60))/(MAXIFS(J:J,$E:$E,$E60)-MINIFS(J:J,$E:$E,$E60))))</f>
        <v/>
      </c>
      <c r="BZ60" s="232" t="str">
        <f t="array" ref="BZ60">IF(K60="","",
IF(INDEX(Settings!$H:$H,MATCH(BZ$1,Settings!$G:$G,0))=TRUE,
100-100*(K60-MINIFS(K:K,$E:$E,$E60))/(MAXIFS(K:K,$E:$E,$E60)-MINIFS(K:K,$E:$E,$E60)),
100*(K60-MINIFS(K:K,$E:$E,$E60))/(MAXIFS(K:K,$E:$E,$E60)-MINIFS(K:K,$E:$E,$E60))))</f>
        <v/>
      </c>
      <c r="CA60" s="232" t="str">
        <f t="array" ref="CA60">IF(L60="","",
IF(INDEX(Settings!$H:$H,MATCH(CA$1,Settings!$G:$G,0))=TRUE,
100-100*(L60-MINIFS(L:L,$E:$E,$E60))/(MAXIFS(L:L,$E:$E,$E60)-MINIFS(L:L,$E:$E,$E60)),
100*(L60-MINIFS(L:L,$E:$E,$E60))/(MAXIFS(L:L,$E:$E,$E60)-MINIFS(L:L,$E:$E,$E60))))</f>
        <v/>
      </c>
      <c r="CB60" s="232" t="str">
        <f t="array" ref="CB60">IF(M60="","",
IF(INDEX(Settings!$H:$H,MATCH(CB$1,Settings!$G:$G,0))=TRUE,
100-100*(M60-MINIFS(M:M,$E:$E,$E60))/(MAXIFS(M:M,$E:$E,$E60)-MINIFS(M:M,$E:$E,$E60)),
100*(M60-MINIFS(M:M,$E:$E,$E60))/(MAXIFS(M:M,$E:$E,$E60)-MINIFS(M:M,$E:$E,$E60))))</f>
        <v/>
      </c>
      <c r="CC60" s="232" t="str">
        <f t="array" ref="CC60">IF(N60="","",
IF(INDEX(Settings!$H:$H,MATCH(CC$1,Settings!$G:$G,0))=TRUE,
100-100*(N60-MINIFS(N:N,$E:$E,$E60))/(MAXIFS(N:N,$E:$E,$E60)-MINIFS(N:N,$E:$E,$E60)),
100*(N60-MINIFS(N:N,$E:$E,$E60))/(MAXIFS(N:N,$E:$E,$E60)-MINIFS(N:N,$E:$E,$E60))))</f>
        <v/>
      </c>
      <c r="CD60" s="232" t="str">
        <f t="array" ref="CD60">IF(O60="","",
IF(INDEX(Settings!$H:$H,MATCH(CD$1,Settings!$G:$G,0))=TRUE,
100-100*(O60-MINIFS(O:O,$E:$E,$E60))/(MAXIFS(O:O,$E:$E,$E60)-MINIFS(O:O,$E:$E,$E60)),
100*(O60-MINIFS(O:O,$E:$E,$E60))/(MAXIFS(O:O,$E:$E,$E60)-MINIFS(O:O,$E:$E,$E60))))</f>
        <v/>
      </c>
      <c r="CE60" s="232" t="str">
        <f t="array" ref="CE60">IF(P60="","",
IF(INDEX(Settings!$H:$H,MATCH(CE$1,Settings!$G:$G,0))=TRUE,
100-100*(P60-MINIFS(P:P,$E:$E,$E60))/(MAXIFS(P:P,$E:$E,$E60)-MINIFS(P:P,$E:$E,$E60)),
100*(P60-MINIFS(P:P,$E:$E,$E60))/(MAXIFS(P:P,$E:$E,$E60)-MINIFS(P:P,$E:$E,$E60))))</f>
        <v/>
      </c>
      <c r="CF60" s="232" t="str">
        <f t="array" ref="CF60">IF(Q60="","",
IF(INDEX(Settings!$H:$H,MATCH(CF$1,Settings!$G:$G,0))=TRUE,
100-100*(Q60-MINIFS(Q:Q,$E:$E,$E60))/(MAXIFS(Q:Q,$E:$E,$E60)-MINIFS(Q:Q,$E:$E,$E60)),
100*(Q60-MINIFS(Q:Q,$E:$E,$E60))/(MAXIFS(Q:Q,$E:$E,$E60)-MINIFS(Q:Q,$E:$E,$E60))))</f>
        <v/>
      </c>
      <c r="CG60" s="232" t="str">
        <f t="array" ref="CG60">IF(R60="","",
IF(INDEX(Settings!$H:$H,MATCH(CG$1,Settings!$G:$G,0))=TRUE,
100-100*(R60-MINIFS(R:R,$E:$E,$E60))/(MAXIFS(R:R,$E:$E,$E60)-MINIFS(R:R,$E:$E,$E60)),
100*(R60-MINIFS(R:R,$E:$E,$E60))/(MAXIFS(R:R,$E:$E,$E60)-MINIFS(R:R,$E:$E,$E60))))</f>
        <v/>
      </c>
      <c r="CH60" s="232" t="str">
        <f t="array" ref="CH60">IF(S60="","",
IF(INDEX(Settings!$H:$H,MATCH(CH$1,Settings!$G:$G,0))=TRUE,
100-100*(S60-MINIFS(S:S,$E:$E,$E60))/(MAXIFS(S:S,$E:$E,$E60)-MINIFS(S:S,$E:$E,$E60)),
100*(S60-MINIFS(S:S,$E:$E,$E60))/(MAXIFS(S:S,$E:$E,$E60)-MINIFS(S:S,$E:$E,$E60))))</f>
        <v/>
      </c>
      <c r="CI60" s="232" t="str">
        <f t="array" ref="CI60">IF(T60="","",
IF(INDEX(Settings!$H:$H,MATCH(CI$1,Settings!$G:$G,0))=TRUE,
100-100*(T60-MINIFS(T:T,$E:$E,$E60))/(MAXIFS(T:T,$E:$E,$E60)-MINIFS(T:T,$E:$E,$E60)),
100*(T60-MINIFS(T:T,$E:$E,$E60))/(MAXIFS(T:T,$E:$E,$E60)-MINIFS(T:T,$E:$E,$E60))))</f>
        <v/>
      </c>
      <c r="CJ60" s="232" t="str">
        <f t="array" ref="CJ60">IF(U60="","",
IF(INDEX(Settings!$H:$H,MATCH(CJ$1,Settings!$G:$G,0))=TRUE,
100-100*(U60-MINIFS(U:U,$E:$E,$E60))/(MAXIFS(U:U,$E:$E,$E60)-MINIFS(U:U,$E:$E,$E60)),
100*(U60-MINIFS(U:U,$E:$E,$E60))/(MAXIFS(U:U,$E:$E,$E60)-MINIFS(U:U,$E:$E,$E60))))</f>
        <v/>
      </c>
      <c r="CK60" s="232" t="str">
        <f t="array" ref="CK60">IF(V60="","",
IF(INDEX(Settings!$H:$H,MATCH(CK$1,Settings!$G:$G,0))=TRUE,
100-100*(V60-MINIFS(V:V,$E:$E,$E60))/(MAXIFS(V:V,$E:$E,$E60)-MINIFS(V:V,$E:$E,$E60)),
100*(V60-MINIFS(V:V,$E:$E,$E60))/(MAXIFS(V:V,$E:$E,$E60)-MINIFS(V:V,$E:$E,$E60))))</f>
        <v/>
      </c>
      <c r="CL60" s="232" t="str">
        <f t="array" ref="CL60">IF(W60="","",
IF(INDEX(Settings!$H:$H,MATCH(CL$1,Settings!$G:$G,0))=TRUE,
100-100*(W60-MINIFS(W:W,$E:$E,$E60))/(MAXIFS(W:W,$E:$E,$E60)-MINIFS(W:W,$E:$E,$E60)),
100*(W60-MINIFS(W:W,$E:$E,$E60))/(MAXIFS(W:W,$E:$E,$E60)-MINIFS(W:W,$E:$E,$E60))))</f>
        <v/>
      </c>
      <c r="CM60" s="232" t="str">
        <f t="array" ref="CM60">IF(X60="","",
IF(INDEX(Settings!$H:$H,MATCH(CM$1,Settings!$G:$G,0))=TRUE,
100-100*(X60-MINIFS(X:X,$E:$E,$E60))/(MAXIFS(X:X,$E:$E,$E60)-MINIFS(X:X,$E:$E,$E60)),
100*(X60-MINIFS(X:X,$E:$E,$E60))/(MAXIFS(X:X,$E:$E,$E60)-MINIFS(X:X,$E:$E,$E60))))</f>
        <v/>
      </c>
      <c r="CN60" s="232" t="str">
        <f t="array" ref="CN60">IF(Y60="","",
IF(INDEX(Settings!$H:$H,MATCH(CN$1,Settings!$G:$G,0))=TRUE,
100-100*(Y60-MINIFS(Y:Y,$E:$E,$E60))/(MAXIFS(Y:Y,$E:$E,$E60)-MINIFS(Y:Y,$E:$E,$E60)),
100*(Y60-MINIFS(Y:Y,$E:$E,$E60))/(MAXIFS(Y:Y,$E:$E,$E60)-MINIFS(Y:Y,$E:$E,$E60))))</f>
        <v/>
      </c>
      <c r="CO60" s="232" t="str">
        <f t="array" ref="CO60">IF(Z60="","",
IF(INDEX(Settings!$H:$H,MATCH(CO$1,Settings!$G:$G,0))=TRUE,
100-100*(Z60-MINIFS(Z:Z,$E:$E,$E60))/(MAXIFS(Z:Z,$E:$E,$E60)-MINIFS(Z:Z,$E:$E,$E60)),
100*(Z60-MINIFS(Z:Z,$E:$E,$E60))/(MAXIFS(Z:Z,$E:$E,$E60)-MINIFS(Z:Z,$E:$E,$E60))))</f>
        <v/>
      </c>
      <c r="CP60" s="232" t="str">
        <f t="array" ref="CP60">IF(AA60="","",
IF(INDEX(Settings!$H:$H,MATCH(CP$1,Settings!$G:$G,0))=TRUE,
100-100*(AA60-MINIFS(AA:AA,$E:$E,$E60))/(MAXIFS(AA:AA,$E:$E,$E60)-MINIFS(AA:AA,$E:$E,$E60)),
100*(AA60-MINIFS(AA:AA,$E:$E,$E60))/(MAXIFS(AA:AA,$E:$E,$E60)-MINIFS(AA:AA,$E:$E,$E60))))</f>
        <v/>
      </c>
      <c r="CQ60" s="232" t="str">
        <f t="array" ref="CQ60">IF(AB60="","",
IF(INDEX(Settings!$H:$H,MATCH(CQ$1,Settings!$G:$G,0))=TRUE,
100-100*(AB60-MINIFS(AB:AB,$E:$E,$E60))/(MAXIFS(AB:AB,$E:$E,$E60)-MINIFS(AB:AB,$E:$E,$E60)),
100*(AB60-MINIFS(AB:AB,$E:$E,$E60))/(MAXIFS(AB:AB,$E:$E,$E60)-MINIFS(AB:AB,$E:$E,$E60))))</f>
        <v/>
      </c>
      <c r="CR60" s="232" t="str">
        <f t="array" ref="CR60">IF(AC60="","",
IF(INDEX(Settings!$H:$H,MATCH(CR$1,Settings!$G:$G,0))=TRUE,
100-100*(AC60-MINIFS(AC:AC,$E:$E,$E60))/(MAXIFS(AC:AC,$E:$E,$E60)-MINIFS(AC:AC,$E:$E,$E60)),
100*(AC60-MINIFS(AC:AC,$E:$E,$E60))/(MAXIFS(AC:AC,$E:$E,$E60)-MINIFS(AC:AC,$E:$E,$E60))))</f>
        <v/>
      </c>
      <c r="CS60" s="232" t="str">
        <f t="array" ref="CS60">IF(AD60="","",
IF(INDEX(Settings!$H:$H,MATCH(CS$1,Settings!$G:$G,0))=TRUE,
100-100*(AD60-MINIFS(AD:AD,$E:$E,$E60))/(MAXIFS(AD:AD,$E:$E,$E60)-MINIFS(AD:AD,$E:$E,$E60)),
100*(AD60-MINIFS(AD:AD,$E:$E,$E60))/(MAXIFS(AD:AD,$E:$E,$E60)-MINIFS(AD:AD,$E:$E,$E60))))</f>
        <v/>
      </c>
      <c r="CT60" s="232" t="str">
        <f t="array" ref="CT60">IF(AE60="","",
IF(INDEX(Settings!$H:$H,MATCH(CT$1,Settings!$G:$G,0))=TRUE,
100-100*(AE60-MINIFS(AE:AE,$E:$E,$E60))/(MAXIFS(AE:AE,$E:$E,$E60)-MINIFS(AE:AE,$E:$E,$E60)),
100*(AE60-MINIFS(AE:AE,$E:$E,$E60))/(MAXIFS(AE:AE,$E:$E,$E60)-MINIFS(AE:AE,$E:$E,$E60))))</f>
        <v/>
      </c>
      <c r="CU60" s="232" t="str">
        <f t="array" ref="CU60">IF(AF60="","",
IF(INDEX(Settings!$H:$H,MATCH(CU$1,Settings!$G:$G,0))=TRUE,
100-100*(AF60-MINIFS(AF:AF,$E:$E,$E60))/(MAXIFS(AF:AF,$E:$E,$E60)-MINIFS(AF:AF,$E:$E,$E60)),
100*(AF60-MINIFS(AF:AF,$E:$E,$E60))/(MAXIFS(AF:AF,$E:$E,$E60)-MINIFS(AF:AF,$E:$E,$E60))))</f>
        <v/>
      </c>
      <c r="CV60" s="232" t="str">
        <f t="array" ref="CV60">IF(AG60="","",
IF(INDEX(Settings!$H:$H,MATCH(CV$1,Settings!$G:$G,0))=TRUE,
100-100*(AG60-MINIFS(AG:AG,$E:$E,$E60))/(MAXIFS(AG:AG,$E:$E,$E60)-MINIFS(AG:AG,$E:$E,$E60)),
100*(AG60-MINIFS(AG:AG,$E:$E,$E60))/(MAXIFS(AG:AG,$E:$E,$E60)-MINIFS(AG:AG,$E:$E,$E60))))</f>
        <v/>
      </c>
      <c r="CW60" s="232" t="str">
        <f t="array" ref="CW60">IF(AH60="","",
IF(INDEX(Settings!$H:$H,MATCH(CW$1,Settings!$G:$G,0))=TRUE,
100-100*(AH60-MINIFS(AH:AH,$E:$E,$E60))/(MAXIFS(AH:AH,$E:$E,$E60)-MINIFS(AH:AH,$E:$E,$E60)),
100*(AH60-MINIFS(AH:AH,$E:$E,$E60))/(MAXIFS(AH:AH,$E:$E,$E60)-MINIFS(AH:AH,$E:$E,$E60))))</f>
        <v/>
      </c>
      <c r="CX60" s="232" t="str">
        <f t="array" ref="CX60">IF(AI60="","",
IF(INDEX(Settings!$H:$H,MATCH(CX$1,Settings!$G:$G,0))=TRUE,
100-100*(AI60-MINIFS(AI:AI,$E:$E,$E60))/(MAXIFS(AI:AI,$E:$E,$E60)-MINIFS(AI:AI,$E:$E,$E60)),
100*(AI60-MINIFS(AI:AI,$E:$E,$E60))/(MAXIFS(AI:AI,$E:$E,$E60)-MINIFS(AI:AI,$E:$E,$E60))))</f>
        <v/>
      </c>
      <c r="CY60" s="232" t="str">
        <f t="array" ref="CY60">IF(AJ60="","",
IF(INDEX(Settings!$H:$H,MATCH(CY$1,Settings!$G:$G,0))=TRUE,
100-100*(AJ60-MINIFS(AJ:AJ,$E:$E,$E60))/(MAXIFS(AJ:AJ,$E:$E,$E60)-MINIFS(AJ:AJ,$E:$E,$E60)),
100*(AJ60-MINIFS(AJ:AJ,$E:$E,$E60))/(MAXIFS(AJ:AJ,$E:$E,$E60)-MINIFS(AJ:AJ,$E:$E,$E60))))</f>
        <v/>
      </c>
      <c r="CZ60" s="232" t="str">
        <f t="array" ref="CZ60">IF(AK60="","",
IF(INDEX(Settings!$H:$H,MATCH(CZ$1,Settings!$G:$G,0))=TRUE,
100-100*(AK60-MINIFS(AK:AK,$E:$E,$E60))/(MAXIFS(AK:AK,$E:$E,$E60)-MINIFS(AK:AK,$E:$E,$E60)),
100*(AK60-MINIFS(AK:AK,$E:$E,$E60))/(MAXIFS(AK:AK,$E:$E,$E60)-MINIFS(AK:AK,$E:$E,$E60))))</f>
        <v/>
      </c>
      <c r="DA60" s="232" t="str">
        <f t="array" ref="DA60">IF(AL60="","",
IF(INDEX(Settings!$H:$H,MATCH(DA$1,Settings!$G:$G,0))=TRUE,
100-100*(AL60-MINIFS(AL:AL,$E:$E,$E60))/(MAXIFS(AL:AL,$E:$E,$E60)-MINIFS(AL:AL,$E:$E,$E60)),
100*(AL60-MINIFS(AL:AL,$E:$E,$E60))/(MAXIFS(AL:AL,$E:$E,$E60)-MINIFS(AL:AL,$E:$E,$E60))))</f>
        <v/>
      </c>
      <c r="DB60" s="232" t="str">
        <f t="array" ref="DB60">IF(AM60="","",
IF(INDEX(Settings!$H:$H,MATCH(DB$1,Settings!$G:$G,0))=TRUE,
100-100*(AM60-MINIFS(AM:AM,$E:$E,$E60))/(MAXIFS(AM:AM,$E:$E,$E60)-MINIFS(AM:AM,$E:$E,$E60)),
100*(AM60-MINIFS(AM:AM,$E:$E,$E60))/(MAXIFS(AM:AM,$E:$E,$E60)-MINIFS(AM:AM,$E:$E,$E60))))</f>
        <v/>
      </c>
      <c r="DC60" s="232" t="str">
        <f t="array" ref="DC60">IF(AN60="","",
IF(INDEX(Settings!$H:$H,MATCH(DC$1,Settings!$G:$G,0))=TRUE,
100-100*(AN60-MINIFS(AN:AN,$E:$E,$E60))/(MAXIFS(AN:AN,$E:$E,$E60)-MINIFS(AN:AN,$E:$E,$E60)),
100*(AN60-MINIFS(AN:AN,$E:$E,$E60))/(MAXIFS(AN:AN,$E:$E,$E60)-MINIFS(AN:AN,$E:$E,$E60))))</f>
        <v/>
      </c>
      <c r="DD60" s="232" t="str">
        <f t="array" ref="DD60">IF(AO60="","",
IF(INDEX(Settings!$H:$H,MATCH(DD$1,Settings!$G:$G,0))=TRUE,
100-100*(AO60-MINIFS(AO:AO,$E:$E,$E60))/(MAXIFS(AO:AO,$E:$E,$E60)-MINIFS(AO:AO,$E:$E,$E60)),
100*(AO60-MINIFS(AO:AO,$E:$E,$E60))/(MAXIFS(AO:AO,$E:$E,$E60)-MINIFS(AO:AO,$E:$E,$E60))))</f>
        <v/>
      </c>
      <c r="DE60" s="232" t="str">
        <f t="array" ref="DE60">IF(AP60="","",
IF(INDEX(Settings!$H:$H,MATCH(DE$1,Settings!$G:$G,0))=TRUE,
100-100*(AP60-MINIFS(AP:AP,$E:$E,$E60))/(MAXIFS(AP:AP,$E:$E,$E60)-MINIFS(AP:AP,$E:$E,$E60)),
100*(AP60-MINIFS(AP:AP,$E:$E,$E60))/(MAXIFS(AP:AP,$E:$E,$E60)-MINIFS(AP:AP,$E:$E,$E60))))</f>
        <v/>
      </c>
      <c r="DF60" s="232" t="str">
        <f t="array" ref="DF60">IF(AQ60="","",
IF(INDEX(Settings!$H:$H,MATCH(DF$1,Settings!$G:$G,0))=TRUE,
100-100*(AQ60-MINIFS(AQ:AQ,$E:$E,$E60))/(MAXIFS(AQ:AQ,$E:$E,$E60)-MINIFS(AQ:AQ,$E:$E,$E60)),
100*(AQ60-MINIFS(AQ:AQ,$E:$E,$E60))/(MAXIFS(AQ:AQ,$E:$E,$E60)-MINIFS(AQ:AQ,$E:$E,$E60))))</f>
        <v/>
      </c>
      <c r="DG60" s="232" t="str">
        <f t="array" ref="DG60">IF(AR60="","",
IF(INDEX(Settings!$H:$H,MATCH(DG$1,Settings!$G:$G,0))=TRUE,
100-100*(AR60-MINIFS(AR:AR,$E:$E,$E60))/(MAXIFS(AR:AR,$E:$E,$E60)-MINIFS(AR:AR,$E:$E,$E60)),
100*(AR60-MINIFS(AR:AR,$E:$E,$E60))/(MAXIFS(AR:AR,$E:$E,$E60)-MINIFS(AR:AR,$E:$E,$E60))))</f>
        <v/>
      </c>
      <c r="DH60" s="232" t="str">
        <f t="array" ref="DH60">IF(AS60="","",
IF(INDEX(Settings!$H:$H,MATCH(DH$1,Settings!$G:$G,0))=TRUE,
100-100*(AS60-MINIFS(AS:AS,$E:$E,$E60))/(MAXIFS(AS:AS,$E:$E,$E60)-MINIFS(AS:AS,$E:$E,$E60)),
100*(AS60-MINIFS(AS:AS,$E:$E,$E60))/(MAXIFS(AS:AS,$E:$E,$E60)-MINIFS(AS:AS,$E:$E,$E60))))</f>
        <v/>
      </c>
      <c r="DI60" s="232" t="str">
        <f t="array" ref="DI60">IF(AT60="","",
IF(INDEX(Settings!$H:$H,MATCH(DI$1,Settings!$G:$G,0))=TRUE,
100-100*(AT60-MINIFS(AT:AT,$E:$E,$E60))/(MAXIFS(AT:AT,$E:$E,$E60)-MINIFS(AT:AT,$E:$E,$E60)),
100*(AT60-MINIFS(AT:AT,$E:$E,$E60))/(MAXIFS(AT:AT,$E:$E,$E60)-MINIFS(AT:AT,$E:$E,$E60))))</f>
        <v/>
      </c>
      <c r="DJ60" s="232" t="str">
        <f t="array" ref="DJ60">IF(AU60="","",
IF(INDEX(Settings!$H:$H,MATCH(DJ$1,Settings!$G:$G,0))=TRUE,
100-100*(AU60-MINIFS(AU:AU,$E:$E,$E60))/(MAXIFS(AU:AU,$E:$E,$E60)-MINIFS(AU:AU,$E:$E,$E60)),
100*(AU60-MINIFS(AU:AU,$E:$E,$E60))/(MAXIFS(AU:AU,$E:$E,$E60)-MINIFS(AU:AU,$E:$E,$E60))))</f>
        <v/>
      </c>
      <c r="DK60" s="232" t="str">
        <f t="array" ref="DK60">IF(AV60="","",
IF(INDEX(Settings!$H:$H,MATCH(DK$1,Settings!$G:$G,0))=TRUE,
100-100*(AV60-MINIFS(AV:AV,$E:$E,$E60))/(MAXIFS(AV:AV,$E:$E,$E60)-MINIFS(AV:AV,$E:$E,$E60)),
100*(AV60-MINIFS(AV:AV,$E:$E,$E60))/(MAXIFS(AV:AV,$E:$E,$E60)-MINIFS(AV:AV,$E:$E,$E60))))</f>
        <v/>
      </c>
      <c r="DL60" s="232" t="str">
        <f t="array" ref="DL60">IF(AW60="","",
IF(INDEX(Settings!$H:$H,MATCH(DL$1,Settings!$G:$G,0))=TRUE,
100-100*(AW60-MINIFS(AW:AW,$E:$E,$E60))/(MAXIFS(AW:AW,$E:$E,$E60)-MINIFS(AW:AW,$E:$E,$E60)),
100*(AW60-MINIFS(AW:AW,$E:$E,$E60))/(MAXIFS(AW:AW,$E:$E,$E60)-MINIFS(AW:AW,$E:$E,$E60))))</f>
        <v/>
      </c>
      <c r="DM60" s="232" t="str">
        <f t="array" ref="DM60">IF(AX60="","",
IF(INDEX(Settings!$H:$H,MATCH(DM$1,Settings!$G:$G,0))=TRUE,
100-100*(AX60-MINIFS(AX:AX,$E:$E,$E60))/(MAXIFS(AX:AX,$E:$E,$E60)-MINIFS(AX:AX,$E:$E,$E60)),
100*(AX60-MINIFS(AX:AX,$E:$E,$E60))/(MAXIFS(AX:AX,$E:$E,$E60)-MINIFS(AX:AX,$E:$E,$E60))))</f>
        <v/>
      </c>
      <c r="DN60" s="232" t="str">
        <f t="array" ref="DN60">IF(AY60="","",
IF(INDEX(Settings!$H:$H,MATCH(DN$1,Settings!$G:$G,0))=TRUE,
100-100*(AY60-MINIFS(AY:AY,$E:$E,$E60))/(MAXIFS(AY:AY,$E:$E,$E60)-MINIFS(AY:AY,$E:$E,$E60)),
100*(AY60-MINIFS(AY:AY,$E:$E,$E60))/(MAXIFS(AY:AY,$E:$E,$E60)-MINIFS(AY:AY,$E:$E,$E60))))</f>
        <v/>
      </c>
      <c r="DO60" s="232" t="str">
        <f t="array" ref="DO60">IF(AZ60="","",
IF(INDEX(Settings!$H:$H,MATCH(DO$1,Settings!$G:$G,0))=TRUE,
100-100*(AZ60-MINIFS(AZ:AZ,$E:$E,$E60))/(MAXIFS(AZ:AZ,$E:$E,$E60)-MINIFS(AZ:AZ,$E:$E,$E60)),
100*(AZ60-MINIFS(AZ:AZ,$E:$E,$E60))/(MAXIFS(AZ:AZ,$E:$E,$E60)-MINIFS(AZ:AZ,$E:$E,$E60))))</f>
        <v/>
      </c>
      <c r="DP60" s="232" t="str">
        <f t="array" ref="DP60">IF(BA60="","",
IF(INDEX(Settings!$H:$H,MATCH(DP$1,Settings!$G:$G,0))=TRUE,
100-100*(BA60-MINIFS(BA:BA,$E:$E,$E60))/(MAXIFS(BA:BA,$E:$E,$E60)-MINIFS(BA:BA,$E:$E,$E60)),
100*(BA60-MINIFS(BA:BA,$E:$E,$E60))/(MAXIFS(BA:BA,$E:$E,$E60)-MINIFS(BA:BA,$E:$E,$E60))))</f>
        <v/>
      </c>
      <c r="DQ60" s="232" t="str">
        <f t="array" ref="DQ60">IF(BB60="","",
IF(INDEX(Settings!$H:$H,MATCH(DQ$1,Settings!$G:$G,0))=TRUE,
100-100*(BB60-MINIFS(BB:BB,$E:$E,$E60))/(MAXIFS(BB:BB,$E:$E,$E60)-MINIFS(BB:BB,$E:$E,$E60)),
100*(BB60-MINIFS(BB:BB,$E:$E,$E60))/(MAXIFS(BB:BB,$E:$E,$E60)-MINIFS(BB:BB,$E:$E,$E60))))</f>
        <v/>
      </c>
      <c r="DR60" s="232" t="str">
        <f t="array" ref="DR60">IF(BC60="","",
IF(INDEX(Settings!$H:$H,MATCH(DR$1,Settings!$G:$G,0))=TRUE,
100-100*(BC60-MINIFS(BC:BC,$E:$E,$E60))/(MAXIFS(BC:BC,$E:$E,$E60)-MINIFS(BC:BC,$E:$E,$E60)),
100*(BC60-MINIFS(BC:BC,$E:$E,$E60))/(MAXIFS(BC:BC,$E:$E,$E60)-MINIFS(BC:BC,$E:$E,$E60))))</f>
        <v/>
      </c>
      <c r="DS60" s="232" t="str">
        <f t="array" ref="DS60">IF(BD60="","",
IF(INDEX(Settings!$H:$H,MATCH(DS$1,Settings!$G:$G,0))=TRUE,
100-100*(BD60-MINIFS(BD:BD,$E:$E,$E60))/(MAXIFS(BD:BD,$E:$E,$E60)-MINIFS(BD:BD,$E:$E,$E60)),
100*(BD60-MINIFS(BD:BD,$E:$E,$E60))/(MAXIFS(BD:BD,$E:$E,$E60)-MINIFS(BD:BD,$E:$E,$E60))))</f>
        <v/>
      </c>
      <c r="DT60" s="232" t="str">
        <f t="array" ref="DT60">IF(BE60="","",
IF(INDEX(Settings!$H:$H,MATCH(DT$1,Settings!$G:$G,0))=TRUE,
100-100*(BE60-MINIFS(BE:BE,$E:$E,$E60))/(MAXIFS(BE:BE,$E:$E,$E60)-MINIFS(BE:BE,$E:$E,$E60)),
100*(BE60-MINIFS(BE:BE,$E:$E,$E60))/(MAXIFS(BE:BE,$E:$E,$E60)-MINIFS(BE:BE,$E:$E,$E60))))</f>
        <v/>
      </c>
      <c r="DU60" s="232" t="str">
        <f t="array" ref="DU60">IF(BF60="","",
IF(INDEX(Settings!$H:$H,MATCH(DU$1,Settings!$G:$G,0))=TRUE,
100-100*(BF60-MINIFS(BF:BF,$E:$E,$E60))/(MAXIFS(BF:BF,$E:$E,$E60)-MINIFS(BF:BF,$E:$E,$E60)),
100*(BF60-MINIFS(BF:BF,$E:$E,$E60))/(MAXIFS(BF:BF,$E:$E,$E60)-MINIFS(BF:BF,$E:$E,$E60))))</f>
        <v/>
      </c>
      <c r="DV60" s="232" t="str">
        <f t="array" ref="DV60">IF(BG60="","",
IF(INDEX(Settings!$H:$H,MATCH(DV$1,Settings!$G:$G,0))=TRUE,
100-100*(BG60-MINIFS(BG:BG,$E:$E,$E60))/(MAXIFS(BG:BG,$E:$E,$E60)-MINIFS(BG:BG,$E:$E,$E60)),
100*(BG60-MINIFS(BG:BG,$E:$E,$E60))/(MAXIFS(BG:BG,$E:$E,$E60)-MINIFS(BG:BG,$E:$E,$E60))))</f>
        <v/>
      </c>
      <c r="DW60" s="232" t="str">
        <f t="array" ref="DW60">IF(BH60="","",
IF(INDEX(Settings!$H:$H,MATCH(DW$1,Settings!$G:$G,0))=TRUE,
100-100*(BH60-MINIFS(BH:BH,$E:$E,$E60))/(MAXIFS(BH:BH,$E:$E,$E60)-MINIFS(BH:BH,$E:$E,$E60)),
100*(BH60-MINIFS(BH:BH,$E:$E,$E60))/(MAXIFS(BH:BH,$E:$E,$E60)-MINIFS(BH:BH,$E:$E,$E60))))</f>
        <v/>
      </c>
      <c r="DX60" s="232" t="str">
        <f t="array" ref="DX60">IF(BI60="","",
IF(INDEX(Settings!$H:$H,MATCH(DX$1,Settings!$G:$G,0))=TRUE,
100-100*(BI60-MINIFS(BI:BI,$E:$E,$E60))/(MAXIFS(BI:BI,$E:$E,$E60)-MINIFS(BI:BI,$E:$E,$E60)),
100*(BI60-MINIFS(BI:BI,$E:$E,$E60))/(MAXIFS(BI:BI,$E:$E,$E60)-MINIFS(BI:BI,$E:$E,$E60))))</f>
        <v/>
      </c>
      <c r="DY60" s="232" t="str">
        <f t="array" ref="DY60">IF(BJ60="","",
IF(INDEX(Settings!$H:$H,MATCH(DY$1,Settings!$G:$G,0))=TRUE,
100-100*(BJ60-MINIFS(BJ:BJ,$E:$E,$E60))/(MAXIFS(BJ:BJ,$E:$E,$E60)-MINIFS(BJ:BJ,$E:$E,$E60)),
100*(BJ60-MINIFS(BJ:BJ,$E:$E,$E60))/(MAXIFS(BJ:BJ,$E:$E,$E60)-MINIFS(BJ:BJ,$E:$E,$E60))))</f>
        <v/>
      </c>
      <c r="DZ60" s="234"/>
      <c r="EA60" s="234"/>
      <c r="EB60" s="234" t="str">
        <f t="shared" si="8"/>
        <v/>
      </c>
      <c r="EC60" s="234" t="str">
        <f t="shared" si="9"/>
        <v/>
      </c>
      <c r="ED60" s="234" t="str">
        <f t="shared" si="10"/>
        <v/>
      </c>
      <c r="EE60" s="234" t="str">
        <f t="shared" si="11"/>
        <v/>
      </c>
      <c r="EF60" s="234" t="str">
        <f t="shared" si="12"/>
        <v/>
      </c>
      <c r="EG60" s="234" t="str">
        <f t="shared" si="13"/>
        <v/>
      </c>
      <c r="EH60" s="234"/>
      <c r="EI60" s="234"/>
      <c r="EJ60" s="234"/>
      <c r="EK60" s="234"/>
      <c r="EL60" s="234"/>
      <c r="EM60" s="234"/>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3" t="str">
        <f t="shared" si="14"/>
        <v/>
      </c>
      <c r="N61" s="49"/>
      <c r="O61" s="49"/>
      <c r="P61" s="49"/>
      <c r="Q61" s="49"/>
      <c r="R61" s="49"/>
      <c r="S61" s="222" t="str">
        <f>IFERROR(VLOOKUP(AF61, 'YOYO IR Scores'!A:C, 3, FALSE), "")
</f>
        <v/>
      </c>
      <c r="T61" s="49"/>
      <c r="U61" s="49"/>
      <c r="V61" s="49"/>
      <c r="W61" s="49"/>
      <c r="X61" s="224" t="str">
        <f t="shared" si="4"/>
        <v/>
      </c>
      <c r="Y61" s="225" t="str">
        <f t="shared" si="5"/>
        <v/>
      </c>
      <c r="Z61" s="225" t="str">
        <f t="shared" si="6"/>
        <v/>
      </c>
      <c r="AA61" s="224" t="str">
        <f t="shared" si="7"/>
        <v/>
      </c>
      <c r="AB61" s="223"/>
      <c r="AC61" s="223"/>
      <c r="AD61" s="223"/>
      <c r="AE61" s="223" t="str">
        <f>IFERROR(VLOOKUP(AF61, 'YOYO IR Scores'!A:C, 2, FALSE), "")</f>
        <v/>
      </c>
      <c r="AF61" s="223"/>
      <c r="AG61" s="223"/>
      <c r="AH61" s="223"/>
      <c r="AI61" s="223"/>
      <c r="AJ61" s="223"/>
      <c r="AK61" s="223"/>
      <c r="AL61" s="223"/>
      <c r="AM61" s="223"/>
      <c r="AN61" s="223"/>
      <c r="AO61" s="223"/>
      <c r="AP61" s="223"/>
      <c r="AQ61" s="223"/>
      <c r="AR61" s="223"/>
      <c r="AS61" s="223"/>
      <c r="AT61" s="223"/>
      <c r="AU61" s="223"/>
      <c r="AV61" s="223"/>
      <c r="AW61" s="223"/>
      <c r="AX61" s="223"/>
      <c r="AY61" s="223"/>
      <c r="AZ61" s="223"/>
      <c r="BA61" s="223"/>
      <c r="BB61" s="223"/>
      <c r="BC61" s="223"/>
      <c r="BD61" s="223"/>
      <c r="BE61" s="223"/>
      <c r="BF61" s="223"/>
      <c r="BG61" s="223"/>
      <c r="BH61" s="223"/>
      <c r="BI61" s="223"/>
      <c r="BJ61" s="223"/>
      <c r="BK61" s="223" t="str">
        <f t="array" ref="BK61">IF(J61="","",
IF(INDEX(Settings!$H:$H,MATCH(BY$1,Settings!$G:$G,0))=TRUE,
100-100*(J61-MIN(J:J))/(MAX(J:J)-MIN(J:J)),
100*(J61-MIN(J:J))/(MAX(J:J)-MIN(J:J))))</f>
        <v/>
      </c>
      <c r="BL61" s="223" t="str">
        <f t="array" ref="BL61">IF(J61="","",
IF(INDEX(Settings!$H:$H,MATCH(BY$1,Settings!$G:$G,0))=TRUE,
100-100*(J61-MINIFS(J:J,$E:$E,$E61))/(MAXIFS(J:J,$E:$E,$E61)-MINIFS(J:J,$E:$E,$E61)),
100*(J61-MINIFS(J:J,$E:$E,$E61))/(MAXIFS(J:J,$E:$E,$E61)-MINIFS(J:J,$E:$E,$E61))))</f>
        <v/>
      </c>
      <c r="BM61" s="223"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4" t="str">
        <f t="array" ref="BQ61">IF(J61="","",
IF(INDEX(Settings!$H:$H,MATCH(BY$1,Settings!$G:$G,0))=TRUE,
-1*(J61-AVERAGE(J:J))/STDEV(J:J),
(J61-AVERAGE(J:J))/STDEV(J:J)))</f>
        <v/>
      </c>
      <c r="BR61" s="224" t="str">
        <f>IFERROR(__xludf.DUMMYFUNCTION("IF(J61="""","""",
IF(INDEX(Settings!$H:$H,MATCH(BY$1,Settings!$G:$G,0))=TRUE,
-1*(J61-AVERAGEIFS(J:J,$E:$E,$E61))/STDEV(FILTER(J:J,$E:$E=$E61)),
(J61-AVERAGEIFS(J:J,$E:$E,$E61))/STDEV(FILTER(J:J,$E:$E=$E61))))"),"")</f>
        <v/>
      </c>
      <c r="BS61" s="224"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3" t="str">
        <f t="array" ref="BY61">IF(J61="","",
IF(INDEX(Settings!$H:$H,MATCH(BY$1,Settings!$G:$G,0))=TRUE,
100-100*(J61-MINIFS(J:J,$E:$E,$E61))/(MAXIFS(J:J,$E:$E,$E61)-MINIFS(J:J,$E:$E,$E61)),
100*(J61-MINIFS(J:J,$E:$E,$E61))/(MAXIFS(J:J,$E:$E,$E61)-MINIFS(J:J,$E:$E,$E61))))</f>
        <v/>
      </c>
      <c r="BZ61" s="223" t="str">
        <f t="array" ref="BZ61">IF(K61="","",
IF(INDEX(Settings!$H:$H,MATCH(BZ$1,Settings!$G:$G,0))=TRUE,
100-100*(K61-MINIFS(K:K,$E:$E,$E61))/(MAXIFS(K:K,$E:$E,$E61)-MINIFS(K:K,$E:$E,$E61)),
100*(K61-MINIFS(K:K,$E:$E,$E61))/(MAXIFS(K:K,$E:$E,$E61)-MINIFS(K:K,$E:$E,$E61))))</f>
        <v/>
      </c>
      <c r="CA61" s="223" t="str">
        <f t="array" ref="CA61">IF(L61="","",
IF(INDEX(Settings!$H:$H,MATCH(CA$1,Settings!$G:$G,0))=TRUE,
100-100*(L61-MINIFS(L:L,$E:$E,$E61))/(MAXIFS(L:L,$E:$E,$E61)-MINIFS(L:L,$E:$E,$E61)),
100*(L61-MINIFS(L:L,$E:$E,$E61))/(MAXIFS(L:L,$E:$E,$E61)-MINIFS(L:L,$E:$E,$E61))))</f>
        <v/>
      </c>
      <c r="CB61" s="223" t="str">
        <f t="array" ref="CB61">IF(M61="","",
IF(INDEX(Settings!$H:$H,MATCH(CB$1,Settings!$G:$G,0))=TRUE,
100-100*(M61-MINIFS(M:M,$E:$E,$E61))/(MAXIFS(M:M,$E:$E,$E61)-MINIFS(M:M,$E:$E,$E61)),
100*(M61-MINIFS(M:M,$E:$E,$E61))/(MAXIFS(M:M,$E:$E,$E61)-MINIFS(M:M,$E:$E,$E61))))</f>
        <v/>
      </c>
      <c r="CC61" s="223" t="str">
        <f t="array" ref="CC61">IF(N61="","",
IF(INDEX(Settings!$H:$H,MATCH(CC$1,Settings!$G:$G,0))=TRUE,
100-100*(N61-MINIFS(N:N,$E:$E,$E61))/(MAXIFS(N:N,$E:$E,$E61)-MINIFS(N:N,$E:$E,$E61)),
100*(N61-MINIFS(N:N,$E:$E,$E61))/(MAXIFS(N:N,$E:$E,$E61)-MINIFS(N:N,$E:$E,$E61))))</f>
        <v/>
      </c>
      <c r="CD61" s="223" t="str">
        <f t="array" ref="CD61">IF(O61="","",
IF(INDEX(Settings!$H:$H,MATCH(CD$1,Settings!$G:$G,0))=TRUE,
100-100*(O61-MINIFS(O:O,$E:$E,$E61))/(MAXIFS(O:O,$E:$E,$E61)-MINIFS(O:O,$E:$E,$E61)),
100*(O61-MINIFS(O:O,$E:$E,$E61))/(MAXIFS(O:O,$E:$E,$E61)-MINIFS(O:O,$E:$E,$E61))))</f>
        <v/>
      </c>
      <c r="CE61" s="223" t="str">
        <f t="array" ref="CE61">IF(P61="","",
IF(INDEX(Settings!$H:$H,MATCH(CE$1,Settings!$G:$G,0))=TRUE,
100-100*(P61-MINIFS(P:P,$E:$E,$E61))/(MAXIFS(P:P,$E:$E,$E61)-MINIFS(P:P,$E:$E,$E61)),
100*(P61-MINIFS(P:P,$E:$E,$E61))/(MAXIFS(P:P,$E:$E,$E61)-MINIFS(P:P,$E:$E,$E61))))</f>
        <v/>
      </c>
      <c r="CF61" s="223" t="str">
        <f t="array" ref="CF61">IF(Q61="","",
IF(INDEX(Settings!$H:$H,MATCH(CF$1,Settings!$G:$G,0))=TRUE,
100-100*(Q61-MINIFS(Q:Q,$E:$E,$E61))/(MAXIFS(Q:Q,$E:$E,$E61)-MINIFS(Q:Q,$E:$E,$E61)),
100*(Q61-MINIFS(Q:Q,$E:$E,$E61))/(MAXIFS(Q:Q,$E:$E,$E61)-MINIFS(Q:Q,$E:$E,$E61))))</f>
        <v/>
      </c>
      <c r="CG61" s="223" t="str">
        <f t="array" ref="CG61">IF(R61="","",
IF(INDEX(Settings!$H:$H,MATCH(CG$1,Settings!$G:$G,0))=TRUE,
100-100*(R61-MINIFS(R:R,$E:$E,$E61))/(MAXIFS(R:R,$E:$E,$E61)-MINIFS(R:R,$E:$E,$E61)),
100*(R61-MINIFS(R:R,$E:$E,$E61))/(MAXIFS(R:R,$E:$E,$E61)-MINIFS(R:R,$E:$E,$E61))))</f>
        <v/>
      </c>
      <c r="CH61" s="223" t="str">
        <f t="array" ref="CH61">IF(S61="","",
IF(INDEX(Settings!$H:$H,MATCH(CH$1,Settings!$G:$G,0))=TRUE,
100-100*(S61-MINIFS(S:S,$E:$E,$E61))/(MAXIFS(S:S,$E:$E,$E61)-MINIFS(S:S,$E:$E,$E61)),
100*(S61-MINIFS(S:S,$E:$E,$E61))/(MAXIFS(S:S,$E:$E,$E61)-MINIFS(S:S,$E:$E,$E61))))</f>
        <v/>
      </c>
      <c r="CI61" s="223" t="str">
        <f t="array" ref="CI61">IF(T61="","",
IF(INDEX(Settings!$H:$H,MATCH(CI$1,Settings!$G:$G,0))=TRUE,
100-100*(T61-MINIFS(T:T,$E:$E,$E61))/(MAXIFS(T:T,$E:$E,$E61)-MINIFS(T:T,$E:$E,$E61)),
100*(T61-MINIFS(T:T,$E:$E,$E61))/(MAXIFS(T:T,$E:$E,$E61)-MINIFS(T:T,$E:$E,$E61))))</f>
        <v/>
      </c>
      <c r="CJ61" s="223" t="str">
        <f t="array" ref="CJ61">IF(U61="","",
IF(INDEX(Settings!$H:$H,MATCH(CJ$1,Settings!$G:$G,0))=TRUE,
100-100*(U61-MINIFS(U:U,$E:$E,$E61))/(MAXIFS(U:U,$E:$E,$E61)-MINIFS(U:U,$E:$E,$E61)),
100*(U61-MINIFS(U:U,$E:$E,$E61))/(MAXIFS(U:U,$E:$E,$E61)-MINIFS(U:U,$E:$E,$E61))))</f>
        <v/>
      </c>
      <c r="CK61" s="223" t="str">
        <f t="array" ref="CK61">IF(V61="","",
IF(INDEX(Settings!$H:$H,MATCH(CK$1,Settings!$G:$G,0))=TRUE,
100-100*(V61-MINIFS(V:V,$E:$E,$E61))/(MAXIFS(V:V,$E:$E,$E61)-MINIFS(V:V,$E:$E,$E61)),
100*(V61-MINIFS(V:V,$E:$E,$E61))/(MAXIFS(V:V,$E:$E,$E61)-MINIFS(V:V,$E:$E,$E61))))</f>
        <v/>
      </c>
      <c r="CL61" s="223" t="str">
        <f t="array" ref="CL61">IF(W61="","",
IF(INDEX(Settings!$H:$H,MATCH(CL$1,Settings!$G:$G,0))=TRUE,
100-100*(W61-MINIFS(W:W,$E:$E,$E61))/(MAXIFS(W:W,$E:$E,$E61)-MINIFS(W:W,$E:$E,$E61)),
100*(W61-MINIFS(W:W,$E:$E,$E61))/(MAXIFS(W:W,$E:$E,$E61)-MINIFS(W:W,$E:$E,$E61))))</f>
        <v/>
      </c>
      <c r="CM61" s="223" t="str">
        <f t="array" ref="CM61">IF(X61="","",
IF(INDEX(Settings!$H:$H,MATCH(CM$1,Settings!$G:$G,0))=TRUE,
100-100*(X61-MINIFS(X:X,$E:$E,$E61))/(MAXIFS(X:X,$E:$E,$E61)-MINIFS(X:X,$E:$E,$E61)),
100*(X61-MINIFS(X:X,$E:$E,$E61))/(MAXIFS(X:X,$E:$E,$E61)-MINIFS(X:X,$E:$E,$E61))))</f>
        <v/>
      </c>
      <c r="CN61" s="223" t="str">
        <f t="array" ref="CN61">IF(Y61="","",
IF(INDEX(Settings!$H:$H,MATCH(CN$1,Settings!$G:$G,0))=TRUE,
100-100*(Y61-MINIFS(Y:Y,$E:$E,$E61))/(MAXIFS(Y:Y,$E:$E,$E61)-MINIFS(Y:Y,$E:$E,$E61)),
100*(Y61-MINIFS(Y:Y,$E:$E,$E61))/(MAXIFS(Y:Y,$E:$E,$E61)-MINIFS(Y:Y,$E:$E,$E61))))</f>
        <v/>
      </c>
      <c r="CO61" s="223" t="str">
        <f t="array" ref="CO61">IF(Z61="","",
IF(INDEX(Settings!$H:$H,MATCH(CO$1,Settings!$G:$G,0))=TRUE,
100-100*(Z61-MINIFS(Z:Z,$E:$E,$E61))/(MAXIFS(Z:Z,$E:$E,$E61)-MINIFS(Z:Z,$E:$E,$E61)),
100*(Z61-MINIFS(Z:Z,$E:$E,$E61))/(MAXIFS(Z:Z,$E:$E,$E61)-MINIFS(Z:Z,$E:$E,$E61))))</f>
        <v/>
      </c>
      <c r="CP61" s="223" t="str">
        <f t="array" ref="CP61">IF(AA61="","",
IF(INDEX(Settings!$H:$H,MATCH(CP$1,Settings!$G:$G,0))=TRUE,
100-100*(AA61-MINIFS(AA:AA,$E:$E,$E61))/(MAXIFS(AA:AA,$E:$E,$E61)-MINIFS(AA:AA,$E:$E,$E61)),
100*(AA61-MINIFS(AA:AA,$E:$E,$E61))/(MAXIFS(AA:AA,$E:$E,$E61)-MINIFS(AA:AA,$E:$E,$E61))))</f>
        <v/>
      </c>
      <c r="CQ61" s="223" t="str">
        <f t="array" ref="CQ61">IF(AB61="","",
IF(INDEX(Settings!$H:$H,MATCH(CQ$1,Settings!$G:$G,0))=TRUE,
100-100*(AB61-MINIFS(AB:AB,$E:$E,$E61))/(MAXIFS(AB:AB,$E:$E,$E61)-MINIFS(AB:AB,$E:$E,$E61)),
100*(AB61-MINIFS(AB:AB,$E:$E,$E61))/(MAXIFS(AB:AB,$E:$E,$E61)-MINIFS(AB:AB,$E:$E,$E61))))</f>
        <v/>
      </c>
      <c r="CR61" s="223" t="str">
        <f t="array" ref="CR61">IF(AC61="","",
IF(INDEX(Settings!$H:$H,MATCH(CR$1,Settings!$G:$G,0))=TRUE,
100-100*(AC61-MINIFS(AC:AC,$E:$E,$E61))/(MAXIFS(AC:AC,$E:$E,$E61)-MINIFS(AC:AC,$E:$E,$E61)),
100*(AC61-MINIFS(AC:AC,$E:$E,$E61))/(MAXIFS(AC:AC,$E:$E,$E61)-MINIFS(AC:AC,$E:$E,$E61))))</f>
        <v/>
      </c>
      <c r="CS61" s="223" t="str">
        <f t="array" ref="CS61">IF(AD61="","",
IF(INDEX(Settings!$H:$H,MATCH(CS$1,Settings!$G:$G,0))=TRUE,
100-100*(AD61-MINIFS(AD:AD,$E:$E,$E61))/(MAXIFS(AD:AD,$E:$E,$E61)-MINIFS(AD:AD,$E:$E,$E61)),
100*(AD61-MINIFS(AD:AD,$E:$E,$E61))/(MAXIFS(AD:AD,$E:$E,$E61)-MINIFS(AD:AD,$E:$E,$E61))))</f>
        <v/>
      </c>
      <c r="CT61" s="223" t="str">
        <f t="array" ref="CT61">IF(AE61="","",
IF(INDEX(Settings!$H:$H,MATCH(CT$1,Settings!$G:$G,0))=TRUE,
100-100*(AE61-MINIFS(AE:AE,$E:$E,$E61))/(MAXIFS(AE:AE,$E:$E,$E61)-MINIFS(AE:AE,$E:$E,$E61)),
100*(AE61-MINIFS(AE:AE,$E:$E,$E61))/(MAXIFS(AE:AE,$E:$E,$E61)-MINIFS(AE:AE,$E:$E,$E61))))</f>
        <v/>
      </c>
      <c r="CU61" s="223" t="str">
        <f t="array" ref="CU61">IF(AF61="","",
IF(INDEX(Settings!$H:$H,MATCH(CU$1,Settings!$G:$G,0))=TRUE,
100-100*(AF61-MINIFS(AF:AF,$E:$E,$E61))/(MAXIFS(AF:AF,$E:$E,$E61)-MINIFS(AF:AF,$E:$E,$E61)),
100*(AF61-MINIFS(AF:AF,$E:$E,$E61))/(MAXIFS(AF:AF,$E:$E,$E61)-MINIFS(AF:AF,$E:$E,$E61))))</f>
        <v/>
      </c>
      <c r="CV61" s="223" t="str">
        <f t="array" ref="CV61">IF(AG61="","",
IF(INDEX(Settings!$H:$H,MATCH(CV$1,Settings!$G:$G,0))=TRUE,
100-100*(AG61-MINIFS(AG:AG,$E:$E,$E61))/(MAXIFS(AG:AG,$E:$E,$E61)-MINIFS(AG:AG,$E:$E,$E61)),
100*(AG61-MINIFS(AG:AG,$E:$E,$E61))/(MAXIFS(AG:AG,$E:$E,$E61)-MINIFS(AG:AG,$E:$E,$E61))))</f>
        <v/>
      </c>
      <c r="CW61" s="223" t="str">
        <f t="array" ref="CW61">IF(AH61="","",
IF(INDEX(Settings!$H:$H,MATCH(CW$1,Settings!$G:$G,0))=TRUE,
100-100*(AH61-MINIFS(AH:AH,$E:$E,$E61))/(MAXIFS(AH:AH,$E:$E,$E61)-MINIFS(AH:AH,$E:$E,$E61)),
100*(AH61-MINIFS(AH:AH,$E:$E,$E61))/(MAXIFS(AH:AH,$E:$E,$E61)-MINIFS(AH:AH,$E:$E,$E61))))</f>
        <v/>
      </c>
      <c r="CX61" s="223" t="str">
        <f t="array" ref="CX61">IF(AI61="","",
IF(INDEX(Settings!$H:$H,MATCH(CX$1,Settings!$G:$G,0))=TRUE,
100-100*(AI61-MINIFS(AI:AI,$E:$E,$E61))/(MAXIFS(AI:AI,$E:$E,$E61)-MINIFS(AI:AI,$E:$E,$E61)),
100*(AI61-MINIFS(AI:AI,$E:$E,$E61))/(MAXIFS(AI:AI,$E:$E,$E61)-MINIFS(AI:AI,$E:$E,$E61))))</f>
        <v/>
      </c>
      <c r="CY61" s="223" t="str">
        <f t="array" ref="CY61">IF(AJ61="","",
IF(INDEX(Settings!$H:$H,MATCH(CY$1,Settings!$G:$G,0))=TRUE,
100-100*(AJ61-MINIFS(AJ:AJ,$E:$E,$E61))/(MAXIFS(AJ:AJ,$E:$E,$E61)-MINIFS(AJ:AJ,$E:$E,$E61)),
100*(AJ61-MINIFS(AJ:AJ,$E:$E,$E61))/(MAXIFS(AJ:AJ,$E:$E,$E61)-MINIFS(AJ:AJ,$E:$E,$E61))))</f>
        <v/>
      </c>
      <c r="CZ61" s="223" t="str">
        <f t="array" ref="CZ61">IF(AK61="","",
IF(INDEX(Settings!$H:$H,MATCH(CZ$1,Settings!$G:$G,0))=TRUE,
100-100*(AK61-MINIFS(AK:AK,$E:$E,$E61))/(MAXIFS(AK:AK,$E:$E,$E61)-MINIFS(AK:AK,$E:$E,$E61)),
100*(AK61-MINIFS(AK:AK,$E:$E,$E61))/(MAXIFS(AK:AK,$E:$E,$E61)-MINIFS(AK:AK,$E:$E,$E61))))</f>
        <v/>
      </c>
      <c r="DA61" s="223" t="str">
        <f t="array" ref="DA61">IF(AL61="","",
IF(INDEX(Settings!$H:$H,MATCH(DA$1,Settings!$G:$G,0))=TRUE,
100-100*(AL61-MINIFS(AL:AL,$E:$E,$E61))/(MAXIFS(AL:AL,$E:$E,$E61)-MINIFS(AL:AL,$E:$E,$E61)),
100*(AL61-MINIFS(AL:AL,$E:$E,$E61))/(MAXIFS(AL:AL,$E:$E,$E61)-MINIFS(AL:AL,$E:$E,$E61))))</f>
        <v/>
      </c>
      <c r="DB61" s="223" t="str">
        <f t="array" ref="DB61">IF(AM61="","",
IF(INDEX(Settings!$H:$H,MATCH(DB$1,Settings!$G:$G,0))=TRUE,
100-100*(AM61-MINIFS(AM:AM,$E:$E,$E61))/(MAXIFS(AM:AM,$E:$E,$E61)-MINIFS(AM:AM,$E:$E,$E61)),
100*(AM61-MINIFS(AM:AM,$E:$E,$E61))/(MAXIFS(AM:AM,$E:$E,$E61)-MINIFS(AM:AM,$E:$E,$E61))))</f>
        <v/>
      </c>
      <c r="DC61" s="223" t="str">
        <f t="array" ref="DC61">IF(AN61="","",
IF(INDEX(Settings!$H:$H,MATCH(DC$1,Settings!$G:$G,0))=TRUE,
100-100*(AN61-MINIFS(AN:AN,$E:$E,$E61))/(MAXIFS(AN:AN,$E:$E,$E61)-MINIFS(AN:AN,$E:$E,$E61)),
100*(AN61-MINIFS(AN:AN,$E:$E,$E61))/(MAXIFS(AN:AN,$E:$E,$E61)-MINIFS(AN:AN,$E:$E,$E61))))</f>
        <v/>
      </c>
      <c r="DD61" s="223" t="str">
        <f t="array" ref="DD61">IF(AO61="","",
IF(INDEX(Settings!$H:$H,MATCH(DD$1,Settings!$G:$G,0))=TRUE,
100-100*(AO61-MINIFS(AO:AO,$E:$E,$E61))/(MAXIFS(AO:AO,$E:$E,$E61)-MINIFS(AO:AO,$E:$E,$E61)),
100*(AO61-MINIFS(AO:AO,$E:$E,$E61))/(MAXIFS(AO:AO,$E:$E,$E61)-MINIFS(AO:AO,$E:$E,$E61))))</f>
        <v/>
      </c>
      <c r="DE61" s="223" t="str">
        <f t="array" ref="DE61">IF(AP61="","",
IF(INDEX(Settings!$H:$H,MATCH(DE$1,Settings!$G:$G,0))=TRUE,
100-100*(AP61-MINIFS(AP:AP,$E:$E,$E61))/(MAXIFS(AP:AP,$E:$E,$E61)-MINIFS(AP:AP,$E:$E,$E61)),
100*(AP61-MINIFS(AP:AP,$E:$E,$E61))/(MAXIFS(AP:AP,$E:$E,$E61)-MINIFS(AP:AP,$E:$E,$E61))))</f>
        <v/>
      </c>
      <c r="DF61" s="223" t="str">
        <f t="array" ref="DF61">IF(AQ61="","",
IF(INDEX(Settings!$H:$H,MATCH(DF$1,Settings!$G:$G,0))=TRUE,
100-100*(AQ61-MINIFS(AQ:AQ,$E:$E,$E61))/(MAXIFS(AQ:AQ,$E:$E,$E61)-MINIFS(AQ:AQ,$E:$E,$E61)),
100*(AQ61-MINIFS(AQ:AQ,$E:$E,$E61))/(MAXIFS(AQ:AQ,$E:$E,$E61)-MINIFS(AQ:AQ,$E:$E,$E61))))</f>
        <v/>
      </c>
      <c r="DG61" s="223" t="str">
        <f t="array" ref="DG61">IF(AR61="","",
IF(INDEX(Settings!$H:$H,MATCH(DG$1,Settings!$G:$G,0))=TRUE,
100-100*(AR61-MINIFS(AR:AR,$E:$E,$E61))/(MAXIFS(AR:AR,$E:$E,$E61)-MINIFS(AR:AR,$E:$E,$E61)),
100*(AR61-MINIFS(AR:AR,$E:$E,$E61))/(MAXIFS(AR:AR,$E:$E,$E61)-MINIFS(AR:AR,$E:$E,$E61))))</f>
        <v/>
      </c>
      <c r="DH61" s="223" t="str">
        <f t="array" ref="DH61">IF(AS61="","",
IF(INDEX(Settings!$H:$H,MATCH(DH$1,Settings!$G:$G,0))=TRUE,
100-100*(AS61-MINIFS(AS:AS,$E:$E,$E61))/(MAXIFS(AS:AS,$E:$E,$E61)-MINIFS(AS:AS,$E:$E,$E61)),
100*(AS61-MINIFS(AS:AS,$E:$E,$E61))/(MAXIFS(AS:AS,$E:$E,$E61)-MINIFS(AS:AS,$E:$E,$E61))))</f>
        <v/>
      </c>
      <c r="DI61" s="223" t="str">
        <f t="array" ref="DI61">IF(AT61="","",
IF(INDEX(Settings!$H:$H,MATCH(DI$1,Settings!$G:$G,0))=TRUE,
100-100*(AT61-MINIFS(AT:AT,$E:$E,$E61))/(MAXIFS(AT:AT,$E:$E,$E61)-MINIFS(AT:AT,$E:$E,$E61)),
100*(AT61-MINIFS(AT:AT,$E:$E,$E61))/(MAXIFS(AT:AT,$E:$E,$E61)-MINIFS(AT:AT,$E:$E,$E61))))</f>
        <v/>
      </c>
      <c r="DJ61" s="223" t="str">
        <f t="array" ref="DJ61">IF(AU61="","",
IF(INDEX(Settings!$H:$H,MATCH(DJ$1,Settings!$G:$G,0))=TRUE,
100-100*(AU61-MINIFS(AU:AU,$E:$E,$E61))/(MAXIFS(AU:AU,$E:$E,$E61)-MINIFS(AU:AU,$E:$E,$E61)),
100*(AU61-MINIFS(AU:AU,$E:$E,$E61))/(MAXIFS(AU:AU,$E:$E,$E61)-MINIFS(AU:AU,$E:$E,$E61))))</f>
        <v/>
      </c>
      <c r="DK61" s="223" t="str">
        <f t="array" ref="DK61">IF(AV61="","",
IF(INDEX(Settings!$H:$H,MATCH(DK$1,Settings!$G:$G,0))=TRUE,
100-100*(AV61-MINIFS(AV:AV,$E:$E,$E61))/(MAXIFS(AV:AV,$E:$E,$E61)-MINIFS(AV:AV,$E:$E,$E61)),
100*(AV61-MINIFS(AV:AV,$E:$E,$E61))/(MAXIFS(AV:AV,$E:$E,$E61)-MINIFS(AV:AV,$E:$E,$E61))))</f>
        <v/>
      </c>
      <c r="DL61" s="223" t="str">
        <f t="array" ref="DL61">IF(AW61="","",
IF(INDEX(Settings!$H:$H,MATCH(DL$1,Settings!$G:$G,0))=TRUE,
100-100*(AW61-MINIFS(AW:AW,$E:$E,$E61))/(MAXIFS(AW:AW,$E:$E,$E61)-MINIFS(AW:AW,$E:$E,$E61)),
100*(AW61-MINIFS(AW:AW,$E:$E,$E61))/(MAXIFS(AW:AW,$E:$E,$E61)-MINIFS(AW:AW,$E:$E,$E61))))</f>
        <v/>
      </c>
      <c r="DM61" s="223" t="str">
        <f t="array" ref="DM61">IF(AX61="","",
IF(INDEX(Settings!$H:$H,MATCH(DM$1,Settings!$G:$G,0))=TRUE,
100-100*(AX61-MINIFS(AX:AX,$E:$E,$E61))/(MAXIFS(AX:AX,$E:$E,$E61)-MINIFS(AX:AX,$E:$E,$E61)),
100*(AX61-MINIFS(AX:AX,$E:$E,$E61))/(MAXIFS(AX:AX,$E:$E,$E61)-MINIFS(AX:AX,$E:$E,$E61))))</f>
        <v/>
      </c>
      <c r="DN61" s="223" t="str">
        <f t="array" ref="DN61">IF(AY61="","",
IF(INDEX(Settings!$H:$H,MATCH(DN$1,Settings!$G:$G,0))=TRUE,
100-100*(AY61-MINIFS(AY:AY,$E:$E,$E61))/(MAXIFS(AY:AY,$E:$E,$E61)-MINIFS(AY:AY,$E:$E,$E61)),
100*(AY61-MINIFS(AY:AY,$E:$E,$E61))/(MAXIFS(AY:AY,$E:$E,$E61)-MINIFS(AY:AY,$E:$E,$E61))))</f>
        <v/>
      </c>
      <c r="DO61" s="223" t="str">
        <f t="array" ref="DO61">IF(AZ61="","",
IF(INDEX(Settings!$H:$H,MATCH(DO$1,Settings!$G:$G,0))=TRUE,
100-100*(AZ61-MINIFS(AZ:AZ,$E:$E,$E61))/(MAXIFS(AZ:AZ,$E:$E,$E61)-MINIFS(AZ:AZ,$E:$E,$E61)),
100*(AZ61-MINIFS(AZ:AZ,$E:$E,$E61))/(MAXIFS(AZ:AZ,$E:$E,$E61)-MINIFS(AZ:AZ,$E:$E,$E61))))</f>
        <v/>
      </c>
      <c r="DP61" s="223" t="str">
        <f t="array" ref="DP61">IF(BA61="","",
IF(INDEX(Settings!$H:$H,MATCH(DP$1,Settings!$G:$G,0))=TRUE,
100-100*(BA61-MINIFS(BA:BA,$E:$E,$E61))/(MAXIFS(BA:BA,$E:$E,$E61)-MINIFS(BA:BA,$E:$E,$E61)),
100*(BA61-MINIFS(BA:BA,$E:$E,$E61))/(MAXIFS(BA:BA,$E:$E,$E61)-MINIFS(BA:BA,$E:$E,$E61))))</f>
        <v/>
      </c>
      <c r="DQ61" s="223" t="str">
        <f t="array" ref="DQ61">IF(BB61="","",
IF(INDEX(Settings!$H:$H,MATCH(DQ$1,Settings!$G:$G,0))=TRUE,
100-100*(BB61-MINIFS(BB:BB,$E:$E,$E61))/(MAXIFS(BB:BB,$E:$E,$E61)-MINIFS(BB:BB,$E:$E,$E61)),
100*(BB61-MINIFS(BB:BB,$E:$E,$E61))/(MAXIFS(BB:BB,$E:$E,$E61)-MINIFS(BB:BB,$E:$E,$E61))))</f>
        <v/>
      </c>
      <c r="DR61" s="223" t="str">
        <f t="array" ref="DR61">IF(BC61="","",
IF(INDEX(Settings!$H:$H,MATCH(DR$1,Settings!$G:$G,0))=TRUE,
100-100*(BC61-MINIFS(BC:BC,$E:$E,$E61))/(MAXIFS(BC:BC,$E:$E,$E61)-MINIFS(BC:BC,$E:$E,$E61)),
100*(BC61-MINIFS(BC:BC,$E:$E,$E61))/(MAXIFS(BC:BC,$E:$E,$E61)-MINIFS(BC:BC,$E:$E,$E61))))</f>
        <v/>
      </c>
      <c r="DS61" s="223" t="str">
        <f t="array" ref="DS61">IF(BD61="","",
IF(INDEX(Settings!$H:$H,MATCH(DS$1,Settings!$G:$G,0))=TRUE,
100-100*(BD61-MINIFS(BD:BD,$E:$E,$E61))/(MAXIFS(BD:BD,$E:$E,$E61)-MINIFS(BD:BD,$E:$E,$E61)),
100*(BD61-MINIFS(BD:BD,$E:$E,$E61))/(MAXIFS(BD:BD,$E:$E,$E61)-MINIFS(BD:BD,$E:$E,$E61))))</f>
        <v/>
      </c>
      <c r="DT61" s="223" t="str">
        <f t="array" ref="DT61">IF(BE61="","",
IF(INDEX(Settings!$H:$H,MATCH(DT$1,Settings!$G:$G,0))=TRUE,
100-100*(BE61-MINIFS(BE:BE,$E:$E,$E61))/(MAXIFS(BE:BE,$E:$E,$E61)-MINIFS(BE:BE,$E:$E,$E61)),
100*(BE61-MINIFS(BE:BE,$E:$E,$E61))/(MAXIFS(BE:BE,$E:$E,$E61)-MINIFS(BE:BE,$E:$E,$E61))))</f>
        <v/>
      </c>
      <c r="DU61" s="223" t="str">
        <f t="array" ref="DU61">IF(BF61="","",
IF(INDEX(Settings!$H:$H,MATCH(DU$1,Settings!$G:$G,0))=TRUE,
100-100*(BF61-MINIFS(BF:BF,$E:$E,$E61))/(MAXIFS(BF:BF,$E:$E,$E61)-MINIFS(BF:BF,$E:$E,$E61)),
100*(BF61-MINIFS(BF:BF,$E:$E,$E61))/(MAXIFS(BF:BF,$E:$E,$E61)-MINIFS(BF:BF,$E:$E,$E61))))</f>
        <v/>
      </c>
      <c r="DV61" s="223" t="str">
        <f t="array" ref="DV61">IF(BG61="","",
IF(INDEX(Settings!$H:$H,MATCH(DV$1,Settings!$G:$G,0))=TRUE,
100-100*(BG61-MINIFS(BG:BG,$E:$E,$E61))/(MAXIFS(BG:BG,$E:$E,$E61)-MINIFS(BG:BG,$E:$E,$E61)),
100*(BG61-MINIFS(BG:BG,$E:$E,$E61))/(MAXIFS(BG:BG,$E:$E,$E61)-MINIFS(BG:BG,$E:$E,$E61))))</f>
        <v/>
      </c>
      <c r="DW61" s="223" t="str">
        <f t="array" ref="DW61">IF(BH61="","",
IF(INDEX(Settings!$H:$H,MATCH(DW$1,Settings!$G:$G,0))=TRUE,
100-100*(BH61-MINIFS(BH:BH,$E:$E,$E61))/(MAXIFS(BH:BH,$E:$E,$E61)-MINIFS(BH:BH,$E:$E,$E61)),
100*(BH61-MINIFS(BH:BH,$E:$E,$E61))/(MAXIFS(BH:BH,$E:$E,$E61)-MINIFS(BH:BH,$E:$E,$E61))))</f>
        <v/>
      </c>
      <c r="DX61" s="223" t="str">
        <f t="array" ref="DX61">IF(BI61="","",
IF(INDEX(Settings!$H:$H,MATCH(DX$1,Settings!$G:$G,0))=TRUE,
100-100*(BI61-MINIFS(BI:BI,$E:$E,$E61))/(MAXIFS(BI:BI,$E:$E,$E61)-MINIFS(BI:BI,$E:$E,$E61)),
100*(BI61-MINIFS(BI:BI,$E:$E,$E61))/(MAXIFS(BI:BI,$E:$E,$E61)-MINIFS(BI:BI,$E:$E,$E61))))</f>
        <v/>
      </c>
      <c r="DY61" s="223" t="str">
        <f t="array" ref="DY61">IF(BJ61="","",
IF(INDEX(Settings!$H:$H,MATCH(DY$1,Settings!$G:$G,0))=TRUE,
100-100*(BJ61-MINIFS(BJ:BJ,$E:$E,$E61))/(MAXIFS(BJ:BJ,$E:$E,$E61)-MINIFS(BJ:BJ,$E:$E,$E61)),
100*(BJ61-MINIFS(BJ:BJ,$E:$E,$E61))/(MAXIFS(BJ:BJ,$E:$E,$E61)-MINIFS(BJ:BJ,$E:$E,$E61))))</f>
        <v/>
      </c>
      <c r="DZ61" s="225"/>
      <c r="EA61" s="225"/>
      <c r="EB61" s="225" t="str">
        <f t="shared" si="8"/>
        <v/>
      </c>
      <c r="EC61" s="225" t="str">
        <f t="shared" si="9"/>
        <v/>
      </c>
      <c r="ED61" s="225" t="str">
        <f t="shared" si="10"/>
        <v/>
      </c>
      <c r="EE61" s="225" t="str">
        <f t="shared" si="11"/>
        <v/>
      </c>
      <c r="EF61" s="225" t="str">
        <f t="shared" si="12"/>
        <v/>
      </c>
      <c r="EG61" s="225" t="str">
        <f t="shared" si="13"/>
        <v/>
      </c>
      <c r="EH61" s="225"/>
      <c r="EI61" s="225"/>
      <c r="EJ61" s="225"/>
      <c r="EK61" s="225"/>
      <c r="EL61" s="225"/>
      <c r="EM61" s="225"/>
    </row>
    <row r="62">
      <c r="A62" s="231"/>
      <c r="B62" s="231"/>
      <c r="C62" s="231"/>
      <c r="D62" s="231" t="str">
        <f t="array" ref="D62">IFERROR(INDEX(Profiles!$B:$B,MATCH($A62,Profiles!$A:$A,0)),"")</f>
        <v/>
      </c>
      <c r="E62" s="231"/>
      <c r="F62" s="231"/>
      <c r="G62" s="231"/>
      <c r="H62" s="231"/>
      <c r="I62" s="231" t="str">
        <f>IF(A62="","",IF(Settings!$N$3="DATE",F62&amp;": "&amp;TEXT(B62,"M/DD/YY"),F62&amp;": "&amp;H62))</f>
        <v/>
      </c>
      <c r="J62" s="231"/>
      <c r="K62" s="231"/>
      <c r="L62" s="231"/>
      <c r="M62" s="232" t="str">
        <f t="shared" si="14"/>
        <v/>
      </c>
      <c r="N62" s="231"/>
      <c r="O62" s="231"/>
      <c r="P62" s="231"/>
      <c r="Q62" s="231"/>
      <c r="R62" s="231"/>
      <c r="S62" s="230" t="str">
        <f>IFERROR(VLOOKUP(AF62, 'YOYO IR Scores'!A:C, 3, FALSE), "")
</f>
        <v/>
      </c>
      <c r="T62" s="231"/>
      <c r="U62" s="231"/>
      <c r="V62" s="231"/>
      <c r="W62" s="231"/>
      <c r="X62" s="233" t="str">
        <f t="shared" si="4"/>
        <v/>
      </c>
      <c r="Y62" s="234" t="str">
        <f t="shared" si="5"/>
        <v/>
      </c>
      <c r="Z62" s="234" t="str">
        <f t="shared" si="6"/>
        <v/>
      </c>
      <c r="AA62" s="233" t="str">
        <f t="shared" si="7"/>
        <v/>
      </c>
      <c r="AB62" s="232"/>
      <c r="AC62" s="232"/>
      <c r="AD62" s="232"/>
      <c r="AE62" s="232" t="str">
        <f>IFERROR(VLOOKUP(AF62, 'YOYO IR Scores'!A:C, 2, FALSE), "")</f>
        <v/>
      </c>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t="str">
        <f t="array" ref="BK62">IF(J62="","",
IF(INDEX(Settings!$H:$H,MATCH(BY$1,Settings!$G:$G,0))=TRUE,
100-100*(J62-MIN(J:J))/(MAX(J:J)-MIN(J:J)),
100*(J62-MIN(J:J))/(MAX(J:J)-MIN(J:J))))</f>
        <v/>
      </c>
      <c r="BL62" s="232" t="str">
        <f t="array" ref="BL62">IF(J62="","",
IF(INDEX(Settings!$H:$H,MATCH(BY$1,Settings!$G:$G,0))=TRUE,
100-100*(J62-MINIFS(J:J,$E:$E,$E62))/(MAXIFS(J:J,$E:$E,$E62)-MINIFS(J:J,$E:$E,$E62)),
100*(J62-MINIFS(J:J,$E:$E,$E62))/(MAXIFS(J:J,$E:$E,$E62)-MINIFS(J:J,$E:$E,$E62))))</f>
        <v/>
      </c>
      <c r="BM62" s="232" t="str">
        <f t="array" ref="BM62">IF(J62="","",
IF(INDEX(Settings!$H:$H,MATCH(BY$1,Settings!$G:$G,0))=TRUE,
100-100*(J62-MINIFS(J:J,$E:$E,$E62,$I:$I,$I62))/(MAXIFS(J:J,$E:$E,$E62,$I:$I,$I62)-MINIFS(J:J,$E:$E,$E62,$I:$I,$I62)),
100*(J62-MINIFS(J:J,$E:$E,$E62,$I:$I,$I62))/(MAXIFS(J:J,$E:$E,$E62,$I:$I,$I62)-MINIFS(J:J,$E:$E,$E62,$I:$I,$I62))))</f>
        <v/>
      </c>
      <c r="BN62" s="231" t="str">
        <f t="array" ref="BN62">IF(J62="","",
IF(INDEX(Settings!$H:$H,MATCH(BY$1,Settings!$G:$G,0))=TRUE,
100-100*PERCENTRANK(J:J,J62),
100*PERCENTRANK(J:J,J62)))</f>
        <v/>
      </c>
      <c r="BO62" s="231" t="str">
        <f>IFERROR(__xludf.DUMMYFUNCTION("IF(J62="""","""",
IF(INDEX(Settings!$H:$H,MATCH(BY$1,Settings!$G:$G,0))=TRUE,
100-100*PERCENTRANK(FILTER(J:J,$E:$E=$E62),J62),
100*PERCENTRANK(FILTER(J:J,$E:$E=$E62),J62)))"),"")</f>
        <v/>
      </c>
      <c r="BP62" s="231" t="str">
        <f>IFERROR(__xludf.DUMMYFUNCTION("IF(J62="""","""",
IF(INDEX(Settings!$H:$H,MATCH(BY$1,Settings!$G:$G,0))=TRUE,
100-100*PERCENTRANK(FILTER(J:J,$E:$E=$E62,$I:$I=$I62),J62),
100*PERCENTRANK(FILTER(J:J,$E:$E=$E62,$I:$I=$I62),J62)))"),"")</f>
        <v/>
      </c>
      <c r="BQ62" s="233" t="str">
        <f t="array" ref="BQ62">IF(J62="","",
IF(INDEX(Settings!$H:$H,MATCH(BY$1,Settings!$G:$G,0))=TRUE,
-1*(J62-AVERAGE(J:J))/STDEV(J:J),
(J62-AVERAGE(J:J))/STDEV(J:J)))</f>
        <v/>
      </c>
      <c r="BR62" s="233" t="str">
        <f>IFERROR(__xludf.DUMMYFUNCTION("IF(J62="""","""",
IF(INDEX(Settings!$H:$H,MATCH(BY$1,Settings!$G:$G,0))=TRUE,
-1*(J62-AVERAGEIFS(J:J,$E:$E,$E62))/STDEV(FILTER(J:J,$E:$E=$E62)),
(J62-AVERAGEIFS(J:J,$E:$E,$E62))/STDEV(FILTER(J:J,$E:$E=$E62))))"),"")</f>
        <v/>
      </c>
      <c r="BS62" s="233"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1"/>
      <c r="BX62" s="231"/>
      <c r="BY62" s="232" t="str">
        <f t="array" ref="BY62">IF(J62="","",
IF(INDEX(Settings!$H:$H,MATCH(BY$1,Settings!$G:$G,0))=TRUE,
100-100*(J62-MINIFS(J:J,$E:$E,$E62))/(MAXIFS(J:J,$E:$E,$E62)-MINIFS(J:J,$E:$E,$E62)),
100*(J62-MINIFS(J:J,$E:$E,$E62))/(MAXIFS(J:J,$E:$E,$E62)-MINIFS(J:J,$E:$E,$E62))))</f>
        <v/>
      </c>
      <c r="BZ62" s="232" t="str">
        <f t="array" ref="BZ62">IF(K62="","",
IF(INDEX(Settings!$H:$H,MATCH(BZ$1,Settings!$G:$G,0))=TRUE,
100-100*(K62-MINIFS(K:K,$E:$E,$E62))/(MAXIFS(K:K,$E:$E,$E62)-MINIFS(K:K,$E:$E,$E62)),
100*(K62-MINIFS(K:K,$E:$E,$E62))/(MAXIFS(K:K,$E:$E,$E62)-MINIFS(K:K,$E:$E,$E62))))</f>
        <v/>
      </c>
      <c r="CA62" s="232" t="str">
        <f t="array" ref="CA62">IF(L62="","",
IF(INDEX(Settings!$H:$H,MATCH(CA$1,Settings!$G:$G,0))=TRUE,
100-100*(L62-MINIFS(L:L,$E:$E,$E62))/(MAXIFS(L:L,$E:$E,$E62)-MINIFS(L:L,$E:$E,$E62)),
100*(L62-MINIFS(L:L,$E:$E,$E62))/(MAXIFS(L:L,$E:$E,$E62)-MINIFS(L:L,$E:$E,$E62))))</f>
        <v/>
      </c>
      <c r="CB62" s="232" t="str">
        <f t="array" ref="CB62">IF(M62="","",
IF(INDEX(Settings!$H:$H,MATCH(CB$1,Settings!$G:$G,0))=TRUE,
100-100*(M62-MINIFS(M:M,$E:$E,$E62))/(MAXIFS(M:M,$E:$E,$E62)-MINIFS(M:M,$E:$E,$E62)),
100*(M62-MINIFS(M:M,$E:$E,$E62))/(MAXIFS(M:M,$E:$E,$E62)-MINIFS(M:M,$E:$E,$E62))))</f>
        <v/>
      </c>
      <c r="CC62" s="232" t="str">
        <f t="array" ref="CC62">IF(N62="","",
IF(INDEX(Settings!$H:$H,MATCH(CC$1,Settings!$G:$G,0))=TRUE,
100-100*(N62-MINIFS(N:N,$E:$E,$E62))/(MAXIFS(N:N,$E:$E,$E62)-MINIFS(N:N,$E:$E,$E62)),
100*(N62-MINIFS(N:N,$E:$E,$E62))/(MAXIFS(N:N,$E:$E,$E62)-MINIFS(N:N,$E:$E,$E62))))</f>
        <v/>
      </c>
      <c r="CD62" s="232" t="str">
        <f t="array" ref="CD62">IF(O62="","",
IF(INDEX(Settings!$H:$H,MATCH(CD$1,Settings!$G:$G,0))=TRUE,
100-100*(O62-MINIFS(O:O,$E:$E,$E62))/(MAXIFS(O:O,$E:$E,$E62)-MINIFS(O:O,$E:$E,$E62)),
100*(O62-MINIFS(O:O,$E:$E,$E62))/(MAXIFS(O:O,$E:$E,$E62)-MINIFS(O:O,$E:$E,$E62))))</f>
        <v/>
      </c>
      <c r="CE62" s="232" t="str">
        <f t="array" ref="CE62">IF(P62="","",
IF(INDEX(Settings!$H:$H,MATCH(CE$1,Settings!$G:$G,0))=TRUE,
100-100*(P62-MINIFS(P:P,$E:$E,$E62))/(MAXIFS(P:P,$E:$E,$E62)-MINIFS(P:P,$E:$E,$E62)),
100*(P62-MINIFS(P:P,$E:$E,$E62))/(MAXIFS(P:P,$E:$E,$E62)-MINIFS(P:P,$E:$E,$E62))))</f>
        <v/>
      </c>
      <c r="CF62" s="232" t="str">
        <f t="array" ref="CF62">IF(Q62="","",
IF(INDEX(Settings!$H:$H,MATCH(CF$1,Settings!$G:$G,0))=TRUE,
100-100*(Q62-MINIFS(Q:Q,$E:$E,$E62))/(MAXIFS(Q:Q,$E:$E,$E62)-MINIFS(Q:Q,$E:$E,$E62)),
100*(Q62-MINIFS(Q:Q,$E:$E,$E62))/(MAXIFS(Q:Q,$E:$E,$E62)-MINIFS(Q:Q,$E:$E,$E62))))</f>
        <v/>
      </c>
      <c r="CG62" s="232" t="str">
        <f t="array" ref="CG62">IF(R62="","",
IF(INDEX(Settings!$H:$H,MATCH(CG$1,Settings!$G:$G,0))=TRUE,
100-100*(R62-MINIFS(R:R,$E:$E,$E62))/(MAXIFS(R:R,$E:$E,$E62)-MINIFS(R:R,$E:$E,$E62)),
100*(R62-MINIFS(R:R,$E:$E,$E62))/(MAXIFS(R:R,$E:$E,$E62)-MINIFS(R:R,$E:$E,$E62))))</f>
        <v/>
      </c>
      <c r="CH62" s="232" t="str">
        <f t="array" ref="CH62">IF(S62="","",
IF(INDEX(Settings!$H:$H,MATCH(CH$1,Settings!$G:$G,0))=TRUE,
100-100*(S62-MINIFS(S:S,$E:$E,$E62))/(MAXIFS(S:S,$E:$E,$E62)-MINIFS(S:S,$E:$E,$E62)),
100*(S62-MINIFS(S:S,$E:$E,$E62))/(MAXIFS(S:S,$E:$E,$E62)-MINIFS(S:S,$E:$E,$E62))))</f>
        <v/>
      </c>
      <c r="CI62" s="232" t="str">
        <f t="array" ref="CI62">IF(T62="","",
IF(INDEX(Settings!$H:$H,MATCH(CI$1,Settings!$G:$G,0))=TRUE,
100-100*(T62-MINIFS(T:T,$E:$E,$E62))/(MAXIFS(T:T,$E:$E,$E62)-MINIFS(T:T,$E:$E,$E62)),
100*(T62-MINIFS(T:T,$E:$E,$E62))/(MAXIFS(T:T,$E:$E,$E62)-MINIFS(T:T,$E:$E,$E62))))</f>
        <v/>
      </c>
      <c r="CJ62" s="232" t="str">
        <f t="array" ref="CJ62">IF(U62="","",
IF(INDEX(Settings!$H:$H,MATCH(CJ$1,Settings!$G:$G,0))=TRUE,
100-100*(U62-MINIFS(U:U,$E:$E,$E62))/(MAXIFS(U:U,$E:$E,$E62)-MINIFS(U:U,$E:$E,$E62)),
100*(U62-MINIFS(U:U,$E:$E,$E62))/(MAXIFS(U:U,$E:$E,$E62)-MINIFS(U:U,$E:$E,$E62))))</f>
        <v/>
      </c>
      <c r="CK62" s="232" t="str">
        <f t="array" ref="CK62">IF(V62="","",
IF(INDEX(Settings!$H:$H,MATCH(CK$1,Settings!$G:$G,0))=TRUE,
100-100*(V62-MINIFS(V:V,$E:$E,$E62))/(MAXIFS(V:V,$E:$E,$E62)-MINIFS(V:V,$E:$E,$E62)),
100*(V62-MINIFS(V:V,$E:$E,$E62))/(MAXIFS(V:V,$E:$E,$E62)-MINIFS(V:V,$E:$E,$E62))))</f>
        <v/>
      </c>
      <c r="CL62" s="232" t="str">
        <f t="array" ref="CL62">IF(W62="","",
IF(INDEX(Settings!$H:$H,MATCH(CL$1,Settings!$G:$G,0))=TRUE,
100-100*(W62-MINIFS(W:W,$E:$E,$E62))/(MAXIFS(W:W,$E:$E,$E62)-MINIFS(W:W,$E:$E,$E62)),
100*(W62-MINIFS(W:W,$E:$E,$E62))/(MAXIFS(W:W,$E:$E,$E62)-MINIFS(W:W,$E:$E,$E62))))</f>
        <v/>
      </c>
      <c r="CM62" s="232" t="str">
        <f t="array" ref="CM62">IF(X62="","",
IF(INDEX(Settings!$H:$H,MATCH(CM$1,Settings!$G:$G,0))=TRUE,
100-100*(X62-MINIFS(X:X,$E:$E,$E62))/(MAXIFS(X:X,$E:$E,$E62)-MINIFS(X:X,$E:$E,$E62)),
100*(X62-MINIFS(X:X,$E:$E,$E62))/(MAXIFS(X:X,$E:$E,$E62)-MINIFS(X:X,$E:$E,$E62))))</f>
        <v/>
      </c>
      <c r="CN62" s="232" t="str">
        <f t="array" ref="CN62">IF(Y62="","",
IF(INDEX(Settings!$H:$H,MATCH(CN$1,Settings!$G:$G,0))=TRUE,
100-100*(Y62-MINIFS(Y:Y,$E:$E,$E62))/(MAXIFS(Y:Y,$E:$E,$E62)-MINIFS(Y:Y,$E:$E,$E62)),
100*(Y62-MINIFS(Y:Y,$E:$E,$E62))/(MAXIFS(Y:Y,$E:$E,$E62)-MINIFS(Y:Y,$E:$E,$E62))))</f>
        <v/>
      </c>
      <c r="CO62" s="232" t="str">
        <f t="array" ref="CO62">IF(Z62="","",
IF(INDEX(Settings!$H:$H,MATCH(CO$1,Settings!$G:$G,0))=TRUE,
100-100*(Z62-MINIFS(Z:Z,$E:$E,$E62))/(MAXIFS(Z:Z,$E:$E,$E62)-MINIFS(Z:Z,$E:$E,$E62)),
100*(Z62-MINIFS(Z:Z,$E:$E,$E62))/(MAXIFS(Z:Z,$E:$E,$E62)-MINIFS(Z:Z,$E:$E,$E62))))</f>
        <v/>
      </c>
      <c r="CP62" s="232" t="str">
        <f t="array" ref="CP62">IF(AA62="","",
IF(INDEX(Settings!$H:$H,MATCH(CP$1,Settings!$G:$G,0))=TRUE,
100-100*(AA62-MINIFS(AA:AA,$E:$E,$E62))/(MAXIFS(AA:AA,$E:$E,$E62)-MINIFS(AA:AA,$E:$E,$E62)),
100*(AA62-MINIFS(AA:AA,$E:$E,$E62))/(MAXIFS(AA:AA,$E:$E,$E62)-MINIFS(AA:AA,$E:$E,$E62))))</f>
        <v/>
      </c>
      <c r="CQ62" s="232" t="str">
        <f t="array" ref="CQ62">IF(AB62="","",
IF(INDEX(Settings!$H:$H,MATCH(CQ$1,Settings!$G:$G,0))=TRUE,
100-100*(AB62-MINIFS(AB:AB,$E:$E,$E62))/(MAXIFS(AB:AB,$E:$E,$E62)-MINIFS(AB:AB,$E:$E,$E62)),
100*(AB62-MINIFS(AB:AB,$E:$E,$E62))/(MAXIFS(AB:AB,$E:$E,$E62)-MINIFS(AB:AB,$E:$E,$E62))))</f>
        <v/>
      </c>
      <c r="CR62" s="232" t="str">
        <f t="array" ref="CR62">IF(AC62="","",
IF(INDEX(Settings!$H:$H,MATCH(CR$1,Settings!$G:$G,0))=TRUE,
100-100*(AC62-MINIFS(AC:AC,$E:$E,$E62))/(MAXIFS(AC:AC,$E:$E,$E62)-MINIFS(AC:AC,$E:$E,$E62)),
100*(AC62-MINIFS(AC:AC,$E:$E,$E62))/(MAXIFS(AC:AC,$E:$E,$E62)-MINIFS(AC:AC,$E:$E,$E62))))</f>
        <v/>
      </c>
      <c r="CS62" s="232" t="str">
        <f t="array" ref="CS62">IF(AD62="","",
IF(INDEX(Settings!$H:$H,MATCH(CS$1,Settings!$G:$G,0))=TRUE,
100-100*(AD62-MINIFS(AD:AD,$E:$E,$E62))/(MAXIFS(AD:AD,$E:$E,$E62)-MINIFS(AD:AD,$E:$E,$E62)),
100*(AD62-MINIFS(AD:AD,$E:$E,$E62))/(MAXIFS(AD:AD,$E:$E,$E62)-MINIFS(AD:AD,$E:$E,$E62))))</f>
        <v/>
      </c>
      <c r="CT62" s="232" t="str">
        <f t="array" ref="CT62">IF(AE62="","",
IF(INDEX(Settings!$H:$H,MATCH(CT$1,Settings!$G:$G,0))=TRUE,
100-100*(AE62-MINIFS(AE:AE,$E:$E,$E62))/(MAXIFS(AE:AE,$E:$E,$E62)-MINIFS(AE:AE,$E:$E,$E62)),
100*(AE62-MINIFS(AE:AE,$E:$E,$E62))/(MAXIFS(AE:AE,$E:$E,$E62)-MINIFS(AE:AE,$E:$E,$E62))))</f>
        <v/>
      </c>
      <c r="CU62" s="232" t="str">
        <f t="array" ref="CU62">IF(AF62="","",
IF(INDEX(Settings!$H:$H,MATCH(CU$1,Settings!$G:$G,0))=TRUE,
100-100*(AF62-MINIFS(AF:AF,$E:$E,$E62))/(MAXIFS(AF:AF,$E:$E,$E62)-MINIFS(AF:AF,$E:$E,$E62)),
100*(AF62-MINIFS(AF:AF,$E:$E,$E62))/(MAXIFS(AF:AF,$E:$E,$E62)-MINIFS(AF:AF,$E:$E,$E62))))</f>
        <v/>
      </c>
      <c r="CV62" s="232" t="str">
        <f t="array" ref="CV62">IF(AG62="","",
IF(INDEX(Settings!$H:$H,MATCH(CV$1,Settings!$G:$G,0))=TRUE,
100-100*(AG62-MINIFS(AG:AG,$E:$E,$E62))/(MAXIFS(AG:AG,$E:$E,$E62)-MINIFS(AG:AG,$E:$E,$E62)),
100*(AG62-MINIFS(AG:AG,$E:$E,$E62))/(MAXIFS(AG:AG,$E:$E,$E62)-MINIFS(AG:AG,$E:$E,$E62))))</f>
        <v/>
      </c>
      <c r="CW62" s="232" t="str">
        <f t="array" ref="CW62">IF(AH62="","",
IF(INDEX(Settings!$H:$H,MATCH(CW$1,Settings!$G:$G,0))=TRUE,
100-100*(AH62-MINIFS(AH:AH,$E:$E,$E62))/(MAXIFS(AH:AH,$E:$E,$E62)-MINIFS(AH:AH,$E:$E,$E62)),
100*(AH62-MINIFS(AH:AH,$E:$E,$E62))/(MAXIFS(AH:AH,$E:$E,$E62)-MINIFS(AH:AH,$E:$E,$E62))))</f>
        <v/>
      </c>
      <c r="CX62" s="232" t="str">
        <f t="array" ref="CX62">IF(AI62="","",
IF(INDEX(Settings!$H:$H,MATCH(CX$1,Settings!$G:$G,0))=TRUE,
100-100*(AI62-MINIFS(AI:AI,$E:$E,$E62))/(MAXIFS(AI:AI,$E:$E,$E62)-MINIFS(AI:AI,$E:$E,$E62)),
100*(AI62-MINIFS(AI:AI,$E:$E,$E62))/(MAXIFS(AI:AI,$E:$E,$E62)-MINIFS(AI:AI,$E:$E,$E62))))</f>
        <v/>
      </c>
      <c r="CY62" s="232" t="str">
        <f t="array" ref="CY62">IF(AJ62="","",
IF(INDEX(Settings!$H:$H,MATCH(CY$1,Settings!$G:$G,0))=TRUE,
100-100*(AJ62-MINIFS(AJ:AJ,$E:$E,$E62))/(MAXIFS(AJ:AJ,$E:$E,$E62)-MINIFS(AJ:AJ,$E:$E,$E62)),
100*(AJ62-MINIFS(AJ:AJ,$E:$E,$E62))/(MAXIFS(AJ:AJ,$E:$E,$E62)-MINIFS(AJ:AJ,$E:$E,$E62))))</f>
        <v/>
      </c>
      <c r="CZ62" s="232" t="str">
        <f t="array" ref="CZ62">IF(AK62="","",
IF(INDEX(Settings!$H:$H,MATCH(CZ$1,Settings!$G:$G,0))=TRUE,
100-100*(AK62-MINIFS(AK:AK,$E:$E,$E62))/(MAXIFS(AK:AK,$E:$E,$E62)-MINIFS(AK:AK,$E:$E,$E62)),
100*(AK62-MINIFS(AK:AK,$E:$E,$E62))/(MAXIFS(AK:AK,$E:$E,$E62)-MINIFS(AK:AK,$E:$E,$E62))))</f>
        <v/>
      </c>
      <c r="DA62" s="232" t="str">
        <f t="array" ref="DA62">IF(AL62="","",
IF(INDEX(Settings!$H:$H,MATCH(DA$1,Settings!$G:$G,0))=TRUE,
100-100*(AL62-MINIFS(AL:AL,$E:$E,$E62))/(MAXIFS(AL:AL,$E:$E,$E62)-MINIFS(AL:AL,$E:$E,$E62)),
100*(AL62-MINIFS(AL:AL,$E:$E,$E62))/(MAXIFS(AL:AL,$E:$E,$E62)-MINIFS(AL:AL,$E:$E,$E62))))</f>
        <v/>
      </c>
      <c r="DB62" s="232" t="str">
        <f t="array" ref="DB62">IF(AM62="","",
IF(INDEX(Settings!$H:$H,MATCH(DB$1,Settings!$G:$G,0))=TRUE,
100-100*(AM62-MINIFS(AM:AM,$E:$E,$E62))/(MAXIFS(AM:AM,$E:$E,$E62)-MINIFS(AM:AM,$E:$E,$E62)),
100*(AM62-MINIFS(AM:AM,$E:$E,$E62))/(MAXIFS(AM:AM,$E:$E,$E62)-MINIFS(AM:AM,$E:$E,$E62))))</f>
        <v/>
      </c>
      <c r="DC62" s="232" t="str">
        <f t="array" ref="DC62">IF(AN62="","",
IF(INDEX(Settings!$H:$H,MATCH(DC$1,Settings!$G:$G,0))=TRUE,
100-100*(AN62-MINIFS(AN:AN,$E:$E,$E62))/(MAXIFS(AN:AN,$E:$E,$E62)-MINIFS(AN:AN,$E:$E,$E62)),
100*(AN62-MINIFS(AN:AN,$E:$E,$E62))/(MAXIFS(AN:AN,$E:$E,$E62)-MINIFS(AN:AN,$E:$E,$E62))))</f>
        <v/>
      </c>
      <c r="DD62" s="232" t="str">
        <f t="array" ref="DD62">IF(AO62="","",
IF(INDEX(Settings!$H:$H,MATCH(DD$1,Settings!$G:$G,0))=TRUE,
100-100*(AO62-MINIFS(AO:AO,$E:$E,$E62))/(MAXIFS(AO:AO,$E:$E,$E62)-MINIFS(AO:AO,$E:$E,$E62)),
100*(AO62-MINIFS(AO:AO,$E:$E,$E62))/(MAXIFS(AO:AO,$E:$E,$E62)-MINIFS(AO:AO,$E:$E,$E62))))</f>
        <v/>
      </c>
      <c r="DE62" s="232" t="str">
        <f t="array" ref="DE62">IF(AP62="","",
IF(INDEX(Settings!$H:$H,MATCH(DE$1,Settings!$G:$G,0))=TRUE,
100-100*(AP62-MINIFS(AP:AP,$E:$E,$E62))/(MAXIFS(AP:AP,$E:$E,$E62)-MINIFS(AP:AP,$E:$E,$E62)),
100*(AP62-MINIFS(AP:AP,$E:$E,$E62))/(MAXIFS(AP:AP,$E:$E,$E62)-MINIFS(AP:AP,$E:$E,$E62))))</f>
        <v/>
      </c>
      <c r="DF62" s="232" t="str">
        <f t="array" ref="DF62">IF(AQ62="","",
IF(INDEX(Settings!$H:$H,MATCH(DF$1,Settings!$G:$G,0))=TRUE,
100-100*(AQ62-MINIFS(AQ:AQ,$E:$E,$E62))/(MAXIFS(AQ:AQ,$E:$E,$E62)-MINIFS(AQ:AQ,$E:$E,$E62)),
100*(AQ62-MINIFS(AQ:AQ,$E:$E,$E62))/(MAXIFS(AQ:AQ,$E:$E,$E62)-MINIFS(AQ:AQ,$E:$E,$E62))))</f>
        <v/>
      </c>
      <c r="DG62" s="232" t="str">
        <f t="array" ref="DG62">IF(AR62="","",
IF(INDEX(Settings!$H:$H,MATCH(DG$1,Settings!$G:$G,0))=TRUE,
100-100*(AR62-MINIFS(AR:AR,$E:$E,$E62))/(MAXIFS(AR:AR,$E:$E,$E62)-MINIFS(AR:AR,$E:$E,$E62)),
100*(AR62-MINIFS(AR:AR,$E:$E,$E62))/(MAXIFS(AR:AR,$E:$E,$E62)-MINIFS(AR:AR,$E:$E,$E62))))</f>
        <v/>
      </c>
      <c r="DH62" s="232" t="str">
        <f t="array" ref="DH62">IF(AS62="","",
IF(INDEX(Settings!$H:$H,MATCH(DH$1,Settings!$G:$G,0))=TRUE,
100-100*(AS62-MINIFS(AS:AS,$E:$E,$E62))/(MAXIFS(AS:AS,$E:$E,$E62)-MINIFS(AS:AS,$E:$E,$E62)),
100*(AS62-MINIFS(AS:AS,$E:$E,$E62))/(MAXIFS(AS:AS,$E:$E,$E62)-MINIFS(AS:AS,$E:$E,$E62))))</f>
        <v/>
      </c>
      <c r="DI62" s="232" t="str">
        <f t="array" ref="DI62">IF(AT62="","",
IF(INDEX(Settings!$H:$H,MATCH(DI$1,Settings!$G:$G,0))=TRUE,
100-100*(AT62-MINIFS(AT:AT,$E:$E,$E62))/(MAXIFS(AT:AT,$E:$E,$E62)-MINIFS(AT:AT,$E:$E,$E62)),
100*(AT62-MINIFS(AT:AT,$E:$E,$E62))/(MAXIFS(AT:AT,$E:$E,$E62)-MINIFS(AT:AT,$E:$E,$E62))))</f>
        <v/>
      </c>
      <c r="DJ62" s="232" t="str">
        <f t="array" ref="DJ62">IF(AU62="","",
IF(INDEX(Settings!$H:$H,MATCH(DJ$1,Settings!$G:$G,0))=TRUE,
100-100*(AU62-MINIFS(AU:AU,$E:$E,$E62))/(MAXIFS(AU:AU,$E:$E,$E62)-MINIFS(AU:AU,$E:$E,$E62)),
100*(AU62-MINIFS(AU:AU,$E:$E,$E62))/(MAXIFS(AU:AU,$E:$E,$E62)-MINIFS(AU:AU,$E:$E,$E62))))</f>
        <v/>
      </c>
      <c r="DK62" s="232" t="str">
        <f t="array" ref="DK62">IF(AV62="","",
IF(INDEX(Settings!$H:$H,MATCH(DK$1,Settings!$G:$G,0))=TRUE,
100-100*(AV62-MINIFS(AV:AV,$E:$E,$E62))/(MAXIFS(AV:AV,$E:$E,$E62)-MINIFS(AV:AV,$E:$E,$E62)),
100*(AV62-MINIFS(AV:AV,$E:$E,$E62))/(MAXIFS(AV:AV,$E:$E,$E62)-MINIFS(AV:AV,$E:$E,$E62))))</f>
        <v/>
      </c>
      <c r="DL62" s="232" t="str">
        <f t="array" ref="DL62">IF(AW62="","",
IF(INDEX(Settings!$H:$H,MATCH(DL$1,Settings!$G:$G,0))=TRUE,
100-100*(AW62-MINIFS(AW:AW,$E:$E,$E62))/(MAXIFS(AW:AW,$E:$E,$E62)-MINIFS(AW:AW,$E:$E,$E62)),
100*(AW62-MINIFS(AW:AW,$E:$E,$E62))/(MAXIFS(AW:AW,$E:$E,$E62)-MINIFS(AW:AW,$E:$E,$E62))))</f>
        <v/>
      </c>
      <c r="DM62" s="232" t="str">
        <f t="array" ref="DM62">IF(AX62="","",
IF(INDEX(Settings!$H:$H,MATCH(DM$1,Settings!$G:$G,0))=TRUE,
100-100*(AX62-MINIFS(AX:AX,$E:$E,$E62))/(MAXIFS(AX:AX,$E:$E,$E62)-MINIFS(AX:AX,$E:$E,$E62)),
100*(AX62-MINIFS(AX:AX,$E:$E,$E62))/(MAXIFS(AX:AX,$E:$E,$E62)-MINIFS(AX:AX,$E:$E,$E62))))</f>
        <v/>
      </c>
      <c r="DN62" s="232" t="str">
        <f t="array" ref="DN62">IF(AY62="","",
IF(INDEX(Settings!$H:$H,MATCH(DN$1,Settings!$G:$G,0))=TRUE,
100-100*(AY62-MINIFS(AY:AY,$E:$E,$E62))/(MAXIFS(AY:AY,$E:$E,$E62)-MINIFS(AY:AY,$E:$E,$E62)),
100*(AY62-MINIFS(AY:AY,$E:$E,$E62))/(MAXIFS(AY:AY,$E:$E,$E62)-MINIFS(AY:AY,$E:$E,$E62))))</f>
        <v/>
      </c>
      <c r="DO62" s="232" t="str">
        <f t="array" ref="DO62">IF(AZ62="","",
IF(INDEX(Settings!$H:$H,MATCH(DO$1,Settings!$G:$G,0))=TRUE,
100-100*(AZ62-MINIFS(AZ:AZ,$E:$E,$E62))/(MAXIFS(AZ:AZ,$E:$E,$E62)-MINIFS(AZ:AZ,$E:$E,$E62)),
100*(AZ62-MINIFS(AZ:AZ,$E:$E,$E62))/(MAXIFS(AZ:AZ,$E:$E,$E62)-MINIFS(AZ:AZ,$E:$E,$E62))))</f>
        <v/>
      </c>
      <c r="DP62" s="232" t="str">
        <f t="array" ref="DP62">IF(BA62="","",
IF(INDEX(Settings!$H:$H,MATCH(DP$1,Settings!$G:$G,0))=TRUE,
100-100*(BA62-MINIFS(BA:BA,$E:$E,$E62))/(MAXIFS(BA:BA,$E:$E,$E62)-MINIFS(BA:BA,$E:$E,$E62)),
100*(BA62-MINIFS(BA:BA,$E:$E,$E62))/(MAXIFS(BA:BA,$E:$E,$E62)-MINIFS(BA:BA,$E:$E,$E62))))</f>
        <v/>
      </c>
      <c r="DQ62" s="232" t="str">
        <f t="array" ref="DQ62">IF(BB62="","",
IF(INDEX(Settings!$H:$H,MATCH(DQ$1,Settings!$G:$G,0))=TRUE,
100-100*(BB62-MINIFS(BB:BB,$E:$E,$E62))/(MAXIFS(BB:BB,$E:$E,$E62)-MINIFS(BB:BB,$E:$E,$E62)),
100*(BB62-MINIFS(BB:BB,$E:$E,$E62))/(MAXIFS(BB:BB,$E:$E,$E62)-MINIFS(BB:BB,$E:$E,$E62))))</f>
        <v/>
      </c>
      <c r="DR62" s="232" t="str">
        <f t="array" ref="DR62">IF(BC62="","",
IF(INDEX(Settings!$H:$H,MATCH(DR$1,Settings!$G:$G,0))=TRUE,
100-100*(BC62-MINIFS(BC:BC,$E:$E,$E62))/(MAXIFS(BC:BC,$E:$E,$E62)-MINIFS(BC:BC,$E:$E,$E62)),
100*(BC62-MINIFS(BC:BC,$E:$E,$E62))/(MAXIFS(BC:BC,$E:$E,$E62)-MINIFS(BC:BC,$E:$E,$E62))))</f>
        <v/>
      </c>
      <c r="DS62" s="232" t="str">
        <f t="array" ref="DS62">IF(BD62="","",
IF(INDEX(Settings!$H:$H,MATCH(DS$1,Settings!$G:$G,0))=TRUE,
100-100*(BD62-MINIFS(BD:BD,$E:$E,$E62))/(MAXIFS(BD:BD,$E:$E,$E62)-MINIFS(BD:BD,$E:$E,$E62)),
100*(BD62-MINIFS(BD:BD,$E:$E,$E62))/(MAXIFS(BD:BD,$E:$E,$E62)-MINIFS(BD:BD,$E:$E,$E62))))</f>
        <v/>
      </c>
      <c r="DT62" s="232" t="str">
        <f t="array" ref="DT62">IF(BE62="","",
IF(INDEX(Settings!$H:$H,MATCH(DT$1,Settings!$G:$G,0))=TRUE,
100-100*(BE62-MINIFS(BE:BE,$E:$E,$E62))/(MAXIFS(BE:BE,$E:$E,$E62)-MINIFS(BE:BE,$E:$E,$E62)),
100*(BE62-MINIFS(BE:BE,$E:$E,$E62))/(MAXIFS(BE:BE,$E:$E,$E62)-MINIFS(BE:BE,$E:$E,$E62))))</f>
        <v/>
      </c>
      <c r="DU62" s="232" t="str">
        <f t="array" ref="DU62">IF(BF62="","",
IF(INDEX(Settings!$H:$H,MATCH(DU$1,Settings!$G:$G,0))=TRUE,
100-100*(BF62-MINIFS(BF:BF,$E:$E,$E62))/(MAXIFS(BF:BF,$E:$E,$E62)-MINIFS(BF:BF,$E:$E,$E62)),
100*(BF62-MINIFS(BF:BF,$E:$E,$E62))/(MAXIFS(BF:BF,$E:$E,$E62)-MINIFS(BF:BF,$E:$E,$E62))))</f>
        <v/>
      </c>
      <c r="DV62" s="232" t="str">
        <f t="array" ref="DV62">IF(BG62="","",
IF(INDEX(Settings!$H:$H,MATCH(DV$1,Settings!$G:$G,0))=TRUE,
100-100*(BG62-MINIFS(BG:BG,$E:$E,$E62))/(MAXIFS(BG:BG,$E:$E,$E62)-MINIFS(BG:BG,$E:$E,$E62)),
100*(BG62-MINIFS(BG:BG,$E:$E,$E62))/(MAXIFS(BG:BG,$E:$E,$E62)-MINIFS(BG:BG,$E:$E,$E62))))</f>
        <v/>
      </c>
      <c r="DW62" s="232" t="str">
        <f t="array" ref="DW62">IF(BH62="","",
IF(INDEX(Settings!$H:$H,MATCH(DW$1,Settings!$G:$G,0))=TRUE,
100-100*(BH62-MINIFS(BH:BH,$E:$E,$E62))/(MAXIFS(BH:BH,$E:$E,$E62)-MINIFS(BH:BH,$E:$E,$E62)),
100*(BH62-MINIFS(BH:BH,$E:$E,$E62))/(MAXIFS(BH:BH,$E:$E,$E62)-MINIFS(BH:BH,$E:$E,$E62))))</f>
        <v/>
      </c>
      <c r="DX62" s="232" t="str">
        <f t="array" ref="DX62">IF(BI62="","",
IF(INDEX(Settings!$H:$H,MATCH(DX$1,Settings!$G:$G,0))=TRUE,
100-100*(BI62-MINIFS(BI:BI,$E:$E,$E62))/(MAXIFS(BI:BI,$E:$E,$E62)-MINIFS(BI:BI,$E:$E,$E62)),
100*(BI62-MINIFS(BI:BI,$E:$E,$E62))/(MAXIFS(BI:BI,$E:$E,$E62)-MINIFS(BI:BI,$E:$E,$E62))))</f>
        <v/>
      </c>
      <c r="DY62" s="232" t="str">
        <f t="array" ref="DY62">IF(BJ62="","",
IF(INDEX(Settings!$H:$H,MATCH(DY$1,Settings!$G:$G,0))=TRUE,
100-100*(BJ62-MINIFS(BJ:BJ,$E:$E,$E62))/(MAXIFS(BJ:BJ,$E:$E,$E62)-MINIFS(BJ:BJ,$E:$E,$E62)),
100*(BJ62-MINIFS(BJ:BJ,$E:$E,$E62))/(MAXIFS(BJ:BJ,$E:$E,$E62)-MINIFS(BJ:BJ,$E:$E,$E62))))</f>
        <v/>
      </c>
      <c r="DZ62" s="234"/>
      <c r="EA62" s="234"/>
      <c r="EB62" s="234" t="str">
        <f t="shared" si="8"/>
        <v/>
      </c>
      <c r="EC62" s="234" t="str">
        <f t="shared" si="9"/>
        <v/>
      </c>
      <c r="ED62" s="234" t="str">
        <f t="shared" si="10"/>
        <v/>
      </c>
      <c r="EE62" s="234" t="str">
        <f t="shared" si="11"/>
        <v/>
      </c>
      <c r="EF62" s="234" t="str">
        <f t="shared" si="12"/>
        <v/>
      </c>
      <c r="EG62" s="234" t="str">
        <f t="shared" si="13"/>
        <v/>
      </c>
      <c r="EH62" s="234"/>
      <c r="EI62" s="234"/>
      <c r="EJ62" s="234"/>
      <c r="EK62" s="234"/>
      <c r="EL62" s="234"/>
      <c r="EM62" s="234"/>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3" t="str">
        <f t="shared" si="14"/>
        <v/>
      </c>
      <c r="N63" s="49"/>
      <c r="O63" s="49"/>
      <c r="P63" s="49"/>
      <c r="Q63" s="49"/>
      <c r="R63" s="49"/>
      <c r="S63" s="222" t="str">
        <f>IFERROR(VLOOKUP(AF63, 'YOYO IR Scores'!A:C, 3, FALSE), "")
</f>
        <v/>
      </c>
      <c r="T63" s="49"/>
      <c r="U63" s="49"/>
      <c r="V63" s="49"/>
      <c r="W63" s="49"/>
      <c r="X63" s="224" t="str">
        <f t="shared" si="4"/>
        <v/>
      </c>
      <c r="Y63" s="225" t="str">
        <f t="shared" si="5"/>
        <v/>
      </c>
      <c r="Z63" s="225" t="str">
        <f t="shared" si="6"/>
        <v/>
      </c>
      <c r="AA63" s="224" t="str">
        <f t="shared" si="7"/>
        <v/>
      </c>
      <c r="AB63" s="223"/>
      <c r="AC63" s="223"/>
      <c r="AD63" s="223"/>
      <c r="AE63" s="223" t="str">
        <f>IFERROR(VLOOKUP(AF63, 'YOYO IR Scores'!A:C, 2, FALSE), "")</f>
        <v/>
      </c>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t="str">
        <f t="array" ref="BK63">IF(J63="","",
IF(INDEX(Settings!$H:$H,MATCH(BY$1,Settings!$G:$G,0))=TRUE,
100-100*(J63-MIN(J:J))/(MAX(J:J)-MIN(J:J)),
100*(J63-MIN(J:J))/(MAX(J:J)-MIN(J:J))))</f>
        <v/>
      </c>
      <c r="BL63" s="223" t="str">
        <f t="array" ref="BL63">IF(J63="","",
IF(INDEX(Settings!$H:$H,MATCH(BY$1,Settings!$G:$G,0))=TRUE,
100-100*(J63-MINIFS(J:J,$E:$E,$E63))/(MAXIFS(J:J,$E:$E,$E63)-MINIFS(J:J,$E:$E,$E63)),
100*(J63-MINIFS(J:J,$E:$E,$E63))/(MAXIFS(J:J,$E:$E,$E63)-MINIFS(J:J,$E:$E,$E63))))</f>
        <v/>
      </c>
      <c r="BM63" s="223"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4" t="str">
        <f t="array" ref="BQ63">IF(J63="","",
IF(INDEX(Settings!$H:$H,MATCH(BY$1,Settings!$G:$G,0))=TRUE,
-1*(J63-AVERAGE(J:J))/STDEV(J:J),
(J63-AVERAGE(J:J))/STDEV(J:J)))</f>
        <v/>
      </c>
      <c r="BR63" s="224" t="str">
        <f>IFERROR(__xludf.DUMMYFUNCTION("IF(J63="""","""",
IF(INDEX(Settings!$H:$H,MATCH(BY$1,Settings!$G:$G,0))=TRUE,
-1*(J63-AVERAGEIFS(J:J,$E:$E,$E63))/STDEV(FILTER(J:J,$E:$E=$E63)),
(J63-AVERAGEIFS(J:J,$E:$E,$E63))/STDEV(FILTER(J:J,$E:$E=$E63))))"),"")</f>
        <v/>
      </c>
      <c r="BS63" s="224"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3" t="str">
        <f t="array" ref="BY63">IF(J63="","",
IF(INDEX(Settings!$H:$H,MATCH(BY$1,Settings!$G:$G,0))=TRUE,
100-100*(J63-MINIFS(J:J,$E:$E,$E63))/(MAXIFS(J:J,$E:$E,$E63)-MINIFS(J:J,$E:$E,$E63)),
100*(J63-MINIFS(J:J,$E:$E,$E63))/(MAXIFS(J:J,$E:$E,$E63)-MINIFS(J:J,$E:$E,$E63))))</f>
        <v/>
      </c>
      <c r="BZ63" s="223" t="str">
        <f t="array" ref="BZ63">IF(K63="","",
IF(INDEX(Settings!$H:$H,MATCH(BZ$1,Settings!$G:$G,0))=TRUE,
100-100*(K63-MINIFS(K:K,$E:$E,$E63))/(MAXIFS(K:K,$E:$E,$E63)-MINIFS(K:K,$E:$E,$E63)),
100*(K63-MINIFS(K:K,$E:$E,$E63))/(MAXIFS(K:K,$E:$E,$E63)-MINIFS(K:K,$E:$E,$E63))))</f>
        <v/>
      </c>
      <c r="CA63" s="223" t="str">
        <f t="array" ref="CA63">IF(L63="","",
IF(INDEX(Settings!$H:$H,MATCH(CA$1,Settings!$G:$G,0))=TRUE,
100-100*(L63-MINIFS(L:L,$E:$E,$E63))/(MAXIFS(L:L,$E:$E,$E63)-MINIFS(L:L,$E:$E,$E63)),
100*(L63-MINIFS(L:L,$E:$E,$E63))/(MAXIFS(L:L,$E:$E,$E63)-MINIFS(L:L,$E:$E,$E63))))</f>
        <v/>
      </c>
      <c r="CB63" s="223" t="str">
        <f t="array" ref="CB63">IF(M63="","",
IF(INDEX(Settings!$H:$H,MATCH(CB$1,Settings!$G:$G,0))=TRUE,
100-100*(M63-MINIFS(M:M,$E:$E,$E63))/(MAXIFS(M:M,$E:$E,$E63)-MINIFS(M:M,$E:$E,$E63)),
100*(M63-MINIFS(M:M,$E:$E,$E63))/(MAXIFS(M:M,$E:$E,$E63)-MINIFS(M:M,$E:$E,$E63))))</f>
        <v/>
      </c>
      <c r="CC63" s="223" t="str">
        <f t="array" ref="CC63">IF(N63="","",
IF(INDEX(Settings!$H:$H,MATCH(CC$1,Settings!$G:$G,0))=TRUE,
100-100*(N63-MINIFS(N:N,$E:$E,$E63))/(MAXIFS(N:N,$E:$E,$E63)-MINIFS(N:N,$E:$E,$E63)),
100*(N63-MINIFS(N:N,$E:$E,$E63))/(MAXIFS(N:N,$E:$E,$E63)-MINIFS(N:N,$E:$E,$E63))))</f>
        <v/>
      </c>
      <c r="CD63" s="223" t="str">
        <f t="array" ref="CD63">IF(O63="","",
IF(INDEX(Settings!$H:$H,MATCH(CD$1,Settings!$G:$G,0))=TRUE,
100-100*(O63-MINIFS(O:O,$E:$E,$E63))/(MAXIFS(O:O,$E:$E,$E63)-MINIFS(O:O,$E:$E,$E63)),
100*(O63-MINIFS(O:O,$E:$E,$E63))/(MAXIFS(O:O,$E:$E,$E63)-MINIFS(O:O,$E:$E,$E63))))</f>
        <v/>
      </c>
      <c r="CE63" s="223" t="str">
        <f t="array" ref="CE63">IF(P63="","",
IF(INDEX(Settings!$H:$H,MATCH(CE$1,Settings!$G:$G,0))=TRUE,
100-100*(P63-MINIFS(P:P,$E:$E,$E63))/(MAXIFS(P:P,$E:$E,$E63)-MINIFS(P:P,$E:$E,$E63)),
100*(P63-MINIFS(P:P,$E:$E,$E63))/(MAXIFS(P:P,$E:$E,$E63)-MINIFS(P:P,$E:$E,$E63))))</f>
        <v/>
      </c>
      <c r="CF63" s="223" t="str">
        <f t="array" ref="CF63">IF(Q63="","",
IF(INDEX(Settings!$H:$H,MATCH(CF$1,Settings!$G:$G,0))=TRUE,
100-100*(Q63-MINIFS(Q:Q,$E:$E,$E63))/(MAXIFS(Q:Q,$E:$E,$E63)-MINIFS(Q:Q,$E:$E,$E63)),
100*(Q63-MINIFS(Q:Q,$E:$E,$E63))/(MAXIFS(Q:Q,$E:$E,$E63)-MINIFS(Q:Q,$E:$E,$E63))))</f>
        <v/>
      </c>
      <c r="CG63" s="223" t="str">
        <f t="array" ref="CG63">IF(R63="","",
IF(INDEX(Settings!$H:$H,MATCH(CG$1,Settings!$G:$G,0))=TRUE,
100-100*(R63-MINIFS(R:R,$E:$E,$E63))/(MAXIFS(R:R,$E:$E,$E63)-MINIFS(R:R,$E:$E,$E63)),
100*(R63-MINIFS(R:R,$E:$E,$E63))/(MAXIFS(R:R,$E:$E,$E63)-MINIFS(R:R,$E:$E,$E63))))</f>
        <v/>
      </c>
      <c r="CH63" s="223" t="str">
        <f t="array" ref="CH63">IF(S63="","",
IF(INDEX(Settings!$H:$H,MATCH(CH$1,Settings!$G:$G,0))=TRUE,
100-100*(S63-MINIFS(S:S,$E:$E,$E63))/(MAXIFS(S:S,$E:$E,$E63)-MINIFS(S:S,$E:$E,$E63)),
100*(S63-MINIFS(S:S,$E:$E,$E63))/(MAXIFS(S:S,$E:$E,$E63)-MINIFS(S:S,$E:$E,$E63))))</f>
        <v/>
      </c>
      <c r="CI63" s="223" t="str">
        <f t="array" ref="CI63">IF(T63="","",
IF(INDEX(Settings!$H:$H,MATCH(CI$1,Settings!$G:$G,0))=TRUE,
100-100*(T63-MINIFS(T:T,$E:$E,$E63))/(MAXIFS(T:T,$E:$E,$E63)-MINIFS(T:T,$E:$E,$E63)),
100*(T63-MINIFS(T:T,$E:$E,$E63))/(MAXIFS(T:T,$E:$E,$E63)-MINIFS(T:T,$E:$E,$E63))))</f>
        <v/>
      </c>
      <c r="CJ63" s="223" t="str">
        <f t="array" ref="CJ63">IF(U63="","",
IF(INDEX(Settings!$H:$H,MATCH(CJ$1,Settings!$G:$G,0))=TRUE,
100-100*(U63-MINIFS(U:U,$E:$E,$E63))/(MAXIFS(U:U,$E:$E,$E63)-MINIFS(U:U,$E:$E,$E63)),
100*(U63-MINIFS(U:U,$E:$E,$E63))/(MAXIFS(U:U,$E:$E,$E63)-MINIFS(U:U,$E:$E,$E63))))</f>
        <v/>
      </c>
      <c r="CK63" s="223" t="str">
        <f t="array" ref="CK63">IF(V63="","",
IF(INDEX(Settings!$H:$H,MATCH(CK$1,Settings!$G:$G,0))=TRUE,
100-100*(V63-MINIFS(V:V,$E:$E,$E63))/(MAXIFS(V:V,$E:$E,$E63)-MINIFS(V:V,$E:$E,$E63)),
100*(V63-MINIFS(V:V,$E:$E,$E63))/(MAXIFS(V:V,$E:$E,$E63)-MINIFS(V:V,$E:$E,$E63))))</f>
        <v/>
      </c>
      <c r="CL63" s="223" t="str">
        <f t="array" ref="CL63">IF(W63="","",
IF(INDEX(Settings!$H:$H,MATCH(CL$1,Settings!$G:$G,0))=TRUE,
100-100*(W63-MINIFS(W:W,$E:$E,$E63))/(MAXIFS(W:W,$E:$E,$E63)-MINIFS(W:W,$E:$E,$E63)),
100*(W63-MINIFS(W:W,$E:$E,$E63))/(MAXIFS(W:W,$E:$E,$E63)-MINIFS(W:W,$E:$E,$E63))))</f>
        <v/>
      </c>
      <c r="CM63" s="223" t="str">
        <f t="array" ref="CM63">IF(X63="","",
IF(INDEX(Settings!$H:$H,MATCH(CM$1,Settings!$G:$G,0))=TRUE,
100-100*(X63-MINIFS(X:X,$E:$E,$E63))/(MAXIFS(X:X,$E:$E,$E63)-MINIFS(X:X,$E:$E,$E63)),
100*(X63-MINIFS(X:X,$E:$E,$E63))/(MAXIFS(X:X,$E:$E,$E63)-MINIFS(X:X,$E:$E,$E63))))</f>
        <v/>
      </c>
      <c r="CN63" s="223" t="str">
        <f t="array" ref="CN63">IF(Y63="","",
IF(INDEX(Settings!$H:$H,MATCH(CN$1,Settings!$G:$G,0))=TRUE,
100-100*(Y63-MINIFS(Y:Y,$E:$E,$E63))/(MAXIFS(Y:Y,$E:$E,$E63)-MINIFS(Y:Y,$E:$E,$E63)),
100*(Y63-MINIFS(Y:Y,$E:$E,$E63))/(MAXIFS(Y:Y,$E:$E,$E63)-MINIFS(Y:Y,$E:$E,$E63))))</f>
        <v/>
      </c>
      <c r="CO63" s="223" t="str">
        <f t="array" ref="CO63">IF(Z63="","",
IF(INDEX(Settings!$H:$H,MATCH(CO$1,Settings!$G:$G,0))=TRUE,
100-100*(Z63-MINIFS(Z:Z,$E:$E,$E63))/(MAXIFS(Z:Z,$E:$E,$E63)-MINIFS(Z:Z,$E:$E,$E63)),
100*(Z63-MINIFS(Z:Z,$E:$E,$E63))/(MAXIFS(Z:Z,$E:$E,$E63)-MINIFS(Z:Z,$E:$E,$E63))))</f>
        <v/>
      </c>
      <c r="CP63" s="223" t="str">
        <f t="array" ref="CP63">IF(AA63="","",
IF(INDEX(Settings!$H:$H,MATCH(CP$1,Settings!$G:$G,0))=TRUE,
100-100*(AA63-MINIFS(AA:AA,$E:$E,$E63))/(MAXIFS(AA:AA,$E:$E,$E63)-MINIFS(AA:AA,$E:$E,$E63)),
100*(AA63-MINIFS(AA:AA,$E:$E,$E63))/(MAXIFS(AA:AA,$E:$E,$E63)-MINIFS(AA:AA,$E:$E,$E63))))</f>
        <v/>
      </c>
      <c r="CQ63" s="223" t="str">
        <f t="array" ref="CQ63">IF(AB63="","",
IF(INDEX(Settings!$H:$H,MATCH(CQ$1,Settings!$G:$G,0))=TRUE,
100-100*(AB63-MINIFS(AB:AB,$E:$E,$E63))/(MAXIFS(AB:AB,$E:$E,$E63)-MINIFS(AB:AB,$E:$E,$E63)),
100*(AB63-MINIFS(AB:AB,$E:$E,$E63))/(MAXIFS(AB:AB,$E:$E,$E63)-MINIFS(AB:AB,$E:$E,$E63))))</f>
        <v/>
      </c>
      <c r="CR63" s="223" t="str">
        <f t="array" ref="CR63">IF(AC63="","",
IF(INDEX(Settings!$H:$H,MATCH(CR$1,Settings!$G:$G,0))=TRUE,
100-100*(AC63-MINIFS(AC:AC,$E:$E,$E63))/(MAXIFS(AC:AC,$E:$E,$E63)-MINIFS(AC:AC,$E:$E,$E63)),
100*(AC63-MINIFS(AC:AC,$E:$E,$E63))/(MAXIFS(AC:AC,$E:$E,$E63)-MINIFS(AC:AC,$E:$E,$E63))))</f>
        <v/>
      </c>
      <c r="CS63" s="223" t="str">
        <f t="array" ref="CS63">IF(AD63="","",
IF(INDEX(Settings!$H:$H,MATCH(CS$1,Settings!$G:$G,0))=TRUE,
100-100*(AD63-MINIFS(AD:AD,$E:$E,$E63))/(MAXIFS(AD:AD,$E:$E,$E63)-MINIFS(AD:AD,$E:$E,$E63)),
100*(AD63-MINIFS(AD:AD,$E:$E,$E63))/(MAXIFS(AD:AD,$E:$E,$E63)-MINIFS(AD:AD,$E:$E,$E63))))</f>
        <v/>
      </c>
      <c r="CT63" s="223" t="str">
        <f t="array" ref="CT63">IF(AE63="","",
IF(INDEX(Settings!$H:$H,MATCH(CT$1,Settings!$G:$G,0))=TRUE,
100-100*(AE63-MINIFS(AE:AE,$E:$E,$E63))/(MAXIFS(AE:AE,$E:$E,$E63)-MINIFS(AE:AE,$E:$E,$E63)),
100*(AE63-MINIFS(AE:AE,$E:$E,$E63))/(MAXIFS(AE:AE,$E:$E,$E63)-MINIFS(AE:AE,$E:$E,$E63))))</f>
        <v/>
      </c>
      <c r="CU63" s="223" t="str">
        <f t="array" ref="CU63">IF(AF63="","",
IF(INDEX(Settings!$H:$H,MATCH(CU$1,Settings!$G:$G,0))=TRUE,
100-100*(AF63-MINIFS(AF:AF,$E:$E,$E63))/(MAXIFS(AF:AF,$E:$E,$E63)-MINIFS(AF:AF,$E:$E,$E63)),
100*(AF63-MINIFS(AF:AF,$E:$E,$E63))/(MAXIFS(AF:AF,$E:$E,$E63)-MINIFS(AF:AF,$E:$E,$E63))))</f>
        <v/>
      </c>
      <c r="CV63" s="223" t="str">
        <f t="array" ref="CV63">IF(AG63="","",
IF(INDEX(Settings!$H:$H,MATCH(CV$1,Settings!$G:$G,0))=TRUE,
100-100*(AG63-MINIFS(AG:AG,$E:$E,$E63))/(MAXIFS(AG:AG,$E:$E,$E63)-MINIFS(AG:AG,$E:$E,$E63)),
100*(AG63-MINIFS(AG:AG,$E:$E,$E63))/(MAXIFS(AG:AG,$E:$E,$E63)-MINIFS(AG:AG,$E:$E,$E63))))</f>
        <v/>
      </c>
      <c r="CW63" s="223" t="str">
        <f t="array" ref="CW63">IF(AH63="","",
IF(INDEX(Settings!$H:$H,MATCH(CW$1,Settings!$G:$G,0))=TRUE,
100-100*(AH63-MINIFS(AH:AH,$E:$E,$E63))/(MAXIFS(AH:AH,$E:$E,$E63)-MINIFS(AH:AH,$E:$E,$E63)),
100*(AH63-MINIFS(AH:AH,$E:$E,$E63))/(MAXIFS(AH:AH,$E:$E,$E63)-MINIFS(AH:AH,$E:$E,$E63))))</f>
        <v/>
      </c>
      <c r="CX63" s="223" t="str">
        <f t="array" ref="CX63">IF(AI63="","",
IF(INDEX(Settings!$H:$H,MATCH(CX$1,Settings!$G:$G,0))=TRUE,
100-100*(AI63-MINIFS(AI:AI,$E:$E,$E63))/(MAXIFS(AI:AI,$E:$E,$E63)-MINIFS(AI:AI,$E:$E,$E63)),
100*(AI63-MINIFS(AI:AI,$E:$E,$E63))/(MAXIFS(AI:AI,$E:$E,$E63)-MINIFS(AI:AI,$E:$E,$E63))))</f>
        <v/>
      </c>
      <c r="CY63" s="223" t="str">
        <f t="array" ref="CY63">IF(AJ63="","",
IF(INDEX(Settings!$H:$H,MATCH(CY$1,Settings!$G:$G,0))=TRUE,
100-100*(AJ63-MINIFS(AJ:AJ,$E:$E,$E63))/(MAXIFS(AJ:AJ,$E:$E,$E63)-MINIFS(AJ:AJ,$E:$E,$E63)),
100*(AJ63-MINIFS(AJ:AJ,$E:$E,$E63))/(MAXIFS(AJ:AJ,$E:$E,$E63)-MINIFS(AJ:AJ,$E:$E,$E63))))</f>
        <v/>
      </c>
      <c r="CZ63" s="223" t="str">
        <f t="array" ref="CZ63">IF(AK63="","",
IF(INDEX(Settings!$H:$H,MATCH(CZ$1,Settings!$G:$G,0))=TRUE,
100-100*(AK63-MINIFS(AK:AK,$E:$E,$E63))/(MAXIFS(AK:AK,$E:$E,$E63)-MINIFS(AK:AK,$E:$E,$E63)),
100*(AK63-MINIFS(AK:AK,$E:$E,$E63))/(MAXIFS(AK:AK,$E:$E,$E63)-MINIFS(AK:AK,$E:$E,$E63))))</f>
        <v/>
      </c>
      <c r="DA63" s="223" t="str">
        <f t="array" ref="DA63">IF(AL63="","",
IF(INDEX(Settings!$H:$H,MATCH(DA$1,Settings!$G:$G,0))=TRUE,
100-100*(AL63-MINIFS(AL:AL,$E:$E,$E63))/(MAXIFS(AL:AL,$E:$E,$E63)-MINIFS(AL:AL,$E:$E,$E63)),
100*(AL63-MINIFS(AL:AL,$E:$E,$E63))/(MAXIFS(AL:AL,$E:$E,$E63)-MINIFS(AL:AL,$E:$E,$E63))))</f>
        <v/>
      </c>
      <c r="DB63" s="223" t="str">
        <f t="array" ref="DB63">IF(AM63="","",
IF(INDEX(Settings!$H:$H,MATCH(DB$1,Settings!$G:$G,0))=TRUE,
100-100*(AM63-MINIFS(AM:AM,$E:$E,$E63))/(MAXIFS(AM:AM,$E:$E,$E63)-MINIFS(AM:AM,$E:$E,$E63)),
100*(AM63-MINIFS(AM:AM,$E:$E,$E63))/(MAXIFS(AM:AM,$E:$E,$E63)-MINIFS(AM:AM,$E:$E,$E63))))</f>
        <v/>
      </c>
      <c r="DC63" s="223" t="str">
        <f t="array" ref="DC63">IF(AN63="","",
IF(INDEX(Settings!$H:$H,MATCH(DC$1,Settings!$G:$G,0))=TRUE,
100-100*(AN63-MINIFS(AN:AN,$E:$E,$E63))/(MAXIFS(AN:AN,$E:$E,$E63)-MINIFS(AN:AN,$E:$E,$E63)),
100*(AN63-MINIFS(AN:AN,$E:$E,$E63))/(MAXIFS(AN:AN,$E:$E,$E63)-MINIFS(AN:AN,$E:$E,$E63))))</f>
        <v/>
      </c>
      <c r="DD63" s="223" t="str">
        <f t="array" ref="DD63">IF(AO63="","",
IF(INDEX(Settings!$H:$H,MATCH(DD$1,Settings!$G:$G,0))=TRUE,
100-100*(AO63-MINIFS(AO:AO,$E:$E,$E63))/(MAXIFS(AO:AO,$E:$E,$E63)-MINIFS(AO:AO,$E:$E,$E63)),
100*(AO63-MINIFS(AO:AO,$E:$E,$E63))/(MAXIFS(AO:AO,$E:$E,$E63)-MINIFS(AO:AO,$E:$E,$E63))))</f>
        <v/>
      </c>
      <c r="DE63" s="223" t="str">
        <f t="array" ref="DE63">IF(AP63="","",
IF(INDEX(Settings!$H:$H,MATCH(DE$1,Settings!$G:$G,0))=TRUE,
100-100*(AP63-MINIFS(AP:AP,$E:$E,$E63))/(MAXIFS(AP:AP,$E:$E,$E63)-MINIFS(AP:AP,$E:$E,$E63)),
100*(AP63-MINIFS(AP:AP,$E:$E,$E63))/(MAXIFS(AP:AP,$E:$E,$E63)-MINIFS(AP:AP,$E:$E,$E63))))</f>
        <v/>
      </c>
      <c r="DF63" s="223" t="str">
        <f t="array" ref="DF63">IF(AQ63="","",
IF(INDEX(Settings!$H:$H,MATCH(DF$1,Settings!$G:$G,0))=TRUE,
100-100*(AQ63-MINIFS(AQ:AQ,$E:$E,$E63))/(MAXIFS(AQ:AQ,$E:$E,$E63)-MINIFS(AQ:AQ,$E:$E,$E63)),
100*(AQ63-MINIFS(AQ:AQ,$E:$E,$E63))/(MAXIFS(AQ:AQ,$E:$E,$E63)-MINIFS(AQ:AQ,$E:$E,$E63))))</f>
        <v/>
      </c>
      <c r="DG63" s="223" t="str">
        <f t="array" ref="DG63">IF(AR63="","",
IF(INDEX(Settings!$H:$H,MATCH(DG$1,Settings!$G:$G,0))=TRUE,
100-100*(AR63-MINIFS(AR:AR,$E:$E,$E63))/(MAXIFS(AR:AR,$E:$E,$E63)-MINIFS(AR:AR,$E:$E,$E63)),
100*(AR63-MINIFS(AR:AR,$E:$E,$E63))/(MAXIFS(AR:AR,$E:$E,$E63)-MINIFS(AR:AR,$E:$E,$E63))))</f>
        <v/>
      </c>
      <c r="DH63" s="223" t="str">
        <f t="array" ref="DH63">IF(AS63="","",
IF(INDEX(Settings!$H:$H,MATCH(DH$1,Settings!$G:$G,0))=TRUE,
100-100*(AS63-MINIFS(AS:AS,$E:$E,$E63))/(MAXIFS(AS:AS,$E:$E,$E63)-MINIFS(AS:AS,$E:$E,$E63)),
100*(AS63-MINIFS(AS:AS,$E:$E,$E63))/(MAXIFS(AS:AS,$E:$E,$E63)-MINIFS(AS:AS,$E:$E,$E63))))</f>
        <v/>
      </c>
      <c r="DI63" s="223" t="str">
        <f t="array" ref="DI63">IF(AT63="","",
IF(INDEX(Settings!$H:$H,MATCH(DI$1,Settings!$G:$G,0))=TRUE,
100-100*(AT63-MINIFS(AT:AT,$E:$E,$E63))/(MAXIFS(AT:AT,$E:$E,$E63)-MINIFS(AT:AT,$E:$E,$E63)),
100*(AT63-MINIFS(AT:AT,$E:$E,$E63))/(MAXIFS(AT:AT,$E:$E,$E63)-MINIFS(AT:AT,$E:$E,$E63))))</f>
        <v/>
      </c>
      <c r="DJ63" s="223" t="str">
        <f t="array" ref="DJ63">IF(AU63="","",
IF(INDEX(Settings!$H:$H,MATCH(DJ$1,Settings!$G:$G,0))=TRUE,
100-100*(AU63-MINIFS(AU:AU,$E:$E,$E63))/(MAXIFS(AU:AU,$E:$E,$E63)-MINIFS(AU:AU,$E:$E,$E63)),
100*(AU63-MINIFS(AU:AU,$E:$E,$E63))/(MAXIFS(AU:AU,$E:$E,$E63)-MINIFS(AU:AU,$E:$E,$E63))))</f>
        <v/>
      </c>
      <c r="DK63" s="223" t="str">
        <f t="array" ref="DK63">IF(AV63="","",
IF(INDEX(Settings!$H:$H,MATCH(DK$1,Settings!$G:$G,0))=TRUE,
100-100*(AV63-MINIFS(AV:AV,$E:$E,$E63))/(MAXIFS(AV:AV,$E:$E,$E63)-MINIFS(AV:AV,$E:$E,$E63)),
100*(AV63-MINIFS(AV:AV,$E:$E,$E63))/(MAXIFS(AV:AV,$E:$E,$E63)-MINIFS(AV:AV,$E:$E,$E63))))</f>
        <v/>
      </c>
      <c r="DL63" s="223" t="str">
        <f t="array" ref="DL63">IF(AW63="","",
IF(INDEX(Settings!$H:$H,MATCH(DL$1,Settings!$G:$G,0))=TRUE,
100-100*(AW63-MINIFS(AW:AW,$E:$E,$E63))/(MAXIFS(AW:AW,$E:$E,$E63)-MINIFS(AW:AW,$E:$E,$E63)),
100*(AW63-MINIFS(AW:AW,$E:$E,$E63))/(MAXIFS(AW:AW,$E:$E,$E63)-MINIFS(AW:AW,$E:$E,$E63))))</f>
        <v/>
      </c>
      <c r="DM63" s="223" t="str">
        <f t="array" ref="DM63">IF(AX63="","",
IF(INDEX(Settings!$H:$H,MATCH(DM$1,Settings!$G:$G,0))=TRUE,
100-100*(AX63-MINIFS(AX:AX,$E:$E,$E63))/(MAXIFS(AX:AX,$E:$E,$E63)-MINIFS(AX:AX,$E:$E,$E63)),
100*(AX63-MINIFS(AX:AX,$E:$E,$E63))/(MAXIFS(AX:AX,$E:$E,$E63)-MINIFS(AX:AX,$E:$E,$E63))))</f>
        <v/>
      </c>
      <c r="DN63" s="223" t="str">
        <f t="array" ref="DN63">IF(AY63="","",
IF(INDEX(Settings!$H:$H,MATCH(DN$1,Settings!$G:$G,0))=TRUE,
100-100*(AY63-MINIFS(AY:AY,$E:$E,$E63))/(MAXIFS(AY:AY,$E:$E,$E63)-MINIFS(AY:AY,$E:$E,$E63)),
100*(AY63-MINIFS(AY:AY,$E:$E,$E63))/(MAXIFS(AY:AY,$E:$E,$E63)-MINIFS(AY:AY,$E:$E,$E63))))</f>
        <v/>
      </c>
      <c r="DO63" s="223" t="str">
        <f t="array" ref="DO63">IF(AZ63="","",
IF(INDEX(Settings!$H:$H,MATCH(DO$1,Settings!$G:$G,0))=TRUE,
100-100*(AZ63-MINIFS(AZ:AZ,$E:$E,$E63))/(MAXIFS(AZ:AZ,$E:$E,$E63)-MINIFS(AZ:AZ,$E:$E,$E63)),
100*(AZ63-MINIFS(AZ:AZ,$E:$E,$E63))/(MAXIFS(AZ:AZ,$E:$E,$E63)-MINIFS(AZ:AZ,$E:$E,$E63))))</f>
        <v/>
      </c>
      <c r="DP63" s="223" t="str">
        <f t="array" ref="DP63">IF(BA63="","",
IF(INDEX(Settings!$H:$H,MATCH(DP$1,Settings!$G:$G,0))=TRUE,
100-100*(BA63-MINIFS(BA:BA,$E:$E,$E63))/(MAXIFS(BA:BA,$E:$E,$E63)-MINIFS(BA:BA,$E:$E,$E63)),
100*(BA63-MINIFS(BA:BA,$E:$E,$E63))/(MAXIFS(BA:BA,$E:$E,$E63)-MINIFS(BA:BA,$E:$E,$E63))))</f>
        <v/>
      </c>
      <c r="DQ63" s="223" t="str">
        <f t="array" ref="DQ63">IF(BB63="","",
IF(INDEX(Settings!$H:$H,MATCH(DQ$1,Settings!$G:$G,0))=TRUE,
100-100*(BB63-MINIFS(BB:BB,$E:$E,$E63))/(MAXIFS(BB:BB,$E:$E,$E63)-MINIFS(BB:BB,$E:$E,$E63)),
100*(BB63-MINIFS(BB:BB,$E:$E,$E63))/(MAXIFS(BB:BB,$E:$E,$E63)-MINIFS(BB:BB,$E:$E,$E63))))</f>
        <v/>
      </c>
      <c r="DR63" s="223" t="str">
        <f t="array" ref="DR63">IF(BC63="","",
IF(INDEX(Settings!$H:$H,MATCH(DR$1,Settings!$G:$G,0))=TRUE,
100-100*(BC63-MINIFS(BC:BC,$E:$E,$E63))/(MAXIFS(BC:BC,$E:$E,$E63)-MINIFS(BC:BC,$E:$E,$E63)),
100*(BC63-MINIFS(BC:BC,$E:$E,$E63))/(MAXIFS(BC:BC,$E:$E,$E63)-MINIFS(BC:BC,$E:$E,$E63))))</f>
        <v/>
      </c>
      <c r="DS63" s="223" t="str">
        <f t="array" ref="DS63">IF(BD63="","",
IF(INDEX(Settings!$H:$H,MATCH(DS$1,Settings!$G:$G,0))=TRUE,
100-100*(BD63-MINIFS(BD:BD,$E:$E,$E63))/(MAXIFS(BD:BD,$E:$E,$E63)-MINIFS(BD:BD,$E:$E,$E63)),
100*(BD63-MINIFS(BD:BD,$E:$E,$E63))/(MAXIFS(BD:BD,$E:$E,$E63)-MINIFS(BD:BD,$E:$E,$E63))))</f>
        <v/>
      </c>
      <c r="DT63" s="223" t="str">
        <f t="array" ref="DT63">IF(BE63="","",
IF(INDEX(Settings!$H:$H,MATCH(DT$1,Settings!$G:$G,0))=TRUE,
100-100*(BE63-MINIFS(BE:BE,$E:$E,$E63))/(MAXIFS(BE:BE,$E:$E,$E63)-MINIFS(BE:BE,$E:$E,$E63)),
100*(BE63-MINIFS(BE:BE,$E:$E,$E63))/(MAXIFS(BE:BE,$E:$E,$E63)-MINIFS(BE:BE,$E:$E,$E63))))</f>
        <v/>
      </c>
      <c r="DU63" s="223" t="str">
        <f t="array" ref="DU63">IF(BF63="","",
IF(INDEX(Settings!$H:$H,MATCH(DU$1,Settings!$G:$G,0))=TRUE,
100-100*(BF63-MINIFS(BF:BF,$E:$E,$E63))/(MAXIFS(BF:BF,$E:$E,$E63)-MINIFS(BF:BF,$E:$E,$E63)),
100*(BF63-MINIFS(BF:BF,$E:$E,$E63))/(MAXIFS(BF:BF,$E:$E,$E63)-MINIFS(BF:BF,$E:$E,$E63))))</f>
        <v/>
      </c>
      <c r="DV63" s="223" t="str">
        <f t="array" ref="DV63">IF(BG63="","",
IF(INDEX(Settings!$H:$H,MATCH(DV$1,Settings!$G:$G,0))=TRUE,
100-100*(BG63-MINIFS(BG:BG,$E:$E,$E63))/(MAXIFS(BG:BG,$E:$E,$E63)-MINIFS(BG:BG,$E:$E,$E63)),
100*(BG63-MINIFS(BG:BG,$E:$E,$E63))/(MAXIFS(BG:BG,$E:$E,$E63)-MINIFS(BG:BG,$E:$E,$E63))))</f>
        <v/>
      </c>
      <c r="DW63" s="223" t="str">
        <f t="array" ref="DW63">IF(BH63="","",
IF(INDEX(Settings!$H:$H,MATCH(DW$1,Settings!$G:$G,0))=TRUE,
100-100*(BH63-MINIFS(BH:BH,$E:$E,$E63))/(MAXIFS(BH:BH,$E:$E,$E63)-MINIFS(BH:BH,$E:$E,$E63)),
100*(BH63-MINIFS(BH:BH,$E:$E,$E63))/(MAXIFS(BH:BH,$E:$E,$E63)-MINIFS(BH:BH,$E:$E,$E63))))</f>
        <v/>
      </c>
      <c r="DX63" s="223" t="str">
        <f t="array" ref="DX63">IF(BI63="","",
IF(INDEX(Settings!$H:$H,MATCH(DX$1,Settings!$G:$G,0))=TRUE,
100-100*(BI63-MINIFS(BI:BI,$E:$E,$E63))/(MAXIFS(BI:BI,$E:$E,$E63)-MINIFS(BI:BI,$E:$E,$E63)),
100*(BI63-MINIFS(BI:BI,$E:$E,$E63))/(MAXIFS(BI:BI,$E:$E,$E63)-MINIFS(BI:BI,$E:$E,$E63))))</f>
        <v/>
      </c>
      <c r="DY63" s="223" t="str">
        <f t="array" ref="DY63">IF(BJ63="","",
IF(INDEX(Settings!$H:$H,MATCH(DY$1,Settings!$G:$G,0))=TRUE,
100-100*(BJ63-MINIFS(BJ:BJ,$E:$E,$E63))/(MAXIFS(BJ:BJ,$E:$E,$E63)-MINIFS(BJ:BJ,$E:$E,$E63)),
100*(BJ63-MINIFS(BJ:BJ,$E:$E,$E63))/(MAXIFS(BJ:BJ,$E:$E,$E63)-MINIFS(BJ:BJ,$E:$E,$E63))))</f>
        <v/>
      </c>
      <c r="DZ63" s="225"/>
      <c r="EA63" s="225"/>
      <c r="EB63" s="225" t="str">
        <f t="shared" si="8"/>
        <v/>
      </c>
      <c r="EC63" s="225" t="str">
        <f t="shared" si="9"/>
        <v/>
      </c>
      <c r="ED63" s="225" t="str">
        <f t="shared" si="10"/>
        <v/>
      </c>
      <c r="EE63" s="225" t="str">
        <f t="shared" si="11"/>
        <v/>
      </c>
      <c r="EF63" s="225" t="str">
        <f t="shared" si="12"/>
        <v/>
      </c>
      <c r="EG63" s="225" t="str">
        <f t="shared" si="13"/>
        <v/>
      </c>
      <c r="EH63" s="225"/>
      <c r="EI63" s="225"/>
      <c r="EJ63" s="225"/>
      <c r="EK63" s="225"/>
      <c r="EL63" s="225"/>
      <c r="EM63" s="225"/>
    </row>
    <row r="64">
      <c r="A64" s="231"/>
      <c r="B64" s="231"/>
      <c r="C64" s="231"/>
      <c r="D64" s="231" t="str">
        <f t="array" ref="D64">IFERROR(INDEX(Profiles!$B:$B,MATCH($A64,Profiles!$A:$A,0)),"")</f>
        <v/>
      </c>
      <c r="E64" s="231"/>
      <c r="F64" s="231"/>
      <c r="G64" s="231"/>
      <c r="H64" s="231"/>
      <c r="I64" s="231" t="str">
        <f>IF(A64="","",IF(Settings!$N$3="DATE",F64&amp;": "&amp;TEXT(B64,"M/DD/YY"),F64&amp;": "&amp;H64))</f>
        <v/>
      </c>
      <c r="J64" s="231"/>
      <c r="K64" s="231"/>
      <c r="L64" s="231"/>
      <c r="M64" s="232" t="str">
        <f t="shared" si="14"/>
        <v/>
      </c>
      <c r="N64" s="231"/>
      <c r="O64" s="231"/>
      <c r="P64" s="231"/>
      <c r="Q64" s="231"/>
      <c r="R64" s="231"/>
      <c r="S64" s="230" t="str">
        <f>IFERROR(VLOOKUP(AF64, 'YOYO IR Scores'!A:C, 3, FALSE), "")
</f>
        <v/>
      </c>
      <c r="T64" s="231"/>
      <c r="U64" s="231"/>
      <c r="V64" s="231"/>
      <c r="W64" s="231"/>
      <c r="X64" s="233" t="str">
        <f t="shared" si="4"/>
        <v/>
      </c>
      <c r="Y64" s="234" t="str">
        <f t="shared" si="5"/>
        <v/>
      </c>
      <c r="Z64" s="234" t="str">
        <f t="shared" si="6"/>
        <v/>
      </c>
      <c r="AA64" s="233" t="str">
        <f t="shared" si="7"/>
        <v/>
      </c>
      <c r="AB64" s="232"/>
      <c r="AC64" s="232"/>
      <c r="AD64" s="232"/>
      <c r="AE64" s="232" t="str">
        <f>IFERROR(VLOOKUP(AF64, 'YOYO IR Scores'!A:C, 2, FALSE), "")</f>
        <v/>
      </c>
      <c r="AF64" s="232"/>
      <c r="AG64" s="232"/>
      <c r="AH64" s="232"/>
      <c r="AI64" s="232"/>
      <c r="AJ64" s="232"/>
      <c r="AK64" s="232"/>
      <c r="AL64" s="232"/>
      <c r="AM64" s="232"/>
      <c r="AN64" s="232"/>
      <c r="AO64" s="232"/>
      <c r="AP64" s="232"/>
      <c r="AQ64" s="232"/>
      <c r="AR64" s="232"/>
      <c r="AS64" s="232"/>
      <c r="AT64" s="232"/>
      <c r="AU64" s="232"/>
      <c r="AV64" s="232"/>
      <c r="AW64" s="232"/>
      <c r="AX64" s="232"/>
      <c r="AY64" s="232"/>
      <c r="AZ64" s="232"/>
      <c r="BA64" s="232"/>
      <c r="BB64" s="232"/>
      <c r="BC64" s="232"/>
      <c r="BD64" s="232"/>
      <c r="BE64" s="232"/>
      <c r="BF64" s="232"/>
      <c r="BG64" s="232"/>
      <c r="BH64" s="232"/>
      <c r="BI64" s="232"/>
      <c r="BJ64" s="232"/>
      <c r="BK64" s="232" t="str">
        <f t="array" ref="BK64">IF(J64="","",
IF(INDEX(Settings!$H:$H,MATCH(BY$1,Settings!$G:$G,0))=TRUE,
100-100*(J64-MIN(J:J))/(MAX(J:J)-MIN(J:J)),
100*(J64-MIN(J:J))/(MAX(J:J)-MIN(J:J))))</f>
        <v/>
      </c>
      <c r="BL64" s="232" t="str">
        <f t="array" ref="BL64">IF(J64="","",
IF(INDEX(Settings!$H:$H,MATCH(BY$1,Settings!$G:$G,0))=TRUE,
100-100*(J64-MINIFS(J:J,$E:$E,$E64))/(MAXIFS(J:J,$E:$E,$E64)-MINIFS(J:J,$E:$E,$E64)),
100*(J64-MINIFS(J:J,$E:$E,$E64))/(MAXIFS(J:J,$E:$E,$E64)-MINIFS(J:J,$E:$E,$E64))))</f>
        <v/>
      </c>
      <c r="BM64" s="232" t="str">
        <f t="array" ref="BM64">IF(J64="","",
IF(INDEX(Settings!$H:$H,MATCH(BY$1,Settings!$G:$G,0))=TRUE,
100-100*(J64-MINIFS(J:J,$E:$E,$E64,$I:$I,$I64))/(MAXIFS(J:J,$E:$E,$E64,$I:$I,$I64)-MINIFS(J:J,$E:$E,$E64,$I:$I,$I64)),
100*(J64-MINIFS(J:J,$E:$E,$E64,$I:$I,$I64))/(MAXIFS(J:J,$E:$E,$E64,$I:$I,$I64)-MINIFS(J:J,$E:$E,$E64,$I:$I,$I64))))</f>
        <v/>
      </c>
      <c r="BN64" s="231" t="str">
        <f t="array" ref="BN64">IF(J64="","",
IF(INDEX(Settings!$H:$H,MATCH(BY$1,Settings!$G:$G,0))=TRUE,
100-100*PERCENTRANK(J:J,J64),
100*PERCENTRANK(J:J,J64)))</f>
        <v/>
      </c>
      <c r="BO64" s="231" t="str">
        <f>IFERROR(__xludf.DUMMYFUNCTION("IF(J64="""","""",
IF(INDEX(Settings!$H:$H,MATCH(BY$1,Settings!$G:$G,0))=TRUE,
100-100*PERCENTRANK(FILTER(J:J,$E:$E=$E64),J64),
100*PERCENTRANK(FILTER(J:J,$E:$E=$E64),J64)))"),"")</f>
        <v/>
      </c>
      <c r="BP64" s="231" t="str">
        <f>IFERROR(__xludf.DUMMYFUNCTION("IF(J64="""","""",
IF(INDEX(Settings!$H:$H,MATCH(BY$1,Settings!$G:$G,0))=TRUE,
100-100*PERCENTRANK(FILTER(J:J,$E:$E=$E64,$I:$I=$I64),J64),
100*PERCENTRANK(FILTER(J:J,$E:$E=$E64,$I:$I=$I64),J64)))"),"")</f>
        <v/>
      </c>
      <c r="BQ64" s="233" t="str">
        <f t="array" ref="BQ64">IF(J64="","",
IF(INDEX(Settings!$H:$H,MATCH(BY$1,Settings!$G:$G,0))=TRUE,
-1*(J64-AVERAGE(J:J))/STDEV(J:J),
(J64-AVERAGE(J:J))/STDEV(J:J)))</f>
        <v/>
      </c>
      <c r="BR64" s="233" t="str">
        <f>IFERROR(__xludf.DUMMYFUNCTION("IF(J64="""","""",
IF(INDEX(Settings!$H:$H,MATCH(BY$1,Settings!$G:$G,0))=TRUE,
-1*(J64-AVERAGEIFS(J:J,$E:$E,$E64))/STDEV(FILTER(J:J,$E:$E=$E64)),
(J64-AVERAGEIFS(J:J,$E:$E,$E64))/STDEV(FILTER(J:J,$E:$E=$E64))))"),"")</f>
        <v/>
      </c>
      <c r="BS64" s="233"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1"/>
      <c r="BX64" s="231"/>
      <c r="BY64" s="232" t="str">
        <f t="array" ref="BY64">IF(J64="","",
IF(INDEX(Settings!$H:$H,MATCH(BY$1,Settings!$G:$G,0))=TRUE,
100-100*(J64-MINIFS(J:J,$E:$E,$E64))/(MAXIFS(J:J,$E:$E,$E64)-MINIFS(J:J,$E:$E,$E64)),
100*(J64-MINIFS(J:J,$E:$E,$E64))/(MAXIFS(J:J,$E:$E,$E64)-MINIFS(J:J,$E:$E,$E64))))</f>
        <v/>
      </c>
      <c r="BZ64" s="232" t="str">
        <f t="array" ref="BZ64">IF(K64="","",
IF(INDEX(Settings!$H:$H,MATCH(BZ$1,Settings!$G:$G,0))=TRUE,
100-100*(K64-MINIFS(K:K,$E:$E,$E64))/(MAXIFS(K:K,$E:$E,$E64)-MINIFS(K:K,$E:$E,$E64)),
100*(K64-MINIFS(K:K,$E:$E,$E64))/(MAXIFS(K:K,$E:$E,$E64)-MINIFS(K:K,$E:$E,$E64))))</f>
        <v/>
      </c>
      <c r="CA64" s="232" t="str">
        <f t="array" ref="CA64">IF(L64="","",
IF(INDEX(Settings!$H:$H,MATCH(CA$1,Settings!$G:$G,0))=TRUE,
100-100*(L64-MINIFS(L:L,$E:$E,$E64))/(MAXIFS(L:L,$E:$E,$E64)-MINIFS(L:L,$E:$E,$E64)),
100*(L64-MINIFS(L:L,$E:$E,$E64))/(MAXIFS(L:L,$E:$E,$E64)-MINIFS(L:L,$E:$E,$E64))))</f>
        <v/>
      </c>
      <c r="CB64" s="232" t="str">
        <f t="array" ref="CB64">IF(M64="","",
IF(INDEX(Settings!$H:$H,MATCH(CB$1,Settings!$G:$G,0))=TRUE,
100-100*(M64-MINIFS(M:M,$E:$E,$E64))/(MAXIFS(M:M,$E:$E,$E64)-MINIFS(M:M,$E:$E,$E64)),
100*(M64-MINIFS(M:M,$E:$E,$E64))/(MAXIFS(M:M,$E:$E,$E64)-MINIFS(M:M,$E:$E,$E64))))</f>
        <v/>
      </c>
      <c r="CC64" s="232" t="str">
        <f t="array" ref="CC64">IF(N64="","",
IF(INDEX(Settings!$H:$H,MATCH(CC$1,Settings!$G:$G,0))=TRUE,
100-100*(N64-MINIFS(N:N,$E:$E,$E64))/(MAXIFS(N:N,$E:$E,$E64)-MINIFS(N:N,$E:$E,$E64)),
100*(N64-MINIFS(N:N,$E:$E,$E64))/(MAXIFS(N:N,$E:$E,$E64)-MINIFS(N:N,$E:$E,$E64))))</f>
        <v/>
      </c>
      <c r="CD64" s="232" t="str">
        <f t="array" ref="CD64">IF(O64="","",
IF(INDEX(Settings!$H:$H,MATCH(CD$1,Settings!$G:$G,0))=TRUE,
100-100*(O64-MINIFS(O:O,$E:$E,$E64))/(MAXIFS(O:O,$E:$E,$E64)-MINIFS(O:O,$E:$E,$E64)),
100*(O64-MINIFS(O:O,$E:$E,$E64))/(MAXIFS(O:O,$E:$E,$E64)-MINIFS(O:O,$E:$E,$E64))))</f>
        <v/>
      </c>
      <c r="CE64" s="232" t="str">
        <f t="array" ref="CE64">IF(P64="","",
IF(INDEX(Settings!$H:$H,MATCH(CE$1,Settings!$G:$G,0))=TRUE,
100-100*(P64-MINIFS(P:P,$E:$E,$E64))/(MAXIFS(P:P,$E:$E,$E64)-MINIFS(P:P,$E:$E,$E64)),
100*(P64-MINIFS(P:P,$E:$E,$E64))/(MAXIFS(P:P,$E:$E,$E64)-MINIFS(P:P,$E:$E,$E64))))</f>
        <v/>
      </c>
      <c r="CF64" s="232" t="str">
        <f t="array" ref="CF64">IF(Q64="","",
IF(INDEX(Settings!$H:$H,MATCH(CF$1,Settings!$G:$G,0))=TRUE,
100-100*(Q64-MINIFS(Q:Q,$E:$E,$E64))/(MAXIFS(Q:Q,$E:$E,$E64)-MINIFS(Q:Q,$E:$E,$E64)),
100*(Q64-MINIFS(Q:Q,$E:$E,$E64))/(MAXIFS(Q:Q,$E:$E,$E64)-MINIFS(Q:Q,$E:$E,$E64))))</f>
        <v/>
      </c>
      <c r="CG64" s="232" t="str">
        <f t="array" ref="CG64">IF(R64="","",
IF(INDEX(Settings!$H:$H,MATCH(CG$1,Settings!$G:$G,0))=TRUE,
100-100*(R64-MINIFS(R:R,$E:$E,$E64))/(MAXIFS(R:R,$E:$E,$E64)-MINIFS(R:R,$E:$E,$E64)),
100*(R64-MINIFS(R:R,$E:$E,$E64))/(MAXIFS(R:R,$E:$E,$E64)-MINIFS(R:R,$E:$E,$E64))))</f>
        <v/>
      </c>
      <c r="CH64" s="232" t="str">
        <f t="array" ref="CH64">IF(S64="","",
IF(INDEX(Settings!$H:$H,MATCH(CH$1,Settings!$G:$G,0))=TRUE,
100-100*(S64-MINIFS(S:S,$E:$E,$E64))/(MAXIFS(S:S,$E:$E,$E64)-MINIFS(S:S,$E:$E,$E64)),
100*(S64-MINIFS(S:S,$E:$E,$E64))/(MAXIFS(S:S,$E:$E,$E64)-MINIFS(S:S,$E:$E,$E64))))</f>
        <v/>
      </c>
      <c r="CI64" s="232" t="str">
        <f t="array" ref="CI64">IF(T64="","",
IF(INDEX(Settings!$H:$H,MATCH(CI$1,Settings!$G:$G,0))=TRUE,
100-100*(T64-MINIFS(T:T,$E:$E,$E64))/(MAXIFS(T:T,$E:$E,$E64)-MINIFS(T:T,$E:$E,$E64)),
100*(T64-MINIFS(T:T,$E:$E,$E64))/(MAXIFS(T:T,$E:$E,$E64)-MINIFS(T:T,$E:$E,$E64))))</f>
        <v/>
      </c>
      <c r="CJ64" s="232" t="str">
        <f t="array" ref="CJ64">IF(U64="","",
IF(INDEX(Settings!$H:$H,MATCH(CJ$1,Settings!$G:$G,0))=TRUE,
100-100*(U64-MINIFS(U:U,$E:$E,$E64))/(MAXIFS(U:U,$E:$E,$E64)-MINIFS(U:U,$E:$E,$E64)),
100*(U64-MINIFS(U:U,$E:$E,$E64))/(MAXIFS(U:U,$E:$E,$E64)-MINIFS(U:U,$E:$E,$E64))))</f>
        <v/>
      </c>
      <c r="CK64" s="232" t="str">
        <f t="array" ref="CK64">IF(V64="","",
IF(INDEX(Settings!$H:$H,MATCH(CK$1,Settings!$G:$G,0))=TRUE,
100-100*(V64-MINIFS(V:V,$E:$E,$E64))/(MAXIFS(V:V,$E:$E,$E64)-MINIFS(V:V,$E:$E,$E64)),
100*(V64-MINIFS(V:V,$E:$E,$E64))/(MAXIFS(V:V,$E:$E,$E64)-MINIFS(V:V,$E:$E,$E64))))</f>
        <v/>
      </c>
      <c r="CL64" s="232" t="str">
        <f t="array" ref="CL64">IF(W64="","",
IF(INDEX(Settings!$H:$H,MATCH(CL$1,Settings!$G:$G,0))=TRUE,
100-100*(W64-MINIFS(W:W,$E:$E,$E64))/(MAXIFS(W:W,$E:$E,$E64)-MINIFS(W:W,$E:$E,$E64)),
100*(W64-MINIFS(W:W,$E:$E,$E64))/(MAXIFS(W:W,$E:$E,$E64)-MINIFS(W:W,$E:$E,$E64))))</f>
        <v/>
      </c>
      <c r="CM64" s="232" t="str">
        <f t="array" ref="CM64">IF(X64="","",
IF(INDEX(Settings!$H:$H,MATCH(CM$1,Settings!$G:$G,0))=TRUE,
100-100*(X64-MINIFS(X:X,$E:$E,$E64))/(MAXIFS(X:X,$E:$E,$E64)-MINIFS(X:X,$E:$E,$E64)),
100*(X64-MINIFS(X:X,$E:$E,$E64))/(MAXIFS(X:X,$E:$E,$E64)-MINIFS(X:X,$E:$E,$E64))))</f>
        <v/>
      </c>
      <c r="CN64" s="232" t="str">
        <f t="array" ref="CN64">IF(Y64="","",
IF(INDEX(Settings!$H:$H,MATCH(CN$1,Settings!$G:$G,0))=TRUE,
100-100*(Y64-MINIFS(Y:Y,$E:$E,$E64))/(MAXIFS(Y:Y,$E:$E,$E64)-MINIFS(Y:Y,$E:$E,$E64)),
100*(Y64-MINIFS(Y:Y,$E:$E,$E64))/(MAXIFS(Y:Y,$E:$E,$E64)-MINIFS(Y:Y,$E:$E,$E64))))</f>
        <v/>
      </c>
      <c r="CO64" s="232" t="str">
        <f t="array" ref="CO64">IF(Z64="","",
IF(INDEX(Settings!$H:$H,MATCH(CO$1,Settings!$G:$G,0))=TRUE,
100-100*(Z64-MINIFS(Z:Z,$E:$E,$E64))/(MAXIFS(Z:Z,$E:$E,$E64)-MINIFS(Z:Z,$E:$E,$E64)),
100*(Z64-MINIFS(Z:Z,$E:$E,$E64))/(MAXIFS(Z:Z,$E:$E,$E64)-MINIFS(Z:Z,$E:$E,$E64))))</f>
        <v/>
      </c>
      <c r="CP64" s="232" t="str">
        <f t="array" ref="CP64">IF(AA64="","",
IF(INDEX(Settings!$H:$H,MATCH(CP$1,Settings!$G:$G,0))=TRUE,
100-100*(AA64-MINIFS(AA:AA,$E:$E,$E64))/(MAXIFS(AA:AA,$E:$E,$E64)-MINIFS(AA:AA,$E:$E,$E64)),
100*(AA64-MINIFS(AA:AA,$E:$E,$E64))/(MAXIFS(AA:AA,$E:$E,$E64)-MINIFS(AA:AA,$E:$E,$E64))))</f>
        <v/>
      </c>
      <c r="CQ64" s="232" t="str">
        <f t="array" ref="CQ64">IF(AB64="","",
IF(INDEX(Settings!$H:$H,MATCH(CQ$1,Settings!$G:$G,0))=TRUE,
100-100*(AB64-MINIFS(AB:AB,$E:$E,$E64))/(MAXIFS(AB:AB,$E:$E,$E64)-MINIFS(AB:AB,$E:$E,$E64)),
100*(AB64-MINIFS(AB:AB,$E:$E,$E64))/(MAXIFS(AB:AB,$E:$E,$E64)-MINIFS(AB:AB,$E:$E,$E64))))</f>
        <v/>
      </c>
      <c r="CR64" s="232" t="str">
        <f t="array" ref="CR64">IF(AC64="","",
IF(INDEX(Settings!$H:$H,MATCH(CR$1,Settings!$G:$G,0))=TRUE,
100-100*(AC64-MINIFS(AC:AC,$E:$E,$E64))/(MAXIFS(AC:AC,$E:$E,$E64)-MINIFS(AC:AC,$E:$E,$E64)),
100*(AC64-MINIFS(AC:AC,$E:$E,$E64))/(MAXIFS(AC:AC,$E:$E,$E64)-MINIFS(AC:AC,$E:$E,$E64))))</f>
        <v/>
      </c>
      <c r="CS64" s="232" t="str">
        <f t="array" ref="CS64">IF(AD64="","",
IF(INDEX(Settings!$H:$H,MATCH(CS$1,Settings!$G:$G,0))=TRUE,
100-100*(AD64-MINIFS(AD:AD,$E:$E,$E64))/(MAXIFS(AD:AD,$E:$E,$E64)-MINIFS(AD:AD,$E:$E,$E64)),
100*(AD64-MINIFS(AD:AD,$E:$E,$E64))/(MAXIFS(AD:AD,$E:$E,$E64)-MINIFS(AD:AD,$E:$E,$E64))))</f>
        <v/>
      </c>
      <c r="CT64" s="232" t="str">
        <f t="array" ref="CT64">IF(AE64="","",
IF(INDEX(Settings!$H:$H,MATCH(CT$1,Settings!$G:$G,0))=TRUE,
100-100*(AE64-MINIFS(AE:AE,$E:$E,$E64))/(MAXIFS(AE:AE,$E:$E,$E64)-MINIFS(AE:AE,$E:$E,$E64)),
100*(AE64-MINIFS(AE:AE,$E:$E,$E64))/(MAXIFS(AE:AE,$E:$E,$E64)-MINIFS(AE:AE,$E:$E,$E64))))</f>
        <v/>
      </c>
      <c r="CU64" s="232" t="str">
        <f t="array" ref="CU64">IF(AF64="","",
IF(INDEX(Settings!$H:$H,MATCH(CU$1,Settings!$G:$G,0))=TRUE,
100-100*(AF64-MINIFS(AF:AF,$E:$E,$E64))/(MAXIFS(AF:AF,$E:$E,$E64)-MINIFS(AF:AF,$E:$E,$E64)),
100*(AF64-MINIFS(AF:AF,$E:$E,$E64))/(MAXIFS(AF:AF,$E:$E,$E64)-MINIFS(AF:AF,$E:$E,$E64))))</f>
        <v/>
      </c>
      <c r="CV64" s="232" t="str">
        <f t="array" ref="CV64">IF(AG64="","",
IF(INDEX(Settings!$H:$H,MATCH(CV$1,Settings!$G:$G,0))=TRUE,
100-100*(AG64-MINIFS(AG:AG,$E:$E,$E64))/(MAXIFS(AG:AG,$E:$E,$E64)-MINIFS(AG:AG,$E:$E,$E64)),
100*(AG64-MINIFS(AG:AG,$E:$E,$E64))/(MAXIFS(AG:AG,$E:$E,$E64)-MINIFS(AG:AG,$E:$E,$E64))))</f>
        <v/>
      </c>
      <c r="CW64" s="232" t="str">
        <f t="array" ref="CW64">IF(AH64="","",
IF(INDEX(Settings!$H:$H,MATCH(CW$1,Settings!$G:$G,0))=TRUE,
100-100*(AH64-MINIFS(AH:AH,$E:$E,$E64))/(MAXIFS(AH:AH,$E:$E,$E64)-MINIFS(AH:AH,$E:$E,$E64)),
100*(AH64-MINIFS(AH:AH,$E:$E,$E64))/(MAXIFS(AH:AH,$E:$E,$E64)-MINIFS(AH:AH,$E:$E,$E64))))</f>
        <v/>
      </c>
      <c r="CX64" s="232" t="str">
        <f t="array" ref="CX64">IF(AI64="","",
IF(INDEX(Settings!$H:$H,MATCH(CX$1,Settings!$G:$G,0))=TRUE,
100-100*(AI64-MINIFS(AI:AI,$E:$E,$E64))/(MAXIFS(AI:AI,$E:$E,$E64)-MINIFS(AI:AI,$E:$E,$E64)),
100*(AI64-MINIFS(AI:AI,$E:$E,$E64))/(MAXIFS(AI:AI,$E:$E,$E64)-MINIFS(AI:AI,$E:$E,$E64))))</f>
        <v/>
      </c>
      <c r="CY64" s="232" t="str">
        <f t="array" ref="CY64">IF(AJ64="","",
IF(INDEX(Settings!$H:$H,MATCH(CY$1,Settings!$G:$G,0))=TRUE,
100-100*(AJ64-MINIFS(AJ:AJ,$E:$E,$E64))/(MAXIFS(AJ:AJ,$E:$E,$E64)-MINIFS(AJ:AJ,$E:$E,$E64)),
100*(AJ64-MINIFS(AJ:AJ,$E:$E,$E64))/(MAXIFS(AJ:AJ,$E:$E,$E64)-MINIFS(AJ:AJ,$E:$E,$E64))))</f>
        <v/>
      </c>
      <c r="CZ64" s="232" t="str">
        <f t="array" ref="CZ64">IF(AK64="","",
IF(INDEX(Settings!$H:$H,MATCH(CZ$1,Settings!$G:$G,0))=TRUE,
100-100*(AK64-MINIFS(AK:AK,$E:$E,$E64))/(MAXIFS(AK:AK,$E:$E,$E64)-MINIFS(AK:AK,$E:$E,$E64)),
100*(AK64-MINIFS(AK:AK,$E:$E,$E64))/(MAXIFS(AK:AK,$E:$E,$E64)-MINIFS(AK:AK,$E:$E,$E64))))</f>
        <v/>
      </c>
      <c r="DA64" s="232" t="str">
        <f t="array" ref="DA64">IF(AL64="","",
IF(INDEX(Settings!$H:$H,MATCH(DA$1,Settings!$G:$G,0))=TRUE,
100-100*(AL64-MINIFS(AL:AL,$E:$E,$E64))/(MAXIFS(AL:AL,$E:$E,$E64)-MINIFS(AL:AL,$E:$E,$E64)),
100*(AL64-MINIFS(AL:AL,$E:$E,$E64))/(MAXIFS(AL:AL,$E:$E,$E64)-MINIFS(AL:AL,$E:$E,$E64))))</f>
        <v/>
      </c>
      <c r="DB64" s="232" t="str">
        <f t="array" ref="DB64">IF(AM64="","",
IF(INDEX(Settings!$H:$H,MATCH(DB$1,Settings!$G:$G,0))=TRUE,
100-100*(AM64-MINIFS(AM:AM,$E:$E,$E64))/(MAXIFS(AM:AM,$E:$E,$E64)-MINIFS(AM:AM,$E:$E,$E64)),
100*(AM64-MINIFS(AM:AM,$E:$E,$E64))/(MAXIFS(AM:AM,$E:$E,$E64)-MINIFS(AM:AM,$E:$E,$E64))))</f>
        <v/>
      </c>
      <c r="DC64" s="232" t="str">
        <f t="array" ref="DC64">IF(AN64="","",
IF(INDEX(Settings!$H:$H,MATCH(DC$1,Settings!$G:$G,0))=TRUE,
100-100*(AN64-MINIFS(AN:AN,$E:$E,$E64))/(MAXIFS(AN:AN,$E:$E,$E64)-MINIFS(AN:AN,$E:$E,$E64)),
100*(AN64-MINIFS(AN:AN,$E:$E,$E64))/(MAXIFS(AN:AN,$E:$E,$E64)-MINIFS(AN:AN,$E:$E,$E64))))</f>
        <v/>
      </c>
      <c r="DD64" s="232" t="str">
        <f t="array" ref="DD64">IF(AO64="","",
IF(INDEX(Settings!$H:$H,MATCH(DD$1,Settings!$G:$G,0))=TRUE,
100-100*(AO64-MINIFS(AO:AO,$E:$E,$E64))/(MAXIFS(AO:AO,$E:$E,$E64)-MINIFS(AO:AO,$E:$E,$E64)),
100*(AO64-MINIFS(AO:AO,$E:$E,$E64))/(MAXIFS(AO:AO,$E:$E,$E64)-MINIFS(AO:AO,$E:$E,$E64))))</f>
        <v/>
      </c>
      <c r="DE64" s="232" t="str">
        <f t="array" ref="DE64">IF(AP64="","",
IF(INDEX(Settings!$H:$H,MATCH(DE$1,Settings!$G:$G,0))=TRUE,
100-100*(AP64-MINIFS(AP:AP,$E:$E,$E64))/(MAXIFS(AP:AP,$E:$E,$E64)-MINIFS(AP:AP,$E:$E,$E64)),
100*(AP64-MINIFS(AP:AP,$E:$E,$E64))/(MAXIFS(AP:AP,$E:$E,$E64)-MINIFS(AP:AP,$E:$E,$E64))))</f>
        <v/>
      </c>
      <c r="DF64" s="232" t="str">
        <f t="array" ref="DF64">IF(AQ64="","",
IF(INDEX(Settings!$H:$H,MATCH(DF$1,Settings!$G:$G,0))=TRUE,
100-100*(AQ64-MINIFS(AQ:AQ,$E:$E,$E64))/(MAXIFS(AQ:AQ,$E:$E,$E64)-MINIFS(AQ:AQ,$E:$E,$E64)),
100*(AQ64-MINIFS(AQ:AQ,$E:$E,$E64))/(MAXIFS(AQ:AQ,$E:$E,$E64)-MINIFS(AQ:AQ,$E:$E,$E64))))</f>
        <v/>
      </c>
      <c r="DG64" s="232" t="str">
        <f t="array" ref="DG64">IF(AR64="","",
IF(INDEX(Settings!$H:$H,MATCH(DG$1,Settings!$G:$G,0))=TRUE,
100-100*(AR64-MINIFS(AR:AR,$E:$E,$E64))/(MAXIFS(AR:AR,$E:$E,$E64)-MINIFS(AR:AR,$E:$E,$E64)),
100*(AR64-MINIFS(AR:AR,$E:$E,$E64))/(MAXIFS(AR:AR,$E:$E,$E64)-MINIFS(AR:AR,$E:$E,$E64))))</f>
        <v/>
      </c>
      <c r="DH64" s="232" t="str">
        <f t="array" ref="DH64">IF(AS64="","",
IF(INDEX(Settings!$H:$H,MATCH(DH$1,Settings!$G:$G,0))=TRUE,
100-100*(AS64-MINIFS(AS:AS,$E:$E,$E64))/(MAXIFS(AS:AS,$E:$E,$E64)-MINIFS(AS:AS,$E:$E,$E64)),
100*(AS64-MINIFS(AS:AS,$E:$E,$E64))/(MAXIFS(AS:AS,$E:$E,$E64)-MINIFS(AS:AS,$E:$E,$E64))))</f>
        <v/>
      </c>
      <c r="DI64" s="232" t="str">
        <f t="array" ref="DI64">IF(AT64="","",
IF(INDEX(Settings!$H:$H,MATCH(DI$1,Settings!$G:$G,0))=TRUE,
100-100*(AT64-MINIFS(AT:AT,$E:$E,$E64))/(MAXIFS(AT:AT,$E:$E,$E64)-MINIFS(AT:AT,$E:$E,$E64)),
100*(AT64-MINIFS(AT:AT,$E:$E,$E64))/(MAXIFS(AT:AT,$E:$E,$E64)-MINIFS(AT:AT,$E:$E,$E64))))</f>
        <v/>
      </c>
      <c r="DJ64" s="232" t="str">
        <f t="array" ref="DJ64">IF(AU64="","",
IF(INDEX(Settings!$H:$H,MATCH(DJ$1,Settings!$G:$G,0))=TRUE,
100-100*(AU64-MINIFS(AU:AU,$E:$E,$E64))/(MAXIFS(AU:AU,$E:$E,$E64)-MINIFS(AU:AU,$E:$E,$E64)),
100*(AU64-MINIFS(AU:AU,$E:$E,$E64))/(MAXIFS(AU:AU,$E:$E,$E64)-MINIFS(AU:AU,$E:$E,$E64))))</f>
        <v/>
      </c>
      <c r="DK64" s="232" t="str">
        <f t="array" ref="DK64">IF(AV64="","",
IF(INDEX(Settings!$H:$H,MATCH(DK$1,Settings!$G:$G,0))=TRUE,
100-100*(AV64-MINIFS(AV:AV,$E:$E,$E64))/(MAXIFS(AV:AV,$E:$E,$E64)-MINIFS(AV:AV,$E:$E,$E64)),
100*(AV64-MINIFS(AV:AV,$E:$E,$E64))/(MAXIFS(AV:AV,$E:$E,$E64)-MINIFS(AV:AV,$E:$E,$E64))))</f>
        <v/>
      </c>
      <c r="DL64" s="232" t="str">
        <f t="array" ref="DL64">IF(AW64="","",
IF(INDEX(Settings!$H:$H,MATCH(DL$1,Settings!$G:$G,0))=TRUE,
100-100*(AW64-MINIFS(AW:AW,$E:$E,$E64))/(MAXIFS(AW:AW,$E:$E,$E64)-MINIFS(AW:AW,$E:$E,$E64)),
100*(AW64-MINIFS(AW:AW,$E:$E,$E64))/(MAXIFS(AW:AW,$E:$E,$E64)-MINIFS(AW:AW,$E:$E,$E64))))</f>
        <v/>
      </c>
      <c r="DM64" s="232" t="str">
        <f t="array" ref="DM64">IF(AX64="","",
IF(INDEX(Settings!$H:$H,MATCH(DM$1,Settings!$G:$G,0))=TRUE,
100-100*(AX64-MINIFS(AX:AX,$E:$E,$E64))/(MAXIFS(AX:AX,$E:$E,$E64)-MINIFS(AX:AX,$E:$E,$E64)),
100*(AX64-MINIFS(AX:AX,$E:$E,$E64))/(MAXIFS(AX:AX,$E:$E,$E64)-MINIFS(AX:AX,$E:$E,$E64))))</f>
        <v/>
      </c>
      <c r="DN64" s="232" t="str">
        <f t="array" ref="DN64">IF(AY64="","",
IF(INDEX(Settings!$H:$H,MATCH(DN$1,Settings!$G:$G,0))=TRUE,
100-100*(AY64-MINIFS(AY:AY,$E:$E,$E64))/(MAXIFS(AY:AY,$E:$E,$E64)-MINIFS(AY:AY,$E:$E,$E64)),
100*(AY64-MINIFS(AY:AY,$E:$E,$E64))/(MAXIFS(AY:AY,$E:$E,$E64)-MINIFS(AY:AY,$E:$E,$E64))))</f>
        <v/>
      </c>
      <c r="DO64" s="232" t="str">
        <f t="array" ref="DO64">IF(AZ64="","",
IF(INDEX(Settings!$H:$H,MATCH(DO$1,Settings!$G:$G,0))=TRUE,
100-100*(AZ64-MINIFS(AZ:AZ,$E:$E,$E64))/(MAXIFS(AZ:AZ,$E:$E,$E64)-MINIFS(AZ:AZ,$E:$E,$E64)),
100*(AZ64-MINIFS(AZ:AZ,$E:$E,$E64))/(MAXIFS(AZ:AZ,$E:$E,$E64)-MINIFS(AZ:AZ,$E:$E,$E64))))</f>
        <v/>
      </c>
      <c r="DP64" s="232" t="str">
        <f t="array" ref="DP64">IF(BA64="","",
IF(INDEX(Settings!$H:$H,MATCH(DP$1,Settings!$G:$G,0))=TRUE,
100-100*(BA64-MINIFS(BA:BA,$E:$E,$E64))/(MAXIFS(BA:BA,$E:$E,$E64)-MINIFS(BA:BA,$E:$E,$E64)),
100*(BA64-MINIFS(BA:BA,$E:$E,$E64))/(MAXIFS(BA:BA,$E:$E,$E64)-MINIFS(BA:BA,$E:$E,$E64))))</f>
        <v/>
      </c>
      <c r="DQ64" s="232" t="str">
        <f t="array" ref="DQ64">IF(BB64="","",
IF(INDEX(Settings!$H:$H,MATCH(DQ$1,Settings!$G:$G,0))=TRUE,
100-100*(BB64-MINIFS(BB:BB,$E:$E,$E64))/(MAXIFS(BB:BB,$E:$E,$E64)-MINIFS(BB:BB,$E:$E,$E64)),
100*(BB64-MINIFS(BB:BB,$E:$E,$E64))/(MAXIFS(BB:BB,$E:$E,$E64)-MINIFS(BB:BB,$E:$E,$E64))))</f>
        <v/>
      </c>
      <c r="DR64" s="232" t="str">
        <f t="array" ref="DR64">IF(BC64="","",
IF(INDEX(Settings!$H:$H,MATCH(DR$1,Settings!$G:$G,0))=TRUE,
100-100*(BC64-MINIFS(BC:BC,$E:$E,$E64))/(MAXIFS(BC:BC,$E:$E,$E64)-MINIFS(BC:BC,$E:$E,$E64)),
100*(BC64-MINIFS(BC:BC,$E:$E,$E64))/(MAXIFS(BC:BC,$E:$E,$E64)-MINIFS(BC:BC,$E:$E,$E64))))</f>
        <v/>
      </c>
      <c r="DS64" s="232" t="str">
        <f t="array" ref="DS64">IF(BD64="","",
IF(INDEX(Settings!$H:$H,MATCH(DS$1,Settings!$G:$G,0))=TRUE,
100-100*(BD64-MINIFS(BD:BD,$E:$E,$E64))/(MAXIFS(BD:BD,$E:$E,$E64)-MINIFS(BD:BD,$E:$E,$E64)),
100*(BD64-MINIFS(BD:BD,$E:$E,$E64))/(MAXIFS(BD:BD,$E:$E,$E64)-MINIFS(BD:BD,$E:$E,$E64))))</f>
        <v/>
      </c>
      <c r="DT64" s="232" t="str">
        <f t="array" ref="DT64">IF(BE64="","",
IF(INDEX(Settings!$H:$H,MATCH(DT$1,Settings!$G:$G,0))=TRUE,
100-100*(BE64-MINIFS(BE:BE,$E:$E,$E64))/(MAXIFS(BE:BE,$E:$E,$E64)-MINIFS(BE:BE,$E:$E,$E64)),
100*(BE64-MINIFS(BE:BE,$E:$E,$E64))/(MAXIFS(BE:BE,$E:$E,$E64)-MINIFS(BE:BE,$E:$E,$E64))))</f>
        <v/>
      </c>
      <c r="DU64" s="232" t="str">
        <f t="array" ref="DU64">IF(BF64="","",
IF(INDEX(Settings!$H:$H,MATCH(DU$1,Settings!$G:$G,0))=TRUE,
100-100*(BF64-MINIFS(BF:BF,$E:$E,$E64))/(MAXIFS(BF:BF,$E:$E,$E64)-MINIFS(BF:BF,$E:$E,$E64)),
100*(BF64-MINIFS(BF:BF,$E:$E,$E64))/(MAXIFS(BF:BF,$E:$E,$E64)-MINIFS(BF:BF,$E:$E,$E64))))</f>
        <v/>
      </c>
      <c r="DV64" s="232" t="str">
        <f t="array" ref="DV64">IF(BG64="","",
IF(INDEX(Settings!$H:$H,MATCH(DV$1,Settings!$G:$G,0))=TRUE,
100-100*(BG64-MINIFS(BG:BG,$E:$E,$E64))/(MAXIFS(BG:BG,$E:$E,$E64)-MINIFS(BG:BG,$E:$E,$E64)),
100*(BG64-MINIFS(BG:BG,$E:$E,$E64))/(MAXIFS(BG:BG,$E:$E,$E64)-MINIFS(BG:BG,$E:$E,$E64))))</f>
        <v/>
      </c>
      <c r="DW64" s="232" t="str">
        <f t="array" ref="DW64">IF(BH64="","",
IF(INDEX(Settings!$H:$H,MATCH(DW$1,Settings!$G:$G,0))=TRUE,
100-100*(BH64-MINIFS(BH:BH,$E:$E,$E64))/(MAXIFS(BH:BH,$E:$E,$E64)-MINIFS(BH:BH,$E:$E,$E64)),
100*(BH64-MINIFS(BH:BH,$E:$E,$E64))/(MAXIFS(BH:BH,$E:$E,$E64)-MINIFS(BH:BH,$E:$E,$E64))))</f>
        <v/>
      </c>
      <c r="DX64" s="232" t="str">
        <f t="array" ref="DX64">IF(BI64="","",
IF(INDEX(Settings!$H:$H,MATCH(DX$1,Settings!$G:$G,0))=TRUE,
100-100*(BI64-MINIFS(BI:BI,$E:$E,$E64))/(MAXIFS(BI:BI,$E:$E,$E64)-MINIFS(BI:BI,$E:$E,$E64)),
100*(BI64-MINIFS(BI:BI,$E:$E,$E64))/(MAXIFS(BI:BI,$E:$E,$E64)-MINIFS(BI:BI,$E:$E,$E64))))</f>
        <v/>
      </c>
      <c r="DY64" s="232" t="str">
        <f t="array" ref="DY64">IF(BJ64="","",
IF(INDEX(Settings!$H:$H,MATCH(DY$1,Settings!$G:$G,0))=TRUE,
100-100*(BJ64-MINIFS(BJ:BJ,$E:$E,$E64))/(MAXIFS(BJ:BJ,$E:$E,$E64)-MINIFS(BJ:BJ,$E:$E,$E64)),
100*(BJ64-MINIFS(BJ:BJ,$E:$E,$E64))/(MAXIFS(BJ:BJ,$E:$E,$E64)-MINIFS(BJ:BJ,$E:$E,$E64))))</f>
        <v/>
      </c>
      <c r="DZ64" s="234"/>
      <c r="EA64" s="234"/>
      <c r="EB64" s="234" t="str">
        <f t="shared" si="8"/>
        <v/>
      </c>
      <c r="EC64" s="234" t="str">
        <f t="shared" si="9"/>
        <v/>
      </c>
      <c r="ED64" s="234" t="str">
        <f t="shared" si="10"/>
        <v/>
      </c>
      <c r="EE64" s="234" t="str">
        <f t="shared" si="11"/>
        <v/>
      </c>
      <c r="EF64" s="234" t="str">
        <f t="shared" si="12"/>
        <v/>
      </c>
      <c r="EG64" s="234" t="str">
        <f t="shared" si="13"/>
        <v/>
      </c>
      <c r="EH64" s="234"/>
      <c r="EI64" s="234"/>
      <c r="EJ64" s="234"/>
      <c r="EK64" s="234"/>
      <c r="EL64" s="234"/>
      <c r="EM64" s="234"/>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3" t="str">
        <f t="shared" si="14"/>
        <v/>
      </c>
      <c r="N65" s="49"/>
      <c r="O65" s="49"/>
      <c r="P65" s="49"/>
      <c r="Q65" s="49"/>
      <c r="R65" s="49"/>
      <c r="S65" s="222" t="str">
        <f>IFERROR(VLOOKUP(AF65, 'YOYO IR Scores'!A:C, 3, FALSE), "")
</f>
        <v/>
      </c>
      <c r="T65" s="49"/>
      <c r="U65" s="49"/>
      <c r="V65" s="49"/>
      <c r="W65" s="49"/>
      <c r="X65" s="224" t="str">
        <f t="shared" si="4"/>
        <v/>
      </c>
      <c r="Y65" s="225" t="str">
        <f t="shared" si="5"/>
        <v/>
      </c>
      <c r="Z65" s="225" t="str">
        <f t="shared" si="6"/>
        <v/>
      </c>
      <c r="AA65" s="224" t="str">
        <f t="shared" si="7"/>
        <v/>
      </c>
      <c r="AB65" s="223"/>
      <c r="AC65" s="223"/>
      <c r="AD65" s="223"/>
      <c r="AE65" s="223" t="str">
        <f>IFERROR(VLOOKUP(AF65, 'YOYO IR Scores'!A:C, 2, FALSE), "")</f>
        <v/>
      </c>
      <c r="AF65" s="223"/>
      <c r="AG65" s="223"/>
      <c r="AH65" s="223"/>
      <c r="AI65" s="223"/>
      <c r="AJ65" s="223"/>
      <c r="AK65" s="223"/>
      <c r="AL65" s="223"/>
      <c r="AM65" s="223"/>
      <c r="AN65" s="223"/>
      <c r="AO65" s="223"/>
      <c r="AP65" s="223"/>
      <c r="AQ65" s="223"/>
      <c r="AR65" s="223"/>
      <c r="AS65" s="223"/>
      <c r="AT65" s="223"/>
      <c r="AU65" s="223"/>
      <c r="AV65" s="223"/>
      <c r="AW65" s="223"/>
      <c r="AX65" s="223"/>
      <c r="AY65" s="223"/>
      <c r="AZ65" s="223"/>
      <c r="BA65" s="223"/>
      <c r="BB65" s="223"/>
      <c r="BC65" s="223"/>
      <c r="BD65" s="223"/>
      <c r="BE65" s="223"/>
      <c r="BF65" s="223"/>
      <c r="BG65" s="223"/>
      <c r="BH65" s="223"/>
      <c r="BI65" s="223"/>
      <c r="BJ65" s="223"/>
      <c r="BK65" s="223" t="str">
        <f t="array" ref="BK65">IF(J65="","",
IF(INDEX(Settings!$H:$H,MATCH(BY$1,Settings!$G:$G,0))=TRUE,
100-100*(J65-MIN(J:J))/(MAX(J:J)-MIN(J:J)),
100*(J65-MIN(J:J))/(MAX(J:J)-MIN(J:J))))</f>
        <v/>
      </c>
      <c r="BL65" s="223" t="str">
        <f t="array" ref="BL65">IF(J65="","",
IF(INDEX(Settings!$H:$H,MATCH(BY$1,Settings!$G:$G,0))=TRUE,
100-100*(J65-MINIFS(J:J,$E:$E,$E65))/(MAXIFS(J:J,$E:$E,$E65)-MINIFS(J:J,$E:$E,$E65)),
100*(J65-MINIFS(J:J,$E:$E,$E65))/(MAXIFS(J:J,$E:$E,$E65)-MINIFS(J:J,$E:$E,$E65))))</f>
        <v/>
      </c>
      <c r="BM65" s="223"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4" t="str">
        <f t="array" ref="BQ65">IF(J65="","",
IF(INDEX(Settings!$H:$H,MATCH(BY$1,Settings!$G:$G,0))=TRUE,
-1*(J65-AVERAGE(J:J))/STDEV(J:J),
(J65-AVERAGE(J:J))/STDEV(J:J)))</f>
        <v/>
      </c>
      <c r="BR65" s="224" t="str">
        <f>IFERROR(__xludf.DUMMYFUNCTION("IF(J65="""","""",
IF(INDEX(Settings!$H:$H,MATCH(BY$1,Settings!$G:$G,0))=TRUE,
-1*(J65-AVERAGEIFS(J:J,$E:$E,$E65))/STDEV(FILTER(J:J,$E:$E=$E65)),
(J65-AVERAGEIFS(J:J,$E:$E,$E65))/STDEV(FILTER(J:J,$E:$E=$E65))))"),"")</f>
        <v/>
      </c>
      <c r="BS65" s="224"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3" t="str">
        <f t="array" ref="BY65">IF(J65="","",
IF(INDEX(Settings!$H:$H,MATCH(BY$1,Settings!$G:$G,0))=TRUE,
100-100*(J65-MINIFS(J:J,$E:$E,$E65))/(MAXIFS(J:J,$E:$E,$E65)-MINIFS(J:J,$E:$E,$E65)),
100*(J65-MINIFS(J:J,$E:$E,$E65))/(MAXIFS(J:J,$E:$E,$E65)-MINIFS(J:J,$E:$E,$E65))))</f>
        <v/>
      </c>
      <c r="BZ65" s="223" t="str">
        <f t="array" ref="BZ65">IF(K65="","",
IF(INDEX(Settings!$H:$H,MATCH(BZ$1,Settings!$G:$G,0))=TRUE,
100-100*(K65-MINIFS(K:K,$E:$E,$E65))/(MAXIFS(K:K,$E:$E,$E65)-MINIFS(K:K,$E:$E,$E65)),
100*(K65-MINIFS(K:K,$E:$E,$E65))/(MAXIFS(K:K,$E:$E,$E65)-MINIFS(K:K,$E:$E,$E65))))</f>
        <v/>
      </c>
      <c r="CA65" s="223" t="str">
        <f t="array" ref="CA65">IF(L65="","",
IF(INDEX(Settings!$H:$H,MATCH(CA$1,Settings!$G:$G,0))=TRUE,
100-100*(L65-MINIFS(L:L,$E:$E,$E65))/(MAXIFS(L:L,$E:$E,$E65)-MINIFS(L:L,$E:$E,$E65)),
100*(L65-MINIFS(L:L,$E:$E,$E65))/(MAXIFS(L:L,$E:$E,$E65)-MINIFS(L:L,$E:$E,$E65))))</f>
        <v/>
      </c>
      <c r="CB65" s="223" t="str">
        <f t="array" ref="CB65">IF(M65="","",
IF(INDEX(Settings!$H:$H,MATCH(CB$1,Settings!$G:$G,0))=TRUE,
100-100*(M65-MINIFS(M:M,$E:$E,$E65))/(MAXIFS(M:M,$E:$E,$E65)-MINIFS(M:M,$E:$E,$E65)),
100*(M65-MINIFS(M:M,$E:$E,$E65))/(MAXIFS(M:M,$E:$E,$E65)-MINIFS(M:M,$E:$E,$E65))))</f>
        <v/>
      </c>
      <c r="CC65" s="223" t="str">
        <f t="array" ref="CC65">IF(N65="","",
IF(INDEX(Settings!$H:$H,MATCH(CC$1,Settings!$G:$G,0))=TRUE,
100-100*(N65-MINIFS(N:N,$E:$E,$E65))/(MAXIFS(N:N,$E:$E,$E65)-MINIFS(N:N,$E:$E,$E65)),
100*(N65-MINIFS(N:N,$E:$E,$E65))/(MAXIFS(N:N,$E:$E,$E65)-MINIFS(N:N,$E:$E,$E65))))</f>
        <v/>
      </c>
      <c r="CD65" s="223" t="str">
        <f t="array" ref="CD65">IF(O65="","",
IF(INDEX(Settings!$H:$H,MATCH(CD$1,Settings!$G:$G,0))=TRUE,
100-100*(O65-MINIFS(O:O,$E:$E,$E65))/(MAXIFS(O:O,$E:$E,$E65)-MINIFS(O:O,$E:$E,$E65)),
100*(O65-MINIFS(O:O,$E:$E,$E65))/(MAXIFS(O:O,$E:$E,$E65)-MINIFS(O:O,$E:$E,$E65))))</f>
        <v/>
      </c>
      <c r="CE65" s="223" t="str">
        <f t="array" ref="CE65">IF(P65="","",
IF(INDEX(Settings!$H:$H,MATCH(CE$1,Settings!$G:$G,0))=TRUE,
100-100*(P65-MINIFS(P:P,$E:$E,$E65))/(MAXIFS(P:P,$E:$E,$E65)-MINIFS(P:P,$E:$E,$E65)),
100*(P65-MINIFS(P:P,$E:$E,$E65))/(MAXIFS(P:P,$E:$E,$E65)-MINIFS(P:P,$E:$E,$E65))))</f>
        <v/>
      </c>
      <c r="CF65" s="223" t="str">
        <f t="array" ref="CF65">IF(Q65="","",
IF(INDEX(Settings!$H:$H,MATCH(CF$1,Settings!$G:$G,0))=TRUE,
100-100*(Q65-MINIFS(Q:Q,$E:$E,$E65))/(MAXIFS(Q:Q,$E:$E,$E65)-MINIFS(Q:Q,$E:$E,$E65)),
100*(Q65-MINIFS(Q:Q,$E:$E,$E65))/(MAXIFS(Q:Q,$E:$E,$E65)-MINIFS(Q:Q,$E:$E,$E65))))</f>
        <v/>
      </c>
      <c r="CG65" s="223" t="str">
        <f t="array" ref="CG65">IF(R65="","",
IF(INDEX(Settings!$H:$H,MATCH(CG$1,Settings!$G:$G,0))=TRUE,
100-100*(R65-MINIFS(R:R,$E:$E,$E65))/(MAXIFS(R:R,$E:$E,$E65)-MINIFS(R:R,$E:$E,$E65)),
100*(R65-MINIFS(R:R,$E:$E,$E65))/(MAXIFS(R:R,$E:$E,$E65)-MINIFS(R:R,$E:$E,$E65))))</f>
        <v/>
      </c>
      <c r="CH65" s="223" t="str">
        <f t="array" ref="CH65">IF(S65="","",
IF(INDEX(Settings!$H:$H,MATCH(CH$1,Settings!$G:$G,0))=TRUE,
100-100*(S65-MINIFS(S:S,$E:$E,$E65))/(MAXIFS(S:S,$E:$E,$E65)-MINIFS(S:S,$E:$E,$E65)),
100*(S65-MINIFS(S:S,$E:$E,$E65))/(MAXIFS(S:S,$E:$E,$E65)-MINIFS(S:S,$E:$E,$E65))))</f>
        <v/>
      </c>
      <c r="CI65" s="223" t="str">
        <f t="array" ref="CI65">IF(T65="","",
IF(INDEX(Settings!$H:$H,MATCH(CI$1,Settings!$G:$G,0))=TRUE,
100-100*(T65-MINIFS(T:T,$E:$E,$E65))/(MAXIFS(T:T,$E:$E,$E65)-MINIFS(T:T,$E:$E,$E65)),
100*(T65-MINIFS(T:T,$E:$E,$E65))/(MAXIFS(T:T,$E:$E,$E65)-MINIFS(T:T,$E:$E,$E65))))</f>
        <v/>
      </c>
      <c r="CJ65" s="223" t="str">
        <f t="array" ref="CJ65">IF(U65="","",
IF(INDEX(Settings!$H:$H,MATCH(CJ$1,Settings!$G:$G,0))=TRUE,
100-100*(U65-MINIFS(U:U,$E:$E,$E65))/(MAXIFS(U:U,$E:$E,$E65)-MINIFS(U:U,$E:$E,$E65)),
100*(U65-MINIFS(U:U,$E:$E,$E65))/(MAXIFS(U:U,$E:$E,$E65)-MINIFS(U:U,$E:$E,$E65))))</f>
        <v/>
      </c>
      <c r="CK65" s="223" t="str">
        <f t="array" ref="CK65">IF(V65="","",
IF(INDEX(Settings!$H:$H,MATCH(CK$1,Settings!$G:$G,0))=TRUE,
100-100*(V65-MINIFS(V:V,$E:$E,$E65))/(MAXIFS(V:V,$E:$E,$E65)-MINIFS(V:V,$E:$E,$E65)),
100*(V65-MINIFS(V:V,$E:$E,$E65))/(MAXIFS(V:V,$E:$E,$E65)-MINIFS(V:V,$E:$E,$E65))))</f>
        <v/>
      </c>
      <c r="CL65" s="223" t="str">
        <f t="array" ref="CL65">IF(W65="","",
IF(INDEX(Settings!$H:$H,MATCH(CL$1,Settings!$G:$G,0))=TRUE,
100-100*(W65-MINIFS(W:W,$E:$E,$E65))/(MAXIFS(W:W,$E:$E,$E65)-MINIFS(W:W,$E:$E,$E65)),
100*(W65-MINIFS(W:W,$E:$E,$E65))/(MAXIFS(W:W,$E:$E,$E65)-MINIFS(W:W,$E:$E,$E65))))</f>
        <v/>
      </c>
      <c r="CM65" s="223" t="str">
        <f t="array" ref="CM65">IF(X65="","",
IF(INDEX(Settings!$H:$H,MATCH(CM$1,Settings!$G:$G,0))=TRUE,
100-100*(X65-MINIFS(X:X,$E:$E,$E65))/(MAXIFS(X:X,$E:$E,$E65)-MINIFS(X:X,$E:$E,$E65)),
100*(X65-MINIFS(X:X,$E:$E,$E65))/(MAXIFS(X:X,$E:$E,$E65)-MINIFS(X:X,$E:$E,$E65))))</f>
        <v/>
      </c>
      <c r="CN65" s="223" t="str">
        <f t="array" ref="CN65">IF(Y65="","",
IF(INDEX(Settings!$H:$H,MATCH(CN$1,Settings!$G:$G,0))=TRUE,
100-100*(Y65-MINIFS(Y:Y,$E:$E,$E65))/(MAXIFS(Y:Y,$E:$E,$E65)-MINIFS(Y:Y,$E:$E,$E65)),
100*(Y65-MINIFS(Y:Y,$E:$E,$E65))/(MAXIFS(Y:Y,$E:$E,$E65)-MINIFS(Y:Y,$E:$E,$E65))))</f>
        <v/>
      </c>
      <c r="CO65" s="223" t="str">
        <f t="array" ref="CO65">IF(Z65="","",
IF(INDEX(Settings!$H:$H,MATCH(CO$1,Settings!$G:$G,0))=TRUE,
100-100*(Z65-MINIFS(Z:Z,$E:$E,$E65))/(MAXIFS(Z:Z,$E:$E,$E65)-MINIFS(Z:Z,$E:$E,$E65)),
100*(Z65-MINIFS(Z:Z,$E:$E,$E65))/(MAXIFS(Z:Z,$E:$E,$E65)-MINIFS(Z:Z,$E:$E,$E65))))</f>
        <v/>
      </c>
      <c r="CP65" s="223" t="str">
        <f t="array" ref="CP65">IF(AA65="","",
IF(INDEX(Settings!$H:$H,MATCH(CP$1,Settings!$G:$G,0))=TRUE,
100-100*(AA65-MINIFS(AA:AA,$E:$E,$E65))/(MAXIFS(AA:AA,$E:$E,$E65)-MINIFS(AA:AA,$E:$E,$E65)),
100*(AA65-MINIFS(AA:AA,$E:$E,$E65))/(MAXIFS(AA:AA,$E:$E,$E65)-MINIFS(AA:AA,$E:$E,$E65))))</f>
        <v/>
      </c>
      <c r="CQ65" s="223" t="str">
        <f t="array" ref="CQ65">IF(AB65="","",
IF(INDEX(Settings!$H:$H,MATCH(CQ$1,Settings!$G:$G,0))=TRUE,
100-100*(AB65-MINIFS(AB:AB,$E:$E,$E65))/(MAXIFS(AB:AB,$E:$E,$E65)-MINIFS(AB:AB,$E:$E,$E65)),
100*(AB65-MINIFS(AB:AB,$E:$E,$E65))/(MAXIFS(AB:AB,$E:$E,$E65)-MINIFS(AB:AB,$E:$E,$E65))))</f>
        <v/>
      </c>
      <c r="CR65" s="223" t="str">
        <f t="array" ref="CR65">IF(AC65="","",
IF(INDEX(Settings!$H:$H,MATCH(CR$1,Settings!$G:$G,0))=TRUE,
100-100*(AC65-MINIFS(AC:AC,$E:$E,$E65))/(MAXIFS(AC:AC,$E:$E,$E65)-MINIFS(AC:AC,$E:$E,$E65)),
100*(AC65-MINIFS(AC:AC,$E:$E,$E65))/(MAXIFS(AC:AC,$E:$E,$E65)-MINIFS(AC:AC,$E:$E,$E65))))</f>
        <v/>
      </c>
      <c r="CS65" s="223" t="str">
        <f t="array" ref="CS65">IF(AD65="","",
IF(INDEX(Settings!$H:$H,MATCH(CS$1,Settings!$G:$G,0))=TRUE,
100-100*(AD65-MINIFS(AD:AD,$E:$E,$E65))/(MAXIFS(AD:AD,$E:$E,$E65)-MINIFS(AD:AD,$E:$E,$E65)),
100*(AD65-MINIFS(AD:AD,$E:$E,$E65))/(MAXIFS(AD:AD,$E:$E,$E65)-MINIFS(AD:AD,$E:$E,$E65))))</f>
        <v/>
      </c>
      <c r="CT65" s="223" t="str">
        <f t="array" ref="CT65">IF(AE65="","",
IF(INDEX(Settings!$H:$H,MATCH(CT$1,Settings!$G:$G,0))=TRUE,
100-100*(AE65-MINIFS(AE:AE,$E:$E,$E65))/(MAXIFS(AE:AE,$E:$E,$E65)-MINIFS(AE:AE,$E:$E,$E65)),
100*(AE65-MINIFS(AE:AE,$E:$E,$E65))/(MAXIFS(AE:AE,$E:$E,$E65)-MINIFS(AE:AE,$E:$E,$E65))))</f>
        <v/>
      </c>
      <c r="CU65" s="223" t="str">
        <f t="array" ref="CU65">IF(AF65="","",
IF(INDEX(Settings!$H:$H,MATCH(CU$1,Settings!$G:$G,0))=TRUE,
100-100*(AF65-MINIFS(AF:AF,$E:$E,$E65))/(MAXIFS(AF:AF,$E:$E,$E65)-MINIFS(AF:AF,$E:$E,$E65)),
100*(AF65-MINIFS(AF:AF,$E:$E,$E65))/(MAXIFS(AF:AF,$E:$E,$E65)-MINIFS(AF:AF,$E:$E,$E65))))</f>
        <v/>
      </c>
      <c r="CV65" s="223" t="str">
        <f t="array" ref="CV65">IF(AG65="","",
IF(INDEX(Settings!$H:$H,MATCH(CV$1,Settings!$G:$G,0))=TRUE,
100-100*(AG65-MINIFS(AG:AG,$E:$E,$E65))/(MAXIFS(AG:AG,$E:$E,$E65)-MINIFS(AG:AG,$E:$E,$E65)),
100*(AG65-MINIFS(AG:AG,$E:$E,$E65))/(MAXIFS(AG:AG,$E:$E,$E65)-MINIFS(AG:AG,$E:$E,$E65))))</f>
        <v/>
      </c>
      <c r="CW65" s="223" t="str">
        <f t="array" ref="CW65">IF(AH65="","",
IF(INDEX(Settings!$H:$H,MATCH(CW$1,Settings!$G:$G,0))=TRUE,
100-100*(AH65-MINIFS(AH:AH,$E:$E,$E65))/(MAXIFS(AH:AH,$E:$E,$E65)-MINIFS(AH:AH,$E:$E,$E65)),
100*(AH65-MINIFS(AH:AH,$E:$E,$E65))/(MAXIFS(AH:AH,$E:$E,$E65)-MINIFS(AH:AH,$E:$E,$E65))))</f>
        <v/>
      </c>
      <c r="CX65" s="223" t="str">
        <f t="array" ref="CX65">IF(AI65="","",
IF(INDEX(Settings!$H:$H,MATCH(CX$1,Settings!$G:$G,0))=TRUE,
100-100*(AI65-MINIFS(AI:AI,$E:$E,$E65))/(MAXIFS(AI:AI,$E:$E,$E65)-MINIFS(AI:AI,$E:$E,$E65)),
100*(AI65-MINIFS(AI:AI,$E:$E,$E65))/(MAXIFS(AI:AI,$E:$E,$E65)-MINIFS(AI:AI,$E:$E,$E65))))</f>
        <v/>
      </c>
      <c r="CY65" s="223" t="str">
        <f t="array" ref="CY65">IF(AJ65="","",
IF(INDEX(Settings!$H:$H,MATCH(CY$1,Settings!$G:$G,0))=TRUE,
100-100*(AJ65-MINIFS(AJ:AJ,$E:$E,$E65))/(MAXIFS(AJ:AJ,$E:$E,$E65)-MINIFS(AJ:AJ,$E:$E,$E65)),
100*(AJ65-MINIFS(AJ:AJ,$E:$E,$E65))/(MAXIFS(AJ:AJ,$E:$E,$E65)-MINIFS(AJ:AJ,$E:$E,$E65))))</f>
        <v/>
      </c>
      <c r="CZ65" s="223" t="str">
        <f t="array" ref="CZ65">IF(AK65="","",
IF(INDEX(Settings!$H:$H,MATCH(CZ$1,Settings!$G:$G,0))=TRUE,
100-100*(AK65-MINIFS(AK:AK,$E:$E,$E65))/(MAXIFS(AK:AK,$E:$E,$E65)-MINIFS(AK:AK,$E:$E,$E65)),
100*(AK65-MINIFS(AK:AK,$E:$E,$E65))/(MAXIFS(AK:AK,$E:$E,$E65)-MINIFS(AK:AK,$E:$E,$E65))))</f>
        <v/>
      </c>
      <c r="DA65" s="223" t="str">
        <f t="array" ref="DA65">IF(AL65="","",
IF(INDEX(Settings!$H:$H,MATCH(DA$1,Settings!$G:$G,0))=TRUE,
100-100*(AL65-MINIFS(AL:AL,$E:$E,$E65))/(MAXIFS(AL:AL,$E:$E,$E65)-MINIFS(AL:AL,$E:$E,$E65)),
100*(AL65-MINIFS(AL:AL,$E:$E,$E65))/(MAXIFS(AL:AL,$E:$E,$E65)-MINIFS(AL:AL,$E:$E,$E65))))</f>
        <v/>
      </c>
      <c r="DB65" s="223" t="str">
        <f t="array" ref="DB65">IF(AM65="","",
IF(INDEX(Settings!$H:$H,MATCH(DB$1,Settings!$G:$G,0))=TRUE,
100-100*(AM65-MINIFS(AM:AM,$E:$E,$E65))/(MAXIFS(AM:AM,$E:$E,$E65)-MINIFS(AM:AM,$E:$E,$E65)),
100*(AM65-MINIFS(AM:AM,$E:$E,$E65))/(MAXIFS(AM:AM,$E:$E,$E65)-MINIFS(AM:AM,$E:$E,$E65))))</f>
        <v/>
      </c>
      <c r="DC65" s="223" t="str">
        <f t="array" ref="DC65">IF(AN65="","",
IF(INDEX(Settings!$H:$H,MATCH(DC$1,Settings!$G:$G,0))=TRUE,
100-100*(AN65-MINIFS(AN:AN,$E:$E,$E65))/(MAXIFS(AN:AN,$E:$E,$E65)-MINIFS(AN:AN,$E:$E,$E65)),
100*(AN65-MINIFS(AN:AN,$E:$E,$E65))/(MAXIFS(AN:AN,$E:$E,$E65)-MINIFS(AN:AN,$E:$E,$E65))))</f>
        <v/>
      </c>
      <c r="DD65" s="223" t="str">
        <f t="array" ref="DD65">IF(AO65="","",
IF(INDEX(Settings!$H:$H,MATCH(DD$1,Settings!$G:$G,0))=TRUE,
100-100*(AO65-MINIFS(AO:AO,$E:$E,$E65))/(MAXIFS(AO:AO,$E:$E,$E65)-MINIFS(AO:AO,$E:$E,$E65)),
100*(AO65-MINIFS(AO:AO,$E:$E,$E65))/(MAXIFS(AO:AO,$E:$E,$E65)-MINIFS(AO:AO,$E:$E,$E65))))</f>
        <v/>
      </c>
      <c r="DE65" s="223" t="str">
        <f t="array" ref="DE65">IF(AP65="","",
IF(INDEX(Settings!$H:$H,MATCH(DE$1,Settings!$G:$G,0))=TRUE,
100-100*(AP65-MINIFS(AP:AP,$E:$E,$E65))/(MAXIFS(AP:AP,$E:$E,$E65)-MINIFS(AP:AP,$E:$E,$E65)),
100*(AP65-MINIFS(AP:AP,$E:$E,$E65))/(MAXIFS(AP:AP,$E:$E,$E65)-MINIFS(AP:AP,$E:$E,$E65))))</f>
        <v/>
      </c>
      <c r="DF65" s="223" t="str">
        <f t="array" ref="DF65">IF(AQ65="","",
IF(INDEX(Settings!$H:$H,MATCH(DF$1,Settings!$G:$G,0))=TRUE,
100-100*(AQ65-MINIFS(AQ:AQ,$E:$E,$E65))/(MAXIFS(AQ:AQ,$E:$E,$E65)-MINIFS(AQ:AQ,$E:$E,$E65)),
100*(AQ65-MINIFS(AQ:AQ,$E:$E,$E65))/(MAXIFS(AQ:AQ,$E:$E,$E65)-MINIFS(AQ:AQ,$E:$E,$E65))))</f>
        <v/>
      </c>
      <c r="DG65" s="223" t="str">
        <f t="array" ref="DG65">IF(AR65="","",
IF(INDEX(Settings!$H:$H,MATCH(DG$1,Settings!$G:$G,0))=TRUE,
100-100*(AR65-MINIFS(AR:AR,$E:$E,$E65))/(MAXIFS(AR:AR,$E:$E,$E65)-MINIFS(AR:AR,$E:$E,$E65)),
100*(AR65-MINIFS(AR:AR,$E:$E,$E65))/(MAXIFS(AR:AR,$E:$E,$E65)-MINIFS(AR:AR,$E:$E,$E65))))</f>
        <v/>
      </c>
      <c r="DH65" s="223" t="str">
        <f t="array" ref="DH65">IF(AS65="","",
IF(INDEX(Settings!$H:$H,MATCH(DH$1,Settings!$G:$G,0))=TRUE,
100-100*(AS65-MINIFS(AS:AS,$E:$E,$E65))/(MAXIFS(AS:AS,$E:$E,$E65)-MINIFS(AS:AS,$E:$E,$E65)),
100*(AS65-MINIFS(AS:AS,$E:$E,$E65))/(MAXIFS(AS:AS,$E:$E,$E65)-MINIFS(AS:AS,$E:$E,$E65))))</f>
        <v/>
      </c>
      <c r="DI65" s="223" t="str">
        <f t="array" ref="DI65">IF(AT65="","",
IF(INDEX(Settings!$H:$H,MATCH(DI$1,Settings!$G:$G,0))=TRUE,
100-100*(AT65-MINIFS(AT:AT,$E:$E,$E65))/(MAXIFS(AT:AT,$E:$E,$E65)-MINIFS(AT:AT,$E:$E,$E65)),
100*(AT65-MINIFS(AT:AT,$E:$E,$E65))/(MAXIFS(AT:AT,$E:$E,$E65)-MINIFS(AT:AT,$E:$E,$E65))))</f>
        <v/>
      </c>
      <c r="DJ65" s="223" t="str">
        <f t="array" ref="DJ65">IF(AU65="","",
IF(INDEX(Settings!$H:$H,MATCH(DJ$1,Settings!$G:$G,0))=TRUE,
100-100*(AU65-MINIFS(AU:AU,$E:$E,$E65))/(MAXIFS(AU:AU,$E:$E,$E65)-MINIFS(AU:AU,$E:$E,$E65)),
100*(AU65-MINIFS(AU:AU,$E:$E,$E65))/(MAXIFS(AU:AU,$E:$E,$E65)-MINIFS(AU:AU,$E:$E,$E65))))</f>
        <v/>
      </c>
      <c r="DK65" s="223" t="str">
        <f t="array" ref="DK65">IF(AV65="","",
IF(INDEX(Settings!$H:$H,MATCH(DK$1,Settings!$G:$G,0))=TRUE,
100-100*(AV65-MINIFS(AV:AV,$E:$E,$E65))/(MAXIFS(AV:AV,$E:$E,$E65)-MINIFS(AV:AV,$E:$E,$E65)),
100*(AV65-MINIFS(AV:AV,$E:$E,$E65))/(MAXIFS(AV:AV,$E:$E,$E65)-MINIFS(AV:AV,$E:$E,$E65))))</f>
        <v/>
      </c>
      <c r="DL65" s="223" t="str">
        <f t="array" ref="DL65">IF(AW65="","",
IF(INDEX(Settings!$H:$H,MATCH(DL$1,Settings!$G:$G,0))=TRUE,
100-100*(AW65-MINIFS(AW:AW,$E:$E,$E65))/(MAXIFS(AW:AW,$E:$E,$E65)-MINIFS(AW:AW,$E:$E,$E65)),
100*(AW65-MINIFS(AW:AW,$E:$E,$E65))/(MAXIFS(AW:AW,$E:$E,$E65)-MINIFS(AW:AW,$E:$E,$E65))))</f>
        <v/>
      </c>
      <c r="DM65" s="223" t="str">
        <f t="array" ref="DM65">IF(AX65="","",
IF(INDEX(Settings!$H:$H,MATCH(DM$1,Settings!$G:$G,0))=TRUE,
100-100*(AX65-MINIFS(AX:AX,$E:$E,$E65))/(MAXIFS(AX:AX,$E:$E,$E65)-MINIFS(AX:AX,$E:$E,$E65)),
100*(AX65-MINIFS(AX:AX,$E:$E,$E65))/(MAXIFS(AX:AX,$E:$E,$E65)-MINIFS(AX:AX,$E:$E,$E65))))</f>
        <v/>
      </c>
      <c r="DN65" s="223" t="str">
        <f t="array" ref="DN65">IF(AY65="","",
IF(INDEX(Settings!$H:$H,MATCH(DN$1,Settings!$G:$G,0))=TRUE,
100-100*(AY65-MINIFS(AY:AY,$E:$E,$E65))/(MAXIFS(AY:AY,$E:$E,$E65)-MINIFS(AY:AY,$E:$E,$E65)),
100*(AY65-MINIFS(AY:AY,$E:$E,$E65))/(MAXIFS(AY:AY,$E:$E,$E65)-MINIFS(AY:AY,$E:$E,$E65))))</f>
        <v/>
      </c>
      <c r="DO65" s="223" t="str">
        <f t="array" ref="DO65">IF(AZ65="","",
IF(INDEX(Settings!$H:$H,MATCH(DO$1,Settings!$G:$G,0))=TRUE,
100-100*(AZ65-MINIFS(AZ:AZ,$E:$E,$E65))/(MAXIFS(AZ:AZ,$E:$E,$E65)-MINIFS(AZ:AZ,$E:$E,$E65)),
100*(AZ65-MINIFS(AZ:AZ,$E:$E,$E65))/(MAXIFS(AZ:AZ,$E:$E,$E65)-MINIFS(AZ:AZ,$E:$E,$E65))))</f>
        <v/>
      </c>
      <c r="DP65" s="223" t="str">
        <f t="array" ref="DP65">IF(BA65="","",
IF(INDEX(Settings!$H:$H,MATCH(DP$1,Settings!$G:$G,0))=TRUE,
100-100*(BA65-MINIFS(BA:BA,$E:$E,$E65))/(MAXIFS(BA:BA,$E:$E,$E65)-MINIFS(BA:BA,$E:$E,$E65)),
100*(BA65-MINIFS(BA:BA,$E:$E,$E65))/(MAXIFS(BA:BA,$E:$E,$E65)-MINIFS(BA:BA,$E:$E,$E65))))</f>
        <v/>
      </c>
      <c r="DQ65" s="223" t="str">
        <f t="array" ref="DQ65">IF(BB65="","",
IF(INDEX(Settings!$H:$H,MATCH(DQ$1,Settings!$G:$G,0))=TRUE,
100-100*(BB65-MINIFS(BB:BB,$E:$E,$E65))/(MAXIFS(BB:BB,$E:$E,$E65)-MINIFS(BB:BB,$E:$E,$E65)),
100*(BB65-MINIFS(BB:BB,$E:$E,$E65))/(MAXIFS(BB:BB,$E:$E,$E65)-MINIFS(BB:BB,$E:$E,$E65))))</f>
        <v/>
      </c>
      <c r="DR65" s="223" t="str">
        <f t="array" ref="DR65">IF(BC65="","",
IF(INDEX(Settings!$H:$H,MATCH(DR$1,Settings!$G:$G,0))=TRUE,
100-100*(BC65-MINIFS(BC:BC,$E:$E,$E65))/(MAXIFS(BC:BC,$E:$E,$E65)-MINIFS(BC:BC,$E:$E,$E65)),
100*(BC65-MINIFS(BC:BC,$E:$E,$E65))/(MAXIFS(BC:BC,$E:$E,$E65)-MINIFS(BC:BC,$E:$E,$E65))))</f>
        <v/>
      </c>
      <c r="DS65" s="223" t="str">
        <f t="array" ref="DS65">IF(BD65="","",
IF(INDEX(Settings!$H:$H,MATCH(DS$1,Settings!$G:$G,0))=TRUE,
100-100*(BD65-MINIFS(BD:BD,$E:$E,$E65))/(MAXIFS(BD:BD,$E:$E,$E65)-MINIFS(BD:BD,$E:$E,$E65)),
100*(BD65-MINIFS(BD:BD,$E:$E,$E65))/(MAXIFS(BD:BD,$E:$E,$E65)-MINIFS(BD:BD,$E:$E,$E65))))</f>
        <v/>
      </c>
      <c r="DT65" s="223" t="str">
        <f t="array" ref="DT65">IF(BE65="","",
IF(INDEX(Settings!$H:$H,MATCH(DT$1,Settings!$G:$G,0))=TRUE,
100-100*(BE65-MINIFS(BE:BE,$E:$E,$E65))/(MAXIFS(BE:BE,$E:$E,$E65)-MINIFS(BE:BE,$E:$E,$E65)),
100*(BE65-MINIFS(BE:BE,$E:$E,$E65))/(MAXIFS(BE:BE,$E:$E,$E65)-MINIFS(BE:BE,$E:$E,$E65))))</f>
        <v/>
      </c>
      <c r="DU65" s="223" t="str">
        <f t="array" ref="DU65">IF(BF65="","",
IF(INDEX(Settings!$H:$H,MATCH(DU$1,Settings!$G:$G,0))=TRUE,
100-100*(BF65-MINIFS(BF:BF,$E:$E,$E65))/(MAXIFS(BF:BF,$E:$E,$E65)-MINIFS(BF:BF,$E:$E,$E65)),
100*(BF65-MINIFS(BF:BF,$E:$E,$E65))/(MAXIFS(BF:BF,$E:$E,$E65)-MINIFS(BF:BF,$E:$E,$E65))))</f>
        <v/>
      </c>
      <c r="DV65" s="223" t="str">
        <f t="array" ref="DV65">IF(BG65="","",
IF(INDEX(Settings!$H:$H,MATCH(DV$1,Settings!$G:$G,0))=TRUE,
100-100*(BG65-MINIFS(BG:BG,$E:$E,$E65))/(MAXIFS(BG:BG,$E:$E,$E65)-MINIFS(BG:BG,$E:$E,$E65)),
100*(BG65-MINIFS(BG:BG,$E:$E,$E65))/(MAXIFS(BG:BG,$E:$E,$E65)-MINIFS(BG:BG,$E:$E,$E65))))</f>
        <v/>
      </c>
      <c r="DW65" s="223" t="str">
        <f t="array" ref="DW65">IF(BH65="","",
IF(INDEX(Settings!$H:$H,MATCH(DW$1,Settings!$G:$G,0))=TRUE,
100-100*(BH65-MINIFS(BH:BH,$E:$E,$E65))/(MAXIFS(BH:BH,$E:$E,$E65)-MINIFS(BH:BH,$E:$E,$E65)),
100*(BH65-MINIFS(BH:BH,$E:$E,$E65))/(MAXIFS(BH:BH,$E:$E,$E65)-MINIFS(BH:BH,$E:$E,$E65))))</f>
        <v/>
      </c>
      <c r="DX65" s="223" t="str">
        <f t="array" ref="DX65">IF(BI65="","",
IF(INDEX(Settings!$H:$H,MATCH(DX$1,Settings!$G:$G,0))=TRUE,
100-100*(BI65-MINIFS(BI:BI,$E:$E,$E65))/(MAXIFS(BI:BI,$E:$E,$E65)-MINIFS(BI:BI,$E:$E,$E65)),
100*(BI65-MINIFS(BI:BI,$E:$E,$E65))/(MAXIFS(BI:BI,$E:$E,$E65)-MINIFS(BI:BI,$E:$E,$E65))))</f>
        <v/>
      </c>
      <c r="DY65" s="223" t="str">
        <f t="array" ref="DY65">IF(BJ65="","",
IF(INDEX(Settings!$H:$H,MATCH(DY$1,Settings!$G:$G,0))=TRUE,
100-100*(BJ65-MINIFS(BJ:BJ,$E:$E,$E65))/(MAXIFS(BJ:BJ,$E:$E,$E65)-MINIFS(BJ:BJ,$E:$E,$E65)),
100*(BJ65-MINIFS(BJ:BJ,$E:$E,$E65))/(MAXIFS(BJ:BJ,$E:$E,$E65)-MINIFS(BJ:BJ,$E:$E,$E65))))</f>
        <v/>
      </c>
      <c r="DZ65" s="225"/>
      <c r="EA65" s="225"/>
      <c r="EB65" s="225" t="str">
        <f t="shared" si="8"/>
        <v/>
      </c>
      <c r="EC65" s="225" t="str">
        <f t="shared" si="9"/>
        <v/>
      </c>
      <c r="ED65" s="225" t="str">
        <f t="shared" si="10"/>
        <v/>
      </c>
      <c r="EE65" s="225" t="str">
        <f t="shared" si="11"/>
        <v/>
      </c>
      <c r="EF65" s="225" t="str">
        <f t="shared" si="12"/>
        <v/>
      </c>
      <c r="EG65" s="225" t="str">
        <f t="shared" si="13"/>
        <v/>
      </c>
      <c r="EH65" s="225"/>
      <c r="EI65" s="225"/>
      <c r="EJ65" s="225"/>
      <c r="EK65" s="225"/>
      <c r="EL65" s="225"/>
      <c r="EM65" s="225"/>
    </row>
    <row r="66">
      <c r="A66" s="231"/>
      <c r="B66" s="231"/>
      <c r="C66" s="231"/>
      <c r="D66" s="231" t="str">
        <f t="array" ref="D66">IFERROR(INDEX(Profiles!$B:$B,MATCH($A66,Profiles!$A:$A,0)),"")</f>
        <v/>
      </c>
      <c r="E66" s="231"/>
      <c r="F66" s="231"/>
      <c r="G66" s="231"/>
      <c r="H66" s="231"/>
      <c r="I66" s="231" t="str">
        <f>IF(A66="","",IF(Settings!$N$3="DATE",F66&amp;": "&amp;TEXT(B66,"M/DD/YY"),F66&amp;": "&amp;H66))</f>
        <v/>
      </c>
      <c r="J66" s="231"/>
      <c r="K66" s="231"/>
      <c r="L66" s="231"/>
      <c r="M66" s="232" t="str">
        <f t="shared" si="14"/>
        <v/>
      </c>
      <c r="N66" s="231"/>
      <c r="O66" s="231"/>
      <c r="P66" s="231"/>
      <c r="Q66" s="231"/>
      <c r="R66" s="231"/>
      <c r="S66" s="230" t="str">
        <f>IFERROR(VLOOKUP(AF66, 'YOYO IR Scores'!A:C, 3, FALSE), "")
</f>
        <v/>
      </c>
      <c r="T66" s="231"/>
      <c r="U66" s="231"/>
      <c r="V66" s="231"/>
      <c r="W66" s="231"/>
      <c r="X66" s="233" t="str">
        <f t="shared" si="4"/>
        <v/>
      </c>
      <c r="Y66" s="234" t="str">
        <f t="shared" si="5"/>
        <v/>
      </c>
      <c r="Z66" s="234" t="str">
        <f t="shared" si="6"/>
        <v/>
      </c>
      <c r="AA66" s="233" t="str">
        <f t="shared" si="7"/>
        <v/>
      </c>
      <c r="AB66" s="232"/>
      <c r="AC66" s="232"/>
      <c r="AD66" s="232"/>
      <c r="AE66" s="232" t="str">
        <f>IFERROR(VLOOKUP(AF66, 'YOYO IR Scores'!A:C, 2, FALSE), "")</f>
        <v/>
      </c>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t="str">
        <f t="array" ref="BK66">IF(J66="","",
IF(INDEX(Settings!$H:$H,MATCH(BY$1,Settings!$G:$G,0))=TRUE,
100-100*(J66-MIN(J:J))/(MAX(J:J)-MIN(J:J)),
100*(J66-MIN(J:J))/(MAX(J:J)-MIN(J:J))))</f>
        <v/>
      </c>
      <c r="BL66" s="232" t="str">
        <f t="array" ref="BL66">IF(J66="","",
IF(INDEX(Settings!$H:$H,MATCH(BY$1,Settings!$G:$G,0))=TRUE,
100-100*(J66-MINIFS(J:J,$E:$E,$E66))/(MAXIFS(J:J,$E:$E,$E66)-MINIFS(J:J,$E:$E,$E66)),
100*(J66-MINIFS(J:J,$E:$E,$E66))/(MAXIFS(J:J,$E:$E,$E66)-MINIFS(J:J,$E:$E,$E66))))</f>
        <v/>
      </c>
      <c r="BM66" s="232" t="str">
        <f t="array" ref="BM66">IF(J66="","",
IF(INDEX(Settings!$H:$H,MATCH(BY$1,Settings!$G:$G,0))=TRUE,
100-100*(J66-MINIFS(J:J,$E:$E,$E66,$I:$I,$I66))/(MAXIFS(J:J,$E:$E,$E66,$I:$I,$I66)-MINIFS(J:J,$E:$E,$E66,$I:$I,$I66)),
100*(J66-MINIFS(J:J,$E:$E,$E66,$I:$I,$I66))/(MAXIFS(J:J,$E:$E,$E66,$I:$I,$I66)-MINIFS(J:J,$E:$E,$E66,$I:$I,$I66))))</f>
        <v/>
      </c>
      <c r="BN66" s="231" t="str">
        <f t="array" ref="BN66">IF(J66="","",
IF(INDEX(Settings!$H:$H,MATCH(BY$1,Settings!$G:$G,0))=TRUE,
100-100*PERCENTRANK(J:J,J66),
100*PERCENTRANK(J:J,J66)))</f>
        <v/>
      </c>
      <c r="BO66" s="231" t="str">
        <f>IFERROR(__xludf.DUMMYFUNCTION("IF(J66="""","""",
IF(INDEX(Settings!$H:$H,MATCH(BY$1,Settings!$G:$G,0))=TRUE,
100-100*PERCENTRANK(FILTER(J:J,$E:$E=$E66),J66),
100*PERCENTRANK(FILTER(J:J,$E:$E=$E66),J66)))"),"")</f>
        <v/>
      </c>
      <c r="BP66" s="231" t="str">
        <f>IFERROR(__xludf.DUMMYFUNCTION("IF(J66="""","""",
IF(INDEX(Settings!$H:$H,MATCH(BY$1,Settings!$G:$G,0))=TRUE,
100-100*PERCENTRANK(FILTER(J:J,$E:$E=$E66,$I:$I=$I66),J66),
100*PERCENTRANK(FILTER(J:J,$E:$E=$E66,$I:$I=$I66),J66)))"),"")</f>
        <v/>
      </c>
      <c r="BQ66" s="233" t="str">
        <f t="array" ref="BQ66">IF(J66="","",
IF(INDEX(Settings!$H:$H,MATCH(BY$1,Settings!$G:$G,0))=TRUE,
-1*(J66-AVERAGE(J:J))/STDEV(J:J),
(J66-AVERAGE(J:J))/STDEV(J:J)))</f>
        <v/>
      </c>
      <c r="BR66" s="233" t="str">
        <f>IFERROR(__xludf.DUMMYFUNCTION("IF(J66="""","""",
IF(INDEX(Settings!$H:$H,MATCH(BY$1,Settings!$G:$G,0))=TRUE,
-1*(J66-AVERAGEIFS(J:J,$E:$E,$E66))/STDEV(FILTER(J:J,$E:$E=$E66)),
(J66-AVERAGEIFS(J:J,$E:$E,$E66))/STDEV(FILTER(J:J,$E:$E=$E66))))"),"")</f>
        <v/>
      </c>
      <c r="BS66" s="233"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1"/>
      <c r="BX66" s="231"/>
      <c r="BY66" s="232" t="str">
        <f t="array" ref="BY66">IF(J66="","",
IF(INDEX(Settings!$H:$H,MATCH(BY$1,Settings!$G:$G,0))=TRUE,
100-100*(J66-MINIFS(J:J,$E:$E,$E66))/(MAXIFS(J:J,$E:$E,$E66)-MINIFS(J:J,$E:$E,$E66)),
100*(J66-MINIFS(J:J,$E:$E,$E66))/(MAXIFS(J:J,$E:$E,$E66)-MINIFS(J:J,$E:$E,$E66))))</f>
        <v/>
      </c>
      <c r="BZ66" s="232" t="str">
        <f t="array" ref="BZ66">IF(K66="","",
IF(INDEX(Settings!$H:$H,MATCH(BZ$1,Settings!$G:$G,0))=TRUE,
100-100*(K66-MINIFS(K:K,$E:$E,$E66))/(MAXIFS(K:K,$E:$E,$E66)-MINIFS(K:K,$E:$E,$E66)),
100*(K66-MINIFS(K:K,$E:$E,$E66))/(MAXIFS(K:K,$E:$E,$E66)-MINIFS(K:K,$E:$E,$E66))))</f>
        <v/>
      </c>
      <c r="CA66" s="232" t="str">
        <f t="array" ref="CA66">IF(L66="","",
IF(INDEX(Settings!$H:$H,MATCH(CA$1,Settings!$G:$G,0))=TRUE,
100-100*(L66-MINIFS(L:L,$E:$E,$E66))/(MAXIFS(L:L,$E:$E,$E66)-MINIFS(L:L,$E:$E,$E66)),
100*(L66-MINIFS(L:L,$E:$E,$E66))/(MAXIFS(L:L,$E:$E,$E66)-MINIFS(L:L,$E:$E,$E66))))</f>
        <v/>
      </c>
      <c r="CB66" s="232" t="str">
        <f t="array" ref="CB66">IF(M66="","",
IF(INDEX(Settings!$H:$H,MATCH(CB$1,Settings!$G:$G,0))=TRUE,
100-100*(M66-MINIFS(M:M,$E:$E,$E66))/(MAXIFS(M:M,$E:$E,$E66)-MINIFS(M:M,$E:$E,$E66)),
100*(M66-MINIFS(M:M,$E:$E,$E66))/(MAXIFS(M:M,$E:$E,$E66)-MINIFS(M:M,$E:$E,$E66))))</f>
        <v/>
      </c>
      <c r="CC66" s="232" t="str">
        <f t="array" ref="CC66">IF(N66="","",
IF(INDEX(Settings!$H:$H,MATCH(CC$1,Settings!$G:$G,0))=TRUE,
100-100*(N66-MINIFS(N:N,$E:$E,$E66))/(MAXIFS(N:N,$E:$E,$E66)-MINIFS(N:N,$E:$E,$E66)),
100*(N66-MINIFS(N:N,$E:$E,$E66))/(MAXIFS(N:N,$E:$E,$E66)-MINIFS(N:N,$E:$E,$E66))))</f>
        <v/>
      </c>
      <c r="CD66" s="232" t="str">
        <f t="array" ref="CD66">IF(O66="","",
IF(INDEX(Settings!$H:$H,MATCH(CD$1,Settings!$G:$G,0))=TRUE,
100-100*(O66-MINIFS(O:O,$E:$E,$E66))/(MAXIFS(O:O,$E:$E,$E66)-MINIFS(O:O,$E:$E,$E66)),
100*(O66-MINIFS(O:O,$E:$E,$E66))/(MAXIFS(O:O,$E:$E,$E66)-MINIFS(O:O,$E:$E,$E66))))</f>
        <v/>
      </c>
      <c r="CE66" s="232" t="str">
        <f t="array" ref="CE66">IF(P66="","",
IF(INDEX(Settings!$H:$H,MATCH(CE$1,Settings!$G:$G,0))=TRUE,
100-100*(P66-MINIFS(P:P,$E:$E,$E66))/(MAXIFS(P:P,$E:$E,$E66)-MINIFS(P:P,$E:$E,$E66)),
100*(P66-MINIFS(P:P,$E:$E,$E66))/(MAXIFS(P:P,$E:$E,$E66)-MINIFS(P:P,$E:$E,$E66))))</f>
        <v/>
      </c>
      <c r="CF66" s="232" t="str">
        <f t="array" ref="CF66">IF(Q66="","",
IF(INDEX(Settings!$H:$H,MATCH(CF$1,Settings!$G:$G,0))=TRUE,
100-100*(Q66-MINIFS(Q:Q,$E:$E,$E66))/(MAXIFS(Q:Q,$E:$E,$E66)-MINIFS(Q:Q,$E:$E,$E66)),
100*(Q66-MINIFS(Q:Q,$E:$E,$E66))/(MAXIFS(Q:Q,$E:$E,$E66)-MINIFS(Q:Q,$E:$E,$E66))))</f>
        <v/>
      </c>
      <c r="CG66" s="232" t="str">
        <f t="array" ref="CG66">IF(R66="","",
IF(INDEX(Settings!$H:$H,MATCH(CG$1,Settings!$G:$G,0))=TRUE,
100-100*(R66-MINIFS(R:R,$E:$E,$E66))/(MAXIFS(R:R,$E:$E,$E66)-MINIFS(R:R,$E:$E,$E66)),
100*(R66-MINIFS(R:R,$E:$E,$E66))/(MAXIFS(R:R,$E:$E,$E66)-MINIFS(R:R,$E:$E,$E66))))</f>
        <v/>
      </c>
      <c r="CH66" s="232" t="str">
        <f t="array" ref="CH66">IF(S66="","",
IF(INDEX(Settings!$H:$H,MATCH(CH$1,Settings!$G:$G,0))=TRUE,
100-100*(S66-MINIFS(S:S,$E:$E,$E66))/(MAXIFS(S:S,$E:$E,$E66)-MINIFS(S:S,$E:$E,$E66)),
100*(S66-MINIFS(S:S,$E:$E,$E66))/(MAXIFS(S:S,$E:$E,$E66)-MINIFS(S:S,$E:$E,$E66))))</f>
        <v/>
      </c>
      <c r="CI66" s="232" t="str">
        <f t="array" ref="CI66">IF(T66="","",
IF(INDEX(Settings!$H:$H,MATCH(CI$1,Settings!$G:$G,0))=TRUE,
100-100*(T66-MINIFS(T:T,$E:$E,$E66))/(MAXIFS(T:T,$E:$E,$E66)-MINIFS(T:T,$E:$E,$E66)),
100*(T66-MINIFS(T:T,$E:$E,$E66))/(MAXIFS(T:T,$E:$E,$E66)-MINIFS(T:T,$E:$E,$E66))))</f>
        <v/>
      </c>
      <c r="CJ66" s="232" t="str">
        <f t="array" ref="CJ66">IF(U66="","",
IF(INDEX(Settings!$H:$H,MATCH(CJ$1,Settings!$G:$G,0))=TRUE,
100-100*(U66-MINIFS(U:U,$E:$E,$E66))/(MAXIFS(U:U,$E:$E,$E66)-MINIFS(U:U,$E:$E,$E66)),
100*(U66-MINIFS(U:U,$E:$E,$E66))/(MAXIFS(U:U,$E:$E,$E66)-MINIFS(U:U,$E:$E,$E66))))</f>
        <v/>
      </c>
      <c r="CK66" s="232" t="str">
        <f t="array" ref="CK66">IF(V66="","",
IF(INDEX(Settings!$H:$H,MATCH(CK$1,Settings!$G:$G,0))=TRUE,
100-100*(V66-MINIFS(V:V,$E:$E,$E66))/(MAXIFS(V:V,$E:$E,$E66)-MINIFS(V:V,$E:$E,$E66)),
100*(V66-MINIFS(V:V,$E:$E,$E66))/(MAXIFS(V:V,$E:$E,$E66)-MINIFS(V:V,$E:$E,$E66))))</f>
        <v/>
      </c>
      <c r="CL66" s="232" t="str">
        <f t="array" ref="CL66">IF(W66="","",
IF(INDEX(Settings!$H:$H,MATCH(CL$1,Settings!$G:$G,0))=TRUE,
100-100*(W66-MINIFS(W:W,$E:$E,$E66))/(MAXIFS(W:W,$E:$E,$E66)-MINIFS(W:W,$E:$E,$E66)),
100*(W66-MINIFS(W:W,$E:$E,$E66))/(MAXIFS(W:W,$E:$E,$E66)-MINIFS(W:W,$E:$E,$E66))))</f>
        <v/>
      </c>
      <c r="CM66" s="232" t="str">
        <f t="array" ref="CM66">IF(X66="","",
IF(INDEX(Settings!$H:$H,MATCH(CM$1,Settings!$G:$G,0))=TRUE,
100-100*(X66-MINIFS(X:X,$E:$E,$E66))/(MAXIFS(X:X,$E:$E,$E66)-MINIFS(X:X,$E:$E,$E66)),
100*(X66-MINIFS(X:X,$E:$E,$E66))/(MAXIFS(X:X,$E:$E,$E66)-MINIFS(X:X,$E:$E,$E66))))</f>
        <v/>
      </c>
      <c r="CN66" s="232" t="str">
        <f t="array" ref="CN66">IF(Y66="","",
IF(INDEX(Settings!$H:$H,MATCH(CN$1,Settings!$G:$G,0))=TRUE,
100-100*(Y66-MINIFS(Y:Y,$E:$E,$E66))/(MAXIFS(Y:Y,$E:$E,$E66)-MINIFS(Y:Y,$E:$E,$E66)),
100*(Y66-MINIFS(Y:Y,$E:$E,$E66))/(MAXIFS(Y:Y,$E:$E,$E66)-MINIFS(Y:Y,$E:$E,$E66))))</f>
        <v/>
      </c>
      <c r="CO66" s="232" t="str">
        <f t="array" ref="CO66">IF(Z66="","",
IF(INDEX(Settings!$H:$H,MATCH(CO$1,Settings!$G:$G,0))=TRUE,
100-100*(Z66-MINIFS(Z:Z,$E:$E,$E66))/(MAXIFS(Z:Z,$E:$E,$E66)-MINIFS(Z:Z,$E:$E,$E66)),
100*(Z66-MINIFS(Z:Z,$E:$E,$E66))/(MAXIFS(Z:Z,$E:$E,$E66)-MINIFS(Z:Z,$E:$E,$E66))))</f>
        <v/>
      </c>
      <c r="CP66" s="232" t="str">
        <f t="array" ref="CP66">IF(AA66="","",
IF(INDEX(Settings!$H:$H,MATCH(CP$1,Settings!$G:$G,0))=TRUE,
100-100*(AA66-MINIFS(AA:AA,$E:$E,$E66))/(MAXIFS(AA:AA,$E:$E,$E66)-MINIFS(AA:AA,$E:$E,$E66)),
100*(AA66-MINIFS(AA:AA,$E:$E,$E66))/(MAXIFS(AA:AA,$E:$E,$E66)-MINIFS(AA:AA,$E:$E,$E66))))</f>
        <v/>
      </c>
      <c r="CQ66" s="232" t="str">
        <f t="array" ref="CQ66">IF(AB66="","",
IF(INDEX(Settings!$H:$H,MATCH(CQ$1,Settings!$G:$G,0))=TRUE,
100-100*(AB66-MINIFS(AB:AB,$E:$E,$E66))/(MAXIFS(AB:AB,$E:$E,$E66)-MINIFS(AB:AB,$E:$E,$E66)),
100*(AB66-MINIFS(AB:AB,$E:$E,$E66))/(MAXIFS(AB:AB,$E:$E,$E66)-MINIFS(AB:AB,$E:$E,$E66))))</f>
        <v/>
      </c>
      <c r="CR66" s="232" t="str">
        <f t="array" ref="CR66">IF(AC66="","",
IF(INDEX(Settings!$H:$H,MATCH(CR$1,Settings!$G:$G,0))=TRUE,
100-100*(AC66-MINIFS(AC:AC,$E:$E,$E66))/(MAXIFS(AC:AC,$E:$E,$E66)-MINIFS(AC:AC,$E:$E,$E66)),
100*(AC66-MINIFS(AC:AC,$E:$E,$E66))/(MAXIFS(AC:AC,$E:$E,$E66)-MINIFS(AC:AC,$E:$E,$E66))))</f>
        <v/>
      </c>
      <c r="CS66" s="232" t="str">
        <f t="array" ref="CS66">IF(AD66="","",
IF(INDEX(Settings!$H:$H,MATCH(CS$1,Settings!$G:$G,0))=TRUE,
100-100*(AD66-MINIFS(AD:AD,$E:$E,$E66))/(MAXIFS(AD:AD,$E:$E,$E66)-MINIFS(AD:AD,$E:$E,$E66)),
100*(AD66-MINIFS(AD:AD,$E:$E,$E66))/(MAXIFS(AD:AD,$E:$E,$E66)-MINIFS(AD:AD,$E:$E,$E66))))</f>
        <v/>
      </c>
      <c r="CT66" s="232" t="str">
        <f t="array" ref="CT66">IF(AE66="","",
IF(INDEX(Settings!$H:$H,MATCH(CT$1,Settings!$G:$G,0))=TRUE,
100-100*(AE66-MINIFS(AE:AE,$E:$E,$E66))/(MAXIFS(AE:AE,$E:$E,$E66)-MINIFS(AE:AE,$E:$E,$E66)),
100*(AE66-MINIFS(AE:AE,$E:$E,$E66))/(MAXIFS(AE:AE,$E:$E,$E66)-MINIFS(AE:AE,$E:$E,$E66))))</f>
        <v/>
      </c>
      <c r="CU66" s="232" t="str">
        <f t="array" ref="CU66">IF(AF66="","",
IF(INDEX(Settings!$H:$H,MATCH(CU$1,Settings!$G:$G,0))=TRUE,
100-100*(AF66-MINIFS(AF:AF,$E:$E,$E66))/(MAXIFS(AF:AF,$E:$E,$E66)-MINIFS(AF:AF,$E:$E,$E66)),
100*(AF66-MINIFS(AF:AF,$E:$E,$E66))/(MAXIFS(AF:AF,$E:$E,$E66)-MINIFS(AF:AF,$E:$E,$E66))))</f>
        <v/>
      </c>
      <c r="CV66" s="232" t="str">
        <f t="array" ref="CV66">IF(AG66="","",
IF(INDEX(Settings!$H:$H,MATCH(CV$1,Settings!$G:$G,0))=TRUE,
100-100*(AG66-MINIFS(AG:AG,$E:$E,$E66))/(MAXIFS(AG:AG,$E:$E,$E66)-MINIFS(AG:AG,$E:$E,$E66)),
100*(AG66-MINIFS(AG:AG,$E:$E,$E66))/(MAXIFS(AG:AG,$E:$E,$E66)-MINIFS(AG:AG,$E:$E,$E66))))</f>
        <v/>
      </c>
      <c r="CW66" s="232" t="str">
        <f t="array" ref="CW66">IF(AH66="","",
IF(INDEX(Settings!$H:$H,MATCH(CW$1,Settings!$G:$G,0))=TRUE,
100-100*(AH66-MINIFS(AH:AH,$E:$E,$E66))/(MAXIFS(AH:AH,$E:$E,$E66)-MINIFS(AH:AH,$E:$E,$E66)),
100*(AH66-MINIFS(AH:AH,$E:$E,$E66))/(MAXIFS(AH:AH,$E:$E,$E66)-MINIFS(AH:AH,$E:$E,$E66))))</f>
        <v/>
      </c>
      <c r="CX66" s="232" t="str">
        <f t="array" ref="CX66">IF(AI66="","",
IF(INDEX(Settings!$H:$H,MATCH(CX$1,Settings!$G:$G,0))=TRUE,
100-100*(AI66-MINIFS(AI:AI,$E:$E,$E66))/(MAXIFS(AI:AI,$E:$E,$E66)-MINIFS(AI:AI,$E:$E,$E66)),
100*(AI66-MINIFS(AI:AI,$E:$E,$E66))/(MAXIFS(AI:AI,$E:$E,$E66)-MINIFS(AI:AI,$E:$E,$E66))))</f>
        <v/>
      </c>
      <c r="CY66" s="232" t="str">
        <f t="array" ref="CY66">IF(AJ66="","",
IF(INDEX(Settings!$H:$H,MATCH(CY$1,Settings!$G:$G,0))=TRUE,
100-100*(AJ66-MINIFS(AJ:AJ,$E:$E,$E66))/(MAXIFS(AJ:AJ,$E:$E,$E66)-MINIFS(AJ:AJ,$E:$E,$E66)),
100*(AJ66-MINIFS(AJ:AJ,$E:$E,$E66))/(MAXIFS(AJ:AJ,$E:$E,$E66)-MINIFS(AJ:AJ,$E:$E,$E66))))</f>
        <v/>
      </c>
      <c r="CZ66" s="232" t="str">
        <f t="array" ref="CZ66">IF(AK66="","",
IF(INDEX(Settings!$H:$H,MATCH(CZ$1,Settings!$G:$G,0))=TRUE,
100-100*(AK66-MINIFS(AK:AK,$E:$E,$E66))/(MAXIFS(AK:AK,$E:$E,$E66)-MINIFS(AK:AK,$E:$E,$E66)),
100*(AK66-MINIFS(AK:AK,$E:$E,$E66))/(MAXIFS(AK:AK,$E:$E,$E66)-MINIFS(AK:AK,$E:$E,$E66))))</f>
        <v/>
      </c>
      <c r="DA66" s="232" t="str">
        <f t="array" ref="DA66">IF(AL66="","",
IF(INDEX(Settings!$H:$H,MATCH(DA$1,Settings!$G:$G,0))=TRUE,
100-100*(AL66-MINIFS(AL:AL,$E:$E,$E66))/(MAXIFS(AL:AL,$E:$E,$E66)-MINIFS(AL:AL,$E:$E,$E66)),
100*(AL66-MINIFS(AL:AL,$E:$E,$E66))/(MAXIFS(AL:AL,$E:$E,$E66)-MINIFS(AL:AL,$E:$E,$E66))))</f>
        <v/>
      </c>
      <c r="DB66" s="232" t="str">
        <f t="array" ref="DB66">IF(AM66="","",
IF(INDEX(Settings!$H:$H,MATCH(DB$1,Settings!$G:$G,0))=TRUE,
100-100*(AM66-MINIFS(AM:AM,$E:$E,$E66))/(MAXIFS(AM:AM,$E:$E,$E66)-MINIFS(AM:AM,$E:$E,$E66)),
100*(AM66-MINIFS(AM:AM,$E:$E,$E66))/(MAXIFS(AM:AM,$E:$E,$E66)-MINIFS(AM:AM,$E:$E,$E66))))</f>
        <v/>
      </c>
      <c r="DC66" s="232" t="str">
        <f t="array" ref="DC66">IF(AN66="","",
IF(INDEX(Settings!$H:$H,MATCH(DC$1,Settings!$G:$G,0))=TRUE,
100-100*(AN66-MINIFS(AN:AN,$E:$E,$E66))/(MAXIFS(AN:AN,$E:$E,$E66)-MINIFS(AN:AN,$E:$E,$E66)),
100*(AN66-MINIFS(AN:AN,$E:$E,$E66))/(MAXIFS(AN:AN,$E:$E,$E66)-MINIFS(AN:AN,$E:$E,$E66))))</f>
        <v/>
      </c>
      <c r="DD66" s="232" t="str">
        <f t="array" ref="DD66">IF(AO66="","",
IF(INDEX(Settings!$H:$H,MATCH(DD$1,Settings!$G:$G,0))=TRUE,
100-100*(AO66-MINIFS(AO:AO,$E:$E,$E66))/(MAXIFS(AO:AO,$E:$E,$E66)-MINIFS(AO:AO,$E:$E,$E66)),
100*(AO66-MINIFS(AO:AO,$E:$E,$E66))/(MAXIFS(AO:AO,$E:$E,$E66)-MINIFS(AO:AO,$E:$E,$E66))))</f>
        <v/>
      </c>
      <c r="DE66" s="232" t="str">
        <f t="array" ref="DE66">IF(AP66="","",
IF(INDEX(Settings!$H:$H,MATCH(DE$1,Settings!$G:$G,0))=TRUE,
100-100*(AP66-MINIFS(AP:AP,$E:$E,$E66))/(MAXIFS(AP:AP,$E:$E,$E66)-MINIFS(AP:AP,$E:$E,$E66)),
100*(AP66-MINIFS(AP:AP,$E:$E,$E66))/(MAXIFS(AP:AP,$E:$E,$E66)-MINIFS(AP:AP,$E:$E,$E66))))</f>
        <v/>
      </c>
      <c r="DF66" s="232" t="str">
        <f t="array" ref="DF66">IF(AQ66="","",
IF(INDEX(Settings!$H:$H,MATCH(DF$1,Settings!$G:$G,0))=TRUE,
100-100*(AQ66-MINIFS(AQ:AQ,$E:$E,$E66))/(MAXIFS(AQ:AQ,$E:$E,$E66)-MINIFS(AQ:AQ,$E:$E,$E66)),
100*(AQ66-MINIFS(AQ:AQ,$E:$E,$E66))/(MAXIFS(AQ:AQ,$E:$E,$E66)-MINIFS(AQ:AQ,$E:$E,$E66))))</f>
        <v/>
      </c>
      <c r="DG66" s="232" t="str">
        <f t="array" ref="DG66">IF(AR66="","",
IF(INDEX(Settings!$H:$H,MATCH(DG$1,Settings!$G:$G,0))=TRUE,
100-100*(AR66-MINIFS(AR:AR,$E:$E,$E66))/(MAXIFS(AR:AR,$E:$E,$E66)-MINIFS(AR:AR,$E:$E,$E66)),
100*(AR66-MINIFS(AR:AR,$E:$E,$E66))/(MAXIFS(AR:AR,$E:$E,$E66)-MINIFS(AR:AR,$E:$E,$E66))))</f>
        <v/>
      </c>
      <c r="DH66" s="232" t="str">
        <f t="array" ref="DH66">IF(AS66="","",
IF(INDEX(Settings!$H:$H,MATCH(DH$1,Settings!$G:$G,0))=TRUE,
100-100*(AS66-MINIFS(AS:AS,$E:$E,$E66))/(MAXIFS(AS:AS,$E:$E,$E66)-MINIFS(AS:AS,$E:$E,$E66)),
100*(AS66-MINIFS(AS:AS,$E:$E,$E66))/(MAXIFS(AS:AS,$E:$E,$E66)-MINIFS(AS:AS,$E:$E,$E66))))</f>
        <v/>
      </c>
      <c r="DI66" s="232" t="str">
        <f t="array" ref="DI66">IF(AT66="","",
IF(INDEX(Settings!$H:$H,MATCH(DI$1,Settings!$G:$G,0))=TRUE,
100-100*(AT66-MINIFS(AT:AT,$E:$E,$E66))/(MAXIFS(AT:AT,$E:$E,$E66)-MINIFS(AT:AT,$E:$E,$E66)),
100*(AT66-MINIFS(AT:AT,$E:$E,$E66))/(MAXIFS(AT:AT,$E:$E,$E66)-MINIFS(AT:AT,$E:$E,$E66))))</f>
        <v/>
      </c>
      <c r="DJ66" s="232" t="str">
        <f t="array" ref="DJ66">IF(AU66="","",
IF(INDEX(Settings!$H:$H,MATCH(DJ$1,Settings!$G:$G,0))=TRUE,
100-100*(AU66-MINIFS(AU:AU,$E:$E,$E66))/(MAXIFS(AU:AU,$E:$E,$E66)-MINIFS(AU:AU,$E:$E,$E66)),
100*(AU66-MINIFS(AU:AU,$E:$E,$E66))/(MAXIFS(AU:AU,$E:$E,$E66)-MINIFS(AU:AU,$E:$E,$E66))))</f>
        <v/>
      </c>
      <c r="DK66" s="232" t="str">
        <f t="array" ref="DK66">IF(AV66="","",
IF(INDEX(Settings!$H:$H,MATCH(DK$1,Settings!$G:$G,0))=TRUE,
100-100*(AV66-MINIFS(AV:AV,$E:$E,$E66))/(MAXIFS(AV:AV,$E:$E,$E66)-MINIFS(AV:AV,$E:$E,$E66)),
100*(AV66-MINIFS(AV:AV,$E:$E,$E66))/(MAXIFS(AV:AV,$E:$E,$E66)-MINIFS(AV:AV,$E:$E,$E66))))</f>
        <v/>
      </c>
      <c r="DL66" s="232" t="str">
        <f t="array" ref="DL66">IF(AW66="","",
IF(INDEX(Settings!$H:$H,MATCH(DL$1,Settings!$G:$G,0))=TRUE,
100-100*(AW66-MINIFS(AW:AW,$E:$E,$E66))/(MAXIFS(AW:AW,$E:$E,$E66)-MINIFS(AW:AW,$E:$E,$E66)),
100*(AW66-MINIFS(AW:AW,$E:$E,$E66))/(MAXIFS(AW:AW,$E:$E,$E66)-MINIFS(AW:AW,$E:$E,$E66))))</f>
        <v/>
      </c>
      <c r="DM66" s="232" t="str">
        <f t="array" ref="DM66">IF(AX66="","",
IF(INDEX(Settings!$H:$H,MATCH(DM$1,Settings!$G:$G,0))=TRUE,
100-100*(AX66-MINIFS(AX:AX,$E:$E,$E66))/(MAXIFS(AX:AX,$E:$E,$E66)-MINIFS(AX:AX,$E:$E,$E66)),
100*(AX66-MINIFS(AX:AX,$E:$E,$E66))/(MAXIFS(AX:AX,$E:$E,$E66)-MINIFS(AX:AX,$E:$E,$E66))))</f>
        <v/>
      </c>
      <c r="DN66" s="232" t="str">
        <f t="array" ref="DN66">IF(AY66="","",
IF(INDEX(Settings!$H:$H,MATCH(DN$1,Settings!$G:$G,0))=TRUE,
100-100*(AY66-MINIFS(AY:AY,$E:$E,$E66))/(MAXIFS(AY:AY,$E:$E,$E66)-MINIFS(AY:AY,$E:$E,$E66)),
100*(AY66-MINIFS(AY:AY,$E:$E,$E66))/(MAXIFS(AY:AY,$E:$E,$E66)-MINIFS(AY:AY,$E:$E,$E66))))</f>
        <v/>
      </c>
      <c r="DO66" s="232" t="str">
        <f t="array" ref="DO66">IF(AZ66="","",
IF(INDEX(Settings!$H:$H,MATCH(DO$1,Settings!$G:$G,0))=TRUE,
100-100*(AZ66-MINIFS(AZ:AZ,$E:$E,$E66))/(MAXIFS(AZ:AZ,$E:$E,$E66)-MINIFS(AZ:AZ,$E:$E,$E66)),
100*(AZ66-MINIFS(AZ:AZ,$E:$E,$E66))/(MAXIFS(AZ:AZ,$E:$E,$E66)-MINIFS(AZ:AZ,$E:$E,$E66))))</f>
        <v/>
      </c>
      <c r="DP66" s="232" t="str">
        <f t="array" ref="DP66">IF(BA66="","",
IF(INDEX(Settings!$H:$H,MATCH(DP$1,Settings!$G:$G,0))=TRUE,
100-100*(BA66-MINIFS(BA:BA,$E:$E,$E66))/(MAXIFS(BA:BA,$E:$E,$E66)-MINIFS(BA:BA,$E:$E,$E66)),
100*(BA66-MINIFS(BA:BA,$E:$E,$E66))/(MAXIFS(BA:BA,$E:$E,$E66)-MINIFS(BA:BA,$E:$E,$E66))))</f>
        <v/>
      </c>
      <c r="DQ66" s="232" t="str">
        <f t="array" ref="DQ66">IF(BB66="","",
IF(INDEX(Settings!$H:$H,MATCH(DQ$1,Settings!$G:$G,0))=TRUE,
100-100*(BB66-MINIFS(BB:BB,$E:$E,$E66))/(MAXIFS(BB:BB,$E:$E,$E66)-MINIFS(BB:BB,$E:$E,$E66)),
100*(BB66-MINIFS(BB:BB,$E:$E,$E66))/(MAXIFS(BB:BB,$E:$E,$E66)-MINIFS(BB:BB,$E:$E,$E66))))</f>
        <v/>
      </c>
      <c r="DR66" s="232" t="str">
        <f t="array" ref="DR66">IF(BC66="","",
IF(INDEX(Settings!$H:$H,MATCH(DR$1,Settings!$G:$G,0))=TRUE,
100-100*(BC66-MINIFS(BC:BC,$E:$E,$E66))/(MAXIFS(BC:BC,$E:$E,$E66)-MINIFS(BC:BC,$E:$E,$E66)),
100*(BC66-MINIFS(BC:BC,$E:$E,$E66))/(MAXIFS(BC:BC,$E:$E,$E66)-MINIFS(BC:BC,$E:$E,$E66))))</f>
        <v/>
      </c>
      <c r="DS66" s="232" t="str">
        <f t="array" ref="DS66">IF(BD66="","",
IF(INDEX(Settings!$H:$H,MATCH(DS$1,Settings!$G:$G,0))=TRUE,
100-100*(BD66-MINIFS(BD:BD,$E:$E,$E66))/(MAXIFS(BD:BD,$E:$E,$E66)-MINIFS(BD:BD,$E:$E,$E66)),
100*(BD66-MINIFS(BD:BD,$E:$E,$E66))/(MAXIFS(BD:BD,$E:$E,$E66)-MINIFS(BD:BD,$E:$E,$E66))))</f>
        <v/>
      </c>
      <c r="DT66" s="232" t="str">
        <f t="array" ref="DT66">IF(BE66="","",
IF(INDEX(Settings!$H:$H,MATCH(DT$1,Settings!$G:$G,0))=TRUE,
100-100*(BE66-MINIFS(BE:BE,$E:$E,$E66))/(MAXIFS(BE:BE,$E:$E,$E66)-MINIFS(BE:BE,$E:$E,$E66)),
100*(BE66-MINIFS(BE:BE,$E:$E,$E66))/(MAXIFS(BE:BE,$E:$E,$E66)-MINIFS(BE:BE,$E:$E,$E66))))</f>
        <v/>
      </c>
      <c r="DU66" s="232" t="str">
        <f t="array" ref="DU66">IF(BF66="","",
IF(INDEX(Settings!$H:$H,MATCH(DU$1,Settings!$G:$G,0))=TRUE,
100-100*(BF66-MINIFS(BF:BF,$E:$E,$E66))/(MAXIFS(BF:BF,$E:$E,$E66)-MINIFS(BF:BF,$E:$E,$E66)),
100*(BF66-MINIFS(BF:BF,$E:$E,$E66))/(MAXIFS(BF:BF,$E:$E,$E66)-MINIFS(BF:BF,$E:$E,$E66))))</f>
        <v/>
      </c>
      <c r="DV66" s="232" t="str">
        <f t="array" ref="DV66">IF(BG66="","",
IF(INDEX(Settings!$H:$H,MATCH(DV$1,Settings!$G:$G,0))=TRUE,
100-100*(BG66-MINIFS(BG:BG,$E:$E,$E66))/(MAXIFS(BG:BG,$E:$E,$E66)-MINIFS(BG:BG,$E:$E,$E66)),
100*(BG66-MINIFS(BG:BG,$E:$E,$E66))/(MAXIFS(BG:BG,$E:$E,$E66)-MINIFS(BG:BG,$E:$E,$E66))))</f>
        <v/>
      </c>
      <c r="DW66" s="232" t="str">
        <f t="array" ref="DW66">IF(BH66="","",
IF(INDEX(Settings!$H:$H,MATCH(DW$1,Settings!$G:$G,0))=TRUE,
100-100*(BH66-MINIFS(BH:BH,$E:$E,$E66))/(MAXIFS(BH:BH,$E:$E,$E66)-MINIFS(BH:BH,$E:$E,$E66)),
100*(BH66-MINIFS(BH:BH,$E:$E,$E66))/(MAXIFS(BH:BH,$E:$E,$E66)-MINIFS(BH:BH,$E:$E,$E66))))</f>
        <v/>
      </c>
      <c r="DX66" s="232" t="str">
        <f t="array" ref="DX66">IF(BI66="","",
IF(INDEX(Settings!$H:$H,MATCH(DX$1,Settings!$G:$G,0))=TRUE,
100-100*(BI66-MINIFS(BI:BI,$E:$E,$E66))/(MAXIFS(BI:BI,$E:$E,$E66)-MINIFS(BI:BI,$E:$E,$E66)),
100*(BI66-MINIFS(BI:BI,$E:$E,$E66))/(MAXIFS(BI:BI,$E:$E,$E66)-MINIFS(BI:BI,$E:$E,$E66))))</f>
        <v/>
      </c>
      <c r="DY66" s="232" t="str">
        <f t="array" ref="DY66">IF(BJ66="","",
IF(INDEX(Settings!$H:$H,MATCH(DY$1,Settings!$G:$G,0))=TRUE,
100-100*(BJ66-MINIFS(BJ:BJ,$E:$E,$E66))/(MAXIFS(BJ:BJ,$E:$E,$E66)-MINIFS(BJ:BJ,$E:$E,$E66)),
100*(BJ66-MINIFS(BJ:BJ,$E:$E,$E66))/(MAXIFS(BJ:BJ,$E:$E,$E66)-MINIFS(BJ:BJ,$E:$E,$E66))))</f>
        <v/>
      </c>
      <c r="DZ66" s="234"/>
      <c r="EA66" s="234"/>
      <c r="EB66" s="234" t="str">
        <f t="shared" si="8"/>
        <v/>
      </c>
      <c r="EC66" s="234" t="str">
        <f t="shared" si="9"/>
        <v/>
      </c>
      <c r="ED66" s="234" t="str">
        <f t="shared" si="10"/>
        <v/>
      </c>
      <c r="EE66" s="234" t="str">
        <f t="shared" si="11"/>
        <v/>
      </c>
      <c r="EF66" s="234" t="str">
        <f t="shared" si="12"/>
        <v/>
      </c>
      <c r="EG66" s="234" t="str">
        <f t="shared" si="13"/>
        <v/>
      </c>
      <c r="EH66" s="234"/>
      <c r="EI66" s="234"/>
      <c r="EJ66" s="234"/>
      <c r="EK66" s="234"/>
      <c r="EL66" s="234"/>
      <c r="EM66" s="234"/>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3" t="str">
        <f t="shared" si="14"/>
        <v/>
      </c>
      <c r="N67" s="49"/>
      <c r="O67" s="49"/>
      <c r="P67" s="49"/>
      <c r="Q67" s="49"/>
      <c r="R67" s="49"/>
      <c r="S67" s="222" t="str">
        <f>IFERROR(VLOOKUP(AF67, 'YOYO IR Scores'!A:C, 3, FALSE), "")
</f>
        <v/>
      </c>
      <c r="T67" s="49"/>
      <c r="U67" s="49"/>
      <c r="V67" s="49"/>
      <c r="W67" s="49"/>
      <c r="X67" s="224" t="str">
        <f t="shared" si="4"/>
        <v/>
      </c>
      <c r="Y67" s="225" t="str">
        <f t="shared" si="5"/>
        <v/>
      </c>
      <c r="Z67" s="225" t="str">
        <f t="shared" si="6"/>
        <v/>
      </c>
      <c r="AA67" s="224" t="str">
        <f t="shared" si="7"/>
        <v/>
      </c>
      <c r="AB67" s="223"/>
      <c r="AC67" s="223"/>
      <c r="AD67" s="223"/>
      <c r="AE67" s="223" t="str">
        <f>IFERROR(VLOOKUP(AF67, 'YOYO IR Scores'!A:C, 2, FALSE), "")</f>
        <v/>
      </c>
      <c r="AF67" s="223"/>
      <c r="AG67" s="223"/>
      <c r="AH67" s="223"/>
      <c r="AI67" s="223"/>
      <c r="AJ67" s="223"/>
      <c r="AK67" s="223"/>
      <c r="AL67" s="223"/>
      <c r="AM67" s="223"/>
      <c r="AN67" s="223"/>
      <c r="AO67" s="223"/>
      <c r="AP67" s="223"/>
      <c r="AQ67" s="223"/>
      <c r="AR67" s="223"/>
      <c r="AS67" s="223"/>
      <c r="AT67" s="223"/>
      <c r="AU67" s="223"/>
      <c r="AV67" s="223"/>
      <c r="AW67" s="223"/>
      <c r="AX67" s="223"/>
      <c r="AY67" s="223"/>
      <c r="AZ67" s="223"/>
      <c r="BA67" s="223"/>
      <c r="BB67" s="223"/>
      <c r="BC67" s="223"/>
      <c r="BD67" s="223"/>
      <c r="BE67" s="223"/>
      <c r="BF67" s="223"/>
      <c r="BG67" s="223"/>
      <c r="BH67" s="223"/>
      <c r="BI67" s="223"/>
      <c r="BJ67" s="223"/>
      <c r="BK67" s="223" t="str">
        <f t="array" ref="BK67">IF(J67="","",
IF(INDEX(Settings!$H:$H,MATCH(BY$1,Settings!$G:$G,0))=TRUE,
100-100*(J67-MIN(J:J))/(MAX(J:J)-MIN(J:J)),
100*(J67-MIN(J:J))/(MAX(J:J)-MIN(J:J))))</f>
        <v/>
      </c>
      <c r="BL67" s="223" t="str">
        <f t="array" ref="BL67">IF(J67="","",
IF(INDEX(Settings!$H:$H,MATCH(BY$1,Settings!$G:$G,0))=TRUE,
100-100*(J67-MINIFS(J:J,$E:$E,$E67))/(MAXIFS(J:J,$E:$E,$E67)-MINIFS(J:J,$E:$E,$E67)),
100*(J67-MINIFS(J:J,$E:$E,$E67))/(MAXIFS(J:J,$E:$E,$E67)-MINIFS(J:J,$E:$E,$E67))))</f>
        <v/>
      </c>
      <c r="BM67" s="223"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4" t="str">
        <f t="array" ref="BQ67">IF(J67="","",
IF(INDEX(Settings!$H:$H,MATCH(BY$1,Settings!$G:$G,0))=TRUE,
-1*(J67-AVERAGE(J:J))/STDEV(J:J),
(J67-AVERAGE(J:J))/STDEV(J:J)))</f>
        <v/>
      </c>
      <c r="BR67" s="224" t="str">
        <f>IFERROR(__xludf.DUMMYFUNCTION("IF(J67="""","""",
IF(INDEX(Settings!$H:$H,MATCH(BY$1,Settings!$G:$G,0))=TRUE,
-1*(J67-AVERAGEIFS(J:J,$E:$E,$E67))/STDEV(FILTER(J:J,$E:$E=$E67)),
(J67-AVERAGEIFS(J:J,$E:$E,$E67))/STDEV(FILTER(J:J,$E:$E=$E67))))"),"")</f>
        <v/>
      </c>
      <c r="BS67" s="224"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3" t="str">
        <f t="array" ref="BY67">IF(J67="","",
IF(INDEX(Settings!$H:$H,MATCH(BY$1,Settings!$G:$G,0))=TRUE,
100-100*(J67-MINIFS(J:J,$E:$E,$E67))/(MAXIFS(J:J,$E:$E,$E67)-MINIFS(J:J,$E:$E,$E67)),
100*(J67-MINIFS(J:J,$E:$E,$E67))/(MAXIFS(J:J,$E:$E,$E67)-MINIFS(J:J,$E:$E,$E67))))</f>
        <v/>
      </c>
      <c r="BZ67" s="223" t="str">
        <f t="array" ref="BZ67">IF(K67="","",
IF(INDEX(Settings!$H:$H,MATCH(BZ$1,Settings!$G:$G,0))=TRUE,
100-100*(K67-MINIFS(K:K,$E:$E,$E67))/(MAXIFS(K:K,$E:$E,$E67)-MINIFS(K:K,$E:$E,$E67)),
100*(K67-MINIFS(K:K,$E:$E,$E67))/(MAXIFS(K:K,$E:$E,$E67)-MINIFS(K:K,$E:$E,$E67))))</f>
        <v/>
      </c>
      <c r="CA67" s="223" t="str">
        <f t="array" ref="CA67">IF(L67="","",
IF(INDEX(Settings!$H:$H,MATCH(CA$1,Settings!$G:$G,0))=TRUE,
100-100*(L67-MINIFS(L:L,$E:$E,$E67))/(MAXIFS(L:L,$E:$E,$E67)-MINIFS(L:L,$E:$E,$E67)),
100*(L67-MINIFS(L:L,$E:$E,$E67))/(MAXIFS(L:L,$E:$E,$E67)-MINIFS(L:L,$E:$E,$E67))))</f>
        <v/>
      </c>
      <c r="CB67" s="223" t="str">
        <f t="array" ref="CB67">IF(M67="","",
IF(INDEX(Settings!$H:$H,MATCH(CB$1,Settings!$G:$G,0))=TRUE,
100-100*(M67-MINIFS(M:M,$E:$E,$E67))/(MAXIFS(M:M,$E:$E,$E67)-MINIFS(M:M,$E:$E,$E67)),
100*(M67-MINIFS(M:M,$E:$E,$E67))/(MAXIFS(M:M,$E:$E,$E67)-MINIFS(M:M,$E:$E,$E67))))</f>
        <v/>
      </c>
      <c r="CC67" s="223" t="str">
        <f t="array" ref="CC67">IF(N67="","",
IF(INDEX(Settings!$H:$H,MATCH(CC$1,Settings!$G:$G,0))=TRUE,
100-100*(N67-MINIFS(N:N,$E:$E,$E67))/(MAXIFS(N:N,$E:$E,$E67)-MINIFS(N:N,$E:$E,$E67)),
100*(N67-MINIFS(N:N,$E:$E,$E67))/(MAXIFS(N:N,$E:$E,$E67)-MINIFS(N:N,$E:$E,$E67))))</f>
        <v/>
      </c>
      <c r="CD67" s="223" t="str">
        <f t="array" ref="CD67">IF(O67="","",
IF(INDEX(Settings!$H:$H,MATCH(CD$1,Settings!$G:$G,0))=TRUE,
100-100*(O67-MINIFS(O:O,$E:$E,$E67))/(MAXIFS(O:O,$E:$E,$E67)-MINIFS(O:O,$E:$E,$E67)),
100*(O67-MINIFS(O:O,$E:$E,$E67))/(MAXIFS(O:O,$E:$E,$E67)-MINIFS(O:O,$E:$E,$E67))))</f>
        <v/>
      </c>
      <c r="CE67" s="223" t="str">
        <f t="array" ref="CE67">IF(P67="","",
IF(INDEX(Settings!$H:$H,MATCH(CE$1,Settings!$G:$G,0))=TRUE,
100-100*(P67-MINIFS(P:P,$E:$E,$E67))/(MAXIFS(P:P,$E:$E,$E67)-MINIFS(P:P,$E:$E,$E67)),
100*(P67-MINIFS(P:P,$E:$E,$E67))/(MAXIFS(P:P,$E:$E,$E67)-MINIFS(P:P,$E:$E,$E67))))</f>
        <v/>
      </c>
      <c r="CF67" s="223" t="str">
        <f t="array" ref="CF67">IF(Q67="","",
IF(INDEX(Settings!$H:$H,MATCH(CF$1,Settings!$G:$G,0))=TRUE,
100-100*(Q67-MINIFS(Q:Q,$E:$E,$E67))/(MAXIFS(Q:Q,$E:$E,$E67)-MINIFS(Q:Q,$E:$E,$E67)),
100*(Q67-MINIFS(Q:Q,$E:$E,$E67))/(MAXIFS(Q:Q,$E:$E,$E67)-MINIFS(Q:Q,$E:$E,$E67))))</f>
        <v/>
      </c>
      <c r="CG67" s="223" t="str">
        <f t="array" ref="CG67">IF(R67="","",
IF(INDEX(Settings!$H:$H,MATCH(CG$1,Settings!$G:$G,0))=TRUE,
100-100*(R67-MINIFS(R:R,$E:$E,$E67))/(MAXIFS(R:R,$E:$E,$E67)-MINIFS(R:R,$E:$E,$E67)),
100*(R67-MINIFS(R:R,$E:$E,$E67))/(MAXIFS(R:R,$E:$E,$E67)-MINIFS(R:R,$E:$E,$E67))))</f>
        <v/>
      </c>
      <c r="CH67" s="223" t="str">
        <f t="array" ref="CH67">IF(S67="","",
IF(INDEX(Settings!$H:$H,MATCH(CH$1,Settings!$G:$G,0))=TRUE,
100-100*(S67-MINIFS(S:S,$E:$E,$E67))/(MAXIFS(S:S,$E:$E,$E67)-MINIFS(S:S,$E:$E,$E67)),
100*(S67-MINIFS(S:S,$E:$E,$E67))/(MAXIFS(S:S,$E:$E,$E67)-MINIFS(S:S,$E:$E,$E67))))</f>
        <v/>
      </c>
      <c r="CI67" s="223" t="str">
        <f t="array" ref="CI67">IF(T67="","",
IF(INDEX(Settings!$H:$H,MATCH(CI$1,Settings!$G:$G,0))=TRUE,
100-100*(T67-MINIFS(T:T,$E:$E,$E67))/(MAXIFS(T:T,$E:$E,$E67)-MINIFS(T:T,$E:$E,$E67)),
100*(T67-MINIFS(T:T,$E:$E,$E67))/(MAXIFS(T:T,$E:$E,$E67)-MINIFS(T:T,$E:$E,$E67))))</f>
        <v/>
      </c>
      <c r="CJ67" s="223" t="str">
        <f t="array" ref="CJ67">IF(U67="","",
IF(INDEX(Settings!$H:$H,MATCH(CJ$1,Settings!$G:$G,0))=TRUE,
100-100*(U67-MINIFS(U:U,$E:$E,$E67))/(MAXIFS(U:U,$E:$E,$E67)-MINIFS(U:U,$E:$E,$E67)),
100*(U67-MINIFS(U:U,$E:$E,$E67))/(MAXIFS(U:U,$E:$E,$E67)-MINIFS(U:U,$E:$E,$E67))))</f>
        <v/>
      </c>
      <c r="CK67" s="223" t="str">
        <f t="array" ref="CK67">IF(V67="","",
IF(INDEX(Settings!$H:$H,MATCH(CK$1,Settings!$G:$G,0))=TRUE,
100-100*(V67-MINIFS(V:V,$E:$E,$E67))/(MAXIFS(V:V,$E:$E,$E67)-MINIFS(V:V,$E:$E,$E67)),
100*(V67-MINIFS(V:V,$E:$E,$E67))/(MAXIFS(V:V,$E:$E,$E67)-MINIFS(V:V,$E:$E,$E67))))</f>
        <v/>
      </c>
      <c r="CL67" s="223" t="str">
        <f t="array" ref="CL67">IF(W67="","",
IF(INDEX(Settings!$H:$H,MATCH(CL$1,Settings!$G:$G,0))=TRUE,
100-100*(W67-MINIFS(W:W,$E:$E,$E67))/(MAXIFS(W:W,$E:$E,$E67)-MINIFS(W:W,$E:$E,$E67)),
100*(W67-MINIFS(W:W,$E:$E,$E67))/(MAXIFS(W:W,$E:$E,$E67)-MINIFS(W:W,$E:$E,$E67))))</f>
        <v/>
      </c>
      <c r="CM67" s="223" t="str">
        <f t="array" ref="CM67">IF(X67="","",
IF(INDEX(Settings!$H:$H,MATCH(CM$1,Settings!$G:$G,0))=TRUE,
100-100*(X67-MINIFS(X:X,$E:$E,$E67))/(MAXIFS(X:X,$E:$E,$E67)-MINIFS(X:X,$E:$E,$E67)),
100*(X67-MINIFS(X:X,$E:$E,$E67))/(MAXIFS(X:X,$E:$E,$E67)-MINIFS(X:X,$E:$E,$E67))))</f>
        <v/>
      </c>
      <c r="CN67" s="223" t="str">
        <f t="array" ref="CN67">IF(Y67="","",
IF(INDEX(Settings!$H:$H,MATCH(CN$1,Settings!$G:$G,0))=TRUE,
100-100*(Y67-MINIFS(Y:Y,$E:$E,$E67))/(MAXIFS(Y:Y,$E:$E,$E67)-MINIFS(Y:Y,$E:$E,$E67)),
100*(Y67-MINIFS(Y:Y,$E:$E,$E67))/(MAXIFS(Y:Y,$E:$E,$E67)-MINIFS(Y:Y,$E:$E,$E67))))</f>
        <v/>
      </c>
      <c r="CO67" s="223" t="str">
        <f t="array" ref="CO67">IF(Z67="","",
IF(INDEX(Settings!$H:$H,MATCH(CO$1,Settings!$G:$G,0))=TRUE,
100-100*(Z67-MINIFS(Z:Z,$E:$E,$E67))/(MAXIFS(Z:Z,$E:$E,$E67)-MINIFS(Z:Z,$E:$E,$E67)),
100*(Z67-MINIFS(Z:Z,$E:$E,$E67))/(MAXIFS(Z:Z,$E:$E,$E67)-MINIFS(Z:Z,$E:$E,$E67))))</f>
        <v/>
      </c>
      <c r="CP67" s="223" t="str">
        <f t="array" ref="CP67">IF(AA67="","",
IF(INDEX(Settings!$H:$H,MATCH(CP$1,Settings!$G:$G,0))=TRUE,
100-100*(AA67-MINIFS(AA:AA,$E:$E,$E67))/(MAXIFS(AA:AA,$E:$E,$E67)-MINIFS(AA:AA,$E:$E,$E67)),
100*(AA67-MINIFS(AA:AA,$E:$E,$E67))/(MAXIFS(AA:AA,$E:$E,$E67)-MINIFS(AA:AA,$E:$E,$E67))))</f>
        <v/>
      </c>
      <c r="CQ67" s="223" t="str">
        <f t="array" ref="CQ67">IF(AB67="","",
IF(INDEX(Settings!$H:$H,MATCH(CQ$1,Settings!$G:$G,0))=TRUE,
100-100*(AB67-MINIFS(AB:AB,$E:$E,$E67))/(MAXIFS(AB:AB,$E:$E,$E67)-MINIFS(AB:AB,$E:$E,$E67)),
100*(AB67-MINIFS(AB:AB,$E:$E,$E67))/(MAXIFS(AB:AB,$E:$E,$E67)-MINIFS(AB:AB,$E:$E,$E67))))</f>
        <v/>
      </c>
      <c r="CR67" s="223" t="str">
        <f t="array" ref="CR67">IF(AC67="","",
IF(INDEX(Settings!$H:$H,MATCH(CR$1,Settings!$G:$G,0))=TRUE,
100-100*(AC67-MINIFS(AC:AC,$E:$E,$E67))/(MAXIFS(AC:AC,$E:$E,$E67)-MINIFS(AC:AC,$E:$E,$E67)),
100*(AC67-MINIFS(AC:AC,$E:$E,$E67))/(MAXIFS(AC:AC,$E:$E,$E67)-MINIFS(AC:AC,$E:$E,$E67))))</f>
        <v/>
      </c>
      <c r="CS67" s="223" t="str">
        <f t="array" ref="CS67">IF(AD67="","",
IF(INDEX(Settings!$H:$H,MATCH(CS$1,Settings!$G:$G,0))=TRUE,
100-100*(AD67-MINIFS(AD:AD,$E:$E,$E67))/(MAXIFS(AD:AD,$E:$E,$E67)-MINIFS(AD:AD,$E:$E,$E67)),
100*(AD67-MINIFS(AD:AD,$E:$E,$E67))/(MAXIFS(AD:AD,$E:$E,$E67)-MINIFS(AD:AD,$E:$E,$E67))))</f>
        <v/>
      </c>
      <c r="CT67" s="223" t="str">
        <f t="array" ref="CT67">IF(AE67="","",
IF(INDEX(Settings!$H:$H,MATCH(CT$1,Settings!$G:$G,0))=TRUE,
100-100*(AE67-MINIFS(AE:AE,$E:$E,$E67))/(MAXIFS(AE:AE,$E:$E,$E67)-MINIFS(AE:AE,$E:$E,$E67)),
100*(AE67-MINIFS(AE:AE,$E:$E,$E67))/(MAXIFS(AE:AE,$E:$E,$E67)-MINIFS(AE:AE,$E:$E,$E67))))</f>
        <v/>
      </c>
      <c r="CU67" s="223" t="str">
        <f t="array" ref="CU67">IF(AF67="","",
IF(INDEX(Settings!$H:$H,MATCH(CU$1,Settings!$G:$G,0))=TRUE,
100-100*(AF67-MINIFS(AF:AF,$E:$E,$E67))/(MAXIFS(AF:AF,$E:$E,$E67)-MINIFS(AF:AF,$E:$E,$E67)),
100*(AF67-MINIFS(AF:AF,$E:$E,$E67))/(MAXIFS(AF:AF,$E:$E,$E67)-MINIFS(AF:AF,$E:$E,$E67))))</f>
        <v/>
      </c>
      <c r="CV67" s="223" t="str">
        <f t="array" ref="CV67">IF(AG67="","",
IF(INDEX(Settings!$H:$H,MATCH(CV$1,Settings!$G:$G,0))=TRUE,
100-100*(AG67-MINIFS(AG:AG,$E:$E,$E67))/(MAXIFS(AG:AG,$E:$E,$E67)-MINIFS(AG:AG,$E:$E,$E67)),
100*(AG67-MINIFS(AG:AG,$E:$E,$E67))/(MAXIFS(AG:AG,$E:$E,$E67)-MINIFS(AG:AG,$E:$E,$E67))))</f>
        <v/>
      </c>
      <c r="CW67" s="223" t="str">
        <f t="array" ref="CW67">IF(AH67="","",
IF(INDEX(Settings!$H:$H,MATCH(CW$1,Settings!$G:$G,0))=TRUE,
100-100*(AH67-MINIFS(AH:AH,$E:$E,$E67))/(MAXIFS(AH:AH,$E:$E,$E67)-MINIFS(AH:AH,$E:$E,$E67)),
100*(AH67-MINIFS(AH:AH,$E:$E,$E67))/(MAXIFS(AH:AH,$E:$E,$E67)-MINIFS(AH:AH,$E:$E,$E67))))</f>
        <v/>
      </c>
      <c r="CX67" s="223" t="str">
        <f t="array" ref="CX67">IF(AI67="","",
IF(INDEX(Settings!$H:$H,MATCH(CX$1,Settings!$G:$G,0))=TRUE,
100-100*(AI67-MINIFS(AI:AI,$E:$E,$E67))/(MAXIFS(AI:AI,$E:$E,$E67)-MINIFS(AI:AI,$E:$E,$E67)),
100*(AI67-MINIFS(AI:AI,$E:$E,$E67))/(MAXIFS(AI:AI,$E:$E,$E67)-MINIFS(AI:AI,$E:$E,$E67))))</f>
        <v/>
      </c>
      <c r="CY67" s="223" t="str">
        <f t="array" ref="CY67">IF(AJ67="","",
IF(INDEX(Settings!$H:$H,MATCH(CY$1,Settings!$G:$G,0))=TRUE,
100-100*(AJ67-MINIFS(AJ:AJ,$E:$E,$E67))/(MAXIFS(AJ:AJ,$E:$E,$E67)-MINIFS(AJ:AJ,$E:$E,$E67)),
100*(AJ67-MINIFS(AJ:AJ,$E:$E,$E67))/(MAXIFS(AJ:AJ,$E:$E,$E67)-MINIFS(AJ:AJ,$E:$E,$E67))))</f>
        <v/>
      </c>
      <c r="CZ67" s="223" t="str">
        <f t="array" ref="CZ67">IF(AK67="","",
IF(INDEX(Settings!$H:$H,MATCH(CZ$1,Settings!$G:$G,0))=TRUE,
100-100*(AK67-MINIFS(AK:AK,$E:$E,$E67))/(MAXIFS(AK:AK,$E:$E,$E67)-MINIFS(AK:AK,$E:$E,$E67)),
100*(AK67-MINIFS(AK:AK,$E:$E,$E67))/(MAXIFS(AK:AK,$E:$E,$E67)-MINIFS(AK:AK,$E:$E,$E67))))</f>
        <v/>
      </c>
      <c r="DA67" s="223" t="str">
        <f t="array" ref="DA67">IF(AL67="","",
IF(INDEX(Settings!$H:$H,MATCH(DA$1,Settings!$G:$G,0))=TRUE,
100-100*(AL67-MINIFS(AL:AL,$E:$E,$E67))/(MAXIFS(AL:AL,$E:$E,$E67)-MINIFS(AL:AL,$E:$E,$E67)),
100*(AL67-MINIFS(AL:AL,$E:$E,$E67))/(MAXIFS(AL:AL,$E:$E,$E67)-MINIFS(AL:AL,$E:$E,$E67))))</f>
        <v/>
      </c>
      <c r="DB67" s="223" t="str">
        <f t="array" ref="DB67">IF(AM67="","",
IF(INDEX(Settings!$H:$H,MATCH(DB$1,Settings!$G:$G,0))=TRUE,
100-100*(AM67-MINIFS(AM:AM,$E:$E,$E67))/(MAXIFS(AM:AM,$E:$E,$E67)-MINIFS(AM:AM,$E:$E,$E67)),
100*(AM67-MINIFS(AM:AM,$E:$E,$E67))/(MAXIFS(AM:AM,$E:$E,$E67)-MINIFS(AM:AM,$E:$E,$E67))))</f>
        <v/>
      </c>
      <c r="DC67" s="223" t="str">
        <f t="array" ref="DC67">IF(AN67="","",
IF(INDEX(Settings!$H:$H,MATCH(DC$1,Settings!$G:$G,0))=TRUE,
100-100*(AN67-MINIFS(AN:AN,$E:$E,$E67))/(MAXIFS(AN:AN,$E:$E,$E67)-MINIFS(AN:AN,$E:$E,$E67)),
100*(AN67-MINIFS(AN:AN,$E:$E,$E67))/(MAXIFS(AN:AN,$E:$E,$E67)-MINIFS(AN:AN,$E:$E,$E67))))</f>
        <v/>
      </c>
      <c r="DD67" s="223" t="str">
        <f t="array" ref="DD67">IF(AO67="","",
IF(INDEX(Settings!$H:$H,MATCH(DD$1,Settings!$G:$G,0))=TRUE,
100-100*(AO67-MINIFS(AO:AO,$E:$E,$E67))/(MAXIFS(AO:AO,$E:$E,$E67)-MINIFS(AO:AO,$E:$E,$E67)),
100*(AO67-MINIFS(AO:AO,$E:$E,$E67))/(MAXIFS(AO:AO,$E:$E,$E67)-MINIFS(AO:AO,$E:$E,$E67))))</f>
        <v/>
      </c>
      <c r="DE67" s="223" t="str">
        <f t="array" ref="DE67">IF(AP67="","",
IF(INDEX(Settings!$H:$H,MATCH(DE$1,Settings!$G:$G,0))=TRUE,
100-100*(AP67-MINIFS(AP:AP,$E:$E,$E67))/(MAXIFS(AP:AP,$E:$E,$E67)-MINIFS(AP:AP,$E:$E,$E67)),
100*(AP67-MINIFS(AP:AP,$E:$E,$E67))/(MAXIFS(AP:AP,$E:$E,$E67)-MINIFS(AP:AP,$E:$E,$E67))))</f>
        <v/>
      </c>
      <c r="DF67" s="223" t="str">
        <f t="array" ref="DF67">IF(AQ67="","",
IF(INDEX(Settings!$H:$H,MATCH(DF$1,Settings!$G:$G,0))=TRUE,
100-100*(AQ67-MINIFS(AQ:AQ,$E:$E,$E67))/(MAXIFS(AQ:AQ,$E:$E,$E67)-MINIFS(AQ:AQ,$E:$E,$E67)),
100*(AQ67-MINIFS(AQ:AQ,$E:$E,$E67))/(MAXIFS(AQ:AQ,$E:$E,$E67)-MINIFS(AQ:AQ,$E:$E,$E67))))</f>
        <v/>
      </c>
      <c r="DG67" s="223" t="str">
        <f t="array" ref="DG67">IF(AR67="","",
IF(INDEX(Settings!$H:$H,MATCH(DG$1,Settings!$G:$G,0))=TRUE,
100-100*(AR67-MINIFS(AR:AR,$E:$E,$E67))/(MAXIFS(AR:AR,$E:$E,$E67)-MINIFS(AR:AR,$E:$E,$E67)),
100*(AR67-MINIFS(AR:AR,$E:$E,$E67))/(MAXIFS(AR:AR,$E:$E,$E67)-MINIFS(AR:AR,$E:$E,$E67))))</f>
        <v/>
      </c>
      <c r="DH67" s="223" t="str">
        <f t="array" ref="DH67">IF(AS67="","",
IF(INDEX(Settings!$H:$H,MATCH(DH$1,Settings!$G:$G,0))=TRUE,
100-100*(AS67-MINIFS(AS:AS,$E:$E,$E67))/(MAXIFS(AS:AS,$E:$E,$E67)-MINIFS(AS:AS,$E:$E,$E67)),
100*(AS67-MINIFS(AS:AS,$E:$E,$E67))/(MAXIFS(AS:AS,$E:$E,$E67)-MINIFS(AS:AS,$E:$E,$E67))))</f>
        <v/>
      </c>
      <c r="DI67" s="223" t="str">
        <f t="array" ref="DI67">IF(AT67="","",
IF(INDEX(Settings!$H:$H,MATCH(DI$1,Settings!$G:$G,0))=TRUE,
100-100*(AT67-MINIFS(AT:AT,$E:$E,$E67))/(MAXIFS(AT:AT,$E:$E,$E67)-MINIFS(AT:AT,$E:$E,$E67)),
100*(AT67-MINIFS(AT:AT,$E:$E,$E67))/(MAXIFS(AT:AT,$E:$E,$E67)-MINIFS(AT:AT,$E:$E,$E67))))</f>
        <v/>
      </c>
      <c r="DJ67" s="223" t="str">
        <f t="array" ref="DJ67">IF(AU67="","",
IF(INDEX(Settings!$H:$H,MATCH(DJ$1,Settings!$G:$G,0))=TRUE,
100-100*(AU67-MINIFS(AU:AU,$E:$E,$E67))/(MAXIFS(AU:AU,$E:$E,$E67)-MINIFS(AU:AU,$E:$E,$E67)),
100*(AU67-MINIFS(AU:AU,$E:$E,$E67))/(MAXIFS(AU:AU,$E:$E,$E67)-MINIFS(AU:AU,$E:$E,$E67))))</f>
        <v/>
      </c>
      <c r="DK67" s="223" t="str">
        <f t="array" ref="DK67">IF(AV67="","",
IF(INDEX(Settings!$H:$H,MATCH(DK$1,Settings!$G:$G,0))=TRUE,
100-100*(AV67-MINIFS(AV:AV,$E:$E,$E67))/(MAXIFS(AV:AV,$E:$E,$E67)-MINIFS(AV:AV,$E:$E,$E67)),
100*(AV67-MINIFS(AV:AV,$E:$E,$E67))/(MAXIFS(AV:AV,$E:$E,$E67)-MINIFS(AV:AV,$E:$E,$E67))))</f>
        <v/>
      </c>
      <c r="DL67" s="223" t="str">
        <f t="array" ref="DL67">IF(AW67="","",
IF(INDEX(Settings!$H:$H,MATCH(DL$1,Settings!$G:$G,0))=TRUE,
100-100*(AW67-MINIFS(AW:AW,$E:$E,$E67))/(MAXIFS(AW:AW,$E:$E,$E67)-MINIFS(AW:AW,$E:$E,$E67)),
100*(AW67-MINIFS(AW:AW,$E:$E,$E67))/(MAXIFS(AW:AW,$E:$E,$E67)-MINIFS(AW:AW,$E:$E,$E67))))</f>
        <v/>
      </c>
      <c r="DM67" s="223" t="str">
        <f t="array" ref="DM67">IF(AX67="","",
IF(INDEX(Settings!$H:$H,MATCH(DM$1,Settings!$G:$G,0))=TRUE,
100-100*(AX67-MINIFS(AX:AX,$E:$E,$E67))/(MAXIFS(AX:AX,$E:$E,$E67)-MINIFS(AX:AX,$E:$E,$E67)),
100*(AX67-MINIFS(AX:AX,$E:$E,$E67))/(MAXIFS(AX:AX,$E:$E,$E67)-MINIFS(AX:AX,$E:$E,$E67))))</f>
        <v/>
      </c>
      <c r="DN67" s="223" t="str">
        <f t="array" ref="DN67">IF(AY67="","",
IF(INDEX(Settings!$H:$H,MATCH(DN$1,Settings!$G:$G,0))=TRUE,
100-100*(AY67-MINIFS(AY:AY,$E:$E,$E67))/(MAXIFS(AY:AY,$E:$E,$E67)-MINIFS(AY:AY,$E:$E,$E67)),
100*(AY67-MINIFS(AY:AY,$E:$E,$E67))/(MAXIFS(AY:AY,$E:$E,$E67)-MINIFS(AY:AY,$E:$E,$E67))))</f>
        <v/>
      </c>
      <c r="DO67" s="223" t="str">
        <f t="array" ref="DO67">IF(AZ67="","",
IF(INDEX(Settings!$H:$H,MATCH(DO$1,Settings!$G:$G,0))=TRUE,
100-100*(AZ67-MINIFS(AZ:AZ,$E:$E,$E67))/(MAXIFS(AZ:AZ,$E:$E,$E67)-MINIFS(AZ:AZ,$E:$E,$E67)),
100*(AZ67-MINIFS(AZ:AZ,$E:$E,$E67))/(MAXIFS(AZ:AZ,$E:$E,$E67)-MINIFS(AZ:AZ,$E:$E,$E67))))</f>
        <v/>
      </c>
      <c r="DP67" s="223" t="str">
        <f t="array" ref="DP67">IF(BA67="","",
IF(INDEX(Settings!$H:$H,MATCH(DP$1,Settings!$G:$G,0))=TRUE,
100-100*(BA67-MINIFS(BA:BA,$E:$E,$E67))/(MAXIFS(BA:BA,$E:$E,$E67)-MINIFS(BA:BA,$E:$E,$E67)),
100*(BA67-MINIFS(BA:BA,$E:$E,$E67))/(MAXIFS(BA:BA,$E:$E,$E67)-MINIFS(BA:BA,$E:$E,$E67))))</f>
        <v/>
      </c>
      <c r="DQ67" s="223" t="str">
        <f t="array" ref="DQ67">IF(BB67="","",
IF(INDEX(Settings!$H:$H,MATCH(DQ$1,Settings!$G:$G,0))=TRUE,
100-100*(BB67-MINIFS(BB:BB,$E:$E,$E67))/(MAXIFS(BB:BB,$E:$E,$E67)-MINIFS(BB:BB,$E:$E,$E67)),
100*(BB67-MINIFS(BB:BB,$E:$E,$E67))/(MAXIFS(BB:BB,$E:$E,$E67)-MINIFS(BB:BB,$E:$E,$E67))))</f>
        <v/>
      </c>
      <c r="DR67" s="223" t="str">
        <f t="array" ref="DR67">IF(BC67="","",
IF(INDEX(Settings!$H:$H,MATCH(DR$1,Settings!$G:$G,0))=TRUE,
100-100*(BC67-MINIFS(BC:BC,$E:$E,$E67))/(MAXIFS(BC:BC,$E:$E,$E67)-MINIFS(BC:BC,$E:$E,$E67)),
100*(BC67-MINIFS(BC:BC,$E:$E,$E67))/(MAXIFS(BC:BC,$E:$E,$E67)-MINIFS(BC:BC,$E:$E,$E67))))</f>
        <v/>
      </c>
      <c r="DS67" s="223" t="str">
        <f t="array" ref="DS67">IF(BD67="","",
IF(INDEX(Settings!$H:$H,MATCH(DS$1,Settings!$G:$G,0))=TRUE,
100-100*(BD67-MINIFS(BD:BD,$E:$E,$E67))/(MAXIFS(BD:BD,$E:$E,$E67)-MINIFS(BD:BD,$E:$E,$E67)),
100*(BD67-MINIFS(BD:BD,$E:$E,$E67))/(MAXIFS(BD:BD,$E:$E,$E67)-MINIFS(BD:BD,$E:$E,$E67))))</f>
        <v/>
      </c>
      <c r="DT67" s="223" t="str">
        <f t="array" ref="DT67">IF(BE67="","",
IF(INDEX(Settings!$H:$H,MATCH(DT$1,Settings!$G:$G,0))=TRUE,
100-100*(BE67-MINIFS(BE:BE,$E:$E,$E67))/(MAXIFS(BE:BE,$E:$E,$E67)-MINIFS(BE:BE,$E:$E,$E67)),
100*(BE67-MINIFS(BE:BE,$E:$E,$E67))/(MAXIFS(BE:BE,$E:$E,$E67)-MINIFS(BE:BE,$E:$E,$E67))))</f>
        <v/>
      </c>
      <c r="DU67" s="223" t="str">
        <f t="array" ref="DU67">IF(BF67="","",
IF(INDEX(Settings!$H:$H,MATCH(DU$1,Settings!$G:$G,0))=TRUE,
100-100*(BF67-MINIFS(BF:BF,$E:$E,$E67))/(MAXIFS(BF:BF,$E:$E,$E67)-MINIFS(BF:BF,$E:$E,$E67)),
100*(BF67-MINIFS(BF:BF,$E:$E,$E67))/(MAXIFS(BF:BF,$E:$E,$E67)-MINIFS(BF:BF,$E:$E,$E67))))</f>
        <v/>
      </c>
      <c r="DV67" s="223" t="str">
        <f t="array" ref="DV67">IF(BG67="","",
IF(INDEX(Settings!$H:$H,MATCH(DV$1,Settings!$G:$G,0))=TRUE,
100-100*(BG67-MINIFS(BG:BG,$E:$E,$E67))/(MAXIFS(BG:BG,$E:$E,$E67)-MINIFS(BG:BG,$E:$E,$E67)),
100*(BG67-MINIFS(BG:BG,$E:$E,$E67))/(MAXIFS(BG:BG,$E:$E,$E67)-MINIFS(BG:BG,$E:$E,$E67))))</f>
        <v/>
      </c>
      <c r="DW67" s="223" t="str">
        <f t="array" ref="DW67">IF(BH67="","",
IF(INDEX(Settings!$H:$H,MATCH(DW$1,Settings!$G:$G,0))=TRUE,
100-100*(BH67-MINIFS(BH:BH,$E:$E,$E67))/(MAXIFS(BH:BH,$E:$E,$E67)-MINIFS(BH:BH,$E:$E,$E67)),
100*(BH67-MINIFS(BH:BH,$E:$E,$E67))/(MAXIFS(BH:BH,$E:$E,$E67)-MINIFS(BH:BH,$E:$E,$E67))))</f>
        <v/>
      </c>
      <c r="DX67" s="223" t="str">
        <f t="array" ref="DX67">IF(BI67="","",
IF(INDEX(Settings!$H:$H,MATCH(DX$1,Settings!$G:$G,0))=TRUE,
100-100*(BI67-MINIFS(BI:BI,$E:$E,$E67))/(MAXIFS(BI:BI,$E:$E,$E67)-MINIFS(BI:BI,$E:$E,$E67)),
100*(BI67-MINIFS(BI:BI,$E:$E,$E67))/(MAXIFS(BI:BI,$E:$E,$E67)-MINIFS(BI:BI,$E:$E,$E67))))</f>
        <v/>
      </c>
      <c r="DY67" s="223" t="str">
        <f t="array" ref="DY67">IF(BJ67="","",
IF(INDEX(Settings!$H:$H,MATCH(DY$1,Settings!$G:$G,0))=TRUE,
100-100*(BJ67-MINIFS(BJ:BJ,$E:$E,$E67))/(MAXIFS(BJ:BJ,$E:$E,$E67)-MINIFS(BJ:BJ,$E:$E,$E67)),
100*(BJ67-MINIFS(BJ:BJ,$E:$E,$E67))/(MAXIFS(BJ:BJ,$E:$E,$E67)-MINIFS(BJ:BJ,$E:$E,$E67))))</f>
        <v/>
      </c>
      <c r="DZ67" s="225"/>
      <c r="EA67" s="225"/>
      <c r="EB67" s="225" t="str">
        <f t="shared" si="8"/>
        <v/>
      </c>
      <c r="EC67" s="225" t="str">
        <f t="shared" si="9"/>
        <v/>
      </c>
      <c r="ED67" s="225" t="str">
        <f t="shared" si="10"/>
        <v/>
      </c>
      <c r="EE67" s="225" t="str">
        <f t="shared" si="11"/>
        <v/>
      </c>
      <c r="EF67" s="225" t="str">
        <f t="shared" si="12"/>
        <v/>
      </c>
      <c r="EG67" s="225" t="str">
        <f t="shared" si="13"/>
        <v/>
      </c>
      <c r="EH67" s="225"/>
      <c r="EI67" s="225"/>
      <c r="EJ67" s="225"/>
      <c r="EK67" s="225"/>
      <c r="EL67" s="225"/>
      <c r="EM67" s="225"/>
    </row>
    <row r="68">
      <c r="A68" s="231"/>
      <c r="B68" s="231"/>
      <c r="C68" s="231"/>
      <c r="D68" s="231" t="str">
        <f t="array" ref="D68">IFERROR(INDEX(Profiles!$B:$B,MATCH($A68,Profiles!$A:$A,0)),"")</f>
        <v/>
      </c>
      <c r="E68" s="231"/>
      <c r="F68" s="231"/>
      <c r="G68" s="231"/>
      <c r="H68" s="231"/>
      <c r="I68" s="231" t="str">
        <f>IF(A68="","",IF(Settings!$N$3="DATE",F68&amp;": "&amp;TEXT(B68,"M/DD/YY"),F68&amp;": "&amp;H68))</f>
        <v/>
      </c>
      <c r="J68" s="231"/>
      <c r="K68" s="231"/>
      <c r="L68" s="231"/>
      <c r="M68" s="232" t="str">
        <f t="shared" si="14"/>
        <v/>
      </c>
      <c r="N68" s="231"/>
      <c r="O68" s="231"/>
      <c r="P68" s="231"/>
      <c r="Q68" s="231"/>
      <c r="R68" s="231"/>
      <c r="S68" s="230" t="str">
        <f>IFERROR(VLOOKUP(AF68, 'YOYO IR Scores'!A:C, 3, FALSE), "")
</f>
        <v/>
      </c>
      <c r="T68" s="231"/>
      <c r="U68" s="231"/>
      <c r="V68" s="231"/>
      <c r="W68" s="231"/>
      <c r="X68" s="233" t="str">
        <f t="shared" si="4"/>
        <v/>
      </c>
      <c r="Y68" s="234" t="str">
        <f t="shared" si="5"/>
        <v/>
      </c>
      <c r="Z68" s="234" t="str">
        <f t="shared" si="6"/>
        <v/>
      </c>
      <c r="AA68" s="233" t="str">
        <f t="shared" si="7"/>
        <v/>
      </c>
      <c r="AB68" s="232"/>
      <c r="AC68" s="232"/>
      <c r="AD68" s="232"/>
      <c r="AE68" s="232" t="str">
        <f>IFERROR(VLOOKUP(AF68, 'YOYO IR Scores'!A:C, 2, FALSE), "")</f>
        <v/>
      </c>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t="str">
        <f t="array" ref="BK68">IF(J68="","",
IF(INDEX(Settings!$H:$H,MATCH(BY$1,Settings!$G:$G,0))=TRUE,
100-100*(J68-MIN(J:J))/(MAX(J:J)-MIN(J:J)),
100*(J68-MIN(J:J))/(MAX(J:J)-MIN(J:J))))</f>
        <v/>
      </c>
      <c r="BL68" s="232" t="str">
        <f t="array" ref="BL68">IF(J68="","",
IF(INDEX(Settings!$H:$H,MATCH(BY$1,Settings!$G:$G,0))=TRUE,
100-100*(J68-MINIFS(J:J,$E:$E,$E68))/(MAXIFS(J:J,$E:$E,$E68)-MINIFS(J:J,$E:$E,$E68)),
100*(J68-MINIFS(J:J,$E:$E,$E68))/(MAXIFS(J:J,$E:$E,$E68)-MINIFS(J:J,$E:$E,$E68))))</f>
        <v/>
      </c>
      <c r="BM68" s="232" t="str">
        <f t="array" ref="BM68">IF(J68="","",
IF(INDEX(Settings!$H:$H,MATCH(BY$1,Settings!$G:$G,0))=TRUE,
100-100*(J68-MINIFS(J:J,$E:$E,$E68,$I:$I,$I68))/(MAXIFS(J:J,$E:$E,$E68,$I:$I,$I68)-MINIFS(J:J,$E:$E,$E68,$I:$I,$I68)),
100*(J68-MINIFS(J:J,$E:$E,$E68,$I:$I,$I68))/(MAXIFS(J:J,$E:$E,$E68,$I:$I,$I68)-MINIFS(J:J,$E:$E,$E68,$I:$I,$I68))))</f>
        <v/>
      </c>
      <c r="BN68" s="231" t="str">
        <f t="array" ref="BN68">IF(J68="","",
IF(INDEX(Settings!$H:$H,MATCH(BY$1,Settings!$G:$G,0))=TRUE,
100-100*PERCENTRANK(J:J,J68),
100*PERCENTRANK(J:J,J68)))</f>
        <v/>
      </c>
      <c r="BO68" s="231" t="str">
        <f>IFERROR(__xludf.DUMMYFUNCTION("IF(J68="""","""",
IF(INDEX(Settings!$H:$H,MATCH(BY$1,Settings!$G:$G,0))=TRUE,
100-100*PERCENTRANK(FILTER(J:J,$E:$E=$E68),J68),
100*PERCENTRANK(FILTER(J:J,$E:$E=$E68),J68)))"),"")</f>
        <v/>
      </c>
      <c r="BP68" s="231" t="str">
        <f>IFERROR(__xludf.DUMMYFUNCTION("IF(J68="""","""",
IF(INDEX(Settings!$H:$H,MATCH(BY$1,Settings!$G:$G,0))=TRUE,
100-100*PERCENTRANK(FILTER(J:J,$E:$E=$E68,$I:$I=$I68),J68),
100*PERCENTRANK(FILTER(J:J,$E:$E=$E68,$I:$I=$I68),J68)))"),"")</f>
        <v/>
      </c>
      <c r="BQ68" s="233" t="str">
        <f t="array" ref="BQ68">IF(J68="","",
IF(INDEX(Settings!$H:$H,MATCH(BY$1,Settings!$G:$G,0))=TRUE,
-1*(J68-AVERAGE(J:J))/STDEV(J:J),
(J68-AVERAGE(J:J))/STDEV(J:J)))</f>
        <v/>
      </c>
      <c r="BR68" s="233" t="str">
        <f>IFERROR(__xludf.DUMMYFUNCTION("IF(J68="""","""",
IF(INDEX(Settings!$H:$H,MATCH(BY$1,Settings!$G:$G,0))=TRUE,
-1*(J68-AVERAGEIFS(J:J,$E:$E,$E68))/STDEV(FILTER(J:J,$E:$E=$E68)),
(J68-AVERAGEIFS(J:J,$E:$E,$E68))/STDEV(FILTER(J:J,$E:$E=$E68))))"),"")</f>
        <v/>
      </c>
      <c r="BS68" s="233"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1"/>
      <c r="BX68" s="231"/>
      <c r="BY68" s="232" t="str">
        <f t="array" ref="BY68">IF(J68="","",
IF(INDEX(Settings!$H:$H,MATCH(BY$1,Settings!$G:$G,0))=TRUE,
100-100*(J68-MINIFS(J:J,$E:$E,$E68))/(MAXIFS(J:J,$E:$E,$E68)-MINIFS(J:J,$E:$E,$E68)),
100*(J68-MINIFS(J:J,$E:$E,$E68))/(MAXIFS(J:J,$E:$E,$E68)-MINIFS(J:J,$E:$E,$E68))))</f>
        <v/>
      </c>
      <c r="BZ68" s="232" t="str">
        <f t="array" ref="BZ68">IF(K68="","",
IF(INDEX(Settings!$H:$H,MATCH(BZ$1,Settings!$G:$G,0))=TRUE,
100-100*(K68-MINIFS(K:K,$E:$E,$E68))/(MAXIFS(K:K,$E:$E,$E68)-MINIFS(K:K,$E:$E,$E68)),
100*(K68-MINIFS(K:K,$E:$E,$E68))/(MAXIFS(K:K,$E:$E,$E68)-MINIFS(K:K,$E:$E,$E68))))</f>
        <v/>
      </c>
      <c r="CA68" s="232" t="str">
        <f t="array" ref="CA68">IF(L68="","",
IF(INDEX(Settings!$H:$H,MATCH(CA$1,Settings!$G:$G,0))=TRUE,
100-100*(L68-MINIFS(L:L,$E:$E,$E68))/(MAXIFS(L:L,$E:$E,$E68)-MINIFS(L:L,$E:$E,$E68)),
100*(L68-MINIFS(L:L,$E:$E,$E68))/(MAXIFS(L:L,$E:$E,$E68)-MINIFS(L:L,$E:$E,$E68))))</f>
        <v/>
      </c>
      <c r="CB68" s="232" t="str">
        <f t="array" ref="CB68">IF(M68="","",
IF(INDEX(Settings!$H:$H,MATCH(CB$1,Settings!$G:$G,0))=TRUE,
100-100*(M68-MINIFS(M:M,$E:$E,$E68))/(MAXIFS(M:M,$E:$E,$E68)-MINIFS(M:M,$E:$E,$E68)),
100*(M68-MINIFS(M:M,$E:$E,$E68))/(MAXIFS(M:M,$E:$E,$E68)-MINIFS(M:M,$E:$E,$E68))))</f>
        <v/>
      </c>
      <c r="CC68" s="232" t="str">
        <f t="array" ref="CC68">IF(N68="","",
IF(INDEX(Settings!$H:$H,MATCH(CC$1,Settings!$G:$G,0))=TRUE,
100-100*(N68-MINIFS(N:N,$E:$E,$E68))/(MAXIFS(N:N,$E:$E,$E68)-MINIFS(N:N,$E:$E,$E68)),
100*(N68-MINIFS(N:N,$E:$E,$E68))/(MAXIFS(N:N,$E:$E,$E68)-MINIFS(N:N,$E:$E,$E68))))</f>
        <v/>
      </c>
      <c r="CD68" s="232" t="str">
        <f t="array" ref="CD68">IF(O68="","",
IF(INDEX(Settings!$H:$H,MATCH(CD$1,Settings!$G:$G,0))=TRUE,
100-100*(O68-MINIFS(O:O,$E:$E,$E68))/(MAXIFS(O:O,$E:$E,$E68)-MINIFS(O:O,$E:$E,$E68)),
100*(O68-MINIFS(O:O,$E:$E,$E68))/(MAXIFS(O:O,$E:$E,$E68)-MINIFS(O:O,$E:$E,$E68))))</f>
        <v/>
      </c>
      <c r="CE68" s="232" t="str">
        <f t="array" ref="CE68">IF(P68="","",
IF(INDEX(Settings!$H:$H,MATCH(CE$1,Settings!$G:$G,0))=TRUE,
100-100*(P68-MINIFS(P:P,$E:$E,$E68))/(MAXIFS(P:P,$E:$E,$E68)-MINIFS(P:P,$E:$E,$E68)),
100*(P68-MINIFS(P:P,$E:$E,$E68))/(MAXIFS(P:P,$E:$E,$E68)-MINIFS(P:P,$E:$E,$E68))))</f>
        <v/>
      </c>
      <c r="CF68" s="232" t="str">
        <f t="array" ref="CF68">IF(Q68="","",
IF(INDEX(Settings!$H:$H,MATCH(CF$1,Settings!$G:$G,0))=TRUE,
100-100*(Q68-MINIFS(Q:Q,$E:$E,$E68))/(MAXIFS(Q:Q,$E:$E,$E68)-MINIFS(Q:Q,$E:$E,$E68)),
100*(Q68-MINIFS(Q:Q,$E:$E,$E68))/(MAXIFS(Q:Q,$E:$E,$E68)-MINIFS(Q:Q,$E:$E,$E68))))</f>
        <v/>
      </c>
      <c r="CG68" s="232" t="str">
        <f t="array" ref="CG68">IF(R68="","",
IF(INDEX(Settings!$H:$H,MATCH(CG$1,Settings!$G:$G,0))=TRUE,
100-100*(R68-MINIFS(R:R,$E:$E,$E68))/(MAXIFS(R:R,$E:$E,$E68)-MINIFS(R:R,$E:$E,$E68)),
100*(R68-MINIFS(R:R,$E:$E,$E68))/(MAXIFS(R:R,$E:$E,$E68)-MINIFS(R:R,$E:$E,$E68))))</f>
        <v/>
      </c>
      <c r="CH68" s="232" t="str">
        <f t="array" ref="CH68">IF(S68="","",
IF(INDEX(Settings!$H:$H,MATCH(CH$1,Settings!$G:$G,0))=TRUE,
100-100*(S68-MINIFS(S:S,$E:$E,$E68))/(MAXIFS(S:S,$E:$E,$E68)-MINIFS(S:S,$E:$E,$E68)),
100*(S68-MINIFS(S:S,$E:$E,$E68))/(MAXIFS(S:S,$E:$E,$E68)-MINIFS(S:S,$E:$E,$E68))))</f>
        <v/>
      </c>
      <c r="CI68" s="232" t="str">
        <f t="array" ref="CI68">IF(T68="","",
IF(INDEX(Settings!$H:$H,MATCH(CI$1,Settings!$G:$G,0))=TRUE,
100-100*(T68-MINIFS(T:T,$E:$E,$E68))/(MAXIFS(T:T,$E:$E,$E68)-MINIFS(T:T,$E:$E,$E68)),
100*(T68-MINIFS(T:T,$E:$E,$E68))/(MAXIFS(T:T,$E:$E,$E68)-MINIFS(T:T,$E:$E,$E68))))</f>
        <v/>
      </c>
      <c r="CJ68" s="232" t="str">
        <f t="array" ref="CJ68">IF(U68="","",
IF(INDEX(Settings!$H:$H,MATCH(CJ$1,Settings!$G:$G,0))=TRUE,
100-100*(U68-MINIFS(U:U,$E:$E,$E68))/(MAXIFS(U:U,$E:$E,$E68)-MINIFS(U:U,$E:$E,$E68)),
100*(U68-MINIFS(U:U,$E:$E,$E68))/(MAXIFS(U:U,$E:$E,$E68)-MINIFS(U:U,$E:$E,$E68))))</f>
        <v/>
      </c>
      <c r="CK68" s="232" t="str">
        <f t="array" ref="CK68">IF(V68="","",
IF(INDEX(Settings!$H:$H,MATCH(CK$1,Settings!$G:$G,0))=TRUE,
100-100*(V68-MINIFS(V:V,$E:$E,$E68))/(MAXIFS(V:V,$E:$E,$E68)-MINIFS(V:V,$E:$E,$E68)),
100*(V68-MINIFS(V:V,$E:$E,$E68))/(MAXIFS(V:V,$E:$E,$E68)-MINIFS(V:V,$E:$E,$E68))))</f>
        <v/>
      </c>
      <c r="CL68" s="232" t="str">
        <f t="array" ref="CL68">IF(W68="","",
IF(INDEX(Settings!$H:$H,MATCH(CL$1,Settings!$G:$G,0))=TRUE,
100-100*(W68-MINIFS(W:W,$E:$E,$E68))/(MAXIFS(W:W,$E:$E,$E68)-MINIFS(W:W,$E:$E,$E68)),
100*(W68-MINIFS(W:W,$E:$E,$E68))/(MAXIFS(W:W,$E:$E,$E68)-MINIFS(W:W,$E:$E,$E68))))</f>
        <v/>
      </c>
      <c r="CM68" s="232" t="str">
        <f t="array" ref="CM68">IF(X68="","",
IF(INDEX(Settings!$H:$H,MATCH(CM$1,Settings!$G:$G,0))=TRUE,
100-100*(X68-MINIFS(X:X,$E:$E,$E68))/(MAXIFS(X:X,$E:$E,$E68)-MINIFS(X:X,$E:$E,$E68)),
100*(X68-MINIFS(X:X,$E:$E,$E68))/(MAXIFS(X:X,$E:$E,$E68)-MINIFS(X:X,$E:$E,$E68))))</f>
        <v/>
      </c>
      <c r="CN68" s="232" t="str">
        <f t="array" ref="CN68">IF(Y68="","",
IF(INDEX(Settings!$H:$H,MATCH(CN$1,Settings!$G:$G,0))=TRUE,
100-100*(Y68-MINIFS(Y:Y,$E:$E,$E68))/(MAXIFS(Y:Y,$E:$E,$E68)-MINIFS(Y:Y,$E:$E,$E68)),
100*(Y68-MINIFS(Y:Y,$E:$E,$E68))/(MAXIFS(Y:Y,$E:$E,$E68)-MINIFS(Y:Y,$E:$E,$E68))))</f>
        <v/>
      </c>
      <c r="CO68" s="232" t="str">
        <f t="array" ref="CO68">IF(Z68="","",
IF(INDEX(Settings!$H:$H,MATCH(CO$1,Settings!$G:$G,0))=TRUE,
100-100*(Z68-MINIFS(Z:Z,$E:$E,$E68))/(MAXIFS(Z:Z,$E:$E,$E68)-MINIFS(Z:Z,$E:$E,$E68)),
100*(Z68-MINIFS(Z:Z,$E:$E,$E68))/(MAXIFS(Z:Z,$E:$E,$E68)-MINIFS(Z:Z,$E:$E,$E68))))</f>
        <v/>
      </c>
      <c r="CP68" s="232" t="str">
        <f t="array" ref="CP68">IF(AA68="","",
IF(INDEX(Settings!$H:$H,MATCH(CP$1,Settings!$G:$G,0))=TRUE,
100-100*(AA68-MINIFS(AA:AA,$E:$E,$E68))/(MAXIFS(AA:AA,$E:$E,$E68)-MINIFS(AA:AA,$E:$E,$E68)),
100*(AA68-MINIFS(AA:AA,$E:$E,$E68))/(MAXIFS(AA:AA,$E:$E,$E68)-MINIFS(AA:AA,$E:$E,$E68))))</f>
        <v/>
      </c>
      <c r="CQ68" s="232" t="str">
        <f t="array" ref="CQ68">IF(AB68="","",
IF(INDEX(Settings!$H:$H,MATCH(CQ$1,Settings!$G:$G,0))=TRUE,
100-100*(AB68-MINIFS(AB:AB,$E:$E,$E68))/(MAXIFS(AB:AB,$E:$E,$E68)-MINIFS(AB:AB,$E:$E,$E68)),
100*(AB68-MINIFS(AB:AB,$E:$E,$E68))/(MAXIFS(AB:AB,$E:$E,$E68)-MINIFS(AB:AB,$E:$E,$E68))))</f>
        <v/>
      </c>
      <c r="CR68" s="232" t="str">
        <f t="array" ref="CR68">IF(AC68="","",
IF(INDEX(Settings!$H:$H,MATCH(CR$1,Settings!$G:$G,0))=TRUE,
100-100*(AC68-MINIFS(AC:AC,$E:$E,$E68))/(MAXIFS(AC:AC,$E:$E,$E68)-MINIFS(AC:AC,$E:$E,$E68)),
100*(AC68-MINIFS(AC:AC,$E:$E,$E68))/(MAXIFS(AC:AC,$E:$E,$E68)-MINIFS(AC:AC,$E:$E,$E68))))</f>
        <v/>
      </c>
      <c r="CS68" s="232" t="str">
        <f t="array" ref="CS68">IF(AD68="","",
IF(INDEX(Settings!$H:$H,MATCH(CS$1,Settings!$G:$G,0))=TRUE,
100-100*(AD68-MINIFS(AD:AD,$E:$E,$E68))/(MAXIFS(AD:AD,$E:$E,$E68)-MINIFS(AD:AD,$E:$E,$E68)),
100*(AD68-MINIFS(AD:AD,$E:$E,$E68))/(MAXIFS(AD:AD,$E:$E,$E68)-MINIFS(AD:AD,$E:$E,$E68))))</f>
        <v/>
      </c>
      <c r="CT68" s="232" t="str">
        <f t="array" ref="CT68">IF(AE68="","",
IF(INDEX(Settings!$H:$H,MATCH(CT$1,Settings!$G:$G,0))=TRUE,
100-100*(AE68-MINIFS(AE:AE,$E:$E,$E68))/(MAXIFS(AE:AE,$E:$E,$E68)-MINIFS(AE:AE,$E:$E,$E68)),
100*(AE68-MINIFS(AE:AE,$E:$E,$E68))/(MAXIFS(AE:AE,$E:$E,$E68)-MINIFS(AE:AE,$E:$E,$E68))))</f>
        <v/>
      </c>
      <c r="CU68" s="232" t="str">
        <f t="array" ref="CU68">IF(AF68="","",
IF(INDEX(Settings!$H:$H,MATCH(CU$1,Settings!$G:$G,0))=TRUE,
100-100*(AF68-MINIFS(AF:AF,$E:$E,$E68))/(MAXIFS(AF:AF,$E:$E,$E68)-MINIFS(AF:AF,$E:$E,$E68)),
100*(AF68-MINIFS(AF:AF,$E:$E,$E68))/(MAXIFS(AF:AF,$E:$E,$E68)-MINIFS(AF:AF,$E:$E,$E68))))</f>
        <v/>
      </c>
      <c r="CV68" s="232" t="str">
        <f t="array" ref="CV68">IF(AG68="","",
IF(INDEX(Settings!$H:$H,MATCH(CV$1,Settings!$G:$G,0))=TRUE,
100-100*(AG68-MINIFS(AG:AG,$E:$E,$E68))/(MAXIFS(AG:AG,$E:$E,$E68)-MINIFS(AG:AG,$E:$E,$E68)),
100*(AG68-MINIFS(AG:AG,$E:$E,$E68))/(MAXIFS(AG:AG,$E:$E,$E68)-MINIFS(AG:AG,$E:$E,$E68))))</f>
        <v/>
      </c>
      <c r="CW68" s="232" t="str">
        <f t="array" ref="CW68">IF(AH68="","",
IF(INDEX(Settings!$H:$H,MATCH(CW$1,Settings!$G:$G,0))=TRUE,
100-100*(AH68-MINIFS(AH:AH,$E:$E,$E68))/(MAXIFS(AH:AH,$E:$E,$E68)-MINIFS(AH:AH,$E:$E,$E68)),
100*(AH68-MINIFS(AH:AH,$E:$E,$E68))/(MAXIFS(AH:AH,$E:$E,$E68)-MINIFS(AH:AH,$E:$E,$E68))))</f>
        <v/>
      </c>
      <c r="CX68" s="232" t="str">
        <f t="array" ref="CX68">IF(AI68="","",
IF(INDEX(Settings!$H:$H,MATCH(CX$1,Settings!$G:$G,0))=TRUE,
100-100*(AI68-MINIFS(AI:AI,$E:$E,$E68))/(MAXIFS(AI:AI,$E:$E,$E68)-MINIFS(AI:AI,$E:$E,$E68)),
100*(AI68-MINIFS(AI:AI,$E:$E,$E68))/(MAXIFS(AI:AI,$E:$E,$E68)-MINIFS(AI:AI,$E:$E,$E68))))</f>
        <v/>
      </c>
      <c r="CY68" s="232" t="str">
        <f t="array" ref="CY68">IF(AJ68="","",
IF(INDEX(Settings!$H:$H,MATCH(CY$1,Settings!$G:$G,0))=TRUE,
100-100*(AJ68-MINIFS(AJ:AJ,$E:$E,$E68))/(MAXIFS(AJ:AJ,$E:$E,$E68)-MINIFS(AJ:AJ,$E:$E,$E68)),
100*(AJ68-MINIFS(AJ:AJ,$E:$E,$E68))/(MAXIFS(AJ:AJ,$E:$E,$E68)-MINIFS(AJ:AJ,$E:$E,$E68))))</f>
        <v/>
      </c>
      <c r="CZ68" s="232" t="str">
        <f t="array" ref="CZ68">IF(AK68="","",
IF(INDEX(Settings!$H:$H,MATCH(CZ$1,Settings!$G:$G,0))=TRUE,
100-100*(AK68-MINIFS(AK:AK,$E:$E,$E68))/(MAXIFS(AK:AK,$E:$E,$E68)-MINIFS(AK:AK,$E:$E,$E68)),
100*(AK68-MINIFS(AK:AK,$E:$E,$E68))/(MAXIFS(AK:AK,$E:$E,$E68)-MINIFS(AK:AK,$E:$E,$E68))))</f>
        <v/>
      </c>
      <c r="DA68" s="232" t="str">
        <f t="array" ref="DA68">IF(AL68="","",
IF(INDEX(Settings!$H:$H,MATCH(DA$1,Settings!$G:$G,0))=TRUE,
100-100*(AL68-MINIFS(AL:AL,$E:$E,$E68))/(MAXIFS(AL:AL,$E:$E,$E68)-MINIFS(AL:AL,$E:$E,$E68)),
100*(AL68-MINIFS(AL:AL,$E:$E,$E68))/(MAXIFS(AL:AL,$E:$E,$E68)-MINIFS(AL:AL,$E:$E,$E68))))</f>
        <v/>
      </c>
      <c r="DB68" s="232" t="str">
        <f t="array" ref="DB68">IF(AM68="","",
IF(INDEX(Settings!$H:$H,MATCH(DB$1,Settings!$G:$G,0))=TRUE,
100-100*(AM68-MINIFS(AM:AM,$E:$E,$E68))/(MAXIFS(AM:AM,$E:$E,$E68)-MINIFS(AM:AM,$E:$E,$E68)),
100*(AM68-MINIFS(AM:AM,$E:$E,$E68))/(MAXIFS(AM:AM,$E:$E,$E68)-MINIFS(AM:AM,$E:$E,$E68))))</f>
        <v/>
      </c>
      <c r="DC68" s="232" t="str">
        <f t="array" ref="DC68">IF(AN68="","",
IF(INDEX(Settings!$H:$H,MATCH(DC$1,Settings!$G:$G,0))=TRUE,
100-100*(AN68-MINIFS(AN:AN,$E:$E,$E68))/(MAXIFS(AN:AN,$E:$E,$E68)-MINIFS(AN:AN,$E:$E,$E68)),
100*(AN68-MINIFS(AN:AN,$E:$E,$E68))/(MAXIFS(AN:AN,$E:$E,$E68)-MINIFS(AN:AN,$E:$E,$E68))))</f>
        <v/>
      </c>
      <c r="DD68" s="232" t="str">
        <f t="array" ref="DD68">IF(AO68="","",
IF(INDEX(Settings!$H:$H,MATCH(DD$1,Settings!$G:$G,0))=TRUE,
100-100*(AO68-MINIFS(AO:AO,$E:$E,$E68))/(MAXIFS(AO:AO,$E:$E,$E68)-MINIFS(AO:AO,$E:$E,$E68)),
100*(AO68-MINIFS(AO:AO,$E:$E,$E68))/(MAXIFS(AO:AO,$E:$E,$E68)-MINIFS(AO:AO,$E:$E,$E68))))</f>
        <v/>
      </c>
      <c r="DE68" s="232" t="str">
        <f t="array" ref="DE68">IF(AP68="","",
IF(INDEX(Settings!$H:$H,MATCH(DE$1,Settings!$G:$G,0))=TRUE,
100-100*(AP68-MINIFS(AP:AP,$E:$E,$E68))/(MAXIFS(AP:AP,$E:$E,$E68)-MINIFS(AP:AP,$E:$E,$E68)),
100*(AP68-MINIFS(AP:AP,$E:$E,$E68))/(MAXIFS(AP:AP,$E:$E,$E68)-MINIFS(AP:AP,$E:$E,$E68))))</f>
        <v/>
      </c>
      <c r="DF68" s="232" t="str">
        <f t="array" ref="DF68">IF(AQ68="","",
IF(INDEX(Settings!$H:$H,MATCH(DF$1,Settings!$G:$G,0))=TRUE,
100-100*(AQ68-MINIFS(AQ:AQ,$E:$E,$E68))/(MAXIFS(AQ:AQ,$E:$E,$E68)-MINIFS(AQ:AQ,$E:$E,$E68)),
100*(AQ68-MINIFS(AQ:AQ,$E:$E,$E68))/(MAXIFS(AQ:AQ,$E:$E,$E68)-MINIFS(AQ:AQ,$E:$E,$E68))))</f>
        <v/>
      </c>
      <c r="DG68" s="232" t="str">
        <f t="array" ref="DG68">IF(AR68="","",
IF(INDEX(Settings!$H:$H,MATCH(DG$1,Settings!$G:$G,0))=TRUE,
100-100*(AR68-MINIFS(AR:AR,$E:$E,$E68))/(MAXIFS(AR:AR,$E:$E,$E68)-MINIFS(AR:AR,$E:$E,$E68)),
100*(AR68-MINIFS(AR:AR,$E:$E,$E68))/(MAXIFS(AR:AR,$E:$E,$E68)-MINIFS(AR:AR,$E:$E,$E68))))</f>
        <v/>
      </c>
      <c r="DH68" s="232" t="str">
        <f t="array" ref="DH68">IF(AS68="","",
IF(INDEX(Settings!$H:$H,MATCH(DH$1,Settings!$G:$G,0))=TRUE,
100-100*(AS68-MINIFS(AS:AS,$E:$E,$E68))/(MAXIFS(AS:AS,$E:$E,$E68)-MINIFS(AS:AS,$E:$E,$E68)),
100*(AS68-MINIFS(AS:AS,$E:$E,$E68))/(MAXIFS(AS:AS,$E:$E,$E68)-MINIFS(AS:AS,$E:$E,$E68))))</f>
        <v/>
      </c>
      <c r="DI68" s="232" t="str">
        <f t="array" ref="DI68">IF(AT68="","",
IF(INDEX(Settings!$H:$H,MATCH(DI$1,Settings!$G:$G,0))=TRUE,
100-100*(AT68-MINIFS(AT:AT,$E:$E,$E68))/(MAXIFS(AT:AT,$E:$E,$E68)-MINIFS(AT:AT,$E:$E,$E68)),
100*(AT68-MINIFS(AT:AT,$E:$E,$E68))/(MAXIFS(AT:AT,$E:$E,$E68)-MINIFS(AT:AT,$E:$E,$E68))))</f>
        <v/>
      </c>
      <c r="DJ68" s="232" t="str">
        <f t="array" ref="DJ68">IF(AU68="","",
IF(INDEX(Settings!$H:$H,MATCH(DJ$1,Settings!$G:$G,0))=TRUE,
100-100*(AU68-MINIFS(AU:AU,$E:$E,$E68))/(MAXIFS(AU:AU,$E:$E,$E68)-MINIFS(AU:AU,$E:$E,$E68)),
100*(AU68-MINIFS(AU:AU,$E:$E,$E68))/(MAXIFS(AU:AU,$E:$E,$E68)-MINIFS(AU:AU,$E:$E,$E68))))</f>
        <v/>
      </c>
      <c r="DK68" s="232" t="str">
        <f t="array" ref="DK68">IF(AV68="","",
IF(INDEX(Settings!$H:$H,MATCH(DK$1,Settings!$G:$G,0))=TRUE,
100-100*(AV68-MINIFS(AV:AV,$E:$E,$E68))/(MAXIFS(AV:AV,$E:$E,$E68)-MINIFS(AV:AV,$E:$E,$E68)),
100*(AV68-MINIFS(AV:AV,$E:$E,$E68))/(MAXIFS(AV:AV,$E:$E,$E68)-MINIFS(AV:AV,$E:$E,$E68))))</f>
        <v/>
      </c>
      <c r="DL68" s="232" t="str">
        <f t="array" ref="DL68">IF(AW68="","",
IF(INDEX(Settings!$H:$H,MATCH(DL$1,Settings!$G:$G,0))=TRUE,
100-100*(AW68-MINIFS(AW:AW,$E:$E,$E68))/(MAXIFS(AW:AW,$E:$E,$E68)-MINIFS(AW:AW,$E:$E,$E68)),
100*(AW68-MINIFS(AW:AW,$E:$E,$E68))/(MAXIFS(AW:AW,$E:$E,$E68)-MINIFS(AW:AW,$E:$E,$E68))))</f>
        <v/>
      </c>
      <c r="DM68" s="232" t="str">
        <f t="array" ref="DM68">IF(AX68="","",
IF(INDEX(Settings!$H:$H,MATCH(DM$1,Settings!$G:$G,0))=TRUE,
100-100*(AX68-MINIFS(AX:AX,$E:$E,$E68))/(MAXIFS(AX:AX,$E:$E,$E68)-MINIFS(AX:AX,$E:$E,$E68)),
100*(AX68-MINIFS(AX:AX,$E:$E,$E68))/(MAXIFS(AX:AX,$E:$E,$E68)-MINIFS(AX:AX,$E:$E,$E68))))</f>
        <v/>
      </c>
      <c r="DN68" s="232" t="str">
        <f t="array" ref="DN68">IF(AY68="","",
IF(INDEX(Settings!$H:$H,MATCH(DN$1,Settings!$G:$G,0))=TRUE,
100-100*(AY68-MINIFS(AY:AY,$E:$E,$E68))/(MAXIFS(AY:AY,$E:$E,$E68)-MINIFS(AY:AY,$E:$E,$E68)),
100*(AY68-MINIFS(AY:AY,$E:$E,$E68))/(MAXIFS(AY:AY,$E:$E,$E68)-MINIFS(AY:AY,$E:$E,$E68))))</f>
        <v/>
      </c>
      <c r="DO68" s="232" t="str">
        <f t="array" ref="DO68">IF(AZ68="","",
IF(INDEX(Settings!$H:$H,MATCH(DO$1,Settings!$G:$G,0))=TRUE,
100-100*(AZ68-MINIFS(AZ:AZ,$E:$E,$E68))/(MAXIFS(AZ:AZ,$E:$E,$E68)-MINIFS(AZ:AZ,$E:$E,$E68)),
100*(AZ68-MINIFS(AZ:AZ,$E:$E,$E68))/(MAXIFS(AZ:AZ,$E:$E,$E68)-MINIFS(AZ:AZ,$E:$E,$E68))))</f>
        <v/>
      </c>
      <c r="DP68" s="232" t="str">
        <f t="array" ref="DP68">IF(BA68="","",
IF(INDEX(Settings!$H:$H,MATCH(DP$1,Settings!$G:$G,0))=TRUE,
100-100*(BA68-MINIFS(BA:BA,$E:$E,$E68))/(MAXIFS(BA:BA,$E:$E,$E68)-MINIFS(BA:BA,$E:$E,$E68)),
100*(BA68-MINIFS(BA:BA,$E:$E,$E68))/(MAXIFS(BA:BA,$E:$E,$E68)-MINIFS(BA:BA,$E:$E,$E68))))</f>
        <v/>
      </c>
      <c r="DQ68" s="232" t="str">
        <f t="array" ref="DQ68">IF(BB68="","",
IF(INDEX(Settings!$H:$H,MATCH(DQ$1,Settings!$G:$G,0))=TRUE,
100-100*(BB68-MINIFS(BB:BB,$E:$E,$E68))/(MAXIFS(BB:BB,$E:$E,$E68)-MINIFS(BB:BB,$E:$E,$E68)),
100*(BB68-MINIFS(BB:BB,$E:$E,$E68))/(MAXIFS(BB:BB,$E:$E,$E68)-MINIFS(BB:BB,$E:$E,$E68))))</f>
        <v/>
      </c>
      <c r="DR68" s="232" t="str">
        <f t="array" ref="DR68">IF(BC68="","",
IF(INDEX(Settings!$H:$H,MATCH(DR$1,Settings!$G:$G,0))=TRUE,
100-100*(BC68-MINIFS(BC:BC,$E:$E,$E68))/(MAXIFS(BC:BC,$E:$E,$E68)-MINIFS(BC:BC,$E:$E,$E68)),
100*(BC68-MINIFS(BC:BC,$E:$E,$E68))/(MAXIFS(BC:BC,$E:$E,$E68)-MINIFS(BC:BC,$E:$E,$E68))))</f>
        <v/>
      </c>
      <c r="DS68" s="232" t="str">
        <f t="array" ref="DS68">IF(BD68="","",
IF(INDEX(Settings!$H:$H,MATCH(DS$1,Settings!$G:$G,0))=TRUE,
100-100*(BD68-MINIFS(BD:BD,$E:$E,$E68))/(MAXIFS(BD:BD,$E:$E,$E68)-MINIFS(BD:BD,$E:$E,$E68)),
100*(BD68-MINIFS(BD:BD,$E:$E,$E68))/(MAXIFS(BD:BD,$E:$E,$E68)-MINIFS(BD:BD,$E:$E,$E68))))</f>
        <v/>
      </c>
      <c r="DT68" s="232" t="str">
        <f t="array" ref="DT68">IF(BE68="","",
IF(INDEX(Settings!$H:$H,MATCH(DT$1,Settings!$G:$G,0))=TRUE,
100-100*(BE68-MINIFS(BE:BE,$E:$E,$E68))/(MAXIFS(BE:BE,$E:$E,$E68)-MINIFS(BE:BE,$E:$E,$E68)),
100*(BE68-MINIFS(BE:BE,$E:$E,$E68))/(MAXIFS(BE:BE,$E:$E,$E68)-MINIFS(BE:BE,$E:$E,$E68))))</f>
        <v/>
      </c>
      <c r="DU68" s="232" t="str">
        <f t="array" ref="DU68">IF(BF68="","",
IF(INDEX(Settings!$H:$H,MATCH(DU$1,Settings!$G:$G,0))=TRUE,
100-100*(BF68-MINIFS(BF:BF,$E:$E,$E68))/(MAXIFS(BF:BF,$E:$E,$E68)-MINIFS(BF:BF,$E:$E,$E68)),
100*(BF68-MINIFS(BF:BF,$E:$E,$E68))/(MAXIFS(BF:BF,$E:$E,$E68)-MINIFS(BF:BF,$E:$E,$E68))))</f>
        <v/>
      </c>
      <c r="DV68" s="232" t="str">
        <f t="array" ref="DV68">IF(BG68="","",
IF(INDEX(Settings!$H:$H,MATCH(DV$1,Settings!$G:$G,0))=TRUE,
100-100*(BG68-MINIFS(BG:BG,$E:$E,$E68))/(MAXIFS(BG:BG,$E:$E,$E68)-MINIFS(BG:BG,$E:$E,$E68)),
100*(BG68-MINIFS(BG:BG,$E:$E,$E68))/(MAXIFS(BG:BG,$E:$E,$E68)-MINIFS(BG:BG,$E:$E,$E68))))</f>
        <v/>
      </c>
      <c r="DW68" s="232" t="str">
        <f t="array" ref="DW68">IF(BH68="","",
IF(INDEX(Settings!$H:$H,MATCH(DW$1,Settings!$G:$G,0))=TRUE,
100-100*(BH68-MINIFS(BH:BH,$E:$E,$E68))/(MAXIFS(BH:BH,$E:$E,$E68)-MINIFS(BH:BH,$E:$E,$E68)),
100*(BH68-MINIFS(BH:BH,$E:$E,$E68))/(MAXIFS(BH:BH,$E:$E,$E68)-MINIFS(BH:BH,$E:$E,$E68))))</f>
        <v/>
      </c>
      <c r="DX68" s="232" t="str">
        <f t="array" ref="DX68">IF(BI68="","",
IF(INDEX(Settings!$H:$H,MATCH(DX$1,Settings!$G:$G,0))=TRUE,
100-100*(BI68-MINIFS(BI:BI,$E:$E,$E68))/(MAXIFS(BI:BI,$E:$E,$E68)-MINIFS(BI:BI,$E:$E,$E68)),
100*(BI68-MINIFS(BI:BI,$E:$E,$E68))/(MAXIFS(BI:BI,$E:$E,$E68)-MINIFS(BI:BI,$E:$E,$E68))))</f>
        <v/>
      </c>
      <c r="DY68" s="232" t="str">
        <f t="array" ref="DY68">IF(BJ68="","",
IF(INDEX(Settings!$H:$H,MATCH(DY$1,Settings!$G:$G,0))=TRUE,
100-100*(BJ68-MINIFS(BJ:BJ,$E:$E,$E68))/(MAXIFS(BJ:BJ,$E:$E,$E68)-MINIFS(BJ:BJ,$E:$E,$E68)),
100*(BJ68-MINIFS(BJ:BJ,$E:$E,$E68))/(MAXIFS(BJ:BJ,$E:$E,$E68)-MINIFS(BJ:BJ,$E:$E,$E68))))</f>
        <v/>
      </c>
      <c r="DZ68" s="234"/>
      <c r="EA68" s="234"/>
      <c r="EB68" s="234" t="str">
        <f t="shared" si="8"/>
        <v/>
      </c>
      <c r="EC68" s="234" t="str">
        <f t="shared" si="9"/>
        <v/>
      </c>
      <c r="ED68" s="234" t="str">
        <f t="shared" si="10"/>
        <v/>
      </c>
      <c r="EE68" s="234" t="str">
        <f t="shared" si="11"/>
        <v/>
      </c>
      <c r="EF68" s="234" t="str">
        <f t="shared" si="12"/>
        <v/>
      </c>
      <c r="EG68" s="234" t="str">
        <f t="shared" si="13"/>
        <v/>
      </c>
      <c r="EH68" s="234"/>
      <c r="EI68" s="234"/>
      <c r="EJ68" s="234"/>
      <c r="EK68" s="234"/>
      <c r="EL68" s="234"/>
      <c r="EM68" s="234"/>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3" t="str">
        <f t="shared" si="14"/>
        <v/>
      </c>
      <c r="N69" s="49"/>
      <c r="O69" s="49"/>
      <c r="P69" s="49"/>
      <c r="Q69" s="49"/>
      <c r="R69" s="49"/>
      <c r="S69" s="222" t="str">
        <f>IFERROR(VLOOKUP(AF69, 'YOYO IR Scores'!A:C, 3, FALSE), "")
</f>
        <v/>
      </c>
      <c r="T69" s="49"/>
      <c r="U69" s="49"/>
      <c r="V69" s="49"/>
      <c r="W69" s="49"/>
      <c r="X69" s="224" t="str">
        <f t="shared" si="4"/>
        <v/>
      </c>
      <c r="Y69" s="225" t="str">
        <f t="shared" si="5"/>
        <v/>
      </c>
      <c r="Z69" s="225" t="str">
        <f t="shared" si="6"/>
        <v/>
      </c>
      <c r="AA69" s="224" t="str">
        <f t="shared" si="7"/>
        <v/>
      </c>
      <c r="AB69" s="223"/>
      <c r="AC69" s="223"/>
      <c r="AD69" s="223"/>
      <c r="AE69" s="223" t="str">
        <f>IFERROR(VLOOKUP(AF69, 'YOYO IR Scores'!A:C, 2, FALSE), "")</f>
        <v/>
      </c>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B69" s="223"/>
      <c r="BC69" s="223"/>
      <c r="BD69" s="223"/>
      <c r="BE69" s="223"/>
      <c r="BF69" s="223"/>
      <c r="BG69" s="223"/>
      <c r="BH69" s="223"/>
      <c r="BI69" s="223"/>
      <c r="BJ69" s="223"/>
      <c r="BK69" s="223" t="str">
        <f t="array" ref="BK69">IF(J69="","",
IF(INDEX(Settings!$H:$H,MATCH(BY$1,Settings!$G:$G,0))=TRUE,
100-100*(J69-MIN(J:J))/(MAX(J:J)-MIN(J:J)),
100*(J69-MIN(J:J))/(MAX(J:J)-MIN(J:J))))</f>
        <v/>
      </c>
      <c r="BL69" s="223" t="str">
        <f t="array" ref="BL69">IF(J69="","",
IF(INDEX(Settings!$H:$H,MATCH(BY$1,Settings!$G:$G,0))=TRUE,
100-100*(J69-MINIFS(J:J,$E:$E,$E69))/(MAXIFS(J:J,$E:$E,$E69)-MINIFS(J:J,$E:$E,$E69)),
100*(J69-MINIFS(J:J,$E:$E,$E69))/(MAXIFS(J:J,$E:$E,$E69)-MINIFS(J:J,$E:$E,$E69))))</f>
        <v/>
      </c>
      <c r="BM69" s="223"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4" t="str">
        <f t="array" ref="BQ69">IF(J69="","",
IF(INDEX(Settings!$H:$H,MATCH(BY$1,Settings!$G:$G,0))=TRUE,
-1*(J69-AVERAGE(J:J))/STDEV(J:J),
(J69-AVERAGE(J:J))/STDEV(J:J)))</f>
        <v/>
      </c>
      <c r="BR69" s="224" t="str">
        <f>IFERROR(__xludf.DUMMYFUNCTION("IF(J69="""","""",
IF(INDEX(Settings!$H:$H,MATCH(BY$1,Settings!$G:$G,0))=TRUE,
-1*(J69-AVERAGEIFS(J:J,$E:$E,$E69))/STDEV(FILTER(J:J,$E:$E=$E69)),
(J69-AVERAGEIFS(J:J,$E:$E,$E69))/STDEV(FILTER(J:J,$E:$E=$E69))))"),"")</f>
        <v/>
      </c>
      <c r="BS69" s="224"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3" t="str">
        <f t="array" ref="BY69">IF(J69="","",
IF(INDEX(Settings!$H:$H,MATCH(BY$1,Settings!$G:$G,0))=TRUE,
100-100*(J69-MINIFS(J:J,$E:$E,$E69))/(MAXIFS(J:J,$E:$E,$E69)-MINIFS(J:J,$E:$E,$E69)),
100*(J69-MINIFS(J:J,$E:$E,$E69))/(MAXIFS(J:J,$E:$E,$E69)-MINIFS(J:J,$E:$E,$E69))))</f>
        <v/>
      </c>
      <c r="BZ69" s="223" t="str">
        <f t="array" ref="BZ69">IF(K69="","",
IF(INDEX(Settings!$H:$H,MATCH(BZ$1,Settings!$G:$G,0))=TRUE,
100-100*(K69-MINIFS(K:K,$E:$E,$E69))/(MAXIFS(K:K,$E:$E,$E69)-MINIFS(K:K,$E:$E,$E69)),
100*(K69-MINIFS(K:K,$E:$E,$E69))/(MAXIFS(K:K,$E:$E,$E69)-MINIFS(K:K,$E:$E,$E69))))</f>
        <v/>
      </c>
      <c r="CA69" s="223" t="str">
        <f t="array" ref="CA69">IF(L69="","",
IF(INDEX(Settings!$H:$H,MATCH(CA$1,Settings!$G:$G,0))=TRUE,
100-100*(L69-MINIFS(L:L,$E:$E,$E69))/(MAXIFS(L:L,$E:$E,$E69)-MINIFS(L:L,$E:$E,$E69)),
100*(L69-MINIFS(L:L,$E:$E,$E69))/(MAXIFS(L:L,$E:$E,$E69)-MINIFS(L:L,$E:$E,$E69))))</f>
        <v/>
      </c>
      <c r="CB69" s="223" t="str">
        <f t="array" ref="CB69">IF(M69="","",
IF(INDEX(Settings!$H:$H,MATCH(CB$1,Settings!$G:$G,0))=TRUE,
100-100*(M69-MINIFS(M:M,$E:$E,$E69))/(MAXIFS(M:M,$E:$E,$E69)-MINIFS(M:M,$E:$E,$E69)),
100*(M69-MINIFS(M:M,$E:$E,$E69))/(MAXIFS(M:M,$E:$E,$E69)-MINIFS(M:M,$E:$E,$E69))))</f>
        <v/>
      </c>
      <c r="CC69" s="223" t="str">
        <f t="array" ref="CC69">IF(N69="","",
IF(INDEX(Settings!$H:$H,MATCH(CC$1,Settings!$G:$G,0))=TRUE,
100-100*(N69-MINIFS(N:N,$E:$E,$E69))/(MAXIFS(N:N,$E:$E,$E69)-MINIFS(N:N,$E:$E,$E69)),
100*(N69-MINIFS(N:N,$E:$E,$E69))/(MAXIFS(N:N,$E:$E,$E69)-MINIFS(N:N,$E:$E,$E69))))</f>
        <v/>
      </c>
      <c r="CD69" s="223" t="str">
        <f t="array" ref="CD69">IF(O69="","",
IF(INDEX(Settings!$H:$H,MATCH(CD$1,Settings!$G:$G,0))=TRUE,
100-100*(O69-MINIFS(O:O,$E:$E,$E69))/(MAXIFS(O:O,$E:$E,$E69)-MINIFS(O:O,$E:$E,$E69)),
100*(O69-MINIFS(O:O,$E:$E,$E69))/(MAXIFS(O:O,$E:$E,$E69)-MINIFS(O:O,$E:$E,$E69))))</f>
        <v/>
      </c>
      <c r="CE69" s="223" t="str">
        <f t="array" ref="CE69">IF(P69="","",
IF(INDEX(Settings!$H:$H,MATCH(CE$1,Settings!$G:$G,0))=TRUE,
100-100*(P69-MINIFS(P:P,$E:$E,$E69))/(MAXIFS(P:P,$E:$E,$E69)-MINIFS(P:P,$E:$E,$E69)),
100*(P69-MINIFS(P:P,$E:$E,$E69))/(MAXIFS(P:P,$E:$E,$E69)-MINIFS(P:P,$E:$E,$E69))))</f>
        <v/>
      </c>
      <c r="CF69" s="223" t="str">
        <f t="array" ref="CF69">IF(Q69="","",
IF(INDEX(Settings!$H:$H,MATCH(CF$1,Settings!$G:$G,0))=TRUE,
100-100*(Q69-MINIFS(Q:Q,$E:$E,$E69))/(MAXIFS(Q:Q,$E:$E,$E69)-MINIFS(Q:Q,$E:$E,$E69)),
100*(Q69-MINIFS(Q:Q,$E:$E,$E69))/(MAXIFS(Q:Q,$E:$E,$E69)-MINIFS(Q:Q,$E:$E,$E69))))</f>
        <v/>
      </c>
      <c r="CG69" s="223" t="str">
        <f t="array" ref="CG69">IF(R69="","",
IF(INDEX(Settings!$H:$H,MATCH(CG$1,Settings!$G:$G,0))=TRUE,
100-100*(R69-MINIFS(R:R,$E:$E,$E69))/(MAXIFS(R:R,$E:$E,$E69)-MINIFS(R:R,$E:$E,$E69)),
100*(R69-MINIFS(R:R,$E:$E,$E69))/(MAXIFS(R:R,$E:$E,$E69)-MINIFS(R:R,$E:$E,$E69))))</f>
        <v/>
      </c>
      <c r="CH69" s="223" t="str">
        <f t="array" ref="CH69">IF(S69="","",
IF(INDEX(Settings!$H:$H,MATCH(CH$1,Settings!$G:$G,0))=TRUE,
100-100*(S69-MINIFS(S:S,$E:$E,$E69))/(MAXIFS(S:S,$E:$E,$E69)-MINIFS(S:S,$E:$E,$E69)),
100*(S69-MINIFS(S:S,$E:$E,$E69))/(MAXIFS(S:S,$E:$E,$E69)-MINIFS(S:S,$E:$E,$E69))))</f>
        <v/>
      </c>
      <c r="CI69" s="223" t="str">
        <f t="array" ref="CI69">IF(T69="","",
IF(INDEX(Settings!$H:$H,MATCH(CI$1,Settings!$G:$G,0))=TRUE,
100-100*(T69-MINIFS(T:T,$E:$E,$E69))/(MAXIFS(T:T,$E:$E,$E69)-MINIFS(T:T,$E:$E,$E69)),
100*(T69-MINIFS(T:T,$E:$E,$E69))/(MAXIFS(T:T,$E:$E,$E69)-MINIFS(T:T,$E:$E,$E69))))</f>
        <v/>
      </c>
      <c r="CJ69" s="223" t="str">
        <f t="array" ref="CJ69">IF(U69="","",
IF(INDEX(Settings!$H:$H,MATCH(CJ$1,Settings!$G:$G,0))=TRUE,
100-100*(U69-MINIFS(U:U,$E:$E,$E69))/(MAXIFS(U:U,$E:$E,$E69)-MINIFS(U:U,$E:$E,$E69)),
100*(U69-MINIFS(U:U,$E:$E,$E69))/(MAXIFS(U:U,$E:$E,$E69)-MINIFS(U:U,$E:$E,$E69))))</f>
        <v/>
      </c>
      <c r="CK69" s="223" t="str">
        <f t="array" ref="CK69">IF(V69="","",
IF(INDEX(Settings!$H:$H,MATCH(CK$1,Settings!$G:$G,0))=TRUE,
100-100*(V69-MINIFS(V:V,$E:$E,$E69))/(MAXIFS(V:V,$E:$E,$E69)-MINIFS(V:V,$E:$E,$E69)),
100*(V69-MINIFS(V:V,$E:$E,$E69))/(MAXIFS(V:V,$E:$E,$E69)-MINIFS(V:V,$E:$E,$E69))))</f>
        <v/>
      </c>
      <c r="CL69" s="223" t="str">
        <f t="array" ref="CL69">IF(W69="","",
IF(INDEX(Settings!$H:$H,MATCH(CL$1,Settings!$G:$G,0))=TRUE,
100-100*(W69-MINIFS(W:W,$E:$E,$E69))/(MAXIFS(W:W,$E:$E,$E69)-MINIFS(W:W,$E:$E,$E69)),
100*(W69-MINIFS(W:W,$E:$E,$E69))/(MAXIFS(W:W,$E:$E,$E69)-MINIFS(W:W,$E:$E,$E69))))</f>
        <v/>
      </c>
      <c r="CM69" s="223" t="str">
        <f t="array" ref="CM69">IF(X69="","",
IF(INDEX(Settings!$H:$H,MATCH(CM$1,Settings!$G:$G,0))=TRUE,
100-100*(X69-MINIFS(X:X,$E:$E,$E69))/(MAXIFS(X:X,$E:$E,$E69)-MINIFS(X:X,$E:$E,$E69)),
100*(X69-MINIFS(X:X,$E:$E,$E69))/(MAXIFS(X:X,$E:$E,$E69)-MINIFS(X:X,$E:$E,$E69))))</f>
        <v/>
      </c>
      <c r="CN69" s="223" t="str">
        <f t="array" ref="CN69">IF(Y69="","",
IF(INDEX(Settings!$H:$H,MATCH(CN$1,Settings!$G:$G,0))=TRUE,
100-100*(Y69-MINIFS(Y:Y,$E:$E,$E69))/(MAXIFS(Y:Y,$E:$E,$E69)-MINIFS(Y:Y,$E:$E,$E69)),
100*(Y69-MINIFS(Y:Y,$E:$E,$E69))/(MAXIFS(Y:Y,$E:$E,$E69)-MINIFS(Y:Y,$E:$E,$E69))))</f>
        <v/>
      </c>
      <c r="CO69" s="223" t="str">
        <f t="array" ref="CO69">IF(Z69="","",
IF(INDEX(Settings!$H:$H,MATCH(CO$1,Settings!$G:$G,0))=TRUE,
100-100*(Z69-MINIFS(Z:Z,$E:$E,$E69))/(MAXIFS(Z:Z,$E:$E,$E69)-MINIFS(Z:Z,$E:$E,$E69)),
100*(Z69-MINIFS(Z:Z,$E:$E,$E69))/(MAXIFS(Z:Z,$E:$E,$E69)-MINIFS(Z:Z,$E:$E,$E69))))</f>
        <v/>
      </c>
      <c r="CP69" s="223" t="str">
        <f t="array" ref="CP69">IF(AA69="","",
IF(INDEX(Settings!$H:$H,MATCH(CP$1,Settings!$G:$G,0))=TRUE,
100-100*(AA69-MINIFS(AA:AA,$E:$E,$E69))/(MAXIFS(AA:AA,$E:$E,$E69)-MINIFS(AA:AA,$E:$E,$E69)),
100*(AA69-MINIFS(AA:AA,$E:$E,$E69))/(MAXIFS(AA:AA,$E:$E,$E69)-MINIFS(AA:AA,$E:$E,$E69))))</f>
        <v/>
      </c>
      <c r="CQ69" s="223" t="str">
        <f t="array" ref="CQ69">IF(AB69="","",
IF(INDEX(Settings!$H:$H,MATCH(CQ$1,Settings!$G:$G,0))=TRUE,
100-100*(AB69-MINIFS(AB:AB,$E:$E,$E69))/(MAXIFS(AB:AB,$E:$E,$E69)-MINIFS(AB:AB,$E:$E,$E69)),
100*(AB69-MINIFS(AB:AB,$E:$E,$E69))/(MAXIFS(AB:AB,$E:$E,$E69)-MINIFS(AB:AB,$E:$E,$E69))))</f>
        <v/>
      </c>
      <c r="CR69" s="223" t="str">
        <f t="array" ref="CR69">IF(AC69="","",
IF(INDEX(Settings!$H:$H,MATCH(CR$1,Settings!$G:$G,0))=TRUE,
100-100*(AC69-MINIFS(AC:AC,$E:$E,$E69))/(MAXIFS(AC:AC,$E:$E,$E69)-MINIFS(AC:AC,$E:$E,$E69)),
100*(AC69-MINIFS(AC:AC,$E:$E,$E69))/(MAXIFS(AC:AC,$E:$E,$E69)-MINIFS(AC:AC,$E:$E,$E69))))</f>
        <v/>
      </c>
      <c r="CS69" s="223" t="str">
        <f t="array" ref="CS69">IF(AD69="","",
IF(INDEX(Settings!$H:$H,MATCH(CS$1,Settings!$G:$G,0))=TRUE,
100-100*(AD69-MINIFS(AD:AD,$E:$E,$E69))/(MAXIFS(AD:AD,$E:$E,$E69)-MINIFS(AD:AD,$E:$E,$E69)),
100*(AD69-MINIFS(AD:AD,$E:$E,$E69))/(MAXIFS(AD:AD,$E:$E,$E69)-MINIFS(AD:AD,$E:$E,$E69))))</f>
        <v/>
      </c>
      <c r="CT69" s="223" t="str">
        <f t="array" ref="CT69">IF(AE69="","",
IF(INDEX(Settings!$H:$H,MATCH(CT$1,Settings!$G:$G,0))=TRUE,
100-100*(AE69-MINIFS(AE:AE,$E:$E,$E69))/(MAXIFS(AE:AE,$E:$E,$E69)-MINIFS(AE:AE,$E:$E,$E69)),
100*(AE69-MINIFS(AE:AE,$E:$E,$E69))/(MAXIFS(AE:AE,$E:$E,$E69)-MINIFS(AE:AE,$E:$E,$E69))))</f>
        <v/>
      </c>
      <c r="CU69" s="223" t="str">
        <f t="array" ref="CU69">IF(AF69="","",
IF(INDEX(Settings!$H:$H,MATCH(CU$1,Settings!$G:$G,0))=TRUE,
100-100*(AF69-MINIFS(AF:AF,$E:$E,$E69))/(MAXIFS(AF:AF,$E:$E,$E69)-MINIFS(AF:AF,$E:$E,$E69)),
100*(AF69-MINIFS(AF:AF,$E:$E,$E69))/(MAXIFS(AF:AF,$E:$E,$E69)-MINIFS(AF:AF,$E:$E,$E69))))</f>
        <v/>
      </c>
      <c r="CV69" s="223" t="str">
        <f t="array" ref="CV69">IF(AG69="","",
IF(INDEX(Settings!$H:$H,MATCH(CV$1,Settings!$G:$G,0))=TRUE,
100-100*(AG69-MINIFS(AG:AG,$E:$E,$E69))/(MAXIFS(AG:AG,$E:$E,$E69)-MINIFS(AG:AG,$E:$E,$E69)),
100*(AG69-MINIFS(AG:AG,$E:$E,$E69))/(MAXIFS(AG:AG,$E:$E,$E69)-MINIFS(AG:AG,$E:$E,$E69))))</f>
        <v/>
      </c>
      <c r="CW69" s="223" t="str">
        <f t="array" ref="CW69">IF(AH69="","",
IF(INDEX(Settings!$H:$H,MATCH(CW$1,Settings!$G:$G,0))=TRUE,
100-100*(AH69-MINIFS(AH:AH,$E:$E,$E69))/(MAXIFS(AH:AH,$E:$E,$E69)-MINIFS(AH:AH,$E:$E,$E69)),
100*(AH69-MINIFS(AH:AH,$E:$E,$E69))/(MAXIFS(AH:AH,$E:$E,$E69)-MINIFS(AH:AH,$E:$E,$E69))))</f>
        <v/>
      </c>
      <c r="CX69" s="223" t="str">
        <f t="array" ref="CX69">IF(AI69="","",
IF(INDEX(Settings!$H:$H,MATCH(CX$1,Settings!$G:$G,0))=TRUE,
100-100*(AI69-MINIFS(AI:AI,$E:$E,$E69))/(MAXIFS(AI:AI,$E:$E,$E69)-MINIFS(AI:AI,$E:$E,$E69)),
100*(AI69-MINIFS(AI:AI,$E:$E,$E69))/(MAXIFS(AI:AI,$E:$E,$E69)-MINIFS(AI:AI,$E:$E,$E69))))</f>
        <v/>
      </c>
      <c r="CY69" s="223" t="str">
        <f t="array" ref="CY69">IF(AJ69="","",
IF(INDEX(Settings!$H:$H,MATCH(CY$1,Settings!$G:$G,0))=TRUE,
100-100*(AJ69-MINIFS(AJ:AJ,$E:$E,$E69))/(MAXIFS(AJ:AJ,$E:$E,$E69)-MINIFS(AJ:AJ,$E:$E,$E69)),
100*(AJ69-MINIFS(AJ:AJ,$E:$E,$E69))/(MAXIFS(AJ:AJ,$E:$E,$E69)-MINIFS(AJ:AJ,$E:$E,$E69))))</f>
        <v/>
      </c>
      <c r="CZ69" s="223" t="str">
        <f t="array" ref="CZ69">IF(AK69="","",
IF(INDEX(Settings!$H:$H,MATCH(CZ$1,Settings!$G:$G,0))=TRUE,
100-100*(AK69-MINIFS(AK:AK,$E:$E,$E69))/(MAXIFS(AK:AK,$E:$E,$E69)-MINIFS(AK:AK,$E:$E,$E69)),
100*(AK69-MINIFS(AK:AK,$E:$E,$E69))/(MAXIFS(AK:AK,$E:$E,$E69)-MINIFS(AK:AK,$E:$E,$E69))))</f>
        <v/>
      </c>
      <c r="DA69" s="223" t="str">
        <f t="array" ref="DA69">IF(AL69="","",
IF(INDEX(Settings!$H:$H,MATCH(DA$1,Settings!$G:$G,0))=TRUE,
100-100*(AL69-MINIFS(AL:AL,$E:$E,$E69))/(MAXIFS(AL:AL,$E:$E,$E69)-MINIFS(AL:AL,$E:$E,$E69)),
100*(AL69-MINIFS(AL:AL,$E:$E,$E69))/(MAXIFS(AL:AL,$E:$E,$E69)-MINIFS(AL:AL,$E:$E,$E69))))</f>
        <v/>
      </c>
      <c r="DB69" s="223" t="str">
        <f t="array" ref="DB69">IF(AM69="","",
IF(INDEX(Settings!$H:$H,MATCH(DB$1,Settings!$G:$G,0))=TRUE,
100-100*(AM69-MINIFS(AM:AM,$E:$E,$E69))/(MAXIFS(AM:AM,$E:$E,$E69)-MINIFS(AM:AM,$E:$E,$E69)),
100*(AM69-MINIFS(AM:AM,$E:$E,$E69))/(MAXIFS(AM:AM,$E:$E,$E69)-MINIFS(AM:AM,$E:$E,$E69))))</f>
        <v/>
      </c>
      <c r="DC69" s="223" t="str">
        <f t="array" ref="DC69">IF(AN69="","",
IF(INDEX(Settings!$H:$H,MATCH(DC$1,Settings!$G:$G,0))=TRUE,
100-100*(AN69-MINIFS(AN:AN,$E:$E,$E69))/(MAXIFS(AN:AN,$E:$E,$E69)-MINIFS(AN:AN,$E:$E,$E69)),
100*(AN69-MINIFS(AN:AN,$E:$E,$E69))/(MAXIFS(AN:AN,$E:$E,$E69)-MINIFS(AN:AN,$E:$E,$E69))))</f>
        <v/>
      </c>
      <c r="DD69" s="223" t="str">
        <f t="array" ref="DD69">IF(AO69="","",
IF(INDEX(Settings!$H:$H,MATCH(DD$1,Settings!$G:$G,0))=TRUE,
100-100*(AO69-MINIFS(AO:AO,$E:$E,$E69))/(MAXIFS(AO:AO,$E:$E,$E69)-MINIFS(AO:AO,$E:$E,$E69)),
100*(AO69-MINIFS(AO:AO,$E:$E,$E69))/(MAXIFS(AO:AO,$E:$E,$E69)-MINIFS(AO:AO,$E:$E,$E69))))</f>
        <v/>
      </c>
      <c r="DE69" s="223" t="str">
        <f t="array" ref="DE69">IF(AP69="","",
IF(INDEX(Settings!$H:$H,MATCH(DE$1,Settings!$G:$G,0))=TRUE,
100-100*(AP69-MINIFS(AP:AP,$E:$E,$E69))/(MAXIFS(AP:AP,$E:$E,$E69)-MINIFS(AP:AP,$E:$E,$E69)),
100*(AP69-MINIFS(AP:AP,$E:$E,$E69))/(MAXIFS(AP:AP,$E:$E,$E69)-MINIFS(AP:AP,$E:$E,$E69))))</f>
        <v/>
      </c>
      <c r="DF69" s="223" t="str">
        <f t="array" ref="DF69">IF(AQ69="","",
IF(INDEX(Settings!$H:$H,MATCH(DF$1,Settings!$G:$G,0))=TRUE,
100-100*(AQ69-MINIFS(AQ:AQ,$E:$E,$E69))/(MAXIFS(AQ:AQ,$E:$E,$E69)-MINIFS(AQ:AQ,$E:$E,$E69)),
100*(AQ69-MINIFS(AQ:AQ,$E:$E,$E69))/(MAXIFS(AQ:AQ,$E:$E,$E69)-MINIFS(AQ:AQ,$E:$E,$E69))))</f>
        <v/>
      </c>
      <c r="DG69" s="223" t="str">
        <f t="array" ref="DG69">IF(AR69="","",
IF(INDEX(Settings!$H:$H,MATCH(DG$1,Settings!$G:$G,0))=TRUE,
100-100*(AR69-MINIFS(AR:AR,$E:$E,$E69))/(MAXIFS(AR:AR,$E:$E,$E69)-MINIFS(AR:AR,$E:$E,$E69)),
100*(AR69-MINIFS(AR:AR,$E:$E,$E69))/(MAXIFS(AR:AR,$E:$E,$E69)-MINIFS(AR:AR,$E:$E,$E69))))</f>
        <v/>
      </c>
      <c r="DH69" s="223" t="str">
        <f t="array" ref="DH69">IF(AS69="","",
IF(INDEX(Settings!$H:$H,MATCH(DH$1,Settings!$G:$G,0))=TRUE,
100-100*(AS69-MINIFS(AS:AS,$E:$E,$E69))/(MAXIFS(AS:AS,$E:$E,$E69)-MINIFS(AS:AS,$E:$E,$E69)),
100*(AS69-MINIFS(AS:AS,$E:$E,$E69))/(MAXIFS(AS:AS,$E:$E,$E69)-MINIFS(AS:AS,$E:$E,$E69))))</f>
        <v/>
      </c>
      <c r="DI69" s="223" t="str">
        <f t="array" ref="DI69">IF(AT69="","",
IF(INDEX(Settings!$H:$H,MATCH(DI$1,Settings!$G:$G,0))=TRUE,
100-100*(AT69-MINIFS(AT:AT,$E:$E,$E69))/(MAXIFS(AT:AT,$E:$E,$E69)-MINIFS(AT:AT,$E:$E,$E69)),
100*(AT69-MINIFS(AT:AT,$E:$E,$E69))/(MAXIFS(AT:AT,$E:$E,$E69)-MINIFS(AT:AT,$E:$E,$E69))))</f>
        <v/>
      </c>
      <c r="DJ69" s="223" t="str">
        <f t="array" ref="DJ69">IF(AU69="","",
IF(INDEX(Settings!$H:$H,MATCH(DJ$1,Settings!$G:$G,0))=TRUE,
100-100*(AU69-MINIFS(AU:AU,$E:$E,$E69))/(MAXIFS(AU:AU,$E:$E,$E69)-MINIFS(AU:AU,$E:$E,$E69)),
100*(AU69-MINIFS(AU:AU,$E:$E,$E69))/(MAXIFS(AU:AU,$E:$E,$E69)-MINIFS(AU:AU,$E:$E,$E69))))</f>
        <v/>
      </c>
      <c r="DK69" s="223" t="str">
        <f t="array" ref="DK69">IF(AV69="","",
IF(INDEX(Settings!$H:$H,MATCH(DK$1,Settings!$G:$G,0))=TRUE,
100-100*(AV69-MINIFS(AV:AV,$E:$E,$E69))/(MAXIFS(AV:AV,$E:$E,$E69)-MINIFS(AV:AV,$E:$E,$E69)),
100*(AV69-MINIFS(AV:AV,$E:$E,$E69))/(MAXIFS(AV:AV,$E:$E,$E69)-MINIFS(AV:AV,$E:$E,$E69))))</f>
        <v/>
      </c>
      <c r="DL69" s="223" t="str">
        <f t="array" ref="DL69">IF(AW69="","",
IF(INDEX(Settings!$H:$H,MATCH(DL$1,Settings!$G:$G,0))=TRUE,
100-100*(AW69-MINIFS(AW:AW,$E:$E,$E69))/(MAXIFS(AW:AW,$E:$E,$E69)-MINIFS(AW:AW,$E:$E,$E69)),
100*(AW69-MINIFS(AW:AW,$E:$E,$E69))/(MAXIFS(AW:AW,$E:$E,$E69)-MINIFS(AW:AW,$E:$E,$E69))))</f>
        <v/>
      </c>
      <c r="DM69" s="223" t="str">
        <f t="array" ref="DM69">IF(AX69="","",
IF(INDEX(Settings!$H:$H,MATCH(DM$1,Settings!$G:$G,0))=TRUE,
100-100*(AX69-MINIFS(AX:AX,$E:$E,$E69))/(MAXIFS(AX:AX,$E:$E,$E69)-MINIFS(AX:AX,$E:$E,$E69)),
100*(AX69-MINIFS(AX:AX,$E:$E,$E69))/(MAXIFS(AX:AX,$E:$E,$E69)-MINIFS(AX:AX,$E:$E,$E69))))</f>
        <v/>
      </c>
      <c r="DN69" s="223" t="str">
        <f t="array" ref="DN69">IF(AY69="","",
IF(INDEX(Settings!$H:$H,MATCH(DN$1,Settings!$G:$G,0))=TRUE,
100-100*(AY69-MINIFS(AY:AY,$E:$E,$E69))/(MAXIFS(AY:AY,$E:$E,$E69)-MINIFS(AY:AY,$E:$E,$E69)),
100*(AY69-MINIFS(AY:AY,$E:$E,$E69))/(MAXIFS(AY:AY,$E:$E,$E69)-MINIFS(AY:AY,$E:$E,$E69))))</f>
        <v/>
      </c>
      <c r="DO69" s="223" t="str">
        <f t="array" ref="DO69">IF(AZ69="","",
IF(INDEX(Settings!$H:$H,MATCH(DO$1,Settings!$G:$G,0))=TRUE,
100-100*(AZ69-MINIFS(AZ:AZ,$E:$E,$E69))/(MAXIFS(AZ:AZ,$E:$E,$E69)-MINIFS(AZ:AZ,$E:$E,$E69)),
100*(AZ69-MINIFS(AZ:AZ,$E:$E,$E69))/(MAXIFS(AZ:AZ,$E:$E,$E69)-MINIFS(AZ:AZ,$E:$E,$E69))))</f>
        <v/>
      </c>
      <c r="DP69" s="223" t="str">
        <f t="array" ref="DP69">IF(BA69="","",
IF(INDEX(Settings!$H:$H,MATCH(DP$1,Settings!$G:$G,0))=TRUE,
100-100*(BA69-MINIFS(BA:BA,$E:$E,$E69))/(MAXIFS(BA:BA,$E:$E,$E69)-MINIFS(BA:BA,$E:$E,$E69)),
100*(BA69-MINIFS(BA:BA,$E:$E,$E69))/(MAXIFS(BA:BA,$E:$E,$E69)-MINIFS(BA:BA,$E:$E,$E69))))</f>
        <v/>
      </c>
      <c r="DQ69" s="223" t="str">
        <f t="array" ref="DQ69">IF(BB69="","",
IF(INDEX(Settings!$H:$H,MATCH(DQ$1,Settings!$G:$G,0))=TRUE,
100-100*(BB69-MINIFS(BB:BB,$E:$E,$E69))/(MAXIFS(BB:BB,$E:$E,$E69)-MINIFS(BB:BB,$E:$E,$E69)),
100*(BB69-MINIFS(BB:BB,$E:$E,$E69))/(MAXIFS(BB:BB,$E:$E,$E69)-MINIFS(BB:BB,$E:$E,$E69))))</f>
        <v/>
      </c>
      <c r="DR69" s="223" t="str">
        <f t="array" ref="DR69">IF(BC69="","",
IF(INDEX(Settings!$H:$H,MATCH(DR$1,Settings!$G:$G,0))=TRUE,
100-100*(BC69-MINIFS(BC:BC,$E:$E,$E69))/(MAXIFS(BC:BC,$E:$E,$E69)-MINIFS(BC:BC,$E:$E,$E69)),
100*(BC69-MINIFS(BC:BC,$E:$E,$E69))/(MAXIFS(BC:BC,$E:$E,$E69)-MINIFS(BC:BC,$E:$E,$E69))))</f>
        <v/>
      </c>
      <c r="DS69" s="223" t="str">
        <f t="array" ref="DS69">IF(BD69="","",
IF(INDEX(Settings!$H:$H,MATCH(DS$1,Settings!$G:$G,0))=TRUE,
100-100*(BD69-MINIFS(BD:BD,$E:$E,$E69))/(MAXIFS(BD:BD,$E:$E,$E69)-MINIFS(BD:BD,$E:$E,$E69)),
100*(BD69-MINIFS(BD:BD,$E:$E,$E69))/(MAXIFS(BD:BD,$E:$E,$E69)-MINIFS(BD:BD,$E:$E,$E69))))</f>
        <v/>
      </c>
      <c r="DT69" s="223" t="str">
        <f t="array" ref="DT69">IF(BE69="","",
IF(INDEX(Settings!$H:$H,MATCH(DT$1,Settings!$G:$G,0))=TRUE,
100-100*(BE69-MINIFS(BE:BE,$E:$E,$E69))/(MAXIFS(BE:BE,$E:$E,$E69)-MINIFS(BE:BE,$E:$E,$E69)),
100*(BE69-MINIFS(BE:BE,$E:$E,$E69))/(MAXIFS(BE:BE,$E:$E,$E69)-MINIFS(BE:BE,$E:$E,$E69))))</f>
        <v/>
      </c>
      <c r="DU69" s="223" t="str">
        <f t="array" ref="DU69">IF(BF69="","",
IF(INDEX(Settings!$H:$H,MATCH(DU$1,Settings!$G:$G,0))=TRUE,
100-100*(BF69-MINIFS(BF:BF,$E:$E,$E69))/(MAXIFS(BF:BF,$E:$E,$E69)-MINIFS(BF:BF,$E:$E,$E69)),
100*(BF69-MINIFS(BF:BF,$E:$E,$E69))/(MAXIFS(BF:BF,$E:$E,$E69)-MINIFS(BF:BF,$E:$E,$E69))))</f>
        <v/>
      </c>
      <c r="DV69" s="223" t="str">
        <f t="array" ref="DV69">IF(BG69="","",
IF(INDEX(Settings!$H:$H,MATCH(DV$1,Settings!$G:$G,0))=TRUE,
100-100*(BG69-MINIFS(BG:BG,$E:$E,$E69))/(MAXIFS(BG:BG,$E:$E,$E69)-MINIFS(BG:BG,$E:$E,$E69)),
100*(BG69-MINIFS(BG:BG,$E:$E,$E69))/(MAXIFS(BG:BG,$E:$E,$E69)-MINIFS(BG:BG,$E:$E,$E69))))</f>
        <v/>
      </c>
      <c r="DW69" s="223" t="str">
        <f t="array" ref="DW69">IF(BH69="","",
IF(INDEX(Settings!$H:$H,MATCH(DW$1,Settings!$G:$G,0))=TRUE,
100-100*(BH69-MINIFS(BH:BH,$E:$E,$E69))/(MAXIFS(BH:BH,$E:$E,$E69)-MINIFS(BH:BH,$E:$E,$E69)),
100*(BH69-MINIFS(BH:BH,$E:$E,$E69))/(MAXIFS(BH:BH,$E:$E,$E69)-MINIFS(BH:BH,$E:$E,$E69))))</f>
        <v/>
      </c>
      <c r="DX69" s="223" t="str">
        <f t="array" ref="DX69">IF(BI69="","",
IF(INDEX(Settings!$H:$H,MATCH(DX$1,Settings!$G:$G,0))=TRUE,
100-100*(BI69-MINIFS(BI:BI,$E:$E,$E69))/(MAXIFS(BI:BI,$E:$E,$E69)-MINIFS(BI:BI,$E:$E,$E69)),
100*(BI69-MINIFS(BI:BI,$E:$E,$E69))/(MAXIFS(BI:BI,$E:$E,$E69)-MINIFS(BI:BI,$E:$E,$E69))))</f>
        <v/>
      </c>
      <c r="DY69" s="223" t="str">
        <f t="array" ref="DY69">IF(BJ69="","",
IF(INDEX(Settings!$H:$H,MATCH(DY$1,Settings!$G:$G,0))=TRUE,
100-100*(BJ69-MINIFS(BJ:BJ,$E:$E,$E69))/(MAXIFS(BJ:BJ,$E:$E,$E69)-MINIFS(BJ:BJ,$E:$E,$E69)),
100*(BJ69-MINIFS(BJ:BJ,$E:$E,$E69))/(MAXIFS(BJ:BJ,$E:$E,$E69)-MINIFS(BJ:BJ,$E:$E,$E69))))</f>
        <v/>
      </c>
      <c r="DZ69" s="225"/>
      <c r="EA69" s="225"/>
      <c r="EB69" s="225" t="str">
        <f t="shared" si="8"/>
        <v/>
      </c>
      <c r="EC69" s="225" t="str">
        <f t="shared" si="9"/>
        <v/>
      </c>
      <c r="ED69" s="225" t="str">
        <f t="shared" si="10"/>
        <v/>
      </c>
      <c r="EE69" s="225" t="str">
        <f t="shared" si="11"/>
        <v/>
      </c>
      <c r="EF69" s="225" t="str">
        <f t="shared" si="12"/>
        <v/>
      </c>
      <c r="EG69" s="225" t="str">
        <f t="shared" si="13"/>
        <v/>
      </c>
      <c r="EH69" s="225"/>
      <c r="EI69" s="225"/>
      <c r="EJ69" s="225"/>
      <c r="EK69" s="225"/>
      <c r="EL69" s="225"/>
      <c r="EM69" s="225"/>
    </row>
    <row r="70">
      <c r="A70" s="231"/>
      <c r="B70" s="231"/>
      <c r="C70" s="231"/>
      <c r="D70" s="231" t="str">
        <f t="array" ref="D70">IFERROR(INDEX(Profiles!$B:$B,MATCH($A70,Profiles!$A:$A,0)),"")</f>
        <v/>
      </c>
      <c r="E70" s="231"/>
      <c r="F70" s="231"/>
      <c r="G70" s="231"/>
      <c r="H70" s="231"/>
      <c r="I70" s="231" t="str">
        <f>IF(A70="","",IF(Settings!$N$3="DATE",F70&amp;": "&amp;TEXT(B70,"M/DD/YY"),F70&amp;": "&amp;H70))</f>
        <v/>
      </c>
      <c r="J70" s="231"/>
      <c r="K70" s="231"/>
      <c r="L70" s="231"/>
      <c r="M70" s="232" t="str">
        <f t="shared" si="14"/>
        <v/>
      </c>
      <c r="N70" s="231"/>
      <c r="O70" s="231"/>
      <c r="P70" s="231"/>
      <c r="Q70" s="231"/>
      <c r="R70" s="231"/>
      <c r="S70" s="230" t="str">
        <f>IFERROR(VLOOKUP(AF70, 'YOYO IR Scores'!A:C, 3, FALSE), "")
</f>
        <v/>
      </c>
      <c r="T70" s="231"/>
      <c r="U70" s="231"/>
      <c r="V70" s="231"/>
      <c r="W70" s="231"/>
      <c r="X70" s="233" t="str">
        <f t="shared" si="4"/>
        <v/>
      </c>
      <c r="Y70" s="234" t="str">
        <f t="shared" si="5"/>
        <v/>
      </c>
      <c r="Z70" s="234" t="str">
        <f t="shared" si="6"/>
        <v/>
      </c>
      <c r="AA70" s="233" t="str">
        <f t="shared" si="7"/>
        <v/>
      </c>
      <c r="AB70" s="232"/>
      <c r="AC70" s="232"/>
      <c r="AD70" s="232"/>
      <c r="AE70" s="232" t="str">
        <f>IFERROR(VLOOKUP(AF70, 'YOYO IR Scores'!A:C, 2, FALSE), "")</f>
        <v/>
      </c>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t="str">
        <f t="array" ref="BK70">IF(J70="","",
IF(INDEX(Settings!$H:$H,MATCH(BY$1,Settings!$G:$G,0))=TRUE,
100-100*(J70-MIN(J:J))/(MAX(J:J)-MIN(J:J)),
100*(J70-MIN(J:J))/(MAX(J:J)-MIN(J:J))))</f>
        <v/>
      </c>
      <c r="BL70" s="232" t="str">
        <f t="array" ref="BL70">IF(J70="","",
IF(INDEX(Settings!$H:$H,MATCH(BY$1,Settings!$G:$G,0))=TRUE,
100-100*(J70-MINIFS(J:J,$E:$E,$E70))/(MAXIFS(J:J,$E:$E,$E70)-MINIFS(J:J,$E:$E,$E70)),
100*(J70-MINIFS(J:J,$E:$E,$E70))/(MAXIFS(J:J,$E:$E,$E70)-MINIFS(J:J,$E:$E,$E70))))</f>
        <v/>
      </c>
      <c r="BM70" s="232" t="str">
        <f t="array" ref="BM70">IF(J70="","",
IF(INDEX(Settings!$H:$H,MATCH(BY$1,Settings!$G:$G,0))=TRUE,
100-100*(J70-MINIFS(J:J,$E:$E,$E70,$I:$I,$I70))/(MAXIFS(J:J,$E:$E,$E70,$I:$I,$I70)-MINIFS(J:J,$E:$E,$E70,$I:$I,$I70)),
100*(J70-MINIFS(J:J,$E:$E,$E70,$I:$I,$I70))/(MAXIFS(J:J,$E:$E,$E70,$I:$I,$I70)-MINIFS(J:J,$E:$E,$E70,$I:$I,$I70))))</f>
        <v/>
      </c>
      <c r="BN70" s="231" t="str">
        <f t="array" ref="BN70">IF(J70="","",
IF(INDEX(Settings!$H:$H,MATCH(BY$1,Settings!$G:$G,0))=TRUE,
100-100*PERCENTRANK(J:J,J70),
100*PERCENTRANK(J:J,J70)))</f>
        <v/>
      </c>
      <c r="BO70" s="231" t="str">
        <f>IFERROR(__xludf.DUMMYFUNCTION("IF(J70="""","""",
IF(INDEX(Settings!$H:$H,MATCH(BY$1,Settings!$G:$G,0))=TRUE,
100-100*PERCENTRANK(FILTER(J:J,$E:$E=$E70),J70),
100*PERCENTRANK(FILTER(J:J,$E:$E=$E70),J70)))"),"")</f>
        <v/>
      </c>
      <c r="BP70" s="231" t="str">
        <f>IFERROR(__xludf.DUMMYFUNCTION("IF(J70="""","""",
IF(INDEX(Settings!$H:$H,MATCH(BY$1,Settings!$G:$G,0))=TRUE,
100-100*PERCENTRANK(FILTER(J:J,$E:$E=$E70,$I:$I=$I70),J70),
100*PERCENTRANK(FILTER(J:J,$E:$E=$E70,$I:$I=$I70),J70)))"),"")</f>
        <v/>
      </c>
      <c r="BQ70" s="233" t="str">
        <f t="array" ref="BQ70">IF(J70="","",
IF(INDEX(Settings!$H:$H,MATCH(BY$1,Settings!$G:$G,0))=TRUE,
-1*(J70-AVERAGE(J:J))/STDEV(J:J),
(J70-AVERAGE(J:J))/STDEV(J:J)))</f>
        <v/>
      </c>
      <c r="BR70" s="233" t="str">
        <f>IFERROR(__xludf.DUMMYFUNCTION("IF(J70="""","""",
IF(INDEX(Settings!$H:$H,MATCH(BY$1,Settings!$G:$G,0))=TRUE,
-1*(J70-AVERAGEIFS(J:J,$E:$E,$E70))/STDEV(FILTER(J:J,$E:$E=$E70)),
(J70-AVERAGEIFS(J:J,$E:$E,$E70))/STDEV(FILTER(J:J,$E:$E=$E70))))"),"")</f>
        <v/>
      </c>
      <c r="BS70" s="233"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1"/>
      <c r="BX70" s="231"/>
      <c r="BY70" s="232" t="str">
        <f t="array" ref="BY70">IF(J70="","",
IF(INDEX(Settings!$H:$H,MATCH(BY$1,Settings!$G:$G,0))=TRUE,
100-100*(J70-MINIFS(J:J,$E:$E,$E70))/(MAXIFS(J:J,$E:$E,$E70)-MINIFS(J:J,$E:$E,$E70)),
100*(J70-MINIFS(J:J,$E:$E,$E70))/(MAXIFS(J:J,$E:$E,$E70)-MINIFS(J:J,$E:$E,$E70))))</f>
        <v/>
      </c>
      <c r="BZ70" s="232" t="str">
        <f t="array" ref="BZ70">IF(K70="","",
IF(INDEX(Settings!$H:$H,MATCH(BZ$1,Settings!$G:$G,0))=TRUE,
100-100*(K70-MINIFS(K:K,$E:$E,$E70))/(MAXIFS(K:K,$E:$E,$E70)-MINIFS(K:K,$E:$E,$E70)),
100*(K70-MINIFS(K:K,$E:$E,$E70))/(MAXIFS(K:K,$E:$E,$E70)-MINIFS(K:K,$E:$E,$E70))))</f>
        <v/>
      </c>
      <c r="CA70" s="232" t="str">
        <f t="array" ref="CA70">IF(L70="","",
IF(INDEX(Settings!$H:$H,MATCH(CA$1,Settings!$G:$G,0))=TRUE,
100-100*(L70-MINIFS(L:L,$E:$E,$E70))/(MAXIFS(L:L,$E:$E,$E70)-MINIFS(L:L,$E:$E,$E70)),
100*(L70-MINIFS(L:L,$E:$E,$E70))/(MAXIFS(L:L,$E:$E,$E70)-MINIFS(L:L,$E:$E,$E70))))</f>
        <v/>
      </c>
      <c r="CB70" s="232" t="str">
        <f t="array" ref="CB70">IF(M70="","",
IF(INDEX(Settings!$H:$H,MATCH(CB$1,Settings!$G:$G,0))=TRUE,
100-100*(M70-MINIFS(M:M,$E:$E,$E70))/(MAXIFS(M:M,$E:$E,$E70)-MINIFS(M:M,$E:$E,$E70)),
100*(M70-MINIFS(M:M,$E:$E,$E70))/(MAXIFS(M:M,$E:$E,$E70)-MINIFS(M:M,$E:$E,$E70))))</f>
        <v/>
      </c>
      <c r="CC70" s="232" t="str">
        <f t="array" ref="CC70">IF(N70="","",
IF(INDEX(Settings!$H:$H,MATCH(CC$1,Settings!$G:$G,0))=TRUE,
100-100*(N70-MINIFS(N:N,$E:$E,$E70))/(MAXIFS(N:N,$E:$E,$E70)-MINIFS(N:N,$E:$E,$E70)),
100*(N70-MINIFS(N:N,$E:$E,$E70))/(MAXIFS(N:N,$E:$E,$E70)-MINIFS(N:N,$E:$E,$E70))))</f>
        <v/>
      </c>
      <c r="CD70" s="232" t="str">
        <f t="array" ref="CD70">IF(O70="","",
IF(INDEX(Settings!$H:$H,MATCH(CD$1,Settings!$G:$G,0))=TRUE,
100-100*(O70-MINIFS(O:O,$E:$E,$E70))/(MAXIFS(O:O,$E:$E,$E70)-MINIFS(O:O,$E:$E,$E70)),
100*(O70-MINIFS(O:O,$E:$E,$E70))/(MAXIFS(O:O,$E:$E,$E70)-MINIFS(O:O,$E:$E,$E70))))</f>
        <v/>
      </c>
      <c r="CE70" s="232" t="str">
        <f t="array" ref="CE70">IF(P70="","",
IF(INDEX(Settings!$H:$H,MATCH(CE$1,Settings!$G:$G,0))=TRUE,
100-100*(P70-MINIFS(P:P,$E:$E,$E70))/(MAXIFS(P:P,$E:$E,$E70)-MINIFS(P:P,$E:$E,$E70)),
100*(P70-MINIFS(P:P,$E:$E,$E70))/(MAXIFS(P:P,$E:$E,$E70)-MINIFS(P:P,$E:$E,$E70))))</f>
        <v/>
      </c>
      <c r="CF70" s="232" t="str">
        <f t="array" ref="CF70">IF(Q70="","",
IF(INDEX(Settings!$H:$H,MATCH(CF$1,Settings!$G:$G,0))=TRUE,
100-100*(Q70-MINIFS(Q:Q,$E:$E,$E70))/(MAXIFS(Q:Q,$E:$E,$E70)-MINIFS(Q:Q,$E:$E,$E70)),
100*(Q70-MINIFS(Q:Q,$E:$E,$E70))/(MAXIFS(Q:Q,$E:$E,$E70)-MINIFS(Q:Q,$E:$E,$E70))))</f>
        <v/>
      </c>
      <c r="CG70" s="232" t="str">
        <f t="array" ref="CG70">IF(R70="","",
IF(INDEX(Settings!$H:$H,MATCH(CG$1,Settings!$G:$G,0))=TRUE,
100-100*(R70-MINIFS(R:R,$E:$E,$E70))/(MAXIFS(R:R,$E:$E,$E70)-MINIFS(R:R,$E:$E,$E70)),
100*(R70-MINIFS(R:R,$E:$E,$E70))/(MAXIFS(R:R,$E:$E,$E70)-MINIFS(R:R,$E:$E,$E70))))</f>
        <v/>
      </c>
      <c r="CH70" s="232" t="str">
        <f t="array" ref="CH70">IF(S70="","",
IF(INDEX(Settings!$H:$H,MATCH(CH$1,Settings!$G:$G,0))=TRUE,
100-100*(S70-MINIFS(S:S,$E:$E,$E70))/(MAXIFS(S:S,$E:$E,$E70)-MINIFS(S:S,$E:$E,$E70)),
100*(S70-MINIFS(S:S,$E:$E,$E70))/(MAXIFS(S:S,$E:$E,$E70)-MINIFS(S:S,$E:$E,$E70))))</f>
        <v/>
      </c>
      <c r="CI70" s="232" t="str">
        <f t="array" ref="CI70">IF(T70="","",
IF(INDEX(Settings!$H:$H,MATCH(CI$1,Settings!$G:$G,0))=TRUE,
100-100*(T70-MINIFS(T:T,$E:$E,$E70))/(MAXIFS(T:T,$E:$E,$E70)-MINIFS(T:T,$E:$E,$E70)),
100*(T70-MINIFS(T:T,$E:$E,$E70))/(MAXIFS(T:T,$E:$E,$E70)-MINIFS(T:T,$E:$E,$E70))))</f>
        <v/>
      </c>
      <c r="CJ70" s="232" t="str">
        <f t="array" ref="CJ70">IF(U70="","",
IF(INDEX(Settings!$H:$H,MATCH(CJ$1,Settings!$G:$G,0))=TRUE,
100-100*(U70-MINIFS(U:U,$E:$E,$E70))/(MAXIFS(U:U,$E:$E,$E70)-MINIFS(U:U,$E:$E,$E70)),
100*(U70-MINIFS(U:U,$E:$E,$E70))/(MAXIFS(U:U,$E:$E,$E70)-MINIFS(U:U,$E:$E,$E70))))</f>
        <v/>
      </c>
      <c r="CK70" s="232" t="str">
        <f t="array" ref="CK70">IF(V70="","",
IF(INDEX(Settings!$H:$H,MATCH(CK$1,Settings!$G:$G,0))=TRUE,
100-100*(V70-MINIFS(V:V,$E:$E,$E70))/(MAXIFS(V:V,$E:$E,$E70)-MINIFS(V:V,$E:$E,$E70)),
100*(V70-MINIFS(V:V,$E:$E,$E70))/(MAXIFS(V:V,$E:$E,$E70)-MINIFS(V:V,$E:$E,$E70))))</f>
        <v/>
      </c>
      <c r="CL70" s="232" t="str">
        <f t="array" ref="CL70">IF(W70="","",
IF(INDEX(Settings!$H:$H,MATCH(CL$1,Settings!$G:$G,0))=TRUE,
100-100*(W70-MINIFS(W:W,$E:$E,$E70))/(MAXIFS(W:W,$E:$E,$E70)-MINIFS(W:W,$E:$E,$E70)),
100*(W70-MINIFS(W:W,$E:$E,$E70))/(MAXIFS(W:W,$E:$E,$E70)-MINIFS(W:W,$E:$E,$E70))))</f>
        <v/>
      </c>
      <c r="CM70" s="232" t="str">
        <f t="array" ref="CM70">IF(X70="","",
IF(INDEX(Settings!$H:$H,MATCH(CM$1,Settings!$G:$G,0))=TRUE,
100-100*(X70-MINIFS(X:X,$E:$E,$E70))/(MAXIFS(X:X,$E:$E,$E70)-MINIFS(X:X,$E:$E,$E70)),
100*(X70-MINIFS(X:X,$E:$E,$E70))/(MAXIFS(X:X,$E:$E,$E70)-MINIFS(X:X,$E:$E,$E70))))</f>
        <v/>
      </c>
      <c r="CN70" s="232" t="str">
        <f t="array" ref="CN70">IF(Y70="","",
IF(INDEX(Settings!$H:$H,MATCH(CN$1,Settings!$G:$G,0))=TRUE,
100-100*(Y70-MINIFS(Y:Y,$E:$E,$E70))/(MAXIFS(Y:Y,$E:$E,$E70)-MINIFS(Y:Y,$E:$E,$E70)),
100*(Y70-MINIFS(Y:Y,$E:$E,$E70))/(MAXIFS(Y:Y,$E:$E,$E70)-MINIFS(Y:Y,$E:$E,$E70))))</f>
        <v/>
      </c>
      <c r="CO70" s="232" t="str">
        <f t="array" ref="CO70">IF(Z70="","",
IF(INDEX(Settings!$H:$H,MATCH(CO$1,Settings!$G:$G,0))=TRUE,
100-100*(Z70-MINIFS(Z:Z,$E:$E,$E70))/(MAXIFS(Z:Z,$E:$E,$E70)-MINIFS(Z:Z,$E:$E,$E70)),
100*(Z70-MINIFS(Z:Z,$E:$E,$E70))/(MAXIFS(Z:Z,$E:$E,$E70)-MINIFS(Z:Z,$E:$E,$E70))))</f>
        <v/>
      </c>
      <c r="CP70" s="232" t="str">
        <f t="array" ref="CP70">IF(AA70="","",
IF(INDEX(Settings!$H:$H,MATCH(CP$1,Settings!$G:$G,0))=TRUE,
100-100*(AA70-MINIFS(AA:AA,$E:$E,$E70))/(MAXIFS(AA:AA,$E:$E,$E70)-MINIFS(AA:AA,$E:$E,$E70)),
100*(AA70-MINIFS(AA:AA,$E:$E,$E70))/(MAXIFS(AA:AA,$E:$E,$E70)-MINIFS(AA:AA,$E:$E,$E70))))</f>
        <v/>
      </c>
      <c r="CQ70" s="232" t="str">
        <f t="array" ref="CQ70">IF(AB70="","",
IF(INDEX(Settings!$H:$H,MATCH(CQ$1,Settings!$G:$G,0))=TRUE,
100-100*(AB70-MINIFS(AB:AB,$E:$E,$E70))/(MAXIFS(AB:AB,$E:$E,$E70)-MINIFS(AB:AB,$E:$E,$E70)),
100*(AB70-MINIFS(AB:AB,$E:$E,$E70))/(MAXIFS(AB:AB,$E:$E,$E70)-MINIFS(AB:AB,$E:$E,$E70))))</f>
        <v/>
      </c>
      <c r="CR70" s="232" t="str">
        <f t="array" ref="CR70">IF(AC70="","",
IF(INDEX(Settings!$H:$H,MATCH(CR$1,Settings!$G:$G,0))=TRUE,
100-100*(AC70-MINIFS(AC:AC,$E:$E,$E70))/(MAXIFS(AC:AC,$E:$E,$E70)-MINIFS(AC:AC,$E:$E,$E70)),
100*(AC70-MINIFS(AC:AC,$E:$E,$E70))/(MAXIFS(AC:AC,$E:$E,$E70)-MINIFS(AC:AC,$E:$E,$E70))))</f>
        <v/>
      </c>
      <c r="CS70" s="232" t="str">
        <f t="array" ref="CS70">IF(AD70="","",
IF(INDEX(Settings!$H:$H,MATCH(CS$1,Settings!$G:$G,0))=TRUE,
100-100*(AD70-MINIFS(AD:AD,$E:$E,$E70))/(MAXIFS(AD:AD,$E:$E,$E70)-MINIFS(AD:AD,$E:$E,$E70)),
100*(AD70-MINIFS(AD:AD,$E:$E,$E70))/(MAXIFS(AD:AD,$E:$E,$E70)-MINIFS(AD:AD,$E:$E,$E70))))</f>
        <v/>
      </c>
      <c r="CT70" s="232" t="str">
        <f t="array" ref="CT70">IF(AE70="","",
IF(INDEX(Settings!$H:$H,MATCH(CT$1,Settings!$G:$G,0))=TRUE,
100-100*(AE70-MINIFS(AE:AE,$E:$E,$E70))/(MAXIFS(AE:AE,$E:$E,$E70)-MINIFS(AE:AE,$E:$E,$E70)),
100*(AE70-MINIFS(AE:AE,$E:$E,$E70))/(MAXIFS(AE:AE,$E:$E,$E70)-MINIFS(AE:AE,$E:$E,$E70))))</f>
        <v/>
      </c>
      <c r="CU70" s="232" t="str">
        <f t="array" ref="CU70">IF(AF70="","",
IF(INDEX(Settings!$H:$H,MATCH(CU$1,Settings!$G:$G,0))=TRUE,
100-100*(AF70-MINIFS(AF:AF,$E:$E,$E70))/(MAXIFS(AF:AF,$E:$E,$E70)-MINIFS(AF:AF,$E:$E,$E70)),
100*(AF70-MINIFS(AF:AF,$E:$E,$E70))/(MAXIFS(AF:AF,$E:$E,$E70)-MINIFS(AF:AF,$E:$E,$E70))))</f>
        <v/>
      </c>
      <c r="CV70" s="232" t="str">
        <f t="array" ref="CV70">IF(AG70="","",
IF(INDEX(Settings!$H:$H,MATCH(CV$1,Settings!$G:$G,0))=TRUE,
100-100*(AG70-MINIFS(AG:AG,$E:$E,$E70))/(MAXIFS(AG:AG,$E:$E,$E70)-MINIFS(AG:AG,$E:$E,$E70)),
100*(AG70-MINIFS(AG:AG,$E:$E,$E70))/(MAXIFS(AG:AG,$E:$E,$E70)-MINIFS(AG:AG,$E:$E,$E70))))</f>
        <v/>
      </c>
      <c r="CW70" s="232" t="str">
        <f t="array" ref="CW70">IF(AH70="","",
IF(INDEX(Settings!$H:$H,MATCH(CW$1,Settings!$G:$G,0))=TRUE,
100-100*(AH70-MINIFS(AH:AH,$E:$E,$E70))/(MAXIFS(AH:AH,$E:$E,$E70)-MINIFS(AH:AH,$E:$E,$E70)),
100*(AH70-MINIFS(AH:AH,$E:$E,$E70))/(MAXIFS(AH:AH,$E:$E,$E70)-MINIFS(AH:AH,$E:$E,$E70))))</f>
        <v/>
      </c>
      <c r="CX70" s="232" t="str">
        <f t="array" ref="CX70">IF(AI70="","",
IF(INDEX(Settings!$H:$H,MATCH(CX$1,Settings!$G:$G,0))=TRUE,
100-100*(AI70-MINIFS(AI:AI,$E:$E,$E70))/(MAXIFS(AI:AI,$E:$E,$E70)-MINIFS(AI:AI,$E:$E,$E70)),
100*(AI70-MINIFS(AI:AI,$E:$E,$E70))/(MAXIFS(AI:AI,$E:$E,$E70)-MINIFS(AI:AI,$E:$E,$E70))))</f>
        <v/>
      </c>
      <c r="CY70" s="232" t="str">
        <f t="array" ref="CY70">IF(AJ70="","",
IF(INDEX(Settings!$H:$H,MATCH(CY$1,Settings!$G:$G,0))=TRUE,
100-100*(AJ70-MINIFS(AJ:AJ,$E:$E,$E70))/(MAXIFS(AJ:AJ,$E:$E,$E70)-MINIFS(AJ:AJ,$E:$E,$E70)),
100*(AJ70-MINIFS(AJ:AJ,$E:$E,$E70))/(MAXIFS(AJ:AJ,$E:$E,$E70)-MINIFS(AJ:AJ,$E:$E,$E70))))</f>
        <v/>
      </c>
      <c r="CZ70" s="232" t="str">
        <f t="array" ref="CZ70">IF(AK70="","",
IF(INDEX(Settings!$H:$H,MATCH(CZ$1,Settings!$G:$G,0))=TRUE,
100-100*(AK70-MINIFS(AK:AK,$E:$E,$E70))/(MAXIFS(AK:AK,$E:$E,$E70)-MINIFS(AK:AK,$E:$E,$E70)),
100*(AK70-MINIFS(AK:AK,$E:$E,$E70))/(MAXIFS(AK:AK,$E:$E,$E70)-MINIFS(AK:AK,$E:$E,$E70))))</f>
        <v/>
      </c>
      <c r="DA70" s="232" t="str">
        <f t="array" ref="DA70">IF(AL70="","",
IF(INDEX(Settings!$H:$H,MATCH(DA$1,Settings!$G:$G,0))=TRUE,
100-100*(AL70-MINIFS(AL:AL,$E:$E,$E70))/(MAXIFS(AL:AL,$E:$E,$E70)-MINIFS(AL:AL,$E:$E,$E70)),
100*(AL70-MINIFS(AL:AL,$E:$E,$E70))/(MAXIFS(AL:AL,$E:$E,$E70)-MINIFS(AL:AL,$E:$E,$E70))))</f>
        <v/>
      </c>
      <c r="DB70" s="232" t="str">
        <f t="array" ref="DB70">IF(AM70="","",
IF(INDEX(Settings!$H:$H,MATCH(DB$1,Settings!$G:$G,0))=TRUE,
100-100*(AM70-MINIFS(AM:AM,$E:$E,$E70))/(MAXIFS(AM:AM,$E:$E,$E70)-MINIFS(AM:AM,$E:$E,$E70)),
100*(AM70-MINIFS(AM:AM,$E:$E,$E70))/(MAXIFS(AM:AM,$E:$E,$E70)-MINIFS(AM:AM,$E:$E,$E70))))</f>
        <v/>
      </c>
      <c r="DC70" s="232" t="str">
        <f t="array" ref="DC70">IF(AN70="","",
IF(INDEX(Settings!$H:$H,MATCH(DC$1,Settings!$G:$G,0))=TRUE,
100-100*(AN70-MINIFS(AN:AN,$E:$E,$E70))/(MAXIFS(AN:AN,$E:$E,$E70)-MINIFS(AN:AN,$E:$E,$E70)),
100*(AN70-MINIFS(AN:AN,$E:$E,$E70))/(MAXIFS(AN:AN,$E:$E,$E70)-MINIFS(AN:AN,$E:$E,$E70))))</f>
        <v/>
      </c>
      <c r="DD70" s="232" t="str">
        <f t="array" ref="DD70">IF(AO70="","",
IF(INDEX(Settings!$H:$H,MATCH(DD$1,Settings!$G:$G,0))=TRUE,
100-100*(AO70-MINIFS(AO:AO,$E:$E,$E70))/(MAXIFS(AO:AO,$E:$E,$E70)-MINIFS(AO:AO,$E:$E,$E70)),
100*(AO70-MINIFS(AO:AO,$E:$E,$E70))/(MAXIFS(AO:AO,$E:$E,$E70)-MINIFS(AO:AO,$E:$E,$E70))))</f>
        <v/>
      </c>
      <c r="DE70" s="232" t="str">
        <f t="array" ref="DE70">IF(AP70="","",
IF(INDEX(Settings!$H:$H,MATCH(DE$1,Settings!$G:$G,0))=TRUE,
100-100*(AP70-MINIFS(AP:AP,$E:$E,$E70))/(MAXIFS(AP:AP,$E:$E,$E70)-MINIFS(AP:AP,$E:$E,$E70)),
100*(AP70-MINIFS(AP:AP,$E:$E,$E70))/(MAXIFS(AP:AP,$E:$E,$E70)-MINIFS(AP:AP,$E:$E,$E70))))</f>
        <v/>
      </c>
      <c r="DF70" s="232" t="str">
        <f t="array" ref="DF70">IF(AQ70="","",
IF(INDEX(Settings!$H:$H,MATCH(DF$1,Settings!$G:$G,0))=TRUE,
100-100*(AQ70-MINIFS(AQ:AQ,$E:$E,$E70))/(MAXIFS(AQ:AQ,$E:$E,$E70)-MINIFS(AQ:AQ,$E:$E,$E70)),
100*(AQ70-MINIFS(AQ:AQ,$E:$E,$E70))/(MAXIFS(AQ:AQ,$E:$E,$E70)-MINIFS(AQ:AQ,$E:$E,$E70))))</f>
        <v/>
      </c>
      <c r="DG70" s="232" t="str">
        <f t="array" ref="DG70">IF(AR70="","",
IF(INDEX(Settings!$H:$H,MATCH(DG$1,Settings!$G:$G,0))=TRUE,
100-100*(AR70-MINIFS(AR:AR,$E:$E,$E70))/(MAXIFS(AR:AR,$E:$E,$E70)-MINIFS(AR:AR,$E:$E,$E70)),
100*(AR70-MINIFS(AR:AR,$E:$E,$E70))/(MAXIFS(AR:AR,$E:$E,$E70)-MINIFS(AR:AR,$E:$E,$E70))))</f>
        <v/>
      </c>
      <c r="DH70" s="232" t="str">
        <f t="array" ref="DH70">IF(AS70="","",
IF(INDEX(Settings!$H:$H,MATCH(DH$1,Settings!$G:$G,0))=TRUE,
100-100*(AS70-MINIFS(AS:AS,$E:$E,$E70))/(MAXIFS(AS:AS,$E:$E,$E70)-MINIFS(AS:AS,$E:$E,$E70)),
100*(AS70-MINIFS(AS:AS,$E:$E,$E70))/(MAXIFS(AS:AS,$E:$E,$E70)-MINIFS(AS:AS,$E:$E,$E70))))</f>
        <v/>
      </c>
      <c r="DI70" s="232" t="str">
        <f t="array" ref="DI70">IF(AT70="","",
IF(INDEX(Settings!$H:$H,MATCH(DI$1,Settings!$G:$G,0))=TRUE,
100-100*(AT70-MINIFS(AT:AT,$E:$E,$E70))/(MAXIFS(AT:AT,$E:$E,$E70)-MINIFS(AT:AT,$E:$E,$E70)),
100*(AT70-MINIFS(AT:AT,$E:$E,$E70))/(MAXIFS(AT:AT,$E:$E,$E70)-MINIFS(AT:AT,$E:$E,$E70))))</f>
        <v/>
      </c>
      <c r="DJ70" s="232" t="str">
        <f t="array" ref="DJ70">IF(AU70="","",
IF(INDEX(Settings!$H:$H,MATCH(DJ$1,Settings!$G:$G,0))=TRUE,
100-100*(AU70-MINIFS(AU:AU,$E:$E,$E70))/(MAXIFS(AU:AU,$E:$E,$E70)-MINIFS(AU:AU,$E:$E,$E70)),
100*(AU70-MINIFS(AU:AU,$E:$E,$E70))/(MAXIFS(AU:AU,$E:$E,$E70)-MINIFS(AU:AU,$E:$E,$E70))))</f>
        <v/>
      </c>
      <c r="DK70" s="232" t="str">
        <f t="array" ref="DK70">IF(AV70="","",
IF(INDEX(Settings!$H:$H,MATCH(DK$1,Settings!$G:$G,0))=TRUE,
100-100*(AV70-MINIFS(AV:AV,$E:$E,$E70))/(MAXIFS(AV:AV,$E:$E,$E70)-MINIFS(AV:AV,$E:$E,$E70)),
100*(AV70-MINIFS(AV:AV,$E:$E,$E70))/(MAXIFS(AV:AV,$E:$E,$E70)-MINIFS(AV:AV,$E:$E,$E70))))</f>
        <v/>
      </c>
      <c r="DL70" s="232" t="str">
        <f t="array" ref="DL70">IF(AW70="","",
IF(INDEX(Settings!$H:$H,MATCH(DL$1,Settings!$G:$G,0))=TRUE,
100-100*(AW70-MINIFS(AW:AW,$E:$E,$E70))/(MAXIFS(AW:AW,$E:$E,$E70)-MINIFS(AW:AW,$E:$E,$E70)),
100*(AW70-MINIFS(AW:AW,$E:$E,$E70))/(MAXIFS(AW:AW,$E:$E,$E70)-MINIFS(AW:AW,$E:$E,$E70))))</f>
        <v/>
      </c>
      <c r="DM70" s="232" t="str">
        <f t="array" ref="DM70">IF(AX70="","",
IF(INDEX(Settings!$H:$H,MATCH(DM$1,Settings!$G:$G,0))=TRUE,
100-100*(AX70-MINIFS(AX:AX,$E:$E,$E70))/(MAXIFS(AX:AX,$E:$E,$E70)-MINIFS(AX:AX,$E:$E,$E70)),
100*(AX70-MINIFS(AX:AX,$E:$E,$E70))/(MAXIFS(AX:AX,$E:$E,$E70)-MINIFS(AX:AX,$E:$E,$E70))))</f>
        <v/>
      </c>
      <c r="DN70" s="232" t="str">
        <f t="array" ref="DN70">IF(AY70="","",
IF(INDEX(Settings!$H:$H,MATCH(DN$1,Settings!$G:$G,0))=TRUE,
100-100*(AY70-MINIFS(AY:AY,$E:$E,$E70))/(MAXIFS(AY:AY,$E:$E,$E70)-MINIFS(AY:AY,$E:$E,$E70)),
100*(AY70-MINIFS(AY:AY,$E:$E,$E70))/(MAXIFS(AY:AY,$E:$E,$E70)-MINIFS(AY:AY,$E:$E,$E70))))</f>
        <v/>
      </c>
      <c r="DO70" s="232" t="str">
        <f t="array" ref="DO70">IF(AZ70="","",
IF(INDEX(Settings!$H:$H,MATCH(DO$1,Settings!$G:$G,0))=TRUE,
100-100*(AZ70-MINIFS(AZ:AZ,$E:$E,$E70))/(MAXIFS(AZ:AZ,$E:$E,$E70)-MINIFS(AZ:AZ,$E:$E,$E70)),
100*(AZ70-MINIFS(AZ:AZ,$E:$E,$E70))/(MAXIFS(AZ:AZ,$E:$E,$E70)-MINIFS(AZ:AZ,$E:$E,$E70))))</f>
        <v/>
      </c>
      <c r="DP70" s="232" t="str">
        <f t="array" ref="DP70">IF(BA70="","",
IF(INDEX(Settings!$H:$H,MATCH(DP$1,Settings!$G:$G,0))=TRUE,
100-100*(BA70-MINIFS(BA:BA,$E:$E,$E70))/(MAXIFS(BA:BA,$E:$E,$E70)-MINIFS(BA:BA,$E:$E,$E70)),
100*(BA70-MINIFS(BA:BA,$E:$E,$E70))/(MAXIFS(BA:BA,$E:$E,$E70)-MINIFS(BA:BA,$E:$E,$E70))))</f>
        <v/>
      </c>
      <c r="DQ70" s="232" t="str">
        <f t="array" ref="DQ70">IF(BB70="","",
IF(INDEX(Settings!$H:$H,MATCH(DQ$1,Settings!$G:$G,0))=TRUE,
100-100*(BB70-MINIFS(BB:BB,$E:$E,$E70))/(MAXIFS(BB:BB,$E:$E,$E70)-MINIFS(BB:BB,$E:$E,$E70)),
100*(BB70-MINIFS(BB:BB,$E:$E,$E70))/(MAXIFS(BB:BB,$E:$E,$E70)-MINIFS(BB:BB,$E:$E,$E70))))</f>
        <v/>
      </c>
      <c r="DR70" s="232" t="str">
        <f t="array" ref="DR70">IF(BC70="","",
IF(INDEX(Settings!$H:$H,MATCH(DR$1,Settings!$G:$G,0))=TRUE,
100-100*(BC70-MINIFS(BC:BC,$E:$E,$E70))/(MAXIFS(BC:BC,$E:$E,$E70)-MINIFS(BC:BC,$E:$E,$E70)),
100*(BC70-MINIFS(BC:BC,$E:$E,$E70))/(MAXIFS(BC:BC,$E:$E,$E70)-MINIFS(BC:BC,$E:$E,$E70))))</f>
        <v/>
      </c>
      <c r="DS70" s="232" t="str">
        <f t="array" ref="DS70">IF(BD70="","",
IF(INDEX(Settings!$H:$H,MATCH(DS$1,Settings!$G:$G,0))=TRUE,
100-100*(BD70-MINIFS(BD:BD,$E:$E,$E70))/(MAXIFS(BD:BD,$E:$E,$E70)-MINIFS(BD:BD,$E:$E,$E70)),
100*(BD70-MINIFS(BD:BD,$E:$E,$E70))/(MAXIFS(BD:BD,$E:$E,$E70)-MINIFS(BD:BD,$E:$E,$E70))))</f>
        <v/>
      </c>
      <c r="DT70" s="232" t="str">
        <f t="array" ref="DT70">IF(BE70="","",
IF(INDEX(Settings!$H:$H,MATCH(DT$1,Settings!$G:$G,0))=TRUE,
100-100*(BE70-MINIFS(BE:BE,$E:$E,$E70))/(MAXIFS(BE:BE,$E:$E,$E70)-MINIFS(BE:BE,$E:$E,$E70)),
100*(BE70-MINIFS(BE:BE,$E:$E,$E70))/(MAXIFS(BE:BE,$E:$E,$E70)-MINIFS(BE:BE,$E:$E,$E70))))</f>
        <v/>
      </c>
      <c r="DU70" s="232" t="str">
        <f t="array" ref="DU70">IF(BF70="","",
IF(INDEX(Settings!$H:$H,MATCH(DU$1,Settings!$G:$G,0))=TRUE,
100-100*(BF70-MINIFS(BF:BF,$E:$E,$E70))/(MAXIFS(BF:BF,$E:$E,$E70)-MINIFS(BF:BF,$E:$E,$E70)),
100*(BF70-MINIFS(BF:BF,$E:$E,$E70))/(MAXIFS(BF:BF,$E:$E,$E70)-MINIFS(BF:BF,$E:$E,$E70))))</f>
        <v/>
      </c>
      <c r="DV70" s="232" t="str">
        <f t="array" ref="DV70">IF(BG70="","",
IF(INDEX(Settings!$H:$H,MATCH(DV$1,Settings!$G:$G,0))=TRUE,
100-100*(BG70-MINIFS(BG:BG,$E:$E,$E70))/(MAXIFS(BG:BG,$E:$E,$E70)-MINIFS(BG:BG,$E:$E,$E70)),
100*(BG70-MINIFS(BG:BG,$E:$E,$E70))/(MAXIFS(BG:BG,$E:$E,$E70)-MINIFS(BG:BG,$E:$E,$E70))))</f>
        <v/>
      </c>
      <c r="DW70" s="232" t="str">
        <f t="array" ref="DW70">IF(BH70="","",
IF(INDEX(Settings!$H:$H,MATCH(DW$1,Settings!$G:$G,0))=TRUE,
100-100*(BH70-MINIFS(BH:BH,$E:$E,$E70))/(MAXIFS(BH:BH,$E:$E,$E70)-MINIFS(BH:BH,$E:$E,$E70)),
100*(BH70-MINIFS(BH:BH,$E:$E,$E70))/(MAXIFS(BH:BH,$E:$E,$E70)-MINIFS(BH:BH,$E:$E,$E70))))</f>
        <v/>
      </c>
      <c r="DX70" s="232" t="str">
        <f t="array" ref="DX70">IF(BI70="","",
IF(INDEX(Settings!$H:$H,MATCH(DX$1,Settings!$G:$G,0))=TRUE,
100-100*(BI70-MINIFS(BI:BI,$E:$E,$E70))/(MAXIFS(BI:BI,$E:$E,$E70)-MINIFS(BI:BI,$E:$E,$E70)),
100*(BI70-MINIFS(BI:BI,$E:$E,$E70))/(MAXIFS(BI:BI,$E:$E,$E70)-MINIFS(BI:BI,$E:$E,$E70))))</f>
        <v/>
      </c>
      <c r="DY70" s="232" t="str">
        <f t="array" ref="DY70">IF(BJ70="","",
IF(INDEX(Settings!$H:$H,MATCH(DY$1,Settings!$G:$G,0))=TRUE,
100-100*(BJ70-MINIFS(BJ:BJ,$E:$E,$E70))/(MAXIFS(BJ:BJ,$E:$E,$E70)-MINIFS(BJ:BJ,$E:$E,$E70)),
100*(BJ70-MINIFS(BJ:BJ,$E:$E,$E70))/(MAXIFS(BJ:BJ,$E:$E,$E70)-MINIFS(BJ:BJ,$E:$E,$E70))))</f>
        <v/>
      </c>
      <c r="DZ70" s="234"/>
      <c r="EA70" s="234"/>
      <c r="EB70" s="234" t="str">
        <f t="shared" si="8"/>
        <v/>
      </c>
      <c r="EC70" s="234" t="str">
        <f t="shared" si="9"/>
        <v/>
      </c>
      <c r="ED70" s="234" t="str">
        <f t="shared" si="10"/>
        <v/>
      </c>
      <c r="EE70" s="234" t="str">
        <f t="shared" si="11"/>
        <v/>
      </c>
      <c r="EF70" s="234" t="str">
        <f t="shared" si="12"/>
        <v/>
      </c>
      <c r="EG70" s="234" t="str">
        <f t="shared" si="13"/>
        <v/>
      </c>
      <c r="EH70" s="234"/>
      <c r="EI70" s="234"/>
      <c r="EJ70" s="234"/>
      <c r="EK70" s="234"/>
      <c r="EL70" s="234"/>
      <c r="EM70" s="234"/>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3" t="str">
        <f t="shared" si="14"/>
        <v/>
      </c>
      <c r="N71" s="49"/>
      <c r="O71" s="49"/>
      <c r="P71" s="49"/>
      <c r="Q71" s="49"/>
      <c r="R71" s="49"/>
      <c r="S71" s="222" t="str">
        <f>IFERROR(VLOOKUP(AF71, 'YOYO IR Scores'!A:C, 3, FALSE), "")
</f>
        <v/>
      </c>
      <c r="T71" s="49"/>
      <c r="U71" s="49"/>
      <c r="V71" s="49"/>
      <c r="W71" s="49"/>
      <c r="X71" s="224" t="str">
        <f t="shared" si="4"/>
        <v/>
      </c>
      <c r="Y71" s="225" t="str">
        <f t="shared" si="5"/>
        <v/>
      </c>
      <c r="Z71" s="225" t="str">
        <f t="shared" si="6"/>
        <v/>
      </c>
      <c r="AA71" s="224" t="str">
        <f t="shared" si="7"/>
        <v/>
      </c>
      <c r="AB71" s="223"/>
      <c r="AC71" s="223"/>
      <c r="AD71" s="223"/>
      <c r="AE71" s="223" t="str">
        <f>IFERROR(VLOOKUP(AF71, 'YOYO IR Scores'!A:C, 2, FALSE), "")</f>
        <v/>
      </c>
      <c r="AF71" s="223"/>
      <c r="AG71" s="223"/>
      <c r="AH71" s="223"/>
      <c r="AI71" s="223"/>
      <c r="AJ71" s="223"/>
      <c r="AK71" s="223"/>
      <c r="AL71" s="223"/>
      <c r="AM71" s="223"/>
      <c r="AN71" s="223"/>
      <c r="AO71" s="223"/>
      <c r="AP71" s="223"/>
      <c r="AQ71" s="223"/>
      <c r="AR71" s="223"/>
      <c r="AS71" s="223"/>
      <c r="AT71" s="223"/>
      <c r="AU71" s="223"/>
      <c r="AV71" s="223"/>
      <c r="AW71" s="223"/>
      <c r="AX71" s="223"/>
      <c r="AY71" s="223"/>
      <c r="AZ71" s="223"/>
      <c r="BA71" s="223"/>
      <c r="BB71" s="223"/>
      <c r="BC71" s="223"/>
      <c r="BD71" s="223"/>
      <c r="BE71" s="223"/>
      <c r="BF71" s="223"/>
      <c r="BG71" s="223"/>
      <c r="BH71" s="223"/>
      <c r="BI71" s="223"/>
      <c r="BJ71" s="223"/>
      <c r="BK71" s="223" t="str">
        <f t="array" ref="BK71">IF(J71="","",
IF(INDEX(Settings!$H:$H,MATCH(BY$1,Settings!$G:$G,0))=TRUE,
100-100*(J71-MIN(J:J))/(MAX(J:J)-MIN(J:J)),
100*(J71-MIN(J:J))/(MAX(J:J)-MIN(J:J))))</f>
        <v/>
      </c>
      <c r="BL71" s="223" t="str">
        <f t="array" ref="BL71">IF(J71="","",
IF(INDEX(Settings!$H:$H,MATCH(BY$1,Settings!$G:$G,0))=TRUE,
100-100*(J71-MINIFS(J:J,$E:$E,$E71))/(MAXIFS(J:J,$E:$E,$E71)-MINIFS(J:J,$E:$E,$E71)),
100*(J71-MINIFS(J:J,$E:$E,$E71))/(MAXIFS(J:J,$E:$E,$E71)-MINIFS(J:J,$E:$E,$E71))))</f>
        <v/>
      </c>
      <c r="BM71" s="223"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4" t="str">
        <f t="array" ref="BQ71">IF(J71="","",
IF(INDEX(Settings!$H:$H,MATCH(BY$1,Settings!$G:$G,0))=TRUE,
-1*(J71-AVERAGE(J:J))/STDEV(J:J),
(J71-AVERAGE(J:J))/STDEV(J:J)))</f>
        <v/>
      </c>
      <c r="BR71" s="224" t="str">
        <f>IFERROR(__xludf.DUMMYFUNCTION("IF(J71="""","""",
IF(INDEX(Settings!$H:$H,MATCH(BY$1,Settings!$G:$G,0))=TRUE,
-1*(J71-AVERAGEIFS(J:J,$E:$E,$E71))/STDEV(FILTER(J:J,$E:$E=$E71)),
(J71-AVERAGEIFS(J:J,$E:$E,$E71))/STDEV(FILTER(J:J,$E:$E=$E71))))"),"")</f>
        <v/>
      </c>
      <c r="BS71" s="224"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3" t="str">
        <f t="array" ref="BY71">IF(J71="","",
IF(INDEX(Settings!$H:$H,MATCH(BY$1,Settings!$G:$G,0))=TRUE,
100-100*(J71-MINIFS(J:J,$E:$E,$E71))/(MAXIFS(J:J,$E:$E,$E71)-MINIFS(J:J,$E:$E,$E71)),
100*(J71-MINIFS(J:J,$E:$E,$E71))/(MAXIFS(J:J,$E:$E,$E71)-MINIFS(J:J,$E:$E,$E71))))</f>
        <v/>
      </c>
      <c r="BZ71" s="223" t="str">
        <f t="array" ref="BZ71">IF(K71="","",
IF(INDEX(Settings!$H:$H,MATCH(BZ$1,Settings!$G:$G,0))=TRUE,
100-100*(K71-MINIFS(K:K,$E:$E,$E71))/(MAXIFS(K:K,$E:$E,$E71)-MINIFS(K:K,$E:$E,$E71)),
100*(K71-MINIFS(K:K,$E:$E,$E71))/(MAXIFS(K:K,$E:$E,$E71)-MINIFS(K:K,$E:$E,$E71))))</f>
        <v/>
      </c>
      <c r="CA71" s="223" t="str">
        <f t="array" ref="CA71">IF(L71="","",
IF(INDEX(Settings!$H:$H,MATCH(CA$1,Settings!$G:$G,0))=TRUE,
100-100*(L71-MINIFS(L:L,$E:$E,$E71))/(MAXIFS(L:L,$E:$E,$E71)-MINIFS(L:L,$E:$E,$E71)),
100*(L71-MINIFS(L:L,$E:$E,$E71))/(MAXIFS(L:L,$E:$E,$E71)-MINIFS(L:L,$E:$E,$E71))))</f>
        <v/>
      </c>
      <c r="CB71" s="223" t="str">
        <f t="array" ref="CB71">IF(M71="","",
IF(INDEX(Settings!$H:$H,MATCH(CB$1,Settings!$G:$G,0))=TRUE,
100-100*(M71-MINIFS(M:M,$E:$E,$E71))/(MAXIFS(M:M,$E:$E,$E71)-MINIFS(M:M,$E:$E,$E71)),
100*(M71-MINIFS(M:M,$E:$E,$E71))/(MAXIFS(M:M,$E:$E,$E71)-MINIFS(M:M,$E:$E,$E71))))</f>
        <v/>
      </c>
      <c r="CC71" s="223" t="str">
        <f t="array" ref="CC71">IF(N71="","",
IF(INDEX(Settings!$H:$H,MATCH(CC$1,Settings!$G:$G,0))=TRUE,
100-100*(N71-MINIFS(N:N,$E:$E,$E71))/(MAXIFS(N:N,$E:$E,$E71)-MINIFS(N:N,$E:$E,$E71)),
100*(N71-MINIFS(N:N,$E:$E,$E71))/(MAXIFS(N:N,$E:$E,$E71)-MINIFS(N:N,$E:$E,$E71))))</f>
        <v/>
      </c>
      <c r="CD71" s="223" t="str">
        <f t="array" ref="CD71">IF(O71="","",
IF(INDEX(Settings!$H:$H,MATCH(CD$1,Settings!$G:$G,0))=TRUE,
100-100*(O71-MINIFS(O:O,$E:$E,$E71))/(MAXIFS(O:O,$E:$E,$E71)-MINIFS(O:O,$E:$E,$E71)),
100*(O71-MINIFS(O:O,$E:$E,$E71))/(MAXIFS(O:O,$E:$E,$E71)-MINIFS(O:O,$E:$E,$E71))))</f>
        <v/>
      </c>
      <c r="CE71" s="223" t="str">
        <f t="array" ref="CE71">IF(P71="","",
IF(INDEX(Settings!$H:$H,MATCH(CE$1,Settings!$G:$G,0))=TRUE,
100-100*(P71-MINIFS(P:P,$E:$E,$E71))/(MAXIFS(P:P,$E:$E,$E71)-MINIFS(P:P,$E:$E,$E71)),
100*(P71-MINIFS(P:P,$E:$E,$E71))/(MAXIFS(P:P,$E:$E,$E71)-MINIFS(P:P,$E:$E,$E71))))</f>
        <v/>
      </c>
      <c r="CF71" s="223" t="str">
        <f t="array" ref="CF71">IF(Q71="","",
IF(INDEX(Settings!$H:$H,MATCH(CF$1,Settings!$G:$G,0))=TRUE,
100-100*(Q71-MINIFS(Q:Q,$E:$E,$E71))/(MAXIFS(Q:Q,$E:$E,$E71)-MINIFS(Q:Q,$E:$E,$E71)),
100*(Q71-MINIFS(Q:Q,$E:$E,$E71))/(MAXIFS(Q:Q,$E:$E,$E71)-MINIFS(Q:Q,$E:$E,$E71))))</f>
        <v/>
      </c>
      <c r="CG71" s="223" t="str">
        <f t="array" ref="CG71">IF(R71="","",
IF(INDEX(Settings!$H:$H,MATCH(CG$1,Settings!$G:$G,0))=TRUE,
100-100*(R71-MINIFS(R:R,$E:$E,$E71))/(MAXIFS(R:R,$E:$E,$E71)-MINIFS(R:R,$E:$E,$E71)),
100*(R71-MINIFS(R:R,$E:$E,$E71))/(MAXIFS(R:R,$E:$E,$E71)-MINIFS(R:R,$E:$E,$E71))))</f>
        <v/>
      </c>
      <c r="CH71" s="223" t="str">
        <f t="array" ref="CH71">IF(S71="","",
IF(INDEX(Settings!$H:$H,MATCH(CH$1,Settings!$G:$G,0))=TRUE,
100-100*(S71-MINIFS(S:S,$E:$E,$E71))/(MAXIFS(S:S,$E:$E,$E71)-MINIFS(S:S,$E:$E,$E71)),
100*(S71-MINIFS(S:S,$E:$E,$E71))/(MAXIFS(S:S,$E:$E,$E71)-MINIFS(S:S,$E:$E,$E71))))</f>
        <v/>
      </c>
      <c r="CI71" s="223" t="str">
        <f t="array" ref="CI71">IF(T71="","",
IF(INDEX(Settings!$H:$H,MATCH(CI$1,Settings!$G:$G,0))=TRUE,
100-100*(T71-MINIFS(T:T,$E:$E,$E71))/(MAXIFS(T:T,$E:$E,$E71)-MINIFS(T:T,$E:$E,$E71)),
100*(T71-MINIFS(T:T,$E:$E,$E71))/(MAXIFS(T:T,$E:$E,$E71)-MINIFS(T:T,$E:$E,$E71))))</f>
        <v/>
      </c>
      <c r="CJ71" s="223" t="str">
        <f t="array" ref="CJ71">IF(U71="","",
IF(INDEX(Settings!$H:$H,MATCH(CJ$1,Settings!$G:$G,0))=TRUE,
100-100*(U71-MINIFS(U:U,$E:$E,$E71))/(MAXIFS(U:U,$E:$E,$E71)-MINIFS(U:U,$E:$E,$E71)),
100*(U71-MINIFS(U:U,$E:$E,$E71))/(MAXIFS(U:U,$E:$E,$E71)-MINIFS(U:U,$E:$E,$E71))))</f>
        <v/>
      </c>
      <c r="CK71" s="223" t="str">
        <f t="array" ref="CK71">IF(V71="","",
IF(INDEX(Settings!$H:$H,MATCH(CK$1,Settings!$G:$G,0))=TRUE,
100-100*(V71-MINIFS(V:V,$E:$E,$E71))/(MAXIFS(V:V,$E:$E,$E71)-MINIFS(V:V,$E:$E,$E71)),
100*(V71-MINIFS(V:V,$E:$E,$E71))/(MAXIFS(V:V,$E:$E,$E71)-MINIFS(V:V,$E:$E,$E71))))</f>
        <v/>
      </c>
      <c r="CL71" s="223" t="str">
        <f t="array" ref="CL71">IF(W71="","",
IF(INDEX(Settings!$H:$H,MATCH(CL$1,Settings!$G:$G,0))=TRUE,
100-100*(W71-MINIFS(W:W,$E:$E,$E71))/(MAXIFS(W:W,$E:$E,$E71)-MINIFS(W:W,$E:$E,$E71)),
100*(W71-MINIFS(W:W,$E:$E,$E71))/(MAXIFS(W:W,$E:$E,$E71)-MINIFS(W:W,$E:$E,$E71))))</f>
        <v/>
      </c>
      <c r="CM71" s="223" t="str">
        <f t="array" ref="CM71">IF(X71="","",
IF(INDEX(Settings!$H:$H,MATCH(CM$1,Settings!$G:$G,0))=TRUE,
100-100*(X71-MINIFS(X:X,$E:$E,$E71))/(MAXIFS(X:X,$E:$E,$E71)-MINIFS(X:X,$E:$E,$E71)),
100*(X71-MINIFS(X:X,$E:$E,$E71))/(MAXIFS(X:X,$E:$E,$E71)-MINIFS(X:X,$E:$E,$E71))))</f>
        <v/>
      </c>
      <c r="CN71" s="223" t="str">
        <f t="array" ref="CN71">IF(Y71="","",
IF(INDEX(Settings!$H:$H,MATCH(CN$1,Settings!$G:$G,0))=TRUE,
100-100*(Y71-MINIFS(Y:Y,$E:$E,$E71))/(MAXIFS(Y:Y,$E:$E,$E71)-MINIFS(Y:Y,$E:$E,$E71)),
100*(Y71-MINIFS(Y:Y,$E:$E,$E71))/(MAXIFS(Y:Y,$E:$E,$E71)-MINIFS(Y:Y,$E:$E,$E71))))</f>
        <v/>
      </c>
      <c r="CO71" s="223" t="str">
        <f t="array" ref="CO71">IF(Z71="","",
IF(INDEX(Settings!$H:$H,MATCH(CO$1,Settings!$G:$G,0))=TRUE,
100-100*(Z71-MINIFS(Z:Z,$E:$E,$E71))/(MAXIFS(Z:Z,$E:$E,$E71)-MINIFS(Z:Z,$E:$E,$E71)),
100*(Z71-MINIFS(Z:Z,$E:$E,$E71))/(MAXIFS(Z:Z,$E:$E,$E71)-MINIFS(Z:Z,$E:$E,$E71))))</f>
        <v/>
      </c>
      <c r="CP71" s="223" t="str">
        <f t="array" ref="CP71">IF(AA71="","",
IF(INDEX(Settings!$H:$H,MATCH(CP$1,Settings!$G:$G,0))=TRUE,
100-100*(AA71-MINIFS(AA:AA,$E:$E,$E71))/(MAXIFS(AA:AA,$E:$E,$E71)-MINIFS(AA:AA,$E:$E,$E71)),
100*(AA71-MINIFS(AA:AA,$E:$E,$E71))/(MAXIFS(AA:AA,$E:$E,$E71)-MINIFS(AA:AA,$E:$E,$E71))))</f>
        <v/>
      </c>
      <c r="CQ71" s="223" t="str">
        <f t="array" ref="CQ71">IF(AB71="","",
IF(INDEX(Settings!$H:$H,MATCH(CQ$1,Settings!$G:$G,0))=TRUE,
100-100*(AB71-MINIFS(AB:AB,$E:$E,$E71))/(MAXIFS(AB:AB,$E:$E,$E71)-MINIFS(AB:AB,$E:$E,$E71)),
100*(AB71-MINIFS(AB:AB,$E:$E,$E71))/(MAXIFS(AB:AB,$E:$E,$E71)-MINIFS(AB:AB,$E:$E,$E71))))</f>
        <v/>
      </c>
      <c r="CR71" s="223" t="str">
        <f t="array" ref="CR71">IF(AC71="","",
IF(INDEX(Settings!$H:$H,MATCH(CR$1,Settings!$G:$G,0))=TRUE,
100-100*(AC71-MINIFS(AC:AC,$E:$E,$E71))/(MAXIFS(AC:AC,$E:$E,$E71)-MINIFS(AC:AC,$E:$E,$E71)),
100*(AC71-MINIFS(AC:AC,$E:$E,$E71))/(MAXIFS(AC:AC,$E:$E,$E71)-MINIFS(AC:AC,$E:$E,$E71))))</f>
        <v/>
      </c>
      <c r="CS71" s="223" t="str">
        <f t="array" ref="CS71">IF(AD71="","",
IF(INDEX(Settings!$H:$H,MATCH(CS$1,Settings!$G:$G,0))=TRUE,
100-100*(AD71-MINIFS(AD:AD,$E:$E,$E71))/(MAXIFS(AD:AD,$E:$E,$E71)-MINIFS(AD:AD,$E:$E,$E71)),
100*(AD71-MINIFS(AD:AD,$E:$E,$E71))/(MAXIFS(AD:AD,$E:$E,$E71)-MINIFS(AD:AD,$E:$E,$E71))))</f>
        <v/>
      </c>
      <c r="CT71" s="223" t="str">
        <f t="array" ref="CT71">IF(AE71="","",
IF(INDEX(Settings!$H:$H,MATCH(CT$1,Settings!$G:$G,0))=TRUE,
100-100*(AE71-MINIFS(AE:AE,$E:$E,$E71))/(MAXIFS(AE:AE,$E:$E,$E71)-MINIFS(AE:AE,$E:$E,$E71)),
100*(AE71-MINIFS(AE:AE,$E:$E,$E71))/(MAXIFS(AE:AE,$E:$E,$E71)-MINIFS(AE:AE,$E:$E,$E71))))</f>
        <v/>
      </c>
      <c r="CU71" s="223" t="str">
        <f t="array" ref="CU71">IF(AF71="","",
IF(INDEX(Settings!$H:$H,MATCH(CU$1,Settings!$G:$G,0))=TRUE,
100-100*(AF71-MINIFS(AF:AF,$E:$E,$E71))/(MAXIFS(AF:AF,$E:$E,$E71)-MINIFS(AF:AF,$E:$E,$E71)),
100*(AF71-MINIFS(AF:AF,$E:$E,$E71))/(MAXIFS(AF:AF,$E:$E,$E71)-MINIFS(AF:AF,$E:$E,$E71))))</f>
        <v/>
      </c>
      <c r="CV71" s="223" t="str">
        <f t="array" ref="CV71">IF(AG71="","",
IF(INDEX(Settings!$H:$H,MATCH(CV$1,Settings!$G:$G,0))=TRUE,
100-100*(AG71-MINIFS(AG:AG,$E:$E,$E71))/(MAXIFS(AG:AG,$E:$E,$E71)-MINIFS(AG:AG,$E:$E,$E71)),
100*(AG71-MINIFS(AG:AG,$E:$E,$E71))/(MAXIFS(AG:AG,$E:$E,$E71)-MINIFS(AG:AG,$E:$E,$E71))))</f>
        <v/>
      </c>
      <c r="CW71" s="223" t="str">
        <f t="array" ref="CW71">IF(AH71="","",
IF(INDEX(Settings!$H:$H,MATCH(CW$1,Settings!$G:$G,0))=TRUE,
100-100*(AH71-MINIFS(AH:AH,$E:$E,$E71))/(MAXIFS(AH:AH,$E:$E,$E71)-MINIFS(AH:AH,$E:$E,$E71)),
100*(AH71-MINIFS(AH:AH,$E:$E,$E71))/(MAXIFS(AH:AH,$E:$E,$E71)-MINIFS(AH:AH,$E:$E,$E71))))</f>
        <v/>
      </c>
      <c r="CX71" s="223" t="str">
        <f t="array" ref="CX71">IF(AI71="","",
IF(INDEX(Settings!$H:$H,MATCH(CX$1,Settings!$G:$G,0))=TRUE,
100-100*(AI71-MINIFS(AI:AI,$E:$E,$E71))/(MAXIFS(AI:AI,$E:$E,$E71)-MINIFS(AI:AI,$E:$E,$E71)),
100*(AI71-MINIFS(AI:AI,$E:$E,$E71))/(MAXIFS(AI:AI,$E:$E,$E71)-MINIFS(AI:AI,$E:$E,$E71))))</f>
        <v/>
      </c>
      <c r="CY71" s="223" t="str">
        <f t="array" ref="CY71">IF(AJ71="","",
IF(INDEX(Settings!$H:$H,MATCH(CY$1,Settings!$G:$G,0))=TRUE,
100-100*(AJ71-MINIFS(AJ:AJ,$E:$E,$E71))/(MAXIFS(AJ:AJ,$E:$E,$E71)-MINIFS(AJ:AJ,$E:$E,$E71)),
100*(AJ71-MINIFS(AJ:AJ,$E:$E,$E71))/(MAXIFS(AJ:AJ,$E:$E,$E71)-MINIFS(AJ:AJ,$E:$E,$E71))))</f>
        <v/>
      </c>
      <c r="CZ71" s="223" t="str">
        <f t="array" ref="CZ71">IF(AK71="","",
IF(INDEX(Settings!$H:$H,MATCH(CZ$1,Settings!$G:$G,0))=TRUE,
100-100*(AK71-MINIFS(AK:AK,$E:$E,$E71))/(MAXIFS(AK:AK,$E:$E,$E71)-MINIFS(AK:AK,$E:$E,$E71)),
100*(AK71-MINIFS(AK:AK,$E:$E,$E71))/(MAXIFS(AK:AK,$E:$E,$E71)-MINIFS(AK:AK,$E:$E,$E71))))</f>
        <v/>
      </c>
      <c r="DA71" s="223" t="str">
        <f t="array" ref="DA71">IF(AL71="","",
IF(INDEX(Settings!$H:$H,MATCH(DA$1,Settings!$G:$G,0))=TRUE,
100-100*(AL71-MINIFS(AL:AL,$E:$E,$E71))/(MAXIFS(AL:AL,$E:$E,$E71)-MINIFS(AL:AL,$E:$E,$E71)),
100*(AL71-MINIFS(AL:AL,$E:$E,$E71))/(MAXIFS(AL:AL,$E:$E,$E71)-MINIFS(AL:AL,$E:$E,$E71))))</f>
        <v/>
      </c>
      <c r="DB71" s="223" t="str">
        <f t="array" ref="DB71">IF(AM71="","",
IF(INDEX(Settings!$H:$H,MATCH(DB$1,Settings!$G:$G,0))=TRUE,
100-100*(AM71-MINIFS(AM:AM,$E:$E,$E71))/(MAXIFS(AM:AM,$E:$E,$E71)-MINIFS(AM:AM,$E:$E,$E71)),
100*(AM71-MINIFS(AM:AM,$E:$E,$E71))/(MAXIFS(AM:AM,$E:$E,$E71)-MINIFS(AM:AM,$E:$E,$E71))))</f>
        <v/>
      </c>
      <c r="DC71" s="223" t="str">
        <f t="array" ref="DC71">IF(AN71="","",
IF(INDEX(Settings!$H:$H,MATCH(DC$1,Settings!$G:$G,0))=TRUE,
100-100*(AN71-MINIFS(AN:AN,$E:$E,$E71))/(MAXIFS(AN:AN,$E:$E,$E71)-MINIFS(AN:AN,$E:$E,$E71)),
100*(AN71-MINIFS(AN:AN,$E:$E,$E71))/(MAXIFS(AN:AN,$E:$E,$E71)-MINIFS(AN:AN,$E:$E,$E71))))</f>
        <v/>
      </c>
      <c r="DD71" s="223" t="str">
        <f t="array" ref="DD71">IF(AO71="","",
IF(INDEX(Settings!$H:$H,MATCH(DD$1,Settings!$G:$G,0))=TRUE,
100-100*(AO71-MINIFS(AO:AO,$E:$E,$E71))/(MAXIFS(AO:AO,$E:$E,$E71)-MINIFS(AO:AO,$E:$E,$E71)),
100*(AO71-MINIFS(AO:AO,$E:$E,$E71))/(MAXIFS(AO:AO,$E:$E,$E71)-MINIFS(AO:AO,$E:$E,$E71))))</f>
        <v/>
      </c>
      <c r="DE71" s="223" t="str">
        <f t="array" ref="DE71">IF(AP71="","",
IF(INDEX(Settings!$H:$H,MATCH(DE$1,Settings!$G:$G,0))=TRUE,
100-100*(AP71-MINIFS(AP:AP,$E:$E,$E71))/(MAXIFS(AP:AP,$E:$E,$E71)-MINIFS(AP:AP,$E:$E,$E71)),
100*(AP71-MINIFS(AP:AP,$E:$E,$E71))/(MAXIFS(AP:AP,$E:$E,$E71)-MINIFS(AP:AP,$E:$E,$E71))))</f>
        <v/>
      </c>
      <c r="DF71" s="223" t="str">
        <f t="array" ref="DF71">IF(AQ71="","",
IF(INDEX(Settings!$H:$H,MATCH(DF$1,Settings!$G:$G,0))=TRUE,
100-100*(AQ71-MINIFS(AQ:AQ,$E:$E,$E71))/(MAXIFS(AQ:AQ,$E:$E,$E71)-MINIFS(AQ:AQ,$E:$E,$E71)),
100*(AQ71-MINIFS(AQ:AQ,$E:$E,$E71))/(MAXIFS(AQ:AQ,$E:$E,$E71)-MINIFS(AQ:AQ,$E:$E,$E71))))</f>
        <v/>
      </c>
      <c r="DG71" s="223" t="str">
        <f t="array" ref="DG71">IF(AR71="","",
IF(INDEX(Settings!$H:$H,MATCH(DG$1,Settings!$G:$G,0))=TRUE,
100-100*(AR71-MINIFS(AR:AR,$E:$E,$E71))/(MAXIFS(AR:AR,$E:$E,$E71)-MINIFS(AR:AR,$E:$E,$E71)),
100*(AR71-MINIFS(AR:AR,$E:$E,$E71))/(MAXIFS(AR:AR,$E:$E,$E71)-MINIFS(AR:AR,$E:$E,$E71))))</f>
        <v/>
      </c>
      <c r="DH71" s="223" t="str">
        <f t="array" ref="DH71">IF(AS71="","",
IF(INDEX(Settings!$H:$H,MATCH(DH$1,Settings!$G:$G,0))=TRUE,
100-100*(AS71-MINIFS(AS:AS,$E:$E,$E71))/(MAXIFS(AS:AS,$E:$E,$E71)-MINIFS(AS:AS,$E:$E,$E71)),
100*(AS71-MINIFS(AS:AS,$E:$E,$E71))/(MAXIFS(AS:AS,$E:$E,$E71)-MINIFS(AS:AS,$E:$E,$E71))))</f>
        <v/>
      </c>
      <c r="DI71" s="223" t="str">
        <f t="array" ref="DI71">IF(AT71="","",
IF(INDEX(Settings!$H:$H,MATCH(DI$1,Settings!$G:$G,0))=TRUE,
100-100*(AT71-MINIFS(AT:AT,$E:$E,$E71))/(MAXIFS(AT:AT,$E:$E,$E71)-MINIFS(AT:AT,$E:$E,$E71)),
100*(AT71-MINIFS(AT:AT,$E:$E,$E71))/(MAXIFS(AT:AT,$E:$E,$E71)-MINIFS(AT:AT,$E:$E,$E71))))</f>
        <v/>
      </c>
      <c r="DJ71" s="223" t="str">
        <f t="array" ref="DJ71">IF(AU71="","",
IF(INDEX(Settings!$H:$H,MATCH(DJ$1,Settings!$G:$G,0))=TRUE,
100-100*(AU71-MINIFS(AU:AU,$E:$E,$E71))/(MAXIFS(AU:AU,$E:$E,$E71)-MINIFS(AU:AU,$E:$E,$E71)),
100*(AU71-MINIFS(AU:AU,$E:$E,$E71))/(MAXIFS(AU:AU,$E:$E,$E71)-MINIFS(AU:AU,$E:$E,$E71))))</f>
        <v/>
      </c>
      <c r="DK71" s="223" t="str">
        <f t="array" ref="DK71">IF(AV71="","",
IF(INDEX(Settings!$H:$H,MATCH(DK$1,Settings!$G:$G,0))=TRUE,
100-100*(AV71-MINIFS(AV:AV,$E:$E,$E71))/(MAXIFS(AV:AV,$E:$E,$E71)-MINIFS(AV:AV,$E:$E,$E71)),
100*(AV71-MINIFS(AV:AV,$E:$E,$E71))/(MAXIFS(AV:AV,$E:$E,$E71)-MINIFS(AV:AV,$E:$E,$E71))))</f>
        <v/>
      </c>
      <c r="DL71" s="223" t="str">
        <f t="array" ref="DL71">IF(AW71="","",
IF(INDEX(Settings!$H:$H,MATCH(DL$1,Settings!$G:$G,0))=TRUE,
100-100*(AW71-MINIFS(AW:AW,$E:$E,$E71))/(MAXIFS(AW:AW,$E:$E,$E71)-MINIFS(AW:AW,$E:$E,$E71)),
100*(AW71-MINIFS(AW:AW,$E:$E,$E71))/(MAXIFS(AW:AW,$E:$E,$E71)-MINIFS(AW:AW,$E:$E,$E71))))</f>
        <v/>
      </c>
      <c r="DM71" s="223" t="str">
        <f t="array" ref="DM71">IF(AX71="","",
IF(INDEX(Settings!$H:$H,MATCH(DM$1,Settings!$G:$G,0))=TRUE,
100-100*(AX71-MINIFS(AX:AX,$E:$E,$E71))/(MAXIFS(AX:AX,$E:$E,$E71)-MINIFS(AX:AX,$E:$E,$E71)),
100*(AX71-MINIFS(AX:AX,$E:$E,$E71))/(MAXIFS(AX:AX,$E:$E,$E71)-MINIFS(AX:AX,$E:$E,$E71))))</f>
        <v/>
      </c>
      <c r="DN71" s="223" t="str">
        <f t="array" ref="DN71">IF(AY71="","",
IF(INDEX(Settings!$H:$H,MATCH(DN$1,Settings!$G:$G,0))=TRUE,
100-100*(AY71-MINIFS(AY:AY,$E:$E,$E71))/(MAXIFS(AY:AY,$E:$E,$E71)-MINIFS(AY:AY,$E:$E,$E71)),
100*(AY71-MINIFS(AY:AY,$E:$E,$E71))/(MAXIFS(AY:AY,$E:$E,$E71)-MINIFS(AY:AY,$E:$E,$E71))))</f>
        <v/>
      </c>
      <c r="DO71" s="223" t="str">
        <f t="array" ref="DO71">IF(AZ71="","",
IF(INDEX(Settings!$H:$H,MATCH(DO$1,Settings!$G:$G,0))=TRUE,
100-100*(AZ71-MINIFS(AZ:AZ,$E:$E,$E71))/(MAXIFS(AZ:AZ,$E:$E,$E71)-MINIFS(AZ:AZ,$E:$E,$E71)),
100*(AZ71-MINIFS(AZ:AZ,$E:$E,$E71))/(MAXIFS(AZ:AZ,$E:$E,$E71)-MINIFS(AZ:AZ,$E:$E,$E71))))</f>
        <v/>
      </c>
      <c r="DP71" s="223" t="str">
        <f t="array" ref="DP71">IF(BA71="","",
IF(INDEX(Settings!$H:$H,MATCH(DP$1,Settings!$G:$G,0))=TRUE,
100-100*(BA71-MINIFS(BA:BA,$E:$E,$E71))/(MAXIFS(BA:BA,$E:$E,$E71)-MINIFS(BA:BA,$E:$E,$E71)),
100*(BA71-MINIFS(BA:BA,$E:$E,$E71))/(MAXIFS(BA:BA,$E:$E,$E71)-MINIFS(BA:BA,$E:$E,$E71))))</f>
        <v/>
      </c>
      <c r="DQ71" s="223" t="str">
        <f t="array" ref="DQ71">IF(BB71="","",
IF(INDEX(Settings!$H:$H,MATCH(DQ$1,Settings!$G:$G,0))=TRUE,
100-100*(BB71-MINIFS(BB:BB,$E:$E,$E71))/(MAXIFS(BB:BB,$E:$E,$E71)-MINIFS(BB:BB,$E:$E,$E71)),
100*(BB71-MINIFS(BB:BB,$E:$E,$E71))/(MAXIFS(BB:BB,$E:$E,$E71)-MINIFS(BB:BB,$E:$E,$E71))))</f>
        <v/>
      </c>
      <c r="DR71" s="223" t="str">
        <f t="array" ref="DR71">IF(BC71="","",
IF(INDEX(Settings!$H:$H,MATCH(DR$1,Settings!$G:$G,0))=TRUE,
100-100*(BC71-MINIFS(BC:BC,$E:$E,$E71))/(MAXIFS(BC:BC,$E:$E,$E71)-MINIFS(BC:BC,$E:$E,$E71)),
100*(BC71-MINIFS(BC:BC,$E:$E,$E71))/(MAXIFS(BC:BC,$E:$E,$E71)-MINIFS(BC:BC,$E:$E,$E71))))</f>
        <v/>
      </c>
      <c r="DS71" s="223" t="str">
        <f t="array" ref="DS71">IF(BD71="","",
IF(INDEX(Settings!$H:$H,MATCH(DS$1,Settings!$G:$G,0))=TRUE,
100-100*(BD71-MINIFS(BD:BD,$E:$E,$E71))/(MAXIFS(BD:BD,$E:$E,$E71)-MINIFS(BD:BD,$E:$E,$E71)),
100*(BD71-MINIFS(BD:BD,$E:$E,$E71))/(MAXIFS(BD:BD,$E:$E,$E71)-MINIFS(BD:BD,$E:$E,$E71))))</f>
        <v/>
      </c>
      <c r="DT71" s="223" t="str">
        <f t="array" ref="DT71">IF(BE71="","",
IF(INDEX(Settings!$H:$H,MATCH(DT$1,Settings!$G:$G,0))=TRUE,
100-100*(BE71-MINIFS(BE:BE,$E:$E,$E71))/(MAXIFS(BE:BE,$E:$E,$E71)-MINIFS(BE:BE,$E:$E,$E71)),
100*(BE71-MINIFS(BE:BE,$E:$E,$E71))/(MAXIFS(BE:BE,$E:$E,$E71)-MINIFS(BE:BE,$E:$E,$E71))))</f>
        <v/>
      </c>
      <c r="DU71" s="223" t="str">
        <f t="array" ref="DU71">IF(BF71="","",
IF(INDEX(Settings!$H:$H,MATCH(DU$1,Settings!$G:$G,0))=TRUE,
100-100*(BF71-MINIFS(BF:BF,$E:$E,$E71))/(MAXIFS(BF:BF,$E:$E,$E71)-MINIFS(BF:BF,$E:$E,$E71)),
100*(BF71-MINIFS(BF:BF,$E:$E,$E71))/(MAXIFS(BF:BF,$E:$E,$E71)-MINIFS(BF:BF,$E:$E,$E71))))</f>
        <v/>
      </c>
      <c r="DV71" s="223" t="str">
        <f t="array" ref="DV71">IF(BG71="","",
IF(INDEX(Settings!$H:$H,MATCH(DV$1,Settings!$G:$G,0))=TRUE,
100-100*(BG71-MINIFS(BG:BG,$E:$E,$E71))/(MAXIFS(BG:BG,$E:$E,$E71)-MINIFS(BG:BG,$E:$E,$E71)),
100*(BG71-MINIFS(BG:BG,$E:$E,$E71))/(MAXIFS(BG:BG,$E:$E,$E71)-MINIFS(BG:BG,$E:$E,$E71))))</f>
        <v/>
      </c>
      <c r="DW71" s="223" t="str">
        <f t="array" ref="DW71">IF(BH71="","",
IF(INDEX(Settings!$H:$H,MATCH(DW$1,Settings!$G:$G,0))=TRUE,
100-100*(BH71-MINIFS(BH:BH,$E:$E,$E71))/(MAXIFS(BH:BH,$E:$E,$E71)-MINIFS(BH:BH,$E:$E,$E71)),
100*(BH71-MINIFS(BH:BH,$E:$E,$E71))/(MAXIFS(BH:BH,$E:$E,$E71)-MINIFS(BH:BH,$E:$E,$E71))))</f>
        <v/>
      </c>
      <c r="DX71" s="223" t="str">
        <f t="array" ref="DX71">IF(BI71="","",
IF(INDEX(Settings!$H:$H,MATCH(DX$1,Settings!$G:$G,0))=TRUE,
100-100*(BI71-MINIFS(BI:BI,$E:$E,$E71))/(MAXIFS(BI:BI,$E:$E,$E71)-MINIFS(BI:BI,$E:$E,$E71)),
100*(BI71-MINIFS(BI:BI,$E:$E,$E71))/(MAXIFS(BI:BI,$E:$E,$E71)-MINIFS(BI:BI,$E:$E,$E71))))</f>
        <v/>
      </c>
      <c r="DY71" s="223" t="str">
        <f t="array" ref="DY71">IF(BJ71="","",
IF(INDEX(Settings!$H:$H,MATCH(DY$1,Settings!$G:$G,0))=TRUE,
100-100*(BJ71-MINIFS(BJ:BJ,$E:$E,$E71))/(MAXIFS(BJ:BJ,$E:$E,$E71)-MINIFS(BJ:BJ,$E:$E,$E71)),
100*(BJ71-MINIFS(BJ:BJ,$E:$E,$E71))/(MAXIFS(BJ:BJ,$E:$E,$E71)-MINIFS(BJ:BJ,$E:$E,$E71))))</f>
        <v/>
      </c>
      <c r="DZ71" s="225"/>
      <c r="EA71" s="225"/>
      <c r="EB71" s="225" t="str">
        <f t="shared" si="8"/>
        <v/>
      </c>
      <c r="EC71" s="225" t="str">
        <f t="shared" si="9"/>
        <v/>
      </c>
      <c r="ED71" s="225" t="str">
        <f t="shared" si="10"/>
        <v/>
      </c>
      <c r="EE71" s="225" t="str">
        <f t="shared" si="11"/>
        <v/>
      </c>
      <c r="EF71" s="225" t="str">
        <f t="shared" si="12"/>
        <v/>
      </c>
      <c r="EG71" s="225" t="str">
        <f t="shared" si="13"/>
        <v/>
      </c>
      <c r="EH71" s="225"/>
      <c r="EI71" s="225"/>
      <c r="EJ71" s="225"/>
      <c r="EK71" s="225"/>
      <c r="EL71" s="225"/>
      <c r="EM71" s="225"/>
    </row>
    <row r="72">
      <c r="A72" s="231"/>
      <c r="B72" s="231"/>
      <c r="C72" s="231"/>
      <c r="D72" s="231" t="str">
        <f t="array" ref="D72">IFERROR(INDEX(Profiles!$B:$B,MATCH($A72,Profiles!$A:$A,0)),"")</f>
        <v/>
      </c>
      <c r="E72" s="231"/>
      <c r="F72" s="231"/>
      <c r="G72" s="231"/>
      <c r="H72" s="231"/>
      <c r="I72" s="231" t="str">
        <f>IF(A72="","",IF(Settings!$N$3="DATE",F72&amp;": "&amp;TEXT(B72,"M/DD/YY"),F72&amp;": "&amp;H72))</f>
        <v/>
      </c>
      <c r="J72" s="231"/>
      <c r="K72" s="231"/>
      <c r="L72" s="231"/>
      <c r="M72" s="232" t="str">
        <f t="shared" si="14"/>
        <v/>
      </c>
      <c r="N72" s="231"/>
      <c r="O72" s="231"/>
      <c r="P72" s="231"/>
      <c r="Q72" s="231"/>
      <c r="R72" s="231"/>
      <c r="S72" s="230" t="str">
        <f>IFERROR(VLOOKUP(AF72, 'YOYO IR Scores'!A:C, 3, FALSE), "")
</f>
        <v/>
      </c>
      <c r="T72" s="231"/>
      <c r="U72" s="231"/>
      <c r="V72" s="231"/>
      <c r="W72" s="231"/>
      <c r="X72" s="233" t="str">
        <f t="shared" si="4"/>
        <v/>
      </c>
      <c r="Y72" s="234" t="str">
        <f t="shared" si="5"/>
        <v/>
      </c>
      <c r="Z72" s="234" t="str">
        <f t="shared" si="6"/>
        <v/>
      </c>
      <c r="AA72" s="233" t="str">
        <f t="shared" si="7"/>
        <v/>
      </c>
      <c r="AB72" s="232"/>
      <c r="AC72" s="232"/>
      <c r="AD72" s="232"/>
      <c r="AE72" s="232" t="str">
        <f>IFERROR(VLOOKUP(AF72, 'YOYO IR Scores'!A:C, 2, FALSE), "")</f>
        <v/>
      </c>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t="str">
        <f t="array" ref="BK72">IF(J72="","",
IF(INDEX(Settings!$H:$H,MATCH(BY$1,Settings!$G:$G,0))=TRUE,
100-100*(J72-MIN(J:J))/(MAX(J:J)-MIN(J:J)),
100*(J72-MIN(J:J))/(MAX(J:J)-MIN(J:J))))</f>
        <v/>
      </c>
      <c r="BL72" s="232" t="str">
        <f t="array" ref="BL72">IF(J72="","",
IF(INDEX(Settings!$H:$H,MATCH(BY$1,Settings!$G:$G,0))=TRUE,
100-100*(J72-MINIFS(J:J,$E:$E,$E72))/(MAXIFS(J:J,$E:$E,$E72)-MINIFS(J:J,$E:$E,$E72)),
100*(J72-MINIFS(J:J,$E:$E,$E72))/(MAXIFS(J:J,$E:$E,$E72)-MINIFS(J:J,$E:$E,$E72))))</f>
        <v/>
      </c>
      <c r="BM72" s="232" t="str">
        <f t="array" ref="BM72">IF(J72="","",
IF(INDEX(Settings!$H:$H,MATCH(BY$1,Settings!$G:$G,0))=TRUE,
100-100*(J72-MINIFS(J:J,$E:$E,$E72,$I:$I,$I72))/(MAXIFS(J:J,$E:$E,$E72,$I:$I,$I72)-MINIFS(J:J,$E:$E,$E72,$I:$I,$I72)),
100*(J72-MINIFS(J:J,$E:$E,$E72,$I:$I,$I72))/(MAXIFS(J:J,$E:$E,$E72,$I:$I,$I72)-MINIFS(J:J,$E:$E,$E72,$I:$I,$I72))))</f>
        <v/>
      </c>
      <c r="BN72" s="231" t="str">
        <f t="array" ref="BN72">IF(J72="","",
IF(INDEX(Settings!$H:$H,MATCH(BY$1,Settings!$G:$G,0))=TRUE,
100-100*PERCENTRANK(J:J,J72),
100*PERCENTRANK(J:J,J72)))</f>
        <v/>
      </c>
      <c r="BO72" s="231" t="str">
        <f>IFERROR(__xludf.DUMMYFUNCTION("IF(J72="""","""",
IF(INDEX(Settings!$H:$H,MATCH(BY$1,Settings!$G:$G,0))=TRUE,
100-100*PERCENTRANK(FILTER(J:J,$E:$E=$E72),J72),
100*PERCENTRANK(FILTER(J:J,$E:$E=$E72),J72)))"),"")</f>
        <v/>
      </c>
      <c r="BP72" s="231" t="str">
        <f>IFERROR(__xludf.DUMMYFUNCTION("IF(J72="""","""",
IF(INDEX(Settings!$H:$H,MATCH(BY$1,Settings!$G:$G,0))=TRUE,
100-100*PERCENTRANK(FILTER(J:J,$E:$E=$E72,$I:$I=$I72),J72),
100*PERCENTRANK(FILTER(J:J,$E:$E=$E72,$I:$I=$I72),J72)))"),"")</f>
        <v/>
      </c>
      <c r="BQ72" s="233" t="str">
        <f t="array" ref="BQ72">IF(J72="","",
IF(INDEX(Settings!$H:$H,MATCH(BY$1,Settings!$G:$G,0))=TRUE,
-1*(J72-AVERAGE(J:J))/STDEV(J:J),
(J72-AVERAGE(J:J))/STDEV(J:J)))</f>
        <v/>
      </c>
      <c r="BR72" s="233" t="str">
        <f>IFERROR(__xludf.DUMMYFUNCTION("IF(J72="""","""",
IF(INDEX(Settings!$H:$H,MATCH(BY$1,Settings!$G:$G,0))=TRUE,
-1*(J72-AVERAGEIFS(J:J,$E:$E,$E72))/STDEV(FILTER(J:J,$E:$E=$E72)),
(J72-AVERAGEIFS(J:J,$E:$E,$E72))/STDEV(FILTER(J:J,$E:$E=$E72))))"),"")</f>
        <v/>
      </c>
      <c r="BS72" s="233"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1"/>
      <c r="BX72" s="231"/>
      <c r="BY72" s="232" t="str">
        <f t="array" ref="BY72">IF(J72="","",
IF(INDEX(Settings!$H:$H,MATCH(BY$1,Settings!$G:$G,0))=TRUE,
100-100*(J72-MINIFS(J:J,$E:$E,$E72))/(MAXIFS(J:J,$E:$E,$E72)-MINIFS(J:J,$E:$E,$E72)),
100*(J72-MINIFS(J:J,$E:$E,$E72))/(MAXIFS(J:J,$E:$E,$E72)-MINIFS(J:J,$E:$E,$E72))))</f>
        <v/>
      </c>
      <c r="BZ72" s="232" t="str">
        <f t="array" ref="BZ72">IF(K72="","",
IF(INDEX(Settings!$H:$H,MATCH(BZ$1,Settings!$G:$G,0))=TRUE,
100-100*(K72-MINIFS(K:K,$E:$E,$E72))/(MAXIFS(K:K,$E:$E,$E72)-MINIFS(K:K,$E:$E,$E72)),
100*(K72-MINIFS(K:K,$E:$E,$E72))/(MAXIFS(K:K,$E:$E,$E72)-MINIFS(K:K,$E:$E,$E72))))</f>
        <v/>
      </c>
      <c r="CA72" s="232" t="str">
        <f t="array" ref="CA72">IF(L72="","",
IF(INDEX(Settings!$H:$H,MATCH(CA$1,Settings!$G:$G,0))=TRUE,
100-100*(L72-MINIFS(L:L,$E:$E,$E72))/(MAXIFS(L:L,$E:$E,$E72)-MINIFS(L:L,$E:$E,$E72)),
100*(L72-MINIFS(L:L,$E:$E,$E72))/(MAXIFS(L:L,$E:$E,$E72)-MINIFS(L:L,$E:$E,$E72))))</f>
        <v/>
      </c>
      <c r="CB72" s="232" t="str">
        <f t="array" ref="CB72">IF(M72="","",
IF(INDEX(Settings!$H:$H,MATCH(CB$1,Settings!$G:$G,0))=TRUE,
100-100*(M72-MINIFS(M:M,$E:$E,$E72))/(MAXIFS(M:M,$E:$E,$E72)-MINIFS(M:M,$E:$E,$E72)),
100*(M72-MINIFS(M:M,$E:$E,$E72))/(MAXIFS(M:M,$E:$E,$E72)-MINIFS(M:M,$E:$E,$E72))))</f>
        <v/>
      </c>
      <c r="CC72" s="232" t="str">
        <f t="array" ref="CC72">IF(N72="","",
IF(INDEX(Settings!$H:$H,MATCH(CC$1,Settings!$G:$G,0))=TRUE,
100-100*(N72-MINIFS(N:N,$E:$E,$E72))/(MAXIFS(N:N,$E:$E,$E72)-MINIFS(N:N,$E:$E,$E72)),
100*(N72-MINIFS(N:N,$E:$E,$E72))/(MAXIFS(N:N,$E:$E,$E72)-MINIFS(N:N,$E:$E,$E72))))</f>
        <v/>
      </c>
      <c r="CD72" s="232" t="str">
        <f t="array" ref="CD72">IF(O72="","",
IF(INDEX(Settings!$H:$H,MATCH(CD$1,Settings!$G:$G,0))=TRUE,
100-100*(O72-MINIFS(O:O,$E:$E,$E72))/(MAXIFS(O:O,$E:$E,$E72)-MINIFS(O:O,$E:$E,$E72)),
100*(O72-MINIFS(O:O,$E:$E,$E72))/(MAXIFS(O:O,$E:$E,$E72)-MINIFS(O:O,$E:$E,$E72))))</f>
        <v/>
      </c>
      <c r="CE72" s="232" t="str">
        <f t="array" ref="CE72">IF(P72="","",
IF(INDEX(Settings!$H:$H,MATCH(CE$1,Settings!$G:$G,0))=TRUE,
100-100*(P72-MINIFS(P:P,$E:$E,$E72))/(MAXIFS(P:P,$E:$E,$E72)-MINIFS(P:P,$E:$E,$E72)),
100*(P72-MINIFS(P:P,$E:$E,$E72))/(MAXIFS(P:P,$E:$E,$E72)-MINIFS(P:P,$E:$E,$E72))))</f>
        <v/>
      </c>
      <c r="CF72" s="232" t="str">
        <f t="array" ref="CF72">IF(Q72="","",
IF(INDEX(Settings!$H:$H,MATCH(CF$1,Settings!$G:$G,0))=TRUE,
100-100*(Q72-MINIFS(Q:Q,$E:$E,$E72))/(MAXIFS(Q:Q,$E:$E,$E72)-MINIFS(Q:Q,$E:$E,$E72)),
100*(Q72-MINIFS(Q:Q,$E:$E,$E72))/(MAXIFS(Q:Q,$E:$E,$E72)-MINIFS(Q:Q,$E:$E,$E72))))</f>
        <v/>
      </c>
      <c r="CG72" s="232" t="str">
        <f t="array" ref="CG72">IF(R72="","",
IF(INDEX(Settings!$H:$H,MATCH(CG$1,Settings!$G:$G,0))=TRUE,
100-100*(R72-MINIFS(R:R,$E:$E,$E72))/(MAXIFS(R:R,$E:$E,$E72)-MINIFS(R:R,$E:$E,$E72)),
100*(R72-MINIFS(R:R,$E:$E,$E72))/(MAXIFS(R:R,$E:$E,$E72)-MINIFS(R:R,$E:$E,$E72))))</f>
        <v/>
      </c>
      <c r="CH72" s="232" t="str">
        <f t="array" ref="CH72">IF(S72="","",
IF(INDEX(Settings!$H:$H,MATCH(CH$1,Settings!$G:$G,0))=TRUE,
100-100*(S72-MINIFS(S:S,$E:$E,$E72))/(MAXIFS(S:S,$E:$E,$E72)-MINIFS(S:S,$E:$E,$E72)),
100*(S72-MINIFS(S:S,$E:$E,$E72))/(MAXIFS(S:S,$E:$E,$E72)-MINIFS(S:S,$E:$E,$E72))))</f>
        <v/>
      </c>
      <c r="CI72" s="232" t="str">
        <f t="array" ref="CI72">IF(T72="","",
IF(INDEX(Settings!$H:$H,MATCH(CI$1,Settings!$G:$G,0))=TRUE,
100-100*(T72-MINIFS(T:T,$E:$E,$E72))/(MAXIFS(T:T,$E:$E,$E72)-MINIFS(T:T,$E:$E,$E72)),
100*(T72-MINIFS(T:T,$E:$E,$E72))/(MAXIFS(T:T,$E:$E,$E72)-MINIFS(T:T,$E:$E,$E72))))</f>
        <v/>
      </c>
      <c r="CJ72" s="232" t="str">
        <f t="array" ref="CJ72">IF(U72="","",
IF(INDEX(Settings!$H:$H,MATCH(CJ$1,Settings!$G:$G,0))=TRUE,
100-100*(U72-MINIFS(U:U,$E:$E,$E72))/(MAXIFS(U:U,$E:$E,$E72)-MINIFS(U:U,$E:$E,$E72)),
100*(U72-MINIFS(U:U,$E:$E,$E72))/(MAXIFS(U:U,$E:$E,$E72)-MINIFS(U:U,$E:$E,$E72))))</f>
        <v/>
      </c>
      <c r="CK72" s="232" t="str">
        <f t="array" ref="CK72">IF(V72="","",
IF(INDEX(Settings!$H:$H,MATCH(CK$1,Settings!$G:$G,0))=TRUE,
100-100*(V72-MINIFS(V:V,$E:$E,$E72))/(MAXIFS(V:V,$E:$E,$E72)-MINIFS(V:V,$E:$E,$E72)),
100*(V72-MINIFS(V:V,$E:$E,$E72))/(MAXIFS(V:V,$E:$E,$E72)-MINIFS(V:V,$E:$E,$E72))))</f>
        <v/>
      </c>
      <c r="CL72" s="232" t="str">
        <f t="array" ref="CL72">IF(W72="","",
IF(INDEX(Settings!$H:$H,MATCH(CL$1,Settings!$G:$G,0))=TRUE,
100-100*(W72-MINIFS(W:W,$E:$E,$E72))/(MAXIFS(W:W,$E:$E,$E72)-MINIFS(W:W,$E:$E,$E72)),
100*(W72-MINIFS(W:W,$E:$E,$E72))/(MAXIFS(W:W,$E:$E,$E72)-MINIFS(W:W,$E:$E,$E72))))</f>
        <v/>
      </c>
      <c r="CM72" s="232" t="str">
        <f t="array" ref="CM72">IF(X72="","",
IF(INDEX(Settings!$H:$H,MATCH(CM$1,Settings!$G:$G,0))=TRUE,
100-100*(X72-MINIFS(X:X,$E:$E,$E72))/(MAXIFS(X:X,$E:$E,$E72)-MINIFS(X:X,$E:$E,$E72)),
100*(X72-MINIFS(X:X,$E:$E,$E72))/(MAXIFS(X:X,$E:$E,$E72)-MINIFS(X:X,$E:$E,$E72))))</f>
        <v/>
      </c>
      <c r="CN72" s="232" t="str">
        <f t="array" ref="CN72">IF(Y72="","",
IF(INDEX(Settings!$H:$H,MATCH(CN$1,Settings!$G:$G,0))=TRUE,
100-100*(Y72-MINIFS(Y:Y,$E:$E,$E72))/(MAXIFS(Y:Y,$E:$E,$E72)-MINIFS(Y:Y,$E:$E,$E72)),
100*(Y72-MINIFS(Y:Y,$E:$E,$E72))/(MAXIFS(Y:Y,$E:$E,$E72)-MINIFS(Y:Y,$E:$E,$E72))))</f>
        <v/>
      </c>
      <c r="CO72" s="232" t="str">
        <f t="array" ref="CO72">IF(Z72="","",
IF(INDEX(Settings!$H:$H,MATCH(CO$1,Settings!$G:$G,0))=TRUE,
100-100*(Z72-MINIFS(Z:Z,$E:$E,$E72))/(MAXIFS(Z:Z,$E:$E,$E72)-MINIFS(Z:Z,$E:$E,$E72)),
100*(Z72-MINIFS(Z:Z,$E:$E,$E72))/(MAXIFS(Z:Z,$E:$E,$E72)-MINIFS(Z:Z,$E:$E,$E72))))</f>
        <v/>
      </c>
      <c r="CP72" s="232" t="str">
        <f t="array" ref="CP72">IF(AA72="","",
IF(INDEX(Settings!$H:$H,MATCH(CP$1,Settings!$G:$G,0))=TRUE,
100-100*(AA72-MINIFS(AA:AA,$E:$E,$E72))/(MAXIFS(AA:AA,$E:$E,$E72)-MINIFS(AA:AA,$E:$E,$E72)),
100*(AA72-MINIFS(AA:AA,$E:$E,$E72))/(MAXIFS(AA:AA,$E:$E,$E72)-MINIFS(AA:AA,$E:$E,$E72))))</f>
        <v/>
      </c>
      <c r="CQ72" s="232" t="str">
        <f t="array" ref="CQ72">IF(AB72="","",
IF(INDEX(Settings!$H:$H,MATCH(CQ$1,Settings!$G:$G,0))=TRUE,
100-100*(AB72-MINIFS(AB:AB,$E:$E,$E72))/(MAXIFS(AB:AB,$E:$E,$E72)-MINIFS(AB:AB,$E:$E,$E72)),
100*(AB72-MINIFS(AB:AB,$E:$E,$E72))/(MAXIFS(AB:AB,$E:$E,$E72)-MINIFS(AB:AB,$E:$E,$E72))))</f>
        <v/>
      </c>
      <c r="CR72" s="232" t="str">
        <f t="array" ref="CR72">IF(AC72="","",
IF(INDEX(Settings!$H:$H,MATCH(CR$1,Settings!$G:$G,0))=TRUE,
100-100*(AC72-MINIFS(AC:AC,$E:$E,$E72))/(MAXIFS(AC:AC,$E:$E,$E72)-MINIFS(AC:AC,$E:$E,$E72)),
100*(AC72-MINIFS(AC:AC,$E:$E,$E72))/(MAXIFS(AC:AC,$E:$E,$E72)-MINIFS(AC:AC,$E:$E,$E72))))</f>
        <v/>
      </c>
      <c r="CS72" s="232" t="str">
        <f t="array" ref="CS72">IF(AD72="","",
IF(INDEX(Settings!$H:$H,MATCH(CS$1,Settings!$G:$G,0))=TRUE,
100-100*(AD72-MINIFS(AD:AD,$E:$E,$E72))/(MAXIFS(AD:AD,$E:$E,$E72)-MINIFS(AD:AD,$E:$E,$E72)),
100*(AD72-MINIFS(AD:AD,$E:$E,$E72))/(MAXIFS(AD:AD,$E:$E,$E72)-MINIFS(AD:AD,$E:$E,$E72))))</f>
        <v/>
      </c>
      <c r="CT72" s="232" t="str">
        <f t="array" ref="CT72">IF(AE72="","",
IF(INDEX(Settings!$H:$H,MATCH(CT$1,Settings!$G:$G,0))=TRUE,
100-100*(AE72-MINIFS(AE:AE,$E:$E,$E72))/(MAXIFS(AE:AE,$E:$E,$E72)-MINIFS(AE:AE,$E:$E,$E72)),
100*(AE72-MINIFS(AE:AE,$E:$E,$E72))/(MAXIFS(AE:AE,$E:$E,$E72)-MINIFS(AE:AE,$E:$E,$E72))))</f>
        <v/>
      </c>
      <c r="CU72" s="232" t="str">
        <f t="array" ref="CU72">IF(AF72="","",
IF(INDEX(Settings!$H:$H,MATCH(CU$1,Settings!$G:$G,0))=TRUE,
100-100*(AF72-MINIFS(AF:AF,$E:$E,$E72))/(MAXIFS(AF:AF,$E:$E,$E72)-MINIFS(AF:AF,$E:$E,$E72)),
100*(AF72-MINIFS(AF:AF,$E:$E,$E72))/(MAXIFS(AF:AF,$E:$E,$E72)-MINIFS(AF:AF,$E:$E,$E72))))</f>
        <v/>
      </c>
      <c r="CV72" s="232" t="str">
        <f t="array" ref="CV72">IF(AG72="","",
IF(INDEX(Settings!$H:$H,MATCH(CV$1,Settings!$G:$G,0))=TRUE,
100-100*(AG72-MINIFS(AG:AG,$E:$E,$E72))/(MAXIFS(AG:AG,$E:$E,$E72)-MINIFS(AG:AG,$E:$E,$E72)),
100*(AG72-MINIFS(AG:AG,$E:$E,$E72))/(MAXIFS(AG:AG,$E:$E,$E72)-MINIFS(AG:AG,$E:$E,$E72))))</f>
        <v/>
      </c>
      <c r="CW72" s="232" t="str">
        <f t="array" ref="CW72">IF(AH72="","",
IF(INDEX(Settings!$H:$H,MATCH(CW$1,Settings!$G:$G,0))=TRUE,
100-100*(AH72-MINIFS(AH:AH,$E:$E,$E72))/(MAXIFS(AH:AH,$E:$E,$E72)-MINIFS(AH:AH,$E:$E,$E72)),
100*(AH72-MINIFS(AH:AH,$E:$E,$E72))/(MAXIFS(AH:AH,$E:$E,$E72)-MINIFS(AH:AH,$E:$E,$E72))))</f>
        <v/>
      </c>
      <c r="CX72" s="232" t="str">
        <f t="array" ref="CX72">IF(AI72="","",
IF(INDEX(Settings!$H:$H,MATCH(CX$1,Settings!$G:$G,0))=TRUE,
100-100*(AI72-MINIFS(AI:AI,$E:$E,$E72))/(MAXIFS(AI:AI,$E:$E,$E72)-MINIFS(AI:AI,$E:$E,$E72)),
100*(AI72-MINIFS(AI:AI,$E:$E,$E72))/(MAXIFS(AI:AI,$E:$E,$E72)-MINIFS(AI:AI,$E:$E,$E72))))</f>
        <v/>
      </c>
      <c r="CY72" s="232" t="str">
        <f t="array" ref="CY72">IF(AJ72="","",
IF(INDEX(Settings!$H:$H,MATCH(CY$1,Settings!$G:$G,0))=TRUE,
100-100*(AJ72-MINIFS(AJ:AJ,$E:$E,$E72))/(MAXIFS(AJ:AJ,$E:$E,$E72)-MINIFS(AJ:AJ,$E:$E,$E72)),
100*(AJ72-MINIFS(AJ:AJ,$E:$E,$E72))/(MAXIFS(AJ:AJ,$E:$E,$E72)-MINIFS(AJ:AJ,$E:$E,$E72))))</f>
        <v/>
      </c>
      <c r="CZ72" s="232" t="str">
        <f t="array" ref="CZ72">IF(AK72="","",
IF(INDEX(Settings!$H:$H,MATCH(CZ$1,Settings!$G:$G,0))=TRUE,
100-100*(AK72-MINIFS(AK:AK,$E:$E,$E72))/(MAXIFS(AK:AK,$E:$E,$E72)-MINIFS(AK:AK,$E:$E,$E72)),
100*(AK72-MINIFS(AK:AK,$E:$E,$E72))/(MAXIFS(AK:AK,$E:$E,$E72)-MINIFS(AK:AK,$E:$E,$E72))))</f>
        <v/>
      </c>
      <c r="DA72" s="232" t="str">
        <f t="array" ref="DA72">IF(AL72="","",
IF(INDEX(Settings!$H:$H,MATCH(DA$1,Settings!$G:$G,0))=TRUE,
100-100*(AL72-MINIFS(AL:AL,$E:$E,$E72))/(MAXIFS(AL:AL,$E:$E,$E72)-MINIFS(AL:AL,$E:$E,$E72)),
100*(AL72-MINIFS(AL:AL,$E:$E,$E72))/(MAXIFS(AL:AL,$E:$E,$E72)-MINIFS(AL:AL,$E:$E,$E72))))</f>
        <v/>
      </c>
      <c r="DB72" s="232" t="str">
        <f t="array" ref="DB72">IF(AM72="","",
IF(INDEX(Settings!$H:$H,MATCH(DB$1,Settings!$G:$G,0))=TRUE,
100-100*(AM72-MINIFS(AM:AM,$E:$E,$E72))/(MAXIFS(AM:AM,$E:$E,$E72)-MINIFS(AM:AM,$E:$E,$E72)),
100*(AM72-MINIFS(AM:AM,$E:$E,$E72))/(MAXIFS(AM:AM,$E:$E,$E72)-MINIFS(AM:AM,$E:$E,$E72))))</f>
        <v/>
      </c>
      <c r="DC72" s="232" t="str">
        <f t="array" ref="DC72">IF(AN72="","",
IF(INDEX(Settings!$H:$H,MATCH(DC$1,Settings!$G:$G,0))=TRUE,
100-100*(AN72-MINIFS(AN:AN,$E:$E,$E72))/(MAXIFS(AN:AN,$E:$E,$E72)-MINIFS(AN:AN,$E:$E,$E72)),
100*(AN72-MINIFS(AN:AN,$E:$E,$E72))/(MAXIFS(AN:AN,$E:$E,$E72)-MINIFS(AN:AN,$E:$E,$E72))))</f>
        <v/>
      </c>
      <c r="DD72" s="232" t="str">
        <f t="array" ref="DD72">IF(AO72="","",
IF(INDEX(Settings!$H:$H,MATCH(DD$1,Settings!$G:$G,0))=TRUE,
100-100*(AO72-MINIFS(AO:AO,$E:$E,$E72))/(MAXIFS(AO:AO,$E:$E,$E72)-MINIFS(AO:AO,$E:$E,$E72)),
100*(AO72-MINIFS(AO:AO,$E:$E,$E72))/(MAXIFS(AO:AO,$E:$E,$E72)-MINIFS(AO:AO,$E:$E,$E72))))</f>
        <v/>
      </c>
      <c r="DE72" s="232" t="str">
        <f t="array" ref="DE72">IF(AP72="","",
IF(INDEX(Settings!$H:$H,MATCH(DE$1,Settings!$G:$G,0))=TRUE,
100-100*(AP72-MINIFS(AP:AP,$E:$E,$E72))/(MAXIFS(AP:AP,$E:$E,$E72)-MINIFS(AP:AP,$E:$E,$E72)),
100*(AP72-MINIFS(AP:AP,$E:$E,$E72))/(MAXIFS(AP:AP,$E:$E,$E72)-MINIFS(AP:AP,$E:$E,$E72))))</f>
        <v/>
      </c>
      <c r="DF72" s="232" t="str">
        <f t="array" ref="DF72">IF(AQ72="","",
IF(INDEX(Settings!$H:$H,MATCH(DF$1,Settings!$G:$G,0))=TRUE,
100-100*(AQ72-MINIFS(AQ:AQ,$E:$E,$E72))/(MAXIFS(AQ:AQ,$E:$E,$E72)-MINIFS(AQ:AQ,$E:$E,$E72)),
100*(AQ72-MINIFS(AQ:AQ,$E:$E,$E72))/(MAXIFS(AQ:AQ,$E:$E,$E72)-MINIFS(AQ:AQ,$E:$E,$E72))))</f>
        <v/>
      </c>
      <c r="DG72" s="232" t="str">
        <f t="array" ref="DG72">IF(AR72="","",
IF(INDEX(Settings!$H:$H,MATCH(DG$1,Settings!$G:$G,0))=TRUE,
100-100*(AR72-MINIFS(AR:AR,$E:$E,$E72))/(MAXIFS(AR:AR,$E:$E,$E72)-MINIFS(AR:AR,$E:$E,$E72)),
100*(AR72-MINIFS(AR:AR,$E:$E,$E72))/(MAXIFS(AR:AR,$E:$E,$E72)-MINIFS(AR:AR,$E:$E,$E72))))</f>
        <v/>
      </c>
      <c r="DH72" s="232" t="str">
        <f t="array" ref="DH72">IF(AS72="","",
IF(INDEX(Settings!$H:$H,MATCH(DH$1,Settings!$G:$G,0))=TRUE,
100-100*(AS72-MINIFS(AS:AS,$E:$E,$E72))/(MAXIFS(AS:AS,$E:$E,$E72)-MINIFS(AS:AS,$E:$E,$E72)),
100*(AS72-MINIFS(AS:AS,$E:$E,$E72))/(MAXIFS(AS:AS,$E:$E,$E72)-MINIFS(AS:AS,$E:$E,$E72))))</f>
        <v/>
      </c>
      <c r="DI72" s="232" t="str">
        <f t="array" ref="DI72">IF(AT72="","",
IF(INDEX(Settings!$H:$H,MATCH(DI$1,Settings!$G:$G,0))=TRUE,
100-100*(AT72-MINIFS(AT:AT,$E:$E,$E72))/(MAXIFS(AT:AT,$E:$E,$E72)-MINIFS(AT:AT,$E:$E,$E72)),
100*(AT72-MINIFS(AT:AT,$E:$E,$E72))/(MAXIFS(AT:AT,$E:$E,$E72)-MINIFS(AT:AT,$E:$E,$E72))))</f>
        <v/>
      </c>
      <c r="DJ72" s="232" t="str">
        <f t="array" ref="DJ72">IF(AU72="","",
IF(INDEX(Settings!$H:$H,MATCH(DJ$1,Settings!$G:$G,0))=TRUE,
100-100*(AU72-MINIFS(AU:AU,$E:$E,$E72))/(MAXIFS(AU:AU,$E:$E,$E72)-MINIFS(AU:AU,$E:$E,$E72)),
100*(AU72-MINIFS(AU:AU,$E:$E,$E72))/(MAXIFS(AU:AU,$E:$E,$E72)-MINIFS(AU:AU,$E:$E,$E72))))</f>
        <v/>
      </c>
      <c r="DK72" s="232" t="str">
        <f t="array" ref="DK72">IF(AV72="","",
IF(INDEX(Settings!$H:$H,MATCH(DK$1,Settings!$G:$G,0))=TRUE,
100-100*(AV72-MINIFS(AV:AV,$E:$E,$E72))/(MAXIFS(AV:AV,$E:$E,$E72)-MINIFS(AV:AV,$E:$E,$E72)),
100*(AV72-MINIFS(AV:AV,$E:$E,$E72))/(MAXIFS(AV:AV,$E:$E,$E72)-MINIFS(AV:AV,$E:$E,$E72))))</f>
        <v/>
      </c>
      <c r="DL72" s="232" t="str">
        <f t="array" ref="DL72">IF(AW72="","",
IF(INDEX(Settings!$H:$H,MATCH(DL$1,Settings!$G:$G,0))=TRUE,
100-100*(AW72-MINIFS(AW:AW,$E:$E,$E72))/(MAXIFS(AW:AW,$E:$E,$E72)-MINIFS(AW:AW,$E:$E,$E72)),
100*(AW72-MINIFS(AW:AW,$E:$E,$E72))/(MAXIFS(AW:AW,$E:$E,$E72)-MINIFS(AW:AW,$E:$E,$E72))))</f>
        <v/>
      </c>
      <c r="DM72" s="232" t="str">
        <f t="array" ref="DM72">IF(AX72="","",
IF(INDEX(Settings!$H:$H,MATCH(DM$1,Settings!$G:$G,0))=TRUE,
100-100*(AX72-MINIFS(AX:AX,$E:$E,$E72))/(MAXIFS(AX:AX,$E:$E,$E72)-MINIFS(AX:AX,$E:$E,$E72)),
100*(AX72-MINIFS(AX:AX,$E:$E,$E72))/(MAXIFS(AX:AX,$E:$E,$E72)-MINIFS(AX:AX,$E:$E,$E72))))</f>
        <v/>
      </c>
      <c r="DN72" s="232" t="str">
        <f t="array" ref="DN72">IF(AY72="","",
IF(INDEX(Settings!$H:$H,MATCH(DN$1,Settings!$G:$G,0))=TRUE,
100-100*(AY72-MINIFS(AY:AY,$E:$E,$E72))/(MAXIFS(AY:AY,$E:$E,$E72)-MINIFS(AY:AY,$E:$E,$E72)),
100*(AY72-MINIFS(AY:AY,$E:$E,$E72))/(MAXIFS(AY:AY,$E:$E,$E72)-MINIFS(AY:AY,$E:$E,$E72))))</f>
        <v/>
      </c>
      <c r="DO72" s="232" t="str">
        <f t="array" ref="DO72">IF(AZ72="","",
IF(INDEX(Settings!$H:$H,MATCH(DO$1,Settings!$G:$G,0))=TRUE,
100-100*(AZ72-MINIFS(AZ:AZ,$E:$E,$E72))/(MAXIFS(AZ:AZ,$E:$E,$E72)-MINIFS(AZ:AZ,$E:$E,$E72)),
100*(AZ72-MINIFS(AZ:AZ,$E:$E,$E72))/(MAXIFS(AZ:AZ,$E:$E,$E72)-MINIFS(AZ:AZ,$E:$E,$E72))))</f>
        <v/>
      </c>
      <c r="DP72" s="232" t="str">
        <f t="array" ref="DP72">IF(BA72="","",
IF(INDEX(Settings!$H:$H,MATCH(DP$1,Settings!$G:$G,0))=TRUE,
100-100*(BA72-MINIFS(BA:BA,$E:$E,$E72))/(MAXIFS(BA:BA,$E:$E,$E72)-MINIFS(BA:BA,$E:$E,$E72)),
100*(BA72-MINIFS(BA:BA,$E:$E,$E72))/(MAXIFS(BA:BA,$E:$E,$E72)-MINIFS(BA:BA,$E:$E,$E72))))</f>
        <v/>
      </c>
      <c r="DQ72" s="232" t="str">
        <f t="array" ref="DQ72">IF(BB72="","",
IF(INDEX(Settings!$H:$H,MATCH(DQ$1,Settings!$G:$G,0))=TRUE,
100-100*(BB72-MINIFS(BB:BB,$E:$E,$E72))/(MAXIFS(BB:BB,$E:$E,$E72)-MINIFS(BB:BB,$E:$E,$E72)),
100*(BB72-MINIFS(BB:BB,$E:$E,$E72))/(MAXIFS(BB:BB,$E:$E,$E72)-MINIFS(BB:BB,$E:$E,$E72))))</f>
        <v/>
      </c>
      <c r="DR72" s="232" t="str">
        <f t="array" ref="DR72">IF(BC72="","",
IF(INDEX(Settings!$H:$H,MATCH(DR$1,Settings!$G:$G,0))=TRUE,
100-100*(BC72-MINIFS(BC:BC,$E:$E,$E72))/(MAXIFS(BC:BC,$E:$E,$E72)-MINIFS(BC:BC,$E:$E,$E72)),
100*(BC72-MINIFS(BC:BC,$E:$E,$E72))/(MAXIFS(BC:BC,$E:$E,$E72)-MINIFS(BC:BC,$E:$E,$E72))))</f>
        <v/>
      </c>
      <c r="DS72" s="232" t="str">
        <f t="array" ref="DS72">IF(BD72="","",
IF(INDEX(Settings!$H:$H,MATCH(DS$1,Settings!$G:$G,0))=TRUE,
100-100*(BD72-MINIFS(BD:BD,$E:$E,$E72))/(MAXIFS(BD:BD,$E:$E,$E72)-MINIFS(BD:BD,$E:$E,$E72)),
100*(BD72-MINIFS(BD:BD,$E:$E,$E72))/(MAXIFS(BD:BD,$E:$E,$E72)-MINIFS(BD:BD,$E:$E,$E72))))</f>
        <v/>
      </c>
      <c r="DT72" s="232" t="str">
        <f t="array" ref="DT72">IF(BE72="","",
IF(INDEX(Settings!$H:$H,MATCH(DT$1,Settings!$G:$G,0))=TRUE,
100-100*(BE72-MINIFS(BE:BE,$E:$E,$E72))/(MAXIFS(BE:BE,$E:$E,$E72)-MINIFS(BE:BE,$E:$E,$E72)),
100*(BE72-MINIFS(BE:BE,$E:$E,$E72))/(MAXIFS(BE:BE,$E:$E,$E72)-MINIFS(BE:BE,$E:$E,$E72))))</f>
        <v/>
      </c>
      <c r="DU72" s="232" t="str">
        <f t="array" ref="DU72">IF(BF72="","",
IF(INDEX(Settings!$H:$H,MATCH(DU$1,Settings!$G:$G,0))=TRUE,
100-100*(BF72-MINIFS(BF:BF,$E:$E,$E72))/(MAXIFS(BF:BF,$E:$E,$E72)-MINIFS(BF:BF,$E:$E,$E72)),
100*(BF72-MINIFS(BF:BF,$E:$E,$E72))/(MAXIFS(BF:BF,$E:$E,$E72)-MINIFS(BF:BF,$E:$E,$E72))))</f>
        <v/>
      </c>
      <c r="DV72" s="232" t="str">
        <f t="array" ref="DV72">IF(BG72="","",
IF(INDEX(Settings!$H:$H,MATCH(DV$1,Settings!$G:$G,0))=TRUE,
100-100*(BG72-MINIFS(BG:BG,$E:$E,$E72))/(MAXIFS(BG:BG,$E:$E,$E72)-MINIFS(BG:BG,$E:$E,$E72)),
100*(BG72-MINIFS(BG:BG,$E:$E,$E72))/(MAXIFS(BG:BG,$E:$E,$E72)-MINIFS(BG:BG,$E:$E,$E72))))</f>
        <v/>
      </c>
      <c r="DW72" s="232" t="str">
        <f t="array" ref="DW72">IF(BH72="","",
IF(INDEX(Settings!$H:$H,MATCH(DW$1,Settings!$G:$G,0))=TRUE,
100-100*(BH72-MINIFS(BH:BH,$E:$E,$E72))/(MAXIFS(BH:BH,$E:$E,$E72)-MINIFS(BH:BH,$E:$E,$E72)),
100*(BH72-MINIFS(BH:BH,$E:$E,$E72))/(MAXIFS(BH:BH,$E:$E,$E72)-MINIFS(BH:BH,$E:$E,$E72))))</f>
        <v/>
      </c>
      <c r="DX72" s="232" t="str">
        <f t="array" ref="DX72">IF(BI72="","",
IF(INDEX(Settings!$H:$H,MATCH(DX$1,Settings!$G:$G,0))=TRUE,
100-100*(BI72-MINIFS(BI:BI,$E:$E,$E72))/(MAXIFS(BI:BI,$E:$E,$E72)-MINIFS(BI:BI,$E:$E,$E72)),
100*(BI72-MINIFS(BI:BI,$E:$E,$E72))/(MAXIFS(BI:BI,$E:$E,$E72)-MINIFS(BI:BI,$E:$E,$E72))))</f>
        <v/>
      </c>
      <c r="DY72" s="232" t="str">
        <f t="array" ref="DY72">IF(BJ72="","",
IF(INDEX(Settings!$H:$H,MATCH(DY$1,Settings!$G:$G,0))=TRUE,
100-100*(BJ72-MINIFS(BJ:BJ,$E:$E,$E72))/(MAXIFS(BJ:BJ,$E:$E,$E72)-MINIFS(BJ:BJ,$E:$E,$E72)),
100*(BJ72-MINIFS(BJ:BJ,$E:$E,$E72))/(MAXIFS(BJ:BJ,$E:$E,$E72)-MINIFS(BJ:BJ,$E:$E,$E72))))</f>
        <v/>
      </c>
      <c r="DZ72" s="234"/>
      <c r="EA72" s="234"/>
      <c r="EB72" s="234" t="str">
        <f t="shared" si="8"/>
        <v/>
      </c>
      <c r="EC72" s="234" t="str">
        <f t="shared" si="9"/>
        <v/>
      </c>
      <c r="ED72" s="234" t="str">
        <f t="shared" si="10"/>
        <v/>
      </c>
      <c r="EE72" s="234" t="str">
        <f t="shared" si="11"/>
        <v/>
      </c>
      <c r="EF72" s="234" t="str">
        <f t="shared" si="12"/>
        <v/>
      </c>
      <c r="EG72" s="234" t="str">
        <f t="shared" si="13"/>
        <v/>
      </c>
      <c r="EH72" s="234"/>
      <c r="EI72" s="234"/>
      <c r="EJ72" s="234"/>
      <c r="EK72" s="234"/>
      <c r="EL72" s="234"/>
      <c r="EM72" s="234"/>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3" t="str">
        <f t="shared" si="14"/>
        <v/>
      </c>
      <c r="N73" s="49"/>
      <c r="O73" s="49"/>
      <c r="P73" s="49"/>
      <c r="Q73" s="49"/>
      <c r="R73" s="49"/>
      <c r="S73" s="222" t="str">
        <f>IFERROR(VLOOKUP(AF73, 'YOYO IR Scores'!A:C, 3, FALSE), "")
</f>
        <v/>
      </c>
      <c r="T73" s="49"/>
      <c r="U73" s="49"/>
      <c r="V73" s="49"/>
      <c r="W73" s="49"/>
      <c r="X73" s="224" t="str">
        <f t="shared" si="4"/>
        <v/>
      </c>
      <c r="Y73" s="225" t="str">
        <f t="shared" si="5"/>
        <v/>
      </c>
      <c r="Z73" s="225" t="str">
        <f t="shared" si="6"/>
        <v/>
      </c>
      <c r="AA73" s="224" t="str">
        <f t="shared" si="7"/>
        <v/>
      </c>
      <c r="AB73" s="223"/>
      <c r="AC73" s="223"/>
      <c r="AD73" s="223"/>
      <c r="AE73" s="223" t="str">
        <f>IFERROR(VLOOKUP(AF73, 'YOYO IR Scores'!A:C, 2, FALSE), "")</f>
        <v/>
      </c>
      <c r="AF73" s="223"/>
      <c r="AG73" s="223"/>
      <c r="AH73" s="223"/>
      <c r="AI73" s="223"/>
      <c r="AJ73" s="223"/>
      <c r="AK73" s="223"/>
      <c r="AL73" s="223"/>
      <c r="AM73" s="223"/>
      <c r="AN73" s="223"/>
      <c r="AO73" s="223"/>
      <c r="AP73" s="223"/>
      <c r="AQ73" s="223"/>
      <c r="AR73" s="223"/>
      <c r="AS73" s="223"/>
      <c r="AT73" s="223"/>
      <c r="AU73" s="223"/>
      <c r="AV73" s="223"/>
      <c r="AW73" s="223"/>
      <c r="AX73" s="223"/>
      <c r="AY73" s="223"/>
      <c r="AZ73" s="223"/>
      <c r="BA73" s="223"/>
      <c r="BB73" s="223"/>
      <c r="BC73" s="223"/>
      <c r="BD73" s="223"/>
      <c r="BE73" s="223"/>
      <c r="BF73" s="223"/>
      <c r="BG73" s="223"/>
      <c r="BH73" s="223"/>
      <c r="BI73" s="223"/>
      <c r="BJ73" s="223"/>
      <c r="BK73" s="223" t="str">
        <f t="array" ref="BK73">IF(J73="","",
IF(INDEX(Settings!$H:$H,MATCH(BY$1,Settings!$G:$G,0))=TRUE,
100-100*(J73-MIN(J:J))/(MAX(J:J)-MIN(J:J)),
100*(J73-MIN(J:J))/(MAX(J:J)-MIN(J:J))))</f>
        <v/>
      </c>
      <c r="BL73" s="223" t="str">
        <f t="array" ref="BL73">IF(J73="","",
IF(INDEX(Settings!$H:$H,MATCH(BY$1,Settings!$G:$G,0))=TRUE,
100-100*(J73-MINIFS(J:J,$E:$E,$E73))/(MAXIFS(J:J,$E:$E,$E73)-MINIFS(J:J,$E:$E,$E73)),
100*(J73-MINIFS(J:J,$E:$E,$E73))/(MAXIFS(J:J,$E:$E,$E73)-MINIFS(J:J,$E:$E,$E73))))</f>
        <v/>
      </c>
      <c r="BM73" s="223"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4" t="str">
        <f t="array" ref="BQ73">IF(J73="","",
IF(INDEX(Settings!$H:$H,MATCH(BY$1,Settings!$G:$G,0))=TRUE,
-1*(J73-AVERAGE(J:J))/STDEV(J:J),
(J73-AVERAGE(J:J))/STDEV(J:J)))</f>
        <v/>
      </c>
      <c r="BR73" s="224" t="str">
        <f>IFERROR(__xludf.DUMMYFUNCTION("IF(J73="""","""",
IF(INDEX(Settings!$H:$H,MATCH(BY$1,Settings!$G:$G,0))=TRUE,
-1*(J73-AVERAGEIFS(J:J,$E:$E,$E73))/STDEV(FILTER(J:J,$E:$E=$E73)),
(J73-AVERAGEIFS(J:J,$E:$E,$E73))/STDEV(FILTER(J:J,$E:$E=$E73))))"),"")</f>
        <v/>
      </c>
      <c r="BS73" s="224"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3" t="str">
        <f t="array" ref="BY73">IF(J73="","",
IF(INDEX(Settings!$H:$H,MATCH(BY$1,Settings!$G:$G,0))=TRUE,
100-100*(J73-MINIFS(J:J,$E:$E,$E73))/(MAXIFS(J:J,$E:$E,$E73)-MINIFS(J:J,$E:$E,$E73)),
100*(J73-MINIFS(J:J,$E:$E,$E73))/(MAXIFS(J:J,$E:$E,$E73)-MINIFS(J:J,$E:$E,$E73))))</f>
        <v/>
      </c>
      <c r="BZ73" s="223" t="str">
        <f t="array" ref="BZ73">IF(K73="","",
IF(INDEX(Settings!$H:$H,MATCH(BZ$1,Settings!$G:$G,0))=TRUE,
100-100*(K73-MINIFS(K:K,$E:$E,$E73))/(MAXIFS(K:K,$E:$E,$E73)-MINIFS(K:K,$E:$E,$E73)),
100*(K73-MINIFS(K:K,$E:$E,$E73))/(MAXIFS(K:K,$E:$E,$E73)-MINIFS(K:K,$E:$E,$E73))))</f>
        <v/>
      </c>
      <c r="CA73" s="223" t="str">
        <f t="array" ref="CA73">IF(L73="","",
IF(INDEX(Settings!$H:$H,MATCH(CA$1,Settings!$G:$G,0))=TRUE,
100-100*(L73-MINIFS(L:L,$E:$E,$E73))/(MAXIFS(L:L,$E:$E,$E73)-MINIFS(L:L,$E:$E,$E73)),
100*(L73-MINIFS(L:L,$E:$E,$E73))/(MAXIFS(L:L,$E:$E,$E73)-MINIFS(L:L,$E:$E,$E73))))</f>
        <v/>
      </c>
      <c r="CB73" s="223" t="str">
        <f t="array" ref="CB73">IF(M73="","",
IF(INDEX(Settings!$H:$H,MATCH(CB$1,Settings!$G:$G,0))=TRUE,
100-100*(M73-MINIFS(M:M,$E:$E,$E73))/(MAXIFS(M:M,$E:$E,$E73)-MINIFS(M:M,$E:$E,$E73)),
100*(M73-MINIFS(M:M,$E:$E,$E73))/(MAXIFS(M:M,$E:$E,$E73)-MINIFS(M:M,$E:$E,$E73))))</f>
        <v/>
      </c>
      <c r="CC73" s="223" t="str">
        <f t="array" ref="CC73">IF(N73="","",
IF(INDEX(Settings!$H:$H,MATCH(CC$1,Settings!$G:$G,0))=TRUE,
100-100*(N73-MINIFS(N:N,$E:$E,$E73))/(MAXIFS(N:N,$E:$E,$E73)-MINIFS(N:N,$E:$E,$E73)),
100*(N73-MINIFS(N:N,$E:$E,$E73))/(MAXIFS(N:N,$E:$E,$E73)-MINIFS(N:N,$E:$E,$E73))))</f>
        <v/>
      </c>
      <c r="CD73" s="223" t="str">
        <f t="array" ref="CD73">IF(O73="","",
IF(INDEX(Settings!$H:$H,MATCH(CD$1,Settings!$G:$G,0))=TRUE,
100-100*(O73-MINIFS(O:O,$E:$E,$E73))/(MAXIFS(O:O,$E:$E,$E73)-MINIFS(O:O,$E:$E,$E73)),
100*(O73-MINIFS(O:O,$E:$E,$E73))/(MAXIFS(O:O,$E:$E,$E73)-MINIFS(O:O,$E:$E,$E73))))</f>
        <v/>
      </c>
      <c r="CE73" s="223" t="str">
        <f t="array" ref="CE73">IF(P73="","",
IF(INDEX(Settings!$H:$H,MATCH(CE$1,Settings!$G:$G,0))=TRUE,
100-100*(P73-MINIFS(P:P,$E:$E,$E73))/(MAXIFS(P:P,$E:$E,$E73)-MINIFS(P:P,$E:$E,$E73)),
100*(P73-MINIFS(P:P,$E:$E,$E73))/(MAXIFS(P:P,$E:$E,$E73)-MINIFS(P:P,$E:$E,$E73))))</f>
        <v/>
      </c>
      <c r="CF73" s="223" t="str">
        <f t="array" ref="CF73">IF(Q73="","",
IF(INDEX(Settings!$H:$H,MATCH(CF$1,Settings!$G:$G,0))=TRUE,
100-100*(Q73-MINIFS(Q:Q,$E:$E,$E73))/(MAXIFS(Q:Q,$E:$E,$E73)-MINIFS(Q:Q,$E:$E,$E73)),
100*(Q73-MINIFS(Q:Q,$E:$E,$E73))/(MAXIFS(Q:Q,$E:$E,$E73)-MINIFS(Q:Q,$E:$E,$E73))))</f>
        <v/>
      </c>
      <c r="CG73" s="223" t="str">
        <f t="array" ref="CG73">IF(R73="","",
IF(INDEX(Settings!$H:$H,MATCH(CG$1,Settings!$G:$G,0))=TRUE,
100-100*(R73-MINIFS(R:R,$E:$E,$E73))/(MAXIFS(R:R,$E:$E,$E73)-MINIFS(R:R,$E:$E,$E73)),
100*(R73-MINIFS(R:R,$E:$E,$E73))/(MAXIFS(R:R,$E:$E,$E73)-MINIFS(R:R,$E:$E,$E73))))</f>
        <v/>
      </c>
      <c r="CH73" s="223" t="str">
        <f t="array" ref="CH73">IF(S73="","",
IF(INDEX(Settings!$H:$H,MATCH(CH$1,Settings!$G:$G,0))=TRUE,
100-100*(S73-MINIFS(S:S,$E:$E,$E73))/(MAXIFS(S:S,$E:$E,$E73)-MINIFS(S:S,$E:$E,$E73)),
100*(S73-MINIFS(S:S,$E:$E,$E73))/(MAXIFS(S:S,$E:$E,$E73)-MINIFS(S:S,$E:$E,$E73))))</f>
        <v/>
      </c>
      <c r="CI73" s="223" t="str">
        <f t="array" ref="CI73">IF(T73="","",
IF(INDEX(Settings!$H:$H,MATCH(CI$1,Settings!$G:$G,0))=TRUE,
100-100*(T73-MINIFS(T:T,$E:$E,$E73))/(MAXIFS(T:T,$E:$E,$E73)-MINIFS(T:T,$E:$E,$E73)),
100*(T73-MINIFS(T:T,$E:$E,$E73))/(MAXIFS(T:T,$E:$E,$E73)-MINIFS(T:T,$E:$E,$E73))))</f>
        <v/>
      </c>
      <c r="CJ73" s="223" t="str">
        <f t="array" ref="CJ73">IF(U73="","",
IF(INDEX(Settings!$H:$H,MATCH(CJ$1,Settings!$G:$G,0))=TRUE,
100-100*(U73-MINIFS(U:U,$E:$E,$E73))/(MAXIFS(U:U,$E:$E,$E73)-MINIFS(U:U,$E:$E,$E73)),
100*(U73-MINIFS(U:U,$E:$E,$E73))/(MAXIFS(U:U,$E:$E,$E73)-MINIFS(U:U,$E:$E,$E73))))</f>
        <v/>
      </c>
      <c r="CK73" s="223" t="str">
        <f t="array" ref="CK73">IF(V73="","",
IF(INDEX(Settings!$H:$H,MATCH(CK$1,Settings!$G:$G,0))=TRUE,
100-100*(V73-MINIFS(V:V,$E:$E,$E73))/(MAXIFS(V:V,$E:$E,$E73)-MINIFS(V:V,$E:$E,$E73)),
100*(V73-MINIFS(V:V,$E:$E,$E73))/(MAXIFS(V:V,$E:$E,$E73)-MINIFS(V:V,$E:$E,$E73))))</f>
        <v/>
      </c>
      <c r="CL73" s="223" t="str">
        <f t="array" ref="CL73">IF(W73="","",
IF(INDEX(Settings!$H:$H,MATCH(CL$1,Settings!$G:$G,0))=TRUE,
100-100*(W73-MINIFS(W:W,$E:$E,$E73))/(MAXIFS(W:W,$E:$E,$E73)-MINIFS(W:W,$E:$E,$E73)),
100*(W73-MINIFS(W:W,$E:$E,$E73))/(MAXIFS(W:W,$E:$E,$E73)-MINIFS(W:W,$E:$E,$E73))))</f>
        <v/>
      </c>
      <c r="CM73" s="223" t="str">
        <f t="array" ref="CM73">IF(X73="","",
IF(INDEX(Settings!$H:$H,MATCH(CM$1,Settings!$G:$G,0))=TRUE,
100-100*(X73-MINIFS(X:X,$E:$E,$E73))/(MAXIFS(X:X,$E:$E,$E73)-MINIFS(X:X,$E:$E,$E73)),
100*(X73-MINIFS(X:X,$E:$E,$E73))/(MAXIFS(X:X,$E:$E,$E73)-MINIFS(X:X,$E:$E,$E73))))</f>
        <v/>
      </c>
      <c r="CN73" s="223" t="str">
        <f t="array" ref="CN73">IF(Y73="","",
IF(INDEX(Settings!$H:$H,MATCH(CN$1,Settings!$G:$G,0))=TRUE,
100-100*(Y73-MINIFS(Y:Y,$E:$E,$E73))/(MAXIFS(Y:Y,$E:$E,$E73)-MINIFS(Y:Y,$E:$E,$E73)),
100*(Y73-MINIFS(Y:Y,$E:$E,$E73))/(MAXIFS(Y:Y,$E:$E,$E73)-MINIFS(Y:Y,$E:$E,$E73))))</f>
        <v/>
      </c>
      <c r="CO73" s="223" t="str">
        <f t="array" ref="CO73">IF(Z73="","",
IF(INDEX(Settings!$H:$H,MATCH(CO$1,Settings!$G:$G,0))=TRUE,
100-100*(Z73-MINIFS(Z:Z,$E:$E,$E73))/(MAXIFS(Z:Z,$E:$E,$E73)-MINIFS(Z:Z,$E:$E,$E73)),
100*(Z73-MINIFS(Z:Z,$E:$E,$E73))/(MAXIFS(Z:Z,$E:$E,$E73)-MINIFS(Z:Z,$E:$E,$E73))))</f>
        <v/>
      </c>
      <c r="CP73" s="223" t="str">
        <f t="array" ref="CP73">IF(AA73="","",
IF(INDEX(Settings!$H:$H,MATCH(CP$1,Settings!$G:$G,0))=TRUE,
100-100*(AA73-MINIFS(AA:AA,$E:$E,$E73))/(MAXIFS(AA:AA,$E:$E,$E73)-MINIFS(AA:AA,$E:$E,$E73)),
100*(AA73-MINIFS(AA:AA,$E:$E,$E73))/(MAXIFS(AA:AA,$E:$E,$E73)-MINIFS(AA:AA,$E:$E,$E73))))</f>
        <v/>
      </c>
      <c r="CQ73" s="223" t="str">
        <f t="array" ref="CQ73">IF(AB73="","",
IF(INDEX(Settings!$H:$H,MATCH(CQ$1,Settings!$G:$G,0))=TRUE,
100-100*(AB73-MINIFS(AB:AB,$E:$E,$E73))/(MAXIFS(AB:AB,$E:$E,$E73)-MINIFS(AB:AB,$E:$E,$E73)),
100*(AB73-MINIFS(AB:AB,$E:$E,$E73))/(MAXIFS(AB:AB,$E:$E,$E73)-MINIFS(AB:AB,$E:$E,$E73))))</f>
        <v/>
      </c>
      <c r="CR73" s="223" t="str">
        <f t="array" ref="CR73">IF(AC73="","",
IF(INDEX(Settings!$H:$H,MATCH(CR$1,Settings!$G:$G,0))=TRUE,
100-100*(AC73-MINIFS(AC:AC,$E:$E,$E73))/(MAXIFS(AC:AC,$E:$E,$E73)-MINIFS(AC:AC,$E:$E,$E73)),
100*(AC73-MINIFS(AC:AC,$E:$E,$E73))/(MAXIFS(AC:AC,$E:$E,$E73)-MINIFS(AC:AC,$E:$E,$E73))))</f>
        <v/>
      </c>
      <c r="CS73" s="223" t="str">
        <f t="array" ref="CS73">IF(AD73="","",
IF(INDEX(Settings!$H:$H,MATCH(CS$1,Settings!$G:$G,0))=TRUE,
100-100*(AD73-MINIFS(AD:AD,$E:$E,$E73))/(MAXIFS(AD:AD,$E:$E,$E73)-MINIFS(AD:AD,$E:$E,$E73)),
100*(AD73-MINIFS(AD:AD,$E:$E,$E73))/(MAXIFS(AD:AD,$E:$E,$E73)-MINIFS(AD:AD,$E:$E,$E73))))</f>
        <v/>
      </c>
      <c r="CT73" s="223" t="str">
        <f t="array" ref="CT73">IF(AE73="","",
IF(INDEX(Settings!$H:$H,MATCH(CT$1,Settings!$G:$G,0))=TRUE,
100-100*(AE73-MINIFS(AE:AE,$E:$E,$E73))/(MAXIFS(AE:AE,$E:$E,$E73)-MINIFS(AE:AE,$E:$E,$E73)),
100*(AE73-MINIFS(AE:AE,$E:$E,$E73))/(MAXIFS(AE:AE,$E:$E,$E73)-MINIFS(AE:AE,$E:$E,$E73))))</f>
        <v/>
      </c>
      <c r="CU73" s="223" t="str">
        <f t="array" ref="CU73">IF(AF73="","",
IF(INDEX(Settings!$H:$H,MATCH(CU$1,Settings!$G:$G,0))=TRUE,
100-100*(AF73-MINIFS(AF:AF,$E:$E,$E73))/(MAXIFS(AF:AF,$E:$E,$E73)-MINIFS(AF:AF,$E:$E,$E73)),
100*(AF73-MINIFS(AF:AF,$E:$E,$E73))/(MAXIFS(AF:AF,$E:$E,$E73)-MINIFS(AF:AF,$E:$E,$E73))))</f>
        <v/>
      </c>
      <c r="CV73" s="223" t="str">
        <f t="array" ref="CV73">IF(AG73="","",
IF(INDEX(Settings!$H:$H,MATCH(CV$1,Settings!$G:$G,0))=TRUE,
100-100*(AG73-MINIFS(AG:AG,$E:$E,$E73))/(MAXIFS(AG:AG,$E:$E,$E73)-MINIFS(AG:AG,$E:$E,$E73)),
100*(AG73-MINIFS(AG:AG,$E:$E,$E73))/(MAXIFS(AG:AG,$E:$E,$E73)-MINIFS(AG:AG,$E:$E,$E73))))</f>
        <v/>
      </c>
      <c r="CW73" s="223" t="str">
        <f t="array" ref="CW73">IF(AH73="","",
IF(INDEX(Settings!$H:$H,MATCH(CW$1,Settings!$G:$G,0))=TRUE,
100-100*(AH73-MINIFS(AH:AH,$E:$E,$E73))/(MAXIFS(AH:AH,$E:$E,$E73)-MINIFS(AH:AH,$E:$E,$E73)),
100*(AH73-MINIFS(AH:AH,$E:$E,$E73))/(MAXIFS(AH:AH,$E:$E,$E73)-MINIFS(AH:AH,$E:$E,$E73))))</f>
        <v/>
      </c>
      <c r="CX73" s="223" t="str">
        <f t="array" ref="CX73">IF(AI73="","",
IF(INDEX(Settings!$H:$H,MATCH(CX$1,Settings!$G:$G,0))=TRUE,
100-100*(AI73-MINIFS(AI:AI,$E:$E,$E73))/(MAXIFS(AI:AI,$E:$E,$E73)-MINIFS(AI:AI,$E:$E,$E73)),
100*(AI73-MINIFS(AI:AI,$E:$E,$E73))/(MAXIFS(AI:AI,$E:$E,$E73)-MINIFS(AI:AI,$E:$E,$E73))))</f>
        <v/>
      </c>
      <c r="CY73" s="223" t="str">
        <f t="array" ref="CY73">IF(AJ73="","",
IF(INDEX(Settings!$H:$H,MATCH(CY$1,Settings!$G:$G,0))=TRUE,
100-100*(AJ73-MINIFS(AJ:AJ,$E:$E,$E73))/(MAXIFS(AJ:AJ,$E:$E,$E73)-MINIFS(AJ:AJ,$E:$E,$E73)),
100*(AJ73-MINIFS(AJ:AJ,$E:$E,$E73))/(MAXIFS(AJ:AJ,$E:$E,$E73)-MINIFS(AJ:AJ,$E:$E,$E73))))</f>
        <v/>
      </c>
      <c r="CZ73" s="223" t="str">
        <f t="array" ref="CZ73">IF(AK73="","",
IF(INDEX(Settings!$H:$H,MATCH(CZ$1,Settings!$G:$G,0))=TRUE,
100-100*(AK73-MINIFS(AK:AK,$E:$E,$E73))/(MAXIFS(AK:AK,$E:$E,$E73)-MINIFS(AK:AK,$E:$E,$E73)),
100*(AK73-MINIFS(AK:AK,$E:$E,$E73))/(MAXIFS(AK:AK,$E:$E,$E73)-MINIFS(AK:AK,$E:$E,$E73))))</f>
        <v/>
      </c>
      <c r="DA73" s="223" t="str">
        <f t="array" ref="DA73">IF(AL73="","",
IF(INDEX(Settings!$H:$H,MATCH(DA$1,Settings!$G:$G,0))=TRUE,
100-100*(AL73-MINIFS(AL:AL,$E:$E,$E73))/(MAXIFS(AL:AL,$E:$E,$E73)-MINIFS(AL:AL,$E:$E,$E73)),
100*(AL73-MINIFS(AL:AL,$E:$E,$E73))/(MAXIFS(AL:AL,$E:$E,$E73)-MINIFS(AL:AL,$E:$E,$E73))))</f>
        <v/>
      </c>
      <c r="DB73" s="223" t="str">
        <f t="array" ref="DB73">IF(AM73="","",
IF(INDEX(Settings!$H:$H,MATCH(DB$1,Settings!$G:$G,0))=TRUE,
100-100*(AM73-MINIFS(AM:AM,$E:$E,$E73))/(MAXIFS(AM:AM,$E:$E,$E73)-MINIFS(AM:AM,$E:$E,$E73)),
100*(AM73-MINIFS(AM:AM,$E:$E,$E73))/(MAXIFS(AM:AM,$E:$E,$E73)-MINIFS(AM:AM,$E:$E,$E73))))</f>
        <v/>
      </c>
      <c r="DC73" s="223" t="str">
        <f t="array" ref="DC73">IF(AN73="","",
IF(INDEX(Settings!$H:$H,MATCH(DC$1,Settings!$G:$G,0))=TRUE,
100-100*(AN73-MINIFS(AN:AN,$E:$E,$E73))/(MAXIFS(AN:AN,$E:$E,$E73)-MINIFS(AN:AN,$E:$E,$E73)),
100*(AN73-MINIFS(AN:AN,$E:$E,$E73))/(MAXIFS(AN:AN,$E:$E,$E73)-MINIFS(AN:AN,$E:$E,$E73))))</f>
        <v/>
      </c>
      <c r="DD73" s="223" t="str">
        <f t="array" ref="DD73">IF(AO73="","",
IF(INDEX(Settings!$H:$H,MATCH(DD$1,Settings!$G:$G,0))=TRUE,
100-100*(AO73-MINIFS(AO:AO,$E:$E,$E73))/(MAXIFS(AO:AO,$E:$E,$E73)-MINIFS(AO:AO,$E:$E,$E73)),
100*(AO73-MINIFS(AO:AO,$E:$E,$E73))/(MAXIFS(AO:AO,$E:$E,$E73)-MINIFS(AO:AO,$E:$E,$E73))))</f>
        <v/>
      </c>
      <c r="DE73" s="223" t="str">
        <f t="array" ref="DE73">IF(AP73="","",
IF(INDEX(Settings!$H:$H,MATCH(DE$1,Settings!$G:$G,0))=TRUE,
100-100*(AP73-MINIFS(AP:AP,$E:$E,$E73))/(MAXIFS(AP:AP,$E:$E,$E73)-MINIFS(AP:AP,$E:$E,$E73)),
100*(AP73-MINIFS(AP:AP,$E:$E,$E73))/(MAXIFS(AP:AP,$E:$E,$E73)-MINIFS(AP:AP,$E:$E,$E73))))</f>
        <v/>
      </c>
      <c r="DF73" s="223" t="str">
        <f t="array" ref="DF73">IF(AQ73="","",
IF(INDEX(Settings!$H:$H,MATCH(DF$1,Settings!$G:$G,0))=TRUE,
100-100*(AQ73-MINIFS(AQ:AQ,$E:$E,$E73))/(MAXIFS(AQ:AQ,$E:$E,$E73)-MINIFS(AQ:AQ,$E:$E,$E73)),
100*(AQ73-MINIFS(AQ:AQ,$E:$E,$E73))/(MAXIFS(AQ:AQ,$E:$E,$E73)-MINIFS(AQ:AQ,$E:$E,$E73))))</f>
        <v/>
      </c>
      <c r="DG73" s="223" t="str">
        <f t="array" ref="DG73">IF(AR73="","",
IF(INDEX(Settings!$H:$H,MATCH(DG$1,Settings!$G:$G,0))=TRUE,
100-100*(AR73-MINIFS(AR:AR,$E:$E,$E73))/(MAXIFS(AR:AR,$E:$E,$E73)-MINIFS(AR:AR,$E:$E,$E73)),
100*(AR73-MINIFS(AR:AR,$E:$E,$E73))/(MAXIFS(AR:AR,$E:$E,$E73)-MINIFS(AR:AR,$E:$E,$E73))))</f>
        <v/>
      </c>
      <c r="DH73" s="223" t="str">
        <f t="array" ref="DH73">IF(AS73="","",
IF(INDEX(Settings!$H:$H,MATCH(DH$1,Settings!$G:$G,0))=TRUE,
100-100*(AS73-MINIFS(AS:AS,$E:$E,$E73))/(MAXIFS(AS:AS,$E:$E,$E73)-MINIFS(AS:AS,$E:$E,$E73)),
100*(AS73-MINIFS(AS:AS,$E:$E,$E73))/(MAXIFS(AS:AS,$E:$E,$E73)-MINIFS(AS:AS,$E:$E,$E73))))</f>
        <v/>
      </c>
      <c r="DI73" s="223" t="str">
        <f t="array" ref="DI73">IF(AT73="","",
IF(INDEX(Settings!$H:$H,MATCH(DI$1,Settings!$G:$G,0))=TRUE,
100-100*(AT73-MINIFS(AT:AT,$E:$E,$E73))/(MAXIFS(AT:AT,$E:$E,$E73)-MINIFS(AT:AT,$E:$E,$E73)),
100*(AT73-MINIFS(AT:AT,$E:$E,$E73))/(MAXIFS(AT:AT,$E:$E,$E73)-MINIFS(AT:AT,$E:$E,$E73))))</f>
        <v/>
      </c>
      <c r="DJ73" s="223" t="str">
        <f t="array" ref="DJ73">IF(AU73="","",
IF(INDEX(Settings!$H:$H,MATCH(DJ$1,Settings!$G:$G,0))=TRUE,
100-100*(AU73-MINIFS(AU:AU,$E:$E,$E73))/(MAXIFS(AU:AU,$E:$E,$E73)-MINIFS(AU:AU,$E:$E,$E73)),
100*(AU73-MINIFS(AU:AU,$E:$E,$E73))/(MAXIFS(AU:AU,$E:$E,$E73)-MINIFS(AU:AU,$E:$E,$E73))))</f>
        <v/>
      </c>
      <c r="DK73" s="223" t="str">
        <f t="array" ref="DK73">IF(AV73="","",
IF(INDEX(Settings!$H:$H,MATCH(DK$1,Settings!$G:$G,0))=TRUE,
100-100*(AV73-MINIFS(AV:AV,$E:$E,$E73))/(MAXIFS(AV:AV,$E:$E,$E73)-MINIFS(AV:AV,$E:$E,$E73)),
100*(AV73-MINIFS(AV:AV,$E:$E,$E73))/(MAXIFS(AV:AV,$E:$E,$E73)-MINIFS(AV:AV,$E:$E,$E73))))</f>
        <v/>
      </c>
      <c r="DL73" s="223" t="str">
        <f t="array" ref="DL73">IF(AW73="","",
IF(INDEX(Settings!$H:$H,MATCH(DL$1,Settings!$G:$G,0))=TRUE,
100-100*(AW73-MINIFS(AW:AW,$E:$E,$E73))/(MAXIFS(AW:AW,$E:$E,$E73)-MINIFS(AW:AW,$E:$E,$E73)),
100*(AW73-MINIFS(AW:AW,$E:$E,$E73))/(MAXIFS(AW:AW,$E:$E,$E73)-MINIFS(AW:AW,$E:$E,$E73))))</f>
        <v/>
      </c>
      <c r="DM73" s="223" t="str">
        <f t="array" ref="DM73">IF(AX73="","",
IF(INDEX(Settings!$H:$H,MATCH(DM$1,Settings!$G:$G,0))=TRUE,
100-100*(AX73-MINIFS(AX:AX,$E:$E,$E73))/(MAXIFS(AX:AX,$E:$E,$E73)-MINIFS(AX:AX,$E:$E,$E73)),
100*(AX73-MINIFS(AX:AX,$E:$E,$E73))/(MAXIFS(AX:AX,$E:$E,$E73)-MINIFS(AX:AX,$E:$E,$E73))))</f>
        <v/>
      </c>
      <c r="DN73" s="223" t="str">
        <f t="array" ref="DN73">IF(AY73="","",
IF(INDEX(Settings!$H:$H,MATCH(DN$1,Settings!$G:$G,0))=TRUE,
100-100*(AY73-MINIFS(AY:AY,$E:$E,$E73))/(MAXIFS(AY:AY,$E:$E,$E73)-MINIFS(AY:AY,$E:$E,$E73)),
100*(AY73-MINIFS(AY:AY,$E:$E,$E73))/(MAXIFS(AY:AY,$E:$E,$E73)-MINIFS(AY:AY,$E:$E,$E73))))</f>
        <v/>
      </c>
      <c r="DO73" s="223" t="str">
        <f t="array" ref="DO73">IF(AZ73="","",
IF(INDEX(Settings!$H:$H,MATCH(DO$1,Settings!$G:$G,0))=TRUE,
100-100*(AZ73-MINIFS(AZ:AZ,$E:$E,$E73))/(MAXIFS(AZ:AZ,$E:$E,$E73)-MINIFS(AZ:AZ,$E:$E,$E73)),
100*(AZ73-MINIFS(AZ:AZ,$E:$E,$E73))/(MAXIFS(AZ:AZ,$E:$E,$E73)-MINIFS(AZ:AZ,$E:$E,$E73))))</f>
        <v/>
      </c>
      <c r="DP73" s="223" t="str">
        <f t="array" ref="DP73">IF(BA73="","",
IF(INDEX(Settings!$H:$H,MATCH(DP$1,Settings!$G:$G,0))=TRUE,
100-100*(BA73-MINIFS(BA:BA,$E:$E,$E73))/(MAXIFS(BA:BA,$E:$E,$E73)-MINIFS(BA:BA,$E:$E,$E73)),
100*(BA73-MINIFS(BA:BA,$E:$E,$E73))/(MAXIFS(BA:BA,$E:$E,$E73)-MINIFS(BA:BA,$E:$E,$E73))))</f>
        <v/>
      </c>
      <c r="DQ73" s="223" t="str">
        <f t="array" ref="DQ73">IF(BB73="","",
IF(INDEX(Settings!$H:$H,MATCH(DQ$1,Settings!$G:$G,0))=TRUE,
100-100*(BB73-MINIFS(BB:BB,$E:$E,$E73))/(MAXIFS(BB:BB,$E:$E,$E73)-MINIFS(BB:BB,$E:$E,$E73)),
100*(BB73-MINIFS(BB:BB,$E:$E,$E73))/(MAXIFS(BB:BB,$E:$E,$E73)-MINIFS(BB:BB,$E:$E,$E73))))</f>
        <v/>
      </c>
      <c r="DR73" s="223" t="str">
        <f t="array" ref="DR73">IF(BC73="","",
IF(INDEX(Settings!$H:$H,MATCH(DR$1,Settings!$G:$G,0))=TRUE,
100-100*(BC73-MINIFS(BC:BC,$E:$E,$E73))/(MAXIFS(BC:BC,$E:$E,$E73)-MINIFS(BC:BC,$E:$E,$E73)),
100*(BC73-MINIFS(BC:BC,$E:$E,$E73))/(MAXIFS(BC:BC,$E:$E,$E73)-MINIFS(BC:BC,$E:$E,$E73))))</f>
        <v/>
      </c>
      <c r="DS73" s="223" t="str">
        <f t="array" ref="DS73">IF(BD73="","",
IF(INDEX(Settings!$H:$H,MATCH(DS$1,Settings!$G:$G,0))=TRUE,
100-100*(BD73-MINIFS(BD:BD,$E:$E,$E73))/(MAXIFS(BD:BD,$E:$E,$E73)-MINIFS(BD:BD,$E:$E,$E73)),
100*(BD73-MINIFS(BD:BD,$E:$E,$E73))/(MAXIFS(BD:BD,$E:$E,$E73)-MINIFS(BD:BD,$E:$E,$E73))))</f>
        <v/>
      </c>
      <c r="DT73" s="223" t="str">
        <f t="array" ref="DT73">IF(BE73="","",
IF(INDEX(Settings!$H:$H,MATCH(DT$1,Settings!$G:$G,0))=TRUE,
100-100*(BE73-MINIFS(BE:BE,$E:$E,$E73))/(MAXIFS(BE:BE,$E:$E,$E73)-MINIFS(BE:BE,$E:$E,$E73)),
100*(BE73-MINIFS(BE:BE,$E:$E,$E73))/(MAXIFS(BE:BE,$E:$E,$E73)-MINIFS(BE:BE,$E:$E,$E73))))</f>
        <v/>
      </c>
      <c r="DU73" s="223" t="str">
        <f t="array" ref="DU73">IF(BF73="","",
IF(INDEX(Settings!$H:$H,MATCH(DU$1,Settings!$G:$G,0))=TRUE,
100-100*(BF73-MINIFS(BF:BF,$E:$E,$E73))/(MAXIFS(BF:BF,$E:$E,$E73)-MINIFS(BF:BF,$E:$E,$E73)),
100*(BF73-MINIFS(BF:BF,$E:$E,$E73))/(MAXIFS(BF:BF,$E:$E,$E73)-MINIFS(BF:BF,$E:$E,$E73))))</f>
        <v/>
      </c>
      <c r="DV73" s="223" t="str">
        <f t="array" ref="DV73">IF(BG73="","",
IF(INDEX(Settings!$H:$H,MATCH(DV$1,Settings!$G:$G,0))=TRUE,
100-100*(BG73-MINIFS(BG:BG,$E:$E,$E73))/(MAXIFS(BG:BG,$E:$E,$E73)-MINIFS(BG:BG,$E:$E,$E73)),
100*(BG73-MINIFS(BG:BG,$E:$E,$E73))/(MAXIFS(BG:BG,$E:$E,$E73)-MINIFS(BG:BG,$E:$E,$E73))))</f>
        <v/>
      </c>
      <c r="DW73" s="223" t="str">
        <f t="array" ref="DW73">IF(BH73="","",
IF(INDEX(Settings!$H:$H,MATCH(DW$1,Settings!$G:$G,0))=TRUE,
100-100*(BH73-MINIFS(BH:BH,$E:$E,$E73))/(MAXIFS(BH:BH,$E:$E,$E73)-MINIFS(BH:BH,$E:$E,$E73)),
100*(BH73-MINIFS(BH:BH,$E:$E,$E73))/(MAXIFS(BH:BH,$E:$E,$E73)-MINIFS(BH:BH,$E:$E,$E73))))</f>
        <v/>
      </c>
      <c r="DX73" s="223" t="str">
        <f t="array" ref="DX73">IF(BI73="","",
IF(INDEX(Settings!$H:$H,MATCH(DX$1,Settings!$G:$G,0))=TRUE,
100-100*(BI73-MINIFS(BI:BI,$E:$E,$E73))/(MAXIFS(BI:BI,$E:$E,$E73)-MINIFS(BI:BI,$E:$E,$E73)),
100*(BI73-MINIFS(BI:BI,$E:$E,$E73))/(MAXIFS(BI:BI,$E:$E,$E73)-MINIFS(BI:BI,$E:$E,$E73))))</f>
        <v/>
      </c>
      <c r="DY73" s="223" t="str">
        <f t="array" ref="DY73">IF(BJ73="","",
IF(INDEX(Settings!$H:$H,MATCH(DY$1,Settings!$G:$G,0))=TRUE,
100-100*(BJ73-MINIFS(BJ:BJ,$E:$E,$E73))/(MAXIFS(BJ:BJ,$E:$E,$E73)-MINIFS(BJ:BJ,$E:$E,$E73)),
100*(BJ73-MINIFS(BJ:BJ,$E:$E,$E73))/(MAXIFS(BJ:BJ,$E:$E,$E73)-MINIFS(BJ:BJ,$E:$E,$E73))))</f>
        <v/>
      </c>
      <c r="DZ73" s="225"/>
      <c r="EA73" s="225"/>
      <c r="EB73" s="225" t="str">
        <f t="shared" si="8"/>
        <v/>
      </c>
      <c r="EC73" s="225" t="str">
        <f t="shared" si="9"/>
        <v/>
      </c>
      <c r="ED73" s="225" t="str">
        <f t="shared" si="10"/>
        <v/>
      </c>
      <c r="EE73" s="225" t="str">
        <f t="shared" si="11"/>
        <v/>
      </c>
      <c r="EF73" s="225" t="str">
        <f t="shared" si="12"/>
        <v/>
      </c>
      <c r="EG73" s="225" t="str">
        <f t="shared" si="13"/>
        <v/>
      </c>
      <c r="EH73" s="225"/>
      <c r="EI73" s="225"/>
      <c r="EJ73" s="225"/>
      <c r="EK73" s="225"/>
      <c r="EL73" s="225"/>
      <c r="EM73" s="225"/>
    </row>
    <row r="74">
      <c r="A74" s="231"/>
      <c r="B74" s="231"/>
      <c r="C74" s="231"/>
      <c r="D74" s="231" t="str">
        <f t="array" ref="D74">IFERROR(INDEX(Profiles!$B:$B,MATCH($A74,Profiles!$A:$A,0)),"")</f>
        <v/>
      </c>
      <c r="E74" s="231"/>
      <c r="F74" s="231"/>
      <c r="G74" s="231"/>
      <c r="H74" s="231"/>
      <c r="I74" s="231" t="str">
        <f>IF(A74="","",IF(Settings!$N$3="DATE",F74&amp;": "&amp;TEXT(B74,"M/DD/YY"),F74&amp;": "&amp;H74))</f>
        <v/>
      </c>
      <c r="J74" s="231"/>
      <c r="K74" s="231"/>
      <c r="L74" s="231"/>
      <c r="M74" s="232" t="str">
        <f t="shared" si="14"/>
        <v/>
      </c>
      <c r="N74" s="231"/>
      <c r="O74" s="231"/>
      <c r="P74" s="231"/>
      <c r="Q74" s="231"/>
      <c r="R74" s="231"/>
      <c r="S74" s="230" t="str">
        <f>IFERROR(VLOOKUP(AF74, 'YOYO IR Scores'!A:C, 3, FALSE), "")
</f>
        <v/>
      </c>
      <c r="T74" s="231"/>
      <c r="U74" s="231"/>
      <c r="V74" s="231"/>
      <c r="W74" s="231"/>
      <c r="X74" s="233" t="str">
        <f t="shared" si="4"/>
        <v/>
      </c>
      <c r="Y74" s="234" t="str">
        <f t="shared" si="5"/>
        <v/>
      </c>
      <c r="Z74" s="234" t="str">
        <f t="shared" si="6"/>
        <v/>
      </c>
      <c r="AA74" s="233" t="str">
        <f t="shared" si="7"/>
        <v/>
      </c>
      <c r="AB74" s="232"/>
      <c r="AC74" s="232"/>
      <c r="AD74" s="232"/>
      <c r="AE74" s="232" t="str">
        <f>IFERROR(VLOOKUP(AF74, 'YOYO IR Scores'!A:C, 2, FALSE), "")</f>
        <v/>
      </c>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t="str">
        <f t="array" ref="BK74">IF(J74="","",
IF(INDEX(Settings!$H:$H,MATCH(BY$1,Settings!$G:$G,0))=TRUE,
100-100*(J74-MIN(J:J))/(MAX(J:J)-MIN(J:J)),
100*(J74-MIN(J:J))/(MAX(J:J)-MIN(J:J))))</f>
        <v/>
      </c>
      <c r="BL74" s="232" t="str">
        <f t="array" ref="BL74">IF(J74="","",
IF(INDEX(Settings!$H:$H,MATCH(BY$1,Settings!$G:$G,0))=TRUE,
100-100*(J74-MINIFS(J:J,$E:$E,$E74))/(MAXIFS(J:J,$E:$E,$E74)-MINIFS(J:J,$E:$E,$E74)),
100*(J74-MINIFS(J:J,$E:$E,$E74))/(MAXIFS(J:J,$E:$E,$E74)-MINIFS(J:J,$E:$E,$E74))))</f>
        <v/>
      </c>
      <c r="BM74" s="232" t="str">
        <f t="array" ref="BM74">IF(J74="","",
IF(INDEX(Settings!$H:$H,MATCH(BY$1,Settings!$G:$G,0))=TRUE,
100-100*(J74-MINIFS(J:J,$E:$E,$E74,$I:$I,$I74))/(MAXIFS(J:J,$E:$E,$E74,$I:$I,$I74)-MINIFS(J:J,$E:$E,$E74,$I:$I,$I74)),
100*(J74-MINIFS(J:J,$E:$E,$E74,$I:$I,$I74))/(MAXIFS(J:J,$E:$E,$E74,$I:$I,$I74)-MINIFS(J:J,$E:$E,$E74,$I:$I,$I74))))</f>
        <v/>
      </c>
      <c r="BN74" s="231" t="str">
        <f t="array" ref="BN74">IF(J74="","",
IF(INDEX(Settings!$H:$H,MATCH(BY$1,Settings!$G:$G,0))=TRUE,
100-100*PERCENTRANK(J:J,J74),
100*PERCENTRANK(J:J,J74)))</f>
        <v/>
      </c>
      <c r="BO74" s="231" t="str">
        <f>IFERROR(__xludf.DUMMYFUNCTION("IF(J74="""","""",
IF(INDEX(Settings!$H:$H,MATCH(BY$1,Settings!$G:$G,0))=TRUE,
100-100*PERCENTRANK(FILTER(J:J,$E:$E=$E74),J74),
100*PERCENTRANK(FILTER(J:J,$E:$E=$E74),J74)))"),"")</f>
        <v/>
      </c>
      <c r="BP74" s="231" t="str">
        <f>IFERROR(__xludf.DUMMYFUNCTION("IF(J74="""","""",
IF(INDEX(Settings!$H:$H,MATCH(BY$1,Settings!$G:$G,0))=TRUE,
100-100*PERCENTRANK(FILTER(J:J,$E:$E=$E74,$I:$I=$I74),J74),
100*PERCENTRANK(FILTER(J:J,$E:$E=$E74,$I:$I=$I74),J74)))"),"")</f>
        <v/>
      </c>
      <c r="BQ74" s="233" t="str">
        <f t="array" ref="BQ74">IF(J74="","",
IF(INDEX(Settings!$H:$H,MATCH(BY$1,Settings!$G:$G,0))=TRUE,
-1*(J74-AVERAGE(J:J))/STDEV(J:J),
(J74-AVERAGE(J:J))/STDEV(J:J)))</f>
        <v/>
      </c>
      <c r="BR74" s="233" t="str">
        <f>IFERROR(__xludf.DUMMYFUNCTION("IF(J74="""","""",
IF(INDEX(Settings!$H:$H,MATCH(BY$1,Settings!$G:$G,0))=TRUE,
-1*(J74-AVERAGEIFS(J:J,$E:$E,$E74))/STDEV(FILTER(J:J,$E:$E=$E74)),
(J74-AVERAGEIFS(J:J,$E:$E,$E74))/STDEV(FILTER(J:J,$E:$E=$E74))))"),"")</f>
        <v/>
      </c>
      <c r="BS74" s="233"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1"/>
      <c r="BX74" s="231"/>
      <c r="BY74" s="232" t="str">
        <f t="array" ref="BY74">IF(J74="","",
IF(INDEX(Settings!$H:$H,MATCH(BY$1,Settings!$G:$G,0))=TRUE,
100-100*(J74-MINIFS(J:J,$E:$E,$E74))/(MAXIFS(J:J,$E:$E,$E74)-MINIFS(J:J,$E:$E,$E74)),
100*(J74-MINIFS(J:J,$E:$E,$E74))/(MAXIFS(J:J,$E:$E,$E74)-MINIFS(J:J,$E:$E,$E74))))</f>
        <v/>
      </c>
      <c r="BZ74" s="232" t="str">
        <f t="array" ref="BZ74">IF(K74="","",
IF(INDEX(Settings!$H:$H,MATCH(BZ$1,Settings!$G:$G,0))=TRUE,
100-100*(K74-MINIFS(K:K,$E:$E,$E74))/(MAXIFS(K:K,$E:$E,$E74)-MINIFS(K:K,$E:$E,$E74)),
100*(K74-MINIFS(K:K,$E:$E,$E74))/(MAXIFS(K:K,$E:$E,$E74)-MINIFS(K:K,$E:$E,$E74))))</f>
        <v/>
      </c>
      <c r="CA74" s="232" t="str">
        <f t="array" ref="CA74">IF(L74="","",
IF(INDEX(Settings!$H:$H,MATCH(CA$1,Settings!$G:$G,0))=TRUE,
100-100*(L74-MINIFS(L:L,$E:$E,$E74))/(MAXIFS(L:L,$E:$E,$E74)-MINIFS(L:L,$E:$E,$E74)),
100*(L74-MINIFS(L:L,$E:$E,$E74))/(MAXIFS(L:L,$E:$E,$E74)-MINIFS(L:L,$E:$E,$E74))))</f>
        <v/>
      </c>
      <c r="CB74" s="232" t="str">
        <f t="array" ref="CB74">IF(M74="","",
IF(INDEX(Settings!$H:$H,MATCH(CB$1,Settings!$G:$G,0))=TRUE,
100-100*(M74-MINIFS(M:M,$E:$E,$E74))/(MAXIFS(M:M,$E:$E,$E74)-MINIFS(M:M,$E:$E,$E74)),
100*(M74-MINIFS(M:M,$E:$E,$E74))/(MAXIFS(M:M,$E:$E,$E74)-MINIFS(M:M,$E:$E,$E74))))</f>
        <v/>
      </c>
      <c r="CC74" s="232" t="str">
        <f t="array" ref="CC74">IF(N74="","",
IF(INDEX(Settings!$H:$H,MATCH(CC$1,Settings!$G:$G,0))=TRUE,
100-100*(N74-MINIFS(N:N,$E:$E,$E74))/(MAXIFS(N:N,$E:$E,$E74)-MINIFS(N:N,$E:$E,$E74)),
100*(N74-MINIFS(N:N,$E:$E,$E74))/(MAXIFS(N:N,$E:$E,$E74)-MINIFS(N:N,$E:$E,$E74))))</f>
        <v/>
      </c>
      <c r="CD74" s="232" t="str">
        <f t="array" ref="CD74">IF(O74="","",
IF(INDEX(Settings!$H:$H,MATCH(CD$1,Settings!$G:$G,0))=TRUE,
100-100*(O74-MINIFS(O:O,$E:$E,$E74))/(MAXIFS(O:O,$E:$E,$E74)-MINIFS(O:O,$E:$E,$E74)),
100*(O74-MINIFS(O:O,$E:$E,$E74))/(MAXIFS(O:O,$E:$E,$E74)-MINIFS(O:O,$E:$E,$E74))))</f>
        <v/>
      </c>
      <c r="CE74" s="232" t="str">
        <f t="array" ref="CE74">IF(P74="","",
IF(INDEX(Settings!$H:$H,MATCH(CE$1,Settings!$G:$G,0))=TRUE,
100-100*(P74-MINIFS(P:P,$E:$E,$E74))/(MAXIFS(P:P,$E:$E,$E74)-MINIFS(P:P,$E:$E,$E74)),
100*(P74-MINIFS(P:P,$E:$E,$E74))/(MAXIFS(P:P,$E:$E,$E74)-MINIFS(P:P,$E:$E,$E74))))</f>
        <v/>
      </c>
      <c r="CF74" s="232" t="str">
        <f t="array" ref="CF74">IF(Q74="","",
IF(INDEX(Settings!$H:$H,MATCH(CF$1,Settings!$G:$G,0))=TRUE,
100-100*(Q74-MINIFS(Q:Q,$E:$E,$E74))/(MAXIFS(Q:Q,$E:$E,$E74)-MINIFS(Q:Q,$E:$E,$E74)),
100*(Q74-MINIFS(Q:Q,$E:$E,$E74))/(MAXIFS(Q:Q,$E:$E,$E74)-MINIFS(Q:Q,$E:$E,$E74))))</f>
        <v/>
      </c>
      <c r="CG74" s="232" t="str">
        <f t="array" ref="CG74">IF(R74="","",
IF(INDEX(Settings!$H:$H,MATCH(CG$1,Settings!$G:$G,0))=TRUE,
100-100*(R74-MINIFS(R:R,$E:$E,$E74))/(MAXIFS(R:R,$E:$E,$E74)-MINIFS(R:R,$E:$E,$E74)),
100*(R74-MINIFS(R:R,$E:$E,$E74))/(MAXIFS(R:R,$E:$E,$E74)-MINIFS(R:R,$E:$E,$E74))))</f>
        <v/>
      </c>
      <c r="CH74" s="232" t="str">
        <f t="array" ref="CH74">IF(S74="","",
IF(INDEX(Settings!$H:$H,MATCH(CH$1,Settings!$G:$G,0))=TRUE,
100-100*(S74-MINIFS(S:S,$E:$E,$E74))/(MAXIFS(S:S,$E:$E,$E74)-MINIFS(S:S,$E:$E,$E74)),
100*(S74-MINIFS(S:S,$E:$E,$E74))/(MAXIFS(S:S,$E:$E,$E74)-MINIFS(S:S,$E:$E,$E74))))</f>
        <v/>
      </c>
      <c r="CI74" s="232" t="str">
        <f t="array" ref="CI74">IF(T74="","",
IF(INDEX(Settings!$H:$H,MATCH(CI$1,Settings!$G:$G,0))=TRUE,
100-100*(T74-MINIFS(T:T,$E:$E,$E74))/(MAXIFS(T:T,$E:$E,$E74)-MINIFS(T:T,$E:$E,$E74)),
100*(T74-MINIFS(T:T,$E:$E,$E74))/(MAXIFS(T:T,$E:$E,$E74)-MINIFS(T:T,$E:$E,$E74))))</f>
        <v/>
      </c>
      <c r="CJ74" s="232" t="str">
        <f t="array" ref="CJ74">IF(U74="","",
IF(INDEX(Settings!$H:$H,MATCH(CJ$1,Settings!$G:$G,0))=TRUE,
100-100*(U74-MINIFS(U:U,$E:$E,$E74))/(MAXIFS(U:U,$E:$E,$E74)-MINIFS(U:U,$E:$E,$E74)),
100*(U74-MINIFS(U:U,$E:$E,$E74))/(MAXIFS(U:U,$E:$E,$E74)-MINIFS(U:U,$E:$E,$E74))))</f>
        <v/>
      </c>
      <c r="CK74" s="232" t="str">
        <f t="array" ref="CK74">IF(V74="","",
IF(INDEX(Settings!$H:$H,MATCH(CK$1,Settings!$G:$G,0))=TRUE,
100-100*(V74-MINIFS(V:V,$E:$E,$E74))/(MAXIFS(V:V,$E:$E,$E74)-MINIFS(V:V,$E:$E,$E74)),
100*(V74-MINIFS(V:V,$E:$E,$E74))/(MAXIFS(V:V,$E:$E,$E74)-MINIFS(V:V,$E:$E,$E74))))</f>
        <v/>
      </c>
      <c r="CL74" s="232" t="str">
        <f t="array" ref="CL74">IF(W74="","",
IF(INDEX(Settings!$H:$H,MATCH(CL$1,Settings!$G:$G,0))=TRUE,
100-100*(W74-MINIFS(W:W,$E:$E,$E74))/(MAXIFS(W:W,$E:$E,$E74)-MINIFS(W:W,$E:$E,$E74)),
100*(W74-MINIFS(W:W,$E:$E,$E74))/(MAXIFS(W:W,$E:$E,$E74)-MINIFS(W:W,$E:$E,$E74))))</f>
        <v/>
      </c>
      <c r="CM74" s="232" t="str">
        <f t="array" ref="CM74">IF(X74="","",
IF(INDEX(Settings!$H:$H,MATCH(CM$1,Settings!$G:$G,0))=TRUE,
100-100*(X74-MINIFS(X:X,$E:$E,$E74))/(MAXIFS(X:X,$E:$E,$E74)-MINIFS(X:X,$E:$E,$E74)),
100*(X74-MINIFS(X:X,$E:$E,$E74))/(MAXIFS(X:X,$E:$E,$E74)-MINIFS(X:X,$E:$E,$E74))))</f>
        <v/>
      </c>
      <c r="CN74" s="232" t="str">
        <f t="array" ref="CN74">IF(Y74="","",
IF(INDEX(Settings!$H:$H,MATCH(CN$1,Settings!$G:$G,0))=TRUE,
100-100*(Y74-MINIFS(Y:Y,$E:$E,$E74))/(MAXIFS(Y:Y,$E:$E,$E74)-MINIFS(Y:Y,$E:$E,$E74)),
100*(Y74-MINIFS(Y:Y,$E:$E,$E74))/(MAXIFS(Y:Y,$E:$E,$E74)-MINIFS(Y:Y,$E:$E,$E74))))</f>
        <v/>
      </c>
      <c r="CO74" s="232" t="str">
        <f t="array" ref="CO74">IF(Z74="","",
IF(INDEX(Settings!$H:$H,MATCH(CO$1,Settings!$G:$G,0))=TRUE,
100-100*(Z74-MINIFS(Z:Z,$E:$E,$E74))/(MAXIFS(Z:Z,$E:$E,$E74)-MINIFS(Z:Z,$E:$E,$E74)),
100*(Z74-MINIFS(Z:Z,$E:$E,$E74))/(MAXIFS(Z:Z,$E:$E,$E74)-MINIFS(Z:Z,$E:$E,$E74))))</f>
        <v/>
      </c>
      <c r="CP74" s="232" t="str">
        <f t="array" ref="CP74">IF(AA74="","",
IF(INDEX(Settings!$H:$H,MATCH(CP$1,Settings!$G:$G,0))=TRUE,
100-100*(AA74-MINIFS(AA:AA,$E:$E,$E74))/(MAXIFS(AA:AA,$E:$E,$E74)-MINIFS(AA:AA,$E:$E,$E74)),
100*(AA74-MINIFS(AA:AA,$E:$E,$E74))/(MAXIFS(AA:AA,$E:$E,$E74)-MINIFS(AA:AA,$E:$E,$E74))))</f>
        <v/>
      </c>
      <c r="CQ74" s="232" t="str">
        <f t="array" ref="CQ74">IF(AB74="","",
IF(INDEX(Settings!$H:$H,MATCH(CQ$1,Settings!$G:$G,0))=TRUE,
100-100*(AB74-MINIFS(AB:AB,$E:$E,$E74))/(MAXIFS(AB:AB,$E:$E,$E74)-MINIFS(AB:AB,$E:$E,$E74)),
100*(AB74-MINIFS(AB:AB,$E:$E,$E74))/(MAXIFS(AB:AB,$E:$E,$E74)-MINIFS(AB:AB,$E:$E,$E74))))</f>
        <v/>
      </c>
      <c r="CR74" s="232" t="str">
        <f t="array" ref="CR74">IF(AC74="","",
IF(INDEX(Settings!$H:$H,MATCH(CR$1,Settings!$G:$G,0))=TRUE,
100-100*(AC74-MINIFS(AC:AC,$E:$E,$E74))/(MAXIFS(AC:AC,$E:$E,$E74)-MINIFS(AC:AC,$E:$E,$E74)),
100*(AC74-MINIFS(AC:AC,$E:$E,$E74))/(MAXIFS(AC:AC,$E:$E,$E74)-MINIFS(AC:AC,$E:$E,$E74))))</f>
        <v/>
      </c>
      <c r="CS74" s="232" t="str">
        <f t="array" ref="CS74">IF(AD74="","",
IF(INDEX(Settings!$H:$H,MATCH(CS$1,Settings!$G:$G,0))=TRUE,
100-100*(AD74-MINIFS(AD:AD,$E:$E,$E74))/(MAXIFS(AD:AD,$E:$E,$E74)-MINIFS(AD:AD,$E:$E,$E74)),
100*(AD74-MINIFS(AD:AD,$E:$E,$E74))/(MAXIFS(AD:AD,$E:$E,$E74)-MINIFS(AD:AD,$E:$E,$E74))))</f>
        <v/>
      </c>
      <c r="CT74" s="232" t="str">
        <f t="array" ref="CT74">IF(AE74="","",
IF(INDEX(Settings!$H:$H,MATCH(CT$1,Settings!$G:$G,0))=TRUE,
100-100*(AE74-MINIFS(AE:AE,$E:$E,$E74))/(MAXIFS(AE:AE,$E:$E,$E74)-MINIFS(AE:AE,$E:$E,$E74)),
100*(AE74-MINIFS(AE:AE,$E:$E,$E74))/(MAXIFS(AE:AE,$E:$E,$E74)-MINIFS(AE:AE,$E:$E,$E74))))</f>
        <v/>
      </c>
      <c r="CU74" s="232" t="str">
        <f t="array" ref="CU74">IF(AF74="","",
IF(INDEX(Settings!$H:$H,MATCH(CU$1,Settings!$G:$G,0))=TRUE,
100-100*(AF74-MINIFS(AF:AF,$E:$E,$E74))/(MAXIFS(AF:AF,$E:$E,$E74)-MINIFS(AF:AF,$E:$E,$E74)),
100*(AF74-MINIFS(AF:AF,$E:$E,$E74))/(MAXIFS(AF:AF,$E:$E,$E74)-MINIFS(AF:AF,$E:$E,$E74))))</f>
        <v/>
      </c>
      <c r="CV74" s="232" t="str">
        <f t="array" ref="CV74">IF(AG74="","",
IF(INDEX(Settings!$H:$H,MATCH(CV$1,Settings!$G:$G,0))=TRUE,
100-100*(AG74-MINIFS(AG:AG,$E:$E,$E74))/(MAXIFS(AG:AG,$E:$E,$E74)-MINIFS(AG:AG,$E:$E,$E74)),
100*(AG74-MINIFS(AG:AG,$E:$E,$E74))/(MAXIFS(AG:AG,$E:$E,$E74)-MINIFS(AG:AG,$E:$E,$E74))))</f>
        <v/>
      </c>
      <c r="CW74" s="232" t="str">
        <f t="array" ref="CW74">IF(AH74="","",
IF(INDEX(Settings!$H:$H,MATCH(CW$1,Settings!$G:$G,0))=TRUE,
100-100*(AH74-MINIFS(AH:AH,$E:$E,$E74))/(MAXIFS(AH:AH,$E:$E,$E74)-MINIFS(AH:AH,$E:$E,$E74)),
100*(AH74-MINIFS(AH:AH,$E:$E,$E74))/(MAXIFS(AH:AH,$E:$E,$E74)-MINIFS(AH:AH,$E:$E,$E74))))</f>
        <v/>
      </c>
      <c r="CX74" s="232" t="str">
        <f t="array" ref="CX74">IF(AI74="","",
IF(INDEX(Settings!$H:$H,MATCH(CX$1,Settings!$G:$G,0))=TRUE,
100-100*(AI74-MINIFS(AI:AI,$E:$E,$E74))/(MAXIFS(AI:AI,$E:$E,$E74)-MINIFS(AI:AI,$E:$E,$E74)),
100*(AI74-MINIFS(AI:AI,$E:$E,$E74))/(MAXIFS(AI:AI,$E:$E,$E74)-MINIFS(AI:AI,$E:$E,$E74))))</f>
        <v/>
      </c>
      <c r="CY74" s="232" t="str">
        <f t="array" ref="CY74">IF(AJ74="","",
IF(INDEX(Settings!$H:$H,MATCH(CY$1,Settings!$G:$G,0))=TRUE,
100-100*(AJ74-MINIFS(AJ:AJ,$E:$E,$E74))/(MAXIFS(AJ:AJ,$E:$E,$E74)-MINIFS(AJ:AJ,$E:$E,$E74)),
100*(AJ74-MINIFS(AJ:AJ,$E:$E,$E74))/(MAXIFS(AJ:AJ,$E:$E,$E74)-MINIFS(AJ:AJ,$E:$E,$E74))))</f>
        <v/>
      </c>
      <c r="CZ74" s="232" t="str">
        <f t="array" ref="CZ74">IF(AK74="","",
IF(INDEX(Settings!$H:$H,MATCH(CZ$1,Settings!$G:$G,0))=TRUE,
100-100*(AK74-MINIFS(AK:AK,$E:$E,$E74))/(MAXIFS(AK:AK,$E:$E,$E74)-MINIFS(AK:AK,$E:$E,$E74)),
100*(AK74-MINIFS(AK:AK,$E:$E,$E74))/(MAXIFS(AK:AK,$E:$E,$E74)-MINIFS(AK:AK,$E:$E,$E74))))</f>
        <v/>
      </c>
      <c r="DA74" s="232" t="str">
        <f t="array" ref="DA74">IF(AL74="","",
IF(INDEX(Settings!$H:$H,MATCH(DA$1,Settings!$G:$G,0))=TRUE,
100-100*(AL74-MINIFS(AL:AL,$E:$E,$E74))/(MAXIFS(AL:AL,$E:$E,$E74)-MINIFS(AL:AL,$E:$E,$E74)),
100*(AL74-MINIFS(AL:AL,$E:$E,$E74))/(MAXIFS(AL:AL,$E:$E,$E74)-MINIFS(AL:AL,$E:$E,$E74))))</f>
        <v/>
      </c>
      <c r="DB74" s="232" t="str">
        <f t="array" ref="DB74">IF(AM74="","",
IF(INDEX(Settings!$H:$H,MATCH(DB$1,Settings!$G:$G,0))=TRUE,
100-100*(AM74-MINIFS(AM:AM,$E:$E,$E74))/(MAXIFS(AM:AM,$E:$E,$E74)-MINIFS(AM:AM,$E:$E,$E74)),
100*(AM74-MINIFS(AM:AM,$E:$E,$E74))/(MAXIFS(AM:AM,$E:$E,$E74)-MINIFS(AM:AM,$E:$E,$E74))))</f>
        <v/>
      </c>
      <c r="DC74" s="232" t="str">
        <f t="array" ref="DC74">IF(AN74="","",
IF(INDEX(Settings!$H:$H,MATCH(DC$1,Settings!$G:$G,0))=TRUE,
100-100*(AN74-MINIFS(AN:AN,$E:$E,$E74))/(MAXIFS(AN:AN,$E:$E,$E74)-MINIFS(AN:AN,$E:$E,$E74)),
100*(AN74-MINIFS(AN:AN,$E:$E,$E74))/(MAXIFS(AN:AN,$E:$E,$E74)-MINIFS(AN:AN,$E:$E,$E74))))</f>
        <v/>
      </c>
      <c r="DD74" s="232" t="str">
        <f t="array" ref="DD74">IF(AO74="","",
IF(INDEX(Settings!$H:$H,MATCH(DD$1,Settings!$G:$G,0))=TRUE,
100-100*(AO74-MINIFS(AO:AO,$E:$E,$E74))/(MAXIFS(AO:AO,$E:$E,$E74)-MINIFS(AO:AO,$E:$E,$E74)),
100*(AO74-MINIFS(AO:AO,$E:$E,$E74))/(MAXIFS(AO:AO,$E:$E,$E74)-MINIFS(AO:AO,$E:$E,$E74))))</f>
        <v/>
      </c>
      <c r="DE74" s="232" t="str">
        <f t="array" ref="DE74">IF(AP74="","",
IF(INDEX(Settings!$H:$H,MATCH(DE$1,Settings!$G:$G,0))=TRUE,
100-100*(AP74-MINIFS(AP:AP,$E:$E,$E74))/(MAXIFS(AP:AP,$E:$E,$E74)-MINIFS(AP:AP,$E:$E,$E74)),
100*(AP74-MINIFS(AP:AP,$E:$E,$E74))/(MAXIFS(AP:AP,$E:$E,$E74)-MINIFS(AP:AP,$E:$E,$E74))))</f>
        <v/>
      </c>
      <c r="DF74" s="232" t="str">
        <f t="array" ref="DF74">IF(AQ74="","",
IF(INDEX(Settings!$H:$H,MATCH(DF$1,Settings!$G:$G,0))=TRUE,
100-100*(AQ74-MINIFS(AQ:AQ,$E:$E,$E74))/(MAXIFS(AQ:AQ,$E:$E,$E74)-MINIFS(AQ:AQ,$E:$E,$E74)),
100*(AQ74-MINIFS(AQ:AQ,$E:$E,$E74))/(MAXIFS(AQ:AQ,$E:$E,$E74)-MINIFS(AQ:AQ,$E:$E,$E74))))</f>
        <v/>
      </c>
      <c r="DG74" s="232" t="str">
        <f t="array" ref="DG74">IF(AR74="","",
IF(INDEX(Settings!$H:$H,MATCH(DG$1,Settings!$G:$G,0))=TRUE,
100-100*(AR74-MINIFS(AR:AR,$E:$E,$E74))/(MAXIFS(AR:AR,$E:$E,$E74)-MINIFS(AR:AR,$E:$E,$E74)),
100*(AR74-MINIFS(AR:AR,$E:$E,$E74))/(MAXIFS(AR:AR,$E:$E,$E74)-MINIFS(AR:AR,$E:$E,$E74))))</f>
        <v/>
      </c>
      <c r="DH74" s="232" t="str">
        <f t="array" ref="DH74">IF(AS74="","",
IF(INDEX(Settings!$H:$H,MATCH(DH$1,Settings!$G:$G,0))=TRUE,
100-100*(AS74-MINIFS(AS:AS,$E:$E,$E74))/(MAXIFS(AS:AS,$E:$E,$E74)-MINIFS(AS:AS,$E:$E,$E74)),
100*(AS74-MINIFS(AS:AS,$E:$E,$E74))/(MAXIFS(AS:AS,$E:$E,$E74)-MINIFS(AS:AS,$E:$E,$E74))))</f>
        <v/>
      </c>
      <c r="DI74" s="232" t="str">
        <f t="array" ref="DI74">IF(AT74="","",
IF(INDEX(Settings!$H:$H,MATCH(DI$1,Settings!$G:$G,0))=TRUE,
100-100*(AT74-MINIFS(AT:AT,$E:$E,$E74))/(MAXIFS(AT:AT,$E:$E,$E74)-MINIFS(AT:AT,$E:$E,$E74)),
100*(AT74-MINIFS(AT:AT,$E:$E,$E74))/(MAXIFS(AT:AT,$E:$E,$E74)-MINIFS(AT:AT,$E:$E,$E74))))</f>
        <v/>
      </c>
      <c r="DJ74" s="232" t="str">
        <f t="array" ref="DJ74">IF(AU74="","",
IF(INDEX(Settings!$H:$H,MATCH(DJ$1,Settings!$G:$G,0))=TRUE,
100-100*(AU74-MINIFS(AU:AU,$E:$E,$E74))/(MAXIFS(AU:AU,$E:$E,$E74)-MINIFS(AU:AU,$E:$E,$E74)),
100*(AU74-MINIFS(AU:AU,$E:$E,$E74))/(MAXIFS(AU:AU,$E:$E,$E74)-MINIFS(AU:AU,$E:$E,$E74))))</f>
        <v/>
      </c>
      <c r="DK74" s="232" t="str">
        <f t="array" ref="DK74">IF(AV74="","",
IF(INDEX(Settings!$H:$H,MATCH(DK$1,Settings!$G:$G,0))=TRUE,
100-100*(AV74-MINIFS(AV:AV,$E:$E,$E74))/(MAXIFS(AV:AV,$E:$E,$E74)-MINIFS(AV:AV,$E:$E,$E74)),
100*(AV74-MINIFS(AV:AV,$E:$E,$E74))/(MAXIFS(AV:AV,$E:$E,$E74)-MINIFS(AV:AV,$E:$E,$E74))))</f>
        <v/>
      </c>
      <c r="DL74" s="232" t="str">
        <f t="array" ref="DL74">IF(AW74="","",
IF(INDEX(Settings!$H:$H,MATCH(DL$1,Settings!$G:$G,0))=TRUE,
100-100*(AW74-MINIFS(AW:AW,$E:$E,$E74))/(MAXIFS(AW:AW,$E:$E,$E74)-MINIFS(AW:AW,$E:$E,$E74)),
100*(AW74-MINIFS(AW:AW,$E:$E,$E74))/(MAXIFS(AW:AW,$E:$E,$E74)-MINIFS(AW:AW,$E:$E,$E74))))</f>
        <v/>
      </c>
      <c r="DM74" s="232" t="str">
        <f t="array" ref="DM74">IF(AX74="","",
IF(INDEX(Settings!$H:$H,MATCH(DM$1,Settings!$G:$G,0))=TRUE,
100-100*(AX74-MINIFS(AX:AX,$E:$E,$E74))/(MAXIFS(AX:AX,$E:$E,$E74)-MINIFS(AX:AX,$E:$E,$E74)),
100*(AX74-MINIFS(AX:AX,$E:$E,$E74))/(MAXIFS(AX:AX,$E:$E,$E74)-MINIFS(AX:AX,$E:$E,$E74))))</f>
        <v/>
      </c>
      <c r="DN74" s="232" t="str">
        <f t="array" ref="DN74">IF(AY74="","",
IF(INDEX(Settings!$H:$H,MATCH(DN$1,Settings!$G:$G,0))=TRUE,
100-100*(AY74-MINIFS(AY:AY,$E:$E,$E74))/(MAXIFS(AY:AY,$E:$E,$E74)-MINIFS(AY:AY,$E:$E,$E74)),
100*(AY74-MINIFS(AY:AY,$E:$E,$E74))/(MAXIFS(AY:AY,$E:$E,$E74)-MINIFS(AY:AY,$E:$E,$E74))))</f>
        <v/>
      </c>
      <c r="DO74" s="232" t="str">
        <f t="array" ref="DO74">IF(AZ74="","",
IF(INDEX(Settings!$H:$H,MATCH(DO$1,Settings!$G:$G,0))=TRUE,
100-100*(AZ74-MINIFS(AZ:AZ,$E:$E,$E74))/(MAXIFS(AZ:AZ,$E:$E,$E74)-MINIFS(AZ:AZ,$E:$E,$E74)),
100*(AZ74-MINIFS(AZ:AZ,$E:$E,$E74))/(MAXIFS(AZ:AZ,$E:$E,$E74)-MINIFS(AZ:AZ,$E:$E,$E74))))</f>
        <v/>
      </c>
      <c r="DP74" s="232" t="str">
        <f t="array" ref="DP74">IF(BA74="","",
IF(INDEX(Settings!$H:$H,MATCH(DP$1,Settings!$G:$G,0))=TRUE,
100-100*(BA74-MINIFS(BA:BA,$E:$E,$E74))/(MAXIFS(BA:BA,$E:$E,$E74)-MINIFS(BA:BA,$E:$E,$E74)),
100*(BA74-MINIFS(BA:BA,$E:$E,$E74))/(MAXIFS(BA:BA,$E:$E,$E74)-MINIFS(BA:BA,$E:$E,$E74))))</f>
        <v/>
      </c>
      <c r="DQ74" s="232" t="str">
        <f t="array" ref="DQ74">IF(BB74="","",
IF(INDEX(Settings!$H:$H,MATCH(DQ$1,Settings!$G:$G,0))=TRUE,
100-100*(BB74-MINIFS(BB:BB,$E:$E,$E74))/(MAXIFS(BB:BB,$E:$E,$E74)-MINIFS(BB:BB,$E:$E,$E74)),
100*(BB74-MINIFS(BB:BB,$E:$E,$E74))/(MAXIFS(BB:BB,$E:$E,$E74)-MINIFS(BB:BB,$E:$E,$E74))))</f>
        <v/>
      </c>
      <c r="DR74" s="232" t="str">
        <f t="array" ref="DR74">IF(BC74="","",
IF(INDEX(Settings!$H:$H,MATCH(DR$1,Settings!$G:$G,0))=TRUE,
100-100*(BC74-MINIFS(BC:BC,$E:$E,$E74))/(MAXIFS(BC:BC,$E:$E,$E74)-MINIFS(BC:BC,$E:$E,$E74)),
100*(BC74-MINIFS(BC:BC,$E:$E,$E74))/(MAXIFS(BC:BC,$E:$E,$E74)-MINIFS(BC:BC,$E:$E,$E74))))</f>
        <v/>
      </c>
      <c r="DS74" s="232" t="str">
        <f t="array" ref="DS74">IF(BD74="","",
IF(INDEX(Settings!$H:$H,MATCH(DS$1,Settings!$G:$G,0))=TRUE,
100-100*(BD74-MINIFS(BD:BD,$E:$E,$E74))/(MAXIFS(BD:BD,$E:$E,$E74)-MINIFS(BD:BD,$E:$E,$E74)),
100*(BD74-MINIFS(BD:BD,$E:$E,$E74))/(MAXIFS(BD:BD,$E:$E,$E74)-MINIFS(BD:BD,$E:$E,$E74))))</f>
        <v/>
      </c>
      <c r="DT74" s="232" t="str">
        <f t="array" ref="DT74">IF(BE74="","",
IF(INDEX(Settings!$H:$H,MATCH(DT$1,Settings!$G:$G,0))=TRUE,
100-100*(BE74-MINIFS(BE:BE,$E:$E,$E74))/(MAXIFS(BE:BE,$E:$E,$E74)-MINIFS(BE:BE,$E:$E,$E74)),
100*(BE74-MINIFS(BE:BE,$E:$E,$E74))/(MAXIFS(BE:BE,$E:$E,$E74)-MINIFS(BE:BE,$E:$E,$E74))))</f>
        <v/>
      </c>
      <c r="DU74" s="232" t="str">
        <f t="array" ref="DU74">IF(BF74="","",
IF(INDEX(Settings!$H:$H,MATCH(DU$1,Settings!$G:$G,0))=TRUE,
100-100*(BF74-MINIFS(BF:BF,$E:$E,$E74))/(MAXIFS(BF:BF,$E:$E,$E74)-MINIFS(BF:BF,$E:$E,$E74)),
100*(BF74-MINIFS(BF:BF,$E:$E,$E74))/(MAXIFS(BF:BF,$E:$E,$E74)-MINIFS(BF:BF,$E:$E,$E74))))</f>
        <v/>
      </c>
      <c r="DV74" s="232" t="str">
        <f t="array" ref="DV74">IF(BG74="","",
IF(INDEX(Settings!$H:$H,MATCH(DV$1,Settings!$G:$G,0))=TRUE,
100-100*(BG74-MINIFS(BG:BG,$E:$E,$E74))/(MAXIFS(BG:BG,$E:$E,$E74)-MINIFS(BG:BG,$E:$E,$E74)),
100*(BG74-MINIFS(BG:BG,$E:$E,$E74))/(MAXIFS(BG:BG,$E:$E,$E74)-MINIFS(BG:BG,$E:$E,$E74))))</f>
        <v/>
      </c>
      <c r="DW74" s="232" t="str">
        <f t="array" ref="DW74">IF(BH74="","",
IF(INDEX(Settings!$H:$H,MATCH(DW$1,Settings!$G:$G,0))=TRUE,
100-100*(BH74-MINIFS(BH:BH,$E:$E,$E74))/(MAXIFS(BH:BH,$E:$E,$E74)-MINIFS(BH:BH,$E:$E,$E74)),
100*(BH74-MINIFS(BH:BH,$E:$E,$E74))/(MAXIFS(BH:BH,$E:$E,$E74)-MINIFS(BH:BH,$E:$E,$E74))))</f>
        <v/>
      </c>
      <c r="DX74" s="232" t="str">
        <f t="array" ref="DX74">IF(BI74="","",
IF(INDEX(Settings!$H:$H,MATCH(DX$1,Settings!$G:$G,0))=TRUE,
100-100*(BI74-MINIFS(BI:BI,$E:$E,$E74))/(MAXIFS(BI:BI,$E:$E,$E74)-MINIFS(BI:BI,$E:$E,$E74)),
100*(BI74-MINIFS(BI:BI,$E:$E,$E74))/(MAXIFS(BI:BI,$E:$E,$E74)-MINIFS(BI:BI,$E:$E,$E74))))</f>
        <v/>
      </c>
      <c r="DY74" s="232" t="str">
        <f t="array" ref="DY74">IF(BJ74="","",
IF(INDEX(Settings!$H:$H,MATCH(DY$1,Settings!$G:$G,0))=TRUE,
100-100*(BJ74-MINIFS(BJ:BJ,$E:$E,$E74))/(MAXIFS(BJ:BJ,$E:$E,$E74)-MINIFS(BJ:BJ,$E:$E,$E74)),
100*(BJ74-MINIFS(BJ:BJ,$E:$E,$E74))/(MAXIFS(BJ:BJ,$E:$E,$E74)-MINIFS(BJ:BJ,$E:$E,$E74))))</f>
        <v/>
      </c>
      <c r="DZ74" s="234"/>
      <c r="EA74" s="234"/>
      <c r="EB74" s="234" t="str">
        <f t="shared" si="8"/>
        <v/>
      </c>
      <c r="EC74" s="234" t="str">
        <f t="shared" si="9"/>
        <v/>
      </c>
      <c r="ED74" s="234" t="str">
        <f t="shared" si="10"/>
        <v/>
      </c>
      <c r="EE74" s="234" t="str">
        <f t="shared" si="11"/>
        <v/>
      </c>
      <c r="EF74" s="234" t="str">
        <f t="shared" si="12"/>
        <v/>
      </c>
      <c r="EG74" s="234" t="str">
        <f t="shared" si="13"/>
        <v/>
      </c>
      <c r="EH74" s="234"/>
      <c r="EI74" s="234"/>
      <c r="EJ74" s="234"/>
      <c r="EK74" s="234"/>
      <c r="EL74" s="234"/>
      <c r="EM74" s="234"/>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3" t="str">
        <f t="shared" si="14"/>
        <v/>
      </c>
      <c r="N75" s="49"/>
      <c r="O75" s="49"/>
      <c r="P75" s="49"/>
      <c r="Q75" s="49"/>
      <c r="R75" s="49"/>
      <c r="S75" s="222" t="str">
        <f>IFERROR(VLOOKUP(AF75, 'YOYO IR Scores'!A:C, 3, FALSE), "")
</f>
        <v/>
      </c>
      <c r="T75" s="49"/>
      <c r="U75" s="49"/>
      <c r="V75" s="49"/>
      <c r="W75" s="49"/>
      <c r="X75" s="224" t="str">
        <f t="shared" si="4"/>
        <v/>
      </c>
      <c r="Y75" s="225" t="str">
        <f t="shared" si="5"/>
        <v/>
      </c>
      <c r="Z75" s="225" t="str">
        <f t="shared" si="6"/>
        <v/>
      </c>
      <c r="AA75" s="224" t="str">
        <f t="shared" si="7"/>
        <v/>
      </c>
      <c r="AB75" s="223"/>
      <c r="AC75" s="223"/>
      <c r="AD75" s="223"/>
      <c r="AE75" s="223" t="str">
        <f>IFERROR(VLOOKUP(AF75, 'YOYO IR Scores'!A:C, 2, FALSE), "")</f>
        <v/>
      </c>
      <c r="AF75" s="223"/>
      <c r="AG75" s="223"/>
      <c r="AH75" s="223"/>
      <c r="AI75" s="223"/>
      <c r="AJ75" s="223"/>
      <c r="AK75" s="223"/>
      <c r="AL75" s="223"/>
      <c r="AM75" s="223"/>
      <c r="AN75" s="223"/>
      <c r="AO75" s="223"/>
      <c r="AP75" s="223"/>
      <c r="AQ75" s="223"/>
      <c r="AR75" s="223"/>
      <c r="AS75" s="223"/>
      <c r="AT75" s="223"/>
      <c r="AU75" s="223"/>
      <c r="AV75" s="223"/>
      <c r="AW75" s="223"/>
      <c r="AX75" s="223"/>
      <c r="AY75" s="223"/>
      <c r="AZ75" s="223"/>
      <c r="BA75" s="223"/>
      <c r="BB75" s="223"/>
      <c r="BC75" s="223"/>
      <c r="BD75" s="223"/>
      <c r="BE75" s="223"/>
      <c r="BF75" s="223"/>
      <c r="BG75" s="223"/>
      <c r="BH75" s="223"/>
      <c r="BI75" s="223"/>
      <c r="BJ75" s="223"/>
      <c r="BK75" s="223" t="str">
        <f t="array" ref="BK75">IF(J75="","",
IF(INDEX(Settings!$H:$H,MATCH(BY$1,Settings!$G:$G,0))=TRUE,
100-100*(J75-MIN(J:J))/(MAX(J:J)-MIN(J:J)),
100*(J75-MIN(J:J))/(MAX(J:J)-MIN(J:J))))</f>
        <v/>
      </c>
      <c r="BL75" s="223" t="str">
        <f t="array" ref="BL75">IF(J75="","",
IF(INDEX(Settings!$H:$H,MATCH(BY$1,Settings!$G:$G,0))=TRUE,
100-100*(J75-MINIFS(J:J,$E:$E,$E75))/(MAXIFS(J:J,$E:$E,$E75)-MINIFS(J:J,$E:$E,$E75)),
100*(J75-MINIFS(J:J,$E:$E,$E75))/(MAXIFS(J:J,$E:$E,$E75)-MINIFS(J:J,$E:$E,$E75))))</f>
        <v/>
      </c>
      <c r="BM75" s="223"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4" t="str">
        <f t="array" ref="BQ75">IF(J75="","",
IF(INDEX(Settings!$H:$H,MATCH(BY$1,Settings!$G:$G,0))=TRUE,
-1*(J75-AVERAGE(J:J))/STDEV(J:J),
(J75-AVERAGE(J:J))/STDEV(J:J)))</f>
        <v/>
      </c>
      <c r="BR75" s="224" t="str">
        <f>IFERROR(__xludf.DUMMYFUNCTION("IF(J75="""","""",
IF(INDEX(Settings!$H:$H,MATCH(BY$1,Settings!$G:$G,0))=TRUE,
-1*(J75-AVERAGEIFS(J:J,$E:$E,$E75))/STDEV(FILTER(J:J,$E:$E=$E75)),
(J75-AVERAGEIFS(J:J,$E:$E,$E75))/STDEV(FILTER(J:J,$E:$E=$E75))))"),"")</f>
        <v/>
      </c>
      <c r="BS75" s="224"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3" t="str">
        <f t="array" ref="BY75">IF(J75="","",
IF(INDEX(Settings!$H:$H,MATCH(BY$1,Settings!$G:$G,0))=TRUE,
100-100*(J75-MINIFS(J:J,$E:$E,$E75))/(MAXIFS(J:J,$E:$E,$E75)-MINIFS(J:J,$E:$E,$E75)),
100*(J75-MINIFS(J:J,$E:$E,$E75))/(MAXIFS(J:J,$E:$E,$E75)-MINIFS(J:J,$E:$E,$E75))))</f>
        <v/>
      </c>
      <c r="BZ75" s="223" t="str">
        <f t="array" ref="BZ75">IF(K75="","",
IF(INDEX(Settings!$H:$H,MATCH(BZ$1,Settings!$G:$G,0))=TRUE,
100-100*(K75-MINIFS(K:K,$E:$E,$E75))/(MAXIFS(K:K,$E:$E,$E75)-MINIFS(K:K,$E:$E,$E75)),
100*(K75-MINIFS(K:K,$E:$E,$E75))/(MAXIFS(K:K,$E:$E,$E75)-MINIFS(K:K,$E:$E,$E75))))</f>
        <v/>
      </c>
      <c r="CA75" s="223" t="str">
        <f t="array" ref="CA75">IF(L75="","",
IF(INDEX(Settings!$H:$H,MATCH(CA$1,Settings!$G:$G,0))=TRUE,
100-100*(L75-MINIFS(L:L,$E:$E,$E75))/(MAXIFS(L:L,$E:$E,$E75)-MINIFS(L:L,$E:$E,$E75)),
100*(L75-MINIFS(L:L,$E:$E,$E75))/(MAXIFS(L:L,$E:$E,$E75)-MINIFS(L:L,$E:$E,$E75))))</f>
        <v/>
      </c>
      <c r="CB75" s="223" t="str">
        <f t="array" ref="CB75">IF(M75="","",
IF(INDEX(Settings!$H:$H,MATCH(CB$1,Settings!$G:$G,0))=TRUE,
100-100*(M75-MINIFS(M:M,$E:$E,$E75))/(MAXIFS(M:M,$E:$E,$E75)-MINIFS(M:M,$E:$E,$E75)),
100*(M75-MINIFS(M:M,$E:$E,$E75))/(MAXIFS(M:M,$E:$E,$E75)-MINIFS(M:M,$E:$E,$E75))))</f>
        <v/>
      </c>
      <c r="CC75" s="223" t="str">
        <f t="array" ref="CC75">IF(N75="","",
IF(INDEX(Settings!$H:$H,MATCH(CC$1,Settings!$G:$G,0))=TRUE,
100-100*(N75-MINIFS(N:N,$E:$E,$E75))/(MAXIFS(N:N,$E:$E,$E75)-MINIFS(N:N,$E:$E,$E75)),
100*(N75-MINIFS(N:N,$E:$E,$E75))/(MAXIFS(N:N,$E:$E,$E75)-MINIFS(N:N,$E:$E,$E75))))</f>
        <v/>
      </c>
      <c r="CD75" s="223" t="str">
        <f t="array" ref="CD75">IF(O75="","",
IF(INDEX(Settings!$H:$H,MATCH(CD$1,Settings!$G:$G,0))=TRUE,
100-100*(O75-MINIFS(O:O,$E:$E,$E75))/(MAXIFS(O:O,$E:$E,$E75)-MINIFS(O:O,$E:$E,$E75)),
100*(O75-MINIFS(O:O,$E:$E,$E75))/(MAXIFS(O:O,$E:$E,$E75)-MINIFS(O:O,$E:$E,$E75))))</f>
        <v/>
      </c>
      <c r="CE75" s="223" t="str">
        <f t="array" ref="CE75">IF(P75="","",
IF(INDEX(Settings!$H:$H,MATCH(CE$1,Settings!$G:$G,0))=TRUE,
100-100*(P75-MINIFS(P:P,$E:$E,$E75))/(MAXIFS(P:P,$E:$E,$E75)-MINIFS(P:P,$E:$E,$E75)),
100*(P75-MINIFS(P:P,$E:$E,$E75))/(MAXIFS(P:P,$E:$E,$E75)-MINIFS(P:P,$E:$E,$E75))))</f>
        <v/>
      </c>
      <c r="CF75" s="223" t="str">
        <f t="array" ref="CF75">IF(Q75="","",
IF(INDEX(Settings!$H:$H,MATCH(CF$1,Settings!$G:$G,0))=TRUE,
100-100*(Q75-MINIFS(Q:Q,$E:$E,$E75))/(MAXIFS(Q:Q,$E:$E,$E75)-MINIFS(Q:Q,$E:$E,$E75)),
100*(Q75-MINIFS(Q:Q,$E:$E,$E75))/(MAXIFS(Q:Q,$E:$E,$E75)-MINIFS(Q:Q,$E:$E,$E75))))</f>
        <v/>
      </c>
      <c r="CG75" s="223" t="str">
        <f t="array" ref="CG75">IF(R75="","",
IF(INDEX(Settings!$H:$H,MATCH(CG$1,Settings!$G:$G,0))=TRUE,
100-100*(R75-MINIFS(R:R,$E:$E,$E75))/(MAXIFS(R:R,$E:$E,$E75)-MINIFS(R:R,$E:$E,$E75)),
100*(R75-MINIFS(R:R,$E:$E,$E75))/(MAXIFS(R:R,$E:$E,$E75)-MINIFS(R:R,$E:$E,$E75))))</f>
        <v/>
      </c>
      <c r="CH75" s="223" t="str">
        <f t="array" ref="CH75">IF(S75="","",
IF(INDEX(Settings!$H:$H,MATCH(CH$1,Settings!$G:$G,0))=TRUE,
100-100*(S75-MINIFS(S:S,$E:$E,$E75))/(MAXIFS(S:S,$E:$E,$E75)-MINIFS(S:S,$E:$E,$E75)),
100*(S75-MINIFS(S:S,$E:$E,$E75))/(MAXIFS(S:S,$E:$E,$E75)-MINIFS(S:S,$E:$E,$E75))))</f>
        <v/>
      </c>
      <c r="CI75" s="223" t="str">
        <f t="array" ref="CI75">IF(T75="","",
IF(INDEX(Settings!$H:$H,MATCH(CI$1,Settings!$G:$G,0))=TRUE,
100-100*(T75-MINIFS(T:T,$E:$E,$E75))/(MAXIFS(T:T,$E:$E,$E75)-MINIFS(T:T,$E:$E,$E75)),
100*(T75-MINIFS(T:T,$E:$E,$E75))/(MAXIFS(T:T,$E:$E,$E75)-MINIFS(T:T,$E:$E,$E75))))</f>
        <v/>
      </c>
      <c r="CJ75" s="223" t="str">
        <f t="array" ref="CJ75">IF(U75="","",
IF(INDEX(Settings!$H:$H,MATCH(CJ$1,Settings!$G:$G,0))=TRUE,
100-100*(U75-MINIFS(U:U,$E:$E,$E75))/(MAXIFS(U:U,$E:$E,$E75)-MINIFS(U:U,$E:$E,$E75)),
100*(U75-MINIFS(U:U,$E:$E,$E75))/(MAXIFS(U:U,$E:$E,$E75)-MINIFS(U:U,$E:$E,$E75))))</f>
        <v/>
      </c>
      <c r="CK75" s="223" t="str">
        <f t="array" ref="CK75">IF(V75="","",
IF(INDEX(Settings!$H:$H,MATCH(CK$1,Settings!$G:$G,0))=TRUE,
100-100*(V75-MINIFS(V:V,$E:$E,$E75))/(MAXIFS(V:V,$E:$E,$E75)-MINIFS(V:V,$E:$E,$E75)),
100*(V75-MINIFS(V:V,$E:$E,$E75))/(MAXIFS(V:V,$E:$E,$E75)-MINIFS(V:V,$E:$E,$E75))))</f>
        <v/>
      </c>
      <c r="CL75" s="223" t="str">
        <f t="array" ref="CL75">IF(W75="","",
IF(INDEX(Settings!$H:$H,MATCH(CL$1,Settings!$G:$G,0))=TRUE,
100-100*(W75-MINIFS(W:W,$E:$E,$E75))/(MAXIFS(W:W,$E:$E,$E75)-MINIFS(W:W,$E:$E,$E75)),
100*(W75-MINIFS(W:W,$E:$E,$E75))/(MAXIFS(W:W,$E:$E,$E75)-MINIFS(W:W,$E:$E,$E75))))</f>
        <v/>
      </c>
      <c r="CM75" s="223" t="str">
        <f t="array" ref="CM75">IF(X75="","",
IF(INDEX(Settings!$H:$H,MATCH(CM$1,Settings!$G:$G,0))=TRUE,
100-100*(X75-MINIFS(X:X,$E:$E,$E75))/(MAXIFS(X:X,$E:$E,$E75)-MINIFS(X:X,$E:$E,$E75)),
100*(X75-MINIFS(X:X,$E:$E,$E75))/(MAXIFS(X:X,$E:$E,$E75)-MINIFS(X:X,$E:$E,$E75))))</f>
        <v/>
      </c>
      <c r="CN75" s="223" t="str">
        <f t="array" ref="CN75">IF(Y75="","",
IF(INDEX(Settings!$H:$H,MATCH(CN$1,Settings!$G:$G,0))=TRUE,
100-100*(Y75-MINIFS(Y:Y,$E:$E,$E75))/(MAXIFS(Y:Y,$E:$E,$E75)-MINIFS(Y:Y,$E:$E,$E75)),
100*(Y75-MINIFS(Y:Y,$E:$E,$E75))/(MAXIFS(Y:Y,$E:$E,$E75)-MINIFS(Y:Y,$E:$E,$E75))))</f>
        <v/>
      </c>
      <c r="CO75" s="223" t="str">
        <f t="array" ref="CO75">IF(Z75="","",
IF(INDEX(Settings!$H:$H,MATCH(CO$1,Settings!$G:$G,0))=TRUE,
100-100*(Z75-MINIFS(Z:Z,$E:$E,$E75))/(MAXIFS(Z:Z,$E:$E,$E75)-MINIFS(Z:Z,$E:$E,$E75)),
100*(Z75-MINIFS(Z:Z,$E:$E,$E75))/(MAXIFS(Z:Z,$E:$E,$E75)-MINIFS(Z:Z,$E:$E,$E75))))</f>
        <v/>
      </c>
      <c r="CP75" s="223" t="str">
        <f t="array" ref="CP75">IF(AA75="","",
IF(INDEX(Settings!$H:$H,MATCH(CP$1,Settings!$G:$G,0))=TRUE,
100-100*(AA75-MINIFS(AA:AA,$E:$E,$E75))/(MAXIFS(AA:AA,$E:$E,$E75)-MINIFS(AA:AA,$E:$E,$E75)),
100*(AA75-MINIFS(AA:AA,$E:$E,$E75))/(MAXIFS(AA:AA,$E:$E,$E75)-MINIFS(AA:AA,$E:$E,$E75))))</f>
        <v/>
      </c>
      <c r="CQ75" s="223" t="str">
        <f t="array" ref="CQ75">IF(AB75="","",
IF(INDEX(Settings!$H:$H,MATCH(CQ$1,Settings!$G:$G,0))=TRUE,
100-100*(AB75-MINIFS(AB:AB,$E:$E,$E75))/(MAXIFS(AB:AB,$E:$E,$E75)-MINIFS(AB:AB,$E:$E,$E75)),
100*(AB75-MINIFS(AB:AB,$E:$E,$E75))/(MAXIFS(AB:AB,$E:$E,$E75)-MINIFS(AB:AB,$E:$E,$E75))))</f>
        <v/>
      </c>
      <c r="CR75" s="223" t="str">
        <f t="array" ref="CR75">IF(AC75="","",
IF(INDEX(Settings!$H:$H,MATCH(CR$1,Settings!$G:$G,0))=TRUE,
100-100*(AC75-MINIFS(AC:AC,$E:$E,$E75))/(MAXIFS(AC:AC,$E:$E,$E75)-MINIFS(AC:AC,$E:$E,$E75)),
100*(AC75-MINIFS(AC:AC,$E:$E,$E75))/(MAXIFS(AC:AC,$E:$E,$E75)-MINIFS(AC:AC,$E:$E,$E75))))</f>
        <v/>
      </c>
      <c r="CS75" s="223" t="str">
        <f t="array" ref="CS75">IF(AD75="","",
IF(INDEX(Settings!$H:$H,MATCH(CS$1,Settings!$G:$G,0))=TRUE,
100-100*(AD75-MINIFS(AD:AD,$E:$E,$E75))/(MAXIFS(AD:AD,$E:$E,$E75)-MINIFS(AD:AD,$E:$E,$E75)),
100*(AD75-MINIFS(AD:AD,$E:$E,$E75))/(MAXIFS(AD:AD,$E:$E,$E75)-MINIFS(AD:AD,$E:$E,$E75))))</f>
        <v/>
      </c>
      <c r="CT75" s="223" t="str">
        <f t="array" ref="CT75">IF(AE75="","",
IF(INDEX(Settings!$H:$H,MATCH(CT$1,Settings!$G:$G,0))=TRUE,
100-100*(AE75-MINIFS(AE:AE,$E:$E,$E75))/(MAXIFS(AE:AE,$E:$E,$E75)-MINIFS(AE:AE,$E:$E,$E75)),
100*(AE75-MINIFS(AE:AE,$E:$E,$E75))/(MAXIFS(AE:AE,$E:$E,$E75)-MINIFS(AE:AE,$E:$E,$E75))))</f>
        <v/>
      </c>
      <c r="CU75" s="223" t="str">
        <f t="array" ref="CU75">IF(AF75="","",
IF(INDEX(Settings!$H:$H,MATCH(CU$1,Settings!$G:$G,0))=TRUE,
100-100*(AF75-MINIFS(AF:AF,$E:$E,$E75))/(MAXIFS(AF:AF,$E:$E,$E75)-MINIFS(AF:AF,$E:$E,$E75)),
100*(AF75-MINIFS(AF:AF,$E:$E,$E75))/(MAXIFS(AF:AF,$E:$E,$E75)-MINIFS(AF:AF,$E:$E,$E75))))</f>
        <v/>
      </c>
      <c r="CV75" s="223" t="str">
        <f t="array" ref="CV75">IF(AG75="","",
IF(INDEX(Settings!$H:$H,MATCH(CV$1,Settings!$G:$G,0))=TRUE,
100-100*(AG75-MINIFS(AG:AG,$E:$E,$E75))/(MAXIFS(AG:AG,$E:$E,$E75)-MINIFS(AG:AG,$E:$E,$E75)),
100*(AG75-MINIFS(AG:AG,$E:$E,$E75))/(MAXIFS(AG:AG,$E:$E,$E75)-MINIFS(AG:AG,$E:$E,$E75))))</f>
        <v/>
      </c>
      <c r="CW75" s="223" t="str">
        <f t="array" ref="CW75">IF(AH75="","",
IF(INDEX(Settings!$H:$H,MATCH(CW$1,Settings!$G:$G,0))=TRUE,
100-100*(AH75-MINIFS(AH:AH,$E:$E,$E75))/(MAXIFS(AH:AH,$E:$E,$E75)-MINIFS(AH:AH,$E:$E,$E75)),
100*(AH75-MINIFS(AH:AH,$E:$E,$E75))/(MAXIFS(AH:AH,$E:$E,$E75)-MINIFS(AH:AH,$E:$E,$E75))))</f>
        <v/>
      </c>
      <c r="CX75" s="223" t="str">
        <f t="array" ref="CX75">IF(AI75="","",
IF(INDEX(Settings!$H:$H,MATCH(CX$1,Settings!$G:$G,0))=TRUE,
100-100*(AI75-MINIFS(AI:AI,$E:$E,$E75))/(MAXIFS(AI:AI,$E:$E,$E75)-MINIFS(AI:AI,$E:$E,$E75)),
100*(AI75-MINIFS(AI:AI,$E:$E,$E75))/(MAXIFS(AI:AI,$E:$E,$E75)-MINIFS(AI:AI,$E:$E,$E75))))</f>
        <v/>
      </c>
      <c r="CY75" s="223" t="str">
        <f t="array" ref="CY75">IF(AJ75="","",
IF(INDEX(Settings!$H:$H,MATCH(CY$1,Settings!$G:$G,0))=TRUE,
100-100*(AJ75-MINIFS(AJ:AJ,$E:$E,$E75))/(MAXIFS(AJ:AJ,$E:$E,$E75)-MINIFS(AJ:AJ,$E:$E,$E75)),
100*(AJ75-MINIFS(AJ:AJ,$E:$E,$E75))/(MAXIFS(AJ:AJ,$E:$E,$E75)-MINIFS(AJ:AJ,$E:$E,$E75))))</f>
        <v/>
      </c>
      <c r="CZ75" s="223" t="str">
        <f t="array" ref="CZ75">IF(AK75="","",
IF(INDEX(Settings!$H:$H,MATCH(CZ$1,Settings!$G:$G,0))=TRUE,
100-100*(AK75-MINIFS(AK:AK,$E:$E,$E75))/(MAXIFS(AK:AK,$E:$E,$E75)-MINIFS(AK:AK,$E:$E,$E75)),
100*(AK75-MINIFS(AK:AK,$E:$E,$E75))/(MAXIFS(AK:AK,$E:$E,$E75)-MINIFS(AK:AK,$E:$E,$E75))))</f>
        <v/>
      </c>
      <c r="DA75" s="223" t="str">
        <f t="array" ref="DA75">IF(AL75="","",
IF(INDEX(Settings!$H:$H,MATCH(DA$1,Settings!$G:$G,0))=TRUE,
100-100*(AL75-MINIFS(AL:AL,$E:$E,$E75))/(MAXIFS(AL:AL,$E:$E,$E75)-MINIFS(AL:AL,$E:$E,$E75)),
100*(AL75-MINIFS(AL:AL,$E:$E,$E75))/(MAXIFS(AL:AL,$E:$E,$E75)-MINIFS(AL:AL,$E:$E,$E75))))</f>
        <v/>
      </c>
      <c r="DB75" s="223" t="str">
        <f t="array" ref="DB75">IF(AM75="","",
IF(INDEX(Settings!$H:$H,MATCH(DB$1,Settings!$G:$G,0))=TRUE,
100-100*(AM75-MINIFS(AM:AM,$E:$E,$E75))/(MAXIFS(AM:AM,$E:$E,$E75)-MINIFS(AM:AM,$E:$E,$E75)),
100*(AM75-MINIFS(AM:AM,$E:$E,$E75))/(MAXIFS(AM:AM,$E:$E,$E75)-MINIFS(AM:AM,$E:$E,$E75))))</f>
        <v/>
      </c>
      <c r="DC75" s="223" t="str">
        <f t="array" ref="DC75">IF(AN75="","",
IF(INDEX(Settings!$H:$H,MATCH(DC$1,Settings!$G:$G,0))=TRUE,
100-100*(AN75-MINIFS(AN:AN,$E:$E,$E75))/(MAXIFS(AN:AN,$E:$E,$E75)-MINIFS(AN:AN,$E:$E,$E75)),
100*(AN75-MINIFS(AN:AN,$E:$E,$E75))/(MAXIFS(AN:AN,$E:$E,$E75)-MINIFS(AN:AN,$E:$E,$E75))))</f>
        <v/>
      </c>
      <c r="DD75" s="223" t="str">
        <f t="array" ref="DD75">IF(AO75="","",
IF(INDEX(Settings!$H:$H,MATCH(DD$1,Settings!$G:$G,0))=TRUE,
100-100*(AO75-MINIFS(AO:AO,$E:$E,$E75))/(MAXIFS(AO:AO,$E:$E,$E75)-MINIFS(AO:AO,$E:$E,$E75)),
100*(AO75-MINIFS(AO:AO,$E:$E,$E75))/(MAXIFS(AO:AO,$E:$E,$E75)-MINIFS(AO:AO,$E:$E,$E75))))</f>
        <v/>
      </c>
      <c r="DE75" s="223" t="str">
        <f t="array" ref="DE75">IF(AP75="","",
IF(INDEX(Settings!$H:$H,MATCH(DE$1,Settings!$G:$G,0))=TRUE,
100-100*(AP75-MINIFS(AP:AP,$E:$E,$E75))/(MAXIFS(AP:AP,$E:$E,$E75)-MINIFS(AP:AP,$E:$E,$E75)),
100*(AP75-MINIFS(AP:AP,$E:$E,$E75))/(MAXIFS(AP:AP,$E:$E,$E75)-MINIFS(AP:AP,$E:$E,$E75))))</f>
        <v/>
      </c>
      <c r="DF75" s="223" t="str">
        <f t="array" ref="DF75">IF(AQ75="","",
IF(INDEX(Settings!$H:$H,MATCH(DF$1,Settings!$G:$G,0))=TRUE,
100-100*(AQ75-MINIFS(AQ:AQ,$E:$E,$E75))/(MAXIFS(AQ:AQ,$E:$E,$E75)-MINIFS(AQ:AQ,$E:$E,$E75)),
100*(AQ75-MINIFS(AQ:AQ,$E:$E,$E75))/(MAXIFS(AQ:AQ,$E:$E,$E75)-MINIFS(AQ:AQ,$E:$E,$E75))))</f>
        <v/>
      </c>
      <c r="DG75" s="223" t="str">
        <f t="array" ref="DG75">IF(AR75="","",
IF(INDEX(Settings!$H:$H,MATCH(DG$1,Settings!$G:$G,0))=TRUE,
100-100*(AR75-MINIFS(AR:AR,$E:$E,$E75))/(MAXIFS(AR:AR,$E:$E,$E75)-MINIFS(AR:AR,$E:$E,$E75)),
100*(AR75-MINIFS(AR:AR,$E:$E,$E75))/(MAXIFS(AR:AR,$E:$E,$E75)-MINIFS(AR:AR,$E:$E,$E75))))</f>
        <v/>
      </c>
      <c r="DH75" s="223" t="str">
        <f t="array" ref="DH75">IF(AS75="","",
IF(INDEX(Settings!$H:$H,MATCH(DH$1,Settings!$G:$G,0))=TRUE,
100-100*(AS75-MINIFS(AS:AS,$E:$E,$E75))/(MAXIFS(AS:AS,$E:$E,$E75)-MINIFS(AS:AS,$E:$E,$E75)),
100*(AS75-MINIFS(AS:AS,$E:$E,$E75))/(MAXIFS(AS:AS,$E:$E,$E75)-MINIFS(AS:AS,$E:$E,$E75))))</f>
        <v/>
      </c>
      <c r="DI75" s="223" t="str">
        <f t="array" ref="DI75">IF(AT75="","",
IF(INDEX(Settings!$H:$H,MATCH(DI$1,Settings!$G:$G,0))=TRUE,
100-100*(AT75-MINIFS(AT:AT,$E:$E,$E75))/(MAXIFS(AT:AT,$E:$E,$E75)-MINIFS(AT:AT,$E:$E,$E75)),
100*(AT75-MINIFS(AT:AT,$E:$E,$E75))/(MAXIFS(AT:AT,$E:$E,$E75)-MINIFS(AT:AT,$E:$E,$E75))))</f>
        <v/>
      </c>
      <c r="DJ75" s="223" t="str">
        <f t="array" ref="DJ75">IF(AU75="","",
IF(INDEX(Settings!$H:$H,MATCH(DJ$1,Settings!$G:$G,0))=TRUE,
100-100*(AU75-MINIFS(AU:AU,$E:$E,$E75))/(MAXIFS(AU:AU,$E:$E,$E75)-MINIFS(AU:AU,$E:$E,$E75)),
100*(AU75-MINIFS(AU:AU,$E:$E,$E75))/(MAXIFS(AU:AU,$E:$E,$E75)-MINIFS(AU:AU,$E:$E,$E75))))</f>
        <v/>
      </c>
      <c r="DK75" s="223" t="str">
        <f t="array" ref="DK75">IF(AV75="","",
IF(INDEX(Settings!$H:$H,MATCH(DK$1,Settings!$G:$G,0))=TRUE,
100-100*(AV75-MINIFS(AV:AV,$E:$E,$E75))/(MAXIFS(AV:AV,$E:$E,$E75)-MINIFS(AV:AV,$E:$E,$E75)),
100*(AV75-MINIFS(AV:AV,$E:$E,$E75))/(MAXIFS(AV:AV,$E:$E,$E75)-MINIFS(AV:AV,$E:$E,$E75))))</f>
        <v/>
      </c>
      <c r="DL75" s="223" t="str">
        <f t="array" ref="DL75">IF(AW75="","",
IF(INDEX(Settings!$H:$H,MATCH(DL$1,Settings!$G:$G,0))=TRUE,
100-100*(AW75-MINIFS(AW:AW,$E:$E,$E75))/(MAXIFS(AW:AW,$E:$E,$E75)-MINIFS(AW:AW,$E:$E,$E75)),
100*(AW75-MINIFS(AW:AW,$E:$E,$E75))/(MAXIFS(AW:AW,$E:$E,$E75)-MINIFS(AW:AW,$E:$E,$E75))))</f>
        <v/>
      </c>
      <c r="DM75" s="223" t="str">
        <f t="array" ref="DM75">IF(AX75="","",
IF(INDEX(Settings!$H:$H,MATCH(DM$1,Settings!$G:$G,0))=TRUE,
100-100*(AX75-MINIFS(AX:AX,$E:$E,$E75))/(MAXIFS(AX:AX,$E:$E,$E75)-MINIFS(AX:AX,$E:$E,$E75)),
100*(AX75-MINIFS(AX:AX,$E:$E,$E75))/(MAXIFS(AX:AX,$E:$E,$E75)-MINIFS(AX:AX,$E:$E,$E75))))</f>
        <v/>
      </c>
      <c r="DN75" s="223" t="str">
        <f t="array" ref="DN75">IF(AY75="","",
IF(INDEX(Settings!$H:$H,MATCH(DN$1,Settings!$G:$G,0))=TRUE,
100-100*(AY75-MINIFS(AY:AY,$E:$E,$E75))/(MAXIFS(AY:AY,$E:$E,$E75)-MINIFS(AY:AY,$E:$E,$E75)),
100*(AY75-MINIFS(AY:AY,$E:$E,$E75))/(MAXIFS(AY:AY,$E:$E,$E75)-MINIFS(AY:AY,$E:$E,$E75))))</f>
        <v/>
      </c>
      <c r="DO75" s="223" t="str">
        <f t="array" ref="DO75">IF(AZ75="","",
IF(INDEX(Settings!$H:$H,MATCH(DO$1,Settings!$G:$G,0))=TRUE,
100-100*(AZ75-MINIFS(AZ:AZ,$E:$E,$E75))/(MAXIFS(AZ:AZ,$E:$E,$E75)-MINIFS(AZ:AZ,$E:$E,$E75)),
100*(AZ75-MINIFS(AZ:AZ,$E:$E,$E75))/(MAXIFS(AZ:AZ,$E:$E,$E75)-MINIFS(AZ:AZ,$E:$E,$E75))))</f>
        <v/>
      </c>
      <c r="DP75" s="223" t="str">
        <f t="array" ref="DP75">IF(BA75="","",
IF(INDEX(Settings!$H:$H,MATCH(DP$1,Settings!$G:$G,0))=TRUE,
100-100*(BA75-MINIFS(BA:BA,$E:$E,$E75))/(MAXIFS(BA:BA,$E:$E,$E75)-MINIFS(BA:BA,$E:$E,$E75)),
100*(BA75-MINIFS(BA:BA,$E:$E,$E75))/(MAXIFS(BA:BA,$E:$E,$E75)-MINIFS(BA:BA,$E:$E,$E75))))</f>
        <v/>
      </c>
      <c r="DQ75" s="223" t="str">
        <f t="array" ref="DQ75">IF(BB75="","",
IF(INDEX(Settings!$H:$H,MATCH(DQ$1,Settings!$G:$G,0))=TRUE,
100-100*(BB75-MINIFS(BB:BB,$E:$E,$E75))/(MAXIFS(BB:BB,$E:$E,$E75)-MINIFS(BB:BB,$E:$E,$E75)),
100*(BB75-MINIFS(BB:BB,$E:$E,$E75))/(MAXIFS(BB:BB,$E:$E,$E75)-MINIFS(BB:BB,$E:$E,$E75))))</f>
        <v/>
      </c>
      <c r="DR75" s="223" t="str">
        <f t="array" ref="DR75">IF(BC75="","",
IF(INDEX(Settings!$H:$H,MATCH(DR$1,Settings!$G:$G,0))=TRUE,
100-100*(BC75-MINIFS(BC:BC,$E:$E,$E75))/(MAXIFS(BC:BC,$E:$E,$E75)-MINIFS(BC:BC,$E:$E,$E75)),
100*(BC75-MINIFS(BC:BC,$E:$E,$E75))/(MAXIFS(BC:BC,$E:$E,$E75)-MINIFS(BC:BC,$E:$E,$E75))))</f>
        <v/>
      </c>
      <c r="DS75" s="223" t="str">
        <f t="array" ref="DS75">IF(BD75="","",
IF(INDEX(Settings!$H:$H,MATCH(DS$1,Settings!$G:$G,0))=TRUE,
100-100*(BD75-MINIFS(BD:BD,$E:$E,$E75))/(MAXIFS(BD:BD,$E:$E,$E75)-MINIFS(BD:BD,$E:$E,$E75)),
100*(BD75-MINIFS(BD:BD,$E:$E,$E75))/(MAXIFS(BD:BD,$E:$E,$E75)-MINIFS(BD:BD,$E:$E,$E75))))</f>
        <v/>
      </c>
      <c r="DT75" s="223" t="str">
        <f t="array" ref="DT75">IF(BE75="","",
IF(INDEX(Settings!$H:$H,MATCH(DT$1,Settings!$G:$G,0))=TRUE,
100-100*(BE75-MINIFS(BE:BE,$E:$E,$E75))/(MAXIFS(BE:BE,$E:$E,$E75)-MINIFS(BE:BE,$E:$E,$E75)),
100*(BE75-MINIFS(BE:BE,$E:$E,$E75))/(MAXIFS(BE:BE,$E:$E,$E75)-MINIFS(BE:BE,$E:$E,$E75))))</f>
        <v/>
      </c>
      <c r="DU75" s="223" t="str">
        <f t="array" ref="DU75">IF(BF75="","",
IF(INDEX(Settings!$H:$H,MATCH(DU$1,Settings!$G:$G,0))=TRUE,
100-100*(BF75-MINIFS(BF:BF,$E:$E,$E75))/(MAXIFS(BF:BF,$E:$E,$E75)-MINIFS(BF:BF,$E:$E,$E75)),
100*(BF75-MINIFS(BF:BF,$E:$E,$E75))/(MAXIFS(BF:BF,$E:$E,$E75)-MINIFS(BF:BF,$E:$E,$E75))))</f>
        <v/>
      </c>
      <c r="DV75" s="223" t="str">
        <f t="array" ref="DV75">IF(BG75="","",
IF(INDEX(Settings!$H:$H,MATCH(DV$1,Settings!$G:$G,0))=TRUE,
100-100*(BG75-MINIFS(BG:BG,$E:$E,$E75))/(MAXIFS(BG:BG,$E:$E,$E75)-MINIFS(BG:BG,$E:$E,$E75)),
100*(BG75-MINIFS(BG:BG,$E:$E,$E75))/(MAXIFS(BG:BG,$E:$E,$E75)-MINIFS(BG:BG,$E:$E,$E75))))</f>
        <v/>
      </c>
      <c r="DW75" s="223" t="str">
        <f t="array" ref="DW75">IF(BH75="","",
IF(INDEX(Settings!$H:$H,MATCH(DW$1,Settings!$G:$G,0))=TRUE,
100-100*(BH75-MINIFS(BH:BH,$E:$E,$E75))/(MAXIFS(BH:BH,$E:$E,$E75)-MINIFS(BH:BH,$E:$E,$E75)),
100*(BH75-MINIFS(BH:BH,$E:$E,$E75))/(MAXIFS(BH:BH,$E:$E,$E75)-MINIFS(BH:BH,$E:$E,$E75))))</f>
        <v/>
      </c>
      <c r="DX75" s="223" t="str">
        <f t="array" ref="DX75">IF(BI75="","",
IF(INDEX(Settings!$H:$H,MATCH(DX$1,Settings!$G:$G,0))=TRUE,
100-100*(BI75-MINIFS(BI:BI,$E:$E,$E75))/(MAXIFS(BI:BI,$E:$E,$E75)-MINIFS(BI:BI,$E:$E,$E75)),
100*(BI75-MINIFS(BI:BI,$E:$E,$E75))/(MAXIFS(BI:BI,$E:$E,$E75)-MINIFS(BI:BI,$E:$E,$E75))))</f>
        <v/>
      </c>
      <c r="DY75" s="223" t="str">
        <f t="array" ref="DY75">IF(BJ75="","",
IF(INDEX(Settings!$H:$H,MATCH(DY$1,Settings!$G:$G,0))=TRUE,
100-100*(BJ75-MINIFS(BJ:BJ,$E:$E,$E75))/(MAXIFS(BJ:BJ,$E:$E,$E75)-MINIFS(BJ:BJ,$E:$E,$E75)),
100*(BJ75-MINIFS(BJ:BJ,$E:$E,$E75))/(MAXIFS(BJ:BJ,$E:$E,$E75)-MINIFS(BJ:BJ,$E:$E,$E75))))</f>
        <v/>
      </c>
      <c r="DZ75" s="225"/>
      <c r="EA75" s="225"/>
      <c r="EB75" s="225" t="str">
        <f t="shared" si="8"/>
        <v/>
      </c>
      <c r="EC75" s="225" t="str">
        <f t="shared" si="9"/>
        <v/>
      </c>
      <c r="ED75" s="225" t="str">
        <f t="shared" si="10"/>
        <v/>
      </c>
      <c r="EE75" s="225" t="str">
        <f t="shared" si="11"/>
        <v/>
      </c>
      <c r="EF75" s="225" t="str">
        <f t="shared" si="12"/>
        <v/>
      </c>
      <c r="EG75" s="225" t="str">
        <f t="shared" si="13"/>
        <v/>
      </c>
      <c r="EH75" s="225"/>
      <c r="EI75" s="225"/>
      <c r="EJ75" s="225"/>
      <c r="EK75" s="225"/>
      <c r="EL75" s="225"/>
      <c r="EM75" s="225"/>
    </row>
    <row r="76">
      <c r="A76" s="231"/>
      <c r="B76" s="231"/>
      <c r="C76" s="231"/>
      <c r="D76" s="231" t="str">
        <f t="array" ref="D76">IFERROR(INDEX(Profiles!$B:$B,MATCH($A76,Profiles!$A:$A,0)),"")</f>
        <v/>
      </c>
      <c r="E76" s="231"/>
      <c r="F76" s="231"/>
      <c r="G76" s="231"/>
      <c r="H76" s="231"/>
      <c r="I76" s="231" t="str">
        <f>IF(A76="","",IF(Settings!$N$3="DATE",F76&amp;": "&amp;TEXT(B76,"M/DD/YY"),F76&amp;": "&amp;H76))</f>
        <v/>
      </c>
      <c r="J76" s="231"/>
      <c r="K76" s="231"/>
      <c r="L76" s="231"/>
      <c r="M76" s="232" t="str">
        <f t="shared" si="14"/>
        <v/>
      </c>
      <c r="N76" s="231"/>
      <c r="O76" s="231"/>
      <c r="P76" s="231"/>
      <c r="Q76" s="231"/>
      <c r="R76" s="231"/>
      <c r="S76" s="230" t="str">
        <f>IFERROR(VLOOKUP(AF76, 'YOYO IR Scores'!A:C, 3, FALSE), "")
</f>
        <v/>
      </c>
      <c r="T76" s="231"/>
      <c r="U76" s="231"/>
      <c r="V76" s="231"/>
      <c r="W76" s="231"/>
      <c r="X76" s="233" t="str">
        <f t="shared" si="4"/>
        <v/>
      </c>
      <c r="Y76" s="234" t="str">
        <f t="shared" si="5"/>
        <v/>
      </c>
      <c r="Z76" s="234" t="str">
        <f t="shared" si="6"/>
        <v/>
      </c>
      <c r="AA76" s="233" t="str">
        <f t="shared" si="7"/>
        <v/>
      </c>
      <c r="AB76" s="232"/>
      <c r="AC76" s="232"/>
      <c r="AD76" s="232"/>
      <c r="AE76" s="232" t="str">
        <f>IFERROR(VLOOKUP(AF76, 'YOYO IR Scores'!A:C, 2, FALSE), "")</f>
        <v/>
      </c>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t="str">
        <f t="array" ref="BK76">IF(J76="","",
IF(INDEX(Settings!$H:$H,MATCH(BY$1,Settings!$G:$G,0))=TRUE,
100-100*(J76-MIN(J:J))/(MAX(J:J)-MIN(J:J)),
100*(J76-MIN(J:J))/(MAX(J:J)-MIN(J:J))))</f>
        <v/>
      </c>
      <c r="BL76" s="232" t="str">
        <f t="array" ref="BL76">IF(J76="","",
IF(INDEX(Settings!$H:$H,MATCH(BY$1,Settings!$G:$G,0))=TRUE,
100-100*(J76-MINIFS(J:J,$E:$E,$E76))/(MAXIFS(J:J,$E:$E,$E76)-MINIFS(J:J,$E:$E,$E76)),
100*(J76-MINIFS(J:J,$E:$E,$E76))/(MAXIFS(J:J,$E:$E,$E76)-MINIFS(J:J,$E:$E,$E76))))</f>
        <v/>
      </c>
      <c r="BM76" s="232" t="str">
        <f t="array" ref="BM76">IF(J76="","",
IF(INDEX(Settings!$H:$H,MATCH(BY$1,Settings!$G:$G,0))=TRUE,
100-100*(J76-MINIFS(J:J,$E:$E,$E76,$I:$I,$I76))/(MAXIFS(J:J,$E:$E,$E76,$I:$I,$I76)-MINIFS(J:J,$E:$E,$E76,$I:$I,$I76)),
100*(J76-MINIFS(J:J,$E:$E,$E76,$I:$I,$I76))/(MAXIFS(J:J,$E:$E,$E76,$I:$I,$I76)-MINIFS(J:J,$E:$E,$E76,$I:$I,$I76))))</f>
        <v/>
      </c>
      <c r="BN76" s="231" t="str">
        <f t="array" ref="BN76">IF(J76="","",
IF(INDEX(Settings!$H:$H,MATCH(BY$1,Settings!$G:$G,0))=TRUE,
100-100*PERCENTRANK(J:J,J76),
100*PERCENTRANK(J:J,J76)))</f>
        <v/>
      </c>
      <c r="BO76" s="231" t="str">
        <f>IFERROR(__xludf.DUMMYFUNCTION("IF(J76="""","""",
IF(INDEX(Settings!$H:$H,MATCH(BY$1,Settings!$G:$G,0))=TRUE,
100-100*PERCENTRANK(FILTER(J:J,$E:$E=$E76),J76),
100*PERCENTRANK(FILTER(J:J,$E:$E=$E76),J76)))"),"")</f>
        <v/>
      </c>
      <c r="BP76" s="231" t="str">
        <f>IFERROR(__xludf.DUMMYFUNCTION("IF(J76="""","""",
IF(INDEX(Settings!$H:$H,MATCH(BY$1,Settings!$G:$G,0))=TRUE,
100-100*PERCENTRANK(FILTER(J:J,$E:$E=$E76,$I:$I=$I76),J76),
100*PERCENTRANK(FILTER(J:J,$E:$E=$E76,$I:$I=$I76),J76)))"),"")</f>
        <v/>
      </c>
      <c r="BQ76" s="233" t="str">
        <f t="array" ref="BQ76">IF(J76="","",
IF(INDEX(Settings!$H:$H,MATCH(BY$1,Settings!$G:$G,0))=TRUE,
-1*(J76-AVERAGE(J:J))/STDEV(J:J),
(J76-AVERAGE(J:J))/STDEV(J:J)))</f>
        <v/>
      </c>
      <c r="BR76" s="233" t="str">
        <f>IFERROR(__xludf.DUMMYFUNCTION("IF(J76="""","""",
IF(INDEX(Settings!$H:$H,MATCH(BY$1,Settings!$G:$G,0))=TRUE,
-1*(J76-AVERAGEIFS(J:J,$E:$E,$E76))/STDEV(FILTER(J:J,$E:$E=$E76)),
(J76-AVERAGEIFS(J:J,$E:$E,$E76))/STDEV(FILTER(J:J,$E:$E=$E76))))"),"")</f>
        <v/>
      </c>
      <c r="BS76" s="233"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1"/>
      <c r="BX76" s="231"/>
      <c r="BY76" s="232" t="str">
        <f t="array" ref="BY76">IF(J76="","",
IF(INDEX(Settings!$H:$H,MATCH(BY$1,Settings!$G:$G,0))=TRUE,
100-100*(J76-MINIFS(J:J,$E:$E,$E76))/(MAXIFS(J:J,$E:$E,$E76)-MINIFS(J:J,$E:$E,$E76)),
100*(J76-MINIFS(J:J,$E:$E,$E76))/(MAXIFS(J:J,$E:$E,$E76)-MINIFS(J:J,$E:$E,$E76))))</f>
        <v/>
      </c>
      <c r="BZ76" s="232" t="str">
        <f t="array" ref="BZ76">IF(K76="","",
IF(INDEX(Settings!$H:$H,MATCH(BZ$1,Settings!$G:$G,0))=TRUE,
100-100*(K76-MINIFS(K:K,$E:$E,$E76))/(MAXIFS(K:K,$E:$E,$E76)-MINIFS(K:K,$E:$E,$E76)),
100*(K76-MINIFS(K:K,$E:$E,$E76))/(MAXIFS(K:K,$E:$E,$E76)-MINIFS(K:K,$E:$E,$E76))))</f>
        <v/>
      </c>
      <c r="CA76" s="232" t="str">
        <f t="array" ref="CA76">IF(L76="","",
IF(INDEX(Settings!$H:$H,MATCH(CA$1,Settings!$G:$G,0))=TRUE,
100-100*(L76-MINIFS(L:L,$E:$E,$E76))/(MAXIFS(L:L,$E:$E,$E76)-MINIFS(L:L,$E:$E,$E76)),
100*(L76-MINIFS(L:L,$E:$E,$E76))/(MAXIFS(L:L,$E:$E,$E76)-MINIFS(L:L,$E:$E,$E76))))</f>
        <v/>
      </c>
      <c r="CB76" s="232" t="str">
        <f t="array" ref="CB76">IF(M76="","",
IF(INDEX(Settings!$H:$H,MATCH(CB$1,Settings!$G:$G,0))=TRUE,
100-100*(M76-MINIFS(M:M,$E:$E,$E76))/(MAXIFS(M:M,$E:$E,$E76)-MINIFS(M:M,$E:$E,$E76)),
100*(M76-MINIFS(M:M,$E:$E,$E76))/(MAXIFS(M:M,$E:$E,$E76)-MINIFS(M:M,$E:$E,$E76))))</f>
        <v/>
      </c>
      <c r="CC76" s="232" t="str">
        <f t="array" ref="CC76">IF(N76="","",
IF(INDEX(Settings!$H:$H,MATCH(CC$1,Settings!$G:$G,0))=TRUE,
100-100*(N76-MINIFS(N:N,$E:$E,$E76))/(MAXIFS(N:N,$E:$E,$E76)-MINIFS(N:N,$E:$E,$E76)),
100*(N76-MINIFS(N:N,$E:$E,$E76))/(MAXIFS(N:N,$E:$E,$E76)-MINIFS(N:N,$E:$E,$E76))))</f>
        <v/>
      </c>
      <c r="CD76" s="232" t="str">
        <f t="array" ref="CD76">IF(O76="","",
IF(INDEX(Settings!$H:$H,MATCH(CD$1,Settings!$G:$G,0))=TRUE,
100-100*(O76-MINIFS(O:O,$E:$E,$E76))/(MAXIFS(O:O,$E:$E,$E76)-MINIFS(O:O,$E:$E,$E76)),
100*(O76-MINIFS(O:O,$E:$E,$E76))/(MAXIFS(O:O,$E:$E,$E76)-MINIFS(O:O,$E:$E,$E76))))</f>
        <v/>
      </c>
      <c r="CE76" s="232" t="str">
        <f t="array" ref="CE76">IF(P76="","",
IF(INDEX(Settings!$H:$H,MATCH(CE$1,Settings!$G:$G,0))=TRUE,
100-100*(P76-MINIFS(P:P,$E:$E,$E76))/(MAXIFS(P:P,$E:$E,$E76)-MINIFS(P:P,$E:$E,$E76)),
100*(P76-MINIFS(P:P,$E:$E,$E76))/(MAXIFS(P:P,$E:$E,$E76)-MINIFS(P:P,$E:$E,$E76))))</f>
        <v/>
      </c>
      <c r="CF76" s="232" t="str">
        <f t="array" ref="CF76">IF(Q76="","",
IF(INDEX(Settings!$H:$H,MATCH(CF$1,Settings!$G:$G,0))=TRUE,
100-100*(Q76-MINIFS(Q:Q,$E:$E,$E76))/(MAXIFS(Q:Q,$E:$E,$E76)-MINIFS(Q:Q,$E:$E,$E76)),
100*(Q76-MINIFS(Q:Q,$E:$E,$E76))/(MAXIFS(Q:Q,$E:$E,$E76)-MINIFS(Q:Q,$E:$E,$E76))))</f>
        <v/>
      </c>
      <c r="CG76" s="232" t="str">
        <f t="array" ref="CG76">IF(R76="","",
IF(INDEX(Settings!$H:$H,MATCH(CG$1,Settings!$G:$G,0))=TRUE,
100-100*(R76-MINIFS(R:R,$E:$E,$E76))/(MAXIFS(R:R,$E:$E,$E76)-MINIFS(R:R,$E:$E,$E76)),
100*(R76-MINIFS(R:R,$E:$E,$E76))/(MAXIFS(R:R,$E:$E,$E76)-MINIFS(R:R,$E:$E,$E76))))</f>
        <v/>
      </c>
      <c r="CH76" s="232" t="str">
        <f t="array" ref="CH76">IF(S76="","",
IF(INDEX(Settings!$H:$H,MATCH(CH$1,Settings!$G:$G,0))=TRUE,
100-100*(S76-MINIFS(S:S,$E:$E,$E76))/(MAXIFS(S:S,$E:$E,$E76)-MINIFS(S:S,$E:$E,$E76)),
100*(S76-MINIFS(S:S,$E:$E,$E76))/(MAXIFS(S:S,$E:$E,$E76)-MINIFS(S:S,$E:$E,$E76))))</f>
        <v/>
      </c>
      <c r="CI76" s="232" t="str">
        <f t="array" ref="CI76">IF(T76="","",
IF(INDEX(Settings!$H:$H,MATCH(CI$1,Settings!$G:$G,0))=TRUE,
100-100*(T76-MINIFS(T:T,$E:$E,$E76))/(MAXIFS(T:T,$E:$E,$E76)-MINIFS(T:T,$E:$E,$E76)),
100*(T76-MINIFS(T:T,$E:$E,$E76))/(MAXIFS(T:T,$E:$E,$E76)-MINIFS(T:T,$E:$E,$E76))))</f>
        <v/>
      </c>
      <c r="CJ76" s="232" t="str">
        <f t="array" ref="CJ76">IF(U76="","",
IF(INDEX(Settings!$H:$H,MATCH(CJ$1,Settings!$G:$G,0))=TRUE,
100-100*(U76-MINIFS(U:U,$E:$E,$E76))/(MAXIFS(U:U,$E:$E,$E76)-MINIFS(U:U,$E:$E,$E76)),
100*(U76-MINIFS(U:U,$E:$E,$E76))/(MAXIFS(U:U,$E:$E,$E76)-MINIFS(U:U,$E:$E,$E76))))</f>
        <v/>
      </c>
      <c r="CK76" s="232" t="str">
        <f t="array" ref="CK76">IF(V76="","",
IF(INDEX(Settings!$H:$H,MATCH(CK$1,Settings!$G:$G,0))=TRUE,
100-100*(V76-MINIFS(V:V,$E:$E,$E76))/(MAXIFS(V:V,$E:$E,$E76)-MINIFS(V:V,$E:$E,$E76)),
100*(V76-MINIFS(V:V,$E:$E,$E76))/(MAXIFS(V:V,$E:$E,$E76)-MINIFS(V:V,$E:$E,$E76))))</f>
        <v/>
      </c>
      <c r="CL76" s="232" t="str">
        <f t="array" ref="CL76">IF(W76="","",
IF(INDEX(Settings!$H:$H,MATCH(CL$1,Settings!$G:$G,0))=TRUE,
100-100*(W76-MINIFS(W:W,$E:$E,$E76))/(MAXIFS(W:W,$E:$E,$E76)-MINIFS(W:W,$E:$E,$E76)),
100*(W76-MINIFS(W:W,$E:$E,$E76))/(MAXIFS(W:W,$E:$E,$E76)-MINIFS(W:W,$E:$E,$E76))))</f>
        <v/>
      </c>
      <c r="CM76" s="232" t="str">
        <f t="array" ref="CM76">IF(X76="","",
IF(INDEX(Settings!$H:$H,MATCH(CM$1,Settings!$G:$G,0))=TRUE,
100-100*(X76-MINIFS(X:X,$E:$E,$E76))/(MAXIFS(X:X,$E:$E,$E76)-MINIFS(X:X,$E:$E,$E76)),
100*(X76-MINIFS(X:X,$E:$E,$E76))/(MAXIFS(X:X,$E:$E,$E76)-MINIFS(X:X,$E:$E,$E76))))</f>
        <v/>
      </c>
      <c r="CN76" s="232" t="str">
        <f t="array" ref="CN76">IF(Y76="","",
IF(INDEX(Settings!$H:$H,MATCH(CN$1,Settings!$G:$G,0))=TRUE,
100-100*(Y76-MINIFS(Y:Y,$E:$E,$E76))/(MAXIFS(Y:Y,$E:$E,$E76)-MINIFS(Y:Y,$E:$E,$E76)),
100*(Y76-MINIFS(Y:Y,$E:$E,$E76))/(MAXIFS(Y:Y,$E:$E,$E76)-MINIFS(Y:Y,$E:$E,$E76))))</f>
        <v/>
      </c>
      <c r="CO76" s="232" t="str">
        <f t="array" ref="CO76">IF(Z76="","",
IF(INDEX(Settings!$H:$H,MATCH(CO$1,Settings!$G:$G,0))=TRUE,
100-100*(Z76-MINIFS(Z:Z,$E:$E,$E76))/(MAXIFS(Z:Z,$E:$E,$E76)-MINIFS(Z:Z,$E:$E,$E76)),
100*(Z76-MINIFS(Z:Z,$E:$E,$E76))/(MAXIFS(Z:Z,$E:$E,$E76)-MINIFS(Z:Z,$E:$E,$E76))))</f>
        <v/>
      </c>
      <c r="CP76" s="232" t="str">
        <f t="array" ref="CP76">IF(AA76="","",
IF(INDEX(Settings!$H:$H,MATCH(CP$1,Settings!$G:$G,0))=TRUE,
100-100*(AA76-MINIFS(AA:AA,$E:$E,$E76))/(MAXIFS(AA:AA,$E:$E,$E76)-MINIFS(AA:AA,$E:$E,$E76)),
100*(AA76-MINIFS(AA:AA,$E:$E,$E76))/(MAXIFS(AA:AA,$E:$E,$E76)-MINIFS(AA:AA,$E:$E,$E76))))</f>
        <v/>
      </c>
      <c r="CQ76" s="232" t="str">
        <f t="array" ref="CQ76">IF(AB76="","",
IF(INDEX(Settings!$H:$H,MATCH(CQ$1,Settings!$G:$G,0))=TRUE,
100-100*(AB76-MINIFS(AB:AB,$E:$E,$E76))/(MAXIFS(AB:AB,$E:$E,$E76)-MINIFS(AB:AB,$E:$E,$E76)),
100*(AB76-MINIFS(AB:AB,$E:$E,$E76))/(MAXIFS(AB:AB,$E:$E,$E76)-MINIFS(AB:AB,$E:$E,$E76))))</f>
        <v/>
      </c>
      <c r="CR76" s="232" t="str">
        <f t="array" ref="CR76">IF(AC76="","",
IF(INDEX(Settings!$H:$H,MATCH(CR$1,Settings!$G:$G,0))=TRUE,
100-100*(AC76-MINIFS(AC:AC,$E:$E,$E76))/(MAXIFS(AC:AC,$E:$E,$E76)-MINIFS(AC:AC,$E:$E,$E76)),
100*(AC76-MINIFS(AC:AC,$E:$E,$E76))/(MAXIFS(AC:AC,$E:$E,$E76)-MINIFS(AC:AC,$E:$E,$E76))))</f>
        <v/>
      </c>
      <c r="CS76" s="232" t="str">
        <f t="array" ref="CS76">IF(AD76="","",
IF(INDEX(Settings!$H:$H,MATCH(CS$1,Settings!$G:$G,0))=TRUE,
100-100*(AD76-MINIFS(AD:AD,$E:$E,$E76))/(MAXIFS(AD:AD,$E:$E,$E76)-MINIFS(AD:AD,$E:$E,$E76)),
100*(AD76-MINIFS(AD:AD,$E:$E,$E76))/(MAXIFS(AD:AD,$E:$E,$E76)-MINIFS(AD:AD,$E:$E,$E76))))</f>
        <v/>
      </c>
      <c r="CT76" s="232" t="str">
        <f t="array" ref="CT76">IF(AE76="","",
IF(INDEX(Settings!$H:$H,MATCH(CT$1,Settings!$G:$G,0))=TRUE,
100-100*(AE76-MINIFS(AE:AE,$E:$E,$E76))/(MAXIFS(AE:AE,$E:$E,$E76)-MINIFS(AE:AE,$E:$E,$E76)),
100*(AE76-MINIFS(AE:AE,$E:$E,$E76))/(MAXIFS(AE:AE,$E:$E,$E76)-MINIFS(AE:AE,$E:$E,$E76))))</f>
        <v/>
      </c>
      <c r="CU76" s="232" t="str">
        <f t="array" ref="CU76">IF(AF76="","",
IF(INDEX(Settings!$H:$H,MATCH(CU$1,Settings!$G:$G,0))=TRUE,
100-100*(AF76-MINIFS(AF:AF,$E:$E,$E76))/(MAXIFS(AF:AF,$E:$E,$E76)-MINIFS(AF:AF,$E:$E,$E76)),
100*(AF76-MINIFS(AF:AF,$E:$E,$E76))/(MAXIFS(AF:AF,$E:$E,$E76)-MINIFS(AF:AF,$E:$E,$E76))))</f>
        <v/>
      </c>
      <c r="CV76" s="232" t="str">
        <f t="array" ref="CV76">IF(AG76="","",
IF(INDEX(Settings!$H:$H,MATCH(CV$1,Settings!$G:$G,0))=TRUE,
100-100*(AG76-MINIFS(AG:AG,$E:$E,$E76))/(MAXIFS(AG:AG,$E:$E,$E76)-MINIFS(AG:AG,$E:$E,$E76)),
100*(AG76-MINIFS(AG:AG,$E:$E,$E76))/(MAXIFS(AG:AG,$E:$E,$E76)-MINIFS(AG:AG,$E:$E,$E76))))</f>
        <v/>
      </c>
      <c r="CW76" s="232" t="str">
        <f t="array" ref="CW76">IF(AH76="","",
IF(INDEX(Settings!$H:$H,MATCH(CW$1,Settings!$G:$G,0))=TRUE,
100-100*(AH76-MINIFS(AH:AH,$E:$E,$E76))/(MAXIFS(AH:AH,$E:$E,$E76)-MINIFS(AH:AH,$E:$E,$E76)),
100*(AH76-MINIFS(AH:AH,$E:$E,$E76))/(MAXIFS(AH:AH,$E:$E,$E76)-MINIFS(AH:AH,$E:$E,$E76))))</f>
        <v/>
      </c>
      <c r="CX76" s="232" t="str">
        <f t="array" ref="CX76">IF(AI76="","",
IF(INDEX(Settings!$H:$H,MATCH(CX$1,Settings!$G:$G,0))=TRUE,
100-100*(AI76-MINIFS(AI:AI,$E:$E,$E76))/(MAXIFS(AI:AI,$E:$E,$E76)-MINIFS(AI:AI,$E:$E,$E76)),
100*(AI76-MINIFS(AI:AI,$E:$E,$E76))/(MAXIFS(AI:AI,$E:$E,$E76)-MINIFS(AI:AI,$E:$E,$E76))))</f>
        <v/>
      </c>
      <c r="CY76" s="232" t="str">
        <f t="array" ref="CY76">IF(AJ76="","",
IF(INDEX(Settings!$H:$H,MATCH(CY$1,Settings!$G:$G,0))=TRUE,
100-100*(AJ76-MINIFS(AJ:AJ,$E:$E,$E76))/(MAXIFS(AJ:AJ,$E:$E,$E76)-MINIFS(AJ:AJ,$E:$E,$E76)),
100*(AJ76-MINIFS(AJ:AJ,$E:$E,$E76))/(MAXIFS(AJ:AJ,$E:$E,$E76)-MINIFS(AJ:AJ,$E:$E,$E76))))</f>
        <v/>
      </c>
      <c r="CZ76" s="232" t="str">
        <f t="array" ref="CZ76">IF(AK76="","",
IF(INDEX(Settings!$H:$H,MATCH(CZ$1,Settings!$G:$G,0))=TRUE,
100-100*(AK76-MINIFS(AK:AK,$E:$E,$E76))/(MAXIFS(AK:AK,$E:$E,$E76)-MINIFS(AK:AK,$E:$E,$E76)),
100*(AK76-MINIFS(AK:AK,$E:$E,$E76))/(MAXIFS(AK:AK,$E:$E,$E76)-MINIFS(AK:AK,$E:$E,$E76))))</f>
        <v/>
      </c>
      <c r="DA76" s="232" t="str">
        <f t="array" ref="DA76">IF(AL76="","",
IF(INDEX(Settings!$H:$H,MATCH(DA$1,Settings!$G:$G,0))=TRUE,
100-100*(AL76-MINIFS(AL:AL,$E:$E,$E76))/(MAXIFS(AL:AL,$E:$E,$E76)-MINIFS(AL:AL,$E:$E,$E76)),
100*(AL76-MINIFS(AL:AL,$E:$E,$E76))/(MAXIFS(AL:AL,$E:$E,$E76)-MINIFS(AL:AL,$E:$E,$E76))))</f>
        <v/>
      </c>
      <c r="DB76" s="232" t="str">
        <f t="array" ref="DB76">IF(AM76="","",
IF(INDEX(Settings!$H:$H,MATCH(DB$1,Settings!$G:$G,0))=TRUE,
100-100*(AM76-MINIFS(AM:AM,$E:$E,$E76))/(MAXIFS(AM:AM,$E:$E,$E76)-MINIFS(AM:AM,$E:$E,$E76)),
100*(AM76-MINIFS(AM:AM,$E:$E,$E76))/(MAXIFS(AM:AM,$E:$E,$E76)-MINIFS(AM:AM,$E:$E,$E76))))</f>
        <v/>
      </c>
      <c r="DC76" s="232" t="str">
        <f t="array" ref="DC76">IF(AN76="","",
IF(INDEX(Settings!$H:$H,MATCH(DC$1,Settings!$G:$G,0))=TRUE,
100-100*(AN76-MINIFS(AN:AN,$E:$E,$E76))/(MAXIFS(AN:AN,$E:$E,$E76)-MINIFS(AN:AN,$E:$E,$E76)),
100*(AN76-MINIFS(AN:AN,$E:$E,$E76))/(MAXIFS(AN:AN,$E:$E,$E76)-MINIFS(AN:AN,$E:$E,$E76))))</f>
        <v/>
      </c>
      <c r="DD76" s="232" t="str">
        <f t="array" ref="DD76">IF(AO76="","",
IF(INDEX(Settings!$H:$H,MATCH(DD$1,Settings!$G:$G,0))=TRUE,
100-100*(AO76-MINIFS(AO:AO,$E:$E,$E76))/(MAXIFS(AO:AO,$E:$E,$E76)-MINIFS(AO:AO,$E:$E,$E76)),
100*(AO76-MINIFS(AO:AO,$E:$E,$E76))/(MAXIFS(AO:AO,$E:$E,$E76)-MINIFS(AO:AO,$E:$E,$E76))))</f>
        <v/>
      </c>
      <c r="DE76" s="232" t="str">
        <f t="array" ref="DE76">IF(AP76="","",
IF(INDEX(Settings!$H:$H,MATCH(DE$1,Settings!$G:$G,0))=TRUE,
100-100*(AP76-MINIFS(AP:AP,$E:$E,$E76))/(MAXIFS(AP:AP,$E:$E,$E76)-MINIFS(AP:AP,$E:$E,$E76)),
100*(AP76-MINIFS(AP:AP,$E:$E,$E76))/(MAXIFS(AP:AP,$E:$E,$E76)-MINIFS(AP:AP,$E:$E,$E76))))</f>
        <v/>
      </c>
      <c r="DF76" s="232" t="str">
        <f t="array" ref="DF76">IF(AQ76="","",
IF(INDEX(Settings!$H:$H,MATCH(DF$1,Settings!$G:$G,0))=TRUE,
100-100*(AQ76-MINIFS(AQ:AQ,$E:$E,$E76))/(MAXIFS(AQ:AQ,$E:$E,$E76)-MINIFS(AQ:AQ,$E:$E,$E76)),
100*(AQ76-MINIFS(AQ:AQ,$E:$E,$E76))/(MAXIFS(AQ:AQ,$E:$E,$E76)-MINIFS(AQ:AQ,$E:$E,$E76))))</f>
        <v/>
      </c>
      <c r="DG76" s="232" t="str">
        <f t="array" ref="DG76">IF(AR76="","",
IF(INDEX(Settings!$H:$H,MATCH(DG$1,Settings!$G:$G,0))=TRUE,
100-100*(AR76-MINIFS(AR:AR,$E:$E,$E76))/(MAXIFS(AR:AR,$E:$E,$E76)-MINIFS(AR:AR,$E:$E,$E76)),
100*(AR76-MINIFS(AR:AR,$E:$E,$E76))/(MAXIFS(AR:AR,$E:$E,$E76)-MINIFS(AR:AR,$E:$E,$E76))))</f>
        <v/>
      </c>
      <c r="DH76" s="232" t="str">
        <f t="array" ref="DH76">IF(AS76="","",
IF(INDEX(Settings!$H:$H,MATCH(DH$1,Settings!$G:$G,0))=TRUE,
100-100*(AS76-MINIFS(AS:AS,$E:$E,$E76))/(MAXIFS(AS:AS,$E:$E,$E76)-MINIFS(AS:AS,$E:$E,$E76)),
100*(AS76-MINIFS(AS:AS,$E:$E,$E76))/(MAXIFS(AS:AS,$E:$E,$E76)-MINIFS(AS:AS,$E:$E,$E76))))</f>
        <v/>
      </c>
      <c r="DI76" s="232" t="str">
        <f t="array" ref="DI76">IF(AT76="","",
IF(INDEX(Settings!$H:$H,MATCH(DI$1,Settings!$G:$G,0))=TRUE,
100-100*(AT76-MINIFS(AT:AT,$E:$E,$E76))/(MAXIFS(AT:AT,$E:$E,$E76)-MINIFS(AT:AT,$E:$E,$E76)),
100*(AT76-MINIFS(AT:AT,$E:$E,$E76))/(MAXIFS(AT:AT,$E:$E,$E76)-MINIFS(AT:AT,$E:$E,$E76))))</f>
        <v/>
      </c>
      <c r="DJ76" s="232" t="str">
        <f t="array" ref="DJ76">IF(AU76="","",
IF(INDEX(Settings!$H:$H,MATCH(DJ$1,Settings!$G:$G,0))=TRUE,
100-100*(AU76-MINIFS(AU:AU,$E:$E,$E76))/(MAXIFS(AU:AU,$E:$E,$E76)-MINIFS(AU:AU,$E:$E,$E76)),
100*(AU76-MINIFS(AU:AU,$E:$E,$E76))/(MAXIFS(AU:AU,$E:$E,$E76)-MINIFS(AU:AU,$E:$E,$E76))))</f>
        <v/>
      </c>
      <c r="DK76" s="232" t="str">
        <f t="array" ref="DK76">IF(AV76="","",
IF(INDEX(Settings!$H:$H,MATCH(DK$1,Settings!$G:$G,0))=TRUE,
100-100*(AV76-MINIFS(AV:AV,$E:$E,$E76))/(MAXIFS(AV:AV,$E:$E,$E76)-MINIFS(AV:AV,$E:$E,$E76)),
100*(AV76-MINIFS(AV:AV,$E:$E,$E76))/(MAXIFS(AV:AV,$E:$E,$E76)-MINIFS(AV:AV,$E:$E,$E76))))</f>
        <v/>
      </c>
      <c r="DL76" s="232" t="str">
        <f t="array" ref="DL76">IF(AW76="","",
IF(INDEX(Settings!$H:$H,MATCH(DL$1,Settings!$G:$G,0))=TRUE,
100-100*(AW76-MINIFS(AW:AW,$E:$E,$E76))/(MAXIFS(AW:AW,$E:$E,$E76)-MINIFS(AW:AW,$E:$E,$E76)),
100*(AW76-MINIFS(AW:AW,$E:$E,$E76))/(MAXIFS(AW:AW,$E:$E,$E76)-MINIFS(AW:AW,$E:$E,$E76))))</f>
        <v/>
      </c>
      <c r="DM76" s="232" t="str">
        <f t="array" ref="DM76">IF(AX76="","",
IF(INDEX(Settings!$H:$H,MATCH(DM$1,Settings!$G:$G,0))=TRUE,
100-100*(AX76-MINIFS(AX:AX,$E:$E,$E76))/(MAXIFS(AX:AX,$E:$E,$E76)-MINIFS(AX:AX,$E:$E,$E76)),
100*(AX76-MINIFS(AX:AX,$E:$E,$E76))/(MAXIFS(AX:AX,$E:$E,$E76)-MINIFS(AX:AX,$E:$E,$E76))))</f>
        <v/>
      </c>
      <c r="DN76" s="232" t="str">
        <f t="array" ref="DN76">IF(AY76="","",
IF(INDEX(Settings!$H:$H,MATCH(DN$1,Settings!$G:$G,0))=TRUE,
100-100*(AY76-MINIFS(AY:AY,$E:$E,$E76))/(MAXIFS(AY:AY,$E:$E,$E76)-MINIFS(AY:AY,$E:$E,$E76)),
100*(AY76-MINIFS(AY:AY,$E:$E,$E76))/(MAXIFS(AY:AY,$E:$E,$E76)-MINIFS(AY:AY,$E:$E,$E76))))</f>
        <v/>
      </c>
      <c r="DO76" s="232" t="str">
        <f t="array" ref="DO76">IF(AZ76="","",
IF(INDEX(Settings!$H:$H,MATCH(DO$1,Settings!$G:$G,0))=TRUE,
100-100*(AZ76-MINIFS(AZ:AZ,$E:$E,$E76))/(MAXIFS(AZ:AZ,$E:$E,$E76)-MINIFS(AZ:AZ,$E:$E,$E76)),
100*(AZ76-MINIFS(AZ:AZ,$E:$E,$E76))/(MAXIFS(AZ:AZ,$E:$E,$E76)-MINIFS(AZ:AZ,$E:$E,$E76))))</f>
        <v/>
      </c>
      <c r="DP76" s="232" t="str">
        <f t="array" ref="DP76">IF(BA76="","",
IF(INDEX(Settings!$H:$H,MATCH(DP$1,Settings!$G:$G,0))=TRUE,
100-100*(BA76-MINIFS(BA:BA,$E:$E,$E76))/(MAXIFS(BA:BA,$E:$E,$E76)-MINIFS(BA:BA,$E:$E,$E76)),
100*(BA76-MINIFS(BA:BA,$E:$E,$E76))/(MAXIFS(BA:BA,$E:$E,$E76)-MINIFS(BA:BA,$E:$E,$E76))))</f>
        <v/>
      </c>
      <c r="DQ76" s="232" t="str">
        <f t="array" ref="DQ76">IF(BB76="","",
IF(INDEX(Settings!$H:$H,MATCH(DQ$1,Settings!$G:$G,0))=TRUE,
100-100*(BB76-MINIFS(BB:BB,$E:$E,$E76))/(MAXIFS(BB:BB,$E:$E,$E76)-MINIFS(BB:BB,$E:$E,$E76)),
100*(BB76-MINIFS(BB:BB,$E:$E,$E76))/(MAXIFS(BB:BB,$E:$E,$E76)-MINIFS(BB:BB,$E:$E,$E76))))</f>
        <v/>
      </c>
      <c r="DR76" s="232" t="str">
        <f t="array" ref="DR76">IF(BC76="","",
IF(INDEX(Settings!$H:$H,MATCH(DR$1,Settings!$G:$G,0))=TRUE,
100-100*(BC76-MINIFS(BC:BC,$E:$E,$E76))/(MAXIFS(BC:BC,$E:$E,$E76)-MINIFS(BC:BC,$E:$E,$E76)),
100*(BC76-MINIFS(BC:BC,$E:$E,$E76))/(MAXIFS(BC:BC,$E:$E,$E76)-MINIFS(BC:BC,$E:$E,$E76))))</f>
        <v/>
      </c>
      <c r="DS76" s="232" t="str">
        <f t="array" ref="DS76">IF(BD76="","",
IF(INDEX(Settings!$H:$H,MATCH(DS$1,Settings!$G:$G,0))=TRUE,
100-100*(BD76-MINIFS(BD:BD,$E:$E,$E76))/(MAXIFS(BD:BD,$E:$E,$E76)-MINIFS(BD:BD,$E:$E,$E76)),
100*(BD76-MINIFS(BD:BD,$E:$E,$E76))/(MAXIFS(BD:BD,$E:$E,$E76)-MINIFS(BD:BD,$E:$E,$E76))))</f>
        <v/>
      </c>
      <c r="DT76" s="232" t="str">
        <f t="array" ref="DT76">IF(BE76="","",
IF(INDEX(Settings!$H:$H,MATCH(DT$1,Settings!$G:$G,0))=TRUE,
100-100*(BE76-MINIFS(BE:BE,$E:$E,$E76))/(MAXIFS(BE:BE,$E:$E,$E76)-MINIFS(BE:BE,$E:$E,$E76)),
100*(BE76-MINIFS(BE:BE,$E:$E,$E76))/(MAXIFS(BE:BE,$E:$E,$E76)-MINIFS(BE:BE,$E:$E,$E76))))</f>
        <v/>
      </c>
      <c r="DU76" s="232" t="str">
        <f t="array" ref="DU76">IF(BF76="","",
IF(INDEX(Settings!$H:$H,MATCH(DU$1,Settings!$G:$G,0))=TRUE,
100-100*(BF76-MINIFS(BF:BF,$E:$E,$E76))/(MAXIFS(BF:BF,$E:$E,$E76)-MINIFS(BF:BF,$E:$E,$E76)),
100*(BF76-MINIFS(BF:BF,$E:$E,$E76))/(MAXIFS(BF:BF,$E:$E,$E76)-MINIFS(BF:BF,$E:$E,$E76))))</f>
        <v/>
      </c>
      <c r="DV76" s="232" t="str">
        <f t="array" ref="DV76">IF(BG76="","",
IF(INDEX(Settings!$H:$H,MATCH(DV$1,Settings!$G:$G,0))=TRUE,
100-100*(BG76-MINIFS(BG:BG,$E:$E,$E76))/(MAXIFS(BG:BG,$E:$E,$E76)-MINIFS(BG:BG,$E:$E,$E76)),
100*(BG76-MINIFS(BG:BG,$E:$E,$E76))/(MAXIFS(BG:BG,$E:$E,$E76)-MINIFS(BG:BG,$E:$E,$E76))))</f>
        <v/>
      </c>
      <c r="DW76" s="232" t="str">
        <f t="array" ref="DW76">IF(BH76="","",
IF(INDEX(Settings!$H:$H,MATCH(DW$1,Settings!$G:$G,0))=TRUE,
100-100*(BH76-MINIFS(BH:BH,$E:$E,$E76))/(MAXIFS(BH:BH,$E:$E,$E76)-MINIFS(BH:BH,$E:$E,$E76)),
100*(BH76-MINIFS(BH:BH,$E:$E,$E76))/(MAXIFS(BH:BH,$E:$E,$E76)-MINIFS(BH:BH,$E:$E,$E76))))</f>
        <v/>
      </c>
      <c r="DX76" s="232" t="str">
        <f t="array" ref="DX76">IF(BI76="","",
IF(INDEX(Settings!$H:$H,MATCH(DX$1,Settings!$G:$G,0))=TRUE,
100-100*(BI76-MINIFS(BI:BI,$E:$E,$E76))/(MAXIFS(BI:BI,$E:$E,$E76)-MINIFS(BI:BI,$E:$E,$E76)),
100*(BI76-MINIFS(BI:BI,$E:$E,$E76))/(MAXIFS(BI:BI,$E:$E,$E76)-MINIFS(BI:BI,$E:$E,$E76))))</f>
        <v/>
      </c>
      <c r="DY76" s="232" t="str">
        <f t="array" ref="DY76">IF(BJ76="","",
IF(INDEX(Settings!$H:$H,MATCH(DY$1,Settings!$G:$G,0))=TRUE,
100-100*(BJ76-MINIFS(BJ:BJ,$E:$E,$E76))/(MAXIFS(BJ:BJ,$E:$E,$E76)-MINIFS(BJ:BJ,$E:$E,$E76)),
100*(BJ76-MINIFS(BJ:BJ,$E:$E,$E76))/(MAXIFS(BJ:BJ,$E:$E,$E76)-MINIFS(BJ:BJ,$E:$E,$E76))))</f>
        <v/>
      </c>
      <c r="DZ76" s="234"/>
      <c r="EA76" s="234"/>
      <c r="EB76" s="234" t="str">
        <f t="shared" si="8"/>
        <v/>
      </c>
      <c r="EC76" s="234" t="str">
        <f t="shared" si="9"/>
        <v/>
      </c>
      <c r="ED76" s="234" t="str">
        <f t="shared" si="10"/>
        <v/>
      </c>
      <c r="EE76" s="234" t="str">
        <f t="shared" si="11"/>
        <v/>
      </c>
      <c r="EF76" s="234" t="str">
        <f t="shared" si="12"/>
        <v/>
      </c>
      <c r="EG76" s="234" t="str">
        <f t="shared" si="13"/>
        <v/>
      </c>
      <c r="EH76" s="234"/>
      <c r="EI76" s="234"/>
      <c r="EJ76" s="234"/>
      <c r="EK76" s="234"/>
      <c r="EL76" s="234"/>
      <c r="EM76" s="234"/>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3" t="str">
        <f t="shared" si="14"/>
        <v/>
      </c>
      <c r="N77" s="49"/>
      <c r="O77" s="49"/>
      <c r="P77" s="49"/>
      <c r="Q77" s="49"/>
      <c r="R77" s="49"/>
      <c r="S77" s="222" t="str">
        <f>IFERROR(VLOOKUP(AF77, 'YOYO IR Scores'!A:C, 3, FALSE), "")
</f>
        <v/>
      </c>
      <c r="T77" s="49"/>
      <c r="U77" s="49"/>
      <c r="V77" s="49"/>
      <c r="W77" s="49"/>
      <c r="X77" s="224" t="str">
        <f t="shared" si="4"/>
        <v/>
      </c>
      <c r="Y77" s="225" t="str">
        <f t="shared" si="5"/>
        <v/>
      </c>
      <c r="Z77" s="225" t="str">
        <f t="shared" si="6"/>
        <v/>
      </c>
      <c r="AA77" s="224" t="str">
        <f t="shared" si="7"/>
        <v/>
      </c>
      <c r="AB77" s="223"/>
      <c r="AC77" s="223"/>
      <c r="AD77" s="223"/>
      <c r="AE77" s="223" t="str">
        <f>IFERROR(VLOOKUP(AF77, 'YOYO IR Scores'!A:C, 2, FALSE), "")</f>
        <v/>
      </c>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B77" s="223"/>
      <c r="BC77" s="223"/>
      <c r="BD77" s="223"/>
      <c r="BE77" s="223"/>
      <c r="BF77" s="223"/>
      <c r="BG77" s="223"/>
      <c r="BH77" s="223"/>
      <c r="BI77" s="223"/>
      <c r="BJ77" s="223"/>
      <c r="BK77" s="223" t="str">
        <f t="array" ref="BK77">IF(J77="","",
IF(INDEX(Settings!$H:$H,MATCH(BY$1,Settings!$G:$G,0))=TRUE,
100-100*(J77-MIN(J:J))/(MAX(J:J)-MIN(J:J)),
100*(J77-MIN(J:J))/(MAX(J:J)-MIN(J:J))))</f>
        <v/>
      </c>
      <c r="BL77" s="223" t="str">
        <f t="array" ref="BL77">IF(J77="","",
IF(INDEX(Settings!$H:$H,MATCH(BY$1,Settings!$G:$G,0))=TRUE,
100-100*(J77-MINIFS(J:J,$E:$E,$E77))/(MAXIFS(J:J,$E:$E,$E77)-MINIFS(J:J,$E:$E,$E77)),
100*(J77-MINIFS(J:J,$E:$E,$E77))/(MAXIFS(J:J,$E:$E,$E77)-MINIFS(J:J,$E:$E,$E77))))</f>
        <v/>
      </c>
      <c r="BM77" s="223"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4" t="str">
        <f t="array" ref="BQ77">IF(J77="","",
IF(INDEX(Settings!$H:$H,MATCH(BY$1,Settings!$G:$G,0))=TRUE,
-1*(J77-AVERAGE(J:J))/STDEV(J:J),
(J77-AVERAGE(J:J))/STDEV(J:J)))</f>
        <v/>
      </c>
      <c r="BR77" s="224" t="str">
        <f>IFERROR(__xludf.DUMMYFUNCTION("IF(J77="""","""",
IF(INDEX(Settings!$H:$H,MATCH(BY$1,Settings!$G:$G,0))=TRUE,
-1*(J77-AVERAGEIFS(J:J,$E:$E,$E77))/STDEV(FILTER(J:J,$E:$E=$E77)),
(J77-AVERAGEIFS(J:J,$E:$E,$E77))/STDEV(FILTER(J:J,$E:$E=$E77))))"),"")</f>
        <v/>
      </c>
      <c r="BS77" s="224"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3" t="str">
        <f t="array" ref="BY77">IF(J77="","",
IF(INDEX(Settings!$H:$H,MATCH(BY$1,Settings!$G:$G,0))=TRUE,
100-100*(J77-MINIFS(J:J,$E:$E,$E77))/(MAXIFS(J:J,$E:$E,$E77)-MINIFS(J:J,$E:$E,$E77)),
100*(J77-MINIFS(J:J,$E:$E,$E77))/(MAXIFS(J:J,$E:$E,$E77)-MINIFS(J:J,$E:$E,$E77))))</f>
        <v/>
      </c>
      <c r="BZ77" s="223" t="str">
        <f t="array" ref="BZ77">IF(K77="","",
IF(INDEX(Settings!$H:$H,MATCH(BZ$1,Settings!$G:$G,0))=TRUE,
100-100*(K77-MINIFS(K:K,$E:$E,$E77))/(MAXIFS(K:K,$E:$E,$E77)-MINIFS(K:K,$E:$E,$E77)),
100*(K77-MINIFS(K:K,$E:$E,$E77))/(MAXIFS(K:K,$E:$E,$E77)-MINIFS(K:K,$E:$E,$E77))))</f>
        <v/>
      </c>
      <c r="CA77" s="223" t="str">
        <f t="array" ref="CA77">IF(L77="","",
IF(INDEX(Settings!$H:$H,MATCH(CA$1,Settings!$G:$G,0))=TRUE,
100-100*(L77-MINIFS(L:L,$E:$E,$E77))/(MAXIFS(L:L,$E:$E,$E77)-MINIFS(L:L,$E:$E,$E77)),
100*(L77-MINIFS(L:L,$E:$E,$E77))/(MAXIFS(L:L,$E:$E,$E77)-MINIFS(L:L,$E:$E,$E77))))</f>
        <v/>
      </c>
      <c r="CB77" s="223" t="str">
        <f t="array" ref="CB77">IF(M77="","",
IF(INDEX(Settings!$H:$H,MATCH(CB$1,Settings!$G:$G,0))=TRUE,
100-100*(M77-MINIFS(M:M,$E:$E,$E77))/(MAXIFS(M:M,$E:$E,$E77)-MINIFS(M:M,$E:$E,$E77)),
100*(M77-MINIFS(M:M,$E:$E,$E77))/(MAXIFS(M:M,$E:$E,$E77)-MINIFS(M:M,$E:$E,$E77))))</f>
        <v/>
      </c>
      <c r="CC77" s="223" t="str">
        <f t="array" ref="CC77">IF(N77="","",
IF(INDEX(Settings!$H:$H,MATCH(CC$1,Settings!$G:$G,0))=TRUE,
100-100*(N77-MINIFS(N:N,$E:$E,$E77))/(MAXIFS(N:N,$E:$E,$E77)-MINIFS(N:N,$E:$E,$E77)),
100*(N77-MINIFS(N:N,$E:$E,$E77))/(MAXIFS(N:N,$E:$E,$E77)-MINIFS(N:N,$E:$E,$E77))))</f>
        <v/>
      </c>
      <c r="CD77" s="223" t="str">
        <f t="array" ref="CD77">IF(O77="","",
IF(INDEX(Settings!$H:$H,MATCH(CD$1,Settings!$G:$G,0))=TRUE,
100-100*(O77-MINIFS(O:O,$E:$E,$E77))/(MAXIFS(O:O,$E:$E,$E77)-MINIFS(O:O,$E:$E,$E77)),
100*(O77-MINIFS(O:O,$E:$E,$E77))/(MAXIFS(O:O,$E:$E,$E77)-MINIFS(O:O,$E:$E,$E77))))</f>
        <v/>
      </c>
      <c r="CE77" s="223" t="str">
        <f t="array" ref="CE77">IF(P77="","",
IF(INDEX(Settings!$H:$H,MATCH(CE$1,Settings!$G:$G,0))=TRUE,
100-100*(P77-MINIFS(P:P,$E:$E,$E77))/(MAXIFS(P:P,$E:$E,$E77)-MINIFS(P:P,$E:$E,$E77)),
100*(P77-MINIFS(P:P,$E:$E,$E77))/(MAXIFS(P:P,$E:$E,$E77)-MINIFS(P:P,$E:$E,$E77))))</f>
        <v/>
      </c>
      <c r="CF77" s="223" t="str">
        <f t="array" ref="CF77">IF(Q77="","",
IF(INDEX(Settings!$H:$H,MATCH(CF$1,Settings!$G:$G,0))=TRUE,
100-100*(Q77-MINIFS(Q:Q,$E:$E,$E77))/(MAXIFS(Q:Q,$E:$E,$E77)-MINIFS(Q:Q,$E:$E,$E77)),
100*(Q77-MINIFS(Q:Q,$E:$E,$E77))/(MAXIFS(Q:Q,$E:$E,$E77)-MINIFS(Q:Q,$E:$E,$E77))))</f>
        <v/>
      </c>
      <c r="CG77" s="223" t="str">
        <f t="array" ref="CG77">IF(R77="","",
IF(INDEX(Settings!$H:$H,MATCH(CG$1,Settings!$G:$G,0))=TRUE,
100-100*(R77-MINIFS(R:R,$E:$E,$E77))/(MAXIFS(R:R,$E:$E,$E77)-MINIFS(R:R,$E:$E,$E77)),
100*(R77-MINIFS(R:R,$E:$E,$E77))/(MAXIFS(R:R,$E:$E,$E77)-MINIFS(R:R,$E:$E,$E77))))</f>
        <v/>
      </c>
      <c r="CH77" s="223" t="str">
        <f t="array" ref="CH77">IF(S77="","",
IF(INDEX(Settings!$H:$H,MATCH(CH$1,Settings!$G:$G,0))=TRUE,
100-100*(S77-MINIFS(S:S,$E:$E,$E77))/(MAXIFS(S:S,$E:$E,$E77)-MINIFS(S:S,$E:$E,$E77)),
100*(S77-MINIFS(S:S,$E:$E,$E77))/(MAXIFS(S:S,$E:$E,$E77)-MINIFS(S:S,$E:$E,$E77))))</f>
        <v/>
      </c>
      <c r="CI77" s="223" t="str">
        <f t="array" ref="CI77">IF(T77="","",
IF(INDEX(Settings!$H:$H,MATCH(CI$1,Settings!$G:$G,0))=TRUE,
100-100*(T77-MINIFS(T:T,$E:$E,$E77))/(MAXIFS(T:T,$E:$E,$E77)-MINIFS(T:T,$E:$E,$E77)),
100*(T77-MINIFS(T:T,$E:$E,$E77))/(MAXIFS(T:T,$E:$E,$E77)-MINIFS(T:T,$E:$E,$E77))))</f>
        <v/>
      </c>
      <c r="CJ77" s="223" t="str">
        <f t="array" ref="CJ77">IF(U77="","",
IF(INDEX(Settings!$H:$H,MATCH(CJ$1,Settings!$G:$G,0))=TRUE,
100-100*(U77-MINIFS(U:U,$E:$E,$E77))/(MAXIFS(U:U,$E:$E,$E77)-MINIFS(U:U,$E:$E,$E77)),
100*(U77-MINIFS(U:U,$E:$E,$E77))/(MAXIFS(U:U,$E:$E,$E77)-MINIFS(U:U,$E:$E,$E77))))</f>
        <v/>
      </c>
      <c r="CK77" s="223" t="str">
        <f t="array" ref="CK77">IF(V77="","",
IF(INDEX(Settings!$H:$H,MATCH(CK$1,Settings!$G:$G,0))=TRUE,
100-100*(V77-MINIFS(V:V,$E:$E,$E77))/(MAXIFS(V:V,$E:$E,$E77)-MINIFS(V:V,$E:$E,$E77)),
100*(V77-MINIFS(V:V,$E:$E,$E77))/(MAXIFS(V:V,$E:$E,$E77)-MINIFS(V:V,$E:$E,$E77))))</f>
        <v/>
      </c>
      <c r="CL77" s="223" t="str">
        <f t="array" ref="CL77">IF(W77="","",
IF(INDEX(Settings!$H:$H,MATCH(CL$1,Settings!$G:$G,0))=TRUE,
100-100*(W77-MINIFS(W:W,$E:$E,$E77))/(MAXIFS(W:W,$E:$E,$E77)-MINIFS(W:W,$E:$E,$E77)),
100*(W77-MINIFS(W:W,$E:$E,$E77))/(MAXIFS(W:W,$E:$E,$E77)-MINIFS(W:W,$E:$E,$E77))))</f>
        <v/>
      </c>
      <c r="CM77" s="223" t="str">
        <f t="array" ref="CM77">IF(X77="","",
IF(INDEX(Settings!$H:$H,MATCH(CM$1,Settings!$G:$G,0))=TRUE,
100-100*(X77-MINIFS(X:X,$E:$E,$E77))/(MAXIFS(X:X,$E:$E,$E77)-MINIFS(X:X,$E:$E,$E77)),
100*(X77-MINIFS(X:X,$E:$E,$E77))/(MAXIFS(X:X,$E:$E,$E77)-MINIFS(X:X,$E:$E,$E77))))</f>
        <v/>
      </c>
      <c r="CN77" s="223" t="str">
        <f t="array" ref="CN77">IF(Y77="","",
IF(INDEX(Settings!$H:$H,MATCH(CN$1,Settings!$G:$G,0))=TRUE,
100-100*(Y77-MINIFS(Y:Y,$E:$E,$E77))/(MAXIFS(Y:Y,$E:$E,$E77)-MINIFS(Y:Y,$E:$E,$E77)),
100*(Y77-MINIFS(Y:Y,$E:$E,$E77))/(MAXIFS(Y:Y,$E:$E,$E77)-MINIFS(Y:Y,$E:$E,$E77))))</f>
        <v/>
      </c>
      <c r="CO77" s="223" t="str">
        <f t="array" ref="CO77">IF(Z77="","",
IF(INDEX(Settings!$H:$H,MATCH(CO$1,Settings!$G:$G,0))=TRUE,
100-100*(Z77-MINIFS(Z:Z,$E:$E,$E77))/(MAXIFS(Z:Z,$E:$E,$E77)-MINIFS(Z:Z,$E:$E,$E77)),
100*(Z77-MINIFS(Z:Z,$E:$E,$E77))/(MAXIFS(Z:Z,$E:$E,$E77)-MINIFS(Z:Z,$E:$E,$E77))))</f>
        <v/>
      </c>
      <c r="CP77" s="223" t="str">
        <f t="array" ref="CP77">IF(AA77="","",
IF(INDEX(Settings!$H:$H,MATCH(CP$1,Settings!$G:$G,0))=TRUE,
100-100*(AA77-MINIFS(AA:AA,$E:$E,$E77))/(MAXIFS(AA:AA,$E:$E,$E77)-MINIFS(AA:AA,$E:$E,$E77)),
100*(AA77-MINIFS(AA:AA,$E:$E,$E77))/(MAXIFS(AA:AA,$E:$E,$E77)-MINIFS(AA:AA,$E:$E,$E77))))</f>
        <v/>
      </c>
      <c r="CQ77" s="223" t="str">
        <f t="array" ref="CQ77">IF(AB77="","",
IF(INDEX(Settings!$H:$H,MATCH(CQ$1,Settings!$G:$G,0))=TRUE,
100-100*(AB77-MINIFS(AB:AB,$E:$E,$E77))/(MAXIFS(AB:AB,$E:$E,$E77)-MINIFS(AB:AB,$E:$E,$E77)),
100*(AB77-MINIFS(AB:AB,$E:$E,$E77))/(MAXIFS(AB:AB,$E:$E,$E77)-MINIFS(AB:AB,$E:$E,$E77))))</f>
        <v/>
      </c>
      <c r="CR77" s="223" t="str">
        <f t="array" ref="CR77">IF(AC77="","",
IF(INDEX(Settings!$H:$H,MATCH(CR$1,Settings!$G:$G,0))=TRUE,
100-100*(AC77-MINIFS(AC:AC,$E:$E,$E77))/(MAXIFS(AC:AC,$E:$E,$E77)-MINIFS(AC:AC,$E:$E,$E77)),
100*(AC77-MINIFS(AC:AC,$E:$E,$E77))/(MAXIFS(AC:AC,$E:$E,$E77)-MINIFS(AC:AC,$E:$E,$E77))))</f>
        <v/>
      </c>
      <c r="CS77" s="223" t="str">
        <f t="array" ref="CS77">IF(AD77="","",
IF(INDEX(Settings!$H:$H,MATCH(CS$1,Settings!$G:$G,0))=TRUE,
100-100*(AD77-MINIFS(AD:AD,$E:$E,$E77))/(MAXIFS(AD:AD,$E:$E,$E77)-MINIFS(AD:AD,$E:$E,$E77)),
100*(AD77-MINIFS(AD:AD,$E:$E,$E77))/(MAXIFS(AD:AD,$E:$E,$E77)-MINIFS(AD:AD,$E:$E,$E77))))</f>
        <v/>
      </c>
      <c r="CT77" s="223" t="str">
        <f t="array" ref="CT77">IF(AE77="","",
IF(INDEX(Settings!$H:$H,MATCH(CT$1,Settings!$G:$G,0))=TRUE,
100-100*(AE77-MINIFS(AE:AE,$E:$E,$E77))/(MAXIFS(AE:AE,$E:$E,$E77)-MINIFS(AE:AE,$E:$E,$E77)),
100*(AE77-MINIFS(AE:AE,$E:$E,$E77))/(MAXIFS(AE:AE,$E:$E,$E77)-MINIFS(AE:AE,$E:$E,$E77))))</f>
        <v/>
      </c>
      <c r="CU77" s="223" t="str">
        <f t="array" ref="CU77">IF(AF77="","",
IF(INDEX(Settings!$H:$H,MATCH(CU$1,Settings!$G:$G,0))=TRUE,
100-100*(AF77-MINIFS(AF:AF,$E:$E,$E77))/(MAXIFS(AF:AF,$E:$E,$E77)-MINIFS(AF:AF,$E:$E,$E77)),
100*(AF77-MINIFS(AF:AF,$E:$E,$E77))/(MAXIFS(AF:AF,$E:$E,$E77)-MINIFS(AF:AF,$E:$E,$E77))))</f>
        <v/>
      </c>
      <c r="CV77" s="223" t="str">
        <f t="array" ref="CV77">IF(AG77="","",
IF(INDEX(Settings!$H:$H,MATCH(CV$1,Settings!$G:$G,0))=TRUE,
100-100*(AG77-MINIFS(AG:AG,$E:$E,$E77))/(MAXIFS(AG:AG,$E:$E,$E77)-MINIFS(AG:AG,$E:$E,$E77)),
100*(AG77-MINIFS(AG:AG,$E:$E,$E77))/(MAXIFS(AG:AG,$E:$E,$E77)-MINIFS(AG:AG,$E:$E,$E77))))</f>
        <v/>
      </c>
      <c r="CW77" s="223" t="str">
        <f t="array" ref="CW77">IF(AH77="","",
IF(INDEX(Settings!$H:$H,MATCH(CW$1,Settings!$G:$G,0))=TRUE,
100-100*(AH77-MINIFS(AH:AH,$E:$E,$E77))/(MAXIFS(AH:AH,$E:$E,$E77)-MINIFS(AH:AH,$E:$E,$E77)),
100*(AH77-MINIFS(AH:AH,$E:$E,$E77))/(MAXIFS(AH:AH,$E:$E,$E77)-MINIFS(AH:AH,$E:$E,$E77))))</f>
        <v/>
      </c>
      <c r="CX77" s="223" t="str">
        <f t="array" ref="CX77">IF(AI77="","",
IF(INDEX(Settings!$H:$H,MATCH(CX$1,Settings!$G:$G,0))=TRUE,
100-100*(AI77-MINIFS(AI:AI,$E:$E,$E77))/(MAXIFS(AI:AI,$E:$E,$E77)-MINIFS(AI:AI,$E:$E,$E77)),
100*(AI77-MINIFS(AI:AI,$E:$E,$E77))/(MAXIFS(AI:AI,$E:$E,$E77)-MINIFS(AI:AI,$E:$E,$E77))))</f>
        <v/>
      </c>
      <c r="CY77" s="223" t="str">
        <f t="array" ref="CY77">IF(AJ77="","",
IF(INDEX(Settings!$H:$H,MATCH(CY$1,Settings!$G:$G,0))=TRUE,
100-100*(AJ77-MINIFS(AJ:AJ,$E:$E,$E77))/(MAXIFS(AJ:AJ,$E:$E,$E77)-MINIFS(AJ:AJ,$E:$E,$E77)),
100*(AJ77-MINIFS(AJ:AJ,$E:$E,$E77))/(MAXIFS(AJ:AJ,$E:$E,$E77)-MINIFS(AJ:AJ,$E:$E,$E77))))</f>
        <v/>
      </c>
      <c r="CZ77" s="223" t="str">
        <f t="array" ref="CZ77">IF(AK77="","",
IF(INDEX(Settings!$H:$H,MATCH(CZ$1,Settings!$G:$G,0))=TRUE,
100-100*(AK77-MINIFS(AK:AK,$E:$E,$E77))/(MAXIFS(AK:AK,$E:$E,$E77)-MINIFS(AK:AK,$E:$E,$E77)),
100*(AK77-MINIFS(AK:AK,$E:$E,$E77))/(MAXIFS(AK:AK,$E:$E,$E77)-MINIFS(AK:AK,$E:$E,$E77))))</f>
        <v/>
      </c>
      <c r="DA77" s="223" t="str">
        <f t="array" ref="DA77">IF(AL77="","",
IF(INDEX(Settings!$H:$H,MATCH(DA$1,Settings!$G:$G,0))=TRUE,
100-100*(AL77-MINIFS(AL:AL,$E:$E,$E77))/(MAXIFS(AL:AL,$E:$E,$E77)-MINIFS(AL:AL,$E:$E,$E77)),
100*(AL77-MINIFS(AL:AL,$E:$E,$E77))/(MAXIFS(AL:AL,$E:$E,$E77)-MINIFS(AL:AL,$E:$E,$E77))))</f>
        <v/>
      </c>
      <c r="DB77" s="223" t="str">
        <f t="array" ref="DB77">IF(AM77="","",
IF(INDEX(Settings!$H:$H,MATCH(DB$1,Settings!$G:$G,0))=TRUE,
100-100*(AM77-MINIFS(AM:AM,$E:$E,$E77))/(MAXIFS(AM:AM,$E:$E,$E77)-MINIFS(AM:AM,$E:$E,$E77)),
100*(AM77-MINIFS(AM:AM,$E:$E,$E77))/(MAXIFS(AM:AM,$E:$E,$E77)-MINIFS(AM:AM,$E:$E,$E77))))</f>
        <v/>
      </c>
      <c r="DC77" s="223" t="str">
        <f t="array" ref="DC77">IF(AN77="","",
IF(INDEX(Settings!$H:$H,MATCH(DC$1,Settings!$G:$G,0))=TRUE,
100-100*(AN77-MINIFS(AN:AN,$E:$E,$E77))/(MAXIFS(AN:AN,$E:$E,$E77)-MINIFS(AN:AN,$E:$E,$E77)),
100*(AN77-MINIFS(AN:AN,$E:$E,$E77))/(MAXIFS(AN:AN,$E:$E,$E77)-MINIFS(AN:AN,$E:$E,$E77))))</f>
        <v/>
      </c>
      <c r="DD77" s="223" t="str">
        <f t="array" ref="DD77">IF(AO77="","",
IF(INDEX(Settings!$H:$H,MATCH(DD$1,Settings!$G:$G,0))=TRUE,
100-100*(AO77-MINIFS(AO:AO,$E:$E,$E77))/(MAXIFS(AO:AO,$E:$E,$E77)-MINIFS(AO:AO,$E:$E,$E77)),
100*(AO77-MINIFS(AO:AO,$E:$E,$E77))/(MAXIFS(AO:AO,$E:$E,$E77)-MINIFS(AO:AO,$E:$E,$E77))))</f>
        <v/>
      </c>
      <c r="DE77" s="223" t="str">
        <f t="array" ref="DE77">IF(AP77="","",
IF(INDEX(Settings!$H:$H,MATCH(DE$1,Settings!$G:$G,0))=TRUE,
100-100*(AP77-MINIFS(AP:AP,$E:$E,$E77))/(MAXIFS(AP:AP,$E:$E,$E77)-MINIFS(AP:AP,$E:$E,$E77)),
100*(AP77-MINIFS(AP:AP,$E:$E,$E77))/(MAXIFS(AP:AP,$E:$E,$E77)-MINIFS(AP:AP,$E:$E,$E77))))</f>
        <v/>
      </c>
      <c r="DF77" s="223" t="str">
        <f t="array" ref="DF77">IF(AQ77="","",
IF(INDEX(Settings!$H:$H,MATCH(DF$1,Settings!$G:$G,0))=TRUE,
100-100*(AQ77-MINIFS(AQ:AQ,$E:$E,$E77))/(MAXIFS(AQ:AQ,$E:$E,$E77)-MINIFS(AQ:AQ,$E:$E,$E77)),
100*(AQ77-MINIFS(AQ:AQ,$E:$E,$E77))/(MAXIFS(AQ:AQ,$E:$E,$E77)-MINIFS(AQ:AQ,$E:$E,$E77))))</f>
        <v/>
      </c>
      <c r="DG77" s="223" t="str">
        <f t="array" ref="DG77">IF(AR77="","",
IF(INDEX(Settings!$H:$H,MATCH(DG$1,Settings!$G:$G,0))=TRUE,
100-100*(AR77-MINIFS(AR:AR,$E:$E,$E77))/(MAXIFS(AR:AR,$E:$E,$E77)-MINIFS(AR:AR,$E:$E,$E77)),
100*(AR77-MINIFS(AR:AR,$E:$E,$E77))/(MAXIFS(AR:AR,$E:$E,$E77)-MINIFS(AR:AR,$E:$E,$E77))))</f>
        <v/>
      </c>
      <c r="DH77" s="223" t="str">
        <f t="array" ref="DH77">IF(AS77="","",
IF(INDEX(Settings!$H:$H,MATCH(DH$1,Settings!$G:$G,0))=TRUE,
100-100*(AS77-MINIFS(AS:AS,$E:$E,$E77))/(MAXIFS(AS:AS,$E:$E,$E77)-MINIFS(AS:AS,$E:$E,$E77)),
100*(AS77-MINIFS(AS:AS,$E:$E,$E77))/(MAXIFS(AS:AS,$E:$E,$E77)-MINIFS(AS:AS,$E:$E,$E77))))</f>
        <v/>
      </c>
      <c r="DI77" s="223" t="str">
        <f t="array" ref="DI77">IF(AT77="","",
IF(INDEX(Settings!$H:$H,MATCH(DI$1,Settings!$G:$G,0))=TRUE,
100-100*(AT77-MINIFS(AT:AT,$E:$E,$E77))/(MAXIFS(AT:AT,$E:$E,$E77)-MINIFS(AT:AT,$E:$E,$E77)),
100*(AT77-MINIFS(AT:AT,$E:$E,$E77))/(MAXIFS(AT:AT,$E:$E,$E77)-MINIFS(AT:AT,$E:$E,$E77))))</f>
        <v/>
      </c>
      <c r="DJ77" s="223" t="str">
        <f t="array" ref="DJ77">IF(AU77="","",
IF(INDEX(Settings!$H:$H,MATCH(DJ$1,Settings!$G:$G,0))=TRUE,
100-100*(AU77-MINIFS(AU:AU,$E:$E,$E77))/(MAXIFS(AU:AU,$E:$E,$E77)-MINIFS(AU:AU,$E:$E,$E77)),
100*(AU77-MINIFS(AU:AU,$E:$E,$E77))/(MAXIFS(AU:AU,$E:$E,$E77)-MINIFS(AU:AU,$E:$E,$E77))))</f>
        <v/>
      </c>
      <c r="DK77" s="223" t="str">
        <f t="array" ref="DK77">IF(AV77="","",
IF(INDEX(Settings!$H:$H,MATCH(DK$1,Settings!$G:$G,0))=TRUE,
100-100*(AV77-MINIFS(AV:AV,$E:$E,$E77))/(MAXIFS(AV:AV,$E:$E,$E77)-MINIFS(AV:AV,$E:$E,$E77)),
100*(AV77-MINIFS(AV:AV,$E:$E,$E77))/(MAXIFS(AV:AV,$E:$E,$E77)-MINIFS(AV:AV,$E:$E,$E77))))</f>
        <v/>
      </c>
      <c r="DL77" s="223" t="str">
        <f t="array" ref="DL77">IF(AW77="","",
IF(INDEX(Settings!$H:$H,MATCH(DL$1,Settings!$G:$G,0))=TRUE,
100-100*(AW77-MINIFS(AW:AW,$E:$E,$E77))/(MAXIFS(AW:AW,$E:$E,$E77)-MINIFS(AW:AW,$E:$E,$E77)),
100*(AW77-MINIFS(AW:AW,$E:$E,$E77))/(MAXIFS(AW:AW,$E:$E,$E77)-MINIFS(AW:AW,$E:$E,$E77))))</f>
        <v/>
      </c>
      <c r="DM77" s="223" t="str">
        <f t="array" ref="DM77">IF(AX77="","",
IF(INDEX(Settings!$H:$H,MATCH(DM$1,Settings!$G:$G,0))=TRUE,
100-100*(AX77-MINIFS(AX:AX,$E:$E,$E77))/(MAXIFS(AX:AX,$E:$E,$E77)-MINIFS(AX:AX,$E:$E,$E77)),
100*(AX77-MINIFS(AX:AX,$E:$E,$E77))/(MAXIFS(AX:AX,$E:$E,$E77)-MINIFS(AX:AX,$E:$E,$E77))))</f>
        <v/>
      </c>
      <c r="DN77" s="223" t="str">
        <f t="array" ref="DN77">IF(AY77="","",
IF(INDEX(Settings!$H:$H,MATCH(DN$1,Settings!$G:$G,0))=TRUE,
100-100*(AY77-MINIFS(AY:AY,$E:$E,$E77))/(MAXIFS(AY:AY,$E:$E,$E77)-MINIFS(AY:AY,$E:$E,$E77)),
100*(AY77-MINIFS(AY:AY,$E:$E,$E77))/(MAXIFS(AY:AY,$E:$E,$E77)-MINIFS(AY:AY,$E:$E,$E77))))</f>
        <v/>
      </c>
      <c r="DO77" s="223" t="str">
        <f t="array" ref="DO77">IF(AZ77="","",
IF(INDEX(Settings!$H:$H,MATCH(DO$1,Settings!$G:$G,0))=TRUE,
100-100*(AZ77-MINIFS(AZ:AZ,$E:$E,$E77))/(MAXIFS(AZ:AZ,$E:$E,$E77)-MINIFS(AZ:AZ,$E:$E,$E77)),
100*(AZ77-MINIFS(AZ:AZ,$E:$E,$E77))/(MAXIFS(AZ:AZ,$E:$E,$E77)-MINIFS(AZ:AZ,$E:$E,$E77))))</f>
        <v/>
      </c>
      <c r="DP77" s="223" t="str">
        <f t="array" ref="DP77">IF(BA77="","",
IF(INDEX(Settings!$H:$H,MATCH(DP$1,Settings!$G:$G,0))=TRUE,
100-100*(BA77-MINIFS(BA:BA,$E:$E,$E77))/(MAXIFS(BA:BA,$E:$E,$E77)-MINIFS(BA:BA,$E:$E,$E77)),
100*(BA77-MINIFS(BA:BA,$E:$E,$E77))/(MAXIFS(BA:BA,$E:$E,$E77)-MINIFS(BA:BA,$E:$E,$E77))))</f>
        <v/>
      </c>
      <c r="DQ77" s="223" t="str">
        <f t="array" ref="DQ77">IF(BB77="","",
IF(INDEX(Settings!$H:$H,MATCH(DQ$1,Settings!$G:$G,0))=TRUE,
100-100*(BB77-MINIFS(BB:BB,$E:$E,$E77))/(MAXIFS(BB:BB,$E:$E,$E77)-MINIFS(BB:BB,$E:$E,$E77)),
100*(BB77-MINIFS(BB:BB,$E:$E,$E77))/(MAXIFS(BB:BB,$E:$E,$E77)-MINIFS(BB:BB,$E:$E,$E77))))</f>
        <v/>
      </c>
      <c r="DR77" s="223" t="str">
        <f t="array" ref="DR77">IF(BC77="","",
IF(INDEX(Settings!$H:$H,MATCH(DR$1,Settings!$G:$G,0))=TRUE,
100-100*(BC77-MINIFS(BC:BC,$E:$E,$E77))/(MAXIFS(BC:BC,$E:$E,$E77)-MINIFS(BC:BC,$E:$E,$E77)),
100*(BC77-MINIFS(BC:BC,$E:$E,$E77))/(MAXIFS(BC:BC,$E:$E,$E77)-MINIFS(BC:BC,$E:$E,$E77))))</f>
        <v/>
      </c>
      <c r="DS77" s="223" t="str">
        <f t="array" ref="DS77">IF(BD77="","",
IF(INDEX(Settings!$H:$H,MATCH(DS$1,Settings!$G:$G,0))=TRUE,
100-100*(BD77-MINIFS(BD:BD,$E:$E,$E77))/(MAXIFS(BD:BD,$E:$E,$E77)-MINIFS(BD:BD,$E:$E,$E77)),
100*(BD77-MINIFS(BD:BD,$E:$E,$E77))/(MAXIFS(BD:BD,$E:$E,$E77)-MINIFS(BD:BD,$E:$E,$E77))))</f>
        <v/>
      </c>
      <c r="DT77" s="223" t="str">
        <f t="array" ref="DT77">IF(BE77="","",
IF(INDEX(Settings!$H:$H,MATCH(DT$1,Settings!$G:$G,0))=TRUE,
100-100*(BE77-MINIFS(BE:BE,$E:$E,$E77))/(MAXIFS(BE:BE,$E:$E,$E77)-MINIFS(BE:BE,$E:$E,$E77)),
100*(BE77-MINIFS(BE:BE,$E:$E,$E77))/(MAXIFS(BE:BE,$E:$E,$E77)-MINIFS(BE:BE,$E:$E,$E77))))</f>
        <v/>
      </c>
      <c r="DU77" s="223" t="str">
        <f t="array" ref="DU77">IF(BF77="","",
IF(INDEX(Settings!$H:$H,MATCH(DU$1,Settings!$G:$G,0))=TRUE,
100-100*(BF77-MINIFS(BF:BF,$E:$E,$E77))/(MAXIFS(BF:BF,$E:$E,$E77)-MINIFS(BF:BF,$E:$E,$E77)),
100*(BF77-MINIFS(BF:BF,$E:$E,$E77))/(MAXIFS(BF:BF,$E:$E,$E77)-MINIFS(BF:BF,$E:$E,$E77))))</f>
        <v/>
      </c>
      <c r="DV77" s="223" t="str">
        <f t="array" ref="DV77">IF(BG77="","",
IF(INDEX(Settings!$H:$H,MATCH(DV$1,Settings!$G:$G,0))=TRUE,
100-100*(BG77-MINIFS(BG:BG,$E:$E,$E77))/(MAXIFS(BG:BG,$E:$E,$E77)-MINIFS(BG:BG,$E:$E,$E77)),
100*(BG77-MINIFS(BG:BG,$E:$E,$E77))/(MAXIFS(BG:BG,$E:$E,$E77)-MINIFS(BG:BG,$E:$E,$E77))))</f>
        <v/>
      </c>
      <c r="DW77" s="223" t="str">
        <f t="array" ref="DW77">IF(BH77="","",
IF(INDEX(Settings!$H:$H,MATCH(DW$1,Settings!$G:$G,0))=TRUE,
100-100*(BH77-MINIFS(BH:BH,$E:$E,$E77))/(MAXIFS(BH:BH,$E:$E,$E77)-MINIFS(BH:BH,$E:$E,$E77)),
100*(BH77-MINIFS(BH:BH,$E:$E,$E77))/(MAXIFS(BH:BH,$E:$E,$E77)-MINIFS(BH:BH,$E:$E,$E77))))</f>
        <v/>
      </c>
      <c r="DX77" s="223" t="str">
        <f t="array" ref="DX77">IF(BI77="","",
IF(INDEX(Settings!$H:$H,MATCH(DX$1,Settings!$G:$G,0))=TRUE,
100-100*(BI77-MINIFS(BI:BI,$E:$E,$E77))/(MAXIFS(BI:BI,$E:$E,$E77)-MINIFS(BI:BI,$E:$E,$E77)),
100*(BI77-MINIFS(BI:BI,$E:$E,$E77))/(MAXIFS(BI:BI,$E:$E,$E77)-MINIFS(BI:BI,$E:$E,$E77))))</f>
        <v/>
      </c>
      <c r="DY77" s="223" t="str">
        <f t="array" ref="DY77">IF(BJ77="","",
IF(INDEX(Settings!$H:$H,MATCH(DY$1,Settings!$G:$G,0))=TRUE,
100-100*(BJ77-MINIFS(BJ:BJ,$E:$E,$E77))/(MAXIFS(BJ:BJ,$E:$E,$E77)-MINIFS(BJ:BJ,$E:$E,$E77)),
100*(BJ77-MINIFS(BJ:BJ,$E:$E,$E77))/(MAXIFS(BJ:BJ,$E:$E,$E77)-MINIFS(BJ:BJ,$E:$E,$E77))))</f>
        <v/>
      </c>
      <c r="DZ77" s="225"/>
      <c r="EA77" s="225"/>
      <c r="EB77" s="225" t="str">
        <f t="shared" si="8"/>
        <v/>
      </c>
      <c r="EC77" s="225" t="str">
        <f t="shared" si="9"/>
        <v/>
      </c>
      <c r="ED77" s="225" t="str">
        <f t="shared" si="10"/>
        <v/>
      </c>
      <c r="EE77" s="225" t="str">
        <f t="shared" si="11"/>
        <v/>
      </c>
      <c r="EF77" s="225" t="str">
        <f t="shared" si="12"/>
        <v/>
      </c>
      <c r="EG77" s="225" t="str">
        <f t="shared" si="13"/>
        <v/>
      </c>
      <c r="EH77" s="225"/>
      <c r="EI77" s="225"/>
      <c r="EJ77" s="225"/>
      <c r="EK77" s="225"/>
      <c r="EL77" s="225"/>
      <c r="EM77" s="225"/>
    </row>
    <row r="78">
      <c r="A78" s="231"/>
      <c r="B78" s="231"/>
      <c r="C78" s="231"/>
      <c r="D78" s="231" t="str">
        <f t="array" ref="D78">IFERROR(INDEX(Profiles!$B:$B,MATCH($A78,Profiles!$A:$A,0)),"")</f>
        <v/>
      </c>
      <c r="E78" s="231"/>
      <c r="F78" s="231"/>
      <c r="G78" s="231"/>
      <c r="H78" s="231"/>
      <c r="I78" s="231" t="str">
        <f>IF(A78="","",IF(Settings!$N$3="DATE",F78&amp;": "&amp;TEXT(B78,"M/DD/YY"),F78&amp;": "&amp;H78))</f>
        <v/>
      </c>
      <c r="J78" s="231"/>
      <c r="K78" s="231"/>
      <c r="L78" s="231"/>
      <c r="M78" s="232" t="str">
        <f t="shared" si="14"/>
        <v/>
      </c>
      <c r="N78" s="231"/>
      <c r="O78" s="231"/>
      <c r="P78" s="231"/>
      <c r="Q78" s="231"/>
      <c r="R78" s="231"/>
      <c r="S78" s="230" t="str">
        <f>IFERROR(VLOOKUP(AF78, 'YOYO IR Scores'!A:C, 3, FALSE), "")
</f>
        <v/>
      </c>
      <c r="T78" s="231"/>
      <c r="U78" s="231"/>
      <c r="V78" s="231"/>
      <c r="W78" s="231"/>
      <c r="X78" s="233" t="str">
        <f t="shared" si="4"/>
        <v/>
      </c>
      <c r="Y78" s="234" t="str">
        <f t="shared" si="5"/>
        <v/>
      </c>
      <c r="Z78" s="234" t="str">
        <f t="shared" si="6"/>
        <v/>
      </c>
      <c r="AA78" s="233" t="str">
        <f t="shared" si="7"/>
        <v/>
      </c>
      <c r="AB78" s="232"/>
      <c r="AC78" s="232"/>
      <c r="AD78" s="232"/>
      <c r="AE78" s="232" t="str">
        <f>IFERROR(VLOOKUP(AF78, 'YOYO IR Scores'!A:C, 2, FALSE), "")</f>
        <v/>
      </c>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t="str">
        <f t="array" ref="BK78">IF(J78="","",
IF(INDEX(Settings!$H:$H,MATCH(BY$1,Settings!$G:$G,0))=TRUE,
100-100*(J78-MIN(J:J))/(MAX(J:J)-MIN(J:J)),
100*(J78-MIN(J:J))/(MAX(J:J)-MIN(J:J))))</f>
        <v/>
      </c>
      <c r="BL78" s="232" t="str">
        <f t="array" ref="BL78">IF(J78="","",
IF(INDEX(Settings!$H:$H,MATCH(BY$1,Settings!$G:$G,0))=TRUE,
100-100*(J78-MINIFS(J:J,$E:$E,$E78))/(MAXIFS(J:J,$E:$E,$E78)-MINIFS(J:J,$E:$E,$E78)),
100*(J78-MINIFS(J:J,$E:$E,$E78))/(MAXIFS(J:J,$E:$E,$E78)-MINIFS(J:J,$E:$E,$E78))))</f>
        <v/>
      </c>
      <c r="BM78" s="232" t="str">
        <f t="array" ref="BM78">IF(J78="","",
IF(INDEX(Settings!$H:$H,MATCH(BY$1,Settings!$G:$G,0))=TRUE,
100-100*(J78-MINIFS(J:J,$E:$E,$E78,$I:$I,$I78))/(MAXIFS(J:J,$E:$E,$E78,$I:$I,$I78)-MINIFS(J:J,$E:$E,$E78,$I:$I,$I78)),
100*(J78-MINIFS(J:J,$E:$E,$E78,$I:$I,$I78))/(MAXIFS(J:J,$E:$E,$E78,$I:$I,$I78)-MINIFS(J:J,$E:$E,$E78,$I:$I,$I78))))</f>
        <v/>
      </c>
      <c r="BN78" s="231" t="str">
        <f t="array" ref="BN78">IF(J78="","",
IF(INDEX(Settings!$H:$H,MATCH(BY$1,Settings!$G:$G,0))=TRUE,
100-100*PERCENTRANK(J:J,J78),
100*PERCENTRANK(J:J,J78)))</f>
        <v/>
      </c>
      <c r="BO78" s="231" t="str">
        <f>IFERROR(__xludf.DUMMYFUNCTION("IF(J78="""","""",
IF(INDEX(Settings!$H:$H,MATCH(BY$1,Settings!$G:$G,0))=TRUE,
100-100*PERCENTRANK(FILTER(J:J,$E:$E=$E78),J78),
100*PERCENTRANK(FILTER(J:J,$E:$E=$E78),J78)))"),"")</f>
        <v/>
      </c>
      <c r="BP78" s="231" t="str">
        <f>IFERROR(__xludf.DUMMYFUNCTION("IF(J78="""","""",
IF(INDEX(Settings!$H:$H,MATCH(BY$1,Settings!$G:$G,0))=TRUE,
100-100*PERCENTRANK(FILTER(J:J,$E:$E=$E78,$I:$I=$I78),J78),
100*PERCENTRANK(FILTER(J:J,$E:$E=$E78,$I:$I=$I78),J78)))"),"")</f>
        <v/>
      </c>
      <c r="BQ78" s="233" t="str">
        <f t="array" ref="BQ78">IF(J78="","",
IF(INDEX(Settings!$H:$H,MATCH(BY$1,Settings!$G:$G,0))=TRUE,
-1*(J78-AVERAGE(J:J))/STDEV(J:J),
(J78-AVERAGE(J:J))/STDEV(J:J)))</f>
        <v/>
      </c>
      <c r="BR78" s="233" t="str">
        <f>IFERROR(__xludf.DUMMYFUNCTION("IF(J78="""","""",
IF(INDEX(Settings!$H:$H,MATCH(BY$1,Settings!$G:$G,0))=TRUE,
-1*(J78-AVERAGEIFS(J:J,$E:$E,$E78))/STDEV(FILTER(J:J,$E:$E=$E78)),
(J78-AVERAGEIFS(J:J,$E:$E,$E78))/STDEV(FILTER(J:J,$E:$E=$E78))))"),"")</f>
        <v/>
      </c>
      <c r="BS78" s="233"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1"/>
      <c r="BX78" s="231"/>
      <c r="BY78" s="232" t="str">
        <f t="array" ref="BY78">IF(J78="","",
IF(INDEX(Settings!$H:$H,MATCH(BY$1,Settings!$G:$G,0))=TRUE,
100-100*(J78-MINIFS(J:J,$E:$E,$E78))/(MAXIFS(J:J,$E:$E,$E78)-MINIFS(J:J,$E:$E,$E78)),
100*(J78-MINIFS(J:J,$E:$E,$E78))/(MAXIFS(J:J,$E:$E,$E78)-MINIFS(J:J,$E:$E,$E78))))</f>
        <v/>
      </c>
      <c r="BZ78" s="232" t="str">
        <f t="array" ref="BZ78">IF(K78="","",
IF(INDEX(Settings!$H:$H,MATCH(BZ$1,Settings!$G:$G,0))=TRUE,
100-100*(K78-MINIFS(K:K,$E:$E,$E78))/(MAXIFS(K:K,$E:$E,$E78)-MINIFS(K:K,$E:$E,$E78)),
100*(K78-MINIFS(K:K,$E:$E,$E78))/(MAXIFS(K:K,$E:$E,$E78)-MINIFS(K:K,$E:$E,$E78))))</f>
        <v/>
      </c>
      <c r="CA78" s="232" t="str">
        <f t="array" ref="CA78">IF(L78="","",
IF(INDEX(Settings!$H:$H,MATCH(CA$1,Settings!$G:$G,0))=TRUE,
100-100*(L78-MINIFS(L:L,$E:$E,$E78))/(MAXIFS(L:L,$E:$E,$E78)-MINIFS(L:L,$E:$E,$E78)),
100*(L78-MINIFS(L:L,$E:$E,$E78))/(MAXIFS(L:L,$E:$E,$E78)-MINIFS(L:L,$E:$E,$E78))))</f>
        <v/>
      </c>
      <c r="CB78" s="232" t="str">
        <f t="array" ref="CB78">IF(M78="","",
IF(INDEX(Settings!$H:$H,MATCH(CB$1,Settings!$G:$G,0))=TRUE,
100-100*(M78-MINIFS(M:M,$E:$E,$E78))/(MAXIFS(M:M,$E:$E,$E78)-MINIFS(M:M,$E:$E,$E78)),
100*(M78-MINIFS(M:M,$E:$E,$E78))/(MAXIFS(M:M,$E:$E,$E78)-MINIFS(M:M,$E:$E,$E78))))</f>
        <v/>
      </c>
      <c r="CC78" s="232" t="str">
        <f t="array" ref="CC78">IF(N78="","",
IF(INDEX(Settings!$H:$H,MATCH(CC$1,Settings!$G:$G,0))=TRUE,
100-100*(N78-MINIFS(N:N,$E:$E,$E78))/(MAXIFS(N:N,$E:$E,$E78)-MINIFS(N:N,$E:$E,$E78)),
100*(N78-MINIFS(N:N,$E:$E,$E78))/(MAXIFS(N:N,$E:$E,$E78)-MINIFS(N:N,$E:$E,$E78))))</f>
        <v/>
      </c>
      <c r="CD78" s="232" t="str">
        <f t="array" ref="CD78">IF(O78="","",
IF(INDEX(Settings!$H:$H,MATCH(CD$1,Settings!$G:$G,0))=TRUE,
100-100*(O78-MINIFS(O:O,$E:$E,$E78))/(MAXIFS(O:O,$E:$E,$E78)-MINIFS(O:O,$E:$E,$E78)),
100*(O78-MINIFS(O:O,$E:$E,$E78))/(MAXIFS(O:O,$E:$E,$E78)-MINIFS(O:O,$E:$E,$E78))))</f>
        <v/>
      </c>
      <c r="CE78" s="232" t="str">
        <f t="array" ref="CE78">IF(P78="","",
IF(INDEX(Settings!$H:$H,MATCH(CE$1,Settings!$G:$G,0))=TRUE,
100-100*(P78-MINIFS(P:P,$E:$E,$E78))/(MAXIFS(P:P,$E:$E,$E78)-MINIFS(P:P,$E:$E,$E78)),
100*(P78-MINIFS(P:P,$E:$E,$E78))/(MAXIFS(P:P,$E:$E,$E78)-MINIFS(P:P,$E:$E,$E78))))</f>
        <v/>
      </c>
      <c r="CF78" s="232" t="str">
        <f t="array" ref="CF78">IF(Q78="","",
IF(INDEX(Settings!$H:$H,MATCH(CF$1,Settings!$G:$G,0))=TRUE,
100-100*(Q78-MINIFS(Q:Q,$E:$E,$E78))/(MAXIFS(Q:Q,$E:$E,$E78)-MINIFS(Q:Q,$E:$E,$E78)),
100*(Q78-MINIFS(Q:Q,$E:$E,$E78))/(MAXIFS(Q:Q,$E:$E,$E78)-MINIFS(Q:Q,$E:$E,$E78))))</f>
        <v/>
      </c>
      <c r="CG78" s="232" t="str">
        <f t="array" ref="CG78">IF(R78="","",
IF(INDEX(Settings!$H:$H,MATCH(CG$1,Settings!$G:$G,0))=TRUE,
100-100*(R78-MINIFS(R:R,$E:$E,$E78))/(MAXIFS(R:R,$E:$E,$E78)-MINIFS(R:R,$E:$E,$E78)),
100*(R78-MINIFS(R:R,$E:$E,$E78))/(MAXIFS(R:R,$E:$E,$E78)-MINIFS(R:R,$E:$E,$E78))))</f>
        <v/>
      </c>
      <c r="CH78" s="232" t="str">
        <f t="array" ref="CH78">IF(S78="","",
IF(INDEX(Settings!$H:$H,MATCH(CH$1,Settings!$G:$G,0))=TRUE,
100-100*(S78-MINIFS(S:S,$E:$E,$E78))/(MAXIFS(S:S,$E:$E,$E78)-MINIFS(S:S,$E:$E,$E78)),
100*(S78-MINIFS(S:S,$E:$E,$E78))/(MAXIFS(S:S,$E:$E,$E78)-MINIFS(S:S,$E:$E,$E78))))</f>
        <v/>
      </c>
      <c r="CI78" s="232" t="str">
        <f t="array" ref="CI78">IF(T78="","",
IF(INDEX(Settings!$H:$H,MATCH(CI$1,Settings!$G:$G,0))=TRUE,
100-100*(T78-MINIFS(T:T,$E:$E,$E78))/(MAXIFS(T:T,$E:$E,$E78)-MINIFS(T:T,$E:$E,$E78)),
100*(T78-MINIFS(T:T,$E:$E,$E78))/(MAXIFS(T:T,$E:$E,$E78)-MINIFS(T:T,$E:$E,$E78))))</f>
        <v/>
      </c>
      <c r="CJ78" s="232" t="str">
        <f t="array" ref="CJ78">IF(U78="","",
IF(INDEX(Settings!$H:$H,MATCH(CJ$1,Settings!$G:$G,0))=TRUE,
100-100*(U78-MINIFS(U:U,$E:$E,$E78))/(MAXIFS(U:U,$E:$E,$E78)-MINIFS(U:U,$E:$E,$E78)),
100*(U78-MINIFS(U:U,$E:$E,$E78))/(MAXIFS(U:U,$E:$E,$E78)-MINIFS(U:U,$E:$E,$E78))))</f>
        <v/>
      </c>
      <c r="CK78" s="232" t="str">
        <f t="array" ref="CK78">IF(V78="","",
IF(INDEX(Settings!$H:$H,MATCH(CK$1,Settings!$G:$G,0))=TRUE,
100-100*(V78-MINIFS(V:V,$E:$E,$E78))/(MAXIFS(V:V,$E:$E,$E78)-MINIFS(V:V,$E:$E,$E78)),
100*(V78-MINIFS(V:V,$E:$E,$E78))/(MAXIFS(V:V,$E:$E,$E78)-MINIFS(V:V,$E:$E,$E78))))</f>
        <v/>
      </c>
      <c r="CL78" s="232" t="str">
        <f t="array" ref="CL78">IF(W78="","",
IF(INDEX(Settings!$H:$H,MATCH(CL$1,Settings!$G:$G,0))=TRUE,
100-100*(W78-MINIFS(W:W,$E:$E,$E78))/(MAXIFS(W:W,$E:$E,$E78)-MINIFS(W:W,$E:$E,$E78)),
100*(W78-MINIFS(W:W,$E:$E,$E78))/(MAXIFS(W:W,$E:$E,$E78)-MINIFS(W:W,$E:$E,$E78))))</f>
        <v/>
      </c>
      <c r="CM78" s="232" t="str">
        <f t="array" ref="CM78">IF(X78="","",
IF(INDEX(Settings!$H:$H,MATCH(CM$1,Settings!$G:$G,0))=TRUE,
100-100*(X78-MINIFS(X:X,$E:$E,$E78))/(MAXIFS(X:X,$E:$E,$E78)-MINIFS(X:X,$E:$E,$E78)),
100*(X78-MINIFS(X:X,$E:$E,$E78))/(MAXIFS(X:X,$E:$E,$E78)-MINIFS(X:X,$E:$E,$E78))))</f>
        <v/>
      </c>
      <c r="CN78" s="232" t="str">
        <f t="array" ref="CN78">IF(Y78="","",
IF(INDEX(Settings!$H:$H,MATCH(CN$1,Settings!$G:$G,0))=TRUE,
100-100*(Y78-MINIFS(Y:Y,$E:$E,$E78))/(MAXIFS(Y:Y,$E:$E,$E78)-MINIFS(Y:Y,$E:$E,$E78)),
100*(Y78-MINIFS(Y:Y,$E:$E,$E78))/(MAXIFS(Y:Y,$E:$E,$E78)-MINIFS(Y:Y,$E:$E,$E78))))</f>
        <v/>
      </c>
      <c r="CO78" s="232" t="str">
        <f t="array" ref="CO78">IF(Z78="","",
IF(INDEX(Settings!$H:$H,MATCH(CO$1,Settings!$G:$G,0))=TRUE,
100-100*(Z78-MINIFS(Z:Z,$E:$E,$E78))/(MAXIFS(Z:Z,$E:$E,$E78)-MINIFS(Z:Z,$E:$E,$E78)),
100*(Z78-MINIFS(Z:Z,$E:$E,$E78))/(MAXIFS(Z:Z,$E:$E,$E78)-MINIFS(Z:Z,$E:$E,$E78))))</f>
        <v/>
      </c>
      <c r="CP78" s="232" t="str">
        <f t="array" ref="CP78">IF(AA78="","",
IF(INDEX(Settings!$H:$H,MATCH(CP$1,Settings!$G:$G,0))=TRUE,
100-100*(AA78-MINIFS(AA:AA,$E:$E,$E78))/(MAXIFS(AA:AA,$E:$E,$E78)-MINIFS(AA:AA,$E:$E,$E78)),
100*(AA78-MINIFS(AA:AA,$E:$E,$E78))/(MAXIFS(AA:AA,$E:$E,$E78)-MINIFS(AA:AA,$E:$E,$E78))))</f>
        <v/>
      </c>
      <c r="CQ78" s="232" t="str">
        <f t="array" ref="CQ78">IF(AB78="","",
IF(INDEX(Settings!$H:$H,MATCH(CQ$1,Settings!$G:$G,0))=TRUE,
100-100*(AB78-MINIFS(AB:AB,$E:$E,$E78))/(MAXIFS(AB:AB,$E:$E,$E78)-MINIFS(AB:AB,$E:$E,$E78)),
100*(AB78-MINIFS(AB:AB,$E:$E,$E78))/(MAXIFS(AB:AB,$E:$E,$E78)-MINIFS(AB:AB,$E:$E,$E78))))</f>
        <v/>
      </c>
      <c r="CR78" s="232" t="str">
        <f t="array" ref="CR78">IF(AC78="","",
IF(INDEX(Settings!$H:$H,MATCH(CR$1,Settings!$G:$G,0))=TRUE,
100-100*(AC78-MINIFS(AC:AC,$E:$E,$E78))/(MAXIFS(AC:AC,$E:$E,$E78)-MINIFS(AC:AC,$E:$E,$E78)),
100*(AC78-MINIFS(AC:AC,$E:$E,$E78))/(MAXIFS(AC:AC,$E:$E,$E78)-MINIFS(AC:AC,$E:$E,$E78))))</f>
        <v/>
      </c>
      <c r="CS78" s="232" t="str">
        <f t="array" ref="CS78">IF(AD78="","",
IF(INDEX(Settings!$H:$H,MATCH(CS$1,Settings!$G:$G,0))=TRUE,
100-100*(AD78-MINIFS(AD:AD,$E:$E,$E78))/(MAXIFS(AD:AD,$E:$E,$E78)-MINIFS(AD:AD,$E:$E,$E78)),
100*(AD78-MINIFS(AD:AD,$E:$E,$E78))/(MAXIFS(AD:AD,$E:$E,$E78)-MINIFS(AD:AD,$E:$E,$E78))))</f>
        <v/>
      </c>
      <c r="CT78" s="232" t="str">
        <f t="array" ref="CT78">IF(AE78="","",
IF(INDEX(Settings!$H:$H,MATCH(CT$1,Settings!$G:$G,0))=TRUE,
100-100*(AE78-MINIFS(AE:AE,$E:$E,$E78))/(MAXIFS(AE:AE,$E:$E,$E78)-MINIFS(AE:AE,$E:$E,$E78)),
100*(AE78-MINIFS(AE:AE,$E:$E,$E78))/(MAXIFS(AE:AE,$E:$E,$E78)-MINIFS(AE:AE,$E:$E,$E78))))</f>
        <v/>
      </c>
      <c r="CU78" s="232" t="str">
        <f t="array" ref="CU78">IF(AF78="","",
IF(INDEX(Settings!$H:$H,MATCH(CU$1,Settings!$G:$G,0))=TRUE,
100-100*(AF78-MINIFS(AF:AF,$E:$E,$E78))/(MAXIFS(AF:AF,$E:$E,$E78)-MINIFS(AF:AF,$E:$E,$E78)),
100*(AF78-MINIFS(AF:AF,$E:$E,$E78))/(MAXIFS(AF:AF,$E:$E,$E78)-MINIFS(AF:AF,$E:$E,$E78))))</f>
        <v/>
      </c>
      <c r="CV78" s="232" t="str">
        <f t="array" ref="CV78">IF(AG78="","",
IF(INDEX(Settings!$H:$H,MATCH(CV$1,Settings!$G:$G,0))=TRUE,
100-100*(AG78-MINIFS(AG:AG,$E:$E,$E78))/(MAXIFS(AG:AG,$E:$E,$E78)-MINIFS(AG:AG,$E:$E,$E78)),
100*(AG78-MINIFS(AG:AG,$E:$E,$E78))/(MAXIFS(AG:AG,$E:$E,$E78)-MINIFS(AG:AG,$E:$E,$E78))))</f>
        <v/>
      </c>
      <c r="CW78" s="232" t="str">
        <f t="array" ref="CW78">IF(AH78="","",
IF(INDEX(Settings!$H:$H,MATCH(CW$1,Settings!$G:$G,0))=TRUE,
100-100*(AH78-MINIFS(AH:AH,$E:$E,$E78))/(MAXIFS(AH:AH,$E:$E,$E78)-MINIFS(AH:AH,$E:$E,$E78)),
100*(AH78-MINIFS(AH:AH,$E:$E,$E78))/(MAXIFS(AH:AH,$E:$E,$E78)-MINIFS(AH:AH,$E:$E,$E78))))</f>
        <v/>
      </c>
      <c r="CX78" s="232" t="str">
        <f t="array" ref="CX78">IF(AI78="","",
IF(INDEX(Settings!$H:$H,MATCH(CX$1,Settings!$G:$G,0))=TRUE,
100-100*(AI78-MINIFS(AI:AI,$E:$E,$E78))/(MAXIFS(AI:AI,$E:$E,$E78)-MINIFS(AI:AI,$E:$E,$E78)),
100*(AI78-MINIFS(AI:AI,$E:$E,$E78))/(MAXIFS(AI:AI,$E:$E,$E78)-MINIFS(AI:AI,$E:$E,$E78))))</f>
        <v/>
      </c>
      <c r="CY78" s="232" t="str">
        <f t="array" ref="CY78">IF(AJ78="","",
IF(INDEX(Settings!$H:$H,MATCH(CY$1,Settings!$G:$G,0))=TRUE,
100-100*(AJ78-MINIFS(AJ:AJ,$E:$E,$E78))/(MAXIFS(AJ:AJ,$E:$E,$E78)-MINIFS(AJ:AJ,$E:$E,$E78)),
100*(AJ78-MINIFS(AJ:AJ,$E:$E,$E78))/(MAXIFS(AJ:AJ,$E:$E,$E78)-MINIFS(AJ:AJ,$E:$E,$E78))))</f>
        <v/>
      </c>
      <c r="CZ78" s="232" t="str">
        <f t="array" ref="CZ78">IF(AK78="","",
IF(INDEX(Settings!$H:$H,MATCH(CZ$1,Settings!$G:$G,0))=TRUE,
100-100*(AK78-MINIFS(AK:AK,$E:$E,$E78))/(MAXIFS(AK:AK,$E:$E,$E78)-MINIFS(AK:AK,$E:$E,$E78)),
100*(AK78-MINIFS(AK:AK,$E:$E,$E78))/(MAXIFS(AK:AK,$E:$E,$E78)-MINIFS(AK:AK,$E:$E,$E78))))</f>
        <v/>
      </c>
      <c r="DA78" s="232" t="str">
        <f t="array" ref="DA78">IF(AL78="","",
IF(INDEX(Settings!$H:$H,MATCH(DA$1,Settings!$G:$G,0))=TRUE,
100-100*(AL78-MINIFS(AL:AL,$E:$E,$E78))/(MAXIFS(AL:AL,$E:$E,$E78)-MINIFS(AL:AL,$E:$E,$E78)),
100*(AL78-MINIFS(AL:AL,$E:$E,$E78))/(MAXIFS(AL:AL,$E:$E,$E78)-MINIFS(AL:AL,$E:$E,$E78))))</f>
        <v/>
      </c>
      <c r="DB78" s="232" t="str">
        <f t="array" ref="DB78">IF(AM78="","",
IF(INDEX(Settings!$H:$H,MATCH(DB$1,Settings!$G:$G,0))=TRUE,
100-100*(AM78-MINIFS(AM:AM,$E:$E,$E78))/(MAXIFS(AM:AM,$E:$E,$E78)-MINIFS(AM:AM,$E:$E,$E78)),
100*(AM78-MINIFS(AM:AM,$E:$E,$E78))/(MAXIFS(AM:AM,$E:$E,$E78)-MINIFS(AM:AM,$E:$E,$E78))))</f>
        <v/>
      </c>
      <c r="DC78" s="232" t="str">
        <f t="array" ref="DC78">IF(AN78="","",
IF(INDEX(Settings!$H:$H,MATCH(DC$1,Settings!$G:$G,0))=TRUE,
100-100*(AN78-MINIFS(AN:AN,$E:$E,$E78))/(MAXIFS(AN:AN,$E:$E,$E78)-MINIFS(AN:AN,$E:$E,$E78)),
100*(AN78-MINIFS(AN:AN,$E:$E,$E78))/(MAXIFS(AN:AN,$E:$E,$E78)-MINIFS(AN:AN,$E:$E,$E78))))</f>
        <v/>
      </c>
      <c r="DD78" s="232" t="str">
        <f t="array" ref="DD78">IF(AO78="","",
IF(INDEX(Settings!$H:$H,MATCH(DD$1,Settings!$G:$G,0))=TRUE,
100-100*(AO78-MINIFS(AO:AO,$E:$E,$E78))/(MAXIFS(AO:AO,$E:$E,$E78)-MINIFS(AO:AO,$E:$E,$E78)),
100*(AO78-MINIFS(AO:AO,$E:$E,$E78))/(MAXIFS(AO:AO,$E:$E,$E78)-MINIFS(AO:AO,$E:$E,$E78))))</f>
        <v/>
      </c>
      <c r="DE78" s="232" t="str">
        <f t="array" ref="DE78">IF(AP78="","",
IF(INDEX(Settings!$H:$H,MATCH(DE$1,Settings!$G:$G,0))=TRUE,
100-100*(AP78-MINIFS(AP:AP,$E:$E,$E78))/(MAXIFS(AP:AP,$E:$E,$E78)-MINIFS(AP:AP,$E:$E,$E78)),
100*(AP78-MINIFS(AP:AP,$E:$E,$E78))/(MAXIFS(AP:AP,$E:$E,$E78)-MINIFS(AP:AP,$E:$E,$E78))))</f>
        <v/>
      </c>
      <c r="DF78" s="232" t="str">
        <f t="array" ref="DF78">IF(AQ78="","",
IF(INDEX(Settings!$H:$H,MATCH(DF$1,Settings!$G:$G,0))=TRUE,
100-100*(AQ78-MINIFS(AQ:AQ,$E:$E,$E78))/(MAXIFS(AQ:AQ,$E:$E,$E78)-MINIFS(AQ:AQ,$E:$E,$E78)),
100*(AQ78-MINIFS(AQ:AQ,$E:$E,$E78))/(MAXIFS(AQ:AQ,$E:$E,$E78)-MINIFS(AQ:AQ,$E:$E,$E78))))</f>
        <v/>
      </c>
      <c r="DG78" s="232" t="str">
        <f t="array" ref="DG78">IF(AR78="","",
IF(INDEX(Settings!$H:$H,MATCH(DG$1,Settings!$G:$G,0))=TRUE,
100-100*(AR78-MINIFS(AR:AR,$E:$E,$E78))/(MAXIFS(AR:AR,$E:$E,$E78)-MINIFS(AR:AR,$E:$E,$E78)),
100*(AR78-MINIFS(AR:AR,$E:$E,$E78))/(MAXIFS(AR:AR,$E:$E,$E78)-MINIFS(AR:AR,$E:$E,$E78))))</f>
        <v/>
      </c>
      <c r="DH78" s="232" t="str">
        <f t="array" ref="DH78">IF(AS78="","",
IF(INDEX(Settings!$H:$H,MATCH(DH$1,Settings!$G:$G,0))=TRUE,
100-100*(AS78-MINIFS(AS:AS,$E:$E,$E78))/(MAXIFS(AS:AS,$E:$E,$E78)-MINIFS(AS:AS,$E:$E,$E78)),
100*(AS78-MINIFS(AS:AS,$E:$E,$E78))/(MAXIFS(AS:AS,$E:$E,$E78)-MINIFS(AS:AS,$E:$E,$E78))))</f>
        <v/>
      </c>
      <c r="DI78" s="232" t="str">
        <f t="array" ref="DI78">IF(AT78="","",
IF(INDEX(Settings!$H:$H,MATCH(DI$1,Settings!$G:$G,0))=TRUE,
100-100*(AT78-MINIFS(AT:AT,$E:$E,$E78))/(MAXIFS(AT:AT,$E:$E,$E78)-MINIFS(AT:AT,$E:$E,$E78)),
100*(AT78-MINIFS(AT:AT,$E:$E,$E78))/(MAXIFS(AT:AT,$E:$E,$E78)-MINIFS(AT:AT,$E:$E,$E78))))</f>
        <v/>
      </c>
      <c r="DJ78" s="232" t="str">
        <f t="array" ref="DJ78">IF(AU78="","",
IF(INDEX(Settings!$H:$H,MATCH(DJ$1,Settings!$G:$G,0))=TRUE,
100-100*(AU78-MINIFS(AU:AU,$E:$E,$E78))/(MAXIFS(AU:AU,$E:$E,$E78)-MINIFS(AU:AU,$E:$E,$E78)),
100*(AU78-MINIFS(AU:AU,$E:$E,$E78))/(MAXIFS(AU:AU,$E:$E,$E78)-MINIFS(AU:AU,$E:$E,$E78))))</f>
        <v/>
      </c>
      <c r="DK78" s="232" t="str">
        <f t="array" ref="DK78">IF(AV78="","",
IF(INDEX(Settings!$H:$H,MATCH(DK$1,Settings!$G:$G,0))=TRUE,
100-100*(AV78-MINIFS(AV:AV,$E:$E,$E78))/(MAXIFS(AV:AV,$E:$E,$E78)-MINIFS(AV:AV,$E:$E,$E78)),
100*(AV78-MINIFS(AV:AV,$E:$E,$E78))/(MAXIFS(AV:AV,$E:$E,$E78)-MINIFS(AV:AV,$E:$E,$E78))))</f>
        <v/>
      </c>
      <c r="DL78" s="232" t="str">
        <f t="array" ref="DL78">IF(AW78="","",
IF(INDEX(Settings!$H:$H,MATCH(DL$1,Settings!$G:$G,0))=TRUE,
100-100*(AW78-MINIFS(AW:AW,$E:$E,$E78))/(MAXIFS(AW:AW,$E:$E,$E78)-MINIFS(AW:AW,$E:$E,$E78)),
100*(AW78-MINIFS(AW:AW,$E:$E,$E78))/(MAXIFS(AW:AW,$E:$E,$E78)-MINIFS(AW:AW,$E:$E,$E78))))</f>
        <v/>
      </c>
      <c r="DM78" s="232" t="str">
        <f t="array" ref="DM78">IF(AX78="","",
IF(INDEX(Settings!$H:$H,MATCH(DM$1,Settings!$G:$G,0))=TRUE,
100-100*(AX78-MINIFS(AX:AX,$E:$E,$E78))/(MAXIFS(AX:AX,$E:$E,$E78)-MINIFS(AX:AX,$E:$E,$E78)),
100*(AX78-MINIFS(AX:AX,$E:$E,$E78))/(MAXIFS(AX:AX,$E:$E,$E78)-MINIFS(AX:AX,$E:$E,$E78))))</f>
        <v/>
      </c>
      <c r="DN78" s="232" t="str">
        <f t="array" ref="DN78">IF(AY78="","",
IF(INDEX(Settings!$H:$H,MATCH(DN$1,Settings!$G:$G,0))=TRUE,
100-100*(AY78-MINIFS(AY:AY,$E:$E,$E78))/(MAXIFS(AY:AY,$E:$E,$E78)-MINIFS(AY:AY,$E:$E,$E78)),
100*(AY78-MINIFS(AY:AY,$E:$E,$E78))/(MAXIFS(AY:AY,$E:$E,$E78)-MINIFS(AY:AY,$E:$E,$E78))))</f>
        <v/>
      </c>
      <c r="DO78" s="232" t="str">
        <f t="array" ref="DO78">IF(AZ78="","",
IF(INDEX(Settings!$H:$H,MATCH(DO$1,Settings!$G:$G,0))=TRUE,
100-100*(AZ78-MINIFS(AZ:AZ,$E:$E,$E78))/(MAXIFS(AZ:AZ,$E:$E,$E78)-MINIFS(AZ:AZ,$E:$E,$E78)),
100*(AZ78-MINIFS(AZ:AZ,$E:$E,$E78))/(MAXIFS(AZ:AZ,$E:$E,$E78)-MINIFS(AZ:AZ,$E:$E,$E78))))</f>
        <v/>
      </c>
      <c r="DP78" s="232" t="str">
        <f t="array" ref="DP78">IF(BA78="","",
IF(INDEX(Settings!$H:$H,MATCH(DP$1,Settings!$G:$G,0))=TRUE,
100-100*(BA78-MINIFS(BA:BA,$E:$E,$E78))/(MAXIFS(BA:BA,$E:$E,$E78)-MINIFS(BA:BA,$E:$E,$E78)),
100*(BA78-MINIFS(BA:BA,$E:$E,$E78))/(MAXIFS(BA:BA,$E:$E,$E78)-MINIFS(BA:BA,$E:$E,$E78))))</f>
        <v/>
      </c>
      <c r="DQ78" s="232" t="str">
        <f t="array" ref="DQ78">IF(BB78="","",
IF(INDEX(Settings!$H:$H,MATCH(DQ$1,Settings!$G:$G,0))=TRUE,
100-100*(BB78-MINIFS(BB:BB,$E:$E,$E78))/(MAXIFS(BB:BB,$E:$E,$E78)-MINIFS(BB:BB,$E:$E,$E78)),
100*(BB78-MINIFS(BB:BB,$E:$E,$E78))/(MAXIFS(BB:BB,$E:$E,$E78)-MINIFS(BB:BB,$E:$E,$E78))))</f>
        <v/>
      </c>
      <c r="DR78" s="232" t="str">
        <f t="array" ref="DR78">IF(BC78="","",
IF(INDEX(Settings!$H:$H,MATCH(DR$1,Settings!$G:$G,0))=TRUE,
100-100*(BC78-MINIFS(BC:BC,$E:$E,$E78))/(MAXIFS(BC:BC,$E:$E,$E78)-MINIFS(BC:BC,$E:$E,$E78)),
100*(BC78-MINIFS(BC:BC,$E:$E,$E78))/(MAXIFS(BC:BC,$E:$E,$E78)-MINIFS(BC:BC,$E:$E,$E78))))</f>
        <v/>
      </c>
      <c r="DS78" s="232" t="str">
        <f t="array" ref="DS78">IF(BD78="","",
IF(INDEX(Settings!$H:$H,MATCH(DS$1,Settings!$G:$G,0))=TRUE,
100-100*(BD78-MINIFS(BD:BD,$E:$E,$E78))/(MAXIFS(BD:BD,$E:$E,$E78)-MINIFS(BD:BD,$E:$E,$E78)),
100*(BD78-MINIFS(BD:BD,$E:$E,$E78))/(MAXIFS(BD:BD,$E:$E,$E78)-MINIFS(BD:BD,$E:$E,$E78))))</f>
        <v/>
      </c>
      <c r="DT78" s="232" t="str">
        <f t="array" ref="DT78">IF(BE78="","",
IF(INDEX(Settings!$H:$H,MATCH(DT$1,Settings!$G:$G,0))=TRUE,
100-100*(BE78-MINIFS(BE:BE,$E:$E,$E78))/(MAXIFS(BE:BE,$E:$E,$E78)-MINIFS(BE:BE,$E:$E,$E78)),
100*(BE78-MINIFS(BE:BE,$E:$E,$E78))/(MAXIFS(BE:BE,$E:$E,$E78)-MINIFS(BE:BE,$E:$E,$E78))))</f>
        <v/>
      </c>
      <c r="DU78" s="232" t="str">
        <f t="array" ref="DU78">IF(BF78="","",
IF(INDEX(Settings!$H:$H,MATCH(DU$1,Settings!$G:$G,0))=TRUE,
100-100*(BF78-MINIFS(BF:BF,$E:$E,$E78))/(MAXIFS(BF:BF,$E:$E,$E78)-MINIFS(BF:BF,$E:$E,$E78)),
100*(BF78-MINIFS(BF:BF,$E:$E,$E78))/(MAXIFS(BF:BF,$E:$E,$E78)-MINIFS(BF:BF,$E:$E,$E78))))</f>
        <v/>
      </c>
      <c r="DV78" s="232" t="str">
        <f t="array" ref="DV78">IF(BG78="","",
IF(INDEX(Settings!$H:$H,MATCH(DV$1,Settings!$G:$G,0))=TRUE,
100-100*(BG78-MINIFS(BG:BG,$E:$E,$E78))/(MAXIFS(BG:BG,$E:$E,$E78)-MINIFS(BG:BG,$E:$E,$E78)),
100*(BG78-MINIFS(BG:BG,$E:$E,$E78))/(MAXIFS(BG:BG,$E:$E,$E78)-MINIFS(BG:BG,$E:$E,$E78))))</f>
        <v/>
      </c>
      <c r="DW78" s="232" t="str">
        <f t="array" ref="DW78">IF(BH78="","",
IF(INDEX(Settings!$H:$H,MATCH(DW$1,Settings!$G:$G,0))=TRUE,
100-100*(BH78-MINIFS(BH:BH,$E:$E,$E78))/(MAXIFS(BH:BH,$E:$E,$E78)-MINIFS(BH:BH,$E:$E,$E78)),
100*(BH78-MINIFS(BH:BH,$E:$E,$E78))/(MAXIFS(BH:BH,$E:$E,$E78)-MINIFS(BH:BH,$E:$E,$E78))))</f>
        <v/>
      </c>
      <c r="DX78" s="232" t="str">
        <f t="array" ref="DX78">IF(BI78="","",
IF(INDEX(Settings!$H:$H,MATCH(DX$1,Settings!$G:$G,0))=TRUE,
100-100*(BI78-MINIFS(BI:BI,$E:$E,$E78))/(MAXIFS(BI:BI,$E:$E,$E78)-MINIFS(BI:BI,$E:$E,$E78)),
100*(BI78-MINIFS(BI:BI,$E:$E,$E78))/(MAXIFS(BI:BI,$E:$E,$E78)-MINIFS(BI:BI,$E:$E,$E78))))</f>
        <v/>
      </c>
      <c r="DY78" s="232" t="str">
        <f t="array" ref="DY78">IF(BJ78="","",
IF(INDEX(Settings!$H:$H,MATCH(DY$1,Settings!$G:$G,0))=TRUE,
100-100*(BJ78-MINIFS(BJ:BJ,$E:$E,$E78))/(MAXIFS(BJ:BJ,$E:$E,$E78)-MINIFS(BJ:BJ,$E:$E,$E78)),
100*(BJ78-MINIFS(BJ:BJ,$E:$E,$E78))/(MAXIFS(BJ:BJ,$E:$E,$E78)-MINIFS(BJ:BJ,$E:$E,$E78))))</f>
        <v/>
      </c>
      <c r="DZ78" s="234"/>
      <c r="EA78" s="234"/>
      <c r="EB78" s="234" t="str">
        <f t="shared" si="8"/>
        <v/>
      </c>
      <c r="EC78" s="234" t="str">
        <f t="shared" si="9"/>
        <v/>
      </c>
      <c r="ED78" s="234" t="str">
        <f t="shared" si="10"/>
        <v/>
      </c>
      <c r="EE78" s="234" t="str">
        <f t="shared" si="11"/>
        <v/>
      </c>
      <c r="EF78" s="234" t="str">
        <f t="shared" si="12"/>
        <v/>
      </c>
      <c r="EG78" s="234" t="str">
        <f t="shared" si="13"/>
        <v/>
      </c>
      <c r="EH78" s="234"/>
      <c r="EI78" s="234"/>
      <c r="EJ78" s="234"/>
      <c r="EK78" s="234"/>
      <c r="EL78" s="234"/>
      <c r="EM78" s="234"/>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3" t="str">
        <f t="shared" si="14"/>
        <v/>
      </c>
      <c r="N79" s="49"/>
      <c r="O79" s="49"/>
      <c r="P79" s="49"/>
      <c r="Q79" s="49"/>
      <c r="R79" s="49"/>
      <c r="S79" s="222" t="str">
        <f>IFERROR(VLOOKUP(AF79, 'YOYO IR Scores'!A:C, 3, FALSE), "")
</f>
        <v/>
      </c>
      <c r="T79" s="49"/>
      <c r="U79" s="49"/>
      <c r="V79" s="49"/>
      <c r="W79" s="49"/>
      <c r="X79" s="224" t="str">
        <f t="shared" si="4"/>
        <v/>
      </c>
      <c r="Y79" s="225" t="str">
        <f t="shared" si="5"/>
        <v/>
      </c>
      <c r="Z79" s="225" t="str">
        <f t="shared" si="6"/>
        <v/>
      </c>
      <c r="AA79" s="224" t="str">
        <f t="shared" si="7"/>
        <v/>
      </c>
      <c r="AB79" s="223"/>
      <c r="AC79" s="223"/>
      <c r="AD79" s="223"/>
      <c r="AE79" s="223" t="str">
        <f>IFERROR(VLOOKUP(AF79, 'YOYO IR Scores'!A:C, 2, FALSE), "")</f>
        <v/>
      </c>
      <c r="AF79" s="223"/>
      <c r="AG79" s="223"/>
      <c r="AH79" s="223"/>
      <c r="AI79" s="223"/>
      <c r="AJ79" s="223"/>
      <c r="AK79" s="223"/>
      <c r="AL79" s="223"/>
      <c r="AM79" s="223"/>
      <c r="AN79" s="223"/>
      <c r="AO79" s="223"/>
      <c r="AP79" s="223"/>
      <c r="AQ79" s="223"/>
      <c r="AR79" s="223"/>
      <c r="AS79" s="223"/>
      <c r="AT79" s="223"/>
      <c r="AU79" s="223"/>
      <c r="AV79" s="223"/>
      <c r="AW79" s="223"/>
      <c r="AX79" s="223"/>
      <c r="AY79" s="223"/>
      <c r="AZ79" s="223"/>
      <c r="BA79" s="223"/>
      <c r="BB79" s="223"/>
      <c r="BC79" s="223"/>
      <c r="BD79" s="223"/>
      <c r="BE79" s="223"/>
      <c r="BF79" s="223"/>
      <c r="BG79" s="223"/>
      <c r="BH79" s="223"/>
      <c r="BI79" s="223"/>
      <c r="BJ79" s="223"/>
      <c r="BK79" s="223" t="str">
        <f t="array" ref="BK79">IF(J79="","",
IF(INDEX(Settings!$H:$H,MATCH(BY$1,Settings!$G:$G,0))=TRUE,
100-100*(J79-MIN(J:J))/(MAX(J:J)-MIN(J:J)),
100*(J79-MIN(J:J))/(MAX(J:J)-MIN(J:J))))</f>
        <v/>
      </c>
      <c r="BL79" s="223" t="str">
        <f t="array" ref="BL79">IF(J79="","",
IF(INDEX(Settings!$H:$H,MATCH(BY$1,Settings!$G:$G,0))=TRUE,
100-100*(J79-MINIFS(J:J,$E:$E,$E79))/(MAXIFS(J:J,$E:$E,$E79)-MINIFS(J:J,$E:$E,$E79)),
100*(J79-MINIFS(J:J,$E:$E,$E79))/(MAXIFS(J:J,$E:$E,$E79)-MINIFS(J:J,$E:$E,$E79))))</f>
        <v/>
      </c>
      <c r="BM79" s="223"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4" t="str">
        <f t="array" ref="BQ79">IF(J79="","",
IF(INDEX(Settings!$H:$H,MATCH(BY$1,Settings!$G:$G,0))=TRUE,
-1*(J79-AVERAGE(J:J))/STDEV(J:J),
(J79-AVERAGE(J:J))/STDEV(J:J)))</f>
        <v/>
      </c>
      <c r="BR79" s="224" t="str">
        <f>IFERROR(__xludf.DUMMYFUNCTION("IF(J79="""","""",
IF(INDEX(Settings!$H:$H,MATCH(BY$1,Settings!$G:$G,0))=TRUE,
-1*(J79-AVERAGEIFS(J:J,$E:$E,$E79))/STDEV(FILTER(J:J,$E:$E=$E79)),
(J79-AVERAGEIFS(J:J,$E:$E,$E79))/STDEV(FILTER(J:J,$E:$E=$E79))))"),"")</f>
        <v/>
      </c>
      <c r="BS79" s="224"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3" t="str">
        <f t="array" ref="BY79">IF(J79="","",
IF(INDEX(Settings!$H:$H,MATCH(BY$1,Settings!$G:$G,0))=TRUE,
100-100*(J79-MINIFS(J:J,$E:$E,$E79))/(MAXIFS(J:J,$E:$E,$E79)-MINIFS(J:J,$E:$E,$E79)),
100*(J79-MINIFS(J:J,$E:$E,$E79))/(MAXIFS(J:J,$E:$E,$E79)-MINIFS(J:J,$E:$E,$E79))))</f>
        <v/>
      </c>
      <c r="BZ79" s="223" t="str">
        <f t="array" ref="BZ79">IF(K79="","",
IF(INDEX(Settings!$H:$H,MATCH(BZ$1,Settings!$G:$G,0))=TRUE,
100-100*(K79-MINIFS(K:K,$E:$E,$E79))/(MAXIFS(K:K,$E:$E,$E79)-MINIFS(K:K,$E:$E,$E79)),
100*(K79-MINIFS(K:K,$E:$E,$E79))/(MAXIFS(K:K,$E:$E,$E79)-MINIFS(K:K,$E:$E,$E79))))</f>
        <v/>
      </c>
      <c r="CA79" s="223" t="str">
        <f t="array" ref="CA79">IF(L79="","",
IF(INDEX(Settings!$H:$H,MATCH(CA$1,Settings!$G:$G,0))=TRUE,
100-100*(L79-MINIFS(L:L,$E:$E,$E79))/(MAXIFS(L:L,$E:$E,$E79)-MINIFS(L:L,$E:$E,$E79)),
100*(L79-MINIFS(L:L,$E:$E,$E79))/(MAXIFS(L:L,$E:$E,$E79)-MINIFS(L:L,$E:$E,$E79))))</f>
        <v/>
      </c>
      <c r="CB79" s="223" t="str">
        <f t="array" ref="CB79">IF(M79="","",
IF(INDEX(Settings!$H:$H,MATCH(CB$1,Settings!$G:$G,0))=TRUE,
100-100*(M79-MINIFS(M:M,$E:$E,$E79))/(MAXIFS(M:M,$E:$E,$E79)-MINIFS(M:M,$E:$E,$E79)),
100*(M79-MINIFS(M:M,$E:$E,$E79))/(MAXIFS(M:M,$E:$E,$E79)-MINIFS(M:M,$E:$E,$E79))))</f>
        <v/>
      </c>
      <c r="CC79" s="223" t="str">
        <f t="array" ref="CC79">IF(N79="","",
IF(INDEX(Settings!$H:$H,MATCH(CC$1,Settings!$G:$G,0))=TRUE,
100-100*(N79-MINIFS(N:N,$E:$E,$E79))/(MAXIFS(N:N,$E:$E,$E79)-MINIFS(N:N,$E:$E,$E79)),
100*(N79-MINIFS(N:N,$E:$E,$E79))/(MAXIFS(N:N,$E:$E,$E79)-MINIFS(N:N,$E:$E,$E79))))</f>
        <v/>
      </c>
      <c r="CD79" s="223" t="str">
        <f t="array" ref="CD79">IF(O79="","",
IF(INDEX(Settings!$H:$H,MATCH(CD$1,Settings!$G:$G,0))=TRUE,
100-100*(O79-MINIFS(O:O,$E:$E,$E79))/(MAXIFS(O:O,$E:$E,$E79)-MINIFS(O:O,$E:$E,$E79)),
100*(O79-MINIFS(O:O,$E:$E,$E79))/(MAXIFS(O:O,$E:$E,$E79)-MINIFS(O:O,$E:$E,$E79))))</f>
        <v/>
      </c>
      <c r="CE79" s="223" t="str">
        <f t="array" ref="CE79">IF(P79="","",
IF(INDEX(Settings!$H:$H,MATCH(CE$1,Settings!$G:$G,0))=TRUE,
100-100*(P79-MINIFS(P:P,$E:$E,$E79))/(MAXIFS(P:P,$E:$E,$E79)-MINIFS(P:P,$E:$E,$E79)),
100*(P79-MINIFS(P:P,$E:$E,$E79))/(MAXIFS(P:P,$E:$E,$E79)-MINIFS(P:P,$E:$E,$E79))))</f>
        <v/>
      </c>
      <c r="CF79" s="223" t="str">
        <f t="array" ref="CF79">IF(Q79="","",
IF(INDEX(Settings!$H:$H,MATCH(CF$1,Settings!$G:$G,0))=TRUE,
100-100*(Q79-MINIFS(Q:Q,$E:$E,$E79))/(MAXIFS(Q:Q,$E:$E,$E79)-MINIFS(Q:Q,$E:$E,$E79)),
100*(Q79-MINIFS(Q:Q,$E:$E,$E79))/(MAXIFS(Q:Q,$E:$E,$E79)-MINIFS(Q:Q,$E:$E,$E79))))</f>
        <v/>
      </c>
      <c r="CG79" s="223" t="str">
        <f t="array" ref="CG79">IF(R79="","",
IF(INDEX(Settings!$H:$H,MATCH(CG$1,Settings!$G:$G,0))=TRUE,
100-100*(R79-MINIFS(R:R,$E:$E,$E79))/(MAXIFS(R:R,$E:$E,$E79)-MINIFS(R:R,$E:$E,$E79)),
100*(R79-MINIFS(R:R,$E:$E,$E79))/(MAXIFS(R:R,$E:$E,$E79)-MINIFS(R:R,$E:$E,$E79))))</f>
        <v/>
      </c>
      <c r="CH79" s="223" t="str">
        <f t="array" ref="CH79">IF(S79="","",
IF(INDEX(Settings!$H:$H,MATCH(CH$1,Settings!$G:$G,0))=TRUE,
100-100*(S79-MINIFS(S:S,$E:$E,$E79))/(MAXIFS(S:S,$E:$E,$E79)-MINIFS(S:S,$E:$E,$E79)),
100*(S79-MINIFS(S:S,$E:$E,$E79))/(MAXIFS(S:S,$E:$E,$E79)-MINIFS(S:S,$E:$E,$E79))))</f>
        <v/>
      </c>
      <c r="CI79" s="223" t="str">
        <f t="array" ref="CI79">IF(T79="","",
IF(INDEX(Settings!$H:$H,MATCH(CI$1,Settings!$G:$G,0))=TRUE,
100-100*(T79-MINIFS(T:T,$E:$E,$E79))/(MAXIFS(T:T,$E:$E,$E79)-MINIFS(T:T,$E:$E,$E79)),
100*(T79-MINIFS(T:T,$E:$E,$E79))/(MAXIFS(T:T,$E:$E,$E79)-MINIFS(T:T,$E:$E,$E79))))</f>
        <v/>
      </c>
      <c r="CJ79" s="223" t="str">
        <f t="array" ref="CJ79">IF(U79="","",
IF(INDEX(Settings!$H:$H,MATCH(CJ$1,Settings!$G:$G,0))=TRUE,
100-100*(U79-MINIFS(U:U,$E:$E,$E79))/(MAXIFS(U:U,$E:$E,$E79)-MINIFS(U:U,$E:$E,$E79)),
100*(U79-MINIFS(U:U,$E:$E,$E79))/(MAXIFS(U:U,$E:$E,$E79)-MINIFS(U:U,$E:$E,$E79))))</f>
        <v/>
      </c>
      <c r="CK79" s="223" t="str">
        <f t="array" ref="CK79">IF(V79="","",
IF(INDEX(Settings!$H:$H,MATCH(CK$1,Settings!$G:$G,0))=TRUE,
100-100*(V79-MINIFS(V:V,$E:$E,$E79))/(MAXIFS(V:V,$E:$E,$E79)-MINIFS(V:V,$E:$E,$E79)),
100*(V79-MINIFS(V:V,$E:$E,$E79))/(MAXIFS(V:V,$E:$E,$E79)-MINIFS(V:V,$E:$E,$E79))))</f>
        <v/>
      </c>
      <c r="CL79" s="223" t="str">
        <f t="array" ref="CL79">IF(W79="","",
IF(INDEX(Settings!$H:$H,MATCH(CL$1,Settings!$G:$G,0))=TRUE,
100-100*(W79-MINIFS(W:W,$E:$E,$E79))/(MAXIFS(W:W,$E:$E,$E79)-MINIFS(W:W,$E:$E,$E79)),
100*(W79-MINIFS(W:W,$E:$E,$E79))/(MAXIFS(W:W,$E:$E,$E79)-MINIFS(W:W,$E:$E,$E79))))</f>
        <v/>
      </c>
      <c r="CM79" s="223" t="str">
        <f t="array" ref="CM79">IF(X79="","",
IF(INDEX(Settings!$H:$H,MATCH(CM$1,Settings!$G:$G,0))=TRUE,
100-100*(X79-MINIFS(X:X,$E:$E,$E79))/(MAXIFS(X:X,$E:$E,$E79)-MINIFS(X:X,$E:$E,$E79)),
100*(X79-MINIFS(X:X,$E:$E,$E79))/(MAXIFS(X:X,$E:$E,$E79)-MINIFS(X:X,$E:$E,$E79))))</f>
        <v/>
      </c>
      <c r="CN79" s="223" t="str">
        <f t="array" ref="CN79">IF(Y79="","",
IF(INDEX(Settings!$H:$H,MATCH(CN$1,Settings!$G:$G,0))=TRUE,
100-100*(Y79-MINIFS(Y:Y,$E:$E,$E79))/(MAXIFS(Y:Y,$E:$E,$E79)-MINIFS(Y:Y,$E:$E,$E79)),
100*(Y79-MINIFS(Y:Y,$E:$E,$E79))/(MAXIFS(Y:Y,$E:$E,$E79)-MINIFS(Y:Y,$E:$E,$E79))))</f>
        <v/>
      </c>
      <c r="CO79" s="223" t="str">
        <f t="array" ref="CO79">IF(Z79="","",
IF(INDEX(Settings!$H:$H,MATCH(CO$1,Settings!$G:$G,0))=TRUE,
100-100*(Z79-MINIFS(Z:Z,$E:$E,$E79))/(MAXIFS(Z:Z,$E:$E,$E79)-MINIFS(Z:Z,$E:$E,$E79)),
100*(Z79-MINIFS(Z:Z,$E:$E,$E79))/(MAXIFS(Z:Z,$E:$E,$E79)-MINIFS(Z:Z,$E:$E,$E79))))</f>
        <v/>
      </c>
      <c r="CP79" s="223" t="str">
        <f t="array" ref="CP79">IF(AA79="","",
IF(INDEX(Settings!$H:$H,MATCH(CP$1,Settings!$G:$G,0))=TRUE,
100-100*(AA79-MINIFS(AA:AA,$E:$E,$E79))/(MAXIFS(AA:AA,$E:$E,$E79)-MINIFS(AA:AA,$E:$E,$E79)),
100*(AA79-MINIFS(AA:AA,$E:$E,$E79))/(MAXIFS(AA:AA,$E:$E,$E79)-MINIFS(AA:AA,$E:$E,$E79))))</f>
        <v/>
      </c>
      <c r="CQ79" s="223" t="str">
        <f t="array" ref="CQ79">IF(AB79="","",
IF(INDEX(Settings!$H:$H,MATCH(CQ$1,Settings!$G:$G,0))=TRUE,
100-100*(AB79-MINIFS(AB:AB,$E:$E,$E79))/(MAXIFS(AB:AB,$E:$E,$E79)-MINIFS(AB:AB,$E:$E,$E79)),
100*(AB79-MINIFS(AB:AB,$E:$E,$E79))/(MAXIFS(AB:AB,$E:$E,$E79)-MINIFS(AB:AB,$E:$E,$E79))))</f>
        <v/>
      </c>
      <c r="CR79" s="223" t="str">
        <f t="array" ref="CR79">IF(AC79="","",
IF(INDEX(Settings!$H:$H,MATCH(CR$1,Settings!$G:$G,0))=TRUE,
100-100*(AC79-MINIFS(AC:AC,$E:$E,$E79))/(MAXIFS(AC:AC,$E:$E,$E79)-MINIFS(AC:AC,$E:$E,$E79)),
100*(AC79-MINIFS(AC:AC,$E:$E,$E79))/(MAXIFS(AC:AC,$E:$E,$E79)-MINIFS(AC:AC,$E:$E,$E79))))</f>
        <v/>
      </c>
      <c r="CS79" s="223" t="str">
        <f t="array" ref="CS79">IF(AD79="","",
IF(INDEX(Settings!$H:$H,MATCH(CS$1,Settings!$G:$G,0))=TRUE,
100-100*(AD79-MINIFS(AD:AD,$E:$E,$E79))/(MAXIFS(AD:AD,$E:$E,$E79)-MINIFS(AD:AD,$E:$E,$E79)),
100*(AD79-MINIFS(AD:AD,$E:$E,$E79))/(MAXIFS(AD:AD,$E:$E,$E79)-MINIFS(AD:AD,$E:$E,$E79))))</f>
        <v/>
      </c>
      <c r="CT79" s="223" t="str">
        <f t="array" ref="CT79">IF(AE79="","",
IF(INDEX(Settings!$H:$H,MATCH(CT$1,Settings!$G:$G,0))=TRUE,
100-100*(AE79-MINIFS(AE:AE,$E:$E,$E79))/(MAXIFS(AE:AE,$E:$E,$E79)-MINIFS(AE:AE,$E:$E,$E79)),
100*(AE79-MINIFS(AE:AE,$E:$E,$E79))/(MAXIFS(AE:AE,$E:$E,$E79)-MINIFS(AE:AE,$E:$E,$E79))))</f>
        <v/>
      </c>
      <c r="CU79" s="223" t="str">
        <f t="array" ref="CU79">IF(AF79="","",
IF(INDEX(Settings!$H:$H,MATCH(CU$1,Settings!$G:$G,0))=TRUE,
100-100*(AF79-MINIFS(AF:AF,$E:$E,$E79))/(MAXIFS(AF:AF,$E:$E,$E79)-MINIFS(AF:AF,$E:$E,$E79)),
100*(AF79-MINIFS(AF:AF,$E:$E,$E79))/(MAXIFS(AF:AF,$E:$E,$E79)-MINIFS(AF:AF,$E:$E,$E79))))</f>
        <v/>
      </c>
      <c r="CV79" s="223" t="str">
        <f t="array" ref="CV79">IF(AG79="","",
IF(INDEX(Settings!$H:$H,MATCH(CV$1,Settings!$G:$G,0))=TRUE,
100-100*(AG79-MINIFS(AG:AG,$E:$E,$E79))/(MAXIFS(AG:AG,$E:$E,$E79)-MINIFS(AG:AG,$E:$E,$E79)),
100*(AG79-MINIFS(AG:AG,$E:$E,$E79))/(MAXIFS(AG:AG,$E:$E,$E79)-MINIFS(AG:AG,$E:$E,$E79))))</f>
        <v/>
      </c>
      <c r="CW79" s="223" t="str">
        <f t="array" ref="CW79">IF(AH79="","",
IF(INDEX(Settings!$H:$H,MATCH(CW$1,Settings!$G:$G,0))=TRUE,
100-100*(AH79-MINIFS(AH:AH,$E:$E,$E79))/(MAXIFS(AH:AH,$E:$E,$E79)-MINIFS(AH:AH,$E:$E,$E79)),
100*(AH79-MINIFS(AH:AH,$E:$E,$E79))/(MAXIFS(AH:AH,$E:$E,$E79)-MINIFS(AH:AH,$E:$E,$E79))))</f>
        <v/>
      </c>
      <c r="CX79" s="223" t="str">
        <f t="array" ref="CX79">IF(AI79="","",
IF(INDEX(Settings!$H:$H,MATCH(CX$1,Settings!$G:$G,0))=TRUE,
100-100*(AI79-MINIFS(AI:AI,$E:$E,$E79))/(MAXIFS(AI:AI,$E:$E,$E79)-MINIFS(AI:AI,$E:$E,$E79)),
100*(AI79-MINIFS(AI:AI,$E:$E,$E79))/(MAXIFS(AI:AI,$E:$E,$E79)-MINIFS(AI:AI,$E:$E,$E79))))</f>
        <v/>
      </c>
      <c r="CY79" s="223" t="str">
        <f t="array" ref="CY79">IF(AJ79="","",
IF(INDEX(Settings!$H:$H,MATCH(CY$1,Settings!$G:$G,0))=TRUE,
100-100*(AJ79-MINIFS(AJ:AJ,$E:$E,$E79))/(MAXIFS(AJ:AJ,$E:$E,$E79)-MINIFS(AJ:AJ,$E:$E,$E79)),
100*(AJ79-MINIFS(AJ:AJ,$E:$E,$E79))/(MAXIFS(AJ:AJ,$E:$E,$E79)-MINIFS(AJ:AJ,$E:$E,$E79))))</f>
        <v/>
      </c>
      <c r="CZ79" s="223" t="str">
        <f t="array" ref="CZ79">IF(AK79="","",
IF(INDEX(Settings!$H:$H,MATCH(CZ$1,Settings!$G:$G,0))=TRUE,
100-100*(AK79-MINIFS(AK:AK,$E:$E,$E79))/(MAXIFS(AK:AK,$E:$E,$E79)-MINIFS(AK:AK,$E:$E,$E79)),
100*(AK79-MINIFS(AK:AK,$E:$E,$E79))/(MAXIFS(AK:AK,$E:$E,$E79)-MINIFS(AK:AK,$E:$E,$E79))))</f>
        <v/>
      </c>
      <c r="DA79" s="223" t="str">
        <f t="array" ref="DA79">IF(AL79="","",
IF(INDEX(Settings!$H:$H,MATCH(DA$1,Settings!$G:$G,0))=TRUE,
100-100*(AL79-MINIFS(AL:AL,$E:$E,$E79))/(MAXIFS(AL:AL,$E:$E,$E79)-MINIFS(AL:AL,$E:$E,$E79)),
100*(AL79-MINIFS(AL:AL,$E:$E,$E79))/(MAXIFS(AL:AL,$E:$E,$E79)-MINIFS(AL:AL,$E:$E,$E79))))</f>
        <v/>
      </c>
      <c r="DB79" s="223" t="str">
        <f t="array" ref="DB79">IF(AM79="","",
IF(INDEX(Settings!$H:$H,MATCH(DB$1,Settings!$G:$G,0))=TRUE,
100-100*(AM79-MINIFS(AM:AM,$E:$E,$E79))/(MAXIFS(AM:AM,$E:$E,$E79)-MINIFS(AM:AM,$E:$E,$E79)),
100*(AM79-MINIFS(AM:AM,$E:$E,$E79))/(MAXIFS(AM:AM,$E:$E,$E79)-MINIFS(AM:AM,$E:$E,$E79))))</f>
        <v/>
      </c>
      <c r="DC79" s="223" t="str">
        <f t="array" ref="DC79">IF(AN79="","",
IF(INDEX(Settings!$H:$H,MATCH(DC$1,Settings!$G:$G,0))=TRUE,
100-100*(AN79-MINIFS(AN:AN,$E:$E,$E79))/(MAXIFS(AN:AN,$E:$E,$E79)-MINIFS(AN:AN,$E:$E,$E79)),
100*(AN79-MINIFS(AN:AN,$E:$E,$E79))/(MAXIFS(AN:AN,$E:$E,$E79)-MINIFS(AN:AN,$E:$E,$E79))))</f>
        <v/>
      </c>
      <c r="DD79" s="223" t="str">
        <f t="array" ref="DD79">IF(AO79="","",
IF(INDEX(Settings!$H:$H,MATCH(DD$1,Settings!$G:$G,0))=TRUE,
100-100*(AO79-MINIFS(AO:AO,$E:$E,$E79))/(MAXIFS(AO:AO,$E:$E,$E79)-MINIFS(AO:AO,$E:$E,$E79)),
100*(AO79-MINIFS(AO:AO,$E:$E,$E79))/(MAXIFS(AO:AO,$E:$E,$E79)-MINIFS(AO:AO,$E:$E,$E79))))</f>
        <v/>
      </c>
      <c r="DE79" s="223" t="str">
        <f t="array" ref="DE79">IF(AP79="","",
IF(INDEX(Settings!$H:$H,MATCH(DE$1,Settings!$G:$G,0))=TRUE,
100-100*(AP79-MINIFS(AP:AP,$E:$E,$E79))/(MAXIFS(AP:AP,$E:$E,$E79)-MINIFS(AP:AP,$E:$E,$E79)),
100*(AP79-MINIFS(AP:AP,$E:$E,$E79))/(MAXIFS(AP:AP,$E:$E,$E79)-MINIFS(AP:AP,$E:$E,$E79))))</f>
        <v/>
      </c>
      <c r="DF79" s="223" t="str">
        <f t="array" ref="DF79">IF(AQ79="","",
IF(INDEX(Settings!$H:$H,MATCH(DF$1,Settings!$G:$G,0))=TRUE,
100-100*(AQ79-MINIFS(AQ:AQ,$E:$E,$E79))/(MAXIFS(AQ:AQ,$E:$E,$E79)-MINIFS(AQ:AQ,$E:$E,$E79)),
100*(AQ79-MINIFS(AQ:AQ,$E:$E,$E79))/(MAXIFS(AQ:AQ,$E:$E,$E79)-MINIFS(AQ:AQ,$E:$E,$E79))))</f>
        <v/>
      </c>
      <c r="DG79" s="223" t="str">
        <f t="array" ref="DG79">IF(AR79="","",
IF(INDEX(Settings!$H:$H,MATCH(DG$1,Settings!$G:$G,0))=TRUE,
100-100*(AR79-MINIFS(AR:AR,$E:$E,$E79))/(MAXIFS(AR:AR,$E:$E,$E79)-MINIFS(AR:AR,$E:$E,$E79)),
100*(AR79-MINIFS(AR:AR,$E:$E,$E79))/(MAXIFS(AR:AR,$E:$E,$E79)-MINIFS(AR:AR,$E:$E,$E79))))</f>
        <v/>
      </c>
      <c r="DH79" s="223" t="str">
        <f t="array" ref="DH79">IF(AS79="","",
IF(INDEX(Settings!$H:$H,MATCH(DH$1,Settings!$G:$G,0))=TRUE,
100-100*(AS79-MINIFS(AS:AS,$E:$E,$E79))/(MAXIFS(AS:AS,$E:$E,$E79)-MINIFS(AS:AS,$E:$E,$E79)),
100*(AS79-MINIFS(AS:AS,$E:$E,$E79))/(MAXIFS(AS:AS,$E:$E,$E79)-MINIFS(AS:AS,$E:$E,$E79))))</f>
        <v/>
      </c>
      <c r="DI79" s="223" t="str">
        <f t="array" ref="DI79">IF(AT79="","",
IF(INDEX(Settings!$H:$H,MATCH(DI$1,Settings!$G:$G,0))=TRUE,
100-100*(AT79-MINIFS(AT:AT,$E:$E,$E79))/(MAXIFS(AT:AT,$E:$E,$E79)-MINIFS(AT:AT,$E:$E,$E79)),
100*(AT79-MINIFS(AT:AT,$E:$E,$E79))/(MAXIFS(AT:AT,$E:$E,$E79)-MINIFS(AT:AT,$E:$E,$E79))))</f>
        <v/>
      </c>
      <c r="DJ79" s="223" t="str">
        <f t="array" ref="DJ79">IF(AU79="","",
IF(INDEX(Settings!$H:$H,MATCH(DJ$1,Settings!$G:$G,0))=TRUE,
100-100*(AU79-MINIFS(AU:AU,$E:$E,$E79))/(MAXIFS(AU:AU,$E:$E,$E79)-MINIFS(AU:AU,$E:$E,$E79)),
100*(AU79-MINIFS(AU:AU,$E:$E,$E79))/(MAXIFS(AU:AU,$E:$E,$E79)-MINIFS(AU:AU,$E:$E,$E79))))</f>
        <v/>
      </c>
      <c r="DK79" s="223" t="str">
        <f t="array" ref="DK79">IF(AV79="","",
IF(INDEX(Settings!$H:$H,MATCH(DK$1,Settings!$G:$G,0))=TRUE,
100-100*(AV79-MINIFS(AV:AV,$E:$E,$E79))/(MAXIFS(AV:AV,$E:$E,$E79)-MINIFS(AV:AV,$E:$E,$E79)),
100*(AV79-MINIFS(AV:AV,$E:$E,$E79))/(MAXIFS(AV:AV,$E:$E,$E79)-MINIFS(AV:AV,$E:$E,$E79))))</f>
        <v/>
      </c>
      <c r="DL79" s="223" t="str">
        <f t="array" ref="DL79">IF(AW79="","",
IF(INDEX(Settings!$H:$H,MATCH(DL$1,Settings!$G:$G,0))=TRUE,
100-100*(AW79-MINIFS(AW:AW,$E:$E,$E79))/(MAXIFS(AW:AW,$E:$E,$E79)-MINIFS(AW:AW,$E:$E,$E79)),
100*(AW79-MINIFS(AW:AW,$E:$E,$E79))/(MAXIFS(AW:AW,$E:$E,$E79)-MINIFS(AW:AW,$E:$E,$E79))))</f>
        <v/>
      </c>
      <c r="DM79" s="223" t="str">
        <f t="array" ref="DM79">IF(AX79="","",
IF(INDEX(Settings!$H:$H,MATCH(DM$1,Settings!$G:$G,0))=TRUE,
100-100*(AX79-MINIFS(AX:AX,$E:$E,$E79))/(MAXIFS(AX:AX,$E:$E,$E79)-MINIFS(AX:AX,$E:$E,$E79)),
100*(AX79-MINIFS(AX:AX,$E:$E,$E79))/(MAXIFS(AX:AX,$E:$E,$E79)-MINIFS(AX:AX,$E:$E,$E79))))</f>
        <v/>
      </c>
      <c r="DN79" s="223" t="str">
        <f t="array" ref="DN79">IF(AY79="","",
IF(INDEX(Settings!$H:$H,MATCH(DN$1,Settings!$G:$G,0))=TRUE,
100-100*(AY79-MINIFS(AY:AY,$E:$E,$E79))/(MAXIFS(AY:AY,$E:$E,$E79)-MINIFS(AY:AY,$E:$E,$E79)),
100*(AY79-MINIFS(AY:AY,$E:$E,$E79))/(MAXIFS(AY:AY,$E:$E,$E79)-MINIFS(AY:AY,$E:$E,$E79))))</f>
        <v/>
      </c>
      <c r="DO79" s="223" t="str">
        <f t="array" ref="DO79">IF(AZ79="","",
IF(INDEX(Settings!$H:$H,MATCH(DO$1,Settings!$G:$G,0))=TRUE,
100-100*(AZ79-MINIFS(AZ:AZ,$E:$E,$E79))/(MAXIFS(AZ:AZ,$E:$E,$E79)-MINIFS(AZ:AZ,$E:$E,$E79)),
100*(AZ79-MINIFS(AZ:AZ,$E:$E,$E79))/(MAXIFS(AZ:AZ,$E:$E,$E79)-MINIFS(AZ:AZ,$E:$E,$E79))))</f>
        <v/>
      </c>
      <c r="DP79" s="223" t="str">
        <f t="array" ref="DP79">IF(BA79="","",
IF(INDEX(Settings!$H:$H,MATCH(DP$1,Settings!$G:$G,0))=TRUE,
100-100*(BA79-MINIFS(BA:BA,$E:$E,$E79))/(MAXIFS(BA:BA,$E:$E,$E79)-MINIFS(BA:BA,$E:$E,$E79)),
100*(BA79-MINIFS(BA:BA,$E:$E,$E79))/(MAXIFS(BA:BA,$E:$E,$E79)-MINIFS(BA:BA,$E:$E,$E79))))</f>
        <v/>
      </c>
      <c r="DQ79" s="223" t="str">
        <f t="array" ref="DQ79">IF(BB79="","",
IF(INDEX(Settings!$H:$H,MATCH(DQ$1,Settings!$G:$G,0))=TRUE,
100-100*(BB79-MINIFS(BB:BB,$E:$E,$E79))/(MAXIFS(BB:BB,$E:$E,$E79)-MINIFS(BB:BB,$E:$E,$E79)),
100*(BB79-MINIFS(BB:BB,$E:$E,$E79))/(MAXIFS(BB:BB,$E:$E,$E79)-MINIFS(BB:BB,$E:$E,$E79))))</f>
        <v/>
      </c>
      <c r="DR79" s="223" t="str">
        <f t="array" ref="DR79">IF(BC79="","",
IF(INDEX(Settings!$H:$H,MATCH(DR$1,Settings!$G:$G,0))=TRUE,
100-100*(BC79-MINIFS(BC:BC,$E:$E,$E79))/(MAXIFS(BC:BC,$E:$E,$E79)-MINIFS(BC:BC,$E:$E,$E79)),
100*(BC79-MINIFS(BC:BC,$E:$E,$E79))/(MAXIFS(BC:BC,$E:$E,$E79)-MINIFS(BC:BC,$E:$E,$E79))))</f>
        <v/>
      </c>
      <c r="DS79" s="223" t="str">
        <f t="array" ref="DS79">IF(BD79="","",
IF(INDEX(Settings!$H:$H,MATCH(DS$1,Settings!$G:$G,0))=TRUE,
100-100*(BD79-MINIFS(BD:BD,$E:$E,$E79))/(MAXIFS(BD:BD,$E:$E,$E79)-MINIFS(BD:BD,$E:$E,$E79)),
100*(BD79-MINIFS(BD:BD,$E:$E,$E79))/(MAXIFS(BD:BD,$E:$E,$E79)-MINIFS(BD:BD,$E:$E,$E79))))</f>
        <v/>
      </c>
      <c r="DT79" s="223" t="str">
        <f t="array" ref="DT79">IF(BE79="","",
IF(INDEX(Settings!$H:$H,MATCH(DT$1,Settings!$G:$G,0))=TRUE,
100-100*(BE79-MINIFS(BE:BE,$E:$E,$E79))/(MAXIFS(BE:BE,$E:$E,$E79)-MINIFS(BE:BE,$E:$E,$E79)),
100*(BE79-MINIFS(BE:BE,$E:$E,$E79))/(MAXIFS(BE:BE,$E:$E,$E79)-MINIFS(BE:BE,$E:$E,$E79))))</f>
        <v/>
      </c>
      <c r="DU79" s="223" t="str">
        <f t="array" ref="DU79">IF(BF79="","",
IF(INDEX(Settings!$H:$H,MATCH(DU$1,Settings!$G:$G,0))=TRUE,
100-100*(BF79-MINIFS(BF:BF,$E:$E,$E79))/(MAXIFS(BF:BF,$E:$E,$E79)-MINIFS(BF:BF,$E:$E,$E79)),
100*(BF79-MINIFS(BF:BF,$E:$E,$E79))/(MAXIFS(BF:BF,$E:$E,$E79)-MINIFS(BF:BF,$E:$E,$E79))))</f>
        <v/>
      </c>
      <c r="DV79" s="223" t="str">
        <f t="array" ref="DV79">IF(BG79="","",
IF(INDEX(Settings!$H:$H,MATCH(DV$1,Settings!$G:$G,0))=TRUE,
100-100*(BG79-MINIFS(BG:BG,$E:$E,$E79))/(MAXIFS(BG:BG,$E:$E,$E79)-MINIFS(BG:BG,$E:$E,$E79)),
100*(BG79-MINIFS(BG:BG,$E:$E,$E79))/(MAXIFS(BG:BG,$E:$E,$E79)-MINIFS(BG:BG,$E:$E,$E79))))</f>
        <v/>
      </c>
      <c r="DW79" s="223" t="str">
        <f t="array" ref="DW79">IF(BH79="","",
IF(INDEX(Settings!$H:$H,MATCH(DW$1,Settings!$G:$G,0))=TRUE,
100-100*(BH79-MINIFS(BH:BH,$E:$E,$E79))/(MAXIFS(BH:BH,$E:$E,$E79)-MINIFS(BH:BH,$E:$E,$E79)),
100*(BH79-MINIFS(BH:BH,$E:$E,$E79))/(MAXIFS(BH:BH,$E:$E,$E79)-MINIFS(BH:BH,$E:$E,$E79))))</f>
        <v/>
      </c>
      <c r="DX79" s="223" t="str">
        <f t="array" ref="DX79">IF(BI79="","",
IF(INDEX(Settings!$H:$H,MATCH(DX$1,Settings!$G:$G,0))=TRUE,
100-100*(BI79-MINIFS(BI:BI,$E:$E,$E79))/(MAXIFS(BI:BI,$E:$E,$E79)-MINIFS(BI:BI,$E:$E,$E79)),
100*(BI79-MINIFS(BI:BI,$E:$E,$E79))/(MAXIFS(BI:BI,$E:$E,$E79)-MINIFS(BI:BI,$E:$E,$E79))))</f>
        <v/>
      </c>
      <c r="DY79" s="223" t="str">
        <f t="array" ref="DY79">IF(BJ79="","",
IF(INDEX(Settings!$H:$H,MATCH(DY$1,Settings!$G:$G,0))=TRUE,
100-100*(BJ79-MINIFS(BJ:BJ,$E:$E,$E79))/(MAXIFS(BJ:BJ,$E:$E,$E79)-MINIFS(BJ:BJ,$E:$E,$E79)),
100*(BJ79-MINIFS(BJ:BJ,$E:$E,$E79))/(MAXIFS(BJ:BJ,$E:$E,$E79)-MINIFS(BJ:BJ,$E:$E,$E79))))</f>
        <v/>
      </c>
      <c r="DZ79" s="225"/>
      <c r="EA79" s="225"/>
      <c r="EB79" s="225" t="str">
        <f t="shared" si="8"/>
        <v/>
      </c>
      <c r="EC79" s="225" t="str">
        <f t="shared" si="9"/>
        <v/>
      </c>
      <c r="ED79" s="225" t="str">
        <f t="shared" si="10"/>
        <v/>
      </c>
      <c r="EE79" s="225" t="str">
        <f t="shared" si="11"/>
        <v/>
      </c>
      <c r="EF79" s="225" t="str">
        <f t="shared" si="12"/>
        <v/>
      </c>
      <c r="EG79" s="225" t="str">
        <f t="shared" si="13"/>
        <v/>
      </c>
      <c r="EH79" s="225"/>
      <c r="EI79" s="225"/>
      <c r="EJ79" s="225"/>
      <c r="EK79" s="225"/>
      <c r="EL79" s="225"/>
      <c r="EM79" s="225"/>
    </row>
    <row r="80">
      <c r="A80" s="231"/>
      <c r="B80" s="231"/>
      <c r="C80" s="231"/>
      <c r="D80" s="231" t="str">
        <f t="array" ref="D80">IFERROR(INDEX(Profiles!$B:$B,MATCH($A80,Profiles!$A:$A,0)),"")</f>
        <v/>
      </c>
      <c r="E80" s="231"/>
      <c r="F80" s="231"/>
      <c r="G80" s="231"/>
      <c r="H80" s="231"/>
      <c r="I80" s="231" t="str">
        <f>IF(A80="","",IF(Settings!$N$3="DATE",F80&amp;": "&amp;TEXT(B80,"M/DD/YY"),F80&amp;": "&amp;H80))</f>
        <v/>
      </c>
      <c r="J80" s="231"/>
      <c r="K80" s="231"/>
      <c r="L80" s="231"/>
      <c r="M80" s="232" t="str">
        <f t="shared" si="14"/>
        <v/>
      </c>
      <c r="N80" s="231"/>
      <c r="O80" s="231"/>
      <c r="P80" s="231"/>
      <c r="Q80" s="231"/>
      <c r="R80" s="231"/>
      <c r="S80" s="230" t="str">
        <f>IFERROR(VLOOKUP(AF80, 'YOYO IR Scores'!A:C, 3, FALSE), "")
</f>
        <v/>
      </c>
      <c r="T80" s="231"/>
      <c r="U80" s="231"/>
      <c r="V80" s="231"/>
      <c r="W80" s="231"/>
      <c r="X80" s="233" t="str">
        <f t="shared" si="4"/>
        <v/>
      </c>
      <c r="Y80" s="234" t="str">
        <f t="shared" si="5"/>
        <v/>
      </c>
      <c r="Z80" s="234" t="str">
        <f t="shared" si="6"/>
        <v/>
      </c>
      <c r="AA80" s="233" t="str">
        <f t="shared" si="7"/>
        <v/>
      </c>
      <c r="AB80" s="232"/>
      <c r="AC80" s="232"/>
      <c r="AD80" s="232"/>
      <c r="AE80" s="232" t="str">
        <f>IFERROR(VLOOKUP(AF80, 'YOYO IR Scores'!A:C, 2, FALSE), "")</f>
        <v/>
      </c>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t="str">
        <f t="array" ref="BK80">IF(J80="","",
IF(INDEX(Settings!$H:$H,MATCH(BY$1,Settings!$G:$G,0))=TRUE,
100-100*(J80-MIN(J:J))/(MAX(J:J)-MIN(J:J)),
100*(J80-MIN(J:J))/(MAX(J:J)-MIN(J:J))))</f>
        <v/>
      </c>
      <c r="BL80" s="232" t="str">
        <f t="array" ref="BL80">IF(J80="","",
IF(INDEX(Settings!$H:$H,MATCH(BY$1,Settings!$G:$G,0))=TRUE,
100-100*(J80-MINIFS(J:J,$E:$E,$E80))/(MAXIFS(J:J,$E:$E,$E80)-MINIFS(J:J,$E:$E,$E80)),
100*(J80-MINIFS(J:J,$E:$E,$E80))/(MAXIFS(J:J,$E:$E,$E80)-MINIFS(J:J,$E:$E,$E80))))</f>
        <v/>
      </c>
      <c r="BM80" s="232" t="str">
        <f t="array" ref="BM80">IF(J80="","",
IF(INDEX(Settings!$H:$H,MATCH(BY$1,Settings!$G:$G,0))=TRUE,
100-100*(J80-MINIFS(J:J,$E:$E,$E80,$I:$I,$I80))/(MAXIFS(J:J,$E:$E,$E80,$I:$I,$I80)-MINIFS(J:J,$E:$E,$E80,$I:$I,$I80)),
100*(J80-MINIFS(J:J,$E:$E,$E80,$I:$I,$I80))/(MAXIFS(J:J,$E:$E,$E80,$I:$I,$I80)-MINIFS(J:J,$E:$E,$E80,$I:$I,$I80))))</f>
        <v/>
      </c>
      <c r="BN80" s="231" t="str">
        <f t="array" ref="BN80">IF(J80="","",
IF(INDEX(Settings!$H:$H,MATCH(BY$1,Settings!$G:$G,0))=TRUE,
100-100*PERCENTRANK(J:J,J80),
100*PERCENTRANK(J:J,J80)))</f>
        <v/>
      </c>
      <c r="BO80" s="231" t="str">
        <f>IFERROR(__xludf.DUMMYFUNCTION("IF(J80="""","""",
IF(INDEX(Settings!$H:$H,MATCH(BY$1,Settings!$G:$G,0))=TRUE,
100-100*PERCENTRANK(FILTER(J:J,$E:$E=$E80),J80),
100*PERCENTRANK(FILTER(J:J,$E:$E=$E80),J80)))"),"")</f>
        <v/>
      </c>
      <c r="BP80" s="231" t="str">
        <f>IFERROR(__xludf.DUMMYFUNCTION("IF(J80="""","""",
IF(INDEX(Settings!$H:$H,MATCH(BY$1,Settings!$G:$G,0))=TRUE,
100-100*PERCENTRANK(FILTER(J:J,$E:$E=$E80,$I:$I=$I80),J80),
100*PERCENTRANK(FILTER(J:J,$E:$E=$E80,$I:$I=$I80),J80)))"),"")</f>
        <v/>
      </c>
      <c r="BQ80" s="233" t="str">
        <f t="array" ref="BQ80">IF(J80="","",
IF(INDEX(Settings!$H:$H,MATCH(BY$1,Settings!$G:$G,0))=TRUE,
-1*(J80-AVERAGE(J:J))/STDEV(J:J),
(J80-AVERAGE(J:J))/STDEV(J:J)))</f>
        <v/>
      </c>
      <c r="BR80" s="233" t="str">
        <f>IFERROR(__xludf.DUMMYFUNCTION("IF(J80="""","""",
IF(INDEX(Settings!$H:$H,MATCH(BY$1,Settings!$G:$G,0))=TRUE,
-1*(J80-AVERAGEIFS(J:J,$E:$E,$E80))/STDEV(FILTER(J:J,$E:$E=$E80)),
(J80-AVERAGEIFS(J:J,$E:$E,$E80))/STDEV(FILTER(J:J,$E:$E=$E80))))"),"")</f>
        <v/>
      </c>
      <c r="BS80" s="233"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1"/>
      <c r="BX80" s="231"/>
      <c r="BY80" s="232" t="str">
        <f t="array" ref="BY80">IF(J80="","",
IF(INDEX(Settings!$H:$H,MATCH(BY$1,Settings!$G:$G,0))=TRUE,
100-100*(J80-MINIFS(J:J,$E:$E,$E80))/(MAXIFS(J:J,$E:$E,$E80)-MINIFS(J:J,$E:$E,$E80)),
100*(J80-MINIFS(J:J,$E:$E,$E80))/(MAXIFS(J:J,$E:$E,$E80)-MINIFS(J:J,$E:$E,$E80))))</f>
        <v/>
      </c>
      <c r="BZ80" s="232" t="str">
        <f t="array" ref="BZ80">IF(K80="","",
IF(INDEX(Settings!$H:$H,MATCH(BZ$1,Settings!$G:$G,0))=TRUE,
100-100*(K80-MINIFS(K:K,$E:$E,$E80))/(MAXIFS(K:K,$E:$E,$E80)-MINIFS(K:K,$E:$E,$E80)),
100*(K80-MINIFS(K:K,$E:$E,$E80))/(MAXIFS(K:K,$E:$E,$E80)-MINIFS(K:K,$E:$E,$E80))))</f>
        <v/>
      </c>
      <c r="CA80" s="232" t="str">
        <f t="array" ref="CA80">IF(L80="","",
IF(INDEX(Settings!$H:$H,MATCH(CA$1,Settings!$G:$G,0))=TRUE,
100-100*(L80-MINIFS(L:L,$E:$E,$E80))/(MAXIFS(L:L,$E:$E,$E80)-MINIFS(L:L,$E:$E,$E80)),
100*(L80-MINIFS(L:L,$E:$E,$E80))/(MAXIFS(L:L,$E:$E,$E80)-MINIFS(L:L,$E:$E,$E80))))</f>
        <v/>
      </c>
      <c r="CB80" s="232" t="str">
        <f t="array" ref="CB80">IF(M80="","",
IF(INDEX(Settings!$H:$H,MATCH(CB$1,Settings!$G:$G,0))=TRUE,
100-100*(M80-MINIFS(M:M,$E:$E,$E80))/(MAXIFS(M:M,$E:$E,$E80)-MINIFS(M:M,$E:$E,$E80)),
100*(M80-MINIFS(M:M,$E:$E,$E80))/(MAXIFS(M:M,$E:$E,$E80)-MINIFS(M:M,$E:$E,$E80))))</f>
        <v/>
      </c>
      <c r="CC80" s="232" t="str">
        <f t="array" ref="CC80">IF(N80="","",
IF(INDEX(Settings!$H:$H,MATCH(CC$1,Settings!$G:$G,0))=TRUE,
100-100*(N80-MINIFS(N:N,$E:$E,$E80))/(MAXIFS(N:N,$E:$E,$E80)-MINIFS(N:N,$E:$E,$E80)),
100*(N80-MINIFS(N:N,$E:$E,$E80))/(MAXIFS(N:N,$E:$E,$E80)-MINIFS(N:N,$E:$E,$E80))))</f>
        <v/>
      </c>
      <c r="CD80" s="232" t="str">
        <f t="array" ref="CD80">IF(O80="","",
IF(INDEX(Settings!$H:$H,MATCH(CD$1,Settings!$G:$G,0))=TRUE,
100-100*(O80-MINIFS(O:O,$E:$E,$E80))/(MAXIFS(O:O,$E:$E,$E80)-MINIFS(O:O,$E:$E,$E80)),
100*(O80-MINIFS(O:O,$E:$E,$E80))/(MAXIFS(O:O,$E:$E,$E80)-MINIFS(O:O,$E:$E,$E80))))</f>
        <v/>
      </c>
      <c r="CE80" s="232" t="str">
        <f t="array" ref="CE80">IF(P80="","",
IF(INDEX(Settings!$H:$H,MATCH(CE$1,Settings!$G:$G,0))=TRUE,
100-100*(P80-MINIFS(P:P,$E:$E,$E80))/(MAXIFS(P:P,$E:$E,$E80)-MINIFS(P:P,$E:$E,$E80)),
100*(P80-MINIFS(P:P,$E:$E,$E80))/(MAXIFS(P:P,$E:$E,$E80)-MINIFS(P:P,$E:$E,$E80))))</f>
        <v/>
      </c>
      <c r="CF80" s="232" t="str">
        <f t="array" ref="CF80">IF(Q80="","",
IF(INDEX(Settings!$H:$H,MATCH(CF$1,Settings!$G:$G,0))=TRUE,
100-100*(Q80-MINIFS(Q:Q,$E:$E,$E80))/(MAXIFS(Q:Q,$E:$E,$E80)-MINIFS(Q:Q,$E:$E,$E80)),
100*(Q80-MINIFS(Q:Q,$E:$E,$E80))/(MAXIFS(Q:Q,$E:$E,$E80)-MINIFS(Q:Q,$E:$E,$E80))))</f>
        <v/>
      </c>
      <c r="CG80" s="232" t="str">
        <f t="array" ref="CG80">IF(R80="","",
IF(INDEX(Settings!$H:$H,MATCH(CG$1,Settings!$G:$G,0))=TRUE,
100-100*(R80-MINIFS(R:R,$E:$E,$E80))/(MAXIFS(R:R,$E:$E,$E80)-MINIFS(R:R,$E:$E,$E80)),
100*(R80-MINIFS(R:R,$E:$E,$E80))/(MAXIFS(R:R,$E:$E,$E80)-MINIFS(R:R,$E:$E,$E80))))</f>
        <v/>
      </c>
      <c r="CH80" s="232" t="str">
        <f t="array" ref="CH80">IF(S80="","",
IF(INDEX(Settings!$H:$H,MATCH(CH$1,Settings!$G:$G,0))=TRUE,
100-100*(S80-MINIFS(S:S,$E:$E,$E80))/(MAXIFS(S:S,$E:$E,$E80)-MINIFS(S:S,$E:$E,$E80)),
100*(S80-MINIFS(S:S,$E:$E,$E80))/(MAXIFS(S:S,$E:$E,$E80)-MINIFS(S:S,$E:$E,$E80))))</f>
        <v/>
      </c>
      <c r="CI80" s="232" t="str">
        <f t="array" ref="CI80">IF(T80="","",
IF(INDEX(Settings!$H:$H,MATCH(CI$1,Settings!$G:$G,0))=TRUE,
100-100*(T80-MINIFS(T:T,$E:$E,$E80))/(MAXIFS(T:T,$E:$E,$E80)-MINIFS(T:T,$E:$E,$E80)),
100*(T80-MINIFS(T:T,$E:$E,$E80))/(MAXIFS(T:T,$E:$E,$E80)-MINIFS(T:T,$E:$E,$E80))))</f>
        <v/>
      </c>
      <c r="CJ80" s="232" t="str">
        <f t="array" ref="CJ80">IF(U80="","",
IF(INDEX(Settings!$H:$H,MATCH(CJ$1,Settings!$G:$G,0))=TRUE,
100-100*(U80-MINIFS(U:U,$E:$E,$E80))/(MAXIFS(U:U,$E:$E,$E80)-MINIFS(U:U,$E:$E,$E80)),
100*(U80-MINIFS(U:U,$E:$E,$E80))/(MAXIFS(U:U,$E:$E,$E80)-MINIFS(U:U,$E:$E,$E80))))</f>
        <v/>
      </c>
      <c r="CK80" s="232" t="str">
        <f t="array" ref="CK80">IF(V80="","",
IF(INDEX(Settings!$H:$H,MATCH(CK$1,Settings!$G:$G,0))=TRUE,
100-100*(V80-MINIFS(V:V,$E:$E,$E80))/(MAXIFS(V:V,$E:$E,$E80)-MINIFS(V:V,$E:$E,$E80)),
100*(V80-MINIFS(V:V,$E:$E,$E80))/(MAXIFS(V:V,$E:$E,$E80)-MINIFS(V:V,$E:$E,$E80))))</f>
        <v/>
      </c>
      <c r="CL80" s="232" t="str">
        <f t="array" ref="CL80">IF(W80="","",
IF(INDEX(Settings!$H:$H,MATCH(CL$1,Settings!$G:$G,0))=TRUE,
100-100*(W80-MINIFS(W:W,$E:$E,$E80))/(MAXIFS(W:W,$E:$E,$E80)-MINIFS(W:W,$E:$E,$E80)),
100*(W80-MINIFS(W:W,$E:$E,$E80))/(MAXIFS(W:W,$E:$E,$E80)-MINIFS(W:W,$E:$E,$E80))))</f>
        <v/>
      </c>
      <c r="CM80" s="232" t="str">
        <f t="array" ref="CM80">IF(X80="","",
IF(INDEX(Settings!$H:$H,MATCH(CM$1,Settings!$G:$G,0))=TRUE,
100-100*(X80-MINIFS(X:X,$E:$E,$E80))/(MAXIFS(X:X,$E:$E,$E80)-MINIFS(X:X,$E:$E,$E80)),
100*(X80-MINIFS(X:X,$E:$E,$E80))/(MAXIFS(X:X,$E:$E,$E80)-MINIFS(X:X,$E:$E,$E80))))</f>
        <v/>
      </c>
      <c r="CN80" s="232" t="str">
        <f t="array" ref="CN80">IF(Y80="","",
IF(INDEX(Settings!$H:$H,MATCH(CN$1,Settings!$G:$G,0))=TRUE,
100-100*(Y80-MINIFS(Y:Y,$E:$E,$E80))/(MAXIFS(Y:Y,$E:$E,$E80)-MINIFS(Y:Y,$E:$E,$E80)),
100*(Y80-MINIFS(Y:Y,$E:$E,$E80))/(MAXIFS(Y:Y,$E:$E,$E80)-MINIFS(Y:Y,$E:$E,$E80))))</f>
        <v/>
      </c>
      <c r="CO80" s="232" t="str">
        <f t="array" ref="CO80">IF(Z80="","",
IF(INDEX(Settings!$H:$H,MATCH(CO$1,Settings!$G:$G,0))=TRUE,
100-100*(Z80-MINIFS(Z:Z,$E:$E,$E80))/(MAXIFS(Z:Z,$E:$E,$E80)-MINIFS(Z:Z,$E:$E,$E80)),
100*(Z80-MINIFS(Z:Z,$E:$E,$E80))/(MAXIFS(Z:Z,$E:$E,$E80)-MINIFS(Z:Z,$E:$E,$E80))))</f>
        <v/>
      </c>
      <c r="CP80" s="232" t="str">
        <f t="array" ref="CP80">IF(AA80="","",
IF(INDEX(Settings!$H:$H,MATCH(CP$1,Settings!$G:$G,0))=TRUE,
100-100*(AA80-MINIFS(AA:AA,$E:$E,$E80))/(MAXIFS(AA:AA,$E:$E,$E80)-MINIFS(AA:AA,$E:$E,$E80)),
100*(AA80-MINIFS(AA:AA,$E:$E,$E80))/(MAXIFS(AA:AA,$E:$E,$E80)-MINIFS(AA:AA,$E:$E,$E80))))</f>
        <v/>
      </c>
      <c r="CQ80" s="232" t="str">
        <f t="array" ref="CQ80">IF(AB80="","",
IF(INDEX(Settings!$H:$H,MATCH(CQ$1,Settings!$G:$G,0))=TRUE,
100-100*(AB80-MINIFS(AB:AB,$E:$E,$E80))/(MAXIFS(AB:AB,$E:$E,$E80)-MINIFS(AB:AB,$E:$E,$E80)),
100*(AB80-MINIFS(AB:AB,$E:$E,$E80))/(MAXIFS(AB:AB,$E:$E,$E80)-MINIFS(AB:AB,$E:$E,$E80))))</f>
        <v/>
      </c>
      <c r="CR80" s="232" t="str">
        <f t="array" ref="CR80">IF(AC80="","",
IF(INDEX(Settings!$H:$H,MATCH(CR$1,Settings!$G:$G,0))=TRUE,
100-100*(AC80-MINIFS(AC:AC,$E:$E,$E80))/(MAXIFS(AC:AC,$E:$E,$E80)-MINIFS(AC:AC,$E:$E,$E80)),
100*(AC80-MINIFS(AC:AC,$E:$E,$E80))/(MAXIFS(AC:AC,$E:$E,$E80)-MINIFS(AC:AC,$E:$E,$E80))))</f>
        <v/>
      </c>
      <c r="CS80" s="232" t="str">
        <f t="array" ref="CS80">IF(AD80="","",
IF(INDEX(Settings!$H:$H,MATCH(CS$1,Settings!$G:$G,0))=TRUE,
100-100*(AD80-MINIFS(AD:AD,$E:$E,$E80))/(MAXIFS(AD:AD,$E:$E,$E80)-MINIFS(AD:AD,$E:$E,$E80)),
100*(AD80-MINIFS(AD:AD,$E:$E,$E80))/(MAXIFS(AD:AD,$E:$E,$E80)-MINIFS(AD:AD,$E:$E,$E80))))</f>
        <v/>
      </c>
      <c r="CT80" s="232" t="str">
        <f t="array" ref="CT80">IF(AE80="","",
IF(INDEX(Settings!$H:$H,MATCH(CT$1,Settings!$G:$G,0))=TRUE,
100-100*(AE80-MINIFS(AE:AE,$E:$E,$E80))/(MAXIFS(AE:AE,$E:$E,$E80)-MINIFS(AE:AE,$E:$E,$E80)),
100*(AE80-MINIFS(AE:AE,$E:$E,$E80))/(MAXIFS(AE:AE,$E:$E,$E80)-MINIFS(AE:AE,$E:$E,$E80))))</f>
        <v/>
      </c>
      <c r="CU80" s="232" t="str">
        <f t="array" ref="CU80">IF(AF80="","",
IF(INDEX(Settings!$H:$H,MATCH(CU$1,Settings!$G:$G,0))=TRUE,
100-100*(AF80-MINIFS(AF:AF,$E:$E,$E80))/(MAXIFS(AF:AF,$E:$E,$E80)-MINIFS(AF:AF,$E:$E,$E80)),
100*(AF80-MINIFS(AF:AF,$E:$E,$E80))/(MAXIFS(AF:AF,$E:$E,$E80)-MINIFS(AF:AF,$E:$E,$E80))))</f>
        <v/>
      </c>
      <c r="CV80" s="232" t="str">
        <f t="array" ref="CV80">IF(AG80="","",
IF(INDEX(Settings!$H:$H,MATCH(CV$1,Settings!$G:$G,0))=TRUE,
100-100*(AG80-MINIFS(AG:AG,$E:$E,$E80))/(MAXIFS(AG:AG,$E:$E,$E80)-MINIFS(AG:AG,$E:$E,$E80)),
100*(AG80-MINIFS(AG:AG,$E:$E,$E80))/(MAXIFS(AG:AG,$E:$E,$E80)-MINIFS(AG:AG,$E:$E,$E80))))</f>
        <v/>
      </c>
      <c r="CW80" s="232" t="str">
        <f t="array" ref="CW80">IF(AH80="","",
IF(INDEX(Settings!$H:$H,MATCH(CW$1,Settings!$G:$G,0))=TRUE,
100-100*(AH80-MINIFS(AH:AH,$E:$E,$E80))/(MAXIFS(AH:AH,$E:$E,$E80)-MINIFS(AH:AH,$E:$E,$E80)),
100*(AH80-MINIFS(AH:AH,$E:$E,$E80))/(MAXIFS(AH:AH,$E:$E,$E80)-MINIFS(AH:AH,$E:$E,$E80))))</f>
        <v/>
      </c>
      <c r="CX80" s="232" t="str">
        <f t="array" ref="CX80">IF(AI80="","",
IF(INDEX(Settings!$H:$H,MATCH(CX$1,Settings!$G:$G,0))=TRUE,
100-100*(AI80-MINIFS(AI:AI,$E:$E,$E80))/(MAXIFS(AI:AI,$E:$E,$E80)-MINIFS(AI:AI,$E:$E,$E80)),
100*(AI80-MINIFS(AI:AI,$E:$E,$E80))/(MAXIFS(AI:AI,$E:$E,$E80)-MINIFS(AI:AI,$E:$E,$E80))))</f>
        <v/>
      </c>
      <c r="CY80" s="232" t="str">
        <f t="array" ref="CY80">IF(AJ80="","",
IF(INDEX(Settings!$H:$H,MATCH(CY$1,Settings!$G:$G,0))=TRUE,
100-100*(AJ80-MINIFS(AJ:AJ,$E:$E,$E80))/(MAXIFS(AJ:AJ,$E:$E,$E80)-MINIFS(AJ:AJ,$E:$E,$E80)),
100*(AJ80-MINIFS(AJ:AJ,$E:$E,$E80))/(MAXIFS(AJ:AJ,$E:$E,$E80)-MINIFS(AJ:AJ,$E:$E,$E80))))</f>
        <v/>
      </c>
      <c r="CZ80" s="232" t="str">
        <f t="array" ref="CZ80">IF(AK80="","",
IF(INDEX(Settings!$H:$H,MATCH(CZ$1,Settings!$G:$G,0))=TRUE,
100-100*(AK80-MINIFS(AK:AK,$E:$E,$E80))/(MAXIFS(AK:AK,$E:$E,$E80)-MINIFS(AK:AK,$E:$E,$E80)),
100*(AK80-MINIFS(AK:AK,$E:$E,$E80))/(MAXIFS(AK:AK,$E:$E,$E80)-MINIFS(AK:AK,$E:$E,$E80))))</f>
        <v/>
      </c>
      <c r="DA80" s="232" t="str">
        <f t="array" ref="DA80">IF(AL80="","",
IF(INDEX(Settings!$H:$H,MATCH(DA$1,Settings!$G:$G,0))=TRUE,
100-100*(AL80-MINIFS(AL:AL,$E:$E,$E80))/(MAXIFS(AL:AL,$E:$E,$E80)-MINIFS(AL:AL,$E:$E,$E80)),
100*(AL80-MINIFS(AL:AL,$E:$E,$E80))/(MAXIFS(AL:AL,$E:$E,$E80)-MINIFS(AL:AL,$E:$E,$E80))))</f>
        <v/>
      </c>
      <c r="DB80" s="232" t="str">
        <f t="array" ref="DB80">IF(AM80="","",
IF(INDEX(Settings!$H:$H,MATCH(DB$1,Settings!$G:$G,0))=TRUE,
100-100*(AM80-MINIFS(AM:AM,$E:$E,$E80))/(MAXIFS(AM:AM,$E:$E,$E80)-MINIFS(AM:AM,$E:$E,$E80)),
100*(AM80-MINIFS(AM:AM,$E:$E,$E80))/(MAXIFS(AM:AM,$E:$E,$E80)-MINIFS(AM:AM,$E:$E,$E80))))</f>
        <v/>
      </c>
      <c r="DC80" s="232" t="str">
        <f t="array" ref="DC80">IF(AN80="","",
IF(INDEX(Settings!$H:$H,MATCH(DC$1,Settings!$G:$G,0))=TRUE,
100-100*(AN80-MINIFS(AN:AN,$E:$E,$E80))/(MAXIFS(AN:AN,$E:$E,$E80)-MINIFS(AN:AN,$E:$E,$E80)),
100*(AN80-MINIFS(AN:AN,$E:$E,$E80))/(MAXIFS(AN:AN,$E:$E,$E80)-MINIFS(AN:AN,$E:$E,$E80))))</f>
        <v/>
      </c>
      <c r="DD80" s="232" t="str">
        <f t="array" ref="DD80">IF(AO80="","",
IF(INDEX(Settings!$H:$H,MATCH(DD$1,Settings!$G:$G,0))=TRUE,
100-100*(AO80-MINIFS(AO:AO,$E:$E,$E80))/(MAXIFS(AO:AO,$E:$E,$E80)-MINIFS(AO:AO,$E:$E,$E80)),
100*(AO80-MINIFS(AO:AO,$E:$E,$E80))/(MAXIFS(AO:AO,$E:$E,$E80)-MINIFS(AO:AO,$E:$E,$E80))))</f>
        <v/>
      </c>
      <c r="DE80" s="232" t="str">
        <f t="array" ref="DE80">IF(AP80="","",
IF(INDEX(Settings!$H:$H,MATCH(DE$1,Settings!$G:$G,0))=TRUE,
100-100*(AP80-MINIFS(AP:AP,$E:$E,$E80))/(MAXIFS(AP:AP,$E:$E,$E80)-MINIFS(AP:AP,$E:$E,$E80)),
100*(AP80-MINIFS(AP:AP,$E:$E,$E80))/(MAXIFS(AP:AP,$E:$E,$E80)-MINIFS(AP:AP,$E:$E,$E80))))</f>
        <v/>
      </c>
      <c r="DF80" s="232" t="str">
        <f t="array" ref="DF80">IF(AQ80="","",
IF(INDEX(Settings!$H:$H,MATCH(DF$1,Settings!$G:$G,0))=TRUE,
100-100*(AQ80-MINIFS(AQ:AQ,$E:$E,$E80))/(MAXIFS(AQ:AQ,$E:$E,$E80)-MINIFS(AQ:AQ,$E:$E,$E80)),
100*(AQ80-MINIFS(AQ:AQ,$E:$E,$E80))/(MAXIFS(AQ:AQ,$E:$E,$E80)-MINIFS(AQ:AQ,$E:$E,$E80))))</f>
        <v/>
      </c>
      <c r="DG80" s="232" t="str">
        <f t="array" ref="DG80">IF(AR80="","",
IF(INDEX(Settings!$H:$H,MATCH(DG$1,Settings!$G:$G,0))=TRUE,
100-100*(AR80-MINIFS(AR:AR,$E:$E,$E80))/(MAXIFS(AR:AR,$E:$E,$E80)-MINIFS(AR:AR,$E:$E,$E80)),
100*(AR80-MINIFS(AR:AR,$E:$E,$E80))/(MAXIFS(AR:AR,$E:$E,$E80)-MINIFS(AR:AR,$E:$E,$E80))))</f>
        <v/>
      </c>
      <c r="DH80" s="232" t="str">
        <f t="array" ref="DH80">IF(AS80="","",
IF(INDEX(Settings!$H:$H,MATCH(DH$1,Settings!$G:$G,0))=TRUE,
100-100*(AS80-MINIFS(AS:AS,$E:$E,$E80))/(MAXIFS(AS:AS,$E:$E,$E80)-MINIFS(AS:AS,$E:$E,$E80)),
100*(AS80-MINIFS(AS:AS,$E:$E,$E80))/(MAXIFS(AS:AS,$E:$E,$E80)-MINIFS(AS:AS,$E:$E,$E80))))</f>
        <v/>
      </c>
      <c r="DI80" s="232" t="str">
        <f t="array" ref="DI80">IF(AT80="","",
IF(INDEX(Settings!$H:$H,MATCH(DI$1,Settings!$G:$G,0))=TRUE,
100-100*(AT80-MINIFS(AT:AT,$E:$E,$E80))/(MAXIFS(AT:AT,$E:$E,$E80)-MINIFS(AT:AT,$E:$E,$E80)),
100*(AT80-MINIFS(AT:AT,$E:$E,$E80))/(MAXIFS(AT:AT,$E:$E,$E80)-MINIFS(AT:AT,$E:$E,$E80))))</f>
        <v/>
      </c>
      <c r="DJ80" s="232" t="str">
        <f t="array" ref="DJ80">IF(AU80="","",
IF(INDEX(Settings!$H:$H,MATCH(DJ$1,Settings!$G:$G,0))=TRUE,
100-100*(AU80-MINIFS(AU:AU,$E:$E,$E80))/(MAXIFS(AU:AU,$E:$E,$E80)-MINIFS(AU:AU,$E:$E,$E80)),
100*(AU80-MINIFS(AU:AU,$E:$E,$E80))/(MAXIFS(AU:AU,$E:$E,$E80)-MINIFS(AU:AU,$E:$E,$E80))))</f>
        <v/>
      </c>
      <c r="DK80" s="232" t="str">
        <f t="array" ref="DK80">IF(AV80="","",
IF(INDEX(Settings!$H:$H,MATCH(DK$1,Settings!$G:$G,0))=TRUE,
100-100*(AV80-MINIFS(AV:AV,$E:$E,$E80))/(MAXIFS(AV:AV,$E:$E,$E80)-MINIFS(AV:AV,$E:$E,$E80)),
100*(AV80-MINIFS(AV:AV,$E:$E,$E80))/(MAXIFS(AV:AV,$E:$E,$E80)-MINIFS(AV:AV,$E:$E,$E80))))</f>
        <v/>
      </c>
      <c r="DL80" s="232" t="str">
        <f t="array" ref="DL80">IF(AW80="","",
IF(INDEX(Settings!$H:$H,MATCH(DL$1,Settings!$G:$G,0))=TRUE,
100-100*(AW80-MINIFS(AW:AW,$E:$E,$E80))/(MAXIFS(AW:AW,$E:$E,$E80)-MINIFS(AW:AW,$E:$E,$E80)),
100*(AW80-MINIFS(AW:AW,$E:$E,$E80))/(MAXIFS(AW:AW,$E:$E,$E80)-MINIFS(AW:AW,$E:$E,$E80))))</f>
        <v/>
      </c>
      <c r="DM80" s="232" t="str">
        <f t="array" ref="DM80">IF(AX80="","",
IF(INDEX(Settings!$H:$H,MATCH(DM$1,Settings!$G:$G,0))=TRUE,
100-100*(AX80-MINIFS(AX:AX,$E:$E,$E80))/(MAXIFS(AX:AX,$E:$E,$E80)-MINIFS(AX:AX,$E:$E,$E80)),
100*(AX80-MINIFS(AX:AX,$E:$E,$E80))/(MAXIFS(AX:AX,$E:$E,$E80)-MINIFS(AX:AX,$E:$E,$E80))))</f>
        <v/>
      </c>
      <c r="DN80" s="232" t="str">
        <f t="array" ref="DN80">IF(AY80="","",
IF(INDEX(Settings!$H:$H,MATCH(DN$1,Settings!$G:$G,0))=TRUE,
100-100*(AY80-MINIFS(AY:AY,$E:$E,$E80))/(MAXIFS(AY:AY,$E:$E,$E80)-MINIFS(AY:AY,$E:$E,$E80)),
100*(AY80-MINIFS(AY:AY,$E:$E,$E80))/(MAXIFS(AY:AY,$E:$E,$E80)-MINIFS(AY:AY,$E:$E,$E80))))</f>
        <v/>
      </c>
      <c r="DO80" s="232" t="str">
        <f t="array" ref="DO80">IF(AZ80="","",
IF(INDEX(Settings!$H:$H,MATCH(DO$1,Settings!$G:$G,0))=TRUE,
100-100*(AZ80-MINIFS(AZ:AZ,$E:$E,$E80))/(MAXIFS(AZ:AZ,$E:$E,$E80)-MINIFS(AZ:AZ,$E:$E,$E80)),
100*(AZ80-MINIFS(AZ:AZ,$E:$E,$E80))/(MAXIFS(AZ:AZ,$E:$E,$E80)-MINIFS(AZ:AZ,$E:$E,$E80))))</f>
        <v/>
      </c>
      <c r="DP80" s="232" t="str">
        <f t="array" ref="DP80">IF(BA80="","",
IF(INDEX(Settings!$H:$H,MATCH(DP$1,Settings!$G:$G,0))=TRUE,
100-100*(BA80-MINIFS(BA:BA,$E:$E,$E80))/(MAXIFS(BA:BA,$E:$E,$E80)-MINIFS(BA:BA,$E:$E,$E80)),
100*(BA80-MINIFS(BA:BA,$E:$E,$E80))/(MAXIFS(BA:BA,$E:$E,$E80)-MINIFS(BA:BA,$E:$E,$E80))))</f>
        <v/>
      </c>
      <c r="DQ80" s="232" t="str">
        <f t="array" ref="DQ80">IF(BB80="","",
IF(INDEX(Settings!$H:$H,MATCH(DQ$1,Settings!$G:$G,0))=TRUE,
100-100*(BB80-MINIFS(BB:BB,$E:$E,$E80))/(MAXIFS(BB:BB,$E:$E,$E80)-MINIFS(BB:BB,$E:$E,$E80)),
100*(BB80-MINIFS(BB:BB,$E:$E,$E80))/(MAXIFS(BB:BB,$E:$E,$E80)-MINIFS(BB:BB,$E:$E,$E80))))</f>
        <v/>
      </c>
      <c r="DR80" s="232" t="str">
        <f t="array" ref="DR80">IF(BC80="","",
IF(INDEX(Settings!$H:$H,MATCH(DR$1,Settings!$G:$G,0))=TRUE,
100-100*(BC80-MINIFS(BC:BC,$E:$E,$E80))/(MAXIFS(BC:BC,$E:$E,$E80)-MINIFS(BC:BC,$E:$E,$E80)),
100*(BC80-MINIFS(BC:BC,$E:$E,$E80))/(MAXIFS(BC:BC,$E:$E,$E80)-MINIFS(BC:BC,$E:$E,$E80))))</f>
        <v/>
      </c>
      <c r="DS80" s="232" t="str">
        <f t="array" ref="DS80">IF(BD80="","",
IF(INDEX(Settings!$H:$H,MATCH(DS$1,Settings!$G:$G,0))=TRUE,
100-100*(BD80-MINIFS(BD:BD,$E:$E,$E80))/(MAXIFS(BD:BD,$E:$E,$E80)-MINIFS(BD:BD,$E:$E,$E80)),
100*(BD80-MINIFS(BD:BD,$E:$E,$E80))/(MAXIFS(BD:BD,$E:$E,$E80)-MINIFS(BD:BD,$E:$E,$E80))))</f>
        <v/>
      </c>
      <c r="DT80" s="232" t="str">
        <f t="array" ref="DT80">IF(BE80="","",
IF(INDEX(Settings!$H:$H,MATCH(DT$1,Settings!$G:$G,0))=TRUE,
100-100*(BE80-MINIFS(BE:BE,$E:$E,$E80))/(MAXIFS(BE:BE,$E:$E,$E80)-MINIFS(BE:BE,$E:$E,$E80)),
100*(BE80-MINIFS(BE:BE,$E:$E,$E80))/(MAXIFS(BE:BE,$E:$E,$E80)-MINIFS(BE:BE,$E:$E,$E80))))</f>
        <v/>
      </c>
      <c r="DU80" s="232" t="str">
        <f t="array" ref="DU80">IF(BF80="","",
IF(INDEX(Settings!$H:$H,MATCH(DU$1,Settings!$G:$G,0))=TRUE,
100-100*(BF80-MINIFS(BF:BF,$E:$E,$E80))/(MAXIFS(BF:BF,$E:$E,$E80)-MINIFS(BF:BF,$E:$E,$E80)),
100*(BF80-MINIFS(BF:BF,$E:$E,$E80))/(MAXIFS(BF:BF,$E:$E,$E80)-MINIFS(BF:BF,$E:$E,$E80))))</f>
        <v/>
      </c>
      <c r="DV80" s="232" t="str">
        <f t="array" ref="DV80">IF(BG80="","",
IF(INDEX(Settings!$H:$H,MATCH(DV$1,Settings!$G:$G,0))=TRUE,
100-100*(BG80-MINIFS(BG:BG,$E:$E,$E80))/(MAXIFS(BG:BG,$E:$E,$E80)-MINIFS(BG:BG,$E:$E,$E80)),
100*(BG80-MINIFS(BG:BG,$E:$E,$E80))/(MAXIFS(BG:BG,$E:$E,$E80)-MINIFS(BG:BG,$E:$E,$E80))))</f>
        <v/>
      </c>
      <c r="DW80" s="232" t="str">
        <f t="array" ref="DW80">IF(BH80="","",
IF(INDEX(Settings!$H:$H,MATCH(DW$1,Settings!$G:$G,0))=TRUE,
100-100*(BH80-MINIFS(BH:BH,$E:$E,$E80))/(MAXIFS(BH:BH,$E:$E,$E80)-MINIFS(BH:BH,$E:$E,$E80)),
100*(BH80-MINIFS(BH:BH,$E:$E,$E80))/(MAXIFS(BH:BH,$E:$E,$E80)-MINIFS(BH:BH,$E:$E,$E80))))</f>
        <v/>
      </c>
      <c r="DX80" s="232" t="str">
        <f t="array" ref="DX80">IF(BI80="","",
IF(INDEX(Settings!$H:$H,MATCH(DX$1,Settings!$G:$G,0))=TRUE,
100-100*(BI80-MINIFS(BI:BI,$E:$E,$E80))/(MAXIFS(BI:BI,$E:$E,$E80)-MINIFS(BI:BI,$E:$E,$E80)),
100*(BI80-MINIFS(BI:BI,$E:$E,$E80))/(MAXIFS(BI:BI,$E:$E,$E80)-MINIFS(BI:BI,$E:$E,$E80))))</f>
        <v/>
      </c>
      <c r="DY80" s="232" t="str">
        <f t="array" ref="DY80">IF(BJ80="","",
IF(INDEX(Settings!$H:$H,MATCH(DY$1,Settings!$G:$G,0))=TRUE,
100-100*(BJ80-MINIFS(BJ:BJ,$E:$E,$E80))/(MAXIFS(BJ:BJ,$E:$E,$E80)-MINIFS(BJ:BJ,$E:$E,$E80)),
100*(BJ80-MINIFS(BJ:BJ,$E:$E,$E80))/(MAXIFS(BJ:BJ,$E:$E,$E80)-MINIFS(BJ:BJ,$E:$E,$E80))))</f>
        <v/>
      </c>
      <c r="DZ80" s="234"/>
      <c r="EA80" s="234"/>
      <c r="EB80" s="234" t="str">
        <f t="shared" si="8"/>
        <v/>
      </c>
      <c r="EC80" s="234" t="str">
        <f t="shared" si="9"/>
        <v/>
      </c>
      <c r="ED80" s="234" t="str">
        <f t="shared" si="10"/>
        <v/>
      </c>
      <c r="EE80" s="234" t="str">
        <f t="shared" si="11"/>
        <v/>
      </c>
      <c r="EF80" s="234" t="str">
        <f t="shared" si="12"/>
        <v/>
      </c>
      <c r="EG80" s="234" t="str">
        <f t="shared" si="13"/>
        <v/>
      </c>
      <c r="EH80" s="234"/>
      <c r="EI80" s="234"/>
      <c r="EJ80" s="234"/>
      <c r="EK80" s="234"/>
      <c r="EL80" s="234"/>
      <c r="EM80" s="234"/>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3" t="str">
        <f t="shared" si="14"/>
        <v/>
      </c>
      <c r="N81" s="49"/>
      <c r="O81" s="49"/>
      <c r="P81" s="49"/>
      <c r="Q81" s="49"/>
      <c r="R81" s="49"/>
      <c r="S81" s="222" t="str">
        <f>IFERROR(VLOOKUP(AF81, 'YOYO IR Scores'!A:C, 3, FALSE), "")
</f>
        <v/>
      </c>
      <c r="T81" s="49"/>
      <c r="U81" s="49"/>
      <c r="V81" s="49"/>
      <c r="W81" s="49"/>
      <c r="X81" s="224" t="str">
        <f t="shared" si="4"/>
        <v/>
      </c>
      <c r="Y81" s="225" t="str">
        <f t="shared" si="5"/>
        <v/>
      </c>
      <c r="Z81" s="225" t="str">
        <f t="shared" si="6"/>
        <v/>
      </c>
      <c r="AA81" s="224" t="str">
        <f t="shared" si="7"/>
        <v/>
      </c>
      <c r="AB81" s="223"/>
      <c r="AC81" s="223"/>
      <c r="AD81" s="223"/>
      <c r="AE81" s="223" t="str">
        <f>IFERROR(VLOOKUP(AF81, 'YOYO IR Scores'!A:C, 2, FALSE), "")</f>
        <v/>
      </c>
      <c r="AF81" s="223"/>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223"/>
      <c r="BI81" s="223"/>
      <c r="BJ81" s="223"/>
      <c r="BK81" s="223" t="str">
        <f t="array" ref="BK81">IF(J81="","",
IF(INDEX(Settings!$H:$H,MATCH(BY$1,Settings!$G:$G,0))=TRUE,
100-100*(J81-MIN(J:J))/(MAX(J:J)-MIN(J:J)),
100*(J81-MIN(J:J))/(MAX(J:J)-MIN(J:J))))</f>
        <v/>
      </c>
      <c r="BL81" s="223" t="str">
        <f t="array" ref="BL81">IF(J81="","",
IF(INDEX(Settings!$H:$H,MATCH(BY$1,Settings!$G:$G,0))=TRUE,
100-100*(J81-MINIFS(J:J,$E:$E,$E81))/(MAXIFS(J:J,$E:$E,$E81)-MINIFS(J:J,$E:$E,$E81)),
100*(J81-MINIFS(J:J,$E:$E,$E81))/(MAXIFS(J:J,$E:$E,$E81)-MINIFS(J:J,$E:$E,$E81))))</f>
        <v/>
      </c>
      <c r="BM81" s="223"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4" t="str">
        <f t="array" ref="BQ81">IF(J81="","",
IF(INDEX(Settings!$H:$H,MATCH(BY$1,Settings!$G:$G,0))=TRUE,
-1*(J81-AVERAGE(J:J))/STDEV(J:J),
(J81-AVERAGE(J:J))/STDEV(J:J)))</f>
        <v/>
      </c>
      <c r="BR81" s="224" t="str">
        <f>IFERROR(__xludf.DUMMYFUNCTION("IF(J81="""","""",
IF(INDEX(Settings!$H:$H,MATCH(BY$1,Settings!$G:$G,0))=TRUE,
-1*(J81-AVERAGEIFS(J:J,$E:$E,$E81))/STDEV(FILTER(J:J,$E:$E=$E81)),
(J81-AVERAGEIFS(J:J,$E:$E,$E81))/STDEV(FILTER(J:J,$E:$E=$E81))))"),"")</f>
        <v/>
      </c>
      <c r="BS81" s="224"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3" t="str">
        <f t="array" ref="BY81">IF(J81="","",
IF(INDEX(Settings!$H:$H,MATCH(BY$1,Settings!$G:$G,0))=TRUE,
100-100*(J81-MINIFS(J:J,$E:$E,$E81))/(MAXIFS(J:J,$E:$E,$E81)-MINIFS(J:J,$E:$E,$E81)),
100*(J81-MINIFS(J:J,$E:$E,$E81))/(MAXIFS(J:J,$E:$E,$E81)-MINIFS(J:J,$E:$E,$E81))))</f>
        <v/>
      </c>
      <c r="BZ81" s="223" t="str">
        <f t="array" ref="BZ81">IF(K81="","",
IF(INDEX(Settings!$H:$H,MATCH(BZ$1,Settings!$G:$G,0))=TRUE,
100-100*(K81-MINIFS(K:K,$E:$E,$E81))/(MAXIFS(K:K,$E:$E,$E81)-MINIFS(K:K,$E:$E,$E81)),
100*(K81-MINIFS(K:K,$E:$E,$E81))/(MAXIFS(K:K,$E:$E,$E81)-MINIFS(K:K,$E:$E,$E81))))</f>
        <v/>
      </c>
      <c r="CA81" s="223" t="str">
        <f t="array" ref="CA81">IF(L81="","",
IF(INDEX(Settings!$H:$H,MATCH(CA$1,Settings!$G:$G,0))=TRUE,
100-100*(L81-MINIFS(L:L,$E:$E,$E81))/(MAXIFS(L:L,$E:$E,$E81)-MINIFS(L:L,$E:$E,$E81)),
100*(L81-MINIFS(L:L,$E:$E,$E81))/(MAXIFS(L:L,$E:$E,$E81)-MINIFS(L:L,$E:$E,$E81))))</f>
        <v/>
      </c>
      <c r="CB81" s="223" t="str">
        <f t="array" ref="CB81">IF(M81="","",
IF(INDEX(Settings!$H:$H,MATCH(CB$1,Settings!$G:$G,0))=TRUE,
100-100*(M81-MINIFS(M:M,$E:$E,$E81))/(MAXIFS(M:M,$E:$E,$E81)-MINIFS(M:M,$E:$E,$E81)),
100*(M81-MINIFS(M:M,$E:$E,$E81))/(MAXIFS(M:M,$E:$E,$E81)-MINIFS(M:M,$E:$E,$E81))))</f>
        <v/>
      </c>
      <c r="CC81" s="223" t="str">
        <f t="array" ref="CC81">IF(N81="","",
IF(INDEX(Settings!$H:$H,MATCH(CC$1,Settings!$G:$G,0))=TRUE,
100-100*(N81-MINIFS(N:N,$E:$E,$E81))/(MAXIFS(N:N,$E:$E,$E81)-MINIFS(N:N,$E:$E,$E81)),
100*(N81-MINIFS(N:N,$E:$E,$E81))/(MAXIFS(N:N,$E:$E,$E81)-MINIFS(N:N,$E:$E,$E81))))</f>
        <v/>
      </c>
      <c r="CD81" s="223" t="str">
        <f t="array" ref="CD81">IF(O81="","",
IF(INDEX(Settings!$H:$H,MATCH(CD$1,Settings!$G:$G,0))=TRUE,
100-100*(O81-MINIFS(O:O,$E:$E,$E81))/(MAXIFS(O:O,$E:$E,$E81)-MINIFS(O:O,$E:$E,$E81)),
100*(O81-MINIFS(O:O,$E:$E,$E81))/(MAXIFS(O:O,$E:$E,$E81)-MINIFS(O:O,$E:$E,$E81))))</f>
        <v/>
      </c>
      <c r="CE81" s="223" t="str">
        <f t="array" ref="CE81">IF(P81="","",
IF(INDEX(Settings!$H:$H,MATCH(CE$1,Settings!$G:$G,0))=TRUE,
100-100*(P81-MINIFS(P:P,$E:$E,$E81))/(MAXIFS(P:P,$E:$E,$E81)-MINIFS(P:P,$E:$E,$E81)),
100*(P81-MINIFS(P:P,$E:$E,$E81))/(MAXIFS(P:P,$E:$E,$E81)-MINIFS(P:P,$E:$E,$E81))))</f>
        <v/>
      </c>
      <c r="CF81" s="223" t="str">
        <f t="array" ref="CF81">IF(Q81="","",
IF(INDEX(Settings!$H:$H,MATCH(CF$1,Settings!$G:$G,0))=TRUE,
100-100*(Q81-MINIFS(Q:Q,$E:$E,$E81))/(MAXIFS(Q:Q,$E:$E,$E81)-MINIFS(Q:Q,$E:$E,$E81)),
100*(Q81-MINIFS(Q:Q,$E:$E,$E81))/(MAXIFS(Q:Q,$E:$E,$E81)-MINIFS(Q:Q,$E:$E,$E81))))</f>
        <v/>
      </c>
      <c r="CG81" s="223" t="str">
        <f t="array" ref="CG81">IF(R81="","",
IF(INDEX(Settings!$H:$H,MATCH(CG$1,Settings!$G:$G,0))=TRUE,
100-100*(R81-MINIFS(R:R,$E:$E,$E81))/(MAXIFS(R:R,$E:$E,$E81)-MINIFS(R:R,$E:$E,$E81)),
100*(R81-MINIFS(R:R,$E:$E,$E81))/(MAXIFS(R:R,$E:$E,$E81)-MINIFS(R:R,$E:$E,$E81))))</f>
        <v/>
      </c>
      <c r="CH81" s="223" t="str">
        <f t="array" ref="CH81">IF(S81="","",
IF(INDEX(Settings!$H:$H,MATCH(CH$1,Settings!$G:$G,0))=TRUE,
100-100*(S81-MINIFS(S:S,$E:$E,$E81))/(MAXIFS(S:S,$E:$E,$E81)-MINIFS(S:S,$E:$E,$E81)),
100*(S81-MINIFS(S:S,$E:$E,$E81))/(MAXIFS(S:S,$E:$E,$E81)-MINIFS(S:S,$E:$E,$E81))))</f>
        <v/>
      </c>
      <c r="CI81" s="223" t="str">
        <f t="array" ref="CI81">IF(T81="","",
IF(INDEX(Settings!$H:$H,MATCH(CI$1,Settings!$G:$G,0))=TRUE,
100-100*(T81-MINIFS(T:T,$E:$E,$E81))/(MAXIFS(T:T,$E:$E,$E81)-MINIFS(T:T,$E:$E,$E81)),
100*(T81-MINIFS(T:T,$E:$E,$E81))/(MAXIFS(T:T,$E:$E,$E81)-MINIFS(T:T,$E:$E,$E81))))</f>
        <v/>
      </c>
      <c r="CJ81" s="223" t="str">
        <f t="array" ref="CJ81">IF(U81="","",
IF(INDEX(Settings!$H:$H,MATCH(CJ$1,Settings!$G:$G,0))=TRUE,
100-100*(U81-MINIFS(U:U,$E:$E,$E81))/(MAXIFS(U:U,$E:$E,$E81)-MINIFS(U:U,$E:$E,$E81)),
100*(U81-MINIFS(U:U,$E:$E,$E81))/(MAXIFS(U:U,$E:$E,$E81)-MINIFS(U:U,$E:$E,$E81))))</f>
        <v/>
      </c>
      <c r="CK81" s="223" t="str">
        <f t="array" ref="CK81">IF(V81="","",
IF(INDEX(Settings!$H:$H,MATCH(CK$1,Settings!$G:$G,0))=TRUE,
100-100*(V81-MINIFS(V:V,$E:$E,$E81))/(MAXIFS(V:V,$E:$E,$E81)-MINIFS(V:V,$E:$E,$E81)),
100*(V81-MINIFS(V:V,$E:$E,$E81))/(MAXIFS(V:V,$E:$E,$E81)-MINIFS(V:V,$E:$E,$E81))))</f>
        <v/>
      </c>
      <c r="CL81" s="223" t="str">
        <f t="array" ref="CL81">IF(W81="","",
IF(INDEX(Settings!$H:$H,MATCH(CL$1,Settings!$G:$G,0))=TRUE,
100-100*(W81-MINIFS(W:W,$E:$E,$E81))/(MAXIFS(W:W,$E:$E,$E81)-MINIFS(W:W,$E:$E,$E81)),
100*(W81-MINIFS(W:W,$E:$E,$E81))/(MAXIFS(W:W,$E:$E,$E81)-MINIFS(W:W,$E:$E,$E81))))</f>
        <v/>
      </c>
      <c r="CM81" s="223" t="str">
        <f t="array" ref="CM81">IF(X81="","",
IF(INDEX(Settings!$H:$H,MATCH(CM$1,Settings!$G:$G,0))=TRUE,
100-100*(X81-MINIFS(X:X,$E:$E,$E81))/(MAXIFS(X:X,$E:$E,$E81)-MINIFS(X:X,$E:$E,$E81)),
100*(X81-MINIFS(X:X,$E:$E,$E81))/(MAXIFS(X:X,$E:$E,$E81)-MINIFS(X:X,$E:$E,$E81))))</f>
        <v/>
      </c>
      <c r="CN81" s="223" t="str">
        <f t="array" ref="CN81">IF(Y81="","",
IF(INDEX(Settings!$H:$H,MATCH(CN$1,Settings!$G:$G,0))=TRUE,
100-100*(Y81-MINIFS(Y:Y,$E:$E,$E81))/(MAXIFS(Y:Y,$E:$E,$E81)-MINIFS(Y:Y,$E:$E,$E81)),
100*(Y81-MINIFS(Y:Y,$E:$E,$E81))/(MAXIFS(Y:Y,$E:$E,$E81)-MINIFS(Y:Y,$E:$E,$E81))))</f>
        <v/>
      </c>
      <c r="CO81" s="223" t="str">
        <f t="array" ref="CO81">IF(Z81="","",
IF(INDEX(Settings!$H:$H,MATCH(CO$1,Settings!$G:$G,0))=TRUE,
100-100*(Z81-MINIFS(Z:Z,$E:$E,$E81))/(MAXIFS(Z:Z,$E:$E,$E81)-MINIFS(Z:Z,$E:$E,$E81)),
100*(Z81-MINIFS(Z:Z,$E:$E,$E81))/(MAXIFS(Z:Z,$E:$E,$E81)-MINIFS(Z:Z,$E:$E,$E81))))</f>
        <v/>
      </c>
      <c r="CP81" s="223" t="str">
        <f t="array" ref="CP81">IF(AA81="","",
IF(INDEX(Settings!$H:$H,MATCH(CP$1,Settings!$G:$G,0))=TRUE,
100-100*(AA81-MINIFS(AA:AA,$E:$E,$E81))/(MAXIFS(AA:AA,$E:$E,$E81)-MINIFS(AA:AA,$E:$E,$E81)),
100*(AA81-MINIFS(AA:AA,$E:$E,$E81))/(MAXIFS(AA:AA,$E:$E,$E81)-MINIFS(AA:AA,$E:$E,$E81))))</f>
        <v/>
      </c>
      <c r="CQ81" s="223" t="str">
        <f t="array" ref="CQ81">IF(AB81="","",
IF(INDEX(Settings!$H:$H,MATCH(CQ$1,Settings!$G:$G,0))=TRUE,
100-100*(AB81-MINIFS(AB:AB,$E:$E,$E81))/(MAXIFS(AB:AB,$E:$E,$E81)-MINIFS(AB:AB,$E:$E,$E81)),
100*(AB81-MINIFS(AB:AB,$E:$E,$E81))/(MAXIFS(AB:AB,$E:$E,$E81)-MINIFS(AB:AB,$E:$E,$E81))))</f>
        <v/>
      </c>
      <c r="CR81" s="223" t="str">
        <f t="array" ref="CR81">IF(AC81="","",
IF(INDEX(Settings!$H:$H,MATCH(CR$1,Settings!$G:$G,0))=TRUE,
100-100*(AC81-MINIFS(AC:AC,$E:$E,$E81))/(MAXIFS(AC:AC,$E:$E,$E81)-MINIFS(AC:AC,$E:$E,$E81)),
100*(AC81-MINIFS(AC:AC,$E:$E,$E81))/(MAXIFS(AC:AC,$E:$E,$E81)-MINIFS(AC:AC,$E:$E,$E81))))</f>
        <v/>
      </c>
      <c r="CS81" s="223" t="str">
        <f t="array" ref="CS81">IF(AD81="","",
IF(INDEX(Settings!$H:$H,MATCH(CS$1,Settings!$G:$G,0))=TRUE,
100-100*(AD81-MINIFS(AD:AD,$E:$E,$E81))/(MAXIFS(AD:AD,$E:$E,$E81)-MINIFS(AD:AD,$E:$E,$E81)),
100*(AD81-MINIFS(AD:AD,$E:$E,$E81))/(MAXIFS(AD:AD,$E:$E,$E81)-MINIFS(AD:AD,$E:$E,$E81))))</f>
        <v/>
      </c>
      <c r="CT81" s="223" t="str">
        <f t="array" ref="CT81">IF(AE81="","",
IF(INDEX(Settings!$H:$H,MATCH(CT$1,Settings!$G:$G,0))=TRUE,
100-100*(AE81-MINIFS(AE:AE,$E:$E,$E81))/(MAXIFS(AE:AE,$E:$E,$E81)-MINIFS(AE:AE,$E:$E,$E81)),
100*(AE81-MINIFS(AE:AE,$E:$E,$E81))/(MAXIFS(AE:AE,$E:$E,$E81)-MINIFS(AE:AE,$E:$E,$E81))))</f>
        <v/>
      </c>
      <c r="CU81" s="223" t="str">
        <f t="array" ref="CU81">IF(AF81="","",
IF(INDEX(Settings!$H:$H,MATCH(CU$1,Settings!$G:$G,0))=TRUE,
100-100*(AF81-MINIFS(AF:AF,$E:$E,$E81))/(MAXIFS(AF:AF,$E:$E,$E81)-MINIFS(AF:AF,$E:$E,$E81)),
100*(AF81-MINIFS(AF:AF,$E:$E,$E81))/(MAXIFS(AF:AF,$E:$E,$E81)-MINIFS(AF:AF,$E:$E,$E81))))</f>
        <v/>
      </c>
      <c r="CV81" s="223" t="str">
        <f t="array" ref="CV81">IF(AG81="","",
IF(INDEX(Settings!$H:$H,MATCH(CV$1,Settings!$G:$G,0))=TRUE,
100-100*(AG81-MINIFS(AG:AG,$E:$E,$E81))/(MAXIFS(AG:AG,$E:$E,$E81)-MINIFS(AG:AG,$E:$E,$E81)),
100*(AG81-MINIFS(AG:AG,$E:$E,$E81))/(MAXIFS(AG:AG,$E:$E,$E81)-MINIFS(AG:AG,$E:$E,$E81))))</f>
        <v/>
      </c>
      <c r="CW81" s="223" t="str">
        <f t="array" ref="CW81">IF(AH81="","",
IF(INDEX(Settings!$H:$H,MATCH(CW$1,Settings!$G:$G,0))=TRUE,
100-100*(AH81-MINIFS(AH:AH,$E:$E,$E81))/(MAXIFS(AH:AH,$E:$E,$E81)-MINIFS(AH:AH,$E:$E,$E81)),
100*(AH81-MINIFS(AH:AH,$E:$E,$E81))/(MAXIFS(AH:AH,$E:$E,$E81)-MINIFS(AH:AH,$E:$E,$E81))))</f>
        <v/>
      </c>
      <c r="CX81" s="223" t="str">
        <f t="array" ref="CX81">IF(AI81="","",
IF(INDEX(Settings!$H:$H,MATCH(CX$1,Settings!$G:$G,0))=TRUE,
100-100*(AI81-MINIFS(AI:AI,$E:$E,$E81))/(MAXIFS(AI:AI,$E:$E,$E81)-MINIFS(AI:AI,$E:$E,$E81)),
100*(AI81-MINIFS(AI:AI,$E:$E,$E81))/(MAXIFS(AI:AI,$E:$E,$E81)-MINIFS(AI:AI,$E:$E,$E81))))</f>
        <v/>
      </c>
      <c r="CY81" s="223" t="str">
        <f t="array" ref="CY81">IF(AJ81="","",
IF(INDEX(Settings!$H:$H,MATCH(CY$1,Settings!$G:$G,0))=TRUE,
100-100*(AJ81-MINIFS(AJ:AJ,$E:$E,$E81))/(MAXIFS(AJ:AJ,$E:$E,$E81)-MINIFS(AJ:AJ,$E:$E,$E81)),
100*(AJ81-MINIFS(AJ:AJ,$E:$E,$E81))/(MAXIFS(AJ:AJ,$E:$E,$E81)-MINIFS(AJ:AJ,$E:$E,$E81))))</f>
        <v/>
      </c>
      <c r="CZ81" s="223" t="str">
        <f t="array" ref="CZ81">IF(AK81="","",
IF(INDEX(Settings!$H:$H,MATCH(CZ$1,Settings!$G:$G,0))=TRUE,
100-100*(AK81-MINIFS(AK:AK,$E:$E,$E81))/(MAXIFS(AK:AK,$E:$E,$E81)-MINIFS(AK:AK,$E:$E,$E81)),
100*(AK81-MINIFS(AK:AK,$E:$E,$E81))/(MAXIFS(AK:AK,$E:$E,$E81)-MINIFS(AK:AK,$E:$E,$E81))))</f>
        <v/>
      </c>
      <c r="DA81" s="223" t="str">
        <f t="array" ref="DA81">IF(AL81="","",
IF(INDEX(Settings!$H:$H,MATCH(DA$1,Settings!$G:$G,0))=TRUE,
100-100*(AL81-MINIFS(AL:AL,$E:$E,$E81))/(MAXIFS(AL:AL,$E:$E,$E81)-MINIFS(AL:AL,$E:$E,$E81)),
100*(AL81-MINIFS(AL:AL,$E:$E,$E81))/(MAXIFS(AL:AL,$E:$E,$E81)-MINIFS(AL:AL,$E:$E,$E81))))</f>
        <v/>
      </c>
      <c r="DB81" s="223" t="str">
        <f t="array" ref="DB81">IF(AM81="","",
IF(INDEX(Settings!$H:$H,MATCH(DB$1,Settings!$G:$G,0))=TRUE,
100-100*(AM81-MINIFS(AM:AM,$E:$E,$E81))/(MAXIFS(AM:AM,$E:$E,$E81)-MINIFS(AM:AM,$E:$E,$E81)),
100*(AM81-MINIFS(AM:AM,$E:$E,$E81))/(MAXIFS(AM:AM,$E:$E,$E81)-MINIFS(AM:AM,$E:$E,$E81))))</f>
        <v/>
      </c>
      <c r="DC81" s="223" t="str">
        <f t="array" ref="DC81">IF(AN81="","",
IF(INDEX(Settings!$H:$H,MATCH(DC$1,Settings!$G:$G,0))=TRUE,
100-100*(AN81-MINIFS(AN:AN,$E:$E,$E81))/(MAXIFS(AN:AN,$E:$E,$E81)-MINIFS(AN:AN,$E:$E,$E81)),
100*(AN81-MINIFS(AN:AN,$E:$E,$E81))/(MAXIFS(AN:AN,$E:$E,$E81)-MINIFS(AN:AN,$E:$E,$E81))))</f>
        <v/>
      </c>
      <c r="DD81" s="223" t="str">
        <f t="array" ref="DD81">IF(AO81="","",
IF(INDEX(Settings!$H:$H,MATCH(DD$1,Settings!$G:$G,0))=TRUE,
100-100*(AO81-MINIFS(AO:AO,$E:$E,$E81))/(MAXIFS(AO:AO,$E:$E,$E81)-MINIFS(AO:AO,$E:$E,$E81)),
100*(AO81-MINIFS(AO:AO,$E:$E,$E81))/(MAXIFS(AO:AO,$E:$E,$E81)-MINIFS(AO:AO,$E:$E,$E81))))</f>
        <v/>
      </c>
      <c r="DE81" s="223" t="str">
        <f t="array" ref="DE81">IF(AP81="","",
IF(INDEX(Settings!$H:$H,MATCH(DE$1,Settings!$G:$G,0))=TRUE,
100-100*(AP81-MINIFS(AP:AP,$E:$E,$E81))/(MAXIFS(AP:AP,$E:$E,$E81)-MINIFS(AP:AP,$E:$E,$E81)),
100*(AP81-MINIFS(AP:AP,$E:$E,$E81))/(MAXIFS(AP:AP,$E:$E,$E81)-MINIFS(AP:AP,$E:$E,$E81))))</f>
        <v/>
      </c>
      <c r="DF81" s="223" t="str">
        <f t="array" ref="DF81">IF(AQ81="","",
IF(INDEX(Settings!$H:$H,MATCH(DF$1,Settings!$G:$G,0))=TRUE,
100-100*(AQ81-MINIFS(AQ:AQ,$E:$E,$E81))/(MAXIFS(AQ:AQ,$E:$E,$E81)-MINIFS(AQ:AQ,$E:$E,$E81)),
100*(AQ81-MINIFS(AQ:AQ,$E:$E,$E81))/(MAXIFS(AQ:AQ,$E:$E,$E81)-MINIFS(AQ:AQ,$E:$E,$E81))))</f>
        <v/>
      </c>
      <c r="DG81" s="223" t="str">
        <f t="array" ref="DG81">IF(AR81="","",
IF(INDEX(Settings!$H:$H,MATCH(DG$1,Settings!$G:$G,0))=TRUE,
100-100*(AR81-MINIFS(AR:AR,$E:$E,$E81))/(MAXIFS(AR:AR,$E:$E,$E81)-MINIFS(AR:AR,$E:$E,$E81)),
100*(AR81-MINIFS(AR:AR,$E:$E,$E81))/(MAXIFS(AR:AR,$E:$E,$E81)-MINIFS(AR:AR,$E:$E,$E81))))</f>
        <v/>
      </c>
      <c r="DH81" s="223" t="str">
        <f t="array" ref="DH81">IF(AS81="","",
IF(INDEX(Settings!$H:$H,MATCH(DH$1,Settings!$G:$G,0))=TRUE,
100-100*(AS81-MINIFS(AS:AS,$E:$E,$E81))/(MAXIFS(AS:AS,$E:$E,$E81)-MINIFS(AS:AS,$E:$E,$E81)),
100*(AS81-MINIFS(AS:AS,$E:$E,$E81))/(MAXIFS(AS:AS,$E:$E,$E81)-MINIFS(AS:AS,$E:$E,$E81))))</f>
        <v/>
      </c>
      <c r="DI81" s="223" t="str">
        <f t="array" ref="DI81">IF(AT81="","",
IF(INDEX(Settings!$H:$H,MATCH(DI$1,Settings!$G:$G,0))=TRUE,
100-100*(AT81-MINIFS(AT:AT,$E:$E,$E81))/(MAXIFS(AT:AT,$E:$E,$E81)-MINIFS(AT:AT,$E:$E,$E81)),
100*(AT81-MINIFS(AT:AT,$E:$E,$E81))/(MAXIFS(AT:AT,$E:$E,$E81)-MINIFS(AT:AT,$E:$E,$E81))))</f>
        <v/>
      </c>
      <c r="DJ81" s="223" t="str">
        <f t="array" ref="DJ81">IF(AU81="","",
IF(INDEX(Settings!$H:$H,MATCH(DJ$1,Settings!$G:$G,0))=TRUE,
100-100*(AU81-MINIFS(AU:AU,$E:$E,$E81))/(MAXIFS(AU:AU,$E:$E,$E81)-MINIFS(AU:AU,$E:$E,$E81)),
100*(AU81-MINIFS(AU:AU,$E:$E,$E81))/(MAXIFS(AU:AU,$E:$E,$E81)-MINIFS(AU:AU,$E:$E,$E81))))</f>
        <v/>
      </c>
      <c r="DK81" s="223" t="str">
        <f t="array" ref="DK81">IF(AV81="","",
IF(INDEX(Settings!$H:$H,MATCH(DK$1,Settings!$G:$G,0))=TRUE,
100-100*(AV81-MINIFS(AV:AV,$E:$E,$E81))/(MAXIFS(AV:AV,$E:$E,$E81)-MINIFS(AV:AV,$E:$E,$E81)),
100*(AV81-MINIFS(AV:AV,$E:$E,$E81))/(MAXIFS(AV:AV,$E:$E,$E81)-MINIFS(AV:AV,$E:$E,$E81))))</f>
        <v/>
      </c>
      <c r="DL81" s="223" t="str">
        <f t="array" ref="DL81">IF(AW81="","",
IF(INDEX(Settings!$H:$H,MATCH(DL$1,Settings!$G:$G,0))=TRUE,
100-100*(AW81-MINIFS(AW:AW,$E:$E,$E81))/(MAXIFS(AW:AW,$E:$E,$E81)-MINIFS(AW:AW,$E:$E,$E81)),
100*(AW81-MINIFS(AW:AW,$E:$E,$E81))/(MAXIFS(AW:AW,$E:$E,$E81)-MINIFS(AW:AW,$E:$E,$E81))))</f>
        <v/>
      </c>
      <c r="DM81" s="223" t="str">
        <f t="array" ref="DM81">IF(AX81="","",
IF(INDEX(Settings!$H:$H,MATCH(DM$1,Settings!$G:$G,0))=TRUE,
100-100*(AX81-MINIFS(AX:AX,$E:$E,$E81))/(MAXIFS(AX:AX,$E:$E,$E81)-MINIFS(AX:AX,$E:$E,$E81)),
100*(AX81-MINIFS(AX:AX,$E:$E,$E81))/(MAXIFS(AX:AX,$E:$E,$E81)-MINIFS(AX:AX,$E:$E,$E81))))</f>
        <v/>
      </c>
      <c r="DN81" s="223" t="str">
        <f t="array" ref="DN81">IF(AY81="","",
IF(INDEX(Settings!$H:$H,MATCH(DN$1,Settings!$G:$G,0))=TRUE,
100-100*(AY81-MINIFS(AY:AY,$E:$E,$E81))/(MAXIFS(AY:AY,$E:$E,$E81)-MINIFS(AY:AY,$E:$E,$E81)),
100*(AY81-MINIFS(AY:AY,$E:$E,$E81))/(MAXIFS(AY:AY,$E:$E,$E81)-MINIFS(AY:AY,$E:$E,$E81))))</f>
        <v/>
      </c>
      <c r="DO81" s="223" t="str">
        <f t="array" ref="DO81">IF(AZ81="","",
IF(INDEX(Settings!$H:$H,MATCH(DO$1,Settings!$G:$G,0))=TRUE,
100-100*(AZ81-MINIFS(AZ:AZ,$E:$E,$E81))/(MAXIFS(AZ:AZ,$E:$E,$E81)-MINIFS(AZ:AZ,$E:$E,$E81)),
100*(AZ81-MINIFS(AZ:AZ,$E:$E,$E81))/(MAXIFS(AZ:AZ,$E:$E,$E81)-MINIFS(AZ:AZ,$E:$E,$E81))))</f>
        <v/>
      </c>
      <c r="DP81" s="223" t="str">
        <f t="array" ref="DP81">IF(BA81="","",
IF(INDEX(Settings!$H:$H,MATCH(DP$1,Settings!$G:$G,0))=TRUE,
100-100*(BA81-MINIFS(BA:BA,$E:$E,$E81))/(MAXIFS(BA:BA,$E:$E,$E81)-MINIFS(BA:BA,$E:$E,$E81)),
100*(BA81-MINIFS(BA:BA,$E:$E,$E81))/(MAXIFS(BA:BA,$E:$E,$E81)-MINIFS(BA:BA,$E:$E,$E81))))</f>
        <v/>
      </c>
      <c r="DQ81" s="223" t="str">
        <f t="array" ref="DQ81">IF(BB81="","",
IF(INDEX(Settings!$H:$H,MATCH(DQ$1,Settings!$G:$G,0))=TRUE,
100-100*(BB81-MINIFS(BB:BB,$E:$E,$E81))/(MAXIFS(BB:BB,$E:$E,$E81)-MINIFS(BB:BB,$E:$E,$E81)),
100*(BB81-MINIFS(BB:BB,$E:$E,$E81))/(MAXIFS(BB:BB,$E:$E,$E81)-MINIFS(BB:BB,$E:$E,$E81))))</f>
        <v/>
      </c>
      <c r="DR81" s="223" t="str">
        <f t="array" ref="DR81">IF(BC81="","",
IF(INDEX(Settings!$H:$H,MATCH(DR$1,Settings!$G:$G,0))=TRUE,
100-100*(BC81-MINIFS(BC:BC,$E:$E,$E81))/(MAXIFS(BC:BC,$E:$E,$E81)-MINIFS(BC:BC,$E:$E,$E81)),
100*(BC81-MINIFS(BC:BC,$E:$E,$E81))/(MAXIFS(BC:BC,$E:$E,$E81)-MINIFS(BC:BC,$E:$E,$E81))))</f>
        <v/>
      </c>
      <c r="DS81" s="223" t="str">
        <f t="array" ref="DS81">IF(BD81="","",
IF(INDEX(Settings!$H:$H,MATCH(DS$1,Settings!$G:$G,0))=TRUE,
100-100*(BD81-MINIFS(BD:BD,$E:$E,$E81))/(MAXIFS(BD:BD,$E:$E,$E81)-MINIFS(BD:BD,$E:$E,$E81)),
100*(BD81-MINIFS(BD:BD,$E:$E,$E81))/(MAXIFS(BD:BD,$E:$E,$E81)-MINIFS(BD:BD,$E:$E,$E81))))</f>
        <v/>
      </c>
      <c r="DT81" s="223" t="str">
        <f t="array" ref="DT81">IF(BE81="","",
IF(INDEX(Settings!$H:$H,MATCH(DT$1,Settings!$G:$G,0))=TRUE,
100-100*(BE81-MINIFS(BE:BE,$E:$E,$E81))/(MAXIFS(BE:BE,$E:$E,$E81)-MINIFS(BE:BE,$E:$E,$E81)),
100*(BE81-MINIFS(BE:BE,$E:$E,$E81))/(MAXIFS(BE:BE,$E:$E,$E81)-MINIFS(BE:BE,$E:$E,$E81))))</f>
        <v/>
      </c>
      <c r="DU81" s="223" t="str">
        <f t="array" ref="DU81">IF(BF81="","",
IF(INDEX(Settings!$H:$H,MATCH(DU$1,Settings!$G:$G,0))=TRUE,
100-100*(BF81-MINIFS(BF:BF,$E:$E,$E81))/(MAXIFS(BF:BF,$E:$E,$E81)-MINIFS(BF:BF,$E:$E,$E81)),
100*(BF81-MINIFS(BF:BF,$E:$E,$E81))/(MAXIFS(BF:BF,$E:$E,$E81)-MINIFS(BF:BF,$E:$E,$E81))))</f>
        <v/>
      </c>
      <c r="DV81" s="223" t="str">
        <f t="array" ref="DV81">IF(BG81="","",
IF(INDEX(Settings!$H:$H,MATCH(DV$1,Settings!$G:$G,0))=TRUE,
100-100*(BG81-MINIFS(BG:BG,$E:$E,$E81))/(MAXIFS(BG:BG,$E:$E,$E81)-MINIFS(BG:BG,$E:$E,$E81)),
100*(BG81-MINIFS(BG:BG,$E:$E,$E81))/(MAXIFS(BG:BG,$E:$E,$E81)-MINIFS(BG:BG,$E:$E,$E81))))</f>
        <v/>
      </c>
      <c r="DW81" s="223" t="str">
        <f t="array" ref="DW81">IF(BH81="","",
IF(INDEX(Settings!$H:$H,MATCH(DW$1,Settings!$G:$G,0))=TRUE,
100-100*(BH81-MINIFS(BH:BH,$E:$E,$E81))/(MAXIFS(BH:BH,$E:$E,$E81)-MINIFS(BH:BH,$E:$E,$E81)),
100*(BH81-MINIFS(BH:BH,$E:$E,$E81))/(MAXIFS(BH:BH,$E:$E,$E81)-MINIFS(BH:BH,$E:$E,$E81))))</f>
        <v/>
      </c>
      <c r="DX81" s="223" t="str">
        <f t="array" ref="DX81">IF(BI81="","",
IF(INDEX(Settings!$H:$H,MATCH(DX$1,Settings!$G:$G,0))=TRUE,
100-100*(BI81-MINIFS(BI:BI,$E:$E,$E81))/(MAXIFS(BI:BI,$E:$E,$E81)-MINIFS(BI:BI,$E:$E,$E81)),
100*(BI81-MINIFS(BI:BI,$E:$E,$E81))/(MAXIFS(BI:BI,$E:$E,$E81)-MINIFS(BI:BI,$E:$E,$E81))))</f>
        <v/>
      </c>
      <c r="DY81" s="223" t="str">
        <f t="array" ref="DY81">IF(BJ81="","",
IF(INDEX(Settings!$H:$H,MATCH(DY$1,Settings!$G:$G,0))=TRUE,
100-100*(BJ81-MINIFS(BJ:BJ,$E:$E,$E81))/(MAXIFS(BJ:BJ,$E:$E,$E81)-MINIFS(BJ:BJ,$E:$E,$E81)),
100*(BJ81-MINIFS(BJ:BJ,$E:$E,$E81))/(MAXIFS(BJ:BJ,$E:$E,$E81)-MINIFS(BJ:BJ,$E:$E,$E81))))</f>
        <v/>
      </c>
      <c r="DZ81" s="225"/>
      <c r="EA81" s="225"/>
      <c r="EB81" s="225" t="str">
        <f t="shared" si="8"/>
        <v/>
      </c>
      <c r="EC81" s="225" t="str">
        <f t="shared" si="9"/>
        <v/>
      </c>
      <c r="ED81" s="225" t="str">
        <f t="shared" si="10"/>
        <v/>
      </c>
      <c r="EE81" s="225" t="str">
        <f t="shared" si="11"/>
        <v/>
      </c>
      <c r="EF81" s="225" t="str">
        <f t="shared" si="12"/>
        <v/>
      </c>
      <c r="EG81" s="225" t="str">
        <f t="shared" si="13"/>
        <v/>
      </c>
      <c r="EH81" s="225"/>
      <c r="EI81" s="225"/>
      <c r="EJ81" s="225"/>
      <c r="EK81" s="225"/>
      <c r="EL81" s="225"/>
      <c r="EM81" s="225"/>
    </row>
    <row r="82">
      <c r="A82" s="231"/>
      <c r="B82" s="231"/>
      <c r="C82" s="231"/>
      <c r="D82" s="231" t="str">
        <f t="array" ref="D82">IFERROR(INDEX(Profiles!$B:$B,MATCH($A82,Profiles!$A:$A,0)),"")</f>
        <v/>
      </c>
      <c r="E82" s="231"/>
      <c r="F82" s="231"/>
      <c r="G82" s="231"/>
      <c r="H82" s="231"/>
      <c r="I82" s="231" t="str">
        <f>IF(A82="","",IF(Settings!$N$3="DATE",F82&amp;": "&amp;TEXT(B82,"M/DD/YY"),F82&amp;": "&amp;H82))</f>
        <v/>
      </c>
      <c r="J82" s="231"/>
      <c r="K82" s="231"/>
      <c r="L82" s="231"/>
      <c r="M82" s="232" t="str">
        <f t="shared" si="14"/>
        <v/>
      </c>
      <c r="N82" s="231"/>
      <c r="O82" s="231"/>
      <c r="P82" s="231"/>
      <c r="Q82" s="231"/>
      <c r="R82" s="231"/>
      <c r="S82" s="230" t="str">
        <f>IFERROR(VLOOKUP(AF82, 'YOYO IR Scores'!A:C, 3, FALSE), "")
</f>
        <v/>
      </c>
      <c r="T82" s="231"/>
      <c r="U82" s="231"/>
      <c r="V82" s="231"/>
      <c r="W82" s="231"/>
      <c r="X82" s="233" t="str">
        <f t="shared" si="4"/>
        <v/>
      </c>
      <c r="Y82" s="234" t="str">
        <f t="shared" si="5"/>
        <v/>
      </c>
      <c r="Z82" s="234" t="str">
        <f t="shared" si="6"/>
        <v/>
      </c>
      <c r="AA82" s="233" t="str">
        <f t="shared" si="7"/>
        <v/>
      </c>
      <c r="AB82" s="232"/>
      <c r="AC82" s="232"/>
      <c r="AD82" s="232"/>
      <c r="AE82" s="232" t="str">
        <f>IFERROR(VLOOKUP(AF82, 'YOYO IR Scores'!A:C, 2, FALSE), "")</f>
        <v/>
      </c>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t="str">
        <f t="array" ref="BK82">IF(J82="","",
IF(INDEX(Settings!$H:$H,MATCH(BY$1,Settings!$G:$G,0))=TRUE,
100-100*(J82-MIN(J:J))/(MAX(J:J)-MIN(J:J)),
100*(J82-MIN(J:J))/(MAX(J:J)-MIN(J:J))))</f>
        <v/>
      </c>
      <c r="BL82" s="232" t="str">
        <f t="array" ref="BL82">IF(J82="","",
IF(INDEX(Settings!$H:$H,MATCH(BY$1,Settings!$G:$G,0))=TRUE,
100-100*(J82-MINIFS(J:J,$E:$E,$E82))/(MAXIFS(J:J,$E:$E,$E82)-MINIFS(J:J,$E:$E,$E82)),
100*(J82-MINIFS(J:J,$E:$E,$E82))/(MAXIFS(J:J,$E:$E,$E82)-MINIFS(J:J,$E:$E,$E82))))</f>
        <v/>
      </c>
      <c r="BM82" s="232" t="str">
        <f t="array" ref="BM82">IF(J82="","",
IF(INDEX(Settings!$H:$H,MATCH(BY$1,Settings!$G:$G,0))=TRUE,
100-100*(J82-MINIFS(J:J,$E:$E,$E82,$I:$I,$I82))/(MAXIFS(J:J,$E:$E,$E82,$I:$I,$I82)-MINIFS(J:J,$E:$E,$E82,$I:$I,$I82)),
100*(J82-MINIFS(J:J,$E:$E,$E82,$I:$I,$I82))/(MAXIFS(J:J,$E:$E,$E82,$I:$I,$I82)-MINIFS(J:J,$E:$E,$E82,$I:$I,$I82))))</f>
        <v/>
      </c>
      <c r="BN82" s="231" t="str">
        <f t="array" ref="BN82">IF(J82="","",
IF(INDEX(Settings!$H:$H,MATCH(BY$1,Settings!$G:$G,0))=TRUE,
100-100*PERCENTRANK(J:J,J82),
100*PERCENTRANK(J:J,J82)))</f>
        <v/>
      </c>
      <c r="BO82" s="231" t="str">
        <f>IFERROR(__xludf.DUMMYFUNCTION("IF(J82="""","""",
IF(INDEX(Settings!$H:$H,MATCH(BY$1,Settings!$G:$G,0))=TRUE,
100-100*PERCENTRANK(FILTER(J:J,$E:$E=$E82),J82),
100*PERCENTRANK(FILTER(J:J,$E:$E=$E82),J82)))"),"")</f>
        <v/>
      </c>
      <c r="BP82" s="231" t="str">
        <f>IFERROR(__xludf.DUMMYFUNCTION("IF(J82="""","""",
IF(INDEX(Settings!$H:$H,MATCH(BY$1,Settings!$G:$G,0))=TRUE,
100-100*PERCENTRANK(FILTER(J:J,$E:$E=$E82,$I:$I=$I82),J82),
100*PERCENTRANK(FILTER(J:J,$E:$E=$E82,$I:$I=$I82),J82)))"),"")</f>
        <v/>
      </c>
      <c r="BQ82" s="233" t="str">
        <f t="array" ref="BQ82">IF(J82="","",
IF(INDEX(Settings!$H:$H,MATCH(BY$1,Settings!$G:$G,0))=TRUE,
-1*(J82-AVERAGE(J:J))/STDEV(J:J),
(J82-AVERAGE(J:J))/STDEV(J:J)))</f>
        <v/>
      </c>
      <c r="BR82" s="233" t="str">
        <f>IFERROR(__xludf.DUMMYFUNCTION("IF(J82="""","""",
IF(INDEX(Settings!$H:$H,MATCH(BY$1,Settings!$G:$G,0))=TRUE,
-1*(J82-AVERAGEIFS(J:J,$E:$E,$E82))/STDEV(FILTER(J:J,$E:$E=$E82)),
(J82-AVERAGEIFS(J:J,$E:$E,$E82))/STDEV(FILTER(J:J,$E:$E=$E82))))"),"")</f>
        <v/>
      </c>
      <c r="BS82" s="233"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1"/>
      <c r="BX82" s="231"/>
      <c r="BY82" s="232" t="str">
        <f t="array" ref="BY82">IF(J82="","",
IF(INDEX(Settings!$H:$H,MATCH(BY$1,Settings!$G:$G,0))=TRUE,
100-100*(J82-MINIFS(J:J,$E:$E,$E82))/(MAXIFS(J:J,$E:$E,$E82)-MINIFS(J:J,$E:$E,$E82)),
100*(J82-MINIFS(J:J,$E:$E,$E82))/(MAXIFS(J:J,$E:$E,$E82)-MINIFS(J:J,$E:$E,$E82))))</f>
        <v/>
      </c>
      <c r="BZ82" s="232" t="str">
        <f t="array" ref="BZ82">IF(K82="","",
IF(INDEX(Settings!$H:$H,MATCH(BZ$1,Settings!$G:$G,0))=TRUE,
100-100*(K82-MINIFS(K:K,$E:$E,$E82))/(MAXIFS(K:K,$E:$E,$E82)-MINIFS(K:K,$E:$E,$E82)),
100*(K82-MINIFS(K:K,$E:$E,$E82))/(MAXIFS(K:K,$E:$E,$E82)-MINIFS(K:K,$E:$E,$E82))))</f>
        <v/>
      </c>
      <c r="CA82" s="232" t="str">
        <f t="array" ref="CA82">IF(L82="","",
IF(INDEX(Settings!$H:$H,MATCH(CA$1,Settings!$G:$G,0))=TRUE,
100-100*(L82-MINIFS(L:L,$E:$E,$E82))/(MAXIFS(L:L,$E:$E,$E82)-MINIFS(L:L,$E:$E,$E82)),
100*(L82-MINIFS(L:L,$E:$E,$E82))/(MAXIFS(L:L,$E:$E,$E82)-MINIFS(L:L,$E:$E,$E82))))</f>
        <v/>
      </c>
      <c r="CB82" s="232" t="str">
        <f t="array" ref="CB82">IF(M82="","",
IF(INDEX(Settings!$H:$H,MATCH(CB$1,Settings!$G:$G,0))=TRUE,
100-100*(M82-MINIFS(M:M,$E:$E,$E82))/(MAXIFS(M:M,$E:$E,$E82)-MINIFS(M:M,$E:$E,$E82)),
100*(M82-MINIFS(M:M,$E:$E,$E82))/(MAXIFS(M:M,$E:$E,$E82)-MINIFS(M:M,$E:$E,$E82))))</f>
        <v/>
      </c>
      <c r="CC82" s="232" t="str">
        <f t="array" ref="CC82">IF(N82="","",
IF(INDEX(Settings!$H:$H,MATCH(CC$1,Settings!$G:$G,0))=TRUE,
100-100*(N82-MINIFS(N:N,$E:$E,$E82))/(MAXIFS(N:N,$E:$E,$E82)-MINIFS(N:N,$E:$E,$E82)),
100*(N82-MINIFS(N:N,$E:$E,$E82))/(MAXIFS(N:N,$E:$E,$E82)-MINIFS(N:N,$E:$E,$E82))))</f>
        <v/>
      </c>
      <c r="CD82" s="232" t="str">
        <f t="array" ref="CD82">IF(O82="","",
IF(INDEX(Settings!$H:$H,MATCH(CD$1,Settings!$G:$G,0))=TRUE,
100-100*(O82-MINIFS(O:O,$E:$E,$E82))/(MAXIFS(O:O,$E:$E,$E82)-MINIFS(O:O,$E:$E,$E82)),
100*(O82-MINIFS(O:O,$E:$E,$E82))/(MAXIFS(O:O,$E:$E,$E82)-MINIFS(O:O,$E:$E,$E82))))</f>
        <v/>
      </c>
      <c r="CE82" s="232" t="str">
        <f t="array" ref="CE82">IF(P82="","",
IF(INDEX(Settings!$H:$H,MATCH(CE$1,Settings!$G:$G,0))=TRUE,
100-100*(P82-MINIFS(P:P,$E:$E,$E82))/(MAXIFS(P:P,$E:$E,$E82)-MINIFS(P:P,$E:$E,$E82)),
100*(P82-MINIFS(P:P,$E:$E,$E82))/(MAXIFS(P:P,$E:$E,$E82)-MINIFS(P:P,$E:$E,$E82))))</f>
        <v/>
      </c>
      <c r="CF82" s="232" t="str">
        <f t="array" ref="CF82">IF(Q82="","",
IF(INDEX(Settings!$H:$H,MATCH(CF$1,Settings!$G:$G,0))=TRUE,
100-100*(Q82-MINIFS(Q:Q,$E:$E,$E82))/(MAXIFS(Q:Q,$E:$E,$E82)-MINIFS(Q:Q,$E:$E,$E82)),
100*(Q82-MINIFS(Q:Q,$E:$E,$E82))/(MAXIFS(Q:Q,$E:$E,$E82)-MINIFS(Q:Q,$E:$E,$E82))))</f>
        <v/>
      </c>
      <c r="CG82" s="232" t="str">
        <f t="array" ref="CG82">IF(R82="","",
IF(INDEX(Settings!$H:$H,MATCH(CG$1,Settings!$G:$G,0))=TRUE,
100-100*(R82-MINIFS(R:R,$E:$E,$E82))/(MAXIFS(R:R,$E:$E,$E82)-MINIFS(R:R,$E:$E,$E82)),
100*(R82-MINIFS(R:R,$E:$E,$E82))/(MAXIFS(R:R,$E:$E,$E82)-MINIFS(R:R,$E:$E,$E82))))</f>
        <v/>
      </c>
      <c r="CH82" s="232" t="str">
        <f t="array" ref="CH82">IF(S82="","",
IF(INDEX(Settings!$H:$H,MATCH(CH$1,Settings!$G:$G,0))=TRUE,
100-100*(S82-MINIFS(S:S,$E:$E,$E82))/(MAXIFS(S:S,$E:$E,$E82)-MINIFS(S:S,$E:$E,$E82)),
100*(S82-MINIFS(S:S,$E:$E,$E82))/(MAXIFS(S:S,$E:$E,$E82)-MINIFS(S:S,$E:$E,$E82))))</f>
        <v/>
      </c>
      <c r="CI82" s="232" t="str">
        <f t="array" ref="CI82">IF(T82="","",
IF(INDEX(Settings!$H:$H,MATCH(CI$1,Settings!$G:$G,0))=TRUE,
100-100*(T82-MINIFS(T:T,$E:$E,$E82))/(MAXIFS(T:T,$E:$E,$E82)-MINIFS(T:T,$E:$E,$E82)),
100*(T82-MINIFS(T:T,$E:$E,$E82))/(MAXIFS(T:T,$E:$E,$E82)-MINIFS(T:T,$E:$E,$E82))))</f>
        <v/>
      </c>
      <c r="CJ82" s="232" t="str">
        <f t="array" ref="CJ82">IF(U82="","",
IF(INDEX(Settings!$H:$H,MATCH(CJ$1,Settings!$G:$G,0))=TRUE,
100-100*(U82-MINIFS(U:U,$E:$E,$E82))/(MAXIFS(U:U,$E:$E,$E82)-MINIFS(U:U,$E:$E,$E82)),
100*(U82-MINIFS(U:U,$E:$E,$E82))/(MAXIFS(U:U,$E:$E,$E82)-MINIFS(U:U,$E:$E,$E82))))</f>
        <v/>
      </c>
      <c r="CK82" s="232" t="str">
        <f t="array" ref="CK82">IF(V82="","",
IF(INDEX(Settings!$H:$H,MATCH(CK$1,Settings!$G:$G,0))=TRUE,
100-100*(V82-MINIFS(V:V,$E:$E,$E82))/(MAXIFS(V:V,$E:$E,$E82)-MINIFS(V:V,$E:$E,$E82)),
100*(V82-MINIFS(V:V,$E:$E,$E82))/(MAXIFS(V:V,$E:$E,$E82)-MINIFS(V:V,$E:$E,$E82))))</f>
        <v/>
      </c>
      <c r="CL82" s="232" t="str">
        <f t="array" ref="CL82">IF(W82="","",
IF(INDEX(Settings!$H:$H,MATCH(CL$1,Settings!$G:$G,0))=TRUE,
100-100*(W82-MINIFS(W:W,$E:$E,$E82))/(MAXIFS(W:W,$E:$E,$E82)-MINIFS(W:W,$E:$E,$E82)),
100*(W82-MINIFS(W:W,$E:$E,$E82))/(MAXIFS(W:W,$E:$E,$E82)-MINIFS(W:W,$E:$E,$E82))))</f>
        <v/>
      </c>
      <c r="CM82" s="232" t="str">
        <f t="array" ref="CM82">IF(X82="","",
IF(INDEX(Settings!$H:$H,MATCH(CM$1,Settings!$G:$G,0))=TRUE,
100-100*(X82-MINIFS(X:X,$E:$E,$E82))/(MAXIFS(X:X,$E:$E,$E82)-MINIFS(X:X,$E:$E,$E82)),
100*(X82-MINIFS(X:X,$E:$E,$E82))/(MAXIFS(X:X,$E:$E,$E82)-MINIFS(X:X,$E:$E,$E82))))</f>
        <v/>
      </c>
      <c r="CN82" s="232" t="str">
        <f t="array" ref="CN82">IF(Y82="","",
IF(INDEX(Settings!$H:$H,MATCH(CN$1,Settings!$G:$G,0))=TRUE,
100-100*(Y82-MINIFS(Y:Y,$E:$E,$E82))/(MAXIFS(Y:Y,$E:$E,$E82)-MINIFS(Y:Y,$E:$E,$E82)),
100*(Y82-MINIFS(Y:Y,$E:$E,$E82))/(MAXIFS(Y:Y,$E:$E,$E82)-MINIFS(Y:Y,$E:$E,$E82))))</f>
        <v/>
      </c>
      <c r="CO82" s="232" t="str">
        <f t="array" ref="CO82">IF(Z82="","",
IF(INDEX(Settings!$H:$H,MATCH(CO$1,Settings!$G:$G,0))=TRUE,
100-100*(Z82-MINIFS(Z:Z,$E:$E,$E82))/(MAXIFS(Z:Z,$E:$E,$E82)-MINIFS(Z:Z,$E:$E,$E82)),
100*(Z82-MINIFS(Z:Z,$E:$E,$E82))/(MAXIFS(Z:Z,$E:$E,$E82)-MINIFS(Z:Z,$E:$E,$E82))))</f>
        <v/>
      </c>
      <c r="CP82" s="232" t="str">
        <f t="array" ref="CP82">IF(AA82="","",
IF(INDEX(Settings!$H:$H,MATCH(CP$1,Settings!$G:$G,0))=TRUE,
100-100*(AA82-MINIFS(AA:AA,$E:$E,$E82))/(MAXIFS(AA:AA,$E:$E,$E82)-MINIFS(AA:AA,$E:$E,$E82)),
100*(AA82-MINIFS(AA:AA,$E:$E,$E82))/(MAXIFS(AA:AA,$E:$E,$E82)-MINIFS(AA:AA,$E:$E,$E82))))</f>
        <v/>
      </c>
      <c r="CQ82" s="232" t="str">
        <f t="array" ref="CQ82">IF(AB82="","",
IF(INDEX(Settings!$H:$H,MATCH(CQ$1,Settings!$G:$G,0))=TRUE,
100-100*(AB82-MINIFS(AB:AB,$E:$E,$E82))/(MAXIFS(AB:AB,$E:$E,$E82)-MINIFS(AB:AB,$E:$E,$E82)),
100*(AB82-MINIFS(AB:AB,$E:$E,$E82))/(MAXIFS(AB:AB,$E:$E,$E82)-MINIFS(AB:AB,$E:$E,$E82))))</f>
        <v/>
      </c>
      <c r="CR82" s="232" t="str">
        <f t="array" ref="CR82">IF(AC82="","",
IF(INDEX(Settings!$H:$H,MATCH(CR$1,Settings!$G:$G,0))=TRUE,
100-100*(AC82-MINIFS(AC:AC,$E:$E,$E82))/(MAXIFS(AC:AC,$E:$E,$E82)-MINIFS(AC:AC,$E:$E,$E82)),
100*(AC82-MINIFS(AC:AC,$E:$E,$E82))/(MAXIFS(AC:AC,$E:$E,$E82)-MINIFS(AC:AC,$E:$E,$E82))))</f>
        <v/>
      </c>
      <c r="CS82" s="232" t="str">
        <f t="array" ref="CS82">IF(AD82="","",
IF(INDEX(Settings!$H:$H,MATCH(CS$1,Settings!$G:$G,0))=TRUE,
100-100*(AD82-MINIFS(AD:AD,$E:$E,$E82))/(MAXIFS(AD:AD,$E:$E,$E82)-MINIFS(AD:AD,$E:$E,$E82)),
100*(AD82-MINIFS(AD:AD,$E:$E,$E82))/(MAXIFS(AD:AD,$E:$E,$E82)-MINIFS(AD:AD,$E:$E,$E82))))</f>
        <v/>
      </c>
      <c r="CT82" s="232" t="str">
        <f t="array" ref="CT82">IF(AE82="","",
IF(INDEX(Settings!$H:$H,MATCH(CT$1,Settings!$G:$G,0))=TRUE,
100-100*(AE82-MINIFS(AE:AE,$E:$E,$E82))/(MAXIFS(AE:AE,$E:$E,$E82)-MINIFS(AE:AE,$E:$E,$E82)),
100*(AE82-MINIFS(AE:AE,$E:$E,$E82))/(MAXIFS(AE:AE,$E:$E,$E82)-MINIFS(AE:AE,$E:$E,$E82))))</f>
        <v/>
      </c>
      <c r="CU82" s="232" t="str">
        <f t="array" ref="CU82">IF(AF82="","",
IF(INDEX(Settings!$H:$H,MATCH(CU$1,Settings!$G:$G,0))=TRUE,
100-100*(AF82-MINIFS(AF:AF,$E:$E,$E82))/(MAXIFS(AF:AF,$E:$E,$E82)-MINIFS(AF:AF,$E:$E,$E82)),
100*(AF82-MINIFS(AF:AF,$E:$E,$E82))/(MAXIFS(AF:AF,$E:$E,$E82)-MINIFS(AF:AF,$E:$E,$E82))))</f>
        <v/>
      </c>
      <c r="CV82" s="232" t="str">
        <f t="array" ref="CV82">IF(AG82="","",
IF(INDEX(Settings!$H:$H,MATCH(CV$1,Settings!$G:$G,0))=TRUE,
100-100*(AG82-MINIFS(AG:AG,$E:$E,$E82))/(MAXIFS(AG:AG,$E:$E,$E82)-MINIFS(AG:AG,$E:$E,$E82)),
100*(AG82-MINIFS(AG:AG,$E:$E,$E82))/(MAXIFS(AG:AG,$E:$E,$E82)-MINIFS(AG:AG,$E:$E,$E82))))</f>
        <v/>
      </c>
      <c r="CW82" s="232" t="str">
        <f t="array" ref="CW82">IF(AH82="","",
IF(INDEX(Settings!$H:$H,MATCH(CW$1,Settings!$G:$G,0))=TRUE,
100-100*(AH82-MINIFS(AH:AH,$E:$E,$E82))/(MAXIFS(AH:AH,$E:$E,$E82)-MINIFS(AH:AH,$E:$E,$E82)),
100*(AH82-MINIFS(AH:AH,$E:$E,$E82))/(MAXIFS(AH:AH,$E:$E,$E82)-MINIFS(AH:AH,$E:$E,$E82))))</f>
        <v/>
      </c>
      <c r="CX82" s="232" t="str">
        <f t="array" ref="CX82">IF(AI82="","",
IF(INDEX(Settings!$H:$H,MATCH(CX$1,Settings!$G:$G,0))=TRUE,
100-100*(AI82-MINIFS(AI:AI,$E:$E,$E82))/(MAXIFS(AI:AI,$E:$E,$E82)-MINIFS(AI:AI,$E:$E,$E82)),
100*(AI82-MINIFS(AI:AI,$E:$E,$E82))/(MAXIFS(AI:AI,$E:$E,$E82)-MINIFS(AI:AI,$E:$E,$E82))))</f>
        <v/>
      </c>
      <c r="CY82" s="232" t="str">
        <f t="array" ref="CY82">IF(AJ82="","",
IF(INDEX(Settings!$H:$H,MATCH(CY$1,Settings!$G:$G,0))=TRUE,
100-100*(AJ82-MINIFS(AJ:AJ,$E:$E,$E82))/(MAXIFS(AJ:AJ,$E:$E,$E82)-MINIFS(AJ:AJ,$E:$E,$E82)),
100*(AJ82-MINIFS(AJ:AJ,$E:$E,$E82))/(MAXIFS(AJ:AJ,$E:$E,$E82)-MINIFS(AJ:AJ,$E:$E,$E82))))</f>
        <v/>
      </c>
      <c r="CZ82" s="232" t="str">
        <f t="array" ref="CZ82">IF(AK82="","",
IF(INDEX(Settings!$H:$H,MATCH(CZ$1,Settings!$G:$G,0))=TRUE,
100-100*(AK82-MINIFS(AK:AK,$E:$E,$E82))/(MAXIFS(AK:AK,$E:$E,$E82)-MINIFS(AK:AK,$E:$E,$E82)),
100*(AK82-MINIFS(AK:AK,$E:$E,$E82))/(MAXIFS(AK:AK,$E:$E,$E82)-MINIFS(AK:AK,$E:$E,$E82))))</f>
        <v/>
      </c>
      <c r="DA82" s="232" t="str">
        <f t="array" ref="DA82">IF(AL82="","",
IF(INDEX(Settings!$H:$H,MATCH(DA$1,Settings!$G:$G,0))=TRUE,
100-100*(AL82-MINIFS(AL:AL,$E:$E,$E82))/(MAXIFS(AL:AL,$E:$E,$E82)-MINIFS(AL:AL,$E:$E,$E82)),
100*(AL82-MINIFS(AL:AL,$E:$E,$E82))/(MAXIFS(AL:AL,$E:$E,$E82)-MINIFS(AL:AL,$E:$E,$E82))))</f>
        <v/>
      </c>
      <c r="DB82" s="232" t="str">
        <f t="array" ref="DB82">IF(AM82="","",
IF(INDEX(Settings!$H:$H,MATCH(DB$1,Settings!$G:$G,0))=TRUE,
100-100*(AM82-MINIFS(AM:AM,$E:$E,$E82))/(MAXIFS(AM:AM,$E:$E,$E82)-MINIFS(AM:AM,$E:$E,$E82)),
100*(AM82-MINIFS(AM:AM,$E:$E,$E82))/(MAXIFS(AM:AM,$E:$E,$E82)-MINIFS(AM:AM,$E:$E,$E82))))</f>
        <v/>
      </c>
      <c r="DC82" s="232" t="str">
        <f t="array" ref="DC82">IF(AN82="","",
IF(INDEX(Settings!$H:$H,MATCH(DC$1,Settings!$G:$G,0))=TRUE,
100-100*(AN82-MINIFS(AN:AN,$E:$E,$E82))/(MAXIFS(AN:AN,$E:$E,$E82)-MINIFS(AN:AN,$E:$E,$E82)),
100*(AN82-MINIFS(AN:AN,$E:$E,$E82))/(MAXIFS(AN:AN,$E:$E,$E82)-MINIFS(AN:AN,$E:$E,$E82))))</f>
        <v/>
      </c>
      <c r="DD82" s="232" t="str">
        <f t="array" ref="DD82">IF(AO82="","",
IF(INDEX(Settings!$H:$H,MATCH(DD$1,Settings!$G:$G,0))=TRUE,
100-100*(AO82-MINIFS(AO:AO,$E:$E,$E82))/(MAXIFS(AO:AO,$E:$E,$E82)-MINIFS(AO:AO,$E:$E,$E82)),
100*(AO82-MINIFS(AO:AO,$E:$E,$E82))/(MAXIFS(AO:AO,$E:$E,$E82)-MINIFS(AO:AO,$E:$E,$E82))))</f>
        <v/>
      </c>
      <c r="DE82" s="232" t="str">
        <f t="array" ref="DE82">IF(AP82="","",
IF(INDEX(Settings!$H:$H,MATCH(DE$1,Settings!$G:$G,0))=TRUE,
100-100*(AP82-MINIFS(AP:AP,$E:$E,$E82))/(MAXIFS(AP:AP,$E:$E,$E82)-MINIFS(AP:AP,$E:$E,$E82)),
100*(AP82-MINIFS(AP:AP,$E:$E,$E82))/(MAXIFS(AP:AP,$E:$E,$E82)-MINIFS(AP:AP,$E:$E,$E82))))</f>
        <v/>
      </c>
      <c r="DF82" s="232" t="str">
        <f t="array" ref="DF82">IF(AQ82="","",
IF(INDEX(Settings!$H:$H,MATCH(DF$1,Settings!$G:$G,0))=TRUE,
100-100*(AQ82-MINIFS(AQ:AQ,$E:$E,$E82))/(MAXIFS(AQ:AQ,$E:$E,$E82)-MINIFS(AQ:AQ,$E:$E,$E82)),
100*(AQ82-MINIFS(AQ:AQ,$E:$E,$E82))/(MAXIFS(AQ:AQ,$E:$E,$E82)-MINIFS(AQ:AQ,$E:$E,$E82))))</f>
        <v/>
      </c>
      <c r="DG82" s="232" t="str">
        <f t="array" ref="DG82">IF(AR82="","",
IF(INDEX(Settings!$H:$H,MATCH(DG$1,Settings!$G:$G,0))=TRUE,
100-100*(AR82-MINIFS(AR:AR,$E:$E,$E82))/(MAXIFS(AR:AR,$E:$E,$E82)-MINIFS(AR:AR,$E:$E,$E82)),
100*(AR82-MINIFS(AR:AR,$E:$E,$E82))/(MAXIFS(AR:AR,$E:$E,$E82)-MINIFS(AR:AR,$E:$E,$E82))))</f>
        <v/>
      </c>
      <c r="DH82" s="232" t="str">
        <f t="array" ref="DH82">IF(AS82="","",
IF(INDEX(Settings!$H:$H,MATCH(DH$1,Settings!$G:$G,0))=TRUE,
100-100*(AS82-MINIFS(AS:AS,$E:$E,$E82))/(MAXIFS(AS:AS,$E:$E,$E82)-MINIFS(AS:AS,$E:$E,$E82)),
100*(AS82-MINIFS(AS:AS,$E:$E,$E82))/(MAXIFS(AS:AS,$E:$E,$E82)-MINIFS(AS:AS,$E:$E,$E82))))</f>
        <v/>
      </c>
      <c r="DI82" s="232" t="str">
        <f t="array" ref="DI82">IF(AT82="","",
IF(INDEX(Settings!$H:$H,MATCH(DI$1,Settings!$G:$G,0))=TRUE,
100-100*(AT82-MINIFS(AT:AT,$E:$E,$E82))/(MAXIFS(AT:AT,$E:$E,$E82)-MINIFS(AT:AT,$E:$E,$E82)),
100*(AT82-MINIFS(AT:AT,$E:$E,$E82))/(MAXIFS(AT:AT,$E:$E,$E82)-MINIFS(AT:AT,$E:$E,$E82))))</f>
        <v/>
      </c>
      <c r="DJ82" s="232" t="str">
        <f t="array" ref="DJ82">IF(AU82="","",
IF(INDEX(Settings!$H:$H,MATCH(DJ$1,Settings!$G:$G,0))=TRUE,
100-100*(AU82-MINIFS(AU:AU,$E:$E,$E82))/(MAXIFS(AU:AU,$E:$E,$E82)-MINIFS(AU:AU,$E:$E,$E82)),
100*(AU82-MINIFS(AU:AU,$E:$E,$E82))/(MAXIFS(AU:AU,$E:$E,$E82)-MINIFS(AU:AU,$E:$E,$E82))))</f>
        <v/>
      </c>
      <c r="DK82" s="232" t="str">
        <f t="array" ref="DK82">IF(AV82="","",
IF(INDEX(Settings!$H:$H,MATCH(DK$1,Settings!$G:$G,0))=TRUE,
100-100*(AV82-MINIFS(AV:AV,$E:$E,$E82))/(MAXIFS(AV:AV,$E:$E,$E82)-MINIFS(AV:AV,$E:$E,$E82)),
100*(AV82-MINIFS(AV:AV,$E:$E,$E82))/(MAXIFS(AV:AV,$E:$E,$E82)-MINIFS(AV:AV,$E:$E,$E82))))</f>
        <v/>
      </c>
      <c r="DL82" s="232" t="str">
        <f t="array" ref="DL82">IF(AW82="","",
IF(INDEX(Settings!$H:$H,MATCH(DL$1,Settings!$G:$G,0))=TRUE,
100-100*(AW82-MINIFS(AW:AW,$E:$E,$E82))/(MAXIFS(AW:AW,$E:$E,$E82)-MINIFS(AW:AW,$E:$E,$E82)),
100*(AW82-MINIFS(AW:AW,$E:$E,$E82))/(MAXIFS(AW:AW,$E:$E,$E82)-MINIFS(AW:AW,$E:$E,$E82))))</f>
        <v/>
      </c>
      <c r="DM82" s="232" t="str">
        <f t="array" ref="DM82">IF(AX82="","",
IF(INDEX(Settings!$H:$H,MATCH(DM$1,Settings!$G:$G,0))=TRUE,
100-100*(AX82-MINIFS(AX:AX,$E:$E,$E82))/(MAXIFS(AX:AX,$E:$E,$E82)-MINIFS(AX:AX,$E:$E,$E82)),
100*(AX82-MINIFS(AX:AX,$E:$E,$E82))/(MAXIFS(AX:AX,$E:$E,$E82)-MINIFS(AX:AX,$E:$E,$E82))))</f>
        <v/>
      </c>
      <c r="DN82" s="232" t="str">
        <f t="array" ref="DN82">IF(AY82="","",
IF(INDEX(Settings!$H:$H,MATCH(DN$1,Settings!$G:$G,0))=TRUE,
100-100*(AY82-MINIFS(AY:AY,$E:$E,$E82))/(MAXIFS(AY:AY,$E:$E,$E82)-MINIFS(AY:AY,$E:$E,$E82)),
100*(AY82-MINIFS(AY:AY,$E:$E,$E82))/(MAXIFS(AY:AY,$E:$E,$E82)-MINIFS(AY:AY,$E:$E,$E82))))</f>
        <v/>
      </c>
      <c r="DO82" s="232" t="str">
        <f t="array" ref="DO82">IF(AZ82="","",
IF(INDEX(Settings!$H:$H,MATCH(DO$1,Settings!$G:$G,0))=TRUE,
100-100*(AZ82-MINIFS(AZ:AZ,$E:$E,$E82))/(MAXIFS(AZ:AZ,$E:$E,$E82)-MINIFS(AZ:AZ,$E:$E,$E82)),
100*(AZ82-MINIFS(AZ:AZ,$E:$E,$E82))/(MAXIFS(AZ:AZ,$E:$E,$E82)-MINIFS(AZ:AZ,$E:$E,$E82))))</f>
        <v/>
      </c>
      <c r="DP82" s="232" t="str">
        <f t="array" ref="DP82">IF(BA82="","",
IF(INDEX(Settings!$H:$H,MATCH(DP$1,Settings!$G:$G,0))=TRUE,
100-100*(BA82-MINIFS(BA:BA,$E:$E,$E82))/(MAXIFS(BA:BA,$E:$E,$E82)-MINIFS(BA:BA,$E:$E,$E82)),
100*(BA82-MINIFS(BA:BA,$E:$E,$E82))/(MAXIFS(BA:BA,$E:$E,$E82)-MINIFS(BA:BA,$E:$E,$E82))))</f>
        <v/>
      </c>
      <c r="DQ82" s="232" t="str">
        <f t="array" ref="DQ82">IF(BB82="","",
IF(INDEX(Settings!$H:$H,MATCH(DQ$1,Settings!$G:$G,0))=TRUE,
100-100*(BB82-MINIFS(BB:BB,$E:$E,$E82))/(MAXIFS(BB:BB,$E:$E,$E82)-MINIFS(BB:BB,$E:$E,$E82)),
100*(BB82-MINIFS(BB:BB,$E:$E,$E82))/(MAXIFS(BB:BB,$E:$E,$E82)-MINIFS(BB:BB,$E:$E,$E82))))</f>
        <v/>
      </c>
      <c r="DR82" s="232" t="str">
        <f t="array" ref="DR82">IF(BC82="","",
IF(INDEX(Settings!$H:$H,MATCH(DR$1,Settings!$G:$G,0))=TRUE,
100-100*(BC82-MINIFS(BC:BC,$E:$E,$E82))/(MAXIFS(BC:BC,$E:$E,$E82)-MINIFS(BC:BC,$E:$E,$E82)),
100*(BC82-MINIFS(BC:BC,$E:$E,$E82))/(MAXIFS(BC:BC,$E:$E,$E82)-MINIFS(BC:BC,$E:$E,$E82))))</f>
        <v/>
      </c>
      <c r="DS82" s="232" t="str">
        <f t="array" ref="DS82">IF(BD82="","",
IF(INDEX(Settings!$H:$H,MATCH(DS$1,Settings!$G:$G,0))=TRUE,
100-100*(BD82-MINIFS(BD:BD,$E:$E,$E82))/(MAXIFS(BD:BD,$E:$E,$E82)-MINIFS(BD:BD,$E:$E,$E82)),
100*(BD82-MINIFS(BD:BD,$E:$E,$E82))/(MAXIFS(BD:BD,$E:$E,$E82)-MINIFS(BD:BD,$E:$E,$E82))))</f>
        <v/>
      </c>
      <c r="DT82" s="232" t="str">
        <f t="array" ref="DT82">IF(BE82="","",
IF(INDEX(Settings!$H:$H,MATCH(DT$1,Settings!$G:$G,0))=TRUE,
100-100*(BE82-MINIFS(BE:BE,$E:$E,$E82))/(MAXIFS(BE:BE,$E:$E,$E82)-MINIFS(BE:BE,$E:$E,$E82)),
100*(BE82-MINIFS(BE:BE,$E:$E,$E82))/(MAXIFS(BE:BE,$E:$E,$E82)-MINIFS(BE:BE,$E:$E,$E82))))</f>
        <v/>
      </c>
      <c r="DU82" s="232" t="str">
        <f t="array" ref="DU82">IF(BF82="","",
IF(INDEX(Settings!$H:$H,MATCH(DU$1,Settings!$G:$G,0))=TRUE,
100-100*(BF82-MINIFS(BF:BF,$E:$E,$E82))/(MAXIFS(BF:BF,$E:$E,$E82)-MINIFS(BF:BF,$E:$E,$E82)),
100*(BF82-MINIFS(BF:BF,$E:$E,$E82))/(MAXIFS(BF:BF,$E:$E,$E82)-MINIFS(BF:BF,$E:$E,$E82))))</f>
        <v/>
      </c>
      <c r="DV82" s="232" t="str">
        <f t="array" ref="DV82">IF(BG82="","",
IF(INDEX(Settings!$H:$H,MATCH(DV$1,Settings!$G:$G,0))=TRUE,
100-100*(BG82-MINIFS(BG:BG,$E:$E,$E82))/(MAXIFS(BG:BG,$E:$E,$E82)-MINIFS(BG:BG,$E:$E,$E82)),
100*(BG82-MINIFS(BG:BG,$E:$E,$E82))/(MAXIFS(BG:BG,$E:$E,$E82)-MINIFS(BG:BG,$E:$E,$E82))))</f>
        <v/>
      </c>
      <c r="DW82" s="232" t="str">
        <f t="array" ref="DW82">IF(BH82="","",
IF(INDEX(Settings!$H:$H,MATCH(DW$1,Settings!$G:$G,0))=TRUE,
100-100*(BH82-MINIFS(BH:BH,$E:$E,$E82))/(MAXIFS(BH:BH,$E:$E,$E82)-MINIFS(BH:BH,$E:$E,$E82)),
100*(BH82-MINIFS(BH:BH,$E:$E,$E82))/(MAXIFS(BH:BH,$E:$E,$E82)-MINIFS(BH:BH,$E:$E,$E82))))</f>
        <v/>
      </c>
      <c r="DX82" s="232" t="str">
        <f t="array" ref="DX82">IF(BI82="","",
IF(INDEX(Settings!$H:$H,MATCH(DX$1,Settings!$G:$G,0))=TRUE,
100-100*(BI82-MINIFS(BI:BI,$E:$E,$E82))/(MAXIFS(BI:BI,$E:$E,$E82)-MINIFS(BI:BI,$E:$E,$E82)),
100*(BI82-MINIFS(BI:BI,$E:$E,$E82))/(MAXIFS(BI:BI,$E:$E,$E82)-MINIFS(BI:BI,$E:$E,$E82))))</f>
        <v/>
      </c>
      <c r="DY82" s="232" t="str">
        <f t="array" ref="DY82">IF(BJ82="","",
IF(INDEX(Settings!$H:$H,MATCH(DY$1,Settings!$G:$G,0))=TRUE,
100-100*(BJ82-MINIFS(BJ:BJ,$E:$E,$E82))/(MAXIFS(BJ:BJ,$E:$E,$E82)-MINIFS(BJ:BJ,$E:$E,$E82)),
100*(BJ82-MINIFS(BJ:BJ,$E:$E,$E82))/(MAXIFS(BJ:BJ,$E:$E,$E82)-MINIFS(BJ:BJ,$E:$E,$E82))))</f>
        <v/>
      </c>
      <c r="DZ82" s="234"/>
      <c r="EA82" s="234"/>
      <c r="EB82" s="234" t="str">
        <f t="shared" si="8"/>
        <v/>
      </c>
      <c r="EC82" s="234" t="str">
        <f t="shared" si="9"/>
        <v/>
      </c>
      <c r="ED82" s="234" t="str">
        <f t="shared" si="10"/>
        <v/>
      </c>
      <c r="EE82" s="234" t="str">
        <f t="shared" si="11"/>
        <v/>
      </c>
      <c r="EF82" s="234" t="str">
        <f t="shared" si="12"/>
        <v/>
      </c>
      <c r="EG82" s="234" t="str">
        <f t="shared" si="13"/>
        <v/>
      </c>
      <c r="EH82" s="234"/>
      <c r="EI82" s="234"/>
      <c r="EJ82" s="234"/>
      <c r="EK82" s="234"/>
      <c r="EL82" s="234"/>
      <c r="EM82" s="234"/>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3" t="str">
        <f t="shared" si="14"/>
        <v/>
      </c>
      <c r="N83" s="49"/>
      <c r="O83" s="49"/>
      <c r="P83" s="49"/>
      <c r="Q83" s="49"/>
      <c r="R83" s="49"/>
      <c r="S83" s="222" t="str">
        <f>IFERROR(VLOOKUP(AF83, 'YOYO IR Scores'!A:C, 3, FALSE), "")
</f>
        <v/>
      </c>
      <c r="T83" s="49"/>
      <c r="U83" s="49"/>
      <c r="V83" s="49"/>
      <c r="W83" s="49"/>
      <c r="X83" s="224" t="str">
        <f t="shared" si="4"/>
        <v/>
      </c>
      <c r="Y83" s="225" t="str">
        <f t="shared" si="5"/>
        <v/>
      </c>
      <c r="Z83" s="225" t="str">
        <f t="shared" si="6"/>
        <v/>
      </c>
      <c r="AA83" s="224" t="str">
        <f t="shared" si="7"/>
        <v/>
      </c>
      <c r="AB83" s="223"/>
      <c r="AC83" s="223"/>
      <c r="AD83" s="223"/>
      <c r="AE83" s="223" t="str">
        <f>IFERROR(VLOOKUP(AF83, 'YOYO IR Scores'!A:C, 2, FALSE), "")</f>
        <v/>
      </c>
      <c r="AF83" s="223"/>
      <c r="AG83" s="223"/>
      <c r="AH83" s="223"/>
      <c r="AI83" s="223"/>
      <c r="AJ83" s="223"/>
      <c r="AK83" s="223"/>
      <c r="AL83" s="223"/>
      <c r="AM83" s="223"/>
      <c r="AN83" s="223"/>
      <c r="AO83" s="223"/>
      <c r="AP83" s="223"/>
      <c r="AQ83" s="223"/>
      <c r="AR83" s="223"/>
      <c r="AS83" s="223"/>
      <c r="AT83" s="223"/>
      <c r="AU83" s="223"/>
      <c r="AV83" s="223"/>
      <c r="AW83" s="223"/>
      <c r="AX83" s="223"/>
      <c r="AY83" s="223"/>
      <c r="AZ83" s="223"/>
      <c r="BA83" s="223"/>
      <c r="BB83" s="223"/>
      <c r="BC83" s="223"/>
      <c r="BD83" s="223"/>
      <c r="BE83" s="223"/>
      <c r="BF83" s="223"/>
      <c r="BG83" s="223"/>
      <c r="BH83" s="223"/>
      <c r="BI83" s="223"/>
      <c r="BJ83" s="223"/>
      <c r="BK83" s="223" t="str">
        <f t="array" ref="BK83">IF(J83="","",
IF(INDEX(Settings!$H:$H,MATCH(BY$1,Settings!$G:$G,0))=TRUE,
100-100*(J83-MIN(J:J))/(MAX(J:J)-MIN(J:J)),
100*(J83-MIN(J:J))/(MAX(J:J)-MIN(J:J))))</f>
        <v/>
      </c>
      <c r="BL83" s="223" t="str">
        <f t="array" ref="BL83">IF(J83="","",
IF(INDEX(Settings!$H:$H,MATCH(BY$1,Settings!$G:$G,0))=TRUE,
100-100*(J83-MINIFS(J:J,$E:$E,$E83))/(MAXIFS(J:J,$E:$E,$E83)-MINIFS(J:J,$E:$E,$E83)),
100*(J83-MINIFS(J:J,$E:$E,$E83))/(MAXIFS(J:J,$E:$E,$E83)-MINIFS(J:J,$E:$E,$E83))))</f>
        <v/>
      </c>
      <c r="BM83" s="223"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4" t="str">
        <f t="array" ref="BQ83">IF(J83="","",
IF(INDEX(Settings!$H:$H,MATCH(BY$1,Settings!$G:$G,0))=TRUE,
-1*(J83-AVERAGE(J:J))/STDEV(J:J),
(J83-AVERAGE(J:J))/STDEV(J:J)))</f>
        <v/>
      </c>
      <c r="BR83" s="224" t="str">
        <f>IFERROR(__xludf.DUMMYFUNCTION("IF(J83="""","""",
IF(INDEX(Settings!$H:$H,MATCH(BY$1,Settings!$G:$G,0))=TRUE,
-1*(J83-AVERAGEIFS(J:J,$E:$E,$E83))/STDEV(FILTER(J:J,$E:$E=$E83)),
(J83-AVERAGEIFS(J:J,$E:$E,$E83))/STDEV(FILTER(J:J,$E:$E=$E83))))"),"")</f>
        <v/>
      </c>
      <c r="BS83" s="224"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3" t="str">
        <f t="array" ref="BY83">IF(J83="","",
IF(INDEX(Settings!$H:$H,MATCH(BY$1,Settings!$G:$G,0))=TRUE,
100-100*(J83-MINIFS(J:J,$E:$E,$E83))/(MAXIFS(J:J,$E:$E,$E83)-MINIFS(J:J,$E:$E,$E83)),
100*(J83-MINIFS(J:J,$E:$E,$E83))/(MAXIFS(J:J,$E:$E,$E83)-MINIFS(J:J,$E:$E,$E83))))</f>
        <v/>
      </c>
      <c r="BZ83" s="223" t="str">
        <f t="array" ref="BZ83">IF(K83="","",
IF(INDEX(Settings!$H:$H,MATCH(BZ$1,Settings!$G:$G,0))=TRUE,
100-100*(K83-MINIFS(K:K,$E:$E,$E83))/(MAXIFS(K:K,$E:$E,$E83)-MINIFS(K:K,$E:$E,$E83)),
100*(K83-MINIFS(K:K,$E:$E,$E83))/(MAXIFS(K:K,$E:$E,$E83)-MINIFS(K:K,$E:$E,$E83))))</f>
        <v/>
      </c>
      <c r="CA83" s="223" t="str">
        <f t="array" ref="CA83">IF(L83="","",
IF(INDEX(Settings!$H:$H,MATCH(CA$1,Settings!$G:$G,0))=TRUE,
100-100*(L83-MINIFS(L:L,$E:$E,$E83))/(MAXIFS(L:L,$E:$E,$E83)-MINIFS(L:L,$E:$E,$E83)),
100*(L83-MINIFS(L:L,$E:$E,$E83))/(MAXIFS(L:L,$E:$E,$E83)-MINIFS(L:L,$E:$E,$E83))))</f>
        <v/>
      </c>
      <c r="CB83" s="223" t="str">
        <f t="array" ref="CB83">IF(M83="","",
IF(INDEX(Settings!$H:$H,MATCH(CB$1,Settings!$G:$G,0))=TRUE,
100-100*(M83-MINIFS(M:M,$E:$E,$E83))/(MAXIFS(M:M,$E:$E,$E83)-MINIFS(M:M,$E:$E,$E83)),
100*(M83-MINIFS(M:M,$E:$E,$E83))/(MAXIFS(M:M,$E:$E,$E83)-MINIFS(M:M,$E:$E,$E83))))</f>
        <v/>
      </c>
      <c r="CC83" s="223" t="str">
        <f t="array" ref="CC83">IF(N83="","",
IF(INDEX(Settings!$H:$H,MATCH(CC$1,Settings!$G:$G,0))=TRUE,
100-100*(N83-MINIFS(N:N,$E:$E,$E83))/(MAXIFS(N:N,$E:$E,$E83)-MINIFS(N:N,$E:$E,$E83)),
100*(N83-MINIFS(N:N,$E:$E,$E83))/(MAXIFS(N:N,$E:$E,$E83)-MINIFS(N:N,$E:$E,$E83))))</f>
        <v/>
      </c>
      <c r="CD83" s="223" t="str">
        <f t="array" ref="CD83">IF(O83="","",
IF(INDEX(Settings!$H:$H,MATCH(CD$1,Settings!$G:$G,0))=TRUE,
100-100*(O83-MINIFS(O:O,$E:$E,$E83))/(MAXIFS(O:O,$E:$E,$E83)-MINIFS(O:O,$E:$E,$E83)),
100*(O83-MINIFS(O:O,$E:$E,$E83))/(MAXIFS(O:O,$E:$E,$E83)-MINIFS(O:O,$E:$E,$E83))))</f>
        <v/>
      </c>
      <c r="CE83" s="223" t="str">
        <f t="array" ref="CE83">IF(P83="","",
IF(INDEX(Settings!$H:$H,MATCH(CE$1,Settings!$G:$G,0))=TRUE,
100-100*(P83-MINIFS(P:P,$E:$E,$E83))/(MAXIFS(P:P,$E:$E,$E83)-MINIFS(P:P,$E:$E,$E83)),
100*(P83-MINIFS(P:P,$E:$E,$E83))/(MAXIFS(P:P,$E:$E,$E83)-MINIFS(P:P,$E:$E,$E83))))</f>
        <v/>
      </c>
      <c r="CF83" s="223" t="str">
        <f t="array" ref="CF83">IF(Q83="","",
IF(INDEX(Settings!$H:$H,MATCH(CF$1,Settings!$G:$G,0))=TRUE,
100-100*(Q83-MINIFS(Q:Q,$E:$E,$E83))/(MAXIFS(Q:Q,$E:$E,$E83)-MINIFS(Q:Q,$E:$E,$E83)),
100*(Q83-MINIFS(Q:Q,$E:$E,$E83))/(MAXIFS(Q:Q,$E:$E,$E83)-MINIFS(Q:Q,$E:$E,$E83))))</f>
        <v/>
      </c>
      <c r="CG83" s="223" t="str">
        <f t="array" ref="CG83">IF(R83="","",
IF(INDEX(Settings!$H:$H,MATCH(CG$1,Settings!$G:$G,0))=TRUE,
100-100*(R83-MINIFS(R:R,$E:$E,$E83))/(MAXIFS(R:R,$E:$E,$E83)-MINIFS(R:R,$E:$E,$E83)),
100*(R83-MINIFS(R:R,$E:$E,$E83))/(MAXIFS(R:R,$E:$E,$E83)-MINIFS(R:R,$E:$E,$E83))))</f>
        <v/>
      </c>
      <c r="CH83" s="223" t="str">
        <f t="array" ref="CH83">IF(S83="","",
IF(INDEX(Settings!$H:$H,MATCH(CH$1,Settings!$G:$G,0))=TRUE,
100-100*(S83-MINIFS(S:S,$E:$E,$E83))/(MAXIFS(S:S,$E:$E,$E83)-MINIFS(S:S,$E:$E,$E83)),
100*(S83-MINIFS(S:S,$E:$E,$E83))/(MAXIFS(S:S,$E:$E,$E83)-MINIFS(S:S,$E:$E,$E83))))</f>
        <v/>
      </c>
      <c r="CI83" s="223" t="str">
        <f t="array" ref="CI83">IF(T83="","",
IF(INDEX(Settings!$H:$H,MATCH(CI$1,Settings!$G:$G,0))=TRUE,
100-100*(T83-MINIFS(T:T,$E:$E,$E83))/(MAXIFS(T:T,$E:$E,$E83)-MINIFS(T:T,$E:$E,$E83)),
100*(T83-MINIFS(T:T,$E:$E,$E83))/(MAXIFS(T:T,$E:$E,$E83)-MINIFS(T:T,$E:$E,$E83))))</f>
        <v/>
      </c>
      <c r="CJ83" s="223" t="str">
        <f t="array" ref="CJ83">IF(U83="","",
IF(INDEX(Settings!$H:$H,MATCH(CJ$1,Settings!$G:$G,0))=TRUE,
100-100*(U83-MINIFS(U:U,$E:$E,$E83))/(MAXIFS(U:U,$E:$E,$E83)-MINIFS(U:U,$E:$E,$E83)),
100*(U83-MINIFS(U:U,$E:$E,$E83))/(MAXIFS(U:U,$E:$E,$E83)-MINIFS(U:U,$E:$E,$E83))))</f>
        <v/>
      </c>
      <c r="CK83" s="223" t="str">
        <f t="array" ref="CK83">IF(V83="","",
IF(INDEX(Settings!$H:$H,MATCH(CK$1,Settings!$G:$G,0))=TRUE,
100-100*(V83-MINIFS(V:V,$E:$E,$E83))/(MAXIFS(V:V,$E:$E,$E83)-MINIFS(V:V,$E:$E,$E83)),
100*(V83-MINIFS(V:V,$E:$E,$E83))/(MAXIFS(V:V,$E:$E,$E83)-MINIFS(V:V,$E:$E,$E83))))</f>
        <v/>
      </c>
      <c r="CL83" s="223" t="str">
        <f t="array" ref="CL83">IF(W83="","",
IF(INDEX(Settings!$H:$H,MATCH(CL$1,Settings!$G:$G,0))=TRUE,
100-100*(W83-MINIFS(W:W,$E:$E,$E83))/(MAXIFS(W:W,$E:$E,$E83)-MINIFS(W:W,$E:$E,$E83)),
100*(W83-MINIFS(W:W,$E:$E,$E83))/(MAXIFS(W:W,$E:$E,$E83)-MINIFS(W:W,$E:$E,$E83))))</f>
        <v/>
      </c>
      <c r="CM83" s="223" t="str">
        <f t="array" ref="CM83">IF(X83="","",
IF(INDEX(Settings!$H:$H,MATCH(CM$1,Settings!$G:$G,0))=TRUE,
100-100*(X83-MINIFS(X:X,$E:$E,$E83))/(MAXIFS(X:X,$E:$E,$E83)-MINIFS(X:X,$E:$E,$E83)),
100*(X83-MINIFS(X:X,$E:$E,$E83))/(MAXIFS(X:X,$E:$E,$E83)-MINIFS(X:X,$E:$E,$E83))))</f>
        <v/>
      </c>
      <c r="CN83" s="223" t="str">
        <f t="array" ref="CN83">IF(Y83="","",
IF(INDEX(Settings!$H:$H,MATCH(CN$1,Settings!$G:$G,0))=TRUE,
100-100*(Y83-MINIFS(Y:Y,$E:$E,$E83))/(MAXIFS(Y:Y,$E:$E,$E83)-MINIFS(Y:Y,$E:$E,$E83)),
100*(Y83-MINIFS(Y:Y,$E:$E,$E83))/(MAXIFS(Y:Y,$E:$E,$E83)-MINIFS(Y:Y,$E:$E,$E83))))</f>
        <v/>
      </c>
      <c r="CO83" s="223" t="str">
        <f t="array" ref="CO83">IF(Z83="","",
IF(INDEX(Settings!$H:$H,MATCH(CO$1,Settings!$G:$G,0))=TRUE,
100-100*(Z83-MINIFS(Z:Z,$E:$E,$E83))/(MAXIFS(Z:Z,$E:$E,$E83)-MINIFS(Z:Z,$E:$E,$E83)),
100*(Z83-MINIFS(Z:Z,$E:$E,$E83))/(MAXIFS(Z:Z,$E:$E,$E83)-MINIFS(Z:Z,$E:$E,$E83))))</f>
        <v/>
      </c>
      <c r="CP83" s="223" t="str">
        <f t="array" ref="CP83">IF(AA83="","",
IF(INDEX(Settings!$H:$H,MATCH(CP$1,Settings!$G:$G,0))=TRUE,
100-100*(AA83-MINIFS(AA:AA,$E:$E,$E83))/(MAXIFS(AA:AA,$E:$E,$E83)-MINIFS(AA:AA,$E:$E,$E83)),
100*(AA83-MINIFS(AA:AA,$E:$E,$E83))/(MAXIFS(AA:AA,$E:$E,$E83)-MINIFS(AA:AA,$E:$E,$E83))))</f>
        <v/>
      </c>
      <c r="CQ83" s="223" t="str">
        <f t="array" ref="CQ83">IF(AB83="","",
IF(INDEX(Settings!$H:$H,MATCH(CQ$1,Settings!$G:$G,0))=TRUE,
100-100*(AB83-MINIFS(AB:AB,$E:$E,$E83))/(MAXIFS(AB:AB,$E:$E,$E83)-MINIFS(AB:AB,$E:$E,$E83)),
100*(AB83-MINIFS(AB:AB,$E:$E,$E83))/(MAXIFS(AB:AB,$E:$E,$E83)-MINIFS(AB:AB,$E:$E,$E83))))</f>
        <v/>
      </c>
      <c r="CR83" s="223" t="str">
        <f t="array" ref="CR83">IF(AC83="","",
IF(INDEX(Settings!$H:$H,MATCH(CR$1,Settings!$G:$G,0))=TRUE,
100-100*(AC83-MINIFS(AC:AC,$E:$E,$E83))/(MAXIFS(AC:AC,$E:$E,$E83)-MINIFS(AC:AC,$E:$E,$E83)),
100*(AC83-MINIFS(AC:AC,$E:$E,$E83))/(MAXIFS(AC:AC,$E:$E,$E83)-MINIFS(AC:AC,$E:$E,$E83))))</f>
        <v/>
      </c>
      <c r="CS83" s="223" t="str">
        <f t="array" ref="CS83">IF(AD83="","",
IF(INDEX(Settings!$H:$H,MATCH(CS$1,Settings!$G:$G,0))=TRUE,
100-100*(AD83-MINIFS(AD:AD,$E:$E,$E83))/(MAXIFS(AD:AD,$E:$E,$E83)-MINIFS(AD:AD,$E:$E,$E83)),
100*(AD83-MINIFS(AD:AD,$E:$E,$E83))/(MAXIFS(AD:AD,$E:$E,$E83)-MINIFS(AD:AD,$E:$E,$E83))))</f>
        <v/>
      </c>
      <c r="CT83" s="223" t="str">
        <f t="array" ref="CT83">IF(AE83="","",
IF(INDEX(Settings!$H:$H,MATCH(CT$1,Settings!$G:$G,0))=TRUE,
100-100*(AE83-MINIFS(AE:AE,$E:$E,$E83))/(MAXIFS(AE:AE,$E:$E,$E83)-MINIFS(AE:AE,$E:$E,$E83)),
100*(AE83-MINIFS(AE:AE,$E:$E,$E83))/(MAXIFS(AE:AE,$E:$E,$E83)-MINIFS(AE:AE,$E:$E,$E83))))</f>
        <v/>
      </c>
      <c r="CU83" s="223" t="str">
        <f t="array" ref="CU83">IF(AF83="","",
IF(INDEX(Settings!$H:$H,MATCH(CU$1,Settings!$G:$G,0))=TRUE,
100-100*(AF83-MINIFS(AF:AF,$E:$E,$E83))/(MAXIFS(AF:AF,$E:$E,$E83)-MINIFS(AF:AF,$E:$E,$E83)),
100*(AF83-MINIFS(AF:AF,$E:$E,$E83))/(MAXIFS(AF:AF,$E:$E,$E83)-MINIFS(AF:AF,$E:$E,$E83))))</f>
        <v/>
      </c>
      <c r="CV83" s="223" t="str">
        <f t="array" ref="CV83">IF(AG83="","",
IF(INDEX(Settings!$H:$H,MATCH(CV$1,Settings!$G:$G,0))=TRUE,
100-100*(AG83-MINIFS(AG:AG,$E:$E,$E83))/(MAXIFS(AG:AG,$E:$E,$E83)-MINIFS(AG:AG,$E:$E,$E83)),
100*(AG83-MINIFS(AG:AG,$E:$E,$E83))/(MAXIFS(AG:AG,$E:$E,$E83)-MINIFS(AG:AG,$E:$E,$E83))))</f>
        <v/>
      </c>
      <c r="CW83" s="223" t="str">
        <f t="array" ref="CW83">IF(AH83="","",
IF(INDEX(Settings!$H:$H,MATCH(CW$1,Settings!$G:$G,0))=TRUE,
100-100*(AH83-MINIFS(AH:AH,$E:$E,$E83))/(MAXIFS(AH:AH,$E:$E,$E83)-MINIFS(AH:AH,$E:$E,$E83)),
100*(AH83-MINIFS(AH:AH,$E:$E,$E83))/(MAXIFS(AH:AH,$E:$E,$E83)-MINIFS(AH:AH,$E:$E,$E83))))</f>
        <v/>
      </c>
      <c r="CX83" s="223" t="str">
        <f t="array" ref="CX83">IF(AI83="","",
IF(INDEX(Settings!$H:$H,MATCH(CX$1,Settings!$G:$G,0))=TRUE,
100-100*(AI83-MINIFS(AI:AI,$E:$E,$E83))/(MAXIFS(AI:AI,$E:$E,$E83)-MINIFS(AI:AI,$E:$E,$E83)),
100*(AI83-MINIFS(AI:AI,$E:$E,$E83))/(MAXIFS(AI:AI,$E:$E,$E83)-MINIFS(AI:AI,$E:$E,$E83))))</f>
        <v/>
      </c>
      <c r="CY83" s="223" t="str">
        <f t="array" ref="CY83">IF(AJ83="","",
IF(INDEX(Settings!$H:$H,MATCH(CY$1,Settings!$G:$G,0))=TRUE,
100-100*(AJ83-MINIFS(AJ:AJ,$E:$E,$E83))/(MAXIFS(AJ:AJ,$E:$E,$E83)-MINIFS(AJ:AJ,$E:$E,$E83)),
100*(AJ83-MINIFS(AJ:AJ,$E:$E,$E83))/(MAXIFS(AJ:AJ,$E:$E,$E83)-MINIFS(AJ:AJ,$E:$E,$E83))))</f>
        <v/>
      </c>
      <c r="CZ83" s="223" t="str">
        <f t="array" ref="CZ83">IF(AK83="","",
IF(INDEX(Settings!$H:$H,MATCH(CZ$1,Settings!$G:$G,0))=TRUE,
100-100*(AK83-MINIFS(AK:AK,$E:$E,$E83))/(MAXIFS(AK:AK,$E:$E,$E83)-MINIFS(AK:AK,$E:$E,$E83)),
100*(AK83-MINIFS(AK:AK,$E:$E,$E83))/(MAXIFS(AK:AK,$E:$E,$E83)-MINIFS(AK:AK,$E:$E,$E83))))</f>
        <v/>
      </c>
      <c r="DA83" s="223" t="str">
        <f t="array" ref="DA83">IF(AL83="","",
IF(INDEX(Settings!$H:$H,MATCH(DA$1,Settings!$G:$G,0))=TRUE,
100-100*(AL83-MINIFS(AL:AL,$E:$E,$E83))/(MAXIFS(AL:AL,$E:$E,$E83)-MINIFS(AL:AL,$E:$E,$E83)),
100*(AL83-MINIFS(AL:AL,$E:$E,$E83))/(MAXIFS(AL:AL,$E:$E,$E83)-MINIFS(AL:AL,$E:$E,$E83))))</f>
        <v/>
      </c>
      <c r="DB83" s="223" t="str">
        <f t="array" ref="DB83">IF(AM83="","",
IF(INDEX(Settings!$H:$H,MATCH(DB$1,Settings!$G:$G,0))=TRUE,
100-100*(AM83-MINIFS(AM:AM,$E:$E,$E83))/(MAXIFS(AM:AM,$E:$E,$E83)-MINIFS(AM:AM,$E:$E,$E83)),
100*(AM83-MINIFS(AM:AM,$E:$E,$E83))/(MAXIFS(AM:AM,$E:$E,$E83)-MINIFS(AM:AM,$E:$E,$E83))))</f>
        <v/>
      </c>
      <c r="DC83" s="223" t="str">
        <f t="array" ref="DC83">IF(AN83="","",
IF(INDEX(Settings!$H:$H,MATCH(DC$1,Settings!$G:$G,0))=TRUE,
100-100*(AN83-MINIFS(AN:AN,$E:$E,$E83))/(MAXIFS(AN:AN,$E:$E,$E83)-MINIFS(AN:AN,$E:$E,$E83)),
100*(AN83-MINIFS(AN:AN,$E:$E,$E83))/(MAXIFS(AN:AN,$E:$E,$E83)-MINIFS(AN:AN,$E:$E,$E83))))</f>
        <v/>
      </c>
      <c r="DD83" s="223" t="str">
        <f t="array" ref="DD83">IF(AO83="","",
IF(INDEX(Settings!$H:$H,MATCH(DD$1,Settings!$G:$G,0))=TRUE,
100-100*(AO83-MINIFS(AO:AO,$E:$E,$E83))/(MAXIFS(AO:AO,$E:$E,$E83)-MINIFS(AO:AO,$E:$E,$E83)),
100*(AO83-MINIFS(AO:AO,$E:$E,$E83))/(MAXIFS(AO:AO,$E:$E,$E83)-MINIFS(AO:AO,$E:$E,$E83))))</f>
        <v/>
      </c>
      <c r="DE83" s="223" t="str">
        <f t="array" ref="DE83">IF(AP83="","",
IF(INDEX(Settings!$H:$H,MATCH(DE$1,Settings!$G:$G,0))=TRUE,
100-100*(AP83-MINIFS(AP:AP,$E:$E,$E83))/(MAXIFS(AP:AP,$E:$E,$E83)-MINIFS(AP:AP,$E:$E,$E83)),
100*(AP83-MINIFS(AP:AP,$E:$E,$E83))/(MAXIFS(AP:AP,$E:$E,$E83)-MINIFS(AP:AP,$E:$E,$E83))))</f>
        <v/>
      </c>
      <c r="DF83" s="223" t="str">
        <f t="array" ref="DF83">IF(AQ83="","",
IF(INDEX(Settings!$H:$H,MATCH(DF$1,Settings!$G:$G,0))=TRUE,
100-100*(AQ83-MINIFS(AQ:AQ,$E:$E,$E83))/(MAXIFS(AQ:AQ,$E:$E,$E83)-MINIFS(AQ:AQ,$E:$E,$E83)),
100*(AQ83-MINIFS(AQ:AQ,$E:$E,$E83))/(MAXIFS(AQ:AQ,$E:$E,$E83)-MINIFS(AQ:AQ,$E:$E,$E83))))</f>
        <v/>
      </c>
      <c r="DG83" s="223" t="str">
        <f t="array" ref="DG83">IF(AR83="","",
IF(INDEX(Settings!$H:$H,MATCH(DG$1,Settings!$G:$G,0))=TRUE,
100-100*(AR83-MINIFS(AR:AR,$E:$E,$E83))/(MAXIFS(AR:AR,$E:$E,$E83)-MINIFS(AR:AR,$E:$E,$E83)),
100*(AR83-MINIFS(AR:AR,$E:$E,$E83))/(MAXIFS(AR:AR,$E:$E,$E83)-MINIFS(AR:AR,$E:$E,$E83))))</f>
        <v/>
      </c>
      <c r="DH83" s="223" t="str">
        <f t="array" ref="DH83">IF(AS83="","",
IF(INDEX(Settings!$H:$H,MATCH(DH$1,Settings!$G:$G,0))=TRUE,
100-100*(AS83-MINIFS(AS:AS,$E:$E,$E83))/(MAXIFS(AS:AS,$E:$E,$E83)-MINIFS(AS:AS,$E:$E,$E83)),
100*(AS83-MINIFS(AS:AS,$E:$E,$E83))/(MAXIFS(AS:AS,$E:$E,$E83)-MINIFS(AS:AS,$E:$E,$E83))))</f>
        <v/>
      </c>
      <c r="DI83" s="223" t="str">
        <f t="array" ref="DI83">IF(AT83="","",
IF(INDEX(Settings!$H:$H,MATCH(DI$1,Settings!$G:$G,0))=TRUE,
100-100*(AT83-MINIFS(AT:AT,$E:$E,$E83))/(MAXIFS(AT:AT,$E:$E,$E83)-MINIFS(AT:AT,$E:$E,$E83)),
100*(AT83-MINIFS(AT:AT,$E:$E,$E83))/(MAXIFS(AT:AT,$E:$E,$E83)-MINIFS(AT:AT,$E:$E,$E83))))</f>
        <v/>
      </c>
      <c r="DJ83" s="223" t="str">
        <f t="array" ref="DJ83">IF(AU83="","",
IF(INDEX(Settings!$H:$H,MATCH(DJ$1,Settings!$G:$G,0))=TRUE,
100-100*(AU83-MINIFS(AU:AU,$E:$E,$E83))/(MAXIFS(AU:AU,$E:$E,$E83)-MINIFS(AU:AU,$E:$E,$E83)),
100*(AU83-MINIFS(AU:AU,$E:$E,$E83))/(MAXIFS(AU:AU,$E:$E,$E83)-MINIFS(AU:AU,$E:$E,$E83))))</f>
        <v/>
      </c>
      <c r="DK83" s="223" t="str">
        <f t="array" ref="DK83">IF(AV83="","",
IF(INDEX(Settings!$H:$H,MATCH(DK$1,Settings!$G:$G,0))=TRUE,
100-100*(AV83-MINIFS(AV:AV,$E:$E,$E83))/(MAXIFS(AV:AV,$E:$E,$E83)-MINIFS(AV:AV,$E:$E,$E83)),
100*(AV83-MINIFS(AV:AV,$E:$E,$E83))/(MAXIFS(AV:AV,$E:$E,$E83)-MINIFS(AV:AV,$E:$E,$E83))))</f>
        <v/>
      </c>
      <c r="DL83" s="223" t="str">
        <f t="array" ref="DL83">IF(AW83="","",
IF(INDEX(Settings!$H:$H,MATCH(DL$1,Settings!$G:$G,0))=TRUE,
100-100*(AW83-MINIFS(AW:AW,$E:$E,$E83))/(MAXIFS(AW:AW,$E:$E,$E83)-MINIFS(AW:AW,$E:$E,$E83)),
100*(AW83-MINIFS(AW:AW,$E:$E,$E83))/(MAXIFS(AW:AW,$E:$E,$E83)-MINIFS(AW:AW,$E:$E,$E83))))</f>
        <v/>
      </c>
      <c r="DM83" s="223" t="str">
        <f t="array" ref="DM83">IF(AX83="","",
IF(INDEX(Settings!$H:$H,MATCH(DM$1,Settings!$G:$G,0))=TRUE,
100-100*(AX83-MINIFS(AX:AX,$E:$E,$E83))/(MAXIFS(AX:AX,$E:$E,$E83)-MINIFS(AX:AX,$E:$E,$E83)),
100*(AX83-MINIFS(AX:AX,$E:$E,$E83))/(MAXIFS(AX:AX,$E:$E,$E83)-MINIFS(AX:AX,$E:$E,$E83))))</f>
        <v/>
      </c>
      <c r="DN83" s="223" t="str">
        <f t="array" ref="DN83">IF(AY83="","",
IF(INDEX(Settings!$H:$H,MATCH(DN$1,Settings!$G:$G,0))=TRUE,
100-100*(AY83-MINIFS(AY:AY,$E:$E,$E83))/(MAXIFS(AY:AY,$E:$E,$E83)-MINIFS(AY:AY,$E:$E,$E83)),
100*(AY83-MINIFS(AY:AY,$E:$E,$E83))/(MAXIFS(AY:AY,$E:$E,$E83)-MINIFS(AY:AY,$E:$E,$E83))))</f>
        <v/>
      </c>
      <c r="DO83" s="223" t="str">
        <f t="array" ref="DO83">IF(AZ83="","",
IF(INDEX(Settings!$H:$H,MATCH(DO$1,Settings!$G:$G,0))=TRUE,
100-100*(AZ83-MINIFS(AZ:AZ,$E:$E,$E83))/(MAXIFS(AZ:AZ,$E:$E,$E83)-MINIFS(AZ:AZ,$E:$E,$E83)),
100*(AZ83-MINIFS(AZ:AZ,$E:$E,$E83))/(MAXIFS(AZ:AZ,$E:$E,$E83)-MINIFS(AZ:AZ,$E:$E,$E83))))</f>
        <v/>
      </c>
      <c r="DP83" s="223" t="str">
        <f t="array" ref="DP83">IF(BA83="","",
IF(INDEX(Settings!$H:$H,MATCH(DP$1,Settings!$G:$G,0))=TRUE,
100-100*(BA83-MINIFS(BA:BA,$E:$E,$E83))/(MAXIFS(BA:BA,$E:$E,$E83)-MINIFS(BA:BA,$E:$E,$E83)),
100*(BA83-MINIFS(BA:BA,$E:$E,$E83))/(MAXIFS(BA:BA,$E:$E,$E83)-MINIFS(BA:BA,$E:$E,$E83))))</f>
        <v/>
      </c>
      <c r="DQ83" s="223" t="str">
        <f t="array" ref="DQ83">IF(BB83="","",
IF(INDEX(Settings!$H:$H,MATCH(DQ$1,Settings!$G:$G,0))=TRUE,
100-100*(BB83-MINIFS(BB:BB,$E:$E,$E83))/(MAXIFS(BB:BB,$E:$E,$E83)-MINIFS(BB:BB,$E:$E,$E83)),
100*(BB83-MINIFS(BB:BB,$E:$E,$E83))/(MAXIFS(BB:BB,$E:$E,$E83)-MINIFS(BB:BB,$E:$E,$E83))))</f>
        <v/>
      </c>
      <c r="DR83" s="223" t="str">
        <f t="array" ref="DR83">IF(BC83="","",
IF(INDEX(Settings!$H:$H,MATCH(DR$1,Settings!$G:$G,0))=TRUE,
100-100*(BC83-MINIFS(BC:BC,$E:$E,$E83))/(MAXIFS(BC:BC,$E:$E,$E83)-MINIFS(BC:BC,$E:$E,$E83)),
100*(BC83-MINIFS(BC:BC,$E:$E,$E83))/(MAXIFS(BC:BC,$E:$E,$E83)-MINIFS(BC:BC,$E:$E,$E83))))</f>
        <v/>
      </c>
      <c r="DS83" s="223" t="str">
        <f t="array" ref="DS83">IF(BD83="","",
IF(INDEX(Settings!$H:$H,MATCH(DS$1,Settings!$G:$G,0))=TRUE,
100-100*(BD83-MINIFS(BD:BD,$E:$E,$E83))/(MAXIFS(BD:BD,$E:$E,$E83)-MINIFS(BD:BD,$E:$E,$E83)),
100*(BD83-MINIFS(BD:BD,$E:$E,$E83))/(MAXIFS(BD:BD,$E:$E,$E83)-MINIFS(BD:BD,$E:$E,$E83))))</f>
        <v/>
      </c>
      <c r="DT83" s="223" t="str">
        <f t="array" ref="DT83">IF(BE83="","",
IF(INDEX(Settings!$H:$H,MATCH(DT$1,Settings!$G:$G,0))=TRUE,
100-100*(BE83-MINIFS(BE:BE,$E:$E,$E83))/(MAXIFS(BE:BE,$E:$E,$E83)-MINIFS(BE:BE,$E:$E,$E83)),
100*(BE83-MINIFS(BE:BE,$E:$E,$E83))/(MAXIFS(BE:BE,$E:$E,$E83)-MINIFS(BE:BE,$E:$E,$E83))))</f>
        <v/>
      </c>
      <c r="DU83" s="223" t="str">
        <f t="array" ref="DU83">IF(BF83="","",
IF(INDEX(Settings!$H:$H,MATCH(DU$1,Settings!$G:$G,0))=TRUE,
100-100*(BF83-MINIFS(BF:BF,$E:$E,$E83))/(MAXIFS(BF:BF,$E:$E,$E83)-MINIFS(BF:BF,$E:$E,$E83)),
100*(BF83-MINIFS(BF:BF,$E:$E,$E83))/(MAXIFS(BF:BF,$E:$E,$E83)-MINIFS(BF:BF,$E:$E,$E83))))</f>
        <v/>
      </c>
      <c r="DV83" s="223" t="str">
        <f t="array" ref="DV83">IF(BG83="","",
IF(INDEX(Settings!$H:$H,MATCH(DV$1,Settings!$G:$G,0))=TRUE,
100-100*(BG83-MINIFS(BG:BG,$E:$E,$E83))/(MAXIFS(BG:BG,$E:$E,$E83)-MINIFS(BG:BG,$E:$E,$E83)),
100*(BG83-MINIFS(BG:BG,$E:$E,$E83))/(MAXIFS(BG:BG,$E:$E,$E83)-MINIFS(BG:BG,$E:$E,$E83))))</f>
        <v/>
      </c>
      <c r="DW83" s="223" t="str">
        <f t="array" ref="DW83">IF(BH83="","",
IF(INDEX(Settings!$H:$H,MATCH(DW$1,Settings!$G:$G,0))=TRUE,
100-100*(BH83-MINIFS(BH:BH,$E:$E,$E83))/(MAXIFS(BH:BH,$E:$E,$E83)-MINIFS(BH:BH,$E:$E,$E83)),
100*(BH83-MINIFS(BH:BH,$E:$E,$E83))/(MAXIFS(BH:BH,$E:$E,$E83)-MINIFS(BH:BH,$E:$E,$E83))))</f>
        <v/>
      </c>
      <c r="DX83" s="223" t="str">
        <f t="array" ref="DX83">IF(BI83="","",
IF(INDEX(Settings!$H:$H,MATCH(DX$1,Settings!$G:$G,0))=TRUE,
100-100*(BI83-MINIFS(BI:BI,$E:$E,$E83))/(MAXIFS(BI:BI,$E:$E,$E83)-MINIFS(BI:BI,$E:$E,$E83)),
100*(BI83-MINIFS(BI:BI,$E:$E,$E83))/(MAXIFS(BI:BI,$E:$E,$E83)-MINIFS(BI:BI,$E:$E,$E83))))</f>
        <v/>
      </c>
      <c r="DY83" s="223" t="str">
        <f t="array" ref="DY83">IF(BJ83="","",
IF(INDEX(Settings!$H:$H,MATCH(DY$1,Settings!$G:$G,0))=TRUE,
100-100*(BJ83-MINIFS(BJ:BJ,$E:$E,$E83))/(MAXIFS(BJ:BJ,$E:$E,$E83)-MINIFS(BJ:BJ,$E:$E,$E83)),
100*(BJ83-MINIFS(BJ:BJ,$E:$E,$E83))/(MAXIFS(BJ:BJ,$E:$E,$E83)-MINIFS(BJ:BJ,$E:$E,$E83))))</f>
        <v/>
      </c>
      <c r="DZ83" s="225"/>
      <c r="EA83" s="225"/>
      <c r="EB83" s="225" t="str">
        <f t="shared" si="8"/>
        <v/>
      </c>
      <c r="EC83" s="225" t="str">
        <f t="shared" si="9"/>
        <v/>
      </c>
      <c r="ED83" s="225" t="str">
        <f t="shared" si="10"/>
        <v/>
      </c>
      <c r="EE83" s="225" t="str">
        <f t="shared" si="11"/>
        <v/>
      </c>
      <c r="EF83" s="225" t="str">
        <f t="shared" si="12"/>
        <v/>
      </c>
      <c r="EG83" s="225" t="str">
        <f t="shared" si="13"/>
        <v/>
      </c>
      <c r="EH83" s="225"/>
      <c r="EI83" s="225"/>
      <c r="EJ83" s="225"/>
      <c r="EK83" s="225"/>
      <c r="EL83" s="225"/>
      <c r="EM83" s="225"/>
    </row>
    <row r="84">
      <c r="A84" s="231"/>
      <c r="B84" s="231"/>
      <c r="C84" s="231"/>
      <c r="D84" s="231" t="str">
        <f t="array" ref="D84">IFERROR(INDEX(Profiles!$B:$B,MATCH($A84,Profiles!$A:$A,0)),"")</f>
        <v/>
      </c>
      <c r="E84" s="231"/>
      <c r="F84" s="231"/>
      <c r="G84" s="231"/>
      <c r="H84" s="231"/>
      <c r="I84" s="231" t="str">
        <f>IF(A84="","",IF(Settings!$N$3="DATE",F84&amp;": "&amp;TEXT(B84,"M/DD/YY"),F84&amp;": "&amp;H84))</f>
        <v/>
      </c>
      <c r="J84" s="231"/>
      <c r="K84" s="231"/>
      <c r="L84" s="231"/>
      <c r="M84" s="232" t="str">
        <f t="shared" si="14"/>
        <v/>
      </c>
      <c r="N84" s="231"/>
      <c r="O84" s="231"/>
      <c r="P84" s="231"/>
      <c r="Q84" s="231"/>
      <c r="R84" s="231"/>
      <c r="S84" s="230" t="str">
        <f>IFERROR(VLOOKUP(AF84, 'YOYO IR Scores'!A:C, 3, FALSE), "")
</f>
        <v/>
      </c>
      <c r="T84" s="231"/>
      <c r="U84" s="231"/>
      <c r="V84" s="231"/>
      <c r="W84" s="231"/>
      <c r="X84" s="233" t="str">
        <f t="shared" si="4"/>
        <v/>
      </c>
      <c r="Y84" s="234" t="str">
        <f t="shared" si="5"/>
        <v/>
      </c>
      <c r="Z84" s="234" t="str">
        <f t="shared" si="6"/>
        <v/>
      </c>
      <c r="AA84" s="233" t="str">
        <f t="shared" si="7"/>
        <v/>
      </c>
      <c r="AB84" s="232"/>
      <c r="AC84" s="232"/>
      <c r="AD84" s="232"/>
      <c r="AE84" s="232" t="str">
        <f>IFERROR(VLOOKUP(AF84, 'YOYO IR Scores'!A:C, 2, FALSE), "")</f>
        <v/>
      </c>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t="str">
        <f t="array" ref="BK84">IF(J84="","",
IF(INDEX(Settings!$H:$H,MATCH(BY$1,Settings!$G:$G,0))=TRUE,
100-100*(J84-MIN(J:J))/(MAX(J:J)-MIN(J:J)),
100*(J84-MIN(J:J))/(MAX(J:J)-MIN(J:J))))</f>
        <v/>
      </c>
      <c r="BL84" s="232" t="str">
        <f t="array" ref="BL84">IF(J84="","",
IF(INDEX(Settings!$H:$H,MATCH(BY$1,Settings!$G:$G,0))=TRUE,
100-100*(J84-MINIFS(J:J,$E:$E,$E84))/(MAXIFS(J:J,$E:$E,$E84)-MINIFS(J:J,$E:$E,$E84)),
100*(J84-MINIFS(J:J,$E:$E,$E84))/(MAXIFS(J:J,$E:$E,$E84)-MINIFS(J:J,$E:$E,$E84))))</f>
        <v/>
      </c>
      <c r="BM84" s="232" t="str">
        <f t="array" ref="BM84">IF(J84="","",
IF(INDEX(Settings!$H:$H,MATCH(BY$1,Settings!$G:$G,0))=TRUE,
100-100*(J84-MINIFS(J:J,$E:$E,$E84,$I:$I,$I84))/(MAXIFS(J:J,$E:$E,$E84,$I:$I,$I84)-MINIFS(J:J,$E:$E,$E84,$I:$I,$I84)),
100*(J84-MINIFS(J:J,$E:$E,$E84,$I:$I,$I84))/(MAXIFS(J:J,$E:$E,$E84,$I:$I,$I84)-MINIFS(J:J,$E:$E,$E84,$I:$I,$I84))))</f>
        <v/>
      </c>
      <c r="BN84" s="231" t="str">
        <f t="array" ref="BN84">IF(J84="","",
IF(INDEX(Settings!$H:$H,MATCH(BY$1,Settings!$G:$G,0))=TRUE,
100-100*PERCENTRANK(J:J,J84),
100*PERCENTRANK(J:J,J84)))</f>
        <v/>
      </c>
      <c r="BO84" s="231" t="str">
        <f>IFERROR(__xludf.DUMMYFUNCTION("IF(J84="""","""",
IF(INDEX(Settings!$H:$H,MATCH(BY$1,Settings!$G:$G,0))=TRUE,
100-100*PERCENTRANK(FILTER(J:J,$E:$E=$E84),J84),
100*PERCENTRANK(FILTER(J:J,$E:$E=$E84),J84)))"),"")</f>
        <v/>
      </c>
      <c r="BP84" s="231" t="str">
        <f>IFERROR(__xludf.DUMMYFUNCTION("IF(J84="""","""",
IF(INDEX(Settings!$H:$H,MATCH(BY$1,Settings!$G:$G,0))=TRUE,
100-100*PERCENTRANK(FILTER(J:J,$E:$E=$E84,$I:$I=$I84),J84),
100*PERCENTRANK(FILTER(J:J,$E:$E=$E84,$I:$I=$I84),J84)))"),"")</f>
        <v/>
      </c>
      <c r="BQ84" s="233" t="str">
        <f t="array" ref="BQ84">IF(J84="","",
IF(INDEX(Settings!$H:$H,MATCH(BY$1,Settings!$G:$G,0))=TRUE,
-1*(J84-AVERAGE(J:J))/STDEV(J:J),
(J84-AVERAGE(J:J))/STDEV(J:J)))</f>
        <v/>
      </c>
      <c r="BR84" s="233" t="str">
        <f>IFERROR(__xludf.DUMMYFUNCTION("IF(J84="""","""",
IF(INDEX(Settings!$H:$H,MATCH(BY$1,Settings!$G:$G,0))=TRUE,
-1*(J84-AVERAGEIFS(J:J,$E:$E,$E84))/STDEV(FILTER(J:J,$E:$E=$E84)),
(J84-AVERAGEIFS(J:J,$E:$E,$E84))/STDEV(FILTER(J:J,$E:$E=$E84))))"),"")</f>
        <v/>
      </c>
      <c r="BS84" s="233"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1"/>
      <c r="BX84" s="231"/>
      <c r="BY84" s="232" t="str">
        <f t="array" ref="BY84">IF(J84="","",
IF(INDEX(Settings!$H:$H,MATCH(BY$1,Settings!$G:$G,0))=TRUE,
100-100*(J84-MINIFS(J:J,$E:$E,$E84))/(MAXIFS(J:J,$E:$E,$E84)-MINIFS(J:J,$E:$E,$E84)),
100*(J84-MINIFS(J:J,$E:$E,$E84))/(MAXIFS(J:J,$E:$E,$E84)-MINIFS(J:J,$E:$E,$E84))))</f>
        <v/>
      </c>
      <c r="BZ84" s="232" t="str">
        <f t="array" ref="BZ84">IF(K84="","",
IF(INDEX(Settings!$H:$H,MATCH(BZ$1,Settings!$G:$G,0))=TRUE,
100-100*(K84-MINIFS(K:K,$E:$E,$E84))/(MAXIFS(K:K,$E:$E,$E84)-MINIFS(K:K,$E:$E,$E84)),
100*(K84-MINIFS(K:K,$E:$E,$E84))/(MAXIFS(K:K,$E:$E,$E84)-MINIFS(K:K,$E:$E,$E84))))</f>
        <v/>
      </c>
      <c r="CA84" s="232" t="str">
        <f t="array" ref="CA84">IF(L84="","",
IF(INDEX(Settings!$H:$H,MATCH(CA$1,Settings!$G:$G,0))=TRUE,
100-100*(L84-MINIFS(L:L,$E:$E,$E84))/(MAXIFS(L:L,$E:$E,$E84)-MINIFS(L:L,$E:$E,$E84)),
100*(L84-MINIFS(L:L,$E:$E,$E84))/(MAXIFS(L:L,$E:$E,$E84)-MINIFS(L:L,$E:$E,$E84))))</f>
        <v/>
      </c>
      <c r="CB84" s="232" t="str">
        <f t="array" ref="CB84">IF(M84="","",
IF(INDEX(Settings!$H:$H,MATCH(CB$1,Settings!$G:$G,0))=TRUE,
100-100*(M84-MINIFS(M:M,$E:$E,$E84))/(MAXIFS(M:M,$E:$E,$E84)-MINIFS(M:M,$E:$E,$E84)),
100*(M84-MINIFS(M:M,$E:$E,$E84))/(MAXIFS(M:M,$E:$E,$E84)-MINIFS(M:M,$E:$E,$E84))))</f>
        <v/>
      </c>
      <c r="CC84" s="232" t="str">
        <f t="array" ref="CC84">IF(N84="","",
IF(INDEX(Settings!$H:$H,MATCH(CC$1,Settings!$G:$G,0))=TRUE,
100-100*(N84-MINIFS(N:N,$E:$E,$E84))/(MAXIFS(N:N,$E:$E,$E84)-MINIFS(N:N,$E:$E,$E84)),
100*(N84-MINIFS(N:N,$E:$E,$E84))/(MAXIFS(N:N,$E:$E,$E84)-MINIFS(N:N,$E:$E,$E84))))</f>
        <v/>
      </c>
      <c r="CD84" s="232" t="str">
        <f t="array" ref="CD84">IF(O84="","",
IF(INDEX(Settings!$H:$H,MATCH(CD$1,Settings!$G:$G,0))=TRUE,
100-100*(O84-MINIFS(O:O,$E:$E,$E84))/(MAXIFS(O:O,$E:$E,$E84)-MINIFS(O:O,$E:$E,$E84)),
100*(O84-MINIFS(O:O,$E:$E,$E84))/(MAXIFS(O:O,$E:$E,$E84)-MINIFS(O:O,$E:$E,$E84))))</f>
        <v/>
      </c>
      <c r="CE84" s="232" t="str">
        <f t="array" ref="CE84">IF(P84="","",
IF(INDEX(Settings!$H:$H,MATCH(CE$1,Settings!$G:$G,0))=TRUE,
100-100*(P84-MINIFS(P:P,$E:$E,$E84))/(MAXIFS(P:P,$E:$E,$E84)-MINIFS(P:P,$E:$E,$E84)),
100*(P84-MINIFS(P:P,$E:$E,$E84))/(MAXIFS(P:P,$E:$E,$E84)-MINIFS(P:P,$E:$E,$E84))))</f>
        <v/>
      </c>
      <c r="CF84" s="232" t="str">
        <f t="array" ref="CF84">IF(Q84="","",
IF(INDEX(Settings!$H:$H,MATCH(CF$1,Settings!$G:$G,0))=TRUE,
100-100*(Q84-MINIFS(Q:Q,$E:$E,$E84))/(MAXIFS(Q:Q,$E:$E,$E84)-MINIFS(Q:Q,$E:$E,$E84)),
100*(Q84-MINIFS(Q:Q,$E:$E,$E84))/(MAXIFS(Q:Q,$E:$E,$E84)-MINIFS(Q:Q,$E:$E,$E84))))</f>
        <v/>
      </c>
      <c r="CG84" s="232" t="str">
        <f t="array" ref="CG84">IF(R84="","",
IF(INDEX(Settings!$H:$H,MATCH(CG$1,Settings!$G:$G,0))=TRUE,
100-100*(R84-MINIFS(R:R,$E:$E,$E84))/(MAXIFS(R:R,$E:$E,$E84)-MINIFS(R:R,$E:$E,$E84)),
100*(R84-MINIFS(R:R,$E:$E,$E84))/(MAXIFS(R:R,$E:$E,$E84)-MINIFS(R:R,$E:$E,$E84))))</f>
        <v/>
      </c>
      <c r="CH84" s="232" t="str">
        <f t="array" ref="CH84">IF(S84="","",
IF(INDEX(Settings!$H:$H,MATCH(CH$1,Settings!$G:$G,0))=TRUE,
100-100*(S84-MINIFS(S:S,$E:$E,$E84))/(MAXIFS(S:S,$E:$E,$E84)-MINIFS(S:S,$E:$E,$E84)),
100*(S84-MINIFS(S:S,$E:$E,$E84))/(MAXIFS(S:S,$E:$E,$E84)-MINIFS(S:S,$E:$E,$E84))))</f>
        <v/>
      </c>
      <c r="CI84" s="232" t="str">
        <f t="array" ref="CI84">IF(T84="","",
IF(INDEX(Settings!$H:$H,MATCH(CI$1,Settings!$G:$G,0))=TRUE,
100-100*(T84-MINIFS(T:T,$E:$E,$E84))/(MAXIFS(T:T,$E:$E,$E84)-MINIFS(T:T,$E:$E,$E84)),
100*(T84-MINIFS(T:T,$E:$E,$E84))/(MAXIFS(T:T,$E:$E,$E84)-MINIFS(T:T,$E:$E,$E84))))</f>
        <v/>
      </c>
      <c r="CJ84" s="232" t="str">
        <f t="array" ref="CJ84">IF(U84="","",
IF(INDEX(Settings!$H:$H,MATCH(CJ$1,Settings!$G:$G,0))=TRUE,
100-100*(U84-MINIFS(U:U,$E:$E,$E84))/(MAXIFS(U:U,$E:$E,$E84)-MINIFS(U:U,$E:$E,$E84)),
100*(U84-MINIFS(U:U,$E:$E,$E84))/(MAXIFS(U:U,$E:$E,$E84)-MINIFS(U:U,$E:$E,$E84))))</f>
        <v/>
      </c>
      <c r="CK84" s="232" t="str">
        <f t="array" ref="CK84">IF(V84="","",
IF(INDEX(Settings!$H:$H,MATCH(CK$1,Settings!$G:$G,0))=TRUE,
100-100*(V84-MINIFS(V:V,$E:$E,$E84))/(MAXIFS(V:V,$E:$E,$E84)-MINIFS(V:V,$E:$E,$E84)),
100*(V84-MINIFS(V:V,$E:$E,$E84))/(MAXIFS(V:V,$E:$E,$E84)-MINIFS(V:V,$E:$E,$E84))))</f>
        <v/>
      </c>
      <c r="CL84" s="232" t="str">
        <f t="array" ref="CL84">IF(W84="","",
IF(INDEX(Settings!$H:$H,MATCH(CL$1,Settings!$G:$G,0))=TRUE,
100-100*(W84-MINIFS(W:W,$E:$E,$E84))/(MAXIFS(W:W,$E:$E,$E84)-MINIFS(W:W,$E:$E,$E84)),
100*(W84-MINIFS(W:W,$E:$E,$E84))/(MAXIFS(W:W,$E:$E,$E84)-MINIFS(W:W,$E:$E,$E84))))</f>
        <v/>
      </c>
      <c r="CM84" s="232" t="str">
        <f t="array" ref="CM84">IF(X84="","",
IF(INDEX(Settings!$H:$H,MATCH(CM$1,Settings!$G:$G,0))=TRUE,
100-100*(X84-MINIFS(X:X,$E:$E,$E84))/(MAXIFS(X:X,$E:$E,$E84)-MINIFS(X:X,$E:$E,$E84)),
100*(X84-MINIFS(X:X,$E:$E,$E84))/(MAXIFS(X:X,$E:$E,$E84)-MINIFS(X:X,$E:$E,$E84))))</f>
        <v/>
      </c>
      <c r="CN84" s="232" t="str">
        <f t="array" ref="CN84">IF(Y84="","",
IF(INDEX(Settings!$H:$H,MATCH(CN$1,Settings!$G:$G,0))=TRUE,
100-100*(Y84-MINIFS(Y:Y,$E:$E,$E84))/(MAXIFS(Y:Y,$E:$E,$E84)-MINIFS(Y:Y,$E:$E,$E84)),
100*(Y84-MINIFS(Y:Y,$E:$E,$E84))/(MAXIFS(Y:Y,$E:$E,$E84)-MINIFS(Y:Y,$E:$E,$E84))))</f>
        <v/>
      </c>
      <c r="CO84" s="232" t="str">
        <f t="array" ref="CO84">IF(Z84="","",
IF(INDEX(Settings!$H:$H,MATCH(CO$1,Settings!$G:$G,0))=TRUE,
100-100*(Z84-MINIFS(Z:Z,$E:$E,$E84))/(MAXIFS(Z:Z,$E:$E,$E84)-MINIFS(Z:Z,$E:$E,$E84)),
100*(Z84-MINIFS(Z:Z,$E:$E,$E84))/(MAXIFS(Z:Z,$E:$E,$E84)-MINIFS(Z:Z,$E:$E,$E84))))</f>
        <v/>
      </c>
      <c r="CP84" s="232" t="str">
        <f t="array" ref="CP84">IF(AA84="","",
IF(INDEX(Settings!$H:$H,MATCH(CP$1,Settings!$G:$G,0))=TRUE,
100-100*(AA84-MINIFS(AA:AA,$E:$E,$E84))/(MAXIFS(AA:AA,$E:$E,$E84)-MINIFS(AA:AA,$E:$E,$E84)),
100*(AA84-MINIFS(AA:AA,$E:$E,$E84))/(MAXIFS(AA:AA,$E:$E,$E84)-MINIFS(AA:AA,$E:$E,$E84))))</f>
        <v/>
      </c>
      <c r="CQ84" s="232" t="str">
        <f t="array" ref="CQ84">IF(AB84="","",
IF(INDEX(Settings!$H:$H,MATCH(CQ$1,Settings!$G:$G,0))=TRUE,
100-100*(AB84-MINIFS(AB:AB,$E:$E,$E84))/(MAXIFS(AB:AB,$E:$E,$E84)-MINIFS(AB:AB,$E:$E,$E84)),
100*(AB84-MINIFS(AB:AB,$E:$E,$E84))/(MAXIFS(AB:AB,$E:$E,$E84)-MINIFS(AB:AB,$E:$E,$E84))))</f>
        <v/>
      </c>
      <c r="CR84" s="232" t="str">
        <f t="array" ref="CR84">IF(AC84="","",
IF(INDEX(Settings!$H:$H,MATCH(CR$1,Settings!$G:$G,0))=TRUE,
100-100*(AC84-MINIFS(AC:AC,$E:$E,$E84))/(MAXIFS(AC:AC,$E:$E,$E84)-MINIFS(AC:AC,$E:$E,$E84)),
100*(AC84-MINIFS(AC:AC,$E:$E,$E84))/(MAXIFS(AC:AC,$E:$E,$E84)-MINIFS(AC:AC,$E:$E,$E84))))</f>
        <v/>
      </c>
      <c r="CS84" s="232" t="str">
        <f t="array" ref="CS84">IF(AD84="","",
IF(INDEX(Settings!$H:$H,MATCH(CS$1,Settings!$G:$G,0))=TRUE,
100-100*(AD84-MINIFS(AD:AD,$E:$E,$E84))/(MAXIFS(AD:AD,$E:$E,$E84)-MINIFS(AD:AD,$E:$E,$E84)),
100*(AD84-MINIFS(AD:AD,$E:$E,$E84))/(MAXIFS(AD:AD,$E:$E,$E84)-MINIFS(AD:AD,$E:$E,$E84))))</f>
        <v/>
      </c>
      <c r="CT84" s="232" t="str">
        <f t="array" ref="CT84">IF(AE84="","",
IF(INDEX(Settings!$H:$H,MATCH(CT$1,Settings!$G:$G,0))=TRUE,
100-100*(AE84-MINIFS(AE:AE,$E:$E,$E84))/(MAXIFS(AE:AE,$E:$E,$E84)-MINIFS(AE:AE,$E:$E,$E84)),
100*(AE84-MINIFS(AE:AE,$E:$E,$E84))/(MAXIFS(AE:AE,$E:$E,$E84)-MINIFS(AE:AE,$E:$E,$E84))))</f>
        <v/>
      </c>
      <c r="CU84" s="232" t="str">
        <f t="array" ref="CU84">IF(AF84="","",
IF(INDEX(Settings!$H:$H,MATCH(CU$1,Settings!$G:$G,0))=TRUE,
100-100*(AF84-MINIFS(AF:AF,$E:$E,$E84))/(MAXIFS(AF:AF,$E:$E,$E84)-MINIFS(AF:AF,$E:$E,$E84)),
100*(AF84-MINIFS(AF:AF,$E:$E,$E84))/(MAXIFS(AF:AF,$E:$E,$E84)-MINIFS(AF:AF,$E:$E,$E84))))</f>
        <v/>
      </c>
      <c r="CV84" s="232" t="str">
        <f t="array" ref="CV84">IF(AG84="","",
IF(INDEX(Settings!$H:$H,MATCH(CV$1,Settings!$G:$G,0))=TRUE,
100-100*(AG84-MINIFS(AG:AG,$E:$E,$E84))/(MAXIFS(AG:AG,$E:$E,$E84)-MINIFS(AG:AG,$E:$E,$E84)),
100*(AG84-MINIFS(AG:AG,$E:$E,$E84))/(MAXIFS(AG:AG,$E:$E,$E84)-MINIFS(AG:AG,$E:$E,$E84))))</f>
        <v/>
      </c>
      <c r="CW84" s="232" t="str">
        <f t="array" ref="CW84">IF(AH84="","",
IF(INDEX(Settings!$H:$H,MATCH(CW$1,Settings!$G:$G,0))=TRUE,
100-100*(AH84-MINIFS(AH:AH,$E:$E,$E84))/(MAXIFS(AH:AH,$E:$E,$E84)-MINIFS(AH:AH,$E:$E,$E84)),
100*(AH84-MINIFS(AH:AH,$E:$E,$E84))/(MAXIFS(AH:AH,$E:$E,$E84)-MINIFS(AH:AH,$E:$E,$E84))))</f>
        <v/>
      </c>
      <c r="CX84" s="232" t="str">
        <f t="array" ref="CX84">IF(AI84="","",
IF(INDEX(Settings!$H:$H,MATCH(CX$1,Settings!$G:$G,0))=TRUE,
100-100*(AI84-MINIFS(AI:AI,$E:$E,$E84))/(MAXIFS(AI:AI,$E:$E,$E84)-MINIFS(AI:AI,$E:$E,$E84)),
100*(AI84-MINIFS(AI:AI,$E:$E,$E84))/(MAXIFS(AI:AI,$E:$E,$E84)-MINIFS(AI:AI,$E:$E,$E84))))</f>
        <v/>
      </c>
      <c r="CY84" s="232" t="str">
        <f t="array" ref="CY84">IF(AJ84="","",
IF(INDEX(Settings!$H:$H,MATCH(CY$1,Settings!$G:$G,0))=TRUE,
100-100*(AJ84-MINIFS(AJ:AJ,$E:$E,$E84))/(MAXIFS(AJ:AJ,$E:$E,$E84)-MINIFS(AJ:AJ,$E:$E,$E84)),
100*(AJ84-MINIFS(AJ:AJ,$E:$E,$E84))/(MAXIFS(AJ:AJ,$E:$E,$E84)-MINIFS(AJ:AJ,$E:$E,$E84))))</f>
        <v/>
      </c>
      <c r="CZ84" s="232" t="str">
        <f t="array" ref="CZ84">IF(AK84="","",
IF(INDEX(Settings!$H:$H,MATCH(CZ$1,Settings!$G:$G,0))=TRUE,
100-100*(AK84-MINIFS(AK:AK,$E:$E,$E84))/(MAXIFS(AK:AK,$E:$E,$E84)-MINIFS(AK:AK,$E:$E,$E84)),
100*(AK84-MINIFS(AK:AK,$E:$E,$E84))/(MAXIFS(AK:AK,$E:$E,$E84)-MINIFS(AK:AK,$E:$E,$E84))))</f>
        <v/>
      </c>
      <c r="DA84" s="232" t="str">
        <f t="array" ref="DA84">IF(AL84="","",
IF(INDEX(Settings!$H:$H,MATCH(DA$1,Settings!$G:$G,0))=TRUE,
100-100*(AL84-MINIFS(AL:AL,$E:$E,$E84))/(MAXIFS(AL:AL,$E:$E,$E84)-MINIFS(AL:AL,$E:$E,$E84)),
100*(AL84-MINIFS(AL:AL,$E:$E,$E84))/(MAXIFS(AL:AL,$E:$E,$E84)-MINIFS(AL:AL,$E:$E,$E84))))</f>
        <v/>
      </c>
      <c r="DB84" s="232" t="str">
        <f t="array" ref="DB84">IF(AM84="","",
IF(INDEX(Settings!$H:$H,MATCH(DB$1,Settings!$G:$G,0))=TRUE,
100-100*(AM84-MINIFS(AM:AM,$E:$E,$E84))/(MAXIFS(AM:AM,$E:$E,$E84)-MINIFS(AM:AM,$E:$E,$E84)),
100*(AM84-MINIFS(AM:AM,$E:$E,$E84))/(MAXIFS(AM:AM,$E:$E,$E84)-MINIFS(AM:AM,$E:$E,$E84))))</f>
        <v/>
      </c>
      <c r="DC84" s="232" t="str">
        <f t="array" ref="DC84">IF(AN84="","",
IF(INDEX(Settings!$H:$H,MATCH(DC$1,Settings!$G:$G,0))=TRUE,
100-100*(AN84-MINIFS(AN:AN,$E:$E,$E84))/(MAXIFS(AN:AN,$E:$E,$E84)-MINIFS(AN:AN,$E:$E,$E84)),
100*(AN84-MINIFS(AN:AN,$E:$E,$E84))/(MAXIFS(AN:AN,$E:$E,$E84)-MINIFS(AN:AN,$E:$E,$E84))))</f>
        <v/>
      </c>
      <c r="DD84" s="232" t="str">
        <f t="array" ref="DD84">IF(AO84="","",
IF(INDEX(Settings!$H:$H,MATCH(DD$1,Settings!$G:$G,0))=TRUE,
100-100*(AO84-MINIFS(AO:AO,$E:$E,$E84))/(MAXIFS(AO:AO,$E:$E,$E84)-MINIFS(AO:AO,$E:$E,$E84)),
100*(AO84-MINIFS(AO:AO,$E:$E,$E84))/(MAXIFS(AO:AO,$E:$E,$E84)-MINIFS(AO:AO,$E:$E,$E84))))</f>
        <v/>
      </c>
      <c r="DE84" s="232" t="str">
        <f t="array" ref="DE84">IF(AP84="","",
IF(INDEX(Settings!$H:$H,MATCH(DE$1,Settings!$G:$G,0))=TRUE,
100-100*(AP84-MINIFS(AP:AP,$E:$E,$E84))/(MAXIFS(AP:AP,$E:$E,$E84)-MINIFS(AP:AP,$E:$E,$E84)),
100*(AP84-MINIFS(AP:AP,$E:$E,$E84))/(MAXIFS(AP:AP,$E:$E,$E84)-MINIFS(AP:AP,$E:$E,$E84))))</f>
        <v/>
      </c>
      <c r="DF84" s="232" t="str">
        <f t="array" ref="DF84">IF(AQ84="","",
IF(INDEX(Settings!$H:$H,MATCH(DF$1,Settings!$G:$G,0))=TRUE,
100-100*(AQ84-MINIFS(AQ:AQ,$E:$E,$E84))/(MAXIFS(AQ:AQ,$E:$E,$E84)-MINIFS(AQ:AQ,$E:$E,$E84)),
100*(AQ84-MINIFS(AQ:AQ,$E:$E,$E84))/(MAXIFS(AQ:AQ,$E:$E,$E84)-MINIFS(AQ:AQ,$E:$E,$E84))))</f>
        <v/>
      </c>
      <c r="DG84" s="232" t="str">
        <f t="array" ref="DG84">IF(AR84="","",
IF(INDEX(Settings!$H:$H,MATCH(DG$1,Settings!$G:$G,0))=TRUE,
100-100*(AR84-MINIFS(AR:AR,$E:$E,$E84))/(MAXIFS(AR:AR,$E:$E,$E84)-MINIFS(AR:AR,$E:$E,$E84)),
100*(AR84-MINIFS(AR:AR,$E:$E,$E84))/(MAXIFS(AR:AR,$E:$E,$E84)-MINIFS(AR:AR,$E:$E,$E84))))</f>
        <v/>
      </c>
      <c r="DH84" s="232" t="str">
        <f t="array" ref="DH84">IF(AS84="","",
IF(INDEX(Settings!$H:$H,MATCH(DH$1,Settings!$G:$G,0))=TRUE,
100-100*(AS84-MINIFS(AS:AS,$E:$E,$E84))/(MAXIFS(AS:AS,$E:$E,$E84)-MINIFS(AS:AS,$E:$E,$E84)),
100*(AS84-MINIFS(AS:AS,$E:$E,$E84))/(MAXIFS(AS:AS,$E:$E,$E84)-MINIFS(AS:AS,$E:$E,$E84))))</f>
        <v/>
      </c>
      <c r="DI84" s="232" t="str">
        <f t="array" ref="DI84">IF(AT84="","",
IF(INDEX(Settings!$H:$H,MATCH(DI$1,Settings!$G:$G,0))=TRUE,
100-100*(AT84-MINIFS(AT:AT,$E:$E,$E84))/(MAXIFS(AT:AT,$E:$E,$E84)-MINIFS(AT:AT,$E:$E,$E84)),
100*(AT84-MINIFS(AT:AT,$E:$E,$E84))/(MAXIFS(AT:AT,$E:$E,$E84)-MINIFS(AT:AT,$E:$E,$E84))))</f>
        <v/>
      </c>
      <c r="DJ84" s="232" t="str">
        <f t="array" ref="DJ84">IF(AU84="","",
IF(INDEX(Settings!$H:$H,MATCH(DJ$1,Settings!$G:$G,0))=TRUE,
100-100*(AU84-MINIFS(AU:AU,$E:$E,$E84))/(MAXIFS(AU:AU,$E:$E,$E84)-MINIFS(AU:AU,$E:$E,$E84)),
100*(AU84-MINIFS(AU:AU,$E:$E,$E84))/(MAXIFS(AU:AU,$E:$E,$E84)-MINIFS(AU:AU,$E:$E,$E84))))</f>
        <v/>
      </c>
      <c r="DK84" s="232" t="str">
        <f t="array" ref="DK84">IF(AV84="","",
IF(INDEX(Settings!$H:$H,MATCH(DK$1,Settings!$G:$G,0))=TRUE,
100-100*(AV84-MINIFS(AV:AV,$E:$E,$E84))/(MAXIFS(AV:AV,$E:$E,$E84)-MINIFS(AV:AV,$E:$E,$E84)),
100*(AV84-MINIFS(AV:AV,$E:$E,$E84))/(MAXIFS(AV:AV,$E:$E,$E84)-MINIFS(AV:AV,$E:$E,$E84))))</f>
        <v/>
      </c>
      <c r="DL84" s="232" t="str">
        <f t="array" ref="DL84">IF(AW84="","",
IF(INDEX(Settings!$H:$H,MATCH(DL$1,Settings!$G:$G,0))=TRUE,
100-100*(AW84-MINIFS(AW:AW,$E:$E,$E84))/(MAXIFS(AW:AW,$E:$E,$E84)-MINIFS(AW:AW,$E:$E,$E84)),
100*(AW84-MINIFS(AW:AW,$E:$E,$E84))/(MAXIFS(AW:AW,$E:$E,$E84)-MINIFS(AW:AW,$E:$E,$E84))))</f>
        <v/>
      </c>
      <c r="DM84" s="232" t="str">
        <f t="array" ref="DM84">IF(AX84="","",
IF(INDEX(Settings!$H:$H,MATCH(DM$1,Settings!$G:$G,0))=TRUE,
100-100*(AX84-MINIFS(AX:AX,$E:$E,$E84))/(MAXIFS(AX:AX,$E:$E,$E84)-MINIFS(AX:AX,$E:$E,$E84)),
100*(AX84-MINIFS(AX:AX,$E:$E,$E84))/(MAXIFS(AX:AX,$E:$E,$E84)-MINIFS(AX:AX,$E:$E,$E84))))</f>
        <v/>
      </c>
      <c r="DN84" s="232" t="str">
        <f t="array" ref="DN84">IF(AY84="","",
IF(INDEX(Settings!$H:$H,MATCH(DN$1,Settings!$G:$G,0))=TRUE,
100-100*(AY84-MINIFS(AY:AY,$E:$E,$E84))/(MAXIFS(AY:AY,$E:$E,$E84)-MINIFS(AY:AY,$E:$E,$E84)),
100*(AY84-MINIFS(AY:AY,$E:$E,$E84))/(MAXIFS(AY:AY,$E:$E,$E84)-MINIFS(AY:AY,$E:$E,$E84))))</f>
        <v/>
      </c>
      <c r="DO84" s="232" t="str">
        <f t="array" ref="DO84">IF(AZ84="","",
IF(INDEX(Settings!$H:$H,MATCH(DO$1,Settings!$G:$G,0))=TRUE,
100-100*(AZ84-MINIFS(AZ:AZ,$E:$E,$E84))/(MAXIFS(AZ:AZ,$E:$E,$E84)-MINIFS(AZ:AZ,$E:$E,$E84)),
100*(AZ84-MINIFS(AZ:AZ,$E:$E,$E84))/(MAXIFS(AZ:AZ,$E:$E,$E84)-MINIFS(AZ:AZ,$E:$E,$E84))))</f>
        <v/>
      </c>
      <c r="DP84" s="232" t="str">
        <f t="array" ref="DP84">IF(BA84="","",
IF(INDEX(Settings!$H:$H,MATCH(DP$1,Settings!$G:$G,0))=TRUE,
100-100*(BA84-MINIFS(BA:BA,$E:$E,$E84))/(MAXIFS(BA:BA,$E:$E,$E84)-MINIFS(BA:BA,$E:$E,$E84)),
100*(BA84-MINIFS(BA:BA,$E:$E,$E84))/(MAXIFS(BA:BA,$E:$E,$E84)-MINIFS(BA:BA,$E:$E,$E84))))</f>
        <v/>
      </c>
      <c r="DQ84" s="232" t="str">
        <f t="array" ref="DQ84">IF(BB84="","",
IF(INDEX(Settings!$H:$H,MATCH(DQ$1,Settings!$G:$G,0))=TRUE,
100-100*(BB84-MINIFS(BB:BB,$E:$E,$E84))/(MAXIFS(BB:BB,$E:$E,$E84)-MINIFS(BB:BB,$E:$E,$E84)),
100*(BB84-MINIFS(BB:BB,$E:$E,$E84))/(MAXIFS(BB:BB,$E:$E,$E84)-MINIFS(BB:BB,$E:$E,$E84))))</f>
        <v/>
      </c>
      <c r="DR84" s="232" t="str">
        <f t="array" ref="DR84">IF(BC84="","",
IF(INDEX(Settings!$H:$H,MATCH(DR$1,Settings!$G:$G,0))=TRUE,
100-100*(BC84-MINIFS(BC:BC,$E:$E,$E84))/(MAXIFS(BC:BC,$E:$E,$E84)-MINIFS(BC:BC,$E:$E,$E84)),
100*(BC84-MINIFS(BC:BC,$E:$E,$E84))/(MAXIFS(BC:BC,$E:$E,$E84)-MINIFS(BC:BC,$E:$E,$E84))))</f>
        <v/>
      </c>
      <c r="DS84" s="232" t="str">
        <f t="array" ref="DS84">IF(BD84="","",
IF(INDEX(Settings!$H:$H,MATCH(DS$1,Settings!$G:$G,0))=TRUE,
100-100*(BD84-MINIFS(BD:BD,$E:$E,$E84))/(MAXIFS(BD:BD,$E:$E,$E84)-MINIFS(BD:BD,$E:$E,$E84)),
100*(BD84-MINIFS(BD:BD,$E:$E,$E84))/(MAXIFS(BD:BD,$E:$E,$E84)-MINIFS(BD:BD,$E:$E,$E84))))</f>
        <v/>
      </c>
      <c r="DT84" s="232" t="str">
        <f t="array" ref="DT84">IF(BE84="","",
IF(INDEX(Settings!$H:$H,MATCH(DT$1,Settings!$G:$G,0))=TRUE,
100-100*(BE84-MINIFS(BE:BE,$E:$E,$E84))/(MAXIFS(BE:BE,$E:$E,$E84)-MINIFS(BE:BE,$E:$E,$E84)),
100*(BE84-MINIFS(BE:BE,$E:$E,$E84))/(MAXIFS(BE:BE,$E:$E,$E84)-MINIFS(BE:BE,$E:$E,$E84))))</f>
        <v/>
      </c>
      <c r="DU84" s="232" t="str">
        <f t="array" ref="DU84">IF(BF84="","",
IF(INDEX(Settings!$H:$H,MATCH(DU$1,Settings!$G:$G,0))=TRUE,
100-100*(BF84-MINIFS(BF:BF,$E:$E,$E84))/(MAXIFS(BF:BF,$E:$E,$E84)-MINIFS(BF:BF,$E:$E,$E84)),
100*(BF84-MINIFS(BF:BF,$E:$E,$E84))/(MAXIFS(BF:BF,$E:$E,$E84)-MINIFS(BF:BF,$E:$E,$E84))))</f>
        <v/>
      </c>
      <c r="DV84" s="232" t="str">
        <f t="array" ref="DV84">IF(BG84="","",
IF(INDEX(Settings!$H:$H,MATCH(DV$1,Settings!$G:$G,0))=TRUE,
100-100*(BG84-MINIFS(BG:BG,$E:$E,$E84))/(MAXIFS(BG:BG,$E:$E,$E84)-MINIFS(BG:BG,$E:$E,$E84)),
100*(BG84-MINIFS(BG:BG,$E:$E,$E84))/(MAXIFS(BG:BG,$E:$E,$E84)-MINIFS(BG:BG,$E:$E,$E84))))</f>
        <v/>
      </c>
      <c r="DW84" s="232" t="str">
        <f t="array" ref="DW84">IF(BH84="","",
IF(INDEX(Settings!$H:$H,MATCH(DW$1,Settings!$G:$G,0))=TRUE,
100-100*(BH84-MINIFS(BH:BH,$E:$E,$E84))/(MAXIFS(BH:BH,$E:$E,$E84)-MINIFS(BH:BH,$E:$E,$E84)),
100*(BH84-MINIFS(BH:BH,$E:$E,$E84))/(MAXIFS(BH:BH,$E:$E,$E84)-MINIFS(BH:BH,$E:$E,$E84))))</f>
        <v/>
      </c>
      <c r="DX84" s="232" t="str">
        <f t="array" ref="DX84">IF(BI84="","",
IF(INDEX(Settings!$H:$H,MATCH(DX$1,Settings!$G:$G,0))=TRUE,
100-100*(BI84-MINIFS(BI:BI,$E:$E,$E84))/(MAXIFS(BI:BI,$E:$E,$E84)-MINIFS(BI:BI,$E:$E,$E84)),
100*(BI84-MINIFS(BI:BI,$E:$E,$E84))/(MAXIFS(BI:BI,$E:$E,$E84)-MINIFS(BI:BI,$E:$E,$E84))))</f>
        <v/>
      </c>
      <c r="DY84" s="232" t="str">
        <f t="array" ref="DY84">IF(BJ84="","",
IF(INDEX(Settings!$H:$H,MATCH(DY$1,Settings!$G:$G,0))=TRUE,
100-100*(BJ84-MINIFS(BJ:BJ,$E:$E,$E84))/(MAXIFS(BJ:BJ,$E:$E,$E84)-MINIFS(BJ:BJ,$E:$E,$E84)),
100*(BJ84-MINIFS(BJ:BJ,$E:$E,$E84))/(MAXIFS(BJ:BJ,$E:$E,$E84)-MINIFS(BJ:BJ,$E:$E,$E84))))</f>
        <v/>
      </c>
      <c r="DZ84" s="234"/>
      <c r="EA84" s="234"/>
      <c r="EB84" s="234" t="str">
        <f t="shared" si="8"/>
        <v/>
      </c>
      <c r="EC84" s="234" t="str">
        <f t="shared" si="9"/>
        <v/>
      </c>
      <c r="ED84" s="234" t="str">
        <f t="shared" si="10"/>
        <v/>
      </c>
      <c r="EE84" s="234" t="str">
        <f t="shared" si="11"/>
        <v/>
      </c>
      <c r="EF84" s="234" t="str">
        <f t="shared" si="12"/>
        <v/>
      </c>
      <c r="EG84" s="234" t="str">
        <f t="shared" si="13"/>
        <v/>
      </c>
      <c r="EH84" s="234"/>
      <c r="EI84" s="234"/>
      <c r="EJ84" s="234"/>
      <c r="EK84" s="234"/>
      <c r="EL84" s="234"/>
      <c r="EM84" s="234"/>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3" t="str">
        <f t="shared" si="14"/>
        <v/>
      </c>
      <c r="N85" s="49"/>
      <c r="O85" s="49"/>
      <c r="P85" s="49"/>
      <c r="Q85" s="49"/>
      <c r="R85" s="49"/>
      <c r="S85" s="222" t="str">
        <f>IFERROR(VLOOKUP(AF85, 'YOYO IR Scores'!A:C, 3, FALSE), "")
</f>
        <v/>
      </c>
      <c r="T85" s="49"/>
      <c r="U85" s="49"/>
      <c r="V85" s="49"/>
      <c r="W85" s="49"/>
      <c r="X85" s="224" t="str">
        <f t="shared" si="4"/>
        <v/>
      </c>
      <c r="Y85" s="225" t="str">
        <f t="shared" si="5"/>
        <v/>
      </c>
      <c r="Z85" s="225" t="str">
        <f t="shared" si="6"/>
        <v/>
      </c>
      <c r="AA85" s="224" t="str">
        <f t="shared" si="7"/>
        <v/>
      </c>
      <c r="AB85" s="223"/>
      <c r="AC85" s="223"/>
      <c r="AD85" s="223"/>
      <c r="AE85" s="223" t="str">
        <f>IFERROR(VLOOKUP(AF85, 'YOYO IR Scores'!A:C, 2, FALSE), "")</f>
        <v/>
      </c>
      <c r="AF85" s="223"/>
      <c r="AG85" s="223"/>
      <c r="AH85" s="223"/>
      <c r="AI85" s="223"/>
      <c r="AJ85" s="223"/>
      <c r="AK85" s="223"/>
      <c r="AL85" s="223"/>
      <c r="AM85" s="223"/>
      <c r="AN85" s="223"/>
      <c r="AO85" s="223"/>
      <c r="AP85" s="223"/>
      <c r="AQ85" s="223"/>
      <c r="AR85" s="223"/>
      <c r="AS85" s="223"/>
      <c r="AT85" s="223"/>
      <c r="AU85" s="223"/>
      <c r="AV85" s="223"/>
      <c r="AW85" s="223"/>
      <c r="AX85" s="223"/>
      <c r="AY85" s="223"/>
      <c r="AZ85" s="223"/>
      <c r="BA85" s="223"/>
      <c r="BB85" s="223"/>
      <c r="BC85" s="223"/>
      <c r="BD85" s="223"/>
      <c r="BE85" s="223"/>
      <c r="BF85" s="223"/>
      <c r="BG85" s="223"/>
      <c r="BH85" s="223"/>
      <c r="BI85" s="223"/>
      <c r="BJ85" s="223"/>
      <c r="BK85" s="223" t="str">
        <f t="array" ref="BK85">IF(J85="","",
IF(INDEX(Settings!$H:$H,MATCH(BY$1,Settings!$G:$G,0))=TRUE,
100-100*(J85-MIN(J:J))/(MAX(J:J)-MIN(J:J)),
100*(J85-MIN(J:J))/(MAX(J:J)-MIN(J:J))))</f>
        <v/>
      </c>
      <c r="BL85" s="223" t="str">
        <f t="array" ref="BL85">IF(J85="","",
IF(INDEX(Settings!$H:$H,MATCH(BY$1,Settings!$G:$G,0))=TRUE,
100-100*(J85-MINIFS(J:J,$E:$E,$E85))/(MAXIFS(J:J,$E:$E,$E85)-MINIFS(J:J,$E:$E,$E85)),
100*(J85-MINIFS(J:J,$E:$E,$E85))/(MAXIFS(J:J,$E:$E,$E85)-MINIFS(J:J,$E:$E,$E85))))</f>
        <v/>
      </c>
      <c r="BM85" s="223"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4" t="str">
        <f t="array" ref="BQ85">IF(J85="","",
IF(INDEX(Settings!$H:$H,MATCH(BY$1,Settings!$G:$G,0))=TRUE,
-1*(J85-AVERAGE(J:J))/STDEV(J:J),
(J85-AVERAGE(J:J))/STDEV(J:J)))</f>
        <v/>
      </c>
      <c r="BR85" s="224" t="str">
        <f>IFERROR(__xludf.DUMMYFUNCTION("IF(J85="""","""",
IF(INDEX(Settings!$H:$H,MATCH(BY$1,Settings!$G:$G,0))=TRUE,
-1*(J85-AVERAGEIFS(J:J,$E:$E,$E85))/STDEV(FILTER(J:J,$E:$E=$E85)),
(J85-AVERAGEIFS(J:J,$E:$E,$E85))/STDEV(FILTER(J:J,$E:$E=$E85))))"),"")</f>
        <v/>
      </c>
      <c r="BS85" s="224"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3" t="str">
        <f t="array" ref="BY85">IF(J85="","",
IF(INDEX(Settings!$H:$H,MATCH(BY$1,Settings!$G:$G,0))=TRUE,
100-100*(J85-MINIFS(J:J,$E:$E,$E85))/(MAXIFS(J:J,$E:$E,$E85)-MINIFS(J:J,$E:$E,$E85)),
100*(J85-MINIFS(J:J,$E:$E,$E85))/(MAXIFS(J:J,$E:$E,$E85)-MINIFS(J:J,$E:$E,$E85))))</f>
        <v/>
      </c>
      <c r="BZ85" s="223" t="str">
        <f t="array" ref="BZ85">IF(K85="","",
IF(INDEX(Settings!$H:$H,MATCH(BZ$1,Settings!$G:$G,0))=TRUE,
100-100*(K85-MINIFS(K:K,$E:$E,$E85))/(MAXIFS(K:K,$E:$E,$E85)-MINIFS(K:K,$E:$E,$E85)),
100*(K85-MINIFS(K:K,$E:$E,$E85))/(MAXIFS(K:K,$E:$E,$E85)-MINIFS(K:K,$E:$E,$E85))))</f>
        <v/>
      </c>
      <c r="CA85" s="223" t="str">
        <f t="array" ref="CA85">IF(L85="","",
IF(INDEX(Settings!$H:$H,MATCH(CA$1,Settings!$G:$G,0))=TRUE,
100-100*(L85-MINIFS(L:L,$E:$E,$E85))/(MAXIFS(L:L,$E:$E,$E85)-MINIFS(L:L,$E:$E,$E85)),
100*(L85-MINIFS(L:L,$E:$E,$E85))/(MAXIFS(L:L,$E:$E,$E85)-MINIFS(L:L,$E:$E,$E85))))</f>
        <v/>
      </c>
      <c r="CB85" s="223" t="str">
        <f t="array" ref="CB85">IF(M85="","",
IF(INDEX(Settings!$H:$H,MATCH(CB$1,Settings!$G:$G,0))=TRUE,
100-100*(M85-MINIFS(M:M,$E:$E,$E85))/(MAXIFS(M:M,$E:$E,$E85)-MINIFS(M:M,$E:$E,$E85)),
100*(M85-MINIFS(M:M,$E:$E,$E85))/(MAXIFS(M:M,$E:$E,$E85)-MINIFS(M:M,$E:$E,$E85))))</f>
        <v/>
      </c>
      <c r="CC85" s="223" t="str">
        <f t="array" ref="CC85">IF(N85="","",
IF(INDEX(Settings!$H:$H,MATCH(CC$1,Settings!$G:$G,0))=TRUE,
100-100*(N85-MINIFS(N:N,$E:$E,$E85))/(MAXIFS(N:N,$E:$E,$E85)-MINIFS(N:N,$E:$E,$E85)),
100*(N85-MINIFS(N:N,$E:$E,$E85))/(MAXIFS(N:N,$E:$E,$E85)-MINIFS(N:N,$E:$E,$E85))))</f>
        <v/>
      </c>
      <c r="CD85" s="223" t="str">
        <f t="array" ref="CD85">IF(O85="","",
IF(INDEX(Settings!$H:$H,MATCH(CD$1,Settings!$G:$G,0))=TRUE,
100-100*(O85-MINIFS(O:O,$E:$E,$E85))/(MAXIFS(O:O,$E:$E,$E85)-MINIFS(O:O,$E:$E,$E85)),
100*(O85-MINIFS(O:O,$E:$E,$E85))/(MAXIFS(O:O,$E:$E,$E85)-MINIFS(O:O,$E:$E,$E85))))</f>
        <v/>
      </c>
      <c r="CE85" s="223" t="str">
        <f t="array" ref="CE85">IF(P85="","",
IF(INDEX(Settings!$H:$H,MATCH(CE$1,Settings!$G:$G,0))=TRUE,
100-100*(P85-MINIFS(P:P,$E:$E,$E85))/(MAXIFS(P:P,$E:$E,$E85)-MINIFS(P:P,$E:$E,$E85)),
100*(P85-MINIFS(P:P,$E:$E,$E85))/(MAXIFS(P:P,$E:$E,$E85)-MINIFS(P:P,$E:$E,$E85))))</f>
        <v/>
      </c>
      <c r="CF85" s="223" t="str">
        <f t="array" ref="CF85">IF(Q85="","",
IF(INDEX(Settings!$H:$H,MATCH(CF$1,Settings!$G:$G,0))=TRUE,
100-100*(Q85-MINIFS(Q:Q,$E:$E,$E85))/(MAXIFS(Q:Q,$E:$E,$E85)-MINIFS(Q:Q,$E:$E,$E85)),
100*(Q85-MINIFS(Q:Q,$E:$E,$E85))/(MAXIFS(Q:Q,$E:$E,$E85)-MINIFS(Q:Q,$E:$E,$E85))))</f>
        <v/>
      </c>
      <c r="CG85" s="223" t="str">
        <f t="array" ref="CG85">IF(R85="","",
IF(INDEX(Settings!$H:$H,MATCH(CG$1,Settings!$G:$G,0))=TRUE,
100-100*(R85-MINIFS(R:R,$E:$E,$E85))/(MAXIFS(R:R,$E:$E,$E85)-MINIFS(R:R,$E:$E,$E85)),
100*(R85-MINIFS(R:R,$E:$E,$E85))/(MAXIFS(R:R,$E:$E,$E85)-MINIFS(R:R,$E:$E,$E85))))</f>
        <v/>
      </c>
      <c r="CH85" s="223" t="str">
        <f t="array" ref="CH85">IF(S85="","",
IF(INDEX(Settings!$H:$H,MATCH(CH$1,Settings!$G:$G,0))=TRUE,
100-100*(S85-MINIFS(S:S,$E:$E,$E85))/(MAXIFS(S:S,$E:$E,$E85)-MINIFS(S:S,$E:$E,$E85)),
100*(S85-MINIFS(S:S,$E:$E,$E85))/(MAXIFS(S:S,$E:$E,$E85)-MINIFS(S:S,$E:$E,$E85))))</f>
        <v/>
      </c>
      <c r="CI85" s="223" t="str">
        <f t="array" ref="CI85">IF(T85="","",
IF(INDEX(Settings!$H:$H,MATCH(CI$1,Settings!$G:$G,0))=TRUE,
100-100*(T85-MINIFS(T:T,$E:$E,$E85))/(MAXIFS(T:T,$E:$E,$E85)-MINIFS(T:T,$E:$E,$E85)),
100*(T85-MINIFS(T:T,$E:$E,$E85))/(MAXIFS(T:T,$E:$E,$E85)-MINIFS(T:T,$E:$E,$E85))))</f>
        <v/>
      </c>
      <c r="CJ85" s="223" t="str">
        <f t="array" ref="CJ85">IF(U85="","",
IF(INDEX(Settings!$H:$H,MATCH(CJ$1,Settings!$G:$G,0))=TRUE,
100-100*(U85-MINIFS(U:U,$E:$E,$E85))/(MAXIFS(U:U,$E:$E,$E85)-MINIFS(U:U,$E:$E,$E85)),
100*(U85-MINIFS(U:U,$E:$E,$E85))/(MAXIFS(U:U,$E:$E,$E85)-MINIFS(U:U,$E:$E,$E85))))</f>
        <v/>
      </c>
      <c r="CK85" s="223" t="str">
        <f t="array" ref="CK85">IF(V85="","",
IF(INDEX(Settings!$H:$H,MATCH(CK$1,Settings!$G:$G,0))=TRUE,
100-100*(V85-MINIFS(V:V,$E:$E,$E85))/(MAXIFS(V:V,$E:$E,$E85)-MINIFS(V:V,$E:$E,$E85)),
100*(V85-MINIFS(V:V,$E:$E,$E85))/(MAXIFS(V:V,$E:$E,$E85)-MINIFS(V:V,$E:$E,$E85))))</f>
        <v/>
      </c>
      <c r="CL85" s="223" t="str">
        <f t="array" ref="CL85">IF(W85="","",
IF(INDEX(Settings!$H:$H,MATCH(CL$1,Settings!$G:$G,0))=TRUE,
100-100*(W85-MINIFS(W:W,$E:$E,$E85))/(MAXIFS(W:W,$E:$E,$E85)-MINIFS(W:W,$E:$E,$E85)),
100*(W85-MINIFS(W:W,$E:$E,$E85))/(MAXIFS(W:W,$E:$E,$E85)-MINIFS(W:W,$E:$E,$E85))))</f>
        <v/>
      </c>
      <c r="CM85" s="223" t="str">
        <f t="array" ref="CM85">IF(X85="","",
IF(INDEX(Settings!$H:$H,MATCH(CM$1,Settings!$G:$G,0))=TRUE,
100-100*(X85-MINIFS(X:X,$E:$E,$E85))/(MAXIFS(X:X,$E:$E,$E85)-MINIFS(X:X,$E:$E,$E85)),
100*(X85-MINIFS(X:X,$E:$E,$E85))/(MAXIFS(X:X,$E:$E,$E85)-MINIFS(X:X,$E:$E,$E85))))</f>
        <v/>
      </c>
      <c r="CN85" s="223" t="str">
        <f t="array" ref="CN85">IF(Y85="","",
IF(INDEX(Settings!$H:$H,MATCH(CN$1,Settings!$G:$G,0))=TRUE,
100-100*(Y85-MINIFS(Y:Y,$E:$E,$E85))/(MAXIFS(Y:Y,$E:$E,$E85)-MINIFS(Y:Y,$E:$E,$E85)),
100*(Y85-MINIFS(Y:Y,$E:$E,$E85))/(MAXIFS(Y:Y,$E:$E,$E85)-MINIFS(Y:Y,$E:$E,$E85))))</f>
        <v/>
      </c>
      <c r="CO85" s="223" t="str">
        <f t="array" ref="CO85">IF(Z85="","",
IF(INDEX(Settings!$H:$H,MATCH(CO$1,Settings!$G:$G,0))=TRUE,
100-100*(Z85-MINIFS(Z:Z,$E:$E,$E85))/(MAXIFS(Z:Z,$E:$E,$E85)-MINIFS(Z:Z,$E:$E,$E85)),
100*(Z85-MINIFS(Z:Z,$E:$E,$E85))/(MAXIFS(Z:Z,$E:$E,$E85)-MINIFS(Z:Z,$E:$E,$E85))))</f>
        <v/>
      </c>
      <c r="CP85" s="223" t="str">
        <f t="array" ref="CP85">IF(AA85="","",
IF(INDEX(Settings!$H:$H,MATCH(CP$1,Settings!$G:$G,0))=TRUE,
100-100*(AA85-MINIFS(AA:AA,$E:$E,$E85))/(MAXIFS(AA:AA,$E:$E,$E85)-MINIFS(AA:AA,$E:$E,$E85)),
100*(AA85-MINIFS(AA:AA,$E:$E,$E85))/(MAXIFS(AA:AA,$E:$E,$E85)-MINIFS(AA:AA,$E:$E,$E85))))</f>
        <v/>
      </c>
      <c r="CQ85" s="223" t="str">
        <f t="array" ref="CQ85">IF(AB85="","",
IF(INDEX(Settings!$H:$H,MATCH(CQ$1,Settings!$G:$G,0))=TRUE,
100-100*(AB85-MINIFS(AB:AB,$E:$E,$E85))/(MAXIFS(AB:AB,$E:$E,$E85)-MINIFS(AB:AB,$E:$E,$E85)),
100*(AB85-MINIFS(AB:AB,$E:$E,$E85))/(MAXIFS(AB:AB,$E:$E,$E85)-MINIFS(AB:AB,$E:$E,$E85))))</f>
        <v/>
      </c>
      <c r="CR85" s="223" t="str">
        <f t="array" ref="CR85">IF(AC85="","",
IF(INDEX(Settings!$H:$H,MATCH(CR$1,Settings!$G:$G,0))=TRUE,
100-100*(AC85-MINIFS(AC:AC,$E:$E,$E85))/(MAXIFS(AC:AC,$E:$E,$E85)-MINIFS(AC:AC,$E:$E,$E85)),
100*(AC85-MINIFS(AC:AC,$E:$E,$E85))/(MAXIFS(AC:AC,$E:$E,$E85)-MINIFS(AC:AC,$E:$E,$E85))))</f>
        <v/>
      </c>
      <c r="CS85" s="223" t="str">
        <f t="array" ref="CS85">IF(AD85="","",
IF(INDEX(Settings!$H:$H,MATCH(CS$1,Settings!$G:$G,0))=TRUE,
100-100*(AD85-MINIFS(AD:AD,$E:$E,$E85))/(MAXIFS(AD:AD,$E:$E,$E85)-MINIFS(AD:AD,$E:$E,$E85)),
100*(AD85-MINIFS(AD:AD,$E:$E,$E85))/(MAXIFS(AD:AD,$E:$E,$E85)-MINIFS(AD:AD,$E:$E,$E85))))</f>
        <v/>
      </c>
      <c r="CT85" s="223" t="str">
        <f t="array" ref="CT85">IF(AE85="","",
IF(INDEX(Settings!$H:$H,MATCH(CT$1,Settings!$G:$G,0))=TRUE,
100-100*(AE85-MINIFS(AE:AE,$E:$E,$E85))/(MAXIFS(AE:AE,$E:$E,$E85)-MINIFS(AE:AE,$E:$E,$E85)),
100*(AE85-MINIFS(AE:AE,$E:$E,$E85))/(MAXIFS(AE:AE,$E:$E,$E85)-MINIFS(AE:AE,$E:$E,$E85))))</f>
        <v/>
      </c>
      <c r="CU85" s="223" t="str">
        <f t="array" ref="CU85">IF(AF85="","",
IF(INDEX(Settings!$H:$H,MATCH(CU$1,Settings!$G:$G,0))=TRUE,
100-100*(AF85-MINIFS(AF:AF,$E:$E,$E85))/(MAXIFS(AF:AF,$E:$E,$E85)-MINIFS(AF:AF,$E:$E,$E85)),
100*(AF85-MINIFS(AF:AF,$E:$E,$E85))/(MAXIFS(AF:AF,$E:$E,$E85)-MINIFS(AF:AF,$E:$E,$E85))))</f>
        <v/>
      </c>
      <c r="CV85" s="223" t="str">
        <f t="array" ref="CV85">IF(AG85="","",
IF(INDEX(Settings!$H:$H,MATCH(CV$1,Settings!$G:$G,0))=TRUE,
100-100*(AG85-MINIFS(AG:AG,$E:$E,$E85))/(MAXIFS(AG:AG,$E:$E,$E85)-MINIFS(AG:AG,$E:$E,$E85)),
100*(AG85-MINIFS(AG:AG,$E:$E,$E85))/(MAXIFS(AG:AG,$E:$E,$E85)-MINIFS(AG:AG,$E:$E,$E85))))</f>
        <v/>
      </c>
      <c r="CW85" s="223" t="str">
        <f t="array" ref="CW85">IF(AH85="","",
IF(INDEX(Settings!$H:$H,MATCH(CW$1,Settings!$G:$G,0))=TRUE,
100-100*(AH85-MINIFS(AH:AH,$E:$E,$E85))/(MAXIFS(AH:AH,$E:$E,$E85)-MINIFS(AH:AH,$E:$E,$E85)),
100*(AH85-MINIFS(AH:AH,$E:$E,$E85))/(MAXIFS(AH:AH,$E:$E,$E85)-MINIFS(AH:AH,$E:$E,$E85))))</f>
        <v/>
      </c>
      <c r="CX85" s="223" t="str">
        <f t="array" ref="CX85">IF(AI85="","",
IF(INDEX(Settings!$H:$H,MATCH(CX$1,Settings!$G:$G,0))=TRUE,
100-100*(AI85-MINIFS(AI:AI,$E:$E,$E85))/(MAXIFS(AI:AI,$E:$E,$E85)-MINIFS(AI:AI,$E:$E,$E85)),
100*(AI85-MINIFS(AI:AI,$E:$E,$E85))/(MAXIFS(AI:AI,$E:$E,$E85)-MINIFS(AI:AI,$E:$E,$E85))))</f>
        <v/>
      </c>
      <c r="CY85" s="223" t="str">
        <f t="array" ref="CY85">IF(AJ85="","",
IF(INDEX(Settings!$H:$H,MATCH(CY$1,Settings!$G:$G,0))=TRUE,
100-100*(AJ85-MINIFS(AJ:AJ,$E:$E,$E85))/(MAXIFS(AJ:AJ,$E:$E,$E85)-MINIFS(AJ:AJ,$E:$E,$E85)),
100*(AJ85-MINIFS(AJ:AJ,$E:$E,$E85))/(MAXIFS(AJ:AJ,$E:$E,$E85)-MINIFS(AJ:AJ,$E:$E,$E85))))</f>
        <v/>
      </c>
      <c r="CZ85" s="223" t="str">
        <f t="array" ref="CZ85">IF(AK85="","",
IF(INDEX(Settings!$H:$H,MATCH(CZ$1,Settings!$G:$G,0))=TRUE,
100-100*(AK85-MINIFS(AK:AK,$E:$E,$E85))/(MAXIFS(AK:AK,$E:$E,$E85)-MINIFS(AK:AK,$E:$E,$E85)),
100*(AK85-MINIFS(AK:AK,$E:$E,$E85))/(MAXIFS(AK:AK,$E:$E,$E85)-MINIFS(AK:AK,$E:$E,$E85))))</f>
        <v/>
      </c>
      <c r="DA85" s="223" t="str">
        <f t="array" ref="DA85">IF(AL85="","",
IF(INDEX(Settings!$H:$H,MATCH(DA$1,Settings!$G:$G,0))=TRUE,
100-100*(AL85-MINIFS(AL:AL,$E:$E,$E85))/(MAXIFS(AL:AL,$E:$E,$E85)-MINIFS(AL:AL,$E:$E,$E85)),
100*(AL85-MINIFS(AL:AL,$E:$E,$E85))/(MAXIFS(AL:AL,$E:$E,$E85)-MINIFS(AL:AL,$E:$E,$E85))))</f>
        <v/>
      </c>
      <c r="DB85" s="223" t="str">
        <f t="array" ref="DB85">IF(AM85="","",
IF(INDEX(Settings!$H:$H,MATCH(DB$1,Settings!$G:$G,0))=TRUE,
100-100*(AM85-MINIFS(AM:AM,$E:$E,$E85))/(MAXIFS(AM:AM,$E:$E,$E85)-MINIFS(AM:AM,$E:$E,$E85)),
100*(AM85-MINIFS(AM:AM,$E:$E,$E85))/(MAXIFS(AM:AM,$E:$E,$E85)-MINIFS(AM:AM,$E:$E,$E85))))</f>
        <v/>
      </c>
      <c r="DC85" s="223" t="str">
        <f t="array" ref="DC85">IF(AN85="","",
IF(INDEX(Settings!$H:$H,MATCH(DC$1,Settings!$G:$G,0))=TRUE,
100-100*(AN85-MINIFS(AN:AN,$E:$E,$E85))/(MAXIFS(AN:AN,$E:$E,$E85)-MINIFS(AN:AN,$E:$E,$E85)),
100*(AN85-MINIFS(AN:AN,$E:$E,$E85))/(MAXIFS(AN:AN,$E:$E,$E85)-MINIFS(AN:AN,$E:$E,$E85))))</f>
        <v/>
      </c>
      <c r="DD85" s="223" t="str">
        <f t="array" ref="DD85">IF(AO85="","",
IF(INDEX(Settings!$H:$H,MATCH(DD$1,Settings!$G:$G,0))=TRUE,
100-100*(AO85-MINIFS(AO:AO,$E:$E,$E85))/(MAXIFS(AO:AO,$E:$E,$E85)-MINIFS(AO:AO,$E:$E,$E85)),
100*(AO85-MINIFS(AO:AO,$E:$E,$E85))/(MAXIFS(AO:AO,$E:$E,$E85)-MINIFS(AO:AO,$E:$E,$E85))))</f>
        <v/>
      </c>
      <c r="DE85" s="223" t="str">
        <f t="array" ref="DE85">IF(AP85="","",
IF(INDEX(Settings!$H:$H,MATCH(DE$1,Settings!$G:$G,0))=TRUE,
100-100*(AP85-MINIFS(AP:AP,$E:$E,$E85))/(MAXIFS(AP:AP,$E:$E,$E85)-MINIFS(AP:AP,$E:$E,$E85)),
100*(AP85-MINIFS(AP:AP,$E:$E,$E85))/(MAXIFS(AP:AP,$E:$E,$E85)-MINIFS(AP:AP,$E:$E,$E85))))</f>
        <v/>
      </c>
      <c r="DF85" s="223" t="str">
        <f t="array" ref="DF85">IF(AQ85="","",
IF(INDEX(Settings!$H:$H,MATCH(DF$1,Settings!$G:$G,0))=TRUE,
100-100*(AQ85-MINIFS(AQ:AQ,$E:$E,$E85))/(MAXIFS(AQ:AQ,$E:$E,$E85)-MINIFS(AQ:AQ,$E:$E,$E85)),
100*(AQ85-MINIFS(AQ:AQ,$E:$E,$E85))/(MAXIFS(AQ:AQ,$E:$E,$E85)-MINIFS(AQ:AQ,$E:$E,$E85))))</f>
        <v/>
      </c>
      <c r="DG85" s="223" t="str">
        <f t="array" ref="DG85">IF(AR85="","",
IF(INDEX(Settings!$H:$H,MATCH(DG$1,Settings!$G:$G,0))=TRUE,
100-100*(AR85-MINIFS(AR:AR,$E:$E,$E85))/(MAXIFS(AR:AR,$E:$E,$E85)-MINIFS(AR:AR,$E:$E,$E85)),
100*(AR85-MINIFS(AR:AR,$E:$E,$E85))/(MAXIFS(AR:AR,$E:$E,$E85)-MINIFS(AR:AR,$E:$E,$E85))))</f>
        <v/>
      </c>
      <c r="DH85" s="223" t="str">
        <f t="array" ref="DH85">IF(AS85="","",
IF(INDEX(Settings!$H:$H,MATCH(DH$1,Settings!$G:$G,0))=TRUE,
100-100*(AS85-MINIFS(AS:AS,$E:$E,$E85))/(MAXIFS(AS:AS,$E:$E,$E85)-MINIFS(AS:AS,$E:$E,$E85)),
100*(AS85-MINIFS(AS:AS,$E:$E,$E85))/(MAXIFS(AS:AS,$E:$E,$E85)-MINIFS(AS:AS,$E:$E,$E85))))</f>
        <v/>
      </c>
      <c r="DI85" s="223" t="str">
        <f t="array" ref="DI85">IF(AT85="","",
IF(INDEX(Settings!$H:$H,MATCH(DI$1,Settings!$G:$G,0))=TRUE,
100-100*(AT85-MINIFS(AT:AT,$E:$E,$E85))/(MAXIFS(AT:AT,$E:$E,$E85)-MINIFS(AT:AT,$E:$E,$E85)),
100*(AT85-MINIFS(AT:AT,$E:$E,$E85))/(MAXIFS(AT:AT,$E:$E,$E85)-MINIFS(AT:AT,$E:$E,$E85))))</f>
        <v/>
      </c>
      <c r="DJ85" s="223" t="str">
        <f t="array" ref="DJ85">IF(AU85="","",
IF(INDEX(Settings!$H:$H,MATCH(DJ$1,Settings!$G:$G,0))=TRUE,
100-100*(AU85-MINIFS(AU:AU,$E:$E,$E85))/(MAXIFS(AU:AU,$E:$E,$E85)-MINIFS(AU:AU,$E:$E,$E85)),
100*(AU85-MINIFS(AU:AU,$E:$E,$E85))/(MAXIFS(AU:AU,$E:$E,$E85)-MINIFS(AU:AU,$E:$E,$E85))))</f>
        <v/>
      </c>
      <c r="DK85" s="223" t="str">
        <f t="array" ref="DK85">IF(AV85="","",
IF(INDEX(Settings!$H:$H,MATCH(DK$1,Settings!$G:$G,0))=TRUE,
100-100*(AV85-MINIFS(AV:AV,$E:$E,$E85))/(MAXIFS(AV:AV,$E:$E,$E85)-MINIFS(AV:AV,$E:$E,$E85)),
100*(AV85-MINIFS(AV:AV,$E:$E,$E85))/(MAXIFS(AV:AV,$E:$E,$E85)-MINIFS(AV:AV,$E:$E,$E85))))</f>
        <v/>
      </c>
      <c r="DL85" s="223" t="str">
        <f t="array" ref="DL85">IF(AW85="","",
IF(INDEX(Settings!$H:$H,MATCH(DL$1,Settings!$G:$G,0))=TRUE,
100-100*(AW85-MINIFS(AW:AW,$E:$E,$E85))/(MAXIFS(AW:AW,$E:$E,$E85)-MINIFS(AW:AW,$E:$E,$E85)),
100*(AW85-MINIFS(AW:AW,$E:$E,$E85))/(MAXIFS(AW:AW,$E:$E,$E85)-MINIFS(AW:AW,$E:$E,$E85))))</f>
        <v/>
      </c>
      <c r="DM85" s="223" t="str">
        <f t="array" ref="DM85">IF(AX85="","",
IF(INDEX(Settings!$H:$H,MATCH(DM$1,Settings!$G:$G,0))=TRUE,
100-100*(AX85-MINIFS(AX:AX,$E:$E,$E85))/(MAXIFS(AX:AX,$E:$E,$E85)-MINIFS(AX:AX,$E:$E,$E85)),
100*(AX85-MINIFS(AX:AX,$E:$E,$E85))/(MAXIFS(AX:AX,$E:$E,$E85)-MINIFS(AX:AX,$E:$E,$E85))))</f>
        <v/>
      </c>
      <c r="DN85" s="223" t="str">
        <f t="array" ref="DN85">IF(AY85="","",
IF(INDEX(Settings!$H:$H,MATCH(DN$1,Settings!$G:$G,0))=TRUE,
100-100*(AY85-MINIFS(AY:AY,$E:$E,$E85))/(MAXIFS(AY:AY,$E:$E,$E85)-MINIFS(AY:AY,$E:$E,$E85)),
100*(AY85-MINIFS(AY:AY,$E:$E,$E85))/(MAXIFS(AY:AY,$E:$E,$E85)-MINIFS(AY:AY,$E:$E,$E85))))</f>
        <v/>
      </c>
      <c r="DO85" s="223" t="str">
        <f t="array" ref="DO85">IF(AZ85="","",
IF(INDEX(Settings!$H:$H,MATCH(DO$1,Settings!$G:$G,0))=TRUE,
100-100*(AZ85-MINIFS(AZ:AZ,$E:$E,$E85))/(MAXIFS(AZ:AZ,$E:$E,$E85)-MINIFS(AZ:AZ,$E:$E,$E85)),
100*(AZ85-MINIFS(AZ:AZ,$E:$E,$E85))/(MAXIFS(AZ:AZ,$E:$E,$E85)-MINIFS(AZ:AZ,$E:$E,$E85))))</f>
        <v/>
      </c>
      <c r="DP85" s="223" t="str">
        <f t="array" ref="DP85">IF(BA85="","",
IF(INDEX(Settings!$H:$H,MATCH(DP$1,Settings!$G:$G,0))=TRUE,
100-100*(BA85-MINIFS(BA:BA,$E:$E,$E85))/(MAXIFS(BA:BA,$E:$E,$E85)-MINIFS(BA:BA,$E:$E,$E85)),
100*(BA85-MINIFS(BA:BA,$E:$E,$E85))/(MAXIFS(BA:BA,$E:$E,$E85)-MINIFS(BA:BA,$E:$E,$E85))))</f>
        <v/>
      </c>
      <c r="DQ85" s="223" t="str">
        <f t="array" ref="DQ85">IF(BB85="","",
IF(INDEX(Settings!$H:$H,MATCH(DQ$1,Settings!$G:$G,0))=TRUE,
100-100*(BB85-MINIFS(BB:BB,$E:$E,$E85))/(MAXIFS(BB:BB,$E:$E,$E85)-MINIFS(BB:BB,$E:$E,$E85)),
100*(BB85-MINIFS(BB:BB,$E:$E,$E85))/(MAXIFS(BB:BB,$E:$E,$E85)-MINIFS(BB:BB,$E:$E,$E85))))</f>
        <v/>
      </c>
      <c r="DR85" s="223" t="str">
        <f t="array" ref="DR85">IF(BC85="","",
IF(INDEX(Settings!$H:$H,MATCH(DR$1,Settings!$G:$G,0))=TRUE,
100-100*(BC85-MINIFS(BC:BC,$E:$E,$E85))/(MAXIFS(BC:BC,$E:$E,$E85)-MINIFS(BC:BC,$E:$E,$E85)),
100*(BC85-MINIFS(BC:BC,$E:$E,$E85))/(MAXIFS(BC:BC,$E:$E,$E85)-MINIFS(BC:BC,$E:$E,$E85))))</f>
        <v/>
      </c>
      <c r="DS85" s="223" t="str">
        <f t="array" ref="DS85">IF(BD85="","",
IF(INDEX(Settings!$H:$H,MATCH(DS$1,Settings!$G:$G,0))=TRUE,
100-100*(BD85-MINIFS(BD:BD,$E:$E,$E85))/(MAXIFS(BD:BD,$E:$E,$E85)-MINIFS(BD:BD,$E:$E,$E85)),
100*(BD85-MINIFS(BD:BD,$E:$E,$E85))/(MAXIFS(BD:BD,$E:$E,$E85)-MINIFS(BD:BD,$E:$E,$E85))))</f>
        <v/>
      </c>
      <c r="DT85" s="223" t="str">
        <f t="array" ref="DT85">IF(BE85="","",
IF(INDEX(Settings!$H:$H,MATCH(DT$1,Settings!$G:$G,0))=TRUE,
100-100*(BE85-MINIFS(BE:BE,$E:$E,$E85))/(MAXIFS(BE:BE,$E:$E,$E85)-MINIFS(BE:BE,$E:$E,$E85)),
100*(BE85-MINIFS(BE:BE,$E:$E,$E85))/(MAXIFS(BE:BE,$E:$E,$E85)-MINIFS(BE:BE,$E:$E,$E85))))</f>
        <v/>
      </c>
      <c r="DU85" s="223" t="str">
        <f t="array" ref="DU85">IF(BF85="","",
IF(INDEX(Settings!$H:$H,MATCH(DU$1,Settings!$G:$G,0))=TRUE,
100-100*(BF85-MINIFS(BF:BF,$E:$E,$E85))/(MAXIFS(BF:BF,$E:$E,$E85)-MINIFS(BF:BF,$E:$E,$E85)),
100*(BF85-MINIFS(BF:BF,$E:$E,$E85))/(MAXIFS(BF:BF,$E:$E,$E85)-MINIFS(BF:BF,$E:$E,$E85))))</f>
        <v/>
      </c>
      <c r="DV85" s="223" t="str">
        <f t="array" ref="DV85">IF(BG85="","",
IF(INDEX(Settings!$H:$H,MATCH(DV$1,Settings!$G:$G,0))=TRUE,
100-100*(BG85-MINIFS(BG:BG,$E:$E,$E85))/(MAXIFS(BG:BG,$E:$E,$E85)-MINIFS(BG:BG,$E:$E,$E85)),
100*(BG85-MINIFS(BG:BG,$E:$E,$E85))/(MAXIFS(BG:BG,$E:$E,$E85)-MINIFS(BG:BG,$E:$E,$E85))))</f>
        <v/>
      </c>
      <c r="DW85" s="223" t="str">
        <f t="array" ref="DW85">IF(BH85="","",
IF(INDEX(Settings!$H:$H,MATCH(DW$1,Settings!$G:$G,0))=TRUE,
100-100*(BH85-MINIFS(BH:BH,$E:$E,$E85))/(MAXIFS(BH:BH,$E:$E,$E85)-MINIFS(BH:BH,$E:$E,$E85)),
100*(BH85-MINIFS(BH:BH,$E:$E,$E85))/(MAXIFS(BH:BH,$E:$E,$E85)-MINIFS(BH:BH,$E:$E,$E85))))</f>
        <v/>
      </c>
      <c r="DX85" s="223" t="str">
        <f t="array" ref="DX85">IF(BI85="","",
IF(INDEX(Settings!$H:$H,MATCH(DX$1,Settings!$G:$G,0))=TRUE,
100-100*(BI85-MINIFS(BI:BI,$E:$E,$E85))/(MAXIFS(BI:BI,$E:$E,$E85)-MINIFS(BI:BI,$E:$E,$E85)),
100*(BI85-MINIFS(BI:BI,$E:$E,$E85))/(MAXIFS(BI:BI,$E:$E,$E85)-MINIFS(BI:BI,$E:$E,$E85))))</f>
        <v/>
      </c>
      <c r="DY85" s="223" t="str">
        <f t="array" ref="DY85">IF(BJ85="","",
IF(INDEX(Settings!$H:$H,MATCH(DY$1,Settings!$G:$G,0))=TRUE,
100-100*(BJ85-MINIFS(BJ:BJ,$E:$E,$E85))/(MAXIFS(BJ:BJ,$E:$E,$E85)-MINIFS(BJ:BJ,$E:$E,$E85)),
100*(BJ85-MINIFS(BJ:BJ,$E:$E,$E85))/(MAXIFS(BJ:BJ,$E:$E,$E85)-MINIFS(BJ:BJ,$E:$E,$E85))))</f>
        <v/>
      </c>
      <c r="DZ85" s="225"/>
      <c r="EA85" s="225"/>
      <c r="EB85" s="225" t="str">
        <f t="shared" si="8"/>
        <v/>
      </c>
      <c r="EC85" s="225" t="str">
        <f t="shared" si="9"/>
        <v/>
      </c>
      <c r="ED85" s="225" t="str">
        <f t="shared" si="10"/>
        <v/>
      </c>
      <c r="EE85" s="225" t="str">
        <f t="shared" si="11"/>
        <v/>
      </c>
      <c r="EF85" s="225" t="str">
        <f t="shared" si="12"/>
        <v/>
      </c>
      <c r="EG85" s="225" t="str">
        <f t="shared" si="13"/>
        <v/>
      </c>
      <c r="EH85" s="225"/>
      <c r="EI85" s="225"/>
      <c r="EJ85" s="225"/>
      <c r="EK85" s="225"/>
      <c r="EL85" s="225"/>
      <c r="EM85" s="225"/>
    </row>
    <row r="86">
      <c r="A86" s="231"/>
      <c r="B86" s="231"/>
      <c r="C86" s="231"/>
      <c r="D86" s="231" t="str">
        <f t="array" ref="D86">IFERROR(INDEX(Profiles!$B:$B,MATCH($A86,Profiles!$A:$A,0)),"")</f>
        <v/>
      </c>
      <c r="E86" s="231"/>
      <c r="F86" s="231"/>
      <c r="G86" s="231"/>
      <c r="H86" s="231"/>
      <c r="I86" s="231" t="str">
        <f>IF(A86="","",IF(Settings!$N$3="DATE",F86&amp;": "&amp;TEXT(B86,"M/DD/YY"),F86&amp;": "&amp;H86))</f>
        <v/>
      </c>
      <c r="J86" s="231"/>
      <c r="K86" s="231"/>
      <c r="L86" s="231"/>
      <c r="M86" s="232" t="str">
        <f t="shared" si="14"/>
        <v/>
      </c>
      <c r="N86" s="231"/>
      <c r="O86" s="231"/>
      <c r="P86" s="231"/>
      <c r="Q86" s="231"/>
      <c r="R86" s="231"/>
      <c r="S86" s="230" t="str">
        <f>IFERROR(VLOOKUP(AF86, 'YOYO IR Scores'!A:C, 3, FALSE), "")
</f>
        <v/>
      </c>
      <c r="T86" s="231"/>
      <c r="U86" s="231"/>
      <c r="V86" s="231"/>
      <c r="W86" s="231"/>
      <c r="X86" s="233" t="str">
        <f t="shared" si="4"/>
        <v/>
      </c>
      <c r="Y86" s="234" t="str">
        <f t="shared" si="5"/>
        <v/>
      </c>
      <c r="Z86" s="234" t="str">
        <f t="shared" si="6"/>
        <v/>
      </c>
      <c r="AA86" s="233" t="str">
        <f t="shared" si="7"/>
        <v/>
      </c>
      <c r="AB86" s="232"/>
      <c r="AC86" s="232"/>
      <c r="AD86" s="232"/>
      <c r="AE86" s="232" t="str">
        <f>IFERROR(VLOOKUP(AF86, 'YOYO IR Scores'!A:C, 2, FALSE), "")</f>
        <v/>
      </c>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t="str">
        <f t="array" ref="BK86">IF(J86="","",
IF(INDEX(Settings!$H:$H,MATCH(BY$1,Settings!$G:$G,0))=TRUE,
100-100*(J86-MIN(J:J))/(MAX(J:J)-MIN(J:J)),
100*(J86-MIN(J:J))/(MAX(J:J)-MIN(J:J))))</f>
        <v/>
      </c>
      <c r="BL86" s="232" t="str">
        <f t="array" ref="BL86">IF(J86="","",
IF(INDEX(Settings!$H:$H,MATCH(BY$1,Settings!$G:$G,0))=TRUE,
100-100*(J86-MINIFS(J:J,$E:$E,$E86))/(MAXIFS(J:J,$E:$E,$E86)-MINIFS(J:J,$E:$E,$E86)),
100*(J86-MINIFS(J:J,$E:$E,$E86))/(MAXIFS(J:J,$E:$E,$E86)-MINIFS(J:J,$E:$E,$E86))))</f>
        <v/>
      </c>
      <c r="BM86" s="232" t="str">
        <f t="array" ref="BM86">IF(J86="","",
IF(INDEX(Settings!$H:$H,MATCH(BY$1,Settings!$G:$G,0))=TRUE,
100-100*(J86-MINIFS(J:J,$E:$E,$E86,$I:$I,$I86))/(MAXIFS(J:J,$E:$E,$E86,$I:$I,$I86)-MINIFS(J:J,$E:$E,$E86,$I:$I,$I86)),
100*(J86-MINIFS(J:J,$E:$E,$E86,$I:$I,$I86))/(MAXIFS(J:J,$E:$E,$E86,$I:$I,$I86)-MINIFS(J:J,$E:$E,$E86,$I:$I,$I86))))</f>
        <v/>
      </c>
      <c r="BN86" s="231" t="str">
        <f t="array" ref="BN86">IF(J86="","",
IF(INDEX(Settings!$H:$H,MATCH(BY$1,Settings!$G:$G,0))=TRUE,
100-100*PERCENTRANK(J:J,J86),
100*PERCENTRANK(J:J,J86)))</f>
        <v/>
      </c>
      <c r="BO86" s="231" t="str">
        <f>IFERROR(__xludf.DUMMYFUNCTION("IF(J86="""","""",
IF(INDEX(Settings!$H:$H,MATCH(BY$1,Settings!$G:$G,0))=TRUE,
100-100*PERCENTRANK(FILTER(J:J,$E:$E=$E86),J86),
100*PERCENTRANK(FILTER(J:J,$E:$E=$E86),J86)))"),"")</f>
        <v/>
      </c>
      <c r="BP86" s="231" t="str">
        <f>IFERROR(__xludf.DUMMYFUNCTION("IF(J86="""","""",
IF(INDEX(Settings!$H:$H,MATCH(BY$1,Settings!$G:$G,0))=TRUE,
100-100*PERCENTRANK(FILTER(J:J,$E:$E=$E86,$I:$I=$I86),J86),
100*PERCENTRANK(FILTER(J:J,$E:$E=$E86,$I:$I=$I86),J86)))"),"")</f>
        <v/>
      </c>
      <c r="BQ86" s="233" t="str">
        <f t="array" ref="BQ86">IF(J86="","",
IF(INDEX(Settings!$H:$H,MATCH(BY$1,Settings!$G:$G,0))=TRUE,
-1*(J86-AVERAGE(J:J))/STDEV(J:J),
(J86-AVERAGE(J:J))/STDEV(J:J)))</f>
        <v/>
      </c>
      <c r="BR86" s="233" t="str">
        <f>IFERROR(__xludf.DUMMYFUNCTION("IF(J86="""","""",
IF(INDEX(Settings!$H:$H,MATCH(BY$1,Settings!$G:$G,0))=TRUE,
-1*(J86-AVERAGEIFS(J:J,$E:$E,$E86))/STDEV(FILTER(J:J,$E:$E=$E86)),
(J86-AVERAGEIFS(J:J,$E:$E,$E86))/STDEV(FILTER(J:J,$E:$E=$E86))))"),"")</f>
        <v/>
      </c>
      <c r="BS86" s="233"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1"/>
      <c r="BX86" s="231"/>
      <c r="BY86" s="232" t="str">
        <f t="array" ref="BY86">IF(J86="","",
IF(INDEX(Settings!$H:$H,MATCH(BY$1,Settings!$G:$G,0))=TRUE,
100-100*(J86-MINIFS(J:J,$E:$E,$E86))/(MAXIFS(J:J,$E:$E,$E86)-MINIFS(J:J,$E:$E,$E86)),
100*(J86-MINIFS(J:J,$E:$E,$E86))/(MAXIFS(J:J,$E:$E,$E86)-MINIFS(J:J,$E:$E,$E86))))</f>
        <v/>
      </c>
      <c r="BZ86" s="232" t="str">
        <f t="array" ref="BZ86">IF(K86="","",
IF(INDEX(Settings!$H:$H,MATCH(BZ$1,Settings!$G:$G,0))=TRUE,
100-100*(K86-MINIFS(K:K,$E:$E,$E86))/(MAXIFS(K:K,$E:$E,$E86)-MINIFS(K:K,$E:$E,$E86)),
100*(K86-MINIFS(K:K,$E:$E,$E86))/(MAXIFS(K:K,$E:$E,$E86)-MINIFS(K:K,$E:$E,$E86))))</f>
        <v/>
      </c>
      <c r="CA86" s="232" t="str">
        <f t="array" ref="CA86">IF(L86="","",
IF(INDEX(Settings!$H:$H,MATCH(CA$1,Settings!$G:$G,0))=TRUE,
100-100*(L86-MINIFS(L:L,$E:$E,$E86))/(MAXIFS(L:L,$E:$E,$E86)-MINIFS(L:L,$E:$E,$E86)),
100*(L86-MINIFS(L:L,$E:$E,$E86))/(MAXIFS(L:L,$E:$E,$E86)-MINIFS(L:L,$E:$E,$E86))))</f>
        <v/>
      </c>
      <c r="CB86" s="232" t="str">
        <f t="array" ref="CB86">IF(M86="","",
IF(INDEX(Settings!$H:$H,MATCH(CB$1,Settings!$G:$G,0))=TRUE,
100-100*(M86-MINIFS(M:M,$E:$E,$E86))/(MAXIFS(M:M,$E:$E,$E86)-MINIFS(M:M,$E:$E,$E86)),
100*(M86-MINIFS(M:M,$E:$E,$E86))/(MAXIFS(M:M,$E:$E,$E86)-MINIFS(M:M,$E:$E,$E86))))</f>
        <v/>
      </c>
      <c r="CC86" s="232" t="str">
        <f t="array" ref="CC86">IF(N86="","",
IF(INDEX(Settings!$H:$H,MATCH(CC$1,Settings!$G:$G,0))=TRUE,
100-100*(N86-MINIFS(N:N,$E:$E,$E86))/(MAXIFS(N:N,$E:$E,$E86)-MINIFS(N:N,$E:$E,$E86)),
100*(N86-MINIFS(N:N,$E:$E,$E86))/(MAXIFS(N:N,$E:$E,$E86)-MINIFS(N:N,$E:$E,$E86))))</f>
        <v/>
      </c>
      <c r="CD86" s="232" t="str">
        <f t="array" ref="CD86">IF(O86="","",
IF(INDEX(Settings!$H:$H,MATCH(CD$1,Settings!$G:$G,0))=TRUE,
100-100*(O86-MINIFS(O:O,$E:$E,$E86))/(MAXIFS(O:O,$E:$E,$E86)-MINIFS(O:O,$E:$E,$E86)),
100*(O86-MINIFS(O:O,$E:$E,$E86))/(MAXIFS(O:O,$E:$E,$E86)-MINIFS(O:O,$E:$E,$E86))))</f>
        <v/>
      </c>
      <c r="CE86" s="232" t="str">
        <f t="array" ref="CE86">IF(P86="","",
IF(INDEX(Settings!$H:$H,MATCH(CE$1,Settings!$G:$G,0))=TRUE,
100-100*(P86-MINIFS(P:P,$E:$E,$E86))/(MAXIFS(P:P,$E:$E,$E86)-MINIFS(P:P,$E:$E,$E86)),
100*(P86-MINIFS(P:P,$E:$E,$E86))/(MAXIFS(P:P,$E:$E,$E86)-MINIFS(P:P,$E:$E,$E86))))</f>
        <v/>
      </c>
      <c r="CF86" s="232" t="str">
        <f t="array" ref="CF86">IF(Q86="","",
IF(INDEX(Settings!$H:$H,MATCH(CF$1,Settings!$G:$G,0))=TRUE,
100-100*(Q86-MINIFS(Q:Q,$E:$E,$E86))/(MAXIFS(Q:Q,$E:$E,$E86)-MINIFS(Q:Q,$E:$E,$E86)),
100*(Q86-MINIFS(Q:Q,$E:$E,$E86))/(MAXIFS(Q:Q,$E:$E,$E86)-MINIFS(Q:Q,$E:$E,$E86))))</f>
        <v/>
      </c>
      <c r="CG86" s="232" t="str">
        <f t="array" ref="CG86">IF(R86="","",
IF(INDEX(Settings!$H:$H,MATCH(CG$1,Settings!$G:$G,0))=TRUE,
100-100*(R86-MINIFS(R:R,$E:$E,$E86))/(MAXIFS(R:R,$E:$E,$E86)-MINIFS(R:R,$E:$E,$E86)),
100*(R86-MINIFS(R:R,$E:$E,$E86))/(MAXIFS(R:R,$E:$E,$E86)-MINIFS(R:R,$E:$E,$E86))))</f>
        <v/>
      </c>
      <c r="CH86" s="232" t="str">
        <f t="array" ref="CH86">IF(S86="","",
IF(INDEX(Settings!$H:$H,MATCH(CH$1,Settings!$G:$G,0))=TRUE,
100-100*(S86-MINIFS(S:S,$E:$E,$E86))/(MAXIFS(S:S,$E:$E,$E86)-MINIFS(S:S,$E:$E,$E86)),
100*(S86-MINIFS(S:S,$E:$E,$E86))/(MAXIFS(S:S,$E:$E,$E86)-MINIFS(S:S,$E:$E,$E86))))</f>
        <v/>
      </c>
      <c r="CI86" s="232" t="str">
        <f t="array" ref="CI86">IF(T86="","",
IF(INDEX(Settings!$H:$H,MATCH(CI$1,Settings!$G:$G,0))=TRUE,
100-100*(T86-MINIFS(T:T,$E:$E,$E86))/(MAXIFS(T:T,$E:$E,$E86)-MINIFS(T:T,$E:$E,$E86)),
100*(T86-MINIFS(T:T,$E:$E,$E86))/(MAXIFS(T:T,$E:$E,$E86)-MINIFS(T:T,$E:$E,$E86))))</f>
        <v/>
      </c>
      <c r="CJ86" s="232" t="str">
        <f t="array" ref="CJ86">IF(U86="","",
IF(INDEX(Settings!$H:$H,MATCH(CJ$1,Settings!$G:$G,0))=TRUE,
100-100*(U86-MINIFS(U:U,$E:$E,$E86))/(MAXIFS(U:U,$E:$E,$E86)-MINIFS(U:U,$E:$E,$E86)),
100*(U86-MINIFS(U:U,$E:$E,$E86))/(MAXIFS(U:U,$E:$E,$E86)-MINIFS(U:U,$E:$E,$E86))))</f>
        <v/>
      </c>
      <c r="CK86" s="232" t="str">
        <f t="array" ref="CK86">IF(V86="","",
IF(INDEX(Settings!$H:$H,MATCH(CK$1,Settings!$G:$G,0))=TRUE,
100-100*(V86-MINIFS(V:V,$E:$E,$E86))/(MAXIFS(V:V,$E:$E,$E86)-MINIFS(V:V,$E:$E,$E86)),
100*(V86-MINIFS(V:V,$E:$E,$E86))/(MAXIFS(V:V,$E:$E,$E86)-MINIFS(V:V,$E:$E,$E86))))</f>
        <v/>
      </c>
      <c r="CL86" s="232" t="str">
        <f t="array" ref="CL86">IF(W86="","",
IF(INDEX(Settings!$H:$H,MATCH(CL$1,Settings!$G:$G,0))=TRUE,
100-100*(W86-MINIFS(W:W,$E:$E,$E86))/(MAXIFS(W:W,$E:$E,$E86)-MINIFS(W:W,$E:$E,$E86)),
100*(W86-MINIFS(W:W,$E:$E,$E86))/(MAXIFS(W:W,$E:$E,$E86)-MINIFS(W:W,$E:$E,$E86))))</f>
        <v/>
      </c>
      <c r="CM86" s="232" t="str">
        <f t="array" ref="CM86">IF(X86="","",
IF(INDEX(Settings!$H:$H,MATCH(CM$1,Settings!$G:$G,0))=TRUE,
100-100*(X86-MINIFS(X:X,$E:$E,$E86))/(MAXIFS(X:X,$E:$E,$E86)-MINIFS(X:X,$E:$E,$E86)),
100*(X86-MINIFS(X:X,$E:$E,$E86))/(MAXIFS(X:X,$E:$E,$E86)-MINIFS(X:X,$E:$E,$E86))))</f>
        <v/>
      </c>
      <c r="CN86" s="232" t="str">
        <f t="array" ref="CN86">IF(Y86="","",
IF(INDEX(Settings!$H:$H,MATCH(CN$1,Settings!$G:$G,0))=TRUE,
100-100*(Y86-MINIFS(Y:Y,$E:$E,$E86))/(MAXIFS(Y:Y,$E:$E,$E86)-MINIFS(Y:Y,$E:$E,$E86)),
100*(Y86-MINIFS(Y:Y,$E:$E,$E86))/(MAXIFS(Y:Y,$E:$E,$E86)-MINIFS(Y:Y,$E:$E,$E86))))</f>
        <v/>
      </c>
      <c r="CO86" s="232" t="str">
        <f t="array" ref="CO86">IF(Z86="","",
IF(INDEX(Settings!$H:$H,MATCH(CO$1,Settings!$G:$G,0))=TRUE,
100-100*(Z86-MINIFS(Z:Z,$E:$E,$E86))/(MAXIFS(Z:Z,$E:$E,$E86)-MINIFS(Z:Z,$E:$E,$E86)),
100*(Z86-MINIFS(Z:Z,$E:$E,$E86))/(MAXIFS(Z:Z,$E:$E,$E86)-MINIFS(Z:Z,$E:$E,$E86))))</f>
        <v/>
      </c>
      <c r="CP86" s="232" t="str">
        <f t="array" ref="CP86">IF(AA86="","",
IF(INDEX(Settings!$H:$H,MATCH(CP$1,Settings!$G:$G,0))=TRUE,
100-100*(AA86-MINIFS(AA:AA,$E:$E,$E86))/(MAXIFS(AA:AA,$E:$E,$E86)-MINIFS(AA:AA,$E:$E,$E86)),
100*(AA86-MINIFS(AA:AA,$E:$E,$E86))/(MAXIFS(AA:AA,$E:$E,$E86)-MINIFS(AA:AA,$E:$E,$E86))))</f>
        <v/>
      </c>
      <c r="CQ86" s="232" t="str">
        <f t="array" ref="CQ86">IF(AB86="","",
IF(INDEX(Settings!$H:$H,MATCH(CQ$1,Settings!$G:$G,0))=TRUE,
100-100*(AB86-MINIFS(AB:AB,$E:$E,$E86))/(MAXIFS(AB:AB,$E:$E,$E86)-MINIFS(AB:AB,$E:$E,$E86)),
100*(AB86-MINIFS(AB:AB,$E:$E,$E86))/(MAXIFS(AB:AB,$E:$E,$E86)-MINIFS(AB:AB,$E:$E,$E86))))</f>
        <v/>
      </c>
      <c r="CR86" s="232" t="str">
        <f t="array" ref="CR86">IF(AC86="","",
IF(INDEX(Settings!$H:$H,MATCH(CR$1,Settings!$G:$G,0))=TRUE,
100-100*(AC86-MINIFS(AC:AC,$E:$E,$E86))/(MAXIFS(AC:AC,$E:$E,$E86)-MINIFS(AC:AC,$E:$E,$E86)),
100*(AC86-MINIFS(AC:AC,$E:$E,$E86))/(MAXIFS(AC:AC,$E:$E,$E86)-MINIFS(AC:AC,$E:$E,$E86))))</f>
        <v/>
      </c>
      <c r="CS86" s="232" t="str">
        <f t="array" ref="CS86">IF(AD86="","",
IF(INDEX(Settings!$H:$H,MATCH(CS$1,Settings!$G:$G,0))=TRUE,
100-100*(AD86-MINIFS(AD:AD,$E:$E,$E86))/(MAXIFS(AD:AD,$E:$E,$E86)-MINIFS(AD:AD,$E:$E,$E86)),
100*(AD86-MINIFS(AD:AD,$E:$E,$E86))/(MAXIFS(AD:AD,$E:$E,$E86)-MINIFS(AD:AD,$E:$E,$E86))))</f>
        <v/>
      </c>
      <c r="CT86" s="232" t="str">
        <f t="array" ref="CT86">IF(AE86="","",
IF(INDEX(Settings!$H:$H,MATCH(CT$1,Settings!$G:$G,0))=TRUE,
100-100*(AE86-MINIFS(AE:AE,$E:$E,$E86))/(MAXIFS(AE:AE,$E:$E,$E86)-MINIFS(AE:AE,$E:$E,$E86)),
100*(AE86-MINIFS(AE:AE,$E:$E,$E86))/(MAXIFS(AE:AE,$E:$E,$E86)-MINIFS(AE:AE,$E:$E,$E86))))</f>
        <v/>
      </c>
      <c r="CU86" s="232" t="str">
        <f t="array" ref="CU86">IF(AF86="","",
IF(INDEX(Settings!$H:$H,MATCH(CU$1,Settings!$G:$G,0))=TRUE,
100-100*(AF86-MINIFS(AF:AF,$E:$E,$E86))/(MAXIFS(AF:AF,$E:$E,$E86)-MINIFS(AF:AF,$E:$E,$E86)),
100*(AF86-MINIFS(AF:AF,$E:$E,$E86))/(MAXIFS(AF:AF,$E:$E,$E86)-MINIFS(AF:AF,$E:$E,$E86))))</f>
        <v/>
      </c>
      <c r="CV86" s="232" t="str">
        <f t="array" ref="CV86">IF(AG86="","",
IF(INDEX(Settings!$H:$H,MATCH(CV$1,Settings!$G:$G,0))=TRUE,
100-100*(AG86-MINIFS(AG:AG,$E:$E,$E86))/(MAXIFS(AG:AG,$E:$E,$E86)-MINIFS(AG:AG,$E:$E,$E86)),
100*(AG86-MINIFS(AG:AG,$E:$E,$E86))/(MAXIFS(AG:AG,$E:$E,$E86)-MINIFS(AG:AG,$E:$E,$E86))))</f>
        <v/>
      </c>
      <c r="CW86" s="232" t="str">
        <f t="array" ref="CW86">IF(AH86="","",
IF(INDEX(Settings!$H:$H,MATCH(CW$1,Settings!$G:$G,0))=TRUE,
100-100*(AH86-MINIFS(AH:AH,$E:$E,$E86))/(MAXIFS(AH:AH,$E:$E,$E86)-MINIFS(AH:AH,$E:$E,$E86)),
100*(AH86-MINIFS(AH:AH,$E:$E,$E86))/(MAXIFS(AH:AH,$E:$E,$E86)-MINIFS(AH:AH,$E:$E,$E86))))</f>
        <v/>
      </c>
      <c r="CX86" s="232" t="str">
        <f t="array" ref="CX86">IF(AI86="","",
IF(INDEX(Settings!$H:$H,MATCH(CX$1,Settings!$G:$G,0))=TRUE,
100-100*(AI86-MINIFS(AI:AI,$E:$E,$E86))/(MAXIFS(AI:AI,$E:$E,$E86)-MINIFS(AI:AI,$E:$E,$E86)),
100*(AI86-MINIFS(AI:AI,$E:$E,$E86))/(MAXIFS(AI:AI,$E:$E,$E86)-MINIFS(AI:AI,$E:$E,$E86))))</f>
        <v/>
      </c>
      <c r="CY86" s="232" t="str">
        <f t="array" ref="CY86">IF(AJ86="","",
IF(INDEX(Settings!$H:$H,MATCH(CY$1,Settings!$G:$G,0))=TRUE,
100-100*(AJ86-MINIFS(AJ:AJ,$E:$E,$E86))/(MAXIFS(AJ:AJ,$E:$E,$E86)-MINIFS(AJ:AJ,$E:$E,$E86)),
100*(AJ86-MINIFS(AJ:AJ,$E:$E,$E86))/(MAXIFS(AJ:AJ,$E:$E,$E86)-MINIFS(AJ:AJ,$E:$E,$E86))))</f>
        <v/>
      </c>
      <c r="CZ86" s="232" t="str">
        <f t="array" ref="CZ86">IF(AK86="","",
IF(INDEX(Settings!$H:$H,MATCH(CZ$1,Settings!$G:$G,0))=TRUE,
100-100*(AK86-MINIFS(AK:AK,$E:$E,$E86))/(MAXIFS(AK:AK,$E:$E,$E86)-MINIFS(AK:AK,$E:$E,$E86)),
100*(AK86-MINIFS(AK:AK,$E:$E,$E86))/(MAXIFS(AK:AK,$E:$E,$E86)-MINIFS(AK:AK,$E:$E,$E86))))</f>
        <v/>
      </c>
      <c r="DA86" s="232" t="str">
        <f t="array" ref="DA86">IF(AL86="","",
IF(INDEX(Settings!$H:$H,MATCH(DA$1,Settings!$G:$G,0))=TRUE,
100-100*(AL86-MINIFS(AL:AL,$E:$E,$E86))/(MAXIFS(AL:AL,$E:$E,$E86)-MINIFS(AL:AL,$E:$E,$E86)),
100*(AL86-MINIFS(AL:AL,$E:$E,$E86))/(MAXIFS(AL:AL,$E:$E,$E86)-MINIFS(AL:AL,$E:$E,$E86))))</f>
        <v/>
      </c>
      <c r="DB86" s="232" t="str">
        <f t="array" ref="DB86">IF(AM86="","",
IF(INDEX(Settings!$H:$H,MATCH(DB$1,Settings!$G:$G,0))=TRUE,
100-100*(AM86-MINIFS(AM:AM,$E:$E,$E86))/(MAXIFS(AM:AM,$E:$E,$E86)-MINIFS(AM:AM,$E:$E,$E86)),
100*(AM86-MINIFS(AM:AM,$E:$E,$E86))/(MAXIFS(AM:AM,$E:$E,$E86)-MINIFS(AM:AM,$E:$E,$E86))))</f>
        <v/>
      </c>
      <c r="DC86" s="232" t="str">
        <f t="array" ref="DC86">IF(AN86="","",
IF(INDEX(Settings!$H:$H,MATCH(DC$1,Settings!$G:$G,0))=TRUE,
100-100*(AN86-MINIFS(AN:AN,$E:$E,$E86))/(MAXIFS(AN:AN,$E:$E,$E86)-MINIFS(AN:AN,$E:$E,$E86)),
100*(AN86-MINIFS(AN:AN,$E:$E,$E86))/(MAXIFS(AN:AN,$E:$E,$E86)-MINIFS(AN:AN,$E:$E,$E86))))</f>
        <v/>
      </c>
      <c r="DD86" s="232" t="str">
        <f t="array" ref="DD86">IF(AO86="","",
IF(INDEX(Settings!$H:$H,MATCH(DD$1,Settings!$G:$G,0))=TRUE,
100-100*(AO86-MINIFS(AO:AO,$E:$E,$E86))/(MAXIFS(AO:AO,$E:$E,$E86)-MINIFS(AO:AO,$E:$E,$E86)),
100*(AO86-MINIFS(AO:AO,$E:$E,$E86))/(MAXIFS(AO:AO,$E:$E,$E86)-MINIFS(AO:AO,$E:$E,$E86))))</f>
        <v/>
      </c>
      <c r="DE86" s="232" t="str">
        <f t="array" ref="DE86">IF(AP86="","",
IF(INDEX(Settings!$H:$H,MATCH(DE$1,Settings!$G:$G,0))=TRUE,
100-100*(AP86-MINIFS(AP:AP,$E:$E,$E86))/(MAXIFS(AP:AP,$E:$E,$E86)-MINIFS(AP:AP,$E:$E,$E86)),
100*(AP86-MINIFS(AP:AP,$E:$E,$E86))/(MAXIFS(AP:AP,$E:$E,$E86)-MINIFS(AP:AP,$E:$E,$E86))))</f>
        <v/>
      </c>
      <c r="DF86" s="232" t="str">
        <f t="array" ref="DF86">IF(AQ86="","",
IF(INDEX(Settings!$H:$H,MATCH(DF$1,Settings!$G:$G,0))=TRUE,
100-100*(AQ86-MINIFS(AQ:AQ,$E:$E,$E86))/(MAXIFS(AQ:AQ,$E:$E,$E86)-MINIFS(AQ:AQ,$E:$E,$E86)),
100*(AQ86-MINIFS(AQ:AQ,$E:$E,$E86))/(MAXIFS(AQ:AQ,$E:$E,$E86)-MINIFS(AQ:AQ,$E:$E,$E86))))</f>
        <v/>
      </c>
      <c r="DG86" s="232" t="str">
        <f t="array" ref="DG86">IF(AR86="","",
IF(INDEX(Settings!$H:$H,MATCH(DG$1,Settings!$G:$G,0))=TRUE,
100-100*(AR86-MINIFS(AR:AR,$E:$E,$E86))/(MAXIFS(AR:AR,$E:$E,$E86)-MINIFS(AR:AR,$E:$E,$E86)),
100*(AR86-MINIFS(AR:AR,$E:$E,$E86))/(MAXIFS(AR:AR,$E:$E,$E86)-MINIFS(AR:AR,$E:$E,$E86))))</f>
        <v/>
      </c>
      <c r="DH86" s="232" t="str">
        <f t="array" ref="DH86">IF(AS86="","",
IF(INDEX(Settings!$H:$H,MATCH(DH$1,Settings!$G:$G,0))=TRUE,
100-100*(AS86-MINIFS(AS:AS,$E:$E,$E86))/(MAXIFS(AS:AS,$E:$E,$E86)-MINIFS(AS:AS,$E:$E,$E86)),
100*(AS86-MINIFS(AS:AS,$E:$E,$E86))/(MAXIFS(AS:AS,$E:$E,$E86)-MINIFS(AS:AS,$E:$E,$E86))))</f>
        <v/>
      </c>
      <c r="DI86" s="232" t="str">
        <f t="array" ref="DI86">IF(AT86="","",
IF(INDEX(Settings!$H:$H,MATCH(DI$1,Settings!$G:$G,0))=TRUE,
100-100*(AT86-MINIFS(AT:AT,$E:$E,$E86))/(MAXIFS(AT:AT,$E:$E,$E86)-MINIFS(AT:AT,$E:$E,$E86)),
100*(AT86-MINIFS(AT:AT,$E:$E,$E86))/(MAXIFS(AT:AT,$E:$E,$E86)-MINIFS(AT:AT,$E:$E,$E86))))</f>
        <v/>
      </c>
      <c r="DJ86" s="232" t="str">
        <f t="array" ref="DJ86">IF(AU86="","",
IF(INDEX(Settings!$H:$H,MATCH(DJ$1,Settings!$G:$G,0))=TRUE,
100-100*(AU86-MINIFS(AU:AU,$E:$E,$E86))/(MAXIFS(AU:AU,$E:$E,$E86)-MINIFS(AU:AU,$E:$E,$E86)),
100*(AU86-MINIFS(AU:AU,$E:$E,$E86))/(MAXIFS(AU:AU,$E:$E,$E86)-MINIFS(AU:AU,$E:$E,$E86))))</f>
        <v/>
      </c>
      <c r="DK86" s="232" t="str">
        <f t="array" ref="DK86">IF(AV86="","",
IF(INDEX(Settings!$H:$H,MATCH(DK$1,Settings!$G:$G,0))=TRUE,
100-100*(AV86-MINIFS(AV:AV,$E:$E,$E86))/(MAXIFS(AV:AV,$E:$E,$E86)-MINIFS(AV:AV,$E:$E,$E86)),
100*(AV86-MINIFS(AV:AV,$E:$E,$E86))/(MAXIFS(AV:AV,$E:$E,$E86)-MINIFS(AV:AV,$E:$E,$E86))))</f>
        <v/>
      </c>
      <c r="DL86" s="232" t="str">
        <f t="array" ref="DL86">IF(AW86="","",
IF(INDEX(Settings!$H:$H,MATCH(DL$1,Settings!$G:$G,0))=TRUE,
100-100*(AW86-MINIFS(AW:AW,$E:$E,$E86))/(MAXIFS(AW:AW,$E:$E,$E86)-MINIFS(AW:AW,$E:$E,$E86)),
100*(AW86-MINIFS(AW:AW,$E:$E,$E86))/(MAXIFS(AW:AW,$E:$E,$E86)-MINIFS(AW:AW,$E:$E,$E86))))</f>
        <v/>
      </c>
      <c r="DM86" s="232" t="str">
        <f t="array" ref="DM86">IF(AX86="","",
IF(INDEX(Settings!$H:$H,MATCH(DM$1,Settings!$G:$G,0))=TRUE,
100-100*(AX86-MINIFS(AX:AX,$E:$E,$E86))/(MAXIFS(AX:AX,$E:$E,$E86)-MINIFS(AX:AX,$E:$E,$E86)),
100*(AX86-MINIFS(AX:AX,$E:$E,$E86))/(MAXIFS(AX:AX,$E:$E,$E86)-MINIFS(AX:AX,$E:$E,$E86))))</f>
        <v/>
      </c>
      <c r="DN86" s="232" t="str">
        <f t="array" ref="DN86">IF(AY86="","",
IF(INDEX(Settings!$H:$H,MATCH(DN$1,Settings!$G:$G,0))=TRUE,
100-100*(AY86-MINIFS(AY:AY,$E:$E,$E86))/(MAXIFS(AY:AY,$E:$E,$E86)-MINIFS(AY:AY,$E:$E,$E86)),
100*(AY86-MINIFS(AY:AY,$E:$E,$E86))/(MAXIFS(AY:AY,$E:$E,$E86)-MINIFS(AY:AY,$E:$E,$E86))))</f>
        <v/>
      </c>
      <c r="DO86" s="232" t="str">
        <f t="array" ref="DO86">IF(AZ86="","",
IF(INDEX(Settings!$H:$H,MATCH(DO$1,Settings!$G:$G,0))=TRUE,
100-100*(AZ86-MINIFS(AZ:AZ,$E:$E,$E86))/(MAXIFS(AZ:AZ,$E:$E,$E86)-MINIFS(AZ:AZ,$E:$E,$E86)),
100*(AZ86-MINIFS(AZ:AZ,$E:$E,$E86))/(MAXIFS(AZ:AZ,$E:$E,$E86)-MINIFS(AZ:AZ,$E:$E,$E86))))</f>
        <v/>
      </c>
      <c r="DP86" s="232" t="str">
        <f t="array" ref="DP86">IF(BA86="","",
IF(INDEX(Settings!$H:$H,MATCH(DP$1,Settings!$G:$G,0))=TRUE,
100-100*(BA86-MINIFS(BA:BA,$E:$E,$E86))/(MAXIFS(BA:BA,$E:$E,$E86)-MINIFS(BA:BA,$E:$E,$E86)),
100*(BA86-MINIFS(BA:BA,$E:$E,$E86))/(MAXIFS(BA:BA,$E:$E,$E86)-MINIFS(BA:BA,$E:$E,$E86))))</f>
        <v/>
      </c>
      <c r="DQ86" s="232" t="str">
        <f t="array" ref="DQ86">IF(BB86="","",
IF(INDEX(Settings!$H:$H,MATCH(DQ$1,Settings!$G:$G,0))=TRUE,
100-100*(BB86-MINIFS(BB:BB,$E:$E,$E86))/(MAXIFS(BB:BB,$E:$E,$E86)-MINIFS(BB:BB,$E:$E,$E86)),
100*(BB86-MINIFS(BB:BB,$E:$E,$E86))/(MAXIFS(BB:BB,$E:$E,$E86)-MINIFS(BB:BB,$E:$E,$E86))))</f>
        <v/>
      </c>
      <c r="DR86" s="232" t="str">
        <f t="array" ref="DR86">IF(BC86="","",
IF(INDEX(Settings!$H:$H,MATCH(DR$1,Settings!$G:$G,0))=TRUE,
100-100*(BC86-MINIFS(BC:BC,$E:$E,$E86))/(MAXIFS(BC:BC,$E:$E,$E86)-MINIFS(BC:BC,$E:$E,$E86)),
100*(BC86-MINIFS(BC:BC,$E:$E,$E86))/(MAXIFS(BC:BC,$E:$E,$E86)-MINIFS(BC:BC,$E:$E,$E86))))</f>
        <v/>
      </c>
      <c r="DS86" s="232" t="str">
        <f t="array" ref="DS86">IF(BD86="","",
IF(INDEX(Settings!$H:$H,MATCH(DS$1,Settings!$G:$G,0))=TRUE,
100-100*(BD86-MINIFS(BD:BD,$E:$E,$E86))/(MAXIFS(BD:BD,$E:$E,$E86)-MINIFS(BD:BD,$E:$E,$E86)),
100*(BD86-MINIFS(BD:BD,$E:$E,$E86))/(MAXIFS(BD:BD,$E:$E,$E86)-MINIFS(BD:BD,$E:$E,$E86))))</f>
        <v/>
      </c>
      <c r="DT86" s="232" t="str">
        <f t="array" ref="DT86">IF(BE86="","",
IF(INDEX(Settings!$H:$H,MATCH(DT$1,Settings!$G:$G,0))=TRUE,
100-100*(BE86-MINIFS(BE:BE,$E:$E,$E86))/(MAXIFS(BE:BE,$E:$E,$E86)-MINIFS(BE:BE,$E:$E,$E86)),
100*(BE86-MINIFS(BE:BE,$E:$E,$E86))/(MAXIFS(BE:BE,$E:$E,$E86)-MINIFS(BE:BE,$E:$E,$E86))))</f>
        <v/>
      </c>
      <c r="DU86" s="232" t="str">
        <f t="array" ref="DU86">IF(BF86="","",
IF(INDEX(Settings!$H:$H,MATCH(DU$1,Settings!$G:$G,0))=TRUE,
100-100*(BF86-MINIFS(BF:BF,$E:$E,$E86))/(MAXIFS(BF:BF,$E:$E,$E86)-MINIFS(BF:BF,$E:$E,$E86)),
100*(BF86-MINIFS(BF:BF,$E:$E,$E86))/(MAXIFS(BF:BF,$E:$E,$E86)-MINIFS(BF:BF,$E:$E,$E86))))</f>
        <v/>
      </c>
      <c r="DV86" s="232" t="str">
        <f t="array" ref="DV86">IF(BG86="","",
IF(INDEX(Settings!$H:$H,MATCH(DV$1,Settings!$G:$G,0))=TRUE,
100-100*(BG86-MINIFS(BG:BG,$E:$E,$E86))/(MAXIFS(BG:BG,$E:$E,$E86)-MINIFS(BG:BG,$E:$E,$E86)),
100*(BG86-MINIFS(BG:BG,$E:$E,$E86))/(MAXIFS(BG:BG,$E:$E,$E86)-MINIFS(BG:BG,$E:$E,$E86))))</f>
        <v/>
      </c>
      <c r="DW86" s="232" t="str">
        <f t="array" ref="DW86">IF(BH86="","",
IF(INDEX(Settings!$H:$H,MATCH(DW$1,Settings!$G:$G,0))=TRUE,
100-100*(BH86-MINIFS(BH:BH,$E:$E,$E86))/(MAXIFS(BH:BH,$E:$E,$E86)-MINIFS(BH:BH,$E:$E,$E86)),
100*(BH86-MINIFS(BH:BH,$E:$E,$E86))/(MAXIFS(BH:BH,$E:$E,$E86)-MINIFS(BH:BH,$E:$E,$E86))))</f>
        <v/>
      </c>
      <c r="DX86" s="232" t="str">
        <f t="array" ref="DX86">IF(BI86="","",
IF(INDEX(Settings!$H:$H,MATCH(DX$1,Settings!$G:$G,0))=TRUE,
100-100*(BI86-MINIFS(BI:BI,$E:$E,$E86))/(MAXIFS(BI:BI,$E:$E,$E86)-MINIFS(BI:BI,$E:$E,$E86)),
100*(BI86-MINIFS(BI:BI,$E:$E,$E86))/(MAXIFS(BI:BI,$E:$E,$E86)-MINIFS(BI:BI,$E:$E,$E86))))</f>
        <v/>
      </c>
      <c r="DY86" s="232" t="str">
        <f t="array" ref="DY86">IF(BJ86="","",
IF(INDEX(Settings!$H:$H,MATCH(DY$1,Settings!$G:$G,0))=TRUE,
100-100*(BJ86-MINIFS(BJ:BJ,$E:$E,$E86))/(MAXIFS(BJ:BJ,$E:$E,$E86)-MINIFS(BJ:BJ,$E:$E,$E86)),
100*(BJ86-MINIFS(BJ:BJ,$E:$E,$E86))/(MAXIFS(BJ:BJ,$E:$E,$E86)-MINIFS(BJ:BJ,$E:$E,$E86))))</f>
        <v/>
      </c>
      <c r="DZ86" s="234"/>
      <c r="EA86" s="234"/>
      <c r="EB86" s="234" t="str">
        <f t="shared" si="8"/>
        <v/>
      </c>
      <c r="EC86" s="234" t="str">
        <f t="shared" si="9"/>
        <v/>
      </c>
      <c r="ED86" s="234" t="str">
        <f t="shared" si="10"/>
        <v/>
      </c>
      <c r="EE86" s="234" t="str">
        <f t="shared" si="11"/>
        <v/>
      </c>
      <c r="EF86" s="234" t="str">
        <f t="shared" si="12"/>
        <v/>
      </c>
      <c r="EG86" s="234" t="str">
        <f t="shared" si="13"/>
        <v/>
      </c>
      <c r="EH86" s="234"/>
      <c r="EI86" s="234"/>
      <c r="EJ86" s="234"/>
      <c r="EK86" s="234"/>
      <c r="EL86" s="234"/>
      <c r="EM86" s="234"/>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3" t="str">
        <f t="shared" si="14"/>
        <v/>
      </c>
      <c r="N87" s="49"/>
      <c r="O87" s="49"/>
      <c r="P87" s="49"/>
      <c r="Q87" s="49"/>
      <c r="R87" s="49"/>
      <c r="S87" s="222" t="str">
        <f>IFERROR(VLOOKUP(AF87, 'YOYO IR Scores'!A:C, 3, FALSE), "")
</f>
        <v/>
      </c>
      <c r="T87" s="49"/>
      <c r="U87" s="49"/>
      <c r="V87" s="49"/>
      <c r="W87" s="49"/>
      <c r="X87" s="224" t="str">
        <f t="shared" si="4"/>
        <v/>
      </c>
      <c r="Y87" s="225" t="str">
        <f t="shared" si="5"/>
        <v/>
      </c>
      <c r="Z87" s="225" t="str">
        <f t="shared" si="6"/>
        <v/>
      </c>
      <c r="AA87" s="224" t="str">
        <f t="shared" si="7"/>
        <v/>
      </c>
      <c r="AB87" s="223"/>
      <c r="AC87" s="223"/>
      <c r="AD87" s="223"/>
      <c r="AE87" s="223" t="str">
        <f>IFERROR(VLOOKUP(AF87, 'YOYO IR Scores'!A:C, 2, FALSE), "")</f>
        <v/>
      </c>
      <c r="AF87" s="223"/>
      <c r="AG87" s="223"/>
      <c r="AH87" s="223"/>
      <c r="AI87" s="223"/>
      <c r="AJ87" s="223"/>
      <c r="AK87" s="223"/>
      <c r="AL87" s="223"/>
      <c r="AM87" s="223"/>
      <c r="AN87" s="223"/>
      <c r="AO87" s="223"/>
      <c r="AP87" s="223"/>
      <c r="AQ87" s="223"/>
      <c r="AR87" s="223"/>
      <c r="AS87" s="223"/>
      <c r="AT87" s="223"/>
      <c r="AU87" s="223"/>
      <c r="AV87" s="223"/>
      <c r="AW87" s="223"/>
      <c r="AX87" s="223"/>
      <c r="AY87" s="223"/>
      <c r="AZ87" s="223"/>
      <c r="BA87" s="223"/>
      <c r="BB87" s="223"/>
      <c r="BC87" s="223"/>
      <c r="BD87" s="223"/>
      <c r="BE87" s="223"/>
      <c r="BF87" s="223"/>
      <c r="BG87" s="223"/>
      <c r="BH87" s="223"/>
      <c r="BI87" s="223"/>
      <c r="BJ87" s="223"/>
      <c r="BK87" s="223" t="str">
        <f t="array" ref="BK87">IF(J87="","",
IF(INDEX(Settings!$H:$H,MATCH(BY$1,Settings!$G:$G,0))=TRUE,
100-100*(J87-MIN(J:J))/(MAX(J:J)-MIN(J:J)),
100*(J87-MIN(J:J))/(MAX(J:J)-MIN(J:J))))</f>
        <v/>
      </c>
      <c r="BL87" s="223" t="str">
        <f t="array" ref="BL87">IF(J87="","",
IF(INDEX(Settings!$H:$H,MATCH(BY$1,Settings!$G:$G,0))=TRUE,
100-100*(J87-MINIFS(J:J,$E:$E,$E87))/(MAXIFS(J:J,$E:$E,$E87)-MINIFS(J:J,$E:$E,$E87)),
100*(J87-MINIFS(J:J,$E:$E,$E87))/(MAXIFS(J:J,$E:$E,$E87)-MINIFS(J:J,$E:$E,$E87))))</f>
        <v/>
      </c>
      <c r="BM87" s="223"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4" t="str">
        <f t="array" ref="BQ87">IF(J87="","",
IF(INDEX(Settings!$H:$H,MATCH(BY$1,Settings!$G:$G,0))=TRUE,
-1*(J87-AVERAGE(J:J))/STDEV(J:J),
(J87-AVERAGE(J:J))/STDEV(J:J)))</f>
        <v/>
      </c>
      <c r="BR87" s="224" t="str">
        <f>IFERROR(__xludf.DUMMYFUNCTION("IF(J87="""","""",
IF(INDEX(Settings!$H:$H,MATCH(BY$1,Settings!$G:$G,0))=TRUE,
-1*(J87-AVERAGEIFS(J:J,$E:$E,$E87))/STDEV(FILTER(J:J,$E:$E=$E87)),
(J87-AVERAGEIFS(J:J,$E:$E,$E87))/STDEV(FILTER(J:J,$E:$E=$E87))))"),"")</f>
        <v/>
      </c>
      <c r="BS87" s="224"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3" t="str">
        <f t="array" ref="BY87">IF(J87="","",
IF(INDEX(Settings!$H:$H,MATCH(BY$1,Settings!$G:$G,0))=TRUE,
100-100*(J87-MINIFS(J:J,$E:$E,$E87))/(MAXIFS(J:J,$E:$E,$E87)-MINIFS(J:J,$E:$E,$E87)),
100*(J87-MINIFS(J:J,$E:$E,$E87))/(MAXIFS(J:J,$E:$E,$E87)-MINIFS(J:J,$E:$E,$E87))))</f>
        <v/>
      </c>
      <c r="BZ87" s="223" t="str">
        <f t="array" ref="BZ87">IF(K87="","",
IF(INDEX(Settings!$H:$H,MATCH(BZ$1,Settings!$G:$G,0))=TRUE,
100-100*(K87-MINIFS(K:K,$E:$E,$E87))/(MAXIFS(K:K,$E:$E,$E87)-MINIFS(K:K,$E:$E,$E87)),
100*(K87-MINIFS(K:K,$E:$E,$E87))/(MAXIFS(K:K,$E:$E,$E87)-MINIFS(K:K,$E:$E,$E87))))</f>
        <v/>
      </c>
      <c r="CA87" s="223" t="str">
        <f t="array" ref="CA87">IF(L87="","",
IF(INDEX(Settings!$H:$H,MATCH(CA$1,Settings!$G:$G,0))=TRUE,
100-100*(L87-MINIFS(L:L,$E:$E,$E87))/(MAXIFS(L:L,$E:$E,$E87)-MINIFS(L:L,$E:$E,$E87)),
100*(L87-MINIFS(L:L,$E:$E,$E87))/(MAXIFS(L:L,$E:$E,$E87)-MINIFS(L:L,$E:$E,$E87))))</f>
        <v/>
      </c>
      <c r="CB87" s="223" t="str">
        <f t="array" ref="CB87">IF(M87="","",
IF(INDEX(Settings!$H:$H,MATCH(CB$1,Settings!$G:$G,0))=TRUE,
100-100*(M87-MINIFS(M:M,$E:$E,$E87))/(MAXIFS(M:M,$E:$E,$E87)-MINIFS(M:M,$E:$E,$E87)),
100*(M87-MINIFS(M:M,$E:$E,$E87))/(MAXIFS(M:M,$E:$E,$E87)-MINIFS(M:M,$E:$E,$E87))))</f>
        <v/>
      </c>
      <c r="CC87" s="223" t="str">
        <f t="array" ref="CC87">IF(N87="","",
IF(INDEX(Settings!$H:$H,MATCH(CC$1,Settings!$G:$G,0))=TRUE,
100-100*(N87-MINIFS(N:N,$E:$E,$E87))/(MAXIFS(N:N,$E:$E,$E87)-MINIFS(N:N,$E:$E,$E87)),
100*(N87-MINIFS(N:N,$E:$E,$E87))/(MAXIFS(N:N,$E:$E,$E87)-MINIFS(N:N,$E:$E,$E87))))</f>
        <v/>
      </c>
      <c r="CD87" s="223" t="str">
        <f t="array" ref="CD87">IF(O87="","",
IF(INDEX(Settings!$H:$H,MATCH(CD$1,Settings!$G:$G,0))=TRUE,
100-100*(O87-MINIFS(O:O,$E:$E,$E87))/(MAXIFS(O:O,$E:$E,$E87)-MINIFS(O:O,$E:$E,$E87)),
100*(O87-MINIFS(O:O,$E:$E,$E87))/(MAXIFS(O:O,$E:$E,$E87)-MINIFS(O:O,$E:$E,$E87))))</f>
        <v/>
      </c>
      <c r="CE87" s="223" t="str">
        <f t="array" ref="CE87">IF(P87="","",
IF(INDEX(Settings!$H:$H,MATCH(CE$1,Settings!$G:$G,0))=TRUE,
100-100*(P87-MINIFS(P:P,$E:$E,$E87))/(MAXIFS(P:P,$E:$E,$E87)-MINIFS(P:P,$E:$E,$E87)),
100*(P87-MINIFS(P:P,$E:$E,$E87))/(MAXIFS(P:P,$E:$E,$E87)-MINIFS(P:P,$E:$E,$E87))))</f>
        <v/>
      </c>
      <c r="CF87" s="223" t="str">
        <f t="array" ref="CF87">IF(Q87="","",
IF(INDEX(Settings!$H:$H,MATCH(CF$1,Settings!$G:$G,0))=TRUE,
100-100*(Q87-MINIFS(Q:Q,$E:$E,$E87))/(MAXIFS(Q:Q,$E:$E,$E87)-MINIFS(Q:Q,$E:$E,$E87)),
100*(Q87-MINIFS(Q:Q,$E:$E,$E87))/(MAXIFS(Q:Q,$E:$E,$E87)-MINIFS(Q:Q,$E:$E,$E87))))</f>
        <v/>
      </c>
      <c r="CG87" s="223" t="str">
        <f t="array" ref="CG87">IF(R87="","",
IF(INDEX(Settings!$H:$H,MATCH(CG$1,Settings!$G:$G,0))=TRUE,
100-100*(R87-MINIFS(R:R,$E:$E,$E87))/(MAXIFS(R:R,$E:$E,$E87)-MINIFS(R:R,$E:$E,$E87)),
100*(R87-MINIFS(R:R,$E:$E,$E87))/(MAXIFS(R:R,$E:$E,$E87)-MINIFS(R:R,$E:$E,$E87))))</f>
        <v/>
      </c>
      <c r="CH87" s="223" t="str">
        <f t="array" ref="CH87">IF(S87="","",
IF(INDEX(Settings!$H:$H,MATCH(CH$1,Settings!$G:$G,0))=TRUE,
100-100*(S87-MINIFS(S:S,$E:$E,$E87))/(MAXIFS(S:S,$E:$E,$E87)-MINIFS(S:S,$E:$E,$E87)),
100*(S87-MINIFS(S:S,$E:$E,$E87))/(MAXIFS(S:S,$E:$E,$E87)-MINIFS(S:S,$E:$E,$E87))))</f>
        <v/>
      </c>
      <c r="CI87" s="223" t="str">
        <f t="array" ref="CI87">IF(T87="","",
IF(INDEX(Settings!$H:$H,MATCH(CI$1,Settings!$G:$G,0))=TRUE,
100-100*(T87-MINIFS(T:T,$E:$E,$E87))/(MAXIFS(T:T,$E:$E,$E87)-MINIFS(T:T,$E:$E,$E87)),
100*(T87-MINIFS(T:T,$E:$E,$E87))/(MAXIFS(T:T,$E:$E,$E87)-MINIFS(T:T,$E:$E,$E87))))</f>
        <v/>
      </c>
      <c r="CJ87" s="223" t="str">
        <f t="array" ref="CJ87">IF(U87="","",
IF(INDEX(Settings!$H:$H,MATCH(CJ$1,Settings!$G:$G,0))=TRUE,
100-100*(U87-MINIFS(U:U,$E:$E,$E87))/(MAXIFS(U:U,$E:$E,$E87)-MINIFS(U:U,$E:$E,$E87)),
100*(U87-MINIFS(U:U,$E:$E,$E87))/(MAXIFS(U:U,$E:$E,$E87)-MINIFS(U:U,$E:$E,$E87))))</f>
        <v/>
      </c>
      <c r="CK87" s="223" t="str">
        <f t="array" ref="CK87">IF(V87="","",
IF(INDEX(Settings!$H:$H,MATCH(CK$1,Settings!$G:$G,0))=TRUE,
100-100*(V87-MINIFS(V:V,$E:$E,$E87))/(MAXIFS(V:V,$E:$E,$E87)-MINIFS(V:V,$E:$E,$E87)),
100*(V87-MINIFS(V:V,$E:$E,$E87))/(MAXIFS(V:V,$E:$E,$E87)-MINIFS(V:V,$E:$E,$E87))))</f>
        <v/>
      </c>
      <c r="CL87" s="223" t="str">
        <f t="array" ref="CL87">IF(W87="","",
IF(INDEX(Settings!$H:$H,MATCH(CL$1,Settings!$G:$G,0))=TRUE,
100-100*(W87-MINIFS(W:W,$E:$E,$E87))/(MAXIFS(W:W,$E:$E,$E87)-MINIFS(W:W,$E:$E,$E87)),
100*(W87-MINIFS(W:W,$E:$E,$E87))/(MAXIFS(W:W,$E:$E,$E87)-MINIFS(W:W,$E:$E,$E87))))</f>
        <v/>
      </c>
      <c r="CM87" s="223" t="str">
        <f t="array" ref="CM87">IF(X87="","",
IF(INDEX(Settings!$H:$H,MATCH(CM$1,Settings!$G:$G,0))=TRUE,
100-100*(X87-MINIFS(X:X,$E:$E,$E87))/(MAXIFS(X:X,$E:$E,$E87)-MINIFS(X:X,$E:$E,$E87)),
100*(X87-MINIFS(X:X,$E:$E,$E87))/(MAXIFS(X:X,$E:$E,$E87)-MINIFS(X:X,$E:$E,$E87))))</f>
        <v/>
      </c>
      <c r="CN87" s="223" t="str">
        <f t="array" ref="CN87">IF(Y87="","",
IF(INDEX(Settings!$H:$H,MATCH(CN$1,Settings!$G:$G,0))=TRUE,
100-100*(Y87-MINIFS(Y:Y,$E:$E,$E87))/(MAXIFS(Y:Y,$E:$E,$E87)-MINIFS(Y:Y,$E:$E,$E87)),
100*(Y87-MINIFS(Y:Y,$E:$E,$E87))/(MAXIFS(Y:Y,$E:$E,$E87)-MINIFS(Y:Y,$E:$E,$E87))))</f>
        <v/>
      </c>
      <c r="CO87" s="223" t="str">
        <f t="array" ref="CO87">IF(Z87="","",
IF(INDEX(Settings!$H:$H,MATCH(CO$1,Settings!$G:$G,0))=TRUE,
100-100*(Z87-MINIFS(Z:Z,$E:$E,$E87))/(MAXIFS(Z:Z,$E:$E,$E87)-MINIFS(Z:Z,$E:$E,$E87)),
100*(Z87-MINIFS(Z:Z,$E:$E,$E87))/(MAXIFS(Z:Z,$E:$E,$E87)-MINIFS(Z:Z,$E:$E,$E87))))</f>
        <v/>
      </c>
      <c r="CP87" s="223" t="str">
        <f t="array" ref="CP87">IF(AA87="","",
IF(INDEX(Settings!$H:$H,MATCH(CP$1,Settings!$G:$G,0))=TRUE,
100-100*(AA87-MINIFS(AA:AA,$E:$E,$E87))/(MAXIFS(AA:AA,$E:$E,$E87)-MINIFS(AA:AA,$E:$E,$E87)),
100*(AA87-MINIFS(AA:AA,$E:$E,$E87))/(MAXIFS(AA:AA,$E:$E,$E87)-MINIFS(AA:AA,$E:$E,$E87))))</f>
        <v/>
      </c>
      <c r="CQ87" s="223" t="str">
        <f t="array" ref="CQ87">IF(AB87="","",
IF(INDEX(Settings!$H:$H,MATCH(CQ$1,Settings!$G:$G,0))=TRUE,
100-100*(AB87-MINIFS(AB:AB,$E:$E,$E87))/(MAXIFS(AB:AB,$E:$E,$E87)-MINIFS(AB:AB,$E:$E,$E87)),
100*(AB87-MINIFS(AB:AB,$E:$E,$E87))/(MAXIFS(AB:AB,$E:$E,$E87)-MINIFS(AB:AB,$E:$E,$E87))))</f>
        <v/>
      </c>
      <c r="CR87" s="223" t="str">
        <f t="array" ref="CR87">IF(AC87="","",
IF(INDEX(Settings!$H:$H,MATCH(CR$1,Settings!$G:$G,0))=TRUE,
100-100*(AC87-MINIFS(AC:AC,$E:$E,$E87))/(MAXIFS(AC:AC,$E:$E,$E87)-MINIFS(AC:AC,$E:$E,$E87)),
100*(AC87-MINIFS(AC:AC,$E:$E,$E87))/(MAXIFS(AC:AC,$E:$E,$E87)-MINIFS(AC:AC,$E:$E,$E87))))</f>
        <v/>
      </c>
      <c r="CS87" s="223" t="str">
        <f t="array" ref="CS87">IF(AD87="","",
IF(INDEX(Settings!$H:$H,MATCH(CS$1,Settings!$G:$G,0))=TRUE,
100-100*(AD87-MINIFS(AD:AD,$E:$E,$E87))/(MAXIFS(AD:AD,$E:$E,$E87)-MINIFS(AD:AD,$E:$E,$E87)),
100*(AD87-MINIFS(AD:AD,$E:$E,$E87))/(MAXIFS(AD:AD,$E:$E,$E87)-MINIFS(AD:AD,$E:$E,$E87))))</f>
        <v/>
      </c>
      <c r="CT87" s="223" t="str">
        <f t="array" ref="CT87">IF(AE87="","",
IF(INDEX(Settings!$H:$H,MATCH(CT$1,Settings!$G:$G,0))=TRUE,
100-100*(AE87-MINIFS(AE:AE,$E:$E,$E87))/(MAXIFS(AE:AE,$E:$E,$E87)-MINIFS(AE:AE,$E:$E,$E87)),
100*(AE87-MINIFS(AE:AE,$E:$E,$E87))/(MAXIFS(AE:AE,$E:$E,$E87)-MINIFS(AE:AE,$E:$E,$E87))))</f>
        <v/>
      </c>
      <c r="CU87" s="223" t="str">
        <f t="array" ref="CU87">IF(AF87="","",
IF(INDEX(Settings!$H:$H,MATCH(CU$1,Settings!$G:$G,0))=TRUE,
100-100*(AF87-MINIFS(AF:AF,$E:$E,$E87))/(MAXIFS(AF:AF,$E:$E,$E87)-MINIFS(AF:AF,$E:$E,$E87)),
100*(AF87-MINIFS(AF:AF,$E:$E,$E87))/(MAXIFS(AF:AF,$E:$E,$E87)-MINIFS(AF:AF,$E:$E,$E87))))</f>
        <v/>
      </c>
      <c r="CV87" s="223" t="str">
        <f t="array" ref="CV87">IF(AG87="","",
IF(INDEX(Settings!$H:$H,MATCH(CV$1,Settings!$G:$G,0))=TRUE,
100-100*(AG87-MINIFS(AG:AG,$E:$E,$E87))/(MAXIFS(AG:AG,$E:$E,$E87)-MINIFS(AG:AG,$E:$E,$E87)),
100*(AG87-MINIFS(AG:AG,$E:$E,$E87))/(MAXIFS(AG:AG,$E:$E,$E87)-MINIFS(AG:AG,$E:$E,$E87))))</f>
        <v/>
      </c>
      <c r="CW87" s="223" t="str">
        <f t="array" ref="CW87">IF(AH87="","",
IF(INDEX(Settings!$H:$H,MATCH(CW$1,Settings!$G:$G,0))=TRUE,
100-100*(AH87-MINIFS(AH:AH,$E:$E,$E87))/(MAXIFS(AH:AH,$E:$E,$E87)-MINIFS(AH:AH,$E:$E,$E87)),
100*(AH87-MINIFS(AH:AH,$E:$E,$E87))/(MAXIFS(AH:AH,$E:$E,$E87)-MINIFS(AH:AH,$E:$E,$E87))))</f>
        <v/>
      </c>
      <c r="CX87" s="223" t="str">
        <f t="array" ref="CX87">IF(AI87="","",
IF(INDEX(Settings!$H:$H,MATCH(CX$1,Settings!$G:$G,0))=TRUE,
100-100*(AI87-MINIFS(AI:AI,$E:$E,$E87))/(MAXIFS(AI:AI,$E:$E,$E87)-MINIFS(AI:AI,$E:$E,$E87)),
100*(AI87-MINIFS(AI:AI,$E:$E,$E87))/(MAXIFS(AI:AI,$E:$E,$E87)-MINIFS(AI:AI,$E:$E,$E87))))</f>
        <v/>
      </c>
      <c r="CY87" s="223" t="str">
        <f t="array" ref="CY87">IF(AJ87="","",
IF(INDEX(Settings!$H:$H,MATCH(CY$1,Settings!$G:$G,0))=TRUE,
100-100*(AJ87-MINIFS(AJ:AJ,$E:$E,$E87))/(MAXIFS(AJ:AJ,$E:$E,$E87)-MINIFS(AJ:AJ,$E:$E,$E87)),
100*(AJ87-MINIFS(AJ:AJ,$E:$E,$E87))/(MAXIFS(AJ:AJ,$E:$E,$E87)-MINIFS(AJ:AJ,$E:$E,$E87))))</f>
        <v/>
      </c>
      <c r="CZ87" s="223" t="str">
        <f t="array" ref="CZ87">IF(AK87="","",
IF(INDEX(Settings!$H:$H,MATCH(CZ$1,Settings!$G:$G,0))=TRUE,
100-100*(AK87-MINIFS(AK:AK,$E:$E,$E87))/(MAXIFS(AK:AK,$E:$E,$E87)-MINIFS(AK:AK,$E:$E,$E87)),
100*(AK87-MINIFS(AK:AK,$E:$E,$E87))/(MAXIFS(AK:AK,$E:$E,$E87)-MINIFS(AK:AK,$E:$E,$E87))))</f>
        <v/>
      </c>
      <c r="DA87" s="223" t="str">
        <f t="array" ref="DA87">IF(AL87="","",
IF(INDEX(Settings!$H:$H,MATCH(DA$1,Settings!$G:$G,0))=TRUE,
100-100*(AL87-MINIFS(AL:AL,$E:$E,$E87))/(MAXIFS(AL:AL,$E:$E,$E87)-MINIFS(AL:AL,$E:$E,$E87)),
100*(AL87-MINIFS(AL:AL,$E:$E,$E87))/(MAXIFS(AL:AL,$E:$E,$E87)-MINIFS(AL:AL,$E:$E,$E87))))</f>
        <v/>
      </c>
      <c r="DB87" s="223" t="str">
        <f t="array" ref="DB87">IF(AM87="","",
IF(INDEX(Settings!$H:$H,MATCH(DB$1,Settings!$G:$G,0))=TRUE,
100-100*(AM87-MINIFS(AM:AM,$E:$E,$E87))/(MAXIFS(AM:AM,$E:$E,$E87)-MINIFS(AM:AM,$E:$E,$E87)),
100*(AM87-MINIFS(AM:AM,$E:$E,$E87))/(MAXIFS(AM:AM,$E:$E,$E87)-MINIFS(AM:AM,$E:$E,$E87))))</f>
        <v/>
      </c>
      <c r="DC87" s="223" t="str">
        <f t="array" ref="DC87">IF(AN87="","",
IF(INDEX(Settings!$H:$H,MATCH(DC$1,Settings!$G:$G,0))=TRUE,
100-100*(AN87-MINIFS(AN:AN,$E:$E,$E87))/(MAXIFS(AN:AN,$E:$E,$E87)-MINIFS(AN:AN,$E:$E,$E87)),
100*(AN87-MINIFS(AN:AN,$E:$E,$E87))/(MAXIFS(AN:AN,$E:$E,$E87)-MINIFS(AN:AN,$E:$E,$E87))))</f>
        <v/>
      </c>
      <c r="DD87" s="223" t="str">
        <f t="array" ref="DD87">IF(AO87="","",
IF(INDEX(Settings!$H:$H,MATCH(DD$1,Settings!$G:$G,0))=TRUE,
100-100*(AO87-MINIFS(AO:AO,$E:$E,$E87))/(MAXIFS(AO:AO,$E:$E,$E87)-MINIFS(AO:AO,$E:$E,$E87)),
100*(AO87-MINIFS(AO:AO,$E:$E,$E87))/(MAXIFS(AO:AO,$E:$E,$E87)-MINIFS(AO:AO,$E:$E,$E87))))</f>
        <v/>
      </c>
      <c r="DE87" s="223" t="str">
        <f t="array" ref="DE87">IF(AP87="","",
IF(INDEX(Settings!$H:$H,MATCH(DE$1,Settings!$G:$G,0))=TRUE,
100-100*(AP87-MINIFS(AP:AP,$E:$E,$E87))/(MAXIFS(AP:AP,$E:$E,$E87)-MINIFS(AP:AP,$E:$E,$E87)),
100*(AP87-MINIFS(AP:AP,$E:$E,$E87))/(MAXIFS(AP:AP,$E:$E,$E87)-MINIFS(AP:AP,$E:$E,$E87))))</f>
        <v/>
      </c>
      <c r="DF87" s="223" t="str">
        <f t="array" ref="DF87">IF(AQ87="","",
IF(INDEX(Settings!$H:$H,MATCH(DF$1,Settings!$G:$G,0))=TRUE,
100-100*(AQ87-MINIFS(AQ:AQ,$E:$E,$E87))/(MAXIFS(AQ:AQ,$E:$E,$E87)-MINIFS(AQ:AQ,$E:$E,$E87)),
100*(AQ87-MINIFS(AQ:AQ,$E:$E,$E87))/(MAXIFS(AQ:AQ,$E:$E,$E87)-MINIFS(AQ:AQ,$E:$E,$E87))))</f>
        <v/>
      </c>
      <c r="DG87" s="223" t="str">
        <f t="array" ref="DG87">IF(AR87="","",
IF(INDEX(Settings!$H:$H,MATCH(DG$1,Settings!$G:$G,0))=TRUE,
100-100*(AR87-MINIFS(AR:AR,$E:$E,$E87))/(MAXIFS(AR:AR,$E:$E,$E87)-MINIFS(AR:AR,$E:$E,$E87)),
100*(AR87-MINIFS(AR:AR,$E:$E,$E87))/(MAXIFS(AR:AR,$E:$E,$E87)-MINIFS(AR:AR,$E:$E,$E87))))</f>
        <v/>
      </c>
      <c r="DH87" s="223" t="str">
        <f t="array" ref="DH87">IF(AS87="","",
IF(INDEX(Settings!$H:$H,MATCH(DH$1,Settings!$G:$G,0))=TRUE,
100-100*(AS87-MINIFS(AS:AS,$E:$E,$E87))/(MAXIFS(AS:AS,$E:$E,$E87)-MINIFS(AS:AS,$E:$E,$E87)),
100*(AS87-MINIFS(AS:AS,$E:$E,$E87))/(MAXIFS(AS:AS,$E:$E,$E87)-MINIFS(AS:AS,$E:$E,$E87))))</f>
        <v/>
      </c>
      <c r="DI87" s="223" t="str">
        <f t="array" ref="DI87">IF(AT87="","",
IF(INDEX(Settings!$H:$H,MATCH(DI$1,Settings!$G:$G,0))=TRUE,
100-100*(AT87-MINIFS(AT:AT,$E:$E,$E87))/(MAXIFS(AT:AT,$E:$E,$E87)-MINIFS(AT:AT,$E:$E,$E87)),
100*(AT87-MINIFS(AT:AT,$E:$E,$E87))/(MAXIFS(AT:AT,$E:$E,$E87)-MINIFS(AT:AT,$E:$E,$E87))))</f>
        <v/>
      </c>
      <c r="DJ87" s="223" t="str">
        <f t="array" ref="DJ87">IF(AU87="","",
IF(INDEX(Settings!$H:$H,MATCH(DJ$1,Settings!$G:$G,0))=TRUE,
100-100*(AU87-MINIFS(AU:AU,$E:$E,$E87))/(MAXIFS(AU:AU,$E:$E,$E87)-MINIFS(AU:AU,$E:$E,$E87)),
100*(AU87-MINIFS(AU:AU,$E:$E,$E87))/(MAXIFS(AU:AU,$E:$E,$E87)-MINIFS(AU:AU,$E:$E,$E87))))</f>
        <v/>
      </c>
      <c r="DK87" s="223" t="str">
        <f t="array" ref="DK87">IF(AV87="","",
IF(INDEX(Settings!$H:$H,MATCH(DK$1,Settings!$G:$G,0))=TRUE,
100-100*(AV87-MINIFS(AV:AV,$E:$E,$E87))/(MAXIFS(AV:AV,$E:$E,$E87)-MINIFS(AV:AV,$E:$E,$E87)),
100*(AV87-MINIFS(AV:AV,$E:$E,$E87))/(MAXIFS(AV:AV,$E:$E,$E87)-MINIFS(AV:AV,$E:$E,$E87))))</f>
        <v/>
      </c>
      <c r="DL87" s="223" t="str">
        <f t="array" ref="DL87">IF(AW87="","",
IF(INDEX(Settings!$H:$H,MATCH(DL$1,Settings!$G:$G,0))=TRUE,
100-100*(AW87-MINIFS(AW:AW,$E:$E,$E87))/(MAXIFS(AW:AW,$E:$E,$E87)-MINIFS(AW:AW,$E:$E,$E87)),
100*(AW87-MINIFS(AW:AW,$E:$E,$E87))/(MAXIFS(AW:AW,$E:$E,$E87)-MINIFS(AW:AW,$E:$E,$E87))))</f>
        <v/>
      </c>
      <c r="DM87" s="223" t="str">
        <f t="array" ref="DM87">IF(AX87="","",
IF(INDEX(Settings!$H:$H,MATCH(DM$1,Settings!$G:$G,0))=TRUE,
100-100*(AX87-MINIFS(AX:AX,$E:$E,$E87))/(MAXIFS(AX:AX,$E:$E,$E87)-MINIFS(AX:AX,$E:$E,$E87)),
100*(AX87-MINIFS(AX:AX,$E:$E,$E87))/(MAXIFS(AX:AX,$E:$E,$E87)-MINIFS(AX:AX,$E:$E,$E87))))</f>
        <v/>
      </c>
      <c r="DN87" s="223" t="str">
        <f t="array" ref="DN87">IF(AY87="","",
IF(INDEX(Settings!$H:$H,MATCH(DN$1,Settings!$G:$G,0))=TRUE,
100-100*(AY87-MINIFS(AY:AY,$E:$E,$E87))/(MAXIFS(AY:AY,$E:$E,$E87)-MINIFS(AY:AY,$E:$E,$E87)),
100*(AY87-MINIFS(AY:AY,$E:$E,$E87))/(MAXIFS(AY:AY,$E:$E,$E87)-MINIFS(AY:AY,$E:$E,$E87))))</f>
        <v/>
      </c>
      <c r="DO87" s="223" t="str">
        <f t="array" ref="DO87">IF(AZ87="","",
IF(INDEX(Settings!$H:$H,MATCH(DO$1,Settings!$G:$G,0))=TRUE,
100-100*(AZ87-MINIFS(AZ:AZ,$E:$E,$E87))/(MAXIFS(AZ:AZ,$E:$E,$E87)-MINIFS(AZ:AZ,$E:$E,$E87)),
100*(AZ87-MINIFS(AZ:AZ,$E:$E,$E87))/(MAXIFS(AZ:AZ,$E:$E,$E87)-MINIFS(AZ:AZ,$E:$E,$E87))))</f>
        <v/>
      </c>
      <c r="DP87" s="223" t="str">
        <f t="array" ref="DP87">IF(BA87="","",
IF(INDEX(Settings!$H:$H,MATCH(DP$1,Settings!$G:$G,0))=TRUE,
100-100*(BA87-MINIFS(BA:BA,$E:$E,$E87))/(MAXIFS(BA:BA,$E:$E,$E87)-MINIFS(BA:BA,$E:$E,$E87)),
100*(BA87-MINIFS(BA:BA,$E:$E,$E87))/(MAXIFS(BA:BA,$E:$E,$E87)-MINIFS(BA:BA,$E:$E,$E87))))</f>
        <v/>
      </c>
      <c r="DQ87" s="223" t="str">
        <f t="array" ref="DQ87">IF(BB87="","",
IF(INDEX(Settings!$H:$H,MATCH(DQ$1,Settings!$G:$G,0))=TRUE,
100-100*(BB87-MINIFS(BB:BB,$E:$E,$E87))/(MAXIFS(BB:BB,$E:$E,$E87)-MINIFS(BB:BB,$E:$E,$E87)),
100*(BB87-MINIFS(BB:BB,$E:$E,$E87))/(MAXIFS(BB:BB,$E:$E,$E87)-MINIFS(BB:BB,$E:$E,$E87))))</f>
        <v/>
      </c>
      <c r="DR87" s="223" t="str">
        <f t="array" ref="DR87">IF(BC87="","",
IF(INDEX(Settings!$H:$H,MATCH(DR$1,Settings!$G:$G,0))=TRUE,
100-100*(BC87-MINIFS(BC:BC,$E:$E,$E87))/(MAXIFS(BC:BC,$E:$E,$E87)-MINIFS(BC:BC,$E:$E,$E87)),
100*(BC87-MINIFS(BC:BC,$E:$E,$E87))/(MAXIFS(BC:BC,$E:$E,$E87)-MINIFS(BC:BC,$E:$E,$E87))))</f>
        <v/>
      </c>
      <c r="DS87" s="223" t="str">
        <f t="array" ref="DS87">IF(BD87="","",
IF(INDEX(Settings!$H:$H,MATCH(DS$1,Settings!$G:$G,0))=TRUE,
100-100*(BD87-MINIFS(BD:BD,$E:$E,$E87))/(MAXIFS(BD:BD,$E:$E,$E87)-MINIFS(BD:BD,$E:$E,$E87)),
100*(BD87-MINIFS(BD:BD,$E:$E,$E87))/(MAXIFS(BD:BD,$E:$E,$E87)-MINIFS(BD:BD,$E:$E,$E87))))</f>
        <v/>
      </c>
      <c r="DT87" s="223" t="str">
        <f t="array" ref="DT87">IF(BE87="","",
IF(INDEX(Settings!$H:$H,MATCH(DT$1,Settings!$G:$G,0))=TRUE,
100-100*(BE87-MINIFS(BE:BE,$E:$E,$E87))/(MAXIFS(BE:BE,$E:$E,$E87)-MINIFS(BE:BE,$E:$E,$E87)),
100*(BE87-MINIFS(BE:BE,$E:$E,$E87))/(MAXIFS(BE:BE,$E:$E,$E87)-MINIFS(BE:BE,$E:$E,$E87))))</f>
        <v/>
      </c>
      <c r="DU87" s="223" t="str">
        <f t="array" ref="DU87">IF(BF87="","",
IF(INDEX(Settings!$H:$H,MATCH(DU$1,Settings!$G:$G,0))=TRUE,
100-100*(BF87-MINIFS(BF:BF,$E:$E,$E87))/(MAXIFS(BF:BF,$E:$E,$E87)-MINIFS(BF:BF,$E:$E,$E87)),
100*(BF87-MINIFS(BF:BF,$E:$E,$E87))/(MAXIFS(BF:BF,$E:$E,$E87)-MINIFS(BF:BF,$E:$E,$E87))))</f>
        <v/>
      </c>
      <c r="DV87" s="223" t="str">
        <f t="array" ref="DV87">IF(BG87="","",
IF(INDEX(Settings!$H:$H,MATCH(DV$1,Settings!$G:$G,0))=TRUE,
100-100*(BG87-MINIFS(BG:BG,$E:$E,$E87))/(MAXIFS(BG:BG,$E:$E,$E87)-MINIFS(BG:BG,$E:$E,$E87)),
100*(BG87-MINIFS(BG:BG,$E:$E,$E87))/(MAXIFS(BG:BG,$E:$E,$E87)-MINIFS(BG:BG,$E:$E,$E87))))</f>
        <v/>
      </c>
      <c r="DW87" s="223" t="str">
        <f t="array" ref="DW87">IF(BH87="","",
IF(INDEX(Settings!$H:$H,MATCH(DW$1,Settings!$G:$G,0))=TRUE,
100-100*(BH87-MINIFS(BH:BH,$E:$E,$E87))/(MAXIFS(BH:BH,$E:$E,$E87)-MINIFS(BH:BH,$E:$E,$E87)),
100*(BH87-MINIFS(BH:BH,$E:$E,$E87))/(MAXIFS(BH:BH,$E:$E,$E87)-MINIFS(BH:BH,$E:$E,$E87))))</f>
        <v/>
      </c>
      <c r="DX87" s="223" t="str">
        <f t="array" ref="DX87">IF(BI87="","",
IF(INDEX(Settings!$H:$H,MATCH(DX$1,Settings!$G:$G,0))=TRUE,
100-100*(BI87-MINIFS(BI:BI,$E:$E,$E87))/(MAXIFS(BI:BI,$E:$E,$E87)-MINIFS(BI:BI,$E:$E,$E87)),
100*(BI87-MINIFS(BI:BI,$E:$E,$E87))/(MAXIFS(BI:BI,$E:$E,$E87)-MINIFS(BI:BI,$E:$E,$E87))))</f>
        <v/>
      </c>
      <c r="DY87" s="223" t="str">
        <f t="array" ref="DY87">IF(BJ87="","",
IF(INDEX(Settings!$H:$H,MATCH(DY$1,Settings!$G:$G,0))=TRUE,
100-100*(BJ87-MINIFS(BJ:BJ,$E:$E,$E87))/(MAXIFS(BJ:BJ,$E:$E,$E87)-MINIFS(BJ:BJ,$E:$E,$E87)),
100*(BJ87-MINIFS(BJ:BJ,$E:$E,$E87))/(MAXIFS(BJ:BJ,$E:$E,$E87)-MINIFS(BJ:BJ,$E:$E,$E87))))</f>
        <v/>
      </c>
      <c r="DZ87" s="225"/>
      <c r="EA87" s="225"/>
      <c r="EB87" s="225" t="str">
        <f t="shared" si="8"/>
        <v/>
      </c>
      <c r="EC87" s="225" t="str">
        <f t="shared" si="9"/>
        <v/>
      </c>
      <c r="ED87" s="225" t="str">
        <f t="shared" si="10"/>
        <v/>
      </c>
      <c r="EE87" s="225" t="str">
        <f t="shared" si="11"/>
        <v/>
      </c>
      <c r="EF87" s="225" t="str">
        <f t="shared" si="12"/>
        <v/>
      </c>
      <c r="EG87" s="225" t="str">
        <f t="shared" si="13"/>
        <v/>
      </c>
      <c r="EH87" s="225"/>
      <c r="EI87" s="225"/>
      <c r="EJ87" s="225"/>
      <c r="EK87" s="225"/>
      <c r="EL87" s="225"/>
      <c r="EM87" s="225"/>
    </row>
    <row r="88">
      <c r="A88" s="231"/>
      <c r="B88" s="231"/>
      <c r="C88" s="231"/>
      <c r="D88" s="231" t="str">
        <f t="array" ref="D88">IFERROR(INDEX(Profiles!$B:$B,MATCH($A88,Profiles!$A:$A,0)),"")</f>
        <v/>
      </c>
      <c r="E88" s="231"/>
      <c r="F88" s="231"/>
      <c r="G88" s="231"/>
      <c r="H88" s="231"/>
      <c r="I88" s="231" t="str">
        <f>IF(A88="","",IF(Settings!$N$3="DATE",F88&amp;": "&amp;TEXT(B88,"M/DD/YY"),F88&amp;": "&amp;H88))</f>
        <v/>
      </c>
      <c r="J88" s="231"/>
      <c r="K88" s="231"/>
      <c r="L88" s="231"/>
      <c r="M88" s="232" t="str">
        <f t="shared" si="14"/>
        <v/>
      </c>
      <c r="N88" s="231"/>
      <c r="O88" s="231"/>
      <c r="P88" s="231"/>
      <c r="Q88" s="231"/>
      <c r="R88" s="231"/>
      <c r="S88" s="230" t="str">
        <f>IFERROR(VLOOKUP(AF88, 'YOYO IR Scores'!A:C, 3, FALSE), "")
</f>
        <v/>
      </c>
      <c r="T88" s="231"/>
      <c r="U88" s="231"/>
      <c r="V88" s="231"/>
      <c r="W88" s="231"/>
      <c r="X88" s="233" t="str">
        <f t="shared" si="4"/>
        <v/>
      </c>
      <c r="Y88" s="234" t="str">
        <f t="shared" si="5"/>
        <v/>
      </c>
      <c r="Z88" s="234" t="str">
        <f t="shared" si="6"/>
        <v/>
      </c>
      <c r="AA88" s="233" t="str">
        <f t="shared" si="7"/>
        <v/>
      </c>
      <c r="AB88" s="232"/>
      <c r="AC88" s="232"/>
      <c r="AD88" s="232"/>
      <c r="AE88" s="232" t="str">
        <f>IFERROR(VLOOKUP(AF88, 'YOYO IR Scores'!A:C, 2, FALSE), "")</f>
        <v/>
      </c>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t="str">
        <f t="array" ref="BK88">IF(J88="","",
IF(INDEX(Settings!$H:$H,MATCH(BY$1,Settings!$G:$G,0))=TRUE,
100-100*(J88-MIN(J:J))/(MAX(J:J)-MIN(J:J)),
100*(J88-MIN(J:J))/(MAX(J:J)-MIN(J:J))))</f>
        <v/>
      </c>
      <c r="BL88" s="232" t="str">
        <f t="array" ref="BL88">IF(J88="","",
IF(INDEX(Settings!$H:$H,MATCH(BY$1,Settings!$G:$G,0))=TRUE,
100-100*(J88-MINIFS(J:J,$E:$E,$E88))/(MAXIFS(J:J,$E:$E,$E88)-MINIFS(J:J,$E:$E,$E88)),
100*(J88-MINIFS(J:J,$E:$E,$E88))/(MAXIFS(J:J,$E:$E,$E88)-MINIFS(J:J,$E:$E,$E88))))</f>
        <v/>
      </c>
      <c r="BM88" s="232" t="str">
        <f t="array" ref="BM88">IF(J88="","",
IF(INDEX(Settings!$H:$H,MATCH(BY$1,Settings!$G:$G,0))=TRUE,
100-100*(J88-MINIFS(J:J,$E:$E,$E88,$I:$I,$I88))/(MAXIFS(J:J,$E:$E,$E88,$I:$I,$I88)-MINIFS(J:J,$E:$E,$E88,$I:$I,$I88)),
100*(J88-MINIFS(J:J,$E:$E,$E88,$I:$I,$I88))/(MAXIFS(J:J,$E:$E,$E88,$I:$I,$I88)-MINIFS(J:J,$E:$E,$E88,$I:$I,$I88))))</f>
        <v/>
      </c>
      <c r="BN88" s="231" t="str">
        <f t="array" ref="BN88">IF(J88="","",
IF(INDEX(Settings!$H:$H,MATCH(BY$1,Settings!$G:$G,0))=TRUE,
100-100*PERCENTRANK(J:J,J88),
100*PERCENTRANK(J:J,J88)))</f>
        <v/>
      </c>
      <c r="BO88" s="231" t="str">
        <f>IFERROR(__xludf.DUMMYFUNCTION("IF(J88="""","""",
IF(INDEX(Settings!$H:$H,MATCH(BY$1,Settings!$G:$G,0))=TRUE,
100-100*PERCENTRANK(FILTER(J:J,$E:$E=$E88),J88),
100*PERCENTRANK(FILTER(J:J,$E:$E=$E88),J88)))"),"")</f>
        <v/>
      </c>
      <c r="BP88" s="231" t="str">
        <f>IFERROR(__xludf.DUMMYFUNCTION("IF(J88="""","""",
IF(INDEX(Settings!$H:$H,MATCH(BY$1,Settings!$G:$G,0))=TRUE,
100-100*PERCENTRANK(FILTER(J:J,$E:$E=$E88,$I:$I=$I88),J88),
100*PERCENTRANK(FILTER(J:J,$E:$E=$E88,$I:$I=$I88),J88)))"),"")</f>
        <v/>
      </c>
      <c r="BQ88" s="233" t="str">
        <f t="array" ref="BQ88">IF(J88="","",
IF(INDEX(Settings!$H:$H,MATCH(BY$1,Settings!$G:$G,0))=TRUE,
-1*(J88-AVERAGE(J:J))/STDEV(J:J),
(J88-AVERAGE(J:J))/STDEV(J:J)))</f>
        <v/>
      </c>
      <c r="BR88" s="233" t="str">
        <f>IFERROR(__xludf.DUMMYFUNCTION("IF(J88="""","""",
IF(INDEX(Settings!$H:$H,MATCH(BY$1,Settings!$G:$G,0))=TRUE,
-1*(J88-AVERAGEIFS(J:J,$E:$E,$E88))/STDEV(FILTER(J:J,$E:$E=$E88)),
(J88-AVERAGEIFS(J:J,$E:$E,$E88))/STDEV(FILTER(J:J,$E:$E=$E88))))"),"")</f>
        <v/>
      </c>
      <c r="BS88" s="233"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1"/>
      <c r="BX88" s="231"/>
      <c r="BY88" s="232" t="str">
        <f t="array" ref="BY88">IF(J88="","",
IF(INDEX(Settings!$H:$H,MATCH(BY$1,Settings!$G:$G,0))=TRUE,
100-100*(J88-MINIFS(J:J,$E:$E,$E88))/(MAXIFS(J:J,$E:$E,$E88)-MINIFS(J:J,$E:$E,$E88)),
100*(J88-MINIFS(J:J,$E:$E,$E88))/(MAXIFS(J:J,$E:$E,$E88)-MINIFS(J:J,$E:$E,$E88))))</f>
        <v/>
      </c>
      <c r="BZ88" s="232" t="str">
        <f t="array" ref="BZ88">IF(K88="","",
IF(INDEX(Settings!$H:$H,MATCH(BZ$1,Settings!$G:$G,0))=TRUE,
100-100*(K88-MINIFS(K:K,$E:$E,$E88))/(MAXIFS(K:K,$E:$E,$E88)-MINIFS(K:K,$E:$E,$E88)),
100*(K88-MINIFS(K:K,$E:$E,$E88))/(MAXIFS(K:K,$E:$E,$E88)-MINIFS(K:K,$E:$E,$E88))))</f>
        <v/>
      </c>
      <c r="CA88" s="232" t="str">
        <f t="array" ref="CA88">IF(L88="","",
IF(INDEX(Settings!$H:$H,MATCH(CA$1,Settings!$G:$G,0))=TRUE,
100-100*(L88-MINIFS(L:L,$E:$E,$E88))/(MAXIFS(L:L,$E:$E,$E88)-MINIFS(L:L,$E:$E,$E88)),
100*(L88-MINIFS(L:L,$E:$E,$E88))/(MAXIFS(L:L,$E:$E,$E88)-MINIFS(L:L,$E:$E,$E88))))</f>
        <v/>
      </c>
      <c r="CB88" s="232" t="str">
        <f t="array" ref="CB88">IF(M88="","",
IF(INDEX(Settings!$H:$H,MATCH(CB$1,Settings!$G:$G,0))=TRUE,
100-100*(M88-MINIFS(M:M,$E:$E,$E88))/(MAXIFS(M:M,$E:$E,$E88)-MINIFS(M:M,$E:$E,$E88)),
100*(M88-MINIFS(M:M,$E:$E,$E88))/(MAXIFS(M:M,$E:$E,$E88)-MINIFS(M:M,$E:$E,$E88))))</f>
        <v/>
      </c>
      <c r="CC88" s="232" t="str">
        <f t="array" ref="CC88">IF(N88="","",
IF(INDEX(Settings!$H:$H,MATCH(CC$1,Settings!$G:$G,0))=TRUE,
100-100*(N88-MINIFS(N:N,$E:$E,$E88))/(MAXIFS(N:N,$E:$E,$E88)-MINIFS(N:N,$E:$E,$E88)),
100*(N88-MINIFS(N:N,$E:$E,$E88))/(MAXIFS(N:N,$E:$E,$E88)-MINIFS(N:N,$E:$E,$E88))))</f>
        <v/>
      </c>
      <c r="CD88" s="232" t="str">
        <f t="array" ref="CD88">IF(O88="","",
IF(INDEX(Settings!$H:$H,MATCH(CD$1,Settings!$G:$G,0))=TRUE,
100-100*(O88-MINIFS(O:O,$E:$E,$E88))/(MAXIFS(O:O,$E:$E,$E88)-MINIFS(O:O,$E:$E,$E88)),
100*(O88-MINIFS(O:O,$E:$E,$E88))/(MAXIFS(O:O,$E:$E,$E88)-MINIFS(O:O,$E:$E,$E88))))</f>
        <v/>
      </c>
      <c r="CE88" s="232" t="str">
        <f t="array" ref="CE88">IF(P88="","",
IF(INDEX(Settings!$H:$H,MATCH(CE$1,Settings!$G:$G,0))=TRUE,
100-100*(P88-MINIFS(P:P,$E:$E,$E88))/(MAXIFS(P:P,$E:$E,$E88)-MINIFS(P:P,$E:$E,$E88)),
100*(P88-MINIFS(P:P,$E:$E,$E88))/(MAXIFS(P:P,$E:$E,$E88)-MINIFS(P:P,$E:$E,$E88))))</f>
        <v/>
      </c>
      <c r="CF88" s="232" t="str">
        <f t="array" ref="CF88">IF(Q88="","",
IF(INDEX(Settings!$H:$H,MATCH(CF$1,Settings!$G:$G,0))=TRUE,
100-100*(Q88-MINIFS(Q:Q,$E:$E,$E88))/(MAXIFS(Q:Q,$E:$E,$E88)-MINIFS(Q:Q,$E:$E,$E88)),
100*(Q88-MINIFS(Q:Q,$E:$E,$E88))/(MAXIFS(Q:Q,$E:$E,$E88)-MINIFS(Q:Q,$E:$E,$E88))))</f>
        <v/>
      </c>
      <c r="CG88" s="232" t="str">
        <f t="array" ref="CG88">IF(R88="","",
IF(INDEX(Settings!$H:$H,MATCH(CG$1,Settings!$G:$G,0))=TRUE,
100-100*(R88-MINIFS(R:R,$E:$E,$E88))/(MAXIFS(R:R,$E:$E,$E88)-MINIFS(R:R,$E:$E,$E88)),
100*(R88-MINIFS(R:R,$E:$E,$E88))/(MAXIFS(R:R,$E:$E,$E88)-MINIFS(R:R,$E:$E,$E88))))</f>
        <v/>
      </c>
      <c r="CH88" s="232" t="str">
        <f t="array" ref="CH88">IF(S88="","",
IF(INDEX(Settings!$H:$H,MATCH(CH$1,Settings!$G:$G,0))=TRUE,
100-100*(S88-MINIFS(S:S,$E:$E,$E88))/(MAXIFS(S:S,$E:$E,$E88)-MINIFS(S:S,$E:$E,$E88)),
100*(S88-MINIFS(S:S,$E:$E,$E88))/(MAXIFS(S:S,$E:$E,$E88)-MINIFS(S:S,$E:$E,$E88))))</f>
        <v/>
      </c>
      <c r="CI88" s="232" t="str">
        <f t="array" ref="CI88">IF(T88="","",
IF(INDEX(Settings!$H:$H,MATCH(CI$1,Settings!$G:$G,0))=TRUE,
100-100*(T88-MINIFS(T:T,$E:$E,$E88))/(MAXIFS(T:T,$E:$E,$E88)-MINIFS(T:T,$E:$E,$E88)),
100*(T88-MINIFS(T:T,$E:$E,$E88))/(MAXIFS(T:T,$E:$E,$E88)-MINIFS(T:T,$E:$E,$E88))))</f>
        <v/>
      </c>
      <c r="CJ88" s="232" t="str">
        <f t="array" ref="CJ88">IF(U88="","",
IF(INDEX(Settings!$H:$H,MATCH(CJ$1,Settings!$G:$G,0))=TRUE,
100-100*(U88-MINIFS(U:U,$E:$E,$E88))/(MAXIFS(U:U,$E:$E,$E88)-MINIFS(U:U,$E:$E,$E88)),
100*(U88-MINIFS(U:U,$E:$E,$E88))/(MAXIFS(U:U,$E:$E,$E88)-MINIFS(U:U,$E:$E,$E88))))</f>
        <v/>
      </c>
      <c r="CK88" s="232" t="str">
        <f t="array" ref="CK88">IF(V88="","",
IF(INDEX(Settings!$H:$H,MATCH(CK$1,Settings!$G:$G,0))=TRUE,
100-100*(V88-MINIFS(V:V,$E:$E,$E88))/(MAXIFS(V:V,$E:$E,$E88)-MINIFS(V:V,$E:$E,$E88)),
100*(V88-MINIFS(V:V,$E:$E,$E88))/(MAXIFS(V:V,$E:$E,$E88)-MINIFS(V:V,$E:$E,$E88))))</f>
        <v/>
      </c>
      <c r="CL88" s="232" t="str">
        <f t="array" ref="CL88">IF(W88="","",
IF(INDEX(Settings!$H:$H,MATCH(CL$1,Settings!$G:$G,0))=TRUE,
100-100*(W88-MINIFS(W:W,$E:$E,$E88))/(MAXIFS(W:W,$E:$E,$E88)-MINIFS(W:W,$E:$E,$E88)),
100*(W88-MINIFS(W:W,$E:$E,$E88))/(MAXIFS(W:W,$E:$E,$E88)-MINIFS(W:W,$E:$E,$E88))))</f>
        <v/>
      </c>
      <c r="CM88" s="232" t="str">
        <f t="array" ref="CM88">IF(X88="","",
IF(INDEX(Settings!$H:$H,MATCH(CM$1,Settings!$G:$G,0))=TRUE,
100-100*(X88-MINIFS(X:X,$E:$E,$E88))/(MAXIFS(X:X,$E:$E,$E88)-MINIFS(X:X,$E:$E,$E88)),
100*(X88-MINIFS(X:X,$E:$E,$E88))/(MAXIFS(X:X,$E:$E,$E88)-MINIFS(X:X,$E:$E,$E88))))</f>
        <v/>
      </c>
      <c r="CN88" s="232" t="str">
        <f t="array" ref="CN88">IF(Y88="","",
IF(INDEX(Settings!$H:$H,MATCH(CN$1,Settings!$G:$G,0))=TRUE,
100-100*(Y88-MINIFS(Y:Y,$E:$E,$E88))/(MAXIFS(Y:Y,$E:$E,$E88)-MINIFS(Y:Y,$E:$E,$E88)),
100*(Y88-MINIFS(Y:Y,$E:$E,$E88))/(MAXIFS(Y:Y,$E:$E,$E88)-MINIFS(Y:Y,$E:$E,$E88))))</f>
        <v/>
      </c>
      <c r="CO88" s="232" t="str">
        <f t="array" ref="CO88">IF(Z88="","",
IF(INDEX(Settings!$H:$H,MATCH(CO$1,Settings!$G:$G,0))=TRUE,
100-100*(Z88-MINIFS(Z:Z,$E:$E,$E88))/(MAXIFS(Z:Z,$E:$E,$E88)-MINIFS(Z:Z,$E:$E,$E88)),
100*(Z88-MINIFS(Z:Z,$E:$E,$E88))/(MAXIFS(Z:Z,$E:$E,$E88)-MINIFS(Z:Z,$E:$E,$E88))))</f>
        <v/>
      </c>
      <c r="CP88" s="232" t="str">
        <f t="array" ref="CP88">IF(AA88="","",
IF(INDEX(Settings!$H:$H,MATCH(CP$1,Settings!$G:$G,0))=TRUE,
100-100*(AA88-MINIFS(AA:AA,$E:$E,$E88))/(MAXIFS(AA:AA,$E:$E,$E88)-MINIFS(AA:AA,$E:$E,$E88)),
100*(AA88-MINIFS(AA:AA,$E:$E,$E88))/(MAXIFS(AA:AA,$E:$E,$E88)-MINIFS(AA:AA,$E:$E,$E88))))</f>
        <v/>
      </c>
      <c r="CQ88" s="232" t="str">
        <f t="array" ref="CQ88">IF(AB88="","",
IF(INDEX(Settings!$H:$H,MATCH(CQ$1,Settings!$G:$G,0))=TRUE,
100-100*(AB88-MINIFS(AB:AB,$E:$E,$E88))/(MAXIFS(AB:AB,$E:$E,$E88)-MINIFS(AB:AB,$E:$E,$E88)),
100*(AB88-MINIFS(AB:AB,$E:$E,$E88))/(MAXIFS(AB:AB,$E:$E,$E88)-MINIFS(AB:AB,$E:$E,$E88))))</f>
        <v/>
      </c>
      <c r="CR88" s="232" t="str">
        <f t="array" ref="CR88">IF(AC88="","",
IF(INDEX(Settings!$H:$H,MATCH(CR$1,Settings!$G:$G,0))=TRUE,
100-100*(AC88-MINIFS(AC:AC,$E:$E,$E88))/(MAXIFS(AC:AC,$E:$E,$E88)-MINIFS(AC:AC,$E:$E,$E88)),
100*(AC88-MINIFS(AC:AC,$E:$E,$E88))/(MAXIFS(AC:AC,$E:$E,$E88)-MINIFS(AC:AC,$E:$E,$E88))))</f>
        <v/>
      </c>
      <c r="CS88" s="232" t="str">
        <f t="array" ref="CS88">IF(AD88="","",
IF(INDEX(Settings!$H:$H,MATCH(CS$1,Settings!$G:$G,0))=TRUE,
100-100*(AD88-MINIFS(AD:AD,$E:$E,$E88))/(MAXIFS(AD:AD,$E:$E,$E88)-MINIFS(AD:AD,$E:$E,$E88)),
100*(AD88-MINIFS(AD:AD,$E:$E,$E88))/(MAXIFS(AD:AD,$E:$E,$E88)-MINIFS(AD:AD,$E:$E,$E88))))</f>
        <v/>
      </c>
      <c r="CT88" s="232" t="str">
        <f t="array" ref="CT88">IF(AE88="","",
IF(INDEX(Settings!$H:$H,MATCH(CT$1,Settings!$G:$G,0))=TRUE,
100-100*(AE88-MINIFS(AE:AE,$E:$E,$E88))/(MAXIFS(AE:AE,$E:$E,$E88)-MINIFS(AE:AE,$E:$E,$E88)),
100*(AE88-MINIFS(AE:AE,$E:$E,$E88))/(MAXIFS(AE:AE,$E:$E,$E88)-MINIFS(AE:AE,$E:$E,$E88))))</f>
        <v/>
      </c>
      <c r="CU88" s="232" t="str">
        <f t="array" ref="CU88">IF(AF88="","",
IF(INDEX(Settings!$H:$H,MATCH(CU$1,Settings!$G:$G,0))=TRUE,
100-100*(AF88-MINIFS(AF:AF,$E:$E,$E88))/(MAXIFS(AF:AF,$E:$E,$E88)-MINIFS(AF:AF,$E:$E,$E88)),
100*(AF88-MINIFS(AF:AF,$E:$E,$E88))/(MAXIFS(AF:AF,$E:$E,$E88)-MINIFS(AF:AF,$E:$E,$E88))))</f>
        <v/>
      </c>
      <c r="CV88" s="232" t="str">
        <f t="array" ref="CV88">IF(AG88="","",
IF(INDEX(Settings!$H:$H,MATCH(CV$1,Settings!$G:$G,0))=TRUE,
100-100*(AG88-MINIFS(AG:AG,$E:$E,$E88))/(MAXIFS(AG:AG,$E:$E,$E88)-MINIFS(AG:AG,$E:$E,$E88)),
100*(AG88-MINIFS(AG:AG,$E:$E,$E88))/(MAXIFS(AG:AG,$E:$E,$E88)-MINIFS(AG:AG,$E:$E,$E88))))</f>
        <v/>
      </c>
      <c r="CW88" s="232" t="str">
        <f t="array" ref="CW88">IF(AH88="","",
IF(INDEX(Settings!$H:$H,MATCH(CW$1,Settings!$G:$G,0))=TRUE,
100-100*(AH88-MINIFS(AH:AH,$E:$E,$E88))/(MAXIFS(AH:AH,$E:$E,$E88)-MINIFS(AH:AH,$E:$E,$E88)),
100*(AH88-MINIFS(AH:AH,$E:$E,$E88))/(MAXIFS(AH:AH,$E:$E,$E88)-MINIFS(AH:AH,$E:$E,$E88))))</f>
        <v/>
      </c>
      <c r="CX88" s="232" t="str">
        <f t="array" ref="CX88">IF(AI88="","",
IF(INDEX(Settings!$H:$H,MATCH(CX$1,Settings!$G:$G,0))=TRUE,
100-100*(AI88-MINIFS(AI:AI,$E:$E,$E88))/(MAXIFS(AI:AI,$E:$E,$E88)-MINIFS(AI:AI,$E:$E,$E88)),
100*(AI88-MINIFS(AI:AI,$E:$E,$E88))/(MAXIFS(AI:AI,$E:$E,$E88)-MINIFS(AI:AI,$E:$E,$E88))))</f>
        <v/>
      </c>
      <c r="CY88" s="232" t="str">
        <f t="array" ref="CY88">IF(AJ88="","",
IF(INDEX(Settings!$H:$H,MATCH(CY$1,Settings!$G:$G,0))=TRUE,
100-100*(AJ88-MINIFS(AJ:AJ,$E:$E,$E88))/(MAXIFS(AJ:AJ,$E:$E,$E88)-MINIFS(AJ:AJ,$E:$E,$E88)),
100*(AJ88-MINIFS(AJ:AJ,$E:$E,$E88))/(MAXIFS(AJ:AJ,$E:$E,$E88)-MINIFS(AJ:AJ,$E:$E,$E88))))</f>
        <v/>
      </c>
      <c r="CZ88" s="232" t="str">
        <f t="array" ref="CZ88">IF(AK88="","",
IF(INDEX(Settings!$H:$H,MATCH(CZ$1,Settings!$G:$G,0))=TRUE,
100-100*(AK88-MINIFS(AK:AK,$E:$E,$E88))/(MAXIFS(AK:AK,$E:$E,$E88)-MINIFS(AK:AK,$E:$E,$E88)),
100*(AK88-MINIFS(AK:AK,$E:$E,$E88))/(MAXIFS(AK:AK,$E:$E,$E88)-MINIFS(AK:AK,$E:$E,$E88))))</f>
        <v/>
      </c>
      <c r="DA88" s="232" t="str">
        <f t="array" ref="DA88">IF(AL88="","",
IF(INDEX(Settings!$H:$H,MATCH(DA$1,Settings!$G:$G,0))=TRUE,
100-100*(AL88-MINIFS(AL:AL,$E:$E,$E88))/(MAXIFS(AL:AL,$E:$E,$E88)-MINIFS(AL:AL,$E:$E,$E88)),
100*(AL88-MINIFS(AL:AL,$E:$E,$E88))/(MAXIFS(AL:AL,$E:$E,$E88)-MINIFS(AL:AL,$E:$E,$E88))))</f>
        <v/>
      </c>
      <c r="DB88" s="232" t="str">
        <f t="array" ref="DB88">IF(AM88="","",
IF(INDEX(Settings!$H:$H,MATCH(DB$1,Settings!$G:$G,0))=TRUE,
100-100*(AM88-MINIFS(AM:AM,$E:$E,$E88))/(MAXIFS(AM:AM,$E:$E,$E88)-MINIFS(AM:AM,$E:$E,$E88)),
100*(AM88-MINIFS(AM:AM,$E:$E,$E88))/(MAXIFS(AM:AM,$E:$E,$E88)-MINIFS(AM:AM,$E:$E,$E88))))</f>
        <v/>
      </c>
      <c r="DC88" s="232" t="str">
        <f t="array" ref="DC88">IF(AN88="","",
IF(INDEX(Settings!$H:$H,MATCH(DC$1,Settings!$G:$G,0))=TRUE,
100-100*(AN88-MINIFS(AN:AN,$E:$E,$E88))/(MAXIFS(AN:AN,$E:$E,$E88)-MINIFS(AN:AN,$E:$E,$E88)),
100*(AN88-MINIFS(AN:AN,$E:$E,$E88))/(MAXIFS(AN:AN,$E:$E,$E88)-MINIFS(AN:AN,$E:$E,$E88))))</f>
        <v/>
      </c>
      <c r="DD88" s="232" t="str">
        <f t="array" ref="DD88">IF(AO88="","",
IF(INDEX(Settings!$H:$H,MATCH(DD$1,Settings!$G:$G,0))=TRUE,
100-100*(AO88-MINIFS(AO:AO,$E:$E,$E88))/(MAXIFS(AO:AO,$E:$E,$E88)-MINIFS(AO:AO,$E:$E,$E88)),
100*(AO88-MINIFS(AO:AO,$E:$E,$E88))/(MAXIFS(AO:AO,$E:$E,$E88)-MINIFS(AO:AO,$E:$E,$E88))))</f>
        <v/>
      </c>
      <c r="DE88" s="232" t="str">
        <f t="array" ref="DE88">IF(AP88="","",
IF(INDEX(Settings!$H:$H,MATCH(DE$1,Settings!$G:$G,0))=TRUE,
100-100*(AP88-MINIFS(AP:AP,$E:$E,$E88))/(MAXIFS(AP:AP,$E:$E,$E88)-MINIFS(AP:AP,$E:$E,$E88)),
100*(AP88-MINIFS(AP:AP,$E:$E,$E88))/(MAXIFS(AP:AP,$E:$E,$E88)-MINIFS(AP:AP,$E:$E,$E88))))</f>
        <v/>
      </c>
      <c r="DF88" s="232" t="str">
        <f t="array" ref="DF88">IF(AQ88="","",
IF(INDEX(Settings!$H:$H,MATCH(DF$1,Settings!$G:$G,0))=TRUE,
100-100*(AQ88-MINIFS(AQ:AQ,$E:$E,$E88))/(MAXIFS(AQ:AQ,$E:$E,$E88)-MINIFS(AQ:AQ,$E:$E,$E88)),
100*(AQ88-MINIFS(AQ:AQ,$E:$E,$E88))/(MAXIFS(AQ:AQ,$E:$E,$E88)-MINIFS(AQ:AQ,$E:$E,$E88))))</f>
        <v/>
      </c>
      <c r="DG88" s="232" t="str">
        <f t="array" ref="DG88">IF(AR88="","",
IF(INDEX(Settings!$H:$H,MATCH(DG$1,Settings!$G:$G,0))=TRUE,
100-100*(AR88-MINIFS(AR:AR,$E:$E,$E88))/(MAXIFS(AR:AR,$E:$E,$E88)-MINIFS(AR:AR,$E:$E,$E88)),
100*(AR88-MINIFS(AR:AR,$E:$E,$E88))/(MAXIFS(AR:AR,$E:$E,$E88)-MINIFS(AR:AR,$E:$E,$E88))))</f>
        <v/>
      </c>
      <c r="DH88" s="232" t="str">
        <f t="array" ref="DH88">IF(AS88="","",
IF(INDEX(Settings!$H:$H,MATCH(DH$1,Settings!$G:$G,0))=TRUE,
100-100*(AS88-MINIFS(AS:AS,$E:$E,$E88))/(MAXIFS(AS:AS,$E:$E,$E88)-MINIFS(AS:AS,$E:$E,$E88)),
100*(AS88-MINIFS(AS:AS,$E:$E,$E88))/(MAXIFS(AS:AS,$E:$E,$E88)-MINIFS(AS:AS,$E:$E,$E88))))</f>
        <v/>
      </c>
      <c r="DI88" s="232" t="str">
        <f t="array" ref="DI88">IF(AT88="","",
IF(INDEX(Settings!$H:$H,MATCH(DI$1,Settings!$G:$G,0))=TRUE,
100-100*(AT88-MINIFS(AT:AT,$E:$E,$E88))/(MAXIFS(AT:AT,$E:$E,$E88)-MINIFS(AT:AT,$E:$E,$E88)),
100*(AT88-MINIFS(AT:AT,$E:$E,$E88))/(MAXIFS(AT:AT,$E:$E,$E88)-MINIFS(AT:AT,$E:$E,$E88))))</f>
        <v/>
      </c>
      <c r="DJ88" s="232" t="str">
        <f t="array" ref="DJ88">IF(AU88="","",
IF(INDEX(Settings!$H:$H,MATCH(DJ$1,Settings!$G:$G,0))=TRUE,
100-100*(AU88-MINIFS(AU:AU,$E:$E,$E88))/(MAXIFS(AU:AU,$E:$E,$E88)-MINIFS(AU:AU,$E:$E,$E88)),
100*(AU88-MINIFS(AU:AU,$E:$E,$E88))/(MAXIFS(AU:AU,$E:$E,$E88)-MINIFS(AU:AU,$E:$E,$E88))))</f>
        <v/>
      </c>
      <c r="DK88" s="232" t="str">
        <f t="array" ref="DK88">IF(AV88="","",
IF(INDEX(Settings!$H:$H,MATCH(DK$1,Settings!$G:$G,0))=TRUE,
100-100*(AV88-MINIFS(AV:AV,$E:$E,$E88))/(MAXIFS(AV:AV,$E:$E,$E88)-MINIFS(AV:AV,$E:$E,$E88)),
100*(AV88-MINIFS(AV:AV,$E:$E,$E88))/(MAXIFS(AV:AV,$E:$E,$E88)-MINIFS(AV:AV,$E:$E,$E88))))</f>
        <v/>
      </c>
      <c r="DL88" s="232" t="str">
        <f t="array" ref="DL88">IF(AW88="","",
IF(INDEX(Settings!$H:$H,MATCH(DL$1,Settings!$G:$G,0))=TRUE,
100-100*(AW88-MINIFS(AW:AW,$E:$E,$E88))/(MAXIFS(AW:AW,$E:$E,$E88)-MINIFS(AW:AW,$E:$E,$E88)),
100*(AW88-MINIFS(AW:AW,$E:$E,$E88))/(MAXIFS(AW:AW,$E:$E,$E88)-MINIFS(AW:AW,$E:$E,$E88))))</f>
        <v/>
      </c>
      <c r="DM88" s="232" t="str">
        <f t="array" ref="DM88">IF(AX88="","",
IF(INDEX(Settings!$H:$H,MATCH(DM$1,Settings!$G:$G,0))=TRUE,
100-100*(AX88-MINIFS(AX:AX,$E:$E,$E88))/(MAXIFS(AX:AX,$E:$E,$E88)-MINIFS(AX:AX,$E:$E,$E88)),
100*(AX88-MINIFS(AX:AX,$E:$E,$E88))/(MAXIFS(AX:AX,$E:$E,$E88)-MINIFS(AX:AX,$E:$E,$E88))))</f>
        <v/>
      </c>
      <c r="DN88" s="232" t="str">
        <f t="array" ref="DN88">IF(AY88="","",
IF(INDEX(Settings!$H:$H,MATCH(DN$1,Settings!$G:$G,0))=TRUE,
100-100*(AY88-MINIFS(AY:AY,$E:$E,$E88))/(MAXIFS(AY:AY,$E:$E,$E88)-MINIFS(AY:AY,$E:$E,$E88)),
100*(AY88-MINIFS(AY:AY,$E:$E,$E88))/(MAXIFS(AY:AY,$E:$E,$E88)-MINIFS(AY:AY,$E:$E,$E88))))</f>
        <v/>
      </c>
      <c r="DO88" s="232" t="str">
        <f t="array" ref="DO88">IF(AZ88="","",
IF(INDEX(Settings!$H:$H,MATCH(DO$1,Settings!$G:$G,0))=TRUE,
100-100*(AZ88-MINIFS(AZ:AZ,$E:$E,$E88))/(MAXIFS(AZ:AZ,$E:$E,$E88)-MINIFS(AZ:AZ,$E:$E,$E88)),
100*(AZ88-MINIFS(AZ:AZ,$E:$E,$E88))/(MAXIFS(AZ:AZ,$E:$E,$E88)-MINIFS(AZ:AZ,$E:$E,$E88))))</f>
        <v/>
      </c>
      <c r="DP88" s="232" t="str">
        <f t="array" ref="DP88">IF(BA88="","",
IF(INDEX(Settings!$H:$H,MATCH(DP$1,Settings!$G:$G,0))=TRUE,
100-100*(BA88-MINIFS(BA:BA,$E:$E,$E88))/(MAXIFS(BA:BA,$E:$E,$E88)-MINIFS(BA:BA,$E:$E,$E88)),
100*(BA88-MINIFS(BA:BA,$E:$E,$E88))/(MAXIFS(BA:BA,$E:$E,$E88)-MINIFS(BA:BA,$E:$E,$E88))))</f>
        <v/>
      </c>
      <c r="DQ88" s="232" t="str">
        <f t="array" ref="DQ88">IF(BB88="","",
IF(INDEX(Settings!$H:$H,MATCH(DQ$1,Settings!$G:$G,0))=TRUE,
100-100*(BB88-MINIFS(BB:BB,$E:$E,$E88))/(MAXIFS(BB:BB,$E:$E,$E88)-MINIFS(BB:BB,$E:$E,$E88)),
100*(BB88-MINIFS(BB:BB,$E:$E,$E88))/(MAXIFS(BB:BB,$E:$E,$E88)-MINIFS(BB:BB,$E:$E,$E88))))</f>
        <v/>
      </c>
      <c r="DR88" s="232" t="str">
        <f t="array" ref="DR88">IF(BC88="","",
IF(INDEX(Settings!$H:$H,MATCH(DR$1,Settings!$G:$G,0))=TRUE,
100-100*(BC88-MINIFS(BC:BC,$E:$E,$E88))/(MAXIFS(BC:BC,$E:$E,$E88)-MINIFS(BC:BC,$E:$E,$E88)),
100*(BC88-MINIFS(BC:BC,$E:$E,$E88))/(MAXIFS(BC:BC,$E:$E,$E88)-MINIFS(BC:BC,$E:$E,$E88))))</f>
        <v/>
      </c>
      <c r="DS88" s="232" t="str">
        <f t="array" ref="DS88">IF(BD88="","",
IF(INDEX(Settings!$H:$H,MATCH(DS$1,Settings!$G:$G,0))=TRUE,
100-100*(BD88-MINIFS(BD:BD,$E:$E,$E88))/(MAXIFS(BD:BD,$E:$E,$E88)-MINIFS(BD:BD,$E:$E,$E88)),
100*(BD88-MINIFS(BD:BD,$E:$E,$E88))/(MAXIFS(BD:BD,$E:$E,$E88)-MINIFS(BD:BD,$E:$E,$E88))))</f>
        <v/>
      </c>
      <c r="DT88" s="232" t="str">
        <f t="array" ref="DT88">IF(BE88="","",
IF(INDEX(Settings!$H:$H,MATCH(DT$1,Settings!$G:$G,0))=TRUE,
100-100*(BE88-MINIFS(BE:BE,$E:$E,$E88))/(MAXIFS(BE:BE,$E:$E,$E88)-MINIFS(BE:BE,$E:$E,$E88)),
100*(BE88-MINIFS(BE:BE,$E:$E,$E88))/(MAXIFS(BE:BE,$E:$E,$E88)-MINIFS(BE:BE,$E:$E,$E88))))</f>
        <v/>
      </c>
      <c r="DU88" s="232" t="str">
        <f t="array" ref="DU88">IF(BF88="","",
IF(INDEX(Settings!$H:$H,MATCH(DU$1,Settings!$G:$G,0))=TRUE,
100-100*(BF88-MINIFS(BF:BF,$E:$E,$E88))/(MAXIFS(BF:BF,$E:$E,$E88)-MINIFS(BF:BF,$E:$E,$E88)),
100*(BF88-MINIFS(BF:BF,$E:$E,$E88))/(MAXIFS(BF:BF,$E:$E,$E88)-MINIFS(BF:BF,$E:$E,$E88))))</f>
        <v/>
      </c>
      <c r="DV88" s="232" t="str">
        <f t="array" ref="DV88">IF(BG88="","",
IF(INDEX(Settings!$H:$H,MATCH(DV$1,Settings!$G:$G,0))=TRUE,
100-100*(BG88-MINIFS(BG:BG,$E:$E,$E88))/(MAXIFS(BG:BG,$E:$E,$E88)-MINIFS(BG:BG,$E:$E,$E88)),
100*(BG88-MINIFS(BG:BG,$E:$E,$E88))/(MAXIFS(BG:BG,$E:$E,$E88)-MINIFS(BG:BG,$E:$E,$E88))))</f>
        <v/>
      </c>
      <c r="DW88" s="232" t="str">
        <f t="array" ref="DW88">IF(BH88="","",
IF(INDEX(Settings!$H:$H,MATCH(DW$1,Settings!$G:$G,0))=TRUE,
100-100*(BH88-MINIFS(BH:BH,$E:$E,$E88))/(MAXIFS(BH:BH,$E:$E,$E88)-MINIFS(BH:BH,$E:$E,$E88)),
100*(BH88-MINIFS(BH:BH,$E:$E,$E88))/(MAXIFS(BH:BH,$E:$E,$E88)-MINIFS(BH:BH,$E:$E,$E88))))</f>
        <v/>
      </c>
      <c r="DX88" s="232" t="str">
        <f t="array" ref="DX88">IF(BI88="","",
IF(INDEX(Settings!$H:$H,MATCH(DX$1,Settings!$G:$G,0))=TRUE,
100-100*(BI88-MINIFS(BI:BI,$E:$E,$E88))/(MAXIFS(BI:BI,$E:$E,$E88)-MINIFS(BI:BI,$E:$E,$E88)),
100*(BI88-MINIFS(BI:BI,$E:$E,$E88))/(MAXIFS(BI:BI,$E:$E,$E88)-MINIFS(BI:BI,$E:$E,$E88))))</f>
        <v/>
      </c>
      <c r="DY88" s="232" t="str">
        <f t="array" ref="DY88">IF(BJ88="","",
IF(INDEX(Settings!$H:$H,MATCH(DY$1,Settings!$G:$G,0))=TRUE,
100-100*(BJ88-MINIFS(BJ:BJ,$E:$E,$E88))/(MAXIFS(BJ:BJ,$E:$E,$E88)-MINIFS(BJ:BJ,$E:$E,$E88)),
100*(BJ88-MINIFS(BJ:BJ,$E:$E,$E88))/(MAXIFS(BJ:BJ,$E:$E,$E88)-MINIFS(BJ:BJ,$E:$E,$E88))))</f>
        <v/>
      </c>
      <c r="DZ88" s="234"/>
      <c r="EA88" s="234"/>
      <c r="EB88" s="234" t="str">
        <f t="shared" si="8"/>
        <v/>
      </c>
      <c r="EC88" s="234" t="str">
        <f t="shared" si="9"/>
        <v/>
      </c>
      <c r="ED88" s="234" t="str">
        <f t="shared" si="10"/>
        <v/>
      </c>
      <c r="EE88" s="234" t="str">
        <f t="shared" si="11"/>
        <v/>
      </c>
      <c r="EF88" s="234" t="str">
        <f t="shared" si="12"/>
        <v/>
      </c>
      <c r="EG88" s="234" t="str">
        <f t="shared" si="13"/>
        <v/>
      </c>
      <c r="EH88" s="234"/>
      <c r="EI88" s="234"/>
      <c r="EJ88" s="234"/>
      <c r="EK88" s="234"/>
      <c r="EL88" s="234"/>
      <c r="EM88" s="234"/>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3" t="str">
        <f t="shared" si="14"/>
        <v/>
      </c>
      <c r="N89" s="49"/>
      <c r="O89" s="49"/>
      <c r="P89" s="49"/>
      <c r="Q89" s="49"/>
      <c r="R89" s="49"/>
      <c r="S89" s="222" t="str">
        <f>IFERROR(VLOOKUP(AF89, 'YOYO IR Scores'!A:C, 3, FALSE), "")
</f>
        <v/>
      </c>
      <c r="T89" s="49"/>
      <c r="U89" s="49"/>
      <c r="V89" s="49"/>
      <c r="W89" s="49"/>
      <c r="X89" s="224" t="str">
        <f t="shared" si="4"/>
        <v/>
      </c>
      <c r="Y89" s="225" t="str">
        <f t="shared" si="5"/>
        <v/>
      </c>
      <c r="Z89" s="225" t="str">
        <f t="shared" si="6"/>
        <v/>
      </c>
      <c r="AA89" s="224" t="str">
        <f t="shared" si="7"/>
        <v/>
      </c>
      <c r="AB89" s="223"/>
      <c r="AC89" s="223"/>
      <c r="AD89" s="223"/>
      <c r="AE89" s="223" t="str">
        <f>IFERROR(VLOOKUP(AF89, 'YOYO IR Scores'!A:C, 2, FALSE), "")</f>
        <v/>
      </c>
      <c r="AF89" s="223"/>
      <c r="AG89" s="223"/>
      <c r="AH89" s="223"/>
      <c r="AI89" s="223"/>
      <c r="AJ89" s="223"/>
      <c r="AK89" s="223"/>
      <c r="AL89" s="223"/>
      <c r="AM89" s="223"/>
      <c r="AN89" s="223"/>
      <c r="AO89" s="223"/>
      <c r="AP89" s="223"/>
      <c r="AQ89" s="223"/>
      <c r="AR89" s="223"/>
      <c r="AS89" s="223"/>
      <c r="AT89" s="223"/>
      <c r="AU89" s="223"/>
      <c r="AV89" s="223"/>
      <c r="AW89" s="223"/>
      <c r="AX89" s="223"/>
      <c r="AY89" s="223"/>
      <c r="AZ89" s="223"/>
      <c r="BA89" s="223"/>
      <c r="BB89" s="223"/>
      <c r="BC89" s="223"/>
      <c r="BD89" s="223"/>
      <c r="BE89" s="223"/>
      <c r="BF89" s="223"/>
      <c r="BG89" s="223"/>
      <c r="BH89" s="223"/>
      <c r="BI89" s="223"/>
      <c r="BJ89" s="223"/>
      <c r="BK89" s="223" t="str">
        <f t="array" ref="BK89">IF(J89="","",
IF(INDEX(Settings!$H:$H,MATCH(BY$1,Settings!$G:$G,0))=TRUE,
100-100*(J89-MIN(J:J))/(MAX(J:J)-MIN(J:J)),
100*(J89-MIN(J:J))/(MAX(J:J)-MIN(J:J))))</f>
        <v/>
      </c>
      <c r="BL89" s="223" t="str">
        <f t="array" ref="BL89">IF(J89="","",
IF(INDEX(Settings!$H:$H,MATCH(BY$1,Settings!$G:$G,0))=TRUE,
100-100*(J89-MINIFS(J:J,$E:$E,$E89))/(MAXIFS(J:J,$E:$E,$E89)-MINIFS(J:J,$E:$E,$E89)),
100*(J89-MINIFS(J:J,$E:$E,$E89))/(MAXIFS(J:J,$E:$E,$E89)-MINIFS(J:J,$E:$E,$E89))))</f>
        <v/>
      </c>
      <c r="BM89" s="223"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4" t="str">
        <f t="array" ref="BQ89">IF(J89="","",
IF(INDEX(Settings!$H:$H,MATCH(BY$1,Settings!$G:$G,0))=TRUE,
-1*(J89-AVERAGE(J:J))/STDEV(J:J),
(J89-AVERAGE(J:J))/STDEV(J:J)))</f>
        <v/>
      </c>
      <c r="BR89" s="224" t="str">
        <f>IFERROR(__xludf.DUMMYFUNCTION("IF(J89="""","""",
IF(INDEX(Settings!$H:$H,MATCH(BY$1,Settings!$G:$G,0))=TRUE,
-1*(J89-AVERAGEIFS(J:J,$E:$E,$E89))/STDEV(FILTER(J:J,$E:$E=$E89)),
(J89-AVERAGEIFS(J:J,$E:$E,$E89))/STDEV(FILTER(J:J,$E:$E=$E89))))"),"")</f>
        <v/>
      </c>
      <c r="BS89" s="224"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3" t="str">
        <f t="array" ref="BY89">IF(J89="","",
IF(INDEX(Settings!$H:$H,MATCH(BY$1,Settings!$G:$G,0))=TRUE,
100-100*(J89-MINIFS(J:J,$E:$E,$E89))/(MAXIFS(J:J,$E:$E,$E89)-MINIFS(J:J,$E:$E,$E89)),
100*(J89-MINIFS(J:J,$E:$E,$E89))/(MAXIFS(J:J,$E:$E,$E89)-MINIFS(J:J,$E:$E,$E89))))</f>
        <v/>
      </c>
      <c r="BZ89" s="223" t="str">
        <f t="array" ref="BZ89">IF(K89="","",
IF(INDEX(Settings!$H:$H,MATCH(BZ$1,Settings!$G:$G,0))=TRUE,
100-100*(K89-MINIFS(K:K,$E:$E,$E89))/(MAXIFS(K:K,$E:$E,$E89)-MINIFS(K:K,$E:$E,$E89)),
100*(K89-MINIFS(K:K,$E:$E,$E89))/(MAXIFS(K:K,$E:$E,$E89)-MINIFS(K:K,$E:$E,$E89))))</f>
        <v/>
      </c>
      <c r="CA89" s="223" t="str">
        <f t="array" ref="CA89">IF(L89="","",
IF(INDEX(Settings!$H:$H,MATCH(CA$1,Settings!$G:$G,0))=TRUE,
100-100*(L89-MINIFS(L:L,$E:$E,$E89))/(MAXIFS(L:L,$E:$E,$E89)-MINIFS(L:L,$E:$E,$E89)),
100*(L89-MINIFS(L:L,$E:$E,$E89))/(MAXIFS(L:L,$E:$E,$E89)-MINIFS(L:L,$E:$E,$E89))))</f>
        <v/>
      </c>
      <c r="CB89" s="223" t="str">
        <f t="array" ref="CB89">IF(M89="","",
IF(INDEX(Settings!$H:$H,MATCH(CB$1,Settings!$G:$G,0))=TRUE,
100-100*(M89-MINIFS(M:M,$E:$E,$E89))/(MAXIFS(M:M,$E:$E,$E89)-MINIFS(M:M,$E:$E,$E89)),
100*(M89-MINIFS(M:M,$E:$E,$E89))/(MAXIFS(M:M,$E:$E,$E89)-MINIFS(M:M,$E:$E,$E89))))</f>
        <v/>
      </c>
      <c r="CC89" s="223" t="str">
        <f t="array" ref="CC89">IF(N89="","",
IF(INDEX(Settings!$H:$H,MATCH(CC$1,Settings!$G:$G,0))=TRUE,
100-100*(N89-MINIFS(N:N,$E:$E,$E89))/(MAXIFS(N:N,$E:$E,$E89)-MINIFS(N:N,$E:$E,$E89)),
100*(N89-MINIFS(N:N,$E:$E,$E89))/(MAXIFS(N:N,$E:$E,$E89)-MINIFS(N:N,$E:$E,$E89))))</f>
        <v/>
      </c>
      <c r="CD89" s="223" t="str">
        <f t="array" ref="CD89">IF(O89="","",
IF(INDEX(Settings!$H:$H,MATCH(CD$1,Settings!$G:$G,0))=TRUE,
100-100*(O89-MINIFS(O:O,$E:$E,$E89))/(MAXIFS(O:O,$E:$E,$E89)-MINIFS(O:O,$E:$E,$E89)),
100*(O89-MINIFS(O:O,$E:$E,$E89))/(MAXIFS(O:O,$E:$E,$E89)-MINIFS(O:O,$E:$E,$E89))))</f>
        <v/>
      </c>
      <c r="CE89" s="223" t="str">
        <f t="array" ref="CE89">IF(P89="","",
IF(INDEX(Settings!$H:$H,MATCH(CE$1,Settings!$G:$G,0))=TRUE,
100-100*(P89-MINIFS(P:P,$E:$E,$E89))/(MAXIFS(P:P,$E:$E,$E89)-MINIFS(P:P,$E:$E,$E89)),
100*(P89-MINIFS(P:P,$E:$E,$E89))/(MAXIFS(P:P,$E:$E,$E89)-MINIFS(P:P,$E:$E,$E89))))</f>
        <v/>
      </c>
      <c r="CF89" s="223" t="str">
        <f t="array" ref="CF89">IF(Q89="","",
IF(INDEX(Settings!$H:$H,MATCH(CF$1,Settings!$G:$G,0))=TRUE,
100-100*(Q89-MINIFS(Q:Q,$E:$E,$E89))/(MAXIFS(Q:Q,$E:$E,$E89)-MINIFS(Q:Q,$E:$E,$E89)),
100*(Q89-MINIFS(Q:Q,$E:$E,$E89))/(MAXIFS(Q:Q,$E:$E,$E89)-MINIFS(Q:Q,$E:$E,$E89))))</f>
        <v/>
      </c>
      <c r="CG89" s="223" t="str">
        <f t="array" ref="CG89">IF(R89="","",
IF(INDEX(Settings!$H:$H,MATCH(CG$1,Settings!$G:$G,0))=TRUE,
100-100*(R89-MINIFS(R:R,$E:$E,$E89))/(MAXIFS(R:R,$E:$E,$E89)-MINIFS(R:R,$E:$E,$E89)),
100*(R89-MINIFS(R:R,$E:$E,$E89))/(MAXIFS(R:R,$E:$E,$E89)-MINIFS(R:R,$E:$E,$E89))))</f>
        <v/>
      </c>
      <c r="CH89" s="223" t="str">
        <f t="array" ref="CH89">IF(S89="","",
IF(INDEX(Settings!$H:$H,MATCH(CH$1,Settings!$G:$G,0))=TRUE,
100-100*(S89-MINIFS(S:S,$E:$E,$E89))/(MAXIFS(S:S,$E:$E,$E89)-MINIFS(S:S,$E:$E,$E89)),
100*(S89-MINIFS(S:S,$E:$E,$E89))/(MAXIFS(S:S,$E:$E,$E89)-MINIFS(S:S,$E:$E,$E89))))</f>
        <v/>
      </c>
      <c r="CI89" s="223" t="str">
        <f t="array" ref="CI89">IF(T89="","",
IF(INDEX(Settings!$H:$H,MATCH(CI$1,Settings!$G:$G,0))=TRUE,
100-100*(T89-MINIFS(T:T,$E:$E,$E89))/(MAXIFS(T:T,$E:$E,$E89)-MINIFS(T:T,$E:$E,$E89)),
100*(T89-MINIFS(T:T,$E:$E,$E89))/(MAXIFS(T:T,$E:$E,$E89)-MINIFS(T:T,$E:$E,$E89))))</f>
        <v/>
      </c>
      <c r="CJ89" s="223" t="str">
        <f t="array" ref="CJ89">IF(U89="","",
IF(INDEX(Settings!$H:$H,MATCH(CJ$1,Settings!$G:$G,0))=TRUE,
100-100*(U89-MINIFS(U:U,$E:$E,$E89))/(MAXIFS(U:U,$E:$E,$E89)-MINIFS(U:U,$E:$E,$E89)),
100*(U89-MINIFS(U:U,$E:$E,$E89))/(MAXIFS(U:U,$E:$E,$E89)-MINIFS(U:U,$E:$E,$E89))))</f>
        <v/>
      </c>
      <c r="CK89" s="223" t="str">
        <f t="array" ref="CK89">IF(V89="","",
IF(INDEX(Settings!$H:$H,MATCH(CK$1,Settings!$G:$G,0))=TRUE,
100-100*(V89-MINIFS(V:V,$E:$E,$E89))/(MAXIFS(V:V,$E:$E,$E89)-MINIFS(V:V,$E:$E,$E89)),
100*(V89-MINIFS(V:V,$E:$E,$E89))/(MAXIFS(V:V,$E:$E,$E89)-MINIFS(V:V,$E:$E,$E89))))</f>
        <v/>
      </c>
      <c r="CL89" s="223" t="str">
        <f t="array" ref="CL89">IF(W89="","",
IF(INDEX(Settings!$H:$H,MATCH(CL$1,Settings!$G:$G,0))=TRUE,
100-100*(W89-MINIFS(W:W,$E:$E,$E89))/(MAXIFS(W:W,$E:$E,$E89)-MINIFS(W:W,$E:$E,$E89)),
100*(W89-MINIFS(W:W,$E:$E,$E89))/(MAXIFS(W:W,$E:$E,$E89)-MINIFS(W:W,$E:$E,$E89))))</f>
        <v/>
      </c>
      <c r="CM89" s="223" t="str">
        <f t="array" ref="CM89">IF(X89="","",
IF(INDEX(Settings!$H:$H,MATCH(CM$1,Settings!$G:$G,0))=TRUE,
100-100*(X89-MINIFS(X:X,$E:$E,$E89))/(MAXIFS(X:X,$E:$E,$E89)-MINIFS(X:X,$E:$E,$E89)),
100*(X89-MINIFS(X:X,$E:$E,$E89))/(MAXIFS(X:X,$E:$E,$E89)-MINIFS(X:X,$E:$E,$E89))))</f>
        <v/>
      </c>
      <c r="CN89" s="223" t="str">
        <f t="array" ref="CN89">IF(Y89="","",
IF(INDEX(Settings!$H:$H,MATCH(CN$1,Settings!$G:$G,0))=TRUE,
100-100*(Y89-MINIFS(Y:Y,$E:$E,$E89))/(MAXIFS(Y:Y,$E:$E,$E89)-MINIFS(Y:Y,$E:$E,$E89)),
100*(Y89-MINIFS(Y:Y,$E:$E,$E89))/(MAXIFS(Y:Y,$E:$E,$E89)-MINIFS(Y:Y,$E:$E,$E89))))</f>
        <v/>
      </c>
      <c r="CO89" s="223" t="str">
        <f t="array" ref="CO89">IF(Z89="","",
IF(INDEX(Settings!$H:$H,MATCH(CO$1,Settings!$G:$G,0))=TRUE,
100-100*(Z89-MINIFS(Z:Z,$E:$E,$E89))/(MAXIFS(Z:Z,$E:$E,$E89)-MINIFS(Z:Z,$E:$E,$E89)),
100*(Z89-MINIFS(Z:Z,$E:$E,$E89))/(MAXIFS(Z:Z,$E:$E,$E89)-MINIFS(Z:Z,$E:$E,$E89))))</f>
        <v/>
      </c>
      <c r="CP89" s="223" t="str">
        <f t="array" ref="CP89">IF(AA89="","",
IF(INDEX(Settings!$H:$H,MATCH(CP$1,Settings!$G:$G,0))=TRUE,
100-100*(AA89-MINIFS(AA:AA,$E:$E,$E89))/(MAXIFS(AA:AA,$E:$E,$E89)-MINIFS(AA:AA,$E:$E,$E89)),
100*(AA89-MINIFS(AA:AA,$E:$E,$E89))/(MAXIFS(AA:AA,$E:$E,$E89)-MINIFS(AA:AA,$E:$E,$E89))))</f>
        <v/>
      </c>
      <c r="CQ89" s="223" t="str">
        <f t="array" ref="CQ89">IF(AB89="","",
IF(INDEX(Settings!$H:$H,MATCH(CQ$1,Settings!$G:$G,0))=TRUE,
100-100*(AB89-MINIFS(AB:AB,$E:$E,$E89))/(MAXIFS(AB:AB,$E:$E,$E89)-MINIFS(AB:AB,$E:$E,$E89)),
100*(AB89-MINIFS(AB:AB,$E:$E,$E89))/(MAXIFS(AB:AB,$E:$E,$E89)-MINIFS(AB:AB,$E:$E,$E89))))</f>
        <v/>
      </c>
      <c r="CR89" s="223" t="str">
        <f t="array" ref="CR89">IF(AC89="","",
IF(INDEX(Settings!$H:$H,MATCH(CR$1,Settings!$G:$G,0))=TRUE,
100-100*(AC89-MINIFS(AC:AC,$E:$E,$E89))/(MAXIFS(AC:AC,$E:$E,$E89)-MINIFS(AC:AC,$E:$E,$E89)),
100*(AC89-MINIFS(AC:AC,$E:$E,$E89))/(MAXIFS(AC:AC,$E:$E,$E89)-MINIFS(AC:AC,$E:$E,$E89))))</f>
        <v/>
      </c>
      <c r="CS89" s="223" t="str">
        <f t="array" ref="CS89">IF(AD89="","",
IF(INDEX(Settings!$H:$H,MATCH(CS$1,Settings!$G:$G,0))=TRUE,
100-100*(AD89-MINIFS(AD:AD,$E:$E,$E89))/(MAXIFS(AD:AD,$E:$E,$E89)-MINIFS(AD:AD,$E:$E,$E89)),
100*(AD89-MINIFS(AD:AD,$E:$E,$E89))/(MAXIFS(AD:AD,$E:$E,$E89)-MINIFS(AD:AD,$E:$E,$E89))))</f>
        <v/>
      </c>
      <c r="CT89" s="223" t="str">
        <f t="array" ref="CT89">IF(AE89="","",
IF(INDEX(Settings!$H:$H,MATCH(CT$1,Settings!$G:$G,0))=TRUE,
100-100*(AE89-MINIFS(AE:AE,$E:$E,$E89))/(MAXIFS(AE:AE,$E:$E,$E89)-MINIFS(AE:AE,$E:$E,$E89)),
100*(AE89-MINIFS(AE:AE,$E:$E,$E89))/(MAXIFS(AE:AE,$E:$E,$E89)-MINIFS(AE:AE,$E:$E,$E89))))</f>
        <v/>
      </c>
      <c r="CU89" s="223" t="str">
        <f t="array" ref="CU89">IF(AF89="","",
IF(INDEX(Settings!$H:$H,MATCH(CU$1,Settings!$G:$G,0))=TRUE,
100-100*(AF89-MINIFS(AF:AF,$E:$E,$E89))/(MAXIFS(AF:AF,$E:$E,$E89)-MINIFS(AF:AF,$E:$E,$E89)),
100*(AF89-MINIFS(AF:AF,$E:$E,$E89))/(MAXIFS(AF:AF,$E:$E,$E89)-MINIFS(AF:AF,$E:$E,$E89))))</f>
        <v/>
      </c>
      <c r="CV89" s="223" t="str">
        <f t="array" ref="CV89">IF(AG89="","",
IF(INDEX(Settings!$H:$H,MATCH(CV$1,Settings!$G:$G,0))=TRUE,
100-100*(AG89-MINIFS(AG:AG,$E:$E,$E89))/(MAXIFS(AG:AG,$E:$E,$E89)-MINIFS(AG:AG,$E:$E,$E89)),
100*(AG89-MINIFS(AG:AG,$E:$E,$E89))/(MAXIFS(AG:AG,$E:$E,$E89)-MINIFS(AG:AG,$E:$E,$E89))))</f>
        <v/>
      </c>
      <c r="CW89" s="223" t="str">
        <f t="array" ref="CW89">IF(AH89="","",
IF(INDEX(Settings!$H:$H,MATCH(CW$1,Settings!$G:$G,0))=TRUE,
100-100*(AH89-MINIFS(AH:AH,$E:$E,$E89))/(MAXIFS(AH:AH,$E:$E,$E89)-MINIFS(AH:AH,$E:$E,$E89)),
100*(AH89-MINIFS(AH:AH,$E:$E,$E89))/(MAXIFS(AH:AH,$E:$E,$E89)-MINIFS(AH:AH,$E:$E,$E89))))</f>
        <v/>
      </c>
      <c r="CX89" s="223" t="str">
        <f t="array" ref="CX89">IF(AI89="","",
IF(INDEX(Settings!$H:$H,MATCH(CX$1,Settings!$G:$G,0))=TRUE,
100-100*(AI89-MINIFS(AI:AI,$E:$E,$E89))/(MAXIFS(AI:AI,$E:$E,$E89)-MINIFS(AI:AI,$E:$E,$E89)),
100*(AI89-MINIFS(AI:AI,$E:$E,$E89))/(MAXIFS(AI:AI,$E:$E,$E89)-MINIFS(AI:AI,$E:$E,$E89))))</f>
        <v/>
      </c>
      <c r="CY89" s="223" t="str">
        <f t="array" ref="CY89">IF(AJ89="","",
IF(INDEX(Settings!$H:$H,MATCH(CY$1,Settings!$G:$G,0))=TRUE,
100-100*(AJ89-MINIFS(AJ:AJ,$E:$E,$E89))/(MAXIFS(AJ:AJ,$E:$E,$E89)-MINIFS(AJ:AJ,$E:$E,$E89)),
100*(AJ89-MINIFS(AJ:AJ,$E:$E,$E89))/(MAXIFS(AJ:AJ,$E:$E,$E89)-MINIFS(AJ:AJ,$E:$E,$E89))))</f>
        <v/>
      </c>
      <c r="CZ89" s="223" t="str">
        <f t="array" ref="CZ89">IF(AK89="","",
IF(INDEX(Settings!$H:$H,MATCH(CZ$1,Settings!$G:$G,0))=TRUE,
100-100*(AK89-MINIFS(AK:AK,$E:$E,$E89))/(MAXIFS(AK:AK,$E:$E,$E89)-MINIFS(AK:AK,$E:$E,$E89)),
100*(AK89-MINIFS(AK:AK,$E:$E,$E89))/(MAXIFS(AK:AK,$E:$E,$E89)-MINIFS(AK:AK,$E:$E,$E89))))</f>
        <v/>
      </c>
      <c r="DA89" s="223" t="str">
        <f t="array" ref="DA89">IF(AL89="","",
IF(INDEX(Settings!$H:$H,MATCH(DA$1,Settings!$G:$G,0))=TRUE,
100-100*(AL89-MINIFS(AL:AL,$E:$E,$E89))/(MAXIFS(AL:AL,$E:$E,$E89)-MINIFS(AL:AL,$E:$E,$E89)),
100*(AL89-MINIFS(AL:AL,$E:$E,$E89))/(MAXIFS(AL:AL,$E:$E,$E89)-MINIFS(AL:AL,$E:$E,$E89))))</f>
        <v/>
      </c>
      <c r="DB89" s="223" t="str">
        <f t="array" ref="DB89">IF(AM89="","",
IF(INDEX(Settings!$H:$H,MATCH(DB$1,Settings!$G:$G,0))=TRUE,
100-100*(AM89-MINIFS(AM:AM,$E:$E,$E89))/(MAXIFS(AM:AM,$E:$E,$E89)-MINIFS(AM:AM,$E:$E,$E89)),
100*(AM89-MINIFS(AM:AM,$E:$E,$E89))/(MAXIFS(AM:AM,$E:$E,$E89)-MINIFS(AM:AM,$E:$E,$E89))))</f>
        <v/>
      </c>
      <c r="DC89" s="223" t="str">
        <f t="array" ref="DC89">IF(AN89="","",
IF(INDEX(Settings!$H:$H,MATCH(DC$1,Settings!$G:$G,0))=TRUE,
100-100*(AN89-MINIFS(AN:AN,$E:$E,$E89))/(MAXIFS(AN:AN,$E:$E,$E89)-MINIFS(AN:AN,$E:$E,$E89)),
100*(AN89-MINIFS(AN:AN,$E:$E,$E89))/(MAXIFS(AN:AN,$E:$E,$E89)-MINIFS(AN:AN,$E:$E,$E89))))</f>
        <v/>
      </c>
      <c r="DD89" s="223" t="str">
        <f t="array" ref="DD89">IF(AO89="","",
IF(INDEX(Settings!$H:$H,MATCH(DD$1,Settings!$G:$G,0))=TRUE,
100-100*(AO89-MINIFS(AO:AO,$E:$E,$E89))/(MAXIFS(AO:AO,$E:$E,$E89)-MINIFS(AO:AO,$E:$E,$E89)),
100*(AO89-MINIFS(AO:AO,$E:$E,$E89))/(MAXIFS(AO:AO,$E:$E,$E89)-MINIFS(AO:AO,$E:$E,$E89))))</f>
        <v/>
      </c>
      <c r="DE89" s="223" t="str">
        <f t="array" ref="DE89">IF(AP89="","",
IF(INDEX(Settings!$H:$H,MATCH(DE$1,Settings!$G:$G,0))=TRUE,
100-100*(AP89-MINIFS(AP:AP,$E:$E,$E89))/(MAXIFS(AP:AP,$E:$E,$E89)-MINIFS(AP:AP,$E:$E,$E89)),
100*(AP89-MINIFS(AP:AP,$E:$E,$E89))/(MAXIFS(AP:AP,$E:$E,$E89)-MINIFS(AP:AP,$E:$E,$E89))))</f>
        <v/>
      </c>
      <c r="DF89" s="223" t="str">
        <f t="array" ref="DF89">IF(AQ89="","",
IF(INDEX(Settings!$H:$H,MATCH(DF$1,Settings!$G:$G,0))=TRUE,
100-100*(AQ89-MINIFS(AQ:AQ,$E:$E,$E89))/(MAXIFS(AQ:AQ,$E:$E,$E89)-MINIFS(AQ:AQ,$E:$E,$E89)),
100*(AQ89-MINIFS(AQ:AQ,$E:$E,$E89))/(MAXIFS(AQ:AQ,$E:$E,$E89)-MINIFS(AQ:AQ,$E:$E,$E89))))</f>
        <v/>
      </c>
      <c r="DG89" s="223" t="str">
        <f t="array" ref="DG89">IF(AR89="","",
IF(INDEX(Settings!$H:$H,MATCH(DG$1,Settings!$G:$G,0))=TRUE,
100-100*(AR89-MINIFS(AR:AR,$E:$E,$E89))/(MAXIFS(AR:AR,$E:$E,$E89)-MINIFS(AR:AR,$E:$E,$E89)),
100*(AR89-MINIFS(AR:AR,$E:$E,$E89))/(MAXIFS(AR:AR,$E:$E,$E89)-MINIFS(AR:AR,$E:$E,$E89))))</f>
        <v/>
      </c>
      <c r="DH89" s="223" t="str">
        <f t="array" ref="DH89">IF(AS89="","",
IF(INDEX(Settings!$H:$H,MATCH(DH$1,Settings!$G:$G,0))=TRUE,
100-100*(AS89-MINIFS(AS:AS,$E:$E,$E89))/(MAXIFS(AS:AS,$E:$E,$E89)-MINIFS(AS:AS,$E:$E,$E89)),
100*(AS89-MINIFS(AS:AS,$E:$E,$E89))/(MAXIFS(AS:AS,$E:$E,$E89)-MINIFS(AS:AS,$E:$E,$E89))))</f>
        <v/>
      </c>
      <c r="DI89" s="223" t="str">
        <f t="array" ref="DI89">IF(AT89="","",
IF(INDEX(Settings!$H:$H,MATCH(DI$1,Settings!$G:$G,0))=TRUE,
100-100*(AT89-MINIFS(AT:AT,$E:$E,$E89))/(MAXIFS(AT:AT,$E:$E,$E89)-MINIFS(AT:AT,$E:$E,$E89)),
100*(AT89-MINIFS(AT:AT,$E:$E,$E89))/(MAXIFS(AT:AT,$E:$E,$E89)-MINIFS(AT:AT,$E:$E,$E89))))</f>
        <v/>
      </c>
      <c r="DJ89" s="223" t="str">
        <f t="array" ref="DJ89">IF(AU89="","",
IF(INDEX(Settings!$H:$H,MATCH(DJ$1,Settings!$G:$G,0))=TRUE,
100-100*(AU89-MINIFS(AU:AU,$E:$E,$E89))/(MAXIFS(AU:AU,$E:$E,$E89)-MINIFS(AU:AU,$E:$E,$E89)),
100*(AU89-MINIFS(AU:AU,$E:$E,$E89))/(MAXIFS(AU:AU,$E:$E,$E89)-MINIFS(AU:AU,$E:$E,$E89))))</f>
        <v/>
      </c>
      <c r="DK89" s="223" t="str">
        <f t="array" ref="DK89">IF(AV89="","",
IF(INDEX(Settings!$H:$H,MATCH(DK$1,Settings!$G:$G,0))=TRUE,
100-100*(AV89-MINIFS(AV:AV,$E:$E,$E89))/(MAXIFS(AV:AV,$E:$E,$E89)-MINIFS(AV:AV,$E:$E,$E89)),
100*(AV89-MINIFS(AV:AV,$E:$E,$E89))/(MAXIFS(AV:AV,$E:$E,$E89)-MINIFS(AV:AV,$E:$E,$E89))))</f>
        <v/>
      </c>
      <c r="DL89" s="223" t="str">
        <f t="array" ref="DL89">IF(AW89="","",
IF(INDEX(Settings!$H:$H,MATCH(DL$1,Settings!$G:$G,0))=TRUE,
100-100*(AW89-MINIFS(AW:AW,$E:$E,$E89))/(MAXIFS(AW:AW,$E:$E,$E89)-MINIFS(AW:AW,$E:$E,$E89)),
100*(AW89-MINIFS(AW:AW,$E:$E,$E89))/(MAXIFS(AW:AW,$E:$E,$E89)-MINIFS(AW:AW,$E:$E,$E89))))</f>
        <v/>
      </c>
      <c r="DM89" s="223" t="str">
        <f t="array" ref="DM89">IF(AX89="","",
IF(INDEX(Settings!$H:$H,MATCH(DM$1,Settings!$G:$G,0))=TRUE,
100-100*(AX89-MINIFS(AX:AX,$E:$E,$E89))/(MAXIFS(AX:AX,$E:$E,$E89)-MINIFS(AX:AX,$E:$E,$E89)),
100*(AX89-MINIFS(AX:AX,$E:$E,$E89))/(MAXIFS(AX:AX,$E:$E,$E89)-MINIFS(AX:AX,$E:$E,$E89))))</f>
        <v/>
      </c>
      <c r="DN89" s="223" t="str">
        <f t="array" ref="DN89">IF(AY89="","",
IF(INDEX(Settings!$H:$H,MATCH(DN$1,Settings!$G:$G,0))=TRUE,
100-100*(AY89-MINIFS(AY:AY,$E:$E,$E89))/(MAXIFS(AY:AY,$E:$E,$E89)-MINIFS(AY:AY,$E:$E,$E89)),
100*(AY89-MINIFS(AY:AY,$E:$E,$E89))/(MAXIFS(AY:AY,$E:$E,$E89)-MINIFS(AY:AY,$E:$E,$E89))))</f>
        <v/>
      </c>
      <c r="DO89" s="223" t="str">
        <f t="array" ref="DO89">IF(AZ89="","",
IF(INDEX(Settings!$H:$H,MATCH(DO$1,Settings!$G:$G,0))=TRUE,
100-100*(AZ89-MINIFS(AZ:AZ,$E:$E,$E89))/(MAXIFS(AZ:AZ,$E:$E,$E89)-MINIFS(AZ:AZ,$E:$E,$E89)),
100*(AZ89-MINIFS(AZ:AZ,$E:$E,$E89))/(MAXIFS(AZ:AZ,$E:$E,$E89)-MINIFS(AZ:AZ,$E:$E,$E89))))</f>
        <v/>
      </c>
      <c r="DP89" s="223" t="str">
        <f t="array" ref="DP89">IF(BA89="","",
IF(INDEX(Settings!$H:$H,MATCH(DP$1,Settings!$G:$G,0))=TRUE,
100-100*(BA89-MINIFS(BA:BA,$E:$E,$E89))/(MAXIFS(BA:BA,$E:$E,$E89)-MINIFS(BA:BA,$E:$E,$E89)),
100*(BA89-MINIFS(BA:BA,$E:$E,$E89))/(MAXIFS(BA:BA,$E:$E,$E89)-MINIFS(BA:BA,$E:$E,$E89))))</f>
        <v/>
      </c>
      <c r="DQ89" s="223" t="str">
        <f t="array" ref="DQ89">IF(BB89="","",
IF(INDEX(Settings!$H:$H,MATCH(DQ$1,Settings!$G:$G,0))=TRUE,
100-100*(BB89-MINIFS(BB:BB,$E:$E,$E89))/(MAXIFS(BB:BB,$E:$E,$E89)-MINIFS(BB:BB,$E:$E,$E89)),
100*(BB89-MINIFS(BB:BB,$E:$E,$E89))/(MAXIFS(BB:BB,$E:$E,$E89)-MINIFS(BB:BB,$E:$E,$E89))))</f>
        <v/>
      </c>
      <c r="DR89" s="223" t="str">
        <f t="array" ref="DR89">IF(BC89="","",
IF(INDEX(Settings!$H:$H,MATCH(DR$1,Settings!$G:$G,0))=TRUE,
100-100*(BC89-MINIFS(BC:BC,$E:$E,$E89))/(MAXIFS(BC:BC,$E:$E,$E89)-MINIFS(BC:BC,$E:$E,$E89)),
100*(BC89-MINIFS(BC:BC,$E:$E,$E89))/(MAXIFS(BC:BC,$E:$E,$E89)-MINIFS(BC:BC,$E:$E,$E89))))</f>
        <v/>
      </c>
      <c r="DS89" s="223" t="str">
        <f t="array" ref="DS89">IF(BD89="","",
IF(INDEX(Settings!$H:$H,MATCH(DS$1,Settings!$G:$G,0))=TRUE,
100-100*(BD89-MINIFS(BD:BD,$E:$E,$E89))/(MAXIFS(BD:BD,$E:$E,$E89)-MINIFS(BD:BD,$E:$E,$E89)),
100*(BD89-MINIFS(BD:BD,$E:$E,$E89))/(MAXIFS(BD:BD,$E:$E,$E89)-MINIFS(BD:BD,$E:$E,$E89))))</f>
        <v/>
      </c>
      <c r="DT89" s="223" t="str">
        <f t="array" ref="DT89">IF(BE89="","",
IF(INDEX(Settings!$H:$H,MATCH(DT$1,Settings!$G:$G,0))=TRUE,
100-100*(BE89-MINIFS(BE:BE,$E:$E,$E89))/(MAXIFS(BE:BE,$E:$E,$E89)-MINIFS(BE:BE,$E:$E,$E89)),
100*(BE89-MINIFS(BE:BE,$E:$E,$E89))/(MAXIFS(BE:BE,$E:$E,$E89)-MINIFS(BE:BE,$E:$E,$E89))))</f>
        <v/>
      </c>
      <c r="DU89" s="223" t="str">
        <f t="array" ref="DU89">IF(BF89="","",
IF(INDEX(Settings!$H:$H,MATCH(DU$1,Settings!$G:$G,0))=TRUE,
100-100*(BF89-MINIFS(BF:BF,$E:$E,$E89))/(MAXIFS(BF:BF,$E:$E,$E89)-MINIFS(BF:BF,$E:$E,$E89)),
100*(BF89-MINIFS(BF:BF,$E:$E,$E89))/(MAXIFS(BF:BF,$E:$E,$E89)-MINIFS(BF:BF,$E:$E,$E89))))</f>
        <v/>
      </c>
      <c r="DV89" s="223" t="str">
        <f t="array" ref="DV89">IF(BG89="","",
IF(INDEX(Settings!$H:$H,MATCH(DV$1,Settings!$G:$G,0))=TRUE,
100-100*(BG89-MINIFS(BG:BG,$E:$E,$E89))/(MAXIFS(BG:BG,$E:$E,$E89)-MINIFS(BG:BG,$E:$E,$E89)),
100*(BG89-MINIFS(BG:BG,$E:$E,$E89))/(MAXIFS(BG:BG,$E:$E,$E89)-MINIFS(BG:BG,$E:$E,$E89))))</f>
        <v/>
      </c>
      <c r="DW89" s="223" t="str">
        <f t="array" ref="DW89">IF(BH89="","",
IF(INDEX(Settings!$H:$H,MATCH(DW$1,Settings!$G:$G,0))=TRUE,
100-100*(BH89-MINIFS(BH:BH,$E:$E,$E89))/(MAXIFS(BH:BH,$E:$E,$E89)-MINIFS(BH:BH,$E:$E,$E89)),
100*(BH89-MINIFS(BH:BH,$E:$E,$E89))/(MAXIFS(BH:BH,$E:$E,$E89)-MINIFS(BH:BH,$E:$E,$E89))))</f>
        <v/>
      </c>
      <c r="DX89" s="223" t="str">
        <f t="array" ref="DX89">IF(BI89="","",
IF(INDEX(Settings!$H:$H,MATCH(DX$1,Settings!$G:$G,0))=TRUE,
100-100*(BI89-MINIFS(BI:BI,$E:$E,$E89))/(MAXIFS(BI:BI,$E:$E,$E89)-MINIFS(BI:BI,$E:$E,$E89)),
100*(BI89-MINIFS(BI:BI,$E:$E,$E89))/(MAXIFS(BI:BI,$E:$E,$E89)-MINIFS(BI:BI,$E:$E,$E89))))</f>
        <v/>
      </c>
      <c r="DY89" s="223" t="str">
        <f t="array" ref="DY89">IF(BJ89="","",
IF(INDEX(Settings!$H:$H,MATCH(DY$1,Settings!$G:$G,0))=TRUE,
100-100*(BJ89-MINIFS(BJ:BJ,$E:$E,$E89))/(MAXIFS(BJ:BJ,$E:$E,$E89)-MINIFS(BJ:BJ,$E:$E,$E89)),
100*(BJ89-MINIFS(BJ:BJ,$E:$E,$E89))/(MAXIFS(BJ:BJ,$E:$E,$E89)-MINIFS(BJ:BJ,$E:$E,$E89))))</f>
        <v/>
      </c>
      <c r="DZ89" s="225"/>
      <c r="EA89" s="225"/>
      <c r="EB89" s="225" t="str">
        <f t="shared" si="8"/>
        <v/>
      </c>
      <c r="EC89" s="225" t="str">
        <f t="shared" si="9"/>
        <v/>
      </c>
      <c r="ED89" s="225" t="str">
        <f t="shared" si="10"/>
        <v/>
      </c>
      <c r="EE89" s="225" t="str">
        <f t="shared" si="11"/>
        <v/>
      </c>
      <c r="EF89" s="225" t="str">
        <f t="shared" si="12"/>
        <v/>
      </c>
      <c r="EG89" s="225" t="str">
        <f t="shared" si="13"/>
        <v/>
      </c>
      <c r="EH89" s="225"/>
      <c r="EI89" s="225"/>
      <c r="EJ89" s="225"/>
      <c r="EK89" s="225"/>
      <c r="EL89" s="225"/>
      <c r="EM89" s="225"/>
    </row>
    <row r="90">
      <c r="A90" s="231"/>
      <c r="B90" s="231"/>
      <c r="C90" s="231"/>
      <c r="D90" s="231" t="str">
        <f t="array" ref="D90">IFERROR(INDEX(Profiles!$B:$B,MATCH($A90,Profiles!$A:$A,0)),"")</f>
        <v/>
      </c>
      <c r="E90" s="231"/>
      <c r="F90" s="231"/>
      <c r="G90" s="231"/>
      <c r="H90" s="231"/>
      <c r="I90" s="231" t="str">
        <f>IF(A90="","",IF(Settings!$N$3="DATE",F90&amp;": "&amp;TEXT(B90,"M/DD/YY"),F90&amp;": "&amp;H90))</f>
        <v/>
      </c>
      <c r="J90" s="231"/>
      <c r="K90" s="231"/>
      <c r="L90" s="231"/>
      <c r="M90" s="232" t="str">
        <f t="shared" si="14"/>
        <v/>
      </c>
      <c r="N90" s="231"/>
      <c r="O90" s="231"/>
      <c r="P90" s="231"/>
      <c r="Q90" s="231"/>
      <c r="R90" s="231"/>
      <c r="S90" s="230" t="str">
        <f>IFERROR(VLOOKUP(AF90, 'YOYO IR Scores'!A:C, 3, FALSE), "")
</f>
        <v/>
      </c>
      <c r="T90" s="231"/>
      <c r="U90" s="231"/>
      <c r="V90" s="231"/>
      <c r="W90" s="231"/>
      <c r="X90" s="233" t="str">
        <f t="shared" si="4"/>
        <v/>
      </c>
      <c r="Y90" s="234" t="str">
        <f t="shared" si="5"/>
        <v/>
      </c>
      <c r="Z90" s="234" t="str">
        <f t="shared" si="6"/>
        <v/>
      </c>
      <c r="AA90" s="233" t="str">
        <f t="shared" si="7"/>
        <v/>
      </c>
      <c r="AB90" s="232"/>
      <c r="AC90" s="232"/>
      <c r="AD90" s="232"/>
      <c r="AE90" s="232" t="str">
        <f>IFERROR(VLOOKUP(AF90, 'YOYO IR Scores'!A:C, 2, FALSE), "")</f>
        <v/>
      </c>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t="str">
        <f t="array" ref="BK90">IF(J90="","",
IF(INDEX(Settings!$H:$H,MATCH(BY$1,Settings!$G:$G,0))=TRUE,
100-100*(J90-MIN(J:J))/(MAX(J:J)-MIN(J:J)),
100*(J90-MIN(J:J))/(MAX(J:J)-MIN(J:J))))</f>
        <v/>
      </c>
      <c r="BL90" s="232" t="str">
        <f t="array" ref="BL90">IF(J90="","",
IF(INDEX(Settings!$H:$H,MATCH(BY$1,Settings!$G:$G,0))=TRUE,
100-100*(J90-MINIFS(J:J,$E:$E,$E90))/(MAXIFS(J:J,$E:$E,$E90)-MINIFS(J:J,$E:$E,$E90)),
100*(J90-MINIFS(J:J,$E:$E,$E90))/(MAXIFS(J:J,$E:$E,$E90)-MINIFS(J:J,$E:$E,$E90))))</f>
        <v/>
      </c>
      <c r="BM90" s="232" t="str">
        <f t="array" ref="BM90">IF(J90="","",
IF(INDEX(Settings!$H:$H,MATCH(BY$1,Settings!$G:$G,0))=TRUE,
100-100*(J90-MINIFS(J:J,$E:$E,$E90,$I:$I,$I90))/(MAXIFS(J:J,$E:$E,$E90,$I:$I,$I90)-MINIFS(J:J,$E:$E,$E90,$I:$I,$I90)),
100*(J90-MINIFS(J:J,$E:$E,$E90,$I:$I,$I90))/(MAXIFS(J:J,$E:$E,$E90,$I:$I,$I90)-MINIFS(J:J,$E:$E,$E90,$I:$I,$I90))))</f>
        <v/>
      </c>
      <c r="BN90" s="231" t="str">
        <f t="array" ref="BN90">IF(J90="","",
IF(INDEX(Settings!$H:$H,MATCH(BY$1,Settings!$G:$G,0))=TRUE,
100-100*PERCENTRANK(J:J,J90),
100*PERCENTRANK(J:J,J90)))</f>
        <v/>
      </c>
      <c r="BO90" s="231" t="str">
        <f>IFERROR(__xludf.DUMMYFUNCTION("IF(J90="""","""",
IF(INDEX(Settings!$H:$H,MATCH(BY$1,Settings!$G:$G,0))=TRUE,
100-100*PERCENTRANK(FILTER(J:J,$E:$E=$E90),J90),
100*PERCENTRANK(FILTER(J:J,$E:$E=$E90),J90)))"),"")</f>
        <v/>
      </c>
      <c r="BP90" s="231" t="str">
        <f>IFERROR(__xludf.DUMMYFUNCTION("IF(J90="""","""",
IF(INDEX(Settings!$H:$H,MATCH(BY$1,Settings!$G:$G,0))=TRUE,
100-100*PERCENTRANK(FILTER(J:J,$E:$E=$E90,$I:$I=$I90),J90),
100*PERCENTRANK(FILTER(J:J,$E:$E=$E90,$I:$I=$I90),J90)))"),"")</f>
        <v/>
      </c>
      <c r="BQ90" s="233" t="str">
        <f t="array" ref="BQ90">IF(J90="","",
IF(INDEX(Settings!$H:$H,MATCH(BY$1,Settings!$G:$G,0))=TRUE,
-1*(J90-AVERAGE(J:J))/STDEV(J:J),
(J90-AVERAGE(J:J))/STDEV(J:J)))</f>
        <v/>
      </c>
      <c r="BR90" s="233" t="str">
        <f>IFERROR(__xludf.DUMMYFUNCTION("IF(J90="""","""",
IF(INDEX(Settings!$H:$H,MATCH(BY$1,Settings!$G:$G,0))=TRUE,
-1*(J90-AVERAGEIFS(J:J,$E:$E,$E90))/STDEV(FILTER(J:J,$E:$E=$E90)),
(J90-AVERAGEIFS(J:J,$E:$E,$E90))/STDEV(FILTER(J:J,$E:$E=$E90))))"),"")</f>
        <v/>
      </c>
      <c r="BS90" s="233"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1"/>
      <c r="BX90" s="231"/>
      <c r="BY90" s="232" t="str">
        <f t="array" ref="BY90">IF(J90="","",
IF(INDEX(Settings!$H:$H,MATCH(BY$1,Settings!$G:$G,0))=TRUE,
100-100*(J90-MINIFS(J:J,$E:$E,$E90))/(MAXIFS(J:J,$E:$E,$E90)-MINIFS(J:J,$E:$E,$E90)),
100*(J90-MINIFS(J:J,$E:$E,$E90))/(MAXIFS(J:J,$E:$E,$E90)-MINIFS(J:J,$E:$E,$E90))))</f>
        <v/>
      </c>
      <c r="BZ90" s="232" t="str">
        <f t="array" ref="BZ90">IF(K90="","",
IF(INDEX(Settings!$H:$H,MATCH(BZ$1,Settings!$G:$G,0))=TRUE,
100-100*(K90-MINIFS(K:K,$E:$E,$E90))/(MAXIFS(K:K,$E:$E,$E90)-MINIFS(K:K,$E:$E,$E90)),
100*(K90-MINIFS(K:K,$E:$E,$E90))/(MAXIFS(K:K,$E:$E,$E90)-MINIFS(K:K,$E:$E,$E90))))</f>
        <v/>
      </c>
      <c r="CA90" s="232" t="str">
        <f t="array" ref="CA90">IF(L90="","",
IF(INDEX(Settings!$H:$H,MATCH(CA$1,Settings!$G:$G,0))=TRUE,
100-100*(L90-MINIFS(L:L,$E:$E,$E90))/(MAXIFS(L:L,$E:$E,$E90)-MINIFS(L:L,$E:$E,$E90)),
100*(L90-MINIFS(L:L,$E:$E,$E90))/(MAXIFS(L:L,$E:$E,$E90)-MINIFS(L:L,$E:$E,$E90))))</f>
        <v/>
      </c>
      <c r="CB90" s="232" t="str">
        <f t="array" ref="CB90">IF(M90="","",
IF(INDEX(Settings!$H:$H,MATCH(CB$1,Settings!$G:$G,0))=TRUE,
100-100*(M90-MINIFS(M:M,$E:$E,$E90))/(MAXIFS(M:M,$E:$E,$E90)-MINIFS(M:M,$E:$E,$E90)),
100*(M90-MINIFS(M:M,$E:$E,$E90))/(MAXIFS(M:M,$E:$E,$E90)-MINIFS(M:M,$E:$E,$E90))))</f>
        <v/>
      </c>
      <c r="CC90" s="232" t="str">
        <f t="array" ref="CC90">IF(N90="","",
IF(INDEX(Settings!$H:$H,MATCH(CC$1,Settings!$G:$G,0))=TRUE,
100-100*(N90-MINIFS(N:N,$E:$E,$E90))/(MAXIFS(N:N,$E:$E,$E90)-MINIFS(N:N,$E:$E,$E90)),
100*(N90-MINIFS(N:N,$E:$E,$E90))/(MAXIFS(N:N,$E:$E,$E90)-MINIFS(N:N,$E:$E,$E90))))</f>
        <v/>
      </c>
      <c r="CD90" s="232" t="str">
        <f t="array" ref="CD90">IF(O90="","",
IF(INDEX(Settings!$H:$H,MATCH(CD$1,Settings!$G:$G,0))=TRUE,
100-100*(O90-MINIFS(O:O,$E:$E,$E90))/(MAXIFS(O:O,$E:$E,$E90)-MINIFS(O:O,$E:$E,$E90)),
100*(O90-MINIFS(O:O,$E:$E,$E90))/(MAXIFS(O:O,$E:$E,$E90)-MINIFS(O:O,$E:$E,$E90))))</f>
        <v/>
      </c>
      <c r="CE90" s="232" t="str">
        <f t="array" ref="CE90">IF(P90="","",
IF(INDEX(Settings!$H:$H,MATCH(CE$1,Settings!$G:$G,0))=TRUE,
100-100*(P90-MINIFS(P:P,$E:$E,$E90))/(MAXIFS(P:P,$E:$E,$E90)-MINIFS(P:P,$E:$E,$E90)),
100*(P90-MINIFS(P:P,$E:$E,$E90))/(MAXIFS(P:P,$E:$E,$E90)-MINIFS(P:P,$E:$E,$E90))))</f>
        <v/>
      </c>
      <c r="CF90" s="232" t="str">
        <f t="array" ref="CF90">IF(Q90="","",
IF(INDEX(Settings!$H:$H,MATCH(CF$1,Settings!$G:$G,0))=TRUE,
100-100*(Q90-MINIFS(Q:Q,$E:$E,$E90))/(MAXIFS(Q:Q,$E:$E,$E90)-MINIFS(Q:Q,$E:$E,$E90)),
100*(Q90-MINIFS(Q:Q,$E:$E,$E90))/(MAXIFS(Q:Q,$E:$E,$E90)-MINIFS(Q:Q,$E:$E,$E90))))</f>
        <v/>
      </c>
      <c r="CG90" s="232" t="str">
        <f t="array" ref="CG90">IF(R90="","",
IF(INDEX(Settings!$H:$H,MATCH(CG$1,Settings!$G:$G,0))=TRUE,
100-100*(R90-MINIFS(R:R,$E:$E,$E90))/(MAXIFS(R:R,$E:$E,$E90)-MINIFS(R:R,$E:$E,$E90)),
100*(R90-MINIFS(R:R,$E:$E,$E90))/(MAXIFS(R:R,$E:$E,$E90)-MINIFS(R:R,$E:$E,$E90))))</f>
        <v/>
      </c>
      <c r="CH90" s="232" t="str">
        <f t="array" ref="CH90">IF(S90="","",
IF(INDEX(Settings!$H:$H,MATCH(CH$1,Settings!$G:$G,0))=TRUE,
100-100*(S90-MINIFS(S:S,$E:$E,$E90))/(MAXIFS(S:S,$E:$E,$E90)-MINIFS(S:S,$E:$E,$E90)),
100*(S90-MINIFS(S:S,$E:$E,$E90))/(MAXIFS(S:S,$E:$E,$E90)-MINIFS(S:S,$E:$E,$E90))))</f>
        <v/>
      </c>
      <c r="CI90" s="232" t="str">
        <f t="array" ref="CI90">IF(T90="","",
IF(INDEX(Settings!$H:$H,MATCH(CI$1,Settings!$G:$G,0))=TRUE,
100-100*(T90-MINIFS(T:T,$E:$E,$E90))/(MAXIFS(T:T,$E:$E,$E90)-MINIFS(T:T,$E:$E,$E90)),
100*(T90-MINIFS(T:T,$E:$E,$E90))/(MAXIFS(T:T,$E:$E,$E90)-MINIFS(T:T,$E:$E,$E90))))</f>
        <v/>
      </c>
      <c r="CJ90" s="232" t="str">
        <f t="array" ref="CJ90">IF(U90="","",
IF(INDEX(Settings!$H:$H,MATCH(CJ$1,Settings!$G:$G,0))=TRUE,
100-100*(U90-MINIFS(U:U,$E:$E,$E90))/(MAXIFS(U:U,$E:$E,$E90)-MINIFS(U:U,$E:$E,$E90)),
100*(U90-MINIFS(U:U,$E:$E,$E90))/(MAXIFS(U:U,$E:$E,$E90)-MINIFS(U:U,$E:$E,$E90))))</f>
        <v/>
      </c>
      <c r="CK90" s="232" t="str">
        <f t="array" ref="CK90">IF(V90="","",
IF(INDEX(Settings!$H:$H,MATCH(CK$1,Settings!$G:$G,0))=TRUE,
100-100*(V90-MINIFS(V:V,$E:$E,$E90))/(MAXIFS(V:V,$E:$E,$E90)-MINIFS(V:V,$E:$E,$E90)),
100*(V90-MINIFS(V:V,$E:$E,$E90))/(MAXIFS(V:V,$E:$E,$E90)-MINIFS(V:V,$E:$E,$E90))))</f>
        <v/>
      </c>
      <c r="CL90" s="232" t="str">
        <f t="array" ref="CL90">IF(W90="","",
IF(INDEX(Settings!$H:$H,MATCH(CL$1,Settings!$G:$G,0))=TRUE,
100-100*(W90-MINIFS(W:W,$E:$E,$E90))/(MAXIFS(W:W,$E:$E,$E90)-MINIFS(W:W,$E:$E,$E90)),
100*(W90-MINIFS(W:W,$E:$E,$E90))/(MAXIFS(W:W,$E:$E,$E90)-MINIFS(W:W,$E:$E,$E90))))</f>
        <v/>
      </c>
      <c r="CM90" s="232" t="str">
        <f t="array" ref="CM90">IF(X90="","",
IF(INDEX(Settings!$H:$H,MATCH(CM$1,Settings!$G:$G,0))=TRUE,
100-100*(X90-MINIFS(X:X,$E:$E,$E90))/(MAXIFS(X:X,$E:$E,$E90)-MINIFS(X:X,$E:$E,$E90)),
100*(X90-MINIFS(X:X,$E:$E,$E90))/(MAXIFS(X:X,$E:$E,$E90)-MINIFS(X:X,$E:$E,$E90))))</f>
        <v/>
      </c>
      <c r="CN90" s="232" t="str">
        <f t="array" ref="CN90">IF(Y90="","",
IF(INDEX(Settings!$H:$H,MATCH(CN$1,Settings!$G:$G,0))=TRUE,
100-100*(Y90-MINIFS(Y:Y,$E:$E,$E90))/(MAXIFS(Y:Y,$E:$E,$E90)-MINIFS(Y:Y,$E:$E,$E90)),
100*(Y90-MINIFS(Y:Y,$E:$E,$E90))/(MAXIFS(Y:Y,$E:$E,$E90)-MINIFS(Y:Y,$E:$E,$E90))))</f>
        <v/>
      </c>
      <c r="CO90" s="232" t="str">
        <f t="array" ref="CO90">IF(Z90="","",
IF(INDEX(Settings!$H:$H,MATCH(CO$1,Settings!$G:$G,0))=TRUE,
100-100*(Z90-MINIFS(Z:Z,$E:$E,$E90))/(MAXIFS(Z:Z,$E:$E,$E90)-MINIFS(Z:Z,$E:$E,$E90)),
100*(Z90-MINIFS(Z:Z,$E:$E,$E90))/(MAXIFS(Z:Z,$E:$E,$E90)-MINIFS(Z:Z,$E:$E,$E90))))</f>
        <v/>
      </c>
      <c r="CP90" s="232" t="str">
        <f t="array" ref="CP90">IF(AA90="","",
IF(INDEX(Settings!$H:$H,MATCH(CP$1,Settings!$G:$G,0))=TRUE,
100-100*(AA90-MINIFS(AA:AA,$E:$E,$E90))/(MAXIFS(AA:AA,$E:$E,$E90)-MINIFS(AA:AA,$E:$E,$E90)),
100*(AA90-MINIFS(AA:AA,$E:$E,$E90))/(MAXIFS(AA:AA,$E:$E,$E90)-MINIFS(AA:AA,$E:$E,$E90))))</f>
        <v/>
      </c>
      <c r="CQ90" s="232" t="str">
        <f t="array" ref="CQ90">IF(AB90="","",
IF(INDEX(Settings!$H:$H,MATCH(CQ$1,Settings!$G:$G,0))=TRUE,
100-100*(AB90-MINIFS(AB:AB,$E:$E,$E90))/(MAXIFS(AB:AB,$E:$E,$E90)-MINIFS(AB:AB,$E:$E,$E90)),
100*(AB90-MINIFS(AB:AB,$E:$E,$E90))/(MAXIFS(AB:AB,$E:$E,$E90)-MINIFS(AB:AB,$E:$E,$E90))))</f>
        <v/>
      </c>
      <c r="CR90" s="232" t="str">
        <f t="array" ref="CR90">IF(AC90="","",
IF(INDEX(Settings!$H:$H,MATCH(CR$1,Settings!$G:$G,0))=TRUE,
100-100*(AC90-MINIFS(AC:AC,$E:$E,$E90))/(MAXIFS(AC:AC,$E:$E,$E90)-MINIFS(AC:AC,$E:$E,$E90)),
100*(AC90-MINIFS(AC:AC,$E:$E,$E90))/(MAXIFS(AC:AC,$E:$E,$E90)-MINIFS(AC:AC,$E:$E,$E90))))</f>
        <v/>
      </c>
      <c r="CS90" s="232" t="str">
        <f t="array" ref="CS90">IF(AD90="","",
IF(INDEX(Settings!$H:$H,MATCH(CS$1,Settings!$G:$G,0))=TRUE,
100-100*(AD90-MINIFS(AD:AD,$E:$E,$E90))/(MAXIFS(AD:AD,$E:$E,$E90)-MINIFS(AD:AD,$E:$E,$E90)),
100*(AD90-MINIFS(AD:AD,$E:$E,$E90))/(MAXIFS(AD:AD,$E:$E,$E90)-MINIFS(AD:AD,$E:$E,$E90))))</f>
        <v/>
      </c>
      <c r="CT90" s="232" t="str">
        <f t="array" ref="CT90">IF(AE90="","",
IF(INDEX(Settings!$H:$H,MATCH(CT$1,Settings!$G:$G,0))=TRUE,
100-100*(AE90-MINIFS(AE:AE,$E:$E,$E90))/(MAXIFS(AE:AE,$E:$E,$E90)-MINIFS(AE:AE,$E:$E,$E90)),
100*(AE90-MINIFS(AE:AE,$E:$E,$E90))/(MAXIFS(AE:AE,$E:$E,$E90)-MINIFS(AE:AE,$E:$E,$E90))))</f>
        <v/>
      </c>
      <c r="CU90" s="232" t="str">
        <f t="array" ref="CU90">IF(AF90="","",
IF(INDEX(Settings!$H:$H,MATCH(CU$1,Settings!$G:$G,0))=TRUE,
100-100*(AF90-MINIFS(AF:AF,$E:$E,$E90))/(MAXIFS(AF:AF,$E:$E,$E90)-MINIFS(AF:AF,$E:$E,$E90)),
100*(AF90-MINIFS(AF:AF,$E:$E,$E90))/(MAXIFS(AF:AF,$E:$E,$E90)-MINIFS(AF:AF,$E:$E,$E90))))</f>
        <v/>
      </c>
      <c r="CV90" s="232" t="str">
        <f t="array" ref="CV90">IF(AG90="","",
IF(INDEX(Settings!$H:$H,MATCH(CV$1,Settings!$G:$G,0))=TRUE,
100-100*(AG90-MINIFS(AG:AG,$E:$E,$E90))/(MAXIFS(AG:AG,$E:$E,$E90)-MINIFS(AG:AG,$E:$E,$E90)),
100*(AG90-MINIFS(AG:AG,$E:$E,$E90))/(MAXIFS(AG:AG,$E:$E,$E90)-MINIFS(AG:AG,$E:$E,$E90))))</f>
        <v/>
      </c>
      <c r="CW90" s="232" t="str">
        <f t="array" ref="CW90">IF(AH90="","",
IF(INDEX(Settings!$H:$H,MATCH(CW$1,Settings!$G:$G,0))=TRUE,
100-100*(AH90-MINIFS(AH:AH,$E:$E,$E90))/(MAXIFS(AH:AH,$E:$E,$E90)-MINIFS(AH:AH,$E:$E,$E90)),
100*(AH90-MINIFS(AH:AH,$E:$E,$E90))/(MAXIFS(AH:AH,$E:$E,$E90)-MINIFS(AH:AH,$E:$E,$E90))))</f>
        <v/>
      </c>
      <c r="CX90" s="232" t="str">
        <f t="array" ref="CX90">IF(AI90="","",
IF(INDEX(Settings!$H:$H,MATCH(CX$1,Settings!$G:$G,0))=TRUE,
100-100*(AI90-MINIFS(AI:AI,$E:$E,$E90))/(MAXIFS(AI:AI,$E:$E,$E90)-MINIFS(AI:AI,$E:$E,$E90)),
100*(AI90-MINIFS(AI:AI,$E:$E,$E90))/(MAXIFS(AI:AI,$E:$E,$E90)-MINIFS(AI:AI,$E:$E,$E90))))</f>
        <v/>
      </c>
      <c r="CY90" s="232" t="str">
        <f t="array" ref="CY90">IF(AJ90="","",
IF(INDEX(Settings!$H:$H,MATCH(CY$1,Settings!$G:$G,0))=TRUE,
100-100*(AJ90-MINIFS(AJ:AJ,$E:$E,$E90))/(MAXIFS(AJ:AJ,$E:$E,$E90)-MINIFS(AJ:AJ,$E:$E,$E90)),
100*(AJ90-MINIFS(AJ:AJ,$E:$E,$E90))/(MAXIFS(AJ:AJ,$E:$E,$E90)-MINIFS(AJ:AJ,$E:$E,$E90))))</f>
        <v/>
      </c>
      <c r="CZ90" s="232" t="str">
        <f t="array" ref="CZ90">IF(AK90="","",
IF(INDEX(Settings!$H:$H,MATCH(CZ$1,Settings!$G:$G,0))=TRUE,
100-100*(AK90-MINIFS(AK:AK,$E:$E,$E90))/(MAXIFS(AK:AK,$E:$E,$E90)-MINIFS(AK:AK,$E:$E,$E90)),
100*(AK90-MINIFS(AK:AK,$E:$E,$E90))/(MAXIFS(AK:AK,$E:$E,$E90)-MINIFS(AK:AK,$E:$E,$E90))))</f>
        <v/>
      </c>
      <c r="DA90" s="232" t="str">
        <f t="array" ref="DA90">IF(AL90="","",
IF(INDEX(Settings!$H:$H,MATCH(DA$1,Settings!$G:$G,0))=TRUE,
100-100*(AL90-MINIFS(AL:AL,$E:$E,$E90))/(MAXIFS(AL:AL,$E:$E,$E90)-MINIFS(AL:AL,$E:$E,$E90)),
100*(AL90-MINIFS(AL:AL,$E:$E,$E90))/(MAXIFS(AL:AL,$E:$E,$E90)-MINIFS(AL:AL,$E:$E,$E90))))</f>
        <v/>
      </c>
      <c r="DB90" s="232" t="str">
        <f t="array" ref="DB90">IF(AM90="","",
IF(INDEX(Settings!$H:$H,MATCH(DB$1,Settings!$G:$G,0))=TRUE,
100-100*(AM90-MINIFS(AM:AM,$E:$E,$E90))/(MAXIFS(AM:AM,$E:$E,$E90)-MINIFS(AM:AM,$E:$E,$E90)),
100*(AM90-MINIFS(AM:AM,$E:$E,$E90))/(MAXIFS(AM:AM,$E:$E,$E90)-MINIFS(AM:AM,$E:$E,$E90))))</f>
        <v/>
      </c>
      <c r="DC90" s="232" t="str">
        <f t="array" ref="DC90">IF(AN90="","",
IF(INDEX(Settings!$H:$H,MATCH(DC$1,Settings!$G:$G,0))=TRUE,
100-100*(AN90-MINIFS(AN:AN,$E:$E,$E90))/(MAXIFS(AN:AN,$E:$E,$E90)-MINIFS(AN:AN,$E:$E,$E90)),
100*(AN90-MINIFS(AN:AN,$E:$E,$E90))/(MAXIFS(AN:AN,$E:$E,$E90)-MINIFS(AN:AN,$E:$E,$E90))))</f>
        <v/>
      </c>
      <c r="DD90" s="232" t="str">
        <f t="array" ref="DD90">IF(AO90="","",
IF(INDEX(Settings!$H:$H,MATCH(DD$1,Settings!$G:$G,0))=TRUE,
100-100*(AO90-MINIFS(AO:AO,$E:$E,$E90))/(MAXIFS(AO:AO,$E:$E,$E90)-MINIFS(AO:AO,$E:$E,$E90)),
100*(AO90-MINIFS(AO:AO,$E:$E,$E90))/(MAXIFS(AO:AO,$E:$E,$E90)-MINIFS(AO:AO,$E:$E,$E90))))</f>
        <v/>
      </c>
      <c r="DE90" s="232" t="str">
        <f t="array" ref="DE90">IF(AP90="","",
IF(INDEX(Settings!$H:$H,MATCH(DE$1,Settings!$G:$G,0))=TRUE,
100-100*(AP90-MINIFS(AP:AP,$E:$E,$E90))/(MAXIFS(AP:AP,$E:$E,$E90)-MINIFS(AP:AP,$E:$E,$E90)),
100*(AP90-MINIFS(AP:AP,$E:$E,$E90))/(MAXIFS(AP:AP,$E:$E,$E90)-MINIFS(AP:AP,$E:$E,$E90))))</f>
        <v/>
      </c>
      <c r="DF90" s="232" t="str">
        <f t="array" ref="DF90">IF(AQ90="","",
IF(INDEX(Settings!$H:$H,MATCH(DF$1,Settings!$G:$G,0))=TRUE,
100-100*(AQ90-MINIFS(AQ:AQ,$E:$E,$E90))/(MAXIFS(AQ:AQ,$E:$E,$E90)-MINIFS(AQ:AQ,$E:$E,$E90)),
100*(AQ90-MINIFS(AQ:AQ,$E:$E,$E90))/(MAXIFS(AQ:AQ,$E:$E,$E90)-MINIFS(AQ:AQ,$E:$E,$E90))))</f>
        <v/>
      </c>
      <c r="DG90" s="232" t="str">
        <f t="array" ref="DG90">IF(AR90="","",
IF(INDEX(Settings!$H:$H,MATCH(DG$1,Settings!$G:$G,0))=TRUE,
100-100*(AR90-MINIFS(AR:AR,$E:$E,$E90))/(MAXIFS(AR:AR,$E:$E,$E90)-MINIFS(AR:AR,$E:$E,$E90)),
100*(AR90-MINIFS(AR:AR,$E:$E,$E90))/(MAXIFS(AR:AR,$E:$E,$E90)-MINIFS(AR:AR,$E:$E,$E90))))</f>
        <v/>
      </c>
      <c r="DH90" s="232" t="str">
        <f t="array" ref="DH90">IF(AS90="","",
IF(INDEX(Settings!$H:$H,MATCH(DH$1,Settings!$G:$G,0))=TRUE,
100-100*(AS90-MINIFS(AS:AS,$E:$E,$E90))/(MAXIFS(AS:AS,$E:$E,$E90)-MINIFS(AS:AS,$E:$E,$E90)),
100*(AS90-MINIFS(AS:AS,$E:$E,$E90))/(MAXIFS(AS:AS,$E:$E,$E90)-MINIFS(AS:AS,$E:$E,$E90))))</f>
        <v/>
      </c>
      <c r="DI90" s="232" t="str">
        <f t="array" ref="DI90">IF(AT90="","",
IF(INDEX(Settings!$H:$H,MATCH(DI$1,Settings!$G:$G,0))=TRUE,
100-100*(AT90-MINIFS(AT:AT,$E:$E,$E90))/(MAXIFS(AT:AT,$E:$E,$E90)-MINIFS(AT:AT,$E:$E,$E90)),
100*(AT90-MINIFS(AT:AT,$E:$E,$E90))/(MAXIFS(AT:AT,$E:$E,$E90)-MINIFS(AT:AT,$E:$E,$E90))))</f>
        <v/>
      </c>
      <c r="DJ90" s="232" t="str">
        <f t="array" ref="DJ90">IF(AU90="","",
IF(INDEX(Settings!$H:$H,MATCH(DJ$1,Settings!$G:$G,0))=TRUE,
100-100*(AU90-MINIFS(AU:AU,$E:$E,$E90))/(MAXIFS(AU:AU,$E:$E,$E90)-MINIFS(AU:AU,$E:$E,$E90)),
100*(AU90-MINIFS(AU:AU,$E:$E,$E90))/(MAXIFS(AU:AU,$E:$E,$E90)-MINIFS(AU:AU,$E:$E,$E90))))</f>
        <v/>
      </c>
      <c r="DK90" s="232" t="str">
        <f t="array" ref="DK90">IF(AV90="","",
IF(INDEX(Settings!$H:$H,MATCH(DK$1,Settings!$G:$G,0))=TRUE,
100-100*(AV90-MINIFS(AV:AV,$E:$E,$E90))/(MAXIFS(AV:AV,$E:$E,$E90)-MINIFS(AV:AV,$E:$E,$E90)),
100*(AV90-MINIFS(AV:AV,$E:$E,$E90))/(MAXIFS(AV:AV,$E:$E,$E90)-MINIFS(AV:AV,$E:$E,$E90))))</f>
        <v/>
      </c>
      <c r="DL90" s="232" t="str">
        <f t="array" ref="DL90">IF(AW90="","",
IF(INDEX(Settings!$H:$H,MATCH(DL$1,Settings!$G:$G,0))=TRUE,
100-100*(AW90-MINIFS(AW:AW,$E:$E,$E90))/(MAXIFS(AW:AW,$E:$E,$E90)-MINIFS(AW:AW,$E:$E,$E90)),
100*(AW90-MINIFS(AW:AW,$E:$E,$E90))/(MAXIFS(AW:AW,$E:$E,$E90)-MINIFS(AW:AW,$E:$E,$E90))))</f>
        <v/>
      </c>
      <c r="DM90" s="232" t="str">
        <f t="array" ref="DM90">IF(AX90="","",
IF(INDEX(Settings!$H:$H,MATCH(DM$1,Settings!$G:$G,0))=TRUE,
100-100*(AX90-MINIFS(AX:AX,$E:$E,$E90))/(MAXIFS(AX:AX,$E:$E,$E90)-MINIFS(AX:AX,$E:$E,$E90)),
100*(AX90-MINIFS(AX:AX,$E:$E,$E90))/(MAXIFS(AX:AX,$E:$E,$E90)-MINIFS(AX:AX,$E:$E,$E90))))</f>
        <v/>
      </c>
      <c r="DN90" s="232" t="str">
        <f t="array" ref="DN90">IF(AY90="","",
IF(INDEX(Settings!$H:$H,MATCH(DN$1,Settings!$G:$G,0))=TRUE,
100-100*(AY90-MINIFS(AY:AY,$E:$E,$E90))/(MAXIFS(AY:AY,$E:$E,$E90)-MINIFS(AY:AY,$E:$E,$E90)),
100*(AY90-MINIFS(AY:AY,$E:$E,$E90))/(MAXIFS(AY:AY,$E:$E,$E90)-MINIFS(AY:AY,$E:$E,$E90))))</f>
        <v/>
      </c>
      <c r="DO90" s="232" t="str">
        <f t="array" ref="DO90">IF(AZ90="","",
IF(INDEX(Settings!$H:$H,MATCH(DO$1,Settings!$G:$G,0))=TRUE,
100-100*(AZ90-MINIFS(AZ:AZ,$E:$E,$E90))/(MAXIFS(AZ:AZ,$E:$E,$E90)-MINIFS(AZ:AZ,$E:$E,$E90)),
100*(AZ90-MINIFS(AZ:AZ,$E:$E,$E90))/(MAXIFS(AZ:AZ,$E:$E,$E90)-MINIFS(AZ:AZ,$E:$E,$E90))))</f>
        <v/>
      </c>
      <c r="DP90" s="232" t="str">
        <f t="array" ref="DP90">IF(BA90="","",
IF(INDEX(Settings!$H:$H,MATCH(DP$1,Settings!$G:$G,0))=TRUE,
100-100*(BA90-MINIFS(BA:BA,$E:$E,$E90))/(MAXIFS(BA:BA,$E:$E,$E90)-MINIFS(BA:BA,$E:$E,$E90)),
100*(BA90-MINIFS(BA:BA,$E:$E,$E90))/(MAXIFS(BA:BA,$E:$E,$E90)-MINIFS(BA:BA,$E:$E,$E90))))</f>
        <v/>
      </c>
      <c r="DQ90" s="232" t="str">
        <f t="array" ref="DQ90">IF(BB90="","",
IF(INDEX(Settings!$H:$H,MATCH(DQ$1,Settings!$G:$G,0))=TRUE,
100-100*(BB90-MINIFS(BB:BB,$E:$E,$E90))/(MAXIFS(BB:BB,$E:$E,$E90)-MINIFS(BB:BB,$E:$E,$E90)),
100*(BB90-MINIFS(BB:BB,$E:$E,$E90))/(MAXIFS(BB:BB,$E:$E,$E90)-MINIFS(BB:BB,$E:$E,$E90))))</f>
        <v/>
      </c>
      <c r="DR90" s="232" t="str">
        <f t="array" ref="DR90">IF(BC90="","",
IF(INDEX(Settings!$H:$H,MATCH(DR$1,Settings!$G:$G,0))=TRUE,
100-100*(BC90-MINIFS(BC:BC,$E:$E,$E90))/(MAXIFS(BC:BC,$E:$E,$E90)-MINIFS(BC:BC,$E:$E,$E90)),
100*(BC90-MINIFS(BC:BC,$E:$E,$E90))/(MAXIFS(BC:BC,$E:$E,$E90)-MINIFS(BC:BC,$E:$E,$E90))))</f>
        <v/>
      </c>
      <c r="DS90" s="232" t="str">
        <f t="array" ref="DS90">IF(BD90="","",
IF(INDEX(Settings!$H:$H,MATCH(DS$1,Settings!$G:$G,0))=TRUE,
100-100*(BD90-MINIFS(BD:BD,$E:$E,$E90))/(MAXIFS(BD:BD,$E:$E,$E90)-MINIFS(BD:BD,$E:$E,$E90)),
100*(BD90-MINIFS(BD:BD,$E:$E,$E90))/(MAXIFS(BD:BD,$E:$E,$E90)-MINIFS(BD:BD,$E:$E,$E90))))</f>
        <v/>
      </c>
      <c r="DT90" s="232" t="str">
        <f t="array" ref="DT90">IF(BE90="","",
IF(INDEX(Settings!$H:$H,MATCH(DT$1,Settings!$G:$G,0))=TRUE,
100-100*(BE90-MINIFS(BE:BE,$E:$E,$E90))/(MAXIFS(BE:BE,$E:$E,$E90)-MINIFS(BE:BE,$E:$E,$E90)),
100*(BE90-MINIFS(BE:BE,$E:$E,$E90))/(MAXIFS(BE:BE,$E:$E,$E90)-MINIFS(BE:BE,$E:$E,$E90))))</f>
        <v/>
      </c>
      <c r="DU90" s="232" t="str">
        <f t="array" ref="DU90">IF(BF90="","",
IF(INDEX(Settings!$H:$H,MATCH(DU$1,Settings!$G:$G,0))=TRUE,
100-100*(BF90-MINIFS(BF:BF,$E:$E,$E90))/(MAXIFS(BF:BF,$E:$E,$E90)-MINIFS(BF:BF,$E:$E,$E90)),
100*(BF90-MINIFS(BF:BF,$E:$E,$E90))/(MAXIFS(BF:BF,$E:$E,$E90)-MINIFS(BF:BF,$E:$E,$E90))))</f>
        <v/>
      </c>
      <c r="DV90" s="232" t="str">
        <f t="array" ref="DV90">IF(BG90="","",
IF(INDEX(Settings!$H:$H,MATCH(DV$1,Settings!$G:$G,0))=TRUE,
100-100*(BG90-MINIFS(BG:BG,$E:$E,$E90))/(MAXIFS(BG:BG,$E:$E,$E90)-MINIFS(BG:BG,$E:$E,$E90)),
100*(BG90-MINIFS(BG:BG,$E:$E,$E90))/(MAXIFS(BG:BG,$E:$E,$E90)-MINIFS(BG:BG,$E:$E,$E90))))</f>
        <v/>
      </c>
      <c r="DW90" s="232" t="str">
        <f t="array" ref="DW90">IF(BH90="","",
IF(INDEX(Settings!$H:$H,MATCH(DW$1,Settings!$G:$G,0))=TRUE,
100-100*(BH90-MINIFS(BH:BH,$E:$E,$E90))/(MAXIFS(BH:BH,$E:$E,$E90)-MINIFS(BH:BH,$E:$E,$E90)),
100*(BH90-MINIFS(BH:BH,$E:$E,$E90))/(MAXIFS(BH:BH,$E:$E,$E90)-MINIFS(BH:BH,$E:$E,$E90))))</f>
        <v/>
      </c>
      <c r="DX90" s="232" t="str">
        <f t="array" ref="DX90">IF(BI90="","",
IF(INDEX(Settings!$H:$H,MATCH(DX$1,Settings!$G:$G,0))=TRUE,
100-100*(BI90-MINIFS(BI:BI,$E:$E,$E90))/(MAXIFS(BI:BI,$E:$E,$E90)-MINIFS(BI:BI,$E:$E,$E90)),
100*(BI90-MINIFS(BI:BI,$E:$E,$E90))/(MAXIFS(BI:BI,$E:$E,$E90)-MINIFS(BI:BI,$E:$E,$E90))))</f>
        <v/>
      </c>
      <c r="DY90" s="232" t="str">
        <f t="array" ref="DY90">IF(BJ90="","",
IF(INDEX(Settings!$H:$H,MATCH(DY$1,Settings!$G:$G,0))=TRUE,
100-100*(BJ90-MINIFS(BJ:BJ,$E:$E,$E90))/(MAXIFS(BJ:BJ,$E:$E,$E90)-MINIFS(BJ:BJ,$E:$E,$E90)),
100*(BJ90-MINIFS(BJ:BJ,$E:$E,$E90))/(MAXIFS(BJ:BJ,$E:$E,$E90)-MINIFS(BJ:BJ,$E:$E,$E90))))</f>
        <v/>
      </c>
      <c r="DZ90" s="234"/>
      <c r="EA90" s="234"/>
      <c r="EB90" s="234" t="str">
        <f t="shared" si="8"/>
        <v/>
      </c>
      <c r="EC90" s="234" t="str">
        <f t="shared" si="9"/>
        <v/>
      </c>
      <c r="ED90" s="234" t="str">
        <f t="shared" si="10"/>
        <v/>
      </c>
      <c r="EE90" s="234" t="str">
        <f t="shared" si="11"/>
        <v/>
      </c>
      <c r="EF90" s="234" t="str">
        <f t="shared" si="12"/>
        <v/>
      </c>
      <c r="EG90" s="234" t="str">
        <f t="shared" si="13"/>
        <v/>
      </c>
      <c r="EH90" s="234"/>
      <c r="EI90" s="234"/>
      <c r="EJ90" s="234"/>
      <c r="EK90" s="234"/>
      <c r="EL90" s="234"/>
      <c r="EM90" s="234"/>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3" t="str">
        <f t="shared" si="14"/>
        <v/>
      </c>
      <c r="N91" s="49"/>
      <c r="O91" s="49"/>
      <c r="P91" s="49"/>
      <c r="Q91" s="49"/>
      <c r="R91" s="49"/>
      <c r="S91" s="222" t="str">
        <f>IFERROR(VLOOKUP(AF91, 'YOYO IR Scores'!A:C, 3, FALSE), "")
</f>
        <v/>
      </c>
      <c r="T91" s="49"/>
      <c r="U91" s="49"/>
      <c r="V91" s="49"/>
      <c r="W91" s="49"/>
      <c r="X91" s="224" t="str">
        <f t="shared" si="4"/>
        <v/>
      </c>
      <c r="Y91" s="225" t="str">
        <f t="shared" si="5"/>
        <v/>
      </c>
      <c r="Z91" s="225" t="str">
        <f t="shared" si="6"/>
        <v/>
      </c>
      <c r="AA91" s="224" t="str">
        <f t="shared" si="7"/>
        <v/>
      </c>
      <c r="AB91" s="223"/>
      <c r="AC91" s="223"/>
      <c r="AD91" s="223"/>
      <c r="AE91" s="223" t="str">
        <f>IFERROR(VLOOKUP(AF91, 'YOYO IR Scores'!A:C, 2, FALSE), "")</f>
        <v/>
      </c>
      <c r="AF91" s="223"/>
      <c r="AG91" s="223"/>
      <c r="AH91" s="223"/>
      <c r="AI91" s="223"/>
      <c r="AJ91" s="223"/>
      <c r="AK91" s="223"/>
      <c r="AL91" s="223"/>
      <c r="AM91" s="223"/>
      <c r="AN91" s="223"/>
      <c r="AO91" s="223"/>
      <c r="AP91" s="223"/>
      <c r="AQ91" s="223"/>
      <c r="AR91" s="223"/>
      <c r="AS91" s="223"/>
      <c r="AT91" s="223"/>
      <c r="AU91" s="223"/>
      <c r="AV91" s="223"/>
      <c r="AW91" s="223"/>
      <c r="AX91" s="223"/>
      <c r="AY91" s="223"/>
      <c r="AZ91" s="223"/>
      <c r="BA91" s="223"/>
      <c r="BB91" s="223"/>
      <c r="BC91" s="223"/>
      <c r="BD91" s="223"/>
      <c r="BE91" s="223"/>
      <c r="BF91" s="223"/>
      <c r="BG91" s="223"/>
      <c r="BH91" s="223"/>
      <c r="BI91" s="223"/>
      <c r="BJ91" s="223"/>
      <c r="BK91" s="223" t="str">
        <f t="array" ref="BK91">IF(J91="","",
IF(INDEX(Settings!$H:$H,MATCH(BY$1,Settings!$G:$G,0))=TRUE,
100-100*(J91-MIN(J:J))/(MAX(J:J)-MIN(J:J)),
100*(J91-MIN(J:J))/(MAX(J:J)-MIN(J:J))))</f>
        <v/>
      </c>
      <c r="BL91" s="223" t="str">
        <f t="array" ref="BL91">IF(J91="","",
IF(INDEX(Settings!$H:$H,MATCH(BY$1,Settings!$G:$G,0))=TRUE,
100-100*(J91-MINIFS(J:J,$E:$E,$E91))/(MAXIFS(J:J,$E:$E,$E91)-MINIFS(J:J,$E:$E,$E91)),
100*(J91-MINIFS(J:J,$E:$E,$E91))/(MAXIFS(J:J,$E:$E,$E91)-MINIFS(J:J,$E:$E,$E91))))</f>
        <v/>
      </c>
      <c r="BM91" s="223"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4" t="str">
        <f t="array" ref="BQ91">IF(J91="","",
IF(INDEX(Settings!$H:$H,MATCH(BY$1,Settings!$G:$G,0))=TRUE,
-1*(J91-AVERAGE(J:J))/STDEV(J:J),
(J91-AVERAGE(J:J))/STDEV(J:J)))</f>
        <v/>
      </c>
      <c r="BR91" s="224" t="str">
        <f>IFERROR(__xludf.DUMMYFUNCTION("IF(J91="""","""",
IF(INDEX(Settings!$H:$H,MATCH(BY$1,Settings!$G:$G,0))=TRUE,
-1*(J91-AVERAGEIFS(J:J,$E:$E,$E91))/STDEV(FILTER(J:J,$E:$E=$E91)),
(J91-AVERAGEIFS(J:J,$E:$E,$E91))/STDEV(FILTER(J:J,$E:$E=$E91))))"),"")</f>
        <v/>
      </c>
      <c r="BS91" s="224"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3" t="str">
        <f t="array" ref="BY91">IF(J91="","",
IF(INDEX(Settings!$H:$H,MATCH(BY$1,Settings!$G:$G,0))=TRUE,
100-100*(J91-MINIFS(J:J,$E:$E,$E91))/(MAXIFS(J:J,$E:$E,$E91)-MINIFS(J:J,$E:$E,$E91)),
100*(J91-MINIFS(J:J,$E:$E,$E91))/(MAXIFS(J:J,$E:$E,$E91)-MINIFS(J:J,$E:$E,$E91))))</f>
        <v/>
      </c>
      <c r="BZ91" s="223" t="str">
        <f t="array" ref="BZ91">IF(K91="","",
IF(INDEX(Settings!$H:$H,MATCH(BZ$1,Settings!$G:$G,0))=TRUE,
100-100*(K91-MINIFS(K:K,$E:$E,$E91))/(MAXIFS(K:K,$E:$E,$E91)-MINIFS(K:K,$E:$E,$E91)),
100*(K91-MINIFS(K:K,$E:$E,$E91))/(MAXIFS(K:K,$E:$E,$E91)-MINIFS(K:K,$E:$E,$E91))))</f>
        <v/>
      </c>
      <c r="CA91" s="223" t="str">
        <f t="array" ref="CA91">IF(L91="","",
IF(INDEX(Settings!$H:$H,MATCH(CA$1,Settings!$G:$G,0))=TRUE,
100-100*(L91-MINIFS(L:L,$E:$E,$E91))/(MAXIFS(L:L,$E:$E,$E91)-MINIFS(L:L,$E:$E,$E91)),
100*(L91-MINIFS(L:L,$E:$E,$E91))/(MAXIFS(L:L,$E:$E,$E91)-MINIFS(L:L,$E:$E,$E91))))</f>
        <v/>
      </c>
      <c r="CB91" s="223" t="str">
        <f t="array" ref="CB91">IF(M91="","",
IF(INDEX(Settings!$H:$H,MATCH(CB$1,Settings!$G:$G,0))=TRUE,
100-100*(M91-MINIFS(M:M,$E:$E,$E91))/(MAXIFS(M:M,$E:$E,$E91)-MINIFS(M:M,$E:$E,$E91)),
100*(M91-MINIFS(M:M,$E:$E,$E91))/(MAXIFS(M:M,$E:$E,$E91)-MINIFS(M:M,$E:$E,$E91))))</f>
        <v/>
      </c>
      <c r="CC91" s="223" t="str">
        <f t="array" ref="CC91">IF(N91="","",
IF(INDEX(Settings!$H:$H,MATCH(CC$1,Settings!$G:$G,0))=TRUE,
100-100*(N91-MINIFS(N:N,$E:$E,$E91))/(MAXIFS(N:N,$E:$E,$E91)-MINIFS(N:N,$E:$E,$E91)),
100*(N91-MINIFS(N:N,$E:$E,$E91))/(MAXIFS(N:N,$E:$E,$E91)-MINIFS(N:N,$E:$E,$E91))))</f>
        <v/>
      </c>
      <c r="CD91" s="223" t="str">
        <f t="array" ref="CD91">IF(O91="","",
IF(INDEX(Settings!$H:$H,MATCH(CD$1,Settings!$G:$G,0))=TRUE,
100-100*(O91-MINIFS(O:O,$E:$E,$E91))/(MAXIFS(O:O,$E:$E,$E91)-MINIFS(O:O,$E:$E,$E91)),
100*(O91-MINIFS(O:O,$E:$E,$E91))/(MAXIFS(O:O,$E:$E,$E91)-MINIFS(O:O,$E:$E,$E91))))</f>
        <v/>
      </c>
      <c r="CE91" s="223" t="str">
        <f t="array" ref="CE91">IF(P91="","",
IF(INDEX(Settings!$H:$H,MATCH(CE$1,Settings!$G:$G,0))=TRUE,
100-100*(P91-MINIFS(P:P,$E:$E,$E91))/(MAXIFS(P:P,$E:$E,$E91)-MINIFS(P:P,$E:$E,$E91)),
100*(P91-MINIFS(P:P,$E:$E,$E91))/(MAXIFS(P:P,$E:$E,$E91)-MINIFS(P:P,$E:$E,$E91))))</f>
        <v/>
      </c>
      <c r="CF91" s="223" t="str">
        <f t="array" ref="CF91">IF(Q91="","",
IF(INDEX(Settings!$H:$H,MATCH(CF$1,Settings!$G:$G,0))=TRUE,
100-100*(Q91-MINIFS(Q:Q,$E:$E,$E91))/(MAXIFS(Q:Q,$E:$E,$E91)-MINIFS(Q:Q,$E:$E,$E91)),
100*(Q91-MINIFS(Q:Q,$E:$E,$E91))/(MAXIFS(Q:Q,$E:$E,$E91)-MINIFS(Q:Q,$E:$E,$E91))))</f>
        <v/>
      </c>
      <c r="CG91" s="223" t="str">
        <f t="array" ref="CG91">IF(R91="","",
IF(INDEX(Settings!$H:$H,MATCH(CG$1,Settings!$G:$G,0))=TRUE,
100-100*(R91-MINIFS(R:R,$E:$E,$E91))/(MAXIFS(R:R,$E:$E,$E91)-MINIFS(R:R,$E:$E,$E91)),
100*(R91-MINIFS(R:R,$E:$E,$E91))/(MAXIFS(R:R,$E:$E,$E91)-MINIFS(R:R,$E:$E,$E91))))</f>
        <v/>
      </c>
      <c r="CH91" s="223" t="str">
        <f t="array" ref="CH91">IF(S91="","",
IF(INDEX(Settings!$H:$H,MATCH(CH$1,Settings!$G:$G,0))=TRUE,
100-100*(S91-MINIFS(S:S,$E:$E,$E91))/(MAXIFS(S:S,$E:$E,$E91)-MINIFS(S:S,$E:$E,$E91)),
100*(S91-MINIFS(S:S,$E:$E,$E91))/(MAXIFS(S:S,$E:$E,$E91)-MINIFS(S:S,$E:$E,$E91))))</f>
        <v/>
      </c>
      <c r="CI91" s="223" t="str">
        <f t="array" ref="CI91">IF(T91="","",
IF(INDEX(Settings!$H:$H,MATCH(CI$1,Settings!$G:$G,0))=TRUE,
100-100*(T91-MINIFS(T:T,$E:$E,$E91))/(MAXIFS(T:T,$E:$E,$E91)-MINIFS(T:T,$E:$E,$E91)),
100*(T91-MINIFS(T:T,$E:$E,$E91))/(MAXIFS(T:T,$E:$E,$E91)-MINIFS(T:T,$E:$E,$E91))))</f>
        <v/>
      </c>
      <c r="CJ91" s="223" t="str">
        <f t="array" ref="CJ91">IF(U91="","",
IF(INDEX(Settings!$H:$H,MATCH(CJ$1,Settings!$G:$G,0))=TRUE,
100-100*(U91-MINIFS(U:U,$E:$E,$E91))/(MAXIFS(U:U,$E:$E,$E91)-MINIFS(U:U,$E:$E,$E91)),
100*(U91-MINIFS(U:U,$E:$E,$E91))/(MAXIFS(U:U,$E:$E,$E91)-MINIFS(U:U,$E:$E,$E91))))</f>
        <v/>
      </c>
      <c r="CK91" s="223" t="str">
        <f t="array" ref="CK91">IF(V91="","",
IF(INDEX(Settings!$H:$H,MATCH(CK$1,Settings!$G:$G,0))=TRUE,
100-100*(V91-MINIFS(V:V,$E:$E,$E91))/(MAXIFS(V:V,$E:$E,$E91)-MINIFS(V:V,$E:$E,$E91)),
100*(V91-MINIFS(V:V,$E:$E,$E91))/(MAXIFS(V:V,$E:$E,$E91)-MINIFS(V:V,$E:$E,$E91))))</f>
        <v/>
      </c>
      <c r="CL91" s="223" t="str">
        <f t="array" ref="CL91">IF(W91="","",
IF(INDEX(Settings!$H:$H,MATCH(CL$1,Settings!$G:$G,0))=TRUE,
100-100*(W91-MINIFS(W:W,$E:$E,$E91))/(MAXIFS(W:W,$E:$E,$E91)-MINIFS(W:W,$E:$E,$E91)),
100*(W91-MINIFS(W:W,$E:$E,$E91))/(MAXIFS(W:W,$E:$E,$E91)-MINIFS(W:W,$E:$E,$E91))))</f>
        <v/>
      </c>
      <c r="CM91" s="223" t="str">
        <f t="array" ref="CM91">IF(X91="","",
IF(INDEX(Settings!$H:$H,MATCH(CM$1,Settings!$G:$G,0))=TRUE,
100-100*(X91-MINIFS(X:X,$E:$E,$E91))/(MAXIFS(X:X,$E:$E,$E91)-MINIFS(X:X,$E:$E,$E91)),
100*(X91-MINIFS(X:X,$E:$E,$E91))/(MAXIFS(X:X,$E:$E,$E91)-MINIFS(X:X,$E:$E,$E91))))</f>
        <v/>
      </c>
      <c r="CN91" s="223" t="str">
        <f t="array" ref="CN91">IF(Y91="","",
IF(INDEX(Settings!$H:$H,MATCH(CN$1,Settings!$G:$G,0))=TRUE,
100-100*(Y91-MINIFS(Y:Y,$E:$E,$E91))/(MAXIFS(Y:Y,$E:$E,$E91)-MINIFS(Y:Y,$E:$E,$E91)),
100*(Y91-MINIFS(Y:Y,$E:$E,$E91))/(MAXIFS(Y:Y,$E:$E,$E91)-MINIFS(Y:Y,$E:$E,$E91))))</f>
        <v/>
      </c>
      <c r="CO91" s="223" t="str">
        <f t="array" ref="CO91">IF(Z91="","",
IF(INDEX(Settings!$H:$H,MATCH(CO$1,Settings!$G:$G,0))=TRUE,
100-100*(Z91-MINIFS(Z:Z,$E:$E,$E91))/(MAXIFS(Z:Z,$E:$E,$E91)-MINIFS(Z:Z,$E:$E,$E91)),
100*(Z91-MINIFS(Z:Z,$E:$E,$E91))/(MAXIFS(Z:Z,$E:$E,$E91)-MINIFS(Z:Z,$E:$E,$E91))))</f>
        <v/>
      </c>
      <c r="CP91" s="223" t="str">
        <f t="array" ref="CP91">IF(AA91="","",
IF(INDEX(Settings!$H:$H,MATCH(CP$1,Settings!$G:$G,0))=TRUE,
100-100*(AA91-MINIFS(AA:AA,$E:$E,$E91))/(MAXIFS(AA:AA,$E:$E,$E91)-MINIFS(AA:AA,$E:$E,$E91)),
100*(AA91-MINIFS(AA:AA,$E:$E,$E91))/(MAXIFS(AA:AA,$E:$E,$E91)-MINIFS(AA:AA,$E:$E,$E91))))</f>
        <v/>
      </c>
      <c r="CQ91" s="223" t="str">
        <f t="array" ref="CQ91">IF(AB91="","",
IF(INDEX(Settings!$H:$H,MATCH(CQ$1,Settings!$G:$G,0))=TRUE,
100-100*(AB91-MINIFS(AB:AB,$E:$E,$E91))/(MAXIFS(AB:AB,$E:$E,$E91)-MINIFS(AB:AB,$E:$E,$E91)),
100*(AB91-MINIFS(AB:AB,$E:$E,$E91))/(MAXIFS(AB:AB,$E:$E,$E91)-MINIFS(AB:AB,$E:$E,$E91))))</f>
        <v/>
      </c>
      <c r="CR91" s="223" t="str">
        <f t="array" ref="CR91">IF(AC91="","",
IF(INDEX(Settings!$H:$H,MATCH(CR$1,Settings!$G:$G,0))=TRUE,
100-100*(AC91-MINIFS(AC:AC,$E:$E,$E91))/(MAXIFS(AC:AC,$E:$E,$E91)-MINIFS(AC:AC,$E:$E,$E91)),
100*(AC91-MINIFS(AC:AC,$E:$E,$E91))/(MAXIFS(AC:AC,$E:$E,$E91)-MINIFS(AC:AC,$E:$E,$E91))))</f>
        <v/>
      </c>
      <c r="CS91" s="223" t="str">
        <f t="array" ref="CS91">IF(AD91="","",
IF(INDEX(Settings!$H:$H,MATCH(CS$1,Settings!$G:$G,0))=TRUE,
100-100*(AD91-MINIFS(AD:AD,$E:$E,$E91))/(MAXIFS(AD:AD,$E:$E,$E91)-MINIFS(AD:AD,$E:$E,$E91)),
100*(AD91-MINIFS(AD:AD,$E:$E,$E91))/(MAXIFS(AD:AD,$E:$E,$E91)-MINIFS(AD:AD,$E:$E,$E91))))</f>
        <v/>
      </c>
      <c r="CT91" s="223" t="str">
        <f t="array" ref="CT91">IF(AE91="","",
IF(INDEX(Settings!$H:$H,MATCH(CT$1,Settings!$G:$G,0))=TRUE,
100-100*(AE91-MINIFS(AE:AE,$E:$E,$E91))/(MAXIFS(AE:AE,$E:$E,$E91)-MINIFS(AE:AE,$E:$E,$E91)),
100*(AE91-MINIFS(AE:AE,$E:$E,$E91))/(MAXIFS(AE:AE,$E:$E,$E91)-MINIFS(AE:AE,$E:$E,$E91))))</f>
        <v/>
      </c>
      <c r="CU91" s="223" t="str">
        <f t="array" ref="CU91">IF(AF91="","",
IF(INDEX(Settings!$H:$H,MATCH(CU$1,Settings!$G:$G,0))=TRUE,
100-100*(AF91-MINIFS(AF:AF,$E:$E,$E91))/(MAXIFS(AF:AF,$E:$E,$E91)-MINIFS(AF:AF,$E:$E,$E91)),
100*(AF91-MINIFS(AF:AF,$E:$E,$E91))/(MAXIFS(AF:AF,$E:$E,$E91)-MINIFS(AF:AF,$E:$E,$E91))))</f>
        <v/>
      </c>
      <c r="CV91" s="223" t="str">
        <f t="array" ref="CV91">IF(AG91="","",
IF(INDEX(Settings!$H:$H,MATCH(CV$1,Settings!$G:$G,0))=TRUE,
100-100*(AG91-MINIFS(AG:AG,$E:$E,$E91))/(MAXIFS(AG:AG,$E:$E,$E91)-MINIFS(AG:AG,$E:$E,$E91)),
100*(AG91-MINIFS(AG:AG,$E:$E,$E91))/(MAXIFS(AG:AG,$E:$E,$E91)-MINIFS(AG:AG,$E:$E,$E91))))</f>
        <v/>
      </c>
      <c r="CW91" s="223" t="str">
        <f t="array" ref="CW91">IF(AH91="","",
IF(INDEX(Settings!$H:$H,MATCH(CW$1,Settings!$G:$G,0))=TRUE,
100-100*(AH91-MINIFS(AH:AH,$E:$E,$E91))/(MAXIFS(AH:AH,$E:$E,$E91)-MINIFS(AH:AH,$E:$E,$E91)),
100*(AH91-MINIFS(AH:AH,$E:$E,$E91))/(MAXIFS(AH:AH,$E:$E,$E91)-MINIFS(AH:AH,$E:$E,$E91))))</f>
        <v/>
      </c>
      <c r="CX91" s="223" t="str">
        <f t="array" ref="CX91">IF(AI91="","",
IF(INDEX(Settings!$H:$H,MATCH(CX$1,Settings!$G:$G,0))=TRUE,
100-100*(AI91-MINIFS(AI:AI,$E:$E,$E91))/(MAXIFS(AI:AI,$E:$E,$E91)-MINIFS(AI:AI,$E:$E,$E91)),
100*(AI91-MINIFS(AI:AI,$E:$E,$E91))/(MAXIFS(AI:AI,$E:$E,$E91)-MINIFS(AI:AI,$E:$E,$E91))))</f>
        <v/>
      </c>
      <c r="CY91" s="223" t="str">
        <f t="array" ref="CY91">IF(AJ91="","",
IF(INDEX(Settings!$H:$H,MATCH(CY$1,Settings!$G:$G,0))=TRUE,
100-100*(AJ91-MINIFS(AJ:AJ,$E:$E,$E91))/(MAXIFS(AJ:AJ,$E:$E,$E91)-MINIFS(AJ:AJ,$E:$E,$E91)),
100*(AJ91-MINIFS(AJ:AJ,$E:$E,$E91))/(MAXIFS(AJ:AJ,$E:$E,$E91)-MINIFS(AJ:AJ,$E:$E,$E91))))</f>
        <v/>
      </c>
      <c r="CZ91" s="223" t="str">
        <f t="array" ref="CZ91">IF(AK91="","",
IF(INDEX(Settings!$H:$H,MATCH(CZ$1,Settings!$G:$G,0))=TRUE,
100-100*(AK91-MINIFS(AK:AK,$E:$E,$E91))/(MAXIFS(AK:AK,$E:$E,$E91)-MINIFS(AK:AK,$E:$E,$E91)),
100*(AK91-MINIFS(AK:AK,$E:$E,$E91))/(MAXIFS(AK:AK,$E:$E,$E91)-MINIFS(AK:AK,$E:$E,$E91))))</f>
        <v/>
      </c>
      <c r="DA91" s="223" t="str">
        <f t="array" ref="DA91">IF(AL91="","",
IF(INDEX(Settings!$H:$H,MATCH(DA$1,Settings!$G:$G,0))=TRUE,
100-100*(AL91-MINIFS(AL:AL,$E:$E,$E91))/(MAXIFS(AL:AL,$E:$E,$E91)-MINIFS(AL:AL,$E:$E,$E91)),
100*(AL91-MINIFS(AL:AL,$E:$E,$E91))/(MAXIFS(AL:AL,$E:$E,$E91)-MINIFS(AL:AL,$E:$E,$E91))))</f>
        <v/>
      </c>
      <c r="DB91" s="223" t="str">
        <f t="array" ref="DB91">IF(AM91="","",
IF(INDEX(Settings!$H:$H,MATCH(DB$1,Settings!$G:$G,0))=TRUE,
100-100*(AM91-MINIFS(AM:AM,$E:$E,$E91))/(MAXIFS(AM:AM,$E:$E,$E91)-MINIFS(AM:AM,$E:$E,$E91)),
100*(AM91-MINIFS(AM:AM,$E:$E,$E91))/(MAXIFS(AM:AM,$E:$E,$E91)-MINIFS(AM:AM,$E:$E,$E91))))</f>
        <v/>
      </c>
      <c r="DC91" s="223" t="str">
        <f t="array" ref="DC91">IF(AN91="","",
IF(INDEX(Settings!$H:$H,MATCH(DC$1,Settings!$G:$G,0))=TRUE,
100-100*(AN91-MINIFS(AN:AN,$E:$E,$E91))/(MAXIFS(AN:AN,$E:$E,$E91)-MINIFS(AN:AN,$E:$E,$E91)),
100*(AN91-MINIFS(AN:AN,$E:$E,$E91))/(MAXIFS(AN:AN,$E:$E,$E91)-MINIFS(AN:AN,$E:$E,$E91))))</f>
        <v/>
      </c>
      <c r="DD91" s="223" t="str">
        <f t="array" ref="DD91">IF(AO91="","",
IF(INDEX(Settings!$H:$H,MATCH(DD$1,Settings!$G:$G,0))=TRUE,
100-100*(AO91-MINIFS(AO:AO,$E:$E,$E91))/(MAXIFS(AO:AO,$E:$E,$E91)-MINIFS(AO:AO,$E:$E,$E91)),
100*(AO91-MINIFS(AO:AO,$E:$E,$E91))/(MAXIFS(AO:AO,$E:$E,$E91)-MINIFS(AO:AO,$E:$E,$E91))))</f>
        <v/>
      </c>
      <c r="DE91" s="223" t="str">
        <f t="array" ref="DE91">IF(AP91="","",
IF(INDEX(Settings!$H:$H,MATCH(DE$1,Settings!$G:$G,0))=TRUE,
100-100*(AP91-MINIFS(AP:AP,$E:$E,$E91))/(MAXIFS(AP:AP,$E:$E,$E91)-MINIFS(AP:AP,$E:$E,$E91)),
100*(AP91-MINIFS(AP:AP,$E:$E,$E91))/(MAXIFS(AP:AP,$E:$E,$E91)-MINIFS(AP:AP,$E:$E,$E91))))</f>
        <v/>
      </c>
      <c r="DF91" s="223" t="str">
        <f t="array" ref="DF91">IF(AQ91="","",
IF(INDEX(Settings!$H:$H,MATCH(DF$1,Settings!$G:$G,0))=TRUE,
100-100*(AQ91-MINIFS(AQ:AQ,$E:$E,$E91))/(MAXIFS(AQ:AQ,$E:$E,$E91)-MINIFS(AQ:AQ,$E:$E,$E91)),
100*(AQ91-MINIFS(AQ:AQ,$E:$E,$E91))/(MAXIFS(AQ:AQ,$E:$E,$E91)-MINIFS(AQ:AQ,$E:$E,$E91))))</f>
        <v/>
      </c>
      <c r="DG91" s="223" t="str">
        <f t="array" ref="DG91">IF(AR91="","",
IF(INDEX(Settings!$H:$H,MATCH(DG$1,Settings!$G:$G,0))=TRUE,
100-100*(AR91-MINIFS(AR:AR,$E:$E,$E91))/(MAXIFS(AR:AR,$E:$E,$E91)-MINIFS(AR:AR,$E:$E,$E91)),
100*(AR91-MINIFS(AR:AR,$E:$E,$E91))/(MAXIFS(AR:AR,$E:$E,$E91)-MINIFS(AR:AR,$E:$E,$E91))))</f>
        <v/>
      </c>
      <c r="DH91" s="223" t="str">
        <f t="array" ref="DH91">IF(AS91="","",
IF(INDEX(Settings!$H:$H,MATCH(DH$1,Settings!$G:$G,0))=TRUE,
100-100*(AS91-MINIFS(AS:AS,$E:$E,$E91))/(MAXIFS(AS:AS,$E:$E,$E91)-MINIFS(AS:AS,$E:$E,$E91)),
100*(AS91-MINIFS(AS:AS,$E:$E,$E91))/(MAXIFS(AS:AS,$E:$E,$E91)-MINIFS(AS:AS,$E:$E,$E91))))</f>
        <v/>
      </c>
      <c r="DI91" s="223" t="str">
        <f t="array" ref="DI91">IF(AT91="","",
IF(INDEX(Settings!$H:$H,MATCH(DI$1,Settings!$G:$G,0))=TRUE,
100-100*(AT91-MINIFS(AT:AT,$E:$E,$E91))/(MAXIFS(AT:AT,$E:$E,$E91)-MINIFS(AT:AT,$E:$E,$E91)),
100*(AT91-MINIFS(AT:AT,$E:$E,$E91))/(MAXIFS(AT:AT,$E:$E,$E91)-MINIFS(AT:AT,$E:$E,$E91))))</f>
        <v/>
      </c>
      <c r="DJ91" s="223" t="str">
        <f t="array" ref="DJ91">IF(AU91="","",
IF(INDEX(Settings!$H:$H,MATCH(DJ$1,Settings!$G:$G,0))=TRUE,
100-100*(AU91-MINIFS(AU:AU,$E:$E,$E91))/(MAXIFS(AU:AU,$E:$E,$E91)-MINIFS(AU:AU,$E:$E,$E91)),
100*(AU91-MINIFS(AU:AU,$E:$E,$E91))/(MAXIFS(AU:AU,$E:$E,$E91)-MINIFS(AU:AU,$E:$E,$E91))))</f>
        <v/>
      </c>
      <c r="DK91" s="223" t="str">
        <f t="array" ref="DK91">IF(AV91="","",
IF(INDEX(Settings!$H:$H,MATCH(DK$1,Settings!$G:$G,0))=TRUE,
100-100*(AV91-MINIFS(AV:AV,$E:$E,$E91))/(MAXIFS(AV:AV,$E:$E,$E91)-MINIFS(AV:AV,$E:$E,$E91)),
100*(AV91-MINIFS(AV:AV,$E:$E,$E91))/(MAXIFS(AV:AV,$E:$E,$E91)-MINIFS(AV:AV,$E:$E,$E91))))</f>
        <v/>
      </c>
      <c r="DL91" s="223" t="str">
        <f t="array" ref="DL91">IF(AW91="","",
IF(INDEX(Settings!$H:$H,MATCH(DL$1,Settings!$G:$G,0))=TRUE,
100-100*(AW91-MINIFS(AW:AW,$E:$E,$E91))/(MAXIFS(AW:AW,$E:$E,$E91)-MINIFS(AW:AW,$E:$E,$E91)),
100*(AW91-MINIFS(AW:AW,$E:$E,$E91))/(MAXIFS(AW:AW,$E:$E,$E91)-MINIFS(AW:AW,$E:$E,$E91))))</f>
        <v/>
      </c>
      <c r="DM91" s="223" t="str">
        <f t="array" ref="DM91">IF(AX91="","",
IF(INDEX(Settings!$H:$H,MATCH(DM$1,Settings!$G:$G,0))=TRUE,
100-100*(AX91-MINIFS(AX:AX,$E:$E,$E91))/(MAXIFS(AX:AX,$E:$E,$E91)-MINIFS(AX:AX,$E:$E,$E91)),
100*(AX91-MINIFS(AX:AX,$E:$E,$E91))/(MAXIFS(AX:AX,$E:$E,$E91)-MINIFS(AX:AX,$E:$E,$E91))))</f>
        <v/>
      </c>
      <c r="DN91" s="223" t="str">
        <f t="array" ref="DN91">IF(AY91="","",
IF(INDEX(Settings!$H:$H,MATCH(DN$1,Settings!$G:$G,0))=TRUE,
100-100*(AY91-MINIFS(AY:AY,$E:$E,$E91))/(MAXIFS(AY:AY,$E:$E,$E91)-MINIFS(AY:AY,$E:$E,$E91)),
100*(AY91-MINIFS(AY:AY,$E:$E,$E91))/(MAXIFS(AY:AY,$E:$E,$E91)-MINIFS(AY:AY,$E:$E,$E91))))</f>
        <v/>
      </c>
      <c r="DO91" s="223" t="str">
        <f t="array" ref="DO91">IF(AZ91="","",
IF(INDEX(Settings!$H:$H,MATCH(DO$1,Settings!$G:$G,0))=TRUE,
100-100*(AZ91-MINIFS(AZ:AZ,$E:$E,$E91))/(MAXIFS(AZ:AZ,$E:$E,$E91)-MINIFS(AZ:AZ,$E:$E,$E91)),
100*(AZ91-MINIFS(AZ:AZ,$E:$E,$E91))/(MAXIFS(AZ:AZ,$E:$E,$E91)-MINIFS(AZ:AZ,$E:$E,$E91))))</f>
        <v/>
      </c>
      <c r="DP91" s="223" t="str">
        <f t="array" ref="DP91">IF(BA91="","",
IF(INDEX(Settings!$H:$H,MATCH(DP$1,Settings!$G:$G,0))=TRUE,
100-100*(BA91-MINIFS(BA:BA,$E:$E,$E91))/(MAXIFS(BA:BA,$E:$E,$E91)-MINIFS(BA:BA,$E:$E,$E91)),
100*(BA91-MINIFS(BA:BA,$E:$E,$E91))/(MAXIFS(BA:BA,$E:$E,$E91)-MINIFS(BA:BA,$E:$E,$E91))))</f>
        <v/>
      </c>
      <c r="DQ91" s="223" t="str">
        <f t="array" ref="DQ91">IF(BB91="","",
IF(INDEX(Settings!$H:$H,MATCH(DQ$1,Settings!$G:$G,0))=TRUE,
100-100*(BB91-MINIFS(BB:BB,$E:$E,$E91))/(MAXIFS(BB:BB,$E:$E,$E91)-MINIFS(BB:BB,$E:$E,$E91)),
100*(BB91-MINIFS(BB:BB,$E:$E,$E91))/(MAXIFS(BB:BB,$E:$E,$E91)-MINIFS(BB:BB,$E:$E,$E91))))</f>
        <v/>
      </c>
      <c r="DR91" s="223" t="str">
        <f t="array" ref="DR91">IF(BC91="","",
IF(INDEX(Settings!$H:$H,MATCH(DR$1,Settings!$G:$G,0))=TRUE,
100-100*(BC91-MINIFS(BC:BC,$E:$E,$E91))/(MAXIFS(BC:BC,$E:$E,$E91)-MINIFS(BC:BC,$E:$E,$E91)),
100*(BC91-MINIFS(BC:BC,$E:$E,$E91))/(MAXIFS(BC:BC,$E:$E,$E91)-MINIFS(BC:BC,$E:$E,$E91))))</f>
        <v/>
      </c>
      <c r="DS91" s="223" t="str">
        <f t="array" ref="DS91">IF(BD91="","",
IF(INDEX(Settings!$H:$H,MATCH(DS$1,Settings!$G:$G,0))=TRUE,
100-100*(BD91-MINIFS(BD:BD,$E:$E,$E91))/(MAXIFS(BD:BD,$E:$E,$E91)-MINIFS(BD:BD,$E:$E,$E91)),
100*(BD91-MINIFS(BD:BD,$E:$E,$E91))/(MAXIFS(BD:BD,$E:$E,$E91)-MINIFS(BD:BD,$E:$E,$E91))))</f>
        <v/>
      </c>
      <c r="DT91" s="223" t="str">
        <f t="array" ref="DT91">IF(BE91="","",
IF(INDEX(Settings!$H:$H,MATCH(DT$1,Settings!$G:$G,0))=TRUE,
100-100*(BE91-MINIFS(BE:BE,$E:$E,$E91))/(MAXIFS(BE:BE,$E:$E,$E91)-MINIFS(BE:BE,$E:$E,$E91)),
100*(BE91-MINIFS(BE:BE,$E:$E,$E91))/(MAXIFS(BE:BE,$E:$E,$E91)-MINIFS(BE:BE,$E:$E,$E91))))</f>
        <v/>
      </c>
      <c r="DU91" s="223" t="str">
        <f t="array" ref="DU91">IF(BF91="","",
IF(INDEX(Settings!$H:$H,MATCH(DU$1,Settings!$G:$G,0))=TRUE,
100-100*(BF91-MINIFS(BF:BF,$E:$E,$E91))/(MAXIFS(BF:BF,$E:$E,$E91)-MINIFS(BF:BF,$E:$E,$E91)),
100*(BF91-MINIFS(BF:BF,$E:$E,$E91))/(MAXIFS(BF:BF,$E:$E,$E91)-MINIFS(BF:BF,$E:$E,$E91))))</f>
        <v/>
      </c>
      <c r="DV91" s="223" t="str">
        <f t="array" ref="DV91">IF(BG91="","",
IF(INDEX(Settings!$H:$H,MATCH(DV$1,Settings!$G:$G,0))=TRUE,
100-100*(BG91-MINIFS(BG:BG,$E:$E,$E91))/(MAXIFS(BG:BG,$E:$E,$E91)-MINIFS(BG:BG,$E:$E,$E91)),
100*(BG91-MINIFS(BG:BG,$E:$E,$E91))/(MAXIFS(BG:BG,$E:$E,$E91)-MINIFS(BG:BG,$E:$E,$E91))))</f>
        <v/>
      </c>
      <c r="DW91" s="223" t="str">
        <f t="array" ref="DW91">IF(BH91="","",
IF(INDEX(Settings!$H:$H,MATCH(DW$1,Settings!$G:$G,0))=TRUE,
100-100*(BH91-MINIFS(BH:BH,$E:$E,$E91))/(MAXIFS(BH:BH,$E:$E,$E91)-MINIFS(BH:BH,$E:$E,$E91)),
100*(BH91-MINIFS(BH:BH,$E:$E,$E91))/(MAXIFS(BH:BH,$E:$E,$E91)-MINIFS(BH:BH,$E:$E,$E91))))</f>
        <v/>
      </c>
      <c r="DX91" s="223" t="str">
        <f t="array" ref="DX91">IF(BI91="","",
IF(INDEX(Settings!$H:$H,MATCH(DX$1,Settings!$G:$G,0))=TRUE,
100-100*(BI91-MINIFS(BI:BI,$E:$E,$E91))/(MAXIFS(BI:BI,$E:$E,$E91)-MINIFS(BI:BI,$E:$E,$E91)),
100*(BI91-MINIFS(BI:BI,$E:$E,$E91))/(MAXIFS(BI:BI,$E:$E,$E91)-MINIFS(BI:BI,$E:$E,$E91))))</f>
        <v/>
      </c>
      <c r="DY91" s="223" t="str">
        <f t="array" ref="DY91">IF(BJ91="","",
IF(INDEX(Settings!$H:$H,MATCH(DY$1,Settings!$G:$G,0))=TRUE,
100-100*(BJ91-MINIFS(BJ:BJ,$E:$E,$E91))/(MAXIFS(BJ:BJ,$E:$E,$E91)-MINIFS(BJ:BJ,$E:$E,$E91)),
100*(BJ91-MINIFS(BJ:BJ,$E:$E,$E91))/(MAXIFS(BJ:BJ,$E:$E,$E91)-MINIFS(BJ:BJ,$E:$E,$E91))))</f>
        <v/>
      </c>
      <c r="DZ91" s="225"/>
      <c r="EA91" s="225"/>
      <c r="EB91" s="225" t="str">
        <f t="shared" si="8"/>
        <v/>
      </c>
      <c r="EC91" s="225" t="str">
        <f t="shared" si="9"/>
        <v/>
      </c>
      <c r="ED91" s="225" t="str">
        <f t="shared" si="10"/>
        <v/>
      </c>
      <c r="EE91" s="225" t="str">
        <f t="shared" si="11"/>
        <v/>
      </c>
      <c r="EF91" s="225" t="str">
        <f t="shared" si="12"/>
        <v/>
      </c>
      <c r="EG91" s="225" t="str">
        <f t="shared" si="13"/>
        <v/>
      </c>
      <c r="EH91" s="225"/>
      <c r="EI91" s="225"/>
      <c r="EJ91" s="225"/>
      <c r="EK91" s="225"/>
      <c r="EL91" s="225"/>
      <c r="EM91" s="225"/>
    </row>
    <row r="92">
      <c r="A92" s="231"/>
      <c r="B92" s="231"/>
      <c r="C92" s="231"/>
      <c r="D92" s="231" t="str">
        <f t="array" ref="D92">IFERROR(INDEX(Profiles!$B:$B,MATCH($A92,Profiles!$A:$A,0)),"")</f>
        <v/>
      </c>
      <c r="E92" s="231"/>
      <c r="F92" s="231"/>
      <c r="G92" s="231"/>
      <c r="H92" s="231"/>
      <c r="I92" s="231" t="str">
        <f>IF(A92="","",IF(Settings!$N$3="DATE",F92&amp;": "&amp;TEXT(B92,"M/DD/YY"),F92&amp;": "&amp;H92))</f>
        <v/>
      </c>
      <c r="J92" s="231"/>
      <c r="K92" s="231"/>
      <c r="L92" s="231"/>
      <c r="M92" s="232" t="str">
        <f t="shared" si="14"/>
        <v/>
      </c>
      <c r="N92" s="231"/>
      <c r="O92" s="231"/>
      <c r="P92" s="231"/>
      <c r="Q92" s="231"/>
      <c r="R92" s="231"/>
      <c r="S92" s="230" t="str">
        <f>IFERROR(VLOOKUP(AF92, 'YOYO IR Scores'!A:C, 3, FALSE), "")
</f>
        <v/>
      </c>
      <c r="T92" s="231"/>
      <c r="U92" s="231"/>
      <c r="V92" s="231"/>
      <c r="W92" s="231"/>
      <c r="X92" s="233" t="str">
        <f t="shared" si="4"/>
        <v/>
      </c>
      <c r="Y92" s="234" t="str">
        <f t="shared" si="5"/>
        <v/>
      </c>
      <c r="Z92" s="234" t="str">
        <f t="shared" si="6"/>
        <v/>
      </c>
      <c r="AA92" s="233" t="str">
        <f t="shared" si="7"/>
        <v/>
      </c>
      <c r="AB92" s="232"/>
      <c r="AC92" s="232"/>
      <c r="AD92" s="232"/>
      <c r="AE92" s="232" t="str">
        <f>IFERROR(VLOOKUP(AF92, 'YOYO IR Scores'!A:C, 2, FALSE), "")</f>
        <v/>
      </c>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t="str">
        <f t="array" ref="BK92">IF(J92="","",
IF(INDEX(Settings!$H:$H,MATCH(BY$1,Settings!$G:$G,0))=TRUE,
100-100*(J92-MIN(J:J))/(MAX(J:J)-MIN(J:J)),
100*(J92-MIN(J:J))/(MAX(J:J)-MIN(J:J))))</f>
        <v/>
      </c>
      <c r="BL92" s="232" t="str">
        <f t="array" ref="BL92">IF(J92="","",
IF(INDEX(Settings!$H:$H,MATCH(BY$1,Settings!$G:$G,0))=TRUE,
100-100*(J92-MINIFS(J:J,$E:$E,$E92))/(MAXIFS(J:J,$E:$E,$E92)-MINIFS(J:J,$E:$E,$E92)),
100*(J92-MINIFS(J:J,$E:$E,$E92))/(MAXIFS(J:J,$E:$E,$E92)-MINIFS(J:J,$E:$E,$E92))))</f>
        <v/>
      </c>
      <c r="BM92" s="232" t="str">
        <f t="array" ref="BM92">IF(J92="","",
IF(INDEX(Settings!$H:$H,MATCH(BY$1,Settings!$G:$G,0))=TRUE,
100-100*(J92-MINIFS(J:J,$E:$E,$E92,$I:$I,$I92))/(MAXIFS(J:J,$E:$E,$E92,$I:$I,$I92)-MINIFS(J:J,$E:$E,$E92,$I:$I,$I92)),
100*(J92-MINIFS(J:J,$E:$E,$E92,$I:$I,$I92))/(MAXIFS(J:J,$E:$E,$E92,$I:$I,$I92)-MINIFS(J:J,$E:$E,$E92,$I:$I,$I92))))</f>
        <v/>
      </c>
      <c r="BN92" s="231" t="str">
        <f t="array" ref="BN92">IF(J92="","",
IF(INDEX(Settings!$H:$H,MATCH(BY$1,Settings!$G:$G,0))=TRUE,
100-100*PERCENTRANK(J:J,J92),
100*PERCENTRANK(J:J,J92)))</f>
        <v/>
      </c>
      <c r="BO92" s="231" t="str">
        <f>IFERROR(__xludf.DUMMYFUNCTION("IF(J92="""","""",
IF(INDEX(Settings!$H:$H,MATCH(BY$1,Settings!$G:$G,0))=TRUE,
100-100*PERCENTRANK(FILTER(J:J,$E:$E=$E92),J92),
100*PERCENTRANK(FILTER(J:J,$E:$E=$E92),J92)))"),"")</f>
        <v/>
      </c>
      <c r="BP92" s="231" t="str">
        <f>IFERROR(__xludf.DUMMYFUNCTION("IF(J92="""","""",
IF(INDEX(Settings!$H:$H,MATCH(BY$1,Settings!$G:$G,0))=TRUE,
100-100*PERCENTRANK(FILTER(J:J,$E:$E=$E92,$I:$I=$I92),J92),
100*PERCENTRANK(FILTER(J:J,$E:$E=$E92,$I:$I=$I92),J92)))"),"")</f>
        <v/>
      </c>
      <c r="BQ92" s="233" t="str">
        <f t="array" ref="BQ92">IF(J92="","",
IF(INDEX(Settings!$H:$H,MATCH(BY$1,Settings!$G:$G,0))=TRUE,
-1*(J92-AVERAGE(J:J))/STDEV(J:J),
(J92-AVERAGE(J:J))/STDEV(J:J)))</f>
        <v/>
      </c>
      <c r="BR92" s="233" t="str">
        <f>IFERROR(__xludf.DUMMYFUNCTION("IF(J92="""","""",
IF(INDEX(Settings!$H:$H,MATCH(BY$1,Settings!$G:$G,0))=TRUE,
-1*(J92-AVERAGEIFS(J:J,$E:$E,$E92))/STDEV(FILTER(J:J,$E:$E=$E92)),
(J92-AVERAGEIFS(J:J,$E:$E,$E92))/STDEV(FILTER(J:J,$E:$E=$E92))))"),"")</f>
        <v/>
      </c>
      <c r="BS92" s="233"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1"/>
      <c r="BX92" s="231"/>
      <c r="BY92" s="232" t="str">
        <f t="array" ref="BY92">IF(J92="","",
IF(INDEX(Settings!$H:$H,MATCH(BY$1,Settings!$G:$G,0))=TRUE,
100-100*(J92-MINIFS(J:J,$E:$E,$E92))/(MAXIFS(J:J,$E:$E,$E92)-MINIFS(J:J,$E:$E,$E92)),
100*(J92-MINIFS(J:J,$E:$E,$E92))/(MAXIFS(J:J,$E:$E,$E92)-MINIFS(J:J,$E:$E,$E92))))</f>
        <v/>
      </c>
      <c r="BZ92" s="232" t="str">
        <f t="array" ref="BZ92">IF(K92="","",
IF(INDEX(Settings!$H:$H,MATCH(BZ$1,Settings!$G:$G,0))=TRUE,
100-100*(K92-MINIFS(K:K,$E:$E,$E92))/(MAXIFS(K:K,$E:$E,$E92)-MINIFS(K:K,$E:$E,$E92)),
100*(K92-MINIFS(K:K,$E:$E,$E92))/(MAXIFS(K:K,$E:$E,$E92)-MINIFS(K:K,$E:$E,$E92))))</f>
        <v/>
      </c>
      <c r="CA92" s="232" t="str">
        <f t="array" ref="CA92">IF(L92="","",
IF(INDEX(Settings!$H:$H,MATCH(CA$1,Settings!$G:$G,0))=TRUE,
100-100*(L92-MINIFS(L:L,$E:$E,$E92))/(MAXIFS(L:L,$E:$E,$E92)-MINIFS(L:L,$E:$E,$E92)),
100*(L92-MINIFS(L:L,$E:$E,$E92))/(MAXIFS(L:L,$E:$E,$E92)-MINIFS(L:L,$E:$E,$E92))))</f>
        <v/>
      </c>
      <c r="CB92" s="232" t="str">
        <f t="array" ref="CB92">IF(M92="","",
IF(INDEX(Settings!$H:$H,MATCH(CB$1,Settings!$G:$G,0))=TRUE,
100-100*(M92-MINIFS(M:M,$E:$E,$E92))/(MAXIFS(M:M,$E:$E,$E92)-MINIFS(M:M,$E:$E,$E92)),
100*(M92-MINIFS(M:M,$E:$E,$E92))/(MAXIFS(M:M,$E:$E,$E92)-MINIFS(M:M,$E:$E,$E92))))</f>
        <v/>
      </c>
      <c r="CC92" s="232" t="str">
        <f t="array" ref="CC92">IF(N92="","",
IF(INDEX(Settings!$H:$H,MATCH(CC$1,Settings!$G:$G,0))=TRUE,
100-100*(N92-MINIFS(N:N,$E:$E,$E92))/(MAXIFS(N:N,$E:$E,$E92)-MINIFS(N:N,$E:$E,$E92)),
100*(N92-MINIFS(N:N,$E:$E,$E92))/(MAXIFS(N:N,$E:$E,$E92)-MINIFS(N:N,$E:$E,$E92))))</f>
        <v/>
      </c>
      <c r="CD92" s="232" t="str">
        <f t="array" ref="CD92">IF(O92="","",
IF(INDEX(Settings!$H:$H,MATCH(CD$1,Settings!$G:$G,0))=TRUE,
100-100*(O92-MINIFS(O:O,$E:$E,$E92))/(MAXIFS(O:O,$E:$E,$E92)-MINIFS(O:O,$E:$E,$E92)),
100*(O92-MINIFS(O:O,$E:$E,$E92))/(MAXIFS(O:O,$E:$E,$E92)-MINIFS(O:O,$E:$E,$E92))))</f>
        <v/>
      </c>
      <c r="CE92" s="232" t="str">
        <f t="array" ref="CE92">IF(P92="","",
IF(INDEX(Settings!$H:$H,MATCH(CE$1,Settings!$G:$G,0))=TRUE,
100-100*(P92-MINIFS(P:P,$E:$E,$E92))/(MAXIFS(P:P,$E:$E,$E92)-MINIFS(P:P,$E:$E,$E92)),
100*(P92-MINIFS(P:P,$E:$E,$E92))/(MAXIFS(P:P,$E:$E,$E92)-MINIFS(P:P,$E:$E,$E92))))</f>
        <v/>
      </c>
      <c r="CF92" s="232" t="str">
        <f t="array" ref="CF92">IF(Q92="","",
IF(INDEX(Settings!$H:$H,MATCH(CF$1,Settings!$G:$G,0))=TRUE,
100-100*(Q92-MINIFS(Q:Q,$E:$E,$E92))/(MAXIFS(Q:Q,$E:$E,$E92)-MINIFS(Q:Q,$E:$E,$E92)),
100*(Q92-MINIFS(Q:Q,$E:$E,$E92))/(MAXIFS(Q:Q,$E:$E,$E92)-MINIFS(Q:Q,$E:$E,$E92))))</f>
        <v/>
      </c>
      <c r="CG92" s="232" t="str">
        <f t="array" ref="CG92">IF(R92="","",
IF(INDEX(Settings!$H:$H,MATCH(CG$1,Settings!$G:$G,0))=TRUE,
100-100*(R92-MINIFS(R:R,$E:$E,$E92))/(MAXIFS(R:R,$E:$E,$E92)-MINIFS(R:R,$E:$E,$E92)),
100*(R92-MINIFS(R:R,$E:$E,$E92))/(MAXIFS(R:R,$E:$E,$E92)-MINIFS(R:R,$E:$E,$E92))))</f>
        <v/>
      </c>
      <c r="CH92" s="232" t="str">
        <f t="array" ref="CH92">IF(S92="","",
IF(INDEX(Settings!$H:$H,MATCH(CH$1,Settings!$G:$G,0))=TRUE,
100-100*(S92-MINIFS(S:S,$E:$E,$E92))/(MAXIFS(S:S,$E:$E,$E92)-MINIFS(S:S,$E:$E,$E92)),
100*(S92-MINIFS(S:S,$E:$E,$E92))/(MAXIFS(S:S,$E:$E,$E92)-MINIFS(S:S,$E:$E,$E92))))</f>
        <v/>
      </c>
      <c r="CI92" s="232" t="str">
        <f t="array" ref="CI92">IF(T92="","",
IF(INDEX(Settings!$H:$H,MATCH(CI$1,Settings!$G:$G,0))=TRUE,
100-100*(T92-MINIFS(T:T,$E:$E,$E92))/(MAXIFS(T:T,$E:$E,$E92)-MINIFS(T:T,$E:$E,$E92)),
100*(T92-MINIFS(T:T,$E:$E,$E92))/(MAXIFS(T:T,$E:$E,$E92)-MINIFS(T:T,$E:$E,$E92))))</f>
        <v/>
      </c>
      <c r="CJ92" s="232" t="str">
        <f t="array" ref="CJ92">IF(U92="","",
IF(INDEX(Settings!$H:$H,MATCH(CJ$1,Settings!$G:$G,0))=TRUE,
100-100*(U92-MINIFS(U:U,$E:$E,$E92))/(MAXIFS(U:U,$E:$E,$E92)-MINIFS(U:U,$E:$E,$E92)),
100*(U92-MINIFS(U:U,$E:$E,$E92))/(MAXIFS(U:U,$E:$E,$E92)-MINIFS(U:U,$E:$E,$E92))))</f>
        <v/>
      </c>
      <c r="CK92" s="232" t="str">
        <f t="array" ref="CK92">IF(V92="","",
IF(INDEX(Settings!$H:$H,MATCH(CK$1,Settings!$G:$G,0))=TRUE,
100-100*(V92-MINIFS(V:V,$E:$E,$E92))/(MAXIFS(V:V,$E:$E,$E92)-MINIFS(V:V,$E:$E,$E92)),
100*(V92-MINIFS(V:V,$E:$E,$E92))/(MAXIFS(V:V,$E:$E,$E92)-MINIFS(V:V,$E:$E,$E92))))</f>
        <v/>
      </c>
      <c r="CL92" s="232" t="str">
        <f t="array" ref="CL92">IF(W92="","",
IF(INDEX(Settings!$H:$H,MATCH(CL$1,Settings!$G:$G,0))=TRUE,
100-100*(W92-MINIFS(W:W,$E:$E,$E92))/(MAXIFS(W:W,$E:$E,$E92)-MINIFS(W:W,$E:$E,$E92)),
100*(W92-MINIFS(W:W,$E:$E,$E92))/(MAXIFS(W:W,$E:$E,$E92)-MINIFS(W:W,$E:$E,$E92))))</f>
        <v/>
      </c>
      <c r="CM92" s="232" t="str">
        <f t="array" ref="CM92">IF(X92="","",
IF(INDEX(Settings!$H:$H,MATCH(CM$1,Settings!$G:$G,0))=TRUE,
100-100*(X92-MINIFS(X:X,$E:$E,$E92))/(MAXIFS(X:X,$E:$E,$E92)-MINIFS(X:X,$E:$E,$E92)),
100*(X92-MINIFS(X:X,$E:$E,$E92))/(MAXIFS(X:X,$E:$E,$E92)-MINIFS(X:X,$E:$E,$E92))))</f>
        <v/>
      </c>
      <c r="CN92" s="232" t="str">
        <f t="array" ref="CN92">IF(Y92="","",
IF(INDEX(Settings!$H:$H,MATCH(CN$1,Settings!$G:$G,0))=TRUE,
100-100*(Y92-MINIFS(Y:Y,$E:$E,$E92))/(MAXIFS(Y:Y,$E:$E,$E92)-MINIFS(Y:Y,$E:$E,$E92)),
100*(Y92-MINIFS(Y:Y,$E:$E,$E92))/(MAXIFS(Y:Y,$E:$E,$E92)-MINIFS(Y:Y,$E:$E,$E92))))</f>
        <v/>
      </c>
      <c r="CO92" s="232" t="str">
        <f t="array" ref="CO92">IF(Z92="","",
IF(INDEX(Settings!$H:$H,MATCH(CO$1,Settings!$G:$G,0))=TRUE,
100-100*(Z92-MINIFS(Z:Z,$E:$E,$E92))/(MAXIFS(Z:Z,$E:$E,$E92)-MINIFS(Z:Z,$E:$E,$E92)),
100*(Z92-MINIFS(Z:Z,$E:$E,$E92))/(MAXIFS(Z:Z,$E:$E,$E92)-MINIFS(Z:Z,$E:$E,$E92))))</f>
        <v/>
      </c>
      <c r="CP92" s="232" t="str">
        <f t="array" ref="CP92">IF(AA92="","",
IF(INDEX(Settings!$H:$H,MATCH(CP$1,Settings!$G:$G,0))=TRUE,
100-100*(AA92-MINIFS(AA:AA,$E:$E,$E92))/(MAXIFS(AA:AA,$E:$E,$E92)-MINIFS(AA:AA,$E:$E,$E92)),
100*(AA92-MINIFS(AA:AA,$E:$E,$E92))/(MAXIFS(AA:AA,$E:$E,$E92)-MINIFS(AA:AA,$E:$E,$E92))))</f>
        <v/>
      </c>
      <c r="CQ92" s="232" t="str">
        <f t="array" ref="CQ92">IF(AB92="","",
IF(INDEX(Settings!$H:$H,MATCH(CQ$1,Settings!$G:$G,0))=TRUE,
100-100*(AB92-MINIFS(AB:AB,$E:$E,$E92))/(MAXIFS(AB:AB,$E:$E,$E92)-MINIFS(AB:AB,$E:$E,$E92)),
100*(AB92-MINIFS(AB:AB,$E:$E,$E92))/(MAXIFS(AB:AB,$E:$E,$E92)-MINIFS(AB:AB,$E:$E,$E92))))</f>
        <v/>
      </c>
      <c r="CR92" s="232" t="str">
        <f t="array" ref="CR92">IF(AC92="","",
IF(INDEX(Settings!$H:$H,MATCH(CR$1,Settings!$G:$G,0))=TRUE,
100-100*(AC92-MINIFS(AC:AC,$E:$E,$E92))/(MAXIFS(AC:AC,$E:$E,$E92)-MINIFS(AC:AC,$E:$E,$E92)),
100*(AC92-MINIFS(AC:AC,$E:$E,$E92))/(MAXIFS(AC:AC,$E:$E,$E92)-MINIFS(AC:AC,$E:$E,$E92))))</f>
        <v/>
      </c>
      <c r="CS92" s="232" t="str">
        <f t="array" ref="CS92">IF(AD92="","",
IF(INDEX(Settings!$H:$H,MATCH(CS$1,Settings!$G:$G,0))=TRUE,
100-100*(AD92-MINIFS(AD:AD,$E:$E,$E92))/(MAXIFS(AD:AD,$E:$E,$E92)-MINIFS(AD:AD,$E:$E,$E92)),
100*(AD92-MINIFS(AD:AD,$E:$E,$E92))/(MAXIFS(AD:AD,$E:$E,$E92)-MINIFS(AD:AD,$E:$E,$E92))))</f>
        <v/>
      </c>
      <c r="CT92" s="232" t="str">
        <f t="array" ref="CT92">IF(AE92="","",
IF(INDEX(Settings!$H:$H,MATCH(CT$1,Settings!$G:$G,0))=TRUE,
100-100*(AE92-MINIFS(AE:AE,$E:$E,$E92))/(MAXIFS(AE:AE,$E:$E,$E92)-MINIFS(AE:AE,$E:$E,$E92)),
100*(AE92-MINIFS(AE:AE,$E:$E,$E92))/(MAXIFS(AE:AE,$E:$E,$E92)-MINIFS(AE:AE,$E:$E,$E92))))</f>
        <v/>
      </c>
      <c r="CU92" s="232" t="str">
        <f t="array" ref="CU92">IF(AF92="","",
IF(INDEX(Settings!$H:$H,MATCH(CU$1,Settings!$G:$G,0))=TRUE,
100-100*(AF92-MINIFS(AF:AF,$E:$E,$E92))/(MAXIFS(AF:AF,$E:$E,$E92)-MINIFS(AF:AF,$E:$E,$E92)),
100*(AF92-MINIFS(AF:AF,$E:$E,$E92))/(MAXIFS(AF:AF,$E:$E,$E92)-MINIFS(AF:AF,$E:$E,$E92))))</f>
        <v/>
      </c>
      <c r="CV92" s="232" t="str">
        <f t="array" ref="CV92">IF(AG92="","",
IF(INDEX(Settings!$H:$H,MATCH(CV$1,Settings!$G:$G,0))=TRUE,
100-100*(AG92-MINIFS(AG:AG,$E:$E,$E92))/(MAXIFS(AG:AG,$E:$E,$E92)-MINIFS(AG:AG,$E:$E,$E92)),
100*(AG92-MINIFS(AG:AG,$E:$E,$E92))/(MAXIFS(AG:AG,$E:$E,$E92)-MINIFS(AG:AG,$E:$E,$E92))))</f>
        <v/>
      </c>
      <c r="CW92" s="232" t="str">
        <f t="array" ref="CW92">IF(AH92="","",
IF(INDEX(Settings!$H:$H,MATCH(CW$1,Settings!$G:$G,0))=TRUE,
100-100*(AH92-MINIFS(AH:AH,$E:$E,$E92))/(MAXIFS(AH:AH,$E:$E,$E92)-MINIFS(AH:AH,$E:$E,$E92)),
100*(AH92-MINIFS(AH:AH,$E:$E,$E92))/(MAXIFS(AH:AH,$E:$E,$E92)-MINIFS(AH:AH,$E:$E,$E92))))</f>
        <v/>
      </c>
      <c r="CX92" s="232" t="str">
        <f t="array" ref="CX92">IF(AI92="","",
IF(INDEX(Settings!$H:$H,MATCH(CX$1,Settings!$G:$G,0))=TRUE,
100-100*(AI92-MINIFS(AI:AI,$E:$E,$E92))/(MAXIFS(AI:AI,$E:$E,$E92)-MINIFS(AI:AI,$E:$E,$E92)),
100*(AI92-MINIFS(AI:AI,$E:$E,$E92))/(MAXIFS(AI:AI,$E:$E,$E92)-MINIFS(AI:AI,$E:$E,$E92))))</f>
        <v/>
      </c>
      <c r="CY92" s="232" t="str">
        <f t="array" ref="CY92">IF(AJ92="","",
IF(INDEX(Settings!$H:$H,MATCH(CY$1,Settings!$G:$G,0))=TRUE,
100-100*(AJ92-MINIFS(AJ:AJ,$E:$E,$E92))/(MAXIFS(AJ:AJ,$E:$E,$E92)-MINIFS(AJ:AJ,$E:$E,$E92)),
100*(AJ92-MINIFS(AJ:AJ,$E:$E,$E92))/(MAXIFS(AJ:AJ,$E:$E,$E92)-MINIFS(AJ:AJ,$E:$E,$E92))))</f>
        <v/>
      </c>
      <c r="CZ92" s="232" t="str">
        <f t="array" ref="CZ92">IF(AK92="","",
IF(INDEX(Settings!$H:$H,MATCH(CZ$1,Settings!$G:$G,0))=TRUE,
100-100*(AK92-MINIFS(AK:AK,$E:$E,$E92))/(MAXIFS(AK:AK,$E:$E,$E92)-MINIFS(AK:AK,$E:$E,$E92)),
100*(AK92-MINIFS(AK:AK,$E:$E,$E92))/(MAXIFS(AK:AK,$E:$E,$E92)-MINIFS(AK:AK,$E:$E,$E92))))</f>
        <v/>
      </c>
      <c r="DA92" s="232" t="str">
        <f t="array" ref="DA92">IF(AL92="","",
IF(INDEX(Settings!$H:$H,MATCH(DA$1,Settings!$G:$G,0))=TRUE,
100-100*(AL92-MINIFS(AL:AL,$E:$E,$E92))/(MAXIFS(AL:AL,$E:$E,$E92)-MINIFS(AL:AL,$E:$E,$E92)),
100*(AL92-MINIFS(AL:AL,$E:$E,$E92))/(MAXIFS(AL:AL,$E:$E,$E92)-MINIFS(AL:AL,$E:$E,$E92))))</f>
        <v/>
      </c>
      <c r="DB92" s="232" t="str">
        <f t="array" ref="DB92">IF(AM92="","",
IF(INDEX(Settings!$H:$H,MATCH(DB$1,Settings!$G:$G,0))=TRUE,
100-100*(AM92-MINIFS(AM:AM,$E:$E,$E92))/(MAXIFS(AM:AM,$E:$E,$E92)-MINIFS(AM:AM,$E:$E,$E92)),
100*(AM92-MINIFS(AM:AM,$E:$E,$E92))/(MAXIFS(AM:AM,$E:$E,$E92)-MINIFS(AM:AM,$E:$E,$E92))))</f>
        <v/>
      </c>
      <c r="DC92" s="232" t="str">
        <f t="array" ref="DC92">IF(AN92="","",
IF(INDEX(Settings!$H:$H,MATCH(DC$1,Settings!$G:$G,0))=TRUE,
100-100*(AN92-MINIFS(AN:AN,$E:$E,$E92))/(MAXIFS(AN:AN,$E:$E,$E92)-MINIFS(AN:AN,$E:$E,$E92)),
100*(AN92-MINIFS(AN:AN,$E:$E,$E92))/(MAXIFS(AN:AN,$E:$E,$E92)-MINIFS(AN:AN,$E:$E,$E92))))</f>
        <v/>
      </c>
      <c r="DD92" s="232" t="str">
        <f t="array" ref="DD92">IF(AO92="","",
IF(INDEX(Settings!$H:$H,MATCH(DD$1,Settings!$G:$G,0))=TRUE,
100-100*(AO92-MINIFS(AO:AO,$E:$E,$E92))/(MAXIFS(AO:AO,$E:$E,$E92)-MINIFS(AO:AO,$E:$E,$E92)),
100*(AO92-MINIFS(AO:AO,$E:$E,$E92))/(MAXIFS(AO:AO,$E:$E,$E92)-MINIFS(AO:AO,$E:$E,$E92))))</f>
        <v/>
      </c>
      <c r="DE92" s="232" t="str">
        <f t="array" ref="DE92">IF(AP92="","",
IF(INDEX(Settings!$H:$H,MATCH(DE$1,Settings!$G:$G,0))=TRUE,
100-100*(AP92-MINIFS(AP:AP,$E:$E,$E92))/(MAXIFS(AP:AP,$E:$E,$E92)-MINIFS(AP:AP,$E:$E,$E92)),
100*(AP92-MINIFS(AP:AP,$E:$E,$E92))/(MAXIFS(AP:AP,$E:$E,$E92)-MINIFS(AP:AP,$E:$E,$E92))))</f>
        <v/>
      </c>
      <c r="DF92" s="232" t="str">
        <f t="array" ref="DF92">IF(AQ92="","",
IF(INDEX(Settings!$H:$H,MATCH(DF$1,Settings!$G:$G,0))=TRUE,
100-100*(AQ92-MINIFS(AQ:AQ,$E:$E,$E92))/(MAXIFS(AQ:AQ,$E:$E,$E92)-MINIFS(AQ:AQ,$E:$E,$E92)),
100*(AQ92-MINIFS(AQ:AQ,$E:$E,$E92))/(MAXIFS(AQ:AQ,$E:$E,$E92)-MINIFS(AQ:AQ,$E:$E,$E92))))</f>
        <v/>
      </c>
      <c r="DG92" s="232" t="str">
        <f t="array" ref="DG92">IF(AR92="","",
IF(INDEX(Settings!$H:$H,MATCH(DG$1,Settings!$G:$G,0))=TRUE,
100-100*(AR92-MINIFS(AR:AR,$E:$E,$E92))/(MAXIFS(AR:AR,$E:$E,$E92)-MINIFS(AR:AR,$E:$E,$E92)),
100*(AR92-MINIFS(AR:AR,$E:$E,$E92))/(MAXIFS(AR:AR,$E:$E,$E92)-MINIFS(AR:AR,$E:$E,$E92))))</f>
        <v/>
      </c>
      <c r="DH92" s="232" t="str">
        <f t="array" ref="DH92">IF(AS92="","",
IF(INDEX(Settings!$H:$H,MATCH(DH$1,Settings!$G:$G,0))=TRUE,
100-100*(AS92-MINIFS(AS:AS,$E:$E,$E92))/(MAXIFS(AS:AS,$E:$E,$E92)-MINIFS(AS:AS,$E:$E,$E92)),
100*(AS92-MINIFS(AS:AS,$E:$E,$E92))/(MAXIFS(AS:AS,$E:$E,$E92)-MINIFS(AS:AS,$E:$E,$E92))))</f>
        <v/>
      </c>
      <c r="DI92" s="232" t="str">
        <f t="array" ref="DI92">IF(AT92="","",
IF(INDEX(Settings!$H:$H,MATCH(DI$1,Settings!$G:$G,0))=TRUE,
100-100*(AT92-MINIFS(AT:AT,$E:$E,$E92))/(MAXIFS(AT:AT,$E:$E,$E92)-MINIFS(AT:AT,$E:$E,$E92)),
100*(AT92-MINIFS(AT:AT,$E:$E,$E92))/(MAXIFS(AT:AT,$E:$E,$E92)-MINIFS(AT:AT,$E:$E,$E92))))</f>
        <v/>
      </c>
      <c r="DJ92" s="232" t="str">
        <f t="array" ref="DJ92">IF(AU92="","",
IF(INDEX(Settings!$H:$H,MATCH(DJ$1,Settings!$G:$G,0))=TRUE,
100-100*(AU92-MINIFS(AU:AU,$E:$E,$E92))/(MAXIFS(AU:AU,$E:$E,$E92)-MINIFS(AU:AU,$E:$E,$E92)),
100*(AU92-MINIFS(AU:AU,$E:$E,$E92))/(MAXIFS(AU:AU,$E:$E,$E92)-MINIFS(AU:AU,$E:$E,$E92))))</f>
        <v/>
      </c>
      <c r="DK92" s="232" t="str">
        <f t="array" ref="DK92">IF(AV92="","",
IF(INDEX(Settings!$H:$H,MATCH(DK$1,Settings!$G:$G,0))=TRUE,
100-100*(AV92-MINIFS(AV:AV,$E:$E,$E92))/(MAXIFS(AV:AV,$E:$E,$E92)-MINIFS(AV:AV,$E:$E,$E92)),
100*(AV92-MINIFS(AV:AV,$E:$E,$E92))/(MAXIFS(AV:AV,$E:$E,$E92)-MINIFS(AV:AV,$E:$E,$E92))))</f>
        <v/>
      </c>
      <c r="DL92" s="232" t="str">
        <f t="array" ref="DL92">IF(AW92="","",
IF(INDEX(Settings!$H:$H,MATCH(DL$1,Settings!$G:$G,0))=TRUE,
100-100*(AW92-MINIFS(AW:AW,$E:$E,$E92))/(MAXIFS(AW:AW,$E:$E,$E92)-MINIFS(AW:AW,$E:$E,$E92)),
100*(AW92-MINIFS(AW:AW,$E:$E,$E92))/(MAXIFS(AW:AW,$E:$E,$E92)-MINIFS(AW:AW,$E:$E,$E92))))</f>
        <v/>
      </c>
      <c r="DM92" s="232" t="str">
        <f t="array" ref="DM92">IF(AX92="","",
IF(INDEX(Settings!$H:$H,MATCH(DM$1,Settings!$G:$G,0))=TRUE,
100-100*(AX92-MINIFS(AX:AX,$E:$E,$E92))/(MAXIFS(AX:AX,$E:$E,$E92)-MINIFS(AX:AX,$E:$E,$E92)),
100*(AX92-MINIFS(AX:AX,$E:$E,$E92))/(MAXIFS(AX:AX,$E:$E,$E92)-MINIFS(AX:AX,$E:$E,$E92))))</f>
        <v/>
      </c>
      <c r="DN92" s="232" t="str">
        <f t="array" ref="DN92">IF(AY92="","",
IF(INDEX(Settings!$H:$H,MATCH(DN$1,Settings!$G:$G,0))=TRUE,
100-100*(AY92-MINIFS(AY:AY,$E:$E,$E92))/(MAXIFS(AY:AY,$E:$E,$E92)-MINIFS(AY:AY,$E:$E,$E92)),
100*(AY92-MINIFS(AY:AY,$E:$E,$E92))/(MAXIFS(AY:AY,$E:$E,$E92)-MINIFS(AY:AY,$E:$E,$E92))))</f>
        <v/>
      </c>
      <c r="DO92" s="232" t="str">
        <f t="array" ref="DO92">IF(AZ92="","",
IF(INDEX(Settings!$H:$H,MATCH(DO$1,Settings!$G:$G,0))=TRUE,
100-100*(AZ92-MINIFS(AZ:AZ,$E:$E,$E92))/(MAXIFS(AZ:AZ,$E:$E,$E92)-MINIFS(AZ:AZ,$E:$E,$E92)),
100*(AZ92-MINIFS(AZ:AZ,$E:$E,$E92))/(MAXIFS(AZ:AZ,$E:$E,$E92)-MINIFS(AZ:AZ,$E:$E,$E92))))</f>
        <v/>
      </c>
      <c r="DP92" s="232" t="str">
        <f t="array" ref="DP92">IF(BA92="","",
IF(INDEX(Settings!$H:$H,MATCH(DP$1,Settings!$G:$G,0))=TRUE,
100-100*(BA92-MINIFS(BA:BA,$E:$E,$E92))/(MAXIFS(BA:BA,$E:$E,$E92)-MINIFS(BA:BA,$E:$E,$E92)),
100*(BA92-MINIFS(BA:BA,$E:$E,$E92))/(MAXIFS(BA:BA,$E:$E,$E92)-MINIFS(BA:BA,$E:$E,$E92))))</f>
        <v/>
      </c>
      <c r="DQ92" s="232" t="str">
        <f t="array" ref="DQ92">IF(BB92="","",
IF(INDEX(Settings!$H:$H,MATCH(DQ$1,Settings!$G:$G,0))=TRUE,
100-100*(BB92-MINIFS(BB:BB,$E:$E,$E92))/(MAXIFS(BB:BB,$E:$E,$E92)-MINIFS(BB:BB,$E:$E,$E92)),
100*(BB92-MINIFS(BB:BB,$E:$E,$E92))/(MAXIFS(BB:BB,$E:$E,$E92)-MINIFS(BB:BB,$E:$E,$E92))))</f>
        <v/>
      </c>
      <c r="DR92" s="232" t="str">
        <f t="array" ref="DR92">IF(BC92="","",
IF(INDEX(Settings!$H:$H,MATCH(DR$1,Settings!$G:$G,0))=TRUE,
100-100*(BC92-MINIFS(BC:BC,$E:$E,$E92))/(MAXIFS(BC:BC,$E:$E,$E92)-MINIFS(BC:BC,$E:$E,$E92)),
100*(BC92-MINIFS(BC:BC,$E:$E,$E92))/(MAXIFS(BC:BC,$E:$E,$E92)-MINIFS(BC:BC,$E:$E,$E92))))</f>
        <v/>
      </c>
      <c r="DS92" s="232" t="str">
        <f t="array" ref="DS92">IF(BD92="","",
IF(INDEX(Settings!$H:$H,MATCH(DS$1,Settings!$G:$G,0))=TRUE,
100-100*(BD92-MINIFS(BD:BD,$E:$E,$E92))/(MAXIFS(BD:BD,$E:$E,$E92)-MINIFS(BD:BD,$E:$E,$E92)),
100*(BD92-MINIFS(BD:BD,$E:$E,$E92))/(MAXIFS(BD:BD,$E:$E,$E92)-MINIFS(BD:BD,$E:$E,$E92))))</f>
        <v/>
      </c>
      <c r="DT92" s="232" t="str">
        <f t="array" ref="DT92">IF(BE92="","",
IF(INDEX(Settings!$H:$H,MATCH(DT$1,Settings!$G:$G,0))=TRUE,
100-100*(BE92-MINIFS(BE:BE,$E:$E,$E92))/(MAXIFS(BE:BE,$E:$E,$E92)-MINIFS(BE:BE,$E:$E,$E92)),
100*(BE92-MINIFS(BE:BE,$E:$E,$E92))/(MAXIFS(BE:BE,$E:$E,$E92)-MINIFS(BE:BE,$E:$E,$E92))))</f>
        <v/>
      </c>
      <c r="DU92" s="232" t="str">
        <f t="array" ref="DU92">IF(BF92="","",
IF(INDEX(Settings!$H:$H,MATCH(DU$1,Settings!$G:$G,0))=TRUE,
100-100*(BF92-MINIFS(BF:BF,$E:$E,$E92))/(MAXIFS(BF:BF,$E:$E,$E92)-MINIFS(BF:BF,$E:$E,$E92)),
100*(BF92-MINIFS(BF:BF,$E:$E,$E92))/(MAXIFS(BF:BF,$E:$E,$E92)-MINIFS(BF:BF,$E:$E,$E92))))</f>
        <v/>
      </c>
      <c r="DV92" s="232" t="str">
        <f t="array" ref="DV92">IF(BG92="","",
IF(INDEX(Settings!$H:$H,MATCH(DV$1,Settings!$G:$G,0))=TRUE,
100-100*(BG92-MINIFS(BG:BG,$E:$E,$E92))/(MAXIFS(BG:BG,$E:$E,$E92)-MINIFS(BG:BG,$E:$E,$E92)),
100*(BG92-MINIFS(BG:BG,$E:$E,$E92))/(MAXIFS(BG:BG,$E:$E,$E92)-MINIFS(BG:BG,$E:$E,$E92))))</f>
        <v/>
      </c>
      <c r="DW92" s="232" t="str">
        <f t="array" ref="DW92">IF(BH92="","",
IF(INDEX(Settings!$H:$H,MATCH(DW$1,Settings!$G:$G,0))=TRUE,
100-100*(BH92-MINIFS(BH:BH,$E:$E,$E92))/(MAXIFS(BH:BH,$E:$E,$E92)-MINIFS(BH:BH,$E:$E,$E92)),
100*(BH92-MINIFS(BH:BH,$E:$E,$E92))/(MAXIFS(BH:BH,$E:$E,$E92)-MINIFS(BH:BH,$E:$E,$E92))))</f>
        <v/>
      </c>
      <c r="DX92" s="232" t="str">
        <f t="array" ref="DX92">IF(BI92="","",
IF(INDEX(Settings!$H:$H,MATCH(DX$1,Settings!$G:$G,0))=TRUE,
100-100*(BI92-MINIFS(BI:BI,$E:$E,$E92))/(MAXIFS(BI:BI,$E:$E,$E92)-MINIFS(BI:BI,$E:$E,$E92)),
100*(BI92-MINIFS(BI:BI,$E:$E,$E92))/(MAXIFS(BI:BI,$E:$E,$E92)-MINIFS(BI:BI,$E:$E,$E92))))</f>
        <v/>
      </c>
      <c r="DY92" s="232" t="str">
        <f t="array" ref="DY92">IF(BJ92="","",
IF(INDEX(Settings!$H:$H,MATCH(DY$1,Settings!$G:$G,0))=TRUE,
100-100*(BJ92-MINIFS(BJ:BJ,$E:$E,$E92))/(MAXIFS(BJ:BJ,$E:$E,$E92)-MINIFS(BJ:BJ,$E:$E,$E92)),
100*(BJ92-MINIFS(BJ:BJ,$E:$E,$E92))/(MAXIFS(BJ:BJ,$E:$E,$E92)-MINIFS(BJ:BJ,$E:$E,$E92))))</f>
        <v/>
      </c>
      <c r="DZ92" s="234"/>
      <c r="EA92" s="234"/>
      <c r="EB92" s="234" t="str">
        <f t="shared" si="8"/>
        <v/>
      </c>
      <c r="EC92" s="234" t="str">
        <f t="shared" si="9"/>
        <v/>
      </c>
      <c r="ED92" s="234" t="str">
        <f t="shared" si="10"/>
        <v/>
      </c>
      <c r="EE92" s="234" t="str">
        <f t="shared" si="11"/>
        <v/>
      </c>
      <c r="EF92" s="234" t="str">
        <f t="shared" si="12"/>
        <v/>
      </c>
      <c r="EG92" s="234" t="str">
        <f t="shared" si="13"/>
        <v/>
      </c>
      <c r="EH92" s="234"/>
      <c r="EI92" s="234"/>
      <c r="EJ92" s="234"/>
      <c r="EK92" s="234"/>
      <c r="EL92" s="234"/>
      <c r="EM92" s="234"/>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3" t="str">
        <f t="shared" si="14"/>
        <v/>
      </c>
      <c r="N93" s="49"/>
      <c r="O93" s="49"/>
      <c r="P93" s="49"/>
      <c r="Q93" s="49"/>
      <c r="R93" s="49"/>
      <c r="S93" s="222" t="str">
        <f>IFERROR(VLOOKUP(AF93, 'YOYO IR Scores'!A:C, 3, FALSE), "")
</f>
        <v/>
      </c>
      <c r="T93" s="49"/>
      <c r="U93" s="49"/>
      <c r="V93" s="49"/>
      <c r="W93" s="49"/>
      <c r="X93" s="224" t="str">
        <f t="shared" si="4"/>
        <v/>
      </c>
      <c r="Y93" s="225" t="str">
        <f t="shared" si="5"/>
        <v/>
      </c>
      <c r="Z93" s="225" t="str">
        <f t="shared" si="6"/>
        <v/>
      </c>
      <c r="AA93" s="224" t="str">
        <f t="shared" si="7"/>
        <v/>
      </c>
      <c r="AB93" s="223"/>
      <c r="AC93" s="223"/>
      <c r="AD93" s="223"/>
      <c r="AE93" s="223" t="str">
        <f>IFERROR(VLOOKUP(AF93, 'YOYO IR Scores'!A:C, 2, FALSE), "")</f>
        <v/>
      </c>
      <c r="AF93" s="223"/>
      <c r="AG93" s="223"/>
      <c r="AH93" s="223"/>
      <c r="AI93" s="223"/>
      <c r="AJ93" s="223"/>
      <c r="AK93" s="223"/>
      <c r="AL93" s="223"/>
      <c r="AM93" s="223"/>
      <c r="AN93" s="223"/>
      <c r="AO93" s="223"/>
      <c r="AP93" s="223"/>
      <c r="AQ93" s="223"/>
      <c r="AR93" s="223"/>
      <c r="AS93" s="223"/>
      <c r="AT93" s="223"/>
      <c r="AU93" s="223"/>
      <c r="AV93" s="223"/>
      <c r="AW93" s="223"/>
      <c r="AX93" s="223"/>
      <c r="AY93" s="223"/>
      <c r="AZ93" s="223"/>
      <c r="BA93" s="223"/>
      <c r="BB93" s="223"/>
      <c r="BC93" s="223"/>
      <c r="BD93" s="223"/>
      <c r="BE93" s="223"/>
      <c r="BF93" s="223"/>
      <c r="BG93" s="223"/>
      <c r="BH93" s="223"/>
      <c r="BI93" s="223"/>
      <c r="BJ93" s="223"/>
      <c r="BK93" s="223" t="str">
        <f t="array" ref="BK93">IF(J93="","",
IF(INDEX(Settings!$H:$H,MATCH(BY$1,Settings!$G:$G,0))=TRUE,
100-100*(J93-MIN(J:J))/(MAX(J:J)-MIN(J:J)),
100*(J93-MIN(J:J))/(MAX(J:J)-MIN(J:J))))</f>
        <v/>
      </c>
      <c r="BL93" s="223" t="str">
        <f t="array" ref="BL93">IF(J93="","",
IF(INDEX(Settings!$H:$H,MATCH(BY$1,Settings!$G:$G,0))=TRUE,
100-100*(J93-MINIFS(J:J,$E:$E,$E93))/(MAXIFS(J:J,$E:$E,$E93)-MINIFS(J:J,$E:$E,$E93)),
100*(J93-MINIFS(J:J,$E:$E,$E93))/(MAXIFS(J:J,$E:$E,$E93)-MINIFS(J:J,$E:$E,$E93))))</f>
        <v/>
      </c>
      <c r="BM93" s="223"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4" t="str">
        <f t="array" ref="BQ93">IF(J93="","",
IF(INDEX(Settings!$H:$H,MATCH(BY$1,Settings!$G:$G,0))=TRUE,
-1*(J93-AVERAGE(J:J))/STDEV(J:J),
(J93-AVERAGE(J:J))/STDEV(J:J)))</f>
        <v/>
      </c>
      <c r="BR93" s="224" t="str">
        <f>IFERROR(__xludf.DUMMYFUNCTION("IF(J93="""","""",
IF(INDEX(Settings!$H:$H,MATCH(BY$1,Settings!$G:$G,0))=TRUE,
-1*(J93-AVERAGEIFS(J:J,$E:$E,$E93))/STDEV(FILTER(J:J,$E:$E=$E93)),
(J93-AVERAGEIFS(J:J,$E:$E,$E93))/STDEV(FILTER(J:J,$E:$E=$E93))))"),"")</f>
        <v/>
      </c>
      <c r="BS93" s="224"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3" t="str">
        <f t="array" ref="BY93">IF(J93="","",
IF(INDEX(Settings!$H:$H,MATCH(BY$1,Settings!$G:$G,0))=TRUE,
100-100*(J93-MINIFS(J:J,$E:$E,$E93))/(MAXIFS(J:J,$E:$E,$E93)-MINIFS(J:J,$E:$E,$E93)),
100*(J93-MINIFS(J:J,$E:$E,$E93))/(MAXIFS(J:J,$E:$E,$E93)-MINIFS(J:J,$E:$E,$E93))))</f>
        <v/>
      </c>
      <c r="BZ93" s="223" t="str">
        <f t="array" ref="BZ93">IF(K93="","",
IF(INDEX(Settings!$H:$H,MATCH(BZ$1,Settings!$G:$G,0))=TRUE,
100-100*(K93-MINIFS(K:K,$E:$E,$E93))/(MAXIFS(K:K,$E:$E,$E93)-MINIFS(K:K,$E:$E,$E93)),
100*(K93-MINIFS(K:K,$E:$E,$E93))/(MAXIFS(K:K,$E:$E,$E93)-MINIFS(K:K,$E:$E,$E93))))</f>
        <v/>
      </c>
      <c r="CA93" s="223" t="str">
        <f t="array" ref="CA93">IF(L93="","",
IF(INDEX(Settings!$H:$H,MATCH(CA$1,Settings!$G:$G,0))=TRUE,
100-100*(L93-MINIFS(L:L,$E:$E,$E93))/(MAXIFS(L:L,$E:$E,$E93)-MINIFS(L:L,$E:$E,$E93)),
100*(L93-MINIFS(L:L,$E:$E,$E93))/(MAXIFS(L:L,$E:$E,$E93)-MINIFS(L:L,$E:$E,$E93))))</f>
        <v/>
      </c>
      <c r="CB93" s="223" t="str">
        <f t="array" ref="CB93">IF(M93="","",
IF(INDEX(Settings!$H:$H,MATCH(CB$1,Settings!$G:$G,0))=TRUE,
100-100*(M93-MINIFS(M:M,$E:$E,$E93))/(MAXIFS(M:M,$E:$E,$E93)-MINIFS(M:M,$E:$E,$E93)),
100*(M93-MINIFS(M:M,$E:$E,$E93))/(MAXIFS(M:M,$E:$E,$E93)-MINIFS(M:M,$E:$E,$E93))))</f>
        <v/>
      </c>
      <c r="CC93" s="223" t="str">
        <f t="array" ref="CC93">IF(N93="","",
IF(INDEX(Settings!$H:$H,MATCH(CC$1,Settings!$G:$G,0))=TRUE,
100-100*(N93-MINIFS(N:N,$E:$E,$E93))/(MAXIFS(N:N,$E:$E,$E93)-MINIFS(N:N,$E:$E,$E93)),
100*(N93-MINIFS(N:N,$E:$E,$E93))/(MAXIFS(N:N,$E:$E,$E93)-MINIFS(N:N,$E:$E,$E93))))</f>
        <v/>
      </c>
      <c r="CD93" s="223" t="str">
        <f t="array" ref="CD93">IF(O93="","",
IF(INDEX(Settings!$H:$H,MATCH(CD$1,Settings!$G:$G,0))=TRUE,
100-100*(O93-MINIFS(O:O,$E:$E,$E93))/(MAXIFS(O:O,$E:$E,$E93)-MINIFS(O:O,$E:$E,$E93)),
100*(O93-MINIFS(O:O,$E:$E,$E93))/(MAXIFS(O:O,$E:$E,$E93)-MINIFS(O:O,$E:$E,$E93))))</f>
        <v/>
      </c>
      <c r="CE93" s="223" t="str">
        <f t="array" ref="CE93">IF(P93="","",
IF(INDEX(Settings!$H:$H,MATCH(CE$1,Settings!$G:$G,0))=TRUE,
100-100*(P93-MINIFS(P:P,$E:$E,$E93))/(MAXIFS(P:P,$E:$E,$E93)-MINIFS(P:P,$E:$E,$E93)),
100*(P93-MINIFS(P:P,$E:$E,$E93))/(MAXIFS(P:P,$E:$E,$E93)-MINIFS(P:P,$E:$E,$E93))))</f>
        <v/>
      </c>
      <c r="CF93" s="223" t="str">
        <f t="array" ref="CF93">IF(Q93="","",
IF(INDEX(Settings!$H:$H,MATCH(CF$1,Settings!$G:$G,0))=TRUE,
100-100*(Q93-MINIFS(Q:Q,$E:$E,$E93))/(MAXIFS(Q:Q,$E:$E,$E93)-MINIFS(Q:Q,$E:$E,$E93)),
100*(Q93-MINIFS(Q:Q,$E:$E,$E93))/(MAXIFS(Q:Q,$E:$E,$E93)-MINIFS(Q:Q,$E:$E,$E93))))</f>
        <v/>
      </c>
      <c r="CG93" s="223" t="str">
        <f t="array" ref="CG93">IF(R93="","",
IF(INDEX(Settings!$H:$H,MATCH(CG$1,Settings!$G:$G,0))=TRUE,
100-100*(R93-MINIFS(R:R,$E:$E,$E93))/(MAXIFS(R:R,$E:$E,$E93)-MINIFS(R:R,$E:$E,$E93)),
100*(R93-MINIFS(R:R,$E:$E,$E93))/(MAXIFS(R:R,$E:$E,$E93)-MINIFS(R:R,$E:$E,$E93))))</f>
        <v/>
      </c>
      <c r="CH93" s="223" t="str">
        <f t="array" ref="CH93">IF(S93="","",
IF(INDEX(Settings!$H:$H,MATCH(CH$1,Settings!$G:$G,0))=TRUE,
100-100*(S93-MINIFS(S:S,$E:$E,$E93))/(MAXIFS(S:S,$E:$E,$E93)-MINIFS(S:S,$E:$E,$E93)),
100*(S93-MINIFS(S:S,$E:$E,$E93))/(MAXIFS(S:S,$E:$E,$E93)-MINIFS(S:S,$E:$E,$E93))))</f>
        <v/>
      </c>
      <c r="CI93" s="223" t="str">
        <f t="array" ref="CI93">IF(T93="","",
IF(INDEX(Settings!$H:$H,MATCH(CI$1,Settings!$G:$G,0))=TRUE,
100-100*(T93-MINIFS(T:T,$E:$E,$E93))/(MAXIFS(T:T,$E:$E,$E93)-MINIFS(T:T,$E:$E,$E93)),
100*(T93-MINIFS(T:T,$E:$E,$E93))/(MAXIFS(T:T,$E:$E,$E93)-MINIFS(T:T,$E:$E,$E93))))</f>
        <v/>
      </c>
      <c r="CJ93" s="223" t="str">
        <f t="array" ref="CJ93">IF(U93="","",
IF(INDEX(Settings!$H:$H,MATCH(CJ$1,Settings!$G:$G,0))=TRUE,
100-100*(U93-MINIFS(U:U,$E:$E,$E93))/(MAXIFS(U:U,$E:$E,$E93)-MINIFS(U:U,$E:$E,$E93)),
100*(U93-MINIFS(U:U,$E:$E,$E93))/(MAXIFS(U:U,$E:$E,$E93)-MINIFS(U:U,$E:$E,$E93))))</f>
        <v/>
      </c>
      <c r="CK93" s="223" t="str">
        <f t="array" ref="CK93">IF(V93="","",
IF(INDEX(Settings!$H:$H,MATCH(CK$1,Settings!$G:$G,0))=TRUE,
100-100*(V93-MINIFS(V:V,$E:$E,$E93))/(MAXIFS(V:V,$E:$E,$E93)-MINIFS(V:V,$E:$E,$E93)),
100*(V93-MINIFS(V:V,$E:$E,$E93))/(MAXIFS(V:V,$E:$E,$E93)-MINIFS(V:V,$E:$E,$E93))))</f>
        <v/>
      </c>
      <c r="CL93" s="223" t="str">
        <f t="array" ref="CL93">IF(W93="","",
IF(INDEX(Settings!$H:$H,MATCH(CL$1,Settings!$G:$G,0))=TRUE,
100-100*(W93-MINIFS(W:W,$E:$E,$E93))/(MAXIFS(W:W,$E:$E,$E93)-MINIFS(W:W,$E:$E,$E93)),
100*(W93-MINIFS(W:W,$E:$E,$E93))/(MAXIFS(W:W,$E:$E,$E93)-MINIFS(W:W,$E:$E,$E93))))</f>
        <v/>
      </c>
      <c r="CM93" s="223" t="str">
        <f t="array" ref="CM93">IF(X93="","",
IF(INDEX(Settings!$H:$H,MATCH(CM$1,Settings!$G:$G,0))=TRUE,
100-100*(X93-MINIFS(X:X,$E:$E,$E93))/(MAXIFS(X:X,$E:$E,$E93)-MINIFS(X:X,$E:$E,$E93)),
100*(X93-MINIFS(X:X,$E:$E,$E93))/(MAXIFS(X:X,$E:$E,$E93)-MINIFS(X:X,$E:$E,$E93))))</f>
        <v/>
      </c>
      <c r="CN93" s="223" t="str">
        <f t="array" ref="CN93">IF(Y93="","",
IF(INDEX(Settings!$H:$H,MATCH(CN$1,Settings!$G:$G,0))=TRUE,
100-100*(Y93-MINIFS(Y:Y,$E:$E,$E93))/(MAXIFS(Y:Y,$E:$E,$E93)-MINIFS(Y:Y,$E:$E,$E93)),
100*(Y93-MINIFS(Y:Y,$E:$E,$E93))/(MAXIFS(Y:Y,$E:$E,$E93)-MINIFS(Y:Y,$E:$E,$E93))))</f>
        <v/>
      </c>
      <c r="CO93" s="223" t="str">
        <f t="array" ref="CO93">IF(Z93="","",
IF(INDEX(Settings!$H:$H,MATCH(CO$1,Settings!$G:$G,0))=TRUE,
100-100*(Z93-MINIFS(Z:Z,$E:$E,$E93))/(MAXIFS(Z:Z,$E:$E,$E93)-MINIFS(Z:Z,$E:$E,$E93)),
100*(Z93-MINIFS(Z:Z,$E:$E,$E93))/(MAXIFS(Z:Z,$E:$E,$E93)-MINIFS(Z:Z,$E:$E,$E93))))</f>
        <v/>
      </c>
      <c r="CP93" s="223" t="str">
        <f t="array" ref="CP93">IF(AA93="","",
IF(INDEX(Settings!$H:$H,MATCH(CP$1,Settings!$G:$G,0))=TRUE,
100-100*(AA93-MINIFS(AA:AA,$E:$E,$E93))/(MAXIFS(AA:AA,$E:$E,$E93)-MINIFS(AA:AA,$E:$E,$E93)),
100*(AA93-MINIFS(AA:AA,$E:$E,$E93))/(MAXIFS(AA:AA,$E:$E,$E93)-MINIFS(AA:AA,$E:$E,$E93))))</f>
        <v/>
      </c>
      <c r="CQ93" s="223" t="str">
        <f t="array" ref="CQ93">IF(AB93="","",
IF(INDEX(Settings!$H:$H,MATCH(CQ$1,Settings!$G:$G,0))=TRUE,
100-100*(AB93-MINIFS(AB:AB,$E:$E,$E93))/(MAXIFS(AB:AB,$E:$E,$E93)-MINIFS(AB:AB,$E:$E,$E93)),
100*(AB93-MINIFS(AB:AB,$E:$E,$E93))/(MAXIFS(AB:AB,$E:$E,$E93)-MINIFS(AB:AB,$E:$E,$E93))))</f>
        <v/>
      </c>
      <c r="CR93" s="223" t="str">
        <f t="array" ref="CR93">IF(AC93="","",
IF(INDEX(Settings!$H:$H,MATCH(CR$1,Settings!$G:$G,0))=TRUE,
100-100*(AC93-MINIFS(AC:AC,$E:$E,$E93))/(MAXIFS(AC:AC,$E:$E,$E93)-MINIFS(AC:AC,$E:$E,$E93)),
100*(AC93-MINIFS(AC:AC,$E:$E,$E93))/(MAXIFS(AC:AC,$E:$E,$E93)-MINIFS(AC:AC,$E:$E,$E93))))</f>
        <v/>
      </c>
      <c r="CS93" s="223" t="str">
        <f t="array" ref="CS93">IF(AD93="","",
IF(INDEX(Settings!$H:$H,MATCH(CS$1,Settings!$G:$G,0))=TRUE,
100-100*(AD93-MINIFS(AD:AD,$E:$E,$E93))/(MAXIFS(AD:AD,$E:$E,$E93)-MINIFS(AD:AD,$E:$E,$E93)),
100*(AD93-MINIFS(AD:AD,$E:$E,$E93))/(MAXIFS(AD:AD,$E:$E,$E93)-MINIFS(AD:AD,$E:$E,$E93))))</f>
        <v/>
      </c>
      <c r="CT93" s="223" t="str">
        <f t="array" ref="CT93">IF(AE93="","",
IF(INDEX(Settings!$H:$H,MATCH(CT$1,Settings!$G:$G,0))=TRUE,
100-100*(AE93-MINIFS(AE:AE,$E:$E,$E93))/(MAXIFS(AE:AE,$E:$E,$E93)-MINIFS(AE:AE,$E:$E,$E93)),
100*(AE93-MINIFS(AE:AE,$E:$E,$E93))/(MAXIFS(AE:AE,$E:$E,$E93)-MINIFS(AE:AE,$E:$E,$E93))))</f>
        <v/>
      </c>
      <c r="CU93" s="223" t="str">
        <f t="array" ref="CU93">IF(AF93="","",
IF(INDEX(Settings!$H:$H,MATCH(CU$1,Settings!$G:$G,0))=TRUE,
100-100*(AF93-MINIFS(AF:AF,$E:$E,$E93))/(MAXIFS(AF:AF,$E:$E,$E93)-MINIFS(AF:AF,$E:$E,$E93)),
100*(AF93-MINIFS(AF:AF,$E:$E,$E93))/(MAXIFS(AF:AF,$E:$E,$E93)-MINIFS(AF:AF,$E:$E,$E93))))</f>
        <v/>
      </c>
      <c r="CV93" s="223" t="str">
        <f t="array" ref="CV93">IF(AG93="","",
IF(INDEX(Settings!$H:$H,MATCH(CV$1,Settings!$G:$G,0))=TRUE,
100-100*(AG93-MINIFS(AG:AG,$E:$E,$E93))/(MAXIFS(AG:AG,$E:$E,$E93)-MINIFS(AG:AG,$E:$E,$E93)),
100*(AG93-MINIFS(AG:AG,$E:$E,$E93))/(MAXIFS(AG:AG,$E:$E,$E93)-MINIFS(AG:AG,$E:$E,$E93))))</f>
        <v/>
      </c>
      <c r="CW93" s="223" t="str">
        <f t="array" ref="CW93">IF(AH93="","",
IF(INDEX(Settings!$H:$H,MATCH(CW$1,Settings!$G:$G,0))=TRUE,
100-100*(AH93-MINIFS(AH:AH,$E:$E,$E93))/(MAXIFS(AH:AH,$E:$E,$E93)-MINIFS(AH:AH,$E:$E,$E93)),
100*(AH93-MINIFS(AH:AH,$E:$E,$E93))/(MAXIFS(AH:AH,$E:$E,$E93)-MINIFS(AH:AH,$E:$E,$E93))))</f>
        <v/>
      </c>
      <c r="CX93" s="223" t="str">
        <f t="array" ref="CX93">IF(AI93="","",
IF(INDEX(Settings!$H:$H,MATCH(CX$1,Settings!$G:$G,0))=TRUE,
100-100*(AI93-MINIFS(AI:AI,$E:$E,$E93))/(MAXIFS(AI:AI,$E:$E,$E93)-MINIFS(AI:AI,$E:$E,$E93)),
100*(AI93-MINIFS(AI:AI,$E:$E,$E93))/(MAXIFS(AI:AI,$E:$E,$E93)-MINIFS(AI:AI,$E:$E,$E93))))</f>
        <v/>
      </c>
      <c r="CY93" s="223" t="str">
        <f t="array" ref="CY93">IF(AJ93="","",
IF(INDEX(Settings!$H:$H,MATCH(CY$1,Settings!$G:$G,0))=TRUE,
100-100*(AJ93-MINIFS(AJ:AJ,$E:$E,$E93))/(MAXIFS(AJ:AJ,$E:$E,$E93)-MINIFS(AJ:AJ,$E:$E,$E93)),
100*(AJ93-MINIFS(AJ:AJ,$E:$E,$E93))/(MAXIFS(AJ:AJ,$E:$E,$E93)-MINIFS(AJ:AJ,$E:$E,$E93))))</f>
        <v/>
      </c>
      <c r="CZ93" s="223" t="str">
        <f t="array" ref="CZ93">IF(AK93="","",
IF(INDEX(Settings!$H:$H,MATCH(CZ$1,Settings!$G:$G,0))=TRUE,
100-100*(AK93-MINIFS(AK:AK,$E:$E,$E93))/(MAXIFS(AK:AK,$E:$E,$E93)-MINIFS(AK:AK,$E:$E,$E93)),
100*(AK93-MINIFS(AK:AK,$E:$E,$E93))/(MAXIFS(AK:AK,$E:$E,$E93)-MINIFS(AK:AK,$E:$E,$E93))))</f>
        <v/>
      </c>
      <c r="DA93" s="223" t="str">
        <f t="array" ref="DA93">IF(AL93="","",
IF(INDEX(Settings!$H:$H,MATCH(DA$1,Settings!$G:$G,0))=TRUE,
100-100*(AL93-MINIFS(AL:AL,$E:$E,$E93))/(MAXIFS(AL:AL,$E:$E,$E93)-MINIFS(AL:AL,$E:$E,$E93)),
100*(AL93-MINIFS(AL:AL,$E:$E,$E93))/(MAXIFS(AL:AL,$E:$E,$E93)-MINIFS(AL:AL,$E:$E,$E93))))</f>
        <v/>
      </c>
      <c r="DB93" s="223" t="str">
        <f t="array" ref="DB93">IF(AM93="","",
IF(INDEX(Settings!$H:$H,MATCH(DB$1,Settings!$G:$G,0))=TRUE,
100-100*(AM93-MINIFS(AM:AM,$E:$E,$E93))/(MAXIFS(AM:AM,$E:$E,$E93)-MINIFS(AM:AM,$E:$E,$E93)),
100*(AM93-MINIFS(AM:AM,$E:$E,$E93))/(MAXIFS(AM:AM,$E:$E,$E93)-MINIFS(AM:AM,$E:$E,$E93))))</f>
        <v/>
      </c>
      <c r="DC93" s="223" t="str">
        <f t="array" ref="DC93">IF(AN93="","",
IF(INDEX(Settings!$H:$H,MATCH(DC$1,Settings!$G:$G,0))=TRUE,
100-100*(AN93-MINIFS(AN:AN,$E:$E,$E93))/(MAXIFS(AN:AN,$E:$E,$E93)-MINIFS(AN:AN,$E:$E,$E93)),
100*(AN93-MINIFS(AN:AN,$E:$E,$E93))/(MAXIFS(AN:AN,$E:$E,$E93)-MINIFS(AN:AN,$E:$E,$E93))))</f>
        <v/>
      </c>
      <c r="DD93" s="223" t="str">
        <f t="array" ref="DD93">IF(AO93="","",
IF(INDEX(Settings!$H:$H,MATCH(DD$1,Settings!$G:$G,0))=TRUE,
100-100*(AO93-MINIFS(AO:AO,$E:$E,$E93))/(MAXIFS(AO:AO,$E:$E,$E93)-MINIFS(AO:AO,$E:$E,$E93)),
100*(AO93-MINIFS(AO:AO,$E:$E,$E93))/(MAXIFS(AO:AO,$E:$E,$E93)-MINIFS(AO:AO,$E:$E,$E93))))</f>
        <v/>
      </c>
      <c r="DE93" s="223" t="str">
        <f t="array" ref="DE93">IF(AP93="","",
IF(INDEX(Settings!$H:$H,MATCH(DE$1,Settings!$G:$G,0))=TRUE,
100-100*(AP93-MINIFS(AP:AP,$E:$E,$E93))/(MAXIFS(AP:AP,$E:$E,$E93)-MINIFS(AP:AP,$E:$E,$E93)),
100*(AP93-MINIFS(AP:AP,$E:$E,$E93))/(MAXIFS(AP:AP,$E:$E,$E93)-MINIFS(AP:AP,$E:$E,$E93))))</f>
        <v/>
      </c>
      <c r="DF93" s="223" t="str">
        <f t="array" ref="DF93">IF(AQ93="","",
IF(INDEX(Settings!$H:$H,MATCH(DF$1,Settings!$G:$G,0))=TRUE,
100-100*(AQ93-MINIFS(AQ:AQ,$E:$E,$E93))/(MAXIFS(AQ:AQ,$E:$E,$E93)-MINIFS(AQ:AQ,$E:$E,$E93)),
100*(AQ93-MINIFS(AQ:AQ,$E:$E,$E93))/(MAXIFS(AQ:AQ,$E:$E,$E93)-MINIFS(AQ:AQ,$E:$E,$E93))))</f>
        <v/>
      </c>
      <c r="DG93" s="223" t="str">
        <f t="array" ref="DG93">IF(AR93="","",
IF(INDEX(Settings!$H:$H,MATCH(DG$1,Settings!$G:$G,0))=TRUE,
100-100*(AR93-MINIFS(AR:AR,$E:$E,$E93))/(MAXIFS(AR:AR,$E:$E,$E93)-MINIFS(AR:AR,$E:$E,$E93)),
100*(AR93-MINIFS(AR:AR,$E:$E,$E93))/(MAXIFS(AR:AR,$E:$E,$E93)-MINIFS(AR:AR,$E:$E,$E93))))</f>
        <v/>
      </c>
      <c r="DH93" s="223" t="str">
        <f t="array" ref="DH93">IF(AS93="","",
IF(INDEX(Settings!$H:$H,MATCH(DH$1,Settings!$G:$G,0))=TRUE,
100-100*(AS93-MINIFS(AS:AS,$E:$E,$E93))/(MAXIFS(AS:AS,$E:$E,$E93)-MINIFS(AS:AS,$E:$E,$E93)),
100*(AS93-MINIFS(AS:AS,$E:$E,$E93))/(MAXIFS(AS:AS,$E:$E,$E93)-MINIFS(AS:AS,$E:$E,$E93))))</f>
        <v/>
      </c>
      <c r="DI93" s="223" t="str">
        <f t="array" ref="DI93">IF(AT93="","",
IF(INDEX(Settings!$H:$H,MATCH(DI$1,Settings!$G:$G,0))=TRUE,
100-100*(AT93-MINIFS(AT:AT,$E:$E,$E93))/(MAXIFS(AT:AT,$E:$E,$E93)-MINIFS(AT:AT,$E:$E,$E93)),
100*(AT93-MINIFS(AT:AT,$E:$E,$E93))/(MAXIFS(AT:AT,$E:$E,$E93)-MINIFS(AT:AT,$E:$E,$E93))))</f>
        <v/>
      </c>
      <c r="DJ93" s="223" t="str">
        <f t="array" ref="DJ93">IF(AU93="","",
IF(INDEX(Settings!$H:$H,MATCH(DJ$1,Settings!$G:$G,0))=TRUE,
100-100*(AU93-MINIFS(AU:AU,$E:$E,$E93))/(MAXIFS(AU:AU,$E:$E,$E93)-MINIFS(AU:AU,$E:$E,$E93)),
100*(AU93-MINIFS(AU:AU,$E:$E,$E93))/(MAXIFS(AU:AU,$E:$E,$E93)-MINIFS(AU:AU,$E:$E,$E93))))</f>
        <v/>
      </c>
      <c r="DK93" s="223" t="str">
        <f t="array" ref="DK93">IF(AV93="","",
IF(INDEX(Settings!$H:$H,MATCH(DK$1,Settings!$G:$G,0))=TRUE,
100-100*(AV93-MINIFS(AV:AV,$E:$E,$E93))/(MAXIFS(AV:AV,$E:$E,$E93)-MINIFS(AV:AV,$E:$E,$E93)),
100*(AV93-MINIFS(AV:AV,$E:$E,$E93))/(MAXIFS(AV:AV,$E:$E,$E93)-MINIFS(AV:AV,$E:$E,$E93))))</f>
        <v/>
      </c>
      <c r="DL93" s="223" t="str">
        <f t="array" ref="DL93">IF(AW93="","",
IF(INDEX(Settings!$H:$H,MATCH(DL$1,Settings!$G:$G,0))=TRUE,
100-100*(AW93-MINIFS(AW:AW,$E:$E,$E93))/(MAXIFS(AW:AW,$E:$E,$E93)-MINIFS(AW:AW,$E:$E,$E93)),
100*(AW93-MINIFS(AW:AW,$E:$E,$E93))/(MAXIFS(AW:AW,$E:$E,$E93)-MINIFS(AW:AW,$E:$E,$E93))))</f>
        <v/>
      </c>
      <c r="DM93" s="223" t="str">
        <f t="array" ref="DM93">IF(AX93="","",
IF(INDEX(Settings!$H:$H,MATCH(DM$1,Settings!$G:$G,0))=TRUE,
100-100*(AX93-MINIFS(AX:AX,$E:$E,$E93))/(MAXIFS(AX:AX,$E:$E,$E93)-MINIFS(AX:AX,$E:$E,$E93)),
100*(AX93-MINIFS(AX:AX,$E:$E,$E93))/(MAXIFS(AX:AX,$E:$E,$E93)-MINIFS(AX:AX,$E:$E,$E93))))</f>
        <v/>
      </c>
      <c r="DN93" s="223" t="str">
        <f t="array" ref="DN93">IF(AY93="","",
IF(INDEX(Settings!$H:$H,MATCH(DN$1,Settings!$G:$G,0))=TRUE,
100-100*(AY93-MINIFS(AY:AY,$E:$E,$E93))/(MAXIFS(AY:AY,$E:$E,$E93)-MINIFS(AY:AY,$E:$E,$E93)),
100*(AY93-MINIFS(AY:AY,$E:$E,$E93))/(MAXIFS(AY:AY,$E:$E,$E93)-MINIFS(AY:AY,$E:$E,$E93))))</f>
        <v/>
      </c>
      <c r="DO93" s="223" t="str">
        <f t="array" ref="DO93">IF(AZ93="","",
IF(INDEX(Settings!$H:$H,MATCH(DO$1,Settings!$G:$G,0))=TRUE,
100-100*(AZ93-MINIFS(AZ:AZ,$E:$E,$E93))/(MAXIFS(AZ:AZ,$E:$E,$E93)-MINIFS(AZ:AZ,$E:$E,$E93)),
100*(AZ93-MINIFS(AZ:AZ,$E:$E,$E93))/(MAXIFS(AZ:AZ,$E:$E,$E93)-MINIFS(AZ:AZ,$E:$E,$E93))))</f>
        <v/>
      </c>
      <c r="DP93" s="223" t="str">
        <f t="array" ref="DP93">IF(BA93="","",
IF(INDEX(Settings!$H:$H,MATCH(DP$1,Settings!$G:$G,0))=TRUE,
100-100*(BA93-MINIFS(BA:BA,$E:$E,$E93))/(MAXIFS(BA:BA,$E:$E,$E93)-MINIFS(BA:BA,$E:$E,$E93)),
100*(BA93-MINIFS(BA:BA,$E:$E,$E93))/(MAXIFS(BA:BA,$E:$E,$E93)-MINIFS(BA:BA,$E:$E,$E93))))</f>
        <v/>
      </c>
      <c r="DQ93" s="223" t="str">
        <f t="array" ref="DQ93">IF(BB93="","",
IF(INDEX(Settings!$H:$H,MATCH(DQ$1,Settings!$G:$G,0))=TRUE,
100-100*(BB93-MINIFS(BB:BB,$E:$E,$E93))/(MAXIFS(BB:BB,$E:$E,$E93)-MINIFS(BB:BB,$E:$E,$E93)),
100*(BB93-MINIFS(BB:BB,$E:$E,$E93))/(MAXIFS(BB:BB,$E:$E,$E93)-MINIFS(BB:BB,$E:$E,$E93))))</f>
        <v/>
      </c>
      <c r="DR93" s="223" t="str">
        <f t="array" ref="DR93">IF(BC93="","",
IF(INDEX(Settings!$H:$H,MATCH(DR$1,Settings!$G:$G,0))=TRUE,
100-100*(BC93-MINIFS(BC:BC,$E:$E,$E93))/(MAXIFS(BC:BC,$E:$E,$E93)-MINIFS(BC:BC,$E:$E,$E93)),
100*(BC93-MINIFS(BC:BC,$E:$E,$E93))/(MAXIFS(BC:BC,$E:$E,$E93)-MINIFS(BC:BC,$E:$E,$E93))))</f>
        <v/>
      </c>
      <c r="DS93" s="223" t="str">
        <f t="array" ref="DS93">IF(BD93="","",
IF(INDEX(Settings!$H:$H,MATCH(DS$1,Settings!$G:$G,0))=TRUE,
100-100*(BD93-MINIFS(BD:BD,$E:$E,$E93))/(MAXIFS(BD:BD,$E:$E,$E93)-MINIFS(BD:BD,$E:$E,$E93)),
100*(BD93-MINIFS(BD:BD,$E:$E,$E93))/(MAXIFS(BD:BD,$E:$E,$E93)-MINIFS(BD:BD,$E:$E,$E93))))</f>
        <v/>
      </c>
      <c r="DT93" s="223" t="str">
        <f t="array" ref="DT93">IF(BE93="","",
IF(INDEX(Settings!$H:$H,MATCH(DT$1,Settings!$G:$G,0))=TRUE,
100-100*(BE93-MINIFS(BE:BE,$E:$E,$E93))/(MAXIFS(BE:BE,$E:$E,$E93)-MINIFS(BE:BE,$E:$E,$E93)),
100*(BE93-MINIFS(BE:BE,$E:$E,$E93))/(MAXIFS(BE:BE,$E:$E,$E93)-MINIFS(BE:BE,$E:$E,$E93))))</f>
        <v/>
      </c>
      <c r="DU93" s="223" t="str">
        <f t="array" ref="DU93">IF(BF93="","",
IF(INDEX(Settings!$H:$H,MATCH(DU$1,Settings!$G:$G,0))=TRUE,
100-100*(BF93-MINIFS(BF:BF,$E:$E,$E93))/(MAXIFS(BF:BF,$E:$E,$E93)-MINIFS(BF:BF,$E:$E,$E93)),
100*(BF93-MINIFS(BF:BF,$E:$E,$E93))/(MAXIFS(BF:BF,$E:$E,$E93)-MINIFS(BF:BF,$E:$E,$E93))))</f>
        <v/>
      </c>
      <c r="DV93" s="223" t="str">
        <f t="array" ref="DV93">IF(BG93="","",
IF(INDEX(Settings!$H:$H,MATCH(DV$1,Settings!$G:$G,0))=TRUE,
100-100*(BG93-MINIFS(BG:BG,$E:$E,$E93))/(MAXIFS(BG:BG,$E:$E,$E93)-MINIFS(BG:BG,$E:$E,$E93)),
100*(BG93-MINIFS(BG:BG,$E:$E,$E93))/(MAXIFS(BG:BG,$E:$E,$E93)-MINIFS(BG:BG,$E:$E,$E93))))</f>
        <v/>
      </c>
      <c r="DW93" s="223" t="str">
        <f t="array" ref="DW93">IF(BH93="","",
IF(INDEX(Settings!$H:$H,MATCH(DW$1,Settings!$G:$G,0))=TRUE,
100-100*(BH93-MINIFS(BH:BH,$E:$E,$E93))/(MAXIFS(BH:BH,$E:$E,$E93)-MINIFS(BH:BH,$E:$E,$E93)),
100*(BH93-MINIFS(BH:BH,$E:$E,$E93))/(MAXIFS(BH:BH,$E:$E,$E93)-MINIFS(BH:BH,$E:$E,$E93))))</f>
        <v/>
      </c>
      <c r="DX93" s="223" t="str">
        <f t="array" ref="DX93">IF(BI93="","",
IF(INDEX(Settings!$H:$H,MATCH(DX$1,Settings!$G:$G,0))=TRUE,
100-100*(BI93-MINIFS(BI:BI,$E:$E,$E93))/(MAXIFS(BI:BI,$E:$E,$E93)-MINIFS(BI:BI,$E:$E,$E93)),
100*(BI93-MINIFS(BI:BI,$E:$E,$E93))/(MAXIFS(BI:BI,$E:$E,$E93)-MINIFS(BI:BI,$E:$E,$E93))))</f>
        <v/>
      </c>
      <c r="DY93" s="223" t="str">
        <f t="array" ref="DY93">IF(BJ93="","",
IF(INDEX(Settings!$H:$H,MATCH(DY$1,Settings!$G:$G,0))=TRUE,
100-100*(BJ93-MINIFS(BJ:BJ,$E:$E,$E93))/(MAXIFS(BJ:BJ,$E:$E,$E93)-MINIFS(BJ:BJ,$E:$E,$E93)),
100*(BJ93-MINIFS(BJ:BJ,$E:$E,$E93))/(MAXIFS(BJ:BJ,$E:$E,$E93)-MINIFS(BJ:BJ,$E:$E,$E93))))</f>
        <v/>
      </c>
      <c r="DZ93" s="225"/>
      <c r="EA93" s="225"/>
      <c r="EB93" s="225" t="str">
        <f t="shared" si="8"/>
        <v/>
      </c>
      <c r="EC93" s="225" t="str">
        <f t="shared" si="9"/>
        <v/>
      </c>
      <c r="ED93" s="225" t="str">
        <f t="shared" si="10"/>
        <v/>
      </c>
      <c r="EE93" s="225" t="str">
        <f t="shared" si="11"/>
        <v/>
      </c>
      <c r="EF93" s="225" t="str">
        <f t="shared" si="12"/>
        <v/>
      </c>
      <c r="EG93" s="225" t="str">
        <f t="shared" si="13"/>
        <v/>
      </c>
      <c r="EH93" s="225"/>
      <c r="EI93" s="225"/>
      <c r="EJ93" s="225"/>
      <c r="EK93" s="225"/>
      <c r="EL93" s="225"/>
      <c r="EM93" s="225"/>
    </row>
    <row r="94">
      <c r="A94" s="231"/>
      <c r="B94" s="231"/>
      <c r="C94" s="231"/>
      <c r="D94" s="231" t="str">
        <f t="array" ref="D94">IFERROR(INDEX(Profiles!$B:$B,MATCH($A94,Profiles!$A:$A,0)),"")</f>
        <v/>
      </c>
      <c r="E94" s="231"/>
      <c r="F94" s="231"/>
      <c r="G94" s="231"/>
      <c r="H94" s="231"/>
      <c r="I94" s="231" t="str">
        <f>IF(A94="","",IF(Settings!$N$3="DATE",F94&amp;": "&amp;TEXT(B94,"M/DD/YY"),F94&amp;": "&amp;H94))</f>
        <v/>
      </c>
      <c r="J94" s="231"/>
      <c r="K94" s="231"/>
      <c r="L94" s="231"/>
      <c r="M94" s="232" t="str">
        <f t="shared" si="14"/>
        <v/>
      </c>
      <c r="N94" s="231"/>
      <c r="O94" s="231"/>
      <c r="P94" s="231"/>
      <c r="Q94" s="231"/>
      <c r="R94" s="231"/>
      <c r="S94" s="230" t="str">
        <f>IFERROR(VLOOKUP(AF94, 'YOYO IR Scores'!A:C, 3, FALSE), "")
</f>
        <v/>
      </c>
      <c r="T94" s="231"/>
      <c r="U94" s="231"/>
      <c r="V94" s="231"/>
      <c r="W94" s="231"/>
      <c r="X94" s="233" t="str">
        <f t="shared" si="4"/>
        <v/>
      </c>
      <c r="Y94" s="234" t="str">
        <f t="shared" si="5"/>
        <v/>
      </c>
      <c r="Z94" s="234" t="str">
        <f t="shared" si="6"/>
        <v/>
      </c>
      <c r="AA94" s="233" t="str">
        <f t="shared" si="7"/>
        <v/>
      </c>
      <c r="AB94" s="232"/>
      <c r="AC94" s="232"/>
      <c r="AD94" s="232"/>
      <c r="AE94" s="232" t="str">
        <f>IFERROR(VLOOKUP(AF94, 'YOYO IR Scores'!A:C, 2, FALSE), "")</f>
        <v/>
      </c>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t="str">
        <f t="array" ref="BK94">IF(J94="","",
IF(INDEX(Settings!$H:$H,MATCH(BY$1,Settings!$G:$G,0))=TRUE,
100-100*(J94-MIN(J:J))/(MAX(J:J)-MIN(J:J)),
100*(J94-MIN(J:J))/(MAX(J:J)-MIN(J:J))))</f>
        <v/>
      </c>
      <c r="BL94" s="232" t="str">
        <f t="array" ref="BL94">IF(J94="","",
IF(INDEX(Settings!$H:$H,MATCH(BY$1,Settings!$G:$G,0))=TRUE,
100-100*(J94-MINIFS(J:J,$E:$E,$E94))/(MAXIFS(J:J,$E:$E,$E94)-MINIFS(J:J,$E:$E,$E94)),
100*(J94-MINIFS(J:J,$E:$E,$E94))/(MAXIFS(J:J,$E:$E,$E94)-MINIFS(J:J,$E:$E,$E94))))</f>
        <v/>
      </c>
      <c r="BM94" s="232" t="str">
        <f t="array" ref="BM94">IF(J94="","",
IF(INDEX(Settings!$H:$H,MATCH(BY$1,Settings!$G:$G,0))=TRUE,
100-100*(J94-MINIFS(J:J,$E:$E,$E94,$I:$I,$I94))/(MAXIFS(J:J,$E:$E,$E94,$I:$I,$I94)-MINIFS(J:J,$E:$E,$E94,$I:$I,$I94)),
100*(J94-MINIFS(J:J,$E:$E,$E94,$I:$I,$I94))/(MAXIFS(J:J,$E:$E,$E94,$I:$I,$I94)-MINIFS(J:J,$E:$E,$E94,$I:$I,$I94))))</f>
        <v/>
      </c>
      <c r="BN94" s="231" t="str">
        <f t="array" ref="BN94">IF(J94="","",
IF(INDEX(Settings!$H:$H,MATCH(BY$1,Settings!$G:$G,0))=TRUE,
100-100*PERCENTRANK(J:J,J94),
100*PERCENTRANK(J:J,J94)))</f>
        <v/>
      </c>
      <c r="BO94" s="231" t="str">
        <f>IFERROR(__xludf.DUMMYFUNCTION("IF(J94="""","""",
IF(INDEX(Settings!$H:$H,MATCH(BY$1,Settings!$G:$G,0))=TRUE,
100-100*PERCENTRANK(FILTER(J:J,$E:$E=$E94),J94),
100*PERCENTRANK(FILTER(J:J,$E:$E=$E94),J94)))"),"")</f>
        <v/>
      </c>
      <c r="BP94" s="231" t="str">
        <f>IFERROR(__xludf.DUMMYFUNCTION("IF(J94="""","""",
IF(INDEX(Settings!$H:$H,MATCH(BY$1,Settings!$G:$G,0))=TRUE,
100-100*PERCENTRANK(FILTER(J:J,$E:$E=$E94,$I:$I=$I94),J94),
100*PERCENTRANK(FILTER(J:J,$E:$E=$E94,$I:$I=$I94),J94)))"),"")</f>
        <v/>
      </c>
      <c r="BQ94" s="233" t="str">
        <f t="array" ref="BQ94">IF(J94="","",
IF(INDEX(Settings!$H:$H,MATCH(BY$1,Settings!$G:$G,0))=TRUE,
-1*(J94-AVERAGE(J:J))/STDEV(J:J),
(J94-AVERAGE(J:J))/STDEV(J:J)))</f>
        <v/>
      </c>
      <c r="BR94" s="233" t="str">
        <f>IFERROR(__xludf.DUMMYFUNCTION("IF(J94="""","""",
IF(INDEX(Settings!$H:$H,MATCH(BY$1,Settings!$G:$G,0))=TRUE,
-1*(J94-AVERAGEIFS(J:J,$E:$E,$E94))/STDEV(FILTER(J:J,$E:$E=$E94)),
(J94-AVERAGEIFS(J:J,$E:$E,$E94))/STDEV(FILTER(J:J,$E:$E=$E94))))"),"")</f>
        <v/>
      </c>
      <c r="BS94" s="233"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1"/>
      <c r="BX94" s="231"/>
      <c r="BY94" s="232" t="str">
        <f t="array" ref="BY94">IF(J94="","",
IF(INDEX(Settings!$H:$H,MATCH(BY$1,Settings!$G:$G,0))=TRUE,
100-100*(J94-MINIFS(J:J,$E:$E,$E94))/(MAXIFS(J:J,$E:$E,$E94)-MINIFS(J:J,$E:$E,$E94)),
100*(J94-MINIFS(J:J,$E:$E,$E94))/(MAXIFS(J:J,$E:$E,$E94)-MINIFS(J:J,$E:$E,$E94))))</f>
        <v/>
      </c>
      <c r="BZ94" s="232" t="str">
        <f t="array" ref="BZ94">IF(K94="","",
IF(INDEX(Settings!$H:$H,MATCH(BZ$1,Settings!$G:$G,0))=TRUE,
100-100*(K94-MINIFS(K:K,$E:$E,$E94))/(MAXIFS(K:K,$E:$E,$E94)-MINIFS(K:K,$E:$E,$E94)),
100*(K94-MINIFS(K:K,$E:$E,$E94))/(MAXIFS(K:K,$E:$E,$E94)-MINIFS(K:K,$E:$E,$E94))))</f>
        <v/>
      </c>
      <c r="CA94" s="232" t="str">
        <f t="array" ref="CA94">IF(L94="","",
IF(INDEX(Settings!$H:$H,MATCH(CA$1,Settings!$G:$G,0))=TRUE,
100-100*(L94-MINIFS(L:L,$E:$E,$E94))/(MAXIFS(L:L,$E:$E,$E94)-MINIFS(L:L,$E:$E,$E94)),
100*(L94-MINIFS(L:L,$E:$E,$E94))/(MAXIFS(L:L,$E:$E,$E94)-MINIFS(L:L,$E:$E,$E94))))</f>
        <v/>
      </c>
      <c r="CB94" s="232" t="str">
        <f t="array" ref="CB94">IF(M94="","",
IF(INDEX(Settings!$H:$H,MATCH(CB$1,Settings!$G:$G,0))=TRUE,
100-100*(M94-MINIFS(M:M,$E:$E,$E94))/(MAXIFS(M:M,$E:$E,$E94)-MINIFS(M:M,$E:$E,$E94)),
100*(M94-MINIFS(M:M,$E:$E,$E94))/(MAXIFS(M:M,$E:$E,$E94)-MINIFS(M:M,$E:$E,$E94))))</f>
        <v/>
      </c>
      <c r="CC94" s="232" t="str">
        <f t="array" ref="CC94">IF(N94="","",
IF(INDEX(Settings!$H:$H,MATCH(CC$1,Settings!$G:$G,0))=TRUE,
100-100*(N94-MINIFS(N:N,$E:$E,$E94))/(MAXIFS(N:N,$E:$E,$E94)-MINIFS(N:N,$E:$E,$E94)),
100*(N94-MINIFS(N:N,$E:$E,$E94))/(MAXIFS(N:N,$E:$E,$E94)-MINIFS(N:N,$E:$E,$E94))))</f>
        <v/>
      </c>
      <c r="CD94" s="232" t="str">
        <f t="array" ref="CD94">IF(O94="","",
IF(INDEX(Settings!$H:$H,MATCH(CD$1,Settings!$G:$G,0))=TRUE,
100-100*(O94-MINIFS(O:O,$E:$E,$E94))/(MAXIFS(O:O,$E:$E,$E94)-MINIFS(O:O,$E:$E,$E94)),
100*(O94-MINIFS(O:O,$E:$E,$E94))/(MAXIFS(O:O,$E:$E,$E94)-MINIFS(O:O,$E:$E,$E94))))</f>
        <v/>
      </c>
      <c r="CE94" s="232" t="str">
        <f t="array" ref="CE94">IF(P94="","",
IF(INDEX(Settings!$H:$H,MATCH(CE$1,Settings!$G:$G,0))=TRUE,
100-100*(P94-MINIFS(P:P,$E:$E,$E94))/(MAXIFS(P:P,$E:$E,$E94)-MINIFS(P:P,$E:$E,$E94)),
100*(P94-MINIFS(P:P,$E:$E,$E94))/(MAXIFS(P:P,$E:$E,$E94)-MINIFS(P:P,$E:$E,$E94))))</f>
        <v/>
      </c>
      <c r="CF94" s="232" t="str">
        <f t="array" ref="CF94">IF(Q94="","",
IF(INDEX(Settings!$H:$H,MATCH(CF$1,Settings!$G:$G,0))=TRUE,
100-100*(Q94-MINIFS(Q:Q,$E:$E,$E94))/(MAXIFS(Q:Q,$E:$E,$E94)-MINIFS(Q:Q,$E:$E,$E94)),
100*(Q94-MINIFS(Q:Q,$E:$E,$E94))/(MAXIFS(Q:Q,$E:$E,$E94)-MINIFS(Q:Q,$E:$E,$E94))))</f>
        <v/>
      </c>
      <c r="CG94" s="232" t="str">
        <f t="array" ref="CG94">IF(R94="","",
IF(INDEX(Settings!$H:$H,MATCH(CG$1,Settings!$G:$G,0))=TRUE,
100-100*(R94-MINIFS(R:R,$E:$E,$E94))/(MAXIFS(R:R,$E:$E,$E94)-MINIFS(R:R,$E:$E,$E94)),
100*(R94-MINIFS(R:R,$E:$E,$E94))/(MAXIFS(R:R,$E:$E,$E94)-MINIFS(R:R,$E:$E,$E94))))</f>
        <v/>
      </c>
      <c r="CH94" s="232" t="str">
        <f t="array" ref="CH94">IF(S94="","",
IF(INDEX(Settings!$H:$H,MATCH(CH$1,Settings!$G:$G,0))=TRUE,
100-100*(S94-MINIFS(S:S,$E:$E,$E94))/(MAXIFS(S:S,$E:$E,$E94)-MINIFS(S:S,$E:$E,$E94)),
100*(S94-MINIFS(S:S,$E:$E,$E94))/(MAXIFS(S:S,$E:$E,$E94)-MINIFS(S:S,$E:$E,$E94))))</f>
        <v/>
      </c>
      <c r="CI94" s="232" t="str">
        <f t="array" ref="CI94">IF(T94="","",
IF(INDEX(Settings!$H:$H,MATCH(CI$1,Settings!$G:$G,0))=TRUE,
100-100*(T94-MINIFS(T:T,$E:$E,$E94))/(MAXIFS(T:T,$E:$E,$E94)-MINIFS(T:T,$E:$E,$E94)),
100*(T94-MINIFS(T:T,$E:$E,$E94))/(MAXIFS(T:T,$E:$E,$E94)-MINIFS(T:T,$E:$E,$E94))))</f>
        <v/>
      </c>
      <c r="CJ94" s="232" t="str">
        <f t="array" ref="CJ94">IF(U94="","",
IF(INDEX(Settings!$H:$H,MATCH(CJ$1,Settings!$G:$G,0))=TRUE,
100-100*(U94-MINIFS(U:U,$E:$E,$E94))/(MAXIFS(U:U,$E:$E,$E94)-MINIFS(U:U,$E:$E,$E94)),
100*(U94-MINIFS(U:U,$E:$E,$E94))/(MAXIFS(U:U,$E:$E,$E94)-MINIFS(U:U,$E:$E,$E94))))</f>
        <v/>
      </c>
      <c r="CK94" s="232" t="str">
        <f t="array" ref="CK94">IF(V94="","",
IF(INDEX(Settings!$H:$H,MATCH(CK$1,Settings!$G:$G,0))=TRUE,
100-100*(V94-MINIFS(V:V,$E:$E,$E94))/(MAXIFS(V:V,$E:$E,$E94)-MINIFS(V:V,$E:$E,$E94)),
100*(V94-MINIFS(V:V,$E:$E,$E94))/(MAXIFS(V:V,$E:$E,$E94)-MINIFS(V:V,$E:$E,$E94))))</f>
        <v/>
      </c>
      <c r="CL94" s="232" t="str">
        <f t="array" ref="CL94">IF(W94="","",
IF(INDEX(Settings!$H:$H,MATCH(CL$1,Settings!$G:$G,0))=TRUE,
100-100*(W94-MINIFS(W:W,$E:$E,$E94))/(MAXIFS(W:W,$E:$E,$E94)-MINIFS(W:W,$E:$E,$E94)),
100*(W94-MINIFS(W:W,$E:$E,$E94))/(MAXIFS(W:W,$E:$E,$E94)-MINIFS(W:W,$E:$E,$E94))))</f>
        <v/>
      </c>
      <c r="CM94" s="232" t="str">
        <f t="array" ref="CM94">IF(X94="","",
IF(INDEX(Settings!$H:$H,MATCH(CM$1,Settings!$G:$G,0))=TRUE,
100-100*(X94-MINIFS(X:X,$E:$E,$E94))/(MAXIFS(X:X,$E:$E,$E94)-MINIFS(X:X,$E:$E,$E94)),
100*(X94-MINIFS(X:X,$E:$E,$E94))/(MAXIFS(X:X,$E:$E,$E94)-MINIFS(X:X,$E:$E,$E94))))</f>
        <v/>
      </c>
      <c r="CN94" s="232" t="str">
        <f t="array" ref="CN94">IF(Y94="","",
IF(INDEX(Settings!$H:$H,MATCH(CN$1,Settings!$G:$G,0))=TRUE,
100-100*(Y94-MINIFS(Y:Y,$E:$E,$E94))/(MAXIFS(Y:Y,$E:$E,$E94)-MINIFS(Y:Y,$E:$E,$E94)),
100*(Y94-MINIFS(Y:Y,$E:$E,$E94))/(MAXIFS(Y:Y,$E:$E,$E94)-MINIFS(Y:Y,$E:$E,$E94))))</f>
        <v/>
      </c>
      <c r="CO94" s="232" t="str">
        <f t="array" ref="CO94">IF(Z94="","",
IF(INDEX(Settings!$H:$H,MATCH(CO$1,Settings!$G:$G,0))=TRUE,
100-100*(Z94-MINIFS(Z:Z,$E:$E,$E94))/(MAXIFS(Z:Z,$E:$E,$E94)-MINIFS(Z:Z,$E:$E,$E94)),
100*(Z94-MINIFS(Z:Z,$E:$E,$E94))/(MAXIFS(Z:Z,$E:$E,$E94)-MINIFS(Z:Z,$E:$E,$E94))))</f>
        <v/>
      </c>
      <c r="CP94" s="232" t="str">
        <f t="array" ref="CP94">IF(AA94="","",
IF(INDEX(Settings!$H:$H,MATCH(CP$1,Settings!$G:$G,0))=TRUE,
100-100*(AA94-MINIFS(AA:AA,$E:$E,$E94))/(MAXIFS(AA:AA,$E:$E,$E94)-MINIFS(AA:AA,$E:$E,$E94)),
100*(AA94-MINIFS(AA:AA,$E:$E,$E94))/(MAXIFS(AA:AA,$E:$E,$E94)-MINIFS(AA:AA,$E:$E,$E94))))</f>
        <v/>
      </c>
      <c r="CQ94" s="232" t="str">
        <f t="array" ref="CQ94">IF(AB94="","",
IF(INDEX(Settings!$H:$H,MATCH(CQ$1,Settings!$G:$G,0))=TRUE,
100-100*(AB94-MINIFS(AB:AB,$E:$E,$E94))/(MAXIFS(AB:AB,$E:$E,$E94)-MINIFS(AB:AB,$E:$E,$E94)),
100*(AB94-MINIFS(AB:AB,$E:$E,$E94))/(MAXIFS(AB:AB,$E:$E,$E94)-MINIFS(AB:AB,$E:$E,$E94))))</f>
        <v/>
      </c>
      <c r="CR94" s="232" t="str">
        <f t="array" ref="CR94">IF(AC94="","",
IF(INDEX(Settings!$H:$H,MATCH(CR$1,Settings!$G:$G,0))=TRUE,
100-100*(AC94-MINIFS(AC:AC,$E:$E,$E94))/(MAXIFS(AC:AC,$E:$E,$E94)-MINIFS(AC:AC,$E:$E,$E94)),
100*(AC94-MINIFS(AC:AC,$E:$E,$E94))/(MAXIFS(AC:AC,$E:$E,$E94)-MINIFS(AC:AC,$E:$E,$E94))))</f>
        <v/>
      </c>
      <c r="CS94" s="232" t="str">
        <f t="array" ref="CS94">IF(AD94="","",
IF(INDEX(Settings!$H:$H,MATCH(CS$1,Settings!$G:$G,0))=TRUE,
100-100*(AD94-MINIFS(AD:AD,$E:$E,$E94))/(MAXIFS(AD:AD,$E:$E,$E94)-MINIFS(AD:AD,$E:$E,$E94)),
100*(AD94-MINIFS(AD:AD,$E:$E,$E94))/(MAXIFS(AD:AD,$E:$E,$E94)-MINIFS(AD:AD,$E:$E,$E94))))</f>
        <v/>
      </c>
      <c r="CT94" s="232" t="str">
        <f t="array" ref="CT94">IF(AE94="","",
IF(INDEX(Settings!$H:$H,MATCH(CT$1,Settings!$G:$G,0))=TRUE,
100-100*(AE94-MINIFS(AE:AE,$E:$E,$E94))/(MAXIFS(AE:AE,$E:$E,$E94)-MINIFS(AE:AE,$E:$E,$E94)),
100*(AE94-MINIFS(AE:AE,$E:$E,$E94))/(MAXIFS(AE:AE,$E:$E,$E94)-MINIFS(AE:AE,$E:$E,$E94))))</f>
        <v/>
      </c>
      <c r="CU94" s="232" t="str">
        <f t="array" ref="CU94">IF(AF94="","",
IF(INDEX(Settings!$H:$H,MATCH(CU$1,Settings!$G:$G,0))=TRUE,
100-100*(AF94-MINIFS(AF:AF,$E:$E,$E94))/(MAXIFS(AF:AF,$E:$E,$E94)-MINIFS(AF:AF,$E:$E,$E94)),
100*(AF94-MINIFS(AF:AF,$E:$E,$E94))/(MAXIFS(AF:AF,$E:$E,$E94)-MINIFS(AF:AF,$E:$E,$E94))))</f>
        <v/>
      </c>
      <c r="CV94" s="232" t="str">
        <f t="array" ref="CV94">IF(AG94="","",
IF(INDEX(Settings!$H:$H,MATCH(CV$1,Settings!$G:$G,0))=TRUE,
100-100*(AG94-MINIFS(AG:AG,$E:$E,$E94))/(MAXIFS(AG:AG,$E:$E,$E94)-MINIFS(AG:AG,$E:$E,$E94)),
100*(AG94-MINIFS(AG:AG,$E:$E,$E94))/(MAXIFS(AG:AG,$E:$E,$E94)-MINIFS(AG:AG,$E:$E,$E94))))</f>
        <v/>
      </c>
      <c r="CW94" s="232" t="str">
        <f t="array" ref="CW94">IF(AH94="","",
IF(INDEX(Settings!$H:$H,MATCH(CW$1,Settings!$G:$G,0))=TRUE,
100-100*(AH94-MINIFS(AH:AH,$E:$E,$E94))/(MAXIFS(AH:AH,$E:$E,$E94)-MINIFS(AH:AH,$E:$E,$E94)),
100*(AH94-MINIFS(AH:AH,$E:$E,$E94))/(MAXIFS(AH:AH,$E:$E,$E94)-MINIFS(AH:AH,$E:$E,$E94))))</f>
        <v/>
      </c>
      <c r="CX94" s="232" t="str">
        <f t="array" ref="CX94">IF(AI94="","",
IF(INDEX(Settings!$H:$H,MATCH(CX$1,Settings!$G:$G,0))=TRUE,
100-100*(AI94-MINIFS(AI:AI,$E:$E,$E94))/(MAXIFS(AI:AI,$E:$E,$E94)-MINIFS(AI:AI,$E:$E,$E94)),
100*(AI94-MINIFS(AI:AI,$E:$E,$E94))/(MAXIFS(AI:AI,$E:$E,$E94)-MINIFS(AI:AI,$E:$E,$E94))))</f>
        <v/>
      </c>
      <c r="CY94" s="232" t="str">
        <f t="array" ref="CY94">IF(AJ94="","",
IF(INDEX(Settings!$H:$H,MATCH(CY$1,Settings!$G:$G,0))=TRUE,
100-100*(AJ94-MINIFS(AJ:AJ,$E:$E,$E94))/(MAXIFS(AJ:AJ,$E:$E,$E94)-MINIFS(AJ:AJ,$E:$E,$E94)),
100*(AJ94-MINIFS(AJ:AJ,$E:$E,$E94))/(MAXIFS(AJ:AJ,$E:$E,$E94)-MINIFS(AJ:AJ,$E:$E,$E94))))</f>
        <v/>
      </c>
      <c r="CZ94" s="232" t="str">
        <f t="array" ref="CZ94">IF(AK94="","",
IF(INDEX(Settings!$H:$H,MATCH(CZ$1,Settings!$G:$G,0))=TRUE,
100-100*(AK94-MINIFS(AK:AK,$E:$E,$E94))/(MAXIFS(AK:AK,$E:$E,$E94)-MINIFS(AK:AK,$E:$E,$E94)),
100*(AK94-MINIFS(AK:AK,$E:$E,$E94))/(MAXIFS(AK:AK,$E:$E,$E94)-MINIFS(AK:AK,$E:$E,$E94))))</f>
        <v/>
      </c>
      <c r="DA94" s="232" t="str">
        <f t="array" ref="DA94">IF(AL94="","",
IF(INDEX(Settings!$H:$H,MATCH(DA$1,Settings!$G:$G,0))=TRUE,
100-100*(AL94-MINIFS(AL:AL,$E:$E,$E94))/(MAXIFS(AL:AL,$E:$E,$E94)-MINIFS(AL:AL,$E:$E,$E94)),
100*(AL94-MINIFS(AL:AL,$E:$E,$E94))/(MAXIFS(AL:AL,$E:$E,$E94)-MINIFS(AL:AL,$E:$E,$E94))))</f>
        <v/>
      </c>
      <c r="DB94" s="232" t="str">
        <f t="array" ref="DB94">IF(AM94="","",
IF(INDEX(Settings!$H:$H,MATCH(DB$1,Settings!$G:$G,0))=TRUE,
100-100*(AM94-MINIFS(AM:AM,$E:$E,$E94))/(MAXIFS(AM:AM,$E:$E,$E94)-MINIFS(AM:AM,$E:$E,$E94)),
100*(AM94-MINIFS(AM:AM,$E:$E,$E94))/(MAXIFS(AM:AM,$E:$E,$E94)-MINIFS(AM:AM,$E:$E,$E94))))</f>
        <v/>
      </c>
      <c r="DC94" s="232" t="str">
        <f t="array" ref="DC94">IF(AN94="","",
IF(INDEX(Settings!$H:$H,MATCH(DC$1,Settings!$G:$G,0))=TRUE,
100-100*(AN94-MINIFS(AN:AN,$E:$E,$E94))/(MAXIFS(AN:AN,$E:$E,$E94)-MINIFS(AN:AN,$E:$E,$E94)),
100*(AN94-MINIFS(AN:AN,$E:$E,$E94))/(MAXIFS(AN:AN,$E:$E,$E94)-MINIFS(AN:AN,$E:$E,$E94))))</f>
        <v/>
      </c>
      <c r="DD94" s="232" t="str">
        <f t="array" ref="DD94">IF(AO94="","",
IF(INDEX(Settings!$H:$H,MATCH(DD$1,Settings!$G:$G,0))=TRUE,
100-100*(AO94-MINIFS(AO:AO,$E:$E,$E94))/(MAXIFS(AO:AO,$E:$E,$E94)-MINIFS(AO:AO,$E:$E,$E94)),
100*(AO94-MINIFS(AO:AO,$E:$E,$E94))/(MAXIFS(AO:AO,$E:$E,$E94)-MINIFS(AO:AO,$E:$E,$E94))))</f>
        <v/>
      </c>
      <c r="DE94" s="232" t="str">
        <f t="array" ref="DE94">IF(AP94="","",
IF(INDEX(Settings!$H:$H,MATCH(DE$1,Settings!$G:$G,0))=TRUE,
100-100*(AP94-MINIFS(AP:AP,$E:$E,$E94))/(MAXIFS(AP:AP,$E:$E,$E94)-MINIFS(AP:AP,$E:$E,$E94)),
100*(AP94-MINIFS(AP:AP,$E:$E,$E94))/(MAXIFS(AP:AP,$E:$E,$E94)-MINIFS(AP:AP,$E:$E,$E94))))</f>
        <v/>
      </c>
      <c r="DF94" s="232" t="str">
        <f t="array" ref="DF94">IF(AQ94="","",
IF(INDEX(Settings!$H:$H,MATCH(DF$1,Settings!$G:$G,0))=TRUE,
100-100*(AQ94-MINIFS(AQ:AQ,$E:$E,$E94))/(MAXIFS(AQ:AQ,$E:$E,$E94)-MINIFS(AQ:AQ,$E:$E,$E94)),
100*(AQ94-MINIFS(AQ:AQ,$E:$E,$E94))/(MAXIFS(AQ:AQ,$E:$E,$E94)-MINIFS(AQ:AQ,$E:$E,$E94))))</f>
        <v/>
      </c>
      <c r="DG94" s="232" t="str">
        <f t="array" ref="DG94">IF(AR94="","",
IF(INDEX(Settings!$H:$H,MATCH(DG$1,Settings!$G:$G,0))=TRUE,
100-100*(AR94-MINIFS(AR:AR,$E:$E,$E94))/(MAXIFS(AR:AR,$E:$E,$E94)-MINIFS(AR:AR,$E:$E,$E94)),
100*(AR94-MINIFS(AR:AR,$E:$E,$E94))/(MAXIFS(AR:AR,$E:$E,$E94)-MINIFS(AR:AR,$E:$E,$E94))))</f>
        <v/>
      </c>
      <c r="DH94" s="232" t="str">
        <f t="array" ref="DH94">IF(AS94="","",
IF(INDEX(Settings!$H:$H,MATCH(DH$1,Settings!$G:$G,0))=TRUE,
100-100*(AS94-MINIFS(AS:AS,$E:$E,$E94))/(MAXIFS(AS:AS,$E:$E,$E94)-MINIFS(AS:AS,$E:$E,$E94)),
100*(AS94-MINIFS(AS:AS,$E:$E,$E94))/(MAXIFS(AS:AS,$E:$E,$E94)-MINIFS(AS:AS,$E:$E,$E94))))</f>
        <v/>
      </c>
      <c r="DI94" s="232" t="str">
        <f t="array" ref="DI94">IF(AT94="","",
IF(INDEX(Settings!$H:$H,MATCH(DI$1,Settings!$G:$G,0))=TRUE,
100-100*(AT94-MINIFS(AT:AT,$E:$E,$E94))/(MAXIFS(AT:AT,$E:$E,$E94)-MINIFS(AT:AT,$E:$E,$E94)),
100*(AT94-MINIFS(AT:AT,$E:$E,$E94))/(MAXIFS(AT:AT,$E:$E,$E94)-MINIFS(AT:AT,$E:$E,$E94))))</f>
        <v/>
      </c>
      <c r="DJ94" s="232" t="str">
        <f t="array" ref="DJ94">IF(AU94="","",
IF(INDEX(Settings!$H:$H,MATCH(DJ$1,Settings!$G:$G,0))=TRUE,
100-100*(AU94-MINIFS(AU:AU,$E:$E,$E94))/(MAXIFS(AU:AU,$E:$E,$E94)-MINIFS(AU:AU,$E:$E,$E94)),
100*(AU94-MINIFS(AU:AU,$E:$E,$E94))/(MAXIFS(AU:AU,$E:$E,$E94)-MINIFS(AU:AU,$E:$E,$E94))))</f>
        <v/>
      </c>
      <c r="DK94" s="232" t="str">
        <f t="array" ref="DK94">IF(AV94="","",
IF(INDEX(Settings!$H:$H,MATCH(DK$1,Settings!$G:$G,0))=TRUE,
100-100*(AV94-MINIFS(AV:AV,$E:$E,$E94))/(MAXIFS(AV:AV,$E:$E,$E94)-MINIFS(AV:AV,$E:$E,$E94)),
100*(AV94-MINIFS(AV:AV,$E:$E,$E94))/(MAXIFS(AV:AV,$E:$E,$E94)-MINIFS(AV:AV,$E:$E,$E94))))</f>
        <v/>
      </c>
      <c r="DL94" s="232" t="str">
        <f t="array" ref="DL94">IF(AW94="","",
IF(INDEX(Settings!$H:$H,MATCH(DL$1,Settings!$G:$G,0))=TRUE,
100-100*(AW94-MINIFS(AW:AW,$E:$E,$E94))/(MAXIFS(AW:AW,$E:$E,$E94)-MINIFS(AW:AW,$E:$E,$E94)),
100*(AW94-MINIFS(AW:AW,$E:$E,$E94))/(MAXIFS(AW:AW,$E:$E,$E94)-MINIFS(AW:AW,$E:$E,$E94))))</f>
        <v/>
      </c>
      <c r="DM94" s="232" t="str">
        <f t="array" ref="DM94">IF(AX94="","",
IF(INDEX(Settings!$H:$H,MATCH(DM$1,Settings!$G:$G,0))=TRUE,
100-100*(AX94-MINIFS(AX:AX,$E:$E,$E94))/(MAXIFS(AX:AX,$E:$E,$E94)-MINIFS(AX:AX,$E:$E,$E94)),
100*(AX94-MINIFS(AX:AX,$E:$E,$E94))/(MAXIFS(AX:AX,$E:$E,$E94)-MINIFS(AX:AX,$E:$E,$E94))))</f>
        <v/>
      </c>
      <c r="DN94" s="232" t="str">
        <f t="array" ref="DN94">IF(AY94="","",
IF(INDEX(Settings!$H:$H,MATCH(DN$1,Settings!$G:$G,0))=TRUE,
100-100*(AY94-MINIFS(AY:AY,$E:$E,$E94))/(MAXIFS(AY:AY,$E:$E,$E94)-MINIFS(AY:AY,$E:$E,$E94)),
100*(AY94-MINIFS(AY:AY,$E:$E,$E94))/(MAXIFS(AY:AY,$E:$E,$E94)-MINIFS(AY:AY,$E:$E,$E94))))</f>
        <v/>
      </c>
      <c r="DO94" s="232" t="str">
        <f t="array" ref="DO94">IF(AZ94="","",
IF(INDEX(Settings!$H:$H,MATCH(DO$1,Settings!$G:$G,0))=TRUE,
100-100*(AZ94-MINIFS(AZ:AZ,$E:$E,$E94))/(MAXIFS(AZ:AZ,$E:$E,$E94)-MINIFS(AZ:AZ,$E:$E,$E94)),
100*(AZ94-MINIFS(AZ:AZ,$E:$E,$E94))/(MAXIFS(AZ:AZ,$E:$E,$E94)-MINIFS(AZ:AZ,$E:$E,$E94))))</f>
        <v/>
      </c>
      <c r="DP94" s="232" t="str">
        <f t="array" ref="DP94">IF(BA94="","",
IF(INDEX(Settings!$H:$H,MATCH(DP$1,Settings!$G:$G,0))=TRUE,
100-100*(BA94-MINIFS(BA:BA,$E:$E,$E94))/(MAXIFS(BA:BA,$E:$E,$E94)-MINIFS(BA:BA,$E:$E,$E94)),
100*(BA94-MINIFS(BA:BA,$E:$E,$E94))/(MAXIFS(BA:BA,$E:$E,$E94)-MINIFS(BA:BA,$E:$E,$E94))))</f>
        <v/>
      </c>
      <c r="DQ94" s="232" t="str">
        <f t="array" ref="DQ94">IF(BB94="","",
IF(INDEX(Settings!$H:$H,MATCH(DQ$1,Settings!$G:$G,0))=TRUE,
100-100*(BB94-MINIFS(BB:BB,$E:$E,$E94))/(MAXIFS(BB:BB,$E:$E,$E94)-MINIFS(BB:BB,$E:$E,$E94)),
100*(BB94-MINIFS(BB:BB,$E:$E,$E94))/(MAXIFS(BB:BB,$E:$E,$E94)-MINIFS(BB:BB,$E:$E,$E94))))</f>
        <v/>
      </c>
      <c r="DR94" s="232" t="str">
        <f t="array" ref="DR94">IF(BC94="","",
IF(INDEX(Settings!$H:$H,MATCH(DR$1,Settings!$G:$G,0))=TRUE,
100-100*(BC94-MINIFS(BC:BC,$E:$E,$E94))/(MAXIFS(BC:BC,$E:$E,$E94)-MINIFS(BC:BC,$E:$E,$E94)),
100*(BC94-MINIFS(BC:BC,$E:$E,$E94))/(MAXIFS(BC:BC,$E:$E,$E94)-MINIFS(BC:BC,$E:$E,$E94))))</f>
        <v/>
      </c>
      <c r="DS94" s="232" t="str">
        <f t="array" ref="DS94">IF(BD94="","",
IF(INDEX(Settings!$H:$H,MATCH(DS$1,Settings!$G:$G,0))=TRUE,
100-100*(BD94-MINIFS(BD:BD,$E:$E,$E94))/(MAXIFS(BD:BD,$E:$E,$E94)-MINIFS(BD:BD,$E:$E,$E94)),
100*(BD94-MINIFS(BD:BD,$E:$E,$E94))/(MAXIFS(BD:BD,$E:$E,$E94)-MINIFS(BD:BD,$E:$E,$E94))))</f>
        <v/>
      </c>
      <c r="DT94" s="232" t="str">
        <f t="array" ref="DT94">IF(BE94="","",
IF(INDEX(Settings!$H:$H,MATCH(DT$1,Settings!$G:$G,0))=TRUE,
100-100*(BE94-MINIFS(BE:BE,$E:$E,$E94))/(MAXIFS(BE:BE,$E:$E,$E94)-MINIFS(BE:BE,$E:$E,$E94)),
100*(BE94-MINIFS(BE:BE,$E:$E,$E94))/(MAXIFS(BE:BE,$E:$E,$E94)-MINIFS(BE:BE,$E:$E,$E94))))</f>
        <v/>
      </c>
      <c r="DU94" s="232" t="str">
        <f t="array" ref="DU94">IF(BF94="","",
IF(INDEX(Settings!$H:$H,MATCH(DU$1,Settings!$G:$G,0))=TRUE,
100-100*(BF94-MINIFS(BF:BF,$E:$E,$E94))/(MAXIFS(BF:BF,$E:$E,$E94)-MINIFS(BF:BF,$E:$E,$E94)),
100*(BF94-MINIFS(BF:BF,$E:$E,$E94))/(MAXIFS(BF:BF,$E:$E,$E94)-MINIFS(BF:BF,$E:$E,$E94))))</f>
        <v/>
      </c>
      <c r="DV94" s="232" t="str">
        <f t="array" ref="DV94">IF(BG94="","",
IF(INDEX(Settings!$H:$H,MATCH(DV$1,Settings!$G:$G,0))=TRUE,
100-100*(BG94-MINIFS(BG:BG,$E:$E,$E94))/(MAXIFS(BG:BG,$E:$E,$E94)-MINIFS(BG:BG,$E:$E,$E94)),
100*(BG94-MINIFS(BG:BG,$E:$E,$E94))/(MAXIFS(BG:BG,$E:$E,$E94)-MINIFS(BG:BG,$E:$E,$E94))))</f>
        <v/>
      </c>
      <c r="DW94" s="232" t="str">
        <f t="array" ref="DW94">IF(BH94="","",
IF(INDEX(Settings!$H:$H,MATCH(DW$1,Settings!$G:$G,0))=TRUE,
100-100*(BH94-MINIFS(BH:BH,$E:$E,$E94))/(MAXIFS(BH:BH,$E:$E,$E94)-MINIFS(BH:BH,$E:$E,$E94)),
100*(BH94-MINIFS(BH:BH,$E:$E,$E94))/(MAXIFS(BH:BH,$E:$E,$E94)-MINIFS(BH:BH,$E:$E,$E94))))</f>
        <v/>
      </c>
      <c r="DX94" s="232" t="str">
        <f t="array" ref="DX94">IF(BI94="","",
IF(INDEX(Settings!$H:$H,MATCH(DX$1,Settings!$G:$G,0))=TRUE,
100-100*(BI94-MINIFS(BI:BI,$E:$E,$E94))/(MAXIFS(BI:BI,$E:$E,$E94)-MINIFS(BI:BI,$E:$E,$E94)),
100*(BI94-MINIFS(BI:BI,$E:$E,$E94))/(MAXIFS(BI:BI,$E:$E,$E94)-MINIFS(BI:BI,$E:$E,$E94))))</f>
        <v/>
      </c>
      <c r="DY94" s="232" t="str">
        <f t="array" ref="DY94">IF(BJ94="","",
IF(INDEX(Settings!$H:$H,MATCH(DY$1,Settings!$G:$G,0))=TRUE,
100-100*(BJ94-MINIFS(BJ:BJ,$E:$E,$E94))/(MAXIFS(BJ:BJ,$E:$E,$E94)-MINIFS(BJ:BJ,$E:$E,$E94)),
100*(BJ94-MINIFS(BJ:BJ,$E:$E,$E94))/(MAXIFS(BJ:BJ,$E:$E,$E94)-MINIFS(BJ:BJ,$E:$E,$E94))))</f>
        <v/>
      </c>
      <c r="DZ94" s="234"/>
      <c r="EA94" s="234"/>
      <c r="EB94" s="234" t="str">
        <f t="shared" si="8"/>
        <v/>
      </c>
      <c r="EC94" s="234" t="str">
        <f t="shared" si="9"/>
        <v/>
      </c>
      <c r="ED94" s="234" t="str">
        <f t="shared" si="10"/>
        <v/>
      </c>
      <c r="EE94" s="234" t="str">
        <f t="shared" si="11"/>
        <v/>
      </c>
      <c r="EF94" s="234" t="str">
        <f t="shared" si="12"/>
        <v/>
      </c>
      <c r="EG94" s="234" t="str">
        <f t="shared" si="13"/>
        <v/>
      </c>
      <c r="EH94" s="234"/>
      <c r="EI94" s="234"/>
      <c r="EJ94" s="234"/>
      <c r="EK94" s="234"/>
      <c r="EL94" s="234"/>
      <c r="EM94" s="234"/>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3" t="str">
        <f t="shared" si="14"/>
        <v/>
      </c>
      <c r="N95" s="49"/>
      <c r="O95" s="49"/>
      <c r="P95" s="49"/>
      <c r="Q95" s="49"/>
      <c r="R95" s="49"/>
      <c r="S95" s="222" t="str">
        <f>IFERROR(VLOOKUP(AF95, 'YOYO IR Scores'!A:C, 3, FALSE), "")
</f>
        <v/>
      </c>
      <c r="T95" s="49"/>
      <c r="U95" s="49"/>
      <c r="V95" s="49"/>
      <c r="W95" s="49"/>
      <c r="X95" s="224" t="str">
        <f t="shared" si="4"/>
        <v/>
      </c>
      <c r="Y95" s="225" t="str">
        <f t="shared" si="5"/>
        <v/>
      </c>
      <c r="Z95" s="225" t="str">
        <f t="shared" si="6"/>
        <v/>
      </c>
      <c r="AA95" s="224" t="str">
        <f t="shared" si="7"/>
        <v/>
      </c>
      <c r="AB95" s="223"/>
      <c r="AC95" s="223"/>
      <c r="AD95" s="223"/>
      <c r="AE95" s="223" t="str">
        <f>IFERROR(VLOOKUP(AF95, 'YOYO IR Scores'!A:C, 2, FALSE), "")</f>
        <v/>
      </c>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B95" s="223"/>
      <c r="BC95" s="223"/>
      <c r="BD95" s="223"/>
      <c r="BE95" s="223"/>
      <c r="BF95" s="223"/>
      <c r="BG95" s="223"/>
      <c r="BH95" s="223"/>
      <c r="BI95" s="223"/>
      <c r="BJ95" s="223"/>
      <c r="BK95" s="223" t="str">
        <f t="array" ref="BK95">IF(J95="","",
IF(INDEX(Settings!$H:$H,MATCH(BY$1,Settings!$G:$G,0))=TRUE,
100-100*(J95-MIN(J:J))/(MAX(J:J)-MIN(J:J)),
100*(J95-MIN(J:J))/(MAX(J:J)-MIN(J:J))))</f>
        <v/>
      </c>
      <c r="BL95" s="223" t="str">
        <f t="array" ref="BL95">IF(J95="","",
IF(INDEX(Settings!$H:$H,MATCH(BY$1,Settings!$G:$G,0))=TRUE,
100-100*(J95-MINIFS(J:J,$E:$E,$E95))/(MAXIFS(J:J,$E:$E,$E95)-MINIFS(J:J,$E:$E,$E95)),
100*(J95-MINIFS(J:J,$E:$E,$E95))/(MAXIFS(J:J,$E:$E,$E95)-MINIFS(J:J,$E:$E,$E95))))</f>
        <v/>
      </c>
      <c r="BM95" s="223"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4" t="str">
        <f t="array" ref="BQ95">IF(J95="","",
IF(INDEX(Settings!$H:$H,MATCH(BY$1,Settings!$G:$G,0))=TRUE,
-1*(J95-AVERAGE(J:J))/STDEV(J:J),
(J95-AVERAGE(J:J))/STDEV(J:J)))</f>
        <v/>
      </c>
      <c r="BR95" s="224" t="str">
        <f>IFERROR(__xludf.DUMMYFUNCTION("IF(J95="""","""",
IF(INDEX(Settings!$H:$H,MATCH(BY$1,Settings!$G:$G,0))=TRUE,
-1*(J95-AVERAGEIFS(J:J,$E:$E,$E95))/STDEV(FILTER(J:J,$E:$E=$E95)),
(J95-AVERAGEIFS(J:J,$E:$E,$E95))/STDEV(FILTER(J:J,$E:$E=$E95))))"),"")</f>
        <v/>
      </c>
      <c r="BS95" s="224"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3" t="str">
        <f t="array" ref="BY95">IF(J95="","",
IF(INDEX(Settings!$H:$H,MATCH(BY$1,Settings!$G:$G,0))=TRUE,
100-100*(J95-MINIFS(J:J,$E:$E,$E95))/(MAXIFS(J:J,$E:$E,$E95)-MINIFS(J:J,$E:$E,$E95)),
100*(J95-MINIFS(J:J,$E:$E,$E95))/(MAXIFS(J:J,$E:$E,$E95)-MINIFS(J:J,$E:$E,$E95))))</f>
        <v/>
      </c>
      <c r="BZ95" s="223" t="str">
        <f t="array" ref="BZ95">IF(K95="","",
IF(INDEX(Settings!$H:$H,MATCH(BZ$1,Settings!$G:$G,0))=TRUE,
100-100*(K95-MINIFS(K:K,$E:$E,$E95))/(MAXIFS(K:K,$E:$E,$E95)-MINIFS(K:K,$E:$E,$E95)),
100*(K95-MINIFS(K:K,$E:$E,$E95))/(MAXIFS(K:K,$E:$E,$E95)-MINIFS(K:K,$E:$E,$E95))))</f>
        <v/>
      </c>
      <c r="CA95" s="223" t="str">
        <f t="array" ref="CA95">IF(L95="","",
IF(INDEX(Settings!$H:$H,MATCH(CA$1,Settings!$G:$G,0))=TRUE,
100-100*(L95-MINIFS(L:L,$E:$E,$E95))/(MAXIFS(L:L,$E:$E,$E95)-MINIFS(L:L,$E:$E,$E95)),
100*(L95-MINIFS(L:L,$E:$E,$E95))/(MAXIFS(L:L,$E:$E,$E95)-MINIFS(L:L,$E:$E,$E95))))</f>
        <v/>
      </c>
      <c r="CB95" s="223" t="str">
        <f t="array" ref="CB95">IF(M95="","",
IF(INDEX(Settings!$H:$H,MATCH(CB$1,Settings!$G:$G,0))=TRUE,
100-100*(M95-MINIFS(M:M,$E:$E,$E95))/(MAXIFS(M:M,$E:$E,$E95)-MINIFS(M:M,$E:$E,$E95)),
100*(M95-MINIFS(M:M,$E:$E,$E95))/(MAXIFS(M:M,$E:$E,$E95)-MINIFS(M:M,$E:$E,$E95))))</f>
        <v/>
      </c>
      <c r="CC95" s="223" t="str">
        <f t="array" ref="CC95">IF(N95="","",
IF(INDEX(Settings!$H:$H,MATCH(CC$1,Settings!$G:$G,0))=TRUE,
100-100*(N95-MINIFS(N:N,$E:$E,$E95))/(MAXIFS(N:N,$E:$E,$E95)-MINIFS(N:N,$E:$E,$E95)),
100*(N95-MINIFS(N:N,$E:$E,$E95))/(MAXIFS(N:N,$E:$E,$E95)-MINIFS(N:N,$E:$E,$E95))))</f>
        <v/>
      </c>
      <c r="CD95" s="223" t="str">
        <f t="array" ref="CD95">IF(O95="","",
IF(INDEX(Settings!$H:$H,MATCH(CD$1,Settings!$G:$G,0))=TRUE,
100-100*(O95-MINIFS(O:O,$E:$E,$E95))/(MAXIFS(O:O,$E:$E,$E95)-MINIFS(O:O,$E:$E,$E95)),
100*(O95-MINIFS(O:O,$E:$E,$E95))/(MAXIFS(O:O,$E:$E,$E95)-MINIFS(O:O,$E:$E,$E95))))</f>
        <v/>
      </c>
      <c r="CE95" s="223" t="str">
        <f t="array" ref="CE95">IF(P95="","",
IF(INDEX(Settings!$H:$H,MATCH(CE$1,Settings!$G:$G,0))=TRUE,
100-100*(P95-MINIFS(P:P,$E:$E,$E95))/(MAXIFS(P:P,$E:$E,$E95)-MINIFS(P:P,$E:$E,$E95)),
100*(P95-MINIFS(P:P,$E:$E,$E95))/(MAXIFS(P:P,$E:$E,$E95)-MINIFS(P:P,$E:$E,$E95))))</f>
        <v/>
      </c>
      <c r="CF95" s="223" t="str">
        <f t="array" ref="CF95">IF(Q95="","",
IF(INDEX(Settings!$H:$H,MATCH(CF$1,Settings!$G:$G,0))=TRUE,
100-100*(Q95-MINIFS(Q:Q,$E:$E,$E95))/(MAXIFS(Q:Q,$E:$E,$E95)-MINIFS(Q:Q,$E:$E,$E95)),
100*(Q95-MINIFS(Q:Q,$E:$E,$E95))/(MAXIFS(Q:Q,$E:$E,$E95)-MINIFS(Q:Q,$E:$E,$E95))))</f>
        <v/>
      </c>
      <c r="CG95" s="223" t="str">
        <f t="array" ref="CG95">IF(R95="","",
IF(INDEX(Settings!$H:$H,MATCH(CG$1,Settings!$G:$G,0))=TRUE,
100-100*(R95-MINIFS(R:R,$E:$E,$E95))/(MAXIFS(R:R,$E:$E,$E95)-MINIFS(R:R,$E:$E,$E95)),
100*(R95-MINIFS(R:R,$E:$E,$E95))/(MAXIFS(R:R,$E:$E,$E95)-MINIFS(R:R,$E:$E,$E95))))</f>
        <v/>
      </c>
      <c r="CH95" s="223" t="str">
        <f t="array" ref="CH95">IF(S95="","",
IF(INDEX(Settings!$H:$H,MATCH(CH$1,Settings!$G:$G,0))=TRUE,
100-100*(S95-MINIFS(S:S,$E:$E,$E95))/(MAXIFS(S:S,$E:$E,$E95)-MINIFS(S:S,$E:$E,$E95)),
100*(S95-MINIFS(S:S,$E:$E,$E95))/(MAXIFS(S:S,$E:$E,$E95)-MINIFS(S:S,$E:$E,$E95))))</f>
        <v/>
      </c>
      <c r="CI95" s="223" t="str">
        <f t="array" ref="CI95">IF(T95="","",
IF(INDEX(Settings!$H:$H,MATCH(CI$1,Settings!$G:$G,0))=TRUE,
100-100*(T95-MINIFS(T:T,$E:$E,$E95))/(MAXIFS(T:T,$E:$E,$E95)-MINIFS(T:T,$E:$E,$E95)),
100*(T95-MINIFS(T:T,$E:$E,$E95))/(MAXIFS(T:T,$E:$E,$E95)-MINIFS(T:T,$E:$E,$E95))))</f>
        <v/>
      </c>
      <c r="CJ95" s="223" t="str">
        <f t="array" ref="CJ95">IF(U95="","",
IF(INDEX(Settings!$H:$H,MATCH(CJ$1,Settings!$G:$G,0))=TRUE,
100-100*(U95-MINIFS(U:U,$E:$E,$E95))/(MAXIFS(U:U,$E:$E,$E95)-MINIFS(U:U,$E:$E,$E95)),
100*(U95-MINIFS(U:U,$E:$E,$E95))/(MAXIFS(U:U,$E:$E,$E95)-MINIFS(U:U,$E:$E,$E95))))</f>
        <v/>
      </c>
      <c r="CK95" s="223" t="str">
        <f t="array" ref="CK95">IF(V95="","",
IF(INDEX(Settings!$H:$H,MATCH(CK$1,Settings!$G:$G,0))=TRUE,
100-100*(V95-MINIFS(V:V,$E:$E,$E95))/(MAXIFS(V:V,$E:$E,$E95)-MINIFS(V:V,$E:$E,$E95)),
100*(V95-MINIFS(V:V,$E:$E,$E95))/(MAXIFS(V:V,$E:$E,$E95)-MINIFS(V:V,$E:$E,$E95))))</f>
        <v/>
      </c>
      <c r="CL95" s="223" t="str">
        <f t="array" ref="CL95">IF(W95="","",
IF(INDEX(Settings!$H:$H,MATCH(CL$1,Settings!$G:$G,0))=TRUE,
100-100*(W95-MINIFS(W:W,$E:$E,$E95))/(MAXIFS(W:W,$E:$E,$E95)-MINIFS(W:W,$E:$E,$E95)),
100*(W95-MINIFS(W:W,$E:$E,$E95))/(MAXIFS(W:W,$E:$E,$E95)-MINIFS(W:W,$E:$E,$E95))))</f>
        <v/>
      </c>
      <c r="CM95" s="223" t="str">
        <f t="array" ref="CM95">IF(X95="","",
IF(INDEX(Settings!$H:$H,MATCH(CM$1,Settings!$G:$G,0))=TRUE,
100-100*(X95-MINIFS(X:X,$E:$E,$E95))/(MAXIFS(X:X,$E:$E,$E95)-MINIFS(X:X,$E:$E,$E95)),
100*(X95-MINIFS(X:X,$E:$E,$E95))/(MAXIFS(X:X,$E:$E,$E95)-MINIFS(X:X,$E:$E,$E95))))</f>
        <v/>
      </c>
      <c r="CN95" s="223" t="str">
        <f t="array" ref="CN95">IF(Y95="","",
IF(INDEX(Settings!$H:$H,MATCH(CN$1,Settings!$G:$G,0))=TRUE,
100-100*(Y95-MINIFS(Y:Y,$E:$E,$E95))/(MAXIFS(Y:Y,$E:$E,$E95)-MINIFS(Y:Y,$E:$E,$E95)),
100*(Y95-MINIFS(Y:Y,$E:$E,$E95))/(MAXIFS(Y:Y,$E:$E,$E95)-MINIFS(Y:Y,$E:$E,$E95))))</f>
        <v/>
      </c>
      <c r="CO95" s="223" t="str">
        <f t="array" ref="CO95">IF(Z95="","",
IF(INDEX(Settings!$H:$H,MATCH(CO$1,Settings!$G:$G,0))=TRUE,
100-100*(Z95-MINIFS(Z:Z,$E:$E,$E95))/(MAXIFS(Z:Z,$E:$E,$E95)-MINIFS(Z:Z,$E:$E,$E95)),
100*(Z95-MINIFS(Z:Z,$E:$E,$E95))/(MAXIFS(Z:Z,$E:$E,$E95)-MINIFS(Z:Z,$E:$E,$E95))))</f>
        <v/>
      </c>
      <c r="CP95" s="223" t="str">
        <f t="array" ref="CP95">IF(AA95="","",
IF(INDEX(Settings!$H:$H,MATCH(CP$1,Settings!$G:$G,0))=TRUE,
100-100*(AA95-MINIFS(AA:AA,$E:$E,$E95))/(MAXIFS(AA:AA,$E:$E,$E95)-MINIFS(AA:AA,$E:$E,$E95)),
100*(AA95-MINIFS(AA:AA,$E:$E,$E95))/(MAXIFS(AA:AA,$E:$E,$E95)-MINIFS(AA:AA,$E:$E,$E95))))</f>
        <v/>
      </c>
      <c r="CQ95" s="223" t="str">
        <f t="array" ref="CQ95">IF(AB95="","",
IF(INDEX(Settings!$H:$H,MATCH(CQ$1,Settings!$G:$G,0))=TRUE,
100-100*(AB95-MINIFS(AB:AB,$E:$E,$E95))/(MAXIFS(AB:AB,$E:$E,$E95)-MINIFS(AB:AB,$E:$E,$E95)),
100*(AB95-MINIFS(AB:AB,$E:$E,$E95))/(MAXIFS(AB:AB,$E:$E,$E95)-MINIFS(AB:AB,$E:$E,$E95))))</f>
        <v/>
      </c>
      <c r="CR95" s="223" t="str">
        <f t="array" ref="CR95">IF(AC95="","",
IF(INDEX(Settings!$H:$H,MATCH(CR$1,Settings!$G:$G,0))=TRUE,
100-100*(AC95-MINIFS(AC:AC,$E:$E,$E95))/(MAXIFS(AC:AC,$E:$E,$E95)-MINIFS(AC:AC,$E:$E,$E95)),
100*(AC95-MINIFS(AC:AC,$E:$E,$E95))/(MAXIFS(AC:AC,$E:$E,$E95)-MINIFS(AC:AC,$E:$E,$E95))))</f>
        <v/>
      </c>
      <c r="CS95" s="223" t="str">
        <f t="array" ref="CS95">IF(AD95="","",
IF(INDEX(Settings!$H:$H,MATCH(CS$1,Settings!$G:$G,0))=TRUE,
100-100*(AD95-MINIFS(AD:AD,$E:$E,$E95))/(MAXIFS(AD:AD,$E:$E,$E95)-MINIFS(AD:AD,$E:$E,$E95)),
100*(AD95-MINIFS(AD:AD,$E:$E,$E95))/(MAXIFS(AD:AD,$E:$E,$E95)-MINIFS(AD:AD,$E:$E,$E95))))</f>
        <v/>
      </c>
      <c r="CT95" s="223" t="str">
        <f t="array" ref="CT95">IF(AE95="","",
IF(INDEX(Settings!$H:$H,MATCH(CT$1,Settings!$G:$G,0))=TRUE,
100-100*(AE95-MINIFS(AE:AE,$E:$E,$E95))/(MAXIFS(AE:AE,$E:$E,$E95)-MINIFS(AE:AE,$E:$E,$E95)),
100*(AE95-MINIFS(AE:AE,$E:$E,$E95))/(MAXIFS(AE:AE,$E:$E,$E95)-MINIFS(AE:AE,$E:$E,$E95))))</f>
        <v/>
      </c>
      <c r="CU95" s="223" t="str">
        <f t="array" ref="CU95">IF(AF95="","",
IF(INDEX(Settings!$H:$H,MATCH(CU$1,Settings!$G:$G,0))=TRUE,
100-100*(AF95-MINIFS(AF:AF,$E:$E,$E95))/(MAXIFS(AF:AF,$E:$E,$E95)-MINIFS(AF:AF,$E:$E,$E95)),
100*(AF95-MINIFS(AF:AF,$E:$E,$E95))/(MAXIFS(AF:AF,$E:$E,$E95)-MINIFS(AF:AF,$E:$E,$E95))))</f>
        <v/>
      </c>
      <c r="CV95" s="223" t="str">
        <f t="array" ref="CV95">IF(AG95="","",
IF(INDEX(Settings!$H:$H,MATCH(CV$1,Settings!$G:$G,0))=TRUE,
100-100*(AG95-MINIFS(AG:AG,$E:$E,$E95))/(MAXIFS(AG:AG,$E:$E,$E95)-MINIFS(AG:AG,$E:$E,$E95)),
100*(AG95-MINIFS(AG:AG,$E:$E,$E95))/(MAXIFS(AG:AG,$E:$E,$E95)-MINIFS(AG:AG,$E:$E,$E95))))</f>
        <v/>
      </c>
      <c r="CW95" s="223" t="str">
        <f t="array" ref="CW95">IF(AH95="","",
IF(INDEX(Settings!$H:$H,MATCH(CW$1,Settings!$G:$G,0))=TRUE,
100-100*(AH95-MINIFS(AH:AH,$E:$E,$E95))/(MAXIFS(AH:AH,$E:$E,$E95)-MINIFS(AH:AH,$E:$E,$E95)),
100*(AH95-MINIFS(AH:AH,$E:$E,$E95))/(MAXIFS(AH:AH,$E:$E,$E95)-MINIFS(AH:AH,$E:$E,$E95))))</f>
        <v/>
      </c>
      <c r="CX95" s="223" t="str">
        <f t="array" ref="CX95">IF(AI95="","",
IF(INDEX(Settings!$H:$H,MATCH(CX$1,Settings!$G:$G,0))=TRUE,
100-100*(AI95-MINIFS(AI:AI,$E:$E,$E95))/(MAXIFS(AI:AI,$E:$E,$E95)-MINIFS(AI:AI,$E:$E,$E95)),
100*(AI95-MINIFS(AI:AI,$E:$E,$E95))/(MAXIFS(AI:AI,$E:$E,$E95)-MINIFS(AI:AI,$E:$E,$E95))))</f>
        <v/>
      </c>
      <c r="CY95" s="223" t="str">
        <f t="array" ref="CY95">IF(AJ95="","",
IF(INDEX(Settings!$H:$H,MATCH(CY$1,Settings!$G:$G,0))=TRUE,
100-100*(AJ95-MINIFS(AJ:AJ,$E:$E,$E95))/(MAXIFS(AJ:AJ,$E:$E,$E95)-MINIFS(AJ:AJ,$E:$E,$E95)),
100*(AJ95-MINIFS(AJ:AJ,$E:$E,$E95))/(MAXIFS(AJ:AJ,$E:$E,$E95)-MINIFS(AJ:AJ,$E:$E,$E95))))</f>
        <v/>
      </c>
      <c r="CZ95" s="223" t="str">
        <f t="array" ref="CZ95">IF(AK95="","",
IF(INDEX(Settings!$H:$H,MATCH(CZ$1,Settings!$G:$G,0))=TRUE,
100-100*(AK95-MINIFS(AK:AK,$E:$E,$E95))/(MAXIFS(AK:AK,$E:$E,$E95)-MINIFS(AK:AK,$E:$E,$E95)),
100*(AK95-MINIFS(AK:AK,$E:$E,$E95))/(MAXIFS(AK:AK,$E:$E,$E95)-MINIFS(AK:AK,$E:$E,$E95))))</f>
        <v/>
      </c>
      <c r="DA95" s="223" t="str">
        <f t="array" ref="DA95">IF(AL95="","",
IF(INDEX(Settings!$H:$H,MATCH(DA$1,Settings!$G:$G,0))=TRUE,
100-100*(AL95-MINIFS(AL:AL,$E:$E,$E95))/(MAXIFS(AL:AL,$E:$E,$E95)-MINIFS(AL:AL,$E:$E,$E95)),
100*(AL95-MINIFS(AL:AL,$E:$E,$E95))/(MAXIFS(AL:AL,$E:$E,$E95)-MINIFS(AL:AL,$E:$E,$E95))))</f>
        <v/>
      </c>
      <c r="DB95" s="223" t="str">
        <f t="array" ref="DB95">IF(AM95="","",
IF(INDEX(Settings!$H:$H,MATCH(DB$1,Settings!$G:$G,0))=TRUE,
100-100*(AM95-MINIFS(AM:AM,$E:$E,$E95))/(MAXIFS(AM:AM,$E:$E,$E95)-MINIFS(AM:AM,$E:$E,$E95)),
100*(AM95-MINIFS(AM:AM,$E:$E,$E95))/(MAXIFS(AM:AM,$E:$E,$E95)-MINIFS(AM:AM,$E:$E,$E95))))</f>
        <v/>
      </c>
      <c r="DC95" s="223" t="str">
        <f t="array" ref="DC95">IF(AN95="","",
IF(INDEX(Settings!$H:$H,MATCH(DC$1,Settings!$G:$G,0))=TRUE,
100-100*(AN95-MINIFS(AN:AN,$E:$E,$E95))/(MAXIFS(AN:AN,$E:$E,$E95)-MINIFS(AN:AN,$E:$E,$E95)),
100*(AN95-MINIFS(AN:AN,$E:$E,$E95))/(MAXIFS(AN:AN,$E:$E,$E95)-MINIFS(AN:AN,$E:$E,$E95))))</f>
        <v/>
      </c>
      <c r="DD95" s="223" t="str">
        <f t="array" ref="DD95">IF(AO95="","",
IF(INDEX(Settings!$H:$H,MATCH(DD$1,Settings!$G:$G,0))=TRUE,
100-100*(AO95-MINIFS(AO:AO,$E:$E,$E95))/(MAXIFS(AO:AO,$E:$E,$E95)-MINIFS(AO:AO,$E:$E,$E95)),
100*(AO95-MINIFS(AO:AO,$E:$E,$E95))/(MAXIFS(AO:AO,$E:$E,$E95)-MINIFS(AO:AO,$E:$E,$E95))))</f>
        <v/>
      </c>
      <c r="DE95" s="223" t="str">
        <f t="array" ref="DE95">IF(AP95="","",
IF(INDEX(Settings!$H:$H,MATCH(DE$1,Settings!$G:$G,0))=TRUE,
100-100*(AP95-MINIFS(AP:AP,$E:$E,$E95))/(MAXIFS(AP:AP,$E:$E,$E95)-MINIFS(AP:AP,$E:$E,$E95)),
100*(AP95-MINIFS(AP:AP,$E:$E,$E95))/(MAXIFS(AP:AP,$E:$E,$E95)-MINIFS(AP:AP,$E:$E,$E95))))</f>
        <v/>
      </c>
      <c r="DF95" s="223" t="str">
        <f t="array" ref="DF95">IF(AQ95="","",
IF(INDEX(Settings!$H:$H,MATCH(DF$1,Settings!$G:$G,0))=TRUE,
100-100*(AQ95-MINIFS(AQ:AQ,$E:$E,$E95))/(MAXIFS(AQ:AQ,$E:$E,$E95)-MINIFS(AQ:AQ,$E:$E,$E95)),
100*(AQ95-MINIFS(AQ:AQ,$E:$E,$E95))/(MAXIFS(AQ:AQ,$E:$E,$E95)-MINIFS(AQ:AQ,$E:$E,$E95))))</f>
        <v/>
      </c>
      <c r="DG95" s="223" t="str">
        <f t="array" ref="DG95">IF(AR95="","",
IF(INDEX(Settings!$H:$H,MATCH(DG$1,Settings!$G:$G,0))=TRUE,
100-100*(AR95-MINIFS(AR:AR,$E:$E,$E95))/(MAXIFS(AR:AR,$E:$E,$E95)-MINIFS(AR:AR,$E:$E,$E95)),
100*(AR95-MINIFS(AR:AR,$E:$E,$E95))/(MAXIFS(AR:AR,$E:$E,$E95)-MINIFS(AR:AR,$E:$E,$E95))))</f>
        <v/>
      </c>
      <c r="DH95" s="223" t="str">
        <f t="array" ref="DH95">IF(AS95="","",
IF(INDEX(Settings!$H:$H,MATCH(DH$1,Settings!$G:$G,0))=TRUE,
100-100*(AS95-MINIFS(AS:AS,$E:$E,$E95))/(MAXIFS(AS:AS,$E:$E,$E95)-MINIFS(AS:AS,$E:$E,$E95)),
100*(AS95-MINIFS(AS:AS,$E:$E,$E95))/(MAXIFS(AS:AS,$E:$E,$E95)-MINIFS(AS:AS,$E:$E,$E95))))</f>
        <v/>
      </c>
      <c r="DI95" s="223" t="str">
        <f t="array" ref="DI95">IF(AT95="","",
IF(INDEX(Settings!$H:$H,MATCH(DI$1,Settings!$G:$G,0))=TRUE,
100-100*(AT95-MINIFS(AT:AT,$E:$E,$E95))/(MAXIFS(AT:AT,$E:$E,$E95)-MINIFS(AT:AT,$E:$E,$E95)),
100*(AT95-MINIFS(AT:AT,$E:$E,$E95))/(MAXIFS(AT:AT,$E:$E,$E95)-MINIFS(AT:AT,$E:$E,$E95))))</f>
        <v/>
      </c>
      <c r="DJ95" s="223" t="str">
        <f t="array" ref="DJ95">IF(AU95="","",
IF(INDEX(Settings!$H:$H,MATCH(DJ$1,Settings!$G:$G,0))=TRUE,
100-100*(AU95-MINIFS(AU:AU,$E:$E,$E95))/(MAXIFS(AU:AU,$E:$E,$E95)-MINIFS(AU:AU,$E:$E,$E95)),
100*(AU95-MINIFS(AU:AU,$E:$E,$E95))/(MAXIFS(AU:AU,$E:$E,$E95)-MINIFS(AU:AU,$E:$E,$E95))))</f>
        <v/>
      </c>
      <c r="DK95" s="223" t="str">
        <f t="array" ref="DK95">IF(AV95="","",
IF(INDEX(Settings!$H:$H,MATCH(DK$1,Settings!$G:$G,0))=TRUE,
100-100*(AV95-MINIFS(AV:AV,$E:$E,$E95))/(MAXIFS(AV:AV,$E:$E,$E95)-MINIFS(AV:AV,$E:$E,$E95)),
100*(AV95-MINIFS(AV:AV,$E:$E,$E95))/(MAXIFS(AV:AV,$E:$E,$E95)-MINIFS(AV:AV,$E:$E,$E95))))</f>
        <v/>
      </c>
      <c r="DL95" s="223" t="str">
        <f t="array" ref="DL95">IF(AW95="","",
IF(INDEX(Settings!$H:$H,MATCH(DL$1,Settings!$G:$G,0))=TRUE,
100-100*(AW95-MINIFS(AW:AW,$E:$E,$E95))/(MAXIFS(AW:AW,$E:$E,$E95)-MINIFS(AW:AW,$E:$E,$E95)),
100*(AW95-MINIFS(AW:AW,$E:$E,$E95))/(MAXIFS(AW:AW,$E:$E,$E95)-MINIFS(AW:AW,$E:$E,$E95))))</f>
        <v/>
      </c>
      <c r="DM95" s="223" t="str">
        <f t="array" ref="DM95">IF(AX95="","",
IF(INDEX(Settings!$H:$H,MATCH(DM$1,Settings!$G:$G,0))=TRUE,
100-100*(AX95-MINIFS(AX:AX,$E:$E,$E95))/(MAXIFS(AX:AX,$E:$E,$E95)-MINIFS(AX:AX,$E:$E,$E95)),
100*(AX95-MINIFS(AX:AX,$E:$E,$E95))/(MAXIFS(AX:AX,$E:$E,$E95)-MINIFS(AX:AX,$E:$E,$E95))))</f>
        <v/>
      </c>
      <c r="DN95" s="223" t="str">
        <f t="array" ref="DN95">IF(AY95="","",
IF(INDEX(Settings!$H:$H,MATCH(DN$1,Settings!$G:$G,0))=TRUE,
100-100*(AY95-MINIFS(AY:AY,$E:$E,$E95))/(MAXIFS(AY:AY,$E:$E,$E95)-MINIFS(AY:AY,$E:$E,$E95)),
100*(AY95-MINIFS(AY:AY,$E:$E,$E95))/(MAXIFS(AY:AY,$E:$E,$E95)-MINIFS(AY:AY,$E:$E,$E95))))</f>
        <v/>
      </c>
      <c r="DO95" s="223" t="str">
        <f t="array" ref="DO95">IF(AZ95="","",
IF(INDEX(Settings!$H:$H,MATCH(DO$1,Settings!$G:$G,0))=TRUE,
100-100*(AZ95-MINIFS(AZ:AZ,$E:$E,$E95))/(MAXIFS(AZ:AZ,$E:$E,$E95)-MINIFS(AZ:AZ,$E:$E,$E95)),
100*(AZ95-MINIFS(AZ:AZ,$E:$E,$E95))/(MAXIFS(AZ:AZ,$E:$E,$E95)-MINIFS(AZ:AZ,$E:$E,$E95))))</f>
        <v/>
      </c>
      <c r="DP95" s="223" t="str">
        <f t="array" ref="DP95">IF(BA95="","",
IF(INDEX(Settings!$H:$H,MATCH(DP$1,Settings!$G:$G,0))=TRUE,
100-100*(BA95-MINIFS(BA:BA,$E:$E,$E95))/(MAXIFS(BA:BA,$E:$E,$E95)-MINIFS(BA:BA,$E:$E,$E95)),
100*(BA95-MINIFS(BA:BA,$E:$E,$E95))/(MAXIFS(BA:BA,$E:$E,$E95)-MINIFS(BA:BA,$E:$E,$E95))))</f>
        <v/>
      </c>
      <c r="DQ95" s="223" t="str">
        <f t="array" ref="DQ95">IF(BB95="","",
IF(INDEX(Settings!$H:$H,MATCH(DQ$1,Settings!$G:$G,0))=TRUE,
100-100*(BB95-MINIFS(BB:BB,$E:$E,$E95))/(MAXIFS(BB:BB,$E:$E,$E95)-MINIFS(BB:BB,$E:$E,$E95)),
100*(BB95-MINIFS(BB:BB,$E:$E,$E95))/(MAXIFS(BB:BB,$E:$E,$E95)-MINIFS(BB:BB,$E:$E,$E95))))</f>
        <v/>
      </c>
      <c r="DR95" s="223" t="str">
        <f t="array" ref="DR95">IF(BC95="","",
IF(INDEX(Settings!$H:$H,MATCH(DR$1,Settings!$G:$G,0))=TRUE,
100-100*(BC95-MINIFS(BC:BC,$E:$E,$E95))/(MAXIFS(BC:BC,$E:$E,$E95)-MINIFS(BC:BC,$E:$E,$E95)),
100*(BC95-MINIFS(BC:BC,$E:$E,$E95))/(MAXIFS(BC:BC,$E:$E,$E95)-MINIFS(BC:BC,$E:$E,$E95))))</f>
        <v/>
      </c>
      <c r="DS95" s="223" t="str">
        <f t="array" ref="DS95">IF(BD95="","",
IF(INDEX(Settings!$H:$H,MATCH(DS$1,Settings!$G:$G,0))=TRUE,
100-100*(BD95-MINIFS(BD:BD,$E:$E,$E95))/(MAXIFS(BD:BD,$E:$E,$E95)-MINIFS(BD:BD,$E:$E,$E95)),
100*(BD95-MINIFS(BD:BD,$E:$E,$E95))/(MAXIFS(BD:BD,$E:$E,$E95)-MINIFS(BD:BD,$E:$E,$E95))))</f>
        <v/>
      </c>
      <c r="DT95" s="223" t="str">
        <f t="array" ref="DT95">IF(BE95="","",
IF(INDEX(Settings!$H:$H,MATCH(DT$1,Settings!$G:$G,0))=TRUE,
100-100*(BE95-MINIFS(BE:BE,$E:$E,$E95))/(MAXIFS(BE:BE,$E:$E,$E95)-MINIFS(BE:BE,$E:$E,$E95)),
100*(BE95-MINIFS(BE:BE,$E:$E,$E95))/(MAXIFS(BE:BE,$E:$E,$E95)-MINIFS(BE:BE,$E:$E,$E95))))</f>
        <v/>
      </c>
      <c r="DU95" s="223" t="str">
        <f t="array" ref="DU95">IF(BF95="","",
IF(INDEX(Settings!$H:$H,MATCH(DU$1,Settings!$G:$G,0))=TRUE,
100-100*(BF95-MINIFS(BF:BF,$E:$E,$E95))/(MAXIFS(BF:BF,$E:$E,$E95)-MINIFS(BF:BF,$E:$E,$E95)),
100*(BF95-MINIFS(BF:BF,$E:$E,$E95))/(MAXIFS(BF:BF,$E:$E,$E95)-MINIFS(BF:BF,$E:$E,$E95))))</f>
        <v/>
      </c>
      <c r="DV95" s="223" t="str">
        <f t="array" ref="DV95">IF(BG95="","",
IF(INDEX(Settings!$H:$H,MATCH(DV$1,Settings!$G:$G,0))=TRUE,
100-100*(BG95-MINIFS(BG:BG,$E:$E,$E95))/(MAXIFS(BG:BG,$E:$E,$E95)-MINIFS(BG:BG,$E:$E,$E95)),
100*(BG95-MINIFS(BG:BG,$E:$E,$E95))/(MAXIFS(BG:BG,$E:$E,$E95)-MINIFS(BG:BG,$E:$E,$E95))))</f>
        <v/>
      </c>
      <c r="DW95" s="223" t="str">
        <f t="array" ref="DW95">IF(BH95="","",
IF(INDEX(Settings!$H:$H,MATCH(DW$1,Settings!$G:$G,0))=TRUE,
100-100*(BH95-MINIFS(BH:BH,$E:$E,$E95))/(MAXIFS(BH:BH,$E:$E,$E95)-MINIFS(BH:BH,$E:$E,$E95)),
100*(BH95-MINIFS(BH:BH,$E:$E,$E95))/(MAXIFS(BH:BH,$E:$E,$E95)-MINIFS(BH:BH,$E:$E,$E95))))</f>
        <v/>
      </c>
      <c r="DX95" s="223" t="str">
        <f t="array" ref="DX95">IF(BI95="","",
IF(INDEX(Settings!$H:$H,MATCH(DX$1,Settings!$G:$G,0))=TRUE,
100-100*(BI95-MINIFS(BI:BI,$E:$E,$E95))/(MAXIFS(BI:BI,$E:$E,$E95)-MINIFS(BI:BI,$E:$E,$E95)),
100*(BI95-MINIFS(BI:BI,$E:$E,$E95))/(MAXIFS(BI:BI,$E:$E,$E95)-MINIFS(BI:BI,$E:$E,$E95))))</f>
        <v/>
      </c>
      <c r="DY95" s="223" t="str">
        <f t="array" ref="DY95">IF(BJ95="","",
IF(INDEX(Settings!$H:$H,MATCH(DY$1,Settings!$G:$G,0))=TRUE,
100-100*(BJ95-MINIFS(BJ:BJ,$E:$E,$E95))/(MAXIFS(BJ:BJ,$E:$E,$E95)-MINIFS(BJ:BJ,$E:$E,$E95)),
100*(BJ95-MINIFS(BJ:BJ,$E:$E,$E95))/(MAXIFS(BJ:BJ,$E:$E,$E95)-MINIFS(BJ:BJ,$E:$E,$E95))))</f>
        <v/>
      </c>
      <c r="DZ95" s="225"/>
      <c r="EA95" s="225"/>
      <c r="EB95" s="225" t="str">
        <f t="shared" si="8"/>
        <v/>
      </c>
      <c r="EC95" s="225" t="str">
        <f t="shared" si="9"/>
        <v/>
      </c>
      <c r="ED95" s="225" t="str">
        <f t="shared" si="10"/>
        <v/>
      </c>
      <c r="EE95" s="225" t="str">
        <f t="shared" si="11"/>
        <v/>
      </c>
      <c r="EF95" s="225" t="str">
        <f t="shared" si="12"/>
        <v/>
      </c>
      <c r="EG95" s="225" t="str">
        <f t="shared" si="13"/>
        <v/>
      </c>
      <c r="EH95" s="225"/>
      <c r="EI95" s="225"/>
      <c r="EJ95" s="225"/>
      <c r="EK95" s="225"/>
      <c r="EL95" s="225"/>
      <c r="EM95" s="225"/>
    </row>
    <row r="96">
      <c r="A96" s="231"/>
      <c r="B96" s="231"/>
      <c r="C96" s="231"/>
      <c r="D96" s="231" t="str">
        <f t="array" ref="D96">IFERROR(INDEX(Profiles!$B:$B,MATCH($A96,Profiles!$A:$A,0)),"")</f>
        <v/>
      </c>
      <c r="E96" s="231"/>
      <c r="F96" s="231"/>
      <c r="G96" s="231"/>
      <c r="H96" s="231"/>
      <c r="I96" s="231" t="str">
        <f>IF(A96="","",IF(Settings!$N$3="DATE",F96&amp;": "&amp;TEXT(B96,"M/DD/YY"),F96&amp;": "&amp;H96))</f>
        <v/>
      </c>
      <c r="J96" s="231"/>
      <c r="K96" s="231"/>
      <c r="L96" s="231"/>
      <c r="M96" s="232" t="str">
        <f t="shared" si="14"/>
        <v/>
      </c>
      <c r="N96" s="231"/>
      <c r="O96" s="231"/>
      <c r="P96" s="231"/>
      <c r="Q96" s="231"/>
      <c r="R96" s="231"/>
      <c r="S96" s="230" t="str">
        <f>IFERROR(VLOOKUP(AF96, 'YOYO IR Scores'!A:C, 3, FALSE), "")
</f>
        <v/>
      </c>
      <c r="T96" s="231"/>
      <c r="U96" s="231"/>
      <c r="V96" s="231"/>
      <c r="W96" s="231"/>
      <c r="X96" s="233" t="str">
        <f t="shared" si="4"/>
        <v/>
      </c>
      <c r="Y96" s="234" t="str">
        <f t="shared" si="5"/>
        <v/>
      </c>
      <c r="Z96" s="234" t="str">
        <f t="shared" si="6"/>
        <v/>
      </c>
      <c r="AA96" s="233" t="str">
        <f t="shared" si="7"/>
        <v/>
      </c>
      <c r="AB96" s="232"/>
      <c r="AC96" s="232"/>
      <c r="AD96" s="232"/>
      <c r="AE96" s="232" t="str">
        <f>IFERROR(VLOOKUP(AF96, 'YOYO IR Scores'!A:C, 2, FALSE), "")</f>
        <v/>
      </c>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t="str">
        <f t="array" ref="BK96">IF(J96="","",
IF(INDEX(Settings!$H:$H,MATCH(BY$1,Settings!$G:$G,0))=TRUE,
100-100*(J96-MIN(J:J))/(MAX(J:J)-MIN(J:J)),
100*(J96-MIN(J:J))/(MAX(J:J)-MIN(J:J))))</f>
        <v/>
      </c>
      <c r="BL96" s="232" t="str">
        <f t="array" ref="BL96">IF(J96="","",
IF(INDEX(Settings!$H:$H,MATCH(BY$1,Settings!$G:$G,0))=TRUE,
100-100*(J96-MINIFS(J:J,$E:$E,$E96))/(MAXIFS(J:J,$E:$E,$E96)-MINIFS(J:J,$E:$E,$E96)),
100*(J96-MINIFS(J:J,$E:$E,$E96))/(MAXIFS(J:J,$E:$E,$E96)-MINIFS(J:J,$E:$E,$E96))))</f>
        <v/>
      </c>
      <c r="BM96" s="232" t="str">
        <f t="array" ref="BM96">IF(J96="","",
IF(INDEX(Settings!$H:$H,MATCH(BY$1,Settings!$G:$G,0))=TRUE,
100-100*(J96-MINIFS(J:J,$E:$E,$E96,$I:$I,$I96))/(MAXIFS(J:J,$E:$E,$E96,$I:$I,$I96)-MINIFS(J:J,$E:$E,$E96,$I:$I,$I96)),
100*(J96-MINIFS(J:J,$E:$E,$E96,$I:$I,$I96))/(MAXIFS(J:J,$E:$E,$E96,$I:$I,$I96)-MINIFS(J:J,$E:$E,$E96,$I:$I,$I96))))</f>
        <v/>
      </c>
      <c r="BN96" s="231" t="str">
        <f t="array" ref="BN96">IF(J96="","",
IF(INDEX(Settings!$H:$H,MATCH(BY$1,Settings!$G:$G,0))=TRUE,
100-100*PERCENTRANK(J:J,J96),
100*PERCENTRANK(J:J,J96)))</f>
        <v/>
      </c>
      <c r="BO96" s="231" t="str">
        <f>IFERROR(__xludf.DUMMYFUNCTION("IF(J96="""","""",
IF(INDEX(Settings!$H:$H,MATCH(BY$1,Settings!$G:$G,0))=TRUE,
100-100*PERCENTRANK(FILTER(J:J,$E:$E=$E96),J96),
100*PERCENTRANK(FILTER(J:J,$E:$E=$E96),J96)))"),"")</f>
        <v/>
      </c>
      <c r="BP96" s="231" t="str">
        <f>IFERROR(__xludf.DUMMYFUNCTION("IF(J96="""","""",
IF(INDEX(Settings!$H:$H,MATCH(BY$1,Settings!$G:$G,0))=TRUE,
100-100*PERCENTRANK(FILTER(J:J,$E:$E=$E96,$I:$I=$I96),J96),
100*PERCENTRANK(FILTER(J:J,$E:$E=$E96,$I:$I=$I96),J96)))"),"")</f>
        <v/>
      </c>
      <c r="BQ96" s="233" t="str">
        <f t="array" ref="BQ96">IF(J96="","",
IF(INDEX(Settings!$H:$H,MATCH(BY$1,Settings!$G:$G,0))=TRUE,
-1*(J96-AVERAGE(J:J))/STDEV(J:J),
(J96-AVERAGE(J:J))/STDEV(J:J)))</f>
        <v/>
      </c>
      <c r="BR96" s="233" t="str">
        <f>IFERROR(__xludf.DUMMYFUNCTION("IF(J96="""","""",
IF(INDEX(Settings!$H:$H,MATCH(BY$1,Settings!$G:$G,0))=TRUE,
-1*(J96-AVERAGEIFS(J:J,$E:$E,$E96))/STDEV(FILTER(J:J,$E:$E=$E96)),
(J96-AVERAGEIFS(J:J,$E:$E,$E96))/STDEV(FILTER(J:J,$E:$E=$E96))))"),"")</f>
        <v/>
      </c>
      <c r="BS96" s="233"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1"/>
      <c r="BX96" s="231"/>
      <c r="BY96" s="232" t="str">
        <f t="array" ref="BY96">IF(J96="","",
IF(INDEX(Settings!$H:$H,MATCH(BY$1,Settings!$G:$G,0))=TRUE,
100-100*(J96-MINIFS(J:J,$E:$E,$E96))/(MAXIFS(J:J,$E:$E,$E96)-MINIFS(J:J,$E:$E,$E96)),
100*(J96-MINIFS(J:J,$E:$E,$E96))/(MAXIFS(J:J,$E:$E,$E96)-MINIFS(J:J,$E:$E,$E96))))</f>
        <v/>
      </c>
      <c r="BZ96" s="232" t="str">
        <f t="array" ref="BZ96">IF(K96="","",
IF(INDEX(Settings!$H:$H,MATCH(BZ$1,Settings!$G:$G,0))=TRUE,
100-100*(K96-MINIFS(K:K,$E:$E,$E96))/(MAXIFS(K:K,$E:$E,$E96)-MINIFS(K:K,$E:$E,$E96)),
100*(K96-MINIFS(K:K,$E:$E,$E96))/(MAXIFS(K:K,$E:$E,$E96)-MINIFS(K:K,$E:$E,$E96))))</f>
        <v/>
      </c>
      <c r="CA96" s="232" t="str">
        <f t="array" ref="CA96">IF(L96="","",
IF(INDEX(Settings!$H:$H,MATCH(CA$1,Settings!$G:$G,0))=TRUE,
100-100*(L96-MINIFS(L:L,$E:$E,$E96))/(MAXIFS(L:L,$E:$E,$E96)-MINIFS(L:L,$E:$E,$E96)),
100*(L96-MINIFS(L:L,$E:$E,$E96))/(MAXIFS(L:L,$E:$E,$E96)-MINIFS(L:L,$E:$E,$E96))))</f>
        <v/>
      </c>
      <c r="CB96" s="232" t="str">
        <f t="array" ref="CB96">IF(M96="","",
IF(INDEX(Settings!$H:$H,MATCH(CB$1,Settings!$G:$G,0))=TRUE,
100-100*(M96-MINIFS(M:M,$E:$E,$E96))/(MAXIFS(M:M,$E:$E,$E96)-MINIFS(M:M,$E:$E,$E96)),
100*(M96-MINIFS(M:M,$E:$E,$E96))/(MAXIFS(M:M,$E:$E,$E96)-MINIFS(M:M,$E:$E,$E96))))</f>
        <v/>
      </c>
      <c r="CC96" s="232" t="str">
        <f t="array" ref="CC96">IF(N96="","",
IF(INDEX(Settings!$H:$H,MATCH(CC$1,Settings!$G:$G,0))=TRUE,
100-100*(N96-MINIFS(N:N,$E:$E,$E96))/(MAXIFS(N:N,$E:$E,$E96)-MINIFS(N:N,$E:$E,$E96)),
100*(N96-MINIFS(N:N,$E:$E,$E96))/(MAXIFS(N:N,$E:$E,$E96)-MINIFS(N:N,$E:$E,$E96))))</f>
        <v/>
      </c>
      <c r="CD96" s="232" t="str">
        <f t="array" ref="CD96">IF(O96="","",
IF(INDEX(Settings!$H:$H,MATCH(CD$1,Settings!$G:$G,0))=TRUE,
100-100*(O96-MINIFS(O:O,$E:$E,$E96))/(MAXIFS(O:O,$E:$E,$E96)-MINIFS(O:O,$E:$E,$E96)),
100*(O96-MINIFS(O:O,$E:$E,$E96))/(MAXIFS(O:O,$E:$E,$E96)-MINIFS(O:O,$E:$E,$E96))))</f>
        <v/>
      </c>
      <c r="CE96" s="232" t="str">
        <f t="array" ref="CE96">IF(P96="","",
IF(INDEX(Settings!$H:$H,MATCH(CE$1,Settings!$G:$G,0))=TRUE,
100-100*(P96-MINIFS(P:P,$E:$E,$E96))/(MAXIFS(P:P,$E:$E,$E96)-MINIFS(P:P,$E:$E,$E96)),
100*(P96-MINIFS(P:P,$E:$E,$E96))/(MAXIFS(P:P,$E:$E,$E96)-MINIFS(P:P,$E:$E,$E96))))</f>
        <v/>
      </c>
      <c r="CF96" s="232" t="str">
        <f t="array" ref="CF96">IF(Q96="","",
IF(INDEX(Settings!$H:$H,MATCH(CF$1,Settings!$G:$G,0))=TRUE,
100-100*(Q96-MINIFS(Q:Q,$E:$E,$E96))/(MAXIFS(Q:Q,$E:$E,$E96)-MINIFS(Q:Q,$E:$E,$E96)),
100*(Q96-MINIFS(Q:Q,$E:$E,$E96))/(MAXIFS(Q:Q,$E:$E,$E96)-MINIFS(Q:Q,$E:$E,$E96))))</f>
        <v/>
      </c>
      <c r="CG96" s="232" t="str">
        <f t="array" ref="CG96">IF(R96="","",
IF(INDEX(Settings!$H:$H,MATCH(CG$1,Settings!$G:$G,0))=TRUE,
100-100*(R96-MINIFS(R:R,$E:$E,$E96))/(MAXIFS(R:R,$E:$E,$E96)-MINIFS(R:R,$E:$E,$E96)),
100*(R96-MINIFS(R:R,$E:$E,$E96))/(MAXIFS(R:R,$E:$E,$E96)-MINIFS(R:R,$E:$E,$E96))))</f>
        <v/>
      </c>
      <c r="CH96" s="232" t="str">
        <f t="array" ref="CH96">IF(S96="","",
IF(INDEX(Settings!$H:$H,MATCH(CH$1,Settings!$G:$G,0))=TRUE,
100-100*(S96-MINIFS(S:S,$E:$E,$E96))/(MAXIFS(S:S,$E:$E,$E96)-MINIFS(S:S,$E:$E,$E96)),
100*(S96-MINIFS(S:S,$E:$E,$E96))/(MAXIFS(S:S,$E:$E,$E96)-MINIFS(S:S,$E:$E,$E96))))</f>
        <v/>
      </c>
      <c r="CI96" s="232" t="str">
        <f t="array" ref="CI96">IF(T96="","",
IF(INDEX(Settings!$H:$H,MATCH(CI$1,Settings!$G:$G,0))=TRUE,
100-100*(T96-MINIFS(T:T,$E:$E,$E96))/(MAXIFS(T:T,$E:$E,$E96)-MINIFS(T:T,$E:$E,$E96)),
100*(T96-MINIFS(T:T,$E:$E,$E96))/(MAXIFS(T:T,$E:$E,$E96)-MINIFS(T:T,$E:$E,$E96))))</f>
        <v/>
      </c>
      <c r="CJ96" s="232" t="str">
        <f t="array" ref="CJ96">IF(U96="","",
IF(INDEX(Settings!$H:$H,MATCH(CJ$1,Settings!$G:$G,0))=TRUE,
100-100*(U96-MINIFS(U:U,$E:$E,$E96))/(MAXIFS(U:U,$E:$E,$E96)-MINIFS(U:U,$E:$E,$E96)),
100*(U96-MINIFS(U:U,$E:$E,$E96))/(MAXIFS(U:U,$E:$E,$E96)-MINIFS(U:U,$E:$E,$E96))))</f>
        <v/>
      </c>
      <c r="CK96" s="232" t="str">
        <f t="array" ref="CK96">IF(V96="","",
IF(INDEX(Settings!$H:$H,MATCH(CK$1,Settings!$G:$G,0))=TRUE,
100-100*(V96-MINIFS(V:V,$E:$E,$E96))/(MAXIFS(V:V,$E:$E,$E96)-MINIFS(V:V,$E:$E,$E96)),
100*(V96-MINIFS(V:V,$E:$E,$E96))/(MAXIFS(V:V,$E:$E,$E96)-MINIFS(V:V,$E:$E,$E96))))</f>
        <v/>
      </c>
      <c r="CL96" s="232" t="str">
        <f t="array" ref="CL96">IF(W96="","",
IF(INDEX(Settings!$H:$H,MATCH(CL$1,Settings!$G:$G,0))=TRUE,
100-100*(W96-MINIFS(W:W,$E:$E,$E96))/(MAXIFS(W:W,$E:$E,$E96)-MINIFS(W:W,$E:$E,$E96)),
100*(W96-MINIFS(W:W,$E:$E,$E96))/(MAXIFS(W:W,$E:$E,$E96)-MINIFS(W:W,$E:$E,$E96))))</f>
        <v/>
      </c>
      <c r="CM96" s="232" t="str">
        <f t="array" ref="CM96">IF(X96="","",
IF(INDEX(Settings!$H:$H,MATCH(CM$1,Settings!$G:$G,0))=TRUE,
100-100*(X96-MINIFS(X:X,$E:$E,$E96))/(MAXIFS(X:X,$E:$E,$E96)-MINIFS(X:X,$E:$E,$E96)),
100*(X96-MINIFS(X:X,$E:$E,$E96))/(MAXIFS(X:X,$E:$E,$E96)-MINIFS(X:X,$E:$E,$E96))))</f>
        <v/>
      </c>
      <c r="CN96" s="232" t="str">
        <f t="array" ref="CN96">IF(Y96="","",
IF(INDEX(Settings!$H:$H,MATCH(CN$1,Settings!$G:$G,0))=TRUE,
100-100*(Y96-MINIFS(Y:Y,$E:$E,$E96))/(MAXIFS(Y:Y,$E:$E,$E96)-MINIFS(Y:Y,$E:$E,$E96)),
100*(Y96-MINIFS(Y:Y,$E:$E,$E96))/(MAXIFS(Y:Y,$E:$E,$E96)-MINIFS(Y:Y,$E:$E,$E96))))</f>
        <v/>
      </c>
      <c r="CO96" s="232" t="str">
        <f t="array" ref="CO96">IF(Z96="","",
IF(INDEX(Settings!$H:$H,MATCH(CO$1,Settings!$G:$G,0))=TRUE,
100-100*(Z96-MINIFS(Z:Z,$E:$E,$E96))/(MAXIFS(Z:Z,$E:$E,$E96)-MINIFS(Z:Z,$E:$E,$E96)),
100*(Z96-MINIFS(Z:Z,$E:$E,$E96))/(MAXIFS(Z:Z,$E:$E,$E96)-MINIFS(Z:Z,$E:$E,$E96))))</f>
        <v/>
      </c>
      <c r="CP96" s="232" t="str">
        <f t="array" ref="CP96">IF(AA96="","",
IF(INDEX(Settings!$H:$H,MATCH(CP$1,Settings!$G:$G,0))=TRUE,
100-100*(AA96-MINIFS(AA:AA,$E:$E,$E96))/(MAXIFS(AA:AA,$E:$E,$E96)-MINIFS(AA:AA,$E:$E,$E96)),
100*(AA96-MINIFS(AA:AA,$E:$E,$E96))/(MAXIFS(AA:AA,$E:$E,$E96)-MINIFS(AA:AA,$E:$E,$E96))))</f>
        <v/>
      </c>
      <c r="CQ96" s="232" t="str">
        <f t="array" ref="CQ96">IF(AB96="","",
IF(INDEX(Settings!$H:$H,MATCH(CQ$1,Settings!$G:$G,0))=TRUE,
100-100*(AB96-MINIFS(AB:AB,$E:$E,$E96))/(MAXIFS(AB:AB,$E:$E,$E96)-MINIFS(AB:AB,$E:$E,$E96)),
100*(AB96-MINIFS(AB:AB,$E:$E,$E96))/(MAXIFS(AB:AB,$E:$E,$E96)-MINIFS(AB:AB,$E:$E,$E96))))</f>
        <v/>
      </c>
      <c r="CR96" s="232" t="str">
        <f t="array" ref="CR96">IF(AC96="","",
IF(INDEX(Settings!$H:$H,MATCH(CR$1,Settings!$G:$G,0))=TRUE,
100-100*(AC96-MINIFS(AC:AC,$E:$E,$E96))/(MAXIFS(AC:AC,$E:$E,$E96)-MINIFS(AC:AC,$E:$E,$E96)),
100*(AC96-MINIFS(AC:AC,$E:$E,$E96))/(MAXIFS(AC:AC,$E:$E,$E96)-MINIFS(AC:AC,$E:$E,$E96))))</f>
        <v/>
      </c>
      <c r="CS96" s="232" t="str">
        <f t="array" ref="CS96">IF(AD96="","",
IF(INDEX(Settings!$H:$H,MATCH(CS$1,Settings!$G:$G,0))=TRUE,
100-100*(AD96-MINIFS(AD:AD,$E:$E,$E96))/(MAXIFS(AD:AD,$E:$E,$E96)-MINIFS(AD:AD,$E:$E,$E96)),
100*(AD96-MINIFS(AD:AD,$E:$E,$E96))/(MAXIFS(AD:AD,$E:$E,$E96)-MINIFS(AD:AD,$E:$E,$E96))))</f>
        <v/>
      </c>
      <c r="CT96" s="232" t="str">
        <f t="array" ref="CT96">IF(AE96="","",
IF(INDEX(Settings!$H:$H,MATCH(CT$1,Settings!$G:$G,0))=TRUE,
100-100*(AE96-MINIFS(AE:AE,$E:$E,$E96))/(MAXIFS(AE:AE,$E:$E,$E96)-MINIFS(AE:AE,$E:$E,$E96)),
100*(AE96-MINIFS(AE:AE,$E:$E,$E96))/(MAXIFS(AE:AE,$E:$E,$E96)-MINIFS(AE:AE,$E:$E,$E96))))</f>
        <v/>
      </c>
      <c r="CU96" s="232" t="str">
        <f t="array" ref="CU96">IF(AF96="","",
IF(INDEX(Settings!$H:$H,MATCH(CU$1,Settings!$G:$G,0))=TRUE,
100-100*(AF96-MINIFS(AF:AF,$E:$E,$E96))/(MAXIFS(AF:AF,$E:$E,$E96)-MINIFS(AF:AF,$E:$E,$E96)),
100*(AF96-MINIFS(AF:AF,$E:$E,$E96))/(MAXIFS(AF:AF,$E:$E,$E96)-MINIFS(AF:AF,$E:$E,$E96))))</f>
        <v/>
      </c>
      <c r="CV96" s="232" t="str">
        <f t="array" ref="CV96">IF(AG96="","",
IF(INDEX(Settings!$H:$H,MATCH(CV$1,Settings!$G:$G,0))=TRUE,
100-100*(AG96-MINIFS(AG:AG,$E:$E,$E96))/(MAXIFS(AG:AG,$E:$E,$E96)-MINIFS(AG:AG,$E:$E,$E96)),
100*(AG96-MINIFS(AG:AG,$E:$E,$E96))/(MAXIFS(AG:AG,$E:$E,$E96)-MINIFS(AG:AG,$E:$E,$E96))))</f>
        <v/>
      </c>
      <c r="CW96" s="232" t="str">
        <f t="array" ref="CW96">IF(AH96="","",
IF(INDEX(Settings!$H:$H,MATCH(CW$1,Settings!$G:$G,0))=TRUE,
100-100*(AH96-MINIFS(AH:AH,$E:$E,$E96))/(MAXIFS(AH:AH,$E:$E,$E96)-MINIFS(AH:AH,$E:$E,$E96)),
100*(AH96-MINIFS(AH:AH,$E:$E,$E96))/(MAXIFS(AH:AH,$E:$E,$E96)-MINIFS(AH:AH,$E:$E,$E96))))</f>
        <v/>
      </c>
      <c r="CX96" s="232" t="str">
        <f t="array" ref="CX96">IF(AI96="","",
IF(INDEX(Settings!$H:$H,MATCH(CX$1,Settings!$G:$G,0))=TRUE,
100-100*(AI96-MINIFS(AI:AI,$E:$E,$E96))/(MAXIFS(AI:AI,$E:$E,$E96)-MINIFS(AI:AI,$E:$E,$E96)),
100*(AI96-MINIFS(AI:AI,$E:$E,$E96))/(MAXIFS(AI:AI,$E:$E,$E96)-MINIFS(AI:AI,$E:$E,$E96))))</f>
        <v/>
      </c>
      <c r="CY96" s="232" t="str">
        <f t="array" ref="CY96">IF(AJ96="","",
IF(INDEX(Settings!$H:$H,MATCH(CY$1,Settings!$G:$G,0))=TRUE,
100-100*(AJ96-MINIFS(AJ:AJ,$E:$E,$E96))/(MAXIFS(AJ:AJ,$E:$E,$E96)-MINIFS(AJ:AJ,$E:$E,$E96)),
100*(AJ96-MINIFS(AJ:AJ,$E:$E,$E96))/(MAXIFS(AJ:AJ,$E:$E,$E96)-MINIFS(AJ:AJ,$E:$E,$E96))))</f>
        <v/>
      </c>
      <c r="CZ96" s="232" t="str">
        <f t="array" ref="CZ96">IF(AK96="","",
IF(INDEX(Settings!$H:$H,MATCH(CZ$1,Settings!$G:$G,0))=TRUE,
100-100*(AK96-MINIFS(AK:AK,$E:$E,$E96))/(MAXIFS(AK:AK,$E:$E,$E96)-MINIFS(AK:AK,$E:$E,$E96)),
100*(AK96-MINIFS(AK:AK,$E:$E,$E96))/(MAXIFS(AK:AK,$E:$E,$E96)-MINIFS(AK:AK,$E:$E,$E96))))</f>
        <v/>
      </c>
      <c r="DA96" s="232" t="str">
        <f t="array" ref="DA96">IF(AL96="","",
IF(INDEX(Settings!$H:$H,MATCH(DA$1,Settings!$G:$G,0))=TRUE,
100-100*(AL96-MINIFS(AL:AL,$E:$E,$E96))/(MAXIFS(AL:AL,$E:$E,$E96)-MINIFS(AL:AL,$E:$E,$E96)),
100*(AL96-MINIFS(AL:AL,$E:$E,$E96))/(MAXIFS(AL:AL,$E:$E,$E96)-MINIFS(AL:AL,$E:$E,$E96))))</f>
        <v/>
      </c>
      <c r="DB96" s="232" t="str">
        <f t="array" ref="DB96">IF(AM96="","",
IF(INDEX(Settings!$H:$H,MATCH(DB$1,Settings!$G:$G,0))=TRUE,
100-100*(AM96-MINIFS(AM:AM,$E:$E,$E96))/(MAXIFS(AM:AM,$E:$E,$E96)-MINIFS(AM:AM,$E:$E,$E96)),
100*(AM96-MINIFS(AM:AM,$E:$E,$E96))/(MAXIFS(AM:AM,$E:$E,$E96)-MINIFS(AM:AM,$E:$E,$E96))))</f>
        <v/>
      </c>
      <c r="DC96" s="232" t="str">
        <f t="array" ref="DC96">IF(AN96="","",
IF(INDEX(Settings!$H:$H,MATCH(DC$1,Settings!$G:$G,0))=TRUE,
100-100*(AN96-MINIFS(AN:AN,$E:$E,$E96))/(MAXIFS(AN:AN,$E:$E,$E96)-MINIFS(AN:AN,$E:$E,$E96)),
100*(AN96-MINIFS(AN:AN,$E:$E,$E96))/(MAXIFS(AN:AN,$E:$E,$E96)-MINIFS(AN:AN,$E:$E,$E96))))</f>
        <v/>
      </c>
      <c r="DD96" s="232" t="str">
        <f t="array" ref="DD96">IF(AO96="","",
IF(INDEX(Settings!$H:$H,MATCH(DD$1,Settings!$G:$G,0))=TRUE,
100-100*(AO96-MINIFS(AO:AO,$E:$E,$E96))/(MAXIFS(AO:AO,$E:$E,$E96)-MINIFS(AO:AO,$E:$E,$E96)),
100*(AO96-MINIFS(AO:AO,$E:$E,$E96))/(MAXIFS(AO:AO,$E:$E,$E96)-MINIFS(AO:AO,$E:$E,$E96))))</f>
        <v/>
      </c>
      <c r="DE96" s="232" t="str">
        <f t="array" ref="DE96">IF(AP96="","",
IF(INDEX(Settings!$H:$H,MATCH(DE$1,Settings!$G:$G,0))=TRUE,
100-100*(AP96-MINIFS(AP:AP,$E:$E,$E96))/(MAXIFS(AP:AP,$E:$E,$E96)-MINIFS(AP:AP,$E:$E,$E96)),
100*(AP96-MINIFS(AP:AP,$E:$E,$E96))/(MAXIFS(AP:AP,$E:$E,$E96)-MINIFS(AP:AP,$E:$E,$E96))))</f>
        <v/>
      </c>
      <c r="DF96" s="232" t="str">
        <f t="array" ref="DF96">IF(AQ96="","",
IF(INDEX(Settings!$H:$H,MATCH(DF$1,Settings!$G:$G,0))=TRUE,
100-100*(AQ96-MINIFS(AQ:AQ,$E:$E,$E96))/(MAXIFS(AQ:AQ,$E:$E,$E96)-MINIFS(AQ:AQ,$E:$E,$E96)),
100*(AQ96-MINIFS(AQ:AQ,$E:$E,$E96))/(MAXIFS(AQ:AQ,$E:$E,$E96)-MINIFS(AQ:AQ,$E:$E,$E96))))</f>
        <v/>
      </c>
      <c r="DG96" s="232" t="str">
        <f t="array" ref="DG96">IF(AR96="","",
IF(INDEX(Settings!$H:$H,MATCH(DG$1,Settings!$G:$G,0))=TRUE,
100-100*(AR96-MINIFS(AR:AR,$E:$E,$E96))/(MAXIFS(AR:AR,$E:$E,$E96)-MINIFS(AR:AR,$E:$E,$E96)),
100*(AR96-MINIFS(AR:AR,$E:$E,$E96))/(MAXIFS(AR:AR,$E:$E,$E96)-MINIFS(AR:AR,$E:$E,$E96))))</f>
        <v/>
      </c>
      <c r="DH96" s="232" t="str">
        <f t="array" ref="DH96">IF(AS96="","",
IF(INDEX(Settings!$H:$H,MATCH(DH$1,Settings!$G:$G,0))=TRUE,
100-100*(AS96-MINIFS(AS:AS,$E:$E,$E96))/(MAXIFS(AS:AS,$E:$E,$E96)-MINIFS(AS:AS,$E:$E,$E96)),
100*(AS96-MINIFS(AS:AS,$E:$E,$E96))/(MAXIFS(AS:AS,$E:$E,$E96)-MINIFS(AS:AS,$E:$E,$E96))))</f>
        <v/>
      </c>
      <c r="DI96" s="232" t="str">
        <f t="array" ref="DI96">IF(AT96="","",
IF(INDEX(Settings!$H:$H,MATCH(DI$1,Settings!$G:$G,0))=TRUE,
100-100*(AT96-MINIFS(AT:AT,$E:$E,$E96))/(MAXIFS(AT:AT,$E:$E,$E96)-MINIFS(AT:AT,$E:$E,$E96)),
100*(AT96-MINIFS(AT:AT,$E:$E,$E96))/(MAXIFS(AT:AT,$E:$E,$E96)-MINIFS(AT:AT,$E:$E,$E96))))</f>
        <v/>
      </c>
      <c r="DJ96" s="232" t="str">
        <f t="array" ref="DJ96">IF(AU96="","",
IF(INDEX(Settings!$H:$H,MATCH(DJ$1,Settings!$G:$G,0))=TRUE,
100-100*(AU96-MINIFS(AU:AU,$E:$E,$E96))/(MAXIFS(AU:AU,$E:$E,$E96)-MINIFS(AU:AU,$E:$E,$E96)),
100*(AU96-MINIFS(AU:AU,$E:$E,$E96))/(MAXIFS(AU:AU,$E:$E,$E96)-MINIFS(AU:AU,$E:$E,$E96))))</f>
        <v/>
      </c>
      <c r="DK96" s="232" t="str">
        <f t="array" ref="DK96">IF(AV96="","",
IF(INDEX(Settings!$H:$H,MATCH(DK$1,Settings!$G:$G,0))=TRUE,
100-100*(AV96-MINIFS(AV:AV,$E:$E,$E96))/(MAXIFS(AV:AV,$E:$E,$E96)-MINIFS(AV:AV,$E:$E,$E96)),
100*(AV96-MINIFS(AV:AV,$E:$E,$E96))/(MAXIFS(AV:AV,$E:$E,$E96)-MINIFS(AV:AV,$E:$E,$E96))))</f>
        <v/>
      </c>
      <c r="DL96" s="232" t="str">
        <f t="array" ref="DL96">IF(AW96="","",
IF(INDEX(Settings!$H:$H,MATCH(DL$1,Settings!$G:$G,0))=TRUE,
100-100*(AW96-MINIFS(AW:AW,$E:$E,$E96))/(MAXIFS(AW:AW,$E:$E,$E96)-MINIFS(AW:AW,$E:$E,$E96)),
100*(AW96-MINIFS(AW:AW,$E:$E,$E96))/(MAXIFS(AW:AW,$E:$E,$E96)-MINIFS(AW:AW,$E:$E,$E96))))</f>
        <v/>
      </c>
      <c r="DM96" s="232" t="str">
        <f t="array" ref="DM96">IF(AX96="","",
IF(INDEX(Settings!$H:$H,MATCH(DM$1,Settings!$G:$G,0))=TRUE,
100-100*(AX96-MINIFS(AX:AX,$E:$E,$E96))/(MAXIFS(AX:AX,$E:$E,$E96)-MINIFS(AX:AX,$E:$E,$E96)),
100*(AX96-MINIFS(AX:AX,$E:$E,$E96))/(MAXIFS(AX:AX,$E:$E,$E96)-MINIFS(AX:AX,$E:$E,$E96))))</f>
        <v/>
      </c>
      <c r="DN96" s="232" t="str">
        <f t="array" ref="DN96">IF(AY96="","",
IF(INDEX(Settings!$H:$H,MATCH(DN$1,Settings!$G:$G,0))=TRUE,
100-100*(AY96-MINIFS(AY:AY,$E:$E,$E96))/(MAXIFS(AY:AY,$E:$E,$E96)-MINIFS(AY:AY,$E:$E,$E96)),
100*(AY96-MINIFS(AY:AY,$E:$E,$E96))/(MAXIFS(AY:AY,$E:$E,$E96)-MINIFS(AY:AY,$E:$E,$E96))))</f>
        <v/>
      </c>
      <c r="DO96" s="232" t="str">
        <f t="array" ref="DO96">IF(AZ96="","",
IF(INDEX(Settings!$H:$H,MATCH(DO$1,Settings!$G:$G,0))=TRUE,
100-100*(AZ96-MINIFS(AZ:AZ,$E:$E,$E96))/(MAXIFS(AZ:AZ,$E:$E,$E96)-MINIFS(AZ:AZ,$E:$E,$E96)),
100*(AZ96-MINIFS(AZ:AZ,$E:$E,$E96))/(MAXIFS(AZ:AZ,$E:$E,$E96)-MINIFS(AZ:AZ,$E:$E,$E96))))</f>
        <v/>
      </c>
      <c r="DP96" s="232" t="str">
        <f t="array" ref="DP96">IF(BA96="","",
IF(INDEX(Settings!$H:$H,MATCH(DP$1,Settings!$G:$G,0))=TRUE,
100-100*(BA96-MINIFS(BA:BA,$E:$E,$E96))/(MAXIFS(BA:BA,$E:$E,$E96)-MINIFS(BA:BA,$E:$E,$E96)),
100*(BA96-MINIFS(BA:BA,$E:$E,$E96))/(MAXIFS(BA:BA,$E:$E,$E96)-MINIFS(BA:BA,$E:$E,$E96))))</f>
        <v/>
      </c>
      <c r="DQ96" s="232" t="str">
        <f t="array" ref="DQ96">IF(BB96="","",
IF(INDEX(Settings!$H:$H,MATCH(DQ$1,Settings!$G:$G,0))=TRUE,
100-100*(BB96-MINIFS(BB:BB,$E:$E,$E96))/(MAXIFS(BB:BB,$E:$E,$E96)-MINIFS(BB:BB,$E:$E,$E96)),
100*(BB96-MINIFS(BB:BB,$E:$E,$E96))/(MAXIFS(BB:BB,$E:$E,$E96)-MINIFS(BB:BB,$E:$E,$E96))))</f>
        <v/>
      </c>
      <c r="DR96" s="232" t="str">
        <f t="array" ref="DR96">IF(BC96="","",
IF(INDEX(Settings!$H:$H,MATCH(DR$1,Settings!$G:$G,0))=TRUE,
100-100*(BC96-MINIFS(BC:BC,$E:$E,$E96))/(MAXIFS(BC:BC,$E:$E,$E96)-MINIFS(BC:BC,$E:$E,$E96)),
100*(BC96-MINIFS(BC:BC,$E:$E,$E96))/(MAXIFS(BC:BC,$E:$E,$E96)-MINIFS(BC:BC,$E:$E,$E96))))</f>
        <v/>
      </c>
      <c r="DS96" s="232" t="str">
        <f t="array" ref="DS96">IF(BD96="","",
IF(INDEX(Settings!$H:$H,MATCH(DS$1,Settings!$G:$G,0))=TRUE,
100-100*(BD96-MINIFS(BD:BD,$E:$E,$E96))/(MAXIFS(BD:BD,$E:$E,$E96)-MINIFS(BD:BD,$E:$E,$E96)),
100*(BD96-MINIFS(BD:BD,$E:$E,$E96))/(MAXIFS(BD:BD,$E:$E,$E96)-MINIFS(BD:BD,$E:$E,$E96))))</f>
        <v/>
      </c>
      <c r="DT96" s="232" t="str">
        <f t="array" ref="DT96">IF(BE96="","",
IF(INDEX(Settings!$H:$H,MATCH(DT$1,Settings!$G:$G,0))=TRUE,
100-100*(BE96-MINIFS(BE:BE,$E:$E,$E96))/(MAXIFS(BE:BE,$E:$E,$E96)-MINIFS(BE:BE,$E:$E,$E96)),
100*(BE96-MINIFS(BE:BE,$E:$E,$E96))/(MAXIFS(BE:BE,$E:$E,$E96)-MINIFS(BE:BE,$E:$E,$E96))))</f>
        <v/>
      </c>
      <c r="DU96" s="232" t="str">
        <f t="array" ref="DU96">IF(BF96="","",
IF(INDEX(Settings!$H:$H,MATCH(DU$1,Settings!$G:$G,0))=TRUE,
100-100*(BF96-MINIFS(BF:BF,$E:$E,$E96))/(MAXIFS(BF:BF,$E:$E,$E96)-MINIFS(BF:BF,$E:$E,$E96)),
100*(BF96-MINIFS(BF:BF,$E:$E,$E96))/(MAXIFS(BF:BF,$E:$E,$E96)-MINIFS(BF:BF,$E:$E,$E96))))</f>
        <v/>
      </c>
      <c r="DV96" s="232" t="str">
        <f t="array" ref="DV96">IF(BG96="","",
IF(INDEX(Settings!$H:$H,MATCH(DV$1,Settings!$G:$G,0))=TRUE,
100-100*(BG96-MINIFS(BG:BG,$E:$E,$E96))/(MAXIFS(BG:BG,$E:$E,$E96)-MINIFS(BG:BG,$E:$E,$E96)),
100*(BG96-MINIFS(BG:BG,$E:$E,$E96))/(MAXIFS(BG:BG,$E:$E,$E96)-MINIFS(BG:BG,$E:$E,$E96))))</f>
        <v/>
      </c>
      <c r="DW96" s="232" t="str">
        <f t="array" ref="DW96">IF(BH96="","",
IF(INDEX(Settings!$H:$H,MATCH(DW$1,Settings!$G:$G,0))=TRUE,
100-100*(BH96-MINIFS(BH:BH,$E:$E,$E96))/(MAXIFS(BH:BH,$E:$E,$E96)-MINIFS(BH:BH,$E:$E,$E96)),
100*(BH96-MINIFS(BH:BH,$E:$E,$E96))/(MAXIFS(BH:BH,$E:$E,$E96)-MINIFS(BH:BH,$E:$E,$E96))))</f>
        <v/>
      </c>
      <c r="DX96" s="232" t="str">
        <f t="array" ref="DX96">IF(BI96="","",
IF(INDEX(Settings!$H:$H,MATCH(DX$1,Settings!$G:$G,0))=TRUE,
100-100*(BI96-MINIFS(BI:BI,$E:$E,$E96))/(MAXIFS(BI:BI,$E:$E,$E96)-MINIFS(BI:BI,$E:$E,$E96)),
100*(BI96-MINIFS(BI:BI,$E:$E,$E96))/(MAXIFS(BI:BI,$E:$E,$E96)-MINIFS(BI:BI,$E:$E,$E96))))</f>
        <v/>
      </c>
      <c r="DY96" s="232" t="str">
        <f t="array" ref="DY96">IF(BJ96="","",
IF(INDEX(Settings!$H:$H,MATCH(DY$1,Settings!$G:$G,0))=TRUE,
100-100*(BJ96-MINIFS(BJ:BJ,$E:$E,$E96))/(MAXIFS(BJ:BJ,$E:$E,$E96)-MINIFS(BJ:BJ,$E:$E,$E96)),
100*(BJ96-MINIFS(BJ:BJ,$E:$E,$E96))/(MAXIFS(BJ:BJ,$E:$E,$E96)-MINIFS(BJ:BJ,$E:$E,$E96))))</f>
        <v/>
      </c>
      <c r="DZ96" s="234"/>
      <c r="EA96" s="234"/>
      <c r="EB96" s="234" t="str">
        <f t="shared" si="8"/>
        <v/>
      </c>
      <c r="EC96" s="234" t="str">
        <f t="shared" si="9"/>
        <v/>
      </c>
      <c r="ED96" s="234" t="str">
        <f t="shared" si="10"/>
        <v/>
      </c>
      <c r="EE96" s="234" t="str">
        <f t="shared" si="11"/>
        <v/>
      </c>
      <c r="EF96" s="234" t="str">
        <f t="shared" si="12"/>
        <v/>
      </c>
      <c r="EG96" s="234" t="str">
        <f t="shared" si="13"/>
        <v/>
      </c>
      <c r="EH96" s="234"/>
      <c r="EI96" s="234"/>
      <c r="EJ96" s="234"/>
      <c r="EK96" s="234"/>
      <c r="EL96" s="234"/>
      <c r="EM96" s="234"/>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3" t="str">
        <f t="shared" si="14"/>
        <v/>
      </c>
      <c r="N97" s="49"/>
      <c r="O97" s="49"/>
      <c r="P97" s="49"/>
      <c r="Q97" s="49"/>
      <c r="R97" s="49"/>
      <c r="S97" s="222" t="str">
        <f>IFERROR(VLOOKUP(AF97, 'YOYO IR Scores'!A:C, 3, FALSE), "")
</f>
        <v/>
      </c>
      <c r="T97" s="49"/>
      <c r="U97" s="49"/>
      <c r="V97" s="49"/>
      <c r="W97" s="49"/>
      <c r="X97" s="224" t="str">
        <f t="shared" si="4"/>
        <v/>
      </c>
      <c r="Y97" s="225" t="str">
        <f t="shared" si="5"/>
        <v/>
      </c>
      <c r="Z97" s="225" t="str">
        <f t="shared" si="6"/>
        <v/>
      </c>
      <c r="AA97" s="224" t="str">
        <f t="shared" si="7"/>
        <v/>
      </c>
      <c r="AB97" s="223"/>
      <c r="AC97" s="223"/>
      <c r="AD97" s="223"/>
      <c r="AE97" s="223" t="str">
        <f>IFERROR(VLOOKUP(AF97, 'YOYO IR Scores'!A:C, 2, FALSE), "")</f>
        <v/>
      </c>
      <c r="AF97" s="223"/>
      <c r="AG97" s="223"/>
      <c r="AH97" s="223"/>
      <c r="AI97" s="223"/>
      <c r="AJ97" s="223"/>
      <c r="AK97" s="223"/>
      <c r="AL97" s="223"/>
      <c r="AM97" s="223"/>
      <c r="AN97" s="223"/>
      <c r="AO97" s="223"/>
      <c r="AP97" s="223"/>
      <c r="AQ97" s="223"/>
      <c r="AR97" s="223"/>
      <c r="AS97" s="223"/>
      <c r="AT97" s="223"/>
      <c r="AU97" s="223"/>
      <c r="AV97" s="223"/>
      <c r="AW97" s="223"/>
      <c r="AX97" s="223"/>
      <c r="AY97" s="223"/>
      <c r="AZ97" s="223"/>
      <c r="BA97" s="223"/>
      <c r="BB97" s="223"/>
      <c r="BC97" s="223"/>
      <c r="BD97" s="223"/>
      <c r="BE97" s="223"/>
      <c r="BF97" s="223"/>
      <c r="BG97" s="223"/>
      <c r="BH97" s="223"/>
      <c r="BI97" s="223"/>
      <c r="BJ97" s="223"/>
      <c r="BK97" s="223" t="str">
        <f t="array" ref="BK97">IF(J97="","",
IF(INDEX(Settings!$H:$H,MATCH(BY$1,Settings!$G:$G,0))=TRUE,
100-100*(J97-MIN(J:J))/(MAX(J:J)-MIN(J:J)),
100*(J97-MIN(J:J))/(MAX(J:J)-MIN(J:J))))</f>
        <v/>
      </c>
      <c r="BL97" s="223" t="str">
        <f t="array" ref="BL97">IF(J97="","",
IF(INDEX(Settings!$H:$H,MATCH(BY$1,Settings!$G:$G,0))=TRUE,
100-100*(J97-MINIFS(J:J,$E:$E,$E97))/(MAXIFS(J:J,$E:$E,$E97)-MINIFS(J:J,$E:$E,$E97)),
100*(J97-MINIFS(J:J,$E:$E,$E97))/(MAXIFS(J:J,$E:$E,$E97)-MINIFS(J:J,$E:$E,$E97))))</f>
        <v/>
      </c>
      <c r="BM97" s="223"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4" t="str">
        <f t="array" ref="BQ97">IF(J97="","",
IF(INDEX(Settings!$H:$H,MATCH(BY$1,Settings!$G:$G,0))=TRUE,
-1*(J97-AVERAGE(J:J))/STDEV(J:J),
(J97-AVERAGE(J:J))/STDEV(J:J)))</f>
        <v/>
      </c>
      <c r="BR97" s="224" t="str">
        <f>IFERROR(__xludf.DUMMYFUNCTION("IF(J97="""","""",
IF(INDEX(Settings!$H:$H,MATCH(BY$1,Settings!$G:$G,0))=TRUE,
-1*(J97-AVERAGEIFS(J:J,$E:$E,$E97))/STDEV(FILTER(J:J,$E:$E=$E97)),
(J97-AVERAGEIFS(J:J,$E:$E,$E97))/STDEV(FILTER(J:J,$E:$E=$E97))))"),"")</f>
        <v/>
      </c>
      <c r="BS97" s="224"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3" t="str">
        <f t="array" ref="BY97">IF(J97="","",
IF(INDEX(Settings!$H:$H,MATCH(BY$1,Settings!$G:$G,0))=TRUE,
100-100*(J97-MINIFS(J:J,$E:$E,$E97))/(MAXIFS(J:J,$E:$E,$E97)-MINIFS(J:J,$E:$E,$E97)),
100*(J97-MINIFS(J:J,$E:$E,$E97))/(MAXIFS(J:J,$E:$E,$E97)-MINIFS(J:J,$E:$E,$E97))))</f>
        <v/>
      </c>
      <c r="BZ97" s="223" t="str">
        <f t="array" ref="BZ97">IF(K97="","",
IF(INDEX(Settings!$H:$H,MATCH(BZ$1,Settings!$G:$G,0))=TRUE,
100-100*(K97-MINIFS(K:K,$E:$E,$E97))/(MAXIFS(K:K,$E:$E,$E97)-MINIFS(K:K,$E:$E,$E97)),
100*(K97-MINIFS(K:K,$E:$E,$E97))/(MAXIFS(K:K,$E:$E,$E97)-MINIFS(K:K,$E:$E,$E97))))</f>
        <v/>
      </c>
      <c r="CA97" s="223" t="str">
        <f t="array" ref="CA97">IF(L97="","",
IF(INDEX(Settings!$H:$H,MATCH(CA$1,Settings!$G:$G,0))=TRUE,
100-100*(L97-MINIFS(L:L,$E:$E,$E97))/(MAXIFS(L:L,$E:$E,$E97)-MINIFS(L:L,$E:$E,$E97)),
100*(L97-MINIFS(L:L,$E:$E,$E97))/(MAXIFS(L:L,$E:$E,$E97)-MINIFS(L:L,$E:$E,$E97))))</f>
        <v/>
      </c>
      <c r="CB97" s="223" t="str">
        <f t="array" ref="CB97">IF(M97="","",
IF(INDEX(Settings!$H:$H,MATCH(CB$1,Settings!$G:$G,0))=TRUE,
100-100*(M97-MINIFS(M:M,$E:$E,$E97))/(MAXIFS(M:M,$E:$E,$E97)-MINIFS(M:M,$E:$E,$E97)),
100*(M97-MINIFS(M:M,$E:$E,$E97))/(MAXIFS(M:M,$E:$E,$E97)-MINIFS(M:M,$E:$E,$E97))))</f>
        <v/>
      </c>
      <c r="CC97" s="223" t="str">
        <f t="array" ref="CC97">IF(N97="","",
IF(INDEX(Settings!$H:$H,MATCH(CC$1,Settings!$G:$G,0))=TRUE,
100-100*(N97-MINIFS(N:N,$E:$E,$E97))/(MAXIFS(N:N,$E:$E,$E97)-MINIFS(N:N,$E:$E,$E97)),
100*(N97-MINIFS(N:N,$E:$E,$E97))/(MAXIFS(N:N,$E:$E,$E97)-MINIFS(N:N,$E:$E,$E97))))</f>
        <v/>
      </c>
      <c r="CD97" s="223" t="str">
        <f t="array" ref="CD97">IF(O97="","",
IF(INDEX(Settings!$H:$H,MATCH(CD$1,Settings!$G:$G,0))=TRUE,
100-100*(O97-MINIFS(O:O,$E:$E,$E97))/(MAXIFS(O:O,$E:$E,$E97)-MINIFS(O:O,$E:$E,$E97)),
100*(O97-MINIFS(O:O,$E:$E,$E97))/(MAXIFS(O:O,$E:$E,$E97)-MINIFS(O:O,$E:$E,$E97))))</f>
        <v/>
      </c>
      <c r="CE97" s="223" t="str">
        <f t="array" ref="CE97">IF(P97="","",
IF(INDEX(Settings!$H:$H,MATCH(CE$1,Settings!$G:$G,0))=TRUE,
100-100*(P97-MINIFS(P:P,$E:$E,$E97))/(MAXIFS(P:P,$E:$E,$E97)-MINIFS(P:P,$E:$E,$E97)),
100*(P97-MINIFS(P:P,$E:$E,$E97))/(MAXIFS(P:P,$E:$E,$E97)-MINIFS(P:P,$E:$E,$E97))))</f>
        <v/>
      </c>
      <c r="CF97" s="223" t="str">
        <f t="array" ref="CF97">IF(Q97="","",
IF(INDEX(Settings!$H:$H,MATCH(CF$1,Settings!$G:$G,0))=TRUE,
100-100*(Q97-MINIFS(Q:Q,$E:$E,$E97))/(MAXIFS(Q:Q,$E:$E,$E97)-MINIFS(Q:Q,$E:$E,$E97)),
100*(Q97-MINIFS(Q:Q,$E:$E,$E97))/(MAXIFS(Q:Q,$E:$E,$E97)-MINIFS(Q:Q,$E:$E,$E97))))</f>
        <v/>
      </c>
      <c r="CG97" s="223" t="str">
        <f t="array" ref="CG97">IF(R97="","",
IF(INDEX(Settings!$H:$H,MATCH(CG$1,Settings!$G:$G,0))=TRUE,
100-100*(R97-MINIFS(R:R,$E:$E,$E97))/(MAXIFS(R:R,$E:$E,$E97)-MINIFS(R:R,$E:$E,$E97)),
100*(R97-MINIFS(R:R,$E:$E,$E97))/(MAXIFS(R:R,$E:$E,$E97)-MINIFS(R:R,$E:$E,$E97))))</f>
        <v/>
      </c>
      <c r="CH97" s="223" t="str">
        <f t="array" ref="CH97">IF(S97="","",
IF(INDEX(Settings!$H:$H,MATCH(CH$1,Settings!$G:$G,0))=TRUE,
100-100*(S97-MINIFS(S:S,$E:$E,$E97))/(MAXIFS(S:S,$E:$E,$E97)-MINIFS(S:S,$E:$E,$E97)),
100*(S97-MINIFS(S:S,$E:$E,$E97))/(MAXIFS(S:S,$E:$E,$E97)-MINIFS(S:S,$E:$E,$E97))))</f>
        <v/>
      </c>
      <c r="CI97" s="223" t="str">
        <f t="array" ref="CI97">IF(T97="","",
IF(INDEX(Settings!$H:$H,MATCH(CI$1,Settings!$G:$G,0))=TRUE,
100-100*(T97-MINIFS(T:T,$E:$E,$E97))/(MAXIFS(T:T,$E:$E,$E97)-MINIFS(T:T,$E:$E,$E97)),
100*(T97-MINIFS(T:T,$E:$E,$E97))/(MAXIFS(T:T,$E:$E,$E97)-MINIFS(T:T,$E:$E,$E97))))</f>
        <v/>
      </c>
      <c r="CJ97" s="223" t="str">
        <f t="array" ref="CJ97">IF(U97="","",
IF(INDEX(Settings!$H:$H,MATCH(CJ$1,Settings!$G:$G,0))=TRUE,
100-100*(U97-MINIFS(U:U,$E:$E,$E97))/(MAXIFS(U:U,$E:$E,$E97)-MINIFS(U:U,$E:$E,$E97)),
100*(U97-MINIFS(U:U,$E:$E,$E97))/(MAXIFS(U:U,$E:$E,$E97)-MINIFS(U:U,$E:$E,$E97))))</f>
        <v/>
      </c>
      <c r="CK97" s="223" t="str">
        <f t="array" ref="CK97">IF(V97="","",
IF(INDEX(Settings!$H:$H,MATCH(CK$1,Settings!$G:$G,0))=TRUE,
100-100*(V97-MINIFS(V:V,$E:$E,$E97))/(MAXIFS(V:V,$E:$E,$E97)-MINIFS(V:V,$E:$E,$E97)),
100*(V97-MINIFS(V:V,$E:$E,$E97))/(MAXIFS(V:V,$E:$E,$E97)-MINIFS(V:V,$E:$E,$E97))))</f>
        <v/>
      </c>
      <c r="CL97" s="223" t="str">
        <f t="array" ref="CL97">IF(W97="","",
IF(INDEX(Settings!$H:$H,MATCH(CL$1,Settings!$G:$G,0))=TRUE,
100-100*(W97-MINIFS(W:W,$E:$E,$E97))/(MAXIFS(W:W,$E:$E,$E97)-MINIFS(W:W,$E:$E,$E97)),
100*(W97-MINIFS(W:W,$E:$E,$E97))/(MAXIFS(W:W,$E:$E,$E97)-MINIFS(W:W,$E:$E,$E97))))</f>
        <v/>
      </c>
      <c r="CM97" s="223" t="str">
        <f t="array" ref="CM97">IF(X97="","",
IF(INDEX(Settings!$H:$H,MATCH(CM$1,Settings!$G:$G,0))=TRUE,
100-100*(X97-MINIFS(X:X,$E:$E,$E97))/(MAXIFS(X:X,$E:$E,$E97)-MINIFS(X:X,$E:$E,$E97)),
100*(X97-MINIFS(X:X,$E:$E,$E97))/(MAXIFS(X:X,$E:$E,$E97)-MINIFS(X:X,$E:$E,$E97))))</f>
        <v/>
      </c>
      <c r="CN97" s="223" t="str">
        <f t="array" ref="CN97">IF(Y97="","",
IF(INDEX(Settings!$H:$H,MATCH(CN$1,Settings!$G:$G,0))=TRUE,
100-100*(Y97-MINIFS(Y:Y,$E:$E,$E97))/(MAXIFS(Y:Y,$E:$E,$E97)-MINIFS(Y:Y,$E:$E,$E97)),
100*(Y97-MINIFS(Y:Y,$E:$E,$E97))/(MAXIFS(Y:Y,$E:$E,$E97)-MINIFS(Y:Y,$E:$E,$E97))))</f>
        <v/>
      </c>
      <c r="CO97" s="223" t="str">
        <f t="array" ref="CO97">IF(Z97="","",
IF(INDEX(Settings!$H:$H,MATCH(CO$1,Settings!$G:$G,0))=TRUE,
100-100*(Z97-MINIFS(Z:Z,$E:$E,$E97))/(MAXIFS(Z:Z,$E:$E,$E97)-MINIFS(Z:Z,$E:$E,$E97)),
100*(Z97-MINIFS(Z:Z,$E:$E,$E97))/(MAXIFS(Z:Z,$E:$E,$E97)-MINIFS(Z:Z,$E:$E,$E97))))</f>
        <v/>
      </c>
      <c r="CP97" s="223" t="str">
        <f t="array" ref="CP97">IF(AA97="","",
IF(INDEX(Settings!$H:$H,MATCH(CP$1,Settings!$G:$G,0))=TRUE,
100-100*(AA97-MINIFS(AA:AA,$E:$E,$E97))/(MAXIFS(AA:AA,$E:$E,$E97)-MINIFS(AA:AA,$E:$E,$E97)),
100*(AA97-MINIFS(AA:AA,$E:$E,$E97))/(MAXIFS(AA:AA,$E:$E,$E97)-MINIFS(AA:AA,$E:$E,$E97))))</f>
        <v/>
      </c>
      <c r="CQ97" s="223" t="str">
        <f t="array" ref="CQ97">IF(AB97="","",
IF(INDEX(Settings!$H:$H,MATCH(CQ$1,Settings!$G:$G,0))=TRUE,
100-100*(AB97-MINIFS(AB:AB,$E:$E,$E97))/(MAXIFS(AB:AB,$E:$E,$E97)-MINIFS(AB:AB,$E:$E,$E97)),
100*(AB97-MINIFS(AB:AB,$E:$E,$E97))/(MAXIFS(AB:AB,$E:$E,$E97)-MINIFS(AB:AB,$E:$E,$E97))))</f>
        <v/>
      </c>
      <c r="CR97" s="223" t="str">
        <f t="array" ref="CR97">IF(AC97="","",
IF(INDEX(Settings!$H:$H,MATCH(CR$1,Settings!$G:$G,0))=TRUE,
100-100*(AC97-MINIFS(AC:AC,$E:$E,$E97))/(MAXIFS(AC:AC,$E:$E,$E97)-MINIFS(AC:AC,$E:$E,$E97)),
100*(AC97-MINIFS(AC:AC,$E:$E,$E97))/(MAXIFS(AC:AC,$E:$E,$E97)-MINIFS(AC:AC,$E:$E,$E97))))</f>
        <v/>
      </c>
      <c r="CS97" s="223" t="str">
        <f t="array" ref="CS97">IF(AD97="","",
IF(INDEX(Settings!$H:$H,MATCH(CS$1,Settings!$G:$G,0))=TRUE,
100-100*(AD97-MINIFS(AD:AD,$E:$E,$E97))/(MAXIFS(AD:AD,$E:$E,$E97)-MINIFS(AD:AD,$E:$E,$E97)),
100*(AD97-MINIFS(AD:AD,$E:$E,$E97))/(MAXIFS(AD:AD,$E:$E,$E97)-MINIFS(AD:AD,$E:$E,$E97))))</f>
        <v/>
      </c>
      <c r="CT97" s="223" t="str">
        <f t="array" ref="CT97">IF(AE97="","",
IF(INDEX(Settings!$H:$H,MATCH(CT$1,Settings!$G:$G,0))=TRUE,
100-100*(AE97-MINIFS(AE:AE,$E:$E,$E97))/(MAXIFS(AE:AE,$E:$E,$E97)-MINIFS(AE:AE,$E:$E,$E97)),
100*(AE97-MINIFS(AE:AE,$E:$E,$E97))/(MAXIFS(AE:AE,$E:$E,$E97)-MINIFS(AE:AE,$E:$E,$E97))))</f>
        <v/>
      </c>
      <c r="CU97" s="223" t="str">
        <f t="array" ref="CU97">IF(AF97="","",
IF(INDEX(Settings!$H:$H,MATCH(CU$1,Settings!$G:$G,0))=TRUE,
100-100*(AF97-MINIFS(AF:AF,$E:$E,$E97))/(MAXIFS(AF:AF,$E:$E,$E97)-MINIFS(AF:AF,$E:$E,$E97)),
100*(AF97-MINIFS(AF:AF,$E:$E,$E97))/(MAXIFS(AF:AF,$E:$E,$E97)-MINIFS(AF:AF,$E:$E,$E97))))</f>
        <v/>
      </c>
      <c r="CV97" s="223" t="str">
        <f t="array" ref="CV97">IF(AG97="","",
IF(INDEX(Settings!$H:$H,MATCH(CV$1,Settings!$G:$G,0))=TRUE,
100-100*(AG97-MINIFS(AG:AG,$E:$E,$E97))/(MAXIFS(AG:AG,$E:$E,$E97)-MINIFS(AG:AG,$E:$E,$E97)),
100*(AG97-MINIFS(AG:AG,$E:$E,$E97))/(MAXIFS(AG:AG,$E:$E,$E97)-MINIFS(AG:AG,$E:$E,$E97))))</f>
        <v/>
      </c>
      <c r="CW97" s="223" t="str">
        <f t="array" ref="CW97">IF(AH97="","",
IF(INDEX(Settings!$H:$H,MATCH(CW$1,Settings!$G:$G,0))=TRUE,
100-100*(AH97-MINIFS(AH:AH,$E:$E,$E97))/(MAXIFS(AH:AH,$E:$E,$E97)-MINIFS(AH:AH,$E:$E,$E97)),
100*(AH97-MINIFS(AH:AH,$E:$E,$E97))/(MAXIFS(AH:AH,$E:$E,$E97)-MINIFS(AH:AH,$E:$E,$E97))))</f>
        <v/>
      </c>
      <c r="CX97" s="223" t="str">
        <f t="array" ref="CX97">IF(AI97="","",
IF(INDEX(Settings!$H:$H,MATCH(CX$1,Settings!$G:$G,0))=TRUE,
100-100*(AI97-MINIFS(AI:AI,$E:$E,$E97))/(MAXIFS(AI:AI,$E:$E,$E97)-MINIFS(AI:AI,$E:$E,$E97)),
100*(AI97-MINIFS(AI:AI,$E:$E,$E97))/(MAXIFS(AI:AI,$E:$E,$E97)-MINIFS(AI:AI,$E:$E,$E97))))</f>
        <v/>
      </c>
      <c r="CY97" s="223" t="str">
        <f t="array" ref="CY97">IF(AJ97="","",
IF(INDEX(Settings!$H:$H,MATCH(CY$1,Settings!$G:$G,0))=TRUE,
100-100*(AJ97-MINIFS(AJ:AJ,$E:$E,$E97))/(MAXIFS(AJ:AJ,$E:$E,$E97)-MINIFS(AJ:AJ,$E:$E,$E97)),
100*(AJ97-MINIFS(AJ:AJ,$E:$E,$E97))/(MAXIFS(AJ:AJ,$E:$E,$E97)-MINIFS(AJ:AJ,$E:$E,$E97))))</f>
        <v/>
      </c>
      <c r="CZ97" s="223" t="str">
        <f t="array" ref="CZ97">IF(AK97="","",
IF(INDEX(Settings!$H:$H,MATCH(CZ$1,Settings!$G:$G,0))=TRUE,
100-100*(AK97-MINIFS(AK:AK,$E:$E,$E97))/(MAXIFS(AK:AK,$E:$E,$E97)-MINIFS(AK:AK,$E:$E,$E97)),
100*(AK97-MINIFS(AK:AK,$E:$E,$E97))/(MAXIFS(AK:AK,$E:$E,$E97)-MINIFS(AK:AK,$E:$E,$E97))))</f>
        <v/>
      </c>
      <c r="DA97" s="223" t="str">
        <f t="array" ref="DA97">IF(AL97="","",
IF(INDEX(Settings!$H:$H,MATCH(DA$1,Settings!$G:$G,0))=TRUE,
100-100*(AL97-MINIFS(AL:AL,$E:$E,$E97))/(MAXIFS(AL:AL,$E:$E,$E97)-MINIFS(AL:AL,$E:$E,$E97)),
100*(AL97-MINIFS(AL:AL,$E:$E,$E97))/(MAXIFS(AL:AL,$E:$E,$E97)-MINIFS(AL:AL,$E:$E,$E97))))</f>
        <v/>
      </c>
      <c r="DB97" s="223" t="str">
        <f t="array" ref="DB97">IF(AM97="","",
IF(INDEX(Settings!$H:$H,MATCH(DB$1,Settings!$G:$G,0))=TRUE,
100-100*(AM97-MINIFS(AM:AM,$E:$E,$E97))/(MAXIFS(AM:AM,$E:$E,$E97)-MINIFS(AM:AM,$E:$E,$E97)),
100*(AM97-MINIFS(AM:AM,$E:$E,$E97))/(MAXIFS(AM:AM,$E:$E,$E97)-MINIFS(AM:AM,$E:$E,$E97))))</f>
        <v/>
      </c>
      <c r="DC97" s="223" t="str">
        <f t="array" ref="DC97">IF(AN97="","",
IF(INDEX(Settings!$H:$H,MATCH(DC$1,Settings!$G:$G,0))=TRUE,
100-100*(AN97-MINIFS(AN:AN,$E:$E,$E97))/(MAXIFS(AN:AN,$E:$E,$E97)-MINIFS(AN:AN,$E:$E,$E97)),
100*(AN97-MINIFS(AN:AN,$E:$E,$E97))/(MAXIFS(AN:AN,$E:$E,$E97)-MINIFS(AN:AN,$E:$E,$E97))))</f>
        <v/>
      </c>
      <c r="DD97" s="223" t="str">
        <f t="array" ref="DD97">IF(AO97="","",
IF(INDEX(Settings!$H:$H,MATCH(DD$1,Settings!$G:$G,0))=TRUE,
100-100*(AO97-MINIFS(AO:AO,$E:$E,$E97))/(MAXIFS(AO:AO,$E:$E,$E97)-MINIFS(AO:AO,$E:$E,$E97)),
100*(AO97-MINIFS(AO:AO,$E:$E,$E97))/(MAXIFS(AO:AO,$E:$E,$E97)-MINIFS(AO:AO,$E:$E,$E97))))</f>
        <v/>
      </c>
      <c r="DE97" s="223" t="str">
        <f t="array" ref="DE97">IF(AP97="","",
IF(INDEX(Settings!$H:$H,MATCH(DE$1,Settings!$G:$G,0))=TRUE,
100-100*(AP97-MINIFS(AP:AP,$E:$E,$E97))/(MAXIFS(AP:AP,$E:$E,$E97)-MINIFS(AP:AP,$E:$E,$E97)),
100*(AP97-MINIFS(AP:AP,$E:$E,$E97))/(MAXIFS(AP:AP,$E:$E,$E97)-MINIFS(AP:AP,$E:$E,$E97))))</f>
        <v/>
      </c>
      <c r="DF97" s="223" t="str">
        <f t="array" ref="DF97">IF(AQ97="","",
IF(INDEX(Settings!$H:$H,MATCH(DF$1,Settings!$G:$G,0))=TRUE,
100-100*(AQ97-MINIFS(AQ:AQ,$E:$E,$E97))/(MAXIFS(AQ:AQ,$E:$E,$E97)-MINIFS(AQ:AQ,$E:$E,$E97)),
100*(AQ97-MINIFS(AQ:AQ,$E:$E,$E97))/(MAXIFS(AQ:AQ,$E:$E,$E97)-MINIFS(AQ:AQ,$E:$E,$E97))))</f>
        <v/>
      </c>
      <c r="DG97" s="223" t="str">
        <f t="array" ref="DG97">IF(AR97="","",
IF(INDEX(Settings!$H:$H,MATCH(DG$1,Settings!$G:$G,0))=TRUE,
100-100*(AR97-MINIFS(AR:AR,$E:$E,$E97))/(MAXIFS(AR:AR,$E:$E,$E97)-MINIFS(AR:AR,$E:$E,$E97)),
100*(AR97-MINIFS(AR:AR,$E:$E,$E97))/(MAXIFS(AR:AR,$E:$E,$E97)-MINIFS(AR:AR,$E:$E,$E97))))</f>
        <v/>
      </c>
      <c r="DH97" s="223" t="str">
        <f t="array" ref="DH97">IF(AS97="","",
IF(INDEX(Settings!$H:$H,MATCH(DH$1,Settings!$G:$G,0))=TRUE,
100-100*(AS97-MINIFS(AS:AS,$E:$E,$E97))/(MAXIFS(AS:AS,$E:$E,$E97)-MINIFS(AS:AS,$E:$E,$E97)),
100*(AS97-MINIFS(AS:AS,$E:$E,$E97))/(MAXIFS(AS:AS,$E:$E,$E97)-MINIFS(AS:AS,$E:$E,$E97))))</f>
        <v/>
      </c>
      <c r="DI97" s="223" t="str">
        <f t="array" ref="DI97">IF(AT97="","",
IF(INDEX(Settings!$H:$H,MATCH(DI$1,Settings!$G:$G,0))=TRUE,
100-100*(AT97-MINIFS(AT:AT,$E:$E,$E97))/(MAXIFS(AT:AT,$E:$E,$E97)-MINIFS(AT:AT,$E:$E,$E97)),
100*(AT97-MINIFS(AT:AT,$E:$E,$E97))/(MAXIFS(AT:AT,$E:$E,$E97)-MINIFS(AT:AT,$E:$E,$E97))))</f>
        <v/>
      </c>
      <c r="DJ97" s="223" t="str">
        <f t="array" ref="DJ97">IF(AU97="","",
IF(INDEX(Settings!$H:$H,MATCH(DJ$1,Settings!$G:$G,0))=TRUE,
100-100*(AU97-MINIFS(AU:AU,$E:$E,$E97))/(MAXIFS(AU:AU,$E:$E,$E97)-MINIFS(AU:AU,$E:$E,$E97)),
100*(AU97-MINIFS(AU:AU,$E:$E,$E97))/(MAXIFS(AU:AU,$E:$E,$E97)-MINIFS(AU:AU,$E:$E,$E97))))</f>
        <v/>
      </c>
      <c r="DK97" s="223" t="str">
        <f t="array" ref="DK97">IF(AV97="","",
IF(INDEX(Settings!$H:$H,MATCH(DK$1,Settings!$G:$G,0))=TRUE,
100-100*(AV97-MINIFS(AV:AV,$E:$E,$E97))/(MAXIFS(AV:AV,$E:$E,$E97)-MINIFS(AV:AV,$E:$E,$E97)),
100*(AV97-MINIFS(AV:AV,$E:$E,$E97))/(MAXIFS(AV:AV,$E:$E,$E97)-MINIFS(AV:AV,$E:$E,$E97))))</f>
        <v/>
      </c>
      <c r="DL97" s="223" t="str">
        <f t="array" ref="DL97">IF(AW97="","",
IF(INDEX(Settings!$H:$H,MATCH(DL$1,Settings!$G:$G,0))=TRUE,
100-100*(AW97-MINIFS(AW:AW,$E:$E,$E97))/(MAXIFS(AW:AW,$E:$E,$E97)-MINIFS(AW:AW,$E:$E,$E97)),
100*(AW97-MINIFS(AW:AW,$E:$E,$E97))/(MAXIFS(AW:AW,$E:$E,$E97)-MINIFS(AW:AW,$E:$E,$E97))))</f>
        <v/>
      </c>
      <c r="DM97" s="223" t="str">
        <f t="array" ref="DM97">IF(AX97="","",
IF(INDEX(Settings!$H:$H,MATCH(DM$1,Settings!$G:$G,0))=TRUE,
100-100*(AX97-MINIFS(AX:AX,$E:$E,$E97))/(MAXIFS(AX:AX,$E:$E,$E97)-MINIFS(AX:AX,$E:$E,$E97)),
100*(AX97-MINIFS(AX:AX,$E:$E,$E97))/(MAXIFS(AX:AX,$E:$E,$E97)-MINIFS(AX:AX,$E:$E,$E97))))</f>
        <v/>
      </c>
      <c r="DN97" s="223" t="str">
        <f t="array" ref="DN97">IF(AY97="","",
IF(INDEX(Settings!$H:$H,MATCH(DN$1,Settings!$G:$G,0))=TRUE,
100-100*(AY97-MINIFS(AY:AY,$E:$E,$E97))/(MAXIFS(AY:AY,$E:$E,$E97)-MINIFS(AY:AY,$E:$E,$E97)),
100*(AY97-MINIFS(AY:AY,$E:$E,$E97))/(MAXIFS(AY:AY,$E:$E,$E97)-MINIFS(AY:AY,$E:$E,$E97))))</f>
        <v/>
      </c>
      <c r="DO97" s="223" t="str">
        <f t="array" ref="DO97">IF(AZ97="","",
IF(INDEX(Settings!$H:$H,MATCH(DO$1,Settings!$G:$G,0))=TRUE,
100-100*(AZ97-MINIFS(AZ:AZ,$E:$E,$E97))/(MAXIFS(AZ:AZ,$E:$E,$E97)-MINIFS(AZ:AZ,$E:$E,$E97)),
100*(AZ97-MINIFS(AZ:AZ,$E:$E,$E97))/(MAXIFS(AZ:AZ,$E:$E,$E97)-MINIFS(AZ:AZ,$E:$E,$E97))))</f>
        <v/>
      </c>
      <c r="DP97" s="223" t="str">
        <f t="array" ref="DP97">IF(BA97="","",
IF(INDEX(Settings!$H:$H,MATCH(DP$1,Settings!$G:$G,0))=TRUE,
100-100*(BA97-MINIFS(BA:BA,$E:$E,$E97))/(MAXIFS(BA:BA,$E:$E,$E97)-MINIFS(BA:BA,$E:$E,$E97)),
100*(BA97-MINIFS(BA:BA,$E:$E,$E97))/(MAXIFS(BA:BA,$E:$E,$E97)-MINIFS(BA:BA,$E:$E,$E97))))</f>
        <v/>
      </c>
      <c r="DQ97" s="223" t="str">
        <f t="array" ref="DQ97">IF(BB97="","",
IF(INDEX(Settings!$H:$H,MATCH(DQ$1,Settings!$G:$G,0))=TRUE,
100-100*(BB97-MINIFS(BB:BB,$E:$E,$E97))/(MAXIFS(BB:BB,$E:$E,$E97)-MINIFS(BB:BB,$E:$E,$E97)),
100*(BB97-MINIFS(BB:BB,$E:$E,$E97))/(MAXIFS(BB:BB,$E:$E,$E97)-MINIFS(BB:BB,$E:$E,$E97))))</f>
        <v/>
      </c>
      <c r="DR97" s="223" t="str">
        <f t="array" ref="DR97">IF(BC97="","",
IF(INDEX(Settings!$H:$H,MATCH(DR$1,Settings!$G:$G,0))=TRUE,
100-100*(BC97-MINIFS(BC:BC,$E:$E,$E97))/(MAXIFS(BC:BC,$E:$E,$E97)-MINIFS(BC:BC,$E:$E,$E97)),
100*(BC97-MINIFS(BC:BC,$E:$E,$E97))/(MAXIFS(BC:BC,$E:$E,$E97)-MINIFS(BC:BC,$E:$E,$E97))))</f>
        <v/>
      </c>
      <c r="DS97" s="223" t="str">
        <f t="array" ref="DS97">IF(BD97="","",
IF(INDEX(Settings!$H:$H,MATCH(DS$1,Settings!$G:$G,0))=TRUE,
100-100*(BD97-MINIFS(BD:BD,$E:$E,$E97))/(MAXIFS(BD:BD,$E:$E,$E97)-MINIFS(BD:BD,$E:$E,$E97)),
100*(BD97-MINIFS(BD:BD,$E:$E,$E97))/(MAXIFS(BD:BD,$E:$E,$E97)-MINIFS(BD:BD,$E:$E,$E97))))</f>
        <v/>
      </c>
      <c r="DT97" s="223" t="str">
        <f t="array" ref="DT97">IF(BE97="","",
IF(INDEX(Settings!$H:$H,MATCH(DT$1,Settings!$G:$G,0))=TRUE,
100-100*(BE97-MINIFS(BE:BE,$E:$E,$E97))/(MAXIFS(BE:BE,$E:$E,$E97)-MINIFS(BE:BE,$E:$E,$E97)),
100*(BE97-MINIFS(BE:BE,$E:$E,$E97))/(MAXIFS(BE:BE,$E:$E,$E97)-MINIFS(BE:BE,$E:$E,$E97))))</f>
        <v/>
      </c>
      <c r="DU97" s="223" t="str">
        <f t="array" ref="DU97">IF(BF97="","",
IF(INDEX(Settings!$H:$H,MATCH(DU$1,Settings!$G:$G,0))=TRUE,
100-100*(BF97-MINIFS(BF:BF,$E:$E,$E97))/(MAXIFS(BF:BF,$E:$E,$E97)-MINIFS(BF:BF,$E:$E,$E97)),
100*(BF97-MINIFS(BF:BF,$E:$E,$E97))/(MAXIFS(BF:BF,$E:$E,$E97)-MINIFS(BF:BF,$E:$E,$E97))))</f>
        <v/>
      </c>
      <c r="DV97" s="223" t="str">
        <f t="array" ref="DV97">IF(BG97="","",
IF(INDEX(Settings!$H:$H,MATCH(DV$1,Settings!$G:$G,0))=TRUE,
100-100*(BG97-MINIFS(BG:BG,$E:$E,$E97))/(MAXIFS(BG:BG,$E:$E,$E97)-MINIFS(BG:BG,$E:$E,$E97)),
100*(BG97-MINIFS(BG:BG,$E:$E,$E97))/(MAXIFS(BG:BG,$E:$E,$E97)-MINIFS(BG:BG,$E:$E,$E97))))</f>
        <v/>
      </c>
      <c r="DW97" s="223" t="str">
        <f t="array" ref="DW97">IF(BH97="","",
IF(INDEX(Settings!$H:$H,MATCH(DW$1,Settings!$G:$G,0))=TRUE,
100-100*(BH97-MINIFS(BH:BH,$E:$E,$E97))/(MAXIFS(BH:BH,$E:$E,$E97)-MINIFS(BH:BH,$E:$E,$E97)),
100*(BH97-MINIFS(BH:BH,$E:$E,$E97))/(MAXIFS(BH:BH,$E:$E,$E97)-MINIFS(BH:BH,$E:$E,$E97))))</f>
        <v/>
      </c>
      <c r="DX97" s="223" t="str">
        <f t="array" ref="DX97">IF(BI97="","",
IF(INDEX(Settings!$H:$H,MATCH(DX$1,Settings!$G:$G,0))=TRUE,
100-100*(BI97-MINIFS(BI:BI,$E:$E,$E97))/(MAXIFS(BI:BI,$E:$E,$E97)-MINIFS(BI:BI,$E:$E,$E97)),
100*(BI97-MINIFS(BI:BI,$E:$E,$E97))/(MAXIFS(BI:BI,$E:$E,$E97)-MINIFS(BI:BI,$E:$E,$E97))))</f>
        <v/>
      </c>
      <c r="DY97" s="223" t="str">
        <f t="array" ref="DY97">IF(BJ97="","",
IF(INDEX(Settings!$H:$H,MATCH(DY$1,Settings!$G:$G,0))=TRUE,
100-100*(BJ97-MINIFS(BJ:BJ,$E:$E,$E97))/(MAXIFS(BJ:BJ,$E:$E,$E97)-MINIFS(BJ:BJ,$E:$E,$E97)),
100*(BJ97-MINIFS(BJ:BJ,$E:$E,$E97))/(MAXIFS(BJ:BJ,$E:$E,$E97)-MINIFS(BJ:BJ,$E:$E,$E97))))</f>
        <v/>
      </c>
      <c r="DZ97" s="225"/>
      <c r="EA97" s="225"/>
      <c r="EB97" s="225" t="str">
        <f t="shared" si="8"/>
        <v/>
      </c>
      <c r="EC97" s="225" t="str">
        <f t="shared" si="9"/>
        <v/>
      </c>
      <c r="ED97" s="225" t="str">
        <f t="shared" si="10"/>
        <v/>
      </c>
      <c r="EE97" s="225" t="str">
        <f t="shared" si="11"/>
        <v/>
      </c>
      <c r="EF97" s="225" t="str">
        <f t="shared" si="12"/>
        <v/>
      </c>
      <c r="EG97" s="225" t="str">
        <f t="shared" si="13"/>
        <v/>
      </c>
      <c r="EH97" s="225"/>
      <c r="EI97" s="225"/>
      <c r="EJ97" s="225"/>
      <c r="EK97" s="225"/>
      <c r="EL97" s="225"/>
      <c r="EM97" s="225"/>
    </row>
    <row r="98">
      <c r="A98" s="231"/>
      <c r="B98" s="231"/>
      <c r="C98" s="231"/>
      <c r="D98" s="231" t="str">
        <f t="array" ref="D98">IFERROR(INDEX(Profiles!$B:$B,MATCH($A98,Profiles!$A:$A,0)),"")</f>
        <v/>
      </c>
      <c r="E98" s="231"/>
      <c r="F98" s="231"/>
      <c r="G98" s="231"/>
      <c r="H98" s="231"/>
      <c r="I98" s="231" t="str">
        <f>IF(A98="","",IF(Settings!$N$3="DATE",F98&amp;": "&amp;TEXT(B98,"M/DD/YY"),F98&amp;": "&amp;H98))</f>
        <v/>
      </c>
      <c r="J98" s="231"/>
      <c r="K98" s="231"/>
      <c r="L98" s="231"/>
      <c r="M98" s="232" t="str">
        <f t="shared" si="14"/>
        <v/>
      </c>
      <c r="N98" s="231"/>
      <c r="O98" s="231"/>
      <c r="P98" s="231"/>
      <c r="Q98" s="231"/>
      <c r="R98" s="231"/>
      <c r="S98" s="230" t="str">
        <f>IFERROR(VLOOKUP(AF98, 'YOYO IR Scores'!A:C, 3, FALSE), "")
</f>
        <v/>
      </c>
      <c r="T98" s="231"/>
      <c r="U98" s="231"/>
      <c r="V98" s="231"/>
      <c r="W98" s="231"/>
      <c r="X98" s="233" t="str">
        <f t="shared" si="4"/>
        <v/>
      </c>
      <c r="Y98" s="234" t="str">
        <f t="shared" si="5"/>
        <v/>
      </c>
      <c r="Z98" s="234" t="str">
        <f t="shared" si="6"/>
        <v/>
      </c>
      <c r="AA98" s="233" t="str">
        <f t="shared" si="7"/>
        <v/>
      </c>
      <c r="AB98" s="232"/>
      <c r="AC98" s="232"/>
      <c r="AD98" s="232"/>
      <c r="AE98" s="232" t="str">
        <f>IFERROR(VLOOKUP(AF98, 'YOYO IR Scores'!A:C, 2, FALSE), "")</f>
        <v/>
      </c>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t="str">
        <f t="array" ref="BK98">IF(J98="","",
IF(INDEX(Settings!$H:$H,MATCH(BY$1,Settings!$G:$G,0))=TRUE,
100-100*(J98-MIN(J:J))/(MAX(J:J)-MIN(J:J)),
100*(J98-MIN(J:J))/(MAX(J:J)-MIN(J:J))))</f>
        <v/>
      </c>
      <c r="BL98" s="232" t="str">
        <f t="array" ref="BL98">IF(J98="","",
IF(INDEX(Settings!$H:$H,MATCH(BY$1,Settings!$G:$G,0))=TRUE,
100-100*(J98-MINIFS(J:J,$E:$E,$E98))/(MAXIFS(J:J,$E:$E,$E98)-MINIFS(J:J,$E:$E,$E98)),
100*(J98-MINIFS(J:J,$E:$E,$E98))/(MAXIFS(J:J,$E:$E,$E98)-MINIFS(J:J,$E:$E,$E98))))</f>
        <v/>
      </c>
      <c r="BM98" s="232" t="str">
        <f t="array" ref="BM98">IF(J98="","",
IF(INDEX(Settings!$H:$H,MATCH(BY$1,Settings!$G:$G,0))=TRUE,
100-100*(J98-MINIFS(J:J,$E:$E,$E98,$I:$I,$I98))/(MAXIFS(J:J,$E:$E,$E98,$I:$I,$I98)-MINIFS(J:J,$E:$E,$E98,$I:$I,$I98)),
100*(J98-MINIFS(J:J,$E:$E,$E98,$I:$I,$I98))/(MAXIFS(J:J,$E:$E,$E98,$I:$I,$I98)-MINIFS(J:J,$E:$E,$E98,$I:$I,$I98))))</f>
        <v/>
      </c>
      <c r="BN98" s="231" t="str">
        <f t="array" ref="BN98">IF(J98="","",
IF(INDEX(Settings!$H:$H,MATCH(BY$1,Settings!$G:$G,0))=TRUE,
100-100*PERCENTRANK(J:J,J98),
100*PERCENTRANK(J:J,J98)))</f>
        <v/>
      </c>
      <c r="BO98" s="231" t="str">
        <f>IFERROR(__xludf.DUMMYFUNCTION("IF(J98="""","""",
IF(INDEX(Settings!$H:$H,MATCH(BY$1,Settings!$G:$G,0))=TRUE,
100-100*PERCENTRANK(FILTER(J:J,$E:$E=$E98),J98),
100*PERCENTRANK(FILTER(J:J,$E:$E=$E98),J98)))"),"")</f>
        <v/>
      </c>
      <c r="BP98" s="231" t="str">
        <f>IFERROR(__xludf.DUMMYFUNCTION("IF(J98="""","""",
IF(INDEX(Settings!$H:$H,MATCH(BY$1,Settings!$G:$G,0))=TRUE,
100-100*PERCENTRANK(FILTER(J:J,$E:$E=$E98,$I:$I=$I98),J98),
100*PERCENTRANK(FILTER(J:J,$E:$E=$E98,$I:$I=$I98),J98)))"),"")</f>
        <v/>
      </c>
      <c r="BQ98" s="233" t="str">
        <f t="array" ref="BQ98">IF(J98="","",
IF(INDEX(Settings!$H:$H,MATCH(BY$1,Settings!$G:$G,0))=TRUE,
-1*(J98-AVERAGE(J:J))/STDEV(J:J),
(J98-AVERAGE(J:J))/STDEV(J:J)))</f>
        <v/>
      </c>
      <c r="BR98" s="233" t="str">
        <f>IFERROR(__xludf.DUMMYFUNCTION("IF(J98="""","""",
IF(INDEX(Settings!$H:$H,MATCH(BY$1,Settings!$G:$G,0))=TRUE,
-1*(J98-AVERAGEIFS(J:J,$E:$E,$E98))/STDEV(FILTER(J:J,$E:$E=$E98)),
(J98-AVERAGEIFS(J:J,$E:$E,$E98))/STDEV(FILTER(J:J,$E:$E=$E98))))"),"")</f>
        <v/>
      </c>
      <c r="BS98" s="233"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1"/>
      <c r="BX98" s="231"/>
      <c r="BY98" s="232" t="str">
        <f t="array" ref="BY98">IF(J98="","",
IF(INDEX(Settings!$H:$H,MATCH(BY$1,Settings!$G:$G,0))=TRUE,
100-100*(J98-MINIFS(J:J,$E:$E,$E98))/(MAXIFS(J:J,$E:$E,$E98)-MINIFS(J:J,$E:$E,$E98)),
100*(J98-MINIFS(J:J,$E:$E,$E98))/(MAXIFS(J:J,$E:$E,$E98)-MINIFS(J:J,$E:$E,$E98))))</f>
        <v/>
      </c>
      <c r="BZ98" s="232" t="str">
        <f t="array" ref="BZ98">IF(K98="","",
IF(INDEX(Settings!$H:$H,MATCH(BZ$1,Settings!$G:$G,0))=TRUE,
100-100*(K98-MINIFS(K:K,$E:$E,$E98))/(MAXIFS(K:K,$E:$E,$E98)-MINIFS(K:K,$E:$E,$E98)),
100*(K98-MINIFS(K:K,$E:$E,$E98))/(MAXIFS(K:K,$E:$E,$E98)-MINIFS(K:K,$E:$E,$E98))))</f>
        <v/>
      </c>
      <c r="CA98" s="232" t="str">
        <f t="array" ref="CA98">IF(L98="","",
IF(INDEX(Settings!$H:$H,MATCH(CA$1,Settings!$G:$G,0))=TRUE,
100-100*(L98-MINIFS(L:L,$E:$E,$E98))/(MAXIFS(L:L,$E:$E,$E98)-MINIFS(L:L,$E:$E,$E98)),
100*(L98-MINIFS(L:L,$E:$E,$E98))/(MAXIFS(L:L,$E:$E,$E98)-MINIFS(L:L,$E:$E,$E98))))</f>
        <v/>
      </c>
      <c r="CB98" s="232" t="str">
        <f t="array" ref="CB98">IF(M98="","",
IF(INDEX(Settings!$H:$H,MATCH(CB$1,Settings!$G:$G,0))=TRUE,
100-100*(M98-MINIFS(M:M,$E:$E,$E98))/(MAXIFS(M:M,$E:$E,$E98)-MINIFS(M:M,$E:$E,$E98)),
100*(M98-MINIFS(M:M,$E:$E,$E98))/(MAXIFS(M:M,$E:$E,$E98)-MINIFS(M:M,$E:$E,$E98))))</f>
        <v/>
      </c>
      <c r="CC98" s="232" t="str">
        <f t="array" ref="CC98">IF(N98="","",
IF(INDEX(Settings!$H:$H,MATCH(CC$1,Settings!$G:$G,0))=TRUE,
100-100*(N98-MINIFS(N:N,$E:$E,$E98))/(MAXIFS(N:N,$E:$E,$E98)-MINIFS(N:N,$E:$E,$E98)),
100*(N98-MINIFS(N:N,$E:$E,$E98))/(MAXIFS(N:N,$E:$E,$E98)-MINIFS(N:N,$E:$E,$E98))))</f>
        <v/>
      </c>
      <c r="CD98" s="232" t="str">
        <f t="array" ref="CD98">IF(O98="","",
IF(INDEX(Settings!$H:$H,MATCH(CD$1,Settings!$G:$G,0))=TRUE,
100-100*(O98-MINIFS(O:O,$E:$E,$E98))/(MAXIFS(O:O,$E:$E,$E98)-MINIFS(O:O,$E:$E,$E98)),
100*(O98-MINIFS(O:O,$E:$E,$E98))/(MAXIFS(O:O,$E:$E,$E98)-MINIFS(O:O,$E:$E,$E98))))</f>
        <v/>
      </c>
      <c r="CE98" s="232" t="str">
        <f t="array" ref="CE98">IF(P98="","",
IF(INDEX(Settings!$H:$H,MATCH(CE$1,Settings!$G:$G,0))=TRUE,
100-100*(P98-MINIFS(P:P,$E:$E,$E98))/(MAXIFS(P:P,$E:$E,$E98)-MINIFS(P:P,$E:$E,$E98)),
100*(P98-MINIFS(P:P,$E:$E,$E98))/(MAXIFS(P:P,$E:$E,$E98)-MINIFS(P:P,$E:$E,$E98))))</f>
        <v/>
      </c>
      <c r="CF98" s="232" t="str">
        <f t="array" ref="CF98">IF(Q98="","",
IF(INDEX(Settings!$H:$H,MATCH(CF$1,Settings!$G:$G,0))=TRUE,
100-100*(Q98-MINIFS(Q:Q,$E:$E,$E98))/(MAXIFS(Q:Q,$E:$E,$E98)-MINIFS(Q:Q,$E:$E,$E98)),
100*(Q98-MINIFS(Q:Q,$E:$E,$E98))/(MAXIFS(Q:Q,$E:$E,$E98)-MINIFS(Q:Q,$E:$E,$E98))))</f>
        <v/>
      </c>
      <c r="CG98" s="232" t="str">
        <f t="array" ref="CG98">IF(R98="","",
IF(INDEX(Settings!$H:$H,MATCH(CG$1,Settings!$G:$G,0))=TRUE,
100-100*(R98-MINIFS(R:R,$E:$E,$E98))/(MAXIFS(R:R,$E:$E,$E98)-MINIFS(R:R,$E:$E,$E98)),
100*(R98-MINIFS(R:R,$E:$E,$E98))/(MAXIFS(R:R,$E:$E,$E98)-MINIFS(R:R,$E:$E,$E98))))</f>
        <v/>
      </c>
      <c r="CH98" s="232" t="str">
        <f t="array" ref="CH98">IF(S98="","",
IF(INDEX(Settings!$H:$H,MATCH(CH$1,Settings!$G:$G,0))=TRUE,
100-100*(S98-MINIFS(S:S,$E:$E,$E98))/(MAXIFS(S:S,$E:$E,$E98)-MINIFS(S:S,$E:$E,$E98)),
100*(S98-MINIFS(S:S,$E:$E,$E98))/(MAXIFS(S:S,$E:$E,$E98)-MINIFS(S:S,$E:$E,$E98))))</f>
        <v/>
      </c>
      <c r="CI98" s="232" t="str">
        <f t="array" ref="CI98">IF(T98="","",
IF(INDEX(Settings!$H:$H,MATCH(CI$1,Settings!$G:$G,0))=TRUE,
100-100*(T98-MINIFS(T:T,$E:$E,$E98))/(MAXIFS(T:T,$E:$E,$E98)-MINIFS(T:T,$E:$E,$E98)),
100*(T98-MINIFS(T:T,$E:$E,$E98))/(MAXIFS(T:T,$E:$E,$E98)-MINIFS(T:T,$E:$E,$E98))))</f>
        <v/>
      </c>
      <c r="CJ98" s="232" t="str">
        <f t="array" ref="CJ98">IF(U98="","",
IF(INDEX(Settings!$H:$H,MATCH(CJ$1,Settings!$G:$G,0))=TRUE,
100-100*(U98-MINIFS(U:U,$E:$E,$E98))/(MAXIFS(U:U,$E:$E,$E98)-MINIFS(U:U,$E:$E,$E98)),
100*(U98-MINIFS(U:U,$E:$E,$E98))/(MAXIFS(U:U,$E:$E,$E98)-MINIFS(U:U,$E:$E,$E98))))</f>
        <v/>
      </c>
      <c r="CK98" s="232" t="str">
        <f t="array" ref="CK98">IF(V98="","",
IF(INDEX(Settings!$H:$H,MATCH(CK$1,Settings!$G:$G,0))=TRUE,
100-100*(V98-MINIFS(V:V,$E:$E,$E98))/(MAXIFS(V:V,$E:$E,$E98)-MINIFS(V:V,$E:$E,$E98)),
100*(V98-MINIFS(V:V,$E:$E,$E98))/(MAXIFS(V:V,$E:$E,$E98)-MINIFS(V:V,$E:$E,$E98))))</f>
        <v/>
      </c>
      <c r="CL98" s="232" t="str">
        <f t="array" ref="CL98">IF(W98="","",
IF(INDEX(Settings!$H:$H,MATCH(CL$1,Settings!$G:$G,0))=TRUE,
100-100*(W98-MINIFS(W:W,$E:$E,$E98))/(MAXIFS(W:W,$E:$E,$E98)-MINIFS(W:W,$E:$E,$E98)),
100*(W98-MINIFS(W:W,$E:$E,$E98))/(MAXIFS(W:W,$E:$E,$E98)-MINIFS(W:W,$E:$E,$E98))))</f>
        <v/>
      </c>
      <c r="CM98" s="232" t="str">
        <f t="array" ref="CM98">IF(X98="","",
IF(INDEX(Settings!$H:$H,MATCH(CM$1,Settings!$G:$G,0))=TRUE,
100-100*(X98-MINIFS(X:X,$E:$E,$E98))/(MAXIFS(X:X,$E:$E,$E98)-MINIFS(X:X,$E:$E,$E98)),
100*(X98-MINIFS(X:X,$E:$E,$E98))/(MAXIFS(X:X,$E:$E,$E98)-MINIFS(X:X,$E:$E,$E98))))</f>
        <v/>
      </c>
      <c r="CN98" s="232" t="str">
        <f t="array" ref="CN98">IF(Y98="","",
IF(INDEX(Settings!$H:$H,MATCH(CN$1,Settings!$G:$G,0))=TRUE,
100-100*(Y98-MINIFS(Y:Y,$E:$E,$E98))/(MAXIFS(Y:Y,$E:$E,$E98)-MINIFS(Y:Y,$E:$E,$E98)),
100*(Y98-MINIFS(Y:Y,$E:$E,$E98))/(MAXIFS(Y:Y,$E:$E,$E98)-MINIFS(Y:Y,$E:$E,$E98))))</f>
        <v/>
      </c>
      <c r="CO98" s="232" t="str">
        <f t="array" ref="CO98">IF(Z98="","",
IF(INDEX(Settings!$H:$H,MATCH(CO$1,Settings!$G:$G,0))=TRUE,
100-100*(Z98-MINIFS(Z:Z,$E:$E,$E98))/(MAXIFS(Z:Z,$E:$E,$E98)-MINIFS(Z:Z,$E:$E,$E98)),
100*(Z98-MINIFS(Z:Z,$E:$E,$E98))/(MAXIFS(Z:Z,$E:$E,$E98)-MINIFS(Z:Z,$E:$E,$E98))))</f>
        <v/>
      </c>
      <c r="CP98" s="232" t="str">
        <f t="array" ref="CP98">IF(AA98="","",
IF(INDEX(Settings!$H:$H,MATCH(CP$1,Settings!$G:$G,0))=TRUE,
100-100*(AA98-MINIFS(AA:AA,$E:$E,$E98))/(MAXIFS(AA:AA,$E:$E,$E98)-MINIFS(AA:AA,$E:$E,$E98)),
100*(AA98-MINIFS(AA:AA,$E:$E,$E98))/(MAXIFS(AA:AA,$E:$E,$E98)-MINIFS(AA:AA,$E:$E,$E98))))</f>
        <v/>
      </c>
      <c r="CQ98" s="232" t="str">
        <f t="array" ref="CQ98">IF(AB98="","",
IF(INDEX(Settings!$H:$H,MATCH(CQ$1,Settings!$G:$G,0))=TRUE,
100-100*(AB98-MINIFS(AB:AB,$E:$E,$E98))/(MAXIFS(AB:AB,$E:$E,$E98)-MINIFS(AB:AB,$E:$E,$E98)),
100*(AB98-MINIFS(AB:AB,$E:$E,$E98))/(MAXIFS(AB:AB,$E:$E,$E98)-MINIFS(AB:AB,$E:$E,$E98))))</f>
        <v/>
      </c>
      <c r="CR98" s="232" t="str">
        <f t="array" ref="CR98">IF(AC98="","",
IF(INDEX(Settings!$H:$H,MATCH(CR$1,Settings!$G:$G,0))=TRUE,
100-100*(AC98-MINIFS(AC:AC,$E:$E,$E98))/(MAXIFS(AC:AC,$E:$E,$E98)-MINIFS(AC:AC,$E:$E,$E98)),
100*(AC98-MINIFS(AC:AC,$E:$E,$E98))/(MAXIFS(AC:AC,$E:$E,$E98)-MINIFS(AC:AC,$E:$E,$E98))))</f>
        <v/>
      </c>
      <c r="CS98" s="232" t="str">
        <f t="array" ref="CS98">IF(AD98="","",
IF(INDEX(Settings!$H:$H,MATCH(CS$1,Settings!$G:$G,0))=TRUE,
100-100*(AD98-MINIFS(AD:AD,$E:$E,$E98))/(MAXIFS(AD:AD,$E:$E,$E98)-MINIFS(AD:AD,$E:$E,$E98)),
100*(AD98-MINIFS(AD:AD,$E:$E,$E98))/(MAXIFS(AD:AD,$E:$E,$E98)-MINIFS(AD:AD,$E:$E,$E98))))</f>
        <v/>
      </c>
      <c r="CT98" s="232" t="str">
        <f t="array" ref="CT98">IF(AE98="","",
IF(INDEX(Settings!$H:$H,MATCH(CT$1,Settings!$G:$G,0))=TRUE,
100-100*(AE98-MINIFS(AE:AE,$E:$E,$E98))/(MAXIFS(AE:AE,$E:$E,$E98)-MINIFS(AE:AE,$E:$E,$E98)),
100*(AE98-MINIFS(AE:AE,$E:$E,$E98))/(MAXIFS(AE:AE,$E:$E,$E98)-MINIFS(AE:AE,$E:$E,$E98))))</f>
        <v/>
      </c>
      <c r="CU98" s="232" t="str">
        <f t="array" ref="CU98">IF(AF98="","",
IF(INDEX(Settings!$H:$H,MATCH(CU$1,Settings!$G:$G,0))=TRUE,
100-100*(AF98-MINIFS(AF:AF,$E:$E,$E98))/(MAXIFS(AF:AF,$E:$E,$E98)-MINIFS(AF:AF,$E:$E,$E98)),
100*(AF98-MINIFS(AF:AF,$E:$E,$E98))/(MAXIFS(AF:AF,$E:$E,$E98)-MINIFS(AF:AF,$E:$E,$E98))))</f>
        <v/>
      </c>
      <c r="CV98" s="232" t="str">
        <f t="array" ref="CV98">IF(AG98="","",
IF(INDEX(Settings!$H:$H,MATCH(CV$1,Settings!$G:$G,0))=TRUE,
100-100*(AG98-MINIFS(AG:AG,$E:$E,$E98))/(MAXIFS(AG:AG,$E:$E,$E98)-MINIFS(AG:AG,$E:$E,$E98)),
100*(AG98-MINIFS(AG:AG,$E:$E,$E98))/(MAXIFS(AG:AG,$E:$E,$E98)-MINIFS(AG:AG,$E:$E,$E98))))</f>
        <v/>
      </c>
      <c r="CW98" s="232" t="str">
        <f t="array" ref="CW98">IF(AH98="","",
IF(INDEX(Settings!$H:$H,MATCH(CW$1,Settings!$G:$G,0))=TRUE,
100-100*(AH98-MINIFS(AH:AH,$E:$E,$E98))/(MAXIFS(AH:AH,$E:$E,$E98)-MINIFS(AH:AH,$E:$E,$E98)),
100*(AH98-MINIFS(AH:AH,$E:$E,$E98))/(MAXIFS(AH:AH,$E:$E,$E98)-MINIFS(AH:AH,$E:$E,$E98))))</f>
        <v/>
      </c>
      <c r="CX98" s="232" t="str">
        <f t="array" ref="CX98">IF(AI98="","",
IF(INDEX(Settings!$H:$H,MATCH(CX$1,Settings!$G:$G,0))=TRUE,
100-100*(AI98-MINIFS(AI:AI,$E:$E,$E98))/(MAXIFS(AI:AI,$E:$E,$E98)-MINIFS(AI:AI,$E:$E,$E98)),
100*(AI98-MINIFS(AI:AI,$E:$E,$E98))/(MAXIFS(AI:AI,$E:$E,$E98)-MINIFS(AI:AI,$E:$E,$E98))))</f>
        <v/>
      </c>
      <c r="CY98" s="232" t="str">
        <f t="array" ref="CY98">IF(AJ98="","",
IF(INDEX(Settings!$H:$H,MATCH(CY$1,Settings!$G:$G,0))=TRUE,
100-100*(AJ98-MINIFS(AJ:AJ,$E:$E,$E98))/(MAXIFS(AJ:AJ,$E:$E,$E98)-MINIFS(AJ:AJ,$E:$E,$E98)),
100*(AJ98-MINIFS(AJ:AJ,$E:$E,$E98))/(MAXIFS(AJ:AJ,$E:$E,$E98)-MINIFS(AJ:AJ,$E:$E,$E98))))</f>
        <v/>
      </c>
      <c r="CZ98" s="232" t="str">
        <f t="array" ref="CZ98">IF(AK98="","",
IF(INDEX(Settings!$H:$H,MATCH(CZ$1,Settings!$G:$G,0))=TRUE,
100-100*(AK98-MINIFS(AK:AK,$E:$E,$E98))/(MAXIFS(AK:AK,$E:$E,$E98)-MINIFS(AK:AK,$E:$E,$E98)),
100*(AK98-MINIFS(AK:AK,$E:$E,$E98))/(MAXIFS(AK:AK,$E:$E,$E98)-MINIFS(AK:AK,$E:$E,$E98))))</f>
        <v/>
      </c>
      <c r="DA98" s="232" t="str">
        <f t="array" ref="DA98">IF(AL98="","",
IF(INDEX(Settings!$H:$H,MATCH(DA$1,Settings!$G:$G,0))=TRUE,
100-100*(AL98-MINIFS(AL:AL,$E:$E,$E98))/(MAXIFS(AL:AL,$E:$E,$E98)-MINIFS(AL:AL,$E:$E,$E98)),
100*(AL98-MINIFS(AL:AL,$E:$E,$E98))/(MAXIFS(AL:AL,$E:$E,$E98)-MINIFS(AL:AL,$E:$E,$E98))))</f>
        <v/>
      </c>
      <c r="DB98" s="232" t="str">
        <f t="array" ref="DB98">IF(AM98="","",
IF(INDEX(Settings!$H:$H,MATCH(DB$1,Settings!$G:$G,0))=TRUE,
100-100*(AM98-MINIFS(AM:AM,$E:$E,$E98))/(MAXIFS(AM:AM,$E:$E,$E98)-MINIFS(AM:AM,$E:$E,$E98)),
100*(AM98-MINIFS(AM:AM,$E:$E,$E98))/(MAXIFS(AM:AM,$E:$E,$E98)-MINIFS(AM:AM,$E:$E,$E98))))</f>
        <v/>
      </c>
      <c r="DC98" s="232" t="str">
        <f t="array" ref="DC98">IF(AN98="","",
IF(INDEX(Settings!$H:$H,MATCH(DC$1,Settings!$G:$G,0))=TRUE,
100-100*(AN98-MINIFS(AN:AN,$E:$E,$E98))/(MAXIFS(AN:AN,$E:$E,$E98)-MINIFS(AN:AN,$E:$E,$E98)),
100*(AN98-MINIFS(AN:AN,$E:$E,$E98))/(MAXIFS(AN:AN,$E:$E,$E98)-MINIFS(AN:AN,$E:$E,$E98))))</f>
        <v/>
      </c>
      <c r="DD98" s="232" t="str">
        <f t="array" ref="DD98">IF(AO98="","",
IF(INDEX(Settings!$H:$H,MATCH(DD$1,Settings!$G:$G,0))=TRUE,
100-100*(AO98-MINIFS(AO:AO,$E:$E,$E98))/(MAXIFS(AO:AO,$E:$E,$E98)-MINIFS(AO:AO,$E:$E,$E98)),
100*(AO98-MINIFS(AO:AO,$E:$E,$E98))/(MAXIFS(AO:AO,$E:$E,$E98)-MINIFS(AO:AO,$E:$E,$E98))))</f>
        <v/>
      </c>
      <c r="DE98" s="232" t="str">
        <f t="array" ref="DE98">IF(AP98="","",
IF(INDEX(Settings!$H:$H,MATCH(DE$1,Settings!$G:$G,0))=TRUE,
100-100*(AP98-MINIFS(AP:AP,$E:$E,$E98))/(MAXIFS(AP:AP,$E:$E,$E98)-MINIFS(AP:AP,$E:$E,$E98)),
100*(AP98-MINIFS(AP:AP,$E:$E,$E98))/(MAXIFS(AP:AP,$E:$E,$E98)-MINIFS(AP:AP,$E:$E,$E98))))</f>
        <v/>
      </c>
      <c r="DF98" s="232" t="str">
        <f t="array" ref="DF98">IF(AQ98="","",
IF(INDEX(Settings!$H:$H,MATCH(DF$1,Settings!$G:$G,0))=TRUE,
100-100*(AQ98-MINIFS(AQ:AQ,$E:$E,$E98))/(MAXIFS(AQ:AQ,$E:$E,$E98)-MINIFS(AQ:AQ,$E:$E,$E98)),
100*(AQ98-MINIFS(AQ:AQ,$E:$E,$E98))/(MAXIFS(AQ:AQ,$E:$E,$E98)-MINIFS(AQ:AQ,$E:$E,$E98))))</f>
        <v/>
      </c>
      <c r="DG98" s="232" t="str">
        <f t="array" ref="DG98">IF(AR98="","",
IF(INDEX(Settings!$H:$H,MATCH(DG$1,Settings!$G:$G,0))=TRUE,
100-100*(AR98-MINIFS(AR:AR,$E:$E,$E98))/(MAXIFS(AR:AR,$E:$E,$E98)-MINIFS(AR:AR,$E:$E,$E98)),
100*(AR98-MINIFS(AR:AR,$E:$E,$E98))/(MAXIFS(AR:AR,$E:$E,$E98)-MINIFS(AR:AR,$E:$E,$E98))))</f>
        <v/>
      </c>
      <c r="DH98" s="232" t="str">
        <f t="array" ref="DH98">IF(AS98="","",
IF(INDEX(Settings!$H:$H,MATCH(DH$1,Settings!$G:$G,0))=TRUE,
100-100*(AS98-MINIFS(AS:AS,$E:$E,$E98))/(MAXIFS(AS:AS,$E:$E,$E98)-MINIFS(AS:AS,$E:$E,$E98)),
100*(AS98-MINIFS(AS:AS,$E:$E,$E98))/(MAXIFS(AS:AS,$E:$E,$E98)-MINIFS(AS:AS,$E:$E,$E98))))</f>
        <v/>
      </c>
      <c r="DI98" s="232" t="str">
        <f t="array" ref="DI98">IF(AT98="","",
IF(INDEX(Settings!$H:$H,MATCH(DI$1,Settings!$G:$G,0))=TRUE,
100-100*(AT98-MINIFS(AT:AT,$E:$E,$E98))/(MAXIFS(AT:AT,$E:$E,$E98)-MINIFS(AT:AT,$E:$E,$E98)),
100*(AT98-MINIFS(AT:AT,$E:$E,$E98))/(MAXIFS(AT:AT,$E:$E,$E98)-MINIFS(AT:AT,$E:$E,$E98))))</f>
        <v/>
      </c>
      <c r="DJ98" s="232" t="str">
        <f t="array" ref="DJ98">IF(AU98="","",
IF(INDEX(Settings!$H:$H,MATCH(DJ$1,Settings!$G:$G,0))=TRUE,
100-100*(AU98-MINIFS(AU:AU,$E:$E,$E98))/(MAXIFS(AU:AU,$E:$E,$E98)-MINIFS(AU:AU,$E:$E,$E98)),
100*(AU98-MINIFS(AU:AU,$E:$E,$E98))/(MAXIFS(AU:AU,$E:$E,$E98)-MINIFS(AU:AU,$E:$E,$E98))))</f>
        <v/>
      </c>
      <c r="DK98" s="232" t="str">
        <f t="array" ref="DK98">IF(AV98="","",
IF(INDEX(Settings!$H:$H,MATCH(DK$1,Settings!$G:$G,0))=TRUE,
100-100*(AV98-MINIFS(AV:AV,$E:$E,$E98))/(MAXIFS(AV:AV,$E:$E,$E98)-MINIFS(AV:AV,$E:$E,$E98)),
100*(AV98-MINIFS(AV:AV,$E:$E,$E98))/(MAXIFS(AV:AV,$E:$E,$E98)-MINIFS(AV:AV,$E:$E,$E98))))</f>
        <v/>
      </c>
      <c r="DL98" s="232" t="str">
        <f t="array" ref="DL98">IF(AW98="","",
IF(INDEX(Settings!$H:$H,MATCH(DL$1,Settings!$G:$G,0))=TRUE,
100-100*(AW98-MINIFS(AW:AW,$E:$E,$E98))/(MAXIFS(AW:AW,$E:$E,$E98)-MINIFS(AW:AW,$E:$E,$E98)),
100*(AW98-MINIFS(AW:AW,$E:$E,$E98))/(MAXIFS(AW:AW,$E:$E,$E98)-MINIFS(AW:AW,$E:$E,$E98))))</f>
        <v/>
      </c>
      <c r="DM98" s="232" t="str">
        <f t="array" ref="DM98">IF(AX98="","",
IF(INDEX(Settings!$H:$H,MATCH(DM$1,Settings!$G:$G,0))=TRUE,
100-100*(AX98-MINIFS(AX:AX,$E:$E,$E98))/(MAXIFS(AX:AX,$E:$E,$E98)-MINIFS(AX:AX,$E:$E,$E98)),
100*(AX98-MINIFS(AX:AX,$E:$E,$E98))/(MAXIFS(AX:AX,$E:$E,$E98)-MINIFS(AX:AX,$E:$E,$E98))))</f>
        <v/>
      </c>
      <c r="DN98" s="232" t="str">
        <f t="array" ref="DN98">IF(AY98="","",
IF(INDEX(Settings!$H:$H,MATCH(DN$1,Settings!$G:$G,0))=TRUE,
100-100*(AY98-MINIFS(AY:AY,$E:$E,$E98))/(MAXIFS(AY:AY,$E:$E,$E98)-MINIFS(AY:AY,$E:$E,$E98)),
100*(AY98-MINIFS(AY:AY,$E:$E,$E98))/(MAXIFS(AY:AY,$E:$E,$E98)-MINIFS(AY:AY,$E:$E,$E98))))</f>
        <v/>
      </c>
      <c r="DO98" s="232" t="str">
        <f t="array" ref="DO98">IF(AZ98="","",
IF(INDEX(Settings!$H:$H,MATCH(DO$1,Settings!$G:$G,0))=TRUE,
100-100*(AZ98-MINIFS(AZ:AZ,$E:$E,$E98))/(MAXIFS(AZ:AZ,$E:$E,$E98)-MINIFS(AZ:AZ,$E:$E,$E98)),
100*(AZ98-MINIFS(AZ:AZ,$E:$E,$E98))/(MAXIFS(AZ:AZ,$E:$E,$E98)-MINIFS(AZ:AZ,$E:$E,$E98))))</f>
        <v/>
      </c>
      <c r="DP98" s="232" t="str">
        <f t="array" ref="DP98">IF(BA98="","",
IF(INDEX(Settings!$H:$H,MATCH(DP$1,Settings!$G:$G,0))=TRUE,
100-100*(BA98-MINIFS(BA:BA,$E:$E,$E98))/(MAXIFS(BA:BA,$E:$E,$E98)-MINIFS(BA:BA,$E:$E,$E98)),
100*(BA98-MINIFS(BA:BA,$E:$E,$E98))/(MAXIFS(BA:BA,$E:$E,$E98)-MINIFS(BA:BA,$E:$E,$E98))))</f>
        <v/>
      </c>
      <c r="DQ98" s="232" t="str">
        <f t="array" ref="DQ98">IF(BB98="","",
IF(INDEX(Settings!$H:$H,MATCH(DQ$1,Settings!$G:$G,0))=TRUE,
100-100*(BB98-MINIFS(BB:BB,$E:$E,$E98))/(MAXIFS(BB:BB,$E:$E,$E98)-MINIFS(BB:BB,$E:$E,$E98)),
100*(BB98-MINIFS(BB:BB,$E:$E,$E98))/(MAXIFS(BB:BB,$E:$E,$E98)-MINIFS(BB:BB,$E:$E,$E98))))</f>
        <v/>
      </c>
      <c r="DR98" s="232" t="str">
        <f t="array" ref="DR98">IF(BC98="","",
IF(INDEX(Settings!$H:$H,MATCH(DR$1,Settings!$G:$G,0))=TRUE,
100-100*(BC98-MINIFS(BC:BC,$E:$E,$E98))/(MAXIFS(BC:BC,$E:$E,$E98)-MINIFS(BC:BC,$E:$E,$E98)),
100*(BC98-MINIFS(BC:BC,$E:$E,$E98))/(MAXIFS(BC:BC,$E:$E,$E98)-MINIFS(BC:BC,$E:$E,$E98))))</f>
        <v/>
      </c>
      <c r="DS98" s="232" t="str">
        <f t="array" ref="DS98">IF(BD98="","",
IF(INDEX(Settings!$H:$H,MATCH(DS$1,Settings!$G:$G,0))=TRUE,
100-100*(BD98-MINIFS(BD:BD,$E:$E,$E98))/(MAXIFS(BD:BD,$E:$E,$E98)-MINIFS(BD:BD,$E:$E,$E98)),
100*(BD98-MINIFS(BD:BD,$E:$E,$E98))/(MAXIFS(BD:BD,$E:$E,$E98)-MINIFS(BD:BD,$E:$E,$E98))))</f>
        <v/>
      </c>
      <c r="DT98" s="232" t="str">
        <f t="array" ref="DT98">IF(BE98="","",
IF(INDEX(Settings!$H:$H,MATCH(DT$1,Settings!$G:$G,0))=TRUE,
100-100*(BE98-MINIFS(BE:BE,$E:$E,$E98))/(MAXIFS(BE:BE,$E:$E,$E98)-MINIFS(BE:BE,$E:$E,$E98)),
100*(BE98-MINIFS(BE:BE,$E:$E,$E98))/(MAXIFS(BE:BE,$E:$E,$E98)-MINIFS(BE:BE,$E:$E,$E98))))</f>
        <v/>
      </c>
      <c r="DU98" s="232" t="str">
        <f t="array" ref="DU98">IF(BF98="","",
IF(INDEX(Settings!$H:$H,MATCH(DU$1,Settings!$G:$G,0))=TRUE,
100-100*(BF98-MINIFS(BF:BF,$E:$E,$E98))/(MAXIFS(BF:BF,$E:$E,$E98)-MINIFS(BF:BF,$E:$E,$E98)),
100*(BF98-MINIFS(BF:BF,$E:$E,$E98))/(MAXIFS(BF:BF,$E:$E,$E98)-MINIFS(BF:BF,$E:$E,$E98))))</f>
        <v/>
      </c>
      <c r="DV98" s="232" t="str">
        <f t="array" ref="DV98">IF(BG98="","",
IF(INDEX(Settings!$H:$H,MATCH(DV$1,Settings!$G:$G,0))=TRUE,
100-100*(BG98-MINIFS(BG:BG,$E:$E,$E98))/(MAXIFS(BG:BG,$E:$E,$E98)-MINIFS(BG:BG,$E:$E,$E98)),
100*(BG98-MINIFS(BG:BG,$E:$E,$E98))/(MAXIFS(BG:BG,$E:$E,$E98)-MINIFS(BG:BG,$E:$E,$E98))))</f>
        <v/>
      </c>
      <c r="DW98" s="232" t="str">
        <f t="array" ref="DW98">IF(BH98="","",
IF(INDEX(Settings!$H:$H,MATCH(DW$1,Settings!$G:$G,0))=TRUE,
100-100*(BH98-MINIFS(BH:BH,$E:$E,$E98))/(MAXIFS(BH:BH,$E:$E,$E98)-MINIFS(BH:BH,$E:$E,$E98)),
100*(BH98-MINIFS(BH:BH,$E:$E,$E98))/(MAXIFS(BH:BH,$E:$E,$E98)-MINIFS(BH:BH,$E:$E,$E98))))</f>
        <v/>
      </c>
      <c r="DX98" s="232" t="str">
        <f t="array" ref="DX98">IF(BI98="","",
IF(INDEX(Settings!$H:$H,MATCH(DX$1,Settings!$G:$G,0))=TRUE,
100-100*(BI98-MINIFS(BI:BI,$E:$E,$E98))/(MAXIFS(BI:BI,$E:$E,$E98)-MINIFS(BI:BI,$E:$E,$E98)),
100*(BI98-MINIFS(BI:BI,$E:$E,$E98))/(MAXIFS(BI:BI,$E:$E,$E98)-MINIFS(BI:BI,$E:$E,$E98))))</f>
        <v/>
      </c>
      <c r="DY98" s="232" t="str">
        <f t="array" ref="DY98">IF(BJ98="","",
IF(INDEX(Settings!$H:$H,MATCH(DY$1,Settings!$G:$G,0))=TRUE,
100-100*(BJ98-MINIFS(BJ:BJ,$E:$E,$E98))/(MAXIFS(BJ:BJ,$E:$E,$E98)-MINIFS(BJ:BJ,$E:$E,$E98)),
100*(BJ98-MINIFS(BJ:BJ,$E:$E,$E98))/(MAXIFS(BJ:BJ,$E:$E,$E98)-MINIFS(BJ:BJ,$E:$E,$E98))))</f>
        <v/>
      </c>
      <c r="DZ98" s="234"/>
      <c r="EA98" s="234"/>
      <c r="EB98" s="234" t="str">
        <f t="shared" si="8"/>
        <v/>
      </c>
      <c r="EC98" s="234" t="str">
        <f t="shared" si="9"/>
        <v/>
      </c>
      <c r="ED98" s="234" t="str">
        <f t="shared" si="10"/>
        <v/>
      </c>
      <c r="EE98" s="234" t="str">
        <f t="shared" si="11"/>
        <v/>
      </c>
      <c r="EF98" s="234" t="str">
        <f t="shared" si="12"/>
        <v/>
      </c>
      <c r="EG98" s="234" t="str">
        <f t="shared" si="13"/>
        <v/>
      </c>
      <c r="EH98" s="234"/>
      <c r="EI98" s="234"/>
      <c r="EJ98" s="234"/>
      <c r="EK98" s="234"/>
      <c r="EL98" s="234"/>
      <c r="EM98" s="234"/>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3" t="str">
        <f t="shared" si="14"/>
        <v/>
      </c>
      <c r="N99" s="49"/>
      <c r="O99" s="49"/>
      <c r="P99" s="49"/>
      <c r="Q99" s="49"/>
      <c r="R99" s="49"/>
      <c r="S99" s="222" t="str">
        <f>IFERROR(VLOOKUP(AF99, 'YOYO IR Scores'!A:C, 3, FALSE), "")
</f>
        <v/>
      </c>
      <c r="T99" s="49"/>
      <c r="U99" s="49"/>
      <c r="V99" s="49"/>
      <c r="W99" s="49"/>
      <c r="X99" s="224" t="str">
        <f t="shared" si="4"/>
        <v/>
      </c>
      <c r="Y99" s="225" t="str">
        <f t="shared" si="5"/>
        <v/>
      </c>
      <c r="Z99" s="225" t="str">
        <f t="shared" si="6"/>
        <v/>
      </c>
      <c r="AA99" s="224" t="str">
        <f t="shared" si="7"/>
        <v/>
      </c>
      <c r="AB99" s="223"/>
      <c r="AC99" s="223"/>
      <c r="AD99" s="223"/>
      <c r="AE99" s="223" t="str">
        <f>IFERROR(VLOOKUP(AF99, 'YOYO IR Scores'!A:C, 2, FALSE), "")</f>
        <v/>
      </c>
      <c r="AF99" s="223"/>
      <c r="AG99" s="223"/>
      <c r="AH99" s="223"/>
      <c r="AI99" s="223"/>
      <c r="AJ99" s="223"/>
      <c r="AK99" s="223"/>
      <c r="AL99" s="223"/>
      <c r="AM99" s="223"/>
      <c r="AN99" s="223"/>
      <c r="AO99" s="223"/>
      <c r="AP99" s="223"/>
      <c r="AQ99" s="223"/>
      <c r="AR99" s="223"/>
      <c r="AS99" s="223"/>
      <c r="AT99" s="223"/>
      <c r="AU99" s="223"/>
      <c r="AV99" s="223"/>
      <c r="AW99" s="223"/>
      <c r="AX99" s="223"/>
      <c r="AY99" s="223"/>
      <c r="AZ99" s="223"/>
      <c r="BA99" s="223"/>
      <c r="BB99" s="223"/>
      <c r="BC99" s="223"/>
      <c r="BD99" s="223"/>
      <c r="BE99" s="223"/>
      <c r="BF99" s="223"/>
      <c r="BG99" s="223"/>
      <c r="BH99" s="223"/>
      <c r="BI99" s="223"/>
      <c r="BJ99" s="223"/>
      <c r="BK99" s="223" t="str">
        <f t="array" ref="BK99">IF(J99="","",
IF(INDEX(Settings!$H:$H,MATCH(BY$1,Settings!$G:$G,0))=TRUE,
100-100*(J99-MIN(J:J))/(MAX(J:J)-MIN(J:J)),
100*(J99-MIN(J:J))/(MAX(J:J)-MIN(J:J))))</f>
        <v/>
      </c>
      <c r="BL99" s="223" t="str">
        <f t="array" ref="BL99">IF(J99="","",
IF(INDEX(Settings!$H:$H,MATCH(BY$1,Settings!$G:$G,0))=TRUE,
100-100*(J99-MINIFS(J:J,$E:$E,$E99))/(MAXIFS(J:J,$E:$E,$E99)-MINIFS(J:J,$E:$E,$E99)),
100*(J99-MINIFS(J:J,$E:$E,$E99))/(MAXIFS(J:J,$E:$E,$E99)-MINIFS(J:J,$E:$E,$E99))))</f>
        <v/>
      </c>
      <c r="BM99" s="223"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4" t="str">
        <f t="array" ref="BQ99">IF(J99="","",
IF(INDEX(Settings!$H:$H,MATCH(BY$1,Settings!$G:$G,0))=TRUE,
-1*(J99-AVERAGE(J:J))/STDEV(J:J),
(J99-AVERAGE(J:J))/STDEV(J:J)))</f>
        <v/>
      </c>
      <c r="BR99" s="224" t="str">
        <f>IFERROR(__xludf.DUMMYFUNCTION("IF(J99="""","""",
IF(INDEX(Settings!$H:$H,MATCH(BY$1,Settings!$G:$G,0))=TRUE,
-1*(J99-AVERAGEIFS(J:J,$E:$E,$E99))/STDEV(FILTER(J:J,$E:$E=$E99)),
(J99-AVERAGEIFS(J:J,$E:$E,$E99))/STDEV(FILTER(J:J,$E:$E=$E99))))"),"")</f>
        <v/>
      </c>
      <c r="BS99" s="224"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3" t="str">
        <f t="array" ref="BY99">IF(J99="","",
IF(INDEX(Settings!$H:$H,MATCH(BY$1,Settings!$G:$G,0))=TRUE,
100-100*(J99-MINIFS(J:J,$E:$E,$E99))/(MAXIFS(J:J,$E:$E,$E99)-MINIFS(J:J,$E:$E,$E99)),
100*(J99-MINIFS(J:J,$E:$E,$E99))/(MAXIFS(J:J,$E:$E,$E99)-MINIFS(J:J,$E:$E,$E99))))</f>
        <v/>
      </c>
      <c r="BZ99" s="223" t="str">
        <f t="array" ref="BZ99">IF(K99="","",
IF(INDEX(Settings!$H:$H,MATCH(BZ$1,Settings!$G:$G,0))=TRUE,
100-100*(K99-MINIFS(K:K,$E:$E,$E99))/(MAXIFS(K:K,$E:$E,$E99)-MINIFS(K:K,$E:$E,$E99)),
100*(K99-MINIFS(K:K,$E:$E,$E99))/(MAXIFS(K:K,$E:$E,$E99)-MINIFS(K:K,$E:$E,$E99))))</f>
        <v/>
      </c>
      <c r="CA99" s="223" t="str">
        <f t="array" ref="CA99">IF(L99="","",
IF(INDEX(Settings!$H:$H,MATCH(CA$1,Settings!$G:$G,0))=TRUE,
100-100*(L99-MINIFS(L:L,$E:$E,$E99))/(MAXIFS(L:L,$E:$E,$E99)-MINIFS(L:L,$E:$E,$E99)),
100*(L99-MINIFS(L:L,$E:$E,$E99))/(MAXIFS(L:L,$E:$E,$E99)-MINIFS(L:L,$E:$E,$E99))))</f>
        <v/>
      </c>
      <c r="CB99" s="223" t="str">
        <f t="array" ref="CB99">IF(M99="","",
IF(INDEX(Settings!$H:$H,MATCH(CB$1,Settings!$G:$G,0))=TRUE,
100-100*(M99-MINIFS(M:M,$E:$E,$E99))/(MAXIFS(M:M,$E:$E,$E99)-MINIFS(M:M,$E:$E,$E99)),
100*(M99-MINIFS(M:M,$E:$E,$E99))/(MAXIFS(M:M,$E:$E,$E99)-MINIFS(M:M,$E:$E,$E99))))</f>
        <v/>
      </c>
      <c r="CC99" s="223" t="str">
        <f t="array" ref="CC99">IF(N99="","",
IF(INDEX(Settings!$H:$H,MATCH(CC$1,Settings!$G:$G,0))=TRUE,
100-100*(N99-MINIFS(N:N,$E:$E,$E99))/(MAXIFS(N:N,$E:$E,$E99)-MINIFS(N:N,$E:$E,$E99)),
100*(N99-MINIFS(N:N,$E:$E,$E99))/(MAXIFS(N:N,$E:$E,$E99)-MINIFS(N:N,$E:$E,$E99))))</f>
        <v/>
      </c>
      <c r="CD99" s="223" t="str">
        <f t="array" ref="CD99">IF(O99="","",
IF(INDEX(Settings!$H:$H,MATCH(CD$1,Settings!$G:$G,0))=TRUE,
100-100*(O99-MINIFS(O:O,$E:$E,$E99))/(MAXIFS(O:O,$E:$E,$E99)-MINIFS(O:O,$E:$E,$E99)),
100*(O99-MINIFS(O:O,$E:$E,$E99))/(MAXIFS(O:O,$E:$E,$E99)-MINIFS(O:O,$E:$E,$E99))))</f>
        <v/>
      </c>
      <c r="CE99" s="223" t="str">
        <f t="array" ref="CE99">IF(P99="","",
IF(INDEX(Settings!$H:$H,MATCH(CE$1,Settings!$G:$G,0))=TRUE,
100-100*(P99-MINIFS(P:P,$E:$E,$E99))/(MAXIFS(P:P,$E:$E,$E99)-MINIFS(P:P,$E:$E,$E99)),
100*(P99-MINIFS(P:P,$E:$E,$E99))/(MAXIFS(P:P,$E:$E,$E99)-MINIFS(P:P,$E:$E,$E99))))</f>
        <v/>
      </c>
      <c r="CF99" s="223" t="str">
        <f t="array" ref="CF99">IF(Q99="","",
IF(INDEX(Settings!$H:$H,MATCH(CF$1,Settings!$G:$G,0))=TRUE,
100-100*(Q99-MINIFS(Q:Q,$E:$E,$E99))/(MAXIFS(Q:Q,$E:$E,$E99)-MINIFS(Q:Q,$E:$E,$E99)),
100*(Q99-MINIFS(Q:Q,$E:$E,$E99))/(MAXIFS(Q:Q,$E:$E,$E99)-MINIFS(Q:Q,$E:$E,$E99))))</f>
        <v/>
      </c>
      <c r="CG99" s="223" t="str">
        <f t="array" ref="CG99">IF(R99="","",
IF(INDEX(Settings!$H:$H,MATCH(CG$1,Settings!$G:$G,0))=TRUE,
100-100*(R99-MINIFS(R:R,$E:$E,$E99))/(MAXIFS(R:R,$E:$E,$E99)-MINIFS(R:R,$E:$E,$E99)),
100*(R99-MINIFS(R:R,$E:$E,$E99))/(MAXIFS(R:R,$E:$E,$E99)-MINIFS(R:R,$E:$E,$E99))))</f>
        <v/>
      </c>
      <c r="CH99" s="223" t="str">
        <f t="array" ref="CH99">IF(S99="","",
IF(INDEX(Settings!$H:$H,MATCH(CH$1,Settings!$G:$G,0))=TRUE,
100-100*(S99-MINIFS(S:S,$E:$E,$E99))/(MAXIFS(S:S,$E:$E,$E99)-MINIFS(S:S,$E:$E,$E99)),
100*(S99-MINIFS(S:S,$E:$E,$E99))/(MAXIFS(S:S,$E:$E,$E99)-MINIFS(S:S,$E:$E,$E99))))</f>
        <v/>
      </c>
      <c r="CI99" s="223" t="str">
        <f t="array" ref="CI99">IF(T99="","",
IF(INDEX(Settings!$H:$H,MATCH(CI$1,Settings!$G:$G,0))=TRUE,
100-100*(T99-MINIFS(T:T,$E:$E,$E99))/(MAXIFS(T:T,$E:$E,$E99)-MINIFS(T:T,$E:$E,$E99)),
100*(T99-MINIFS(T:T,$E:$E,$E99))/(MAXIFS(T:T,$E:$E,$E99)-MINIFS(T:T,$E:$E,$E99))))</f>
        <v/>
      </c>
      <c r="CJ99" s="223" t="str">
        <f t="array" ref="CJ99">IF(U99="","",
IF(INDEX(Settings!$H:$H,MATCH(CJ$1,Settings!$G:$G,0))=TRUE,
100-100*(U99-MINIFS(U:U,$E:$E,$E99))/(MAXIFS(U:U,$E:$E,$E99)-MINIFS(U:U,$E:$E,$E99)),
100*(U99-MINIFS(U:U,$E:$E,$E99))/(MAXIFS(U:U,$E:$E,$E99)-MINIFS(U:U,$E:$E,$E99))))</f>
        <v/>
      </c>
      <c r="CK99" s="223" t="str">
        <f t="array" ref="CK99">IF(V99="","",
IF(INDEX(Settings!$H:$H,MATCH(CK$1,Settings!$G:$G,0))=TRUE,
100-100*(V99-MINIFS(V:V,$E:$E,$E99))/(MAXIFS(V:V,$E:$E,$E99)-MINIFS(V:V,$E:$E,$E99)),
100*(V99-MINIFS(V:V,$E:$E,$E99))/(MAXIFS(V:V,$E:$E,$E99)-MINIFS(V:V,$E:$E,$E99))))</f>
        <v/>
      </c>
      <c r="CL99" s="223" t="str">
        <f t="array" ref="CL99">IF(W99="","",
IF(INDEX(Settings!$H:$H,MATCH(CL$1,Settings!$G:$G,0))=TRUE,
100-100*(W99-MINIFS(W:W,$E:$E,$E99))/(MAXIFS(W:W,$E:$E,$E99)-MINIFS(W:W,$E:$E,$E99)),
100*(W99-MINIFS(W:W,$E:$E,$E99))/(MAXIFS(W:W,$E:$E,$E99)-MINIFS(W:W,$E:$E,$E99))))</f>
        <v/>
      </c>
      <c r="CM99" s="223" t="str">
        <f t="array" ref="CM99">IF(X99="","",
IF(INDEX(Settings!$H:$H,MATCH(CM$1,Settings!$G:$G,0))=TRUE,
100-100*(X99-MINIFS(X:X,$E:$E,$E99))/(MAXIFS(X:X,$E:$E,$E99)-MINIFS(X:X,$E:$E,$E99)),
100*(X99-MINIFS(X:X,$E:$E,$E99))/(MAXIFS(X:X,$E:$E,$E99)-MINIFS(X:X,$E:$E,$E99))))</f>
        <v/>
      </c>
      <c r="CN99" s="223" t="str">
        <f t="array" ref="CN99">IF(Y99="","",
IF(INDEX(Settings!$H:$H,MATCH(CN$1,Settings!$G:$G,0))=TRUE,
100-100*(Y99-MINIFS(Y:Y,$E:$E,$E99))/(MAXIFS(Y:Y,$E:$E,$E99)-MINIFS(Y:Y,$E:$E,$E99)),
100*(Y99-MINIFS(Y:Y,$E:$E,$E99))/(MAXIFS(Y:Y,$E:$E,$E99)-MINIFS(Y:Y,$E:$E,$E99))))</f>
        <v/>
      </c>
      <c r="CO99" s="223" t="str">
        <f t="array" ref="CO99">IF(Z99="","",
IF(INDEX(Settings!$H:$H,MATCH(CO$1,Settings!$G:$G,0))=TRUE,
100-100*(Z99-MINIFS(Z:Z,$E:$E,$E99))/(MAXIFS(Z:Z,$E:$E,$E99)-MINIFS(Z:Z,$E:$E,$E99)),
100*(Z99-MINIFS(Z:Z,$E:$E,$E99))/(MAXIFS(Z:Z,$E:$E,$E99)-MINIFS(Z:Z,$E:$E,$E99))))</f>
        <v/>
      </c>
      <c r="CP99" s="223" t="str">
        <f t="array" ref="CP99">IF(AA99="","",
IF(INDEX(Settings!$H:$H,MATCH(CP$1,Settings!$G:$G,0))=TRUE,
100-100*(AA99-MINIFS(AA:AA,$E:$E,$E99))/(MAXIFS(AA:AA,$E:$E,$E99)-MINIFS(AA:AA,$E:$E,$E99)),
100*(AA99-MINIFS(AA:AA,$E:$E,$E99))/(MAXIFS(AA:AA,$E:$E,$E99)-MINIFS(AA:AA,$E:$E,$E99))))</f>
        <v/>
      </c>
      <c r="CQ99" s="223" t="str">
        <f t="array" ref="CQ99">IF(AB99="","",
IF(INDEX(Settings!$H:$H,MATCH(CQ$1,Settings!$G:$G,0))=TRUE,
100-100*(AB99-MINIFS(AB:AB,$E:$E,$E99))/(MAXIFS(AB:AB,$E:$E,$E99)-MINIFS(AB:AB,$E:$E,$E99)),
100*(AB99-MINIFS(AB:AB,$E:$E,$E99))/(MAXIFS(AB:AB,$E:$E,$E99)-MINIFS(AB:AB,$E:$E,$E99))))</f>
        <v/>
      </c>
      <c r="CR99" s="223" t="str">
        <f t="array" ref="CR99">IF(AC99="","",
IF(INDEX(Settings!$H:$H,MATCH(CR$1,Settings!$G:$G,0))=TRUE,
100-100*(AC99-MINIFS(AC:AC,$E:$E,$E99))/(MAXIFS(AC:AC,$E:$E,$E99)-MINIFS(AC:AC,$E:$E,$E99)),
100*(AC99-MINIFS(AC:AC,$E:$E,$E99))/(MAXIFS(AC:AC,$E:$E,$E99)-MINIFS(AC:AC,$E:$E,$E99))))</f>
        <v/>
      </c>
      <c r="CS99" s="223" t="str">
        <f t="array" ref="CS99">IF(AD99="","",
IF(INDEX(Settings!$H:$H,MATCH(CS$1,Settings!$G:$G,0))=TRUE,
100-100*(AD99-MINIFS(AD:AD,$E:$E,$E99))/(MAXIFS(AD:AD,$E:$E,$E99)-MINIFS(AD:AD,$E:$E,$E99)),
100*(AD99-MINIFS(AD:AD,$E:$E,$E99))/(MAXIFS(AD:AD,$E:$E,$E99)-MINIFS(AD:AD,$E:$E,$E99))))</f>
        <v/>
      </c>
      <c r="CT99" s="223" t="str">
        <f t="array" ref="CT99">IF(AE99="","",
IF(INDEX(Settings!$H:$H,MATCH(CT$1,Settings!$G:$G,0))=TRUE,
100-100*(AE99-MINIFS(AE:AE,$E:$E,$E99))/(MAXIFS(AE:AE,$E:$E,$E99)-MINIFS(AE:AE,$E:$E,$E99)),
100*(AE99-MINIFS(AE:AE,$E:$E,$E99))/(MAXIFS(AE:AE,$E:$E,$E99)-MINIFS(AE:AE,$E:$E,$E99))))</f>
        <v/>
      </c>
      <c r="CU99" s="223" t="str">
        <f t="array" ref="CU99">IF(AF99="","",
IF(INDEX(Settings!$H:$H,MATCH(CU$1,Settings!$G:$G,0))=TRUE,
100-100*(AF99-MINIFS(AF:AF,$E:$E,$E99))/(MAXIFS(AF:AF,$E:$E,$E99)-MINIFS(AF:AF,$E:$E,$E99)),
100*(AF99-MINIFS(AF:AF,$E:$E,$E99))/(MAXIFS(AF:AF,$E:$E,$E99)-MINIFS(AF:AF,$E:$E,$E99))))</f>
        <v/>
      </c>
      <c r="CV99" s="223" t="str">
        <f t="array" ref="CV99">IF(AG99="","",
IF(INDEX(Settings!$H:$H,MATCH(CV$1,Settings!$G:$G,0))=TRUE,
100-100*(AG99-MINIFS(AG:AG,$E:$E,$E99))/(MAXIFS(AG:AG,$E:$E,$E99)-MINIFS(AG:AG,$E:$E,$E99)),
100*(AG99-MINIFS(AG:AG,$E:$E,$E99))/(MAXIFS(AG:AG,$E:$E,$E99)-MINIFS(AG:AG,$E:$E,$E99))))</f>
        <v/>
      </c>
      <c r="CW99" s="223" t="str">
        <f t="array" ref="CW99">IF(AH99="","",
IF(INDEX(Settings!$H:$H,MATCH(CW$1,Settings!$G:$G,0))=TRUE,
100-100*(AH99-MINIFS(AH:AH,$E:$E,$E99))/(MAXIFS(AH:AH,$E:$E,$E99)-MINIFS(AH:AH,$E:$E,$E99)),
100*(AH99-MINIFS(AH:AH,$E:$E,$E99))/(MAXIFS(AH:AH,$E:$E,$E99)-MINIFS(AH:AH,$E:$E,$E99))))</f>
        <v/>
      </c>
      <c r="CX99" s="223" t="str">
        <f t="array" ref="CX99">IF(AI99="","",
IF(INDEX(Settings!$H:$H,MATCH(CX$1,Settings!$G:$G,0))=TRUE,
100-100*(AI99-MINIFS(AI:AI,$E:$E,$E99))/(MAXIFS(AI:AI,$E:$E,$E99)-MINIFS(AI:AI,$E:$E,$E99)),
100*(AI99-MINIFS(AI:AI,$E:$E,$E99))/(MAXIFS(AI:AI,$E:$E,$E99)-MINIFS(AI:AI,$E:$E,$E99))))</f>
        <v/>
      </c>
      <c r="CY99" s="223" t="str">
        <f t="array" ref="CY99">IF(AJ99="","",
IF(INDEX(Settings!$H:$H,MATCH(CY$1,Settings!$G:$G,0))=TRUE,
100-100*(AJ99-MINIFS(AJ:AJ,$E:$E,$E99))/(MAXIFS(AJ:AJ,$E:$E,$E99)-MINIFS(AJ:AJ,$E:$E,$E99)),
100*(AJ99-MINIFS(AJ:AJ,$E:$E,$E99))/(MAXIFS(AJ:AJ,$E:$E,$E99)-MINIFS(AJ:AJ,$E:$E,$E99))))</f>
        <v/>
      </c>
      <c r="CZ99" s="223" t="str">
        <f t="array" ref="CZ99">IF(AK99="","",
IF(INDEX(Settings!$H:$H,MATCH(CZ$1,Settings!$G:$G,0))=TRUE,
100-100*(AK99-MINIFS(AK:AK,$E:$E,$E99))/(MAXIFS(AK:AK,$E:$E,$E99)-MINIFS(AK:AK,$E:$E,$E99)),
100*(AK99-MINIFS(AK:AK,$E:$E,$E99))/(MAXIFS(AK:AK,$E:$E,$E99)-MINIFS(AK:AK,$E:$E,$E99))))</f>
        <v/>
      </c>
      <c r="DA99" s="223" t="str">
        <f t="array" ref="DA99">IF(AL99="","",
IF(INDEX(Settings!$H:$H,MATCH(DA$1,Settings!$G:$G,0))=TRUE,
100-100*(AL99-MINIFS(AL:AL,$E:$E,$E99))/(MAXIFS(AL:AL,$E:$E,$E99)-MINIFS(AL:AL,$E:$E,$E99)),
100*(AL99-MINIFS(AL:AL,$E:$E,$E99))/(MAXIFS(AL:AL,$E:$E,$E99)-MINIFS(AL:AL,$E:$E,$E99))))</f>
        <v/>
      </c>
      <c r="DB99" s="223" t="str">
        <f t="array" ref="DB99">IF(AM99="","",
IF(INDEX(Settings!$H:$H,MATCH(DB$1,Settings!$G:$G,0))=TRUE,
100-100*(AM99-MINIFS(AM:AM,$E:$E,$E99))/(MAXIFS(AM:AM,$E:$E,$E99)-MINIFS(AM:AM,$E:$E,$E99)),
100*(AM99-MINIFS(AM:AM,$E:$E,$E99))/(MAXIFS(AM:AM,$E:$E,$E99)-MINIFS(AM:AM,$E:$E,$E99))))</f>
        <v/>
      </c>
      <c r="DC99" s="223" t="str">
        <f t="array" ref="DC99">IF(AN99="","",
IF(INDEX(Settings!$H:$H,MATCH(DC$1,Settings!$G:$G,0))=TRUE,
100-100*(AN99-MINIFS(AN:AN,$E:$E,$E99))/(MAXIFS(AN:AN,$E:$E,$E99)-MINIFS(AN:AN,$E:$E,$E99)),
100*(AN99-MINIFS(AN:AN,$E:$E,$E99))/(MAXIFS(AN:AN,$E:$E,$E99)-MINIFS(AN:AN,$E:$E,$E99))))</f>
        <v/>
      </c>
      <c r="DD99" s="223" t="str">
        <f t="array" ref="DD99">IF(AO99="","",
IF(INDEX(Settings!$H:$H,MATCH(DD$1,Settings!$G:$G,0))=TRUE,
100-100*(AO99-MINIFS(AO:AO,$E:$E,$E99))/(MAXIFS(AO:AO,$E:$E,$E99)-MINIFS(AO:AO,$E:$E,$E99)),
100*(AO99-MINIFS(AO:AO,$E:$E,$E99))/(MAXIFS(AO:AO,$E:$E,$E99)-MINIFS(AO:AO,$E:$E,$E99))))</f>
        <v/>
      </c>
      <c r="DE99" s="223" t="str">
        <f t="array" ref="DE99">IF(AP99="","",
IF(INDEX(Settings!$H:$H,MATCH(DE$1,Settings!$G:$G,0))=TRUE,
100-100*(AP99-MINIFS(AP:AP,$E:$E,$E99))/(MAXIFS(AP:AP,$E:$E,$E99)-MINIFS(AP:AP,$E:$E,$E99)),
100*(AP99-MINIFS(AP:AP,$E:$E,$E99))/(MAXIFS(AP:AP,$E:$E,$E99)-MINIFS(AP:AP,$E:$E,$E99))))</f>
        <v/>
      </c>
      <c r="DF99" s="223" t="str">
        <f t="array" ref="DF99">IF(AQ99="","",
IF(INDEX(Settings!$H:$H,MATCH(DF$1,Settings!$G:$G,0))=TRUE,
100-100*(AQ99-MINIFS(AQ:AQ,$E:$E,$E99))/(MAXIFS(AQ:AQ,$E:$E,$E99)-MINIFS(AQ:AQ,$E:$E,$E99)),
100*(AQ99-MINIFS(AQ:AQ,$E:$E,$E99))/(MAXIFS(AQ:AQ,$E:$E,$E99)-MINIFS(AQ:AQ,$E:$E,$E99))))</f>
        <v/>
      </c>
      <c r="DG99" s="223" t="str">
        <f t="array" ref="DG99">IF(AR99="","",
IF(INDEX(Settings!$H:$H,MATCH(DG$1,Settings!$G:$G,0))=TRUE,
100-100*(AR99-MINIFS(AR:AR,$E:$E,$E99))/(MAXIFS(AR:AR,$E:$E,$E99)-MINIFS(AR:AR,$E:$E,$E99)),
100*(AR99-MINIFS(AR:AR,$E:$E,$E99))/(MAXIFS(AR:AR,$E:$E,$E99)-MINIFS(AR:AR,$E:$E,$E99))))</f>
        <v/>
      </c>
      <c r="DH99" s="223" t="str">
        <f t="array" ref="DH99">IF(AS99="","",
IF(INDEX(Settings!$H:$H,MATCH(DH$1,Settings!$G:$G,0))=TRUE,
100-100*(AS99-MINIFS(AS:AS,$E:$E,$E99))/(MAXIFS(AS:AS,$E:$E,$E99)-MINIFS(AS:AS,$E:$E,$E99)),
100*(AS99-MINIFS(AS:AS,$E:$E,$E99))/(MAXIFS(AS:AS,$E:$E,$E99)-MINIFS(AS:AS,$E:$E,$E99))))</f>
        <v/>
      </c>
      <c r="DI99" s="223" t="str">
        <f t="array" ref="DI99">IF(AT99="","",
IF(INDEX(Settings!$H:$H,MATCH(DI$1,Settings!$G:$G,0))=TRUE,
100-100*(AT99-MINIFS(AT:AT,$E:$E,$E99))/(MAXIFS(AT:AT,$E:$E,$E99)-MINIFS(AT:AT,$E:$E,$E99)),
100*(AT99-MINIFS(AT:AT,$E:$E,$E99))/(MAXIFS(AT:AT,$E:$E,$E99)-MINIFS(AT:AT,$E:$E,$E99))))</f>
        <v/>
      </c>
      <c r="DJ99" s="223" t="str">
        <f t="array" ref="DJ99">IF(AU99="","",
IF(INDEX(Settings!$H:$H,MATCH(DJ$1,Settings!$G:$G,0))=TRUE,
100-100*(AU99-MINIFS(AU:AU,$E:$E,$E99))/(MAXIFS(AU:AU,$E:$E,$E99)-MINIFS(AU:AU,$E:$E,$E99)),
100*(AU99-MINIFS(AU:AU,$E:$E,$E99))/(MAXIFS(AU:AU,$E:$E,$E99)-MINIFS(AU:AU,$E:$E,$E99))))</f>
        <v/>
      </c>
      <c r="DK99" s="223" t="str">
        <f t="array" ref="DK99">IF(AV99="","",
IF(INDEX(Settings!$H:$H,MATCH(DK$1,Settings!$G:$G,0))=TRUE,
100-100*(AV99-MINIFS(AV:AV,$E:$E,$E99))/(MAXIFS(AV:AV,$E:$E,$E99)-MINIFS(AV:AV,$E:$E,$E99)),
100*(AV99-MINIFS(AV:AV,$E:$E,$E99))/(MAXIFS(AV:AV,$E:$E,$E99)-MINIFS(AV:AV,$E:$E,$E99))))</f>
        <v/>
      </c>
      <c r="DL99" s="223" t="str">
        <f t="array" ref="DL99">IF(AW99="","",
IF(INDEX(Settings!$H:$H,MATCH(DL$1,Settings!$G:$G,0))=TRUE,
100-100*(AW99-MINIFS(AW:AW,$E:$E,$E99))/(MAXIFS(AW:AW,$E:$E,$E99)-MINIFS(AW:AW,$E:$E,$E99)),
100*(AW99-MINIFS(AW:AW,$E:$E,$E99))/(MAXIFS(AW:AW,$E:$E,$E99)-MINIFS(AW:AW,$E:$E,$E99))))</f>
        <v/>
      </c>
      <c r="DM99" s="223" t="str">
        <f t="array" ref="DM99">IF(AX99="","",
IF(INDEX(Settings!$H:$H,MATCH(DM$1,Settings!$G:$G,0))=TRUE,
100-100*(AX99-MINIFS(AX:AX,$E:$E,$E99))/(MAXIFS(AX:AX,$E:$E,$E99)-MINIFS(AX:AX,$E:$E,$E99)),
100*(AX99-MINIFS(AX:AX,$E:$E,$E99))/(MAXIFS(AX:AX,$E:$E,$E99)-MINIFS(AX:AX,$E:$E,$E99))))</f>
        <v/>
      </c>
      <c r="DN99" s="223" t="str">
        <f t="array" ref="DN99">IF(AY99="","",
IF(INDEX(Settings!$H:$H,MATCH(DN$1,Settings!$G:$G,0))=TRUE,
100-100*(AY99-MINIFS(AY:AY,$E:$E,$E99))/(MAXIFS(AY:AY,$E:$E,$E99)-MINIFS(AY:AY,$E:$E,$E99)),
100*(AY99-MINIFS(AY:AY,$E:$E,$E99))/(MAXIFS(AY:AY,$E:$E,$E99)-MINIFS(AY:AY,$E:$E,$E99))))</f>
        <v/>
      </c>
      <c r="DO99" s="223" t="str">
        <f t="array" ref="DO99">IF(AZ99="","",
IF(INDEX(Settings!$H:$H,MATCH(DO$1,Settings!$G:$G,0))=TRUE,
100-100*(AZ99-MINIFS(AZ:AZ,$E:$E,$E99))/(MAXIFS(AZ:AZ,$E:$E,$E99)-MINIFS(AZ:AZ,$E:$E,$E99)),
100*(AZ99-MINIFS(AZ:AZ,$E:$E,$E99))/(MAXIFS(AZ:AZ,$E:$E,$E99)-MINIFS(AZ:AZ,$E:$E,$E99))))</f>
        <v/>
      </c>
      <c r="DP99" s="223" t="str">
        <f t="array" ref="DP99">IF(BA99="","",
IF(INDEX(Settings!$H:$H,MATCH(DP$1,Settings!$G:$G,0))=TRUE,
100-100*(BA99-MINIFS(BA:BA,$E:$E,$E99))/(MAXIFS(BA:BA,$E:$E,$E99)-MINIFS(BA:BA,$E:$E,$E99)),
100*(BA99-MINIFS(BA:BA,$E:$E,$E99))/(MAXIFS(BA:BA,$E:$E,$E99)-MINIFS(BA:BA,$E:$E,$E99))))</f>
        <v/>
      </c>
      <c r="DQ99" s="223" t="str">
        <f t="array" ref="DQ99">IF(BB99="","",
IF(INDEX(Settings!$H:$H,MATCH(DQ$1,Settings!$G:$G,0))=TRUE,
100-100*(BB99-MINIFS(BB:BB,$E:$E,$E99))/(MAXIFS(BB:BB,$E:$E,$E99)-MINIFS(BB:BB,$E:$E,$E99)),
100*(BB99-MINIFS(BB:BB,$E:$E,$E99))/(MAXIFS(BB:BB,$E:$E,$E99)-MINIFS(BB:BB,$E:$E,$E99))))</f>
        <v/>
      </c>
      <c r="DR99" s="223" t="str">
        <f t="array" ref="DR99">IF(BC99="","",
IF(INDEX(Settings!$H:$H,MATCH(DR$1,Settings!$G:$G,0))=TRUE,
100-100*(BC99-MINIFS(BC:BC,$E:$E,$E99))/(MAXIFS(BC:BC,$E:$E,$E99)-MINIFS(BC:BC,$E:$E,$E99)),
100*(BC99-MINIFS(BC:BC,$E:$E,$E99))/(MAXIFS(BC:BC,$E:$E,$E99)-MINIFS(BC:BC,$E:$E,$E99))))</f>
        <v/>
      </c>
      <c r="DS99" s="223" t="str">
        <f t="array" ref="DS99">IF(BD99="","",
IF(INDEX(Settings!$H:$H,MATCH(DS$1,Settings!$G:$G,0))=TRUE,
100-100*(BD99-MINIFS(BD:BD,$E:$E,$E99))/(MAXIFS(BD:BD,$E:$E,$E99)-MINIFS(BD:BD,$E:$E,$E99)),
100*(BD99-MINIFS(BD:BD,$E:$E,$E99))/(MAXIFS(BD:BD,$E:$E,$E99)-MINIFS(BD:BD,$E:$E,$E99))))</f>
        <v/>
      </c>
      <c r="DT99" s="223" t="str">
        <f t="array" ref="DT99">IF(BE99="","",
IF(INDEX(Settings!$H:$H,MATCH(DT$1,Settings!$G:$G,0))=TRUE,
100-100*(BE99-MINIFS(BE:BE,$E:$E,$E99))/(MAXIFS(BE:BE,$E:$E,$E99)-MINIFS(BE:BE,$E:$E,$E99)),
100*(BE99-MINIFS(BE:BE,$E:$E,$E99))/(MAXIFS(BE:BE,$E:$E,$E99)-MINIFS(BE:BE,$E:$E,$E99))))</f>
        <v/>
      </c>
      <c r="DU99" s="223" t="str">
        <f t="array" ref="DU99">IF(BF99="","",
IF(INDEX(Settings!$H:$H,MATCH(DU$1,Settings!$G:$G,0))=TRUE,
100-100*(BF99-MINIFS(BF:BF,$E:$E,$E99))/(MAXIFS(BF:BF,$E:$E,$E99)-MINIFS(BF:BF,$E:$E,$E99)),
100*(BF99-MINIFS(BF:BF,$E:$E,$E99))/(MAXIFS(BF:BF,$E:$E,$E99)-MINIFS(BF:BF,$E:$E,$E99))))</f>
        <v/>
      </c>
      <c r="DV99" s="223" t="str">
        <f t="array" ref="DV99">IF(BG99="","",
IF(INDEX(Settings!$H:$H,MATCH(DV$1,Settings!$G:$G,0))=TRUE,
100-100*(BG99-MINIFS(BG:BG,$E:$E,$E99))/(MAXIFS(BG:BG,$E:$E,$E99)-MINIFS(BG:BG,$E:$E,$E99)),
100*(BG99-MINIFS(BG:BG,$E:$E,$E99))/(MAXIFS(BG:BG,$E:$E,$E99)-MINIFS(BG:BG,$E:$E,$E99))))</f>
        <v/>
      </c>
      <c r="DW99" s="223" t="str">
        <f t="array" ref="DW99">IF(BH99="","",
IF(INDEX(Settings!$H:$H,MATCH(DW$1,Settings!$G:$G,0))=TRUE,
100-100*(BH99-MINIFS(BH:BH,$E:$E,$E99))/(MAXIFS(BH:BH,$E:$E,$E99)-MINIFS(BH:BH,$E:$E,$E99)),
100*(BH99-MINIFS(BH:BH,$E:$E,$E99))/(MAXIFS(BH:BH,$E:$E,$E99)-MINIFS(BH:BH,$E:$E,$E99))))</f>
        <v/>
      </c>
      <c r="DX99" s="223" t="str">
        <f t="array" ref="DX99">IF(BI99="","",
IF(INDEX(Settings!$H:$H,MATCH(DX$1,Settings!$G:$G,0))=TRUE,
100-100*(BI99-MINIFS(BI:BI,$E:$E,$E99))/(MAXIFS(BI:BI,$E:$E,$E99)-MINIFS(BI:BI,$E:$E,$E99)),
100*(BI99-MINIFS(BI:BI,$E:$E,$E99))/(MAXIFS(BI:BI,$E:$E,$E99)-MINIFS(BI:BI,$E:$E,$E99))))</f>
        <v/>
      </c>
      <c r="DY99" s="223" t="str">
        <f t="array" ref="DY99">IF(BJ99="","",
IF(INDEX(Settings!$H:$H,MATCH(DY$1,Settings!$G:$G,0))=TRUE,
100-100*(BJ99-MINIFS(BJ:BJ,$E:$E,$E99))/(MAXIFS(BJ:BJ,$E:$E,$E99)-MINIFS(BJ:BJ,$E:$E,$E99)),
100*(BJ99-MINIFS(BJ:BJ,$E:$E,$E99))/(MAXIFS(BJ:BJ,$E:$E,$E99)-MINIFS(BJ:BJ,$E:$E,$E99))))</f>
        <v/>
      </c>
      <c r="DZ99" s="225"/>
      <c r="EA99" s="225"/>
      <c r="EB99" s="225" t="str">
        <f t="shared" si="8"/>
        <v/>
      </c>
      <c r="EC99" s="225" t="str">
        <f t="shared" si="9"/>
        <v/>
      </c>
      <c r="ED99" s="225" t="str">
        <f t="shared" si="10"/>
        <v/>
      </c>
      <c r="EE99" s="225" t="str">
        <f t="shared" si="11"/>
        <v/>
      </c>
      <c r="EF99" s="225" t="str">
        <f t="shared" si="12"/>
        <v/>
      </c>
      <c r="EG99" s="225" t="str">
        <f t="shared" si="13"/>
        <v/>
      </c>
      <c r="EH99" s="225"/>
      <c r="EI99" s="225"/>
      <c r="EJ99" s="225"/>
      <c r="EK99" s="225"/>
      <c r="EL99" s="225"/>
      <c r="EM99" s="225"/>
    </row>
    <row r="100">
      <c r="A100" s="231"/>
      <c r="B100" s="231"/>
      <c r="C100" s="231"/>
      <c r="D100" s="231" t="str">
        <f t="array" ref="D100">IFERROR(INDEX(Profiles!$B:$B,MATCH($A100,Profiles!$A:$A,0)),"")</f>
        <v/>
      </c>
      <c r="E100" s="231"/>
      <c r="F100" s="231"/>
      <c r="G100" s="231"/>
      <c r="H100" s="231"/>
      <c r="I100" s="231" t="str">
        <f>IF(A100="","",IF(Settings!$N$3="DATE",F100&amp;": "&amp;TEXT(B100,"M/DD/YY"),F100&amp;": "&amp;H100))</f>
        <v/>
      </c>
      <c r="J100" s="231"/>
      <c r="K100" s="231"/>
      <c r="L100" s="231"/>
      <c r="M100" s="232" t="str">
        <f t="shared" si="14"/>
        <v/>
      </c>
      <c r="N100" s="231"/>
      <c r="O100" s="231"/>
      <c r="P100" s="231"/>
      <c r="Q100" s="231"/>
      <c r="R100" s="231"/>
      <c r="S100" s="230" t="str">
        <f>IFERROR(VLOOKUP(AF100, 'YOYO IR Scores'!A:C, 3, FALSE), "")
</f>
        <v/>
      </c>
      <c r="T100" s="231"/>
      <c r="U100" s="231"/>
      <c r="V100" s="231"/>
      <c r="W100" s="231"/>
      <c r="X100" s="233" t="str">
        <f t="shared" si="4"/>
        <v/>
      </c>
      <c r="Y100" s="234" t="str">
        <f t="shared" si="5"/>
        <v/>
      </c>
      <c r="Z100" s="234" t="str">
        <f t="shared" si="6"/>
        <v/>
      </c>
      <c r="AA100" s="233" t="str">
        <f t="shared" si="7"/>
        <v/>
      </c>
      <c r="AB100" s="232"/>
      <c r="AC100" s="232"/>
      <c r="AD100" s="232"/>
      <c r="AE100" s="232" t="str">
        <f>IFERROR(VLOOKUP(AF100, 'YOYO IR Scores'!A:C, 2, FALSE), "")</f>
        <v/>
      </c>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t="str">
        <f t="array" ref="BK100">IF(J100="","",
IF(INDEX(Settings!$H:$H,MATCH(BY$1,Settings!$G:$G,0))=TRUE,
100-100*(J100-MIN(J:J))/(MAX(J:J)-MIN(J:J)),
100*(J100-MIN(J:J))/(MAX(J:J)-MIN(J:J))))</f>
        <v/>
      </c>
      <c r="BL100" s="232" t="str">
        <f t="array" ref="BL100">IF(J100="","",
IF(INDEX(Settings!$H:$H,MATCH(BY$1,Settings!$G:$G,0))=TRUE,
100-100*(J100-MINIFS(J:J,$E:$E,$E100))/(MAXIFS(J:J,$E:$E,$E100)-MINIFS(J:J,$E:$E,$E100)),
100*(J100-MINIFS(J:J,$E:$E,$E100))/(MAXIFS(J:J,$E:$E,$E100)-MINIFS(J:J,$E:$E,$E100))))</f>
        <v/>
      </c>
      <c r="BM100" s="232" t="str">
        <f t="array" ref="BM100">IF(J100="","",
IF(INDEX(Settings!$H:$H,MATCH(BY$1,Settings!$G:$G,0))=TRUE,
100-100*(J100-MINIFS(J:J,$E:$E,$E100,$I:$I,$I100))/(MAXIFS(J:J,$E:$E,$E100,$I:$I,$I100)-MINIFS(J:J,$E:$E,$E100,$I:$I,$I100)),
100*(J100-MINIFS(J:J,$E:$E,$E100,$I:$I,$I100))/(MAXIFS(J:J,$E:$E,$E100,$I:$I,$I100)-MINIFS(J:J,$E:$E,$E100,$I:$I,$I100))))</f>
        <v/>
      </c>
      <c r="BN100" s="231" t="str">
        <f t="array" ref="BN100">IF(J100="","",
IF(INDEX(Settings!$H:$H,MATCH(BY$1,Settings!$G:$G,0))=TRUE,
100-100*PERCENTRANK(J:J,J100),
100*PERCENTRANK(J:J,J100)))</f>
        <v/>
      </c>
      <c r="BO100" s="231" t="str">
        <f>IFERROR(__xludf.DUMMYFUNCTION("IF(J100="""","""",
IF(INDEX(Settings!$H:$H,MATCH(BY$1,Settings!$G:$G,0))=TRUE,
100-100*PERCENTRANK(FILTER(J:J,$E:$E=$E100),J100),
100*PERCENTRANK(FILTER(J:J,$E:$E=$E100),J100)))"),"")</f>
        <v/>
      </c>
      <c r="BP100" s="231" t="str">
        <f>IFERROR(__xludf.DUMMYFUNCTION("IF(J100="""","""",
IF(INDEX(Settings!$H:$H,MATCH(BY$1,Settings!$G:$G,0))=TRUE,
100-100*PERCENTRANK(FILTER(J:J,$E:$E=$E100,$I:$I=$I100),J100),
100*PERCENTRANK(FILTER(J:J,$E:$E=$E100,$I:$I=$I100),J100)))"),"")</f>
        <v/>
      </c>
      <c r="BQ100" s="233" t="str">
        <f t="array" ref="BQ100">IF(J100="","",
IF(INDEX(Settings!$H:$H,MATCH(BY$1,Settings!$G:$G,0))=TRUE,
-1*(J100-AVERAGE(J:J))/STDEV(J:J),
(J100-AVERAGE(J:J))/STDEV(J:J)))</f>
        <v/>
      </c>
      <c r="BR100" s="233" t="str">
        <f>IFERROR(__xludf.DUMMYFUNCTION("IF(J100="""","""",
IF(INDEX(Settings!$H:$H,MATCH(BY$1,Settings!$G:$G,0))=TRUE,
-1*(J100-AVERAGEIFS(J:J,$E:$E,$E100))/STDEV(FILTER(J:J,$E:$E=$E100)),
(J100-AVERAGEIFS(J:J,$E:$E,$E100))/STDEV(FILTER(J:J,$E:$E=$E100))))"),"")</f>
        <v/>
      </c>
      <c r="BS100" s="233"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1"/>
      <c r="BX100" s="231"/>
      <c r="BY100" s="232" t="str">
        <f t="array" ref="BY100">IF(J100="","",
IF(INDEX(Settings!$H:$H,MATCH(BY$1,Settings!$G:$G,0))=TRUE,
100-100*(J100-MINIFS(J:J,$E:$E,$E100))/(MAXIFS(J:J,$E:$E,$E100)-MINIFS(J:J,$E:$E,$E100)),
100*(J100-MINIFS(J:J,$E:$E,$E100))/(MAXIFS(J:J,$E:$E,$E100)-MINIFS(J:J,$E:$E,$E100))))</f>
        <v/>
      </c>
      <c r="BZ100" s="232" t="str">
        <f t="array" ref="BZ100">IF(K100="","",
IF(INDEX(Settings!$H:$H,MATCH(BZ$1,Settings!$G:$G,0))=TRUE,
100-100*(K100-MINIFS(K:K,$E:$E,$E100))/(MAXIFS(K:K,$E:$E,$E100)-MINIFS(K:K,$E:$E,$E100)),
100*(K100-MINIFS(K:K,$E:$E,$E100))/(MAXIFS(K:K,$E:$E,$E100)-MINIFS(K:K,$E:$E,$E100))))</f>
        <v/>
      </c>
      <c r="CA100" s="232" t="str">
        <f t="array" ref="CA100">IF(L100="","",
IF(INDEX(Settings!$H:$H,MATCH(CA$1,Settings!$G:$G,0))=TRUE,
100-100*(L100-MINIFS(L:L,$E:$E,$E100))/(MAXIFS(L:L,$E:$E,$E100)-MINIFS(L:L,$E:$E,$E100)),
100*(L100-MINIFS(L:L,$E:$E,$E100))/(MAXIFS(L:L,$E:$E,$E100)-MINIFS(L:L,$E:$E,$E100))))</f>
        <v/>
      </c>
      <c r="CB100" s="232" t="str">
        <f t="array" ref="CB100">IF(M100="","",
IF(INDEX(Settings!$H:$H,MATCH(CB$1,Settings!$G:$G,0))=TRUE,
100-100*(M100-MINIFS(M:M,$E:$E,$E100))/(MAXIFS(M:M,$E:$E,$E100)-MINIFS(M:M,$E:$E,$E100)),
100*(M100-MINIFS(M:M,$E:$E,$E100))/(MAXIFS(M:M,$E:$E,$E100)-MINIFS(M:M,$E:$E,$E100))))</f>
        <v/>
      </c>
      <c r="CC100" s="232" t="str">
        <f t="array" ref="CC100">IF(N100="","",
IF(INDEX(Settings!$H:$H,MATCH(CC$1,Settings!$G:$G,0))=TRUE,
100-100*(N100-MINIFS(N:N,$E:$E,$E100))/(MAXIFS(N:N,$E:$E,$E100)-MINIFS(N:N,$E:$E,$E100)),
100*(N100-MINIFS(N:N,$E:$E,$E100))/(MAXIFS(N:N,$E:$E,$E100)-MINIFS(N:N,$E:$E,$E100))))</f>
        <v/>
      </c>
      <c r="CD100" s="232" t="str">
        <f t="array" ref="CD100">IF(O100="","",
IF(INDEX(Settings!$H:$H,MATCH(CD$1,Settings!$G:$G,0))=TRUE,
100-100*(O100-MINIFS(O:O,$E:$E,$E100))/(MAXIFS(O:O,$E:$E,$E100)-MINIFS(O:O,$E:$E,$E100)),
100*(O100-MINIFS(O:O,$E:$E,$E100))/(MAXIFS(O:O,$E:$E,$E100)-MINIFS(O:O,$E:$E,$E100))))</f>
        <v/>
      </c>
      <c r="CE100" s="232" t="str">
        <f t="array" ref="CE100">IF(P100="","",
IF(INDEX(Settings!$H:$H,MATCH(CE$1,Settings!$G:$G,0))=TRUE,
100-100*(P100-MINIFS(P:P,$E:$E,$E100))/(MAXIFS(P:P,$E:$E,$E100)-MINIFS(P:P,$E:$E,$E100)),
100*(P100-MINIFS(P:P,$E:$E,$E100))/(MAXIFS(P:P,$E:$E,$E100)-MINIFS(P:P,$E:$E,$E100))))</f>
        <v/>
      </c>
      <c r="CF100" s="232" t="str">
        <f t="array" ref="CF100">IF(Q100="","",
IF(INDEX(Settings!$H:$H,MATCH(CF$1,Settings!$G:$G,0))=TRUE,
100-100*(Q100-MINIFS(Q:Q,$E:$E,$E100))/(MAXIFS(Q:Q,$E:$E,$E100)-MINIFS(Q:Q,$E:$E,$E100)),
100*(Q100-MINIFS(Q:Q,$E:$E,$E100))/(MAXIFS(Q:Q,$E:$E,$E100)-MINIFS(Q:Q,$E:$E,$E100))))</f>
        <v/>
      </c>
      <c r="CG100" s="232" t="str">
        <f t="array" ref="CG100">IF(R100="","",
IF(INDEX(Settings!$H:$H,MATCH(CG$1,Settings!$G:$G,0))=TRUE,
100-100*(R100-MINIFS(R:R,$E:$E,$E100))/(MAXIFS(R:R,$E:$E,$E100)-MINIFS(R:R,$E:$E,$E100)),
100*(R100-MINIFS(R:R,$E:$E,$E100))/(MAXIFS(R:R,$E:$E,$E100)-MINIFS(R:R,$E:$E,$E100))))</f>
        <v/>
      </c>
      <c r="CH100" s="232" t="str">
        <f t="array" ref="CH100">IF(S100="","",
IF(INDEX(Settings!$H:$H,MATCH(CH$1,Settings!$G:$G,0))=TRUE,
100-100*(S100-MINIFS(S:S,$E:$E,$E100))/(MAXIFS(S:S,$E:$E,$E100)-MINIFS(S:S,$E:$E,$E100)),
100*(S100-MINIFS(S:S,$E:$E,$E100))/(MAXIFS(S:S,$E:$E,$E100)-MINIFS(S:S,$E:$E,$E100))))</f>
        <v/>
      </c>
      <c r="CI100" s="232" t="str">
        <f t="array" ref="CI100">IF(T100="","",
IF(INDEX(Settings!$H:$H,MATCH(CI$1,Settings!$G:$G,0))=TRUE,
100-100*(T100-MINIFS(T:T,$E:$E,$E100))/(MAXIFS(T:T,$E:$E,$E100)-MINIFS(T:T,$E:$E,$E100)),
100*(T100-MINIFS(T:T,$E:$E,$E100))/(MAXIFS(T:T,$E:$E,$E100)-MINIFS(T:T,$E:$E,$E100))))</f>
        <v/>
      </c>
      <c r="CJ100" s="232" t="str">
        <f t="array" ref="CJ100">IF(U100="","",
IF(INDEX(Settings!$H:$H,MATCH(CJ$1,Settings!$G:$G,0))=TRUE,
100-100*(U100-MINIFS(U:U,$E:$E,$E100))/(MAXIFS(U:U,$E:$E,$E100)-MINIFS(U:U,$E:$E,$E100)),
100*(U100-MINIFS(U:U,$E:$E,$E100))/(MAXIFS(U:U,$E:$E,$E100)-MINIFS(U:U,$E:$E,$E100))))</f>
        <v/>
      </c>
      <c r="CK100" s="232" t="str">
        <f t="array" ref="CK100">IF(V100="","",
IF(INDEX(Settings!$H:$H,MATCH(CK$1,Settings!$G:$G,0))=TRUE,
100-100*(V100-MINIFS(V:V,$E:$E,$E100))/(MAXIFS(V:V,$E:$E,$E100)-MINIFS(V:V,$E:$E,$E100)),
100*(V100-MINIFS(V:V,$E:$E,$E100))/(MAXIFS(V:V,$E:$E,$E100)-MINIFS(V:V,$E:$E,$E100))))</f>
        <v/>
      </c>
      <c r="CL100" s="232" t="str">
        <f t="array" ref="CL100">IF(W100="","",
IF(INDEX(Settings!$H:$H,MATCH(CL$1,Settings!$G:$G,0))=TRUE,
100-100*(W100-MINIFS(W:W,$E:$E,$E100))/(MAXIFS(W:W,$E:$E,$E100)-MINIFS(W:W,$E:$E,$E100)),
100*(W100-MINIFS(W:W,$E:$E,$E100))/(MAXIFS(W:W,$E:$E,$E100)-MINIFS(W:W,$E:$E,$E100))))</f>
        <v/>
      </c>
      <c r="CM100" s="232" t="str">
        <f t="array" ref="CM100">IF(X100="","",
IF(INDEX(Settings!$H:$H,MATCH(CM$1,Settings!$G:$G,0))=TRUE,
100-100*(X100-MINIFS(X:X,$E:$E,$E100))/(MAXIFS(X:X,$E:$E,$E100)-MINIFS(X:X,$E:$E,$E100)),
100*(X100-MINIFS(X:X,$E:$E,$E100))/(MAXIFS(X:X,$E:$E,$E100)-MINIFS(X:X,$E:$E,$E100))))</f>
        <v/>
      </c>
      <c r="CN100" s="232" t="str">
        <f t="array" ref="CN100">IF(Y100="","",
IF(INDEX(Settings!$H:$H,MATCH(CN$1,Settings!$G:$G,0))=TRUE,
100-100*(Y100-MINIFS(Y:Y,$E:$E,$E100))/(MAXIFS(Y:Y,$E:$E,$E100)-MINIFS(Y:Y,$E:$E,$E100)),
100*(Y100-MINIFS(Y:Y,$E:$E,$E100))/(MAXIFS(Y:Y,$E:$E,$E100)-MINIFS(Y:Y,$E:$E,$E100))))</f>
        <v/>
      </c>
      <c r="CO100" s="232" t="str">
        <f t="array" ref="CO100">IF(Z100="","",
IF(INDEX(Settings!$H:$H,MATCH(CO$1,Settings!$G:$G,0))=TRUE,
100-100*(Z100-MINIFS(Z:Z,$E:$E,$E100))/(MAXIFS(Z:Z,$E:$E,$E100)-MINIFS(Z:Z,$E:$E,$E100)),
100*(Z100-MINIFS(Z:Z,$E:$E,$E100))/(MAXIFS(Z:Z,$E:$E,$E100)-MINIFS(Z:Z,$E:$E,$E100))))</f>
        <v/>
      </c>
      <c r="CP100" s="232" t="str">
        <f t="array" ref="CP100">IF(AA100="","",
IF(INDEX(Settings!$H:$H,MATCH(CP$1,Settings!$G:$G,0))=TRUE,
100-100*(AA100-MINIFS(AA:AA,$E:$E,$E100))/(MAXIFS(AA:AA,$E:$E,$E100)-MINIFS(AA:AA,$E:$E,$E100)),
100*(AA100-MINIFS(AA:AA,$E:$E,$E100))/(MAXIFS(AA:AA,$E:$E,$E100)-MINIFS(AA:AA,$E:$E,$E100))))</f>
        <v/>
      </c>
      <c r="CQ100" s="232" t="str">
        <f t="array" ref="CQ100">IF(AB100="","",
IF(INDEX(Settings!$H:$H,MATCH(CQ$1,Settings!$G:$G,0))=TRUE,
100-100*(AB100-MINIFS(AB:AB,$E:$E,$E100))/(MAXIFS(AB:AB,$E:$E,$E100)-MINIFS(AB:AB,$E:$E,$E100)),
100*(AB100-MINIFS(AB:AB,$E:$E,$E100))/(MAXIFS(AB:AB,$E:$E,$E100)-MINIFS(AB:AB,$E:$E,$E100))))</f>
        <v/>
      </c>
      <c r="CR100" s="232" t="str">
        <f t="array" ref="CR100">IF(AC100="","",
IF(INDEX(Settings!$H:$H,MATCH(CR$1,Settings!$G:$G,0))=TRUE,
100-100*(AC100-MINIFS(AC:AC,$E:$E,$E100))/(MAXIFS(AC:AC,$E:$E,$E100)-MINIFS(AC:AC,$E:$E,$E100)),
100*(AC100-MINIFS(AC:AC,$E:$E,$E100))/(MAXIFS(AC:AC,$E:$E,$E100)-MINIFS(AC:AC,$E:$E,$E100))))</f>
        <v/>
      </c>
      <c r="CS100" s="232" t="str">
        <f t="array" ref="CS100">IF(AD100="","",
IF(INDEX(Settings!$H:$H,MATCH(CS$1,Settings!$G:$G,0))=TRUE,
100-100*(AD100-MINIFS(AD:AD,$E:$E,$E100))/(MAXIFS(AD:AD,$E:$E,$E100)-MINIFS(AD:AD,$E:$E,$E100)),
100*(AD100-MINIFS(AD:AD,$E:$E,$E100))/(MAXIFS(AD:AD,$E:$E,$E100)-MINIFS(AD:AD,$E:$E,$E100))))</f>
        <v/>
      </c>
      <c r="CT100" s="232" t="str">
        <f t="array" ref="CT100">IF(AE100="","",
IF(INDEX(Settings!$H:$H,MATCH(CT$1,Settings!$G:$G,0))=TRUE,
100-100*(AE100-MINIFS(AE:AE,$E:$E,$E100))/(MAXIFS(AE:AE,$E:$E,$E100)-MINIFS(AE:AE,$E:$E,$E100)),
100*(AE100-MINIFS(AE:AE,$E:$E,$E100))/(MAXIFS(AE:AE,$E:$E,$E100)-MINIFS(AE:AE,$E:$E,$E100))))</f>
        <v/>
      </c>
      <c r="CU100" s="232" t="str">
        <f t="array" ref="CU100">IF(AF100="","",
IF(INDEX(Settings!$H:$H,MATCH(CU$1,Settings!$G:$G,0))=TRUE,
100-100*(AF100-MINIFS(AF:AF,$E:$E,$E100))/(MAXIFS(AF:AF,$E:$E,$E100)-MINIFS(AF:AF,$E:$E,$E100)),
100*(AF100-MINIFS(AF:AF,$E:$E,$E100))/(MAXIFS(AF:AF,$E:$E,$E100)-MINIFS(AF:AF,$E:$E,$E100))))</f>
        <v/>
      </c>
      <c r="CV100" s="232" t="str">
        <f t="array" ref="CV100">IF(AG100="","",
IF(INDEX(Settings!$H:$H,MATCH(CV$1,Settings!$G:$G,0))=TRUE,
100-100*(AG100-MINIFS(AG:AG,$E:$E,$E100))/(MAXIFS(AG:AG,$E:$E,$E100)-MINIFS(AG:AG,$E:$E,$E100)),
100*(AG100-MINIFS(AG:AG,$E:$E,$E100))/(MAXIFS(AG:AG,$E:$E,$E100)-MINIFS(AG:AG,$E:$E,$E100))))</f>
        <v/>
      </c>
      <c r="CW100" s="232" t="str">
        <f t="array" ref="CW100">IF(AH100="","",
IF(INDEX(Settings!$H:$H,MATCH(CW$1,Settings!$G:$G,0))=TRUE,
100-100*(AH100-MINIFS(AH:AH,$E:$E,$E100))/(MAXIFS(AH:AH,$E:$E,$E100)-MINIFS(AH:AH,$E:$E,$E100)),
100*(AH100-MINIFS(AH:AH,$E:$E,$E100))/(MAXIFS(AH:AH,$E:$E,$E100)-MINIFS(AH:AH,$E:$E,$E100))))</f>
        <v/>
      </c>
      <c r="CX100" s="232" t="str">
        <f t="array" ref="CX100">IF(AI100="","",
IF(INDEX(Settings!$H:$H,MATCH(CX$1,Settings!$G:$G,0))=TRUE,
100-100*(AI100-MINIFS(AI:AI,$E:$E,$E100))/(MAXIFS(AI:AI,$E:$E,$E100)-MINIFS(AI:AI,$E:$E,$E100)),
100*(AI100-MINIFS(AI:AI,$E:$E,$E100))/(MAXIFS(AI:AI,$E:$E,$E100)-MINIFS(AI:AI,$E:$E,$E100))))</f>
        <v/>
      </c>
      <c r="CY100" s="232" t="str">
        <f t="array" ref="CY100">IF(AJ100="","",
IF(INDEX(Settings!$H:$H,MATCH(CY$1,Settings!$G:$G,0))=TRUE,
100-100*(AJ100-MINIFS(AJ:AJ,$E:$E,$E100))/(MAXIFS(AJ:AJ,$E:$E,$E100)-MINIFS(AJ:AJ,$E:$E,$E100)),
100*(AJ100-MINIFS(AJ:AJ,$E:$E,$E100))/(MAXIFS(AJ:AJ,$E:$E,$E100)-MINIFS(AJ:AJ,$E:$E,$E100))))</f>
        <v/>
      </c>
      <c r="CZ100" s="232" t="str">
        <f t="array" ref="CZ100">IF(AK100="","",
IF(INDEX(Settings!$H:$H,MATCH(CZ$1,Settings!$G:$G,0))=TRUE,
100-100*(AK100-MINIFS(AK:AK,$E:$E,$E100))/(MAXIFS(AK:AK,$E:$E,$E100)-MINIFS(AK:AK,$E:$E,$E100)),
100*(AK100-MINIFS(AK:AK,$E:$E,$E100))/(MAXIFS(AK:AK,$E:$E,$E100)-MINIFS(AK:AK,$E:$E,$E100))))</f>
        <v/>
      </c>
      <c r="DA100" s="232" t="str">
        <f t="array" ref="DA100">IF(AL100="","",
IF(INDEX(Settings!$H:$H,MATCH(DA$1,Settings!$G:$G,0))=TRUE,
100-100*(AL100-MINIFS(AL:AL,$E:$E,$E100))/(MAXIFS(AL:AL,$E:$E,$E100)-MINIFS(AL:AL,$E:$E,$E100)),
100*(AL100-MINIFS(AL:AL,$E:$E,$E100))/(MAXIFS(AL:AL,$E:$E,$E100)-MINIFS(AL:AL,$E:$E,$E100))))</f>
        <v/>
      </c>
      <c r="DB100" s="232" t="str">
        <f t="array" ref="DB100">IF(AM100="","",
IF(INDEX(Settings!$H:$H,MATCH(DB$1,Settings!$G:$G,0))=TRUE,
100-100*(AM100-MINIFS(AM:AM,$E:$E,$E100))/(MAXIFS(AM:AM,$E:$E,$E100)-MINIFS(AM:AM,$E:$E,$E100)),
100*(AM100-MINIFS(AM:AM,$E:$E,$E100))/(MAXIFS(AM:AM,$E:$E,$E100)-MINIFS(AM:AM,$E:$E,$E100))))</f>
        <v/>
      </c>
      <c r="DC100" s="232" t="str">
        <f t="array" ref="DC100">IF(AN100="","",
IF(INDEX(Settings!$H:$H,MATCH(DC$1,Settings!$G:$G,0))=TRUE,
100-100*(AN100-MINIFS(AN:AN,$E:$E,$E100))/(MAXIFS(AN:AN,$E:$E,$E100)-MINIFS(AN:AN,$E:$E,$E100)),
100*(AN100-MINIFS(AN:AN,$E:$E,$E100))/(MAXIFS(AN:AN,$E:$E,$E100)-MINIFS(AN:AN,$E:$E,$E100))))</f>
        <v/>
      </c>
      <c r="DD100" s="232" t="str">
        <f t="array" ref="DD100">IF(AO100="","",
IF(INDEX(Settings!$H:$H,MATCH(DD$1,Settings!$G:$G,0))=TRUE,
100-100*(AO100-MINIFS(AO:AO,$E:$E,$E100))/(MAXIFS(AO:AO,$E:$E,$E100)-MINIFS(AO:AO,$E:$E,$E100)),
100*(AO100-MINIFS(AO:AO,$E:$E,$E100))/(MAXIFS(AO:AO,$E:$E,$E100)-MINIFS(AO:AO,$E:$E,$E100))))</f>
        <v/>
      </c>
      <c r="DE100" s="232" t="str">
        <f t="array" ref="DE100">IF(AP100="","",
IF(INDEX(Settings!$H:$H,MATCH(DE$1,Settings!$G:$G,0))=TRUE,
100-100*(AP100-MINIFS(AP:AP,$E:$E,$E100))/(MAXIFS(AP:AP,$E:$E,$E100)-MINIFS(AP:AP,$E:$E,$E100)),
100*(AP100-MINIFS(AP:AP,$E:$E,$E100))/(MAXIFS(AP:AP,$E:$E,$E100)-MINIFS(AP:AP,$E:$E,$E100))))</f>
        <v/>
      </c>
      <c r="DF100" s="232" t="str">
        <f t="array" ref="DF100">IF(AQ100="","",
IF(INDEX(Settings!$H:$H,MATCH(DF$1,Settings!$G:$G,0))=TRUE,
100-100*(AQ100-MINIFS(AQ:AQ,$E:$E,$E100))/(MAXIFS(AQ:AQ,$E:$E,$E100)-MINIFS(AQ:AQ,$E:$E,$E100)),
100*(AQ100-MINIFS(AQ:AQ,$E:$E,$E100))/(MAXIFS(AQ:AQ,$E:$E,$E100)-MINIFS(AQ:AQ,$E:$E,$E100))))</f>
        <v/>
      </c>
      <c r="DG100" s="232" t="str">
        <f t="array" ref="DG100">IF(AR100="","",
IF(INDEX(Settings!$H:$H,MATCH(DG$1,Settings!$G:$G,0))=TRUE,
100-100*(AR100-MINIFS(AR:AR,$E:$E,$E100))/(MAXIFS(AR:AR,$E:$E,$E100)-MINIFS(AR:AR,$E:$E,$E100)),
100*(AR100-MINIFS(AR:AR,$E:$E,$E100))/(MAXIFS(AR:AR,$E:$E,$E100)-MINIFS(AR:AR,$E:$E,$E100))))</f>
        <v/>
      </c>
      <c r="DH100" s="232" t="str">
        <f t="array" ref="DH100">IF(AS100="","",
IF(INDEX(Settings!$H:$H,MATCH(DH$1,Settings!$G:$G,0))=TRUE,
100-100*(AS100-MINIFS(AS:AS,$E:$E,$E100))/(MAXIFS(AS:AS,$E:$E,$E100)-MINIFS(AS:AS,$E:$E,$E100)),
100*(AS100-MINIFS(AS:AS,$E:$E,$E100))/(MAXIFS(AS:AS,$E:$E,$E100)-MINIFS(AS:AS,$E:$E,$E100))))</f>
        <v/>
      </c>
      <c r="DI100" s="232" t="str">
        <f t="array" ref="DI100">IF(AT100="","",
IF(INDEX(Settings!$H:$H,MATCH(DI$1,Settings!$G:$G,0))=TRUE,
100-100*(AT100-MINIFS(AT:AT,$E:$E,$E100))/(MAXIFS(AT:AT,$E:$E,$E100)-MINIFS(AT:AT,$E:$E,$E100)),
100*(AT100-MINIFS(AT:AT,$E:$E,$E100))/(MAXIFS(AT:AT,$E:$E,$E100)-MINIFS(AT:AT,$E:$E,$E100))))</f>
        <v/>
      </c>
      <c r="DJ100" s="232" t="str">
        <f t="array" ref="DJ100">IF(AU100="","",
IF(INDEX(Settings!$H:$H,MATCH(DJ$1,Settings!$G:$G,0))=TRUE,
100-100*(AU100-MINIFS(AU:AU,$E:$E,$E100))/(MAXIFS(AU:AU,$E:$E,$E100)-MINIFS(AU:AU,$E:$E,$E100)),
100*(AU100-MINIFS(AU:AU,$E:$E,$E100))/(MAXIFS(AU:AU,$E:$E,$E100)-MINIFS(AU:AU,$E:$E,$E100))))</f>
        <v/>
      </c>
      <c r="DK100" s="232" t="str">
        <f t="array" ref="DK100">IF(AV100="","",
IF(INDEX(Settings!$H:$H,MATCH(DK$1,Settings!$G:$G,0))=TRUE,
100-100*(AV100-MINIFS(AV:AV,$E:$E,$E100))/(MAXIFS(AV:AV,$E:$E,$E100)-MINIFS(AV:AV,$E:$E,$E100)),
100*(AV100-MINIFS(AV:AV,$E:$E,$E100))/(MAXIFS(AV:AV,$E:$E,$E100)-MINIFS(AV:AV,$E:$E,$E100))))</f>
        <v/>
      </c>
      <c r="DL100" s="232" t="str">
        <f t="array" ref="DL100">IF(AW100="","",
IF(INDEX(Settings!$H:$H,MATCH(DL$1,Settings!$G:$G,0))=TRUE,
100-100*(AW100-MINIFS(AW:AW,$E:$E,$E100))/(MAXIFS(AW:AW,$E:$E,$E100)-MINIFS(AW:AW,$E:$E,$E100)),
100*(AW100-MINIFS(AW:AW,$E:$E,$E100))/(MAXIFS(AW:AW,$E:$E,$E100)-MINIFS(AW:AW,$E:$E,$E100))))</f>
        <v/>
      </c>
      <c r="DM100" s="232" t="str">
        <f t="array" ref="DM100">IF(AX100="","",
IF(INDEX(Settings!$H:$H,MATCH(DM$1,Settings!$G:$G,0))=TRUE,
100-100*(AX100-MINIFS(AX:AX,$E:$E,$E100))/(MAXIFS(AX:AX,$E:$E,$E100)-MINIFS(AX:AX,$E:$E,$E100)),
100*(AX100-MINIFS(AX:AX,$E:$E,$E100))/(MAXIFS(AX:AX,$E:$E,$E100)-MINIFS(AX:AX,$E:$E,$E100))))</f>
        <v/>
      </c>
      <c r="DN100" s="232" t="str">
        <f t="array" ref="DN100">IF(AY100="","",
IF(INDEX(Settings!$H:$H,MATCH(DN$1,Settings!$G:$G,0))=TRUE,
100-100*(AY100-MINIFS(AY:AY,$E:$E,$E100))/(MAXIFS(AY:AY,$E:$E,$E100)-MINIFS(AY:AY,$E:$E,$E100)),
100*(AY100-MINIFS(AY:AY,$E:$E,$E100))/(MAXIFS(AY:AY,$E:$E,$E100)-MINIFS(AY:AY,$E:$E,$E100))))</f>
        <v/>
      </c>
      <c r="DO100" s="232" t="str">
        <f t="array" ref="DO100">IF(AZ100="","",
IF(INDEX(Settings!$H:$H,MATCH(DO$1,Settings!$G:$G,0))=TRUE,
100-100*(AZ100-MINIFS(AZ:AZ,$E:$E,$E100))/(MAXIFS(AZ:AZ,$E:$E,$E100)-MINIFS(AZ:AZ,$E:$E,$E100)),
100*(AZ100-MINIFS(AZ:AZ,$E:$E,$E100))/(MAXIFS(AZ:AZ,$E:$E,$E100)-MINIFS(AZ:AZ,$E:$E,$E100))))</f>
        <v/>
      </c>
      <c r="DP100" s="232" t="str">
        <f t="array" ref="DP100">IF(BA100="","",
IF(INDEX(Settings!$H:$H,MATCH(DP$1,Settings!$G:$G,0))=TRUE,
100-100*(BA100-MINIFS(BA:BA,$E:$E,$E100))/(MAXIFS(BA:BA,$E:$E,$E100)-MINIFS(BA:BA,$E:$E,$E100)),
100*(BA100-MINIFS(BA:BA,$E:$E,$E100))/(MAXIFS(BA:BA,$E:$E,$E100)-MINIFS(BA:BA,$E:$E,$E100))))</f>
        <v/>
      </c>
      <c r="DQ100" s="232" t="str">
        <f t="array" ref="DQ100">IF(BB100="","",
IF(INDEX(Settings!$H:$H,MATCH(DQ$1,Settings!$G:$G,0))=TRUE,
100-100*(BB100-MINIFS(BB:BB,$E:$E,$E100))/(MAXIFS(BB:BB,$E:$E,$E100)-MINIFS(BB:BB,$E:$E,$E100)),
100*(BB100-MINIFS(BB:BB,$E:$E,$E100))/(MAXIFS(BB:BB,$E:$E,$E100)-MINIFS(BB:BB,$E:$E,$E100))))</f>
        <v/>
      </c>
      <c r="DR100" s="232" t="str">
        <f t="array" ref="DR100">IF(BC100="","",
IF(INDEX(Settings!$H:$H,MATCH(DR$1,Settings!$G:$G,0))=TRUE,
100-100*(BC100-MINIFS(BC:BC,$E:$E,$E100))/(MAXIFS(BC:BC,$E:$E,$E100)-MINIFS(BC:BC,$E:$E,$E100)),
100*(BC100-MINIFS(BC:BC,$E:$E,$E100))/(MAXIFS(BC:BC,$E:$E,$E100)-MINIFS(BC:BC,$E:$E,$E100))))</f>
        <v/>
      </c>
      <c r="DS100" s="232" t="str">
        <f t="array" ref="DS100">IF(BD100="","",
IF(INDEX(Settings!$H:$H,MATCH(DS$1,Settings!$G:$G,0))=TRUE,
100-100*(BD100-MINIFS(BD:BD,$E:$E,$E100))/(MAXIFS(BD:BD,$E:$E,$E100)-MINIFS(BD:BD,$E:$E,$E100)),
100*(BD100-MINIFS(BD:BD,$E:$E,$E100))/(MAXIFS(BD:BD,$E:$E,$E100)-MINIFS(BD:BD,$E:$E,$E100))))</f>
        <v/>
      </c>
      <c r="DT100" s="232" t="str">
        <f t="array" ref="DT100">IF(BE100="","",
IF(INDEX(Settings!$H:$H,MATCH(DT$1,Settings!$G:$G,0))=TRUE,
100-100*(BE100-MINIFS(BE:BE,$E:$E,$E100))/(MAXIFS(BE:BE,$E:$E,$E100)-MINIFS(BE:BE,$E:$E,$E100)),
100*(BE100-MINIFS(BE:BE,$E:$E,$E100))/(MAXIFS(BE:BE,$E:$E,$E100)-MINIFS(BE:BE,$E:$E,$E100))))</f>
        <v/>
      </c>
      <c r="DU100" s="232" t="str">
        <f t="array" ref="DU100">IF(BF100="","",
IF(INDEX(Settings!$H:$H,MATCH(DU$1,Settings!$G:$G,0))=TRUE,
100-100*(BF100-MINIFS(BF:BF,$E:$E,$E100))/(MAXIFS(BF:BF,$E:$E,$E100)-MINIFS(BF:BF,$E:$E,$E100)),
100*(BF100-MINIFS(BF:BF,$E:$E,$E100))/(MAXIFS(BF:BF,$E:$E,$E100)-MINIFS(BF:BF,$E:$E,$E100))))</f>
        <v/>
      </c>
      <c r="DV100" s="232" t="str">
        <f t="array" ref="DV100">IF(BG100="","",
IF(INDEX(Settings!$H:$H,MATCH(DV$1,Settings!$G:$G,0))=TRUE,
100-100*(BG100-MINIFS(BG:BG,$E:$E,$E100))/(MAXIFS(BG:BG,$E:$E,$E100)-MINIFS(BG:BG,$E:$E,$E100)),
100*(BG100-MINIFS(BG:BG,$E:$E,$E100))/(MAXIFS(BG:BG,$E:$E,$E100)-MINIFS(BG:BG,$E:$E,$E100))))</f>
        <v/>
      </c>
      <c r="DW100" s="232" t="str">
        <f t="array" ref="DW100">IF(BH100="","",
IF(INDEX(Settings!$H:$H,MATCH(DW$1,Settings!$G:$G,0))=TRUE,
100-100*(BH100-MINIFS(BH:BH,$E:$E,$E100))/(MAXIFS(BH:BH,$E:$E,$E100)-MINIFS(BH:BH,$E:$E,$E100)),
100*(BH100-MINIFS(BH:BH,$E:$E,$E100))/(MAXIFS(BH:BH,$E:$E,$E100)-MINIFS(BH:BH,$E:$E,$E100))))</f>
        <v/>
      </c>
      <c r="DX100" s="232" t="str">
        <f t="array" ref="DX100">IF(BI100="","",
IF(INDEX(Settings!$H:$H,MATCH(DX$1,Settings!$G:$G,0))=TRUE,
100-100*(BI100-MINIFS(BI:BI,$E:$E,$E100))/(MAXIFS(BI:BI,$E:$E,$E100)-MINIFS(BI:BI,$E:$E,$E100)),
100*(BI100-MINIFS(BI:BI,$E:$E,$E100))/(MAXIFS(BI:BI,$E:$E,$E100)-MINIFS(BI:BI,$E:$E,$E100))))</f>
        <v/>
      </c>
      <c r="DY100" s="232" t="str">
        <f t="array" ref="DY100">IF(BJ100="","",
IF(INDEX(Settings!$H:$H,MATCH(DY$1,Settings!$G:$G,0))=TRUE,
100-100*(BJ100-MINIFS(BJ:BJ,$E:$E,$E100))/(MAXIFS(BJ:BJ,$E:$E,$E100)-MINIFS(BJ:BJ,$E:$E,$E100)),
100*(BJ100-MINIFS(BJ:BJ,$E:$E,$E100))/(MAXIFS(BJ:BJ,$E:$E,$E100)-MINIFS(BJ:BJ,$E:$E,$E100))))</f>
        <v/>
      </c>
      <c r="DZ100" s="234"/>
      <c r="EA100" s="234"/>
      <c r="EB100" s="234" t="str">
        <f t="shared" si="8"/>
        <v/>
      </c>
      <c r="EC100" s="234" t="str">
        <f t="shared" si="9"/>
        <v/>
      </c>
      <c r="ED100" s="234" t="str">
        <f t="shared" si="10"/>
        <v/>
      </c>
      <c r="EE100" s="234" t="str">
        <f t="shared" si="11"/>
        <v/>
      </c>
      <c r="EF100" s="234" t="str">
        <f t="shared" si="12"/>
        <v/>
      </c>
      <c r="EG100" s="234" t="str">
        <f t="shared" si="13"/>
        <v/>
      </c>
      <c r="EH100" s="234"/>
      <c r="EI100" s="234"/>
      <c r="EJ100" s="234"/>
      <c r="EK100" s="234"/>
      <c r="EL100" s="234"/>
      <c r="EM100" s="234"/>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3" t="str">
        <f t="shared" si="14"/>
        <v/>
      </c>
      <c r="N101" s="49"/>
      <c r="O101" s="49"/>
      <c r="P101" s="49"/>
      <c r="Q101" s="49"/>
      <c r="R101" s="49"/>
      <c r="S101" s="222" t="str">
        <f>IFERROR(VLOOKUP(AF101, 'YOYO IR Scores'!A:C, 3, FALSE), "")
</f>
        <v/>
      </c>
      <c r="T101" s="49"/>
      <c r="U101" s="49"/>
      <c r="V101" s="49"/>
      <c r="W101" s="49"/>
      <c r="X101" s="224" t="str">
        <f t="shared" si="4"/>
        <v/>
      </c>
      <c r="Y101" s="225" t="str">
        <f t="shared" si="5"/>
        <v/>
      </c>
      <c r="Z101" s="225" t="str">
        <f t="shared" si="6"/>
        <v/>
      </c>
      <c r="AA101" s="224" t="str">
        <f t="shared" si="7"/>
        <v/>
      </c>
      <c r="AB101" s="223"/>
      <c r="AC101" s="223"/>
      <c r="AD101" s="223"/>
      <c r="AE101" s="223" t="str">
        <f>IFERROR(VLOOKUP(AF101, 'YOYO IR Scores'!A:C, 2, FALSE), "")</f>
        <v/>
      </c>
      <c r="AF101" s="223"/>
      <c r="AG101" s="223"/>
      <c r="AH101" s="223"/>
      <c r="AI101" s="223"/>
      <c r="AJ101" s="223"/>
      <c r="AK101" s="223"/>
      <c r="AL101" s="223"/>
      <c r="AM101" s="223"/>
      <c r="AN101" s="223"/>
      <c r="AO101" s="223"/>
      <c r="AP101" s="223"/>
      <c r="AQ101" s="223"/>
      <c r="AR101" s="223"/>
      <c r="AS101" s="223"/>
      <c r="AT101" s="223"/>
      <c r="AU101" s="223"/>
      <c r="AV101" s="223"/>
      <c r="AW101" s="223"/>
      <c r="AX101" s="223"/>
      <c r="AY101" s="223"/>
      <c r="AZ101" s="223"/>
      <c r="BA101" s="223"/>
      <c r="BB101" s="223"/>
      <c r="BC101" s="223"/>
      <c r="BD101" s="223"/>
      <c r="BE101" s="223"/>
      <c r="BF101" s="223"/>
      <c r="BG101" s="223"/>
      <c r="BH101" s="223"/>
      <c r="BI101" s="223"/>
      <c r="BJ101" s="223"/>
      <c r="BK101" s="223" t="str">
        <f t="array" ref="BK101">IF(J101="","",
IF(INDEX(Settings!$H:$H,MATCH(BY$1,Settings!$G:$G,0))=TRUE,
100-100*(J101-MIN(J:J))/(MAX(J:J)-MIN(J:J)),
100*(J101-MIN(J:J))/(MAX(J:J)-MIN(J:J))))</f>
        <v/>
      </c>
      <c r="BL101" s="223" t="str">
        <f t="array" ref="BL101">IF(J101="","",
IF(INDEX(Settings!$H:$H,MATCH(BY$1,Settings!$G:$G,0))=TRUE,
100-100*(J101-MINIFS(J:J,$E:$E,$E101))/(MAXIFS(J:J,$E:$E,$E101)-MINIFS(J:J,$E:$E,$E101)),
100*(J101-MINIFS(J:J,$E:$E,$E101))/(MAXIFS(J:J,$E:$E,$E101)-MINIFS(J:J,$E:$E,$E101))))</f>
        <v/>
      </c>
      <c r="BM101" s="223"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4" t="str">
        <f t="array" ref="BQ101">IF(J101="","",
IF(INDEX(Settings!$H:$H,MATCH(BY$1,Settings!$G:$G,0))=TRUE,
-1*(J101-AVERAGE(J:J))/STDEV(J:J),
(J101-AVERAGE(J:J))/STDEV(J:J)))</f>
        <v/>
      </c>
      <c r="BR101" s="224" t="str">
        <f>IFERROR(__xludf.DUMMYFUNCTION("IF(J101="""","""",
IF(INDEX(Settings!$H:$H,MATCH(BY$1,Settings!$G:$G,0))=TRUE,
-1*(J101-AVERAGEIFS(J:J,$E:$E,$E101))/STDEV(FILTER(J:J,$E:$E=$E101)),
(J101-AVERAGEIFS(J:J,$E:$E,$E101))/STDEV(FILTER(J:J,$E:$E=$E101))))"),"")</f>
        <v/>
      </c>
      <c r="BS101" s="224"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3" t="str">
        <f t="array" ref="BY101">IF(J101="","",
IF(INDEX(Settings!$H:$H,MATCH(BY$1,Settings!$G:$G,0))=TRUE,
100-100*(J101-MINIFS(J:J,$E:$E,$E101))/(MAXIFS(J:J,$E:$E,$E101)-MINIFS(J:J,$E:$E,$E101)),
100*(J101-MINIFS(J:J,$E:$E,$E101))/(MAXIFS(J:J,$E:$E,$E101)-MINIFS(J:J,$E:$E,$E101))))</f>
        <v/>
      </c>
      <c r="BZ101" s="223" t="str">
        <f t="array" ref="BZ101">IF(K101="","",
IF(INDEX(Settings!$H:$H,MATCH(BZ$1,Settings!$G:$G,0))=TRUE,
100-100*(K101-MINIFS(K:K,$E:$E,$E101))/(MAXIFS(K:K,$E:$E,$E101)-MINIFS(K:K,$E:$E,$E101)),
100*(K101-MINIFS(K:K,$E:$E,$E101))/(MAXIFS(K:K,$E:$E,$E101)-MINIFS(K:K,$E:$E,$E101))))</f>
        <v/>
      </c>
      <c r="CA101" s="223" t="str">
        <f t="array" ref="CA101">IF(L101="","",
IF(INDEX(Settings!$H:$H,MATCH(CA$1,Settings!$G:$G,0))=TRUE,
100-100*(L101-MINIFS(L:L,$E:$E,$E101))/(MAXIFS(L:L,$E:$E,$E101)-MINIFS(L:L,$E:$E,$E101)),
100*(L101-MINIFS(L:L,$E:$E,$E101))/(MAXIFS(L:L,$E:$E,$E101)-MINIFS(L:L,$E:$E,$E101))))</f>
        <v/>
      </c>
      <c r="CB101" s="223" t="str">
        <f t="array" ref="CB101">IF(M101="","",
IF(INDEX(Settings!$H:$H,MATCH(CB$1,Settings!$G:$G,0))=TRUE,
100-100*(M101-MINIFS(M:M,$E:$E,$E101))/(MAXIFS(M:M,$E:$E,$E101)-MINIFS(M:M,$E:$E,$E101)),
100*(M101-MINIFS(M:M,$E:$E,$E101))/(MAXIFS(M:M,$E:$E,$E101)-MINIFS(M:M,$E:$E,$E101))))</f>
        <v/>
      </c>
      <c r="CC101" s="223" t="str">
        <f t="array" ref="CC101">IF(N101="","",
IF(INDEX(Settings!$H:$H,MATCH(CC$1,Settings!$G:$G,0))=TRUE,
100-100*(N101-MINIFS(N:N,$E:$E,$E101))/(MAXIFS(N:N,$E:$E,$E101)-MINIFS(N:N,$E:$E,$E101)),
100*(N101-MINIFS(N:N,$E:$E,$E101))/(MAXIFS(N:N,$E:$E,$E101)-MINIFS(N:N,$E:$E,$E101))))</f>
        <v/>
      </c>
      <c r="CD101" s="223" t="str">
        <f t="array" ref="CD101">IF(O101="","",
IF(INDEX(Settings!$H:$H,MATCH(CD$1,Settings!$G:$G,0))=TRUE,
100-100*(O101-MINIFS(O:O,$E:$E,$E101))/(MAXIFS(O:O,$E:$E,$E101)-MINIFS(O:O,$E:$E,$E101)),
100*(O101-MINIFS(O:O,$E:$E,$E101))/(MAXIFS(O:O,$E:$E,$E101)-MINIFS(O:O,$E:$E,$E101))))</f>
        <v/>
      </c>
      <c r="CE101" s="223" t="str">
        <f t="array" ref="CE101">IF(P101="","",
IF(INDEX(Settings!$H:$H,MATCH(CE$1,Settings!$G:$G,0))=TRUE,
100-100*(P101-MINIFS(P:P,$E:$E,$E101))/(MAXIFS(P:P,$E:$E,$E101)-MINIFS(P:P,$E:$E,$E101)),
100*(P101-MINIFS(P:P,$E:$E,$E101))/(MAXIFS(P:P,$E:$E,$E101)-MINIFS(P:P,$E:$E,$E101))))</f>
        <v/>
      </c>
      <c r="CF101" s="223" t="str">
        <f t="array" ref="CF101">IF(Q101="","",
IF(INDEX(Settings!$H:$H,MATCH(CF$1,Settings!$G:$G,0))=TRUE,
100-100*(Q101-MINIFS(Q:Q,$E:$E,$E101))/(MAXIFS(Q:Q,$E:$E,$E101)-MINIFS(Q:Q,$E:$E,$E101)),
100*(Q101-MINIFS(Q:Q,$E:$E,$E101))/(MAXIFS(Q:Q,$E:$E,$E101)-MINIFS(Q:Q,$E:$E,$E101))))</f>
        <v/>
      </c>
      <c r="CG101" s="223" t="str">
        <f t="array" ref="CG101">IF(R101="","",
IF(INDEX(Settings!$H:$H,MATCH(CG$1,Settings!$G:$G,0))=TRUE,
100-100*(R101-MINIFS(R:R,$E:$E,$E101))/(MAXIFS(R:R,$E:$E,$E101)-MINIFS(R:R,$E:$E,$E101)),
100*(R101-MINIFS(R:R,$E:$E,$E101))/(MAXIFS(R:R,$E:$E,$E101)-MINIFS(R:R,$E:$E,$E101))))</f>
        <v/>
      </c>
      <c r="CH101" s="223" t="str">
        <f t="array" ref="CH101">IF(S101="","",
IF(INDEX(Settings!$H:$H,MATCH(CH$1,Settings!$G:$G,0))=TRUE,
100-100*(S101-MINIFS(S:S,$E:$E,$E101))/(MAXIFS(S:S,$E:$E,$E101)-MINIFS(S:S,$E:$E,$E101)),
100*(S101-MINIFS(S:S,$E:$E,$E101))/(MAXIFS(S:S,$E:$E,$E101)-MINIFS(S:S,$E:$E,$E101))))</f>
        <v/>
      </c>
      <c r="CI101" s="223" t="str">
        <f t="array" ref="CI101">IF(T101="","",
IF(INDEX(Settings!$H:$H,MATCH(CI$1,Settings!$G:$G,0))=TRUE,
100-100*(T101-MINIFS(T:T,$E:$E,$E101))/(MAXIFS(T:T,$E:$E,$E101)-MINIFS(T:T,$E:$E,$E101)),
100*(T101-MINIFS(T:T,$E:$E,$E101))/(MAXIFS(T:T,$E:$E,$E101)-MINIFS(T:T,$E:$E,$E101))))</f>
        <v/>
      </c>
      <c r="CJ101" s="223" t="str">
        <f t="array" ref="CJ101">IF(U101="","",
IF(INDEX(Settings!$H:$H,MATCH(CJ$1,Settings!$G:$G,0))=TRUE,
100-100*(U101-MINIFS(U:U,$E:$E,$E101))/(MAXIFS(U:U,$E:$E,$E101)-MINIFS(U:U,$E:$E,$E101)),
100*(U101-MINIFS(U:U,$E:$E,$E101))/(MAXIFS(U:U,$E:$E,$E101)-MINIFS(U:U,$E:$E,$E101))))</f>
        <v/>
      </c>
      <c r="CK101" s="223" t="str">
        <f t="array" ref="CK101">IF(V101="","",
IF(INDEX(Settings!$H:$H,MATCH(CK$1,Settings!$G:$G,0))=TRUE,
100-100*(V101-MINIFS(V:V,$E:$E,$E101))/(MAXIFS(V:V,$E:$E,$E101)-MINIFS(V:V,$E:$E,$E101)),
100*(V101-MINIFS(V:V,$E:$E,$E101))/(MAXIFS(V:V,$E:$E,$E101)-MINIFS(V:V,$E:$E,$E101))))</f>
        <v/>
      </c>
      <c r="CL101" s="223" t="str">
        <f t="array" ref="CL101">IF(W101="","",
IF(INDEX(Settings!$H:$H,MATCH(CL$1,Settings!$G:$G,0))=TRUE,
100-100*(W101-MINIFS(W:W,$E:$E,$E101))/(MAXIFS(W:W,$E:$E,$E101)-MINIFS(W:W,$E:$E,$E101)),
100*(W101-MINIFS(W:W,$E:$E,$E101))/(MAXIFS(W:W,$E:$E,$E101)-MINIFS(W:W,$E:$E,$E101))))</f>
        <v/>
      </c>
      <c r="CM101" s="223" t="str">
        <f t="array" ref="CM101">IF(X101="","",
IF(INDEX(Settings!$H:$H,MATCH(CM$1,Settings!$G:$G,0))=TRUE,
100-100*(X101-MINIFS(X:X,$E:$E,$E101))/(MAXIFS(X:X,$E:$E,$E101)-MINIFS(X:X,$E:$E,$E101)),
100*(X101-MINIFS(X:X,$E:$E,$E101))/(MAXIFS(X:X,$E:$E,$E101)-MINIFS(X:X,$E:$E,$E101))))</f>
        <v/>
      </c>
      <c r="CN101" s="223" t="str">
        <f t="array" ref="CN101">IF(Y101="","",
IF(INDEX(Settings!$H:$H,MATCH(CN$1,Settings!$G:$G,0))=TRUE,
100-100*(Y101-MINIFS(Y:Y,$E:$E,$E101))/(MAXIFS(Y:Y,$E:$E,$E101)-MINIFS(Y:Y,$E:$E,$E101)),
100*(Y101-MINIFS(Y:Y,$E:$E,$E101))/(MAXIFS(Y:Y,$E:$E,$E101)-MINIFS(Y:Y,$E:$E,$E101))))</f>
        <v/>
      </c>
      <c r="CO101" s="223" t="str">
        <f t="array" ref="CO101">IF(Z101="","",
IF(INDEX(Settings!$H:$H,MATCH(CO$1,Settings!$G:$G,0))=TRUE,
100-100*(Z101-MINIFS(Z:Z,$E:$E,$E101))/(MAXIFS(Z:Z,$E:$E,$E101)-MINIFS(Z:Z,$E:$E,$E101)),
100*(Z101-MINIFS(Z:Z,$E:$E,$E101))/(MAXIFS(Z:Z,$E:$E,$E101)-MINIFS(Z:Z,$E:$E,$E101))))</f>
        <v/>
      </c>
      <c r="CP101" s="223" t="str">
        <f t="array" ref="CP101">IF(AA101="","",
IF(INDEX(Settings!$H:$H,MATCH(CP$1,Settings!$G:$G,0))=TRUE,
100-100*(AA101-MINIFS(AA:AA,$E:$E,$E101))/(MAXIFS(AA:AA,$E:$E,$E101)-MINIFS(AA:AA,$E:$E,$E101)),
100*(AA101-MINIFS(AA:AA,$E:$E,$E101))/(MAXIFS(AA:AA,$E:$E,$E101)-MINIFS(AA:AA,$E:$E,$E101))))</f>
        <v/>
      </c>
      <c r="CQ101" s="223" t="str">
        <f t="array" ref="CQ101">IF(AB101="","",
IF(INDEX(Settings!$H:$H,MATCH(CQ$1,Settings!$G:$G,0))=TRUE,
100-100*(AB101-MINIFS(AB:AB,$E:$E,$E101))/(MAXIFS(AB:AB,$E:$E,$E101)-MINIFS(AB:AB,$E:$E,$E101)),
100*(AB101-MINIFS(AB:AB,$E:$E,$E101))/(MAXIFS(AB:AB,$E:$E,$E101)-MINIFS(AB:AB,$E:$E,$E101))))</f>
        <v/>
      </c>
      <c r="CR101" s="223" t="str">
        <f t="array" ref="CR101">IF(AC101="","",
IF(INDEX(Settings!$H:$H,MATCH(CR$1,Settings!$G:$G,0))=TRUE,
100-100*(AC101-MINIFS(AC:AC,$E:$E,$E101))/(MAXIFS(AC:AC,$E:$E,$E101)-MINIFS(AC:AC,$E:$E,$E101)),
100*(AC101-MINIFS(AC:AC,$E:$E,$E101))/(MAXIFS(AC:AC,$E:$E,$E101)-MINIFS(AC:AC,$E:$E,$E101))))</f>
        <v/>
      </c>
      <c r="CS101" s="223" t="str">
        <f t="array" ref="CS101">IF(AD101="","",
IF(INDEX(Settings!$H:$H,MATCH(CS$1,Settings!$G:$G,0))=TRUE,
100-100*(AD101-MINIFS(AD:AD,$E:$E,$E101))/(MAXIFS(AD:AD,$E:$E,$E101)-MINIFS(AD:AD,$E:$E,$E101)),
100*(AD101-MINIFS(AD:AD,$E:$E,$E101))/(MAXIFS(AD:AD,$E:$E,$E101)-MINIFS(AD:AD,$E:$E,$E101))))</f>
        <v/>
      </c>
      <c r="CT101" s="223" t="str">
        <f t="array" ref="CT101">IF(AE101="","",
IF(INDEX(Settings!$H:$H,MATCH(CT$1,Settings!$G:$G,0))=TRUE,
100-100*(AE101-MINIFS(AE:AE,$E:$E,$E101))/(MAXIFS(AE:AE,$E:$E,$E101)-MINIFS(AE:AE,$E:$E,$E101)),
100*(AE101-MINIFS(AE:AE,$E:$E,$E101))/(MAXIFS(AE:AE,$E:$E,$E101)-MINIFS(AE:AE,$E:$E,$E101))))</f>
        <v/>
      </c>
      <c r="CU101" s="223" t="str">
        <f t="array" ref="CU101">IF(AF101="","",
IF(INDEX(Settings!$H:$H,MATCH(CU$1,Settings!$G:$G,0))=TRUE,
100-100*(AF101-MINIFS(AF:AF,$E:$E,$E101))/(MAXIFS(AF:AF,$E:$E,$E101)-MINIFS(AF:AF,$E:$E,$E101)),
100*(AF101-MINIFS(AF:AF,$E:$E,$E101))/(MAXIFS(AF:AF,$E:$E,$E101)-MINIFS(AF:AF,$E:$E,$E101))))</f>
        <v/>
      </c>
      <c r="CV101" s="223" t="str">
        <f t="array" ref="CV101">IF(AG101="","",
IF(INDEX(Settings!$H:$H,MATCH(CV$1,Settings!$G:$G,0))=TRUE,
100-100*(AG101-MINIFS(AG:AG,$E:$E,$E101))/(MAXIFS(AG:AG,$E:$E,$E101)-MINIFS(AG:AG,$E:$E,$E101)),
100*(AG101-MINIFS(AG:AG,$E:$E,$E101))/(MAXIFS(AG:AG,$E:$E,$E101)-MINIFS(AG:AG,$E:$E,$E101))))</f>
        <v/>
      </c>
      <c r="CW101" s="223" t="str">
        <f t="array" ref="CW101">IF(AH101="","",
IF(INDEX(Settings!$H:$H,MATCH(CW$1,Settings!$G:$G,0))=TRUE,
100-100*(AH101-MINIFS(AH:AH,$E:$E,$E101))/(MAXIFS(AH:AH,$E:$E,$E101)-MINIFS(AH:AH,$E:$E,$E101)),
100*(AH101-MINIFS(AH:AH,$E:$E,$E101))/(MAXIFS(AH:AH,$E:$E,$E101)-MINIFS(AH:AH,$E:$E,$E101))))</f>
        <v/>
      </c>
      <c r="CX101" s="223" t="str">
        <f t="array" ref="CX101">IF(AI101="","",
IF(INDEX(Settings!$H:$H,MATCH(CX$1,Settings!$G:$G,0))=TRUE,
100-100*(AI101-MINIFS(AI:AI,$E:$E,$E101))/(MAXIFS(AI:AI,$E:$E,$E101)-MINIFS(AI:AI,$E:$E,$E101)),
100*(AI101-MINIFS(AI:AI,$E:$E,$E101))/(MAXIFS(AI:AI,$E:$E,$E101)-MINIFS(AI:AI,$E:$E,$E101))))</f>
        <v/>
      </c>
      <c r="CY101" s="223" t="str">
        <f t="array" ref="CY101">IF(AJ101="","",
IF(INDEX(Settings!$H:$H,MATCH(CY$1,Settings!$G:$G,0))=TRUE,
100-100*(AJ101-MINIFS(AJ:AJ,$E:$E,$E101))/(MAXIFS(AJ:AJ,$E:$E,$E101)-MINIFS(AJ:AJ,$E:$E,$E101)),
100*(AJ101-MINIFS(AJ:AJ,$E:$E,$E101))/(MAXIFS(AJ:AJ,$E:$E,$E101)-MINIFS(AJ:AJ,$E:$E,$E101))))</f>
        <v/>
      </c>
      <c r="CZ101" s="223" t="str">
        <f t="array" ref="CZ101">IF(AK101="","",
IF(INDEX(Settings!$H:$H,MATCH(CZ$1,Settings!$G:$G,0))=TRUE,
100-100*(AK101-MINIFS(AK:AK,$E:$E,$E101))/(MAXIFS(AK:AK,$E:$E,$E101)-MINIFS(AK:AK,$E:$E,$E101)),
100*(AK101-MINIFS(AK:AK,$E:$E,$E101))/(MAXIFS(AK:AK,$E:$E,$E101)-MINIFS(AK:AK,$E:$E,$E101))))</f>
        <v/>
      </c>
      <c r="DA101" s="223" t="str">
        <f t="array" ref="DA101">IF(AL101="","",
IF(INDEX(Settings!$H:$H,MATCH(DA$1,Settings!$G:$G,0))=TRUE,
100-100*(AL101-MINIFS(AL:AL,$E:$E,$E101))/(MAXIFS(AL:AL,$E:$E,$E101)-MINIFS(AL:AL,$E:$E,$E101)),
100*(AL101-MINIFS(AL:AL,$E:$E,$E101))/(MAXIFS(AL:AL,$E:$E,$E101)-MINIFS(AL:AL,$E:$E,$E101))))</f>
        <v/>
      </c>
      <c r="DB101" s="223" t="str">
        <f t="array" ref="DB101">IF(AM101="","",
IF(INDEX(Settings!$H:$H,MATCH(DB$1,Settings!$G:$G,0))=TRUE,
100-100*(AM101-MINIFS(AM:AM,$E:$E,$E101))/(MAXIFS(AM:AM,$E:$E,$E101)-MINIFS(AM:AM,$E:$E,$E101)),
100*(AM101-MINIFS(AM:AM,$E:$E,$E101))/(MAXIFS(AM:AM,$E:$E,$E101)-MINIFS(AM:AM,$E:$E,$E101))))</f>
        <v/>
      </c>
      <c r="DC101" s="223" t="str">
        <f t="array" ref="DC101">IF(AN101="","",
IF(INDEX(Settings!$H:$H,MATCH(DC$1,Settings!$G:$G,0))=TRUE,
100-100*(AN101-MINIFS(AN:AN,$E:$E,$E101))/(MAXIFS(AN:AN,$E:$E,$E101)-MINIFS(AN:AN,$E:$E,$E101)),
100*(AN101-MINIFS(AN:AN,$E:$E,$E101))/(MAXIFS(AN:AN,$E:$E,$E101)-MINIFS(AN:AN,$E:$E,$E101))))</f>
        <v/>
      </c>
      <c r="DD101" s="223" t="str">
        <f t="array" ref="DD101">IF(AO101="","",
IF(INDEX(Settings!$H:$H,MATCH(DD$1,Settings!$G:$G,0))=TRUE,
100-100*(AO101-MINIFS(AO:AO,$E:$E,$E101))/(MAXIFS(AO:AO,$E:$E,$E101)-MINIFS(AO:AO,$E:$E,$E101)),
100*(AO101-MINIFS(AO:AO,$E:$E,$E101))/(MAXIFS(AO:AO,$E:$E,$E101)-MINIFS(AO:AO,$E:$E,$E101))))</f>
        <v/>
      </c>
      <c r="DE101" s="223" t="str">
        <f t="array" ref="DE101">IF(AP101="","",
IF(INDEX(Settings!$H:$H,MATCH(DE$1,Settings!$G:$G,0))=TRUE,
100-100*(AP101-MINIFS(AP:AP,$E:$E,$E101))/(MAXIFS(AP:AP,$E:$E,$E101)-MINIFS(AP:AP,$E:$E,$E101)),
100*(AP101-MINIFS(AP:AP,$E:$E,$E101))/(MAXIFS(AP:AP,$E:$E,$E101)-MINIFS(AP:AP,$E:$E,$E101))))</f>
        <v/>
      </c>
      <c r="DF101" s="223" t="str">
        <f t="array" ref="DF101">IF(AQ101="","",
IF(INDEX(Settings!$H:$H,MATCH(DF$1,Settings!$G:$G,0))=TRUE,
100-100*(AQ101-MINIFS(AQ:AQ,$E:$E,$E101))/(MAXIFS(AQ:AQ,$E:$E,$E101)-MINIFS(AQ:AQ,$E:$E,$E101)),
100*(AQ101-MINIFS(AQ:AQ,$E:$E,$E101))/(MAXIFS(AQ:AQ,$E:$E,$E101)-MINIFS(AQ:AQ,$E:$E,$E101))))</f>
        <v/>
      </c>
      <c r="DG101" s="223" t="str">
        <f t="array" ref="DG101">IF(AR101="","",
IF(INDEX(Settings!$H:$H,MATCH(DG$1,Settings!$G:$G,0))=TRUE,
100-100*(AR101-MINIFS(AR:AR,$E:$E,$E101))/(MAXIFS(AR:AR,$E:$E,$E101)-MINIFS(AR:AR,$E:$E,$E101)),
100*(AR101-MINIFS(AR:AR,$E:$E,$E101))/(MAXIFS(AR:AR,$E:$E,$E101)-MINIFS(AR:AR,$E:$E,$E101))))</f>
        <v/>
      </c>
      <c r="DH101" s="223" t="str">
        <f t="array" ref="DH101">IF(AS101="","",
IF(INDEX(Settings!$H:$H,MATCH(DH$1,Settings!$G:$G,0))=TRUE,
100-100*(AS101-MINIFS(AS:AS,$E:$E,$E101))/(MAXIFS(AS:AS,$E:$E,$E101)-MINIFS(AS:AS,$E:$E,$E101)),
100*(AS101-MINIFS(AS:AS,$E:$E,$E101))/(MAXIFS(AS:AS,$E:$E,$E101)-MINIFS(AS:AS,$E:$E,$E101))))</f>
        <v/>
      </c>
      <c r="DI101" s="223" t="str">
        <f t="array" ref="DI101">IF(AT101="","",
IF(INDEX(Settings!$H:$H,MATCH(DI$1,Settings!$G:$G,0))=TRUE,
100-100*(AT101-MINIFS(AT:AT,$E:$E,$E101))/(MAXIFS(AT:AT,$E:$E,$E101)-MINIFS(AT:AT,$E:$E,$E101)),
100*(AT101-MINIFS(AT:AT,$E:$E,$E101))/(MAXIFS(AT:AT,$E:$E,$E101)-MINIFS(AT:AT,$E:$E,$E101))))</f>
        <v/>
      </c>
      <c r="DJ101" s="223" t="str">
        <f t="array" ref="DJ101">IF(AU101="","",
IF(INDEX(Settings!$H:$H,MATCH(DJ$1,Settings!$G:$G,0))=TRUE,
100-100*(AU101-MINIFS(AU:AU,$E:$E,$E101))/(MAXIFS(AU:AU,$E:$E,$E101)-MINIFS(AU:AU,$E:$E,$E101)),
100*(AU101-MINIFS(AU:AU,$E:$E,$E101))/(MAXIFS(AU:AU,$E:$E,$E101)-MINIFS(AU:AU,$E:$E,$E101))))</f>
        <v/>
      </c>
      <c r="DK101" s="223" t="str">
        <f t="array" ref="DK101">IF(AV101="","",
IF(INDEX(Settings!$H:$H,MATCH(DK$1,Settings!$G:$G,0))=TRUE,
100-100*(AV101-MINIFS(AV:AV,$E:$E,$E101))/(MAXIFS(AV:AV,$E:$E,$E101)-MINIFS(AV:AV,$E:$E,$E101)),
100*(AV101-MINIFS(AV:AV,$E:$E,$E101))/(MAXIFS(AV:AV,$E:$E,$E101)-MINIFS(AV:AV,$E:$E,$E101))))</f>
        <v/>
      </c>
      <c r="DL101" s="223" t="str">
        <f t="array" ref="DL101">IF(AW101="","",
IF(INDEX(Settings!$H:$H,MATCH(DL$1,Settings!$G:$G,0))=TRUE,
100-100*(AW101-MINIFS(AW:AW,$E:$E,$E101))/(MAXIFS(AW:AW,$E:$E,$E101)-MINIFS(AW:AW,$E:$E,$E101)),
100*(AW101-MINIFS(AW:AW,$E:$E,$E101))/(MAXIFS(AW:AW,$E:$E,$E101)-MINIFS(AW:AW,$E:$E,$E101))))</f>
        <v/>
      </c>
      <c r="DM101" s="223" t="str">
        <f t="array" ref="DM101">IF(AX101="","",
IF(INDEX(Settings!$H:$H,MATCH(DM$1,Settings!$G:$G,0))=TRUE,
100-100*(AX101-MINIFS(AX:AX,$E:$E,$E101))/(MAXIFS(AX:AX,$E:$E,$E101)-MINIFS(AX:AX,$E:$E,$E101)),
100*(AX101-MINIFS(AX:AX,$E:$E,$E101))/(MAXIFS(AX:AX,$E:$E,$E101)-MINIFS(AX:AX,$E:$E,$E101))))</f>
        <v/>
      </c>
      <c r="DN101" s="223" t="str">
        <f t="array" ref="DN101">IF(AY101="","",
IF(INDEX(Settings!$H:$H,MATCH(DN$1,Settings!$G:$G,0))=TRUE,
100-100*(AY101-MINIFS(AY:AY,$E:$E,$E101))/(MAXIFS(AY:AY,$E:$E,$E101)-MINIFS(AY:AY,$E:$E,$E101)),
100*(AY101-MINIFS(AY:AY,$E:$E,$E101))/(MAXIFS(AY:AY,$E:$E,$E101)-MINIFS(AY:AY,$E:$E,$E101))))</f>
        <v/>
      </c>
      <c r="DO101" s="223" t="str">
        <f t="array" ref="DO101">IF(AZ101="","",
IF(INDEX(Settings!$H:$H,MATCH(DO$1,Settings!$G:$G,0))=TRUE,
100-100*(AZ101-MINIFS(AZ:AZ,$E:$E,$E101))/(MAXIFS(AZ:AZ,$E:$E,$E101)-MINIFS(AZ:AZ,$E:$E,$E101)),
100*(AZ101-MINIFS(AZ:AZ,$E:$E,$E101))/(MAXIFS(AZ:AZ,$E:$E,$E101)-MINIFS(AZ:AZ,$E:$E,$E101))))</f>
        <v/>
      </c>
      <c r="DP101" s="223" t="str">
        <f t="array" ref="DP101">IF(BA101="","",
IF(INDEX(Settings!$H:$H,MATCH(DP$1,Settings!$G:$G,0))=TRUE,
100-100*(BA101-MINIFS(BA:BA,$E:$E,$E101))/(MAXIFS(BA:BA,$E:$E,$E101)-MINIFS(BA:BA,$E:$E,$E101)),
100*(BA101-MINIFS(BA:BA,$E:$E,$E101))/(MAXIFS(BA:BA,$E:$E,$E101)-MINIFS(BA:BA,$E:$E,$E101))))</f>
        <v/>
      </c>
      <c r="DQ101" s="223" t="str">
        <f t="array" ref="DQ101">IF(BB101="","",
IF(INDEX(Settings!$H:$H,MATCH(DQ$1,Settings!$G:$G,0))=TRUE,
100-100*(BB101-MINIFS(BB:BB,$E:$E,$E101))/(MAXIFS(BB:BB,$E:$E,$E101)-MINIFS(BB:BB,$E:$E,$E101)),
100*(BB101-MINIFS(BB:BB,$E:$E,$E101))/(MAXIFS(BB:BB,$E:$E,$E101)-MINIFS(BB:BB,$E:$E,$E101))))</f>
        <v/>
      </c>
      <c r="DR101" s="223" t="str">
        <f t="array" ref="DR101">IF(BC101="","",
IF(INDEX(Settings!$H:$H,MATCH(DR$1,Settings!$G:$G,0))=TRUE,
100-100*(BC101-MINIFS(BC:BC,$E:$E,$E101))/(MAXIFS(BC:BC,$E:$E,$E101)-MINIFS(BC:BC,$E:$E,$E101)),
100*(BC101-MINIFS(BC:BC,$E:$E,$E101))/(MAXIFS(BC:BC,$E:$E,$E101)-MINIFS(BC:BC,$E:$E,$E101))))</f>
        <v/>
      </c>
      <c r="DS101" s="223" t="str">
        <f t="array" ref="DS101">IF(BD101="","",
IF(INDEX(Settings!$H:$H,MATCH(DS$1,Settings!$G:$G,0))=TRUE,
100-100*(BD101-MINIFS(BD:BD,$E:$E,$E101))/(MAXIFS(BD:BD,$E:$E,$E101)-MINIFS(BD:BD,$E:$E,$E101)),
100*(BD101-MINIFS(BD:BD,$E:$E,$E101))/(MAXIFS(BD:BD,$E:$E,$E101)-MINIFS(BD:BD,$E:$E,$E101))))</f>
        <v/>
      </c>
      <c r="DT101" s="223" t="str">
        <f t="array" ref="DT101">IF(BE101="","",
IF(INDEX(Settings!$H:$H,MATCH(DT$1,Settings!$G:$G,0))=TRUE,
100-100*(BE101-MINIFS(BE:BE,$E:$E,$E101))/(MAXIFS(BE:BE,$E:$E,$E101)-MINIFS(BE:BE,$E:$E,$E101)),
100*(BE101-MINIFS(BE:BE,$E:$E,$E101))/(MAXIFS(BE:BE,$E:$E,$E101)-MINIFS(BE:BE,$E:$E,$E101))))</f>
        <v/>
      </c>
      <c r="DU101" s="223" t="str">
        <f t="array" ref="DU101">IF(BF101="","",
IF(INDEX(Settings!$H:$H,MATCH(DU$1,Settings!$G:$G,0))=TRUE,
100-100*(BF101-MINIFS(BF:BF,$E:$E,$E101))/(MAXIFS(BF:BF,$E:$E,$E101)-MINIFS(BF:BF,$E:$E,$E101)),
100*(BF101-MINIFS(BF:BF,$E:$E,$E101))/(MAXIFS(BF:BF,$E:$E,$E101)-MINIFS(BF:BF,$E:$E,$E101))))</f>
        <v/>
      </c>
      <c r="DV101" s="223" t="str">
        <f t="array" ref="DV101">IF(BG101="","",
IF(INDEX(Settings!$H:$H,MATCH(DV$1,Settings!$G:$G,0))=TRUE,
100-100*(BG101-MINIFS(BG:BG,$E:$E,$E101))/(MAXIFS(BG:BG,$E:$E,$E101)-MINIFS(BG:BG,$E:$E,$E101)),
100*(BG101-MINIFS(BG:BG,$E:$E,$E101))/(MAXIFS(BG:BG,$E:$E,$E101)-MINIFS(BG:BG,$E:$E,$E101))))</f>
        <v/>
      </c>
      <c r="DW101" s="223" t="str">
        <f t="array" ref="DW101">IF(BH101="","",
IF(INDEX(Settings!$H:$H,MATCH(DW$1,Settings!$G:$G,0))=TRUE,
100-100*(BH101-MINIFS(BH:BH,$E:$E,$E101))/(MAXIFS(BH:BH,$E:$E,$E101)-MINIFS(BH:BH,$E:$E,$E101)),
100*(BH101-MINIFS(BH:BH,$E:$E,$E101))/(MAXIFS(BH:BH,$E:$E,$E101)-MINIFS(BH:BH,$E:$E,$E101))))</f>
        <v/>
      </c>
      <c r="DX101" s="223" t="str">
        <f t="array" ref="DX101">IF(BI101="","",
IF(INDEX(Settings!$H:$H,MATCH(DX$1,Settings!$G:$G,0))=TRUE,
100-100*(BI101-MINIFS(BI:BI,$E:$E,$E101))/(MAXIFS(BI:BI,$E:$E,$E101)-MINIFS(BI:BI,$E:$E,$E101)),
100*(BI101-MINIFS(BI:BI,$E:$E,$E101))/(MAXIFS(BI:BI,$E:$E,$E101)-MINIFS(BI:BI,$E:$E,$E101))))</f>
        <v/>
      </c>
      <c r="DY101" s="223" t="str">
        <f t="array" ref="DY101">IF(BJ101="","",
IF(INDEX(Settings!$H:$H,MATCH(DY$1,Settings!$G:$G,0))=TRUE,
100-100*(BJ101-MINIFS(BJ:BJ,$E:$E,$E101))/(MAXIFS(BJ:BJ,$E:$E,$E101)-MINIFS(BJ:BJ,$E:$E,$E101)),
100*(BJ101-MINIFS(BJ:BJ,$E:$E,$E101))/(MAXIFS(BJ:BJ,$E:$E,$E101)-MINIFS(BJ:BJ,$E:$E,$E101))))</f>
        <v/>
      </c>
      <c r="DZ101" s="225"/>
      <c r="EA101" s="225"/>
      <c r="EB101" s="225" t="str">
        <f t="shared" si="8"/>
        <v/>
      </c>
      <c r="EC101" s="225" t="str">
        <f t="shared" si="9"/>
        <v/>
      </c>
      <c r="ED101" s="225" t="str">
        <f t="shared" si="10"/>
        <v/>
      </c>
      <c r="EE101" s="225" t="str">
        <f t="shared" si="11"/>
        <v/>
      </c>
      <c r="EF101" s="225" t="str">
        <f t="shared" si="12"/>
        <v/>
      </c>
      <c r="EG101" s="225" t="str">
        <f t="shared" si="13"/>
        <v/>
      </c>
      <c r="EH101" s="225"/>
      <c r="EI101" s="225"/>
      <c r="EJ101" s="225"/>
      <c r="EK101" s="225"/>
      <c r="EL101" s="225"/>
      <c r="EM101" s="225"/>
    </row>
    <row r="102">
      <c r="A102" s="231"/>
      <c r="B102" s="231"/>
      <c r="C102" s="231"/>
      <c r="D102" s="231" t="str">
        <f t="array" ref="D102">IFERROR(INDEX(Profiles!$B:$B,MATCH($A102,Profiles!$A:$A,0)),"")</f>
        <v/>
      </c>
      <c r="E102" s="231"/>
      <c r="F102" s="231"/>
      <c r="G102" s="231"/>
      <c r="H102" s="231"/>
      <c r="I102" s="231" t="str">
        <f>IF(A102="","",IF(Settings!$N$3="DATE",F102&amp;": "&amp;TEXT(B102,"M/DD/YY"),F102&amp;": "&amp;H102))</f>
        <v/>
      </c>
      <c r="J102" s="231"/>
      <c r="K102" s="231"/>
      <c r="L102" s="231"/>
      <c r="M102" s="232" t="str">
        <f t="shared" si="14"/>
        <v/>
      </c>
      <c r="N102" s="231"/>
      <c r="O102" s="231"/>
      <c r="P102" s="231"/>
      <c r="Q102" s="231"/>
      <c r="R102" s="231"/>
      <c r="S102" s="230" t="str">
        <f>IFERROR(VLOOKUP(AF102, 'YOYO IR Scores'!A:C, 3, FALSE), "")
</f>
        <v/>
      </c>
      <c r="T102" s="231"/>
      <c r="U102" s="231"/>
      <c r="V102" s="231"/>
      <c r="W102" s="231"/>
      <c r="X102" s="233" t="str">
        <f t="shared" si="4"/>
        <v/>
      </c>
      <c r="Y102" s="234" t="str">
        <f t="shared" si="5"/>
        <v/>
      </c>
      <c r="Z102" s="234" t="str">
        <f t="shared" si="6"/>
        <v/>
      </c>
      <c r="AA102" s="233" t="str">
        <f t="shared" si="7"/>
        <v/>
      </c>
      <c r="AB102" s="232"/>
      <c r="AC102" s="232"/>
      <c r="AD102" s="232"/>
      <c r="AE102" s="232" t="str">
        <f>IFERROR(VLOOKUP(AF102, 'YOYO IR Scores'!A:C, 2, FALSE), "")</f>
        <v/>
      </c>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t="str">
        <f t="array" ref="BK102">IF(J102="","",
IF(INDEX(Settings!$H:$H,MATCH(BY$1,Settings!$G:$G,0))=TRUE,
100-100*(J102-MIN(J:J))/(MAX(J:J)-MIN(J:J)),
100*(J102-MIN(J:J))/(MAX(J:J)-MIN(J:J))))</f>
        <v/>
      </c>
      <c r="BL102" s="232" t="str">
        <f t="array" ref="BL102">IF(J102="","",
IF(INDEX(Settings!$H:$H,MATCH(BY$1,Settings!$G:$G,0))=TRUE,
100-100*(J102-MINIFS(J:J,$E:$E,$E102))/(MAXIFS(J:J,$E:$E,$E102)-MINIFS(J:J,$E:$E,$E102)),
100*(J102-MINIFS(J:J,$E:$E,$E102))/(MAXIFS(J:J,$E:$E,$E102)-MINIFS(J:J,$E:$E,$E102))))</f>
        <v/>
      </c>
      <c r="BM102" s="232" t="str">
        <f t="array" ref="BM102">IF(J102="","",
IF(INDEX(Settings!$H:$H,MATCH(BY$1,Settings!$G:$G,0))=TRUE,
100-100*(J102-MINIFS(J:J,$E:$E,$E102,$I:$I,$I102))/(MAXIFS(J:J,$E:$E,$E102,$I:$I,$I102)-MINIFS(J:J,$E:$E,$E102,$I:$I,$I102)),
100*(J102-MINIFS(J:J,$E:$E,$E102,$I:$I,$I102))/(MAXIFS(J:J,$E:$E,$E102,$I:$I,$I102)-MINIFS(J:J,$E:$E,$E102,$I:$I,$I102))))</f>
        <v/>
      </c>
      <c r="BN102" s="231" t="str">
        <f t="array" ref="BN102">IF(J102="","",
IF(INDEX(Settings!$H:$H,MATCH(BY$1,Settings!$G:$G,0))=TRUE,
100-100*PERCENTRANK(J:J,J102),
100*PERCENTRANK(J:J,J102)))</f>
        <v/>
      </c>
      <c r="BO102" s="231" t="str">
        <f>IFERROR(__xludf.DUMMYFUNCTION("IF(J102="""","""",
IF(INDEX(Settings!$H:$H,MATCH(BY$1,Settings!$G:$G,0))=TRUE,
100-100*PERCENTRANK(FILTER(J:J,$E:$E=$E102),J102),
100*PERCENTRANK(FILTER(J:J,$E:$E=$E102),J102)))"),"")</f>
        <v/>
      </c>
      <c r="BP102" s="231" t="str">
        <f>IFERROR(__xludf.DUMMYFUNCTION("IF(J102="""","""",
IF(INDEX(Settings!$H:$H,MATCH(BY$1,Settings!$G:$G,0))=TRUE,
100-100*PERCENTRANK(FILTER(J:J,$E:$E=$E102,$I:$I=$I102),J102),
100*PERCENTRANK(FILTER(J:J,$E:$E=$E102,$I:$I=$I102),J102)))"),"")</f>
        <v/>
      </c>
      <c r="BQ102" s="233" t="str">
        <f t="array" ref="BQ102">IF(J102="","",
IF(INDEX(Settings!$H:$H,MATCH(BY$1,Settings!$G:$G,0))=TRUE,
-1*(J102-AVERAGE(J:J))/STDEV(J:J),
(J102-AVERAGE(J:J))/STDEV(J:J)))</f>
        <v/>
      </c>
      <c r="BR102" s="233" t="str">
        <f>IFERROR(__xludf.DUMMYFUNCTION("IF(J102="""","""",
IF(INDEX(Settings!$H:$H,MATCH(BY$1,Settings!$G:$G,0))=TRUE,
-1*(J102-AVERAGEIFS(J:J,$E:$E,$E102))/STDEV(FILTER(J:J,$E:$E=$E102)),
(J102-AVERAGEIFS(J:J,$E:$E,$E102))/STDEV(FILTER(J:J,$E:$E=$E102))))"),"")</f>
        <v/>
      </c>
      <c r="BS102" s="233"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1"/>
      <c r="BX102" s="231"/>
      <c r="BY102" s="232" t="str">
        <f t="array" ref="BY102">IF(J102="","",
IF(INDEX(Settings!$H:$H,MATCH(BY$1,Settings!$G:$G,0))=TRUE,
100-100*(J102-MINIFS(J:J,$E:$E,$E102))/(MAXIFS(J:J,$E:$E,$E102)-MINIFS(J:J,$E:$E,$E102)),
100*(J102-MINIFS(J:J,$E:$E,$E102))/(MAXIFS(J:J,$E:$E,$E102)-MINIFS(J:J,$E:$E,$E102))))</f>
        <v/>
      </c>
      <c r="BZ102" s="232" t="str">
        <f t="array" ref="BZ102">IF(K102="","",
IF(INDEX(Settings!$H:$H,MATCH(BZ$1,Settings!$G:$G,0))=TRUE,
100-100*(K102-MINIFS(K:K,$E:$E,$E102))/(MAXIFS(K:K,$E:$E,$E102)-MINIFS(K:K,$E:$E,$E102)),
100*(K102-MINIFS(K:K,$E:$E,$E102))/(MAXIFS(K:K,$E:$E,$E102)-MINIFS(K:K,$E:$E,$E102))))</f>
        <v/>
      </c>
      <c r="CA102" s="232" t="str">
        <f t="array" ref="CA102">IF(L102="","",
IF(INDEX(Settings!$H:$H,MATCH(CA$1,Settings!$G:$G,0))=TRUE,
100-100*(L102-MINIFS(L:L,$E:$E,$E102))/(MAXIFS(L:L,$E:$E,$E102)-MINIFS(L:L,$E:$E,$E102)),
100*(L102-MINIFS(L:L,$E:$E,$E102))/(MAXIFS(L:L,$E:$E,$E102)-MINIFS(L:L,$E:$E,$E102))))</f>
        <v/>
      </c>
      <c r="CB102" s="232" t="str">
        <f t="array" ref="CB102">IF(M102="","",
IF(INDEX(Settings!$H:$H,MATCH(CB$1,Settings!$G:$G,0))=TRUE,
100-100*(M102-MINIFS(M:M,$E:$E,$E102))/(MAXIFS(M:M,$E:$E,$E102)-MINIFS(M:M,$E:$E,$E102)),
100*(M102-MINIFS(M:M,$E:$E,$E102))/(MAXIFS(M:M,$E:$E,$E102)-MINIFS(M:M,$E:$E,$E102))))</f>
        <v/>
      </c>
      <c r="CC102" s="232" t="str">
        <f t="array" ref="CC102">IF(N102="","",
IF(INDEX(Settings!$H:$H,MATCH(CC$1,Settings!$G:$G,0))=TRUE,
100-100*(N102-MINIFS(N:N,$E:$E,$E102))/(MAXIFS(N:N,$E:$E,$E102)-MINIFS(N:N,$E:$E,$E102)),
100*(N102-MINIFS(N:N,$E:$E,$E102))/(MAXIFS(N:N,$E:$E,$E102)-MINIFS(N:N,$E:$E,$E102))))</f>
        <v/>
      </c>
      <c r="CD102" s="232" t="str">
        <f t="array" ref="CD102">IF(O102="","",
IF(INDEX(Settings!$H:$H,MATCH(CD$1,Settings!$G:$G,0))=TRUE,
100-100*(O102-MINIFS(O:O,$E:$E,$E102))/(MAXIFS(O:O,$E:$E,$E102)-MINIFS(O:O,$E:$E,$E102)),
100*(O102-MINIFS(O:O,$E:$E,$E102))/(MAXIFS(O:O,$E:$E,$E102)-MINIFS(O:O,$E:$E,$E102))))</f>
        <v/>
      </c>
      <c r="CE102" s="232" t="str">
        <f t="array" ref="CE102">IF(P102="","",
IF(INDEX(Settings!$H:$H,MATCH(CE$1,Settings!$G:$G,0))=TRUE,
100-100*(P102-MINIFS(P:P,$E:$E,$E102))/(MAXIFS(P:P,$E:$E,$E102)-MINIFS(P:P,$E:$E,$E102)),
100*(P102-MINIFS(P:P,$E:$E,$E102))/(MAXIFS(P:P,$E:$E,$E102)-MINIFS(P:P,$E:$E,$E102))))</f>
        <v/>
      </c>
      <c r="CF102" s="232" t="str">
        <f t="array" ref="CF102">IF(Q102="","",
IF(INDEX(Settings!$H:$H,MATCH(CF$1,Settings!$G:$G,0))=TRUE,
100-100*(Q102-MINIFS(Q:Q,$E:$E,$E102))/(MAXIFS(Q:Q,$E:$E,$E102)-MINIFS(Q:Q,$E:$E,$E102)),
100*(Q102-MINIFS(Q:Q,$E:$E,$E102))/(MAXIFS(Q:Q,$E:$E,$E102)-MINIFS(Q:Q,$E:$E,$E102))))</f>
        <v/>
      </c>
      <c r="CG102" s="232" t="str">
        <f t="array" ref="CG102">IF(R102="","",
IF(INDEX(Settings!$H:$H,MATCH(CG$1,Settings!$G:$G,0))=TRUE,
100-100*(R102-MINIFS(R:R,$E:$E,$E102))/(MAXIFS(R:R,$E:$E,$E102)-MINIFS(R:R,$E:$E,$E102)),
100*(R102-MINIFS(R:R,$E:$E,$E102))/(MAXIFS(R:R,$E:$E,$E102)-MINIFS(R:R,$E:$E,$E102))))</f>
        <v/>
      </c>
      <c r="CH102" s="232" t="str">
        <f t="array" ref="CH102">IF(S102="","",
IF(INDEX(Settings!$H:$H,MATCH(CH$1,Settings!$G:$G,0))=TRUE,
100-100*(S102-MINIFS(S:S,$E:$E,$E102))/(MAXIFS(S:S,$E:$E,$E102)-MINIFS(S:S,$E:$E,$E102)),
100*(S102-MINIFS(S:S,$E:$E,$E102))/(MAXIFS(S:S,$E:$E,$E102)-MINIFS(S:S,$E:$E,$E102))))</f>
        <v/>
      </c>
      <c r="CI102" s="232" t="str">
        <f t="array" ref="CI102">IF(T102="","",
IF(INDEX(Settings!$H:$H,MATCH(CI$1,Settings!$G:$G,0))=TRUE,
100-100*(T102-MINIFS(T:T,$E:$E,$E102))/(MAXIFS(T:T,$E:$E,$E102)-MINIFS(T:T,$E:$E,$E102)),
100*(T102-MINIFS(T:T,$E:$E,$E102))/(MAXIFS(T:T,$E:$E,$E102)-MINIFS(T:T,$E:$E,$E102))))</f>
        <v/>
      </c>
      <c r="CJ102" s="232" t="str">
        <f t="array" ref="CJ102">IF(U102="","",
IF(INDEX(Settings!$H:$H,MATCH(CJ$1,Settings!$G:$G,0))=TRUE,
100-100*(U102-MINIFS(U:U,$E:$E,$E102))/(MAXIFS(U:U,$E:$E,$E102)-MINIFS(U:U,$E:$E,$E102)),
100*(U102-MINIFS(U:U,$E:$E,$E102))/(MAXIFS(U:U,$E:$E,$E102)-MINIFS(U:U,$E:$E,$E102))))</f>
        <v/>
      </c>
      <c r="CK102" s="232" t="str">
        <f t="array" ref="CK102">IF(V102="","",
IF(INDEX(Settings!$H:$H,MATCH(CK$1,Settings!$G:$G,0))=TRUE,
100-100*(V102-MINIFS(V:V,$E:$E,$E102))/(MAXIFS(V:V,$E:$E,$E102)-MINIFS(V:V,$E:$E,$E102)),
100*(V102-MINIFS(V:V,$E:$E,$E102))/(MAXIFS(V:V,$E:$E,$E102)-MINIFS(V:V,$E:$E,$E102))))</f>
        <v/>
      </c>
      <c r="CL102" s="232" t="str">
        <f t="array" ref="CL102">IF(W102="","",
IF(INDEX(Settings!$H:$H,MATCH(CL$1,Settings!$G:$G,0))=TRUE,
100-100*(W102-MINIFS(W:W,$E:$E,$E102))/(MAXIFS(W:W,$E:$E,$E102)-MINIFS(W:W,$E:$E,$E102)),
100*(W102-MINIFS(W:W,$E:$E,$E102))/(MAXIFS(W:W,$E:$E,$E102)-MINIFS(W:W,$E:$E,$E102))))</f>
        <v/>
      </c>
      <c r="CM102" s="232" t="str">
        <f t="array" ref="CM102">IF(X102="","",
IF(INDEX(Settings!$H:$H,MATCH(CM$1,Settings!$G:$G,0))=TRUE,
100-100*(X102-MINIFS(X:X,$E:$E,$E102))/(MAXIFS(X:X,$E:$E,$E102)-MINIFS(X:X,$E:$E,$E102)),
100*(X102-MINIFS(X:X,$E:$E,$E102))/(MAXIFS(X:X,$E:$E,$E102)-MINIFS(X:X,$E:$E,$E102))))</f>
        <v/>
      </c>
      <c r="CN102" s="232" t="str">
        <f t="array" ref="CN102">IF(Y102="","",
IF(INDEX(Settings!$H:$H,MATCH(CN$1,Settings!$G:$G,0))=TRUE,
100-100*(Y102-MINIFS(Y:Y,$E:$E,$E102))/(MAXIFS(Y:Y,$E:$E,$E102)-MINIFS(Y:Y,$E:$E,$E102)),
100*(Y102-MINIFS(Y:Y,$E:$E,$E102))/(MAXIFS(Y:Y,$E:$E,$E102)-MINIFS(Y:Y,$E:$E,$E102))))</f>
        <v/>
      </c>
      <c r="CO102" s="232" t="str">
        <f t="array" ref="CO102">IF(Z102="","",
IF(INDEX(Settings!$H:$H,MATCH(CO$1,Settings!$G:$G,0))=TRUE,
100-100*(Z102-MINIFS(Z:Z,$E:$E,$E102))/(MAXIFS(Z:Z,$E:$E,$E102)-MINIFS(Z:Z,$E:$E,$E102)),
100*(Z102-MINIFS(Z:Z,$E:$E,$E102))/(MAXIFS(Z:Z,$E:$E,$E102)-MINIFS(Z:Z,$E:$E,$E102))))</f>
        <v/>
      </c>
      <c r="CP102" s="232" t="str">
        <f t="array" ref="CP102">IF(AA102="","",
IF(INDEX(Settings!$H:$H,MATCH(CP$1,Settings!$G:$G,0))=TRUE,
100-100*(AA102-MINIFS(AA:AA,$E:$E,$E102))/(MAXIFS(AA:AA,$E:$E,$E102)-MINIFS(AA:AA,$E:$E,$E102)),
100*(AA102-MINIFS(AA:AA,$E:$E,$E102))/(MAXIFS(AA:AA,$E:$E,$E102)-MINIFS(AA:AA,$E:$E,$E102))))</f>
        <v/>
      </c>
      <c r="CQ102" s="232" t="str">
        <f t="array" ref="CQ102">IF(AB102="","",
IF(INDEX(Settings!$H:$H,MATCH(CQ$1,Settings!$G:$G,0))=TRUE,
100-100*(AB102-MINIFS(AB:AB,$E:$E,$E102))/(MAXIFS(AB:AB,$E:$E,$E102)-MINIFS(AB:AB,$E:$E,$E102)),
100*(AB102-MINIFS(AB:AB,$E:$E,$E102))/(MAXIFS(AB:AB,$E:$E,$E102)-MINIFS(AB:AB,$E:$E,$E102))))</f>
        <v/>
      </c>
      <c r="CR102" s="232" t="str">
        <f t="array" ref="CR102">IF(AC102="","",
IF(INDEX(Settings!$H:$H,MATCH(CR$1,Settings!$G:$G,0))=TRUE,
100-100*(AC102-MINIFS(AC:AC,$E:$E,$E102))/(MAXIFS(AC:AC,$E:$E,$E102)-MINIFS(AC:AC,$E:$E,$E102)),
100*(AC102-MINIFS(AC:AC,$E:$E,$E102))/(MAXIFS(AC:AC,$E:$E,$E102)-MINIFS(AC:AC,$E:$E,$E102))))</f>
        <v/>
      </c>
      <c r="CS102" s="232" t="str">
        <f t="array" ref="CS102">IF(AD102="","",
IF(INDEX(Settings!$H:$H,MATCH(CS$1,Settings!$G:$G,0))=TRUE,
100-100*(AD102-MINIFS(AD:AD,$E:$E,$E102))/(MAXIFS(AD:AD,$E:$E,$E102)-MINIFS(AD:AD,$E:$E,$E102)),
100*(AD102-MINIFS(AD:AD,$E:$E,$E102))/(MAXIFS(AD:AD,$E:$E,$E102)-MINIFS(AD:AD,$E:$E,$E102))))</f>
        <v/>
      </c>
      <c r="CT102" s="232" t="str">
        <f t="array" ref="CT102">IF(AE102="","",
IF(INDEX(Settings!$H:$H,MATCH(CT$1,Settings!$G:$G,0))=TRUE,
100-100*(AE102-MINIFS(AE:AE,$E:$E,$E102))/(MAXIFS(AE:AE,$E:$E,$E102)-MINIFS(AE:AE,$E:$E,$E102)),
100*(AE102-MINIFS(AE:AE,$E:$E,$E102))/(MAXIFS(AE:AE,$E:$E,$E102)-MINIFS(AE:AE,$E:$E,$E102))))</f>
        <v/>
      </c>
      <c r="CU102" s="232" t="str">
        <f t="array" ref="CU102">IF(AF102="","",
IF(INDEX(Settings!$H:$H,MATCH(CU$1,Settings!$G:$G,0))=TRUE,
100-100*(AF102-MINIFS(AF:AF,$E:$E,$E102))/(MAXIFS(AF:AF,$E:$E,$E102)-MINIFS(AF:AF,$E:$E,$E102)),
100*(AF102-MINIFS(AF:AF,$E:$E,$E102))/(MAXIFS(AF:AF,$E:$E,$E102)-MINIFS(AF:AF,$E:$E,$E102))))</f>
        <v/>
      </c>
      <c r="CV102" s="232" t="str">
        <f t="array" ref="CV102">IF(AG102="","",
IF(INDEX(Settings!$H:$H,MATCH(CV$1,Settings!$G:$G,0))=TRUE,
100-100*(AG102-MINIFS(AG:AG,$E:$E,$E102))/(MAXIFS(AG:AG,$E:$E,$E102)-MINIFS(AG:AG,$E:$E,$E102)),
100*(AG102-MINIFS(AG:AG,$E:$E,$E102))/(MAXIFS(AG:AG,$E:$E,$E102)-MINIFS(AG:AG,$E:$E,$E102))))</f>
        <v/>
      </c>
      <c r="CW102" s="232" t="str">
        <f t="array" ref="CW102">IF(AH102="","",
IF(INDEX(Settings!$H:$H,MATCH(CW$1,Settings!$G:$G,0))=TRUE,
100-100*(AH102-MINIFS(AH:AH,$E:$E,$E102))/(MAXIFS(AH:AH,$E:$E,$E102)-MINIFS(AH:AH,$E:$E,$E102)),
100*(AH102-MINIFS(AH:AH,$E:$E,$E102))/(MAXIFS(AH:AH,$E:$E,$E102)-MINIFS(AH:AH,$E:$E,$E102))))</f>
        <v/>
      </c>
      <c r="CX102" s="232" t="str">
        <f t="array" ref="CX102">IF(AI102="","",
IF(INDEX(Settings!$H:$H,MATCH(CX$1,Settings!$G:$G,0))=TRUE,
100-100*(AI102-MINIFS(AI:AI,$E:$E,$E102))/(MAXIFS(AI:AI,$E:$E,$E102)-MINIFS(AI:AI,$E:$E,$E102)),
100*(AI102-MINIFS(AI:AI,$E:$E,$E102))/(MAXIFS(AI:AI,$E:$E,$E102)-MINIFS(AI:AI,$E:$E,$E102))))</f>
        <v/>
      </c>
      <c r="CY102" s="232" t="str">
        <f t="array" ref="CY102">IF(AJ102="","",
IF(INDEX(Settings!$H:$H,MATCH(CY$1,Settings!$G:$G,0))=TRUE,
100-100*(AJ102-MINIFS(AJ:AJ,$E:$E,$E102))/(MAXIFS(AJ:AJ,$E:$E,$E102)-MINIFS(AJ:AJ,$E:$E,$E102)),
100*(AJ102-MINIFS(AJ:AJ,$E:$E,$E102))/(MAXIFS(AJ:AJ,$E:$E,$E102)-MINIFS(AJ:AJ,$E:$E,$E102))))</f>
        <v/>
      </c>
      <c r="CZ102" s="232" t="str">
        <f t="array" ref="CZ102">IF(AK102="","",
IF(INDEX(Settings!$H:$H,MATCH(CZ$1,Settings!$G:$G,0))=TRUE,
100-100*(AK102-MINIFS(AK:AK,$E:$E,$E102))/(MAXIFS(AK:AK,$E:$E,$E102)-MINIFS(AK:AK,$E:$E,$E102)),
100*(AK102-MINIFS(AK:AK,$E:$E,$E102))/(MAXIFS(AK:AK,$E:$E,$E102)-MINIFS(AK:AK,$E:$E,$E102))))</f>
        <v/>
      </c>
      <c r="DA102" s="232" t="str">
        <f t="array" ref="DA102">IF(AL102="","",
IF(INDEX(Settings!$H:$H,MATCH(DA$1,Settings!$G:$G,0))=TRUE,
100-100*(AL102-MINIFS(AL:AL,$E:$E,$E102))/(MAXIFS(AL:AL,$E:$E,$E102)-MINIFS(AL:AL,$E:$E,$E102)),
100*(AL102-MINIFS(AL:AL,$E:$E,$E102))/(MAXIFS(AL:AL,$E:$E,$E102)-MINIFS(AL:AL,$E:$E,$E102))))</f>
        <v/>
      </c>
      <c r="DB102" s="232" t="str">
        <f t="array" ref="DB102">IF(AM102="","",
IF(INDEX(Settings!$H:$H,MATCH(DB$1,Settings!$G:$G,0))=TRUE,
100-100*(AM102-MINIFS(AM:AM,$E:$E,$E102))/(MAXIFS(AM:AM,$E:$E,$E102)-MINIFS(AM:AM,$E:$E,$E102)),
100*(AM102-MINIFS(AM:AM,$E:$E,$E102))/(MAXIFS(AM:AM,$E:$E,$E102)-MINIFS(AM:AM,$E:$E,$E102))))</f>
        <v/>
      </c>
      <c r="DC102" s="232" t="str">
        <f t="array" ref="DC102">IF(AN102="","",
IF(INDEX(Settings!$H:$H,MATCH(DC$1,Settings!$G:$G,0))=TRUE,
100-100*(AN102-MINIFS(AN:AN,$E:$E,$E102))/(MAXIFS(AN:AN,$E:$E,$E102)-MINIFS(AN:AN,$E:$E,$E102)),
100*(AN102-MINIFS(AN:AN,$E:$E,$E102))/(MAXIFS(AN:AN,$E:$E,$E102)-MINIFS(AN:AN,$E:$E,$E102))))</f>
        <v/>
      </c>
      <c r="DD102" s="232" t="str">
        <f t="array" ref="DD102">IF(AO102="","",
IF(INDEX(Settings!$H:$H,MATCH(DD$1,Settings!$G:$G,0))=TRUE,
100-100*(AO102-MINIFS(AO:AO,$E:$E,$E102))/(MAXIFS(AO:AO,$E:$E,$E102)-MINIFS(AO:AO,$E:$E,$E102)),
100*(AO102-MINIFS(AO:AO,$E:$E,$E102))/(MAXIFS(AO:AO,$E:$E,$E102)-MINIFS(AO:AO,$E:$E,$E102))))</f>
        <v/>
      </c>
      <c r="DE102" s="232" t="str">
        <f t="array" ref="DE102">IF(AP102="","",
IF(INDEX(Settings!$H:$H,MATCH(DE$1,Settings!$G:$G,0))=TRUE,
100-100*(AP102-MINIFS(AP:AP,$E:$E,$E102))/(MAXIFS(AP:AP,$E:$E,$E102)-MINIFS(AP:AP,$E:$E,$E102)),
100*(AP102-MINIFS(AP:AP,$E:$E,$E102))/(MAXIFS(AP:AP,$E:$E,$E102)-MINIFS(AP:AP,$E:$E,$E102))))</f>
        <v/>
      </c>
      <c r="DF102" s="232" t="str">
        <f t="array" ref="DF102">IF(AQ102="","",
IF(INDEX(Settings!$H:$H,MATCH(DF$1,Settings!$G:$G,0))=TRUE,
100-100*(AQ102-MINIFS(AQ:AQ,$E:$E,$E102))/(MAXIFS(AQ:AQ,$E:$E,$E102)-MINIFS(AQ:AQ,$E:$E,$E102)),
100*(AQ102-MINIFS(AQ:AQ,$E:$E,$E102))/(MAXIFS(AQ:AQ,$E:$E,$E102)-MINIFS(AQ:AQ,$E:$E,$E102))))</f>
        <v/>
      </c>
      <c r="DG102" s="232" t="str">
        <f t="array" ref="DG102">IF(AR102="","",
IF(INDEX(Settings!$H:$H,MATCH(DG$1,Settings!$G:$G,0))=TRUE,
100-100*(AR102-MINIFS(AR:AR,$E:$E,$E102))/(MAXIFS(AR:AR,$E:$E,$E102)-MINIFS(AR:AR,$E:$E,$E102)),
100*(AR102-MINIFS(AR:AR,$E:$E,$E102))/(MAXIFS(AR:AR,$E:$E,$E102)-MINIFS(AR:AR,$E:$E,$E102))))</f>
        <v/>
      </c>
      <c r="DH102" s="232" t="str">
        <f t="array" ref="DH102">IF(AS102="","",
IF(INDEX(Settings!$H:$H,MATCH(DH$1,Settings!$G:$G,0))=TRUE,
100-100*(AS102-MINIFS(AS:AS,$E:$E,$E102))/(MAXIFS(AS:AS,$E:$E,$E102)-MINIFS(AS:AS,$E:$E,$E102)),
100*(AS102-MINIFS(AS:AS,$E:$E,$E102))/(MAXIFS(AS:AS,$E:$E,$E102)-MINIFS(AS:AS,$E:$E,$E102))))</f>
        <v/>
      </c>
      <c r="DI102" s="232" t="str">
        <f t="array" ref="DI102">IF(AT102="","",
IF(INDEX(Settings!$H:$H,MATCH(DI$1,Settings!$G:$G,0))=TRUE,
100-100*(AT102-MINIFS(AT:AT,$E:$E,$E102))/(MAXIFS(AT:AT,$E:$E,$E102)-MINIFS(AT:AT,$E:$E,$E102)),
100*(AT102-MINIFS(AT:AT,$E:$E,$E102))/(MAXIFS(AT:AT,$E:$E,$E102)-MINIFS(AT:AT,$E:$E,$E102))))</f>
        <v/>
      </c>
      <c r="DJ102" s="232" t="str">
        <f t="array" ref="DJ102">IF(AU102="","",
IF(INDEX(Settings!$H:$H,MATCH(DJ$1,Settings!$G:$G,0))=TRUE,
100-100*(AU102-MINIFS(AU:AU,$E:$E,$E102))/(MAXIFS(AU:AU,$E:$E,$E102)-MINIFS(AU:AU,$E:$E,$E102)),
100*(AU102-MINIFS(AU:AU,$E:$E,$E102))/(MAXIFS(AU:AU,$E:$E,$E102)-MINIFS(AU:AU,$E:$E,$E102))))</f>
        <v/>
      </c>
      <c r="DK102" s="232" t="str">
        <f t="array" ref="DK102">IF(AV102="","",
IF(INDEX(Settings!$H:$H,MATCH(DK$1,Settings!$G:$G,0))=TRUE,
100-100*(AV102-MINIFS(AV:AV,$E:$E,$E102))/(MAXIFS(AV:AV,$E:$E,$E102)-MINIFS(AV:AV,$E:$E,$E102)),
100*(AV102-MINIFS(AV:AV,$E:$E,$E102))/(MAXIFS(AV:AV,$E:$E,$E102)-MINIFS(AV:AV,$E:$E,$E102))))</f>
        <v/>
      </c>
      <c r="DL102" s="232" t="str">
        <f t="array" ref="DL102">IF(AW102="","",
IF(INDEX(Settings!$H:$H,MATCH(DL$1,Settings!$G:$G,0))=TRUE,
100-100*(AW102-MINIFS(AW:AW,$E:$E,$E102))/(MAXIFS(AW:AW,$E:$E,$E102)-MINIFS(AW:AW,$E:$E,$E102)),
100*(AW102-MINIFS(AW:AW,$E:$E,$E102))/(MAXIFS(AW:AW,$E:$E,$E102)-MINIFS(AW:AW,$E:$E,$E102))))</f>
        <v/>
      </c>
      <c r="DM102" s="232" t="str">
        <f t="array" ref="DM102">IF(AX102="","",
IF(INDEX(Settings!$H:$H,MATCH(DM$1,Settings!$G:$G,0))=TRUE,
100-100*(AX102-MINIFS(AX:AX,$E:$E,$E102))/(MAXIFS(AX:AX,$E:$E,$E102)-MINIFS(AX:AX,$E:$E,$E102)),
100*(AX102-MINIFS(AX:AX,$E:$E,$E102))/(MAXIFS(AX:AX,$E:$E,$E102)-MINIFS(AX:AX,$E:$E,$E102))))</f>
        <v/>
      </c>
      <c r="DN102" s="232" t="str">
        <f t="array" ref="DN102">IF(AY102="","",
IF(INDEX(Settings!$H:$H,MATCH(DN$1,Settings!$G:$G,0))=TRUE,
100-100*(AY102-MINIFS(AY:AY,$E:$E,$E102))/(MAXIFS(AY:AY,$E:$E,$E102)-MINIFS(AY:AY,$E:$E,$E102)),
100*(AY102-MINIFS(AY:AY,$E:$E,$E102))/(MAXIFS(AY:AY,$E:$E,$E102)-MINIFS(AY:AY,$E:$E,$E102))))</f>
        <v/>
      </c>
      <c r="DO102" s="232" t="str">
        <f t="array" ref="DO102">IF(AZ102="","",
IF(INDEX(Settings!$H:$H,MATCH(DO$1,Settings!$G:$G,0))=TRUE,
100-100*(AZ102-MINIFS(AZ:AZ,$E:$E,$E102))/(MAXIFS(AZ:AZ,$E:$E,$E102)-MINIFS(AZ:AZ,$E:$E,$E102)),
100*(AZ102-MINIFS(AZ:AZ,$E:$E,$E102))/(MAXIFS(AZ:AZ,$E:$E,$E102)-MINIFS(AZ:AZ,$E:$E,$E102))))</f>
        <v/>
      </c>
      <c r="DP102" s="232" t="str">
        <f t="array" ref="DP102">IF(BA102="","",
IF(INDEX(Settings!$H:$H,MATCH(DP$1,Settings!$G:$G,0))=TRUE,
100-100*(BA102-MINIFS(BA:BA,$E:$E,$E102))/(MAXIFS(BA:BA,$E:$E,$E102)-MINIFS(BA:BA,$E:$E,$E102)),
100*(BA102-MINIFS(BA:BA,$E:$E,$E102))/(MAXIFS(BA:BA,$E:$E,$E102)-MINIFS(BA:BA,$E:$E,$E102))))</f>
        <v/>
      </c>
      <c r="DQ102" s="232" t="str">
        <f t="array" ref="DQ102">IF(BB102="","",
IF(INDEX(Settings!$H:$H,MATCH(DQ$1,Settings!$G:$G,0))=TRUE,
100-100*(BB102-MINIFS(BB:BB,$E:$E,$E102))/(MAXIFS(BB:BB,$E:$E,$E102)-MINIFS(BB:BB,$E:$E,$E102)),
100*(BB102-MINIFS(BB:BB,$E:$E,$E102))/(MAXIFS(BB:BB,$E:$E,$E102)-MINIFS(BB:BB,$E:$E,$E102))))</f>
        <v/>
      </c>
      <c r="DR102" s="232" t="str">
        <f t="array" ref="DR102">IF(BC102="","",
IF(INDEX(Settings!$H:$H,MATCH(DR$1,Settings!$G:$G,0))=TRUE,
100-100*(BC102-MINIFS(BC:BC,$E:$E,$E102))/(MAXIFS(BC:BC,$E:$E,$E102)-MINIFS(BC:BC,$E:$E,$E102)),
100*(BC102-MINIFS(BC:BC,$E:$E,$E102))/(MAXIFS(BC:BC,$E:$E,$E102)-MINIFS(BC:BC,$E:$E,$E102))))</f>
        <v/>
      </c>
      <c r="DS102" s="232" t="str">
        <f t="array" ref="DS102">IF(BD102="","",
IF(INDEX(Settings!$H:$H,MATCH(DS$1,Settings!$G:$G,0))=TRUE,
100-100*(BD102-MINIFS(BD:BD,$E:$E,$E102))/(MAXIFS(BD:BD,$E:$E,$E102)-MINIFS(BD:BD,$E:$E,$E102)),
100*(BD102-MINIFS(BD:BD,$E:$E,$E102))/(MAXIFS(BD:BD,$E:$E,$E102)-MINIFS(BD:BD,$E:$E,$E102))))</f>
        <v/>
      </c>
      <c r="DT102" s="232" t="str">
        <f t="array" ref="DT102">IF(BE102="","",
IF(INDEX(Settings!$H:$H,MATCH(DT$1,Settings!$G:$G,0))=TRUE,
100-100*(BE102-MINIFS(BE:BE,$E:$E,$E102))/(MAXIFS(BE:BE,$E:$E,$E102)-MINIFS(BE:BE,$E:$E,$E102)),
100*(BE102-MINIFS(BE:BE,$E:$E,$E102))/(MAXIFS(BE:BE,$E:$E,$E102)-MINIFS(BE:BE,$E:$E,$E102))))</f>
        <v/>
      </c>
      <c r="DU102" s="232" t="str">
        <f t="array" ref="DU102">IF(BF102="","",
IF(INDEX(Settings!$H:$H,MATCH(DU$1,Settings!$G:$G,0))=TRUE,
100-100*(BF102-MINIFS(BF:BF,$E:$E,$E102))/(MAXIFS(BF:BF,$E:$E,$E102)-MINIFS(BF:BF,$E:$E,$E102)),
100*(BF102-MINIFS(BF:BF,$E:$E,$E102))/(MAXIFS(BF:BF,$E:$E,$E102)-MINIFS(BF:BF,$E:$E,$E102))))</f>
        <v/>
      </c>
      <c r="DV102" s="232" t="str">
        <f t="array" ref="DV102">IF(BG102="","",
IF(INDEX(Settings!$H:$H,MATCH(DV$1,Settings!$G:$G,0))=TRUE,
100-100*(BG102-MINIFS(BG:BG,$E:$E,$E102))/(MAXIFS(BG:BG,$E:$E,$E102)-MINIFS(BG:BG,$E:$E,$E102)),
100*(BG102-MINIFS(BG:BG,$E:$E,$E102))/(MAXIFS(BG:BG,$E:$E,$E102)-MINIFS(BG:BG,$E:$E,$E102))))</f>
        <v/>
      </c>
      <c r="DW102" s="232" t="str">
        <f t="array" ref="DW102">IF(BH102="","",
IF(INDEX(Settings!$H:$H,MATCH(DW$1,Settings!$G:$G,0))=TRUE,
100-100*(BH102-MINIFS(BH:BH,$E:$E,$E102))/(MAXIFS(BH:BH,$E:$E,$E102)-MINIFS(BH:BH,$E:$E,$E102)),
100*(BH102-MINIFS(BH:BH,$E:$E,$E102))/(MAXIFS(BH:BH,$E:$E,$E102)-MINIFS(BH:BH,$E:$E,$E102))))</f>
        <v/>
      </c>
      <c r="DX102" s="232" t="str">
        <f t="array" ref="DX102">IF(BI102="","",
IF(INDEX(Settings!$H:$H,MATCH(DX$1,Settings!$G:$G,0))=TRUE,
100-100*(BI102-MINIFS(BI:BI,$E:$E,$E102))/(MAXIFS(BI:BI,$E:$E,$E102)-MINIFS(BI:BI,$E:$E,$E102)),
100*(BI102-MINIFS(BI:BI,$E:$E,$E102))/(MAXIFS(BI:BI,$E:$E,$E102)-MINIFS(BI:BI,$E:$E,$E102))))</f>
        <v/>
      </c>
      <c r="DY102" s="232" t="str">
        <f t="array" ref="DY102">IF(BJ102="","",
IF(INDEX(Settings!$H:$H,MATCH(DY$1,Settings!$G:$G,0))=TRUE,
100-100*(BJ102-MINIFS(BJ:BJ,$E:$E,$E102))/(MAXIFS(BJ:BJ,$E:$E,$E102)-MINIFS(BJ:BJ,$E:$E,$E102)),
100*(BJ102-MINIFS(BJ:BJ,$E:$E,$E102))/(MAXIFS(BJ:BJ,$E:$E,$E102)-MINIFS(BJ:BJ,$E:$E,$E102))))</f>
        <v/>
      </c>
      <c r="DZ102" s="234"/>
      <c r="EA102" s="234"/>
      <c r="EB102" s="234" t="str">
        <f t="shared" si="8"/>
        <v/>
      </c>
      <c r="EC102" s="234" t="str">
        <f t="shared" si="9"/>
        <v/>
      </c>
      <c r="ED102" s="234" t="str">
        <f t="shared" si="10"/>
        <v/>
      </c>
      <c r="EE102" s="234" t="str">
        <f t="shared" si="11"/>
        <v/>
      </c>
      <c r="EF102" s="234" t="str">
        <f t="shared" si="12"/>
        <v/>
      </c>
      <c r="EG102" s="234" t="str">
        <f t="shared" si="13"/>
        <v/>
      </c>
      <c r="EH102" s="234"/>
      <c r="EI102" s="234"/>
      <c r="EJ102" s="234"/>
      <c r="EK102" s="234"/>
      <c r="EL102" s="234"/>
      <c r="EM102" s="234"/>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3" t="str">
        <f t="shared" si="14"/>
        <v/>
      </c>
      <c r="N103" s="49"/>
      <c r="O103" s="49"/>
      <c r="P103" s="49"/>
      <c r="Q103" s="49"/>
      <c r="R103" s="49"/>
      <c r="S103" s="222" t="str">
        <f>IFERROR(VLOOKUP(AF103, 'YOYO IR Scores'!A:C, 3, FALSE), "")
</f>
        <v/>
      </c>
      <c r="T103" s="49"/>
      <c r="U103" s="49"/>
      <c r="V103" s="49"/>
      <c r="W103" s="49"/>
      <c r="X103" s="224" t="str">
        <f t="shared" si="4"/>
        <v/>
      </c>
      <c r="Y103" s="225" t="str">
        <f t="shared" si="5"/>
        <v/>
      </c>
      <c r="Z103" s="225" t="str">
        <f t="shared" si="6"/>
        <v/>
      </c>
      <c r="AA103" s="224" t="str">
        <f t="shared" si="7"/>
        <v/>
      </c>
      <c r="AB103" s="223"/>
      <c r="AC103" s="223"/>
      <c r="AD103" s="223"/>
      <c r="AE103" s="223" t="str">
        <f>IFERROR(VLOOKUP(AF103, 'YOYO IR Scores'!A:C, 2, FALSE), "")</f>
        <v/>
      </c>
      <c r="AF103" s="223"/>
      <c r="AG103" s="223"/>
      <c r="AH103" s="223"/>
      <c r="AI103" s="223"/>
      <c r="AJ103" s="223"/>
      <c r="AK103" s="223"/>
      <c r="AL103" s="223"/>
      <c r="AM103" s="223"/>
      <c r="AN103" s="223"/>
      <c r="AO103" s="223"/>
      <c r="AP103" s="223"/>
      <c r="AQ103" s="223"/>
      <c r="AR103" s="223"/>
      <c r="AS103" s="223"/>
      <c r="AT103" s="223"/>
      <c r="AU103" s="223"/>
      <c r="AV103" s="223"/>
      <c r="AW103" s="223"/>
      <c r="AX103" s="223"/>
      <c r="AY103" s="223"/>
      <c r="AZ103" s="223"/>
      <c r="BA103" s="223"/>
      <c r="BB103" s="223"/>
      <c r="BC103" s="223"/>
      <c r="BD103" s="223"/>
      <c r="BE103" s="223"/>
      <c r="BF103" s="223"/>
      <c r="BG103" s="223"/>
      <c r="BH103" s="223"/>
      <c r="BI103" s="223"/>
      <c r="BJ103" s="223"/>
      <c r="BK103" s="223" t="str">
        <f t="array" ref="BK103">IF(J103="","",
IF(INDEX(Settings!$H:$H,MATCH(BY$1,Settings!$G:$G,0))=TRUE,
100-100*(J103-MIN(J:J))/(MAX(J:J)-MIN(J:J)),
100*(J103-MIN(J:J))/(MAX(J:J)-MIN(J:J))))</f>
        <v/>
      </c>
      <c r="BL103" s="223" t="str">
        <f t="array" ref="BL103">IF(J103="","",
IF(INDEX(Settings!$H:$H,MATCH(BY$1,Settings!$G:$G,0))=TRUE,
100-100*(J103-MINIFS(J:J,$E:$E,$E103))/(MAXIFS(J:J,$E:$E,$E103)-MINIFS(J:J,$E:$E,$E103)),
100*(J103-MINIFS(J:J,$E:$E,$E103))/(MAXIFS(J:J,$E:$E,$E103)-MINIFS(J:J,$E:$E,$E103))))</f>
        <v/>
      </c>
      <c r="BM103" s="223"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4" t="str">
        <f t="array" ref="BQ103">IF(J103="","",
IF(INDEX(Settings!$H:$H,MATCH(BY$1,Settings!$G:$G,0))=TRUE,
-1*(J103-AVERAGE(J:J))/STDEV(J:J),
(J103-AVERAGE(J:J))/STDEV(J:J)))</f>
        <v/>
      </c>
      <c r="BR103" s="224" t="str">
        <f>IFERROR(__xludf.DUMMYFUNCTION("IF(J103="""","""",
IF(INDEX(Settings!$H:$H,MATCH(BY$1,Settings!$G:$G,0))=TRUE,
-1*(J103-AVERAGEIFS(J:J,$E:$E,$E103))/STDEV(FILTER(J:J,$E:$E=$E103)),
(J103-AVERAGEIFS(J:J,$E:$E,$E103))/STDEV(FILTER(J:J,$E:$E=$E103))))"),"")</f>
        <v/>
      </c>
      <c r="BS103" s="224"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3" t="str">
        <f t="array" ref="BY103">IF(J103="","",
IF(INDEX(Settings!$H:$H,MATCH(BY$1,Settings!$G:$G,0))=TRUE,
100-100*(J103-MINIFS(J:J,$E:$E,$E103))/(MAXIFS(J:J,$E:$E,$E103)-MINIFS(J:J,$E:$E,$E103)),
100*(J103-MINIFS(J:J,$E:$E,$E103))/(MAXIFS(J:J,$E:$E,$E103)-MINIFS(J:J,$E:$E,$E103))))</f>
        <v/>
      </c>
      <c r="BZ103" s="223" t="str">
        <f t="array" ref="BZ103">IF(K103="","",
IF(INDEX(Settings!$H:$H,MATCH(BZ$1,Settings!$G:$G,0))=TRUE,
100-100*(K103-MINIFS(K:K,$E:$E,$E103))/(MAXIFS(K:K,$E:$E,$E103)-MINIFS(K:K,$E:$E,$E103)),
100*(K103-MINIFS(K:K,$E:$E,$E103))/(MAXIFS(K:K,$E:$E,$E103)-MINIFS(K:K,$E:$E,$E103))))</f>
        <v/>
      </c>
      <c r="CA103" s="223" t="str">
        <f t="array" ref="CA103">IF(L103="","",
IF(INDEX(Settings!$H:$H,MATCH(CA$1,Settings!$G:$G,0))=TRUE,
100-100*(L103-MINIFS(L:L,$E:$E,$E103))/(MAXIFS(L:L,$E:$E,$E103)-MINIFS(L:L,$E:$E,$E103)),
100*(L103-MINIFS(L:L,$E:$E,$E103))/(MAXIFS(L:L,$E:$E,$E103)-MINIFS(L:L,$E:$E,$E103))))</f>
        <v/>
      </c>
      <c r="CB103" s="223" t="str">
        <f t="array" ref="CB103">IF(M103="","",
IF(INDEX(Settings!$H:$H,MATCH(CB$1,Settings!$G:$G,0))=TRUE,
100-100*(M103-MINIFS(M:M,$E:$E,$E103))/(MAXIFS(M:M,$E:$E,$E103)-MINIFS(M:M,$E:$E,$E103)),
100*(M103-MINIFS(M:M,$E:$E,$E103))/(MAXIFS(M:M,$E:$E,$E103)-MINIFS(M:M,$E:$E,$E103))))</f>
        <v/>
      </c>
      <c r="CC103" s="223" t="str">
        <f t="array" ref="CC103">IF(N103="","",
IF(INDEX(Settings!$H:$H,MATCH(CC$1,Settings!$G:$G,0))=TRUE,
100-100*(N103-MINIFS(N:N,$E:$E,$E103))/(MAXIFS(N:N,$E:$E,$E103)-MINIFS(N:N,$E:$E,$E103)),
100*(N103-MINIFS(N:N,$E:$E,$E103))/(MAXIFS(N:N,$E:$E,$E103)-MINIFS(N:N,$E:$E,$E103))))</f>
        <v/>
      </c>
      <c r="CD103" s="223" t="str">
        <f t="array" ref="CD103">IF(O103="","",
IF(INDEX(Settings!$H:$H,MATCH(CD$1,Settings!$G:$G,0))=TRUE,
100-100*(O103-MINIFS(O:O,$E:$E,$E103))/(MAXIFS(O:O,$E:$E,$E103)-MINIFS(O:O,$E:$E,$E103)),
100*(O103-MINIFS(O:O,$E:$E,$E103))/(MAXIFS(O:O,$E:$E,$E103)-MINIFS(O:O,$E:$E,$E103))))</f>
        <v/>
      </c>
      <c r="CE103" s="223" t="str">
        <f t="array" ref="CE103">IF(P103="","",
IF(INDEX(Settings!$H:$H,MATCH(CE$1,Settings!$G:$G,0))=TRUE,
100-100*(P103-MINIFS(P:P,$E:$E,$E103))/(MAXIFS(P:P,$E:$E,$E103)-MINIFS(P:P,$E:$E,$E103)),
100*(P103-MINIFS(P:P,$E:$E,$E103))/(MAXIFS(P:P,$E:$E,$E103)-MINIFS(P:P,$E:$E,$E103))))</f>
        <v/>
      </c>
      <c r="CF103" s="223" t="str">
        <f t="array" ref="CF103">IF(Q103="","",
IF(INDEX(Settings!$H:$H,MATCH(CF$1,Settings!$G:$G,0))=TRUE,
100-100*(Q103-MINIFS(Q:Q,$E:$E,$E103))/(MAXIFS(Q:Q,$E:$E,$E103)-MINIFS(Q:Q,$E:$E,$E103)),
100*(Q103-MINIFS(Q:Q,$E:$E,$E103))/(MAXIFS(Q:Q,$E:$E,$E103)-MINIFS(Q:Q,$E:$E,$E103))))</f>
        <v/>
      </c>
      <c r="CG103" s="223" t="str">
        <f t="array" ref="CG103">IF(R103="","",
IF(INDEX(Settings!$H:$H,MATCH(CG$1,Settings!$G:$G,0))=TRUE,
100-100*(R103-MINIFS(R:R,$E:$E,$E103))/(MAXIFS(R:R,$E:$E,$E103)-MINIFS(R:R,$E:$E,$E103)),
100*(R103-MINIFS(R:R,$E:$E,$E103))/(MAXIFS(R:R,$E:$E,$E103)-MINIFS(R:R,$E:$E,$E103))))</f>
        <v/>
      </c>
      <c r="CH103" s="223" t="str">
        <f t="array" ref="CH103">IF(S103="","",
IF(INDEX(Settings!$H:$H,MATCH(CH$1,Settings!$G:$G,0))=TRUE,
100-100*(S103-MINIFS(S:S,$E:$E,$E103))/(MAXIFS(S:S,$E:$E,$E103)-MINIFS(S:S,$E:$E,$E103)),
100*(S103-MINIFS(S:S,$E:$E,$E103))/(MAXIFS(S:S,$E:$E,$E103)-MINIFS(S:S,$E:$E,$E103))))</f>
        <v/>
      </c>
      <c r="CI103" s="223" t="str">
        <f t="array" ref="CI103">IF(T103="","",
IF(INDEX(Settings!$H:$H,MATCH(CI$1,Settings!$G:$G,0))=TRUE,
100-100*(T103-MINIFS(T:T,$E:$E,$E103))/(MAXIFS(T:T,$E:$E,$E103)-MINIFS(T:T,$E:$E,$E103)),
100*(T103-MINIFS(T:T,$E:$E,$E103))/(MAXIFS(T:T,$E:$E,$E103)-MINIFS(T:T,$E:$E,$E103))))</f>
        <v/>
      </c>
      <c r="CJ103" s="223" t="str">
        <f t="array" ref="CJ103">IF(U103="","",
IF(INDEX(Settings!$H:$H,MATCH(CJ$1,Settings!$G:$G,0))=TRUE,
100-100*(U103-MINIFS(U:U,$E:$E,$E103))/(MAXIFS(U:U,$E:$E,$E103)-MINIFS(U:U,$E:$E,$E103)),
100*(U103-MINIFS(U:U,$E:$E,$E103))/(MAXIFS(U:U,$E:$E,$E103)-MINIFS(U:U,$E:$E,$E103))))</f>
        <v/>
      </c>
      <c r="CK103" s="223" t="str">
        <f t="array" ref="CK103">IF(V103="","",
IF(INDEX(Settings!$H:$H,MATCH(CK$1,Settings!$G:$G,0))=TRUE,
100-100*(V103-MINIFS(V:V,$E:$E,$E103))/(MAXIFS(V:V,$E:$E,$E103)-MINIFS(V:V,$E:$E,$E103)),
100*(V103-MINIFS(V:V,$E:$E,$E103))/(MAXIFS(V:V,$E:$E,$E103)-MINIFS(V:V,$E:$E,$E103))))</f>
        <v/>
      </c>
      <c r="CL103" s="223" t="str">
        <f t="array" ref="CL103">IF(W103="","",
IF(INDEX(Settings!$H:$H,MATCH(CL$1,Settings!$G:$G,0))=TRUE,
100-100*(W103-MINIFS(W:W,$E:$E,$E103))/(MAXIFS(W:W,$E:$E,$E103)-MINIFS(W:W,$E:$E,$E103)),
100*(W103-MINIFS(W:W,$E:$E,$E103))/(MAXIFS(W:W,$E:$E,$E103)-MINIFS(W:W,$E:$E,$E103))))</f>
        <v/>
      </c>
      <c r="CM103" s="223" t="str">
        <f t="array" ref="CM103">IF(X103="","",
IF(INDEX(Settings!$H:$H,MATCH(CM$1,Settings!$G:$G,0))=TRUE,
100-100*(X103-MINIFS(X:X,$E:$E,$E103))/(MAXIFS(X:X,$E:$E,$E103)-MINIFS(X:X,$E:$E,$E103)),
100*(X103-MINIFS(X:X,$E:$E,$E103))/(MAXIFS(X:X,$E:$E,$E103)-MINIFS(X:X,$E:$E,$E103))))</f>
        <v/>
      </c>
      <c r="CN103" s="223" t="str">
        <f t="array" ref="CN103">IF(Y103="","",
IF(INDEX(Settings!$H:$H,MATCH(CN$1,Settings!$G:$G,0))=TRUE,
100-100*(Y103-MINIFS(Y:Y,$E:$E,$E103))/(MAXIFS(Y:Y,$E:$E,$E103)-MINIFS(Y:Y,$E:$E,$E103)),
100*(Y103-MINIFS(Y:Y,$E:$E,$E103))/(MAXIFS(Y:Y,$E:$E,$E103)-MINIFS(Y:Y,$E:$E,$E103))))</f>
        <v/>
      </c>
      <c r="CO103" s="223" t="str">
        <f t="array" ref="CO103">IF(Z103="","",
IF(INDEX(Settings!$H:$H,MATCH(CO$1,Settings!$G:$G,0))=TRUE,
100-100*(Z103-MINIFS(Z:Z,$E:$E,$E103))/(MAXIFS(Z:Z,$E:$E,$E103)-MINIFS(Z:Z,$E:$E,$E103)),
100*(Z103-MINIFS(Z:Z,$E:$E,$E103))/(MAXIFS(Z:Z,$E:$E,$E103)-MINIFS(Z:Z,$E:$E,$E103))))</f>
        <v/>
      </c>
      <c r="CP103" s="223" t="str">
        <f t="array" ref="CP103">IF(AA103="","",
IF(INDEX(Settings!$H:$H,MATCH(CP$1,Settings!$G:$G,0))=TRUE,
100-100*(AA103-MINIFS(AA:AA,$E:$E,$E103))/(MAXIFS(AA:AA,$E:$E,$E103)-MINIFS(AA:AA,$E:$E,$E103)),
100*(AA103-MINIFS(AA:AA,$E:$E,$E103))/(MAXIFS(AA:AA,$E:$E,$E103)-MINIFS(AA:AA,$E:$E,$E103))))</f>
        <v/>
      </c>
      <c r="CQ103" s="223" t="str">
        <f t="array" ref="CQ103">IF(AB103="","",
IF(INDEX(Settings!$H:$H,MATCH(CQ$1,Settings!$G:$G,0))=TRUE,
100-100*(AB103-MINIFS(AB:AB,$E:$E,$E103))/(MAXIFS(AB:AB,$E:$E,$E103)-MINIFS(AB:AB,$E:$E,$E103)),
100*(AB103-MINIFS(AB:AB,$E:$E,$E103))/(MAXIFS(AB:AB,$E:$E,$E103)-MINIFS(AB:AB,$E:$E,$E103))))</f>
        <v/>
      </c>
      <c r="CR103" s="223" t="str">
        <f t="array" ref="CR103">IF(AC103="","",
IF(INDEX(Settings!$H:$H,MATCH(CR$1,Settings!$G:$G,0))=TRUE,
100-100*(AC103-MINIFS(AC:AC,$E:$E,$E103))/(MAXIFS(AC:AC,$E:$E,$E103)-MINIFS(AC:AC,$E:$E,$E103)),
100*(AC103-MINIFS(AC:AC,$E:$E,$E103))/(MAXIFS(AC:AC,$E:$E,$E103)-MINIFS(AC:AC,$E:$E,$E103))))</f>
        <v/>
      </c>
      <c r="CS103" s="223" t="str">
        <f t="array" ref="CS103">IF(AD103="","",
IF(INDEX(Settings!$H:$H,MATCH(CS$1,Settings!$G:$G,0))=TRUE,
100-100*(AD103-MINIFS(AD:AD,$E:$E,$E103))/(MAXIFS(AD:AD,$E:$E,$E103)-MINIFS(AD:AD,$E:$E,$E103)),
100*(AD103-MINIFS(AD:AD,$E:$E,$E103))/(MAXIFS(AD:AD,$E:$E,$E103)-MINIFS(AD:AD,$E:$E,$E103))))</f>
        <v/>
      </c>
      <c r="CT103" s="223" t="str">
        <f t="array" ref="CT103">IF(AE103="","",
IF(INDEX(Settings!$H:$H,MATCH(CT$1,Settings!$G:$G,0))=TRUE,
100-100*(AE103-MINIFS(AE:AE,$E:$E,$E103))/(MAXIFS(AE:AE,$E:$E,$E103)-MINIFS(AE:AE,$E:$E,$E103)),
100*(AE103-MINIFS(AE:AE,$E:$E,$E103))/(MAXIFS(AE:AE,$E:$E,$E103)-MINIFS(AE:AE,$E:$E,$E103))))</f>
        <v/>
      </c>
      <c r="CU103" s="223" t="str">
        <f t="array" ref="CU103">IF(AF103="","",
IF(INDEX(Settings!$H:$H,MATCH(CU$1,Settings!$G:$G,0))=TRUE,
100-100*(AF103-MINIFS(AF:AF,$E:$E,$E103))/(MAXIFS(AF:AF,$E:$E,$E103)-MINIFS(AF:AF,$E:$E,$E103)),
100*(AF103-MINIFS(AF:AF,$E:$E,$E103))/(MAXIFS(AF:AF,$E:$E,$E103)-MINIFS(AF:AF,$E:$E,$E103))))</f>
        <v/>
      </c>
      <c r="CV103" s="223" t="str">
        <f t="array" ref="CV103">IF(AG103="","",
IF(INDEX(Settings!$H:$H,MATCH(CV$1,Settings!$G:$G,0))=TRUE,
100-100*(AG103-MINIFS(AG:AG,$E:$E,$E103))/(MAXIFS(AG:AG,$E:$E,$E103)-MINIFS(AG:AG,$E:$E,$E103)),
100*(AG103-MINIFS(AG:AG,$E:$E,$E103))/(MAXIFS(AG:AG,$E:$E,$E103)-MINIFS(AG:AG,$E:$E,$E103))))</f>
        <v/>
      </c>
      <c r="CW103" s="223" t="str">
        <f t="array" ref="CW103">IF(AH103="","",
IF(INDEX(Settings!$H:$H,MATCH(CW$1,Settings!$G:$G,0))=TRUE,
100-100*(AH103-MINIFS(AH:AH,$E:$E,$E103))/(MAXIFS(AH:AH,$E:$E,$E103)-MINIFS(AH:AH,$E:$E,$E103)),
100*(AH103-MINIFS(AH:AH,$E:$E,$E103))/(MAXIFS(AH:AH,$E:$E,$E103)-MINIFS(AH:AH,$E:$E,$E103))))</f>
        <v/>
      </c>
      <c r="CX103" s="223" t="str">
        <f t="array" ref="CX103">IF(AI103="","",
IF(INDEX(Settings!$H:$H,MATCH(CX$1,Settings!$G:$G,0))=TRUE,
100-100*(AI103-MINIFS(AI:AI,$E:$E,$E103))/(MAXIFS(AI:AI,$E:$E,$E103)-MINIFS(AI:AI,$E:$E,$E103)),
100*(AI103-MINIFS(AI:AI,$E:$E,$E103))/(MAXIFS(AI:AI,$E:$E,$E103)-MINIFS(AI:AI,$E:$E,$E103))))</f>
        <v/>
      </c>
      <c r="CY103" s="223" t="str">
        <f t="array" ref="CY103">IF(AJ103="","",
IF(INDEX(Settings!$H:$H,MATCH(CY$1,Settings!$G:$G,0))=TRUE,
100-100*(AJ103-MINIFS(AJ:AJ,$E:$E,$E103))/(MAXIFS(AJ:AJ,$E:$E,$E103)-MINIFS(AJ:AJ,$E:$E,$E103)),
100*(AJ103-MINIFS(AJ:AJ,$E:$E,$E103))/(MAXIFS(AJ:AJ,$E:$E,$E103)-MINIFS(AJ:AJ,$E:$E,$E103))))</f>
        <v/>
      </c>
      <c r="CZ103" s="223" t="str">
        <f t="array" ref="CZ103">IF(AK103="","",
IF(INDEX(Settings!$H:$H,MATCH(CZ$1,Settings!$G:$G,0))=TRUE,
100-100*(AK103-MINIFS(AK:AK,$E:$E,$E103))/(MAXIFS(AK:AK,$E:$E,$E103)-MINIFS(AK:AK,$E:$E,$E103)),
100*(AK103-MINIFS(AK:AK,$E:$E,$E103))/(MAXIFS(AK:AK,$E:$E,$E103)-MINIFS(AK:AK,$E:$E,$E103))))</f>
        <v/>
      </c>
      <c r="DA103" s="223" t="str">
        <f t="array" ref="DA103">IF(AL103="","",
IF(INDEX(Settings!$H:$H,MATCH(DA$1,Settings!$G:$G,0))=TRUE,
100-100*(AL103-MINIFS(AL:AL,$E:$E,$E103))/(MAXIFS(AL:AL,$E:$E,$E103)-MINIFS(AL:AL,$E:$E,$E103)),
100*(AL103-MINIFS(AL:AL,$E:$E,$E103))/(MAXIFS(AL:AL,$E:$E,$E103)-MINIFS(AL:AL,$E:$E,$E103))))</f>
        <v/>
      </c>
      <c r="DB103" s="223" t="str">
        <f t="array" ref="DB103">IF(AM103="","",
IF(INDEX(Settings!$H:$H,MATCH(DB$1,Settings!$G:$G,0))=TRUE,
100-100*(AM103-MINIFS(AM:AM,$E:$E,$E103))/(MAXIFS(AM:AM,$E:$E,$E103)-MINIFS(AM:AM,$E:$E,$E103)),
100*(AM103-MINIFS(AM:AM,$E:$E,$E103))/(MAXIFS(AM:AM,$E:$E,$E103)-MINIFS(AM:AM,$E:$E,$E103))))</f>
        <v/>
      </c>
      <c r="DC103" s="223" t="str">
        <f t="array" ref="DC103">IF(AN103="","",
IF(INDEX(Settings!$H:$H,MATCH(DC$1,Settings!$G:$G,0))=TRUE,
100-100*(AN103-MINIFS(AN:AN,$E:$E,$E103))/(MAXIFS(AN:AN,$E:$E,$E103)-MINIFS(AN:AN,$E:$E,$E103)),
100*(AN103-MINIFS(AN:AN,$E:$E,$E103))/(MAXIFS(AN:AN,$E:$E,$E103)-MINIFS(AN:AN,$E:$E,$E103))))</f>
        <v/>
      </c>
      <c r="DD103" s="223" t="str">
        <f t="array" ref="DD103">IF(AO103="","",
IF(INDEX(Settings!$H:$H,MATCH(DD$1,Settings!$G:$G,0))=TRUE,
100-100*(AO103-MINIFS(AO:AO,$E:$E,$E103))/(MAXIFS(AO:AO,$E:$E,$E103)-MINIFS(AO:AO,$E:$E,$E103)),
100*(AO103-MINIFS(AO:AO,$E:$E,$E103))/(MAXIFS(AO:AO,$E:$E,$E103)-MINIFS(AO:AO,$E:$E,$E103))))</f>
        <v/>
      </c>
      <c r="DE103" s="223" t="str">
        <f t="array" ref="DE103">IF(AP103="","",
IF(INDEX(Settings!$H:$H,MATCH(DE$1,Settings!$G:$G,0))=TRUE,
100-100*(AP103-MINIFS(AP:AP,$E:$E,$E103))/(MAXIFS(AP:AP,$E:$E,$E103)-MINIFS(AP:AP,$E:$E,$E103)),
100*(AP103-MINIFS(AP:AP,$E:$E,$E103))/(MAXIFS(AP:AP,$E:$E,$E103)-MINIFS(AP:AP,$E:$E,$E103))))</f>
        <v/>
      </c>
      <c r="DF103" s="223" t="str">
        <f t="array" ref="DF103">IF(AQ103="","",
IF(INDEX(Settings!$H:$H,MATCH(DF$1,Settings!$G:$G,0))=TRUE,
100-100*(AQ103-MINIFS(AQ:AQ,$E:$E,$E103))/(MAXIFS(AQ:AQ,$E:$E,$E103)-MINIFS(AQ:AQ,$E:$E,$E103)),
100*(AQ103-MINIFS(AQ:AQ,$E:$E,$E103))/(MAXIFS(AQ:AQ,$E:$E,$E103)-MINIFS(AQ:AQ,$E:$E,$E103))))</f>
        <v/>
      </c>
      <c r="DG103" s="223" t="str">
        <f t="array" ref="DG103">IF(AR103="","",
IF(INDEX(Settings!$H:$H,MATCH(DG$1,Settings!$G:$G,0))=TRUE,
100-100*(AR103-MINIFS(AR:AR,$E:$E,$E103))/(MAXIFS(AR:AR,$E:$E,$E103)-MINIFS(AR:AR,$E:$E,$E103)),
100*(AR103-MINIFS(AR:AR,$E:$E,$E103))/(MAXIFS(AR:AR,$E:$E,$E103)-MINIFS(AR:AR,$E:$E,$E103))))</f>
        <v/>
      </c>
      <c r="DH103" s="223" t="str">
        <f t="array" ref="DH103">IF(AS103="","",
IF(INDEX(Settings!$H:$H,MATCH(DH$1,Settings!$G:$G,0))=TRUE,
100-100*(AS103-MINIFS(AS:AS,$E:$E,$E103))/(MAXIFS(AS:AS,$E:$E,$E103)-MINIFS(AS:AS,$E:$E,$E103)),
100*(AS103-MINIFS(AS:AS,$E:$E,$E103))/(MAXIFS(AS:AS,$E:$E,$E103)-MINIFS(AS:AS,$E:$E,$E103))))</f>
        <v/>
      </c>
      <c r="DI103" s="223" t="str">
        <f t="array" ref="DI103">IF(AT103="","",
IF(INDEX(Settings!$H:$H,MATCH(DI$1,Settings!$G:$G,0))=TRUE,
100-100*(AT103-MINIFS(AT:AT,$E:$E,$E103))/(MAXIFS(AT:AT,$E:$E,$E103)-MINIFS(AT:AT,$E:$E,$E103)),
100*(AT103-MINIFS(AT:AT,$E:$E,$E103))/(MAXIFS(AT:AT,$E:$E,$E103)-MINIFS(AT:AT,$E:$E,$E103))))</f>
        <v/>
      </c>
      <c r="DJ103" s="223" t="str">
        <f t="array" ref="DJ103">IF(AU103="","",
IF(INDEX(Settings!$H:$H,MATCH(DJ$1,Settings!$G:$G,0))=TRUE,
100-100*(AU103-MINIFS(AU:AU,$E:$E,$E103))/(MAXIFS(AU:AU,$E:$E,$E103)-MINIFS(AU:AU,$E:$E,$E103)),
100*(AU103-MINIFS(AU:AU,$E:$E,$E103))/(MAXIFS(AU:AU,$E:$E,$E103)-MINIFS(AU:AU,$E:$E,$E103))))</f>
        <v/>
      </c>
      <c r="DK103" s="223" t="str">
        <f t="array" ref="DK103">IF(AV103="","",
IF(INDEX(Settings!$H:$H,MATCH(DK$1,Settings!$G:$G,0))=TRUE,
100-100*(AV103-MINIFS(AV:AV,$E:$E,$E103))/(MAXIFS(AV:AV,$E:$E,$E103)-MINIFS(AV:AV,$E:$E,$E103)),
100*(AV103-MINIFS(AV:AV,$E:$E,$E103))/(MAXIFS(AV:AV,$E:$E,$E103)-MINIFS(AV:AV,$E:$E,$E103))))</f>
        <v/>
      </c>
      <c r="DL103" s="223" t="str">
        <f t="array" ref="DL103">IF(AW103="","",
IF(INDEX(Settings!$H:$H,MATCH(DL$1,Settings!$G:$G,0))=TRUE,
100-100*(AW103-MINIFS(AW:AW,$E:$E,$E103))/(MAXIFS(AW:AW,$E:$E,$E103)-MINIFS(AW:AW,$E:$E,$E103)),
100*(AW103-MINIFS(AW:AW,$E:$E,$E103))/(MAXIFS(AW:AW,$E:$E,$E103)-MINIFS(AW:AW,$E:$E,$E103))))</f>
        <v/>
      </c>
      <c r="DM103" s="223" t="str">
        <f t="array" ref="DM103">IF(AX103="","",
IF(INDEX(Settings!$H:$H,MATCH(DM$1,Settings!$G:$G,0))=TRUE,
100-100*(AX103-MINIFS(AX:AX,$E:$E,$E103))/(MAXIFS(AX:AX,$E:$E,$E103)-MINIFS(AX:AX,$E:$E,$E103)),
100*(AX103-MINIFS(AX:AX,$E:$E,$E103))/(MAXIFS(AX:AX,$E:$E,$E103)-MINIFS(AX:AX,$E:$E,$E103))))</f>
        <v/>
      </c>
      <c r="DN103" s="223" t="str">
        <f t="array" ref="DN103">IF(AY103="","",
IF(INDEX(Settings!$H:$H,MATCH(DN$1,Settings!$G:$G,0))=TRUE,
100-100*(AY103-MINIFS(AY:AY,$E:$E,$E103))/(MAXIFS(AY:AY,$E:$E,$E103)-MINIFS(AY:AY,$E:$E,$E103)),
100*(AY103-MINIFS(AY:AY,$E:$E,$E103))/(MAXIFS(AY:AY,$E:$E,$E103)-MINIFS(AY:AY,$E:$E,$E103))))</f>
        <v/>
      </c>
      <c r="DO103" s="223" t="str">
        <f t="array" ref="DO103">IF(AZ103="","",
IF(INDEX(Settings!$H:$H,MATCH(DO$1,Settings!$G:$G,0))=TRUE,
100-100*(AZ103-MINIFS(AZ:AZ,$E:$E,$E103))/(MAXIFS(AZ:AZ,$E:$E,$E103)-MINIFS(AZ:AZ,$E:$E,$E103)),
100*(AZ103-MINIFS(AZ:AZ,$E:$E,$E103))/(MAXIFS(AZ:AZ,$E:$E,$E103)-MINIFS(AZ:AZ,$E:$E,$E103))))</f>
        <v/>
      </c>
      <c r="DP103" s="223" t="str">
        <f t="array" ref="DP103">IF(BA103="","",
IF(INDEX(Settings!$H:$H,MATCH(DP$1,Settings!$G:$G,0))=TRUE,
100-100*(BA103-MINIFS(BA:BA,$E:$E,$E103))/(MAXIFS(BA:BA,$E:$E,$E103)-MINIFS(BA:BA,$E:$E,$E103)),
100*(BA103-MINIFS(BA:BA,$E:$E,$E103))/(MAXIFS(BA:BA,$E:$E,$E103)-MINIFS(BA:BA,$E:$E,$E103))))</f>
        <v/>
      </c>
      <c r="DQ103" s="223" t="str">
        <f t="array" ref="DQ103">IF(BB103="","",
IF(INDEX(Settings!$H:$H,MATCH(DQ$1,Settings!$G:$G,0))=TRUE,
100-100*(BB103-MINIFS(BB:BB,$E:$E,$E103))/(MAXIFS(BB:BB,$E:$E,$E103)-MINIFS(BB:BB,$E:$E,$E103)),
100*(BB103-MINIFS(BB:BB,$E:$E,$E103))/(MAXIFS(BB:BB,$E:$E,$E103)-MINIFS(BB:BB,$E:$E,$E103))))</f>
        <v/>
      </c>
      <c r="DR103" s="223" t="str">
        <f t="array" ref="DR103">IF(BC103="","",
IF(INDEX(Settings!$H:$H,MATCH(DR$1,Settings!$G:$G,0))=TRUE,
100-100*(BC103-MINIFS(BC:BC,$E:$E,$E103))/(MAXIFS(BC:BC,$E:$E,$E103)-MINIFS(BC:BC,$E:$E,$E103)),
100*(BC103-MINIFS(BC:BC,$E:$E,$E103))/(MAXIFS(BC:BC,$E:$E,$E103)-MINIFS(BC:BC,$E:$E,$E103))))</f>
        <v/>
      </c>
      <c r="DS103" s="223" t="str">
        <f t="array" ref="DS103">IF(BD103="","",
IF(INDEX(Settings!$H:$H,MATCH(DS$1,Settings!$G:$G,0))=TRUE,
100-100*(BD103-MINIFS(BD:BD,$E:$E,$E103))/(MAXIFS(BD:BD,$E:$E,$E103)-MINIFS(BD:BD,$E:$E,$E103)),
100*(BD103-MINIFS(BD:BD,$E:$E,$E103))/(MAXIFS(BD:BD,$E:$E,$E103)-MINIFS(BD:BD,$E:$E,$E103))))</f>
        <v/>
      </c>
      <c r="DT103" s="223" t="str">
        <f t="array" ref="DT103">IF(BE103="","",
IF(INDEX(Settings!$H:$H,MATCH(DT$1,Settings!$G:$G,0))=TRUE,
100-100*(BE103-MINIFS(BE:BE,$E:$E,$E103))/(MAXIFS(BE:BE,$E:$E,$E103)-MINIFS(BE:BE,$E:$E,$E103)),
100*(BE103-MINIFS(BE:BE,$E:$E,$E103))/(MAXIFS(BE:BE,$E:$E,$E103)-MINIFS(BE:BE,$E:$E,$E103))))</f>
        <v/>
      </c>
      <c r="DU103" s="223" t="str">
        <f t="array" ref="DU103">IF(BF103="","",
IF(INDEX(Settings!$H:$H,MATCH(DU$1,Settings!$G:$G,0))=TRUE,
100-100*(BF103-MINIFS(BF:BF,$E:$E,$E103))/(MAXIFS(BF:BF,$E:$E,$E103)-MINIFS(BF:BF,$E:$E,$E103)),
100*(BF103-MINIFS(BF:BF,$E:$E,$E103))/(MAXIFS(BF:BF,$E:$E,$E103)-MINIFS(BF:BF,$E:$E,$E103))))</f>
        <v/>
      </c>
      <c r="DV103" s="223" t="str">
        <f t="array" ref="DV103">IF(BG103="","",
IF(INDEX(Settings!$H:$H,MATCH(DV$1,Settings!$G:$G,0))=TRUE,
100-100*(BG103-MINIFS(BG:BG,$E:$E,$E103))/(MAXIFS(BG:BG,$E:$E,$E103)-MINIFS(BG:BG,$E:$E,$E103)),
100*(BG103-MINIFS(BG:BG,$E:$E,$E103))/(MAXIFS(BG:BG,$E:$E,$E103)-MINIFS(BG:BG,$E:$E,$E103))))</f>
        <v/>
      </c>
      <c r="DW103" s="223" t="str">
        <f t="array" ref="DW103">IF(BH103="","",
IF(INDEX(Settings!$H:$H,MATCH(DW$1,Settings!$G:$G,0))=TRUE,
100-100*(BH103-MINIFS(BH:BH,$E:$E,$E103))/(MAXIFS(BH:BH,$E:$E,$E103)-MINIFS(BH:BH,$E:$E,$E103)),
100*(BH103-MINIFS(BH:BH,$E:$E,$E103))/(MAXIFS(BH:BH,$E:$E,$E103)-MINIFS(BH:BH,$E:$E,$E103))))</f>
        <v/>
      </c>
      <c r="DX103" s="223" t="str">
        <f t="array" ref="DX103">IF(BI103="","",
IF(INDEX(Settings!$H:$H,MATCH(DX$1,Settings!$G:$G,0))=TRUE,
100-100*(BI103-MINIFS(BI:BI,$E:$E,$E103))/(MAXIFS(BI:BI,$E:$E,$E103)-MINIFS(BI:BI,$E:$E,$E103)),
100*(BI103-MINIFS(BI:BI,$E:$E,$E103))/(MAXIFS(BI:BI,$E:$E,$E103)-MINIFS(BI:BI,$E:$E,$E103))))</f>
        <v/>
      </c>
      <c r="DY103" s="223" t="str">
        <f t="array" ref="DY103">IF(BJ103="","",
IF(INDEX(Settings!$H:$H,MATCH(DY$1,Settings!$G:$G,0))=TRUE,
100-100*(BJ103-MINIFS(BJ:BJ,$E:$E,$E103))/(MAXIFS(BJ:BJ,$E:$E,$E103)-MINIFS(BJ:BJ,$E:$E,$E103)),
100*(BJ103-MINIFS(BJ:BJ,$E:$E,$E103))/(MAXIFS(BJ:BJ,$E:$E,$E103)-MINIFS(BJ:BJ,$E:$E,$E103))))</f>
        <v/>
      </c>
      <c r="DZ103" s="225"/>
      <c r="EA103" s="225"/>
      <c r="EB103" s="225" t="str">
        <f t="shared" si="8"/>
        <v/>
      </c>
      <c r="EC103" s="225" t="str">
        <f t="shared" si="9"/>
        <v/>
      </c>
      <c r="ED103" s="225" t="str">
        <f t="shared" si="10"/>
        <v/>
      </c>
      <c r="EE103" s="225" t="str">
        <f t="shared" si="11"/>
        <v/>
      </c>
      <c r="EF103" s="225" t="str">
        <f t="shared" si="12"/>
        <v/>
      </c>
      <c r="EG103" s="225" t="str">
        <f t="shared" si="13"/>
        <v/>
      </c>
      <c r="EH103" s="225"/>
      <c r="EI103" s="225"/>
      <c r="EJ103" s="225"/>
      <c r="EK103" s="225"/>
      <c r="EL103" s="225"/>
      <c r="EM103" s="225"/>
    </row>
    <row r="104">
      <c r="A104" s="231"/>
      <c r="B104" s="231"/>
      <c r="C104" s="231"/>
      <c r="D104" s="231" t="str">
        <f t="array" ref="D104">IFERROR(INDEX(Profiles!$B:$B,MATCH($A104,Profiles!$A:$A,0)),"")</f>
        <v/>
      </c>
      <c r="E104" s="231"/>
      <c r="F104" s="231"/>
      <c r="G104" s="231"/>
      <c r="H104" s="231"/>
      <c r="I104" s="231" t="str">
        <f>IF(A104="","",IF(Settings!$N$3="DATE",F104&amp;": "&amp;TEXT(B104,"M/DD/YY"),F104&amp;": "&amp;H104))</f>
        <v/>
      </c>
      <c r="J104" s="231"/>
      <c r="K104" s="231"/>
      <c r="L104" s="231"/>
      <c r="M104" s="232" t="str">
        <f t="shared" si="14"/>
        <v/>
      </c>
      <c r="N104" s="231"/>
      <c r="O104" s="231"/>
      <c r="P104" s="231"/>
      <c r="Q104" s="231"/>
      <c r="R104" s="231"/>
      <c r="S104" s="230" t="str">
        <f>IFERROR(VLOOKUP(AF104, 'YOYO IR Scores'!A:C, 3, FALSE), "")
</f>
        <v/>
      </c>
      <c r="T104" s="231"/>
      <c r="U104" s="231"/>
      <c r="V104" s="231"/>
      <c r="W104" s="231"/>
      <c r="X104" s="233" t="str">
        <f t="shared" si="4"/>
        <v/>
      </c>
      <c r="Y104" s="234" t="str">
        <f t="shared" si="5"/>
        <v/>
      </c>
      <c r="Z104" s="234" t="str">
        <f t="shared" si="6"/>
        <v/>
      </c>
      <c r="AA104" s="233" t="str">
        <f t="shared" si="7"/>
        <v/>
      </c>
      <c r="AB104" s="232"/>
      <c r="AC104" s="232"/>
      <c r="AD104" s="232"/>
      <c r="AE104" s="232" t="str">
        <f>IFERROR(VLOOKUP(AF104, 'YOYO IR Scores'!A:C, 2, FALSE), "")</f>
        <v/>
      </c>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t="str">
        <f t="array" ref="BK104">IF(J104="","",
IF(INDEX(Settings!$H:$H,MATCH(BY$1,Settings!$G:$G,0))=TRUE,
100-100*(J104-MIN(J:J))/(MAX(J:J)-MIN(J:J)),
100*(J104-MIN(J:J))/(MAX(J:J)-MIN(J:J))))</f>
        <v/>
      </c>
      <c r="BL104" s="232" t="str">
        <f t="array" ref="BL104">IF(J104="","",
IF(INDEX(Settings!$H:$H,MATCH(BY$1,Settings!$G:$G,0))=TRUE,
100-100*(J104-MINIFS(J:J,$E:$E,$E104))/(MAXIFS(J:J,$E:$E,$E104)-MINIFS(J:J,$E:$E,$E104)),
100*(J104-MINIFS(J:J,$E:$E,$E104))/(MAXIFS(J:J,$E:$E,$E104)-MINIFS(J:J,$E:$E,$E104))))</f>
        <v/>
      </c>
      <c r="BM104" s="232" t="str">
        <f t="array" ref="BM104">IF(J104="","",
IF(INDEX(Settings!$H:$H,MATCH(BY$1,Settings!$G:$G,0))=TRUE,
100-100*(J104-MINIFS(J:J,$E:$E,$E104,$I:$I,$I104))/(MAXIFS(J:J,$E:$E,$E104,$I:$I,$I104)-MINIFS(J:J,$E:$E,$E104,$I:$I,$I104)),
100*(J104-MINIFS(J:J,$E:$E,$E104,$I:$I,$I104))/(MAXIFS(J:J,$E:$E,$E104,$I:$I,$I104)-MINIFS(J:J,$E:$E,$E104,$I:$I,$I104))))</f>
        <v/>
      </c>
      <c r="BN104" s="231" t="str">
        <f t="array" ref="BN104">IF(J104="","",
IF(INDEX(Settings!$H:$H,MATCH(BY$1,Settings!$G:$G,0))=TRUE,
100-100*PERCENTRANK(J:J,J104),
100*PERCENTRANK(J:J,J104)))</f>
        <v/>
      </c>
      <c r="BO104" s="231" t="str">
        <f>IFERROR(__xludf.DUMMYFUNCTION("IF(J104="""","""",
IF(INDEX(Settings!$H:$H,MATCH(BY$1,Settings!$G:$G,0))=TRUE,
100-100*PERCENTRANK(FILTER(J:J,$E:$E=$E104),J104),
100*PERCENTRANK(FILTER(J:J,$E:$E=$E104),J104)))"),"")</f>
        <v/>
      </c>
      <c r="BP104" s="231" t="str">
        <f>IFERROR(__xludf.DUMMYFUNCTION("IF(J104="""","""",
IF(INDEX(Settings!$H:$H,MATCH(BY$1,Settings!$G:$G,0))=TRUE,
100-100*PERCENTRANK(FILTER(J:J,$E:$E=$E104,$I:$I=$I104),J104),
100*PERCENTRANK(FILTER(J:J,$E:$E=$E104,$I:$I=$I104),J104)))"),"")</f>
        <v/>
      </c>
      <c r="BQ104" s="233" t="str">
        <f t="array" ref="BQ104">IF(J104="","",
IF(INDEX(Settings!$H:$H,MATCH(BY$1,Settings!$G:$G,0))=TRUE,
-1*(J104-AVERAGE(J:J))/STDEV(J:J),
(J104-AVERAGE(J:J))/STDEV(J:J)))</f>
        <v/>
      </c>
      <c r="BR104" s="233" t="str">
        <f>IFERROR(__xludf.DUMMYFUNCTION("IF(J104="""","""",
IF(INDEX(Settings!$H:$H,MATCH(BY$1,Settings!$G:$G,0))=TRUE,
-1*(J104-AVERAGEIFS(J:J,$E:$E,$E104))/STDEV(FILTER(J:J,$E:$E=$E104)),
(J104-AVERAGEIFS(J:J,$E:$E,$E104))/STDEV(FILTER(J:J,$E:$E=$E104))))"),"")</f>
        <v/>
      </c>
      <c r="BS104" s="233"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1"/>
      <c r="BX104" s="231"/>
      <c r="BY104" s="232" t="str">
        <f t="array" ref="BY104">IF(J104="","",
IF(INDEX(Settings!$H:$H,MATCH(BY$1,Settings!$G:$G,0))=TRUE,
100-100*(J104-MINIFS(J:J,$E:$E,$E104))/(MAXIFS(J:J,$E:$E,$E104)-MINIFS(J:J,$E:$E,$E104)),
100*(J104-MINIFS(J:J,$E:$E,$E104))/(MAXIFS(J:J,$E:$E,$E104)-MINIFS(J:J,$E:$E,$E104))))</f>
        <v/>
      </c>
      <c r="BZ104" s="232" t="str">
        <f t="array" ref="BZ104">IF(K104="","",
IF(INDEX(Settings!$H:$H,MATCH(BZ$1,Settings!$G:$G,0))=TRUE,
100-100*(K104-MINIFS(K:K,$E:$E,$E104))/(MAXIFS(K:K,$E:$E,$E104)-MINIFS(K:K,$E:$E,$E104)),
100*(K104-MINIFS(K:K,$E:$E,$E104))/(MAXIFS(K:K,$E:$E,$E104)-MINIFS(K:K,$E:$E,$E104))))</f>
        <v/>
      </c>
      <c r="CA104" s="232" t="str">
        <f t="array" ref="CA104">IF(L104="","",
IF(INDEX(Settings!$H:$H,MATCH(CA$1,Settings!$G:$G,0))=TRUE,
100-100*(L104-MINIFS(L:L,$E:$E,$E104))/(MAXIFS(L:L,$E:$E,$E104)-MINIFS(L:L,$E:$E,$E104)),
100*(L104-MINIFS(L:L,$E:$E,$E104))/(MAXIFS(L:L,$E:$E,$E104)-MINIFS(L:L,$E:$E,$E104))))</f>
        <v/>
      </c>
      <c r="CB104" s="232" t="str">
        <f t="array" ref="CB104">IF(M104="","",
IF(INDEX(Settings!$H:$H,MATCH(CB$1,Settings!$G:$G,0))=TRUE,
100-100*(M104-MINIFS(M:M,$E:$E,$E104))/(MAXIFS(M:M,$E:$E,$E104)-MINIFS(M:M,$E:$E,$E104)),
100*(M104-MINIFS(M:M,$E:$E,$E104))/(MAXIFS(M:M,$E:$E,$E104)-MINIFS(M:M,$E:$E,$E104))))</f>
        <v/>
      </c>
      <c r="CC104" s="232" t="str">
        <f t="array" ref="CC104">IF(N104="","",
IF(INDEX(Settings!$H:$H,MATCH(CC$1,Settings!$G:$G,0))=TRUE,
100-100*(N104-MINIFS(N:N,$E:$E,$E104))/(MAXIFS(N:N,$E:$E,$E104)-MINIFS(N:N,$E:$E,$E104)),
100*(N104-MINIFS(N:N,$E:$E,$E104))/(MAXIFS(N:N,$E:$E,$E104)-MINIFS(N:N,$E:$E,$E104))))</f>
        <v/>
      </c>
      <c r="CD104" s="232" t="str">
        <f t="array" ref="CD104">IF(O104="","",
IF(INDEX(Settings!$H:$H,MATCH(CD$1,Settings!$G:$G,0))=TRUE,
100-100*(O104-MINIFS(O:O,$E:$E,$E104))/(MAXIFS(O:O,$E:$E,$E104)-MINIFS(O:O,$E:$E,$E104)),
100*(O104-MINIFS(O:O,$E:$E,$E104))/(MAXIFS(O:O,$E:$E,$E104)-MINIFS(O:O,$E:$E,$E104))))</f>
        <v/>
      </c>
      <c r="CE104" s="232" t="str">
        <f t="array" ref="CE104">IF(P104="","",
IF(INDEX(Settings!$H:$H,MATCH(CE$1,Settings!$G:$G,0))=TRUE,
100-100*(P104-MINIFS(P:P,$E:$E,$E104))/(MAXIFS(P:P,$E:$E,$E104)-MINIFS(P:P,$E:$E,$E104)),
100*(P104-MINIFS(P:P,$E:$E,$E104))/(MAXIFS(P:P,$E:$E,$E104)-MINIFS(P:P,$E:$E,$E104))))</f>
        <v/>
      </c>
      <c r="CF104" s="232" t="str">
        <f t="array" ref="CF104">IF(Q104="","",
IF(INDEX(Settings!$H:$H,MATCH(CF$1,Settings!$G:$G,0))=TRUE,
100-100*(Q104-MINIFS(Q:Q,$E:$E,$E104))/(MAXIFS(Q:Q,$E:$E,$E104)-MINIFS(Q:Q,$E:$E,$E104)),
100*(Q104-MINIFS(Q:Q,$E:$E,$E104))/(MAXIFS(Q:Q,$E:$E,$E104)-MINIFS(Q:Q,$E:$E,$E104))))</f>
        <v/>
      </c>
      <c r="CG104" s="232" t="str">
        <f t="array" ref="CG104">IF(R104="","",
IF(INDEX(Settings!$H:$H,MATCH(CG$1,Settings!$G:$G,0))=TRUE,
100-100*(R104-MINIFS(R:R,$E:$E,$E104))/(MAXIFS(R:R,$E:$E,$E104)-MINIFS(R:R,$E:$E,$E104)),
100*(R104-MINIFS(R:R,$E:$E,$E104))/(MAXIFS(R:R,$E:$E,$E104)-MINIFS(R:R,$E:$E,$E104))))</f>
        <v/>
      </c>
      <c r="CH104" s="232" t="str">
        <f t="array" ref="CH104">IF(S104="","",
IF(INDEX(Settings!$H:$H,MATCH(CH$1,Settings!$G:$G,0))=TRUE,
100-100*(S104-MINIFS(S:S,$E:$E,$E104))/(MAXIFS(S:S,$E:$E,$E104)-MINIFS(S:S,$E:$E,$E104)),
100*(S104-MINIFS(S:S,$E:$E,$E104))/(MAXIFS(S:S,$E:$E,$E104)-MINIFS(S:S,$E:$E,$E104))))</f>
        <v/>
      </c>
      <c r="CI104" s="232" t="str">
        <f t="array" ref="CI104">IF(T104="","",
IF(INDEX(Settings!$H:$H,MATCH(CI$1,Settings!$G:$G,0))=TRUE,
100-100*(T104-MINIFS(T:T,$E:$E,$E104))/(MAXIFS(T:T,$E:$E,$E104)-MINIFS(T:T,$E:$E,$E104)),
100*(T104-MINIFS(T:T,$E:$E,$E104))/(MAXIFS(T:T,$E:$E,$E104)-MINIFS(T:T,$E:$E,$E104))))</f>
        <v/>
      </c>
      <c r="CJ104" s="232" t="str">
        <f t="array" ref="CJ104">IF(U104="","",
IF(INDEX(Settings!$H:$H,MATCH(CJ$1,Settings!$G:$G,0))=TRUE,
100-100*(U104-MINIFS(U:U,$E:$E,$E104))/(MAXIFS(U:U,$E:$E,$E104)-MINIFS(U:U,$E:$E,$E104)),
100*(U104-MINIFS(U:U,$E:$E,$E104))/(MAXIFS(U:U,$E:$E,$E104)-MINIFS(U:U,$E:$E,$E104))))</f>
        <v/>
      </c>
      <c r="CK104" s="232" t="str">
        <f t="array" ref="CK104">IF(V104="","",
IF(INDEX(Settings!$H:$H,MATCH(CK$1,Settings!$G:$G,0))=TRUE,
100-100*(V104-MINIFS(V:V,$E:$E,$E104))/(MAXIFS(V:V,$E:$E,$E104)-MINIFS(V:V,$E:$E,$E104)),
100*(V104-MINIFS(V:V,$E:$E,$E104))/(MAXIFS(V:V,$E:$E,$E104)-MINIFS(V:V,$E:$E,$E104))))</f>
        <v/>
      </c>
      <c r="CL104" s="232" t="str">
        <f t="array" ref="CL104">IF(W104="","",
IF(INDEX(Settings!$H:$H,MATCH(CL$1,Settings!$G:$G,0))=TRUE,
100-100*(W104-MINIFS(W:W,$E:$E,$E104))/(MAXIFS(W:W,$E:$E,$E104)-MINIFS(W:W,$E:$E,$E104)),
100*(W104-MINIFS(W:W,$E:$E,$E104))/(MAXIFS(W:W,$E:$E,$E104)-MINIFS(W:W,$E:$E,$E104))))</f>
        <v/>
      </c>
      <c r="CM104" s="232" t="str">
        <f t="array" ref="CM104">IF(X104="","",
IF(INDEX(Settings!$H:$H,MATCH(CM$1,Settings!$G:$G,0))=TRUE,
100-100*(X104-MINIFS(X:X,$E:$E,$E104))/(MAXIFS(X:X,$E:$E,$E104)-MINIFS(X:X,$E:$E,$E104)),
100*(X104-MINIFS(X:X,$E:$E,$E104))/(MAXIFS(X:X,$E:$E,$E104)-MINIFS(X:X,$E:$E,$E104))))</f>
        <v/>
      </c>
      <c r="CN104" s="232" t="str">
        <f t="array" ref="CN104">IF(Y104="","",
IF(INDEX(Settings!$H:$H,MATCH(CN$1,Settings!$G:$G,0))=TRUE,
100-100*(Y104-MINIFS(Y:Y,$E:$E,$E104))/(MAXIFS(Y:Y,$E:$E,$E104)-MINIFS(Y:Y,$E:$E,$E104)),
100*(Y104-MINIFS(Y:Y,$E:$E,$E104))/(MAXIFS(Y:Y,$E:$E,$E104)-MINIFS(Y:Y,$E:$E,$E104))))</f>
        <v/>
      </c>
      <c r="CO104" s="232" t="str">
        <f t="array" ref="CO104">IF(Z104="","",
IF(INDEX(Settings!$H:$H,MATCH(CO$1,Settings!$G:$G,0))=TRUE,
100-100*(Z104-MINIFS(Z:Z,$E:$E,$E104))/(MAXIFS(Z:Z,$E:$E,$E104)-MINIFS(Z:Z,$E:$E,$E104)),
100*(Z104-MINIFS(Z:Z,$E:$E,$E104))/(MAXIFS(Z:Z,$E:$E,$E104)-MINIFS(Z:Z,$E:$E,$E104))))</f>
        <v/>
      </c>
      <c r="CP104" s="232" t="str">
        <f t="array" ref="CP104">IF(AA104="","",
IF(INDEX(Settings!$H:$H,MATCH(CP$1,Settings!$G:$G,0))=TRUE,
100-100*(AA104-MINIFS(AA:AA,$E:$E,$E104))/(MAXIFS(AA:AA,$E:$E,$E104)-MINIFS(AA:AA,$E:$E,$E104)),
100*(AA104-MINIFS(AA:AA,$E:$E,$E104))/(MAXIFS(AA:AA,$E:$E,$E104)-MINIFS(AA:AA,$E:$E,$E104))))</f>
        <v/>
      </c>
      <c r="CQ104" s="232" t="str">
        <f t="array" ref="CQ104">IF(AB104="","",
IF(INDEX(Settings!$H:$H,MATCH(CQ$1,Settings!$G:$G,0))=TRUE,
100-100*(AB104-MINIFS(AB:AB,$E:$E,$E104))/(MAXIFS(AB:AB,$E:$E,$E104)-MINIFS(AB:AB,$E:$E,$E104)),
100*(AB104-MINIFS(AB:AB,$E:$E,$E104))/(MAXIFS(AB:AB,$E:$E,$E104)-MINIFS(AB:AB,$E:$E,$E104))))</f>
        <v/>
      </c>
      <c r="CR104" s="232" t="str">
        <f t="array" ref="CR104">IF(AC104="","",
IF(INDEX(Settings!$H:$H,MATCH(CR$1,Settings!$G:$G,0))=TRUE,
100-100*(AC104-MINIFS(AC:AC,$E:$E,$E104))/(MAXIFS(AC:AC,$E:$E,$E104)-MINIFS(AC:AC,$E:$E,$E104)),
100*(AC104-MINIFS(AC:AC,$E:$E,$E104))/(MAXIFS(AC:AC,$E:$E,$E104)-MINIFS(AC:AC,$E:$E,$E104))))</f>
        <v/>
      </c>
      <c r="CS104" s="232" t="str">
        <f t="array" ref="CS104">IF(AD104="","",
IF(INDEX(Settings!$H:$H,MATCH(CS$1,Settings!$G:$G,0))=TRUE,
100-100*(AD104-MINIFS(AD:AD,$E:$E,$E104))/(MAXIFS(AD:AD,$E:$E,$E104)-MINIFS(AD:AD,$E:$E,$E104)),
100*(AD104-MINIFS(AD:AD,$E:$E,$E104))/(MAXIFS(AD:AD,$E:$E,$E104)-MINIFS(AD:AD,$E:$E,$E104))))</f>
        <v/>
      </c>
      <c r="CT104" s="232" t="str">
        <f t="array" ref="CT104">IF(AE104="","",
IF(INDEX(Settings!$H:$H,MATCH(CT$1,Settings!$G:$G,0))=TRUE,
100-100*(AE104-MINIFS(AE:AE,$E:$E,$E104))/(MAXIFS(AE:AE,$E:$E,$E104)-MINIFS(AE:AE,$E:$E,$E104)),
100*(AE104-MINIFS(AE:AE,$E:$E,$E104))/(MAXIFS(AE:AE,$E:$E,$E104)-MINIFS(AE:AE,$E:$E,$E104))))</f>
        <v/>
      </c>
      <c r="CU104" s="232" t="str">
        <f t="array" ref="CU104">IF(AF104="","",
IF(INDEX(Settings!$H:$H,MATCH(CU$1,Settings!$G:$G,0))=TRUE,
100-100*(AF104-MINIFS(AF:AF,$E:$E,$E104))/(MAXIFS(AF:AF,$E:$E,$E104)-MINIFS(AF:AF,$E:$E,$E104)),
100*(AF104-MINIFS(AF:AF,$E:$E,$E104))/(MAXIFS(AF:AF,$E:$E,$E104)-MINIFS(AF:AF,$E:$E,$E104))))</f>
        <v/>
      </c>
      <c r="CV104" s="232" t="str">
        <f t="array" ref="CV104">IF(AG104="","",
IF(INDEX(Settings!$H:$H,MATCH(CV$1,Settings!$G:$G,0))=TRUE,
100-100*(AG104-MINIFS(AG:AG,$E:$E,$E104))/(MAXIFS(AG:AG,$E:$E,$E104)-MINIFS(AG:AG,$E:$E,$E104)),
100*(AG104-MINIFS(AG:AG,$E:$E,$E104))/(MAXIFS(AG:AG,$E:$E,$E104)-MINIFS(AG:AG,$E:$E,$E104))))</f>
        <v/>
      </c>
      <c r="CW104" s="232" t="str">
        <f t="array" ref="CW104">IF(AH104="","",
IF(INDEX(Settings!$H:$H,MATCH(CW$1,Settings!$G:$G,0))=TRUE,
100-100*(AH104-MINIFS(AH:AH,$E:$E,$E104))/(MAXIFS(AH:AH,$E:$E,$E104)-MINIFS(AH:AH,$E:$E,$E104)),
100*(AH104-MINIFS(AH:AH,$E:$E,$E104))/(MAXIFS(AH:AH,$E:$E,$E104)-MINIFS(AH:AH,$E:$E,$E104))))</f>
        <v/>
      </c>
      <c r="CX104" s="232" t="str">
        <f t="array" ref="CX104">IF(AI104="","",
IF(INDEX(Settings!$H:$H,MATCH(CX$1,Settings!$G:$G,0))=TRUE,
100-100*(AI104-MINIFS(AI:AI,$E:$E,$E104))/(MAXIFS(AI:AI,$E:$E,$E104)-MINIFS(AI:AI,$E:$E,$E104)),
100*(AI104-MINIFS(AI:AI,$E:$E,$E104))/(MAXIFS(AI:AI,$E:$E,$E104)-MINIFS(AI:AI,$E:$E,$E104))))</f>
        <v/>
      </c>
      <c r="CY104" s="232" t="str">
        <f t="array" ref="CY104">IF(AJ104="","",
IF(INDEX(Settings!$H:$H,MATCH(CY$1,Settings!$G:$G,0))=TRUE,
100-100*(AJ104-MINIFS(AJ:AJ,$E:$E,$E104))/(MAXIFS(AJ:AJ,$E:$E,$E104)-MINIFS(AJ:AJ,$E:$E,$E104)),
100*(AJ104-MINIFS(AJ:AJ,$E:$E,$E104))/(MAXIFS(AJ:AJ,$E:$E,$E104)-MINIFS(AJ:AJ,$E:$E,$E104))))</f>
        <v/>
      </c>
      <c r="CZ104" s="232" t="str">
        <f t="array" ref="CZ104">IF(AK104="","",
IF(INDEX(Settings!$H:$H,MATCH(CZ$1,Settings!$G:$G,0))=TRUE,
100-100*(AK104-MINIFS(AK:AK,$E:$E,$E104))/(MAXIFS(AK:AK,$E:$E,$E104)-MINIFS(AK:AK,$E:$E,$E104)),
100*(AK104-MINIFS(AK:AK,$E:$E,$E104))/(MAXIFS(AK:AK,$E:$E,$E104)-MINIFS(AK:AK,$E:$E,$E104))))</f>
        <v/>
      </c>
      <c r="DA104" s="232" t="str">
        <f t="array" ref="DA104">IF(AL104="","",
IF(INDEX(Settings!$H:$H,MATCH(DA$1,Settings!$G:$G,0))=TRUE,
100-100*(AL104-MINIFS(AL:AL,$E:$E,$E104))/(MAXIFS(AL:AL,$E:$E,$E104)-MINIFS(AL:AL,$E:$E,$E104)),
100*(AL104-MINIFS(AL:AL,$E:$E,$E104))/(MAXIFS(AL:AL,$E:$E,$E104)-MINIFS(AL:AL,$E:$E,$E104))))</f>
        <v/>
      </c>
      <c r="DB104" s="232" t="str">
        <f t="array" ref="DB104">IF(AM104="","",
IF(INDEX(Settings!$H:$H,MATCH(DB$1,Settings!$G:$G,0))=TRUE,
100-100*(AM104-MINIFS(AM:AM,$E:$E,$E104))/(MAXIFS(AM:AM,$E:$E,$E104)-MINIFS(AM:AM,$E:$E,$E104)),
100*(AM104-MINIFS(AM:AM,$E:$E,$E104))/(MAXIFS(AM:AM,$E:$E,$E104)-MINIFS(AM:AM,$E:$E,$E104))))</f>
        <v/>
      </c>
      <c r="DC104" s="232" t="str">
        <f t="array" ref="DC104">IF(AN104="","",
IF(INDEX(Settings!$H:$H,MATCH(DC$1,Settings!$G:$G,0))=TRUE,
100-100*(AN104-MINIFS(AN:AN,$E:$E,$E104))/(MAXIFS(AN:AN,$E:$E,$E104)-MINIFS(AN:AN,$E:$E,$E104)),
100*(AN104-MINIFS(AN:AN,$E:$E,$E104))/(MAXIFS(AN:AN,$E:$E,$E104)-MINIFS(AN:AN,$E:$E,$E104))))</f>
        <v/>
      </c>
      <c r="DD104" s="232" t="str">
        <f t="array" ref="DD104">IF(AO104="","",
IF(INDEX(Settings!$H:$H,MATCH(DD$1,Settings!$G:$G,0))=TRUE,
100-100*(AO104-MINIFS(AO:AO,$E:$E,$E104))/(MAXIFS(AO:AO,$E:$E,$E104)-MINIFS(AO:AO,$E:$E,$E104)),
100*(AO104-MINIFS(AO:AO,$E:$E,$E104))/(MAXIFS(AO:AO,$E:$E,$E104)-MINIFS(AO:AO,$E:$E,$E104))))</f>
        <v/>
      </c>
      <c r="DE104" s="232" t="str">
        <f t="array" ref="DE104">IF(AP104="","",
IF(INDEX(Settings!$H:$H,MATCH(DE$1,Settings!$G:$G,0))=TRUE,
100-100*(AP104-MINIFS(AP:AP,$E:$E,$E104))/(MAXIFS(AP:AP,$E:$E,$E104)-MINIFS(AP:AP,$E:$E,$E104)),
100*(AP104-MINIFS(AP:AP,$E:$E,$E104))/(MAXIFS(AP:AP,$E:$E,$E104)-MINIFS(AP:AP,$E:$E,$E104))))</f>
        <v/>
      </c>
      <c r="DF104" s="232" t="str">
        <f t="array" ref="DF104">IF(AQ104="","",
IF(INDEX(Settings!$H:$H,MATCH(DF$1,Settings!$G:$G,0))=TRUE,
100-100*(AQ104-MINIFS(AQ:AQ,$E:$E,$E104))/(MAXIFS(AQ:AQ,$E:$E,$E104)-MINIFS(AQ:AQ,$E:$E,$E104)),
100*(AQ104-MINIFS(AQ:AQ,$E:$E,$E104))/(MAXIFS(AQ:AQ,$E:$E,$E104)-MINIFS(AQ:AQ,$E:$E,$E104))))</f>
        <v/>
      </c>
      <c r="DG104" s="232" t="str">
        <f t="array" ref="DG104">IF(AR104="","",
IF(INDEX(Settings!$H:$H,MATCH(DG$1,Settings!$G:$G,0))=TRUE,
100-100*(AR104-MINIFS(AR:AR,$E:$E,$E104))/(MAXIFS(AR:AR,$E:$E,$E104)-MINIFS(AR:AR,$E:$E,$E104)),
100*(AR104-MINIFS(AR:AR,$E:$E,$E104))/(MAXIFS(AR:AR,$E:$E,$E104)-MINIFS(AR:AR,$E:$E,$E104))))</f>
        <v/>
      </c>
      <c r="DH104" s="232" t="str">
        <f t="array" ref="DH104">IF(AS104="","",
IF(INDEX(Settings!$H:$H,MATCH(DH$1,Settings!$G:$G,0))=TRUE,
100-100*(AS104-MINIFS(AS:AS,$E:$E,$E104))/(MAXIFS(AS:AS,$E:$E,$E104)-MINIFS(AS:AS,$E:$E,$E104)),
100*(AS104-MINIFS(AS:AS,$E:$E,$E104))/(MAXIFS(AS:AS,$E:$E,$E104)-MINIFS(AS:AS,$E:$E,$E104))))</f>
        <v/>
      </c>
      <c r="DI104" s="232" t="str">
        <f t="array" ref="DI104">IF(AT104="","",
IF(INDEX(Settings!$H:$H,MATCH(DI$1,Settings!$G:$G,0))=TRUE,
100-100*(AT104-MINIFS(AT:AT,$E:$E,$E104))/(MAXIFS(AT:AT,$E:$E,$E104)-MINIFS(AT:AT,$E:$E,$E104)),
100*(AT104-MINIFS(AT:AT,$E:$E,$E104))/(MAXIFS(AT:AT,$E:$E,$E104)-MINIFS(AT:AT,$E:$E,$E104))))</f>
        <v/>
      </c>
      <c r="DJ104" s="232" t="str">
        <f t="array" ref="DJ104">IF(AU104="","",
IF(INDEX(Settings!$H:$H,MATCH(DJ$1,Settings!$G:$G,0))=TRUE,
100-100*(AU104-MINIFS(AU:AU,$E:$E,$E104))/(MAXIFS(AU:AU,$E:$E,$E104)-MINIFS(AU:AU,$E:$E,$E104)),
100*(AU104-MINIFS(AU:AU,$E:$E,$E104))/(MAXIFS(AU:AU,$E:$E,$E104)-MINIFS(AU:AU,$E:$E,$E104))))</f>
        <v/>
      </c>
      <c r="DK104" s="232" t="str">
        <f t="array" ref="DK104">IF(AV104="","",
IF(INDEX(Settings!$H:$H,MATCH(DK$1,Settings!$G:$G,0))=TRUE,
100-100*(AV104-MINIFS(AV:AV,$E:$E,$E104))/(MAXIFS(AV:AV,$E:$E,$E104)-MINIFS(AV:AV,$E:$E,$E104)),
100*(AV104-MINIFS(AV:AV,$E:$E,$E104))/(MAXIFS(AV:AV,$E:$E,$E104)-MINIFS(AV:AV,$E:$E,$E104))))</f>
        <v/>
      </c>
      <c r="DL104" s="232" t="str">
        <f t="array" ref="DL104">IF(AW104="","",
IF(INDEX(Settings!$H:$H,MATCH(DL$1,Settings!$G:$G,0))=TRUE,
100-100*(AW104-MINIFS(AW:AW,$E:$E,$E104))/(MAXIFS(AW:AW,$E:$E,$E104)-MINIFS(AW:AW,$E:$E,$E104)),
100*(AW104-MINIFS(AW:AW,$E:$E,$E104))/(MAXIFS(AW:AW,$E:$E,$E104)-MINIFS(AW:AW,$E:$E,$E104))))</f>
        <v/>
      </c>
      <c r="DM104" s="232" t="str">
        <f t="array" ref="DM104">IF(AX104="","",
IF(INDEX(Settings!$H:$H,MATCH(DM$1,Settings!$G:$G,0))=TRUE,
100-100*(AX104-MINIFS(AX:AX,$E:$E,$E104))/(MAXIFS(AX:AX,$E:$E,$E104)-MINIFS(AX:AX,$E:$E,$E104)),
100*(AX104-MINIFS(AX:AX,$E:$E,$E104))/(MAXIFS(AX:AX,$E:$E,$E104)-MINIFS(AX:AX,$E:$E,$E104))))</f>
        <v/>
      </c>
      <c r="DN104" s="232" t="str">
        <f t="array" ref="DN104">IF(AY104="","",
IF(INDEX(Settings!$H:$H,MATCH(DN$1,Settings!$G:$G,0))=TRUE,
100-100*(AY104-MINIFS(AY:AY,$E:$E,$E104))/(MAXIFS(AY:AY,$E:$E,$E104)-MINIFS(AY:AY,$E:$E,$E104)),
100*(AY104-MINIFS(AY:AY,$E:$E,$E104))/(MAXIFS(AY:AY,$E:$E,$E104)-MINIFS(AY:AY,$E:$E,$E104))))</f>
        <v/>
      </c>
      <c r="DO104" s="232" t="str">
        <f t="array" ref="DO104">IF(AZ104="","",
IF(INDEX(Settings!$H:$H,MATCH(DO$1,Settings!$G:$G,0))=TRUE,
100-100*(AZ104-MINIFS(AZ:AZ,$E:$E,$E104))/(MAXIFS(AZ:AZ,$E:$E,$E104)-MINIFS(AZ:AZ,$E:$E,$E104)),
100*(AZ104-MINIFS(AZ:AZ,$E:$E,$E104))/(MAXIFS(AZ:AZ,$E:$E,$E104)-MINIFS(AZ:AZ,$E:$E,$E104))))</f>
        <v/>
      </c>
      <c r="DP104" s="232" t="str">
        <f t="array" ref="DP104">IF(BA104="","",
IF(INDEX(Settings!$H:$H,MATCH(DP$1,Settings!$G:$G,0))=TRUE,
100-100*(BA104-MINIFS(BA:BA,$E:$E,$E104))/(MAXIFS(BA:BA,$E:$E,$E104)-MINIFS(BA:BA,$E:$E,$E104)),
100*(BA104-MINIFS(BA:BA,$E:$E,$E104))/(MAXIFS(BA:BA,$E:$E,$E104)-MINIFS(BA:BA,$E:$E,$E104))))</f>
        <v/>
      </c>
      <c r="DQ104" s="232" t="str">
        <f t="array" ref="DQ104">IF(BB104="","",
IF(INDEX(Settings!$H:$H,MATCH(DQ$1,Settings!$G:$G,0))=TRUE,
100-100*(BB104-MINIFS(BB:BB,$E:$E,$E104))/(MAXIFS(BB:BB,$E:$E,$E104)-MINIFS(BB:BB,$E:$E,$E104)),
100*(BB104-MINIFS(BB:BB,$E:$E,$E104))/(MAXIFS(BB:BB,$E:$E,$E104)-MINIFS(BB:BB,$E:$E,$E104))))</f>
        <v/>
      </c>
      <c r="DR104" s="232" t="str">
        <f t="array" ref="DR104">IF(BC104="","",
IF(INDEX(Settings!$H:$H,MATCH(DR$1,Settings!$G:$G,0))=TRUE,
100-100*(BC104-MINIFS(BC:BC,$E:$E,$E104))/(MAXIFS(BC:BC,$E:$E,$E104)-MINIFS(BC:BC,$E:$E,$E104)),
100*(BC104-MINIFS(BC:BC,$E:$E,$E104))/(MAXIFS(BC:BC,$E:$E,$E104)-MINIFS(BC:BC,$E:$E,$E104))))</f>
        <v/>
      </c>
      <c r="DS104" s="232" t="str">
        <f t="array" ref="DS104">IF(BD104="","",
IF(INDEX(Settings!$H:$H,MATCH(DS$1,Settings!$G:$G,0))=TRUE,
100-100*(BD104-MINIFS(BD:BD,$E:$E,$E104))/(MAXIFS(BD:BD,$E:$E,$E104)-MINIFS(BD:BD,$E:$E,$E104)),
100*(BD104-MINIFS(BD:BD,$E:$E,$E104))/(MAXIFS(BD:BD,$E:$E,$E104)-MINIFS(BD:BD,$E:$E,$E104))))</f>
        <v/>
      </c>
      <c r="DT104" s="232" t="str">
        <f t="array" ref="DT104">IF(BE104="","",
IF(INDEX(Settings!$H:$H,MATCH(DT$1,Settings!$G:$G,0))=TRUE,
100-100*(BE104-MINIFS(BE:BE,$E:$E,$E104))/(MAXIFS(BE:BE,$E:$E,$E104)-MINIFS(BE:BE,$E:$E,$E104)),
100*(BE104-MINIFS(BE:BE,$E:$E,$E104))/(MAXIFS(BE:BE,$E:$E,$E104)-MINIFS(BE:BE,$E:$E,$E104))))</f>
        <v/>
      </c>
      <c r="DU104" s="232" t="str">
        <f t="array" ref="DU104">IF(BF104="","",
IF(INDEX(Settings!$H:$H,MATCH(DU$1,Settings!$G:$G,0))=TRUE,
100-100*(BF104-MINIFS(BF:BF,$E:$E,$E104))/(MAXIFS(BF:BF,$E:$E,$E104)-MINIFS(BF:BF,$E:$E,$E104)),
100*(BF104-MINIFS(BF:BF,$E:$E,$E104))/(MAXIFS(BF:BF,$E:$E,$E104)-MINIFS(BF:BF,$E:$E,$E104))))</f>
        <v/>
      </c>
      <c r="DV104" s="232" t="str">
        <f t="array" ref="DV104">IF(BG104="","",
IF(INDEX(Settings!$H:$H,MATCH(DV$1,Settings!$G:$G,0))=TRUE,
100-100*(BG104-MINIFS(BG:BG,$E:$E,$E104))/(MAXIFS(BG:BG,$E:$E,$E104)-MINIFS(BG:BG,$E:$E,$E104)),
100*(BG104-MINIFS(BG:BG,$E:$E,$E104))/(MAXIFS(BG:BG,$E:$E,$E104)-MINIFS(BG:BG,$E:$E,$E104))))</f>
        <v/>
      </c>
      <c r="DW104" s="232" t="str">
        <f t="array" ref="DW104">IF(BH104="","",
IF(INDEX(Settings!$H:$H,MATCH(DW$1,Settings!$G:$G,0))=TRUE,
100-100*(BH104-MINIFS(BH:BH,$E:$E,$E104))/(MAXIFS(BH:BH,$E:$E,$E104)-MINIFS(BH:BH,$E:$E,$E104)),
100*(BH104-MINIFS(BH:BH,$E:$E,$E104))/(MAXIFS(BH:BH,$E:$E,$E104)-MINIFS(BH:BH,$E:$E,$E104))))</f>
        <v/>
      </c>
      <c r="DX104" s="232" t="str">
        <f t="array" ref="DX104">IF(BI104="","",
IF(INDEX(Settings!$H:$H,MATCH(DX$1,Settings!$G:$G,0))=TRUE,
100-100*(BI104-MINIFS(BI:BI,$E:$E,$E104))/(MAXIFS(BI:BI,$E:$E,$E104)-MINIFS(BI:BI,$E:$E,$E104)),
100*(BI104-MINIFS(BI:BI,$E:$E,$E104))/(MAXIFS(BI:BI,$E:$E,$E104)-MINIFS(BI:BI,$E:$E,$E104))))</f>
        <v/>
      </c>
      <c r="DY104" s="232" t="str">
        <f t="array" ref="DY104">IF(BJ104="","",
IF(INDEX(Settings!$H:$H,MATCH(DY$1,Settings!$G:$G,0))=TRUE,
100-100*(BJ104-MINIFS(BJ:BJ,$E:$E,$E104))/(MAXIFS(BJ:BJ,$E:$E,$E104)-MINIFS(BJ:BJ,$E:$E,$E104)),
100*(BJ104-MINIFS(BJ:BJ,$E:$E,$E104))/(MAXIFS(BJ:BJ,$E:$E,$E104)-MINIFS(BJ:BJ,$E:$E,$E104))))</f>
        <v/>
      </c>
      <c r="DZ104" s="234"/>
      <c r="EA104" s="234"/>
      <c r="EB104" s="234" t="str">
        <f t="shared" si="8"/>
        <v/>
      </c>
      <c r="EC104" s="234" t="str">
        <f t="shared" si="9"/>
        <v/>
      </c>
      <c r="ED104" s="234" t="str">
        <f t="shared" si="10"/>
        <v/>
      </c>
      <c r="EE104" s="234" t="str">
        <f t="shared" si="11"/>
        <v/>
      </c>
      <c r="EF104" s="234" t="str">
        <f t="shared" si="12"/>
        <v/>
      </c>
      <c r="EG104" s="234" t="str">
        <f t="shared" si="13"/>
        <v/>
      </c>
      <c r="EH104" s="234"/>
      <c r="EI104" s="234"/>
      <c r="EJ104" s="234"/>
      <c r="EK104" s="234"/>
      <c r="EL104" s="234"/>
      <c r="EM104" s="234"/>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3" t="str">
        <f t="shared" si="14"/>
        <v/>
      </c>
      <c r="N105" s="49"/>
      <c r="O105" s="49"/>
      <c r="P105" s="49"/>
      <c r="Q105" s="49"/>
      <c r="R105" s="49"/>
      <c r="S105" s="222" t="str">
        <f>IFERROR(VLOOKUP(AF105, 'YOYO IR Scores'!A:C, 3, FALSE), "")
</f>
        <v/>
      </c>
      <c r="T105" s="49"/>
      <c r="U105" s="49"/>
      <c r="V105" s="49"/>
      <c r="W105" s="49"/>
      <c r="X105" s="224" t="str">
        <f t="shared" si="4"/>
        <v/>
      </c>
      <c r="Y105" s="225" t="str">
        <f t="shared" si="5"/>
        <v/>
      </c>
      <c r="Z105" s="225" t="str">
        <f t="shared" si="6"/>
        <v/>
      </c>
      <c r="AA105" s="224" t="str">
        <f t="shared" si="7"/>
        <v/>
      </c>
      <c r="AB105" s="223"/>
      <c r="AC105" s="223"/>
      <c r="AD105" s="223"/>
      <c r="AE105" s="223" t="str">
        <f>IFERROR(VLOOKUP(AF105, 'YOYO IR Scores'!A:C, 2, FALSE), "")</f>
        <v/>
      </c>
      <c r="AF105" s="223"/>
      <c r="AG105" s="223"/>
      <c r="AH105" s="223"/>
      <c r="AI105" s="223"/>
      <c r="AJ105" s="223"/>
      <c r="AK105" s="223"/>
      <c r="AL105" s="223"/>
      <c r="AM105" s="223"/>
      <c r="AN105" s="223"/>
      <c r="AO105" s="223"/>
      <c r="AP105" s="223"/>
      <c r="AQ105" s="223"/>
      <c r="AR105" s="223"/>
      <c r="AS105" s="223"/>
      <c r="AT105" s="223"/>
      <c r="AU105" s="223"/>
      <c r="AV105" s="223"/>
      <c r="AW105" s="223"/>
      <c r="AX105" s="223"/>
      <c r="AY105" s="223"/>
      <c r="AZ105" s="223"/>
      <c r="BA105" s="223"/>
      <c r="BB105" s="223"/>
      <c r="BC105" s="223"/>
      <c r="BD105" s="223"/>
      <c r="BE105" s="223"/>
      <c r="BF105" s="223"/>
      <c r="BG105" s="223"/>
      <c r="BH105" s="223"/>
      <c r="BI105" s="223"/>
      <c r="BJ105" s="223"/>
      <c r="BK105" s="223" t="str">
        <f t="array" ref="BK105">IF(J105="","",
IF(INDEX(Settings!$H:$H,MATCH(BY$1,Settings!$G:$G,0))=TRUE,
100-100*(J105-MIN(J:J))/(MAX(J:J)-MIN(J:J)),
100*(J105-MIN(J:J))/(MAX(J:J)-MIN(J:J))))</f>
        <v/>
      </c>
      <c r="BL105" s="223" t="str">
        <f t="array" ref="BL105">IF(J105="","",
IF(INDEX(Settings!$H:$H,MATCH(BY$1,Settings!$G:$G,0))=TRUE,
100-100*(J105-MINIFS(J:J,$E:$E,$E105))/(MAXIFS(J:J,$E:$E,$E105)-MINIFS(J:J,$E:$E,$E105)),
100*(J105-MINIFS(J:J,$E:$E,$E105))/(MAXIFS(J:J,$E:$E,$E105)-MINIFS(J:J,$E:$E,$E105))))</f>
        <v/>
      </c>
      <c r="BM105" s="223"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4" t="str">
        <f t="array" ref="BQ105">IF(J105="","",
IF(INDEX(Settings!$H:$H,MATCH(BY$1,Settings!$G:$G,0))=TRUE,
-1*(J105-AVERAGE(J:J))/STDEV(J:J),
(J105-AVERAGE(J:J))/STDEV(J:J)))</f>
        <v/>
      </c>
      <c r="BR105" s="224" t="str">
        <f>IFERROR(__xludf.DUMMYFUNCTION("IF(J105="""","""",
IF(INDEX(Settings!$H:$H,MATCH(BY$1,Settings!$G:$G,0))=TRUE,
-1*(J105-AVERAGEIFS(J:J,$E:$E,$E105))/STDEV(FILTER(J:J,$E:$E=$E105)),
(J105-AVERAGEIFS(J:J,$E:$E,$E105))/STDEV(FILTER(J:J,$E:$E=$E105))))"),"")</f>
        <v/>
      </c>
      <c r="BS105" s="224"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3" t="str">
        <f t="array" ref="BY105">IF(J105="","",
IF(INDEX(Settings!$H:$H,MATCH(BY$1,Settings!$G:$G,0))=TRUE,
100-100*(J105-MINIFS(J:J,$E:$E,$E105))/(MAXIFS(J:J,$E:$E,$E105)-MINIFS(J:J,$E:$E,$E105)),
100*(J105-MINIFS(J:J,$E:$E,$E105))/(MAXIFS(J:J,$E:$E,$E105)-MINIFS(J:J,$E:$E,$E105))))</f>
        <v/>
      </c>
      <c r="BZ105" s="223" t="str">
        <f t="array" ref="BZ105">IF(K105="","",
IF(INDEX(Settings!$H:$H,MATCH(BZ$1,Settings!$G:$G,0))=TRUE,
100-100*(K105-MINIFS(K:K,$E:$E,$E105))/(MAXIFS(K:K,$E:$E,$E105)-MINIFS(K:K,$E:$E,$E105)),
100*(K105-MINIFS(K:K,$E:$E,$E105))/(MAXIFS(K:K,$E:$E,$E105)-MINIFS(K:K,$E:$E,$E105))))</f>
        <v/>
      </c>
      <c r="CA105" s="223" t="str">
        <f t="array" ref="CA105">IF(L105="","",
IF(INDEX(Settings!$H:$H,MATCH(CA$1,Settings!$G:$G,0))=TRUE,
100-100*(L105-MINIFS(L:L,$E:$E,$E105))/(MAXIFS(L:L,$E:$E,$E105)-MINIFS(L:L,$E:$E,$E105)),
100*(L105-MINIFS(L:L,$E:$E,$E105))/(MAXIFS(L:L,$E:$E,$E105)-MINIFS(L:L,$E:$E,$E105))))</f>
        <v/>
      </c>
      <c r="CB105" s="223" t="str">
        <f t="array" ref="CB105">IF(M105="","",
IF(INDEX(Settings!$H:$H,MATCH(CB$1,Settings!$G:$G,0))=TRUE,
100-100*(M105-MINIFS(M:M,$E:$E,$E105))/(MAXIFS(M:M,$E:$E,$E105)-MINIFS(M:M,$E:$E,$E105)),
100*(M105-MINIFS(M:M,$E:$E,$E105))/(MAXIFS(M:M,$E:$E,$E105)-MINIFS(M:M,$E:$E,$E105))))</f>
        <v/>
      </c>
      <c r="CC105" s="223" t="str">
        <f t="array" ref="CC105">IF(N105="","",
IF(INDEX(Settings!$H:$H,MATCH(CC$1,Settings!$G:$G,0))=TRUE,
100-100*(N105-MINIFS(N:N,$E:$E,$E105))/(MAXIFS(N:N,$E:$E,$E105)-MINIFS(N:N,$E:$E,$E105)),
100*(N105-MINIFS(N:N,$E:$E,$E105))/(MAXIFS(N:N,$E:$E,$E105)-MINIFS(N:N,$E:$E,$E105))))</f>
        <v/>
      </c>
      <c r="CD105" s="223" t="str">
        <f t="array" ref="CD105">IF(O105="","",
IF(INDEX(Settings!$H:$H,MATCH(CD$1,Settings!$G:$G,0))=TRUE,
100-100*(O105-MINIFS(O:O,$E:$E,$E105))/(MAXIFS(O:O,$E:$E,$E105)-MINIFS(O:O,$E:$E,$E105)),
100*(O105-MINIFS(O:O,$E:$E,$E105))/(MAXIFS(O:O,$E:$E,$E105)-MINIFS(O:O,$E:$E,$E105))))</f>
        <v/>
      </c>
      <c r="CE105" s="223" t="str">
        <f t="array" ref="CE105">IF(P105="","",
IF(INDEX(Settings!$H:$H,MATCH(CE$1,Settings!$G:$G,0))=TRUE,
100-100*(P105-MINIFS(P:P,$E:$E,$E105))/(MAXIFS(P:P,$E:$E,$E105)-MINIFS(P:P,$E:$E,$E105)),
100*(P105-MINIFS(P:P,$E:$E,$E105))/(MAXIFS(P:P,$E:$E,$E105)-MINIFS(P:P,$E:$E,$E105))))</f>
        <v/>
      </c>
      <c r="CF105" s="223" t="str">
        <f t="array" ref="CF105">IF(Q105="","",
IF(INDEX(Settings!$H:$H,MATCH(CF$1,Settings!$G:$G,0))=TRUE,
100-100*(Q105-MINIFS(Q:Q,$E:$E,$E105))/(MAXIFS(Q:Q,$E:$E,$E105)-MINIFS(Q:Q,$E:$E,$E105)),
100*(Q105-MINIFS(Q:Q,$E:$E,$E105))/(MAXIFS(Q:Q,$E:$E,$E105)-MINIFS(Q:Q,$E:$E,$E105))))</f>
        <v/>
      </c>
      <c r="CG105" s="223" t="str">
        <f t="array" ref="CG105">IF(R105="","",
IF(INDEX(Settings!$H:$H,MATCH(CG$1,Settings!$G:$G,0))=TRUE,
100-100*(R105-MINIFS(R:R,$E:$E,$E105))/(MAXIFS(R:R,$E:$E,$E105)-MINIFS(R:R,$E:$E,$E105)),
100*(R105-MINIFS(R:R,$E:$E,$E105))/(MAXIFS(R:R,$E:$E,$E105)-MINIFS(R:R,$E:$E,$E105))))</f>
        <v/>
      </c>
      <c r="CH105" s="223" t="str">
        <f t="array" ref="CH105">IF(S105="","",
IF(INDEX(Settings!$H:$H,MATCH(CH$1,Settings!$G:$G,0))=TRUE,
100-100*(S105-MINIFS(S:S,$E:$E,$E105))/(MAXIFS(S:S,$E:$E,$E105)-MINIFS(S:S,$E:$E,$E105)),
100*(S105-MINIFS(S:S,$E:$E,$E105))/(MAXIFS(S:S,$E:$E,$E105)-MINIFS(S:S,$E:$E,$E105))))</f>
        <v/>
      </c>
      <c r="CI105" s="223" t="str">
        <f t="array" ref="CI105">IF(T105="","",
IF(INDEX(Settings!$H:$H,MATCH(CI$1,Settings!$G:$G,0))=TRUE,
100-100*(T105-MINIFS(T:T,$E:$E,$E105))/(MAXIFS(T:T,$E:$E,$E105)-MINIFS(T:T,$E:$E,$E105)),
100*(T105-MINIFS(T:T,$E:$E,$E105))/(MAXIFS(T:T,$E:$E,$E105)-MINIFS(T:T,$E:$E,$E105))))</f>
        <v/>
      </c>
      <c r="CJ105" s="223" t="str">
        <f t="array" ref="CJ105">IF(U105="","",
IF(INDEX(Settings!$H:$H,MATCH(CJ$1,Settings!$G:$G,0))=TRUE,
100-100*(U105-MINIFS(U:U,$E:$E,$E105))/(MAXIFS(U:U,$E:$E,$E105)-MINIFS(U:U,$E:$E,$E105)),
100*(U105-MINIFS(U:U,$E:$E,$E105))/(MAXIFS(U:U,$E:$E,$E105)-MINIFS(U:U,$E:$E,$E105))))</f>
        <v/>
      </c>
      <c r="CK105" s="223" t="str">
        <f t="array" ref="CK105">IF(V105="","",
IF(INDEX(Settings!$H:$H,MATCH(CK$1,Settings!$G:$G,0))=TRUE,
100-100*(V105-MINIFS(V:V,$E:$E,$E105))/(MAXIFS(V:V,$E:$E,$E105)-MINIFS(V:V,$E:$E,$E105)),
100*(V105-MINIFS(V:V,$E:$E,$E105))/(MAXIFS(V:V,$E:$E,$E105)-MINIFS(V:V,$E:$E,$E105))))</f>
        <v/>
      </c>
      <c r="CL105" s="223" t="str">
        <f t="array" ref="CL105">IF(W105="","",
IF(INDEX(Settings!$H:$H,MATCH(CL$1,Settings!$G:$G,0))=TRUE,
100-100*(W105-MINIFS(W:W,$E:$E,$E105))/(MAXIFS(W:W,$E:$E,$E105)-MINIFS(W:W,$E:$E,$E105)),
100*(W105-MINIFS(W:W,$E:$E,$E105))/(MAXIFS(W:W,$E:$E,$E105)-MINIFS(W:W,$E:$E,$E105))))</f>
        <v/>
      </c>
      <c r="CM105" s="223" t="str">
        <f t="array" ref="CM105">IF(X105="","",
IF(INDEX(Settings!$H:$H,MATCH(CM$1,Settings!$G:$G,0))=TRUE,
100-100*(X105-MINIFS(X:X,$E:$E,$E105))/(MAXIFS(X:X,$E:$E,$E105)-MINIFS(X:X,$E:$E,$E105)),
100*(X105-MINIFS(X:X,$E:$E,$E105))/(MAXIFS(X:X,$E:$E,$E105)-MINIFS(X:X,$E:$E,$E105))))</f>
        <v/>
      </c>
      <c r="CN105" s="223" t="str">
        <f t="array" ref="CN105">IF(Y105="","",
IF(INDEX(Settings!$H:$H,MATCH(CN$1,Settings!$G:$G,0))=TRUE,
100-100*(Y105-MINIFS(Y:Y,$E:$E,$E105))/(MAXIFS(Y:Y,$E:$E,$E105)-MINIFS(Y:Y,$E:$E,$E105)),
100*(Y105-MINIFS(Y:Y,$E:$E,$E105))/(MAXIFS(Y:Y,$E:$E,$E105)-MINIFS(Y:Y,$E:$E,$E105))))</f>
        <v/>
      </c>
      <c r="CO105" s="223" t="str">
        <f t="array" ref="CO105">IF(Z105="","",
IF(INDEX(Settings!$H:$H,MATCH(CO$1,Settings!$G:$G,0))=TRUE,
100-100*(Z105-MINIFS(Z:Z,$E:$E,$E105))/(MAXIFS(Z:Z,$E:$E,$E105)-MINIFS(Z:Z,$E:$E,$E105)),
100*(Z105-MINIFS(Z:Z,$E:$E,$E105))/(MAXIFS(Z:Z,$E:$E,$E105)-MINIFS(Z:Z,$E:$E,$E105))))</f>
        <v/>
      </c>
      <c r="CP105" s="223" t="str">
        <f t="array" ref="CP105">IF(AA105="","",
IF(INDEX(Settings!$H:$H,MATCH(CP$1,Settings!$G:$G,0))=TRUE,
100-100*(AA105-MINIFS(AA:AA,$E:$E,$E105))/(MAXIFS(AA:AA,$E:$E,$E105)-MINIFS(AA:AA,$E:$E,$E105)),
100*(AA105-MINIFS(AA:AA,$E:$E,$E105))/(MAXIFS(AA:AA,$E:$E,$E105)-MINIFS(AA:AA,$E:$E,$E105))))</f>
        <v/>
      </c>
      <c r="CQ105" s="223" t="str">
        <f t="array" ref="CQ105">IF(AB105="","",
IF(INDEX(Settings!$H:$H,MATCH(CQ$1,Settings!$G:$G,0))=TRUE,
100-100*(AB105-MINIFS(AB:AB,$E:$E,$E105))/(MAXIFS(AB:AB,$E:$E,$E105)-MINIFS(AB:AB,$E:$E,$E105)),
100*(AB105-MINIFS(AB:AB,$E:$E,$E105))/(MAXIFS(AB:AB,$E:$E,$E105)-MINIFS(AB:AB,$E:$E,$E105))))</f>
        <v/>
      </c>
      <c r="CR105" s="223" t="str">
        <f t="array" ref="CR105">IF(AC105="","",
IF(INDEX(Settings!$H:$H,MATCH(CR$1,Settings!$G:$G,0))=TRUE,
100-100*(AC105-MINIFS(AC:AC,$E:$E,$E105))/(MAXIFS(AC:AC,$E:$E,$E105)-MINIFS(AC:AC,$E:$E,$E105)),
100*(AC105-MINIFS(AC:AC,$E:$E,$E105))/(MAXIFS(AC:AC,$E:$E,$E105)-MINIFS(AC:AC,$E:$E,$E105))))</f>
        <v/>
      </c>
      <c r="CS105" s="223" t="str">
        <f t="array" ref="CS105">IF(AD105="","",
IF(INDEX(Settings!$H:$H,MATCH(CS$1,Settings!$G:$G,0))=TRUE,
100-100*(AD105-MINIFS(AD:AD,$E:$E,$E105))/(MAXIFS(AD:AD,$E:$E,$E105)-MINIFS(AD:AD,$E:$E,$E105)),
100*(AD105-MINIFS(AD:AD,$E:$E,$E105))/(MAXIFS(AD:AD,$E:$E,$E105)-MINIFS(AD:AD,$E:$E,$E105))))</f>
        <v/>
      </c>
      <c r="CT105" s="223" t="str">
        <f t="array" ref="CT105">IF(AE105="","",
IF(INDEX(Settings!$H:$H,MATCH(CT$1,Settings!$G:$G,0))=TRUE,
100-100*(AE105-MINIFS(AE:AE,$E:$E,$E105))/(MAXIFS(AE:AE,$E:$E,$E105)-MINIFS(AE:AE,$E:$E,$E105)),
100*(AE105-MINIFS(AE:AE,$E:$E,$E105))/(MAXIFS(AE:AE,$E:$E,$E105)-MINIFS(AE:AE,$E:$E,$E105))))</f>
        <v/>
      </c>
      <c r="CU105" s="223" t="str">
        <f t="array" ref="CU105">IF(AF105="","",
IF(INDEX(Settings!$H:$H,MATCH(CU$1,Settings!$G:$G,0))=TRUE,
100-100*(AF105-MINIFS(AF:AF,$E:$E,$E105))/(MAXIFS(AF:AF,$E:$E,$E105)-MINIFS(AF:AF,$E:$E,$E105)),
100*(AF105-MINIFS(AF:AF,$E:$E,$E105))/(MAXIFS(AF:AF,$E:$E,$E105)-MINIFS(AF:AF,$E:$E,$E105))))</f>
        <v/>
      </c>
      <c r="CV105" s="223" t="str">
        <f t="array" ref="CV105">IF(AG105="","",
IF(INDEX(Settings!$H:$H,MATCH(CV$1,Settings!$G:$G,0))=TRUE,
100-100*(AG105-MINIFS(AG:AG,$E:$E,$E105))/(MAXIFS(AG:AG,$E:$E,$E105)-MINIFS(AG:AG,$E:$E,$E105)),
100*(AG105-MINIFS(AG:AG,$E:$E,$E105))/(MAXIFS(AG:AG,$E:$E,$E105)-MINIFS(AG:AG,$E:$E,$E105))))</f>
        <v/>
      </c>
      <c r="CW105" s="223" t="str">
        <f t="array" ref="CW105">IF(AH105="","",
IF(INDEX(Settings!$H:$H,MATCH(CW$1,Settings!$G:$G,0))=TRUE,
100-100*(AH105-MINIFS(AH:AH,$E:$E,$E105))/(MAXIFS(AH:AH,$E:$E,$E105)-MINIFS(AH:AH,$E:$E,$E105)),
100*(AH105-MINIFS(AH:AH,$E:$E,$E105))/(MAXIFS(AH:AH,$E:$E,$E105)-MINIFS(AH:AH,$E:$E,$E105))))</f>
        <v/>
      </c>
      <c r="CX105" s="223" t="str">
        <f t="array" ref="CX105">IF(AI105="","",
IF(INDEX(Settings!$H:$H,MATCH(CX$1,Settings!$G:$G,0))=TRUE,
100-100*(AI105-MINIFS(AI:AI,$E:$E,$E105))/(MAXIFS(AI:AI,$E:$E,$E105)-MINIFS(AI:AI,$E:$E,$E105)),
100*(AI105-MINIFS(AI:AI,$E:$E,$E105))/(MAXIFS(AI:AI,$E:$E,$E105)-MINIFS(AI:AI,$E:$E,$E105))))</f>
        <v/>
      </c>
      <c r="CY105" s="223" t="str">
        <f t="array" ref="CY105">IF(AJ105="","",
IF(INDEX(Settings!$H:$H,MATCH(CY$1,Settings!$G:$G,0))=TRUE,
100-100*(AJ105-MINIFS(AJ:AJ,$E:$E,$E105))/(MAXIFS(AJ:AJ,$E:$E,$E105)-MINIFS(AJ:AJ,$E:$E,$E105)),
100*(AJ105-MINIFS(AJ:AJ,$E:$E,$E105))/(MAXIFS(AJ:AJ,$E:$E,$E105)-MINIFS(AJ:AJ,$E:$E,$E105))))</f>
        <v/>
      </c>
      <c r="CZ105" s="223" t="str">
        <f t="array" ref="CZ105">IF(AK105="","",
IF(INDEX(Settings!$H:$H,MATCH(CZ$1,Settings!$G:$G,0))=TRUE,
100-100*(AK105-MINIFS(AK:AK,$E:$E,$E105))/(MAXIFS(AK:AK,$E:$E,$E105)-MINIFS(AK:AK,$E:$E,$E105)),
100*(AK105-MINIFS(AK:AK,$E:$E,$E105))/(MAXIFS(AK:AK,$E:$E,$E105)-MINIFS(AK:AK,$E:$E,$E105))))</f>
        <v/>
      </c>
      <c r="DA105" s="223" t="str">
        <f t="array" ref="DA105">IF(AL105="","",
IF(INDEX(Settings!$H:$H,MATCH(DA$1,Settings!$G:$G,0))=TRUE,
100-100*(AL105-MINIFS(AL:AL,$E:$E,$E105))/(MAXIFS(AL:AL,$E:$E,$E105)-MINIFS(AL:AL,$E:$E,$E105)),
100*(AL105-MINIFS(AL:AL,$E:$E,$E105))/(MAXIFS(AL:AL,$E:$E,$E105)-MINIFS(AL:AL,$E:$E,$E105))))</f>
        <v/>
      </c>
      <c r="DB105" s="223" t="str">
        <f t="array" ref="DB105">IF(AM105="","",
IF(INDEX(Settings!$H:$H,MATCH(DB$1,Settings!$G:$G,0))=TRUE,
100-100*(AM105-MINIFS(AM:AM,$E:$E,$E105))/(MAXIFS(AM:AM,$E:$E,$E105)-MINIFS(AM:AM,$E:$E,$E105)),
100*(AM105-MINIFS(AM:AM,$E:$E,$E105))/(MAXIFS(AM:AM,$E:$E,$E105)-MINIFS(AM:AM,$E:$E,$E105))))</f>
        <v/>
      </c>
      <c r="DC105" s="223" t="str">
        <f t="array" ref="DC105">IF(AN105="","",
IF(INDEX(Settings!$H:$H,MATCH(DC$1,Settings!$G:$G,0))=TRUE,
100-100*(AN105-MINIFS(AN:AN,$E:$E,$E105))/(MAXIFS(AN:AN,$E:$E,$E105)-MINIFS(AN:AN,$E:$E,$E105)),
100*(AN105-MINIFS(AN:AN,$E:$E,$E105))/(MAXIFS(AN:AN,$E:$E,$E105)-MINIFS(AN:AN,$E:$E,$E105))))</f>
        <v/>
      </c>
      <c r="DD105" s="223" t="str">
        <f t="array" ref="DD105">IF(AO105="","",
IF(INDEX(Settings!$H:$H,MATCH(DD$1,Settings!$G:$G,0))=TRUE,
100-100*(AO105-MINIFS(AO:AO,$E:$E,$E105))/(MAXIFS(AO:AO,$E:$E,$E105)-MINIFS(AO:AO,$E:$E,$E105)),
100*(AO105-MINIFS(AO:AO,$E:$E,$E105))/(MAXIFS(AO:AO,$E:$E,$E105)-MINIFS(AO:AO,$E:$E,$E105))))</f>
        <v/>
      </c>
      <c r="DE105" s="223" t="str">
        <f t="array" ref="DE105">IF(AP105="","",
IF(INDEX(Settings!$H:$H,MATCH(DE$1,Settings!$G:$G,0))=TRUE,
100-100*(AP105-MINIFS(AP:AP,$E:$E,$E105))/(MAXIFS(AP:AP,$E:$E,$E105)-MINIFS(AP:AP,$E:$E,$E105)),
100*(AP105-MINIFS(AP:AP,$E:$E,$E105))/(MAXIFS(AP:AP,$E:$E,$E105)-MINIFS(AP:AP,$E:$E,$E105))))</f>
        <v/>
      </c>
      <c r="DF105" s="223" t="str">
        <f t="array" ref="DF105">IF(AQ105="","",
IF(INDEX(Settings!$H:$H,MATCH(DF$1,Settings!$G:$G,0))=TRUE,
100-100*(AQ105-MINIFS(AQ:AQ,$E:$E,$E105))/(MAXIFS(AQ:AQ,$E:$E,$E105)-MINIFS(AQ:AQ,$E:$E,$E105)),
100*(AQ105-MINIFS(AQ:AQ,$E:$E,$E105))/(MAXIFS(AQ:AQ,$E:$E,$E105)-MINIFS(AQ:AQ,$E:$E,$E105))))</f>
        <v/>
      </c>
      <c r="DG105" s="223" t="str">
        <f t="array" ref="DG105">IF(AR105="","",
IF(INDEX(Settings!$H:$H,MATCH(DG$1,Settings!$G:$G,0))=TRUE,
100-100*(AR105-MINIFS(AR:AR,$E:$E,$E105))/(MAXIFS(AR:AR,$E:$E,$E105)-MINIFS(AR:AR,$E:$E,$E105)),
100*(AR105-MINIFS(AR:AR,$E:$E,$E105))/(MAXIFS(AR:AR,$E:$E,$E105)-MINIFS(AR:AR,$E:$E,$E105))))</f>
        <v/>
      </c>
      <c r="DH105" s="223" t="str">
        <f t="array" ref="DH105">IF(AS105="","",
IF(INDEX(Settings!$H:$H,MATCH(DH$1,Settings!$G:$G,0))=TRUE,
100-100*(AS105-MINIFS(AS:AS,$E:$E,$E105))/(MAXIFS(AS:AS,$E:$E,$E105)-MINIFS(AS:AS,$E:$E,$E105)),
100*(AS105-MINIFS(AS:AS,$E:$E,$E105))/(MAXIFS(AS:AS,$E:$E,$E105)-MINIFS(AS:AS,$E:$E,$E105))))</f>
        <v/>
      </c>
      <c r="DI105" s="223" t="str">
        <f t="array" ref="DI105">IF(AT105="","",
IF(INDEX(Settings!$H:$H,MATCH(DI$1,Settings!$G:$G,0))=TRUE,
100-100*(AT105-MINIFS(AT:AT,$E:$E,$E105))/(MAXIFS(AT:AT,$E:$E,$E105)-MINIFS(AT:AT,$E:$E,$E105)),
100*(AT105-MINIFS(AT:AT,$E:$E,$E105))/(MAXIFS(AT:AT,$E:$E,$E105)-MINIFS(AT:AT,$E:$E,$E105))))</f>
        <v/>
      </c>
      <c r="DJ105" s="223" t="str">
        <f t="array" ref="DJ105">IF(AU105="","",
IF(INDEX(Settings!$H:$H,MATCH(DJ$1,Settings!$G:$G,0))=TRUE,
100-100*(AU105-MINIFS(AU:AU,$E:$E,$E105))/(MAXIFS(AU:AU,$E:$E,$E105)-MINIFS(AU:AU,$E:$E,$E105)),
100*(AU105-MINIFS(AU:AU,$E:$E,$E105))/(MAXIFS(AU:AU,$E:$E,$E105)-MINIFS(AU:AU,$E:$E,$E105))))</f>
        <v/>
      </c>
      <c r="DK105" s="223" t="str">
        <f t="array" ref="DK105">IF(AV105="","",
IF(INDEX(Settings!$H:$H,MATCH(DK$1,Settings!$G:$G,0))=TRUE,
100-100*(AV105-MINIFS(AV:AV,$E:$E,$E105))/(MAXIFS(AV:AV,$E:$E,$E105)-MINIFS(AV:AV,$E:$E,$E105)),
100*(AV105-MINIFS(AV:AV,$E:$E,$E105))/(MAXIFS(AV:AV,$E:$E,$E105)-MINIFS(AV:AV,$E:$E,$E105))))</f>
        <v/>
      </c>
      <c r="DL105" s="223" t="str">
        <f t="array" ref="DL105">IF(AW105="","",
IF(INDEX(Settings!$H:$H,MATCH(DL$1,Settings!$G:$G,0))=TRUE,
100-100*(AW105-MINIFS(AW:AW,$E:$E,$E105))/(MAXIFS(AW:AW,$E:$E,$E105)-MINIFS(AW:AW,$E:$E,$E105)),
100*(AW105-MINIFS(AW:AW,$E:$E,$E105))/(MAXIFS(AW:AW,$E:$E,$E105)-MINIFS(AW:AW,$E:$E,$E105))))</f>
        <v/>
      </c>
      <c r="DM105" s="223" t="str">
        <f t="array" ref="DM105">IF(AX105="","",
IF(INDEX(Settings!$H:$H,MATCH(DM$1,Settings!$G:$G,0))=TRUE,
100-100*(AX105-MINIFS(AX:AX,$E:$E,$E105))/(MAXIFS(AX:AX,$E:$E,$E105)-MINIFS(AX:AX,$E:$E,$E105)),
100*(AX105-MINIFS(AX:AX,$E:$E,$E105))/(MAXIFS(AX:AX,$E:$E,$E105)-MINIFS(AX:AX,$E:$E,$E105))))</f>
        <v/>
      </c>
      <c r="DN105" s="223" t="str">
        <f t="array" ref="DN105">IF(AY105="","",
IF(INDEX(Settings!$H:$H,MATCH(DN$1,Settings!$G:$G,0))=TRUE,
100-100*(AY105-MINIFS(AY:AY,$E:$E,$E105))/(MAXIFS(AY:AY,$E:$E,$E105)-MINIFS(AY:AY,$E:$E,$E105)),
100*(AY105-MINIFS(AY:AY,$E:$E,$E105))/(MAXIFS(AY:AY,$E:$E,$E105)-MINIFS(AY:AY,$E:$E,$E105))))</f>
        <v/>
      </c>
      <c r="DO105" s="223" t="str">
        <f t="array" ref="DO105">IF(AZ105="","",
IF(INDEX(Settings!$H:$H,MATCH(DO$1,Settings!$G:$G,0))=TRUE,
100-100*(AZ105-MINIFS(AZ:AZ,$E:$E,$E105))/(MAXIFS(AZ:AZ,$E:$E,$E105)-MINIFS(AZ:AZ,$E:$E,$E105)),
100*(AZ105-MINIFS(AZ:AZ,$E:$E,$E105))/(MAXIFS(AZ:AZ,$E:$E,$E105)-MINIFS(AZ:AZ,$E:$E,$E105))))</f>
        <v/>
      </c>
      <c r="DP105" s="223" t="str">
        <f t="array" ref="DP105">IF(BA105="","",
IF(INDEX(Settings!$H:$H,MATCH(DP$1,Settings!$G:$G,0))=TRUE,
100-100*(BA105-MINIFS(BA:BA,$E:$E,$E105))/(MAXIFS(BA:BA,$E:$E,$E105)-MINIFS(BA:BA,$E:$E,$E105)),
100*(BA105-MINIFS(BA:BA,$E:$E,$E105))/(MAXIFS(BA:BA,$E:$E,$E105)-MINIFS(BA:BA,$E:$E,$E105))))</f>
        <v/>
      </c>
      <c r="DQ105" s="223" t="str">
        <f t="array" ref="DQ105">IF(BB105="","",
IF(INDEX(Settings!$H:$H,MATCH(DQ$1,Settings!$G:$G,0))=TRUE,
100-100*(BB105-MINIFS(BB:BB,$E:$E,$E105))/(MAXIFS(BB:BB,$E:$E,$E105)-MINIFS(BB:BB,$E:$E,$E105)),
100*(BB105-MINIFS(BB:BB,$E:$E,$E105))/(MAXIFS(BB:BB,$E:$E,$E105)-MINIFS(BB:BB,$E:$E,$E105))))</f>
        <v/>
      </c>
      <c r="DR105" s="223" t="str">
        <f t="array" ref="DR105">IF(BC105="","",
IF(INDEX(Settings!$H:$H,MATCH(DR$1,Settings!$G:$G,0))=TRUE,
100-100*(BC105-MINIFS(BC:BC,$E:$E,$E105))/(MAXIFS(BC:BC,$E:$E,$E105)-MINIFS(BC:BC,$E:$E,$E105)),
100*(BC105-MINIFS(BC:BC,$E:$E,$E105))/(MAXIFS(BC:BC,$E:$E,$E105)-MINIFS(BC:BC,$E:$E,$E105))))</f>
        <v/>
      </c>
      <c r="DS105" s="223" t="str">
        <f t="array" ref="DS105">IF(BD105="","",
IF(INDEX(Settings!$H:$H,MATCH(DS$1,Settings!$G:$G,0))=TRUE,
100-100*(BD105-MINIFS(BD:BD,$E:$E,$E105))/(MAXIFS(BD:BD,$E:$E,$E105)-MINIFS(BD:BD,$E:$E,$E105)),
100*(BD105-MINIFS(BD:BD,$E:$E,$E105))/(MAXIFS(BD:BD,$E:$E,$E105)-MINIFS(BD:BD,$E:$E,$E105))))</f>
        <v/>
      </c>
      <c r="DT105" s="223" t="str">
        <f t="array" ref="DT105">IF(BE105="","",
IF(INDEX(Settings!$H:$H,MATCH(DT$1,Settings!$G:$G,0))=TRUE,
100-100*(BE105-MINIFS(BE:BE,$E:$E,$E105))/(MAXIFS(BE:BE,$E:$E,$E105)-MINIFS(BE:BE,$E:$E,$E105)),
100*(BE105-MINIFS(BE:BE,$E:$E,$E105))/(MAXIFS(BE:BE,$E:$E,$E105)-MINIFS(BE:BE,$E:$E,$E105))))</f>
        <v/>
      </c>
      <c r="DU105" s="223" t="str">
        <f t="array" ref="DU105">IF(BF105="","",
IF(INDEX(Settings!$H:$H,MATCH(DU$1,Settings!$G:$G,0))=TRUE,
100-100*(BF105-MINIFS(BF:BF,$E:$E,$E105))/(MAXIFS(BF:BF,$E:$E,$E105)-MINIFS(BF:BF,$E:$E,$E105)),
100*(BF105-MINIFS(BF:BF,$E:$E,$E105))/(MAXIFS(BF:BF,$E:$E,$E105)-MINIFS(BF:BF,$E:$E,$E105))))</f>
        <v/>
      </c>
      <c r="DV105" s="223" t="str">
        <f t="array" ref="DV105">IF(BG105="","",
IF(INDEX(Settings!$H:$H,MATCH(DV$1,Settings!$G:$G,0))=TRUE,
100-100*(BG105-MINIFS(BG:BG,$E:$E,$E105))/(MAXIFS(BG:BG,$E:$E,$E105)-MINIFS(BG:BG,$E:$E,$E105)),
100*(BG105-MINIFS(BG:BG,$E:$E,$E105))/(MAXIFS(BG:BG,$E:$E,$E105)-MINIFS(BG:BG,$E:$E,$E105))))</f>
        <v/>
      </c>
      <c r="DW105" s="223" t="str">
        <f t="array" ref="DW105">IF(BH105="","",
IF(INDEX(Settings!$H:$H,MATCH(DW$1,Settings!$G:$G,0))=TRUE,
100-100*(BH105-MINIFS(BH:BH,$E:$E,$E105))/(MAXIFS(BH:BH,$E:$E,$E105)-MINIFS(BH:BH,$E:$E,$E105)),
100*(BH105-MINIFS(BH:BH,$E:$E,$E105))/(MAXIFS(BH:BH,$E:$E,$E105)-MINIFS(BH:BH,$E:$E,$E105))))</f>
        <v/>
      </c>
      <c r="DX105" s="223" t="str">
        <f t="array" ref="DX105">IF(BI105="","",
IF(INDEX(Settings!$H:$H,MATCH(DX$1,Settings!$G:$G,0))=TRUE,
100-100*(BI105-MINIFS(BI:BI,$E:$E,$E105))/(MAXIFS(BI:BI,$E:$E,$E105)-MINIFS(BI:BI,$E:$E,$E105)),
100*(BI105-MINIFS(BI:BI,$E:$E,$E105))/(MAXIFS(BI:BI,$E:$E,$E105)-MINIFS(BI:BI,$E:$E,$E105))))</f>
        <v/>
      </c>
      <c r="DY105" s="223" t="str">
        <f t="array" ref="DY105">IF(BJ105="","",
IF(INDEX(Settings!$H:$H,MATCH(DY$1,Settings!$G:$G,0))=TRUE,
100-100*(BJ105-MINIFS(BJ:BJ,$E:$E,$E105))/(MAXIFS(BJ:BJ,$E:$E,$E105)-MINIFS(BJ:BJ,$E:$E,$E105)),
100*(BJ105-MINIFS(BJ:BJ,$E:$E,$E105))/(MAXIFS(BJ:BJ,$E:$E,$E105)-MINIFS(BJ:BJ,$E:$E,$E105))))</f>
        <v/>
      </c>
      <c r="DZ105" s="225"/>
      <c r="EA105" s="225"/>
      <c r="EB105" s="225" t="str">
        <f t="shared" si="8"/>
        <v/>
      </c>
      <c r="EC105" s="225" t="str">
        <f t="shared" si="9"/>
        <v/>
      </c>
      <c r="ED105" s="225" t="str">
        <f t="shared" si="10"/>
        <v/>
      </c>
      <c r="EE105" s="225" t="str">
        <f t="shared" si="11"/>
        <v/>
      </c>
      <c r="EF105" s="225" t="str">
        <f t="shared" si="12"/>
        <v/>
      </c>
      <c r="EG105" s="225" t="str">
        <f t="shared" si="13"/>
        <v/>
      </c>
      <c r="EH105" s="225"/>
      <c r="EI105" s="225"/>
      <c r="EJ105" s="225"/>
      <c r="EK105" s="225"/>
      <c r="EL105" s="225"/>
      <c r="EM105" s="225"/>
    </row>
    <row r="106">
      <c r="A106" s="231"/>
      <c r="B106" s="231"/>
      <c r="C106" s="231"/>
      <c r="D106" s="231" t="str">
        <f t="array" ref="D106">IFERROR(INDEX(Profiles!$B:$B,MATCH($A106,Profiles!$A:$A,0)),"")</f>
        <v/>
      </c>
      <c r="E106" s="231"/>
      <c r="F106" s="231"/>
      <c r="G106" s="231"/>
      <c r="H106" s="231"/>
      <c r="I106" s="231" t="str">
        <f>IF(A106="","",IF(Settings!$N$3="DATE",F106&amp;": "&amp;TEXT(B106,"M/DD/YY"),F106&amp;": "&amp;H106))</f>
        <v/>
      </c>
      <c r="J106" s="231"/>
      <c r="K106" s="231"/>
      <c r="L106" s="231"/>
      <c r="M106" s="232" t="str">
        <f t="shared" si="14"/>
        <v/>
      </c>
      <c r="N106" s="231"/>
      <c r="O106" s="231"/>
      <c r="P106" s="231"/>
      <c r="Q106" s="231"/>
      <c r="R106" s="231"/>
      <c r="S106" s="230" t="str">
        <f>IFERROR(VLOOKUP(AF106, 'YOYO IR Scores'!A:C, 3, FALSE), "")
</f>
        <v/>
      </c>
      <c r="T106" s="231"/>
      <c r="U106" s="231"/>
      <c r="V106" s="231"/>
      <c r="W106" s="231"/>
      <c r="X106" s="233" t="str">
        <f t="shared" si="4"/>
        <v/>
      </c>
      <c r="Y106" s="234" t="str">
        <f t="shared" si="5"/>
        <v/>
      </c>
      <c r="Z106" s="234" t="str">
        <f t="shared" si="6"/>
        <v/>
      </c>
      <c r="AA106" s="233" t="str">
        <f t="shared" si="7"/>
        <v/>
      </c>
      <c r="AB106" s="232"/>
      <c r="AC106" s="232"/>
      <c r="AD106" s="232"/>
      <c r="AE106" s="232" t="str">
        <f>IFERROR(VLOOKUP(AF106, 'YOYO IR Scores'!A:C, 2, FALSE), "")</f>
        <v/>
      </c>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t="str">
        <f t="array" ref="BK106">IF(J106="","",
IF(INDEX(Settings!$H:$H,MATCH(BY$1,Settings!$G:$G,0))=TRUE,
100-100*(J106-MIN(J:J))/(MAX(J:J)-MIN(J:J)),
100*(J106-MIN(J:J))/(MAX(J:J)-MIN(J:J))))</f>
        <v/>
      </c>
      <c r="BL106" s="232" t="str">
        <f t="array" ref="BL106">IF(J106="","",
IF(INDEX(Settings!$H:$H,MATCH(BY$1,Settings!$G:$G,0))=TRUE,
100-100*(J106-MINIFS(J:J,$E:$E,$E106))/(MAXIFS(J:J,$E:$E,$E106)-MINIFS(J:J,$E:$E,$E106)),
100*(J106-MINIFS(J:J,$E:$E,$E106))/(MAXIFS(J:J,$E:$E,$E106)-MINIFS(J:J,$E:$E,$E106))))</f>
        <v/>
      </c>
      <c r="BM106" s="232" t="str">
        <f t="array" ref="BM106">IF(J106="","",
IF(INDEX(Settings!$H:$H,MATCH(BY$1,Settings!$G:$G,0))=TRUE,
100-100*(J106-MINIFS(J:J,$E:$E,$E106,$I:$I,$I106))/(MAXIFS(J:J,$E:$E,$E106,$I:$I,$I106)-MINIFS(J:J,$E:$E,$E106,$I:$I,$I106)),
100*(J106-MINIFS(J:J,$E:$E,$E106,$I:$I,$I106))/(MAXIFS(J:J,$E:$E,$E106,$I:$I,$I106)-MINIFS(J:J,$E:$E,$E106,$I:$I,$I106))))</f>
        <v/>
      </c>
      <c r="BN106" s="231" t="str">
        <f t="array" ref="BN106">IF(J106="","",
IF(INDEX(Settings!$H:$H,MATCH(BY$1,Settings!$G:$G,0))=TRUE,
100-100*PERCENTRANK(J:J,J106),
100*PERCENTRANK(J:J,J106)))</f>
        <v/>
      </c>
      <c r="BO106" s="231" t="str">
        <f>IFERROR(__xludf.DUMMYFUNCTION("IF(J106="""","""",
IF(INDEX(Settings!$H:$H,MATCH(BY$1,Settings!$G:$G,0))=TRUE,
100-100*PERCENTRANK(FILTER(J:J,$E:$E=$E106),J106),
100*PERCENTRANK(FILTER(J:J,$E:$E=$E106),J106)))"),"")</f>
        <v/>
      </c>
      <c r="BP106" s="231" t="str">
        <f>IFERROR(__xludf.DUMMYFUNCTION("IF(J106="""","""",
IF(INDEX(Settings!$H:$H,MATCH(BY$1,Settings!$G:$G,0))=TRUE,
100-100*PERCENTRANK(FILTER(J:J,$E:$E=$E106,$I:$I=$I106),J106),
100*PERCENTRANK(FILTER(J:J,$E:$E=$E106,$I:$I=$I106),J106)))"),"")</f>
        <v/>
      </c>
      <c r="BQ106" s="233" t="str">
        <f t="array" ref="BQ106">IF(J106="","",
IF(INDEX(Settings!$H:$H,MATCH(BY$1,Settings!$G:$G,0))=TRUE,
-1*(J106-AVERAGE(J:J))/STDEV(J:J),
(J106-AVERAGE(J:J))/STDEV(J:J)))</f>
        <v/>
      </c>
      <c r="BR106" s="233" t="str">
        <f>IFERROR(__xludf.DUMMYFUNCTION("IF(J106="""","""",
IF(INDEX(Settings!$H:$H,MATCH(BY$1,Settings!$G:$G,0))=TRUE,
-1*(J106-AVERAGEIFS(J:J,$E:$E,$E106))/STDEV(FILTER(J:J,$E:$E=$E106)),
(J106-AVERAGEIFS(J:J,$E:$E,$E106))/STDEV(FILTER(J:J,$E:$E=$E106))))"),"")</f>
        <v/>
      </c>
      <c r="BS106" s="233"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1"/>
      <c r="BX106" s="231"/>
      <c r="BY106" s="232" t="str">
        <f t="array" ref="BY106">IF(J106="","",
IF(INDEX(Settings!$H:$H,MATCH(BY$1,Settings!$G:$G,0))=TRUE,
100-100*(J106-MINIFS(J:J,$E:$E,$E106))/(MAXIFS(J:J,$E:$E,$E106)-MINIFS(J:J,$E:$E,$E106)),
100*(J106-MINIFS(J:J,$E:$E,$E106))/(MAXIFS(J:J,$E:$E,$E106)-MINIFS(J:J,$E:$E,$E106))))</f>
        <v/>
      </c>
      <c r="BZ106" s="232" t="str">
        <f t="array" ref="BZ106">IF(K106="","",
IF(INDEX(Settings!$H:$H,MATCH(BZ$1,Settings!$G:$G,0))=TRUE,
100-100*(K106-MINIFS(K:K,$E:$E,$E106))/(MAXIFS(K:K,$E:$E,$E106)-MINIFS(K:K,$E:$E,$E106)),
100*(K106-MINIFS(K:K,$E:$E,$E106))/(MAXIFS(K:K,$E:$E,$E106)-MINIFS(K:K,$E:$E,$E106))))</f>
        <v/>
      </c>
      <c r="CA106" s="232" t="str">
        <f t="array" ref="CA106">IF(L106="","",
IF(INDEX(Settings!$H:$H,MATCH(CA$1,Settings!$G:$G,0))=TRUE,
100-100*(L106-MINIFS(L:L,$E:$E,$E106))/(MAXIFS(L:L,$E:$E,$E106)-MINIFS(L:L,$E:$E,$E106)),
100*(L106-MINIFS(L:L,$E:$E,$E106))/(MAXIFS(L:L,$E:$E,$E106)-MINIFS(L:L,$E:$E,$E106))))</f>
        <v/>
      </c>
      <c r="CB106" s="232" t="str">
        <f t="array" ref="CB106">IF(M106="","",
IF(INDEX(Settings!$H:$H,MATCH(CB$1,Settings!$G:$G,0))=TRUE,
100-100*(M106-MINIFS(M:M,$E:$E,$E106))/(MAXIFS(M:M,$E:$E,$E106)-MINIFS(M:M,$E:$E,$E106)),
100*(M106-MINIFS(M:M,$E:$E,$E106))/(MAXIFS(M:M,$E:$E,$E106)-MINIFS(M:M,$E:$E,$E106))))</f>
        <v/>
      </c>
      <c r="CC106" s="232" t="str">
        <f t="array" ref="CC106">IF(N106="","",
IF(INDEX(Settings!$H:$H,MATCH(CC$1,Settings!$G:$G,0))=TRUE,
100-100*(N106-MINIFS(N:N,$E:$E,$E106))/(MAXIFS(N:N,$E:$E,$E106)-MINIFS(N:N,$E:$E,$E106)),
100*(N106-MINIFS(N:N,$E:$E,$E106))/(MAXIFS(N:N,$E:$E,$E106)-MINIFS(N:N,$E:$E,$E106))))</f>
        <v/>
      </c>
      <c r="CD106" s="232" t="str">
        <f t="array" ref="CD106">IF(O106="","",
IF(INDEX(Settings!$H:$H,MATCH(CD$1,Settings!$G:$G,0))=TRUE,
100-100*(O106-MINIFS(O:O,$E:$E,$E106))/(MAXIFS(O:O,$E:$E,$E106)-MINIFS(O:O,$E:$E,$E106)),
100*(O106-MINIFS(O:O,$E:$E,$E106))/(MAXIFS(O:O,$E:$E,$E106)-MINIFS(O:O,$E:$E,$E106))))</f>
        <v/>
      </c>
      <c r="CE106" s="232" t="str">
        <f t="array" ref="CE106">IF(P106="","",
IF(INDEX(Settings!$H:$H,MATCH(CE$1,Settings!$G:$G,0))=TRUE,
100-100*(P106-MINIFS(P:P,$E:$E,$E106))/(MAXIFS(P:P,$E:$E,$E106)-MINIFS(P:P,$E:$E,$E106)),
100*(P106-MINIFS(P:P,$E:$E,$E106))/(MAXIFS(P:P,$E:$E,$E106)-MINIFS(P:P,$E:$E,$E106))))</f>
        <v/>
      </c>
      <c r="CF106" s="232" t="str">
        <f t="array" ref="CF106">IF(Q106="","",
IF(INDEX(Settings!$H:$H,MATCH(CF$1,Settings!$G:$G,0))=TRUE,
100-100*(Q106-MINIFS(Q:Q,$E:$E,$E106))/(MAXIFS(Q:Q,$E:$E,$E106)-MINIFS(Q:Q,$E:$E,$E106)),
100*(Q106-MINIFS(Q:Q,$E:$E,$E106))/(MAXIFS(Q:Q,$E:$E,$E106)-MINIFS(Q:Q,$E:$E,$E106))))</f>
        <v/>
      </c>
      <c r="CG106" s="232" t="str">
        <f t="array" ref="CG106">IF(R106="","",
IF(INDEX(Settings!$H:$H,MATCH(CG$1,Settings!$G:$G,0))=TRUE,
100-100*(R106-MINIFS(R:R,$E:$E,$E106))/(MAXIFS(R:R,$E:$E,$E106)-MINIFS(R:R,$E:$E,$E106)),
100*(R106-MINIFS(R:R,$E:$E,$E106))/(MAXIFS(R:R,$E:$E,$E106)-MINIFS(R:R,$E:$E,$E106))))</f>
        <v/>
      </c>
      <c r="CH106" s="232" t="str">
        <f t="array" ref="CH106">IF(S106="","",
IF(INDEX(Settings!$H:$H,MATCH(CH$1,Settings!$G:$G,0))=TRUE,
100-100*(S106-MINIFS(S:S,$E:$E,$E106))/(MAXIFS(S:S,$E:$E,$E106)-MINIFS(S:S,$E:$E,$E106)),
100*(S106-MINIFS(S:S,$E:$E,$E106))/(MAXIFS(S:S,$E:$E,$E106)-MINIFS(S:S,$E:$E,$E106))))</f>
        <v/>
      </c>
      <c r="CI106" s="232" t="str">
        <f t="array" ref="CI106">IF(T106="","",
IF(INDEX(Settings!$H:$H,MATCH(CI$1,Settings!$G:$G,0))=TRUE,
100-100*(T106-MINIFS(T:T,$E:$E,$E106))/(MAXIFS(T:T,$E:$E,$E106)-MINIFS(T:T,$E:$E,$E106)),
100*(T106-MINIFS(T:T,$E:$E,$E106))/(MAXIFS(T:T,$E:$E,$E106)-MINIFS(T:T,$E:$E,$E106))))</f>
        <v/>
      </c>
      <c r="CJ106" s="232" t="str">
        <f t="array" ref="CJ106">IF(U106="","",
IF(INDEX(Settings!$H:$H,MATCH(CJ$1,Settings!$G:$G,0))=TRUE,
100-100*(U106-MINIFS(U:U,$E:$E,$E106))/(MAXIFS(U:U,$E:$E,$E106)-MINIFS(U:U,$E:$E,$E106)),
100*(U106-MINIFS(U:U,$E:$E,$E106))/(MAXIFS(U:U,$E:$E,$E106)-MINIFS(U:U,$E:$E,$E106))))</f>
        <v/>
      </c>
      <c r="CK106" s="232" t="str">
        <f t="array" ref="CK106">IF(V106="","",
IF(INDEX(Settings!$H:$H,MATCH(CK$1,Settings!$G:$G,0))=TRUE,
100-100*(V106-MINIFS(V:V,$E:$E,$E106))/(MAXIFS(V:V,$E:$E,$E106)-MINIFS(V:V,$E:$E,$E106)),
100*(V106-MINIFS(V:V,$E:$E,$E106))/(MAXIFS(V:V,$E:$E,$E106)-MINIFS(V:V,$E:$E,$E106))))</f>
        <v/>
      </c>
      <c r="CL106" s="232" t="str">
        <f t="array" ref="CL106">IF(W106="","",
IF(INDEX(Settings!$H:$H,MATCH(CL$1,Settings!$G:$G,0))=TRUE,
100-100*(W106-MINIFS(W:W,$E:$E,$E106))/(MAXIFS(W:W,$E:$E,$E106)-MINIFS(W:W,$E:$E,$E106)),
100*(W106-MINIFS(W:W,$E:$E,$E106))/(MAXIFS(W:W,$E:$E,$E106)-MINIFS(W:W,$E:$E,$E106))))</f>
        <v/>
      </c>
      <c r="CM106" s="232" t="str">
        <f t="array" ref="CM106">IF(X106="","",
IF(INDEX(Settings!$H:$H,MATCH(CM$1,Settings!$G:$G,0))=TRUE,
100-100*(X106-MINIFS(X:X,$E:$E,$E106))/(MAXIFS(X:X,$E:$E,$E106)-MINIFS(X:X,$E:$E,$E106)),
100*(X106-MINIFS(X:X,$E:$E,$E106))/(MAXIFS(X:X,$E:$E,$E106)-MINIFS(X:X,$E:$E,$E106))))</f>
        <v/>
      </c>
      <c r="CN106" s="232" t="str">
        <f t="array" ref="CN106">IF(Y106="","",
IF(INDEX(Settings!$H:$H,MATCH(CN$1,Settings!$G:$G,0))=TRUE,
100-100*(Y106-MINIFS(Y:Y,$E:$E,$E106))/(MAXIFS(Y:Y,$E:$E,$E106)-MINIFS(Y:Y,$E:$E,$E106)),
100*(Y106-MINIFS(Y:Y,$E:$E,$E106))/(MAXIFS(Y:Y,$E:$E,$E106)-MINIFS(Y:Y,$E:$E,$E106))))</f>
        <v/>
      </c>
      <c r="CO106" s="232" t="str">
        <f t="array" ref="CO106">IF(Z106="","",
IF(INDEX(Settings!$H:$H,MATCH(CO$1,Settings!$G:$G,0))=TRUE,
100-100*(Z106-MINIFS(Z:Z,$E:$E,$E106))/(MAXIFS(Z:Z,$E:$E,$E106)-MINIFS(Z:Z,$E:$E,$E106)),
100*(Z106-MINIFS(Z:Z,$E:$E,$E106))/(MAXIFS(Z:Z,$E:$E,$E106)-MINIFS(Z:Z,$E:$E,$E106))))</f>
        <v/>
      </c>
      <c r="CP106" s="232" t="str">
        <f t="array" ref="CP106">IF(AA106="","",
IF(INDEX(Settings!$H:$H,MATCH(CP$1,Settings!$G:$G,0))=TRUE,
100-100*(AA106-MINIFS(AA:AA,$E:$E,$E106))/(MAXIFS(AA:AA,$E:$E,$E106)-MINIFS(AA:AA,$E:$E,$E106)),
100*(AA106-MINIFS(AA:AA,$E:$E,$E106))/(MAXIFS(AA:AA,$E:$E,$E106)-MINIFS(AA:AA,$E:$E,$E106))))</f>
        <v/>
      </c>
      <c r="CQ106" s="232" t="str">
        <f t="array" ref="CQ106">IF(AB106="","",
IF(INDEX(Settings!$H:$H,MATCH(CQ$1,Settings!$G:$G,0))=TRUE,
100-100*(AB106-MINIFS(AB:AB,$E:$E,$E106))/(MAXIFS(AB:AB,$E:$E,$E106)-MINIFS(AB:AB,$E:$E,$E106)),
100*(AB106-MINIFS(AB:AB,$E:$E,$E106))/(MAXIFS(AB:AB,$E:$E,$E106)-MINIFS(AB:AB,$E:$E,$E106))))</f>
        <v/>
      </c>
      <c r="CR106" s="232" t="str">
        <f t="array" ref="CR106">IF(AC106="","",
IF(INDEX(Settings!$H:$H,MATCH(CR$1,Settings!$G:$G,0))=TRUE,
100-100*(AC106-MINIFS(AC:AC,$E:$E,$E106))/(MAXIFS(AC:AC,$E:$E,$E106)-MINIFS(AC:AC,$E:$E,$E106)),
100*(AC106-MINIFS(AC:AC,$E:$E,$E106))/(MAXIFS(AC:AC,$E:$E,$E106)-MINIFS(AC:AC,$E:$E,$E106))))</f>
        <v/>
      </c>
      <c r="CS106" s="232" t="str">
        <f t="array" ref="CS106">IF(AD106="","",
IF(INDEX(Settings!$H:$H,MATCH(CS$1,Settings!$G:$G,0))=TRUE,
100-100*(AD106-MINIFS(AD:AD,$E:$E,$E106))/(MAXIFS(AD:AD,$E:$E,$E106)-MINIFS(AD:AD,$E:$E,$E106)),
100*(AD106-MINIFS(AD:AD,$E:$E,$E106))/(MAXIFS(AD:AD,$E:$E,$E106)-MINIFS(AD:AD,$E:$E,$E106))))</f>
        <v/>
      </c>
      <c r="CT106" s="232" t="str">
        <f t="array" ref="CT106">IF(AE106="","",
IF(INDEX(Settings!$H:$H,MATCH(CT$1,Settings!$G:$G,0))=TRUE,
100-100*(AE106-MINIFS(AE:AE,$E:$E,$E106))/(MAXIFS(AE:AE,$E:$E,$E106)-MINIFS(AE:AE,$E:$E,$E106)),
100*(AE106-MINIFS(AE:AE,$E:$E,$E106))/(MAXIFS(AE:AE,$E:$E,$E106)-MINIFS(AE:AE,$E:$E,$E106))))</f>
        <v/>
      </c>
      <c r="CU106" s="232" t="str">
        <f t="array" ref="CU106">IF(AF106="","",
IF(INDEX(Settings!$H:$H,MATCH(CU$1,Settings!$G:$G,0))=TRUE,
100-100*(AF106-MINIFS(AF:AF,$E:$E,$E106))/(MAXIFS(AF:AF,$E:$E,$E106)-MINIFS(AF:AF,$E:$E,$E106)),
100*(AF106-MINIFS(AF:AF,$E:$E,$E106))/(MAXIFS(AF:AF,$E:$E,$E106)-MINIFS(AF:AF,$E:$E,$E106))))</f>
        <v/>
      </c>
      <c r="CV106" s="232" t="str">
        <f t="array" ref="CV106">IF(AG106="","",
IF(INDEX(Settings!$H:$H,MATCH(CV$1,Settings!$G:$G,0))=TRUE,
100-100*(AG106-MINIFS(AG:AG,$E:$E,$E106))/(MAXIFS(AG:AG,$E:$E,$E106)-MINIFS(AG:AG,$E:$E,$E106)),
100*(AG106-MINIFS(AG:AG,$E:$E,$E106))/(MAXIFS(AG:AG,$E:$E,$E106)-MINIFS(AG:AG,$E:$E,$E106))))</f>
        <v/>
      </c>
      <c r="CW106" s="232" t="str">
        <f t="array" ref="CW106">IF(AH106="","",
IF(INDEX(Settings!$H:$H,MATCH(CW$1,Settings!$G:$G,0))=TRUE,
100-100*(AH106-MINIFS(AH:AH,$E:$E,$E106))/(MAXIFS(AH:AH,$E:$E,$E106)-MINIFS(AH:AH,$E:$E,$E106)),
100*(AH106-MINIFS(AH:AH,$E:$E,$E106))/(MAXIFS(AH:AH,$E:$E,$E106)-MINIFS(AH:AH,$E:$E,$E106))))</f>
        <v/>
      </c>
      <c r="CX106" s="232" t="str">
        <f t="array" ref="CX106">IF(AI106="","",
IF(INDEX(Settings!$H:$H,MATCH(CX$1,Settings!$G:$G,0))=TRUE,
100-100*(AI106-MINIFS(AI:AI,$E:$E,$E106))/(MAXIFS(AI:AI,$E:$E,$E106)-MINIFS(AI:AI,$E:$E,$E106)),
100*(AI106-MINIFS(AI:AI,$E:$E,$E106))/(MAXIFS(AI:AI,$E:$E,$E106)-MINIFS(AI:AI,$E:$E,$E106))))</f>
        <v/>
      </c>
      <c r="CY106" s="232" t="str">
        <f t="array" ref="CY106">IF(AJ106="","",
IF(INDEX(Settings!$H:$H,MATCH(CY$1,Settings!$G:$G,0))=TRUE,
100-100*(AJ106-MINIFS(AJ:AJ,$E:$E,$E106))/(MAXIFS(AJ:AJ,$E:$E,$E106)-MINIFS(AJ:AJ,$E:$E,$E106)),
100*(AJ106-MINIFS(AJ:AJ,$E:$E,$E106))/(MAXIFS(AJ:AJ,$E:$E,$E106)-MINIFS(AJ:AJ,$E:$E,$E106))))</f>
        <v/>
      </c>
      <c r="CZ106" s="232" t="str">
        <f t="array" ref="CZ106">IF(AK106="","",
IF(INDEX(Settings!$H:$H,MATCH(CZ$1,Settings!$G:$G,0))=TRUE,
100-100*(AK106-MINIFS(AK:AK,$E:$E,$E106))/(MAXIFS(AK:AK,$E:$E,$E106)-MINIFS(AK:AK,$E:$E,$E106)),
100*(AK106-MINIFS(AK:AK,$E:$E,$E106))/(MAXIFS(AK:AK,$E:$E,$E106)-MINIFS(AK:AK,$E:$E,$E106))))</f>
        <v/>
      </c>
      <c r="DA106" s="232" t="str">
        <f t="array" ref="DA106">IF(AL106="","",
IF(INDEX(Settings!$H:$H,MATCH(DA$1,Settings!$G:$G,0))=TRUE,
100-100*(AL106-MINIFS(AL:AL,$E:$E,$E106))/(MAXIFS(AL:AL,$E:$E,$E106)-MINIFS(AL:AL,$E:$E,$E106)),
100*(AL106-MINIFS(AL:AL,$E:$E,$E106))/(MAXIFS(AL:AL,$E:$E,$E106)-MINIFS(AL:AL,$E:$E,$E106))))</f>
        <v/>
      </c>
      <c r="DB106" s="232" t="str">
        <f t="array" ref="DB106">IF(AM106="","",
IF(INDEX(Settings!$H:$H,MATCH(DB$1,Settings!$G:$G,0))=TRUE,
100-100*(AM106-MINIFS(AM:AM,$E:$E,$E106))/(MAXIFS(AM:AM,$E:$E,$E106)-MINIFS(AM:AM,$E:$E,$E106)),
100*(AM106-MINIFS(AM:AM,$E:$E,$E106))/(MAXIFS(AM:AM,$E:$E,$E106)-MINIFS(AM:AM,$E:$E,$E106))))</f>
        <v/>
      </c>
      <c r="DC106" s="232" t="str">
        <f t="array" ref="DC106">IF(AN106="","",
IF(INDEX(Settings!$H:$H,MATCH(DC$1,Settings!$G:$G,0))=TRUE,
100-100*(AN106-MINIFS(AN:AN,$E:$E,$E106))/(MAXIFS(AN:AN,$E:$E,$E106)-MINIFS(AN:AN,$E:$E,$E106)),
100*(AN106-MINIFS(AN:AN,$E:$E,$E106))/(MAXIFS(AN:AN,$E:$E,$E106)-MINIFS(AN:AN,$E:$E,$E106))))</f>
        <v/>
      </c>
      <c r="DD106" s="232" t="str">
        <f t="array" ref="DD106">IF(AO106="","",
IF(INDEX(Settings!$H:$H,MATCH(DD$1,Settings!$G:$G,0))=TRUE,
100-100*(AO106-MINIFS(AO:AO,$E:$E,$E106))/(MAXIFS(AO:AO,$E:$E,$E106)-MINIFS(AO:AO,$E:$E,$E106)),
100*(AO106-MINIFS(AO:AO,$E:$E,$E106))/(MAXIFS(AO:AO,$E:$E,$E106)-MINIFS(AO:AO,$E:$E,$E106))))</f>
        <v/>
      </c>
      <c r="DE106" s="232" t="str">
        <f t="array" ref="DE106">IF(AP106="","",
IF(INDEX(Settings!$H:$H,MATCH(DE$1,Settings!$G:$G,0))=TRUE,
100-100*(AP106-MINIFS(AP:AP,$E:$E,$E106))/(MAXIFS(AP:AP,$E:$E,$E106)-MINIFS(AP:AP,$E:$E,$E106)),
100*(AP106-MINIFS(AP:AP,$E:$E,$E106))/(MAXIFS(AP:AP,$E:$E,$E106)-MINIFS(AP:AP,$E:$E,$E106))))</f>
        <v/>
      </c>
      <c r="DF106" s="232" t="str">
        <f t="array" ref="DF106">IF(AQ106="","",
IF(INDEX(Settings!$H:$H,MATCH(DF$1,Settings!$G:$G,0))=TRUE,
100-100*(AQ106-MINIFS(AQ:AQ,$E:$E,$E106))/(MAXIFS(AQ:AQ,$E:$E,$E106)-MINIFS(AQ:AQ,$E:$E,$E106)),
100*(AQ106-MINIFS(AQ:AQ,$E:$E,$E106))/(MAXIFS(AQ:AQ,$E:$E,$E106)-MINIFS(AQ:AQ,$E:$E,$E106))))</f>
        <v/>
      </c>
      <c r="DG106" s="232" t="str">
        <f t="array" ref="DG106">IF(AR106="","",
IF(INDEX(Settings!$H:$H,MATCH(DG$1,Settings!$G:$G,0))=TRUE,
100-100*(AR106-MINIFS(AR:AR,$E:$E,$E106))/(MAXIFS(AR:AR,$E:$E,$E106)-MINIFS(AR:AR,$E:$E,$E106)),
100*(AR106-MINIFS(AR:AR,$E:$E,$E106))/(MAXIFS(AR:AR,$E:$E,$E106)-MINIFS(AR:AR,$E:$E,$E106))))</f>
        <v/>
      </c>
      <c r="DH106" s="232" t="str">
        <f t="array" ref="DH106">IF(AS106="","",
IF(INDEX(Settings!$H:$H,MATCH(DH$1,Settings!$G:$G,0))=TRUE,
100-100*(AS106-MINIFS(AS:AS,$E:$E,$E106))/(MAXIFS(AS:AS,$E:$E,$E106)-MINIFS(AS:AS,$E:$E,$E106)),
100*(AS106-MINIFS(AS:AS,$E:$E,$E106))/(MAXIFS(AS:AS,$E:$E,$E106)-MINIFS(AS:AS,$E:$E,$E106))))</f>
        <v/>
      </c>
      <c r="DI106" s="232" t="str">
        <f t="array" ref="DI106">IF(AT106="","",
IF(INDEX(Settings!$H:$H,MATCH(DI$1,Settings!$G:$G,0))=TRUE,
100-100*(AT106-MINIFS(AT:AT,$E:$E,$E106))/(MAXIFS(AT:AT,$E:$E,$E106)-MINIFS(AT:AT,$E:$E,$E106)),
100*(AT106-MINIFS(AT:AT,$E:$E,$E106))/(MAXIFS(AT:AT,$E:$E,$E106)-MINIFS(AT:AT,$E:$E,$E106))))</f>
        <v/>
      </c>
      <c r="DJ106" s="232" t="str">
        <f t="array" ref="DJ106">IF(AU106="","",
IF(INDEX(Settings!$H:$H,MATCH(DJ$1,Settings!$G:$G,0))=TRUE,
100-100*(AU106-MINIFS(AU:AU,$E:$E,$E106))/(MAXIFS(AU:AU,$E:$E,$E106)-MINIFS(AU:AU,$E:$E,$E106)),
100*(AU106-MINIFS(AU:AU,$E:$E,$E106))/(MAXIFS(AU:AU,$E:$E,$E106)-MINIFS(AU:AU,$E:$E,$E106))))</f>
        <v/>
      </c>
      <c r="DK106" s="232" t="str">
        <f t="array" ref="DK106">IF(AV106="","",
IF(INDEX(Settings!$H:$H,MATCH(DK$1,Settings!$G:$G,0))=TRUE,
100-100*(AV106-MINIFS(AV:AV,$E:$E,$E106))/(MAXIFS(AV:AV,$E:$E,$E106)-MINIFS(AV:AV,$E:$E,$E106)),
100*(AV106-MINIFS(AV:AV,$E:$E,$E106))/(MAXIFS(AV:AV,$E:$E,$E106)-MINIFS(AV:AV,$E:$E,$E106))))</f>
        <v/>
      </c>
      <c r="DL106" s="232" t="str">
        <f t="array" ref="DL106">IF(AW106="","",
IF(INDEX(Settings!$H:$H,MATCH(DL$1,Settings!$G:$G,0))=TRUE,
100-100*(AW106-MINIFS(AW:AW,$E:$E,$E106))/(MAXIFS(AW:AW,$E:$E,$E106)-MINIFS(AW:AW,$E:$E,$E106)),
100*(AW106-MINIFS(AW:AW,$E:$E,$E106))/(MAXIFS(AW:AW,$E:$E,$E106)-MINIFS(AW:AW,$E:$E,$E106))))</f>
        <v/>
      </c>
      <c r="DM106" s="232" t="str">
        <f t="array" ref="DM106">IF(AX106="","",
IF(INDEX(Settings!$H:$H,MATCH(DM$1,Settings!$G:$G,0))=TRUE,
100-100*(AX106-MINIFS(AX:AX,$E:$E,$E106))/(MAXIFS(AX:AX,$E:$E,$E106)-MINIFS(AX:AX,$E:$E,$E106)),
100*(AX106-MINIFS(AX:AX,$E:$E,$E106))/(MAXIFS(AX:AX,$E:$E,$E106)-MINIFS(AX:AX,$E:$E,$E106))))</f>
        <v/>
      </c>
      <c r="DN106" s="232" t="str">
        <f t="array" ref="DN106">IF(AY106="","",
IF(INDEX(Settings!$H:$H,MATCH(DN$1,Settings!$G:$G,0))=TRUE,
100-100*(AY106-MINIFS(AY:AY,$E:$E,$E106))/(MAXIFS(AY:AY,$E:$E,$E106)-MINIFS(AY:AY,$E:$E,$E106)),
100*(AY106-MINIFS(AY:AY,$E:$E,$E106))/(MAXIFS(AY:AY,$E:$E,$E106)-MINIFS(AY:AY,$E:$E,$E106))))</f>
        <v/>
      </c>
      <c r="DO106" s="232" t="str">
        <f t="array" ref="DO106">IF(AZ106="","",
IF(INDEX(Settings!$H:$H,MATCH(DO$1,Settings!$G:$G,0))=TRUE,
100-100*(AZ106-MINIFS(AZ:AZ,$E:$E,$E106))/(MAXIFS(AZ:AZ,$E:$E,$E106)-MINIFS(AZ:AZ,$E:$E,$E106)),
100*(AZ106-MINIFS(AZ:AZ,$E:$E,$E106))/(MAXIFS(AZ:AZ,$E:$E,$E106)-MINIFS(AZ:AZ,$E:$E,$E106))))</f>
        <v/>
      </c>
      <c r="DP106" s="232" t="str">
        <f t="array" ref="DP106">IF(BA106="","",
IF(INDEX(Settings!$H:$H,MATCH(DP$1,Settings!$G:$G,0))=TRUE,
100-100*(BA106-MINIFS(BA:BA,$E:$E,$E106))/(MAXIFS(BA:BA,$E:$E,$E106)-MINIFS(BA:BA,$E:$E,$E106)),
100*(BA106-MINIFS(BA:BA,$E:$E,$E106))/(MAXIFS(BA:BA,$E:$E,$E106)-MINIFS(BA:BA,$E:$E,$E106))))</f>
        <v/>
      </c>
      <c r="DQ106" s="232" t="str">
        <f t="array" ref="DQ106">IF(BB106="","",
IF(INDEX(Settings!$H:$H,MATCH(DQ$1,Settings!$G:$G,0))=TRUE,
100-100*(BB106-MINIFS(BB:BB,$E:$E,$E106))/(MAXIFS(BB:BB,$E:$E,$E106)-MINIFS(BB:BB,$E:$E,$E106)),
100*(BB106-MINIFS(BB:BB,$E:$E,$E106))/(MAXIFS(BB:BB,$E:$E,$E106)-MINIFS(BB:BB,$E:$E,$E106))))</f>
        <v/>
      </c>
      <c r="DR106" s="232" t="str">
        <f t="array" ref="DR106">IF(BC106="","",
IF(INDEX(Settings!$H:$H,MATCH(DR$1,Settings!$G:$G,0))=TRUE,
100-100*(BC106-MINIFS(BC:BC,$E:$E,$E106))/(MAXIFS(BC:BC,$E:$E,$E106)-MINIFS(BC:BC,$E:$E,$E106)),
100*(BC106-MINIFS(BC:BC,$E:$E,$E106))/(MAXIFS(BC:BC,$E:$E,$E106)-MINIFS(BC:BC,$E:$E,$E106))))</f>
        <v/>
      </c>
      <c r="DS106" s="232" t="str">
        <f t="array" ref="DS106">IF(BD106="","",
IF(INDEX(Settings!$H:$H,MATCH(DS$1,Settings!$G:$G,0))=TRUE,
100-100*(BD106-MINIFS(BD:BD,$E:$E,$E106))/(MAXIFS(BD:BD,$E:$E,$E106)-MINIFS(BD:BD,$E:$E,$E106)),
100*(BD106-MINIFS(BD:BD,$E:$E,$E106))/(MAXIFS(BD:BD,$E:$E,$E106)-MINIFS(BD:BD,$E:$E,$E106))))</f>
        <v/>
      </c>
      <c r="DT106" s="232" t="str">
        <f t="array" ref="DT106">IF(BE106="","",
IF(INDEX(Settings!$H:$H,MATCH(DT$1,Settings!$G:$G,0))=TRUE,
100-100*(BE106-MINIFS(BE:BE,$E:$E,$E106))/(MAXIFS(BE:BE,$E:$E,$E106)-MINIFS(BE:BE,$E:$E,$E106)),
100*(BE106-MINIFS(BE:BE,$E:$E,$E106))/(MAXIFS(BE:BE,$E:$E,$E106)-MINIFS(BE:BE,$E:$E,$E106))))</f>
        <v/>
      </c>
      <c r="DU106" s="232" t="str">
        <f t="array" ref="DU106">IF(BF106="","",
IF(INDEX(Settings!$H:$H,MATCH(DU$1,Settings!$G:$G,0))=TRUE,
100-100*(BF106-MINIFS(BF:BF,$E:$E,$E106))/(MAXIFS(BF:BF,$E:$E,$E106)-MINIFS(BF:BF,$E:$E,$E106)),
100*(BF106-MINIFS(BF:BF,$E:$E,$E106))/(MAXIFS(BF:BF,$E:$E,$E106)-MINIFS(BF:BF,$E:$E,$E106))))</f>
        <v/>
      </c>
      <c r="DV106" s="232" t="str">
        <f t="array" ref="DV106">IF(BG106="","",
IF(INDEX(Settings!$H:$H,MATCH(DV$1,Settings!$G:$G,0))=TRUE,
100-100*(BG106-MINIFS(BG:BG,$E:$E,$E106))/(MAXIFS(BG:BG,$E:$E,$E106)-MINIFS(BG:BG,$E:$E,$E106)),
100*(BG106-MINIFS(BG:BG,$E:$E,$E106))/(MAXIFS(BG:BG,$E:$E,$E106)-MINIFS(BG:BG,$E:$E,$E106))))</f>
        <v/>
      </c>
      <c r="DW106" s="232" t="str">
        <f t="array" ref="DW106">IF(BH106="","",
IF(INDEX(Settings!$H:$H,MATCH(DW$1,Settings!$G:$G,0))=TRUE,
100-100*(BH106-MINIFS(BH:BH,$E:$E,$E106))/(MAXIFS(BH:BH,$E:$E,$E106)-MINIFS(BH:BH,$E:$E,$E106)),
100*(BH106-MINIFS(BH:BH,$E:$E,$E106))/(MAXIFS(BH:BH,$E:$E,$E106)-MINIFS(BH:BH,$E:$E,$E106))))</f>
        <v/>
      </c>
      <c r="DX106" s="232" t="str">
        <f t="array" ref="DX106">IF(BI106="","",
IF(INDEX(Settings!$H:$H,MATCH(DX$1,Settings!$G:$G,0))=TRUE,
100-100*(BI106-MINIFS(BI:BI,$E:$E,$E106))/(MAXIFS(BI:BI,$E:$E,$E106)-MINIFS(BI:BI,$E:$E,$E106)),
100*(BI106-MINIFS(BI:BI,$E:$E,$E106))/(MAXIFS(BI:BI,$E:$E,$E106)-MINIFS(BI:BI,$E:$E,$E106))))</f>
        <v/>
      </c>
      <c r="DY106" s="232" t="str">
        <f t="array" ref="DY106">IF(BJ106="","",
IF(INDEX(Settings!$H:$H,MATCH(DY$1,Settings!$G:$G,0))=TRUE,
100-100*(BJ106-MINIFS(BJ:BJ,$E:$E,$E106))/(MAXIFS(BJ:BJ,$E:$E,$E106)-MINIFS(BJ:BJ,$E:$E,$E106)),
100*(BJ106-MINIFS(BJ:BJ,$E:$E,$E106))/(MAXIFS(BJ:BJ,$E:$E,$E106)-MINIFS(BJ:BJ,$E:$E,$E106))))</f>
        <v/>
      </c>
      <c r="DZ106" s="234"/>
      <c r="EA106" s="234"/>
      <c r="EB106" s="234" t="str">
        <f t="shared" si="8"/>
        <v/>
      </c>
      <c r="EC106" s="234" t="str">
        <f t="shared" si="9"/>
        <v/>
      </c>
      <c r="ED106" s="234" t="str">
        <f t="shared" si="10"/>
        <v/>
      </c>
      <c r="EE106" s="234" t="str">
        <f t="shared" si="11"/>
        <v/>
      </c>
      <c r="EF106" s="234" t="str">
        <f t="shared" si="12"/>
        <v/>
      </c>
      <c r="EG106" s="234" t="str">
        <f t="shared" si="13"/>
        <v/>
      </c>
      <c r="EH106" s="234"/>
      <c r="EI106" s="234"/>
      <c r="EJ106" s="234"/>
      <c r="EK106" s="234"/>
      <c r="EL106" s="234"/>
      <c r="EM106" s="234"/>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3" t="str">
        <f t="shared" si="14"/>
        <v/>
      </c>
      <c r="N107" s="49"/>
      <c r="O107" s="49"/>
      <c r="P107" s="49"/>
      <c r="Q107" s="49"/>
      <c r="R107" s="49"/>
      <c r="S107" s="222" t="str">
        <f>IFERROR(VLOOKUP(AF107, 'YOYO IR Scores'!A:C, 3, FALSE), "")
</f>
        <v/>
      </c>
      <c r="T107" s="49"/>
      <c r="U107" s="49"/>
      <c r="V107" s="49"/>
      <c r="W107" s="49"/>
      <c r="X107" s="224" t="str">
        <f t="shared" si="4"/>
        <v/>
      </c>
      <c r="Y107" s="225" t="str">
        <f t="shared" si="5"/>
        <v/>
      </c>
      <c r="Z107" s="225" t="str">
        <f t="shared" si="6"/>
        <v/>
      </c>
      <c r="AA107" s="224" t="str">
        <f t="shared" si="7"/>
        <v/>
      </c>
      <c r="AB107" s="223"/>
      <c r="AC107" s="223"/>
      <c r="AD107" s="223"/>
      <c r="AE107" s="223" t="str">
        <f>IFERROR(VLOOKUP(AF107, 'YOYO IR Scores'!A:C, 2, FALSE), "")</f>
        <v/>
      </c>
      <c r="AF107" s="223"/>
      <c r="AG107" s="223"/>
      <c r="AH107" s="223"/>
      <c r="AI107" s="223"/>
      <c r="AJ107" s="223"/>
      <c r="AK107" s="223"/>
      <c r="AL107" s="223"/>
      <c r="AM107" s="223"/>
      <c r="AN107" s="223"/>
      <c r="AO107" s="223"/>
      <c r="AP107" s="223"/>
      <c r="AQ107" s="223"/>
      <c r="AR107" s="223"/>
      <c r="AS107" s="223"/>
      <c r="AT107" s="223"/>
      <c r="AU107" s="223"/>
      <c r="AV107" s="223"/>
      <c r="AW107" s="223"/>
      <c r="AX107" s="223"/>
      <c r="AY107" s="223"/>
      <c r="AZ107" s="223"/>
      <c r="BA107" s="223"/>
      <c r="BB107" s="223"/>
      <c r="BC107" s="223"/>
      <c r="BD107" s="223"/>
      <c r="BE107" s="223"/>
      <c r="BF107" s="223"/>
      <c r="BG107" s="223"/>
      <c r="BH107" s="223"/>
      <c r="BI107" s="223"/>
      <c r="BJ107" s="223"/>
      <c r="BK107" s="223" t="str">
        <f t="array" ref="BK107">IF(J107="","",
IF(INDEX(Settings!$H:$H,MATCH(BY$1,Settings!$G:$G,0))=TRUE,
100-100*(J107-MIN(J:J))/(MAX(J:J)-MIN(J:J)),
100*(J107-MIN(J:J))/(MAX(J:J)-MIN(J:J))))</f>
        <v/>
      </c>
      <c r="BL107" s="223" t="str">
        <f t="array" ref="BL107">IF(J107="","",
IF(INDEX(Settings!$H:$H,MATCH(BY$1,Settings!$G:$G,0))=TRUE,
100-100*(J107-MINIFS(J:J,$E:$E,$E107))/(MAXIFS(J:J,$E:$E,$E107)-MINIFS(J:J,$E:$E,$E107)),
100*(J107-MINIFS(J:J,$E:$E,$E107))/(MAXIFS(J:J,$E:$E,$E107)-MINIFS(J:J,$E:$E,$E107))))</f>
        <v/>
      </c>
      <c r="BM107" s="223"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4" t="str">
        <f t="array" ref="BQ107">IF(J107="","",
IF(INDEX(Settings!$H:$H,MATCH(BY$1,Settings!$G:$G,0))=TRUE,
-1*(J107-AVERAGE(J:J))/STDEV(J:J),
(J107-AVERAGE(J:J))/STDEV(J:J)))</f>
        <v/>
      </c>
      <c r="BR107" s="224" t="str">
        <f>IFERROR(__xludf.DUMMYFUNCTION("IF(J107="""","""",
IF(INDEX(Settings!$H:$H,MATCH(BY$1,Settings!$G:$G,0))=TRUE,
-1*(J107-AVERAGEIFS(J:J,$E:$E,$E107))/STDEV(FILTER(J:J,$E:$E=$E107)),
(J107-AVERAGEIFS(J:J,$E:$E,$E107))/STDEV(FILTER(J:J,$E:$E=$E107))))"),"")</f>
        <v/>
      </c>
      <c r="BS107" s="224"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3" t="str">
        <f t="array" ref="BY107">IF(J107="","",
IF(INDEX(Settings!$H:$H,MATCH(BY$1,Settings!$G:$G,0))=TRUE,
100-100*(J107-MINIFS(J:J,$E:$E,$E107))/(MAXIFS(J:J,$E:$E,$E107)-MINIFS(J:J,$E:$E,$E107)),
100*(J107-MINIFS(J:J,$E:$E,$E107))/(MAXIFS(J:J,$E:$E,$E107)-MINIFS(J:J,$E:$E,$E107))))</f>
        <v/>
      </c>
      <c r="BZ107" s="223" t="str">
        <f t="array" ref="BZ107">IF(K107="","",
IF(INDEX(Settings!$H:$H,MATCH(BZ$1,Settings!$G:$G,0))=TRUE,
100-100*(K107-MINIFS(K:K,$E:$E,$E107))/(MAXIFS(K:K,$E:$E,$E107)-MINIFS(K:K,$E:$E,$E107)),
100*(K107-MINIFS(K:K,$E:$E,$E107))/(MAXIFS(K:K,$E:$E,$E107)-MINIFS(K:K,$E:$E,$E107))))</f>
        <v/>
      </c>
      <c r="CA107" s="223" t="str">
        <f t="array" ref="CA107">IF(L107="","",
IF(INDEX(Settings!$H:$H,MATCH(CA$1,Settings!$G:$G,0))=TRUE,
100-100*(L107-MINIFS(L:L,$E:$E,$E107))/(MAXIFS(L:L,$E:$E,$E107)-MINIFS(L:L,$E:$E,$E107)),
100*(L107-MINIFS(L:L,$E:$E,$E107))/(MAXIFS(L:L,$E:$E,$E107)-MINIFS(L:L,$E:$E,$E107))))</f>
        <v/>
      </c>
      <c r="CB107" s="223" t="str">
        <f t="array" ref="CB107">IF(M107="","",
IF(INDEX(Settings!$H:$H,MATCH(CB$1,Settings!$G:$G,0))=TRUE,
100-100*(M107-MINIFS(M:M,$E:$E,$E107))/(MAXIFS(M:M,$E:$E,$E107)-MINIFS(M:M,$E:$E,$E107)),
100*(M107-MINIFS(M:M,$E:$E,$E107))/(MAXIFS(M:M,$E:$E,$E107)-MINIFS(M:M,$E:$E,$E107))))</f>
        <v/>
      </c>
      <c r="CC107" s="223" t="str">
        <f t="array" ref="CC107">IF(N107="","",
IF(INDEX(Settings!$H:$H,MATCH(CC$1,Settings!$G:$G,0))=TRUE,
100-100*(N107-MINIFS(N:N,$E:$E,$E107))/(MAXIFS(N:N,$E:$E,$E107)-MINIFS(N:N,$E:$E,$E107)),
100*(N107-MINIFS(N:N,$E:$E,$E107))/(MAXIFS(N:N,$E:$E,$E107)-MINIFS(N:N,$E:$E,$E107))))</f>
        <v/>
      </c>
      <c r="CD107" s="223" t="str">
        <f t="array" ref="CD107">IF(O107="","",
IF(INDEX(Settings!$H:$H,MATCH(CD$1,Settings!$G:$G,0))=TRUE,
100-100*(O107-MINIFS(O:O,$E:$E,$E107))/(MAXIFS(O:O,$E:$E,$E107)-MINIFS(O:O,$E:$E,$E107)),
100*(O107-MINIFS(O:O,$E:$E,$E107))/(MAXIFS(O:O,$E:$E,$E107)-MINIFS(O:O,$E:$E,$E107))))</f>
        <v/>
      </c>
      <c r="CE107" s="223" t="str">
        <f t="array" ref="CE107">IF(P107="","",
IF(INDEX(Settings!$H:$H,MATCH(CE$1,Settings!$G:$G,0))=TRUE,
100-100*(P107-MINIFS(P:P,$E:$E,$E107))/(MAXIFS(P:P,$E:$E,$E107)-MINIFS(P:P,$E:$E,$E107)),
100*(P107-MINIFS(P:P,$E:$E,$E107))/(MAXIFS(P:P,$E:$E,$E107)-MINIFS(P:P,$E:$E,$E107))))</f>
        <v/>
      </c>
      <c r="CF107" s="223" t="str">
        <f t="array" ref="CF107">IF(Q107="","",
IF(INDEX(Settings!$H:$H,MATCH(CF$1,Settings!$G:$G,0))=TRUE,
100-100*(Q107-MINIFS(Q:Q,$E:$E,$E107))/(MAXIFS(Q:Q,$E:$E,$E107)-MINIFS(Q:Q,$E:$E,$E107)),
100*(Q107-MINIFS(Q:Q,$E:$E,$E107))/(MAXIFS(Q:Q,$E:$E,$E107)-MINIFS(Q:Q,$E:$E,$E107))))</f>
        <v/>
      </c>
      <c r="CG107" s="223" t="str">
        <f t="array" ref="CG107">IF(R107="","",
IF(INDEX(Settings!$H:$H,MATCH(CG$1,Settings!$G:$G,0))=TRUE,
100-100*(R107-MINIFS(R:R,$E:$E,$E107))/(MAXIFS(R:R,$E:$E,$E107)-MINIFS(R:R,$E:$E,$E107)),
100*(R107-MINIFS(R:R,$E:$E,$E107))/(MAXIFS(R:R,$E:$E,$E107)-MINIFS(R:R,$E:$E,$E107))))</f>
        <v/>
      </c>
      <c r="CH107" s="223" t="str">
        <f t="array" ref="CH107">IF(S107="","",
IF(INDEX(Settings!$H:$H,MATCH(CH$1,Settings!$G:$G,0))=TRUE,
100-100*(S107-MINIFS(S:S,$E:$E,$E107))/(MAXIFS(S:S,$E:$E,$E107)-MINIFS(S:S,$E:$E,$E107)),
100*(S107-MINIFS(S:S,$E:$E,$E107))/(MAXIFS(S:S,$E:$E,$E107)-MINIFS(S:S,$E:$E,$E107))))</f>
        <v/>
      </c>
      <c r="CI107" s="223" t="str">
        <f t="array" ref="CI107">IF(T107="","",
IF(INDEX(Settings!$H:$H,MATCH(CI$1,Settings!$G:$G,0))=TRUE,
100-100*(T107-MINIFS(T:T,$E:$E,$E107))/(MAXIFS(T:T,$E:$E,$E107)-MINIFS(T:T,$E:$E,$E107)),
100*(T107-MINIFS(T:T,$E:$E,$E107))/(MAXIFS(T:T,$E:$E,$E107)-MINIFS(T:T,$E:$E,$E107))))</f>
        <v/>
      </c>
      <c r="CJ107" s="223" t="str">
        <f t="array" ref="CJ107">IF(U107="","",
IF(INDEX(Settings!$H:$H,MATCH(CJ$1,Settings!$G:$G,0))=TRUE,
100-100*(U107-MINIFS(U:U,$E:$E,$E107))/(MAXIFS(U:U,$E:$E,$E107)-MINIFS(U:U,$E:$E,$E107)),
100*(U107-MINIFS(U:U,$E:$E,$E107))/(MAXIFS(U:U,$E:$E,$E107)-MINIFS(U:U,$E:$E,$E107))))</f>
        <v/>
      </c>
      <c r="CK107" s="223" t="str">
        <f t="array" ref="CK107">IF(V107="","",
IF(INDEX(Settings!$H:$H,MATCH(CK$1,Settings!$G:$G,0))=TRUE,
100-100*(V107-MINIFS(V:V,$E:$E,$E107))/(MAXIFS(V:V,$E:$E,$E107)-MINIFS(V:V,$E:$E,$E107)),
100*(V107-MINIFS(V:V,$E:$E,$E107))/(MAXIFS(V:V,$E:$E,$E107)-MINIFS(V:V,$E:$E,$E107))))</f>
        <v/>
      </c>
      <c r="CL107" s="223" t="str">
        <f t="array" ref="CL107">IF(W107="","",
IF(INDEX(Settings!$H:$H,MATCH(CL$1,Settings!$G:$G,0))=TRUE,
100-100*(W107-MINIFS(W:W,$E:$E,$E107))/(MAXIFS(W:W,$E:$E,$E107)-MINIFS(W:W,$E:$E,$E107)),
100*(W107-MINIFS(W:W,$E:$E,$E107))/(MAXIFS(W:W,$E:$E,$E107)-MINIFS(W:W,$E:$E,$E107))))</f>
        <v/>
      </c>
      <c r="CM107" s="223" t="str">
        <f t="array" ref="CM107">IF(X107="","",
IF(INDEX(Settings!$H:$H,MATCH(CM$1,Settings!$G:$G,0))=TRUE,
100-100*(X107-MINIFS(X:X,$E:$E,$E107))/(MAXIFS(X:X,$E:$E,$E107)-MINIFS(X:X,$E:$E,$E107)),
100*(X107-MINIFS(X:X,$E:$E,$E107))/(MAXIFS(X:X,$E:$E,$E107)-MINIFS(X:X,$E:$E,$E107))))</f>
        <v/>
      </c>
      <c r="CN107" s="223" t="str">
        <f t="array" ref="CN107">IF(Y107="","",
IF(INDEX(Settings!$H:$H,MATCH(CN$1,Settings!$G:$G,0))=TRUE,
100-100*(Y107-MINIFS(Y:Y,$E:$E,$E107))/(MAXIFS(Y:Y,$E:$E,$E107)-MINIFS(Y:Y,$E:$E,$E107)),
100*(Y107-MINIFS(Y:Y,$E:$E,$E107))/(MAXIFS(Y:Y,$E:$E,$E107)-MINIFS(Y:Y,$E:$E,$E107))))</f>
        <v/>
      </c>
      <c r="CO107" s="223" t="str">
        <f t="array" ref="CO107">IF(Z107="","",
IF(INDEX(Settings!$H:$H,MATCH(CO$1,Settings!$G:$G,0))=TRUE,
100-100*(Z107-MINIFS(Z:Z,$E:$E,$E107))/(MAXIFS(Z:Z,$E:$E,$E107)-MINIFS(Z:Z,$E:$E,$E107)),
100*(Z107-MINIFS(Z:Z,$E:$E,$E107))/(MAXIFS(Z:Z,$E:$E,$E107)-MINIFS(Z:Z,$E:$E,$E107))))</f>
        <v/>
      </c>
      <c r="CP107" s="223" t="str">
        <f t="array" ref="CP107">IF(AA107="","",
IF(INDEX(Settings!$H:$H,MATCH(CP$1,Settings!$G:$G,0))=TRUE,
100-100*(AA107-MINIFS(AA:AA,$E:$E,$E107))/(MAXIFS(AA:AA,$E:$E,$E107)-MINIFS(AA:AA,$E:$E,$E107)),
100*(AA107-MINIFS(AA:AA,$E:$E,$E107))/(MAXIFS(AA:AA,$E:$E,$E107)-MINIFS(AA:AA,$E:$E,$E107))))</f>
        <v/>
      </c>
      <c r="CQ107" s="223" t="str">
        <f t="array" ref="CQ107">IF(AB107="","",
IF(INDEX(Settings!$H:$H,MATCH(CQ$1,Settings!$G:$G,0))=TRUE,
100-100*(AB107-MINIFS(AB:AB,$E:$E,$E107))/(MAXIFS(AB:AB,$E:$E,$E107)-MINIFS(AB:AB,$E:$E,$E107)),
100*(AB107-MINIFS(AB:AB,$E:$E,$E107))/(MAXIFS(AB:AB,$E:$E,$E107)-MINIFS(AB:AB,$E:$E,$E107))))</f>
        <v/>
      </c>
      <c r="CR107" s="223" t="str">
        <f t="array" ref="CR107">IF(AC107="","",
IF(INDEX(Settings!$H:$H,MATCH(CR$1,Settings!$G:$G,0))=TRUE,
100-100*(AC107-MINIFS(AC:AC,$E:$E,$E107))/(MAXIFS(AC:AC,$E:$E,$E107)-MINIFS(AC:AC,$E:$E,$E107)),
100*(AC107-MINIFS(AC:AC,$E:$E,$E107))/(MAXIFS(AC:AC,$E:$E,$E107)-MINIFS(AC:AC,$E:$E,$E107))))</f>
        <v/>
      </c>
      <c r="CS107" s="223" t="str">
        <f t="array" ref="CS107">IF(AD107="","",
IF(INDEX(Settings!$H:$H,MATCH(CS$1,Settings!$G:$G,0))=TRUE,
100-100*(AD107-MINIFS(AD:AD,$E:$E,$E107))/(MAXIFS(AD:AD,$E:$E,$E107)-MINIFS(AD:AD,$E:$E,$E107)),
100*(AD107-MINIFS(AD:AD,$E:$E,$E107))/(MAXIFS(AD:AD,$E:$E,$E107)-MINIFS(AD:AD,$E:$E,$E107))))</f>
        <v/>
      </c>
      <c r="CT107" s="223" t="str">
        <f t="array" ref="CT107">IF(AE107="","",
IF(INDEX(Settings!$H:$H,MATCH(CT$1,Settings!$G:$G,0))=TRUE,
100-100*(AE107-MINIFS(AE:AE,$E:$E,$E107))/(MAXIFS(AE:AE,$E:$E,$E107)-MINIFS(AE:AE,$E:$E,$E107)),
100*(AE107-MINIFS(AE:AE,$E:$E,$E107))/(MAXIFS(AE:AE,$E:$E,$E107)-MINIFS(AE:AE,$E:$E,$E107))))</f>
        <v/>
      </c>
      <c r="CU107" s="223" t="str">
        <f t="array" ref="CU107">IF(AF107="","",
IF(INDEX(Settings!$H:$H,MATCH(CU$1,Settings!$G:$G,0))=TRUE,
100-100*(AF107-MINIFS(AF:AF,$E:$E,$E107))/(MAXIFS(AF:AF,$E:$E,$E107)-MINIFS(AF:AF,$E:$E,$E107)),
100*(AF107-MINIFS(AF:AF,$E:$E,$E107))/(MAXIFS(AF:AF,$E:$E,$E107)-MINIFS(AF:AF,$E:$E,$E107))))</f>
        <v/>
      </c>
      <c r="CV107" s="223" t="str">
        <f t="array" ref="CV107">IF(AG107="","",
IF(INDEX(Settings!$H:$H,MATCH(CV$1,Settings!$G:$G,0))=TRUE,
100-100*(AG107-MINIFS(AG:AG,$E:$E,$E107))/(MAXIFS(AG:AG,$E:$E,$E107)-MINIFS(AG:AG,$E:$E,$E107)),
100*(AG107-MINIFS(AG:AG,$E:$E,$E107))/(MAXIFS(AG:AG,$E:$E,$E107)-MINIFS(AG:AG,$E:$E,$E107))))</f>
        <v/>
      </c>
      <c r="CW107" s="223" t="str">
        <f t="array" ref="CW107">IF(AH107="","",
IF(INDEX(Settings!$H:$H,MATCH(CW$1,Settings!$G:$G,0))=TRUE,
100-100*(AH107-MINIFS(AH:AH,$E:$E,$E107))/(MAXIFS(AH:AH,$E:$E,$E107)-MINIFS(AH:AH,$E:$E,$E107)),
100*(AH107-MINIFS(AH:AH,$E:$E,$E107))/(MAXIFS(AH:AH,$E:$E,$E107)-MINIFS(AH:AH,$E:$E,$E107))))</f>
        <v/>
      </c>
      <c r="CX107" s="223" t="str">
        <f t="array" ref="CX107">IF(AI107="","",
IF(INDEX(Settings!$H:$H,MATCH(CX$1,Settings!$G:$G,0))=TRUE,
100-100*(AI107-MINIFS(AI:AI,$E:$E,$E107))/(MAXIFS(AI:AI,$E:$E,$E107)-MINIFS(AI:AI,$E:$E,$E107)),
100*(AI107-MINIFS(AI:AI,$E:$E,$E107))/(MAXIFS(AI:AI,$E:$E,$E107)-MINIFS(AI:AI,$E:$E,$E107))))</f>
        <v/>
      </c>
      <c r="CY107" s="223" t="str">
        <f t="array" ref="CY107">IF(AJ107="","",
IF(INDEX(Settings!$H:$H,MATCH(CY$1,Settings!$G:$G,0))=TRUE,
100-100*(AJ107-MINIFS(AJ:AJ,$E:$E,$E107))/(MAXIFS(AJ:AJ,$E:$E,$E107)-MINIFS(AJ:AJ,$E:$E,$E107)),
100*(AJ107-MINIFS(AJ:AJ,$E:$E,$E107))/(MAXIFS(AJ:AJ,$E:$E,$E107)-MINIFS(AJ:AJ,$E:$E,$E107))))</f>
        <v/>
      </c>
      <c r="CZ107" s="223" t="str">
        <f t="array" ref="CZ107">IF(AK107="","",
IF(INDEX(Settings!$H:$H,MATCH(CZ$1,Settings!$G:$G,0))=TRUE,
100-100*(AK107-MINIFS(AK:AK,$E:$E,$E107))/(MAXIFS(AK:AK,$E:$E,$E107)-MINIFS(AK:AK,$E:$E,$E107)),
100*(AK107-MINIFS(AK:AK,$E:$E,$E107))/(MAXIFS(AK:AK,$E:$E,$E107)-MINIFS(AK:AK,$E:$E,$E107))))</f>
        <v/>
      </c>
      <c r="DA107" s="223" t="str">
        <f t="array" ref="DA107">IF(AL107="","",
IF(INDEX(Settings!$H:$H,MATCH(DA$1,Settings!$G:$G,0))=TRUE,
100-100*(AL107-MINIFS(AL:AL,$E:$E,$E107))/(MAXIFS(AL:AL,$E:$E,$E107)-MINIFS(AL:AL,$E:$E,$E107)),
100*(AL107-MINIFS(AL:AL,$E:$E,$E107))/(MAXIFS(AL:AL,$E:$E,$E107)-MINIFS(AL:AL,$E:$E,$E107))))</f>
        <v/>
      </c>
      <c r="DB107" s="223" t="str">
        <f t="array" ref="DB107">IF(AM107="","",
IF(INDEX(Settings!$H:$H,MATCH(DB$1,Settings!$G:$G,0))=TRUE,
100-100*(AM107-MINIFS(AM:AM,$E:$E,$E107))/(MAXIFS(AM:AM,$E:$E,$E107)-MINIFS(AM:AM,$E:$E,$E107)),
100*(AM107-MINIFS(AM:AM,$E:$E,$E107))/(MAXIFS(AM:AM,$E:$E,$E107)-MINIFS(AM:AM,$E:$E,$E107))))</f>
        <v/>
      </c>
      <c r="DC107" s="223" t="str">
        <f t="array" ref="DC107">IF(AN107="","",
IF(INDEX(Settings!$H:$H,MATCH(DC$1,Settings!$G:$G,0))=TRUE,
100-100*(AN107-MINIFS(AN:AN,$E:$E,$E107))/(MAXIFS(AN:AN,$E:$E,$E107)-MINIFS(AN:AN,$E:$E,$E107)),
100*(AN107-MINIFS(AN:AN,$E:$E,$E107))/(MAXIFS(AN:AN,$E:$E,$E107)-MINIFS(AN:AN,$E:$E,$E107))))</f>
        <v/>
      </c>
      <c r="DD107" s="223" t="str">
        <f t="array" ref="DD107">IF(AO107="","",
IF(INDEX(Settings!$H:$H,MATCH(DD$1,Settings!$G:$G,0))=TRUE,
100-100*(AO107-MINIFS(AO:AO,$E:$E,$E107))/(MAXIFS(AO:AO,$E:$E,$E107)-MINIFS(AO:AO,$E:$E,$E107)),
100*(AO107-MINIFS(AO:AO,$E:$E,$E107))/(MAXIFS(AO:AO,$E:$E,$E107)-MINIFS(AO:AO,$E:$E,$E107))))</f>
        <v/>
      </c>
      <c r="DE107" s="223" t="str">
        <f t="array" ref="DE107">IF(AP107="","",
IF(INDEX(Settings!$H:$H,MATCH(DE$1,Settings!$G:$G,0))=TRUE,
100-100*(AP107-MINIFS(AP:AP,$E:$E,$E107))/(MAXIFS(AP:AP,$E:$E,$E107)-MINIFS(AP:AP,$E:$E,$E107)),
100*(AP107-MINIFS(AP:AP,$E:$E,$E107))/(MAXIFS(AP:AP,$E:$E,$E107)-MINIFS(AP:AP,$E:$E,$E107))))</f>
        <v/>
      </c>
      <c r="DF107" s="223" t="str">
        <f t="array" ref="DF107">IF(AQ107="","",
IF(INDEX(Settings!$H:$H,MATCH(DF$1,Settings!$G:$G,0))=TRUE,
100-100*(AQ107-MINIFS(AQ:AQ,$E:$E,$E107))/(MAXIFS(AQ:AQ,$E:$E,$E107)-MINIFS(AQ:AQ,$E:$E,$E107)),
100*(AQ107-MINIFS(AQ:AQ,$E:$E,$E107))/(MAXIFS(AQ:AQ,$E:$E,$E107)-MINIFS(AQ:AQ,$E:$E,$E107))))</f>
        <v/>
      </c>
      <c r="DG107" s="223" t="str">
        <f t="array" ref="DG107">IF(AR107="","",
IF(INDEX(Settings!$H:$H,MATCH(DG$1,Settings!$G:$G,0))=TRUE,
100-100*(AR107-MINIFS(AR:AR,$E:$E,$E107))/(MAXIFS(AR:AR,$E:$E,$E107)-MINIFS(AR:AR,$E:$E,$E107)),
100*(AR107-MINIFS(AR:AR,$E:$E,$E107))/(MAXIFS(AR:AR,$E:$E,$E107)-MINIFS(AR:AR,$E:$E,$E107))))</f>
        <v/>
      </c>
      <c r="DH107" s="223" t="str">
        <f t="array" ref="DH107">IF(AS107="","",
IF(INDEX(Settings!$H:$H,MATCH(DH$1,Settings!$G:$G,0))=TRUE,
100-100*(AS107-MINIFS(AS:AS,$E:$E,$E107))/(MAXIFS(AS:AS,$E:$E,$E107)-MINIFS(AS:AS,$E:$E,$E107)),
100*(AS107-MINIFS(AS:AS,$E:$E,$E107))/(MAXIFS(AS:AS,$E:$E,$E107)-MINIFS(AS:AS,$E:$E,$E107))))</f>
        <v/>
      </c>
      <c r="DI107" s="223" t="str">
        <f t="array" ref="DI107">IF(AT107="","",
IF(INDEX(Settings!$H:$H,MATCH(DI$1,Settings!$G:$G,0))=TRUE,
100-100*(AT107-MINIFS(AT:AT,$E:$E,$E107))/(MAXIFS(AT:AT,$E:$E,$E107)-MINIFS(AT:AT,$E:$E,$E107)),
100*(AT107-MINIFS(AT:AT,$E:$E,$E107))/(MAXIFS(AT:AT,$E:$E,$E107)-MINIFS(AT:AT,$E:$E,$E107))))</f>
        <v/>
      </c>
      <c r="DJ107" s="223" t="str">
        <f t="array" ref="DJ107">IF(AU107="","",
IF(INDEX(Settings!$H:$H,MATCH(DJ$1,Settings!$G:$G,0))=TRUE,
100-100*(AU107-MINIFS(AU:AU,$E:$E,$E107))/(MAXIFS(AU:AU,$E:$E,$E107)-MINIFS(AU:AU,$E:$E,$E107)),
100*(AU107-MINIFS(AU:AU,$E:$E,$E107))/(MAXIFS(AU:AU,$E:$E,$E107)-MINIFS(AU:AU,$E:$E,$E107))))</f>
        <v/>
      </c>
      <c r="DK107" s="223" t="str">
        <f t="array" ref="DK107">IF(AV107="","",
IF(INDEX(Settings!$H:$H,MATCH(DK$1,Settings!$G:$G,0))=TRUE,
100-100*(AV107-MINIFS(AV:AV,$E:$E,$E107))/(MAXIFS(AV:AV,$E:$E,$E107)-MINIFS(AV:AV,$E:$E,$E107)),
100*(AV107-MINIFS(AV:AV,$E:$E,$E107))/(MAXIFS(AV:AV,$E:$E,$E107)-MINIFS(AV:AV,$E:$E,$E107))))</f>
        <v/>
      </c>
      <c r="DL107" s="223" t="str">
        <f t="array" ref="DL107">IF(AW107="","",
IF(INDEX(Settings!$H:$H,MATCH(DL$1,Settings!$G:$G,0))=TRUE,
100-100*(AW107-MINIFS(AW:AW,$E:$E,$E107))/(MAXIFS(AW:AW,$E:$E,$E107)-MINIFS(AW:AW,$E:$E,$E107)),
100*(AW107-MINIFS(AW:AW,$E:$E,$E107))/(MAXIFS(AW:AW,$E:$E,$E107)-MINIFS(AW:AW,$E:$E,$E107))))</f>
        <v/>
      </c>
      <c r="DM107" s="223" t="str">
        <f t="array" ref="DM107">IF(AX107="","",
IF(INDEX(Settings!$H:$H,MATCH(DM$1,Settings!$G:$G,0))=TRUE,
100-100*(AX107-MINIFS(AX:AX,$E:$E,$E107))/(MAXIFS(AX:AX,$E:$E,$E107)-MINIFS(AX:AX,$E:$E,$E107)),
100*(AX107-MINIFS(AX:AX,$E:$E,$E107))/(MAXIFS(AX:AX,$E:$E,$E107)-MINIFS(AX:AX,$E:$E,$E107))))</f>
        <v/>
      </c>
      <c r="DN107" s="223" t="str">
        <f t="array" ref="DN107">IF(AY107="","",
IF(INDEX(Settings!$H:$H,MATCH(DN$1,Settings!$G:$G,0))=TRUE,
100-100*(AY107-MINIFS(AY:AY,$E:$E,$E107))/(MAXIFS(AY:AY,$E:$E,$E107)-MINIFS(AY:AY,$E:$E,$E107)),
100*(AY107-MINIFS(AY:AY,$E:$E,$E107))/(MAXIFS(AY:AY,$E:$E,$E107)-MINIFS(AY:AY,$E:$E,$E107))))</f>
        <v/>
      </c>
      <c r="DO107" s="223" t="str">
        <f t="array" ref="DO107">IF(AZ107="","",
IF(INDEX(Settings!$H:$H,MATCH(DO$1,Settings!$G:$G,0))=TRUE,
100-100*(AZ107-MINIFS(AZ:AZ,$E:$E,$E107))/(MAXIFS(AZ:AZ,$E:$E,$E107)-MINIFS(AZ:AZ,$E:$E,$E107)),
100*(AZ107-MINIFS(AZ:AZ,$E:$E,$E107))/(MAXIFS(AZ:AZ,$E:$E,$E107)-MINIFS(AZ:AZ,$E:$E,$E107))))</f>
        <v/>
      </c>
      <c r="DP107" s="223" t="str">
        <f t="array" ref="DP107">IF(BA107="","",
IF(INDEX(Settings!$H:$H,MATCH(DP$1,Settings!$G:$G,0))=TRUE,
100-100*(BA107-MINIFS(BA:BA,$E:$E,$E107))/(MAXIFS(BA:BA,$E:$E,$E107)-MINIFS(BA:BA,$E:$E,$E107)),
100*(BA107-MINIFS(BA:BA,$E:$E,$E107))/(MAXIFS(BA:BA,$E:$E,$E107)-MINIFS(BA:BA,$E:$E,$E107))))</f>
        <v/>
      </c>
      <c r="DQ107" s="223" t="str">
        <f t="array" ref="DQ107">IF(BB107="","",
IF(INDEX(Settings!$H:$H,MATCH(DQ$1,Settings!$G:$G,0))=TRUE,
100-100*(BB107-MINIFS(BB:BB,$E:$E,$E107))/(MAXIFS(BB:BB,$E:$E,$E107)-MINIFS(BB:BB,$E:$E,$E107)),
100*(BB107-MINIFS(BB:BB,$E:$E,$E107))/(MAXIFS(BB:BB,$E:$E,$E107)-MINIFS(BB:BB,$E:$E,$E107))))</f>
        <v/>
      </c>
      <c r="DR107" s="223" t="str">
        <f t="array" ref="DR107">IF(BC107="","",
IF(INDEX(Settings!$H:$H,MATCH(DR$1,Settings!$G:$G,0))=TRUE,
100-100*(BC107-MINIFS(BC:BC,$E:$E,$E107))/(MAXIFS(BC:BC,$E:$E,$E107)-MINIFS(BC:BC,$E:$E,$E107)),
100*(BC107-MINIFS(BC:BC,$E:$E,$E107))/(MAXIFS(BC:BC,$E:$E,$E107)-MINIFS(BC:BC,$E:$E,$E107))))</f>
        <v/>
      </c>
      <c r="DS107" s="223" t="str">
        <f t="array" ref="DS107">IF(BD107="","",
IF(INDEX(Settings!$H:$H,MATCH(DS$1,Settings!$G:$G,0))=TRUE,
100-100*(BD107-MINIFS(BD:BD,$E:$E,$E107))/(MAXIFS(BD:BD,$E:$E,$E107)-MINIFS(BD:BD,$E:$E,$E107)),
100*(BD107-MINIFS(BD:BD,$E:$E,$E107))/(MAXIFS(BD:BD,$E:$E,$E107)-MINIFS(BD:BD,$E:$E,$E107))))</f>
        <v/>
      </c>
      <c r="DT107" s="223" t="str">
        <f t="array" ref="DT107">IF(BE107="","",
IF(INDEX(Settings!$H:$H,MATCH(DT$1,Settings!$G:$G,0))=TRUE,
100-100*(BE107-MINIFS(BE:BE,$E:$E,$E107))/(MAXIFS(BE:BE,$E:$E,$E107)-MINIFS(BE:BE,$E:$E,$E107)),
100*(BE107-MINIFS(BE:BE,$E:$E,$E107))/(MAXIFS(BE:BE,$E:$E,$E107)-MINIFS(BE:BE,$E:$E,$E107))))</f>
        <v/>
      </c>
      <c r="DU107" s="223" t="str">
        <f t="array" ref="DU107">IF(BF107="","",
IF(INDEX(Settings!$H:$H,MATCH(DU$1,Settings!$G:$G,0))=TRUE,
100-100*(BF107-MINIFS(BF:BF,$E:$E,$E107))/(MAXIFS(BF:BF,$E:$E,$E107)-MINIFS(BF:BF,$E:$E,$E107)),
100*(BF107-MINIFS(BF:BF,$E:$E,$E107))/(MAXIFS(BF:BF,$E:$E,$E107)-MINIFS(BF:BF,$E:$E,$E107))))</f>
        <v/>
      </c>
      <c r="DV107" s="223" t="str">
        <f t="array" ref="DV107">IF(BG107="","",
IF(INDEX(Settings!$H:$H,MATCH(DV$1,Settings!$G:$G,0))=TRUE,
100-100*(BG107-MINIFS(BG:BG,$E:$E,$E107))/(MAXIFS(BG:BG,$E:$E,$E107)-MINIFS(BG:BG,$E:$E,$E107)),
100*(BG107-MINIFS(BG:BG,$E:$E,$E107))/(MAXIFS(BG:BG,$E:$E,$E107)-MINIFS(BG:BG,$E:$E,$E107))))</f>
        <v/>
      </c>
      <c r="DW107" s="223" t="str">
        <f t="array" ref="DW107">IF(BH107="","",
IF(INDEX(Settings!$H:$H,MATCH(DW$1,Settings!$G:$G,0))=TRUE,
100-100*(BH107-MINIFS(BH:BH,$E:$E,$E107))/(MAXIFS(BH:BH,$E:$E,$E107)-MINIFS(BH:BH,$E:$E,$E107)),
100*(BH107-MINIFS(BH:BH,$E:$E,$E107))/(MAXIFS(BH:BH,$E:$E,$E107)-MINIFS(BH:BH,$E:$E,$E107))))</f>
        <v/>
      </c>
      <c r="DX107" s="223" t="str">
        <f t="array" ref="DX107">IF(BI107="","",
IF(INDEX(Settings!$H:$H,MATCH(DX$1,Settings!$G:$G,0))=TRUE,
100-100*(BI107-MINIFS(BI:BI,$E:$E,$E107))/(MAXIFS(BI:BI,$E:$E,$E107)-MINIFS(BI:BI,$E:$E,$E107)),
100*(BI107-MINIFS(BI:BI,$E:$E,$E107))/(MAXIFS(BI:BI,$E:$E,$E107)-MINIFS(BI:BI,$E:$E,$E107))))</f>
        <v/>
      </c>
      <c r="DY107" s="223" t="str">
        <f t="array" ref="DY107">IF(BJ107="","",
IF(INDEX(Settings!$H:$H,MATCH(DY$1,Settings!$G:$G,0))=TRUE,
100-100*(BJ107-MINIFS(BJ:BJ,$E:$E,$E107))/(MAXIFS(BJ:BJ,$E:$E,$E107)-MINIFS(BJ:BJ,$E:$E,$E107)),
100*(BJ107-MINIFS(BJ:BJ,$E:$E,$E107))/(MAXIFS(BJ:BJ,$E:$E,$E107)-MINIFS(BJ:BJ,$E:$E,$E107))))</f>
        <v/>
      </c>
      <c r="DZ107" s="225"/>
      <c r="EA107" s="225"/>
      <c r="EB107" s="225" t="str">
        <f t="shared" si="8"/>
        <v/>
      </c>
      <c r="EC107" s="225" t="str">
        <f t="shared" si="9"/>
        <v/>
      </c>
      <c r="ED107" s="225" t="str">
        <f t="shared" si="10"/>
        <v/>
      </c>
      <c r="EE107" s="225" t="str">
        <f t="shared" si="11"/>
        <v/>
      </c>
      <c r="EF107" s="225" t="str">
        <f t="shared" si="12"/>
        <v/>
      </c>
      <c r="EG107" s="225" t="str">
        <f t="shared" si="13"/>
        <v/>
      </c>
      <c r="EH107" s="225"/>
      <c r="EI107" s="225"/>
      <c r="EJ107" s="225"/>
      <c r="EK107" s="225"/>
      <c r="EL107" s="225"/>
      <c r="EM107" s="225"/>
    </row>
    <row r="108">
      <c r="A108" s="231"/>
      <c r="B108" s="231"/>
      <c r="C108" s="231"/>
      <c r="D108" s="231" t="str">
        <f t="array" ref="D108">IFERROR(INDEX(Profiles!$B:$B,MATCH($A108,Profiles!$A:$A,0)),"")</f>
        <v/>
      </c>
      <c r="E108" s="231"/>
      <c r="F108" s="231"/>
      <c r="G108" s="231"/>
      <c r="H108" s="231"/>
      <c r="I108" s="231" t="str">
        <f>IF(A108="","",IF(Settings!$N$3="DATE",F108&amp;": "&amp;TEXT(B108,"M/DD/YY"),F108&amp;": "&amp;H108))</f>
        <v/>
      </c>
      <c r="J108" s="231"/>
      <c r="K108" s="231"/>
      <c r="L108" s="231"/>
      <c r="M108" s="232" t="str">
        <f t="shared" si="14"/>
        <v/>
      </c>
      <c r="N108" s="231"/>
      <c r="O108" s="231"/>
      <c r="P108" s="231"/>
      <c r="Q108" s="231"/>
      <c r="R108" s="231"/>
      <c r="S108" s="230" t="str">
        <f>IFERROR(VLOOKUP(AF108, 'YOYO IR Scores'!A:C, 3, FALSE), "")
</f>
        <v/>
      </c>
      <c r="T108" s="231"/>
      <c r="U108" s="231"/>
      <c r="V108" s="231"/>
      <c r="W108" s="231"/>
      <c r="X108" s="233" t="str">
        <f t="shared" si="4"/>
        <v/>
      </c>
      <c r="Y108" s="234" t="str">
        <f t="shared" si="5"/>
        <v/>
      </c>
      <c r="Z108" s="234" t="str">
        <f t="shared" si="6"/>
        <v/>
      </c>
      <c r="AA108" s="233" t="str">
        <f t="shared" si="7"/>
        <v/>
      </c>
      <c r="AB108" s="232"/>
      <c r="AC108" s="232"/>
      <c r="AD108" s="232"/>
      <c r="AE108" s="232" t="str">
        <f>IFERROR(VLOOKUP(AF108, 'YOYO IR Scores'!A:C, 2, FALSE), "")</f>
        <v/>
      </c>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t="str">
        <f t="array" ref="BK108">IF(J108="","",
IF(INDEX(Settings!$H:$H,MATCH(BY$1,Settings!$G:$G,0))=TRUE,
100-100*(J108-MIN(J:J))/(MAX(J:J)-MIN(J:J)),
100*(J108-MIN(J:J))/(MAX(J:J)-MIN(J:J))))</f>
        <v/>
      </c>
      <c r="BL108" s="232" t="str">
        <f t="array" ref="BL108">IF(J108="","",
IF(INDEX(Settings!$H:$H,MATCH(BY$1,Settings!$G:$G,0))=TRUE,
100-100*(J108-MINIFS(J:J,$E:$E,$E108))/(MAXIFS(J:J,$E:$E,$E108)-MINIFS(J:J,$E:$E,$E108)),
100*(J108-MINIFS(J:J,$E:$E,$E108))/(MAXIFS(J:J,$E:$E,$E108)-MINIFS(J:J,$E:$E,$E108))))</f>
        <v/>
      </c>
      <c r="BM108" s="232" t="str">
        <f t="array" ref="BM108">IF(J108="","",
IF(INDEX(Settings!$H:$H,MATCH(BY$1,Settings!$G:$G,0))=TRUE,
100-100*(J108-MINIFS(J:J,$E:$E,$E108,$I:$I,$I108))/(MAXIFS(J:J,$E:$E,$E108,$I:$I,$I108)-MINIFS(J:J,$E:$E,$E108,$I:$I,$I108)),
100*(J108-MINIFS(J:J,$E:$E,$E108,$I:$I,$I108))/(MAXIFS(J:J,$E:$E,$E108,$I:$I,$I108)-MINIFS(J:J,$E:$E,$E108,$I:$I,$I108))))</f>
        <v/>
      </c>
      <c r="BN108" s="231" t="str">
        <f t="array" ref="BN108">IF(J108="","",
IF(INDEX(Settings!$H:$H,MATCH(BY$1,Settings!$G:$G,0))=TRUE,
100-100*PERCENTRANK(J:J,J108),
100*PERCENTRANK(J:J,J108)))</f>
        <v/>
      </c>
      <c r="BO108" s="231" t="str">
        <f>IFERROR(__xludf.DUMMYFUNCTION("IF(J108="""","""",
IF(INDEX(Settings!$H:$H,MATCH(BY$1,Settings!$G:$G,0))=TRUE,
100-100*PERCENTRANK(FILTER(J:J,$E:$E=$E108),J108),
100*PERCENTRANK(FILTER(J:J,$E:$E=$E108),J108)))"),"")</f>
        <v/>
      </c>
      <c r="BP108" s="231" t="str">
        <f>IFERROR(__xludf.DUMMYFUNCTION("IF(J108="""","""",
IF(INDEX(Settings!$H:$H,MATCH(BY$1,Settings!$G:$G,0))=TRUE,
100-100*PERCENTRANK(FILTER(J:J,$E:$E=$E108,$I:$I=$I108),J108),
100*PERCENTRANK(FILTER(J:J,$E:$E=$E108,$I:$I=$I108),J108)))"),"")</f>
        <v/>
      </c>
      <c r="BQ108" s="233" t="str">
        <f t="array" ref="BQ108">IF(J108="","",
IF(INDEX(Settings!$H:$H,MATCH(BY$1,Settings!$G:$G,0))=TRUE,
-1*(J108-AVERAGE(J:J))/STDEV(J:J),
(J108-AVERAGE(J:J))/STDEV(J:J)))</f>
        <v/>
      </c>
      <c r="BR108" s="233" t="str">
        <f>IFERROR(__xludf.DUMMYFUNCTION("IF(J108="""","""",
IF(INDEX(Settings!$H:$H,MATCH(BY$1,Settings!$G:$G,0))=TRUE,
-1*(J108-AVERAGEIFS(J:J,$E:$E,$E108))/STDEV(FILTER(J:J,$E:$E=$E108)),
(J108-AVERAGEIFS(J:J,$E:$E,$E108))/STDEV(FILTER(J:J,$E:$E=$E108))))"),"")</f>
        <v/>
      </c>
      <c r="BS108" s="233"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1"/>
      <c r="BX108" s="231"/>
      <c r="BY108" s="232" t="str">
        <f t="array" ref="BY108">IF(J108="","",
IF(INDEX(Settings!$H:$H,MATCH(BY$1,Settings!$G:$G,0))=TRUE,
100-100*(J108-MINIFS(J:J,$E:$E,$E108))/(MAXIFS(J:J,$E:$E,$E108)-MINIFS(J:J,$E:$E,$E108)),
100*(J108-MINIFS(J:J,$E:$E,$E108))/(MAXIFS(J:J,$E:$E,$E108)-MINIFS(J:J,$E:$E,$E108))))</f>
        <v/>
      </c>
      <c r="BZ108" s="232" t="str">
        <f t="array" ref="BZ108">IF(K108="","",
IF(INDEX(Settings!$H:$H,MATCH(BZ$1,Settings!$G:$G,0))=TRUE,
100-100*(K108-MINIFS(K:K,$E:$E,$E108))/(MAXIFS(K:K,$E:$E,$E108)-MINIFS(K:K,$E:$E,$E108)),
100*(K108-MINIFS(K:K,$E:$E,$E108))/(MAXIFS(K:K,$E:$E,$E108)-MINIFS(K:K,$E:$E,$E108))))</f>
        <v/>
      </c>
      <c r="CA108" s="232" t="str">
        <f t="array" ref="CA108">IF(L108="","",
IF(INDEX(Settings!$H:$H,MATCH(CA$1,Settings!$G:$G,0))=TRUE,
100-100*(L108-MINIFS(L:L,$E:$E,$E108))/(MAXIFS(L:L,$E:$E,$E108)-MINIFS(L:L,$E:$E,$E108)),
100*(L108-MINIFS(L:L,$E:$E,$E108))/(MAXIFS(L:L,$E:$E,$E108)-MINIFS(L:L,$E:$E,$E108))))</f>
        <v/>
      </c>
      <c r="CB108" s="232" t="str">
        <f t="array" ref="CB108">IF(M108="","",
IF(INDEX(Settings!$H:$H,MATCH(CB$1,Settings!$G:$G,0))=TRUE,
100-100*(M108-MINIFS(M:M,$E:$E,$E108))/(MAXIFS(M:M,$E:$E,$E108)-MINIFS(M:M,$E:$E,$E108)),
100*(M108-MINIFS(M:M,$E:$E,$E108))/(MAXIFS(M:M,$E:$E,$E108)-MINIFS(M:M,$E:$E,$E108))))</f>
        <v/>
      </c>
      <c r="CC108" s="232" t="str">
        <f t="array" ref="CC108">IF(N108="","",
IF(INDEX(Settings!$H:$H,MATCH(CC$1,Settings!$G:$G,0))=TRUE,
100-100*(N108-MINIFS(N:N,$E:$E,$E108))/(MAXIFS(N:N,$E:$E,$E108)-MINIFS(N:N,$E:$E,$E108)),
100*(N108-MINIFS(N:N,$E:$E,$E108))/(MAXIFS(N:N,$E:$E,$E108)-MINIFS(N:N,$E:$E,$E108))))</f>
        <v/>
      </c>
      <c r="CD108" s="232" t="str">
        <f t="array" ref="CD108">IF(O108="","",
IF(INDEX(Settings!$H:$H,MATCH(CD$1,Settings!$G:$G,0))=TRUE,
100-100*(O108-MINIFS(O:O,$E:$E,$E108))/(MAXIFS(O:O,$E:$E,$E108)-MINIFS(O:O,$E:$E,$E108)),
100*(O108-MINIFS(O:O,$E:$E,$E108))/(MAXIFS(O:O,$E:$E,$E108)-MINIFS(O:O,$E:$E,$E108))))</f>
        <v/>
      </c>
      <c r="CE108" s="232" t="str">
        <f t="array" ref="CE108">IF(P108="","",
IF(INDEX(Settings!$H:$H,MATCH(CE$1,Settings!$G:$G,0))=TRUE,
100-100*(P108-MINIFS(P:P,$E:$E,$E108))/(MAXIFS(P:P,$E:$E,$E108)-MINIFS(P:P,$E:$E,$E108)),
100*(P108-MINIFS(P:P,$E:$E,$E108))/(MAXIFS(P:P,$E:$E,$E108)-MINIFS(P:P,$E:$E,$E108))))</f>
        <v/>
      </c>
      <c r="CF108" s="232" t="str">
        <f t="array" ref="CF108">IF(Q108="","",
IF(INDEX(Settings!$H:$H,MATCH(CF$1,Settings!$G:$G,0))=TRUE,
100-100*(Q108-MINIFS(Q:Q,$E:$E,$E108))/(MAXIFS(Q:Q,$E:$E,$E108)-MINIFS(Q:Q,$E:$E,$E108)),
100*(Q108-MINIFS(Q:Q,$E:$E,$E108))/(MAXIFS(Q:Q,$E:$E,$E108)-MINIFS(Q:Q,$E:$E,$E108))))</f>
        <v/>
      </c>
      <c r="CG108" s="232" t="str">
        <f t="array" ref="CG108">IF(R108="","",
IF(INDEX(Settings!$H:$H,MATCH(CG$1,Settings!$G:$G,0))=TRUE,
100-100*(R108-MINIFS(R:R,$E:$E,$E108))/(MAXIFS(R:R,$E:$E,$E108)-MINIFS(R:R,$E:$E,$E108)),
100*(R108-MINIFS(R:R,$E:$E,$E108))/(MAXIFS(R:R,$E:$E,$E108)-MINIFS(R:R,$E:$E,$E108))))</f>
        <v/>
      </c>
      <c r="CH108" s="232" t="str">
        <f t="array" ref="CH108">IF(S108="","",
IF(INDEX(Settings!$H:$H,MATCH(CH$1,Settings!$G:$G,0))=TRUE,
100-100*(S108-MINIFS(S:S,$E:$E,$E108))/(MAXIFS(S:S,$E:$E,$E108)-MINIFS(S:S,$E:$E,$E108)),
100*(S108-MINIFS(S:S,$E:$E,$E108))/(MAXIFS(S:S,$E:$E,$E108)-MINIFS(S:S,$E:$E,$E108))))</f>
        <v/>
      </c>
      <c r="CI108" s="232" t="str">
        <f t="array" ref="CI108">IF(T108="","",
IF(INDEX(Settings!$H:$H,MATCH(CI$1,Settings!$G:$G,0))=TRUE,
100-100*(T108-MINIFS(T:T,$E:$E,$E108))/(MAXIFS(T:T,$E:$E,$E108)-MINIFS(T:T,$E:$E,$E108)),
100*(T108-MINIFS(T:T,$E:$E,$E108))/(MAXIFS(T:T,$E:$E,$E108)-MINIFS(T:T,$E:$E,$E108))))</f>
        <v/>
      </c>
      <c r="CJ108" s="232" t="str">
        <f t="array" ref="CJ108">IF(U108="","",
IF(INDEX(Settings!$H:$H,MATCH(CJ$1,Settings!$G:$G,0))=TRUE,
100-100*(U108-MINIFS(U:U,$E:$E,$E108))/(MAXIFS(U:U,$E:$E,$E108)-MINIFS(U:U,$E:$E,$E108)),
100*(U108-MINIFS(U:U,$E:$E,$E108))/(MAXIFS(U:U,$E:$E,$E108)-MINIFS(U:U,$E:$E,$E108))))</f>
        <v/>
      </c>
      <c r="CK108" s="232" t="str">
        <f t="array" ref="CK108">IF(V108="","",
IF(INDEX(Settings!$H:$H,MATCH(CK$1,Settings!$G:$G,0))=TRUE,
100-100*(V108-MINIFS(V:V,$E:$E,$E108))/(MAXIFS(V:V,$E:$E,$E108)-MINIFS(V:V,$E:$E,$E108)),
100*(V108-MINIFS(V:V,$E:$E,$E108))/(MAXIFS(V:V,$E:$E,$E108)-MINIFS(V:V,$E:$E,$E108))))</f>
        <v/>
      </c>
      <c r="CL108" s="232" t="str">
        <f t="array" ref="CL108">IF(W108="","",
IF(INDEX(Settings!$H:$H,MATCH(CL$1,Settings!$G:$G,0))=TRUE,
100-100*(W108-MINIFS(W:W,$E:$E,$E108))/(MAXIFS(W:W,$E:$E,$E108)-MINIFS(W:W,$E:$E,$E108)),
100*(W108-MINIFS(W:W,$E:$E,$E108))/(MAXIFS(W:W,$E:$E,$E108)-MINIFS(W:W,$E:$E,$E108))))</f>
        <v/>
      </c>
      <c r="CM108" s="232" t="str">
        <f t="array" ref="CM108">IF(X108="","",
IF(INDEX(Settings!$H:$H,MATCH(CM$1,Settings!$G:$G,0))=TRUE,
100-100*(X108-MINIFS(X:X,$E:$E,$E108))/(MAXIFS(X:X,$E:$E,$E108)-MINIFS(X:X,$E:$E,$E108)),
100*(X108-MINIFS(X:X,$E:$E,$E108))/(MAXIFS(X:X,$E:$E,$E108)-MINIFS(X:X,$E:$E,$E108))))</f>
        <v/>
      </c>
      <c r="CN108" s="232" t="str">
        <f t="array" ref="CN108">IF(Y108="","",
IF(INDEX(Settings!$H:$H,MATCH(CN$1,Settings!$G:$G,0))=TRUE,
100-100*(Y108-MINIFS(Y:Y,$E:$E,$E108))/(MAXIFS(Y:Y,$E:$E,$E108)-MINIFS(Y:Y,$E:$E,$E108)),
100*(Y108-MINIFS(Y:Y,$E:$E,$E108))/(MAXIFS(Y:Y,$E:$E,$E108)-MINIFS(Y:Y,$E:$E,$E108))))</f>
        <v/>
      </c>
      <c r="CO108" s="232" t="str">
        <f t="array" ref="CO108">IF(Z108="","",
IF(INDEX(Settings!$H:$H,MATCH(CO$1,Settings!$G:$G,0))=TRUE,
100-100*(Z108-MINIFS(Z:Z,$E:$E,$E108))/(MAXIFS(Z:Z,$E:$E,$E108)-MINIFS(Z:Z,$E:$E,$E108)),
100*(Z108-MINIFS(Z:Z,$E:$E,$E108))/(MAXIFS(Z:Z,$E:$E,$E108)-MINIFS(Z:Z,$E:$E,$E108))))</f>
        <v/>
      </c>
      <c r="CP108" s="232" t="str">
        <f t="array" ref="CP108">IF(AA108="","",
IF(INDEX(Settings!$H:$H,MATCH(CP$1,Settings!$G:$G,0))=TRUE,
100-100*(AA108-MINIFS(AA:AA,$E:$E,$E108))/(MAXIFS(AA:AA,$E:$E,$E108)-MINIFS(AA:AA,$E:$E,$E108)),
100*(AA108-MINIFS(AA:AA,$E:$E,$E108))/(MAXIFS(AA:AA,$E:$E,$E108)-MINIFS(AA:AA,$E:$E,$E108))))</f>
        <v/>
      </c>
      <c r="CQ108" s="232" t="str">
        <f t="array" ref="CQ108">IF(AB108="","",
IF(INDEX(Settings!$H:$H,MATCH(CQ$1,Settings!$G:$G,0))=TRUE,
100-100*(AB108-MINIFS(AB:AB,$E:$E,$E108))/(MAXIFS(AB:AB,$E:$E,$E108)-MINIFS(AB:AB,$E:$E,$E108)),
100*(AB108-MINIFS(AB:AB,$E:$E,$E108))/(MAXIFS(AB:AB,$E:$E,$E108)-MINIFS(AB:AB,$E:$E,$E108))))</f>
        <v/>
      </c>
      <c r="CR108" s="232" t="str">
        <f t="array" ref="CR108">IF(AC108="","",
IF(INDEX(Settings!$H:$H,MATCH(CR$1,Settings!$G:$G,0))=TRUE,
100-100*(AC108-MINIFS(AC:AC,$E:$E,$E108))/(MAXIFS(AC:AC,$E:$E,$E108)-MINIFS(AC:AC,$E:$E,$E108)),
100*(AC108-MINIFS(AC:AC,$E:$E,$E108))/(MAXIFS(AC:AC,$E:$E,$E108)-MINIFS(AC:AC,$E:$E,$E108))))</f>
        <v/>
      </c>
      <c r="CS108" s="232" t="str">
        <f t="array" ref="CS108">IF(AD108="","",
IF(INDEX(Settings!$H:$H,MATCH(CS$1,Settings!$G:$G,0))=TRUE,
100-100*(AD108-MINIFS(AD:AD,$E:$E,$E108))/(MAXIFS(AD:AD,$E:$E,$E108)-MINIFS(AD:AD,$E:$E,$E108)),
100*(AD108-MINIFS(AD:AD,$E:$E,$E108))/(MAXIFS(AD:AD,$E:$E,$E108)-MINIFS(AD:AD,$E:$E,$E108))))</f>
        <v/>
      </c>
      <c r="CT108" s="232" t="str">
        <f t="array" ref="CT108">IF(AE108="","",
IF(INDEX(Settings!$H:$H,MATCH(CT$1,Settings!$G:$G,0))=TRUE,
100-100*(AE108-MINIFS(AE:AE,$E:$E,$E108))/(MAXIFS(AE:AE,$E:$E,$E108)-MINIFS(AE:AE,$E:$E,$E108)),
100*(AE108-MINIFS(AE:AE,$E:$E,$E108))/(MAXIFS(AE:AE,$E:$E,$E108)-MINIFS(AE:AE,$E:$E,$E108))))</f>
        <v/>
      </c>
      <c r="CU108" s="232" t="str">
        <f t="array" ref="CU108">IF(AF108="","",
IF(INDEX(Settings!$H:$H,MATCH(CU$1,Settings!$G:$G,0))=TRUE,
100-100*(AF108-MINIFS(AF:AF,$E:$E,$E108))/(MAXIFS(AF:AF,$E:$E,$E108)-MINIFS(AF:AF,$E:$E,$E108)),
100*(AF108-MINIFS(AF:AF,$E:$E,$E108))/(MAXIFS(AF:AF,$E:$E,$E108)-MINIFS(AF:AF,$E:$E,$E108))))</f>
        <v/>
      </c>
      <c r="CV108" s="232" t="str">
        <f t="array" ref="CV108">IF(AG108="","",
IF(INDEX(Settings!$H:$H,MATCH(CV$1,Settings!$G:$G,0))=TRUE,
100-100*(AG108-MINIFS(AG:AG,$E:$E,$E108))/(MAXIFS(AG:AG,$E:$E,$E108)-MINIFS(AG:AG,$E:$E,$E108)),
100*(AG108-MINIFS(AG:AG,$E:$E,$E108))/(MAXIFS(AG:AG,$E:$E,$E108)-MINIFS(AG:AG,$E:$E,$E108))))</f>
        <v/>
      </c>
      <c r="CW108" s="232" t="str">
        <f t="array" ref="CW108">IF(AH108="","",
IF(INDEX(Settings!$H:$H,MATCH(CW$1,Settings!$G:$G,0))=TRUE,
100-100*(AH108-MINIFS(AH:AH,$E:$E,$E108))/(MAXIFS(AH:AH,$E:$E,$E108)-MINIFS(AH:AH,$E:$E,$E108)),
100*(AH108-MINIFS(AH:AH,$E:$E,$E108))/(MAXIFS(AH:AH,$E:$E,$E108)-MINIFS(AH:AH,$E:$E,$E108))))</f>
        <v/>
      </c>
      <c r="CX108" s="232" t="str">
        <f t="array" ref="CX108">IF(AI108="","",
IF(INDEX(Settings!$H:$H,MATCH(CX$1,Settings!$G:$G,0))=TRUE,
100-100*(AI108-MINIFS(AI:AI,$E:$E,$E108))/(MAXIFS(AI:AI,$E:$E,$E108)-MINIFS(AI:AI,$E:$E,$E108)),
100*(AI108-MINIFS(AI:AI,$E:$E,$E108))/(MAXIFS(AI:AI,$E:$E,$E108)-MINIFS(AI:AI,$E:$E,$E108))))</f>
        <v/>
      </c>
      <c r="CY108" s="232" t="str">
        <f t="array" ref="CY108">IF(AJ108="","",
IF(INDEX(Settings!$H:$H,MATCH(CY$1,Settings!$G:$G,0))=TRUE,
100-100*(AJ108-MINIFS(AJ:AJ,$E:$E,$E108))/(MAXIFS(AJ:AJ,$E:$E,$E108)-MINIFS(AJ:AJ,$E:$E,$E108)),
100*(AJ108-MINIFS(AJ:AJ,$E:$E,$E108))/(MAXIFS(AJ:AJ,$E:$E,$E108)-MINIFS(AJ:AJ,$E:$E,$E108))))</f>
        <v/>
      </c>
      <c r="CZ108" s="232" t="str">
        <f t="array" ref="CZ108">IF(AK108="","",
IF(INDEX(Settings!$H:$H,MATCH(CZ$1,Settings!$G:$G,0))=TRUE,
100-100*(AK108-MINIFS(AK:AK,$E:$E,$E108))/(MAXIFS(AK:AK,$E:$E,$E108)-MINIFS(AK:AK,$E:$E,$E108)),
100*(AK108-MINIFS(AK:AK,$E:$E,$E108))/(MAXIFS(AK:AK,$E:$E,$E108)-MINIFS(AK:AK,$E:$E,$E108))))</f>
        <v/>
      </c>
      <c r="DA108" s="232" t="str">
        <f t="array" ref="DA108">IF(AL108="","",
IF(INDEX(Settings!$H:$H,MATCH(DA$1,Settings!$G:$G,0))=TRUE,
100-100*(AL108-MINIFS(AL:AL,$E:$E,$E108))/(MAXIFS(AL:AL,$E:$E,$E108)-MINIFS(AL:AL,$E:$E,$E108)),
100*(AL108-MINIFS(AL:AL,$E:$E,$E108))/(MAXIFS(AL:AL,$E:$E,$E108)-MINIFS(AL:AL,$E:$E,$E108))))</f>
        <v/>
      </c>
      <c r="DB108" s="232" t="str">
        <f t="array" ref="DB108">IF(AM108="","",
IF(INDEX(Settings!$H:$H,MATCH(DB$1,Settings!$G:$G,0))=TRUE,
100-100*(AM108-MINIFS(AM:AM,$E:$E,$E108))/(MAXIFS(AM:AM,$E:$E,$E108)-MINIFS(AM:AM,$E:$E,$E108)),
100*(AM108-MINIFS(AM:AM,$E:$E,$E108))/(MAXIFS(AM:AM,$E:$E,$E108)-MINIFS(AM:AM,$E:$E,$E108))))</f>
        <v/>
      </c>
      <c r="DC108" s="232" t="str">
        <f t="array" ref="DC108">IF(AN108="","",
IF(INDEX(Settings!$H:$H,MATCH(DC$1,Settings!$G:$G,0))=TRUE,
100-100*(AN108-MINIFS(AN:AN,$E:$E,$E108))/(MAXIFS(AN:AN,$E:$E,$E108)-MINIFS(AN:AN,$E:$E,$E108)),
100*(AN108-MINIFS(AN:AN,$E:$E,$E108))/(MAXIFS(AN:AN,$E:$E,$E108)-MINIFS(AN:AN,$E:$E,$E108))))</f>
        <v/>
      </c>
      <c r="DD108" s="232" t="str">
        <f t="array" ref="DD108">IF(AO108="","",
IF(INDEX(Settings!$H:$H,MATCH(DD$1,Settings!$G:$G,0))=TRUE,
100-100*(AO108-MINIFS(AO:AO,$E:$E,$E108))/(MAXIFS(AO:AO,$E:$E,$E108)-MINIFS(AO:AO,$E:$E,$E108)),
100*(AO108-MINIFS(AO:AO,$E:$E,$E108))/(MAXIFS(AO:AO,$E:$E,$E108)-MINIFS(AO:AO,$E:$E,$E108))))</f>
        <v/>
      </c>
      <c r="DE108" s="232" t="str">
        <f t="array" ref="DE108">IF(AP108="","",
IF(INDEX(Settings!$H:$H,MATCH(DE$1,Settings!$G:$G,0))=TRUE,
100-100*(AP108-MINIFS(AP:AP,$E:$E,$E108))/(MAXIFS(AP:AP,$E:$E,$E108)-MINIFS(AP:AP,$E:$E,$E108)),
100*(AP108-MINIFS(AP:AP,$E:$E,$E108))/(MAXIFS(AP:AP,$E:$E,$E108)-MINIFS(AP:AP,$E:$E,$E108))))</f>
        <v/>
      </c>
      <c r="DF108" s="232" t="str">
        <f t="array" ref="DF108">IF(AQ108="","",
IF(INDEX(Settings!$H:$H,MATCH(DF$1,Settings!$G:$G,0))=TRUE,
100-100*(AQ108-MINIFS(AQ:AQ,$E:$E,$E108))/(MAXIFS(AQ:AQ,$E:$E,$E108)-MINIFS(AQ:AQ,$E:$E,$E108)),
100*(AQ108-MINIFS(AQ:AQ,$E:$E,$E108))/(MAXIFS(AQ:AQ,$E:$E,$E108)-MINIFS(AQ:AQ,$E:$E,$E108))))</f>
        <v/>
      </c>
      <c r="DG108" s="232" t="str">
        <f t="array" ref="DG108">IF(AR108="","",
IF(INDEX(Settings!$H:$H,MATCH(DG$1,Settings!$G:$G,0))=TRUE,
100-100*(AR108-MINIFS(AR:AR,$E:$E,$E108))/(MAXIFS(AR:AR,$E:$E,$E108)-MINIFS(AR:AR,$E:$E,$E108)),
100*(AR108-MINIFS(AR:AR,$E:$E,$E108))/(MAXIFS(AR:AR,$E:$E,$E108)-MINIFS(AR:AR,$E:$E,$E108))))</f>
        <v/>
      </c>
      <c r="DH108" s="232" t="str">
        <f t="array" ref="DH108">IF(AS108="","",
IF(INDEX(Settings!$H:$H,MATCH(DH$1,Settings!$G:$G,0))=TRUE,
100-100*(AS108-MINIFS(AS:AS,$E:$E,$E108))/(MAXIFS(AS:AS,$E:$E,$E108)-MINIFS(AS:AS,$E:$E,$E108)),
100*(AS108-MINIFS(AS:AS,$E:$E,$E108))/(MAXIFS(AS:AS,$E:$E,$E108)-MINIFS(AS:AS,$E:$E,$E108))))</f>
        <v/>
      </c>
      <c r="DI108" s="232" t="str">
        <f t="array" ref="DI108">IF(AT108="","",
IF(INDEX(Settings!$H:$H,MATCH(DI$1,Settings!$G:$G,0))=TRUE,
100-100*(AT108-MINIFS(AT:AT,$E:$E,$E108))/(MAXIFS(AT:AT,$E:$E,$E108)-MINIFS(AT:AT,$E:$E,$E108)),
100*(AT108-MINIFS(AT:AT,$E:$E,$E108))/(MAXIFS(AT:AT,$E:$E,$E108)-MINIFS(AT:AT,$E:$E,$E108))))</f>
        <v/>
      </c>
      <c r="DJ108" s="232" t="str">
        <f t="array" ref="DJ108">IF(AU108="","",
IF(INDEX(Settings!$H:$H,MATCH(DJ$1,Settings!$G:$G,0))=TRUE,
100-100*(AU108-MINIFS(AU:AU,$E:$E,$E108))/(MAXIFS(AU:AU,$E:$E,$E108)-MINIFS(AU:AU,$E:$E,$E108)),
100*(AU108-MINIFS(AU:AU,$E:$E,$E108))/(MAXIFS(AU:AU,$E:$E,$E108)-MINIFS(AU:AU,$E:$E,$E108))))</f>
        <v/>
      </c>
      <c r="DK108" s="232" t="str">
        <f t="array" ref="DK108">IF(AV108="","",
IF(INDEX(Settings!$H:$H,MATCH(DK$1,Settings!$G:$G,0))=TRUE,
100-100*(AV108-MINIFS(AV:AV,$E:$E,$E108))/(MAXIFS(AV:AV,$E:$E,$E108)-MINIFS(AV:AV,$E:$E,$E108)),
100*(AV108-MINIFS(AV:AV,$E:$E,$E108))/(MAXIFS(AV:AV,$E:$E,$E108)-MINIFS(AV:AV,$E:$E,$E108))))</f>
        <v/>
      </c>
      <c r="DL108" s="232" t="str">
        <f t="array" ref="DL108">IF(AW108="","",
IF(INDEX(Settings!$H:$H,MATCH(DL$1,Settings!$G:$G,0))=TRUE,
100-100*(AW108-MINIFS(AW:AW,$E:$E,$E108))/(MAXIFS(AW:AW,$E:$E,$E108)-MINIFS(AW:AW,$E:$E,$E108)),
100*(AW108-MINIFS(AW:AW,$E:$E,$E108))/(MAXIFS(AW:AW,$E:$E,$E108)-MINIFS(AW:AW,$E:$E,$E108))))</f>
        <v/>
      </c>
      <c r="DM108" s="232" t="str">
        <f t="array" ref="DM108">IF(AX108="","",
IF(INDEX(Settings!$H:$H,MATCH(DM$1,Settings!$G:$G,0))=TRUE,
100-100*(AX108-MINIFS(AX:AX,$E:$E,$E108))/(MAXIFS(AX:AX,$E:$E,$E108)-MINIFS(AX:AX,$E:$E,$E108)),
100*(AX108-MINIFS(AX:AX,$E:$E,$E108))/(MAXIFS(AX:AX,$E:$E,$E108)-MINIFS(AX:AX,$E:$E,$E108))))</f>
        <v/>
      </c>
      <c r="DN108" s="232" t="str">
        <f t="array" ref="DN108">IF(AY108="","",
IF(INDEX(Settings!$H:$H,MATCH(DN$1,Settings!$G:$G,0))=TRUE,
100-100*(AY108-MINIFS(AY:AY,$E:$E,$E108))/(MAXIFS(AY:AY,$E:$E,$E108)-MINIFS(AY:AY,$E:$E,$E108)),
100*(AY108-MINIFS(AY:AY,$E:$E,$E108))/(MAXIFS(AY:AY,$E:$E,$E108)-MINIFS(AY:AY,$E:$E,$E108))))</f>
        <v/>
      </c>
      <c r="DO108" s="232" t="str">
        <f t="array" ref="DO108">IF(AZ108="","",
IF(INDEX(Settings!$H:$H,MATCH(DO$1,Settings!$G:$G,0))=TRUE,
100-100*(AZ108-MINIFS(AZ:AZ,$E:$E,$E108))/(MAXIFS(AZ:AZ,$E:$E,$E108)-MINIFS(AZ:AZ,$E:$E,$E108)),
100*(AZ108-MINIFS(AZ:AZ,$E:$E,$E108))/(MAXIFS(AZ:AZ,$E:$E,$E108)-MINIFS(AZ:AZ,$E:$E,$E108))))</f>
        <v/>
      </c>
      <c r="DP108" s="232" t="str">
        <f t="array" ref="DP108">IF(BA108="","",
IF(INDEX(Settings!$H:$H,MATCH(DP$1,Settings!$G:$G,0))=TRUE,
100-100*(BA108-MINIFS(BA:BA,$E:$E,$E108))/(MAXIFS(BA:BA,$E:$E,$E108)-MINIFS(BA:BA,$E:$E,$E108)),
100*(BA108-MINIFS(BA:BA,$E:$E,$E108))/(MAXIFS(BA:BA,$E:$E,$E108)-MINIFS(BA:BA,$E:$E,$E108))))</f>
        <v/>
      </c>
      <c r="DQ108" s="232" t="str">
        <f t="array" ref="DQ108">IF(BB108="","",
IF(INDEX(Settings!$H:$H,MATCH(DQ$1,Settings!$G:$G,0))=TRUE,
100-100*(BB108-MINIFS(BB:BB,$E:$E,$E108))/(MAXIFS(BB:BB,$E:$E,$E108)-MINIFS(BB:BB,$E:$E,$E108)),
100*(BB108-MINIFS(BB:BB,$E:$E,$E108))/(MAXIFS(BB:BB,$E:$E,$E108)-MINIFS(BB:BB,$E:$E,$E108))))</f>
        <v/>
      </c>
      <c r="DR108" s="232" t="str">
        <f t="array" ref="DR108">IF(BC108="","",
IF(INDEX(Settings!$H:$H,MATCH(DR$1,Settings!$G:$G,0))=TRUE,
100-100*(BC108-MINIFS(BC:BC,$E:$E,$E108))/(MAXIFS(BC:BC,$E:$E,$E108)-MINIFS(BC:BC,$E:$E,$E108)),
100*(BC108-MINIFS(BC:BC,$E:$E,$E108))/(MAXIFS(BC:BC,$E:$E,$E108)-MINIFS(BC:BC,$E:$E,$E108))))</f>
        <v/>
      </c>
      <c r="DS108" s="232" t="str">
        <f t="array" ref="DS108">IF(BD108="","",
IF(INDEX(Settings!$H:$H,MATCH(DS$1,Settings!$G:$G,0))=TRUE,
100-100*(BD108-MINIFS(BD:BD,$E:$E,$E108))/(MAXIFS(BD:BD,$E:$E,$E108)-MINIFS(BD:BD,$E:$E,$E108)),
100*(BD108-MINIFS(BD:BD,$E:$E,$E108))/(MAXIFS(BD:BD,$E:$E,$E108)-MINIFS(BD:BD,$E:$E,$E108))))</f>
        <v/>
      </c>
      <c r="DT108" s="232" t="str">
        <f t="array" ref="DT108">IF(BE108="","",
IF(INDEX(Settings!$H:$H,MATCH(DT$1,Settings!$G:$G,0))=TRUE,
100-100*(BE108-MINIFS(BE:BE,$E:$E,$E108))/(MAXIFS(BE:BE,$E:$E,$E108)-MINIFS(BE:BE,$E:$E,$E108)),
100*(BE108-MINIFS(BE:BE,$E:$E,$E108))/(MAXIFS(BE:BE,$E:$E,$E108)-MINIFS(BE:BE,$E:$E,$E108))))</f>
        <v/>
      </c>
      <c r="DU108" s="232" t="str">
        <f t="array" ref="DU108">IF(BF108="","",
IF(INDEX(Settings!$H:$H,MATCH(DU$1,Settings!$G:$G,0))=TRUE,
100-100*(BF108-MINIFS(BF:BF,$E:$E,$E108))/(MAXIFS(BF:BF,$E:$E,$E108)-MINIFS(BF:BF,$E:$E,$E108)),
100*(BF108-MINIFS(BF:BF,$E:$E,$E108))/(MAXIFS(BF:BF,$E:$E,$E108)-MINIFS(BF:BF,$E:$E,$E108))))</f>
        <v/>
      </c>
      <c r="DV108" s="232" t="str">
        <f t="array" ref="DV108">IF(BG108="","",
IF(INDEX(Settings!$H:$H,MATCH(DV$1,Settings!$G:$G,0))=TRUE,
100-100*(BG108-MINIFS(BG:BG,$E:$E,$E108))/(MAXIFS(BG:BG,$E:$E,$E108)-MINIFS(BG:BG,$E:$E,$E108)),
100*(BG108-MINIFS(BG:BG,$E:$E,$E108))/(MAXIFS(BG:BG,$E:$E,$E108)-MINIFS(BG:BG,$E:$E,$E108))))</f>
        <v/>
      </c>
      <c r="DW108" s="232" t="str">
        <f t="array" ref="DW108">IF(BH108="","",
IF(INDEX(Settings!$H:$H,MATCH(DW$1,Settings!$G:$G,0))=TRUE,
100-100*(BH108-MINIFS(BH:BH,$E:$E,$E108))/(MAXIFS(BH:BH,$E:$E,$E108)-MINIFS(BH:BH,$E:$E,$E108)),
100*(BH108-MINIFS(BH:BH,$E:$E,$E108))/(MAXIFS(BH:BH,$E:$E,$E108)-MINIFS(BH:BH,$E:$E,$E108))))</f>
        <v/>
      </c>
      <c r="DX108" s="232" t="str">
        <f t="array" ref="DX108">IF(BI108="","",
IF(INDEX(Settings!$H:$H,MATCH(DX$1,Settings!$G:$G,0))=TRUE,
100-100*(BI108-MINIFS(BI:BI,$E:$E,$E108))/(MAXIFS(BI:BI,$E:$E,$E108)-MINIFS(BI:BI,$E:$E,$E108)),
100*(BI108-MINIFS(BI:BI,$E:$E,$E108))/(MAXIFS(BI:BI,$E:$E,$E108)-MINIFS(BI:BI,$E:$E,$E108))))</f>
        <v/>
      </c>
      <c r="DY108" s="232" t="str">
        <f t="array" ref="DY108">IF(BJ108="","",
IF(INDEX(Settings!$H:$H,MATCH(DY$1,Settings!$G:$G,0))=TRUE,
100-100*(BJ108-MINIFS(BJ:BJ,$E:$E,$E108))/(MAXIFS(BJ:BJ,$E:$E,$E108)-MINIFS(BJ:BJ,$E:$E,$E108)),
100*(BJ108-MINIFS(BJ:BJ,$E:$E,$E108))/(MAXIFS(BJ:BJ,$E:$E,$E108)-MINIFS(BJ:BJ,$E:$E,$E108))))</f>
        <v/>
      </c>
      <c r="DZ108" s="234"/>
      <c r="EA108" s="234"/>
      <c r="EB108" s="234" t="str">
        <f t="shared" si="8"/>
        <v/>
      </c>
      <c r="EC108" s="234" t="str">
        <f t="shared" si="9"/>
        <v/>
      </c>
      <c r="ED108" s="234" t="str">
        <f t="shared" si="10"/>
        <v/>
      </c>
      <c r="EE108" s="234" t="str">
        <f t="shared" si="11"/>
        <v/>
      </c>
      <c r="EF108" s="234" t="str">
        <f t="shared" si="12"/>
        <v/>
      </c>
      <c r="EG108" s="234" t="str">
        <f t="shared" si="13"/>
        <v/>
      </c>
      <c r="EH108" s="234"/>
      <c r="EI108" s="234"/>
      <c r="EJ108" s="234"/>
      <c r="EK108" s="234"/>
      <c r="EL108" s="234"/>
      <c r="EM108" s="234"/>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3" t="str">
        <f t="shared" si="14"/>
        <v/>
      </c>
      <c r="N109" s="49"/>
      <c r="O109" s="49"/>
      <c r="P109" s="49"/>
      <c r="Q109" s="49"/>
      <c r="R109" s="49"/>
      <c r="S109" s="222" t="str">
        <f>IFERROR(VLOOKUP(AF109, 'YOYO IR Scores'!A:C, 3, FALSE), "")
</f>
        <v/>
      </c>
      <c r="T109" s="49"/>
      <c r="U109" s="49"/>
      <c r="V109" s="49"/>
      <c r="W109" s="49"/>
      <c r="X109" s="224" t="str">
        <f t="shared" si="4"/>
        <v/>
      </c>
      <c r="Y109" s="225" t="str">
        <f t="shared" si="5"/>
        <v/>
      </c>
      <c r="Z109" s="225" t="str">
        <f t="shared" si="6"/>
        <v/>
      </c>
      <c r="AA109" s="224" t="str">
        <f t="shared" si="7"/>
        <v/>
      </c>
      <c r="AB109" s="223"/>
      <c r="AC109" s="223"/>
      <c r="AD109" s="223"/>
      <c r="AE109" s="223" t="str">
        <f>IFERROR(VLOOKUP(AF109, 'YOYO IR Scores'!A:C, 2, FALSE), "")</f>
        <v/>
      </c>
      <c r="AF109" s="223"/>
      <c r="AG109" s="223"/>
      <c r="AH109" s="223"/>
      <c r="AI109" s="223"/>
      <c r="AJ109" s="223"/>
      <c r="AK109" s="223"/>
      <c r="AL109" s="223"/>
      <c r="AM109" s="223"/>
      <c r="AN109" s="223"/>
      <c r="AO109" s="223"/>
      <c r="AP109" s="223"/>
      <c r="AQ109" s="223"/>
      <c r="AR109" s="223"/>
      <c r="AS109" s="223"/>
      <c r="AT109" s="223"/>
      <c r="AU109" s="223"/>
      <c r="AV109" s="223"/>
      <c r="AW109" s="223"/>
      <c r="AX109" s="223"/>
      <c r="AY109" s="223"/>
      <c r="AZ109" s="223"/>
      <c r="BA109" s="223"/>
      <c r="BB109" s="223"/>
      <c r="BC109" s="223"/>
      <c r="BD109" s="223"/>
      <c r="BE109" s="223"/>
      <c r="BF109" s="223"/>
      <c r="BG109" s="223"/>
      <c r="BH109" s="223"/>
      <c r="BI109" s="223"/>
      <c r="BJ109" s="223"/>
      <c r="BK109" s="223" t="str">
        <f t="array" ref="BK109">IF(J109="","",
IF(INDEX(Settings!$H:$H,MATCH(BY$1,Settings!$G:$G,0))=TRUE,
100-100*(J109-MIN(J:J))/(MAX(J:J)-MIN(J:J)),
100*(J109-MIN(J:J))/(MAX(J:J)-MIN(J:J))))</f>
        <v/>
      </c>
      <c r="BL109" s="223" t="str">
        <f t="array" ref="BL109">IF(J109="","",
IF(INDEX(Settings!$H:$H,MATCH(BY$1,Settings!$G:$G,0))=TRUE,
100-100*(J109-MINIFS(J:J,$E:$E,$E109))/(MAXIFS(J:J,$E:$E,$E109)-MINIFS(J:J,$E:$E,$E109)),
100*(J109-MINIFS(J:J,$E:$E,$E109))/(MAXIFS(J:J,$E:$E,$E109)-MINIFS(J:J,$E:$E,$E109))))</f>
        <v/>
      </c>
      <c r="BM109" s="223"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4" t="str">
        <f t="array" ref="BQ109">IF(J109="","",
IF(INDEX(Settings!$H:$H,MATCH(BY$1,Settings!$G:$G,0))=TRUE,
-1*(J109-AVERAGE(J:J))/STDEV(J:J),
(J109-AVERAGE(J:J))/STDEV(J:J)))</f>
        <v/>
      </c>
      <c r="BR109" s="224" t="str">
        <f>IFERROR(__xludf.DUMMYFUNCTION("IF(J109="""","""",
IF(INDEX(Settings!$H:$H,MATCH(BY$1,Settings!$G:$G,0))=TRUE,
-1*(J109-AVERAGEIFS(J:J,$E:$E,$E109))/STDEV(FILTER(J:J,$E:$E=$E109)),
(J109-AVERAGEIFS(J:J,$E:$E,$E109))/STDEV(FILTER(J:J,$E:$E=$E109))))"),"")</f>
        <v/>
      </c>
      <c r="BS109" s="224"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3" t="str">
        <f t="array" ref="BY109">IF(J109="","",
IF(INDEX(Settings!$H:$H,MATCH(BY$1,Settings!$G:$G,0))=TRUE,
100-100*(J109-MINIFS(J:J,$E:$E,$E109))/(MAXIFS(J:J,$E:$E,$E109)-MINIFS(J:J,$E:$E,$E109)),
100*(J109-MINIFS(J:J,$E:$E,$E109))/(MAXIFS(J:J,$E:$E,$E109)-MINIFS(J:J,$E:$E,$E109))))</f>
        <v/>
      </c>
      <c r="BZ109" s="223" t="str">
        <f t="array" ref="BZ109">IF(K109="","",
IF(INDEX(Settings!$H:$H,MATCH(BZ$1,Settings!$G:$G,0))=TRUE,
100-100*(K109-MINIFS(K:K,$E:$E,$E109))/(MAXIFS(K:K,$E:$E,$E109)-MINIFS(K:K,$E:$E,$E109)),
100*(K109-MINIFS(K:K,$E:$E,$E109))/(MAXIFS(K:K,$E:$E,$E109)-MINIFS(K:K,$E:$E,$E109))))</f>
        <v/>
      </c>
      <c r="CA109" s="223" t="str">
        <f t="array" ref="CA109">IF(L109="","",
IF(INDEX(Settings!$H:$H,MATCH(CA$1,Settings!$G:$G,0))=TRUE,
100-100*(L109-MINIFS(L:L,$E:$E,$E109))/(MAXIFS(L:L,$E:$E,$E109)-MINIFS(L:L,$E:$E,$E109)),
100*(L109-MINIFS(L:L,$E:$E,$E109))/(MAXIFS(L:L,$E:$E,$E109)-MINIFS(L:L,$E:$E,$E109))))</f>
        <v/>
      </c>
      <c r="CB109" s="223" t="str">
        <f t="array" ref="CB109">IF(M109="","",
IF(INDEX(Settings!$H:$H,MATCH(CB$1,Settings!$G:$G,0))=TRUE,
100-100*(M109-MINIFS(M:M,$E:$E,$E109))/(MAXIFS(M:M,$E:$E,$E109)-MINIFS(M:M,$E:$E,$E109)),
100*(M109-MINIFS(M:M,$E:$E,$E109))/(MAXIFS(M:M,$E:$E,$E109)-MINIFS(M:M,$E:$E,$E109))))</f>
        <v/>
      </c>
      <c r="CC109" s="223" t="str">
        <f t="array" ref="CC109">IF(N109="","",
IF(INDEX(Settings!$H:$H,MATCH(CC$1,Settings!$G:$G,0))=TRUE,
100-100*(N109-MINIFS(N:N,$E:$E,$E109))/(MAXIFS(N:N,$E:$E,$E109)-MINIFS(N:N,$E:$E,$E109)),
100*(N109-MINIFS(N:N,$E:$E,$E109))/(MAXIFS(N:N,$E:$E,$E109)-MINIFS(N:N,$E:$E,$E109))))</f>
        <v/>
      </c>
      <c r="CD109" s="223" t="str">
        <f t="array" ref="CD109">IF(O109="","",
IF(INDEX(Settings!$H:$H,MATCH(CD$1,Settings!$G:$G,0))=TRUE,
100-100*(O109-MINIFS(O:O,$E:$E,$E109))/(MAXIFS(O:O,$E:$E,$E109)-MINIFS(O:O,$E:$E,$E109)),
100*(O109-MINIFS(O:O,$E:$E,$E109))/(MAXIFS(O:O,$E:$E,$E109)-MINIFS(O:O,$E:$E,$E109))))</f>
        <v/>
      </c>
      <c r="CE109" s="223" t="str">
        <f t="array" ref="CE109">IF(P109="","",
IF(INDEX(Settings!$H:$H,MATCH(CE$1,Settings!$G:$G,0))=TRUE,
100-100*(P109-MINIFS(P:P,$E:$E,$E109))/(MAXIFS(P:P,$E:$E,$E109)-MINIFS(P:P,$E:$E,$E109)),
100*(P109-MINIFS(P:P,$E:$E,$E109))/(MAXIFS(P:P,$E:$E,$E109)-MINIFS(P:P,$E:$E,$E109))))</f>
        <v/>
      </c>
      <c r="CF109" s="223" t="str">
        <f t="array" ref="CF109">IF(Q109="","",
IF(INDEX(Settings!$H:$H,MATCH(CF$1,Settings!$G:$G,0))=TRUE,
100-100*(Q109-MINIFS(Q:Q,$E:$E,$E109))/(MAXIFS(Q:Q,$E:$E,$E109)-MINIFS(Q:Q,$E:$E,$E109)),
100*(Q109-MINIFS(Q:Q,$E:$E,$E109))/(MAXIFS(Q:Q,$E:$E,$E109)-MINIFS(Q:Q,$E:$E,$E109))))</f>
        <v/>
      </c>
      <c r="CG109" s="223" t="str">
        <f t="array" ref="CG109">IF(R109="","",
IF(INDEX(Settings!$H:$H,MATCH(CG$1,Settings!$G:$G,0))=TRUE,
100-100*(R109-MINIFS(R:R,$E:$E,$E109))/(MAXIFS(R:R,$E:$E,$E109)-MINIFS(R:R,$E:$E,$E109)),
100*(R109-MINIFS(R:R,$E:$E,$E109))/(MAXIFS(R:R,$E:$E,$E109)-MINIFS(R:R,$E:$E,$E109))))</f>
        <v/>
      </c>
      <c r="CH109" s="223" t="str">
        <f t="array" ref="CH109">IF(S109="","",
IF(INDEX(Settings!$H:$H,MATCH(CH$1,Settings!$G:$G,0))=TRUE,
100-100*(S109-MINIFS(S:S,$E:$E,$E109))/(MAXIFS(S:S,$E:$E,$E109)-MINIFS(S:S,$E:$E,$E109)),
100*(S109-MINIFS(S:S,$E:$E,$E109))/(MAXIFS(S:S,$E:$E,$E109)-MINIFS(S:S,$E:$E,$E109))))</f>
        <v/>
      </c>
      <c r="CI109" s="223" t="str">
        <f t="array" ref="CI109">IF(T109="","",
IF(INDEX(Settings!$H:$H,MATCH(CI$1,Settings!$G:$G,0))=TRUE,
100-100*(T109-MINIFS(T:T,$E:$E,$E109))/(MAXIFS(T:T,$E:$E,$E109)-MINIFS(T:T,$E:$E,$E109)),
100*(T109-MINIFS(T:T,$E:$E,$E109))/(MAXIFS(T:T,$E:$E,$E109)-MINIFS(T:T,$E:$E,$E109))))</f>
        <v/>
      </c>
      <c r="CJ109" s="223" t="str">
        <f t="array" ref="CJ109">IF(U109="","",
IF(INDEX(Settings!$H:$H,MATCH(CJ$1,Settings!$G:$G,0))=TRUE,
100-100*(U109-MINIFS(U:U,$E:$E,$E109))/(MAXIFS(U:U,$E:$E,$E109)-MINIFS(U:U,$E:$E,$E109)),
100*(U109-MINIFS(U:U,$E:$E,$E109))/(MAXIFS(U:U,$E:$E,$E109)-MINIFS(U:U,$E:$E,$E109))))</f>
        <v/>
      </c>
      <c r="CK109" s="223" t="str">
        <f t="array" ref="CK109">IF(V109="","",
IF(INDEX(Settings!$H:$H,MATCH(CK$1,Settings!$G:$G,0))=TRUE,
100-100*(V109-MINIFS(V:V,$E:$E,$E109))/(MAXIFS(V:V,$E:$E,$E109)-MINIFS(V:V,$E:$E,$E109)),
100*(V109-MINIFS(V:V,$E:$E,$E109))/(MAXIFS(V:V,$E:$E,$E109)-MINIFS(V:V,$E:$E,$E109))))</f>
        <v/>
      </c>
      <c r="CL109" s="223" t="str">
        <f t="array" ref="CL109">IF(W109="","",
IF(INDEX(Settings!$H:$H,MATCH(CL$1,Settings!$G:$G,0))=TRUE,
100-100*(W109-MINIFS(W:W,$E:$E,$E109))/(MAXIFS(W:W,$E:$E,$E109)-MINIFS(W:W,$E:$E,$E109)),
100*(W109-MINIFS(W:W,$E:$E,$E109))/(MAXIFS(W:W,$E:$E,$E109)-MINIFS(W:W,$E:$E,$E109))))</f>
        <v/>
      </c>
      <c r="CM109" s="223" t="str">
        <f t="array" ref="CM109">IF(X109="","",
IF(INDEX(Settings!$H:$H,MATCH(CM$1,Settings!$G:$G,0))=TRUE,
100-100*(X109-MINIFS(X:X,$E:$E,$E109))/(MAXIFS(X:X,$E:$E,$E109)-MINIFS(X:X,$E:$E,$E109)),
100*(X109-MINIFS(X:X,$E:$E,$E109))/(MAXIFS(X:X,$E:$E,$E109)-MINIFS(X:X,$E:$E,$E109))))</f>
        <v/>
      </c>
      <c r="CN109" s="223" t="str">
        <f t="array" ref="CN109">IF(Y109="","",
IF(INDEX(Settings!$H:$H,MATCH(CN$1,Settings!$G:$G,0))=TRUE,
100-100*(Y109-MINIFS(Y:Y,$E:$E,$E109))/(MAXIFS(Y:Y,$E:$E,$E109)-MINIFS(Y:Y,$E:$E,$E109)),
100*(Y109-MINIFS(Y:Y,$E:$E,$E109))/(MAXIFS(Y:Y,$E:$E,$E109)-MINIFS(Y:Y,$E:$E,$E109))))</f>
        <v/>
      </c>
      <c r="CO109" s="223" t="str">
        <f t="array" ref="CO109">IF(Z109="","",
IF(INDEX(Settings!$H:$H,MATCH(CO$1,Settings!$G:$G,0))=TRUE,
100-100*(Z109-MINIFS(Z:Z,$E:$E,$E109))/(MAXIFS(Z:Z,$E:$E,$E109)-MINIFS(Z:Z,$E:$E,$E109)),
100*(Z109-MINIFS(Z:Z,$E:$E,$E109))/(MAXIFS(Z:Z,$E:$E,$E109)-MINIFS(Z:Z,$E:$E,$E109))))</f>
        <v/>
      </c>
      <c r="CP109" s="223" t="str">
        <f t="array" ref="CP109">IF(AA109="","",
IF(INDEX(Settings!$H:$H,MATCH(CP$1,Settings!$G:$G,0))=TRUE,
100-100*(AA109-MINIFS(AA:AA,$E:$E,$E109))/(MAXIFS(AA:AA,$E:$E,$E109)-MINIFS(AA:AA,$E:$E,$E109)),
100*(AA109-MINIFS(AA:AA,$E:$E,$E109))/(MAXIFS(AA:AA,$E:$E,$E109)-MINIFS(AA:AA,$E:$E,$E109))))</f>
        <v/>
      </c>
      <c r="CQ109" s="223" t="str">
        <f t="array" ref="CQ109">IF(AB109="","",
IF(INDEX(Settings!$H:$H,MATCH(CQ$1,Settings!$G:$G,0))=TRUE,
100-100*(AB109-MINIFS(AB:AB,$E:$E,$E109))/(MAXIFS(AB:AB,$E:$E,$E109)-MINIFS(AB:AB,$E:$E,$E109)),
100*(AB109-MINIFS(AB:AB,$E:$E,$E109))/(MAXIFS(AB:AB,$E:$E,$E109)-MINIFS(AB:AB,$E:$E,$E109))))</f>
        <v/>
      </c>
      <c r="CR109" s="223" t="str">
        <f t="array" ref="CR109">IF(AC109="","",
IF(INDEX(Settings!$H:$H,MATCH(CR$1,Settings!$G:$G,0))=TRUE,
100-100*(AC109-MINIFS(AC:AC,$E:$E,$E109))/(MAXIFS(AC:AC,$E:$E,$E109)-MINIFS(AC:AC,$E:$E,$E109)),
100*(AC109-MINIFS(AC:AC,$E:$E,$E109))/(MAXIFS(AC:AC,$E:$E,$E109)-MINIFS(AC:AC,$E:$E,$E109))))</f>
        <v/>
      </c>
      <c r="CS109" s="223" t="str">
        <f t="array" ref="CS109">IF(AD109="","",
IF(INDEX(Settings!$H:$H,MATCH(CS$1,Settings!$G:$G,0))=TRUE,
100-100*(AD109-MINIFS(AD:AD,$E:$E,$E109))/(MAXIFS(AD:AD,$E:$E,$E109)-MINIFS(AD:AD,$E:$E,$E109)),
100*(AD109-MINIFS(AD:AD,$E:$E,$E109))/(MAXIFS(AD:AD,$E:$E,$E109)-MINIFS(AD:AD,$E:$E,$E109))))</f>
        <v/>
      </c>
      <c r="CT109" s="223" t="str">
        <f t="array" ref="CT109">IF(AE109="","",
IF(INDEX(Settings!$H:$H,MATCH(CT$1,Settings!$G:$G,0))=TRUE,
100-100*(AE109-MINIFS(AE:AE,$E:$E,$E109))/(MAXIFS(AE:AE,$E:$E,$E109)-MINIFS(AE:AE,$E:$E,$E109)),
100*(AE109-MINIFS(AE:AE,$E:$E,$E109))/(MAXIFS(AE:AE,$E:$E,$E109)-MINIFS(AE:AE,$E:$E,$E109))))</f>
        <v/>
      </c>
      <c r="CU109" s="223" t="str">
        <f t="array" ref="CU109">IF(AF109="","",
IF(INDEX(Settings!$H:$H,MATCH(CU$1,Settings!$G:$G,0))=TRUE,
100-100*(AF109-MINIFS(AF:AF,$E:$E,$E109))/(MAXIFS(AF:AF,$E:$E,$E109)-MINIFS(AF:AF,$E:$E,$E109)),
100*(AF109-MINIFS(AF:AF,$E:$E,$E109))/(MAXIFS(AF:AF,$E:$E,$E109)-MINIFS(AF:AF,$E:$E,$E109))))</f>
        <v/>
      </c>
      <c r="CV109" s="223" t="str">
        <f t="array" ref="CV109">IF(AG109="","",
IF(INDEX(Settings!$H:$H,MATCH(CV$1,Settings!$G:$G,0))=TRUE,
100-100*(AG109-MINIFS(AG:AG,$E:$E,$E109))/(MAXIFS(AG:AG,$E:$E,$E109)-MINIFS(AG:AG,$E:$E,$E109)),
100*(AG109-MINIFS(AG:AG,$E:$E,$E109))/(MAXIFS(AG:AG,$E:$E,$E109)-MINIFS(AG:AG,$E:$E,$E109))))</f>
        <v/>
      </c>
      <c r="CW109" s="223" t="str">
        <f t="array" ref="CW109">IF(AH109="","",
IF(INDEX(Settings!$H:$H,MATCH(CW$1,Settings!$G:$G,0))=TRUE,
100-100*(AH109-MINIFS(AH:AH,$E:$E,$E109))/(MAXIFS(AH:AH,$E:$E,$E109)-MINIFS(AH:AH,$E:$E,$E109)),
100*(AH109-MINIFS(AH:AH,$E:$E,$E109))/(MAXIFS(AH:AH,$E:$E,$E109)-MINIFS(AH:AH,$E:$E,$E109))))</f>
        <v/>
      </c>
      <c r="CX109" s="223" t="str">
        <f t="array" ref="CX109">IF(AI109="","",
IF(INDEX(Settings!$H:$H,MATCH(CX$1,Settings!$G:$G,0))=TRUE,
100-100*(AI109-MINIFS(AI:AI,$E:$E,$E109))/(MAXIFS(AI:AI,$E:$E,$E109)-MINIFS(AI:AI,$E:$E,$E109)),
100*(AI109-MINIFS(AI:AI,$E:$E,$E109))/(MAXIFS(AI:AI,$E:$E,$E109)-MINIFS(AI:AI,$E:$E,$E109))))</f>
        <v/>
      </c>
      <c r="CY109" s="223" t="str">
        <f t="array" ref="CY109">IF(AJ109="","",
IF(INDEX(Settings!$H:$H,MATCH(CY$1,Settings!$G:$G,0))=TRUE,
100-100*(AJ109-MINIFS(AJ:AJ,$E:$E,$E109))/(MAXIFS(AJ:AJ,$E:$E,$E109)-MINIFS(AJ:AJ,$E:$E,$E109)),
100*(AJ109-MINIFS(AJ:AJ,$E:$E,$E109))/(MAXIFS(AJ:AJ,$E:$E,$E109)-MINIFS(AJ:AJ,$E:$E,$E109))))</f>
        <v/>
      </c>
      <c r="CZ109" s="223" t="str">
        <f t="array" ref="CZ109">IF(AK109="","",
IF(INDEX(Settings!$H:$H,MATCH(CZ$1,Settings!$G:$G,0))=TRUE,
100-100*(AK109-MINIFS(AK:AK,$E:$E,$E109))/(MAXIFS(AK:AK,$E:$E,$E109)-MINIFS(AK:AK,$E:$E,$E109)),
100*(AK109-MINIFS(AK:AK,$E:$E,$E109))/(MAXIFS(AK:AK,$E:$E,$E109)-MINIFS(AK:AK,$E:$E,$E109))))</f>
        <v/>
      </c>
      <c r="DA109" s="223" t="str">
        <f t="array" ref="DA109">IF(AL109="","",
IF(INDEX(Settings!$H:$H,MATCH(DA$1,Settings!$G:$G,0))=TRUE,
100-100*(AL109-MINIFS(AL:AL,$E:$E,$E109))/(MAXIFS(AL:AL,$E:$E,$E109)-MINIFS(AL:AL,$E:$E,$E109)),
100*(AL109-MINIFS(AL:AL,$E:$E,$E109))/(MAXIFS(AL:AL,$E:$E,$E109)-MINIFS(AL:AL,$E:$E,$E109))))</f>
        <v/>
      </c>
      <c r="DB109" s="223" t="str">
        <f t="array" ref="DB109">IF(AM109="","",
IF(INDEX(Settings!$H:$H,MATCH(DB$1,Settings!$G:$G,0))=TRUE,
100-100*(AM109-MINIFS(AM:AM,$E:$E,$E109))/(MAXIFS(AM:AM,$E:$E,$E109)-MINIFS(AM:AM,$E:$E,$E109)),
100*(AM109-MINIFS(AM:AM,$E:$E,$E109))/(MAXIFS(AM:AM,$E:$E,$E109)-MINIFS(AM:AM,$E:$E,$E109))))</f>
        <v/>
      </c>
      <c r="DC109" s="223" t="str">
        <f t="array" ref="DC109">IF(AN109="","",
IF(INDEX(Settings!$H:$H,MATCH(DC$1,Settings!$G:$G,0))=TRUE,
100-100*(AN109-MINIFS(AN:AN,$E:$E,$E109))/(MAXIFS(AN:AN,$E:$E,$E109)-MINIFS(AN:AN,$E:$E,$E109)),
100*(AN109-MINIFS(AN:AN,$E:$E,$E109))/(MAXIFS(AN:AN,$E:$E,$E109)-MINIFS(AN:AN,$E:$E,$E109))))</f>
        <v/>
      </c>
      <c r="DD109" s="223" t="str">
        <f t="array" ref="DD109">IF(AO109="","",
IF(INDEX(Settings!$H:$H,MATCH(DD$1,Settings!$G:$G,0))=TRUE,
100-100*(AO109-MINIFS(AO:AO,$E:$E,$E109))/(MAXIFS(AO:AO,$E:$E,$E109)-MINIFS(AO:AO,$E:$E,$E109)),
100*(AO109-MINIFS(AO:AO,$E:$E,$E109))/(MAXIFS(AO:AO,$E:$E,$E109)-MINIFS(AO:AO,$E:$E,$E109))))</f>
        <v/>
      </c>
      <c r="DE109" s="223" t="str">
        <f t="array" ref="DE109">IF(AP109="","",
IF(INDEX(Settings!$H:$H,MATCH(DE$1,Settings!$G:$G,0))=TRUE,
100-100*(AP109-MINIFS(AP:AP,$E:$E,$E109))/(MAXIFS(AP:AP,$E:$E,$E109)-MINIFS(AP:AP,$E:$E,$E109)),
100*(AP109-MINIFS(AP:AP,$E:$E,$E109))/(MAXIFS(AP:AP,$E:$E,$E109)-MINIFS(AP:AP,$E:$E,$E109))))</f>
        <v/>
      </c>
      <c r="DF109" s="223" t="str">
        <f t="array" ref="DF109">IF(AQ109="","",
IF(INDEX(Settings!$H:$H,MATCH(DF$1,Settings!$G:$G,0))=TRUE,
100-100*(AQ109-MINIFS(AQ:AQ,$E:$E,$E109))/(MAXIFS(AQ:AQ,$E:$E,$E109)-MINIFS(AQ:AQ,$E:$E,$E109)),
100*(AQ109-MINIFS(AQ:AQ,$E:$E,$E109))/(MAXIFS(AQ:AQ,$E:$E,$E109)-MINIFS(AQ:AQ,$E:$E,$E109))))</f>
        <v/>
      </c>
      <c r="DG109" s="223" t="str">
        <f t="array" ref="DG109">IF(AR109="","",
IF(INDEX(Settings!$H:$H,MATCH(DG$1,Settings!$G:$G,0))=TRUE,
100-100*(AR109-MINIFS(AR:AR,$E:$E,$E109))/(MAXIFS(AR:AR,$E:$E,$E109)-MINIFS(AR:AR,$E:$E,$E109)),
100*(AR109-MINIFS(AR:AR,$E:$E,$E109))/(MAXIFS(AR:AR,$E:$E,$E109)-MINIFS(AR:AR,$E:$E,$E109))))</f>
        <v/>
      </c>
      <c r="DH109" s="223" t="str">
        <f t="array" ref="DH109">IF(AS109="","",
IF(INDEX(Settings!$H:$H,MATCH(DH$1,Settings!$G:$G,0))=TRUE,
100-100*(AS109-MINIFS(AS:AS,$E:$E,$E109))/(MAXIFS(AS:AS,$E:$E,$E109)-MINIFS(AS:AS,$E:$E,$E109)),
100*(AS109-MINIFS(AS:AS,$E:$E,$E109))/(MAXIFS(AS:AS,$E:$E,$E109)-MINIFS(AS:AS,$E:$E,$E109))))</f>
        <v/>
      </c>
      <c r="DI109" s="223" t="str">
        <f t="array" ref="DI109">IF(AT109="","",
IF(INDEX(Settings!$H:$H,MATCH(DI$1,Settings!$G:$G,0))=TRUE,
100-100*(AT109-MINIFS(AT:AT,$E:$E,$E109))/(MAXIFS(AT:AT,$E:$E,$E109)-MINIFS(AT:AT,$E:$E,$E109)),
100*(AT109-MINIFS(AT:AT,$E:$E,$E109))/(MAXIFS(AT:AT,$E:$E,$E109)-MINIFS(AT:AT,$E:$E,$E109))))</f>
        <v/>
      </c>
      <c r="DJ109" s="223" t="str">
        <f t="array" ref="DJ109">IF(AU109="","",
IF(INDEX(Settings!$H:$H,MATCH(DJ$1,Settings!$G:$G,0))=TRUE,
100-100*(AU109-MINIFS(AU:AU,$E:$E,$E109))/(MAXIFS(AU:AU,$E:$E,$E109)-MINIFS(AU:AU,$E:$E,$E109)),
100*(AU109-MINIFS(AU:AU,$E:$E,$E109))/(MAXIFS(AU:AU,$E:$E,$E109)-MINIFS(AU:AU,$E:$E,$E109))))</f>
        <v/>
      </c>
      <c r="DK109" s="223" t="str">
        <f t="array" ref="DK109">IF(AV109="","",
IF(INDEX(Settings!$H:$H,MATCH(DK$1,Settings!$G:$G,0))=TRUE,
100-100*(AV109-MINIFS(AV:AV,$E:$E,$E109))/(MAXIFS(AV:AV,$E:$E,$E109)-MINIFS(AV:AV,$E:$E,$E109)),
100*(AV109-MINIFS(AV:AV,$E:$E,$E109))/(MAXIFS(AV:AV,$E:$E,$E109)-MINIFS(AV:AV,$E:$E,$E109))))</f>
        <v/>
      </c>
      <c r="DL109" s="223" t="str">
        <f t="array" ref="DL109">IF(AW109="","",
IF(INDEX(Settings!$H:$H,MATCH(DL$1,Settings!$G:$G,0))=TRUE,
100-100*(AW109-MINIFS(AW:AW,$E:$E,$E109))/(MAXIFS(AW:AW,$E:$E,$E109)-MINIFS(AW:AW,$E:$E,$E109)),
100*(AW109-MINIFS(AW:AW,$E:$E,$E109))/(MAXIFS(AW:AW,$E:$E,$E109)-MINIFS(AW:AW,$E:$E,$E109))))</f>
        <v/>
      </c>
      <c r="DM109" s="223" t="str">
        <f t="array" ref="DM109">IF(AX109="","",
IF(INDEX(Settings!$H:$H,MATCH(DM$1,Settings!$G:$G,0))=TRUE,
100-100*(AX109-MINIFS(AX:AX,$E:$E,$E109))/(MAXIFS(AX:AX,$E:$E,$E109)-MINIFS(AX:AX,$E:$E,$E109)),
100*(AX109-MINIFS(AX:AX,$E:$E,$E109))/(MAXIFS(AX:AX,$E:$E,$E109)-MINIFS(AX:AX,$E:$E,$E109))))</f>
        <v/>
      </c>
      <c r="DN109" s="223" t="str">
        <f t="array" ref="DN109">IF(AY109="","",
IF(INDEX(Settings!$H:$H,MATCH(DN$1,Settings!$G:$G,0))=TRUE,
100-100*(AY109-MINIFS(AY:AY,$E:$E,$E109))/(MAXIFS(AY:AY,$E:$E,$E109)-MINIFS(AY:AY,$E:$E,$E109)),
100*(AY109-MINIFS(AY:AY,$E:$E,$E109))/(MAXIFS(AY:AY,$E:$E,$E109)-MINIFS(AY:AY,$E:$E,$E109))))</f>
        <v/>
      </c>
      <c r="DO109" s="223" t="str">
        <f t="array" ref="DO109">IF(AZ109="","",
IF(INDEX(Settings!$H:$H,MATCH(DO$1,Settings!$G:$G,0))=TRUE,
100-100*(AZ109-MINIFS(AZ:AZ,$E:$E,$E109))/(MAXIFS(AZ:AZ,$E:$E,$E109)-MINIFS(AZ:AZ,$E:$E,$E109)),
100*(AZ109-MINIFS(AZ:AZ,$E:$E,$E109))/(MAXIFS(AZ:AZ,$E:$E,$E109)-MINIFS(AZ:AZ,$E:$E,$E109))))</f>
        <v/>
      </c>
      <c r="DP109" s="223" t="str">
        <f t="array" ref="DP109">IF(BA109="","",
IF(INDEX(Settings!$H:$H,MATCH(DP$1,Settings!$G:$G,0))=TRUE,
100-100*(BA109-MINIFS(BA:BA,$E:$E,$E109))/(MAXIFS(BA:BA,$E:$E,$E109)-MINIFS(BA:BA,$E:$E,$E109)),
100*(BA109-MINIFS(BA:BA,$E:$E,$E109))/(MAXIFS(BA:BA,$E:$E,$E109)-MINIFS(BA:BA,$E:$E,$E109))))</f>
        <v/>
      </c>
      <c r="DQ109" s="223" t="str">
        <f t="array" ref="DQ109">IF(BB109="","",
IF(INDEX(Settings!$H:$H,MATCH(DQ$1,Settings!$G:$G,0))=TRUE,
100-100*(BB109-MINIFS(BB:BB,$E:$E,$E109))/(MAXIFS(BB:BB,$E:$E,$E109)-MINIFS(BB:BB,$E:$E,$E109)),
100*(BB109-MINIFS(BB:BB,$E:$E,$E109))/(MAXIFS(BB:BB,$E:$E,$E109)-MINIFS(BB:BB,$E:$E,$E109))))</f>
        <v/>
      </c>
      <c r="DR109" s="223" t="str">
        <f t="array" ref="DR109">IF(BC109="","",
IF(INDEX(Settings!$H:$H,MATCH(DR$1,Settings!$G:$G,0))=TRUE,
100-100*(BC109-MINIFS(BC:BC,$E:$E,$E109))/(MAXIFS(BC:BC,$E:$E,$E109)-MINIFS(BC:BC,$E:$E,$E109)),
100*(BC109-MINIFS(BC:BC,$E:$E,$E109))/(MAXIFS(BC:BC,$E:$E,$E109)-MINIFS(BC:BC,$E:$E,$E109))))</f>
        <v/>
      </c>
      <c r="DS109" s="223" t="str">
        <f t="array" ref="DS109">IF(BD109="","",
IF(INDEX(Settings!$H:$H,MATCH(DS$1,Settings!$G:$G,0))=TRUE,
100-100*(BD109-MINIFS(BD:BD,$E:$E,$E109))/(MAXIFS(BD:BD,$E:$E,$E109)-MINIFS(BD:BD,$E:$E,$E109)),
100*(BD109-MINIFS(BD:BD,$E:$E,$E109))/(MAXIFS(BD:BD,$E:$E,$E109)-MINIFS(BD:BD,$E:$E,$E109))))</f>
        <v/>
      </c>
      <c r="DT109" s="223" t="str">
        <f t="array" ref="DT109">IF(BE109="","",
IF(INDEX(Settings!$H:$H,MATCH(DT$1,Settings!$G:$G,0))=TRUE,
100-100*(BE109-MINIFS(BE:BE,$E:$E,$E109))/(MAXIFS(BE:BE,$E:$E,$E109)-MINIFS(BE:BE,$E:$E,$E109)),
100*(BE109-MINIFS(BE:BE,$E:$E,$E109))/(MAXIFS(BE:BE,$E:$E,$E109)-MINIFS(BE:BE,$E:$E,$E109))))</f>
        <v/>
      </c>
      <c r="DU109" s="223" t="str">
        <f t="array" ref="DU109">IF(BF109="","",
IF(INDEX(Settings!$H:$H,MATCH(DU$1,Settings!$G:$G,0))=TRUE,
100-100*(BF109-MINIFS(BF:BF,$E:$E,$E109))/(MAXIFS(BF:BF,$E:$E,$E109)-MINIFS(BF:BF,$E:$E,$E109)),
100*(BF109-MINIFS(BF:BF,$E:$E,$E109))/(MAXIFS(BF:BF,$E:$E,$E109)-MINIFS(BF:BF,$E:$E,$E109))))</f>
        <v/>
      </c>
      <c r="DV109" s="223" t="str">
        <f t="array" ref="DV109">IF(BG109="","",
IF(INDEX(Settings!$H:$H,MATCH(DV$1,Settings!$G:$G,0))=TRUE,
100-100*(BG109-MINIFS(BG:BG,$E:$E,$E109))/(MAXIFS(BG:BG,$E:$E,$E109)-MINIFS(BG:BG,$E:$E,$E109)),
100*(BG109-MINIFS(BG:BG,$E:$E,$E109))/(MAXIFS(BG:BG,$E:$E,$E109)-MINIFS(BG:BG,$E:$E,$E109))))</f>
        <v/>
      </c>
      <c r="DW109" s="223" t="str">
        <f t="array" ref="DW109">IF(BH109="","",
IF(INDEX(Settings!$H:$H,MATCH(DW$1,Settings!$G:$G,0))=TRUE,
100-100*(BH109-MINIFS(BH:BH,$E:$E,$E109))/(MAXIFS(BH:BH,$E:$E,$E109)-MINIFS(BH:BH,$E:$E,$E109)),
100*(BH109-MINIFS(BH:BH,$E:$E,$E109))/(MAXIFS(BH:BH,$E:$E,$E109)-MINIFS(BH:BH,$E:$E,$E109))))</f>
        <v/>
      </c>
      <c r="DX109" s="223" t="str">
        <f t="array" ref="DX109">IF(BI109="","",
IF(INDEX(Settings!$H:$H,MATCH(DX$1,Settings!$G:$G,0))=TRUE,
100-100*(BI109-MINIFS(BI:BI,$E:$E,$E109))/(MAXIFS(BI:BI,$E:$E,$E109)-MINIFS(BI:BI,$E:$E,$E109)),
100*(BI109-MINIFS(BI:BI,$E:$E,$E109))/(MAXIFS(BI:BI,$E:$E,$E109)-MINIFS(BI:BI,$E:$E,$E109))))</f>
        <v/>
      </c>
      <c r="DY109" s="223" t="str">
        <f t="array" ref="DY109">IF(BJ109="","",
IF(INDEX(Settings!$H:$H,MATCH(DY$1,Settings!$G:$G,0))=TRUE,
100-100*(BJ109-MINIFS(BJ:BJ,$E:$E,$E109))/(MAXIFS(BJ:BJ,$E:$E,$E109)-MINIFS(BJ:BJ,$E:$E,$E109)),
100*(BJ109-MINIFS(BJ:BJ,$E:$E,$E109))/(MAXIFS(BJ:BJ,$E:$E,$E109)-MINIFS(BJ:BJ,$E:$E,$E109))))</f>
        <v/>
      </c>
      <c r="DZ109" s="225"/>
      <c r="EA109" s="225"/>
      <c r="EB109" s="225" t="str">
        <f t="shared" si="8"/>
        <v/>
      </c>
      <c r="EC109" s="225" t="str">
        <f t="shared" si="9"/>
        <v/>
      </c>
      <c r="ED109" s="225" t="str">
        <f t="shared" si="10"/>
        <v/>
      </c>
      <c r="EE109" s="225" t="str">
        <f t="shared" si="11"/>
        <v/>
      </c>
      <c r="EF109" s="225" t="str">
        <f t="shared" si="12"/>
        <v/>
      </c>
      <c r="EG109" s="225" t="str">
        <f t="shared" si="13"/>
        <v/>
      </c>
      <c r="EH109" s="225"/>
      <c r="EI109" s="225"/>
      <c r="EJ109" s="225"/>
      <c r="EK109" s="225"/>
      <c r="EL109" s="225"/>
      <c r="EM109" s="225"/>
    </row>
    <row r="110">
      <c r="A110" s="231"/>
      <c r="B110" s="231"/>
      <c r="C110" s="231"/>
      <c r="D110" s="231" t="str">
        <f t="array" ref="D110">IFERROR(INDEX(Profiles!$B:$B,MATCH($A110,Profiles!$A:$A,0)),"")</f>
        <v/>
      </c>
      <c r="E110" s="231"/>
      <c r="F110" s="231"/>
      <c r="G110" s="231"/>
      <c r="H110" s="231"/>
      <c r="I110" s="231" t="str">
        <f>IF(A110="","",IF(Settings!$N$3="DATE",F110&amp;": "&amp;TEXT(B110,"M/DD/YY"),F110&amp;": "&amp;H110))</f>
        <v/>
      </c>
      <c r="J110" s="231"/>
      <c r="K110" s="231"/>
      <c r="L110" s="231"/>
      <c r="M110" s="232" t="str">
        <f t="shared" si="14"/>
        <v/>
      </c>
      <c r="N110" s="231"/>
      <c r="O110" s="231"/>
      <c r="P110" s="231"/>
      <c r="Q110" s="231"/>
      <c r="R110" s="231"/>
      <c r="S110" s="230" t="str">
        <f>IFERROR(VLOOKUP(AF110, 'YOYO IR Scores'!A:C, 3, FALSE), "")
</f>
        <v/>
      </c>
      <c r="T110" s="231"/>
      <c r="U110" s="231"/>
      <c r="V110" s="231"/>
      <c r="W110" s="231"/>
      <c r="X110" s="233" t="str">
        <f t="shared" si="4"/>
        <v/>
      </c>
      <c r="Y110" s="234" t="str">
        <f t="shared" si="5"/>
        <v/>
      </c>
      <c r="Z110" s="234" t="str">
        <f t="shared" si="6"/>
        <v/>
      </c>
      <c r="AA110" s="233" t="str">
        <f t="shared" si="7"/>
        <v/>
      </c>
      <c r="AB110" s="232"/>
      <c r="AC110" s="232"/>
      <c r="AD110" s="232"/>
      <c r="AE110" s="232" t="str">
        <f>IFERROR(VLOOKUP(AF110, 'YOYO IR Scores'!A:C, 2, FALSE), "")</f>
        <v/>
      </c>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t="str">
        <f t="array" ref="BK110">IF(J110="","",
IF(INDEX(Settings!$H:$H,MATCH(BY$1,Settings!$G:$G,0))=TRUE,
100-100*(J110-MIN(J:J))/(MAX(J:J)-MIN(J:J)),
100*(J110-MIN(J:J))/(MAX(J:J)-MIN(J:J))))</f>
        <v/>
      </c>
      <c r="BL110" s="232" t="str">
        <f t="array" ref="BL110">IF(J110="","",
IF(INDEX(Settings!$H:$H,MATCH(BY$1,Settings!$G:$G,0))=TRUE,
100-100*(J110-MINIFS(J:J,$E:$E,$E110))/(MAXIFS(J:J,$E:$E,$E110)-MINIFS(J:J,$E:$E,$E110)),
100*(J110-MINIFS(J:J,$E:$E,$E110))/(MAXIFS(J:J,$E:$E,$E110)-MINIFS(J:J,$E:$E,$E110))))</f>
        <v/>
      </c>
      <c r="BM110" s="232" t="str">
        <f t="array" ref="BM110">IF(J110="","",
IF(INDEX(Settings!$H:$H,MATCH(BY$1,Settings!$G:$G,0))=TRUE,
100-100*(J110-MINIFS(J:J,$E:$E,$E110,$I:$I,$I110))/(MAXIFS(J:J,$E:$E,$E110,$I:$I,$I110)-MINIFS(J:J,$E:$E,$E110,$I:$I,$I110)),
100*(J110-MINIFS(J:J,$E:$E,$E110,$I:$I,$I110))/(MAXIFS(J:J,$E:$E,$E110,$I:$I,$I110)-MINIFS(J:J,$E:$E,$E110,$I:$I,$I110))))</f>
        <v/>
      </c>
      <c r="BN110" s="231" t="str">
        <f t="array" ref="BN110">IF(J110="","",
IF(INDEX(Settings!$H:$H,MATCH(BY$1,Settings!$G:$G,0))=TRUE,
100-100*PERCENTRANK(J:J,J110),
100*PERCENTRANK(J:J,J110)))</f>
        <v/>
      </c>
      <c r="BO110" s="231" t="str">
        <f>IFERROR(__xludf.DUMMYFUNCTION("IF(J110="""","""",
IF(INDEX(Settings!$H:$H,MATCH(BY$1,Settings!$G:$G,0))=TRUE,
100-100*PERCENTRANK(FILTER(J:J,$E:$E=$E110),J110),
100*PERCENTRANK(FILTER(J:J,$E:$E=$E110),J110)))"),"")</f>
        <v/>
      </c>
      <c r="BP110" s="231" t="str">
        <f>IFERROR(__xludf.DUMMYFUNCTION("IF(J110="""","""",
IF(INDEX(Settings!$H:$H,MATCH(BY$1,Settings!$G:$G,0))=TRUE,
100-100*PERCENTRANK(FILTER(J:J,$E:$E=$E110,$I:$I=$I110),J110),
100*PERCENTRANK(FILTER(J:J,$E:$E=$E110,$I:$I=$I110),J110)))"),"")</f>
        <v/>
      </c>
      <c r="BQ110" s="233" t="str">
        <f t="array" ref="BQ110">IF(J110="","",
IF(INDEX(Settings!$H:$H,MATCH(BY$1,Settings!$G:$G,0))=TRUE,
-1*(J110-AVERAGE(J:J))/STDEV(J:J),
(J110-AVERAGE(J:J))/STDEV(J:J)))</f>
        <v/>
      </c>
      <c r="BR110" s="233" t="str">
        <f>IFERROR(__xludf.DUMMYFUNCTION("IF(J110="""","""",
IF(INDEX(Settings!$H:$H,MATCH(BY$1,Settings!$G:$G,0))=TRUE,
-1*(J110-AVERAGEIFS(J:J,$E:$E,$E110))/STDEV(FILTER(J:J,$E:$E=$E110)),
(J110-AVERAGEIFS(J:J,$E:$E,$E110))/STDEV(FILTER(J:J,$E:$E=$E110))))"),"")</f>
        <v/>
      </c>
      <c r="BS110" s="233"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1"/>
      <c r="BX110" s="231"/>
      <c r="BY110" s="232" t="str">
        <f t="array" ref="BY110">IF(J110="","",
IF(INDEX(Settings!$H:$H,MATCH(BY$1,Settings!$G:$G,0))=TRUE,
100-100*(J110-MINIFS(J:J,$E:$E,$E110))/(MAXIFS(J:J,$E:$E,$E110)-MINIFS(J:J,$E:$E,$E110)),
100*(J110-MINIFS(J:J,$E:$E,$E110))/(MAXIFS(J:J,$E:$E,$E110)-MINIFS(J:J,$E:$E,$E110))))</f>
        <v/>
      </c>
      <c r="BZ110" s="232" t="str">
        <f t="array" ref="BZ110">IF(K110="","",
IF(INDEX(Settings!$H:$H,MATCH(BZ$1,Settings!$G:$G,0))=TRUE,
100-100*(K110-MINIFS(K:K,$E:$E,$E110))/(MAXIFS(K:K,$E:$E,$E110)-MINIFS(K:K,$E:$E,$E110)),
100*(K110-MINIFS(K:K,$E:$E,$E110))/(MAXIFS(K:K,$E:$E,$E110)-MINIFS(K:K,$E:$E,$E110))))</f>
        <v/>
      </c>
      <c r="CA110" s="232" t="str">
        <f t="array" ref="CA110">IF(L110="","",
IF(INDEX(Settings!$H:$H,MATCH(CA$1,Settings!$G:$G,0))=TRUE,
100-100*(L110-MINIFS(L:L,$E:$E,$E110))/(MAXIFS(L:L,$E:$E,$E110)-MINIFS(L:L,$E:$E,$E110)),
100*(L110-MINIFS(L:L,$E:$E,$E110))/(MAXIFS(L:L,$E:$E,$E110)-MINIFS(L:L,$E:$E,$E110))))</f>
        <v/>
      </c>
      <c r="CB110" s="232" t="str">
        <f t="array" ref="CB110">IF(M110="","",
IF(INDEX(Settings!$H:$H,MATCH(CB$1,Settings!$G:$G,0))=TRUE,
100-100*(M110-MINIFS(M:M,$E:$E,$E110))/(MAXIFS(M:M,$E:$E,$E110)-MINIFS(M:M,$E:$E,$E110)),
100*(M110-MINIFS(M:M,$E:$E,$E110))/(MAXIFS(M:M,$E:$E,$E110)-MINIFS(M:M,$E:$E,$E110))))</f>
        <v/>
      </c>
      <c r="CC110" s="232" t="str">
        <f t="array" ref="CC110">IF(N110="","",
IF(INDEX(Settings!$H:$H,MATCH(CC$1,Settings!$G:$G,0))=TRUE,
100-100*(N110-MINIFS(N:N,$E:$E,$E110))/(MAXIFS(N:N,$E:$E,$E110)-MINIFS(N:N,$E:$E,$E110)),
100*(N110-MINIFS(N:N,$E:$E,$E110))/(MAXIFS(N:N,$E:$E,$E110)-MINIFS(N:N,$E:$E,$E110))))</f>
        <v/>
      </c>
      <c r="CD110" s="232" t="str">
        <f t="array" ref="CD110">IF(O110="","",
IF(INDEX(Settings!$H:$H,MATCH(CD$1,Settings!$G:$G,0))=TRUE,
100-100*(O110-MINIFS(O:O,$E:$E,$E110))/(MAXIFS(O:O,$E:$E,$E110)-MINIFS(O:O,$E:$E,$E110)),
100*(O110-MINIFS(O:O,$E:$E,$E110))/(MAXIFS(O:O,$E:$E,$E110)-MINIFS(O:O,$E:$E,$E110))))</f>
        <v/>
      </c>
      <c r="CE110" s="232" t="str">
        <f t="array" ref="CE110">IF(P110="","",
IF(INDEX(Settings!$H:$H,MATCH(CE$1,Settings!$G:$G,0))=TRUE,
100-100*(P110-MINIFS(P:P,$E:$E,$E110))/(MAXIFS(P:P,$E:$E,$E110)-MINIFS(P:P,$E:$E,$E110)),
100*(P110-MINIFS(P:P,$E:$E,$E110))/(MAXIFS(P:P,$E:$E,$E110)-MINIFS(P:P,$E:$E,$E110))))</f>
        <v/>
      </c>
      <c r="CF110" s="232" t="str">
        <f t="array" ref="CF110">IF(Q110="","",
IF(INDEX(Settings!$H:$H,MATCH(CF$1,Settings!$G:$G,0))=TRUE,
100-100*(Q110-MINIFS(Q:Q,$E:$E,$E110))/(MAXIFS(Q:Q,$E:$E,$E110)-MINIFS(Q:Q,$E:$E,$E110)),
100*(Q110-MINIFS(Q:Q,$E:$E,$E110))/(MAXIFS(Q:Q,$E:$E,$E110)-MINIFS(Q:Q,$E:$E,$E110))))</f>
        <v/>
      </c>
      <c r="CG110" s="232" t="str">
        <f t="array" ref="CG110">IF(R110="","",
IF(INDEX(Settings!$H:$H,MATCH(CG$1,Settings!$G:$G,0))=TRUE,
100-100*(R110-MINIFS(R:R,$E:$E,$E110))/(MAXIFS(R:R,$E:$E,$E110)-MINIFS(R:R,$E:$E,$E110)),
100*(R110-MINIFS(R:R,$E:$E,$E110))/(MAXIFS(R:R,$E:$E,$E110)-MINIFS(R:R,$E:$E,$E110))))</f>
        <v/>
      </c>
      <c r="CH110" s="232" t="str">
        <f t="array" ref="CH110">IF(S110="","",
IF(INDEX(Settings!$H:$H,MATCH(CH$1,Settings!$G:$G,0))=TRUE,
100-100*(S110-MINIFS(S:S,$E:$E,$E110))/(MAXIFS(S:S,$E:$E,$E110)-MINIFS(S:S,$E:$E,$E110)),
100*(S110-MINIFS(S:S,$E:$E,$E110))/(MAXIFS(S:S,$E:$E,$E110)-MINIFS(S:S,$E:$E,$E110))))</f>
        <v/>
      </c>
      <c r="CI110" s="232" t="str">
        <f t="array" ref="CI110">IF(T110="","",
IF(INDEX(Settings!$H:$H,MATCH(CI$1,Settings!$G:$G,0))=TRUE,
100-100*(T110-MINIFS(T:T,$E:$E,$E110))/(MAXIFS(T:T,$E:$E,$E110)-MINIFS(T:T,$E:$E,$E110)),
100*(T110-MINIFS(T:T,$E:$E,$E110))/(MAXIFS(T:T,$E:$E,$E110)-MINIFS(T:T,$E:$E,$E110))))</f>
        <v/>
      </c>
      <c r="CJ110" s="232" t="str">
        <f t="array" ref="CJ110">IF(U110="","",
IF(INDEX(Settings!$H:$H,MATCH(CJ$1,Settings!$G:$G,0))=TRUE,
100-100*(U110-MINIFS(U:U,$E:$E,$E110))/(MAXIFS(U:U,$E:$E,$E110)-MINIFS(U:U,$E:$E,$E110)),
100*(U110-MINIFS(U:U,$E:$E,$E110))/(MAXIFS(U:U,$E:$E,$E110)-MINIFS(U:U,$E:$E,$E110))))</f>
        <v/>
      </c>
      <c r="CK110" s="232" t="str">
        <f t="array" ref="CK110">IF(V110="","",
IF(INDEX(Settings!$H:$H,MATCH(CK$1,Settings!$G:$G,0))=TRUE,
100-100*(V110-MINIFS(V:V,$E:$E,$E110))/(MAXIFS(V:V,$E:$E,$E110)-MINIFS(V:V,$E:$E,$E110)),
100*(V110-MINIFS(V:V,$E:$E,$E110))/(MAXIFS(V:V,$E:$E,$E110)-MINIFS(V:V,$E:$E,$E110))))</f>
        <v/>
      </c>
      <c r="CL110" s="232" t="str">
        <f t="array" ref="CL110">IF(W110="","",
IF(INDEX(Settings!$H:$H,MATCH(CL$1,Settings!$G:$G,0))=TRUE,
100-100*(W110-MINIFS(W:W,$E:$E,$E110))/(MAXIFS(W:W,$E:$E,$E110)-MINIFS(W:W,$E:$E,$E110)),
100*(W110-MINIFS(W:W,$E:$E,$E110))/(MAXIFS(W:W,$E:$E,$E110)-MINIFS(W:W,$E:$E,$E110))))</f>
        <v/>
      </c>
      <c r="CM110" s="232" t="str">
        <f t="array" ref="CM110">IF(X110="","",
IF(INDEX(Settings!$H:$H,MATCH(CM$1,Settings!$G:$G,0))=TRUE,
100-100*(X110-MINIFS(X:X,$E:$E,$E110))/(MAXIFS(X:X,$E:$E,$E110)-MINIFS(X:X,$E:$E,$E110)),
100*(X110-MINIFS(X:X,$E:$E,$E110))/(MAXIFS(X:X,$E:$E,$E110)-MINIFS(X:X,$E:$E,$E110))))</f>
        <v/>
      </c>
      <c r="CN110" s="232" t="str">
        <f t="array" ref="CN110">IF(Y110="","",
IF(INDEX(Settings!$H:$H,MATCH(CN$1,Settings!$G:$G,0))=TRUE,
100-100*(Y110-MINIFS(Y:Y,$E:$E,$E110))/(MAXIFS(Y:Y,$E:$E,$E110)-MINIFS(Y:Y,$E:$E,$E110)),
100*(Y110-MINIFS(Y:Y,$E:$E,$E110))/(MAXIFS(Y:Y,$E:$E,$E110)-MINIFS(Y:Y,$E:$E,$E110))))</f>
        <v/>
      </c>
      <c r="CO110" s="232" t="str">
        <f t="array" ref="CO110">IF(Z110="","",
IF(INDEX(Settings!$H:$H,MATCH(CO$1,Settings!$G:$G,0))=TRUE,
100-100*(Z110-MINIFS(Z:Z,$E:$E,$E110))/(MAXIFS(Z:Z,$E:$E,$E110)-MINIFS(Z:Z,$E:$E,$E110)),
100*(Z110-MINIFS(Z:Z,$E:$E,$E110))/(MAXIFS(Z:Z,$E:$E,$E110)-MINIFS(Z:Z,$E:$E,$E110))))</f>
        <v/>
      </c>
      <c r="CP110" s="232" t="str">
        <f t="array" ref="CP110">IF(AA110="","",
IF(INDEX(Settings!$H:$H,MATCH(CP$1,Settings!$G:$G,0))=TRUE,
100-100*(AA110-MINIFS(AA:AA,$E:$E,$E110))/(MAXIFS(AA:AA,$E:$E,$E110)-MINIFS(AA:AA,$E:$E,$E110)),
100*(AA110-MINIFS(AA:AA,$E:$E,$E110))/(MAXIFS(AA:AA,$E:$E,$E110)-MINIFS(AA:AA,$E:$E,$E110))))</f>
        <v/>
      </c>
      <c r="CQ110" s="232" t="str">
        <f t="array" ref="CQ110">IF(AB110="","",
IF(INDEX(Settings!$H:$H,MATCH(CQ$1,Settings!$G:$G,0))=TRUE,
100-100*(AB110-MINIFS(AB:AB,$E:$E,$E110))/(MAXIFS(AB:AB,$E:$E,$E110)-MINIFS(AB:AB,$E:$E,$E110)),
100*(AB110-MINIFS(AB:AB,$E:$E,$E110))/(MAXIFS(AB:AB,$E:$E,$E110)-MINIFS(AB:AB,$E:$E,$E110))))</f>
        <v/>
      </c>
      <c r="CR110" s="232" t="str">
        <f t="array" ref="CR110">IF(AC110="","",
IF(INDEX(Settings!$H:$H,MATCH(CR$1,Settings!$G:$G,0))=TRUE,
100-100*(AC110-MINIFS(AC:AC,$E:$E,$E110))/(MAXIFS(AC:AC,$E:$E,$E110)-MINIFS(AC:AC,$E:$E,$E110)),
100*(AC110-MINIFS(AC:AC,$E:$E,$E110))/(MAXIFS(AC:AC,$E:$E,$E110)-MINIFS(AC:AC,$E:$E,$E110))))</f>
        <v/>
      </c>
      <c r="CS110" s="232" t="str">
        <f t="array" ref="CS110">IF(AD110="","",
IF(INDEX(Settings!$H:$H,MATCH(CS$1,Settings!$G:$G,0))=TRUE,
100-100*(AD110-MINIFS(AD:AD,$E:$E,$E110))/(MAXIFS(AD:AD,$E:$E,$E110)-MINIFS(AD:AD,$E:$E,$E110)),
100*(AD110-MINIFS(AD:AD,$E:$E,$E110))/(MAXIFS(AD:AD,$E:$E,$E110)-MINIFS(AD:AD,$E:$E,$E110))))</f>
        <v/>
      </c>
      <c r="CT110" s="232" t="str">
        <f t="array" ref="CT110">IF(AE110="","",
IF(INDEX(Settings!$H:$H,MATCH(CT$1,Settings!$G:$G,0))=TRUE,
100-100*(AE110-MINIFS(AE:AE,$E:$E,$E110))/(MAXIFS(AE:AE,$E:$E,$E110)-MINIFS(AE:AE,$E:$E,$E110)),
100*(AE110-MINIFS(AE:AE,$E:$E,$E110))/(MAXIFS(AE:AE,$E:$E,$E110)-MINIFS(AE:AE,$E:$E,$E110))))</f>
        <v/>
      </c>
      <c r="CU110" s="232" t="str">
        <f t="array" ref="CU110">IF(AF110="","",
IF(INDEX(Settings!$H:$H,MATCH(CU$1,Settings!$G:$G,0))=TRUE,
100-100*(AF110-MINIFS(AF:AF,$E:$E,$E110))/(MAXIFS(AF:AF,$E:$E,$E110)-MINIFS(AF:AF,$E:$E,$E110)),
100*(AF110-MINIFS(AF:AF,$E:$E,$E110))/(MAXIFS(AF:AF,$E:$E,$E110)-MINIFS(AF:AF,$E:$E,$E110))))</f>
        <v/>
      </c>
      <c r="CV110" s="232" t="str">
        <f t="array" ref="CV110">IF(AG110="","",
IF(INDEX(Settings!$H:$H,MATCH(CV$1,Settings!$G:$G,0))=TRUE,
100-100*(AG110-MINIFS(AG:AG,$E:$E,$E110))/(MAXIFS(AG:AG,$E:$E,$E110)-MINIFS(AG:AG,$E:$E,$E110)),
100*(AG110-MINIFS(AG:AG,$E:$E,$E110))/(MAXIFS(AG:AG,$E:$E,$E110)-MINIFS(AG:AG,$E:$E,$E110))))</f>
        <v/>
      </c>
      <c r="CW110" s="232" t="str">
        <f t="array" ref="CW110">IF(AH110="","",
IF(INDEX(Settings!$H:$H,MATCH(CW$1,Settings!$G:$G,0))=TRUE,
100-100*(AH110-MINIFS(AH:AH,$E:$E,$E110))/(MAXIFS(AH:AH,$E:$E,$E110)-MINIFS(AH:AH,$E:$E,$E110)),
100*(AH110-MINIFS(AH:AH,$E:$E,$E110))/(MAXIFS(AH:AH,$E:$E,$E110)-MINIFS(AH:AH,$E:$E,$E110))))</f>
        <v/>
      </c>
      <c r="CX110" s="232" t="str">
        <f t="array" ref="CX110">IF(AI110="","",
IF(INDEX(Settings!$H:$H,MATCH(CX$1,Settings!$G:$G,0))=TRUE,
100-100*(AI110-MINIFS(AI:AI,$E:$E,$E110))/(MAXIFS(AI:AI,$E:$E,$E110)-MINIFS(AI:AI,$E:$E,$E110)),
100*(AI110-MINIFS(AI:AI,$E:$E,$E110))/(MAXIFS(AI:AI,$E:$E,$E110)-MINIFS(AI:AI,$E:$E,$E110))))</f>
        <v/>
      </c>
      <c r="CY110" s="232" t="str">
        <f t="array" ref="CY110">IF(AJ110="","",
IF(INDEX(Settings!$H:$H,MATCH(CY$1,Settings!$G:$G,0))=TRUE,
100-100*(AJ110-MINIFS(AJ:AJ,$E:$E,$E110))/(MAXIFS(AJ:AJ,$E:$E,$E110)-MINIFS(AJ:AJ,$E:$E,$E110)),
100*(AJ110-MINIFS(AJ:AJ,$E:$E,$E110))/(MAXIFS(AJ:AJ,$E:$E,$E110)-MINIFS(AJ:AJ,$E:$E,$E110))))</f>
        <v/>
      </c>
      <c r="CZ110" s="232" t="str">
        <f t="array" ref="CZ110">IF(AK110="","",
IF(INDEX(Settings!$H:$H,MATCH(CZ$1,Settings!$G:$G,0))=TRUE,
100-100*(AK110-MINIFS(AK:AK,$E:$E,$E110))/(MAXIFS(AK:AK,$E:$E,$E110)-MINIFS(AK:AK,$E:$E,$E110)),
100*(AK110-MINIFS(AK:AK,$E:$E,$E110))/(MAXIFS(AK:AK,$E:$E,$E110)-MINIFS(AK:AK,$E:$E,$E110))))</f>
        <v/>
      </c>
      <c r="DA110" s="232" t="str">
        <f t="array" ref="DA110">IF(AL110="","",
IF(INDEX(Settings!$H:$H,MATCH(DA$1,Settings!$G:$G,0))=TRUE,
100-100*(AL110-MINIFS(AL:AL,$E:$E,$E110))/(MAXIFS(AL:AL,$E:$E,$E110)-MINIFS(AL:AL,$E:$E,$E110)),
100*(AL110-MINIFS(AL:AL,$E:$E,$E110))/(MAXIFS(AL:AL,$E:$E,$E110)-MINIFS(AL:AL,$E:$E,$E110))))</f>
        <v/>
      </c>
      <c r="DB110" s="232" t="str">
        <f t="array" ref="DB110">IF(AM110="","",
IF(INDEX(Settings!$H:$H,MATCH(DB$1,Settings!$G:$G,0))=TRUE,
100-100*(AM110-MINIFS(AM:AM,$E:$E,$E110))/(MAXIFS(AM:AM,$E:$E,$E110)-MINIFS(AM:AM,$E:$E,$E110)),
100*(AM110-MINIFS(AM:AM,$E:$E,$E110))/(MAXIFS(AM:AM,$E:$E,$E110)-MINIFS(AM:AM,$E:$E,$E110))))</f>
        <v/>
      </c>
      <c r="DC110" s="232" t="str">
        <f t="array" ref="DC110">IF(AN110="","",
IF(INDEX(Settings!$H:$H,MATCH(DC$1,Settings!$G:$G,0))=TRUE,
100-100*(AN110-MINIFS(AN:AN,$E:$E,$E110))/(MAXIFS(AN:AN,$E:$E,$E110)-MINIFS(AN:AN,$E:$E,$E110)),
100*(AN110-MINIFS(AN:AN,$E:$E,$E110))/(MAXIFS(AN:AN,$E:$E,$E110)-MINIFS(AN:AN,$E:$E,$E110))))</f>
        <v/>
      </c>
      <c r="DD110" s="232" t="str">
        <f t="array" ref="DD110">IF(AO110="","",
IF(INDEX(Settings!$H:$H,MATCH(DD$1,Settings!$G:$G,0))=TRUE,
100-100*(AO110-MINIFS(AO:AO,$E:$E,$E110))/(MAXIFS(AO:AO,$E:$E,$E110)-MINIFS(AO:AO,$E:$E,$E110)),
100*(AO110-MINIFS(AO:AO,$E:$E,$E110))/(MAXIFS(AO:AO,$E:$E,$E110)-MINIFS(AO:AO,$E:$E,$E110))))</f>
        <v/>
      </c>
      <c r="DE110" s="232" t="str">
        <f t="array" ref="DE110">IF(AP110="","",
IF(INDEX(Settings!$H:$H,MATCH(DE$1,Settings!$G:$G,0))=TRUE,
100-100*(AP110-MINIFS(AP:AP,$E:$E,$E110))/(MAXIFS(AP:AP,$E:$E,$E110)-MINIFS(AP:AP,$E:$E,$E110)),
100*(AP110-MINIFS(AP:AP,$E:$E,$E110))/(MAXIFS(AP:AP,$E:$E,$E110)-MINIFS(AP:AP,$E:$E,$E110))))</f>
        <v/>
      </c>
      <c r="DF110" s="232" t="str">
        <f t="array" ref="DF110">IF(AQ110="","",
IF(INDEX(Settings!$H:$H,MATCH(DF$1,Settings!$G:$G,0))=TRUE,
100-100*(AQ110-MINIFS(AQ:AQ,$E:$E,$E110))/(MAXIFS(AQ:AQ,$E:$E,$E110)-MINIFS(AQ:AQ,$E:$E,$E110)),
100*(AQ110-MINIFS(AQ:AQ,$E:$E,$E110))/(MAXIFS(AQ:AQ,$E:$E,$E110)-MINIFS(AQ:AQ,$E:$E,$E110))))</f>
        <v/>
      </c>
      <c r="DG110" s="232" t="str">
        <f t="array" ref="DG110">IF(AR110="","",
IF(INDEX(Settings!$H:$H,MATCH(DG$1,Settings!$G:$G,0))=TRUE,
100-100*(AR110-MINIFS(AR:AR,$E:$E,$E110))/(MAXIFS(AR:AR,$E:$E,$E110)-MINIFS(AR:AR,$E:$E,$E110)),
100*(AR110-MINIFS(AR:AR,$E:$E,$E110))/(MAXIFS(AR:AR,$E:$E,$E110)-MINIFS(AR:AR,$E:$E,$E110))))</f>
        <v/>
      </c>
      <c r="DH110" s="232" t="str">
        <f t="array" ref="DH110">IF(AS110="","",
IF(INDEX(Settings!$H:$H,MATCH(DH$1,Settings!$G:$G,0))=TRUE,
100-100*(AS110-MINIFS(AS:AS,$E:$E,$E110))/(MAXIFS(AS:AS,$E:$E,$E110)-MINIFS(AS:AS,$E:$E,$E110)),
100*(AS110-MINIFS(AS:AS,$E:$E,$E110))/(MAXIFS(AS:AS,$E:$E,$E110)-MINIFS(AS:AS,$E:$E,$E110))))</f>
        <v/>
      </c>
      <c r="DI110" s="232" t="str">
        <f t="array" ref="DI110">IF(AT110="","",
IF(INDEX(Settings!$H:$H,MATCH(DI$1,Settings!$G:$G,0))=TRUE,
100-100*(AT110-MINIFS(AT:AT,$E:$E,$E110))/(MAXIFS(AT:AT,$E:$E,$E110)-MINIFS(AT:AT,$E:$E,$E110)),
100*(AT110-MINIFS(AT:AT,$E:$E,$E110))/(MAXIFS(AT:AT,$E:$E,$E110)-MINIFS(AT:AT,$E:$E,$E110))))</f>
        <v/>
      </c>
      <c r="DJ110" s="232" t="str">
        <f t="array" ref="DJ110">IF(AU110="","",
IF(INDEX(Settings!$H:$H,MATCH(DJ$1,Settings!$G:$G,0))=TRUE,
100-100*(AU110-MINIFS(AU:AU,$E:$E,$E110))/(MAXIFS(AU:AU,$E:$E,$E110)-MINIFS(AU:AU,$E:$E,$E110)),
100*(AU110-MINIFS(AU:AU,$E:$E,$E110))/(MAXIFS(AU:AU,$E:$E,$E110)-MINIFS(AU:AU,$E:$E,$E110))))</f>
        <v/>
      </c>
      <c r="DK110" s="232" t="str">
        <f t="array" ref="DK110">IF(AV110="","",
IF(INDEX(Settings!$H:$H,MATCH(DK$1,Settings!$G:$G,0))=TRUE,
100-100*(AV110-MINIFS(AV:AV,$E:$E,$E110))/(MAXIFS(AV:AV,$E:$E,$E110)-MINIFS(AV:AV,$E:$E,$E110)),
100*(AV110-MINIFS(AV:AV,$E:$E,$E110))/(MAXIFS(AV:AV,$E:$E,$E110)-MINIFS(AV:AV,$E:$E,$E110))))</f>
        <v/>
      </c>
      <c r="DL110" s="232" t="str">
        <f t="array" ref="DL110">IF(AW110="","",
IF(INDEX(Settings!$H:$H,MATCH(DL$1,Settings!$G:$G,0))=TRUE,
100-100*(AW110-MINIFS(AW:AW,$E:$E,$E110))/(MAXIFS(AW:AW,$E:$E,$E110)-MINIFS(AW:AW,$E:$E,$E110)),
100*(AW110-MINIFS(AW:AW,$E:$E,$E110))/(MAXIFS(AW:AW,$E:$E,$E110)-MINIFS(AW:AW,$E:$E,$E110))))</f>
        <v/>
      </c>
      <c r="DM110" s="232" t="str">
        <f t="array" ref="DM110">IF(AX110="","",
IF(INDEX(Settings!$H:$H,MATCH(DM$1,Settings!$G:$G,0))=TRUE,
100-100*(AX110-MINIFS(AX:AX,$E:$E,$E110))/(MAXIFS(AX:AX,$E:$E,$E110)-MINIFS(AX:AX,$E:$E,$E110)),
100*(AX110-MINIFS(AX:AX,$E:$E,$E110))/(MAXIFS(AX:AX,$E:$E,$E110)-MINIFS(AX:AX,$E:$E,$E110))))</f>
        <v/>
      </c>
      <c r="DN110" s="232" t="str">
        <f t="array" ref="DN110">IF(AY110="","",
IF(INDEX(Settings!$H:$H,MATCH(DN$1,Settings!$G:$G,0))=TRUE,
100-100*(AY110-MINIFS(AY:AY,$E:$E,$E110))/(MAXIFS(AY:AY,$E:$E,$E110)-MINIFS(AY:AY,$E:$E,$E110)),
100*(AY110-MINIFS(AY:AY,$E:$E,$E110))/(MAXIFS(AY:AY,$E:$E,$E110)-MINIFS(AY:AY,$E:$E,$E110))))</f>
        <v/>
      </c>
      <c r="DO110" s="232" t="str">
        <f t="array" ref="DO110">IF(AZ110="","",
IF(INDEX(Settings!$H:$H,MATCH(DO$1,Settings!$G:$G,0))=TRUE,
100-100*(AZ110-MINIFS(AZ:AZ,$E:$E,$E110))/(MAXIFS(AZ:AZ,$E:$E,$E110)-MINIFS(AZ:AZ,$E:$E,$E110)),
100*(AZ110-MINIFS(AZ:AZ,$E:$E,$E110))/(MAXIFS(AZ:AZ,$E:$E,$E110)-MINIFS(AZ:AZ,$E:$E,$E110))))</f>
        <v/>
      </c>
      <c r="DP110" s="232" t="str">
        <f t="array" ref="DP110">IF(BA110="","",
IF(INDEX(Settings!$H:$H,MATCH(DP$1,Settings!$G:$G,0))=TRUE,
100-100*(BA110-MINIFS(BA:BA,$E:$E,$E110))/(MAXIFS(BA:BA,$E:$E,$E110)-MINIFS(BA:BA,$E:$E,$E110)),
100*(BA110-MINIFS(BA:BA,$E:$E,$E110))/(MAXIFS(BA:BA,$E:$E,$E110)-MINIFS(BA:BA,$E:$E,$E110))))</f>
        <v/>
      </c>
      <c r="DQ110" s="232" t="str">
        <f t="array" ref="DQ110">IF(BB110="","",
IF(INDEX(Settings!$H:$H,MATCH(DQ$1,Settings!$G:$G,0))=TRUE,
100-100*(BB110-MINIFS(BB:BB,$E:$E,$E110))/(MAXIFS(BB:BB,$E:$E,$E110)-MINIFS(BB:BB,$E:$E,$E110)),
100*(BB110-MINIFS(BB:BB,$E:$E,$E110))/(MAXIFS(BB:BB,$E:$E,$E110)-MINIFS(BB:BB,$E:$E,$E110))))</f>
        <v/>
      </c>
      <c r="DR110" s="232" t="str">
        <f t="array" ref="DR110">IF(BC110="","",
IF(INDEX(Settings!$H:$H,MATCH(DR$1,Settings!$G:$G,0))=TRUE,
100-100*(BC110-MINIFS(BC:BC,$E:$E,$E110))/(MAXIFS(BC:BC,$E:$E,$E110)-MINIFS(BC:BC,$E:$E,$E110)),
100*(BC110-MINIFS(BC:BC,$E:$E,$E110))/(MAXIFS(BC:BC,$E:$E,$E110)-MINIFS(BC:BC,$E:$E,$E110))))</f>
        <v/>
      </c>
      <c r="DS110" s="232" t="str">
        <f t="array" ref="DS110">IF(BD110="","",
IF(INDEX(Settings!$H:$H,MATCH(DS$1,Settings!$G:$G,0))=TRUE,
100-100*(BD110-MINIFS(BD:BD,$E:$E,$E110))/(MAXIFS(BD:BD,$E:$E,$E110)-MINIFS(BD:BD,$E:$E,$E110)),
100*(BD110-MINIFS(BD:BD,$E:$E,$E110))/(MAXIFS(BD:BD,$E:$E,$E110)-MINIFS(BD:BD,$E:$E,$E110))))</f>
        <v/>
      </c>
      <c r="DT110" s="232" t="str">
        <f t="array" ref="DT110">IF(BE110="","",
IF(INDEX(Settings!$H:$H,MATCH(DT$1,Settings!$G:$G,0))=TRUE,
100-100*(BE110-MINIFS(BE:BE,$E:$E,$E110))/(MAXIFS(BE:BE,$E:$E,$E110)-MINIFS(BE:BE,$E:$E,$E110)),
100*(BE110-MINIFS(BE:BE,$E:$E,$E110))/(MAXIFS(BE:BE,$E:$E,$E110)-MINIFS(BE:BE,$E:$E,$E110))))</f>
        <v/>
      </c>
      <c r="DU110" s="232" t="str">
        <f t="array" ref="DU110">IF(BF110="","",
IF(INDEX(Settings!$H:$H,MATCH(DU$1,Settings!$G:$G,0))=TRUE,
100-100*(BF110-MINIFS(BF:BF,$E:$E,$E110))/(MAXIFS(BF:BF,$E:$E,$E110)-MINIFS(BF:BF,$E:$E,$E110)),
100*(BF110-MINIFS(BF:BF,$E:$E,$E110))/(MAXIFS(BF:BF,$E:$E,$E110)-MINIFS(BF:BF,$E:$E,$E110))))</f>
        <v/>
      </c>
      <c r="DV110" s="232" t="str">
        <f t="array" ref="DV110">IF(BG110="","",
IF(INDEX(Settings!$H:$H,MATCH(DV$1,Settings!$G:$G,0))=TRUE,
100-100*(BG110-MINIFS(BG:BG,$E:$E,$E110))/(MAXIFS(BG:BG,$E:$E,$E110)-MINIFS(BG:BG,$E:$E,$E110)),
100*(BG110-MINIFS(BG:BG,$E:$E,$E110))/(MAXIFS(BG:BG,$E:$E,$E110)-MINIFS(BG:BG,$E:$E,$E110))))</f>
        <v/>
      </c>
      <c r="DW110" s="232" t="str">
        <f t="array" ref="DW110">IF(BH110="","",
IF(INDEX(Settings!$H:$H,MATCH(DW$1,Settings!$G:$G,0))=TRUE,
100-100*(BH110-MINIFS(BH:BH,$E:$E,$E110))/(MAXIFS(BH:BH,$E:$E,$E110)-MINIFS(BH:BH,$E:$E,$E110)),
100*(BH110-MINIFS(BH:BH,$E:$E,$E110))/(MAXIFS(BH:BH,$E:$E,$E110)-MINIFS(BH:BH,$E:$E,$E110))))</f>
        <v/>
      </c>
      <c r="DX110" s="232" t="str">
        <f t="array" ref="DX110">IF(BI110="","",
IF(INDEX(Settings!$H:$H,MATCH(DX$1,Settings!$G:$G,0))=TRUE,
100-100*(BI110-MINIFS(BI:BI,$E:$E,$E110))/(MAXIFS(BI:BI,$E:$E,$E110)-MINIFS(BI:BI,$E:$E,$E110)),
100*(BI110-MINIFS(BI:BI,$E:$E,$E110))/(MAXIFS(BI:BI,$E:$E,$E110)-MINIFS(BI:BI,$E:$E,$E110))))</f>
        <v/>
      </c>
      <c r="DY110" s="232" t="str">
        <f t="array" ref="DY110">IF(BJ110="","",
IF(INDEX(Settings!$H:$H,MATCH(DY$1,Settings!$G:$G,0))=TRUE,
100-100*(BJ110-MINIFS(BJ:BJ,$E:$E,$E110))/(MAXIFS(BJ:BJ,$E:$E,$E110)-MINIFS(BJ:BJ,$E:$E,$E110)),
100*(BJ110-MINIFS(BJ:BJ,$E:$E,$E110))/(MAXIFS(BJ:BJ,$E:$E,$E110)-MINIFS(BJ:BJ,$E:$E,$E110))))</f>
        <v/>
      </c>
      <c r="DZ110" s="234"/>
      <c r="EA110" s="234"/>
      <c r="EB110" s="234" t="str">
        <f t="shared" si="8"/>
        <v/>
      </c>
      <c r="EC110" s="234" t="str">
        <f t="shared" si="9"/>
        <v/>
      </c>
      <c r="ED110" s="234" t="str">
        <f t="shared" si="10"/>
        <v/>
      </c>
      <c r="EE110" s="234" t="str">
        <f t="shared" si="11"/>
        <v/>
      </c>
      <c r="EF110" s="234" t="str">
        <f t="shared" si="12"/>
        <v/>
      </c>
      <c r="EG110" s="234" t="str">
        <f t="shared" si="13"/>
        <v/>
      </c>
      <c r="EH110" s="234"/>
      <c r="EI110" s="234"/>
      <c r="EJ110" s="234"/>
      <c r="EK110" s="234"/>
      <c r="EL110" s="234"/>
      <c r="EM110" s="234"/>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3" t="str">
        <f t="shared" si="14"/>
        <v/>
      </c>
      <c r="N111" s="49"/>
      <c r="O111" s="49"/>
      <c r="P111" s="49"/>
      <c r="Q111" s="49"/>
      <c r="R111" s="49"/>
      <c r="S111" s="222" t="str">
        <f>IFERROR(VLOOKUP(AF111, 'YOYO IR Scores'!A:C, 3, FALSE), "")
</f>
        <v/>
      </c>
      <c r="T111" s="49"/>
      <c r="U111" s="49"/>
      <c r="V111" s="49"/>
      <c r="W111" s="49"/>
      <c r="X111" s="224" t="str">
        <f t="shared" si="4"/>
        <v/>
      </c>
      <c r="Y111" s="225" t="str">
        <f t="shared" si="5"/>
        <v/>
      </c>
      <c r="Z111" s="225" t="str">
        <f t="shared" si="6"/>
        <v/>
      </c>
      <c r="AA111" s="224" t="str">
        <f t="shared" si="7"/>
        <v/>
      </c>
      <c r="AB111" s="223"/>
      <c r="AC111" s="223"/>
      <c r="AD111" s="223"/>
      <c r="AE111" s="223" t="str">
        <f>IFERROR(VLOOKUP(AF111, 'YOYO IR Scores'!A:C, 2, FALSE), "")</f>
        <v/>
      </c>
      <c r="AF111" s="223"/>
      <c r="AG111" s="223"/>
      <c r="AH111" s="223"/>
      <c r="AI111" s="223"/>
      <c r="AJ111" s="223"/>
      <c r="AK111" s="223"/>
      <c r="AL111" s="223"/>
      <c r="AM111" s="223"/>
      <c r="AN111" s="223"/>
      <c r="AO111" s="223"/>
      <c r="AP111" s="223"/>
      <c r="AQ111" s="223"/>
      <c r="AR111" s="223"/>
      <c r="AS111" s="223"/>
      <c r="AT111" s="223"/>
      <c r="AU111" s="223"/>
      <c r="AV111" s="223"/>
      <c r="AW111" s="223"/>
      <c r="AX111" s="223"/>
      <c r="AY111" s="223"/>
      <c r="AZ111" s="223"/>
      <c r="BA111" s="223"/>
      <c r="BB111" s="223"/>
      <c r="BC111" s="223"/>
      <c r="BD111" s="223"/>
      <c r="BE111" s="223"/>
      <c r="BF111" s="223"/>
      <c r="BG111" s="223"/>
      <c r="BH111" s="223"/>
      <c r="BI111" s="223"/>
      <c r="BJ111" s="223"/>
      <c r="BK111" s="223" t="str">
        <f t="array" ref="BK111">IF(J111="","",
IF(INDEX(Settings!$H:$H,MATCH(BY$1,Settings!$G:$G,0))=TRUE,
100-100*(J111-MIN(J:J))/(MAX(J:J)-MIN(J:J)),
100*(J111-MIN(J:J))/(MAX(J:J)-MIN(J:J))))</f>
        <v/>
      </c>
      <c r="BL111" s="223" t="str">
        <f t="array" ref="BL111">IF(J111="","",
IF(INDEX(Settings!$H:$H,MATCH(BY$1,Settings!$G:$G,0))=TRUE,
100-100*(J111-MINIFS(J:J,$E:$E,$E111))/(MAXIFS(J:J,$E:$E,$E111)-MINIFS(J:J,$E:$E,$E111)),
100*(J111-MINIFS(J:J,$E:$E,$E111))/(MAXIFS(J:J,$E:$E,$E111)-MINIFS(J:J,$E:$E,$E111))))</f>
        <v/>
      </c>
      <c r="BM111" s="223"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4" t="str">
        <f t="array" ref="BQ111">IF(J111="","",
IF(INDEX(Settings!$H:$H,MATCH(BY$1,Settings!$G:$G,0))=TRUE,
-1*(J111-AVERAGE(J:J))/STDEV(J:J),
(J111-AVERAGE(J:J))/STDEV(J:J)))</f>
        <v/>
      </c>
      <c r="BR111" s="224" t="str">
        <f>IFERROR(__xludf.DUMMYFUNCTION("IF(J111="""","""",
IF(INDEX(Settings!$H:$H,MATCH(BY$1,Settings!$G:$G,0))=TRUE,
-1*(J111-AVERAGEIFS(J:J,$E:$E,$E111))/STDEV(FILTER(J:J,$E:$E=$E111)),
(J111-AVERAGEIFS(J:J,$E:$E,$E111))/STDEV(FILTER(J:J,$E:$E=$E111))))"),"")</f>
        <v/>
      </c>
      <c r="BS111" s="224"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3" t="str">
        <f t="array" ref="BY111">IF(J111="","",
IF(INDEX(Settings!$H:$H,MATCH(BY$1,Settings!$G:$G,0))=TRUE,
100-100*(J111-MINIFS(J:J,$E:$E,$E111))/(MAXIFS(J:J,$E:$E,$E111)-MINIFS(J:J,$E:$E,$E111)),
100*(J111-MINIFS(J:J,$E:$E,$E111))/(MAXIFS(J:J,$E:$E,$E111)-MINIFS(J:J,$E:$E,$E111))))</f>
        <v/>
      </c>
      <c r="BZ111" s="223" t="str">
        <f t="array" ref="BZ111">IF(K111="","",
IF(INDEX(Settings!$H:$H,MATCH(BZ$1,Settings!$G:$G,0))=TRUE,
100-100*(K111-MINIFS(K:K,$E:$E,$E111))/(MAXIFS(K:K,$E:$E,$E111)-MINIFS(K:K,$E:$E,$E111)),
100*(K111-MINIFS(K:K,$E:$E,$E111))/(MAXIFS(K:K,$E:$E,$E111)-MINIFS(K:K,$E:$E,$E111))))</f>
        <v/>
      </c>
      <c r="CA111" s="223" t="str">
        <f t="array" ref="CA111">IF(L111="","",
IF(INDEX(Settings!$H:$H,MATCH(CA$1,Settings!$G:$G,0))=TRUE,
100-100*(L111-MINIFS(L:L,$E:$E,$E111))/(MAXIFS(L:L,$E:$E,$E111)-MINIFS(L:L,$E:$E,$E111)),
100*(L111-MINIFS(L:L,$E:$E,$E111))/(MAXIFS(L:L,$E:$E,$E111)-MINIFS(L:L,$E:$E,$E111))))</f>
        <v/>
      </c>
      <c r="CB111" s="223" t="str">
        <f t="array" ref="CB111">IF(M111="","",
IF(INDEX(Settings!$H:$H,MATCH(CB$1,Settings!$G:$G,0))=TRUE,
100-100*(M111-MINIFS(M:M,$E:$E,$E111))/(MAXIFS(M:M,$E:$E,$E111)-MINIFS(M:M,$E:$E,$E111)),
100*(M111-MINIFS(M:M,$E:$E,$E111))/(MAXIFS(M:M,$E:$E,$E111)-MINIFS(M:M,$E:$E,$E111))))</f>
        <v/>
      </c>
      <c r="CC111" s="223" t="str">
        <f t="array" ref="CC111">IF(N111="","",
IF(INDEX(Settings!$H:$H,MATCH(CC$1,Settings!$G:$G,0))=TRUE,
100-100*(N111-MINIFS(N:N,$E:$E,$E111))/(MAXIFS(N:N,$E:$E,$E111)-MINIFS(N:N,$E:$E,$E111)),
100*(N111-MINIFS(N:N,$E:$E,$E111))/(MAXIFS(N:N,$E:$E,$E111)-MINIFS(N:N,$E:$E,$E111))))</f>
        <v/>
      </c>
      <c r="CD111" s="223" t="str">
        <f t="array" ref="CD111">IF(O111="","",
IF(INDEX(Settings!$H:$H,MATCH(CD$1,Settings!$G:$G,0))=TRUE,
100-100*(O111-MINIFS(O:O,$E:$E,$E111))/(MAXIFS(O:O,$E:$E,$E111)-MINIFS(O:O,$E:$E,$E111)),
100*(O111-MINIFS(O:O,$E:$E,$E111))/(MAXIFS(O:O,$E:$E,$E111)-MINIFS(O:O,$E:$E,$E111))))</f>
        <v/>
      </c>
      <c r="CE111" s="223" t="str">
        <f t="array" ref="CE111">IF(P111="","",
IF(INDEX(Settings!$H:$H,MATCH(CE$1,Settings!$G:$G,0))=TRUE,
100-100*(P111-MINIFS(P:P,$E:$E,$E111))/(MAXIFS(P:P,$E:$E,$E111)-MINIFS(P:P,$E:$E,$E111)),
100*(P111-MINIFS(P:P,$E:$E,$E111))/(MAXIFS(P:P,$E:$E,$E111)-MINIFS(P:P,$E:$E,$E111))))</f>
        <v/>
      </c>
      <c r="CF111" s="223" t="str">
        <f t="array" ref="CF111">IF(Q111="","",
IF(INDEX(Settings!$H:$H,MATCH(CF$1,Settings!$G:$G,0))=TRUE,
100-100*(Q111-MINIFS(Q:Q,$E:$E,$E111))/(MAXIFS(Q:Q,$E:$E,$E111)-MINIFS(Q:Q,$E:$E,$E111)),
100*(Q111-MINIFS(Q:Q,$E:$E,$E111))/(MAXIFS(Q:Q,$E:$E,$E111)-MINIFS(Q:Q,$E:$E,$E111))))</f>
        <v/>
      </c>
      <c r="CG111" s="223" t="str">
        <f t="array" ref="CG111">IF(R111="","",
IF(INDEX(Settings!$H:$H,MATCH(CG$1,Settings!$G:$G,0))=TRUE,
100-100*(R111-MINIFS(R:R,$E:$E,$E111))/(MAXIFS(R:R,$E:$E,$E111)-MINIFS(R:R,$E:$E,$E111)),
100*(R111-MINIFS(R:R,$E:$E,$E111))/(MAXIFS(R:R,$E:$E,$E111)-MINIFS(R:R,$E:$E,$E111))))</f>
        <v/>
      </c>
      <c r="CH111" s="223" t="str">
        <f t="array" ref="CH111">IF(S111="","",
IF(INDEX(Settings!$H:$H,MATCH(CH$1,Settings!$G:$G,0))=TRUE,
100-100*(S111-MINIFS(S:S,$E:$E,$E111))/(MAXIFS(S:S,$E:$E,$E111)-MINIFS(S:S,$E:$E,$E111)),
100*(S111-MINIFS(S:S,$E:$E,$E111))/(MAXIFS(S:S,$E:$E,$E111)-MINIFS(S:S,$E:$E,$E111))))</f>
        <v/>
      </c>
      <c r="CI111" s="223" t="str">
        <f t="array" ref="CI111">IF(T111="","",
IF(INDEX(Settings!$H:$H,MATCH(CI$1,Settings!$G:$G,0))=TRUE,
100-100*(T111-MINIFS(T:T,$E:$E,$E111))/(MAXIFS(T:T,$E:$E,$E111)-MINIFS(T:T,$E:$E,$E111)),
100*(T111-MINIFS(T:T,$E:$E,$E111))/(MAXIFS(T:T,$E:$E,$E111)-MINIFS(T:T,$E:$E,$E111))))</f>
        <v/>
      </c>
      <c r="CJ111" s="223" t="str">
        <f t="array" ref="CJ111">IF(U111="","",
IF(INDEX(Settings!$H:$H,MATCH(CJ$1,Settings!$G:$G,0))=TRUE,
100-100*(U111-MINIFS(U:U,$E:$E,$E111))/(MAXIFS(U:U,$E:$E,$E111)-MINIFS(U:U,$E:$E,$E111)),
100*(U111-MINIFS(U:U,$E:$E,$E111))/(MAXIFS(U:U,$E:$E,$E111)-MINIFS(U:U,$E:$E,$E111))))</f>
        <v/>
      </c>
      <c r="CK111" s="223" t="str">
        <f t="array" ref="CK111">IF(V111="","",
IF(INDEX(Settings!$H:$H,MATCH(CK$1,Settings!$G:$G,0))=TRUE,
100-100*(V111-MINIFS(V:V,$E:$E,$E111))/(MAXIFS(V:V,$E:$E,$E111)-MINIFS(V:V,$E:$E,$E111)),
100*(V111-MINIFS(V:V,$E:$E,$E111))/(MAXIFS(V:V,$E:$E,$E111)-MINIFS(V:V,$E:$E,$E111))))</f>
        <v/>
      </c>
      <c r="CL111" s="223" t="str">
        <f t="array" ref="CL111">IF(W111="","",
IF(INDEX(Settings!$H:$H,MATCH(CL$1,Settings!$G:$G,0))=TRUE,
100-100*(W111-MINIFS(W:W,$E:$E,$E111))/(MAXIFS(W:W,$E:$E,$E111)-MINIFS(W:W,$E:$E,$E111)),
100*(W111-MINIFS(W:W,$E:$E,$E111))/(MAXIFS(W:W,$E:$E,$E111)-MINIFS(W:W,$E:$E,$E111))))</f>
        <v/>
      </c>
      <c r="CM111" s="223" t="str">
        <f t="array" ref="CM111">IF(X111="","",
IF(INDEX(Settings!$H:$H,MATCH(CM$1,Settings!$G:$G,0))=TRUE,
100-100*(X111-MINIFS(X:X,$E:$E,$E111))/(MAXIFS(X:X,$E:$E,$E111)-MINIFS(X:X,$E:$E,$E111)),
100*(X111-MINIFS(X:X,$E:$E,$E111))/(MAXIFS(X:X,$E:$E,$E111)-MINIFS(X:X,$E:$E,$E111))))</f>
        <v/>
      </c>
      <c r="CN111" s="223" t="str">
        <f t="array" ref="CN111">IF(Y111="","",
IF(INDEX(Settings!$H:$H,MATCH(CN$1,Settings!$G:$G,0))=TRUE,
100-100*(Y111-MINIFS(Y:Y,$E:$E,$E111))/(MAXIFS(Y:Y,$E:$E,$E111)-MINIFS(Y:Y,$E:$E,$E111)),
100*(Y111-MINIFS(Y:Y,$E:$E,$E111))/(MAXIFS(Y:Y,$E:$E,$E111)-MINIFS(Y:Y,$E:$E,$E111))))</f>
        <v/>
      </c>
      <c r="CO111" s="223" t="str">
        <f t="array" ref="CO111">IF(Z111="","",
IF(INDEX(Settings!$H:$H,MATCH(CO$1,Settings!$G:$G,0))=TRUE,
100-100*(Z111-MINIFS(Z:Z,$E:$E,$E111))/(MAXIFS(Z:Z,$E:$E,$E111)-MINIFS(Z:Z,$E:$E,$E111)),
100*(Z111-MINIFS(Z:Z,$E:$E,$E111))/(MAXIFS(Z:Z,$E:$E,$E111)-MINIFS(Z:Z,$E:$E,$E111))))</f>
        <v/>
      </c>
      <c r="CP111" s="223" t="str">
        <f t="array" ref="CP111">IF(AA111="","",
IF(INDEX(Settings!$H:$H,MATCH(CP$1,Settings!$G:$G,0))=TRUE,
100-100*(AA111-MINIFS(AA:AA,$E:$E,$E111))/(MAXIFS(AA:AA,$E:$E,$E111)-MINIFS(AA:AA,$E:$E,$E111)),
100*(AA111-MINIFS(AA:AA,$E:$E,$E111))/(MAXIFS(AA:AA,$E:$E,$E111)-MINIFS(AA:AA,$E:$E,$E111))))</f>
        <v/>
      </c>
      <c r="CQ111" s="223" t="str">
        <f t="array" ref="CQ111">IF(AB111="","",
IF(INDEX(Settings!$H:$H,MATCH(CQ$1,Settings!$G:$G,0))=TRUE,
100-100*(AB111-MINIFS(AB:AB,$E:$E,$E111))/(MAXIFS(AB:AB,$E:$E,$E111)-MINIFS(AB:AB,$E:$E,$E111)),
100*(AB111-MINIFS(AB:AB,$E:$E,$E111))/(MAXIFS(AB:AB,$E:$E,$E111)-MINIFS(AB:AB,$E:$E,$E111))))</f>
        <v/>
      </c>
      <c r="CR111" s="223" t="str">
        <f t="array" ref="CR111">IF(AC111="","",
IF(INDEX(Settings!$H:$H,MATCH(CR$1,Settings!$G:$G,0))=TRUE,
100-100*(AC111-MINIFS(AC:AC,$E:$E,$E111))/(MAXIFS(AC:AC,$E:$E,$E111)-MINIFS(AC:AC,$E:$E,$E111)),
100*(AC111-MINIFS(AC:AC,$E:$E,$E111))/(MAXIFS(AC:AC,$E:$E,$E111)-MINIFS(AC:AC,$E:$E,$E111))))</f>
        <v/>
      </c>
      <c r="CS111" s="223" t="str">
        <f t="array" ref="CS111">IF(AD111="","",
IF(INDEX(Settings!$H:$H,MATCH(CS$1,Settings!$G:$G,0))=TRUE,
100-100*(AD111-MINIFS(AD:AD,$E:$E,$E111))/(MAXIFS(AD:AD,$E:$E,$E111)-MINIFS(AD:AD,$E:$E,$E111)),
100*(AD111-MINIFS(AD:AD,$E:$E,$E111))/(MAXIFS(AD:AD,$E:$E,$E111)-MINIFS(AD:AD,$E:$E,$E111))))</f>
        <v/>
      </c>
      <c r="CT111" s="223" t="str">
        <f t="array" ref="CT111">IF(AE111="","",
IF(INDEX(Settings!$H:$H,MATCH(CT$1,Settings!$G:$G,0))=TRUE,
100-100*(AE111-MINIFS(AE:AE,$E:$E,$E111))/(MAXIFS(AE:AE,$E:$E,$E111)-MINIFS(AE:AE,$E:$E,$E111)),
100*(AE111-MINIFS(AE:AE,$E:$E,$E111))/(MAXIFS(AE:AE,$E:$E,$E111)-MINIFS(AE:AE,$E:$E,$E111))))</f>
        <v/>
      </c>
      <c r="CU111" s="223" t="str">
        <f t="array" ref="CU111">IF(AF111="","",
IF(INDEX(Settings!$H:$H,MATCH(CU$1,Settings!$G:$G,0))=TRUE,
100-100*(AF111-MINIFS(AF:AF,$E:$E,$E111))/(MAXIFS(AF:AF,$E:$E,$E111)-MINIFS(AF:AF,$E:$E,$E111)),
100*(AF111-MINIFS(AF:AF,$E:$E,$E111))/(MAXIFS(AF:AF,$E:$E,$E111)-MINIFS(AF:AF,$E:$E,$E111))))</f>
        <v/>
      </c>
      <c r="CV111" s="223" t="str">
        <f t="array" ref="CV111">IF(AG111="","",
IF(INDEX(Settings!$H:$H,MATCH(CV$1,Settings!$G:$G,0))=TRUE,
100-100*(AG111-MINIFS(AG:AG,$E:$E,$E111))/(MAXIFS(AG:AG,$E:$E,$E111)-MINIFS(AG:AG,$E:$E,$E111)),
100*(AG111-MINIFS(AG:AG,$E:$E,$E111))/(MAXIFS(AG:AG,$E:$E,$E111)-MINIFS(AG:AG,$E:$E,$E111))))</f>
        <v/>
      </c>
      <c r="CW111" s="223" t="str">
        <f t="array" ref="CW111">IF(AH111="","",
IF(INDEX(Settings!$H:$H,MATCH(CW$1,Settings!$G:$G,0))=TRUE,
100-100*(AH111-MINIFS(AH:AH,$E:$E,$E111))/(MAXIFS(AH:AH,$E:$E,$E111)-MINIFS(AH:AH,$E:$E,$E111)),
100*(AH111-MINIFS(AH:AH,$E:$E,$E111))/(MAXIFS(AH:AH,$E:$E,$E111)-MINIFS(AH:AH,$E:$E,$E111))))</f>
        <v/>
      </c>
      <c r="CX111" s="223" t="str">
        <f t="array" ref="CX111">IF(AI111="","",
IF(INDEX(Settings!$H:$H,MATCH(CX$1,Settings!$G:$G,0))=TRUE,
100-100*(AI111-MINIFS(AI:AI,$E:$E,$E111))/(MAXIFS(AI:AI,$E:$E,$E111)-MINIFS(AI:AI,$E:$E,$E111)),
100*(AI111-MINIFS(AI:AI,$E:$E,$E111))/(MAXIFS(AI:AI,$E:$E,$E111)-MINIFS(AI:AI,$E:$E,$E111))))</f>
        <v/>
      </c>
      <c r="CY111" s="223" t="str">
        <f t="array" ref="CY111">IF(AJ111="","",
IF(INDEX(Settings!$H:$H,MATCH(CY$1,Settings!$G:$G,0))=TRUE,
100-100*(AJ111-MINIFS(AJ:AJ,$E:$E,$E111))/(MAXIFS(AJ:AJ,$E:$E,$E111)-MINIFS(AJ:AJ,$E:$E,$E111)),
100*(AJ111-MINIFS(AJ:AJ,$E:$E,$E111))/(MAXIFS(AJ:AJ,$E:$E,$E111)-MINIFS(AJ:AJ,$E:$E,$E111))))</f>
        <v/>
      </c>
      <c r="CZ111" s="223" t="str">
        <f t="array" ref="CZ111">IF(AK111="","",
IF(INDEX(Settings!$H:$H,MATCH(CZ$1,Settings!$G:$G,0))=TRUE,
100-100*(AK111-MINIFS(AK:AK,$E:$E,$E111))/(MAXIFS(AK:AK,$E:$E,$E111)-MINIFS(AK:AK,$E:$E,$E111)),
100*(AK111-MINIFS(AK:AK,$E:$E,$E111))/(MAXIFS(AK:AK,$E:$E,$E111)-MINIFS(AK:AK,$E:$E,$E111))))</f>
        <v/>
      </c>
      <c r="DA111" s="223" t="str">
        <f t="array" ref="DA111">IF(AL111="","",
IF(INDEX(Settings!$H:$H,MATCH(DA$1,Settings!$G:$G,0))=TRUE,
100-100*(AL111-MINIFS(AL:AL,$E:$E,$E111))/(MAXIFS(AL:AL,$E:$E,$E111)-MINIFS(AL:AL,$E:$E,$E111)),
100*(AL111-MINIFS(AL:AL,$E:$E,$E111))/(MAXIFS(AL:AL,$E:$E,$E111)-MINIFS(AL:AL,$E:$E,$E111))))</f>
        <v/>
      </c>
      <c r="DB111" s="223" t="str">
        <f t="array" ref="DB111">IF(AM111="","",
IF(INDEX(Settings!$H:$H,MATCH(DB$1,Settings!$G:$G,0))=TRUE,
100-100*(AM111-MINIFS(AM:AM,$E:$E,$E111))/(MAXIFS(AM:AM,$E:$E,$E111)-MINIFS(AM:AM,$E:$E,$E111)),
100*(AM111-MINIFS(AM:AM,$E:$E,$E111))/(MAXIFS(AM:AM,$E:$E,$E111)-MINIFS(AM:AM,$E:$E,$E111))))</f>
        <v/>
      </c>
      <c r="DC111" s="223" t="str">
        <f t="array" ref="DC111">IF(AN111="","",
IF(INDEX(Settings!$H:$H,MATCH(DC$1,Settings!$G:$G,0))=TRUE,
100-100*(AN111-MINIFS(AN:AN,$E:$E,$E111))/(MAXIFS(AN:AN,$E:$E,$E111)-MINIFS(AN:AN,$E:$E,$E111)),
100*(AN111-MINIFS(AN:AN,$E:$E,$E111))/(MAXIFS(AN:AN,$E:$E,$E111)-MINIFS(AN:AN,$E:$E,$E111))))</f>
        <v/>
      </c>
      <c r="DD111" s="223" t="str">
        <f t="array" ref="DD111">IF(AO111="","",
IF(INDEX(Settings!$H:$H,MATCH(DD$1,Settings!$G:$G,0))=TRUE,
100-100*(AO111-MINIFS(AO:AO,$E:$E,$E111))/(MAXIFS(AO:AO,$E:$E,$E111)-MINIFS(AO:AO,$E:$E,$E111)),
100*(AO111-MINIFS(AO:AO,$E:$E,$E111))/(MAXIFS(AO:AO,$E:$E,$E111)-MINIFS(AO:AO,$E:$E,$E111))))</f>
        <v/>
      </c>
      <c r="DE111" s="223" t="str">
        <f t="array" ref="DE111">IF(AP111="","",
IF(INDEX(Settings!$H:$H,MATCH(DE$1,Settings!$G:$G,0))=TRUE,
100-100*(AP111-MINIFS(AP:AP,$E:$E,$E111))/(MAXIFS(AP:AP,$E:$E,$E111)-MINIFS(AP:AP,$E:$E,$E111)),
100*(AP111-MINIFS(AP:AP,$E:$E,$E111))/(MAXIFS(AP:AP,$E:$E,$E111)-MINIFS(AP:AP,$E:$E,$E111))))</f>
        <v/>
      </c>
      <c r="DF111" s="223" t="str">
        <f t="array" ref="DF111">IF(AQ111="","",
IF(INDEX(Settings!$H:$H,MATCH(DF$1,Settings!$G:$G,0))=TRUE,
100-100*(AQ111-MINIFS(AQ:AQ,$E:$E,$E111))/(MAXIFS(AQ:AQ,$E:$E,$E111)-MINIFS(AQ:AQ,$E:$E,$E111)),
100*(AQ111-MINIFS(AQ:AQ,$E:$E,$E111))/(MAXIFS(AQ:AQ,$E:$E,$E111)-MINIFS(AQ:AQ,$E:$E,$E111))))</f>
        <v/>
      </c>
      <c r="DG111" s="223" t="str">
        <f t="array" ref="DG111">IF(AR111="","",
IF(INDEX(Settings!$H:$H,MATCH(DG$1,Settings!$G:$G,0))=TRUE,
100-100*(AR111-MINIFS(AR:AR,$E:$E,$E111))/(MAXIFS(AR:AR,$E:$E,$E111)-MINIFS(AR:AR,$E:$E,$E111)),
100*(AR111-MINIFS(AR:AR,$E:$E,$E111))/(MAXIFS(AR:AR,$E:$E,$E111)-MINIFS(AR:AR,$E:$E,$E111))))</f>
        <v/>
      </c>
      <c r="DH111" s="223" t="str">
        <f t="array" ref="DH111">IF(AS111="","",
IF(INDEX(Settings!$H:$H,MATCH(DH$1,Settings!$G:$G,0))=TRUE,
100-100*(AS111-MINIFS(AS:AS,$E:$E,$E111))/(MAXIFS(AS:AS,$E:$E,$E111)-MINIFS(AS:AS,$E:$E,$E111)),
100*(AS111-MINIFS(AS:AS,$E:$E,$E111))/(MAXIFS(AS:AS,$E:$E,$E111)-MINIFS(AS:AS,$E:$E,$E111))))</f>
        <v/>
      </c>
      <c r="DI111" s="223" t="str">
        <f t="array" ref="DI111">IF(AT111="","",
IF(INDEX(Settings!$H:$H,MATCH(DI$1,Settings!$G:$G,0))=TRUE,
100-100*(AT111-MINIFS(AT:AT,$E:$E,$E111))/(MAXIFS(AT:AT,$E:$E,$E111)-MINIFS(AT:AT,$E:$E,$E111)),
100*(AT111-MINIFS(AT:AT,$E:$E,$E111))/(MAXIFS(AT:AT,$E:$E,$E111)-MINIFS(AT:AT,$E:$E,$E111))))</f>
        <v/>
      </c>
      <c r="DJ111" s="223" t="str">
        <f t="array" ref="DJ111">IF(AU111="","",
IF(INDEX(Settings!$H:$H,MATCH(DJ$1,Settings!$G:$G,0))=TRUE,
100-100*(AU111-MINIFS(AU:AU,$E:$E,$E111))/(MAXIFS(AU:AU,$E:$E,$E111)-MINIFS(AU:AU,$E:$E,$E111)),
100*(AU111-MINIFS(AU:AU,$E:$E,$E111))/(MAXIFS(AU:AU,$E:$E,$E111)-MINIFS(AU:AU,$E:$E,$E111))))</f>
        <v/>
      </c>
      <c r="DK111" s="223" t="str">
        <f t="array" ref="DK111">IF(AV111="","",
IF(INDEX(Settings!$H:$H,MATCH(DK$1,Settings!$G:$G,0))=TRUE,
100-100*(AV111-MINIFS(AV:AV,$E:$E,$E111))/(MAXIFS(AV:AV,$E:$E,$E111)-MINIFS(AV:AV,$E:$E,$E111)),
100*(AV111-MINIFS(AV:AV,$E:$E,$E111))/(MAXIFS(AV:AV,$E:$E,$E111)-MINIFS(AV:AV,$E:$E,$E111))))</f>
        <v/>
      </c>
      <c r="DL111" s="223" t="str">
        <f t="array" ref="DL111">IF(AW111="","",
IF(INDEX(Settings!$H:$H,MATCH(DL$1,Settings!$G:$G,0))=TRUE,
100-100*(AW111-MINIFS(AW:AW,$E:$E,$E111))/(MAXIFS(AW:AW,$E:$E,$E111)-MINIFS(AW:AW,$E:$E,$E111)),
100*(AW111-MINIFS(AW:AW,$E:$E,$E111))/(MAXIFS(AW:AW,$E:$E,$E111)-MINIFS(AW:AW,$E:$E,$E111))))</f>
        <v/>
      </c>
      <c r="DM111" s="223" t="str">
        <f t="array" ref="DM111">IF(AX111="","",
IF(INDEX(Settings!$H:$H,MATCH(DM$1,Settings!$G:$G,0))=TRUE,
100-100*(AX111-MINIFS(AX:AX,$E:$E,$E111))/(MAXIFS(AX:AX,$E:$E,$E111)-MINIFS(AX:AX,$E:$E,$E111)),
100*(AX111-MINIFS(AX:AX,$E:$E,$E111))/(MAXIFS(AX:AX,$E:$E,$E111)-MINIFS(AX:AX,$E:$E,$E111))))</f>
        <v/>
      </c>
      <c r="DN111" s="223" t="str">
        <f t="array" ref="DN111">IF(AY111="","",
IF(INDEX(Settings!$H:$H,MATCH(DN$1,Settings!$G:$G,0))=TRUE,
100-100*(AY111-MINIFS(AY:AY,$E:$E,$E111))/(MAXIFS(AY:AY,$E:$E,$E111)-MINIFS(AY:AY,$E:$E,$E111)),
100*(AY111-MINIFS(AY:AY,$E:$E,$E111))/(MAXIFS(AY:AY,$E:$E,$E111)-MINIFS(AY:AY,$E:$E,$E111))))</f>
        <v/>
      </c>
      <c r="DO111" s="223" t="str">
        <f t="array" ref="DO111">IF(AZ111="","",
IF(INDEX(Settings!$H:$H,MATCH(DO$1,Settings!$G:$G,0))=TRUE,
100-100*(AZ111-MINIFS(AZ:AZ,$E:$E,$E111))/(MAXIFS(AZ:AZ,$E:$E,$E111)-MINIFS(AZ:AZ,$E:$E,$E111)),
100*(AZ111-MINIFS(AZ:AZ,$E:$E,$E111))/(MAXIFS(AZ:AZ,$E:$E,$E111)-MINIFS(AZ:AZ,$E:$E,$E111))))</f>
        <v/>
      </c>
      <c r="DP111" s="223" t="str">
        <f t="array" ref="DP111">IF(BA111="","",
IF(INDEX(Settings!$H:$H,MATCH(DP$1,Settings!$G:$G,0))=TRUE,
100-100*(BA111-MINIFS(BA:BA,$E:$E,$E111))/(MAXIFS(BA:BA,$E:$E,$E111)-MINIFS(BA:BA,$E:$E,$E111)),
100*(BA111-MINIFS(BA:BA,$E:$E,$E111))/(MAXIFS(BA:BA,$E:$E,$E111)-MINIFS(BA:BA,$E:$E,$E111))))</f>
        <v/>
      </c>
      <c r="DQ111" s="223" t="str">
        <f t="array" ref="DQ111">IF(BB111="","",
IF(INDEX(Settings!$H:$H,MATCH(DQ$1,Settings!$G:$G,0))=TRUE,
100-100*(BB111-MINIFS(BB:BB,$E:$E,$E111))/(MAXIFS(BB:BB,$E:$E,$E111)-MINIFS(BB:BB,$E:$E,$E111)),
100*(BB111-MINIFS(BB:BB,$E:$E,$E111))/(MAXIFS(BB:BB,$E:$E,$E111)-MINIFS(BB:BB,$E:$E,$E111))))</f>
        <v/>
      </c>
      <c r="DR111" s="223" t="str">
        <f t="array" ref="DR111">IF(BC111="","",
IF(INDEX(Settings!$H:$H,MATCH(DR$1,Settings!$G:$G,0))=TRUE,
100-100*(BC111-MINIFS(BC:BC,$E:$E,$E111))/(MAXIFS(BC:BC,$E:$E,$E111)-MINIFS(BC:BC,$E:$E,$E111)),
100*(BC111-MINIFS(BC:BC,$E:$E,$E111))/(MAXIFS(BC:BC,$E:$E,$E111)-MINIFS(BC:BC,$E:$E,$E111))))</f>
        <v/>
      </c>
      <c r="DS111" s="223" t="str">
        <f t="array" ref="DS111">IF(BD111="","",
IF(INDEX(Settings!$H:$H,MATCH(DS$1,Settings!$G:$G,0))=TRUE,
100-100*(BD111-MINIFS(BD:BD,$E:$E,$E111))/(MAXIFS(BD:BD,$E:$E,$E111)-MINIFS(BD:BD,$E:$E,$E111)),
100*(BD111-MINIFS(BD:BD,$E:$E,$E111))/(MAXIFS(BD:BD,$E:$E,$E111)-MINIFS(BD:BD,$E:$E,$E111))))</f>
        <v/>
      </c>
      <c r="DT111" s="223" t="str">
        <f t="array" ref="DT111">IF(BE111="","",
IF(INDEX(Settings!$H:$H,MATCH(DT$1,Settings!$G:$G,0))=TRUE,
100-100*(BE111-MINIFS(BE:BE,$E:$E,$E111))/(MAXIFS(BE:BE,$E:$E,$E111)-MINIFS(BE:BE,$E:$E,$E111)),
100*(BE111-MINIFS(BE:BE,$E:$E,$E111))/(MAXIFS(BE:BE,$E:$E,$E111)-MINIFS(BE:BE,$E:$E,$E111))))</f>
        <v/>
      </c>
      <c r="DU111" s="223" t="str">
        <f t="array" ref="DU111">IF(BF111="","",
IF(INDEX(Settings!$H:$H,MATCH(DU$1,Settings!$G:$G,0))=TRUE,
100-100*(BF111-MINIFS(BF:BF,$E:$E,$E111))/(MAXIFS(BF:BF,$E:$E,$E111)-MINIFS(BF:BF,$E:$E,$E111)),
100*(BF111-MINIFS(BF:BF,$E:$E,$E111))/(MAXIFS(BF:BF,$E:$E,$E111)-MINIFS(BF:BF,$E:$E,$E111))))</f>
        <v/>
      </c>
      <c r="DV111" s="223" t="str">
        <f t="array" ref="DV111">IF(BG111="","",
IF(INDEX(Settings!$H:$H,MATCH(DV$1,Settings!$G:$G,0))=TRUE,
100-100*(BG111-MINIFS(BG:BG,$E:$E,$E111))/(MAXIFS(BG:BG,$E:$E,$E111)-MINIFS(BG:BG,$E:$E,$E111)),
100*(BG111-MINIFS(BG:BG,$E:$E,$E111))/(MAXIFS(BG:BG,$E:$E,$E111)-MINIFS(BG:BG,$E:$E,$E111))))</f>
        <v/>
      </c>
      <c r="DW111" s="223" t="str">
        <f t="array" ref="DW111">IF(BH111="","",
IF(INDEX(Settings!$H:$H,MATCH(DW$1,Settings!$G:$G,0))=TRUE,
100-100*(BH111-MINIFS(BH:BH,$E:$E,$E111))/(MAXIFS(BH:BH,$E:$E,$E111)-MINIFS(BH:BH,$E:$E,$E111)),
100*(BH111-MINIFS(BH:BH,$E:$E,$E111))/(MAXIFS(BH:BH,$E:$E,$E111)-MINIFS(BH:BH,$E:$E,$E111))))</f>
        <v/>
      </c>
      <c r="DX111" s="223" t="str">
        <f t="array" ref="DX111">IF(BI111="","",
IF(INDEX(Settings!$H:$H,MATCH(DX$1,Settings!$G:$G,0))=TRUE,
100-100*(BI111-MINIFS(BI:BI,$E:$E,$E111))/(MAXIFS(BI:BI,$E:$E,$E111)-MINIFS(BI:BI,$E:$E,$E111)),
100*(BI111-MINIFS(BI:BI,$E:$E,$E111))/(MAXIFS(BI:BI,$E:$E,$E111)-MINIFS(BI:BI,$E:$E,$E111))))</f>
        <v/>
      </c>
      <c r="DY111" s="223" t="str">
        <f t="array" ref="DY111">IF(BJ111="","",
IF(INDEX(Settings!$H:$H,MATCH(DY$1,Settings!$G:$G,0))=TRUE,
100-100*(BJ111-MINIFS(BJ:BJ,$E:$E,$E111))/(MAXIFS(BJ:BJ,$E:$E,$E111)-MINIFS(BJ:BJ,$E:$E,$E111)),
100*(BJ111-MINIFS(BJ:BJ,$E:$E,$E111))/(MAXIFS(BJ:BJ,$E:$E,$E111)-MINIFS(BJ:BJ,$E:$E,$E111))))</f>
        <v/>
      </c>
      <c r="DZ111" s="225"/>
      <c r="EA111" s="225"/>
      <c r="EB111" s="225" t="str">
        <f t="shared" si="8"/>
        <v/>
      </c>
      <c r="EC111" s="225" t="str">
        <f t="shared" si="9"/>
        <v/>
      </c>
      <c r="ED111" s="225" t="str">
        <f t="shared" si="10"/>
        <v/>
      </c>
      <c r="EE111" s="225" t="str">
        <f t="shared" si="11"/>
        <v/>
      </c>
      <c r="EF111" s="225" t="str">
        <f t="shared" si="12"/>
        <v/>
      </c>
      <c r="EG111" s="225" t="str">
        <f t="shared" si="13"/>
        <v/>
      </c>
      <c r="EH111" s="225"/>
      <c r="EI111" s="225"/>
      <c r="EJ111" s="225"/>
      <c r="EK111" s="225"/>
      <c r="EL111" s="225"/>
      <c r="EM111" s="225"/>
    </row>
    <row r="112">
      <c r="A112" s="231"/>
      <c r="B112" s="231"/>
      <c r="C112" s="231"/>
      <c r="D112" s="231" t="str">
        <f t="array" ref="D112">IFERROR(INDEX(Profiles!$B:$B,MATCH($A112,Profiles!$A:$A,0)),"")</f>
        <v/>
      </c>
      <c r="E112" s="231"/>
      <c r="F112" s="231"/>
      <c r="G112" s="231"/>
      <c r="H112" s="231"/>
      <c r="I112" s="231" t="str">
        <f>IF(A112="","",IF(Settings!$N$3="DATE",F112&amp;": "&amp;TEXT(B112,"M/DD/YY"),F112&amp;": "&amp;H112))</f>
        <v/>
      </c>
      <c r="J112" s="231"/>
      <c r="K112" s="231"/>
      <c r="L112" s="231"/>
      <c r="M112" s="232" t="str">
        <f t="shared" si="14"/>
        <v/>
      </c>
      <c r="N112" s="231"/>
      <c r="O112" s="231"/>
      <c r="P112" s="231"/>
      <c r="Q112" s="231"/>
      <c r="R112" s="231"/>
      <c r="S112" s="230" t="str">
        <f>IFERROR(VLOOKUP(AF112, 'YOYO IR Scores'!A:C, 3, FALSE), "")
</f>
        <v/>
      </c>
      <c r="T112" s="231"/>
      <c r="U112" s="231"/>
      <c r="V112" s="231"/>
      <c r="W112" s="231"/>
      <c r="X112" s="233" t="str">
        <f t="shared" si="4"/>
        <v/>
      </c>
      <c r="Y112" s="234" t="str">
        <f t="shared" si="5"/>
        <v/>
      </c>
      <c r="Z112" s="234" t="str">
        <f t="shared" si="6"/>
        <v/>
      </c>
      <c r="AA112" s="233" t="str">
        <f t="shared" si="7"/>
        <v/>
      </c>
      <c r="AB112" s="232"/>
      <c r="AC112" s="232"/>
      <c r="AD112" s="232"/>
      <c r="AE112" s="232" t="str">
        <f>IFERROR(VLOOKUP(AF112, 'YOYO IR Scores'!A:C, 2, FALSE), "")</f>
        <v/>
      </c>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t="str">
        <f t="array" ref="BK112">IF(J112="","",
IF(INDEX(Settings!$H:$H,MATCH(BY$1,Settings!$G:$G,0))=TRUE,
100-100*(J112-MIN(J:J))/(MAX(J:J)-MIN(J:J)),
100*(J112-MIN(J:J))/(MAX(J:J)-MIN(J:J))))</f>
        <v/>
      </c>
      <c r="BL112" s="232" t="str">
        <f t="array" ref="BL112">IF(J112="","",
IF(INDEX(Settings!$H:$H,MATCH(BY$1,Settings!$G:$G,0))=TRUE,
100-100*(J112-MINIFS(J:J,$E:$E,$E112))/(MAXIFS(J:J,$E:$E,$E112)-MINIFS(J:J,$E:$E,$E112)),
100*(J112-MINIFS(J:J,$E:$E,$E112))/(MAXIFS(J:J,$E:$E,$E112)-MINIFS(J:J,$E:$E,$E112))))</f>
        <v/>
      </c>
      <c r="BM112" s="232" t="str">
        <f t="array" ref="BM112">IF(J112="","",
IF(INDEX(Settings!$H:$H,MATCH(BY$1,Settings!$G:$G,0))=TRUE,
100-100*(J112-MINIFS(J:J,$E:$E,$E112,$I:$I,$I112))/(MAXIFS(J:J,$E:$E,$E112,$I:$I,$I112)-MINIFS(J:J,$E:$E,$E112,$I:$I,$I112)),
100*(J112-MINIFS(J:J,$E:$E,$E112,$I:$I,$I112))/(MAXIFS(J:J,$E:$E,$E112,$I:$I,$I112)-MINIFS(J:J,$E:$E,$E112,$I:$I,$I112))))</f>
        <v/>
      </c>
      <c r="BN112" s="231" t="str">
        <f t="array" ref="BN112">IF(J112="","",
IF(INDEX(Settings!$H:$H,MATCH(BY$1,Settings!$G:$G,0))=TRUE,
100-100*PERCENTRANK(J:J,J112),
100*PERCENTRANK(J:J,J112)))</f>
        <v/>
      </c>
      <c r="BO112" s="231" t="str">
        <f>IFERROR(__xludf.DUMMYFUNCTION("IF(J112="""","""",
IF(INDEX(Settings!$H:$H,MATCH(BY$1,Settings!$G:$G,0))=TRUE,
100-100*PERCENTRANK(FILTER(J:J,$E:$E=$E112),J112),
100*PERCENTRANK(FILTER(J:J,$E:$E=$E112),J112)))"),"")</f>
        <v/>
      </c>
      <c r="BP112" s="231" t="str">
        <f>IFERROR(__xludf.DUMMYFUNCTION("IF(J112="""","""",
IF(INDEX(Settings!$H:$H,MATCH(BY$1,Settings!$G:$G,0))=TRUE,
100-100*PERCENTRANK(FILTER(J:J,$E:$E=$E112,$I:$I=$I112),J112),
100*PERCENTRANK(FILTER(J:J,$E:$E=$E112,$I:$I=$I112),J112)))"),"")</f>
        <v/>
      </c>
      <c r="BQ112" s="233" t="str">
        <f t="array" ref="BQ112">IF(J112="","",
IF(INDEX(Settings!$H:$H,MATCH(BY$1,Settings!$G:$G,0))=TRUE,
-1*(J112-AVERAGE(J:J))/STDEV(J:J),
(J112-AVERAGE(J:J))/STDEV(J:J)))</f>
        <v/>
      </c>
      <c r="BR112" s="233" t="str">
        <f>IFERROR(__xludf.DUMMYFUNCTION("IF(J112="""","""",
IF(INDEX(Settings!$H:$H,MATCH(BY$1,Settings!$G:$G,0))=TRUE,
-1*(J112-AVERAGEIFS(J:J,$E:$E,$E112))/STDEV(FILTER(J:J,$E:$E=$E112)),
(J112-AVERAGEIFS(J:J,$E:$E,$E112))/STDEV(FILTER(J:J,$E:$E=$E112))))"),"")</f>
        <v/>
      </c>
      <c r="BS112" s="233"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1"/>
      <c r="BX112" s="231"/>
      <c r="BY112" s="232" t="str">
        <f t="array" ref="BY112">IF(J112="","",
IF(INDEX(Settings!$H:$H,MATCH(BY$1,Settings!$G:$G,0))=TRUE,
100-100*(J112-MINIFS(J:J,$E:$E,$E112))/(MAXIFS(J:J,$E:$E,$E112)-MINIFS(J:J,$E:$E,$E112)),
100*(J112-MINIFS(J:J,$E:$E,$E112))/(MAXIFS(J:J,$E:$E,$E112)-MINIFS(J:J,$E:$E,$E112))))</f>
        <v/>
      </c>
      <c r="BZ112" s="232" t="str">
        <f t="array" ref="BZ112">IF(K112="","",
IF(INDEX(Settings!$H:$H,MATCH(BZ$1,Settings!$G:$G,0))=TRUE,
100-100*(K112-MINIFS(K:K,$E:$E,$E112))/(MAXIFS(K:K,$E:$E,$E112)-MINIFS(K:K,$E:$E,$E112)),
100*(K112-MINIFS(K:K,$E:$E,$E112))/(MAXIFS(K:K,$E:$E,$E112)-MINIFS(K:K,$E:$E,$E112))))</f>
        <v/>
      </c>
      <c r="CA112" s="232" t="str">
        <f t="array" ref="CA112">IF(L112="","",
IF(INDEX(Settings!$H:$H,MATCH(CA$1,Settings!$G:$G,0))=TRUE,
100-100*(L112-MINIFS(L:L,$E:$E,$E112))/(MAXIFS(L:L,$E:$E,$E112)-MINIFS(L:L,$E:$E,$E112)),
100*(L112-MINIFS(L:L,$E:$E,$E112))/(MAXIFS(L:L,$E:$E,$E112)-MINIFS(L:L,$E:$E,$E112))))</f>
        <v/>
      </c>
      <c r="CB112" s="232" t="str">
        <f t="array" ref="CB112">IF(M112="","",
IF(INDEX(Settings!$H:$H,MATCH(CB$1,Settings!$G:$G,0))=TRUE,
100-100*(M112-MINIFS(M:M,$E:$E,$E112))/(MAXIFS(M:M,$E:$E,$E112)-MINIFS(M:M,$E:$E,$E112)),
100*(M112-MINIFS(M:M,$E:$E,$E112))/(MAXIFS(M:M,$E:$E,$E112)-MINIFS(M:M,$E:$E,$E112))))</f>
        <v/>
      </c>
      <c r="CC112" s="232" t="str">
        <f t="array" ref="CC112">IF(N112="","",
IF(INDEX(Settings!$H:$H,MATCH(CC$1,Settings!$G:$G,0))=TRUE,
100-100*(N112-MINIFS(N:N,$E:$E,$E112))/(MAXIFS(N:N,$E:$E,$E112)-MINIFS(N:N,$E:$E,$E112)),
100*(N112-MINIFS(N:N,$E:$E,$E112))/(MAXIFS(N:N,$E:$E,$E112)-MINIFS(N:N,$E:$E,$E112))))</f>
        <v/>
      </c>
      <c r="CD112" s="232" t="str">
        <f t="array" ref="CD112">IF(O112="","",
IF(INDEX(Settings!$H:$H,MATCH(CD$1,Settings!$G:$G,0))=TRUE,
100-100*(O112-MINIFS(O:O,$E:$E,$E112))/(MAXIFS(O:O,$E:$E,$E112)-MINIFS(O:O,$E:$E,$E112)),
100*(O112-MINIFS(O:O,$E:$E,$E112))/(MAXIFS(O:O,$E:$E,$E112)-MINIFS(O:O,$E:$E,$E112))))</f>
        <v/>
      </c>
      <c r="CE112" s="232" t="str">
        <f t="array" ref="CE112">IF(P112="","",
IF(INDEX(Settings!$H:$H,MATCH(CE$1,Settings!$G:$G,0))=TRUE,
100-100*(P112-MINIFS(P:P,$E:$E,$E112))/(MAXIFS(P:P,$E:$E,$E112)-MINIFS(P:P,$E:$E,$E112)),
100*(P112-MINIFS(P:P,$E:$E,$E112))/(MAXIFS(P:P,$E:$E,$E112)-MINIFS(P:P,$E:$E,$E112))))</f>
        <v/>
      </c>
      <c r="CF112" s="232" t="str">
        <f t="array" ref="CF112">IF(Q112="","",
IF(INDEX(Settings!$H:$H,MATCH(CF$1,Settings!$G:$G,0))=TRUE,
100-100*(Q112-MINIFS(Q:Q,$E:$E,$E112))/(MAXIFS(Q:Q,$E:$E,$E112)-MINIFS(Q:Q,$E:$E,$E112)),
100*(Q112-MINIFS(Q:Q,$E:$E,$E112))/(MAXIFS(Q:Q,$E:$E,$E112)-MINIFS(Q:Q,$E:$E,$E112))))</f>
        <v/>
      </c>
      <c r="CG112" s="232" t="str">
        <f t="array" ref="CG112">IF(R112="","",
IF(INDEX(Settings!$H:$H,MATCH(CG$1,Settings!$G:$G,0))=TRUE,
100-100*(R112-MINIFS(R:R,$E:$E,$E112))/(MAXIFS(R:R,$E:$E,$E112)-MINIFS(R:R,$E:$E,$E112)),
100*(R112-MINIFS(R:R,$E:$E,$E112))/(MAXIFS(R:R,$E:$E,$E112)-MINIFS(R:R,$E:$E,$E112))))</f>
        <v/>
      </c>
      <c r="CH112" s="232" t="str">
        <f t="array" ref="CH112">IF(S112="","",
IF(INDEX(Settings!$H:$H,MATCH(CH$1,Settings!$G:$G,0))=TRUE,
100-100*(S112-MINIFS(S:S,$E:$E,$E112))/(MAXIFS(S:S,$E:$E,$E112)-MINIFS(S:S,$E:$E,$E112)),
100*(S112-MINIFS(S:S,$E:$E,$E112))/(MAXIFS(S:S,$E:$E,$E112)-MINIFS(S:S,$E:$E,$E112))))</f>
        <v/>
      </c>
      <c r="CI112" s="232" t="str">
        <f t="array" ref="CI112">IF(T112="","",
IF(INDEX(Settings!$H:$H,MATCH(CI$1,Settings!$G:$G,0))=TRUE,
100-100*(T112-MINIFS(T:T,$E:$E,$E112))/(MAXIFS(T:T,$E:$E,$E112)-MINIFS(T:T,$E:$E,$E112)),
100*(T112-MINIFS(T:T,$E:$E,$E112))/(MAXIFS(T:T,$E:$E,$E112)-MINIFS(T:T,$E:$E,$E112))))</f>
        <v/>
      </c>
      <c r="CJ112" s="232" t="str">
        <f t="array" ref="CJ112">IF(U112="","",
IF(INDEX(Settings!$H:$H,MATCH(CJ$1,Settings!$G:$G,0))=TRUE,
100-100*(U112-MINIFS(U:U,$E:$E,$E112))/(MAXIFS(U:U,$E:$E,$E112)-MINIFS(U:U,$E:$E,$E112)),
100*(U112-MINIFS(U:U,$E:$E,$E112))/(MAXIFS(U:U,$E:$E,$E112)-MINIFS(U:U,$E:$E,$E112))))</f>
        <v/>
      </c>
      <c r="CK112" s="232" t="str">
        <f t="array" ref="CK112">IF(V112="","",
IF(INDEX(Settings!$H:$H,MATCH(CK$1,Settings!$G:$G,0))=TRUE,
100-100*(V112-MINIFS(V:V,$E:$E,$E112))/(MAXIFS(V:V,$E:$E,$E112)-MINIFS(V:V,$E:$E,$E112)),
100*(V112-MINIFS(V:V,$E:$E,$E112))/(MAXIFS(V:V,$E:$E,$E112)-MINIFS(V:V,$E:$E,$E112))))</f>
        <v/>
      </c>
      <c r="CL112" s="232" t="str">
        <f t="array" ref="CL112">IF(W112="","",
IF(INDEX(Settings!$H:$H,MATCH(CL$1,Settings!$G:$G,0))=TRUE,
100-100*(W112-MINIFS(W:W,$E:$E,$E112))/(MAXIFS(W:W,$E:$E,$E112)-MINIFS(W:W,$E:$E,$E112)),
100*(W112-MINIFS(W:W,$E:$E,$E112))/(MAXIFS(W:W,$E:$E,$E112)-MINIFS(W:W,$E:$E,$E112))))</f>
        <v/>
      </c>
      <c r="CM112" s="232" t="str">
        <f t="array" ref="CM112">IF(X112="","",
IF(INDEX(Settings!$H:$H,MATCH(CM$1,Settings!$G:$G,0))=TRUE,
100-100*(X112-MINIFS(X:X,$E:$E,$E112))/(MAXIFS(X:X,$E:$E,$E112)-MINIFS(X:X,$E:$E,$E112)),
100*(X112-MINIFS(X:X,$E:$E,$E112))/(MAXIFS(X:X,$E:$E,$E112)-MINIFS(X:X,$E:$E,$E112))))</f>
        <v/>
      </c>
      <c r="CN112" s="232" t="str">
        <f t="array" ref="CN112">IF(Y112="","",
IF(INDEX(Settings!$H:$H,MATCH(CN$1,Settings!$G:$G,0))=TRUE,
100-100*(Y112-MINIFS(Y:Y,$E:$E,$E112))/(MAXIFS(Y:Y,$E:$E,$E112)-MINIFS(Y:Y,$E:$E,$E112)),
100*(Y112-MINIFS(Y:Y,$E:$E,$E112))/(MAXIFS(Y:Y,$E:$E,$E112)-MINIFS(Y:Y,$E:$E,$E112))))</f>
        <v/>
      </c>
      <c r="CO112" s="232" t="str">
        <f t="array" ref="CO112">IF(Z112="","",
IF(INDEX(Settings!$H:$H,MATCH(CO$1,Settings!$G:$G,0))=TRUE,
100-100*(Z112-MINIFS(Z:Z,$E:$E,$E112))/(MAXIFS(Z:Z,$E:$E,$E112)-MINIFS(Z:Z,$E:$E,$E112)),
100*(Z112-MINIFS(Z:Z,$E:$E,$E112))/(MAXIFS(Z:Z,$E:$E,$E112)-MINIFS(Z:Z,$E:$E,$E112))))</f>
        <v/>
      </c>
      <c r="CP112" s="232" t="str">
        <f t="array" ref="CP112">IF(AA112="","",
IF(INDEX(Settings!$H:$H,MATCH(CP$1,Settings!$G:$G,0))=TRUE,
100-100*(AA112-MINIFS(AA:AA,$E:$E,$E112))/(MAXIFS(AA:AA,$E:$E,$E112)-MINIFS(AA:AA,$E:$E,$E112)),
100*(AA112-MINIFS(AA:AA,$E:$E,$E112))/(MAXIFS(AA:AA,$E:$E,$E112)-MINIFS(AA:AA,$E:$E,$E112))))</f>
        <v/>
      </c>
      <c r="CQ112" s="232" t="str">
        <f t="array" ref="CQ112">IF(AB112="","",
IF(INDEX(Settings!$H:$H,MATCH(CQ$1,Settings!$G:$G,0))=TRUE,
100-100*(AB112-MINIFS(AB:AB,$E:$E,$E112))/(MAXIFS(AB:AB,$E:$E,$E112)-MINIFS(AB:AB,$E:$E,$E112)),
100*(AB112-MINIFS(AB:AB,$E:$E,$E112))/(MAXIFS(AB:AB,$E:$E,$E112)-MINIFS(AB:AB,$E:$E,$E112))))</f>
        <v/>
      </c>
      <c r="CR112" s="232" t="str">
        <f t="array" ref="CR112">IF(AC112="","",
IF(INDEX(Settings!$H:$H,MATCH(CR$1,Settings!$G:$G,0))=TRUE,
100-100*(AC112-MINIFS(AC:AC,$E:$E,$E112))/(MAXIFS(AC:AC,$E:$E,$E112)-MINIFS(AC:AC,$E:$E,$E112)),
100*(AC112-MINIFS(AC:AC,$E:$E,$E112))/(MAXIFS(AC:AC,$E:$E,$E112)-MINIFS(AC:AC,$E:$E,$E112))))</f>
        <v/>
      </c>
      <c r="CS112" s="232" t="str">
        <f t="array" ref="CS112">IF(AD112="","",
IF(INDEX(Settings!$H:$H,MATCH(CS$1,Settings!$G:$G,0))=TRUE,
100-100*(AD112-MINIFS(AD:AD,$E:$E,$E112))/(MAXIFS(AD:AD,$E:$E,$E112)-MINIFS(AD:AD,$E:$E,$E112)),
100*(AD112-MINIFS(AD:AD,$E:$E,$E112))/(MAXIFS(AD:AD,$E:$E,$E112)-MINIFS(AD:AD,$E:$E,$E112))))</f>
        <v/>
      </c>
      <c r="CT112" s="232" t="str">
        <f t="array" ref="CT112">IF(AE112="","",
IF(INDEX(Settings!$H:$H,MATCH(CT$1,Settings!$G:$G,0))=TRUE,
100-100*(AE112-MINIFS(AE:AE,$E:$E,$E112))/(MAXIFS(AE:AE,$E:$E,$E112)-MINIFS(AE:AE,$E:$E,$E112)),
100*(AE112-MINIFS(AE:AE,$E:$E,$E112))/(MAXIFS(AE:AE,$E:$E,$E112)-MINIFS(AE:AE,$E:$E,$E112))))</f>
        <v/>
      </c>
      <c r="CU112" s="232" t="str">
        <f t="array" ref="CU112">IF(AF112="","",
IF(INDEX(Settings!$H:$H,MATCH(CU$1,Settings!$G:$G,0))=TRUE,
100-100*(AF112-MINIFS(AF:AF,$E:$E,$E112))/(MAXIFS(AF:AF,$E:$E,$E112)-MINIFS(AF:AF,$E:$E,$E112)),
100*(AF112-MINIFS(AF:AF,$E:$E,$E112))/(MAXIFS(AF:AF,$E:$E,$E112)-MINIFS(AF:AF,$E:$E,$E112))))</f>
        <v/>
      </c>
      <c r="CV112" s="232" t="str">
        <f t="array" ref="CV112">IF(AG112="","",
IF(INDEX(Settings!$H:$H,MATCH(CV$1,Settings!$G:$G,0))=TRUE,
100-100*(AG112-MINIFS(AG:AG,$E:$E,$E112))/(MAXIFS(AG:AG,$E:$E,$E112)-MINIFS(AG:AG,$E:$E,$E112)),
100*(AG112-MINIFS(AG:AG,$E:$E,$E112))/(MAXIFS(AG:AG,$E:$E,$E112)-MINIFS(AG:AG,$E:$E,$E112))))</f>
        <v/>
      </c>
      <c r="CW112" s="232" t="str">
        <f t="array" ref="CW112">IF(AH112="","",
IF(INDEX(Settings!$H:$H,MATCH(CW$1,Settings!$G:$G,0))=TRUE,
100-100*(AH112-MINIFS(AH:AH,$E:$E,$E112))/(MAXIFS(AH:AH,$E:$E,$E112)-MINIFS(AH:AH,$E:$E,$E112)),
100*(AH112-MINIFS(AH:AH,$E:$E,$E112))/(MAXIFS(AH:AH,$E:$E,$E112)-MINIFS(AH:AH,$E:$E,$E112))))</f>
        <v/>
      </c>
      <c r="CX112" s="232" t="str">
        <f t="array" ref="CX112">IF(AI112="","",
IF(INDEX(Settings!$H:$H,MATCH(CX$1,Settings!$G:$G,0))=TRUE,
100-100*(AI112-MINIFS(AI:AI,$E:$E,$E112))/(MAXIFS(AI:AI,$E:$E,$E112)-MINIFS(AI:AI,$E:$E,$E112)),
100*(AI112-MINIFS(AI:AI,$E:$E,$E112))/(MAXIFS(AI:AI,$E:$E,$E112)-MINIFS(AI:AI,$E:$E,$E112))))</f>
        <v/>
      </c>
      <c r="CY112" s="232" t="str">
        <f t="array" ref="CY112">IF(AJ112="","",
IF(INDEX(Settings!$H:$H,MATCH(CY$1,Settings!$G:$G,0))=TRUE,
100-100*(AJ112-MINIFS(AJ:AJ,$E:$E,$E112))/(MAXIFS(AJ:AJ,$E:$E,$E112)-MINIFS(AJ:AJ,$E:$E,$E112)),
100*(AJ112-MINIFS(AJ:AJ,$E:$E,$E112))/(MAXIFS(AJ:AJ,$E:$E,$E112)-MINIFS(AJ:AJ,$E:$E,$E112))))</f>
        <v/>
      </c>
      <c r="CZ112" s="232" t="str">
        <f t="array" ref="CZ112">IF(AK112="","",
IF(INDEX(Settings!$H:$H,MATCH(CZ$1,Settings!$G:$G,0))=TRUE,
100-100*(AK112-MINIFS(AK:AK,$E:$E,$E112))/(MAXIFS(AK:AK,$E:$E,$E112)-MINIFS(AK:AK,$E:$E,$E112)),
100*(AK112-MINIFS(AK:AK,$E:$E,$E112))/(MAXIFS(AK:AK,$E:$E,$E112)-MINIFS(AK:AK,$E:$E,$E112))))</f>
        <v/>
      </c>
      <c r="DA112" s="232" t="str">
        <f t="array" ref="DA112">IF(AL112="","",
IF(INDEX(Settings!$H:$H,MATCH(DA$1,Settings!$G:$G,0))=TRUE,
100-100*(AL112-MINIFS(AL:AL,$E:$E,$E112))/(MAXIFS(AL:AL,$E:$E,$E112)-MINIFS(AL:AL,$E:$E,$E112)),
100*(AL112-MINIFS(AL:AL,$E:$E,$E112))/(MAXIFS(AL:AL,$E:$E,$E112)-MINIFS(AL:AL,$E:$E,$E112))))</f>
        <v/>
      </c>
      <c r="DB112" s="232" t="str">
        <f t="array" ref="DB112">IF(AM112="","",
IF(INDEX(Settings!$H:$H,MATCH(DB$1,Settings!$G:$G,0))=TRUE,
100-100*(AM112-MINIFS(AM:AM,$E:$E,$E112))/(MAXIFS(AM:AM,$E:$E,$E112)-MINIFS(AM:AM,$E:$E,$E112)),
100*(AM112-MINIFS(AM:AM,$E:$E,$E112))/(MAXIFS(AM:AM,$E:$E,$E112)-MINIFS(AM:AM,$E:$E,$E112))))</f>
        <v/>
      </c>
      <c r="DC112" s="232" t="str">
        <f t="array" ref="DC112">IF(AN112="","",
IF(INDEX(Settings!$H:$H,MATCH(DC$1,Settings!$G:$G,0))=TRUE,
100-100*(AN112-MINIFS(AN:AN,$E:$E,$E112))/(MAXIFS(AN:AN,$E:$E,$E112)-MINIFS(AN:AN,$E:$E,$E112)),
100*(AN112-MINIFS(AN:AN,$E:$E,$E112))/(MAXIFS(AN:AN,$E:$E,$E112)-MINIFS(AN:AN,$E:$E,$E112))))</f>
        <v/>
      </c>
      <c r="DD112" s="232" t="str">
        <f t="array" ref="DD112">IF(AO112="","",
IF(INDEX(Settings!$H:$H,MATCH(DD$1,Settings!$G:$G,0))=TRUE,
100-100*(AO112-MINIFS(AO:AO,$E:$E,$E112))/(MAXIFS(AO:AO,$E:$E,$E112)-MINIFS(AO:AO,$E:$E,$E112)),
100*(AO112-MINIFS(AO:AO,$E:$E,$E112))/(MAXIFS(AO:AO,$E:$E,$E112)-MINIFS(AO:AO,$E:$E,$E112))))</f>
        <v/>
      </c>
      <c r="DE112" s="232" t="str">
        <f t="array" ref="DE112">IF(AP112="","",
IF(INDEX(Settings!$H:$H,MATCH(DE$1,Settings!$G:$G,0))=TRUE,
100-100*(AP112-MINIFS(AP:AP,$E:$E,$E112))/(MAXIFS(AP:AP,$E:$E,$E112)-MINIFS(AP:AP,$E:$E,$E112)),
100*(AP112-MINIFS(AP:AP,$E:$E,$E112))/(MAXIFS(AP:AP,$E:$E,$E112)-MINIFS(AP:AP,$E:$E,$E112))))</f>
        <v/>
      </c>
      <c r="DF112" s="232" t="str">
        <f t="array" ref="DF112">IF(AQ112="","",
IF(INDEX(Settings!$H:$H,MATCH(DF$1,Settings!$G:$G,0))=TRUE,
100-100*(AQ112-MINIFS(AQ:AQ,$E:$E,$E112))/(MAXIFS(AQ:AQ,$E:$E,$E112)-MINIFS(AQ:AQ,$E:$E,$E112)),
100*(AQ112-MINIFS(AQ:AQ,$E:$E,$E112))/(MAXIFS(AQ:AQ,$E:$E,$E112)-MINIFS(AQ:AQ,$E:$E,$E112))))</f>
        <v/>
      </c>
      <c r="DG112" s="232" t="str">
        <f t="array" ref="DG112">IF(AR112="","",
IF(INDEX(Settings!$H:$H,MATCH(DG$1,Settings!$G:$G,0))=TRUE,
100-100*(AR112-MINIFS(AR:AR,$E:$E,$E112))/(MAXIFS(AR:AR,$E:$E,$E112)-MINIFS(AR:AR,$E:$E,$E112)),
100*(AR112-MINIFS(AR:AR,$E:$E,$E112))/(MAXIFS(AR:AR,$E:$E,$E112)-MINIFS(AR:AR,$E:$E,$E112))))</f>
        <v/>
      </c>
      <c r="DH112" s="232" t="str">
        <f t="array" ref="DH112">IF(AS112="","",
IF(INDEX(Settings!$H:$H,MATCH(DH$1,Settings!$G:$G,0))=TRUE,
100-100*(AS112-MINIFS(AS:AS,$E:$E,$E112))/(MAXIFS(AS:AS,$E:$E,$E112)-MINIFS(AS:AS,$E:$E,$E112)),
100*(AS112-MINIFS(AS:AS,$E:$E,$E112))/(MAXIFS(AS:AS,$E:$E,$E112)-MINIFS(AS:AS,$E:$E,$E112))))</f>
        <v/>
      </c>
      <c r="DI112" s="232" t="str">
        <f t="array" ref="DI112">IF(AT112="","",
IF(INDEX(Settings!$H:$H,MATCH(DI$1,Settings!$G:$G,0))=TRUE,
100-100*(AT112-MINIFS(AT:AT,$E:$E,$E112))/(MAXIFS(AT:AT,$E:$E,$E112)-MINIFS(AT:AT,$E:$E,$E112)),
100*(AT112-MINIFS(AT:AT,$E:$E,$E112))/(MAXIFS(AT:AT,$E:$E,$E112)-MINIFS(AT:AT,$E:$E,$E112))))</f>
        <v/>
      </c>
      <c r="DJ112" s="232" t="str">
        <f t="array" ref="DJ112">IF(AU112="","",
IF(INDEX(Settings!$H:$H,MATCH(DJ$1,Settings!$G:$G,0))=TRUE,
100-100*(AU112-MINIFS(AU:AU,$E:$E,$E112))/(MAXIFS(AU:AU,$E:$E,$E112)-MINIFS(AU:AU,$E:$E,$E112)),
100*(AU112-MINIFS(AU:AU,$E:$E,$E112))/(MAXIFS(AU:AU,$E:$E,$E112)-MINIFS(AU:AU,$E:$E,$E112))))</f>
        <v/>
      </c>
      <c r="DK112" s="232" t="str">
        <f t="array" ref="DK112">IF(AV112="","",
IF(INDEX(Settings!$H:$H,MATCH(DK$1,Settings!$G:$G,0))=TRUE,
100-100*(AV112-MINIFS(AV:AV,$E:$E,$E112))/(MAXIFS(AV:AV,$E:$E,$E112)-MINIFS(AV:AV,$E:$E,$E112)),
100*(AV112-MINIFS(AV:AV,$E:$E,$E112))/(MAXIFS(AV:AV,$E:$E,$E112)-MINIFS(AV:AV,$E:$E,$E112))))</f>
        <v/>
      </c>
      <c r="DL112" s="232" t="str">
        <f t="array" ref="DL112">IF(AW112="","",
IF(INDEX(Settings!$H:$H,MATCH(DL$1,Settings!$G:$G,0))=TRUE,
100-100*(AW112-MINIFS(AW:AW,$E:$E,$E112))/(MAXIFS(AW:AW,$E:$E,$E112)-MINIFS(AW:AW,$E:$E,$E112)),
100*(AW112-MINIFS(AW:AW,$E:$E,$E112))/(MAXIFS(AW:AW,$E:$E,$E112)-MINIFS(AW:AW,$E:$E,$E112))))</f>
        <v/>
      </c>
      <c r="DM112" s="232" t="str">
        <f t="array" ref="DM112">IF(AX112="","",
IF(INDEX(Settings!$H:$H,MATCH(DM$1,Settings!$G:$G,0))=TRUE,
100-100*(AX112-MINIFS(AX:AX,$E:$E,$E112))/(MAXIFS(AX:AX,$E:$E,$E112)-MINIFS(AX:AX,$E:$E,$E112)),
100*(AX112-MINIFS(AX:AX,$E:$E,$E112))/(MAXIFS(AX:AX,$E:$E,$E112)-MINIFS(AX:AX,$E:$E,$E112))))</f>
        <v/>
      </c>
      <c r="DN112" s="232" t="str">
        <f t="array" ref="DN112">IF(AY112="","",
IF(INDEX(Settings!$H:$H,MATCH(DN$1,Settings!$G:$G,0))=TRUE,
100-100*(AY112-MINIFS(AY:AY,$E:$E,$E112))/(MAXIFS(AY:AY,$E:$E,$E112)-MINIFS(AY:AY,$E:$E,$E112)),
100*(AY112-MINIFS(AY:AY,$E:$E,$E112))/(MAXIFS(AY:AY,$E:$E,$E112)-MINIFS(AY:AY,$E:$E,$E112))))</f>
        <v/>
      </c>
      <c r="DO112" s="232" t="str">
        <f t="array" ref="DO112">IF(AZ112="","",
IF(INDEX(Settings!$H:$H,MATCH(DO$1,Settings!$G:$G,0))=TRUE,
100-100*(AZ112-MINIFS(AZ:AZ,$E:$E,$E112))/(MAXIFS(AZ:AZ,$E:$E,$E112)-MINIFS(AZ:AZ,$E:$E,$E112)),
100*(AZ112-MINIFS(AZ:AZ,$E:$E,$E112))/(MAXIFS(AZ:AZ,$E:$E,$E112)-MINIFS(AZ:AZ,$E:$E,$E112))))</f>
        <v/>
      </c>
      <c r="DP112" s="232" t="str">
        <f t="array" ref="DP112">IF(BA112="","",
IF(INDEX(Settings!$H:$H,MATCH(DP$1,Settings!$G:$G,0))=TRUE,
100-100*(BA112-MINIFS(BA:BA,$E:$E,$E112))/(MAXIFS(BA:BA,$E:$E,$E112)-MINIFS(BA:BA,$E:$E,$E112)),
100*(BA112-MINIFS(BA:BA,$E:$E,$E112))/(MAXIFS(BA:BA,$E:$E,$E112)-MINIFS(BA:BA,$E:$E,$E112))))</f>
        <v/>
      </c>
      <c r="DQ112" s="232" t="str">
        <f t="array" ref="DQ112">IF(BB112="","",
IF(INDEX(Settings!$H:$H,MATCH(DQ$1,Settings!$G:$G,0))=TRUE,
100-100*(BB112-MINIFS(BB:BB,$E:$E,$E112))/(MAXIFS(BB:BB,$E:$E,$E112)-MINIFS(BB:BB,$E:$E,$E112)),
100*(BB112-MINIFS(BB:BB,$E:$E,$E112))/(MAXIFS(BB:BB,$E:$E,$E112)-MINIFS(BB:BB,$E:$E,$E112))))</f>
        <v/>
      </c>
      <c r="DR112" s="232" t="str">
        <f t="array" ref="DR112">IF(BC112="","",
IF(INDEX(Settings!$H:$H,MATCH(DR$1,Settings!$G:$G,0))=TRUE,
100-100*(BC112-MINIFS(BC:BC,$E:$E,$E112))/(MAXIFS(BC:BC,$E:$E,$E112)-MINIFS(BC:BC,$E:$E,$E112)),
100*(BC112-MINIFS(BC:BC,$E:$E,$E112))/(MAXIFS(BC:BC,$E:$E,$E112)-MINIFS(BC:BC,$E:$E,$E112))))</f>
        <v/>
      </c>
      <c r="DS112" s="232" t="str">
        <f t="array" ref="DS112">IF(BD112="","",
IF(INDEX(Settings!$H:$H,MATCH(DS$1,Settings!$G:$G,0))=TRUE,
100-100*(BD112-MINIFS(BD:BD,$E:$E,$E112))/(MAXIFS(BD:BD,$E:$E,$E112)-MINIFS(BD:BD,$E:$E,$E112)),
100*(BD112-MINIFS(BD:BD,$E:$E,$E112))/(MAXIFS(BD:BD,$E:$E,$E112)-MINIFS(BD:BD,$E:$E,$E112))))</f>
        <v/>
      </c>
      <c r="DT112" s="232" t="str">
        <f t="array" ref="DT112">IF(BE112="","",
IF(INDEX(Settings!$H:$H,MATCH(DT$1,Settings!$G:$G,0))=TRUE,
100-100*(BE112-MINIFS(BE:BE,$E:$E,$E112))/(MAXIFS(BE:BE,$E:$E,$E112)-MINIFS(BE:BE,$E:$E,$E112)),
100*(BE112-MINIFS(BE:BE,$E:$E,$E112))/(MAXIFS(BE:BE,$E:$E,$E112)-MINIFS(BE:BE,$E:$E,$E112))))</f>
        <v/>
      </c>
      <c r="DU112" s="232" t="str">
        <f t="array" ref="DU112">IF(BF112="","",
IF(INDEX(Settings!$H:$H,MATCH(DU$1,Settings!$G:$G,0))=TRUE,
100-100*(BF112-MINIFS(BF:BF,$E:$E,$E112))/(MAXIFS(BF:BF,$E:$E,$E112)-MINIFS(BF:BF,$E:$E,$E112)),
100*(BF112-MINIFS(BF:BF,$E:$E,$E112))/(MAXIFS(BF:BF,$E:$E,$E112)-MINIFS(BF:BF,$E:$E,$E112))))</f>
        <v/>
      </c>
      <c r="DV112" s="232" t="str">
        <f t="array" ref="DV112">IF(BG112="","",
IF(INDEX(Settings!$H:$H,MATCH(DV$1,Settings!$G:$G,0))=TRUE,
100-100*(BG112-MINIFS(BG:BG,$E:$E,$E112))/(MAXIFS(BG:BG,$E:$E,$E112)-MINIFS(BG:BG,$E:$E,$E112)),
100*(BG112-MINIFS(BG:BG,$E:$E,$E112))/(MAXIFS(BG:BG,$E:$E,$E112)-MINIFS(BG:BG,$E:$E,$E112))))</f>
        <v/>
      </c>
      <c r="DW112" s="232" t="str">
        <f t="array" ref="DW112">IF(BH112="","",
IF(INDEX(Settings!$H:$H,MATCH(DW$1,Settings!$G:$G,0))=TRUE,
100-100*(BH112-MINIFS(BH:BH,$E:$E,$E112))/(MAXIFS(BH:BH,$E:$E,$E112)-MINIFS(BH:BH,$E:$E,$E112)),
100*(BH112-MINIFS(BH:BH,$E:$E,$E112))/(MAXIFS(BH:BH,$E:$E,$E112)-MINIFS(BH:BH,$E:$E,$E112))))</f>
        <v/>
      </c>
      <c r="DX112" s="232" t="str">
        <f t="array" ref="DX112">IF(BI112="","",
IF(INDEX(Settings!$H:$H,MATCH(DX$1,Settings!$G:$G,0))=TRUE,
100-100*(BI112-MINIFS(BI:BI,$E:$E,$E112))/(MAXIFS(BI:BI,$E:$E,$E112)-MINIFS(BI:BI,$E:$E,$E112)),
100*(BI112-MINIFS(BI:BI,$E:$E,$E112))/(MAXIFS(BI:BI,$E:$E,$E112)-MINIFS(BI:BI,$E:$E,$E112))))</f>
        <v/>
      </c>
      <c r="DY112" s="232" t="str">
        <f t="array" ref="DY112">IF(BJ112="","",
IF(INDEX(Settings!$H:$H,MATCH(DY$1,Settings!$G:$G,0))=TRUE,
100-100*(BJ112-MINIFS(BJ:BJ,$E:$E,$E112))/(MAXIFS(BJ:BJ,$E:$E,$E112)-MINIFS(BJ:BJ,$E:$E,$E112)),
100*(BJ112-MINIFS(BJ:BJ,$E:$E,$E112))/(MAXIFS(BJ:BJ,$E:$E,$E112)-MINIFS(BJ:BJ,$E:$E,$E112))))</f>
        <v/>
      </c>
      <c r="DZ112" s="234"/>
      <c r="EA112" s="234"/>
      <c r="EB112" s="234" t="str">
        <f t="shared" si="8"/>
        <v/>
      </c>
      <c r="EC112" s="234" t="str">
        <f t="shared" si="9"/>
        <v/>
      </c>
      <c r="ED112" s="234" t="str">
        <f t="shared" si="10"/>
        <v/>
      </c>
      <c r="EE112" s="234" t="str">
        <f t="shared" si="11"/>
        <v/>
      </c>
      <c r="EF112" s="234" t="str">
        <f t="shared" si="12"/>
        <v/>
      </c>
      <c r="EG112" s="234" t="str">
        <f t="shared" si="13"/>
        <v/>
      </c>
      <c r="EH112" s="234"/>
      <c r="EI112" s="234"/>
      <c r="EJ112" s="234"/>
      <c r="EK112" s="234"/>
      <c r="EL112" s="234"/>
      <c r="EM112" s="234"/>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3" t="str">
        <f t="shared" si="14"/>
        <v/>
      </c>
      <c r="N113" s="49"/>
      <c r="O113" s="49"/>
      <c r="P113" s="49"/>
      <c r="Q113" s="49"/>
      <c r="R113" s="49"/>
      <c r="S113" s="222" t="str">
        <f>IFERROR(VLOOKUP(AF113, 'YOYO IR Scores'!A:C, 3, FALSE), "")
</f>
        <v/>
      </c>
      <c r="T113" s="49"/>
      <c r="U113" s="49"/>
      <c r="V113" s="49"/>
      <c r="W113" s="49"/>
      <c r="X113" s="224" t="str">
        <f t="shared" si="4"/>
        <v/>
      </c>
      <c r="Y113" s="225" t="str">
        <f t="shared" si="5"/>
        <v/>
      </c>
      <c r="Z113" s="225" t="str">
        <f t="shared" si="6"/>
        <v/>
      </c>
      <c r="AA113" s="224" t="str">
        <f t="shared" si="7"/>
        <v/>
      </c>
      <c r="AB113" s="223"/>
      <c r="AC113" s="223"/>
      <c r="AD113" s="223"/>
      <c r="AE113" s="223" t="str">
        <f>IFERROR(VLOOKUP(AF113, 'YOYO IR Scores'!A:C, 2, FALSE), "")</f>
        <v/>
      </c>
      <c r="AF113" s="223"/>
      <c r="AG113" s="223"/>
      <c r="AH113" s="223"/>
      <c r="AI113" s="223"/>
      <c r="AJ113" s="223"/>
      <c r="AK113" s="223"/>
      <c r="AL113" s="223"/>
      <c r="AM113" s="223"/>
      <c r="AN113" s="223"/>
      <c r="AO113" s="223"/>
      <c r="AP113" s="223"/>
      <c r="AQ113" s="223"/>
      <c r="AR113" s="223"/>
      <c r="AS113" s="223"/>
      <c r="AT113" s="223"/>
      <c r="AU113" s="223"/>
      <c r="AV113" s="223"/>
      <c r="AW113" s="223"/>
      <c r="AX113" s="223"/>
      <c r="AY113" s="223"/>
      <c r="AZ113" s="223"/>
      <c r="BA113" s="223"/>
      <c r="BB113" s="223"/>
      <c r="BC113" s="223"/>
      <c r="BD113" s="223"/>
      <c r="BE113" s="223"/>
      <c r="BF113" s="223"/>
      <c r="BG113" s="223"/>
      <c r="BH113" s="223"/>
      <c r="BI113" s="223"/>
      <c r="BJ113" s="223"/>
      <c r="BK113" s="223" t="str">
        <f t="array" ref="BK113">IF(J113="","",
IF(INDEX(Settings!$H:$H,MATCH(BY$1,Settings!$G:$G,0))=TRUE,
100-100*(J113-MIN(J:J))/(MAX(J:J)-MIN(J:J)),
100*(J113-MIN(J:J))/(MAX(J:J)-MIN(J:J))))</f>
        <v/>
      </c>
      <c r="BL113" s="223" t="str">
        <f t="array" ref="BL113">IF(J113="","",
IF(INDEX(Settings!$H:$H,MATCH(BY$1,Settings!$G:$G,0))=TRUE,
100-100*(J113-MINIFS(J:J,$E:$E,$E113))/(MAXIFS(J:J,$E:$E,$E113)-MINIFS(J:J,$E:$E,$E113)),
100*(J113-MINIFS(J:J,$E:$E,$E113))/(MAXIFS(J:J,$E:$E,$E113)-MINIFS(J:J,$E:$E,$E113))))</f>
        <v/>
      </c>
      <c r="BM113" s="223"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4" t="str">
        <f t="array" ref="BQ113">IF(J113="","",
IF(INDEX(Settings!$H:$H,MATCH(BY$1,Settings!$G:$G,0))=TRUE,
-1*(J113-AVERAGE(J:J))/STDEV(J:J),
(J113-AVERAGE(J:J))/STDEV(J:J)))</f>
        <v/>
      </c>
      <c r="BR113" s="224" t="str">
        <f>IFERROR(__xludf.DUMMYFUNCTION("IF(J113="""","""",
IF(INDEX(Settings!$H:$H,MATCH(BY$1,Settings!$G:$G,0))=TRUE,
-1*(J113-AVERAGEIFS(J:J,$E:$E,$E113))/STDEV(FILTER(J:J,$E:$E=$E113)),
(J113-AVERAGEIFS(J:J,$E:$E,$E113))/STDEV(FILTER(J:J,$E:$E=$E113))))"),"")</f>
        <v/>
      </c>
      <c r="BS113" s="224"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3" t="str">
        <f t="array" ref="BY113">IF(J113="","",
IF(INDEX(Settings!$H:$H,MATCH(BY$1,Settings!$G:$G,0))=TRUE,
100-100*(J113-MINIFS(J:J,$E:$E,$E113))/(MAXIFS(J:J,$E:$E,$E113)-MINIFS(J:J,$E:$E,$E113)),
100*(J113-MINIFS(J:J,$E:$E,$E113))/(MAXIFS(J:J,$E:$E,$E113)-MINIFS(J:J,$E:$E,$E113))))</f>
        <v/>
      </c>
      <c r="BZ113" s="223" t="str">
        <f t="array" ref="BZ113">IF(K113="","",
IF(INDEX(Settings!$H:$H,MATCH(BZ$1,Settings!$G:$G,0))=TRUE,
100-100*(K113-MINIFS(K:K,$E:$E,$E113))/(MAXIFS(K:K,$E:$E,$E113)-MINIFS(K:K,$E:$E,$E113)),
100*(K113-MINIFS(K:K,$E:$E,$E113))/(MAXIFS(K:K,$E:$E,$E113)-MINIFS(K:K,$E:$E,$E113))))</f>
        <v/>
      </c>
      <c r="CA113" s="223" t="str">
        <f t="array" ref="CA113">IF(L113="","",
IF(INDEX(Settings!$H:$H,MATCH(CA$1,Settings!$G:$G,0))=TRUE,
100-100*(L113-MINIFS(L:L,$E:$E,$E113))/(MAXIFS(L:L,$E:$E,$E113)-MINIFS(L:L,$E:$E,$E113)),
100*(L113-MINIFS(L:L,$E:$E,$E113))/(MAXIFS(L:L,$E:$E,$E113)-MINIFS(L:L,$E:$E,$E113))))</f>
        <v/>
      </c>
      <c r="CB113" s="223" t="str">
        <f t="array" ref="CB113">IF(M113="","",
IF(INDEX(Settings!$H:$H,MATCH(CB$1,Settings!$G:$G,0))=TRUE,
100-100*(M113-MINIFS(M:M,$E:$E,$E113))/(MAXIFS(M:M,$E:$E,$E113)-MINIFS(M:M,$E:$E,$E113)),
100*(M113-MINIFS(M:M,$E:$E,$E113))/(MAXIFS(M:M,$E:$E,$E113)-MINIFS(M:M,$E:$E,$E113))))</f>
        <v/>
      </c>
      <c r="CC113" s="223" t="str">
        <f t="array" ref="CC113">IF(N113="","",
IF(INDEX(Settings!$H:$H,MATCH(CC$1,Settings!$G:$G,0))=TRUE,
100-100*(N113-MINIFS(N:N,$E:$E,$E113))/(MAXIFS(N:N,$E:$E,$E113)-MINIFS(N:N,$E:$E,$E113)),
100*(N113-MINIFS(N:N,$E:$E,$E113))/(MAXIFS(N:N,$E:$E,$E113)-MINIFS(N:N,$E:$E,$E113))))</f>
        <v/>
      </c>
      <c r="CD113" s="223" t="str">
        <f t="array" ref="CD113">IF(O113="","",
IF(INDEX(Settings!$H:$H,MATCH(CD$1,Settings!$G:$G,0))=TRUE,
100-100*(O113-MINIFS(O:O,$E:$E,$E113))/(MAXIFS(O:O,$E:$E,$E113)-MINIFS(O:O,$E:$E,$E113)),
100*(O113-MINIFS(O:O,$E:$E,$E113))/(MAXIFS(O:O,$E:$E,$E113)-MINIFS(O:O,$E:$E,$E113))))</f>
        <v/>
      </c>
      <c r="CE113" s="223" t="str">
        <f t="array" ref="CE113">IF(P113="","",
IF(INDEX(Settings!$H:$H,MATCH(CE$1,Settings!$G:$G,0))=TRUE,
100-100*(P113-MINIFS(P:P,$E:$E,$E113))/(MAXIFS(P:P,$E:$E,$E113)-MINIFS(P:P,$E:$E,$E113)),
100*(P113-MINIFS(P:P,$E:$E,$E113))/(MAXIFS(P:P,$E:$E,$E113)-MINIFS(P:P,$E:$E,$E113))))</f>
        <v/>
      </c>
      <c r="CF113" s="223" t="str">
        <f t="array" ref="CF113">IF(Q113="","",
IF(INDEX(Settings!$H:$H,MATCH(CF$1,Settings!$G:$G,0))=TRUE,
100-100*(Q113-MINIFS(Q:Q,$E:$E,$E113))/(MAXIFS(Q:Q,$E:$E,$E113)-MINIFS(Q:Q,$E:$E,$E113)),
100*(Q113-MINIFS(Q:Q,$E:$E,$E113))/(MAXIFS(Q:Q,$E:$E,$E113)-MINIFS(Q:Q,$E:$E,$E113))))</f>
        <v/>
      </c>
      <c r="CG113" s="223" t="str">
        <f t="array" ref="CG113">IF(R113="","",
IF(INDEX(Settings!$H:$H,MATCH(CG$1,Settings!$G:$G,0))=TRUE,
100-100*(R113-MINIFS(R:R,$E:$E,$E113))/(MAXIFS(R:R,$E:$E,$E113)-MINIFS(R:R,$E:$E,$E113)),
100*(R113-MINIFS(R:R,$E:$E,$E113))/(MAXIFS(R:R,$E:$E,$E113)-MINIFS(R:R,$E:$E,$E113))))</f>
        <v/>
      </c>
      <c r="CH113" s="223" t="str">
        <f t="array" ref="CH113">IF(S113="","",
IF(INDEX(Settings!$H:$H,MATCH(CH$1,Settings!$G:$G,0))=TRUE,
100-100*(S113-MINIFS(S:S,$E:$E,$E113))/(MAXIFS(S:S,$E:$E,$E113)-MINIFS(S:S,$E:$E,$E113)),
100*(S113-MINIFS(S:S,$E:$E,$E113))/(MAXIFS(S:S,$E:$E,$E113)-MINIFS(S:S,$E:$E,$E113))))</f>
        <v/>
      </c>
      <c r="CI113" s="223" t="str">
        <f t="array" ref="CI113">IF(T113="","",
IF(INDEX(Settings!$H:$H,MATCH(CI$1,Settings!$G:$G,0))=TRUE,
100-100*(T113-MINIFS(T:T,$E:$E,$E113))/(MAXIFS(T:T,$E:$E,$E113)-MINIFS(T:T,$E:$E,$E113)),
100*(T113-MINIFS(T:T,$E:$E,$E113))/(MAXIFS(T:T,$E:$E,$E113)-MINIFS(T:T,$E:$E,$E113))))</f>
        <v/>
      </c>
      <c r="CJ113" s="223" t="str">
        <f t="array" ref="CJ113">IF(U113="","",
IF(INDEX(Settings!$H:$H,MATCH(CJ$1,Settings!$G:$G,0))=TRUE,
100-100*(U113-MINIFS(U:U,$E:$E,$E113))/(MAXIFS(U:U,$E:$E,$E113)-MINIFS(U:U,$E:$E,$E113)),
100*(U113-MINIFS(U:U,$E:$E,$E113))/(MAXIFS(U:U,$E:$E,$E113)-MINIFS(U:U,$E:$E,$E113))))</f>
        <v/>
      </c>
      <c r="CK113" s="223" t="str">
        <f t="array" ref="CK113">IF(V113="","",
IF(INDEX(Settings!$H:$H,MATCH(CK$1,Settings!$G:$G,0))=TRUE,
100-100*(V113-MINIFS(V:V,$E:$E,$E113))/(MAXIFS(V:V,$E:$E,$E113)-MINIFS(V:V,$E:$E,$E113)),
100*(V113-MINIFS(V:V,$E:$E,$E113))/(MAXIFS(V:V,$E:$E,$E113)-MINIFS(V:V,$E:$E,$E113))))</f>
        <v/>
      </c>
      <c r="CL113" s="223" t="str">
        <f t="array" ref="CL113">IF(W113="","",
IF(INDEX(Settings!$H:$H,MATCH(CL$1,Settings!$G:$G,0))=TRUE,
100-100*(W113-MINIFS(W:W,$E:$E,$E113))/(MAXIFS(W:W,$E:$E,$E113)-MINIFS(W:W,$E:$E,$E113)),
100*(W113-MINIFS(W:W,$E:$E,$E113))/(MAXIFS(W:W,$E:$E,$E113)-MINIFS(W:W,$E:$E,$E113))))</f>
        <v/>
      </c>
      <c r="CM113" s="223" t="str">
        <f t="array" ref="CM113">IF(X113="","",
IF(INDEX(Settings!$H:$H,MATCH(CM$1,Settings!$G:$G,0))=TRUE,
100-100*(X113-MINIFS(X:X,$E:$E,$E113))/(MAXIFS(X:X,$E:$E,$E113)-MINIFS(X:X,$E:$E,$E113)),
100*(X113-MINIFS(X:X,$E:$E,$E113))/(MAXIFS(X:X,$E:$E,$E113)-MINIFS(X:X,$E:$E,$E113))))</f>
        <v/>
      </c>
      <c r="CN113" s="223" t="str">
        <f t="array" ref="CN113">IF(Y113="","",
IF(INDEX(Settings!$H:$H,MATCH(CN$1,Settings!$G:$G,0))=TRUE,
100-100*(Y113-MINIFS(Y:Y,$E:$E,$E113))/(MAXIFS(Y:Y,$E:$E,$E113)-MINIFS(Y:Y,$E:$E,$E113)),
100*(Y113-MINIFS(Y:Y,$E:$E,$E113))/(MAXIFS(Y:Y,$E:$E,$E113)-MINIFS(Y:Y,$E:$E,$E113))))</f>
        <v/>
      </c>
      <c r="CO113" s="223" t="str">
        <f t="array" ref="CO113">IF(Z113="","",
IF(INDEX(Settings!$H:$H,MATCH(CO$1,Settings!$G:$G,0))=TRUE,
100-100*(Z113-MINIFS(Z:Z,$E:$E,$E113))/(MAXIFS(Z:Z,$E:$E,$E113)-MINIFS(Z:Z,$E:$E,$E113)),
100*(Z113-MINIFS(Z:Z,$E:$E,$E113))/(MAXIFS(Z:Z,$E:$E,$E113)-MINIFS(Z:Z,$E:$E,$E113))))</f>
        <v/>
      </c>
      <c r="CP113" s="223" t="str">
        <f t="array" ref="CP113">IF(AA113="","",
IF(INDEX(Settings!$H:$H,MATCH(CP$1,Settings!$G:$G,0))=TRUE,
100-100*(AA113-MINIFS(AA:AA,$E:$E,$E113))/(MAXIFS(AA:AA,$E:$E,$E113)-MINIFS(AA:AA,$E:$E,$E113)),
100*(AA113-MINIFS(AA:AA,$E:$E,$E113))/(MAXIFS(AA:AA,$E:$E,$E113)-MINIFS(AA:AA,$E:$E,$E113))))</f>
        <v/>
      </c>
      <c r="CQ113" s="223" t="str">
        <f t="array" ref="CQ113">IF(AB113="","",
IF(INDEX(Settings!$H:$H,MATCH(CQ$1,Settings!$G:$G,0))=TRUE,
100-100*(AB113-MINIFS(AB:AB,$E:$E,$E113))/(MAXIFS(AB:AB,$E:$E,$E113)-MINIFS(AB:AB,$E:$E,$E113)),
100*(AB113-MINIFS(AB:AB,$E:$E,$E113))/(MAXIFS(AB:AB,$E:$E,$E113)-MINIFS(AB:AB,$E:$E,$E113))))</f>
        <v/>
      </c>
      <c r="CR113" s="223" t="str">
        <f t="array" ref="CR113">IF(AC113="","",
IF(INDEX(Settings!$H:$H,MATCH(CR$1,Settings!$G:$G,0))=TRUE,
100-100*(AC113-MINIFS(AC:AC,$E:$E,$E113))/(MAXIFS(AC:AC,$E:$E,$E113)-MINIFS(AC:AC,$E:$E,$E113)),
100*(AC113-MINIFS(AC:AC,$E:$E,$E113))/(MAXIFS(AC:AC,$E:$E,$E113)-MINIFS(AC:AC,$E:$E,$E113))))</f>
        <v/>
      </c>
      <c r="CS113" s="223" t="str">
        <f t="array" ref="CS113">IF(AD113="","",
IF(INDEX(Settings!$H:$H,MATCH(CS$1,Settings!$G:$G,0))=TRUE,
100-100*(AD113-MINIFS(AD:AD,$E:$E,$E113))/(MAXIFS(AD:AD,$E:$E,$E113)-MINIFS(AD:AD,$E:$E,$E113)),
100*(AD113-MINIFS(AD:AD,$E:$E,$E113))/(MAXIFS(AD:AD,$E:$E,$E113)-MINIFS(AD:AD,$E:$E,$E113))))</f>
        <v/>
      </c>
      <c r="CT113" s="223" t="str">
        <f t="array" ref="CT113">IF(AE113="","",
IF(INDEX(Settings!$H:$H,MATCH(CT$1,Settings!$G:$G,0))=TRUE,
100-100*(AE113-MINIFS(AE:AE,$E:$E,$E113))/(MAXIFS(AE:AE,$E:$E,$E113)-MINIFS(AE:AE,$E:$E,$E113)),
100*(AE113-MINIFS(AE:AE,$E:$E,$E113))/(MAXIFS(AE:AE,$E:$E,$E113)-MINIFS(AE:AE,$E:$E,$E113))))</f>
        <v/>
      </c>
      <c r="CU113" s="223" t="str">
        <f t="array" ref="CU113">IF(AF113="","",
IF(INDEX(Settings!$H:$H,MATCH(CU$1,Settings!$G:$G,0))=TRUE,
100-100*(AF113-MINIFS(AF:AF,$E:$E,$E113))/(MAXIFS(AF:AF,$E:$E,$E113)-MINIFS(AF:AF,$E:$E,$E113)),
100*(AF113-MINIFS(AF:AF,$E:$E,$E113))/(MAXIFS(AF:AF,$E:$E,$E113)-MINIFS(AF:AF,$E:$E,$E113))))</f>
        <v/>
      </c>
      <c r="CV113" s="223" t="str">
        <f t="array" ref="CV113">IF(AG113="","",
IF(INDEX(Settings!$H:$H,MATCH(CV$1,Settings!$G:$G,0))=TRUE,
100-100*(AG113-MINIFS(AG:AG,$E:$E,$E113))/(MAXIFS(AG:AG,$E:$E,$E113)-MINIFS(AG:AG,$E:$E,$E113)),
100*(AG113-MINIFS(AG:AG,$E:$E,$E113))/(MAXIFS(AG:AG,$E:$E,$E113)-MINIFS(AG:AG,$E:$E,$E113))))</f>
        <v/>
      </c>
      <c r="CW113" s="223" t="str">
        <f t="array" ref="CW113">IF(AH113="","",
IF(INDEX(Settings!$H:$H,MATCH(CW$1,Settings!$G:$G,0))=TRUE,
100-100*(AH113-MINIFS(AH:AH,$E:$E,$E113))/(MAXIFS(AH:AH,$E:$E,$E113)-MINIFS(AH:AH,$E:$E,$E113)),
100*(AH113-MINIFS(AH:AH,$E:$E,$E113))/(MAXIFS(AH:AH,$E:$E,$E113)-MINIFS(AH:AH,$E:$E,$E113))))</f>
        <v/>
      </c>
      <c r="CX113" s="223" t="str">
        <f t="array" ref="CX113">IF(AI113="","",
IF(INDEX(Settings!$H:$H,MATCH(CX$1,Settings!$G:$G,0))=TRUE,
100-100*(AI113-MINIFS(AI:AI,$E:$E,$E113))/(MAXIFS(AI:AI,$E:$E,$E113)-MINIFS(AI:AI,$E:$E,$E113)),
100*(AI113-MINIFS(AI:AI,$E:$E,$E113))/(MAXIFS(AI:AI,$E:$E,$E113)-MINIFS(AI:AI,$E:$E,$E113))))</f>
        <v/>
      </c>
      <c r="CY113" s="223" t="str">
        <f t="array" ref="CY113">IF(AJ113="","",
IF(INDEX(Settings!$H:$H,MATCH(CY$1,Settings!$G:$G,0))=TRUE,
100-100*(AJ113-MINIFS(AJ:AJ,$E:$E,$E113))/(MAXIFS(AJ:AJ,$E:$E,$E113)-MINIFS(AJ:AJ,$E:$E,$E113)),
100*(AJ113-MINIFS(AJ:AJ,$E:$E,$E113))/(MAXIFS(AJ:AJ,$E:$E,$E113)-MINIFS(AJ:AJ,$E:$E,$E113))))</f>
        <v/>
      </c>
      <c r="CZ113" s="223" t="str">
        <f t="array" ref="CZ113">IF(AK113="","",
IF(INDEX(Settings!$H:$H,MATCH(CZ$1,Settings!$G:$G,0))=TRUE,
100-100*(AK113-MINIFS(AK:AK,$E:$E,$E113))/(MAXIFS(AK:AK,$E:$E,$E113)-MINIFS(AK:AK,$E:$E,$E113)),
100*(AK113-MINIFS(AK:AK,$E:$E,$E113))/(MAXIFS(AK:AK,$E:$E,$E113)-MINIFS(AK:AK,$E:$E,$E113))))</f>
        <v/>
      </c>
      <c r="DA113" s="223" t="str">
        <f t="array" ref="DA113">IF(AL113="","",
IF(INDEX(Settings!$H:$H,MATCH(DA$1,Settings!$G:$G,0))=TRUE,
100-100*(AL113-MINIFS(AL:AL,$E:$E,$E113))/(MAXIFS(AL:AL,$E:$E,$E113)-MINIFS(AL:AL,$E:$E,$E113)),
100*(AL113-MINIFS(AL:AL,$E:$E,$E113))/(MAXIFS(AL:AL,$E:$E,$E113)-MINIFS(AL:AL,$E:$E,$E113))))</f>
        <v/>
      </c>
      <c r="DB113" s="223" t="str">
        <f t="array" ref="DB113">IF(AM113="","",
IF(INDEX(Settings!$H:$H,MATCH(DB$1,Settings!$G:$G,0))=TRUE,
100-100*(AM113-MINIFS(AM:AM,$E:$E,$E113))/(MAXIFS(AM:AM,$E:$E,$E113)-MINIFS(AM:AM,$E:$E,$E113)),
100*(AM113-MINIFS(AM:AM,$E:$E,$E113))/(MAXIFS(AM:AM,$E:$E,$E113)-MINIFS(AM:AM,$E:$E,$E113))))</f>
        <v/>
      </c>
      <c r="DC113" s="223" t="str">
        <f t="array" ref="DC113">IF(AN113="","",
IF(INDEX(Settings!$H:$H,MATCH(DC$1,Settings!$G:$G,0))=TRUE,
100-100*(AN113-MINIFS(AN:AN,$E:$E,$E113))/(MAXIFS(AN:AN,$E:$E,$E113)-MINIFS(AN:AN,$E:$E,$E113)),
100*(AN113-MINIFS(AN:AN,$E:$E,$E113))/(MAXIFS(AN:AN,$E:$E,$E113)-MINIFS(AN:AN,$E:$E,$E113))))</f>
        <v/>
      </c>
      <c r="DD113" s="223" t="str">
        <f t="array" ref="DD113">IF(AO113="","",
IF(INDEX(Settings!$H:$H,MATCH(DD$1,Settings!$G:$G,0))=TRUE,
100-100*(AO113-MINIFS(AO:AO,$E:$E,$E113))/(MAXIFS(AO:AO,$E:$E,$E113)-MINIFS(AO:AO,$E:$E,$E113)),
100*(AO113-MINIFS(AO:AO,$E:$E,$E113))/(MAXIFS(AO:AO,$E:$E,$E113)-MINIFS(AO:AO,$E:$E,$E113))))</f>
        <v/>
      </c>
      <c r="DE113" s="223" t="str">
        <f t="array" ref="DE113">IF(AP113="","",
IF(INDEX(Settings!$H:$H,MATCH(DE$1,Settings!$G:$G,0))=TRUE,
100-100*(AP113-MINIFS(AP:AP,$E:$E,$E113))/(MAXIFS(AP:AP,$E:$E,$E113)-MINIFS(AP:AP,$E:$E,$E113)),
100*(AP113-MINIFS(AP:AP,$E:$E,$E113))/(MAXIFS(AP:AP,$E:$E,$E113)-MINIFS(AP:AP,$E:$E,$E113))))</f>
        <v/>
      </c>
      <c r="DF113" s="223" t="str">
        <f t="array" ref="DF113">IF(AQ113="","",
IF(INDEX(Settings!$H:$H,MATCH(DF$1,Settings!$G:$G,0))=TRUE,
100-100*(AQ113-MINIFS(AQ:AQ,$E:$E,$E113))/(MAXIFS(AQ:AQ,$E:$E,$E113)-MINIFS(AQ:AQ,$E:$E,$E113)),
100*(AQ113-MINIFS(AQ:AQ,$E:$E,$E113))/(MAXIFS(AQ:AQ,$E:$E,$E113)-MINIFS(AQ:AQ,$E:$E,$E113))))</f>
        <v/>
      </c>
      <c r="DG113" s="223" t="str">
        <f t="array" ref="DG113">IF(AR113="","",
IF(INDEX(Settings!$H:$H,MATCH(DG$1,Settings!$G:$G,0))=TRUE,
100-100*(AR113-MINIFS(AR:AR,$E:$E,$E113))/(MAXIFS(AR:AR,$E:$E,$E113)-MINIFS(AR:AR,$E:$E,$E113)),
100*(AR113-MINIFS(AR:AR,$E:$E,$E113))/(MAXIFS(AR:AR,$E:$E,$E113)-MINIFS(AR:AR,$E:$E,$E113))))</f>
        <v/>
      </c>
      <c r="DH113" s="223" t="str">
        <f t="array" ref="DH113">IF(AS113="","",
IF(INDEX(Settings!$H:$H,MATCH(DH$1,Settings!$G:$G,0))=TRUE,
100-100*(AS113-MINIFS(AS:AS,$E:$E,$E113))/(MAXIFS(AS:AS,$E:$E,$E113)-MINIFS(AS:AS,$E:$E,$E113)),
100*(AS113-MINIFS(AS:AS,$E:$E,$E113))/(MAXIFS(AS:AS,$E:$E,$E113)-MINIFS(AS:AS,$E:$E,$E113))))</f>
        <v/>
      </c>
      <c r="DI113" s="223" t="str">
        <f t="array" ref="DI113">IF(AT113="","",
IF(INDEX(Settings!$H:$H,MATCH(DI$1,Settings!$G:$G,0))=TRUE,
100-100*(AT113-MINIFS(AT:AT,$E:$E,$E113))/(MAXIFS(AT:AT,$E:$E,$E113)-MINIFS(AT:AT,$E:$E,$E113)),
100*(AT113-MINIFS(AT:AT,$E:$E,$E113))/(MAXIFS(AT:AT,$E:$E,$E113)-MINIFS(AT:AT,$E:$E,$E113))))</f>
        <v/>
      </c>
      <c r="DJ113" s="223" t="str">
        <f t="array" ref="DJ113">IF(AU113="","",
IF(INDEX(Settings!$H:$H,MATCH(DJ$1,Settings!$G:$G,0))=TRUE,
100-100*(AU113-MINIFS(AU:AU,$E:$E,$E113))/(MAXIFS(AU:AU,$E:$E,$E113)-MINIFS(AU:AU,$E:$E,$E113)),
100*(AU113-MINIFS(AU:AU,$E:$E,$E113))/(MAXIFS(AU:AU,$E:$E,$E113)-MINIFS(AU:AU,$E:$E,$E113))))</f>
        <v/>
      </c>
      <c r="DK113" s="223" t="str">
        <f t="array" ref="DK113">IF(AV113="","",
IF(INDEX(Settings!$H:$H,MATCH(DK$1,Settings!$G:$G,0))=TRUE,
100-100*(AV113-MINIFS(AV:AV,$E:$E,$E113))/(MAXIFS(AV:AV,$E:$E,$E113)-MINIFS(AV:AV,$E:$E,$E113)),
100*(AV113-MINIFS(AV:AV,$E:$E,$E113))/(MAXIFS(AV:AV,$E:$E,$E113)-MINIFS(AV:AV,$E:$E,$E113))))</f>
        <v/>
      </c>
      <c r="DL113" s="223" t="str">
        <f t="array" ref="DL113">IF(AW113="","",
IF(INDEX(Settings!$H:$H,MATCH(DL$1,Settings!$G:$G,0))=TRUE,
100-100*(AW113-MINIFS(AW:AW,$E:$E,$E113))/(MAXIFS(AW:AW,$E:$E,$E113)-MINIFS(AW:AW,$E:$E,$E113)),
100*(AW113-MINIFS(AW:AW,$E:$E,$E113))/(MAXIFS(AW:AW,$E:$E,$E113)-MINIFS(AW:AW,$E:$E,$E113))))</f>
        <v/>
      </c>
      <c r="DM113" s="223" t="str">
        <f t="array" ref="DM113">IF(AX113="","",
IF(INDEX(Settings!$H:$H,MATCH(DM$1,Settings!$G:$G,0))=TRUE,
100-100*(AX113-MINIFS(AX:AX,$E:$E,$E113))/(MAXIFS(AX:AX,$E:$E,$E113)-MINIFS(AX:AX,$E:$E,$E113)),
100*(AX113-MINIFS(AX:AX,$E:$E,$E113))/(MAXIFS(AX:AX,$E:$E,$E113)-MINIFS(AX:AX,$E:$E,$E113))))</f>
        <v/>
      </c>
      <c r="DN113" s="223" t="str">
        <f t="array" ref="DN113">IF(AY113="","",
IF(INDEX(Settings!$H:$H,MATCH(DN$1,Settings!$G:$G,0))=TRUE,
100-100*(AY113-MINIFS(AY:AY,$E:$E,$E113))/(MAXIFS(AY:AY,$E:$E,$E113)-MINIFS(AY:AY,$E:$E,$E113)),
100*(AY113-MINIFS(AY:AY,$E:$E,$E113))/(MAXIFS(AY:AY,$E:$E,$E113)-MINIFS(AY:AY,$E:$E,$E113))))</f>
        <v/>
      </c>
      <c r="DO113" s="223" t="str">
        <f t="array" ref="DO113">IF(AZ113="","",
IF(INDEX(Settings!$H:$H,MATCH(DO$1,Settings!$G:$G,0))=TRUE,
100-100*(AZ113-MINIFS(AZ:AZ,$E:$E,$E113))/(MAXIFS(AZ:AZ,$E:$E,$E113)-MINIFS(AZ:AZ,$E:$E,$E113)),
100*(AZ113-MINIFS(AZ:AZ,$E:$E,$E113))/(MAXIFS(AZ:AZ,$E:$E,$E113)-MINIFS(AZ:AZ,$E:$E,$E113))))</f>
        <v/>
      </c>
      <c r="DP113" s="223" t="str">
        <f t="array" ref="DP113">IF(BA113="","",
IF(INDEX(Settings!$H:$H,MATCH(DP$1,Settings!$G:$G,0))=TRUE,
100-100*(BA113-MINIFS(BA:BA,$E:$E,$E113))/(MAXIFS(BA:BA,$E:$E,$E113)-MINIFS(BA:BA,$E:$E,$E113)),
100*(BA113-MINIFS(BA:BA,$E:$E,$E113))/(MAXIFS(BA:BA,$E:$E,$E113)-MINIFS(BA:BA,$E:$E,$E113))))</f>
        <v/>
      </c>
      <c r="DQ113" s="223" t="str">
        <f t="array" ref="DQ113">IF(BB113="","",
IF(INDEX(Settings!$H:$H,MATCH(DQ$1,Settings!$G:$G,0))=TRUE,
100-100*(BB113-MINIFS(BB:BB,$E:$E,$E113))/(MAXIFS(BB:BB,$E:$E,$E113)-MINIFS(BB:BB,$E:$E,$E113)),
100*(BB113-MINIFS(BB:BB,$E:$E,$E113))/(MAXIFS(BB:BB,$E:$E,$E113)-MINIFS(BB:BB,$E:$E,$E113))))</f>
        <v/>
      </c>
      <c r="DR113" s="223" t="str">
        <f t="array" ref="DR113">IF(BC113="","",
IF(INDEX(Settings!$H:$H,MATCH(DR$1,Settings!$G:$G,0))=TRUE,
100-100*(BC113-MINIFS(BC:BC,$E:$E,$E113))/(MAXIFS(BC:BC,$E:$E,$E113)-MINIFS(BC:BC,$E:$E,$E113)),
100*(BC113-MINIFS(BC:BC,$E:$E,$E113))/(MAXIFS(BC:BC,$E:$E,$E113)-MINIFS(BC:BC,$E:$E,$E113))))</f>
        <v/>
      </c>
      <c r="DS113" s="223" t="str">
        <f t="array" ref="DS113">IF(BD113="","",
IF(INDEX(Settings!$H:$H,MATCH(DS$1,Settings!$G:$G,0))=TRUE,
100-100*(BD113-MINIFS(BD:BD,$E:$E,$E113))/(MAXIFS(BD:BD,$E:$E,$E113)-MINIFS(BD:BD,$E:$E,$E113)),
100*(BD113-MINIFS(BD:BD,$E:$E,$E113))/(MAXIFS(BD:BD,$E:$E,$E113)-MINIFS(BD:BD,$E:$E,$E113))))</f>
        <v/>
      </c>
      <c r="DT113" s="223" t="str">
        <f t="array" ref="DT113">IF(BE113="","",
IF(INDEX(Settings!$H:$H,MATCH(DT$1,Settings!$G:$G,0))=TRUE,
100-100*(BE113-MINIFS(BE:BE,$E:$E,$E113))/(MAXIFS(BE:BE,$E:$E,$E113)-MINIFS(BE:BE,$E:$E,$E113)),
100*(BE113-MINIFS(BE:BE,$E:$E,$E113))/(MAXIFS(BE:BE,$E:$E,$E113)-MINIFS(BE:BE,$E:$E,$E113))))</f>
        <v/>
      </c>
      <c r="DU113" s="223" t="str">
        <f t="array" ref="DU113">IF(BF113="","",
IF(INDEX(Settings!$H:$H,MATCH(DU$1,Settings!$G:$G,0))=TRUE,
100-100*(BF113-MINIFS(BF:BF,$E:$E,$E113))/(MAXIFS(BF:BF,$E:$E,$E113)-MINIFS(BF:BF,$E:$E,$E113)),
100*(BF113-MINIFS(BF:BF,$E:$E,$E113))/(MAXIFS(BF:BF,$E:$E,$E113)-MINIFS(BF:BF,$E:$E,$E113))))</f>
        <v/>
      </c>
      <c r="DV113" s="223" t="str">
        <f t="array" ref="DV113">IF(BG113="","",
IF(INDEX(Settings!$H:$H,MATCH(DV$1,Settings!$G:$G,0))=TRUE,
100-100*(BG113-MINIFS(BG:BG,$E:$E,$E113))/(MAXIFS(BG:BG,$E:$E,$E113)-MINIFS(BG:BG,$E:$E,$E113)),
100*(BG113-MINIFS(BG:BG,$E:$E,$E113))/(MAXIFS(BG:BG,$E:$E,$E113)-MINIFS(BG:BG,$E:$E,$E113))))</f>
        <v/>
      </c>
      <c r="DW113" s="223" t="str">
        <f t="array" ref="DW113">IF(BH113="","",
IF(INDEX(Settings!$H:$H,MATCH(DW$1,Settings!$G:$G,0))=TRUE,
100-100*(BH113-MINIFS(BH:BH,$E:$E,$E113))/(MAXIFS(BH:BH,$E:$E,$E113)-MINIFS(BH:BH,$E:$E,$E113)),
100*(BH113-MINIFS(BH:BH,$E:$E,$E113))/(MAXIFS(BH:BH,$E:$E,$E113)-MINIFS(BH:BH,$E:$E,$E113))))</f>
        <v/>
      </c>
      <c r="DX113" s="223" t="str">
        <f t="array" ref="DX113">IF(BI113="","",
IF(INDEX(Settings!$H:$H,MATCH(DX$1,Settings!$G:$G,0))=TRUE,
100-100*(BI113-MINIFS(BI:BI,$E:$E,$E113))/(MAXIFS(BI:BI,$E:$E,$E113)-MINIFS(BI:BI,$E:$E,$E113)),
100*(BI113-MINIFS(BI:BI,$E:$E,$E113))/(MAXIFS(BI:BI,$E:$E,$E113)-MINIFS(BI:BI,$E:$E,$E113))))</f>
        <v/>
      </c>
      <c r="DY113" s="223" t="str">
        <f t="array" ref="DY113">IF(BJ113="","",
IF(INDEX(Settings!$H:$H,MATCH(DY$1,Settings!$G:$G,0))=TRUE,
100-100*(BJ113-MINIFS(BJ:BJ,$E:$E,$E113))/(MAXIFS(BJ:BJ,$E:$E,$E113)-MINIFS(BJ:BJ,$E:$E,$E113)),
100*(BJ113-MINIFS(BJ:BJ,$E:$E,$E113))/(MAXIFS(BJ:BJ,$E:$E,$E113)-MINIFS(BJ:BJ,$E:$E,$E113))))</f>
        <v/>
      </c>
      <c r="DZ113" s="225"/>
      <c r="EA113" s="225"/>
      <c r="EB113" s="225" t="str">
        <f t="shared" si="8"/>
        <v/>
      </c>
      <c r="EC113" s="225" t="str">
        <f t="shared" si="9"/>
        <v/>
      </c>
      <c r="ED113" s="225" t="str">
        <f t="shared" si="10"/>
        <v/>
      </c>
      <c r="EE113" s="225" t="str">
        <f t="shared" si="11"/>
        <v/>
      </c>
      <c r="EF113" s="225" t="str">
        <f t="shared" si="12"/>
        <v/>
      </c>
      <c r="EG113" s="225" t="str">
        <f t="shared" si="13"/>
        <v/>
      </c>
      <c r="EH113" s="225"/>
      <c r="EI113" s="225"/>
      <c r="EJ113" s="225"/>
      <c r="EK113" s="225"/>
      <c r="EL113" s="225"/>
      <c r="EM113" s="225"/>
    </row>
    <row r="114">
      <c r="A114" s="231"/>
      <c r="B114" s="231"/>
      <c r="C114" s="231"/>
      <c r="D114" s="231" t="str">
        <f t="array" ref="D114">IFERROR(INDEX(Profiles!$B:$B,MATCH($A114,Profiles!$A:$A,0)),"")</f>
        <v/>
      </c>
      <c r="E114" s="231"/>
      <c r="F114" s="231"/>
      <c r="G114" s="231"/>
      <c r="H114" s="231"/>
      <c r="I114" s="231" t="str">
        <f>IF(A114="","",IF(Settings!$N$3="DATE",F114&amp;": "&amp;TEXT(B114,"M/DD/YY"),F114&amp;": "&amp;H114))</f>
        <v/>
      </c>
      <c r="J114" s="231"/>
      <c r="K114" s="231"/>
      <c r="L114" s="231"/>
      <c r="M114" s="232" t="str">
        <f t="shared" si="14"/>
        <v/>
      </c>
      <c r="N114" s="231"/>
      <c r="O114" s="231"/>
      <c r="P114" s="231"/>
      <c r="Q114" s="231"/>
      <c r="R114" s="231"/>
      <c r="S114" s="230" t="str">
        <f>IFERROR(VLOOKUP(AF114, 'YOYO IR Scores'!A:C, 3, FALSE), "")
</f>
        <v/>
      </c>
      <c r="T114" s="231"/>
      <c r="U114" s="231"/>
      <c r="V114" s="231"/>
      <c r="W114" s="231"/>
      <c r="X114" s="233" t="str">
        <f t="shared" si="4"/>
        <v/>
      </c>
      <c r="Y114" s="234" t="str">
        <f t="shared" si="5"/>
        <v/>
      </c>
      <c r="Z114" s="234" t="str">
        <f t="shared" si="6"/>
        <v/>
      </c>
      <c r="AA114" s="233" t="str">
        <f t="shared" si="7"/>
        <v/>
      </c>
      <c r="AB114" s="232"/>
      <c r="AC114" s="232"/>
      <c r="AD114" s="232"/>
      <c r="AE114" s="232" t="str">
        <f>IFERROR(VLOOKUP(AF114, 'YOYO IR Scores'!A:C, 2, FALSE), "")</f>
        <v/>
      </c>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t="str">
        <f t="array" ref="BK114">IF(J114="","",
IF(INDEX(Settings!$H:$H,MATCH(BY$1,Settings!$G:$G,0))=TRUE,
100-100*(J114-MIN(J:J))/(MAX(J:J)-MIN(J:J)),
100*(J114-MIN(J:J))/(MAX(J:J)-MIN(J:J))))</f>
        <v/>
      </c>
      <c r="BL114" s="232" t="str">
        <f t="array" ref="BL114">IF(J114="","",
IF(INDEX(Settings!$H:$H,MATCH(BY$1,Settings!$G:$G,0))=TRUE,
100-100*(J114-MINIFS(J:J,$E:$E,$E114))/(MAXIFS(J:J,$E:$E,$E114)-MINIFS(J:J,$E:$E,$E114)),
100*(J114-MINIFS(J:J,$E:$E,$E114))/(MAXIFS(J:J,$E:$E,$E114)-MINIFS(J:J,$E:$E,$E114))))</f>
        <v/>
      </c>
      <c r="BM114" s="232" t="str">
        <f t="array" ref="BM114">IF(J114="","",
IF(INDEX(Settings!$H:$H,MATCH(BY$1,Settings!$G:$G,0))=TRUE,
100-100*(J114-MINIFS(J:J,$E:$E,$E114,$I:$I,$I114))/(MAXIFS(J:J,$E:$E,$E114,$I:$I,$I114)-MINIFS(J:J,$E:$E,$E114,$I:$I,$I114)),
100*(J114-MINIFS(J:J,$E:$E,$E114,$I:$I,$I114))/(MAXIFS(J:J,$E:$E,$E114,$I:$I,$I114)-MINIFS(J:J,$E:$E,$E114,$I:$I,$I114))))</f>
        <v/>
      </c>
      <c r="BN114" s="231" t="str">
        <f t="array" ref="BN114">IF(J114="","",
IF(INDEX(Settings!$H:$H,MATCH(BY$1,Settings!$G:$G,0))=TRUE,
100-100*PERCENTRANK(J:J,J114),
100*PERCENTRANK(J:J,J114)))</f>
        <v/>
      </c>
      <c r="BO114" s="231" t="str">
        <f>IFERROR(__xludf.DUMMYFUNCTION("IF(J114="""","""",
IF(INDEX(Settings!$H:$H,MATCH(BY$1,Settings!$G:$G,0))=TRUE,
100-100*PERCENTRANK(FILTER(J:J,$E:$E=$E114),J114),
100*PERCENTRANK(FILTER(J:J,$E:$E=$E114),J114)))"),"")</f>
        <v/>
      </c>
      <c r="BP114" s="231" t="str">
        <f>IFERROR(__xludf.DUMMYFUNCTION("IF(J114="""","""",
IF(INDEX(Settings!$H:$H,MATCH(BY$1,Settings!$G:$G,0))=TRUE,
100-100*PERCENTRANK(FILTER(J:J,$E:$E=$E114,$I:$I=$I114),J114),
100*PERCENTRANK(FILTER(J:J,$E:$E=$E114,$I:$I=$I114),J114)))"),"")</f>
        <v/>
      </c>
      <c r="BQ114" s="233" t="str">
        <f t="array" ref="BQ114">IF(J114="","",
IF(INDEX(Settings!$H:$H,MATCH(BY$1,Settings!$G:$G,0))=TRUE,
-1*(J114-AVERAGE(J:J))/STDEV(J:J),
(J114-AVERAGE(J:J))/STDEV(J:J)))</f>
        <v/>
      </c>
      <c r="BR114" s="233" t="str">
        <f>IFERROR(__xludf.DUMMYFUNCTION("IF(J114="""","""",
IF(INDEX(Settings!$H:$H,MATCH(BY$1,Settings!$G:$G,0))=TRUE,
-1*(J114-AVERAGEIFS(J:J,$E:$E,$E114))/STDEV(FILTER(J:J,$E:$E=$E114)),
(J114-AVERAGEIFS(J:J,$E:$E,$E114))/STDEV(FILTER(J:J,$E:$E=$E114))))"),"")</f>
        <v/>
      </c>
      <c r="BS114" s="233"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1"/>
      <c r="BX114" s="231"/>
      <c r="BY114" s="232" t="str">
        <f t="array" ref="BY114">IF(J114="","",
IF(INDEX(Settings!$H:$H,MATCH(BY$1,Settings!$G:$G,0))=TRUE,
100-100*(J114-MINIFS(J:J,$E:$E,$E114))/(MAXIFS(J:J,$E:$E,$E114)-MINIFS(J:J,$E:$E,$E114)),
100*(J114-MINIFS(J:J,$E:$E,$E114))/(MAXIFS(J:J,$E:$E,$E114)-MINIFS(J:J,$E:$E,$E114))))</f>
        <v/>
      </c>
      <c r="BZ114" s="232" t="str">
        <f t="array" ref="BZ114">IF(K114="","",
IF(INDEX(Settings!$H:$H,MATCH(BZ$1,Settings!$G:$G,0))=TRUE,
100-100*(K114-MINIFS(K:K,$E:$E,$E114))/(MAXIFS(K:K,$E:$E,$E114)-MINIFS(K:K,$E:$E,$E114)),
100*(K114-MINIFS(K:K,$E:$E,$E114))/(MAXIFS(K:K,$E:$E,$E114)-MINIFS(K:K,$E:$E,$E114))))</f>
        <v/>
      </c>
      <c r="CA114" s="232" t="str">
        <f t="array" ref="CA114">IF(L114="","",
IF(INDEX(Settings!$H:$H,MATCH(CA$1,Settings!$G:$G,0))=TRUE,
100-100*(L114-MINIFS(L:L,$E:$E,$E114))/(MAXIFS(L:L,$E:$E,$E114)-MINIFS(L:L,$E:$E,$E114)),
100*(L114-MINIFS(L:L,$E:$E,$E114))/(MAXIFS(L:L,$E:$E,$E114)-MINIFS(L:L,$E:$E,$E114))))</f>
        <v/>
      </c>
      <c r="CB114" s="232" t="str">
        <f t="array" ref="CB114">IF(M114="","",
IF(INDEX(Settings!$H:$H,MATCH(CB$1,Settings!$G:$G,0))=TRUE,
100-100*(M114-MINIFS(M:M,$E:$E,$E114))/(MAXIFS(M:M,$E:$E,$E114)-MINIFS(M:M,$E:$E,$E114)),
100*(M114-MINIFS(M:M,$E:$E,$E114))/(MAXIFS(M:M,$E:$E,$E114)-MINIFS(M:M,$E:$E,$E114))))</f>
        <v/>
      </c>
      <c r="CC114" s="232" t="str">
        <f t="array" ref="CC114">IF(N114="","",
IF(INDEX(Settings!$H:$H,MATCH(CC$1,Settings!$G:$G,0))=TRUE,
100-100*(N114-MINIFS(N:N,$E:$E,$E114))/(MAXIFS(N:N,$E:$E,$E114)-MINIFS(N:N,$E:$E,$E114)),
100*(N114-MINIFS(N:N,$E:$E,$E114))/(MAXIFS(N:N,$E:$E,$E114)-MINIFS(N:N,$E:$E,$E114))))</f>
        <v/>
      </c>
      <c r="CD114" s="232" t="str">
        <f t="array" ref="CD114">IF(O114="","",
IF(INDEX(Settings!$H:$H,MATCH(CD$1,Settings!$G:$G,0))=TRUE,
100-100*(O114-MINIFS(O:O,$E:$E,$E114))/(MAXIFS(O:O,$E:$E,$E114)-MINIFS(O:O,$E:$E,$E114)),
100*(O114-MINIFS(O:O,$E:$E,$E114))/(MAXIFS(O:O,$E:$E,$E114)-MINIFS(O:O,$E:$E,$E114))))</f>
        <v/>
      </c>
      <c r="CE114" s="232" t="str">
        <f t="array" ref="CE114">IF(P114="","",
IF(INDEX(Settings!$H:$H,MATCH(CE$1,Settings!$G:$G,0))=TRUE,
100-100*(P114-MINIFS(P:P,$E:$E,$E114))/(MAXIFS(P:P,$E:$E,$E114)-MINIFS(P:P,$E:$E,$E114)),
100*(P114-MINIFS(P:P,$E:$E,$E114))/(MAXIFS(P:P,$E:$E,$E114)-MINIFS(P:P,$E:$E,$E114))))</f>
        <v/>
      </c>
      <c r="CF114" s="232" t="str">
        <f t="array" ref="CF114">IF(Q114="","",
IF(INDEX(Settings!$H:$H,MATCH(CF$1,Settings!$G:$G,0))=TRUE,
100-100*(Q114-MINIFS(Q:Q,$E:$E,$E114))/(MAXIFS(Q:Q,$E:$E,$E114)-MINIFS(Q:Q,$E:$E,$E114)),
100*(Q114-MINIFS(Q:Q,$E:$E,$E114))/(MAXIFS(Q:Q,$E:$E,$E114)-MINIFS(Q:Q,$E:$E,$E114))))</f>
        <v/>
      </c>
      <c r="CG114" s="232" t="str">
        <f t="array" ref="CG114">IF(R114="","",
IF(INDEX(Settings!$H:$H,MATCH(CG$1,Settings!$G:$G,0))=TRUE,
100-100*(R114-MINIFS(R:R,$E:$E,$E114))/(MAXIFS(R:R,$E:$E,$E114)-MINIFS(R:R,$E:$E,$E114)),
100*(R114-MINIFS(R:R,$E:$E,$E114))/(MAXIFS(R:R,$E:$E,$E114)-MINIFS(R:R,$E:$E,$E114))))</f>
        <v/>
      </c>
      <c r="CH114" s="232" t="str">
        <f t="array" ref="CH114">IF(S114="","",
IF(INDEX(Settings!$H:$H,MATCH(CH$1,Settings!$G:$G,0))=TRUE,
100-100*(S114-MINIFS(S:S,$E:$E,$E114))/(MAXIFS(S:S,$E:$E,$E114)-MINIFS(S:S,$E:$E,$E114)),
100*(S114-MINIFS(S:S,$E:$E,$E114))/(MAXIFS(S:S,$E:$E,$E114)-MINIFS(S:S,$E:$E,$E114))))</f>
        <v/>
      </c>
      <c r="CI114" s="232" t="str">
        <f t="array" ref="CI114">IF(T114="","",
IF(INDEX(Settings!$H:$H,MATCH(CI$1,Settings!$G:$G,0))=TRUE,
100-100*(T114-MINIFS(T:T,$E:$E,$E114))/(MAXIFS(T:T,$E:$E,$E114)-MINIFS(T:T,$E:$E,$E114)),
100*(T114-MINIFS(T:T,$E:$E,$E114))/(MAXIFS(T:T,$E:$E,$E114)-MINIFS(T:T,$E:$E,$E114))))</f>
        <v/>
      </c>
      <c r="CJ114" s="232" t="str">
        <f t="array" ref="CJ114">IF(U114="","",
IF(INDEX(Settings!$H:$H,MATCH(CJ$1,Settings!$G:$G,0))=TRUE,
100-100*(U114-MINIFS(U:U,$E:$E,$E114))/(MAXIFS(U:U,$E:$E,$E114)-MINIFS(U:U,$E:$E,$E114)),
100*(U114-MINIFS(U:U,$E:$E,$E114))/(MAXIFS(U:U,$E:$E,$E114)-MINIFS(U:U,$E:$E,$E114))))</f>
        <v/>
      </c>
      <c r="CK114" s="232" t="str">
        <f t="array" ref="CK114">IF(V114="","",
IF(INDEX(Settings!$H:$H,MATCH(CK$1,Settings!$G:$G,0))=TRUE,
100-100*(V114-MINIFS(V:V,$E:$E,$E114))/(MAXIFS(V:V,$E:$E,$E114)-MINIFS(V:V,$E:$E,$E114)),
100*(V114-MINIFS(V:V,$E:$E,$E114))/(MAXIFS(V:V,$E:$E,$E114)-MINIFS(V:V,$E:$E,$E114))))</f>
        <v/>
      </c>
      <c r="CL114" s="232" t="str">
        <f t="array" ref="CL114">IF(W114="","",
IF(INDEX(Settings!$H:$H,MATCH(CL$1,Settings!$G:$G,0))=TRUE,
100-100*(W114-MINIFS(W:W,$E:$E,$E114))/(MAXIFS(W:W,$E:$E,$E114)-MINIFS(W:W,$E:$E,$E114)),
100*(W114-MINIFS(W:W,$E:$E,$E114))/(MAXIFS(W:W,$E:$E,$E114)-MINIFS(W:W,$E:$E,$E114))))</f>
        <v/>
      </c>
      <c r="CM114" s="232" t="str">
        <f t="array" ref="CM114">IF(X114="","",
IF(INDEX(Settings!$H:$H,MATCH(CM$1,Settings!$G:$G,0))=TRUE,
100-100*(X114-MINIFS(X:X,$E:$E,$E114))/(MAXIFS(X:X,$E:$E,$E114)-MINIFS(X:X,$E:$E,$E114)),
100*(X114-MINIFS(X:X,$E:$E,$E114))/(MAXIFS(X:X,$E:$E,$E114)-MINIFS(X:X,$E:$E,$E114))))</f>
        <v/>
      </c>
      <c r="CN114" s="232" t="str">
        <f t="array" ref="CN114">IF(Y114="","",
IF(INDEX(Settings!$H:$H,MATCH(CN$1,Settings!$G:$G,0))=TRUE,
100-100*(Y114-MINIFS(Y:Y,$E:$E,$E114))/(MAXIFS(Y:Y,$E:$E,$E114)-MINIFS(Y:Y,$E:$E,$E114)),
100*(Y114-MINIFS(Y:Y,$E:$E,$E114))/(MAXIFS(Y:Y,$E:$E,$E114)-MINIFS(Y:Y,$E:$E,$E114))))</f>
        <v/>
      </c>
      <c r="CO114" s="232" t="str">
        <f t="array" ref="CO114">IF(Z114="","",
IF(INDEX(Settings!$H:$H,MATCH(CO$1,Settings!$G:$G,0))=TRUE,
100-100*(Z114-MINIFS(Z:Z,$E:$E,$E114))/(MAXIFS(Z:Z,$E:$E,$E114)-MINIFS(Z:Z,$E:$E,$E114)),
100*(Z114-MINIFS(Z:Z,$E:$E,$E114))/(MAXIFS(Z:Z,$E:$E,$E114)-MINIFS(Z:Z,$E:$E,$E114))))</f>
        <v/>
      </c>
      <c r="CP114" s="232" t="str">
        <f t="array" ref="CP114">IF(AA114="","",
IF(INDEX(Settings!$H:$H,MATCH(CP$1,Settings!$G:$G,0))=TRUE,
100-100*(AA114-MINIFS(AA:AA,$E:$E,$E114))/(MAXIFS(AA:AA,$E:$E,$E114)-MINIFS(AA:AA,$E:$E,$E114)),
100*(AA114-MINIFS(AA:AA,$E:$E,$E114))/(MAXIFS(AA:AA,$E:$E,$E114)-MINIFS(AA:AA,$E:$E,$E114))))</f>
        <v/>
      </c>
      <c r="CQ114" s="232" t="str">
        <f t="array" ref="CQ114">IF(AB114="","",
IF(INDEX(Settings!$H:$H,MATCH(CQ$1,Settings!$G:$G,0))=TRUE,
100-100*(AB114-MINIFS(AB:AB,$E:$E,$E114))/(MAXIFS(AB:AB,$E:$E,$E114)-MINIFS(AB:AB,$E:$E,$E114)),
100*(AB114-MINIFS(AB:AB,$E:$E,$E114))/(MAXIFS(AB:AB,$E:$E,$E114)-MINIFS(AB:AB,$E:$E,$E114))))</f>
        <v/>
      </c>
      <c r="CR114" s="232" t="str">
        <f t="array" ref="CR114">IF(AC114="","",
IF(INDEX(Settings!$H:$H,MATCH(CR$1,Settings!$G:$G,0))=TRUE,
100-100*(AC114-MINIFS(AC:AC,$E:$E,$E114))/(MAXIFS(AC:AC,$E:$E,$E114)-MINIFS(AC:AC,$E:$E,$E114)),
100*(AC114-MINIFS(AC:AC,$E:$E,$E114))/(MAXIFS(AC:AC,$E:$E,$E114)-MINIFS(AC:AC,$E:$E,$E114))))</f>
        <v/>
      </c>
      <c r="CS114" s="232" t="str">
        <f t="array" ref="CS114">IF(AD114="","",
IF(INDEX(Settings!$H:$H,MATCH(CS$1,Settings!$G:$G,0))=TRUE,
100-100*(AD114-MINIFS(AD:AD,$E:$E,$E114))/(MAXIFS(AD:AD,$E:$E,$E114)-MINIFS(AD:AD,$E:$E,$E114)),
100*(AD114-MINIFS(AD:AD,$E:$E,$E114))/(MAXIFS(AD:AD,$E:$E,$E114)-MINIFS(AD:AD,$E:$E,$E114))))</f>
        <v/>
      </c>
      <c r="CT114" s="232" t="str">
        <f t="array" ref="CT114">IF(AE114="","",
IF(INDEX(Settings!$H:$H,MATCH(CT$1,Settings!$G:$G,0))=TRUE,
100-100*(AE114-MINIFS(AE:AE,$E:$E,$E114))/(MAXIFS(AE:AE,$E:$E,$E114)-MINIFS(AE:AE,$E:$E,$E114)),
100*(AE114-MINIFS(AE:AE,$E:$E,$E114))/(MAXIFS(AE:AE,$E:$E,$E114)-MINIFS(AE:AE,$E:$E,$E114))))</f>
        <v/>
      </c>
      <c r="CU114" s="232" t="str">
        <f t="array" ref="CU114">IF(AF114="","",
IF(INDEX(Settings!$H:$H,MATCH(CU$1,Settings!$G:$G,0))=TRUE,
100-100*(AF114-MINIFS(AF:AF,$E:$E,$E114))/(MAXIFS(AF:AF,$E:$E,$E114)-MINIFS(AF:AF,$E:$E,$E114)),
100*(AF114-MINIFS(AF:AF,$E:$E,$E114))/(MAXIFS(AF:AF,$E:$E,$E114)-MINIFS(AF:AF,$E:$E,$E114))))</f>
        <v/>
      </c>
      <c r="CV114" s="232" t="str">
        <f t="array" ref="CV114">IF(AG114="","",
IF(INDEX(Settings!$H:$H,MATCH(CV$1,Settings!$G:$G,0))=TRUE,
100-100*(AG114-MINIFS(AG:AG,$E:$E,$E114))/(MAXIFS(AG:AG,$E:$E,$E114)-MINIFS(AG:AG,$E:$E,$E114)),
100*(AG114-MINIFS(AG:AG,$E:$E,$E114))/(MAXIFS(AG:AG,$E:$E,$E114)-MINIFS(AG:AG,$E:$E,$E114))))</f>
        <v/>
      </c>
      <c r="CW114" s="232" t="str">
        <f t="array" ref="CW114">IF(AH114="","",
IF(INDEX(Settings!$H:$H,MATCH(CW$1,Settings!$G:$G,0))=TRUE,
100-100*(AH114-MINIFS(AH:AH,$E:$E,$E114))/(MAXIFS(AH:AH,$E:$E,$E114)-MINIFS(AH:AH,$E:$E,$E114)),
100*(AH114-MINIFS(AH:AH,$E:$E,$E114))/(MAXIFS(AH:AH,$E:$E,$E114)-MINIFS(AH:AH,$E:$E,$E114))))</f>
        <v/>
      </c>
      <c r="CX114" s="232" t="str">
        <f t="array" ref="CX114">IF(AI114="","",
IF(INDEX(Settings!$H:$H,MATCH(CX$1,Settings!$G:$G,0))=TRUE,
100-100*(AI114-MINIFS(AI:AI,$E:$E,$E114))/(MAXIFS(AI:AI,$E:$E,$E114)-MINIFS(AI:AI,$E:$E,$E114)),
100*(AI114-MINIFS(AI:AI,$E:$E,$E114))/(MAXIFS(AI:AI,$E:$E,$E114)-MINIFS(AI:AI,$E:$E,$E114))))</f>
        <v/>
      </c>
      <c r="CY114" s="232" t="str">
        <f t="array" ref="CY114">IF(AJ114="","",
IF(INDEX(Settings!$H:$H,MATCH(CY$1,Settings!$G:$G,0))=TRUE,
100-100*(AJ114-MINIFS(AJ:AJ,$E:$E,$E114))/(MAXIFS(AJ:AJ,$E:$E,$E114)-MINIFS(AJ:AJ,$E:$E,$E114)),
100*(AJ114-MINIFS(AJ:AJ,$E:$E,$E114))/(MAXIFS(AJ:AJ,$E:$E,$E114)-MINIFS(AJ:AJ,$E:$E,$E114))))</f>
        <v/>
      </c>
      <c r="CZ114" s="232" t="str">
        <f t="array" ref="CZ114">IF(AK114="","",
IF(INDEX(Settings!$H:$H,MATCH(CZ$1,Settings!$G:$G,0))=TRUE,
100-100*(AK114-MINIFS(AK:AK,$E:$E,$E114))/(MAXIFS(AK:AK,$E:$E,$E114)-MINIFS(AK:AK,$E:$E,$E114)),
100*(AK114-MINIFS(AK:AK,$E:$E,$E114))/(MAXIFS(AK:AK,$E:$E,$E114)-MINIFS(AK:AK,$E:$E,$E114))))</f>
        <v/>
      </c>
      <c r="DA114" s="232" t="str">
        <f t="array" ref="DA114">IF(AL114="","",
IF(INDEX(Settings!$H:$H,MATCH(DA$1,Settings!$G:$G,0))=TRUE,
100-100*(AL114-MINIFS(AL:AL,$E:$E,$E114))/(MAXIFS(AL:AL,$E:$E,$E114)-MINIFS(AL:AL,$E:$E,$E114)),
100*(AL114-MINIFS(AL:AL,$E:$E,$E114))/(MAXIFS(AL:AL,$E:$E,$E114)-MINIFS(AL:AL,$E:$E,$E114))))</f>
        <v/>
      </c>
      <c r="DB114" s="232" t="str">
        <f t="array" ref="DB114">IF(AM114="","",
IF(INDEX(Settings!$H:$H,MATCH(DB$1,Settings!$G:$G,0))=TRUE,
100-100*(AM114-MINIFS(AM:AM,$E:$E,$E114))/(MAXIFS(AM:AM,$E:$E,$E114)-MINIFS(AM:AM,$E:$E,$E114)),
100*(AM114-MINIFS(AM:AM,$E:$E,$E114))/(MAXIFS(AM:AM,$E:$E,$E114)-MINIFS(AM:AM,$E:$E,$E114))))</f>
        <v/>
      </c>
      <c r="DC114" s="232" t="str">
        <f t="array" ref="DC114">IF(AN114="","",
IF(INDEX(Settings!$H:$H,MATCH(DC$1,Settings!$G:$G,0))=TRUE,
100-100*(AN114-MINIFS(AN:AN,$E:$E,$E114))/(MAXIFS(AN:AN,$E:$E,$E114)-MINIFS(AN:AN,$E:$E,$E114)),
100*(AN114-MINIFS(AN:AN,$E:$E,$E114))/(MAXIFS(AN:AN,$E:$E,$E114)-MINIFS(AN:AN,$E:$E,$E114))))</f>
        <v/>
      </c>
      <c r="DD114" s="232" t="str">
        <f t="array" ref="DD114">IF(AO114="","",
IF(INDEX(Settings!$H:$H,MATCH(DD$1,Settings!$G:$G,0))=TRUE,
100-100*(AO114-MINIFS(AO:AO,$E:$E,$E114))/(MAXIFS(AO:AO,$E:$E,$E114)-MINIFS(AO:AO,$E:$E,$E114)),
100*(AO114-MINIFS(AO:AO,$E:$E,$E114))/(MAXIFS(AO:AO,$E:$E,$E114)-MINIFS(AO:AO,$E:$E,$E114))))</f>
        <v/>
      </c>
      <c r="DE114" s="232" t="str">
        <f t="array" ref="DE114">IF(AP114="","",
IF(INDEX(Settings!$H:$H,MATCH(DE$1,Settings!$G:$G,0))=TRUE,
100-100*(AP114-MINIFS(AP:AP,$E:$E,$E114))/(MAXIFS(AP:AP,$E:$E,$E114)-MINIFS(AP:AP,$E:$E,$E114)),
100*(AP114-MINIFS(AP:AP,$E:$E,$E114))/(MAXIFS(AP:AP,$E:$E,$E114)-MINIFS(AP:AP,$E:$E,$E114))))</f>
        <v/>
      </c>
      <c r="DF114" s="232" t="str">
        <f t="array" ref="DF114">IF(AQ114="","",
IF(INDEX(Settings!$H:$H,MATCH(DF$1,Settings!$G:$G,0))=TRUE,
100-100*(AQ114-MINIFS(AQ:AQ,$E:$E,$E114))/(MAXIFS(AQ:AQ,$E:$E,$E114)-MINIFS(AQ:AQ,$E:$E,$E114)),
100*(AQ114-MINIFS(AQ:AQ,$E:$E,$E114))/(MAXIFS(AQ:AQ,$E:$E,$E114)-MINIFS(AQ:AQ,$E:$E,$E114))))</f>
        <v/>
      </c>
      <c r="DG114" s="232" t="str">
        <f t="array" ref="DG114">IF(AR114="","",
IF(INDEX(Settings!$H:$H,MATCH(DG$1,Settings!$G:$G,0))=TRUE,
100-100*(AR114-MINIFS(AR:AR,$E:$E,$E114))/(MAXIFS(AR:AR,$E:$E,$E114)-MINIFS(AR:AR,$E:$E,$E114)),
100*(AR114-MINIFS(AR:AR,$E:$E,$E114))/(MAXIFS(AR:AR,$E:$E,$E114)-MINIFS(AR:AR,$E:$E,$E114))))</f>
        <v/>
      </c>
      <c r="DH114" s="232" t="str">
        <f t="array" ref="DH114">IF(AS114="","",
IF(INDEX(Settings!$H:$H,MATCH(DH$1,Settings!$G:$G,0))=TRUE,
100-100*(AS114-MINIFS(AS:AS,$E:$E,$E114))/(MAXIFS(AS:AS,$E:$E,$E114)-MINIFS(AS:AS,$E:$E,$E114)),
100*(AS114-MINIFS(AS:AS,$E:$E,$E114))/(MAXIFS(AS:AS,$E:$E,$E114)-MINIFS(AS:AS,$E:$E,$E114))))</f>
        <v/>
      </c>
      <c r="DI114" s="232" t="str">
        <f t="array" ref="DI114">IF(AT114="","",
IF(INDEX(Settings!$H:$H,MATCH(DI$1,Settings!$G:$G,0))=TRUE,
100-100*(AT114-MINIFS(AT:AT,$E:$E,$E114))/(MAXIFS(AT:AT,$E:$E,$E114)-MINIFS(AT:AT,$E:$E,$E114)),
100*(AT114-MINIFS(AT:AT,$E:$E,$E114))/(MAXIFS(AT:AT,$E:$E,$E114)-MINIFS(AT:AT,$E:$E,$E114))))</f>
        <v/>
      </c>
      <c r="DJ114" s="232" t="str">
        <f t="array" ref="DJ114">IF(AU114="","",
IF(INDEX(Settings!$H:$H,MATCH(DJ$1,Settings!$G:$G,0))=TRUE,
100-100*(AU114-MINIFS(AU:AU,$E:$E,$E114))/(MAXIFS(AU:AU,$E:$E,$E114)-MINIFS(AU:AU,$E:$E,$E114)),
100*(AU114-MINIFS(AU:AU,$E:$E,$E114))/(MAXIFS(AU:AU,$E:$E,$E114)-MINIFS(AU:AU,$E:$E,$E114))))</f>
        <v/>
      </c>
      <c r="DK114" s="232" t="str">
        <f t="array" ref="DK114">IF(AV114="","",
IF(INDEX(Settings!$H:$H,MATCH(DK$1,Settings!$G:$G,0))=TRUE,
100-100*(AV114-MINIFS(AV:AV,$E:$E,$E114))/(MAXIFS(AV:AV,$E:$E,$E114)-MINIFS(AV:AV,$E:$E,$E114)),
100*(AV114-MINIFS(AV:AV,$E:$E,$E114))/(MAXIFS(AV:AV,$E:$E,$E114)-MINIFS(AV:AV,$E:$E,$E114))))</f>
        <v/>
      </c>
      <c r="DL114" s="232" t="str">
        <f t="array" ref="DL114">IF(AW114="","",
IF(INDEX(Settings!$H:$H,MATCH(DL$1,Settings!$G:$G,0))=TRUE,
100-100*(AW114-MINIFS(AW:AW,$E:$E,$E114))/(MAXIFS(AW:AW,$E:$E,$E114)-MINIFS(AW:AW,$E:$E,$E114)),
100*(AW114-MINIFS(AW:AW,$E:$E,$E114))/(MAXIFS(AW:AW,$E:$E,$E114)-MINIFS(AW:AW,$E:$E,$E114))))</f>
        <v/>
      </c>
      <c r="DM114" s="232" t="str">
        <f t="array" ref="DM114">IF(AX114="","",
IF(INDEX(Settings!$H:$H,MATCH(DM$1,Settings!$G:$G,0))=TRUE,
100-100*(AX114-MINIFS(AX:AX,$E:$E,$E114))/(MAXIFS(AX:AX,$E:$E,$E114)-MINIFS(AX:AX,$E:$E,$E114)),
100*(AX114-MINIFS(AX:AX,$E:$E,$E114))/(MAXIFS(AX:AX,$E:$E,$E114)-MINIFS(AX:AX,$E:$E,$E114))))</f>
        <v/>
      </c>
      <c r="DN114" s="232" t="str">
        <f t="array" ref="DN114">IF(AY114="","",
IF(INDEX(Settings!$H:$H,MATCH(DN$1,Settings!$G:$G,0))=TRUE,
100-100*(AY114-MINIFS(AY:AY,$E:$E,$E114))/(MAXIFS(AY:AY,$E:$E,$E114)-MINIFS(AY:AY,$E:$E,$E114)),
100*(AY114-MINIFS(AY:AY,$E:$E,$E114))/(MAXIFS(AY:AY,$E:$E,$E114)-MINIFS(AY:AY,$E:$E,$E114))))</f>
        <v/>
      </c>
      <c r="DO114" s="232" t="str">
        <f t="array" ref="DO114">IF(AZ114="","",
IF(INDEX(Settings!$H:$H,MATCH(DO$1,Settings!$G:$G,0))=TRUE,
100-100*(AZ114-MINIFS(AZ:AZ,$E:$E,$E114))/(MAXIFS(AZ:AZ,$E:$E,$E114)-MINIFS(AZ:AZ,$E:$E,$E114)),
100*(AZ114-MINIFS(AZ:AZ,$E:$E,$E114))/(MAXIFS(AZ:AZ,$E:$E,$E114)-MINIFS(AZ:AZ,$E:$E,$E114))))</f>
        <v/>
      </c>
      <c r="DP114" s="232" t="str">
        <f t="array" ref="DP114">IF(BA114="","",
IF(INDEX(Settings!$H:$H,MATCH(DP$1,Settings!$G:$G,0))=TRUE,
100-100*(BA114-MINIFS(BA:BA,$E:$E,$E114))/(MAXIFS(BA:BA,$E:$E,$E114)-MINIFS(BA:BA,$E:$E,$E114)),
100*(BA114-MINIFS(BA:BA,$E:$E,$E114))/(MAXIFS(BA:BA,$E:$E,$E114)-MINIFS(BA:BA,$E:$E,$E114))))</f>
        <v/>
      </c>
      <c r="DQ114" s="232" t="str">
        <f t="array" ref="DQ114">IF(BB114="","",
IF(INDEX(Settings!$H:$H,MATCH(DQ$1,Settings!$G:$G,0))=TRUE,
100-100*(BB114-MINIFS(BB:BB,$E:$E,$E114))/(MAXIFS(BB:BB,$E:$E,$E114)-MINIFS(BB:BB,$E:$E,$E114)),
100*(BB114-MINIFS(BB:BB,$E:$E,$E114))/(MAXIFS(BB:BB,$E:$E,$E114)-MINIFS(BB:BB,$E:$E,$E114))))</f>
        <v/>
      </c>
      <c r="DR114" s="232" t="str">
        <f t="array" ref="DR114">IF(BC114="","",
IF(INDEX(Settings!$H:$H,MATCH(DR$1,Settings!$G:$G,0))=TRUE,
100-100*(BC114-MINIFS(BC:BC,$E:$E,$E114))/(MAXIFS(BC:BC,$E:$E,$E114)-MINIFS(BC:BC,$E:$E,$E114)),
100*(BC114-MINIFS(BC:BC,$E:$E,$E114))/(MAXIFS(BC:BC,$E:$E,$E114)-MINIFS(BC:BC,$E:$E,$E114))))</f>
        <v/>
      </c>
      <c r="DS114" s="232" t="str">
        <f t="array" ref="DS114">IF(BD114="","",
IF(INDEX(Settings!$H:$H,MATCH(DS$1,Settings!$G:$G,0))=TRUE,
100-100*(BD114-MINIFS(BD:BD,$E:$E,$E114))/(MAXIFS(BD:BD,$E:$E,$E114)-MINIFS(BD:BD,$E:$E,$E114)),
100*(BD114-MINIFS(BD:BD,$E:$E,$E114))/(MAXIFS(BD:BD,$E:$E,$E114)-MINIFS(BD:BD,$E:$E,$E114))))</f>
        <v/>
      </c>
      <c r="DT114" s="232" t="str">
        <f t="array" ref="DT114">IF(BE114="","",
IF(INDEX(Settings!$H:$H,MATCH(DT$1,Settings!$G:$G,0))=TRUE,
100-100*(BE114-MINIFS(BE:BE,$E:$E,$E114))/(MAXIFS(BE:BE,$E:$E,$E114)-MINIFS(BE:BE,$E:$E,$E114)),
100*(BE114-MINIFS(BE:BE,$E:$E,$E114))/(MAXIFS(BE:BE,$E:$E,$E114)-MINIFS(BE:BE,$E:$E,$E114))))</f>
        <v/>
      </c>
      <c r="DU114" s="232" t="str">
        <f t="array" ref="DU114">IF(BF114="","",
IF(INDEX(Settings!$H:$H,MATCH(DU$1,Settings!$G:$G,0))=TRUE,
100-100*(BF114-MINIFS(BF:BF,$E:$E,$E114))/(MAXIFS(BF:BF,$E:$E,$E114)-MINIFS(BF:BF,$E:$E,$E114)),
100*(BF114-MINIFS(BF:BF,$E:$E,$E114))/(MAXIFS(BF:BF,$E:$E,$E114)-MINIFS(BF:BF,$E:$E,$E114))))</f>
        <v/>
      </c>
      <c r="DV114" s="232" t="str">
        <f t="array" ref="DV114">IF(BG114="","",
IF(INDEX(Settings!$H:$H,MATCH(DV$1,Settings!$G:$G,0))=TRUE,
100-100*(BG114-MINIFS(BG:BG,$E:$E,$E114))/(MAXIFS(BG:BG,$E:$E,$E114)-MINIFS(BG:BG,$E:$E,$E114)),
100*(BG114-MINIFS(BG:BG,$E:$E,$E114))/(MAXIFS(BG:BG,$E:$E,$E114)-MINIFS(BG:BG,$E:$E,$E114))))</f>
        <v/>
      </c>
      <c r="DW114" s="232" t="str">
        <f t="array" ref="DW114">IF(BH114="","",
IF(INDEX(Settings!$H:$H,MATCH(DW$1,Settings!$G:$G,0))=TRUE,
100-100*(BH114-MINIFS(BH:BH,$E:$E,$E114))/(MAXIFS(BH:BH,$E:$E,$E114)-MINIFS(BH:BH,$E:$E,$E114)),
100*(BH114-MINIFS(BH:BH,$E:$E,$E114))/(MAXIFS(BH:BH,$E:$E,$E114)-MINIFS(BH:BH,$E:$E,$E114))))</f>
        <v/>
      </c>
      <c r="DX114" s="232" t="str">
        <f t="array" ref="DX114">IF(BI114="","",
IF(INDEX(Settings!$H:$H,MATCH(DX$1,Settings!$G:$G,0))=TRUE,
100-100*(BI114-MINIFS(BI:BI,$E:$E,$E114))/(MAXIFS(BI:BI,$E:$E,$E114)-MINIFS(BI:BI,$E:$E,$E114)),
100*(BI114-MINIFS(BI:BI,$E:$E,$E114))/(MAXIFS(BI:BI,$E:$E,$E114)-MINIFS(BI:BI,$E:$E,$E114))))</f>
        <v/>
      </c>
      <c r="DY114" s="232" t="str">
        <f t="array" ref="DY114">IF(BJ114="","",
IF(INDEX(Settings!$H:$H,MATCH(DY$1,Settings!$G:$G,0))=TRUE,
100-100*(BJ114-MINIFS(BJ:BJ,$E:$E,$E114))/(MAXIFS(BJ:BJ,$E:$E,$E114)-MINIFS(BJ:BJ,$E:$E,$E114)),
100*(BJ114-MINIFS(BJ:BJ,$E:$E,$E114))/(MAXIFS(BJ:BJ,$E:$E,$E114)-MINIFS(BJ:BJ,$E:$E,$E114))))</f>
        <v/>
      </c>
      <c r="DZ114" s="234"/>
      <c r="EA114" s="234"/>
      <c r="EB114" s="234" t="str">
        <f t="shared" si="8"/>
        <v/>
      </c>
      <c r="EC114" s="234" t="str">
        <f t="shared" si="9"/>
        <v/>
      </c>
      <c r="ED114" s="234" t="str">
        <f t="shared" si="10"/>
        <v/>
      </c>
      <c r="EE114" s="234" t="str">
        <f t="shared" si="11"/>
        <v/>
      </c>
      <c r="EF114" s="234" t="str">
        <f t="shared" si="12"/>
        <v/>
      </c>
      <c r="EG114" s="234" t="str">
        <f t="shared" si="13"/>
        <v/>
      </c>
      <c r="EH114" s="234"/>
      <c r="EI114" s="234"/>
      <c r="EJ114" s="234"/>
      <c r="EK114" s="234"/>
      <c r="EL114" s="234"/>
      <c r="EM114" s="234"/>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3" t="str">
        <f t="shared" si="14"/>
        <v/>
      </c>
      <c r="N115" s="49"/>
      <c r="O115" s="49"/>
      <c r="P115" s="49"/>
      <c r="Q115" s="49"/>
      <c r="R115" s="49"/>
      <c r="S115" s="222" t="str">
        <f>IFERROR(VLOOKUP(AF115, 'YOYO IR Scores'!A:C, 3, FALSE), "")
</f>
        <v/>
      </c>
      <c r="T115" s="49"/>
      <c r="U115" s="49"/>
      <c r="V115" s="49"/>
      <c r="W115" s="49"/>
      <c r="X115" s="224" t="str">
        <f t="shared" si="4"/>
        <v/>
      </c>
      <c r="Y115" s="225" t="str">
        <f t="shared" si="5"/>
        <v/>
      </c>
      <c r="Z115" s="225" t="str">
        <f t="shared" si="6"/>
        <v/>
      </c>
      <c r="AA115" s="224" t="str">
        <f t="shared" si="7"/>
        <v/>
      </c>
      <c r="AB115" s="223"/>
      <c r="AC115" s="223"/>
      <c r="AD115" s="223"/>
      <c r="AE115" s="223" t="str">
        <f>IFERROR(VLOOKUP(AF115, 'YOYO IR Scores'!A:C, 2, FALSE), "")</f>
        <v/>
      </c>
      <c r="AF115" s="223"/>
      <c r="AG115" s="223"/>
      <c r="AH115" s="223"/>
      <c r="AI115" s="223"/>
      <c r="AJ115" s="223"/>
      <c r="AK115" s="223"/>
      <c r="AL115" s="223"/>
      <c r="AM115" s="223"/>
      <c r="AN115" s="223"/>
      <c r="AO115" s="223"/>
      <c r="AP115" s="223"/>
      <c r="AQ115" s="223"/>
      <c r="AR115" s="223"/>
      <c r="AS115" s="223"/>
      <c r="AT115" s="223"/>
      <c r="AU115" s="223"/>
      <c r="AV115" s="223"/>
      <c r="AW115" s="223"/>
      <c r="AX115" s="223"/>
      <c r="AY115" s="223"/>
      <c r="AZ115" s="223"/>
      <c r="BA115" s="223"/>
      <c r="BB115" s="223"/>
      <c r="BC115" s="223"/>
      <c r="BD115" s="223"/>
      <c r="BE115" s="223"/>
      <c r="BF115" s="223"/>
      <c r="BG115" s="223"/>
      <c r="BH115" s="223"/>
      <c r="BI115" s="223"/>
      <c r="BJ115" s="223"/>
      <c r="BK115" s="223" t="str">
        <f t="array" ref="BK115">IF(J115="","",
IF(INDEX(Settings!$H:$H,MATCH(BY$1,Settings!$G:$G,0))=TRUE,
100-100*(J115-MIN(J:J))/(MAX(J:J)-MIN(J:J)),
100*(J115-MIN(J:J))/(MAX(J:J)-MIN(J:J))))</f>
        <v/>
      </c>
      <c r="BL115" s="223" t="str">
        <f t="array" ref="BL115">IF(J115="","",
IF(INDEX(Settings!$H:$H,MATCH(BY$1,Settings!$G:$G,0))=TRUE,
100-100*(J115-MINIFS(J:J,$E:$E,$E115))/(MAXIFS(J:J,$E:$E,$E115)-MINIFS(J:J,$E:$E,$E115)),
100*(J115-MINIFS(J:J,$E:$E,$E115))/(MAXIFS(J:J,$E:$E,$E115)-MINIFS(J:J,$E:$E,$E115))))</f>
        <v/>
      </c>
      <c r="BM115" s="223"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4" t="str">
        <f t="array" ref="BQ115">IF(J115="","",
IF(INDEX(Settings!$H:$H,MATCH(BY$1,Settings!$G:$G,0))=TRUE,
-1*(J115-AVERAGE(J:J))/STDEV(J:J),
(J115-AVERAGE(J:J))/STDEV(J:J)))</f>
        <v/>
      </c>
      <c r="BR115" s="224" t="str">
        <f>IFERROR(__xludf.DUMMYFUNCTION("IF(J115="""","""",
IF(INDEX(Settings!$H:$H,MATCH(BY$1,Settings!$G:$G,0))=TRUE,
-1*(J115-AVERAGEIFS(J:J,$E:$E,$E115))/STDEV(FILTER(J:J,$E:$E=$E115)),
(J115-AVERAGEIFS(J:J,$E:$E,$E115))/STDEV(FILTER(J:J,$E:$E=$E115))))"),"")</f>
        <v/>
      </c>
      <c r="BS115" s="224"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3" t="str">
        <f t="array" ref="BY115">IF(J115="","",
IF(INDEX(Settings!$H:$H,MATCH(BY$1,Settings!$G:$G,0))=TRUE,
100-100*(J115-MINIFS(J:J,$E:$E,$E115))/(MAXIFS(J:J,$E:$E,$E115)-MINIFS(J:J,$E:$E,$E115)),
100*(J115-MINIFS(J:J,$E:$E,$E115))/(MAXIFS(J:J,$E:$E,$E115)-MINIFS(J:J,$E:$E,$E115))))</f>
        <v/>
      </c>
      <c r="BZ115" s="223" t="str">
        <f t="array" ref="BZ115">IF(K115="","",
IF(INDEX(Settings!$H:$H,MATCH(BZ$1,Settings!$G:$G,0))=TRUE,
100-100*(K115-MINIFS(K:K,$E:$E,$E115))/(MAXIFS(K:K,$E:$E,$E115)-MINIFS(K:K,$E:$E,$E115)),
100*(K115-MINIFS(K:K,$E:$E,$E115))/(MAXIFS(K:K,$E:$E,$E115)-MINIFS(K:K,$E:$E,$E115))))</f>
        <v/>
      </c>
      <c r="CA115" s="223" t="str">
        <f t="array" ref="CA115">IF(L115="","",
IF(INDEX(Settings!$H:$H,MATCH(CA$1,Settings!$G:$G,0))=TRUE,
100-100*(L115-MINIFS(L:L,$E:$E,$E115))/(MAXIFS(L:L,$E:$E,$E115)-MINIFS(L:L,$E:$E,$E115)),
100*(L115-MINIFS(L:L,$E:$E,$E115))/(MAXIFS(L:L,$E:$E,$E115)-MINIFS(L:L,$E:$E,$E115))))</f>
        <v/>
      </c>
      <c r="CB115" s="223" t="str">
        <f t="array" ref="CB115">IF(M115="","",
IF(INDEX(Settings!$H:$H,MATCH(CB$1,Settings!$G:$G,0))=TRUE,
100-100*(M115-MINIFS(M:M,$E:$E,$E115))/(MAXIFS(M:M,$E:$E,$E115)-MINIFS(M:M,$E:$E,$E115)),
100*(M115-MINIFS(M:M,$E:$E,$E115))/(MAXIFS(M:M,$E:$E,$E115)-MINIFS(M:M,$E:$E,$E115))))</f>
        <v/>
      </c>
      <c r="CC115" s="223" t="str">
        <f t="array" ref="CC115">IF(N115="","",
IF(INDEX(Settings!$H:$H,MATCH(CC$1,Settings!$G:$G,0))=TRUE,
100-100*(N115-MINIFS(N:N,$E:$E,$E115))/(MAXIFS(N:N,$E:$E,$E115)-MINIFS(N:N,$E:$E,$E115)),
100*(N115-MINIFS(N:N,$E:$E,$E115))/(MAXIFS(N:N,$E:$E,$E115)-MINIFS(N:N,$E:$E,$E115))))</f>
        <v/>
      </c>
      <c r="CD115" s="223" t="str">
        <f t="array" ref="CD115">IF(O115="","",
IF(INDEX(Settings!$H:$H,MATCH(CD$1,Settings!$G:$G,0))=TRUE,
100-100*(O115-MINIFS(O:O,$E:$E,$E115))/(MAXIFS(O:O,$E:$E,$E115)-MINIFS(O:O,$E:$E,$E115)),
100*(O115-MINIFS(O:O,$E:$E,$E115))/(MAXIFS(O:O,$E:$E,$E115)-MINIFS(O:O,$E:$E,$E115))))</f>
        <v/>
      </c>
      <c r="CE115" s="223" t="str">
        <f t="array" ref="CE115">IF(P115="","",
IF(INDEX(Settings!$H:$H,MATCH(CE$1,Settings!$G:$G,0))=TRUE,
100-100*(P115-MINIFS(P:P,$E:$E,$E115))/(MAXIFS(P:P,$E:$E,$E115)-MINIFS(P:P,$E:$E,$E115)),
100*(P115-MINIFS(P:P,$E:$E,$E115))/(MAXIFS(P:P,$E:$E,$E115)-MINIFS(P:P,$E:$E,$E115))))</f>
        <v/>
      </c>
      <c r="CF115" s="223" t="str">
        <f t="array" ref="CF115">IF(Q115="","",
IF(INDEX(Settings!$H:$H,MATCH(CF$1,Settings!$G:$G,0))=TRUE,
100-100*(Q115-MINIFS(Q:Q,$E:$E,$E115))/(MAXIFS(Q:Q,$E:$E,$E115)-MINIFS(Q:Q,$E:$E,$E115)),
100*(Q115-MINIFS(Q:Q,$E:$E,$E115))/(MAXIFS(Q:Q,$E:$E,$E115)-MINIFS(Q:Q,$E:$E,$E115))))</f>
        <v/>
      </c>
      <c r="CG115" s="223" t="str">
        <f t="array" ref="CG115">IF(R115="","",
IF(INDEX(Settings!$H:$H,MATCH(CG$1,Settings!$G:$G,0))=TRUE,
100-100*(R115-MINIFS(R:R,$E:$E,$E115))/(MAXIFS(R:R,$E:$E,$E115)-MINIFS(R:R,$E:$E,$E115)),
100*(R115-MINIFS(R:R,$E:$E,$E115))/(MAXIFS(R:R,$E:$E,$E115)-MINIFS(R:R,$E:$E,$E115))))</f>
        <v/>
      </c>
      <c r="CH115" s="223" t="str">
        <f t="array" ref="CH115">IF(S115="","",
IF(INDEX(Settings!$H:$H,MATCH(CH$1,Settings!$G:$G,0))=TRUE,
100-100*(S115-MINIFS(S:S,$E:$E,$E115))/(MAXIFS(S:S,$E:$E,$E115)-MINIFS(S:S,$E:$E,$E115)),
100*(S115-MINIFS(S:S,$E:$E,$E115))/(MAXIFS(S:S,$E:$E,$E115)-MINIFS(S:S,$E:$E,$E115))))</f>
        <v/>
      </c>
      <c r="CI115" s="223" t="str">
        <f t="array" ref="CI115">IF(T115="","",
IF(INDEX(Settings!$H:$H,MATCH(CI$1,Settings!$G:$G,0))=TRUE,
100-100*(T115-MINIFS(T:T,$E:$E,$E115))/(MAXIFS(T:T,$E:$E,$E115)-MINIFS(T:T,$E:$E,$E115)),
100*(T115-MINIFS(T:T,$E:$E,$E115))/(MAXIFS(T:T,$E:$E,$E115)-MINIFS(T:T,$E:$E,$E115))))</f>
        <v/>
      </c>
      <c r="CJ115" s="223" t="str">
        <f t="array" ref="CJ115">IF(U115="","",
IF(INDEX(Settings!$H:$H,MATCH(CJ$1,Settings!$G:$G,0))=TRUE,
100-100*(U115-MINIFS(U:U,$E:$E,$E115))/(MAXIFS(U:U,$E:$E,$E115)-MINIFS(U:U,$E:$E,$E115)),
100*(U115-MINIFS(U:U,$E:$E,$E115))/(MAXIFS(U:U,$E:$E,$E115)-MINIFS(U:U,$E:$E,$E115))))</f>
        <v/>
      </c>
      <c r="CK115" s="223" t="str">
        <f t="array" ref="CK115">IF(V115="","",
IF(INDEX(Settings!$H:$H,MATCH(CK$1,Settings!$G:$G,0))=TRUE,
100-100*(V115-MINIFS(V:V,$E:$E,$E115))/(MAXIFS(V:V,$E:$E,$E115)-MINIFS(V:V,$E:$E,$E115)),
100*(V115-MINIFS(V:V,$E:$E,$E115))/(MAXIFS(V:V,$E:$E,$E115)-MINIFS(V:V,$E:$E,$E115))))</f>
        <v/>
      </c>
      <c r="CL115" s="223" t="str">
        <f t="array" ref="CL115">IF(W115="","",
IF(INDEX(Settings!$H:$H,MATCH(CL$1,Settings!$G:$G,0))=TRUE,
100-100*(W115-MINIFS(W:W,$E:$E,$E115))/(MAXIFS(W:W,$E:$E,$E115)-MINIFS(W:W,$E:$E,$E115)),
100*(W115-MINIFS(W:W,$E:$E,$E115))/(MAXIFS(W:W,$E:$E,$E115)-MINIFS(W:W,$E:$E,$E115))))</f>
        <v/>
      </c>
      <c r="CM115" s="223" t="str">
        <f t="array" ref="CM115">IF(X115="","",
IF(INDEX(Settings!$H:$H,MATCH(CM$1,Settings!$G:$G,0))=TRUE,
100-100*(X115-MINIFS(X:X,$E:$E,$E115))/(MAXIFS(X:X,$E:$E,$E115)-MINIFS(X:X,$E:$E,$E115)),
100*(X115-MINIFS(X:X,$E:$E,$E115))/(MAXIFS(X:X,$E:$E,$E115)-MINIFS(X:X,$E:$E,$E115))))</f>
        <v/>
      </c>
      <c r="CN115" s="223" t="str">
        <f t="array" ref="CN115">IF(Y115="","",
IF(INDEX(Settings!$H:$H,MATCH(CN$1,Settings!$G:$G,0))=TRUE,
100-100*(Y115-MINIFS(Y:Y,$E:$E,$E115))/(MAXIFS(Y:Y,$E:$E,$E115)-MINIFS(Y:Y,$E:$E,$E115)),
100*(Y115-MINIFS(Y:Y,$E:$E,$E115))/(MAXIFS(Y:Y,$E:$E,$E115)-MINIFS(Y:Y,$E:$E,$E115))))</f>
        <v/>
      </c>
      <c r="CO115" s="223" t="str">
        <f t="array" ref="CO115">IF(Z115="","",
IF(INDEX(Settings!$H:$H,MATCH(CO$1,Settings!$G:$G,0))=TRUE,
100-100*(Z115-MINIFS(Z:Z,$E:$E,$E115))/(MAXIFS(Z:Z,$E:$E,$E115)-MINIFS(Z:Z,$E:$E,$E115)),
100*(Z115-MINIFS(Z:Z,$E:$E,$E115))/(MAXIFS(Z:Z,$E:$E,$E115)-MINIFS(Z:Z,$E:$E,$E115))))</f>
        <v/>
      </c>
      <c r="CP115" s="223" t="str">
        <f t="array" ref="CP115">IF(AA115="","",
IF(INDEX(Settings!$H:$H,MATCH(CP$1,Settings!$G:$G,0))=TRUE,
100-100*(AA115-MINIFS(AA:AA,$E:$E,$E115))/(MAXIFS(AA:AA,$E:$E,$E115)-MINIFS(AA:AA,$E:$E,$E115)),
100*(AA115-MINIFS(AA:AA,$E:$E,$E115))/(MAXIFS(AA:AA,$E:$E,$E115)-MINIFS(AA:AA,$E:$E,$E115))))</f>
        <v/>
      </c>
      <c r="CQ115" s="223" t="str">
        <f t="array" ref="CQ115">IF(AB115="","",
IF(INDEX(Settings!$H:$H,MATCH(CQ$1,Settings!$G:$G,0))=TRUE,
100-100*(AB115-MINIFS(AB:AB,$E:$E,$E115))/(MAXIFS(AB:AB,$E:$E,$E115)-MINIFS(AB:AB,$E:$E,$E115)),
100*(AB115-MINIFS(AB:AB,$E:$E,$E115))/(MAXIFS(AB:AB,$E:$E,$E115)-MINIFS(AB:AB,$E:$E,$E115))))</f>
        <v/>
      </c>
      <c r="CR115" s="223" t="str">
        <f t="array" ref="CR115">IF(AC115="","",
IF(INDEX(Settings!$H:$H,MATCH(CR$1,Settings!$G:$G,0))=TRUE,
100-100*(AC115-MINIFS(AC:AC,$E:$E,$E115))/(MAXIFS(AC:AC,$E:$E,$E115)-MINIFS(AC:AC,$E:$E,$E115)),
100*(AC115-MINIFS(AC:AC,$E:$E,$E115))/(MAXIFS(AC:AC,$E:$E,$E115)-MINIFS(AC:AC,$E:$E,$E115))))</f>
        <v/>
      </c>
      <c r="CS115" s="223" t="str">
        <f t="array" ref="CS115">IF(AD115="","",
IF(INDEX(Settings!$H:$H,MATCH(CS$1,Settings!$G:$G,0))=TRUE,
100-100*(AD115-MINIFS(AD:AD,$E:$E,$E115))/(MAXIFS(AD:AD,$E:$E,$E115)-MINIFS(AD:AD,$E:$E,$E115)),
100*(AD115-MINIFS(AD:AD,$E:$E,$E115))/(MAXIFS(AD:AD,$E:$E,$E115)-MINIFS(AD:AD,$E:$E,$E115))))</f>
        <v/>
      </c>
      <c r="CT115" s="223" t="str">
        <f t="array" ref="CT115">IF(AE115="","",
IF(INDEX(Settings!$H:$H,MATCH(CT$1,Settings!$G:$G,0))=TRUE,
100-100*(AE115-MINIFS(AE:AE,$E:$E,$E115))/(MAXIFS(AE:AE,$E:$E,$E115)-MINIFS(AE:AE,$E:$E,$E115)),
100*(AE115-MINIFS(AE:AE,$E:$E,$E115))/(MAXIFS(AE:AE,$E:$E,$E115)-MINIFS(AE:AE,$E:$E,$E115))))</f>
        <v/>
      </c>
      <c r="CU115" s="223" t="str">
        <f t="array" ref="CU115">IF(AF115="","",
IF(INDEX(Settings!$H:$H,MATCH(CU$1,Settings!$G:$G,0))=TRUE,
100-100*(AF115-MINIFS(AF:AF,$E:$E,$E115))/(MAXIFS(AF:AF,$E:$E,$E115)-MINIFS(AF:AF,$E:$E,$E115)),
100*(AF115-MINIFS(AF:AF,$E:$E,$E115))/(MAXIFS(AF:AF,$E:$E,$E115)-MINIFS(AF:AF,$E:$E,$E115))))</f>
        <v/>
      </c>
      <c r="CV115" s="223" t="str">
        <f t="array" ref="CV115">IF(AG115="","",
IF(INDEX(Settings!$H:$H,MATCH(CV$1,Settings!$G:$G,0))=TRUE,
100-100*(AG115-MINIFS(AG:AG,$E:$E,$E115))/(MAXIFS(AG:AG,$E:$E,$E115)-MINIFS(AG:AG,$E:$E,$E115)),
100*(AG115-MINIFS(AG:AG,$E:$E,$E115))/(MAXIFS(AG:AG,$E:$E,$E115)-MINIFS(AG:AG,$E:$E,$E115))))</f>
        <v/>
      </c>
      <c r="CW115" s="223" t="str">
        <f t="array" ref="CW115">IF(AH115="","",
IF(INDEX(Settings!$H:$H,MATCH(CW$1,Settings!$G:$G,0))=TRUE,
100-100*(AH115-MINIFS(AH:AH,$E:$E,$E115))/(MAXIFS(AH:AH,$E:$E,$E115)-MINIFS(AH:AH,$E:$E,$E115)),
100*(AH115-MINIFS(AH:AH,$E:$E,$E115))/(MAXIFS(AH:AH,$E:$E,$E115)-MINIFS(AH:AH,$E:$E,$E115))))</f>
        <v/>
      </c>
      <c r="CX115" s="223" t="str">
        <f t="array" ref="CX115">IF(AI115="","",
IF(INDEX(Settings!$H:$H,MATCH(CX$1,Settings!$G:$G,0))=TRUE,
100-100*(AI115-MINIFS(AI:AI,$E:$E,$E115))/(MAXIFS(AI:AI,$E:$E,$E115)-MINIFS(AI:AI,$E:$E,$E115)),
100*(AI115-MINIFS(AI:AI,$E:$E,$E115))/(MAXIFS(AI:AI,$E:$E,$E115)-MINIFS(AI:AI,$E:$E,$E115))))</f>
        <v/>
      </c>
      <c r="CY115" s="223" t="str">
        <f t="array" ref="CY115">IF(AJ115="","",
IF(INDEX(Settings!$H:$H,MATCH(CY$1,Settings!$G:$G,0))=TRUE,
100-100*(AJ115-MINIFS(AJ:AJ,$E:$E,$E115))/(MAXIFS(AJ:AJ,$E:$E,$E115)-MINIFS(AJ:AJ,$E:$E,$E115)),
100*(AJ115-MINIFS(AJ:AJ,$E:$E,$E115))/(MAXIFS(AJ:AJ,$E:$E,$E115)-MINIFS(AJ:AJ,$E:$E,$E115))))</f>
        <v/>
      </c>
      <c r="CZ115" s="223" t="str">
        <f t="array" ref="CZ115">IF(AK115="","",
IF(INDEX(Settings!$H:$H,MATCH(CZ$1,Settings!$G:$G,0))=TRUE,
100-100*(AK115-MINIFS(AK:AK,$E:$E,$E115))/(MAXIFS(AK:AK,$E:$E,$E115)-MINIFS(AK:AK,$E:$E,$E115)),
100*(AK115-MINIFS(AK:AK,$E:$E,$E115))/(MAXIFS(AK:AK,$E:$E,$E115)-MINIFS(AK:AK,$E:$E,$E115))))</f>
        <v/>
      </c>
      <c r="DA115" s="223" t="str">
        <f t="array" ref="DA115">IF(AL115="","",
IF(INDEX(Settings!$H:$H,MATCH(DA$1,Settings!$G:$G,0))=TRUE,
100-100*(AL115-MINIFS(AL:AL,$E:$E,$E115))/(MAXIFS(AL:AL,$E:$E,$E115)-MINIFS(AL:AL,$E:$E,$E115)),
100*(AL115-MINIFS(AL:AL,$E:$E,$E115))/(MAXIFS(AL:AL,$E:$E,$E115)-MINIFS(AL:AL,$E:$E,$E115))))</f>
        <v/>
      </c>
      <c r="DB115" s="223" t="str">
        <f t="array" ref="DB115">IF(AM115="","",
IF(INDEX(Settings!$H:$H,MATCH(DB$1,Settings!$G:$G,0))=TRUE,
100-100*(AM115-MINIFS(AM:AM,$E:$E,$E115))/(MAXIFS(AM:AM,$E:$E,$E115)-MINIFS(AM:AM,$E:$E,$E115)),
100*(AM115-MINIFS(AM:AM,$E:$E,$E115))/(MAXIFS(AM:AM,$E:$E,$E115)-MINIFS(AM:AM,$E:$E,$E115))))</f>
        <v/>
      </c>
      <c r="DC115" s="223" t="str">
        <f t="array" ref="DC115">IF(AN115="","",
IF(INDEX(Settings!$H:$H,MATCH(DC$1,Settings!$G:$G,0))=TRUE,
100-100*(AN115-MINIFS(AN:AN,$E:$E,$E115))/(MAXIFS(AN:AN,$E:$E,$E115)-MINIFS(AN:AN,$E:$E,$E115)),
100*(AN115-MINIFS(AN:AN,$E:$E,$E115))/(MAXIFS(AN:AN,$E:$E,$E115)-MINIFS(AN:AN,$E:$E,$E115))))</f>
        <v/>
      </c>
      <c r="DD115" s="223" t="str">
        <f t="array" ref="DD115">IF(AO115="","",
IF(INDEX(Settings!$H:$H,MATCH(DD$1,Settings!$G:$G,0))=TRUE,
100-100*(AO115-MINIFS(AO:AO,$E:$E,$E115))/(MAXIFS(AO:AO,$E:$E,$E115)-MINIFS(AO:AO,$E:$E,$E115)),
100*(AO115-MINIFS(AO:AO,$E:$E,$E115))/(MAXIFS(AO:AO,$E:$E,$E115)-MINIFS(AO:AO,$E:$E,$E115))))</f>
        <v/>
      </c>
      <c r="DE115" s="223" t="str">
        <f t="array" ref="DE115">IF(AP115="","",
IF(INDEX(Settings!$H:$H,MATCH(DE$1,Settings!$G:$G,0))=TRUE,
100-100*(AP115-MINIFS(AP:AP,$E:$E,$E115))/(MAXIFS(AP:AP,$E:$E,$E115)-MINIFS(AP:AP,$E:$E,$E115)),
100*(AP115-MINIFS(AP:AP,$E:$E,$E115))/(MAXIFS(AP:AP,$E:$E,$E115)-MINIFS(AP:AP,$E:$E,$E115))))</f>
        <v/>
      </c>
      <c r="DF115" s="223" t="str">
        <f t="array" ref="DF115">IF(AQ115="","",
IF(INDEX(Settings!$H:$H,MATCH(DF$1,Settings!$G:$G,0))=TRUE,
100-100*(AQ115-MINIFS(AQ:AQ,$E:$E,$E115))/(MAXIFS(AQ:AQ,$E:$E,$E115)-MINIFS(AQ:AQ,$E:$E,$E115)),
100*(AQ115-MINIFS(AQ:AQ,$E:$E,$E115))/(MAXIFS(AQ:AQ,$E:$E,$E115)-MINIFS(AQ:AQ,$E:$E,$E115))))</f>
        <v/>
      </c>
      <c r="DG115" s="223" t="str">
        <f t="array" ref="DG115">IF(AR115="","",
IF(INDEX(Settings!$H:$H,MATCH(DG$1,Settings!$G:$G,0))=TRUE,
100-100*(AR115-MINIFS(AR:AR,$E:$E,$E115))/(MAXIFS(AR:AR,$E:$E,$E115)-MINIFS(AR:AR,$E:$E,$E115)),
100*(AR115-MINIFS(AR:AR,$E:$E,$E115))/(MAXIFS(AR:AR,$E:$E,$E115)-MINIFS(AR:AR,$E:$E,$E115))))</f>
        <v/>
      </c>
      <c r="DH115" s="223" t="str">
        <f t="array" ref="DH115">IF(AS115="","",
IF(INDEX(Settings!$H:$H,MATCH(DH$1,Settings!$G:$G,0))=TRUE,
100-100*(AS115-MINIFS(AS:AS,$E:$E,$E115))/(MAXIFS(AS:AS,$E:$E,$E115)-MINIFS(AS:AS,$E:$E,$E115)),
100*(AS115-MINIFS(AS:AS,$E:$E,$E115))/(MAXIFS(AS:AS,$E:$E,$E115)-MINIFS(AS:AS,$E:$E,$E115))))</f>
        <v/>
      </c>
      <c r="DI115" s="223" t="str">
        <f t="array" ref="DI115">IF(AT115="","",
IF(INDEX(Settings!$H:$H,MATCH(DI$1,Settings!$G:$G,0))=TRUE,
100-100*(AT115-MINIFS(AT:AT,$E:$E,$E115))/(MAXIFS(AT:AT,$E:$E,$E115)-MINIFS(AT:AT,$E:$E,$E115)),
100*(AT115-MINIFS(AT:AT,$E:$E,$E115))/(MAXIFS(AT:AT,$E:$E,$E115)-MINIFS(AT:AT,$E:$E,$E115))))</f>
        <v/>
      </c>
      <c r="DJ115" s="223" t="str">
        <f t="array" ref="DJ115">IF(AU115="","",
IF(INDEX(Settings!$H:$H,MATCH(DJ$1,Settings!$G:$G,0))=TRUE,
100-100*(AU115-MINIFS(AU:AU,$E:$E,$E115))/(MAXIFS(AU:AU,$E:$E,$E115)-MINIFS(AU:AU,$E:$E,$E115)),
100*(AU115-MINIFS(AU:AU,$E:$E,$E115))/(MAXIFS(AU:AU,$E:$E,$E115)-MINIFS(AU:AU,$E:$E,$E115))))</f>
        <v/>
      </c>
      <c r="DK115" s="223" t="str">
        <f t="array" ref="DK115">IF(AV115="","",
IF(INDEX(Settings!$H:$H,MATCH(DK$1,Settings!$G:$G,0))=TRUE,
100-100*(AV115-MINIFS(AV:AV,$E:$E,$E115))/(MAXIFS(AV:AV,$E:$E,$E115)-MINIFS(AV:AV,$E:$E,$E115)),
100*(AV115-MINIFS(AV:AV,$E:$E,$E115))/(MAXIFS(AV:AV,$E:$E,$E115)-MINIFS(AV:AV,$E:$E,$E115))))</f>
        <v/>
      </c>
      <c r="DL115" s="223" t="str">
        <f t="array" ref="DL115">IF(AW115="","",
IF(INDEX(Settings!$H:$H,MATCH(DL$1,Settings!$G:$G,0))=TRUE,
100-100*(AW115-MINIFS(AW:AW,$E:$E,$E115))/(MAXIFS(AW:AW,$E:$E,$E115)-MINIFS(AW:AW,$E:$E,$E115)),
100*(AW115-MINIFS(AW:AW,$E:$E,$E115))/(MAXIFS(AW:AW,$E:$E,$E115)-MINIFS(AW:AW,$E:$E,$E115))))</f>
        <v/>
      </c>
      <c r="DM115" s="223" t="str">
        <f t="array" ref="DM115">IF(AX115="","",
IF(INDEX(Settings!$H:$H,MATCH(DM$1,Settings!$G:$G,0))=TRUE,
100-100*(AX115-MINIFS(AX:AX,$E:$E,$E115))/(MAXIFS(AX:AX,$E:$E,$E115)-MINIFS(AX:AX,$E:$E,$E115)),
100*(AX115-MINIFS(AX:AX,$E:$E,$E115))/(MAXIFS(AX:AX,$E:$E,$E115)-MINIFS(AX:AX,$E:$E,$E115))))</f>
        <v/>
      </c>
      <c r="DN115" s="223" t="str">
        <f t="array" ref="DN115">IF(AY115="","",
IF(INDEX(Settings!$H:$H,MATCH(DN$1,Settings!$G:$G,0))=TRUE,
100-100*(AY115-MINIFS(AY:AY,$E:$E,$E115))/(MAXIFS(AY:AY,$E:$E,$E115)-MINIFS(AY:AY,$E:$E,$E115)),
100*(AY115-MINIFS(AY:AY,$E:$E,$E115))/(MAXIFS(AY:AY,$E:$E,$E115)-MINIFS(AY:AY,$E:$E,$E115))))</f>
        <v/>
      </c>
      <c r="DO115" s="223" t="str">
        <f t="array" ref="DO115">IF(AZ115="","",
IF(INDEX(Settings!$H:$H,MATCH(DO$1,Settings!$G:$G,0))=TRUE,
100-100*(AZ115-MINIFS(AZ:AZ,$E:$E,$E115))/(MAXIFS(AZ:AZ,$E:$E,$E115)-MINIFS(AZ:AZ,$E:$E,$E115)),
100*(AZ115-MINIFS(AZ:AZ,$E:$E,$E115))/(MAXIFS(AZ:AZ,$E:$E,$E115)-MINIFS(AZ:AZ,$E:$E,$E115))))</f>
        <v/>
      </c>
      <c r="DP115" s="223" t="str">
        <f t="array" ref="DP115">IF(BA115="","",
IF(INDEX(Settings!$H:$H,MATCH(DP$1,Settings!$G:$G,0))=TRUE,
100-100*(BA115-MINIFS(BA:BA,$E:$E,$E115))/(MAXIFS(BA:BA,$E:$E,$E115)-MINIFS(BA:BA,$E:$E,$E115)),
100*(BA115-MINIFS(BA:BA,$E:$E,$E115))/(MAXIFS(BA:BA,$E:$E,$E115)-MINIFS(BA:BA,$E:$E,$E115))))</f>
        <v/>
      </c>
      <c r="DQ115" s="223" t="str">
        <f t="array" ref="DQ115">IF(BB115="","",
IF(INDEX(Settings!$H:$H,MATCH(DQ$1,Settings!$G:$G,0))=TRUE,
100-100*(BB115-MINIFS(BB:BB,$E:$E,$E115))/(MAXIFS(BB:BB,$E:$E,$E115)-MINIFS(BB:BB,$E:$E,$E115)),
100*(BB115-MINIFS(BB:BB,$E:$E,$E115))/(MAXIFS(BB:BB,$E:$E,$E115)-MINIFS(BB:BB,$E:$E,$E115))))</f>
        <v/>
      </c>
      <c r="DR115" s="223" t="str">
        <f t="array" ref="DR115">IF(BC115="","",
IF(INDEX(Settings!$H:$H,MATCH(DR$1,Settings!$G:$G,0))=TRUE,
100-100*(BC115-MINIFS(BC:BC,$E:$E,$E115))/(MAXIFS(BC:BC,$E:$E,$E115)-MINIFS(BC:BC,$E:$E,$E115)),
100*(BC115-MINIFS(BC:BC,$E:$E,$E115))/(MAXIFS(BC:BC,$E:$E,$E115)-MINIFS(BC:BC,$E:$E,$E115))))</f>
        <v/>
      </c>
      <c r="DS115" s="223" t="str">
        <f t="array" ref="DS115">IF(BD115="","",
IF(INDEX(Settings!$H:$H,MATCH(DS$1,Settings!$G:$G,0))=TRUE,
100-100*(BD115-MINIFS(BD:BD,$E:$E,$E115))/(MAXIFS(BD:BD,$E:$E,$E115)-MINIFS(BD:BD,$E:$E,$E115)),
100*(BD115-MINIFS(BD:BD,$E:$E,$E115))/(MAXIFS(BD:BD,$E:$E,$E115)-MINIFS(BD:BD,$E:$E,$E115))))</f>
        <v/>
      </c>
      <c r="DT115" s="223" t="str">
        <f t="array" ref="DT115">IF(BE115="","",
IF(INDEX(Settings!$H:$H,MATCH(DT$1,Settings!$G:$G,0))=TRUE,
100-100*(BE115-MINIFS(BE:BE,$E:$E,$E115))/(MAXIFS(BE:BE,$E:$E,$E115)-MINIFS(BE:BE,$E:$E,$E115)),
100*(BE115-MINIFS(BE:BE,$E:$E,$E115))/(MAXIFS(BE:BE,$E:$E,$E115)-MINIFS(BE:BE,$E:$E,$E115))))</f>
        <v/>
      </c>
      <c r="DU115" s="223" t="str">
        <f t="array" ref="DU115">IF(BF115="","",
IF(INDEX(Settings!$H:$H,MATCH(DU$1,Settings!$G:$G,0))=TRUE,
100-100*(BF115-MINIFS(BF:BF,$E:$E,$E115))/(MAXIFS(BF:BF,$E:$E,$E115)-MINIFS(BF:BF,$E:$E,$E115)),
100*(BF115-MINIFS(BF:BF,$E:$E,$E115))/(MAXIFS(BF:BF,$E:$E,$E115)-MINIFS(BF:BF,$E:$E,$E115))))</f>
        <v/>
      </c>
      <c r="DV115" s="223" t="str">
        <f t="array" ref="DV115">IF(BG115="","",
IF(INDEX(Settings!$H:$H,MATCH(DV$1,Settings!$G:$G,0))=TRUE,
100-100*(BG115-MINIFS(BG:BG,$E:$E,$E115))/(MAXIFS(BG:BG,$E:$E,$E115)-MINIFS(BG:BG,$E:$E,$E115)),
100*(BG115-MINIFS(BG:BG,$E:$E,$E115))/(MAXIFS(BG:BG,$E:$E,$E115)-MINIFS(BG:BG,$E:$E,$E115))))</f>
        <v/>
      </c>
      <c r="DW115" s="223" t="str">
        <f t="array" ref="DW115">IF(BH115="","",
IF(INDEX(Settings!$H:$H,MATCH(DW$1,Settings!$G:$G,0))=TRUE,
100-100*(BH115-MINIFS(BH:BH,$E:$E,$E115))/(MAXIFS(BH:BH,$E:$E,$E115)-MINIFS(BH:BH,$E:$E,$E115)),
100*(BH115-MINIFS(BH:BH,$E:$E,$E115))/(MAXIFS(BH:BH,$E:$E,$E115)-MINIFS(BH:BH,$E:$E,$E115))))</f>
        <v/>
      </c>
      <c r="DX115" s="223" t="str">
        <f t="array" ref="DX115">IF(BI115="","",
IF(INDEX(Settings!$H:$H,MATCH(DX$1,Settings!$G:$G,0))=TRUE,
100-100*(BI115-MINIFS(BI:BI,$E:$E,$E115))/(MAXIFS(BI:BI,$E:$E,$E115)-MINIFS(BI:BI,$E:$E,$E115)),
100*(BI115-MINIFS(BI:BI,$E:$E,$E115))/(MAXIFS(BI:BI,$E:$E,$E115)-MINIFS(BI:BI,$E:$E,$E115))))</f>
        <v/>
      </c>
      <c r="DY115" s="223" t="str">
        <f t="array" ref="DY115">IF(BJ115="","",
IF(INDEX(Settings!$H:$H,MATCH(DY$1,Settings!$G:$G,0))=TRUE,
100-100*(BJ115-MINIFS(BJ:BJ,$E:$E,$E115))/(MAXIFS(BJ:BJ,$E:$E,$E115)-MINIFS(BJ:BJ,$E:$E,$E115)),
100*(BJ115-MINIFS(BJ:BJ,$E:$E,$E115))/(MAXIFS(BJ:BJ,$E:$E,$E115)-MINIFS(BJ:BJ,$E:$E,$E115))))</f>
        <v/>
      </c>
      <c r="DZ115" s="225"/>
      <c r="EA115" s="225"/>
      <c r="EB115" s="225" t="str">
        <f t="shared" si="8"/>
        <v/>
      </c>
      <c r="EC115" s="225" t="str">
        <f t="shared" si="9"/>
        <v/>
      </c>
      <c r="ED115" s="225" t="str">
        <f t="shared" si="10"/>
        <v/>
      </c>
      <c r="EE115" s="225" t="str">
        <f t="shared" si="11"/>
        <v/>
      </c>
      <c r="EF115" s="225" t="str">
        <f t="shared" si="12"/>
        <v/>
      </c>
      <c r="EG115" s="225" t="str">
        <f t="shared" si="13"/>
        <v/>
      </c>
      <c r="EH115" s="225"/>
      <c r="EI115" s="225"/>
      <c r="EJ115" s="225"/>
      <c r="EK115" s="225"/>
      <c r="EL115" s="225"/>
      <c r="EM115" s="225"/>
    </row>
    <row r="116">
      <c r="A116" s="231"/>
      <c r="B116" s="231"/>
      <c r="C116" s="231"/>
      <c r="D116" s="231" t="str">
        <f t="array" ref="D116">IFERROR(INDEX(Profiles!$B:$B,MATCH($A116,Profiles!$A:$A,0)),"")</f>
        <v/>
      </c>
      <c r="E116" s="231"/>
      <c r="F116" s="231"/>
      <c r="G116" s="231"/>
      <c r="H116" s="231"/>
      <c r="I116" s="231" t="str">
        <f>IF(A116="","",IF(Settings!$N$3="DATE",F116&amp;": "&amp;TEXT(B116,"M/DD/YY"),F116&amp;": "&amp;H116))</f>
        <v/>
      </c>
      <c r="J116" s="231"/>
      <c r="K116" s="231"/>
      <c r="L116" s="231"/>
      <c r="M116" s="232" t="str">
        <f t="shared" si="14"/>
        <v/>
      </c>
      <c r="N116" s="231"/>
      <c r="O116" s="231"/>
      <c r="P116" s="231"/>
      <c r="Q116" s="231"/>
      <c r="R116" s="231"/>
      <c r="S116" s="230" t="str">
        <f>IFERROR(VLOOKUP(AF116, 'YOYO IR Scores'!A:C, 3, FALSE), "")
</f>
        <v/>
      </c>
      <c r="T116" s="231"/>
      <c r="U116" s="231"/>
      <c r="V116" s="231"/>
      <c r="W116" s="231"/>
      <c r="X116" s="233" t="str">
        <f t="shared" si="4"/>
        <v/>
      </c>
      <c r="Y116" s="234" t="str">
        <f t="shared" si="5"/>
        <v/>
      </c>
      <c r="Z116" s="234" t="str">
        <f t="shared" si="6"/>
        <v/>
      </c>
      <c r="AA116" s="233" t="str">
        <f t="shared" si="7"/>
        <v/>
      </c>
      <c r="AB116" s="232"/>
      <c r="AC116" s="232"/>
      <c r="AD116" s="232"/>
      <c r="AE116" s="232" t="str">
        <f>IFERROR(VLOOKUP(AF116, 'YOYO IR Scores'!A:C, 2, FALSE), "")</f>
        <v/>
      </c>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t="str">
        <f t="array" ref="BK116">IF(J116="","",
IF(INDEX(Settings!$H:$H,MATCH(BY$1,Settings!$G:$G,0))=TRUE,
100-100*(J116-MIN(J:J))/(MAX(J:J)-MIN(J:J)),
100*(J116-MIN(J:J))/(MAX(J:J)-MIN(J:J))))</f>
        <v/>
      </c>
      <c r="BL116" s="232" t="str">
        <f t="array" ref="BL116">IF(J116="","",
IF(INDEX(Settings!$H:$H,MATCH(BY$1,Settings!$G:$G,0))=TRUE,
100-100*(J116-MINIFS(J:J,$E:$E,$E116))/(MAXIFS(J:J,$E:$E,$E116)-MINIFS(J:J,$E:$E,$E116)),
100*(J116-MINIFS(J:J,$E:$E,$E116))/(MAXIFS(J:J,$E:$E,$E116)-MINIFS(J:J,$E:$E,$E116))))</f>
        <v/>
      </c>
      <c r="BM116" s="232" t="str">
        <f t="array" ref="BM116">IF(J116="","",
IF(INDEX(Settings!$H:$H,MATCH(BY$1,Settings!$G:$G,0))=TRUE,
100-100*(J116-MINIFS(J:J,$E:$E,$E116,$I:$I,$I116))/(MAXIFS(J:J,$E:$E,$E116,$I:$I,$I116)-MINIFS(J:J,$E:$E,$E116,$I:$I,$I116)),
100*(J116-MINIFS(J:J,$E:$E,$E116,$I:$I,$I116))/(MAXIFS(J:J,$E:$E,$E116,$I:$I,$I116)-MINIFS(J:J,$E:$E,$E116,$I:$I,$I116))))</f>
        <v/>
      </c>
      <c r="BN116" s="231" t="str">
        <f t="array" ref="BN116">IF(J116="","",
IF(INDEX(Settings!$H:$H,MATCH(BY$1,Settings!$G:$G,0))=TRUE,
100-100*PERCENTRANK(J:J,J116),
100*PERCENTRANK(J:J,J116)))</f>
        <v/>
      </c>
      <c r="BO116" s="231" t="str">
        <f>IFERROR(__xludf.DUMMYFUNCTION("IF(J116="""","""",
IF(INDEX(Settings!$H:$H,MATCH(BY$1,Settings!$G:$G,0))=TRUE,
100-100*PERCENTRANK(FILTER(J:J,$E:$E=$E116),J116),
100*PERCENTRANK(FILTER(J:J,$E:$E=$E116),J116)))"),"")</f>
        <v/>
      </c>
      <c r="BP116" s="231" t="str">
        <f>IFERROR(__xludf.DUMMYFUNCTION("IF(J116="""","""",
IF(INDEX(Settings!$H:$H,MATCH(BY$1,Settings!$G:$G,0))=TRUE,
100-100*PERCENTRANK(FILTER(J:J,$E:$E=$E116,$I:$I=$I116),J116),
100*PERCENTRANK(FILTER(J:J,$E:$E=$E116,$I:$I=$I116),J116)))"),"")</f>
        <v/>
      </c>
      <c r="BQ116" s="233" t="str">
        <f t="array" ref="BQ116">IF(J116="","",
IF(INDEX(Settings!$H:$H,MATCH(BY$1,Settings!$G:$G,0))=TRUE,
-1*(J116-AVERAGE(J:J))/STDEV(J:J),
(J116-AVERAGE(J:J))/STDEV(J:J)))</f>
        <v/>
      </c>
      <c r="BR116" s="233" t="str">
        <f>IFERROR(__xludf.DUMMYFUNCTION("IF(J116="""","""",
IF(INDEX(Settings!$H:$H,MATCH(BY$1,Settings!$G:$G,0))=TRUE,
-1*(J116-AVERAGEIFS(J:J,$E:$E,$E116))/STDEV(FILTER(J:J,$E:$E=$E116)),
(J116-AVERAGEIFS(J:J,$E:$E,$E116))/STDEV(FILTER(J:J,$E:$E=$E116))))"),"")</f>
        <v/>
      </c>
      <c r="BS116" s="233"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1"/>
      <c r="BX116" s="231"/>
      <c r="BY116" s="232" t="str">
        <f t="array" ref="BY116">IF(J116="","",
IF(INDEX(Settings!$H:$H,MATCH(BY$1,Settings!$G:$G,0))=TRUE,
100-100*(J116-MINIFS(J:J,$E:$E,$E116))/(MAXIFS(J:J,$E:$E,$E116)-MINIFS(J:J,$E:$E,$E116)),
100*(J116-MINIFS(J:J,$E:$E,$E116))/(MAXIFS(J:J,$E:$E,$E116)-MINIFS(J:J,$E:$E,$E116))))</f>
        <v/>
      </c>
      <c r="BZ116" s="232" t="str">
        <f t="array" ref="BZ116">IF(K116="","",
IF(INDEX(Settings!$H:$H,MATCH(BZ$1,Settings!$G:$G,0))=TRUE,
100-100*(K116-MINIFS(K:K,$E:$E,$E116))/(MAXIFS(K:K,$E:$E,$E116)-MINIFS(K:K,$E:$E,$E116)),
100*(K116-MINIFS(K:K,$E:$E,$E116))/(MAXIFS(K:K,$E:$E,$E116)-MINIFS(K:K,$E:$E,$E116))))</f>
        <v/>
      </c>
      <c r="CA116" s="232" t="str">
        <f t="array" ref="CA116">IF(L116="","",
IF(INDEX(Settings!$H:$H,MATCH(CA$1,Settings!$G:$G,0))=TRUE,
100-100*(L116-MINIFS(L:L,$E:$E,$E116))/(MAXIFS(L:L,$E:$E,$E116)-MINIFS(L:L,$E:$E,$E116)),
100*(L116-MINIFS(L:L,$E:$E,$E116))/(MAXIFS(L:L,$E:$E,$E116)-MINIFS(L:L,$E:$E,$E116))))</f>
        <v/>
      </c>
      <c r="CB116" s="232" t="str">
        <f t="array" ref="CB116">IF(M116="","",
IF(INDEX(Settings!$H:$H,MATCH(CB$1,Settings!$G:$G,0))=TRUE,
100-100*(M116-MINIFS(M:M,$E:$E,$E116))/(MAXIFS(M:M,$E:$E,$E116)-MINIFS(M:M,$E:$E,$E116)),
100*(M116-MINIFS(M:M,$E:$E,$E116))/(MAXIFS(M:M,$E:$E,$E116)-MINIFS(M:M,$E:$E,$E116))))</f>
        <v/>
      </c>
      <c r="CC116" s="232" t="str">
        <f t="array" ref="CC116">IF(N116="","",
IF(INDEX(Settings!$H:$H,MATCH(CC$1,Settings!$G:$G,0))=TRUE,
100-100*(N116-MINIFS(N:N,$E:$E,$E116))/(MAXIFS(N:N,$E:$E,$E116)-MINIFS(N:N,$E:$E,$E116)),
100*(N116-MINIFS(N:N,$E:$E,$E116))/(MAXIFS(N:N,$E:$E,$E116)-MINIFS(N:N,$E:$E,$E116))))</f>
        <v/>
      </c>
      <c r="CD116" s="232" t="str">
        <f t="array" ref="CD116">IF(O116="","",
IF(INDEX(Settings!$H:$H,MATCH(CD$1,Settings!$G:$G,0))=TRUE,
100-100*(O116-MINIFS(O:O,$E:$E,$E116))/(MAXIFS(O:O,$E:$E,$E116)-MINIFS(O:O,$E:$E,$E116)),
100*(O116-MINIFS(O:O,$E:$E,$E116))/(MAXIFS(O:O,$E:$E,$E116)-MINIFS(O:O,$E:$E,$E116))))</f>
        <v/>
      </c>
      <c r="CE116" s="232" t="str">
        <f t="array" ref="CE116">IF(P116="","",
IF(INDEX(Settings!$H:$H,MATCH(CE$1,Settings!$G:$G,0))=TRUE,
100-100*(P116-MINIFS(P:P,$E:$E,$E116))/(MAXIFS(P:P,$E:$E,$E116)-MINIFS(P:P,$E:$E,$E116)),
100*(P116-MINIFS(P:P,$E:$E,$E116))/(MAXIFS(P:P,$E:$E,$E116)-MINIFS(P:P,$E:$E,$E116))))</f>
        <v/>
      </c>
      <c r="CF116" s="232" t="str">
        <f t="array" ref="CF116">IF(Q116="","",
IF(INDEX(Settings!$H:$H,MATCH(CF$1,Settings!$G:$G,0))=TRUE,
100-100*(Q116-MINIFS(Q:Q,$E:$E,$E116))/(MAXIFS(Q:Q,$E:$E,$E116)-MINIFS(Q:Q,$E:$E,$E116)),
100*(Q116-MINIFS(Q:Q,$E:$E,$E116))/(MAXIFS(Q:Q,$E:$E,$E116)-MINIFS(Q:Q,$E:$E,$E116))))</f>
        <v/>
      </c>
      <c r="CG116" s="232" t="str">
        <f t="array" ref="CG116">IF(R116="","",
IF(INDEX(Settings!$H:$H,MATCH(CG$1,Settings!$G:$G,0))=TRUE,
100-100*(R116-MINIFS(R:R,$E:$E,$E116))/(MAXIFS(R:R,$E:$E,$E116)-MINIFS(R:R,$E:$E,$E116)),
100*(R116-MINIFS(R:R,$E:$E,$E116))/(MAXIFS(R:R,$E:$E,$E116)-MINIFS(R:R,$E:$E,$E116))))</f>
        <v/>
      </c>
      <c r="CH116" s="232" t="str">
        <f t="array" ref="CH116">IF(S116="","",
IF(INDEX(Settings!$H:$H,MATCH(CH$1,Settings!$G:$G,0))=TRUE,
100-100*(S116-MINIFS(S:S,$E:$E,$E116))/(MAXIFS(S:S,$E:$E,$E116)-MINIFS(S:S,$E:$E,$E116)),
100*(S116-MINIFS(S:S,$E:$E,$E116))/(MAXIFS(S:S,$E:$E,$E116)-MINIFS(S:S,$E:$E,$E116))))</f>
        <v/>
      </c>
      <c r="CI116" s="232" t="str">
        <f t="array" ref="CI116">IF(T116="","",
IF(INDEX(Settings!$H:$H,MATCH(CI$1,Settings!$G:$G,0))=TRUE,
100-100*(T116-MINIFS(T:T,$E:$E,$E116))/(MAXIFS(T:T,$E:$E,$E116)-MINIFS(T:T,$E:$E,$E116)),
100*(T116-MINIFS(T:T,$E:$E,$E116))/(MAXIFS(T:T,$E:$E,$E116)-MINIFS(T:T,$E:$E,$E116))))</f>
        <v/>
      </c>
      <c r="CJ116" s="232" t="str">
        <f t="array" ref="CJ116">IF(U116="","",
IF(INDEX(Settings!$H:$H,MATCH(CJ$1,Settings!$G:$G,0))=TRUE,
100-100*(U116-MINIFS(U:U,$E:$E,$E116))/(MAXIFS(U:U,$E:$E,$E116)-MINIFS(U:U,$E:$E,$E116)),
100*(U116-MINIFS(U:U,$E:$E,$E116))/(MAXIFS(U:U,$E:$E,$E116)-MINIFS(U:U,$E:$E,$E116))))</f>
        <v/>
      </c>
      <c r="CK116" s="232" t="str">
        <f t="array" ref="CK116">IF(V116="","",
IF(INDEX(Settings!$H:$H,MATCH(CK$1,Settings!$G:$G,0))=TRUE,
100-100*(V116-MINIFS(V:V,$E:$E,$E116))/(MAXIFS(V:V,$E:$E,$E116)-MINIFS(V:V,$E:$E,$E116)),
100*(V116-MINIFS(V:V,$E:$E,$E116))/(MAXIFS(V:V,$E:$E,$E116)-MINIFS(V:V,$E:$E,$E116))))</f>
        <v/>
      </c>
      <c r="CL116" s="232" t="str">
        <f t="array" ref="CL116">IF(W116="","",
IF(INDEX(Settings!$H:$H,MATCH(CL$1,Settings!$G:$G,0))=TRUE,
100-100*(W116-MINIFS(W:W,$E:$E,$E116))/(MAXIFS(W:W,$E:$E,$E116)-MINIFS(W:W,$E:$E,$E116)),
100*(W116-MINIFS(W:W,$E:$E,$E116))/(MAXIFS(W:W,$E:$E,$E116)-MINIFS(W:W,$E:$E,$E116))))</f>
        <v/>
      </c>
      <c r="CM116" s="232" t="str">
        <f t="array" ref="CM116">IF(X116="","",
IF(INDEX(Settings!$H:$H,MATCH(CM$1,Settings!$G:$G,0))=TRUE,
100-100*(X116-MINIFS(X:X,$E:$E,$E116))/(MAXIFS(X:X,$E:$E,$E116)-MINIFS(X:X,$E:$E,$E116)),
100*(X116-MINIFS(X:X,$E:$E,$E116))/(MAXIFS(X:X,$E:$E,$E116)-MINIFS(X:X,$E:$E,$E116))))</f>
        <v/>
      </c>
      <c r="CN116" s="232" t="str">
        <f t="array" ref="CN116">IF(Y116="","",
IF(INDEX(Settings!$H:$H,MATCH(CN$1,Settings!$G:$G,0))=TRUE,
100-100*(Y116-MINIFS(Y:Y,$E:$E,$E116))/(MAXIFS(Y:Y,$E:$E,$E116)-MINIFS(Y:Y,$E:$E,$E116)),
100*(Y116-MINIFS(Y:Y,$E:$E,$E116))/(MAXIFS(Y:Y,$E:$E,$E116)-MINIFS(Y:Y,$E:$E,$E116))))</f>
        <v/>
      </c>
      <c r="CO116" s="232" t="str">
        <f t="array" ref="CO116">IF(Z116="","",
IF(INDEX(Settings!$H:$H,MATCH(CO$1,Settings!$G:$G,0))=TRUE,
100-100*(Z116-MINIFS(Z:Z,$E:$E,$E116))/(MAXIFS(Z:Z,$E:$E,$E116)-MINIFS(Z:Z,$E:$E,$E116)),
100*(Z116-MINIFS(Z:Z,$E:$E,$E116))/(MAXIFS(Z:Z,$E:$E,$E116)-MINIFS(Z:Z,$E:$E,$E116))))</f>
        <v/>
      </c>
      <c r="CP116" s="232" t="str">
        <f t="array" ref="CP116">IF(AA116="","",
IF(INDEX(Settings!$H:$H,MATCH(CP$1,Settings!$G:$G,0))=TRUE,
100-100*(AA116-MINIFS(AA:AA,$E:$E,$E116))/(MAXIFS(AA:AA,$E:$E,$E116)-MINIFS(AA:AA,$E:$E,$E116)),
100*(AA116-MINIFS(AA:AA,$E:$E,$E116))/(MAXIFS(AA:AA,$E:$E,$E116)-MINIFS(AA:AA,$E:$E,$E116))))</f>
        <v/>
      </c>
      <c r="CQ116" s="232" t="str">
        <f t="array" ref="CQ116">IF(AB116="","",
IF(INDEX(Settings!$H:$H,MATCH(CQ$1,Settings!$G:$G,0))=TRUE,
100-100*(AB116-MINIFS(AB:AB,$E:$E,$E116))/(MAXIFS(AB:AB,$E:$E,$E116)-MINIFS(AB:AB,$E:$E,$E116)),
100*(AB116-MINIFS(AB:AB,$E:$E,$E116))/(MAXIFS(AB:AB,$E:$E,$E116)-MINIFS(AB:AB,$E:$E,$E116))))</f>
        <v/>
      </c>
      <c r="CR116" s="232" t="str">
        <f t="array" ref="CR116">IF(AC116="","",
IF(INDEX(Settings!$H:$H,MATCH(CR$1,Settings!$G:$G,0))=TRUE,
100-100*(AC116-MINIFS(AC:AC,$E:$E,$E116))/(MAXIFS(AC:AC,$E:$E,$E116)-MINIFS(AC:AC,$E:$E,$E116)),
100*(AC116-MINIFS(AC:AC,$E:$E,$E116))/(MAXIFS(AC:AC,$E:$E,$E116)-MINIFS(AC:AC,$E:$E,$E116))))</f>
        <v/>
      </c>
      <c r="CS116" s="232" t="str">
        <f t="array" ref="CS116">IF(AD116="","",
IF(INDEX(Settings!$H:$H,MATCH(CS$1,Settings!$G:$G,0))=TRUE,
100-100*(AD116-MINIFS(AD:AD,$E:$E,$E116))/(MAXIFS(AD:AD,$E:$E,$E116)-MINIFS(AD:AD,$E:$E,$E116)),
100*(AD116-MINIFS(AD:AD,$E:$E,$E116))/(MAXIFS(AD:AD,$E:$E,$E116)-MINIFS(AD:AD,$E:$E,$E116))))</f>
        <v/>
      </c>
      <c r="CT116" s="232" t="str">
        <f t="array" ref="CT116">IF(AE116="","",
IF(INDEX(Settings!$H:$H,MATCH(CT$1,Settings!$G:$G,0))=TRUE,
100-100*(AE116-MINIFS(AE:AE,$E:$E,$E116))/(MAXIFS(AE:AE,$E:$E,$E116)-MINIFS(AE:AE,$E:$E,$E116)),
100*(AE116-MINIFS(AE:AE,$E:$E,$E116))/(MAXIFS(AE:AE,$E:$E,$E116)-MINIFS(AE:AE,$E:$E,$E116))))</f>
        <v/>
      </c>
      <c r="CU116" s="232" t="str">
        <f t="array" ref="CU116">IF(AF116="","",
IF(INDEX(Settings!$H:$H,MATCH(CU$1,Settings!$G:$G,0))=TRUE,
100-100*(AF116-MINIFS(AF:AF,$E:$E,$E116))/(MAXIFS(AF:AF,$E:$E,$E116)-MINIFS(AF:AF,$E:$E,$E116)),
100*(AF116-MINIFS(AF:AF,$E:$E,$E116))/(MAXIFS(AF:AF,$E:$E,$E116)-MINIFS(AF:AF,$E:$E,$E116))))</f>
        <v/>
      </c>
      <c r="CV116" s="232" t="str">
        <f t="array" ref="CV116">IF(AG116="","",
IF(INDEX(Settings!$H:$H,MATCH(CV$1,Settings!$G:$G,0))=TRUE,
100-100*(AG116-MINIFS(AG:AG,$E:$E,$E116))/(MAXIFS(AG:AG,$E:$E,$E116)-MINIFS(AG:AG,$E:$E,$E116)),
100*(AG116-MINIFS(AG:AG,$E:$E,$E116))/(MAXIFS(AG:AG,$E:$E,$E116)-MINIFS(AG:AG,$E:$E,$E116))))</f>
        <v/>
      </c>
      <c r="CW116" s="232" t="str">
        <f t="array" ref="CW116">IF(AH116="","",
IF(INDEX(Settings!$H:$H,MATCH(CW$1,Settings!$G:$G,0))=TRUE,
100-100*(AH116-MINIFS(AH:AH,$E:$E,$E116))/(MAXIFS(AH:AH,$E:$E,$E116)-MINIFS(AH:AH,$E:$E,$E116)),
100*(AH116-MINIFS(AH:AH,$E:$E,$E116))/(MAXIFS(AH:AH,$E:$E,$E116)-MINIFS(AH:AH,$E:$E,$E116))))</f>
        <v/>
      </c>
      <c r="CX116" s="232" t="str">
        <f t="array" ref="CX116">IF(AI116="","",
IF(INDEX(Settings!$H:$H,MATCH(CX$1,Settings!$G:$G,0))=TRUE,
100-100*(AI116-MINIFS(AI:AI,$E:$E,$E116))/(MAXIFS(AI:AI,$E:$E,$E116)-MINIFS(AI:AI,$E:$E,$E116)),
100*(AI116-MINIFS(AI:AI,$E:$E,$E116))/(MAXIFS(AI:AI,$E:$E,$E116)-MINIFS(AI:AI,$E:$E,$E116))))</f>
        <v/>
      </c>
      <c r="CY116" s="232" t="str">
        <f t="array" ref="CY116">IF(AJ116="","",
IF(INDEX(Settings!$H:$H,MATCH(CY$1,Settings!$G:$G,0))=TRUE,
100-100*(AJ116-MINIFS(AJ:AJ,$E:$E,$E116))/(MAXIFS(AJ:AJ,$E:$E,$E116)-MINIFS(AJ:AJ,$E:$E,$E116)),
100*(AJ116-MINIFS(AJ:AJ,$E:$E,$E116))/(MAXIFS(AJ:AJ,$E:$E,$E116)-MINIFS(AJ:AJ,$E:$E,$E116))))</f>
        <v/>
      </c>
      <c r="CZ116" s="232" t="str">
        <f t="array" ref="CZ116">IF(AK116="","",
IF(INDEX(Settings!$H:$H,MATCH(CZ$1,Settings!$G:$G,0))=TRUE,
100-100*(AK116-MINIFS(AK:AK,$E:$E,$E116))/(MAXIFS(AK:AK,$E:$E,$E116)-MINIFS(AK:AK,$E:$E,$E116)),
100*(AK116-MINIFS(AK:AK,$E:$E,$E116))/(MAXIFS(AK:AK,$E:$E,$E116)-MINIFS(AK:AK,$E:$E,$E116))))</f>
        <v/>
      </c>
      <c r="DA116" s="232" t="str">
        <f t="array" ref="DA116">IF(AL116="","",
IF(INDEX(Settings!$H:$H,MATCH(DA$1,Settings!$G:$G,0))=TRUE,
100-100*(AL116-MINIFS(AL:AL,$E:$E,$E116))/(MAXIFS(AL:AL,$E:$E,$E116)-MINIFS(AL:AL,$E:$E,$E116)),
100*(AL116-MINIFS(AL:AL,$E:$E,$E116))/(MAXIFS(AL:AL,$E:$E,$E116)-MINIFS(AL:AL,$E:$E,$E116))))</f>
        <v/>
      </c>
      <c r="DB116" s="232" t="str">
        <f t="array" ref="DB116">IF(AM116="","",
IF(INDEX(Settings!$H:$H,MATCH(DB$1,Settings!$G:$G,0))=TRUE,
100-100*(AM116-MINIFS(AM:AM,$E:$E,$E116))/(MAXIFS(AM:AM,$E:$E,$E116)-MINIFS(AM:AM,$E:$E,$E116)),
100*(AM116-MINIFS(AM:AM,$E:$E,$E116))/(MAXIFS(AM:AM,$E:$E,$E116)-MINIFS(AM:AM,$E:$E,$E116))))</f>
        <v/>
      </c>
      <c r="DC116" s="232" t="str">
        <f t="array" ref="DC116">IF(AN116="","",
IF(INDEX(Settings!$H:$H,MATCH(DC$1,Settings!$G:$G,0))=TRUE,
100-100*(AN116-MINIFS(AN:AN,$E:$E,$E116))/(MAXIFS(AN:AN,$E:$E,$E116)-MINIFS(AN:AN,$E:$E,$E116)),
100*(AN116-MINIFS(AN:AN,$E:$E,$E116))/(MAXIFS(AN:AN,$E:$E,$E116)-MINIFS(AN:AN,$E:$E,$E116))))</f>
        <v/>
      </c>
      <c r="DD116" s="232" t="str">
        <f t="array" ref="DD116">IF(AO116="","",
IF(INDEX(Settings!$H:$H,MATCH(DD$1,Settings!$G:$G,0))=TRUE,
100-100*(AO116-MINIFS(AO:AO,$E:$E,$E116))/(MAXIFS(AO:AO,$E:$E,$E116)-MINIFS(AO:AO,$E:$E,$E116)),
100*(AO116-MINIFS(AO:AO,$E:$E,$E116))/(MAXIFS(AO:AO,$E:$E,$E116)-MINIFS(AO:AO,$E:$E,$E116))))</f>
        <v/>
      </c>
      <c r="DE116" s="232" t="str">
        <f t="array" ref="DE116">IF(AP116="","",
IF(INDEX(Settings!$H:$H,MATCH(DE$1,Settings!$G:$G,0))=TRUE,
100-100*(AP116-MINIFS(AP:AP,$E:$E,$E116))/(MAXIFS(AP:AP,$E:$E,$E116)-MINIFS(AP:AP,$E:$E,$E116)),
100*(AP116-MINIFS(AP:AP,$E:$E,$E116))/(MAXIFS(AP:AP,$E:$E,$E116)-MINIFS(AP:AP,$E:$E,$E116))))</f>
        <v/>
      </c>
      <c r="DF116" s="232" t="str">
        <f t="array" ref="DF116">IF(AQ116="","",
IF(INDEX(Settings!$H:$H,MATCH(DF$1,Settings!$G:$G,0))=TRUE,
100-100*(AQ116-MINIFS(AQ:AQ,$E:$E,$E116))/(MAXIFS(AQ:AQ,$E:$E,$E116)-MINIFS(AQ:AQ,$E:$E,$E116)),
100*(AQ116-MINIFS(AQ:AQ,$E:$E,$E116))/(MAXIFS(AQ:AQ,$E:$E,$E116)-MINIFS(AQ:AQ,$E:$E,$E116))))</f>
        <v/>
      </c>
      <c r="DG116" s="232" t="str">
        <f t="array" ref="DG116">IF(AR116="","",
IF(INDEX(Settings!$H:$H,MATCH(DG$1,Settings!$G:$G,0))=TRUE,
100-100*(AR116-MINIFS(AR:AR,$E:$E,$E116))/(MAXIFS(AR:AR,$E:$E,$E116)-MINIFS(AR:AR,$E:$E,$E116)),
100*(AR116-MINIFS(AR:AR,$E:$E,$E116))/(MAXIFS(AR:AR,$E:$E,$E116)-MINIFS(AR:AR,$E:$E,$E116))))</f>
        <v/>
      </c>
      <c r="DH116" s="232" t="str">
        <f t="array" ref="DH116">IF(AS116="","",
IF(INDEX(Settings!$H:$H,MATCH(DH$1,Settings!$G:$G,0))=TRUE,
100-100*(AS116-MINIFS(AS:AS,$E:$E,$E116))/(MAXIFS(AS:AS,$E:$E,$E116)-MINIFS(AS:AS,$E:$E,$E116)),
100*(AS116-MINIFS(AS:AS,$E:$E,$E116))/(MAXIFS(AS:AS,$E:$E,$E116)-MINIFS(AS:AS,$E:$E,$E116))))</f>
        <v/>
      </c>
      <c r="DI116" s="232" t="str">
        <f t="array" ref="DI116">IF(AT116="","",
IF(INDEX(Settings!$H:$H,MATCH(DI$1,Settings!$G:$G,0))=TRUE,
100-100*(AT116-MINIFS(AT:AT,$E:$E,$E116))/(MAXIFS(AT:AT,$E:$E,$E116)-MINIFS(AT:AT,$E:$E,$E116)),
100*(AT116-MINIFS(AT:AT,$E:$E,$E116))/(MAXIFS(AT:AT,$E:$E,$E116)-MINIFS(AT:AT,$E:$E,$E116))))</f>
        <v/>
      </c>
      <c r="DJ116" s="232" t="str">
        <f t="array" ref="DJ116">IF(AU116="","",
IF(INDEX(Settings!$H:$H,MATCH(DJ$1,Settings!$G:$G,0))=TRUE,
100-100*(AU116-MINIFS(AU:AU,$E:$E,$E116))/(MAXIFS(AU:AU,$E:$E,$E116)-MINIFS(AU:AU,$E:$E,$E116)),
100*(AU116-MINIFS(AU:AU,$E:$E,$E116))/(MAXIFS(AU:AU,$E:$E,$E116)-MINIFS(AU:AU,$E:$E,$E116))))</f>
        <v/>
      </c>
      <c r="DK116" s="232" t="str">
        <f t="array" ref="DK116">IF(AV116="","",
IF(INDEX(Settings!$H:$H,MATCH(DK$1,Settings!$G:$G,0))=TRUE,
100-100*(AV116-MINIFS(AV:AV,$E:$E,$E116))/(MAXIFS(AV:AV,$E:$E,$E116)-MINIFS(AV:AV,$E:$E,$E116)),
100*(AV116-MINIFS(AV:AV,$E:$E,$E116))/(MAXIFS(AV:AV,$E:$E,$E116)-MINIFS(AV:AV,$E:$E,$E116))))</f>
        <v/>
      </c>
      <c r="DL116" s="232" t="str">
        <f t="array" ref="DL116">IF(AW116="","",
IF(INDEX(Settings!$H:$H,MATCH(DL$1,Settings!$G:$G,0))=TRUE,
100-100*(AW116-MINIFS(AW:AW,$E:$E,$E116))/(MAXIFS(AW:AW,$E:$E,$E116)-MINIFS(AW:AW,$E:$E,$E116)),
100*(AW116-MINIFS(AW:AW,$E:$E,$E116))/(MAXIFS(AW:AW,$E:$E,$E116)-MINIFS(AW:AW,$E:$E,$E116))))</f>
        <v/>
      </c>
      <c r="DM116" s="232" t="str">
        <f t="array" ref="DM116">IF(AX116="","",
IF(INDEX(Settings!$H:$H,MATCH(DM$1,Settings!$G:$G,0))=TRUE,
100-100*(AX116-MINIFS(AX:AX,$E:$E,$E116))/(MAXIFS(AX:AX,$E:$E,$E116)-MINIFS(AX:AX,$E:$E,$E116)),
100*(AX116-MINIFS(AX:AX,$E:$E,$E116))/(MAXIFS(AX:AX,$E:$E,$E116)-MINIFS(AX:AX,$E:$E,$E116))))</f>
        <v/>
      </c>
      <c r="DN116" s="232" t="str">
        <f t="array" ref="DN116">IF(AY116="","",
IF(INDEX(Settings!$H:$H,MATCH(DN$1,Settings!$G:$G,0))=TRUE,
100-100*(AY116-MINIFS(AY:AY,$E:$E,$E116))/(MAXIFS(AY:AY,$E:$E,$E116)-MINIFS(AY:AY,$E:$E,$E116)),
100*(AY116-MINIFS(AY:AY,$E:$E,$E116))/(MAXIFS(AY:AY,$E:$E,$E116)-MINIFS(AY:AY,$E:$E,$E116))))</f>
        <v/>
      </c>
      <c r="DO116" s="232" t="str">
        <f t="array" ref="DO116">IF(AZ116="","",
IF(INDEX(Settings!$H:$H,MATCH(DO$1,Settings!$G:$G,0))=TRUE,
100-100*(AZ116-MINIFS(AZ:AZ,$E:$E,$E116))/(MAXIFS(AZ:AZ,$E:$E,$E116)-MINIFS(AZ:AZ,$E:$E,$E116)),
100*(AZ116-MINIFS(AZ:AZ,$E:$E,$E116))/(MAXIFS(AZ:AZ,$E:$E,$E116)-MINIFS(AZ:AZ,$E:$E,$E116))))</f>
        <v/>
      </c>
      <c r="DP116" s="232" t="str">
        <f t="array" ref="DP116">IF(BA116="","",
IF(INDEX(Settings!$H:$H,MATCH(DP$1,Settings!$G:$G,0))=TRUE,
100-100*(BA116-MINIFS(BA:BA,$E:$E,$E116))/(MAXIFS(BA:BA,$E:$E,$E116)-MINIFS(BA:BA,$E:$E,$E116)),
100*(BA116-MINIFS(BA:BA,$E:$E,$E116))/(MAXIFS(BA:BA,$E:$E,$E116)-MINIFS(BA:BA,$E:$E,$E116))))</f>
        <v/>
      </c>
      <c r="DQ116" s="232" t="str">
        <f t="array" ref="DQ116">IF(BB116="","",
IF(INDEX(Settings!$H:$H,MATCH(DQ$1,Settings!$G:$G,0))=TRUE,
100-100*(BB116-MINIFS(BB:BB,$E:$E,$E116))/(MAXIFS(BB:BB,$E:$E,$E116)-MINIFS(BB:BB,$E:$E,$E116)),
100*(BB116-MINIFS(BB:BB,$E:$E,$E116))/(MAXIFS(BB:BB,$E:$E,$E116)-MINIFS(BB:BB,$E:$E,$E116))))</f>
        <v/>
      </c>
      <c r="DR116" s="232" t="str">
        <f t="array" ref="DR116">IF(BC116="","",
IF(INDEX(Settings!$H:$H,MATCH(DR$1,Settings!$G:$G,0))=TRUE,
100-100*(BC116-MINIFS(BC:BC,$E:$E,$E116))/(MAXIFS(BC:BC,$E:$E,$E116)-MINIFS(BC:BC,$E:$E,$E116)),
100*(BC116-MINIFS(BC:BC,$E:$E,$E116))/(MAXIFS(BC:BC,$E:$E,$E116)-MINIFS(BC:BC,$E:$E,$E116))))</f>
        <v/>
      </c>
      <c r="DS116" s="232" t="str">
        <f t="array" ref="DS116">IF(BD116="","",
IF(INDEX(Settings!$H:$H,MATCH(DS$1,Settings!$G:$G,0))=TRUE,
100-100*(BD116-MINIFS(BD:BD,$E:$E,$E116))/(MAXIFS(BD:BD,$E:$E,$E116)-MINIFS(BD:BD,$E:$E,$E116)),
100*(BD116-MINIFS(BD:BD,$E:$E,$E116))/(MAXIFS(BD:BD,$E:$E,$E116)-MINIFS(BD:BD,$E:$E,$E116))))</f>
        <v/>
      </c>
      <c r="DT116" s="232" t="str">
        <f t="array" ref="DT116">IF(BE116="","",
IF(INDEX(Settings!$H:$H,MATCH(DT$1,Settings!$G:$G,0))=TRUE,
100-100*(BE116-MINIFS(BE:BE,$E:$E,$E116))/(MAXIFS(BE:BE,$E:$E,$E116)-MINIFS(BE:BE,$E:$E,$E116)),
100*(BE116-MINIFS(BE:BE,$E:$E,$E116))/(MAXIFS(BE:BE,$E:$E,$E116)-MINIFS(BE:BE,$E:$E,$E116))))</f>
        <v/>
      </c>
      <c r="DU116" s="232" t="str">
        <f t="array" ref="DU116">IF(BF116="","",
IF(INDEX(Settings!$H:$H,MATCH(DU$1,Settings!$G:$G,0))=TRUE,
100-100*(BF116-MINIFS(BF:BF,$E:$E,$E116))/(MAXIFS(BF:BF,$E:$E,$E116)-MINIFS(BF:BF,$E:$E,$E116)),
100*(BF116-MINIFS(BF:BF,$E:$E,$E116))/(MAXIFS(BF:BF,$E:$E,$E116)-MINIFS(BF:BF,$E:$E,$E116))))</f>
        <v/>
      </c>
      <c r="DV116" s="232" t="str">
        <f t="array" ref="DV116">IF(BG116="","",
IF(INDEX(Settings!$H:$H,MATCH(DV$1,Settings!$G:$G,0))=TRUE,
100-100*(BG116-MINIFS(BG:BG,$E:$E,$E116))/(MAXIFS(BG:BG,$E:$E,$E116)-MINIFS(BG:BG,$E:$E,$E116)),
100*(BG116-MINIFS(BG:BG,$E:$E,$E116))/(MAXIFS(BG:BG,$E:$E,$E116)-MINIFS(BG:BG,$E:$E,$E116))))</f>
        <v/>
      </c>
      <c r="DW116" s="232" t="str">
        <f t="array" ref="DW116">IF(BH116="","",
IF(INDEX(Settings!$H:$H,MATCH(DW$1,Settings!$G:$G,0))=TRUE,
100-100*(BH116-MINIFS(BH:BH,$E:$E,$E116))/(MAXIFS(BH:BH,$E:$E,$E116)-MINIFS(BH:BH,$E:$E,$E116)),
100*(BH116-MINIFS(BH:BH,$E:$E,$E116))/(MAXIFS(BH:BH,$E:$E,$E116)-MINIFS(BH:BH,$E:$E,$E116))))</f>
        <v/>
      </c>
      <c r="DX116" s="232" t="str">
        <f t="array" ref="DX116">IF(BI116="","",
IF(INDEX(Settings!$H:$H,MATCH(DX$1,Settings!$G:$G,0))=TRUE,
100-100*(BI116-MINIFS(BI:BI,$E:$E,$E116))/(MAXIFS(BI:BI,$E:$E,$E116)-MINIFS(BI:BI,$E:$E,$E116)),
100*(BI116-MINIFS(BI:BI,$E:$E,$E116))/(MAXIFS(BI:BI,$E:$E,$E116)-MINIFS(BI:BI,$E:$E,$E116))))</f>
        <v/>
      </c>
      <c r="DY116" s="232" t="str">
        <f t="array" ref="DY116">IF(BJ116="","",
IF(INDEX(Settings!$H:$H,MATCH(DY$1,Settings!$G:$G,0))=TRUE,
100-100*(BJ116-MINIFS(BJ:BJ,$E:$E,$E116))/(MAXIFS(BJ:BJ,$E:$E,$E116)-MINIFS(BJ:BJ,$E:$E,$E116)),
100*(BJ116-MINIFS(BJ:BJ,$E:$E,$E116))/(MAXIFS(BJ:BJ,$E:$E,$E116)-MINIFS(BJ:BJ,$E:$E,$E116))))</f>
        <v/>
      </c>
      <c r="DZ116" s="234"/>
      <c r="EA116" s="234"/>
      <c r="EB116" s="234" t="str">
        <f t="shared" si="8"/>
        <v/>
      </c>
      <c r="EC116" s="234" t="str">
        <f t="shared" si="9"/>
        <v/>
      </c>
      <c r="ED116" s="234" t="str">
        <f t="shared" si="10"/>
        <v/>
      </c>
      <c r="EE116" s="234" t="str">
        <f t="shared" si="11"/>
        <v/>
      </c>
      <c r="EF116" s="234" t="str">
        <f t="shared" si="12"/>
        <v/>
      </c>
      <c r="EG116" s="234" t="str">
        <f t="shared" si="13"/>
        <v/>
      </c>
      <c r="EH116" s="234"/>
      <c r="EI116" s="234"/>
      <c r="EJ116" s="234"/>
      <c r="EK116" s="234"/>
      <c r="EL116" s="234"/>
      <c r="EM116" s="234"/>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3" t="str">
        <f t="shared" si="14"/>
        <v/>
      </c>
      <c r="N117" s="49"/>
      <c r="O117" s="49"/>
      <c r="P117" s="49"/>
      <c r="Q117" s="49"/>
      <c r="R117" s="49"/>
      <c r="S117" s="222" t="str">
        <f>IFERROR(VLOOKUP(AF117, 'YOYO IR Scores'!A:C, 3, FALSE), "")
</f>
        <v/>
      </c>
      <c r="T117" s="49"/>
      <c r="U117" s="49"/>
      <c r="V117" s="49"/>
      <c r="W117" s="49"/>
      <c r="X117" s="224" t="str">
        <f t="shared" si="4"/>
        <v/>
      </c>
      <c r="Y117" s="225" t="str">
        <f t="shared" si="5"/>
        <v/>
      </c>
      <c r="Z117" s="225" t="str">
        <f t="shared" si="6"/>
        <v/>
      </c>
      <c r="AA117" s="224" t="str">
        <f t="shared" si="7"/>
        <v/>
      </c>
      <c r="AB117" s="223"/>
      <c r="AC117" s="223"/>
      <c r="AD117" s="223"/>
      <c r="AE117" s="223" t="str">
        <f>IFERROR(VLOOKUP(AF117, 'YOYO IR Scores'!A:C, 2, FALSE), "")</f>
        <v/>
      </c>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223"/>
      <c r="BE117" s="223"/>
      <c r="BF117" s="223"/>
      <c r="BG117" s="223"/>
      <c r="BH117" s="223"/>
      <c r="BI117" s="223"/>
      <c r="BJ117" s="223"/>
      <c r="BK117" s="223" t="str">
        <f t="array" ref="BK117">IF(J117="","",
IF(INDEX(Settings!$H:$H,MATCH(BY$1,Settings!$G:$G,0))=TRUE,
100-100*(J117-MIN(J:J))/(MAX(J:J)-MIN(J:J)),
100*(J117-MIN(J:J))/(MAX(J:J)-MIN(J:J))))</f>
        <v/>
      </c>
      <c r="BL117" s="223" t="str">
        <f t="array" ref="BL117">IF(J117="","",
IF(INDEX(Settings!$H:$H,MATCH(BY$1,Settings!$G:$G,0))=TRUE,
100-100*(J117-MINIFS(J:J,$E:$E,$E117))/(MAXIFS(J:J,$E:$E,$E117)-MINIFS(J:J,$E:$E,$E117)),
100*(J117-MINIFS(J:J,$E:$E,$E117))/(MAXIFS(J:J,$E:$E,$E117)-MINIFS(J:J,$E:$E,$E117))))</f>
        <v/>
      </c>
      <c r="BM117" s="223"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4" t="str">
        <f t="array" ref="BQ117">IF(J117="","",
IF(INDEX(Settings!$H:$H,MATCH(BY$1,Settings!$G:$G,0))=TRUE,
-1*(J117-AVERAGE(J:J))/STDEV(J:J),
(J117-AVERAGE(J:J))/STDEV(J:J)))</f>
        <v/>
      </c>
      <c r="BR117" s="224" t="str">
        <f>IFERROR(__xludf.DUMMYFUNCTION("IF(J117="""","""",
IF(INDEX(Settings!$H:$H,MATCH(BY$1,Settings!$G:$G,0))=TRUE,
-1*(J117-AVERAGEIFS(J:J,$E:$E,$E117))/STDEV(FILTER(J:J,$E:$E=$E117)),
(J117-AVERAGEIFS(J:J,$E:$E,$E117))/STDEV(FILTER(J:J,$E:$E=$E117))))"),"")</f>
        <v/>
      </c>
      <c r="BS117" s="224"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3" t="str">
        <f t="array" ref="BY117">IF(J117="","",
IF(INDEX(Settings!$H:$H,MATCH(BY$1,Settings!$G:$G,0))=TRUE,
100-100*(J117-MINIFS(J:J,$E:$E,$E117))/(MAXIFS(J:J,$E:$E,$E117)-MINIFS(J:J,$E:$E,$E117)),
100*(J117-MINIFS(J:J,$E:$E,$E117))/(MAXIFS(J:J,$E:$E,$E117)-MINIFS(J:J,$E:$E,$E117))))</f>
        <v/>
      </c>
      <c r="BZ117" s="223" t="str">
        <f t="array" ref="BZ117">IF(K117="","",
IF(INDEX(Settings!$H:$H,MATCH(BZ$1,Settings!$G:$G,0))=TRUE,
100-100*(K117-MINIFS(K:K,$E:$E,$E117))/(MAXIFS(K:K,$E:$E,$E117)-MINIFS(K:K,$E:$E,$E117)),
100*(K117-MINIFS(K:K,$E:$E,$E117))/(MAXIFS(K:K,$E:$E,$E117)-MINIFS(K:K,$E:$E,$E117))))</f>
        <v/>
      </c>
      <c r="CA117" s="223" t="str">
        <f t="array" ref="CA117">IF(L117="","",
IF(INDEX(Settings!$H:$H,MATCH(CA$1,Settings!$G:$G,0))=TRUE,
100-100*(L117-MINIFS(L:L,$E:$E,$E117))/(MAXIFS(L:L,$E:$E,$E117)-MINIFS(L:L,$E:$E,$E117)),
100*(L117-MINIFS(L:L,$E:$E,$E117))/(MAXIFS(L:L,$E:$E,$E117)-MINIFS(L:L,$E:$E,$E117))))</f>
        <v/>
      </c>
      <c r="CB117" s="223" t="str">
        <f t="array" ref="CB117">IF(M117="","",
IF(INDEX(Settings!$H:$H,MATCH(CB$1,Settings!$G:$G,0))=TRUE,
100-100*(M117-MINIFS(M:M,$E:$E,$E117))/(MAXIFS(M:M,$E:$E,$E117)-MINIFS(M:M,$E:$E,$E117)),
100*(M117-MINIFS(M:M,$E:$E,$E117))/(MAXIFS(M:M,$E:$E,$E117)-MINIFS(M:M,$E:$E,$E117))))</f>
        <v/>
      </c>
      <c r="CC117" s="223" t="str">
        <f t="array" ref="CC117">IF(N117="","",
IF(INDEX(Settings!$H:$H,MATCH(CC$1,Settings!$G:$G,0))=TRUE,
100-100*(N117-MINIFS(N:N,$E:$E,$E117))/(MAXIFS(N:N,$E:$E,$E117)-MINIFS(N:N,$E:$E,$E117)),
100*(N117-MINIFS(N:N,$E:$E,$E117))/(MAXIFS(N:N,$E:$E,$E117)-MINIFS(N:N,$E:$E,$E117))))</f>
        <v/>
      </c>
      <c r="CD117" s="223" t="str">
        <f t="array" ref="CD117">IF(O117="","",
IF(INDEX(Settings!$H:$H,MATCH(CD$1,Settings!$G:$G,0))=TRUE,
100-100*(O117-MINIFS(O:O,$E:$E,$E117))/(MAXIFS(O:O,$E:$E,$E117)-MINIFS(O:O,$E:$E,$E117)),
100*(O117-MINIFS(O:O,$E:$E,$E117))/(MAXIFS(O:O,$E:$E,$E117)-MINIFS(O:O,$E:$E,$E117))))</f>
        <v/>
      </c>
      <c r="CE117" s="223" t="str">
        <f t="array" ref="CE117">IF(P117="","",
IF(INDEX(Settings!$H:$H,MATCH(CE$1,Settings!$G:$G,0))=TRUE,
100-100*(P117-MINIFS(P:P,$E:$E,$E117))/(MAXIFS(P:P,$E:$E,$E117)-MINIFS(P:P,$E:$E,$E117)),
100*(P117-MINIFS(P:P,$E:$E,$E117))/(MAXIFS(P:P,$E:$E,$E117)-MINIFS(P:P,$E:$E,$E117))))</f>
        <v/>
      </c>
      <c r="CF117" s="223" t="str">
        <f t="array" ref="CF117">IF(Q117="","",
IF(INDEX(Settings!$H:$H,MATCH(CF$1,Settings!$G:$G,0))=TRUE,
100-100*(Q117-MINIFS(Q:Q,$E:$E,$E117))/(MAXIFS(Q:Q,$E:$E,$E117)-MINIFS(Q:Q,$E:$E,$E117)),
100*(Q117-MINIFS(Q:Q,$E:$E,$E117))/(MAXIFS(Q:Q,$E:$E,$E117)-MINIFS(Q:Q,$E:$E,$E117))))</f>
        <v/>
      </c>
      <c r="CG117" s="223" t="str">
        <f t="array" ref="CG117">IF(R117="","",
IF(INDEX(Settings!$H:$H,MATCH(CG$1,Settings!$G:$G,0))=TRUE,
100-100*(R117-MINIFS(R:R,$E:$E,$E117))/(MAXIFS(R:R,$E:$E,$E117)-MINIFS(R:R,$E:$E,$E117)),
100*(R117-MINIFS(R:R,$E:$E,$E117))/(MAXIFS(R:R,$E:$E,$E117)-MINIFS(R:R,$E:$E,$E117))))</f>
        <v/>
      </c>
      <c r="CH117" s="223" t="str">
        <f t="array" ref="CH117">IF(S117="","",
IF(INDEX(Settings!$H:$H,MATCH(CH$1,Settings!$G:$G,0))=TRUE,
100-100*(S117-MINIFS(S:S,$E:$E,$E117))/(MAXIFS(S:S,$E:$E,$E117)-MINIFS(S:S,$E:$E,$E117)),
100*(S117-MINIFS(S:S,$E:$E,$E117))/(MAXIFS(S:S,$E:$E,$E117)-MINIFS(S:S,$E:$E,$E117))))</f>
        <v/>
      </c>
      <c r="CI117" s="223" t="str">
        <f t="array" ref="CI117">IF(T117="","",
IF(INDEX(Settings!$H:$H,MATCH(CI$1,Settings!$G:$G,0))=TRUE,
100-100*(T117-MINIFS(T:T,$E:$E,$E117))/(MAXIFS(T:T,$E:$E,$E117)-MINIFS(T:T,$E:$E,$E117)),
100*(T117-MINIFS(T:T,$E:$E,$E117))/(MAXIFS(T:T,$E:$E,$E117)-MINIFS(T:T,$E:$E,$E117))))</f>
        <v/>
      </c>
      <c r="CJ117" s="223" t="str">
        <f t="array" ref="CJ117">IF(U117="","",
IF(INDEX(Settings!$H:$H,MATCH(CJ$1,Settings!$G:$G,0))=TRUE,
100-100*(U117-MINIFS(U:U,$E:$E,$E117))/(MAXIFS(U:U,$E:$E,$E117)-MINIFS(U:U,$E:$E,$E117)),
100*(U117-MINIFS(U:U,$E:$E,$E117))/(MAXIFS(U:U,$E:$E,$E117)-MINIFS(U:U,$E:$E,$E117))))</f>
        <v/>
      </c>
      <c r="CK117" s="223" t="str">
        <f t="array" ref="CK117">IF(V117="","",
IF(INDEX(Settings!$H:$H,MATCH(CK$1,Settings!$G:$G,0))=TRUE,
100-100*(V117-MINIFS(V:V,$E:$E,$E117))/(MAXIFS(V:V,$E:$E,$E117)-MINIFS(V:V,$E:$E,$E117)),
100*(V117-MINIFS(V:V,$E:$E,$E117))/(MAXIFS(V:V,$E:$E,$E117)-MINIFS(V:V,$E:$E,$E117))))</f>
        <v/>
      </c>
      <c r="CL117" s="223" t="str">
        <f t="array" ref="CL117">IF(W117="","",
IF(INDEX(Settings!$H:$H,MATCH(CL$1,Settings!$G:$G,0))=TRUE,
100-100*(W117-MINIFS(W:W,$E:$E,$E117))/(MAXIFS(W:W,$E:$E,$E117)-MINIFS(W:W,$E:$E,$E117)),
100*(W117-MINIFS(W:W,$E:$E,$E117))/(MAXIFS(W:W,$E:$E,$E117)-MINIFS(W:W,$E:$E,$E117))))</f>
        <v/>
      </c>
      <c r="CM117" s="223" t="str">
        <f t="array" ref="CM117">IF(X117="","",
IF(INDEX(Settings!$H:$H,MATCH(CM$1,Settings!$G:$G,0))=TRUE,
100-100*(X117-MINIFS(X:X,$E:$E,$E117))/(MAXIFS(X:X,$E:$E,$E117)-MINIFS(X:X,$E:$E,$E117)),
100*(X117-MINIFS(X:X,$E:$E,$E117))/(MAXIFS(X:X,$E:$E,$E117)-MINIFS(X:X,$E:$E,$E117))))</f>
        <v/>
      </c>
      <c r="CN117" s="223" t="str">
        <f t="array" ref="CN117">IF(Y117="","",
IF(INDEX(Settings!$H:$H,MATCH(CN$1,Settings!$G:$G,0))=TRUE,
100-100*(Y117-MINIFS(Y:Y,$E:$E,$E117))/(MAXIFS(Y:Y,$E:$E,$E117)-MINIFS(Y:Y,$E:$E,$E117)),
100*(Y117-MINIFS(Y:Y,$E:$E,$E117))/(MAXIFS(Y:Y,$E:$E,$E117)-MINIFS(Y:Y,$E:$E,$E117))))</f>
        <v/>
      </c>
      <c r="CO117" s="223" t="str">
        <f t="array" ref="CO117">IF(Z117="","",
IF(INDEX(Settings!$H:$H,MATCH(CO$1,Settings!$G:$G,0))=TRUE,
100-100*(Z117-MINIFS(Z:Z,$E:$E,$E117))/(MAXIFS(Z:Z,$E:$E,$E117)-MINIFS(Z:Z,$E:$E,$E117)),
100*(Z117-MINIFS(Z:Z,$E:$E,$E117))/(MAXIFS(Z:Z,$E:$E,$E117)-MINIFS(Z:Z,$E:$E,$E117))))</f>
        <v/>
      </c>
      <c r="CP117" s="223" t="str">
        <f t="array" ref="CP117">IF(AA117="","",
IF(INDEX(Settings!$H:$H,MATCH(CP$1,Settings!$G:$G,0))=TRUE,
100-100*(AA117-MINIFS(AA:AA,$E:$E,$E117))/(MAXIFS(AA:AA,$E:$E,$E117)-MINIFS(AA:AA,$E:$E,$E117)),
100*(AA117-MINIFS(AA:AA,$E:$E,$E117))/(MAXIFS(AA:AA,$E:$E,$E117)-MINIFS(AA:AA,$E:$E,$E117))))</f>
        <v/>
      </c>
      <c r="CQ117" s="223" t="str">
        <f t="array" ref="CQ117">IF(AB117="","",
IF(INDEX(Settings!$H:$H,MATCH(CQ$1,Settings!$G:$G,0))=TRUE,
100-100*(AB117-MINIFS(AB:AB,$E:$E,$E117))/(MAXIFS(AB:AB,$E:$E,$E117)-MINIFS(AB:AB,$E:$E,$E117)),
100*(AB117-MINIFS(AB:AB,$E:$E,$E117))/(MAXIFS(AB:AB,$E:$E,$E117)-MINIFS(AB:AB,$E:$E,$E117))))</f>
        <v/>
      </c>
      <c r="CR117" s="223" t="str">
        <f t="array" ref="CR117">IF(AC117="","",
IF(INDEX(Settings!$H:$H,MATCH(CR$1,Settings!$G:$G,0))=TRUE,
100-100*(AC117-MINIFS(AC:AC,$E:$E,$E117))/(MAXIFS(AC:AC,$E:$E,$E117)-MINIFS(AC:AC,$E:$E,$E117)),
100*(AC117-MINIFS(AC:AC,$E:$E,$E117))/(MAXIFS(AC:AC,$E:$E,$E117)-MINIFS(AC:AC,$E:$E,$E117))))</f>
        <v/>
      </c>
      <c r="CS117" s="223" t="str">
        <f t="array" ref="CS117">IF(AD117="","",
IF(INDEX(Settings!$H:$H,MATCH(CS$1,Settings!$G:$G,0))=TRUE,
100-100*(AD117-MINIFS(AD:AD,$E:$E,$E117))/(MAXIFS(AD:AD,$E:$E,$E117)-MINIFS(AD:AD,$E:$E,$E117)),
100*(AD117-MINIFS(AD:AD,$E:$E,$E117))/(MAXIFS(AD:AD,$E:$E,$E117)-MINIFS(AD:AD,$E:$E,$E117))))</f>
        <v/>
      </c>
      <c r="CT117" s="223" t="str">
        <f t="array" ref="CT117">IF(AE117="","",
IF(INDEX(Settings!$H:$H,MATCH(CT$1,Settings!$G:$G,0))=TRUE,
100-100*(AE117-MINIFS(AE:AE,$E:$E,$E117))/(MAXIFS(AE:AE,$E:$E,$E117)-MINIFS(AE:AE,$E:$E,$E117)),
100*(AE117-MINIFS(AE:AE,$E:$E,$E117))/(MAXIFS(AE:AE,$E:$E,$E117)-MINIFS(AE:AE,$E:$E,$E117))))</f>
        <v/>
      </c>
      <c r="CU117" s="223" t="str">
        <f t="array" ref="CU117">IF(AF117="","",
IF(INDEX(Settings!$H:$H,MATCH(CU$1,Settings!$G:$G,0))=TRUE,
100-100*(AF117-MINIFS(AF:AF,$E:$E,$E117))/(MAXIFS(AF:AF,$E:$E,$E117)-MINIFS(AF:AF,$E:$E,$E117)),
100*(AF117-MINIFS(AF:AF,$E:$E,$E117))/(MAXIFS(AF:AF,$E:$E,$E117)-MINIFS(AF:AF,$E:$E,$E117))))</f>
        <v/>
      </c>
      <c r="CV117" s="223" t="str">
        <f t="array" ref="CV117">IF(AG117="","",
IF(INDEX(Settings!$H:$H,MATCH(CV$1,Settings!$G:$G,0))=TRUE,
100-100*(AG117-MINIFS(AG:AG,$E:$E,$E117))/(MAXIFS(AG:AG,$E:$E,$E117)-MINIFS(AG:AG,$E:$E,$E117)),
100*(AG117-MINIFS(AG:AG,$E:$E,$E117))/(MAXIFS(AG:AG,$E:$E,$E117)-MINIFS(AG:AG,$E:$E,$E117))))</f>
        <v/>
      </c>
      <c r="CW117" s="223" t="str">
        <f t="array" ref="CW117">IF(AH117="","",
IF(INDEX(Settings!$H:$H,MATCH(CW$1,Settings!$G:$G,0))=TRUE,
100-100*(AH117-MINIFS(AH:AH,$E:$E,$E117))/(MAXIFS(AH:AH,$E:$E,$E117)-MINIFS(AH:AH,$E:$E,$E117)),
100*(AH117-MINIFS(AH:AH,$E:$E,$E117))/(MAXIFS(AH:AH,$E:$E,$E117)-MINIFS(AH:AH,$E:$E,$E117))))</f>
        <v/>
      </c>
      <c r="CX117" s="223" t="str">
        <f t="array" ref="CX117">IF(AI117="","",
IF(INDEX(Settings!$H:$H,MATCH(CX$1,Settings!$G:$G,0))=TRUE,
100-100*(AI117-MINIFS(AI:AI,$E:$E,$E117))/(MAXIFS(AI:AI,$E:$E,$E117)-MINIFS(AI:AI,$E:$E,$E117)),
100*(AI117-MINIFS(AI:AI,$E:$E,$E117))/(MAXIFS(AI:AI,$E:$E,$E117)-MINIFS(AI:AI,$E:$E,$E117))))</f>
        <v/>
      </c>
      <c r="CY117" s="223" t="str">
        <f t="array" ref="CY117">IF(AJ117="","",
IF(INDEX(Settings!$H:$H,MATCH(CY$1,Settings!$G:$G,0))=TRUE,
100-100*(AJ117-MINIFS(AJ:AJ,$E:$E,$E117))/(MAXIFS(AJ:AJ,$E:$E,$E117)-MINIFS(AJ:AJ,$E:$E,$E117)),
100*(AJ117-MINIFS(AJ:AJ,$E:$E,$E117))/(MAXIFS(AJ:AJ,$E:$E,$E117)-MINIFS(AJ:AJ,$E:$E,$E117))))</f>
        <v/>
      </c>
      <c r="CZ117" s="223" t="str">
        <f t="array" ref="CZ117">IF(AK117="","",
IF(INDEX(Settings!$H:$H,MATCH(CZ$1,Settings!$G:$G,0))=TRUE,
100-100*(AK117-MINIFS(AK:AK,$E:$E,$E117))/(MAXIFS(AK:AK,$E:$E,$E117)-MINIFS(AK:AK,$E:$E,$E117)),
100*(AK117-MINIFS(AK:AK,$E:$E,$E117))/(MAXIFS(AK:AK,$E:$E,$E117)-MINIFS(AK:AK,$E:$E,$E117))))</f>
        <v/>
      </c>
      <c r="DA117" s="223" t="str">
        <f t="array" ref="DA117">IF(AL117="","",
IF(INDEX(Settings!$H:$H,MATCH(DA$1,Settings!$G:$G,0))=TRUE,
100-100*(AL117-MINIFS(AL:AL,$E:$E,$E117))/(MAXIFS(AL:AL,$E:$E,$E117)-MINIFS(AL:AL,$E:$E,$E117)),
100*(AL117-MINIFS(AL:AL,$E:$E,$E117))/(MAXIFS(AL:AL,$E:$E,$E117)-MINIFS(AL:AL,$E:$E,$E117))))</f>
        <v/>
      </c>
      <c r="DB117" s="223" t="str">
        <f t="array" ref="DB117">IF(AM117="","",
IF(INDEX(Settings!$H:$H,MATCH(DB$1,Settings!$G:$G,0))=TRUE,
100-100*(AM117-MINIFS(AM:AM,$E:$E,$E117))/(MAXIFS(AM:AM,$E:$E,$E117)-MINIFS(AM:AM,$E:$E,$E117)),
100*(AM117-MINIFS(AM:AM,$E:$E,$E117))/(MAXIFS(AM:AM,$E:$E,$E117)-MINIFS(AM:AM,$E:$E,$E117))))</f>
        <v/>
      </c>
      <c r="DC117" s="223" t="str">
        <f t="array" ref="DC117">IF(AN117="","",
IF(INDEX(Settings!$H:$H,MATCH(DC$1,Settings!$G:$G,0))=TRUE,
100-100*(AN117-MINIFS(AN:AN,$E:$E,$E117))/(MAXIFS(AN:AN,$E:$E,$E117)-MINIFS(AN:AN,$E:$E,$E117)),
100*(AN117-MINIFS(AN:AN,$E:$E,$E117))/(MAXIFS(AN:AN,$E:$E,$E117)-MINIFS(AN:AN,$E:$E,$E117))))</f>
        <v/>
      </c>
      <c r="DD117" s="223" t="str">
        <f t="array" ref="DD117">IF(AO117="","",
IF(INDEX(Settings!$H:$H,MATCH(DD$1,Settings!$G:$G,0))=TRUE,
100-100*(AO117-MINIFS(AO:AO,$E:$E,$E117))/(MAXIFS(AO:AO,$E:$E,$E117)-MINIFS(AO:AO,$E:$E,$E117)),
100*(AO117-MINIFS(AO:AO,$E:$E,$E117))/(MAXIFS(AO:AO,$E:$E,$E117)-MINIFS(AO:AO,$E:$E,$E117))))</f>
        <v/>
      </c>
      <c r="DE117" s="223" t="str">
        <f t="array" ref="DE117">IF(AP117="","",
IF(INDEX(Settings!$H:$H,MATCH(DE$1,Settings!$G:$G,0))=TRUE,
100-100*(AP117-MINIFS(AP:AP,$E:$E,$E117))/(MAXIFS(AP:AP,$E:$E,$E117)-MINIFS(AP:AP,$E:$E,$E117)),
100*(AP117-MINIFS(AP:AP,$E:$E,$E117))/(MAXIFS(AP:AP,$E:$E,$E117)-MINIFS(AP:AP,$E:$E,$E117))))</f>
        <v/>
      </c>
      <c r="DF117" s="223" t="str">
        <f t="array" ref="DF117">IF(AQ117="","",
IF(INDEX(Settings!$H:$H,MATCH(DF$1,Settings!$G:$G,0))=TRUE,
100-100*(AQ117-MINIFS(AQ:AQ,$E:$E,$E117))/(MAXIFS(AQ:AQ,$E:$E,$E117)-MINIFS(AQ:AQ,$E:$E,$E117)),
100*(AQ117-MINIFS(AQ:AQ,$E:$E,$E117))/(MAXIFS(AQ:AQ,$E:$E,$E117)-MINIFS(AQ:AQ,$E:$E,$E117))))</f>
        <v/>
      </c>
      <c r="DG117" s="223" t="str">
        <f t="array" ref="DG117">IF(AR117="","",
IF(INDEX(Settings!$H:$H,MATCH(DG$1,Settings!$G:$G,0))=TRUE,
100-100*(AR117-MINIFS(AR:AR,$E:$E,$E117))/(MAXIFS(AR:AR,$E:$E,$E117)-MINIFS(AR:AR,$E:$E,$E117)),
100*(AR117-MINIFS(AR:AR,$E:$E,$E117))/(MAXIFS(AR:AR,$E:$E,$E117)-MINIFS(AR:AR,$E:$E,$E117))))</f>
        <v/>
      </c>
      <c r="DH117" s="223" t="str">
        <f t="array" ref="DH117">IF(AS117="","",
IF(INDEX(Settings!$H:$H,MATCH(DH$1,Settings!$G:$G,0))=TRUE,
100-100*(AS117-MINIFS(AS:AS,$E:$E,$E117))/(MAXIFS(AS:AS,$E:$E,$E117)-MINIFS(AS:AS,$E:$E,$E117)),
100*(AS117-MINIFS(AS:AS,$E:$E,$E117))/(MAXIFS(AS:AS,$E:$E,$E117)-MINIFS(AS:AS,$E:$E,$E117))))</f>
        <v/>
      </c>
      <c r="DI117" s="223" t="str">
        <f t="array" ref="DI117">IF(AT117="","",
IF(INDEX(Settings!$H:$H,MATCH(DI$1,Settings!$G:$G,0))=TRUE,
100-100*(AT117-MINIFS(AT:AT,$E:$E,$E117))/(MAXIFS(AT:AT,$E:$E,$E117)-MINIFS(AT:AT,$E:$E,$E117)),
100*(AT117-MINIFS(AT:AT,$E:$E,$E117))/(MAXIFS(AT:AT,$E:$E,$E117)-MINIFS(AT:AT,$E:$E,$E117))))</f>
        <v/>
      </c>
      <c r="DJ117" s="223" t="str">
        <f t="array" ref="DJ117">IF(AU117="","",
IF(INDEX(Settings!$H:$H,MATCH(DJ$1,Settings!$G:$G,0))=TRUE,
100-100*(AU117-MINIFS(AU:AU,$E:$E,$E117))/(MAXIFS(AU:AU,$E:$E,$E117)-MINIFS(AU:AU,$E:$E,$E117)),
100*(AU117-MINIFS(AU:AU,$E:$E,$E117))/(MAXIFS(AU:AU,$E:$E,$E117)-MINIFS(AU:AU,$E:$E,$E117))))</f>
        <v/>
      </c>
      <c r="DK117" s="223" t="str">
        <f t="array" ref="DK117">IF(AV117="","",
IF(INDEX(Settings!$H:$H,MATCH(DK$1,Settings!$G:$G,0))=TRUE,
100-100*(AV117-MINIFS(AV:AV,$E:$E,$E117))/(MAXIFS(AV:AV,$E:$E,$E117)-MINIFS(AV:AV,$E:$E,$E117)),
100*(AV117-MINIFS(AV:AV,$E:$E,$E117))/(MAXIFS(AV:AV,$E:$E,$E117)-MINIFS(AV:AV,$E:$E,$E117))))</f>
        <v/>
      </c>
      <c r="DL117" s="223" t="str">
        <f t="array" ref="DL117">IF(AW117="","",
IF(INDEX(Settings!$H:$H,MATCH(DL$1,Settings!$G:$G,0))=TRUE,
100-100*(AW117-MINIFS(AW:AW,$E:$E,$E117))/(MAXIFS(AW:AW,$E:$E,$E117)-MINIFS(AW:AW,$E:$E,$E117)),
100*(AW117-MINIFS(AW:AW,$E:$E,$E117))/(MAXIFS(AW:AW,$E:$E,$E117)-MINIFS(AW:AW,$E:$E,$E117))))</f>
        <v/>
      </c>
      <c r="DM117" s="223" t="str">
        <f t="array" ref="DM117">IF(AX117="","",
IF(INDEX(Settings!$H:$H,MATCH(DM$1,Settings!$G:$G,0))=TRUE,
100-100*(AX117-MINIFS(AX:AX,$E:$E,$E117))/(MAXIFS(AX:AX,$E:$E,$E117)-MINIFS(AX:AX,$E:$E,$E117)),
100*(AX117-MINIFS(AX:AX,$E:$E,$E117))/(MAXIFS(AX:AX,$E:$E,$E117)-MINIFS(AX:AX,$E:$E,$E117))))</f>
        <v/>
      </c>
      <c r="DN117" s="223" t="str">
        <f t="array" ref="DN117">IF(AY117="","",
IF(INDEX(Settings!$H:$H,MATCH(DN$1,Settings!$G:$G,0))=TRUE,
100-100*(AY117-MINIFS(AY:AY,$E:$E,$E117))/(MAXIFS(AY:AY,$E:$E,$E117)-MINIFS(AY:AY,$E:$E,$E117)),
100*(AY117-MINIFS(AY:AY,$E:$E,$E117))/(MAXIFS(AY:AY,$E:$E,$E117)-MINIFS(AY:AY,$E:$E,$E117))))</f>
        <v/>
      </c>
      <c r="DO117" s="223" t="str">
        <f t="array" ref="DO117">IF(AZ117="","",
IF(INDEX(Settings!$H:$H,MATCH(DO$1,Settings!$G:$G,0))=TRUE,
100-100*(AZ117-MINIFS(AZ:AZ,$E:$E,$E117))/(MAXIFS(AZ:AZ,$E:$E,$E117)-MINIFS(AZ:AZ,$E:$E,$E117)),
100*(AZ117-MINIFS(AZ:AZ,$E:$E,$E117))/(MAXIFS(AZ:AZ,$E:$E,$E117)-MINIFS(AZ:AZ,$E:$E,$E117))))</f>
        <v/>
      </c>
      <c r="DP117" s="223" t="str">
        <f t="array" ref="DP117">IF(BA117="","",
IF(INDEX(Settings!$H:$H,MATCH(DP$1,Settings!$G:$G,0))=TRUE,
100-100*(BA117-MINIFS(BA:BA,$E:$E,$E117))/(MAXIFS(BA:BA,$E:$E,$E117)-MINIFS(BA:BA,$E:$E,$E117)),
100*(BA117-MINIFS(BA:BA,$E:$E,$E117))/(MAXIFS(BA:BA,$E:$E,$E117)-MINIFS(BA:BA,$E:$E,$E117))))</f>
        <v/>
      </c>
      <c r="DQ117" s="223" t="str">
        <f t="array" ref="DQ117">IF(BB117="","",
IF(INDEX(Settings!$H:$H,MATCH(DQ$1,Settings!$G:$G,0))=TRUE,
100-100*(BB117-MINIFS(BB:BB,$E:$E,$E117))/(MAXIFS(BB:BB,$E:$E,$E117)-MINIFS(BB:BB,$E:$E,$E117)),
100*(BB117-MINIFS(BB:BB,$E:$E,$E117))/(MAXIFS(BB:BB,$E:$E,$E117)-MINIFS(BB:BB,$E:$E,$E117))))</f>
        <v/>
      </c>
      <c r="DR117" s="223" t="str">
        <f t="array" ref="DR117">IF(BC117="","",
IF(INDEX(Settings!$H:$H,MATCH(DR$1,Settings!$G:$G,0))=TRUE,
100-100*(BC117-MINIFS(BC:BC,$E:$E,$E117))/(MAXIFS(BC:BC,$E:$E,$E117)-MINIFS(BC:BC,$E:$E,$E117)),
100*(BC117-MINIFS(BC:BC,$E:$E,$E117))/(MAXIFS(BC:BC,$E:$E,$E117)-MINIFS(BC:BC,$E:$E,$E117))))</f>
        <v/>
      </c>
      <c r="DS117" s="223" t="str">
        <f t="array" ref="DS117">IF(BD117="","",
IF(INDEX(Settings!$H:$H,MATCH(DS$1,Settings!$G:$G,0))=TRUE,
100-100*(BD117-MINIFS(BD:BD,$E:$E,$E117))/(MAXIFS(BD:BD,$E:$E,$E117)-MINIFS(BD:BD,$E:$E,$E117)),
100*(BD117-MINIFS(BD:BD,$E:$E,$E117))/(MAXIFS(BD:BD,$E:$E,$E117)-MINIFS(BD:BD,$E:$E,$E117))))</f>
        <v/>
      </c>
      <c r="DT117" s="223" t="str">
        <f t="array" ref="DT117">IF(BE117="","",
IF(INDEX(Settings!$H:$H,MATCH(DT$1,Settings!$G:$G,0))=TRUE,
100-100*(BE117-MINIFS(BE:BE,$E:$E,$E117))/(MAXIFS(BE:BE,$E:$E,$E117)-MINIFS(BE:BE,$E:$E,$E117)),
100*(BE117-MINIFS(BE:BE,$E:$E,$E117))/(MAXIFS(BE:BE,$E:$E,$E117)-MINIFS(BE:BE,$E:$E,$E117))))</f>
        <v/>
      </c>
      <c r="DU117" s="223" t="str">
        <f t="array" ref="DU117">IF(BF117="","",
IF(INDEX(Settings!$H:$H,MATCH(DU$1,Settings!$G:$G,0))=TRUE,
100-100*(BF117-MINIFS(BF:BF,$E:$E,$E117))/(MAXIFS(BF:BF,$E:$E,$E117)-MINIFS(BF:BF,$E:$E,$E117)),
100*(BF117-MINIFS(BF:BF,$E:$E,$E117))/(MAXIFS(BF:BF,$E:$E,$E117)-MINIFS(BF:BF,$E:$E,$E117))))</f>
        <v/>
      </c>
      <c r="DV117" s="223" t="str">
        <f t="array" ref="DV117">IF(BG117="","",
IF(INDEX(Settings!$H:$H,MATCH(DV$1,Settings!$G:$G,0))=TRUE,
100-100*(BG117-MINIFS(BG:BG,$E:$E,$E117))/(MAXIFS(BG:BG,$E:$E,$E117)-MINIFS(BG:BG,$E:$E,$E117)),
100*(BG117-MINIFS(BG:BG,$E:$E,$E117))/(MAXIFS(BG:BG,$E:$E,$E117)-MINIFS(BG:BG,$E:$E,$E117))))</f>
        <v/>
      </c>
      <c r="DW117" s="223" t="str">
        <f t="array" ref="DW117">IF(BH117="","",
IF(INDEX(Settings!$H:$H,MATCH(DW$1,Settings!$G:$G,0))=TRUE,
100-100*(BH117-MINIFS(BH:BH,$E:$E,$E117))/(MAXIFS(BH:BH,$E:$E,$E117)-MINIFS(BH:BH,$E:$E,$E117)),
100*(BH117-MINIFS(BH:BH,$E:$E,$E117))/(MAXIFS(BH:BH,$E:$E,$E117)-MINIFS(BH:BH,$E:$E,$E117))))</f>
        <v/>
      </c>
      <c r="DX117" s="223" t="str">
        <f t="array" ref="DX117">IF(BI117="","",
IF(INDEX(Settings!$H:$H,MATCH(DX$1,Settings!$G:$G,0))=TRUE,
100-100*(BI117-MINIFS(BI:BI,$E:$E,$E117))/(MAXIFS(BI:BI,$E:$E,$E117)-MINIFS(BI:BI,$E:$E,$E117)),
100*(BI117-MINIFS(BI:BI,$E:$E,$E117))/(MAXIFS(BI:BI,$E:$E,$E117)-MINIFS(BI:BI,$E:$E,$E117))))</f>
        <v/>
      </c>
      <c r="DY117" s="223" t="str">
        <f t="array" ref="DY117">IF(BJ117="","",
IF(INDEX(Settings!$H:$H,MATCH(DY$1,Settings!$G:$G,0))=TRUE,
100-100*(BJ117-MINIFS(BJ:BJ,$E:$E,$E117))/(MAXIFS(BJ:BJ,$E:$E,$E117)-MINIFS(BJ:BJ,$E:$E,$E117)),
100*(BJ117-MINIFS(BJ:BJ,$E:$E,$E117))/(MAXIFS(BJ:BJ,$E:$E,$E117)-MINIFS(BJ:BJ,$E:$E,$E117))))</f>
        <v/>
      </c>
      <c r="DZ117" s="225"/>
      <c r="EA117" s="225"/>
      <c r="EB117" s="225" t="str">
        <f t="shared" si="8"/>
        <v/>
      </c>
      <c r="EC117" s="225" t="str">
        <f t="shared" si="9"/>
        <v/>
      </c>
      <c r="ED117" s="225" t="str">
        <f t="shared" si="10"/>
        <v/>
      </c>
      <c r="EE117" s="225" t="str">
        <f t="shared" si="11"/>
        <v/>
      </c>
      <c r="EF117" s="225" t="str">
        <f t="shared" si="12"/>
        <v/>
      </c>
      <c r="EG117" s="225" t="str">
        <f t="shared" si="13"/>
        <v/>
      </c>
      <c r="EH117" s="225"/>
      <c r="EI117" s="225"/>
      <c r="EJ117" s="225"/>
      <c r="EK117" s="225"/>
      <c r="EL117" s="225"/>
      <c r="EM117" s="225"/>
    </row>
    <row r="118">
      <c r="A118" s="231"/>
      <c r="B118" s="231"/>
      <c r="C118" s="231"/>
      <c r="D118" s="231" t="str">
        <f t="array" ref="D118">IFERROR(INDEX(Profiles!$B:$B,MATCH($A118,Profiles!$A:$A,0)),"")</f>
        <v/>
      </c>
      <c r="E118" s="231"/>
      <c r="F118" s="231"/>
      <c r="G118" s="231"/>
      <c r="H118" s="231"/>
      <c r="I118" s="231" t="str">
        <f>IF(A118="","",IF(Settings!$N$3="DATE",F118&amp;": "&amp;TEXT(B118,"M/DD/YY"),F118&amp;": "&amp;H118))</f>
        <v/>
      </c>
      <c r="J118" s="231"/>
      <c r="K118" s="231"/>
      <c r="L118" s="231"/>
      <c r="M118" s="232" t="str">
        <f t="shared" si="14"/>
        <v/>
      </c>
      <c r="N118" s="231"/>
      <c r="O118" s="231"/>
      <c r="P118" s="231"/>
      <c r="Q118" s="231"/>
      <c r="R118" s="231"/>
      <c r="S118" s="230" t="str">
        <f>IFERROR(VLOOKUP(AF118, 'YOYO IR Scores'!A:C, 3, FALSE), "")
</f>
        <v/>
      </c>
      <c r="T118" s="231"/>
      <c r="U118" s="231"/>
      <c r="V118" s="231"/>
      <c r="W118" s="231"/>
      <c r="X118" s="233" t="str">
        <f t="shared" si="4"/>
        <v/>
      </c>
      <c r="Y118" s="234" t="str">
        <f t="shared" si="5"/>
        <v/>
      </c>
      <c r="Z118" s="234" t="str">
        <f t="shared" si="6"/>
        <v/>
      </c>
      <c r="AA118" s="233" t="str">
        <f t="shared" si="7"/>
        <v/>
      </c>
      <c r="AB118" s="232"/>
      <c r="AC118" s="232"/>
      <c r="AD118" s="232"/>
      <c r="AE118" s="232" t="str">
        <f>IFERROR(VLOOKUP(AF118, 'YOYO IR Scores'!A:C, 2, FALSE), "")</f>
        <v/>
      </c>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t="str">
        <f t="array" ref="BK118">IF(J118="","",
IF(INDEX(Settings!$H:$H,MATCH(BY$1,Settings!$G:$G,0))=TRUE,
100-100*(J118-MIN(J:J))/(MAX(J:J)-MIN(J:J)),
100*(J118-MIN(J:J))/(MAX(J:J)-MIN(J:J))))</f>
        <v/>
      </c>
      <c r="BL118" s="232" t="str">
        <f t="array" ref="BL118">IF(J118="","",
IF(INDEX(Settings!$H:$H,MATCH(BY$1,Settings!$G:$G,0))=TRUE,
100-100*(J118-MINIFS(J:J,$E:$E,$E118))/(MAXIFS(J:J,$E:$E,$E118)-MINIFS(J:J,$E:$E,$E118)),
100*(J118-MINIFS(J:J,$E:$E,$E118))/(MAXIFS(J:J,$E:$E,$E118)-MINIFS(J:J,$E:$E,$E118))))</f>
        <v/>
      </c>
      <c r="BM118" s="232" t="str">
        <f t="array" ref="BM118">IF(J118="","",
IF(INDEX(Settings!$H:$H,MATCH(BY$1,Settings!$G:$G,0))=TRUE,
100-100*(J118-MINIFS(J:J,$E:$E,$E118,$I:$I,$I118))/(MAXIFS(J:J,$E:$E,$E118,$I:$I,$I118)-MINIFS(J:J,$E:$E,$E118,$I:$I,$I118)),
100*(J118-MINIFS(J:J,$E:$E,$E118,$I:$I,$I118))/(MAXIFS(J:J,$E:$E,$E118,$I:$I,$I118)-MINIFS(J:J,$E:$E,$E118,$I:$I,$I118))))</f>
        <v/>
      </c>
      <c r="BN118" s="231" t="str">
        <f t="array" ref="BN118">IF(J118="","",
IF(INDEX(Settings!$H:$H,MATCH(BY$1,Settings!$G:$G,0))=TRUE,
100-100*PERCENTRANK(J:J,J118),
100*PERCENTRANK(J:J,J118)))</f>
        <v/>
      </c>
      <c r="BO118" s="231" t="str">
        <f>IFERROR(__xludf.DUMMYFUNCTION("IF(J118="""","""",
IF(INDEX(Settings!$H:$H,MATCH(BY$1,Settings!$G:$G,0))=TRUE,
100-100*PERCENTRANK(FILTER(J:J,$E:$E=$E118),J118),
100*PERCENTRANK(FILTER(J:J,$E:$E=$E118),J118)))"),"")</f>
        <v/>
      </c>
      <c r="BP118" s="231" t="str">
        <f>IFERROR(__xludf.DUMMYFUNCTION("IF(J118="""","""",
IF(INDEX(Settings!$H:$H,MATCH(BY$1,Settings!$G:$G,0))=TRUE,
100-100*PERCENTRANK(FILTER(J:J,$E:$E=$E118,$I:$I=$I118),J118),
100*PERCENTRANK(FILTER(J:J,$E:$E=$E118,$I:$I=$I118),J118)))"),"")</f>
        <v/>
      </c>
      <c r="BQ118" s="233" t="str">
        <f t="array" ref="BQ118">IF(J118="","",
IF(INDEX(Settings!$H:$H,MATCH(BY$1,Settings!$G:$G,0))=TRUE,
-1*(J118-AVERAGE(J:J))/STDEV(J:J),
(J118-AVERAGE(J:J))/STDEV(J:J)))</f>
        <v/>
      </c>
      <c r="BR118" s="233" t="str">
        <f>IFERROR(__xludf.DUMMYFUNCTION("IF(J118="""","""",
IF(INDEX(Settings!$H:$H,MATCH(BY$1,Settings!$G:$G,0))=TRUE,
-1*(J118-AVERAGEIFS(J:J,$E:$E,$E118))/STDEV(FILTER(J:J,$E:$E=$E118)),
(J118-AVERAGEIFS(J:J,$E:$E,$E118))/STDEV(FILTER(J:J,$E:$E=$E118))))"),"")</f>
        <v/>
      </c>
      <c r="BS118" s="233"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1"/>
      <c r="BX118" s="231"/>
      <c r="BY118" s="232" t="str">
        <f t="array" ref="BY118">IF(J118="","",
IF(INDEX(Settings!$H:$H,MATCH(BY$1,Settings!$G:$G,0))=TRUE,
100-100*(J118-MINIFS(J:J,$E:$E,$E118))/(MAXIFS(J:J,$E:$E,$E118)-MINIFS(J:J,$E:$E,$E118)),
100*(J118-MINIFS(J:J,$E:$E,$E118))/(MAXIFS(J:J,$E:$E,$E118)-MINIFS(J:J,$E:$E,$E118))))</f>
        <v/>
      </c>
      <c r="BZ118" s="232" t="str">
        <f t="array" ref="BZ118">IF(K118="","",
IF(INDEX(Settings!$H:$H,MATCH(BZ$1,Settings!$G:$G,0))=TRUE,
100-100*(K118-MINIFS(K:K,$E:$E,$E118))/(MAXIFS(K:K,$E:$E,$E118)-MINIFS(K:K,$E:$E,$E118)),
100*(K118-MINIFS(K:K,$E:$E,$E118))/(MAXIFS(K:K,$E:$E,$E118)-MINIFS(K:K,$E:$E,$E118))))</f>
        <v/>
      </c>
      <c r="CA118" s="232" t="str">
        <f t="array" ref="CA118">IF(L118="","",
IF(INDEX(Settings!$H:$H,MATCH(CA$1,Settings!$G:$G,0))=TRUE,
100-100*(L118-MINIFS(L:L,$E:$E,$E118))/(MAXIFS(L:L,$E:$E,$E118)-MINIFS(L:L,$E:$E,$E118)),
100*(L118-MINIFS(L:L,$E:$E,$E118))/(MAXIFS(L:L,$E:$E,$E118)-MINIFS(L:L,$E:$E,$E118))))</f>
        <v/>
      </c>
      <c r="CB118" s="232" t="str">
        <f t="array" ref="CB118">IF(M118="","",
IF(INDEX(Settings!$H:$H,MATCH(CB$1,Settings!$G:$G,0))=TRUE,
100-100*(M118-MINIFS(M:M,$E:$E,$E118))/(MAXIFS(M:M,$E:$E,$E118)-MINIFS(M:M,$E:$E,$E118)),
100*(M118-MINIFS(M:M,$E:$E,$E118))/(MAXIFS(M:M,$E:$E,$E118)-MINIFS(M:M,$E:$E,$E118))))</f>
        <v/>
      </c>
      <c r="CC118" s="232" t="str">
        <f t="array" ref="CC118">IF(N118="","",
IF(INDEX(Settings!$H:$H,MATCH(CC$1,Settings!$G:$G,0))=TRUE,
100-100*(N118-MINIFS(N:N,$E:$E,$E118))/(MAXIFS(N:N,$E:$E,$E118)-MINIFS(N:N,$E:$E,$E118)),
100*(N118-MINIFS(N:N,$E:$E,$E118))/(MAXIFS(N:N,$E:$E,$E118)-MINIFS(N:N,$E:$E,$E118))))</f>
        <v/>
      </c>
      <c r="CD118" s="232" t="str">
        <f t="array" ref="CD118">IF(O118="","",
IF(INDEX(Settings!$H:$H,MATCH(CD$1,Settings!$G:$G,0))=TRUE,
100-100*(O118-MINIFS(O:O,$E:$E,$E118))/(MAXIFS(O:O,$E:$E,$E118)-MINIFS(O:O,$E:$E,$E118)),
100*(O118-MINIFS(O:O,$E:$E,$E118))/(MAXIFS(O:O,$E:$E,$E118)-MINIFS(O:O,$E:$E,$E118))))</f>
        <v/>
      </c>
      <c r="CE118" s="232" t="str">
        <f t="array" ref="CE118">IF(P118="","",
IF(INDEX(Settings!$H:$H,MATCH(CE$1,Settings!$G:$G,0))=TRUE,
100-100*(P118-MINIFS(P:P,$E:$E,$E118))/(MAXIFS(P:P,$E:$E,$E118)-MINIFS(P:P,$E:$E,$E118)),
100*(P118-MINIFS(P:P,$E:$E,$E118))/(MAXIFS(P:P,$E:$E,$E118)-MINIFS(P:P,$E:$E,$E118))))</f>
        <v/>
      </c>
      <c r="CF118" s="232" t="str">
        <f t="array" ref="CF118">IF(Q118="","",
IF(INDEX(Settings!$H:$H,MATCH(CF$1,Settings!$G:$G,0))=TRUE,
100-100*(Q118-MINIFS(Q:Q,$E:$E,$E118))/(MAXIFS(Q:Q,$E:$E,$E118)-MINIFS(Q:Q,$E:$E,$E118)),
100*(Q118-MINIFS(Q:Q,$E:$E,$E118))/(MAXIFS(Q:Q,$E:$E,$E118)-MINIFS(Q:Q,$E:$E,$E118))))</f>
        <v/>
      </c>
      <c r="CG118" s="232" t="str">
        <f t="array" ref="CG118">IF(R118="","",
IF(INDEX(Settings!$H:$H,MATCH(CG$1,Settings!$G:$G,0))=TRUE,
100-100*(R118-MINIFS(R:R,$E:$E,$E118))/(MAXIFS(R:R,$E:$E,$E118)-MINIFS(R:R,$E:$E,$E118)),
100*(R118-MINIFS(R:R,$E:$E,$E118))/(MAXIFS(R:R,$E:$E,$E118)-MINIFS(R:R,$E:$E,$E118))))</f>
        <v/>
      </c>
      <c r="CH118" s="232" t="str">
        <f t="array" ref="CH118">IF(S118="","",
IF(INDEX(Settings!$H:$H,MATCH(CH$1,Settings!$G:$G,0))=TRUE,
100-100*(S118-MINIFS(S:S,$E:$E,$E118))/(MAXIFS(S:S,$E:$E,$E118)-MINIFS(S:S,$E:$E,$E118)),
100*(S118-MINIFS(S:S,$E:$E,$E118))/(MAXIFS(S:S,$E:$E,$E118)-MINIFS(S:S,$E:$E,$E118))))</f>
        <v/>
      </c>
      <c r="CI118" s="232" t="str">
        <f t="array" ref="CI118">IF(T118="","",
IF(INDEX(Settings!$H:$H,MATCH(CI$1,Settings!$G:$G,0))=TRUE,
100-100*(T118-MINIFS(T:T,$E:$E,$E118))/(MAXIFS(T:T,$E:$E,$E118)-MINIFS(T:T,$E:$E,$E118)),
100*(T118-MINIFS(T:T,$E:$E,$E118))/(MAXIFS(T:T,$E:$E,$E118)-MINIFS(T:T,$E:$E,$E118))))</f>
        <v/>
      </c>
      <c r="CJ118" s="232" t="str">
        <f t="array" ref="CJ118">IF(U118="","",
IF(INDEX(Settings!$H:$H,MATCH(CJ$1,Settings!$G:$G,0))=TRUE,
100-100*(U118-MINIFS(U:U,$E:$E,$E118))/(MAXIFS(U:U,$E:$E,$E118)-MINIFS(U:U,$E:$E,$E118)),
100*(U118-MINIFS(U:U,$E:$E,$E118))/(MAXIFS(U:U,$E:$E,$E118)-MINIFS(U:U,$E:$E,$E118))))</f>
        <v/>
      </c>
      <c r="CK118" s="232" t="str">
        <f t="array" ref="CK118">IF(V118="","",
IF(INDEX(Settings!$H:$H,MATCH(CK$1,Settings!$G:$G,0))=TRUE,
100-100*(V118-MINIFS(V:V,$E:$E,$E118))/(MAXIFS(V:V,$E:$E,$E118)-MINIFS(V:V,$E:$E,$E118)),
100*(V118-MINIFS(V:V,$E:$E,$E118))/(MAXIFS(V:V,$E:$E,$E118)-MINIFS(V:V,$E:$E,$E118))))</f>
        <v/>
      </c>
      <c r="CL118" s="232" t="str">
        <f t="array" ref="CL118">IF(W118="","",
IF(INDEX(Settings!$H:$H,MATCH(CL$1,Settings!$G:$G,0))=TRUE,
100-100*(W118-MINIFS(W:W,$E:$E,$E118))/(MAXIFS(W:W,$E:$E,$E118)-MINIFS(W:W,$E:$E,$E118)),
100*(W118-MINIFS(W:W,$E:$E,$E118))/(MAXIFS(W:W,$E:$E,$E118)-MINIFS(W:W,$E:$E,$E118))))</f>
        <v/>
      </c>
      <c r="CM118" s="232" t="str">
        <f t="array" ref="CM118">IF(X118="","",
IF(INDEX(Settings!$H:$H,MATCH(CM$1,Settings!$G:$G,0))=TRUE,
100-100*(X118-MINIFS(X:X,$E:$E,$E118))/(MAXIFS(X:X,$E:$E,$E118)-MINIFS(X:X,$E:$E,$E118)),
100*(X118-MINIFS(X:X,$E:$E,$E118))/(MAXIFS(X:X,$E:$E,$E118)-MINIFS(X:X,$E:$E,$E118))))</f>
        <v/>
      </c>
      <c r="CN118" s="232" t="str">
        <f t="array" ref="CN118">IF(Y118="","",
IF(INDEX(Settings!$H:$H,MATCH(CN$1,Settings!$G:$G,0))=TRUE,
100-100*(Y118-MINIFS(Y:Y,$E:$E,$E118))/(MAXIFS(Y:Y,$E:$E,$E118)-MINIFS(Y:Y,$E:$E,$E118)),
100*(Y118-MINIFS(Y:Y,$E:$E,$E118))/(MAXIFS(Y:Y,$E:$E,$E118)-MINIFS(Y:Y,$E:$E,$E118))))</f>
        <v/>
      </c>
      <c r="CO118" s="232" t="str">
        <f t="array" ref="CO118">IF(Z118="","",
IF(INDEX(Settings!$H:$H,MATCH(CO$1,Settings!$G:$G,0))=TRUE,
100-100*(Z118-MINIFS(Z:Z,$E:$E,$E118))/(MAXIFS(Z:Z,$E:$E,$E118)-MINIFS(Z:Z,$E:$E,$E118)),
100*(Z118-MINIFS(Z:Z,$E:$E,$E118))/(MAXIFS(Z:Z,$E:$E,$E118)-MINIFS(Z:Z,$E:$E,$E118))))</f>
        <v/>
      </c>
      <c r="CP118" s="232" t="str">
        <f t="array" ref="CP118">IF(AA118="","",
IF(INDEX(Settings!$H:$H,MATCH(CP$1,Settings!$G:$G,0))=TRUE,
100-100*(AA118-MINIFS(AA:AA,$E:$E,$E118))/(MAXIFS(AA:AA,$E:$E,$E118)-MINIFS(AA:AA,$E:$E,$E118)),
100*(AA118-MINIFS(AA:AA,$E:$E,$E118))/(MAXIFS(AA:AA,$E:$E,$E118)-MINIFS(AA:AA,$E:$E,$E118))))</f>
        <v/>
      </c>
      <c r="CQ118" s="232" t="str">
        <f t="array" ref="CQ118">IF(AB118="","",
IF(INDEX(Settings!$H:$H,MATCH(CQ$1,Settings!$G:$G,0))=TRUE,
100-100*(AB118-MINIFS(AB:AB,$E:$E,$E118))/(MAXIFS(AB:AB,$E:$E,$E118)-MINIFS(AB:AB,$E:$E,$E118)),
100*(AB118-MINIFS(AB:AB,$E:$E,$E118))/(MAXIFS(AB:AB,$E:$E,$E118)-MINIFS(AB:AB,$E:$E,$E118))))</f>
        <v/>
      </c>
      <c r="CR118" s="232" t="str">
        <f t="array" ref="CR118">IF(AC118="","",
IF(INDEX(Settings!$H:$H,MATCH(CR$1,Settings!$G:$G,0))=TRUE,
100-100*(AC118-MINIFS(AC:AC,$E:$E,$E118))/(MAXIFS(AC:AC,$E:$E,$E118)-MINIFS(AC:AC,$E:$E,$E118)),
100*(AC118-MINIFS(AC:AC,$E:$E,$E118))/(MAXIFS(AC:AC,$E:$E,$E118)-MINIFS(AC:AC,$E:$E,$E118))))</f>
        <v/>
      </c>
      <c r="CS118" s="232" t="str">
        <f t="array" ref="CS118">IF(AD118="","",
IF(INDEX(Settings!$H:$H,MATCH(CS$1,Settings!$G:$G,0))=TRUE,
100-100*(AD118-MINIFS(AD:AD,$E:$E,$E118))/(MAXIFS(AD:AD,$E:$E,$E118)-MINIFS(AD:AD,$E:$E,$E118)),
100*(AD118-MINIFS(AD:AD,$E:$E,$E118))/(MAXIFS(AD:AD,$E:$E,$E118)-MINIFS(AD:AD,$E:$E,$E118))))</f>
        <v/>
      </c>
      <c r="CT118" s="232" t="str">
        <f t="array" ref="CT118">IF(AE118="","",
IF(INDEX(Settings!$H:$H,MATCH(CT$1,Settings!$G:$G,0))=TRUE,
100-100*(AE118-MINIFS(AE:AE,$E:$E,$E118))/(MAXIFS(AE:AE,$E:$E,$E118)-MINIFS(AE:AE,$E:$E,$E118)),
100*(AE118-MINIFS(AE:AE,$E:$E,$E118))/(MAXIFS(AE:AE,$E:$E,$E118)-MINIFS(AE:AE,$E:$E,$E118))))</f>
        <v/>
      </c>
      <c r="CU118" s="232" t="str">
        <f t="array" ref="CU118">IF(AF118="","",
IF(INDEX(Settings!$H:$H,MATCH(CU$1,Settings!$G:$G,0))=TRUE,
100-100*(AF118-MINIFS(AF:AF,$E:$E,$E118))/(MAXIFS(AF:AF,$E:$E,$E118)-MINIFS(AF:AF,$E:$E,$E118)),
100*(AF118-MINIFS(AF:AF,$E:$E,$E118))/(MAXIFS(AF:AF,$E:$E,$E118)-MINIFS(AF:AF,$E:$E,$E118))))</f>
        <v/>
      </c>
      <c r="CV118" s="232" t="str">
        <f t="array" ref="CV118">IF(AG118="","",
IF(INDEX(Settings!$H:$H,MATCH(CV$1,Settings!$G:$G,0))=TRUE,
100-100*(AG118-MINIFS(AG:AG,$E:$E,$E118))/(MAXIFS(AG:AG,$E:$E,$E118)-MINIFS(AG:AG,$E:$E,$E118)),
100*(AG118-MINIFS(AG:AG,$E:$E,$E118))/(MAXIFS(AG:AG,$E:$E,$E118)-MINIFS(AG:AG,$E:$E,$E118))))</f>
        <v/>
      </c>
      <c r="CW118" s="232" t="str">
        <f t="array" ref="CW118">IF(AH118="","",
IF(INDEX(Settings!$H:$H,MATCH(CW$1,Settings!$G:$G,0))=TRUE,
100-100*(AH118-MINIFS(AH:AH,$E:$E,$E118))/(MAXIFS(AH:AH,$E:$E,$E118)-MINIFS(AH:AH,$E:$E,$E118)),
100*(AH118-MINIFS(AH:AH,$E:$E,$E118))/(MAXIFS(AH:AH,$E:$E,$E118)-MINIFS(AH:AH,$E:$E,$E118))))</f>
        <v/>
      </c>
      <c r="CX118" s="232" t="str">
        <f t="array" ref="CX118">IF(AI118="","",
IF(INDEX(Settings!$H:$H,MATCH(CX$1,Settings!$G:$G,0))=TRUE,
100-100*(AI118-MINIFS(AI:AI,$E:$E,$E118))/(MAXIFS(AI:AI,$E:$E,$E118)-MINIFS(AI:AI,$E:$E,$E118)),
100*(AI118-MINIFS(AI:AI,$E:$E,$E118))/(MAXIFS(AI:AI,$E:$E,$E118)-MINIFS(AI:AI,$E:$E,$E118))))</f>
        <v/>
      </c>
      <c r="CY118" s="232" t="str">
        <f t="array" ref="CY118">IF(AJ118="","",
IF(INDEX(Settings!$H:$H,MATCH(CY$1,Settings!$G:$G,0))=TRUE,
100-100*(AJ118-MINIFS(AJ:AJ,$E:$E,$E118))/(MAXIFS(AJ:AJ,$E:$E,$E118)-MINIFS(AJ:AJ,$E:$E,$E118)),
100*(AJ118-MINIFS(AJ:AJ,$E:$E,$E118))/(MAXIFS(AJ:AJ,$E:$E,$E118)-MINIFS(AJ:AJ,$E:$E,$E118))))</f>
        <v/>
      </c>
      <c r="CZ118" s="232" t="str">
        <f t="array" ref="CZ118">IF(AK118="","",
IF(INDEX(Settings!$H:$H,MATCH(CZ$1,Settings!$G:$G,0))=TRUE,
100-100*(AK118-MINIFS(AK:AK,$E:$E,$E118))/(MAXIFS(AK:AK,$E:$E,$E118)-MINIFS(AK:AK,$E:$E,$E118)),
100*(AK118-MINIFS(AK:AK,$E:$E,$E118))/(MAXIFS(AK:AK,$E:$E,$E118)-MINIFS(AK:AK,$E:$E,$E118))))</f>
        <v/>
      </c>
      <c r="DA118" s="232" t="str">
        <f t="array" ref="DA118">IF(AL118="","",
IF(INDEX(Settings!$H:$H,MATCH(DA$1,Settings!$G:$G,0))=TRUE,
100-100*(AL118-MINIFS(AL:AL,$E:$E,$E118))/(MAXIFS(AL:AL,$E:$E,$E118)-MINIFS(AL:AL,$E:$E,$E118)),
100*(AL118-MINIFS(AL:AL,$E:$E,$E118))/(MAXIFS(AL:AL,$E:$E,$E118)-MINIFS(AL:AL,$E:$E,$E118))))</f>
        <v/>
      </c>
      <c r="DB118" s="232" t="str">
        <f t="array" ref="DB118">IF(AM118="","",
IF(INDEX(Settings!$H:$H,MATCH(DB$1,Settings!$G:$G,0))=TRUE,
100-100*(AM118-MINIFS(AM:AM,$E:$E,$E118))/(MAXIFS(AM:AM,$E:$E,$E118)-MINIFS(AM:AM,$E:$E,$E118)),
100*(AM118-MINIFS(AM:AM,$E:$E,$E118))/(MAXIFS(AM:AM,$E:$E,$E118)-MINIFS(AM:AM,$E:$E,$E118))))</f>
        <v/>
      </c>
      <c r="DC118" s="232" t="str">
        <f t="array" ref="DC118">IF(AN118="","",
IF(INDEX(Settings!$H:$H,MATCH(DC$1,Settings!$G:$G,0))=TRUE,
100-100*(AN118-MINIFS(AN:AN,$E:$E,$E118))/(MAXIFS(AN:AN,$E:$E,$E118)-MINIFS(AN:AN,$E:$E,$E118)),
100*(AN118-MINIFS(AN:AN,$E:$E,$E118))/(MAXIFS(AN:AN,$E:$E,$E118)-MINIFS(AN:AN,$E:$E,$E118))))</f>
        <v/>
      </c>
      <c r="DD118" s="232" t="str">
        <f t="array" ref="DD118">IF(AO118="","",
IF(INDEX(Settings!$H:$H,MATCH(DD$1,Settings!$G:$G,0))=TRUE,
100-100*(AO118-MINIFS(AO:AO,$E:$E,$E118))/(MAXIFS(AO:AO,$E:$E,$E118)-MINIFS(AO:AO,$E:$E,$E118)),
100*(AO118-MINIFS(AO:AO,$E:$E,$E118))/(MAXIFS(AO:AO,$E:$E,$E118)-MINIFS(AO:AO,$E:$E,$E118))))</f>
        <v/>
      </c>
      <c r="DE118" s="232" t="str">
        <f t="array" ref="DE118">IF(AP118="","",
IF(INDEX(Settings!$H:$H,MATCH(DE$1,Settings!$G:$G,0))=TRUE,
100-100*(AP118-MINIFS(AP:AP,$E:$E,$E118))/(MAXIFS(AP:AP,$E:$E,$E118)-MINIFS(AP:AP,$E:$E,$E118)),
100*(AP118-MINIFS(AP:AP,$E:$E,$E118))/(MAXIFS(AP:AP,$E:$E,$E118)-MINIFS(AP:AP,$E:$E,$E118))))</f>
        <v/>
      </c>
      <c r="DF118" s="232" t="str">
        <f t="array" ref="DF118">IF(AQ118="","",
IF(INDEX(Settings!$H:$H,MATCH(DF$1,Settings!$G:$G,0))=TRUE,
100-100*(AQ118-MINIFS(AQ:AQ,$E:$E,$E118))/(MAXIFS(AQ:AQ,$E:$E,$E118)-MINIFS(AQ:AQ,$E:$E,$E118)),
100*(AQ118-MINIFS(AQ:AQ,$E:$E,$E118))/(MAXIFS(AQ:AQ,$E:$E,$E118)-MINIFS(AQ:AQ,$E:$E,$E118))))</f>
        <v/>
      </c>
      <c r="DG118" s="232" t="str">
        <f t="array" ref="DG118">IF(AR118="","",
IF(INDEX(Settings!$H:$H,MATCH(DG$1,Settings!$G:$G,0))=TRUE,
100-100*(AR118-MINIFS(AR:AR,$E:$E,$E118))/(MAXIFS(AR:AR,$E:$E,$E118)-MINIFS(AR:AR,$E:$E,$E118)),
100*(AR118-MINIFS(AR:AR,$E:$E,$E118))/(MAXIFS(AR:AR,$E:$E,$E118)-MINIFS(AR:AR,$E:$E,$E118))))</f>
        <v/>
      </c>
      <c r="DH118" s="232" t="str">
        <f t="array" ref="DH118">IF(AS118="","",
IF(INDEX(Settings!$H:$H,MATCH(DH$1,Settings!$G:$G,0))=TRUE,
100-100*(AS118-MINIFS(AS:AS,$E:$E,$E118))/(MAXIFS(AS:AS,$E:$E,$E118)-MINIFS(AS:AS,$E:$E,$E118)),
100*(AS118-MINIFS(AS:AS,$E:$E,$E118))/(MAXIFS(AS:AS,$E:$E,$E118)-MINIFS(AS:AS,$E:$E,$E118))))</f>
        <v/>
      </c>
      <c r="DI118" s="232" t="str">
        <f t="array" ref="DI118">IF(AT118="","",
IF(INDEX(Settings!$H:$H,MATCH(DI$1,Settings!$G:$G,0))=TRUE,
100-100*(AT118-MINIFS(AT:AT,$E:$E,$E118))/(MAXIFS(AT:AT,$E:$E,$E118)-MINIFS(AT:AT,$E:$E,$E118)),
100*(AT118-MINIFS(AT:AT,$E:$E,$E118))/(MAXIFS(AT:AT,$E:$E,$E118)-MINIFS(AT:AT,$E:$E,$E118))))</f>
        <v/>
      </c>
      <c r="DJ118" s="232" t="str">
        <f t="array" ref="DJ118">IF(AU118="","",
IF(INDEX(Settings!$H:$H,MATCH(DJ$1,Settings!$G:$G,0))=TRUE,
100-100*(AU118-MINIFS(AU:AU,$E:$E,$E118))/(MAXIFS(AU:AU,$E:$E,$E118)-MINIFS(AU:AU,$E:$E,$E118)),
100*(AU118-MINIFS(AU:AU,$E:$E,$E118))/(MAXIFS(AU:AU,$E:$E,$E118)-MINIFS(AU:AU,$E:$E,$E118))))</f>
        <v/>
      </c>
      <c r="DK118" s="232" t="str">
        <f t="array" ref="DK118">IF(AV118="","",
IF(INDEX(Settings!$H:$H,MATCH(DK$1,Settings!$G:$G,0))=TRUE,
100-100*(AV118-MINIFS(AV:AV,$E:$E,$E118))/(MAXIFS(AV:AV,$E:$E,$E118)-MINIFS(AV:AV,$E:$E,$E118)),
100*(AV118-MINIFS(AV:AV,$E:$E,$E118))/(MAXIFS(AV:AV,$E:$E,$E118)-MINIFS(AV:AV,$E:$E,$E118))))</f>
        <v/>
      </c>
      <c r="DL118" s="232" t="str">
        <f t="array" ref="DL118">IF(AW118="","",
IF(INDEX(Settings!$H:$H,MATCH(DL$1,Settings!$G:$G,0))=TRUE,
100-100*(AW118-MINIFS(AW:AW,$E:$E,$E118))/(MAXIFS(AW:AW,$E:$E,$E118)-MINIFS(AW:AW,$E:$E,$E118)),
100*(AW118-MINIFS(AW:AW,$E:$E,$E118))/(MAXIFS(AW:AW,$E:$E,$E118)-MINIFS(AW:AW,$E:$E,$E118))))</f>
        <v/>
      </c>
      <c r="DM118" s="232" t="str">
        <f t="array" ref="DM118">IF(AX118="","",
IF(INDEX(Settings!$H:$H,MATCH(DM$1,Settings!$G:$G,0))=TRUE,
100-100*(AX118-MINIFS(AX:AX,$E:$E,$E118))/(MAXIFS(AX:AX,$E:$E,$E118)-MINIFS(AX:AX,$E:$E,$E118)),
100*(AX118-MINIFS(AX:AX,$E:$E,$E118))/(MAXIFS(AX:AX,$E:$E,$E118)-MINIFS(AX:AX,$E:$E,$E118))))</f>
        <v/>
      </c>
      <c r="DN118" s="232" t="str">
        <f t="array" ref="DN118">IF(AY118="","",
IF(INDEX(Settings!$H:$H,MATCH(DN$1,Settings!$G:$G,0))=TRUE,
100-100*(AY118-MINIFS(AY:AY,$E:$E,$E118))/(MAXIFS(AY:AY,$E:$E,$E118)-MINIFS(AY:AY,$E:$E,$E118)),
100*(AY118-MINIFS(AY:AY,$E:$E,$E118))/(MAXIFS(AY:AY,$E:$E,$E118)-MINIFS(AY:AY,$E:$E,$E118))))</f>
        <v/>
      </c>
      <c r="DO118" s="232" t="str">
        <f t="array" ref="DO118">IF(AZ118="","",
IF(INDEX(Settings!$H:$H,MATCH(DO$1,Settings!$G:$G,0))=TRUE,
100-100*(AZ118-MINIFS(AZ:AZ,$E:$E,$E118))/(MAXIFS(AZ:AZ,$E:$E,$E118)-MINIFS(AZ:AZ,$E:$E,$E118)),
100*(AZ118-MINIFS(AZ:AZ,$E:$E,$E118))/(MAXIFS(AZ:AZ,$E:$E,$E118)-MINIFS(AZ:AZ,$E:$E,$E118))))</f>
        <v/>
      </c>
      <c r="DP118" s="232" t="str">
        <f t="array" ref="DP118">IF(BA118="","",
IF(INDEX(Settings!$H:$H,MATCH(DP$1,Settings!$G:$G,0))=TRUE,
100-100*(BA118-MINIFS(BA:BA,$E:$E,$E118))/(MAXIFS(BA:BA,$E:$E,$E118)-MINIFS(BA:BA,$E:$E,$E118)),
100*(BA118-MINIFS(BA:BA,$E:$E,$E118))/(MAXIFS(BA:BA,$E:$E,$E118)-MINIFS(BA:BA,$E:$E,$E118))))</f>
        <v/>
      </c>
      <c r="DQ118" s="232" t="str">
        <f t="array" ref="DQ118">IF(BB118="","",
IF(INDEX(Settings!$H:$H,MATCH(DQ$1,Settings!$G:$G,0))=TRUE,
100-100*(BB118-MINIFS(BB:BB,$E:$E,$E118))/(MAXIFS(BB:BB,$E:$E,$E118)-MINIFS(BB:BB,$E:$E,$E118)),
100*(BB118-MINIFS(BB:BB,$E:$E,$E118))/(MAXIFS(BB:BB,$E:$E,$E118)-MINIFS(BB:BB,$E:$E,$E118))))</f>
        <v/>
      </c>
      <c r="DR118" s="232" t="str">
        <f t="array" ref="DR118">IF(BC118="","",
IF(INDEX(Settings!$H:$H,MATCH(DR$1,Settings!$G:$G,0))=TRUE,
100-100*(BC118-MINIFS(BC:BC,$E:$E,$E118))/(MAXIFS(BC:BC,$E:$E,$E118)-MINIFS(BC:BC,$E:$E,$E118)),
100*(BC118-MINIFS(BC:BC,$E:$E,$E118))/(MAXIFS(BC:BC,$E:$E,$E118)-MINIFS(BC:BC,$E:$E,$E118))))</f>
        <v/>
      </c>
      <c r="DS118" s="232" t="str">
        <f t="array" ref="DS118">IF(BD118="","",
IF(INDEX(Settings!$H:$H,MATCH(DS$1,Settings!$G:$G,0))=TRUE,
100-100*(BD118-MINIFS(BD:BD,$E:$E,$E118))/(MAXIFS(BD:BD,$E:$E,$E118)-MINIFS(BD:BD,$E:$E,$E118)),
100*(BD118-MINIFS(BD:BD,$E:$E,$E118))/(MAXIFS(BD:BD,$E:$E,$E118)-MINIFS(BD:BD,$E:$E,$E118))))</f>
        <v/>
      </c>
      <c r="DT118" s="232" t="str">
        <f t="array" ref="DT118">IF(BE118="","",
IF(INDEX(Settings!$H:$H,MATCH(DT$1,Settings!$G:$G,0))=TRUE,
100-100*(BE118-MINIFS(BE:BE,$E:$E,$E118))/(MAXIFS(BE:BE,$E:$E,$E118)-MINIFS(BE:BE,$E:$E,$E118)),
100*(BE118-MINIFS(BE:BE,$E:$E,$E118))/(MAXIFS(BE:BE,$E:$E,$E118)-MINIFS(BE:BE,$E:$E,$E118))))</f>
        <v/>
      </c>
      <c r="DU118" s="232" t="str">
        <f t="array" ref="DU118">IF(BF118="","",
IF(INDEX(Settings!$H:$H,MATCH(DU$1,Settings!$G:$G,0))=TRUE,
100-100*(BF118-MINIFS(BF:BF,$E:$E,$E118))/(MAXIFS(BF:BF,$E:$E,$E118)-MINIFS(BF:BF,$E:$E,$E118)),
100*(BF118-MINIFS(BF:BF,$E:$E,$E118))/(MAXIFS(BF:BF,$E:$E,$E118)-MINIFS(BF:BF,$E:$E,$E118))))</f>
        <v/>
      </c>
      <c r="DV118" s="232" t="str">
        <f t="array" ref="DV118">IF(BG118="","",
IF(INDEX(Settings!$H:$H,MATCH(DV$1,Settings!$G:$G,0))=TRUE,
100-100*(BG118-MINIFS(BG:BG,$E:$E,$E118))/(MAXIFS(BG:BG,$E:$E,$E118)-MINIFS(BG:BG,$E:$E,$E118)),
100*(BG118-MINIFS(BG:BG,$E:$E,$E118))/(MAXIFS(BG:BG,$E:$E,$E118)-MINIFS(BG:BG,$E:$E,$E118))))</f>
        <v/>
      </c>
      <c r="DW118" s="232" t="str">
        <f t="array" ref="DW118">IF(BH118="","",
IF(INDEX(Settings!$H:$H,MATCH(DW$1,Settings!$G:$G,0))=TRUE,
100-100*(BH118-MINIFS(BH:BH,$E:$E,$E118))/(MAXIFS(BH:BH,$E:$E,$E118)-MINIFS(BH:BH,$E:$E,$E118)),
100*(BH118-MINIFS(BH:BH,$E:$E,$E118))/(MAXIFS(BH:BH,$E:$E,$E118)-MINIFS(BH:BH,$E:$E,$E118))))</f>
        <v/>
      </c>
      <c r="DX118" s="232" t="str">
        <f t="array" ref="DX118">IF(BI118="","",
IF(INDEX(Settings!$H:$H,MATCH(DX$1,Settings!$G:$G,0))=TRUE,
100-100*(BI118-MINIFS(BI:BI,$E:$E,$E118))/(MAXIFS(BI:BI,$E:$E,$E118)-MINIFS(BI:BI,$E:$E,$E118)),
100*(BI118-MINIFS(BI:BI,$E:$E,$E118))/(MAXIFS(BI:BI,$E:$E,$E118)-MINIFS(BI:BI,$E:$E,$E118))))</f>
        <v/>
      </c>
      <c r="DY118" s="232" t="str">
        <f t="array" ref="DY118">IF(BJ118="","",
IF(INDEX(Settings!$H:$H,MATCH(DY$1,Settings!$G:$G,0))=TRUE,
100-100*(BJ118-MINIFS(BJ:BJ,$E:$E,$E118))/(MAXIFS(BJ:BJ,$E:$E,$E118)-MINIFS(BJ:BJ,$E:$E,$E118)),
100*(BJ118-MINIFS(BJ:BJ,$E:$E,$E118))/(MAXIFS(BJ:BJ,$E:$E,$E118)-MINIFS(BJ:BJ,$E:$E,$E118))))</f>
        <v/>
      </c>
      <c r="DZ118" s="234"/>
      <c r="EA118" s="234"/>
      <c r="EB118" s="234" t="str">
        <f t="shared" si="8"/>
        <v/>
      </c>
      <c r="EC118" s="234" t="str">
        <f t="shared" si="9"/>
        <v/>
      </c>
      <c r="ED118" s="234" t="str">
        <f t="shared" si="10"/>
        <v/>
      </c>
      <c r="EE118" s="234" t="str">
        <f t="shared" si="11"/>
        <v/>
      </c>
      <c r="EF118" s="234" t="str">
        <f t="shared" si="12"/>
        <v/>
      </c>
      <c r="EG118" s="234" t="str">
        <f t="shared" si="13"/>
        <v/>
      </c>
      <c r="EH118" s="234"/>
      <c r="EI118" s="234"/>
      <c r="EJ118" s="234"/>
      <c r="EK118" s="234"/>
      <c r="EL118" s="234"/>
      <c r="EM118" s="234"/>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3" t="str">
        <f t="shared" si="14"/>
        <v/>
      </c>
      <c r="N119" s="49"/>
      <c r="O119" s="49"/>
      <c r="P119" s="49"/>
      <c r="Q119" s="49"/>
      <c r="R119" s="49"/>
      <c r="S119" s="222" t="str">
        <f>IFERROR(VLOOKUP(AF119, 'YOYO IR Scores'!A:C, 3, FALSE), "")
</f>
        <v/>
      </c>
      <c r="T119" s="49"/>
      <c r="U119" s="49"/>
      <c r="V119" s="49"/>
      <c r="W119" s="49"/>
      <c r="X119" s="224" t="str">
        <f t="shared" si="4"/>
        <v/>
      </c>
      <c r="Y119" s="225" t="str">
        <f t="shared" si="5"/>
        <v/>
      </c>
      <c r="Z119" s="225" t="str">
        <f t="shared" si="6"/>
        <v/>
      </c>
      <c r="AA119" s="224" t="str">
        <f t="shared" si="7"/>
        <v/>
      </c>
      <c r="AB119" s="223"/>
      <c r="AC119" s="223"/>
      <c r="AD119" s="223"/>
      <c r="AE119" s="223" t="str">
        <f>IFERROR(VLOOKUP(AF119, 'YOYO IR Scores'!A:C, 2, FALSE), "")</f>
        <v/>
      </c>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223"/>
      <c r="BE119" s="223"/>
      <c r="BF119" s="223"/>
      <c r="BG119" s="223"/>
      <c r="BH119" s="223"/>
      <c r="BI119" s="223"/>
      <c r="BJ119" s="223"/>
      <c r="BK119" s="223" t="str">
        <f t="array" ref="BK119">IF(J119="","",
IF(INDEX(Settings!$H:$H,MATCH(BY$1,Settings!$G:$G,0))=TRUE,
100-100*(J119-MIN(J:J))/(MAX(J:J)-MIN(J:J)),
100*(J119-MIN(J:J))/(MAX(J:J)-MIN(J:J))))</f>
        <v/>
      </c>
      <c r="BL119" s="223" t="str">
        <f t="array" ref="BL119">IF(J119="","",
IF(INDEX(Settings!$H:$H,MATCH(BY$1,Settings!$G:$G,0))=TRUE,
100-100*(J119-MINIFS(J:J,$E:$E,$E119))/(MAXIFS(J:J,$E:$E,$E119)-MINIFS(J:J,$E:$E,$E119)),
100*(J119-MINIFS(J:J,$E:$E,$E119))/(MAXIFS(J:J,$E:$E,$E119)-MINIFS(J:J,$E:$E,$E119))))</f>
        <v/>
      </c>
      <c r="BM119" s="223"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4" t="str">
        <f t="array" ref="BQ119">IF(J119="","",
IF(INDEX(Settings!$H:$H,MATCH(BY$1,Settings!$G:$G,0))=TRUE,
-1*(J119-AVERAGE(J:J))/STDEV(J:J),
(J119-AVERAGE(J:J))/STDEV(J:J)))</f>
        <v/>
      </c>
      <c r="BR119" s="224" t="str">
        <f>IFERROR(__xludf.DUMMYFUNCTION("IF(J119="""","""",
IF(INDEX(Settings!$H:$H,MATCH(BY$1,Settings!$G:$G,0))=TRUE,
-1*(J119-AVERAGEIFS(J:J,$E:$E,$E119))/STDEV(FILTER(J:J,$E:$E=$E119)),
(J119-AVERAGEIFS(J:J,$E:$E,$E119))/STDEV(FILTER(J:J,$E:$E=$E119))))"),"")</f>
        <v/>
      </c>
      <c r="BS119" s="224"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3" t="str">
        <f t="array" ref="BY119">IF(J119="","",
IF(INDEX(Settings!$H:$H,MATCH(BY$1,Settings!$G:$G,0))=TRUE,
100-100*(J119-MINIFS(J:J,$E:$E,$E119))/(MAXIFS(J:J,$E:$E,$E119)-MINIFS(J:J,$E:$E,$E119)),
100*(J119-MINIFS(J:J,$E:$E,$E119))/(MAXIFS(J:J,$E:$E,$E119)-MINIFS(J:J,$E:$E,$E119))))</f>
        <v/>
      </c>
      <c r="BZ119" s="223" t="str">
        <f t="array" ref="BZ119">IF(K119="","",
IF(INDEX(Settings!$H:$H,MATCH(BZ$1,Settings!$G:$G,0))=TRUE,
100-100*(K119-MINIFS(K:K,$E:$E,$E119))/(MAXIFS(K:K,$E:$E,$E119)-MINIFS(K:K,$E:$E,$E119)),
100*(K119-MINIFS(K:K,$E:$E,$E119))/(MAXIFS(K:K,$E:$E,$E119)-MINIFS(K:K,$E:$E,$E119))))</f>
        <v/>
      </c>
      <c r="CA119" s="223" t="str">
        <f t="array" ref="CA119">IF(L119="","",
IF(INDEX(Settings!$H:$H,MATCH(CA$1,Settings!$G:$G,0))=TRUE,
100-100*(L119-MINIFS(L:L,$E:$E,$E119))/(MAXIFS(L:L,$E:$E,$E119)-MINIFS(L:L,$E:$E,$E119)),
100*(L119-MINIFS(L:L,$E:$E,$E119))/(MAXIFS(L:L,$E:$E,$E119)-MINIFS(L:L,$E:$E,$E119))))</f>
        <v/>
      </c>
      <c r="CB119" s="223" t="str">
        <f t="array" ref="CB119">IF(M119="","",
IF(INDEX(Settings!$H:$H,MATCH(CB$1,Settings!$G:$G,0))=TRUE,
100-100*(M119-MINIFS(M:M,$E:$E,$E119))/(MAXIFS(M:M,$E:$E,$E119)-MINIFS(M:M,$E:$E,$E119)),
100*(M119-MINIFS(M:M,$E:$E,$E119))/(MAXIFS(M:M,$E:$E,$E119)-MINIFS(M:M,$E:$E,$E119))))</f>
        <v/>
      </c>
      <c r="CC119" s="223" t="str">
        <f t="array" ref="CC119">IF(N119="","",
IF(INDEX(Settings!$H:$H,MATCH(CC$1,Settings!$G:$G,0))=TRUE,
100-100*(N119-MINIFS(N:N,$E:$E,$E119))/(MAXIFS(N:N,$E:$E,$E119)-MINIFS(N:N,$E:$E,$E119)),
100*(N119-MINIFS(N:N,$E:$E,$E119))/(MAXIFS(N:N,$E:$E,$E119)-MINIFS(N:N,$E:$E,$E119))))</f>
        <v/>
      </c>
      <c r="CD119" s="223" t="str">
        <f t="array" ref="CD119">IF(O119="","",
IF(INDEX(Settings!$H:$H,MATCH(CD$1,Settings!$G:$G,0))=TRUE,
100-100*(O119-MINIFS(O:O,$E:$E,$E119))/(MAXIFS(O:O,$E:$E,$E119)-MINIFS(O:O,$E:$E,$E119)),
100*(O119-MINIFS(O:O,$E:$E,$E119))/(MAXIFS(O:O,$E:$E,$E119)-MINIFS(O:O,$E:$E,$E119))))</f>
        <v/>
      </c>
      <c r="CE119" s="223" t="str">
        <f t="array" ref="CE119">IF(P119="","",
IF(INDEX(Settings!$H:$H,MATCH(CE$1,Settings!$G:$G,0))=TRUE,
100-100*(P119-MINIFS(P:P,$E:$E,$E119))/(MAXIFS(P:P,$E:$E,$E119)-MINIFS(P:P,$E:$E,$E119)),
100*(P119-MINIFS(P:P,$E:$E,$E119))/(MAXIFS(P:P,$E:$E,$E119)-MINIFS(P:P,$E:$E,$E119))))</f>
        <v/>
      </c>
      <c r="CF119" s="223" t="str">
        <f t="array" ref="CF119">IF(Q119="","",
IF(INDEX(Settings!$H:$H,MATCH(CF$1,Settings!$G:$G,0))=TRUE,
100-100*(Q119-MINIFS(Q:Q,$E:$E,$E119))/(MAXIFS(Q:Q,$E:$E,$E119)-MINIFS(Q:Q,$E:$E,$E119)),
100*(Q119-MINIFS(Q:Q,$E:$E,$E119))/(MAXIFS(Q:Q,$E:$E,$E119)-MINIFS(Q:Q,$E:$E,$E119))))</f>
        <v/>
      </c>
      <c r="CG119" s="223" t="str">
        <f t="array" ref="CG119">IF(R119="","",
IF(INDEX(Settings!$H:$H,MATCH(CG$1,Settings!$G:$G,0))=TRUE,
100-100*(R119-MINIFS(R:R,$E:$E,$E119))/(MAXIFS(R:R,$E:$E,$E119)-MINIFS(R:R,$E:$E,$E119)),
100*(R119-MINIFS(R:R,$E:$E,$E119))/(MAXIFS(R:R,$E:$E,$E119)-MINIFS(R:R,$E:$E,$E119))))</f>
        <v/>
      </c>
      <c r="CH119" s="223" t="str">
        <f t="array" ref="CH119">IF(S119="","",
IF(INDEX(Settings!$H:$H,MATCH(CH$1,Settings!$G:$G,0))=TRUE,
100-100*(S119-MINIFS(S:S,$E:$E,$E119))/(MAXIFS(S:S,$E:$E,$E119)-MINIFS(S:S,$E:$E,$E119)),
100*(S119-MINIFS(S:S,$E:$E,$E119))/(MAXIFS(S:S,$E:$E,$E119)-MINIFS(S:S,$E:$E,$E119))))</f>
        <v/>
      </c>
      <c r="CI119" s="223" t="str">
        <f t="array" ref="CI119">IF(T119="","",
IF(INDEX(Settings!$H:$H,MATCH(CI$1,Settings!$G:$G,0))=TRUE,
100-100*(T119-MINIFS(T:T,$E:$E,$E119))/(MAXIFS(T:T,$E:$E,$E119)-MINIFS(T:T,$E:$E,$E119)),
100*(T119-MINIFS(T:T,$E:$E,$E119))/(MAXIFS(T:T,$E:$E,$E119)-MINIFS(T:T,$E:$E,$E119))))</f>
        <v/>
      </c>
      <c r="CJ119" s="223" t="str">
        <f t="array" ref="CJ119">IF(U119="","",
IF(INDEX(Settings!$H:$H,MATCH(CJ$1,Settings!$G:$G,0))=TRUE,
100-100*(U119-MINIFS(U:U,$E:$E,$E119))/(MAXIFS(U:U,$E:$E,$E119)-MINIFS(U:U,$E:$E,$E119)),
100*(U119-MINIFS(U:U,$E:$E,$E119))/(MAXIFS(U:U,$E:$E,$E119)-MINIFS(U:U,$E:$E,$E119))))</f>
        <v/>
      </c>
      <c r="CK119" s="223" t="str">
        <f t="array" ref="CK119">IF(V119="","",
IF(INDEX(Settings!$H:$H,MATCH(CK$1,Settings!$G:$G,0))=TRUE,
100-100*(V119-MINIFS(V:V,$E:$E,$E119))/(MAXIFS(V:V,$E:$E,$E119)-MINIFS(V:V,$E:$E,$E119)),
100*(V119-MINIFS(V:V,$E:$E,$E119))/(MAXIFS(V:V,$E:$E,$E119)-MINIFS(V:V,$E:$E,$E119))))</f>
        <v/>
      </c>
      <c r="CL119" s="223" t="str">
        <f t="array" ref="CL119">IF(W119="","",
IF(INDEX(Settings!$H:$H,MATCH(CL$1,Settings!$G:$G,0))=TRUE,
100-100*(W119-MINIFS(W:W,$E:$E,$E119))/(MAXIFS(W:W,$E:$E,$E119)-MINIFS(W:W,$E:$E,$E119)),
100*(W119-MINIFS(W:W,$E:$E,$E119))/(MAXIFS(W:W,$E:$E,$E119)-MINIFS(W:W,$E:$E,$E119))))</f>
        <v/>
      </c>
      <c r="CM119" s="223" t="str">
        <f t="array" ref="CM119">IF(X119="","",
IF(INDEX(Settings!$H:$H,MATCH(CM$1,Settings!$G:$G,0))=TRUE,
100-100*(X119-MINIFS(X:X,$E:$E,$E119))/(MAXIFS(X:X,$E:$E,$E119)-MINIFS(X:X,$E:$E,$E119)),
100*(X119-MINIFS(X:X,$E:$E,$E119))/(MAXIFS(X:X,$E:$E,$E119)-MINIFS(X:X,$E:$E,$E119))))</f>
        <v/>
      </c>
      <c r="CN119" s="223" t="str">
        <f t="array" ref="CN119">IF(Y119="","",
IF(INDEX(Settings!$H:$H,MATCH(CN$1,Settings!$G:$G,0))=TRUE,
100-100*(Y119-MINIFS(Y:Y,$E:$E,$E119))/(MAXIFS(Y:Y,$E:$E,$E119)-MINIFS(Y:Y,$E:$E,$E119)),
100*(Y119-MINIFS(Y:Y,$E:$E,$E119))/(MAXIFS(Y:Y,$E:$E,$E119)-MINIFS(Y:Y,$E:$E,$E119))))</f>
        <v/>
      </c>
      <c r="CO119" s="223" t="str">
        <f t="array" ref="CO119">IF(Z119="","",
IF(INDEX(Settings!$H:$H,MATCH(CO$1,Settings!$G:$G,0))=TRUE,
100-100*(Z119-MINIFS(Z:Z,$E:$E,$E119))/(MAXIFS(Z:Z,$E:$E,$E119)-MINIFS(Z:Z,$E:$E,$E119)),
100*(Z119-MINIFS(Z:Z,$E:$E,$E119))/(MAXIFS(Z:Z,$E:$E,$E119)-MINIFS(Z:Z,$E:$E,$E119))))</f>
        <v/>
      </c>
      <c r="CP119" s="223" t="str">
        <f t="array" ref="CP119">IF(AA119="","",
IF(INDEX(Settings!$H:$H,MATCH(CP$1,Settings!$G:$G,0))=TRUE,
100-100*(AA119-MINIFS(AA:AA,$E:$E,$E119))/(MAXIFS(AA:AA,$E:$E,$E119)-MINIFS(AA:AA,$E:$E,$E119)),
100*(AA119-MINIFS(AA:AA,$E:$E,$E119))/(MAXIFS(AA:AA,$E:$E,$E119)-MINIFS(AA:AA,$E:$E,$E119))))</f>
        <v/>
      </c>
      <c r="CQ119" s="223" t="str">
        <f t="array" ref="CQ119">IF(AB119="","",
IF(INDEX(Settings!$H:$H,MATCH(CQ$1,Settings!$G:$G,0))=TRUE,
100-100*(AB119-MINIFS(AB:AB,$E:$E,$E119))/(MAXIFS(AB:AB,$E:$E,$E119)-MINIFS(AB:AB,$E:$E,$E119)),
100*(AB119-MINIFS(AB:AB,$E:$E,$E119))/(MAXIFS(AB:AB,$E:$E,$E119)-MINIFS(AB:AB,$E:$E,$E119))))</f>
        <v/>
      </c>
      <c r="CR119" s="223" t="str">
        <f t="array" ref="CR119">IF(AC119="","",
IF(INDEX(Settings!$H:$H,MATCH(CR$1,Settings!$G:$G,0))=TRUE,
100-100*(AC119-MINIFS(AC:AC,$E:$E,$E119))/(MAXIFS(AC:AC,$E:$E,$E119)-MINIFS(AC:AC,$E:$E,$E119)),
100*(AC119-MINIFS(AC:AC,$E:$E,$E119))/(MAXIFS(AC:AC,$E:$E,$E119)-MINIFS(AC:AC,$E:$E,$E119))))</f>
        <v/>
      </c>
      <c r="CS119" s="223" t="str">
        <f t="array" ref="CS119">IF(AD119="","",
IF(INDEX(Settings!$H:$H,MATCH(CS$1,Settings!$G:$G,0))=TRUE,
100-100*(AD119-MINIFS(AD:AD,$E:$E,$E119))/(MAXIFS(AD:AD,$E:$E,$E119)-MINIFS(AD:AD,$E:$E,$E119)),
100*(AD119-MINIFS(AD:AD,$E:$E,$E119))/(MAXIFS(AD:AD,$E:$E,$E119)-MINIFS(AD:AD,$E:$E,$E119))))</f>
        <v/>
      </c>
      <c r="CT119" s="223" t="str">
        <f t="array" ref="CT119">IF(AE119="","",
IF(INDEX(Settings!$H:$H,MATCH(CT$1,Settings!$G:$G,0))=TRUE,
100-100*(AE119-MINIFS(AE:AE,$E:$E,$E119))/(MAXIFS(AE:AE,$E:$E,$E119)-MINIFS(AE:AE,$E:$E,$E119)),
100*(AE119-MINIFS(AE:AE,$E:$E,$E119))/(MAXIFS(AE:AE,$E:$E,$E119)-MINIFS(AE:AE,$E:$E,$E119))))</f>
        <v/>
      </c>
      <c r="CU119" s="223" t="str">
        <f t="array" ref="CU119">IF(AF119="","",
IF(INDEX(Settings!$H:$H,MATCH(CU$1,Settings!$G:$G,0))=TRUE,
100-100*(AF119-MINIFS(AF:AF,$E:$E,$E119))/(MAXIFS(AF:AF,$E:$E,$E119)-MINIFS(AF:AF,$E:$E,$E119)),
100*(AF119-MINIFS(AF:AF,$E:$E,$E119))/(MAXIFS(AF:AF,$E:$E,$E119)-MINIFS(AF:AF,$E:$E,$E119))))</f>
        <v/>
      </c>
      <c r="CV119" s="223" t="str">
        <f t="array" ref="CV119">IF(AG119="","",
IF(INDEX(Settings!$H:$H,MATCH(CV$1,Settings!$G:$G,0))=TRUE,
100-100*(AG119-MINIFS(AG:AG,$E:$E,$E119))/(MAXIFS(AG:AG,$E:$E,$E119)-MINIFS(AG:AG,$E:$E,$E119)),
100*(AG119-MINIFS(AG:AG,$E:$E,$E119))/(MAXIFS(AG:AG,$E:$E,$E119)-MINIFS(AG:AG,$E:$E,$E119))))</f>
        <v/>
      </c>
      <c r="CW119" s="223" t="str">
        <f t="array" ref="CW119">IF(AH119="","",
IF(INDEX(Settings!$H:$H,MATCH(CW$1,Settings!$G:$G,0))=TRUE,
100-100*(AH119-MINIFS(AH:AH,$E:$E,$E119))/(MAXIFS(AH:AH,$E:$E,$E119)-MINIFS(AH:AH,$E:$E,$E119)),
100*(AH119-MINIFS(AH:AH,$E:$E,$E119))/(MAXIFS(AH:AH,$E:$E,$E119)-MINIFS(AH:AH,$E:$E,$E119))))</f>
        <v/>
      </c>
      <c r="CX119" s="223" t="str">
        <f t="array" ref="CX119">IF(AI119="","",
IF(INDEX(Settings!$H:$H,MATCH(CX$1,Settings!$G:$G,0))=TRUE,
100-100*(AI119-MINIFS(AI:AI,$E:$E,$E119))/(MAXIFS(AI:AI,$E:$E,$E119)-MINIFS(AI:AI,$E:$E,$E119)),
100*(AI119-MINIFS(AI:AI,$E:$E,$E119))/(MAXIFS(AI:AI,$E:$E,$E119)-MINIFS(AI:AI,$E:$E,$E119))))</f>
        <v/>
      </c>
      <c r="CY119" s="223" t="str">
        <f t="array" ref="CY119">IF(AJ119="","",
IF(INDEX(Settings!$H:$H,MATCH(CY$1,Settings!$G:$G,0))=TRUE,
100-100*(AJ119-MINIFS(AJ:AJ,$E:$E,$E119))/(MAXIFS(AJ:AJ,$E:$E,$E119)-MINIFS(AJ:AJ,$E:$E,$E119)),
100*(AJ119-MINIFS(AJ:AJ,$E:$E,$E119))/(MAXIFS(AJ:AJ,$E:$E,$E119)-MINIFS(AJ:AJ,$E:$E,$E119))))</f>
        <v/>
      </c>
      <c r="CZ119" s="223" t="str">
        <f t="array" ref="CZ119">IF(AK119="","",
IF(INDEX(Settings!$H:$H,MATCH(CZ$1,Settings!$G:$G,0))=TRUE,
100-100*(AK119-MINIFS(AK:AK,$E:$E,$E119))/(MAXIFS(AK:AK,$E:$E,$E119)-MINIFS(AK:AK,$E:$E,$E119)),
100*(AK119-MINIFS(AK:AK,$E:$E,$E119))/(MAXIFS(AK:AK,$E:$E,$E119)-MINIFS(AK:AK,$E:$E,$E119))))</f>
        <v/>
      </c>
      <c r="DA119" s="223" t="str">
        <f t="array" ref="DA119">IF(AL119="","",
IF(INDEX(Settings!$H:$H,MATCH(DA$1,Settings!$G:$G,0))=TRUE,
100-100*(AL119-MINIFS(AL:AL,$E:$E,$E119))/(MAXIFS(AL:AL,$E:$E,$E119)-MINIFS(AL:AL,$E:$E,$E119)),
100*(AL119-MINIFS(AL:AL,$E:$E,$E119))/(MAXIFS(AL:AL,$E:$E,$E119)-MINIFS(AL:AL,$E:$E,$E119))))</f>
        <v/>
      </c>
      <c r="DB119" s="223" t="str">
        <f t="array" ref="DB119">IF(AM119="","",
IF(INDEX(Settings!$H:$H,MATCH(DB$1,Settings!$G:$G,0))=TRUE,
100-100*(AM119-MINIFS(AM:AM,$E:$E,$E119))/(MAXIFS(AM:AM,$E:$E,$E119)-MINIFS(AM:AM,$E:$E,$E119)),
100*(AM119-MINIFS(AM:AM,$E:$E,$E119))/(MAXIFS(AM:AM,$E:$E,$E119)-MINIFS(AM:AM,$E:$E,$E119))))</f>
        <v/>
      </c>
      <c r="DC119" s="223" t="str">
        <f t="array" ref="DC119">IF(AN119="","",
IF(INDEX(Settings!$H:$H,MATCH(DC$1,Settings!$G:$G,0))=TRUE,
100-100*(AN119-MINIFS(AN:AN,$E:$E,$E119))/(MAXIFS(AN:AN,$E:$E,$E119)-MINIFS(AN:AN,$E:$E,$E119)),
100*(AN119-MINIFS(AN:AN,$E:$E,$E119))/(MAXIFS(AN:AN,$E:$E,$E119)-MINIFS(AN:AN,$E:$E,$E119))))</f>
        <v/>
      </c>
      <c r="DD119" s="223" t="str">
        <f t="array" ref="DD119">IF(AO119="","",
IF(INDEX(Settings!$H:$H,MATCH(DD$1,Settings!$G:$G,0))=TRUE,
100-100*(AO119-MINIFS(AO:AO,$E:$E,$E119))/(MAXIFS(AO:AO,$E:$E,$E119)-MINIFS(AO:AO,$E:$E,$E119)),
100*(AO119-MINIFS(AO:AO,$E:$E,$E119))/(MAXIFS(AO:AO,$E:$E,$E119)-MINIFS(AO:AO,$E:$E,$E119))))</f>
        <v/>
      </c>
      <c r="DE119" s="223" t="str">
        <f t="array" ref="DE119">IF(AP119="","",
IF(INDEX(Settings!$H:$H,MATCH(DE$1,Settings!$G:$G,0))=TRUE,
100-100*(AP119-MINIFS(AP:AP,$E:$E,$E119))/(MAXIFS(AP:AP,$E:$E,$E119)-MINIFS(AP:AP,$E:$E,$E119)),
100*(AP119-MINIFS(AP:AP,$E:$E,$E119))/(MAXIFS(AP:AP,$E:$E,$E119)-MINIFS(AP:AP,$E:$E,$E119))))</f>
        <v/>
      </c>
      <c r="DF119" s="223" t="str">
        <f t="array" ref="DF119">IF(AQ119="","",
IF(INDEX(Settings!$H:$H,MATCH(DF$1,Settings!$G:$G,0))=TRUE,
100-100*(AQ119-MINIFS(AQ:AQ,$E:$E,$E119))/(MAXIFS(AQ:AQ,$E:$E,$E119)-MINIFS(AQ:AQ,$E:$E,$E119)),
100*(AQ119-MINIFS(AQ:AQ,$E:$E,$E119))/(MAXIFS(AQ:AQ,$E:$E,$E119)-MINIFS(AQ:AQ,$E:$E,$E119))))</f>
        <v/>
      </c>
      <c r="DG119" s="223" t="str">
        <f t="array" ref="DG119">IF(AR119="","",
IF(INDEX(Settings!$H:$H,MATCH(DG$1,Settings!$G:$G,0))=TRUE,
100-100*(AR119-MINIFS(AR:AR,$E:$E,$E119))/(MAXIFS(AR:AR,$E:$E,$E119)-MINIFS(AR:AR,$E:$E,$E119)),
100*(AR119-MINIFS(AR:AR,$E:$E,$E119))/(MAXIFS(AR:AR,$E:$E,$E119)-MINIFS(AR:AR,$E:$E,$E119))))</f>
        <v/>
      </c>
      <c r="DH119" s="223" t="str">
        <f t="array" ref="DH119">IF(AS119="","",
IF(INDEX(Settings!$H:$H,MATCH(DH$1,Settings!$G:$G,0))=TRUE,
100-100*(AS119-MINIFS(AS:AS,$E:$E,$E119))/(MAXIFS(AS:AS,$E:$E,$E119)-MINIFS(AS:AS,$E:$E,$E119)),
100*(AS119-MINIFS(AS:AS,$E:$E,$E119))/(MAXIFS(AS:AS,$E:$E,$E119)-MINIFS(AS:AS,$E:$E,$E119))))</f>
        <v/>
      </c>
      <c r="DI119" s="223" t="str">
        <f t="array" ref="DI119">IF(AT119="","",
IF(INDEX(Settings!$H:$H,MATCH(DI$1,Settings!$G:$G,0))=TRUE,
100-100*(AT119-MINIFS(AT:AT,$E:$E,$E119))/(MAXIFS(AT:AT,$E:$E,$E119)-MINIFS(AT:AT,$E:$E,$E119)),
100*(AT119-MINIFS(AT:AT,$E:$E,$E119))/(MAXIFS(AT:AT,$E:$E,$E119)-MINIFS(AT:AT,$E:$E,$E119))))</f>
        <v/>
      </c>
      <c r="DJ119" s="223" t="str">
        <f t="array" ref="DJ119">IF(AU119="","",
IF(INDEX(Settings!$H:$H,MATCH(DJ$1,Settings!$G:$G,0))=TRUE,
100-100*(AU119-MINIFS(AU:AU,$E:$E,$E119))/(MAXIFS(AU:AU,$E:$E,$E119)-MINIFS(AU:AU,$E:$E,$E119)),
100*(AU119-MINIFS(AU:AU,$E:$E,$E119))/(MAXIFS(AU:AU,$E:$E,$E119)-MINIFS(AU:AU,$E:$E,$E119))))</f>
        <v/>
      </c>
      <c r="DK119" s="223" t="str">
        <f t="array" ref="DK119">IF(AV119="","",
IF(INDEX(Settings!$H:$H,MATCH(DK$1,Settings!$G:$G,0))=TRUE,
100-100*(AV119-MINIFS(AV:AV,$E:$E,$E119))/(MAXIFS(AV:AV,$E:$E,$E119)-MINIFS(AV:AV,$E:$E,$E119)),
100*(AV119-MINIFS(AV:AV,$E:$E,$E119))/(MAXIFS(AV:AV,$E:$E,$E119)-MINIFS(AV:AV,$E:$E,$E119))))</f>
        <v/>
      </c>
      <c r="DL119" s="223" t="str">
        <f t="array" ref="DL119">IF(AW119="","",
IF(INDEX(Settings!$H:$H,MATCH(DL$1,Settings!$G:$G,0))=TRUE,
100-100*(AW119-MINIFS(AW:AW,$E:$E,$E119))/(MAXIFS(AW:AW,$E:$E,$E119)-MINIFS(AW:AW,$E:$E,$E119)),
100*(AW119-MINIFS(AW:AW,$E:$E,$E119))/(MAXIFS(AW:AW,$E:$E,$E119)-MINIFS(AW:AW,$E:$E,$E119))))</f>
        <v/>
      </c>
      <c r="DM119" s="223" t="str">
        <f t="array" ref="DM119">IF(AX119="","",
IF(INDEX(Settings!$H:$H,MATCH(DM$1,Settings!$G:$G,0))=TRUE,
100-100*(AX119-MINIFS(AX:AX,$E:$E,$E119))/(MAXIFS(AX:AX,$E:$E,$E119)-MINIFS(AX:AX,$E:$E,$E119)),
100*(AX119-MINIFS(AX:AX,$E:$E,$E119))/(MAXIFS(AX:AX,$E:$E,$E119)-MINIFS(AX:AX,$E:$E,$E119))))</f>
        <v/>
      </c>
      <c r="DN119" s="223" t="str">
        <f t="array" ref="DN119">IF(AY119="","",
IF(INDEX(Settings!$H:$H,MATCH(DN$1,Settings!$G:$G,0))=TRUE,
100-100*(AY119-MINIFS(AY:AY,$E:$E,$E119))/(MAXIFS(AY:AY,$E:$E,$E119)-MINIFS(AY:AY,$E:$E,$E119)),
100*(AY119-MINIFS(AY:AY,$E:$E,$E119))/(MAXIFS(AY:AY,$E:$E,$E119)-MINIFS(AY:AY,$E:$E,$E119))))</f>
        <v/>
      </c>
      <c r="DO119" s="223" t="str">
        <f t="array" ref="DO119">IF(AZ119="","",
IF(INDEX(Settings!$H:$H,MATCH(DO$1,Settings!$G:$G,0))=TRUE,
100-100*(AZ119-MINIFS(AZ:AZ,$E:$E,$E119))/(MAXIFS(AZ:AZ,$E:$E,$E119)-MINIFS(AZ:AZ,$E:$E,$E119)),
100*(AZ119-MINIFS(AZ:AZ,$E:$E,$E119))/(MAXIFS(AZ:AZ,$E:$E,$E119)-MINIFS(AZ:AZ,$E:$E,$E119))))</f>
        <v/>
      </c>
      <c r="DP119" s="223" t="str">
        <f t="array" ref="DP119">IF(BA119="","",
IF(INDEX(Settings!$H:$H,MATCH(DP$1,Settings!$G:$G,0))=TRUE,
100-100*(BA119-MINIFS(BA:BA,$E:$E,$E119))/(MAXIFS(BA:BA,$E:$E,$E119)-MINIFS(BA:BA,$E:$E,$E119)),
100*(BA119-MINIFS(BA:BA,$E:$E,$E119))/(MAXIFS(BA:BA,$E:$E,$E119)-MINIFS(BA:BA,$E:$E,$E119))))</f>
        <v/>
      </c>
      <c r="DQ119" s="223" t="str">
        <f t="array" ref="DQ119">IF(BB119="","",
IF(INDEX(Settings!$H:$H,MATCH(DQ$1,Settings!$G:$G,0))=TRUE,
100-100*(BB119-MINIFS(BB:BB,$E:$E,$E119))/(MAXIFS(BB:BB,$E:$E,$E119)-MINIFS(BB:BB,$E:$E,$E119)),
100*(BB119-MINIFS(BB:BB,$E:$E,$E119))/(MAXIFS(BB:BB,$E:$E,$E119)-MINIFS(BB:BB,$E:$E,$E119))))</f>
        <v/>
      </c>
      <c r="DR119" s="223" t="str">
        <f t="array" ref="DR119">IF(BC119="","",
IF(INDEX(Settings!$H:$H,MATCH(DR$1,Settings!$G:$G,0))=TRUE,
100-100*(BC119-MINIFS(BC:BC,$E:$E,$E119))/(MAXIFS(BC:BC,$E:$E,$E119)-MINIFS(BC:BC,$E:$E,$E119)),
100*(BC119-MINIFS(BC:BC,$E:$E,$E119))/(MAXIFS(BC:BC,$E:$E,$E119)-MINIFS(BC:BC,$E:$E,$E119))))</f>
        <v/>
      </c>
      <c r="DS119" s="223" t="str">
        <f t="array" ref="DS119">IF(BD119="","",
IF(INDEX(Settings!$H:$H,MATCH(DS$1,Settings!$G:$G,0))=TRUE,
100-100*(BD119-MINIFS(BD:BD,$E:$E,$E119))/(MAXIFS(BD:BD,$E:$E,$E119)-MINIFS(BD:BD,$E:$E,$E119)),
100*(BD119-MINIFS(BD:BD,$E:$E,$E119))/(MAXIFS(BD:BD,$E:$E,$E119)-MINIFS(BD:BD,$E:$E,$E119))))</f>
        <v/>
      </c>
      <c r="DT119" s="223" t="str">
        <f t="array" ref="DT119">IF(BE119="","",
IF(INDEX(Settings!$H:$H,MATCH(DT$1,Settings!$G:$G,0))=TRUE,
100-100*(BE119-MINIFS(BE:BE,$E:$E,$E119))/(MAXIFS(BE:BE,$E:$E,$E119)-MINIFS(BE:BE,$E:$E,$E119)),
100*(BE119-MINIFS(BE:BE,$E:$E,$E119))/(MAXIFS(BE:BE,$E:$E,$E119)-MINIFS(BE:BE,$E:$E,$E119))))</f>
        <v/>
      </c>
      <c r="DU119" s="223" t="str">
        <f t="array" ref="DU119">IF(BF119="","",
IF(INDEX(Settings!$H:$H,MATCH(DU$1,Settings!$G:$G,0))=TRUE,
100-100*(BF119-MINIFS(BF:BF,$E:$E,$E119))/(MAXIFS(BF:BF,$E:$E,$E119)-MINIFS(BF:BF,$E:$E,$E119)),
100*(BF119-MINIFS(BF:BF,$E:$E,$E119))/(MAXIFS(BF:BF,$E:$E,$E119)-MINIFS(BF:BF,$E:$E,$E119))))</f>
        <v/>
      </c>
      <c r="DV119" s="223" t="str">
        <f t="array" ref="DV119">IF(BG119="","",
IF(INDEX(Settings!$H:$H,MATCH(DV$1,Settings!$G:$G,0))=TRUE,
100-100*(BG119-MINIFS(BG:BG,$E:$E,$E119))/(MAXIFS(BG:BG,$E:$E,$E119)-MINIFS(BG:BG,$E:$E,$E119)),
100*(BG119-MINIFS(BG:BG,$E:$E,$E119))/(MAXIFS(BG:BG,$E:$E,$E119)-MINIFS(BG:BG,$E:$E,$E119))))</f>
        <v/>
      </c>
      <c r="DW119" s="223" t="str">
        <f t="array" ref="DW119">IF(BH119="","",
IF(INDEX(Settings!$H:$H,MATCH(DW$1,Settings!$G:$G,0))=TRUE,
100-100*(BH119-MINIFS(BH:BH,$E:$E,$E119))/(MAXIFS(BH:BH,$E:$E,$E119)-MINIFS(BH:BH,$E:$E,$E119)),
100*(BH119-MINIFS(BH:BH,$E:$E,$E119))/(MAXIFS(BH:BH,$E:$E,$E119)-MINIFS(BH:BH,$E:$E,$E119))))</f>
        <v/>
      </c>
      <c r="DX119" s="223" t="str">
        <f t="array" ref="DX119">IF(BI119="","",
IF(INDEX(Settings!$H:$H,MATCH(DX$1,Settings!$G:$G,0))=TRUE,
100-100*(BI119-MINIFS(BI:BI,$E:$E,$E119))/(MAXIFS(BI:BI,$E:$E,$E119)-MINIFS(BI:BI,$E:$E,$E119)),
100*(BI119-MINIFS(BI:BI,$E:$E,$E119))/(MAXIFS(BI:BI,$E:$E,$E119)-MINIFS(BI:BI,$E:$E,$E119))))</f>
        <v/>
      </c>
      <c r="DY119" s="223" t="str">
        <f t="array" ref="DY119">IF(BJ119="","",
IF(INDEX(Settings!$H:$H,MATCH(DY$1,Settings!$G:$G,0))=TRUE,
100-100*(BJ119-MINIFS(BJ:BJ,$E:$E,$E119))/(MAXIFS(BJ:BJ,$E:$E,$E119)-MINIFS(BJ:BJ,$E:$E,$E119)),
100*(BJ119-MINIFS(BJ:BJ,$E:$E,$E119))/(MAXIFS(BJ:BJ,$E:$E,$E119)-MINIFS(BJ:BJ,$E:$E,$E119))))</f>
        <v/>
      </c>
      <c r="DZ119" s="225"/>
      <c r="EA119" s="225"/>
      <c r="EB119" s="225" t="str">
        <f t="shared" si="8"/>
        <v/>
      </c>
      <c r="EC119" s="225" t="str">
        <f t="shared" si="9"/>
        <v/>
      </c>
      <c r="ED119" s="225" t="str">
        <f t="shared" si="10"/>
        <v/>
      </c>
      <c r="EE119" s="225" t="str">
        <f t="shared" si="11"/>
        <v/>
      </c>
      <c r="EF119" s="225" t="str">
        <f t="shared" si="12"/>
        <v/>
      </c>
      <c r="EG119" s="225" t="str">
        <f t="shared" si="13"/>
        <v/>
      </c>
      <c r="EH119" s="225"/>
      <c r="EI119" s="225"/>
      <c r="EJ119" s="225"/>
      <c r="EK119" s="225"/>
      <c r="EL119" s="225"/>
      <c r="EM119" s="225"/>
    </row>
    <row r="120">
      <c r="A120" s="231"/>
      <c r="B120" s="231"/>
      <c r="C120" s="231"/>
      <c r="D120" s="231" t="str">
        <f t="array" ref="D120">IFERROR(INDEX(Profiles!$B:$B,MATCH($A120,Profiles!$A:$A,0)),"")</f>
        <v/>
      </c>
      <c r="E120" s="231"/>
      <c r="F120" s="231"/>
      <c r="G120" s="231"/>
      <c r="H120" s="231"/>
      <c r="I120" s="231" t="str">
        <f>IF(A120="","",IF(Settings!$N$3="DATE",F120&amp;": "&amp;TEXT(B120,"M/DD/YY"),F120&amp;": "&amp;H120))</f>
        <v/>
      </c>
      <c r="J120" s="231"/>
      <c r="K120" s="231"/>
      <c r="L120" s="231"/>
      <c r="M120" s="232" t="str">
        <f t="shared" si="14"/>
        <v/>
      </c>
      <c r="N120" s="231"/>
      <c r="O120" s="231"/>
      <c r="P120" s="231"/>
      <c r="Q120" s="231"/>
      <c r="R120" s="231"/>
      <c r="S120" s="230" t="str">
        <f>IFERROR(VLOOKUP(AF120, 'YOYO IR Scores'!A:C, 3, FALSE), "")
</f>
        <v/>
      </c>
      <c r="T120" s="231"/>
      <c r="U120" s="231"/>
      <c r="V120" s="231"/>
      <c r="W120" s="231"/>
      <c r="X120" s="233" t="str">
        <f t="shared" si="4"/>
        <v/>
      </c>
      <c r="Y120" s="234" t="str">
        <f t="shared" si="5"/>
        <v/>
      </c>
      <c r="Z120" s="234" t="str">
        <f t="shared" si="6"/>
        <v/>
      </c>
      <c r="AA120" s="233" t="str">
        <f t="shared" si="7"/>
        <v/>
      </c>
      <c r="AB120" s="232"/>
      <c r="AC120" s="232"/>
      <c r="AD120" s="232"/>
      <c r="AE120" s="232" t="str">
        <f>IFERROR(VLOOKUP(AF120, 'YOYO IR Scores'!A:C, 2, FALSE), "")</f>
        <v/>
      </c>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t="str">
        <f t="array" ref="BK120">IF(J120="","",
IF(INDEX(Settings!$H:$H,MATCH(BY$1,Settings!$G:$G,0))=TRUE,
100-100*(J120-MIN(J:J))/(MAX(J:J)-MIN(J:J)),
100*(J120-MIN(J:J))/(MAX(J:J)-MIN(J:J))))</f>
        <v/>
      </c>
      <c r="BL120" s="232" t="str">
        <f t="array" ref="BL120">IF(J120="","",
IF(INDEX(Settings!$H:$H,MATCH(BY$1,Settings!$G:$G,0))=TRUE,
100-100*(J120-MINIFS(J:J,$E:$E,$E120))/(MAXIFS(J:J,$E:$E,$E120)-MINIFS(J:J,$E:$E,$E120)),
100*(J120-MINIFS(J:J,$E:$E,$E120))/(MAXIFS(J:J,$E:$E,$E120)-MINIFS(J:J,$E:$E,$E120))))</f>
        <v/>
      </c>
      <c r="BM120" s="232" t="str">
        <f t="array" ref="BM120">IF(J120="","",
IF(INDEX(Settings!$H:$H,MATCH(BY$1,Settings!$G:$G,0))=TRUE,
100-100*(J120-MINIFS(J:J,$E:$E,$E120,$I:$I,$I120))/(MAXIFS(J:J,$E:$E,$E120,$I:$I,$I120)-MINIFS(J:J,$E:$E,$E120,$I:$I,$I120)),
100*(J120-MINIFS(J:J,$E:$E,$E120,$I:$I,$I120))/(MAXIFS(J:J,$E:$E,$E120,$I:$I,$I120)-MINIFS(J:J,$E:$E,$E120,$I:$I,$I120))))</f>
        <v/>
      </c>
      <c r="BN120" s="231" t="str">
        <f t="array" ref="BN120">IF(J120="","",
IF(INDEX(Settings!$H:$H,MATCH(BY$1,Settings!$G:$G,0))=TRUE,
100-100*PERCENTRANK(J:J,J120),
100*PERCENTRANK(J:J,J120)))</f>
        <v/>
      </c>
      <c r="BO120" s="231" t="str">
        <f>IFERROR(__xludf.DUMMYFUNCTION("IF(J120="""","""",
IF(INDEX(Settings!$H:$H,MATCH(BY$1,Settings!$G:$G,0))=TRUE,
100-100*PERCENTRANK(FILTER(J:J,$E:$E=$E120),J120),
100*PERCENTRANK(FILTER(J:J,$E:$E=$E120),J120)))"),"")</f>
        <v/>
      </c>
      <c r="BP120" s="231" t="str">
        <f>IFERROR(__xludf.DUMMYFUNCTION("IF(J120="""","""",
IF(INDEX(Settings!$H:$H,MATCH(BY$1,Settings!$G:$G,0))=TRUE,
100-100*PERCENTRANK(FILTER(J:J,$E:$E=$E120,$I:$I=$I120),J120),
100*PERCENTRANK(FILTER(J:J,$E:$E=$E120,$I:$I=$I120),J120)))"),"")</f>
        <v/>
      </c>
      <c r="BQ120" s="233" t="str">
        <f t="array" ref="BQ120">IF(J120="","",
IF(INDEX(Settings!$H:$H,MATCH(BY$1,Settings!$G:$G,0))=TRUE,
-1*(J120-AVERAGE(J:J))/STDEV(J:J),
(J120-AVERAGE(J:J))/STDEV(J:J)))</f>
        <v/>
      </c>
      <c r="BR120" s="233" t="str">
        <f>IFERROR(__xludf.DUMMYFUNCTION("IF(J120="""","""",
IF(INDEX(Settings!$H:$H,MATCH(BY$1,Settings!$G:$G,0))=TRUE,
-1*(J120-AVERAGEIFS(J:J,$E:$E,$E120))/STDEV(FILTER(J:J,$E:$E=$E120)),
(J120-AVERAGEIFS(J:J,$E:$E,$E120))/STDEV(FILTER(J:J,$E:$E=$E120))))"),"")</f>
        <v/>
      </c>
      <c r="BS120" s="233"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1"/>
      <c r="BX120" s="231"/>
      <c r="BY120" s="232" t="str">
        <f t="array" ref="BY120">IF(J120="","",
IF(INDEX(Settings!$H:$H,MATCH(BY$1,Settings!$G:$G,0))=TRUE,
100-100*(J120-MINIFS(J:J,$E:$E,$E120))/(MAXIFS(J:J,$E:$E,$E120)-MINIFS(J:J,$E:$E,$E120)),
100*(J120-MINIFS(J:J,$E:$E,$E120))/(MAXIFS(J:J,$E:$E,$E120)-MINIFS(J:J,$E:$E,$E120))))</f>
        <v/>
      </c>
      <c r="BZ120" s="232" t="str">
        <f t="array" ref="BZ120">IF(K120="","",
IF(INDEX(Settings!$H:$H,MATCH(BZ$1,Settings!$G:$G,0))=TRUE,
100-100*(K120-MINIFS(K:K,$E:$E,$E120))/(MAXIFS(K:K,$E:$E,$E120)-MINIFS(K:K,$E:$E,$E120)),
100*(K120-MINIFS(K:K,$E:$E,$E120))/(MAXIFS(K:K,$E:$E,$E120)-MINIFS(K:K,$E:$E,$E120))))</f>
        <v/>
      </c>
      <c r="CA120" s="232" t="str">
        <f t="array" ref="CA120">IF(L120="","",
IF(INDEX(Settings!$H:$H,MATCH(CA$1,Settings!$G:$G,0))=TRUE,
100-100*(L120-MINIFS(L:L,$E:$E,$E120))/(MAXIFS(L:L,$E:$E,$E120)-MINIFS(L:L,$E:$E,$E120)),
100*(L120-MINIFS(L:L,$E:$E,$E120))/(MAXIFS(L:L,$E:$E,$E120)-MINIFS(L:L,$E:$E,$E120))))</f>
        <v/>
      </c>
      <c r="CB120" s="232" t="str">
        <f t="array" ref="CB120">IF(M120="","",
IF(INDEX(Settings!$H:$H,MATCH(CB$1,Settings!$G:$G,0))=TRUE,
100-100*(M120-MINIFS(M:M,$E:$E,$E120))/(MAXIFS(M:M,$E:$E,$E120)-MINIFS(M:M,$E:$E,$E120)),
100*(M120-MINIFS(M:M,$E:$E,$E120))/(MAXIFS(M:M,$E:$E,$E120)-MINIFS(M:M,$E:$E,$E120))))</f>
        <v/>
      </c>
      <c r="CC120" s="232" t="str">
        <f t="array" ref="CC120">IF(N120="","",
IF(INDEX(Settings!$H:$H,MATCH(CC$1,Settings!$G:$G,0))=TRUE,
100-100*(N120-MINIFS(N:N,$E:$E,$E120))/(MAXIFS(N:N,$E:$E,$E120)-MINIFS(N:N,$E:$E,$E120)),
100*(N120-MINIFS(N:N,$E:$E,$E120))/(MAXIFS(N:N,$E:$E,$E120)-MINIFS(N:N,$E:$E,$E120))))</f>
        <v/>
      </c>
      <c r="CD120" s="232" t="str">
        <f t="array" ref="CD120">IF(O120="","",
IF(INDEX(Settings!$H:$H,MATCH(CD$1,Settings!$G:$G,0))=TRUE,
100-100*(O120-MINIFS(O:O,$E:$E,$E120))/(MAXIFS(O:O,$E:$E,$E120)-MINIFS(O:O,$E:$E,$E120)),
100*(O120-MINIFS(O:O,$E:$E,$E120))/(MAXIFS(O:O,$E:$E,$E120)-MINIFS(O:O,$E:$E,$E120))))</f>
        <v/>
      </c>
      <c r="CE120" s="232" t="str">
        <f t="array" ref="CE120">IF(P120="","",
IF(INDEX(Settings!$H:$H,MATCH(CE$1,Settings!$G:$G,0))=TRUE,
100-100*(P120-MINIFS(P:P,$E:$E,$E120))/(MAXIFS(P:P,$E:$E,$E120)-MINIFS(P:P,$E:$E,$E120)),
100*(P120-MINIFS(P:P,$E:$E,$E120))/(MAXIFS(P:P,$E:$E,$E120)-MINIFS(P:P,$E:$E,$E120))))</f>
        <v/>
      </c>
      <c r="CF120" s="232" t="str">
        <f t="array" ref="CF120">IF(Q120="","",
IF(INDEX(Settings!$H:$H,MATCH(CF$1,Settings!$G:$G,0))=TRUE,
100-100*(Q120-MINIFS(Q:Q,$E:$E,$E120))/(MAXIFS(Q:Q,$E:$E,$E120)-MINIFS(Q:Q,$E:$E,$E120)),
100*(Q120-MINIFS(Q:Q,$E:$E,$E120))/(MAXIFS(Q:Q,$E:$E,$E120)-MINIFS(Q:Q,$E:$E,$E120))))</f>
        <v/>
      </c>
      <c r="CG120" s="232" t="str">
        <f t="array" ref="CG120">IF(R120="","",
IF(INDEX(Settings!$H:$H,MATCH(CG$1,Settings!$G:$G,0))=TRUE,
100-100*(R120-MINIFS(R:R,$E:$E,$E120))/(MAXIFS(R:R,$E:$E,$E120)-MINIFS(R:R,$E:$E,$E120)),
100*(R120-MINIFS(R:R,$E:$E,$E120))/(MAXIFS(R:R,$E:$E,$E120)-MINIFS(R:R,$E:$E,$E120))))</f>
        <v/>
      </c>
      <c r="CH120" s="232" t="str">
        <f t="array" ref="CH120">IF(S120="","",
IF(INDEX(Settings!$H:$H,MATCH(CH$1,Settings!$G:$G,0))=TRUE,
100-100*(S120-MINIFS(S:S,$E:$E,$E120))/(MAXIFS(S:S,$E:$E,$E120)-MINIFS(S:S,$E:$E,$E120)),
100*(S120-MINIFS(S:S,$E:$E,$E120))/(MAXIFS(S:S,$E:$E,$E120)-MINIFS(S:S,$E:$E,$E120))))</f>
        <v/>
      </c>
      <c r="CI120" s="232" t="str">
        <f t="array" ref="CI120">IF(T120="","",
IF(INDEX(Settings!$H:$H,MATCH(CI$1,Settings!$G:$G,0))=TRUE,
100-100*(T120-MINIFS(T:T,$E:$E,$E120))/(MAXIFS(T:T,$E:$E,$E120)-MINIFS(T:T,$E:$E,$E120)),
100*(T120-MINIFS(T:T,$E:$E,$E120))/(MAXIFS(T:T,$E:$E,$E120)-MINIFS(T:T,$E:$E,$E120))))</f>
        <v/>
      </c>
      <c r="CJ120" s="232" t="str">
        <f t="array" ref="CJ120">IF(U120="","",
IF(INDEX(Settings!$H:$H,MATCH(CJ$1,Settings!$G:$G,0))=TRUE,
100-100*(U120-MINIFS(U:U,$E:$E,$E120))/(MAXIFS(U:U,$E:$E,$E120)-MINIFS(U:U,$E:$E,$E120)),
100*(U120-MINIFS(U:U,$E:$E,$E120))/(MAXIFS(U:U,$E:$E,$E120)-MINIFS(U:U,$E:$E,$E120))))</f>
        <v/>
      </c>
      <c r="CK120" s="232" t="str">
        <f t="array" ref="CK120">IF(V120="","",
IF(INDEX(Settings!$H:$H,MATCH(CK$1,Settings!$G:$G,0))=TRUE,
100-100*(V120-MINIFS(V:V,$E:$E,$E120))/(MAXIFS(V:V,$E:$E,$E120)-MINIFS(V:V,$E:$E,$E120)),
100*(V120-MINIFS(V:V,$E:$E,$E120))/(MAXIFS(V:V,$E:$E,$E120)-MINIFS(V:V,$E:$E,$E120))))</f>
        <v/>
      </c>
      <c r="CL120" s="232" t="str">
        <f t="array" ref="CL120">IF(W120="","",
IF(INDEX(Settings!$H:$H,MATCH(CL$1,Settings!$G:$G,0))=TRUE,
100-100*(W120-MINIFS(W:W,$E:$E,$E120))/(MAXIFS(W:W,$E:$E,$E120)-MINIFS(W:W,$E:$E,$E120)),
100*(W120-MINIFS(W:W,$E:$E,$E120))/(MAXIFS(W:W,$E:$E,$E120)-MINIFS(W:W,$E:$E,$E120))))</f>
        <v/>
      </c>
      <c r="CM120" s="232" t="str">
        <f t="array" ref="CM120">IF(X120="","",
IF(INDEX(Settings!$H:$H,MATCH(CM$1,Settings!$G:$G,0))=TRUE,
100-100*(X120-MINIFS(X:X,$E:$E,$E120))/(MAXIFS(X:X,$E:$E,$E120)-MINIFS(X:X,$E:$E,$E120)),
100*(X120-MINIFS(X:X,$E:$E,$E120))/(MAXIFS(X:X,$E:$E,$E120)-MINIFS(X:X,$E:$E,$E120))))</f>
        <v/>
      </c>
      <c r="CN120" s="232" t="str">
        <f t="array" ref="CN120">IF(Y120="","",
IF(INDEX(Settings!$H:$H,MATCH(CN$1,Settings!$G:$G,0))=TRUE,
100-100*(Y120-MINIFS(Y:Y,$E:$E,$E120))/(MAXIFS(Y:Y,$E:$E,$E120)-MINIFS(Y:Y,$E:$E,$E120)),
100*(Y120-MINIFS(Y:Y,$E:$E,$E120))/(MAXIFS(Y:Y,$E:$E,$E120)-MINIFS(Y:Y,$E:$E,$E120))))</f>
        <v/>
      </c>
      <c r="CO120" s="232" t="str">
        <f t="array" ref="CO120">IF(Z120="","",
IF(INDEX(Settings!$H:$H,MATCH(CO$1,Settings!$G:$G,0))=TRUE,
100-100*(Z120-MINIFS(Z:Z,$E:$E,$E120))/(MAXIFS(Z:Z,$E:$E,$E120)-MINIFS(Z:Z,$E:$E,$E120)),
100*(Z120-MINIFS(Z:Z,$E:$E,$E120))/(MAXIFS(Z:Z,$E:$E,$E120)-MINIFS(Z:Z,$E:$E,$E120))))</f>
        <v/>
      </c>
      <c r="CP120" s="232" t="str">
        <f t="array" ref="CP120">IF(AA120="","",
IF(INDEX(Settings!$H:$H,MATCH(CP$1,Settings!$G:$G,0))=TRUE,
100-100*(AA120-MINIFS(AA:AA,$E:$E,$E120))/(MAXIFS(AA:AA,$E:$E,$E120)-MINIFS(AA:AA,$E:$E,$E120)),
100*(AA120-MINIFS(AA:AA,$E:$E,$E120))/(MAXIFS(AA:AA,$E:$E,$E120)-MINIFS(AA:AA,$E:$E,$E120))))</f>
        <v/>
      </c>
      <c r="CQ120" s="232" t="str">
        <f t="array" ref="CQ120">IF(AB120="","",
IF(INDEX(Settings!$H:$H,MATCH(CQ$1,Settings!$G:$G,0))=TRUE,
100-100*(AB120-MINIFS(AB:AB,$E:$E,$E120))/(MAXIFS(AB:AB,$E:$E,$E120)-MINIFS(AB:AB,$E:$E,$E120)),
100*(AB120-MINIFS(AB:AB,$E:$E,$E120))/(MAXIFS(AB:AB,$E:$E,$E120)-MINIFS(AB:AB,$E:$E,$E120))))</f>
        <v/>
      </c>
      <c r="CR120" s="232" t="str">
        <f t="array" ref="CR120">IF(AC120="","",
IF(INDEX(Settings!$H:$H,MATCH(CR$1,Settings!$G:$G,0))=TRUE,
100-100*(AC120-MINIFS(AC:AC,$E:$E,$E120))/(MAXIFS(AC:AC,$E:$E,$E120)-MINIFS(AC:AC,$E:$E,$E120)),
100*(AC120-MINIFS(AC:AC,$E:$E,$E120))/(MAXIFS(AC:AC,$E:$E,$E120)-MINIFS(AC:AC,$E:$E,$E120))))</f>
        <v/>
      </c>
      <c r="CS120" s="232" t="str">
        <f t="array" ref="CS120">IF(AD120="","",
IF(INDEX(Settings!$H:$H,MATCH(CS$1,Settings!$G:$G,0))=TRUE,
100-100*(AD120-MINIFS(AD:AD,$E:$E,$E120))/(MAXIFS(AD:AD,$E:$E,$E120)-MINIFS(AD:AD,$E:$E,$E120)),
100*(AD120-MINIFS(AD:AD,$E:$E,$E120))/(MAXIFS(AD:AD,$E:$E,$E120)-MINIFS(AD:AD,$E:$E,$E120))))</f>
        <v/>
      </c>
      <c r="CT120" s="232" t="str">
        <f t="array" ref="CT120">IF(AE120="","",
IF(INDEX(Settings!$H:$H,MATCH(CT$1,Settings!$G:$G,0))=TRUE,
100-100*(AE120-MINIFS(AE:AE,$E:$E,$E120))/(MAXIFS(AE:AE,$E:$E,$E120)-MINIFS(AE:AE,$E:$E,$E120)),
100*(AE120-MINIFS(AE:AE,$E:$E,$E120))/(MAXIFS(AE:AE,$E:$E,$E120)-MINIFS(AE:AE,$E:$E,$E120))))</f>
        <v/>
      </c>
      <c r="CU120" s="232" t="str">
        <f t="array" ref="CU120">IF(AF120="","",
IF(INDEX(Settings!$H:$H,MATCH(CU$1,Settings!$G:$G,0))=TRUE,
100-100*(AF120-MINIFS(AF:AF,$E:$E,$E120))/(MAXIFS(AF:AF,$E:$E,$E120)-MINIFS(AF:AF,$E:$E,$E120)),
100*(AF120-MINIFS(AF:AF,$E:$E,$E120))/(MAXIFS(AF:AF,$E:$E,$E120)-MINIFS(AF:AF,$E:$E,$E120))))</f>
        <v/>
      </c>
      <c r="CV120" s="232" t="str">
        <f t="array" ref="CV120">IF(AG120="","",
IF(INDEX(Settings!$H:$H,MATCH(CV$1,Settings!$G:$G,0))=TRUE,
100-100*(AG120-MINIFS(AG:AG,$E:$E,$E120))/(MAXIFS(AG:AG,$E:$E,$E120)-MINIFS(AG:AG,$E:$E,$E120)),
100*(AG120-MINIFS(AG:AG,$E:$E,$E120))/(MAXIFS(AG:AG,$E:$E,$E120)-MINIFS(AG:AG,$E:$E,$E120))))</f>
        <v/>
      </c>
      <c r="CW120" s="232" t="str">
        <f t="array" ref="CW120">IF(AH120="","",
IF(INDEX(Settings!$H:$H,MATCH(CW$1,Settings!$G:$G,0))=TRUE,
100-100*(AH120-MINIFS(AH:AH,$E:$E,$E120))/(MAXIFS(AH:AH,$E:$E,$E120)-MINIFS(AH:AH,$E:$E,$E120)),
100*(AH120-MINIFS(AH:AH,$E:$E,$E120))/(MAXIFS(AH:AH,$E:$E,$E120)-MINIFS(AH:AH,$E:$E,$E120))))</f>
        <v/>
      </c>
      <c r="CX120" s="232" t="str">
        <f t="array" ref="CX120">IF(AI120="","",
IF(INDEX(Settings!$H:$H,MATCH(CX$1,Settings!$G:$G,0))=TRUE,
100-100*(AI120-MINIFS(AI:AI,$E:$E,$E120))/(MAXIFS(AI:AI,$E:$E,$E120)-MINIFS(AI:AI,$E:$E,$E120)),
100*(AI120-MINIFS(AI:AI,$E:$E,$E120))/(MAXIFS(AI:AI,$E:$E,$E120)-MINIFS(AI:AI,$E:$E,$E120))))</f>
        <v/>
      </c>
      <c r="CY120" s="232" t="str">
        <f t="array" ref="CY120">IF(AJ120="","",
IF(INDEX(Settings!$H:$H,MATCH(CY$1,Settings!$G:$G,0))=TRUE,
100-100*(AJ120-MINIFS(AJ:AJ,$E:$E,$E120))/(MAXIFS(AJ:AJ,$E:$E,$E120)-MINIFS(AJ:AJ,$E:$E,$E120)),
100*(AJ120-MINIFS(AJ:AJ,$E:$E,$E120))/(MAXIFS(AJ:AJ,$E:$E,$E120)-MINIFS(AJ:AJ,$E:$E,$E120))))</f>
        <v/>
      </c>
      <c r="CZ120" s="232" t="str">
        <f t="array" ref="CZ120">IF(AK120="","",
IF(INDEX(Settings!$H:$H,MATCH(CZ$1,Settings!$G:$G,0))=TRUE,
100-100*(AK120-MINIFS(AK:AK,$E:$E,$E120))/(MAXIFS(AK:AK,$E:$E,$E120)-MINIFS(AK:AK,$E:$E,$E120)),
100*(AK120-MINIFS(AK:AK,$E:$E,$E120))/(MAXIFS(AK:AK,$E:$E,$E120)-MINIFS(AK:AK,$E:$E,$E120))))</f>
        <v/>
      </c>
      <c r="DA120" s="232" t="str">
        <f t="array" ref="DA120">IF(AL120="","",
IF(INDEX(Settings!$H:$H,MATCH(DA$1,Settings!$G:$G,0))=TRUE,
100-100*(AL120-MINIFS(AL:AL,$E:$E,$E120))/(MAXIFS(AL:AL,$E:$E,$E120)-MINIFS(AL:AL,$E:$E,$E120)),
100*(AL120-MINIFS(AL:AL,$E:$E,$E120))/(MAXIFS(AL:AL,$E:$E,$E120)-MINIFS(AL:AL,$E:$E,$E120))))</f>
        <v/>
      </c>
      <c r="DB120" s="232" t="str">
        <f t="array" ref="DB120">IF(AM120="","",
IF(INDEX(Settings!$H:$H,MATCH(DB$1,Settings!$G:$G,0))=TRUE,
100-100*(AM120-MINIFS(AM:AM,$E:$E,$E120))/(MAXIFS(AM:AM,$E:$E,$E120)-MINIFS(AM:AM,$E:$E,$E120)),
100*(AM120-MINIFS(AM:AM,$E:$E,$E120))/(MAXIFS(AM:AM,$E:$E,$E120)-MINIFS(AM:AM,$E:$E,$E120))))</f>
        <v/>
      </c>
      <c r="DC120" s="232" t="str">
        <f t="array" ref="DC120">IF(AN120="","",
IF(INDEX(Settings!$H:$H,MATCH(DC$1,Settings!$G:$G,0))=TRUE,
100-100*(AN120-MINIFS(AN:AN,$E:$E,$E120))/(MAXIFS(AN:AN,$E:$E,$E120)-MINIFS(AN:AN,$E:$E,$E120)),
100*(AN120-MINIFS(AN:AN,$E:$E,$E120))/(MAXIFS(AN:AN,$E:$E,$E120)-MINIFS(AN:AN,$E:$E,$E120))))</f>
        <v/>
      </c>
      <c r="DD120" s="232" t="str">
        <f t="array" ref="DD120">IF(AO120="","",
IF(INDEX(Settings!$H:$H,MATCH(DD$1,Settings!$G:$G,0))=TRUE,
100-100*(AO120-MINIFS(AO:AO,$E:$E,$E120))/(MAXIFS(AO:AO,$E:$E,$E120)-MINIFS(AO:AO,$E:$E,$E120)),
100*(AO120-MINIFS(AO:AO,$E:$E,$E120))/(MAXIFS(AO:AO,$E:$E,$E120)-MINIFS(AO:AO,$E:$E,$E120))))</f>
        <v/>
      </c>
      <c r="DE120" s="232" t="str">
        <f t="array" ref="DE120">IF(AP120="","",
IF(INDEX(Settings!$H:$H,MATCH(DE$1,Settings!$G:$G,0))=TRUE,
100-100*(AP120-MINIFS(AP:AP,$E:$E,$E120))/(MAXIFS(AP:AP,$E:$E,$E120)-MINIFS(AP:AP,$E:$E,$E120)),
100*(AP120-MINIFS(AP:AP,$E:$E,$E120))/(MAXIFS(AP:AP,$E:$E,$E120)-MINIFS(AP:AP,$E:$E,$E120))))</f>
        <v/>
      </c>
      <c r="DF120" s="232" t="str">
        <f t="array" ref="DF120">IF(AQ120="","",
IF(INDEX(Settings!$H:$H,MATCH(DF$1,Settings!$G:$G,0))=TRUE,
100-100*(AQ120-MINIFS(AQ:AQ,$E:$E,$E120))/(MAXIFS(AQ:AQ,$E:$E,$E120)-MINIFS(AQ:AQ,$E:$E,$E120)),
100*(AQ120-MINIFS(AQ:AQ,$E:$E,$E120))/(MAXIFS(AQ:AQ,$E:$E,$E120)-MINIFS(AQ:AQ,$E:$E,$E120))))</f>
        <v/>
      </c>
      <c r="DG120" s="232" t="str">
        <f t="array" ref="DG120">IF(AR120="","",
IF(INDEX(Settings!$H:$H,MATCH(DG$1,Settings!$G:$G,0))=TRUE,
100-100*(AR120-MINIFS(AR:AR,$E:$E,$E120))/(MAXIFS(AR:AR,$E:$E,$E120)-MINIFS(AR:AR,$E:$E,$E120)),
100*(AR120-MINIFS(AR:AR,$E:$E,$E120))/(MAXIFS(AR:AR,$E:$E,$E120)-MINIFS(AR:AR,$E:$E,$E120))))</f>
        <v/>
      </c>
      <c r="DH120" s="232" t="str">
        <f t="array" ref="DH120">IF(AS120="","",
IF(INDEX(Settings!$H:$H,MATCH(DH$1,Settings!$G:$G,0))=TRUE,
100-100*(AS120-MINIFS(AS:AS,$E:$E,$E120))/(MAXIFS(AS:AS,$E:$E,$E120)-MINIFS(AS:AS,$E:$E,$E120)),
100*(AS120-MINIFS(AS:AS,$E:$E,$E120))/(MAXIFS(AS:AS,$E:$E,$E120)-MINIFS(AS:AS,$E:$E,$E120))))</f>
        <v/>
      </c>
      <c r="DI120" s="232" t="str">
        <f t="array" ref="DI120">IF(AT120="","",
IF(INDEX(Settings!$H:$H,MATCH(DI$1,Settings!$G:$G,0))=TRUE,
100-100*(AT120-MINIFS(AT:AT,$E:$E,$E120))/(MAXIFS(AT:AT,$E:$E,$E120)-MINIFS(AT:AT,$E:$E,$E120)),
100*(AT120-MINIFS(AT:AT,$E:$E,$E120))/(MAXIFS(AT:AT,$E:$E,$E120)-MINIFS(AT:AT,$E:$E,$E120))))</f>
        <v/>
      </c>
      <c r="DJ120" s="232" t="str">
        <f t="array" ref="DJ120">IF(AU120="","",
IF(INDEX(Settings!$H:$H,MATCH(DJ$1,Settings!$G:$G,0))=TRUE,
100-100*(AU120-MINIFS(AU:AU,$E:$E,$E120))/(MAXIFS(AU:AU,$E:$E,$E120)-MINIFS(AU:AU,$E:$E,$E120)),
100*(AU120-MINIFS(AU:AU,$E:$E,$E120))/(MAXIFS(AU:AU,$E:$E,$E120)-MINIFS(AU:AU,$E:$E,$E120))))</f>
        <v/>
      </c>
      <c r="DK120" s="232" t="str">
        <f t="array" ref="DK120">IF(AV120="","",
IF(INDEX(Settings!$H:$H,MATCH(DK$1,Settings!$G:$G,0))=TRUE,
100-100*(AV120-MINIFS(AV:AV,$E:$E,$E120))/(MAXIFS(AV:AV,$E:$E,$E120)-MINIFS(AV:AV,$E:$E,$E120)),
100*(AV120-MINIFS(AV:AV,$E:$E,$E120))/(MAXIFS(AV:AV,$E:$E,$E120)-MINIFS(AV:AV,$E:$E,$E120))))</f>
        <v/>
      </c>
      <c r="DL120" s="232" t="str">
        <f t="array" ref="DL120">IF(AW120="","",
IF(INDEX(Settings!$H:$H,MATCH(DL$1,Settings!$G:$G,0))=TRUE,
100-100*(AW120-MINIFS(AW:AW,$E:$E,$E120))/(MAXIFS(AW:AW,$E:$E,$E120)-MINIFS(AW:AW,$E:$E,$E120)),
100*(AW120-MINIFS(AW:AW,$E:$E,$E120))/(MAXIFS(AW:AW,$E:$E,$E120)-MINIFS(AW:AW,$E:$E,$E120))))</f>
        <v/>
      </c>
      <c r="DM120" s="232" t="str">
        <f t="array" ref="DM120">IF(AX120="","",
IF(INDEX(Settings!$H:$H,MATCH(DM$1,Settings!$G:$G,0))=TRUE,
100-100*(AX120-MINIFS(AX:AX,$E:$E,$E120))/(MAXIFS(AX:AX,$E:$E,$E120)-MINIFS(AX:AX,$E:$E,$E120)),
100*(AX120-MINIFS(AX:AX,$E:$E,$E120))/(MAXIFS(AX:AX,$E:$E,$E120)-MINIFS(AX:AX,$E:$E,$E120))))</f>
        <v/>
      </c>
      <c r="DN120" s="232" t="str">
        <f t="array" ref="DN120">IF(AY120="","",
IF(INDEX(Settings!$H:$H,MATCH(DN$1,Settings!$G:$G,0))=TRUE,
100-100*(AY120-MINIFS(AY:AY,$E:$E,$E120))/(MAXIFS(AY:AY,$E:$E,$E120)-MINIFS(AY:AY,$E:$E,$E120)),
100*(AY120-MINIFS(AY:AY,$E:$E,$E120))/(MAXIFS(AY:AY,$E:$E,$E120)-MINIFS(AY:AY,$E:$E,$E120))))</f>
        <v/>
      </c>
      <c r="DO120" s="232" t="str">
        <f t="array" ref="DO120">IF(AZ120="","",
IF(INDEX(Settings!$H:$H,MATCH(DO$1,Settings!$G:$G,0))=TRUE,
100-100*(AZ120-MINIFS(AZ:AZ,$E:$E,$E120))/(MAXIFS(AZ:AZ,$E:$E,$E120)-MINIFS(AZ:AZ,$E:$E,$E120)),
100*(AZ120-MINIFS(AZ:AZ,$E:$E,$E120))/(MAXIFS(AZ:AZ,$E:$E,$E120)-MINIFS(AZ:AZ,$E:$E,$E120))))</f>
        <v/>
      </c>
      <c r="DP120" s="232" t="str">
        <f t="array" ref="DP120">IF(BA120="","",
IF(INDEX(Settings!$H:$H,MATCH(DP$1,Settings!$G:$G,0))=TRUE,
100-100*(BA120-MINIFS(BA:BA,$E:$E,$E120))/(MAXIFS(BA:BA,$E:$E,$E120)-MINIFS(BA:BA,$E:$E,$E120)),
100*(BA120-MINIFS(BA:BA,$E:$E,$E120))/(MAXIFS(BA:BA,$E:$E,$E120)-MINIFS(BA:BA,$E:$E,$E120))))</f>
        <v/>
      </c>
      <c r="DQ120" s="232" t="str">
        <f t="array" ref="DQ120">IF(BB120="","",
IF(INDEX(Settings!$H:$H,MATCH(DQ$1,Settings!$G:$G,0))=TRUE,
100-100*(BB120-MINIFS(BB:BB,$E:$E,$E120))/(MAXIFS(BB:BB,$E:$E,$E120)-MINIFS(BB:BB,$E:$E,$E120)),
100*(BB120-MINIFS(BB:BB,$E:$E,$E120))/(MAXIFS(BB:BB,$E:$E,$E120)-MINIFS(BB:BB,$E:$E,$E120))))</f>
        <v/>
      </c>
      <c r="DR120" s="232" t="str">
        <f t="array" ref="DR120">IF(BC120="","",
IF(INDEX(Settings!$H:$H,MATCH(DR$1,Settings!$G:$G,0))=TRUE,
100-100*(BC120-MINIFS(BC:BC,$E:$E,$E120))/(MAXIFS(BC:BC,$E:$E,$E120)-MINIFS(BC:BC,$E:$E,$E120)),
100*(BC120-MINIFS(BC:BC,$E:$E,$E120))/(MAXIFS(BC:BC,$E:$E,$E120)-MINIFS(BC:BC,$E:$E,$E120))))</f>
        <v/>
      </c>
      <c r="DS120" s="232" t="str">
        <f t="array" ref="DS120">IF(BD120="","",
IF(INDEX(Settings!$H:$H,MATCH(DS$1,Settings!$G:$G,0))=TRUE,
100-100*(BD120-MINIFS(BD:BD,$E:$E,$E120))/(MAXIFS(BD:BD,$E:$E,$E120)-MINIFS(BD:BD,$E:$E,$E120)),
100*(BD120-MINIFS(BD:BD,$E:$E,$E120))/(MAXIFS(BD:BD,$E:$E,$E120)-MINIFS(BD:BD,$E:$E,$E120))))</f>
        <v/>
      </c>
      <c r="DT120" s="232" t="str">
        <f t="array" ref="DT120">IF(BE120="","",
IF(INDEX(Settings!$H:$H,MATCH(DT$1,Settings!$G:$G,0))=TRUE,
100-100*(BE120-MINIFS(BE:BE,$E:$E,$E120))/(MAXIFS(BE:BE,$E:$E,$E120)-MINIFS(BE:BE,$E:$E,$E120)),
100*(BE120-MINIFS(BE:BE,$E:$E,$E120))/(MAXIFS(BE:BE,$E:$E,$E120)-MINIFS(BE:BE,$E:$E,$E120))))</f>
        <v/>
      </c>
      <c r="DU120" s="232" t="str">
        <f t="array" ref="DU120">IF(BF120="","",
IF(INDEX(Settings!$H:$H,MATCH(DU$1,Settings!$G:$G,0))=TRUE,
100-100*(BF120-MINIFS(BF:BF,$E:$E,$E120))/(MAXIFS(BF:BF,$E:$E,$E120)-MINIFS(BF:BF,$E:$E,$E120)),
100*(BF120-MINIFS(BF:BF,$E:$E,$E120))/(MAXIFS(BF:BF,$E:$E,$E120)-MINIFS(BF:BF,$E:$E,$E120))))</f>
        <v/>
      </c>
      <c r="DV120" s="232" t="str">
        <f t="array" ref="DV120">IF(BG120="","",
IF(INDEX(Settings!$H:$H,MATCH(DV$1,Settings!$G:$G,0))=TRUE,
100-100*(BG120-MINIFS(BG:BG,$E:$E,$E120))/(MAXIFS(BG:BG,$E:$E,$E120)-MINIFS(BG:BG,$E:$E,$E120)),
100*(BG120-MINIFS(BG:BG,$E:$E,$E120))/(MAXIFS(BG:BG,$E:$E,$E120)-MINIFS(BG:BG,$E:$E,$E120))))</f>
        <v/>
      </c>
      <c r="DW120" s="232" t="str">
        <f t="array" ref="DW120">IF(BH120="","",
IF(INDEX(Settings!$H:$H,MATCH(DW$1,Settings!$G:$G,0))=TRUE,
100-100*(BH120-MINIFS(BH:BH,$E:$E,$E120))/(MAXIFS(BH:BH,$E:$E,$E120)-MINIFS(BH:BH,$E:$E,$E120)),
100*(BH120-MINIFS(BH:BH,$E:$E,$E120))/(MAXIFS(BH:BH,$E:$E,$E120)-MINIFS(BH:BH,$E:$E,$E120))))</f>
        <v/>
      </c>
      <c r="DX120" s="232" t="str">
        <f t="array" ref="DX120">IF(BI120="","",
IF(INDEX(Settings!$H:$H,MATCH(DX$1,Settings!$G:$G,0))=TRUE,
100-100*(BI120-MINIFS(BI:BI,$E:$E,$E120))/(MAXIFS(BI:BI,$E:$E,$E120)-MINIFS(BI:BI,$E:$E,$E120)),
100*(BI120-MINIFS(BI:BI,$E:$E,$E120))/(MAXIFS(BI:BI,$E:$E,$E120)-MINIFS(BI:BI,$E:$E,$E120))))</f>
        <v/>
      </c>
      <c r="DY120" s="232" t="str">
        <f t="array" ref="DY120">IF(BJ120="","",
IF(INDEX(Settings!$H:$H,MATCH(DY$1,Settings!$G:$G,0))=TRUE,
100-100*(BJ120-MINIFS(BJ:BJ,$E:$E,$E120))/(MAXIFS(BJ:BJ,$E:$E,$E120)-MINIFS(BJ:BJ,$E:$E,$E120)),
100*(BJ120-MINIFS(BJ:BJ,$E:$E,$E120))/(MAXIFS(BJ:BJ,$E:$E,$E120)-MINIFS(BJ:BJ,$E:$E,$E120))))</f>
        <v/>
      </c>
      <c r="DZ120" s="234"/>
      <c r="EA120" s="234"/>
      <c r="EB120" s="234" t="str">
        <f t="shared" si="8"/>
        <v/>
      </c>
      <c r="EC120" s="234" t="str">
        <f t="shared" si="9"/>
        <v/>
      </c>
      <c r="ED120" s="234" t="str">
        <f t="shared" si="10"/>
        <v/>
      </c>
      <c r="EE120" s="234" t="str">
        <f t="shared" si="11"/>
        <v/>
      </c>
      <c r="EF120" s="234" t="str">
        <f t="shared" si="12"/>
        <v/>
      </c>
      <c r="EG120" s="234" t="str">
        <f t="shared" si="13"/>
        <v/>
      </c>
      <c r="EH120" s="234"/>
      <c r="EI120" s="234"/>
      <c r="EJ120" s="234"/>
      <c r="EK120" s="234"/>
      <c r="EL120" s="234"/>
      <c r="EM120" s="234"/>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3" t="str">
        <f t="shared" si="14"/>
        <v/>
      </c>
      <c r="N121" s="49"/>
      <c r="O121" s="49"/>
      <c r="P121" s="49"/>
      <c r="Q121" s="49"/>
      <c r="R121" s="49"/>
      <c r="S121" s="222" t="str">
        <f>IFERROR(VLOOKUP(AF121, 'YOYO IR Scores'!A:C, 3, FALSE), "")
</f>
        <v/>
      </c>
      <c r="T121" s="49"/>
      <c r="U121" s="49"/>
      <c r="V121" s="49"/>
      <c r="W121" s="49"/>
      <c r="X121" s="224" t="str">
        <f t="shared" si="4"/>
        <v/>
      </c>
      <c r="Y121" s="225" t="str">
        <f t="shared" si="5"/>
        <v/>
      </c>
      <c r="Z121" s="225" t="str">
        <f t="shared" si="6"/>
        <v/>
      </c>
      <c r="AA121" s="224" t="str">
        <f t="shared" si="7"/>
        <v/>
      </c>
      <c r="AB121" s="223"/>
      <c r="AC121" s="223"/>
      <c r="AD121" s="223"/>
      <c r="AE121" s="223" t="str">
        <f>IFERROR(VLOOKUP(AF121, 'YOYO IR Scores'!A:C, 2, FALSE), "")</f>
        <v/>
      </c>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223"/>
      <c r="BE121" s="223"/>
      <c r="BF121" s="223"/>
      <c r="BG121" s="223"/>
      <c r="BH121" s="223"/>
      <c r="BI121" s="223"/>
      <c r="BJ121" s="223"/>
      <c r="BK121" s="223" t="str">
        <f t="array" ref="BK121">IF(J121="","",
IF(INDEX(Settings!$H:$H,MATCH(BY$1,Settings!$G:$G,0))=TRUE,
100-100*(J121-MIN(J:J))/(MAX(J:J)-MIN(J:J)),
100*(J121-MIN(J:J))/(MAX(J:J)-MIN(J:J))))</f>
        <v/>
      </c>
      <c r="BL121" s="223" t="str">
        <f t="array" ref="BL121">IF(J121="","",
IF(INDEX(Settings!$H:$H,MATCH(BY$1,Settings!$G:$G,0))=TRUE,
100-100*(J121-MINIFS(J:J,$E:$E,$E121))/(MAXIFS(J:J,$E:$E,$E121)-MINIFS(J:J,$E:$E,$E121)),
100*(J121-MINIFS(J:J,$E:$E,$E121))/(MAXIFS(J:J,$E:$E,$E121)-MINIFS(J:J,$E:$E,$E121))))</f>
        <v/>
      </c>
      <c r="BM121" s="223"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4" t="str">
        <f t="array" ref="BQ121">IF(J121="","",
IF(INDEX(Settings!$H:$H,MATCH(BY$1,Settings!$G:$G,0))=TRUE,
-1*(J121-AVERAGE(J:J))/STDEV(J:J),
(J121-AVERAGE(J:J))/STDEV(J:J)))</f>
        <v/>
      </c>
      <c r="BR121" s="224" t="str">
        <f>IFERROR(__xludf.DUMMYFUNCTION("IF(J121="""","""",
IF(INDEX(Settings!$H:$H,MATCH(BY$1,Settings!$G:$G,0))=TRUE,
-1*(J121-AVERAGEIFS(J:J,$E:$E,$E121))/STDEV(FILTER(J:J,$E:$E=$E121)),
(J121-AVERAGEIFS(J:J,$E:$E,$E121))/STDEV(FILTER(J:J,$E:$E=$E121))))"),"")</f>
        <v/>
      </c>
      <c r="BS121" s="224"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3" t="str">
        <f t="array" ref="BY121">IF(J121="","",
IF(INDEX(Settings!$H:$H,MATCH(BY$1,Settings!$G:$G,0))=TRUE,
100-100*(J121-MINIFS(J:J,$E:$E,$E121))/(MAXIFS(J:J,$E:$E,$E121)-MINIFS(J:J,$E:$E,$E121)),
100*(J121-MINIFS(J:J,$E:$E,$E121))/(MAXIFS(J:J,$E:$E,$E121)-MINIFS(J:J,$E:$E,$E121))))</f>
        <v/>
      </c>
      <c r="BZ121" s="223" t="str">
        <f t="array" ref="BZ121">IF(K121="","",
IF(INDEX(Settings!$H:$H,MATCH(BZ$1,Settings!$G:$G,0))=TRUE,
100-100*(K121-MINIFS(K:K,$E:$E,$E121))/(MAXIFS(K:K,$E:$E,$E121)-MINIFS(K:K,$E:$E,$E121)),
100*(K121-MINIFS(K:K,$E:$E,$E121))/(MAXIFS(K:K,$E:$E,$E121)-MINIFS(K:K,$E:$E,$E121))))</f>
        <v/>
      </c>
      <c r="CA121" s="223" t="str">
        <f t="array" ref="CA121">IF(L121="","",
IF(INDEX(Settings!$H:$H,MATCH(CA$1,Settings!$G:$G,0))=TRUE,
100-100*(L121-MINIFS(L:L,$E:$E,$E121))/(MAXIFS(L:L,$E:$E,$E121)-MINIFS(L:L,$E:$E,$E121)),
100*(L121-MINIFS(L:L,$E:$E,$E121))/(MAXIFS(L:L,$E:$E,$E121)-MINIFS(L:L,$E:$E,$E121))))</f>
        <v/>
      </c>
      <c r="CB121" s="223" t="str">
        <f t="array" ref="CB121">IF(M121="","",
IF(INDEX(Settings!$H:$H,MATCH(CB$1,Settings!$G:$G,0))=TRUE,
100-100*(M121-MINIFS(M:M,$E:$E,$E121))/(MAXIFS(M:M,$E:$E,$E121)-MINIFS(M:M,$E:$E,$E121)),
100*(M121-MINIFS(M:M,$E:$E,$E121))/(MAXIFS(M:M,$E:$E,$E121)-MINIFS(M:M,$E:$E,$E121))))</f>
        <v/>
      </c>
      <c r="CC121" s="223" t="str">
        <f t="array" ref="CC121">IF(N121="","",
IF(INDEX(Settings!$H:$H,MATCH(CC$1,Settings!$G:$G,0))=TRUE,
100-100*(N121-MINIFS(N:N,$E:$E,$E121))/(MAXIFS(N:N,$E:$E,$E121)-MINIFS(N:N,$E:$E,$E121)),
100*(N121-MINIFS(N:N,$E:$E,$E121))/(MAXIFS(N:N,$E:$E,$E121)-MINIFS(N:N,$E:$E,$E121))))</f>
        <v/>
      </c>
      <c r="CD121" s="223" t="str">
        <f t="array" ref="CD121">IF(O121="","",
IF(INDEX(Settings!$H:$H,MATCH(CD$1,Settings!$G:$G,0))=TRUE,
100-100*(O121-MINIFS(O:O,$E:$E,$E121))/(MAXIFS(O:O,$E:$E,$E121)-MINIFS(O:O,$E:$E,$E121)),
100*(O121-MINIFS(O:O,$E:$E,$E121))/(MAXIFS(O:O,$E:$E,$E121)-MINIFS(O:O,$E:$E,$E121))))</f>
        <v/>
      </c>
      <c r="CE121" s="223" t="str">
        <f t="array" ref="CE121">IF(P121="","",
IF(INDEX(Settings!$H:$H,MATCH(CE$1,Settings!$G:$G,0))=TRUE,
100-100*(P121-MINIFS(P:P,$E:$E,$E121))/(MAXIFS(P:P,$E:$E,$E121)-MINIFS(P:P,$E:$E,$E121)),
100*(P121-MINIFS(P:P,$E:$E,$E121))/(MAXIFS(P:P,$E:$E,$E121)-MINIFS(P:P,$E:$E,$E121))))</f>
        <v/>
      </c>
      <c r="CF121" s="223" t="str">
        <f t="array" ref="CF121">IF(Q121="","",
IF(INDEX(Settings!$H:$H,MATCH(CF$1,Settings!$G:$G,0))=TRUE,
100-100*(Q121-MINIFS(Q:Q,$E:$E,$E121))/(MAXIFS(Q:Q,$E:$E,$E121)-MINIFS(Q:Q,$E:$E,$E121)),
100*(Q121-MINIFS(Q:Q,$E:$E,$E121))/(MAXIFS(Q:Q,$E:$E,$E121)-MINIFS(Q:Q,$E:$E,$E121))))</f>
        <v/>
      </c>
      <c r="CG121" s="223" t="str">
        <f t="array" ref="CG121">IF(R121="","",
IF(INDEX(Settings!$H:$H,MATCH(CG$1,Settings!$G:$G,0))=TRUE,
100-100*(R121-MINIFS(R:R,$E:$E,$E121))/(MAXIFS(R:R,$E:$E,$E121)-MINIFS(R:R,$E:$E,$E121)),
100*(R121-MINIFS(R:R,$E:$E,$E121))/(MAXIFS(R:R,$E:$E,$E121)-MINIFS(R:R,$E:$E,$E121))))</f>
        <v/>
      </c>
      <c r="CH121" s="223" t="str">
        <f t="array" ref="CH121">IF(S121="","",
IF(INDEX(Settings!$H:$H,MATCH(CH$1,Settings!$G:$G,0))=TRUE,
100-100*(S121-MINIFS(S:S,$E:$E,$E121))/(MAXIFS(S:S,$E:$E,$E121)-MINIFS(S:S,$E:$E,$E121)),
100*(S121-MINIFS(S:S,$E:$E,$E121))/(MAXIFS(S:S,$E:$E,$E121)-MINIFS(S:S,$E:$E,$E121))))</f>
        <v/>
      </c>
      <c r="CI121" s="223" t="str">
        <f t="array" ref="CI121">IF(T121="","",
IF(INDEX(Settings!$H:$H,MATCH(CI$1,Settings!$G:$G,0))=TRUE,
100-100*(T121-MINIFS(T:T,$E:$E,$E121))/(MAXIFS(T:T,$E:$E,$E121)-MINIFS(T:T,$E:$E,$E121)),
100*(T121-MINIFS(T:T,$E:$E,$E121))/(MAXIFS(T:T,$E:$E,$E121)-MINIFS(T:T,$E:$E,$E121))))</f>
        <v/>
      </c>
      <c r="CJ121" s="223" t="str">
        <f t="array" ref="CJ121">IF(U121="","",
IF(INDEX(Settings!$H:$H,MATCH(CJ$1,Settings!$G:$G,0))=TRUE,
100-100*(U121-MINIFS(U:U,$E:$E,$E121))/(MAXIFS(U:U,$E:$E,$E121)-MINIFS(U:U,$E:$E,$E121)),
100*(U121-MINIFS(U:U,$E:$E,$E121))/(MAXIFS(U:U,$E:$E,$E121)-MINIFS(U:U,$E:$E,$E121))))</f>
        <v/>
      </c>
      <c r="CK121" s="223" t="str">
        <f t="array" ref="CK121">IF(V121="","",
IF(INDEX(Settings!$H:$H,MATCH(CK$1,Settings!$G:$G,0))=TRUE,
100-100*(V121-MINIFS(V:V,$E:$E,$E121))/(MAXIFS(V:V,$E:$E,$E121)-MINIFS(V:V,$E:$E,$E121)),
100*(V121-MINIFS(V:V,$E:$E,$E121))/(MAXIFS(V:V,$E:$E,$E121)-MINIFS(V:V,$E:$E,$E121))))</f>
        <v/>
      </c>
      <c r="CL121" s="223" t="str">
        <f t="array" ref="CL121">IF(W121="","",
IF(INDEX(Settings!$H:$H,MATCH(CL$1,Settings!$G:$G,0))=TRUE,
100-100*(W121-MINIFS(W:W,$E:$E,$E121))/(MAXIFS(W:W,$E:$E,$E121)-MINIFS(W:W,$E:$E,$E121)),
100*(W121-MINIFS(W:W,$E:$E,$E121))/(MAXIFS(W:W,$E:$E,$E121)-MINIFS(W:W,$E:$E,$E121))))</f>
        <v/>
      </c>
      <c r="CM121" s="223" t="str">
        <f t="array" ref="CM121">IF(X121="","",
IF(INDEX(Settings!$H:$H,MATCH(CM$1,Settings!$G:$G,0))=TRUE,
100-100*(X121-MINIFS(X:X,$E:$E,$E121))/(MAXIFS(X:X,$E:$E,$E121)-MINIFS(X:X,$E:$E,$E121)),
100*(X121-MINIFS(X:X,$E:$E,$E121))/(MAXIFS(X:X,$E:$E,$E121)-MINIFS(X:X,$E:$E,$E121))))</f>
        <v/>
      </c>
      <c r="CN121" s="223" t="str">
        <f t="array" ref="CN121">IF(Y121="","",
IF(INDEX(Settings!$H:$H,MATCH(CN$1,Settings!$G:$G,0))=TRUE,
100-100*(Y121-MINIFS(Y:Y,$E:$E,$E121))/(MAXIFS(Y:Y,$E:$E,$E121)-MINIFS(Y:Y,$E:$E,$E121)),
100*(Y121-MINIFS(Y:Y,$E:$E,$E121))/(MAXIFS(Y:Y,$E:$E,$E121)-MINIFS(Y:Y,$E:$E,$E121))))</f>
        <v/>
      </c>
      <c r="CO121" s="223" t="str">
        <f t="array" ref="CO121">IF(Z121="","",
IF(INDEX(Settings!$H:$H,MATCH(CO$1,Settings!$G:$G,0))=TRUE,
100-100*(Z121-MINIFS(Z:Z,$E:$E,$E121))/(MAXIFS(Z:Z,$E:$E,$E121)-MINIFS(Z:Z,$E:$E,$E121)),
100*(Z121-MINIFS(Z:Z,$E:$E,$E121))/(MAXIFS(Z:Z,$E:$E,$E121)-MINIFS(Z:Z,$E:$E,$E121))))</f>
        <v/>
      </c>
      <c r="CP121" s="223" t="str">
        <f t="array" ref="CP121">IF(AA121="","",
IF(INDEX(Settings!$H:$H,MATCH(CP$1,Settings!$G:$G,0))=TRUE,
100-100*(AA121-MINIFS(AA:AA,$E:$E,$E121))/(MAXIFS(AA:AA,$E:$E,$E121)-MINIFS(AA:AA,$E:$E,$E121)),
100*(AA121-MINIFS(AA:AA,$E:$E,$E121))/(MAXIFS(AA:AA,$E:$E,$E121)-MINIFS(AA:AA,$E:$E,$E121))))</f>
        <v/>
      </c>
      <c r="CQ121" s="223" t="str">
        <f t="array" ref="CQ121">IF(AB121="","",
IF(INDEX(Settings!$H:$H,MATCH(CQ$1,Settings!$G:$G,0))=TRUE,
100-100*(AB121-MINIFS(AB:AB,$E:$E,$E121))/(MAXIFS(AB:AB,$E:$E,$E121)-MINIFS(AB:AB,$E:$E,$E121)),
100*(AB121-MINIFS(AB:AB,$E:$E,$E121))/(MAXIFS(AB:AB,$E:$E,$E121)-MINIFS(AB:AB,$E:$E,$E121))))</f>
        <v/>
      </c>
      <c r="CR121" s="223" t="str">
        <f t="array" ref="CR121">IF(AC121="","",
IF(INDEX(Settings!$H:$H,MATCH(CR$1,Settings!$G:$G,0))=TRUE,
100-100*(AC121-MINIFS(AC:AC,$E:$E,$E121))/(MAXIFS(AC:AC,$E:$E,$E121)-MINIFS(AC:AC,$E:$E,$E121)),
100*(AC121-MINIFS(AC:AC,$E:$E,$E121))/(MAXIFS(AC:AC,$E:$E,$E121)-MINIFS(AC:AC,$E:$E,$E121))))</f>
        <v/>
      </c>
      <c r="CS121" s="223" t="str">
        <f t="array" ref="CS121">IF(AD121="","",
IF(INDEX(Settings!$H:$H,MATCH(CS$1,Settings!$G:$G,0))=TRUE,
100-100*(AD121-MINIFS(AD:AD,$E:$E,$E121))/(MAXIFS(AD:AD,$E:$E,$E121)-MINIFS(AD:AD,$E:$E,$E121)),
100*(AD121-MINIFS(AD:AD,$E:$E,$E121))/(MAXIFS(AD:AD,$E:$E,$E121)-MINIFS(AD:AD,$E:$E,$E121))))</f>
        <v/>
      </c>
      <c r="CT121" s="223" t="str">
        <f t="array" ref="CT121">IF(AE121="","",
IF(INDEX(Settings!$H:$H,MATCH(CT$1,Settings!$G:$G,0))=TRUE,
100-100*(AE121-MINIFS(AE:AE,$E:$E,$E121))/(MAXIFS(AE:AE,$E:$E,$E121)-MINIFS(AE:AE,$E:$E,$E121)),
100*(AE121-MINIFS(AE:AE,$E:$E,$E121))/(MAXIFS(AE:AE,$E:$E,$E121)-MINIFS(AE:AE,$E:$E,$E121))))</f>
        <v/>
      </c>
      <c r="CU121" s="223" t="str">
        <f t="array" ref="CU121">IF(AF121="","",
IF(INDEX(Settings!$H:$H,MATCH(CU$1,Settings!$G:$G,0))=TRUE,
100-100*(AF121-MINIFS(AF:AF,$E:$E,$E121))/(MAXIFS(AF:AF,$E:$E,$E121)-MINIFS(AF:AF,$E:$E,$E121)),
100*(AF121-MINIFS(AF:AF,$E:$E,$E121))/(MAXIFS(AF:AF,$E:$E,$E121)-MINIFS(AF:AF,$E:$E,$E121))))</f>
        <v/>
      </c>
      <c r="CV121" s="223" t="str">
        <f t="array" ref="CV121">IF(AG121="","",
IF(INDEX(Settings!$H:$H,MATCH(CV$1,Settings!$G:$G,0))=TRUE,
100-100*(AG121-MINIFS(AG:AG,$E:$E,$E121))/(MAXIFS(AG:AG,$E:$E,$E121)-MINIFS(AG:AG,$E:$E,$E121)),
100*(AG121-MINIFS(AG:AG,$E:$E,$E121))/(MAXIFS(AG:AG,$E:$E,$E121)-MINIFS(AG:AG,$E:$E,$E121))))</f>
        <v/>
      </c>
      <c r="CW121" s="223" t="str">
        <f t="array" ref="CW121">IF(AH121="","",
IF(INDEX(Settings!$H:$H,MATCH(CW$1,Settings!$G:$G,0))=TRUE,
100-100*(AH121-MINIFS(AH:AH,$E:$E,$E121))/(MAXIFS(AH:AH,$E:$E,$E121)-MINIFS(AH:AH,$E:$E,$E121)),
100*(AH121-MINIFS(AH:AH,$E:$E,$E121))/(MAXIFS(AH:AH,$E:$E,$E121)-MINIFS(AH:AH,$E:$E,$E121))))</f>
        <v/>
      </c>
      <c r="CX121" s="223" t="str">
        <f t="array" ref="CX121">IF(AI121="","",
IF(INDEX(Settings!$H:$H,MATCH(CX$1,Settings!$G:$G,0))=TRUE,
100-100*(AI121-MINIFS(AI:AI,$E:$E,$E121))/(MAXIFS(AI:AI,$E:$E,$E121)-MINIFS(AI:AI,$E:$E,$E121)),
100*(AI121-MINIFS(AI:AI,$E:$E,$E121))/(MAXIFS(AI:AI,$E:$E,$E121)-MINIFS(AI:AI,$E:$E,$E121))))</f>
        <v/>
      </c>
      <c r="CY121" s="223" t="str">
        <f t="array" ref="CY121">IF(AJ121="","",
IF(INDEX(Settings!$H:$H,MATCH(CY$1,Settings!$G:$G,0))=TRUE,
100-100*(AJ121-MINIFS(AJ:AJ,$E:$E,$E121))/(MAXIFS(AJ:AJ,$E:$E,$E121)-MINIFS(AJ:AJ,$E:$E,$E121)),
100*(AJ121-MINIFS(AJ:AJ,$E:$E,$E121))/(MAXIFS(AJ:AJ,$E:$E,$E121)-MINIFS(AJ:AJ,$E:$E,$E121))))</f>
        <v/>
      </c>
      <c r="CZ121" s="223" t="str">
        <f t="array" ref="CZ121">IF(AK121="","",
IF(INDEX(Settings!$H:$H,MATCH(CZ$1,Settings!$G:$G,0))=TRUE,
100-100*(AK121-MINIFS(AK:AK,$E:$E,$E121))/(MAXIFS(AK:AK,$E:$E,$E121)-MINIFS(AK:AK,$E:$E,$E121)),
100*(AK121-MINIFS(AK:AK,$E:$E,$E121))/(MAXIFS(AK:AK,$E:$E,$E121)-MINIFS(AK:AK,$E:$E,$E121))))</f>
        <v/>
      </c>
      <c r="DA121" s="223" t="str">
        <f t="array" ref="DA121">IF(AL121="","",
IF(INDEX(Settings!$H:$H,MATCH(DA$1,Settings!$G:$G,0))=TRUE,
100-100*(AL121-MINIFS(AL:AL,$E:$E,$E121))/(MAXIFS(AL:AL,$E:$E,$E121)-MINIFS(AL:AL,$E:$E,$E121)),
100*(AL121-MINIFS(AL:AL,$E:$E,$E121))/(MAXIFS(AL:AL,$E:$E,$E121)-MINIFS(AL:AL,$E:$E,$E121))))</f>
        <v/>
      </c>
      <c r="DB121" s="223" t="str">
        <f t="array" ref="DB121">IF(AM121="","",
IF(INDEX(Settings!$H:$H,MATCH(DB$1,Settings!$G:$G,0))=TRUE,
100-100*(AM121-MINIFS(AM:AM,$E:$E,$E121))/(MAXIFS(AM:AM,$E:$E,$E121)-MINIFS(AM:AM,$E:$E,$E121)),
100*(AM121-MINIFS(AM:AM,$E:$E,$E121))/(MAXIFS(AM:AM,$E:$E,$E121)-MINIFS(AM:AM,$E:$E,$E121))))</f>
        <v/>
      </c>
      <c r="DC121" s="223" t="str">
        <f t="array" ref="DC121">IF(AN121="","",
IF(INDEX(Settings!$H:$H,MATCH(DC$1,Settings!$G:$G,0))=TRUE,
100-100*(AN121-MINIFS(AN:AN,$E:$E,$E121))/(MAXIFS(AN:AN,$E:$E,$E121)-MINIFS(AN:AN,$E:$E,$E121)),
100*(AN121-MINIFS(AN:AN,$E:$E,$E121))/(MAXIFS(AN:AN,$E:$E,$E121)-MINIFS(AN:AN,$E:$E,$E121))))</f>
        <v/>
      </c>
      <c r="DD121" s="223" t="str">
        <f t="array" ref="DD121">IF(AO121="","",
IF(INDEX(Settings!$H:$H,MATCH(DD$1,Settings!$G:$G,0))=TRUE,
100-100*(AO121-MINIFS(AO:AO,$E:$E,$E121))/(MAXIFS(AO:AO,$E:$E,$E121)-MINIFS(AO:AO,$E:$E,$E121)),
100*(AO121-MINIFS(AO:AO,$E:$E,$E121))/(MAXIFS(AO:AO,$E:$E,$E121)-MINIFS(AO:AO,$E:$E,$E121))))</f>
        <v/>
      </c>
      <c r="DE121" s="223" t="str">
        <f t="array" ref="DE121">IF(AP121="","",
IF(INDEX(Settings!$H:$H,MATCH(DE$1,Settings!$G:$G,0))=TRUE,
100-100*(AP121-MINIFS(AP:AP,$E:$E,$E121))/(MAXIFS(AP:AP,$E:$E,$E121)-MINIFS(AP:AP,$E:$E,$E121)),
100*(AP121-MINIFS(AP:AP,$E:$E,$E121))/(MAXIFS(AP:AP,$E:$E,$E121)-MINIFS(AP:AP,$E:$E,$E121))))</f>
        <v/>
      </c>
      <c r="DF121" s="223" t="str">
        <f t="array" ref="DF121">IF(AQ121="","",
IF(INDEX(Settings!$H:$H,MATCH(DF$1,Settings!$G:$G,0))=TRUE,
100-100*(AQ121-MINIFS(AQ:AQ,$E:$E,$E121))/(MAXIFS(AQ:AQ,$E:$E,$E121)-MINIFS(AQ:AQ,$E:$E,$E121)),
100*(AQ121-MINIFS(AQ:AQ,$E:$E,$E121))/(MAXIFS(AQ:AQ,$E:$E,$E121)-MINIFS(AQ:AQ,$E:$E,$E121))))</f>
        <v/>
      </c>
      <c r="DG121" s="223" t="str">
        <f t="array" ref="DG121">IF(AR121="","",
IF(INDEX(Settings!$H:$H,MATCH(DG$1,Settings!$G:$G,0))=TRUE,
100-100*(AR121-MINIFS(AR:AR,$E:$E,$E121))/(MAXIFS(AR:AR,$E:$E,$E121)-MINIFS(AR:AR,$E:$E,$E121)),
100*(AR121-MINIFS(AR:AR,$E:$E,$E121))/(MAXIFS(AR:AR,$E:$E,$E121)-MINIFS(AR:AR,$E:$E,$E121))))</f>
        <v/>
      </c>
      <c r="DH121" s="223" t="str">
        <f t="array" ref="DH121">IF(AS121="","",
IF(INDEX(Settings!$H:$H,MATCH(DH$1,Settings!$G:$G,0))=TRUE,
100-100*(AS121-MINIFS(AS:AS,$E:$E,$E121))/(MAXIFS(AS:AS,$E:$E,$E121)-MINIFS(AS:AS,$E:$E,$E121)),
100*(AS121-MINIFS(AS:AS,$E:$E,$E121))/(MAXIFS(AS:AS,$E:$E,$E121)-MINIFS(AS:AS,$E:$E,$E121))))</f>
        <v/>
      </c>
      <c r="DI121" s="223" t="str">
        <f t="array" ref="DI121">IF(AT121="","",
IF(INDEX(Settings!$H:$H,MATCH(DI$1,Settings!$G:$G,0))=TRUE,
100-100*(AT121-MINIFS(AT:AT,$E:$E,$E121))/(MAXIFS(AT:AT,$E:$E,$E121)-MINIFS(AT:AT,$E:$E,$E121)),
100*(AT121-MINIFS(AT:AT,$E:$E,$E121))/(MAXIFS(AT:AT,$E:$E,$E121)-MINIFS(AT:AT,$E:$E,$E121))))</f>
        <v/>
      </c>
      <c r="DJ121" s="223" t="str">
        <f t="array" ref="DJ121">IF(AU121="","",
IF(INDEX(Settings!$H:$H,MATCH(DJ$1,Settings!$G:$G,0))=TRUE,
100-100*(AU121-MINIFS(AU:AU,$E:$E,$E121))/(MAXIFS(AU:AU,$E:$E,$E121)-MINIFS(AU:AU,$E:$E,$E121)),
100*(AU121-MINIFS(AU:AU,$E:$E,$E121))/(MAXIFS(AU:AU,$E:$E,$E121)-MINIFS(AU:AU,$E:$E,$E121))))</f>
        <v/>
      </c>
      <c r="DK121" s="223" t="str">
        <f t="array" ref="DK121">IF(AV121="","",
IF(INDEX(Settings!$H:$H,MATCH(DK$1,Settings!$G:$G,0))=TRUE,
100-100*(AV121-MINIFS(AV:AV,$E:$E,$E121))/(MAXIFS(AV:AV,$E:$E,$E121)-MINIFS(AV:AV,$E:$E,$E121)),
100*(AV121-MINIFS(AV:AV,$E:$E,$E121))/(MAXIFS(AV:AV,$E:$E,$E121)-MINIFS(AV:AV,$E:$E,$E121))))</f>
        <v/>
      </c>
      <c r="DL121" s="223" t="str">
        <f t="array" ref="DL121">IF(AW121="","",
IF(INDEX(Settings!$H:$H,MATCH(DL$1,Settings!$G:$G,0))=TRUE,
100-100*(AW121-MINIFS(AW:AW,$E:$E,$E121))/(MAXIFS(AW:AW,$E:$E,$E121)-MINIFS(AW:AW,$E:$E,$E121)),
100*(AW121-MINIFS(AW:AW,$E:$E,$E121))/(MAXIFS(AW:AW,$E:$E,$E121)-MINIFS(AW:AW,$E:$E,$E121))))</f>
        <v/>
      </c>
      <c r="DM121" s="223" t="str">
        <f t="array" ref="DM121">IF(AX121="","",
IF(INDEX(Settings!$H:$H,MATCH(DM$1,Settings!$G:$G,0))=TRUE,
100-100*(AX121-MINIFS(AX:AX,$E:$E,$E121))/(MAXIFS(AX:AX,$E:$E,$E121)-MINIFS(AX:AX,$E:$E,$E121)),
100*(AX121-MINIFS(AX:AX,$E:$E,$E121))/(MAXIFS(AX:AX,$E:$E,$E121)-MINIFS(AX:AX,$E:$E,$E121))))</f>
        <v/>
      </c>
      <c r="DN121" s="223" t="str">
        <f t="array" ref="DN121">IF(AY121="","",
IF(INDEX(Settings!$H:$H,MATCH(DN$1,Settings!$G:$G,0))=TRUE,
100-100*(AY121-MINIFS(AY:AY,$E:$E,$E121))/(MAXIFS(AY:AY,$E:$E,$E121)-MINIFS(AY:AY,$E:$E,$E121)),
100*(AY121-MINIFS(AY:AY,$E:$E,$E121))/(MAXIFS(AY:AY,$E:$E,$E121)-MINIFS(AY:AY,$E:$E,$E121))))</f>
        <v/>
      </c>
      <c r="DO121" s="223" t="str">
        <f t="array" ref="DO121">IF(AZ121="","",
IF(INDEX(Settings!$H:$H,MATCH(DO$1,Settings!$G:$G,0))=TRUE,
100-100*(AZ121-MINIFS(AZ:AZ,$E:$E,$E121))/(MAXIFS(AZ:AZ,$E:$E,$E121)-MINIFS(AZ:AZ,$E:$E,$E121)),
100*(AZ121-MINIFS(AZ:AZ,$E:$E,$E121))/(MAXIFS(AZ:AZ,$E:$E,$E121)-MINIFS(AZ:AZ,$E:$E,$E121))))</f>
        <v/>
      </c>
      <c r="DP121" s="223" t="str">
        <f t="array" ref="DP121">IF(BA121="","",
IF(INDEX(Settings!$H:$H,MATCH(DP$1,Settings!$G:$G,0))=TRUE,
100-100*(BA121-MINIFS(BA:BA,$E:$E,$E121))/(MAXIFS(BA:BA,$E:$E,$E121)-MINIFS(BA:BA,$E:$E,$E121)),
100*(BA121-MINIFS(BA:BA,$E:$E,$E121))/(MAXIFS(BA:BA,$E:$E,$E121)-MINIFS(BA:BA,$E:$E,$E121))))</f>
        <v/>
      </c>
      <c r="DQ121" s="223" t="str">
        <f t="array" ref="DQ121">IF(BB121="","",
IF(INDEX(Settings!$H:$H,MATCH(DQ$1,Settings!$G:$G,0))=TRUE,
100-100*(BB121-MINIFS(BB:BB,$E:$E,$E121))/(MAXIFS(BB:BB,$E:$E,$E121)-MINIFS(BB:BB,$E:$E,$E121)),
100*(BB121-MINIFS(BB:BB,$E:$E,$E121))/(MAXIFS(BB:BB,$E:$E,$E121)-MINIFS(BB:BB,$E:$E,$E121))))</f>
        <v/>
      </c>
      <c r="DR121" s="223" t="str">
        <f t="array" ref="DR121">IF(BC121="","",
IF(INDEX(Settings!$H:$H,MATCH(DR$1,Settings!$G:$G,0))=TRUE,
100-100*(BC121-MINIFS(BC:BC,$E:$E,$E121))/(MAXIFS(BC:BC,$E:$E,$E121)-MINIFS(BC:BC,$E:$E,$E121)),
100*(BC121-MINIFS(BC:BC,$E:$E,$E121))/(MAXIFS(BC:BC,$E:$E,$E121)-MINIFS(BC:BC,$E:$E,$E121))))</f>
        <v/>
      </c>
      <c r="DS121" s="223" t="str">
        <f t="array" ref="DS121">IF(BD121="","",
IF(INDEX(Settings!$H:$H,MATCH(DS$1,Settings!$G:$G,0))=TRUE,
100-100*(BD121-MINIFS(BD:BD,$E:$E,$E121))/(MAXIFS(BD:BD,$E:$E,$E121)-MINIFS(BD:BD,$E:$E,$E121)),
100*(BD121-MINIFS(BD:BD,$E:$E,$E121))/(MAXIFS(BD:BD,$E:$E,$E121)-MINIFS(BD:BD,$E:$E,$E121))))</f>
        <v/>
      </c>
      <c r="DT121" s="223" t="str">
        <f t="array" ref="DT121">IF(BE121="","",
IF(INDEX(Settings!$H:$H,MATCH(DT$1,Settings!$G:$G,0))=TRUE,
100-100*(BE121-MINIFS(BE:BE,$E:$E,$E121))/(MAXIFS(BE:BE,$E:$E,$E121)-MINIFS(BE:BE,$E:$E,$E121)),
100*(BE121-MINIFS(BE:BE,$E:$E,$E121))/(MAXIFS(BE:BE,$E:$E,$E121)-MINIFS(BE:BE,$E:$E,$E121))))</f>
        <v/>
      </c>
      <c r="DU121" s="223" t="str">
        <f t="array" ref="DU121">IF(BF121="","",
IF(INDEX(Settings!$H:$H,MATCH(DU$1,Settings!$G:$G,0))=TRUE,
100-100*(BF121-MINIFS(BF:BF,$E:$E,$E121))/(MAXIFS(BF:BF,$E:$E,$E121)-MINIFS(BF:BF,$E:$E,$E121)),
100*(BF121-MINIFS(BF:BF,$E:$E,$E121))/(MAXIFS(BF:BF,$E:$E,$E121)-MINIFS(BF:BF,$E:$E,$E121))))</f>
        <v/>
      </c>
      <c r="DV121" s="223" t="str">
        <f t="array" ref="DV121">IF(BG121="","",
IF(INDEX(Settings!$H:$H,MATCH(DV$1,Settings!$G:$G,0))=TRUE,
100-100*(BG121-MINIFS(BG:BG,$E:$E,$E121))/(MAXIFS(BG:BG,$E:$E,$E121)-MINIFS(BG:BG,$E:$E,$E121)),
100*(BG121-MINIFS(BG:BG,$E:$E,$E121))/(MAXIFS(BG:BG,$E:$E,$E121)-MINIFS(BG:BG,$E:$E,$E121))))</f>
        <v/>
      </c>
      <c r="DW121" s="223" t="str">
        <f t="array" ref="DW121">IF(BH121="","",
IF(INDEX(Settings!$H:$H,MATCH(DW$1,Settings!$G:$G,0))=TRUE,
100-100*(BH121-MINIFS(BH:BH,$E:$E,$E121))/(MAXIFS(BH:BH,$E:$E,$E121)-MINIFS(BH:BH,$E:$E,$E121)),
100*(BH121-MINIFS(BH:BH,$E:$E,$E121))/(MAXIFS(BH:BH,$E:$E,$E121)-MINIFS(BH:BH,$E:$E,$E121))))</f>
        <v/>
      </c>
      <c r="DX121" s="223" t="str">
        <f t="array" ref="DX121">IF(BI121="","",
IF(INDEX(Settings!$H:$H,MATCH(DX$1,Settings!$G:$G,0))=TRUE,
100-100*(BI121-MINIFS(BI:BI,$E:$E,$E121))/(MAXIFS(BI:BI,$E:$E,$E121)-MINIFS(BI:BI,$E:$E,$E121)),
100*(BI121-MINIFS(BI:BI,$E:$E,$E121))/(MAXIFS(BI:BI,$E:$E,$E121)-MINIFS(BI:BI,$E:$E,$E121))))</f>
        <v/>
      </c>
      <c r="DY121" s="223" t="str">
        <f t="array" ref="DY121">IF(BJ121="","",
IF(INDEX(Settings!$H:$H,MATCH(DY$1,Settings!$G:$G,0))=TRUE,
100-100*(BJ121-MINIFS(BJ:BJ,$E:$E,$E121))/(MAXIFS(BJ:BJ,$E:$E,$E121)-MINIFS(BJ:BJ,$E:$E,$E121)),
100*(BJ121-MINIFS(BJ:BJ,$E:$E,$E121))/(MAXIFS(BJ:BJ,$E:$E,$E121)-MINIFS(BJ:BJ,$E:$E,$E121))))</f>
        <v/>
      </c>
      <c r="DZ121" s="225"/>
      <c r="EA121" s="225"/>
      <c r="EB121" s="225" t="str">
        <f t="shared" si="8"/>
        <v/>
      </c>
      <c r="EC121" s="225" t="str">
        <f t="shared" si="9"/>
        <v/>
      </c>
      <c r="ED121" s="225" t="str">
        <f t="shared" si="10"/>
        <v/>
      </c>
      <c r="EE121" s="225" t="str">
        <f t="shared" si="11"/>
        <v/>
      </c>
      <c r="EF121" s="225" t="str">
        <f t="shared" si="12"/>
        <v/>
      </c>
      <c r="EG121" s="225" t="str">
        <f t="shared" si="13"/>
        <v/>
      </c>
      <c r="EH121" s="225"/>
      <c r="EI121" s="225"/>
      <c r="EJ121" s="225"/>
      <c r="EK121" s="225"/>
      <c r="EL121" s="225"/>
      <c r="EM121" s="225"/>
    </row>
    <row r="122">
      <c r="A122" s="231"/>
      <c r="B122" s="231"/>
      <c r="C122" s="231"/>
      <c r="D122" s="231" t="str">
        <f t="array" ref="D122">IFERROR(INDEX(Profiles!$B:$B,MATCH($A122,Profiles!$A:$A,0)),"")</f>
        <v/>
      </c>
      <c r="E122" s="231"/>
      <c r="F122" s="231"/>
      <c r="G122" s="231"/>
      <c r="H122" s="231"/>
      <c r="I122" s="231" t="str">
        <f>IF(A122="","",IF(Settings!$N$3="DATE",F122&amp;": "&amp;TEXT(B122,"M/DD/YY"),F122&amp;": "&amp;H122))</f>
        <v/>
      </c>
      <c r="J122" s="231"/>
      <c r="K122" s="231"/>
      <c r="L122" s="231"/>
      <c r="M122" s="232" t="str">
        <f t="shared" si="14"/>
        <v/>
      </c>
      <c r="N122" s="231"/>
      <c r="O122" s="231"/>
      <c r="P122" s="231"/>
      <c r="Q122" s="231"/>
      <c r="R122" s="231"/>
      <c r="S122" s="230" t="str">
        <f>IFERROR(VLOOKUP(AF122, 'YOYO IR Scores'!A:C, 3, FALSE), "")
</f>
        <v/>
      </c>
      <c r="T122" s="231"/>
      <c r="U122" s="231"/>
      <c r="V122" s="231"/>
      <c r="W122" s="231"/>
      <c r="X122" s="233" t="str">
        <f t="shared" si="4"/>
        <v/>
      </c>
      <c r="Y122" s="234" t="str">
        <f t="shared" si="5"/>
        <v/>
      </c>
      <c r="Z122" s="234" t="str">
        <f t="shared" si="6"/>
        <v/>
      </c>
      <c r="AA122" s="233" t="str">
        <f t="shared" si="7"/>
        <v/>
      </c>
      <c r="AB122" s="232"/>
      <c r="AC122" s="232"/>
      <c r="AD122" s="232"/>
      <c r="AE122" s="232" t="str">
        <f>IFERROR(VLOOKUP(AF122, 'YOYO IR Scores'!A:C, 2, FALSE), "")</f>
        <v/>
      </c>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t="str">
        <f t="array" ref="BK122">IF(J122="","",
IF(INDEX(Settings!$H:$H,MATCH(BY$1,Settings!$G:$G,0))=TRUE,
100-100*(J122-MIN(J:J))/(MAX(J:J)-MIN(J:J)),
100*(J122-MIN(J:J))/(MAX(J:J)-MIN(J:J))))</f>
        <v/>
      </c>
      <c r="BL122" s="232" t="str">
        <f t="array" ref="BL122">IF(J122="","",
IF(INDEX(Settings!$H:$H,MATCH(BY$1,Settings!$G:$G,0))=TRUE,
100-100*(J122-MINIFS(J:J,$E:$E,$E122))/(MAXIFS(J:J,$E:$E,$E122)-MINIFS(J:J,$E:$E,$E122)),
100*(J122-MINIFS(J:J,$E:$E,$E122))/(MAXIFS(J:J,$E:$E,$E122)-MINIFS(J:J,$E:$E,$E122))))</f>
        <v/>
      </c>
      <c r="BM122" s="232" t="str">
        <f t="array" ref="BM122">IF(J122="","",
IF(INDEX(Settings!$H:$H,MATCH(BY$1,Settings!$G:$G,0))=TRUE,
100-100*(J122-MINIFS(J:J,$E:$E,$E122,$I:$I,$I122))/(MAXIFS(J:J,$E:$E,$E122,$I:$I,$I122)-MINIFS(J:J,$E:$E,$E122,$I:$I,$I122)),
100*(J122-MINIFS(J:J,$E:$E,$E122,$I:$I,$I122))/(MAXIFS(J:J,$E:$E,$E122,$I:$I,$I122)-MINIFS(J:J,$E:$E,$E122,$I:$I,$I122))))</f>
        <v/>
      </c>
      <c r="BN122" s="231" t="str">
        <f t="array" ref="BN122">IF(J122="","",
IF(INDEX(Settings!$H:$H,MATCH(BY$1,Settings!$G:$G,0))=TRUE,
100-100*PERCENTRANK(J:J,J122),
100*PERCENTRANK(J:J,J122)))</f>
        <v/>
      </c>
      <c r="BO122" s="231" t="str">
        <f>IFERROR(__xludf.DUMMYFUNCTION("IF(J122="""","""",
IF(INDEX(Settings!$H:$H,MATCH(BY$1,Settings!$G:$G,0))=TRUE,
100-100*PERCENTRANK(FILTER(J:J,$E:$E=$E122),J122),
100*PERCENTRANK(FILTER(J:J,$E:$E=$E122),J122)))"),"")</f>
        <v/>
      </c>
      <c r="BP122" s="231" t="str">
        <f>IFERROR(__xludf.DUMMYFUNCTION("IF(J122="""","""",
IF(INDEX(Settings!$H:$H,MATCH(BY$1,Settings!$G:$G,0))=TRUE,
100-100*PERCENTRANK(FILTER(J:J,$E:$E=$E122,$I:$I=$I122),J122),
100*PERCENTRANK(FILTER(J:J,$E:$E=$E122,$I:$I=$I122),J122)))"),"")</f>
        <v/>
      </c>
      <c r="BQ122" s="233" t="str">
        <f t="array" ref="BQ122">IF(J122="","",
IF(INDEX(Settings!$H:$H,MATCH(BY$1,Settings!$G:$G,0))=TRUE,
-1*(J122-AVERAGE(J:J))/STDEV(J:J),
(J122-AVERAGE(J:J))/STDEV(J:J)))</f>
        <v/>
      </c>
      <c r="BR122" s="233" t="str">
        <f>IFERROR(__xludf.DUMMYFUNCTION("IF(J122="""","""",
IF(INDEX(Settings!$H:$H,MATCH(BY$1,Settings!$G:$G,0))=TRUE,
-1*(J122-AVERAGEIFS(J:J,$E:$E,$E122))/STDEV(FILTER(J:J,$E:$E=$E122)),
(J122-AVERAGEIFS(J:J,$E:$E,$E122))/STDEV(FILTER(J:J,$E:$E=$E122))))"),"")</f>
        <v/>
      </c>
      <c r="BS122" s="233"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1"/>
      <c r="BX122" s="231"/>
      <c r="BY122" s="232" t="str">
        <f t="array" ref="BY122">IF(J122="","",
IF(INDEX(Settings!$H:$H,MATCH(BY$1,Settings!$G:$G,0))=TRUE,
100-100*(J122-MINIFS(J:J,$E:$E,$E122))/(MAXIFS(J:J,$E:$E,$E122)-MINIFS(J:J,$E:$E,$E122)),
100*(J122-MINIFS(J:J,$E:$E,$E122))/(MAXIFS(J:J,$E:$E,$E122)-MINIFS(J:J,$E:$E,$E122))))</f>
        <v/>
      </c>
      <c r="BZ122" s="232" t="str">
        <f t="array" ref="BZ122">IF(K122="","",
IF(INDEX(Settings!$H:$H,MATCH(BZ$1,Settings!$G:$G,0))=TRUE,
100-100*(K122-MINIFS(K:K,$E:$E,$E122))/(MAXIFS(K:K,$E:$E,$E122)-MINIFS(K:K,$E:$E,$E122)),
100*(K122-MINIFS(K:K,$E:$E,$E122))/(MAXIFS(K:K,$E:$E,$E122)-MINIFS(K:K,$E:$E,$E122))))</f>
        <v/>
      </c>
      <c r="CA122" s="232" t="str">
        <f t="array" ref="CA122">IF(L122="","",
IF(INDEX(Settings!$H:$H,MATCH(CA$1,Settings!$G:$G,0))=TRUE,
100-100*(L122-MINIFS(L:L,$E:$E,$E122))/(MAXIFS(L:L,$E:$E,$E122)-MINIFS(L:L,$E:$E,$E122)),
100*(L122-MINIFS(L:L,$E:$E,$E122))/(MAXIFS(L:L,$E:$E,$E122)-MINIFS(L:L,$E:$E,$E122))))</f>
        <v/>
      </c>
      <c r="CB122" s="232" t="str">
        <f t="array" ref="CB122">IF(M122="","",
IF(INDEX(Settings!$H:$H,MATCH(CB$1,Settings!$G:$G,0))=TRUE,
100-100*(M122-MINIFS(M:M,$E:$E,$E122))/(MAXIFS(M:M,$E:$E,$E122)-MINIFS(M:M,$E:$E,$E122)),
100*(M122-MINIFS(M:M,$E:$E,$E122))/(MAXIFS(M:M,$E:$E,$E122)-MINIFS(M:M,$E:$E,$E122))))</f>
        <v/>
      </c>
      <c r="CC122" s="232" t="str">
        <f t="array" ref="CC122">IF(N122="","",
IF(INDEX(Settings!$H:$H,MATCH(CC$1,Settings!$G:$G,0))=TRUE,
100-100*(N122-MINIFS(N:N,$E:$E,$E122))/(MAXIFS(N:N,$E:$E,$E122)-MINIFS(N:N,$E:$E,$E122)),
100*(N122-MINIFS(N:N,$E:$E,$E122))/(MAXIFS(N:N,$E:$E,$E122)-MINIFS(N:N,$E:$E,$E122))))</f>
        <v/>
      </c>
      <c r="CD122" s="232" t="str">
        <f t="array" ref="CD122">IF(O122="","",
IF(INDEX(Settings!$H:$H,MATCH(CD$1,Settings!$G:$G,0))=TRUE,
100-100*(O122-MINIFS(O:O,$E:$E,$E122))/(MAXIFS(O:O,$E:$E,$E122)-MINIFS(O:O,$E:$E,$E122)),
100*(O122-MINIFS(O:O,$E:$E,$E122))/(MAXIFS(O:O,$E:$E,$E122)-MINIFS(O:O,$E:$E,$E122))))</f>
        <v/>
      </c>
      <c r="CE122" s="232" t="str">
        <f t="array" ref="CE122">IF(P122="","",
IF(INDEX(Settings!$H:$H,MATCH(CE$1,Settings!$G:$G,0))=TRUE,
100-100*(P122-MINIFS(P:P,$E:$E,$E122))/(MAXIFS(P:P,$E:$E,$E122)-MINIFS(P:P,$E:$E,$E122)),
100*(P122-MINIFS(P:P,$E:$E,$E122))/(MAXIFS(P:P,$E:$E,$E122)-MINIFS(P:P,$E:$E,$E122))))</f>
        <v/>
      </c>
      <c r="CF122" s="232" t="str">
        <f t="array" ref="CF122">IF(Q122="","",
IF(INDEX(Settings!$H:$H,MATCH(CF$1,Settings!$G:$G,0))=TRUE,
100-100*(Q122-MINIFS(Q:Q,$E:$E,$E122))/(MAXIFS(Q:Q,$E:$E,$E122)-MINIFS(Q:Q,$E:$E,$E122)),
100*(Q122-MINIFS(Q:Q,$E:$E,$E122))/(MAXIFS(Q:Q,$E:$E,$E122)-MINIFS(Q:Q,$E:$E,$E122))))</f>
        <v/>
      </c>
      <c r="CG122" s="232" t="str">
        <f t="array" ref="CG122">IF(R122="","",
IF(INDEX(Settings!$H:$H,MATCH(CG$1,Settings!$G:$G,0))=TRUE,
100-100*(R122-MINIFS(R:R,$E:$E,$E122))/(MAXIFS(R:R,$E:$E,$E122)-MINIFS(R:R,$E:$E,$E122)),
100*(R122-MINIFS(R:R,$E:$E,$E122))/(MAXIFS(R:R,$E:$E,$E122)-MINIFS(R:R,$E:$E,$E122))))</f>
        <v/>
      </c>
      <c r="CH122" s="232" t="str">
        <f t="array" ref="CH122">IF(S122="","",
IF(INDEX(Settings!$H:$H,MATCH(CH$1,Settings!$G:$G,0))=TRUE,
100-100*(S122-MINIFS(S:S,$E:$E,$E122))/(MAXIFS(S:S,$E:$E,$E122)-MINIFS(S:S,$E:$E,$E122)),
100*(S122-MINIFS(S:S,$E:$E,$E122))/(MAXIFS(S:S,$E:$E,$E122)-MINIFS(S:S,$E:$E,$E122))))</f>
        <v/>
      </c>
      <c r="CI122" s="232" t="str">
        <f t="array" ref="CI122">IF(T122="","",
IF(INDEX(Settings!$H:$H,MATCH(CI$1,Settings!$G:$G,0))=TRUE,
100-100*(T122-MINIFS(T:T,$E:$E,$E122))/(MAXIFS(T:T,$E:$E,$E122)-MINIFS(T:T,$E:$E,$E122)),
100*(T122-MINIFS(T:T,$E:$E,$E122))/(MAXIFS(T:T,$E:$E,$E122)-MINIFS(T:T,$E:$E,$E122))))</f>
        <v/>
      </c>
      <c r="CJ122" s="232" t="str">
        <f t="array" ref="CJ122">IF(U122="","",
IF(INDEX(Settings!$H:$H,MATCH(CJ$1,Settings!$G:$G,0))=TRUE,
100-100*(U122-MINIFS(U:U,$E:$E,$E122))/(MAXIFS(U:U,$E:$E,$E122)-MINIFS(U:U,$E:$E,$E122)),
100*(U122-MINIFS(U:U,$E:$E,$E122))/(MAXIFS(U:U,$E:$E,$E122)-MINIFS(U:U,$E:$E,$E122))))</f>
        <v/>
      </c>
      <c r="CK122" s="232" t="str">
        <f t="array" ref="CK122">IF(V122="","",
IF(INDEX(Settings!$H:$H,MATCH(CK$1,Settings!$G:$G,0))=TRUE,
100-100*(V122-MINIFS(V:V,$E:$E,$E122))/(MAXIFS(V:V,$E:$E,$E122)-MINIFS(V:V,$E:$E,$E122)),
100*(V122-MINIFS(V:V,$E:$E,$E122))/(MAXIFS(V:V,$E:$E,$E122)-MINIFS(V:V,$E:$E,$E122))))</f>
        <v/>
      </c>
      <c r="CL122" s="232" t="str">
        <f t="array" ref="CL122">IF(W122="","",
IF(INDEX(Settings!$H:$H,MATCH(CL$1,Settings!$G:$G,0))=TRUE,
100-100*(W122-MINIFS(W:W,$E:$E,$E122))/(MAXIFS(W:W,$E:$E,$E122)-MINIFS(W:W,$E:$E,$E122)),
100*(W122-MINIFS(W:W,$E:$E,$E122))/(MAXIFS(W:W,$E:$E,$E122)-MINIFS(W:W,$E:$E,$E122))))</f>
        <v/>
      </c>
      <c r="CM122" s="232" t="str">
        <f t="array" ref="CM122">IF(X122="","",
IF(INDEX(Settings!$H:$H,MATCH(CM$1,Settings!$G:$G,0))=TRUE,
100-100*(X122-MINIFS(X:X,$E:$E,$E122))/(MAXIFS(X:X,$E:$E,$E122)-MINIFS(X:X,$E:$E,$E122)),
100*(X122-MINIFS(X:X,$E:$E,$E122))/(MAXIFS(X:X,$E:$E,$E122)-MINIFS(X:X,$E:$E,$E122))))</f>
        <v/>
      </c>
      <c r="CN122" s="232" t="str">
        <f t="array" ref="CN122">IF(Y122="","",
IF(INDEX(Settings!$H:$H,MATCH(CN$1,Settings!$G:$G,0))=TRUE,
100-100*(Y122-MINIFS(Y:Y,$E:$E,$E122))/(MAXIFS(Y:Y,$E:$E,$E122)-MINIFS(Y:Y,$E:$E,$E122)),
100*(Y122-MINIFS(Y:Y,$E:$E,$E122))/(MAXIFS(Y:Y,$E:$E,$E122)-MINIFS(Y:Y,$E:$E,$E122))))</f>
        <v/>
      </c>
      <c r="CO122" s="232" t="str">
        <f t="array" ref="CO122">IF(Z122="","",
IF(INDEX(Settings!$H:$H,MATCH(CO$1,Settings!$G:$G,0))=TRUE,
100-100*(Z122-MINIFS(Z:Z,$E:$E,$E122))/(MAXIFS(Z:Z,$E:$E,$E122)-MINIFS(Z:Z,$E:$E,$E122)),
100*(Z122-MINIFS(Z:Z,$E:$E,$E122))/(MAXIFS(Z:Z,$E:$E,$E122)-MINIFS(Z:Z,$E:$E,$E122))))</f>
        <v/>
      </c>
      <c r="CP122" s="232" t="str">
        <f t="array" ref="CP122">IF(AA122="","",
IF(INDEX(Settings!$H:$H,MATCH(CP$1,Settings!$G:$G,0))=TRUE,
100-100*(AA122-MINIFS(AA:AA,$E:$E,$E122))/(MAXIFS(AA:AA,$E:$E,$E122)-MINIFS(AA:AA,$E:$E,$E122)),
100*(AA122-MINIFS(AA:AA,$E:$E,$E122))/(MAXIFS(AA:AA,$E:$E,$E122)-MINIFS(AA:AA,$E:$E,$E122))))</f>
        <v/>
      </c>
      <c r="CQ122" s="232" t="str">
        <f t="array" ref="CQ122">IF(AB122="","",
IF(INDEX(Settings!$H:$H,MATCH(CQ$1,Settings!$G:$G,0))=TRUE,
100-100*(AB122-MINIFS(AB:AB,$E:$E,$E122))/(MAXIFS(AB:AB,$E:$E,$E122)-MINIFS(AB:AB,$E:$E,$E122)),
100*(AB122-MINIFS(AB:AB,$E:$E,$E122))/(MAXIFS(AB:AB,$E:$E,$E122)-MINIFS(AB:AB,$E:$E,$E122))))</f>
        <v/>
      </c>
      <c r="CR122" s="232" t="str">
        <f t="array" ref="CR122">IF(AC122="","",
IF(INDEX(Settings!$H:$H,MATCH(CR$1,Settings!$G:$G,0))=TRUE,
100-100*(AC122-MINIFS(AC:AC,$E:$E,$E122))/(MAXIFS(AC:AC,$E:$E,$E122)-MINIFS(AC:AC,$E:$E,$E122)),
100*(AC122-MINIFS(AC:AC,$E:$E,$E122))/(MAXIFS(AC:AC,$E:$E,$E122)-MINIFS(AC:AC,$E:$E,$E122))))</f>
        <v/>
      </c>
      <c r="CS122" s="232" t="str">
        <f t="array" ref="CS122">IF(AD122="","",
IF(INDEX(Settings!$H:$H,MATCH(CS$1,Settings!$G:$G,0))=TRUE,
100-100*(AD122-MINIFS(AD:AD,$E:$E,$E122))/(MAXIFS(AD:AD,$E:$E,$E122)-MINIFS(AD:AD,$E:$E,$E122)),
100*(AD122-MINIFS(AD:AD,$E:$E,$E122))/(MAXIFS(AD:AD,$E:$E,$E122)-MINIFS(AD:AD,$E:$E,$E122))))</f>
        <v/>
      </c>
      <c r="CT122" s="232" t="str">
        <f t="array" ref="CT122">IF(AE122="","",
IF(INDEX(Settings!$H:$H,MATCH(CT$1,Settings!$G:$G,0))=TRUE,
100-100*(AE122-MINIFS(AE:AE,$E:$E,$E122))/(MAXIFS(AE:AE,$E:$E,$E122)-MINIFS(AE:AE,$E:$E,$E122)),
100*(AE122-MINIFS(AE:AE,$E:$E,$E122))/(MAXIFS(AE:AE,$E:$E,$E122)-MINIFS(AE:AE,$E:$E,$E122))))</f>
        <v/>
      </c>
      <c r="CU122" s="232" t="str">
        <f t="array" ref="CU122">IF(AF122="","",
IF(INDEX(Settings!$H:$H,MATCH(CU$1,Settings!$G:$G,0))=TRUE,
100-100*(AF122-MINIFS(AF:AF,$E:$E,$E122))/(MAXIFS(AF:AF,$E:$E,$E122)-MINIFS(AF:AF,$E:$E,$E122)),
100*(AF122-MINIFS(AF:AF,$E:$E,$E122))/(MAXIFS(AF:AF,$E:$E,$E122)-MINIFS(AF:AF,$E:$E,$E122))))</f>
        <v/>
      </c>
      <c r="CV122" s="232" t="str">
        <f t="array" ref="CV122">IF(AG122="","",
IF(INDEX(Settings!$H:$H,MATCH(CV$1,Settings!$G:$G,0))=TRUE,
100-100*(AG122-MINIFS(AG:AG,$E:$E,$E122))/(MAXIFS(AG:AG,$E:$E,$E122)-MINIFS(AG:AG,$E:$E,$E122)),
100*(AG122-MINIFS(AG:AG,$E:$E,$E122))/(MAXIFS(AG:AG,$E:$E,$E122)-MINIFS(AG:AG,$E:$E,$E122))))</f>
        <v/>
      </c>
      <c r="CW122" s="232" t="str">
        <f t="array" ref="CW122">IF(AH122="","",
IF(INDEX(Settings!$H:$H,MATCH(CW$1,Settings!$G:$G,0))=TRUE,
100-100*(AH122-MINIFS(AH:AH,$E:$E,$E122))/(MAXIFS(AH:AH,$E:$E,$E122)-MINIFS(AH:AH,$E:$E,$E122)),
100*(AH122-MINIFS(AH:AH,$E:$E,$E122))/(MAXIFS(AH:AH,$E:$E,$E122)-MINIFS(AH:AH,$E:$E,$E122))))</f>
        <v/>
      </c>
      <c r="CX122" s="232" t="str">
        <f t="array" ref="CX122">IF(AI122="","",
IF(INDEX(Settings!$H:$H,MATCH(CX$1,Settings!$G:$G,0))=TRUE,
100-100*(AI122-MINIFS(AI:AI,$E:$E,$E122))/(MAXIFS(AI:AI,$E:$E,$E122)-MINIFS(AI:AI,$E:$E,$E122)),
100*(AI122-MINIFS(AI:AI,$E:$E,$E122))/(MAXIFS(AI:AI,$E:$E,$E122)-MINIFS(AI:AI,$E:$E,$E122))))</f>
        <v/>
      </c>
      <c r="CY122" s="232" t="str">
        <f t="array" ref="CY122">IF(AJ122="","",
IF(INDEX(Settings!$H:$H,MATCH(CY$1,Settings!$G:$G,0))=TRUE,
100-100*(AJ122-MINIFS(AJ:AJ,$E:$E,$E122))/(MAXIFS(AJ:AJ,$E:$E,$E122)-MINIFS(AJ:AJ,$E:$E,$E122)),
100*(AJ122-MINIFS(AJ:AJ,$E:$E,$E122))/(MAXIFS(AJ:AJ,$E:$E,$E122)-MINIFS(AJ:AJ,$E:$E,$E122))))</f>
        <v/>
      </c>
      <c r="CZ122" s="232" t="str">
        <f t="array" ref="CZ122">IF(AK122="","",
IF(INDEX(Settings!$H:$H,MATCH(CZ$1,Settings!$G:$G,0))=TRUE,
100-100*(AK122-MINIFS(AK:AK,$E:$E,$E122))/(MAXIFS(AK:AK,$E:$E,$E122)-MINIFS(AK:AK,$E:$E,$E122)),
100*(AK122-MINIFS(AK:AK,$E:$E,$E122))/(MAXIFS(AK:AK,$E:$E,$E122)-MINIFS(AK:AK,$E:$E,$E122))))</f>
        <v/>
      </c>
      <c r="DA122" s="232" t="str">
        <f t="array" ref="DA122">IF(AL122="","",
IF(INDEX(Settings!$H:$H,MATCH(DA$1,Settings!$G:$G,0))=TRUE,
100-100*(AL122-MINIFS(AL:AL,$E:$E,$E122))/(MAXIFS(AL:AL,$E:$E,$E122)-MINIFS(AL:AL,$E:$E,$E122)),
100*(AL122-MINIFS(AL:AL,$E:$E,$E122))/(MAXIFS(AL:AL,$E:$E,$E122)-MINIFS(AL:AL,$E:$E,$E122))))</f>
        <v/>
      </c>
      <c r="DB122" s="232" t="str">
        <f t="array" ref="DB122">IF(AM122="","",
IF(INDEX(Settings!$H:$H,MATCH(DB$1,Settings!$G:$G,0))=TRUE,
100-100*(AM122-MINIFS(AM:AM,$E:$E,$E122))/(MAXIFS(AM:AM,$E:$E,$E122)-MINIFS(AM:AM,$E:$E,$E122)),
100*(AM122-MINIFS(AM:AM,$E:$E,$E122))/(MAXIFS(AM:AM,$E:$E,$E122)-MINIFS(AM:AM,$E:$E,$E122))))</f>
        <v/>
      </c>
      <c r="DC122" s="232" t="str">
        <f t="array" ref="DC122">IF(AN122="","",
IF(INDEX(Settings!$H:$H,MATCH(DC$1,Settings!$G:$G,0))=TRUE,
100-100*(AN122-MINIFS(AN:AN,$E:$E,$E122))/(MAXIFS(AN:AN,$E:$E,$E122)-MINIFS(AN:AN,$E:$E,$E122)),
100*(AN122-MINIFS(AN:AN,$E:$E,$E122))/(MAXIFS(AN:AN,$E:$E,$E122)-MINIFS(AN:AN,$E:$E,$E122))))</f>
        <v/>
      </c>
      <c r="DD122" s="232" t="str">
        <f t="array" ref="DD122">IF(AO122="","",
IF(INDEX(Settings!$H:$H,MATCH(DD$1,Settings!$G:$G,0))=TRUE,
100-100*(AO122-MINIFS(AO:AO,$E:$E,$E122))/(MAXIFS(AO:AO,$E:$E,$E122)-MINIFS(AO:AO,$E:$E,$E122)),
100*(AO122-MINIFS(AO:AO,$E:$E,$E122))/(MAXIFS(AO:AO,$E:$E,$E122)-MINIFS(AO:AO,$E:$E,$E122))))</f>
        <v/>
      </c>
      <c r="DE122" s="232" t="str">
        <f t="array" ref="DE122">IF(AP122="","",
IF(INDEX(Settings!$H:$H,MATCH(DE$1,Settings!$G:$G,0))=TRUE,
100-100*(AP122-MINIFS(AP:AP,$E:$E,$E122))/(MAXIFS(AP:AP,$E:$E,$E122)-MINIFS(AP:AP,$E:$E,$E122)),
100*(AP122-MINIFS(AP:AP,$E:$E,$E122))/(MAXIFS(AP:AP,$E:$E,$E122)-MINIFS(AP:AP,$E:$E,$E122))))</f>
        <v/>
      </c>
      <c r="DF122" s="232" t="str">
        <f t="array" ref="DF122">IF(AQ122="","",
IF(INDEX(Settings!$H:$H,MATCH(DF$1,Settings!$G:$G,0))=TRUE,
100-100*(AQ122-MINIFS(AQ:AQ,$E:$E,$E122))/(MAXIFS(AQ:AQ,$E:$E,$E122)-MINIFS(AQ:AQ,$E:$E,$E122)),
100*(AQ122-MINIFS(AQ:AQ,$E:$E,$E122))/(MAXIFS(AQ:AQ,$E:$E,$E122)-MINIFS(AQ:AQ,$E:$E,$E122))))</f>
        <v/>
      </c>
      <c r="DG122" s="232" t="str">
        <f t="array" ref="DG122">IF(AR122="","",
IF(INDEX(Settings!$H:$H,MATCH(DG$1,Settings!$G:$G,0))=TRUE,
100-100*(AR122-MINIFS(AR:AR,$E:$E,$E122))/(MAXIFS(AR:AR,$E:$E,$E122)-MINIFS(AR:AR,$E:$E,$E122)),
100*(AR122-MINIFS(AR:AR,$E:$E,$E122))/(MAXIFS(AR:AR,$E:$E,$E122)-MINIFS(AR:AR,$E:$E,$E122))))</f>
        <v/>
      </c>
      <c r="DH122" s="232" t="str">
        <f t="array" ref="DH122">IF(AS122="","",
IF(INDEX(Settings!$H:$H,MATCH(DH$1,Settings!$G:$G,0))=TRUE,
100-100*(AS122-MINIFS(AS:AS,$E:$E,$E122))/(MAXIFS(AS:AS,$E:$E,$E122)-MINIFS(AS:AS,$E:$E,$E122)),
100*(AS122-MINIFS(AS:AS,$E:$E,$E122))/(MAXIFS(AS:AS,$E:$E,$E122)-MINIFS(AS:AS,$E:$E,$E122))))</f>
        <v/>
      </c>
      <c r="DI122" s="232" t="str">
        <f t="array" ref="DI122">IF(AT122="","",
IF(INDEX(Settings!$H:$H,MATCH(DI$1,Settings!$G:$G,0))=TRUE,
100-100*(AT122-MINIFS(AT:AT,$E:$E,$E122))/(MAXIFS(AT:AT,$E:$E,$E122)-MINIFS(AT:AT,$E:$E,$E122)),
100*(AT122-MINIFS(AT:AT,$E:$E,$E122))/(MAXIFS(AT:AT,$E:$E,$E122)-MINIFS(AT:AT,$E:$E,$E122))))</f>
        <v/>
      </c>
      <c r="DJ122" s="232" t="str">
        <f t="array" ref="DJ122">IF(AU122="","",
IF(INDEX(Settings!$H:$H,MATCH(DJ$1,Settings!$G:$G,0))=TRUE,
100-100*(AU122-MINIFS(AU:AU,$E:$E,$E122))/(MAXIFS(AU:AU,$E:$E,$E122)-MINIFS(AU:AU,$E:$E,$E122)),
100*(AU122-MINIFS(AU:AU,$E:$E,$E122))/(MAXIFS(AU:AU,$E:$E,$E122)-MINIFS(AU:AU,$E:$E,$E122))))</f>
        <v/>
      </c>
      <c r="DK122" s="232" t="str">
        <f t="array" ref="DK122">IF(AV122="","",
IF(INDEX(Settings!$H:$H,MATCH(DK$1,Settings!$G:$G,0))=TRUE,
100-100*(AV122-MINIFS(AV:AV,$E:$E,$E122))/(MAXIFS(AV:AV,$E:$E,$E122)-MINIFS(AV:AV,$E:$E,$E122)),
100*(AV122-MINIFS(AV:AV,$E:$E,$E122))/(MAXIFS(AV:AV,$E:$E,$E122)-MINIFS(AV:AV,$E:$E,$E122))))</f>
        <v/>
      </c>
      <c r="DL122" s="232" t="str">
        <f t="array" ref="DL122">IF(AW122="","",
IF(INDEX(Settings!$H:$H,MATCH(DL$1,Settings!$G:$G,0))=TRUE,
100-100*(AW122-MINIFS(AW:AW,$E:$E,$E122))/(MAXIFS(AW:AW,$E:$E,$E122)-MINIFS(AW:AW,$E:$E,$E122)),
100*(AW122-MINIFS(AW:AW,$E:$E,$E122))/(MAXIFS(AW:AW,$E:$E,$E122)-MINIFS(AW:AW,$E:$E,$E122))))</f>
        <v/>
      </c>
      <c r="DM122" s="232" t="str">
        <f t="array" ref="DM122">IF(AX122="","",
IF(INDEX(Settings!$H:$H,MATCH(DM$1,Settings!$G:$G,0))=TRUE,
100-100*(AX122-MINIFS(AX:AX,$E:$E,$E122))/(MAXIFS(AX:AX,$E:$E,$E122)-MINIFS(AX:AX,$E:$E,$E122)),
100*(AX122-MINIFS(AX:AX,$E:$E,$E122))/(MAXIFS(AX:AX,$E:$E,$E122)-MINIFS(AX:AX,$E:$E,$E122))))</f>
        <v/>
      </c>
      <c r="DN122" s="232" t="str">
        <f t="array" ref="DN122">IF(AY122="","",
IF(INDEX(Settings!$H:$H,MATCH(DN$1,Settings!$G:$G,0))=TRUE,
100-100*(AY122-MINIFS(AY:AY,$E:$E,$E122))/(MAXIFS(AY:AY,$E:$E,$E122)-MINIFS(AY:AY,$E:$E,$E122)),
100*(AY122-MINIFS(AY:AY,$E:$E,$E122))/(MAXIFS(AY:AY,$E:$E,$E122)-MINIFS(AY:AY,$E:$E,$E122))))</f>
        <v/>
      </c>
      <c r="DO122" s="232" t="str">
        <f t="array" ref="DO122">IF(AZ122="","",
IF(INDEX(Settings!$H:$H,MATCH(DO$1,Settings!$G:$G,0))=TRUE,
100-100*(AZ122-MINIFS(AZ:AZ,$E:$E,$E122))/(MAXIFS(AZ:AZ,$E:$E,$E122)-MINIFS(AZ:AZ,$E:$E,$E122)),
100*(AZ122-MINIFS(AZ:AZ,$E:$E,$E122))/(MAXIFS(AZ:AZ,$E:$E,$E122)-MINIFS(AZ:AZ,$E:$E,$E122))))</f>
        <v/>
      </c>
      <c r="DP122" s="232" t="str">
        <f t="array" ref="DP122">IF(BA122="","",
IF(INDEX(Settings!$H:$H,MATCH(DP$1,Settings!$G:$G,0))=TRUE,
100-100*(BA122-MINIFS(BA:BA,$E:$E,$E122))/(MAXIFS(BA:BA,$E:$E,$E122)-MINIFS(BA:BA,$E:$E,$E122)),
100*(BA122-MINIFS(BA:BA,$E:$E,$E122))/(MAXIFS(BA:BA,$E:$E,$E122)-MINIFS(BA:BA,$E:$E,$E122))))</f>
        <v/>
      </c>
      <c r="DQ122" s="232" t="str">
        <f t="array" ref="DQ122">IF(BB122="","",
IF(INDEX(Settings!$H:$H,MATCH(DQ$1,Settings!$G:$G,0))=TRUE,
100-100*(BB122-MINIFS(BB:BB,$E:$E,$E122))/(MAXIFS(BB:BB,$E:$E,$E122)-MINIFS(BB:BB,$E:$E,$E122)),
100*(BB122-MINIFS(BB:BB,$E:$E,$E122))/(MAXIFS(BB:BB,$E:$E,$E122)-MINIFS(BB:BB,$E:$E,$E122))))</f>
        <v/>
      </c>
      <c r="DR122" s="232" t="str">
        <f t="array" ref="DR122">IF(BC122="","",
IF(INDEX(Settings!$H:$H,MATCH(DR$1,Settings!$G:$G,0))=TRUE,
100-100*(BC122-MINIFS(BC:BC,$E:$E,$E122))/(MAXIFS(BC:BC,$E:$E,$E122)-MINIFS(BC:BC,$E:$E,$E122)),
100*(BC122-MINIFS(BC:BC,$E:$E,$E122))/(MAXIFS(BC:BC,$E:$E,$E122)-MINIFS(BC:BC,$E:$E,$E122))))</f>
        <v/>
      </c>
      <c r="DS122" s="232" t="str">
        <f t="array" ref="DS122">IF(BD122="","",
IF(INDEX(Settings!$H:$H,MATCH(DS$1,Settings!$G:$G,0))=TRUE,
100-100*(BD122-MINIFS(BD:BD,$E:$E,$E122))/(MAXIFS(BD:BD,$E:$E,$E122)-MINIFS(BD:BD,$E:$E,$E122)),
100*(BD122-MINIFS(BD:BD,$E:$E,$E122))/(MAXIFS(BD:BD,$E:$E,$E122)-MINIFS(BD:BD,$E:$E,$E122))))</f>
        <v/>
      </c>
      <c r="DT122" s="232" t="str">
        <f t="array" ref="DT122">IF(BE122="","",
IF(INDEX(Settings!$H:$H,MATCH(DT$1,Settings!$G:$G,0))=TRUE,
100-100*(BE122-MINIFS(BE:BE,$E:$E,$E122))/(MAXIFS(BE:BE,$E:$E,$E122)-MINIFS(BE:BE,$E:$E,$E122)),
100*(BE122-MINIFS(BE:BE,$E:$E,$E122))/(MAXIFS(BE:BE,$E:$E,$E122)-MINIFS(BE:BE,$E:$E,$E122))))</f>
        <v/>
      </c>
      <c r="DU122" s="232" t="str">
        <f t="array" ref="DU122">IF(BF122="","",
IF(INDEX(Settings!$H:$H,MATCH(DU$1,Settings!$G:$G,0))=TRUE,
100-100*(BF122-MINIFS(BF:BF,$E:$E,$E122))/(MAXIFS(BF:BF,$E:$E,$E122)-MINIFS(BF:BF,$E:$E,$E122)),
100*(BF122-MINIFS(BF:BF,$E:$E,$E122))/(MAXIFS(BF:BF,$E:$E,$E122)-MINIFS(BF:BF,$E:$E,$E122))))</f>
        <v/>
      </c>
      <c r="DV122" s="232" t="str">
        <f t="array" ref="DV122">IF(BG122="","",
IF(INDEX(Settings!$H:$H,MATCH(DV$1,Settings!$G:$G,0))=TRUE,
100-100*(BG122-MINIFS(BG:BG,$E:$E,$E122))/(MAXIFS(BG:BG,$E:$E,$E122)-MINIFS(BG:BG,$E:$E,$E122)),
100*(BG122-MINIFS(BG:BG,$E:$E,$E122))/(MAXIFS(BG:BG,$E:$E,$E122)-MINIFS(BG:BG,$E:$E,$E122))))</f>
        <v/>
      </c>
      <c r="DW122" s="232" t="str">
        <f t="array" ref="DW122">IF(BH122="","",
IF(INDEX(Settings!$H:$H,MATCH(DW$1,Settings!$G:$G,0))=TRUE,
100-100*(BH122-MINIFS(BH:BH,$E:$E,$E122))/(MAXIFS(BH:BH,$E:$E,$E122)-MINIFS(BH:BH,$E:$E,$E122)),
100*(BH122-MINIFS(BH:BH,$E:$E,$E122))/(MAXIFS(BH:BH,$E:$E,$E122)-MINIFS(BH:BH,$E:$E,$E122))))</f>
        <v/>
      </c>
      <c r="DX122" s="232" t="str">
        <f t="array" ref="DX122">IF(BI122="","",
IF(INDEX(Settings!$H:$H,MATCH(DX$1,Settings!$G:$G,0))=TRUE,
100-100*(BI122-MINIFS(BI:BI,$E:$E,$E122))/(MAXIFS(BI:BI,$E:$E,$E122)-MINIFS(BI:BI,$E:$E,$E122)),
100*(BI122-MINIFS(BI:BI,$E:$E,$E122))/(MAXIFS(BI:BI,$E:$E,$E122)-MINIFS(BI:BI,$E:$E,$E122))))</f>
        <v/>
      </c>
      <c r="DY122" s="232" t="str">
        <f t="array" ref="DY122">IF(BJ122="","",
IF(INDEX(Settings!$H:$H,MATCH(DY$1,Settings!$G:$G,0))=TRUE,
100-100*(BJ122-MINIFS(BJ:BJ,$E:$E,$E122))/(MAXIFS(BJ:BJ,$E:$E,$E122)-MINIFS(BJ:BJ,$E:$E,$E122)),
100*(BJ122-MINIFS(BJ:BJ,$E:$E,$E122))/(MAXIFS(BJ:BJ,$E:$E,$E122)-MINIFS(BJ:BJ,$E:$E,$E122))))</f>
        <v/>
      </c>
      <c r="DZ122" s="234"/>
      <c r="EA122" s="234"/>
      <c r="EB122" s="234" t="str">
        <f t="shared" si="8"/>
        <v/>
      </c>
      <c r="EC122" s="234" t="str">
        <f t="shared" si="9"/>
        <v/>
      </c>
      <c r="ED122" s="234" t="str">
        <f t="shared" si="10"/>
        <v/>
      </c>
      <c r="EE122" s="234" t="str">
        <f t="shared" si="11"/>
        <v/>
      </c>
      <c r="EF122" s="234" t="str">
        <f t="shared" si="12"/>
        <v/>
      </c>
      <c r="EG122" s="234" t="str">
        <f t="shared" si="13"/>
        <v/>
      </c>
      <c r="EH122" s="234"/>
      <c r="EI122" s="234"/>
      <c r="EJ122" s="234"/>
      <c r="EK122" s="234"/>
      <c r="EL122" s="234"/>
      <c r="EM122" s="234"/>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3" t="str">
        <f t="shared" si="14"/>
        <v/>
      </c>
      <c r="N123" s="49"/>
      <c r="O123" s="49"/>
      <c r="P123" s="49"/>
      <c r="Q123" s="49"/>
      <c r="R123" s="49"/>
      <c r="S123" s="222" t="str">
        <f>IFERROR(VLOOKUP(AF123, 'YOYO IR Scores'!A:C, 3, FALSE), "")
</f>
        <v/>
      </c>
      <c r="T123" s="49"/>
      <c r="U123" s="49"/>
      <c r="V123" s="49"/>
      <c r="W123" s="49"/>
      <c r="X123" s="224" t="str">
        <f t="shared" si="4"/>
        <v/>
      </c>
      <c r="Y123" s="225" t="str">
        <f t="shared" si="5"/>
        <v/>
      </c>
      <c r="Z123" s="225" t="str">
        <f t="shared" si="6"/>
        <v/>
      </c>
      <c r="AA123" s="224" t="str">
        <f t="shared" si="7"/>
        <v/>
      </c>
      <c r="AB123" s="223"/>
      <c r="AC123" s="223"/>
      <c r="AD123" s="223"/>
      <c r="AE123" s="223" t="str">
        <f>IFERROR(VLOOKUP(AF123, 'YOYO IR Scores'!A:C, 2, FALSE), "")</f>
        <v/>
      </c>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c r="BK123" s="223" t="str">
        <f t="array" ref="BK123">IF(J123="","",
IF(INDEX(Settings!$H:$H,MATCH(BY$1,Settings!$G:$G,0))=TRUE,
100-100*(J123-MIN(J:J))/(MAX(J:J)-MIN(J:J)),
100*(J123-MIN(J:J))/(MAX(J:J)-MIN(J:J))))</f>
        <v/>
      </c>
      <c r="BL123" s="223" t="str">
        <f t="array" ref="BL123">IF(J123="","",
IF(INDEX(Settings!$H:$H,MATCH(BY$1,Settings!$G:$G,0))=TRUE,
100-100*(J123-MINIFS(J:J,$E:$E,$E123))/(MAXIFS(J:J,$E:$E,$E123)-MINIFS(J:J,$E:$E,$E123)),
100*(J123-MINIFS(J:J,$E:$E,$E123))/(MAXIFS(J:J,$E:$E,$E123)-MINIFS(J:J,$E:$E,$E123))))</f>
        <v/>
      </c>
      <c r="BM123" s="223"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4" t="str">
        <f t="array" ref="BQ123">IF(J123="","",
IF(INDEX(Settings!$H:$H,MATCH(BY$1,Settings!$G:$G,0))=TRUE,
-1*(J123-AVERAGE(J:J))/STDEV(J:J),
(J123-AVERAGE(J:J))/STDEV(J:J)))</f>
        <v/>
      </c>
      <c r="BR123" s="224" t="str">
        <f>IFERROR(__xludf.DUMMYFUNCTION("IF(J123="""","""",
IF(INDEX(Settings!$H:$H,MATCH(BY$1,Settings!$G:$G,0))=TRUE,
-1*(J123-AVERAGEIFS(J:J,$E:$E,$E123))/STDEV(FILTER(J:J,$E:$E=$E123)),
(J123-AVERAGEIFS(J:J,$E:$E,$E123))/STDEV(FILTER(J:J,$E:$E=$E123))))"),"")</f>
        <v/>
      </c>
      <c r="BS123" s="224"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3" t="str">
        <f t="array" ref="BY123">IF(J123="","",
IF(INDEX(Settings!$H:$H,MATCH(BY$1,Settings!$G:$G,0))=TRUE,
100-100*(J123-MINIFS(J:J,$E:$E,$E123))/(MAXIFS(J:J,$E:$E,$E123)-MINIFS(J:J,$E:$E,$E123)),
100*(J123-MINIFS(J:J,$E:$E,$E123))/(MAXIFS(J:J,$E:$E,$E123)-MINIFS(J:J,$E:$E,$E123))))</f>
        <v/>
      </c>
      <c r="BZ123" s="223" t="str">
        <f t="array" ref="BZ123">IF(K123="","",
IF(INDEX(Settings!$H:$H,MATCH(BZ$1,Settings!$G:$G,0))=TRUE,
100-100*(K123-MINIFS(K:K,$E:$E,$E123))/(MAXIFS(K:K,$E:$E,$E123)-MINIFS(K:K,$E:$E,$E123)),
100*(K123-MINIFS(K:K,$E:$E,$E123))/(MAXIFS(K:K,$E:$E,$E123)-MINIFS(K:K,$E:$E,$E123))))</f>
        <v/>
      </c>
      <c r="CA123" s="223" t="str">
        <f t="array" ref="CA123">IF(L123="","",
IF(INDEX(Settings!$H:$H,MATCH(CA$1,Settings!$G:$G,0))=TRUE,
100-100*(L123-MINIFS(L:L,$E:$E,$E123))/(MAXIFS(L:L,$E:$E,$E123)-MINIFS(L:L,$E:$E,$E123)),
100*(L123-MINIFS(L:L,$E:$E,$E123))/(MAXIFS(L:L,$E:$E,$E123)-MINIFS(L:L,$E:$E,$E123))))</f>
        <v/>
      </c>
      <c r="CB123" s="223" t="str">
        <f t="array" ref="CB123">IF(M123="","",
IF(INDEX(Settings!$H:$H,MATCH(CB$1,Settings!$G:$G,0))=TRUE,
100-100*(M123-MINIFS(M:M,$E:$E,$E123))/(MAXIFS(M:M,$E:$E,$E123)-MINIFS(M:M,$E:$E,$E123)),
100*(M123-MINIFS(M:M,$E:$E,$E123))/(MAXIFS(M:M,$E:$E,$E123)-MINIFS(M:M,$E:$E,$E123))))</f>
        <v/>
      </c>
      <c r="CC123" s="223" t="str">
        <f t="array" ref="CC123">IF(N123="","",
IF(INDEX(Settings!$H:$H,MATCH(CC$1,Settings!$G:$G,0))=TRUE,
100-100*(N123-MINIFS(N:N,$E:$E,$E123))/(MAXIFS(N:N,$E:$E,$E123)-MINIFS(N:N,$E:$E,$E123)),
100*(N123-MINIFS(N:N,$E:$E,$E123))/(MAXIFS(N:N,$E:$E,$E123)-MINIFS(N:N,$E:$E,$E123))))</f>
        <v/>
      </c>
      <c r="CD123" s="223" t="str">
        <f t="array" ref="CD123">IF(O123="","",
IF(INDEX(Settings!$H:$H,MATCH(CD$1,Settings!$G:$G,0))=TRUE,
100-100*(O123-MINIFS(O:O,$E:$E,$E123))/(MAXIFS(O:O,$E:$E,$E123)-MINIFS(O:O,$E:$E,$E123)),
100*(O123-MINIFS(O:O,$E:$E,$E123))/(MAXIFS(O:O,$E:$E,$E123)-MINIFS(O:O,$E:$E,$E123))))</f>
        <v/>
      </c>
      <c r="CE123" s="223" t="str">
        <f t="array" ref="CE123">IF(P123="","",
IF(INDEX(Settings!$H:$H,MATCH(CE$1,Settings!$G:$G,0))=TRUE,
100-100*(P123-MINIFS(P:P,$E:$E,$E123))/(MAXIFS(P:P,$E:$E,$E123)-MINIFS(P:P,$E:$E,$E123)),
100*(P123-MINIFS(P:P,$E:$E,$E123))/(MAXIFS(P:P,$E:$E,$E123)-MINIFS(P:P,$E:$E,$E123))))</f>
        <v/>
      </c>
      <c r="CF123" s="223" t="str">
        <f t="array" ref="CF123">IF(Q123="","",
IF(INDEX(Settings!$H:$H,MATCH(CF$1,Settings!$G:$G,0))=TRUE,
100-100*(Q123-MINIFS(Q:Q,$E:$E,$E123))/(MAXIFS(Q:Q,$E:$E,$E123)-MINIFS(Q:Q,$E:$E,$E123)),
100*(Q123-MINIFS(Q:Q,$E:$E,$E123))/(MAXIFS(Q:Q,$E:$E,$E123)-MINIFS(Q:Q,$E:$E,$E123))))</f>
        <v/>
      </c>
      <c r="CG123" s="223" t="str">
        <f t="array" ref="CG123">IF(R123="","",
IF(INDEX(Settings!$H:$H,MATCH(CG$1,Settings!$G:$G,0))=TRUE,
100-100*(R123-MINIFS(R:R,$E:$E,$E123))/(MAXIFS(R:R,$E:$E,$E123)-MINIFS(R:R,$E:$E,$E123)),
100*(R123-MINIFS(R:R,$E:$E,$E123))/(MAXIFS(R:R,$E:$E,$E123)-MINIFS(R:R,$E:$E,$E123))))</f>
        <v/>
      </c>
      <c r="CH123" s="223" t="str">
        <f t="array" ref="CH123">IF(S123="","",
IF(INDEX(Settings!$H:$H,MATCH(CH$1,Settings!$G:$G,0))=TRUE,
100-100*(S123-MINIFS(S:S,$E:$E,$E123))/(MAXIFS(S:S,$E:$E,$E123)-MINIFS(S:S,$E:$E,$E123)),
100*(S123-MINIFS(S:S,$E:$E,$E123))/(MAXIFS(S:S,$E:$E,$E123)-MINIFS(S:S,$E:$E,$E123))))</f>
        <v/>
      </c>
      <c r="CI123" s="223" t="str">
        <f t="array" ref="CI123">IF(T123="","",
IF(INDEX(Settings!$H:$H,MATCH(CI$1,Settings!$G:$G,0))=TRUE,
100-100*(T123-MINIFS(T:T,$E:$E,$E123))/(MAXIFS(T:T,$E:$E,$E123)-MINIFS(T:T,$E:$E,$E123)),
100*(T123-MINIFS(T:T,$E:$E,$E123))/(MAXIFS(T:T,$E:$E,$E123)-MINIFS(T:T,$E:$E,$E123))))</f>
        <v/>
      </c>
      <c r="CJ123" s="223" t="str">
        <f t="array" ref="CJ123">IF(U123="","",
IF(INDEX(Settings!$H:$H,MATCH(CJ$1,Settings!$G:$G,0))=TRUE,
100-100*(U123-MINIFS(U:U,$E:$E,$E123))/(MAXIFS(U:U,$E:$E,$E123)-MINIFS(U:U,$E:$E,$E123)),
100*(U123-MINIFS(U:U,$E:$E,$E123))/(MAXIFS(U:U,$E:$E,$E123)-MINIFS(U:U,$E:$E,$E123))))</f>
        <v/>
      </c>
      <c r="CK123" s="223" t="str">
        <f t="array" ref="CK123">IF(V123="","",
IF(INDEX(Settings!$H:$H,MATCH(CK$1,Settings!$G:$G,0))=TRUE,
100-100*(V123-MINIFS(V:V,$E:$E,$E123))/(MAXIFS(V:V,$E:$E,$E123)-MINIFS(V:V,$E:$E,$E123)),
100*(V123-MINIFS(V:V,$E:$E,$E123))/(MAXIFS(V:V,$E:$E,$E123)-MINIFS(V:V,$E:$E,$E123))))</f>
        <v/>
      </c>
      <c r="CL123" s="223" t="str">
        <f t="array" ref="CL123">IF(W123="","",
IF(INDEX(Settings!$H:$H,MATCH(CL$1,Settings!$G:$G,0))=TRUE,
100-100*(W123-MINIFS(W:W,$E:$E,$E123))/(MAXIFS(W:W,$E:$E,$E123)-MINIFS(W:W,$E:$E,$E123)),
100*(W123-MINIFS(W:W,$E:$E,$E123))/(MAXIFS(W:W,$E:$E,$E123)-MINIFS(W:W,$E:$E,$E123))))</f>
        <v/>
      </c>
      <c r="CM123" s="223" t="str">
        <f t="array" ref="CM123">IF(X123="","",
IF(INDEX(Settings!$H:$H,MATCH(CM$1,Settings!$G:$G,0))=TRUE,
100-100*(X123-MINIFS(X:X,$E:$E,$E123))/(MAXIFS(X:X,$E:$E,$E123)-MINIFS(X:X,$E:$E,$E123)),
100*(X123-MINIFS(X:X,$E:$E,$E123))/(MAXIFS(X:X,$E:$E,$E123)-MINIFS(X:X,$E:$E,$E123))))</f>
        <v/>
      </c>
      <c r="CN123" s="223" t="str">
        <f t="array" ref="CN123">IF(Y123="","",
IF(INDEX(Settings!$H:$H,MATCH(CN$1,Settings!$G:$G,0))=TRUE,
100-100*(Y123-MINIFS(Y:Y,$E:$E,$E123))/(MAXIFS(Y:Y,$E:$E,$E123)-MINIFS(Y:Y,$E:$E,$E123)),
100*(Y123-MINIFS(Y:Y,$E:$E,$E123))/(MAXIFS(Y:Y,$E:$E,$E123)-MINIFS(Y:Y,$E:$E,$E123))))</f>
        <v/>
      </c>
      <c r="CO123" s="223" t="str">
        <f t="array" ref="CO123">IF(Z123="","",
IF(INDEX(Settings!$H:$H,MATCH(CO$1,Settings!$G:$G,0))=TRUE,
100-100*(Z123-MINIFS(Z:Z,$E:$E,$E123))/(MAXIFS(Z:Z,$E:$E,$E123)-MINIFS(Z:Z,$E:$E,$E123)),
100*(Z123-MINIFS(Z:Z,$E:$E,$E123))/(MAXIFS(Z:Z,$E:$E,$E123)-MINIFS(Z:Z,$E:$E,$E123))))</f>
        <v/>
      </c>
      <c r="CP123" s="223" t="str">
        <f t="array" ref="CP123">IF(AA123="","",
IF(INDEX(Settings!$H:$H,MATCH(CP$1,Settings!$G:$G,0))=TRUE,
100-100*(AA123-MINIFS(AA:AA,$E:$E,$E123))/(MAXIFS(AA:AA,$E:$E,$E123)-MINIFS(AA:AA,$E:$E,$E123)),
100*(AA123-MINIFS(AA:AA,$E:$E,$E123))/(MAXIFS(AA:AA,$E:$E,$E123)-MINIFS(AA:AA,$E:$E,$E123))))</f>
        <v/>
      </c>
      <c r="CQ123" s="223" t="str">
        <f t="array" ref="CQ123">IF(AB123="","",
IF(INDEX(Settings!$H:$H,MATCH(CQ$1,Settings!$G:$G,0))=TRUE,
100-100*(AB123-MINIFS(AB:AB,$E:$E,$E123))/(MAXIFS(AB:AB,$E:$E,$E123)-MINIFS(AB:AB,$E:$E,$E123)),
100*(AB123-MINIFS(AB:AB,$E:$E,$E123))/(MAXIFS(AB:AB,$E:$E,$E123)-MINIFS(AB:AB,$E:$E,$E123))))</f>
        <v/>
      </c>
      <c r="CR123" s="223" t="str">
        <f t="array" ref="CR123">IF(AC123="","",
IF(INDEX(Settings!$H:$H,MATCH(CR$1,Settings!$G:$G,0))=TRUE,
100-100*(AC123-MINIFS(AC:AC,$E:$E,$E123))/(MAXIFS(AC:AC,$E:$E,$E123)-MINIFS(AC:AC,$E:$E,$E123)),
100*(AC123-MINIFS(AC:AC,$E:$E,$E123))/(MAXIFS(AC:AC,$E:$E,$E123)-MINIFS(AC:AC,$E:$E,$E123))))</f>
        <v/>
      </c>
      <c r="CS123" s="223" t="str">
        <f t="array" ref="CS123">IF(AD123="","",
IF(INDEX(Settings!$H:$H,MATCH(CS$1,Settings!$G:$G,0))=TRUE,
100-100*(AD123-MINIFS(AD:AD,$E:$E,$E123))/(MAXIFS(AD:AD,$E:$E,$E123)-MINIFS(AD:AD,$E:$E,$E123)),
100*(AD123-MINIFS(AD:AD,$E:$E,$E123))/(MAXIFS(AD:AD,$E:$E,$E123)-MINIFS(AD:AD,$E:$E,$E123))))</f>
        <v/>
      </c>
      <c r="CT123" s="223" t="str">
        <f t="array" ref="CT123">IF(AE123="","",
IF(INDEX(Settings!$H:$H,MATCH(CT$1,Settings!$G:$G,0))=TRUE,
100-100*(AE123-MINIFS(AE:AE,$E:$E,$E123))/(MAXIFS(AE:AE,$E:$E,$E123)-MINIFS(AE:AE,$E:$E,$E123)),
100*(AE123-MINIFS(AE:AE,$E:$E,$E123))/(MAXIFS(AE:AE,$E:$E,$E123)-MINIFS(AE:AE,$E:$E,$E123))))</f>
        <v/>
      </c>
      <c r="CU123" s="223" t="str">
        <f t="array" ref="CU123">IF(AF123="","",
IF(INDEX(Settings!$H:$H,MATCH(CU$1,Settings!$G:$G,0))=TRUE,
100-100*(AF123-MINIFS(AF:AF,$E:$E,$E123))/(MAXIFS(AF:AF,$E:$E,$E123)-MINIFS(AF:AF,$E:$E,$E123)),
100*(AF123-MINIFS(AF:AF,$E:$E,$E123))/(MAXIFS(AF:AF,$E:$E,$E123)-MINIFS(AF:AF,$E:$E,$E123))))</f>
        <v/>
      </c>
      <c r="CV123" s="223" t="str">
        <f t="array" ref="CV123">IF(AG123="","",
IF(INDEX(Settings!$H:$H,MATCH(CV$1,Settings!$G:$G,0))=TRUE,
100-100*(AG123-MINIFS(AG:AG,$E:$E,$E123))/(MAXIFS(AG:AG,$E:$E,$E123)-MINIFS(AG:AG,$E:$E,$E123)),
100*(AG123-MINIFS(AG:AG,$E:$E,$E123))/(MAXIFS(AG:AG,$E:$E,$E123)-MINIFS(AG:AG,$E:$E,$E123))))</f>
        <v/>
      </c>
      <c r="CW123" s="223" t="str">
        <f t="array" ref="CW123">IF(AH123="","",
IF(INDEX(Settings!$H:$H,MATCH(CW$1,Settings!$G:$G,0))=TRUE,
100-100*(AH123-MINIFS(AH:AH,$E:$E,$E123))/(MAXIFS(AH:AH,$E:$E,$E123)-MINIFS(AH:AH,$E:$E,$E123)),
100*(AH123-MINIFS(AH:AH,$E:$E,$E123))/(MAXIFS(AH:AH,$E:$E,$E123)-MINIFS(AH:AH,$E:$E,$E123))))</f>
        <v/>
      </c>
      <c r="CX123" s="223" t="str">
        <f t="array" ref="CX123">IF(AI123="","",
IF(INDEX(Settings!$H:$H,MATCH(CX$1,Settings!$G:$G,0))=TRUE,
100-100*(AI123-MINIFS(AI:AI,$E:$E,$E123))/(MAXIFS(AI:AI,$E:$E,$E123)-MINIFS(AI:AI,$E:$E,$E123)),
100*(AI123-MINIFS(AI:AI,$E:$E,$E123))/(MAXIFS(AI:AI,$E:$E,$E123)-MINIFS(AI:AI,$E:$E,$E123))))</f>
        <v/>
      </c>
      <c r="CY123" s="223" t="str">
        <f t="array" ref="CY123">IF(AJ123="","",
IF(INDEX(Settings!$H:$H,MATCH(CY$1,Settings!$G:$G,0))=TRUE,
100-100*(AJ123-MINIFS(AJ:AJ,$E:$E,$E123))/(MAXIFS(AJ:AJ,$E:$E,$E123)-MINIFS(AJ:AJ,$E:$E,$E123)),
100*(AJ123-MINIFS(AJ:AJ,$E:$E,$E123))/(MAXIFS(AJ:AJ,$E:$E,$E123)-MINIFS(AJ:AJ,$E:$E,$E123))))</f>
        <v/>
      </c>
      <c r="CZ123" s="223" t="str">
        <f t="array" ref="CZ123">IF(AK123="","",
IF(INDEX(Settings!$H:$H,MATCH(CZ$1,Settings!$G:$G,0))=TRUE,
100-100*(AK123-MINIFS(AK:AK,$E:$E,$E123))/(MAXIFS(AK:AK,$E:$E,$E123)-MINIFS(AK:AK,$E:$E,$E123)),
100*(AK123-MINIFS(AK:AK,$E:$E,$E123))/(MAXIFS(AK:AK,$E:$E,$E123)-MINIFS(AK:AK,$E:$E,$E123))))</f>
        <v/>
      </c>
      <c r="DA123" s="223" t="str">
        <f t="array" ref="DA123">IF(AL123="","",
IF(INDEX(Settings!$H:$H,MATCH(DA$1,Settings!$G:$G,0))=TRUE,
100-100*(AL123-MINIFS(AL:AL,$E:$E,$E123))/(MAXIFS(AL:AL,$E:$E,$E123)-MINIFS(AL:AL,$E:$E,$E123)),
100*(AL123-MINIFS(AL:AL,$E:$E,$E123))/(MAXIFS(AL:AL,$E:$E,$E123)-MINIFS(AL:AL,$E:$E,$E123))))</f>
        <v/>
      </c>
      <c r="DB123" s="223" t="str">
        <f t="array" ref="DB123">IF(AM123="","",
IF(INDEX(Settings!$H:$H,MATCH(DB$1,Settings!$G:$G,0))=TRUE,
100-100*(AM123-MINIFS(AM:AM,$E:$E,$E123))/(MAXIFS(AM:AM,$E:$E,$E123)-MINIFS(AM:AM,$E:$E,$E123)),
100*(AM123-MINIFS(AM:AM,$E:$E,$E123))/(MAXIFS(AM:AM,$E:$E,$E123)-MINIFS(AM:AM,$E:$E,$E123))))</f>
        <v/>
      </c>
      <c r="DC123" s="223" t="str">
        <f t="array" ref="DC123">IF(AN123="","",
IF(INDEX(Settings!$H:$H,MATCH(DC$1,Settings!$G:$G,0))=TRUE,
100-100*(AN123-MINIFS(AN:AN,$E:$E,$E123))/(MAXIFS(AN:AN,$E:$E,$E123)-MINIFS(AN:AN,$E:$E,$E123)),
100*(AN123-MINIFS(AN:AN,$E:$E,$E123))/(MAXIFS(AN:AN,$E:$E,$E123)-MINIFS(AN:AN,$E:$E,$E123))))</f>
        <v/>
      </c>
      <c r="DD123" s="223" t="str">
        <f t="array" ref="DD123">IF(AO123="","",
IF(INDEX(Settings!$H:$H,MATCH(DD$1,Settings!$G:$G,0))=TRUE,
100-100*(AO123-MINIFS(AO:AO,$E:$E,$E123))/(MAXIFS(AO:AO,$E:$E,$E123)-MINIFS(AO:AO,$E:$E,$E123)),
100*(AO123-MINIFS(AO:AO,$E:$E,$E123))/(MAXIFS(AO:AO,$E:$E,$E123)-MINIFS(AO:AO,$E:$E,$E123))))</f>
        <v/>
      </c>
      <c r="DE123" s="223" t="str">
        <f t="array" ref="DE123">IF(AP123="","",
IF(INDEX(Settings!$H:$H,MATCH(DE$1,Settings!$G:$G,0))=TRUE,
100-100*(AP123-MINIFS(AP:AP,$E:$E,$E123))/(MAXIFS(AP:AP,$E:$E,$E123)-MINIFS(AP:AP,$E:$E,$E123)),
100*(AP123-MINIFS(AP:AP,$E:$E,$E123))/(MAXIFS(AP:AP,$E:$E,$E123)-MINIFS(AP:AP,$E:$E,$E123))))</f>
        <v/>
      </c>
      <c r="DF123" s="223" t="str">
        <f t="array" ref="DF123">IF(AQ123="","",
IF(INDEX(Settings!$H:$H,MATCH(DF$1,Settings!$G:$G,0))=TRUE,
100-100*(AQ123-MINIFS(AQ:AQ,$E:$E,$E123))/(MAXIFS(AQ:AQ,$E:$E,$E123)-MINIFS(AQ:AQ,$E:$E,$E123)),
100*(AQ123-MINIFS(AQ:AQ,$E:$E,$E123))/(MAXIFS(AQ:AQ,$E:$E,$E123)-MINIFS(AQ:AQ,$E:$E,$E123))))</f>
        <v/>
      </c>
      <c r="DG123" s="223" t="str">
        <f t="array" ref="DG123">IF(AR123="","",
IF(INDEX(Settings!$H:$H,MATCH(DG$1,Settings!$G:$G,0))=TRUE,
100-100*(AR123-MINIFS(AR:AR,$E:$E,$E123))/(MAXIFS(AR:AR,$E:$E,$E123)-MINIFS(AR:AR,$E:$E,$E123)),
100*(AR123-MINIFS(AR:AR,$E:$E,$E123))/(MAXIFS(AR:AR,$E:$E,$E123)-MINIFS(AR:AR,$E:$E,$E123))))</f>
        <v/>
      </c>
      <c r="DH123" s="223" t="str">
        <f t="array" ref="DH123">IF(AS123="","",
IF(INDEX(Settings!$H:$H,MATCH(DH$1,Settings!$G:$G,0))=TRUE,
100-100*(AS123-MINIFS(AS:AS,$E:$E,$E123))/(MAXIFS(AS:AS,$E:$E,$E123)-MINIFS(AS:AS,$E:$E,$E123)),
100*(AS123-MINIFS(AS:AS,$E:$E,$E123))/(MAXIFS(AS:AS,$E:$E,$E123)-MINIFS(AS:AS,$E:$E,$E123))))</f>
        <v/>
      </c>
      <c r="DI123" s="223" t="str">
        <f t="array" ref="DI123">IF(AT123="","",
IF(INDEX(Settings!$H:$H,MATCH(DI$1,Settings!$G:$G,0))=TRUE,
100-100*(AT123-MINIFS(AT:AT,$E:$E,$E123))/(MAXIFS(AT:AT,$E:$E,$E123)-MINIFS(AT:AT,$E:$E,$E123)),
100*(AT123-MINIFS(AT:AT,$E:$E,$E123))/(MAXIFS(AT:AT,$E:$E,$E123)-MINIFS(AT:AT,$E:$E,$E123))))</f>
        <v/>
      </c>
      <c r="DJ123" s="223" t="str">
        <f t="array" ref="DJ123">IF(AU123="","",
IF(INDEX(Settings!$H:$H,MATCH(DJ$1,Settings!$G:$G,0))=TRUE,
100-100*(AU123-MINIFS(AU:AU,$E:$E,$E123))/(MAXIFS(AU:AU,$E:$E,$E123)-MINIFS(AU:AU,$E:$E,$E123)),
100*(AU123-MINIFS(AU:AU,$E:$E,$E123))/(MAXIFS(AU:AU,$E:$E,$E123)-MINIFS(AU:AU,$E:$E,$E123))))</f>
        <v/>
      </c>
      <c r="DK123" s="223" t="str">
        <f t="array" ref="DK123">IF(AV123="","",
IF(INDEX(Settings!$H:$H,MATCH(DK$1,Settings!$G:$G,0))=TRUE,
100-100*(AV123-MINIFS(AV:AV,$E:$E,$E123))/(MAXIFS(AV:AV,$E:$E,$E123)-MINIFS(AV:AV,$E:$E,$E123)),
100*(AV123-MINIFS(AV:AV,$E:$E,$E123))/(MAXIFS(AV:AV,$E:$E,$E123)-MINIFS(AV:AV,$E:$E,$E123))))</f>
        <v/>
      </c>
      <c r="DL123" s="223" t="str">
        <f t="array" ref="DL123">IF(AW123="","",
IF(INDEX(Settings!$H:$H,MATCH(DL$1,Settings!$G:$G,0))=TRUE,
100-100*(AW123-MINIFS(AW:AW,$E:$E,$E123))/(MAXIFS(AW:AW,$E:$E,$E123)-MINIFS(AW:AW,$E:$E,$E123)),
100*(AW123-MINIFS(AW:AW,$E:$E,$E123))/(MAXIFS(AW:AW,$E:$E,$E123)-MINIFS(AW:AW,$E:$E,$E123))))</f>
        <v/>
      </c>
      <c r="DM123" s="223" t="str">
        <f t="array" ref="DM123">IF(AX123="","",
IF(INDEX(Settings!$H:$H,MATCH(DM$1,Settings!$G:$G,0))=TRUE,
100-100*(AX123-MINIFS(AX:AX,$E:$E,$E123))/(MAXIFS(AX:AX,$E:$E,$E123)-MINIFS(AX:AX,$E:$E,$E123)),
100*(AX123-MINIFS(AX:AX,$E:$E,$E123))/(MAXIFS(AX:AX,$E:$E,$E123)-MINIFS(AX:AX,$E:$E,$E123))))</f>
        <v/>
      </c>
      <c r="DN123" s="223" t="str">
        <f t="array" ref="DN123">IF(AY123="","",
IF(INDEX(Settings!$H:$H,MATCH(DN$1,Settings!$G:$G,0))=TRUE,
100-100*(AY123-MINIFS(AY:AY,$E:$E,$E123))/(MAXIFS(AY:AY,$E:$E,$E123)-MINIFS(AY:AY,$E:$E,$E123)),
100*(AY123-MINIFS(AY:AY,$E:$E,$E123))/(MAXIFS(AY:AY,$E:$E,$E123)-MINIFS(AY:AY,$E:$E,$E123))))</f>
        <v/>
      </c>
      <c r="DO123" s="223" t="str">
        <f t="array" ref="DO123">IF(AZ123="","",
IF(INDEX(Settings!$H:$H,MATCH(DO$1,Settings!$G:$G,0))=TRUE,
100-100*(AZ123-MINIFS(AZ:AZ,$E:$E,$E123))/(MAXIFS(AZ:AZ,$E:$E,$E123)-MINIFS(AZ:AZ,$E:$E,$E123)),
100*(AZ123-MINIFS(AZ:AZ,$E:$E,$E123))/(MAXIFS(AZ:AZ,$E:$E,$E123)-MINIFS(AZ:AZ,$E:$E,$E123))))</f>
        <v/>
      </c>
      <c r="DP123" s="223" t="str">
        <f t="array" ref="DP123">IF(BA123="","",
IF(INDEX(Settings!$H:$H,MATCH(DP$1,Settings!$G:$G,0))=TRUE,
100-100*(BA123-MINIFS(BA:BA,$E:$E,$E123))/(MAXIFS(BA:BA,$E:$E,$E123)-MINIFS(BA:BA,$E:$E,$E123)),
100*(BA123-MINIFS(BA:BA,$E:$E,$E123))/(MAXIFS(BA:BA,$E:$E,$E123)-MINIFS(BA:BA,$E:$E,$E123))))</f>
        <v/>
      </c>
      <c r="DQ123" s="223" t="str">
        <f t="array" ref="DQ123">IF(BB123="","",
IF(INDEX(Settings!$H:$H,MATCH(DQ$1,Settings!$G:$G,0))=TRUE,
100-100*(BB123-MINIFS(BB:BB,$E:$E,$E123))/(MAXIFS(BB:BB,$E:$E,$E123)-MINIFS(BB:BB,$E:$E,$E123)),
100*(BB123-MINIFS(BB:BB,$E:$E,$E123))/(MAXIFS(BB:BB,$E:$E,$E123)-MINIFS(BB:BB,$E:$E,$E123))))</f>
        <v/>
      </c>
      <c r="DR123" s="223" t="str">
        <f t="array" ref="DR123">IF(BC123="","",
IF(INDEX(Settings!$H:$H,MATCH(DR$1,Settings!$G:$G,0))=TRUE,
100-100*(BC123-MINIFS(BC:BC,$E:$E,$E123))/(MAXIFS(BC:BC,$E:$E,$E123)-MINIFS(BC:BC,$E:$E,$E123)),
100*(BC123-MINIFS(BC:BC,$E:$E,$E123))/(MAXIFS(BC:BC,$E:$E,$E123)-MINIFS(BC:BC,$E:$E,$E123))))</f>
        <v/>
      </c>
      <c r="DS123" s="223" t="str">
        <f t="array" ref="DS123">IF(BD123="","",
IF(INDEX(Settings!$H:$H,MATCH(DS$1,Settings!$G:$G,0))=TRUE,
100-100*(BD123-MINIFS(BD:BD,$E:$E,$E123))/(MAXIFS(BD:BD,$E:$E,$E123)-MINIFS(BD:BD,$E:$E,$E123)),
100*(BD123-MINIFS(BD:BD,$E:$E,$E123))/(MAXIFS(BD:BD,$E:$E,$E123)-MINIFS(BD:BD,$E:$E,$E123))))</f>
        <v/>
      </c>
      <c r="DT123" s="223" t="str">
        <f t="array" ref="DT123">IF(BE123="","",
IF(INDEX(Settings!$H:$H,MATCH(DT$1,Settings!$G:$G,0))=TRUE,
100-100*(BE123-MINIFS(BE:BE,$E:$E,$E123))/(MAXIFS(BE:BE,$E:$E,$E123)-MINIFS(BE:BE,$E:$E,$E123)),
100*(BE123-MINIFS(BE:BE,$E:$E,$E123))/(MAXIFS(BE:BE,$E:$E,$E123)-MINIFS(BE:BE,$E:$E,$E123))))</f>
        <v/>
      </c>
      <c r="DU123" s="223" t="str">
        <f t="array" ref="DU123">IF(BF123="","",
IF(INDEX(Settings!$H:$H,MATCH(DU$1,Settings!$G:$G,0))=TRUE,
100-100*(BF123-MINIFS(BF:BF,$E:$E,$E123))/(MAXIFS(BF:BF,$E:$E,$E123)-MINIFS(BF:BF,$E:$E,$E123)),
100*(BF123-MINIFS(BF:BF,$E:$E,$E123))/(MAXIFS(BF:BF,$E:$E,$E123)-MINIFS(BF:BF,$E:$E,$E123))))</f>
        <v/>
      </c>
      <c r="DV123" s="223" t="str">
        <f t="array" ref="DV123">IF(BG123="","",
IF(INDEX(Settings!$H:$H,MATCH(DV$1,Settings!$G:$G,0))=TRUE,
100-100*(BG123-MINIFS(BG:BG,$E:$E,$E123))/(MAXIFS(BG:BG,$E:$E,$E123)-MINIFS(BG:BG,$E:$E,$E123)),
100*(BG123-MINIFS(BG:BG,$E:$E,$E123))/(MAXIFS(BG:BG,$E:$E,$E123)-MINIFS(BG:BG,$E:$E,$E123))))</f>
        <v/>
      </c>
      <c r="DW123" s="223" t="str">
        <f t="array" ref="DW123">IF(BH123="","",
IF(INDEX(Settings!$H:$H,MATCH(DW$1,Settings!$G:$G,0))=TRUE,
100-100*(BH123-MINIFS(BH:BH,$E:$E,$E123))/(MAXIFS(BH:BH,$E:$E,$E123)-MINIFS(BH:BH,$E:$E,$E123)),
100*(BH123-MINIFS(BH:BH,$E:$E,$E123))/(MAXIFS(BH:BH,$E:$E,$E123)-MINIFS(BH:BH,$E:$E,$E123))))</f>
        <v/>
      </c>
      <c r="DX123" s="223" t="str">
        <f t="array" ref="DX123">IF(BI123="","",
IF(INDEX(Settings!$H:$H,MATCH(DX$1,Settings!$G:$G,0))=TRUE,
100-100*(BI123-MINIFS(BI:BI,$E:$E,$E123))/(MAXIFS(BI:BI,$E:$E,$E123)-MINIFS(BI:BI,$E:$E,$E123)),
100*(BI123-MINIFS(BI:BI,$E:$E,$E123))/(MAXIFS(BI:BI,$E:$E,$E123)-MINIFS(BI:BI,$E:$E,$E123))))</f>
        <v/>
      </c>
      <c r="DY123" s="223" t="str">
        <f t="array" ref="DY123">IF(BJ123="","",
IF(INDEX(Settings!$H:$H,MATCH(DY$1,Settings!$G:$G,0))=TRUE,
100-100*(BJ123-MINIFS(BJ:BJ,$E:$E,$E123))/(MAXIFS(BJ:BJ,$E:$E,$E123)-MINIFS(BJ:BJ,$E:$E,$E123)),
100*(BJ123-MINIFS(BJ:BJ,$E:$E,$E123))/(MAXIFS(BJ:BJ,$E:$E,$E123)-MINIFS(BJ:BJ,$E:$E,$E123))))</f>
        <v/>
      </c>
      <c r="DZ123" s="225"/>
      <c r="EA123" s="225"/>
      <c r="EB123" s="225" t="str">
        <f t="shared" si="8"/>
        <v/>
      </c>
      <c r="EC123" s="225" t="str">
        <f t="shared" si="9"/>
        <v/>
      </c>
      <c r="ED123" s="225" t="str">
        <f t="shared" si="10"/>
        <v/>
      </c>
      <c r="EE123" s="225" t="str">
        <f t="shared" si="11"/>
        <v/>
      </c>
      <c r="EF123" s="225" t="str">
        <f t="shared" si="12"/>
        <v/>
      </c>
      <c r="EG123" s="225" t="str">
        <f t="shared" si="13"/>
        <v/>
      </c>
      <c r="EH123" s="225"/>
      <c r="EI123" s="225"/>
      <c r="EJ123" s="225"/>
      <c r="EK123" s="225"/>
      <c r="EL123" s="225"/>
      <c r="EM123" s="225"/>
    </row>
    <row r="124">
      <c r="A124" s="231"/>
      <c r="B124" s="231"/>
      <c r="C124" s="231"/>
      <c r="D124" s="231" t="str">
        <f t="array" ref="D124">IFERROR(INDEX(Profiles!$B:$B,MATCH($A124,Profiles!$A:$A,0)),"")</f>
        <v/>
      </c>
      <c r="E124" s="231"/>
      <c r="F124" s="231"/>
      <c r="G124" s="231"/>
      <c r="H124" s="231"/>
      <c r="I124" s="231" t="str">
        <f>IF(A124="","",IF(Settings!$N$3="DATE",F124&amp;": "&amp;TEXT(B124,"M/DD/YY"),F124&amp;": "&amp;H124))</f>
        <v/>
      </c>
      <c r="J124" s="231"/>
      <c r="K124" s="231"/>
      <c r="L124" s="231"/>
      <c r="M124" s="232" t="str">
        <f t="shared" si="14"/>
        <v/>
      </c>
      <c r="N124" s="231"/>
      <c r="O124" s="231"/>
      <c r="P124" s="231"/>
      <c r="Q124" s="231"/>
      <c r="R124" s="231"/>
      <c r="S124" s="230" t="str">
        <f>IFERROR(VLOOKUP(AF124, 'YOYO IR Scores'!A:C, 3, FALSE), "")
</f>
        <v/>
      </c>
      <c r="T124" s="231"/>
      <c r="U124" s="231"/>
      <c r="V124" s="231"/>
      <c r="W124" s="231"/>
      <c r="X124" s="233" t="str">
        <f t="shared" si="4"/>
        <v/>
      </c>
      <c r="Y124" s="234" t="str">
        <f t="shared" si="5"/>
        <v/>
      </c>
      <c r="Z124" s="234" t="str">
        <f t="shared" si="6"/>
        <v/>
      </c>
      <c r="AA124" s="233" t="str">
        <f t="shared" si="7"/>
        <v/>
      </c>
      <c r="AB124" s="232"/>
      <c r="AC124" s="232"/>
      <c r="AD124" s="232"/>
      <c r="AE124" s="232" t="str">
        <f>IFERROR(VLOOKUP(AF124, 'YOYO IR Scores'!A:C, 2, FALSE), "")</f>
        <v/>
      </c>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t="str">
        <f t="array" ref="BK124">IF(J124="","",
IF(INDEX(Settings!$H:$H,MATCH(BY$1,Settings!$G:$G,0))=TRUE,
100-100*(J124-MIN(J:J))/(MAX(J:J)-MIN(J:J)),
100*(J124-MIN(J:J))/(MAX(J:J)-MIN(J:J))))</f>
        <v/>
      </c>
      <c r="BL124" s="232" t="str">
        <f t="array" ref="BL124">IF(J124="","",
IF(INDEX(Settings!$H:$H,MATCH(BY$1,Settings!$G:$G,0))=TRUE,
100-100*(J124-MINIFS(J:J,$E:$E,$E124))/(MAXIFS(J:J,$E:$E,$E124)-MINIFS(J:J,$E:$E,$E124)),
100*(J124-MINIFS(J:J,$E:$E,$E124))/(MAXIFS(J:J,$E:$E,$E124)-MINIFS(J:J,$E:$E,$E124))))</f>
        <v/>
      </c>
      <c r="BM124" s="232" t="str">
        <f t="array" ref="BM124">IF(J124="","",
IF(INDEX(Settings!$H:$H,MATCH(BY$1,Settings!$G:$G,0))=TRUE,
100-100*(J124-MINIFS(J:J,$E:$E,$E124,$I:$I,$I124))/(MAXIFS(J:J,$E:$E,$E124,$I:$I,$I124)-MINIFS(J:J,$E:$E,$E124,$I:$I,$I124)),
100*(J124-MINIFS(J:J,$E:$E,$E124,$I:$I,$I124))/(MAXIFS(J:J,$E:$E,$E124,$I:$I,$I124)-MINIFS(J:J,$E:$E,$E124,$I:$I,$I124))))</f>
        <v/>
      </c>
      <c r="BN124" s="231" t="str">
        <f t="array" ref="BN124">IF(J124="","",
IF(INDEX(Settings!$H:$H,MATCH(BY$1,Settings!$G:$G,0))=TRUE,
100-100*PERCENTRANK(J:J,J124),
100*PERCENTRANK(J:J,J124)))</f>
        <v/>
      </c>
      <c r="BO124" s="231" t="str">
        <f>IFERROR(__xludf.DUMMYFUNCTION("IF(J124="""","""",
IF(INDEX(Settings!$H:$H,MATCH(BY$1,Settings!$G:$G,0))=TRUE,
100-100*PERCENTRANK(FILTER(J:J,$E:$E=$E124),J124),
100*PERCENTRANK(FILTER(J:J,$E:$E=$E124),J124)))"),"")</f>
        <v/>
      </c>
      <c r="BP124" s="231" t="str">
        <f>IFERROR(__xludf.DUMMYFUNCTION("IF(J124="""","""",
IF(INDEX(Settings!$H:$H,MATCH(BY$1,Settings!$G:$G,0))=TRUE,
100-100*PERCENTRANK(FILTER(J:J,$E:$E=$E124,$I:$I=$I124),J124),
100*PERCENTRANK(FILTER(J:J,$E:$E=$E124,$I:$I=$I124),J124)))"),"")</f>
        <v/>
      </c>
      <c r="BQ124" s="233" t="str">
        <f t="array" ref="BQ124">IF(J124="","",
IF(INDEX(Settings!$H:$H,MATCH(BY$1,Settings!$G:$G,0))=TRUE,
-1*(J124-AVERAGE(J:J))/STDEV(J:J),
(J124-AVERAGE(J:J))/STDEV(J:J)))</f>
        <v/>
      </c>
      <c r="BR124" s="233" t="str">
        <f>IFERROR(__xludf.DUMMYFUNCTION("IF(J124="""","""",
IF(INDEX(Settings!$H:$H,MATCH(BY$1,Settings!$G:$G,0))=TRUE,
-1*(J124-AVERAGEIFS(J:J,$E:$E,$E124))/STDEV(FILTER(J:J,$E:$E=$E124)),
(J124-AVERAGEIFS(J:J,$E:$E,$E124))/STDEV(FILTER(J:J,$E:$E=$E124))))"),"")</f>
        <v/>
      </c>
      <c r="BS124" s="233"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1"/>
      <c r="BX124" s="231"/>
      <c r="BY124" s="232" t="str">
        <f t="array" ref="BY124">IF(J124="","",
IF(INDEX(Settings!$H:$H,MATCH(BY$1,Settings!$G:$G,0))=TRUE,
100-100*(J124-MINIFS(J:J,$E:$E,$E124))/(MAXIFS(J:J,$E:$E,$E124)-MINIFS(J:J,$E:$E,$E124)),
100*(J124-MINIFS(J:J,$E:$E,$E124))/(MAXIFS(J:J,$E:$E,$E124)-MINIFS(J:J,$E:$E,$E124))))</f>
        <v/>
      </c>
      <c r="BZ124" s="232" t="str">
        <f t="array" ref="BZ124">IF(K124="","",
IF(INDEX(Settings!$H:$H,MATCH(BZ$1,Settings!$G:$G,0))=TRUE,
100-100*(K124-MINIFS(K:K,$E:$E,$E124))/(MAXIFS(K:K,$E:$E,$E124)-MINIFS(K:K,$E:$E,$E124)),
100*(K124-MINIFS(K:K,$E:$E,$E124))/(MAXIFS(K:K,$E:$E,$E124)-MINIFS(K:K,$E:$E,$E124))))</f>
        <v/>
      </c>
      <c r="CA124" s="232" t="str">
        <f t="array" ref="CA124">IF(L124="","",
IF(INDEX(Settings!$H:$H,MATCH(CA$1,Settings!$G:$G,0))=TRUE,
100-100*(L124-MINIFS(L:L,$E:$E,$E124))/(MAXIFS(L:L,$E:$E,$E124)-MINIFS(L:L,$E:$E,$E124)),
100*(L124-MINIFS(L:L,$E:$E,$E124))/(MAXIFS(L:L,$E:$E,$E124)-MINIFS(L:L,$E:$E,$E124))))</f>
        <v/>
      </c>
      <c r="CB124" s="232" t="str">
        <f t="array" ref="CB124">IF(M124="","",
IF(INDEX(Settings!$H:$H,MATCH(CB$1,Settings!$G:$G,0))=TRUE,
100-100*(M124-MINIFS(M:M,$E:$E,$E124))/(MAXIFS(M:M,$E:$E,$E124)-MINIFS(M:M,$E:$E,$E124)),
100*(M124-MINIFS(M:M,$E:$E,$E124))/(MAXIFS(M:M,$E:$E,$E124)-MINIFS(M:M,$E:$E,$E124))))</f>
        <v/>
      </c>
      <c r="CC124" s="232" t="str">
        <f t="array" ref="CC124">IF(N124="","",
IF(INDEX(Settings!$H:$H,MATCH(CC$1,Settings!$G:$G,0))=TRUE,
100-100*(N124-MINIFS(N:N,$E:$E,$E124))/(MAXIFS(N:N,$E:$E,$E124)-MINIFS(N:N,$E:$E,$E124)),
100*(N124-MINIFS(N:N,$E:$E,$E124))/(MAXIFS(N:N,$E:$E,$E124)-MINIFS(N:N,$E:$E,$E124))))</f>
        <v/>
      </c>
      <c r="CD124" s="232" t="str">
        <f t="array" ref="CD124">IF(O124="","",
IF(INDEX(Settings!$H:$H,MATCH(CD$1,Settings!$G:$G,0))=TRUE,
100-100*(O124-MINIFS(O:O,$E:$E,$E124))/(MAXIFS(O:O,$E:$E,$E124)-MINIFS(O:O,$E:$E,$E124)),
100*(O124-MINIFS(O:O,$E:$E,$E124))/(MAXIFS(O:O,$E:$E,$E124)-MINIFS(O:O,$E:$E,$E124))))</f>
        <v/>
      </c>
      <c r="CE124" s="232" t="str">
        <f t="array" ref="CE124">IF(P124="","",
IF(INDEX(Settings!$H:$H,MATCH(CE$1,Settings!$G:$G,0))=TRUE,
100-100*(P124-MINIFS(P:P,$E:$E,$E124))/(MAXIFS(P:P,$E:$E,$E124)-MINIFS(P:P,$E:$E,$E124)),
100*(P124-MINIFS(P:P,$E:$E,$E124))/(MAXIFS(P:P,$E:$E,$E124)-MINIFS(P:P,$E:$E,$E124))))</f>
        <v/>
      </c>
      <c r="CF124" s="232" t="str">
        <f t="array" ref="CF124">IF(Q124="","",
IF(INDEX(Settings!$H:$H,MATCH(CF$1,Settings!$G:$G,0))=TRUE,
100-100*(Q124-MINIFS(Q:Q,$E:$E,$E124))/(MAXIFS(Q:Q,$E:$E,$E124)-MINIFS(Q:Q,$E:$E,$E124)),
100*(Q124-MINIFS(Q:Q,$E:$E,$E124))/(MAXIFS(Q:Q,$E:$E,$E124)-MINIFS(Q:Q,$E:$E,$E124))))</f>
        <v/>
      </c>
      <c r="CG124" s="232" t="str">
        <f t="array" ref="CG124">IF(R124="","",
IF(INDEX(Settings!$H:$H,MATCH(CG$1,Settings!$G:$G,0))=TRUE,
100-100*(R124-MINIFS(R:R,$E:$E,$E124))/(MAXIFS(R:R,$E:$E,$E124)-MINIFS(R:R,$E:$E,$E124)),
100*(R124-MINIFS(R:R,$E:$E,$E124))/(MAXIFS(R:R,$E:$E,$E124)-MINIFS(R:R,$E:$E,$E124))))</f>
        <v/>
      </c>
      <c r="CH124" s="232" t="str">
        <f t="array" ref="CH124">IF(S124="","",
IF(INDEX(Settings!$H:$H,MATCH(CH$1,Settings!$G:$G,0))=TRUE,
100-100*(S124-MINIFS(S:S,$E:$E,$E124))/(MAXIFS(S:S,$E:$E,$E124)-MINIFS(S:S,$E:$E,$E124)),
100*(S124-MINIFS(S:S,$E:$E,$E124))/(MAXIFS(S:S,$E:$E,$E124)-MINIFS(S:S,$E:$E,$E124))))</f>
        <v/>
      </c>
      <c r="CI124" s="232" t="str">
        <f t="array" ref="CI124">IF(T124="","",
IF(INDEX(Settings!$H:$H,MATCH(CI$1,Settings!$G:$G,0))=TRUE,
100-100*(T124-MINIFS(T:T,$E:$E,$E124))/(MAXIFS(T:T,$E:$E,$E124)-MINIFS(T:T,$E:$E,$E124)),
100*(T124-MINIFS(T:T,$E:$E,$E124))/(MAXIFS(T:T,$E:$E,$E124)-MINIFS(T:T,$E:$E,$E124))))</f>
        <v/>
      </c>
      <c r="CJ124" s="232" t="str">
        <f t="array" ref="CJ124">IF(U124="","",
IF(INDEX(Settings!$H:$H,MATCH(CJ$1,Settings!$G:$G,0))=TRUE,
100-100*(U124-MINIFS(U:U,$E:$E,$E124))/(MAXIFS(U:U,$E:$E,$E124)-MINIFS(U:U,$E:$E,$E124)),
100*(U124-MINIFS(U:U,$E:$E,$E124))/(MAXIFS(U:U,$E:$E,$E124)-MINIFS(U:U,$E:$E,$E124))))</f>
        <v/>
      </c>
      <c r="CK124" s="232" t="str">
        <f t="array" ref="CK124">IF(V124="","",
IF(INDEX(Settings!$H:$H,MATCH(CK$1,Settings!$G:$G,0))=TRUE,
100-100*(V124-MINIFS(V:V,$E:$E,$E124))/(MAXIFS(V:V,$E:$E,$E124)-MINIFS(V:V,$E:$E,$E124)),
100*(V124-MINIFS(V:V,$E:$E,$E124))/(MAXIFS(V:V,$E:$E,$E124)-MINIFS(V:V,$E:$E,$E124))))</f>
        <v/>
      </c>
      <c r="CL124" s="232" t="str">
        <f t="array" ref="CL124">IF(W124="","",
IF(INDEX(Settings!$H:$H,MATCH(CL$1,Settings!$G:$G,0))=TRUE,
100-100*(W124-MINIFS(W:W,$E:$E,$E124))/(MAXIFS(W:W,$E:$E,$E124)-MINIFS(W:W,$E:$E,$E124)),
100*(W124-MINIFS(W:W,$E:$E,$E124))/(MAXIFS(W:W,$E:$E,$E124)-MINIFS(W:W,$E:$E,$E124))))</f>
        <v/>
      </c>
      <c r="CM124" s="232" t="str">
        <f t="array" ref="CM124">IF(X124="","",
IF(INDEX(Settings!$H:$H,MATCH(CM$1,Settings!$G:$G,0))=TRUE,
100-100*(X124-MINIFS(X:X,$E:$E,$E124))/(MAXIFS(X:X,$E:$E,$E124)-MINIFS(X:X,$E:$E,$E124)),
100*(X124-MINIFS(X:X,$E:$E,$E124))/(MAXIFS(X:X,$E:$E,$E124)-MINIFS(X:X,$E:$E,$E124))))</f>
        <v/>
      </c>
      <c r="CN124" s="232" t="str">
        <f t="array" ref="CN124">IF(Y124="","",
IF(INDEX(Settings!$H:$H,MATCH(CN$1,Settings!$G:$G,0))=TRUE,
100-100*(Y124-MINIFS(Y:Y,$E:$E,$E124))/(MAXIFS(Y:Y,$E:$E,$E124)-MINIFS(Y:Y,$E:$E,$E124)),
100*(Y124-MINIFS(Y:Y,$E:$E,$E124))/(MAXIFS(Y:Y,$E:$E,$E124)-MINIFS(Y:Y,$E:$E,$E124))))</f>
        <v/>
      </c>
      <c r="CO124" s="232" t="str">
        <f t="array" ref="CO124">IF(Z124="","",
IF(INDEX(Settings!$H:$H,MATCH(CO$1,Settings!$G:$G,0))=TRUE,
100-100*(Z124-MINIFS(Z:Z,$E:$E,$E124))/(MAXIFS(Z:Z,$E:$E,$E124)-MINIFS(Z:Z,$E:$E,$E124)),
100*(Z124-MINIFS(Z:Z,$E:$E,$E124))/(MAXIFS(Z:Z,$E:$E,$E124)-MINIFS(Z:Z,$E:$E,$E124))))</f>
        <v/>
      </c>
      <c r="CP124" s="232" t="str">
        <f t="array" ref="CP124">IF(AA124="","",
IF(INDEX(Settings!$H:$H,MATCH(CP$1,Settings!$G:$G,0))=TRUE,
100-100*(AA124-MINIFS(AA:AA,$E:$E,$E124))/(MAXIFS(AA:AA,$E:$E,$E124)-MINIFS(AA:AA,$E:$E,$E124)),
100*(AA124-MINIFS(AA:AA,$E:$E,$E124))/(MAXIFS(AA:AA,$E:$E,$E124)-MINIFS(AA:AA,$E:$E,$E124))))</f>
        <v/>
      </c>
      <c r="CQ124" s="232" t="str">
        <f t="array" ref="CQ124">IF(AB124="","",
IF(INDEX(Settings!$H:$H,MATCH(CQ$1,Settings!$G:$G,0))=TRUE,
100-100*(AB124-MINIFS(AB:AB,$E:$E,$E124))/(MAXIFS(AB:AB,$E:$E,$E124)-MINIFS(AB:AB,$E:$E,$E124)),
100*(AB124-MINIFS(AB:AB,$E:$E,$E124))/(MAXIFS(AB:AB,$E:$E,$E124)-MINIFS(AB:AB,$E:$E,$E124))))</f>
        <v/>
      </c>
      <c r="CR124" s="232" t="str">
        <f t="array" ref="CR124">IF(AC124="","",
IF(INDEX(Settings!$H:$H,MATCH(CR$1,Settings!$G:$G,0))=TRUE,
100-100*(AC124-MINIFS(AC:AC,$E:$E,$E124))/(MAXIFS(AC:AC,$E:$E,$E124)-MINIFS(AC:AC,$E:$E,$E124)),
100*(AC124-MINIFS(AC:AC,$E:$E,$E124))/(MAXIFS(AC:AC,$E:$E,$E124)-MINIFS(AC:AC,$E:$E,$E124))))</f>
        <v/>
      </c>
      <c r="CS124" s="232" t="str">
        <f t="array" ref="CS124">IF(AD124="","",
IF(INDEX(Settings!$H:$H,MATCH(CS$1,Settings!$G:$G,0))=TRUE,
100-100*(AD124-MINIFS(AD:AD,$E:$E,$E124))/(MAXIFS(AD:AD,$E:$E,$E124)-MINIFS(AD:AD,$E:$E,$E124)),
100*(AD124-MINIFS(AD:AD,$E:$E,$E124))/(MAXIFS(AD:AD,$E:$E,$E124)-MINIFS(AD:AD,$E:$E,$E124))))</f>
        <v/>
      </c>
      <c r="CT124" s="232" t="str">
        <f t="array" ref="CT124">IF(AE124="","",
IF(INDEX(Settings!$H:$H,MATCH(CT$1,Settings!$G:$G,0))=TRUE,
100-100*(AE124-MINIFS(AE:AE,$E:$E,$E124))/(MAXIFS(AE:AE,$E:$E,$E124)-MINIFS(AE:AE,$E:$E,$E124)),
100*(AE124-MINIFS(AE:AE,$E:$E,$E124))/(MAXIFS(AE:AE,$E:$E,$E124)-MINIFS(AE:AE,$E:$E,$E124))))</f>
        <v/>
      </c>
      <c r="CU124" s="232" t="str">
        <f t="array" ref="CU124">IF(AF124="","",
IF(INDEX(Settings!$H:$H,MATCH(CU$1,Settings!$G:$G,0))=TRUE,
100-100*(AF124-MINIFS(AF:AF,$E:$E,$E124))/(MAXIFS(AF:AF,$E:$E,$E124)-MINIFS(AF:AF,$E:$E,$E124)),
100*(AF124-MINIFS(AF:AF,$E:$E,$E124))/(MAXIFS(AF:AF,$E:$E,$E124)-MINIFS(AF:AF,$E:$E,$E124))))</f>
        <v/>
      </c>
      <c r="CV124" s="232" t="str">
        <f t="array" ref="CV124">IF(AG124="","",
IF(INDEX(Settings!$H:$H,MATCH(CV$1,Settings!$G:$G,0))=TRUE,
100-100*(AG124-MINIFS(AG:AG,$E:$E,$E124))/(MAXIFS(AG:AG,$E:$E,$E124)-MINIFS(AG:AG,$E:$E,$E124)),
100*(AG124-MINIFS(AG:AG,$E:$E,$E124))/(MAXIFS(AG:AG,$E:$E,$E124)-MINIFS(AG:AG,$E:$E,$E124))))</f>
        <v/>
      </c>
      <c r="CW124" s="232" t="str">
        <f t="array" ref="CW124">IF(AH124="","",
IF(INDEX(Settings!$H:$H,MATCH(CW$1,Settings!$G:$G,0))=TRUE,
100-100*(AH124-MINIFS(AH:AH,$E:$E,$E124))/(MAXIFS(AH:AH,$E:$E,$E124)-MINIFS(AH:AH,$E:$E,$E124)),
100*(AH124-MINIFS(AH:AH,$E:$E,$E124))/(MAXIFS(AH:AH,$E:$E,$E124)-MINIFS(AH:AH,$E:$E,$E124))))</f>
        <v/>
      </c>
      <c r="CX124" s="232" t="str">
        <f t="array" ref="CX124">IF(AI124="","",
IF(INDEX(Settings!$H:$H,MATCH(CX$1,Settings!$G:$G,0))=TRUE,
100-100*(AI124-MINIFS(AI:AI,$E:$E,$E124))/(MAXIFS(AI:AI,$E:$E,$E124)-MINIFS(AI:AI,$E:$E,$E124)),
100*(AI124-MINIFS(AI:AI,$E:$E,$E124))/(MAXIFS(AI:AI,$E:$E,$E124)-MINIFS(AI:AI,$E:$E,$E124))))</f>
        <v/>
      </c>
      <c r="CY124" s="232" t="str">
        <f t="array" ref="CY124">IF(AJ124="","",
IF(INDEX(Settings!$H:$H,MATCH(CY$1,Settings!$G:$G,0))=TRUE,
100-100*(AJ124-MINIFS(AJ:AJ,$E:$E,$E124))/(MAXIFS(AJ:AJ,$E:$E,$E124)-MINIFS(AJ:AJ,$E:$E,$E124)),
100*(AJ124-MINIFS(AJ:AJ,$E:$E,$E124))/(MAXIFS(AJ:AJ,$E:$E,$E124)-MINIFS(AJ:AJ,$E:$E,$E124))))</f>
        <v/>
      </c>
      <c r="CZ124" s="232" t="str">
        <f t="array" ref="CZ124">IF(AK124="","",
IF(INDEX(Settings!$H:$H,MATCH(CZ$1,Settings!$G:$G,0))=TRUE,
100-100*(AK124-MINIFS(AK:AK,$E:$E,$E124))/(MAXIFS(AK:AK,$E:$E,$E124)-MINIFS(AK:AK,$E:$E,$E124)),
100*(AK124-MINIFS(AK:AK,$E:$E,$E124))/(MAXIFS(AK:AK,$E:$E,$E124)-MINIFS(AK:AK,$E:$E,$E124))))</f>
        <v/>
      </c>
      <c r="DA124" s="232" t="str">
        <f t="array" ref="DA124">IF(AL124="","",
IF(INDEX(Settings!$H:$H,MATCH(DA$1,Settings!$G:$G,0))=TRUE,
100-100*(AL124-MINIFS(AL:AL,$E:$E,$E124))/(MAXIFS(AL:AL,$E:$E,$E124)-MINIFS(AL:AL,$E:$E,$E124)),
100*(AL124-MINIFS(AL:AL,$E:$E,$E124))/(MAXIFS(AL:AL,$E:$E,$E124)-MINIFS(AL:AL,$E:$E,$E124))))</f>
        <v/>
      </c>
      <c r="DB124" s="232" t="str">
        <f t="array" ref="DB124">IF(AM124="","",
IF(INDEX(Settings!$H:$H,MATCH(DB$1,Settings!$G:$G,0))=TRUE,
100-100*(AM124-MINIFS(AM:AM,$E:$E,$E124))/(MAXIFS(AM:AM,$E:$E,$E124)-MINIFS(AM:AM,$E:$E,$E124)),
100*(AM124-MINIFS(AM:AM,$E:$E,$E124))/(MAXIFS(AM:AM,$E:$E,$E124)-MINIFS(AM:AM,$E:$E,$E124))))</f>
        <v/>
      </c>
      <c r="DC124" s="232" t="str">
        <f t="array" ref="DC124">IF(AN124="","",
IF(INDEX(Settings!$H:$H,MATCH(DC$1,Settings!$G:$G,0))=TRUE,
100-100*(AN124-MINIFS(AN:AN,$E:$E,$E124))/(MAXIFS(AN:AN,$E:$E,$E124)-MINIFS(AN:AN,$E:$E,$E124)),
100*(AN124-MINIFS(AN:AN,$E:$E,$E124))/(MAXIFS(AN:AN,$E:$E,$E124)-MINIFS(AN:AN,$E:$E,$E124))))</f>
        <v/>
      </c>
      <c r="DD124" s="232" t="str">
        <f t="array" ref="DD124">IF(AO124="","",
IF(INDEX(Settings!$H:$H,MATCH(DD$1,Settings!$G:$G,0))=TRUE,
100-100*(AO124-MINIFS(AO:AO,$E:$E,$E124))/(MAXIFS(AO:AO,$E:$E,$E124)-MINIFS(AO:AO,$E:$E,$E124)),
100*(AO124-MINIFS(AO:AO,$E:$E,$E124))/(MAXIFS(AO:AO,$E:$E,$E124)-MINIFS(AO:AO,$E:$E,$E124))))</f>
        <v/>
      </c>
      <c r="DE124" s="232" t="str">
        <f t="array" ref="DE124">IF(AP124="","",
IF(INDEX(Settings!$H:$H,MATCH(DE$1,Settings!$G:$G,0))=TRUE,
100-100*(AP124-MINIFS(AP:AP,$E:$E,$E124))/(MAXIFS(AP:AP,$E:$E,$E124)-MINIFS(AP:AP,$E:$E,$E124)),
100*(AP124-MINIFS(AP:AP,$E:$E,$E124))/(MAXIFS(AP:AP,$E:$E,$E124)-MINIFS(AP:AP,$E:$E,$E124))))</f>
        <v/>
      </c>
      <c r="DF124" s="232" t="str">
        <f t="array" ref="DF124">IF(AQ124="","",
IF(INDEX(Settings!$H:$H,MATCH(DF$1,Settings!$G:$G,0))=TRUE,
100-100*(AQ124-MINIFS(AQ:AQ,$E:$E,$E124))/(MAXIFS(AQ:AQ,$E:$E,$E124)-MINIFS(AQ:AQ,$E:$E,$E124)),
100*(AQ124-MINIFS(AQ:AQ,$E:$E,$E124))/(MAXIFS(AQ:AQ,$E:$E,$E124)-MINIFS(AQ:AQ,$E:$E,$E124))))</f>
        <v/>
      </c>
      <c r="DG124" s="232" t="str">
        <f t="array" ref="DG124">IF(AR124="","",
IF(INDEX(Settings!$H:$H,MATCH(DG$1,Settings!$G:$G,0))=TRUE,
100-100*(AR124-MINIFS(AR:AR,$E:$E,$E124))/(MAXIFS(AR:AR,$E:$E,$E124)-MINIFS(AR:AR,$E:$E,$E124)),
100*(AR124-MINIFS(AR:AR,$E:$E,$E124))/(MAXIFS(AR:AR,$E:$E,$E124)-MINIFS(AR:AR,$E:$E,$E124))))</f>
        <v/>
      </c>
      <c r="DH124" s="232" t="str">
        <f t="array" ref="DH124">IF(AS124="","",
IF(INDEX(Settings!$H:$H,MATCH(DH$1,Settings!$G:$G,0))=TRUE,
100-100*(AS124-MINIFS(AS:AS,$E:$E,$E124))/(MAXIFS(AS:AS,$E:$E,$E124)-MINIFS(AS:AS,$E:$E,$E124)),
100*(AS124-MINIFS(AS:AS,$E:$E,$E124))/(MAXIFS(AS:AS,$E:$E,$E124)-MINIFS(AS:AS,$E:$E,$E124))))</f>
        <v/>
      </c>
      <c r="DI124" s="232" t="str">
        <f t="array" ref="DI124">IF(AT124="","",
IF(INDEX(Settings!$H:$H,MATCH(DI$1,Settings!$G:$G,0))=TRUE,
100-100*(AT124-MINIFS(AT:AT,$E:$E,$E124))/(MAXIFS(AT:AT,$E:$E,$E124)-MINIFS(AT:AT,$E:$E,$E124)),
100*(AT124-MINIFS(AT:AT,$E:$E,$E124))/(MAXIFS(AT:AT,$E:$E,$E124)-MINIFS(AT:AT,$E:$E,$E124))))</f>
        <v/>
      </c>
      <c r="DJ124" s="232" t="str">
        <f t="array" ref="DJ124">IF(AU124="","",
IF(INDEX(Settings!$H:$H,MATCH(DJ$1,Settings!$G:$G,0))=TRUE,
100-100*(AU124-MINIFS(AU:AU,$E:$E,$E124))/(MAXIFS(AU:AU,$E:$E,$E124)-MINIFS(AU:AU,$E:$E,$E124)),
100*(AU124-MINIFS(AU:AU,$E:$E,$E124))/(MAXIFS(AU:AU,$E:$E,$E124)-MINIFS(AU:AU,$E:$E,$E124))))</f>
        <v/>
      </c>
      <c r="DK124" s="232" t="str">
        <f t="array" ref="DK124">IF(AV124="","",
IF(INDEX(Settings!$H:$H,MATCH(DK$1,Settings!$G:$G,0))=TRUE,
100-100*(AV124-MINIFS(AV:AV,$E:$E,$E124))/(MAXIFS(AV:AV,$E:$E,$E124)-MINIFS(AV:AV,$E:$E,$E124)),
100*(AV124-MINIFS(AV:AV,$E:$E,$E124))/(MAXIFS(AV:AV,$E:$E,$E124)-MINIFS(AV:AV,$E:$E,$E124))))</f>
        <v/>
      </c>
      <c r="DL124" s="232" t="str">
        <f t="array" ref="DL124">IF(AW124="","",
IF(INDEX(Settings!$H:$H,MATCH(DL$1,Settings!$G:$G,0))=TRUE,
100-100*(AW124-MINIFS(AW:AW,$E:$E,$E124))/(MAXIFS(AW:AW,$E:$E,$E124)-MINIFS(AW:AW,$E:$E,$E124)),
100*(AW124-MINIFS(AW:AW,$E:$E,$E124))/(MAXIFS(AW:AW,$E:$E,$E124)-MINIFS(AW:AW,$E:$E,$E124))))</f>
        <v/>
      </c>
      <c r="DM124" s="232" t="str">
        <f t="array" ref="DM124">IF(AX124="","",
IF(INDEX(Settings!$H:$H,MATCH(DM$1,Settings!$G:$G,0))=TRUE,
100-100*(AX124-MINIFS(AX:AX,$E:$E,$E124))/(MAXIFS(AX:AX,$E:$E,$E124)-MINIFS(AX:AX,$E:$E,$E124)),
100*(AX124-MINIFS(AX:AX,$E:$E,$E124))/(MAXIFS(AX:AX,$E:$E,$E124)-MINIFS(AX:AX,$E:$E,$E124))))</f>
        <v/>
      </c>
      <c r="DN124" s="232" t="str">
        <f t="array" ref="DN124">IF(AY124="","",
IF(INDEX(Settings!$H:$H,MATCH(DN$1,Settings!$G:$G,0))=TRUE,
100-100*(AY124-MINIFS(AY:AY,$E:$E,$E124))/(MAXIFS(AY:AY,$E:$E,$E124)-MINIFS(AY:AY,$E:$E,$E124)),
100*(AY124-MINIFS(AY:AY,$E:$E,$E124))/(MAXIFS(AY:AY,$E:$E,$E124)-MINIFS(AY:AY,$E:$E,$E124))))</f>
        <v/>
      </c>
      <c r="DO124" s="232" t="str">
        <f t="array" ref="DO124">IF(AZ124="","",
IF(INDEX(Settings!$H:$H,MATCH(DO$1,Settings!$G:$G,0))=TRUE,
100-100*(AZ124-MINIFS(AZ:AZ,$E:$E,$E124))/(MAXIFS(AZ:AZ,$E:$E,$E124)-MINIFS(AZ:AZ,$E:$E,$E124)),
100*(AZ124-MINIFS(AZ:AZ,$E:$E,$E124))/(MAXIFS(AZ:AZ,$E:$E,$E124)-MINIFS(AZ:AZ,$E:$E,$E124))))</f>
        <v/>
      </c>
      <c r="DP124" s="232" t="str">
        <f t="array" ref="DP124">IF(BA124="","",
IF(INDEX(Settings!$H:$H,MATCH(DP$1,Settings!$G:$G,0))=TRUE,
100-100*(BA124-MINIFS(BA:BA,$E:$E,$E124))/(MAXIFS(BA:BA,$E:$E,$E124)-MINIFS(BA:BA,$E:$E,$E124)),
100*(BA124-MINIFS(BA:BA,$E:$E,$E124))/(MAXIFS(BA:BA,$E:$E,$E124)-MINIFS(BA:BA,$E:$E,$E124))))</f>
        <v/>
      </c>
      <c r="DQ124" s="232" t="str">
        <f t="array" ref="DQ124">IF(BB124="","",
IF(INDEX(Settings!$H:$H,MATCH(DQ$1,Settings!$G:$G,0))=TRUE,
100-100*(BB124-MINIFS(BB:BB,$E:$E,$E124))/(MAXIFS(BB:BB,$E:$E,$E124)-MINIFS(BB:BB,$E:$E,$E124)),
100*(BB124-MINIFS(BB:BB,$E:$E,$E124))/(MAXIFS(BB:BB,$E:$E,$E124)-MINIFS(BB:BB,$E:$E,$E124))))</f>
        <v/>
      </c>
      <c r="DR124" s="232" t="str">
        <f t="array" ref="DR124">IF(BC124="","",
IF(INDEX(Settings!$H:$H,MATCH(DR$1,Settings!$G:$G,0))=TRUE,
100-100*(BC124-MINIFS(BC:BC,$E:$E,$E124))/(MAXIFS(BC:BC,$E:$E,$E124)-MINIFS(BC:BC,$E:$E,$E124)),
100*(BC124-MINIFS(BC:BC,$E:$E,$E124))/(MAXIFS(BC:BC,$E:$E,$E124)-MINIFS(BC:BC,$E:$E,$E124))))</f>
        <v/>
      </c>
      <c r="DS124" s="232" t="str">
        <f t="array" ref="DS124">IF(BD124="","",
IF(INDEX(Settings!$H:$H,MATCH(DS$1,Settings!$G:$G,0))=TRUE,
100-100*(BD124-MINIFS(BD:BD,$E:$E,$E124))/(MAXIFS(BD:BD,$E:$E,$E124)-MINIFS(BD:BD,$E:$E,$E124)),
100*(BD124-MINIFS(BD:BD,$E:$E,$E124))/(MAXIFS(BD:BD,$E:$E,$E124)-MINIFS(BD:BD,$E:$E,$E124))))</f>
        <v/>
      </c>
      <c r="DT124" s="232" t="str">
        <f t="array" ref="DT124">IF(BE124="","",
IF(INDEX(Settings!$H:$H,MATCH(DT$1,Settings!$G:$G,0))=TRUE,
100-100*(BE124-MINIFS(BE:BE,$E:$E,$E124))/(MAXIFS(BE:BE,$E:$E,$E124)-MINIFS(BE:BE,$E:$E,$E124)),
100*(BE124-MINIFS(BE:BE,$E:$E,$E124))/(MAXIFS(BE:BE,$E:$E,$E124)-MINIFS(BE:BE,$E:$E,$E124))))</f>
        <v/>
      </c>
      <c r="DU124" s="232" t="str">
        <f t="array" ref="DU124">IF(BF124="","",
IF(INDEX(Settings!$H:$H,MATCH(DU$1,Settings!$G:$G,0))=TRUE,
100-100*(BF124-MINIFS(BF:BF,$E:$E,$E124))/(MAXIFS(BF:BF,$E:$E,$E124)-MINIFS(BF:BF,$E:$E,$E124)),
100*(BF124-MINIFS(BF:BF,$E:$E,$E124))/(MAXIFS(BF:BF,$E:$E,$E124)-MINIFS(BF:BF,$E:$E,$E124))))</f>
        <v/>
      </c>
      <c r="DV124" s="232" t="str">
        <f t="array" ref="DV124">IF(BG124="","",
IF(INDEX(Settings!$H:$H,MATCH(DV$1,Settings!$G:$G,0))=TRUE,
100-100*(BG124-MINIFS(BG:BG,$E:$E,$E124))/(MAXIFS(BG:BG,$E:$E,$E124)-MINIFS(BG:BG,$E:$E,$E124)),
100*(BG124-MINIFS(BG:BG,$E:$E,$E124))/(MAXIFS(BG:BG,$E:$E,$E124)-MINIFS(BG:BG,$E:$E,$E124))))</f>
        <v/>
      </c>
      <c r="DW124" s="232" t="str">
        <f t="array" ref="DW124">IF(BH124="","",
IF(INDEX(Settings!$H:$H,MATCH(DW$1,Settings!$G:$G,0))=TRUE,
100-100*(BH124-MINIFS(BH:BH,$E:$E,$E124))/(MAXIFS(BH:BH,$E:$E,$E124)-MINIFS(BH:BH,$E:$E,$E124)),
100*(BH124-MINIFS(BH:BH,$E:$E,$E124))/(MAXIFS(BH:BH,$E:$E,$E124)-MINIFS(BH:BH,$E:$E,$E124))))</f>
        <v/>
      </c>
      <c r="DX124" s="232" t="str">
        <f t="array" ref="DX124">IF(BI124="","",
IF(INDEX(Settings!$H:$H,MATCH(DX$1,Settings!$G:$G,0))=TRUE,
100-100*(BI124-MINIFS(BI:BI,$E:$E,$E124))/(MAXIFS(BI:BI,$E:$E,$E124)-MINIFS(BI:BI,$E:$E,$E124)),
100*(BI124-MINIFS(BI:BI,$E:$E,$E124))/(MAXIFS(BI:BI,$E:$E,$E124)-MINIFS(BI:BI,$E:$E,$E124))))</f>
        <v/>
      </c>
      <c r="DY124" s="232" t="str">
        <f t="array" ref="DY124">IF(BJ124="","",
IF(INDEX(Settings!$H:$H,MATCH(DY$1,Settings!$G:$G,0))=TRUE,
100-100*(BJ124-MINIFS(BJ:BJ,$E:$E,$E124))/(MAXIFS(BJ:BJ,$E:$E,$E124)-MINIFS(BJ:BJ,$E:$E,$E124)),
100*(BJ124-MINIFS(BJ:BJ,$E:$E,$E124))/(MAXIFS(BJ:BJ,$E:$E,$E124)-MINIFS(BJ:BJ,$E:$E,$E124))))</f>
        <v/>
      </c>
      <c r="DZ124" s="234"/>
      <c r="EA124" s="234"/>
      <c r="EB124" s="234" t="str">
        <f t="shared" si="8"/>
        <v/>
      </c>
      <c r="EC124" s="234" t="str">
        <f t="shared" si="9"/>
        <v/>
      </c>
      <c r="ED124" s="234" t="str">
        <f t="shared" si="10"/>
        <v/>
      </c>
      <c r="EE124" s="234" t="str">
        <f t="shared" si="11"/>
        <v/>
      </c>
      <c r="EF124" s="234" t="str">
        <f t="shared" si="12"/>
        <v/>
      </c>
      <c r="EG124" s="234" t="str">
        <f t="shared" si="13"/>
        <v/>
      </c>
      <c r="EH124" s="234"/>
      <c r="EI124" s="234"/>
      <c r="EJ124" s="234"/>
      <c r="EK124" s="234"/>
      <c r="EL124" s="234"/>
      <c r="EM124" s="234"/>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3" t="str">
        <f t="shared" si="14"/>
        <v/>
      </c>
      <c r="N125" s="49"/>
      <c r="O125" s="49"/>
      <c r="P125" s="49"/>
      <c r="Q125" s="49"/>
      <c r="R125" s="49"/>
      <c r="S125" s="222" t="str">
        <f>IFERROR(VLOOKUP(AF125, 'YOYO IR Scores'!A:C, 3, FALSE), "")
</f>
        <v/>
      </c>
      <c r="T125" s="49"/>
      <c r="U125" s="49"/>
      <c r="V125" s="49"/>
      <c r="W125" s="49"/>
      <c r="X125" s="224" t="str">
        <f t="shared" si="4"/>
        <v/>
      </c>
      <c r="Y125" s="225" t="str">
        <f t="shared" si="5"/>
        <v/>
      </c>
      <c r="Z125" s="225" t="str">
        <f t="shared" si="6"/>
        <v/>
      </c>
      <c r="AA125" s="224" t="str">
        <f t="shared" si="7"/>
        <v/>
      </c>
      <c r="AB125" s="223"/>
      <c r="AC125" s="223"/>
      <c r="AD125" s="223"/>
      <c r="AE125" s="223" t="str">
        <f>IFERROR(VLOOKUP(AF125, 'YOYO IR Scores'!A:C, 2, FALSE), "")</f>
        <v/>
      </c>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c r="BK125" s="223" t="str">
        <f t="array" ref="BK125">IF(J125="","",
IF(INDEX(Settings!$H:$H,MATCH(BY$1,Settings!$G:$G,0))=TRUE,
100-100*(J125-MIN(J:J))/(MAX(J:J)-MIN(J:J)),
100*(J125-MIN(J:J))/(MAX(J:J)-MIN(J:J))))</f>
        <v/>
      </c>
      <c r="BL125" s="223" t="str">
        <f t="array" ref="BL125">IF(J125="","",
IF(INDEX(Settings!$H:$H,MATCH(BY$1,Settings!$G:$G,0))=TRUE,
100-100*(J125-MINIFS(J:J,$E:$E,$E125))/(MAXIFS(J:J,$E:$E,$E125)-MINIFS(J:J,$E:$E,$E125)),
100*(J125-MINIFS(J:J,$E:$E,$E125))/(MAXIFS(J:J,$E:$E,$E125)-MINIFS(J:J,$E:$E,$E125))))</f>
        <v/>
      </c>
      <c r="BM125" s="223"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4" t="str">
        <f t="array" ref="BQ125">IF(J125="","",
IF(INDEX(Settings!$H:$H,MATCH(BY$1,Settings!$G:$G,0))=TRUE,
-1*(J125-AVERAGE(J:J))/STDEV(J:J),
(J125-AVERAGE(J:J))/STDEV(J:J)))</f>
        <v/>
      </c>
      <c r="BR125" s="224" t="str">
        <f>IFERROR(__xludf.DUMMYFUNCTION("IF(J125="""","""",
IF(INDEX(Settings!$H:$H,MATCH(BY$1,Settings!$G:$G,0))=TRUE,
-1*(J125-AVERAGEIFS(J:J,$E:$E,$E125))/STDEV(FILTER(J:J,$E:$E=$E125)),
(J125-AVERAGEIFS(J:J,$E:$E,$E125))/STDEV(FILTER(J:J,$E:$E=$E125))))"),"")</f>
        <v/>
      </c>
      <c r="BS125" s="224"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3" t="str">
        <f t="array" ref="BY125">IF(J125="","",
IF(INDEX(Settings!$H:$H,MATCH(BY$1,Settings!$G:$G,0))=TRUE,
100-100*(J125-MINIFS(J:J,$E:$E,$E125))/(MAXIFS(J:J,$E:$E,$E125)-MINIFS(J:J,$E:$E,$E125)),
100*(J125-MINIFS(J:J,$E:$E,$E125))/(MAXIFS(J:J,$E:$E,$E125)-MINIFS(J:J,$E:$E,$E125))))</f>
        <v/>
      </c>
      <c r="BZ125" s="223" t="str">
        <f t="array" ref="BZ125">IF(K125="","",
IF(INDEX(Settings!$H:$H,MATCH(BZ$1,Settings!$G:$G,0))=TRUE,
100-100*(K125-MINIFS(K:K,$E:$E,$E125))/(MAXIFS(K:K,$E:$E,$E125)-MINIFS(K:K,$E:$E,$E125)),
100*(K125-MINIFS(K:K,$E:$E,$E125))/(MAXIFS(K:K,$E:$E,$E125)-MINIFS(K:K,$E:$E,$E125))))</f>
        <v/>
      </c>
      <c r="CA125" s="223" t="str">
        <f t="array" ref="CA125">IF(L125="","",
IF(INDEX(Settings!$H:$H,MATCH(CA$1,Settings!$G:$G,0))=TRUE,
100-100*(L125-MINIFS(L:L,$E:$E,$E125))/(MAXIFS(L:L,$E:$E,$E125)-MINIFS(L:L,$E:$E,$E125)),
100*(L125-MINIFS(L:L,$E:$E,$E125))/(MAXIFS(L:L,$E:$E,$E125)-MINIFS(L:L,$E:$E,$E125))))</f>
        <v/>
      </c>
      <c r="CB125" s="223" t="str">
        <f t="array" ref="CB125">IF(M125="","",
IF(INDEX(Settings!$H:$H,MATCH(CB$1,Settings!$G:$G,0))=TRUE,
100-100*(M125-MINIFS(M:M,$E:$E,$E125))/(MAXIFS(M:M,$E:$E,$E125)-MINIFS(M:M,$E:$E,$E125)),
100*(M125-MINIFS(M:M,$E:$E,$E125))/(MAXIFS(M:M,$E:$E,$E125)-MINIFS(M:M,$E:$E,$E125))))</f>
        <v/>
      </c>
      <c r="CC125" s="223" t="str">
        <f t="array" ref="CC125">IF(N125="","",
IF(INDEX(Settings!$H:$H,MATCH(CC$1,Settings!$G:$G,0))=TRUE,
100-100*(N125-MINIFS(N:N,$E:$E,$E125))/(MAXIFS(N:N,$E:$E,$E125)-MINIFS(N:N,$E:$E,$E125)),
100*(N125-MINIFS(N:N,$E:$E,$E125))/(MAXIFS(N:N,$E:$E,$E125)-MINIFS(N:N,$E:$E,$E125))))</f>
        <v/>
      </c>
      <c r="CD125" s="223" t="str">
        <f t="array" ref="CD125">IF(O125="","",
IF(INDEX(Settings!$H:$H,MATCH(CD$1,Settings!$G:$G,0))=TRUE,
100-100*(O125-MINIFS(O:O,$E:$E,$E125))/(MAXIFS(O:O,$E:$E,$E125)-MINIFS(O:O,$E:$E,$E125)),
100*(O125-MINIFS(O:O,$E:$E,$E125))/(MAXIFS(O:O,$E:$E,$E125)-MINIFS(O:O,$E:$E,$E125))))</f>
        <v/>
      </c>
      <c r="CE125" s="223" t="str">
        <f t="array" ref="CE125">IF(P125="","",
IF(INDEX(Settings!$H:$H,MATCH(CE$1,Settings!$G:$G,0))=TRUE,
100-100*(P125-MINIFS(P:P,$E:$E,$E125))/(MAXIFS(P:P,$E:$E,$E125)-MINIFS(P:P,$E:$E,$E125)),
100*(P125-MINIFS(P:P,$E:$E,$E125))/(MAXIFS(P:P,$E:$E,$E125)-MINIFS(P:P,$E:$E,$E125))))</f>
        <v/>
      </c>
      <c r="CF125" s="223" t="str">
        <f t="array" ref="CF125">IF(Q125="","",
IF(INDEX(Settings!$H:$H,MATCH(CF$1,Settings!$G:$G,0))=TRUE,
100-100*(Q125-MINIFS(Q:Q,$E:$E,$E125))/(MAXIFS(Q:Q,$E:$E,$E125)-MINIFS(Q:Q,$E:$E,$E125)),
100*(Q125-MINIFS(Q:Q,$E:$E,$E125))/(MAXIFS(Q:Q,$E:$E,$E125)-MINIFS(Q:Q,$E:$E,$E125))))</f>
        <v/>
      </c>
      <c r="CG125" s="223" t="str">
        <f t="array" ref="CG125">IF(R125="","",
IF(INDEX(Settings!$H:$H,MATCH(CG$1,Settings!$G:$G,0))=TRUE,
100-100*(R125-MINIFS(R:R,$E:$E,$E125))/(MAXIFS(R:R,$E:$E,$E125)-MINIFS(R:R,$E:$E,$E125)),
100*(R125-MINIFS(R:R,$E:$E,$E125))/(MAXIFS(R:R,$E:$E,$E125)-MINIFS(R:R,$E:$E,$E125))))</f>
        <v/>
      </c>
      <c r="CH125" s="223" t="str">
        <f t="array" ref="CH125">IF(S125="","",
IF(INDEX(Settings!$H:$H,MATCH(CH$1,Settings!$G:$G,0))=TRUE,
100-100*(S125-MINIFS(S:S,$E:$E,$E125))/(MAXIFS(S:S,$E:$E,$E125)-MINIFS(S:S,$E:$E,$E125)),
100*(S125-MINIFS(S:S,$E:$E,$E125))/(MAXIFS(S:S,$E:$E,$E125)-MINIFS(S:S,$E:$E,$E125))))</f>
        <v/>
      </c>
      <c r="CI125" s="223" t="str">
        <f t="array" ref="CI125">IF(T125="","",
IF(INDEX(Settings!$H:$H,MATCH(CI$1,Settings!$G:$G,0))=TRUE,
100-100*(T125-MINIFS(T:T,$E:$E,$E125))/(MAXIFS(T:T,$E:$E,$E125)-MINIFS(T:T,$E:$E,$E125)),
100*(T125-MINIFS(T:T,$E:$E,$E125))/(MAXIFS(T:T,$E:$E,$E125)-MINIFS(T:T,$E:$E,$E125))))</f>
        <v/>
      </c>
      <c r="CJ125" s="223" t="str">
        <f t="array" ref="CJ125">IF(U125="","",
IF(INDEX(Settings!$H:$H,MATCH(CJ$1,Settings!$G:$G,0))=TRUE,
100-100*(U125-MINIFS(U:U,$E:$E,$E125))/(MAXIFS(U:U,$E:$E,$E125)-MINIFS(U:U,$E:$E,$E125)),
100*(U125-MINIFS(U:U,$E:$E,$E125))/(MAXIFS(U:U,$E:$E,$E125)-MINIFS(U:U,$E:$E,$E125))))</f>
        <v/>
      </c>
      <c r="CK125" s="223" t="str">
        <f t="array" ref="CK125">IF(V125="","",
IF(INDEX(Settings!$H:$H,MATCH(CK$1,Settings!$G:$G,0))=TRUE,
100-100*(V125-MINIFS(V:V,$E:$E,$E125))/(MAXIFS(V:V,$E:$E,$E125)-MINIFS(V:V,$E:$E,$E125)),
100*(V125-MINIFS(V:V,$E:$E,$E125))/(MAXIFS(V:V,$E:$E,$E125)-MINIFS(V:V,$E:$E,$E125))))</f>
        <v/>
      </c>
      <c r="CL125" s="223" t="str">
        <f t="array" ref="CL125">IF(W125="","",
IF(INDEX(Settings!$H:$H,MATCH(CL$1,Settings!$G:$G,0))=TRUE,
100-100*(W125-MINIFS(W:W,$E:$E,$E125))/(MAXIFS(W:W,$E:$E,$E125)-MINIFS(W:W,$E:$E,$E125)),
100*(W125-MINIFS(W:W,$E:$E,$E125))/(MAXIFS(W:W,$E:$E,$E125)-MINIFS(W:W,$E:$E,$E125))))</f>
        <v/>
      </c>
      <c r="CM125" s="223" t="str">
        <f t="array" ref="CM125">IF(X125="","",
IF(INDEX(Settings!$H:$H,MATCH(CM$1,Settings!$G:$G,0))=TRUE,
100-100*(X125-MINIFS(X:X,$E:$E,$E125))/(MAXIFS(X:X,$E:$E,$E125)-MINIFS(X:X,$E:$E,$E125)),
100*(X125-MINIFS(X:X,$E:$E,$E125))/(MAXIFS(X:X,$E:$E,$E125)-MINIFS(X:X,$E:$E,$E125))))</f>
        <v/>
      </c>
      <c r="CN125" s="223" t="str">
        <f t="array" ref="CN125">IF(Y125="","",
IF(INDEX(Settings!$H:$H,MATCH(CN$1,Settings!$G:$G,0))=TRUE,
100-100*(Y125-MINIFS(Y:Y,$E:$E,$E125))/(MAXIFS(Y:Y,$E:$E,$E125)-MINIFS(Y:Y,$E:$E,$E125)),
100*(Y125-MINIFS(Y:Y,$E:$E,$E125))/(MAXIFS(Y:Y,$E:$E,$E125)-MINIFS(Y:Y,$E:$E,$E125))))</f>
        <v/>
      </c>
      <c r="CO125" s="223" t="str">
        <f t="array" ref="CO125">IF(Z125="","",
IF(INDEX(Settings!$H:$H,MATCH(CO$1,Settings!$G:$G,0))=TRUE,
100-100*(Z125-MINIFS(Z:Z,$E:$E,$E125))/(MAXIFS(Z:Z,$E:$E,$E125)-MINIFS(Z:Z,$E:$E,$E125)),
100*(Z125-MINIFS(Z:Z,$E:$E,$E125))/(MAXIFS(Z:Z,$E:$E,$E125)-MINIFS(Z:Z,$E:$E,$E125))))</f>
        <v/>
      </c>
      <c r="CP125" s="223" t="str">
        <f t="array" ref="CP125">IF(AA125="","",
IF(INDEX(Settings!$H:$H,MATCH(CP$1,Settings!$G:$G,0))=TRUE,
100-100*(AA125-MINIFS(AA:AA,$E:$E,$E125))/(MAXIFS(AA:AA,$E:$E,$E125)-MINIFS(AA:AA,$E:$E,$E125)),
100*(AA125-MINIFS(AA:AA,$E:$E,$E125))/(MAXIFS(AA:AA,$E:$E,$E125)-MINIFS(AA:AA,$E:$E,$E125))))</f>
        <v/>
      </c>
      <c r="CQ125" s="223" t="str">
        <f t="array" ref="CQ125">IF(AB125="","",
IF(INDEX(Settings!$H:$H,MATCH(CQ$1,Settings!$G:$G,0))=TRUE,
100-100*(AB125-MINIFS(AB:AB,$E:$E,$E125))/(MAXIFS(AB:AB,$E:$E,$E125)-MINIFS(AB:AB,$E:$E,$E125)),
100*(AB125-MINIFS(AB:AB,$E:$E,$E125))/(MAXIFS(AB:AB,$E:$E,$E125)-MINIFS(AB:AB,$E:$E,$E125))))</f>
        <v/>
      </c>
      <c r="CR125" s="223" t="str">
        <f t="array" ref="CR125">IF(AC125="","",
IF(INDEX(Settings!$H:$H,MATCH(CR$1,Settings!$G:$G,0))=TRUE,
100-100*(AC125-MINIFS(AC:AC,$E:$E,$E125))/(MAXIFS(AC:AC,$E:$E,$E125)-MINIFS(AC:AC,$E:$E,$E125)),
100*(AC125-MINIFS(AC:AC,$E:$E,$E125))/(MAXIFS(AC:AC,$E:$E,$E125)-MINIFS(AC:AC,$E:$E,$E125))))</f>
        <v/>
      </c>
      <c r="CS125" s="223" t="str">
        <f t="array" ref="CS125">IF(AD125="","",
IF(INDEX(Settings!$H:$H,MATCH(CS$1,Settings!$G:$G,0))=TRUE,
100-100*(AD125-MINIFS(AD:AD,$E:$E,$E125))/(MAXIFS(AD:AD,$E:$E,$E125)-MINIFS(AD:AD,$E:$E,$E125)),
100*(AD125-MINIFS(AD:AD,$E:$E,$E125))/(MAXIFS(AD:AD,$E:$E,$E125)-MINIFS(AD:AD,$E:$E,$E125))))</f>
        <v/>
      </c>
      <c r="CT125" s="223" t="str">
        <f t="array" ref="CT125">IF(AE125="","",
IF(INDEX(Settings!$H:$H,MATCH(CT$1,Settings!$G:$G,0))=TRUE,
100-100*(AE125-MINIFS(AE:AE,$E:$E,$E125))/(MAXIFS(AE:AE,$E:$E,$E125)-MINIFS(AE:AE,$E:$E,$E125)),
100*(AE125-MINIFS(AE:AE,$E:$E,$E125))/(MAXIFS(AE:AE,$E:$E,$E125)-MINIFS(AE:AE,$E:$E,$E125))))</f>
        <v/>
      </c>
      <c r="CU125" s="223" t="str">
        <f t="array" ref="CU125">IF(AF125="","",
IF(INDEX(Settings!$H:$H,MATCH(CU$1,Settings!$G:$G,0))=TRUE,
100-100*(AF125-MINIFS(AF:AF,$E:$E,$E125))/(MAXIFS(AF:AF,$E:$E,$E125)-MINIFS(AF:AF,$E:$E,$E125)),
100*(AF125-MINIFS(AF:AF,$E:$E,$E125))/(MAXIFS(AF:AF,$E:$E,$E125)-MINIFS(AF:AF,$E:$E,$E125))))</f>
        <v/>
      </c>
      <c r="CV125" s="223" t="str">
        <f t="array" ref="CV125">IF(AG125="","",
IF(INDEX(Settings!$H:$H,MATCH(CV$1,Settings!$G:$G,0))=TRUE,
100-100*(AG125-MINIFS(AG:AG,$E:$E,$E125))/(MAXIFS(AG:AG,$E:$E,$E125)-MINIFS(AG:AG,$E:$E,$E125)),
100*(AG125-MINIFS(AG:AG,$E:$E,$E125))/(MAXIFS(AG:AG,$E:$E,$E125)-MINIFS(AG:AG,$E:$E,$E125))))</f>
        <v/>
      </c>
      <c r="CW125" s="223" t="str">
        <f t="array" ref="CW125">IF(AH125="","",
IF(INDEX(Settings!$H:$H,MATCH(CW$1,Settings!$G:$G,0))=TRUE,
100-100*(AH125-MINIFS(AH:AH,$E:$E,$E125))/(MAXIFS(AH:AH,$E:$E,$E125)-MINIFS(AH:AH,$E:$E,$E125)),
100*(AH125-MINIFS(AH:AH,$E:$E,$E125))/(MAXIFS(AH:AH,$E:$E,$E125)-MINIFS(AH:AH,$E:$E,$E125))))</f>
        <v/>
      </c>
      <c r="CX125" s="223" t="str">
        <f t="array" ref="CX125">IF(AI125="","",
IF(INDEX(Settings!$H:$H,MATCH(CX$1,Settings!$G:$G,0))=TRUE,
100-100*(AI125-MINIFS(AI:AI,$E:$E,$E125))/(MAXIFS(AI:AI,$E:$E,$E125)-MINIFS(AI:AI,$E:$E,$E125)),
100*(AI125-MINIFS(AI:AI,$E:$E,$E125))/(MAXIFS(AI:AI,$E:$E,$E125)-MINIFS(AI:AI,$E:$E,$E125))))</f>
        <v/>
      </c>
      <c r="CY125" s="223" t="str">
        <f t="array" ref="CY125">IF(AJ125="","",
IF(INDEX(Settings!$H:$H,MATCH(CY$1,Settings!$G:$G,0))=TRUE,
100-100*(AJ125-MINIFS(AJ:AJ,$E:$E,$E125))/(MAXIFS(AJ:AJ,$E:$E,$E125)-MINIFS(AJ:AJ,$E:$E,$E125)),
100*(AJ125-MINIFS(AJ:AJ,$E:$E,$E125))/(MAXIFS(AJ:AJ,$E:$E,$E125)-MINIFS(AJ:AJ,$E:$E,$E125))))</f>
        <v/>
      </c>
      <c r="CZ125" s="223" t="str">
        <f t="array" ref="CZ125">IF(AK125="","",
IF(INDEX(Settings!$H:$H,MATCH(CZ$1,Settings!$G:$G,0))=TRUE,
100-100*(AK125-MINIFS(AK:AK,$E:$E,$E125))/(MAXIFS(AK:AK,$E:$E,$E125)-MINIFS(AK:AK,$E:$E,$E125)),
100*(AK125-MINIFS(AK:AK,$E:$E,$E125))/(MAXIFS(AK:AK,$E:$E,$E125)-MINIFS(AK:AK,$E:$E,$E125))))</f>
        <v/>
      </c>
      <c r="DA125" s="223" t="str">
        <f t="array" ref="DA125">IF(AL125="","",
IF(INDEX(Settings!$H:$H,MATCH(DA$1,Settings!$G:$G,0))=TRUE,
100-100*(AL125-MINIFS(AL:AL,$E:$E,$E125))/(MAXIFS(AL:AL,$E:$E,$E125)-MINIFS(AL:AL,$E:$E,$E125)),
100*(AL125-MINIFS(AL:AL,$E:$E,$E125))/(MAXIFS(AL:AL,$E:$E,$E125)-MINIFS(AL:AL,$E:$E,$E125))))</f>
        <v/>
      </c>
      <c r="DB125" s="223" t="str">
        <f t="array" ref="DB125">IF(AM125="","",
IF(INDEX(Settings!$H:$H,MATCH(DB$1,Settings!$G:$G,0))=TRUE,
100-100*(AM125-MINIFS(AM:AM,$E:$E,$E125))/(MAXIFS(AM:AM,$E:$E,$E125)-MINIFS(AM:AM,$E:$E,$E125)),
100*(AM125-MINIFS(AM:AM,$E:$E,$E125))/(MAXIFS(AM:AM,$E:$E,$E125)-MINIFS(AM:AM,$E:$E,$E125))))</f>
        <v/>
      </c>
      <c r="DC125" s="223" t="str">
        <f t="array" ref="DC125">IF(AN125="","",
IF(INDEX(Settings!$H:$H,MATCH(DC$1,Settings!$G:$G,0))=TRUE,
100-100*(AN125-MINIFS(AN:AN,$E:$E,$E125))/(MAXIFS(AN:AN,$E:$E,$E125)-MINIFS(AN:AN,$E:$E,$E125)),
100*(AN125-MINIFS(AN:AN,$E:$E,$E125))/(MAXIFS(AN:AN,$E:$E,$E125)-MINIFS(AN:AN,$E:$E,$E125))))</f>
        <v/>
      </c>
      <c r="DD125" s="223" t="str">
        <f t="array" ref="DD125">IF(AO125="","",
IF(INDEX(Settings!$H:$H,MATCH(DD$1,Settings!$G:$G,0))=TRUE,
100-100*(AO125-MINIFS(AO:AO,$E:$E,$E125))/(MAXIFS(AO:AO,$E:$E,$E125)-MINIFS(AO:AO,$E:$E,$E125)),
100*(AO125-MINIFS(AO:AO,$E:$E,$E125))/(MAXIFS(AO:AO,$E:$E,$E125)-MINIFS(AO:AO,$E:$E,$E125))))</f>
        <v/>
      </c>
      <c r="DE125" s="223" t="str">
        <f t="array" ref="DE125">IF(AP125="","",
IF(INDEX(Settings!$H:$H,MATCH(DE$1,Settings!$G:$G,0))=TRUE,
100-100*(AP125-MINIFS(AP:AP,$E:$E,$E125))/(MAXIFS(AP:AP,$E:$E,$E125)-MINIFS(AP:AP,$E:$E,$E125)),
100*(AP125-MINIFS(AP:AP,$E:$E,$E125))/(MAXIFS(AP:AP,$E:$E,$E125)-MINIFS(AP:AP,$E:$E,$E125))))</f>
        <v/>
      </c>
      <c r="DF125" s="223" t="str">
        <f t="array" ref="DF125">IF(AQ125="","",
IF(INDEX(Settings!$H:$H,MATCH(DF$1,Settings!$G:$G,0))=TRUE,
100-100*(AQ125-MINIFS(AQ:AQ,$E:$E,$E125))/(MAXIFS(AQ:AQ,$E:$E,$E125)-MINIFS(AQ:AQ,$E:$E,$E125)),
100*(AQ125-MINIFS(AQ:AQ,$E:$E,$E125))/(MAXIFS(AQ:AQ,$E:$E,$E125)-MINIFS(AQ:AQ,$E:$E,$E125))))</f>
        <v/>
      </c>
      <c r="DG125" s="223" t="str">
        <f t="array" ref="DG125">IF(AR125="","",
IF(INDEX(Settings!$H:$H,MATCH(DG$1,Settings!$G:$G,0))=TRUE,
100-100*(AR125-MINIFS(AR:AR,$E:$E,$E125))/(MAXIFS(AR:AR,$E:$E,$E125)-MINIFS(AR:AR,$E:$E,$E125)),
100*(AR125-MINIFS(AR:AR,$E:$E,$E125))/(MAXIFS(AR:AR,$E:$E,$E125)-MINIFS(AR:AR,$E:$E,$E125))))</f>
        <v/>
      </c>
      <c r="DH125" s="223" t="str">
        <f t="array" ref="DH125">IF(AS125="","",
IF(INDEX(Settings!$H:$H,MATCH(DH$1,Settings!$G:$G,0))=TRUE,
100-100*(AS125-MINIFS(AS:AS,$E:$E,$E125))/(MAXIFS(AS:AS,$E:$E,$E125)-MINIFS(AS:AS,$E:$E,$E125)),
100*(AS125-MINIFS(AS:AS,$E:$E,$E125))/(MAXIFS(AS:AS,$E:$E,$E125)-MINIFS(AS:AS,$E:$E,$E125))))</f>
        <v/>
      </c>
      <c r="DI125" s="223" t="str">
        <f t="array" ref="DI125">IF(AT125="","",
IF(INDEX(Settings!$H:$H,MATCH(DI$1,Settings!$G:$G,0))=TRUE,
100-100*(AT125-MINIFS(AT:AT,$E:$E,$E125))/(MAXIFS(AT:AT,$E:$E,$E125)-MINIFS(AT:AT,$E:$E,$E125)),
100*(AT125-MINIFS(AT:AT,$E:$E,$E125))/(MAXIFS(AT:AT,$E:$E,$E125)-MINIFS(AT:AT,$E:$E,$E125))))</f>
        <v/>
      </c>
      <c r="DJ125" s="223" t="str">
        <f t="array" ref="DJ125">IF(AU125="","",
IF(INDEX(Settings!$H:$H,MATCH(DJ$1,Settings!$G:$G,0))=TRUE,
100-100*(AU125-MINIFS(AU:AU,$E:$E,$E125))/(MAXIFS(AU:AU,$E:$E,$E125)-MINIFS(AU:AU,$E:$E,$E125)),
100*(AU125-MINIFS(AU:AU,$E:$E,$E125))/(MAXIFS(AU:AU,$E:$E,$E125)-MINIFS(AU:AU,$E:$E,$E125))))</f>
        <v/>
      </c>
      <c r="DK125" s="223" t="str">
        <f t="array" ref="DK125">IF(AV125="","",
IF(INDEX(Settings!$H:$H,MATCH(DK$1,Settings!$G:$G,0))=TRUE,
100-100*(AV125-MINIFS(AV:AV,$E:$E,$E125))/(MAXIFS(AV:AV,$E:$E,$E125)-MINIFS(AV:AV,$E:$E,$E125)),
100*(AV125-MINIFS(AV:AV,$E:$E,$E125))/(MAXIFS(AV:AV,$E:$E,$E125)-MINIFS(AV:AV,$E:$E,$E125))))</f>
        <v/>
      </c>
      <c r="DL125" s="223" t="str">
        <f t="array" ref="DL125">IF(AW125="","",
IF(INDEX(Settings!$H:$H,MATCH(DL$1,Settings!$G:$G,0))=TRUE,
100-100*(AW125-MINIFS(AW:AW,$E:$E,$E125))/(MAXIFS(AW:AW,$E:$E,$E125)-MINIFS(AW:AW,$E:$E,$E125)),
100*(AW125-MINIFS(AW:AW,$E:$E,$E125))/(MAXIFS(AW:AW,$E:$E,$E125)-MINIFS(AW:AW,$E:$E,$E125))))</f>
        <v/>
      </c>
      <c r="DM125" s="223" t="str">
        <f t="array" ref="DM125">IF(AX125="","",
IF(INDEX(Settings!$H:$H,MATCH(DM$1,Settings!$G:$G,0))=TRUE,
100-100*(AX125-MINIFS(AX:AX,$E:$E,$E125))/(MAXIFS(AX:AX,$E:$E,$E125)-MINIFS(AX:AX,$E:$E,$E125)),
100*(AX125-MINIFS(AX:AX,$E:$E,$E125))/(MAXIFS(AX:AX,$E:$E,$E125)-MINIFS(AX:AX,$E:$E,$E125))))</f>
        <v/>
      </c>
      <c r="DN125" s="223" t="str">
        <f t="array" ref="DN125">IF(AY125="","",
IF(INDEX(Settings!$H:$H,MATCH(DN$1,Settings!$G:$G,0))=TRUE,
100-100*(AY125-MINIFS(AY:AY,$E:$E,$E125))/(MAXIFS(AY:AY,$E:$E,$E125)-MINIFS(AY:AY,$E:$E,$E125)),
100*(AY125-MINIFS(AY:AY,$E:$E,$E125))/(MAXIFS(AY:AY,$E:$E,$E125)-MINIFS(AY:AY,$E:$E,$E125))))</f>
        <v/>
      </c>
      <c r="DO125" s="223" t="str">
        <f t="array" ref="DO125">IF(AZ125="","",
IF(INDEX(Settings!$H:$H,MATCH(DO$1,Settings!$G:$G,0))=TRUE,
100-100*(AZ125-MINIFS(AZ:AZ,$E:$E,$E125))/(MAXIFS(AZ:AZ,$E:$E,$E125)-MINIFS(AZ:AZ,$E:$E,$E125)),
100*(AZ125-MINIFS(AZ:AZ,$E:$E,$E125))/(MAXIFS(AZ:AZ,$E:$E,$E125)-MINIFS(AZ:AZ,$E:$E,$E125))))</f>
        <v/>
      </c>
      <c r="DP125" s="223" t="str">
        <f t="array" ref="DP125">IF(BA125="","",
IF(INDEX(Settings!$H:$H,MATCH(DP$1,Settings!$G:$G,0))=TRUE,
100-100*(BA125-MINIFS(BA:BA,$E:$E,$E125))/(MAXIFS(BA:BA,$E:$E,$E125)-MINIFS(BA:BA,$E:$E,$E125)),
100*(BA125-MINIFS(BA:BA,$E:$E,$E125))/(MAXIFS(BA:BA,$E:$E,$E125)-MINIFS(BA:BA,$E:$E,$E125))))</f>
        <v/>
      </c>
      <c r="DQ125" s="223" t="str">
        <f t="array" ref="DQ125">IF(BB125="","",
IF(INDEX(Settings!$H:$H,MATCH(DQ$1,Settings!$G:$G,0))=TRUE,
100-100*(BB125-MINIFS(BB:BB,$E:$E,$E125))/(MAXIFS(BB:BB,$E:$E,$E125)-MINIFS(BB:BB,$E:$E,$E125)),
100*(BB125-MINIFS(BB:BB,$E:$E,$E125))/(MAXIFS(BB:BB,$E:$E,$E125)-MINIFS(BB:BB,$E:$E,$E125))))</f>
        <v/>
      </c>
      <c r="DR125" s="223" t="str">
        <f t="array" ref="DR125">IF(BC125="","",
IF(INDEX(Settings!$H:$H,MATCH(DR$1,Settings!$G:$G,0))=TRUE,
100-100*(BC125-MINIFS(BC:BC,$E:$E,$E125))/(MAXIFS(BC:BC,$E:$E,$E125)-MINIFS(BC:BC,$E:$E,$E125)),
100*(BC125-MINIFS(BC:BC,$E:$E,$E125))/(MAXIFS(BC:BC,$E:$E,$E125)-MINIFS(BC:BC,$E:$E,$E125))))</f>
        <v/>
      </c>
      <c r="DS125" s="223" t="str">
        <f t="array" ref="DS125">IF(BD125="","",
IF(INDEX(Settings!$H:$H,MATCH(DS$1,Settings!$G:$G,0))=TRUE,
100-100*(BD125-MINIFS(BD:BD,$E:$E,$E125))/(MAXIFS(BD:BD,$E:$E,$E125)-MINIFS(BD:BD,$E:$E,$E125)),
100*(BD125-MINIFS(BD:BD,$E:$E,$E125))/(MAXIFS(BD:BD,$E:$E,$E125)-MINIFS(BD:BD,$E:$E,$E125))))</f>
        <v/>
      </c>
      <c r="DT125" s="223" t="str">
        <f t="array" ref="DT125">IF(BE125="","",
IF(INDEX(Settings!$H:$H,MATCH(DT$1,Settings!$G:$G,0))=TRUE,
100-100*(BE125-MINIFS(BE:BE,$E:$E,$E125))/(MAXIFS(BE:BE,$E:$E,$E125)-MINIFS(BE:BE,$E:$E,$E125)),
100*(BE125-MINIFS(BE:BE,$E:$E,$E125))/(MAXIFS(BE:BE,$E:$E,$E125)-MINIFS(BE:BE,$E:$E,$E125))))</f>
        <v/>
      </c>
      <c r="DU125" s="223" t="str">
        <f t="array" ref="DU125">IF(BF125="","",
IF(INDEX(Settings!$H:$H,MATCH(DU$1,Settings!$G:$G,0))=TRUE,
100-100*(BF125-MINIFS(BF:BF,$E:$E,$E125))/(MAXIFS(BF:BF,$E:$E,$E125)-MINIFS(BF:BF,$E:$E,$E125)),
100*(BF125-MINIFS(BF:BF,$E:$E,$E125))/(MAXIFS(BF:BF,$E:$E,$E125)-MINIFS(BF:BF,$E:$E,$E125))))</f>
        <v/>
      </c>
      <c r="DV125" s="223" t="str">
        <f t="array" ref="DV125">IF(BG125="","",
IF(INDEX(Settings!$H:$H,MATCH(DV$1,Settings!$G:$G,0))=TRUE,
100-100*(BG125-MINIFS(BG:BG,$E:$E,$E125))/(MAXIFS(BG:BG,$E:$E,$E125)-MINIFS(BG:BG,$E:$E,$E125)),
100*(BG125-MINIFS(BG:BG,$E:$E,$E125))/(MAXIFS(BG:BG,$E:$E,$E125)-MINIFS(BG:BG,$E:$E,$E125))))</f>
        <v/>
      </c>
      <c r="DW125" s="223" t="str">
        <f t="array" ref="DW125">IF(BH125="","",
IF(INDEX(Settings!$H:$H,MATCH(DW$1,Settings!$G:$G,0))=TRUE,
100-100*(BH125-MINIFS(BH:BH,$E:$E,$E125))/(MAXIFS(BH:BH,$E:$E,$E125)-MINIFS(BH:BH,$E:$E,$E125)),
100*(BH125-MINIFS(BH:BH,$E:$E,$E125))/(MAXIFS(BH:BH,$E:$E,$E125)-MINIFS(BH:BH,$E:$E,$E125))))</f>
        <v/>
      </c>
      <c r="DX125" s="223" t="str">
        <f t="array" ref="DX125">IF(BI125="","",
IF(INDEX(Settings!$H:$H,MATCH(DX$1,Settings!$G:$G,0))=TRUE,
100-100*(BI125-MINIFS(BI:BI,$E:$E,$E125))/(MAXIFS(BI:BI,$E:$E,$E125)-MINIFS(BI:BI,$E:$E,$E125)),
100*(BI125-MINIFS(BI:BI,$E:$E,$E125))/(MAXIFS(BI:BI,$E:$E,$E125)-MINIFS(BI:BI,$E:$E,$E125))))</f>
        <v/>
      </c>
      <c r="DY125" s="223" t="str">
        <f t="array" ref="DY125">IF(BJ125="","",
IF(INDEX(Settings!$H:$H,MATCH(DY$1,Settings!$G:$G,0))=TRUE,
100-100*(BJ125-MINIFS(BJ:BJ,$E:$E,$E125))/(MAXIFS(BJ:BJ,$E:$E,$E125)-MINIFS(BJ:BJ,$E:$E,$E125)),
100*(BJ125-MINIFS(BJ:BJ,$E:$E,$E125))/(MAXIFS(BJ:BJ,$E:$E,$E125)-MINIFS(BJ:BJ,$E:$E,$E125))))</f>
        <v/>
      </c>
      <c r="DZ125" s="225"/>
      <c r="EA125" s="225"/>
      <c r="EB125" s="225" t="str">
        <f t="shared" si="8"/>
        <v/>
      </c>
      <c r="EC125" s="225" t="str">
        <f t="shared" si="9"/>
        <v/>
      </c>
      <c r="ED125" s="225" t="str">
        <f t="shared" si="10"/>
        <v/>
      </c>
      <c r="EE125" s="225" t="str">
        <f t="shared" si="11"/>
        <v/>
      </c>
      <c r="EF125" s="225" t="str">
        <f t="shared" si="12"/>
        <v/>
      </c>
      <c r="EG125" s="225" t="str">
        <f t="shared" si="13"/>
        <v/>
      </c>
      <c r="EH125" s="225"/>
      <c r="EI125" s="225"/>
      <c r="EJ125" s="225"/>
      <c r="EK125" s="225"/>
      <c r="EL125" s="225"/>
      <c r="EM125" s="225"/>
    </row>
    <row r="126">
      <c r="A126" s="231"/>
      <c r="B126" s="231"/>
      <c r="C126" s="231"/>
      <c r="D126" s="231" t="str">
        <f t="array" ref="D126">IFERROR(INDEX(Profiles!$B:$B,MATCH($A126,Profiles!$A:$A,0)),"")</f>
        <v/>
      </c>
      <c r="E126" s="231"/>
      <c r="F126" s="231"/>
      <c r="G126" s="231"/>
      <c r="H126" s="231"/>
      <c r="I126" s="231" t="str">
        <f>IF(A126="","",IF(Settings!$N$3="DATE",F126&amp;": "&amp;TEXT(B126,"M/DD/YY"),F126&amp;": "&amp;H126))</f>
        <v/>
      </c>
      <c r="J126" s="231"/>
      <c r="K126" s="231"/>
      <c r="L126" s="231"/>
      <c r="M126" s="232" t="str">
        <f t="shared" si="14"/>
        <v/>
      </c>
      <c r="N126" s="231"/>
      <c r="O126" s="231"/>
      <c r="P126" s="231"/>
      <c r="Q126" s="231"/>
      <c r="R126" s="231"/>
      <c r="S126" s="230" t="str">
        <f>IFERROR(VLOOKUP(AF126, 'YOYO IR Scores'!A:C, 3, FALSE), "")
</f>
        <v/>
      </c>
      <c r="T126" s="231"/>
      <c r="U126" s="231"/>
      <c r="V126" s="231"/>
      <c r="W126" s="231"/>
      <c r="X126" s="233" t="str">
        <f t="shared" si="4"/>
        <v/>
      </c>
      <c r="Y126" s="234" t="str">
        <f t="shared" si="5"/>
        <v/>
      </c>
      <c r="Z126" s="234" t="str">
        <f t="shared" si="6"/>
        <v/>
      </c>
      <c r="AA126" s="233" t="str">
        <f t="shared" si="7"/>
        <v/>
      </c>
      <c r="AB126" s="232"/>
      <c r="AC126" s="232"/>
      <c r="AD126" s="232"/>
      <c r="AE126" s="232" t="str">
        <f>IFERROR(VLOOKUP(AF126, 'YOYO IR Scores'!A:C, 2, FALSE), "")</f>
        <v/>
      </c>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t="str">
        <f t="array" ref="BK126">IF(J126="","",
IF(INDEX(Settings!$H:$H,MATCH(BY$1,Settings!$G:$G,0))=TRUE,
100-100*(J126-MIN(J:J))/(MAX(J:J)-MIN(J:J)),
100*(J126-MIN(J:J))/(MAX(J:J)-MIN(J:J))))</f>
        <v/>
      </c>
      <c r="BL126" s="232" t="str">
        <f t="array" ref="BL126">IF(J126="","",
IF(INDEX(Settings!$H:$H,MATCH(BY$1,Settings!$G:$G,0))=TRUE,
100-100*(J126-MINIFS(J:J,$E:$E,$E126))/(MAXIFS(J:J,$E:$E,$E126)-MINIFS(J:J,$E:$E,$E126)),
100*(J126-MINIFS(J:J,$E:$E,$E126))/(MAXIFS(J:J,$E:$E,$E126)-MINIFS(J:J,$E:$E,$E126))))</f>
        <v/>
      </c>
      <c r="BM126" s="232" t="str">
        <f t="array" ref="BM126">IF(J126="","",
IF(INDEX(Settings!$H:$H,MATCH(BY$1,Settings!$G:$G,0))=TRUE,
100-100*(J126-MINIFS(J:J,$E:$E,$E126,$I:$I,$I126))/(MAXIFS(J:J,$E:$E,$E126,$I:$I,$I126)-MINIFS(J:J,$E:$E,$E126,$I:$I,$I126)),
100*(J126-MINIFS(J:J,$E:$E,$E126,$I:$I,$I126))/(MAXIFS(J:J,$E:$E,$E126,$I:$I,$I126)-MINIFS(J:J,$E:$E,$E126,$I:$I,$I126))))</f>
        <v/>
      </c>
      <c r="BN126" s="231" t="str">
        <f t="array" ref="BN126">IF(J126="","",
IF(INDEX(Settings!$H:$H,MATCH(BY$1,Settings!$G:$G,0))=TRUE,
100-100*PERCENTRANK(J:J,J126),
100*PERCENTRANK(J:J,J126)))</f>
        <v/>
      </c>
      <c r="BO126" s="231" t="str">
        <f>IFERROR(__xludf.DUMMYFUNCTION("IF(J126="""","""",
IF(INDEX(Settings!$H:$H,MATCH(BY$1,Settings!$G:$G,0))=TRUE,
100-100*PERCENTRANK(FILTER(J:J,$E:$E=$E126),J126),
100*PERCENTRANK(FILTER(J:J,$E:$E=$E126),J126)))"),"")</f>
        <v/>
      </c>
      <c r="BP126" s="231" t="str">
        <f>IFERROR(__xludf.DUMMYFUNCTION("IF(J126="""","""",
IF(INDEX(Settings!$H:$H,MATCH(BY$1,Settings!$G:$G,0))=TRUE,
100-100*PERCENTRANK(FILTER(J:J,$E:$E=$E126,$I:$I=$I126),J126),
100*PERCENTRANK(FILTER(J:J,$E:$E=$E126,$I:$I=$I126),J126)))"),"")</f>
        <v/>
      </c>
      <c r="BQ126" s="233" t="str">
        <f t="array" ref="BQ126">IF(J126="","",
IF(INDEX(Settings!$H:$H,MATCH(BY$1,Settings!$G:$G,0))=TRUE,
-1*(J126-AVERAGE(J:J))/STDEV(J:J),
(J126-AVERAGE(J:J))/STDEV(J:J)))</f>
        <v/>
      </c>
      <c r="BR126" s="233" t="str">
        <f>IFERROR(__xludf.DUMMYFUNCTION("IF(J126="""","""",
IF(INDEX(Settings!$H:$H,MATCH(BY$1,Settings!$G:$G,0))=TRUE,
-1*(J126-AVERAGEIFS(J:J,$E:$E,$E126))/STDEV(FILTER(J:J,$E:$E=$E126)),
(J126-AVERAGEIFS(J:J,$E:$E,$E126))/STDEV(FILTER(J:J,$E:$E=$E126))))"),"")</f>
        <v/>
      </c>
      <c r="BS126" s="233"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1"/>
      <c r="BX126" s="231"/>
      <c r="BY126" s="232" t="str">
        <f t="array" ref="BY126">IF(J126="","",
IF(INDEX(Settings!$H:$H,MATCH(BY$1,Settings!$G:$G,0))=TRUE,
100-100*(J126-MINIFS(J:J,$E:$E,$E126))/(MAXIFS(J:J,$E:$E,$E126)-MINIFS(J:J,$E:$E,$E126)),
100*(J126-MINIFS(J:J,$E:$E,$E126))/(MAXIFS(J:J,$E:$E,$E126)-MINIFS(J:J,$E:$E,$E126))))</f>
        <v/>
      </c>
      <c r="BZ126" s="232" t="str">
        <f t="array" ref="BZ126">IF(K126="","",
IF(INDEX(Settings!$H:$H,MATCH(BZ$1,Settings!$G:$G,0))=TRUE,
100-100*(K126-MINIFS(K:K,$E:$E,$E126))/(MAXIFS(K:K,$E:$E,$E126)-MINIFS(K:K,$E:$E,$E126)),
100*(K126-MINIFS(K:K,$E:$E,$E126))/(MAXIFS(K:K,$E:$E,$E126)-MINIFS(K:K,$E:$E,$E126))))</f>
        <v/>
      </c>
      <c r="CA126" s="232" t="str">
        <f t="array" ref="CA126">IF(L126="","",
IF(INDEX(Settings!$H:$H,MATCH(CA$1,Settings!$G:$G,0))=TRUE,
100-100*(L126-MINIFS(L:L,$E:$E,$E126))/(MAXIFS(L:L,$E:$E,$E126)-MINIFS(L:L,$E:$E,$E126)),
100*(L126-MINIFS(L:L,$E:$E,$E126))/(MAXIFS(L:L,$E:$E,$E126)-MINIFS(L:L,$E:$E,$E126))))</f>
        <v/>
      </c>
      <c r="CB126" s="232" t="str">
        <f t="array" ref="CB126">IF(M126="","",
IF(INDEX(Settings!$H:$H,MATCH(CB$1,Settings!$G:$G,0))=TRUE,
100-100*(M126-MINIFS(M:M,$E:$E,$E126))/(MAXIFS(M:M,$E:$E,$E126)-MINIFS(M:M,$E:$E,$E126)),
100*(M126-MINIFS(M:M,$E:$E,$E126))/(MAXIFS(M:M,$E:$E,$E126)-MINIFS(M:M,$E:$E,$E126))))</f>
        <v/>
      </c>
      <c r="CC126" s="232" t="str">
        <f t="array" ref="CC126">IF(N126="","",
IF(INDEX(Settings!$H:$H,MATCH(CC$1,Settings!$G:$G,0))=TRUE,
100-100*(N126-MINIFS(N:N,$E:$E,$E126))/(MAXIFS(N:N,$E:$E,$E126)-MINIFS(N:N,$E:$E,$E126)),
100*(N126-MINIFS(N:N,$E:$E,$E126))/(MAXIFS(N:N,$E:$E,$E126)-MINIFS(N:N,$E:$E,$E126))))</f>
        <v/>
      </c>
      <c r="CD126" s="232" t="str">
        <f t="array" ref="CD126">IF(O126="","",
IF(INDEX(Settings!$H:$H,MATCH(CD$1,Settings!$G:$G,0))=TRUE,
100-100*(O126-MINIFS(O:O,$E:$E,$E126))/(MAXIFS(O:O,$E:$E,$E126)-MINIFS(O:O,$E:$E,$E126)),
100*(O126-MINIFS(O:O,$E:$E,$E126))/(MAXIFS(O:O,$E:$E,$E126)-MINIFS(O:O,$E:$E,$E126))))</f>
        <v/>
      </c>
      <c r="CE126" s="232" t="str">
        <f t="array" ref="CE126">IF(P126="","",
IF(INDEX(Settings!$H:$H,MATCH(CE$1,Settings!$G:$G,0))=TRUE,
100-100*(P126-MINIFS(P:P,$E:$E,$E126))/(MAXIFS(P:P,$E:$E,$E126)-MINIFS(P:P,$E:$E,$E126)),
100*(P126-MINIFS(P:P,$E:$E,$E126))/(MAXIFS(P:P,$E:$E,$E126)-MINIFS(P:P,$E:$E,$E126))))</f>
        <v/>
      </c>
      <c r="CF126" s="232" t="str">
        <f t="array" ref="CF126">IF(Q126="","",
IF(INDEX(Settings!$H:$H,MATCH(CF$1,Settings!$G:$G,0))=TRUE,
100-100*(Q126-MINIFS(Q:Q,$E:$E,$E126))/(MAXIFS(Q:Q,$E:$E,$E126)-MINIFS(Q:Q,$E:$E,$E126)),
100*(Q126-MINIFS(Q:Q,$E:$E,$E126))/(MAXIFS(Q:Q,$E:$E,$E126)-MINIFS(Q:Q,$E:$E,$E126))))</f>
        <v/>
      </c>
      <c r="CG126" s="232" t="str">
        <f t="array" ref="CG126">IF(R126="","",
IF(INDEX(Settings!$H:$H,MATCH(CG$1,Settings!$G:$G,0))=TRUE,
100-100*(R126-MINIFS(R:R,$E:$E,$E126))/(MAXIFS(R:R,$E:$E,$E126)-MINIFS(R:R,$E:$E,$E126)),
100*(R126-MINIFS(R:R,$E:$E,$E126))/(MAXIFS(R:R,$E:$E,$E126)-MINIFS(R:R,$E:$E,$E126))))</f>
        <v/>
      </c>
      <c r="CH126" s="232" t="str">
        <f t="array" ref="CH126">IF(S126="","",
IF(INDEX(Settings!$H:$H,MATCH(CH$1,Settings!$G:$G,0))=TRUE,
100-100*(S126-MINIFS(S:S,$E:$E,$E126))/(MAXIFS(S:S,$E:$E,$E126)-MINIFS(S:S,$E:$E,$E126)),
100*(S126-MINIFS(S:S,$E:$E,$E126))/(MAXIFS(S:S,$E:$E,$E126)-MINIFS(S:S,$E:$E,$E126))))</f>
        <v/>
      </c>
      <c r="CI126" s="232" t="str">
        <f t="array" ref="CI126">IF(T126="","",
IF(INDEX(Settings!$H:$H,MATCH(CI$1,Settings!$G:$G,0))=TRUE,
100-100*(T126-MINIFS(T:T,$E:$E,$E126))/(MAXIFS(T:T,$E:$E,$E126)-MINIFS(T:T,$E:$E,$E126)),
100*(T126-MINIFS(T:T,$E:$E,$E126))/(MAXIFS(T:T,$E:$E,$E126)-MINIFS(T:T,$E:$E,$E126))))</f>
        <v/>
      </c>
      <c r="CJ126" s="232" t="str">
        <f t="array" ref="CJ126">IF(U126="","",
IF(INDEX(Settings!$H:$H,MATCH(CJ$1,Settings!$G:$G,0))=TRUE,
100-100*(U126-MINIFS(U:U,$E:$E,$E126))/(MAXIFS(U:U,$E:$E,$E126)-MINIFS(U:U,$E:$E,$E126)),
100*(U126-MINIFS(U:U,$E:$E,$E126))/(MAXIFS(U:U,$E:$E,$E126)-MINIFS(U:U,$E:$E,$E126))))</f>
        <v/>
      </c>
      <c r="CK126" s="232" t="str">
        <f t="array" ref="CK126">IF(V126="","",
IF(INDEX(Settings!$H:$H,MATCH(CK$1,Settings!$G:$G,0))=TRUE,
100-100*(V126-MINIFS(V:V,$E:$E,$E126))/(MAXIFS(V:V,$E:$E,$E126)-MINIFS(V:V,$E:$E,$E126)),
100*(V126-MINIFS(V:V,$E:$E,$E126))/(MAXIFS(V:V,$E:$E,$E126)-MINIFS(V:V,$E:$E,$E126))))</f>
        <v/>
      </c>
      <c r="CL126" s="232" t="str">
        <f t="array" ref="CL126">IF(W126="","",
IF(INDEX(Settings!$H:$H,MATCH(CL$1,Settings!$G:$G,0))=TRUE,
100-100*(W126-MINIFS(W:W,$E:$E,$E126))/(MAXIFS(W:W,$E:$E,$E126)-MINIFS(W:W,$E:$E,$E126)),
100*(W126-MINIFS(W:W,$E:$E,$E126))/(MAXIFS(W:W,$E:$E,$E126)-MINIFS(W:W,$E:$E,$E126))))</f>
        <v/>
      </c>
      <c r="CM126" s="232" t="str">
        <f t="array" ref="CM126">IF(X126="","",
IF(INDEX(Settings!$H:$H,MATCH(CM$1,Settings!$G:$G,0))=TRUE,
100-100*(X126-MINIFS(X:X,$E:$E,$E126))/(MAXIFS(X:X,$E:$E,$E126)-MINIFS(X:X,$E:$E,$E126)),
100*(X126-MINIFS(X:X,$E:$E,$E126))/(MAXIFS(X:X,$E:$E,$E126)-MINIFS(X:X,$E:$E,$E126))))</f>
        <v/>
      </c>
      <c r="CN126" s="232" t="str">
        <f t="array" ref="CN126">IF(Y126="","",
IF(INDEX(Settings!$H:$H,MATCH(CN$1,Settings!$G:$G,0))=TRUE,
100-100*(Y126-MINIFS(Y:Y,$E:$E,$E126))/(MAXIFS(Y:Y,$E:$E,$E126)-MINIFS(Y:Y,$E:$E,$E126)),
100*(Y126-MINIFS(Y:Y,$E:$E,$E126))/(MAXIFS(Y:Y,$E:$E,$E126)-MINIFS(Y:Y,$E:$E,$E126))))</f>
        <v/>
      </c>
      <c r="CO126" s="232" t="str">
        <f t="array" ref="CO126">IF(Z126="","",
IF(INDEX(Settings!$H:$H,MATCH(CO$1,Settings!$G:$G,0))=TRUE,
100-100*(Z126-MINIFS(Z:Z,$E:$E,$E126))/(MAXIFS(Z:Z,$E:$E,$E126)-MINIFS(Z:Z,$E:$E,$E126)),
100*(Z126-MINIFS(Z:Z,$E:$E,$E126))/(MAXIFS(Z:Z,$E:$E,$E126)-MINIFS(Z:Z,$E:$E,$E126))))</f>
        <v/>
      </c>
      <c r="CP126" s="232" t="str">
        <f t="array" ref="CP126">IF(AA126="","",
IF(INDEX(Settings!$H:$H,MATCH(CP$1,Settings!$G:$G,0))=TRUE,
100-100*(AA126-MINIFS(AA:AA,$E:$E,$E126))/(MAXIFS(AA:AA,$E:$E,$E126)-MINIFS(AA:AA,$E:$E,$E126)),
100*(AA126-MINIFS(AA:AA,$E:$E,$E126))/(MAXIFS(AA:AA,$E:$E,$E126)-MINIFS(AA:AA,$E:$E,$E126))))</f>
        <v/>
      </c>
      <c r="CQ126" s="232" t="str">
        <f t="array" ref="CQ126">IF(AB126="","",
IF(INDEX(Settings!$H:$H,MATCH(CQ$1,Settings!$G:$G,0))=TRUE,
100-100*(AB126-MINIFS(AB:AB,$E:$E,$E126))/(MAXIFS(AB:AB,$E:$E,$E126)-MINIFS(AB:AB,$E:$E,$E126)),
100*(AB126-MINIFS(AB:AB,$E:$E,$E126))/(MAXIFS(AB:AB,$E:$E,$E126)-MINIFS(AB:AB,$E:$E,$E126))))</f>
        <v/>
      </c>
      <c r="CR126" s="232" t="str">
        <f t="array" ref="CR126">IF(AC126="","",
IF(INDEX(Settings!$H:$H,MATCH(CR$1,Settings!$G:$G,0))=TRUE,
100-100*(AC126-MINIFS(AC:AC,$E:$E,$E126))/(MAXIFS(AC:AC,$E:$E,$E126)-MINIFS(AC:AC,$E:$E,$E126)),
100*(AC126-MINIFS(AC:AC,$E:$E,$E126))/(MAXIFS(AC:AC,$E:$E,$E126)-MINIFS(AC:AC,$E:$E,$E126))))</f>
        <v/>
      </c>
      <c r="CS126" s="232" t="str">
        <f t="array" ref="CS126">IF(AD126="","",
IF(INDEX(Settings!$H:$H,MATCH(CS$1,Settings!$G:$G,0))=TRUE,
100-100*(AD126-MINIFS(AD:AD,$E:$E,$E126))/(MAXIFS(AD:AD,$E:$E,$E126)-MINIFS(AD:AD,$E:$E,$E126)),
100*(AD126-MINIFS(AD:AD,$E:$E,$E126))/(MAXIFS(AD:AD,$E:$E,$E126)-MINIFS(AD:AD,$E:$E,$E126))))</f>
        <v/>
      </c>
      <c r="CT126" s="232" t="str">
        <f t="array" ref="CT126">IF(AE126="","",
IF(INDEX(Settings!$H:$H,MATCH(CT$1,Settings!$G:$G,0))=TRUE,
100-100*(AE126-MINIFS(AE:AE,$E:$E,$E126))/(MAXIFS(AE:AE,$E:$E,$E126)-MINIFS(AE:AE,$E:$E,$E126)),
100*(AE126-MINIFS(AE:AE,$E:$E,$E126))/(MAXIFS(AE:AE,$E:$E,$E126)-MINIFS(AE:AE,$E:$E,$E126))))</f>
        <v/>
      </c>
      <c r="CU126" s="232" t="str">
        <f t="array" ref="CU126">IF(AF126="","",
IF(INDEX(Settings!$H:$H,MATCH(CU$1,Settings!$G:$G,0))=TRUE,
100-100*(AF126-MINIFS(AF:AF,$E:$E,$E126))/(MAXIFS(AF:AF,$E:$E,$E126)-MINIFS(AF:AF,$E:$E,$E126)),
100*(AF126-MINIFS(AF:AF,$E:$E,$E126))/(MAXIFS(AF:AF,$E:$E,$E126)-MINIFS(AF:AF,$E:$E,$E126))))</f>
        <v/>
      </c>
      <c r="CV126" s="232" t="str">
        <f t="array" ref="CV126">IF(AG126="","",
IF(INDEX(Settings!$H:$H,MATCH(CV$1,Settings!$G:$G,0))=TRUE,
100-100*(AG126-MINIFS(AG:AG,$E:$E,$E126))/(MAXIFS(AG:AG,$E:$E,$E126)-MINIFS(AG:AG,$E:$E,$E126)),
100*(AG126-MINIFS(AG:AG,$E:$E,$E126))/(MAXIFS(AG:AG,$E:$E,$E126)-MINIFS(AG:AG,$E:$E,$E126))))</f>
        <v/>
      </c>
      <c r="CW126" s="232" t="str">
        <f t="array" ref="CW126">IF(AH126="","",
IF(INDEX(Settings!$H:$H,MATCH(CW$1,Settings!$G:$G,0))=TRUE,
100-100*(AH126-MINIFS(AH:AH,$E:$E,$E126))/(MAXIFS(AH:AH,$E:$E,$E126)-MINIFS(AH:AH,$E:$E,$E126)),
100*(AH126-MINIFS(AH:AH,$E:$E,$E126))/(MAXIFS(AH:AH,$E:$E,$E126)-MINIFS(AH:AH,$E:$E,$E126))))</f>
        <v/>
      </c>
      <c r="CX126" s="232" t="str">
        <f t="array" ref="CX126">IF(AI126="","",
IF(INDEX(Settings!$H:$H,MATCH(CX$1,Settings!$G:$G,0))=TRUE,
100-100*(AI126-MINIFS(AI:AI,$E:$E,$E126))/(MAXIFS(AI:AI,$E:$E,$E126)-MINIFS(AI:AI,$E:$E,$E126)),
100*(AI126-MINIFS(AI:AI,$E:$E,$E126))/(MAXIFS(AI:AI,$E:$E,$E126)-MINIFS(AI:AI,$E:$E,$E126))))</f>
        <v/>
      </c>
      <c r="CY126" s="232" t="str">
        <f t="array" ref="CY126">IF(AJ126="","",
IF(INDEX(Settings!$H:$H,MATCH(CY$1,Settings!$G:$G,0))=TRUE,
100-100*(AJ126-MINIFS(AJ:AJ,$E:$E,$E126))/(MAXIFS(AJ:AJ,$E:$E,$E126)-MINIFS(AJ:AJ,$E:$E,$E126)),
100*(AJ126-MINIFS(AJ:AJ,$E:$E,$E126))/(MAXIFS(AJ:AJ,$E:$E,$E126)-MINIFS(AJ:AJ,$E:$E,$E126))))</f>
        <v/>
      </c>
      <c r="CZ126" s="232" t="str">
        <f t="array" ref="CZ126">IF(AK126="","",
IF(INDEX(Settings!$H:$H,MATCH(CZ$1,Settings!$G:$G,0))=TRUE,
100-100*(AK126-MINIFS(AK:AK,$E:$E,$E126))/(MAXIFS(AK:AK,$E:$E,$E126)-MINIFS(AK:AK,$E:$E,$E126)),
100*(AK126-MINIFS(AK:AK,$E:$E,$E126))/(MAXIFS(AK:AK,$E:$E,$E126)-MINIFS(AK:AK,$E:$E,$E126))))</f>
        <v/>
      </c>
      <c r="DA126" s="232" t="str">
        <f t="array" ref="DA126">IF(AL126="","",
IF(INDEX(Settings!$H:$H,MATCH(DA$1,Settings!$G:$G,0))=TRUE,
100-100*(AL126-MINIFS(AL:AL,$E:$E,$E126))/(MAXIFS(AL:AL,$E:$E,$E126)-MINIFS(AL:AL,$E:$E,$E126)),
100*(AL126-MINIFS(AL:AL,$E:$E,$E126))/(MAXIFS(AL:AL,$E:$E,$E126)-MINIFS(AL:AL,$E:$E,$E126))))</f>
        <v/>
      </c>
      <c r="DB126" s="232" t="str">
        <f t="array" ref="DB126">IF(AM126="","",
IF(INDEX(Settings!$H:$H,MATCH(DB$1,Settings!$G:$G,0))=TRUE,
100-100*(AM126-MINIFS(AM:AM,$E:$E,$E126))/(MAXIFS(AM:AM,$E:$E,$E126)-MINIFS(AM:AM,$E:$E,$E126)),
100*(AM126-MINIFS(AM:AM,$E:$E,$E126))/(MAXIFS(AM:AM,$E:$E,$E126)-MINIFS(AM:AM,$E:$E,$E126))))</f>
        <v/>
      </c>
      <c r="DC126" s="232" t="str">
        <f t="array" ref="DC126">IF(AN126="","",
IF(INDEX(Settings!$H:$H,MATCH(DC$1,Settings!$G:$G,0))=TRUE,
100-100*(AN126-MINIFS(AN:AN,$E:$E,$E126))/(MAXIFS(AN:AN,$E:$E,$E126)-MINIFS(AN:AN,$E:$E,$E126)),
100*(AN126-MINIFS(AN:AN,$E:$E,$E126))/(MAXIFS(AN:AN,$E:$E,$E126)-MINIFS(AN:AN,$E:$E,$E126))))</f>
        <v/>
      </c>
      <c r="DD126" s="232" t="str">
        <f t="array" ref="DD126">IF(AO126="","",
IF(INDEX(Settings!$H:$H,MATCH(DD$1,Settings!$G:$G,0))=TRUE,
100-100*(AO126-MINIFS(AO:AO,$E:$E,$E126))/(MAXIFS(AO:AO,$E:$E,$E126)-MINIFS(AO:AO,$E:$E,$E126)),
100*(AO126-MINIFS(AO:AO,$E:$E,$E126))/(MAXIFS(AO:AO,$E:$E,$E126)-MINIFS(AO:AO,$E:$E,$E126))))</f>
        <v/>
      </c>
      <c r="DE126" s="232" t="str">
        <f t="array" ref="DE126">IF(AP126="","",
IF(INDEX(Settings!$H:$H,MATCH(DE$1,Settings!$G:$G,0))=TRUE,
100-100*(AP126-MINIFS(AP:AP,$E:$E,$E126))/(MAXIFS(AP:AP,$E:$E,$E126)-MINIFS(AP:AP,$E:$E,$E126)),
100*(AP126-MINIFS(AP:AP,$E:$E,$E126))/(MAXIFS(AP:AP,$E:$E,$E126)-MINIFS(AP:AP,$E:$E,$E126))))</f>
        <v/>
      </c>
      <c r="DF126" s="232" t="str">
        <f t="array" ref="DF126">IF(AQ126="","",
IF(INDEX(Settings!$H:$H,MATCH(DF$1,Settings!$G:$G,0))=TRUE,
100-100*(AQ126-MINIFS(AQ:AQ,$E:$E,$E126))/(MAXIFS(AQ:AQ,$E:$E,$E126)-MINIFS(AQ:AQ,$E:$E,$E126)),
100*(AQ126-MINIFS(AQ:AQ,$E:$E,$E126))/(MAXIFS(AQ:AQ,$E:$E,$E126)-MINIFS(AQ:AQ,$E:$E,$E126))))</f>
        <v/>
      </c>
      <c r="DG126" s="232" t="str">
        <f t="array" ref="DG126">IF(AR126="","",
IF(INDEX(Settings!$H:$H,MATCH(DG$1,Settings!$G:$G,0))=TRUE,
100-100*(AR126-MINIFS(AR:AR,$E:$E,$E126))/(MAXIFS(AR:AR,$E:$E,$E126)-MINIFS(AR:AR,$E:$E,$E126)),
100*(AR126-MINIFS(AR:AR,$E:$E,$E126))/(MAXIFS(AR:AR,$E:$E,$E126)-MINIFS(AR:AR,$E:$E,$E126))))</f>
        <v/>
      </c>
      <c r="DH126" s="232" t="str">
        <f t="array" ref="DH126">IF(AS126="","",
IF(INDEX(Settings!$H:$H,MATCH(DH$1,Settings!$G:$G,0))=TRUE,
100-100*(AS126-MINIFS(AS:AS,$E:$E,$E126))/(MAXIFS(AS:AS,$E:$E,$E126)-MINIFS(AS:AS,$E:$E,$E126)),
100*(AS126-MINIFS(AS:AS,$E:$E,$E126))/(MAXIFS(AS:AS,$E:$E,$E126)-MINIFS(AS:AS,$E:$E,$E126))))</f>
        <v/>
      </c>
      <c r="DI126" s="232" t="str">
        <f t="array" ref="DI126">IF(AT126="","",
IF(INDEX(Settings!$H:$H,MATCH(DI$1,Settings!$G:$G,0))=TRUE,
100-100*(AT126-MINIFS(AT:AT,$E:$E,$E126))/(MAXIFS(AT:AT,$E:$E,$E126)-MINIFS(AT:AT,$E:$E,$E126)),
100*(AT126-MINIFS(AT:AT,$E:$E,$E126))/(MAXIFS(AT:AT,$E:$E,$E126)-MINIFS(AT:AT,$E:$E,$E126))))</f>
        <v/>
      </c>
      <c r="DJ126" s="232" t="str">
        <f t="array" ref="DJ126">IF(AU126="","",
IF(INDEX(Settings!$H:$H,MATCH(DJ$1,Settings!$G:$G,0))=TRUE,
100-100*(AU126-MINIFS(AU:AU,$E:$E,$E126))/(MAXIFS(AU:AU,$E:$E,$E126)-MINIFS(AU:AU,$E:$E,$E126)),
100*(AU126-MINIFS(AU:AU,$E:$E,$E126))/(MAXIFS(AU:AU,$E:$E,$E126)-MINIFS(AU:AU,$E:$E,$E126))))</f>
        <v/>
      </c>
      <c r="DK126" s="232" t="str">
        <f t="array" ref="DK126">IF(AV126="","",
IF(INDEX(Settings!$H:$H,MATCH(DK$1,Settings!$G:$G,0))=TRUE,
100-100*(AV126-MINIFS(AV:AV,$E:$E,$E126))/(MAXIFS(AV:AV,$E:$E,$E126)-MINIFS(AV:AV,$E:$E,$E126)),
100*(AV126-MINIFS(AV:AV,$E:$E,$E126))/(MAXIFS(AV:AV,$E:$E,$E126)-MINIFS(AV:AV,$E:$E,$E126))))</f>
        <v/>
      </c>
      <c r="DL126" s="232" t="str">
        <f t="array" ref="DL126">IF(AW126="","",
IF(INDEX(Settings!$H:$H,MATCH(DL$1,Settings!$G:$G,0))=TRUE,
100-100*(AW126-MINIFS(AW:AW,$E:$E,$E126))/(MAXIFS(AW:AW,$E:$E,$E126)-MINIFS(AW:AW,$E:$E,$E126)),
100*(AW126-MINIFS(AW:AW,$E:$E,$E126))/(MAXIFS(AW:AW,$E:$E,$E126)-MINIFS(AW:AW,$E:$E,$E126))))</f>
        <v/>
      </c>
      <c r="DM126" s="232" t="str">
        <f t="array" ref="DM126">IF(AX126="","",
IF(INDEX(Settings!$H:$H,MATCH(DM$1,Settings!$G:$G,0))=TRUE,
100-100*(AX126-MINIFS(AX:AX,$E:$E,$E126))/(MAXIFS(AX:AX,$E:$E,$E126)-MINIFS(AX:AX,$E:$E,$E126)),
100*(AX126-MINIFS(AX:AX,$E:$E,$E126))/(MAXIFS(AX:AX,$E:$E,$E126)-MINIFS(AX:AX,$E:$E,$E126))))</f>
        <v/>
      </c>
      <c r="DN126" s="232" t="str">
        <f t="array" ref="DN126">IF(AY126="","",
IF(INDEX(Settings!$H:$H,MATCH(DN$1,Settings!$G:$G,0))=TRUE,
100-100*(AY126-MINIFS(AY:AY,$E:$E,$E126))/(MAXIFS(AY:AY,$E:$E,$E126)-MINIFS(AY:AY,$E:$E,$E126)),
100*(AY126-MINIFS(AY:AY,$E:$E,$E126))/(MAXIFS(AY:AY,$E:$E,$E126)-MINIFS(AY:AY,$E:$E,$E126))))</f>
        <v/>
      </c>
      <c r="DO126" s="232" t="str">
        <f t="array" ref="DO126">IF(AZ126="","",
IF(INDEX(Settings!$H:$H,MATCH(DO$1,Settings!$G:$G,0))=TRUE,
100-100*(AZ126-MINIFS(AZ:AZ,$E:$E,$E126))/(MAXIFS(AZ:AZ,$E:$E,$E126)-MINIFS(AZ:AZ,$E:$E,$E126)),
100*(AZ126-MINIFS(AZ:AZ,$E:$E,$E126))/(MAXIFS(AZ:AZ,$E:$E,$E126)-MINIFS(AZ:AZ,$E:$E,$E126))))</f>
        <v/>
      </c>
      <c r="DP126" s="232" t="str">
        <f t="array" ref="DP126">IF(BA126="","",
IF(INDEX(Settings!$H:$H,MATCH(DP$1,Settings!$G:$G,0))=TRUE,
100-100*(BA126-MINIFS(BA:BA,$E:$E,$E126))/(MAXIFS(BA:BA,$E:$E,$E126)-MINIFS(BA:BA,$E:$E,$E126)),
100*(BA126-MINIFS(BA:BA,$E:$E,$E126))/(MAXIFS(BA:BA,$E:$E,$E126)-MINIFS(BA:BA,$E:$E,$E126))))</f>
        <v/>
      </c>
      <c r="DQ126" s="232" t="str">
        <f t="array" ref="DQ126">IF(BB126="","",
IF(INDEX(Settings!$H:$H,MATCH(DQ$1,Settings!$G:$G,0))=TRUE,
100-100*(BB126-MINIFS(BB:BB,$E:$E,$E126))/(MAXIFS(BB:BB,$E:$E,$E126)-MINIFS(BB:BB,$E:$E,$E126)),
100*(BB126-MINIFS(BB:BB,$E:$E,$E126))/(MAXIFS(BB:BB,$E:$E,$E126)-MINIFS(BB:BB,$E:$E,$E126))))</f>
        <v/>
      </c>
      <c r="DR126" s="232" t="str">
        <f t="array" ref="DR126">IF(BC126="","",
IF(INDEX(Settings!$H:$H,MATCH(DR$1,Settings!$G:$G,0))=TRUE,
100-100*(BC126-MINIFS(BC:BC,$E:$E,$E126))/(MAXIFS(BC:BC,$E:$E,$E126)-MINIFS(BC:BC,$E:$E,$E126)),
100*(BC126-MINIFS(BC:BC,$E:$E,$E126))/(MAXIFS(BC:BC,$E:$E,$E126)-MINIFS(BC:BC,$E:$E,$E126))))</f>
        <v/>
      </c>
      <c r="DS126" s="232" t="str">
        <f t="array" ref="DS126">IF(BD126="","",
IF(INDEX(Settings!$H:$H,MATCH(DS$1,Settings!$G:$G,0))=TRUE,
100-100*(BD126-MINIFS(BD:BD,$E:$E,$E126))/(MAXIFS(BD:BD,$E:$E,$E126)-MINIFS(BD:BD,$E:$E,$E126)),
100*(BD126-MINIFS(BD:BD,$E:$E,$E126))/(MAXIFS(BD:BD,$E:$E,$E126)-MINIFS(BD:BD,$E:$E,$E126))))</f>
        <v/>
      </c>
      <c r="DT126" s="232" t="str">
        <f t="array" ref="DT126">IF(BE126="","",
IF(INDEX(Settings!$H:$H,MATCH(DT$1,Settings!$G:$G,0))=TRUE,
100-100*(BE126-MINIFS(BE:BE,$E:$E,$E126))/(MAXIFS(BE:BE,$E:$E,$E126)-MINIFS(BE:BE,$E:$E,$E126)),
100*(BE126-MINIFS(BE:BE,$E:$E,$E126))/(MAXIFS(BE:BE,$E:$E,$E126)-MINIFS(BE:BE,$E:$E,$E126))))</f>
        <v/>
      </c>
      <c r="DU126" s="232" t="str">
        <f t="array" ref="DU126">IF(BF126="","",
IF(INDEX(Settings!$H:$H,MATCH(DU$1,Settings!$G:$G,0))=TRUE,
100-100*(BF126-MINIFS(BF:BF,$E:$E,$E126))/(MAXIFS(BF:BF,$E:$E,$E126)-MINIFS(BF:BF,$E:$E,$E126)),
100*(BF126-MINIFS(BF:BF,$E:$E,$E126))/(MAXIFS(BF:BF,$E:$E,$E126)-MINIFS(BF:BF,$E:$E,$E126))))</f>
        <v/>
      </c>
      <c r="DV126" s="232" t="str">
        <f t="array" ref="DV126">IF(BG126="","",
IF(INDEX(Settings!$H:$H,MATCH(DV$1,Settings!$G:$G,0))=TRUE,
100-100*(BG126-MINIFS(BG:BG,$E:$E,$E126))/(MAXIFS(BG:BG,$E:$E,$E126)-MINIFS(BG:BG,$E:$E,$E126)),
100*(BG126-MINIFS(BG:BG,$E:$E,$E126))/(MAXIFS(BG:BG,$E:$E,$E126)-MINIFS(BG:BG,$E:$E,$E126))))</f>
        <v/>
      </c>
      <c r="DW126" s="232" t="str">
        <f t="array" ref="DW126">IF(BH126="","",
IF(INDEX(Settings!$H:$H,MATCH(DW$1,Settings!$G:$G,0))=TRUE,
100-100*(BH126-MINIFS(BH:BH,$E:$E,$E126))/(MAXIFS(BH:BH,$E:$E,$E126)-MINIFS(BH:BH,$E:$E,$E126)),
100*(BH126-MINIFS(BH:BH,$E:$E,$E126))/(MAXIFS(BH:BH,$E:$E,$E126)-MINIFS(BH:BH,$E:$E,$E126))))</f>
        <v/>
      </c>
      <c r="DX126" s="232" t="str">
        <f t="array" ref="DX126">IF(BI126="","",
IF(INDEX(Settings!$H:$H,MATCH(DX$1,Settings!$G:$G,0))=TRUE,
100-100*(BI126-MINIFS(BI:BI,$E:$E,$E126))/(MAXIFS(BI:BI,$E:$E,$E126)-MINIFS(BI:BI,$E:$E,$E126)),
100*(BI126-MINIFS(BI:BI,$E:$E,$E126))/(MAXIFS(BI:BI,$E:$E,$E126)-MINIFS(BI:BI,$E:$E,$E126))))</f>
        <v/>
      </c>
      <c r="DY126" s="232" t="str">
        <f t="array" ref="DY126">IF(BJ126="","",
IF(INDEX(Settings!$H:$H,MATCH(DY$1,Settings!$G:$G,0))=TRUE,
100-100*(BJ126-MINIFS(BJ:BJ,$E:$E,$E126))/(MAXIFS(BJ:BJ,$E:$E,$E126)-MINIFS(BJ:BJ,$E:$E,$E126)),
100*(BJ126-MINIFS(BJ:BJ,$E:$E,$E126))/(MAXIFS(BJ:BJ,$E:$E,$E126)-MINIFS(BJ:BJ,$E:$E,$E126))))</f>
        <v/>
      </c>
      <c r="DZ126" s="234"/>
      <c r="EA126" s="234"/>
      <c r="EB126" s="234" t="str">
        <f t="shared" si="8"/>
        <v/>
      </c>
      <c r="EC126" s="234" t="str">
        <f t="shared" si="9"/>
        <v/>
      </c>
      <c r="ED126" s="234" t="str">
        <f t="shared" si="10"/>
        <v/>
      </c>
      <c r="EE126" s="234" t="str">
        <f t="shared" si="11"/>
        <v/>
      </c>
      <c r="EF126" s="234" t="str">
        <f t="shared" si="12"/>
        <v/>
      </c>
      <c r="EG126" s="234" t="str">
        <f t="shared" si="13"/>
        <v/>
      </c>
      <c r="EH126" s="234"/>
      <c r="EI126" s="234"/>
      <c r="EJ126" s="234"/>
      <c r="EK126" s="234"/>
      <c r="EL126" s="234"/>
      <c r="EM126" s="234"/>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3" t="str">
        <f t="shared" si="14"/>
        <v/>
      </c>
      <c r="N127" s="49"/>
      <c r="O127" s="49"/>
      <c r="P127" s="49"/>
      <c r="Q127" s="49"/>
      <c r="R127" s="49"/>
      <c r="S127" s="222" t="str">
        <f>IFERROR(VLOOKUP(AF127, 'YOYO IR Scores'!A:C, 3, FALSE), "")
</f>
        <v/>
      </c>
      <c r="T127" s="49"/>
      <c r="U127" s="49"/>
      <c r="V127" s="49"/>
      <c r="W127" s="49"/>
      <c r="X127" s="224" t="str">
        <f t="shared" si="4"/>
        <v/>
      </c>
      <c r="Y127" s="225" t="str">
        <f t="shared" si="5"/>
        <v/>
      </c>
      <c r="Z127" s="225" t="str">
        <f t="shared" si="6"/>
        <v/>
      </c>
      <c r="AA127" s="224" t="str">
        <f t="shared" si="7"/>
        <v/>
      </c>
      <c r="AB127" s="223"/>
      <c r="AC127" s="223"/>
      <c r="AD127" s="223"/>
      <c r="AE127" s="223" t="str">
        <f>IFERROR(VLOOKUP(AF127, 'YOYO IR Scores'!A:C, 2, FALSE), "")</f>
        <v/>
      </c>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c r="BK127" s="223" t="str">
        <f t="array" ref="BK127">IF(J127="","",
IF(INDEX(Settings!$H:$H,MATCH(BY$1,Settings!$G:$G,0))=TRUE,
100-100*(J127-MIN(J:J))/(MAX(J:J)-MIN(J:J)),
100*(J127-MIN(J:J))/(MAX(J:J)-MIN(J:J))))</f>
        <v/>
      </c>
      <c r="BL127" s="223" t="str">
        <f t="array" ref="BL127">IF(J127="","",
IF(INDEX(Settings!$H:$H,MATCH(BY$1,Settings!$G:$G,0))=TRUE,
100-100*(J127-MINIFS(J:J,$E:$E,$E127))/(MAXIFS(J:J,$E:$E,$E127)-MINIFS(J:J,$E:$E,$E127)),
100*(J127-MINIFS(J:J,$E:$E,$E127))/(MAXIFS(J:J,$E:$E,$E127)-MINIFS(J:J,$E:$E,$E127))))</f>
        <v/>
      </c>
      <c r="BM127" s="223"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4" t="str">
        <f t="array" ref="BQ127">IF(J127="","",
IF(INDEX(Settings!$H:$H,MATCH(BY$1,Settings!$G:$G,0))=TRUE,
-1*(J127-AVERAGE(J:J))/STDEV(J:J),
(J127-AVERAGE(J:J))/STDEV(J:J)))</f>
        <v/>
      </c>
      <c r="BR127" s="224" t="str">
        <f>IFERROR(__xludf.DUMMYFUNCTION("IF(J127="""","""",
IF(INDEX(Settings!$H:$H,MATCH(BY$1,Settings!$G:$G,0))=TRUE,
-1*(J127-AVERAGEIFS(J:J,$E:$E,$E127))/STDEV(FILTER(J:J,$E:$E=$E127)),
(J127-AVERAGEIFS(J:J,$E:$E,$E127))/STDEV(FILTER(J:J,$E:$E=$E127))))"),"")</f>
        <v/>
      </c>
      <c r="BS127" s="224"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3" t="str">
        <f t="array" ref="BY127">IF(J127="","",
IF(INDEX(Settings!$H:$H,MATCH(BY$1,Settings!$G:$G,0))=TRUE,
100-100*(J127-MINIFS(J:J,$E:$E,$E127))/(MAXIFS(J:J,$E:$E,$E127)-MINIFS(J:J,$E:$E,$E127)),
100*(J127-MINIFS(J:J,$E:$E,$E127))/(MAXIFS(J:J,$E:$E,$E127)-MINIFS(J:J,$E:$E,$E127))))</f>
        <v/>
      </c>
      <c r="BZ127" s="223" t="str">
        <f t="array" ref="BZ127">IF(K127="","",
IF(INDEX(Settings!$H:$H,MATCH(BZ$1,Settings!$G:$G,0))=TRUE,
100-100*(K127-MINIFS(K:K,$E:$E,$E127))/(MAXIFS(K:K,$E:$E,$E127)-MINIFS(K:K,$E:$E,$E127)),
100*(K127-MINIFS(K:K,$E:$E,$E127))/(MAXIFS(K:K,$E:$E,$E127)-MINIFS(K:K,$E:$E,$E127))))</f>
        <v/>
      </c>
      <c r="CA127" s="223" t="str">
        <f t="array" ref="CA127">IF(L127="","",
IF(INDEX(Settings!$H:$H,MATCH(CA$1,Settings!$G:$G,0))=TRUE,
100-100*(L127-MINIFS(L:L,$E:$E,$E127))/(MAXIFS(L:L,$E:$E,$E127)-MINIFS(L:L,$E:$E,$E127)),
100*(L127-MINIFS(L:L,$E:$E,$E127))/(MAXIFS(L:L,$E:$E,$E127)-MINIFS(L:L,$E:$E,$E127))))</f>
        <v/>
      </c>
      <c r="CB127" s="223" t="str">
        <f t="array" ref="CB127">IF(M127="","",
IF(INDEX(Settings!$H:$H,MATCH(CB$1,Settings!$G:$G,0))=TRUE,
100-100*(M127-MINIFS(M:M,$E:$E,$E127))/(MAXIFS(M:M,$E:$E,$E127)-MINIFS(M:M,$E:$E,$E127)),
100*(M127-MINIFS(M:M,$E:$E,$E127))/(MAXIFS(M:M,$E:$E,$E127)-MINIFS(M:M,$E:$E,$E127))))</f>
        <v/>
      </c>
      <c r="CC127" s="223" t="str">
        <f t="array" ref="CC127">IF(N127="","",
IF(INDEX(Settings!$H:$H,MATCH(CC$1,Settings!$G:$G,0))=TRUE,
100-100*(N127-MINIFS(N:N,$E:$E,$E127))/(MAXIFS(N:N,$E:$E,$E127)-MINIFS(N:N,$E:$E,$E127)),
100*(N127-MINIFS(N:N,$E:$E,$E127))/(MAXIFS(N:N,$E:$E,$E127)-MINIFS(N:N,$E:$E,$E127))))</f>
        <v/>
      </c>
      <c r="CD127" s="223" t="str">
        <f t="array" ref="CD127">IF(O127="","",
IF(INDEX(Settings!$H:$H,MATCH(CD$1,Settings!$G:$G,0))=TRUE,
100-100*(O127-MINIFS(O:O,$E:$E,$E127))/(MAXIFS(O:O,$E:$E,$E127)-MINIFS(O:O,$E:$E,$E127)),
100*(O127-MINIFS(O:O,$E:$E,$E127))/(MAXIFS(O:O,$E:$E,$E127)-MINIFS(O:O,$E:$E,$E127))))</f>
        <v/>
      </c>
      <c r="CE127" s="223" t="str">
        <f t="array" ref="CE127">IF(P127="","",
IF(INDEX(Settings!$H:$H,MATCH(CE$1,Settings!$G:$G,0))=TRUE,
100-100*(P127-MINIFS(P:P,$E:$E,$E127))/(MAXIFS(P:P,$E:$E,$E127)-MINIFS(P:P,$E:$E,$E127)),
100*(P127-MINIFS(P:P,$E:$E,$E127))/(MAXIFS(P:P,$E:$E,$E127)-MINIFS(P:P,$E:$E,$E127))))</f>
        <v/>
      </c>
      <c r="CF127" s="223" t="str">
        <f t="array" ref="CF127">IF(Q127="","",
IF(INDEX(Settings!$H:$H,MATCH(CF$1,Settings!$G:$G,0))=TRUE,
100-100*(Q127-MINIFS(Q:Q,$E:$E,$E127))/(MAXIFS(Q:Q,$E:$E,$E127)-MINIFS(Q:Q,$E:$E,$E127)),
100*(Q127-MINIFS(Q:Q,$E:$E,$E127))/(MAXIFS(Q:Q,$E:$E,$E127)-MINIFS(Q:Q,$E:$E,$E127))))</f>
        <v/>
      </c>
      <c r="CG127" s="223" t="str">
        <f t="array" ref="CG127">IF(R127="","",
IF(INDEX(Settings!$H:$H,MATCH(CG$1,Settings!$G:$G,0))=TRUE,
100-100*(R127-MINIFS(R:R,$E:$E,$E127))/(MAXIFS(R:R,$E:$E,$E127)-MINIFS(R:R,$E:$E,$E127)),
100*(R127-MINIFS(R:R,$E:$E,$E127))/(MAXIFS(R:R,$E:$E,$E127)-MINIFS(R:R,$E:$E,$E127))))</f>
        <v/>
      </c>
      <c r="CH127" s="223" t="str">
        <f t="array" ref="CH127">IF(S127="","",
IF(INDEX(Settings!$H:$H,MATCH(CH$1,Settings!$G:$G,0))=TRUE,
100-100*(S127-MINIFS(S:S,$E:$E,$E127))/(MAXIFS(S:S,$E:$E,$E127)-MINIFS(S:S,$E:$E,$E127)),
100*(S127-MINIFS(S:S,$E:$E,$E127))/(MAXIFS(S:S,$E:$E,$E127)-MINIFS(S:S,$E:$E,$E127))))</f>
        <v/>
      </c>
      <c r="CI127" s="223" t="str">
        <f t="array" ref="CI127">IF(T127="","",
IF(INDEX(Settings!$H:$H,MATCH(CI$1,Settings!$G:$G,0))=TRUE,
100-100*(T127-MINIFS(T:T,$E:$E,$E127))/(MAXIFS(T:T,$E:$E,$E127)-MINIFS(T:T,$E:$E,$E127)),
100*(T127-MINIFS(T:T,$E:$E,$E127))/(MAXIFS(T:T,$E:$E,$E127)-MINIFS(T:T,$E:$E,$E127))))</f>
        <v/>
      </c>
      <c r="CJ127" s="223" t="str">
        <f t="array" ref="CJ127">IF(U127="","",
IF(INDEX(Settings!$H:$H,MATCH(CJ$1,Settings!$G:$G,0))=TRUE,
100-100*(U127-MINIFS(U:U,$E:$E,$E127))/(MAXIFS(U:U,$E:$E,$E127)-MINIFS(U:U,$E:$E,$E127)),
100*(U127-MINIFS(U:U,$E:$E,$E127))/(MAXIFS(U:U,$E:$E,$E127)-MINIFS(U:U,$E:$E,$E127))))</f>
        <v/>
      </c>
      <c r="CK127" s="223" t="str">
        <f t="array" ref="CK127">IF(V127="","",
IF(INDEX(Settings!$H:$H,MATCH(CK$1,Settings!$G:$G,0))=TRUE,
100-100*(V127-MINIFS(V:V,$E:$E,$E127))/(MAXIFS(V:V,$E:$E,$E127)-MINIFS(V:V,$E:$E,$E127)),
100*(V127-MINIFS(V:V,$E:$E,$E127))/(MAXIFS(V:V,$E:$E,$E127)-MINIFS(V:V,$E:$E,$E127))))</f>
        <v/>
      </c>
      <c r="CL127" s="223" t="str">
        <f t="array" ref="CL127">IF(W127="","",
IF(INDEX(Settings!$H:$H,MATCH(CL$1,Settings!$G:$G,0))=TRUE,
100-100*(W127-MINIFS(W:W,$E:$E,$E127))/(MAXIFS(W:W,$E:$E,$E127)-MINIFS(W:W,$E:$E,$E127)),
100*(W127-MINIFS(W:W,$E:$E,$E127))/(MAXIFS(W:W,$E:$E,$E127)-MINIFS(W:W,$E:$E,$E127))))</f>
        <v/>
      </c>
      <c r="CM127" s="223" t="str">
        <f t="array" ref="CM127">IF(X127="","",
IF(INDEX(Settings!$H:$H,MATCH(CM$1,Settings!$G:$G,0))=TRUE,
100-100*(X127-MINIFS(X:X,$E:$E,$E127))/(MAXIFS(X:X,$E:$E,$E127)-MINIFS(X:X,$E:$E,$E127)),
100*(X127-MINIFS(X:X,$E:$E,$E127))/(MAXIFS(X:X,$E:$E,$E127)-MINIFS(X:X,$E:$E,$E127))))</f>
        <v/>
      </c>
      <c r="CN127" s="223" t="str">
        <f t="array" ref="CN127">IF(Y127="","",
IF(INDEX(Settings!$H:$H,MATCH(CN$1,Settings!$G:$G,0))=TRUE,
100-100*(Y127-MINIFS(Y:Y,$E:$E,$E127))/(MAXIFS(Y:Y,$E:$E,$E127)-MINIFS(Y:Y,$E:$E,$E127)),
100*(Y127-MINIFS(Y:Y,$E:$E,$E127))/(MAXIFS(Y:Y,$E:$E,$E127)-MINIFS(Y:Y,$E:$E,$E127))))</f>
        <v/>
      </c>
      <c r="CO127" s="223" t="str">
        <f t="array" ref="CO127">IF(Z127="","",
IF(INDEX(Settings!$H:$H,MATCH(CO$1,Settings!$G:$G,0))=TRUE,
100-100*(Z127-MINIFS(Z:Z,$E:$E,$E127))/(MAXIFS(Z:Z,$E:$E,$E127)-MINIFS(Z:Z,$E:$E,$E127)),
100*(Z127-MINIFS(Z:Z,$E:$E,$E127))/(MAXIFS(Z:Z,$E:$E,$E127)-MINIFS(Z:Z,$E:$E,$E127))))</f>
        <v/>
      </c>
      <c r="CP127" s="223" t="str">
        <f t="array" ref="CP127">IF(AA127="","",
IF(INDEX(Settings!$H:$H,MATCH(CP$1,Settings!$G:$G,0))=TRUE,
100-100*(AA127-MINIFS(AA:AA,$E:$E,$E127))/(MAXIFS(AA:AA,$E:$E,$E127)-MINIFS(AA:AA,$E:$E,$E127)),
100*(AA127-MINIFS(AA:AA,$E:$E,$E127))/(MAXIFS(AA:AA,$E:$E,$E127)-MINIFS(AA:AA,$E:$E,$E127))))</f>
        <v/>
      </c>
      <c r="CQ127" s="223" t="str">
        <f t="array" ref="CQ127">IF(AB127="","",
IF(INDEX(Settings!$H:$H,MATCH(CQ$1,Settings!$G:$G,0))=TRUE,
100-100*(AB127-MINIFS(AB:AB,$E:$E,$E127))/(MAXIFS(AB:AB,$E:$E,$E127)-MINIFS(AB:AB,$E:$E,$E127)),
100*(AB127-MINIFS(AB:AB,$E:$E,$E127))/(MAXIFS(AB:AB,$E:$E,$E127)-MINIFS(AB:AB,$E:$E,$E127))))</f>
        <v/>
      </c>
      <c r="CR127" s="223" t="str">
        <f t="array" ref="CR127">IF(AC127="","",
IF(INDEX(Settings!$H:$H,MATCH(CR$1,Settings!$G:$G,0))=TRUE,
100-100*(AC127-MINIFS(AC:AC,$E:$E,$E127))/(MAXIFS(AC:AC,$E:$E,$E127)-MINIFS(AC:AC,$E:$E,$E127)),
100*(AC127-MINIFS(AC:AC,$E:$E,$E127))/(MAXIFS(AC:AC,$E:$E,$E127)-MINIFS(AC:AC,$E:$E,$E127))))</f>
        <v/>
      </c>
      <c r="CS127" s="223" t="str">
        <f t="array" ref="CS127">IF(AD127="","",
IF(INDEX(Settings!$H:$H,MATCH(CS$1,Settings!$G:$G,0))=TRUE,
100-100*(AD127-MINIFS(AD:AD,$E:$E,$E127))/(MAXIFS(AD:AD,$E:$E,$E127)-MINIFS(AD:AD,$E:$E,$E127)),
100*(AD127-MINIFS(AD:AD,$E:$E,$E127))/(MAXIFS(AD:AD,$E:$E,$E127)-MINIFS(AD:AD,$E:$E,$E127))))</f>
        <v/>
      </c>
      <c r="CT127" s="223" t="str">
        <f t="array" ref="CT127">IF(AE127="","",
IF(INDEX(Settings!$H:$H,MATCH(CT$1,Settings!$G:$G,0))=TRUE,
100-100*(AE127-MINIFS(AE:AE,$E:$E,$E127))/(MAXIFS(AE:AE,$E:$E,$E127)-MINIFS(AE:AE,$E:$E,$E127)),
100*(AE127-MINIFS(AE:AE,$E:$E,$E127))/(MAXIFS(AE:AE,$E:$E,$E127)-MINIFS(AE:AE,$E:$E,$E127))))</f>
        <v/>
      </c>
      <c r="CU127" s="223" t="str">
        <f t="array" ref="CU127">IF(AF127="","",
IF(INDEX(Settings!$H:$H,MATCH(CU$1,Settings!$G:$G,0))=TRUE,
100-100*(AF127-MINIFS(AF:AF,$E:$E,$E127))/(MAXIFS(AF:AF,$E:$E,$E127)-MINIFS(AF:AF,$E:$E,$E127)),
100*(AF127-MINIFS(AF:AF,$E:$E,$E127))/(MAXIFS(AF:AF,$E:$E,$E127)-MINIFS(AF:AF,$E:$E,$E127))))</f>
        <v/>
      </c>
      <c r="CV127" s="223" t="str">
        <f t="array" ref="CV127">IF(AG127="","",
IF(INDEX(Settings!$H:$H,MATCH(CV$1,Settings!$G:$G,0))=TRUE,
100-100*(AG127-MINIFS(AG:AG,$E:$E,$E127))/(MAXIFS(AG:AG,$E:$E,$E127)-MINIFS(AG:AG,$E:$E,$E127)),
100*(AG127-MINIFS(AG:AG,$E:$E,$E127))/(MAXIFS(AG:AG,$E:$E,$E127)-MINIFS(AG:AG,$E:$E,$E127))))</f>
        <v/>
      </c>
      <c r="CW127" s="223" t="str">
        <f t="array" ref="CW127">IF(AH127="","",
IF(INDEX(Settings!$H:$H,MATCH(CW$1,Settings!$G:$G,0))=TRUE,
100-100*(AH127-MINIFS(AH:AH,$E:$E,$E127))/(MAXIFS(AH:AH,$E:$E,$E127)-MINIFS(AH:AH,$E:$E,$E127)),
100*(AH127-MINIFS(AH:AH,$E:$E,$E127))/(MAXIFS(AH:AH,$E:$E,$E127)-MINIFS(AH:AH,$E:$E,$E127))))</f>
        <v/>
      </c>
      <c r="CX127" s="223" t="str">
        <f t="array" ref="CX127">IF(AI127="","",
IF(INDEX(Settings!$H:$H,MATCH(CX$1,Settings!$G:$G,0))=TRUE,
100-100*(AI127-MINIFS(AI:AI,$E:$E,$E127))/(MAXIFS(AI:AI,$E:$E,$E127)-MINIFS(AI:AI,$E:$E,$E127)),
100*(AI127-MINIFS(AI:AI,$E:$E,$E127))/(MAXIFS(AI:AI,$E:$E,$E127)-MINIFS(AI:AI,$E:$E,$E127))))</f>
        <v/>
      </c>
      <c r="CY127" s="223" t="str">
        <f t="array" ref="CY127">IF(AJ127="","",
IF(INDEX(Settings!$H:$H,MATCH(CY$1,Settings!$G:$G,0))=TRUE,
100-100*(AJ127-MINIFS(AJ:AJ,$E:$E,$E127))/(MAXIFS(AJ:AJ,$E:$E,$E127)-MINIFS(AJ:AJ,$E:$E,$E127)),
100*(AJ127-MINIFS(AJ:AJ,$E:$E,$E127))/(MAXIFS(AJ:AJ,$E:$E,$E127)-MINIFS(AJ:AJ,$E:$E,$E127))))</f>
        <v/>
      </c>
      <c r="CZ127" s="223" t="str">
        <f t="array" ref="CZ127">IF(AK127="","",
IF(INDEX(Settings!$H:$H,MATCH(CZ$1,Settings!$G:$G,0))=TRUE,
100-100*(AK127-MINIFS(AK:AK,$E:$E,$E127))/(MAXIFS(AK:AK,$E:$E,$E127)-MINIFS(AK:AK,$E:$E,$E127)),
100*(AK127-MINIFS(AK:AK,$E:$E,$E127))/(MAXIFS(AK:AK,$E:$E,$E127)-MINIFS(AK:AK,$E:$E,$E127))))</f>
        <v/>
      </c>
      <c r="DA127" s="223" t="str">
        <f t="array" ref="DA127">IF(AL127="","",
IF(INDEX(Settings!$H:$H,MATCH(DA$1,Settings!$G:$G,0))=TRUE,
100-100*(AL127-MINIFS(AL:AL,$E:$E,$E127))/(MAXIFS(AL:AL,$E:$E,$E127)-MINIFS(AL:AL,$E:$E,$E127)),
100*(AL127-MINIFS(AL:AL,$E:$E,$E127))/(MAXIFS(AL:AL,$E:$E,$E127)-MINIFS(AL:AL,$E:$E,$E127))))</f>
        <v/>
      </c>
      <c r="DB127" s="223" t="str">
        <f t="array" ref="DB127">IF(AM127="","",
IF(INDEX(Settings!$H:$H,MATCH(DB$1,Settings!$G:$G,0))=TRUE,
100-100*(AM127-MINIFS(AM:AM,$E:$E,$E127))/(MAXIFS(AM:AM,$E:$E,$E127)-MINIFS(AM:AM,$E:$E,$E127)),
100*(AM127-MINIFS(AM:AM,$E:$E,$E127))/(MAXIFS(AM:AM,$E:$E,$E127)-MINIFS(AM:AM,$E:$E,$E127))))</f>
        <v/>
      </c>
      <c r="DC127" s="223" t="str">
        <f t="array" ref="DC127">IF(AN127="","",
IF(INDEX(Settings!$H:$H,MATCH(DC$1,Settings!$G:$G,0))=TRUE,
100-100*(AN127-MINIFS(AN:AN,$E:$E,$E127))/(MAXIFS(AN:AN,$E:$E,$E127)-MINIFS(AN:AN,$E:$E,$E127)),
100*(AN127-MINIFS(AN:AN,$E:$E,$E127))/(MAXIFS(AN:AN,$E:$E,$E127)-MINIFS(AN:AN,$E:$E,$E127))))</f>
        <v/>
      </c>
      <c r="DD127" s="223" t="str">
        <f t="array" ref="DD127">IF(AO127="","",
IF(INDEX(Settings!$H:$H,MATCH(DD$1,Settings!$G:$G,0))=TRUE,
100-100*(AO127-MINIFS(AO:AO,$E:$E,$E127))/(MAXIFS(AO:AO,$E:$E,$E127)-MINIFS(AO:AO,$E:$E,$E127)),
100*(AO127-MINIFS(AO:AO,$E:$E,$E127))/(MAXIFS(AO:AO,$E:$E,$E127)-MINIFS(AO:AO,$E:$E,$E127))))</f>
        <v/>
      </c>
      <c r="DE127" s="223" t="str">
        <f t="array" ref="DE127">IF(AP127="","",
IF(INDEX(Settings!$H:$H,MATCH(DE$1,Settings!$G:$G,0))=TRUE,
100-100*(AP127-MINIFS(AP:AP,$E:$E,$E127))/(MAXIFS(AP:AP,$E:$E,$E127)-MINIFS(AP:AP,$E:$E,$E127)),
100*(AP127-MINIFS(AP:AP,$E:$E,$E127))/(MAXIFS(AP:AP,$E:$E,$E127)-MINIFS(AP:AP,$E:$E,$E127))))</f>
        <v/>
      </c>
      <c r="DF127" s="223" t="str">
        <f t="array" ref="DF127">IF(AQ127="","",
IF(INDEX(Settings!$H:$H,MATCH(DF$1,Settings!$G:$G,0))=TRUE,
100-100*(AQ127-MINIFS(AQ:AQ,$E:$E,$E127))/(MAXIFS(AQ:AQ,$E:$E,$E127)-MINIFS(AQ:AQ,$E:$E,$E127)),
100*(AQ127-MINIFS(AQ:AQ,$E:$E,$E127))/(MAXIFS(AQ:AQ,$E:$E,$E127)-MINIFS(AQ:AQ,$E:$E,$E127))))</f>
        <v/>
      </c>
      <c r="DG127" s="223" t="str">
        <f t="array" ref="DG127">IF(AR127="","",
IF(INDEX(Settings!$H:$H,MATCH(DG$1,Settings!$G:$G,0))=TRUE,
100-100*(AR127-MINIFS(AR:AR,$E:$E,$E127))/(MAXIFS(AR:AR,$E:$E,$E127)-MINIFS(AR:AR,$E:$E,$E127)),
100*(AR127-MINIFS(AR:AR,$E:$E,$E127))/(MAXIFS(AR:AR,$E:$E,$E127)-MINIFS(AR:AR,$E:$E,$E127))))</f>
        <v/>
      </c>
      <c r="DH127" s="223" t="str">
        <f t="array" ref="DH127">IF(AS127="","",
IF(INDEX(Settings!$H:$H,MATCH(DH$1,Settings!$G:$G,0))=TRUE,
100-100*(AS127-MINIFS(AS:AS,$E:$E,$E127))/(MAXIFS(AS:AS,$E:$E,$E127)-MINIFS(AS:AS,$E:$E,$E127)),
100*(AS127-MINIFS(AS:AS,$E:$E,$E127))/(MAXIFS(AS:AS,$E:$E,$E127)-MINIFS(AS:AS,$E:$E,$E127))))</f>
        <v/>
      </c>
      <c r="DI127" s="223" t="str">
        <f t="array" ref="DI127">IF(AT127="","",
IF(INDEX(Settings!$H:$H,MATCH(DI$1,Settings!$G:$G,0))=TRUE,
100-100*(AT127-MINIFS(AT:AT,$E:$E,$E127))/(MAXIFS(AT:AT,$E:$E,$E127)-MINIFS(AT:AT,$E:$E,$E127)),
100*(AT127-MINIFS(AT:AT,$E:$E,$E127))/(MAXIFS(AT:AT,$E:$E,$E127)-MINIFS(AT:AT,$E:$E,$E127))))</f>
        <v/>
      </c>
      <c r="DJ127" s="223" t="str">
        <f t="array" ref="DJ127">IF(AU127="","",
IF(INDEX(Settings!$H:$H,MATCH(DJ$1,Settings!$G:$G,0))=TRUE,
100-100*(AU127-MINIFS(AU:AU,$E:$E,$E127))/(MAXIFS(AU:AU,$E:$E,$E127)-MINIFS(AU:AU,$E:$E,$E127)),
100*(AU127-MINIFS(AU:AU,$E:$E,$E127))/(MAXIFS(AU:AU,$E:$E,$E127)-MINIFS(AU:AU,$E:$E,$E127))))</f>
        <v/>
      </c>
      <c r="DK127" s="223" t="str">
        <f t="array" ref="DK127">IF(AV127="","",
IF(INDEX(Settings!$H:$H,MATCH(DK$1,Settings!$G:$G,0))=TRUE,
100-100*(AV127-MINIFS(AV:AV,$E:$E,$E127))/(MAXIFS(AV:AV,$E:$E,$E127)-MINIFS(AV:AV,$E:$E,$E127)),
100*(AV127-MINIFS(AV:AV,$E:$E,$E127))/(MAXIFS(AV:AV,$E:$E,$E127)-MINIFS(AV:AV,$E:$E,$E127))))</f>
        <v/>
      </c>
      <c r="DL127" s="223" t="str">
        <f t="array" ref="DL127">IF(AW127="","",
IF(INDEX(Settings!$H:$H,MATCH(DL$1,Settings!$G:$G,0))=TRUE,
100-100*(AW127-MINIFS(AW:AW,$E:$E,$E127))/(MAXIFS(AW:AW,$E:$E,$E127)-MINIFS(AW:AW,$E:$E,$E127)),
100*(AW127-MINIFS(AW:AW,$E:$E,$E127))/(MAXIFS(AW:AW,$E:$E,$E127)-MINIFS(AW:AW,$E:$E,$E127))))</f>
        <v/>
      </c>
      <c r="DM127" s="223" t="str">
        <f t="array" ref="DM127">IF(AX127="","",
IF(INDEX(Settings!$H:$H,MATCH(DM$1,Settings!$G:$G,0))=TRUE,
100-100*(AX127-MINIFS(AX:AX,$E:$E,$E127))/(MAXIFS(AX:AX,$E:$E,$E127)-MINIFS(AX:AX,$E:$E,$E127)),
100*(AX127-MINIFS(AX:AX,$E:$E,$E127))/(MAXIFS(AX:AX,$E:$E,$E127)-MINIFS(AX:AX,$E:$E,$E127))))</f>
        <v/>
      </c>
      <c r="DN127" s="223" t="str">
        <f t="array" ref="DN127">IF(AY127="","",
IF(INDEX(Settings!$H:$H,MATCH(DN$1,Settings!$G:$G,0))=TRUE,
100-100*(AY127-MINIFS(AY:AY,$E:$E,$E127))/(MAXIFS(AY:AY,$E:$E,$E127)-MINIFS(AY:AY,$E:$E,$E127)),
100*(AY127-MINIFS(AY:AY,$E:$E,$E127))/(MAXIFS(AY:AY,$E:$E,$E127)-MINIFS(AY:AY,$E:$E,$E127))))</f>
        <v/>
      </c>
      <c r="DO127" s="223" t="str">
        <f t="array" ref="DO127">IF(AZ127="","",
IF(INDEX(Settings!$H:$H,MATCH(DO$1,Settings!$G:$G,0))=TRUE,
100-100*(AZ127-MINIFS(AZ:AZ,$E:$E,$E127))/(MAXIFS(AZ:AZ,$E:$E,$E127)-MINIFS(AZ:AZ,$E:$E,$E127)),
100*(AZ127-MINIFS(AZ:AZ,$E:$E,$E127))/(MAXIFS(AZ:AZ,$E:$E,$E127)-MINIFS(AZ:AZ,$E:$E,$E127))))</f>
        <v/>
      </c>
      <c r="DP127" s="223" t="str">
        <f t="array" ref="DP127">IF(BA127="","",
IF(INDEX(Settings!$H:$H,MATCH(DP$1,Settings!$G:$G,0))=TRUE,
100-100*(BA127-MINIFS(BA:BA,$E:$E,$E127))/(MAXIFS(BA:BA,$E:$E,$E127)-MINIFS(BA:BA,$E:$E,$E127)),
100*(BA127-MINIFS(BA:BA,$E:$E,$E127))/(MAXIFS(BA:BA,$E:$E,$E127)-MINIFS(BA:BA,$E:$E,$E127))))</f>
        <v/>
      </c>
      <c r="DQ127" s="223" t="str">
        <f t="array" ref="DQ127">IF(BB127="","",
IF(INDEX(Settings!$H:$H,MATCH(DQ$1,Settings!$G:$G,0))=TRUE,
100-100*(BB127-MINIFS(BB:BB,$E:$E,$E127))/(MAXIFS(BB:BB,$E:$E,$E127)-MINIFS(BB:BB,$E:$E,$E127)),
100*(BB127-MINIFS(BB:BB,$E:$E,$E127))/(MAXIFS(BB:BB,$E:$E,$E127)-MINIFS(BB:BB,$E:$E,$E127))))</f>
        <v/>
      </c>
      <c r="DR127" s="223" t="str">
        <f t="array" ref="DR127">IF(BC127="","",
IF(INDEX(Settings!$H:$H,MATCH(DR$1,Settings!$G:$G,0))=TRUE,
100-100*(BC127-MINIFS(BC:BC,$E:$E,$E127))/(MAXIFS(BC:BC,$E:$E,$E127)-MINIFS(BC:BC,$E:$E,$E127)),
100*(BC127-MINIFS(BC:BC,$E:$E,$E127))/(MAXIFS(BC:BC,$E:$E,$E127)-MINIFS(BC:BC,$E:$E,$E127))))</f>
        <v/>
      </c>
      <c r="DS127" s="223" t="str">
        <f t="array" ref="DS127">IF(BD127="","",
IF(INDEX(Settings!$H:$H,MATCH(DS$1,Settings!$G:$G,0))=TRUE,
100-100*(BD127-MINIFS(BD:BD,$E:$E,$E127))/(MAXIFS(BD:BD,$E:$E,$E127)-MINIFS(BD:BD,$E:$E,$E127)),
100*(BD127-MINIFS(BD:BD,$E:$E,$E127))/(MAXIFS(BD:BD,$E:$E,$E127)-MINIFS(BD:BD,$E:$E,$E127))))</f>
        <v/>
      </c>
      <c r="DT127" s="223" t="str">
        <f t="array" ref="DT127">IF(BE127="","",
IF(INDEX(Settings!$H:$H,MATCH(DT$1,Settings!$G:$G,0))=TRUE,
100-100*(BE127-MINIFS(BE:BE,$E:$E,$E127))/(MAXIFS(BE:BE,$E:$E,$E127)-MINIFS(BE:BE,$E:$E,$E127)),
100*(BE127-MINIFS(BE:BE,$E:$E,$E127))/(MAXIFS(BE:BE,$E:$E,$E127)-MINIFS(BE:BE,$E:$E,$E127))))</f>
        <v/>
      </c>
      <c r="DU127" s="223" t="str">
        <f t="array" ref="DU127">IF(BF127="","",
IF(INDEX(Settings!$H:$H,MATCH(DU$1,Settings!$G:$G,0))=TRUE,
100-100*(BF127-MINIFS(BF:BF,$E:$E,$E127))/(MAXIFS(BF:BF,$E:$E,$E127)-MINIFS(BF:BF,$E:$E,$E127)),
100*(BF127-MINIFS(BF:BF,$E:$E,$E127))/(MAXIFS(BF:BF,$E:$E,$E127)-MINIFS(BF:BF,$E:$E,$E127))))</f>
        <v/>
      </c>
      <c r="DV127" s="223" t="str">
        <f t="array" ref="DV127">IF(BG127="","",
IF(INDEX(Settings!$H:$H,MATCH(DV$1,Settings!$G:$G,0))=TRUE,
100-100*(BG127-MINIFS(BG:BG,$E:$E,$E127))/(MAXIFS(BG:BG,$E:$E,$E127)-MINIFS(BG:BG,$E:$E,$E127)),
100*(BG127-MINIFS(BG:BG,$E:$E,$E127))/(MAXIFS(BG:BG,$E:$E,$E127)-MINIFS(BG:BG,$E:$E,$E127))))</f>
        <v/>
      </c>
      <c r="DW127" s="223" t="str">
        <f t="array" ref="DW127">IF(BH127="","",
IF(INDEX(Settings!$H:$H,MATCH(DW$1,Settings!$G:$G,0))=TRUE,
100-100*(BH127-MINIFS(BH:BH,$E:$E,$E127))/(MAXIFS(BH:BH,$E:$E,$E127)-MINIFS(BH:BH,$E:$E,$E127)),
100*(BH127-MINIFS(BH:BH,$E:$E,$E127))/(MAXIFS(BH:BH,$E:$E,$E127)-MINIFS(BH:BH,$E:$E,$E127))))</f>
        <v/>
      </c>
      <c r="DX127" s="223" t="str">
        <f t="array" ref="DX127">IF(BI127="","",
IF(INDEX(Settings!$H:$H,MATCH(DX$1,Settings!$G:$G,0))=TRUE,
100-100*(BI127-MINIFS(BI:BI,$E:$E,$E127))/(MAXIFS(BI:BI,$E:$E,$E127)-MINIFS(BI:BI,$E:$E,$E127)),
100*(BI127-MINIFS(BI:BI,$E:$E,$E127))/(MAXIFS(BI:BI,$E:$E,$E127)-MINIFS(BI:BI,$E:$E,$E127))))</f>
        <v/>
      </c>
      <c r="DY127" s="223" t="str">
        <f t="array" ref="DY127">IF(BJ127="","",
IF(INDEX(Settings!$H:$H,MATCH(DY$1,Settings!$G:$G,0))=TRUE,
100-100*(BJ127-MINIFS(BJ:BJ,$E:$E,$E127))/(MAXIFS(BJ:BJ,$E:$E,$E127)-MINIFS(BJ:BJ,$E:$E,$E127)),
100*(BJ127-MINIFS(BJ:BJ,$E:$E,$E127))/(MAXIFS(BJ:BJ,$E:$E,$E127)-MINIFS(BJ:BJ,$E:$E,$E127))))</f>
        <v/>
      </c>
      <c r="DZ127" s="225"/>
      <c r="EA127" s="225"/>
      <c r="EB127" s="225" t="str">
        <f t="shared" si="8"/>
        <v/>
      </c>
      <c r="EC127" s="225" t="str">
        <f t="shared" si="9"/>
        <v/>
      </c>
      <c r="ED127" s="225" t="str">
        <f t="shared" si="10"/>
        <v/>
      </c>
      <c r="EE127" s="225" t="str">
        <f t="shared" si="11"/>
        <v/>
      </c>
      <c r="EF127" s="225" t="str">
        <f t="shared" si="12"/>
        <v/>
      </c>
      <c r="EG127" s="225" t="str">
        <f t="shared" si="13"/>
        <v/>
      </c>
      <c r="EH127" s="225"/>
      <c r="EI127" s="225"/>
      <c r="EJ127" s="225"/>
      <c r="EK127" s="225"/>
      <c r="EL127" s="225"/>
      <c r="EM127" s="225"/>
    </row>
    <row r="128">
      <c r="A128" s="231"/>
      <c r="B128" s="231"/>
      <c r="C128" s="231"/>
      <c r="D128" s="231" t="str">
        <f t="array" ref="D128">IFERROR(INDEX(Profiles!$B:$B,MATCH($A128,Profiles!$A:$A,0)),"")</f>
        <v/>
      </c>
      <c r="E128" s="231"/>
      <c r="F128" s="231"/>
      <c r="G128" s="231"/>
      <c r="H128" s="231"/>
      <c r="I128" s="231" t="str">
        <f>IF(A128="","",IF(Settings!$N$3="DATE",F128&amp;": "&amp;TEXT(B128,"M/DD/YY"),F128&amp;": "&amp;H128))</f>
        <v/>
      </c>
      <c r="J128" s="231"/>
      <c r="K128" s="231"/>
      <c r="L128" s="231"/>
      <c r="M128" s="232" t="str">
        <f t="shared" si="14"/>
        <v/>
      </c>
      <c r="N128" s="231"/>
      <c r="O128" s="231"/>
      <c r="P128" s="231"/>
      <c r="Q128" s="231"/>
      <c r="R128" s="231"/>
      <c r="S128" s="230" t="str">
        <f>IFERROR(VLOOKUP(AF128, 'YOYO IR Scores'!A:C, 3, FALSE), "")
</f>
        <v/>
      </c>
      <c r="T128" s="231"/>
      <c r="U128" s="231"/>
      <c r="V128" s="231"/>
      <c r="W128" s="231"/>
      <c r="X128" s="233" t="str">
        <f t="shared" si="4"/>
        <v/>
      </c>
      <c r="Y128" s="234" t="str">
        <f t="shared" si="5"/>
        <v/>
      </c>
      <c r="Z128" s="234" t="str">
        <f t="shared" si="6"/>
        <v/>
      </c>
      <c r="AA128" s="233" t="str">
        <f t="shared" si="7"/>
        <v/>
      </c>
      <c r="AB128" s="232"/>
      <c r="AC128" s="232"/>
      <c r="AD128" s="232"/>
      <c r="AE128" s="232" t="str">
        <f>IFERROR(VLOOKUP(AF128, 'YOYO IR Scores'!A:C, 2, FALSE), "")</f>
        <v/>
      </c>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t="str">
        <f t="array" ref="BK128">IF(J128="","",
IF(INDEX(Settings!$H:$H,MATCH(BY$1,Settings!$G:$G,0))=TRUE,
100-100*(J128-MIN(J:J))/(MAX(J:J)-MIN(J:J)),
100*(J128-MIN(J:J))/(MAX(J:J)-MIN(J:J))))</f>
        <v/>
      </c>
      <c r="BL128" s="232" t="str">
        <f t="array" ref="BL128">IF(J128="","",
IF(INDEX(Settings!$H:$H,MATCH(BY$1,Settings!$G:$G,0))=TRUE,
100-100*(J128-MINIFS(J:J,$E:$E,$E128))/(MAXIFS(J:J,$E:$E,$E128)-MINIFS(J:J,$E:$E,$E128)),
100*(J128-MINIFS(J:J,$E:$E,$E128))/(MAXIFS(J:J,$E:$E,$E128)-MINIFS(J:J,$E:$E,$E128))))</f>
        <v/>
      </c>
      <c r="BM128" s="232" t="str">
        <f t="array" ref="BM128">IF(J128="","",
IF(INDEX(Settings!$H:$H,MATCH(BY$1,Settings!$G:$G,0))=TRUE,
100-100*(J128-MINIFS(J:J,$E:$E,$E128,$I:$I,$I128))/(MAXIFS(J:J,$E:$E,$E128,$I:$I,$I128)-MINIFS(J:J,$E:$E,$E128,$I:$I,$I128)),
100*(J128-MINIFS(J:J,$E:$E,$E128,$I:$I,$I128))/(MAXIFS(J:J,$E:$E,$E128,$I:$I,$I128)-MINIFS(J:J,$E:$E,$E128,$I:$I,$I128))))</f>
        <v/>
      </c>
      <c r="BN128" s="231" t="str">
        <f t="array" ref="BN128">IF(J128="","",
IF(INDEX(Settings!$H:$H,MATCH(BY$1,Settings!$G:$G,0))=TRUE,
100-100*PERCENTRANK(J:J,J128),
100*PERCENTRANK(J:J,J128)))</f>
        <v/>
      </c>
      <c r="BO128" s="231" t="str">
        <f>IFERROR(__xludf.DUMMYFUNCTION("IF(J128="""","""",
IF(INDEX(Settings!$H:$H,MATCH(BY$1,Settings!$G:$G,0))=TRUE,
100-100*PERCENTRANK(FILTER(J:J,$E:$E=$E128),J128),
100*PERCENTRANK(FILTER(J:J,$E:$E=$E128),J128)))"),"")</f>
        <v/>
      </c>
      <c r="BP128" s="231" t="str">
        <f>IFERROR(__xludf.DUMMYFUNCTION("IF(J128="""","""",
IF(INDEX(Settings!$H:$H,MATCH(BY$1,Settings!$G:$G,0))=TRUE,
100-100*PERCENTRANK(FILTER(J:J,$E:$E=$E128,$I:$I=$I128),J128),
100*PERCENTRANK(FILTER(J:J,$E:$E=$E128,$I:$I=$I128),J128)))"),"")</f>
        <v/>
      </c>
      <c r="BQ128" s="233" t="str">
        <f t="array" ref="BQ128">IF(J128="","",
IF(INDEX(Settings!$H:$H,MATCH(BY$1,Settings!$G:$G,0))=TRUE,
-1*(J128-AVERAGE(J:J))/STDEV(J:J),
(J128-AVERAGE(J:J))/STDEV(J:J)))</f>
        <v/>
      </c>
      <c r="BR128" s="233" t="str">
        <f>IFERROR(__xludf.DUMMYFUNCTION("IF(J128="""","""",
IF(INDEX(Settings!$H:$H,MATCH(BY$1,Settings!$G:$G,0))=TRUE,
-1*(J128-AVERAGEIFS(J:J,$E:$E,$E128))/STDEV(FILTER(J:J,$E:$E=$E128)),
(J128-AVERAGEIFS(J:J,$E:$E,$E128))/STDEV(FILTER(J:J,$E:$E=$E128))))"),"")</f>
        <v/>
      </c>
      <c r="BS128" s="233"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1"/>
      <c r="BX128" s="231"/>
      <c r="BY128" s="232" t="str">
        <f t="array" ref="BY128">IF(J128="","",
IF(INDEX(Settings!$H:$H,MATCH(BY$1,Settings!$G:$G,0))=TRUE,
100-100*(J128-MINIFS(J:J,$E:$E,$E128))/(MAXIFS(J:J,$E:$E,$E128)-MINIFS(J:J,$E:$E,$E128)),
100*(J128-MINIFS(J:J,$E:$E,$E128))/(MAXIFS(J:J,$E:$E,$E128)-MINIFS(J:J,$E:$E,$E128))))</f>
        <v/>
      </c>
      <c r="BZ128" s="232" t="str">
        <f t="array" ref="BZ128">IF(K128="","",
IF(INDEX(Settings!$H:$H,MATCH(BZ$1,Settings!$G:$G,0))=TRUE,
100-100*(K128-MINIFS(K:K,$E:$E,$E128))/(MAXIFS(K:K,$E:$E,$E128)-MINIFS(K:K,$E:$E,$E128)),
100*(K128-MINIFS(K:K,$E:$E,$E128))/(MAXIFS(K:K,$E:$E,$E128)-MINIFS(K:K,$E:$E,$E128))))</f>
        <v/>
      </c>
      <c r="CA128" s="232" t="str">
        <f t="array" ref="CA128">IF(L128="","",
IF(INDEX(Settings!$H:$H,MATCH(CA$1,Settings!$G:$G,0))=TRUE,
100-100*(L128-MINIFS(L:L,$E:$E,$E128))/(MAXIFS(L:L,$E:$E,$E128)-MINIFS(L:L,$E:$E,$E128)),
100*(L128-MINIFS(L:L,$E:$E,$E128))/(MAXIFS(L:L,$E:$E,$E128)-MINIFS(L:L,$E:$E,$E128))))</f>
        <v/>
      </c>
      <c r="CB128" s="232" t="str">
        <f t="array" ref="CB128">IF(M128="","",
IF(INDEX(Settings!$H:$H,MATCH(CB$1,Settings!$G:$G,0))=TRUE,
100-100*(M128-MINIFS(M:M,$E:$E,$E128))/(MAXIFS(M:M,$E:$E,$E128)-MINIFS(M:M,$E:$E,$E128)),
100*(M128-MINIFS(M:M,$E:$E,$E128))/(MAXIFS(M:M,$E:$E,$E128)-MINIFS(M:M,$E:$E,$E128))))</f>
        <v/>
      </c>
      <c r="CC128" s="232" t="str">
        <f t="array" ref="CC128">IF(N128="","",
IF(INDEX(Settings!$H:$H,MATCH(CC$1,Settings!$G:$G,0))=TRUE,
100-100*(N128-MINIFS(N:N,$E:$E,$E128))/(MAXIFS(N:N,$E:$E,$E128)-MINIFS(N:N,$E:$E,$E128)),
100*(N128-MINIFS(N:N,$E:$E,$E128))/(MAXIFS(N:N,$E:$E,$E128)-MINIFS(N:N,$E:$E,$E128))))</f>
        <v/>
      </c>
      <c r="CD128" s="232" t="str">
        <f t="array" ref="CD128">IF(O128="","",
IF(INDEX(Settings!$H:$H,MATCH(CD$1,Settings!$G:$G,0))=TRUE,
100-100*(O128-MINIFS(O:O,$E:$E,$E128))/(MAXIFS(O:O,$E:$E,$E128)-MINIFS(O:O,$E:$E,$E128)),
100*(O128-MINIFS(O:O,$E:$E,$E128))/(MAXIFS(O:O,$E:$E,$E128)-MINIFS(O:O,$E:$E,$E128))))</f>
        <v/>
      </c>
      <c r="CE128" s="232" t="str">
        <f t="array" ref="CE128">IF(P128="","",
IF(INDEX(Settings!$H:$H,MATCH(CE$1,Settings!$G:$G,0))=TRUE,
100-100*(P128-MINIFS(P:P,$E:$E,$E128))/(MAXIFS(P:P,$E:$E,$E128)-MINIFS(P:P,$E:$E,$E128)),
100*(P128-MINIFS(P:P,$E:$E,$E128))/(MAXIFS(P:P,$E:$E,$E128)-MINIFS(P:P,$E:$E,$E128))))</f>
        <v/>
      </c>
      <c r="CF128" s="232" t="str">
        <f t="array" ref="CF128">IF(Q128="","",
IF(INDEX(Settings!$H:$H,MATCH(CF$1,Settings!$G:$G,0))=TRUE,
100-100*(Q128-MINIFS(Q:Q,$E:$E,$E128))/(MAXIFS(Q:Q,$E:$E,$E128)-MINIFS(Q:Q,$E:$E,$E128)),
100*(Q128-MINIFS(Q:Q,$E:$E,$E128))/(MAXIFS(Q:Q,$E:$E,$E128)-MINIFS(Q:Q,$E:$E,$E128))))</f>
        <v/>
      </c>
      <c r="CG128" s="232" t="str">
        <f t="array" ref="CG128">IF(R128="","",
IF(INDEX(Settings!$H:$H,MATCH(CG$1,Settings!$G:$G,0))=TRUE,
100-100*(R128-MINIFS(R:R,$E:$E,$E128))/(MAXIFS(R:R,$E:$E,$E128)-MINIFS(R:R,$E:$E,$E128)),
100*(R128-MINIFS(R:R,$E:$E,$E128))/(MAXIFS(R:R,$E:$E,$E128)-MINIFS(R:R,$E:$E,$E128))))</f>
        <v/>
      </c>
      <c r="CH128" s="232" t="str">
        <f t="array" ref="CH128">IF(S128="","",
IF(INDEX(Settings!$H:$H,MATCH(CH$1,Settings!$G:$G,0))=TRUE,
100-100*(S128-MINIFS(S:S,$E:$E,$E128))/(MAXIFS(S:S,$E:$E,$E128)-MINIFS(S:S,$E:$E,$E128)),
100*(S128-MINIFS(S:S,$E:$E,$E128))/(MAXIFS(S:S,$E:$E,$E128)-MINIFS(S:S,$E:$E,$E128))))</f>
        <v/>
      </c>
      <c r="CI128" s="232" t="str">
        <f t="array" ref="CI128">IF(T128="","",
IF(INDEX(Settings!$H:$H,MATCH(CI$1,Settings!$G:$G,0))=TRUE,
100-100*(T128-MINIFS(T:T,$E:$E,$E128))/(MAXIFS(T:T,$E:$E,$E128)-MINIFS(T:T,$E:$E,$E128)),
100*(T128-MINIFS(T:T,$E:$E,$E128))/(MAXIFS(T:T,$E:$E,$E128)-MINIFS(T:T,$E:$E,$E128))))</f>
        <v/>
      </c>
      <c r="CJ128" s="232" t="str">
        <f t="array" ref="CJ128">IF(U128="","",
IF(INDEX(Settings!$H:$H,MATCH(CJ$1,Settings!$G:$G,0))=TRUE,
100-100*(U128-MINIFS(U:U,$E:$E,$E128))/(MAXIFS(U:U,$E:$E,$E128)-MINIFS(U:U,$E:$E,$E128)),
100*(U128-MINIFS(U:U,$E:$E,$E128))/(MAXIFS(U:U,$E:$E,$E128)-MINIFS(U:U,$E:$E,$E128))))</f>
        <v/>
      </c>
      <c r="CK128" s="232" t="str">
        <f t="array" ref="CK128">IF(V128="","",
IF(INDEX(Settings!$H:$H,MATCH(CK$1,Settings!$G:$G,0))=TRUE,
100-100*(V128-MINIFS(V:V,$E:$E,$E128))/(MAXIFS(V:V,$E:$E,$E128)-MINIFS(V:V,$E:$E,$E128)),
100*(V128-MINIFS(V:V,$E:$E,$E128))/(MAXIFS(V:V,$E:$E,$E128)-MINIFS(V:V,$E:$E,$E128))))</f>
        <v/>
      </c>
      <c r="CL128" s="232" t="str">
        <f t="array" ref="CL128">IF(W128="","",
IF(INDEX(Settings!$H:$H,MATCH(CL$1,Settings!$G:$G,0))=TRUE,
100-100*(W128-MINIFS(W:W,$E:$E,$E128))/(MAXIFS(W:W,$E:$E,$E128)-MINIFS(W:W,$E:$E,$E128)),
100*(W128-MINIFS(W:W,$E:$E,$E128))/(MAXIFS(W:W,$E:$E,$E128)-MINIFS(W:W,$E:$E,$E128))))</f>
        <v/>
      </c>
      <c r="CM128" s="232" t="str">
        <f t="array" ref="CM128">IF(X128="","",
IF(INDEX(Settings!$H:$H,MATCH(CM$1,Settings!$G:$G,0))=TRUE,
100-100*(X128-MINIFS(X:X,$E:$E,$E128))/(MAXIFS(X:X,$E:$E,$E128)-MINIFS(X:X,$E:$E,$E128)),
100*(X128-MINIFS(X:X,$E:$E,$E128))/(MAXIFS(X:X,$E:$E,$E128)-MINIFS(X:X,$E:$E,$E128))))</f>
        <v/>
      </c>
      <c r="CN128" s="232" t="str">
        <f t="array" ref="CN128">IF(Y128="","",
IF(INDEX(Settings!$H:$H,MATCH(CN$1,Settings!$G:$G,0))=TRUE,
100-100*(Y128-MINIFS(Y:Y,$E:$E,$E128))/(MAXIFS(Y:Y,$E:$E,$E128)-MINIFS(Y:Y,$E:$E,$E128)),
100*(Y128-MINIFS(Y:Y,$E:$E,$E128))/(MAXIFS(Y:Y,$E:$E,$E128)-MINIFS(Y:Y,$E:$E,$E128))))</f>
        <v/>
      </c>
      <c r="CO128" s="232" t="str">
        <f t="array" ref="CO128">IF(Z128="","",
IF(INDEX(Settings!$H:$H,MATCH(CO$1,Settings!$G:$G,0))=TRUE,
100-100*(Z128-MINIFS(Z:Z,$E:$E,$E128))/(MAXIFS(Z:Z,$E:$E,$E128)-MINIFS(Z:Z,$E:$E,$E128)),
100*(Z128-MINIFS(Z:Z,$E:$E,$E128))/(MAXIFS(Z:Z,$E:$E,$E128)-MINIFS(Z:Z,$E:$E,$E128))))</f>
        <v/>
      </c>
      <c r="CP128" s="232" t="str">
        <f t="array" ref="CP128">IF(AA128="","",
IF(INDEX(Settings!$H:$H,MATCH(CP$1,Settings!$G:$G,0))=TRUE,
100-100*(AA128-MINIFS(AA:AA,$E:$E,$E128))/(MAXIFS(AA:AA,$E:$E,$E128)-MINIFS(AA:AA,$E:$E,$E128)),
100*(AA128-MINIFS(AA:AA,$E:$E,$E128))/(MAXIFS(AA:AA,$E:$E,$E128)-MINIFS(AA:AA,$E:$E,$E128))))</f>
        <v/>
      </c>
      <c r="CQ128" s="232" t="str">
        <f t="array" ref="CQ128">IF(AB128="","",
IF(INDEX(Settings!$H:$H,MATCH(CQ$1,Settings!$G:$G,0))=TRUE,
100-100*(AB128-MINIFS(AB:AB,$E:$E,$E128))/(MAXIFS(AB:AB,$E:$E,$E128)-MINIFS(AB:AB,$E:$E,$E128)),
100*(AB128-MINIFS(AB:AB,$E:$E,$E128))/(MAXIFS(AB:AB,$E:$E,$E128)-MINIFS(AB:AB,$E:$E,$E128))))</f>
        <v/>
      </c>
      <c r="CR128" s="232" t="str">
        <f t="array" ref="CR128">IF(AC128="","",
IF(INDEX(Settings!$H:$H,MATCH(CR$1,Settings!$G:$G,0))=TRUE,
100-100*(AC128-MINIFS(AC:AC,$E:$E,$E128))/(MAXIFS(AC:AC,$E:$E,$E128)-MINIFS(AC:AC,$E:$E,$E128)),
100*(AC128-MINIFS(AC:AC,$E:$E,$E128))/(MAXIFS(AC:AC,$E:$E,$E128)-MINIFS(AC:AC,$E:$E,$E128))))</f>
        <v/>
      </c>
      <c r="CS128" s="232" t="str">
        <f t="array" ref="CS128">IF(AD128="","",
IF(INDEX(Settings!$H:$H,MATCH(CS$1,Settings!$G:$G,0))=TRUE,
100-100*(AD128-MINIFS(AD:AD,$E:$E,$E128))/(MAXIFS(AD:AD,$E:$E,$E128)-MINIFS(AD:AD,$E:$E,$E128)),
100*(AD128-MINIFS(AD:AD,$E:$E,$E128))/(MAXIFS(AD:AD,$E:$E,$E128)-MINIFS(AD:AD,$E:$E,$E128))))</f>
        <v/>
      </c>
      <c r="CT128" s="232" t="str">
        <f t="array" ref="CT128">IF(AE128="","",
IF(INDEX(Settings!$H:$H,MATCH(CT$1,Settings!$G:$G,0))=TRUE,
100-100*(AE128-MINIFS(AE:AE,$E:$E,$E128))/(MAXIFS(AE:AE,$E:$E,$E128)-MINIFS(AE:AE,$E:$E,$E128)),
100*(AE128-MINIFS(AE:AE,$E:$E,$E128))/(MAXIFS(AE:AE,$E:$E,$E128)-MINIFS(AE:AE,$E:$E,$E128))))</f>
        <v/>
      </c>
      <c r="CU128" s="232" t="str">
        <f t="array" ref="CU128">IF(AF128="","",
IF(INDEX(Settings!$H:$H,MATCH(CU$1,Settings!$G:$G,0))=TRUE,
100-100*(AF128-MINIFS(AF:AF,$E:$E,$E128))/(MAXIFS(AF:AF,$E:$E,$E128)-MINIFS(AF:AF,$E:$E,$E128)),
100*(AF128-MINIFS(AF:AF,$E:$E,$E128))/(MAXIFS(AF:AF,$E:$E,$E128)-MINIFS(AF:AF,$E:$E,$E128))))</f>
        <v/>
      </c>
      <c r="CV128" s="232" t="str">
        <f t="array" ref="CV128">IF(AG128="","",
IF(INDEX(Settings!$H:$H,MATCH(CV$1,Settings!$G:$G,0))=TRUE,
100-100*(AG128-MINIFS(AG:AG,$E:$E,$E128))/(MAXIFS(AG:AG,$E:$E,$E128)-MINIFS(AG:AG,$E:$E,$E128)),
100*(AG128-MINIFS(AG:AG,$E:$E,$E128))/(MAXIFS(AG:AG,$E:$E,$E128)-MINIFS(AG:AG,$E:$E,$E128))))</f>
        <v/>
      </c>
      <c r="CW128" s="232" t="str">
        <f t="array" ref="CW128">IF(AH128="","",
IF(INDEX(Settings!$H:$H,MATCH(CW$1,Settings!$G:$G,0))=TRUE,
100-100*(AH128-MINIFS(AH:AH,$E:$E,$E128))/(MAXIFS(AH:AH,$E:$E,$E128)-MINIFS(AH:AH,$E:$E,$E128)),
100*(AH128-MINIFS(AH:AH,$E:$E,$E128))/(MAXIFS(AH:AH,$E:$E,$E128)-MINIFS(AH:AH,$E:$E,$E128))))</f>
        <v/>
      </c>
      <c r="CX128" s="232" t="str">
        <f t="array" ref="CX128">IF(AI128="","",
IF(INDEX(Settings!$H:$H,MATCH(CX$1,Settings!$G:$G,0))=TRUE,
100-100*(AI128-MINIFS(AI:AI,$E:$E,$E128))/(MAXIFS(AI:AI,$E:$E,$E128)-MINIFS(AI:AI,$E:$E,$E128)),
100*(AI128-MINIFS(AI:AI,$E:$E,$E128))/(MAXIFS(AI:AI,$E:$E,$E128)-MINIFS(AI:AI,$E:$E,$E128))))</f>
        <v/>
      </c>
      <c r="CY128" s="232" t="str">
        <f t="array" ref="CY128">IF(AJ128="","",
IF(INDEX(Settings!$H:$H,MATCH(CY$1,Settings!$G:$G,0))=TRUE,
100-100*(AJ128-MINIFS(AJ:AJ,$E:$E,$E128))/(MAXIFS(AJ:AJ,$E:$E,$E128)-MINIFS(AJ:AJ,$E:$E,$E128)),
100*(AJ128-MINIFS(AJ:AJ,$E:$E,$E128))/(MAXIFS(AJ:AJ,$E:$E,$E128)-MINIFS(AJ:AJ,$E:$E,$E128))))</f>
        <v/>
      </c>
      <c r="CZ128" s="232" t="str">
        <f t="array" ref="CZ128">IF(AK128="","",
IF(INDEX(Settings!$H:$H,MATCH(CZ$1,Settings!$G:$G,0))=TRUE,
100-100*(AK128-MINIFS(AK:AK,$E:$E,$E128))/(MAXIFS(AK:AK,$E:$E,$E128)-MINIFS(AK:AK,$E:$E,$E128)),
100*(AK128-MINIFS(AK:AK,$E:$E,$E128))/(MAXIFS(AK:AK,$E:$E,$E128)-MINIFS(AK:AK,$E:$E,$E128))))</f>
        <v/>
      </c>
      <c r="DA128" s="232" t="str">
        <f t="array" ref="DA128">IF(AL128="","",
IF(INDEX(Settings!$H:$H,MATCH(DA$1,Settings!$G:$G,0))=TRUE,
100-100*(AL128-MINIFS(AL:AL,$E:$E,$E128))/(MAXIFS(AL:AL,$E:$E,$E128)-MINIFS(AL:AL,$E:$E,$E128)),
100*(AL128-MINIFS(AL:AL,$E:$E,$E128))/(MAXIFS(AL:AL,$E:$E,$E128)-MINIFS(AL:AL,$E:$E,$E128))))</f>
        <v/>
      </c>
      <c r="DB128" s="232" t="str">
        <f t="array" ref="DB128">IF(AM128="","",
IF(INDEX(Settings!$H:$H,MATCH(DB$1,Settings!$G:$G,0))=TRUE,
100-100*(AM128-MINIFS(AM:AM,$E:$E,$E128))/(MAXIFS(AM:AM,$E:$E,$E128)-MINIFS(AM:AM,$E:$E,$E128)),
100*(AM128-MINIFS(AM:AM,$E:$E,$E128))/(MAXIFS(AM:AM,$E:$E,$E128)-MINIFS(AM:AM,$E:$E,$E128))))</f>
        <v/>
      </c>
      <c r="DC128" s="232" t="str">
        <f t="array" ref="DC128">IF(AN128="","",
IF(INDEX(Settings!$H:$H,MATCH(DC$1,Settings!$G:$G,0))=TRUE,
100-100*(AN128-MINIFS(AN:AN,$E:$E,$E128))/(MAXIFS(AN:AN,$E:$E,$E128)-MINIFS(AN:AN,$E:$E,$E128)),
100*(AN128-MINIFS(AN:AN,$E:$E,$E128))/(MAXIFS(AN:AN,$E:$E,$E128)-MINIFS(AN:AN,$E:$E,$E128))))</f>
        <v/>
      </c>
      <c r="DD128" s="232" t="str">
        <f t="array" ref="DD128">IF(AO128="","",
IF(INDEX(Settings!$H:$H,MATCH(DD$1,Settings!$G:$G,0))=TRUE,
100-100*(AO128-MINIFS(AO:AO,$E:$E,$E128))/(MAXIFS(AO:AO,$E:$E,$E128)-MINIFS(AO:AO,$E:$E,$E128)),
100*(AO128-MINIFS(AO:AO,$E:$E,$E128))/(MAXIFS(AO:AO,$E:$E,$E128)-MINIFS(AO:AO,$E:$E,$E128))))</f>
        <v/>
      </c>
      <c r="DE128" s="232" t="str">
        <f t="array" ref="DE128">IF(AP128="","",
IF(INDEX(Settings!$H:$H,MATCH(DE$1,Settings!$G:$G,0))=TRUE,
100-100*(AP128-MINIFS(AP:AP,$E:$E,$E128))/(MAXIFS(AP:AP,$E:$E,$E128)-MINIFS(AP:AP,$E:$E,$E128)),
100*(AP128-MINIFS(AP:AP,$E:$E,$E128))/(MAXIFS(AP:AP,$E:$E,$E128)-MINIFS(AP:AP,$E:$E,$E128))))</f>
        <v/>
      </c>
      <c r="DF128" s="232" t="str">
        <f t="array" ref="DF128">IF(AQ128="","",
IF(INDEX(Settings!$H:$H,MATCH(DF$1,Settings!$G:$G,0))=TRUE,
100-100*(AQ128-MINIFS(AQ:AQ,$E:$E,$E128))/(MAXIFS(AQ:AQ,$E:$E,$E128)-MINIFS(AQ:AQ,$E:$E,$E128)),
100*(AQ128-MINIFS(AQ:AQ,$E:$E,$E128))/(MAXIFS(AQ:AQ,$E:$E,$E128)-MINIFS(AQ:AQ,$E:$E,$E128))))</f>
        <v/>
      </c>
      <c r="DG128" s="232" t="str">
        <f t="array" ref="DG128">IF(AR128="","",
IF(INDEX(Settings!$H:$H,MATCH(DG$1,Settings!$G:$G,0))=TRUE,
100-100*(AR128-MINIFS(AR:AR,$E:$E,$E128))/(MAXIFS(AR:AR,$E:$E,$E128)-MINIFS(AR:AR,$E:$E,$E128)),
100*(AR128-MINIFS(AR:AR,$E:$E,$E128))/(MAXIFS(AR:AR,$E:$E,$E128)-MINIFS(AR:AR,$E:$E,$E128))))</f>
        <v/>
      </c>
      <c r="DH128" s="232" t="str">
        <f t="array" ref="DH128">IF(AS128="","",
IF(INDEX(Settings!$H:$H,MATCH(DH$1,Settings!$G:$G,0))=TRUE,
100-100*(AS128-MINIFS(AS:AS,$E:$E,$E128))/(MAXIFS(AS:AS,$E:$E,$E128)-MINIFS(AS:AS,$E:$E,$E128)),
100*(AS128-MINIFS(AS:AS,$E:$E,$E128))/(MAXIFS(AS:AS,$E:$E,$E128)-MINIFS(AS:AS,$E:$E,$E128))))</f>
        <v/>
      </c>
      <c r="DI128" s="232" t="str">
        <f t="array" ref="DI128">IF(AT128="","",
IF(INDEX(Settings!$H:$H,MATCH(DI$1,Settings!$G:$G,0))=TRUE,
100-100*(AT128-MINIFS(AT:AT,$E:$E,$E128))/(MAXIFS(AT:AT,$E:$E,$E128)-MINIFS(AT:AT,$E:$E,$E128)),
100*(AT128-MINIFS(AT:AT,$E:$E,$E128))/(MAXIFS(AT:AT,$E:$E,$E128)-MINIFS(AT:AT,$E:$E,$E128))))</f>
        <v/>
      </c>
      <c r="DJ128" s="232" t="str">
        <f t="array" ref="DJ128">IF(AU128="","",
IF(INDEX(Settings!$H:$H,MATCH(DJ$1,Settings!$G:$G,0))=TRUE,
100-100*(AU128-MINIFS(AU:AU,$E:$E,$E128))/(MAXIFS(AU:AU,$E:$E,$E128)-MINIFS(AU:AU,$E:$E,$E128)),
100*(AU128-MINIFS(AU:AU,$E:$E,$E128))/(MAXIFS(AU:AU,$E:$E,$E128)-MINIFS(AU:AU,$E:$E,$E128))))</f>
        <v/>
      </c>
      <c r="DK128" s="232" t="str">
        <f t="array" ref="DK128">IF(AV128="","",
IF(INDEX(Settings!$H:$H,MATCH(DK$1,Settings!$G:$G,0))=TRUE,
100-100*(AV128-MINIFS(AV:AV,$E:$E,$E128))/(MAXIFS(AV:AV,$E:$E,$E128)-MINIFS(AV:AV,$E:$E,$E128)),
100*(AV128-MINIFS(AV:AV,$E:$E,$E128))/(MAXIFS(AV:AV,$E:$E,$E128)-MINIFS(AV:AV,$E:$E,$E128))))</f>
        <v/>
      </c>
      <c r="DL128" s="232" t="str">
        <f t="array" ref="DL128">IF(AW128="","",
IF(INDEX(Settings!$H:$H,MATCH(DL$1,Settings!$G:$G,0))=TRUE,
100-100*(AW128-MINIFS(AW:AW,$E:$E,$E128))/(MAXIFS(AW:AW,$E:$E,$E128)-MINIFS(AW:AW,$E:$E,$E128)),
100*(AW128-MINIFS(AW:AW,$E:$E,$E128))/(MAXIFS(AW:AW,$E:$E,$E128)-MINIFS(AW:AW,$E:$E,$E128))))</f>
        <v/>
      </c>
      <c r="DM128" s="232" t="str">
        <f t="array" ref="DM128">IF(AX128="","",
IF(INDEX(Settings!$H:$H,MATCH(DM$1,Settings!$G:$G,0))=TRUE,
100-100*(AX128-MINIFS(AX:AX,$E:$E,$E128))/(MAXIFS(AX:AX,$E:$E,$E128)-MINIFS(AX:AX,$E:$E,$E128)),
100*(AX128-MINIFS(AX:AX,$E:$E,$E128))/(MAXIFS(AX:AX,$E:$E,$E128)-MINIFS(AX:AX,$E:$E,$E128))))</f>
        <v/>
      </c>
      <c r="DN128" s="232" t="str">
        <f t="array" ref="DN128">IF(AY128="","",
IF(INDEX(Settings!$H:$H,MATCH(DN$1,Settings!$G:$G,0))=TRUE,
100-100*(AY128-MINIFS(AY:AY,$E:$E,$E128))/(MAXIFS(AY:AY,$E:$E,$E128)-MINIFS(AY:AY,$E:$E,$E128)),
100*(AY128-MINIFS(AY:AY,$E:$E,$E128))/(MAXIFS(AY:AY,$E:$E,$E128)-MINIFS(AY:AY,$E:$E,$E128))))</f>
        <v/>
      </c>
      <c r="DO128" s="232" t="str">
        <f t="array" ref="DO128">IF(AZ128="","",
IF(INDEX(Settings!$H:$H,MATCH(DO$1,Settings!$G:$G,0))=TRUE,
100-100*(AZ128-MINIFS(AZ:AZ,$E:$E,$E128))/(MAXIFS(AZ:AZ,$E:$E,$E128)-MINIFS(AZ:AZ,$E:$E,$E128)),
100*(AZ128-MINIFS(AZ:AZ,$E:$E,$E128))/(MAXIFS(AZ:AZ,$E:$E,$E128)-MINIFS(AZ:AZ,$E:$E,$E128))))</f>
        <v/>
      </c>
      <c r="DP128" s="232" t="str">
        <f t="array" ref="DP128">IF(BA128="","",
IF(INDEX(Settings!$H:$H,MATCH(DP$1,Settings!$G:$G,0))=TRUE,
100-100*(BA128-MINIFS(BA:BA,$E:$E,$E128))/(MAXIFS(BA:BA,$E:$E,$E128)-MINIFS(BA:BA,$E:$E,$E128)),
100*(BA128-MINIFS(BA:BA,$E:$E,$E128))/(MAXIFS(BA:BA,$E:$E,$E128)-MINIFS(BA:BA,$E:$E,$E128))))</f>
        <v/>
      </c>
      <c r="DQ128" s="232" t="str">
        <f t="array" ref="DQ128">IF(BB128="","",
IF(INDEX(Settings!$H:$H,MATCH(DQ$1,Settings!$G:$G,0))=TRUE,
100-100*(BB128-MINIFS(BB:BB,$E:$E,$E128))/(MAXIFS(BB:BB,$E:$E,$E128)-MINIFS(BB:BB,$E:$E,$E128)),
100*(BB128-MINIFS(BB:BB,$E:$E,$E128))/(MAXIFS(BB:BB,$E:$E,$E128)-MINIFS(BB:BB,$E:$E,$E128))))</f>
        <v/>
      </c>
      <c r="DR128" s="232" t="str">
        <f t="array" ref="DR128">IF(BC128="","",
IF(INDEX(Settings!$H:$H,MATCH(DR$1,Settings!$G:$G,0))=TRUE,
100-100*(BC128-MINIFS(BC:BC,$E:$E,$E128))/(MAXIFS(BC:BC,$E:$E,$E128)-MINIFS(BC:BC,$E:$E,$E128)),
100*(BC128-MINIFS(BC:BC,$E:$E,$E128))/(MAXIFS(BC:BC,$E:$E,$E128)-MINIFS(BC:BC,$E:$E,$E128))))</f>
        <v/>
      </c>
      <c r="DS128" s="232" t="str">
        <f t="array" ref="DS128">IF(BD128="","",
IF(INDEX(Settings!$H:$H,MATCH(DS$1,Settings!$G:$G,0))=TRUE,
100-100*(BD128-MINIFS(BD:BD,$E:$E,$E128))/(MAXIFS(BD:BD,$E:$E,$E128)-MINIFS(BD:BD,$E:$E,$E128)),
100*(BD128-MINIFS(BD:BD,$E:$E,$E128))/(MAXIFS(BD:BD,$E:$E,$E128)-MINIFS(BD:BD,$E:$E,$E128))))</f>
        <v/>
      </c>
      <c r="DT128" s="232" t="str">
        <f t="array" ref="DT128">IF(BE128="","",
IF(INDEX(Settings!$H:$H,MATCH(DT$1,Settings!$G:$G,0))=TRUE,
100-100*(BE128-MINIFS(BE:BE,$E:$E,$E128))/(MAXIFS(BE:BE,$E:$E,$E128)-MINIFS(BE:BE,$E:$E,$E128)),
100*(BE128-MINIFS(BE:BE,$E:$E,$E128))/(MAXIFS(BE:BE,$E:$E,$E128)-MINIFS(BE:BE,$E:$E,$E128))))</f>
        <v/>
      </c>
      <c r="DU128" s="232" t="str">
        <f t="array" ref="DU128">IF(BF128="","",
IF(INDEX(Settings!$H:$H,MATCH(DU$1,Settings!$G:$G,0))=TRUE,
100-100*(BF128-MINIFS(BF:BF,$E:$E,$E128))/(MAXIFS(BF:BF,$E:$E,$E128)-MINIFS(BF:BF,$E:$E,$E128)),
100*(BF128-MINIFS(BF:BF,$E:$E,$E128))/(MAXIFS(BF:BF,$E:$E,$E128)-MINIFS(BF:BF,$E:$E,$E128))))</f>
        <v/>
      </c>
      <c r="DV128" s="232" t="str">
        <f t="array" ref="DV128">IF(BG128="","",
IF(INDEX(Settings!$H:$H,MATCH(DV$1,Settings!$G:$G,0))=TRUE,
100-100*(BG128-MINIFS(BG:BG,$E:$E,$E128))/(MAXIFS(BG:BG,$E:$E,$E128)-MINIFS(BG:BG,$E:$E,$E128)),
100*(BG128-MINIFS(BG:BG,$E:$E,$E128))/(MAXIFS(BG:BG,$E:$E,$E128)-MINIFS(BG:BG,$E:$E,$E128))))</f>
        <v/>
      </c>
      <c r="DW128" s="232" t="str">
        <f t="array" ref="DW128">IF(BH128="","",
IF(INDEX(Settings!$H:$H,MATCH(DW$1,Settings!$G:$G,0))=TRUE,
100-100*(BH128-MINIFS(BH:BH,$E:$E,$E128))/(MAXIFS(BH:BH,$E:$E,$E128)-MINIFS(BH:BH,$E:$E,$E128)),
100*(BH128-MINIFS(BH:BH,$E:$E,$E128))/(MAXIFS(BH:BH,$E:$E,$E128)-MINIFS(BH:BH,$E:$E,$E128))))</f>
        <v/>
      </c>
      <c r="DX128" s="232" t="str">
        <f t="array" ref="DX128">IF(BI128="","",
IF(INDEX(Settings!$H:$H,MATCH(DX$1,Settings!$G:$G,0))=TRUE,
100-100*(BI128-MINIFS(BI:BI,$E:$E,$E128))/(MAXIFS(BI:BI,$E:$E,$E128)-MINIFS(BI:BI,$E:$E,$E128)),
100*(BI128-MINIFS(BI:BI,$E:$E,$E128))/(MAXIFS(BI:BI,$E:$E,$E128)-MINIFS(BI:BI,$E:$E,$E128))))</f>
        <v/>
      </c>
      <c r="DY128" s="232" t="str">
        <f t="array" ref="DY128">IF(BJ128="","",
IF(INDEX(Settings!$H:$H,MATCH(DY$1,Settings!$G:$G,0))=TRUE,
100-100*(BJ128-MINIFS(BJ:BJ,$E:$E,$E128))/(MAXIFS(BJ:BJ,$E:$E,$E128)-MINIFS(BJ:BJ,$E:$E,$E128)),
100*(BJ128-MINIFS(BJ:BJ,$E:$E,$E128))/(MAXIFS(BJ:BJ,$E:$E,$E128)-MINIFS(BJ:BJ,$E:$E,$E128))))</f>
        <v/>
      </c>
      <c r="DZ128" s="234"/>
      <c r="EA128" s="234"/>
      <c r="EB128" s="234" t="str">
        <f t="shared" si="8"/>
        <v/>
      </c>
      <c r="EC128" s="234" t="str">
        <f t="shared" si="9"/>
        <v/>
      </c>
      <c r="ED128" s="234" t="str">
        <f t="shared" si="10"/>
        <v/>
      </c>
      <c r="EE128" s="234" t="str">
        <f t="shared" si="11"/>
        <v/>
      </c>
      <c r="EF128" s="234" t="str">
        <f t="shared" si="12"/>
        <v/>
      </c>
      <c r="EG128" s="234" t="str">
        <f t="shared" si="13"/>
        <v/>
      </c>
      <c r="EH128" s="234"/>
      <c r="EI128" s="234"/>
      <c r="EJ128" s="234"/>
      <c r="EK128" s="234"/>
      <c r="EL128" s="234"/>
      <c r="EM128" s="234"/>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3" t="str">
        <f t="shared" si="14"/>
        <v/>
      </c>
      <c r="N129" s="49"/>
      <c r="O129" s="49"/>
      <c r="P129" s="49"/>
      <c r="Q129" s="49"/>
      <c r="R129" s="49"/>
      <c r="S129" s="222" t="str">
        <f>IFERROR(VLOOKUP(AF129, 'YOYO IR Scores'!A:C, 3, FALSE), "")
</f>
        <v/>
      </c>
      <c r="T129" s="49"/>
      <c r="U129" s="49"/>
      <c r="V129" s="49"/>
      <c r="W129" s="49"/>
      <c r="X129" s="224" t="str">
        <f t="shared" si="4"/>
        <v/>
      </c>
      <c r="Y129" s="225" t="str">
        <f t="shared" si="5"/>
        <v/>
      </c>
      <c r="Z129" s="225" t="str">
        <f t="shared" si="6"/>
        <v/>
      </c>
      <c r="AA129" s="224" t="str">
        <f t="shared" si="7"/>
        <v/>
      </c>
      <c r="AB129" s="223"/>
      <c r="AC129" s="223"/>
      <c r="AD129" s="223"/>
      <c r="AE129" s="223" t="str">
        <f>IFERROR(VLOOKUP(AF129, 'YOYO IR Scores'!A:C, 2, FALSE), "")</f>
        <v/>
      </c>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c r="BK129" s="223" t="str">
        <f t="array" ref="BK129">IF(J129="","",
IF(INDEX(Settings!$H:$H,MATCH(BY$1,Settings!$G:$G,0))=TRUE,
100-100*(J129-MIN(J:J))/(MAX(J:J)-MIN(J:J)),
100*(J129-MIN(J:J))/(MAX(J:J)-MIN(J:J))))</f>
        <v/>
      </c>
      <c r="BL129" s="223" t="str">
        <f t="array" ref="BL129">IF(J129="","",
IF(INDEX(Settings!$H:$H,MATCH(BY$1,Settings!$G:$G,0))=TRUE,
100-100*(J129-MINIFS(J:J,$E:$E,$E129))/(MAXIFS(J:J,$E:$E,$E129)-MINIFS(J:J,$E:$E,$E129)),
100*(J129-MINIFS(J:J,$E:$E,$E129))/(MAXIFS(J:J,$E:$E,$E129)-MINIFS(J:J,$E:$E,$E129))))</f>
        <v/>
      </c>
      <c r="BM129" s="223"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4" t="str">
        <f t="array" ref="BQ129">IF(J129="","",
IF(INDEX(Settings!$H:$H,MATCH(BY$1,Settings!$G:$G,0))=TRUE,
-1*(J129-AVERAGE(J:J))/STDEV(J:J),
(J129-AVERAGE(J:J))/STDEV(J:J)))</f>
        <v/>
      </c>
      <c r="BR129" s="224" t="str">
        <f>IFERROR(__xludf.DUMMYFUNCTION("IF(J129="""","""",
IF(INDEX(Settings!$H:$H,MATCH(BY$1,Settings!$G:$G,0))=TRUE,
-1*(J129-AVERAGEIFS(J:J,$E:$E,$E129))/STDEV(FILTER(J:J,$E:$E=$E129)),
(J129-AVERAGEIFS(J:J,$E:$E,$E129))/STDEV(FILTER(J:J,$E:$E=$E129))))"),"")</f>
        <v/>
      </c>
      <c r="BS129" s="224"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3" t="str">
        <f t="array" ref="BY129">IF(J129="","",
IF(INDEX(Settings!$H:$H,MATCH(BY$1,Settings!$G:$G,0))=TRUE,
100-100*(J129-MINIFS(J:J,$E:$E,$E129))/(MAXIFS(J:J,$E:$E,$E129)-MINIFS(J:J,$E:$E,$E129)),
100*(J129-MINIFS(J:J,$E:$E,$E129))/(MAXIFS(J:J,$E:$E,$E129)-MINIFS(J:J,$E:$E,$E129))))</f>
        <v/>
      </c>
      <c r="BZ129" s="223" t="str">
        <f t="array" ref="BZ129">IF(K129="","",
IF(INDEX(Settings!$H:$H,MATCH(BZ$1,Settings!$G:$G,0))=TRUE,
100-100*(K129-MINIFS(K:K,$E:$E,$E129))/(MAXIFS(K:K,$E:$E,$E129)-MINIFS(K:K,$E:$E,$E129)),
100*(K129-MINIFS(K:K,$E:$E,$E129))/(MAXIFS(K:K,$E:$E,$E129)-MINIFS(K:K,$E:$E,$E129))))</f>
        <v/>
      </c>
      <c r="CA129" s="223" t="str">
        <f t="array" ref="CA129">IF(L129="","",
IF(INDEX(Settings!$H:$H,MATCH(CA$1,Settings!$G:$G,0))=TRUE,
100-100*(L129-MINIFS(L:L,$E:$E,$E129))/(MAXIFS(L:L,$E:$E,$E129)-MINIFS(L:L,$E:$E,$E129)),
100*(L129-MINIFS(L:L,$E:$E,$E129))/(MAXIFS(L:L,$E:$E,$E129)-MINIFS(L:L,$E:$E,$E129))))</f>
        <v/>
      </c>
      <c r="CB129" s="223" t="str">
        <f t="array" ref="CB129">IF(M129="","",
IF(INDEX(Settings!$H:$H,MATCH(CB$1,Settings!$G:$G,0))=TRUE,
100-100*(M129-MINIFS(M:M,$E:$E,$E129))/(MAXIFS(M:M,$E:$E,$E129)-MINIFS(M:M,$E:$E,$E129)),
100*(M129-MINIFS(M:M,$E:$E,$E129))/(MAXIFS(M:M,$E:$E,$E129)-MINIFS(M:M,$E:$E,$E129))))</f>
        <v/>
      </c>
      <c r="CC129" s="223" t="str">
        <f t="array" ref="CC129">IF(N129="","",
IF(INDEX(Settings!$H:$H,MATCH(CC$1,Settings!$G:$G,0))=TRUE,
100-100*(N129-MINIFS(N:N,$E:$E,$E129))/(MAXIFS(N:N,$E:$E,$E129)-MINIFS(N:N,$E:$E,$E129)),
100*(N129-MINIFS(N:N,$E:$E,$E129))/(MAXIFS(N:N,$E:$E,$E129)-MINIFS(N:N,$E:$E,$E129))))</f>
        <v/>
      </c>
      <c r="CD129" s="223" t="str">
        <f t="array" ref="CD129">IF(O129="","",
IF(INDEX(Settings!$H:$H,MATCH(CD$1,Settings!$G:$G,0))=TRUE,
100-100*(O129-MINIFS(O:O,$E:$E,$E129))/(MAXIFS(O:O,$E:$E,$E129)-MINIFS(O:O,$E:$E,$E129)),
100*(O129-MINIFS(O:O,$E:$E,$E129))/(MAXIFS(O:O,$E:$E,$E129)-MINIFS(O:O,$E:$E,$E129))))</f>
        <v/>
      </c>
      <c r="CE129" s="223" t="str">
        <f t="array" ref="CE129">IF(P129="","",
IF(INDEX(Settings!$H:$H,MATCH(CE$1,Settings!$G:$G,0))=TRUE,
100-100*(P129-MINIFS(P:P,$E:$E,$E129))/(MAXIFS(P:P,$E:$E,$E129)-MINIFS(P:P,$E:$E,$E129)),
100*(P129-MINIFS(P:P,$E:$E,$E129))/(MAXIFS(P:P,$E:$E,$E129)-MINIFS(P:P,$E:$E,$E129))))</f>
        <v/>
      </c>
      <c r="CF129" s="223" t="str">
        <f t="array" ref="CF129">IF(Q129="","",
IF(INDEX(Settings!$H:$H,MATCH(CF$1,Settings!$G:$G,0))=TRUE,
100-100*(Q129-MINIFS(Q:Q,$E:$E,$E129))/(MAXIFS(Q:Q,$E:$E,$E129)-MINIFS(Q:Q,$E:$E,$E129)),
100*(Q129-MINIFS(Q:Q,$E:$E,$E129))/(MAXIFS(Q:Q,$E:$E,$E129)-MINIFS(Q:Q,$E:$E,$E129))))</f>
        <v/>
      </c>
      <c r="CG129" s="223" t="str">
        <f t="array" ref="CG129">IF(R129="","",
IF(INDEX(Settings!$H:$H,MATCH(CG$1,Settings!$G:$G,0))=TRUE,
100-100*(R129-MINIFS(R:R,$E:$E,$E129))/(MAXIFS(R:R,$E:$E,$E129)-MINIFS(R:R,$E:$E,$E129)),
100*(R129-MINIFS(R:R,$E:$E,$E129))/(MAXIFS(R:R,$E:$E,$E129)-MINIFS(R:R,$E:$E,$E129))))</f>
        <v/>
      </c>
      <c r="CH129" s="223" t="str">
        <f t="array" ref="CH129">IF(S129="","",
IF(INDEX(Settings!$H:$H,MATCH(CH$1,Settings!$G:$G,0))=TRUE,
100-100*(S129-MINIFS(S:S,$E:$E,$E129))/(MAXIFS(S:S,$E:$E,$E129)-MINIFS(S:S,$E:$E,$E129)),
100*(S129-MINIFS(S:S,$E:$E,$E129))/(MAXIFS(S:S,$E:$E,$E129)-MINIFS(S:S,$E:$E,$E129))))</f>
        <v/>
      </c>
      <c r="CI129" s="223" t="str">
        <f t="array" ref="CI129">IF(T129="","",
IF(INDEX(Settings!$H:$H,MATCH(CI$1,Settings!$G:$G,0))=TRUE,
100-100*(T129-MINIFS(T:T,$E:$E,$E129))/(MAXIFS(T:T,$E:$E,$E129)-MINIFS(T:T,$E:$E,$E129)),
100*(T129-MINIFS(T:T,$E:$E,$E129))/(MAXIFS(T:T,$E:$E,$E129)-MINIFS(T:T,$E:$E,$E129))))</f>
        <v/>
      </c>
      <c r="CJ129" s="223" t="str">
        <f t="array" ref="CJ129">IF(U129="","",
IF(INDEX(Settings!$H:$H,MATCH(CJ$1,Settings!$G:$G,0))=TRUE,
100-100*(U129-MINIFS(U:U,$E:$E,$E129))/(MAXIFS(U:U,$E:$E,$E129)-MINIFS(U:U,$E:$E,$E129)),
100*(U129-MINIFS(U:U,$E:$E,$E129))/(MAXIFS(U:U,$E:$E,$E129)-MINIFS(U:U,$E:$E,$E129))))</f>
        <v/>
      </c>
      <c r="CK129" s="223" t="str">
        <f t="array" ref="CK129">IF(V129="","",
IF(INDEX(Settings!$H:$H,MATCH(CK$1,Settings!$G:$G,0))=TRUE,
100-100*(V129-MINIFS(V:V,$E:$E,$E129))/(MAXIFS(V:V,$E:$E,$E129)-MINIFS(V:V,$E:$E,$E129)),
100*(V129-MINIFS(V:V,$E:$E,$E129))/(MAXIFS(V:V,$E:$E,$E129)-MINIFS(V:V,$E:$E,$E129))))</f>
        <v/>
      </c>
      <c r="CL129" s="223" t="str">
        <f t="array" ref="CL129">IF(W129="","",
IF(INDEX(Settings!$H:$H,MATCH(CL$1,Settings!$G:$G,0))=TRUE,
100-100*(W129-MINIFS(W:W,$E:$E,$E129))/(MAXIFS(W:W,$E:$E,$E129)-MINIFS(W:W,$E:$E,$E129)),
100*(W129-MINIFS(W:W,$E:$E,$E129))/(MAXIFS(W:W,$E:$E,$E129)-MINIFS(W:W,$E:$E,$E129))))</f>
        <v/>
      </c>
      <c r="CM129" s="223" t="str">
        <f t="array" ref="CM129">IF(X129="","",
IF(INDEX(Settings!$H:$H,MATCH(CM$1,Settings!$G:$G,0))=TRUE,
100-100*(X129-MINIFS(X:X,$E:$E,$E129))/(MAXIFS(X:X,$E:$E,$E129)-MINIFS(X:X,$E:$E,$E129)),
100*(X129-MINIFS(X:X,$E:$E,$E129))/(MAXIFS(X:X,$E:$E,$E129)-MINIFS(X:X,$E:$E,$E129))))</f>
        <v/>
      </c>
      <c r="CN129" s="223" t="str">
        <f t="array" ref="CN129">IF(Y129="","",
IF(INDEX(Settings!$H:$H,MATCH(CN$1,Settings!$G:$G,0))=TRUE,
100-100*(Y129-MINIFS(Y:Y,$E:$E,$E129))/(MAXIFS(Y:Y,$E:$E,$E129)-MINIFS(Y:Y,$E:$E,$E129)),
100*(Y129-MINIFS(Y:Y,$E:$E,$E129))/(MAXIFS(Y:Y,$E:$E,$E129)-MINIFS(Y:Y,$E:$E,$E129))))</f>
        <v/>
      </c>
      <c r="CO129" s="223" t="str">
        <f t="array" ref="CO129">IF(Z129="","",
IF(INDEX(Settings!$H:$H,MATCH(CO$1,Settings!$G:$G,0))=TRUE,
100-100*(Z129-MINIFS(Z:Z,$E:$E,$E129))/(MAXIFS(Z:Z,$E:$E,$E129)-MINIFS(Z:Z,$E:$E,$E129)),
100*(Z129-MINIFS(Z:Z,$E:$E,$E129))/(MAXIFS(Z:Z,$E:$E,$E129)-MINIFS(Z:Z,$E:$E,$E129))))</f>
        <v/>
      </c>
      <c r="CP129" s="223" t="str">
        <f t="array" ref="CP129">IF(AA129="","",
IF(INDEX(Settings!$H:$H,MATCH(CP$1,Settings!$G:$G,0))=TRUE,
100-100*(AA129-MINIFS(AA:AA,$E:$E,$E129))/(MAXIFS(AA:AA,$E:$E,$E129)-MINIFS(AA:AA,$E:$E,$E129)),
100*(AA129-MINIFS(AA:AA,$E:$E,$E129))/(MAXIFS(AA:AA,$E:$E,$E129)-MINIFS(AA:AA,$E:$E,$E129))))</f>
        <v/>
      </c>
      <c r="CQ129" s="223" t="str">
        <f t="array" ref="CQ129">IF(AB129="","",
IF(INDEX(Settings!$H:$H,MATCH(CQ$1,Settings!$G:$G,0))=TRUE,
100-100*(AB129-MINIFS(AB:AB,$E:$E,$E129))/(MAXIFS(AB:AB,$E:$E,$E129)-MINIFS(AB:AB,$E:$E,$E129)),
100*(AB129-MINIFS(AB:AB,$E:$E,$E129))/(MAXIFS(AB:AB,$E:$E,$E129)-MINIFS(AB:AB,$E:$E,$E129))))</f>
        <v/>
      </c>
      <c r="CR129" s="223" t="str">
        <f t="array" ref="CR129">IF(AC129="","",
IF(INDEX(Settings!$H:$H,MATCH(CR$1,Settings!$G:$G,0))=TRUE,
100-100*(AC129-MINIFS(AC:AC,$E:$E,$E129))/(MAXIFS(AC:AC,$E:$E,$E129)-MINIFS(AC:AC,$E:$E,$E129)),
100*(AC129-MINIFS(AC:AC,$E:$E,$E129))/(MAXIFS(AC:AC,$E:$E,$E129)-MINIFS(AC:AC,$E:$E,$E129))))</f>
        <v/>
      </c>
      <c r="CS129" s="223" t="str">
        <f t="array" ref="CS129">IF(AD129="","",
IF(INDEX(Settings!$H:$H,MATCH(CS$1,Settings!$G:$G,0))=TRUE,
100-100*(AD129-MINIFS(AD:AD,$E:$E,$E129))/(MAXIFS(AD:AD,$E:$E,$E129)-MINIFS(AD:AD,$E:$E,$E129)),
100*(AD129-MINIFS(AD:AD,$E:$E,$E129))/(MAXIFS(AD:AD,$E:$E,$E129)-MINIFS(AD:AD,$E:$E,$E129))))</f>
        <v/>
      </c>
      <c r="CT129" s="223" t="str">
        <f t="array" ref="CT129">IF(AE129="","",
IF(INDEX(Settings!$H:$H,MATCH(CT$1,Settings!$G:$G,0))=TRUE,
100-100*(AE129-MINIFS(AE:AE,$E:$E,$E129))/(MAXIFS(AE:AE,$E:$E,$E129)-MINIFS(AE:AE,$E:$E,$E129)),
100*(AE129-MINIFS(AE:AE,$E:$E,$E129))/(MAXIFS(AE:AE,$E:$E,$E129)-MINIFS(AE:AE,$E:$E,$E129))))</f>
        <v/>
      </c>
      <c r="CU129" s="223" t="str">
        <f t="array" ref="CU129">IF(AF129="","",
IF(INDEX(Settings!$H:$H,MATCH(CU$1,Settings!$G:$G,0))=TRUE,
100-100*(AF129-MINIFS(AF:AF,$E:$E,$E129))/(MAXIFS(AF:AF,$E:$E,$E129)-MINIFS(AF:AF,$E:$E,$E129)),
100*(AF129-MINIFS(AF:AF,$E:$E,$E129))/(MAXIFS(AF:AF,$E:$E,$E129)-MINIFS(AF:AF,$E:$E,$E129))))</f>
        <v/>
      </c>
      <c r="CV129" s="223" t="str">
        <f t="array" ref="CV129">IF(AG129="","",
IF(INDEX(Settings!$H:$H,MATCH(CV$1,Settings!$G:$G,0))=TRUE,
100-100*(AG129-MINIFS(AG:AG,$E:$E,$E129))/(MAXIFS(AG:AG,$E:$E,$E129)-MINIFS(AG:AG,$E:$E,$E129)),
100*(AG129-MINIFS(AG:AG,$E:$E,$E129))/(MAXIFS(AG:AG,$E:$E,$E129)-MINIFS(AG:AG,$E:$E,$E129))))</f>
        <v/>
      </c>
      <c r="CW129" s="223" t="str">
        <f t="array" ref="CW129">IF(AH129="","",
IF(INDEX(Settings!$H:$H,MATCH(CW$1,Settings!$G:$G,0))=TRUE,
100-100*(AH129-MINIFS(AH:AH,$E:$E,$E129))/(MAXIFS(AH:AH,$E:$E,$E129)-MINIFS(AH:AH,$E:$E,$E129)),
100*(AH129-MINIFS(AH:AH,$E:$E,$E129))/(MAXIFS(AH:AH,$E:$E,$E129)-MINIFS(AH:AH,$E:$E,$E129))))</f>
        <v/>
      </c>
      <c r="CX129" s="223" t="str">
        <f t="array" ref="CX129">IF(AI129="","",
IF(INDEX(Settings!$H:$H,MATCH(CX$1,Settings!$G:$G,0))=TRUE,
100-100*(AI129-MINIFS(AI:AI,$E:$E,$E129))/(MAXIFS(AI:AI,$E:$E,$E129)-MINIFS(AI:AI,$E:$E,$E129)),
100*(AI129-MINIFS(AI:AI,$E:$E,$E129))/(MAXIFS(AI:AI,$E:$E,$E129)-MINIFS(AI:AI,$E:$E,$E129))))</f>
        <v/>
      </c>
      <c r="CY129" s="223" t="str">
        <f t="array" ref="CY129">IF(AJ129="","",
IF(INDEX(Settings!$H:$H,MATCH(CY$1,Settings!$G:$G,0))=TRUE,
100-100*(AJ129-MINIFS(AJ:AJ,$E:$E,$E129))/(MAXIFS(AJ:AJ,$E:$E,$E129)-MINIFS(AJ:AJ,$E:$E,$E129)),
100*(AJ129-MINIFS(AJ:AJ,$E:$E,$E129))/(MAXIFS(AJ:AJ,$E:$E,$E129)-MINIFS(AJ:AJ,$E:$E,$E129))))</f>
        <v/>
      </c>
      <c r="CZ129" s="223" t="str">
        <f t="array" ref="CZ129">IF(AK129="","",
IF(INDEX(Settings!$H:$H,MATCH(CZ$1,Settings!$G:$G,0))=TRUE,
100-100*(AK129-MINIFS(AK:AK,$E:$E,$E129))/(MAXIFS(AK:AK,$E:$E,$E129)-MINIFS(AK:AK,$E:$E,$E129)),
100*(AK129-MINIFS(AK:AK,$E:$E,$E129))/(MAXIFS(AK:AK,$E:$E,$E129)-MINIFS(AK:AK,$E:$E,$E129))))</f>
        <v/>
      </c>
      <c r="DA129" s="223" t="str">
        <f t="array" ref="DA129">IF(AL129="","",
IF(INDEX(Settings!$H:$H,MATCH(DA$1,Settings!$G:$G,0))=TRUE,
100-100*(AL129-MINIFS(AL:AL,$E:$E,$E129))/(MAXIFS(AL:AL,$E:$E,$E129)-MINIFS(AL:AL,$E:$E,$E129)),
100*(AL129-MINIFS(AL:AL,$E:$E,$E129))/(MAXIFS(AL:AL,$E:$E,$E129)-MINIFS(AL:AL,$E:$E,$E129))))</f>
        <v/>
      </c>
      <c r="DB129" s="223" t="str">
        <f t="array" ref="DB129">IF(AM129="","",
IF(INDEX(Settings!$H:$H,MATCH(DB$1,Settings!$G:$G,0))=TRUE,
100-100*(AM129-MINIFS(AM:AM,$E:$E,$E129))/(MAXIFS(AM:AM,$E:$E,$E129)-MINIFS(AM:AM,$E:$E,$E129)),
100*(AM129-MINIFS(AM:AM,$E:$E,$E129))/(MAXIFS(AM:AM,$E:$E,$E129)-MINIFS(AM:AM,$E:$E,$E129))))</f>
        <v/>
      </c>
      <c r="DC129" s="223" t="str">
        <f t="array" ref="DC129">IF(AN129="","",
IF(INDEX(Settings!$H:$H,MATCH(DC$1,Settings!$G:$G,0))=TRUE,
100-100*(AN129-MINIFS(AN:AN,$E:$E,$E129))/(MAXIFS(AN:AN,$E:$E,$E129)-MINIFS(AN:AN,$E:$E,$E129)),
100*(AN129-MINIFS(AN:AN,$E:$E,$E129))/(MAXIFS(AN:AN,$E:$E,$E129)-MINIFS(AN:AN,$E:$E,$E129))))</f>
        <v/>
      </c>
      <c r="DD129" s="223" t="str">
        <f t="array" ref="DD129">IF(AO129="","",
IF(INDEX(Settings!$H:$H,MATCH(DD$1,Settings!$G:$G,0))=TRUE,
100-100*(AO129-MINIFS(AO:AO,$E:$E,$E129))/(MAXIFS(AO:AO,$E:$E,$E129)-MINIFS(AO:AO,$E:$E,$E129)),
100*(AO129-MINIFS(AO:AO,$E:$E,$E129))/(MAXIFS(AO:AO,$E:$E,$E129)-MINIFS(AO:AO,$E:$E,$E129))))</f>
        <v/>
      </c>
      <c r="DE129" s="223" t="str">
        <f t="array" ref="DE129">IF(AP129="","",
IF(INDEX(Settings!$H:$H,MATCH(DE$1,Settings!$G:$G,0))=TRUE,
100-100*(AP129-MINIFS(AP:AP,$E:$E,$E129))/(MAXIFS(AP:AP,$E:$E,$E129)-MINIFS(AP:AP,$E:$E,$E129)),
100*(AP129-MINIFS(AP:AP,$E:$E,$E129))/(MAXIFS(AP:AP,$E:$E,$E129)-MINIFS(AP:AP,$E:$E,$E129))))</f>
        <v/>
      </c>
      <c r="DF129" s="223" t="str">
        <f t="array" ref="DF129">IF(AQ129="","",
IF(INDEX(Settings!$H:$H,MATCH(DF$1,Settings!$G:$G,0))=TRUE,
100-100*(AQ129-MINIFS(AQ:AQ,$E:$E,$E129))/(MAXIFS(AQ:AQ,$E:$E,$E129)-MINIFS(AQ:AQ,$E:$E,$E129)),
100*(AQ129-MINIFS(AQ:AQ,$E:$E,$E129))/(MAXIFS(AQ:AQ,$E:$E,$E129)-MINIFS(AQ:AQ,$E:$E,$E129))))</f>
        <v/>
      </c>
      <c r="DG129" s="223" t="str">
        <f t="array" ref="DG129">IF(AR129="","",
IF(INDEX(Settings!$H:$H,MATCH(DG$1,Settings!$G:$G,0))=TRUE,
100-100*(AR129-MINIFS(AR:AR,$E:$E,$E129))/(MAXIFS(AR:AR,$E:$E,$E129)-MINIFS(AR:AR,$E:$E,$E129)),
100*(AR129-MINIFS(AR:AR,$E:$E,$E129))/(MAXIFS(AR:AR,$E:$E,$E129)-MINIFS(AR:AR,$E:$E,$E129))))</f>
        <v/>
      </c>
      <c r="DH129" s="223" t="str">
        <f t="array" ref="DH129">IF(AS129="","",
IF(INDEX(Settings!$H:$H,MATCH(DH$1,Settings!$G:$G,0))=TRUE,
100-100*(AS129-MINIFS(AS:AS,$E:$E,$E129))/(MAXIFS(AS:AS,$E:$E,$E129)-MINIFS(AS:AS,$E:$E,$E129)),
100*(AS129-MINIFS(AS:AS,$E:$E,$E129))/(MAXIFS(AS:AS,$E:$E,$E129)-MINIFS(AS:AS,$E:$E,$E129))))</f>
        <v/>
      </c>
      <c r="DI129" s="223" t="str">
        <f t="array" ref="DI129">IF(AT129="","",
IF(INDEX(Settings!$H:$H,MATCH(DI$1,Settings!$G:$G,0))=TRUE,
100-100*(AT129-MINIFS(AT:AT,$E:$E,$E129))/(MAXIFS(AT:AT,$E:$E,$E129)-MINIFS(AT:AT,$E:$E,$E129)),
100*(AT129-MINIFS(AT:AT,$E:$E,$E129))/(MAXIFS(AT:AT,$E:$E,$E129)-MINIFS(AT:AT,$E:$E,$E129))))</f>
        <v/>
      </c>
      <c r="DJ129" s="223" t="str">
        <f t="array" ref="DJ129">IF(AU129="","",
IF(INDEX(Settings!$H:$H,MATCH(DJ$1,Settings!$G:$G,0))=TRUE,
100-100*(AU129-MINIFS(AU:AU,$E:$E,$E129))/(MAXIFS(AU:AU,$E:$E,$E129)-MINIFS(AU:AU,$E:$E,$E129)),
100*(AU129-MINIFS(AU:AU,$E:$E,$E129))/(MAXIFS(AU:AU,$E:$E,$E129)-MINIFS(AU:AU,$E:$E,$E129))))</f>
        <v/>
      </c>
      <c r="DK129" s="223" t="str">
        <f t="array" ref="DK129">IF(AV129="","",
IF(INDEX(Settings!$H:$H,MATCH(DK$1,Settings!$G:$G,0))=TRUE,
100-100*(AV129-MINIFS(AV:AV,$E:$E,$E129))/(MAXIFS(AV:AV,$E:$E,$E129)-MINIFS(AV:AV,$E:$E,$E129)),
100*(AV129-MINIFS(AV:AV,$E:$E,$E129))/(MAXIFS(AV:AV,$E:$E,$E129)-MINIFS(AV:AV,$E:$E,$E129))))</f>
        <v/>
      </c>
      <c r="DL129" s="223" t="str">
        <f t="array" ref="DL129">IF(AW129="","",
IF(INDEX(Settings!$H:$H,MATCH(DL$1,Settings!$G:$G,0))=TRUE,
100-100*(AW129-MINIFS(AW:AW,$E:$E,$E129))/(MAXIFS(AW:AW,$E:$E,$E129)-MINIFS(AW:AW,$E:$E,$E129)),
100*(AW129-MINIFS(AW:AW,$E:$E,$E129))/(MAXIFS(AW:AW,$E:$E,$E129)-MINIFS(AW:AW,$E:$E,$E129))))</f>
        <v/>
      </c>
      <c r="DM129" s="223" t="str">
        <f t="array" ref="DM129">IF(AX129="","",
IF(INDEX(Settings!$H:$H,MATCH(DM$1,Settings!$G:$G,0))=TRUE,
100-100*(AX129-MINIFS(AX:AX,$E:$E,$E129))/(MAXIFS(AX:AX,$E:$E,$E129)-MINIFS(AX:AX,$E:$E,$E129)),
100*(AX129-MINIFS(AX:AX,$E:$E,$E129))/(MAXIFS(AX:AX,$E:$E,$E129)-MINIFS(AX:AX,$E:$E,$E129))))</f>
        <v/>
      </c>
      <c r="DN129" s="223" t="str">
        <f t="array" ref="DN129">IF(AY129="","",
IF(INDEX(Settings!$H:$H,MATCH(DN$1,Settings!$G:$G,0))=TRUE,
100-100*(AY129-MINIFS(AY:AY,$E:$E,$E129))/(MAXIFS(AY:AY,$E:$E,$E129)-MINIFS(AY:AY,$E:$E,$E129)),
100*(AY129-MINIFS(AY:AY,$E:$E,$E129))/(MAXIFS(AY:AY,$E:$E,$E129)-MINIFS(AY:AY,$E:$E,$E129))))</f>
        <v/>
      </c>
      <c r="DO129" s="223" t="str">
        <f t="array" ref="DO129">IF(AZ129="","",
IF(INDEX(Settings!$H:$H,MATCH(DO$1,Settings!$G:$G,0))=TRUE,
100-100*(AZ129-MINIFS(AZ:AZ,$E:$E,$E129))/(MAXIFS(AZ:AZ,$E:$E,$E129)-MINIFS(AZ:AZ,$E:$E,$E129)),
100*(AZ129-MINIFS(AZ:AZ,$E:$E,$E129))/(MAXIFS(AZ:AZ,$E:$E,$E129)-MINIFS(AZ:AZ,$E:$E,$E129))))</f>
        <v/>
      </c>
      <c r="DP129" s="223" t="str">
        <f t="array" ref="DP129">IF(BA129="","",
IF(INDEX(Settings!$H:$H,MATCH(DP$1,Settings!$G:$G,0))=TRUE,
100-100*(BA129-MINIFS(BA:BA,$E:$E,$E129))/(MAXIFS(BA:BA,$E:$E,$E129)-MINIFS(BA:BA,$E:$E,$E129)),
100*(BA129-MINIFS(BA:BA,$E:$E,$E129))/(MAXIFS(BA:BA,$E:$E,$E129)-MINIFS(BA:BA,$E:$E,$E129))))</f>
        <v/>
      </c>
      <c r="DQ129" s="223" t="str">
        <f t="array" ref="DQ129">IF(BB129="","",
IF(INDEX(Settings!$H:$H,MATCH(DQ$1,Settings!$G:$G,0))=TRUE,
100-100*(BB129-MINIFS(BB:BB,$E:$E,$E129))/(MAXIFS(BB:BB,$E:$E,$E129)-MINIFS(BB:BB,$E:$E,$E129)),
100*(BB129-MINIFS(BB:BB,$E:$E,$E129))/(MAXIFS(BB:BB,$E:$E,$E129)-MINIFS(BB:BB,$E:$E,$E129))))</f>
        <v/>
      </c>
      <c r="DR129" s="223" t="str">
        <f t="array" ref="DR129">IF(BC129="","",
IF(INDEX(Settings!$H:$H,MATCH(DR$1,Settings!$G:$G,0))=TRUE,
100-100*(BC129-MINIFS(BC:BC,$E:$E,$E129))/(MAXIFS(BC:BC,$E:$E,$E129)-MINIFS(BC:BC,$E:$E,$E129)),
100*(BC129-MINIFS(BC:BC,$E:$E,$E129))/(MAXIFS(BC:BC,$E:$E,$E129)-MINIFS(BC:BC,$E:$E,$E129))))</f>
        <v/>
      </c>
      <c r="DS129" s="223" t="str">
        <f t="array" ref="DS129">IF(BD129="","",
IF(INDEX(Settings!$H:$H,MATCH(DS$1,Settings!$G:$G,0))=TRUE,
100-100*(BD129-MINIFS(BD:BD,$E:$E,$E129))/(MAXIFS(BD:BD,$E:$E,$E129)-MINIFS(BD:BD,$E:$E,$E129)),
100*(BD129-MINIFS(BD:BD,$E:$E,$E129))/(MAXIFS(BD:BD,$E:$E,$E129)-MINIFS(BD:BD,$E:$E,$E129))))</f>
        <v/>
      </c>
      <c r="DT129" s="223" t="str">
        <f t="array" ref="DT129">IF(BE129="","",
IF(INDEX(Settings!$H:$H,MATCH(DT$1,Settings!$G:$G,0))=TRUE,
100-100*(BE129-MINIFS(BE:BE,$E:$E,$E129))/(MAXIFS(BE:BE,$E:$E,$E129)-MINIFS(BE:BE,$E:$E,$E129)),
100*(BE129-MINIFS(BE:BE,$E:$E,$E129))/(MAXIFS(BE:BE,$E:$E,$E129)-MINIFS(BE:BE,$E:$E,$E129))))</f>
        <v/>
      </c>
      <c r="DU129" s="223" t="str">
        <f t="array" ref="DU129">IF(BF129="","",
IF(INDEX(Settings!$H:$H,MATCH(DU$1,Settings!$G:$G,0))=TRUE,
100-100*(BF129-MINIFS(BF:BF,$E:$E,$E129))/(MAXIFS(BF:BF,$E:$E,$E129)-MINIFS(BF:BF,$E:$E,$E129)),
100*(BF129-MINIFS(BF:BF,$E:$E,$E129))/(MAXIFS(BF:BF,$E:$E,$E129)-MINIFS(BF:BF,$E:$E,$E129))))</f>
        <v/>
      </c>
      <c r="DV129" s="223" t="str">
        <f t="array" ref="DV129">IF(BG129="","",
IF(INDEX(Settings!$H:$H,MATCH(DV$1,Settings!$G:$G,0))=TRUE,
100-100*(BG129-MINIFS(BG:BG,$E:$E,$E129))/(MAXIFS(BG:BG,$E:$E,$E129)-MINIFS(BG:BG,$E:$E,$E129)),
100*(BG129-MINIFS(BG:BG,$E:$E,$E129))/(MAXIFS(BG:BG,$E:$E,$E129)-MINIFS(BG:BG,$E:$E,$E129))))</f>
        <v/>
      </c>
      <c r="DW129" s="223" t="str">
        <f t="array" ref="DW129">IF(BH129="","",
IF(INDEX(Settings!$H:$H,MATCH(DW$1,Settings!$G:$G,0))=TRUE,
100-100*(BH129-MINIFS(BH:BH,$E:$E,$E129))/(MAXIFS(BH:BH,$E:$E,$E129)-MINIFS(BH:BH,$E:$E,$E129)),
100*(BH129-MINIFS(BH:BH,$E:$E,$E129))/(MAXIFS(BH:BH,$E:$E,$E129)-MINIFS(BH:BH,$E:$E,$E129))))</f>
        <v/>
      </c>
      <c r="DX129" s="223" t="str">
        <f t="array" ref="DX129">IF(BI129="","",
IF(INDEX(Settings!$H:$H,MATCH(DX$1,Settings!$G:$G,0))=TRUE,
100-100*(BI129-MINIFS(BI:BI,$E:$E,$E129))/(MAXIFS(BI:BI,$E:$E,$E129)-MINIFS(BI:BI,$E:$E,$E129)),
100*(BI129-MINIFS(BI:BI,$E:$E,$E129))/(MAXIFS(BI:BI,$E:$E,$E129)-MINIFS(BI:BI,$E:$E,$E129))))</f>
        <v/>
      </c>
      <c r="DY129" s="223" t="str">
        <f t="array" ref="DY129">IF(BJ129="","",
IF(INDEX(Settings!$H:$H,MATCH(DY$1,Settings!$G:$G,0))=TRUE,
100-100*(BJ129-MINIFS(BJ:BJ,$E:$E,$E129))/(MAXIFS(BJ:BJ,$E:$E,$E129)-MINIFS(BJ:BJ,$E:$E,$E129)),
100*(BJ129-MINIFS(BJ:BJ,$E:$E,$E129))/(MAXIFS(BJ:BJ,$E:$E,$E129)-MINIFS(BJ:BJ,$E:$E,$E129))))</f>
        <v/>
      </c>
      <c r="DZ129" s="225"/>
      <c r="EA129" s="225"/>
      <c r="EB129" s="225" t="str">
        <f t="shared" si="8"/>
        <v/>
      </c>
      <c r="EC129" s="225" t="str">
        <f t="shared" si="9"/>
        <v/>
      </c>
      <c r="ED129" s="225" t="str">
        <f t="shared" si="10"/>
        <v/>
      </c>
      <c r="EE129" s="225" t="str">
        <f t="shared" si="11"/>
        <v/>
      </c>
      <c r="EF129" s="225" t="str">
        <f t="shared" si="12"/>
        <v/>
      </c>
      <c r="EG129" s="225" t="str">
        <f t="shared" si="13"/>
        <v/>
      </c>
      <c r="EH129" s="225"/>
      <c r="EI129" s="225"/>
      <c r="EJ129" s="225"/>
      <c r="EK129" s="225"/>
      <c r="EL129" s="225"/>
      <c r="EM129" s="225"/>
    </row>
    <row r="130">
      <c r="A130" s="231"/>
      <c r="B130" s="231"/>
      <c r="C130" s="231"/>
      <c r="D130" s="231" t="str">
        <f t="array" ref="D130">IFERROR(INDEX(Profiles!$B:$B,MATCH($A130,Profiles!$A:$A,0)),"")</f>
        <v/>
      </c>
      <c r="E130" s="231"/>
      <c r="F130" s="231"/>
      <c r="G130" s="231"/>
      <c r="H130" s="231"/>
      <c r="I130" s="231" t="str">
        <f>IF(A130="","",IF(Settings!$N$3="DATE",F130&amp;": "&amp;TEXT(B130,"M/DD/YY"),F130&amp;": "&amp;H130))</f>
        <v/>
      </c>
      <c r="J130" s="231"/>
      <c r="K130" s="231"/>
      <c r="L130" s="231"/>
      <c r="M130" s="232" t="str">
        <f t="shared" si="14"/>
        <v/>
      </c>
      <c r="N130" s="231"/>
      <c r="O130" s="231"/>
      <c r="P130" s="231"/>
      <c r="Q130" s="231"/>
      <c r="R130" s="231"/>
      <c r="S130" s="230" t="str">
        <f>IFERROR(VLOOKUP(AF130, 'YOYO IR Scores'!A:C, 3, FALSE), "")
</f>
        <v/>
      </c>
      <c r="T130" s="231"/>
      <c r="U130" s="231"/>
      <c r="V130" s="231"/>
      <c r="W130" s="231"/>
      <c r="X130" s="233" t="str">
        <f t="shared" si="4"/>
        <v/>
      </c>
      <c r="Y130" s="234" t="str">
        <f t="shared" si="5"/>
        <v/>
      </c>
      <c r="Z130" s="234" t="str">
        <f t="shared" si="6"/>
        <v/>
      </c>
      <c r="AA130" s="233" t="str">
        <f t="shared" si="7"/>
        <v/>
      </c>
      <c r="AB130" s="232"/>
      <c r="AC130" s="232"/>
      <c r="AD130" s="232"/>
      <c r="AE130" s="232" t="str">
        <f>IFERROR(VLOOKUP(AF130, 'YOYO IR Scores'!A:C, 2, FALSE), "")</f>
        <v/>
      </c>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t="str">
        <f t="array" ref="BK130">IF(J130="","",
IF(INDEX(Settings!$H:$H,MATCH(BY$1,Settings!$G:$G,0))=TRUE,
100-100*(J130-MIN(J:J))/(MAX(J:J)-MIN(J:J)),
100*(J130-MIN(J:J))/(MAX(J:J)-MIN(J:J))))</f>
        <v/>
      </c>
      <c r="BL130" s="232" t="str">
        <f t="array" ref="BL130">IF(J130="","",
IF(INDEX(Settings!$H:$H,MATCH(BY$1,Settings!$G:$G,0))=TRUE,
100-100*(J130-MINIFS(J:J,$E:$E,$E130))/(MAXIFS(J:J,$E:$E,$E130)-MINIFS(J:J,$E:$E,$E130)),
100*(J130-MINIFS(J:J,$E:$E,$E130))/(MAXIFS(J:J,$E:$E,$E130)-MINIFS(J:J,$E:$E,$E130))))</f>
        <v/>
      </c>
      <c r="BM130" s="232" t="str">
        <f t="array" ref="BM130">IF(J130="","",
IF(INDEX(Settings!$H:$H,MATCH(BY$1,Settings!$G:$G,0))=TRUE,
100-100*(J130-MINIFS(J:J,$E:$E,$E130,$I:$I,$I130))/(MAXIFS(J:J,$E:$E,$E130,$I:$I,$I130)-MINIFS(J:J,$E:$E,$E130,$I:$I,$I130)),
100*(J130-MINIFS(J:J,$E:$E,$E130,$I:$I,$I130))/(MAXIFS(J:J,$E:$E,$E130,$I:$I,$I130)-MINIFS(J:J,$E:$E,$E130,$I:$I,$I130))))</f>
        <v/>
      </c>
      <c r="BN130" s="231" t="str">
        <f t="array" ref="BN130">IF(J130="","",
IF(INDEX(Settings!$H:$H,MATCH(BY$1,Settings!$G:$G,0))=TRUE,
100-100*PERCENTRANK(J:J,J130),
100*PERCENTRANK(J:J,J130)))</f>
        <v/>
      </c>
      <c r="BO130" s="231" t="str">
        <f>IFERROR(__xludf.DUMMYFUNCTION("IF(J130="""","""",
IF(INDEX(Settings!$H:$H,MATCH(BY$1,Settings!$G:$G,0))=TRUE,
100-100*PERCENTRANK(FILTER(J:J,$E:$E=$E130),J130),
100*PERCENTRANK(FILTER(J:J,$E:$E=$E130),J130)))"),"")</f>
        <v/>
      </c>
      <c r="BP130" s="231" t="str">
        <f>IFERROR(__xludf.DUMMYFUNCTION("IF(J130="""","""",
IF(INDEX(Settings!$H:$H,MATCH(BY$1,Settings!$G:$G,0))=TRUE,
100-100*PERCENTRANK(FILTER(J:J,$E:$E=$E130,$I:$I=$I130),J130),
100*PERCENTRANK(FILTER(J:J,$E:$E=$E130,$I:$I=$I130),J130)))"),"")</f>
        <v/>
      </c>
      <c r="BQ130" s="233" t="str">
        <f t="array" ref="BQ130">IF(J130="","",
IF(INDEX(Settings!$H:$H,MATCH(BY$1,Settings!$G:$G,0))=TRUE,
-1*(J130-AVERAGE(J:J))/STDEV(J:J),
(J130-AVERAGE(J:J))/STDEV(J:J)))</f>
        <v/>
      </c>
      <c r="BR130" s="233" t="str">
        <f>IFERROR(__xludf.DUMMYFUNCTION("IF(J130="""","""",
IF(INDEX(Settings!$H:$H,MATCH(BY$1,Settings!$G:$G,0))=TRUE,
-1*(J130-AVERAGEIFS(J:J,$E:$E,$E130))/STDEV(FILTER(J:J,$E:$E=$E130)),
(J130-AVERAGEIFS(J:J,$E:$E,$E130))/STDEV(FILTER(J:J,$E:$E=$E130))))"),"")</f>
        <v/>
      </c>
      <c r="BS130" s="233"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1"/>
      <c r="BX130" s="231"/>
      <c r="BY130" s="232" t="str">
        <f t="array" ref="BY130">IF(J130="","",
IF(INDEX(Settings!$H:$H,MATCH(BY$1,Settings!$G:$G,0))=TRUE,
100-100*(J130-MINIFS(J:J,$E:$E,$E130))/(MAXIFS(J:J,$E:$E,$E130)-MINIFS(J:J,$E:$E,$E130)),
100*(J130-MINIFS(J:J,$E:$E,$E130))/(MAXIFS(J:J,$E:$E,$E130)-MINIFS(J:J,$E:$E,$E130))))</f>
        <v/>
      </c>
      <c r="BZ130" s="232" t="str">
        <f t="array" ref="BZ130">IF(K130="","",
IF(INDEX(Settings!$H:$H,MATCH(BZ$1,Settings!$G:$G,0))=TRUE,
100-100*(K130-MINIFS(K:K,$E:$E,$E130))/(MAXIFS(K:K,$E:$E,$E130)-MINIFS(K:K,$E:$E,$E130)),
100*(K130-MINIFS(K:K,$E:$E,$E130))/(MAXIFS(K:K,$E:$E,$E130)-MINIFS(K:K,$E:$E,$E130))))</f>
        <v/>
      </c>
      <c r="CA130" s="232" t="str">
        <f t="array" ref="CA130">IF(L130="","",
IF(INDEX(Settings!$H:$H,MATCH(CA$1,Settings!$G:$G,0))=TRUE,
100-100*(L130-MINIFS(L:L,$E:$E,$E130))/(MAXIFS(L:L,$E:$E,$E130)-MINIFS(L:L,$E:$E,$E130)),
100*(L130-MINIFS(L:L,$E:$E,$E130))/(MAXIFS(L:L,$E:$E,$E130)-MINIFS(L:L,$E:$E,$E130))))</f>
        <v/>
      </c>
      <c r="CB130" s="232" t="str">
        <f t="array" ref="CB130">IF(M130="","",
IF(INDEX(Settings!$H:$H,MATCH(CB$1,Settings!$G:$G,0))=TRUE,
100-100*(M130-MINIFS(M:M,$E:$E,$E130))/(MAXIFS(M:M,$E:$E,$E130)-MINIFS(M:M,$E:$E,$E130)),
100*(M130-MINIFS(M:M,$E:$E,$E130))/(MAXIFS(M:M,$E:$E,$E130)-MINIFS(M:M,$E:$E,$E130))))</f>
        <v/>
      </c>
      <c r="CC130" s="232" t="str">
        <f t="array" ref="CC130">IF(N130="","",
IF(INDEX(Settings!$H:$H,MATCH(CC$1,Settings!$G:$G,0))=TRUE,
100-100*(N130-MINIFS(N:N,$E:$E,$E130))/(MAXIFS(N:N,$E:$E,$E130)-MINIFS(N:N,$E:$E,$E130)),
100*(N130-MINIFS(N:N,$E:$E,$E130))/(MAXIFS(N:N,$E:$E,$E130)-MINIFS(N:N,$E:$E,$E130))))</f>
        <v/>
      </c>
      <c r="CD130" s="232" t="str">
        <f t="array" ref="CD130">IF(O130="","",
IF(INDEX(Settings!$H:$H,MATCH(CD$1,Settings!$G:$G,0))=TRUE,
100-100*(O130-MINIFS(O:O,$E:$E,$E130))/(MAXIFS(O:O,$E:$E,$E130)-MINIFS(O:O,$E:$E,$E130)),
100*(O130-MINIFS(O:O,$E:$E,$E130))/(MAXIFS(O:O,$E:$E,$E130)-MINIFS(O:O,$E:$E,$E130))))</f>
        <v/>
      </c>
      <c r="CE130" s="232" t="str">
        <f t="array" ref="CE130">IF(P130="","",
IF(INDEX(Settings!$H:$H,MATCH(CE$1,Settings!$G:$G,0))=TRUE,
100-100*(P130-MINIFS(P:P,$E:$E,$E130))/(MAXIFS(P:P,$E:$E,$E130)-MINIFS(P:P,$E:$E,$E130)),
100*(P130-MINIFS(P:P,$E:$E,$E130))/(MAXIFS(P:P,$E:$E,$E130)-MINIFS(P:P,$E:$E,$E130))))</f>
        <v/>
      </c>
      <c r="CF130" s="232" t="str">
        <f t="array" ref="CF130">IF(Q130="","",
IF(INDEX(Settings!$H:$H,MATCH(CF$1,Settings!$G:$G,0))=TRUE,
100-100*(Q130-MINIFS(Q:Q,$E:$E,$E130))/(MAXIFS(Q:Q,$E:$E,$E130)-MINIFS(Q:Q,$E:$E,$E130)),
100*(Q130-MINIFS(Q:Q,$E:$E,$E130))/(MAXIFS(Q:Q,$E:$E,$E130)-MINIFS(Q:Q,$E:$E,$E130))))</f>
        <v/>
      </c>
      <c r="CG130" s="232" t="str">
        <f t="array" ref="CG130">IF(R130="","",
IF(INDEX(Settings!$H:$H,MATCH(CG$1,Settings!$G:$G,0))=TRUE,
100-100*(R130-MINIFS(R:R,$E:$E,$E130))/(MAXIFS(R:R,$E:$E,$E130)-MINIFS(R:R,$E:$E,$E130)),
100*(R130-MINIFS(R:R,$E:$E,$E130))/(MAXIFS(R:R,$E:$E,$E130)-MINIFS(R:R,$E:$E,$E130))))</f>
        <v/>
      </c>
      <c r="CH130" s="232" t="str">
        <f t="array" ref="CH130">IF(S130="","",
IF(INDEX(Settings!$H:$H,MATCH(CH$1,Settings!$G:$G,0))=TRUE,
100-100*(S130-MINIFS(S:S,$E:$E,$E130))/(MAXIFS(S:S,$E:$E,$E130)-MINIFS(S:S,$E:$E,$E130)),
100*(S130-MINIFS(S:S,$E:$E,$E130))/(MAXIFS(S:S,$E:$E,$E130)-MINIFS(S:S,$E:$E,$E130))))</f>
        <v/>
      </c>
      <c r="CI130" s="232" t="str">
        <f t="array" ref="CI130">IF(T130="","",
IF(INDEX(Settings!$H:$H,MATCH(CI$1,Settings!$G:$G,0))=TRUE,
100-100*(T130-MINIFS(T:T,$E:$E,$E130))/(MAXIFS(T:T,$E:$E,$E130)-MINIFS(T:T,$E:$E,$E130)),
100*(T130-MINIFS(T:T,$E:$E,$E130))/(MAXIFS(T:T,$E:$E,$E130)-MINIFS(T:T,$E:$E,$E130))))</f>
        <v/>
      </c>
      <c r="CJ130" s="232" t="str">
        <f t="array" ref="CJ130">IF(U130="","",
IF(INDEX(Settings!$H:$H,MATCH(CJ$1,Settings!$G:$G,0))=TRUE,
100-100*(U130-MINIFS(U:U,$E:$E,$E130))/(MAXIFS(U:U,$E:$E,$E130)-MINIFS(U:U,$E:$E,$E130)),
100*(U130-MINIFS(U:U,$E:$E,$E130))/(MAXIFS(U:U,$E:$E,$E130)-MINIFS(U:U,$E:$E,$E130))))</f>
        <v/>
      </c>
      <c r="CK130" s="232" t="str">
        <f t="array" ref="CK130">IF(V130="","",
IF(INDEX(Settings!$H:$H,MATCH(CK$1,Settings!$G:$G,0))=TRUE,
100-100*(V130-MINIFS(V:V,$E:$E,$E130))/(MAXIFS(V:V,$E:$E,$E130)-MINIFS(V:V,$E:$E,$E130)),
100*(V130-MINIFS(V:V,$E:$E,$E130))/(MAXIFS(V:V,$E:$E,$E130)-MINIFS(V:V,$E:$E,$E130))))</f>
        <v/>
      </c>
      <c r="CL130" s="232" t="str">
        <f t="array" ref="CL130">IF(W130="","",
IF(INDEX(Settings!$H:$H,MATCH(CL$1,Settings!$G:$G,0))=TRUE,
100-100*(W130-MINIFS(W:W,$E:$E,$E130))/(MAXIFS(W:W,$E:$E,$E130)-MINIFS(W:W,$E:$E,$E130)),
100*(W130-MINIFS(W:W,$E:$E,$E130))/(MAXIFS(W:W,$E:$E,$E130)-MINIFS(W:W,$E:$E,$E130))))</f>
        <v/>
      </c>
      <c r="CM130" s="232" t="str">
        <f t="array" ref="CM130">IF(X130="","",
IF(INDEX(Settings!$H:$H,MATCH(CM$1,Settings!$G:$G,0))=TRUE,
100-100*(X130-MINIFS(X:X,$E:$E,$E130))/(MAXIFS(X:X,$E:$E,$E130)-MINIFS(X:X,$E:$E,$E130)),
100*(X130-MINIFS(X:X,$E:$E,$E130))/(MAXIFS(X:X,$E:$E,$E130)-MINIFS(X:X,$E:$E,$E130))))</f>
        <v/>
      </c>
      <c r="CN130" s="232" t="str">
        <f t="array" ref="CN130">IF(Y130="","",
IF(INDEX(Settings!$H:$H,MATCH(CN$1,Settings!$G:$G,0))=TRUE,
100-100*(Y130-MINIFS(Y:Y,$E:$E,$E130))/(MAXIFS(Y:Y,$E:$E,$E130)-MINIFS(Y:Y,$E:$E,$E130)),
100*(Y130-MINIFS(Y:Y,$E:$E,$E130))/(MAXIFS(Y:Y,$E:$E,$E130)-MINIFS(Y:Y,$E:$E,$E130))))</f>
        <v/>
      </c>
      <c r="CO130" s="232" t="str">
        <f t="array" ref="CO130">IF(Z130="","",
IF(INDEX(Settings!$H:$H,MATCH(CO$1,Settings!$G:$G,0))=TRUE,
100-100*(Z130-MINIFS(Z:Z,$E:$E,$E130))/(MAXIFS(Z:Z,$E:$E,$E130)-MINIFS(Z:Z,$E:$E,$E130)),
100*(Z130-MINIFS(Z:Z,$E:$E,$E130))/(MAXIFS(Z:Z,$E:$E,$E130)-MINIFS(Z:Z,$E:$E,$E130))))</f>
        <v/>
      </c>
      <c r="CP130" s="232" t="str">
        <f t="array" ref="CP130">IF(AA130="","",
IF(INDEX(Settings!$H:$H,MATCH(CP$1,Settings!$G:$G,0))=TRUE,
100-100*(AA130-MINIFS(AA:AA,$E:$E,$E130))/(MAXIFS(AA:AA,$E:$E,$E130)-MINIFS(AA:AA,$E:$E,$E130)),
100*(AA130-MINIFS(AA:AA,$E:$E,$E130))/(MAXIFS(AA:AA,$E:$E,$E130)-MINIFS(AA:AA,$E:$E,$E130))))</f>
        <v/>
      </c>
      <c r="CQ130" s="232" t="str">
        <f t="array" ref="CQ130">IF(AB130="","",
IF(INDEX(Settings!$H:$H,MATCH(CQ$1,Settings!$G:$G,0))=TRUE,
100-100*(AB130-MINIFS(AB:AB,$E:$E,$E130))/(MAXIFS(AB:AB,$E:$E,$E130)-MINIFS(AB:AB,$E:$E,$E130)),
100*(AB130-MINIFS(AB:AB,$E:$E,$E130))/(MAXIFS(AB:AB,$E:$E,$E130)-MINIFS(AB:AB,$E:$E,$E130))))</f>
        <v/>
      </c>
      <c r="CR130" s="232" t="str">
        <f t="array" ref="CR130">IF(AC130="","",
IF(INDEX(Settings!$H:$H,MATCH(CR$1,Settings!$G:$G,0))=TRUE,
100-100*(AC130-MINIFS(AC:AC,$E:$E,$E130))/(MAXIFS(AC:AC,$E:$E,$E130)-MINIFS(AC:AC,$E:$E,$E130)),
100*(AC130-MINIFS(AC:AC,$E:$E,$E130))/(MAXIFS(AC:AC,$E:$E,$E130)-MINIFS(AC:AC,$E:$E,$E130))))</f>
        <v/>
      </c>
      <c r="CS130" s="232" t="str">
        <f t="array" ref="CS130">IF(AD130="","",
IF(INDEX(Settings!$H:$H,MATCH(CS$1,Settings!$G:$G,0))=TRUE,
100-100*(AD130-MINIFS(AD:AD,$E:$E,$E130))/(MAXIFS(AD:AD,$E:$E,$E130)-MINIFS(AD:AD,$E:$E,$E130)),
100*(AD130-MINIFS(AD:AD,$E:$E,$E130))/(MAXIFS(AD:AD,$E:$E,$E130)-MINIFS(AD:AD,$E:$E,$E130))))</f>
        <v/>
      </c>
      <c r="CT130" s="232" t="str">
        <f t="array" ref="CT130">IF(AE130="","",
IF(INDEX(Settings!$H:$H,MATCH(CT$1,Settings!$G:$G,0))=TRUE,
100-100*(AE130-MINIFS(AE:AE,$E:$E,$E130))/(MAXIFS(AE:AE,$E:$E,$E130)-MINIFS(AE:AE,$E:$E,$E130)),
100*(AE130-MINIFS(AE:AE,$E:$E,$E130))/(MAXIFS(AE:AE,$E:$E,$E130)-MINIFS(AE:AE,$E:$E,$E130))))</f>
        <v/>
      </c>
      <c r="CU130" s="232" t="str">
        <f t="array" ref="CU130">IF(AF130="","",
IF(INDEX(Settings!$H:$H,MATCH(CU$1,Settings!$G:$G,0))=TRUE,
100-100*(AF130-MINIFS(AF:AF,$E:$E,$E130))/(MAXIFS(AF:AF,$E:$E,$E130)-MINIFS(AF:AF,$E:$E,$E130)),
100*(AF130-MINIFS(AF:AF,$E:$E,$E130))/(MAXIFS(AF:AF,$E:$E,$E130)-MINIFS(AF:AF,$E:$E,$E130))))</f>
        <v/>
      </c>
      <c r="CV130" s="232" t="str">
        <f t="array" ref="CV130">IF(AG130="","",
IF(INDEX(Settings!$H:$H,MATCH(CV$1,Settings!$G:$G,0))=TRUE,
100-100*(AG130-MINIFS(AG:AG,$E:$E,$E130))/(MAXIFS(AG:AG,$E:$E,$E130)-MINIFS(AG:AG,$E:$E,$E130)),
100*(AG130-MINIFS(AG:AG,$E:$E,$E130))/(MAXIFS(AG:AG,$E:$E,$E130)-MINIFS(AG:AG,$E:$E,$E130))))</f>
        <v/>
      </c>
      <c r="CW130" s="232" t="str">
        <f t="array" ref="CW130">IF(AH130="","",
IF(INDEX(Settings!$H:$H,MATCH(CW$1,Settings!$G:$G,0))=TRUE,
100-100*(AH130-MINIFS(AH:AH,$E:$E,$E130))/(MAXIFS(AH:AH,$E:$E,$E130)-MINIFS(AH:AH,$E:$E,$E130)),
100*(AH130-MINIFS(AH:AH,$E:$E,$E130))/(MAXIFS(AH:AH,$E:$E,$E130)-MINIFS(AH:AH,$E:$E,$E130))))</f>
        <v/>
      </c>
      <c r="CX130" s="232" t="str">
        <f t="array" ref="CX130">IF(AI130="","",
IF(INDEX(Settings!$H:$H,MATCH(CX$1,Settings!$G:$G,0))=TRUE,
100-100*(AI130-MINIFS(AI:AI,$E:$E,$E130))/(MAXIFS(AI:AI,$E:$E,$E130)-MINIFS(AI:AI,$E:$E,$E130)),
100*(AI130-MINIFS(AI:AI,$E:$E,$E130))/(MAXIFS(AI:AI,$E:$E,$E130)-MINIFS(AI:AI,$E:$E,$E130))))</f>
        <v/>
      </c>
      <c r="CY130" s="232" t="str">
        <f t="array" ref="CY130">IF(AJ130="","",
IF(INDEX(Settings!$H:$H,MATCH(CY$1,Settings!$G:$G,0))=TRUE,
100-100*(AJ130-MINIFS(AJ:AJ,$E:$E,$E130))/(MAXIFS(AJ:AJ,$E:$E,$E130)-MINIFS(AJ:AJ,$E:$E,$E130)),
100*(AJ130-MINIFS(AJ:AJ,$E:$E,$E130))/(MAXIFS(AJ:AJ,$E:$E,$E130)-MINIFS(AJ:AJ,$E:$E,$E130))))</f>
        <v/>
      </c>
      <c r="CZ130" s="232" t="str">
        <f t="array" ref="CZ130">IF(AK130="","",
IF(INDEX(Settings!$H:$H,MATCH(CZ$1,Settings!$G:$G,0))=TRUE,
100-100*(AK130-MINIFS(AK:AK,$E:$E,$E130))/(MAXIFS(AK:AK,$E:$E,$E130)-MINIFS(AK:AK,$E:$E,$E130)),
100*(AK130-MINIFS(AK:AK,$E:$E,$E130))/(MAXIFS(AK:AK,$E:$E,$E130)-MINIFS(AK:AK,$E:$E,$E130))))</f>
        <v/>
      </c>
      <c r="DA130" s="232" t="str">
        <f t="array" ref="DA130">IF(AL130="","",
IF(INDEX(Settings!$H:$H,MATCH(DA$1,Settings!$G:$G,0))=TRUE,
100-100*(AL130-MINIFS(AL:AL,$E:$E,$E130))/(MAXIFS(AL:AL,$E:$E,$E130)-MINIFS(AL:AL,$E:$E,$E130)),
100*(AL130-MINIFS(AL:AL,$E:$E,$E130))/(MAXIFS(AL:AL,$E:$E,$E130)-MINIFS(AL:AL,$E:$E,$E130))))</f>
        <v/>
      </c>
      <c r="DB130" s="232" t="str">
        <f t="array" ref="DB130">IF(AM130="","",
IF(INDEX(Settings!$H:$H,MATCH(DB$1,Settings!$G:$G,0))=TRUE,
100-100*(AM130-MINIFS(AM:AM,$E:$E,$E130))/(MAXIFS(AM:AM,$E:$E,$E130)-MINIFS(AM:AM,$E:$E,$E130)),
100*(AM130-MINIFS(AM:AM,$E:$E,$E130))/(MAXIFS(AM:AM,$E:$E,$E130)-MINIFS(AM:AM,$E:$E,$E130))))</f>
        <v/>
      </c>
      <c r="DC130" s="232" t="str">
        <f t="array" ref="DC130">IF(AN130="","",
IF(INDEX(Settings!$H:$H,MATCH(DC$1,Settings!$G:$G,0))=TRUE,
100-100*(AN130-MINIFS(AN:AN,$E:$E,$E130))/(MAXIFS(AN:AN,$E:$E,$E130)-MINIFS(AN:AN,$E:$E,$E130)),
100*(AN130-MINIFS(AN:AN,$E:$E,$E130))/(MAXIFS(AN:AN,$E:$E,$E130)-MINIFS(AN:AN,$E:$E,$E130))))</f>
        <v/>
      </c>
      <c r="DD130" s="232" t="str">
        <f t="array" ref="DD130">IF(AO130="","",
IF(INDEX(Settings!$H:$H,MATCH(DD$1,Settings!$G:$G,0))=TRUE,
100-100*(AO130-MINIFS(AO:AO,$E:$E,$E130))/(MAXIFS(AO:AO,$E:$E,$E130)-MINIFS(AO:AO,$E:$E,$E130)),
100*(AO130-MINIFS(AO:AO,$E:$E,$E130))/(MAXIFS(AO:AO,$E:$E,$E130)-MINIFS(AO:AO,$E:$E,$E130))))</f>
        <v/>
      </c>
      <c r="DE130" s="232" t="str">
        <f t="array" ref="DE130">IF(AP130="","",
IF(INDEX(Settings!$H:$H,MATCH(DE$1,Settings!$G:$G,0))=TRUE,
100-100*(AP130-MINIFS(AP:AP,$E:$E,$E130))/(MAXIFS(AP:AP,$E:$E,$E130)-MINIFS(AP:AP,$E:$E,$E130)),
100*(AP130-MINIFS(AP:AP,$E:$E,$E130))/(MAXIFS(AP:AP,$E:$E,$E130)-MINIFS(AP:AP,$E:$E,$E130))))</f>
        <v/>
      </c>
      <c r="DF130" s="232" t="str">
        <f t="array" ref="DF130">IF(AQ130="","",
IF(INDEX(Settings!$H:$H,MATCH(DF$1,Settings!$G:$G,0))=TRUE,
100-100*(AQ130-MINIFS(AQ:AQ,$E:$E,$E130))/(MAXIFS(AQ:AQ,$E:$E,$E130)-MINIFS(AQ:AQ,$E:$E,$E130)),
100*(AQ130-MINIFS(AQ:AQ,$E:$E,$E130))/(MAXIFS(AQ:AQ,$E:$E,$E130)-MINIFS(AQ:AQ,$E:$E,$E130))))</f>
        <v/>
      </c>
      <c r="DG130" s="232" t="str">
        <f t="array" ref="DG130">IF(AR130="","",
IF(INDEX(Settings!$H:$H,MATCH(DG$1,Settings!$G:$G,0))=TRUE,
100-100*(AR130-MINIFS(AR:AR,$E:$E,$E130))/(MAXIFS(AR:AR,$E:$E,$E130)-MINIFS(AR:AR,$E:$E,$E130)),
100*(AR130-MINIFS(AR:AR,$E:$E,$E130))/(MAXIFS(AR:AR,$E:$E,$E130)-MINIFS(AR:AR,$E:$E,$E130))))</f>
        <v/>
      </c>
      <c r="DH130" s="232" t="str">
        <f t="array" ref="DH130">IF(AS130="","",
IF(INDEX(Settings!$H:$H,MATCH(DH$1,Settings!$G:$G,0))=TRUE,
100-100*(AS130-MINIFS(AS:AS,$E:$E,$E130))/(MAXIFS(AS:AS,$E:$E,$E130)-MINIFS(AS:AS,$E:$E,$E130)),
100*(AS130-MINIFS(AS:AS,$E:$E,$E130))/(MAXIFS(AS:AS,$E:$E,$E130)-MINIFS(AS:AS,$E:$E,$E130))))</f>
        <v/>
      </c>
      <c r="DI130" s="232" t="str">
        <f t="array" ref="DI130">IF(AT130="","",
IF(INDEX(Settings!$H:$H,MATCH(DI$1,Settings!$G:$G,0))=TRUE,
100-100*(AT130-MINIFS(AT:AT,$E:$E,$E130))/(MAXIFS(AT:AT,$E:$E,$E130)-MINIFS(AT:AT,$E:$E,$E130)),
100*(AT130-MINIFS(AT:AT,$E:$E,$E130))/(MAXIFS(AT:AT,$E:$E,$E130)-MINIFS(AT:AT,$E:$E,$E130))))</f>
        <v/>
      </c>
      <c r="DJ130" s="232" t="str">
        <f t="array" ref="DJ130">IF(AU130="","",
IF(INDEX(Settings!$H:$H,MATCH(DJ$1,Settings!$G:$G,0))=TRUE,
100-100*(AU130-MINIFS(AU:AU,$E:$E,$E130))/(MAXIFS(AU:AU,$E:$E,$E130)-MINIFS(AU:AU,$E:$E,$E130)),
100*(AU130-MINIFS(AU:AU,$E:$E,$E130))/(MAXIFS(AU:AU,$E:$E,$E130)-MINIFS(AU:AU,$E:$E,$E130))))</f>
        <v/>
      </c>
      <c r="DK130" s="232" t="str">
        <f t="array" ref="DK130">IF(AV130="","",
IF(INDEX(Settings!$H:$H,MATCH(DK$1,Settings!$G:$G,0))=TRUE,
100-100*(AV130-MINIFS(AV:AV,$E:$E,$E130))/(MAXIFS(AV:AV,$E:$E,$E130)-MINIFS(AV:AV,$E:$E,$E130)),
100*(AV130-MINIFS(AV:AV,$E:$E,$E130))/(MAXIFS(AV:AV,$E:$E,$E130)-MINIFS(AV:AV,$E:$E,$E130))))</f>
        <v/>
      </c>
      <c r="DL130" s="232" t="str">
        <f t="array" ref="DL130">IF(AW130="","",
IF(INDEX(Settings!$H:$H,MATCH(DL$1,Settings!$G:$G,0))=TRUE,
100-100*(AW130-MINIFS(AW:AW,$E:$E,$E130))/(MAXIFS(AW:AW,$E:$E,$E130)-MINIFS(AW:AW,$E:$E,$E130)),
100*(AW130-MINIFS(AW:AW,$E:$E,$E130))/(MAXIFS(AW:AW,$E:$E,$E130)-MINIFS(AW:AW,$E:$E,$E130))))</f>
        <v/>
      </c>
      <c r="DM130" s="232" t="str">
        <f t="array" ref="DM130">IF(AX130="","",
IF(INDEX(Settings!$H:$H,MATCH(DM$1,Settings!$G:$G,0))=TRUE,
100-100*(AX130-MINIFS(AX:AX,$E:$E,$E130))/(MAXIFS(AX:AX,$E:$E,$E130)-MINIFS(AX:AX,$E:$E,$E130)),
100*(AX130-MINIFS(AX:AX,$E:$E,$E130))/(MAXIFS(AX:AX,$E:$E,$E130)-MINIFS(AX:AX,$E:$E,$E130))))</f>
        <v/>
      </c>
      <c r="DN130" s="232" t="str">
        <f t="array" ref="DN130">IF(AY130="","",
IF(INDEX(Settings!$H:$H,MATCH(DN$1,Settings!$G:$G,0))=TRUE,
100-100*(AY130-MINIFS(AY:AY,$E:$E,$E130))/(MAXIFS(AY:AY,$E:$E,$E130)-MINIFS(AY:AY,$E:$E,$E130)),
100*(AY130-MINIFS(AY:AY,$E:$E,$E130))/(MAXIFS(AY:AY,$E:$E,$E130)-MINIFS(AY:AY,$E:$E,$E130))))</f>
        <v/>
      </c>
      <c r="DO130" s="232" t="str">
        <f t="array" ref="DO130">IF(AZ130="","",
IF(INDEX(Settings!$H:$H,MATCH(DO$1,Settings!$G:$G,0))=TRUE,
100-100*(AZ130-MINIFS(AZ:AZ,$E:$E,$E130))/(MAXIFS(AZ:AZ,$E:$E,$E130)-MINIFS(AZ:AZ,$E:$E,$E130)),
100*(AZ130-MINIFS(AZ:AZ,$E:$E,$E130))/(MAXIFS(AZ:AZ,$E:$E,$E130)-MINIFS(AZ:AZ,$E:$E,$E130))))</f>
        <v/>
      </c>
      <c r="DP130" s="232" t="str">
        <f t="array" ref="DP130">IF(BA130="","",
IF(INDEX(Settings!$H:$H,MATCH(DP$1,Settings!$G:$G,0))=TRUE,
100-100*(BA130-MINIFS(BA:BA,$E:$E,$E130))/(MAXIFS(BA:BA,$E:$E,$E130)-MINIFS(BA:BA,$E:$E,$E130)),
100*(BA130-MINIFS(BA:BA,$E:$E,$E130))/(MAXIFS(BA:BA,$E:$E,$E130)-MINIFS(BA:BA,$E:$E,$E130))))</f>
        <v/>
      </c>
      <c r="DQ130" s="232" t="str">
        <f t="array" ref="DQ130">IF(BB130="","",
IF(INDEX(Settings!$H:$H,MATCH(DQ$1,Settings!$G:$G,0))=TRUE,
100-100*(BB130-MINIFS(BB:BB,$E:$E,$E130))/(MAXIFS(BB:BB,$E:$E,$E130)-MINIFS(BB:BB,$E:$E,$E130)),
100*(BB130-MINIFS(BB:BB,$E:$E,$E130))/(MAXIFS(BB:BB,$E:$E,$E130)-MINIFS(BB:BB,$E:$E,$E130))))</f>
        <v/>
      </c>
      <c r="DR130" s="232" t="str">
        <f t="array" ref="DR130">IF(BC130="","",
IF(INDEX(Settings!$H:$H,MATCH(DR$1,Settings!$G:$G,0))=TRUE,
100-100*(BC130-MINIFS(BC:BC,$E:$E,$E130))/(MAXIFS(BC:BC,$E:$E,$E130)-MINIFS(BC:BC,$E:$E,$E130)),
100*(BC130-MINIFS(BC:BC,$E:$E,$E130))/(MAXIFS(BC:BC,$E:$E,$E130)-MINIFS(BC:BC,$E:$E,$E130))))</f>
        <v/>
      </c>
      <c r="DS130" s="232" t="str">
        <f t="array" ref="DS130">IF(BD130="","",
IF(INDEX(Settings!$H:$H,MATCH(DS$1,Settings!$G:$G,0))=TRUE,
100-100*(BD130-MINIFS(BD:BD,$E:$E,$E130))/(MAXIFS(BD:BD,$E:$E,$E130)-MINIFS(BD:BD,$E:$E,$E130)),
100*(BD130-MINIFS(BD:BD,$E:$E,$E130))/(MAXIFS(BD:BD,$E:$E,$E130)-MINIFS(BD:BD,$E:$E,$E130))))</f>
        <v/>
      </c>
      <c r="DT130" s="232" t="str">
        <f t="array" ref="DT130">IF(BE130="","",
IF(INDEX(Settings!$H:$H,MATCH(DT$1,Settings!$G:$G,0))=TRUE,
100-100*(BE130-MINIFS(BE:BE,$E:$E,$E130))/(MAXIFS(BE:BE,$E:$E,$E130)-MINIFS(BE:BE,$E:$E,$E130)),
100*(BE130-MINIFS(BE:BE,$E:$E,$E130))/(MAXIFS(BE:BE,$E:$E,$E130)-MINIFS(BE:BE,$E:$E,$E130))))</f>
        <v/>
      </c>
      <c r="DU130" s="232" t="str">
        <f t="array" ref="DU130">IF(BF130="","",
IF(INDEX(Settings!$H:$H,MATCH(DU$1,Settings!$G:$G,0))=TRUE,
100-100*(BF130-MINIFS(BF:BF,$E:$E,$E130))/(MAXIFS(BF:BF,$E:$E,$E130)-MINIFS(BF:BF,$E:$E,$E130)),
100*(BF130-MINIFS(BF:BF,$E:$E,$E130))/(MAXIFS(BF:BF,$E:$E,$E130)-MINIFS(BF:BF,$E:$E,$E130))))</f>
        <v/>
      </c>
      <c r="DV130" s="232" t="str">
        <f t="array" ref="DV130">IF(BG130="","",
IF(INDEX(Settings!$H:$H,MATCH(DV$1,Settings!$G:$G,0))=TRUE,
100-100*(BG130-MINIFS(BG:BG,$E:$E,$E130))/(MAXIFS(BG:BG,$E:$E,$E130)-MINIFS(BG:BG,$E:$E,$E130)),
100*(BG130-MINIFS(BG:BG,$E:$E,$E130))/(MAXIFS(BG:BG,$E:$E,$E130)-MINIFS(BG:BG,$E:$E,$E130))))</f>
        <v/>
      </c>
      <c r="DW130" s="232" t="str">
        <f t="array" ref="DW130">IF(BH130="","",
IF(INDEX(Settings!$H:$H,MATCH(DW$1,Settings!$G:$G,0))=TRUE,
100-100*(BH130-MINIFS(BH:BH,$E:$E,$E130))/(MAXIFS(BH:BH,$E:$E,$E130)-MINIFS(BH:BH,$E:$E,$E130)),
100*(BH130-MINIFS(BH:BH,$E:$E,$E130))/(MAXIFS(BH:BH,$E:$E,$E130)-MINIFS(BH:BH,$E:$E,$E130))))</f>
        <v/>
      </c>
      <c r="DX130" s="232" t="str">
        <f t="array" ref="DX130">IF(BI130="","",
IF(INDEX(Settings!$H:$H,MATCH(DX$1,Settings!$G:$G,0))=TRUE,
100-100*(BI130-MINIFS(BI:BI,$E:$E,$E130))/(MAXIFS(BI:BI,$E:$E,$E130)-MINIFS(BI:BI,$E:$E,$E130)),
100*(BI130-MINIFS(BI:BI,$E:$E,$E130))/(MAXIFS(BI:BI,$E:$E,$E130)-MINIFS(BI:BI,$E:$E,$E130))))</f>
        <v/>
      </c>
      <c r="DY130" s="232" t="str">
        <f t="array" ref="DY130">IF(BJ130="","",
IF(INDEX(Settings!$H:$H,MATCH(DY$1,Settings!$G:$G,0))=TRUE,
100-100*(BJ130-MINIFS(BJ:BJ,$E:$E,$E130))/(MAXIFS(BJ:BJ,$E:$E,$E130)-MINIFS(BJ:BJ,$E:$E,$E130)),
100*(BJ130-MINIFS(BJ:BJ,$E:$E,$E130))/(MAXIFS(BJ:BJ,$E:$E,$E130)-MINIFS(BJ:BJ,$E:$E,$E130))))</f>
        <v/>
      </c>
      <c r="DZ130" s="234"/>
      <c r="EA130" s="234"/>
      <c r="EB130" s="234" t="str">
        <f t="shared" si="8"/>
        <v/>
      </c>
      <c r="EC130" s="234" t="str">
        <f t="shared" si="9"/>
        <v/>
      </c>
      <c r="ED130" s="234" t="str">
        <f t="shared" si="10"/>
        <v/>
      </c>
      <c r="EE130" s="234" t="str">
        <f t="shared" si="11"/>
        <v/>
      </c>
      <c r="EF130" s="234" t="str">
        <f t="shared" si="12"/>
        <v/>
      </c>
      <c r="EG130" s="234" t="str">
        <f t="shared" si="13"/>
        <v/>
      </c>
      <c r="EH130" s="234"/>
      <c r="EI130" s="234"/>
      <c r="EJ130" s="234"/>
      <c r="EK130" s="234"/>
      <c r="EL130" s="234"/>
      <c r="EM130" s="234"/>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3" t="str">
        <f t="shared" si="14"/>
        <v/>
      </c>
      <c r="N131" s="49"/>
      <c r="O131" s="49"/>
      <c r="P131" s="49"/>
      <c r="Q131" s="49"/>
      <c r="R131" s="49"/>
      <c r="S131" s="222" t="str">
        <f>IFERROR(VLOOKUP(AF131, 'YOYO IR Scores'!A:C, 3, FALSE), "")
</f>
        <v/>
      </c>
      <c r="T131" s="49"/>
      <c r="U131" s="49"/>
      <c r="V131" s="49"/>
      <c r="W131" s="49"/>
      <c r="X131" s="224" t="str">
        <f t="shared" si="4"/>
        <v/>
      </c>
      <c r="Y131" s="225" t="str">
        <f t="shared" si="5"/>
        <v/>
      </c>
      <c r="Z131" s="225" t="str">
        <f t="shared" si="6"/>
        <v/>
      </c>
      <c r="AA131" s="224" t="str">
        <f t="shared" si="7"/>
        <v/>
      </c>
      <c r="AB131" s="223"/>
      <c r="AC131" s="223"/>
      <c r="AD131" s="223"/>
      <c r="AE131" s="223" t="str">
        <f>IFERROR(VLOOKUP(AF131, 'YOYO IR Scores'!A:C, 2, FALSE), "")</f>
        <v/>
      </c>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c r="BK131" s="223" t="str">
        <f t="array" ref="BK131">IF(J131="","",
IF(INDEX(Settings!$H:$H,MATCH(BY$1,Settings!$G:$G,0))=TRUE,
100-100*(J131-MIN(J:J))/(MAX(J:J)-MIN(J:J)),
100*(J131-MIN(J:J))/(MAX(J:J)-MIN(J:J))))</f>
        <v/>
      </c>
      <c r="BL131" s="223" t="str">
        <f t="array" ref="BL131">IF(J131="","",
IF(INDEX(Settings!$H:$H,MATCH(BY$1,Settings!$G:$G,0))=TRUE,
100-100*(J131-MINIFS(J:J,$E:$E,$E131))/(MAXIFS(J:J,$E:$E,$E131)-MINIFS(J:J,$E:$E,$E131)),
100*(J131-MINIFS(J:J,$E:$E,$E131))/(MAXIFS(J:J,$E:$E,$E131)-MINIFS(J:J,$E:$E,$E131))))</f>
        <v/>
      </c>
      <c r="BM131" s="223"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4" t="str">
        <f t="array" ref="BQ131">IF(J131="","",
IF(INDEX(Settings!$H:$H,MATCH(BY$1,Settings!$G:$G,0))=TRUE,
-1*(J131-AVERAGE(J:J))/STDEV(J:J),
(J131-AVERAGE(J:J))/STDEV(J:J)))</f>
        <v/>
      </c>
      <c r="BR131" s="224" t="str">
        <f>IFERROR(__xludf.DUMMYFUNCTION("IF(J131="""","""",
IF(INDEX(Settings!$H:$H,MATCH(BY$1,Settings!$G:$G,0))=TRUE,
-1*(J131-AVERAGEIFS(J:J,$E:$E,$E131))/STDEV(FILTER(J:J,$E:$E=$E131)),
(J131-AVERAGEIFS(J:J,$E:$E,$E131))/STDEV(FILTER(J:J,$E:$E=$E131))))"),"")</f>
        <v/>
      </c>
      <c r="BS131" s="224"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3" t="str">
        <f t="array" ref="BY131">IF(J131="","",
IF(INDEX(Settings!$H:$H,MATCH(BY$1,Settings!$G:$G,0))=TRUE,
100-100*(J131-MINIFS(J:J,$E:$E,$E131))/(MAXIFS(J:J,$E:$E,$E131)-MINIFS(J:J,$E:$E,$E131)),
100*(J131-MINIFS(J:J,$E:$E,$E131))/(MAXIFS(J:J,$E:$E,$E131)-MINIFS(J:J,$E:$E,$E131))))</f>
        <v/>
      </c>
      <c r="BZ131" s="223" t="str">
        <f t="array" ref="BZ131">IF(K131="","",
IF(INDEX(Settings!$H:$H,MATCH(BZ$1,Settings!$G:$G,0))=TRUE,
100-100*(K131-MINIFS(K:K,$E:$E,$E131))/(MAXIFS(K:K,$E:$E,$E131)-MINIFS(K:K,$E:$E,$E131)),
100*(K131-MINIFS(K:K,$E:$E,$E131))/(MAXIFS(K:K,$E:$E,$E131)-MINIFS(K:K,$E:$E,$E131))))</f>
        <v/>
      </c>
      <c r="CA131" s="223" t="str">
        <f t="array" ref="CA131">IF(L131="","",
IF(INDEX(Settings!$H:$H,MATCH(CA$1,Settings!$G:$G,0))=TRUE,
100-100*(L131-MINIFS(L:L,$E:$E,$E131))/(MAXIFS(L:L,$E:$E,$E131)-MINIFS(L:L,$E:$E,$E131)),
100*(L131-MINIFS(L:L,$E:$E,$E131))/(MAXIFS(L:L,$E:$E,$E131)-MINIFS(L:L,$E:$E,$E131))))</f>
        <v/>
      </c>
      <c r="CB131" s="223" t="str">
        <f t="array" ref="CB131">IF(M131="","",
IF(INDEX(Settings!$H:$H,MATCH(CB$1,Settings!$G:$G,0))=TRUE,
100-100*(M131-MINIFS(M:M,$E:$E,$E131))/(MAXIFS(M:M,$E:$E,$E131)-MINIFS(M:M,$E:$E,$E131)),
100*(M131-MINIFS(M:M,$E:$E,$E131))/(MAXIFS(M:M,$E:$E,$E131)-MINIFS(M:M,$E:$E,$E131))))</f>
        <v/>
      </c>
      <c r="CC131" s="223" t="str">
        <f t="array" ref="CC131">IF(N131="","",
IF(INDEX(Settings!$H:$H,MATCH(CC$1,Settings!$G:$G,0))=TRUE,
100-100*(N131-MINIFS(N:N,$E:$E,$E131))/(MAXIFS(N:N,$E:$E,$E131)-MINIFS(N:N,$E:$E,$E131)),
100*(N131-MINIFS(N:N,$E:$E,$E131))/(MAXIFS(N:N,$E:$E,$E131)-MINIFS(N:N,$E:$E,$E131))))</f>
        <v/>
      </c>
      <c r="CD131" s="223" t="str">
        <f t="array" ref="CD131">IF(O131="","",
IF(INDEX(Settings!$H:$H,MATCH(CD$1,Settings!$G:$G,0))=TRUE,
100-100*(O131-MINIFS(O:O,$E:$E,$E131))/(MAXIFS(O:O,$E:$E,$E131)-MINIFS(O:O,$E:$E,$E131)),
100*(O131-MINIFS(O:O,$E:$E,$E131))/(MAXIFS(O:O,$E:$E,$E131)-MINIFS(O:O,$E:$E,$E131))))</f>
        <v/>
      </c>
      <c r="CE131" s="223" t="str">
        <f t="array" ref="CE131">IF(P131="","",
IF(INDEX(Settings!$H:$H,MATCH(CE$1,Settings!$G:$G,0))=TRUE,
100-100*(P131-MINIFS(P:P,$E:$E,$E131))/(MAXIFS(P:P,$E:$E,$E131)-MINIFS(P:P,$E:$E,$E131)),
100*(P131-MINIFS(P:P,$E:$E,$E131))/(MAXIFS(P:P,$E:$E,$E131)-MINIFS(P:P,$E:$E,$E131))))</f>
        <v/>
      </c>
      <c r="CF131" s="223" t="str">
        <f t="array" ref="CF131">IF(Q131="","",
IF(INDEX(Settings!$H:$H,MATCH(CF$1,Settings!$G:$G,0))=TRUE,
100-100*(Q131-MINIFS(Q:Q,$E:$E,$E131))/(MAXIFS(Q:Q,$E:$E,$E131)-MINIFS(Q:Q,$E:$E,$E131)),
100*(Q131-MINIFS(Q:Q,$E:$E,$E131))/(MAXIFS(Q:Q,$E:$E,$E131)-MINIFS(Q:Q,$E:$E,$E131))))</f>
        <v/>
      </c>
      <c r="CG131" s="223" t="str">
        <f t="array" ref="CG131">IF(R131="","",
IF(INDEX(Settings!$H:$H,MATCH(CG$1,Settings!$G:$G,0))=TRUE,
100-100*(R131-MINIFS(R:R,$E:$E,$E131))/(MAXIFS(R:R,$E:$E,$E131)-MINIFS(R:R,$E:$E,$E131)),
100*(R131-MINIFS(R:R,$E:$E,$E131))/(MAXIFS(R:R,$E:$E,$E131)-MINIFS(R:R,$E:$E,$E131))))</f>
        <v/>
      </c>
      <c r="CH131" s="223" t="str">
        <f t="array" ref="CH131">IF(S131="","",
IF(INDEX(Settings!$H:$H,MATCH(CH$1,Settings!$G:$G,0))=TRUE,
100-100*(S131-MINIFS(S:S,$E:$E,$E131))/(MAXIFS(S:S,$E:$E,$E131)-MINIFS(S:S,$E:$E,$E131)),
100*(S131-MINIFS(S:S,$E:$E,$E131))/(MAXIFS(S:S,$E:$E,$E131)-MINIFS(S:S,$E:$E,$E131))))</f>
        <v/>
      </c>
      <c r="CI131" s="223" t="str">
        <f t="array" ref="CI131">IF(T131="","",
IF(INDEX(Settings!$H:$H,MATCH(CI$1,Settings!$G:$G,0))=TRUE,
100-100*(T131-MINIFS(T:T,$E:$E,$E131))/(MAXIFS(T:T,$E:$E,$E131)-MINIFS(T:T,$E:$E,$E131)),
100*(T131-MINIFS(T:T,$E:$E,$E131))/(MAXIFS(T:T,$E:$E,$E131)-MINIFS(T:T,$E:$E,$E131))))</f>
        <v/>
      </c>
      <c r="CJ131" s="223" t="str">
        <f t="array" ref="CJ131">IF(U131="","",
IF(INDEX(Settings!$H:$H,MATCH(CJ$1,Settings!$G:$G,0))=TRUE,
100-100*(U131-MINIFS(U:U,$E:$E,$E131))/(MAXIFS(U:U,$E:$E,$E131)-MINIFS(U:U,$E:$E,$E131)),
100*(U131-MINIFS(U:U,$E:$E,$E131))/(MAXIFS(U:U,$E:$E,$E131)-MINIFS(U:U,$E:$E,$E131))))</f>
        <v/>
      </c>
      <c r="CK131" s="223" t="str">
        <f t="array" ref="CK131">IF(V131="","",
IF(INDEX(Settings!$H:$H,MATCH(CK$1,Settings!$G:$G,0))=TRUE,
100-100*(V131-MINIFS(V:V,$E:$E,$E131))/(MAXIFS(V:V,$E:$E,$E131)-MINIFS(V:V,$E:$E,$E131)),
100*(V131-MINIFS(V:V,$E:$E,$E131))/(MAXIFS(V:V,$E:$E,$E131)-MINIFS(V:V,$E:$E,$E131))))</f>
        <v/>
      </c>
      <c r="CL131" s="223" t="str">
        <f t="array" ref="CL131">IF(W131="","",
IF(INDEX(Settings!$H:$H,MATCH(CL$1,Settings!$G:$G,0))=TRUE,
100-100*(W131-MINIFS(W:W,$E:$E,$E131))/(MAXIFS(W:W,$E:$E,$E131)-MINIFS(W:W,$E:$E,$E131)),
100*(W131-MINIFS(W:W,$E:$E,$E131))/(MAXIFS(W:W,$E:$E,$E131)-MINIFS(W:W,$E:$E,$E131))))</f>
        <v/>
      </c>
      <c r="CM131" s="223" t="str">
        <f t="array" ref="CM131">IF(X131="","",
IF(INDEX(Settings!$H:$H,MATCH(CM$1,Settings!$G:$G,0))=TRUE,
100-100*(X131-MINIFS(X:X,$E:$E,$E131))/(MAXIFS(X:X,$E:$E,$E131)-MINIFS(X:X,$E:$E,$E131)),
100*(X131-MINIFS(X:X,$E:$E,$E131))/(MAXIFS(X:X,$E:$E,$E131)-MINIFS(X:X,$E:$E,$E131))))</f>
        <v/>
      </c>
      <c r="CN131" s="223" t="str">
        <f t="array" ref="CN131">IF(Y131="","",
IF(INDEX(Settings!$H:$H,MATCH(CN$1,Settings!$G:$G,0))=TRUE,
100-100*(Y131-MINIFS(Y:Y,$E:$E,$E131))/(MAXIFS(Y:Y,$E:$E,$E131)-MINIFS(Y:Y,$E:$E,$E131)),
100*(Y131-MINIFS(Y:Y,$E:$E,$E131))/(MAXIFS(Y:Y,$E:$E,$E131)-MINIFS(Y:Y,$E:$E,$E131))))</f>
        <v/>
      </c>
      <c r="CO131" s="223" t="str">
        <f t="array" ref="CO131">IF(Z131="","",
IF(INDEX(Settings!$H:$H,MATCH(CO$1,Settings!$G:$G,0))=TRUE,
100-100*(Z131-MINIFS(Z:Z,$E:$E,$E131))/(MAXIFS(Z:Z,$E:$E,$E131)-MINIFS(Z:Z,$E:$E,$E131)),
100*(Z131-MINIFS(Z:Z,$E:$E,$E131))/(MAXIFS(Z:Z,$E:$E,$E131)-MINIFS(Z:Z,$E:$E,$E131))))</f>
        <v/>
      </c>
      <c r="CP131" s="223" t="str">
        <f t="array" ref="CP131">IF(AA131="","",
IF(INDEX(Settings!$H:$H,MATCH(CP$1,Settings!$G:$G,0))=TRUE,
100-100*(AA131-MINIFS(AA:AA,$E:$E,$E131))/(MAXIFS(AA:AA,$E:$E,$E131)-MINIFS(AA:AA,$E:$E,$E131)),
100*(AA131-MINIFS(AA:AA,$E:$E,$E131))/(MAXIFS(AA:AA,$E:$E,$E131)-MINIFS(AA:AA,$E:$E,$E131))))</f>
        <v/>
      </c>
      <c r="CQ131" s="223" t="str">
        <f t="array" ref="CQ131">IF(AB131="","",
IF(INDEX(Settings!$H:$H,MATCH(CQ$1,Settings!$G:$G,0))=TRUE,
100-100*(AB131-MINIFS(AB:AB,$E:$E,$E131))/(MAXIFS(AB:AB,$E:$E,$E131)-MINIFS(AB:AB,$E:$E,$E131)),
100*(AB131-MINIFS(AB:AB,$E:$E,$E131))/(MAXIFS(AB:AB,$E:$E,$E131)-MINIFS(AB:AB,$E:$E,$E131))))</f>
        <v/>
      </c>
      <c r="CR131" s="223" t="str">
        <f t="array" ref="CR131">IF(AC131="","",
IF(INDEX(Settings!$H:$H,MATCH(CR$1,Settings!$G:$G,0))=TRUE,
100-100*(AC131-MINIFS(AC:AC,$E:$E,$E131))/(MAXIFS(AC:AC,$E:$E,$E131)-MINIFS(AC:AC,$E:$E,$E131)),
100*(AC131-MINIFS(AC:AC,$E:$E,$E131))/(MAXIFS(AC:AC,$E:$E,$E131)-MINIFS(AC:AC,$E:$E,$E131))))</f>
        <v/>
      </c>
      <c r="CS131" s="223" t="str">
        <f t="array" ref="CS131">IF(AD131="","",
IF(INDEX(Settings!$H:$H,MATCH(CS$1,Settings!$G:$G,0))=TRUE,
100-100*(AD131-MINIFS(AD:AD,$E:$E,$E131))/(MAXIFS(AD:AD,$E:$E,$E131)-MINIFS(AD:AD,$E:$E,$E131)),
100*(AD131-MINIFS(AD:AD,$E:$E,$E131))/(MAXIFS(AD:AD,$E:$E,$E131)-MINIFS(AD:AD,$E:$E,$E131))))</f>
        <v/>
      </c>
      <c r="CT131" s="223" t="str">
        <f t="array" ref="CT131">IF(AE131="","",
IF(INDEX(Settings!$H:$H,MATCH(CT$1,Settings!$G:$G,0))=TRUE,
100-100*(AE131-MINIFS(AE:AE,$E:$E,$E131))/(MAXIFS(AE:AE,$E:$E,$E131)-MINIFS(AE:AE,$E:$E,$E131)),
100*(AE131-MINIFS(AE:AE,$E:$E,$E131))/(MAXIFS(AE:AE,$E:$E,$E131)-MINIFS(AE:AE,$E:$E,$E131))))</f>
        <v/>
      </c>
      <c r="CU131" s="223" t="str">
        <f t="array" ref="CU131">IF(AF131="","",
IF(INDEX(Settings!$H:$H,MATCH(CU$1,Settings!$G:$G,0))=TRUE,
100-100*(AF131-MINIFS(AF:AF,$E:$E,$E131))/(MAXIFS(AF:AF,$E:$E,$E131)-MINIFS(AF:AF,$E:$E,$E131)),
100*(AF131-MINIFS(AF:AF,$E:$E,$E131))/(MAXIFS(AF:AF,$E:$E,$E131)-MINIFS(AF:AF,$E:$E,$E131))))</f>
        <v/>
      </c>
      <c r="CV131" s="223" t="str">
        <f t="array" ref="CV131">IF(AG131="","",
IF(INDEX(Settings!$H:$H,MATCH(CV$1,Settings!$G:$G,0))=TRUE,
100-100*(AG131-MINIFS(AG:AG,$E:$E,$E131))/(MAXIFS(AG:AG,$E:$E,$E131)-MINIFS(AG:AG,$E:$E,$E131)),
100*(AG131-MINIFS(AG:AG,$E:$E,$E131))/(MAXIFS(AG:AG,$E:$E,$E131)-MINIFS(AG:AG,$E:$E,$E131))))</f>
        <v/>
      </c>
      <c r="CW131" s="223" t="str">
        <f t="array" ref="CW131">IF(AH131="","",
IF(INDEX(Settings!$H:$H,MATCH(CW$1,Settings!$G:$G,0))=TRUE,
100-100*(AH131-MINIFS(AH:AH,$E:$E,$E131))/(MAXIFS(AH:AH,$E:$E,$E131)-MINIFS(AH:AH,$E:$E,$E131)),
100*(AH131-MINIFS(AH:AH,$E:$E,$E131))/(MAXIFS(AH:AH,$E:$E,$E131)-MINIFS(AH:AH,$E:$E,$E131))))</f>
        <v/>
      </c>
      <c r="CX131" s="223" t="str">
        <f t="array" ref="CX131">IF(AI131="","",
IF(INDEX(Settings!$H:$H,MATCH(CX$1,Settings!$G:$G,0))=TRUE,
100-100*(AI131-MINIFS(AI:AI,$E:$E,$E131))/(MAXIFS(AI:AI,$E:$E,$E131)-MINIFS(AI:AI,$E:$E,$E131)),
100*(AI131-MINIFS(AI:AI,$E:$E,$E131))/(MAXIFS(AI:AI,$E:$E,$E131)-MINIFS(AI:AI,$E:$E,$E131))))</f>
        <v/>
      </c>
      <c r="CY131" s="223" t="str">
        <f t="array" ref="CY131">IF(AJ131="","",
IF(INDEX(Settings!$H:$H,MATCH(CY$1,Settings!$G:$G,0))=TRUE,
100-100*(AJ131-MINIFS(AJ:AJ,$E:$E,$E131))/(MAXIFS(AJ:AJ,$E:$E,$E131)-MINIFS(AJ:AJ,$E:$E,$E131)),
100*(AJ131-MINIFS(AJ:AJ,$E:$E,$E131))/(MAXIFS(AJ:AJ,$E:$E,$E131)-MINIFS(AJ:AJ,$E:$E,$E131))))</f>
        <v/>
      </c>
      <c r="CZ131" s="223" t="str">
        <f t="array" ref="CZ131">IF(AK131="","",
IF(INDEX(Settings!$H:$H,MATCH(CZ$1,Settings!$G:$G,0))=TRUE,
100-100*(AK131-MINIFS(AK:AK,$E:$E,$E131))/(MAXIFS(AK:AK,$E:$E,$E131)-MINIFS(AK:AK,$E:$E,$E131)),
100*(AK131-MINIFS(AK:AK,$E:$E,$E131))/(MAXIFS(AK:AK,$E:$E,$E131)-MINIFS(AK:AK,$E:$E,$E131))))</f>
        <v/>
      </c>
      <c r="DA131" s="223" t="str">
        <f t="array" ref="DA131">IF(AL131="","",
IF(INDEX(Settings!$H:$H,MATCH(DA$1,Settings!$G:$G,0))=TRUE,
100-100*(AL131-MINIFS(AL:AL,$E:$E,$E131))/(MAXIFS(AL:AL,$E:$E,$E131)-MINIFS(AL:AL,$E:$E,$E131)),
100*(AL131-MINIFS(AL:AL,$E:$E,$E131))/(MAXIFS(AL:AL,$E:$E,$E131)-MINIFS(AL:AL,$E:$E,$E131))))</f>
        <v/>
      </c>
      <c r="DB131" s="223" t="str">
        <f t="array" ref="DB131">IF(AM131="","",
IF(INDEX(Settings!$H:$H,MATCH(DB$1,Settings!$G:$G,0))=TRUE,
100-100*(AM131-MINIFS(AM:AM,$E:$E,$E131))/(MAXIFS(AM:AM,$E:$E,$E131)-MINIFS(AM:AM,$E:$E,$E131)),
100*(AM131-MINIFS(AM:AM,$E:$E,$E131))/(MAXIFS(AM:AM,$E:$E,$E131)-MINIFS(AM:AM,$E:$E,$E131))))</f>
        <v/>
      </c>
      <c r="DC131" s="223" t="str">
        <f t="array" ref="DC131">IF(AN131="","",
IF(INDEX(Settings!$H:$H,MATCH(DC$1,Settings!$G:$G,0))=TRUE,
100-100*(AN131-MINIFS(AN:AN,$E:$E,$E131))/(MAXIFS(AN:AN,$E:$E,$E131)-MINIFS(AN:AN,$E:$E,$E131)),
100*(AN131-MINIFS(AN:AN,$E:$E,$E131))/(MAXIFS(AN:AN,$E:$E,$E131)-MINIFS(AN:AN,$E:$E,$E131))))</f>
        <v/>
      </c>
      <c r="DD131" s="223" t="str">
        <f t="array" ref="DD131">IF(AO131="","",
IF(INDEX(Settings!$H:$H,MATCH(DD$1,Settings!$G:$G,0))=TRUE,
100-100*(AO131-MINIFS(AO:AO,$E:$E,$E131))/(MAXIFS(AO:AO,$E:$E,$E131)-MINIFS(AO:AO,$E:$E,$E131)),
100*(AO131-MINIFS(AO:AO,$E:$E,$E131))/(MAXIFS(AO:AO,$E:$E,$E131)-MINIFS(AO:AO,$E:$E,$E131))))</f>
        <v/>
      </c>
      <c r="DE131" s="223" t="str">
        <f t="array" ref="DE131">IF(AP131="","",
IF(INDEX(Settings!$H:$H,MATCH(DE$1,Settings!$G:$G,0))=TRUE,
100-100*(AP131-MINIFS(AP:AP,$E:$E,$E131))/(MAXIFS(AP:AP,$E:$E,$E131)-MINIFS(AP:AP,$E:$E,$E131)),
100*(AP131-MINIFS(AP:AP,$E:$E,$E131))/(MAXIFS(AP:AP,$E:$E,$E131)-MINIFS(AP:AP,$E:$E,$E131))))</f>
        <v/>
      </c>
      <c r="DF131" s="223" t="str">
        <f t="array" ref="DF131">IF(AQ131="","",
IF(INDEX(Settings!$H:$H,MATCH(DF$1,Settings!$G:$G,0))=TRUE,
100-100*(AQ131-MINIFS(AQ:AQ,$E:$E,$E131))/(MAXIFS(AQ:AQ,$E:$E,$E131)-MINIFS(AQ:AQ,$E:$E,$E131)),
100*(AQ131-MINIFS(AQ:AQ,$E:$E,$E131))/(MAXIFS(AQ:AQ,$E:$E,$E131)-MINIFS(AQ:AQ,$E:$E,$E131))))</f>
        <v/>
      </c>
      <c r="DG131" s="223" t="str">
        <f t="array" ref="DG131">IF(AR131="","",
IF(INDEX(Settings!$H:$H,MATCH(DG$1,Settings!$G:$G,0))=TRUE,
100-100*(AR131-MINIFS(AR:AR,$E:$E,$E131))/(MAXIFS(AR:AR,$E:$E,$E131)-MINIFS(AR:AR,$E:$E,$E131)),
100*(AR131-MINIFS(AR:AR,$E:$E,$E131))/(MAXIFS(AR:AR,$E:$E,$E131)-MINIFS(AR:AR,$E:$E,$E131))))</f>
        <v/>
      </c>
      <c r="DH131" s="223" t="str">
        <f t="array" ref="DH131">IF(AS131="","",
IF(INDEX(Settings!$H:$H,MATCH(DH$1,Settings!$G:$G,0))=TRUE,
100-100*(AS131-MINIFS(AS:AS,$E:$E,$E131))/(MAXIFS(AS:AS,$E:$E,$E131)-MINIFS(AS:AS,$E:$E,$E131)),
100*(AS131-MINIFS(AS:AS,$E:$E,$E131))/(MAXIFS(AS:AS,$E:$E,$E131)-MINIFS(AS:AS,$E:$E,$E131))))</f>
        <v/>
      </c>
      <c r="DI131" s="223" t="str">
        <f t="array" ref="DI131">IF(AT131="","",
IF(INDEX(Settings!$H:$H,MATCH(DI$1,Settings!$G:$G,0))=TRUE,
100-100*(AT131-MINIFS(AT:AT,$E:$E,$E131))/(MAXIFS(AT:AT,$E:$E,$E131)-MINIFS(AT:AT,$E:$E,$E131)),
100*(AT131-MINIFS(AT:AT,$E:$E,$E131))/(MAXIFS(AT:AT,$E:$E,$E131)-MINIFS(AT:AT,$E:$E,$E131))))</f>
        <v/>
      </c>
      <c r="DJ131" s="223" t="str">
        <f t="array" ref="DJ131">IF(AU131="","",
IF(INDEX(Settings!$H:$H,MATCH(DJ$1,Settings!$G:$G,0))=TRUE,
100-100*(AU131-MINIFS(AU:AU,$E:$E,$E131))/(MAXIFS(AU:AU,$E:$E,$E131)-MINIFS(AU:AU,$E:$E,$E131)),
100*(AU131-MINIFS(AU:AU,$E:$E,$E131))/(MAXIFS(AU:AU,$E:$E,$E131)-MINIFS(AU:AU,$E:$E,$E131))))</f>
        <v/>
      </c>
      <c r="DK131" s="223" t="str">
        <f t="array" ref="DK131">IF(AV131="","",
IF(INDEX(Settings!$H:$H,MATCH(DK$1,Settings!$G:$G,0))=TRUE,
100-100*(AV131-MINIFS(AV:AV,$E:$E,$E131))/(MAXIFS(AV:AV,$E:$E,$E131)-MINIFS(AV:AV,$E:$E,$E131)),
100*(AV131-MINIFS(AV:AV,$E:$E,$E131))/(MAXIFS(AV:AV,$E:$E,$E131)-MINIFS(AV:AV,$E:$E,$E131))))</f>
        <v/>
      </c>
      <c r="DL131" s="223" t="str">
        <f t="array" ref="DL131">IF(AW131="","",
IF(INDEX(Settings!$H:$H,MATCH(DL$1,Settings!$G:$G,0))=TRUE,
100-100*(AW131-MINIFS(AW:AW,$E:$E,$E131))/(MAXIFS(AW:AW,$E:$E,$E131)-MINIFS(AW:AW,$E:$E,$E131)),
100*(AW131-MINIFS(AW:AW,$E:$E,$E131))/(MAXIFS(AW:AW,$E:$E,$E131)-MINIFS(AW:AW,$E:$E,$E131))))</f>
        <v/>
      </c>
      <c r="DM131" s="223" t="str">
        <f t="array" ref="DM131">IF(AX131="","",
IF(INDEX(Settings!$H:$H,MATCH(DM$1,Settings!$G:$G,0))=TRUE,
100-100*(AX131-MINIFS(AX:AX,$E:$E,$E131))/(MAXIFS(AX:AX,$E:$E,$E131)-MINIFS(AX:AX,$E:$E,$E131)),
100*(AX131-MINIFS(AX:AX,$E:$E,$E131))/(MAXIFS(AX:AX,$E:$E,$E131)-MINIFS(AX:AX,$E:$E,$E131))))</f>
        <v/>
      </c>
      <c r="DN131" s="223" t="str">
        <f t="array" ref="DN131">IF(AY131="","",
IF(INDEX(Settings!$H:$H,MATCH(DN$1,Settings!$G:$G,0))=TRUE,
100-100*(AY131-MINIFS(AY:AY,$E:$E,$E131))/(MAXIFS(AY:AY,$E:$E,$E131)-MINIFS(AY:AY,$E:$E,$E131)),
100*(AY131-MINIFS(AY:AY,$E:$E,$E131))/(MAXIFS(AY:AY,$E:$E,$E131)-MINIFS(AY:AY,$E:$E,$E131))))</f>
        <v/>
      </c>
      <c r="DO131" s="223" t="str">
        <f t="array" ref="DO131">IF(AZ131="","",
IF(INDEX(Settings!$H:$H,MATCH(DO$1,Settings!$G:$G,0))=TRUE,
100-100*(AZ131-MINIFS(AZ:AZ,$E:$E,$E131))/(MAXIFS(AZ:AZ,$E:$E,$E131)-MINIFS(AZ:AZ,$E:$E,$E131)),
100*(AZ131-MINIFS(AZ:AZ,$E:$E,$E131))/(MAXIFS(AZ:AZ,$E:$E,$E131)-MINIFS(AZ:AZ,$E:$E,$E131))))</f>
        <v/>
      </c>
      <c r="DP131" s="223" t="str">
        <f t="array" ref="DP131">IF(BA131="","",
IF(INDEX(Settings!$H:$H,MATCH(DP$1,Settings!$G:$G,0))=TRUE,
100-100*(BA131-MINIFS(BA:BA,$E:$E,$E131))/(MAXIFS(BA:BA,$E:$E,$E131)-MINIFS(BA:BA,$E:$E,$E131)),
100*(BA131-MINIFS(BA:BA,$E:$E,$E131))/(MAXIFS(BA:BA,$E:$E,$E131)-MINIFS(BA:BA,$E:$E,$E131))))</f>
        <v/>
      </c>
      <c r="DQ131" s="223" t="str">
        <f t="array" ref="DQ131">IF(BB131="","",
IF(INDEX(Settings!$H:$H,MATCH(DQ$1,Settings!$G:$G,0))=TRUE,
100-100*(BB131-MINIFS(BB:BB,$E:$E,$E131))/(MAXIFS(BB:BB,$E:$E,$E131)-MINIFS(BB:BB,$E:$E,$E131)),
100*(BB131-MINIFS(BB:BB,$E:$E,$E131))/(MAXIFS(BB:BB,$E:$E,$E131)-MINIFS(BB:BB,$E:$E,$E131))))</f>
        <v/>
      </c>
      <c r="DR131" s="223" t="str">
        <f t="array" ref="DR131">IF(BC131="","",
IF(INDEX(Settings!$H:$H,MATCH(DR$1,Settings!$G:$G,0))=TRUE,
100-100*(BC131-MINIFS(BC:BC,$E:$E,$E131))/(MAXIFS(BC:BC,$E:$E,$E131)-MINIFS(BC:BC,$E:$E,$E131)),
100*(BC131-MINIFS(BC:BC,$E:$E,$E131))/(MAXIFS(BC:BC,$E:$E,$E131)-MINIFS(BC:BC,$E:$E,$E131))))</f>
        <v/>
      </c>
      <c r="DS131" s="223" t="str">
        <f t="array" ref="DS131">IF(BD131="","",
IF(INDEX(Settings!$H:$H,MATCH(DS$1,Settings!$G:$G,0))=TRUE,
100-100*(BD131-MINIFS(BD:BD,$E:$E,$E131))/(MAXIFS(BD:BD,$E:$E,$E131)-MINIFS(BD:BD,$E:$E,$E131)),
100*(BD131-MINIFS(BD:BD,$E:$E,$E131))/(MAXIFS(BD:BD,$E:$E,$E131)-MINIFS(BD:BD,$E:$E,$E131))))</f>
        <v/>
      </c>
      <c r="DT131" s="223" t="str">
        <f t="array" ref="DT131">IF(BE131="","",
IF(INDEX(Settings!$H:$H,MATCH(DT$1,Settings!$G:$G,0))=TRUE,
100-100*(BE131-MINIFS(BE:BE,$E:$E,$E131))/(MAXIFS(BE:BE,$E:$E,$E131)-MINIFS(BE:BE,$E:$E,$E131)),
100*(BE131-MINIFS(BE:BE,$E:$E,$E131))/(MAXIFS(BE:BE,$E:$E,$E131)-MINIFS(BE:BE,$E:$E,$E131))))</f>
        <v/>
      </c>
      <c r="DU131" s="223" t="str">
        <f t="array" ref="DU131">IF(BF131="","",
IF(INDEX(Settings!$H:$H,MATCH(DU$1,Settings!$G:$G,0))=TRUE,
100-100*(BF131-MINIFS(BF:BF,$E:$E,$E131))/(MAXIFS(BF:BF,$E:$E,$E131)-MINIFS(BF:BF,$E:$E,$E131)),
100*(BF131-MINIFS(BF:BF,$E:$E,$E131))/(MAXIFS(BF:BF,$E:$E,$E131)-MINIFS(BF:BF,$E:$E,$E131))))</f>
        <v/>
      </c>
      <c r="DV131" s="223" t="str">
        <f t="array" ref="DV131">IF(BG131="","",
IF(INDEX(Settings!$H:$H,MATCH(DV$1,Settings!$G:$G,0))=TRUE,
100-100*(BG131-MINIFS(BG:BG,$E:$E,$E131))/(MAXIFS(BG:BG,$E:$E,$E131)-MINIFS(BG:BG,$E:$E,$E131)),
100*(BG131-MINIFS(BG:BG,$E:$E,$E131))/(MAXIFS(BG:BG,$E:$E,$E131)-MINIFS(BG:BG,$E:$E,$E131))))</f>
        <v/>
      </c>
      <c r="DW131" s="223" t="str">
        <f t="array" ref="DW131">IF(BH131="","",
IF(INDEX(Settings!$H:$H,MATCH(DW$1,Settings!$G:$G,0))=TRUE,
100-100*(BH131-MINIFS(BH:BH,$E:$E,$E131))/(MAXIFS(BH:BH,$E:$E,$E131)-MINIFS(BH:BH,$E:$E,$E131)),
100*(BH131-MINIFS(BH:BH,$E:$E,$E131))/(MAXIFS(BH:BH,$E:$E,$E131)-MINIFS(BH:BH,$E:$E,$E131))))</f>
        <v/>
      </c>
      <c r="DX131" s="223" t="str">
        <f t="array" ref="DX131">IF(BI131="","",
IF(INDEX(Settings!$H:$H,MATCH(DX$1,Settings!$G:$G,0))=TRUE,
100-100*(BI131-MINIFS(BI:BI,$E:$E,$E131))/(MAXIFS(BI:BI,$E:$E,$E131)-MINIFS(BI:BI,$E:$E,$E131)),
100*(BI131-MINIFS(BI:BI,$E:$E,$E131))/(MAXIFS(BI:BI,$E:$E,$E131)-MINIFS(BI:BI,$E:$E,$E131))))</f>
        <v/>
      </c>
      <c r="DY131" s="223" t="str">
        <f t="array" ref="DY131">IF(BJ131="","",
IF(INDEX(Settings!$H:$H,MATCH(DY$1,Settings!$G:$G,0))=TRUE,
100-100*(BJ131-MINIFS(BJ:BJ,$E:$E,$E131))/(MAXIFS(BJ:BJ,$E:$E,$E131)-MINIFS(BJ:BJ,$E:$E,$E131)),
100*(BJ131-MINIFS(BJ:BJ,$E:$E,$E131))/(MAXIFS(BJ:BJ,$E:$E,$E131)-MINIFS(BJ:BJ,$E:$E,$E131))))</f>
        <v/>
      </c>
      <c r="DZ131" s="225"/>
      <c r="EA131" s="225"/>
      <c r="EB131" s="225" t="str">
        <f t="shared" si="8"/>
        <v/>
      </c>
      <c r="EC131" s="225" t="str">
        <f t="shared" si="9"/>
        <v/>
      </c>
      <c r="ED131" s="225" t="str">
        <f t="shared" si="10"/>
        <v/>
      </c>
      <c r="EE131" s="225" t="str">
        <f t="shared" si="11"/>
        <v/>
      </c>
      <c r="EF131" s="225" t="str">
        <f t="shared" si="12"/>
        <v/>
      </c>
      <c r="EG131" s="225" t="str">
        <f t="shared" si="13"/>
        <v/>
      </c>
      <c r="EH131" s="225"/>
      <c r="EI131" s="225"/>
      <c r="EJ131" s="225"/>
      <c r="EK131" s="225"/>
      <c r="EL131" s="225"/>
      <c r="EM131" s="225"/>
    </row>
    <row r="132">
      <c r="A132" s="231"/>
      <c r="B132" s="231"/>
      <c r="C132" s="231"/>
      <c r="D132" s="231" t="str">
        <f t="array" ref="D132">IFERROR(INDEX(Profiles!$B:$B,MATCH($A132,Profiles!$A:$A,0)),"")</f>
        <v/>
      </c>
      <c r="E132" s="231"/>
      <c r="F132" s="231"/>
      <c r="G132" s="231"/>
      <c r="H132" s="231"/>
      <c r="I132" s="231" t="str">
        <f>IF(A132="","",IF(Settings!$N$3="DATE",F132&amp;": "&amp;TEXT(B132,"M/DD/YY"),F132&amp;": "&amp;H132))</f>
        <v/>
      </c>
      <c r="J132" s="231"/>
      <c r="K132" s="231"/>
      <c r="L132" s="231"/>
      <c r="M132" s="232" t="str">
        <f t="shared" si="14"/>
        <v/>
      </c>
      <c r="N132" s="231"/>
      <c r="O132" s="231"/>
      <c r="P132" s="231"/>
      <c r="Q132" s="231"/>
      <c r="R132" s="231"/>
      <c r="S132" s="230" t="str">
        <f>IFERROR(VLOOKUP(AF132, 'YOYO IR Scores'!A:C, 3, FALSE), "")
</f>
        <v/>
      </c>
      <c r="T132" s="231"/>
      <c r="U132" s="231"/>
      <c r="V132" s="231"/>
      <c r="W132" s="231"/>
      <c r="X132" s="233" t="str">
        <f t="shared" si="4"/>
        <v/>
      </c>
      <c r="Y132" s="234" t="str">
        <f t="shared" si="5"/>
        <v/>
      </c>
      <c r="Z132" s="234" t="str">
        <f t="shared" si="6"/>
        <v/>
      </c>
      <c r="AA132" s="233" t="str">
        <f t="shared" si="7"/>
        <v/>
      </c>
      <c r="AB132" s="232"/>
      <c r="AC132" s="232"/>
      <c r="AD132" s="232"/>
      <c r="AE132" s="232" t="str">
        <f>IFERROR(VLOOKUP(AF132, 'YOYO IR Scores'!A:C, 2, FALSE), "")</f>
        <v/>
      </c>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t="str">
        <f t="array" ref="BK132">IF(J132="","",
IF(INDEX(Settings!$H:$H,MATCH(BY$1,Settings!$G:$G,0))=TRUE,
100-100*(J132-MIN(J:J))/(MAX(J:J)-MIN(J:J)),
100*(J132-MIN(J:J))/(MAX(J:J)-MIN(J:J))))</f>
        <v/>
      </c>
      <c r="BL132" s="232" t="str">
        <f t="array" ref="BL132">IF(J132="","",
IF(INDEX(Settings!$H:$H,MATCH(BY$1,Settings!$G:$G,0))=TRUE,
100-100*(J132-MINIFS(J:J,$E:$E,$E132))/(MAXIFS(J:J,$E:$E,$E132)-MINIFS(J:J,$E:$E,$E132)),
100*(J132-MINIFS(J:J,$E:$E,$E132))/(MAXIFS(J:J,$E:$E,$E132)-MINIFS(J:J,$E:$E,$E132))))</f>
        <v/>
      </c>
      <c r="BM132" s="232" t="str">
        <f t="array" ref="BM132">IF(J132="","",
IF(INDEX(Settings!$H:$H,MATCH(BY$1,Settings!$G:$G,0))=TRUE,
100-100*(J132-MINIFS(J:J,$E:$E,$E132,$I:$I,$I132))/(MAXIFS(J:J,$E:$E,$E132,$I:$I,$I132)-MINIFS(J:J,$E:$E,$E132,$I:$I,$I132)),
100*(J132-MINIFS(J:J,$E:$E,$E132,$I:$I,$I132))/(MAXIFS(J:J,$E:$E,$E132,$I:$I,$I132)-MINIFS(J:J,$E:$E,$E132,$I:$I,$I132))))</f>
        <v/>
      </c>
      <c r="BN132" s="231" t="str">
        <f t="array" ref="BN132">IF(J132="","",
IF(INDEX(Settings!$H:$H,MATCH(BY$1,Settings!$G:$G,0))=TRUE,
100-100*PERCENTRANK(J:J,J132),
100*PERCENTRANK(J:J,J132)))</f>
        <v/>
      </c>
      <c r="BO132" s="231" t="str">
        <f>IFERROR(__xludf.DUMMYFUNCTION("IF(J132="""","""",
IF(INDEX(Settings!$H:$H,MATCH(BY$1,Settings!$G:$G,0))=TRUE,
100-100*PERCENTRANK(FILTER(J:J,$E:$E=$E132),J132),
100*PERCENTRANK(FILTER(J:J,$E:$E=$E132),J132)))"),"")</f>
        <v/>
      </c>
      <c r="BP132" s="231" t="str">
        <f>IFERROR(__xludf.DUMMYFUNCTION("IF(J132="""","""",
IF(INDEX(Settings!$H:$H,MATCH(BY$1,Settings!$G:$G,0))=TRUE,
100-100*PERCENTRANK(FILTER(J:J,$E:$E=$E132,$I:$I=$I132),J132),
100*PERCENTRANK(FILTER(J:J,$E:$E=$E132,$I:$I=$I132),J132)))"),"")</f>
        <v/>
      </c>
      <c r="BQ132" s="233" t="str">
        <f t="array" ref="BQ132">IF(J132="","",
IF(INDEX(Settings!$H:$H,MATCH(BY$1,Settings!$G:$G,0))=TRUE,
-1*(J132-AVERAGE(J:J))/STDEV(J:J),
(J132-AVERAGE(J:J))/STDEV(J:J)))</f>
        <v/>
      </c>
      <c r="BR132" s="233" t="str">
        <f>IFERROR(__xludf.DUMMYFUNCTION("IF(J132="""","""",
IF(INDEX(Settings!$H:$H,MATCH(BY$1,Settings!$G:$G,0))=TRUE,
-1*(J132-AVERAGEIFS(J:J,$E:$E,$E132))/STDEV(FILTER(J:J,$E:$E=$E132)),
(J132-AVERAGEIFS(J:J,$E:$E,$E132))/STDEV(FILTER(J:J,$E:$E=$E132))))"),"")</f>
        <v/>
      </c>
      <c r="BS132" s="233"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1"/>
      <c r="BX132" s="231"/>
      <c r="BY132" s="232" t="str">
        <f t="array" ref="BY132">IF(J132="","",
IF(INDEX(Settings!$H:$H,MATCH(BY$1,Settings!$G:$G,0))=TRUE,
100-100*(J132-MINIFS(J:J,$E:$E,$E132))/(MAXIFS(J:J,$E:$E,$E132)-MINIFS(J:J,$E:$E,$E132)),
100*(J132-MINIFS(J:J,$E:$E,$E132))/(MAXIFS(J:J,$E:$E,$E132)-MINIFS(J:J,$E:$E,$E132))))</f>
        <v/>
      </c>
      <c r="BZ132" s="232" t="str">
        <f t="array" ref="BZ132">IF(K132="","",
IF(INDEX(Settings!$H:$H,MATCH(BZ$1,Settings!$G:$G,0))=TRUE,
100-100*(K132-MINIFS(K:K,$E:$E,$E132))/(MAXIFS(K:K,$E:$E,$E132)-MINIFS(K:K,$E:$E,$E132)),
100*(K132-MINIFS(K:K,$E:$E,$E132))/(MAXIFS(K:K,$E:$E,$E132)-MINIFS(K:K,$E:$E,$E132))))</f>
        <v/>
      </c>
      <c r="CA132" s="232" t="str">
        <f t="array" ref="CA132">IF(L132="","",
IF(INDEX(Settings!$H:$H,MATCH(CA$1,Settings!$G:$G,0))=TRUE,
100-100*(L132-MINIFS(L:L,$E:$E,$E132))/(MAXIFS(L:L,$E:$E,$E132)-MINIFS(L:L,$E:$E,$E132)),
100*(L132-MINIFS(L:L,$E:$E,$E132))/(MAXIFS(L:L,$E:$E,$E132)-MINIFS(L:L,$E:$E,$E132))))</f>
        <v/>
      </c>
      <c r="CB132" s="232" t="str">
        <f t="array" ref="CB132">IF(M132="","",
IF(INDEX(Settings!$H:$H,MATCH(CB$1,Settings!$G:$G,0))=TRUE,
100-100*(M132-MINIFS(M:M,$E:$E,$E132))/(MAXIFS(M:M,$E:$E,$E132)-MINIFS(M:M,$E:$E,$E132)),
100*(M132-MINIFS(M:M,$E:$E,$E132))/(MAXIFS(M:M,$E:$E,$E132)-MINIFS(M:M,$E:$E,$E132))))</f>
        <v/>
      </c>
      <c r="CC132" s="232" t="str">
        <f t="array" ref="CC132">IF(N132="","",
IF(INDEX(Settings!$H:$H,MATCH(CC$1,Settings!$G:$G,0))=TRUE,
100-100*(N132-MINIFS(N:N,$E:$E,$E132))/(MAXIFS(N:N,$E:$E,$E132)-MINIFS(N:N,$E:$E,$E132)),
100*(N132-MINIFS(N:N,$E:$E,$E132))/(MAXIFS(N:N,$E:$E,$E132)-MINIFS(N:N,$E:$E,$E132))))</f>
        <v/>
      </c>
      <c r="CD132" s="232" t="str">
        <f t="array" ref="CD132">IF(O132="","",
IF(INDEX(Settings!$H:$H,MATCH(CD$1,Settings!$G:$G,0))=TRUE,
100-100*(O132-MINIFS(O:O,$E:$E,$E132))/(MAXIFS(O:O,$E:$E,$E132)-MINIFS(O:O,$E:$E,$E132)),
100*(O132-MINIFS(O:O,$E:$E,$E132))/(MAXIFS(O:O,$E:$E,$E132)-MINIFS(O:O,$E:$E,$E132))))</f>
        <v/>
      </c>
      <c r="CE132" s="232" t="str">
        <f t="array" ref="CE132">IF(P132="","",
IF(INDEX(Settings!$H:$H,MATCH(CE$1,Settings!$G:$G,0))=TRUE,
100-100*(P132-MINIFS(P:P,$E:$E,$E132))/(MAXIFS(P:P,$E:$E,$E132)-MINIFS(P:P,$E:$E,$E132)),
100*(P132-MINIFS(P:P,$E:$E,$E132))/(MAXIFS(P:P,$E:$E,$E132)-MINIFS(P:P,$E:$E,$E132))))</f>
        <v/>
      </c>
      <c r="CF132" s="232" t="str">
        <f t="array" ref="CF132">IF(Q132="","",
IF(INDEX(Settings!$H:$H,MATCH(CF$1,Settings!$G:$G,0))=TRUE,
100-100*(Q132-MINIFS(Q:Q,$E:$E,$E132))/(MAXIFS(Q:Q,$E:$E,$E132)-MINIFS(Q:Q,$E:$E,$E132)),
100*(Q132-MINIFS(Q:Q,$E:$E,$E132))/(MAXIFS(Q:Q,$E:$E,$E132)-MINIFS(Q:Q,$E:$E,$E132))))</f>
        <v/>
      </c>
      <c r="CG132" s="232" t="str">
        <f t="array" ref="CG132">IF(R132="","",
IF(INDEX(Settings!$H:$H,MATCH(CG$1,Settings!$G:$G,0))=TRUE,
100-100*(R132-MINIFS(R:R,$E:$E,$E132))/(MAXIFS(R:R,$E:$E,$E132)-MINIFS(R:R,$E:$E,$E132)),
100*(R132-MINIFS(R:R,$E:$E,$E132))/(MAXIFS(R:R,$E:$E,$E132)-MINIFS(R:R,$E:$E,$E132))))</f>
        <v/>
      </c>
      <c r="CH132" s="232" t="str">
        <f t="array" ref="CH132">IF(S132="","",
IF(INDEX(Settings!$H:$H,MATCH(CH$1,Settings!$G:$G,0))=TRUE,
100-100*(S132-MINIFS(S:S,$E:$E,$E132))/(MAXIFS(S:S,$E:$E,$E132)-MINIFS(S:S,$E:$E,$E132)),
100*(S132-MINIFS(S:S,$E:$E,$E132))/(MAXIFS(S:S,$E:$E,$E132)-MINIFS(S:S,$E:$E,$E132))))</f>
        <v/>
      </c>
      <c r="CI132" s="232" t="str">
        <f t="array" ref="CI132">IF(T132="","",
IF(INDEX(Settings!$H:$H,MATCH(CI$1,Settings!$G:$G,0))=TRUE,
100-100*(T132-MINIFS(T:T,$E:$E,$E132))/(MAXIFS(T:T,$E:$E,$E132)-MINIFS(T:T,$E:$E,$E132)),
100*(T132-MINIFS(T:T,$E:$E,$E132))/(MAXIFS(T:T,$E:$E,$E132)-MINIFS(T:T,$E:$E,$E132))))</f>
        <v/>
      </c>
      <c r="CJ132" s="232" t="str">
        <f t="array" ref="CJ132">IF(U132="","",
IF(INDEX(Settings!$H:$H,MATCH(CJ$1,Settings!$G:$G,0))=TRUE,
100-100*(U132-MINIFS(U:U,$E:$E,$E132))/(MAXIFS(U:U,$E:$E,$E132)-MINIFS(U:U,$E:$E,$E132)),
100*(U132-MINIFS(U:U,$E:$E,$E132))/(MAXIFS(U:U,$E:$E,$E132)-MINIFS(U:U,$E:$E,$E132))))</f>
        <v/>
      </c>
      <c r="CK132" s="232" t="str">
        <f t="array" ref="CK132">IF(V132="","",
IF(INDEX(Settings!$H:$H,MATCH(CK$1,Settings!$G:$G,0))=TRUE,
100-100*(V132-MINIFS(V:V,$E:$E,$E132))/(MAXIFS(V:V,$E:$E,$E132)-MINIFS(V:V,$E:$E,$E132)),
100*(V132-MINIFS(V:V,$E:$E,$E132))/(MAXIFS(V:V,$E:$E,$E132)-MINIFS(V:V,$E:$E,$E132))))</f>
        <v/>
      </c>
      <c r="CL132" s="232" t="str">
        <f t="array" ref="CL132">IF(W132="","",
IF(INDEX(Settings!$H:$H,MATCH(CL$1,Settings!$G:$G,0))=TRUE,
100-100*(W132-MINIFS(W:W,$E:$E,$E132))/(MAXIFS(W:W,$E:$E,$E132)-MINIFS(W:W,$E:$E,$E132)),
100*(W132-MINIFS(W:W,$E:$E,$E132))/(MAXIFS(W:W,$E:$E,$E132)-MINIFS(W:W,$E:$E,$E132))))</f>
        <v/>
      </c>
      <c r="CM132" s="232" t="str">
        <f t="array" ref="CM132">IF(X132="","",
IF(INDEX(Settings!$H:$H,MATCH(CM$1,Settings!$G:$G,0))=TRUE,
100-100*(X132-MINIFS(X:X,$E:$E,$E132))/(MAXIFS(X:X,$E:$E,$E132)-MINIFS(X:X,$E:$E,$E132)),
100*(X132-MINIFS(X:X,$E:$E,$E132))/(MAXIFS(X:X,$E:$E,$E132)-MINIFS(X:X,$E:$E,$E132))))</f>
        <v/>
      </c>
      <c r="CN132" s="232" t="str">
        <f t="array" ref="CN132">IF(Y132="","",
IF(INDEX(Settings!$H:$H,MATCH(CN$1,Settings!$G:$G,0))=TRUE,
100-100*(Y132-MINIFS(Y:Y,$E:$E,$E132))/(MAXIFS(Y:Y,$E:$E,$E132)-MINIFS(Y:Y,$E:$E,$E132)),
100*(Y132-MINIFS(Y:Y,$E:$E,$E132))/(MAXIFS(Y:Y,$E:$E,$E132)-MINIFS(Y:Y,$E:$E,$E132))))</f>
        <v/>
      </c>
      <c r="CO132" s="232" t="str">
        <f t="array" ref="CO132">IF(Z132="","",
IF(INDEX(Settings!$H:$H,MATCH(CO$1,Settings!$G:$G,0))=TRUE,
100-100*(Z132-MINIFS(Z:Z,$E:$E,$E132))/(MAXIFS(Z:Z,$E:$E,$E132)-MINIFS(Z:Z,$E:$E,$E132)),
100*(Z132-MINIFS(Z:Z,$E:$E,$E132))/(MAXIFS(Z:Z,$E:$E,$E132)-MINIFS(Z:Z,$E:$E,$E132))))</f>
        <v/>
      </c>
      <c r="CP132" s="232" t="str">
        <f t="array" ref="CP132">IF(AA132="","",
IF(INDEX(Settings!$H:$H,MATCH(CP$1,Settings!$G:$G,0))=TRUE,
100-100*(AA132-MINIFS(AA:AA,$E:$E,$E132))/(MAXIFS(AA:AA,$E:$E,$E132)-MINIFS(AA:AA,$E:$E,$E132)),
100*(AA132-MINIFS(AA:AA,$E:$E,$E132))/(MAXIFS(AA:AA,$E:$E,$E132)-MINIFS(AA:AA,$E:$E,$E132))))</f>
        <v/>
      </c>
      <c r="CQ132" s="232" t="str">
        <f t="array" ref="CQ132">IF(AB132="","",
IF(INDEX(Settings!$H:$H,MATCH(CQ$1,Settings!$G:$G,0))=TRUE,
100-100*(AB132-MINIFS(AB:AB,$E:$E,$E132))/(MAXIFS(AB:AB,$E:$E,$E132)-MINIFS(AB:AB,$E:$E,$E132)),
100*(AB132-MINIFS(AB:AB,$E:$E,$E132))/(MAXIFS(AB:AB,$E:$E,$E132)-MINIFS(AB:AB,$E:$E,$E132))))</f>
        <v/>
      </c>
      <c r="CR132" s="232" t="str">
        <f t="array" ref="CR132">IF(AC132="","",
IF(INDEX(Settings!$H:$H,MATCH(CR$1,Settings!$G:$G,0))=TRUE,
100-100*(AC132-MINIFS(AC:AC,$E:$E,$E132))/(MAXIFS(AC:AC,$E:$E,$E132)-MINIFS(AC:AC,$E:$E,$E132)),
100*(AC132-MINIFS(AC:AC,$E:$E,$E132))/(MAXIFS(AC:AC,$E:$E,$E132)-MINIFS(AC:AC,$E:$E,$E132))))</f>
        <v/>
      </c>
      <c r="CS132" s="232" t="str">
        <f t="array" ref="CS132">IF(AD132="","",
IF(INDEX(Settings!$H:$H,MATCH(CS$1,Settings!$G:$G,0))=TRUE,
100-100*(AD132-MINIFS(AD:AD,$E:$E,$E132))/(MAXIFS(AD:AD,$E:$E,$E132)-MINIFS(AD:AD,$E:$E,$E132)),
100*(AD132-MINIFS(AD:AD,$E:$E,$E132))/(MAXIFS(AD:AD,$E:$E,$E132)-MINIFS(AD:AD,$E:$E,$E132))))</f>
        <v/>
      </c>
      <c r="CT132" s="232" t="str">
        <f t="array" ref="CT132">IF(AE132="","",
IF(INDEX(Settings!$H:$H,MATCH(CT$1,Settings!$G:$G,0))=TRUE,
100-100*(AE132-MINIFS(AE:AE,$E:$E,$E132))/(MAXIFS(AE:AE,$E:$E,$E132)-MINIFS(AE:AE,$E:$E,$E132)),
100*(AE132-MINIFS(AE:AE,$E:$E,$E132))/(MAXIFS(AE:AE,$E:$E,$E132)-MINIFS(AE:AE,$E:$E,$E132))))</f>
        <v/>
      </c>
      <c r="CU132" s="232" t="str">
        <f t="array" ref="CU132">IF(AF132="","",
IF(INDEX(Settings!$H:$H,MATCH(CU$1,Settings!$G:$G,0))=TRUE,
100-100*(AF132-MINIFS(AF:AF,$E:$E,$E132))/(MAXIFS(AF:AF,$E:$E,$E132)-MINIFS(AF:AF,$E:$E,$E132)),
100*(AF132-MINIFS(AF:AF,$E:$E,$E132))/(MAXIFS(AF:AF,$E:$E,$E132)-MINIFS(AF:AF,$E:$E,$E132))))</f>
        <v/>
      </c>
      <c r="CV132" s="232" t="str">
        <f t="array" ref="CV132">IF(AG132="","",
IF(INDEX(Settings!$H:$H,MATCH(CV$1,Settings!$G:$G,0))=TRUE,
100-100*(AG132-MINIFS(AG:AG,$E:$E,$E132))/(MAXIFS(AG:AG,$E:$E,$E132)-MINIFS(AG:AG,$E:$E,$E132)),
100*(AG132-MINIFS(AG:AG,$E:$E,$E132))/(MAXIFS(AG:AG,$E:$E,$E132)-MINIFS(AG:AG,$E:$E,$E132))))</f>
        <v/>
      </c>
      <c r="CW132" s="232" t="str">
        <f t="array" ref="CW132">IF(AH132="","",
IF(INDEX(Settings!$H:$H,MATCH(CW$1,Settings!$G:$G,0))=TRUE,
100-100*(AH132-MINIFS(AH:AH,$E:$E,$E132))/(MAXIFS(AH:AH,$E:$E,$E132)-MINIFS(AH:AH,$E:$E,$E132)),
100*(AH132-MINIFS(AH:AH,$E:$E,$E132))/(MAXIFS(AH:AH,$E:$E,$E132)-MINIFS(AH:AH,$E:$E,$E132))))</f>
        <v/>
      </c>
      <c r="CX132" s="232" t="str">
        <f t="array" ref="CX132">IF(AI132="","",
IF(INDEX(Settings!$H:$H,MATCH(CX$1,Settings!$G:$G,0))=TRUE,
100-100*(AI132-MINIFS(AI:AI,$E:$E,$E132))/(MAXIFS(AI:AI,$E:$E,$E132)-MINIFS(AI:AI,$E:$E,$E132)),
100*(AI132-MINIFS(AI:AI,$E:$E,$E132))/(MAXIFS(AI:AI,$E:$E,$E132)-MINIFS(AI:AI,$E:$E,$E132))))</f>
        <v/>
      </c>
      <c r="CY132" s="232" t="str">
        <f t="array" ref="CY132">IF(AJ132="","",
IF(INDEX(Settings!$H:$H,MATCH(CY$1,Settings!$G:$G,0))=TRUE,
100-100*(AJ132-MINIFS(AJ:AJ,$E:$E,$E132))/(MAXIFS(AJ:AJ,$E:$E,$E132)-MINIFS(AJ:AJ,$E:$E,$E132)),
100*(AJ132-MINIFS(AJ:AJ,$E:$E,$E132))/(MAXIFS(AJ:AJ,$E:$E,$E132)-MINIFS(AJ:AJ,$E:$E,$E132))))</f>
        <v/>
      </c>
      <c r="CZ132" s="232" t="str">
        <f t="array" ref="CZ132">IF(AK132="","",
IF(INDEX(Settings!$H:$H,MATCH(CZ$1,Settings!$G:$G,0))=TRUE,
100-100*(AK132-MINIFS(AK:AK,$E:$E,$E132))/(MAXIFS(AK:AK,$E:$E,$E132)-MINIFS(AK:AK,$E:$E,$E132)),
100*(AK132-MINIFS(AK:AK,$E:$E,$E132))/(MAXIFS(AK:AK,$E:$E,$E132)-MINIFS(AK:AK,$E:$E,$E132))))</f>
        <v/>
      </c>
      <c r="DA132" s="232" t="str">
        <f t="array" ref="DA132">IF(AL132="","",
IF(INDEX(Settings!$H:$H,MATCH(DA$1,Settings!$G:$G,0))=TRUE,
100-100*(AL132-MINIFS(AL:AL,$E:$E,$E132))/(MAXIFS(AL:AL,$E:$E,$E132)-MINIFS(AL:AL,$E:$E,$E132)),
100*(AL132-MINIFS(AL:AL,$E:$E,$E132))/(MAXIFS(AL:AL,$E:$E,$E132)-MINIFS(AL:AL,$E:$E,$E132))))</f>
        <v/>
      </c>
      <c r="DB132" s="232" t="str">
        <f t="array" ref="DB132">IF(AM132="","",
IF(INDEX(Settings!$H:$H,MATCH(DB$1,Settings!$G:$G,0))=TRUE,
100-100*(AM132-MINIFS(AM:AM,$E:$E,$E132))/(MAXIFS(AM:AM,$E:$E,$E132)-MINIFS(AM:AM,$E:$E,$E132)),
100*(AM132-MINIFS(AM:AM,$E:$E,$E132))/(MAXIFS(AM:AM,$E:$E,$E132)-MINIFS(AM:AM,$E:$E,$E132))))</f>
        <v/>
      </c>
      <c r="DC132" s="232" t="str">
        <f t="array" ref="DC132">IF(AN132="","",
IF(INDEX(Settings!$H:$H,MATCH(DC$1,Settings!$G:$G,0))=TRUE,
100-100*(AN132-MINIFS(AN:AN,$E:$E,$E132))/(MAXIFS(AN:AN,$E:$E,$E132)-MINIFS(AN:AN,$E:$E,$E132)),
100*(AN132-MINIFS(AN:AN,$E:$E,$E132))/(MAXIFS(AN:AN,$E:$E,$E132)-MINIFS(AN:AN,$E:$E,$E132))))</f>
        <v/>
      </c>
      <c r="DD132" s="232" t="str">
        <f t="array" ref="DD132">IF(AO132="","",
IF(INDEX(Settings!$H:$H,MATCH(DD$1,Settings!$G:$G,0))=TRUE,
100-100*(AO132-MINIFS(AO:AO,$E:$E,$E132))/(MAXIFS(AO:AO,$E:$E,$E132)-MINIFS(AO:AO,$E:$E,$E132)),
100*(AO132-MINIFS(AO:AO,$E:$E,$E132))/(MAXIFS(AO:AO,$E:$E,$E132)-MINIFS(AO:AO,$E:$E,$E132))))</f>
        <v/>
      </c>
      <c r="DE132" s="232" t="str">
        <f t="array" ref="DE132">IF(AP132="","",
IF(INDEX(Settings!$H:$H,MATCH(DE$1,Settings!$G:$G,0))=TRUE,
100-100*(AP132-MINIFS(AP:AP,$E:$E,$E132))/(MAXIFS(AP:AP,$E:$E,$E132)-MINIFS(AP:AP,$E:$E,$E132)),
100*(AP132-MINIFS(AP:AP,$E:$E,$E132))/(MAXIFS(AP:AP,$E:$E,$E132)-MINIFS(AP:AP,$E:$E,$E132))))</f>
        <v/>
      </c>
      <c r="DF132" s="232" t="str">
        <f t="array" ref="DF132">IF(AQ132="","",
IF(INDEX(Settings!$H:$H,MATCH(DF$1,Settings!$G:$G,0))=TRUE,
100-100*(AQ132-MINIFS(AQ:AQ,$E:$E,$E132))/(MAXIFS(AQ:AQ,$E:$E,$E132)-MINIFS(AQ:AQ,$E:$E,$E132)),
100*(AQ132-MINIFS(AQ:AQ,$E:$E,$E132))/(MAXIFS(AQ:AQ,$E:$E,$E132)-MINIFS(AQ:AQ,$E:$E,$E132))))</f>
        <v/>
      </c>
      <c r="DG132" s="232" t="str">
        <f t="array" ref="DG132">IF(AR132="","",
IF(INDEX(Settings!$H:$H,MATCH(DG$1,Settings!$G:$G,0))=TRUE,
100-100*(AR132-MINIFS(AR:AR,$E:$E,$E132))/(MAXIFS(AR:AR,$E:$E,$E132)-MINIFS(AR:AR,$E:$E,$E132)),
100*(AR132-MINIFS(AR:AR,$E:$E,$E132))/(MAXIFS(AR:AR,$E:$E,$E132)-MINIFS(AR:AR,$E:$E,$E132))))</f>
        <v/>
      </c>
      <c r="DH132" s="232" t="str">
        <f t="array" ref="DH132">IF(AS132="","",
IF(INDEX(Settings!$H:$H,MATCH(DH$1,Settings!$G:$G,0))=TRUE,
100-100*(AS132-MINIFS(AS:AS,$E:$E,$E132))/(MAXIFS(AS:AS,$E:$E,$E132)-MINIFS(AS:AS,$E:$E,$E132)),
100*(AS132-MINIFS(AS:AS,$E:$E,$E132))/(MAXIFS(AS:AS,$E:$E,$E132)-MINIFS(AS:AS,$E:$E,$E132))))</f>
        <v/>
      </c>
      <c r="DI132" s="232" t="str">
        <f t="array" ref="DI132">IF(AT132="","",
IF(INDEX(Settings!$H:$H,MATCH(DI$1,Settings!$G:$G,0))=TRUE,
100-100*(AT132-MINIFS(AT:AT,$E:$E,$E132))/(MAXIFS(AT:AT,$E:$E,$E132)-MINIFS(AT:AT,$E:$E,$E132)),
100*(AT132-MINIFS(AT:AT,$E:$E,$E132))/(MAXIFS(AT:AT,$E:$E,$E132)-MINIFS(AT:AT,$E:$E,$E132))))</f>
        <v/>
      </c>
      <c r="DJ132" s="232" t="str">
        <f t="array" ref="DJ132">IF(AU132="","",
IF(INDEX(Settings!$H:$H,MATCH(DJ$1,Settings!$G:$G,0))=TRUE,
100-100*(AU132-MINIFS(AU:AU,$E:$E,$E132))/(MAXIFS(AU:AU,$E:$E,$E132)-MINIFS(AU:AU,$E:$E,$E132)),
100*(AU132-MINIFS(AU:AU,$E:$E,$E132))/(MAXIFS(AU:AU,$E:$E,$E132)-MINIFS(AU:AU,$E:$E,$E132))))</f>
        <v/>
      </c>
      <c r="DK132" s="232" t="str">
        <f t="array" ref="DK132">IF(AV132="","",
IF(INDEX(Settings!$H:$H,MATCH(DK$1,Settings!$G:$G,0))=TRUE,
100-100*(AV132-MINIFS(AV:AV,$E:$E,$E132))/(MAXIFS(AV:AV,$E:$E,$E132)-MINIFS(AV:AV,$E:$E,$E132)),
100*(AV132-MINIFS(AV:AV,$E:$E,$E132))/(MAXIFS(AV:AV,$E:$E,$E132)-MINIFS(AV:AV,$E:$E,$E132))))</f>
        <v/>
      </c>
      <c r="DL132" s="232" t="str">
        <f t="array" ref="DL132">IF(AW132="","",
IF(INDEX(Settings!$H:$H,MATCH(DL$1,Settings!$G:$G,0))=TRUE,
100-100*(AW132-MINIFS(AW:AW,$E:$E,$E132))/(MAXIFS(AW:AW,$E:$E,$E132)-MINIFS(AW:AW,$E:$E,$E132)),
100*(AW132-MINIFS(AW:AW,$E:$E,$E132))/(MAXIFS(AW:AW,$E:$E,$E132)-MINIFS(AW:AW,$E:$E,$E132))))</f>
        <v/>
      </c>
      <c r="DM132" s="232" t="str">
        <f t="array" ref="DM132">IF(AX132="","",
IF(INDEX(Settings!$H:$H,MATCH(DM$1,Settings!$G:$G,0))=TRUE,
100-100*(AX132-MINIFS(AX:AX,$E:$E,$E132))/(MAXIFS(AX:AX,$E:$E,$E132)-MINIFS(AX:AX,$E:$E,$E132)),
100*(AX132-MINIFS(AX:AX,$E:$E,$E132))/(MAXIFS(AX:AX,$E:$E,$E132)-MINIFS(AX:AX,$E:$E,$E132))))</f>
        <v/>
      </c>
      <c r="DN132" s="232" t="str">
        <f t="array" ref="DN132">IF(AY132="","",
IF(INDEX(Settings!$H:$H,MATCH(DN$1,Settings!$G:$G,0))=TRUE,
100-100*(AY132-MINIFS(AY:AY,$E:$E,$E132))/(MAXIFS(AY:AY,$E:$E,$E132)-MINIFS(AY:AY,$E:$E,$E132)),
100*(AY132-MINIFS(AY:AY,$E:$E,$E132))/(MAXIFS(AY:AY,$E:$E,$E132)-MINIFS(AY:AY,$E:$E,$E132))))</f>
        <v/>
      </c>
      <c r="DO132" s="232" t="str">
        <f t="array" ref="DO132">IF(AZ132="","",
IF(INDEX(Settings!$H:$H,MATCH(DO$1,Settings!$G:$G,0))=TRUE,
100-100*(AZ132-MINIFS(AZ:AZ,$E:$E,$E132))/(MAXIFS(AZ:AZ,$E:$E,$E132)-MINIFS(AZ:AZ,$E:$E,$E132)),
100*(AZ132-MINIFS(AZ:AZ,$E:$E,$E132))/(MAXIFS(AZ:AZ,$E:$E,$E132)-MINIFS(AZ:AZ,$E:$E,$E132))))</f>
        <v/>
      </c>
      <c r="DP132" s="232" t="str">
        <f t="array" ref="DP132">IF(BA132="","",
IF(INDEX(Settings!$H:$H,MATCH(DP$1,Settings!$G:$G,0))=TRUE,
100-100*(BA132-MINIFS(BA:BA,$E:$E,$E132))/(MAXIFS(BA:BA,$E:$E,$E132)-MINIFS(BA:BA,$E:$E,$E132)),
100*(BA132-MINIFS(BA:BA,$E:$E,$E132))/(MAXIFS(BA:BA,$E:$E,$E132)-MINIFS(BA:BA,$E:$E,$E132))))</f>
        <v/>
      </c>
      <c r="DQ132" s="232" t="str">
        <f t="array" ref="DQ132">IF(BB132="","",
IF(INDEX(Settings!$H:$H,MATCH(DQ$1,Settings!$G:$G,0))=TRUE,
100-100*(BB132-MINIFS(BB:BB,$E:$E,$E132))/(MAXIFS(BB:BB,$E:$E,$E132)-MINIFS(BB:BB,$E:$E,$E132)),
100*(BB132-MINIFS(BB:BB,$E:$E,$E132))/(MAXIFS(BB:BB,$E:$E,$E132)-MINIFS(BB:BB,$E:$E,$E132))))</f>
        <v/>
      </c>
      <c r="DR132" s="232" t="str">
        <f t="array" ref="DR132">IF(BC132="","",
IF(INDEX(Settings!$H:$H,MATCH(DR$1,Settings!$G:$G,0))=TRUE,
100-100*(BC132-MINIFS(BC:BC,$E:$E,$E132))/(MAXIFS(BC:BC,$E:$E,$E132)-MINIFS(BC:BC,$E:$E,$E132)),
100*(BC132-MINIFS(BC:BC,$E:$E,$E132))/(MAXIFS(BC:BC,$E:$E,$E132)-MINIFS(BC:BC,$E:$E,$E132))))</f>
        <v/>
      </c>
      <c r="DS132" s="232" t="str">
        <f t="array" ref="DS132">IF(BD132="","",
IF(INDEX(Settings!$H:$H,MATCH(DS$1,Settings!$G:$G,0))=TRUE,
100-100*(BD132-MINIFS(BD:BD,$E:$E,$E132))/(MAXIFS(BD:BD,$E:$E,$E132)-MINIFS(BD:BD,$E:$E,$E132)),
100*(BD132-MINIFS(BD:BD,$E:$E,$E132))/(MAXIFS(BD:BD,$E:$E,$E132)-MINIFS(BD:BD,$E:$E,$E132))))</f>
        <v/>
      </c>
      <c r="DT132" s="232" t="str">
        <f t="array" ref="DT132">IF(BE132="","",
IF(INDEX(Settings!$H:$H,MATCH(DT$1,Settings!$G:$G,0))=TRUE,
100-100*(BE132-MINIFS(BE:BE,$E:$E,$E132))/(MAXIFS(BE:BE,$E:$E,$E132)-MINIFS(BE:BE,$E:$E,$E132)),
100*(BE132-MINIFS(BE:BE,$E:$E,$E132))/(MAXIFS(BE:BE,$E:$E,$E132)-MINIFS(BE:BE,$E:$E,$E132))))</f>
        <v/>
      </c>
      <c r="DU132" s="232" t="str">
        <f t="array" ref="DU132">IF(BF132="","",
IF(INDEX(Settings!$H:$H,MATCH(DU$1,Settings!$G:$G,0))=TRUE,
100-100*(BF132-MINIFS(BF:BF,$E:$E,$E132))/(MAXIFS(BF:BF,$E:$E,$E132)-MINIFS(BF:BF,$E:$E,$E132)),
100*(BF132-MINIFS(BF:BF,$E:$E,$E132))/(MAXIFS(BF:BF,$E:$E,$E132)-MINIFS(BF:BF,$E:$E,$E132))))</f>
        <v/>
      </c>
      <c r="DV132" s="232" t="str">
        <f t="array" ref="DV132">IF(BG132="","",
IF(INDEX(Settings!$H:$H,MATCH(DV$1,Settings!$G:$G,0))=TRUE,
100-100*(BG132-MINIFS(BG:BG,$E:$E,$E132))/(MAXIFS(BG:BG,$E:$E,$E132)-MINIFS(BG:BG,$E:$E,$E132)),
100*(BG132-MINIFS(BG:BG,$E:$E,$E132))/(MAXIFS(BG:BG,$E:$E,$E132)-MINIFS(BG:BG,$E:$E,$E132))))</f>
        <v/>
      </c>
      <c r="DW132" s="232" t="str">
        <f t="array" ref="DW132">IF(BH132="","",
IF(INDEX(Settings!$H:$H,MATCH(DW$1,Settings!$G:$G,0))=TRUE,
100-100*(BH132-MINIFS(BH:BH,$E:$E,$E132))/(MAXIFS(BH:BH,$E:$E,$E132)-MINIFS(BH:BH,$E:$E,$E132)),
100*(BH132-MINIFS(BH:BH,$E:$E,$E132))/(MAXIFS(BH:BH,$E:$E,$E132)-MINIFS(BH:BH,$E:$E,$E132))))</f>
        <v/>
      </c>
      <c r="DX132" s="232" t="str">
        <f t="array" ref="DX132">IF(BI132="","",
IF(INDEX(Settings!$H:$H,MATCH(DX$1,Settings!$G:$G,0))=TRUE,
100-100*(BI132-MINIFS(BI:BI,$E:$E,$E132))/(MAXIFS(BI:BI,$E:$E,$E132)-MINIFS(BI:BI,$E:$E,$E132)),
100*(BI132-MINIFS(BI:BI,$E:$E,$E132))/(MAXIFS(BI:BI,$E:$E,$E132)-MINIFS(BI:BI,$E:$E,$E132))))</f>
        <v/>
      </c>
      <c r="DY132" s="232" t="str">
        <f t="array" ref="DY132">IF(BJ132="","",
IF(INDEX(Settings!$H:$H,MATCH(DY$1,Settings!$G:$G,0))=TRUE,
100-100*(BJ132-MINIFS(BJ:BJ,$E:$E,$E132))/(MAXIFS(BJ:BJ,$E:$E,$E132)-MINIFS(BJ:BJ,$E:$E,$E132)),
100*(BJ132-MINIFS(BJ:BJ,$E:$E,$E132))/(MAXIFS(BJ:BJ,$E:$E,$E132)-MINIFS(BJ:BJ,$E:$E,$E132))))</f>
        <v/>
      </c>
      <c r="DZ132" s="234"/>
      <c r="EA132" s="234"/>
      <c r="EB132" s="234" t="str">
        <f t="shared" si="8"/>
        <v/>
      </c>
      <c r="EC132" s="234" t="str">
        <f t="shared" si="9"/>
        <v/>
      </c>
      <c r="ED132" s="234" t="str">
        <f t="shared" si="10"/>
        <v/>
      </c>
      <c r="EE132" s="234" t="str">
        <f t="shared" si="11"/>
        <v/>
      </c>
      <c r="EF132" s="234" t="str">
        <f t="shared" si="12"/>
        <v/>
      </c>
      <c r="EG132" s="234" t="str">
        <f t="shared" si="13"/>
        <v/>
      </c>
      <c r="EH132" s="234"/>
      <c r="EI132" s="234"/>
      <c r="EJ132" s="234"/>
      <c r="EK132" s="234"/>
      <c r="EL132" s="234"/>
      <c r="EM132" s="234"/>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3" t="str">
        <f t="shared" si="14"/>
        <v/>
      </c>
      <c r="N133" s="49"/>
      <c r="O133" s="49"/>
      <c r="P133" s="49"/>
      <c r="Q133" s="49"/>
      <c r="R133" s="49"/>
      <c r="S133" s="222" t="str">
        <f>IFERROR(VLOOKUP(AF133, 'YOYO IR Scores'!A:C, 3, FALSE), "")
</f>
        <v/>
      </c>
      <c r="T133" s="49"/>
      <c r="U133" s="49"/>
      <c r="V133" s="49"/>
      <c r="W133" s="49"/>
      <c r="X133" s="224" t="str">
        <f t="shared" si="4"/>
        <v/>
      </c>
      <c r="Y133" s="225" t="str">
        <f t="shared" si="5"/>
        <v/>
      </c>
      <c r="Z133" s="225" t="str">
        <f t="shared" si="6"/>
        <v/>
      </c>
      <c r="AA133" s="224" t="str">
        <f t="shared" si="7"/>
        <v/>
      </c>
      <c r="AB133" s="223"/>
      <c r="AC133" s="223"/>
      <c r="AD133" s="223"/>
      <c r="AE133" s="223" t="str">
        <f>IFERROR(VLOOKUP(AF133, 'YOYO IR Scores'!A:C, 2, FALSE), "")</f>
        <v/>
      </c>
      <c r="AF133" s="223"/>
      <c r="AG133" s="223"/>
      <c r="AH133" s="223"/>
      <c r="AI133" s="223"/>
      <c r="AJ133" s="223"/>
      <c r="AK133" s="223"/>
      <c r="AL133" s="223"/>
      <c r="AM133" s="223"/>
      <c r="AN133" s="223"/>
      <c r="AO133" s="223"/>
      <c r="AP133" s="223"/>
      <c r="AQ133" s="223"/>
      <c r="AR133" s="223"/>
      <c r="AS133" s="223"/>
      <c r="AT133" s="223"/>
      <c r="AU133" s="223"/>
      <c r="AV133" s="223"/>
      <c r="AW133" s="223"/>
      <c r="AX133" s="223"/>
      <c r="AY133" s="223"/>
      <c r="AZ133" s="223"/>
      <c r="BA133" s="223"/>
      <c r="BB133" s="223"/>
      <c r="BC133" s="223"/>
      <c r="BD133" s="223"/>
      <c r="BE133" s="223"/>
      <c r="BF133" s="223"/>
      <c r="BG133" s="223"/>
      <c r="BH133" s="223"/>
      <c r="BI133" s="223"/>
      <c r="BJ133" s="223"/>
      <c r="BK133" s="223" t="str">
        <f t="array" ref="BK133">IF(J133="","",
IF(INDEX(Settings!$H:$H,MATCH(BY$1,Settings!$G:$G,0))=TRUE,
100-100*(J133-MIN(J:J))/(MAX(J:J)-MIN(J:J)),
100*(J133-MIN(J:J))/(MAX(J:J)-MIN(J:J))))</f>
        <v/>
      </c>
      <c r="BL133" s="223" t="str">
        <f t="array" ref="BL133">IF(J133="","",
IF(INDEX(Settings!$H:$H,MATCH(BY$1,Settings!$G:$G,0))=TRUE,
100-100*(J133-MINIFS(J:J,$E:$E,$E133))/(MAXIFS(J:J,$E:$E,$E133)-MINIFS(J:J,$E:$E,$E133)),
100*(J133-MINIFS(J:J,$E:$E,$E133))/(MAXIFS(J:J,$E:$E,$E133)-MINIFS(J:J,$E:$E,$E133))))</f>
        <v/>
      </c>
      <c r="BM133" s="223"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4" t="str">
        <f t="array" ref="BQ133">IF(J133="","",
IF(INDEX(Settings!$H:$H,MATCH(BY$1,Settings!$G:$G,0))=TRUE,
-1*(J133-AVERAGE(J:J))/STDEV(J:J),
(J133-AVERAGE(J:J))/STDEV(J:J)))</f>
        <v/>
      </c>
      <c r="BR133" s="224" t="str">
        <f>IFERROR(__xludf.DUMMYFUNCTION("IF(J133="""","""",
IF(INDEX(Settings!$H:$H,MATCH(BY$1,Settings!$G:$G,0))=TRUE,
-1*(J133-AVERAGEIFS(J:J,$E:$E,$E133))/STDEV(FILTER(J:J,$E:$E=$E133)),
(J133-AVERAGEIFS(J:J,$E:$E,$E133))/STDEV(FILTER(J:J,$E:$E=$E133))))"),"")</f>
        <v/>
      </c>
      <c r="BS133" s="224"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3" t="str">
        <f t="array" ref="BY133">IF(J133="","",
IF(INDEX(Settings!$H:$H,MATCH(BY$1,Settings!$G:$G,0))=TRUE,
100-100*(J133-MINIFS(J:J,$E:$E,$E133))/(MAXIFS(J:J,$E:$E,$E133)-MINIFS(J:J,$E:$E,$E133)),
100*(J133-MINIFS(J:J,$E:$E,$E133))/(MAXIFS(J:J,$E:$E,$E133)-MINIFS(J:J,$E:$E,$E133))))</f>
        <v/>
      </c>
      <c r="BZ133" s="223" t="str">
        <f t="array" ref="BZ133">IF(K133="","",
IF(INDEX(Settings!$H:$H,MATCH(BZ$1,Settings!$G:$G,0))=TRUE,
100-100*(K133-MINIFS(K:K,$E:$E,$E133))/(MAXIFS(K:K,$E:$E,$E133)-MINIFS(K:K,$E:$E,$E133)),
100*(K133-MINIFS(K:K,$E:$E,$E133))/(MAXIFS(K:K,$E:$E,$E133)-MINIFS(K:K,$E:$E,$E133))))</f>
        <v/>
      </c>
      <c r="CA133" s="223" t="str">
        <f t="array" ref="CA133">IF(L133="","",
IF(INDEX(Settings!$H:$H,MATCH(CA$1,Settings!$G:$G,0))=TRUE,
100-100*(L133-MINIFS(L:L,$E:$E,$E133))/(MAXIFS(L:L,$E:$E,$E133)-MINIFS(L:L,$E:$E,$E133)),
100*(L133-MINIFS(L:L,$E:$E,$E133))/(MAXIFS(L:L,$E:$E,$E133)-MINIFS(L:L,$E:$E,$E133))))</f>
        <v/>
      </c>
      <c r="CB133" s="223" t="str">
        <f t="array" ref="CB133">IF(M133="","",
IF(INDEX(Settings!$H:$H,MATCH(CB$1,Settings!$G:$G,0))=TRUE,
100-100*(M133-MINIFS(M:M,$E:$E,$E133))/(MAXIFS(M:M,$E:$E,$E133)-MINIFS(M:M,$E:$E,$E133)),
100*(M133-MINIFS(M:M,$E:$E,$E133))/(MAXIFS(M:M,$E:$E,$E133)-MINIFS(M:M,$E:$E,$E133))))</f>
        <v/>
      </c>
      <c r="CC133" s="223" t="str">
        <f t="array" ref="CC133">IF(N133="","",
IF(INDEX(Settings!$H:$H,MATCH(CC$1,Settings!$G:$G,0))=TRUE,
100-100*(N133-MINIFS(N:N,$E:$E,$E133))/(MAXIFS(N:N,$E:$E,$E133)-MINIFS(N:N,$E:$E,$E133)),
100*(N133-MINIFS(N:N,$E:$E,$E133))/(MAXIFS(N:N,$E:$E,$E133)-MINIFS(N:N,$E:$E,$E133))))</f>
        <v/>
      </c>
      <c r="CD133" s="223" t="str">
        <f t="array" ref="CD133">IF(O133="","",
IF(INDEX(Settings!$H:$H,MATCH(CD$1,Settings!$G:$G,0))=TRUE,
100-100*(O133-MINIFS(O:O,$E:$E,$E133))/(MAXIFS(O:O,$E:$E,$E133)-MINIFS(O:O,$E:$E,$E133)),
100*(O133-MINIFS(O:O,$E:$E,$E133))/(MAXIFS(O:O,$E:$E,$E133)-MINIFS(O:O,$E:$E,$E133))))</f>
        <v/>
      </c>
      <c r="CE133" s="223" t="str">
        <f t="array" ref="CE133">IF(P133="","",
IF(INDEX(Settings!$H:$H,MATCH(CE$1,Settings!$G:$G,0))=TRUE,
100-100*(P133-MINIFS(P:P,$E:$E,$E133))/(MAXIFS(P:P,$E:$E,$E133)-MINIFS(P:P,$E:$E,$E133)),
100*(P133-MINIFS(P:P,$E:$E,$E133))/(MAXIFS(P:P,$E:$E,$E133)-MINIFS(P:P,$E:$E,$E133))))</f>
        <v/>
      </c>
      <c r="CF133" s="223" t="str">
        <f t="array" ref="CF133">IF(Q133="","",
IF(INDEX(Settings!$H:$H,MATCH(CF$1,Settings!$G:$G,0))=TRUE,
100-100*(Q133-MINIFS(Q:Q,$E:$E,$E133))/(MAXIFS(Q:Q,$E:$E,$E133)-MINIFS(Q:Q,$E:$E,$E133)),
100*(Q133-MINIFS(Q:Q,$E:$E,$E133))/(MAXIFS(Q:Q,$E:$E,$E133)-MINIFS(Q:Q,$E:$E,$E133))))</f>
        <v/>
      </c>
      <c r="CG133" s="223" t="str">
        <f t="array" ref="CG133">IF(R133="","",
IF(INDEX(Settings!$H:$H,MATCH(CG$1,Settings!$G:$G,0))=TRUE,
100-100*(R133-MINIFS(R:R,$E:$E,$E133))/(MAXIFS(R:R,$E:$E,$E133)-MINIFS(R:R,$E:$E,$E133)),
100*(R133-MINIFS(R:R,$E:$E,$E133))/(MAXIFS(R:R,$E:$E,$E133)-MINIFS(R:R,$E:$E,$E133))))</f>
        <v/>
      </c>
      <c r="CH133" s="223" t="str">
        <f t="array" ref="CH133">IF(S133="","",
IF(INDEX(Settings!$H:$H,MATCH(CH$1,Settings!$G:$G,0))=TRUE,
100-100*(S133-MINIFS(S:S,$E:$E,$E133))/(MAXIFS(S:S,$E:$E,$E133)-MINIFS(S:S,$E:$E,$E133)),
100*(S133-MINIFS(S:S,$E:$E,$E133))/(MAXIFS(S:S,$E:$E,$E133)-MINIFS(S:S,$E:$E,$E133))))</f>
        <v/>
      </c>
      <c r="CI133" s="223" t="str">
        <f t="array" ref="CI133">IF(T133="","",
IF(INDEX(Settings!$H:$H,MATCH(CI$1,Settings!$G:$G,0))=TRUE,
100-100*(T133-MINIFS(T:T,$E:$E,$E133))/(MAXIFS(T:T,$E:$E,$E133)-MINIFS(T:T,$E:$E,$E133)),
100*(T133-MINIFS(T:T,$E:$E,$E133))/(MAXIFS(T:T,$E:$E,$E133)-MINIFS(T:T,$E:$E,$E133))))</f>
        <v/>
      </c>
      <c r="CJ133" s="223" t="str">
        <f t="array" ref="CJ133">IF(U133="","",
IF(INDEX(Settings!$H:$H,MATCH(CJ$1,Settings!$G:$G,0))=TRUE,
100-100*(U133-MINIFS(U:U,$E:$E,$E133))/(MAXIFS(U:U,$E:$E,$E133)-MINIFS(U:U,$E:$E,$E133)),
100*(U133-MINIFS(U:U,$E:$E,$E133))/(MAXIFS(U:U,$E:$E,$E133)-MINIFS(U:U,$E:$E,$E133))))</f>
        <v/>
      </c>
      <c r="CK133" s="223" t="str">
        <f t="array" ref="CK133">IF(V133="","",
IF(INDEX(Settings!$H:$H,MATCH(CK$1,Settings!$G:$G,0))=TRUE,
100-100*(V133-MINIFS(V:V,$E:$E,$E133))/(MAXIFS(V:V,$E:$E,$E133)-MINIFS(V:V,$E:$E,$E133)),
100*(V133-MINIFS(V:V,$E:$E,$E133))/(MAXIFS(V:V,$E:$E,$E133)-MINIFS(V:V,$E:$E,$E133))))</f>
        <v/>
      </c>
      <c r="CL133" s="223" t="str">
        <f t="array" ref="CL133">IF(W133="","",
IF(INDEX(Settings!$H:$H,MATCH(CL$1,Settings!$G:$G,0))=TRUE,
100-100*(W133-MINIFS(W:W,$E:$E,$E133))/(MAXIFS(W:W,$E:$E,$E133)-MINIFS(W:W,$E:$E,$E133)),
100*(W133-MINIFS(W:W,$E:$E,$E133))/(MAXIFS(W:W,$E:$E,$E133)-MINIFS(W:W,$E:$E,$E133))))</f>
        <v/>
      </c>
      <c r="CM133" s="223" t="str">
        <f t="array" ref="CM133">IF(X133="","",
IF(INDEX(Settings!$H:$H,MATCH(CM$1,Settings!$G:$G,0))=TRUE,
100-100*(X133-MINIFS(X:X,$E:$E,$E133))/(MAXIFS(X:X,$E:$E,$E133)-MINIFS(X:X,$E:$E,$E133)),
100*(X133-MINIFS(X:X,$E:$E,$E133))/(MAXIFS(X:X,$E:$E,$E133)-MINIFS(X:X,$E:$E,$E133))))</f>
        <v/>
      </c>
      <c r="CN133" s="223" t="str">
        <f t="array" ref="CN133">IF(Y133="","",
IF(INDEX(Settings!$H:$H,MATCH(CN$1,Settings!$G:$G,0))=TRUE,
100-100*(Y133-MINIFS(Y:Y,$E:$E,$E133))/(MAXIFS(Y:Y,$E:$E,$E133)-MINIFS(Y:Y,$E:$E,$E133)),
100*(Y133-MINIFS(Y:Y,$E:$E,$E133))/(MAXIFS(Y:Y,$E:$E,$E133)-MINIFS(Y:Y,$E:$E,$E133))))</f>
        <v/>
      </c>
      <c r="CO133" s="223" t="str">
        <f t="array" ref="CO133">IF(Z133="","",
IF(INDEX(Settings!$H:$H,MATCH(CO$1,Settings!$G:$G,0))=TRUE,
100-100*(Z133-MINIFS(Z:Z,$E:$E,$E133))/(MAXIFS(Z:Z,$E:$E,$E133)-MINIFS(Z:Z,$E:$E,$E133)),
100*(Z133-MINIFS(Z:Z,$E:$E,$E133))/(MAXIFS(Z:Z,$E:$E,$E133)-MINIFS(Z:Z,$E:$E,$E133))))</f>
        <v/>
      </c>
      <c r="CP133" s="223" t="str">
        <f t="array" ref="CP133">IF(AA133="","",
IF(INDEX(Settings!$H:$H,MATCH(CP$1,Settings!$G:$G,0))=TRUE,
100-100*(AA133-MINIFS(AA:AA,$E:$E,$E133))/(MAXIFS(AA:AA,$E:$E,$E133)-MINIFS(AA:AA,$E:$E,$E133)),
100*(AA133-MINIFS(AA:AA,$E:$E,$E133))/(MAXIFS(AA:AA,$E:$E,$E133)-MINIFS(AA:AA,$E:$E,$E133))))</f>
        <v/>
      </c>
      <c r="CQ133" s="223" t="str">
        <f t="array" ref="CQ133">IF(AB133="","",
IF(INDEX(Settings!$H:$H,MATCH(CQ$1,Settings!$G:$G,0))=TRUE,
100-100*(AB133-MINIFS(AB:AB,$E:$E,$E133))/(MAXIFS(AB:AB,$E:$E,$E133)-MINIFS(AB:AB,$E:$E,$E133)),
100*(AB133-MINIFS(AB:AB,$E:$E,$E133))/(MAXIFS(AB:AB,$E:$E,$E133)-MINIFS(AB:AB,$E:$E,$E133))))</f>
        <v/>
      </c>
      <c r="CR133" s="223" t="str">
        <f t="array" ref="CR133">IF(AC133="","",
IF(INDEX(Settings!$H:$H,MATCH(CR$1,Settings!$G:$G,0))=TRUE,
100-100*(AC133-MINIFS(AC:AC,$E:$E,$E133))/(MAXIFS(AC:AC,$E:$E,$E133)-MINIFS(AC:AC,$E:$E,$E133)),
100*(AC133-MINIFS(AC:AC,$E:$E,$E133))/(MAXIFS(AC:AC,$E:$E,$E133)-MINIFS(AC:AC,$E:$E,$E133))))</f>
        <v/>
      </c>
      <c r="CS133" s="223" t="str">
        <f t="array" ref="CS133">IF(AD133="","",
IF(INDEX(Settings!$H:$H,MATCH(CS$1,Settings!$G:$G,0))=TRUE,
100-100*(AD133-MINIFS(AD:AD,$E:$E,$E133))/(MAXIFS(AD:AD,$E:$E,$E133)-MINIFS(AD:AD,$E:$E,$E133)),
100*(AD133-MINIFS(AD:AD,$E:$E,$E133))/(MAXIFS(AD:AD,$E:$E,$E133)-MINIFS(AD:AD,$E:$E,$E133))))</f>
        <v/>
      </c>
      <c r="CT133" s="223" t="str">
        <f t="array" ref="CT133">IF(AE133="","",
IF(INDEX(Settings!$H:$H,MATCH(CT$1,Settings!$G:$G,0))=TRUE,
100-100*(AE133-MINIFS(AE:AE,$E:$E,$E133))/(MAXIFS(AE:AE,$E:$E,$E133)-MINIFS(AE:AE,$E:$E,$E133)),
100*(AE133-MINIFS(AE:AE,$E:$E,$E133))/(MAXIFS(AE:AE,$E:$E,$E133)-MINIFS(AE:AE,$E:$E,$E133))))</f>
        <v/>
      </c>
      <c r="CU133" s="223" t="str">
        <f t="array" ref="CU133">IF(AF133="","",
IF(INDEX(Settings!$H:$H,MATCH(CU$1,Settings!$G:$G,0))=TRUE,
100-100*(AF133-MINIFS(AF:AF,$E:$E,$E133))/(MAXIFS(AF:AF,$E:$E,$E133)-MINIFS(AF:AF,$E:$E,$E133)),
100*(AF133-MINIFS(AF:AF,$E:$E,$E133))/(MAXIFS(AF:AF,$E:$E,$E133)-MINIFS(AF:AF,$E:$E,$E133))))</f>
        <v/>
      </c>
      <c r="CV133" s="223" t="str">
        <f t="array" ref="CV133">IF(AG133="","",
IF(INDEX(Settings!$H:$H,MATCH(CV$1,Settings!$G:$G,0))=TRUE,
100-100*(AG133-MINIFS(AG:AG,$E:$E,$E133))/(MAXIFS(AG:AG,$E:$E,$E133)-MINIFS(AG:AG,$E:$E,$E133)),
100*(AG133-MINIFS(AG:AG,$E:$E,$E133))/(MAXIFS(AG:AG,$E:$E,$E133)-MINIFS(AG:AG,$E:$E,$E133))))</f>
        <v/>
      </c>
      <c r="CW133" s="223" t="str">
        <f t="array" ref="CW133">IF(AH133="","",
IF(INDEX(Settings!$H:$H,MATCH(CW$1,Settings!$G:$G,0))=TRUE,
100-100*(AH133-MINIFS(AH:AH,$E:$E,$E133))/(MAXIFS(AH:AH,$E:$E,$E133)-MINIFS(AH:AH,$E:$E,$E133)),
100*(AH133-MINIFS(AH:AH,$E:$E,$E133))/(MAXIFS(AH:AH,$E:$E,$E133)-MINIFS(AH:AH,$E:$E,$E133))))</f>
        <v/>
      </c>
      <c r="CX133" s="223" t="str">
        <f t="array" ref="CX133">IF(AI133="","",
IF(INDEX(Settings!$H:$H,MATCH(CX$1,Settings!$G:$G,0))=TRUE,
100-100*(AI133-MINIFS(AI:AI,$E:$E,$E133))/(MAXIFS(AI:AI,$E:$E,$E133)-MINIFS(AI:AI,$E:$E,$E133)),
100*(AI133-MINIFS(AI:AI,$E:$E,$E133))/(MAXIFS(AI:AI,$E:$E,$E133)-MINIFS(AI:AI,$E:$E,$E133))))</f>
        <v/>
      </c>
      <c r="CY133" s="223" t="str">
        <f t="array" ref="CY133">IF(AJ133="","",
IF(INDEX(Settings!$H:$H,MATCH(CY$1,Settings!$G:$G,0))=TRUE,
100-100*(AJ133-MINIFS(AJ:AJ,$E:$E,$E133))/(MAXIFS(AJ:AJ,$E:$E,$E133)-MINIFS(AJ:AJ,$E:$E,$E133)),
100*(AJ133-MINIFS(AJ:AJ,$E:$E,$E133))/(MAXIFS(AJ:AJ,$E:$E,$E133)-MINIFS(AJ:AJ,$E:$E,$E133))))</f>
        <v/>
      </c>
      <c r="CZ133" s="223" t="str">
        <f t="array" ref="CZ133">IF(AK133="","",
IF(INDEX(Settings!$H:$H,MATCH(CZ$1,Settings!$G:$G,0))=TRUE,
100-100*(AK133-MINIFS(AK:AK,$E:$E,$E133))/(MAXIFS(AK:AK,$E:$E,$E133)-MINIFS(AK:AK,$E:$E,$E133)),
100*(AK133-MINIFS(AK:AK,$E:$E,$E133))/(MAXIFS(AK:AK,$E:$E,$E133)-MINIFS(AK:AK,$E:$E,$E133))))</f>
        <v/>
      </c>
      <c r="DA133" s="223" t="str">
        <f t="array" ref="DA133">IF(AL133="","",
IF(INDEX(Settings!$H:$H,MATCH(DA$1,Settings!$G:$G,0))=TRUE,
100-100*(AL133-MINIFS(AL:AL,$E:$E,$E133))/(MAXIFS(AL:AL,$E:$E,$E133)-MINIFS(AL:AL,$E:$E,$E133)),
100*(AL133-MINIFS(AL:AL,$E:$E,$E133))/(MAXIFS(AL:AL,$E:$E,$E133)-MINIFS(AL:AL,$E:$E,$E133))))</f>
        <v/>
      </c>
      <c r="DB133" s="223" t="str">
        <f t="array" ref="DB133">IF(AM133="","",
IF(INDEX(Settings!$H:$H,MATCH(DB$1,Settings!$G:$G,0))=TRUE,
100-100*(AM133-MINIFS(AM:AM,$E:$E,$E133))/(MAXIFS(AM:AM,$E:$E,$E133)-MINIFS(AM:AM,$E:$E,$E133)),
100*(AM133-MINIFS(AM:AM,$E:$E,$E133))/(MAXIFS(AM:AM,$E:$E,$E133)-MINIFS(AM:AM,$E:$E,$E133))))</f>
        <v/>
      </c>
      <c r="DC133" s="223" t="str">
        <f t="array" ref="DC133">IF(AN133="","",
IF(INDEX(Settings!$H:$H,MATCH(DC$1,Settings!$G:$G,0))=TRUE,
100-100*(AN133-MINIFS(AN:AN,$E:$E,$E133))/(MAXIFS(AN:AN,$E:$E,$E133)-MINIFS(AN:AN,$E:$E,$E133)),
100*(AN133-MINIFS(AN:AN,$E:$E,$E133))/(MAXIFS(AN:AN,$E:$E,$E133)-MINIFS(AN:AN,$E:$E,$E133))))</f>
        <v/>
      </c>
      <c r="DD133" s="223" t="str">
        <f t="array" ref="DD133">IF(AO133="","",
IF(INDEX(Settings!$H:$H,MATCH(DD$1,Settings!$G:$G,0))=TRUE,
100-100*(AO133-MINIFS(AO:AO,$E:$E,$E133))/(MAXIFS(AO:AO,$E:$E,$E133)-MINIFS(AO:AO,$E:$E,$E133)),
100*(AO133-MINIFS(AO:AO,$E:$E,$E133))/(MAXIFS(AO:AO,$E:$E,$E133)-MINIFS(AO:AO,$E:$E,$E133))))</f>
        <v/>
      </c>
      <c r="DE133" s="223" t="str">
        <f t="array" ref="DE133">IF(AP133="","",
IF(INDEX(Settings!$H:$H,MATCH(DE$1,Settings!$G:$G,0))=TRUE,
100-100*(AP133-MINIFS(AP:AP,$E:$E,$E133))/(MAXIFS(AP:AP,$E:$E,$E133)-MINIFS(AP:AP,$E:$E,$E133)),
100*(AP133-MINIFS(AP:AP,$E:$E,$E133))/(MAXIFS(AP:AP,$E:$E,$E133)-MINIFS(AP:AP,$E:$E,$E133))))</f>
        <v/>
      </c>
      <c r="DF133" s="223" t="str">
        <f t="array" ref="DF133">IF(AQ133="","",
IF(INDEX(Settings!$H:$H,MATCH(DF$1,Settings!$G:$G,0))=TRUE,
100-100*(AQ133-MINIFS(AQ:AQ,$E:$E,$E133))/(MAXIFS(AQ:AQ,$E:$E,$E133)-MINIFS(AQ:AQ,$E:$E,$E133)),
100*(AQ133-MINIFS(AQ:AQ,$E:$E,$E133))/(MAXIFS(AQ:AQ,$E:$E,$E133)-MINIFS(AQ:AQ,$E:$E,$E133))))</f>
        <v/>
      </c>
      <c r="DG133" s="223" t="str">
        <f t="array" ref="DG133">IF(AR133="","",
IF(INDEX(Settings!$H:$H,MATCH(DG$1,Settings!$G:$G,0))=TRUE,
100-100*(AR133-MINIFS(AR:AR,$E:$E,$E133))/(MAXIFS(AR:AR,$E:$E,$E133)-MINIFS(AR:AR,$E:$E,$E133)),
100*(AR133-MINIFS(AR:AR,$E:$E,$E133))/(MAXIFS(AR:AR,$E:$E,$E133)-MINIFS(AR:AR,$E:$E,$E133))))</f>
        <v/>
      </c>
      <c r="DH133" s="223" t="str">
        <f t="array" ref="DH133">IF(AS133="","",
IF(INDEX(Settings!$H:$H,MATCH(DH$1,Settings!$G:$G,0))=TRUE,
100-100*(AS133-MINIFS(AS:AS,$E:$E,$E133))/(MAXIFS(AS:AS,$E:$E,$E133)-MINIFS(AS:AS,$E:$E,$E133)),
100*(AS133-MINIFS(AS:AS,$E:$E,$E133))/(MAXIFS(AS:AS,$E:$E,$E133)-MINIFS(AS:AS,$E:$E,$E133))))</f>
        <v/>
      </c>
      <c r="DI133" s="223" t="str">
        <f t="array" ref="DI133">IF(AT133="","",
IF(INDEX(Settings!$H:$H,MATCH(DI$1,Settings!$G:$G,0))=TRUE,
100-100*(AT133-MINIFS(AT:AT,$E:$E,$E133))/(MAXIFS(AT:AT,$E:$E,$E133)-MINIFS(AT:AT,$E:$E,$E133)),
100*(AT133-MINIFS(AT:AT,$E:$E,$E133))/(MAXIFS(AT:AT,$E:$E,$E133)-MINIFS(AT:AT,$E:$E,$E133))))</f>
        <v/>
      </c>
      <c r="DJ133" s="223" t="str">
        <f t="array" ref="DJ133">IF(AU133="","",
IF(INDEX(Settings!$H:$H,MATCH(DJ$1,Settings!$G:$G,0))=TRUE,
100-100*(AU133-MINIFS(AU:AU,$E:$E,$E133))/(MAXIFS(AU:AU,$E:$E,$E133)-MINIFS(AU:AU,$E:$E,$E133)),
100*(AU133-MINIFS(AU:AU,$E:$E,$E133))/(MAXIFS(AU:AU,$E:$E,$E133)-MINIFS(AU:AU,$E:$E,$E133))))</f>
        <v/>
      </c>
      <c r="DK133" s="223" t="str">
        <f t="array" ref="DK133">IF(AV133="","",
IF(INDEX(Settings!$H:$H,MATCH(DK$1,Settings!$G:$G,0))=TRUE,
100-100*(AV133-MINIFS(AV:AV,$E:$E,$E133))/(MAXIFS(AV:AV,$E:$E,$E133)-MINIFS(AV:AV,$E:$E,$E133)),
100*(AV133-MINIFS(AV:AV,$E:$E,$E133))/(MAXIFS(AV:AV,$E:$E,$E133)-MINIFS(AV:AV,$E:$E,$E133))))</f>
        <v/>
      </c>
      <c r="DL133" s="223" t="str">
        <f t="array" ref="DL133">IF(AW133="","",
IF(INDEX(Settings!$H:$H,MATCH(DL$1,Settings!$G:$G,0))=TRUE,
100-100*(AW133-MINIFS(AW:AW,$E:$E,$E133))/(MAXIFS(AW:AW,$E:$E,$E133)-MINIFS(AW:AW,$E:$E,$E133)),
100*(AW133-MINIFS(AW:AW,$E:$E,$E133))/(MAXIFS(AW:AW,$E:$E,$E133)-MINIFS(AW:AW,$E:$E,$E133))))</f>
        <v/>
      </c>
      <c r="DM133" s="223" t="str">
        <f t="array" ref="DM133">IF(AX133="","",
IF(INDEX(Settings!$H:$H,MATCH(DM$1,Settings!$G:$G,0))=TRUE,
100-100*(AX133-MINIFS(AX:AX,$E:$E,$E133))/(MAXIFS(AX:AX,$E:$E,$E133)-MINIFS(AX:AX,$E:$E,$E133)),
100*(AX133-MINIFS(AX:AX,$E:$E,$E133))/(MAXIFS(AX:AX,$E:$E,$E133)-MINIFS(AX:AX,$E:$E,$E133))))</f>
        <v/>
      </c>
      <c r="DN133" s="223" t="str">
        <f t="array" ref="DN133">IF(AY133="","",
IF(INDEX(Settings!$H:$H,MATCH(DN$1,Settings!$G:$G,0))=TRUE,
100-100*(AY133-MINIFS(AY:AY,$E:$E,$E133))/(MAXIFS(AY:AY,$E:$E,$E133)-MINIFS(AY:AY,$E:$E,$E133)),
100*(AY133-MINIFS(AY:AY,$E:$E,$E133))/(MAXIFS(AY:AY,$E:$E,$E133)-MINIFS(AY:AY,$E:$E,$E133))))</f>
        <v/>
      </c>
      <c r="DO133" s="223" t="str">
        <f t="array" ref="DO133">IF(AZ133="","",
IF(INDEX(Settings!$H:$H,MATCH(DO$1,Settings!$G:$G,0))=TRUE,
100-100*(AZ133-MINIFS(AZ:AZ,$E:$E,$E133))/(MAXIFS(AZ:AZ,$E:$E,$E133)-MINIFS(AZ:AZ,$E:$E,$E133)),
100*(AZ133-MINIFS(AZ:AZ,$E:$E,$E133))/(MAXIFS(AZ:AZ,$E:$E,$E133)-MINIFS(AZ:AZ,$E:$E,$E133))))</f>
        <v/>
      </c>
      <c r="DP133" s="223" t="str">
        <f t="array" ref="DP133">IF(BA133="","",
IF(INDEX(Settings!$H:$H,MATCH(DP$1,Settings!$G:$G,0))=TRUE,
100-100*(BA133-MINIFS(BA:BA,$E:$E,$E133))/(MAXIFS(BA:BA,$E:$E,$E133)-MINIFS(BA:BA,$E:$E,$E133)),
100*(BA133-MINIFS(BA:BA,$E:$E,$E133))/(MAXIFS(BA:BA,$E:$E,$E133)-MINIFS(BA:BA,$E:$E,$E133))))</f>
        <v/>
      </c>
      <c r="DQ133" s="223" t="str">
        <f t="array" ref="DQ133">IF(BB133="","",
IF(INDEX(Settings!$H:$H,MATCH(DQ$1,Settings!$G:$G,0))=TRUE,
100-100*(BB133-MINIFS(BB:BB,$E:$E,$E133))/(MAXIFS(BB:BB,$E:$E,$E133)-MINIFS(BB:BB,$E:$E,$E133)),
100*(BB133-MINIFS(BB:BB,$E:$E,$E133))/(MAXIFS(BB:BB,$E:$E,$E133)-MINIFS(BB:BB,$E:$E,$E133))))</f>
        <v/>
      </c>
      <c r="DR133" s="223" t="str">
        <f t="array" ref="DR133">IF(BC133="","",
IF(INDEX(Settings!$H:$H,MATCH(DR$1,Settings!$G:$G,0))=TRUE,
100-100*(BC133-MINIFS(BC:BC,$E:$E,$E133))/(MAXIFS(BC:BC,$E:$E,$E133)-MINIFS(BC:BC,$E:$E,$E133)),
100*(BC133-MINIFS(BC:BC,$E:$E,$E133))/(MAXIFS(BC:BC,$E:$E,$E133)-MINIFS(BC:BC,$E:$E,$E133))))</f>
        <v/>
      </c>
      <c r="DS133" s="223" t="str">
        <f t="array" ref="DS133">IF(BD133="","",
IF(INDEX(Settings!$H:$H,MATCH(DS$1,Settings!$G:$G,0))=TRUE,
100-100*(BD133-MINIFS(BD:BD,$E:$E,$E133))/(MAXIFS(BD:BD,$E:$E,$E133)-MINIFS(BD:BD,$E:$E,$E133)),
100*(BD133-MINIFS(BD:BD,$E:$E,$E133))/(MAXIFS(BD:BD,$E:$E,$E133)-MINIFS(BD:BD,$E:$E,$E133))))</f>
        <v/>
      </c>
      <c r="DT133" s="223" t="str">
        <f t="array" ref="DT133">IF(BE133="","",
IF(INDEX(Settings!$H:$H,MATCH(DT$1,Settings!$G:$G,0))=TRUE,
100-100*(BE133-MINIFS(BE:BE,$E:$E,$E133))/(MAXIFS(BE:BE,$E:$E,$E133)-MINIFS(BE:BE,$E:$E,$E133)),
100*(BE133-MINIFS(BE:BE,$E:$E,$E133))/(MAXIFS(BE:BE,$E:$E,$E133)-MINIFS(BE:BE,$E:$E,$E133))))</f>
        <v/>
      </c>
      <c r="DU133" s="223" t="str">
        <f t="array" ref="DU133">IF(BF133="","",
IF(INDEX(Settings!$H:$H,MATCH(DU$1,Settings!$G:$G,0))=TRUE,
100-100*(BF133-MINIFS(BF:BF,$E:$E,$E133))/(MAXIFS(BF:BF,$E:$E,$E133)-MINIFS(BF:BF,$E:$E,$E133)),
100*(BF133-MINIFS(BF:BF,$E:$E,$E133))/(MAXIFS(BF:BF,$E:$E,$E133)-MINIFS(BF:BF,$E:$E,$E133))))</f>
        <v/>
      </c>
      <c r="DV133" s="223" t="str">
        <f t="array" ref="DV133">IF(BG133="","",
IF(INDEX(Settings!$H:$H,MATCH(DV$1,Settings!$G:$G,0))=TRUE,
100-100*(BG133-MINIFS(BG:BG,$E:$E,$E133))/(MAXIFS(BG:BG,$E:$E,$E133)-MINIFS(BG:BG,$E:$E,$E133)),
100*(BG133-MINIFS(BG:BG,$E:$E,$E133))/(MAXIFS(BG:BG,$E:$E,$E133)-MINIFS(BG:BG,$E:$E,$E133))))</f>
        <v/>
      </c>
      <c r="DW133" s="223" t="str">
        <f t="array" ref="DW133">IF(BH133="","",
IF(INDEX(Settings!$H:$H,MATCH(DW$1,Settings!$G:$G,0))=TRUE,
100-100*(BH133-MINIFS(BH:BH,$E:$E,$E133))/(MAXIFS(BH:BH,$E:$E,$E133)-MINIFS(BH:BH,$E:$E,$E133)),
100*(BH133-MINIFS(BH:BH,$E:$E,$E133))/(MAXIFS(BH:BH,$E:$E,$E133)-MINIFS(BH:BH,$E:$E,$E133))))</f>
        <v/>
      </c>
      <c r="DX133" s="223" t="str">
        <f t="array" ref="DX133">IF(BI133="","",
IF(INDEX(Settings!$H:$H,MATCH(DX$1,Settings!$G:$G,0))=TRUE,
100-100*(BI133-MINIFS(BI:BI,$E:$E,$E133))/(MAXIFS(BI:BI,$E:$E,$E133)-MINIFS(BI:BI,$E:$E,$E133)),
100*(BI133-MINIFS(BI:BI,$E:$E,$E133))/(MAXIFS(BI:BI,$E:$E,$E133)-MINIFS(BI:BI,$E:$E,$E133))))</f>
        <v/>
      </c>
      <c r="DY133" s="223" t="str">
        <f t="array" ref="DY133">IF(BJ133="","",
IF(INDEX(Settings!$H:$H,MATCH(DY$1,Settings!$G:$G,0))=TRUE,
100-100*(BJ133-MINIFS(BJ:BJ,$E:$E,$E133))/(MAXIFS(BJ:BJ,$E:$E,$E133)-MINIFS(BJ:BJ,$E:$E,$E133)),
100*(BJ133-MINIFS(BJ:BJ,$E:$E,$E133))/(MAXIFS(BJ:BJ,$E:$E,$E133)-MINIFS(BJ:BJ,$E:$E,$E133))))</f>
        <v/>
      </c>
      <c r="DZ133" s="225"/>
      <c r="EA133" s="225"/>
      <c r="EB133" s="225" t="str">
        <f t="shared" si="8"/>
        <v/>
      </c>
      <c r="EC133" s="225" t="str">
        <f t="shared" si="9"/>
        <v/>
      </c>
      <c r="ED133" s="225" t="str">
        <f t="shared" si="10"/>
        <v/>
      </c>
      <c r="EE133" s="225" t="str">
        <f t="shared" si="11"/>
        <v/>
      </c>
      <c r="EF133" s="225" t="str">
        <f t="shared" si="12"/>
        <v/>
      </c>
      <c r="EG133" s="225" t="str">
        <f t="shared" si="13"/>
        <v/>
      </c>
      <c r="EH133" s="225"/>
      <c r="EI133" s="225"/>
      <c r="EJ133" s="225"/>
      <c r="EK133" s="225"/>
      <c r="EL133" s="225"/>
      <c r="EM133" s="225"/>
    </row>
    <row r="134">
      <c r="A134" s="231"/>
      <c r="B134" s="231"/>
      <c r="C134" s="231"/>
      <c r="D134" s="231" t="str">
        <f t="array" ref="D134">IFERROR(INDEX(Profiles!$B:$B,MATCH($A134,Profiles!$A:$A,0)),"")</f>
        <v/>
      </c>
      <c r="E134" s="231"/>
      <c r="F134" s="231"/>
      <c r="G134" s="231"/>
      <c r="H134" s="231"/>
      <c r="I134" s="231" t="str">
        <f>IF(A134="","",IF(Settings!$N$3="DATE",F134&amp;": "&amp;TEXT(B134,"M/DD/YY"),F134&amp;": "&amp;H134))</f>
        <v/>
      </c>
      <c r="J134" s="231"/>
      <c r="K134" s="231"/>
      <c r="L134" s="231"/>
      <c r="M134" s="232" t="str">
        <f t="shared" si="14"/>
        <v/>
      </c>
      <c r="N134" s="231"/>
      <c r="O134" s="231"/>
      <c r="P134" s="231"/>
      <c r="Q134" s="231"/>
      <c r="R134" s="231"/>
      <c r="S134" s="230" t="str">
        <f>IFERROR(VLOOKUP(AF134, 'YOYO IR Scores'!A:C, 3, FALSE), "")
</f>
        <v/>
      </c>
      <c r="T134" s="231"/>
      <c r="U134" s="231"/>
      <c r="V134" s="231"/>
      <c r="W134" s="231"/>
      <c r="X134" s="233" t="str">
        <f t="shared" si="4"/>
        <v/>
      </c>
      <c r="Y134" s="234" t="str">
        <f t="shared" si="5"/>
        <v/>
      </c>
      <c r="Z134" s="234" t="str">
        <f t="shared" si="6"/>
        <v/>
      </c>
      <c r="AA134" s="233" t="str">
        <f t="shared" si="7"/>
        <v/>
      </c>
      <c r="AB134" s="232"/>
      <c r="AC134" s="232"/>
      <c r="AD134" s="232"/>
      <c r="AE134" s="232" t="str">
        <f>IFERROR(VLOOKUP(AF134, 'YOYO IR Scores'!A:C, 2, FALSE), "")</f>
        <v/>
      </c>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t="str">
        <f t="array" ref="BK134">IF(J134="","",
IF(INDEX(Settings!$H:$H,MATCH(BY$1,Settings!$G:$G,0))=TRUE,
100-100*(J134-MIN(J:J))/(MAX(J:J)-MIN(J:J)),
100*(J134-MIN(J:J))/(MAX(J:J)-MIN(J:J))))</f>
        <v/>
      </c>
      <c r="BL134" s="232" t="str">
        <f t="array" ref="BL134">IF(J134="","",
IF(INDEX(Settings!$H:$H,MATCH(BY$1,Settings!$G:$G,0))=TRUE,
100-100*(J134-MINIFS(J:J,$E:$E,$E134))/(MAXIFS(J:J,$E:$E,$E134)-MINIFS(J:J,$E:$E,$E134)),
100*(J134-MINIFS(J:J,$E:$E,$E134))/(MAXIFS(J:J,$E:$E,$E134)-MINIFS(J:J,$E:$E,$E134))))</f>
        <v/>
      </c>
      <c r="BM134" s="232" t="str">
        <f t="array" ref="BM134">IF(J134="","",
IF(INDEX(Settings!$H:$H,MATCH(BY$1,Settings!$G:$G,0))=TRUE,
100-100*(J134-MINIFS(J:J,$E:$E,$E134,$I:$I,$I134))/(MAXIFS(J:J,$E:$E,$E134,$I:$I,$I134)-MINIFS(J:J,$E:$E,$E134,$I:$I,$I134)),
100*(J134-MINIFS(J:J,$E:$E,$E134,$I:$I,$I134))/(MAXIFS(J:J,$E:$E,$E134,$I:$I,$I134)-MINIFS(J:J,$E:$E,$E134,$I:$I,$I134))))</f>
        <v/>
      </c>
      <c r="BN134" s="231" t="str">
        <f t="array" ref="BN134">IF(J134="","",
IF(INDEX(Settings!$H:$H,MATCH(BY$1,Settings!$G:$G,0))=TRUE,
100-100*PERCENTRANK(J:J,J134),
100*PERCENTRANK(J:J,J134)))</f>
        <v/>
      </c>
      <c r="BO134" s="231" t="str">
        <f>IFERROR(__xludf.DUMMYFUNCTION("IF(J134="""","""",
IF(INDEX(Settings!$H:$H,MATCH(BY$1,Settings!$G:$G,0))=TRUE,
100-100*PERCENTRANK(FILTER(J:J,$E:$E=$E134),J134),
100*PERCENTRANK(FILTER(J:J,$E:$E=$E134),J134)))"),"")</f>
        <v/>
      </c>
      <c r="BP134" s="231" t="str">
        <f>IFERROR(__xludf.DUMMYFUNCTION("IF(J134="""","""",
IF(INDEX(Settings!$H:$H,MATCH(BY$1,Settings!$G:$G,0))=TRUE,
100-100*PERCENTRANK(FILTER(J:J,$E:$E=$E134,$I:$I=$I134),J134),
100*PERCENTRANK(FILTER(J:J,$E:$E=$E134,$I:$I=$I134),J134)))"),"")</f>
        <v/>
      </c>
      <c r="BQ134" s="233" t="str">
        <f t="array" ref="BQ134">IF(J134="","",
IF(INDEX(Settings!$H:$H,MATCH(BY$1,Settings!$G:$G,0))=TRUE,
-1*(J134-AVERAGE(J:J))/STDEV(J:J),
(J134-AVERAGE(J:J))/STDEV(J:J)))</f>
        <v/>
      </c>
      <c r="BR134" s="233" t="str">
        <f>IFERROR(__xludf.DUMMYFUNCTION("IF(J134="""","""",
IF(INDEX(Settings!$H:$H,MATCH(BY$1,Settings!$G:$G,0))=TRUE,
-1*(J134-AVERAGEIFS(J:J,$E:$E,$E134))/STDEV(FILTER(J:J,$E:$E=$E134)),
(J134-AVERAGEIFS(J:J,$E:$E,$E134))/STDEV(FILTER(J:J,$E:$E=$E134))))"),"")</f>
        <v/>
      </c>
      <c r="BS134" s="233"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1"/>
      <c r="BX134" s="231"/>
      <c r="BY134" s="232" t="str">
        <f t="array" ref="BY134">IF(J134="","",
IF(INDEX(Settings!$H:$H,MATCH(BY$1,Settings!$G:$G,0))=TRUE,
100-100*(J134-MINIFS(J:J,$E:$E,$E134))/(MAXIFS(J:J,$E:$E,$E134)-MINIFS(J:J,$E:$E,$E134)),
100*(J134-MINIFS(J:J,$E:$E,$E134))/(MAXIFS(J:J,$E:$E,$E134)-MINIFS(J:J,$E:$E,$E134))))</f>
        <v/>
      </c>
      <c r="BZ134" s="232" t="str">
        <f t="array" ref="BZ134">IF(K134="","",
IF(INDEX(Settings!$H:$H,MATCH(BZ$1,Settings!$G:$G,0))=TRUE,
100-100*(K134-MINIFS(K:K,$E:$E,$E134))/(MAXIFS(K:K,$E:$E,$E134)-MINIFS(K:K,$E:$E,$E134)),
100*(K134-MINIFS(K:K,$E:$E,$E134))/(MAXIFS(K:K,$E:$E,$E134)-MINIFS(K:K,$E:$E,$E134))))</f>
        <v/>
      </c>
      <c r="CA134" s="232" t="str">
        <f t="array" ref="CA134">IF(L134="","",
IF(INDEX(Settings!$H:$H,MATCH(CA$1,Settings!$G:$G,0))=TRUE,
100-100*(L134-MINIFS(L:L,$E:$E,$E134))/(MAXIFS(L:L,$E:$E,$E134)-MINIFS(L:L,$E:$E,$E134)),
100*(L134-MINIFS(L:L,$E:$E,$E134))/(MAXIFS(L:L,$E:$E,$E134)-MINIFS(L:L,$E:$E,$E134))))</f>
        <v/>
      </c>
      <c r="CB134" s="232" t="str">
        <f t="array" ref="CB134">IF(M134="","",
IF(INDEX(Settings!$H:$H,MATCH(CB$1,Settings!$G:$G,0))=TRUE,
100-100*(M134-MINIFS(M:M,$E:$E,$E134))/(MAXIFS(M:M,$E:$E,$E134)-MINIFS(M:M,$E:$E,$E134)),
100*(M134-MINIFS(M:M,$E:$E,$E134))/(MAXIFS(M:M,$E:$E,$E134)-MINIFS(M:M,$E:$E,$E134))))</f>
        <v/>
      </c>
      <c r="CC134" s="232" t="str">
        <f t="array" ref="CC134">IF(N134="","",
IF(INDEX(Settings!$H:$H,MATCH(CC$1,Settings!$G:$G,0))=TRUE,
100-100*(N134-MINIFS(N:N,$E:$E,$E134))/(MAXIFS(N:N,$E:$E,$E134)-MINIFS(N:N,$E:$E,$E134)),
100*(N134-MINIFS(N:N,$E:$E,$E134))/(MAXIFS(N:N,$E:$E,$E134)-MINIFS(N:N,$E:$E,$E134))))</f>
        <v/>
      </c>
      <c r="CD134" s="232" t="str">
        <f t="array" ref="CD134">IF(O134="","",
IF(INDEX(Settings!$H:$H,MATCH(CD$1,Settings!$G:$G,0))=TRUE,
100-100*(O134-MINIFS(O:O,$E:$E,$E134))/(MAXIFS(O:O,$E:$E,$E134)-MINIFS(O:O,$E:$E,$E134)),
100*(O134-MINIFS(O:O,$E:$E,$E134))/(MAXIFS(O:O,$E:$E,$E134)-MINIFS(O:O,$E:$E,$E134))))</f>
        <v/>
      </c>
      <c r="CE134" s="232" t="str">
        <f t="array" ref="CE134">IF(P134="","",
IF(INDEX(Settings!$H:$H,MATCH(CE$1,Settings!$G:$G,0))=TRUE,
100-100*(P134-MINIFS(P:P,$E:$E,$E134))/(MAXIFS(P:P,$E:$E,$E134)-MINIFS(P:P,$E:$E,$E134)),
100*(P134-MINIFS(P:P,$E:$E,$E134))/(MAXIFS(P:P,$E:$E,$E134)-MINIFS(P:P,$E:$E,$E134))))</f>
        <v/>
      </c>
      <c r="CF134" s="232" t="str">
        <f t="array" ref="CF134">IF(Q134="","",
IF(INDEX(Settings!$H:$H,MATCH(CF$1,Settings!$G:$G,0))=TRUE,
100-100*(Q134-MINIFS(Q:Q,$E:$E,$E134))/(MAXIFS(Q:Q,$E:$E,$E134)-MINIFS(Q:Q,$E:$E,$E134)),
100*(Q134-MINIFS(Q:Q,$E:$E,$E134))/(MAXIFS(Q:Q,$E:$E,$E134)-MINIFS(Q:Q,$E:$E,$E134))))</f>
        <v/>
      </c>
      <c r="CG134" s="232" t="str">
        <f t="array" ref="CG134">IF(R134="","",
IF(INDEX(Settings!$H:$H,MATCH(CG$1,Settings!$G:$G,0))=TRUE,
100-100*(R134-MINIFS(R:R,$E:$E,$E134))/(MAXIFS(R:R,$E:$E,$E134)-MINIFS(R:R,$E:$E,$E134)),
100*(R134-MINIFS(R:R,$E:$E,$E134))/(MAXIFS(R:R,$E:$E,$E134)-MINIFS(R:R,$E:$E,$E134))))</f>
        <v/>
      </c>
      <c r="CH134" s="232" t="str">
        <f t="array" ref="CH134">IF(S134="","",
IF(INDEX(Settings!$H:$H,MATCH(CH$1,Settings!$G:$G,0))=TRUE,
100-100*(S134-MINIFS(S:S,$E:$E,$E134))/(MAXIFS(S:S,$E:$E,$E134)-MINIFS(S:S,$E:$E,$E134)),
100*(S134-MINIFS(S:S,$E:$E,$E134))/(MAXIFS(S:S,$E:$E,$E134)-MINIFS(S:S,$E:$E,$E134))))</f>
        <v/>
      </c>
      <c r="CI134" s="232" t="str">
        <f t="array" ref="CI134">IF(T134="","",
IF(INDEX(Settings!$H:$H,MATCH(CI$1,Settings!$G:$G,0))=TRUE,
100-100*(T134-MINIFS(T:T,$E:$E,$E134))/(MAXIFS(T:T,$E:$E,$E134)-MINIFS(T:T,$E:$E,$E134)),
100*(T134-MINIFS(T:T,$E:$E,$E134))/(MAXIFS(T:T,$E:$E,$E134)-MINIFS(T:T,$E:$E,$E134))))</f>
        <v/>
      </c>
      <c r="CJ134" s="232" t="str">
        <f t="array" ref="CJ134">IF(U134="","",
IF(INDEX(Settings!$H:$H,MATCH(CJ$1,Settings!$G:$G,0))=TRUE,
100-100*(U134-MINIFS(U:U,$E:$E,$E134))/(MAXIFS(U:U,$E:$E,$E134)-MINIFS(U:U,$E:$E,$E134)),
100*(U134-MINIFS(U:U,$E:$E,$E134))/(MAXIFS(U:U,$E:$E,$E134)-MINIFS(U:U,$E:$E,$E134))))</f>
        <v/>
      </c>
      <c r="CK134" s="232" t="str">
        <f t="array" ref="CK134">IF(V134="","",
IF(INDEX(Settings!$H:$H,MATCH(CK$1,Settings!$G:$G,0))=TRUE,
100-100*(V134-MINIFS(V:V,$E:$E,$E134))/(MAXIFS(V:V,$E:$E,$E134)-MINIFS(V:V,$E:$E,$E134)),
100*(V134-MINIFS(V:V,$E:$E,$E134))/(MAXIFS(V:V,$E:$E,$E134)-MINIFS(V:V,$E:$E,$E134))))</f>
        <v/>
      </c>
      <c r="CL134" s="232" t="str">
        <f t="array" ref="CL134">IF(W134="","",
IF(INDEX(Settings!$H:$H,MATCH(CL$1,Settings!$G:$G,0))=TRUE,
100-100*(W134-MINIFS(W:W,$E:$E,$E134))/(MAXIFS(W:W,$E:$E,$E134)-MINIFS(W:W,$E:$E,$E134)),
100*(W134-MINIFS(W:W,$E:$E,$E134))/(MAXIFS(W:W,$E:$E,$E134)-MINIFS(W:W,$E:$E,$E134))))</f>
        <v/>
      </c>
      <c r="CM134" s="232" t="str">
        <f t="array" ref="CM134">IF(X134="","",
IF(INDEX(Settings!$H:$H,MATCH(CM$1,Settings!$G:$G,0))=TRUE,
100-100*(X134-MINIFS(X:X,$E:$E,$E134))/(MAXIFS(X:X,$E:$E,$E134)-MINIFS(X:X,$E:$E,$E134)),
100*(X134-MINIFS(X:X,$E:$E,$E134))/(MAXIFS(X:X,$E:$E,$E134)-MINIFS(X:X,$E:$E,$E134))))</f>
        <v/>
      </c>
      <c r="CN134" s="232" t="str">
        <f t="array" ref="CN134">IF(Y134="","",
IF(INDEX(Settings!$H:$H,MATCH(CN$1,Settings!$G:$G,0))=TRUE,
100-100*(Y134-MINIFS(Y:Y,$E:$E,$E134))/(MAXIFS(Y:Y,$E:$E,$E134)-MINIFS(Y:Y,$E:$E,$E134)),
100*(Y134-MINIFS(Y:Y,$E:$E,$E134))/(MAXIFS(Y:Y,$E:$E,$E134)-MINIFS(Y:Y,$E:$E,$E134))))</f>
        <v/>
      </c>
      <c r="CO134" s="232" t="str">
        <f t="array" ref="CO134">IF(Z134="","",
IF(INDEX(Settings!$H:$H,MATCH(CO$1,Settings!$G:$G,0))=TRUE,
100-100*(Z134-MINIFS(Z:Z,$E:$E,$E134))/(MAXIFS(Z:Z,$E:$E,$E134)-MINIFS(Z:Z,$E:$E,$E134)),
100*(Z134-MINIFS(Z:Z,$E:$E,$E134))/(MAXIFS(Z:Z,$E:$E,$E134)-MINIFS(Z:Z,$E:$E,$E134))))</f>
        <v/>
      </c>
      <c r="CP134" s="232" t="str">
        <f t="array" ref="CP134">IF(AA134="","",
IF(INDEX(Settings!$H:$H,MATCH(CP$1,Settings!$G:$G,0))=TRUE,
100-100*(AA134-MINIFS(AA:AA,$E:$E,$E134))/(MAXIFS(AA:AA,$E:$E,$E134)-MINIFS(AA:AA,$E:$E,$E134)),
100*(AA134-MINIFS(AA:AA,$E:$E,$E134))/(MAXIFS(AA:AA,$E:$E,$E134)-MINIFS(AA:AA,$E:$E,$E134))))</f>
        <v/>
      </c>
      <c r="CQ134" s="232" t="str">
        <f t="array" ref="CQ134">IF(AB134="","",
IF(INDEX(Settings!$H:$H,MATCH(CQ$1,Settings!$G:$G,0))=TRUE,
100-100*(AB134-MINIFS(AB:AB,$E:$E,$E134))/(MAXIFS(AB:AB,$E:$E,$E134)-MINIFS(AB:AB,$E:$E,$E134)),
100*(AB134-MINIFS(AB:AB,$E:$E,$E134))/(MAXIFS(AB:AB,$E:$E,$E134)-MINIFS(AB:AB,$E:$E,$E134))))</f>
        <v/>
      </c>
      <c r="CR134" s="232" t="str">
        <f t="array" ref="CR134">IF(AC134="","",
IF(INDEX(Settings!$H:$H,MATCH(CR$1,Settings!$G:$G,0))=TRUE,
100-100*(AC134-MINIFS(AC:AC,$E:$E,$E134))/(MAXIFS(AC:AC,$E:$E,$E134)-MINIFS(AC:AC,$E:$E,$E134)),
100*(AC134-MINIFS(AC:AC,$E:$E,$E134))/(MAXIFS(AC:AC,$E:$E,$E134)-MINIFS(AC:AC,$E:$E,$E134))))</f>
        <v/>
      </c>
      <c r="CS134" s="232" t="str">
        <f t="array" ref="CS134">IF(AD134="","",
IF(INDEX(Settings!$H:$H,MATCH(CS$1,Settings!$G:$G,0))=TRUE,
100-100*(AD134-MINIFS(AD:AD,$E:$E,$E134))/(MAXIFS(AD:AD,$E:$E,$E134)-MINIFS(AD:AD,$E:$E,$E134)),
100*(AD134-MINIFS(AD:AD,$E:$E,$E134))/(MAXIFS(AD:AD,$E:$E,$E134)-MINIFS(AD:AD,$E:$E,$E134))))</f>
        <v/>
      </c>
      <c r="CT134" s="232" t="str">
        <f t="array" ref="CT134">IF(AE134="","",
IF(INDEX(Settings!$H:$H,MATCH(CT$1,Settings!$G:$G,0))=TRUE,
100-100*(AE134-MINIFS(AE:AE,$E:$E,$E134))/(MAXIFS(AE:AE,$E:$E,$E134)-MINIFS(AE:AE,$E:$E,$E134)),
100*(AE134-MINIFS(AE:AE,$E:$E,$E134))/(MAXIFS(AE:AE,$E:$E,$E134)-MINIFS(AE:AE,$E:$E,$E134))))</f>
        <v/>
      </c>
      <c r="CU134" s="232" t="str">
        <f t="array" ref="CU134">IF(AF134="","",
IF(INDEX(Settings!$H:$H,MATCH(CU$1,Settings!$G:$G,0))=TRUE,
100-100*(AF134-MINIFS(AF:AF,$E:$E,$E134))/(MAXIFS(AF:AF,$E:$E,$E134)-MINIFS(AF:AF,$E:$E,$E134)),
100*(AF134-MINIFS(AF:AF,$E:$E,$E134))/(MAXIFS(AF:AF,$E:$E,$E134)-MINIFS(AF:AF,$E:$E,$E134))))</f>
        <v/>
      </c>
      <c r="CV134" s="232" t="str">
        <f t="array" ref="CV134">IF(AG134="","",
IF(INDEX(Settings!$H:$H,MATCH(CV$1,Settings!$G:$G,0))=TRUE,
100-100*(AG134-MINIFS(AG:AG,$E:$E,$E134))/(MAXIFS(AG:AG,$E:$E,$E134)-MINIFS(AG:AG,$E:$E,$E134)),
100*(AG134-MINIFS(AG:AG,$E:$E,$E134))/(MAXIFS(AG:AG,$E:$E,$E134)-MINIFS(AG:AG,$E:$E,$E134))))</f>
        <v/>
      </c>
      <c r="CW134" s="232" t="str">
        <f t="array" ref="CW134">IF(AH134="","",
IF(INDEX(Settings!$H:$H,MATCH(CW$1,Settings!$G:$G,0))=TRUE,
100-100*(AH134-MINIFS(AH:AH,$E:$E,$E134))/(MAXIFS(AH:AH,$E:$E,$E134)-MINIFS(AH:AH,$E:$E,$E134)),
100*(AH134-MINIFS(AH:AH,$E:$E,$E134))/(MAXIFS(AH:AH,$E:$E,$E134)-MINIFS(AH:AH,$E:$E,$E134))))</f>
        <v/>
      </c>
      <c r="CX134" s="232" t="str">
        <f t="array" ref="CX134">IF(AI134="","",
IF(INDEX(Settings!$H:$H,MATCH(CX$1,Settings!$G:$G,0))=TRUE,
100-100*(AI134-MINIFS(AI:AI,$E:$E,$E134))/(MAXIFS(AI:AI,$E:$E,$E134)-MINIFS(AI:AI,$E:$E,$E134)),
100*(AI134-MINIFS(AI:AI,$E:$E,$E134))/(MAXIFS(AI:AI,$E:$E,$E134)-MINIFS(AI:AI,$E:$E,$E134))))</f>
        <v/>
      </c>
      <c r="CY134" s="232" t="str">
        <f t="array" ref="CY134">IF(AJ134="","",
IF(INDEX(Settings!$H:$H,MATCH(CY$1,Settings!$G:$G,0))=TRUE,
100-100*(AJ134-MINIFS(AJ:AJ,$E:$E,$E134))/(MAXIFS(AJ:AJ,$E:$E,$E134)-MINIFS(AJ:AJ,$E:$E,$E134)),
100*(AJ134-MINIFS(AJ:AJ,$E:$E,$E134))/(MAXIFS(AJ:AJ,$E:$E,$E134)-MINIFS(AJ:AJ,$E:$E,$E134))))</f>
        <v/>
      </c>
      <c r="CZ134" s="232" t="str">
        <f t="array" ref="CZ134">IF(AK134="","",
IF(INDEX(Settings!$H:$H,MATCH(CZ$1,Settings!$G:$G,0))=TRUE,
100-100*(AK134-MINIFS(AK:AK,$E:$E,$E134))/(MAXIFS(AK:AK,$E:$E,$E134)-MINIFS(AK:AK,$E:$E,$E134)),
100*(AK134-MINIFS(AK:AK,$E:$E,$E134))/(MAXIFS(AK:AK,$E:$E,$E134)-MINIFS(AK:AK,$E:$E,$E134))))</f>
        <v/>
      </c>
      <c r="DA134" s="232" t="str">
        <f t="array" ref="DA134">IF(AL134="","",
IF(INDEX(Settings!$H:$H,MATCH(DA$1,Settings!$G:$G,0))=TRUE,
100-100*(AL134-MINIFS(AL:AL,$E:$E,$E134))/(MAXIFS(AL:AL,$E:$E,$E134)-MINIFS(AL:AL,$E:$E,$E134)),
100*(AL134-MINIFS(AL:AL,$E:$E,$E134))/(MAXIFS(AL:AL,$E:$E,$E134)-MINIFS(AL:AL,$E:$E,$E134))))</f>
        <v/>
      </c>
      <c r="DB134" s="232" t="str">
        <f t="array" ref="DB134">IF(AM134="","",
IF(INDEX(Settings!$H:$H,MATCH(DB$1,Settings!$G:$G,0))=TRUE,
100-100*(AM134-MINIFS(AM:AM,$E:$E,$E134))/(MAXIFS(AM:AM,$E:$E,$E134)-MINIFS(AM:AM,$E:$E,$E134)),
100*(AM134-MINIFS(AM:AM,$E:$E,$E134))/(MAXIFS(AM:AM,$E:$E,$E134)-MINIFS(AM:AM,$E:$E,$E134))))</f>
        <v/>
      </c>
      <c r="DC134" s="232" t="str">
        <f t="array" ref="DC134">IF(AN134="","",
IF(INDEX(Settings!$H:$H,MATCH(DC$1,Settings!$G:$G,0))=TRUE,
100-100*(AN134-MINIFS(AN:AN,$E:$E,$E134))/(MAXIFS(AN:AN,$E:$E,$E134)-MINIFS(AN:AN,$E:$E,$E134)),
100*(AN134-MINIFS(AN:AN,$E:$E,$E134))/(MAXIFS(AN:AN,$E:$E,$E134)-MINIFS(AN:AN,$E:$E,$E134))))</f>
        <v/>
      </c>
      <c r="DD134" s="232" t="str">
        <f t="array" ref="DD134">IF(AO134="","",
IF(INDEX(Settings!$H:$H,MATCH(DD$1,Settings!$G:$G,0))=TRUE,
100-100*(AO134-MINIFS(AO:AO,$E:$E,$E134))/(MAXIFS(AO:AO,$E:$E,$E134)-MINIFS(AO:AO,$E:$E,$E134)),
100*(AO134-MINIFS(AO:AO,$E:$E,$E134))/(MAXIFS(AO:AO,$E:$E,$E134)-MINIFS(AO:AO,$E:$E,$E134))))</f>
        <v/>
      </c>
      <c r="DE134" s="232" t="str">
        <f t="array" ref="DE134">IF(AP134="","",
IF(INDEX(Settings!$H:$H,MATCH(DE$1,Settings!$G:$G,0))=TRUE,
100-100*(AP134-MINIFS(AP:AP,$E:$E,$E134))/(MAXIFS(AP:AP,$E:$E,$E134)-MINIFS(AP:AP,$E:$E,$E134)),
100*(AP134-MINIFS(AP:AP,$E:$E,$E134))/(MAXIFS(AP:AP,$E:$E,$E134)-MINIFS(AP:AP,$E:$E,$E134))))</f>
        <v/>
      </c>
      <c r="DF134" s="232" t="str">
        <f t="array" ref="DF134">IF(AQ134="","",
IF(INDEX(Settings!$H:$H,MATCH(DF$1,Settings!$G:$G,0))=TRUE,
100-100*(AQ134-MINIFS(AQ:AQ,$E:$E,$E134))/(MAXIFS(AQ:AQ,$E:$E,$E134)-MINIFS(AQ:AQ,$E:$E,$E134)),
100*(AQ134-MINIFS(AQ:AQ,$E:$E,$E134))/(MAXIFS(AQ:AQ,$E:$E,$E134)-MINIFS(AQ:AQ,$E:$E,$E134))))</f>
        <v/>
      </c>
      <c r="DG134" s="232" t="str">
        <f t="array" ref="DG134">IF(AR134="","",
IF(INDEX(Settings!$H:$H,MATCH(DG$1,Settings!$G:$G,0))=TRUE,
100-100*(AR134-MINIFS(AR:AR,$E:$E,$E134))/(MAXIFS(AR:AR,$E:$E,$E134)-MINIFS(AR:AR,$E:$E,$E134)),
100*(AR134-MINIFS(AR:AR,$E:$E,$E134))/(MAXIFS(AR:AR,$E:$E,$E134)-MINIFS(AR:AR,$E:$E,$E134))))</f>
        <v/>
      </c>
      <c r="DH134" s="232" t="str">
        <f t="array" ref="DH134">IF(AS134="","",
IF(INDEX(Settings!$H:$H,MATCH(DH$1,Settings!$G:$G,0))=TRUE,
100-100*(AS134-MINIFS(AS:AS,$E:$E,$E134))/(MAXIFS(AS:AS,$E:$E,$E134)-MINIFS(AS:AS,$E:$E,$E134)),
100*(AS134-MINIFS(AS:AS,$E:$E,$E134))/(MAXIFS(AS:AS,$E:$E,$E134)-MINIFS(AS:AS,$E:$E,$E134))))</f>
        <v/>
      </c>
      <c r="DI134" s="232" t="str">
        <f t="array" ref="DI134">IF(AT134="","",
IF(INDEX(Settings!$H:$H,MATCH(DI$1,Settings!$G:$G,0))=TRUE,
100-100*(AT134-MINIFS(AT:AT,$E:$E,$E134))/(MAXIFS(AT:AT,$E:$E,$E134)-MINIFS(AT:AT,$E:$E,$E134)),
100*(AT134-MINIFS(AT:AT,$E:$E,$E134))/(MAXIFS(AT:AT,$E:$E,$E134)-MINIFS(AT:AT,$E:$E,$E134))))</f>
        <v/>
      </c>
      <c r="DJ134" s="232" t="str">
        <f t="array" ref="DJ134">IF(AU134="","",
IF(INDEX(Settings!$H:$H,MATCH(DJ$1,Settings!$G:$G,0))=TRUE,
100-100*(AU134-MINIFS(AU:AU,$E:$E,$E134))/(MAXIFS(AU:AU,$E:$E,$E134)-MINIFS(AU:AU,$E:$E,$E134)),
100*(AU134-MINIFS(AU:AU,$E:$E,$E134))/(MAXIFS(AU:AU,$E:$E,$E134)-MINIFS(AU:AU,$E:$E,$E134))))</f>
        <v/>
      </c>
      <c r="DK134" s="232" t="str">
        <f t="array" ref="DK134">IF(AV134="","",
IF(INDEX(Settings!$H:$H,MATCH(DK$1,Settings!$G:$G,0))=TRUE,
100-100*(AV134-MINIFS(AV:AV,$E:$E,$E134))/(MAXIFS(AV:AV,$E:$E,$E134)-MINIFS(AV:AV,$E:$E,$E134)),
100*(AV134-MINIFS(AV:AV,$E:$E,$E134))/(MAXIFS(AV:AV,$E:$E,$E134)-MINIFS(AV:AV,$E:$E,$E134))))</f>
        <v/>
      </c>
      <c r="DL134" s="232" t="str">
        <f t="array" ref="DL134">IF(AW134="","",
IF(INDEX(Settings!$H:$H,MATCH(DL$1,Settings!$G:$G,0))=TRUE,
100-100*(AW134-MINIFS(AW:AW,$E:$E,$E134))/(MAXIFS(AW:AW,$E:$E,$E134)-MINIFS(AW:AW,$E:$E,$E134)),
100*(AW134-MINIFS(AW:AW,$E:$E,$E134))/(MAXIFS(AW:AW,$E:$E,$E134)-MINIFS(AW:AW,$E:$E,$E134))))</f>
        <v/>
      </c>
      <c r="DM134" s="232" t="str">
        <f t="array" ref="DM134">IF(AX134="","",
IF(INDEX(Settings!$H:$H,MATCH(DM$1,Settings!$G:$G,0))=TRUE,
100-100*(AX134-MINIFS(AX:AX,$E:$E,$E134))/(MAXIFS(AX:AX,$E:$E,$E134)-MINIFS(AX:AX,$E:$E,$E134)),
100*(AX134-MINIFS(AX:AX,$E:$E,$E134))/(MAXIFS(AX:AX,$E:$E,$E134)-MINIFS(AX:AX,$E:$E,$E134))))</f>
        <v/>
      </c>
      <c r="DN134" s="232" t="str">
        <f t="array" ref="DN134">IF(AY134="","",
IF(INDEX(Settings!$H:$H,MATCH(DN$1,Settings!$G:$G,0))=TRUE,
100-100*(AY134-MINIFS(AY:AY,$E:$E,$E134))/(MAXIFS(AY:AY,$E:$E,$E134)-MINIFS(AY:AY,$E:$E,$E134)),
100*(AY134-MINIFS(AY:AY,$E:$E,$E134))/(MAXIFS(AY:AY,$E:$E,$E134)-MINIFS(AY:AY,$E:$E,$E134))))</f>
        <v/>
      </c>
      <c r="DO134" s="232" t="str">
        <f t="array" ref="DO134">IF(AZ134="","",
IF(INDEX(Settings!$H:$H,MATCH(DO$1,Settings!$G:$G,0))=TRUE,
100-100*(AZ134-MINIFS(AZ:AZ,$E:$E,$E134))/(MAXIFS(AZ:AZ,$E:$E,$E134)-MINIFS(AZ:AZ,$E:$E,$E134)),
100*(AZ134-MINIFS(AZ:AZ,$E:$E,$E134))/(MAXIFS(AZ:AZ,$E:$E,$E134)-MINIFS(AZ:AZ,$E:$E,$E134))))</f>
        <v/>
      </c>
      <c r="DP134" s="232" t="str">
        <f t="array" ref="DP134">IF(BA134="","",
IF(INDEX(Settings!$H:$H,MATCH(DP$1,Settings!$G:$G,0))=TRUE,
100-100*(BA134-MINIFS(BA:BA,$E:$E,$E134))/(MAXIFS(BA:BA,$E:$E,$E134)-MINIFS(BA:BA,$E:$E,$E134)),
100*(BA134-MINIFS(BA:BA,$E:$E,$E134))/(MAXIFS(BA:BA,$E:$E,$E134)-MINIFS(BA:BA,$E:$E,$E134))))</f>
        <v/>
      </c>
      <c r="DQ134" s="232" t="str">
        <f t="array" ref="DQ134">IF(BB134="","",
IF(INDEX(Settings!$H:$H,MATCH(DQ$1,Settings!$G:$G,0))=TRUE,
100-100*(BB134-MINIFS(BB:BB,$E:$E,$E134))/(MAXIFS(BB:BB,$E:$E,$E134)-MINIFS(BB:BB,$E:$E,$E134)),
100*(BB134-MINIFS(BB:BB,$E:$E,$E134))/(MAXIFS(BB:BB,$E:$E,$E134)-MINIFS(BB:BB,$E:$E,$E134))))</f>
        <v/>
      </c>
      <c r="DR134" s="232" t="str">
        <f t="array" ref="DR134">IF(BC134="","",
IF(INDEX(Settings!$H:$H,MATCH(DR$1,Settings!$G:$G,0))=TRUE,
100-100*(BC134-MINIFS(BC:BC,$E:$E,$E134))/(MAXIFS(BC:BC,$E:$E,$E134)-MINIFS(BC:BC,$E:$E,$E134)),
100*(BC134-MINIFS(BC:BC,$E:$E,$E134))/(MAXIFS(BC:BC,$E:$E,$E134)-MINIFS(BC:BC,$E:$E,$E134))))</f>
        <v/>
      </c>
      <c r="DS134" s="232" t="str">
        <f t="array" ref="DS134">IF(BD134="","",
IF(INDEX(Settings!$H:$H,MATCH(DS$1,Settings!$G:$G,0))=TRUE,
100-100*(BD134-MINIFS(BD:BD,$E:$E,$E134))/(MAXIFS(BD:BD,$E:$E,$E134)-MINIFS(BD:BD,$E:$E,$E134)),
100*(BD134-MINIFS(BD:BD,$E:$E,$E134))/(MAXIFS(BD:BD,$E:$E,$E134)-MINIFS(BD:BD,$E:$E,$E134))))</f>
        <v/>
      </c>
      <c r="DT134" s="232" t="str">
        <f t="array" ref="DT134">IF(BE134="","",
IF(INDEX(Settings!$H:$H,MATCH(DT$1,Settings!$G:$G,0))=TRUE,
100-100*(BE134-MINIFS(BE:BE,$E:$E,$E134))/(MAXIFS(BE:BE,$E:$E,$E134)-MINIFS(BE:BE,$E:$E,$E134)),
100*(BE134-MINIFS(BE:BE,$E:$E,$E134))/(MAXIFS(BE:BE,$E:$E,$E134)-MINIFS(BE:BE,$E:$E,$E134))))</f>
        <v/>
      </c>
      <c r="DU134" s="232" t="str">
        <f t="array" ref="DU134">IF(BF134="","",
IF(INDEX(Settings!$H:$H,MATCH(DU$1,Settings!$G:$G,0))=TRUE,
100-100*(BF134-MINIFS(BF:BF,$E:$E,$E134))/(MAXIFS(BF:BF,$E:$E,$E134)-MINIFS(BF:BF,$E:$E,$E134)),
100*(BF134-MINIFS(BF:BF,$E:$E,$E134))/(MAXIFS(BF:BF,$E:$E,$E134)-MINIFS(BF:BF,$E:$E,$E134))))</f>
        <v/>
      </c>
      <c r="DV134" s="232" t="str">
        <f t="array" ref="DV134">IF(BG134="","",
IF(INDEX(Settings!$H:$H,MATCH(DV$1,Settings!$G:$G,0))=TRUE,
100-100*(BG134-MINIFS(BG:BG,$E:$E,$E134))/(MAXIFS(BG:BG,$E:$E,$E134)-MINIFS(BG:BG,$E:$E,$E134)),
100*(BG134-MINIFS(BG:BG,$E:$E,$E134))/(MAXIFS(BG:BG,$E:$E,$E134)-MINIFS(BG:BG,$E:$E,$E134))))</f>
        <v/>
      </c>
      <c r="DW134" s="232" t="str">
        <f t="array" ref="DW134">IF(BH134="","",
IF(INDEX(Settings!$H:$H,MATCH(DW$1,Settings!$G:$G,0))=TRUE,
100-100*(BH134-MINIFS(BH:BH,$E:$E,$E134))/(MAXIFS(BH:BH,$E:$E,$E134)-MINIFS(BH:BH,$E:$E,$E134)),
100*(BH134-MINIFS(BH:BH,$E:$E,$E134))/(MAXIFS(BH:BH,$E:$E,$E134)-MINIFS(BH:BH,$E:$E,$E134))))</f>
        <v/>
      </c>
      <c r="DX134" s="232" t="str">
        <f t="array" ref="DX134">IF(BI134="","",
IF(INDEX(Settings!$H:$H,MATCH(DX$1,Settings!$G:$G,0))=TRUE,
100-100*(BI134-MINIFS(BI:BI,$E:$E,$E134))/(MAXIFS(BI:BI,$E:$E,$E134)-MINIFS(BI:BI,$E:$E,$E134)),
100*(BI134-MINIFS(BI:BI,$E:$E,$E134))/(MAXIFS(BI:BI,$E:$E,$E134)-MINIFS(BI:BI,$E:$E,$E134))))</f>
        <v/>
      </c>
      <c r="DY134" s="232" t="str">
        <f t="array" ref="DY134">IF(BJ134="","",
IF(INDEX(Settings!$H:$H,MATCH(DY$1,Settings!$G:$G,0))=TRUE,
100-100*(BJ134-MINIFS(BJ:BJ,$E:$E,$E134))/(MAXIFS(BJ:BJ,$E:$E,$E134)-MINIFS(BJ:BJ,$E:$E,$E134)),
100*(BJ134-MINIFS(BJ:BJ,$E:$E,$E134))/(MAXIFS(BJ:BJ,$E:$E,$E134)-MINIFS(BJ:BJ,$E:$E,$E134))))</f>
        <v/>
      </c>
      <c r="DZ134" s="234"/>
      <c r="EA134" s="234"/>
      <c r="EB134" s="234" t="str">
        <f t="shared" si="8"/>
        <v/>
      </c>
      <c r="EC134" s="234" t="str">
        <f t="shared" si="9"/>
        <v/>
      </c>
      <c r="ED134" s="234" t="str">
        <f t="shared" si="10"/>
        <v/>
      </c>
      <c r="EE134" s="234" t="str">
        <f t="shared" si="11"/>
        <v/>
      </c>
      <c r="EF134" s="234" t="str">
        <f t="shared" si="12"/>
        <v/>
      </c>
      <c r="EG134" s="234" t="str">
        <f t="shared" si="13"/>
        <v/>
      </c>
      <c r="EH134" s="234"/>
      <c r="EI134" s="234"/>
      <c r="EJ134" s="234"/>
      <c r="EK134" s="234"/>
      <c r="EL134" s="234"/>
      <c r="EM134" s="234"/>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3" t="str">
        <f t="shared" si="14"/>
        <v/>
      </c>
      <c r="N135" s="49"/>
      <c r="O135" s="49"/>
      <c r="P135" s="49"/>
      <c r="Q135" s="49"/>
      <c r="R135" s="49"/>
      <c r="S135" s="222" t="str">
        <f>IFERROR(VLOOKUP(AF135, 'YOYO IR Scores'!A:C, 3, FALSE), "")
</f>
        <v/>
      </c>
      <c r="T135" s="49"/>
      <c r="U135" s="49"/>
      <c r="V135" s="49"/>
      <c r="W135" s="49"/>
      <c r="X135" s="224" t="str">
        <f t="shared" si="4"/>
        <v/>
      </c>
      <c r="Y135" s="225" t="str">
        <f t="shared" si="5"/>
        <v/>
      </c>
      <c r="Z135" s="225" t="str">
        <f t="shared" si="6"/>
        <v/>
      </c>
      <c r="AA135" s="224" t="str">
        <f t="shared" si="7"/>
        <v/>
      </c>
      <c r="AB135" s="223"/>
      <c r="AC135" s="223"/>
      <c r="AD135" s="223"/>
      <c r="AE135" s="223" t="str">
        <f>IFERROR(VLOOKUP(AF135, 'YOYO IR Scores'!A:C, 2, FALSE), "")</f>
        <v/>
      </c>
      <c r="AF135" s="223"/>
      <c r="AG135" s="223"/>
      <c r="AH135" s="223"/>
      <c r="AI135" s="223"/>
      <c r="AJ135" s="223"/>
      <c r="AK135" s="223"/>
      <c r="AL135" s="223"/>
      <c r="AM135" s="223"/>
      <c r="AN135" s="223"/>
      <c r="AO135" s="223"/>
      <c r="AP135" s="223"/>
      <c r="AQ135" s="223"/>
      <c r="AR135" s="223"/>
      <c r="AS135" s="223"/>
      <c r="AT135" s="223"/>
      <c r="AU135" s="223"/>
      <c r="AV135" s="223"/>
      <c r="AW135" s="223"/>
      <c r="AX135" s="223"/>
      <c r="AY135" s="223"/>
      <c r="AZ135" s="223"/>
      <c r="BA135" s="223"/>
      <c r="BB135" s="223"/>
      <c r="BC135" s="223"/>
      <c r="BD135" s="223"/>
      <c r="BE135" s="223"/>
      <c r="BF135" s="223"/>
      <c r="BG135" s="223"/>
      <c r="BH135" s="223"/>
      <c r="BI135" s="223"/>
      <c r="BJ135" s="223"/>
      <c r="BK135" s="223" t="str">
        <f t="array" ref="BK135">IF(J135="","",
IF(INDEX(Settings!$H:$H,MATCH(BY$1,Settings!$G:$G,0))=TRUE,
100-100*(J135-MIN(J:J))/(MAX(J:J)-MIN(J:J)),
100*(J135-MIN(J:J))/(MAX(J:J)-MIN(J:J))))</f>
        <v/>
      </c>
      <c r="BL135" s="223" t="str">
        <f t="array" ref="BL135">IF(J135="","",
IF(INDEX(Settings!$H:$H,MATCH(BY$1,Settings!$G:$G,0))=TRUE,
100-100*(J135-MINIFS(J:J,$E:$E,$E135))/(MAXIFS(J:J,$E:$E,$E135)-MINIFS(J:J,$E:$E,$E135)),
100*(J135-MINIFS(J:J,$E:$E,$E135))/(MAXIFS(J:J,$E:$E,$E135)-MINIFS(J:J,$E:$E,$E135))))</f>
        <v/>
      </c>
      <c r="BM135" s="223"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4" t="str">
        <f t="array" ref="BQ135">IF(J135="","",
IF(INDEX(Settings!$H:$H,MATCH(BY$1,Settings!$G:$G,0))=TRUE,
-1*(J135-AVERAGE(J:J))/STDEV(J:J),
(J135-AVERAGE(J:J))/STDEV(J:J)))</f>
        <v/>
      </c>
      <c r="BR135" s="224" t="str">
        <f>IFERROR(__xludf.DUMMYFUNCTION("IF(J135="""","""",
IF(INDEX(Settings!$H:$H,MATCH(BY$1,Settings!$G:$G,0))=TRUE,
-1*(J135-AVERAGEIFS(J:J,$E:$E,$E135))/STDEV(FILTER(J:J,$E:$E=$E135)),
(J135-AVERAGEIFS(J:J,$E:$E,$E135))/STDEV(FILTER(J:J,$E:$E=$E135))))"),"")</f>
        <v/>
      </c>
      <c r="BS135" s="224"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3" t="str">
        <f t="array" ref="BY135">IF(J135="","",
IF(INDEX(Settings!$H:$H,MATCH(BY$1,Settings!$G:$G,0))=TRUE,
100-100*(J135-MINIFS(J:J,$E:$E,$E135))/(MAXIFS(J:J,$E:$E,$E135)-MINIFS(J:J,$E:$E,$E135)),
100*(J135-MINIFS(J:J,$E:$E,$E135))/(MAXIFS(J:J,$E:$E,$E135)-MINIFS(J:J,$E:$E,$E135))))</f>
        <v/>
      </c>
      <c r="BZ135" s="223" t="str">
        <f t="array" ref="BZ135">IF(K135="","",
IF(INDEX(Settings!$H:$H,MATCH(BZ$1,Settings!$G:$G,0))=TRUE,
100-100*(K135-MINIFS(K:K,$E:$E,$E135))/(MAXIFS(K:K,$E:$E,$E135)-MINIFS(K:K,$E:$E,$E135)),
100*(K135-MINIFS(K:K,$E:$E,$E135))/(MAXIFS(K:K,$E:$E,$E135)-MINIFS(K:K,$E:$E,$E135))))</f>
        <v/>
      </c>
      <c r="CA135" s="223" t="str">
        <f t="array" ref="CA135">IF(L135="","",
IF(INDEX(Settings!$H:$H,MATCH(CA$1,Settings!$G:$G,0))=TRUE,
100-100*(L135-MINIFS(L:L,$E:$E,$E135))/(MAXIFS(L:L,$E:$E,$E135)-MINIFS(L:L,$E:$E,$E135)),
100*(L135-MINIFS(L:L,$E:$E,$E135))/(MAXIFS(L:L,$E:$E,$E135)-MINIFS(L:L,$E:$E,$E135))))</f>
        <v/>
      </c>
      <c r="CB135" s="223" t="str">
        <f t="array" ref="CB135">IF(M135="","",
IF(INDEX(Settings!$H:$H,MATCH(CB$1,Settings!$G:$G,0))=TRUE,
100-100*(M135-MINIFS(M:M,$E:$E,$E135))/(MAXIFS(M:M,$E:$E,$E135)-MINIFS(M:M,$E:$E,$E135)),
100*(M135-MINIFS(M:M,$E:$E,$E135))/(MAXIFS(M:M,$E:$E,$E135)-MINIFS(M:M,$E:$E,$E135))))</f>
        <v/>
      </c>
      <c r="CC135" s="223" t="str">
        <f t="array" ref="CC135">IF(N135="","",
IF(INDEX(Settings!$H:$H,MATCH(CC$1,Settings!$G:$G,0))=TRUE,
100-100*(N135-MINIFS(N:N,$E:$E,$E135))/(MAXIFS(N:N,$E:$E,$E135)-MINIFS(N:N,$E:$E,$E135)),
100*(N135-MINIFS(N:N,$E:$E,$E135))/(MAXIFS(N:N,$E:$E,$E135)-MINIFS(N:N,$E:$E,$E135))))</f>
        <v/>
      </c>
      <c r="CD135" s="223" t="str">
        <f t="array" ref="CD135">IF(O135="","",
IF(INDEX(Settings!$H:$H,MATCH(CD$1,Settings!$G:$G,0))=TRUE,
100-100*(O135-MINIFS(O:O,$E:$E,$E135))/(MAXIFS(O:O,$E:$E,$E135)-MINIFS(O:O,$E:$E,$E135)),
100*(O135-MINIFS(O:O,$E:$E,$E135))/(MAXIFS(O:O,$E:$E,$E135)-MINIFS(O:O,$E:$E,$E135))))</f>
        <v/>
      </c>
      <c r="CE135" s="223" t="str">
        <f t="array" ref="CE135">IF(P135="","",
IF(INDEX(Settings!$H:$H,MATCH(CE$1,Settings!$G:$G,0))=TRUE,
100-100*(P135-MINIFS(P:P,$E:$E,$E135))/(MAXIFS(P:P,$E:$E,$E135)-MINIFS(P:P,$E:$E,$E135)),
100*(P135-MINIFS(P:P,$E:$E,$E135))/(MAXIFS(P:P,$E:$E,$E135)-MINIFS(P:P,$E:$E,$E135))))</f>
        <v/>
      </c>
      <c r="CF135" s="223" t="str">
        <f t="array" ref="CF135">IF(Q135="","",
IF(INDEX(Settings!$H:$H,MATCH(CF$1,Settings!$G:$G,0))=TRUE,
100-100*(Q135-MINIFS(Q:Q,$E:$E,$E135))/(MAXIFS(Q:Q,$E:$E,$E135)-MINIFS(Q:Q,$E:$E,$E135)),
100*(Q135-MINIFS(Q:Q,$E:$E,$E135))/(MAXIFS(Q:Q,$E:$E,$E135)-MINIFS(Q:Q,$E:$E,$E135))))</f>
        <v/>
      </c>
      <c r="CG135" s="223" t="str">
        <f t="array" ref="CG135">IF(R135="","",
IF(INDEX(Settings!$H:$H,MATCH(CG$1,Settings!$G:$G,0))=TRUE,
100-100*(R135-MINIFS(R:R,$E:$E,$E135))/(MAXIFS(R:R,$E:$E,$E135)-MINIFS(R:R,$E:$E,$E135)),
100*(R135-MINIFS(R:R,$E:$E,$E135))/(MAXIFS(R:R,$E:$E,$E135)-MINIFS(R:R,$E:$E,$E135))))</f>
        <v/>
      </c>
      <c r="CH135" s="223" t="str">
        <f t="array" ref="CH135">IF(S135="","",
IF(INDEX(Settings!$H:$H,MATCH(CH$1,Settings!$G:$G,0))=TRUE,
100-100*(S135-MINIFS(S:S,$E:$E,$E135))/(MAXIFS(S:S,$E:$E,$E135)-MINIFS(S:S,$E:$E,$E135)),
100*(S135-MINIFS(S:S,$E:$E,$E135))/(MAXIFS(S:S,$E:$E,$E135)-MINIFS(S:S,$E:$E,$E135))))</f>
        <v/>
      </c>
      <c r="CI135" s="223" t="str">
        <f t="array" ref="CI135">IF(T135="","",
IF(INDEX(Settings!$H:$H,MATCH(CI$1,Settings!$G:$G,0))=TRUE,
100-100*(T135-MINIFS(T:T,$E:$E,$E135))/(MAXIFS(T:T,$E:$E,$E135)-MINIFS(T:T,$E:$E,$E135)),
100*(T135-MINIFS(T:T,$E:$E,$E135))/(MAXIFS(T:T,$E:$E,$E135)-MINIFS(T:T,$E:$E,$E135))))</f>
        <v/>
      </c>
      <c r="CJ135" s="223" t="str">
        <f t="array" ref="CJ135">IF(U135="","",
IF(INDEX(Settings!$H:$H,MATCH(CJ$1,Settings!$G:$G,0))=TRUE,
100-100*(U135-MINIFS(U:U,$E:$E,$E135))/(MAXIFS(U:U,$E:$E,$E135)-MINIFS(U:U,$E:$E,$E135)),
100*(U135-MINIFS(U:U,$E:$E,$E135))/(MAXIFS(U:U,$E:$E,$E135)-MINIFS(U:U,$E:$E,$E135))))</f>
        <v/>
      </c>
      <c r="CK135" s="223" t="str">
        <f t="array" ref="CK135">IF(V135="","",
IF(INDEX(Settings!$H:$H,MATCH(CK$1,Settings!$G:$G,0))=TRUE,
100-100*(V135-MINIFS(V:V,$E:$E,$E135))/(MAXIFS(V:V,$E:$E,$E135)-MINIFS(V:V,$E:$E,$E135)),
100*(V135-MINIFS(V:V,$E:$E,$E135))/(MAXIFS(V:V,$E:$E,$E135)-MINIFS(V:V,$E:$E,$E135))))</f>
        <v/>
      </c>
      <c r="CL135" s="223" t="str">
        <f t="array" ref="CL135">IF(W135="","",
IF(INDEX(Settings!$H:$H,MATCH(CL$1,Settings!$G:$G,0))=TRUE,
100-100*(W135-MINIFS(W:W,$E:$E,$E135))/(MAXIFS(W:W,$E:$E,$E135)-MINIFS(W:W,$E:$E,$E135)),
100*(W135-MINIFS(W:W,$E:$E,$E135))/(MAXIFS(W:W,$E:$E,$E135)-MINIFS(W:W,$E:$E,$E135))))</f>
        <v/>
      </c>
      <c r="CM135" s="223" t="str">
        <f t="array" ref="CM135">IF(X135="","",
IF(INDEX(Settings!$H:$H,MATCH(CM$1,Settings!$G:$G,0))=TRUE,
100-100*(X135-MINIFS(X:X,$E:$E,$E135))/(MAXIFS(X:X,$E:$E,$E135)-MINIFS(X:X,$E:$E,$E135)),
100*(X135-MINIFS(X:X,$E:$E,$E135))/(MAXIFS(X:X,$E:$E,$E135)-MINIFS(X:X,$E:$E,$E135))))</f>
        <v/>
      </c>
      <c r="CN135" s="223" t="str">
        <f t="array" ref="CN135">IF(Y135="","",
IF(INDEX(Settings!$H:$H,MATCH(CN$1,Settings!$G:$G,0))=TRUE,
100-100*(Y135-MINIFS(Y:Y,$E:$E,$E135))/(MAXIFS(Y:Y,$E:$E,$E135)-MINIFS(Y:Y,$E:$E,$E135)),
100*(Y135-MINIFS(Y:Y,$E:$E,$E135))/(MAXIFS(Y:Y,$E:$E,$E135)-MINIFS(Y:Y,$E:$E,$E135))))</f>
        <v/>
      </c>
      <c r="CO135" s="223" t="str">
        <f t="array" ref="CO135">IF(Z135="","",
IF(INDEX(Settings!$H:$H,MATCH(CO$1,Settings!$G:$G,0))=TRUE,
100-100*(Z135-MINIFS(Z:Z,$E:$E,$E135))/(MAXIFS(Z:Z,$E:$E,$E135)-MINIFS(Z:Z,$E:$E,$E135)),
100*(Z135-MINIFS(Z:Z,$E:$E,$E135))/(MAXIFS(Z:Z,$E:$E,$E135)-MINIFS(Z:Z,$E:$E,$E135))))</f>
        <v/>
      </c>
      <c r="CP135" s="223" t="str">
        <f t="array" ref="CP135">IF(AA135="","",
IF(INDEX(Settings!$H:$H,MATCH(CP$1,Settings!$G:$G,0))=TRUE,
100-100*(AA135-MINIFS(AA:AA,$E:$E,$E135))/(MAXIFS(AA:AA,$E:$E,$E135)-MINIFS(AA:AA,$E:$E,$E135)),
100*(AA135-MINIFS(AA:AA,$E:$E,$E135))/(MAXIFS(AA:AA,$E:$E,$E135)-MINIFS(AA:AA,$E:$E,$E135))))</f>
        <v/>
      </c>
      <c r="CQ135" s="223" t="str">
        <f t="array" ref="CQ135">IF(AB135="","",
IF(INDEX(Settings!$H:$H,MATCH(CQ$1,Settings!$G:$G,0))=TRUE,
100-100*(AB135-MINIFS(AB:AB,$E:$E,$E135))/(MAXIFS(AB:AB,$E:$E,$E135)-MINIFS(AB:AB,$E:$E,$E135)),
100*(AB135-MINIFS(AB:AB,$E:$E,$E135))/(MAXIFS(AB:AB,$E:$E,$E135)-MINIFS(AB:AB,$E:$E,$E135))))</f>
        <v/>
      </c>
      <c r="CR135" s="223" t="str">
        <f t="array" ref="CR135">IF(AC135="","",
IF(INDEX(Settings!$H:$H,MATCH(CR$1,Settings!$G:$G,0))=TRUE,
100-100*(AC135-MINIFS(AC:AC,$E:$E,$E135))/(MAXIFS(AC:AC,$E:$E,$E135)-MINIFS(AC:AC,$E:$E,$E135)),
100*(AC135-MINIFS(AC:AC,$E:$E,$E135))/(MAXIFS(AC:AC,$E:$E,$E135)-MINIFS(AC:AC,$E:$E,$E135))))</f>
        <v/>
      </c>
      <c r="CS135" s="223" t="str">
        <f t="array" ref="CS135">IF(AD135="","",
IF(INDEX(Settings!$H:$H,MATCH(CS$1,Settings!$G:$G,0))=TRUE,
100-100*(AD135-MINIFS(AD:AD,$E:$E,$E135))/(MAXIFS(AD:AD,$E:$E,$E135)-MINIFS(AD:AD,$E:$E,$E135)),
100*(AD135-MINIFS(AD:AD,$E:$E,$E135))/(MAXIFS(AD:AD,$E:$E,$E135)-MINIFS(AD:AD,$E:$E,$E135))))</f>
        <v/>
      </c>
      <c r="CT135" s="223" t="str">
        <f t="array" ref="CT135">IF(AE135="","",
IF(INDEX(Settings!$H:$H,MATCH(CT$1,Settings!$G:$G,0))=TRUE,
100-100*(AE135-MINIFS(AE:AE,$E:$E,$E135))/(MAXIFS(AE:AE,$E:$E,$E135)-MINIFS(AE:AE,$E:$E,$E135)),
100*(AE135-MINIFS(AE:AE,$E:$E,$E135))/(MAXIFS(AE:AE,$E:$E,$E135)-MINIFS(AE:AE,$E:$E,$E135))))</f>
        <v/>
      </c>
      <c r="CU135" s="223" t="str">
        <f t="array" ref="CU135">IF(AF135="","",
IF(INDEX(Settings!$H:$H,MATCH(CU$1,Settings!$G:$G,0))=TRUE,
100-100*(AF135-MINIFS(AF:AF,$E:$E,$E135))/(MAXIFS(AF:AF,$E:$E,$E135)-MINIFS(AF:AF,$E:$E,$E135)),
100*(AF135-MINIFS(AF:AF,$E:$E,$E135))/(MAXIFS(AF:AF,$E:$E,$E135)-MINIFS(AF:AF,$E:$E,$E135))))</f>
        <v/>
      </c>
      <c r="CV135" s="223" t="str">
        <f t="array" ref="CV135">IF(AG135="","",
IF(INDEX(Settings!$H:$H,MATCH(CV$1,Settings!$G:$G,0))=TRUE,
100-100*(AG135-MINIFS(AG:AG,$E:$E,$E135))/(MAXIFS(AG:AG,$E:$E,$E135)-MINIFS(AG:AG,$E:$E,$E135)),
100*(AG135-MINIFS(AG:AG,$E:$E,$E135))/(MAXIFS(AG:AG,$E:$E,$E135)-MINIFS(AG:AG,$E:$E,$E135))))</f>
        <v/>
      </c>
      <c r="CW135" s="223" t="str">
        <f t="array" ref="CW135">IF(AH135="","",
IF(INDEX(Settings!$H:$H,MATCH(CW$1,Settings!$G:$G,0))=TRUE,
100-100*(AH135-MINIFS(AH:AH,$E:$E,$E135))/(MAXIFS(AH:AH,$E:$E,$E135)-MINIFS(AH:AH,$E:$E,$E135)),
100*(AH135-MINIFS(AH:AH,$E:$E,$E135))/(MAXIFS(AH:AH,$E:$E,$E135)-MINIFS(AH:AH,$E:$E,$E135))))</f>
        <v/>
      </c>
      <c r="CX135" s="223" t="str">
        <f t="array" ref="CX135">IF(AI135="","",
IF(INDEX(Settings!$H:$H,MATCH(CX$1,Settings!$G:$G,0))=TRUE,
100-100*(AI135-MINIFS(AI:AI,$E:$E,$E135))/(MAXIFS(AI:AI,$E:$E,$E135)-MINIFS(AI:AI,$E:$E,$E135)),
100*(AI135-MINIFS(AI:AI,$E:$E,$E135))/(MAXIFS(AI:AI,$E:$E,$E135)-MINIFS(AI:AI,$E:$E,$E135))))</f>
        <v/>
      </c>
      <c r="CY135" s="223" t="str">
        <f t="array" ref="CY135">IF(AJ135="","",
IF(INDEX(Settings!$H:$H,MATCH(CY$1,Settings!$G:$G,0))=TRUE,
100-100*(AJ135-MINIFS(AJ:AJ,$E:$E,$E135))/(MAXIFS(AJ:AJ,$E:$E,$E135)-MINIFS(AJ:AJ,$E:$E,$E135)),
100*(AJ135-MINIFS(AJ:AJ,$E:$E,$E135))/(MAXIFS(AJ:AJ,$E:$E,$E135)-MINIFS(AJ:AJ,$E:$E,$E135))))</f>
        <v/>
      </c>
      <c r="CZ135" s="223" t="str">
        <f t="array" ref="CZ135">IF(AK135="","",
IF(INDEX(Settings!$H:$H,MATCH(CZ$1,Settings!$G:$G,0))=TRUE,
100-100*(AK135-MINIFS(AK:AK,$E:$E,$E135))/(MAXIFS(AK:AK,$E:$E,$E135)-MINIFS(AK:AK,$E:$E,$E135)),
100*(AK135-MINIFS(AK:AK,$E:$E,$E135))/(MAXIFS(AK:AK,$E:$E,$E135)-MINIFS(AK:AK,$E:$E,$E135))))</f>
        <v/>
      </c>
      <c r="DA135" s="223" t="str">
        <f t="array" ref="DA135">IF(AL135="","",
IF(INDEX(Settings!$H:$H,MATCH(DA$1,Settings!$G:$G,0))=TRUE,
100-100*(AL135-MINIFS(AL:AL,$E:$E,$E135))/(MAXIFS(AL:AL,$E:$E,$E135)-MINIFS(AL:AL,$E:$E,$E135)),
100*(AL135-MINIFS(AL:AL,$E:$E,$E135))/(MAXIFS(AL:AL,$E:$E,$E135)-MINIFS(AL:AL,$E:$E,$E135))))</f>
        <v/>
      </c>
      <c r="DB135" s="223" t="str">
        <f t="array" ref="DB135">IF(AM135="","",
IF(INDEX(Settings!$H:$H,MATCH(DB$1,Settings!$G:$G,0))=TRUE,
100-100*(AM135-MINIFS(AM:AM,$E:$E,$E135))/(MAXIFS(AM:AM,$E:$E,$E135)-MINIFS(AM:AM,$E:$E,$E135)),
100*(AM135-MINIFS(AM:AM,$E:$E,$E135))/(MAXIFS(AM:AM,$E:$E,$E135)-MINIFS(AM:AM,$E:$E,$E135))))</f>
        <v/>
      </c>
      <c r="DC135" s="223" t="str">
        <f t="array" ref="DC135">IF(AN135="","",
IF(INDEX(Settings!$H:$H,MATCH(DC$1,Settings!$G:$G,0))=TRUE,
100-100*(AN135-MINIFS(AN:AN,$E:$E,$E135))/(MAXIFS(AN:AN,$E:$E,$E135)-MINIFS(AN:AN,$E:$E,$E135)),
100*(AN135-MINIFS(AN:AN,$E:$E,$E135))/(MAXIFS(AN:AN,$E:$E,$E135)-MINIFS(AN:AN,$E:$E,$E135))))</f>
        <v/>
      </c>
      <c r="DD135" s="223" t="str">
        <f t="array" ref="DD135">IF(AO135="","",
IF(INDEX(Settings!$H:$H,MATCH(DD$1,Settings!$G:$G,0))=TRUE,
100-100*(AO135-MINIFS(AO:AO,$E:$E,$E135))/(MAXIFS(AO:AO,$E:$E,$E135)-MINIFS(AO:AO,$E:$E,$E135)),
100*(AO135-MINIFS(AO:AO,$E:$E,$E135))/(MAXIFS(AO:AO,$E:$E,$E135)-MINIFS(AO:AO,$E:$E,$E135))))</f>
        <v/>
      </c>
      <c r="DE135" s="223" t="str">
        <f t="array" ref="DE135">IF(AP135="","",
IF(INDEX(Settings!$H:$H,MATCH(DE$1,Settings!$G:$G,0))=TRUE,
100-100*(AP135-MINIFS(AP:AP,$E:$E,$E135))/(MAXIFS(AP:AP,$E:$E,$E135)-MINIFS(AP:AP,$E:$E,$E135)),
100*(AP135-MINIFS(AP:AP,$E:$E,$E135))/(MAXIFS(AP:AP,$E:$E,$E135)-MINIFS(AP:AP,$E:$E,$E135))))</f>
        <v/>
      </c>
      <c r="DF135" s="223" t="str">
        <f t="array" ref="DF135">IF(AQ135="","",
IF(INDEX(Settings!$H:$H,MATCH(DF$1,Settings!$G:$G,0))=TRUE,
100-100*(AQ135-MINIFS(AQ:AQ,$E:$E,$E135))/(MAXIFS(AQ:AQ,$E:$E,$E135)-MINIFS(AQ:AQ,$E:$E,$E135)),
100*(AQ135-MINIFS(AQ:AQ,$E:$E,$E135))/(MAXIFS(AQ:AQ,$E:$E,$E135)-MINIFS(AQ:AQ,$E:$E,$E135))))</f>
        <v/>
      </c>
      <c r="DG135" s="223" t="str">
        <f t="array" ref="DG135">IF(AR135="","",
IF(INDEX(Settings!$H:$H,MATCH(DG$1,Settings!$G:$G,0))=TRUE,
100-100*(AR135-MINIFS(AR:AR,$E:$E,$E135))/(MAXIFS(AR:AR,$E:$E,$E135)-MINIFS(AR:AR,$E:$E,$E135)),
100*(AR135-MINIFS(AR:AR,$E:$E,$E135))/(MAXIFS(AR:AR,$E:$E,$E135)-MINIFS(AR:AR,$E:$E,$E135))))</f>
        <v/>
      </c>
      <c r="DH135" s="223" t="str">
        <f t="array" ref="DH135">IF(AS135="","",
IF(INDEX(Settings!$H:$H,MATCH(DH$1,Settings!$G:$G,0))=TRUE,
100-100*(AS135-MINIFS(AS:AS,$E:$E,$E135))/(MAXIFS(AS:AS,$E:$E,$E135)-MINIFS(AS:AS,$E:$E,$E135)),
100*(AS135-MINIFS(AS:AS,$E:$E,$E135))/(MAXIFS(AS:AS,$E:$E,$E135)-MINIFS(AS:AS,$E:$E,$E135))))</f>
        <v/>
      </c>
      <c r="DI135" s="223" t="str">
        <f t="array" ref="DI135">IF(AT135="","",
IF(INDEX(Settings!$H:$H,MATCH(DI$1,Settings!$G:$G,0))=TRUE,
100-100*(AT135-MINIFS(AT:AT,$E:$E,$E135))/(MAXIFS(AT:AT,$E:$E,$E135)-MINIFS(AT:AT,$E:$E,$E135)),
100*(AT135-MINIFS(AT:AT,$E:$E,$E135))/(MAXIFS(AT:AT,$E:$E,$E135)-MINIFS(AT:AT,$E:$E,$E135))))</f>
        <v/>
      </c>
      <c r="DJ135" s="223" t="str">
        <f t="array" ref="DJ135">IF(AU135="","",
IF(INDEX(Settings!$H:$H,MATCH(DJ$1,Settings!$G:$G,0))=TRUE,
100-100*(AU135-MINIFS(AU:AU,$E:$E,$E135))/(MAXIFS(AU:AU,$E:$E,$E135)-MINIFS(AU:AU,$E:$E,$E135)),
100*(AU135-MINIFS(AU:AU,$E:$E,$E135))/(MAXIFS(AU:AU,$E:$E,$E135)-MINIFS(AU:AU,$E:$E,$E135))))</f>
        <v/>
      </c>
      <c r="DK135" s="223" t="str">
        <f t="array" ref="DK135">IF(AV135="","",
IF(INDEX(Settings!$H:$H,MATCH(DK$1,Settings!$G:$G,0))=TRUE,
100-100*(AV135-MINIFS(AV:AV,$E:$E,$E135))/(MAXIFS(AV:AV,$E:$E,$E135)-MINIFS(AV:AV,$E:$E,$E135)),
100*(AV135-MINIFS(AV:AV,$E:$E,$E135))/(MAXIFS(AV:AV,$E:$E,$E135)-MINIFS(AV:AV,$E:$E,$E135))))</f>
        <v/>
      </c>
      <c r="DL135" s="223" t="str">
        <f t="array" ref="DL135">IF(AW135="","",
IF(INDEX(Settings!$H:$H,MATCH(DL$1,Settings!$G:$G,0))=TRUE,
100-100*(AW135-MINIFS(AW:AW,$E:$E,$E135))/(MAXIFS(AW:AW,$E:$E,$E135)-MINIFS(AW:AW,$E:$E,$E135)),
100*(AW135-MINIFS(AW:AW,$E:$E,$E135))/(MAXIFS(AW:AW,$E:$E,$E135)-MINIFS(AW:AW,$E:$E,$E135))))</f>
        <v/>
      </c>
      <c r="DM135" s="223" t="str">
        <f t="array" ref="DM135">IF(AX135="","",
IF(INDEX(Settings!$H:$H,MATCH(DM$1,Settings!$G:$G,0))=TRUE,
100-100*(AX135-MINIFS(AX:AX,$E:$E,$E135))/(MAXIFS(AX:AX,$E:$E,$E135)-MINIFS(AX:AX,$E:$E,$E135)),
100*(AX135-MINIFS(AX:AX,$E:$E,$E135))/(MAXIFS(AX:AX,$E:$E,$E135)-MINIFS(AX:AX,$E:$E,$E135))))</f>
        <v/>
      </c>
      <c r="DN135" s="223" t="str">
        <f t="array" ref="DN135">IF(AY135="","",
IF(INDEX(Settings!$H:$H,MATCH(DN$1,Settings!$G:$G,0))=TRUE,
100-100*(AY135-MINIFS(AY:AY,$E:$E,$E135))/(MAXIFS(AY:AY,$E:$E,$E135)-MINIFS(AY:AY,$E:$E,$E135)),
100*(AY135-MINIFS(AY:AY,$E:$E,$E135))/(MAXIFS(AY:AY,$E:$E,$E135)-MINIFS(AY:AY,$E:$E,$E135))))</f>
        <v/>
      </c>
      <c r="DO135" s="223" t="str">
        <f t="array" ref="DO135">IF(AZ135="","",
IF(INDEX(Settings!$H:$H,MATCH(DO$1,Settings!$G:$G,0))=TRUE,
100-100*(AZ135-MINIFS(AZ:AZ,$E:$E,$E135))/(MAXIFS(AZ:AZ,$E:$E,$E135)-MINIFS(AZ:AZ,$E:$E,$E135)),
100*(AZ135-MINIFS(AZ:AZ,$E:$E,$E135))/(MAXIFS(AZ:AZ,$E:$E,$E135)-MINIFS(AZ:AZ,$E:$E,$E135))))</f>
        <v/>
      </c>
      <c r="DP135" s="223" t="str">
        <f t="array" ref="DP135">IF(BA135="","",
IF(INDEX(Settings!$H:$H,MATCH(DP$1,Settings!$G:$G,0))=TRUE,
100-100*(BA135-MINIFS(BA:BA,$E:$E,$E135))/(MAXIFS(BA:BA,$E:$E,$E135)-MINIFS(BA:BA,$E:$E,$E135)),
100*(BA135-MINIFS(BA:BA,$E:$E,$E135))/(MAXIFS(BA:BA,$E:$E,$E135)-MINIFS(BA:BA,$E:$E,$E135))))</f>
        <v/>
      </c>
      <c r="DQ135" s="223" t="str">
        <f t="array" ref="DQ135">IF(BB135="","",
IF(INDEX(Settings!$H:$H,MATCH(DQ$1,Settings!$G:$G,0))=TRUE,
100-100*(BB135-MINIFS(BB:BB,$E:$E,$E135))/(MAXIFS(BB:BB,$E:$E,$E135)-MINIFS(BB:BB,$E:$E,$E135)),
100*(BB135-MINIFS(BB:BB,$E:$E,$E135))/(MAXIFS(BB:BB,$E:$E,$E135)-MINIFS(BB:BB,$E:$E,$E135))))</f>
        <v/>
      </c>
      <c r="DR135" s="223" t="str">
        <f t="array" ref="DR135">IF(BC135="","",
IF(INDEX(Settings!$H:$H,MATCH(DR$1,Settings!$G:$G,0))=TRUE,
100-100*(BC135-MINIFS(BC:BC,$E:$E,$E135))/(MAXIFS(BC:BC,$E:$E,$E135)-MINIFS(BC:BC,$E:$E,$E135)),
100*(BC135-MINIFS(BC:BC,$E:$E,$E135))/(MAXIFS(BC:BC,$E:$E,$E135)-MINIFS(BC:BC,$E:$E,$E135))))</f>
        <v/>
      </c>
      <c r="DS135" s="223" t="str">
        <f t="array" ref="DS135">IF(BD135="","",
IF(INDEX(Settings!$H:$H,MATCH(DS$1,Settings!$G:$G,0))=TRUE,
100-100*(BD135-MINIFS(BD:BD,$E:$E,$E135))/(MAXIFS(BD:BD,$E:$E,$E135)-MINIFS(BD:BD,$E:$E,$E135)),
100*(BD135-MINIFS(BD:BD,$E:$E,$E135))/(MAXIFS(BD:BD,$E:$E,$E135)-MINIFS(BD:BD,$E:$E,$E135))))</f>
        <v/>
      </c>
      <c r="DT135" s="223" t="str">
        <f t="array" ref="DT135">IF(BE135="","",
IF(INDEX(Settings!$H:$H,MATCH(DT$1,Settings!$G:$G,0))=TRUE,
100-100*(BE135-MINIFS(BE:BE,$E:$E,$E135))/(MAXIFS(BE:BE,$E:$E,$E135)-MINIFS(BE:BE,$E:$E,$E135)),
100*(BE135-MINIFS(BE:BE,$E:$E,$E135))/(MAXIFS(BE:BE,$E:$E,$E135)-MINIFS(BE:BE,$E:$E,$E135))))</f>
        <v/>
      </c>
      <c r="DU135" s="223" t="str">
        <f t="array" ref="DU135">IF(BF135="","",
IF(INDEX(Settings!$H:$H,MATCH(DU$1,Settings!$G:$G,0))=TRUE,
100-100*(BF135-MINIFS(BF:BF,$E:$E,$E135))/(MAXIFS(BF:BF,$E:$E,$E135)-MINIFS(BF:BF,$E:$E,$E135)),
100*(BF135-MINIFS(BF:BF,$E:$E,$E135))/(MAXIFS(BF:BF,$E:$E,$E135)-MINIFS(BF:BF,$E:$E,$E135))))</f>
        <v/>
      </c>
      <c r="DV135" s="223" t="str">
        <f t="array" ref="DV135">IF(BG135="","",
IF(INDEX(Settings!$H:$H,MATCH(DV$1,Settings!$G:$G,0))=TRUE,
100-100*(BG135-MINIFS(BG:BG,$E:$E,$E135))/(MAXIFS(BG:BG,$E:$E,$E135)-MINIFS(BG:BG,$E:$E,$E135)),
100*(BG135-MINIFS(BG:BG,$E:$E,$E135))/(MAXIFS(BG:BG,$E:$E,$E135)-MINIFS(BG:BG,$E:$E,$E135))))</f>
        <v/>
      </c>
      <c r="DW135" s="223" t="str">
        <f t="array" ref="DW135">IF(BH135="","",
IF(INDEX(Settings!$H:$H,MATCH(DW$1,Settings!$G:$G,0))=TRUE,
100-100*(BH135-MINIFS(BH:BH,$E:$E,$E135))/(MAXIFS(BH:BH,$E:$E,$E135)-MINIFS(BH:BH,$E:$E,$E135)),
100*(BH135-MINIFS(BH:BH,$E:$E,$E135))/(MAXIFS(BH:BH,$E:$E,$E135)-MINIFS(BH:BH,$E:$E,$E135))))</f>
        <v/>
      </c>
      <c r="DX135" s="223" t="str">
        <f t="array" ref="DX135">IF(BI135="","",
IF(INDEX(Settings!$H:$H,MATCH(DX$1,Settings!$G:$G,0))=TRUE,
100-100*(BI135-MINIFS(BI:BI,$E:$E,$E135))/(MAXIFS(BI:BI,$E:$E,$E135)-MINIFS(BI:BI,$E:$E,$E135)),
100*(BI135-MINIFS(BI:BI,$E:$E,$E135))/(MAXIFS(BI:BI,$E:$E,$E135)-MINIFS(BI:BI,$E:$E,$E135))))</f>
        <v/>
      </c>
      <c r="DY135" s="223" t="str">
        <f t="array" ref="DY135">IF(BJ135="","",
IF(INDEX(Settings!$H:$H,MATCH(DY$1,Settings!$G:$G,0))=TRUE,
100-100*(BJ135-MINIFS(BJ:BJ,$E:$E,$E135))/(MAXIFS(BJ:BJ,$E:$E,$E135)-MINIFS(BJ:BJ,$E:$E,$E135)),
100*(BJ135-MINIFS(BJ:BJ,$E:$E,$E135))/(MAXIFS(BJ:BJ,$E:$E,$E135)-MINIFS(BJ:BJ,$E:$E,$E135))))</f>
        <v/>
      </c>
      <c r="DZ135" s="225"/>
      <c r="EA135" s="225"/>
      <c r="EB135" s="225" t="str">
        <f t="shared" si="8"/>
        <v/>
      </c>
      <c r="EC135" s="225" t="str">
        <f t="shared" si="9"/>
        <v/>
      </c>
      <c r="ED135" s="225" t="str">
        <f t="shared" si="10"/>
        <v/>
      </c>
      <c r="EE135" s="225" t="str">
        <f t="shared" si="11"/>
        <v/>
      </c>
      <c r="EF135" s="225" t="str">
        <f t="shared" si="12"/>
        <v/>
      </c>
      <c r="EG135" s="225" t="str">
        <f t="shared" si="13"/>
        <v/>
      </c>
      <c r="EH135" s="225"/>
      <c r="EI135" s="225"/>
      <c r="EJ135" s="225"/>
      <c r="EK135" s="225"/>
      <c r="EL135" s="225"/>
      <c r="EM135" s="225"/>
    </row>
    <row r="136">
      <c r="A136" s="231"/>
      <c r="B136" s="231"/>
      <c r="C136" s="231"/>
      <c r="D136" s="231" t="str">
        <f t="array" ref="D136">IFERROR(INDEX(Profiles!$B:$B,MATCH($A136,Profiles!$A:$A,0)),"")</f>
        <v/>
      </c>
      <c r="E136" s="231"/>
      <c r="F136" s="231"/>
      <c r="G136" s="231"/>
      <c r="H136" s="231"/>
      <c r="I136" s="231" t="str">
        <f>IF(A136="","",IF(Settings!$N$3="DATE",F136&amp;": "&amp;TEXT(B136,"M/DD/YY"),F136&amp;": "&amp;H136))</f>
        <v/>
      </c>
      <c r="J136" s="231"/>
      <c r="K136" s="231"/>
      <c r="L136" s="231"/>
      <c r="M136" s="232" t="str">
        <f t="shared" si="14"/>
        <v/>
      </c>
      <c r="N136" s="231"/>
      <c r="O136" s="231"/>
      <c r="P136" s="231"/>
      <c r="Q136" s="231"/>
      <c r="R136" s="231"/>
      <c r="S136" s="230" t="str">
        <f>IFERROR(VLOOKUP(AF136, 'YOYO IR Scores'!A:C, 3, FALSE), "")
</f>
        <v/>
      </c>
      <c r="T136" s="231"/>
      <c r="U136" s="231"/>
      <c r="V136" s="231"/>
      <c r="W136" s="231"/>
      <c r="X136" s="233" t="str">
        <f t="shared" si="4"/>
        <v/>
      </c>
      <c r="Y136" s="234" t="str">
        <f t="shared" si="5"/>
        <v/>
      </c>
      <c r="Z136" s="234" t="str">
        <f t="shared" si="6"/>
        <v/>
      </c>
      <c r="AA136" s="233" t="str">
        <f t="shared" si="7"/>
        <v/>
      </c>
      <c r="AB136" s="232"/>
      <c r="AC136" s="232"/>
      <c r="AD136" s="232"/>
      <c r="AE136" s="232" t="str">
        <f>IFERROR(VLOOKUP(AF136, 'YOYO IR Scores'!A:C, 2, FALSE), "")</f>
        <v/>
      </c>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t="str">
        <f t="array" ref="BK136">IF(J136="","",
IF(INDEX(Settings!$H:$H,MATCH(BY$1,Settings!$G:$G,0))=TRUE,
100-100*(J136-MIN(J:J))/(MAX(J:J)-MIN(J:J)),
100*(J136-MIN(J:J))/(MAX(J:J)-MIN(J:J))))</f>
        <v/>
      </c>
      <c r="BL136" s="232" t="str">
        <f t="array" ref="BL136">IF(J136="","",
IF(INDEX(Settings!$H:$H,MATCH(BY$1,Settings!$G:$G,0))=TRUE,
100-100*(J136-MINIFS(J:J,$E:$E,$E136))/(MAXIFS(J:J,$E:$E,$E136)-MINIFS(J:J,$E:$E,$E136)),
100*(J136-MINIFS(J:J,$E:$E,$E136))/(MAXIFS(J:J,$E:$E,$E136)-MINIFS(J:J,$E:$E,$E136))))</f>
        <v/>
      </c>
      <c r="BM136" s="232" t="str">
        <f t="array" ref="BM136">IF(J136="","",
IF(INDEX(Settings!$H:$H,MATCH(BY$1,Settings!$G:$G,0))=TRUE,
100-100*(J136-MINIFS(J:J,$E:$E,$E136,$I:$I,$I136))/(MAXIFS(J:J,$E:$E,$E136,$I:$I,$I136)-MINIFS(J:J,$E:$E,$E136,$I:$I,$I136)),
100*(J136-MINIFS(J:J,$E:$E,$E136,$I:$I,$I136))/(MAXIFS(J:J,$E:$E,$E136,$I:$I,$I136)-MINIFS(J:J,$E:$E,$E136,$I:$I,$I136))))</f>
        <v/>
      </c>
      <c r="BN136" s="231" t="str">
        <f t="array" ref="BN136">IF(J136="","",
IF(INDEX(Settings!$H:$H,MATCH(BY$1,Settings!$G:$G,0))=TRUE,
100-100*PERCENTRANK(J:J,J136),
100*PERCENTRANK(J:J,J136)))</f>
        <v/>
      </c>
      <c r="BO136" s="231" t="str">
        <f>IFERROR(__xludf.DUMMYFUNCTION("IF(J136="""","""",
IF(INDEX(Settings!$H:$H,MATCH(BY$1,Settings!$G:$G,0))=TRUE,
100-100*PERCENTRANK(FILTER(J:J,$E:$E=$E136),J136),
100*PERCENTRANK(FILTER(J:J,$E:$E=$E136),J136)))"),"")</f>
        <v/>
      </c>
      <c r="BP136" s="231" t="str">
        <f>IFERROR(__xludf.DUMMYFUNCTION("IF(J136="""","""",
IF(INDEX(Settings!$H:$H,MATCH(BY$1,Settings!$G:$G,0))=TRUE,
100-100*PERCENTRANK(FILTER(J:J,$E:$E=$E136,$I:$I=$I136),J136),
100*PERCENTRANK(FILTER(J:J,$E:$E=$E136,$I:$I=$I136),J136)))"),"")</f>
        <v/>
      </c>
      <c r="BQ136" s="233" t="str">
        <f t="array" ref="BQ136">IF(J136="","",
IF(INDEX(Settings!$H:$H,MATCH(BY$1,Settings!$G:$G,0))=TRUE,
-1*(J136-AVERAGE(J:J))/STDEV(J:J),
(J136-AVERAGE(J:J))/STDEV(J:J)))</f>
        <v/>
      </c>
      <c r="BR136" s="233" t="str">
        <f>IFERROR(__xludf.DUMMYFUNCTION("IF(J136="""","""",
IF(INDEX(Settings!$H:$H,MATCH(BY$1,Settings!$G:$G,0))=TRUE,
-1*(J136-AVERAGEIFS(J:J,$E:$E,$E136))/STDEV(FILTER(J:J,$E:$E=$E136)),
(J136-AVERAGEIFS(J:J,$E:$E,$E136))/STDEV(FILTER(J:J,$E:$E=$E136))))"),"")</f>
        <v/>
      </c>
      <c r="BS136" s="233"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1"/>
      <c r="BX136" s="231"/>
      <c r="BY136" s="232" t="str">
        <f t="array" ref="BY136">IF(J136="","",
IF(INDEX(Settings!$H:$H,MATCH(BY$1,Settings!$G:$G,0))=TRUE,
100-100*(J136-MINIFS(J:J,$E:$E,$E136))/(MAXIFS(J:J,$E:$E,$E136)-MINIFS(J:J,$E:$E,$E136)),
100*(J136-MINIFS(J:J,$E:$E,$E136))/(MAXIFS(J:J,$E:$E,$E136)-MINIFS(J:J,$E:$E,$E136))))</f>
        <v/>
      </c>
      <c r="BZ136" s="232" t="str">
        <f t="array" ref="BZ136">IF(K136="","",
IF(INDEX(Settings!$H:$H,MATCH(BZ$1,Settings!$G:$G,0))=TRUE,
100-100*(K136-MINIFS(K:K,$E:$E,$E136))/(MAXIFS(K:K,$E:$E,$E136)-MINIFS(K:K,$E:$E,$E136)),
100*(K136-MINIFS(K:K,$E:$E,$E136))/(MAXIFS(K:K,$E:$E,$E136)-MINIFS(K:K,$E:$E,$E136))))</f>
        <v/>
      </c>
      <c r="CA136" s="232" t="str">
        <f t="array" ref="CA136">IF(L136="","",
IF(INDEX(Settings!$H:$H,MATCH(CA$1,Settings!$G:$G,0))=TRUE,
100-100*(L136-MINIFS(L:L,$E:$E,$E136))/(MAXIFS(L:L,$E:$E,$E136)-MINIFS(L:L,$E:$E,$E136)),
100*(L136-MINIFS(L:L,$E:$E,$E136))/(MAXIFS(L:L,$E:$E,$E136)-MINIFS(L:L,$E:$E,$E136))))</f>
        <v/>
      </c>
      <c r="CB136" s="232" t="str">
        <f t="array" ref="CB136">IF(M136="","",
IF(INDEX(Settings!$H:$H,MATCH(CB$1,Settings!$G:$G,0))=TRUE,
100-100*(M136-MINIFS(M:M,$E:$E,$E136))/(MAXIFS(M:M,$E:$E,$E136)-MINIFS(M:M,$E:$E,$E136)),
100*(M136-MINIFS(M:M,$E:$E,$E136))/(MAXIFS(M:M,$E:$E,$E136)-MINIFS(M:M,$E:$E,$E136))))</f>
        <v/>
      </c>
      <c r="CC136" s="232" t="str">
        <f t="array" ref="CC136">IF(N136="","",
IF(INDEX(Settings!$H:$H,MATCH(CC$1,Settings!$G:$G,0))=TRUE,
100-100*(N136-MINIFS(N:N,$E:$E,$E136))/(MAXIFS(N:N,$E:$E,$E136)-MINIFS(N:N,$E:$E,$E136)),
100*(N136-MINIFS(N:N,$E:$E,$E136))/(MAXIFS(N:N,$E:$E,$E136)-MINIFS(N:N,$E:$E,$E136))))</f>
        <v/>
      </c>
      <c r="CD136" s="232" t="str">
        <f t="array" ref="CD136">IF(O136="","",
IF(INDEX(Settings!$H:$H,MATCH(CD$1,Settings!$G:$G,0))=TRUE,
100-100*(O136-MINIFS(O:O,$E:$E,$E136))/(MAXIFS(O:O,$E:$E,$E136)-MINIFS(O:O,$E:$E,$E136)),
100*(O136-MINIFS(O:O,$E:$E,$E136))/(MAXIFS(O:O,$E:$E,$E136)-MINIFS(O:O,$E:$E,$E136))))</f>
        <v/>
      </c>
      <c r="CE136" s="232" t="str">
        <f t="array" ref="CE136">IF(P136="","",
IF(INDEX(Settings!$H:$H,MATCH(CE$1,Settings!$G:$G,0))=TRUE,
100-100*(P136-MINIFS(P:P,$E:$E,$E136))/(MAXIFS(P:P,$E:$E,$E136)-MINIFS(P:P,$E:$E,$E136)),
100*(P136-MINIFS(P:P,$E:$E,$E136))/(MAXIFS(P:P,$E:$E,$E136)-MINIFS(P:P,$E:$E,$E136))))</f>
        <v/>
      </c>
      <c r="CF136" s="232" t="str">
        <f t="array" ref="CF136">IF(Q136="","",
IF(INDEX(Settings!$H:$H,MATCH(CF$1,Settings!$G:$G,0))=TRUE,
100-100*(Q136-MINIFS(Q:Q,$E:$E,$E136))/(MAXIFS(Q:Q,$E:$E,$E136)-MINIFS(Q:Q,$E:$E,$E136)),
100*(Q136-MINIFS(Q:Q,$E:$E,$E136))/(MAXIFS(Q:Q,$E:$E,$E136)-MINIFS(Q:Q,$E:$E,$E136))))</f>
        <v/>
      </c>
      <c r="CG136" s="232" t="str">
        <f t="array" ref="CG136">IF(R136="","",
IF(INDEX(Settings!$H:$H,MATCH(CG$1,Settings!$G:$G,0))=TRUE,
100-100*(R136-MINIFS(R:R,$E:$E,$E136))/(MAXIFS(R:R,$E:$E,$E136)-MINIFS(R:R,$E:$E,$E136)),
100*(R136-MINIFS(R:R,$E:$E,$E136))/(MAXIFS(R:R,$E:$E,$E136)-MINIFS(R:R,$E:$E,$E136))))</f>
        <v/>
      </c>
      <c r="CH136" s="232" t="str">
        <f t="array" ref="CH136">IF(S136="","",
IF(INDEX(Settings!$H:$H,MATCH(CH$1,Settings!$G:$G,0))=TRUE,
100-100*(S136-MINIFS(S:S,$E:$E,$E136))/(MAXIFS(S:S,$E:$E,$E136)-MINIFS(S:S,$E:$E,$E136)),
100*(S136-MINIFS(S:S,$E:$E,$E136))/(MAXIFS(S:S,$E:$E,$E136)-MINIFS(S:S,$E:$E,$E136))))</f>
        <v/>
      </c>
      <c r="CI136" s="232" t="str">
        <f t="array" ref="CI136">IF(T136="","",
IF(INDEX(Settings!$H:$H,MATCH(CI$1,Settings!$G:$G,0))=TRUE,
100-100*(T136-MINIFS(T:T,$E:$E,$E136))/(MAXIFS(T:T,$E:$E,$E136)-MINIFS(T:T,$E:$E,$E136)),
100*(T136-MINIFS(T:T,$E:$E,$E136))/(MAXIFS(T:T,$E:$E,$E136)-MINIFS(T:T,$E:$E,$E136))))</f>
        <v/>
      </c>
      <c r="CJ136" s="232" t="str">
        <f t="array" ref="CJ136">IF(U136="","",
IF(INDEX(Settings!$H:$H,MATCH(CJ$1,Settings!$G:$G,0))=TRUE,
100-100*(U136-MINIFS(U:U,$E:$E,$E136))/(MAXIFS(U:U,$E:$E,$E136)-MINIFS(U:U,$E:$E,$E136)),
100*(U136-MINIFS(U:U,$E:$E,$E136))/(MAXIFS(U:U,$E:$E,$E136)-MINIFS(U:U,$E:$E,$E136))))</f>
        <v/>
      </c>
      <c r="CK136" s="232" t="str">
        <f t="array" ref="CK136">IF(V136="","",
IF(INDEX(Settings!$H:$H,MATCH(CK$1,Settings!$G:$G,0))=TRUE,
100-100*(V136-MINIFS(V:V,$E:$E,$E136))/(MAXIFS(V:V,$E:$E,$E136)-MINIFS(V:V,$E:$E,$E136)),
100*(V136-MINIFS(V:V,$E:$E,$E136))/(MAXIFS(V:V,$E:$E,$E136)-MINIFS(V:V,$E:$E,$E136))))</f>
        <v/>
      </c>
      <c r="CL136" s="232" t="str">
        <f t="array" ref="CL136">IF(W136="","",
IF(INDEX(Settings!$H:$H,MATCH(CL$1,Settings!$G:$G,0))=TRUE,
100-100*(W136-MINIFS(W:W,$E:$E,$E136))/(MAXIFS(W:W,$E:$E,$E136)-MINIFS(W:W,$E:$E,$E136)),
100*(W136-MINIFS(W:W,$E:$E,$E136))/(MAXIFS(W:W,$E:$E,$E136)-MINIFS(W:W,$E:$E,$E136))))</f>
        <v/>
      </c>
      <c r="CM136" s="232" t="str">
        <f t="array" ref="CM136">IF(X136="","",
IF(INDEX(Settings!$H:$H,MATCH(CM$1,Settings!$G:$G,0))=TRUE,
100-100*(X136-MINIFS(X:X,$E:$E,$E136))/(MAXIFS(X:X,$E:$E,$E136)-MINIFS(X:X,$E:$E,$E136)),
100*(X136-MINIFS(X:X,$E:$E,$E136))/(MAXIFS(X:X,$E:$E,$E136)-MINIFS(X:X,$E:$E,$E136))))</f>
        <v/>
      </c>
      <c r="CN136" s="232" t="str">
        <f t="array" ref="CN136">IF(Y136="","",
IF(INDEX(Settings!$H:$H,MATCH(CN$1,Settings!$G:$G,0))=TRUE,
100-100*(Y136-MINIFS(Y:Y,$E:$E,$E136))/(MAXIFS(Y:Y,$E:$E,$E136)-MINIFS(Y:Y,$E:$E,$E136)),
100*(Y136-MINIFS(Y:Y,$E:$E,$E136))/(MAXIFS(Y:Y,$E:$E,$E136)-MINIFS(Y:Y,$E:$E,$E136))))</f>
        <v/>
      </c>
      <c r="CO136" s="232" t="str">
        <f t="array" ref="CO136">IF(Z136="","",
IF(INDEX(Settings!$H:$H,MATCH(CO$1,Settings!$G:$G,0))=TRUE,
100-100*(Z136-MINIFS(Z:Z,$E:$E,$E136))/(MAXIFS(Z:Z,$E:$E,$E136)-MINIFS(Z:Z,$E:$E,$E136)),
100*(Z136-MINIFS(Z:Z,$E:$E,$E136))/(MAXIFS(Z:Z,$E:$E,$E136)-MINIFS(Z:Z,$E:$E,$E136))))</f>
        <v/>
      </c>
      <c r="CP136" s="232" t="str">
        <f t="array" ref="CP136">IF(AA136="","",
IF(INDEX(Settings!$H:$H,MATCH(CP$1,Settings!$G:$G,0))=TRUE,
100-100*(AA136-MINIFS(AA:AA,$E:$E,$E136))/(MAXIFS(AA:AA,$E:$E,$E136)-MINIFS(AA:AA,$E:$E,$E136)),
100*(AA136-MINIFS(AA:AA,$E:$E,$E136))/(MAXIFS(AA:AA,$E:$E,$E136)-MINIFS(AA:AA,$E:$E,$E136))))</f>
        <v/>
      </c>
      <c r="CQ136" s="232" t="str">
        <f t="array" ref="CQ136">IF(AB136="","",
IF(INDEX(Settings!$H:$H,MATCH(CQ$1,Settings!$G:$G,0))=TRUE,
100-100*(AB136-MINIFS(AB:AB,$E:$E,$E136))/(MAXIFS(AB:AB,$E:$E,$E136)-MINIFS(AB:AB,$E:$E,$E136)),
100*(AB136-MINIFS(AB:AB,$E:$E,$E136))/(MAXIFS(AB:AB,$E:$E,$E136)-MINIFS(AB:AB,$E:$E,$E136))))</f>
        <v/>
      </c>
      <c r="CR136" s="232" t="str">
        <f t="array" ref="CR136">IF(AC136="","",
IF(INDEX(Settings!$H:$H,MATCH(CR$1,Settings!$G:$G,0))=TRUE,
100-100*(AC136-MINIFS(AC:AC,$E:$E,$E136))/(MAXIFS(AC:AC,$E:$E,$E136)-MINIFS(AC:AC,$E:$E,$E136)),
100*(AC136-MINIFS(AC:AC,$E:$E,$E136))/(MAXIFS(AC:AC,$E:$E,$E136)-MINIFS(AC:AC,$E:$E,$E136))))</f>
        <v/>
      </c>
      <c r="CS136" s="232" t="str">
        <f t="array" ref="CS136">IF(AD136="","",
IF(INDEX(Settings!$H:$H,MATCH(CS$1,Settings!$G:$G,0))=TRUE,
100-100*(AD136-MINIFS(AD:AD,$E:$E,$E136))/(MAXIFS(AD:AD,$E:$E,$E136)-MINIFS(AD:AD,$E:$E,$E136)),
100*(AD136-MINIFS(AD:AD,$E:$E,$E136))/(MAXIFS(AD:AD,$E:$E,$E136)-MINIFS(AD:AD,$E:$E,$E136))))</f>
        <v/>
      </c>
      <c r="CT136" s="232" t="str">
        <f t="array" ref="CT136">IF(AE136="","",
IF(INDEX(Settings!$H:$H,MATCH(CT$1,Settings!$G:$G,0))=TRUE,
100-100*(AE136-MINIFS(AE:AE,$E:$E,$E136))/(MAXIFS(AE:AE,$E:$E,$E136)-MINIFS(AE:AE,$E:$E,$E136)),
100*(AE136-MINIFS(AE:AE,$E:$E,$E136))/(MAXIFS(AE:AE,$E:$E,$E136)-MINIFS(AE:AE,$E:$E,$E136))))</f>
        <v/>
      </c>
      <c r="CU136" s="232" t="str">
        <f t="array" ref="CU136">IF(AF136="","",
IF(INDEX(Settings!$H:$H,MATCH(CU$1,Settings!$G:$G,0))=TRUE,
100-100*(AF136-MINIFS(AF:AF,$E:$E,$E136))/(MAXIFS(AF:AF,$E:$E,$E136)-MINIFS(AF:AF,$E:$E,$E136)),
100*(AF136-MINIFS(AF:AF,$E:$E,$E136))/(MAXIFS(AF:AF,$E:$E,$E136)-MINIFS(AF:AF,$E:$E,$E136))))</f>
        <v/>
      </c>
      <c r="CV136" s="232" t="str">
        <f t="array" ref="CV136">IF(AG136="","",
IF(INDEX(Settings!$H:$H,MATCH(CV$1,Settings!$G:$G,0))=TRUE,
100-100*(AG136-MINIFS(AG:AG,$E:$E,$E136))/(MAXIFS(AG:AG,$E:$E,$E136)-MINIFS(AG:AG,$E:$E,$E136)),
100*(AG136-MINIFS(AG:AG,$E:$E,$E136))/(MAXIFS(AG:AG,$E:$E,$E136)-MINIFS(AG:AG,$E:$E,$E136))))</f>
        <v/>
      </c>
      <c r="CW136" s="232" t="str">
        <f t="array" ref="CW136">IF(AH136="","",
IF(INDEX(Settings!$H:$H,MATCH(CW$1,Settings!$G:$G,0))=TRUE,
100-100*(AH136-MINIFS(AH:AH,$E:$E,$E136))/(MAXIFS(AH:AH,$E:$E,$E136)-MINIFS(AH:AH,$E:$E,$E136)),
100*(AH136-MINIFS(AH:AH,$E:$E,$E136))/(MAXIFS(AH:AH,$E:$E,$E136)-MINIFS(AH:AH,$E:$E,$E136))))</f>
        <v/>
      </c>
      <c r="CX136" s="232" t="str">
        <f t="array" ref="CX136">IF(AI136="","",
IF(INDEX(Settings!$H:$H,MATCH(CX$1,Settings!$G:$G,0))=TRUE,
100-100*(AI136-MINIFS(AI:AI,$E:$E,$E136))/(MAXIFS(AI:AI,$E:$E,$E136)-MINIFS(AI:AI,$E:$E,$E136)),
100*(AI136-MINIFS(AI:AI,$E:$E,$E136))/(MAXIFS(AI:AI,$E:$E,$E136)-MINIFS(AI:AI,$E:$E,$E136))))</f>
        <v/>
      </c>
      <c r="CY136" s="232" t="str">
        <f t="array" ref="CY136">IF(AJ136="","",
IF(INDEX(Settings!$H:$H,MATCH(CY$1,Settings!$G:$G,0))=TRUE,
100-100*(AJ136-MINIFS(AJ:AJ,$E:$E,$E136))/(MAXIFS(AJ:AJ,$E:$E,$E136)-MINIFS(AJ:AJ,$E:$E,$E136)),
100*(AJ136-MINIFS(AJ:AJ,$E:$E,$E136))/(MAXIFS(AJ:AJ,$E:$E,$E136)-MINIFS(AJ:AJ,$E:$E,$E136))))</f>
        <v/>
      </c>
      <c r="CZ136" s="232" t="str">
        <f t="array" ref="CZ136">IF(AK136="","",
IF(INDEX(Settings!$H:$H,MATCH(CZ$1,Settings!$G:$G,0))=TRUE,
100-100*(AK136-MINIFS(AK:AK,$E:$E,$E136))/(MAXIFS(AK:AK,$E:$E,$E136)-MINIFS(AK:AK,$E:$E,$E136)),
100*(AK136-MINIFS(AK:AK,$E:$E,$E136))/(MAXIFS(AK:AK,$E:$E,$E136)-MINIFS(AK:AK,$E:$E,$E136))))</f>
        <v/>
      </c>
      <c r="DA136" s="232" t="str">
        <f t="array" ref="DA136">IF(AL136="","",
IF(INDEX(Settings!$H:$H,MATCH(DA$1,Settings!$G:$G,0))=TRUE,
100-100*(AL136-MINIFS(AL:AL,$E:$E,$E136))/(MAXIFS(AL:AL,$E:$E,$E136)-MINIFS(AL:AL,$E:$E,$E136)),
100*(AL136-MINIFS(AL:AL,$E:$E,$E136))/(MAXIFS(AL:AL,$E:$E,$E136)-MINIFS(AL:AL,$E:$E,$E136))))</f>
        <v/>
      </c>
      <c r="DB136" s="232" t="str">
        <f t="array" ref="DB136">IF(AM136="","",
IF(INDEX(Settings!$H:$H,MATCH(DB$1,Settings!$G:$G,0))=TRUE,
100-100*(AM136-MINIFS(AM:AM,$E:$E,$E136))/(MAXIFS(AM:AM,$E:$E,$E136)-MINIFS(AM:AM,$E:$E,$E136)),
100*(AM136-MINIFS(AM:AM,$E:$E,$E136))/(MAXIFS(AM:AM,$E:$E,$E136)-MINIFS(AM:AM,$E:$E,$E136))))</f>
        <v/>
      </c>
      <c r="DC136" s="232" t="str">
        <f t="array" ref="DC136">IF(AN136="","",
IF(INDEX(Settings!$H:$H,MATCH(DC$1,Settings!$G:$G,0))=TRUE,
100-100*(AN136-MINIFS(AN:AN,$E:$E,$E136))/(MAXIFS(AN:AN,$E:$E,$E136)-MINIFS(AN:AN,$E:$E,$E136)),
100*(AN136-MINIFS(AN:AN,$E:$E,$E136))/(MAXIFS(AN:AN,$E:$E,$E136)-MINIFS(AN:AN,$E:$E,$E136))))</f>
        <v/>
      </c>
      <c r="DD136" s="232" t="str">
        <f t="array" ref="DD136">IF(AO136="","",
IF(INDEX(Settings!$H:$H,MATCH(DD$1,Settings!$G:$G,0))=TRUE,
100-100*(AO136-MINIFS(AO:AO,$E:$E,$E136))/(MAXIFS(AO:AO,$E:$E,$E136)-MINIFS(AO:AO,$E:$E,$E136)),
100*(AO136-MINIFS(AO:AO,$E:$E,$E136))/(MAXIFS(AO:AO,$E:$E,$E136)-MINIFS(AO:AO,$E:$E,$E136))))</f>
        <v/>
      </c>
      <c r="DE136" s="232" t="str">
        <f t="array" ref="DE136">IF(AP136="","",
IF(INDEX(Settings!$H:$H,MATCH(DE$1,Settings!$G:$G,0))=TRUE,
100-100*(AP136-MINIFS(AP:AP,$E:$E,$E136))/(MAXIFS(AP:AP,$E:$E,$E136)-MINIFS(AP:AP,$E:$E,$E136)),
100*(AP136-MINIFS(AP:AP,$E:$E,$E136))/(MAXIFS(AP:AP,$E:$E,$E136)-MINIFS(AP:AP,$E:$E,$E136))))</f>
        <v/>
      </c>
      <c r="DF136" s="232" t="str">
        <f t="array" ref="DF136">IF(AQ136="","",
IF(INDEX(Settings!$H:$H,MATCH(DF$1,Settings!$G:$G,0))=TRUE,
100-100*(AQ136-MINIFS(AQ:AQ,$E:$E,$E136))/(MAXIFS(AQ:AQ,$E:$E,$E136)-MINIFS(AQ:AQ,$E:$E,$E136)),
100*(AQ136-MINIFS(AQ:AQ,$E:$E,$E136))/(MAXIFS(AQ:AQ,$E:$E,$E136)-MINIFS(AQ:AQ,$E:$E,$E136))))</f>
        <v/>
      </c>
      <c r="DG136" s="232" t="str">
        <f t="array" ref="DG136">IF(AR136="","",
IF(INDEX(Settings!$H:$H,MATCH(DG$1,Settings!$G:$G,0))=TRUE,
100-100*(AR136-MINIFS(AR:AR,$E:$E,$E136))/(MAXIFS(AR:AR,$E:$E,$E136)-MINIFS(AR:AR,$E:$E,$E136)),
100*(AR136-MINIFS(AR:AR,$E:$E,$E136))/(MAXIFS(AR:AR,$E:$E,$E136)-MINIFS(AR:AR,$E:$E,$E136))))</f>
        <v/>
      </c>
      <c r="DH136" s="232" t="str">
        <f t="array" ref="DH136">IF(AS136="","",
IF(INDEX(Settings!$H:$H,MATCH(DH$1,Settings!$G:$G,0))=TRUE,
100-100*(AS136-MINIFS(AS:AS,$E:$E,$E136))/(MAXIFS(AS:AS,$E:$E,$E136)-MINIFS(AS:AS,$E:$E,$E136)),
100*(AS136-MINIFS(AS:AS,$E:$E,$E136))/(MAXIFS(AS:AS,$E:$E,$E136)-MINIFS(AS:AS,$E:$E,$E136))))</f>
        <v/>
      </c>
      <c r="DI136" s="232" t="str">
        <f t="array" ref="DI136">IF(AT136="","",
IF(INDEX(Settings!$H:$H,MATCH(DI$1,Settings!$G:$G,0))=TRUE,
100-100*(AT136-MINIFS(AT:AT,$E:$E,$E136))/(MAXIFS(AT:AT,$E:$E,$E136)-MINIFS(AT:AT,$E:$E,$E136)),
100*(AT136-MINIFS(AT:AT,$E:$E,$E136))/(MAXIFS(AT:AT,$E:$E,$E136)-MINIFS(AT:AT,$E:$E,$E136))))</f>
        <v/>
      </c>
      <c r="DJ136" s="232" t="str">
        <f t="array" ref="DJ136">IF(AU136="","",
IF(INDEX(Settings!$H:$H,MATCH(DJ$1,Settings!$G:$G,0))=TRUE,
100-100*(AU136-MINIFS(AU:AU,$E:$E,$E136))/(MAXIFS(AU:AU,$E:$E,$E136)-MINIFS(AU:AU,$E:$E,$E136)),
100*(AU136-MINIFS(AU:AU,$E:$E,$E136))/(MAXIFS(AU:AU,$E:$E,$E136)-MINIFS(AU:AU,$E:$E,$E136))))</f>
        <v/>
      </c>
      <c r="DK136" s="232" t="str">
        <f t="array" ref="DK136">IF(AV136="","",
IF(INDEX(Settings!$H:$H,MATCH(DK$1,Settings!$G:$G,0))=TRUE,
100-100*(AV136-MINIFS(AV:AV,$E:$E,$E136))/(MAXIFS(AV:AV,$E:$E,$E136)-MINIFS(AV:AV,$E:$E,$E136)),
100*(AV136-MINIFS(AV:AV,$E:$E,$E136))/(MAXIFS(AV:AV,$E:$E,$E136)-MINIFS(AV:AV,$E:$E,$E136))))</f>
        <v/>
      </c>
      <c r="DL136" s="232" t="str">
        <f t="array" ref="DL136">IF(AW136="","",
IF(INDEX(Settings!$H:$H,MATCH(DL$1,Settings!$G:$G,0))=TRUE,
100-100*(AW136-MINIFS(AW:AW,$E:$E,$E136))/(MAXIFS(AW:AW,$E:$E,$E136)-MINIFS(AW:AW,$E:$E,$E136)),
100*(AW136-MINIFS(AW:AW,$E:$E,$E136))/(MAXIFS(AW:AW,$E:$E,$E136)-MINIFS(AW:AW,$E:$E,$E136))))</f>
        <v/>
      </c>
      <c r="DM136" s="232" t="str">
        <f t="array" ref="DM136">IF(AX136="","",
IF(INDEX(Settings!$H:$H,MATCH(DM$1,Settings!$G:$G,0))=TRUE,
100-100*(AX136-MINIFS(AX:AX,$E:$E,$E136))/(MAXIFS(AX:AX,$E:$E,$E136)-MINIFS(AX:AX,$E:$E,$E136)),
100*(AX136-MINIFS(AX:AX,$E:$E,$E136))/(MAXIFS(AX:AX,$E:$E,$E136)-MINIFS(AX:AX,$E:$E,$E136))))</f>
        <v/>
      </c>
      <c r="DN136" s="232" t="str">
        <f t="array" ref="DN136">IF(AY136="","",
IF(INDEX(Settings!$H:$H,MATCH(DN$1,Settings!$G:$G,0))=TRUE,
100-100*(AY136-MINIFS(AY:AY,$E:$E,$E136))/(MAXIFS(AY:AY,$E:$E,$E136)-MINIFS(AY:AY,$E:$E,$E136)),
100*(AY136-MINIFS(AY:AY,$E:$E,$E136))/(MAXIFS(AY:AY,$E:$E,$E136)-MINIFS(AY:AY,$E:$E,$E136))))</f>
        <v/>
      </c>
      <c r="DO136" s="232" t="str">
        <f t="array" ref="DO136">IF(AZ136="","",
IF(INDEX(Settings!$H:$H,MATCH(DO$1,Settings!$G:$G,0))=TRUE,
100-100*(AZ136-MINIFS(AZ:AZ,$E:$E,$E136))/(MAXIFS(AZ:AZ,$E:$E,$E136)-MINIFS(AZ:AZ,$E:$E,$E136)),
100*(AZ136-MINIFS(AZ:AZ,$E:$E,$E136))/(MAXIFS(AZ:AZ,$E:$E,$E136)-MINIFS(AZ:AZ,$E:$E,$E136))))</f>
        <v/>
      </c>
      <c r="DP136" s="232" t="str">
        <f t="array" ref="DP136">IF(BA136="","",
IF(INDEX(Settings!$H:$H,MATCH(DP$1,Settings!$G:$G,0))=TRUE,
100-100*(BA136-MINIFS(BA:BA,$E:$E,$E136))/(MAXIFS(BA:BA,$E:$E,$E136)-MINIFS(BA:BA,$E:$E,$E136)),
100*(BA136-MINIFS(BA:BA,$E:$E,$E136))/(MAXIFS(BA:BA,$E:$E,$E136)-MINIFS(BA:BA,$E:$E,$E136))))</f>
        <v/>
      </c>
      <c r="DQ136" s="232" t="str">
        <f t="array" ref="DQ136">IF(BB136="","",
IF(INDEX(Settings!$H:$H,MATCH(DQ$1,Settings!$G:$G,0))=TRUE,
100-100*(BB136-MINIFS(BB:BB,$E:$E,$E136))/(MAXIFS(BB:BB,$E:$E,$E136)-MINIFS(BB:BB,$E:$E,$E136)),
100*(BB136-MINIFS(BB:BB,$E:$E,$E136))/(MAXIFS(BB:BB,$E:$E,$E136)-MINIFS(BB:BB,$E:$E,$E136))))</f>
        <v/>
      </c>
      <c r="DR136" s="232" t="str">
        <f t="array" ref="DR136">IF(BC136="","",
IF(INDEX(Settings!$H:$H,MATCH(DR$1,Settings!$G:$G,0))=TRUE,
100-100*(BC136-MINIFS(BC:BC,$E:$E,$E136))/(MAXIFS(BC:BC,$E:$E,$E136)-MINIFS(BC:BC,$E:$E,$E136)),
100*(BC136-MINIFS(BC:BC,$E:$E,$E136))/(MAXIFS(BC:BC,$E:$E,$E136)-MINIFS(BC:BC,$E:$E,$E136))))</f>
        <v/>
      </c>
      <c r="DS136" s="232" t="str">
        <f t="array" ref="DS136">IF(BD136="","",
IF(INDEX(Settings!$H:$H,MATCH(DS$1,Settings!$G:$G,0))=TRUE,
100-100*(BD136-MINIFS(BD:BD,$E:$E,$E136))/(MAXIFS(BD:BD,$E:$E,$E136)-MINIFS(BD:BD,$E:$E,$E136)),
100*(BD136-MINIFS(BD:BD,$E:$E,$E136))/(MAXIFS(BD:BD,$E:$E,$E136)-MINIFS(BD:BD,$E:$E,$E136))))</f>
        <v/>
      </c>
      <c r="DT136" s="232" t="str">
        <f t="array" ref="DT136">IF(BE136="","",
IF(INDEX(Settings!$H:$H,MATCH(DT$1,Settings!$G:$G,0))=TRUE,
100-100*(BE136-MINIFS(BE:BE,$E:$E,$E136))/(MAXIFS(BE:BE,$E:$E,$E136)-MINIFS(BE:BE,$E:$E,$E136)),
100*(BE136-MINIFS(BE:BE,$E:$E,$E136))/(MAXIFS(BE:BE,$E:$E,$E136)-MINIFS(BE:BE,$E:$E,$E136))))</f>
        <v/>
      </c>
      <c r="DU136" s="232" t="str">
        <f t="array" ref="DU136">IF(BF136="","",
IF(INDEX(Settings!$H:$H,MATCH(DU$1,Settings!$G:$G,0))=TRUE,
100-100*(BF136-MINIFS(BF:BF,$E:$E,$E136))/(MAXIFS(BF:BF,$E:$E,$E136)-MINIFS(BF:BF,$E:$E,$E136)),
100*(BF136-MINIFS(BF:BF,$E:$E,$E136))/(MAXIFS(BF:BF,$E:$E,$E136)-MINIFS(BF:BF,$E:$E,$E136))))</f>
        <v/>
      </c>
      <c r="DV136" s="232" t="str">
        <f t="array" ref="DV136">IF(BG136="","",
IF(INDEX(Settings!$H:$H,MATCH(DV$1,Settings!$G:$G,0))=TRUE,
100-100*(BG136-MINIFS(BG:BG,$E:$E,$E136))/(MAXIFS(BG:BG,$E:$E,$E136)-MINIFS(BG:BG,$E:$E,$E136)),
100*(BG136-MINIFS(BG:BG,$E:$E,$E136))/(MAXIFS(BG:BG,$E:$E,$E136)-MINIFS(BG:BG,$E:$E,$E136))))</f>
        <v/>
      </c>
      <c r="DW136" s="232" t="str">
        <f t="array" ref="DW136">IF(BH136="","",
IF(INDEX(Settings!$H:$H,MATCH(DW$1,Settings!$G:$G,0))=TRUE,
100-100*(BH136-MINIFS(BH:BH,$E:$E,$E136))/(MAXIFS(BH:BH,$E:$E,$E136)-MINIFS(BH:BH,$E:$E,$E136)),
100*(BH136-MINIFS(BH:BH,$E:$E,$E136))/(MAXIFS(BH:BH,$E:$E,$E136)-MINIFS(BH:BH,$E:$E,$E136))))</f>
        <v/>
      </c>
      <c r="DX136" s="232" t="str">
        <f t="array" ref="DX136">IF(BI136="","",
IF(INDEX(Settings!$H:$H,MATCH(DX$1,Settings!$G:$G,0))=TRUE,
100-100*(BI136-MINIFS(BI:BI,$E:$E,$E136))/(MAXIFS(BI:BI,$E:$E,$E136)-MINIFS(BI:BI,$E:$E,$E136)),
100*(BI136-MINIFS(BI:BI,$E:$E,$E136))/(MAXIFS(BI:BI,$E:$E,$E136)-MINIFS(BI:BI,$E:$E,$E136))))</f>
        <v/>
      </c>
      <c r="DY136" s="232" t="str">
        <f t="array" ref="DY136">IF(BJ136="","",
IF(INDEX(Settings!$H:$H,MATCH(DY$1,Settings!$G:$G,0))=TRUE,
100-100*(BJ136-MINIFS(BJ:BJ,$E:$E,$E136))/(MAXIFS(BJ:BJ,$E:$E,$E136)-MINIFS(BJ:BJ,$E:$E,$E136)),
100*(BJ136-MINIFS(BJ:BJ,$E:$E,$E136))/(MAXIFS(BJ:BJ,$E:$E,$E136)-MINIFS(BJ:BJ,$E:$E,$E136))))</f>
        <v/>
      </c>
      <c r="DZ136" s="234"/>
      <c r="EA136" s="234"/>
      <c r="EB136" s="234" t="str">
        <f t="shared" si="8"/>
        <v/>
      </c>
      <c r="EC136" s="234" t="str">
        <f t="shared" si="9"/>
        <v/>
      </c>
      <c r="ED136" s="234" t="str">
        <f t="shared" si="10"/>
        <v/>
      </c>
      <c r="EE136" s="234" t="str">
        <f t="shared" si="11"/>
        <v/>
      </c>
      <c r="EF136" s="234" t="str">
        <f t="shared" si="12"/>
        <v/>
      </c>
      <c r="EG136" s="234" t="str">
        <f t="shared" si="13"/>
        <v/>
      </c>
      <c r="EH136" s="234"/>
      <c r="EI136" s="234"/>
      <c r="EJ136" s="234"/>
      <c r="EK136" s="234"/>
      <c r="EL136" s="234"/>
      <c r="EM136" s="234"/>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3" t="str">
        <f t="shared" si="14"/>
        <v/>
      </c>
      <c r="N137" s="49"/>
      <c r="O137" s="49"/>
      <c r="P137" s="49"/>
      <c r="Q137" s="49"/>
      <c r="R137" s="49"/>
      <c r="S137" s="222" t="str">
        <f>IFERROR(VLOOKUP(AF137, 'YOYO IR Scores'!A:C, 3, FALSE), "")
</f>
        <v/>
      </c>
      <c r="T137" s="49"/>
      <c r="U137" s="49"/>
      <c r="V137" s="49"/>
      <c r="W137" s="49"/>
      <c r="X137" s="224" t="str">
        <f t="shared" si="4"/>
        <v/>
      </c>
      <c r="Y137" s="225" t="str">
        <f t="shared" si="5"/>
        <v/>
      </c>
      <c r="Z137" s="225" t="str">
        <f t="shared" si="6"/>
        <v/>
      </c>
      <c r="AA137" s="224" t="str">
        <f t="shared" si="7"/>
        <v/>
      </c>
      <c r="AB137" s="223"/>
      <c r="AC137" s="223"/>
      <c r="AD137" s="223"/>
      <c r="AE137" s="223" t="str">
        <f>IFERROR(VLOOKUP(AF137, 'YOYO IR Scores'!A:C, 2, FALSE), "")</f>
        <v/>
      </c>
      <c r="AF137" s="223"/>
      <c r="AG137" s="223"/>
      <c r="AH137" s="223"/>
      <c r="AI137" s="223"/>
      <c r="AJ137" s="223"/>
      <c r="AK137" s="223"/>
      <c r="AL137" s="223"/>
      <c r="AM137" s="223"/>
      <c r="AN137" s="223"/>
      <c r="AO137" s="223"/>
      <c r="AP137" s="223"/>
      <c r="AQ137" s="223"/>
      <c r="AR137" s="223"/>
      <c r="AS137" s="223"/>
      <c r="AT137" s="223"/>
      <c r="AU137" s="223"/>
      <c r="AV137" s="223"/>
      <c r="AW137" s="223"/>
      <c r="AX137" s="223"/>
      <c r="AY137" s="223"/>
      <c r="AZ137" s="223"/>
      <c r="BA137" s="223"/>
      <c r="BB137" s="223"/>
      <c r="BC137" s="223"/>
      <c r="BD137" s="223"/>
      <c r="BE137" s="223"/>
      <c r="BF137" s="223"/>
      <c r="BG137" s="223"/>
      <c r="BH137" s="223"/>
      <c r="BI137" s="223"/>
      <c r="BJ137" s="223"/>
      <c r="BK137" s="223" t="str">
        <f t="array" ref="BK137">IF(J137="","",
IF(INDEX(Settings!$H:$H,MATCH(BY$1,Settings!$G:$G,0))=TRUE,
100-100*(J137-MIN(J:J))/(MAX(J:J)-MIN(J:J)),
100*(J137-MIN(J:J))/(MAX(J:J)-MIN(J:J))))</f>
        <v/>
      </c>
      <c r="BL137" s="223" t="str">
        <f t="array" ref="BL137">IF(J137="","",
IF(INDEX(Settings!$H:$H,MATCH(BY$1,Settings!$G:$G,0))=TRUE,
100-100*(J137-MINIFS(J:J,$E:$E,$E137))/(MAXIFS(J:J,$E:$E,$E137)-MINIFS(J:J,$E:$E,$E137)),
100*(J137-MINIFS(J:J,$E:$E,$E137))/(MAXIFS(J:J,$E:$E,$E137)-MINIFS(J:J,$E:$E,$E137))))</f>
        <v/>
      </c>
      <c r="BM137" s="223"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4" t="str">
        <f t="array" ref="BQ137">IF(J137="","",
IF(INDEX(Settings!$H:$H,MATCH(BY$1,Settings!$G:$G,0))=TRUE,
-1*(J137-AVERAGE(J:J))/STDEV(J:J),
(J137-AVERAGE(J:J))/STDEV(J:J)))</f>
        <v/>
      </c>
      <c r="BR137" s="224" t="str">
        <f>IFERROR(__xludf.DUMMYFUNCTION("IF(J137="""","""",
IF(INDEX(Settings!$H:$H,MATCH(BY$1,Settings!$G:$G,0))=TRUE,
-1*(J137-AVERAGEIFS(J:J,$E:$E,$E137))/STDEV(FILTER(J:J,$E:$E=$E137)),
(J137-AVERAGEIFS(J:J,$E:$E,$E137))/STDEV(FILTER(J:J,$E:$E=$E137))))"),"")</f>
        <v/>
      </c>
      <c r="BS137" s="224"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3" t="str">
        <f t="array" ref="BY137">IF(J137="","",
IF(INDEX(Settings!$H:$H,MATCH(BY$1,Settings!$G:$G,0))=TRUE,
100-100*(J137-MINIFS(J:J,$E:$E,$E137))/(MAXIFS(J:J,$E:$E,$E137)-MINIFS(J:J,$E:$E,$E137)),
100*(J137-MINIFS(J:J,$E:$E,$E137))/(MAXIFS(J:J,$E:$E,$E137)-MINIFS(J:J,$E:$E,$E137))))</f>
        <v/>
      </c>
      <c r="BZ137" s="223" t="str">
        <f t="array" ref="BZ137">IF(K137="","",
IF(INDEX(Settings!$H:$H,MATCH(BZ$1,Settings!$G:$G,0))=TRUE,
100-100*(K137-MINIFS(K:K,$E:$E,$E137))/(MAXIFS(K:K,$E:$E,$E137)-MINIFS(K:K,$E:$E,$E137)),
100*(K137-MINIFS(K:K,$E:$E,$E137))/(MAXIFS(K:K,$E:$E,$E137)-MINIFS(K:K,$E:$E,$E137))))</f>
        <v/>
      </c>
      <c r="CA137" s="223" t="str">
        <f t="array" ref="CA137">IF(L137="","",
IF(INDEX(Settings!$H:$H,MATCH(CA$1,Settings!$G:$G,0))=TRUE,
100-100*(L137-MINIFS(L:L,$E:$E,$E137))/(MAXIFS(L:L,$E:$E,$E137)-MINIFS(L:L,$E:$E,$E137)),
100*(L137-MINIFS(L:L,$E:$E,$E137))/(MAXIFS(L:L,$E:$E,$E137)-MINIFS(L:L,$E:$E,$E137))))</f>
        <v/>
      </c>
      <c r="CB137" s="223" t="str">
        <f t="array" ref="CB137">IF(M137="","",
IF(INDEX(Settings!$H:$H,MATCH(CB$1,Settings!$G:$G,0))=TRUE,
100-100*(M137-MINIFS(M:M,$E:$E,$E137))/(MAXIFS(M:M,$E:$E,$E137)-MINIFS(M:M,$E:$E,$E137)),
100*(M137-MINIFS(M:M,$E:$E,$E137))/(MAXIFS(M:M,$E:$E,$E137)-MINIFS(M:M,$E:$E,$E137))))</f>
        <v/>
      </c>
      <c r="CC137" s="223" t="str">
        <f t="array" ref="CC137">IF(N137="","",
IF(INDEX(Settings!$H:$H,MATCH(CC$1,Settings!$G:$G,0))=TRUE,
100-100*(N137-MINIFS(N:N,$E:$E,$E137))/(MAXIFS(N:N,$E:$E,$E137)-MINIFS(N:N,$E:$E,$E137)),
100*(N137-MINIFS(N:N,$E:$E,$E137))/(MAXIFS(N:N,$E:$E,$E137)-MINIFS(N:N,$E:$E,$E137))))</f>
        <v/>
      </c>
      <c r="CD137" s="223" t="str">
        <f t="array" ref="CD137">IF(O137="","",
IF(INDEX(Settings!$H:$H,MATCH(CD$1,Settings!$G:$G,0))=TRUE,
100-100*(O137-MINIFS(O:O,$E:$E,$E137))/(MAXIFS(O:O,$E:$E,$E137)-MINIFS(O:O,$E:$E,$E137)),
100*(O137-MINIFS(O:O,$E:$E,$E137))/(MAXIFS(O:O,$E:$E,$E137)-MINIFS(O:O,$E:$E,$E137))))</f>
        <v/>
      </c>
      <c r="CE137" s="223" t="str">
        <f t="array" ref="CE137">IF(P137="","",
IF(INDEX(Settings!$H:$H,MATCH(CE$1,Settings!$G:$G,0))=TRUE,
100-100*(P137-MINIFS(P:P,$E:$E,$E137))/(MAXIFS(P:P,$E:$E,$E137)-MINIFS(P:P,$E:$E,$E137)),
100*(P137-MINIFS(P:P,$E:$E,$E137))/(MAXIFS(P:P,$E:$E,$E137)-MINIFS(P:P,$E:$E,$E137))))</f>
        <v/>
      </c>
      <c r="CF137" s="223" t="str">
        <f t="array" ref="CF137">IF(Q137="","",
IF(INDEX(Settings!$H:$H,MATCH(CF$1,Settings!$G:$G,0))=TRUE,
100-100*(Q137-MINIFS(Q:Q,$E:$E,$E137))/(MAXIFS(Q:Q,$E:$E,$E137)-MINIFS(Q:Q,$E:$E,$E137)),
100*(Q137-MINIFS(Q:Q,$E:$E,$E137))/(MAXIFS(Q:Q,$E:$E,$E137)-MINIFS(Q:Q,$E:$E,$E137))))</f>
        <v/>
      </c>
      <c r="CG137" s="223" t="str">
        <f t="array" ref="CG137">IF(R137="","",
IF(INDEX(Settings!$H:$H,MATCH(CG$1,Settings!$G:$G,0))=TRUE,
100-100*(R137-MINIFS(R:R,$E:$E,$E137))/(MAXIFS(R:R,$E:$E,$E137)-MINIFS(R:R,$E:$E,$E137)),
100*(R137-MINIFS(R:R,$E:$E,$E137))/(MAXIFS(R:R,$E:$E,$E137)-MINIFS(R:R,$E:$E,$E137))))</f>
        <v/>
      </c>
      <c r="CH137" s="223" t="str">
        <f t="array" ref="CH137">IF(S137="","",
IF(INDEX(Settings!$H:$H,MATCH(CH$1,Settings!$G:$G,0))=TRUE,
100-100*(S137-MINIFS(S:S,$E:$E,$E137))/(MAXIFS(S:S,$E:$E,$E137)-MINIFS(S:S,$E:$E,$E137)),
100*(S137-MINIFS(S:S,$E:$E,$E137))/(MAXIFS(S:S,$E:$E,$E137)-MINIFS(S:S,$E:$E,$E137))))</f>
        <v/>
      </c>
      <c r="CI137" s="223" t="str">
        <f t="array" ref="CI137">IF(T137="","",
IF(INDEX(Settings!$H:$H,MATCH(CI$1,Settings!$G:$G,0))=TRUE,
100-100*(T137-MINIFS(T:T,$E:$E,$E137))/(MAXIFS(T:T,$E:$E,$E137)-MINIFS(T:T,$E:$E,$E137)),
100*(T137-MINIFS(T:T,$E:$E,$E137))/(MAXIFS(T:T,$E:$E,$E137)-MINIFS(T:T,$E:$E,$E137))))</f>
        <v/>
      </c>
      <c r="CJ137" s="223" t="str">
        <f t="array" ref="CJ137">IF(U137="","",
IF(INDEX(Settings!$H:$H,MATCH(CJ$1,Settings!$G:$G,0))=TRUE,
100-100*(U137-MINIFS(U:U,$E:$E,$E137))/(MAXIFS(U:U,$E:$E,$E137)-MINIFS(U:U,$E:$E,$E137)),
100*(U137-MINIFS(U:U,$E:$E,$E137))/(MAXIFS(U:U,$E:$E,$E137)-MINIFS(U:U,$E:$E,$E137))))</f>
        <v/>
      </c>
      <c r="CK137" s="223" t="str">
        <f t="array" ref="CK137">IF(V137="","",
IF(INDEX(Settings!$H:$H,MATCH(CK$1,Settings!$G:$G,0))=TRUE,
100-100*(V137-MINIFS(V:V,$E:$E,$E137))/(MAXIFS(V:V,$E:$E,$E137)-MINIFS(V:V,$E:$E,$E137)),
100*(V137-MINIFS(V:V,$E:$E,$E137))/(MAXIFS(V:V,$E:$E,$E137)-MINIFS(V:V,$E:$E,$E137))))</f>
        <v/>
      </c>
      <c r="CL137" s="223" t="str">
        <f t="array" ref="CL137">IF(W137="","",
IF(INDEX(Settings!$H:$H,MATCH(CL$1,Settings!$G:$G,0))=TRUE,
100-100*(W137-MINIFS(W:W,$E:$E,$E137))/(MAXIFS(W:W,$E:$E,$E137)-MINIFS(W:W,$E:$E,$E137)),
100*(W137-MINIFS(W:W,$E:$E,$E137))/(MAXIFS(W:W,$E:$E,$E137)-MINIFS(W:W,$E:$E,$E137))))</f>
        <v/>
      </c>
      <c r="CM137" s="223" t="str">
        <f t="array" ref="CM137">IF(X137="","",
IF(INDEX(Settings!$H:$H,MATCH(CM$1,Settings!$G:$G,0))=TRUE,
100-100*(X137-MINIFS(X:X,$E:$E,$E137))/(MAXIFS(X:X,$E:$E,$E137)-MINIFS(X:X,$E:$E,$E137)),
100*(X137-MINIFS(X:X,$E:$E,$E137))/(MAXIFS(X:X,$E:$E,$E137)-MINIFS(X:X,$E:$E,$E137))))</f>
        <v/>
      </c>
      <c r="CN137" s="223" t="str">
        <f t="array" ref="CN137">IF(Y137="","",
IF(INDEX(Settings!$H:$H,MATCH(CN$1,Settings!$G:$G,0))=TRUE,
100-100*(Y137-MINIFS(Y:Y,$E:$E,$E137))/(MAXIFS(Y:Y,$E:$E,$E137)-MINIFS(Y:Y,$E:$E,$E137)),
100*(Y137-MINIFS(Y:Y,$E:$E,$E137))/(MAXIFS(Y:Y,$E:$E,$E137)-MINIFS(Y:Y,$E:$E,$E137))))</f>
        <v/>
      </c>
      <c r="CO137" s="223" t="str">
        <f t="array" ref="CO137">IF(Z137="","",
IF(INDEX(Settings!$H:$H,MATCH(CO$1,Settings!$G:$G,0))=TRUE,
100-100*(Z137-MINIFS(Z:Z,$E:$E,$E137))/(MAXIFS(Z:Z,$E:$E,$E137)-MINIFS(Z:Z,$E:$E,$E137)),
100*(Z137-MINIFS(Z:Z,$E:$E,$E137))/(MAXIFS(Z:Z,$E:$E,$E137)-MINIFS(Z:Z,$E:$E,$E137))))</f>
        <v/>
      </c>
      <c r="CP137" s="223" t="str">
        <f t="array" ref="CP137">IF(AA137="","",
IF(INDEX(Settings!$H:$H,MATCH(CP$1,Settings!$G:$G,0))=TRUE,
100-100*(AA137-MINIFS(AA:AA,$E:$E,$E137))/(MAXIFS(AA:AA,$E:$E,$E137)-MINIFS(AA:AA,$E:$E,$E137)),
100*(AA137-MINIFS(AA:AA,$E:$E,$E137))/(MAXIFS(AA:AA,$E:$E,$E137)-MINIFS(AA:AA,$E:$E,$E137))))</f>
        <v/>
      </c>
      <c r="CQ137" s="223" t="str">
        <f t="array" ref="CQ137">IF(AB137="","",
IF(INDEX(Settings!$H:$H,MATCH(CQ$1,Settings!$G:$G,0))=TRUE,
100-100*(AB137-MINIFS(AB:AB,$E:$E,$E137))/(MAXIFS(AB:AB,$E:$E,$E137)-MINIFS(AB:AB,$E:$E,$E137)),
100*(AB137-MINIFS(AB:AB,$E:$E,$E137))/(MAXIFS(AB:AB,$E:$E,$E137)-MINIFS(AB:AB,$E:$E,$E137))))</f>
        <v/>
      </c>
      <c r="CR137" s="223" t="str">
        <f t="array" ref="CR137">IF(AC137="","",
IF(INDEX(Settings!$H:$H,MATCH(CR$1,Settings!$G:$G,0))=TRUE,
100-100*(AC137-MINIFS(AC:AC,$E:$E,$E137))/(MAXIFS(AC:AC,$E:$E,$E137)-MINIFS(AC:AC,$E:$E,$E137)),
100*(AC137-MINIFS(AC:AC,$E:$E,$E137))/(MAXIFS(AC:AC,$E:$E,$E137)-MINIFS(AC:AC,$E:$E,$E137))))</f>
        <v/>
      </c>
      <c r="CS137" s="223" t="str">
        <f t="array" ref="CS137">IF(AD137="","",
IF(INDEX(Settings!$H:$H,MATCH(CS$1,Settings!$G:$G,0))=TRUE,
100-100*(AD137-MINIFS(AD:AD,$E:$E,$E137))/(MAXIFS(AD:AD,$E:$E,$E137)-MINIFS(AD:AD,$E:$E,$E137)),
100*(AD137-MINIFS(AD:AD,$E:$E,$E137))/(MAXIFS(AD:AD,$E:$E,$E137)-MINIFS(AD:AD,$E:$E,$E137))))</f>
        <v/>
      </c>
      <c r="CT137" s="223" t="str">
        <f t="array" ref="CT137">IF(AE137="","",
IF(INDEX(Settings!$H:$H,MATCH(CT$1,Settings!$G:$G,0))=TRUE,
100-100*(AE137-MINIFS(AE:AE,$E:$E,$E137))/(MAXIFS(AE:AE,$E:$E,$E137)-MINIFS(AE:AE,$E:$E,$E137)),
100*(AE137-MINIFS(AE:AE,$E:$E,$E137))/(MAXIFS(AE:AE,$E:$E,$E137)-MINIFS(AE:AE,$E:$E,$E137))))</f>
        <v/>
      </c>
      <c r="CU137" s="223" t="str">
        <f t="array" ref="CU137">IF(AF137="","",
IF(INDEX(Settings!$H:$H,MATCH(CU$1,Settings!$G:$G,0))=TRUE,
100-100*(AF137-MINIFS(AF:AF,$E:$E,$E137))/(MAXIFS(AF:AF,$E:$E,$E137)-MINIFS(AF:AF,$E:$E,$E137)),
100*(AF137-MINIFS(AF:AF,$E:$E,$E137))/(MAXIFS(AF:AF,$E:$E,$E137)-MINIFS(AF:AF,$E:$E,$E137))))</f>
        <v/>
      </c>
      <c r="CV137" s="223" t="str">
        <f t="array" ref="CV137">IF(AG137="","",
IF(INDEX(Settings!$H:$H,MATCH(CV$1,Settings!$G:$G,0))=TRUE,
100-100*(AG137-MINIFS(AG:AG,$E:$E,$E137))/(MAXIFS(AG:AG,$E:$E,$E137)-MINIFS(AG:AG,$E:$E,$E137)),
100*(AG137-MINIFS(AG:AG,$E:$E,$E137))/(MAXIFS(AG:AG,$E:$E,$E137)-MINIFS(AG:AG,$E:$E,$E137))))</f>
        <v/>
      </c>
      <c r="CW137" s="223" t="str">
        <f t="array" ref="CW137">IF(AH137="","",
IF(INDEX(Settings!$H:$H,MATCH(CW$1,Settings!$G:$G,0))=TRUE,
100-100*(AH137-MINIFS(AH:AH,$E:$E,$E137))/(MAXIFS(AH:AH,$E:$E,$E137)-MINIFS(AH:AH,$E:$E,$E137)),
100*(AH137-MINIFS(AH:AH,$E:$E,$E137))/(MAXIFS(AH:AH,$E:$E,$E137)-MINIFS(AH:AH,$E:$E,$E137))))</f>
        <v/>
      </c>
      <c r="CX137" s="223" t="str">
        <f t="array" ref="CX137">IF(AI137="","",
IF(INDEX(Settings!$H:$H,MATCH(CX$1,Settings!$G:$G,0))=TRUE,
100-100*(AI137-MINIFS(AI:AI,$E:$E,$E137))/(MAXIFS(AI:AI,$E:$E,$E137)-MINIFS(AI:AI,$E:$E,$E137)),
100*(AI137-MINIFS(AI:AI,$E:$E,$E137))/(MAXIFS(AI:AI,$E:$E,$E137)-MINIFS(AI:AI,$E:$E,$E137))))</f>
        <v/>
      </c>
      <c r="CY137" s="223" t="str">
        <f t="array" ref="CY137">IF(AJ137="","",
IF(INDEX(Settings!$H:$H,MATCH(CY$1,Settings!$G:$G,0))=TRUE,
100-100*(AJ137-MINIFS(AJ:AJ,$E:$E,$E137))/(MAXIFS(AJ:AJ,$E:$E,$E137)-MINIFS(AJ:AJ,$E:$E,$E137)),
100*(AJ137-MINIFS(AJ:AJ,$E:$E,$E137))/(MAXIFS(AJ:AJ,$E:$E,$E137)-MINIFS(AJ:AJ,$E:$E,$E137))))</f>
        <v/>
      </c>
      <c r="CZ137" s="223" t="str">
        <f t="array" ref="CZ137">IF(AK137="","",
IF(INDEX(Settings!$H:$H,MATCH(CZ$1,Settings!$G:$G,0))=TRUE,
100-100*(AK137-MINIFS(AK:AK,$E:$E,$E137))/(MAXIFS(AK:AK,$E:$E,$E137)-MINIFS(AK:AK,$E:$E,$E137)),
100*(AK137-MINIFS(AK:AK,$E:$E,$E137))/(MAXIFS(AK:AK,$E:$E,$E137)-MINIFS(AK:AK,$E:$E,$E137))))</f>
        <v/>
      </c>
      <c r="DA137" s="223" t="str">
        <f t="array" ref="DA137">IF(AL137="","",
IF(INDEX(Settings!$H:$H,MATCH(DA$1,Settings!$G:$G,0))=TRUE,
100-100*(AL137-MINIFS(AL:AL,$E:$E,$E137))/(MAXIFS(AL:AL,$E:$E,$E137)-MINIFS(AL:AL,$E:$E,$E137)),
100*(AL137-MINIFS(AL:AL,$E:$E,$E137))/(MAXIFS(AL:AL,$E:$E,$E137)-MINIFS(AL:AL,$E:$E,$E137))))</f>
        <v/>
      </c>
      <c r="DB137" s="223" t="str">
        <f t="array" ref="DB137">IF(AM137="","",
IF(INDEX(Settings!$H:$H,MATCH(DB$1,Settings!$G:$G,0))=TRUE,
100-100*(AM137-MINIFS(AM:AM,$E:$E,$E137))/(MAXIFS(AM:AM,$E:$E,$E137)-MINIFS(AM:AM,$E:$E,$E137)),
100*(AM137-MINIFS(AM:AM,$E:$E,$E137))/(MAXIFS(AM:AM,$E:$E,$E137)-MINIFS(AM:AM,$E:$E,$E137))))</f>
        <v/>
      </c>
      <c r="DC137" s="223" t="str">
        <f t="array" ref="DC137">IF(AN137="","",
IF(INDEX(Settings!$H:$H,MATCH(DC$1,Settings!$G:$G,0))=TRUE,
100-100*(AN137-MINIFS(AN:AN,$E:$E,$E137))/(MAXIFS(AN:AN,$E:$E,$E137)-MINIFS(AN:AN,$E:$E,$E137)),
100*(AN137-MINIFS(AN:AN,$E:$E,$E137))/(MAXIFS(AN:AN,$E:$E,$E137)-MINIFS(AN:AN,$E:$E,$E137))))</f>
        <v/>
      </c>
      <c r="DD137" s="223" t="str">
        <f t="array" ref="DD137">IF(AO137="","",
IF(INDEX(Settings!$H:$H,MATCH(DD$1,Settings!$G:$G,0))=TRUE,
100-100*(AO137-MINIFS(AO:AO,$E:$E,$E137))/(MAXIFS(AO:AO,$E:$E,$E137)-MINIFS(AO:AO,$E:$E,$E137)),
100*(AO137-MINIFS(AO:AO,$E:$E,$E137))/(MAXIFS(AO:AO,$E:$E,$E137)-MINIFS(AO:AO,$E:$E,$E137))))</f>
        <v/>
      </c>
      <c r="DE137" s="223" t="str">
        <f t="array" ref="DE137">IF(AP137="","",
IF(INDEX(Settings!$H:$H,MATCH(DE$1,Settings!$G:$G,0))=TRUE,
100-100*(AP137-MINIFS(AP:AP,$E:$E,$E137))/(MAXIFS(AP:AP,$E:$E,$E137)-MINIFS(AP:AP,$E:$E,$E137)),
100*(AP137-MINIFS(AP:AP,$E:$E,$E137))/(MAXIFS(AP:AP,$E:$E,$E137)-MINIFS(AP:AP,$E:$E,$E137))))</f>
        <v/>
      </c>
      <c r="DF137" s="223" t="str">
        <f t="array" ref="DF137">IF(AQ137="","",
IF(INDEX(Settings!$H:$H,MATCH(DF$1,Settings!$G:$G,0))=TRUE,
100-100*(AQ137-MINIFS(AQ:AQ,$E:$E,$E137))/(MAXIFS(AQ:AQ,$E:$E,$E137)-MINIFS(AQ:AQ,$E:$E,$E137)),
100*(AQ137-MINIFS(AQ:AQ,$E:$E,$E137))/(MAXIFS(AQ:AQ,$E:$E,$E137)-MINIFS(AQ:AQ,$E:$E,$E137))))</f>
        <v/>
      </c>
      <c r="DG137" s="223" t="str">
        <f t="array" ref="DG137">IF(AR137="","",
IF(INDEX(Settings!$H:$H,MATCH(DG$1,Settings!$G:$G,0))=TRUE,
100-100*(AR137-MINIFS(AR:AR,$E:$E,$E137))/(MAXIFS(AR:AR,$E:$E,$E137)-MINIFS(AR:AR,$E:$E,$E137)),
100*(AR137-MINIFS(AR:AR,$E:$E,$E137))/(MAXIFS(AR:AR,$E:$E,$E137)-MINIFS(AR:AR,$E:$E,$E137))))</f>
        <v/>
      </c>
      <c r="DH137" s="223" t="str">
        <f t="array" ref="DH137">IF(AS137="","",
IF(INDEX(Settings!$H:$H,MATCH(DH$1,Settings!$G:$G,0))=TRUE,
100-100*(AS137-MINIFS(AS:AS,$E:$E,$E137))/(MAXIFS(AS:AS,$E:$E,$E137)-MINIFS(AS:AS,$E:$E,$E137)),
100*(AS137-MINIFS(AS:AS,$E:$E,$E137))/(MAXIFS(AS:AS,$E:$E,$E137)-MINIFS(AS:AS,$E:$E,$E137))))</f>
        <v/>
      </c>
      <c r="DI137" s="223" t="str">
        <f t="array" ref="DI137">IF(AT137="","",
IF(INDEX(Settings!$H:$H,MATCH(DI$1,Settings!$G:$G,0))=TRUE,
100-100*(AT137-MINIFS(AT:AT,$E:$E,$E137))/(MAXIFS(AT:AT,$E:$E,$E137)-MINIFS(AT:AT,$E:$E,$E137)),
100*(AT137-MINIFS(AT:AT,$E:$E,$E137))/(MAXIFS(AT:AT,$E:$E,$E137)-MINIFS(AT:AT,$E:$E,$E137))))</f>
        <v/>
      </c>
      <c r="DJ137" s="223" t="str">
        <f t="array" ref="DJ137">IF(AU137="","",
IF(INDEX(Settings!$H:$H,MATCH(DJ$1,Settings!$G:$G,0))=TRUE,
100-100*(AU137-MINIFS(AU:AU,$E:$E,$E137))/(MAXIFS(AU:AU,$E:$E,$E137)-MINIFS(AU:AU,$E:$E,$E137)),
100*(AU137-MINIFS(AU:AU,$E:$E,$E137))/(MAXIFS(AU:AU,$E:$E,$E137)-MINIFS(AU:AU,$E:$E,$E137))))</f>
        <v/>
      </c>
      <c r="DK137" s="223" t="str">
        <f t="array" ref="DK137">IF(AV137="","",
IF(INDEX(Settings!$H:$H,MATCH(DK$1,Settings!$G:$G,0))=TRUE,
100-100*(AV137-MINIFS(AV:AV,$E:$E,$E137))/(MAXIFS(AV:AV,$E:$E,$E137)-MINIFS(AV:AV,$E:$E,$E137)),
100*(AV137-MINIFS(AV:AV,$E:$E,$E137))/(MAXIFS(AV:AV,$E:$E,$E137)-MINIFS(AV:AV,$E:$E,$E137))))</f>
        <v/>
      </c>
      <c r="DL137" s="223" t="str">
        <f t="array" ref="DL137">IF(AW137="","",
IF(INDEX(Settings!$H:$H,MATCH(DL$1,Settings!$G:$G,0))=TRUE,
100-100*(AW137-MINIFS(AW:AW,$E:$E,$E137))/(MAXIFS(AW:AW,$E:$E,$E137)-MINIFS(AW:AW,$E:$E,$E137)),
100*(AW137-MINIFS(AW:AW,$E:$E,$E137))/(MAXIFS(AW:AW,$E:$E,$E137)-MINIFS(AW:AW,$E:$E,$E137))))</f>
        <v/>
      </c>
      <c r="DM137" s="223" t="str">
        <f t="array" ref="DM137">IF(AX137="","",
IF(INDEX(Settings!$H:$H,MATCH(DM$1,Settings!$G:$G,0))=TRUE,
100-100*(AX137-MINIFS(AX:AX,$E:$E,$E137))/(MAXIFS(AX:AX,$E:$E,$E137)-MINIFS(AX:AX,$E:$E,$E137)),
100*(AX137-MINIFS(AX:AX,$E:$E,$E137))/(MAXIFS(AX:AX,$E:$E,$E137)-MINIFS(AX:AX,$E:$E,$E137))))</f>
        <v/>
      </c>
      <c r="DN137" s="223" t="str">
        <f t="array" ref="DN137">IF(AY137="","",
IF(INDEX(Settings!$H:$H,MATCH(DN$1,Settings!$G:$G,0))=TRUE,
100-100*(AY137-MINIFS(AY:AY,$E:$E,$E137))/(MAXIFS(AY:AY,$E:$E,$E137)-MINIFS(AY:AY,$E:$E,$E137)),
100*(AY137-MINIFS(AY:AY,$E:$E,$E137))/(MAXIFS(AY:AY,$E:$E,$E137)-MINIFS(AY:AY,$E:$E,$E137))))</f>
        <v/>
      </c>
      <c r="DO137" s="223" t="str">
        <f t="array" ref="DO137">IF(AZ137="","",
IF(INDEX(Settings!$H:$H,MATCH(DO$1,Settings!$G:$G,0))=TRUE,
100-100*(AZ137-MINIFS(AZ:AZ,$E:$E,$E137))/(MAXIFS(AZ:AZ,$E:$E,$E137)-MINIFS(AZ:AZ,$E:$E,$E137)),
100*(AZ137-MINIFS(AZ:AZ,$E:$E,$E137))/(MAXIFS(AZ:AZ,$E:$E,$E137)-MINIFS(AZ:AZ,$E:$E,$E137))))</f>
        <v/>
      </c>
      <c r="DP137" s="223" t="str">
        <f t="array" ref="DP137">IF(BA137="","",
IF(INDEX(Settings!$H:$H,MATCH(DP$1,Settings!$G:$G,0))=TRUE,
100-100*(BA137-MINIFS(BA:BA,$E:$E,$E137))/(MAXIFS(BA:BA,$E:$E,$E137)-MINIFS(BA:BA,$E:$E,$E137)),
100*(BA137-MINIFS(BA:BA,$E:$E,$E137))/(MAXIFS(BA:BA,$E:$E,$E137)-MINIFS(BA:BA,$E:$E,$E137))))</f>
        <v/>
      </c>
      <c r="DQ137" s="223" t="str">
        <f t="array" ref="DQ137">IF(BB137="","",
IF(INDEX(Settings!$H:$H,MATCH(DQ$1,Settings!$G:$G,0))=TRUE,
100-100*(BB137-MINIFS(BB:BB,$E:$E,$E137))/(MAXIFS(BB:BB,$E:$E,$E137)-MINIFS(BB:BB,$E:$E,$E137)),
100*(BB137-MINIFS(BB:BB,$E:$E,$E137))/(MAXIFS(BB:BB,$E:$E,$E137)-MINIFS(BB:BB,$E:$E,$E137))))</f>
        <v/>
      </c>
      <c r="DR137" s="223" t="str">
        <f t="array" ref="DR137">IF(BC137="","",
IF(INDEX(Settings!$H:$H,MATCH(DR$1,Settings!$G:$G,0))=TRUE,
100-100*(BC137-MINIFS(BC:BC,$E:$E,$E137))/(MAXIFS(BC:BC,$E:$E,$E137)-MINIFS(BC:BC,$E:$E,$E137)),
100*(BC137-MINIFS(BC:BC,$E:$E,$E137))/(MAXIFS(BC:BC,$E:$E,$E137)-MINIFS(BC:BC,$E:$E,$E137))))</f>
        <v/>
      </c>
      <c r="DS137" s="223" t="str">
        <f t="array" ref="DS137">IF(BD137="","",
IF(INDEX(Settings!$H:$H,MATCH(DS$1,Settings!$G:$G,0))=TRUE,
100-100*(BD137-MINIFS(BD:BD,$E:$E,$E137))/(MAXIFS(BD:BD,$E:$E,$E137)-MINIFS(BD:BD,$E:$E,$E137)),
100*(BD137-MINIFS(BD:BD,$E:$E,$E137))/(MAXIFS(BD:BD,$E:$E,$E137)-MINIFS(BD:BD,$E:$E,$E137))))</f>
        <v/>
      </c>
      <c r="DT137" s="223" t="str">
        <f t="array" ref="DT137">IF(BE137="","",
IF(INDEX(Settings!$H:$H,MATCH(DT$1,Settings!$G:$G,0))=TRUE,
100-100*(BE137-MINIFS(BE:BE,$E:$E,$E137))/(MAXIFS(BE:BE,$E:$E,$E137)-MINIFS(BE:BE,$E:$E,$E137)),
100*(BE137-MINIFS(BE:BE,$E:$E,$E137))/(MAXIFS(BE:BE,$E:$E,$E137)-MINIFS(BE:BE,$E:$E,$E137))))</f>
        <v/>
      </c>
      <c r="DU137" s="223" t="str">
        <f t="array" ref="DU137">IF(BF137="","",
IF(INDEX(Settings!$H:$H,MATCH(DU$1,Settings!$G:$G,0))=TRUE,
100-100*(BF137-MINIFS(BF:BF,$E:$E,$E137))/(MAXIFS(BF:BF,$E:$E,$E137)-MINIFS(BF:BF,$E:$E,$E137)),
100*(BF137-MINIFS(BF:BF,$E:$E,$E137))/(MAXIFS(BF:BF,$E:$E,$E137)-MINIFS(BF:BF,$E:$E,$E137))))</f>
        <v/>
      </c>
      <c r="DV137" s="223" t="str">
        <f t="array" ref="DV137">IF(BG137="","",
IF(INDEX(Settings!$H:$H,MATCH(DV$1,Settings!$G:$G,0))=TRUE,
100-100*(BG137-MINIFS(BG:BG,$E:$E,$E137))/(MAXIFS(BG:BG,$E:$E,$E137)-MINIFS(BG:BG,$E:$E,$E137)),
100*(BG137-MINIFS(BG:BG,$E:$E,$E137))/(MAXIFS(BG:BG,$E:$E,$E137)-MINIFS(BG:BG,$E:$E,$E137))))</f>
        <v/>
      </c>
      <c r="DW137" s="223" t="str">
        <f t="array" ref="DW137">IF(BH137="","",
IF(INDEX(Settings!$H:$H,MATCH(DW$1,Settings!$G:$G,0))=TRUE,
100-100*(BH137-MINIFS(BH:BH,$E:$E,$E137))/(MAXIFS(BH:BH,$E:$E,$E137)-MINIFS(BH:BH,$E:$E,$E137)),
100*(BH137-MINIFS(BH:BH,$E:$E,$E137))/(MAXIFS(BH:BH,$E:$E,$E137)-MINIFS(BH:BH,$E:$E,$E137))))</f>
        <v/>
      </c>
      <c r="DX137" s="223" t="str">
        <f t="array" ref="DX137">IF(BI137="","",
IF(INDEX(Settings!$H:$H,MATCH(DX$1,Settings!$G:$G,0))=TRUE,
100-100*(BI137-MINIFS(BI:BI,$E:$E,$E137))/(MAXIFS(BI:BI,$E:$E,$E137)-MINIFS(BI:BI,$E:$E,$E137)),
100*(BI137-MINIFS(BI:BI,$E:$E,$E137))/(MAXIFS(BI:BI,$E:$E,$E137)-MINIFS(BI:BI,$E:$E,$E137))))</f>
        <v/>
      </c>
      <c r="DY137" s="223" t="str">
        <f t="array" ref="DY137">IF(BJ137="","",
IF(INDEX(Settings!$H:$H,MATCH(DY$1,Settings!$G:$G,0))=TRUE,
100-100*(BJ137-MINIFS(BJ:BJ,$E:$E,$E137))/(MAXIFS(BJ:BJ,$E:$E,$E137)-MINIFS(BJ:BJ,$E:$E,$E137)),
100*(BJ137-MINIFS(BJ:BJ,$E:$E,$E137))/(MAXIFS(BJ:BJ,$E:$E,$E137)-MINIFS(BJ:BJ,$E:$E,$E137))))</f>
        <v/>
      </c>
      <c r="DZ137" s="225"/>
      <c r="EA137" s="225"/>
      <c r="EB137" s="225" t="str">
        <f t="shared" si="8"/>
        <v/>
      </c>
      <c r="EC137" s="225" t="str">
        <f t="shared" si="9"/>
        <v/>
      </c>
      <c r="ED137" s="225" t="str">
        <f t="shared" si="10"/>
        <v/>
      </c>
      <c r="EE137" s="225" t="str">
        <f t="shared" si="11"/>
        <v/>
      </c>
      <c r="EF137" s="225" t="str">
        <f t="shared" si="12"/>
        <v/>
      </c>
      <c r="EG137" s="225" t="str">
        <f t="shared" si="13"/>
        <v/>
      </c>
      <c r="EH137" s="225"/>
      <c r="EI137" s="225"/>
      <c r="EJ137" s="225"/>
      <c r="EK137" s="225"/>
      <c r="EL137" s="225"/>
      <c r="EM137" s="225"/>
    </row>
    <row r="138">
      <c r="A138" s="231"/>
      <c r="B138" s="231"/>
      <c r="C138" s="231"/>
      <c r="D138" s="231" t="str">
        <f t="array" ref="D138">IFERROR(INDEX(Profiles!$B:$B,MATCH($A138,Profiles!$A:$A,0)),"")</f>
        <v/>
      </c>
      <c r="E138" s="231"/>
      <c r="F138" s="231"/>
      <c r="G138" s="231"/>
      <c r="H138" s="231"/>
      <c r="I138" s="231" t="str">
        <f>IF(A138="","",IF(Settings!$N$3="DATE",F138&amp;": "&amp;TEXT(B138,"M/DD/YY"),F138&amp;": "&amp;H138))</f>
        <v/>
      </c>
      <c r="J138" s="231"/>
      <c r="K138" s="231"/>
      <c r="L138" s="231"/>
      <c r="M138" s="232" t="str">
        <f t="shared" si="14"/>
        <v/>
      </c>
      <c r="N138" s="231"/>
      <c r="O138" s="231"/>
      <c r="P138" s="231"/>
      <c r="Q138" s="231"/>
      <c r="R138" s="231"/>
      <c r="S138" s="230" t="str">
        <f>IFERROR(VLOOKUP(AF138, 'YOYO IR Scores'!A:C, 3, FALSE), "")
</f>
        <v/>
      </c>
      <c r="T138" s="231"/>
      <c r="U138" s="231"/>
      <c r="V138" s="231"/>
      <c r="W138" s="231"/>
      <c r="X138" s="233" t="str">
        <f t="shared" si="4"/>
        <v/>
      </c>
      <c r="Y138" s="234" t="str">
        <f t="shared" si="5"/>
        <v/>
      </c>
      <c r="Z138" s="234" t="str">
        <f t="shared" si="6"/>
        <v/>
      </c>
      <c r="AA138" s="233" t="str">
        <f t="shared" si="7"/>
        <v/>
      </c>
      <c r="AB138" s="232"/>
      <c r="AC138" s="232"/>
      <c r="AD138" s="232"/>
      <c r="AE138" s="232" t="str">
        <f>IFERROR(VLOOKUP(AF138, 'YOYO IR Scores'!A:C, 2, FALSE), "")</f>
        <v/>
      </c>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t="str">
        <f t="array" ref="BK138">IF(J138="","",
IF(INDEX(Settings!$H:$H,MATCH(BY$1,Settings!$G:$G,0))=TRUE,
100-100*(J138-MIN(J:J))/(MAX(J:J)-MIN(J:J)),
100*(J138-MIN(J:J))/(MAX(J:J)-MIN(J:J))))</f>
        <v/>
      </c>
      <c r="BL138" s="232" t="str">
        <f t="array" ref="BL138">IF(J138="","",
IF(INDEX(Settings!$H:$H,MATCH(BY$1,Settings!$G:$G,0))=TRUE,
100-100*(J138-MINIFS(J:J,$E:$E,$E138))/(MAXIFS(J:J,$E:$E,$E138)-MINIFS(J:J,$E:$E,$E138)),
100*(J138-MINIFS(J:J,$E:$E,$E138))/(MAXIFS(J:J,$E:$E,$E138)-MINIFS(J:J,$E:$E,$E138))))</f>
        <v/>
      </c>
      <c r="BM138" s="232" t="str">
        <f t="array" ref="BM138">IF(J138="","",
IF(INDEX(Settings!$H:$H,MATCH(BY$1,Settings!$G:$G,0))=TRUE,
100-100*(J138-MINIFS(J:J,$E:$E,$E138,$I:$I,$I138))/(MAXIFS(J:J,$E:$E,$E138,$I:$I,$I138)-MINIFS(J:J,$E:$E,$E138,$I:$I,$I138)),
100*(J138-MINIFS(J:J,$E:$E,$E138,$I:$I,$I138))/(MAXIFS(J:J,$E:$E,$E138,$I:$I,$I138)-MINIFS(J:J,$E:$E,$E138,$I:$I,$I138))))</f>
        <v/>
      </c>
      <c r="BN138" s="231" t="str">
        <f t="array" ref="BN138">IF(J138="","",
IF(INDEX(Settings!$H:$H,MATCH(BY$1,Settings!$G:$G,0))=TRUE,
100-100*PERCENTRANK(J:J,J138),
100*PERCENTRANK(J:J,J138)))</f>
        <v/>
      </c>
      <c r="BO138" s="231" t="str">
        <f>IFERROR(__xludf.DUMMYFUNCTION("IF(J138="""","""",
IF(INDEX(Settings!$H:$H,MATCH(BY$1,Settings!$G:$G,0))=TRUE,
100-100*PERCENTRANK(FILTER(J:J,$E:$E=$E138),J138),
100*PERCENTRANK(FILTER(J:J,$E:$E=$E138),J138)))"),"")</f>
        <v/>
      </c>
      <c r="BP138" s="231" t="str">
        <f>IFERROR(__xludf.DUMMYFUNCTION("IF(J138="""","""",
IF(INDEX(Settings!$H:$H,MATCH(BY$1,Settings!$G:$G,0))=TRUE,
100-100*PERCENTRANK(FILTER(J:J,$E:$E=$E138,$I:$I=$I138),J138),
100*PERCENTRANK(FILTER(J:J,$E:$E=$E138,$I:$I=$I138),J138)))"),"")</f>
        <v/>
      </c>
      <c r="BQ138" s="233" t="str">
        <f t="array" ref="BQ138">IF(J138="","",
IF(INDEX(Settings!$H:$H,MATCH(BY$1,Settings!$G:$G,0))=TRUE,
-1*(J138-AVERAGE(J:J))/STDEV(J:J),
(J138-AVERAGE(J:J))/STDEV(J:J)))</f>
        <v/>
      </c>
      <c r="BR138" s="233" t="str">
        <f>IFERROR(__xludf.DUMMYFUNCTION("IF(J138="""","""",
IF(INDEX(Settings!$H:$H,MATCH(BY$1,Settings!$G:$G,0))=TRUE,
-1*(J138-AVERAGEIFS(J:J,$E:$E,$E138))/STDEV(FILTER(J:J,$E:$E=$E138)),
(J138-AVERAGEIFS(J:J,$E:$E,$E138))/STDEV(FILTER(J:J,$E:$E=$E138))))"),"")</f>
        <v/>
      </c>
      <c r="BS138" s="233"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1"/>
      <c r="BX138" s="231"/>
      <c r="BY138" s="232" t="str">
        <f t="array" ref="BY138">IF(J138="","",
IF(INDEX(Settings!$H:$H,MATCH(BY$1,Settings!$G:$G,0))=TRUE,
100-100*(J138-MINIFS(J:J,$E:$E,$E138))/(MAXIFS(J:J,$E:$E,$E138)-MINIFS(J:J,$E:$E,$E138)),
100*(J138-MINIFS(J:J,$E:$E,$E138))/(MAXIFS(J:J,$E:$E,$E138)-MINIFS(J:J,$E:$E,$E138))))</f>
        <v/>
      </c>
      <c r="BZ138" s="232" t="str">
        <f t="array" ref="BZ138">IF(K138="","",
IF(INDEX(Settings!$H:$H,MATCH(BZ$1,Settings!$G:$G,0))=TRUE,
100-100*(K138-MINIFS(K:K,$E:$E,$E138))/(MAXIFS(K:K,$E:$E,$E138)-MINIFS(K:K,$E:$E,$E138)),
100*(K138-MINIFS(K:K,$E:$E,$E138))/(MAXIFS(K:K,$E:$E,$E138)-MINIFS(K:K,$E:$E,$E138))))</f>
        <v/>
      </c>
      <c r="CA138" s="232" t="str">
        <f t="array" ref="CA138">IF(L138="","",
IF(INDEX(Settings!$H:$H,MATCH(CA$1,Settings!$G:$G,0))=TRUE,
100-100*(L138-MINIFS(L:L,$E:$E,$E138))/(MAXIFS(L:L,$E:$E,$E138)-MINIFS(L:L,$E:$E,$E138)),
100*(L138-MINIFS(L:L,$E:$E,$E138))/(MAXIFS(L:L,$E:$E,$E138)-MINIFS(L:L,$E:$E,$E138))))</f>
        <v/>
      </c>
      <c r="CB138" s="232" t="str">
        <f t="array" ref="CB138">IF(M138="","",
IF(INDEX(Settings!$H:$H,MATCH(CB$1,Settings!$G:$G,0))=TRUE,
100-100*(M138-MINIFS(M:M,$E:$E,$E138))/(MAXIFS(M:M,$E:$E,$E138)-MINIFS(M:M,$E:$E,$E138)),
100*(M138-MINIFS(M:M,$E:$E,$E138))/(MAXIFS(M:M,$E:$E,$E138)-MINIFS(M:M,$E:$E,$E138))))</f>
        <v/>
      </c>
      <c r="CC138" s="232" t="str">
        <f t="array" ref="CC138">IF(N138="","",
IF(INDEX(Settings!$H:$H,MATCH(CC$1,Settings!$G:$G,0))=TRUE,
100-100*(N138-MINIFS(N:N,$E:$E,$E138))/(MAXIFS(N:N,$E:$E,$E138)-MINIFS(N:N,$E:$E,$E138)),
100*(N138-MINIFS(N:N,$E:$E,$E138))/(MAXIFS(N:N,$E:$E,$E138)-MINIFS(N:N,$E:$E,$E138))))</f>
        <v/>
      </c>
      <c r="CD138" s="232" t="str">
        <f t="array" ref="CD138">IF(O138="","",
IF(INDEX(Settings!$H:$H,MATCH(CD$1,Settings!$G:$G,0))=TRUE,
100-100*(O138-MINIFS(O:O,$E:$E,$E138))/(MAXIFS(O:O,$E:$E,$E138)-MINIFS(O:O,$E:$E,$E138)),
100*(O138-MINIFS(O:O,$E:$E,$E138))/(MAXIFS(O:O,$E:$E,$E138)-MINIFS(O:O,$E:$E,$E138))))</f>
        <v/>
      </c>
      <c r="CE138" s="232" t="str">
        <f t="array" ref="CE138">IF(P138="","",
IF(INDEX(Settings!$H:$H,MATCH(CE$1,Settings!$G:$G,0))=TRUE,
100-100*(P138-MINIFS(P:P,$E:$E,$E138))/(MAXIFS(P:P,$E:$E,$E138)-MINIFS(P:P,$E:$E,$E138)),
100*(P138-MINIFS(P:P,$E:$E,$E138))/(MAXIFS(P:P,$E:$E,$E138)-MINIFS(P:P,$E:$E,$E138))))</f>
        <v/>
      </c>
      <c r="CF138" s="232" t="str">
        <f t="array" ref="CF138">IF(Q138="","",
IF(INDEX(Settings!$H:$H,MATCH(CF$1,Settings!$G:$G,0))=TRUE,
100-100*(Q138-MINIFS(Q:Q,$E:$E,$E138))/(MAXIFS(Q:Q,$E:$E,$E138)-MINIFS(Q:Q,$E:$E,$E138)),
100*(Q138-MINIFS(Q:Q,$E:$E,$E138))/(MAXIFS(Q:Q,$E:$E,$E138)-MINIFS(Q:Q,$E:$E,$E138))))</f>
        <v/>
      </c>
      <c r="CG138" s="232" t="str">
        <f t="array" ref="CG138">IF(R138="","",
IF(INDEX(Settings!$H:$H,MATCH(CG$1,Settings!$G:$G,0))=TRUE,
100-100*(R138-MINIFS(R:R,$E:$E,$E138))/(MAXIFS(R:R,$E:$E,$E138)-MINIFS(R:R,$E:$E,$E138)),
100*(R138-MINIFS(R:R,$E:$E,$E138))/(MAXIFS(R:R,$E:$E,$E138)-MINIFS(R:R,$E:$E,$E138))))</f>
        <v/>
      </c>
      <c r="CH138" s="232" t="str">
        <f t="array" ref="CH138">IF(S138="","",
IF(INDEX(Settings!$H:$H,MATCH(CH$1,Settings!$G:$G,0))=TRUE,
100-100*(S138-MINIFS(S:S,$E:$E,$E138))/(MAXIFS(S:S,$E:$E,$E138)-MINIFS(S:S,$E:$E,$E138)),
100*(S138-MINIFS(S:S,$E:$E,$E138))/(MAXIFS(S:S,$E:$E,$E138)-MINIFS(S:S,$E:$E,$E138))))</f>
        <v/>
      </c>
      <c r="CI138" s="232" t="str">
        <f t="array" ref="CI138">IF(T138="","",
IF(INDEX(Settings!$H:$H,MATCH(CI$1,Settings!$G:$G,0))=TRUE,
100-100*(T138-MINIFS(T:T,$E:$E,$E138))/(MAXIFS(T:T,$E:$E,$E138)-MINIFS(T:T,$E:$E,$E138)),
100*(T138-MINIFS(T:T,$E:$E,$E138))/(MAXIFS(T:T,$E:$E,$E138)-MINIFS(T:T,$E:$E,$E138))))</f>
        <v/>
      </c>
      <c r="CJ138" s="232" t="str">
        <f t="array" ref="CJ138">IF(U138="","",
IF(INDEX(Settings!$H:$H,MATCH(CJ$1,Settings!$G:$G,0))=TRUE,
100-100*(U138-MINIFS(U:U,$E:$E,$E138))/(MAXIFS(U:U,$E:$E,$E138)-MINIFS(U:U,$E:$E,$E138)),
100*(U138-MINIFS(U:U,$E:$E,$E138))/(MAXIFS(U:U,$E:$E,$E138)-MINIFS(U:U,$E:$E,$E138))))</f>
        <v/>
      </c>
      <c r="CK138" s="232" t="str">
        <f t="array" ref="CK138">IF(V138="","",
IF(INDEX(Settings!$H:$H,MATCH(CK$1,Settings!$G:$G,0))=TRUE,
100-100*(V138-MINIFS(V:V,$E:$E,$E138))/(MAXIFS(V:V,$E:$E,$E138)-MINIFS(V:V,$E:$E,$E138)),
100*(V138-MINIFS(V:V,$E:$E,$E138))/(MAXIFS(V:V,$E:$E,$E138)-MINIFS(V:V,$E:$E,$E138))))</f>
        <v/>
      </c>
      <c r="CL138" s="232" t="str">
        <f t="array" ref="CL138">IF(W138="","",
IF(INDEX(Settings!$H:$H,MATCH(CL$1,Settings!$G:$G,0))=TRUE,
100-100*(W138-MINIFS(W:W,$E:$E,$E138))/(MAXIFS(W:W,$E:$E,$E138)-MINIFS(W:W,$E:$E,$E138)),
100*(W138-MINIFS(W:W,$E:$E,$E138))/(MAXIFS(W:W,$E:$E,$E138)-MINIFS(W:W,$E:$E,$E138))))</f>
        <v/>
      </c>
      <c r="CM138" s="232" t="str">
        <f t="array" ref="CM138">IF(X138="","",
IF(INDEX(Settings!$H:$H,MATCH(CM$1,Settings!$G:$G,0))=TRUE,
100-100*(X138-MINIFS(X:X,$E:$E,$E138))/(MAXIFS(X:X,$E:$E,$E138)-MINIFS(X:X,$E:$E,$E138)),
100*(X138-MINIFS(X:X,$E:$E,$E138))/(MAXIFS(X:X,$E:$E,$E138)-MINIFS(X:X,$E:$E,$E138))))</f>
        <v/>
      </c>
      <c r="CN138" s="232" t="str">
        <f t="array" ref="CN138">IF(Y138="","",
IF(INDEX(Settings!$H:$H,MATCH(CN$1,Settings!$G:$G,0))=TRUE,
100-100*(Y138-MINIFS(Y:Y,$E:$E,$E138))/(MAXIFS(Y:Y,$E:$E,$E138)-MINIFS(Y:Y,$E:$E,$E138)),
100*(Y138-MINIFS(Y:Y,$E:$E,$E138))/(MAXIFS(Y:Y,$E:$E,$E138)-MINIFS(Y:Y,$E:$E,$E138))))</f>
        <v/>
      </c>
      <c r="CO138" s="232" t="str">
        <f t="array" ref="CO138">IF(Z138="","",
IF(INDEX(Settings!$H:$H,MATCH(CO$1,Settings!$G:$G,0))=TRUE,
100-100*(Z138-MINIFS(Z:Z,$E:$E,$E138))/(MAXIFS(Z:Z,$E:$E,$E138)-MINIFS(Z:Z,$E:$E,$E138)),
100*(Z138-MINIFS(Z:Z,$E:$E,$E138))/(MAXIFS(Z:Z,$E:$E,$E138)-MINIFS(Z:Z,$E:$E,$E138))))</f>
        <v/>
      </c>
      <c r="CP138" s="232" t="str">
        <f t="array" ref="CP138">IF(AA138="","",
IF(INDEX(Settings!$H:$H,MATCH(CP$1,Settings!$G:$G,0))=TRUE,
100-100*(AA138-MINIFS(AA:AA,$E:$E,$E138))/(MAXIFS(AA:AA,$E:$E,$E138)-MINIFS(AA:AA,$E:$E,$E138)),
100*(AA138-MINIFS(AA:AA,$E:$E,$E138))/(MAXIFS(AA:AA,$E:$E,$E138)-MINIFS(AA:AA,$E:$E,$E138))))</f>
        <v/>
      </c>
      <c r="CQ138" s="232" t="str">
        <f t="array" ref="CQ138">IF(AB138="","",
IF(INDEX(Settings!$H:$H,MATCH(CQ$1,Settings!$G:$G,0))=TRUE,
100-100*(AB138-MINIFS(AB:AB,$E:$E,$E138))/(MAXIFS(AB:AB,$E:$E,$E138)-MINIFS(AB:AB,$E:$E,$E138)),
100*(AB138-MINIFS(AB:AB,$E:$E,$E138))/(MAXIFS(AB:AB,$E:$E,$E138)-MINIFS(AB:AB,$E:$E,$E138))))</f>
        <v/>
      </c>
      <c r="CR138" s="232" t="str">
        <f t="array" ref="CR138">IF(AC138="","",
IF(INDEX(Settings!$H:$H,MATCH(CR$1,Settings!$G:$G,0))=TRUE,
100-100*(AC138-MINIFS(AC:AC,$E:$E,$E138))/(MAXIFS(AC:AC,$E:$E,$E138)-MINIFS(AC:AC,$E:$E,$E138)),
100*(AC138-MINIFS(AC:AC,$E:$E,$E138))/(MAXIFS(AC:AC,$E:$E,$E138)-MINIFS(AC:AC,$E:$E,$E138))))</f>
        <v/>
      </c>
      <c r="CS138" s="232" t="str">
        <f t="array" ref="CS138">IF(AD138="","",
IF(INDEX(Settings!$H:$H,MATCH(CS$1,Settings!$G:$G,0))=TRUE,
100-100*(AD138-MINIFS(AD:AD,$E:$E,$E138))/(MAXIFS(AD:AD,$E:$E,$E138)-MINIFS(AD:AD,$E:$E,$E138)),
100*(AD138-MINIFS(AD:AD,$E:$E,$E138))/(MAXIFS(AD:AD,$E:$E,$E138)-MINIFS(AD:AD,$E:$E,$E138))))</f>
        <v/>
      </c>
      <c r="CT138" s="232" t="str">
        <f t="array" ref="CT138">IF(AE138="","",
IF(INDEX(Settings!$H:$H,MATCH(CT$1,Settings!$G:$G,0))=TRUE,
100-100*(AE138-MINIFS(AE:AE,$E:$E,$E138))/(MAXIFS(AE:AE,$E:$E,$E138)-MINIFS(AE:AE,$E:$E,$E138)),
100*(AE138-MINIFS(AE:AE,$E:$E,$E138))/(MAXIFS(AE:AE,$E:$E,$E138)-MINIFS(AE:AE,$E:$E,$E138))))</f>
        <v/>
      </c>
      <c r="CU138" s="232" t="str">
        <f t="array" ref="CU138">IF(AF138="","",
IF(INDEX(Settings!$H:$H,MATCH(CU$1,Settings!$G:$G,0))=TRUE,
100-100*(AF138-MINIFS(AF:AF,$E:$E,$E138))/(MAXIFS(AF:AF,$E:$E,$E138)-MINIFS(AF:AF,$E:$E,$E138)),
100*(AF138-MINIFS(AF:AF,$E:$E,$E138))/(MAXIFS(AF:AF,$E:$E,$E138)-MINIFS(AF:AF,$E:$E,$E138))))</f>
        <v/>
      </c>
      <c r="CV138" s="232" t="str">
        <f t="array" ref="CV138">IF(AG138="","",
IF(INDEX(Settings!$H:$H,MATCH(CV$1,Settings!$G:$G,0))=TRUE,
100-100*(AG138-MINIFS(AG:AG,$E:$E,$E138))/(MAXIFS(AG:AG,$E:$E,$E138)-MINIFS(AG:AG,$E:$E,$E138)),
100*(AG138-MINIFS(AG:AG,$E:$E,$E138))/(MAXIFS(AG:AG,$E:$E,$E138)-MINIFS(AG:AG,$E:$E,$E138))))</f>
        <v/>
      </c>
      <c r="CW138" s="232" t="str">
        <f t="array" ref="CW138">IF(AH138="","",
IF(INDEX(Settings!$H:$H,MATCH(CW$1,Settings!$G:$G,0))=TRUE,
100-100*(AH138-MINIFS(AH:AH,$E:$E,$E138))/(MAXIFS(AH:AH,$E:$E,$E138)-MINIFS(AH:AH,$E:$E,$E138)),
100*(AH138-MINIFS(AH:AH,$E:$E,$E138))/(MAXIFS(AH:AH,$E:$E,$E138)-MINIFS(AH:AH,$E:$E,$E138))))</f>
        <v/>
      </c>
      <c r="CX138" s="232" t="str">
        <f t="array" ref="CX138">IF(AI138="","",
IF(INDEX(Settings!$H:$H,MATCH(CX$1,Settings!$G:$G,0))=TRUE,
100-100*(AI138-MINIFS(AI:AI,$E:$E,$E138))/(MAXIFS(AI:AI,$E:$E,$E138)-MINIFS(AI:AI,$E:$E,$E138)),
100*(AI138-MINIFS(AI:AI,$E:$E,$E138))/(MAXIFS(AI:AI,$E:$E,$E138)-MINIFS(AI:AI,$E:$E,$E138))))</f>
        <v/>
      </c>
      <c r="CY138" s="232" t="str">
        <f t="array" ref="CY138">IF(AJ138="","",
IF(INDEX(Settings!$H:$H,MATCH(CY$1,Settings!$G:$G,0))=TRUE,
100-100*(AJ138-MINIFS(AJ:AJ,$E:$E,$E138))/(MAXIFS(AJ:AJ,$E:$E,$E138)-MINIFS(AJ:AJ,$E:$E,$E138)),
100*(AJ138-MINIFS(AJ:AJ,$E:$E,$E138))/(MAXIFS(AJ:AJ,$E:$E,$E138)-MINIFS(AJ:AJ,$E:$E,$E138))))</f>
        <v/>
      </c>
      <c r="CZ138" s="232" t="str">
        <f t="array" ref="CZ138">IF(AK138="","",
IF(INDEX(Settings!$H:$H,MATCH(CZ$1,Settings!$G:$G,0))=TRUE,
100-100*(AK138-MINIFS(AK:AK,$E:$E,$E138))/(MAXIFS(AK:AK,$E:$E,$E138)-MINIFS(AK:AK,$E:$E,$E138)),
100*(AK138-MINIFS(AK:AK,$E:$E,$E138))/(MAXIFS(AK:AK,$E:$E,$E138)-MINIFS(AK:AK,$E:$E,$E138))))</f>
        <v/>
      </c>
      <c r="DA138" s="232" t="str">
        <f t="array" ref="DA138">IF(AL138="","",
IF(INDEX(Settings!$H:$H,MATCH(DA$1,Settings!$G:$G,0))=TRUE,
100-100*(AL138-MINIFS(AL:AL,$E:$E,$E138))/(MAXIFS(AL:AL,$E:$E,$E138)-MINIFS(AL:AL,$E:$E,$E138)),
100*(AL138-MINIFS(AL:AL,$E:$E,$E138))/(MAXIFS(AL:AL,$E:$E,$E138)-MINIFS(AL:AL,$E:$E,$E138))))</f>
        <v/>
      </c>
      <c r="DB138" s="232" t="str">
        <f t="array" ref="DB138">IF(AM138="","",
IF(INDEX(Settings!$H:$H,MATCH(DB$1,Settings!$G:$G,0))=TRUE,
100-100*(AM138-MINIFS(AM:AM,$E:$E,$E138))/(MAXIFS(AM:AM,$E:$E,$E138)-MINIFS(AM:AM,$E:$E,$E138)),
100*(AM138-MINIFS(AM:AM,$E:$E,$E138))/(MAXIFS(AM:AM,$E:$E,$E138)-MINIFS(AM:AM,$E:$E,$E138))))</f>
        <v/>
      </c>
      <c r="DC138" s="232" t="str">
        <f t="array" ref="DC138">IF(AN138="","",
IF(INDEX(Settings!$H:$H,MATCH(DC$1,Settings!$G:$G,0))=TRUE,
100-100*(AN138-MINIFS(AN:AN,$E:$E,$E138))/(MAXIFS(AN:AN,$E:$E,$E138)-MINIFS(AN:AN,$E:$E,$E138)),
100*(AN138-MINIFS(AN:AN,$E:$E,$E138))/(MAXIFS(AN:AN,$E:$E,$E138)-MINIFS(AN:AN,$E:$E,$E138))))</f>
        <v/>
      </c>
      <c r="DD138" s="232" t="str">
        <f t="array" ref="DD138">IF(AO138="","",
IF(INDEX(Settings!$H:$H,MATCH(DD$1,Settings!$G:$G,0))=TRUE,
100-100*(AO138-MINIFS(AO:AO,$E:$E,$E138))/(MAXIFS(AO:AO,$E:$E,$E138)-MINIFS(AO:AO,$E:$E,$E138)),
100*(AO138-MINIFS(AO:AO,$E:$E,$E138))/(MAXIFS(AO:AO,$E:$E,$E138)-MINIFS(AO:AO,$E:$E,$E138))))</f>
        <v/>
      </c>
      <c r="DE138" s="232" t="str">
        <f t="array" ref="DE138">IF(AP138="","",
IF(INDEX(Settings!$H:$H,MATCH(DE$1,Settings!$G:$G,0))=TRUE,
100-100*(AP138-MINIFS(AP:AP,$E:$E,$E138))/(MAXIFS(AP:AP,$E:$E,$E138)-MINIFS(AP:AP,$E:$E,$E138)),
100*(AP138-MINIFS(AP:AP,$E:$E,$E138))/(MAXIFS(AP:AP,$E:$E,$E138)-MINIFS(AP:AP,$E:$E,$E138))))</f>
        <v/>
      </c>
      <c r="DF138" s="232" t="str">
        <f t="array" ref="DF138">IF(AQ138="","",
IF(INDEX(Settings!$H:$H,MATCH(DF$1,Settings!$G:$G,0))=TRUE,
100-100*(AQ138-MINIFS(AQ:AQ,$E:$E,$E138))/(MAXIFS(AQ:AQ,$E:$E,$E138)-MINIFS(AQ:AQ,$E:$E,$E138)),
100*(AQ138-MINIFS(AQ:AQ,$E:$E,$E138))/(MAXIFS(AQ:AQ,$E:$E,$E138)-MINIFS(AQ:AQ,$E:$E,$E138))))</f>
        <v/>
      </c>
      <c r="DG138" s="232" t="str">
        <f t="array" ref="DG138">IF(AR138="","",
IF(INDEX(Settings!$H:$H,MATCH(DG$1,Settings!$G:$G,0))=TRUE,
100-100*(AR138-MINIFS(AR:AR,$E:$E,$E138))/(MAXIFS(AR:AR,$E:$E,$E138)-MINIFS(AR:AR,$E:$E,$E138)),
100*(AR138-MINIFS(AR:AR,$E:$E,$E138))/(MAXIFS(AR:AR,$E:$E,$E138)-MINIFS(AR:AR,$E:$E,$E138))))</f>
        <v/>
      </c>
      <c r="DH138" s="232" t="str">
        <f t="array" ref="DH138">IF(AS138="","",
IF(INDEX(Settings!$H:$H,MATCH(DH$1,Settings!$G:$G,0))=TRUE,
100-100*(AS138-MINIFS(AS:AS,$E:$E,$E138))/(MAXIFS(AS:AS,$E:$E,$E138)-MINIFS(AS:AS,$E:$E,$E138)),
100*(AS138-MINIFS(AS:AS,$E:$E,$E138))/(MAXIFS(AS:AS,$E:$E,$E138)-MINIFS(AS:AS,$E:$E,$E138))))</f>
        <v/>
      </c>
      <c r="DI138" s="232" t="str">
        <f t="array" ref="DI138">IF(AT138="","",
IF(INDEX(Settings!$H:$H,MATCH(DI$1,Settings!$G:$G,0))=TRUE,
100-100*(AT138-MINIFS(AT:AT,$E:$E,$E138))/(MAXIFS(AT:AT,$E:$E,$E138)-MINIFS(AT:AT,$E:$E,$E138)),
100*(AT138-MINIFS(AT:AT,$E:$E,$E138))/(MAXIFS(AT:AT,$E:$E,$E138)-MINIFS(AT:AT,$E:$E,$E138))))</f>
        <v/>
      </c>
      <c r="DJ138" s="232" t="str">
        <f t="array" ref="DJ138">IF(AU138="","",
IF(INDEX(Settings!$H:$H,MATCH(DJ$1,Settings!$G:$G,0))=TRUE,
100-100*(AU138-MINIFS(AU:AU,$E:$E,$E138))/(MAXIFS(AU:AU,$E:$E,$E138)-MINIFS(AU:AU,$E:$E,$E138)),
100*(AU138-MINIFS(AU:AU,$E:$E,$E138))/(MAXIFS(AU:AU,$E:$E,$E138)-MINIFS(AU:AU,$E:$E,$E138))))</f>
        <v/>
      </c>
      <c r="DK138" s="232" t="str">
        <f t="array" ref="DK138">IF(AV138="","",
IF(INDEX(Settings!$H:$H,MATCH(DK$1,Settings!$G:$G,0))=TRUE,
100-100*(AV138-MINIFS(AV:AV,$E:$E,$E138))/(MAXIFS(AV:AV,$E:$E,$E138)-MINIFS(AV:AV,$E:$E,$E138)),
100*(AV138-MINIFS(AV:AV,$E:$E,$E138))/(MAXIFS(AV:AV,$E:$E,$E138)-MINIFS(AV:AV,$E:$E,$E138))))</f>
        <v/>
      </c>
      <c r="DL138" s="232" t="str">
        <f t="array" ref="DL138">IF(AW138="","",
IF(INDEX(Settings!$H:$H,MATCH(DL$1,Settings!$G:$G,0))=TRUE,
100-100*(AW138-MINIFS(AW:AW,$E:$E,$E138))/(MAXIFS(AW:AW,$E:$E,$E138)-MINIFS(AW:AW,$E:$E,$E138)),
100*(AW138-MINIFS(AW:AW,$E:$E,$E138))/(MAXIFS(AW:AW,$E:$E,$E138)-MINIFS(AW:AW,$E:$E,$E138))))</f>
        <v/>
      </c>
      <c r="DM138" s="232" t="str">
        <f t="array" ref="DM138">IF(AX138="","",
IF(INDEX(Settings!$H:$H,MATCH(DM$1,Settings!$G:$G,0))=TRUE,
100-100*(AX138-MINIFS(AX:AX,$E:$E,$E138))/(MAXIFS(AX:AX,$E:$E,$E138)-MINIFS(AX:AX,$E:$E,$E138)),
100*(AX138-MINIFS(AX:AX,$E:$E,$E138))/(MAXIFS(AX:AX,$E:$E,$E138)-MINIFS(AX:AX,$E:$E,$E138))))</f>
        <v/>
      </c>
      <c r="DN138" s="232" t="str">
        <f t="array" ref="DN138">IF(AY138="","",
IF(INDEX(Settings!$H:$H,MATCH(DN$1,Settings!$G:$G,0))=TRUE,
100-100*(AY138-MINIFS(AY:AY,$E:$E,$E138))/(MAXIFS(AY:AY,$E:$E,$E138)-MINIFS(AY:AY,$E:$E,$E138)),
100*(AY138-MINIFS(AY:AY,$E:$E,$E138))/(MAXIFS(AY:AY,$E:$E,$E138)-MINIFS(AY:AY,$E:$E,$E138))))</f>
        <v/>
      </c>
      <c r="DO138" s="232" t="str">
        <f t="array" ref="DO138">IF(AZ138="","",
IF(INDEX(Settings!$H:$H,MATCH(DO$1,Settings!$G:$G,0))=TRUE,
100-100*(AZ138-MINIFS(AZ:AZ,$E:$E,$E138))/(MAXIFS(AZ:AZ,$E:$E,$E138)-MINIFS(AZ:AZ,$E:$E,$E138)),
100*(AZ138-MINIFS(AZ:AZ,$E:$E,$E138))/(MAXIFS(AZ:AZ,$E:$E,$E138)-MINIFS(AZ:AZ,$E:$E,$E138))))</f>
        <v/>
      </c>
      <c r="DP138" s="232" t="str">
        <f t="array" ref="DP138">IF(BA138="","",
IF(INDEX(Settings!$H:$H,MATCH(DP$1,Settings!$G:$G,0))=TRUE,
100-100*(BA138-MINIFS(BA:BA,$E:$E,$E138))/(MAXIFS(BA:BA,$E:$E,$E138)-MINIFS(BA:BA,$E:$E,$E138)),
100*(BA138-MINIFS(BA:BA,$E:$E,$E138))/(MAXIFS(BA:BA,$E:$E,$E138)-MINIFS(BA:BA,$E:$E,$E138))))</f>
        <v/>
      </c>
      <c r="DQ138" s="232" t="str">
        <f t="array" ref="DQ138">IF(BB138="","",
IF(INDEX(Settings!$H:$H,MATCH(DQ$1,Settings!$G:$G,0))=TRUE,
100-100*(BB138-MINIFS(BB:BB,$E:$E,$E138))/(MAXIFS(BB:BB,$E:$E,$E138)-MINIFS(BB:BB,$E:$E,$E138)),
100*(BB138-MINIFS(BB:BB,$E:$E,$E138))/(MAXIFS(BB:BB,$E:$E,$E138)-MINIFS(BB:BB,$E:$E,$E138))))</f>
        <v/>
      </c>
      <c r="DR138" s="232" t="str">
        <f t="array" ref="DR138">IF(BC138="","",
IF(INDEX(Settings!$H:$H,MATCH(DR$1,Settings!$G:$G,0))=TRUE,
100-100*(BC138-MINIFS(BC:BC,$E:$E,$E138))/(MAXIFS(BC:BC,$E:$E,$E138)-MINIFS(BC:BC,$E:$E,$E138)),
100*(BC138-MINIFS(BC:BC,$E:$E,$E138))/(MAXIFS(BC:BC,$E:$E,$E138)-MINIFS(BC:BC,$E:$E,$E138))))</f>
        <v/>
      </c>
      <c r="DS138" s="232" t="str">
        <f t="array" ref="DS138">IF(BD138="","",
IF(INDEX(Settings!$H:$H,MATCH(DS$1,Settings!$G:$G,0))=TRUE,
100-100*(BD138-MINIFS(BD:BD,$E:$E,$E138))/(MAXIFS(BD:BD,$E:$E,$E138)-MINIFS(BD:BD,$E:$E,$E138)),
100*(BD138-MINIFS(BD:BD,$E:$E,$E138))/(MAXIFS(BD:BD,$E:$E,$E138)-MINIFS(BD:BD,$E:$E,$E138))))</f>
        <v/>
      </c>
      <c r="DT138" s="232" t="str">
        <f t="array" ref="DT138">IF(BE138="","",
IF(INDEX(Settings!$H:$H,MATCH(DT$1,Settings!$G:$G,0))=TRUE,
100-100*(BE138-MINIFS(BE:BE,$E:$E,$E138))/(MAXIFS(BE:BE,$E:$E,$E138)-MINIFS(BE:BE,$E:$E,$E138)),
100*(BE138-MINIFS(BE:BE,$E:$E,$E138))/(MAXIFS(BE:BE,$E:$E,$E138)-MINIFS(BE:BE,$E:$E,$E138))))</f>
        <v/>
      </c>
      <c r="DU138" s="232" t="str">
        <f t="array" ref="DU138">IF(BF138="","",
IF(INDEX(Settings!$H:$H,MATCH(DU$1,Settings!$G:$G,0))=TRUE,
100-100*(BF138-MINIFS(BF:BF,$E:$E,$E138))/(MAXIFS(BF:BF,$E:$E,$E138)-MINIFS(BF:BF,$E:$E,$E138)),
100*(BF138-MINIFS(BF:BF,$E:$E,$E138))/(MAXIFS(BF:BF,$E:$E,$E138)-MINIFS(BF:BF,$E:$E,$E138))))</f>
        <v/>
      </c>
      <c r="DV138" s="232" t="str">
        <f t="array" ref="DV138">IF(BG138="","",
IF(INDEX(Settings!$H:$H,MATCH(DV$1,Settings!$G:$G,0))=TRUE,
100-100*(BG138-MINIFS(BG:BG,$E:$E,$E138))/(MAXIFS(BG:BG,$E:$E,$E138)-MINIFS(BG:BG,$E:$E,$E138)),
100*(BG138-MINIFS(BG:BG,$E:$E,$E138))/(MAXIFS(BG:BG,$E:$E,$E138)-MINIFS(BG:BG,$E:$E,$E138))))</f>
        <v/>
      </c>
      <c r="DW138" s="232" t="str">
        <f t="array" ref="DW138">IF(BH138="","",
IF(INDEX(Settings!$H:$H,MATCH(DW$1,Settings!$G:$G,0))=TRUE,
100-100*(BH138-MINIFS(BH:BH,$E:$E,$E138))/(MAXIFS(BH:BH,$E:$E,$E138)-MINIFS(BH:BH,$E:$E,$E138)),
100*(BH138-MINIFS(BH:BH,$E:$E,$E138))/(MAXIFS(BH:BH,$E:$E,$E138)-MINIFS(BH:BH,$E:$E,$E138))))</f>
        <v/>
      </c>
      <c r="DX138" s="232" t="str">
        <f t="array" ref="DX138">IF(BI138="","",
IF(INDEX(Settings!$H:$H,MATCH(DX$1,Settings!$G:$G,0))=TRUE,
100-100*(BI138-MINIFS(BI:BI,$E:$E,$E138))/(MAXIFS(BI:BI,$E:$E,$E138)-MINIFS(BI:BI,$E:$E,$E138)),
100*(BI138-MINIFS(BI:BI,$E:$E,$E138))/(MAXIFS(BI:BI,$E:$E,$E138)-MINIFS(BI:BI,$E:$E,$E138))))</f>
        <v/>
      </c>
      <c r="DY138" s="232" t="str">
        <f t="array" ref="DY138">IF(BJ138="","",
IF(INDEX(Settings!$H:$H,MATCH(DY$1,Settings!$G:$G,0))=TRUE,
100-100*(BJ138-MINIFS(BJ:BJ,$E:$E,$E138))/(MAXIFS(BJ:BJ,$E:$E,$E138)-MINIFS(BJ:BJ,$E:$E,$E138)),
100*(BJ138-MINIFS(BJ:BJ,$E:$E,$E138))/(MAXIFS(BJ:BJ,$E:$E,$E138)-MINIFS(BJ:BJ,$E:$E,$E138))))</f>
        <v/>
      </c>
      <c r="DZ138" s="234"/>
      <c r="EA138" s="234"/>
      <c r="EB138" s="234" t="str">
        <f t="shared" si="8"/>
        <v/>
      </c>
      <c r="EC138" s="234" t="str">
        <f t="shared" si="9"/>
        <v/>
      </c>
      <c r="ED138" s="234" t="str">
        <f t="shared" si="10"/>
        <v/>
      </c>
      <c r="EE138" s="234" t="str">
        <f t="shared" si="11"/>
        <v/>
      </c>
      <c r="EF138" s="234" t="str">
        <f t="shared" si="12"/>
        <v/>
      </c>
      <c r="EG138" s="234" t="str">
        <f t="shared" si="13"/>
        <v/>
      </c>
      <c r="EH138" s="234"/>
      <c r="EI138" s="234"/>
      <c r="EJ138" s="234"/>
      <c r="EK138" s="234"/>
      <c r="EL138" s="234"/>
      <c r="EM138" s="234"/>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3" t="str">
        <f t="shared" si="14"/>
        <v/>
      </c>
      <c r="N139" s="49"/>
      <c r="O139" s="49"/>
      <c r="P139" s="49"/>
      <c r="Q139" s="49"/>
      <c r="R139" s="49"/>
      <c r="S139" s="222" t="str">
        <f>IFERROR(VLOOKUP(AF139, 'YOYO IR Scores'!A:C, 3, FALSE), "")
</f>
        <v/>
      </c>
      <c r="T139" s="49"/>
      <c r="U139" s="49"/>
      <c r="V139" s="49"/>
      <c r="W139" s="49"/>
      <c r="X139" s="224" t="str">
        <f t="shared" si="4"/>
        <v/>
      </c>
      <c r="Y139" s="225" t="str">
        <f t="shared" si="5"/>
        <v/>
      </c>
      <c r="Z139" s="225" t="str">
        <f t="shared" si="6"/>
        <v/>
      </c>
      <c r="AA139" s="224" t="str">
        <f t="shared" si="7"/>
        <v/>
      </c>
      <c r="AB139" s="223"/>
      <c r="AC139" s="223"/>
      <c r="AD139" s="223"/>
      <c r="AE139" s="223" t="str">
        <f>IFERROR(VLOOKUP(AF139, 'YOYO IR Scores'!A:C, 2, FALSE), "")</f>
        <v/>
      </c>
      <c r="AF139" s="223"/>
      <c r="AG139" s="223"/>
      <c r="AH139" s="223"/>
      <c r="AI139" s="223"/>
      <c r="AJ139" s="223"/>
      <c r="AK139" s="223"/>
      <c r="AL139" s="223"/>
      <c r="AM139" s="223"/>
      <c r="AN139" s="223"/>
      <c r="AO139" s="223"/>
      <c r="AP139" s="223"/>
      <c r="AQ139" s="223"/>
      <c r="AR139" s="223"/>
      <c r="AS139" s="223"/>
      <c r="AT139" s="223"/>
      <c r="AU139" s="223"/>
      <c r="AV139" s="223"/>
      <c r="AW139" s="223"/>
      <c r="AX139" s="223"/>
      <c r="AY139" s="223"/>
      <c r="AZ139" s="223"/>
      <c r="BA139" s="223"/>
      <c r="BB139" s="223"/>
      <c r="BC139" s="223"/>
      <c r="BD139" s="223"/>
      <c r="BE139" s="223"/>
      <c r="BF139" s="223"/>
      <c r="BG139" s="223"/>
      <c r="BH139" s="223"/>
      <c r="BI139" s="223"/>
      <c r="BJ139" s="223"/>
      <c r="BK139" s="223" t="str">
        <f t="array" ref="BK139">IF(J139="","",
IF(INDEX(Settings!$H:$H,MATCH(BY$1,Settings!$G:$G,0))=TRUE,
100-100*(J139-MIN(J:J))/(MAX(J:J)-MIN(J:J)),
100*(J139-MIN(J:J))/(MAX(J:J)-MIN(J:J))))</f>
        <v/>
      </c>
      <c r="BL139" s="223" t="str">
        <f t="array" ref="BL139">IF(J139="","",
IF(INDEX(Settings!$H:$H,MATCH(BY$1,Settings!$G:$G,0))=TRUE,
100-100*(J139-MINIFS(J:J,$E:$E,$E139))/(MAXIFS(J:J,$E:$E,$E139)-MINIFS(J:J,$E:$E,$E139)),
100*(J139-MINIFS(J:J,$E:$E,$E139))/(MAXIFS(J:J,$E:$E,$E139)-MINIFS(J:J,$E:$E,$E139))))</f>
        <v/>
      </c>
      <c r="BM139" s="223"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4" t="str">
        <f t="array" ref="BQ139">IF(J139="","",
IF(INDEX(Settings!$H:$H,MATCH(BY$1,Settings!$G:$G,0))=TRUE,
-1*(J139-AVERAGE(J:J))/STDEV(J:J),
(J139-AVERAGE(J:J))/STDEV(J:J)))</f>
        <v/>
      </c>
      <c r="BR139" s="224" t="str">
        <f>IFERROR(__xludf.DUMMYFUNCTION("IF(J139="""","""",
IF(INDEX(Settings!$H:$H,MATCH(BY$1,Settings!$G:$G,0))=TRUE,
-1*(J139-AVERAGEIFS(J:J,$E:$E,$E139))/STDEV(FILTER(J:J,$E:$E=$E139)),
(J139-AVERAGEIFS(J:J,$E:$E,$E139))/STDEV(FILTER(J:J,$E:$E=$E139))))"),"")</f>
        <v/>
      </c>
      <c r="BS139" s="224"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3" t="str">
        <f t="array" ref="BY139">IF(J139="","",
IF(INDEX(Settings!$H:$H,MATCH(BY$1,Settings!$G:$G,0))=TRUE,
100-100*(J139-MINIFS(J:J,$E:$E,$E139))/(MAXIFS(J:J,$E:$E,$E139)-MINIFS(J:J,$E:$E,$E139)),
100*(J139-MINIFS(J:J,$E:$E,$E139))/(MAXIFS(J:J,$E:$E,$E139)-MINIFS(J:J,$E:$E,$E139))))</f>
        <v/>
      </c>
      <c r="BZ139" s="223" t="str">
        <f t="array" ref="BZ139">IF(K139="","",
IF(INDEX(Settings!$H:$H,MATCH(BZ$1,Settings!$G:$G,0))=TRUE,
100-100*(K139-MINIFS(K:K,$E:$E,$E139))/(MAXIFS(K:K,$E:$E,$E139)-MINIFS(K:K,$E:$E,$E139)),
100*(K139-MINIFS(K:K,$E:$E,$E139))/(MAXIFS(K:K,$E:$E,$E139)-MINIFS(K:K,$E:$E,$E139))))</f>
        <v/>
      </c>
      <c r="CA139" s="223" t="str">
        <f t="array" ref="CA139">IF(L139="","",
IF(INDEX(Settings!$H:$H,MATCH(CA$1,Settings!$G:$G,0))=TRUE,
100-100*(L139-MINIFS(L:L,$E:$E,$E139))/(MAXIFS(L:L,$E:$E,$E139)-MINIFS(L:L,$E:$E,$E139)),
100*(L139-MINIFS(L:L,$E:$E,$E139))/(MAXIFS(L:L,$E:$E,$E139)-MINIFS(L:L,$E:$E,$E139))))</f>
        <v/>
      </c>
      <c r="CB139" s="223" t="str">
        <f t="array" ref="CB139">IF(M139="","",
IF(INDEX(Settings!$H:$H,MATCH(CB$1,Settings!$G:$G,0))=TRUE,
100-100*(M139-MINIFS(M:M,$E:$E,$E139))/(MAXIFS(M:M,$E:$E,$E139)-MINIFS(M:M,$E:$E,$E139)),
100*(M139-MINIFS(M:M,$E:$E,$E139))/(MAXIFS(M:M,$E:$E,$E139)-MINIFS(M:M,$E:$E,$E139))))</f>
        <v/>
      </c>
      <c r="CC139" s="223" t="str">
        <f t="array" ref="CC139">IF(N139="","",
IF(INDEX(Settings!$H:$H,MATCH(CC$1,Settings!$G:$G,0))=TRUE,
100-100*(N139-MINIFS(N:N,$E:$E,$E139))/(MAXIFS(N:N,$E:$E,$E139)-MINIFS(N:N,$E:$E,$E139)),
100*(N139-MINIFS(N:N,$E:$E,$E139))/(MAXIFS(N:N,$E:$E,$E139)-MINIFS(N:N,$E:$E,$E139))))</f>
        <v/>
      </c>
      <c r="CD139" s="223" t="str">
        <f t="array" ref="CD139">IF(O139="","",
IF(INDEX(Settings!$H:$H,MATCH(CD$1,Settings!$G:$G,0))=TRUE,
100-100*(O139-MINIFS(O:O,$E:$E,$E139))/(MAXIFS(O:O,$E:$E,$E139)-MINIFS(O:O,$E:$E,$E139)),
100*(O139-MINIFS(O:O,$E:$E,$E139))/(MAXIFS(O:O,$E:$E,$E139)-MINIFS(O:O,$E:$E,$E139))))</f>
        <v/>
      </c>
      <c r="CE139" s="223" t="str">
        <f t="array" ref="CE139">IF(P139="","",
IF(INDEX(Settings!$H:$H,MATCH(CE$1,Settings!$G:$G,0))=TRUE,
100-100*(P139-MINIFS(P:P,$E:$E,$E139))/(MAXIFS(P:P,$E:$E,$E139)-MINIFS(P:P,$E:$E,$E139)),
100*(P139-MINIFS(P:P,$E:$E,$E139))/(MAXIFS(P:P,$E:$E,$E139)-MINIFS(P:P,$E:$E,$E139))))</f>
        <v/>
      </c>
      <c r="CF139" s="223" t="str">
        <f t="array" ref="CF139">IF(Q139="","",
IF(INDEX(Settings!$H:$H,MATCH(CF$1,Settings!$G:$G,0))=TRUE,
100-100*(Q139-MINIFS(Q:Q,$E:$E,$E139))/(MAXIFS(Q:Q,$E:$E,$E139)-MINIFS(Q:Q,$E:$E,$E139)),
100*(Q139-MINIFS(Q:Q,$E:$E,$E139))/(MAXIFS(Q:Q,$E:$E,$E139)-MINIFS(Q:Q,$E:$E,$E139))))</f>
        <v/>
      </c>
      <c r="CG139" s="223" t="str">
        <f t="array" ref="CG139">IF(R139="","",
IF(INDEX(Settings!$H:$H,MATCH(CG$1,Settings!$G:$G,0))=TRUE,
100-100*(R139-MINIFS(R:R,$E:$E,$E139))/(MAXIFS(R:R,$E:$E,$E139)-MINIFS(R:R,$E:$E,$E139)),
100*(R139-MINIFS(R:R,$E:$E,$E139))/(MAXIFS(R:R,$E:$E,$E139)-MINIFS(R:R,$E:$E,$E139))))</f>
        <v/>
      </c>
      <c r="CH139" s="223" t="str">
        <f t="array" ref="CH139">IF(S139="","",
IF(INDEX(Settings!$H:$H,MATCH(CH$1,Settings!$G:$G,0))=TRUE,
100-100*(S139-MINIFS(S:S,$E:$E,$E139))/(MAXIFS(S:S,$E:$E,$E139)-MINIFS(S:S,$E:$E,$E139)),
100*(S139-MINIFS(S:S,$E:$E,$E139))/(MAXIFS(S:S,$E:$E,$E139)-MINIFS(S:S,$E:$E,$E139))))</f>
        <v/>
      </c>
      <c r="CI139" s="223" t="str">
        <f t="array" ref="CI139">IF(T139="","",
IF(INDEX(Settings!$H:$H,MATCH(CI$1,Settings!$G:$G,0))=TRUE,
100-100*(T139-MINIFS(T:T,$E:$E,$E139))/(MAXIFS(T:T,$E:$E,$E139)-MINIFS(T:T,$E:$E,$E139)),
100*(T139-MINIFS(T:T,$E:$E,$E139))/(MAXIFS(T:T,$E:$E,$E139)-MINIFS(T:T,$E:$E,$E139))))</f>
        <v/>
      </c>
      <c r="CJ139" s="223" t="str">
        <f t="array" ref="CJ139">IF(U139="","",
IF(INDEX(Settings!$H:$H,MATCH(CJ$1,Settings!$G:$G,0))=TRUE,
100-100*(U139-MINIFS(U:U,$E:$E,$E139))/(MAXIFS(U:U,$E:$E,$E139)-MINIFS(U:U,$E:$E,$E139)),
100*(U139-MINIFS(U:U,$E:$E,$E139))/(MAXIFS(U:U,$E:$E,$E139)-MINIFS(U:U,$E:$E,$E139))))</f>
        <v/>
      </c>
      <c r="CK139" s="223" t="str">
        <f t="array" ref="CK139">IF(V139="","",
IF(INDEX(Settings!$H:$H,MATCH(CK$1,Settings!$G:$G,0))=TRUE,
100-100*(V139-MINIFS(V:V,$E:$E,$E139))/(MAXIFS(V:V,$E:$E,$E139)-MINIFS(V:V,$E:$E,$E139)),
100*(V139-MINIFS(V:V,$E:$E,$E139))/(MAXIFS(V:V,$E:$E,$E139)-MINIFS(V:V,$E:$E,$E139))))</f>
        <v/>
      </c>
      <c r="CL139" s="223" t="str">
        <f t="array" ref="CL139">IF(W139="","",
IF(INDEX(Settings!$H:$H,MATCH(CL$1,Settings!$G:$G,0))=TRUE,
100-100*(W139-MINIFS(W:W,$E:$E,$E139))/(MAXIFS(W:W,$E:$E,$E139)-MINIFS(W:W,$E:$E,$E139)),
100*(W139-MINIFS(W:W,$E:$E,$E139))/(MAXIFS(W:W,$E:$E,$E139)-MINIFS(W:W,$E:$E,$E139))))</f>
        <v/>
      </c>
      <c r="CM139" s="223" t="str">
        <f t="array" ref="CM139">IF(X139="","",
IF(INDEX(Settings!$H:$H,MATCH(CM$1,Settings!$G:$G,0))=TRUE,
100-100*(X139-MINIFS(X:X,$E:$E,$E139))/(MAXIFS(X:X,$E:$E,$E139)-MINIFS(X:X,$E:$E,$E139)),
100*(X139-MINIFS(X:X,$E:$E,$E139))/(MAXIFS(X:X,$E:$E,$E139)-MINIFS(X:X,$E:$E,$E139))))</f>
        <v/>
      </c>
      <c r="CN139" s="223" t="str">
        <f t="array" ref="CN139">IF(Y139="","",
IF(INDEX(Settings!$H:$H,MATCH(CN$1,Settings!$G:$G,0))=TRUE,
100-100*(Y139-MINIFS(Y:Y,$E:$E,$E139))/(MAXIFS(Y:Y,$E:$E,$E139)-MINIFS(Y:Y,$E:$E,$E139)),
100*(Y139-MINIFS(Y:Y,$E:$E,$E139))/(MAXIFS(Y:Y,$E:$E,$E139)-MINIFS(Y:Y,$E:$E,$E139))))</f>
        <v/>
      </c>
      <c r="CO139" s="223" t="str">
        <f t="array" ref="CO139">IF(Z139="","",
IF(INDEX(Settings!$H:$H,MATCH(CO$1,Settings!$G:$G,0))=TRUE,
100-100*(Z139-MINIFS(Z:Z,$E:$E,$E139))/(MAXIFS(Z:Z,$E:$E,$E139)-MINIFS(Z:Z,$E:$E,$E139)),
100*(Z139-MINIFS(Z:Z,$E:$E,$E139))/(MAXIFS(Z:Z,$E:$E,$E139)-MINIFS(Z:Z,$E:$E,$E139))))</f>
        <v/>
      </c>
      <c r="CP139" s="223" t="str">
        <f t="array" ref="CP139">IF(AA139="","",
IF(INDEX(Settings!$H:$H,MATCH(CP$1,Settings!$G:$G,0))=TRUE,
100-100*(AA139-MINIFS(AA:AA,$E:$E,$E139))/(MAXIFS(AA:AA,$E:$E,$E139)-MINIFS(AA:AA,$E:$E,$E139)),
100*(AA139-MINIFS(AA:AA,$E:$E,$E139))/(MAXIFS(AA:AA,$E:$E,$E139)-MINIFS(AA:AA,$E:$E,$E139))))</f>
        <v/>
      </c>
      <c r="CQ139" s="223" t="str">
        <f t="array" ref="CQ139">IF(AB139="","",
IF(INDEX(Settings!$H:$H,MATCH(CQ$1,Settings!$G:$G,0))=TRUE,
100-100*(AB139-MINIFS(AB:AB,$E:$E,$E139))/(MAXIFS(AB:AB,$E:$E,$E139)-MINIFS(AB:AB,$E:$E,$E139)),
100*(AB139-MINIFS(AB:AB,$E:$E,$E139))/(MAXIFS(AB:AB,$E:$E,$E139)-MINIFS(AB:AB,$E:$E,$E139))))</f>
        <v/>
      </c>
      <c r="CR139" s="223" t="str">
        <f t="array" ref="CR139">IF(AC139="","",
IF(INDEX(Settings!$H:$H,MATCH(CR$1,Settings!$G:$G,0))=TRUE,
100-100*(AC139-MINIFS(AC:AC,$E:$E,$E139))/(MAXIFS(AC:AC,$E:$E,$E139)-MINIFS(AC:AC,$E:$E,$E139)),
100*(AC139-MINIFS(AC:AC,$E:$E,$E139))/(MAXIFS(AC:AC,$E:$E,$E139)-MINIFS(AC:AC,$E:$E,$E139))))</f>
        <v/>
      </c>
      <c r="CS139" s="223" t="str">
        <f t="array" ref="CS139">IF(AD139="","",
IF(INDEX(Settings!$H:$H,MATCH(CS$1,Settings!$G:$G,0))=TRUE,
100-100*(AD139-MINIFS(AD:AD,$E:$E,$E139))/(MAXIFS(AD:AD,$E:$E,$E139)-MINIFS(AD:AD,$E:$E,$E139)),
100*(AD139-MINIFS(AD:AD,$E:$E,$E139))/(MAXIFS(AD:AD,$E:$E,$E139)-MINIFS(AD:AD,$E:$E,$E139))))</f>
        <v/>
      </c>
      <c r="CT139" s="223" t="str">
        <f t="array" ref="CT139">IF(AE139="","",
IF(INDEX(Settings!$H:$H,MATCH(CT$1,Settings!$G:$G,0))=TRUE,
100-100*(AE139-MINIFS(AE:AE,$E:$E,$E139))/(MAXIFS(AE:AE,$E:$E,$E139)-MINIFS(AE:AE,$E:$E,$E139)),
100*(AE139-MINIFS(AE:AE,$E:$E,$E139))/(MAXIFS(AE:AE,$E:$E,$E139)-MINIFS(AE:AE,$E:$E,$E139))))</f>
        <v/>
      </c>
      <c r="CU139" s="223" t="str">
        <f t="array" ref="CU139">IF(AF139="","",
IF(INDEX(Settings!$H:$H,MATCH(CU$1,Settings!$G:$G,0))=TRUE,
100-100*(AF139-MINIFS(AF:AF,$E:$E,$E139))/(MAXIFS(AF:AF,$E:$E,$E139)-MINIFS(AF:AF,$E:$E,$E139)),
100*(AF139-MINIFS(AF:AF,$E:$E,$E139))/(MAXIFS(AF:AF,$E:$E,$E139)-MINIFS(AF:AF,$E:$E,$E139))))</f>
        <v/>
      </c>
      <c r="CV139" s="223" t="str">
        <f t="array" ref="CV139">IF(AG139="","",
IF(INDEX(Settings!$H:$H,MATCH(CV$1,Settings!$G:$G,0))=TRUE,
100-100*(AG139-MINIFS(AG:AG,$E:$E,$E139))/(MAXIFS(AG:AG,$E:$E,$E139)-MINIFS(AG:AG,$E:$E,$E139)),
100*(AG139-MINIFS(AG:AG,$E:$E,$E139))/(MAXIFS(AG:AG,$E:$E,$E139)-MINIFS(AG:AG,$E:$E,$E139))))</f>
        <v/>
      </c>
      <c r="CW139" s="223" t="str">
        <f t="array" ref="CW139">IF(AH139="","",
IF(INDEX(Settings!$H:$H,MATCH(CW$1,Settings!$G:$G,0))=TRUE,
100-100*(AH139-MINIFS(AH:AH,$E:$E,$E139))/(MAXIFS(AH:AH,$E:$E,$E139)-MINIFS(AH:AH,$E:$E,$E139)),
100*(AH139-MINIFS(AH:AH,$E:$E,$E139))/(MAXIFS(AH:AH,$E:$E,$E139)-MINIFS(AH:AH,$E:$E,$E139))))</f>
        <v/>
      </c>
      <c r="CX139" s="223" t="str">
        <f t="array" ref="CX139">IF(AI139="","",
IF(INDEX(Settings!$H:$H,MATCH(CX$1,Settings!$G:$G,0))=TRUE,
100-100*(AI139-MINIFS(AI:AI,$E:$E,$E139))/(MAXIFS(AI:AI,$E:$E,$E139)-MINIFS(AI:AI,$E:$E,$E139)),
100*(AI139-MINIFS(AI:AI,$E:$E,$E139))/(MAXIFS(AI:AI,$E:$E,$E139)-MINIFS(AI:AI,$E:$E,$E139))))</f>
        <v/>
      </c>
      <c r="CY139" s="223" t="str">
        <f t="array" ref="CY139">IF(AJ139="","",
IF(INDEX(Settings!$H:$H,MATCH(CY$1,Settings!$G:$G,0))=TRUE,
100-100*(AJ139-MINIFS(AJ:AJ,$E:$E,$E139))/(MAXIFS(AJ:AJ,$E:$E,$E139)-MINIFS(AJ:AJ,$E:$E,$E139)),
100*(AJ139-MINIFS(AJ:AJ,$E:$E,$E139))/(MAXIFS(AJ:AJ,$E:$E,$E139)-MINIFS(AJ:AJ,$E:$E,$E139))))</f>
        <v/>
      </c>
      <c r="CZ139" s="223" t="str">
        <f t="array" ref="CZ139">IF(AK139="","",
IF(INDEX(Settings!$H:$H,MATCH(CZ$1,Settings!$G:$G,0))=TRUE,
100-100*(AK139-MINIFS(AK:AK,$E:$E,$E139))/(MAXIFS(AK:AK,$E:$E,$E139)-MINIFS(AK:AK,$E:$E,$E139)),
100*(AK139-MINIFS(AK:AK,$E:$E,$E139))/(MAXIFS(AK:AK,$E:$E,$E139)-MINIFS(AK:AK,$E:$E,$E139))))</f>
        <v/>
      </c>
      <c r="DA139" s="223" t="str">
        <f t="array" ref="DA139">IF(AL139="","",
IF(INDEX(Settings!$H:$H,MATCH(DA$1,Settings!$G:$G,0))=TRUE,
100-100*(AL139-MINIFS(AL:AL,$E:$E,$E139))/(MAXIFS(AL:AL,$E:$E,$E139)-MINIFS(AL:AL,$E:$E,$E139)),
100*(AL139-MINIFS(AL:AL,$E:$E,$E139))/(MAXIFS(AL:AL,$E:$E,$E139)-MINIFS(AL:AL,$E:$E,$E139))))</f>
        <v/>
      </c>
      <c r="DB139" s="223" t="str">
        <f t="array" ref="DB139">IF(AM139="","",
IF(INDEX(Settings!$H:$H,MATCH(DB$1,Settings!$G:$G,0))=TRUE,
100-100*(AM139-MINIFS(AM:AM,$E:$E,$E139))/(MAXIFS(AM:AM,$E:$E,$E139)-MINIFS(AM:AM,$E:$E,$E139)),
100*(AM139-MINIFS(AM:AM,$E:$E,$E139))/(MAXIFS(AM:AM,$E:$E,$E139)-MINIFS(AM:AM,$E:$E,$E139))))</f>
        <v/>
      </c>
      <c r="DC139" s="223" t="str">
        <f t="array" ref="DC139">IF(AN139="","",
IF(INDEX(Settings!$H:$H,MATCH(DC$1,Settings!$G:$G,0))=TRUE,
100-100*(AN139-MINIFS(AN:AN,$E:$E,$E139))/(MAXIFS(AN:AN,$E:$E,$E139)-MINIFS(AN:AN,$E:$E,$E139)),
100*(AN139-MINIFS(AN:AN,$E:$E,$E139))/(MAXIFS(AN:AN,$E:$E,$E139)-MINIFS(AN:AN,$E:$E,$E139))))</f>
        <v/>
      </c>
      <c r="DD139" s="223" t="str">
        <f t="array" ref="DD139">IF(AO139="","",
IF(INDEX(Settings!$H:$H,MATCH(DD$1,Settings!$G:$G,0))=TRUE,
100-100*(AO139-MINIFS(AO:AO,$E:$E,$E139))/(MAXIFS(AO:AO,$E:$E,$E139)-MINIFS(AO:AO,$E:$E,$E139)),
100*(AO139-MINIFS(AO:AO,$E:$E,$E139))/(MAXIFS(AO:AO,$E:$E,$E139)-MINIFS(AO:AO,$E:$E,$E139))))</f>
        <v/>
      </c>
      <c r="DE139" s="223" t="str">
        <f t="array" ref="DE139">IF(AP139="","",
IF(INDEX(Settings!$H:$H,MATCH(DE$1,Settings!$G:$G,0))=TRUE,
100-100*(AP139-MINIFS(AP:AP,$E:$E,$E139))/(MAXIFS(AP:AP,$E:$E,$E139)-MINIFS(AP:AP,$E:$E,$E139)),
100*(AP139-MINIFS(AP:AP,$E:$E,$E139))/(MAXIFS(AP:AP,$E:$E,$E139)-MINIFS(AP:AP,$E:$E,$E139))))</f>
        <v/>
      </c>
      <c r="DF139" s="223" t="str">
        <f t="array" ref="DF139">IF(AQ139="","",
IF(INDEX(Settings!$H:$H,MATCH(DF$1,Settings!$G:$G,0))=TRUE,
100-100*(AQ139-MINIFS(AQ:AQ,$E:$E,$E139))/(MAXIFS(AQ:AQ,$E:$E,$E139)-MINIFS(AQ:AQ,$E:$E,$E139)),
100*(AQ139-MINIFS(AQ:AQ,$E:$E,$E139))/(MAXIFS(AQ:AQ,$E:$E,$E139)-MINIFS(AQ:AQ,$E:$E,$E139))))</f>
        <v/>
      </c>
      <c r="DG139" s="223" t="str">
        <f t="array" ref="DG139">IF(AR139="","",
IF(INDEX(Settings!$H:$H,MATCH(DG$1,Settings!$G:$G,0))=TRUE,
100-100*(AR139-MINIFS(AR:AR,$E:$E,$E139))/(MAXIFS(AR:AR,$E:$E,$E139)-MINIFS(AR:AR,$E:$E,$E139)),
100*(AR139-MINIFS(AR:AR,$E:$E,$E139))/(MAXIFS(AR:AR,$E:$E,$E139)-MINIFS(AR:AR,$E:$E,$E139))))</f>
        <v/>
      </c>
      <c r="DH139" s="223" t="str">
        <f t="array" ref="DH139">IF(AS139="","",
IF(INDEX(Settings!$H:$H,MATCH(DH$1,Settings!$G:$G,0))=TRUE,
100-100*(AS139-MINIFS(AS:AS,$E:$E,$E139))/(MAXIFS(AS:AS,$E:$E,$E139)-MINIFS(AS:AS,$E:$E,$E139)),
100*(AS139-MINIFS(AS:AS,$E:$E,$E139))/(MAXIFS(AS:AS,$E:$E,$E139)-MINIFS(AS:AS,$E:$E,$E139))))</f>
        <v/>
      </c>
      <c r="DI139" s="223" t="str">
        <f t="array" ref="DI139">IF(AT139="","",
IF(INDEX(Settings!$H:$H,MATCH(DI$1,Settings!$G:$G,0))=TRUE,
100-100*(AT139-MINIFS(AT:AT,$E:$E,$E139))/(MAXIFS(AT:AT,$E:$E,$E139)-MINIFS(AT:AT,$E:$E,$E139)),
100*(AT139-MINIFS(AT:AT,$E:$E,$E139))/(MAXIFS(AT:AT,$E:$E,$E139)-MINIFS(AT:AT,$E:$E,$E139))))</f>
        <v/>
      </c>
      <c r="DJ139" s="223" t="str">
        <f t="array" ref="DJ139">IF(AU139="","",
IF(INDEX(Settings!$H:$H,MATCH(DJ$1,Settings!$G:$G,0))=TRUE,
100-100*(AU139-MINIFS(AU:AU,$E:$E,$E139))/(MAXIFS(AU:AU,$E:$E,$E139)-MINIFS(AU:AU,$E:$E,$E139)),
100*(AU139-MINIFS(AU:AU,$E:$E,$E139))/(MAXIFS(AU:AU,$E:$E,$E139)-MINIFS(AU:AU,$E:$E,$E139))))</f>
        <v/>
      </c>
      <c r="DK139" s="223" t="str">
        <f t="array" ref="DK139">IF(AV139="","",
IF(INDEX(Settings!$H:$H,MATCH(DK$1,Settings!$G:$G,0))=TRUE,
100-100*(AV139-MINIFS(AV:AV,$E:$E,$E139))/(MAXIFS(AV:AV,$E:$E,$E139)-MINIFS(AV:AV,$E:$E,$E139)),
100*(AV139-MINIFS(AV:AV,$E:$E,$E139))/(MAXIFS(AV:AV,$E:$E,$E139)-MINIFS(AV:AV,$E:$E,$E139))))</f>
        <v/>
      </c>
      <c r="DL139" s="223" t="str">
        <f t="array" ref="DL139">IF(AW139="","",
IF(INDEX(Settings!$H:$H,MATCH(DL$1,Settings!$G:$G,0))=TRUE,
100-100*(AW139-MINIFS(AW:AW,$E:$E,$E139))/(MAXIFS(AW:AW,$E:$E,$E139)-MINIFS(AW:AW,$E:$E,$E139)),
100*(AW139-MINIFS(AW:AW,$E:$E,$E139))/(MAXIFS(AW:AW,$E:$E,$E139)-MINIFS(AW:AW,$E:$E,$E139))))</f>
        <v/>
      </c>
      <c r="DM139" s="223" t="str">
        <f t="array" ref="DM139">IF(AX139="","",
IF(INDEX(Settings!$H:$H,MATCH(DM$1,Settings!$G:$G,0))=TRUE,
100-100*(AX139-MINIFS(AX:AX,$E:$E,$E139))/(MAXIFS(AX:AX,$E:$E,$E139)-MINIFS(AX:AX,$E:$E,$E139)),
100*(AX139-MINIFS(AX:AX,$E:$E,$E139))/(MAXIFS(AX:AX,$E:$E,$E139)-MINIFS(AX:AX,$E:$E,$E139))))</f>
        <v/>
      </c>
      <c r="DN139" s="223" t="str">
        <f t="array" ref="DN139">IF(AY139="","",
IF(INDEX(Settings!$H:$H,MATCH(DN$1,Settings!$G:$G,0))=TRUE,
100-100*(AY139-MINIFS(AY:AY,$E:$E,$E139))/(MAXIFS(AY:AY,$E:$E,$E139)-MINIFS(AY:AY,$E:$E,$E139)),
100*(AY139-MINIFS(AY:AY,$E:$E,$E139))/(MAXIFS(AY:AY,$E:$E,$E139)-MINIFS(AY:AY,$E:$E,$E139))))</f>
        <v/>
      </c>
      <c r="DO139" s="223" t="str">
        <f t="array" ref="DO139">IF(AZ139="","",
IF(INDEX(Settings!$H:$H,MATCH(DO$1,Settings!$G:$G,0))=TRUE,
100-100*(AZ139-MINIFS(AZ:AZ,$E:$E,$E139))/(MAXIFS(AZ:AZ,$E:$E,$E139)-MINIFS(AZ:AZ,$E:$E,$E139)),
100*(AZ139-MINIFS(AZ:AZ,$E:$E,$E139))/(MAXIFS(AZ:AZ,$E:$E,$E139)-MINIFS(AZ:AZ,$E:$E,$E139))))</f>
        <v/>
      </c>
      <c r="DP139" s="223" t="str">
        <f t="array" ref="DP139">IF(BA139="","",
IF(INDEX(Settings!$H:$H,MATCH(DP$1,Settings!$G:$G,0))=TRUE,
100-100*(BA139-MINIFS(BA:BA,$E:$E,$E139))/(MAXIFS(BA:BA,$E:$E,$E139)-MINIFS(BA:BA,$E:$E,$E139)),
100*(BA139-MINIFS(BA:BA,$E:$E,$E139))/(MAXIFS(BA:BA,$E:$E,$E139)-MINIFS(BA:BA,$E:$E,$E139))))</f>
        <v/>
      </c>
      <c r="DQ139" s="223" t="str">
        <f t="array" ref="DQ139">IF(BB139="","",
IF(INDEX(Settings!$H:$H,MATCH(DQ$1,Settings!$G:$G,0))=TRUE,
100-100*(BB139-MINIFS(BB:BB,$E:$E,$E139))/(MAXIFS(BB:BB,$E:$E,$E139)-MINIFS(BB:BB,$E:$E,$E139)),
100*(BB139-MINIFS(BB:BB,$E:$E,$E139))/(MAXIFS(BB:BB,$E:$E,$E139)-MINIFS(BB:BB,$E:$E,$E139))))</f>
        <v/>
      </c>
      <c r="DR139" s="223" t="str">
        <f t="array" ref="DR139">IF(BC139="","",
IF(INDEX(Settings!$H:$H,MATCH(DR$1,Settings!$G:$G,0))=TRUE,
100-100*(BC139-MINIFS(BC:BC,$E:$E,$E139))/(MAXIFS(BC:BC,$E:$E,$E139)-MINIFS(BC:BC,$E:$E,$E139)),
100*(BC139-MINIFS(BC:BC,$E:$E,$E139))/(MAXIFS(BC:BC,$E:$E,$E139)-MINIFS(BC:BC,$E:$E,$E139))))</f>
        <v/>
      </c>
      <c r="DS139" s="223" t="str">
        <f t="array" ref="DS139">IF(BD139="","",
IF(INDEX(Settings!$H:$H,MATCH(DS$1,Settings!$G:$G,0))=TRUE,
100-100*(BD139-MINIFS(BD:BD,$E:$E,$E139))/(MAXIFS(BD:BD,$E:$E,$E139)-MINIFS(BD:BD,$E:$E,$E139)),
100*(BD139-MINIFS(BD:BD,$E:$E,$E139))/(MAXIFS(BD:BD,$E:$E,$E139)-MINIFS(BD:BD,$E:$E,$E139))))</f>
        <v/>
      </c>
      <c r="DT139" s="223" t="str">
        <f t="array" ref="DT139">IF(BE139="","",
IF(INDEX(Settings!$H:$H,MATCH(DT$1,Settings!$G:$G,0))=TRUE,
100-100*(BE139-MINIFS(BE:BE,$E:$E,$E139))/(MAXIFS(BE:BE,$E:$E,$E139)-MINIFS(BE:BE,$E:$E,$E139)),
100*(BE139-MINIFS(BE:BE,$E:$E,$E139))/(MAXIFS(BE:BE,$E:$E,$E139)-MINIFS(BE:BE,$E:$E,$E139))))</f>
        <v/>
      </c>
      <c r="DU139" s="223" t="str">
        <f t="array" ref="DU139">IF(BF139="","",
IF(INDEX(Settings!$H:$H,MATCH(DU$1,Settings!$G:$G,0))=TRUE,
100-100*(BF139-MINIFS(BF:BF,$E:$E,$E139))/(MAXIFS(BF:BF,$E:$E,$E139)-MINIFS(BF:BF,$E:$E,$E139)),
100*(BF139-MINIFS(BF:BF,$E:$E,$E139))/(MAXIFS(BF:BF,$E:$E,$E139)-MINIFS(BF:BF,$E:$E,$E139))))</f>
        <v/>
      </c>
      <c r="DV139" s="223" t="str">
        <f t="array" ref="DV139">IF(BG139="","",
IF(INDEX(Settings!$H:$H,MATCH(DV$1,Settings!$G:$G,0))=TRUE,
100-100*(BG139-MINIFS(BG:BG,$E:$E,$E139))/(MAXIFS(BG:BG,$E:$E,$E139)-MINIFS(BG:BG,$E:$E,$E139)),
100*(BG139-MINIFS(BG:BG,$E:$E,$E139))/(MAXIFS(BG:BG,$E:$E,$E139)-MINIFS(BG:BG,$E:$E,$E139))))</f>
        <v/>
      </c>
      <c r="DW139" s="223" t="str">
        <f t="array" ref="DW139">IF(BH139="","",
IF(INDEX(Settings!$H:$H,MATCH(DW$1,Settings!$G:$G,0))=TRUE,
100-100*(BH139-MINIFS(BH:BH,$E:$E,$E139))/(MAXIFS(BH:BH,$E:$E,$E139)-MINIFS(BH:BH,$E:$E,$E139)),
100*(BH139-MINIFS(BH:BH,$E:$E,$E139))/(MAXIFS(BH:BH,$E:$E,$E139)-MINIFS(BH:BH,$E:$E,$E139))))</f>
        <v/>
      </c>
      <c r="DX139" s="223" t="str">
        <f t="array" ref="DX139">IF(BI139="","",
IF(INDEX(Settings!$H:$H,MATCH(DX$1,Settings!$G:$G,0))=TRUE,
100-100*(BI139-MINIFS(BI:BI,$E:$E,$E139))/(MAXIFS(BI:BI,$E:$E,$E139)-MINIFS(BI:BI,$E:$E,$E139)),
100*(BI139-MINIFS(BI:BI,$E:$E,$E139))/(MAXIFS(BI:BI,$E:$E,$E139)-MINIFS(BI:BI,$E:$E,$E139))))</f>
        <v/>
      </c>
      <c r="DY139" s="223" t="str">
        <f t="array" ref="DY139">IF(BJ139="","",
IF(INDEX(Settings!$H:$H,MATCH(DY$1,Settings!$G:$G,0))=TRUE,
100-100*(BJ139-MINIFS(BJ:BJ,$E:$E,$E139))/(MAXIFS(BJ:BJ,$E:$E,$E139)-MINIFS(BJ:BJ,$E:$E,$E139)),
100*(BJ139-MINIFS(BJ:BJ,$E:$E,$E139))/(MAXIFS(BJ:BJ,$E:$E,$E139)-MINIFS(BJ:BJ,$E:$E,$E139))))</f>
        <v/>
      </c>
      <c r="DZ139" s="225"/>
      <c r="EA139" s="225"/>
      <c r="EB139" s="225" t="str">
        <f t="shared" si="8"/>
        <v/>
      </c>
      <c r="EC139" s="225" t="str">
        <f t="shared" si="9"/>
        <v/>
      </c>
      <c r="ED139" s="225" t="str">
        <f t="shared" si="10"/>
        <v/>
      </c>
      <c r="EE139" s="225" t="str">
        <f t="shared" si="11"/>
        <v/>
      </c>
      <c r="EF139" s="225" t="str">
        <f t="shared" si="12"/>
        <v/>
      </c>
      <c r="EG139" s="225" t="str">
        <f t="shared" si="13"/>
        <v/>
      </c>
      <c r="EH139" s="225"/>
      <c r="EI139" s="225"/>
      <c r="EJ139" s="225"/>
      <c r="EK139" s="225"/>
      <c r="EL139" s="225"/>
      <c r="EM139" s="225"/>
    </row>
    <row r="140">
      <c r="A140" s="231"/>
      <c r="B140" s="231"/>
      <c r="C140" s="231"/>
      <c r="D140" s="231" t="str">
        <f t="array" ref="D140">IFERROR(INDEX(Profiles!$B:$B,MATCH($A140,Profiles!$A:$A,0)),"")</f>
        <v/>
      </c>
      <c r="E140" s="231"/>
      <c r="F140" s="231"/>
      <c r="G140" s="231"/>
      <c r="H140" s="231"/>
      <c r="I140" s="231" t="str">
        <f>IF(A140="","",IF(Settings!$N$3="DATE",F140&amp;": "&amp;TEXT(B140,"M/DD/YY"),F140&amp;": "&amp;H140))</f>
        <v/>
      </c>
      <c r="J140" s="231"/>
      <c r="K140" s="231"/>
      <c r="L140" s="231"/>
      <c r="M140" s="232" t="str">
        <f t="shared" si="14"/>
        <v/>
      </c>
      <c r="N140" s="231"/>
      <c r="O140" s="231"/>
      <c r="P140" s="231"/>
      <c r="Q140" s="231"/>
      <c r="R140" s="231"/>
      <c r="S140" s="230" t="str">
        <f>IFERROR(VLOOKUP(AF140, 'YOYO IR Scores'!A:C, 3, FALSE), "")
</f>
        <v/>
      </c>
      <c r="T140" s="231"/>
      <c r="U140" s="231"/>
      <c r="V140" s="231"/>
      <c r="W140" s="231"/>
      <c r="X140" s="233" t="str">
        <f t="shared" si="4"/>
        <v/>
      </c>
      <c r="Y140" s="234" t="str">
        <f t="shared" si="5"/>
        <v/>
      </c>
      <c r="Z140" s="234" t="str">
        <f t="shared" si="6"/>
        <v/>
      </c>
      <c r="AA140" s="233" t="str">
        <f t="shared" si="7"/>
        <v/>
      </c>
      <c r="AB140" s="232"/>
      <c r="AC140" s="232"/>
      <c r="AD140" s="232"/>
      <c r="AE140" s="232" t="str">
        <f>IFERROR(VLOOKUP(AF140, 'YOYO IR Scores'!A:C, 2, FALSE), "")</f>
        <v/>
      </c>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t="str">
        <f t="array" ref="BK140">IF(J140="","",
IF(INDEX(Settings!$H:$H,MATCH(BY$1,Settings!$G:$G,0))=TRUE,
100-100*(J140-MIN(J:J))/(MAX(J:J)-MIN(J:J)),
100*(J140-MIN(J:J))/(MAX(J:J)-MIN(J:J))))</f>
        <v/>
      </c>
      <c r="BL140" s="232" t="str">
        <f t="array" ref="BL140">IF(J140="","",
IF(INDEX(Settings!$H:$H,MATCH(BY$1,Settings!$G:$G,0))=TRUE,
100-100*(J140-MINIFS(J:J,$E:$E,$E140))/(MAXIFS(J:J,$E:$E,$E140)-MINIFS(J:J,$E:$E,$E140)),
100*(J140-MINIFS(J:J,$E:$E,$E140))/(MAXIFS(J:J,$E:$E,$E140)-MINIFS(J:J,$E:$E,$E140))))</f>
        <v/>
      </c>
      <c r="BM140" s="232" t="str">
        <f t="array" ref="BM140">IF(J140="","",
IF(INDEX(Settings!$H:$H,MATCH(BY$1,Settings!$G:$G,0))=TRUE,
100-100*(J140-MINIFS(J:J,$E:$E,$E140,$I:$I,$I140))/(MAXIFS(J:J,$E:$E,$E140,$I:$I,$I140)-MINIFS(J:J,$E:$E,$E140,$I:$I,$I140)),
100*(J140-MINIFS(J:J,$E:$E,$E140,$I:$I,$I140))/(MAXIFS(J:J,$E:$E,$E140,$I:$I,$I140)-MINIFS(J:J,$E:$E,$E140,$I:$I,$I140))))</f>
        <v/>
      </c>
      <c r="BN140" s="231" t="str">
        <f t="array" ref="BN140">IF(J140="","",
IF(INDEX(Settings!$H:$H,MATCH(BY$1,Settings!$G:$G,0))=TRUE,
100-100*PERCENTRANK(J:J,J140),
100*PERCENTRANK(J:J,J140)))</f>
        <v/>
      </c>
      <c r="BO140" s="231" t="str">
        <f>IFERROR(__xludf.DUMMYFUNCTION("IF(J140="""","""",
IF(INDEX(Settings!$H:$H,MATCH(BY$1,Settings!$G:$G,0))=TRUE,
100-100*PERCENTRANK(FILTER(J:J,$E:$E=$E140),J140),
100*PERCENTRANK(FILTER(J:J,$E:$E=$E140),J140)))"),"")</f>
        <v/>
      </c>
      <c r="BP140" s="231" t="str">
        <f>IFERROR(__xludf.DUMMYFUNCTION("IF(J140="""","""",
IF(INDEX(Settings!$H:$H,MATCH(BY$1,Settings!$G:$G,0))=TRUE,
100-100*PERCENTRANK(FILTER(J:J,$E:$E=$E140,$I:$I=$I140),J140),
100*PERCENTRANK(FILTER(J:J,$E:$E=$E140,$I:$I=$I140),J140)))"),"")</f>
        <v/>
      </c>
      <c r="BQ140" s="233" t="str">
        <f t="array" ref="BQ140">IF(J140="","",
IF(INDEX(Settings!$H:$H,MATCH(BY$1,Settings!$G:$G,0))=TRUE,
-1*(J140-AVERAGE(J:J))/STDEV(J:J),
(J140-AVERAGE(J:J))/STDEV(J:J)))</f>
        <v/>
      </c>
      <c r="BR140" s="233" t="str">
        <f>IFERROR(__xludf.DUMMYFUNCTION("IF(J140="""","""",
IF(INDEX(Settings!$H:$H,MATCH(BY$1,Settings!$G:$G,0))=TRUE,
-1*(J140-AVERAGEIFS(J:J,$E:$E,$E140))/STDEV(FILTER(J:J,$E:$E=$E140)),
(J140-AVERAGEIFS(J:J,$E:$E,$E140))/STDEV(FILTER(J:J,$E:$E=$E140))))"),"")</f>
        <v/>
      </c>
      <c r="BS140" s="233"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1"/>
      <c r="BX140" s="231"/>
      <c r="BY140" s="232" t="str">
        <f t="array" ref="BY140">IF(J140="","",
IF(INDEX(Settings!$H:$H,MATCH(BY$1,Settings!$G:$G,0))=TRUE,
100-100*(J140-MINIFS(J:J,$E:$E,$E140))/(MAXIFS(J:J,$E:$E,$E140)-MINIFS(J:J,$E:$E,$E140)),
100*(J140-MINIFS(J:J,$E:$E,$E140))/(MAXIFS(J:J,$E:$E,$E140)-MINIFS(J:J,$E:$E,$E140))))</f>
        <v/>
      </c>
      <c r="BZ140" s="232" t="str">
        <f t="array" ref="BZ140">IF(K140="","",
IF(INDEX(Settings!$H:$H,MATCH(BZ$1,Settings!$G:$G,0))=TRUE,
100-100*(K140-MINIFS(K:K,$E:$E,$E140))/(MAXIFS(K:K,$E:$E,$E140)-MINIFS(K:K,$E:$E,$E140)),
100*(K140-MINIFS(K:K,$E:$E,$E140))/(MAXIFS(K:K,$E:$E,$E140)-MINIFS(K:K,$E:$E,$E140))))</f>
        <v/>
      </c>
      <c r="CA140" s="232" t="str">
        <f t="array" ref="CA140">IF(L140="","",
IF(INDEX(Settings!$H:$H,MATCH(CA$1,Settings!$G:$G,0))=TRUE,
100-100*(L140-MINIFS(L:L,$E:$E,$E140))/(MAXIFS(L:L,$E:$E,$E140)-MINIFS(L:L,$E:$E,$E140)),
100*(L140-MINIFS(L:L,$E:$E,$E140))/(MAXIFS(L:L,$E:$E,$E140)-MINIFS(L:L,$E:$E,$E140))))</f>
        <v/>
      </c>
      <c r="CB140" s="232" t="str">
        <f t="array" ref="CB140">IF(M140="","",
IF(INDEX(Settings!$H:$H,MATCH(CB$1,Settings!$G:$G,0))=TRUE,
100-100*(M140-MINIFS(M:M,$E:$E,$E140))/(MAXIFS(M:M,$E:$E,$E140)-MINIFS(M:M,$E:$E,$E140)),
100*(M140-MINIFS(M:M,$E:$E,$E140))/(MAXIFS(M:M,$E:$E,$E140)-MINIFS(M:M,$E:$E,$E140))))</f>
        <v/>
      </c>
      <c r="CC140" s="232" t="str">
        <f t="array" ref="CC140">IF(N140="","",
IF(INDEX(Settings!$H:$H,MATCH(CC$1,Settings!$G:$G,0))=TRUE,
100-100*(N140-MINIFS(N:N,$E:$E,$E140))/(MAXIFS(N:N,$E:$E,$E140)-MINIFS(N:N,$E:$E,$E140)),
100*(N140-MINIFS(N:N,$E:$E,$E140))/(MAXIFS(N:N,$E:$E,$E140)-MINIFS(N:N,$E:$E,$E140))))</f>
        <v/>
      </c>
      <c r="CD140" s="232" t="str">
        <f t="array" ref="CD140">IF(O140="","",
IF(INDEX(Settings!$H:$H,MATCH(CD$1,Settings!$G:$G,0))=TRUE,
100-100*(O140-MINIFS(O:O,$E:$E,$E140))/(MAXIFS(O:O,$E:$E,$E140)-MINIFS(O:O,$E:$E,$E140)),
100*(O140-MINIFS(O:O,$E:$E,$E140))/(MAXIFS(O:O,$E:$E,$E140)-MINIFS(O:O,$E:$E,$E140))))</f>
        <v/>
      </c>
      <c r="CE140" s="232" t="str">
        <f t="array" ref="CE140">IF(P140="","",
IF(INDEX(Settings!$H:$H,MATCH(CE$1,Settings!$G:$G,0))=TRUE,
100-100*(P140-MINIFS(P:P,$E:$E,$E140))/(MAXIFS(P:P,$E:$E,$E140)-MINIFS(P:P,$E:$E,$E140)),
100*(P140-MINIFS(P:P,$E:$E,$E140))/(MAXIFS(P:P,$E:$E,$E140)-MINIFS(P:P,$E:$E,$E140))))</f>
        <v/>
      </c>
      <c r="CF140" s="232" t="str">
        <f t="array" ref="CF140">IF(Q140="","",
IF(INDEX(Settings!$H:$H,MATCH(CF$1,Settings!$G:$G,0))=TRUE,
100-100*(Q140-MINIFS(Q:Q,$E:$E,$E140))/(MAXIFS(Q:Q,$E:$E,$E140)-MINIFS(Q:Q,$E:$E,$E140)),
100*(Q140-MINIFS(Q:Q,$E:$E,$E140))/(MAXIFS(Q:Q,$E:$E,$E140)-MINIFS(Q:Q,$E:$E,$E140))))</f>
        <v/>
      </c>
      <c r="CG140" s="232" t="str">
        <f t="array" ref="CG140">IF(R140="","",
IF(INDEX(Settings!$H:$H,MATCH(CG$1,Settings!$G:$G,0))=TRUE,
100-100*(R140-MINIFS(R:R,$E:$E,$E140))/(MAXIFS(R:R,$E:$E,$E140)-MINIFS(R:R,$E:$E,$E140)),
100*(R140-MINIFS(R:R,$E:$E,$E140))/(MAXIFS(R:R,$E:$E,$E140)-MINIFS(R:R,$E:$E,$E140))))</f>
        <v/>
      </c>
      <c r="CH140" s="232" t="str">
        <f t="array" ref="CH140">IF(S140="","",
IF(INDEX(Settings!$H:$H,MATCH(CH$1,Settings!$G:$G,0))=TRUE,
100-100*(S140-MINIFS(S:S,$E:$E,$E140))/(MAXIFS(S:S,$E:$E,$E140)-MINIFS(S:S,$E:$E,$E140)),
100*(S140-MINIFS(S:S,$E:$E,$E140))/(MAXIFS(S:S,$E:$E,$E140)-MINIFS(S:S,$E:$E,$E140))))</f>
        <v/>
      </c>
      <c r="CI140" s="232" t="str">
        <f t="array" ref="CI140">IF(T140="","",
IF(INDEX(Settings!$H:$H,MATCH(CI$1,Settings!$G:$G,0))=TRUE,
100-100*(T140-MINIFS(T:T,$E:$E,$E140))/(MAXIFS(T:T,$E:$E,$E140)-MINIFS(T:T,$E:$E,$E140)),
100*(T140-MINIFS(T:T,$E:$E,$E140))/(MAXIFS(T:T,$E:$E,$E140)-MINIFS(T:T,$E:$E,$E140))))</f>
        <v/>
      </c>
      <c r="CJ140" s="232" t="str">
        <f t="array" ref="CJ140">IF(U140="","",
IF(INDEX(Settings!$H:$H,MATCH(CJ$1,Settings!$G:$G,0))=TRUE,
100-100*(U140-MINIFS(U:U,$E:$E,$E140))/(MAXIFS(U:U,$E:$E,$E140)-MINIFS(U:U,$E:$E,$E140)),
100*(U140-MINIFS(U:U,$E:$E,$E140))/(MAXIFS(U:U,$E:$E,$E140)-MINIFS(U:U,$E:$E,$E140))))</f>
        <v/>
      </c>
      <c r="CK140" s="232" t="str">
        <f t="array" ref="CK140">IF(V140="","",
IF(INDEX(Settings!$H:$H,MATCH(CK$1,Settings!$G:$G,0))=TRUE,
100-100*(V140-MINIFS(V:V,$E:$E,$E140))/(MAXIFS(V:V,$E:$E,$E140)-MINIFS(V:V,$E:$E,$E140)),
100*(V140-MINIFS(V:V,$E:$E,$E140))/(MAXIFS(V:V,$E:$E,$E140)-MINIFS(V:V,$E:$E,$E140))))</f>
        <v/>
      </c>
      <c r="CL140" s="232" t="str">
        <f t="array" ref="CL140">IF(W140="","",
IF(INDEX(Settings!$H:$H,MATCH(CL$1,Settings!$G:$G,0))=TRUE,
100-100*(W140-MINIFS(W:W,$E:$E,$E140))/(MAXIFS(W:W,$E:$E,$E140)-MINIFS(W:W,$E:$E,$E140)),
100*(W140-MINIFS(W:W,$E:$E,$E140))/(MAXIFS(W:W,$E:$E,$E140)-MINIFS(W:W,$E:$E,$E140))))</f>
        <v/>
      </c>
      <c r="CM140" s="232" t="str">
        <f t="array" ref="CM140">IF(X140="","",
IF(INDEX(Settings!$H:$H,MATCH(CM$1,Settings!$G:$G,0))=TRUE,
100-100*(X140-MINIFS(X:X,$E:$E,$E140))/(MAXIFS(X:X,$E:$E,$E140)-MINIFS(X:X,$E:$E,$E140)),
100*(X140-MINIFS(X:X,$E:$E,$E140))/(MAXIFS(X:X,$E:$E,$E140)-MINIFS(X:X,$E:$E,$E140))))</f>
        <v/>
      </c>
      <c r="CN140" s="232" t="str">
        <f t="array" ref="CN140">IF(Y140="","",
IF(INDEX(Settings!$H:$H,MATCH(CN$1,Settings!$G:$G,0))=TRUE,
100-100*(Y140-MINIFS(Y:Y,$E:$E,$E140))/(MAXIFS(Y:Y,$E:$E,$E140)-MINIFS(Y:Y,$E:$E,$E140)),
100*(Y140-MINIFS(Y:Y,$E:$E,$E140))/(MAXIFS(Y:Y,$E:$E,$E140)-MINIFS(Y:Y,$E:$E,$E140))))</f>
        <v/>
      </c>
      <c r="CO140" s="232" t="str">
        <f t="array" ref="CO140">IF(Z140="","",
IF(INDEX(Settings!$H:$H,MATCH(CO$1,Settings!$G:$G,0))=TRUE,
100-100*(Z140-MINIFS(Z:Z,$E:$E,$E140))/(MAXIFS(Z:Z,$E:$E,$E140)-MINIFS(Z:Z,$E:$E,$E140)),
100*(Z140-MINIFS(Z:Z,$E:$E,$E140))/(MAXIFS(Z:Z,$E:$E,$E140)-MINIFS(Z:Z,$E:$E,$E140))))</f>
        <v/>
      </c>
      <c r="CP140" s="232" t="str">
        <f t="array" ref="CP140">IF(AA140="","",
IF(INDEX(Settings!$H:$H,MATCH(CP$1,Settings!$G:$G,0))=TRUE,
100-100*(AA140-MINIFS(AA:AA,$E:$E,$E140))/(MAXIFS(AA:AA,$E:$E,$E140)-MINIFS(AA:AA,$E:$E,$E140)),
100*(AA140-MINIFS(AA:AA,$E:$E,$E140))/(MAXIFS(AA:AA,$E:$E,$E140)-MINIFS(AA:AA,$E:$E,$E140))))</f>
        <v/>
      </c>
      <c r="CQ140" s="232" t="str">
        <f t="array" ref="CQ140">IF(AB140="","",
IF(INDEX(Settings!$H:$H,MATCH(CQ$1,Settings!$G:$G,0))=TRUE,
100-100*(AB140-MINIFS(AB:AB,$E:$E,$E140))/(MAXIFS(AB:AB,$E:$E,$E140)-MINIFS(AB:AB,$E:$E,$E140)),
100*(AB140-MINIFS(AB:AB,$E:$E,$E140))/(MAXIFS(AB:AB,$E:$E,$E140)-MINIFS(AB:AB,$E:$E,$E140))))</f>
        <v/>
      </c>
      <c r="CR140" s="232" t="str">
        <f t="array" ref="CR140">IF(AC140="","",
IF(INDEX(Settings!$H:$H,MATCH(CR$1,Settings!$G:$G,0))=TRUE,
100-100*(AC140-MINIFS(AC:AC,$E:$E,$E140))/(MAXIFS(AC:AC,$E:$E,$E140)-MINIFS(AC:AC,$E:$E,$E140)),
100*(AC140-MINIFS(AC:AC,$E:$E,$E140))/(MAXIFS(AC:AC,$E:$E,$E140)-MINIFS(AC:AC,$E:$E,$E140))))</f>
        <v/>
      </c>
      <c r="CS140" s="232" t="str">
        <f t="array" ref="CS140">IF(AD140="","",
IF(INDEX(Settings!$H:$H,MATCH(CS$1,Settings!$G:$G,0))=TRUE,
100-100*(AD140-MINIFS(AD:AD,$E:$E,$E140))/(MAXIFS(AD:AD,$E:$E,$E140)-MINIFS(AD:AD,$E:$E,$E140)),
100*(AD140-MINIFS(AD:AD,$E:$E,$E140))/(MAXIFS(AD:AD,$E:$E,$E140)-MINIFS(AD:AD,$E:$E,$E140))))</f>
        <v/>
      </c>
      <c r="CT140" s="232" t="str">
        <f t="array" ref="CT140">IF(AE140="","",
IF(INDEX(Settings!$H:$H,MATCH(CT$1,Settings!$G:$G,0))=TRUE,
100-100*(AE140-MINIFS(AE:AE,$E:$E,$E140))/(MAXIFS(AE:AE,$E:$E,$E140)-MINIFS(AE:AE,$E:$E,$E140)),
100*(AE140-MINIFS(AE:AE,$E:$E,$E140))/(MAXIFS(AE:AE,$E:$E,$E140)-MINIFS(AE:AE,$E:$E,$E140))))</f>
        <v/>
      </c>
      <c r="CU140" s="232" t="str">
        <f t="array" ref="CU140">IF(AF140="","",
IF(INDEX(Settings!$H:$H,MATCH(CU$1,Settings!$G:$G,0))=TRUE,
100-100*(AF140-MINIFS(AF:AF,$E:$E,$E140))/(MAXIFS(AF:AF,$E:$E,$E140)-MINIFS(AF:AF,$E:$E,$E140)),
100*(AF140-MINIFS(AF:AF,$E:$E,$E140))/(MAXIFS(AF:AF,$E:$E,$E140)-MINIFS(AF:AF,$E:$E,$E140))))</f>
        <v/>
      </c>
      <c r="CV140" s="232" t="str">
        <f t="array" ref="CV140">IF(AG140="","",
IF(INDEX(Settings!$H:$H,MATCH(CV$1,Settings!$G:$G,0))=TRUE,
100-100*(AG140-MINIFS(AG:AG,$E:$E,$E140))/(MAXIFS(AG:AG,$E:$E,$E140)-MINIFS(AG:AG,$E:$E,$E140)),
100*(AG140-MINIFS(AG:AG,$E:$E,$E140))/(MAXIFS(AG:AG,$E:$E,$E140)-MINIFS(AG:AG,$E:$E,$E140))))</f>
        <v/>
      </c>
      <c r="CW140" s="232" t="str">
        <f t="array" ref="CW140">IF(AH140="","",
IF(INDEX(Settings!$H:$H,MATCH(CW$1,Settings!$G:$G,0))=TRUE,
100-100*(AH140-MINIFS(AH:AH,$E:$E,$E140))/(MAXIFS(AH:AH,$E:$E,$E140)-MINIFS(AH:AH,$E:$E,$E140)),
100*(AH140-MINIFS(AH:AH,$E:$E,$E140))/(MAXIFS(AH:AH,$E:$E,$E140)-MINIFS(AH:AH,$E:$E,$E140))))</f>
        <v/>
      </c>
      <c r="CX140" s="232" t="str">
        <f t="array" ref="CX140">IF(AI140="","",
IF(INDEX(Settings!$H:$H,MATCH(CX$1,Settings!$G:$G,0))=TRUE,
100-100*(AI140-MINIFS(AI:AI,$E:$E,$E140))/(MAXIFS(AI:AI,$E:$E,$E140)-MINIFS(AI:AI,$E:$E,$E140)),
100*(AI140-MINIFS(AI:AI,$E:$E,$E140))/(MAXIFS(AI:AI,$E:$E,$E140)-MINIFS(AI:AI,$E:$E,$E140))))</f>
        <v/>
      </c>
      <c r="CY140" s="232" t="str">
        <f t="array" ref="CY140">IF(AJ140="","",
IF(INDEX(Settings!$H:$H,MATCH(CY$1,Settings!$G:$G,0))=TRUE,
100-100*(AJ140-MINIFS(AJ:AJ,$E:$E,$E140))/(MAXIFS(AJ:AJ,$E:$E,$E140)-MINIFS(AJ:AJ,$E:$E,$E140)),
100*(AJ140-MINIFS(AJ:AJ,$E:$E,$E140))/(MAXIFS(AJ:AJ,$E:$E,$E140)-MINIFS(AJ:AJ,$E:$E,$E140))))</f>
        <v/>
      </c>
      <c r="CZ140" s="232" t="str">
        <f t="array" ref="CZ140">IF(AK140="","",
IF(INDEX(Settings!$H:$H,MATCH(CZ$1,Settings!$G:$G,0))=TRUE,
100-100*(AK140-MINIFS(AK:AK,$E:$E,$E140))/(MAXIFS(AK:AK,$E:$E,$E140)-MINIFS(AK:AK,$E:$E,$E140)),
100*(AK140-MINIFS(AK:AK,$E:$E,$E140))/(MAXIFS(AK:AK,$E:$E,$E140)-MINIFS(AK:AK,$E:$E,$E140))))</f>
        <v/>
      </c>
      <c r="DA140" s="232" t="str">
        <f t="array" ref="DA140">IF(AL140="","",
IF(INDEX(Settings!$H:$H,MATCH(DA$1,Settings!$G:$G,0))=TRUE,
100-100*(AL140-MINIFS(AL:AL,$E:$E,$E140))/(MAXIFS(AL:AL,$E:$E,$E140)-MINIFS(AL:AL,$E:$E,$E140)),
100*(AL140-MINIFS(AL:AL,$E:$E,$E140))/(MAXIFS(AL:AL,$E:$E,$E140)-MINIFS(AL:AL,$E:$E,$E140))))</f>
        <v/>
      </c>
      <c r="DB140" s="232" t="str">
        <f t="array" ref="DB140">IF(AM140="","",
IF(INDEX(Settings!$H:$H,MATCH(DB$1,Settings!$G:$G,0))=TRUE,
100-100*(AM140-MINIFS(AM:AM,$E:$E,$E140))/(MAXIFS(AM:AM,$E:$E,$E140)-MINIFS(AM:AM,$E:$E,$E140)),
100*(AM140-MINIFS(AM:AM,$E:$E,$E140))/(MAXIFS(AM:AM,$E:$E,$E140)-MINIFS(AM:AM,$E:$E,$E140))))</f>
        <v/>
      </c>
      <c r="DC140" s="232" t="str">
        <f t="array" ref="DC140">IF(AN140="","",
IF(INDEX(Settings!$H:$H,MATCH(DC$1,Settings!$G:$G,0))=TRUE,
100-100*(AN140-MINIFS(AN:AN,$E:$E,$E140))/(MAXIFS(AN:AN,$E:$E,$E140)-MINIFS(AN:AN,$E:$E,$E140)),
100*(AN140-MINIFS(AN:AN,$E:$E,$E140))/(MAXIFS(AN:AN,$E:$E,$E140)-MINIFS(AN:AN,$E:$E,$E140))))</f>
        <v/>
      </c>
      <c r="DD140" s="232" t="str">
        <f t="array" ref="DD140">IF(AO140="","",
IF(INDEX(Settings!$H:$H,MATCH(DD$1,Settings!$G:$G,0))=TRUE,
100-100*(AO140-MINIFS(AO:AO,$E:$E,$E140))/(MAXIFS(AO:AO,$E:$E,$E140)-MINIFS(AO:AO,$E:$E,$E140)),
100*(AO140-MINIFS(AO:AO,$E:$E,$E140))/(MAXIFS(AO:AO,$E:$E,$E140)-MINIFS(AO:AO,$E:$E,$E140))))</f>
        <v/>
      </c>
      <c r="DE140" s="232" t="str">
        <f t="array" ref="DE140">IF(AP140="","",
IF(INDEX(Settings!$H:$H,MATCH(DE$1,Settings!$G:$G,0))=TRUE,
100-100*(AP140-MINIFS(AP:AP,$E:$E,$E140))/(MAXIFS(AP:AP,$E:$E,$E140)-MINIFS(AP:AP,$E:$E,$E140)),
100*(AP140-MINIFS(AP:AP,$E:$E,$E140))/(MAXIFS(AP:AP,$E:$E,$E140)-MINIFS(AP:AP,$E:$E,$E140))))</f>
        <v/>
      </c>
      <c r="DF140" s="232" t="str">
        <f t="array" ref="DF140">IF(AQ140="","",
IF(INDEX(Settings!$H:$H,MATCH(DF$1,Settings!$G:$G,0))=TRUE,
100-100*(AQ140-MINIFS(AQ:AQ,$E:$E,$E140))/(MAXIFS(AQ:AQ,$E:$E,$E140)-MINIFS(AQ:AQ,$E:$E,$E140)),
100*(AQ140-MINIFS(AQ:AQ,$E:$E,$E140))/(MAXIFS(AQ:AQ,$E:$E,$E140)-MINIFS(AQ:AQ,$E:$E,$E140))))</f>
        <v/>
      </c>
      <c r="DG140" s="232" t="str">
        <f t="array" ref="DG140">IF(AR140="","",
IF(INDEX(Settings!$H:$H,MATCH(DG$1,Settings!$G:$G,0))=TRUE,
100-100*(AR140-MINIFS(AR:AR,$E:$E,$E140))/(MAXIFS(AR:AR,$E:$E,$E140)-MINIFS(AR:AR,$E:$E,$E140)),
100*(AR140-MINIFS(AR:AR,$E:$E,$E140))/(MAXIFS(AR:AR,$E:$E,$E140)-MINIFS(AR:AR,$E:$E,$E140))))</f>
        <v/>
      </c>
      <c r="DH140" s="232" t="str">
        <f t="array" ref="DH140">IF(AS140="","",
IF(INDEX(Settings!$H:$H,MATCH(DH$1,Settings!$G:$G,0))=TRUE,
100-100*(AS140-MINIFS(AS:AS,$E:$E,$E140))/(MAXIFS(AS:AS,$E:$E,$E140)-MINIFS(AS:AS,$E:$E,$E140)),
100*(AS140-MINIFS(AS:AS,$E:$E,$E140))/(MAXIFS(AS:AS,$E:$E,$E140)-MINIFS(AS:AS,$E:$E,$E140))))</f>
        <v/>
      </c>
      <c r="DI140" s="232" t="str">
        <f t="array" ref="DI140">IF(AT140="","",
IF(INDEX(Settings!$H:$H,MATCH(DI$1,Settings!$G:$G,0))=TRUE,
100-100*(AT140-MINIFS(AT:AT,$E:$E,$E140))/(MAXIFS(AT:AT,$E:$E,$E140)-MINIFS(AT:AT,$E:$E,$E140)),
100*(AT140-MINIFS(AT:AT,$E:$E,$E140))/(MAXIFS(AT:AT,$E:$E,$E140)-MINIFS(AT:AT,$E:$E,$E140))))</f>
        <v/>
      </c>
      <c r="DJ140" s="232" t="str">
        <f t="array" ref="DJ140">IF(AU140="","",
IF(INDEX(Settings!$H:$H,MATCH(DJ$1,Settings!$G:$G,0))=TRUE,
100-100*(AU140-MINIFS(AU:AU,$E:$E,$E140))/(MAXIFS(AU:AU,$E:$E,$E140)-MINIFS(AU:AU,$E:$E,$E140)),
100*(AU140-MINIFS(AU:AU,$E:$E,$E140))/(MAXIFS(AU:AU,$E:$E,$E140)-MINIFS(AU:AU,$E:$E,$E140))))</f>
        <v/>
      </c>
      <c r="DK140" s="232" t="str">
        <f t="array" ref="DK140">IF(AV140="","",
IF(INDEX(Settings!$H:$H,MATCH(DK$1,Settings!$G:$G,0))=TRUE,
100-100*(AV140-MINIFS(AV:AV,$E:$E,$E140))/(MAXIFS(AV:AV,$E:$E,$E140)-MINIFS(AV:AV,$E:$E,$E140)),
100*(AV140-MINIFS(AV:AV,$E:$E,$E140))/(MAXIFS(AV:AV,$E:$E,$E140)-MINIFS(AV:AV,$E:$E,$E140))))</f>
        <v/>
      </c>
      <c r="DL140" s="232" t="str">
        <f t="array" ref="DL140">IF(AW140="","",
IF(INDEX(Settings!$H:$H,MATCH(DL$1,Settings!$G:$G,0))=TRUE,
100-100*(AW140-MINIFS(AW:AW,$E:$E,$E140))/(MAXIFS(AW:AW,$E:$E,$E140)-MINIFS(AW:AW,$E:$E,$E140)),
100*(AW140-MINIFS(AW:AW,$E:$E,$E140))/(MAXIFS(AW:AW,$E:$E,$E140)-MINIFS(AW:AW,$E:$E,$E140))))</f>
        <v/>
      </c>
      <c r="DM140" s="232" t="str">
        <f t="array" ref="DM140">IF(AX140="","",
IF(INDEX(Settings!$H:$H,MATCH(DM$1,Settings!$G:$G,0))=TRUE,
100-100*(AX140-MINIFS(AX:AX,$E:$E,$E140))/(MAXIFS(AX:AX,$E:$E,$E140)-MINIFS(AX:AX,$E:$E,$E140)),
100*(AX140-MINIFS(AX:AX,$E:$E,$E140))/(MAXIFS(AX:AX,$E:$E,$E140)-MINIFS(AX:AX,$E:$E,$E140))))</f>
        <v/>
      </c>
      <c r="DN140" s="232" t="str">
        <f t="array" ref="DN140">IF(AY140="","",
IF(INDEX(Settings!$H:$H,MATCH(DN$1,Settings!$G:$G,0))=TRUE,
100-100*(AY140-MINIFS(AY:AY,$E:$E,$E140))/(MAXIFS(AY:AY,$E:$E,$E140)-MINIFS(AY:AY,$E:$E,$E140)),
100*(AY140-MINIFS(AY:AY,$E:$E,$E140))/(MAXIFS(AY:AY,$E:$E,$E140)-MINIFS(AY:AY,$E:$E,$E140))))</f>
        <v/>
      </c>
      <c r="DO140" s="232" t="str">
        <f t="array" ref="DO140">IF(AZ140="","",
IF(INDEX(Settings!$H:$H,MATCH(DO$1,Settings!$G:$G,0))=TRUE,
100-100*(AZ140-MINIFS(AZ:AZ,$E:$E,$E140))/(MAXIFS(AZ:AZ,$E:$E,$E140)-MINIFS(AZ:AZ,$E:$E,$E140)),
100*(AZ140-MINIFS(AZ:AZ,$E:$E,$E140))/(MAXIFS(AZ:AZ,$E:$E,$E140)-MINIFS(AZ:AZ,$E:$E,$E140))))</f>
        <v/>
      </c>
      <c r="DP140" s="232" t="str">
        <f t="array" ref="DP140">IF(BA140="","",
IF(INDEX(Settings!$H:$H,MATCH(DP$1,Settings!$G:$G,0))=TRUE,
100-100*(BA140-MINIFS(BA:BA,$E:$E,$E140))/(MAXIFS(BA:BA,$E:$E,$E140)-MINIFS(BA:BA,$E:$E,$E140)),
100*(BA140-MINIFS(BA:BA,$E:$E,$E140))/(MAXIFS(BA:BA,$E:$E,$E140)-MINIFS(BA:BA,$E:$E,$E140))))</f>
        <v/>
      </c>
      <c r="DQ140" s="232" t="str">
        <f t="array" ref="DQ140">IF(BB140="","",
IF(INDEX(Settings!$H:$H,MATCH(DQ$1,Settings!$G:$G,0))=TRUE,
100-100*(BB140-MINIFS(BB:BB,$E:$E,$E140))/(MAXIFS(BB:BB,$E:$E,$E140)-MINIFS(BB:BB,$E:$E,$E140)),
100*(BB140-MINIFS(BB:BB,$E:$E,$E140))/(MAXIFS(BB:BB,$E:$E,$E140)-MINIFS(BB:BB,$E:$E,$E140))))</f>
        <v/>
      </c>
      <c r="DR140" s="232" t="str">
        <f t="array" ref="DR140">IF(BC140="","",
IF(INDEX(Settings!$H:$H,MATCH(DR$1,Settings!$G:$G,0))=TRUE,
100-100*(BC140-MINIFS(BC:BC,$E:$E,$E140))/(MAXIFS(BC:BC,$E:$E,$E140)-MINIFS(BC:BC,$E:$E,$E140)),
100*(BC140-MINIFS(BC:BC,$E:$E,$E140))/(MAXIFS(BC:BC,$E:$E,$E140)-MINIFS(BC:BC,$E:$E,$E140))))</f>
        <v/>
      </c>
      <c r="DS140" s="232" t="str">
        <f t="array" ref="DS140">IF(BD140="","",
IF(INDEX(Settings!$H:$H,MATCH(DS$1,Settings!$G:$G,0))=TRUE,
100-100*(BD140-MINIFS(BD:BD,$E:$E,$E140))/(MAXIFS(BD:BD,$E:$E,$E140)-MINIFS(BD:BD,$E:$E,$E140)),
100*(BD140-MINIFS(BD:BD,$E:$E,$E140))/(MAXIFS(BD:BD,$E:$E,$E140)-MINIFS(BD:BD,$E:$E,$E140))))</f>
        <v/>
      </c>
      <c r="DT140" s="232" t="str">
        <f t="array" ref="DT140">IF(BE140="","",
IF(INDEX(Settings!$H:$H,MATCH(DT$1,Settings!$G:$G,0))=TRUE,
100-100*(BE140-MINIFS(BE:BE,$E:$E,$E140))/(MAXIFS(BE:BE,$E:$E,$E140)-MINIFS(BE:BE,$E:$E,$E140)),
100*(BE140-MINIFS(BE:BE,$E:$E,$E140))/(MAXIFS(BE:BE,$E:$E,$E140)-MINIFS(BE:BE,$E:$E,$E140))))</f>
        <v/>
      </c>
      <c r="DU140" s="232" t="str">
        <f t="array" ref="DU140">IF(BF140="","",
IF(INDEX(Settings!$H:$H,MATCH(DU$1,Settings!$G:$G,0))=TRUE,
100-100*(BF140-MINIFS(BF:BF,$E:$E,$E140))/(MAXIFS(BF:BF,$E:$E,$E140)-MINIFS(BF:BF,$E:$E,$E140)),
100*(BF140-MINIFS(BF:BF,$E:$E,$E140))/(MAXIFS(BF:BF,$E:$E,$E140)-MINIFS(BF:BF,$E:$E,$E140))))</f>
        <v/>
      </c>
      <c r="DV140" s="232" t="str">
        <f t="array" ref="DV140">IF(BG140="","",
IF(INDEX(Settings!$H:$H,MATCH(DV$1,Settings!$G:$G,0))=TRUE,
100-100*(BG140-MINIFS(BG:BG,$E:$E,$E140))/(MAXIFS(BG:BG,$E:$E,$E140)-MINIFS(BG:BG,$E:$E,$E140)),
100*(BG140-MINIFS(BG:BG,$E:$E,$E140))/(MAXIFS(BG:BG,$E:$E,$E140)-MINIFS(BG:BG,$E:$E,$E140))))</f>
        <v/>
      </c>
      <c r="DW140" s="232" t="str">
        <f t="array" ref="DW140">IF(BH140="","",
IF(INDEX(Settings!$H:$H,MATCH(DW$1,Settings!$G:$G,0))=TRUE,
100-100*(BH140-MINIFS(BH:BH,$E:$E,$E140))/(MAXIFS(BH:BH,$E:$E,$E140)-MINIFS(BH:BH,$E:$E,$E140)),
100*(BH140-MINIFS(BH:BH,$E:$E,$E140))/(MAXIFS(BH:BH,$E:$E,$E140)-MINIFS(BH:BH,$E:$E,$E140))))</f>
        <v/>
      </c>
      <c r="DX140" s="232" t="str">
        <f t="array" ref="DX140">IF(BI140="","",
IF(INDEX(Settings!$H:$H,MATCH(DX$1,Settings!$G:$G,0))=TRUE,
100-100*(BI140-MINIFS(BI:BI,$E:$E,$E140))/(MAXIFS(BI:BI,$E:$E,$E140)-MINIFS(BI:BI,$E:$E,$E140)),
100*(BI140-MINIFS(BI:BI,$E:$E,$E140))/(MAXIFS(BI:BI,$E:$E,$E140)-MINIFS(BI:BI,$E:$E,$E140))))</f>
        <v/>
      </c>
      <c r="DY140" s="232" t="str">
        <f t="array" ref="DY140">IF(BJ140="","",
IF(INDEX(Settings!$H:$H,MATCH(DY$1,Settings!$G:$G,0))=TRUE,
100-100*(BJ140-MINIFS(BJ:BJ,$E:$E,$E140))/(MAXIFS(BJ:BJ,$E:$E,$E140)-MINIFS(BJ:BJ,$E:$E,$E140)),
100*(BJ140-MINIFS(BJ:BJ,$E:$E,$E140))/(MAXIFS(BJ:BJ,$E:$E,$E140)-MINIFS(BJ:BJ,$E:$E,$E140))))</f>
        <v/>
      </c>
      <c r="DZ140" s="234"/>
      <c r="EA140" s="234"/>
      <c r="EB140" s="234" t="str">
        <f t="shared" si="8"/>
        <v/>
      </c>
      <c r="EC140" s="234" t="str">
        <f t="shared" si="9"/>
        <v/>
      </c>
      <c r="ED140" s="234" t="str">
        <f t="shared" si="10"/>
        <v/>
      </c>
      <c r="EE140" s="234" t="str">
        <f t="shared" si="11"/>
        <v/>
      </c>
      <c r="EF140" s="234" t="str">
        <f t="shared" si="12"/>
        <v/>
      </c>
      <c r="EG140" s="234" t="str">
        <f t="shared" si="13"/>
        <v/>
      </c>
      <c r="EH140" s="234"/>
      <c r="EI140" s="234"/>
      <c r="EJ140" s="234"/>
      <c r="EK140" s="234"/>
      <c r="EL140" s="234"/>
      <c r="EM140" s="234"/>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3" t="str">
        <f t="shared" si="14"/>
        <v/>
      </c>
      <c r="N141" s="49"/>
      <c r="O141" s="49"/>
      <c r="P141" s="49"/>
      <c r="Q141" s="49"/>
      <c r="R141" s="49"/>
      <c r="S141" s="222" t="str">
        <f>IFERROR(VLOOKUP(AF141, 'YOYO IR Scores'!A:C, 3, FALSE), "")
</f>
        <v/>
      </c>
      <c r="T141" s="49"/>
      <c r="U141" s="49"/>
      <c r="V141" s="49"/>
      <c r="W141" s="49"/>
      <c r="X141" s="224" t="str">
        <f t="shared" si="4"/>
        <v/>
      </c>
      <c r="Y141" s="225" t="str">
        <f t="shared" si="5"/>
        <v/>
      </c>
      <c r="Z141" s="225" t="str">
        <f t="shared" si="6"/>
        <v/>
      </c>
      <c r="AA141" s="224" t="str">
        <f t="shared" si="7"/>
        <v/>
      </c>
      <c r="AB141" s="223"/>
      <c r="AC141" s="223"/>
      <c r="AD141" s="223"/>
      <c r="AE141" s="223" t="str">
        <f>IFERROR(VLOOKUP(AF141, 'YOYO IR Scores'!A:C, 2, FALSE), "")</f>
        <v/>
      </c>
      <c r="AF141" s="223"/>
      <c r="AG141" s="223"/>
      <c r="AH141" s="223"/>
      <c r="AI141" s="223"/>
      <c r="AJ141" s="223"/>
      <c r="AK141" s="223"/>
      <c r="AL141" s="223"/>
      <c r="AM141" s="223"/>
      <c r="AN141" s="223"/>
      <c r="AO141" s="223"/>
      <c r="AP141" s="223"/>
      <c r="AQ141" s="223"/>
      <c r="AR141" s="223"/>
      <c r="AS141" s="223"/>
      <c r="AT141" s="223"/>
      <c r="AU141" s="223"/>
      <c r="AV141" s="223"/>
      <c r="AW141" s="223"/>
      <c r="AX141" s="223"/>
      <c r="AY141" s="223"/>
      <c r="AZ141" s="223"/>
      <c r="BA141" s="223"/>
      <c r="BB141" s="223"/>
      <c r="BC141" s="223"/>
      <c r="BD141" s="223"/>
      <c r="BE141" s="223"/>
      <c r="BF141" s="223"/>
      <c r="BG141" s="223"/>
      <c r="BH141" s="223"/>
      <c r="BI141" s="223"/>
      <c r="BJ141" s="223"/>
      <c r="BK141" s="223" t="str">
        <f t="array" ref="BK141">IF(J141="","",
IF(INDEX(Settings!$H:$H,MATCH(BY$1,Settings!$G:$G,0))=TRUE,
100-100*(J141-MIN(J:J))/(MAX(J:J)-MIN(J:J)),
100*(J141-MIN(J:J))/(MAX(J:J)-MIN(J:J))))</f>
        <v/>
      </c>
      <c r="BL141" s="223" t="str">
        <f t="array" ref="BL141">IF(J141="","",
IF(INDEX(Settings!$H:$H,MATCH(BY$1,Settings!$G:$G,0))=TRUE,
100-100*(J141-MINIFS(J:J,$E:$E,$E141))/(MAXIFS(J:J,$E:$E,$E141)-MINIFS(J:J,$E:$E,$E141)),
100*(J141-MINIFS(J:J,$E:$E,$E141))/(MAXIFS(J:J,$E:$E,$E141)-MINIFS(J:J,$E:$E,$E141))))</f>
        <v/>
      </c>
      <c r="BM141" s="223"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4" t="str">
        <f t="array" ref="BQ141">IF(J141="","",
IF(INDEX(Settings!$H:$H,MATCH(BY$1,Settings!$G:$G,0))=TRUE,
-1*(J141-AVERAGE(J:J))/STDEV(J:J),
(J141-AVERAGE(J:J))/STDEV(J:J)))</f>
        <v/>
      </c>
      <c r="BR141" s="224" t="str">
        <f>IFERROR(__xludf.DUMMYFUNCTION("IF(J141="""","""",
IF(INDEX(Settings!$H:$H,MATCH(BY$1,Settings!$G:$G,0))=TRUE,
-1*(J141-AVERAGEIFS(J:J,$E:$E,$E141))/STDEV(FILTER(J:J,$E:$E=$E141)),
(J141-AVERAGEIFS(J:J,$E:$E,$E141))/STDEV(FILTER(J:J,$E:$E=$E141))))"),"")</f>
        <v/>
      </c>
      <c r="BS141" s="224"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3" t="str">
        <f t="array" ref="BY141">IF(J141="","",
IF(INDEX(Settings!$H:$H,MATCH(BY$1,Settings!$G:$G,0))=TRUE,
100-100*(J141-MINIFS(J:J,$E:$E,$E141))/(MAXIFS(J:J,$E:$E,$E141)-MINIFS(J:J,$E:$E,$E141)),
100*(J141-MINIFS(J:J,$E:$E,$E141))/(MAXIFS(J:J,$E:$E,$E141)-MINIFS(J:J,$E:$E,$E141))))</f>
        <v/>
      </c>
      <c r="BZ141" s="223" t="str">
        <f t="array" ref="BZ141">IF(K141="","",
IF(INDEX(Settings!$H:$H,MATCH(BZ$1,Settings!$G:$G,0))=TRUE,
100-100*(K141-MINIFS(K:K,$E:$E,$E141))/(MAXIFS(K:K,$E:$E,$E141)-MINIFS(K:K,$E:$E,$E141)),
100*(K141-MINIFS(K:K,$E:$E,$E141))/(MAXIFS(K:K,$E:$E,$E141)-MINIFS(K:K,$E:$E,$E141))))</f>
        <v/>
      </c>
      <c r="CA141" s="223" t="str">
        <f t="array" ref="CA141">IF(L141="","",
IF(INDEX(Settings!$H:$H,MATCH(CA$1,Settings!$G:$G,0))=TRUE,
100-100*(L141-MINIFS(L:L,$E:$E,$E141))/(MAXIFS(L:L,$E:$E,$E141)-MINIFS(L:L,$E:$E,$E141)),
100*(L141-MINIFS(L:L,$E:$E,$E141))/(MAXIFS(L:L,$E:$E,$E141)-MINIFS(L:L,$E:$E,$E141))))</f>
        <v/>
      </c>
      <c r="CB141" s="223" t="str">
        <f t="array" ref="CB141">IF(M141="","",
IF(INDEX(Settings!$H:$H,MATCH(CB$1,Settings!$G:$G,0))=TRUE,
100-100*(M141-MINIFS(M:M,$E:$E,$E141))/(MAXIFS(M:M,$E:$E,$E141)-MINIFS(M:M,$E:$E,$E141)),
100*(M141-MINIFS(M:M,$E:$E,$E141))/(MAXIFS(M:M,$E:$E,$E141)-MINIFS(M:M,$E:$E,$E141))))</f>
        <v/>
      </c>
      <c r="CC141" s="223" t="str">
        <f t="array" ref="CC141">IF(N141="","",
IF(INDEX(Settings!$H:$H,MATCH(CC$1,Settings!$G:$G,0))=TRUE,
100-100*(N141-MINIFS(N:N,$E:$E,$E141))/(MAXIFS(N:N,$E:$E,$E141)-MINIFS(N:N,$E:$E,$E141)),
100*(N141-MINIFS(N:N,$E:$E,$E141))/(MAXIFS(N:N,$E:$E,$E141)-MINIFS(N:N,$E:$E,$E141))))</f>
        <v/>
      </c>
      <c r="CD141" s="223" t="str">
        <f t="array" ref="CD141">IF(O141="","",
IF(INDEX(Settings!$H:$H,MATCH(CD$1,Settings!$G:$G,0))=TRUE,
100-100*(O141-MINIFS(O:O,$E:$E,$E141))/(MAXIFS(O:O,$E:$E,$E141)-MINIFS(O:O,$E:$E,$E141)),
100*(O141-MINIFS(O:O,$E:$E,$E141))/(MAXIFS(O:O,$E:$E,$E141)-MINIFS(O:O,$E:$E,$E141))))</f>
        <v/>
      </c>
      <c r="CE141" s="223" t="str">
        <f t="array" ref="CE141">IF(P141="","",
IF(INDEX(Settings!$H:$H,MATCH(CE$1,Settings!$G:$G,0))=TRUE,
100-100*(P141-MINIFS(P:P,$E:$E,$E141))/(MAXIFS(P:P,$E:$E,$E141)-MINIFS(P:P,$E:$E,$E141)),
100*(P141-MINIFS(P:P,$E:$E,$E141))/(MAXIFS(P:P,$E:$E,$E141)-MINIFS(P:P,$E:$E,$E141))))</f>
        <v/>
      </c>
      <c r="CF141" s="223" t="str">
        <f t="array" ref="CF141">IF(Q141="","",
IF(INDEX(Settings!$H:$H,MATCH(CF$1,Settings!$G:$G,0))=TRUE,
100-100*(Q141-MINIFS(Q:Q,$E:$E,$E141))/(MAXIFS(Q:Q,$E:$E,$E141)-MINIFS(Q:Q,$E:$E,$E141)),
100*(Q141-MINIFS(Q:Q,$E:$E,$E141))/(MAXIFS(Q:Q,$E:$E,$E141)-MINIFS(Q:Q,$E:$E,$E141))))</f>
        <v/>
      </c>
      <c r="CG141" s="223" t="str">
        <f t="array" ref="CG141">IF(R141="","",
IF(INDEX(Settings!$H:$H,MATCH(CG$1,Settings!$G:$G,0))=TRUE,
100-100*(R141-MINIFS(R:R,$E:$E,$E141))/(MAXIFS(R:R,$E:$E,$E141)-MINIFS(R:R,$E:$E,$E141)),
100*(R141-MINIFS(R:R,$E:$E,$E141))/(MAXIFS(R:R,$E:$E,$E141)-MINIFS(R:R,$E:$E,$E141))))</f>
        <v/>
      </c>
      <c r="CH141" s="223" t="str">
        <f t="array" ref="CH141">IF(S141="","",
IF(INDEX(Settings!$H:$H,MATCH(CH$1,Settings!$G:$G,0))=TRUE,
100-100*(S141-MINIFS(S:S,$E:$E,$E141))/(MAXIFS(S:S,$E:$E,$E141)-MINIFS(S:S,$E:$E,$E141)),
100*(S141-MINIFS(S:S,$E:$E,$E141))/(MAXIFS(S:S,$E:$E,$E141)-MINIFS(S:S,$E:$E,$E141))))</f>
        <v/>
      </c>
      <c r="CI141" s="223" t="str">
        <f t="array" ref="CI141">IF(T141="","",
IF(INDEX(Settings!$H:$H,MATCH(CI$1,Settings!$G:$G,0))=TRUE,
100-100*(T141-MINIFS(T:T,$E:$E,$E141))/(MAXIFS(T:T,$E:$E,$E141)-MINIFS(T:T,$E:$E,$E141)),
100*(T141-MINIFS(T:T,$E:$E,$E141))/(MAXIFS(T:T,$E:$E,$E141)-MINIFS(T:T,$E:$E,$E141))))</f>
        <v/>
      </c>
      <c r="CJ141" s="223" t="str">
        <f t="array" ref="CJ141">IF(U141="","",
IF(INDEX(Settings!$H:$H,MATCH(CJ$1,Settings!$G:$G,0))=TRUE,
100-100*(U141-MINIFS(U:U,$E:$E,$E141))/(MAXIFS(U:U,$E:$E,$E141)-MINIFS(U:U,$E:$E,$E141)),
100*(U141-MINIFS(U:U,$E:$E,$E141))/(MAXIFS(U:U,$E:$E,$E141)-MINIFS(U:U,$E:$E,$E141))))</f>
        <v/>
      </c>
      <c r="CK141" s="223" t="str">
        <f t="array" ref="CK141">IF(V141="","",
IF(INDEX(Settings!$H:$H,MATCH(CK$1,Settings!$G:$G,0))=TRUE,
100-100*(V141-MINIFS(V:V,$E:$E,$E141))/(MAXIFS(V:V,$E:$E,$E141)-MINIFS(V:V,$E:$E,$E141)),
100*(V141-MINIFS(V:V,$E:$E,$E141))/(MAXIFS(V:V,$E:$E,$E141)-MINIFS(V:V,$E:$E,$E141))))</f>
        <v/>
      </c>
      <c r="CL141" s="223" t="str">
        <f t="array" ref="CL141">IF(W141="","",
IF(INDEX(Settings!$H:$H,MATCH(CL$1,Settings!$G:$G,0))=TRUE,
100-100*(W141-MINIFS(W:W,$E:$E,$E141))/(MAXIFS(W:W,$E:$E,$E141)-MINIFS(W:W,$E:$E,$E141)),
100*(W141-MINIFS(W:W,$E:$E,$E141))/(MAXIFS(W:W,$E:$E,$E141)-MINIFS(W:W,$E:$E,$E141))))</f>
        <v/>
      </c>
      <c r="CM141" s="223" t="str">
        <f t="array" ref="CM141">IF(X141="","",
IF(INDEX(Settings!$H:$H,MATCH(CM$1,Settings!$G:$G,0))=TRUE,
100-100*(X141-MINIFS(X:X,$E:$E,$E141))/(MAXIFS(X:X,$E:$E,$E141)-MINIFS(X:X,$E:$E,$E141)),
100*(X141-MINIFS(X:X,$E:$E,$E141))/(MAXIFS(X:X,$E:$E,$E141)-MINIFS(X:X,$E:$E,$E141))))</f>
        <v/>
      </c>
      <c r="CN141" s="223" t="str">
        <f t="array" ref="CN141">IF(Y141="","",
IF(INDEX(Settings!$H:$H,MATCH(CN$1,Settings!$G:$G,0))=TRUE,
100-100*(Y141-MINIFS(Y:Y,$E:$E,$E141))/(MAXIFS(Y:Y,$E:$E,$E141)-MINIFS(Y:Y,$E:$E,$E141)),
100*(Y141-MINIFS(Y:Y,$E:$E,$E141))/(MAXIFS(Y:Y,$E:$E,$E141)-MINIFS(Y:Y,$E:$E,$E141))))</f>
        <v/>
      </c>
      <c r="CO141" s="223" t="str">
        <f t="array" ref="CO141">IF(Z141="","",
IF(INDEX(Settings!$H:$H,MATCH(CO$1,Settings!$G:$G,0))=TRUE,
100-100*(Z141-MINIFS(Z:Z,$E:$E,$E141))/(MAXIFS(Z:Z,$E:$E,$E141)-MINIFS(Z:Z,$E:$E,$E141)),
100*(Z141-MINIFS(Z:Z,$E:$E,$E141))/(MAXIFS(Z:Z,$E:$E,$E141)-MINIFS(Z:Z,$E:$E,$E141))))</f>
        <v/>
      </c>
      <c r="CP141" s="223" t="str">
        <f t="array" ref="CP141">IF(AA141="","",
IF(INDEX(Settings!$H:$H,MATCH(CP$1,Settings!$G:$G,0))=TRUE,
100-100*(AA141-MINIFS(AA:AA,$E:$E,$E141))/(MAXIFS(AA:AA,$E:$E,$E141)-MINIFS(AA:AA,$E:$E,$E141)),
100*(AA141-MINIFS(AA:AA,$E:$E,$E141))/(MAXIFS(AA:AA,$E:$E,$E141)-MINIFS(AA:AA,$E:$E,$E141))))</f>
        <v/>
      </c>
      <c r="CQ141" s="223" t="str">
        <f t="array" ref="CQ141">IF(AB141="","",
IF(INDEX(Settings!$H:$H,MATCH(CQ$1,Settings!$G:$G,0))=TRUE,
100-100*(AB141-MINIFS(AB:AB,$E:$E,$E141))/(MAXIFS(AB:AB,$E:$E,$E141)-MINIFS(AB:AB,$E:$E,$E141)),
100*(AB141-MINIFS(AB:AB,$E:$E,$E141))/(MAXIFS(AB:AB,$E:$E,$E141)-MINIFS(AB:AB,$E:$E,$E141))))</f>
        <v/>
      </c>
      <c r="CR141" s="223" t="str">
        <f t="array" ref="CR141">IF(AC141="","",
IF(INDEX(Settings!$H:$H,MATCH(CR$1,Settings!$G:$G,0))=TRUE,
100-100*(AC141-MINIFS(AC:AC,$E:$E,$E141))/(MAXIFS(AC:AC,$E:$E,$E141)-MINIFS(AC:AC,$E:$E,$E141)),
100*(AC141-MINIFS(AC:AC,$E:$E,$E141))/(MAXIFS(AC:AC,$E:$E,$E141)-MINIFS(AC:AC,$E:$E,$E141))))</f>
        <v/>
      </c>
      <c r="CS141" s="223" t="str">
        <f t="array" ref="CS141">IF(AD141="","",
IF(INDEX(Settings!$H:$H,MATCH(CS$1,Settings!$G:$G,0))=TRUE,
100-100*(AD141-MINIFS(AD:AD,$E:$E,$E141))/(MAXIFS(AD:AD,$E:$E,$E141)-MINIFS(AD:AD,$E:$E,$E141)),
100*(AD141-MINIFS(AD:AD,$E:$E,$E141))/(MAXIFS(AD:AD,$E:$E,$E141)-MINIFS(AD:AD,$E:$E,$E141))))</f>
        <v/>
      </c>
      <c r="CT141" s="223" t="str">
        <f t="array" ref="CT141">IF(AE141="","",
IF(INDEX(Settings!$H:$H,MATCH(CT$1,Settings!$G:$G,0))=TRUE,
100-100*(AE141-MINIFS(AE:AE,$E:$E,$E141))/(MAXIFS(AE:AE,$E:$E,$E141)-MINIFS(AE:AE,$E:$E,$E141)),
100*(AE141-MINIFS(AE:AE,$E:$E,$E141))/(MAXIFS(AE:AE,$E:$E,$E141)-MINIFS(AE:AE,$E:$E,$E141))))</f>
        <v/>
      </c>
      <c r="CU141" s="223" t="str">
        <f t="array" ref="CU141">IF(AF141="","",
IF(INDEX(Settings!$H:$H,MATCH(CU$1,Settings!$G:$G,0))=TRUE,
100-100*(AF141-MINIFS(AF:AF,$E:$E,$E141))/(MAXIFS(AF:AF,$E:$E,$E141)-MINIFS(AF:AF,$E:$E,$E141)),
100*(AF141-MINIFS(AF:AF,$E:$E,$E141))/(MAXIFS(AF:AF,$E:$E,$E141)-MINIFS(AF:AF,$E:$E,$E141))))</f>
        <v/>
      </c>
      <c r="CV141" s="223" t="str">
        <f t="array" ref="CV141">IF(AG141="","",
IF(INDEX(Settings!$H:$H,MATCH(CV$1,Settings!$G:$G,0))=TRUE,
100-100*(AG141-MINIFS(AG:AG,$E:$E,$E141))/(MAXIFS(AG:AG,$E:$E,$E141)-MINIFS(AG:AG,$E:$E,$E141)),
100*(AG141-MINIFS(AG:AG,$E:$E,$E141))/(MAXIFS(AG:AG,$E:$E,$E141)-MINIFS(AG:AG,$E:$E,$E141))))</f>
        <v/>
      </c>
      <c r="CW141" s="223" t="str">
        <f t="array" ref="CW141">IF(AH141="","",
IF(INDEX(Settings!$H:$H,MATCH(CW$1,Settings!$G:$G,0))=TRUE,
100-100*(AH141-MINIFS(AH:AH,$E:$E,$E141))/(MAXIFS(AH:AH,$E:$E,$E141)-MINIFS(AH:AH,$E:$E,$E141)),
100*(AH141-MINIFS(AH:AH,$E:$E,$E141))/(MAXIFS(AH:AH,$E:$E,$E141)-MINIFS(AH:AH,$E:$E,$E141))))</f>
        <v/>
      </c>
      <c r="CX141" s="223" t="str">
        <f t="array" ref="CX141">IF(AI141="","",
IF(INDEX(Settings!$H:$H,MATCH(CX$1,Settings!$G:$G,0))=TRUE,
100-100*(AI141-MINIFS(AI:AI,$E:$E,$E141))/(MAXIFS(AI:AI,$E:$E,$E141)-MINIFS(AI:AI,$E:$E,$E141)),
100*(AI141-MINIFS(AI:AI,$E:$E,$E141))/(MAXIFS(AI:AI,$E:$E,$E141)-MINIFS(AI:AI,$E:$E,$E141))))</f>
        <v/>
      </c>
      <c r="CY141" s="223" t="str">
        <f t="array" ref="CY141">IF(AJ141="","",
IF(INDEX(Settings!$H:$H,MATCH(CY$1,Settings!$G:$G,0))=TRUE,
100-100*(AJ141-MINIFS(AJ:AJ,$E:$E,$E141))/(MAXIFS(AJ:AJ,$E:$E,$E141)-MINIFS(AJ:AJ,$E:$E,$E141)),
100*(AJ141-MINIFS(AJ:AJ,$E:$E,$E141))/(MAXIFS(AJ:AJ,$E:$E,$E141)-MINIFS(AJ:AJ,$E:$E,$E141))))</f>
        <v/>
      </c>
      <c r="CZ141" s="223" t="str">
        <f t="array" ref="CZ141">IF(AK141="","",
IF(INDEX(Settings!$H:$H,MATCH(CZ$1,Settings!$G:$G,0))=TRUE,
100-100*(AK141-MINIFS(AK:AK,$E:$E,$E141))/(MAXIFS(AK:AK,$E:$E,$E141)-MINIFS(AK:AK,$E:$E,$E141)),
100*(AK141-MINIFS(AK:AK,$E:$E,$E141))/(MAXIFS(AK:AK,$E:$E,$E141)-MINIFS(AK:AK,$E:$E,$E141))))</f>
        <v/>
      </c>
      <c r="DA141" s="223" t="str">
        <f t="array" ref="DA141">IF(AL141="","",
IF(INDEX(Settings!$H:$H,MATCH(DA$1,Settings!$G:$G,0))=TRUE,
100-100*(AL141-MINIFS(AL:AL,$E:$E,$E141))/(MAXIFS(AL:AL,$E:$E,$E141)-MINIFS(AL:AL,$E:$E,$E141)),
100*(AL141-MINIFS(AL:AL,$E:$E,$E141))/(MAXIFS(AL:AL,$E:$E,$E141)-MINIFS(AL:AL,$E:$E,$E141))))</f>
        <v/>
      </c>
      <c r="DB141" s="223" t="str">
        <f t="array" ref="DB141">IF(AM141="","",
IF(INDEX(Settings!$H:$H,MATCH(DB$1,Settings!$G:$G,0))=TRUE,
100-100*(AM141-MINIFS(AM:AM,$E:$E,$E141))/(MAXIFS(AM:AM,$E:$E,$E141)-MINIFS(AM:AM,$E:$E,$E141)),
100*(AM141-MINIFS(AM:AM,$E:$E,$E141))/(MAXIFS(AM:AM,$E:$E,$E141)-MINIFS(AM:AM,$E:$E,$E141))))</f>
        <v/>
      </c>
      <c r="DC141" s="223" t="str">
        <f t="array" ref="DC141">IF(AN141="","",
IF(INDEX(Settings!$H:$H,MATCH(DC$1,Settings!$G:$G,0))=TRUE,
100-100*(AN141-MINIFS(AN:AN,$E:$E,$E141))/(MAXIFS(AN:AN,$E:$E,$E141)-MINIFS(AN:AN,$E:$E,$E141)),
100*(AN141-MINIFS(AN:AN,$E:$E,$E141))/(MAXIFS(AN:AN,$E:$E,$E141)-MINIFS(AN:AN,$E:$E,$E141))))</f>
        <v/>
      </c>
      <c r="DD141" s="223" t="str">
        <f t="array" ref="DD141">IF(AO141="","",
IF(INDEX(Settings!$H:$H,MATCH(DD$1,Settings!$G:$G,0))=TRUE,
100-100*(AO141-MINIFS(AO:AO,$E:$E,$E141))/(MAXIFS(AO:AO,$E:$E,$E141)-MINIFS(AO:AO,$E:$E,$E141)),
100*(AO141-MINIFS(AO:AO,$E:$E,$E141))/(MAXIFS(AO:AO,$E:$E,$E141)-MINIFS(AO:AO,$E:$E,$E141))))</f>
        <v/>
      </c>
      <c r="DE141" s="223" t="str">
        <f t="array" ref="DE141">IF(AP141="","",
IF(INDEX(Settings!$H:$H,MATCH(DE$1,Settings!$G:$G,0))=TRUE,
100-100*(AP141-MINIFS(AP:AP,$E:$E,$E141))/(MAXIFS(AP:AP,$E:$E,$E141)-MINIFS(AP:AP,$E:$E,$E141)),
100*(AP141-MINIFS(AP:AP,$E:$E,$E141))/(MAXIFS(AP:AP,$E:$E,$E141)-MINIFS(AP:AP,$E:$E,$E141))))</f>
        <v/>
      </c>
      <c r="DF141" s="223" t="str">
        <f t="array" ref="DF141">IF(AQ141="","",
IF(INDEX(Settings!$H:$H,MATCH(DF$1,Settings!$G:$G,0))=TRUE,
100-100*(AQ141-MINIFS(AQ:AQ,$E:$E,$E141))/(MAXIFS(AQ:AQ,$E:$E,$E141)-MINIFS(AQ:AQ,$E:$E,$E141)),
100*(AQ141-MINIFS(AQ:AQ,$E:$E,$E141))/(MAXIFS(AQ:AQ,$E:$E,$E141)-MINIFS(AQ:AQ,$E:$E,$E141))))</f>
        <v/>
      </c>
      <c r="DG141" s="223" t="str">
        <f t="array" ref="DG141">IF(AR141="","",
IF(INDEX(Settings!$H:$H,MATCH(DG$1,Settings!$G:$G,0))=TRUE,
100-100*(AR141-MINIFS(AR:AR,$E:$E,$E141))/(MAXIFS(AR:AR,$E:$E,$E141)-MINIFS(AR:AR,$E:$E,$E141)),
100*(AR141-MINIFS(AR:AR,$E:$E,$E141))/(MAXIFS(AR:AR,$E:$E,$E141)-MINIFS(AR:AR,$E:$E,$E141))))</f>
        <v/>
      </c>
      <c r="DH141" s="223" t="str">
        <f t="array" ref="DH141">IF(AS141="","",
IF(INDEX(Settings!$H:$H,MATCH(DH$1,Settings!$G:$G,0))=TRUE,
100-100*(AS141-MINIFS(AS:AS,$E:$E,$E141))/(MAXIFS(AS:AS,$E:$E,$E141)-MINIFS(AS:AS,$E:$E,$E141)),
100*(AS141-MINIFS(AS:AS,$E:$E,$E141))/(MAXIFS(AS:AS,$E:$E,$E141)-MINIFS(AS:AS,$E:$E,$E141))))</f>
        <v/>
      </c>
      <c r="DI141" s="223" t="str">
        <f t="array" ref="DI141">IF(AT141="","",
IF(INDEX(Settings!$H:$H,MATCH(DI$1,Settings!$G:$G,0))=TRUE,
100-100*(AT141-MINIFS(AT:AT,$E:$E,$E141))/(MAXIFS(AT:AT,$E:$E,$E141)-MINIFS(AT:AT,$E:$E,$E141)),
100*(AT141-MINIFS(AT:AT,$E:$E,$E141))/(MAXIFS(AT:AT,$E:$E,$E141)-MINIFS(AT:AT,$E:$E,$E141))))</f>
        <v/>
      </c>
      <c r="DJ141" s="223" t="str">
        <f t="array" ref="DJ141">IF(AU141="","",
IF(INDEX(Settings!$H:$H,MATCH(DJ$1,Settings!$G:$G,0))=TRUE,
100-100*(AU141-MINIFS(AU:AU,$E:$E,$E141))/(MAXIFS(AU:AU,$E:$E,$E141)-MINIFS(AU:AU,$E:$E,$E141)),
100*(AU141-MINIFS(AU:AU,$E:$E,$E141))/(MAXIFS(AU:AU,$E:$E,$E141)-MINIFS(AU:AU,$E:$E,$E141))))</f>
        <v/>
      </c>
      <c r="DK141" s="223" t="str">
        <f t="array" ref="DK141">IF(AV141="","",
IF(INDEX(Settings!$H:$H,MATCH(DK$1,Settings!$G:$G,0))=TRUE,
100-100*(AV141-MINIFS(AV:AV,$E:$E,$E141))/(MAXIFS(AV:AV,$E:$E,$E141)-MINIFS(AV:AV,$E:$E,$E141)),
100*(AV141-MINIFS(AV:AV,$E:$E,$E141))/(MAXIFS(AV:AV,$E:$E,$E141)-MINIFS(AV:AV,$E:$E,$E141))))</f>
        <v/>
      </c>
      <c r="DL141" s="223" t="str">
        <f t="array" ref="DL141">IF(AW141="","",
IF(INDEX(Settings!$H:$H,MATCH(DL$1,Settings!$G:$G,0))=TRUE,
100-100*(AW141-MINIFS(AW:AW,$E:$E,$E141))/(MAXIFS(AW:AW,$E:$E,$E141)-MINIFS(AW:AW,$E:$E,$E141)),
100*(AW141-MINIFS(AW:AW,$E:$E,$E141))/(MAXIFS(AW:AW,$E:$E,$E141)-MINIFS(AW:AW,$E:$E,$E141))))</f>
        <v/>
      </c>
      <c r="DM141" s="223" t="str">
        <f t="array" ref="DM141">IF(AX141="","",
IF(INDEX(Settings!$H:$H,MATCH(DM$1,Settings!$G:$G,0))=TRUE,
100-100*(AX141-MINIFS(AX:AX,$E:$E,$E141))/(MAXIFS(AX:AX,$E:$E,$E141)-MINIFS(AX:AX,$E:$E,$E141)),
100*(AX141-MINIFS(AX:AX,$E:$E,$E141))/(MAXIFS(AX:AX,$E:$E,$E141)-MINIFS(AX:AX,$E:$E,$E141))))</f>
        <v/>
      </c>
      <c r="DN141" s="223" t="str">
        <f t="array" ref="DN141">IF(AY141="","",
IF(INDEX(Settings!$H:$H,MATCH(DN$1,Settings!$G:$G,0))=TRUE,
100-100*(AY141-MINIFS(AY:AY,$E:$E,$E141))/(MAXIFS(AY:AY,$E:$E,$E141)-MINIFS(AY:AY,$E:$E,$E141)),
100*(AY141-MINIFS(AY:AY,$E:$E,$E141))/(MAXIFS(AY:AY,$E:$E,$E141)-MINIFS(AY:AY,$E:$E,$E141))))</f>
        <v/>
      </c>
      <c r="DO141" s="223" t="str">
        <f t="array" ref="DO141">IF(AZ141="","",
IF(INDEX(Settings!$H:$H,MATCH(DO$1,Settings!$G:$G,0))=TRUE,
100-100*(AZ141-MINIFS(AZ:AZ,$E:$E,$E141))/(MAXIFS(AZ:AZ,$E:$E,$E141)-MINIFS(AZ:AZ,$E:$E,$E141)),
100*(AZ141-MINIFS(AZ:AZ,$E:$E,$E141))/(MAXIFS(AZ:AZ,$E:$E,$E141)-MINIFS(AZ:AZ,$E:$E,$E141))))</f>
        <v/>
      </c>
      <c r="DP141" s="223" t="str">
        <f t="array" ref="DP141">IF(BA141="","",
IF(INDEX(Settings!$H:$H,MATCH(DP$1,Settings!$G:$G,0))=TRUE,
100-100*(BA141-MINIFS(BA:BA,$E:$E,$E141))/(MAXIFS(BA:BA,$E:$E,$E141)-MINIFS(BA:BA,$E:$E,$E141)),
100*(BA141-MINIFS(BA:BA,$E:$E,$E141))/(MAXIFS(BA:BA,$E:$E,$E141)-MINIFS(BA:BA,$E:$E,$E141))))</f>
        <v/>
      </c>
      <c r="DQ141" s="223" t="str">
        <f t="array" ref="DQ141">IF(BB141="","",
IF(INDEX(Settings!$H:$H,MATCH(DQ$1,Settings!$G:$G,0))=TRUE,
100-100*(BB141-MINIFS(BB:BB,$E:$E,$E141))/(MAXIFS(BB:BB,$E:$E,$E141)-MINIFS(BB:BB,$E:$E,$E141)),
100*(BB141-MINIFS(BB:BB,$E:$E,$E141))/(MAXIFS(BB:BB,$E:$E,$E141)-MINIFS(BB:BB,$E:$E,$E141))))</f>
        <v/>
      </c>
      <c r="DR141" s="223" t="str">
        <f t="array" ref="DR141">IF(BC141="","",
IF(INDEX(Settings!$H:$H,MATCH(DR$1,Settings!$G:$G,0))=TRUE,
100-100*(BC141-MINIFS(BC:BC,$E:$E,$E141))/(MAXIFS(BC:BC,$E:$E,$E141)-MINIFS(BC:BC,$E:$E,$E141)),
100*(BC141-MINIFS(BC:BC,$E:$E,$E141))/(MAXIFS(BC:BC,$E:$E,$E141)-MINIFS(BC:BC,$E:$E,$E141))))</f>
        <v/>
      </c>
      <c r="DS141" s="223" t="str">
        <f t="array" ref="DS141">IF(BD141="","",
IF(INDEX(Settings!$H:$H,MATCH(DS$1,Settings!$G:$G,0))=TRUE,
100-100*(BD141-MINIFS(BD:BD,$E:$E,$E141))/(MAXIFS(BD:BD,$E:$E,$E141)-MINIFS(BD:BD,$E:$E,$E141)),
100*(BD141-MINIFS(BD:BD,$E:$E,$E141))/(MAXIFS(BD:BD,$E:$E,$E141)-MINIFS(BD:BD,$E:$E,$E141))))</f>
        <v/>
      </c>
      <c r="DT141" s="223" t="str">
        <f t="array" ref="DT141">IF(BE141="","",
IF(INDEX(Settings!$H:$H,MATCH(DT$1,Settings!$G:$G,0))=TRUE,
100-100*(BE141-MINIFS(BE:BE,$E:$E,$E141))/(MAXIFS(BE:BE,$E:$E,$E141)-MINIFS(BE:BE,$E:$E,$E141)),
100*(BE141-MINIFS(BE:BE,$E:$E,$E141))/(MAXIFS(BE:BE,$E:$E,$E141)-MINIFS(BE:BE,$E:$E,$E141))))</f>
        <v/>
      </c>
      <c r="DU141" s="223" t="str">
        <f t="array" ref="DU141">IF(BF141="","",
IF(INDEX(Settings!$H:$H,MATCH(DU$1,Settings!$G:$G,0))=TRUE,
100-100*(BF141-MINIFS(BF:BF,$E:$E,$E141))/(MAXIFS(BF:BF,$E:$E,$E141)-MINIFS(BF:BF,$E:$E,$E141)),
100*(BF141-MINIFS(BF:BF,$E:$E,$E141))/(MAXIFS(BF:BF,$E:$E,$E141)-MINIFS(BF:BF,$E:$E,$E141))))</f>
        <v/>
      </c>
      <c r="DV141" s="223" t="str">
        <f t="array" ref="DV141">IF(BG141="","",
IF(INDEX(Settings!$H:$H,MATCH(DV$1,Settings!$G:$G,0))=TRUE,
100-100*(BG141-MINIFS(BG:BG,$E:$E,$E141))/(MAXIFS(BG:BG,$E:$E,$E141)-MINIFS(BG:BG,$E:$E,$E141)),
100*(BG141-MINIFS(BG:BG,$E:$E,$E141))/(MAXIFS(BG:BG,$E:$E,$E141)-MINIFS(BG:BG,$E:$E,$E141))))</f>
        <v/>
      </c>
      <c r="DW141" s="223" t="str">
        <f t="array" ref="DW141">IF(BH141="","",
IF(INDEX(Settings!$H:$H,MATCH(DW$1,Settings!$G:$G,0))=TRUE,
100-100*(BH141-MINIFS(BH:BH,$E:$E,$E141))/(MAXIFS(BH:BH,$E:$E,$E141)-MINIFS(BH:BH,$E:$E,$E141)),
100*(BH141-MINIFS(BH:BH,$E:$E,$E141))/(MAXIFS(BH:BH,$E:$E,$E141)-MINIFS(BH:BH,$E:$E,$E141))))</f>
        <v/>
      </c>
      <c r="DX141" s="223" t="str">
        <f t="array" ref="DX141">IF(BI141="","",
IF(INDEX(Settings!$H:$H,MATCH(DX$1,Settings!$G:$G,0))=TRUE,
100-100*(BI141-MINIFS(BI:BI,$E:$E,$E141))/(MAXIFS(BI:BI,$E:$E,$E141)-MINIFS(BI:BI,$E:$E,$E141)),
100*(BI141-MINIFS(BI:BI,$E:$E,$E141))/(MAXIFS(BI:BI,$E:$E,$E141)-MINIFS(BI:BI,$E:$E,$E141))))</f>
        <v/>
      </c>
      <c r="DY141" s="223" t="str">
        <f t="array" ref="DY141">IF(BJ141="","",
IF(INDEX(Settings!$H:$H,MATCH(DY$1,Settings!$G:$G,0))=TRUE,
100-100*(BJ141-MINIFS(BJ:BJ,$E:$E,$E141))/(MAXIFS(BJ:BJ,$E:$E,$E141)-MINIFS(BJ:BJ,$E:$E,$E141)),
100*(BJ141-MINIFS(BJ:BJ,$E:$E,$E141))/(MAXIFS(BJ:BJ,$E:$E,$E141)-MINIFS(BJ:BJ,$E:$E,$E141))))</f>
        <v/>
      </c>
      <c r="DZ141" s="225"/>
      <c r="EA141" s="225"/>
      <c r="EB141" s="225" t="str">
        <f t="shared" si="8"/>
        <v/>
      </c>
      <c r="EC141" s="225" t="str">
        <f t="shared" si="9"/>
        <v/>
      </c>
      <c r="ED141" s="225" t="str">
        <f t="shared" si="10"/>
        <v/>
      </c>
      <c r="EE141" s="225" t="str">
        <f t="shared" si="11"/>
        <v/>
      </c>
      <c r="EF141" s="225" t="str">
        <f t="shared" si="12"/>
        <v/>
      </c>
      <c r="EG141" s="225" t="str">
        <f t="shared" si="13"/>
        <v/>
      </c>
      <c r="EH141" s="225"/>
      <c r="EI141" s="225"/>
      <c r="EJ141" s="225"/>
      <c r="EK141" s="225"/>
      <c r="EL141" s="225"/>
      <c r="EM141" s="225"/>
    </row>
    <row r="142">
      <c r="A142" s="231"/>
      <c r="B142" s="231"/>
      <c r="C142" s="231"/>
      <c r="D142" s="231" t="str">
        <f t="array" ref="D142">IFERROR(INDEX(Profiles!$B:$B,MATCH($A142,Profiles!$A:$A,0)),"")</f>
        <v/>
      </c>
      <c r="E142" s="231"/>
      <c r="F142" s="231"/>
      <c r="G142" s="231"/>
      <c r="H142" s="231"/>
      <c r="I142" s="231" t="str">
        <f>IF(A142="","",IF(Settings!$N$3="DATE",F142&amp;": "&amp;TEXT(B142,"M/DD/YY"),F142&amp;": "&amp;H142))</f>
        <v/>
      </c>
      <c r="J142" s="231"/>
      <c r="K142" s="231"/>
      <c r="L142" s="231"/>
      <c r="M142" s="232" t="str">
        <f t="shared" si="14"/>
        <v/>
      </c>
      <c r="N142" s="231"/>
      <c r="O142" s="231"/>
      <c r="P142" s="231"/>
      <c r="Q142" s="231"/>
      <c r="R142" s="231"/>
      <c r="S142" s="230" t="str">
        <f>IFERROR(VLOOKUP(AF142, 'YOYO IR Scores'!A:C, 3, FALSE), "")
</f>
        <v/>
      </c>
      <c r="T142" s="231"/>
      <c r="U142" s="231"/>
      <c r="V142" s="231"/>
      <c r="W142" s="231"/>
      <c r="X142" s="233" t="str">
        <f t="shared" si="4"/>
        <v/>
      </c>
      <c r="Y142" s="234" t="str">
        <f t="shared" si="5"/>
        <v/>
      </c>
      <c r="Z142" s="234" t="str">
        <f t="shared" si="6"/>
        <v/>
      </c>
      <c r="AA142" s="233" t="str">
        <f t="shared" si="7"/>
        <v/>
      </c>
      <c r="AB142" s="232"/>
      <c r="AC142" s="232"/>
      <c r="AD142" s="232"/>
      <c r="AE142" s="232" t="str">
        <f>IFERROR(VLOOKUP(AF142, 'YOYO IR Scores'!A:C, 2, FALSE), "")</f>
        <v/>
      </c>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t="str">
        <f t="array" ref="BK142">IF(J142="","",
IF(INDEX(Settings!$H:$H,MATCH(BY$1,Settings!$G:$G,0))=TRUE,
100-100*(J142-MIN(J:J))/(MAX(J:J)-MIN(J:J)),
100*(J142-MIN(J:J))/(MAX(J:J)-MIN(J:J))))</f>
        <v/>
      </c>
      <c r="BL142" s="232" t="str">
        <f t="array" ref="BL142">IF(J142="","",
IF(INDEX(Settings!$H:$H,MATCH(BY$1,Settings!$G:$G,0))=TRUE,
100-100*(J142-MINIFS(J:J,$E:$E,$E142))/(MAXIFS(J:J,$E:$E,$E142)-MINIFS(J:J,$E:$E,$E142)),
100*(J142-MINIFS(J:J,$E:$E,$E142))/(MAXIFS(J:J,$E:$E,$E142)-MINIFS(J:J,$E:$E,$E142))))</f>
        <v/>
      </c>
      <c r="BM142" s="232" t="str">
        <f t="array" ref="BM142">IF(J142="","",
IF(INDEX(Settings!$H:$H,MATCH(BY$1,Settings!$G:$G,0))=TRUE,
100-100*(J142-MINIFS(J:J,$E:$E,$E142,$I:$I,$I142))/(MAXIFS(J:J,$E:$E,$E142,$I:$I,$I142)-MINIFS(J:J,$E:$E,$E142,$I:$I,$I142)),
100*(J142-MINIFS(J:J,$E:$E,$E142,$I:$I,$I142))/(MAXIFS(J:J,$E:$E,$E142,$I:$I,$I142)-MINIFS(J:J,$E:$E,$E142,$I:$I,$I142))))</f>
        <v/>
      </c>
      <c r="BN142" s="231" t="str">
        <f t="array" ref="BN142">IF(J142="","",
IF(INDEX(Settings!$H:$H,MATCH(BY$1,Settings!$G:$G,0))=TRUE,
100-100*PERCENTRANK(J:J,J142),
100*PERCENTRANK(J:J,J142)))</f>
        <v/>
      </c>
      <c r="BO142" s="231" t="str">
        <f>IFERROR(__xludf.DUMMYFUNCTION("IF(J142="""","""",
IF(INDEX(Settings!$H:$H,MATCH(BY$1,Settings!$G:$G,0))=TRUE,
100-100*PERCENTRANK(FILTER(J:J,$E:$E=$E142),J142),
100*PERCENTRANK(FILTER(J:J,$E:$E=$E142),J142)))"),"")</f>
        <v/>
      </c>
      <c r="BP142" s="231" t="str">
        <f>IFERROR(__xludf.DUMMYFUNCTION("IF(J142="""","""",
IF(INDEX(Settings!$H:$H,MATCH(BY$1,Settings!$G:$G,0))=TRUE,
100-100*PERCENTRANK(FILTER(J:J,$E:$E=$E142,$I:$I=$I142),J142),
100*PERCENTRANK(FILTER(J:J,$E:$E=$E142,$I:$I=$I142),J142)))"),"")</f>
        <v/>
      </c>
      <c r="BQ142" s="233" t="str">
        <f t="array" ref="BQ142">IF(J142="","",
IF(INDEX(Settings!$H:$H,MATCH(BY$1,Settings!$G:$G,0))=TRUE,
-1*(J142-AVERAGE(J:J))/STDEV(J:J),
(J142-AVERAGE(J:J))/STDEV(J:J)))</f>
        <v/>
      </c>
      <c r="BR142" s="233" t="str">
        <f>IFERROR(__xludf.DUMMYFUNCTION("IF(J142="""","""",
IF(INDEX(Settings!$H:$H,MATCH(BY$1,Settings!$G:$G,0))=TRUE,
-1*(J142-AVERAGEIFS(J:J,$E:$E,$E142))/STDEV(FILTER(J:J,$E:$E=$E142)),
(J142-AVERAGEIFS(J:J,$E:$E,$E142))/STDEV(FILTER(J:J,$E:$E=$E142))))"),"")</f>
        <v/>
      </c>
      <c r="BS142" s="233"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1"/>
      <c r="BX142" s="231"/>
      <c r="BY142" s="232" t="str">
        <f t="array" ref="BY142">IF(J142="","",
IF(INDEX(Settings!$H:$H,MATCH(BY$1,Settings!$G:$G,0))=TRUE,
100-100*(J142-MINIFS(J:J,$E:$E,$E142))/(MAXIFS(J:J,$E:$E,$E142)-MINIFS(J:J,$E:$E,$E142)),
100*(J142-MINIFS(J:J,$E:$E,$E142))/(MAXIFS(J:J,$E:$E,$E142)-MINIFS(J:J,$E:$E,$E142))))</f>
        <v/>
      </c>
      <c r="BZ142" s="232" t="str">
        <f t="array" ref="BZ142">IF(K142="","",
IF(INDEX(Settings!$H:$H,MATCH(BZ$1,Settings!$G:$G,0))=TRUE,
100-100*(K142-MINIFS(K:K,$E:$E,$E142))/(MAXIFS(K:K,$E:$E,$E142)-MINIFS(K:K,$E:$E,$E142)),
100*(K142-MINIFS(K:K,$E:$E,$E142))/(MAXIFS(K:K,$E:$E,$E142)-MINIFS(K:K,$E:$E,$E142))))</f>
        <v/>
      </c>
      <c r="CA142" s="232" t="str">
        <f t="array" ref="CA142">IF(L142="","",
IF(INDEX(Settings!$H:$H,MATCH(CA$1,Settings!$G:$G,0))=TRUE,
100-100*(L142-MINIFS(L:L,$E:$E,$E142))/(MAXIFS(L:L,$E:$E,$E142)-MINIFS(L:L,$E:$E,$E142)),
100*(L142-MINIFS(L:L,$E:$E,$E142))/(MAXIFS(L:L,$E:$E,$E142)-MINIFS(L:L,$E:$E,$E142))))</f>
        <v/>
      </c>
      <c r="CB142" s="232" t="str">
        <f t="array" ref="CB142">IF(M142="","",
IF(INDEX(Settings!$H:$H,MATCH(CB$1,Settings!$G:$G,0))=TRUE,
100-100*(M142-MINIFS(M:M,$E:$E,$E142))/(MAXIFS(M:M,$E:$E,$E142)-MINIFS(M:M,$E:$E,$E142)),
100*(M142-MINIFS(M:M,$E:$E,$E142))/(MAXIFS(M:M,$E:$E,$E142)-MINIFS(M:M,$E:$E,$E142))))</f>
        <v/>
      </c>
      <c r="CC142" s="232" t="str">
        <f t="array" ref="CC142">IF(N142="","",
IF(INDEX(Settings!$H:$H,MATCH(CC$1,Settings!$G:$G,0))=TRUE,
100-100*(N142-MINIFS(N:N,$E:$E,$E142))/(MAXIFS(N:N,$E:$E,$E142)-MINIFS(N:N,$E:$E,$E142)),
100*(N142-MINIFS(N:N,$E:$E,$E142))/(MAXIFS(N:N,$E:$E,$E142)-MINIFS(N:N,$E:$E,$E142))))</f>
        <v/>
      </c>
      <c r="CD142" s="232" t="str">
        <f t="array" ref="CD142">IF(O142="","",
IF(INDEX(Settings!$H:$H,MATCH(CD$1,Settings!$G:$G,0))=TRUE,
100-100*(O142-MINIFS(O:O,$E:$E,$E142))/(MAXIFS(O:O,$E:$E,$E142)-MINIFS(O:O,$E:$E,$E142)),
100*(O142-MINIFS(O:O,$E:$E,$E142))/(MAXIFS(O:O,$E:$E,$E142)-MINIFS(O:O,$E:$E,$E142))))</f>
        <v/>
      </c>
      <c r="CE142" s="232" t="str">
        <f t="array" ref="CE142">IF(P142="","",
IF(INDEX(Settings!$H:$H,MATCH(CE$1,Settings!$G:$G,0))=TRUE,
100-100*(P142-MINIFS(P:P,$E:$E,$E142))/(MAXIFS(P:P,$E:$E,$E142)-MINIFS(P:P,$E:$E,$E142)),
100*(P142-MINIFS(P:P,$E:$E,$E142))/(MAXIFS(P:P,$E:$E,$E142)-MINIFS(P:P,$E:$E,$E142))))</f>
        <v/>
      </c>
      <c r="CF142" s="232" t="str">
        <f t="array" ref="CF142">IF(Q142="","",
IF(INDEX(Settings!$H:$H,MATCH(CF$1,Settings!$G:$G,0))=TRUE,
100-100*(Q142-MINIFS(Q:Q,$E:$E,$E142))/(MAXIFS(Q:Q,$E:$E,$E142)-MINIFS(Q:Q,$E:$E,$E142)),
100*(Q142-MINIFS(Q:Q,$E:$E,$E142))/(MAXIFS(Q:Q,$E:$E,$E142)-MINIFS(Q:Q,$E:$E,$E142))))</f>
        <v/>
      </c>
      <c r="CG142" s="232" t="str">
        <f t="array" ref="CG142">IF(R142="","",
IF(INDEX(Settings!$H:$H,MATCH(CG$1,Settings!$G:$G,0))=TRUE,
100-100*(R142-MINIFS(R:R,$E:$E,$E142))/(MAXIFS(R:R,$E:$E,$E142)-MINIFS(R:R,$E:$E,$E142)),
100*(R142-MINIFS(R:R,$E:$E,$E142))/(MAXIFS(R:R,$E:$E,$E142)-MINIFS(R:R,$E:$E,$E142))))</f>
        <v/>
      </c>
      <c r="CH142" s="232" t="str">
        <f t="array" ref="CH142">IF(S142="","",
IF(INDEX(Settings!$H:$H,MATCH(CH$1,Settings!$G:$G,0))=TRUE,
100-100*(S142-MINIFS(S:S,$E:$E,$E142))/(MAXIFS(S:S,$E:$E,$E142)-MINIFS(S:S,$E:$E,$E142)),
100*(S142-MINIFS(S:S,$E:$E,$E142))/(MAXIFS(S:S,$E:$E,$E142)-MINIFS(S:S,$E:$E,$E142))))</f>
        <v/>
      </c>
      <c r="CI142" s="232" t="str">
        <f t="array" ref="CI142">IF(T142="","",
IF(INDEX(Settings!$H:$H,MATCH(CI$1,Settings!$G:$G,0))=TRUE,
100-100*(T142-MINIFS(T:T,$E:$E,$E142))/(MAXIFS(T:T,$E:$E,$E142)-MINIFS(T:T,$E:$E,$E142)),
100*(T142-MINIFS(T:T,$E:$E,$E142))/(MAXIFS(T:T,$E:$E,$E142)-MINIFS(T:T,$E:$E,$E142))))</f>
        <v/>
      </c>
      <c r="CJ142" s="232" t="str">
        <f t="array" ref="CJ142">IF(U142="","",
IF(INDEX(Settings!$H:$H,MATCH(CJ$1,Settings!$G:$G,0))=TRUE,
100-100*(U142-MINIFS(U:U,$E:$E,$E142))/(MAXIFS(U:U,$E:$E,$E142)-MINIFS(U:U,$E:$E,$E142)),
100*(U142-MINIFS(U:U,$E:$E,$E142))/(MAXIFS(U:U,$E:$E,$E142)-MINIFS(U:U,$E:$E,$E142))))</f>
        <v/>
      </c>
      <c r="CK142" s="232" t="str">
        <f t="array" ref="CK142">IF(V142="","",
IF(INDEX(Settings!$H:$H,MATCH(CK$1,Settings!$G:$G,0))=TRUE,
100-100*(V142-MINIFS(V:V,$E:$E,$E142))/(MAXIFS(V:V,$E:$E,$E142)-MINIFS(V:V,$E:$E,$E142)),
100*(V142-MINIFS(V:V,$E:$E,$E142))/(MAXIFS(V:V,$E:$E,$E142)-MINIFS(V:V,$E:$E,$E142))))</f>
        <v/>
      </c>
      <c r="CL142" s="232" t="str">
        <f t="array" ref="CL142">IF(W142="","",
IF(INDEX(Settings!$H:$H,MATCH(CL$1,Settings!$G:$G,0))=TRUE,
100-100*(W142-MINIFS(W:W,$E:$E,$E142))/(MAXIFS(W:W,$E:$E,$E142)-MINIFS(W:W,$E:$E,$E142)),
100*(W142-MINIFS(W:W,$E:$E,$E142))/(MAXIFS(W:W,$E:$E,$E142)-MINIFS(W:W,$E:$E,$E142))))</f>
        <v/>
      </c>
      <c r="CM142" s="232" t="str">
        <f t="array" ref="CM142">IF(X142="","",
IF(INDEX(Settings!$H:$H,MATCH(CM$1,Settings!$G:$G,0))=TRUE,
100-100*(X142-MINIFS(X:X,$E:$E,$E142))/(MAXIFS(X:X,$E:$E,$E142)-MINIFS(X:X,$E:$E,$E142)),
100*(X142-MINIFS(X:X,$E:$E,$E142))/(MAXIFS(X:X,$E:$E,$E142)-MINIFS(X:X,$E:$E,$E142))))</f>
        <v/>
      </c>
      <c r="CN142" s="232" t="str">
        <f t="array" ref="CN142">IF(Y142="","",
IF(INDEX(Settings!$H:$H,MATCH(CN$1,Settings!$G:$G,0))=TRUE,
100-100*(Y142-MINIFS(Y:Y,$E:$E,$E142))/(MAXIFS(Y:Y,$E:$E,$E142)-MINIFS(Y:Y,$E:$E,$E142)),
100*(Y142-MINIFS(Y:Y,$E:$E,$E142))/(MAXIFS(Y:Y,$E:$E,$E142)-MINIFS(Y:Y,$E:$E,$E142))))</f>
        <v/>
      </c>
      <c r="CO142" s="232" t="str">
        <f t="array" ref="CO142">IF(Z142="","",
IF(INDEX(Settings!$H:$H,MATCH(CO$1,Settings!$G:$G,0))=TRUE,
100-100*(Z142-MINIFS(Z:Z,$E:$E,$E142))/(MAXIFS(Z:Z,$E:$E,$E142)-MINIFS(Z:Z,$E:$E,$E142)),
100*(Z142-MINIFS(Z:Z,$E:$E,$E142))/(MAXIFS(Z:Z,$E:$E,$E142)-MINIFS(Z:Z,$E:$E,$E142))))</f>
        <v/>
      </c>
      <c r="CP142" s="232" t="str">
        <f t="array" ref="CP142">IF(AA142="","",
IF(INDEX(Settings!$H:$H,MATCH(CP$1,Settings!$G:$G,0))=TRUE,
100-100*(AA142-MINIFS(AA:AA,$E:$E,$E142))/(MAXIFS(AA:AA,$E:$E,$E142)-MINIFS(AA:AA,$E:$E,$E142)),
100*(AA142-MINIFS(AA:AA,$E:$E,$E142))/(MAXIFS(AA:AA,$E:$E,$E142)-MINIFS(AA:AA,$E:$E,$E142))))</f>
        <v/>
      </c>
      <c r="CQ142" s="232" t="str">
        <f t="array" ref="CQ142">IF(AB142="","",
IF(INDEX(Settings!$H:$H,MATCH(CQ$1,Settings!$G:$G,0))=TRUE,
100-100*(AB142-MINIFS(AB:AB,$E:$E,$E142))/(MAXIFS(AB:AB,$E:$E,$E142)-MINIFS(AB:AB,$E:$E,$E142)),
100*(AB142-MINIFS(AB:AB,$E:$E,$E142))/(MAXIFS(AB:AB,$E:$E,$E142)-MINIFS(AB:AB,$E:$E,$E142))))</f>
        <v/>
      </c>
      <c r="CR142" s="232" t="str">
        <f t="array" ref="CR142">IF(AC142="","",
IF(INDEX(Settings!$H:$H,MATCH(CR$1,Settings!$G:$G,0))=TRUE,
100-100*(AC142-MINIFS(AC:AC,$E:$E,$E142))/(MAXIFS(AC:AC,$E:$E,$E142)-MINIFS(AC:AC,$E:$E,$E142)),
100*(AC142-MINIFS(AC:AC,$E:$E,$E142))/(MAXIFS(AC:AC,$E:$E,$E142)-MINIFS(AC:AC,$E:$E,$E142))))</f>
        <v/>
      </c>
      <c r="CS142" s="232" t="str">
        <f t="array" ref="CS142">IF(AD142="","",
IF(INDEX(Settings!$H:$H,MATCH(CS$1,Settings!$G:$G,0))=TRUE,
100-100*(AD142-MINIFS(AD:AD,$E:$E,$E142))/(MAXIFS(AD:AD,$E:$E,$E142)-MINIFS(AD:AD,$E:$E,$E142)),
100*(AD142-MINIFS(AD:AD,$E:$E,$E142))/(MAXIFS(AD:AD,$E:$E,$E142)-MINIFS(AD:AD,$E:$E,$E142))))</f>
        <v/>
      </c>
      <c r="CT142" s="232" t="str">
        <f t="array" ref="CT142">IF(AE142="","",
IF(INDEX(Settings!$H:$H,MATCH(CT$1,Settings!$G:$G,0))=TRUE,
100-100*(AE142-MINIFS(AE:AE,$E:$E,$E142))/(MAXIFS(AE:AE,$E:$E,$E142)-MINIFS(AE:AE,$E:$E,$E142)),
100*(AE142-MINIFS(AE:AE,$E:$E,$E142))/(MAXIFS(AE:AE,$E:$E,$E142)-MINIFS(AE:AE,$E:$E,$E142))))</f>
        <v/>
      </c>
      <c r="CU142" s="232" t="str">
        <f t="array" ref="CU142">IF(AF142="","",
IF(INDEX(Settings!$H:$H,MATCH(CU$1,Settings!$G:$G,0))=TRUE,
100-100*(AF142-MINIFS(AF:AF,$E:$E,$E142))/(MAXIFS(AF:AF,$E:$E,$E142)-MINIFS(AF:AF,$E:$E,$E142)),
100*(AF142-MINIFS(AF:AF,$E:$E,$E142))/(MAXIFS(AF:AF,$E:$E,$E142)-MINIFS(AF:AF,$E:$E,$E142))))</f>
        <v/>
      </c>
      <c r="CV142" s="232" t="str">
        <f t="array" ref="CV142">IF(AG142="","",
IF(INDEX(Settings!$H:$H,MATCH(CV$1,Settings!$G:$G,0))=TRUE,
100-100*(AG142-MINIFS(AG:AG,$E:$E,$E142))/(MAXIFS(AG:AG,$E:$E,$E142)-MINIFS(AG:AG,$E:$E,$E142)),
100*(AG142-MINIFS(AG:AG,$E:$E,$E142))/(MAXIFS(AG:AG,$E:$E,$E142)-MINIFS(AG:AG,$E:$E,$E142))))</f>
        <v/>
      </c>
      <c r="CW142" s="232" t="str">
        <f t="array" ref="CW142">IF(AH142="","",
IF(INDEX(Settings!$H:$H,MATCH(CW$1,Settings!$G:$G,0))=TRUE,
100-100*(AH142-MINIFS(AH:AH,$E:$E,$E142))/(MAXIFS(AH:AH,$E:$E,$E142)-MINIFS(AH:AH,$E:$E,$E142)),
100*(AH142-MINIFS(AH:AH,$E:$E,$E142))/(MAXIFS(AH:AH,$E:$E,$E142)-MINIFS(AH:AH,$E:$E,$E142))))</f>
        <v/>
      </c>
      <c r="CX142" s="232" t="str">
        <f t="array" ref="CX142">IF(AI142="","",
IF(INDEX(Settings!$H:$H,MATCH(CX$1,Settings!$G:$G,0))=TRUE,
100-100*(AI142-MINIFS(AI:AI,$E:$E,$E142))/(MAXIFS(AI:AI,$E:$E,$E142)-MINIFS(AI:AI,$E:$E,$E142)),
100*(AI142-MINIFS(AI:AI,$E:$E,$E142))/(MAXIFS(AI:AI,$E:$E,$E142)-MINIFS(AI:AI,$E:$E,$E142))))</f>
        <v/>
      </c>
      <c r="CY142" s="232" t="str">
        <f t="array" ref="CY142">IF(AJ142="","",
IF(INDEX(Settings!$H:$H,MATCH(CY$1,Settings!$G:$G,0))=TRUE,
100-100*(AJ142-MINIFS(AJ:AJ,$E:$E,$E142))/(MAXIFS(AJ:AJ,$E:$E,$E142)-MINIFS(AJ:AJ,$E:$E,$E142)),
100*(AJ142-MINIFS(AJ:AJ,$E:$E,$E142))/(MAXIFS(AJ:AJ,$E:$E,$E142)-MINIFS(AJ:AJ,$E:$E,$E142))))</f>
        <v/>
      </c>
      <c r="CZ142" s="232" t="str">
        <f t="array" ref="CZ142">IF(AK142="","",
IF(INDEX(Settings!$H:$H,MATCH(CZ$1,Settings!$G:$G,0))=TRUE,
100-100*(AK142-MINIFS(AK:AK,$E:$E,$E142))/(MAXIFS(AK:AK,$E:$E,$E142)-MINIFS(AK:AK,$E:$E,$E142)),
100*(AK142-MINIFS(AK:AK,$E:$E,$E142))/(MAXIFS(AK:AK,$E:$E,$E142)-MINIFS(AK:AK,$E:$E,$E142))))</f>
        <v/>
      </c>
      <c r="DA142" s="232" t="str">
        <f t="array" ref="DA142">IF(AL142="","",
IF(INDEX(Settings!$H:$H,MATCH(DA$1,Settings!$G:$G,0))=TRUE,
100-100*(AL142-MINIFS(AL:AL,$E:$E,$E142))/(MAXIFS(AL:AL,$E:$E,$E142)-MINIFS(AL:AL,$E:$E,$E142)),
100*(AL142-MINIFS(AL:AL,$E:$E,$E142))/(MAXIFS(AL:AL,$E:$E,$E142)-MINIFS(AL:AL,$E:$E,$E142))))</f>
        <v/>
      </c>
      <c r="DB142" s="232" t="str">
        <f t="array" ref="DB142">IF(AM142="","",
IF(INDEX(Settings!$H:$H,MATCH(DB$1,Settings!$G:$G,0))=TRUE,
100-100*(AM142-MINIFS(AM:AM,$E:$E,$E142))/(MAXIFS(AM:AM,$E:$E,$E142)-MINIFS(AM:AM,$E:$E,$E142)),
100*(AM142-MINIFS(AM:AM,$E:$E,$E142))/(MAXIFS(AM:AM,$E:$E,$E142)-MINIFS(AM:AM,$E:$E,$E142))))</f>
        <v/>
      </c>
      <c r="DC142" s="232" t="str">
        <f t="array" ref="DC142">IF(AN142="","",
IF(INDEX(Settings!$H:$H,MATCH(DC$1,Settings!$G:$G,0))=TRUE,
100-100*(AN142-MINIFS(AN:AN,$E:$E,$E142))/(MAXIFS(AN:AN,$E:$E,$E142)-MINIFS(AN:AN,$E:$E,$E142)),
100*(AN142-MINIFS(AN:AN,$E:$E,$E142))/(MAXIFS(AN:AN,$E:$E,$E142)-MINIFS(AN:AN,$E:$E,$E142))))</f>
        <v/>
      </c>
      <c r="DD142" s="232" t="str">
        <f t="array" ref="DD142">IF(AO142="","",
IF(INDEX(Settings!$H:$H,MATCH(DD$1,Settings!$G:$G,0))=TRUE,
100-100*(AO142-MINIFS(AO:AO,$E:$E,$E142))/(MAXIFS(AO:AO,$E:$E,$E142)-MINIFS(AO:AO,$E:$E,$E142)),
100*(AO142-MINIFS(AO:AO,$E:$E,$E142))/(MAXIFS(AO:AO,$E:$E,$E142)-MINIFS(AO:AO,$E:$E,$E142))))</f>
        <v/>
      </c>
      <c r="DE142" s="232" t="str">
        <f t="array" ref="DE142">IF(AP142="","",
IF(INDEX(Settings!$H:$H,MATCH(DE$1,Settings!$G:$G,0))=TRUE,
100-100*(AP142-MINIFS(AP:AP,$E:$E,$E142))/(MAXIFS(AP:AP,$E:$E,$E142)-MINIFS(AP:AP,$E:$E,$E142)),
100*(AP142-MINIFS(AP:AP,$E:$E,$E142))/(MAXIFS(AP:AP,$E:$E,$E142)-MINIFS(AP:AP,$E:$E,$E142))))</f>
        <v/>
      </c>
      <c r="DF142" s="232" t="str">
        <f t="array" ref="DF142">IF(AQ142="","",
IF(INDEX(Settings!$H:$H,MATCH(DF$1,Settings!$G:$G,0))=TRUE,
100-100*(AQ142-MINIFS(AQ:AQ,$E:$E,$E142))/(MAXIFS(AQ:AQ,$E:$E,$E142)-MINIFS(AQ:AQ,$E:$E,$E142)),
100*(AQ142-MINIFS(AQ:AQ,$E:$E,$E142))/(MAXIFS(AQ:AQ,$E:$E,$E142)-MINIFS(AQ:AQ,$E:$E,$E142))))</f>
        <v/>
      </c>
      <c r="DG142" s="232" t="str">
        <f t="array" ref="DG142">IF(AR142="","",
IF(INDEX(Settings!$H:$H,MATCH(DG$1,Settings!$G:$G,0))=TRUE,
100-100*(AR142-MINIFS(AR:AR,$E:$E,$E142))/(MAXIFS(AR:AR,$E:$E,$E142)-MINIFS(AR:AR,$E:$E,$E142)),
100*(AR142-MINIFS(AR:AR,$E:$E,$E142))/(MAXIFS(AR:AR,$E:$E,$E142)-MINIFS(AR:AR,$E:$E,$E142))))</f>
        <v/>
      </c>
      <c r="DH142" s="232" t="str">
        <f t="array" ref="DH142">IF(AS142="","",
IF(INDEX(Settings!$H:$H,MATCH(DH$1,Settings!$G:$G,0))=TRUE,
100-100*(AS142-MINIFS(AS:AS,$E:$E,$E142))/(MAXIFS(AS:AS,$E:$E,$E142)-MINIFS(AS:AS,$E:$E,$E142)),
100*(AS142-MINIFS(AS:AS,$E:$E,$E142))/(MAXIFS(AS:AS,$E:$E,$E142)-MINIFS(AS:AS,$E:$E,$E142))))</f>
        <v/>
      </c>
      <c r="DI142" s="232" t="str">
        <f t="array" ref="DI142">IF(AT142="","",
IF(INDEX(Settings!$H:$H,MATCH(DI$1,Settings!$G:$G,0))=TRUE,
100-100*(AT142-MINIFS(AT:AT,$E:$E,$E142))/(MAXIFS(AT:AT,$E:$E,$E142)-MINIFS(AT:AT,$E:$E,$E142)),
100*(AT142-MINIFS(AT:AT,$E:$E,$E142))/(MAXIFS(AT:AT,$E:$E,$E142)-MINIFS(AT:AT,$E:$E,$E142))))</f>
        <v/>
      </c>
      <c r="DJ142" s="232" t="str">
        <f t="array" ref="DJ142">IF(AU142="","",
IF(INDEX(Settings!$H:$H,MATCH(DJ$1,Settings!$G:$G,0))=TRUE,
100-100*(AU142-MINIFS(AU:AU,$E:$E,$E142))/(MAXIFS(AU:AU,$E:$E,$E142)-MINIFS(AU:AU,$E:$E,$E142)),
100*(AU142-MINIFS(AU:AU,$E:$E,$E142))/(MAXIFS(AU:AU,$E:$E,$E142)-MINIFS(AU:AU,$E:$E,$E142))))</f>
        <v/>
      </c>
      <c r="DK142" s="232" t="str">
        <f t="array" ref="DK142">IF(AV142="","",
IF(INDEX(Settings!$H:$H,MATCH(DK$1,Settings!$G:$G,0))=TRUE,
100-100*(AV142-MINIFS(AV:AV,$E:$E,$E142))/(MAXIFS(AV:AV,$E:$E,$E142)-MINIFS(AV:AV,$E:$E,$E142)),
100*(AV142-MINIFS(AV:AV,$E:$E,$E142))/(MAXIFS(AV:AV,$E:$E,$E142)-MINIFS(AV:AV,$E:$E,$E142))))</f>
        <v/>
      </c>
      <c r="DL142" s="232" t="str">
        <f t="array" ref="DL142">IF(AW142="","",
IF(INDEX(Settings!$H:$H,MATCH(DL$1,Settings!$G:$G,0))=TRUE,
100-100*(AW142-MINIFS(AW:AW,$E:$E,$E142))/(MAXIFS(AW:AW,$E:$E,$E142)-MINIFS(AW:AW,$E:$E,$E142)),
100*(AW142-MINIFS(AW:AW,$E:$E,$E142))/(MAXIFS(AW:AW,$E:$E,$E142)-MINIFS(AW:AW,$E:$E,$E142))))</f>
        <v/>
      </c>
      <c r="DM142" s="232" t="str">
        <f t="array" ref="DM142">IF(AX142="","",
IF(INDEX(Settings!$H:$H,MATCH(DM$1,Settings!$G:$G,0))=TRUE,
100-100*(AX142-MINIFS(AX:AX,$E:$E,$E142))/(MAXIFS(AX:AX,$E:$E,$E142)-MINIFS(AX:AX,$E:$E,$E142)),
100*(AX142-MINIFS(AX:AX,$E:$E,$E142))/(MAXIFS(AX:AX,$E:$E,$E142)-MINIFS(AX:AX,$E:$E,$E142))))</f>
        <v/>
      </c>
      <c r="DN142" s="232" t="str">
        <f t="array" ref="DN142">IF(AY142="","",
IF(INDEX(Settings!$H:$H,MATCH(DN$1,Settings!$G:$G,0))=TRUE,
100-100*(AY142-MINIFS(AY:AY,$E:$E,$E142))/(MAXIFS(AY:AY,$E:$E,$E142)-MINIFS(AY:AY,$E:$E,$E142)),
100*(AY142-MINIFS(AY:AY,$E:$E,$E142))/(MAXIFS(AY:AY,$E:$E,$E142)-MINIFS(AY:AY,$E:$E,$E142))))</f>
        <v/>
      </c>
      <c r="DO142" s="232" t="str">
        <f t="array" ref="DO142">IF(AZ142="","",
IF(INDEX(Settings!$H:$H,MATCH(DO$1,Settings!$G:$G,0))=TRUE,
100-100*(AZ142-MINIFS(AZ:AZ,$E:$E,$E142))/(MAXIFS(AZ:AZ,$E:$E,$E142)-MINIFS(AZ:AZ,$E:$E,$E142)),
100*(AZ142-MINIFS(AZ:AZ,$E:$E,$E142))/(MAXIFS(AZ:AZ,$E:$E,$E142)-MINIFS(AZ:AZ,$E:$E,$E142))))</f>
        <v/>
      </c>
      <c r="DP142" s="232" t="str">
        <f t="array" ref="DP142">IF(BA142="","",
IF(INDEX(Settings!$H:$H,MATCH(DP$1,Settings!$G:$G,0))=TRUE,
100-100*(BA142-MINIFS(BA:BA,$E:$E,$E142))/(MAXIFS(BA:BA,$E:$E,$E142)-MINIFS(BA:BA,$E:$E,$E142)),
100*(BA142-MINIFS(BA:BA,$E:$E,$E142))/(MAXIFS(BA:BA,$E:$E,$E142)-MINIFS(BA:BA,$E:$E,$E142))))</f>
        <v/>
      </c>
      <c r="DQ142" s="232" t="str">
        <f t="array" ref="DQ142">IF(BB142="","",
IF(INDEX(Settings!$H:$H,MATCH(DQ$1,Settings!$G:$G,0))=TRUE,
100-100*(BB142-MINIFS(BB:BB,$E:$E,$E142))/(MAXIFS(BB:BB,$E:$E,$E142)-MINIFS(BB:BB,$E:$E,$E142)),
100*(BB142-MINIFS(BB:BB,$E:$E,$E142))/(MAXIFS(BB:BB,$E:$E,$E142)-MINIFS(BB:BB,$E:$E,$E142))))</f>
        <v/>
      </c>
      <c r="DR142" s="232" t="str">
        <f t="array" ref="DR142">IF(BC142="","",
IF(INDEX(Settings!$H:$H,MATCH(DR$1,Settings!$G:$G,0))=TRUE,
100-100*(BC142-MINIFS(BC:BC,$E:$E,$E142))/(MAXIFS(BC:BC,$E:$E,$E142)-MINIFS(BC:BC,$E:$E,$E142)),
100*(BC142-MINIFS(BC:BC,$E:$E,$E142))/(MAXIFS(BC:BC,$E:$E,$E142)-MINIFS(BC:BC,$E:$E,$E142))))</f>
        <v/>
      </c>
      <c r="DS142" s="232" t="str">
        <f t="array" ref="DS142">IF(BD142="","",
IF(INDEX(Settings!$H:$H,MATCH(DS$1,Settings!$G:$G,0))=TRUE,
100-100*(BD142-MINIFS(BD:BD,$E:$E,$E142))/(MAXIFS(BD:BD,$E:$E,$E142)-MINIFS(BD:BD,$E:$E,$E142)),
100*(BD142-MINIFS(BD:BD,$E:$E,$E142))/(MAXIFS(BD:BD,$E:$E,$E142)-MINIFS(BD:BD,$E:$E,$E142))))</f>
        <v/>
      </c>
      <c r="DT142" s="232" t="str">
        <f t="array" ref="DT142">IF(BE142="","",
IF(INDEX(Settings!$H:$H,MATCH(DT$1,Settings!$G:$G,0))=TRUE,
100-100*(BE142-MINIFS(BE:BE,$E:$E,$E142))/(MAXIFS(BE:BE,$E:$E,$E142)-MINIFS(BE:BE,$E:$E,$E142)),
100*(BE142-MINIFS(BE:BE,$E:$E,$E142))/(MAXIFS(BE:BE,$E:$E,$E142)-MINIFS(BE:BE,$E:$E,$E142))))</f>
        <v/>
      </c>
      <c r="DU142" s="232" t="str">
        <f t="array" ref="DU142">IF(BF142="","",
IF(INDEX(Settings!$H:$H,MATCH(DU$1,Settings!$G:$G,0))=TRUE,
100-100*(BF142-MINIFS(BF:BF,$E:$E,$E142))/(MAXIFS(BF:BF,$E:$E,$E142)-MINIFS(BF:BF,$E:$E,$E142)),
100*(BF142-MINIFS(BF:BF,$E:$E,$E142))/(MAXIFS(BF:BF,$E:$E,$E142)-MINIFS(BF:BF,$E:$E,$E142))))</f>
        <v/>
      </c>
      <c r="DV142" s="232" t="str">
        <f t="array" ref="DV142">IF(BG142="","",
IF(INDEX(Settings!$H:$H,MATCH(DV$1,Settings!$G:$G,0))=TRUE,
100-100*(BG142-MINIFS(BG:BG,$E:$E,$E142))/(MAXIFS(BG:BG,$E:$E,$E142)-MINIFS(BG:BG,$E:$E,$E142)),
100*(BG142-MINIFS(BG:BG,$E:$E,$E142))/(MAXIFS(BG:BG,$E:$E,$E142)-MINIFS(BG:BG,$E:$E,$E142))))</f>
        <v/>
      </c>
      <c r="DW142" s="232" t="str">
        <f t="array" ref="DW142">IF(BH142="","",
IF(INDEX(Settings!$H:$H,MATCH(DW$1,Settings!$G:$G,0))=TRUE,
100-100*(BH142-MINIFS(BH:BH,$E:$E,$E142))/(MAXIFS(BH:BH,$E:$E,$E142)-MINIFS(BH:BH,$E:$E,$E142)),
100*(BH142-MINIFS(BH:BH,$E:$E,$E142))/(MAXIFS(BH:BH,$E:$E,$E142)-MINIFS(BH:BH,$E:$E,$E142))))</f>
        <v/>
      </c>
      <c r="DX142" s="232" t="str">
        <f t="array" ref="DX142">IF(BI142="","",
IF(INDEX(Settings!$H:$H,MATCH(DX$1,Settings!$G:$G,0))=TRUE,
100-100*(BI142-MINIFS(BI:BI,$E:$E,$E142))/(MAXIFS(BI:BI,$E:$E,$E142)-MINIFS(BI:BI,$E:$E,$E142)),
100*(BI142-MINIFS(BI:BI,$E:$E,$E142))/(MAXIFS(BI:BI,$E:$E,$E142)-MINIFS(BI:BI,$E:$E,$E142))))</f>
        <v/>
      </c>
      <c r="DY142" s="232" t="str">
        <f t="array" ref="DY142">IF(BJ142="","",
IF(INDEX(Settings!$H:$H,MATCH(DY$1,Settings!$G:$G,0))=TRUE,
100-100*(BJ142-MINIFS(BJ:BJ,$E:$E,$E142))/(MAXIFS(BJ:BJ,$E:$E,$E142)-MINIFS(BJ:BJ,$E:$E,$E142)),
100*(BJ142-MINIFS(BJ:BJ,$E:$E,$E142))/(MAXIFS(BJ:BJ,$E:$E,$E142)-MINIFS(BJ:BJ,$E:$E,$E142))))</f>
        <v/>
      </c>
      <c r="DZ142" s="234"/>
      <c r="EA142" s="234"/>
      <c r="EB142" s="234" t="str">
        <f t="shared" si="8"/>
        <v/>
      </c>
      <c r="EC142" s="234" t="str">
        <f t="shared" si="9"/>
        <v/>
      </c>
      <c r="ED142" s="234" t="str">
        <f t="shared" si="10"/>
        <v/>
      </c>
      <c r="EE142" s="234" t="str">
        <f t="shared" si="11"/>
        <v/>
      </c>
      <c r="EF142" s="234" t="str">
        <f t="shared" si="12"/>
        <v/>
      </c>
      <c r="EG142" s="234" t="str">
        <f t="shared" si="13"/>
        <v/>
      </c>
      <c r="EH142" s="234"/>
      <c r="EI142" s="234"/>
      <c r="EJ142" s="234"/>
      <c r="EK142" s="234"/>
      <c r="EL142" s="234"/>
      <c r="EM142" s="234"/>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3" t="str">
        <f t="shared" si="14"/>
        <v/>
      </c>
      <c r="N143" s="49"/>
      <c r="O143" s="49"/>
      <c r="P143" s="49"/>
      <c r="Q143" s="49"/>
      <c r="R143" s="49"/>
      <c r="S143" s="222" t="str">
        <f>IFERROR(VLOOKUP(AF143, 'YOYO IR Scores'!A:C, 3, FALSE), "")
</f>
        <v/>
      </c>
      <c r="T143" s="49"/>
      <c r="U143" s="49"/>
      <c r="V143" s="49"/>
      <c r="W143" s="49"/>
      <c r="X143" s="224" t="str">
        <f t="shared" si="4"/>
        <v/>
      </c>
      <c r="Y143" s="225" t="str">
        <f t="shared" si="5"/>
        <v/>
      </c>
      <c r="Z143" s="225" t="str">
        <f t="shared" si="6"/>
        <v/>
      </c>
      <c r="AA143" s="224" t="str">
        <f t="shared" si="7"/>
        <v/>
      </c>
      <c r="AB143" s="223"/>
      <c r="AC143" s="223"/>
      <c r="AD143" s="223"/>
      <c r="AE143" s="223" t="str">
        <f>IFERROR(VLOOKUP(AF143, 'YOYO IR Scores'!A:C, 2, FALSE), "")</f>
        <v/>
      </c>
      <c r="AF143" s="223"/>
      <c r="AG143" s="223"/>
      <c r="AH143" s="223"/>
      <c r="AI143" s="223"/>
      <c r="AJ143" s="223"/>
      <c r="AK143" s="223"/>
      <c r="AL143" s="223"/>
      <c r="AM143" s="223"/>
      <c r="AN143" s="223"/>
      <c r="AO143" s="223"/>
      <c r="AP143" s="223"/>
      <c r="AQ143" s="223"/>
      <c r="AR143" s="223"/>
      <c r="AS143" s="223"/>
      <c r="AT143" s="223"/>
      <c r="AU143" s="223"/>
      <c r="AV143" s="223"/>
      <c r="AW143" s="223"/>
      <c r="AX143" s="223"/>
      <c r="AY143" s="223"/>
      <c r="AZ143" s="223"/>
      <c r="BA143" s="223"/>
      <c r="BB143" s="223"/>
      <c r="BC143" s="223"/>
      <c r="BD143" s="223"/>
      <c r="BE143" s="223"/>
      <c r="BF143" s="223"/>
      <c r="BG143" s="223"/>
      <c r="BH143" s="223"/>
      <c r="BI143" s="223"/>
      <c r="BJ143" s="223"/>
      <c r="BK143" s="223" t="str">
        <f t="array" ref="BK143">IF(J143="","",
IF(INDEX(Settings!$H:$H,MATCH(BY$1,Settings!$G:$G,0))=TRUE,
100-100*(J143-MIN(J:J))/(MAX(J:J)-MIN(J:J)),
100*(J143-MIN(J:J))/(MAX(J:J)-MIN(J:J))))</f>
        <v/>
      </c>
      <c r="BL143" s="223" t="str">
        <f t="array" ref="BL143">IF(J143="","",
IF(INDEX(Settings!$H:$H,MATCH(BY$1,Settings!$G:$G,0))=TRUE,
100-100*(J143-MINIFS(J:J,$E:$E,$E143))/(MAXIFS(J:J,$E:$E,$E143)-MINIFS(J:J,$E:$E,$E143)),
100*(J143-MINIFS(J:J,$E:$E,$E143))/(MAXIFS(J:J,$E:$E,$E143)-MINIFS(J:J,$E:$E,$E143))))</f>
        <v/>
      </c>
      <c r="BM143" s="223"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4" t="str">
        <f t="array" ref="BQ143">IF(J143="","",
IF(INDEX(Settings!$H:$H,MATCH(BY$1,Settings!$G:$G,0))=TRUE,
-1*(J143-AVERAGE(J:J))/STDEV(J:J),
(J143-AVERAGE(J:J))/STDEV(J:J)))</f>
        <v/>
      </c>
      <c r="BR143" s="224" t="str">
        <f>IFERROR(__xludf.DUMMYFUNCTION("IF(J143="""","""",
IF(INDEX(Settings!$H:$H,MATCH(BY$1,Settings!$G:$G,0))=TRUE,
-1*(J143-AVERAGEIFS(J:J,$E:$E,$E143))/STDEV(FILTER(J:J,$E:$E=$E143)),
(J143-AVERAGEIFS(J:J,$E:$E,$E143))/STDEV(FILTER(J:J,$E:$E=$E143))))"),"")</f>
        <v/>
      </c>
      <c r="BS143" s="224"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3" t="str">
        <f t="array" ref="BY143">IF(J143="","",
IF(INDEX(Settings!$H:$H,MATCH(BY$1,Settings!$G:$G,0))=TRUE,
100-100*(J143-MINIFS(J:J,$E:$E,$E143))/(MAXIFS(J:J,$E:$E,$E143)-MINIFS(J:J,$E:$E,$E143)),
100*(J143-MINIFS(J:J,$E:$E,$E143))/(MAXIFS(J:J,$E:$E,$E143)-MINIFS(J:J,$E:$E,$E143))))</f>
        <v/>
      </c>
      <c r="BZ143" s="223" t="str">
        <f t="array" ref="BZ143">IF(K143="","",
IF(INDEX(Settings!$H:$H,MATCH(BZ$1,Settings!$G:$G,0))=TRUE,
100-100*(K143-MINIFS(K:K,$E:$E,$E143))/(MAXIFS(K:K,$E:$E,$E143)-MINIFS(K:K,$E:$E,$E143)),
100*(K143-MINIFS(K:K,$E:$E,$E143))/(MAXIFS(K:K,$E:$E,$E143)-MINIFS(K:K,$E:$E,$E143))))</f>
        <v/>
      </c>
      <c r="CA143" s="223" t="str">
        <f t="array" ref="CA143">IF(L143="","",
IF(INDEX(Settings!$H:$H,MATCH(CA$1,Settings!$G:$G,0))=TRUE,
100-100*(L143-MINIFS(L:L,$E:$E,$E143))/(MAXIFS(L:L,$E:$E,$E143)-MINIFS(L:L,$E:$E,$E143)),
100*(L143-MINIFS(L:L,$E:$E,$E143))/(MAXIFS(L:L,$E:$E,$E143)-MINIFS(L:L,$E:$E,$E143))))</f>
        <v/>
      </c>
      <c r="CB143" s="223" t="str">
        <f t="array" ref="CB143">IF(M143="","",
IF(INDEX(Settings!$H:$H,MATCH(CB$1,Settings!$G:$G,0))=TRUE,
100-100*(M143-MINIFS(M:M,$E:$E,$E143))/(MAXIFS(M:M,$E:$E,$E143)-MINIFS(M:M,$E:$E,$E143)),
100*(M143-MINIFS(M:M,$E:$E,$E143))/(MAXIFS(M:M,$E:$E,$E143)-MINIFS(M:M,$E:$E,$E143))))</f>
        <v/>
      </c>
      <c r="CC143" s="223" t="str">
        <f t="array" ref="CC143">IF(N143="","",
IF(INDEX(Settings!$H:$H,MATCH(CC$1,Settings!$G:$G,0))=TRUE,
100-100*(N143-MINIFS(N:N,$E:$E,$E143))/(MAXIFS(N:N,$E:$E,$E143)-MINIFS(N:N,$E:$E,$E143)),
100*(N143-MINIFS(N:N,$E:$E,$E143))/(MAXIFS(N:N,$E:$E,$E143)-MINIFS(N:N,$E:$E,$E143))))</f>
        <v/>
      </c>
      <c r="CD143" s="223" t="str">
        <f t="array" ref="CD143">IF(O143="","",
IF(INDEX(Settings!$H:$H,MATCH(CD$1,Settings!$G:$G,0))=TRUE,
100-100*(O143-MINIFS(O:O,$E:$E,$E143))/(MAXIFS(O:O,$E:$E,$E143)-MINIFS(O:O,$E:$E,$E143)),
100*(O143-MINIFS(O:O,$E:$E,$E143))/(MAXIFS(O:O,$E:$E,$E143)-MINIFS(O:O,$E:$E,$E143))))</f>
        <v/>
      </c>
      <c r="CE143" s="223" t="str">
        <f t="array" ref="CE143">IF(P143="","",
IF(INDEX(Settings!$H:$H,MATCH(CE$1,Settings!$G:$G,0))=TRUE,
100-100*(P143-MINIFS(P:P,$E:$E,$E143))/(MAXIFS(P:P,$E:$E,$E143)-MINIFS(P:P,$E:$E,$E143)),
100*(P143-MINIFS(P:P,$E:$E,$E143))/(MAXIFS(P:P,$E:$E,$E143)-MINIFS(P:P,$E:$E,$E143))))</f>
        <v/>
      </c>
      <c r="CF143" s="223" t="str">
        <f t="array" ref="CF143">IF(Q143="","",
IF(INDEX(Settings!$H:$H,MATCH(CF$1,Settings!$G:$G,0))=TRUE,
100-100*(Q143-MINIFS(Q:Q,$E:$E,$E143))/(MAXIFS(Q:Q,$E:$E,$E143)-MINIFS(Q:Q,$E:$E,$E143)),
100*(Q143-MINIFS(Q:Q,$E:$E,$E143))/(MAXIFS(Q:Q,$E:$E,$E143)-MINIFS(Q:Q,$E:$E,$E143))))</f>
        <v/>
      </c>
      <c r="CG143" s="223" t="str">
        <f t="array" ref="CG143">IF(R143="","",
IF(INDEX(Settings!$H:$H,MATCH(CG$1,Settings!$G:$G,0))=TRUE,
100-100*(R143-MINIFS(R:R,$E:$E,$E143))/(MAXIFS(R:R,$E:$E,$E143)-MINIFS(R:R,$E:$E,$E143)),
100*(R143-MINIFS(R:R,$E:$E,$E143))/(MAXIFS(R:R,$E:$E,$E143)-MINIFS(R:R,$E:$E,$E143))))</f>
        <v/>
      </c>
      <c r="CH143" s="223" t="str">
        <f t="array" ref="CH143">IF(S143="","",
IF(INDEX(Settings!$H:$H,MATCH(CH$1,Settings!$G:$G,0))=TRUE,
100-100*(S143-MINIFS(S:S,$E:$E,$E143))/(MAXIFS(S:S,$E:$E,$E143)-MINIFS(S:S,$E:$E,$E143)),
100*(S143-MINIFS(S:S,$E:$E,$E143))/(MAXIFS(S:S,$E:$E,$E143)-MINIFS(S:S,$E:$E,$E143))))</f>
        <v/>
      </c>
      <c r="CI143" s="223" t="str">
        <f t="array" ref="CI143">IF(T143="","",
IF(INDEX(Settings!$H:$H,MATCH(CI$1,Settings!$G:$G,0))=TRUE,
100-100*(T143-MINIFS(T:T,$E:$E,$E143))/(MAXIFS(T:T,$E:$E,$E143)-MINIFS(T:T,$E:$E,$E143)),
100*(T143-MINIFS(T:T,$E:$E,$E143))/(MAXIFS(T:T,$E:$E,$E143)-MINIFS(T:T,$E:$E,$E143))))</f>
        <v/>
      </c>
      <c r="CJ143" s="223" t="str">
        <f t="array" ref="CJ143">IF(U143="","",
IF(INDEX(Settings!$H:$H,MATCH(CJ$1,Settings!$G:$G,0))=TRUE,
100-100*(U143-MINIFS(U:U,$E:$E,$E143))/(MAXIFS(U:U,$E:$E,$E143)-MINIFS(U:U,$E:$E,$E143)),
100*(U143-MINIFS(U:U,$E:$E,$E143))/(MAXIFS(U:U,$E:$E,$E143)-MINIFS(U:U,$E:$E,$E143))))</f>
        <v/>
      </c>
      <c r="CK143" s="223" t="str">
        <f t="array" ref="CK143">IF(V143="","",
IF(INDEX(Settings!$H:$H,MATCH(CK$1,Settings!$G:$G,0))=TRUE,
100-100*(V143-MINIFS(V:V,$E:$E,$E143))/(MAXIFS(V:V,$E:$E,$E143)-MINIFS(V:V,$E:$E,$E143)),
100*(V143-MINIFS(V:V,$E:$E,$E143))/(MAXIFS(V:V,$E:$E,$E143)-MINIFS(V:V,$E:$E,$E143))))</f>
        <v/>
      </c>
      <c r="CL143" s="223" t="str">
        <f t="array" ref="CL143">IF(W143="","",
IF(INDEX(Settings!$H:$H,MATCH(CL$1,Settings!$G:$G,0))=TRUE,
100-100*(W143-MINIFS(W:W,$E:$E,$E143))/(MAXIFS(W:W,$E:$E,$E143)-MINIFS(W:W,$E:$E,$E143)),
100*(W143-MINIFS(W:W,$E:$E,$E143))/(MAXIFS(W:W,$E:$E,$E143)-MINIFS(W:W,$E:$E,$E143))))</f>
        <v/>
      </c>
      <c r="CM143" s="223" t="str">
        <f t="array" ref="CM143">IF(X143="","",
IF(INDEX(Settings!$H:$H,MATCH(CM$1,Settings!$G:$G,0))=TRUE,
100-100*(X143-MINIFS(X:X,$E:$E,$E143))/(MAXIFS(X:X,$E:$E,$E143)-MINIFS(X:X,$E:$E,$E143)),
100*(X143-MINIFS(X:X,$E:$E,$E143))/(MAXIFS(X:X,$E:$E,$E143)-MINIFS(X:X,$E:$E,$E143))))</f>
        <v/>
      </c>
      <c r="CN143" s="223" t="str">
        <f t="array" ref="CN143">IF(Y143="","",
IF(INDEX(Settings!$H:$H,MATCH(CN$1,Settings!$G:$G,0))=TRUE,
100-100*(Y143-MINIFS(Y:Y,$E:$E,$E143))/(MAXIFS(Y:Y,$E:$E,$E143)-MINIFS(Y:Y,$E:$E,$E143)),
100*(Y143-MINIFS(Y:Y,$E:$E,$E143))/(MAXIFS(Y:Y,$E:$E,$E143)-MINIFS(Y:Y,$E:$E,$E143))))</f>
        <v/>
      </c>
      <c r="CO143" s="223" t="str">
        <f t="array" ref="CO143">IF(Z143="","",
IF(INDEX(Settings!$H:$H,MATCH(CO$1,Settings!$G:$G,0))=TRUE,
100-100*(Z143-MINIFS(Z:Z,$E:$E,$E143))/(MAXIFS(Z:Z,$E:$E,$E143)-MINIFS(Z:Z,$E:$E,$E143)),
100*(Z143-MINIFS(Z:Z,$E:$E,$E143))/(MAXIFS(Z:Z,$E:$E,$E143)-MINIFS(Z:Z,$E:$E,$E143))))</f>
        <v/>
      </c>
      <c r="CP143" s="223" t="str">
        <f t="array" ref="CP143">IF(AA143="","",
IF(INDEX(Settings!$H:$H,MATCH(CP$1,Settings!$G:$G,0))=TRUE,
100-100*(AA143-MINIFS(AA:AA,$E:$E,$E143))/(MAXIFS(AA:AA,$E:$E,$E143)-MINIFS(AA:AA,$E:$E,$E143)),
100*(AA143-MINIFS(AA:AA,$E:$E,$E143))/(MAXIFS(AA:AA,$E:$E,$E143)-MINIFS(AA:AA,$E:$E,$E143))))</f>
        <v/>
      </c>
      <c r="CQ143" s="223" t="str">
        <f t="array" ref="CQ143">IF(AB143="","",
IF(INDEX(Settings!$H:$H,MATCH(CQ$1,Settings!$G:$G,0))=TRUE,
100-100*(AB143-MINIFS(AB:AB,$E:$E,$E143))/(MAXIFS(AB:AB,$E:$E,$E143)-MINIFS(AB:AB,$E:$E,$E143)),
100*(AB143-MINIFS(AB:AB,$E:$E,$E143))/(MAXIFS(AB:AB,$E:$E,$E143)-MINIFS(AB:AB,$E:$E,$E143))))</f>
        <v/>
      </c>
      <c r="CR143" s="223" t="str">
        <f t="array" ref="CR143">IF(AC143="","",
IF(INDEX(Settings!$H:$H,MATCH(CR$1,Settings!$G:$G,0))=TRUE,
100-100*(AC143-MINIFS(AC:AC,$E:$E,$E143))/(MAXIFS(AC:AC,$E:$E,$E143)-MINIFS(AC:AC,$E:$E,$E143)),
100*(AC143-MINIFS(AC:AC,$E:$E,$E143))/(MAXIFS(AC:AC,$E:$E,$E143)-MINIFS(AC:AC,$E:$E,$E143))))</f>
        <v/>
      </c>
      <c r="CS143" s="223" t="str">
        <f t="array" ref="CS143">IF(AD143="","",
IF(INDEX(Settings!$H:$H,MATCH(CS$1,Settings!$G:$G,0))=TRUE,
100-100*(AD143-MINIFS(AD:AD,$E:$E,$E143))/(MAXIFS(AD:AD,$E:$E,$E143)-MINIFS(AD:AD,$E:$E,$E143)),
100*(AD143-MINIFS(AD:AD,$E:$E,$E143))/(MAXIFS(AD:AD,$E:$E,$E143)-MINIFS(AD:AD,$E:$E,$E143))))</f>
        <v/>
      </c>
      <c r="CT143" s="223" t="str">
        <f t="array" ref="CT143">IF(AE143="","",
IF(INDEX(Settings!$H:$H,MATCH(CT$1,Settings!$G:$G,0))=TRUE,
100-100*(AE143-MINIFS(AE:AE,$E:$E,$E143))/(MAXIFS(AE:AE,$E:$E,$E143)-MINIFS(AE:AE,$E:$E,$E143)),
100*(AE143-MINIFS(AE:AE,$E:$E,$E143))/(MAXIFS(AE:AE,$E:$E,$E143)-MINIFS(AE:AE,$E:$E,$E143))))</f>
        <v/>
      </c>
      <c r="CU143" s="223" t="str">
        <f t="array" ref="CU143">IF(AF143="","",
IF(INDEX(Settings!$H:$H,MATCH(CU$1,Settings!$G:$G,0))=TRUE,
100-100*(AF143-MINIFS(AF:AF,$E:$E,$E143))/(MAXIFS(AF:AF,$E:$E,$E143)-MINIFS(AF:AF,$E:$E,$E143)),
100*(AF143-MINIFS(AF:AF,$E:$E,$E143))/(MAXIFS(AF:AF,$E:$E,$E143)-MINIFS(AF:AF,$E:$E,$E143))))</f>
        <v/>
      </c>
      <c r="CV143" s="223" t="str">
        <f t="array" ref="CV143">IF(AG143="","",
IF(INDEX(Settings!$H:$H,MATCH(CV$1,Settings!$G:$G,0))=TRUE,
100-100*(AG143-MINIFS(AG:AG,$E:$E,$E143))/(MAXIFS(AG:AG,$E:$E,$E143)-MINIFS(AG:AG,$E:$E,$E143)),
100*(AG143-MINIFS(AG:AG,$E:$E,$E143))/(MAXIFS(AG:AG,$E:$E,$E143)-MINIFS(AG:AG,$E:$E,$E143))))</f>
        <v/>
      </c>
      <c r="CW143" s="223" t="str">
        <f t="array" ref="CW143">IF(AH143="","",
IF(INDEX(Settings!$H:$H,MATCH(CW$1,Settings!$G:$G,0))=TRUE,
100-100*(AH143-MINIFS(AH:AH,$E:$E,$E143))/(MAXIFS(AH:AH,$E:$E,$E143)-MINIFS(AH:AH,$E:$E,$E143)),
100*(AH143-MINIFS(AH:AH,$E:$E,$E143))/(MAXIFS(AH:AH,$E:$E,$E143)-MINIFS(AH:AH,$E:$E,$E143))))</f>
        <v/>
      </c>
      <c r="CX143" s="223" t="str">
        <f t="array" ref="CX143">IF(AI143="","",
IF(INDEX(Settings!$H:$H,MATCH(CX$1,Settings!$G:$G,0))=TRUE,
100-100*(AI143-MINIFS(AI:AI,$E:$E,$E143))/(MAXIFS(AI:AI,$E:$E,$E143)-MINIFS(AI:AI,$E:$E,$E143)),
100*(AI143-MINIFS(AI:AI,$E:$E,$E143))/(MAXIFS(AI:AI,$E:$E,$E143)-MINIFS(AI:AI,$E:$E,$E143))))</f>
        <v/>
      </c>
      <c r="CY143" s="223" t="str">
        <f t="array" ref="CY143">IF(AJ143="","",
IF(INDEX(Settings!$H:$H,MATCH(CY$1,Settings!$G:$G,0))=TRUE,
100-100*(AJ143-MINIFS(AJ:AJ,$E:$E,$E143))/(MAXIFS(AJ:AJ,$E:$E,$E143)-MINIFS(AJ:AJ,$E:$E,$E143)),
100*(AJ143-MINIFS(AJ:AJ,$E:$E,$E143))/(MAXIFS(AJ:AJ,$E:$E,$E143)-MINIFS(AJ:AJ,$E:$E,$E143))))</f>
        <v/>
      </c>
      <c r="CZ143" s="223" t="str">
        <f t="array" ref="CZ143">IF(AK143="","",
IF(INDEX(Settings!$H:$H,MATCH(CZ$1,Settings!$G:$G,0))=TRUE,
100-100*(AK143-MINIFS(AK:AK,$E:$E,$E143))/(MAXIFS(AK:AK,$E:$E,$E143)-MINIFS(AK:AK,$E:$E,$E143)),
100*(AK143-MINIFS(AK:AK,$E:$E,$E143))/(MAXIFS(AK:AK,$E:$E,$E143)-MINIFS(AK:AK,$E:$E,$E143))))</f>
        <v/>
      </c>
      <c r="DA143" s="223" t="str">
        <f t="array" ref="DA143">IF(AL143="","",
IF(INDEX(Settings!$H:$H,MATCH(DA$1,Settings!$G:$G,0))=TRUE,
100-100*(AL143-MINIFS(AL:AL,$E:$E,$E143))/(MAXIFS(AL:AL,$E:$E,$E143)-MINIFS(AL:AL,$E:$E,$E143)),
100*(AL143-MINIFS(AL:AL,$E:$E,$E143))/(MAXIFS(AL:AL,$E:$E,$E143)-MINIFS(AL:AL,$E:$E,$E143))))</f>
        <v/>
      </c>
      <c r="DB143" s="223" t="str">
        <f t="array" ref="DB143">IF(AM143="","",
IF(INDEX(Settings!$H:$H,MATCH(DB$1,Settings!$G:$G,0))=TRUE,
100-100*(AM143-MINIFS(AM:AM,$E:$E,$E143))/(MAXIFS(AM:AM,$E:$E,$E143)-MINIFS(AM:AM,$E:$E,$E143)),
100*(AM143-MINIFS(AM:AM,$E:$E,$E143))/(MAXIFS(AM:AM,$E:$E,$E143)-MINIFS(AM:AM,$E:$E,$E143))))</f>
        <v/>
      </c>
      <c r="DC143" s="223" t="str">
        <f t="array" ref="DC143">IF(AN143="","",
IF(INDEX(Settings!$H:$H,MATCH(DC$1,Settings!$G:$G,0))=TRUE,
100-100*(AN143-MINIFS(AN:AN,$E:$E,$E143))/(MAXIFS(AN:AN,$E:$E,$E143)-MINIFS(AN:AN,$E:$E,$E143)),
100*(AN143-MINIFS(AN:AN,$E:$E,$E143))/(MAXIFS(AN:AN,$E:$E,$E143)-MINIFS(AN:AN,$E:$E,$E143))))</f>
        <v/>
      </c>
      <c r="DD143" s="223" t="str">
        <f t="array" ref="DD143">IF(AO143="","",
IF(INDEX(Settings!$H:$H,MATCH(DD$1,Settings!$G:$G,0))=TRUE,
100-100*(AO143-MINIFS(AO:AO,$E:$E,$E143))/(MAXIFS(AO:AO,$E:$E,$E143)-MINIFS(AO:AO,$E:$E,$E143)),
100*(AO143-MINIFS(AO:AO,$E:$E,$E143))/(MAXIFS(AO:AO,$E:$E,$E143)-MINIFS(AO:AO,$E:$E,$E143))))</f>
        <v/>
      </c>
      <c r="DE143" s="223" t="str">
        <f t="array" ref="DE143">IF(AP143="","",
IF(INDEX(Settings!$H:$H,MATCH(DE$1,Settings!$G:$G,0))=TRUE,
100-100*(AP143-MINIFS(AP:AP,$E:$E,$E143))/(MAXIFS(AP:AP,$E:$E,$E143)-MINIFS(AP:AP,$E:$E,$E143)),
100*(AP143-MINIFS(AP:AP,$E:$E,$E143))/(MAXIFS(AP:AP,$E:$E,$E143)-MINIFS(AP:AP,$E:$E,$E143))))</f>
        <v/>
      </c>
      <c r="DF143" s="223" t="str">
        <f t="array" ref="DF143">IF(AQ143="","",
IF(INDEX(Settings!$H:$H,MATCH(DF$1,Settings!$G:$G,0))=TRUE,
100-100*(AQ143-MINIFS(AQ:AQ,$E:$E,$E143))/(MAXIFS(AQ:AQ,$E:$E,$E143)-MINIFS(AQ:AQ,$E:$E,$E143)),
100*(AQ143-MINIFS(AQ:AQ,$E:$E,$E143))/(MAXIFS(AQ:AQ,$E:$E,$E143)-MINIFS(AQ:AQ,$E:$E,$E143))))</f>
        <v/>
      </c>
      <c r="DG143" s="223" t="str">
        <f t="array" ref="DG143">IF(AR143="","",
IF(INDEX(Settings!$H:$H,MATCH(DG$1,Settings!$G:$G,0))=TRUE,
100-100*(AR143-MINIFS(AR:AR,$E:$E,$E143))/(MAXIFS(AR:AR,$E:$E,$E143)-MINIFS(AR:AR,$E:$E,$E143)),
100*(AR143-MINIFS(AR:AR,$E:$E,$E143))/(MAXIFS(AR:AR,$E:$E,$E143)-MINIFS(AR:AR,$E:$E,$E143))))</f>
        <v/>
      </c>
      <c r="DH143" s="223" t="str">
        <f t="array" ref="DH143">IF(AS143="","",
IF(INDEX(Settings!$H:$H,MATCH(DH$1,Settings!$G:$G,0))=TRUE,
100-100*(AS143-MINIFS(AS:AS,$E:$E,$E143))/(MAXIFS(AS:AS,$E:$E,$E143)-MINIFS(AS:AS,$E:$E,$E143)),
100*(AS143-MINIFS(AS:AS,$E:$E,$E143))/(MAXIFS(AS:AS,$E:$E,$E143)-MINIFS(AS:AS,$E:$E,$E143))))</f>
        <v/>
      </c>
      <c r="DI143" s="223" t="str">
        <f t="array" ref="DI143">IF(AT143="","",
IF(INDEX(Settings!$H:$H,MATCH(DI$1,Settings!$G:$G,0))=TRUE,
100-100*(AT143-MINIFS(AT:AT,$E:$E,$E143))/(MAXIFS(AT:AT,$E:$E,$E143)-MINIFS(AT:AT,$E:$E,$E143)),
100*(AT143-MINIFS(AT:AT,$E:$E,$E143))/(MAXIFS(AT:AT,$E:$E,$E143)-MINIFS(AT:AT,$E:$E,$E143))))</f>
        <v/>
      </c>
      <c r="DJ143" s="223" t="str">
        <f t="array" ref="DJ143">IF(AU143="","",
IF(INDEX(Settings!$H:$H,MATCH(DJ$1,Settings!$G:$G,0))=TRUE,
100-100*(AU143-MINIFS(AU:AU,$E:$E,$E143))/(MAXIFS(AU:AU,$E:$E,$E143)-MINIFS(AU:AU,$E:$E,$E143)),
100*(AU143-MINIFS(AU:AU,$E:$E,$E143))/(MAXIFS(AU:AU,$E:$E,$E143)-MINIFS(AU:AU,$E:$E,$E143))))</f>
        <v/>
      </c>
      <c r="DK143" s="223" t="str">
        <f t="array" ref="DK143">IF(AV143="","",
IF(INDEX(Settings!$H:$H,MATCH(DK$1,Settings!$G:$G,0))=TRUE,
100-100*(AV143-MINIFS(AV:AV,$E:$E,$E143))/(MAXIFS(AV:AV,$E:$E,$E143)-MINIFS(AV:AV,$E:$E,$E143)),
100*(AV143-MINIFS(AV:AV,$E:$E,$E143))/(MAXIFS(AV:AV,$E:$E,$E143)-MINIFS(AV:AV,$E:$E,$E143))))</f>
        <v/>
      </c>
      <c r="DL143" s="223" t="str">
        <f t="array" ref="DL143">IF(AW143="","",
IF(INDEX(Settings!$H:$H,MATCH(DL$1,Settings!$G:$G,0))=TRUE,
100-100*(AW143-MINIFS(AW:AW,$E:$E,$E143))/(MAXIFS(AW:AW,$E:$E,$E143)-MINIFS(AW:AW,$E:$E,$E143)),
100*(AW143-MINIFS(AW:AW,$E:$E,$E143))/(MAXIFS(AW:AW,$E:$E,$E143)-MINIFS(AW:AW,$E:$E,$E143))))</f>
        <v/>
      </c>
      <c r="DM143" s="223" t="str">
        <f t="array" ref="DM143">IF(AX143="","",
IF(INDEX(Settings!$H:$H,MATCH(DM$1,Settings!$G:$G,0))=TRUE,
100-100*(AX143-MINIFS(AX:AX,$E:$E,$E143))/(MAXIFS(AX:AX,$E:$E,$E143)-MINIFS(AX:AX,$E:$E,$E143)),
100*(AX143-MINIFS(AX:AX,$E:$E,$E143))/(MAXIFS(AX:AX,$E:$E,$E143)-MINIFS(AX:AX,$E:$E,$E143))))</f>
        <v/>
      </c>
      <c r="DN143" s="223" t="str">
        <f t="array" ref="DN143">IF(AY143="","",
IF(INDEX(Settings!$H:$H,MATCH(DN$1,Settings!$G:$G,0))=TRUE,
100-100*(AY143-MINIFS(AY:AY,$E:$E,$E143))/(MAXIFS(AY:AY,$E:$E,$E143)-MINIFS(AY:AY,$E:$E,$E143)),
100*(AY143-MINIFS(AY:AY,$E:$E,$E143))/(MAXIFS(AY:AY,$E:$E,$E143)-MINIFS(AY:AY,$E:$E,$E143))))</f>
        <v/>
      </c>
      <c r="DO143" s="223" t="str">
        <f t="array" ref="DO143">IF(AZ143="","",
IF(INDEX(Settings!$H:$H,MATCH(DO$1,Settings!$G:$G,0))=TRUE,
100-100*(AZ143-MINIFS(AZ:AZ,$E:$E,$E143))/(MAXIFS(AZ:AZ,$E:$E,$E143)-MINIFS(AZ:AZ,$E:$E,$E143)),
100*(AZ143-MINIFS(AZ:AZ,$E:$E,$E143))/(MAXIFS(AZ:AZ,$E:$E,$E143)-MINIFS(AZ:AZ,$E:$E,$E143))))</f>
        <v/>
      </c>
      <c r="DP143" s="223" t="str">
        <f t="array" ref="DP143">IF(BA143="","",
IF(INDEX(Settings!$H:$H,MATCH(DP$1,Settings!$G:$G,0))=TRUE,
100-100*(BA143-MINIFS(BA:BA,$E:$E,$E143))/(MAXIFS(BA:BA,$E:$E,$E143)-MINIFS(BA:BA,$E:$E,$E143)),
100*(BA143-MINIFS(BA:BA,$E:$E,$E143))/(MAXIFS(BA:BA,$E:$E,$E143)-MINIFS(BA:BA,$E:$E,$E143))))</f>
        <v/>
      </c>
      <c r="DQ143" s="223" t="str">
        <f t="array" ref="DQ143">IF(BB143="","",
IF(INDEX(Settings!$H:$H,MATCH(DQ$1,Settings!$G:$G,0))=TRUE,
100-100*(BB143-MINIFS(BB:BB,$E:$E,$E143))/(MAXIFS(BB:BB,$E:$E,$E143)-MINIFS(BB:BB,$E:$E,$E143)),
100*(BB143-MINIFS(BB:BB,$E:$E,$E143))/(MAXIFS(BB:BB,$E:$E,$E143)-MINIFS(BB:BB,$E:$E,$E143))))</f>
        <v/>
      </c>
      <c r="DR143" s="223" t="str">
        <f t="array" ref="DR143">IF(BC143="","",
IF(INDEX(Settings!$H:$H,MATCH(DR$1,Settings!$G:$G,0))=TRUE,
100-100*(BC143-MINIFS(BC:BC,$E:$E,$E143))/(MAXIFS(BC:BC,$E:$E,$E143)-MINIFS(BC:BC,$E:$E,$E143)),
100*(BC143-MINIFS(BC:BC,$E:$E,$E143))/(MAXIFS(BC:BC,$E:$E,$E143)-MINIFS(BC:BC,$E:$E,$E143))))</f>
        <v/>
      </c>
      <c r="DS143" s="223" t="str">
        <f t="array" ref="DS143">IF(BD143="","",
IF(INDEX(Settings!$H:$H,MATCH(DS$1,Settings!$G:$G,0))=TRUE,
100-100*(BD143-MINIFS(BD:BD,$E:$E,$E143))/(MAXIFS(BD:BD,$E:$E,$E143)-MINIFS(BD:BD,$E:$E,$E143)),
100*(BD143-MINIFS(BD:BD,$E:$E,$E143))/(MAXIFS(BD:BD,$E:$E,$E143)-MINIFS(BD:BD,$E:$E,$E143))))</f>
        <v/>
      </c>
      <c r="DT143" s="223" t="str">
        <f t="array" ref="DT143">IF(BE143="","",
IF(INDEX(Settings!$H:$H,MATCH(DT$1,Settings!$G:$G,0))=TRUE,
100-100*(BE143-MINIFS(BE:BE,$E:$E,$E143))/(MAXIFS(BE:BE,$E:$E,$E143)-MINIFS(BE:BE,$E:$E,$E143)),
100*(BE143-MINIFS(BE:BE,$E:$E,$E143))/(MAXIFS(BE:BE,$E:$E,$E143)-MINIFS(BE:BE,$E:$E,$E143))))</f>
        <v/>
      </c>
      <c r="DU143" s="223" t="str">
        <f t="array" ref="DU143">IF(BF143="","",
IF(INDEX(Settings!$H:$H,MATCH(DU$1,Settings!$G:$G,0))=TRUE,
100-100*(BF143-MINIFS(BF:BF,$E:$E,$E143))/(MAXIFS(BF:BF,$E:$E,$E143)-MINIFS(BF:BF,$E:$E,$E143)),
100*(BF143-MINIFS(BF:BF,$E:$E,$E143))/(MAXIFS(BF:BF,$E:$E,$E143)-MINIFS(BF:BF,$E:$E,$E143))))</f>
        <v/>
      </c>
      <c r="DV143" s="223" t="str">
        <f t="array" ref="DV143">IF(BG143="","",
IF(INDEX(Settings!$H:$H,MATCH(DV$1,Settings!$G:$G,0))=TRUE,
100-100*(BG143-MINIFS(BG:BG,$E:$E,$E143))/(MAXIFS(BG:BG,$E:$E,$E143)-MINIFS(BG:BG,$E:$E,$E143)),
100*(BG143-MINIFS(BG:BG,$E:$E,$E143))/(MAXIFS(BG:BG,$E:$E,$E143)-MINIFS(BG:BG,$E:$E,$E143))))</f>
        <v/>
      </c>
      <c r="DW143" s="223" t="str">
        <f t="array" ref="DW143">IF(BH143="","",
IF(INDEX(Settings!$H:$H,MATCH(DW$1,Settings!$G:$G,0))=TRUE,
100-100*(BH143-MINIFS(BH:BH,$E:$E,$E143))/(MAXIFS(BH:BH,$E:$E,$E143)-MINIFS(BH:BH,$E:$E,$E143)),
100*(BH143-MINIFS(BH:BH,$E:$E,$E143))/(MAXIFS(BH:BH,$E:$E,$E143)-MINIFS(BH:BH,$E:$E,$E143))))</f>
        <v/>
      </c>
      <c r="DX143" s="223" t="str">
        <f t="array" ref="DX143">IF(BI143="","",
IF(INDEX(Settings!$H:$H,MATCH(DX$1,Settings!$G:$G,0))=TRUE,
100-100*(BI143-MINIFS(BI:BI,$E:$E,$E143))/(MAXIFS(BI:BI,$E:$E,$E143)-MINIFS(BI:BI,$E:$E,$E143)),
100*(BI143-MINIFS(BI:BI,$E:$E,$E143))/(MAXIFS(BI:BI,$E:$E,$E143)-MINIFS(BI:BI,$E:$E,$E143))))</f>
        <v/>
      </c>
      <c r="DY143" s="223" t="str">
        <f t="array" ref="DY143">IF(BJ143="","",
IF(INDEX(Settings!$H:$H,MATCH(DY$1,Settings!$G:$G,0))=TRUE,
100-100*(BJ143-MINIFS(BJ:BJ,$E:$E,$E143))/(MAXIFS(BJ:BJ,$E:$E,$E143)-MINIFS(BJ:BJ,$E:$E,$E143)),
100*(BJ143-MINIFS(BJ:BJ,$E:$E,$E143))/(MAXIFS(BJ:BJ,$E:$E,$E143)-MINIFS(BJ:BJ,$E:$E,$E143))))</f>
        <v/>
      </c>
      <c r="DZ143" s="225"/>
      <c r="EA143" s="225"/>
      <c r="EB143" s="225" t="str">
        <f t="shared" si="8"/>
        <v/>
      </c>
      <c r="EC143" s="225" t="str">
        <f t="shared" si="9"/>
        <v/>
      </c>
      <c r="ED143" s="225" t="str">
        <f t="shared" si="10"/>
        <v/>
      </c>
      <c r="EE143" s="225" t="str">
        <f t="shared" si="11"/>
        <v/>
      </c>
      <c r="EF143" s="225" t="str">
        <f t="shared" si="12"/>
        <v/>
      </c>
      <c r="EG143" s="225" t="str">
        <f t="shared" si="13"/>
        <v/>
      </c>
      <c r="EH143" s="225"/>
      <c r="EI143" s="225"/>
      <c r="EJ143" s="225"/>
      <c r="EK143" s="225"/>
      <c r="EL143" s="225"/>
      <c r="EM143" s="225"/>
    </row>
    <row r="144">
      <c r="A144" s="231"/>
      <c r="B144" s="231"/>
      <c r="C144" s="231"/>
      <c r="D144" s="231" t="str">
        <f t="array" ref="D144">IFERROR(INDEX(Profiles!$B:$B,MATCH($A144,Profiles!$A:$A,0)),"")</f>
        <v/>
      </c>
      <c r="E144" s="231"/>
      <c r="F144" s="231"/>
      <c r="G144" s="231"/>
      <c r="H144" s="231"/>
      <c r="I144" s="231" t="str">
        <f>IF(A144="","",IF(Settings!$N$3="DATE",F144&amp;": "&amp;TEXT(B144,"M/DD/YY"),F144&amp;": "&amp;H144))</f>
        <v/>
      </c>
      <c r="J144" s="231"/>
      <c r="K144" s="231"/>
      <c r="L144" s="231"/>
      <c r="M144" s="232" t="str">
        <f t="shared" si="14"/>
        <v/>
      </c>
      <c r="N144" s="231"/>
      <c r="O144" s="231"/>
      <c r="P144" s="231"/>
      <c r="Q144" s="231"/>
      <c r="R144" s="231"/>
      <c r="S144" s="230" t="str">
        <f>IFERROR(VLOOKUP(AF144, 'YOYO IR Scores'!A:C, 3, FALSE), "")
</f>
        <v/>
      </c>
      <c r="T144" s="231"/>
      <c r="U144" s="231"/>
      <c r="V144" s="231"/>
      <c r="W144" s="231"/>
      <c r="X144" s="233" t="str">
        <f t="shared" si="4"/>
        <v/>
      </c>
      <c r="Y144" s="234" t="str">
        <f t="shared" si="5"/>
        <v/>
      </c>
      <c r="Z144" s="234" t="str">
        <f t="shared" si="6"/>
        <v/>
      </c>
      <c r="AA144" s="233" t="str">
        <f t="shared" si="7"/>
        <v/>
      </c>
      <c r="AB144" s="232"/>
      <c r="AC144" s="232"/>
      <c r="AD144" s="232"/>
      <c r="AE144" s="232" t="str">
        <f>IFERROR(VLOOKUP(AF144, 'YOYO IR Scores'!A:C, 2, FALSE), "")</f>
        <v/>
      </c>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t="str">
        <f t="array" ref="BK144">IF(J144="","",
IF(INDEX(Settings!$H:$H,MATCH(BY$1,Settings!$G:$G,0))=TRUE,
100-100*(J144-MIN(J:J))/(MAX(J:J)-MIN(J:J)),
100*(J144-MIN(J:J))/(MAX(J:J)-MIN(J:J))))</f>
        <v/>
      </c>
      <c r="BL144" s="232" t="str">
        <f t="array" ref="BL144">IF(J144="","",
IF(INDEX(Settings!$H:$H,MATCH(BY$1,Settings!$G:$G,0))=TRUE,
100-100*(J144-MINIFS(J:J,$E:$E,$E144))/(MAXIFS(J:J,$E:$E,$E144)-MINIFS(J:J,$E:$E,$E144)),
100*(J144-MINIFS(J:J,$E:$E,$E144))/(MAXIFS(J:J,$E:$E,$E144)-MINIFS(J:J,$E:$E,$E144))))</f>
        <v/>
      </c>
      <c r="BM144" s="232" t="str">
        <f t="array" ref="BM144">IF(J144="","",
IF(INDEX(Settings!$H:$H,MATCH(BY$1,Settings!$G:$G,0))=TRUE,
100-100*(J144-MINIFS(J:J,$E:$E,$E144,$I:$I,$I144))/(MAXIFS(J:J,$E:$E,$E144,$I:$I,$I144)-MINIFS(J:J,$E:$E,$E144,$I:$I,$I144)),
100*(J144-MINIFS(J:J,$E:$E,$E144,$I:$I,$I144))/(MAXIFS(J:J,$E:$E,$E144,$I:$I,$I144)-MINIFS(J:J,$E:$E,$E144,$I:$I,$I144))))</f>
        <v/>
      </c>
      <c r="BN144" s="231" t="str">
        <f t="array" ref="BN144">IF(J144="","",
IF(INDEX(Settings!$H:$H,MATCH(BY$1,Settings!$G:$G,0))=TRUE,
100-100*PERCENTRANK(J:J,J144),
100*PERCENTRANK(J:J,J144)))</f>
        <v/>
      </c>
      <c r="BO144" s="231" t="str">
        <f>IFERROR(__xludf.DUMMYFUNCTION("IF(J144="""","""",
IF(INDEX(Settings!$H:$H,MATCH(BY$1,Settings!$G:$G,0))=TRUE,
100-100*PERCENTRANK(FILTER(J:J,$E:$E=$E144),J144),
100*PERCENTRANK(FILTER(J:J,$E:$E=$E144),J144)))"),"")</f>
        <v/>
      </c>
      <c r="BP144" s="231" t="str">
        <f>IFERROR(__xludf.DUMMYFUNCTION("IF(J144="""","""",
IF(INDEX(Settings!$H:$H,MATCH(BY$1,Settings!$G:$G,0))=TRUE,
100-100*PERCENTRANK(FILTER(J:J,$E:$E=$E144,$I:$I=$I144),J144),
100*PERCENTRANK(FILTER(J:J,$E:$E=$E144,$I:$I=$I144),J144)))"),"")</f>
        <v/>
      </c>
      <c r="BQ144" s="233" t="str">
        <f t="array" ref="BQ144">IF(J144="","",
IF(INDEX(Settings!$H:$H,MATCH(BY$1,Settings!$G:$G,0))=TRUE,
-1*(J144-AVERAGE(J:J))/STDEV(J:J),
(J144-AVERAGE(J:J))/STDEV(J:J)))</f>
        <v/>
      </c>
      <c r="BR144" s="233" t="str">
        <f>IFERROR(__xludf.DUMMYFUNCTION("IF(J144="""","""",
IF(INDEX(Settings!$H:$H,MATCH(BY$1,Settings!$G:$G,0))=TRUE,
-1*(J144-AVERAGEIFS(J:J,$E:$E,$E144))/STDEV(FILTER(J:J,$E:$E=$E144)),
(J144-AVERAGEIFS(J:J,$E:$E,$E144))/STDEV(FILTER(J:J,$E:$E=$E144))))"),"")</f>
        <v/>
      </c>
      <c r="BS144" s="233"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1"/>
      <c r="BX144" s="231"/>
      <c r="BY144" s="232" t="str">
        <f t="array" ref="BY144">IF(J144="","",
IF(INDEX(Settings!$H:$H,MATCH(BY$1,Settings!$G:$G,0))=TRUE,
100-100*(J144-MINIFS(J:J,$E:$E,$E144))/(MAXIFS(J:J,$E:$E,$E144)-MINIFS(J:J,$E:$E,$E144)),
100*(J144-MINIFS(J:J,$E:$E,$E144))/(MAXIFS(J:J,$E:$E,$E144)-MINIFS(J:J,$E:$E,$E144))))</f>
        <v/>
      </c>
      <c r="BZ144" s="232" t="str">
        <f t="array" ref="BZ144">IF(K144="","",
IF(INDEX(Settings!$H:$H,MATCH(BZ$1,Settings!$G:$G,0))=TRUE,
100-100*(K144-MINIFS(K:K,$E:$E,$E144))/(MAXIFS(K:K,$E:$E,$E144)-MINIFS(K:K,$E:$E,$E144)),
100*(K144-MINIFS(K:K,$E:$E,$E144))/(MAXIFS(K:K,$E:$E,$E144)-MINIFS(K:K,$E:$E,$E144))))</f>
        <v/>
      </c>
      <c r="CA144" s="232" t="str">
        <f t="array" ref="CA144">IF(L144="","",
IF(INDEX(Settings!$H:$H,MATCH(CA$1,Settings!$G:$G,0))=TRUE,
100-100*(L144-MINIFS(L:L,$E:$E,$E144))/(MAXIFS(L:L,$E:$E,$E144)-MINIFS(L:L,$E:$E,$E144)),
100*(L144-MINIFS(L:L,$E:$E,$E144))/(MAXIFS(L:L,$E:$E,$E144)-MINIFS(L:L,$E:$E,$E144))))</f>
        <v/>
      </c>
      <c r="CB144" s="232" t="str">
        <f t="array" ref="CB144">IF(M144="","",
IF(INDEX(Settings!$H:$H,MATCH(CB$1,Settings!$G:$G,0))=TRUE,
100-100*(M144-MINIFS(M:M,$E:$E,$E144))/(MAXIFS(M:M,$E:$E,$E144)-MINIFS(M:M,$E:$E,$E144)),
100*(M144-MINIFS(M:M,$E:$E,$E144))/(MAXIFS(M:M,$E:$E,$E144)-MINIFS(M:M,$E:$E,$E144))))</f>
        <v/>
      </c>
      <c r="CC144" s="232" t="str">
        <f t="array" ref="CC144">IF(N144="","",
IF(INDEX(Settings!$H:$H,MATCH(CC$1,Settings!$G:$G,0))=TRUE,
100-100*(N144-MINIFS(N:N,$E:$E,$E144))/(MAXIFS(N:N,$E:$E,$E144)-MINIFS(N:N,$E:$E,$E144)),
100*(N144-MINIFS(N:N,$E:$E,$E144))/(MAXIFS(N:N,$E:$E,$E144)-MINIFS(N:N,$E:$E,$E144))))</f>
        <v/>
      </c>
      <c r="CD144" s="232" t="str">
        <f t="array" ref="CD144">IF(O144="","",
IF(INDEX(Settings!$H:$H,MATCH(CD$1,Settings!$G:$G,0))=TRUE,
100-100*(O144-MINIFS(O:O,$E:$E,$E144))/(MAXIFS(O:O,$E:$E,$E144)-MINIFS(O:O,$E:$E,$E144)),
100*(O144-MINIFS(O:O,$E:$E,$E144))/(MAXIFS(O:O,$E:$E,$E144)-MINIFS(O:O,$E:$E,$E144))))</f>
        <v/>
      </c>
      <c r="CE144" s="232" t="str">
        <f t="array" ref="CE144">IF(P144="","",
IF(INDEX(Settings!$H:$H,MATCH(CE$1,Settings!$G:$G,0))=TRUE,
100-100*(P144-MINIFS(P:P,$E:$E,$E144))/(MAXIFS(P:P,$E:$E,$E144)-MINIFS(P:P,$E:$E,$E144)),
100*(P144-MINIFS(P:P,$E:$E,$E144))/(MAXIFS(P:P,$E:$E,$E144)-MINIFS(P:P,$E:$E,$E144))))</f>
        <v/>
      </c>
      <c r="CF144" s="232" t="str">
        <f t="array" ref="CF144">IF(Q144="","",
IF(INDEX(Settings!$H:$H,MATCH(CF$1,Settings!$G:$G,0))=TRUE,
100-100*(Q144-MINIFS(Q:Q,$E:$E,$E144))/(MAXIFS(Q:Q,$E:$E,$E144)-MINIFS(Q:Q,$E:$E,$E144)),
100*(Q144-MINIFS(Q:Q,$E:$E,$E144))/(MAXIFS(Q:Q,$E:$E,$E144)-MINIFS(Q:Q,$E:$E,$E144))))</f>
        <v/>
      </c>
      <c r="CG144" s="232" t="str">
        <f t="array" ref="CG144">IF(R144="","",
IF(INDEX(Settings!$H:$H,MATCH(CG$1,Settings!$G:$G,0))=TRUE,
100-100*(R144-MINIFS(R:R,$E:$E,$E144))/(MAXIFS(R:R,$E:$E,$E144)-MINIFS(R:R,$E:$E,$E144)),
100*(R144-MINIFS(R:R,$E:$E,$E144))/(MAXIFS(R:R,$E:$E,$E144)-MINIFS(R:R,$E:$E,$E144))))</f>
        <v/>
      </c>
      <c r="CH144" s="232" t="str">
        <f t="array" ref="CH144">IF(S144="","",
IF(INDEX(Settings!$H:$H,MATCH(CH$1,Settings!$G:$G,0))=TRUE,
100-100*(S144-MINIFS(S:S,$E:$E,$E144))/(MAXIFS(S:S,$E:$E,$E144)-MINIFS(S:S,$E:$E,$E144)),
100*(S144-MINIFS(S:S,$E:$E,$E144))/(MAXIFS(S:S,$E:$E,$E144)-MINIFS(S:S,$E:$E,$E144))))</f>
        <v/>
      </c>
      <c r="CI144" s="232" t="str">
        <f t="array" ref="CI144">IF(T144="","",
IF(INDEX(Settings!$H:$H,MATCH(CI$1,Settings!$G:$G,0))=TRUE,
100-100*(T144-MINIFS(T:T,$E:$E,$E144))/(MAXIFS(T:T,$E:$E,$E144)-MINIFS(T:T,$E:$E,$E144)),
100*(T144-MINIFS(T:T,$E:$E,$E144))/(MAXIFS(T:T,$E:$E,$E144)-MINIFS(T:T,$E:$E,$E144))))</f>
        <v/>
      </c>
      <c r="CJ144" s="232" t="str">
        <f t="array" ref="CJ144">IF(U144="","",
IF(INDEX(Settings!$H:$H,MATCH(CJ$1,Settings!$G:$G,0))=TRUE,
100-100*(U144-MINIFS(U:U,$E:$E,$E144))/(MAXIFS(U:U,$E:$E,$E144)-MINIFS(U:U,$E:$E,$E144)),
100*(U144-MINIFS(U:U,$E:$E,$E144))/(MAXIFS(U:U,$E:$E,$E144)-MINIFS(U:U,$E:$E,$E144))))</f>
        <v/>
      </c>
      <c r="CK144" s="232" t="str">
        <f t="array" ref="CK144">IF(V144="","",
IF(INDEX(Settings!$H:$H,MATCH(CK$1,Settings!$G:$G,0))=TRUE,
100-100*(V144-MINIFS(V:V,$E:$E,$E144))/(MAXIFS(V:V,$E:$E,$E144)-MINIFS(V:V,$E:$E,$E144)),
100*(V144-MINIFS(V:V,$E:$E,$E144))/(MAXIFS(V:V,$E:$E,$E144)-MINIFS(V:V,$E:$E,$E144))))</f>
        <v/>
      </c>
      <c r="CL144" s="232" t="str">
        <f t="array" ref="CL144">IF(W144="","",
IF(INDEX(Settings!$H:$H,MATCH(CL$1,Settings!$G:$G,0))=TRUE,
100-100*(W144-MINIFS(W:W,$E:$E,$E144))/(MAXIFS(W:W,$E:$E,$E144)-MINIFS(W:W,$E:$E,$E144)),
100*(W144-MINIFS(W:W,$E:$E,$E144))/(MAXIFS(W:W,$E:$E,$E144)-MINIFS(W:W,$E:$E,$E144))))</f>
        <v/>
      </c>
      <c r="CM144" s="232" t="str">
        <f t="array" ref="CM144">IF(X144="","",
IF(INDEX(Settings!$H:$H,MATCH(CM$1,Settings!$G:$G,0))=TRUE,
100-100*(X144-MINIFS(X:X,$E:$E,$E144))/(MAXIFS(X:X,$E:$E,$E144)-MINIFS(X:X,$E:$E,$E144)),
100*(X144-MINIFS(X:X,$E:$E,$E144))/(MAXIFS(X:X,$E:$E,$E144)-MINIFS(X:X,$E:$E,$E144))))</f>
        <v/>
      </c>
      <c r="CN144" s="232" t="str">
        <f t="array" ref="CN144">IF(Y144="","",
IF(INDEX(Settings!$H:$H,MATCH(CN$1,Settings!$G:$G,0))=TRUE,
100-100*(Y144-MINIFS(Y:Y,$E:$E,$E144))/(MAXIFS(Y:Y,$E:$E,$E144)-MINIFS(Y:Y,$E:$E,$E144)),
100*(Y144-MINIFS(Y:Y,$E:$E,$E144))/(MAXIFS(Y:Y,$E:$E,$E144)-MINIFS(Y:Y,$E:$E,$E144))))</f>
        <v/>
      </c>
      <c r="CO144" s="232" t="str">
        <f t="array" ref="CO144">IF(Z144="","",
IF(INDEX(Settings!$H:$H,MATCH(CO$1,Settings!$G:$G,0))=TRUE,
100-100*(Z144-MINIFS(Z:Z,$E:$E,$E144))/(MAXIFS(Z:Z,$E:$E,$E144)-MINIFS(Z:Z,$E:$E,$E144)),
100*(Z144-MINIFS(Z:Z,$E:$E,$E144))/(MAXIFS(Z:Z,$E:$E,$E144)-MINIFS(Z:Z,$E:$E,$E144))))</f>
        <v/>
      </c>
      <c r="CP144" s="232" t="str">
        <f t="array" ref="CP144">IF(AA144="","",
IF(INDEX(Settings!$H:$H,MATCH(CP$1,Settings!$G:$G,0))=TRUE,
100-100*(AA144-MINIFS(AA:AA,$E:$E,$E144))/(MAXIFS(AA:AA,$E:$E,$E144)-MINIFS(AA:AA,$E:$E,$E144)),
100*(AA144-MINIFS(AA:AA,$E:$E,$E144))/(MAXIFS(AA:AA,$E:$E,$E144)-MINIFS(AA:AA,$E:$E,$E144))))</f>
        <v/>
      </c>
      <c r="CQ144" s="232" t="str">
        <f t="array" ref="CQ144">IF(AB144="","",
IF(INDEX(Settings!$H:$H,MATCH(CQ$1,Settings!$G:$G,0))=TRUE,
100-100*(AB144-MINIFS(AB:AB,$E:$E,$E144))/(MAXIFS(AB:AB,$E:$E,$E144)-MINIFS(AB:AB,$E:$E,$E144)),
100*(AB144-MINIFS(AB:AB,$E:$E,$E144))/(MAXIFS(AB:AB,$E:$E,$E144)-MINIFS(AB:AB,$E:$E,$E144))))</f>
        <v/>
      </c>
      <c r="CR144" s="232" t="str">
        <f t="array" ref="CR144">IF(AC144="","",
IF(INDEX(Settings!$H:$H,MATCH(CR$1,Settings!$G:$G,0))=TRUE,
100-100*(AC144-MINIFS(AC:AC,$E:$E,$E144))/(MAXIFS(AC:AC,$E:$E,$E144)-MINIFS(AC:AC,$E:$E,$E144)),
100*(AC144-MINIFS(AC:AC,$E:$E,$E144))/(MAXIFS(AC:AC,$E:$E,$E144)-MINIFS(AC:AC,$E:$E,$E144))))</f>
        <v/>
      </c>
      <c r="CS144" s="232" t="str">
        <f t="array" ref="CS144">IF(AD144="","",
IF(INDEX(Settings!$H:$H,MATCH(CS$1,Settings!$G:$G,0))=TRUE,
100-100*(AD144-MINIFS(AD:AD,$E:$E,$E144))/(MAXIFS(AD:AD,$E:$E,$E144)-MINIFS(AD:AD,$E:$E,$E144)),
100*(AD144-MINIFS(AD:AD,$E:$E,$E144))/(MAXIFS(AD:AD,$E:$E,$E144)-MINIFS(AD:AD,$E:$E,$E144))))</f>
        <v/>
      </c>
      <c r="CT144" s="232" t="str">
        <f t="array" ref="CT144">IF(AE144="","",
IF(INDEX(Settings!$H:$H,MATCH(CT$1,Settings!$G:$G,0))=TRUE,
100-100*(AE144-MINIFS(AE:AE,$E:$E,$E144))/(MAXIFS(AE:AE,$E:$E,$E144)-MINIFS(AE:AE,$E:$E,$E144)),
100*(AE144-MINIFS(AE:AE,$E:$E,$E144))/(MAXIFS(AE:AE,$E:$E,$E144)-MINIFS(AE:AE,$E:$E,$E144))))</f>
        <v/>
      </c>
      <c r="CU144" s="232" t="str">
        <f t="array" ref="CU144">IF(AF144="","",
IF(INDEX(Settings!$H:$H,MATCH(CU$1,Settings!$G:$G,0))=TRUE,
100-100*(AF144-MINIFS(AF:AF,$E:$E,$E144))/(MAXIFS(AF:AF,$E:$E,$E144)-MINIFS(AF:AF,$E:$E,$E144)),
100*(AF144-MINIFS(AF:AF,$E:$E,$E144))/(MAXIFS(AF:AF,$E:$E,$E144)-MINIFS(AF:AF,$E:$E,$E144))))</f>
        <v/>
      </c>
      <c r="CV144" s="232" t="str">
        <f t="array" ref="CV144">IF(AG144="","",
IF(INDEX(Settings!$H:$H,MATCH(CV$1,Settings!$G:$G,0))=TRUE,
100-100*(AG144-MINIFS(AG:AG,$E:$E,$E144))/(MAXIFS(AG:AG,$E:$E,$E144)-MINIFS(AG:AG,$E:$E,$E144)),
100*(AG144-MINIFS(AG:AG,$E:$E,$E144))/(MAXIFS(AG:AG,$E:$E,$E144)-MINIFS(AG:AG,$E:$E,$E144))))</f>
        <v/>
      </c>
      <c r="CW144" s="232" t="str">
        <f t="array" ref="CW144">IF(AH144="","",
IF(INDEX(Settings!$H:$H,MATCH(CW$1,Settings!$G:$G,0))=TRUE,
100-100*(AH144-MINIFS(AH:AH,$E:$E,$E144))/(MAXIFS(AH:AH,$E:$E,$E144)-MINIFS(AH:AH,$E:$E,$E144)),
100*(AH144-MINIFS(AH:AH,$E:$E,$E144))/(MAXIFS(AH:AH,$E:$E,$E144)-MINIFS(AH:AH,$E:$E,$E144))))</f>
        <v/>
      </c>
      <c r="CX144" s="232" t="str">
        <f t="array" ref="CX144">IF(AI144="","",
IF(INDEX(Settings!$H:$H,MATCH(CX$1,Settings!$G:$G,0))=TRUE,
100-100*(AI144-MINIFS(AI:AI,$E:$E,$E144))/(MAXIFS(AI:AI,$E:$E,$E144)-MINIFS(AI:AI,$E:$E,$E144)),
100*(AI144-MINIFS(AI:AI,$E:$E,$E144))/(MAXIFS(AI:AI,$E:$E,$E144)-MINIFS(AI:AI,$E:$E,$E144))))</f>
        <v/>
      </c>
      <c r="CY144" s="232" t="str">
        <f t="array" ref="CY144">IF(AJ144="","",
IF(INDEX(Settings!$H:$H,MATCH(CY$1,Settings!$G:$G,0))=TRUE,
100-100*(AJ144-MINIFS(AJ:AJ,$E:$E,$E144))/(MAXIFS(AJ:AJ,$E:$E,$E144)-MINIFS(AJ:AJ,$E:$E,$E144)),
100*(AJ144-MINIFS(AJ:AJ,$E:$E,$E144))/(MAXIFS(AJ:AJ,$E:$E,$E144)-MINIFS(AJ:AJ,$E:$E,$E144))))</f>
        <v/>
      </c>
      <c r="CZ144" s="232" t="str">
        <f t="array" ref="CZ144">IF(AK144="","",
IF(INDEX(Settings!$H:$H,MATCH(CZ$1,Settings!$G:$G,0))=TRUE,
100-100*(AK144-MINIFS(AK:AK,$E:$E,$E144))/(MAXIFS(AK:AK,$E:$E,$E144)-MINIFS(AK:AK,$E:$E,$E144)),
100*(AK144-MINIFS(AK:AK,$E:$E,$E144))/(MAXIFS(AK:AK,$E:$E,$E144)-MINIFS(AK:AK,$E:$E,$E144))))</f>
        <v/>
      </c>
      <c r="DA144" s="232" t="str">
        <f t="array" ref="DA144">IF(AL144="","",
IF(INDEX(Settings!$H:$H,MATCH(DA$1,Settings!$G:$G,0))=TRUE,
100-100*(AL144-MINIFS(AL:AL,$E:$E,$E144))/(MAXIFS(AL:AL,$E:$E,$E144)-MINIFS(AL:AL,$E:$E,$E144)),
100*(AL144-MINIFS(AL:AL,$E:$E,$E144))/(MAXIFS(AL:AL,$E:$E,$E144)-MINIFS(AL:AL,$E:$E,$E144))))</f>
        <v/>
      </c>
      <c r="DB144" s="232" t="str">
        <f t="array" ref="DB144">IF(AM144="","",
IF(INDEX(Settings!$H:$H,MATCH(DB$1,Settings!$G:$G,0))=TRUE,
100-100*(AM144-MINIFS(AM:AM,$E:$E,$E144))/(MAXIFS(AM:AM,$E:$E,$E144)-MINIFS(AM:AM,$E:$E,$E144)),
100*(AM144-MINIFS(AM:AM,$E:$E,$E144))/(MAXIFS(AM:AM,$E:$E,$E144)-MINIFS(AM:AM,$E:$E,$E144))))</f>
        <v/>
      </c>
      <c r="DC144" s="232" t="str">
        <f t="array" ref="DC144">IF(AN144="","",
IF(INDEX(Settings!$H:$H,MATCH(DC$1,Settings!$G:$G,0))=TRUE,
100-100*(AN144-MINIFS(AN:AN,$E:$E,$E144))/(MAXIFS(AN:AN,$E:$E,$E144)-MINIFS(AN:AN,$E:$E,$E144)),
100*(AN144-MINIFS(AN:AN,$E:$E,$E144))/(MAXIFS(AN:AN,$E:$E,$E144)-MINIFS(AN:AN,$E:$E,$E144))))</f>
        <v/>
      </c>
      <c r="DD144" s="232" t="str">
        <f t="array" ref="DD144">IF(AO144="","",
IF(INDEX(Settings!$H:$H,MATCH(DD$1,Settings!$G:$G,0))=TRUE,
100-100*(AO144-MINIFS(AO:AO,$E:$E,$E144))/(MAXIFS(AO:AO,$E:$E,$E144)-MINIFS(AO:AO,$E:$E,$E144)),
100*(AO144-MINIFS(AO:AO,$E:$E,$E144))/(MAXIFS(AO:AO,$E:$E,$E144)-MINIFS(AO:AO,$E:$E,$E144))))</f>
        <v/>
      </c>
      <c r="DE144" s="232" t="str">
        <f t="array" ref="DE144">IF(AP144="","",
IF(INDEX(Settings!$H:$H,MATCH(DE$1,Settings!$G:$G,0))=TRUE,
100-100*(AP144-MINIFS(AP:AP,$E:$E,$E144))/(MAXIFS(AP:AP,$E:$E,$E144)-MINIFS(AP:AP,$E:$E,$E144)),
100*(AP144-MINIFS(AP:AP,$E:$E,$E144))/(MAXIFS(AP:AP,$E:$E,$E144)-MINIFS(AP:AP,$E:$E,$E144))))</f>
        <v/>
      </c>
      <c r="DF144" s="232" t="str">
        <f t="array" ref="DF144">IF(AQ144="","",
IF(INDEX(Settings!$H:$H,MATCH(DF$1,Settings!$G:$G,0))=TRUE,
100-100*(AQ144-MINIFS(AQ:AQ,$E:$E,$E144))/(MAXIFS(AQ:AQ,$E:$E,$E144)-MINIFS(AQ:AQ,$E:$E,$E144)),
100*(AQ144-MINIFS(AQ:AQ,$E:$E,$E144))/(MAXIFS(AQ:AQ,$E:$E,$E144)-MINIFS(AQ:AQ,$E:$E,$E144))))</f>
        <v/>
      </c>
      <c r="DG144" s="232" t="str">
        <f t="array" ref="DG144">IF(AR144="","",
IF(INDEX(Settings!$H:$H,MATCH(DG$1,Settings!$G:$G,0))=TRUE,
100-100*(AR144-MINIFS(AR:AR,$E:$E,$E144))/(MAXIFS(AR:AR,$E:$E,$E144)-MINIFS(AR:AR,$E:$E,$E144)),
100*(AR144-MINIFS(AR:AR,$E:$E,$E144))/(MAXIFS(AR:AR,$E:$E,$E144)-MINIFS(AR:AR,$E:$E,$E144))))</f>
        <v/>
      </c>
      <c r="DH144" s="232" t="str">
        <f t="array" ref="DH144">IF(AS144="","",
IF(INDEX(Settings!$H:$H,MATCH(DH$1,Settings!$G:$G,0))=TRUE,
100-100*(AS144-MINIFS(AS:AS,$E:$E,$E144))/(MAXIFS(AS:AS,$E:$E,$E144)-MINIFS(AS:AS,$E:$E,$E144)),
100*(AS144-MINIFS(AS:AS,$E:$E,$E144))/(MAXIFS(AS:AS,$E:$E,$E144)-MINIFS(AS:AS,$E:$E,$E144))))</f>
        <v/>
      </c>
      <c r="DI144" s="232" t="str">
        <f t="array" ref="DI144">IF(AT144="","",
IF(INDEX(Settings!$H:$H,MATCH(DI$1,Settings!$G:$G,0))=TRUE,
100-100*(AT144-MINIFS(AT:AT,$E:$E,$E144))/(MAXIFS(AT:AT,$E:$E,$E144)-MINIFS(AT:AT,$E:$E,$E144)),
100*(AT144-MINIFS(AT:AT,$E:$E,$E144))/(MAXIFS(AT:AT,$E:$E,$E144)-MINIFS(AT:AT,$E:$E,$E144))))</f>
        <v/>
      </c>
      <c r="DJ144" s="232" t="str">
        <f t="array" ref="DJ144">IF(AU144="","",
IF(INDEX(Settings!$H:$H,MATCH(DJ$1,Settings!$G:$G,0))=TRUE,
100-100*(AU144-MINIFS(AU:AU,$E:$E,$E144))/(MAXIFS(AU:AU,$E:$E,$E144)-MINIFS(AU:AU,$E:$E,$E144)),
100*(AU144-MINIFS(AU:AU,$E:$E,$E144))/(MAXIFS(AU:AU,$E:$E,$E144)-MINIFS(AU:AU,$E:$E,$E144))))</f>
        <v/>
      </c>
      <c r="DK144" s="232" t="str">
        <f t="array" ref="DK144">IF(AV144="","",
IF(INDEX(Settings!$H:$H,MATCH(DK$1,Settings!$G:$G,0))=TRUE,
100-100*(AV144-MINIFS(AV:AV,$E:$E,$E144))/(MAXIFS(AV:AV,$E:$E,$E144)-MINIFS(AV:AV,$E:$E,$E144)),
100*(AV144-MINIFS(AV:AV,$E:$E,$E144))/(MAXIFS(AV:AV,$E:$E,$E144)-MINIFS(AV:AV,$E:$E,$E144))))</f>
        <v/>
      </c>
      <c r="DL144" s="232" t="str">
        <f t="array" ref="DL144">IF(AW144="","",
IF(INDEX(Settings!$H:$H,MATCH(DL$1,Settings!$G:$G,0))=TRUE,
100-100*(AW144-MINIFS(AW:AW,$E:$E,$E144))/(MAXIFS(AW:AW,$E:$E,$E144)-MINIFS(AW:AW,$E:$E,$E144)),
100*(AW144-MINIFS(AW:AW,$E:$E,$E144))/(MAXIFS(AW:AW,$E:$E,$E144)-MINIFS(AW:AW,$E:$E,$E144))))</f>
        <v/>
      </c>
      <c r="DM144" s="232" t="str">
        <f t="array" ref="DM144">IF(AX144="","",
IF(INDEX(Settings!$H:$H,MATCH(DM$1,Settings!$G:$G,0))=TRUE,
100-100*(AX144-MINIFS(AX:AX,$E:$E,$E144))/(MAXIFS(AX:AX,$E:$E,$E144)-MINIFS(AX:AX,$E:$E,$E144)),
100*(AX144-MINIFS(AX:AX,$E:$E,$E144))/(MAXIFS(AX:AX,$E:$E,$E144)-MINIFS(AX:AX,$E:$E,$E144))))</f>
        <v/>
      </c>
      <c r="DN144" s="232" t="str">
        <f t="array" ref="DN144">IF(AY144="","",
IF(INDEX(Settings!$H:$H,MATCH(DN$1,Settings!$G:$G,0))=TRUE,
100-100*(AY144-MINIFS(AY:AY,$E:$E,$E144))/(MAXIFS(AY:AY,$E:$E,$E144)-MINIFS(AY:AY,$E:$E,$E144)),
100*(AY144-MINIFS(AY:AY,$E:$E,$E144))/(MAXIFS(AY:AY,$E:$E,$E144)-MINIFS(AY:AY,$E:$E,$E144))))</f>
        <v/>
      </c>
      <c r="DO144" s="232" t="str">
        <f t="array" ref="DO144">IF(AZ144="","",
IF(INDEX(Settings!$H:$H,MATCH(DO$1,Settings!$G:$G,0))=TRUE,
100-100*(AZ144-MINIFS(AZ:AZ,$E:$E,$E144))/(MAXIFS(AZ:AZ,$E:$E,$E144)-MINIFS(AZ:AZ,$E:$E,$E144)),
100*(AZ144-MINIFS(AZ:AZ,$E:$E,$E144))/(MAXIFS(AZ:AZ,$E:$E,$E144)-MINIFS(AZ:AZ,$E:$E,$E144))))</f>
        <v/>
      </c>
      <c r="DP144" s="232" t="str">
        <f t="array" ref="DP144">IF(BA144="","",
IF(INDEX(Settings!$H:$H,MATCH(DP$1,Settings!$G:$G,0))=TRUE,
100-100*(BA144-MINIFS(BA:BA,$E:$E,$E144))/(MAXIFS(BA:BA,$E:$E,$E144)-MINIFS(BA:BA,$E:$E,$E144)),
100*(BA144-MINIFS(BA:BA,$E:$E,$E144))/(MAXIFS(BA:BA,$E:$E,$E144)-MINIFS(BA:BA,$E:$E,$E144))))</f>
        <v/>
      </c>
      <c r="DQ144" s="232" t="str">
        <f t="array" ref="DQ144">IF(BB144="","",
IF(INDEX(Settings!$H:$H,MATCH(DQ$1,Settings!$G:$G,0))=TRUE,
100-100*(BB144-MINIFS(BB:BB,$E:$E,$E144))/(MAXIFS(BB:BB,$E:$E,$E144)-MINIFS(BB:BB,$E:$E,$E144)),
100*(BB144-MINIFS(BB:BB,$E:$E,$E144))/(MAXIFS(BB:BB,$E:$E,$E144)-MINIFS(BB:BB,$E:$E,$E144))))</f>
        <v/>
      </c>
      <c r="DR144" s="232" t="str">
        <f t="array" ref="DR144">IF(BC144="","",
IF(INDEX(Settings!$H:$H,MATCH(DR$1,Settings!$G:$G,0))=TRUE,
100-100*(BC144-MINIFS(BC:BC,$E:$E,$E144))/(MAXIFS(BC:BC,$E:$E,$E144)-MINIFS(BC:BC,$E:$E,$E144)),
100*(BC144-MINIFS(BC:BC,$E:$E,$E144))/(MAXIFS(BC:BC,$E:$E,$E144)-MINIFS(BC:BC,$E:$E,$E144))))</f>
        <v/>
      </c>
      <c r="DS144" s="232" t="str">
        <f t="array" ref="DS144">IF(BD144="","",
IF(INDEX(Settings!$H:$H,MATCH(DS$1,Settings!$G:$G,0))=TRUE,
100-100*(BD144-MINIFS(BD:BD,$E:$E,$E144))/(MAXIFS(BD:BD,$E:$E,$E144)-MINIFS(BD:BD,$E:$E,$E144)),
100*(BD144-MINIFS(BD:BD,$E:$E,$E144))/(MAXIFS(BD:BD,$E:$E,$E144)-MINIFS(BD:BD,$E:$E,$E144))))</f>
        <v/>
      </c>
      <c r="DT144" s="232" t="str">
        <f t="array" ref="DT144">IF(BE144="","",
IF(INDEX(Settings!$H:$H,MATCH(DT$1,Settings!$G:$G,0))=TRUE,
100-100*(BE144-MINIFS(BE:BE,$E:$E,$E144))/(MAXIFS(BE:BE,$E:$E,$E144)-MINIFS(BE:BE,$E:$E,$E144)),
100*(BE144-MINIFS(BE:BE,$E:$E,$E144))/(MAXIFS(BE:BE,$E:$E,$E144)-MINIFS(BE:BE,$E:$E,$E144))))</f>
        <v/>
      </c>
      <c r="DU144" s="232" t="str">
        <f t="array" ref="DU144">IF(BF144="","",
IF(INDEX(Settings!$H:$H,MATCH(DU$1,Settings!$G:$G,0))=TRUE,
100-100*(BF144-MINIFS(BF:BF,$E:$E,$E144))/(MAXIFS(BF:BF,$E:$E,$E144)-MINIFS(BF:BF,$E:$E,$E144)),
100*(BF144-MINIFS(BF:BF,$E:$E,$E144))/(MAXIFS(BF:BF,$E:$E,$E144)-MINIFS(BF:BF,$E:$E,$E144))))</f>
        <v/>
      </c>
      <c r="DV144" s="232" t="str">
        <f t="array" ref="DV144">IF(BG144="","",
IF(INDEX(Settings!$H:$H,MATCH(DV$1,Settings!$G:$G,0))=TRUE,
100-100*(BG144-MINIFS(BG:BG,$E:$E,$E144))/(MAXIFS(BG:BG,$E:$E,$E144)-MINIFS(BG:BG,$E:$E,$E144)),
100*(BG144-MINIFS(BG:BG,$E:$E,$E144))/(MAXIFS(BG:BG,$E:$E,$E144)-MINIFS(BG:BG,$E:$E,$E144))))</f>
        <v/>
      </c>
      <c r="DW144" s="232" t="str">
        <f t="array" ref="DW144">IF(BH144="","",
IF(INDEX(Settings!$H:$H,MATCH(DW$1,Settings!$G:$G,0))=TRUE,
100-100*(BH144-MINIFS(BH:BH,$E:$E,$E144))/(MAXIFS(BH:BH,$E:$E,$E144)-MINIFS(BH:BH,$E:$E,$E144)),
100*(BH144-MINIFS(BH:BH,$E:$E,$E144))/(MAXIFS(BH:BH,$E:$E,$E144)-MINIFS(BH:BH,$E:$E,$E144))))</f>
        <v/>
      </c>
      <c r="DX144" s="232" t="str">
        <f t="array" ref="DX144">IF(BI144="","",
IF(INDEX(Settings!$H:$H,MATCH(DX$1,Settings!$G:$G,0))=TRUE,
100-100*(BI144-MINIFS(BI:BI,$E:$E,$E144))/(MAXIFS(BI:BI,$E:$E,$E144)-MINIFS(BI:BI,$E:$E,$E144)),
100*(BI144-MINIFS(BI:BI,$E:$E,$E144))/(MAXIFS(BI:BI,$E:$E,$E144)-MINIFS(BI:BI,$E:$E,$E144))))</f>
        <v/>
      </c>
      <c r="DY144" s="232" t="str">
        <f t="array" ref="DY144">IF(BJ144="","",
IF(INDEX(Settings!$H:$H,MATCH(DY$1,Settings!$G:$G,0))=TRUE,
100-100*(BJ144-MINIFS(BJ:BJ,$E:$E,$E144))/(MAXIFS(BJ:BJ,$E:$E,$E144)-MINIFS(BJ:BJ,$E:$E,$E144)),
100*(BJ144-MINIFS(BJ:BJ,$E:$E,$E144))/(MAXIFS(BJ:BJ,$E:$E,$E144)-MINIFS(BJ:BJ,$E:$E,$E144))))</f>
        <v/>
      </c>
      <c r="DZ144" s="234"/>
      <c r="EA144" s="234"/>
      <c r="EB144" s="234" t="str">
        <f t="shared" si="8"/>
        <v/>
      </c>
      <c r="EC144" s="234" t="str">
        <f t="shared" si="9"/>
        <v/>
      </c>
      <c r="ED144" s="234" t="str">
        <f t="shared" si="10"/>
        <v/>
      </c>
      <c r="EE144" s="234" t="str">
        <f t="shared" si="11"/>
        <v/>
      </c>
      <c r="EF144" s="234" t="str">
        <f t="shared" si="12"/>
        <v/>
      </c>
      <c r="EG144" s="234" t="str">
        <f t="shared" si="13"/>
        <v/>
      </c>
      <c r="EH144" s="234"/>
      <c r="EI144" s="234"/>
      <c r="EJ144" s="234"/>
      <c r="EK144" s="234"/>
      <c r="EL144" s="234"/>
      <c r="EM144" s="234"/>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3" t="str">
        <f t="shared" si="14"/>
        <v/>
      </c>
      <c r="N145" s="49"/>
      <c r="O145" s="49"/>
      <c r="P145" s="49"/>
      <c r="Q145" s="49"/>
      <c r="R145" s="49"/>
      <c r="S145" s="222" t="str">
        <f>IFERROR(VLOOKUP(AF145, 'YOYO IR Scores'!A:C, 3, FALSE), "")
</f>
        <v/>
      </c>
      <c r="T145" s="49"/>
      <c r="U145" s="49"/>
      <c r="V145" s="49"/>
      <c r="W145" s="49"/>
      <c r="X145" s="224" t="str">
        <f t="shared" si="4"/>
        <v/>
      </c>
      <c r="Y145" s="225" t="str">
        <f t="shared" si="5"/>
        <v/>
      </c>
      <c r="Z145" s="225" t="str">
        <f t="shared" si="6"/>
        <v/>
      </c>
      <c r="AA145" s="224" t="str">
        <f t="shared" si="7"/>
        <v/>
      </c>
      <c r="AB145" s="223"/>
      <c r="AC145" s="223"/>
      <c r="AD145" s="223"/>
      <c r="AE145" s="223" t="str">
        <f>IFERROR(VLOOKUP(AF145, 'YOYO IR Scores'!A:C, 2, FALSE), "")</f>
        <v/>
      </c>
      <c r="AF145" s="223"/>
      <c r="AG145" s="223"/>
      <c r="AH145" s="223"/>
      <c r="AI145" s="223"/>
      <c r="AJ145" s="223"/>
      <c r="AK145" s="223"/>
      <c r="AL145" s="223"/>
      <c r="AM145" s="223"/>
      <c r="AN145" s="223"/>
      <c r="AO145" s="223"/>
      <c r="AP145" s="223"/>
      <c r="AQ145" s="223"/>
      <c r="AR145" s="223"/>
      <c r="AS145" s="223"/>
      <c r="AT145" s="223"/>
      <c r="AU145" s="223"/>
      <c r="AV145" s="223"/>
      <c r="AW145" s="223"/>
      <c r="AX145" s="223"/>
      <c r="AY145" s="223"/>
      <c r="AZ145" s="223"/>
      <c r="BA145" s="223"/>
      <c r="BB145" s="223"/>
      <c r="BC145" s="223"/>
      <c r="BD145" s="223"/>
      <c r="BE145" s="223"/>
      <c r="BF145" s="223"/>
      <c r="BG145" s="223"/>
      <c r="BH145" s="223"/>
      <c r="BI145" s="223"/>
      <c r="BJ145" s="223"/>
      <c r="BK145" s="223" t="str">
        <f t="array" ref="BK145">IF(J145="","",
IF(INDEX(Settings!$H:$H,MATCH(BY$1,Settings!$G:$G,0))=TRUE,
100-100*(J145-MIN(J:J))/(MAX(J:J)-MIN(J:J)),
100*(J145-MIN(J:J))/(MAX(J:J)-MIN(J:J))))</f>
        <v/>
      </c>
      <c r="BL145" s="223" t="str">
        <f t="array" ref="BL145">IF(J145="","",
IF(INDEX(Settings!$H:$H,MATCH(BY$1,Settings!$G:$G,0))=TRUE,
100-100*(J145-MINIFS(J:J,$E:$E,$E145))/(MAXIFS(J:J,$E:$E,$E145)-MINIFS(J:J,$E:$E,$E145)),
100*(J145-MINIFS(J:J,$E:$E,$E145))/(MAXIFS(J:J,$E:$E,$E145)-MINIFS(J:J,$E:$E,$E145))))</f>
        <v/>
      </c>
      <c r="BM145" s="223"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4" t="str">
        <f t="array" ref="BQ145">IF(J145="","",
IF(INDEX(Settings!$H:$H,MATCH(BY$1,Settings!$G:$G,0))=TRUE,
-1*(J145-AVERAGE(J:J))/STDEV(J:J),
(J145-AVERAGE(J:J))/STDEV(J:J)))</f>
        <v/>
      </c>
      <c r="BR145" s="224" t="str">
        <f>IFERROR(__xludf.DUMMYFUNCTION("IF(J145="""","""",
IF(INDEX(Settings!$H:$H,MATCH(BY$1,Settings!$G:$G,0))=TRUE,
-1*(J145-AVERAGEIFS(J:J,$E:$E,$E145))/STDEV(FILTER(J:J,$E:$E=$E145)),
(J145-AVERAGEIFS(J:J,$E:$E,$E145))/STDEV(FILTER(J:J,$E:$E=$E145))))"),"")</f>
        <v/>
      </c>
      <c r="BS145" s="224"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3" t="str">
        <f t="array" ref="BY145">IF(J145="","",
IF(INDEX(Settings!$H:$H,MATCH(BY$1,Settings!$G:$G,0))=TRUE,
100-100*(J145-MINIFS(J:J,$E:$E,$E145))/(MAXIFS(J:J,$E:$E,$E145)-MINIFS(J:J,$E:$E,$E145)),
100*(J145-MINIFS(J:J,$E:$E,$E145))/(MAXIFS(J:J,$E:$E,$E145)-MINIFS(J:J,$E:$E,$E145))))</f>
        <v/>
      </c>
      <c r="BZ145" s="223" t="str">
        <f t="array" ref="BZ145">IF(K145="","",
IF(INDEX(Settings!$H:$H,MATCH(BZ$1,Settings!$G:$G,0))=TRUE,
100-100*(K145-MINIFS(K:K,$E:$E,$E145))/(MAXIFS(K:K,$E:$E,$E145)-MINIFS(K:K,$E:$E,$E145)),
100*(K145-MINIFS(K:K,$E:$E,$E145))/(MAXIFS(K:K,$E:$E,$E145)-MINIFS(K:K,$E:$E,$E145))))</f>
        <v/>
      </c>
      <c r="CA145" s="223" t="str">
        <f t="array" ref="CA145">IF(L145="","",
IF(INDEX(Settings!$H:$H,MATCH(CA$1,Settings!$G:$G,0))=TRUE,
100-100*(L145-MINIFS(L:L,$E:$E,$E145))/(MAXIFS(L:L,$E:$E,$E145)-MINIFS(L:L,$E:$E,$E145)),
100*(L145-MINIFS(L:L,$E:$E,$E145))/(MAXIFS(L:L,$E:$E,$E145)-MINIFS(L:L,$E:$E,$E145))))</f>
        <v/>
      </c>
      <c r="CB145" s="223" t="str">
        <f t="array" ref="CB145">IF(M145="","",
IF(INDEX(Settings!$H:$H,MATCH(CB$1,Settings!$G:$G,0))=TRUE,
100-100*(M145-MINIFS(M:M,$E:$E,$E145))/(MAXIFS(M:M,$E:$E,$E145)-MINIFS(M:M,$E:$E,$E145)),
100*(M145-MINIFS(M:M,$E:$E,$E145))/(MAXIFS(M:M,$E:$E,$E145)-MINIFS(M:M,$E:$E,$E145))))</f>
        <v/>
      </c>
      <c r="CC145" s="223" t="str">
        <f t="array" ref="CC145">IF(N145="","",
IF(INDEX(Settings!$H:$H,MATCH(CC$1,Settings!$G:$G,0))=TRUE,
100-100*(N145-MINIFS(N:N,$E:$E,$E145))/(MAXIFS(N:N,$E:$E,$E145)-MINIFS(N:N,$E:$E,$E145)),
100*(N145-MINIFS(N:N,$E:$E,$E145))/(MAXIFS(N:N,$E:$E,$E145)-MINIFS(N:N,$E:$E,$E145))))</f>
        <v/>
      </c>
      <c r="CD145" s="223" t="str">
        <f t="array" ref="CD145">IF(O145="","",
IF(INDEX(Settings!$H:$H,MATCH(CD$1,Settings!$G:$G,0))=TRUE,
100-100*(O145-MINIFS(O:O,$E:$E,$E145))/(MAXIFS(O:O,$E:$E,$E145)-MINIFS(O:O,$E:$E,$E145)),
100*(O145-MINIFS(O:O,$E:$E,$E145))/(MAXIFS(O:O,$E:$E,$E145)-MINIFS(O:O,$E:$E,$E145))))</f>
        <v/>
      </c>
      <c r="CE145" s="223" t="str">
        <f t="array" ref="CE145">IF(P145="","",
IF(INDEX(Settings!$H:$H,MATCH(CE$1,Settings!$G:$G,0))=TRUE,
100-100*(P145-MINIFS(P:P,$E:$E,$E145))/(MAXIFS(P:P,$E:$E,$E145)-MINIFS(P:P,$E:$E,$E145)),
100*(P145-MINIFS(P:P,$E:$E,$E145))/(MAXIFS(P:P,$E:$E,$E145)-MINIFS(P:P,$E:$E,$E145))))</f>
        <v/>
      </c>
      <c r="CF145" s="223" t="str">
        <f t="array" ref="CF145">IF(Q145="","",
IF(INDEX(Settings!$H:$H,MATCH(CF$1,Settings!$G:$G,0))=TRUE,
100-100*(Q145-MINIFS(Q:Q,$E:$E,$E145))/(MAXIFS(Q:Q,$E:$E,$E145)-MINIFS(Q:Q,$E:$E,$E145)),
100*(Q145-MINIFS(Q:Q,$E:$E,$E145))/(MAXIFS(Q:Q,$E:$E,$E145)-MINIFS(Q:Q,$E:$E,$E145))))</f>
        <v/>
      </c>
      <c r="CG145" s="223" t="str">
        <f t="array" ref="CG145">IF(R145="","",
IF(INDEX(Settings!$H:$H,MATCH(CG$1,Settings!$G:$G,0))=TRUE,
100-100*(R145-MINIFS(R:R,$E:$E,$E145))/(MAXIFS(R:R,$E:$E,$E145)-MINIFS(R:R,$E:$E,$E145)),
100*(R145-MINIFS(R:R,$E:$E,$E145))/(MAXIFS(R:R,$E:$E,$E145)-MINIFS(R:R,$E:$E,$E145))))</f>
        <v/>
      </c>
      <c r="CH145" s="223" t="str">
        <f t="array" ref="CH145">IF(S145="","",
IF(INDEX(Settings!$H:$H,MATCH(CH$1,Settings!$G:$G,0))=TRUE,
100-100*(S145-MINIFS(S:S,$E:$E,$E145))/(MAXIFS(S:S,$E:$E,$E145)-MINIFS(S:S,$E:$E,$E145)),
100*(S145-MINIFS(S:S,$E:$E,$E145))/(MAXIFS(S:S,$E:$E,$E145)-MINIFS(S:S,$E:$E,$E145))))</f>
        <v/>
      </c>
      <c r="CI145" s="223" t="str">
        <f t="array" ref="CI145">IF(T145="","",
IF(INDEX(Settings!$H:$H,MATCH(CI$1,Settings!$G:$G,0))=TRUE,
100-100*(T145-MINIFS(T:T,$E:$E,$E145))/(MAXIFS(T:T,$E:$E,$E145)-MINIFS(T:T,$E:$E,$E145)),
100*(T145-MINIFS(T:T,$E:$E,$E145))/(MAXIFS(T:T,$E:$E,$E145)-MINIFS(T:T,$E:$E,$E145))))</f>
        <v/>
      </c>
      <c r="CJ145" s="223" t="str">
        <f t="array" ref="CJ145">IF(U145="","",
IF(INDEX(Settings!$H:$H,MATCH(CJ$1,Settings!$G:$G,0))=TRUE,
100-100*(U145-MINIFS(U:U,$E:$E,$E145))/(MAXIFS(U:U,$E:$E,$E145)-MINIFS(U:U,$E:$E,$E145)),
100*(U145-MINIFS(U:U,$E:$E,$E145))/(MAXIFS(U:U,$E:$E,$E145)-MINIFS(U:U,$E:$E,$E145))))</f>
        <v/>
      </c>
      <c r="CK145" s="223" t="str">
        <f t="array" ref="CK145">IF(V145="","",
IF(INDEX(Settings!$H:$H,MATCH(CK$1,Settings!$G:$G,0))=TRUE,
100-100*(V145-MINIFS(V:V,$E:$E,$E145))/(MAXIFS(V:V,$E:$E,$E145)-MINIFS(V:V,$E:$E,$E145)),
100*(V145-MINIFS(V:V,$E:$E,$E145))/(MAXIFS(V:V,$E:$E,$E145)-MINIFS(V:V,$E:$E,$E145))))</f>
        <v/>
      </c>
      <c r="CL145" s="223" t="str">
        <f t="array" ref="CL145">IF(W145="","",
IF(INDEX(Settings!$H:$H,MATCH(CL$1,Settings!$G:$G,0))=TRUE,
100-100*(W145-MINIFS(W:W,$E:$E,$E145))/(MAXIFS(W:W,$E:$E,$E145)-MINIFS(W:W,$E:$E,$E145)),
100*(W145-MINIFS(W:W,$E:$E,$E145))/(MAXIFS(W:W,$E:$E,$E145)-MINIFS(W:W,$E:$E,$E145))))</f>
        <v/>
      </c>
      <c r="CM145" s="223" t="str">
        <f t="array" ref="CM145">IF(X145="","",
IF(INDEX(Settings!$H:$H,MATCH(CM$1,Settings!$G:$G,0))=TRUE,
100-100*(X145-MINIFS(X:X,$E:$E,$E145))/(MAXIFS(X:X,$E:$E,$E145)-MINIFS(X:X,$E:$E,$E145)),
100*(X145-MINIFS(X:X,$E:$E,$E145))/(MAXIFS(X:X,$E:$E,$E145)-MINIFS(X:X,$E:$E,$E145))))</f>
        <v/>
      </c>
      <c r="CN145" s="223" t="str">
        <f t="array" ref="CN145">IF(Y145="","",
IF(INDEX(Settings!$H:$H,MATCH(CN$1,Settings!$G:$G,0))=TRUE,
100-100*(Y145-MINIFS(Y:Y,$E:$E,$E145))/(MAXIFS(Y:Y,$E:$E,$E145)-MINIFS(Y:Y,$E:$E,$E145)),
100*(Y145-MINIFS(Y:Y,$E:$E,$E145))/(MAXIFS(Y:Y,$E:$E,$E145)-MINIFS(Y:Y,$E:$E,$E145))))</f>
        <v/>
      </c>
      <c r="CO145" s="223" t="str">
        <f t="array" ref="CO145">IF(Z145="","",
IF(INDEX(Settings!$H:$H,MATCH(CO$1,Settings!$G:$G,0))=TRUE,
100-100*(Z145-MINIFS(Z:Z,$E:$E,$E145))/(MAXIFS(Z:Z,$E:$E,$E145)-MINIFS(Z:Z,$E:$E,$E145)),
100*(Z145-MINIFS(Z:Z,$E:$E,$E145))/(MAXIFS(Z:Z,$E:$E,$E145)-MINIFS(Z:Z,$E:$E,$E145))))</f>
        <v/>
      </c>
      <c r="CP145" s="223" t="str">
        <f t="array" ref="CP145">IF(AA145="","",
IF(INDEX(Settings!$H:$H,MATCH(CP$1,Settings!$G:$G,0))=TRUE,
100-100*(AA145-MINIFS(AA:AA,$E:$E,$E145))/(MAXIFS(AA:AA,$E:$E,$E145)-MINIFS(AA:AA,$E:$E,$E145)),
100*(AA145-MINIFS(AA:AA,$E:$E,$E145))/(MAXIFS(AA:AA,$E:$E,$E145)-MINIFS(AA:AA,$E:$E,$E145))))</f>
        <v/>
      </c>
      <c r="CQ145" s="223" t="str">
        <f t="array" ref="CQ145">IF(AB145="","",
IF(INDEX(Settings!$H:$H,MATCH(CQ$1,Settings!$G:$G,0))=TRUE,
100-100*(AB145-MINIFS(AB:AB,$E:$E,$E145))/(MAXIFS(AB:AB,$E:$E,$E145)-MINIFS(AB:AB,$E:$E,$E145)),
100*(AB145-MINIFS(AB:AB,$E:$E,$E145))/(MAXIFS(AB:AB,$E:$E,$E145)-MINIFS(AB:AB,$E:$E,$E145))))</f>
        <v/>
      </c>
      <c r="CR145" s="223" t="str">
        <f t="array" ref="CR145">IF(AC145="","",
IF(INDEX(Settings!$H:$H,MATCH(CR$1,Settings!$G:$G,0))=TRUE,
100-100*(AC145-MINIFS(AC:AC,$E:$E,$E145))/(MAXIFS(AC:AC,$E:$E,$E145)-MINIFS(AC:AC,$E:$E,$E145)),
100*(AC145-MINIFS(AC:AC,$E:$E,$E145))/(MAXIFS(AC:AC,$E:$E,$E145)-MINIFS(AC:AC,$E:$E,$E145))))</f>
        <v/>
      </c>
      <c r="CS145" s="223" t="str">
        <f t="array" ref="CS145">IF(AD145="","",
IF(INDEX(Settings!$H:$H,MATCH(CS$1,Settings!$G:$G,0))=TRUE,
100-100*(AD145-MINIFS(AD:AD,$E:$E,$E145))/(MAXIFS(AD:AD,$E:$E,$E145)-MINIFS(AD:AD,$E:$E,$E145)),
100*(AD145-MINIFS(AD:AD,$E:$E,$E145))/(MAXIFS(AD:AD,$E:$E,$E145)-MINIFS(AD:AD,$E:$E,$E145))))</f>
        <v/>
      </c>
      <c r="CT145" s="223" t="str">
        <f t="array" ref="CT145">IF(AE145="","",
IF(INDEX(Settings!$H:$H,MATCH(CT$1,Settings!$G:$G,0))=TRUE,
100-100*(AE145-MINIFS(AE:AE,$E:$E,$E145))/(MAXIFS(AE:AE,$E:$E,$E145)-MINIFS(AE:AE,$E:$E,$E145)),
100*(AE145-MINIFS(AE:AE,$E:$E,$E145))/(MAXIFS(AE:AE,$E:$E,$E145)-MINIFS(AE:AE,$E:$E,$E145))))</f>
        <v/>
      </c>
      <c r="CU145" s="223" t="str">
        <f t="array" ref="CU145">IF(AF145="","",
IF(INDEX(Settings!$H:$H,MATCH(CU$1,Settings!$G:$G,0))=TRUE,
100-100*(AF145-MINIFS(AF:AF,$E:$E,$E145))/(MAXIFS(AF:AF,$E:$E,$E145)-MINIFS(AF:AF,$E:$E,$E145)),
100*(AF145-MINIFS(AF:AF,$E:$E,$E145))/(MAXIFS(AF:AF,$E:$E,$E145)-MINIFS(AF:AF,$E:$E,$E145))))</f>
        <v/>
      </c>
      <c r="CV145" s="223" t="str">
        <f t="array" ref="CV145">IF(AG145="","",
IF(INDEX(Settings!$H:$H,MATCH(CV$1,Settings!$G:$G,0))=TRUE,
100-100*(AG145-MINIFS(AG:AG,$E:$E,$E145))/(MAXIFS(AG:AG,$E:$E,$E145)-MINIFS(AG:AG,$E:$E,$E145)),
100*(AG145-MINIFS(AG:AG,$E:$E,$E145))/(MAXIFS(AG:AG,$E:$E,$E145)-MINIFS(AG:AG,$E:$E,$E145))))</f>
        <v/>
      </c>
      <c r="CW145" s="223" t="str">
        <f t="array" ref="CW145">IF(AH145="","",
IF(INDEX(Settings!$H:$H,MATCH(CW$1,Settings!$G:$G,0))=TRUE,
100-100*(AH145-MINIFS(AH:AH,$E:$E,$E145))/(MAXIFS(AH:AH,$E:$E,$E145)-MINIFS(AH:AH,$E:$E,$E145)),
100*(AH145-MINIFS(AH:AH,$E:$E,$E145))/(MAXIFS(AH:AH,$E:$E,$E145)-MINIFS(AH:AH,$E:$E,$E145))))</f>
        <v/>
      </c>
      <c r="CX145" s="223" t="str">
        <f t="array" ref="CX145">IF(AI145="","",
IF(INDEX(Settings!$H:$H,MATCH(CX$1,Settings!$G:$G,0))=TRUE,
100-100*(AI145-MINIFS(AI:AI,$E:$E,$E145))/(MAXIFS(AI:AI,$E:$E,$E145)-MINIFS(AI:AI,$E:$E,$E145)),
100*(AI145-MINIFS(AI:AI,$E:$E,$E145))/(MAXIFS(AI:AI,$E:$E,$E145)-MINIFS(AI:AI,$E:$E,$E145))))</f>
        <v/>
      </c>
      <c r="CY145" s="223" t="str">
        <f t="array" ref="CY145">IF(AJ145="","",
IF(INDEX(Settings!$H:$H,MATCH(CY$1,Settings!$G:$G,0))=TRUE,
100-100*(AJ145-MINIFS(AJ:AJ,$E:$E,$E145))/(MAXIFS(AJ:AJ,$E:$E,$E145)-MINIFS(AJ:AJ,$E:$E,$E145)),
100*(AJ145-MINIFS(AJ:AJ,$E:$E,$E145))/(MAXIFS(AJ:AJ,$E:$E,$E145)-MINIFS(AJ:AJ,$E:$E,$E145))))</f>
        <v/>
      </c>
      <c r="CZ145" s="223" t="str">
        <f t="array" ref="CZ145">IF(AK145="","",
IF(INDEX(Settings!$H:$H,MATCH(CZ$1,Settings!$G:$G,0))=TRUE,
100-100*(AK145-MINIFS(AK:AK,$E:$E,$E145))/(MAXIFS(AK:AK,$E:$E,$E145)-MINIFS(AK:AK,$E:$E,$E145)),
100*(AK145-MINIFS(AK:AK,$E:$E,$E145))/(MAXIFS(AK:AK,$E:$E,$E145)-MINIFS(AK:AK,$E:$E,$E145))))</f>
        <v/>
      </c>
      <c r="DA145" s="223" t="str">
        <f t="array" ref="DA145">IF(AL145="","",
IF(INDEX(Settings!$H:$H,MATCH(DA$1,Settings!$G:$G,0))=TRUE,
100-100*(AL145-MINIFS(AL:AL,$E:$E,$E145))/(MAXIFS(AL:AL,$E:$E,$E145)-MINIFS(AL:AL,$E:$E,$E145)),
100*(AL145-MINIFS(AL:AL,$E:$E,$E145))/(MAXIFS(AL:AL,$E:$E,$E145)-MINIFS(AL:AL,$E:$E,$E145))))</f>
        <v/>
      </c>
      <c r="DB145" s="223" t="str">
        <f t="array" ref="DB145">IF(AM145="","",
IF(INDEX(Settings!$H:$H,MATCH(DB$1,Settings!$G:$G,0))=TRUE,
100-100*(AM145-MINIFS(AM:AM,$E:$E,$E145))/(MAXIFS(AM:AM,$E:$E,$E145)-MINIFS(AM:AM,$E:$E,$E145)),
100*(AM145-MINIFS(AM:AM,$E:$E,$E145))/(MAXIFS(AM:AM,$E:$E,$E145)-MINIFS(AM:AM,$E:$E,$E145))))</f>
        <v/>
      </c>
      <c r="DC145" s="223" t="str">
        <f t="array" ref="DC145">IF(AN145="","",
IF(INDEX(Settings!$H:$H,MATCH(DC$1,Settings!$G:$G,0))=TRUE,
100-100*(AN145-MINIFS(AN:AN,$E:$E,$E145))/(MAXIFS(AN:AN,$E:$E,$E145)-MINIFS(AN:AN,$E:$E,$E145)),
100*(AN145-MINIFS(AN:AN,$E:$E,$E145))/(MAXIFS(AN:AN,$E:$E,$E145)-MINIFS(AN:AN,$E:$E,$E145))))</f>
        <v/>
      </c>
      <c r="DD145" s="223" t="str">
        <f t="array" ref="DD145">IF(AO145="","",
IF(INDEX(Settings!$H:$H,MATCH(DD$1,Settings!$G:$G,0))=TRUE,
100-100*(AO145-MINIFS(AO:AO,$E:$E,$E145))/(MAXIFS(AO:AO,$E:$E,$E145)-MINIFS(AO:AO,$E:$E,$E145)),
100*(AO145-MINIFS(AO:AO,$E:$E,$E145))/(MAXIFS(AO:AO,$E:$E,$E145)-MINIFS(AO:AO,$E:$E,$E145))))</f>
        <v/>
      </c>
      <c r="DE145" s="223" t="str">
        <f t="array" ref="DE145">IF(AP145="","",
IF(INDEX(Settings!$H:$H,MATCH(DE$1,Settings!$G:$G,0))=TRUE,
100-100*(AP145-MINIFS(AP:AP,$E:$E,$E145))/(MAXIFS(AP:AP,$E:$E,$E145)-MINIFS(AP:AP,$E:$E,$E145)),
100*(AP145-MINIFS(AP:AP,$E:$E,$E145))/(MAXIFS(AP:AP,$E:$E,$E145)-MINIFS(AP:AP,$E:$E,$E145))))</f>
        <v/>
      </c>
      <c r="DF145" s="223" t="str">
        <f t="array" ref="DF145">IF(AQ145="","",
IF(INDEX(Settings!$H:$H,MATCH(DF$1,Settings!$G:$G,0))=TRUE,
100-100*(AQ145-MINIFS(AQ:AQ,$E:$E,$E145))/(MAXIFS(AQ:AQ,$E:$E,$E145)-MINIFS(AQ:AQ,$E:$E,$E145)),
100*(AQ145-MINIFS(AQ:AQ,$E:$E,$E145))/(MAXIFS(AQ:AQ,$E:$E,$E145)-MINIFS(AQ:AQ,$E:$E,$E145))))</f>
        <v/>
      </c>
      <c r="DG145" s="223" t="str">
        <f t="array" ref="DG145">IF(AR145="","",
IF(INDEX(Settings!$H:$H,MATCH(DG$1,Settings!$G:$G,0))=TRUE,
100-100*(AR145-MINIFS(AR:AR,$E:$E,$E145))/(MAXIFS(AR:AR,$E:$E,$E145)-MINIFS(AR:AR,$E:$E,$E145)),
100*(AR145-MINIFS(AR:AR,$E:$E,$E145))/(MAXIFS(AR:AR,$E:$E,$E145)-MINIFS(AR:AR,$E:$E,$E145))))</f>
        <v/>
      </c>
      <c r="DH145" s="223" t="str">
        <f t="array" ref="DH145">IF(AS145="","",
IF(INDEX(Settings!$H:$H,MATCH(DH$1,Settings!$G:$G,0))=TRUE,
100-100*(AS145-MINIFS(AS:AS,$E:$E,$E145))/(MAXIFS(AS:AS,$E:$E,$E145)-MINIFS(AS:AS,$E:$E,$E145)),
100*(AS145-MINIFS(AS:AS,$E:$E,$E145))/(MAXIFS(AS:AS,$E:$E,$E145)-MINIFS(AS:AS,$E:$E,$E145))))</f>
        <v/>
      </c>
      <c r="DI145" s="223" t="str">
        <f t="array" ref="DI145">IF(AT145="","",
IF(INDEX(Settings!$H:$H,MATCH(DI$1,Settings!$G:$G,0))=TRUE,
100-100*(AT145-MINIFS(AT:AT,$E:$E,$E145))/(MAXIFS(AT:AT,$E:$E,$E145)-MINIFS(AT:AT,$E:$E,$E145)),
100*(AT145-MINIFS(AT:AT,$E:$E,$E145))/(MAXIFS(AT:AT,$E:$E,$E145)-MINIFS(AT:AT,$E:$E,$E145))))</f>
        <v/>
      </c>
      <c r="DJ145" s="223" t="str">
        <f t="array" ref="DJ145">IF(AU145="","",
IF(INDEX(Settings!$H:$H,MATCH(DJ$1,Settings!$G:$G,0))=TRUE,
100-100*(AU145-MINIFS(AU:AU,$E:$E,$E145))/(MAXIFS(AU:AU,$E:$E,$E145)-MINIFS(AU:AU,$E:$E,$E145)),
100*(AU145-MINIFS(AU:AU,$E:$E,$E145))/(MAXIFS(AU:AU,$E:$E,$E145)-MINIFS(AU:AU,$E:$E,$E145))))</f>
        <v/>
      </c>
      <c r="DK145" s="223" t="str">
        <f t="array" ref="DK145">IF(AV145="","",
IF(INDEX(Settings!$H:$H,MATCH(DK$1,Settings!$G:$G,0))=TRUE,
100-100*(AV145-MINIFS(AV:AV,$E:$E,$E145))/(MAXIFS(AV:AV,$E:$E,$E145)-MINIFS(AV:AV,$E:$E,$E145)),
100*(AV145-MINIFS(AV:AV,$E:$E,$E145))/(MAXIFS(AV:AV,$E:$E,$E145)-MINIFS(AV:AV,$E:$E,$E145))))</f>
        <v/>
      </c>
      <c r="DL145" s="223" t="str">
        <f t="array" ref="DL145">IF(AW145="","",
IF(INDEX(Settings!$H:$H,MATCH(DL$1,Settings!$G:$G,0))=TRUE,
100-100*(AW145-MINIFS(AW:AW,$E:$E,$E145))/(MAXIFS(AW:AW,$E:$E,$E145)-MINIFS(AW:AW,$E:$E,$E145)),
100*(AW145-MINIFS(AW:AW,$E:$E,$E145))/(MAXIFS(AW:AW,$E:$E,$E145)-MINIFS(AW:AW,$E:$E,$E145))))</f>
        <v/>
      </c>
      <c r="DM145" s="223" t="str">
        <f t="array" ref="DM145">IF(AX145="","",
IF(INDEX(Settings!$H:$H,MATCH(DM$1,Settings!$G:$G,0))=TRUE,
100-100*(AX145-MINIFS(AX:AX,$E:$E,$E145))/(MAXIFS(AX:AX,$E:$E,$E145)-MINIFS(AX:AX,$E:$E,$E145)),
100*(AX145-MINIFS(AX:AX,$E:$E,$E145))/(MAXIFS(AX:AX,$E:$E,$E145)-MINIFS(AX:AX,$E:$E,$E145))))</f>
        <v/>
      </c>
      <c r="DN145" s="223" t="str">
        <f t="array" ref="DN145">IF(AY145="","",
IF(INDEX(Settings!$H:$H,MATCH(DN$1,Settings!$G:$G,0))=TRUE,
100-100*(AY145-MINIFS(AY:AY,$E:$E,$E145))/(MAXIFS(AY:AY,$E:$E,$E145)-MINIFS(AY:AY,$E:$E,$E145)),
100*(AY145-MINIFS(AY:AY,$E:$E,$E145))/(MAXIFS(AY:AY,$E:$E,$E145)-MINIFS(AY:AY,$E:$E,$E145))))</f>
        <v/>
      </c>
      <c r="DO145" s="223" t="str">
        <f t="array" ref="DO145">IF(AZ145="","",
IF(INDEX(Settings!$H:$H,MATCH(DO$1,Settings!$G:$G,0))=TRUE,
100-100*(AZ145-MINIFS(AZ:AZ,$E:$E,$E145))/(MAXIFS(AZ:AZ,$E:$E,$E145)-MINIFS(AZ:AZ,$E:$E,$E145)),
100*(AZ145-MINIFS(AZ:AZ,$E:$E,$E145))/(MAXIFS(AZ:AZ,$E:$E,$E145)-MINIFS(AZ:AZ,$E:$E,$E145))))</f>
        <v/>
      </c>
      <c r="DP145" s="223" t="str">
        <f t="array" ref="DP145">IF(BA145="","",
IF(INDEX(Settings!$H:$H,MATCH(DP$1,Settings!$G:$G,0))=TRUE,
100-100*(BA145-MINIFS(BA:BA,$E:$E,$E145))/(MAXIFS(BA:BA,$E:$E,$E145)-MINIFS(BA:BA,$E:$E,$E145)),
100*(BA145-MINIFS(BA:BA,$E:$E,$E145))/(MAXIFS(BA:BA,$E:$E,$E145)-MINIFS(BA:BA,$E:$E,$E145))))</f>
        <v/>
      </c>
      <c r="DQ145" s="223" t="str">
        <f t="array" ref="DQ145">IF(BB145="","",
IF(INDEX(Settings!$H:$H,MATCH(DQ$1,Settings!$G:$G,0))=TRUE,
100-100*(BB145-MINIFS(BB:BB,$E:$E,$E145))/(MAXIFS(BB:BB,$E:$E,$E145)-MINIFS(BB:BB,$E:$E,$E145)),
100*(BB145-MINIFS(BB:BB,$E:$E,$E145))/(MAXIFS(BB:BB,$E:$E,$E145)-MINIFS(BB:BB,$E:$E,$E145))))</f>
        <v/>
      </c>
      <c r="DR145" s="223" t="str">
        <f t="array" ref="DR145">IF(BC145="","",
IF(INDEX(Settings!$H:$H,MATCH(DR$1,Settings!$G:$G,0))=TRUE,
100-100*(BC145-MINIFS(BC:BC,$E:$E,$E145))/(MAXIFS(BC:BC,$E:$E,$E145)-MINIFS(BC:BC,$E:$E,$E145)),
100*(BC145-MINIFS(BC:BC,$E:$E,$E145))/(MAXIFS(BC:BC,$E:$E,$E145)-MINIFS(BC:BC,$E:$E,$E145))))</f>
        <v/>
      </c>
      <c r="DS145" s="223" t="str">
        <f t="array" ref="DS145">IF(BD145="","",
IF(INDEX(Settings!$H:$H,MATCH(DS$1,Settings!$G:$G,0))=TRUE,
100-100*(BD145-MINIFS(BD:BD,$E:$E,$E145))/(MAXIFS(BD:BD,$E:$E,$E145)-MINIFS(BD:BD,$E:$E,$E145)),
100*(BD145-MINIFS(BD:BD,$E:$E,$E145))/(MAXIFS(BD:BD,$E:$E,$E145)-MINIFS(BD:BD,$E:$E,$E145))))</f>
        <v/>
      </c>
      <c r="DT145" s="223" t="str">
        <f t="array" ref="DT145">IF(BE145="","",
IF(INDEX(Settings!$H:$H,MATCH(DT$1,Settings!$G:$G,0))=TRUE,
100-100*(BE145-MINIFS(BE:BE,$E:$E,$E145))/(MAXIFS(BE:BE,$E:$E,$E145)-MINIFS(BE:BE,$E:$E,$E145)),
100*(BE145-MINIFS(BE:BE,$E:$E,$E145))/(MAXIFS(BE:BE,$E:$E,$E145)-MINIFS(BE:BE,$E:$E,$E145))))</f>
        <v/>
      </c>
      <c r="DU145" s="223" t="str">
        <f t="array" ref="DU145">IF(BF145="","",
IF(INDEX(Settings!$H:$H,MATCH(DU$1,Settings!$G:$G,0))=TRUE,
100-100*(BF145-MINIFS(BF:BF,$E:$E,$E145))/(MAXIFS(BF:BF,$E:$E,$E145)-MINIFS(BF:BF,$E:$E,$E145)),
100*(BF145-MINIFS(BF:BF,$E:$E,$E145))/(MAXIFS(BF:BF,$E:$E,$E145)-MINIFS(BF:BF,$E:$E,$E145))))</f>
        <v/>
      </c>
      <c r="DV145" s="223" t="str">
        <f t="array" ref="DV145">IF(BG145="","",
IF(INDEX(Settings!$H:$H,MATCH(DV$1,Settings!$G:$G,0))=TRUE,
100-100*(BG145-MINIFS(BG:BG,$E:$E,$E145))/(MAXIFS(BG:BG,$E:$E,$E145)-MINIFS(BG:BG,$E:$E,$E145)),
100*(BG145-MINIFS(BG:BG,$E:$E,$E145))/(MAXIFS(BG:BG,$E:$E,$E145)-MINIFS(BG:BG,$E:$E,$E145))))</f>
        <v/>
      </c>
      <c r="DW145" s="223" t="str">
        <f t="array" ref="DW145">IF(BH145="","",
IF(INDEX(Settings!$H:$H,MATCH(DW$1,Settings!$G:$G,0))=TRUE,
100-100*(BH145-MINIFS(BH:BH,$E:$E,$E145))/(MAXIFS(BH:BH,$E:$E,$E145)-MINIFS(BH:BH,$E:$E,$E145)),
100*(BH145-MINIFS(BH:BH,$E:$E,$E145))/(MAXIFS(BH:BH,$E:$E,$E145)-MINIFS(BH:BH,$E:$E,$E145))))</f>
        <v/>
      </c>
      <c r="DX145" s="223" t="str">
        <f t="array" ref="DX145">IF(BI145="","",
IF(INDEX(Settings!$H:$H,MATCH(DX$1,Settings!$G:$G,0))=TRUE,
100-100*(BI145-MINIFS(BI:BI,$E:$E,$E145))/(MAXIFS(BI:BI,$E:$E,$E145)-MINIFS(BI:BI,$E:$E,$E145)),
100*(BI145-MINIFS(BI:BI,$E:$E,$E145))/(MAXIFS(BI:BI,$E:$E,$E145)-MINIFS(BI:BI,$E:$E,$E145))))</f>
        <v/>
      </c>
      <c r="DY145" s="223" t="str">
        <f t="array" ref="DY145">IF(BJ145="","",
IF(INDEX(Settings!$H:$H,MATCH(DY$1,Settings!$G:$G,0))=TRUE,
100-100*(BJ145-MINIFS(BJ:BJ,$E:$E,$E145))/(MAXIFS(BJ:BJ,$E:$E,$E145)-MINIFS(BJ:BJ,$E:$E,$E145)),
100*(BJ145-MINIFS(BJ:BJ,$E:$E,$E145))/(MAXIFS(BJ:BJ,$E:$E,$E145)-MINIFS(BJ:BJ,$E:$E,$E145))))</f>
        <v/>
      </c>
      <c r="DZ145" s="225"/>
      <c r="EA145" s="225"/>
      <c r="EB145" s="225" t="str">
        <f t="shared" si="8"/>
        <v/>
      </c>
      <c r="EC145" s="225" t="str">
        <f t="shared" si="9"/>
        <v/>
      </c>
      <c r="ED145" s="225" t="str">
        <f t="shared" si="10"/>
        <v/>
      </c>
      <c r="EE145" s="225" t="str">
        <f t="shared" si="11"/>
        <v/>
      </c>
      <c r="EF145" s="225" t="str">
        <f t="shared" si="12"/>
        <v/>
      </c>
      <c r="EG145" s="225" t="str">
        <f t="shared" si="13"/>
        <v/>
      </c>
      <c r="EH145" s="225"/>
      <c r="EI145" s="225"/>
      <c r="EJ145" s="225"/>
      <c r="EK145" s="225"/>
      <c r="EL145" s="225"/>
      <c r="EM145" s="225"/>
    </row>
    <row r="146">
      <c r="A146" s="231"/>
      <c r="B146" s="231"/>
      <c r="C146" s="231"/>
      <c r="D146" s="231" t="str">
        <f t="array" ref="D146">IFERROR(INDEX(Profiles!$B:$B,MATCH($A146,Profiles!$A:$A,0)),"")</f>
        <v/>
      </c>
      <c r="E146" s="231"/>
      <c r="F146" s="231"/>
      <c r="G146" s="231"/>
      <c r="H146" s="231"/>
      <c r="I146" s="231" t="str">
        <f>IF(A146="","",IF(Settings!$N$3="DATE",F146&amp;": "&amp;TEXT(B146,"M/DD/YY"),F146&amp;": "&amp;H146))</f>
        <v/>
      </c>
      <c r="J146" s="231"/>
      <c r="K146" s="231"/>
      <c r="L146" s="231"/>
      <c r="M146" s="232" t="str">
        <f t="shared" si="14"/>
        <v/>
      </c>
      <c r="N146" s="231"/>
      <c r="O146" s="231"/>
      <c r="P146" s="231"/>
      <c r="Q146" s="231"/>
      <c r="R146" s="231"/>
      <c r="S146" s="230" t="str">
        <f>IFERROR(VLOOKUP(AF146, 'YOYO IR Scores'!A:C, 3, FALSE), "")
</f>
        <v/>
      </c>
      <c r="T146" s="231"/>
      <c r="U146" s="231"/>
      <c r="V146" s="231"/>
      <c r="W146" s="231"/>
      <c r="X146" s="233" t="str">
        <f t="shared" si="4"/>
        <v/>
      </c>
      <c r="Y146" s="234" t="str">
        <f t="shared" si="5"/>
        <v/>
      </c>
      <c r="Z146" s="234" t="str">
        <f t="shared" si="6"/>
        <v/>
      </c>
      <c r="AA146" s="233" t="str">
        <f t="shared" si="7"/>
        <v/>
      </c>
      <c r="AB146" s="232"/>
      <c r="AC146" s="232"/>
      <c r="AD146" s="232"/>
      <c r="AE146" s="232" t="str">
        <f>IFERROR(VLOOKUP(AF146, 'YOYO IR Scores'!A:C, 2, FALSE), "")</f>
        <v/>
      </c>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t="str">
        <f t="array" ref="BK146">IF(J146="","",
IF(INDEX(Settings!$H:$H,MATCH(BY$1,Settings!$G:$G,0))=TRUE,
100-100*(J146-MIN(J:J))/(MAX(J:J)-MIN(J:J)),
100*(J146-MIN(J:J))/(MAX(J:J)-MIN(J:J))))</f>
        <v/>
      </c>
      <c r="BL146" s="232" t="str">
        <f t="array" ref="BL146">IF(J146="","",
IF(INDEX(Settings!$H:$H,MATCH(BY$1,Settings!$G:$G,0))=TRUE,
100-100*(J146-MINIFS(J:J,$E:$E,$E146))/(MAXIFS(J:J,$E:$E,$E146)-MINIFS(J:J,$E:$E,$E146)),
100*(J146-MINIFS(J:J,$E:$E,$E146))/(MAXIFS(J:J,$E:$E,$E146)-MINIFS(J:J,$E:$E,$E146))))</f>
        <v/>
      </c>
      <c r="BM146" s="232" t="str">
        <f t="array" ref="BM146">IF(J146="","",
IF(INDEX(Settings!$H:$H,MATCH(BY$1,Settings!$G:$G,0))=TRUE,
100-100*(J146-MINIFS(J:J,$E:$E,$E146,$I:$I,$I146))/(MAXIFS(J:J,$E:$E,$E146,$I:$I,$I146)-MINIFS(J:J,$E:$E,$E146,$I:$I,$I146)),
100*(J146-MINIFS(J:J,$E:$E,$E146,$I:$I,$I146))/(MAXIFS(J:J,$E:$E,$E146,$I:$I,$I146)-MINIFS(J:J,$E:$E,$E146,$I:$I,$I146))))</f>
        <v/>
      </c>
      <c r="BN146" s="231" t="str">
        <f t="array" ref="BN146">IF(J146="","",
IF(INDEX(Settings!$H:$H,MATCH(BY$1,Settings!$G:$G,0))=TRUE,
100-100*PERCENTRANK(J:J,J146),
100*PERCENTRANK(J:J,J146)))</f>
        <v/>
      </c>
      <c r="BO146" s="231" t="str">
        <f>IFERROR(__xludf.DUMMYFUNCTION("IF(J146="""","""",
IF(INDEX(Settings!$H:$H,MATCH(BY$1,Settings!$G:$G,0))=TRUE,
100-100*PERCENTRANK(FILTER(J:J,$E:$E=$E146),J146),
100*PERCENTRANK(FILTER(J:J,$E:$E=$E146),J146)))"),"")</f>
        <v/>
      </c>
      <c r="BP146" s="231" t="str">
        <f>IFERROR(__xludf.DUMMYFUNCTION("IF(J146="""","""",
IF(INDEX(Settings!$H:$H,MATCH(BY$1,Settings!$G:$G,0))=TRUE,
100-100*PERCENTRANK(FILTER(J:J,$E:$E=$E146,$I:$I=$I146),J146),
100*PERCENTRANK(FILTER(J:J,$E:$E=$E146,$I:$I=$I146),J146)))"),"")</f>
        <v/>
      </c>
      <c r="BQ146" s="233" t="str">
        <f t="array" ref="BQ146">IF(J146="","",
IF(INDEX(Settings!$H:$H,MATCH(BY$1,Settings!$G:$G,0))=TRUE,
-1*(J146-AVERAGE(J:J))/STDEV(J:J),
(J146-AVERAGE(J:J))/STDEV(J:J)))</f>
        <v/>
      </c>
      <c r="BR146" s="233" t="str">
        <f>IFERROR(__xludf.DUMMYFUNCTION("IF(J146="""","""",
IF(INDEX(Settings!$H:$H,MATCH(BY$1,Settings!$G:$G,0))=TRUE,
-1*(J146-AVERAGEIFS(J:J,$E:$E,$E146))/STDEV(FILTER(J:J,$E:$E=$E146)),
(J146-AVERAGEIFS(J:J,$E:$E,$E146))/STDEV(FILTER(J:J,$E:$E=$E146))))"),"")</f>
        <v/>
      </c>
      <c r="BS146" s="233"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1"/>
      <c r="BX146" s="231"/>
      <c r="BY146" s="232" t="str">
        <f t="array" ref="BY146">IF(J146="","",
IF(INDEX(Settings!$H:$H,MATCH(BY$1,Settings!$G:$G,0))=TRUE,
100-100*(J146-MINIFS(J:J,$E:$E,$E146))/(MAXIFS(J:J,$E:$E,$E146)-MINIFS(J:J,$E:$E,$E146)),
100*(J146-MINIFS(J:J,$E:$E,$E146))/(MAXIFS(J:J,$E:$E,$E146)-MINIFS(J:J,$E:$E,$E146))))</f>
        <v/>
      </c>
      <c r="BZ146" s="232" t="str">
        <f t="array" ref="BZ146">IF(K146="","",
IF(INDEX(Settings!$H:$H,MATCH(BZ$1,Settings!$G:$G,0))=TRUE,
100-100*(K146-MINIFS(K:K,$E:$E,$E146))/(MAXIFS(K:K,$E:$E,$E146)-MINIFS(K:K,$E:$E,$E146)),
100*(K146-MINIFS(K:K,$E:$E,$E146))/(MAXIFS(K:K,$E:$E,$E146)-MINIFS(K:K,$E:$E,$E146))))</f>
        <v/>
      </c>
      <c r="CA146" s="232" t="str">
        <f t="array" ref="CA146">IF(L146="","",
IF(INDEX(Settings!$H:$H,MATCH(CA$1,Settings!$G:$G,0))=TRUE,
100-100*(L146-MINIFS(L:L,$E:$E,$E146))/(MAXIFS(L:L,$E:$E,$E146)-MINIFS(L:L,$E:$E,$E146)),
100*(L146-MINIFS(L:L,$E:$E,$E146))/(MAXIFS(L:L,$E:$E,$E146)-MINIFS(L:L,$E:$E,$E146))))</f>
        <v/>
      </c>
      <c r="CB146" s="232" t="str">
        <f t="array" ref="CB146">IF(M146="","",
IF(INDEX(Settings!$H:$H,MATCH(CB$1,Settings!$G:$G,0))=TRUE,
100-100*(M146-MINIFS(M:M,$E:$E,$E146))/(MAXIFS(M:M,$E:$E,$E146)-MINIFS(M:M,$E:$E,$E146)),
100*(M146-MINIFS(M:M,$E:$E,$E146))/(MAXIFS(M:M,$E:$E,$E146)-MINIFS(M:M,$E:$E,$E146))))</f>
        <v/>
      </c>
      <c r="CC146" s="232" t="str">
        <f t="array" ref="CC146">IF(N146="","",
IF(INDEX(Settings!$H:$H,MATCH(CC$1,Settings!$G:$G,0))=TRUE,
100-100*(N146-MINIFS(N:N,$E:$E,$E146))/(MAXIFS(N:N,$E:$E,$E146)-MINIFS(N:N,$E:$E,$E146)),
100*(N146-MINIFS(N:N,$E:$E,$E146))/(MAXIFS(N:N,$E:$E,$E146)-MINIFS(N:N,$E:$E,$E146))))</f>
        <v/>
      </c>
      <c r="CD146" s="232" t="str">
        <f t="array" ref="CD146">IF(O146="","",
IF(INDEX(Settings!$H:$H,MATCH(CD$1,Settings!$G:$G,0))=TRUE,
100-100*(O146-MINIFS(O:O,$E:$E,$E146))/(MAXIFS(O:O,$E:$E,$E146)-MINIFS(O:O,$E:$E,$E146)),
100*(O146-MINIFS(O:O,$E:$E,$E146))/(MAXIFS(O:O,$E:$E,$E146)-MINIFS(O:O,$E:$E,$E146))))</f>
        <v/>
      </c>
      <c r="CE146" s="232" t="str">
        <f t="array" ref="CE146">IF(P146="","",
IF(INDEX(Settings!$H:$H,MATCH(CE$1,Settings!$G:$G,0))=TRUE,
100-100*(P146-MINIFS(P:P,$E:$E,$E146))/(MAXIFS(P:P,$E:$E,$E146)-MINIFS(P:P,$E:$E,$E146)),
100*(P146-MINIFS(P:P,$E:$E,$E146))/(MAXIFS(P:P,$E:$E,$E146)-MINIFS(P:P,$E:$E,$E146))))</f>
        <v/>
      </c>
      <c r="CF146" s="232" t="str">
        <f t="array" ref="CF146">IF(Q146="","",
IF(INDEX(Settings!$H:$H,MATCH(CF$1,Settings!$G:$G,0))=TRUE,
100-100*(Q146-MINIFS(Q:Q,$E:$E,$E146))/(MAXIFS(Q:Q,$E:$E,$E146)-MINIFS(Q:Q,$E:$E,$E146)),
100*(Q146-MINIFS(Q:Q,$E:$E,$E146))/(MAXIFS(Q:Q,$E:$E,$E146)-MINIFS(Q:Q,$E:$E,$E146))))</f>
        <v/>
      </c>
      <c r="CG146" s="232" t="str">
        <f t="array" ref="CG146">IF(R146="","",
IF(INDEX(Settings!$H:$H,MATCH(CG$1,Settings!$G:$G,0))=TRUE,
100-100*(R146-MINIFS(R:R,$E:$E,$E146))/(MAXIFS(R:R,$E:$E,$E146)-MINIFS(R:R,$E:$E,$E146)),
100*(R146-MINIFS(R:R,$E:$E,$E146))/(MAXIFS(R:R,$E:$E,$E146)-MINIFS(R:R,$E:$E,$E146))))</f>
        <v/>
      </c>
      <c r="CH146" s="232" t="str">
        <f t="array" ref="CH146">IF(S146="","",
IF(INDEX(Settings!$H:$H,MATCH(CH$1,Settings!$G:$G,0))=TRUE,
100-100*(S146-MINIFS(S:S,$E:$E,$E146))/(MAXIFS(S:S,$E:$E,$E146)-MINIFS(S:S,$E:$E,$E146)),
100*(S146-MINIFS(S:S,$E:$E,$E146))/(MAXIFS(S:S,$E:$E,$E146)-MINIFS(S:S,$E:$E,$E146))))</f>
        <v/>
      </c>
      <c r="CI146" s="232" t="str">
        <f t="array" ref="CI146">IF(T146="","",
IF(INDEX(Settings!$H:$H,MATCH(CI$1,Settings!$G:$G,0))=TRUE,
100-100*(T146-MINIFS(T:T,$E:$E,$E146))/(MAXIFS(T:T,$E:$E,$E146)-MINIFS(T:T,$E:$E,$E146)),
100*(T146-MINIFS(T:T,$E:$E,$E146))/(MAXIFS(T:T,$E:$E,$E146)-MINIFS(T:T,$E:$E,$E146))))</f>
        <v/>
      </c>
      <c r="CJ146" s="232" t="str">
        <f t="array" ref="CJ146">IF(U146="","",
IF(INDEX(Settings!$H:$H,MATCH(CJ$1,Settings!$G:$G,0))=TRUE,
100-100*(U146-MINIFS(U:U,$E:$E,$E146))/(MAXIFS(U:U,$E:$E,$E146)-MINIFS(U:U,$E:$E,$E146)),
100*(U146-MINIFS(U:U,$E:$E,$E146))/(MAXIFS(U:U,$E:$E,$E146)-MINIFS(U:U,$E:$E,$E146))))</f>
        <v/>
      </c>
      <c r="CK146" s="232" t="str">
        <f t="array" ref="CK146">IF(V146="","",
IF(INDEX(Settings!$H:$H,MATCH(CK$1,Settings!$G:$G,0))=TRUE,
100-100*(V146-MINIFS(V:V,$E:$E,$E146))/(MAXIFS(V:V,$E:$E,$E146)-MINIFS(V:V,$E:$E,$E146)),
100*(V146-MINIFS(V:V,$E:$E,$E146))/(MAXIFS(V:V,$E:$E,$E146)-MINIFS(V:V,$E:$E,$E146))))</f>
        <v/>
      </c>
      <c r="CL146" s="232" t="str">
        <f t="array" ref="CL146">IF(W146="","",
IF(INDEX(Settings!$H:$H,MATCH(CL$1,Settings!$G:$G,0))=TRUE,
100-100*(W146-MINIFS(W:W,$E:$E,$E146))/(MAXIFS(W:W,$E:$E,$E146)-MINIFS(W:W,$E:$E,$E146)),
100*(W146-MINIFS(W:W,$E:$E,$E146))/(MAXIFS(W:W,$E:$E,$E146)-MINIFS(W:W,$E:$E,$E146))))</f>
        <v/>
      </c>
      <c r="CM146" s="232" t="str">
        <f t="array" ref="CM146">IF(X146="","",
IF(INDEX(Settings!$H:$H,MATCH(CM$1,Settings!$G:$G,0))=TRUE,
100-100*(X146-MINIFS(X:X,$E:$E,$E146))/(MAXIFS(X:X,$E:$E,$E146)-MINIFS(X:X,$E:$E,$E146)),
100*(X146-MINIFS(X:X,$E:$E,$E146))/(MAXIFS(X:X,$E:$E,$E146)-MINIFS(X:X,$E:$E,$E146))))</f>
        <v/>
      </c>
      <c r="CN146" s="232" t="str">
        <f t="array" ref="CN146">IF(Y146="","",
IF(INDEX(Settings!$H:$H,MATCH(CN$1,Settings!$G:$G,0))=TRUE,
100-100*(Y146-MINIFS(Y:Y,$E:$E,$E146))/(MAXIFS(Y:Y,$E:$E,$E146)-MINIFS(Y:Y,$E:$E,$E146)),
100*(Y146-MINIFS(Y:Y,$E:$E,$E146))/(MAXIFS(Y:Y,$E:$E,$E146)-MINIFS(Y:Y,$E:$E,$E146))))</f>
        <v/>
      </c>
      <c r="CO146" s="232" t="str">
        <f t="array" ref="CO146">IF(Z146="","",
IF(INDEX(Settings!$H:$H,MATCH(CO$1,Settings!$G:$G,0))=TRUE,
100-100*(Z146-MINIFS(Z:Z,$E:$E,$E146))/(MAXIFS(Z:Z,$E:$E,$E146)-MINIFS(Z:Z,$E:$E,$E146)),
100*(Z146-MINIFS(Z:Z,$E:$E,$E146))/(MAXIFS(Z:Z,$E:$E,$E146)-MINIFS(Z:Z,$E:$E,$E146))))</f>
        <v/>
      </c>
      <c r="CP146" s="232" t="str">
        <f t="array" ref="CP146">IF(AA146="","",
IF(INDEX(Settings!$H:$H,MATCH(CP$1,Settings!$G:$G,0))=TRUE,
100-100*(AA146-MINIFS(AA:AA,$E:$E,$E146))/(MAXIFS(AA:AA,$E:$E,$E146)-MINIFS(AA:AA,$E:$E,$E146)),
100*(AA146-MINIFS(AA:AA,$E:$E,$E146))/(MAXIFS(AA:AA,$E:$E,$E146)-MINIFS(AA:AA,$E:$E,$E146))))</f>
        <v/>
      </c>
      <c r="CQ146" s="232" t="str">
        <f t="array" ref="CQ146">IF(AB146="","",
IF(INDEX(Settings!$H:$H,MATCH(CQ$1,Settings!$G:$G,0))=TRUE,
100-100*(AB146-MINIFS(AB:AB,$E:$E,$E146))/(MAXIFS(AB:AB,$E:$E,$E146)-MINIFS(AB:AB,$E:$E,$E146)),
100*(AB146-MINIFS(AB:AB,$E:$E,$E146))/(MAXIFS(AB:AB,$E:$E,$E146)-MINIFS(AB:AB,$E:$E,$E146))))</f>
        <v/>
      </c>
      <c r="CR146" s="232" t="str">
        <f t="array" ref="CR146">IF(AC146="","",
IF(INDEX(Settings!$H:$H,MATCH(CR$1,Settings!$G:$G,0))=TRUE,
100-100*(AC146-MINIFS(AC:AC,$E:$E,$E146))/(MAXIFS(AC:AC,$E:$E,$E146)-MINIFS(AC:AC,$E:$E,$E146)),
100*(AC146-MINIFS(AC:AC,$E:$E,$E146))/(MAXIFS(AC:AC,$E:$E,$E146)-MINIFS(AC:AC,$E:$E,$E146))))</f>
        <v/>
      </c>
      <c r="CS146" s="232" t="str">
        <f t="array" ref="CS146">IF(AD146="","",
IF(INDEX(Settings!$H:$H,MATCH(CS$1,Settings!$G:$G,0))=TRUE,
100-100*(AD146-MINIFS(AD:AD,$E:$E,$E146))/(MAXIFS(AD:AD,$E:$E,$E146)-MINIFS(AD:AD,$E:$E,$E146)),
100*(AD146-MINIFS(AD:AD,$E:$E,$E146))/(MAXIFS(AD:AD,$E:$E,$E146)-MINIFS(AD:AD,$E:$E,$E146))))</f>
        <v/>
      </c>
      <c r="CT146" s="232" t="str">
        <f t="array" ref="CT146">IF(AE146="","",
IF(INDEX(Settings!$H:$H,MATCH(CT$1,Settings!$G:$G,0))=TRUE,
100-100*(AE146-MINIFS(AE:AE,$E:$E,$E146))/(MAXIFS(AE:AE,$E:$E,$E146)-MINIFS(AE:AE,$E:$E,$E146)),
100*(AE146-MINIFS(AE:AE,$E:$E,$E146))/(MAXIFS(AE:AE,$E:$E,$E146)-MINIFS(AE:AE,$E:$E,$E146))))</f>
        <v/>
      </c>
      <c r="CU146" s="232" t="str">
        <f t="array" ref="CU146">IF(AF146="","",
IF(INDEX(Settings!$H:$H,MATCH(CU$1,Settings!$G:$G,0))=TRUE,
100-100*(AF146-MINIFS(AF:AF,$E:$E,$E146))/(MAXIFS(AF:AF,$E:$E,$E146)-MINIFS(AF:AF,$E:$E,$E146)),
100*(AF146-MINIFS(AF:AF,$E:$E,$E146))/(MAXIFS(AF:AF,$E:$E,$E146)-MINIFS(AF:AF,$E:$E,$E146))))</f>
        <v/>
      </c>
      <c r="CV146" s="232" t="str">
        <f t="array" ref="CV146">IF(AG146="","",
IF(INDEX(Settings!$H:$H,MATCH(CV$1,Settings!$G:$G,0))=TRUE,
100-100*(AG146-MINIFS(AG:AG,$E:$E,$E146))/(MAXIFS(AG:AG,$E:$E,$E146)-MINIFS(AG:AG,$E:$E,$E146)),
100*(AG146-MINIFS(AG:AG,$E:$E,$E146))/(MAXIFS(AG:AG,$E:$E,$E146)-MINIFS(AG:AG,$E:$E,$E146))))</f>
        <v/>
      </c>
      <c r="CW146" s="232" t="str">
        <f t="array" ref="CW146">IF(AH146="","",
IF(INDEX(Settings!$H:$H,MATCH(CW$1,Settings!$G:$G,0))=TRUE,
100-100*(AH146-MINIFS(AH:AH,$E:$E,$E146))/(MAXIFS(AH:AH,$E:$E,$E146)-MINIFS(AH:AH,$E:$E,$E146)),
100*(AH146-MINIFS(AH:AH,$E:$E,$E146))/(MAXIFS(AH:AH,$E:$E,$E146)-MINIFS(AH:AH,$E:$E,$E146))))</f>
        <v/>
      </c>
      <c r="CX146" s="232" t="str">
        <f t="array" ref="CX146">IF(AI146="","",
IF(INDEX(Settings!$H:$H,MATCH(CX$1,Settings!$G:$G,0))=TRUE,
100-100*(AI146-MINIFS(AI:AI,$E:$E,$E146))/(MAXIFS(AI:AI,$E:$E,$E146)-MINIFS(AI:AI,$E:$E,$E146)),
100*(AI146-MINIFS(AI:AI,$E:$E,$E146))/(MAXIFS(AI:AI,$E:$E,$E146)-MINIFS(AI:AI,$E:$E,$E146))))</f>
        <v/>
      </c>
      <c r="CY146" s="232" t="str">
        <f t="array" ref="CY146">IF(AJ146="","",
IF(INDEX(Settings!$H:$H,MATCH(CY$1,Settings!$G:$G,0))=TRUE,
100-100*(AJ146-MINIFS(AJ:AJ,$E:$E,$E146))/(MAXIFS(AJ:AJ,$E:$E,$E146)-MINIFS(AJ:AJ,$E:$E,$E146)),
100*(AJ146-MINIFS(AJ:AJ,$E:$E,$E146))/(MAXIFS(AJ:AJ,$E:$E,$E146)-MINIFS(AJ:AJ,$E:$E,$E146))))</f>
        <v/>
      </c>
      <c r="CZ146" s="232" t="str">
        <f t="array" ref="CZ146">IF(AK146="","",
IF(INDEX(Settings!$H:$H,MATCH(CZ$1,Settings!$G:$G,0))=TRUE,
100-100*(AK146-MINIFS(AK:AK,$E:$E,$E146))/(MAXIFS(AK:AK,$E:$E,$E146)-MINIFS(AK:AK,$E:$E,$E146)),
100*(AK146-MINIFS(AK:AK,$E:$E,$E146))/(MAXIFS(AK:AK,$E:$E,$E146)-MINIFS(AK:AK,$E:$E,$E146))))</f>
        <v/>
      </c>
      <c r="DA146" s="232" t="str">
        <f t="array" ref="DA146">IF(AL146="","",
IF(INDEX(Settings!$H:$H,MATCH(DA$1,Settings!$G:$G,0))=TRUE,
100-100*(AL146-MINIFS(AL:AL,$E:$E,$E146))/(MAXIFS(AL:AL,$E:$E,$E146)-MINIFS(AL:AL,$E:$E,$E146)),
100*(AL146-MINIFS(AL:AL,$E:$E,$E146))/(MAXIFS(AL:AL,$E:$E,$E146)-MINIFS(AL:AL,$E:$E,$E146))))</f>
        <v/>
      </c>
      <c r="DB146" s="232" t="str">
        <f t="array" ref="DB146">IF(AM146="","",
IF(INDEX(Settings!$H:$H,MATCH(DB$1,Settings!$G:$G,0))=TRUE,
100-100*(AM146-MINIFS(AM:AM,$E:$E,$E146))/(MAXIFS(AM:AM,$E:$E,$E146)-MINIFS(AM:AM,$E:$E,$E146)),
100*(AM146-MINIFS(AM:AM,$E:$E,$E146))/(MAXIFS(AM:AM,$E:$E,$E146)-MINIFS(AM:AM,$E:$E,$E146))))</f>
        <v/>
      </c>
      <c r="DC146" s="232" t="str">
        <f t="array" ref="DC146">IF(AN146="","",
IF(INDEX(Settings!$H:$H,MATCH(DC$1,Settings!$G:$G,0))=TRUE,
100-100*(AN146-MINIFS(AN:AN,$E:$E,$E146))/(MAXIFS(AN:AN,$E:$E,$E146)-MINIFS(AN:AN,$E:$E,$E146)),
100*(AN146-MINIFS(AN:AN,$E:$E,$E146))/(MAXIFS(AN:AN,$E:$E,$E146)-MINIFS(AN:AN,$E:$E,$E146))))</f>
        <v/>
      </c>
      <c r="DD146" s="232" t="str">
        <f t="array" ref="DD146">IF(AO146="","",
IF(INDEX(Settings!$H:$H,MATCH(DD$1,Settings!$G:$G,0))=TRUE,
100-100*(AO146-MINIFS(AO:AO,$E:$E,$E146))/(MAXIFS(AO:AO,$E:$E,$E146)-MINIFS(AO:AO,$E:$E,$E146)),
100*(AO146-MINIFS(AO:AO,$E:$E,$E146))/(MAXIFS(AO:AO,$E:$E,$E146)-MINIFS(AO:AO,$E:$E,$E146))))</f>
        <v/>
      </c>
      <c r="DE146" s="232" t="str">
        <f t="array" ref="DE146">IF(AP146="","",
IF(INDEX(Settings!$H:$H,MATCH(DE$1,Settings!$G:$G,0))=TRUE,
100-100*(AP146-MINIFS(AP:AP,$E:$E,$E146))/(MAXIFS(AP:AP,$E:$E,$E146)-MINIFS(AP:AP,$E:$E,$E146)),
100*(AP146-MINIFS(AP:AP,$E:$E,$E146))/(MAXIFS(AP:AP,$E:$E,$E146)-MINIFS(AP:AP,$E:$E,$E146))))</f>
        <v/>
      </c>
      <c r="DF146" s="232" t="str">
        <f t="array" ref="DF146">IF(AQ146="","",
IF(INDEX(Settings!$H:$H,MATCH(DF$1,Settings!$G:$G,0))=TRUE,
100-100*(AQ146-MINIFS(AQ:AQ,$E:$E,$E146))/(MAXIFS(AQ:AQ,$E:$E,$E146)-MINIFS(AQ:AQ,$E:$E,$E146)),
100*(AQ146-MINIFS(AQ:AQ,$E:$E,$E146))/(MAXIFS(AQ:AQ,$E:$E,$E146)-MINIFS(AQ:AQ,$E:$E,$E146))))</f>
        <v/>
      </c>
      <c r="DG146" s="232" t="str">
        <f t="array" ref="DG146">IF(AR146="","",
IF(INDEX(Settings!$H:$H,MATCH(DG$1,Settings!$G:$G,0))=TRUE,
100-100*(AR146-MINIFS(AR:AR,$E:$E,$E146))/(MAXIFS(AR:AR,$E:$E,$E146)-MINIFS(AR:AR,$E:$E,$E146)),
100*(AR146-MINIFS(AR:AR,$E:$E,$E146))/(MAXIFS(AR:AR,$E:$E,$E146)-MINIFS(AR:AR,$E:$E,$E146))))</f>
        <v/>
      </c>
      <c r="DH146" s="232" t="str">
        <f t="array" ref="DH146">IF(AS146="","",
IF(INDEX(Settings!$H:$H,MATCH(DH$1,Settings!$G:$G,0))=TRUE,
100-100*(AS146-MINIFS(AS:AS,$E:$E,$E146))/(MAXIFS(AS:AS,$E:$E,$E146)-MINIFS(AS:AS,$E:$E,$E146)),
100*(AS146-MINIFS(AS:AS,$E:$E,$E146))/(MAXIFS(AS:AS,$E:$E,$E146)-MINIFS(AS:AS,$E:$E,$E146))))</f>
        <v/>
      </c>
      <c r="DI146" s="232" t="str">
        <f t="array" ref="DI146">IF(AT146="","",
IF(INDEX(Settings!$H:$H,MATCH(DI$1,Settings!$G:$G,0))=TRUE,
100-100*(AT146-MINIFS(AT:AT,$E:$E,$E146))/(MAXIFS(AT:AT,$E:$E,$E146)-MINIFS(AT:AT,$E:$E,$E146)),
100*(AT146-MINIFS(AT:AT,$E:$E,$E146))/(MAXIFS(AT:AT,$E:$E,$E146)-MINIFS(AT:AT,$E:$E,$E146))))</f>
        <v/>
      </c>
      <c r="DJ146" s="232" t="str">
        <f t="array" ref="DJ146">IF(AU146="","",
IF(INDEX(Settings!$H:$H,MATCH(DJ$1,Settings!$G:$G,0))=TRUE,
100-100*(AU146-MINIFS(AU:AU,$E:$E,$E146))/(MAXIFS(AU:AU,$E:$E,$E146)-MINIFS(AU:AU,$E:$E,$E146)),
100*(AU146-MINIFS(AU:AU,$E:$E,$E146))/(MAXIFS(AU:AU,$E:$E,$E146)-MINIFS(AU:AU,$E:$E,$E146))))</f>
        <v/>
      </c>
      <c r="DK146" s="232" t="str">
        <f t="array" ref="DK146">IF(AV146="","",
IF(INDEX(Settings!$H:$H,MATCH(DK$1,Settings!$G:$G,0))=TRUE,
100-100*(AV146-MINIFS(AV:AV,$E:$E,$E146))/(MAXIFS(AV:AV,$E:$E,$E146)-MINIFS(AV:AV,$E:$E,$E146)),
100*(AV146-MINIFS(AV:AV,$E:$E,$E146))/(MAXIFS(AV:AV,$E:$E,$E146)-MINIFS(AV:AV,$E:$E,$E146))))</f>
        <v/>
      </c>
      <c r="DL146" s="232" t="str">
        <f t="array" ref="DL146">IF(AW146="","",
IF(INDEX(Settings!$H:$H,MATCH(DL$1,Settings!$G:$G,0))=TRUE,
100-100*(AW146-MINIFS(AW:AW,$E:$E,$E146))/(MAXIFS(AW:AW,$E:$E,$E146)-MINIFS(AW:AW,$E:$E,$E146)),
100*(AW146-MINIFS(AW:AW,$E:$E,$E146))/(MAXIFS(AW:AW,$E:$E,$E146)-MINIFS(AW:AW,$E:$E,$E146))))</f>
        <v/>
      </c>
      <c r="DM146" s="232" t="str">
        <f t="array" ref="DM146">IF(AX146="","",
IF(INDEX(Settings!$H:$H,MATCH(DM$1,Settings!$G:$G,0))=TRUE,
100-100*(AX146-MINIFS(AX:AX,$E:$E,$E146))/(MAXIFS(AX:AX,$E:$E,$E146)-MINIFS(AX:AX,$E:$E,$E146)),
100*(AX146-MINIFS(AX:AX,$E:$E,$E146))/(MAXIFS(AX:AX,$E:$E,$E146)-MINIFS(AX:AX,$E:$E,$E146))))</f>
        <v/>
      </c>
      <c r="DN146" s="232" t="str">
        <f t="array" ref="DN146">IF(AY146="","",
IF(INDEX(Settings!$H:$H,MATCH(DN$1,Settings!$G:$G,0))=TRUE,
100-100*(AY146-MINIFS(AY:AY,$E:$E,$E146))/(MAXIFS(AY:AY,$E:$E,$E146)-MINIFS(AY:AY,$E:$E,$E146)),
100*(AY146-MINIFS(AY:AY,$E:$E,$E146))/(MAXIFS(AY:AY,$E:$E,$E146)-MINIFS(AY:AY,$E:$E,$E146))))</f>
        <v/>
      </c>
      <c r="DO146" s="232" t="str">
        <f t="array" ref="DO146">IF(AZ146="","",
IF(INDEX(Settings!$H:$H,MATCH(DO$1,Settings!$G:$G,0))=TRUE,
100-100*(AZ146-MINIFS(AZ:AZ,$E:$E,$E146))/(MAXIFS(AZ:AZ,$E:$E,$E146)-MINIFS(AZ:AZ,$E:$E,$E146)),
100*(AZ146-MINIFS(AZ:AZ,$E:$E,$E146))/(MAXIFS(AZ:AZ,$E:$E,$E146)-MINIFS(AZ:AZ,$E:$E,$E146))))</f>
        <v/>
      </c>
      <c r="DP146" s="232" t="str">
        <f t="array" ref="DP146">IF(BA146="","",
IF(INDEX(Settings!$H:$H,MATCH(DP$1,Settings!$G:$G,0))=TRUE,
100-100*(BA146-MINIFS(BA:BA,$E:$E,$E146))/(MAXIFS(BA:BA,$E:$E,$E146)-MINIFS(BA:BA,$E:$E,$E146)),
100*(BA146-MINIFS(BA:BA,$E:$E,$E146))/(MAXIFS(BA:BA,$E:$E,$E146)-MINIFS(BA:BA,$E:$E,$E146))))</f>
        <v/>
      </c>
      <c r="DQ146" s="232" t="str">
        <f t="array" ref="DQ146">IF(BB146="","",
IF(INDEX(Settings!$H:$H,MATCH(DQ$1,Settings!$G:$G,0))=TRUE,
100-100*(BB146-MINIFS(BB:BB,$E:$E,$E146))/(MAXIFS(BB:BB,$E:$E,$E146)-MINIFS(BB:BB,$E:$E,$E146)),
100*(BB146-MINIFS(BB:BB,$E:$E,$E146))/(MAXIFS(BB:BB,$E:$E,$E146)-MINIFS(BB:BB,$E:$E,$E146))))</f>
        <v/>
      </c>
      <c r="DR146" s="232" t="str">
        <f t="array" ref="DR146">IF(BC146="","",
IF(INDEX(Settings!$H:$H,MATCH(DR$1,Settings!$G:$G,0))=TRUE,
100-100*(BC146-MINIFS(BC:BC,$E:$E,$E146))/(MAXIFS(BC:BC,$E:$E,$E146)-MINIFS(BC:BC,$E:$E,$E146)),
100*(BC146-MINIFS(BC:BC,$E:$E,$E146))/(MAXIFS(BC:BC,$E:$E,$E146)-MINIFS(BC:BC,$E:$E,$E146))))</f>
        <v/>
      </c>
      <c r="DS146" s="232" t="str">
        <f t="array" ref="DS146">IF(BD146="","",
IF(INDEX(Settings!$H:$H,MATCH(DS$1,Settings!$G:$G,0))=TRUE,
100-100*(BD146-MINIFS(BD:BD,$E:$E,$E146))/(MAXIFS(BD:BD,$E:$E,$E146)-MINIFS(BD:BD,$E:$E,$E146)),
100*(BD146-MINIFS(BD:BD,$E:$E,$E146))/(MAXIFS(BD:BD,$E:$E,$E146)-MINIFS(BD:BD,$E:$E,$E146))))</f>
        <v/>
      </c>
      <c r="DT146" s="232" t="str">
        <f t="array" ref="DT146">IF(BE146="","",
IF(INDEX(Settings!$H:$H,MATCH(DT$1,Settings!$G:$G,0))=TRUE,
100-100*(BE146-MINIFS(BE:BE,$E:$E,$E146))/(MAXIFS(BE:BE,$E:$E,$E146)-MINIFS(BE:BE,$E:$E,$E146)),
100*(BE146-MINIFS(BE:BE,$E:$E,$E146))/(MAXIFS(BE:BE,$E:$E,$E146)-MINIFS(BE:BE,$E:$E,$E146))))</f>
        <v/>
      </c>
      <c r="DU146" s="232" t="str">
        <f t="array" ref="DU146">IF(BF146="","",
IF(INDEX(Settings!$H:$H,MATCH(DU$1,Settings!$G:$G,0))=TRUE,
100-100*(BF146-MINIFS(BF:BF,$E:$E,$E146))/(MAXIFS(BF:BF,$E:$E,$E146)-MINIFS(BF:BF,$E:$E,$E146)),
100*(BF146-MINIFS(BF:BF,$E:$E,$E146))/(MAXIFS(BF:BF,$E:$E,$E146)-MINIFS(BF:BF,$E:$E,$E146))))</f>
        <v/>
      </c>
      <c r="DV146" s="232" t="str">
        <f t="array" ref="DV146">IF(BG146="","",
IF(INDEX(Settings!$H:$H,MATCH(DV$1,Settings!$G:$G,0))=TRUE,
100-100*(BG146-MINIFS(BG:BG,$E:$E,$E146))/(MAXIFS(BG:BG,$E:$E,$E146)-MINIFS(BG:BG,$E:$E,$E146)),
100*(BG146-MINIFS(BG:BG,$E:$E,$E146))/(MAXIFS(BG:BG,$E:$E,$E146)-MINIFS(BG:BG,$E:$E,$E146))))</f>
        <v/>
      </c>
      <c r="DW146" s="232" t="str">
        <f t="array" ref="DW146">IF(BH146="","",
IF(INDEX(Settings!$H:$H,MATCH(DW$1,Settings!$G:$G,0))=TRUE,
100-100*(BH146-MINIFS(BH:BH,$E:$E,$E146))/(MAXIFS(BH:BH,$E:$E,$E146)-MINIFS(BH:BH,$E:$E,$E146)),
100*(BH146-MINIFS(BH:BH,$E:$E,$E146))/(MAXIFS(BH:BH,$E:$E,$E146)-MINIFS(BH:BH,$E:$E,$E146))))</f>
        <v/>
      </c>
      <c r="DX146" s="232" t="str">
        <f t="array" ref="DX146">IF(BI146="","",
IF(INDEX(Settings!$H:$H,MATCH(DX$1,Settings!$G:$G,0))=TRUE,
100-100*(BI146-MINIFS(BI:BI,$E:$E,$E146))/(MAXIFS(BI:BI,$E:$E,$E146)-MINIFS(BI:BI,$E:$E,$E146)),
100*(BI146-MINIFS(BI:BI,$E:$E,$E146))/(MAXIFS(BI:BI,$E:$E,$E146)-MINIFS(BI:BI,$E:$E,$E146))))</f>
        <v/>
      </c>
      <c r="DY146" s="232" t="str">
        <f t="array" ref="DY146">IF(BJ146="","",
IF(INDEX(Settings!$H:$H,MATCH(DY$1,Settings!$G:$G,0))=TRUE,
100-100*(BJ146-MINIFS(BJ:BJ,$E:$E,$E146))/(MAXIFS(BJ:BJ,$E:$E,$E146)-MINIFS(BJ:BJ,$E:$E,$E146)),
100*(BJ146-MINIFS(BJ:BJ,$E:$E,$E146))/(MAXIFS(BJ:BJ,$E:$E,$E146)-MINIFS(BJ:BJ,$E:$E,$E146))))</f>
        <v/>
      </c>
      <c r="DZ146" s="234"/>
      <c r="EA146" s="234"/>
      <c r="EB146" s="234" t="str">
        <f t="shared" si="8"/>
        <v/>
      </c>
      <c r="EC146" s="234" t="str">
        <f t="shared" si="9"/>
        <v/>
      </c>
      <c r="ED146" s="234" t="str">
        <f t="shared" si="10"/>
        <v/>
      </c>
      <c r="EE146" s="234" t="str">
        <f t="shared" si="11"/>
        <v/>
      </c>
      <c r="EF146" s="234" t="str">
        <f t="shared" si="12"/>
        <v/>
      </c>
      <c r="EG146" s="234" t="str">
        <f t="shared" si="13"/>
        <v/>
      </c>
      <c r="EH146" s="234"/>
      <c r="EI146" s="234"/>
      <c r="EJ146" s="234"/>
      <c r="EK146" s="234"/>
      <c r="EL146" s="234"/>
      <c r="EM146" s="234"/>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3" t="str">
        <f t="shared" si="14"/>
        <v/>
      </c>
      <c r="N147" s="49"/>
      <c r="O147" s="49"/>
      <c r="P147" s="49"/>
      <c r="Q147" s="49"/>
      <c r="R147" s="49"/>
      <c r="S147" s="222" t="str">
        <f>IFERROR(VLOOKUP(AF147, 'YOYO IR Scores'!A:C, 3, FALSE), "")
</f>
        <v/>
      </c>
      <c r="T147" s="49"/>
      <c r="U147" s="49"/>
      <c r="V147" s="49"/>
      <c r="W147" s="49"/>
      <c r="X147" s="224" t="str">
        <f t="shared" si="4"/>
        <v/>
      </c>
      <c r="Y147" s="225" t="str">
        <f t="shared" si="5"/>
        <v/>
      </c>
      <c r="Z147" s="225" t="str">
        <f t="shared" si="6"/>
        <v/>
      </c>
      <c r="AA147" s="224" t="str">
        <f t="shared" si="7"/>
        <v/>
      </c>
      <c r="AB147" s="223"/>
      <c r="AC147" s="223"/>
      <c r="AD147" s="223"/>
      <c r="AE147" s="223" t="str">
        <f>IFERROR(VLOOKUP(AF147, 'YOYO IR Scores'!A:C, 2, FALSE), "")</f>
        <v/>
      </c>
      <c r="AF147" s="223"/>
      <c r="AG147" s="223"/>
      <c r="AH147" s="223"/>
      <c r="AI147" s="223"/>
      <c r="AJ147" s="223"/>
      <c r="AK147" s="223"/>
      <c r="AL147" s="223"/>
      <c r="AM147" s="223"/>
      <c r="AN147" s="223"/>
      <c r="AO147" s="223"/>
      <c r="AP147" s="223"/>
      <c r="AQ147" s="223"/>
      <c r="AR147" s="223"/>
      <c r="AS147" s="223"/>
      <c r="AT147" s="223"/>
      <c r="AU147" s="223"/>
      <c r="AV147" s="223"/>
      <c r="AW147" s="223"/>
      <c r="AX147" s="223"/>
      <c r="AY147" s="223"/>
      <c r="AZ147" s="223"/>
      <c r="BA147" s="223"/>
      <c r="BB147" s="223"/>
      <c r="BC147" s="223"/>
      <c r="BD147" s="223"/>
      <c r="BE147" s="223"/>
      <c r="BF147" s="223"/>
      <c r="BG147" s="223"/>
      <c r="BH147" s="223"/>
      <c r="BI147" s="223"/>
      <c r="BJ147" s="223"/>
      <c r="BK147" s="223" t="str">
        <f t="array" ref="BK147">IF(J147="","",
IF(INDEX(Settings!$H:$H,MATCH(BY$1,Settings!$G:$G,0))=TRUE,
100-100*(J147-MIN(J:J))/(MAX(J:J)-MIN(J:J)),
100*(J147-MIN(J:J))/(MAX(J:J)-MIN(J:J))))</f>
        <v/>
      </c>
      <c r="BL147" s="223" t="str">
        <f t="array" ref="BL147">IF(J147="","",
IF(INDEX(Settings!$H:$H,MATCH(BY$1,Settings!$G:$G,0))=TRUE,
100-100*(J147-MINIFS(J:J,$E:$E,$E147))/(MAXIFS(J:J,$E:$E,$E147)-MINIFS(J:J,$E:$E,$E147)),
100*(J147-MINIFS(J:J,$E:$E,$E147))/(MAXIFS(J:J,$E:$E,$E147)-MINIFS(J:J,$E:$E,$E147))))</f>
        <v/>
      </c>
      <c r="BM147" s="223"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4" t="str">
        <f t="array" ref="BQ147">IF(J147="","",
IF(INDEX(Settings!$H:$H,MATCH(BY$1,Settings!$G:$G,0))=TRUE,
-1*(J147-AVERAGE(J:J))/STDEV(J:J),
(J147-AVERAGE(J:J))/STDEV(J:J)))</f>
        <v/>
      </c>
      <c r="BR147" s="224" t="str">
        <f>IFERROR(__xludf.DUMMYFUNCTION("IF(J147="""","""",
IF(INDEX(Settings!$H:$H,MATCH(BY$1,Settings!$G:$G,0))=TRUE,
-1*(J147-AVERAGEIFS(J:J,$E:$E,$E147))/STDEV(FILTER(J:J,$E:$E=$E147)),
(J147-AVERAGEIFS(J:J,$E:$E,$E147))/STDEV(FILTER(J:J,$E:$E=$E147))))"),"")</f>
        <v/>
      </c>
      <c r="BS147" s="224"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3" t="str">
        <f t="array" ref="BY147">IF(J147="","",
IF(INDEX(Settings!$H:$H,MATCH(BY$1,Settings!$G:$G,0))=TRUE,
100-100*(J147-MINIFS(J:J,$E:$E,$E147))/(MAXIFS(J:J,$E:$E,$E147)-MINIFS(J:J,$E:$E,$E147)),
100*(J147-MINIFS(J:J,$E:$E,$E147))/(MAXIFS(J:J,$E:$E,$E147)-MINIFS(J:J,$E:$E,$E147))))</f>
        <v/>
      </c>
      <c r="BZ147" s="223" t="str">
        <f t="array" ref="BZ147">IF(K147="","",
IF(INDEX(Settings!$H:$H,MATCH(BZ$1,Settings!$G:$G,0))=TRUE,
100-100*(K147-MINIFS(K:K,$E:$E,$E147))/(MAXIFS(K:K,$E:$E,$E147)-MINIFS(K:K,$E:$E,$E147)),
100*(K147-MINIFS(K:K,$E:$E,$E147))/(MAXIFS(K:K,$E:$E,$E147)-MINIFS(K:K,$E:$E,$E147))))</f>
        <v/>
      </c>
      <c r="CA147" s="223" t="str">
        <f t="array" ref="CA147">IF(L147="","",
IF(INDEX(Settings!$H:$H,MATCH(CA$1,Settings!$G:$G,0))=TRUE,
100-100*(L147-MINIFS(L:L,$E:$E,$E147))/(MAXIFS(L:L,$E:$E,$E147)-MINIFS(L:L,$E:$E,$E147)),
100*(L147-MINIFS(L:L,$E:$E,$E147))/(MAXIFS(L:L,$E:$E,$E147)-MINIFS(L:L,$E:$E,$E147))))</f>
        <v/>
      </c>
      <c r="CB147" s="223" t="str">
        <f t="array" ref="CB147">IF(M147="","",
IF(INDEX(Settings!$H:$H,MATCH(CB$1,Settings!$G:$G,0))=TRUE,
100-100*(M147-MINIFS(M:M,$E:$E,$E147))/(MAXIFS(M:M,$E:$E,$E147)-MINIFS(M:M,$E:$E,$E147)),
100*(M147-MINIFS(M:M,$E:$E,$E147))/(MAXIFS(M:M,$E:$E,$E147)-MINIFS(M:M,$E:$E,$E147))))</f>
        <v/>
      </c>
      <c r="CC147" s="223" t="str">
        <f t="array" ref="CC147">IF(N147="","",
IF(INDEX(Settings!$H:$H,MATCH(CC$1,Settings!$G:$G,0))=TRUE,
100-100*(N147-MINIFS(N:N,$E:$E,$E147))/(MAXIFS(N:N,$E:$E,$E147)-MINIFS(N:N,$E:$E,$E147)),
100*(N147-MINIFS(N:N,$E:$E,$E147))/(MAXIFS(N:N,$E:$E,$E147)-MINIFS(N:N,$E:$E,$E147))))</f>
        <v/>
      </c>
      <c r="CD147" s="223" t="str">
        <f t="array" ref="CD147">IF(O147="","",
IF(INDEX(Settings!$H:$H,MATCH(CD$1,Settings!$G:$G,0))=TRUE,
100-100*(O147-MINIFS(O:O,$E:$E,$E147))/(MAXIFS(O:O,$E:$E,$E147)-MINIFS(O:O,$E:$E,$E147)),
100*(O147-MINIFS(O:O,$E:$E,$E147))/(MAXIFS(O:O,$E:$E,$E147)-MINIFS(O:O,$E:$E,$E147))))</f>
        <v/>
      </c>
      <c r="CE147" s="223" t="str">
        <f t="array" ref="CE147">IF(P147="","",
IF(INDEX(Settings!$H:$H,MATCH(CE$1,Settings!$G:$G,0))=TRUE,
100-100*(P147-MINIFS(P:P,$E:$E,$E147))/(MAXIFS(P:P,$E:$E,$E147)-MINIFS(P:P,$E:$E,$E147)),
100*(P147-MINIFS(P:P,$E:$E,$E147))/(MAXIFS(P:P,$E:$E,$E147)-MINIFS(P:P,$E:$E,$E147))))</f>
        <v/>
      </c>
      <c r="CF147" s="223" t="str">
        <f t="array" ref="CF147">IF(Q147="","",
IF(INDEX(Settings!$H:$H,MATCH(CF$1,Settings!$G:$G,0))=TRUE,
100-100*(Q147-MINIFS(Q:Q,$E:$E,$E147))/(MAXIFS(Q:Q,$E:$E,$E147)-MINIFS(Q:Q,$E:$E,$E147)),
100*(Q147-MINIFS(Q:Q,$E:$E,$E147))/(MAXIFS(Q:Q,$E:$E,$E147)-MINIFS(Q:Q,$E:$E,$E147))))</f>
        <v/>
      </c>
      <c r="CG147" s="223" t="str">
        <f t="array" ref="CG147">IF(R147="","",
IF(INDEX(Settings!$H:$H,MATCH(CG$1,Settings!$G:$G,0))=TRUE,
100-100*(R147-MINIFS(R:R,$E:$E,$E147))/(MAXIFS(R:R,$E:$E,$E147)-MINIFS(R:R,$E:$E,$E147)),
100*(R147-MINIFS(R:R,$E:$E,$E147))/(MAXIFS(R:R,$E:$E,$E147)-MINIFS(R:R,$E:$E,$E147))))</f>
        <v/>
      </c>
      <c r="CH147" s="223" t="str">
        <f t="array" ref="CH147">IF(S147="","",
IF(INDEX(Settings!$H:$H,MATCH(CH$1,Settings!$G:$G,0))=TRUE,
100-100*(S147-MINIFS(S:S,$E:$E,$E147))/(MAXIFS(S:S,$E:$E,$E147)-MINIFS(S:S,$E:$E,$E147)),
100*(S147-MINIFS(S:S,$E:$E,$E147))/(MAXIFS(S:S,$E:$E,$E147)-MINIFS(S:S,$E:$E,$E147))))</f>
        <v/>
      </c>
      <c r="CI147" s="223" t="str">
        <f t="array" ref="CI147">IF(T147="","",
IF(INDEX(Settings!$H:$H,MATCH(CI$1,Settings!$G:$G,0))=TRUE,
100-100*(T147-MINIFS(T:T,$E:$E,$E147))/(MAXIFS(T:T,$E:$E,$E147)-MINIFS(T:T,$E:$E,$E147)),
100*(T147-MINIFS(T:T,$E:$E,$E147))/(MAXIFS(T:T,$E:$E,$E147)-MINIFS(T:T,$E:$E,$E147))))</f>
        <v/>
      </c>
      <c r="CJ147" s="223" t="str">
        <f t="array" ref="CJ147">IF(U147="","",
IF(INDEX(Settings!$H:$H,MATCH(CJ$1,Settings!$G:$G,0))=TRUE,
100-100*(U147-MINIFS(U:U,$E:$E,$E147))/(MAXIFS(U:U,$E:$E,$E147)-MINIFS(U:U,$E:$E,$E147)),
100*(U147-MINIFS(U:U,$E:$E,$E147))/(MAXIFS(U:U,$E:$E,$E147)-MINIFS(U:U,$E:$E,$E147))))</f>
        <v/>
      </c>
      <c r="CK147" s="223" t="str">
        <f t="array" ref="CK147">IF(V147="","",
IF(INDEX(Settings!$H:$H,MATCH(CK$1,Settings!$G:$G,0))=TRUE,
100-100*(V147-MINIFS(V:V,$E:$E,$E147))/(MAXIFS(V:V,$E:$E,$E147)-MINIFS(V:V,$E:$E,$E147)),
100*(V147-MINIFS(V:V,$E:$E,$E147))/(MAXIFS(V:V,$E:$E,$E147)-MINIFS(V:V,$E:$E,$E147))))</f>
        <v/>
      </c>
      <c r="CL147" s="223" t="str">
        <f t="array" ref="CL147">IF(W147="","",
IF(INDEX(Settings!$H:$H,MATCH(CL$1,Settings!$G:$G,0))=TRUE,
100-100*(W147-MINIFS(W:W,$E:$E,$E147))/(MAXIFS(W:W,$E:$E,$E147)-MINIFS(W:W,$E:$E,$E147)),
100*(W147-MINIFS(W:W,$E:$E,$E147))/(MAXIFS(W:W,$E:$E,$E147)-MINIFS(W:W,$E:$E,$E147))))</f>
        <v/>
      </c>
      <c r="CM147" s="223" t="str">
        <f t="array" ref="CM147">IF(X147="","",
IF(INDEX(Settings!$H:$H,MATCH(CM$1,Settings!$G:$G,0))=TRUE,
100-100*(X147-MINIFS(X:X,$E:$E,$E147))/(MAXIFS(X:X,$E:$E,$E147)-MINIFS(X:X,$E:$E,$E147)),
100*(X147-MINIFS(X:X,$E:$E,$E147))/(MAXIFS(X:X,$E:$E,$E147)-MINIFS(X:X,$E:$E,$E147))))</f>
        <v/>
      </c>
      <c r="CN147" s="223" t="str">
        <f t="array" ref="CN147">IF(Y147="","",
IF(INDEX(Settings!$H:$H,MATCH(CN$1,Settings!$G:$G,0))=TRUE,
100-100*(Y147-MINIFS(Y:Y,$E:$E,$E147))/(MAXIFS(Y:Y,$E:$E,$E147)-MINIFS(Y:Y,$E:$E,$E147)),
100*(Y147-MINIFS(Y:Y,$E:$E,$E147))/(MAXIFS(Y:Y,$E:$E,$E147)-MINIFS(Y:Y,$E:$E,$E147))))</f>
        <v/>
      </c>
      <c r="CO147" s="223" t="str">
        <f t="array" ref="CO147">IF(Z147="","",
IF(INDEX(Settings!$H:$H,MATCH(CO$1,Settings!$G:$G,0))=TRUE,
100-100*(Z147-MINIFS(Z:Z,$E:$E,$E147))/(MAXIFS(Z:Z,$E:$E,$E147)-MINIFS(Z:Z,$E:$E,$E147)),
100*(Z147-MINIFS(Z:Z,$E:$E,$E147))/(MAXIFS(Z:Z,$E:$E,$E147)-MINIFS(Z:Z,$E:$E,$E147))))</f>
        <v/>
      </c>
      <c r="CP147" s="223" t="str">
        <f t="array" ref="CP147">IF(AA147="","",
IF(INDEX(Settings!$H:$H,MATCH(CP$1,Settings!$G:$G,0))=TRUE,
100-100*(AA147-MINIFS(AA:AA,$E:$E,$E147))/(MAXIFS(AA:AA,$E:$E,$E147)-MINIFS(AA:AA,$E:$E,$E147)),
100*(AA147-MINIFS(AA:AA,$E:$E,$E147))/(MAXIFS(AA:AA,$E:$E,$E147)-MINIFS(AA:AA,$E:$E,$E147))))</f>
        <v/>
      </c>
      <c r="CQ147" s="223" t="str">
        <f t="array" ref="CQ147">IF(AB147="","",
IF(INDEX(Settings!$H:$H,MATCH(CQ$1,Settings!$G:$G,0))=TRUE,
100-100*(AB147-MINIFS(AB:AB,$E:$E,$E147))/(MAXIFS(AB:AB,$E:$E,$E147)-MINIFS(AB:AB,$E:$E,$E147)),
100*(AB147-MINIFS(AB:AB,$E:$E,$E147))/(MAXIFS(AB:AB,$E:$E,$E147)-MINIFS(AB:AB,$E:$E,$E147))))</f>
        <v/>
      </c>
      <c r="CR147" s="223" t="str">
        <f t="array" ref="CR147">IF(AC147="","",
IF(INDEX(Settings!$H:$H,MATCH(CR$1,Settings!$G:$G,0))=TRUE,
100-100*(AC147-MINIFS(AC:AC,$E:$E,$E147))/(MAXIFS(AC:AC,$E:$E,$E147)-MINIFS(AC:AC,$E:$E,$E147)),
100*(AC147-MINIFS(AC:AC,$E:$E,$E147))/(MAXIFS(AC:AC,$E:$E,$E147)-MINIFS(AC:AC,$E:$E,$E147))))</f>
        <v/>
      </c>
      <c r="CS147" s="223" t="str">
        <f t="array" ref="CS147">IF(AD147="","",
IF(INDEX(Settings!$H:$H,MATCH(CS$1,Settings!$G:$G,0))=TRUE,
100-100*(AD147-MINIFS(AD:AD,$E:$E,$E147))/(MAXIFS(AD:AD,$E:$E,$E147)-MINIFS(AD:AD,$E:$E,$E147)),
100*(AD147-MINIFS(AD:AD,$E:$E,$E147))/(MAXIFS(AD:AD,$E:$E,$E147)-MINIFS(AD:AD,$E:$E,$E147))))</f>
        <v/>
      </c>
      <c r="CT147" s="223" t="str">
        <f t="array" ref="CT147">IF(AE147="","",
IF(INDEX(Settings!$H:$H,MATCH(CT$1,Settings!$G:$G,0))=TRUE,
100-100*(AE147-MINIFS(AE:AE,$E:$E,$E147))/(MAXIFS(AE:AE,$E:$E,$E147)-MINIFS(AE:AE,$E:$E,$E147)),
100*(AE147-MINIFS(AE:AE,$E:$E,$E147))/(MAXIFS(AE:AE,$E:$E,$E147)-MINIFS(AE:AE,$E:$E,$E147))))</f>
        <v/>
      </c>
      <c r="CU147" s="223" t="str">
        <f t="array" ref="CU147">IF(AF147="","",
IF(INDEX(Settings!$H:$H,MATCH(CU$1,Settings!$G:$G,0))=TRUE,
100-100*(AF147-MINIFS(AF:AF,$E:$E,$E147))/(MAXIFS(AF:AF,$E:$E,$E147)-MINIFS(AF:AF,$E:$E,$E147)),
100*(AF147-MINIFS(AF:AF,$E:$E,$E147))/(MAXIFS(AF:AF,$E:$E,$E147)-MINIFS(AF:AF,$E:$E,$E147))))</f>
        <v/>
      </c>
      <c r="CV147" s="223" t="str">
        <f t="array" ref="CV147">IF(AG147="","",
IF(INDEX(Settings!$H:$H,MATCH(CV$1,Settings!$G:$G,0))=TRUE,
100-100*(AG147-MINIFS(AG:AG,$E:$E,$E147))/(MAXIFS(AG:AG,$E:$E,$E147)-MINIFS(AG:AG,$E:$E,$E147)),
100*(AG147-MINIFS(AG:AG,$E:$E,$E147))/(MAXIFS(AG:AG,$E:$E,$E147)-MINIFS(AG:AG,$E:$E,$E147))))</f>
        <v/>
      </c>
      <c r="CW147" s="223" t="str">
        <f t="array" ref="CW147">IF(AH147="","",
IF(INDEX(Settings!$H:$H,MATCH(CW$1,Settings!$G:$G,0))=TRUE,
100-100*(AH147-MINIFS(AH:AH,$E:$E,$E147))/(MAXIFS(AH:AH,$E:$E,$E147)-MINIFS(AH:AH,$E:$E,$E147)),
100*(AH147-MINIFS(AH:AH,$E:$E,$E147))/(MAXIFS(AH:AH,$E:$E,$E147)-MINIFS(AH:AH,$E:$E,$E147))))</f>
        <v/>
      </c>
      <c r="CX147" s="223" t="str">
        <f t="array" ref="CX147">IF(AI147="","",
IF(INDEX(Settings!$H:$H,MATCH(CX$1,Settings!$G:$G,0))=TRUE,
100-100*(AI147-MINIFS(AI:AI,$E:$E,$E147))/(MAXIFS(AI:AI,$E:$E,$E147)-MINIFS(AI:AI,$E:$E,$E147)),
100*(AI147-MINIFS(AI:AI,$E:$E,$E147))/(MAXIFS(AI:AI,$E:$E,$E147)-MINIFS(AI:AI,$E:$E,$E147))))</f>
        <v/>
      </c>
      <c r="CY147" s="223" t="str">
        <f t="array" ref="CY147">IF(AJ147="","",
IF(INDEX(Settings!$H:$H,MATCH(CY$1,Settings!$G:$G,0))=TRUE,
100-100*(AJ147-MINIFS(AJ:AJ,$E:$E,$E147))/(MAXIFS(AJ:AJ,$E:$E,$E147)-MINIFS(AJ:AJ,$E:$E,$E147)),
100*(AJ147-MINIFS(AJ:AJ,$E:$E,$E147))/(MAXIFS(AJ:AJ,$E:$E,$E147)-MINIFS(AJ:AJ,$E:$E,$E147))))</f>
        <v/>
      </c>
      <c r="CZ147" s="223" t="str">
        <f t="array" ref="CZ147">IF(AK147="","",
IF(INDEX(Settings!$H:$H,MATCH(CZ$1,Settings!$G:$G,0))=TRUE,
100-100*(AK147-MINIFS(AK:AK,$E:$E,$E147))/(MAXIFS(AK:AK,$E:$E,$E147)-MINIFS(AK:AK,$E:$E,$E147)),
100*(AK147-MINIFS(AK:AK,$E:$E,$E147))/(MAXIFS(AK:AK,$E:$E,$E147)-MINIFS(AK:AK,$E:$E,$E147))))</f>
        <v/>
      </c>
      <c r="DA147" s="223" t="str">
        <f t="array" ref="DA147">IF(AL147="","",
IF(INDEX(Settings!$H:$H,MATCH(DA$1,Settings!$G:$G,0))=TRUE,
100-100*(AL147-MINIFS(AL:AL,$E:$E,$E147))/(MAXIFS(AL:AL,$E:$E,$E147)-MINIFS(AL:AL,$E:$E,$E147)),
100*(AL147-MINIFS(AL:AL,$E:$E,$E147))/(MAXIFS(AL:AL,$E:$E,$E147)-MINIFS(AL:AL,$E:$E,$E147))))</f>
        <v/>
      </c>
      <c r="DB147" s="223" t="str">
        <f t="array" ref="DB147">IF(AM147="","",
IF(INDEX(Settings!$H:$H,MATCH(DB$1,Settings!$G:$G,0))=TRUE,
100-100*(AM147-MINIFS(AM:AM,$E:$E,$E147))/(MAXIFS(AM:AM,$E:$E,$E147)-MINIFS(AM:AM,$E:$E,$E147)),
100*(AM147-MINIFS(AM:AM,$E:$E,$E147))/(MAXIFS(AM:AM,$E:$E,$E147)-MINIFS(AM:AM,$E:$E,$E147))))</f>
        <v/>
      </c>
      <c r="DC147" s="223" t="str">
        <f t="array" ref="DC147">IF(AN147="","",
IF(INDEX(Settings!$H:$H,MATCH(DC$1,Settings!$G:$G,0))=TRUE,
100-100*(AN147-MINIFS(AN:AN,$E:$E,$E147))/(MAXIFS(AN:AN,$E:$E,$E147)-MINIFS(AN:AN,$E:$E,$E147)),
100*(AN147-MINIFS(AN:AN,$E:$E,$E147))/(MAXIFS(AN:AN,$E:$E,$E147)-MINIFS(AN:AN,$E:$E,$E147))))</f>
        <v/>
      </c>
      <c r="DD147" s="223" t="str">
        <f t="array" ref="DD147">IF(AO147="","",
IF(INDEX(Settings!$H:$H,MATCH(DD$1,Settings!$G:$G,0))=TRUE,
100-100*(AO147-MINIFS(AO:AO,$E:$E,$E147))/(MAXIFS(AO:AO,$E:$E,$E147)-MINIFS(AO:AO,$E:$E,$E147)),
100*(AO147-MINIFS(AO:AO,$E:$E,$E147))/(MAXIFS(AO:AO,$E:$E,$E147)-MINIFS(AO:AO,$E:$E,$E147))))</f>
        <v/>
      </c>
      <c r="DE147" s="223" t="str">
        <f t="array" ref="DE147">IF(AP147="","",
IF(INDEX(Settings!$H:$H,MATCH(DE$1,Settings!$G:$G,0))=TRUE,
100-100*(AP147-MINIFS(AP:AP,$E:$E,$E147))/(MAXIFS(AP:AP,$E:$E,$E147)-MINIFS(AP:AP,$E:$E,$E147)),
100*(AP147-MINIFS(AP:AP,$E:$E,$E147))/(MAXIFS(AP:AP,$E:$E,$E147)-MINIFS(AP:AP,$E:$E,$E147))))</f>
        <v/>
      </c>
      <c r="DF147" s="223" t="str">
        <f t="array" ref="DF147">IF(AQ147="","",
IF(INDEX(Settings!$H:$H,MATCH(DF$1,Settings!$G:$G,0))=TRUE,
100-100*(AQ147-MINIFS(AQ:AQ,$E:$E,$E147))/(MAXIFS(AQ:AQ,$E:$E,$E147)-MINIFS(AQ:AQ,$E:$E,$E147)),
100*(AQ147-MINIFS(AQ:AQ,$E:$E,$E147))/(MAXIFS(AQ:AQ,$E:$E,$E147)-MINIFS(AQ:AQ,$E:$E,$E147))))</f>
        <v/>
      </c>
      <c r="DG147" s="223" t="str">
        <f t="array" ref="DG147">IF(AR147="","",
IF(INDEX(Settings!$H:$H,MATCH(DG$1,Settings!$G:$G,0))=TRUE,
100-100*(AR147-MINIFS(AR:AR,$E:$E,$E147))/(MAXIFS(AR:AR,$E:$E,$E147)-MINIFS(AR:AR,$E:$E,$E147)),
100*(AR147-MINIFS(AR:AR,$E:$E,$E147))/(MAXIFS(AR:AR,$E:$E,$E147)-MINIFS(AR:AR,$E:$E,$E147))))</f>
        <v/>
      </c>
      <c r="DH147" s="223" t="str">
        <f t="array" ref="DH147">IF(AS147="","",
IF(INDEX(Settings!$H:$H,MATCH(DH$1,Settings!$G:$G,0))=TRUE,
100-100*(AS147-MINIFS(AS:AS,$E:$E,$E147))/(MAXIFS(AS:AS,$E:$E,$E147)-MINIFS(AS:AS,$E:$E,$E147)),
100*(AS147-MINIFS(AS:AS,$E:$E,$E147))/(MAXIFS(AS:AS,$E:$E,$E147)-MINIFS(AS:AS,$E:$E,$E147))))</f>
        <v/>
      </c>
      <c r="DI147" s="223" t="str">
        <f t="array" ref="DI147">IF(AT147="","",
IF(INDEX(Settings!$H:$H,MATCH(DI$1,Settings!$G:$G,0))=TRUE,
100-100*(AT147-MINIFS(AT:AT,$E:$E,$E147))/(MAXIFS(AT:AT,$E:$E,$E147)-MINIFS(AT:AT,$E:$E,$E147)),
100*(AT147-MINIFS(AT:AT,$E:$E,$E147))/(MAXIFS(AT:AT,$E:$E,$E147)-MINIFS(AT:AT,$E:$E,$E147))))</f>
        <v/>
      </c>
      <c r="DJ147" s="223" t="str">
        <f t="array" ref="DJ147">IF(AU147="","",
IF(INDEX(Settings!$H:$H,MATCH(DJ$1,Settings!$G:$G,0))=TRUE,
100-100*(AU147-MINIFS(AU:AU,$E:$E,$E147))/(MAXIFS(AU:AU,$E:$E,$E147)-MINIFS(AU:AU,$E:$E,$E147)),
100*(AU147-MINIFS(AU:AU,$E:$E,$E147))/(MAXIFS(AU:AU,$E:$E,$E147)-MINIFS(AU:AU,$E:$E,$E147))))</f>
        <v/>
      </c>
      <c r="DK147" s="223" t="str">
        <f t="array" ref="DK147">IF(AV147="","",
IF(INDEX(Settings!$H:$H,MATCH(DK$1,Settings!$G:$G,0))=TRUE,
100-100*(AV147-MINIFS(AV:AV,$E:$E,$E147))/(MAXIFS(AV:AV,$E:$E,$E147)-MINIFS(AV:AV,$E:$E,$E147)),
100*(AV147-MINIFS(AV:AV,$E:$E,$E147))/(MAXIFS(AV:AV,$E:$E,$E147)-MINIFS(AV:AV,$E:$E,$E147))))</f>
        <v/>
      </c>
      <c r="DL147" s="223" t="str">
        <f t="array" ref="DL147">IF(AW147="","",
IF(INDEX(Settings!$H:$H,MATCH(DL$1,Settings!$G:$G,0))=TRUE,
100-100*(AW147-MINIFS(AW:AW,$E:$E,$E147))/(MAXIFS(AW:AW,$E:$E,$E147)-MINIFS(AW:AW,$E:$E,$E147)),
100*(AW147-MINIFS(AW:AW,$E:$E,$E147))/(MAXIFS(AW:AW,$E:$E,$E147)-MINIFS(AW:AW,$E:$E,$E147))))</f>
        <v/>
      </c>
      <c r="DM147" s="223" t="str">
        <f t="array" ref="DM147">IF(AX147="","",
IF(INDEX(Settings!$H:$H,MATCH(DM$1,Settings!$G:$G,0))=TRUE,
100-100*(AX147-MINIFS(AX:AX,$E:$E,$E147))/(MAXIFS(AX:AX,$E:$E,$E147)-MINIFS(AX:AX,$E:$E,$E147)),
100*(AX147-MINIFS(AX:AX,$E:$E,$E147))/(MAXIFS(AX:AX,$E:$E,$E147)-MINIFS(AX:AX,$E:$E,$E147))))</f>
        <v/>
      </c>
      <c r="DN147" s="223" t="str">
        <f t="array" ref="DN147">IF(AY147="","",
IF(INDEX(Settings!$H:$H,MATCH(DN$1,Settings!$G:$G,0))=TRUE,
100-100*(AY147-MINIFS(AY:AY,$E:$E,$E147))/(MAXIFS(AY:AY,$E:$E,$E147)-MINIFS(AY:AY,$E:$E,$E147)),
100*(AY147-MINIFS(AY:AY,$E:$E,$E147))/(MAXIFS(AY:AY,$E:$E,$E147)-MINIFS(AY:AY,$E:$E,$E147))))</f>
        <v/>
      </c>
      <c r="DO147" s="223" t="str">
        <f t="array" ref="DO147">IF(AZ147="","",
IF(INDEX(Settings!$H:$H,MATCH(DO$1,Settings!$G:$G,0))=TRUE,
100-100*(AZ147-MINIFS(AZ:AZ,$E:$E,$E147))/(MAXIFS(AZ:AZ,$E:$E,$E147)-MINIFS(AZ:AZ,$E:$E,$E147)),
100*(AZ147-MINIFS(AZ:AZ,$E:$E,$E147))/(MAXIFS(AZ:AZ,$E:$E,$E147)-MINIFS(AZ:AZ,$E:$E,$E147))))</f>
        <v/>
      </c>
      <c r="DP147" s="223" t="str">
        <f t="array" ref="DP147">IF(BA147="","",
IF(INDEX(Settings!$H:$H,MATCH(DP$1,Settings!$G:$G,0))=TRUE,
100-100*(BA147-MINIFS(BA:BA,$E:$E,$E147))/(MAXIFS(BA:BA,$E:$E,$E147)-MINIFS(BA:BA,$E:$E,$E147)),
100*(BA147-MINIFS(BA:BA,$E:$E,$E147))/(MAXIFS(BA:BA,$E:$E,$E147)-MINIFS(BA:BA,$E:$E,$E147))))</f>
        <v/>
      </c>
      <c r="DQ147" s="223" t="str">
        <f t="array" ref="DQ147">IF(BB147="","",
IF(INDEX(Settings!$H:$H,MATCH(DQ$1,Settings!$G:$G,0))=TRUE,
100-100*(BB147-MINIFS(BB:BB,$E:$E,$E147))/(MAXIFS(BB:BB,$E:$E,$E147)-MINIFS(BB:BB,$E:$E,$E147)),
100*(BB147-MINIFS(BB:BB,$E:$E,$E147))/(MAXIFS(BB:BB,$E:$E,$E147)-MINIFS(BB:BB,$E:$E,$E147))))</f>
        <v/>
      </c>
      <c r="DR147" s="223" t="str">
        <f t="array" ref="DR147">IF(BC147="","",
IF(INDEX(Settings!$H:$H,MATCH(DR$1,Settings!$G:$G,0))=TRUE,
100-100*(BC147-MINIFS(BC:BC,$E:$E,$E147))/(MAXIFS(BC:BC,$E:$E,$E147)-MINIFS(BC:BC,$E:$E,$E147)),
100*(BC147-MINIFS(BC:BC,$E:$E,$E147))/(MAXIFS(BC:BC,$E:$E,$E147)-MINIFS(BC:BC,$E:$E,$E147))))</f>
        <v/>
      </c>
      <c r="DS147" s="223" t="str">
        <f t="array" ref="DS147">IF(BD147="","",
IF(INDEX(Settings!$H:$H,MATCH(DS$1,Settings!$G:$G,0))=TRUE,
100-100*(BD147-MINIFS(BD:BD,$E:$E,$E147))/(MAXIFS(BD:BD,$E:$E,$E147)-MINIFS(BD:BD,$E:$E,$E147)),
100*(BD147-MINIFS(BD:BD,$E:$E,$E147))/(MAXIFS(BD:BD,$E:$E,$E147)-MINIFS(BD:BD,$E:$E,$E147))))</f>
        <v/>
      </c>
      <c r="DT147" s="223" t="str">
        <f t="array" ref="DT147">IF(BE147="","",
IF(INDEX(Settings!$H:$H,MATCH(DT$1,Settings!$G:$G,0))=TRUE,
100-100*(BE147-MINIFS(BE:BE,$E:$E,$E147))/(MAXIFS(BE:BE,$E:$E,$E147)-MINIFS(BE:BE,$E:$E,$E147)),
100*(BE147-MINIFS(BE:BE,$E:$E,$E147))/(MAXIFS(BE:BE,$E:$E,$E147)-MINIFS(BE:BE,$E:$E,$E147))))</f>
        <v/>
      </c>
      <c r="DU147" s="223" t="str">
        <f t="array" ref="DU147">IF(BF147="","",
IF(INDEX(Settings!$H:$H,MATCH(DU$1,Settings!$G:$G,0))=TRUE,
100-100*(BF147-MINIFS(BF:BF,$E:$E,$E147))/(MAXIFS(BF:BF,$E:$E,$E147)-MINIFS(BF:BF,$E:$E,$E147)),
100*(BF147-MINIFS(BF:BF,$E:$E,$E147))/(MAXIFS(BF:BF,$E:$E,$E147)-MINIFS(BF:BF,$E:$E,$E147))))</f>
        <v/>
      </c>
      <c r="DV147" s="223" t="str">
        <f t="array" ref="DV147">IF(BG147="","",
IF(INDEX(Settings!$H:$H,MATCH(DV$1,Settings!$G:$G,0))=TRUE,
100-100*(BG147-MINIFS(BG:BG,$E:$E,$E147))/(MAXIFS(BG:BG,$E:$E,$E147)-MINIFS(BG:BG,$E:$E,$E147)),
100*(BG147-MINIFS(BG:BG,$E:$E,$E147))/(MAXIFS(BG:BG,$E:$E,$E147)-MINIFS(BG:BG,$E:$E,$E147))))</f>
        <v/>
      </c>
      <c r="DW147" s="223" t="str">
        <f t="array" ref="DW147">IF(BH147="","",
IF(INDEX(Settings!$H:$H,MATCH(DW$1,Settings!$G:$G,0))=TRUE,
100-100*(BH147-MINIFS(BH:BH,$E:$E,$E147))/(MAXIFS(BH:BH,$E:$E,$E147)-MINIFS(BH:BH,$E:$E,$E147)),
100*(BH147-MINIFS(BH:BH,$E:$E,$E147))/(MAXIFS(BH:BH,$E:$E,$E147)-MINIFS(BH:BH,$E:$E,$E147))))</f>
        <v/>
      </c>
      <c r="DX147" s="223" t="str">
        <f t="array" ref="DX147">IF(BI147="","",
IF(INDEX(Settings!$H:$H,MATCH(DX$1,Settings!$G:$G,0))=TRUE,
100-100*(BI147-MINIFS(BI:BI,$E:$E,$E147))/(MAXIFS(BI:BI,$E:$E,$E147)-MINIFS(BI:BI,$E:$E,$E147)),
100*(BI147-MINIFS(BI:BI,$E:$E,$E147))/(MAXIFS(BI:BI,$E:$E,$E147)-MINIFS(BI:BI,$E:$E,$E147))))</f>
        <v/>
      </c>
      <c r="DY147" s="223" t="str">
        <f t="array" ref="DY147">IF(BJ147="","",
IF(INDEX(Settings!$H:$H,MATCH(DY$1,Settings!$G:$G,0))=TRUE,
100-100*(BJ147-MINIFS(BJ:BJ,$E:$E,$E147))/(MAXIFS(BJ:BJ,$E:$E,$E147)-MINIFS(BJ:BJ,$E:$E,$E147)),
100*(BJ147-MINIFS(BJ:BJ,$E:$E,$E147))/(MAXIFS(BJ:BJ,$E:$E,$E147)-MINIFS(BJ:BJ,$E:$E,$E147))))</f>
        <v/>
      </c>
      <c r="DZ147" s="225"/>
      <c r="EA147" s="225"/>
      <c r="EB147" s="225" t="str">
        <f t="shared" si="8"/>
        <v/>
      </c>
      <c r="EC147" s="225" t="str">
        <f t="shared" si="9"/>
        <v/>
      </c>
      <c r="ED147" s="225" t="str">
        <f t="shared" si="10"/>
        <v/>
      </c>
      <c r="EE147" s="225" t="str">
        <f t="shared" si="11"/>
        <v/>
      </c>
      <c r="EF147" s="225" t="str">
        <f t="shared" si="12"/>
        <v/>
      </c>
      <c r="EG147" s="225" t="str">
        <f t="shared" si="13"/>
        <v/>
      </c>
      <c r="EH147" s="225"/>
      <c r="EI147" s="225"/>
      <c r="EJ147" s="225"/>
      <c r="EK147" s="225"/>
      <c r="EL147" s="225"/>
      <c r="EM147" s="225"/>
    </row>
    <row r="148">
      <c r="A148" s="231"/>
      <c r="B148" s="231"/>
      <c r="C148" s="231"/>
      <c r="D148" s="231" t="str">
        <f t="array" ref="D148">IFERROR(INDEX(Profiles!$B:$B,MATCH($A148,Profiles!$A:$A,0)),"")</f>
        <v/>
      </c>
      <c r="E148" s="231"/>
      <c r="F148" s="231"/>
      <c r="G148" s="231"/>
      <c r="H148" s="231"/>
      <c r="I148" s="231" t="str">
        <f>IF(A148="","",IF(Settings!$N$3="DATE",F148&amp;": "&amp;TEXT(B148,"M/DD/YY"),F148&amp;": "&amp;H148))</f>
        <v/>
      </c>
      <c r="J148" s="231"/>
      <c r="K148" s="231"/>
      <c r="L148" s="231"/>
      <c r="M148" s="232" t="str">
        <f t="shared" si="14"/>
        <v/>
      </c>
      <c r="N148" s="231"/>
      <c r="O148" s="231"/>
      <c r="P148" s="231"/>
      <c r="Q148" s="231"/>
      <c r="R148" s="231"/>
      <c r="S148" s="230" t="str">
        <f>IFERROR(VLOOKUP(AF148, 'YOYO IR Scores'!A:C, 3, FALSE), "")
</f>
        <v/>
      </c>
      <c r="T148" s="231"/>
      <c r="U148" s="231"/>
      <c r="V148" s="231"/>
      <c r="W148" s="231"/>
      <c r="X148" s="233" t="str">
        <f t="shared" si="4"/>
        <v/>
      </c>
      <c r="Y148" s="234" t="str">
        <f t="shared" si="5"/>
        <v/>
      </c>
      <c r="Z148" s="234" t="str">
        <f t="shared" si="6"/>
        <v/>
      </c>
      <c r="AA148" s="233" t="str">
        <f t="shared" si="7"/>
        <v/>
      </c>
      <c r="AB148" s="232"/>
      <c r="AC148" s="232"/>
      <c r="AD148" s="232"/>
      <c r="AE148" s="232" t="str">
        <f>IFERROR(VLOOKUP(AF148, 'YOYO IR Scores'!A:C, 2, FALSE), "")</f>
        <v/>
      </c>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t="str">
        <f t="array" ref="BK148">IF(J148="","",
IF(INDEX(Settings!$H:$H,MATCH(BY$1,Settings!$G:$G,0))=TRUE,
100-100*(J148-MIN(J:J))/(MAX(J:J)-MIN(J:J)),
100*(J148-MIN(J:J))/(MAX(J:J)-MIN(J:J))))</f>
        <v/>
      </c>
      <c r="BL148" s="232" t="str">
        <f t="array" ref="BL148">IF(J148="","",
IF(INDEX(Settings!$H:$H,MATCH(BY$1,Settings!$G:$G,0))=TRUE,
100-100*(J148-MINIFS(J:J,$E:$E,$E148))/(MAXIFS(J:J,$E:$E,$E148)-MINIFS(J:J,$E:$E,$E148)),
100*(J148-MINIFS(J:J,$E:$E,$E148))/(MAXIFS(J:J,$E:$E,$E148)-MINIFS(J:J,$E:$E,$E148))))</f>
        <v/>
      </c>
      <c r="BM148" s="232" t="str">
        <f t="array" ref="BM148">IF(J148="","",
IF(INDEX(Settings!$H:$H,MATCH(BY$1,Settings!$G:$G,0))=TRUE,
100-100*(J148-MINIFS(J:J,$E:$E,$E148,$I:$I,$I148))/(MAXIFS(J:J,$E:$E,$E148,$I:$I,$I148)-MINIFS(J:J,$E:$E,$E148,$I:$I,$I148)),
100*(J148-MINIFS(J:J,$E:$E,$E148,$I:$I,$I148))/(MAXIFS(J:J,$E:$E,$E148,$I:$I,$I148)-MINIFS(J:J,$E:$E,$E148,$I:$I,$I148))))</f>
        <v/>
      </c>
      <c r="BN148" s="231" t="str">
        <f t="array" ref="BN148">IF(J148="","",
IF(INDEX(Settings!$H:$H,MATCH(BY$1,Settings!$G:$G,0))=TRUE,
100-100*PERCENTRANK(J:J,J148),
100*PERCENTRANK(J:J,J148)))</f>
        <v/>
      </c>
      <c r="BO148" s="231" t="str">
        <f>IFERROR(__xludf.DUMMYFUNCTION("IF(J148="""","""",
IF(INDEX(Settings!$H:$H,MATCH(BY$1,Settings!$G:$G,0))=TRUE,
100-100*PERCENTRANK(FILTER(J:J,$E:$E=$E148),J148),
100*PERCENTRANK(FILTER(J:J,$E:$E=$E148),J148)))"),"")</f>
        <v/>
      </c>
      <c r="BP148" s="231" t="str">
        <f>IFERROR(__xludf.DUMMYFUNCTION("IF(J148="""","""",
IF(INDEX(Settings!$H:$H,MATCH(BY$1,Settings!$G:$G,0))=TRUE,
100-100*PERCENTRANK(FILTER(J:J,$E:$E=$E148,$I:$I=$I148),J148),
100*PERCENTRANK(FILTER(J:J,$E:$E=$E148,$I:$I=$I148),J148)))"),"")</f>
        <v/>
      </c>
      <c r="BQ148" s="233" t="str">
        <f t="array" ref="BQ148">IF(J148="","",
IF(INDEX(Settings!$H:$H,MATCH(BY$1,Settings!$G:$G,0))=TRUE,
-1*(J148-AVERAGE(J:J))/STDEV(J:J),
(J148-AVERAGE(J:J))/STDEV(J:J)))</f>
        <v/>
      </c>
      <c r="BR148" s="233" t="str">
        <f>IFERROR(__xludf.DUMMYFUNCTION("IF(J148="""","""",
IF(INDEX(Settings!$H:$H,MATCH(BY$1,Settings!$G:$G,0))=TRUE,
-1*(J148-AVERAGEIFS(J:J,$E:$E,$E148))/STDEV(FILTER(J:J,$E:$E=$E148)),
(J148-AVERAGEIFS(J:J,$E:$E,$E148))/STDEV(FILTER(J:J,$E:$E=$E148))))"),"")</f>
        <v/>
      </c>
      <c r="BS148" s="233"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1"/>
      <c r="BX148" s="231"/>
      <c r="BY148" s="232" t="str">
        <f t="array" ref="BY148">IF(J148="","",
IF(INDEX(Settings!$H:$H,MATCH(BY$1,Settings!$G:$G,0))=TRUE,
100-100*(J148-MINIFS(J:J,$E:$E,$E148))/(MAXIFS(J:J,$E:$E,$E148)-MINIFS(J:J,$E:$E,$E148)),
100*(J148-MINIFS(J:J,$E:$E,$E148))/(MAXIFS(J:J,$E:$E,$E148)-MINIFS(J:J,$E:$E,$E148))))</f>
        <v/>
      </c>
      <c r="BZ148" s="232" t="str">
        <f t="array" ref="BZ148">IF(K148="","",
IF(INDEX(Settings!$H:$H,MATCH(BZ$1,Settings!$G:$G,0))=TRUE,
100-100*(K148-MINIFS(K:K,$E:$E,$E148))/(MAXIFS(K:K,$E:$E,$E148)-MINIFS(K:K,$E:$E,$E148)),
100*(K148-MINIFS(K:K,$E:$E,$E148))/(MAXIFS(K:K,$E:$E,$E148)-MINIFS(K:K,$E:$E,$E148))))</f>
        <v/>
      </c>
      <c r="CA148" s="232" t="str">
        <f t="array" ref="CA148">IF(L148="","",
IF(INDEX(Settings!$H:$H,MATCH(CA$1,Settings!$G:$G,0))=TRUE,
100-100*(L148-MINIFS(L:L,$E:$E,$E148))/(MAXIFS(L:L,$E:$E,$E148)-MINIFS(L:L,$E:$E,$E148)),
100*(L148-MINIFS(L:L,$E:$E,$E148))/(MAXIFS(L:L,$E:$E,$E148)-MINIFS(L:L,$E:$E,$E148))))</f>
        <v/>
      </c>
      <c r="CB148" s="232" t="str">
        <f t="array" ref="CB148">IF(M148="","",
IF(INDEX(Settings!$H:$H,MATCH(CB$1,Settings!$G:$G,0))=TRUE,
100-100*(M148-MINIFS(M:M,$E:$E,$E148))/(MAXIFS(M:M,$E:$E,$E148)-MINIFS(M:M,$E:$E,$E148)),
100*(M148-MINIFS(M:M,$E:$E,$E148))/(MAXIFS(M:M,$E:$E,$E148)-MINIFS(M:M,$E:$E,$E148))))</f>
        <v/>
      </c>
      <c r="CC148" s="232" t="str">
        <f t="array" ref="CC148">IF(N148="","",
IF(INDEX(Settings!$H:$H,MATCH(CC$1,Settings!$G:$G,0))=TRUE,
100-100*(N148-MINIFS(N:N,$E:$E,$E148))/(MAXIFS(N:N,$E:$E,$E148)-MINIFS(N:N,$E:$E,$E148)),
100*(N148-MINIFS(N:N,$E:$E,$E148))/(MAXIFS(N:N,$E:$E,$E148)-MINIFS(N:N,$E:$E,$E148))))</f>
        <v/>
      </c>
      <c r="CD148" s="232" t="str">
        <f t="array" ref="CD148">IF(O148="","",
IF(INDEX(Settings!$H:$H,MATCH(CD$1,Settings!$G:$G,0))=TRUE,
100-100*(O148-MINIFS(O:O,$E:$E,$E148))/(MAXIFS(O:O,$E:$E,$E148)-MINIFS(O:O,$E:$E,$E148)),
100*(O148-MINIFS(O:O,$E:$E,$E148))/(MAXIFS(O:O,$E:$E,$E148)-MINIFS(O:O,$E:$E,$E148))))</f>
        <v/>
      </c>
      <c r="CE148" s="232" t="str">
        <f t="array" ref="CE148">IF(P148="","",
IF(INDEX(Settings!$H:$H,MATCH(CE$1,Settings!$G:$G,0))=TRUE,
100-100*(P148-MINIFS(P:P,$E:$E,$E148))/(MAXIFS(P:P,$E:$E,$E148)-MINIFS(P:P,$E:$E,$E148)),
100*(P148-MINIFS(P:P,$E:$E,$E148))/(MAXIFS(P:P,$E:$E,$E148)-MINIFS(P:P,$E:$E,$E148))))</f>
        <v/>
      </c>
      <c r="CF148" s="232" t="str">
        <f t="array" ref="CF148">IF(Q148="","",
IF(INDEX(Settings!$H:$H,MATCH(CF$1,Settings!$G:$G,0))=TRUE,
100-100*(Q148-MINIFS(Q:Q,$E:$E,$E148))/(MAXIFS(Q:Q,$E:$E,$E148)-MINIFS(Q:Q,$E:$E,$E148)),
100*(Q148-MINIFS(Q:Q,$E:$E,$E148))/(MAXIFS(Q:Q,$E:$E,$E148)-MINIFS(Q:Q,$E:$E,$E148))))</f>
        <v/>
      </c>
      <c r="CG148" s="232" t="str">
        <f t="array" ref="CG148">IF(R148="","",
IF(INDEX(Settings!$H:$H,MATCH(CG$1,Settings!$G:$G,0))=TRUE,
100-100*(R148-MINIFS(R:R,$E:$E,$E148))/(MAXIFS(R:R,$E:$E,$E148)-MINIFS(R:R,$E:$E,$E148)),
100*(R148-MINIFS(R:R,$E:$E,$E148))/(MAXIFS(R:R,$E:$E,$E148)-MINIFS(R:R,$E:$E,$E148))))</f>
        <v/>
      </c>
      <c r="CH148" s="232" t="str">
        <f t="array" ref="CH148">IF(S148="","",
IF(INDEX(Settings!$H:$H,MATCH(CH$1,Settings!$G:$G,0))=TRUE,
100-100*(S148-MINIFS(S:S,$E:$E,$E148))/(MAXIFS(S:S,$E:$E,$E148)-MINIFS(S:S,$E:$E,$E148)),
100*(S148-MINIFS(S:S,$E:$E,$E148))/(MAXIFS(S:S,$E:$E,$E148)-MINIFS(S:S,$E:$E,$E148))))</f>
        <v/>
      </c>
      <c r="CI148" s="232" t="str">
        <f t="array" ref="CI148">IF(T148="","",
IF(INDEX(Settings!$H:$H,MATCH(CI$1,Settings!$G:$G,0))=TRUE,
100-100*(T148-MINIFS(T:T,$E:$E,$E148))/(MAXIFS(T:T,$E:$E,$E148)-MINIFS(T:T,$E:$E,$E148)),
100*(T148-MINIFS(T:T,$E:$E,$E148))/(MAXIFS(T:T,$E:$E,$E148)-MINIFS(T:T,$E:$E,$E148))))</f>
        <v/>
      </c>
      <c r="CJ148" s="232" t="str">
        <f t="array" ref="CJ148">IF(U148="","",
IF(INDEX(Settings!$H:$H,MATCH(CJ$1,Settings!$G:$G,0))=TRUE,
100-100*(U148-MINIFS(U:U,$E:$E,$E148))/(MAXIFS(U:U,$E:$E,$E148)-MINIFS(U:U,$E:$E,$E148)),
100*(U148-MINIFS(U:U,$E:$E,$E148))/(MAXIFS(U:U,$E:$E,$E148)-MINIFS(U:U,$E:$E,$E148))))</f>
        <v/>
      </c>
      <c r="CK148" s="232" t="str">
        <f t="array" ref="CK148">IF(V148="","",
IF(INDEX(Settings!$H:$H,MATCH(CK$1,Settings!$G:$G,0))=TRUE,
100-100*(V148-MINIFS(V:V,$E:$E,$E148))/(MAXIFS(V:V,$E:$E,$E148)-MINIFS(V:V,$E:$E,$E148)),
100*(V148-MINIFS(V:V,$E:$E,$E148))/(MAXIFS(V:V,$E:$E,$E148)-MINIFS(V:V,$E:$E,$E148))))</f>
        <v/>
      </c>
      <c r="CL148" s="232" t="str">
        <f t="array" ref="CL148">IF(W148="","",
IF(INDEX(Settings!$H:$H,MATCH(CL$1,Settings!$G:$G,0))=TRUE,
100-100*(W148-MINIFS(W:W,$E:$E,$E148))/(MAXIFS(W:W,$E:$E,$E148)-MINIFS(W:W,$E:$E,$E148)),
100*(W148-MINIFS(W:W,$E:$E,$E148))/(MAXIFS(W:W,$E:$E,$E148)-MINIFS(W:W,$E:$E,$E148))))</f>
        <v/>
      </c>
      <c r="CM148" s="232" t="str">
        <f t="array" ref="CM148">IF(X148="","",
IF(INDEX(Settings!$H:$H,MATCH(CM$1,Settings!$G:$G,0))=TRUE,
100-100*(X148-MINIFS(X:X,$E:$E,$E148))/(MAXIFS(X:X,$E:$E,$E148)-MINIFS(X:X,$E:$E,$E148)),
100*(X148-MINIFS(X:X,$E:$E,$E148))/(MAXIFS(X:X,$E:$E,$E148)-MINIFS(X:X,$E:$E,$E148))))</f>
        <v/>
      </c>
      <c r="CN148" s="232" t="str">
        <f t="array" ref="CN148">IF(Y148="","",
IF(INDEX(Settings!$H:$H,MATCH(CN$1,Settings!$G:$G,0))=TRUE,
100-100*(Y148-MINIFS(Y:Y,$E:$E,$E148))/(MAXIFS(Y:Y,$E:$E,$E148)-MINIFS(Y:Y,$E:$E,$E148)),
100*(Y148-MINIFS(Y:Y,$E:$E,$E148))/(MAXIFS(Y:Y,$E:$E,$E148)-MINIFS(Y:Y,$E:$E,$E148))))</f>
        <v/>
      </c>
      <c r="CO148" s="232" t="str">
        <f t="array" ref="CO148">IF(Z148="","",
IF(INDEX(Settings!$H:$H,MATCH(CO$1,Settings!$G:$G,0))=TRUE,
100-100*(Z148-MINIFS(Z:Z,$E:$E,$E148))/(MAXIFS(Z:Z,$E:$E,$E148)-MINIFS(Z:Z,$E:$E,$E148)),
100*(Z148-MINIFS(Z:Z,$E:$E,$E148))/(MAXIFS(Z:Z,$E:$E,$E148)-MINIFS(Z:Z,$E:$E,$E148))))</f>
        <v/>
      </c>
      <c r="CP148" s="232" t="str">
        <f t="array" ref="CP148">IF(AA148="","",
IF(INDEX(Settings!$H:$H,MATCH(CP$1,Settings!$G:$G,0))=TRUE,
100-100*(AA148-MINIFS(AA:AA,$E:$E,$E148))/(MAXIFS(AA:AA,$E:$E,$E148)-MINIFS(AA:AA,$E:$E,$E148)),
100*(AA148-MINIFS(AA:AA,$E:$E,$E148))/(MAXIFS(AA:AA,$E:$E,$E148)-MINIFS(AA:AA,$E:$E,$E148))))</f>
        <v/>
      </c>
      <c r="CQ148" s="232" t="str">
        <f t="array" ref="CQ148">IF(AB148="","",
IF(INDEX(Settings!$H:$H,MATCH(CQ$1,Settings!$G:$G,0))=TRUE,
100-100*(AB148-MINIFS(AB:AB,$E:$E,$E148))/(MAXIFS(AB:AB,$E:$E,$E148)-MINIFS(AB:AB,$E:$E,$E148)),
100*(AB148-MINIFS(AB:AB,$E:$E,$E148))/(MAXIFS(AB:AB,$E:$E,$E148)-MINIFS(AB:AB,$E:$E,$E148))))</f>
        <v/>
      </c>
      <c r="CR148" s="232" t="str">
        <f t="array" ref="CR148">IF(AC148="","",
IF(INDEX(Settings!$H:$H,MATCH(CR$1,Settings!$G:$G,0))=TRUE,
100-100*(AC148-MINIFS(AC:AC,$E:$E,$E148))/(MAXIFS(AC:AC,$E:$E,$E148)-MINIFS(AC:AC,$E:$E,$E148)),
100*(AC148-MINIFS(AC:AC,$E:$E,$E148))/(MAXIFS(AC:AC,$E:$E,$E148)-MINIFS(AC:AC,$E:$E,$E148))))</f>
        <v/>
      </c>
      <c r="CS148" s="232" t="str">
        <f t="array" ref="CS148">IF(AD148="","",
IF(INDEX(Settings!$H:$H,MATCH(CS$1,Settings!$G:$G,0))=TRUE,
100-100*(AD148-MINIFS(AD:AD,$E:$E,$E148))/(MAXIFS(AD:AD,$E:$E,$E148)-MINIFS(AD:AD,$E:$E,$E148)),
100*(AD148-MINIFS(AD:AD,$E:$E,$E148))/(MAXIFS(AD:AD,$E:$E,$E148)-MINIFS(AD:AD,$E:$E,$E148))))</f>
        <v/>
      </c>
      <c r="CT148" s="232" t="str">
        <f t="array" ref="CT148">IF(AE148="","",
IF(INDEX(Settings!$H:$H,MATCH(CT$1,Settings!$G:$G,0))=TRUE,
100-100*(AE148-MINIFS(AE:AE,$E:$E,$E148))/(MAXIFS(AE:AE,$E:$E,$E148)-MINIFS(AE:AE,$E:$E,$E148)),
100*(AE148-MINIFS(AE:AE,$E:$E,$E148))/(MAXIFS(AE:AE,$E:$E,$E148)-MINIFS(AE:AE,$E:$E,$E148))))</f>
        <v/>
      </c>
      <c r="CU148" s="232" t="str">
        <f t="array" ref="CU148">IF(AF148="","",
IF(INDEX(Settings!$H:$H,MATCH(CU$1,Settings!$G:$G,0))=TRUE,
100-100*(AF148-MINIFS(AF:AF,$E:$E,$E148))/(MAXIFS(AF:AF,$E:$E,$E148)-MINIFS(AF:AF,$E:$E,$E148)),
100*(AF148-MINIFS(AF:AF,$E:$E,$E148))/(MAXIFS(AF:AF,$E:$E,$E148)-MINIFS(AF:AF,$E:$E,$E148))))</f>
        <v/>
      </c>
      <c r="CV148" s="232" t="str">
        <f t="array" ref="CV148">IF(AG148="","",
IF(INDEX(Settings!$H:$H,MATCH(CV$1,Settings!$G:$G,0))=TRUE,
100-100*(AG148-MINIFS(AG:AG,$E:$E,$E148))/(MAXIFS(AG:AG,$E:$E,$E148)-MINIFS(AG:AG,$E:$E,$E148)),
100*(AG148-MINIFS(AG:AG,$E:$E,$E148))/(MAXIFS(AG:AG,$E:$E,$E148)-MINIFS(AG:AG,$E:$E,$E148))))</f>
        <v/>
      </c>
      <c r="CW148" s="232" t="str">
        <f t="array" ref="CW148">IF(AH148="","",
IF(INDEX(Settings!$H:$H,MATCH(CW$1,Settings!$G:$G,0))=TRUE,
100-100*(AH148-MINIFS(AH:AH,$E:$E,$E148))/(MAXIFS(AH:AH,$E:$E,$E148)-MINIFS(AH:AH,$E:$E,$E148)),
100*(AH148-MINIFS(AH:AH,$E:$E,$E148))/(MAXIFS(AH:AH,$E:$E,$E148)-MINIFS(AH:AH,$E:$E,$E148))))</f>
        <v/>
      </c>
      <c r="CX148" s="232" t="str">
        <f t="array" ref="CX148">IF(AI148="","",
IF(INDEX(Settings!$H:$H,MATCH(CX$1,Settings!$G:$G,0))=TRUE,
100-100*(AI148-MINIFS(AI:AI,$E:$E,$E148))/(MAXIFS(AI:AI,$E:$E,$E148)-MINIFS(AI:AI,$E:$E,$E148)),
100*(AI148-MINIFS(AI:AI,$E:$E,$E148))/(MAXIFS(AI:AI,$E:$E,$E148)-MINIFS(AI:AI,$E:$E,$E148))))</f>
        <v/>
      </c>
      <c r="CY148" s="232" t="str">
        <f t="array" ref="CY148">IF(AJ148="","",
IF(INDEX(Settings!$H:$H,MATCH(CY$1,Settings!$G:$G,0))=TRUE,
100-100*(AJ148-MINIFS(AJ:AJ,$E:$E,$E148))/(MAXIFS(AJ:AJ,$E:$E,$E148)-MINIFS(AJ:AJ,$E:$E,$E148)),
100*(AJ148-MINIFS(AJ:AJ,$E:$E,$E148))/(MAXIFS(AJ:AJ,$E:$E,$E148)-MINIFS(AJ:AJ,$E:$E,$E148))))</f>
        <v/>
      </c>
      <c r="CZ148" s="232" t="str">
        <f t="array" ref="CZ148">IF(AK148="","",
IF(INDEX(Settings!$H:$H,MATCH(CZ$1,Settings!$G:$G,0))=TRUE,
100-100*(AK148-MINIFS(AK:AK,$E:$E,$E148))/(MAXIFS(AK:AK,$E:$E,$E148)-MINIFS(AK:AK,$E:$E,$E148)),
100*(AK148-MINIFS(AK:AK,$E:$E,$E148))/(MAXIFS(AK:AK,$E:$E,$E148)-MINIFS(AK:AK,$E:$E,$E148))))</f>
        <v/>
      </c>
      <c r="DA148" s="232" t="str">
        <f t="array" ref="DA148">IF(AL148="","",
IF(INDEX(Settings!$H:$H,MATCH(DA$1,Settings!$G:$G,0))=TRUE,
100-100*(AL148-MINIFS(AL:AL,$E:$E,$E148))/(MAXIFS(AL:AL,$E:$E,$E148)-MINIFS(AL:AL,$E:$E,$E148)),
100*(AL148-MINIFS(AL:AL,$E:$E,$E148))/(MAXIFS(AL:AL,$E:$E,$E148)-MINIFS(AL:AL,$E:$E,$E148))))</f>
        <v/>
      </c>
      <c r="DB148" s="232" t="str">
        <f t="array" ref="DB148">IF(AM148="","",
IF(INDEX(Settings!$H:$H,MATCH(DB$1,Settings!$G:$G,0))=TRUE,
100-100*(AM148-MINIFS(AM:AM,$E:$E,$E148))/(MAXIFS(AM:AM,$E:$E,$E148)-MINIFS(AM:AM,$E:$E,$E148)),
100*(AM148-MINIFS(AM:AM,$E:$E,$E148))/(MAXIFS(AM:AM,$E:$E,$E148)-MINIFS(AM:AM,$E:$E,$E148))))</f>
        <v/>
      </c>
      <c r="DC148" s="232" t="str">
        <f t="array" ref="DC148">IF(AN148="","",
IF(INDEX(Settings!$H:$H,MATCH(DC$1,Settings!$G:$G,0))=TRUE,
100-100*(AN148-MINIFS(AN:AN,$E:$E,$E148))/(MAXIFS(AN:AN,$E:$E,$E148)-MINIFS(AN:AN,$E:$E,$E148)),
100*(AN148-MINIFS(AN:AN,$E:$E,$E148))/(MAXIFS(AN:AN,$E:$E,$E148)-MINIFS(AN:AN,$E:$E,$E148))))</f>
        <v/>
      </c>
      <c r="DD148" s="232" t="str">
        <f t="array" ref="DD148">IF(AO148="","",
IF(INDEX(Settings!$H:$H,MATCH(DD$1,Settings!$G:$G,0))=TRUE,
100-100*(AO148-MINIFS(AO:AO,$E:$E,$E148))/(MAXIFS(AO:AO,$E:$E,$E148)-MINIFS(AO:AO,$E:$E,$E148)),
100*(AO148-MINIFS(AO:AO,$E:$E,$E148))/(MAXIFS(AO:AO,$E:$E,$E148)-MINIFS(AO:AO,$E:$E,$E148))))</f>
        <v/>
      </c>
      <c r="DE148" s="232" t="str">
        <f t="array" ref="DE148">IF(AP148="","",
IF(INDEX(Settings!$H:$H,MATCH(DE$1,Settings!$G:$G,0))=TRUE,
100-100*(AP148-MINIFS(AP:AP,$E:$E,$E148))/(MAXIFS(AP:AP,$E:$E,$E148)-MINIFS(AP:AP,$E:$E,$E148)),
100*(AP148-MINIFS(AP:AP,$E:$E,$E148))/(MAXIFS(AP:AP,$E:$E,$E148)-MINIFS(AP:AP,$E:$E,$E148))))</f>
        <v/>
      </c>
      <c r="DF148" s="232" t="str">
        <f t="array" ref="DF148">IF(AQ148="","",
IF(INDEX(Settings!$H:$H,MATCH(DF$1,Settings!$G:$G,0))=TRUE,
100-100*(AQ148-MINIFS(AQ:AQ,$E:$E,$E148))/(MAXIFS(AQ:AQ,$E:$E,$E148)-MINIFS(AQ:AQ,$E:$E,$E148)),
100*(AQ148-MINIFS(AQ:AQ,$E:$E,$E148))/(MAXIFS(AQ:AQ,$E:$E,$E148)-MINIFS(AQ:AQ,$E:$E,$E148))))</f>
        <v/>
      </c>
      <c r="DG148" s="232" t="str">
        <f t="array" ref="DG148">IF(AR148="","",
IF(INDEX(Settings!$H:$H,MATCH(DG$1,Settings!$G:$G,0))=TRUE,
100-100*(AR148-MINIFS(AR:AR,$E:$E,$E148))/(MAXIFS(AR:AR,$E:$E,$E148)-MINIFS(AR:AR,$E:$E,$E148)),
100*(AR148-MINIFS(AR:AR,$E:$E,$E148))/(MAXIFS(AR:AR,$E:$E,$E148)-MINIFS(AR:AR,$E:$E,$E148))))</f>
        <v/>
      </c>
      <c r="DH148" s="232" t="str">
        <f t="array" ref="DH148">IF(AS148="","",
IF(INDEX(Settings!$H:$H,MATCH(DH$1,Settings!$G:$G,0))=TRUE,
100-100*(AS148-MINIFS(AS:AS,$E:$E,$E148))/(MAXIFS(AS:AS,$E:$E,$E148)-MINIFS(AS:AS,$E:$E,$E148)),
100*(AS148-MINIFS(AS:AS,$E:$E,$E148))/(MAXIFS(AS:AS,$E:$E,$E148)-MINIFS(AS:AS,$E:$E,$E148))))</f>
        <v/>
      </c>
      <c r="DI148" s="232" t="str">
        <f t="array" ref="DI148">IF(AT148="","",
IF(INDEX(Settings!$H:$H,MATCH(DI$1,Settings!$G:$G,0))=TRUE,
100-100*(AT148-MINIFS(AT:AT,$E:$E,$E148))/(MAXIFS(AT:AT,$E:$E,$E148)-MINIFS(AT:AT,$E:$E,$E148)),
100*(AT148-MINIFS(AT:AT,$E:$E,$E148))/(MAXIFS(AT:AT,$E:$E,$E148)-MINIFS(AT:AT,$E:$E,$E148))))</f>
        <v/>
      </c>
      <c r="DJ148" s="232" t="str">
        <f t="array" ref="DJ148">IF(AU148="","",
IF(INDEX(Settings!$H:$H,MATCH(DJ$1,Settings!$G:$G,0))=TRUE,
100-100*(AU148-MINIFS(AU:AU,$E:$E,$E148))/(MAXIFS(AU:AU,$E:$E,$E148)-MINIFS(AU:AU,$E:$E,$E148)),
100*(AU148-MINIFS(AU:AU,$E:$E,$E148))/(MAXIFS(AU:AU,$E:$E,$E148)-MINIFS(AU:AU,$E:$E,$E148))))</f>
        <v/>
      </c>
      <c r="DK148" s="232" t="str">
        <f t="array" ref="DK148">IF(AV148="","",
IF(INDEX(Settings!$H:$H,MATCH(DK$1,Settings!$G:$G,0))=TRUE,
100-100*(AV148-MINIFS(AV:AV,$E:$E,$E148))/(MAXIFS(AV:AV,$E:$E,$E148)-MINIFS(AV:AV,$E:$E,$E148)),
100*(AV148-MINIFS(AV:AV,$E:$E,$E148))/(MAXIFS(AV:AV,$E:$E,$E148)-MINIFS(AV:AV,$E:$E,$E148))))</f>
        <v/>
      </c>
      <c r="DL148" s="232" t="str">
        <f t="array" ref="DL148">IF(AW148="","",
IF(INDEX(Settings!$H:$H,MATCH(DL$1,Settings!$G:$G,0))=TRUE,
100-100*(AW148-MINIFS(AW:AW,$E:$E,$E148))/(MAXIFS(AW:AW,$E:$E,$E148)-MINIFS(AW:AW,$E:$E,$E148)),
100*(AW148-MINIFS(AW:AW,$E:$E,$E148))/(MAXIFS(AW:AW,$E:$E,$E148)-MINIFS(AW:AW,$E:$E,$E148))))</f>
        <v/>
      </c>
      <c r="DM148" s="232" t="str">
        <f t="array" ref="DM148">IF(AX148="","",
IF(INDEX(Settings!$H:$H,MATCH(DM$1,Settings!$G:$G,0))=TRUE,
100-100*(AX148-MINIFS(AX:AX,$E:$E,$E148))/(MAXIFS(AX:AX,$E:$E,$E148)-MINIFS(AX:AX,$E:$E,$E148)),
100*(AX148-MINIFS(AX:AX,$E:$E,$E148))/(MAXIFS(AX:AX,$E:$E,$E148)-MINIFS(AX:AX,$E:$E,$E148))))</f>
        <v/>
      </c>
      <c r="DN148" s="232" t="str">
        <f t="array" ref="DN148">IF(AY148="","",
IF(INDEX(Settings!$H:$H,MATCH(DN$1,Settings!$G:$G,0))=TRUE,
100-100*(AY148-MINIFS(AY:AY,$E:$E,$E148))/(MAXIFS(AY:AY,$E:$E,$E148)-MINIFS(AY:AY,$E:$E,$E148)),
100*(AY148-MINIFS(AY:AY,$E:$E,$E148))/(MAXIFS(AY:AY,$E:$E,$E148)-MINIFS(AY:AY,$E:$E,$E148))))</f>
        <v/>
      </c>
      <c r="DO148" s="232" t="str">
        <f t="array" ref="DO148">IF(AZ148="","",
IF(INDEX(Settings!$H:$H,MATCH(DO$1,Settings!$G:$G,0))=TRUE,
100-100*(AZ148-MINIFS(AZ:AZ,$E:$E,$E148))/(MAXIFS(AZ:AZ,$E:$E,$E148)-MINIFS(AZ:AZ,$E:$E,$E148)),
100*(AZ148-MINIFS(AZ:AZ,$E:$E,$E148))/(MAXIFS(AZ:AZ,$E:$E,$E148)-MINIFS(AZ:AZ,$E:$E,$E148))))</f>
        <v/>
      </c>
      <c r="DP148" s="232" t="str">
        <f t="array" ref="DP148">IF(BA148="","",
IF(INDEX(Settings!$H:$H,MATCH(DP$1,Settings!$G:$G,0))=TRUE,
100-100*(BA148-MINIFS(BA:BA,$E:$E,$E148))/(MAXIFS(BA:BA,$E:$E,$E148)-MINIFS(BA:BA,$E:$E,$E148)),
100*(BA148-MINIFS(BA:BA,$E:$E,$E148))/(MAXIFS(BA:BA,$E:$E,$E148)-MINIFS(BA:BA,$E:$E,$E148))))</f>
        <v/>
      </c>
      <c r="DQ148" s="232" t="str">
        <f t="array" ref="DQ148">IF(BB148="","",
IF(INDEX(Settings!$H:$H,MATCH(DQ$1,Settings!$G:$G,0))=TRUE,
100-100*(BB148-MINIFS(BB:BB,$E:$E,$E148))/(MAXIFS(BB:BB,$E:$E,$E148)-MINIFS(BB:BB,$E:$E,$E148)),
100*(BB148-MINIFS(BB:BB,$E:$E,$E148))/(MAXIFS(BB:BB,$E:$E,$E148)-MINIFS(BB:BB,$E:$E,$E148))))</f>
        <v/>
      </c>
      <c r="DR148" s="232" t="str">
        <f t="array" ref="DR148">IF(BC148="","",
IF(INDEX(Settings!$H:$H,MATCH(DR$1,Settings!$G:$G,0))=TRUE,
100-100*(BC148-MINIFS(BC:BC,$E:$E,$E148))/(MAXIFS(BC:BC,$E:$E,$E148)-MINIFS(BC:BC,$E:$E,$E148)),
100*(BC148-MINIFS(BC:BC,$E:$E,$E148))/(MAXIFS(BC:BC,$E:$E,$E148)-MINIFS(BC:BC,$E:$E,$E148))))</f>
        <v/>
      </c>
      <c r="DS148" s="232" t="str">
        <f t="array" ref="DS148">IF(BD148="","",
IF(INDEX(Settings!$H:$H,MATCH(DS$1,Settings!$G:$G,0))=TRUE,
100-100*(BD148-MINIFS(BD:BD,$E:$E,$E148))/(MAXIFS(BD:BD,$E:$E,$E148)-MINIFS(BD:BD,$E:$E,$E148)),
100*(BD148-MINIFS(BD:BD,$E:$E,$E148))/(MAXIFS(BD:BD,$E:$E,$E148)-MINIFS(BD:BD,$E:$E,$E148))))</f>
        <v/>
      </c>
      <c r="DT148" s="232" t="str">
        <f t="array" ref="DT148">IF(BE148="","",
IF(INDEX(Settings!$H:$H,MATCH(DT$1,Settings!$G:$G,0))=TRUE,
100-100*(BE148-MINIFS(BE:BE,$E:$E,$E148))/(MAXIFS(BE:BE,$E:$E,$E148)-MINIFS(BE:BE,$E:$E,$E148)),
100*(BE148-MINIFS(BE:BE,$E:$E,$E148))/(MAXIFS(BE:BE,$E:$E,$E148)-MINIFS(BE:BE,$E:$E,$E148))))</f>
        <v/>
      </c>
      <c r="DU148" s="232" t="str">
        <f t="array" ref="DU148">IF(BF148="","",
IF(INDEX(Settings!$H:$H,MATCH(DU$1,Settings!$G:$G,0))=TRUE,
100-100*(BF148-MINIFS(BF:BF,$E:$E,$E148))/(MAXIFS(BF:BF,$E:$E,$E148)-MINIFS(BF:BF,$E:$E,$E148)),
100*(BF148-MINIFS(BF:BF,$E:$E,$E148))/(MAXIFS(BF:BF,$E:$E,$E148)-MINIFS(BF:BF,$E:$E,$E148))))</f>
        <v/>
      </c>
      <c r="DV148" s="232" t="str">
        <f t="array" ref="DV148">IF(BG148="","",
IF(INDEX(Settings!$H:$H,MATCH(DV$1,Settings!$G:$G,0))=TRUE,
100-100*(BG148-MINIFS(BG:BG,$E:$E,$E148))/(MAXIFS(BG:BG,$E:$E,$E148)-MINIFS(BG:BG,$E:$E,$E148)),
100*(BG148-MINIFS(BG:BG,$E:$E,$E148))/(MAXIFS(BG:BG,$E:$E,$E148)-MINIFS(BG:BG,$E:$E,$E148))))</f>
        <v/>
      </c>
      <c r="DW148" s="232" t="str">
        <f t="array" ref="DW148">IF(BH148="","",
IF(INDEX(Settings!$H:$H,MATCH(DW$1,Settings!$G:$G,0))=TRUE,
100-100*(BH148-MINIFS(BH:BH,$E:$E,$E148))/(MAXIFS(BH:BH,$E:$E,$E148)-MINIFS(BH:BH,$E:$E,$E148)),
100*(BH148-MINIFS(BH:BH,$E:$E,$E148))/(MAXIFS(BH:BH,$E:$E,$E148)-MINIFS(BH:BH,$E:$E,$E148))))</f>
        <v/>
      </c>
      <c r="DX148" s="232" t="str">
        <f t="array" ref="DX148">IF(BI148="","",
IF(INDEX(Settings!$H:$H,MATCH(DX$1,Settings!$G:$G,0))=TRUE,
100-100*(BI148-MINIFS(BI:BI,$E:$E,$E148))/(MAXIFS(BI:BI,$E:$E,$E148)-MINIFS(BI:BI,$E:$E,$E148)),
100*(BI148-MINIFS(BI:BI,$E:$E,$E148))/(MAXIFS(BI:BI,$E:$E,$E148)-MINIFS(BI:BI,$E:$E,$E148))))</f>
        <v/>
      </c>
      <c r="DY148" s="232" t="str">
        <f t="array" ref="DY148">IF(BJ148="","",
IF(INDEX(Settings!$H:$H,MATCH(DY$1,Settings!$G:$G,0))=TRUE,
100-100*(BJ148-MINIFS(BJ:BJ,$E:$E,$E148))/(MAXIFS(BJ:BJ,$E:$E,$E148)-MINIFS(BJ:BJ,$E:$E,$E148)),
100*(BJ148-MINIFS(BJ:BJ,$E:$E,$E148))/(MAXIFS(BJ:BJ,$E:$E,$E148)-MINIFS(BJ:BJ,$E:$E,$E148))))</f>
        <v/>
      </c>
      <c r="DZ148" s="234"/>
      <c r="EA148" s="234"/>
      <c r="EB148" s="234" t="str">
        <f t="shared" si="8"/>
        <v/>
      </c>
      <c r="EC148" s="234" t="str">
        <f t="shared" si="9"/>
        <v/>
      </c>
      <c r="ED148" s="234" t="str">
        <f t="shared" si="10"/>
        <v/>
      </c>
      <c r="EE148" s="234" t="str">
        <f t="shared" si="11"/>
        <v/>
      </c>
      <c r="EF148" s="234" t="str">
        <f t="shared" si="12"/>
        <v/>
      </c>
      <c r="EG148" s="234" t="str">
        <f t="shared" si="13"/>
        <v/>
      </c>
      <c r="EH148" s="234"/>
      <c r="EI148" s="234"/>
      <c r="EJ148" s="234"/>
      <c r="EK148" s="234"/>
      <c r="EL148" s="234"/>
      <c r="EM148" s="234"/>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3" t="str">
        <f t="shared" si="14"/>
        <v/>
      </c>
      <c r="N149" s="49"/>
      <c r="O149" s="49"/>
      <c r="P149" s="49"/>
      <c r="Q149" s="49"/>
      <c r="R149" s="49"/>
      <c r="S149" s="222" t="str">
        <f>IFERROR(VLOOKUP(AF149, 'YOYO IR Scores'!A:C, 3, FALSE), "")
</f>
        <v/>
      </c>
      <c r="T149" s="49"/>
      <c r="U149" s="49"/>
      <c r="V149" s="49"/>
      <c r="W149" s="49"/>
      <c r="X149" s="224" t="str">
        <f t="shared" si="4"/>
        <v/>
      </c>
      <c r="Y149" s="225" t="str">
        <f t="shared" si="5"/>
        <v/>
      </c>
      <c r="Z149" s="225" t="str">
        <f t="shared" si="6"/>
        <v/>
      </c>
      <c r="AA149" s="224" t="str">
        <f t="shared" si="7"/>
        <v/>
      </c>
      <c r="AB149" s="223"/>
      <c r="AC149" s="223"/>
      <c r="AD149" s="223"/>
      <c r="AE149" s="223" t="str">
        <f>IFERROR(VLOOKUP(AF149, 'YOYO IR Scores'!A:C, 2, FALSE), "")</f>
        <v/>
      </c>
      <c r="AF149" s="223"/>
      <c r="AG149" s="223"/>
      <c r="AH149" s="223"/>
      <c r="AI149" s="223"/>
      <c r="AJ149" s="223"/>
      <c r="AK149" s="223"/>
      <c r="AL149" s="223"/>
      <c r="AM149" s="223"/>
      <c r="AN149" s="223"/>
      <c r="AO149" s="223"/>
      <c r="AP149" s="223"/>
      <c r="AQ149" s="223"/>
      <c r="AR149" s="223"/>
      <c r="AS149" s="223"/>
      <c r="AT149" s="223"/>
      <c r="AU149" s="223"/>
      <c r="AV149" s="223"/>
      <c r="AW149" s="223"/>
      <c r="AX149" s="223"/>
      <c r="AY149" s="223"/>
      <c r="AZ149" s="223"/>
      <c r="BA149" s="223"/>
      <c r="BB149" s="223"/>
      <c r="BC149" s="223"/>
      <c r="BD149" s="223"/>
      <c r="BE149" s="223"/>
      <c r="BF149" s="223"/>
      <c r="BG149" s="223"/>
      <c r="BH149" s="223"/>
      <c r="BI149" s="223"/>
      <c r="BJ149" s="223"/>
      <c r="BK149" s="223" t="str">
        <f t="array" ref="BK149">IF(J149="","",
IF(INDEX(Settings!$H:$H,MATCH(BY$1,Settings!$G:$G,0))=TRUE,
100-100*(J149-MIN(J:J))/(MAX(J:J)-MIN(J:J)),
100*(J149-MIN(J:J))/(MAX(J:J)-MIN(J:J))))</f>
        <v/>
      </c>
      <c r="BL149" s="223" t="str">
        <f t="array" ref="BL149">IF(J149="","",
IF(INDEX(Settings!$H:$H,MATCH(BY$1,Settings!$G:$G,0))=TRUE,
100-100*(J149-MINIFS(J:J,$E:$E,$E149))/(MAXIFS(J:J,$E:$E,$E149)-MINIFS(J:J,$E:$E,$E149)),
100*(J149-MINIFS(J:J,$E:$E,$E149))/(MAXIFS(J:J,$E:$E,$E149)-MINIFS(J:J,$E:$E,$E149))))</f>
        <v/>
      </c>
      <c r="BM149" s="223"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4" t="str">
        <f t="array" ref="BQ149">IF(J149="","",
IF(INDEX(Settings!$H:$H,MATCH(BY$1,Settings!$G:$G,0))=TRUE,
-1*(J149-AVERAGE(J:J))/STDEV(J:J),
(J149-AVERAGE(J:J))/STDEV(J:J)))</f>
        <v/>
      </c>
      <c r="BR149" s="224" t="str">
        <f>IFERROR(__xludf.DUMMYFUNCTION("IF(J149="""","""",
IF(INDEX(Settings!$H:$H,MATCH(BY$1,Settings!$G:$G,0))=TRUE,
-1*(J149-AVERAGEIFS(J:J,$E:$E,$E149))/STDEV(FILTER(J:J,$E:$E=$E149)),
(J149-AVERAGEIFS(J:J,$E:$E,$E149))/STDEV(FILTER(J:J,$E:$E=$E149))))"),"")</f>
        <v/>
      </c>
      <c r="BS149" s="224"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3" t="str">
        <f t="array" ref="BY149">IF(J149="","",
IF(INDEX(Settings!$H:$H,MATCH(BY$1,Settings!$G:$G,0))=TRUE,
100-100*(J149-MINIFS(J:J,$E:$E,$E149))/(MAXIFS(J:J,$E:$E,$E149)-MINIFS(J:J,$E:$E,$E149)),
100*(J149-MINIFS(J:J,$E:$E,$E149))/(MAXIFS(J:J,$E:$E,$E149)-MINIFS(J:J,$E:$E,$E149))))</f>
        <v/>
      </c>
      <c r="BZ149" s="223" t="str">
        <f t="array" ref="BZ149">IF(K149="","",
IF(INDEX(Settings!$H:$H,MATCH(BZ$1,Settings!$G:$G,0))=TRUE,
100-100*(K149-MINIFS(K:K,$E:$E,$E149))/(MAXIFS(K:K,$E:$E,$E149)-MINIFS(K:K,$E:$E,$E149)),
100*(K149-MINIFS(K:K,$E:$E,$E149))/(MAXIFS(K:K,$E:$E,$E149)-MINIFS(K:K,$E:$E,$E149))))</f>
        <v/>
      </c>
      <c r="CA149" s="223" t="str">
        <f t="array" ref="CA149">IF(L149="","",
IF(INDEX(Settings!$H:$H,MATCH(CA$1,Settings!$G:$G,0))=TRUE,
100-100*(L149-MINIFS(L:L,$E:$E,$E149))/(MAXIFS(L:L,$E:$E,$E149)-MINIFS(L:L,$E:$E,$E149)),
100*(L149-MINIFS(L:L,$E:$E,$E149))/(MAXIFS(L:L,$E:$E,$E149)-MINIFS(L:L,$E:$E,$E149))))</f>
        <v/>
      </c>
      <c r="CB149" s="223" t="str">
        <f t="array" ref="CB149">IF(M149="","",
IF(INDEX(Settings!$H:$H,MATCH(CB$1,Settings!$G:$G,0))=TRUE,
100-100*(M149-MINIFS(M:M,$E:$E,$E149))/(MAXIFS(M:M,$E:$E,$E149)-MINIFS(M:M,$E:$E,$E149)),
100*(M149-MINIFS(M:M,$E:$E,$E149))/(MAXIFS(M:M,$E:$E,$E149)-MINIFS(M:M,$E:$E,$E149))))</f>
        <v/>
      </c>
      <c r="CC149" s="223" t="str">
        <f t="array" ref="CC149">IF(N149="","",
IF(INDEX(Settings!$H:$H,MATCH(CC$1,Settings!$G:$G,0))=TRUE,
100-100*(N149-MINIFS(N:N,$E:$E,$E149))/(MAXIFS(N:N,$E:$E,$E149)-MINIFS(N:N,$E:$E,$E149)),
100*(N149-MINIFS(N:N,$E:$E,$E149))/(MAXIFS(N:N,$E:$E,$E149)-MINIFS(N:N,$E:$E,$E149))))</f>
        <v/>
      </c>
      <c r="CD149" s="223" t="str">
        <f t="array" ref="CD149">IF(O149="","",
IF(INDEX(Settings!$H:$H,MATCH(CD$1,Settings!$G:$G,0))=TRUE,
100-100*(O149-MINIFS(O:O,$E:$E,$E149))/(MAXIFS(O:O,$E:$E,$E149)-MINIFS(O:O,$E:$E,$E149)),
100*(O149-MINIFS(O:O,$E:$E,$E149))/(MAXIFS(O:O,$E:$E,$E149)-MINIFS(O:O,$E:$E,$E149))))</f>
        <v/>
      </c>
      <c r="CE149" s="223" t="str">
        <f t="array" ref="CE149">IF(P149="","",
IF(INDEX(Settings!$H:$H,MATCH(CE$1,Settings!$G:$G,0))=TRUE,
100-100*(P149-MINIFS(P:P,$E:$E,$E149))/(MAXIFS(P:P,$E:$E,$E149)-MINIFS(P:P,$E:$E,$E149)),
100*(P149-MINIFS(P:P,$E:$E,$E149))/(MAXIFS(P:P,$E:$E,$E149)-MINIFS(P:P,$E:$E,$E149))))</f>
        <v/>
      </c>
      <c r="CF149" s="223" t="str">
        <f t="array" ref="CF149">IF(Q149="","",
IF(INDEX(Settings!$H:$H,MATCH(CF$1,Settings!$G:$G,0))=TRUE,
100-100*(Q149-MINIFS(Q:Q,$E:$E,$E149))/(MAXIFS(Q:Q,$E:$E,$E149)-MINIFS(Q:Q,$E:$E,$E149)),
100*(Q149-MINIFS(Q:Q,$E:$E,$E149))/(MAXIFS(Q:Q,$E:$E,$E149)-MINIFS(Q:Q,$E:$E,$E149))))</f>
        <v/>
      </c>
      <c r="CG149" s="223" t="str">
        <f t="array" ref="CG149">IF(R149="","",
IF(INDEX(Settings!$H:$H,MATCH(CG$1,Settings!$G:$G,0))=TRUE,
100-100*(R149-MINIFS(R:R,$E:$E,$E149))/(MAXIFS(R:R,$E:$E,$E149)-MINIFS(R:R,$E:$E,$E149)),
100*(R149-MINIFS(R:R,$E:$E,$E149))/(MAXIFS(R:R,$E:$E,$E149)-MINIFS(R:R,$E:$E,$E149))))</f>
        <v/>
      </c>
      <c r="CH149" s="223" t="str">
        <f t="array" ref="CH149">IF(S149="","",
IF(INDEX(Settings!$H:$H,MATCH(CH$1,Settings!$G:$G,0))=TRUE,
100-100*(S149-MINIFS(S:S,$E:$E,$E149))/(MAXIFS(S:S,$E:$E,$E149)-MINIFS(S:S,$E:$E,$E149)),
100*(S149-MINIFS(S:S,$E:$E,$E149))/(MAXIFS(S:S,$E:$E,$E149)-MINIFS(S:S,$E:$E,$E149))))</f>
        <v/>
      </c>
      <c r="CI149" s="223" t="str">
        <f t="array" ref="CI149">IF(T149="","",
IF(INDEX(Settings!$H:$H,MATCH(CI$1,Settings!$G:$G,0))=TRUE,
100-100*(T149-MINIFS(T:T,$E:$E,$E149))/(MAXIFS(T:T,$E:$E,$E149)-MINIFS(T:T,$E:$E,$E149)),
100*(T149-MINIFS(T:T,$E:$E,$E149))/(MAXIFS(T:T,$E:$E,$E149)-MINIFS(T:T,$E:$E,$E149))))</f>
        <v/>
      </c>
      <c r="CJ149" s="223" t="str">
        <f t="array" ref="CJ149">IF(U149="","",
IF(INDEX(Settings!$H:$H,MATCH(CJ$1,Settings!$G:$G,0))=TRUE,
100-100*(U149-MINIFS(U:U,$E:$E,$E149))/(MAXIFS(U:U,$E:$E,$E149)-MINIFS(U:U,$E:$E,$E149)),
100*(U149-MINIFS(U:U,$E:$E,$E149))/(MAXIFS(U:U,$E:$E,$E149)-MINIFS(U:U,$E:$E,$E149))))</f>
        <v/>
      </c>
      <c r="CK149" s="223" t="str">
        <f t="array" ref="CK149">IF(V149="","",
IF(INDEX(Settings!$H:$H,MATCH(CK$1,Settings!$G:$G,0))=TRUE,
100-100*(V149-MINIFS(V:V,$E:$E,$E149))/(MAXIFS(V:V,$E:$E,$E149)-MINIFS(V:V,$E:$E,$E149)),
100*(V149-MINIFS(V:V,$E:$E,$E149))/(MAXIFS(V:V,$E:$E,$E149)-MINIFS(V:V,$E:$E,$E149))))</f>
        <v/>
      </c>
      <c r="CL149" s="223" t="str">
        <f t="array" ref="CL149">IF(W149="","",
IF(INDEX(Settings!$H:$H,MATCH(CL$1,Settings!$G:$G,0))=TRUE,
100-100*(W149-MINIFS(W:W,$E:$E,$E149))/(MAXIFS(W:W,$E:$E,$E149)-MINIFS(W:W,$E:$E,$E149)),
100*(W149-MINIFS(W:W,$E:$E,$E149))/(MAXIFS(W:W,$E:$E,$E149)-MINIFS(W:W,$E:$E,$E149))))</f>
        <v/>
      </c>
      <c r="CM149" s="223" t="str">
        <f t="array" ref="CM149">IF(X149="","",
IF(INDEX(Settings!$H:$H,MATCH(CM$1,Settings!$G:$G,0))=TRUE,
100-100*(X149-MINIFS(X:X,$E:$E,$E149))/(MAXIFS(X:X,$E:$E,$E149)-MINIFS(X:X,$E:$E,$E149)),
100*(X149-MINIFS(X:X,$E:$E,$E149))/(MAXIFS(X:X,$E:$E,$E149)-MINIFS(X:X,$E:$E,$E149))))</f>
        <v/>
      </c>
      <c r="CN149" s="223" t="str">
        <f t="array" ref="CN149">IF(Y149="","",
IF(INDEX(Settings!$H:$H,MATCH(CN$1,Settings!$G:$G,0))=TRUE,
100-100*(Y149-MINIFS(Y:Y,$E:$E,$E149))/(MAXIFS(Y:Y,$E:$E,$E149)-MINIFS(Y:Y,$E:$E,$E149)),
100*(Y149-MINIFS(Y:Y,$E:$E,$E149))/(MAXIFS(Y:Y,$E:$E,$E149)-MINIFS(Y:Y,$E:$E,$E149))))</f>
        <v/>
      </c>
      <c r="CO149" s="223" t="str">
        <f t="array" ref="CO149">IF(Z149="","",
IF(INDEX(Settings!$H:$H,MATCH(CO$1,Settings!$G:$G,0))=TRUE,
100-100*(Z149-MINIFS(Z:Z,$E:$E,$E149))/(MAXIFS(Z:Z,$E:$E,$E149)-MINIFS(Z:Z,$E:$E,$E149)),
100*(Z149-MINIFS(Z:Z,$E:$E,$E149))/(MAXIFS(Z:Z,$E:$E,$E149)-MINIFS(Z:Z,$E:$E,$E149))))</f>
        <v/>
      </c>
      <c r="CP149" s="223" t="str">
        <f t="array" ref="CP149">IF(AA149="","",
IF(INDEX(Settings!$H:$H,MATCH(CP$1,Settings!$G:$G,0))=TRUE,
100-100*(AA149-MINIFS(AA:AA,$E:$E,$E149))/(MAXIFS(AA:AA,$E:$E,$E149)-MINIFS(AA:AA,$E:$E,$E149)),
100*(AA149-MINIFS(AA:AA,$E:$E,$E149))/(MAXIFS(AA:AA,$E:$E,$E149)-MINIFS(AA:AA,$E:$E,$E149))))</f>
        <v/>
      </c>
      <c r="CQ149" s="223" t="str">
        <f t="array" ref="CQ149">IF(AB149="","",
IF(INDEX(Settings!$H:$H,MATCH(CQ$1,Settings!$G:$G,0))=TRUE,
100-100*(AB149-MINIFS(AB:AB,$E:$E,$E149))/(MAXIFS(AB:AB,$E:$E,$E149)-MINIFS(AB:AB,$E:$E,$E149)),
100*(AB149-MINIFS(AB:AB,$E:$E,$E149))/(MAXIFS(AB:AB,$E:$E,$E149)-MINIFS(AB:AB,$E:$E,$E149))))</f>
        <v/>
      </c>
      <c r="CR149" s="223" t="str">
        <f t="array" ref="CR149">IF(AC149="","",
IF(INDEX(Settings!$H:$H,MATCH(CR$1,Settings!$G:$G,0))=TRUE,
100-100*(AC149-MINIFS(AC:AC,$E:$E,$E149))/(MAXIFS(AC:AC,$E:$E,$E149)-MINIFS(AC:AC,$E:$E,$E149)),
100*(AC149-MINIFS(AC:AC,$E:$E,$E149))/(MAXIFS(AC:AC,$E:$E,$E149)-MINIFS(AC:AC,$E:$E,$E149))))</f>
        <v/>
      </c>
      <c r="CS149" s="223" t="str">
        <f t="array" ref="CS149">IF(AD149="","",
IF(INDEX(Settings!$H:$H,MATCH(CS$1,Settings!$G:$G,0))=TRUE,
100-100*(AD149-MINIFS(AD:AD,$E:$E,$E149))/(MAXIFS(AD:AD,$E:$E,$E149)-MINIFS(AD:AD,$E:$E,$E149)),
100*(AD149-MINIFS(AD:AD,$E:$E,$E149))/(MAXIFS(AD:AD,$E:$E,$E149)-MINIFS(AD:AD,$E:$E,$E149))))</f>
        <v/>
      </c>
      <c r="CT149" s="223" t="str">
        <f t="array" ref="CT149">IF(AE149="","",
IF(INDEX(Settings!$H:$H,MATCH(CT$1,Settings!$G:$G,0))=TRUE,
100-100*(AE149-MINIFS(AE:AE,$E:$E,$E149))/(MAXIFS(AE:AE,$E:$E,$E149)-MINIFS(AE:AE,$E:$E,$E149)),
100*(AE149-MINIFS(AE:AE,$E:$E,$E149))/(MAXIFS(AE:AE,$E:$E,$E149)-MINIFS(AE:AE,$E:$E,$E149))))</f>
        <v/>
      </c>
      <c r="CU149" s="223" t="str">
        <f t="array" ref="CU149">IF(AF149="","",
IF(INDEX(Settings!$H:$H,MATCH(CU$1,Settings!$G:$G,0))=TRUE,
100-100*(AF149-MINIFS(AF:AF,$E:$E,$E149))/(MAXIFS(AF:AF,$E:$E,$E149)-MINIFS(AF:AF,$E:$E,$E149)),
100*(AF149-MINIFS(AF:AF,$E:$E,$E149))/(MAXIFS(AF:AF,$E:$E,$E149)-MINIFS(AF:AF,$E:$E,$E149))))</f>
        <v/>
      </c>
      <c r="CV149" s="223" t="str">
        <f t="array" ref="CV149">IF(AG149="","",
IF(INDEX(Settings!$H:$H,MATCH(CV$1,Settings!$G:$G,0))=TRUE,
100-100*(AG149-MINIFS(AG:AG,$E:$E,$E149))/(MAXIFS(AG:AG,$E:$E,$E149)-MINIFS(AG:AG,$E:$E,$E149)),
100*(AG149-MINIFS(AG:AG,$E:$E,$E149))/(MAXIFS(AG:AG,$E:$E,$E149)-MINIFS(AG:AG,$E:$E,$E149))))</f>
        <v/>
      </c>
      <c r="CW149" s="223" t="str">
        <f t="array" ref="CW149">IF(AH149="","",
IF(INDEX(Settings!$H:$H,MATCH(CW$1,Settings!$G:$G,0))=TRUE,
100-100*(AH149-MINIFS(AH:AH,$E:$E,$E149))/(MAXIFS(AH:AH,$E:$E,$E149)-MINIFS(AH:AH,$E:$E,$E149)),
100*(AH149-MINIFS(AH:AH,$E:$E,$E149))/(MAXIFS(AH:AH,$E:$E,$E149)-MINIFS(AH:AH,$E:$E,$E149))))</f>
        <v/>
      </c>
      <c r="CX149" s="223" t="str">
        <f t="array" ref="CX149">IF(AI149="","",
IF(INDEX(Settings!$H:$H,MATCH(CX$1,Settings!$G:$G,0))=TRUE,
100-100*(AI149-MINIFS(AI:AI,$E:$E,$E149))/(MAXIFS(AI:AI,$E:$E,$E149)-MINIFS(AI:AI,$E:$E,$E149)),
100*(AI149-MINIFS(AI:AI,$E:$E,$E149))/(MAXIFS(AI:AI,$E:$E,$E149)-MINIFS(AI:AI,$E:$E,$E149))))</f>
        <v/>
      </c>
      <c r="CY149" s="223" t="str">
        <f t="array" ref="CY149">IF(AJ149="","",
IF(INDEX(Settings!$H:$H,MATCH(CY$1,Settings!$G:$G,0))=TRUE,
100-100*(AJ149-MINIFS(AJ:AJ,$E:$E,$E149))/(MAXIFS(AJ:AJ,$E:$E,$E149)-MINIFS(AJ:AJ,$E:$E,$E149)),
100*(AJ149-MINIFS(AJ:AJ,$E:$E,$E149))/(MAXIFS(AJ:AJ,$E:$E,$E149)-MINIFS(AJ:AJ,$E:$E,$E149))))</f>
        <v/>
      </c>
      <c r="CZ149" s="223" t="str">
        <f t="array" ref="CZ149">IF(AK149="","",
IF(INDEX(Settings!$H:$H,MATCH(CZ$1,Settings!$G:$G,0))=TRUE,
100-100*(AK149-MINIFS(AK:AK,$E:$E,$E149))/(MAXIFS(AK:AK,$E:$E,$E149)-MINIFS(AK:AK,$E:$E,$E149)),
100*(AK149-MINIFS(AK:AK,$E:$E,$E149))/(MAXIFS(AK:AK,$E:$E,$E149)-MINIFS(AK:AK,$E:$E,$E149))))</f>
        <v/>
      </c>
      <c r="DA149" s="223" t="str">
        <f t="array" ref="DA149">IF(AL149="","",
IF(INDEX(Settings!$H:$H,MATCH(DA$1,Settings!$G:$G,0))=TRUE,
100-100*(AL149-MINIFS(AL:AL,$E:$E,$E149))/(MAXIFS(AL:AL,$E:$E,$E149)-MINIFS(AL:AL,$E:$E,$E149)),
100*(AL149-MINIFS(AL:AL,$E:$E,$E149))/(MAXIFS(AL:AL,$E:$E,$E149)-MINIFS(AL:AL,$E:$E,$E149))))</f>
        <v/>
      </c>
      <c r="DB149" s="223" t="str">
        <f t="array" ref="DB149">IF(AM149="","",
IF(INDEX(Settings!$H:$H,MATCH(DB$1,Settings!$G:$G,0))=TRUE,
100-100*(AM149-MINIFS(AM:AM,$E:$E,$E149))/(MAXIFS(AM:AM,$E:$E,$E149)-MINIFS(AM:AM,$E:$E,$E149)),
100*(AM149-MINIFS(AM:AM,$E:$E,$E149))/(MAXIFS(AM:AM,$E:$E,$E149)-MINIFS(AM:AM,$E:$E,$E149))))</f>
        <v/>
      </c>
      <c r="DC149" s="223" t="str">
        <f t="array" ref="DC149">IF(AN149="","",
IF(INDEX(Settings!$H:$H,MATCH(DC$1,Settings!$G:$G,0))=TRUE,
100-100*(AN149-MINIFS(AN:AN,$E:$E,$E149))/(MAXIFS(AN:AN,$E:$E,$E149)-MINIFS(AN:AN,$E:$E,$E149)),
100*(AN149-MINIFS(AN:AN,$E:$E,$E149))/(MAXIFS(AN:AN,$E:$E,$E149)-MINIFS(AN:AN,$E:$E,$E149))))</f>
        <v/>
      </c>
      <c r="DD149" s="223" t="str">
        <f t="array" ref="DD149">IF(AO149="","",
IF(INDEX(Settings!$H:$H,MATCH(DD$1,Settings!$G:$G,0))=TRUE,
100-100*(AO149-MINIFS(AO:AO,$E:$E,$E149))/(MAXIFS(AO:AO,$E:$E,$E149)-MINIFS(AO:AO,$E:$E,$E149)),
100*(AO149-MINIFS(AO:AO,$E:$E,$E149))/(MAXIFS(AO:AO,$E:$E,$E149)-MINIFS(AO:AO,$E:$E,$E149))))</f>
        <v/>
      </c>
      <c r="DE149" s="223" t="str">
        <f t="array" ref="DE149">IF(AP149="","",
IF(INDEX(Settings!$H:$H,MATCH(DE$1,Settings!$G:$G,0))=TRUE,
100-100*(AP149-MINIFS(AP:AP,$E:$E,$E149))/(MAXIFS(AP:AP,$E:$E,$E149)-MINIFS(AP:AP,$E:$E,$E149)),
100*(AP149-MINIFS(AP:AP,$E:$E,$E149))/(MAXIFS(AP:AP,$E:$E,$E149)-MINIFS(AP:AP,$E:$E,$E149))))</f>
        <v/>
      </c>
      <c r="DF149" s="223" t="str">
        <f t="array" ref="DF149">IF(AQ149="","",
IF(INDEX(Settings!$H:$H,MATCH(DF$1,Settings!$G:$G,0))=TRUE,
100-100*(AQ149-MINIFS(AQ:AQ,$E:$E,$E149))/(MAXIFS(AQ:AQ,$E:$E,$E149)-MINIFS(AQ:AQ,$E:$E,$E149)),
100*(AQ149-MINIFS(AQ:AQ,$E:$E,$E149))/(MAXIFS(AQ:AQ,$E:$E,$E149)-MINIFS(AQ:AQ,$E:$E,$E149))))</f>
        <v/>
      </c>
      <c r="DG149" s="223" t="str">
        <f t="array" ref="DG149">IF(AR149="","",
IF(INDEX(Settings!$H:$H,MATCH(DG$1,Settings!$G:$G,0))=TRUE,
100-100*(AR149-MINIFS(AR:AR,$E:$E,$E149))/(MAXIFS(AR:AR,$E:$E,$E149)-MINIFS(AR:AR,$E:$E,$E149)),
100*(AR149-MINIFS(AR:AR,$E:$E,$E149))/(MAXIFS(AR:AR,$E:$E,$E149)-MINIFS(AR:AR,$E:$E,$E149))))</f>
        <v/>
      </c>
      <c r="DH149" s="223" t="str">
        <f t="array" ref="DH149">IF(AS149="","",
IF(INDEX(Settings!$H:$H,MATCH(DH$1,Settings!$G:$G,0))=TRUE,
100-100*(AS149-MINIFS(AS:AS,$E:$E,$E149))/(MAXIFS(AS:AS,$E:$E,$E149)-MINIFS(AS:AS,$E:$E,$E149)),
100*(AS149-MINIFS(AS:AS,$E:$E,$E149))/(MAXIFS(AS:AS,$E:$E,$E149)-MINIFS(AS:AS,$E:$E,$E149))))</f>
        <v/>
      </c>
      <c r="DI149" s="223" t="str">
        <f t="array" ref="DI149">IF(AT149="","",
IF(INDEX(Settings!$H:$H,MATCH(DI$1,Settings!$G:$G,0))=TRUE,
100-100*(AT149-MINIFS(AT:AT,$E:$E,$E149))/(MAXIFS(AT:AT,$E:$E,$E149)-MINIFS(AT:AT,$E:$E,$E149)),
100*(AT149-MINIFS(AT:AT,$E:$E,$E149))/(MAXIFS(AT:AT,$E:$E,$E149)-MINIFS(AT:AT,$E:$E,$E149))))</f>
        <v/>
      </c>
      <c r="DJ149" s="223" t="str">
        <f t="array" ref="DJ149">IF(AU149="","",
IF(INDEX(Settings!$H:$H,MATCH(DJ$1,Settings!$G:$G,0))=TRUE,
100-100*(AU149-MINIFS(AU:AU,$E:$E,$E149))/(MAXIFS(AU:AU,$E:$E,$E149)-MINIFS(AU:AU,$E:$E,$E149)),
100*(AU149-MINIFS(AU:AU,$E:$E,$E149))/(MAXIFS(AU:AU,$E:$E,$E149)-MINIFS(AU:AU,$E:$E,$E149))))</f>
        <v/>
      </c>
      <c r="DK149" s="223" t="str">
        <f t="array" ref="DK149">IF(AV149="","",
IF(INDEX(Settings!$H:$H,MATCH(DK$1,Settings!$G:$G,0))=TRUE,
100-100*(AV149-MINIFS(AV:AV,$E:$E,$E149))/(MAXIFS(AV:AV,$E:$E,$E149)-MINIFS(AV:AV,$E:$E,$E149)),
100*(AV149-MINIFS(AV:AV,$E:$E,$E149))/(MAXIFS(AV:AV,$E:$E,$E149)-MINIFS(AV:AV,$E:$E,$E149))))</f>
        <v/>
      </c>
      <c r="DL149" s="223" t="str">
        <f t="array" ref="DL149">IF(AW149="","",
IF(INDEX(Settings!$H:$H,MATCH(DL$1,Settings!$G:$G,0))=TRUE,
100-100*(AW149-MINIFS(AW:AW,$E:$E,$E149))/(MAXIFS(AW:AW,$E:$E,$E149)-MINIFS(AW:AW,$E:$E,$E149)),
100*(AW149-MINIFS(AW:AW,$E:$E,$E149))/(MAXIFS(AW:AW,$E:$E,$E149)-MINIFS(AW:AW,$E:$E,$E149))))</f>
        <v/>
      </c>
      <c r="DM149" s="223" t="str">
        <f t="array" ref="DM149">IF(AX149="","",
IF(INDEX(Settings!$H:$H,MATCH(DM$1,Settings!$G:$G,0))=TRUE,
100-100*(AX149-MINIFS(AX:AX,$E:$E,$E149))/(MAXIFS(AX:AX,$E:$E,$E149)-MINIFS(AX:AX,$E:$E,$E149)),
100*(AX149-MINIFS(AX:AX,$E:$E,$E149))/(MAXIFS(AX:AX,$E:$E,$E149)-MINIFS(AX:AX,$E:$E,$E149))))</f>
        <v/>
      </c>
      <c r="DN149" s="223" t="str">
        <f t="array" ref="DN149">IF(AY149="","",
IF(INDEX(Settings!$H:$H,MATCH(DN$1,Settings!$G:$G,0))=TRUE,
100-100*(AY149-MINIFS(AY:AY,$E:$E,$E149))/(MAXIFS(AY:AY,$E:$E,$E149)-MINIFS(AY:AY,$E:$E,$E149)),
100*(AY149-MINIFS(AY:AY,$E:$E,$E149))/(MAXIFS(AY:AY,$E:$E,$E149)-MINIFS(AY:AY,$E:$E,$E149))))</f>
        <v/>
      </c>
      <c r="DO149" s="223" t="str">
        <f t="array" ref="DO149">IF(AZ149="","",
IF(INDEX(Settings!$H:$H,MATCH(DO$1,Settings!$G:$G,0))=TRUE,
100-100*(AZ149-MINIFS(AZ:AZ,$E:$E,$E149))/(MAXIFS(AZ:AZ,$E:$E,$E149)-MINIFS(AZ:AZ,$E:$E,$E149)),
100*(AZ149-MINIFS(AZ:AZ,$E:$E,$E149))/(MAXIFS(AZ:AZ,$E:$E,$E149)-MINIFS(AZ:AZ,$E:$E,$E149))))</f>
        <v/>
      </c>
      <c r="DP149" s="223" t="str">
        <f t="array" ref="DP149">IF(BA149="","",
IF(INDEX(Settings!$H:$H,MATCH(DP$1,Settings!$G:$G,0))=TRUE,
100-100*(BA149-MINIFS(BA:BA,$E:$E,$E149))/(MAXIFS(BA:BA,$E:$E,$E149)-MINIFS(BA:BA,$E:$E,$E149)),
100*(BA149-MINIFS(BA:BA,$E:$E,$E149))/(MAXIFS(BA:BA,$E:$E,$E149)-MINIFS(BA:BA,$E:$E,$E149))))</f>
        <v/>
      </c>
      <c r="DQ149" s="223" t="str">
        <f t="array" ref="DQ149">IF(BB149="","",
IF(INDEX(Settings!$H:$H,MATCH(DQ$1,Settings!$G:$G,0))=TRUE,
100-100*(BB149-MINIFS(BB:BB,$E:$E,$E149))/(MAXIFS(BB:BB,$E:$E,$E149)-MINIFS(BB:BB,$E:$E,$E149)),
100*(BB149-MINIFS(BB:BB,$E:$E,$E149))/(MAXIFS(BB:BB,$E:$E,$E149)-MINIFS(BB:BB,$E:$E,$E149))))</f>
        <v/>
      </c>
      <c r="DR149" s="223" t="str">
        <f t="array" ref="DR149">IF(BC149="","",
IF(INDEX(Settings!$H:$H,MATCH(DR$1,Settings!$G:$G,0))=TRUE,
100-100*(BC149-MINIFS(BC:BC,$E:$E,$E149))/(MAXIFS(BC:BC,$E:$E,$E149)-MINIFS(BC:BC,$E:$E,$E149)),
100*(BC149-MINIFS(BC:BC,$E:$E,$E149))/(MAXIFS(BC:BC,$E:$E,$E149)-MINIFS(BC:BC,$E:$E,$E149))))</f>
        <v/>
      </c>
      <c r="DS149" s="223" t="str">
        <f t="array" ref="DS149">IF(BD149="","",
IF(INDEX(Settings!$H:$H,MATCH(DS$1,Settings!$G:$G,0))=TRUE,
100-100*(BD149-MINIFS(BD:BD,$E:$E,$E149))/(MAXIFS(BD:BD,$E:$E,$E149)-MINIFS(BD:BD,$E:$E,$E149)),
100*(BD149-MINIFS(BD:BD,$E:$E,$E149))/(MAXIFS(BD:BD,$E:$E,$E149)-MINIFS(BD:BD,$E:$E,$E149))))</f>
        <v/>
      </c>
      <c r="DT149" s="223" t="str">
        <f t="array" ref="DT149">IF(BE149="","",
IF(INDEX(Settings!$H:$H,MATCH(DT$1,Settings!$G:$G,0))=TRUE,
100-100*(BE149-MINIFS(BE:BE,$E:$E,$E149))/(MAXIFS(BE:BE,$E:$E,$E149)-MINIFS(BE:BE,$E:$E,$E149)),
100*(BE149-MINIFS(BE:BE,$E:$E,$E149))/(MAXIFS(BE:BE,$E:$E,$E149)-MINIFS(BE:BE,$E:$E,$E149))))</f>
        <v/>
      </c>
      <c r="DU149" s="223" t="str">
        <f t="array" ref="DU149">IF(BF149="","",
IF(INDEX(Settings!$H:$H,MATCH(DU$1,Settings!$G:$G,0))=TRUE,
100-100*(BF149-MINIFS(BF:BF,$E:$E,$E149))/(MAXIFS(BF:BF,$E:$E,$E149)-MINIFS(BF:BF,$E:$E,$E149)),
100*(BF149-MINIFS(BF:BF,$E:$E,$E149))/(MAXIFS(BF:BF,$E:$E,$E149)-MINIFS(BF:BF,$E:$E,$E149))))</f>
        <v/>
      </c>
      <c r="DV149" s="223" t="str">
        <f t="array" ref="DV149">IF(BG149="","",
IF(INDEX(Settings!$H:$H,MATCH(DV$1,Settings!$G:$G,0))=TRUE,
100-100*(BG149-MINIFS(BG:BG,$E:$E,$E149))/(MAXIFS(BG:BG,$E:$E,$E149)-MINIFS(BG:BG,$E:$E,$E149)),
100*(BG149-MINIFS(BG:BG,$E:$E,$E149))/(MAXIFS(BG:BG,$E:$E,$E149)-MINIFS(BG:BG,$E:$E,$E149))))</f>
        <v/>
      </c>
      <c r="DW149" s="223" t="str">
        <f t="array" ref="DW149">IF(BH149="","",
IF(INDEX(Settings!$H:$H,MATCH(DW$1,Settings!$G:$G,0))=TRUE,
100-100*(BH149-MINIFS(BH:BH,$E:$E,$E149))/(MAXIFS(BH:BH,$E:$E,$E149)-MINIFS(BH:BH,$E:$E,$E149)),
100*(BH149-MINIFS(BH:BH,$E:$E,$E149))/(MAXIFS(BH:BH,$E:$E,$E149)-MINIFS(BH:BH,$E:$E,$E149))))</f>
        <v/>
      </c>
      <c r="DX149" s="223" t="str">
        <f t="array" ref="DX149">IF(BI149="","",
IF(INDEX(Settings!$H:$H,MATCH(DX$1,Settings!$G:$G,0))=TRUE,
100-100*(BI149-MINIFS(BI:BI,$E:$E,$E149))/(MAXIFS(BI:BI,$E:$E,$E149)-MINIFS(BI:BI,$E:$E,$E149)),
100*(BI149-MINIFS(BI:BI,$E:$E,$E149))/(MAXIFS(BI:BI,$E:$E,$E149)-MINIFS(BI:BI,$E:$E,$E149))))</f>
        <v/>
      </c>
      <c r="DY149" s="223" t="str">
        <f t="array" ref="DY149">IF(BJ149="","",
IF(INDEX(Settings!$H:$H,MATCH(DY$1,Settings!$G:$G,0))=TRUE,
100-100*(BJ149-MINIFS(BJ:BJ,$E:$E,$E149))/(MAXIFS(BJ:BJ,$E:$E,$E149)-MINIFS(BJ:BJ,$E:$E,$E149)),
100*(BJ149-MINIFS(BJ:BJ,$E:$E,$E149))/(MAXIFS(BJ:BJ,$E:$E,$E149)-MINIFS(BJ:BJ,$E:$E,$E149))))</f>
        <v/>
      </c>
      <c r="DZ149" s="225"/>
      <c r="EA149" s="225"/>
      <c r="EB149" s="225" t="str">
        <f t="shared" si="8"/>
        <v/>
      </c>
      <c r="EC149" s="225" t="str">
        <f t="shared" si="9"/>
        <v/>
      </c>
      <c r="ED149" s="225" t="str">
        <f t="shared" si="10"/>
        <v/>
      </c>
      <c r="EE149" s="225" t="str">
        <f t="shared" si="11"/>
        <v/>
      </c>
      <c r="EF149" s="225" t="str">
        <f t="shared" si="12"/>
        <v/>
      </c>
      <c r="EG149" s="225" t="str">
        <f t="shared" si="13"/>
        <v/>
      </c>
      <c r="EH149" s="225"/>
      <c r="EI149" s="225"/>
      <c r="EJ149" s="225"/>
      <c r="EK149" s="225"/>
      <c r="EL149" s="225"/>
      <c r="EM149" s="225"/>
    </row>
    <row r="150">
      <c r="A150" s="231"/>
      <c r="B150" s="231"/>
      <c r="C150" s="231"/>
      <c r="D150" s="231" t="str">
        <f t="array" ref="D150">IFERROR(INDEX(Profiles!$B:$B,MATCH($A150,Profiles!$A:$A,0)),"")</f>
        <v/>
      </c>
      <c r="E150" s="231"/>
      <c r="F150" s="231"/>
      <c r="G150" s="231"/>
      <c r="H150" s="231"/>
      <c r="I150" s="231" t="str">
        <f>IF(A150="","",IF(Settings!$N$3="DATE",F150&amp;": "&amp;TEXT(B150,"M/DD/YY"),F150&amp;": "&amp;H150))</f>
        <v/>
      </c>
      <c r="J150" s="231"/>
      <c r="K150" s="231"/>
      <c r="L150" s="231"/>
      <c r="M150" s="232" t="str">
        <f t="shared" si="14"/>
        <v/>
      </c>
      <c r="N150" s="231"/>
      <c r="O150" s="231"/>
      <c r="P150" s="231"/>
      <c r="Q150" s="231"/>
      <c r="R150" s="231"/>
      <c r="S150" s="230" t="str">
        <f>IFERROR(VLOOKUP(AF150, 'YOYO IR Scores'!A:C, 3, FALSE), "")
</f>
        <v/>
      </c>
      <c r="T150" s="231"/>
      <c r="U150" s="231"/>
      <c r="V150" s="231"/>
      <c r="W150" s="231"/>
      <c r="X150" s="233" t="str">
        <f t="shared" si="4"/>
        <v/>
      </c>
      <c r="Y150" s="234" t="str">
        <f t="shared" si="5"/>
        <v/>
      </c>
      <c r="Z150" s="234" t="str">
        <f t="shared" si="6"/>
        <v/>
      </c>
      <c r="AA150" s="233" t="str">
        <f t="shared" si="7"/>
        <v/>
      </c>
      <c r="AB150" s="232"/>
      <c r="AC150" s="232"/>
      <c r="AD150" s="232"/>
      <c r="AE150" s="232" t="str">
        <f>IFERROR(VLOOKUP(AF150, 'YOYO IR Scores'!A:C, 2, FALSE), "")</f>
        <v/>
      </c>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t="str">
        <f t="array" ref="BK150">IF(J150="","",
IF(INDEX(Settings!$H:$H,MATCH(BY$1,Settings!$G:$G,0))=TRUE,
100-100*(J150-MIN(J:J))/(MAX(J:J)-MIN(J:J)),
100*(J150-MIN(J:J))/(MAX(J:J)-MIN(J:J))))</f>
        <v/>
      </c>
      <c r="BL150" s="232" t="str">
        <f t="array" ref="BL150">IF(J150="","",
IF(INDEX(Settings!$H:$H,MATCH(BY$1,Settings!$G:$G,0))=TRUE,
100-100*(J150-MINIFS(J:J,$E:$E,$E150))/(MAXIFS(J:J,$E:$E,$E150)-MINIFS(J:J,$E:$E,$E150)),
100*(J150-MINIFS(J:J,$E:$E,$E150))/(MAXIFS(J:J,$E:$E,$E150)-MINIFS(J:J,$E:$E,$E150))))</f>
        <v/>
      </c>
      <c r="BM150" s="232" t="str">
        <f t="array" ref="BM150">IF(J150="","",
IF(INDEX(Settings!$H:$H,MATCH(BY$1,Settings!$G:$G,0))=TRUE,
100-100*(J150-MINIFS(J:J,$E:$E,$E150,$I:$I,$I150))/(MAXIFS(J:J,$E:$E,$E150,$I:$I,$I150)-MINIFS(J:J,$E:$E,$E150,$I:$I,$I150)),
100*(J150-MINIFS(J:J,$E:$E,$E150,$I:$I,$I150))/(MAXIFS(J:J,$E:$E,$E150,$I:$I,$I150)-MINIFS(J:J,$E:$E,$E150,$I:$I,$I150))))</f>
        <v/>
      </c>
      <c r="BN150" s="231" t="str">
        <f t="array" ref="BN150">IF(J150="","",
IF(INDEX(Settings!$H:$H,MATCH(BY$1,Settings!$G:$G,0))=TRUE,
100-100*PERCENTRANK(J:J,J150),
100*PERCENTRANK(J:J,J150)))</f>
        <v/>
      </c>
      <c r="BO150" s="231" t="str">
        <f>IFERROR(__xludf.DUMMYFUNCTION("IF(J150="""","""",
IF(INDEX(Settings!$H:$H,MATCH(BY$1,Settings!$G:$G,0))=TRUE,
100-100*PERCENTRANK(FILTER(J:J,$E:$E=$E150),J150),
100*PERCENTRANK(FILTER(J:J,$E:$E=$E150),J150)))"),"")</f>
        <v/>
      </c>
      <c r="BP150" s="231" t="str">
        <f>IFERROR(__xludf.DUMMYFUNCTION("IF(J150="""","""",
IF(INDEX(Settings!$H:$H,MATCH(BY$1,Settings!$G:$G,0))=TRUE,
100-100*PERCENTRANK(FILTER(J:J,$E:$E=$E150,$I:$I=$I150),J150),
100*PERCENTRANK(FILTER(J:J,$E:$E=$E150,$I:$I=$I150),J150)))"),"")</f>
        <v/>
      </c>
      <c r="BQ150" s="233" t="str">
        <f t="array" ref="BQ150">IF(J150="","",
IF(INDEX(Settings!$H:$H,MATCH(BY$1,Settings!$G:$G,0))=TRUE,
-1*(J150-AVERAGE(J:J))/STDEV(J:J),
(J150-AVERAGE(J:J))/STDEV(J:J)))</f>
        <v/>
      </c>
      <c r="BR150" s="233" t="str">
        <f>IFERROR(__xludf.DUMMYFUNCTION("IF(J150="""","""",
IF(INDEX(Settings!$H:$H,MATCH(BY$1,Settings!$G:$G,0))=TRUE,
-1*(J150-AVERAGEIFS(J:J,$E:$E,$E150))/STDEV(FILTER(J:J,$E:$E=$E150)),
(J150-AVERAGEIFS(J:J,$E:$E,$E150))/STDEV(FILTER(J:J,$E:$E=$E150))))"),"")</f>
        <v/>
      </c>
      <c r="BS150" s="233"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1"/>
      <c r="BX150" s="231"/>
      <c r="BY150" s="232" t="str">
        <f t="array" ref="BY150">IF(J150="","",
IF(INDEX(Settings!$H:$H,MATCH(BY$1,Settings!$G:$G,0))=TRUE,
100-100*(J150-MINIFS(J:J,$E:$E,$E150))/(MAXIFS(J:J,$E:$E,$E150)-MINIFS(J:J,$E:$E,$E150)),
100*(J150-MINIFS(J:J,$E:$E,$E150))/(MAXIFS(J:J,$E:$E,$E150)-MINIFS(J:J,$E:$E,$E150))))</f>
        <v/>
      </c>
      <c r="BZ150" s="232" t="str">
        <f t="array" ref="BZ150">IF(K150="","",
IF(INDEX(Settings!$H:$H,MATCH(BZ$1,Settings!$G:$G,0))=TRUE,
100-100*(K150-MINIFS(K:K,$E:$E,$E150))/(MAXIFS(K:K,$E:$E,$E150)-MINIFS(K:K,$E:$E,$E150)),
100*(K150-MINIFS(K:K,$E:$E,$E150))/(MAXIFS(K:K,$E:$E,$E150)-MINIFS(K:K,$E:$E,$E150))))</f>
        <v/>
      </c>
      <c r="CA150" s="232" t="str">
        <f t="array" ref="CA150">IF(L150="","",
IF(INDEX(Settings!$H:$H,MATCH(CA$1,Settings!$G:$G,0))=TRUE,
100-100*(L150-MINIFS(L:L,$E:$E,$E150))/(MAXIFS(L:L,$E:$E,$E150)-MINIFS(L:L,$E:$E,$E150)),
100*(L150-MINIFS(L:L,$E:$E,$E150))/(MAXIFS(L:L,$E:$E,$E150)-MINIFS(L:L,$E:$E,$E150))))</f>
        <v/>
      </c>
      <c r="CB150" s="232" t="str">
        <f t="array" ref="CB150">IF(M150="","",
IF(INDEX(Settings!$H:$H,MATCH(CB$1,Settings!$G:$G,0))=TRUE,
100-100*(M150-MINIFS(M:M,$E:$E,$E150))/(MAXIFS(M:M,$E:$E,$E150)-MINIFS(M:M,$E:$E,$E150)),
100*(M150-MINIFS(M:M,$E:$E,$E150))/(MAXIFS(M:M,$E:$E,$E150)-MINIFS(M:M,$E:$E,$E150))))</f>
        <v/>
      </c>
      <c r="CC150" s="232" t="str">
        <f t="array" ref="CC150">IF(N150="","",
IF(INDEX(Settings!$H:$H,MATCH(CC$1,Settings!$G:$G,0))=TRUE,
100-100*(N150-MINIFS(N:N,$E:$E,$E150))/(MAXIFS(N:N,$E:$E,$E150)-MINIFS(N:N,$E:$E,$E150)),
100*(N150-MINIFS(N:N,$E:$E,$E150))/(MAXIFS(N:N,$E:$E,$E150)-MINIFS(N:N,$E:$E,$E150))))</f>
        <v/>
      </c>
      <c r="CD150" s="232" t="str">
        <f t="array" ref="CD150">IF(O150="","",
IF(INDEX(Settings!$H:$H,MATCH(CD$1,Settings!$G:$G,0))=TRUE,
100-100*(O150-MINIFS(O:O,$E:$E,$E150))/(MAXIFS(O:O,$E:$E,$E150)-MINIFS(O:O,$E:$E,$E150)),
100*(O150-MINIFS(O:O,$E:$E,$E150))/(MAXIFS(O:O,$E:$E,$E150)-MINIFS(O:O,$E:$E,$E150))))</f>
        <v/>
      </c>
      <c r="CE150" s="232" t="str">
        <f t="array" ref="CE150">IF(P150="","",
IF(INDEX(Settings!$H:$H,MATCH(CE$1,Settings!$G:$G,0))=TRUE,
100-100*(P150-MINIFS(P:P,$E:$E,$E150))/(MAXIFS(P:P,$E:$E,$E150)-MINIFS(P:P,$E:$E,$E150)),
100*(P150-MINIFS(P:P,$E:$E,$E150))/(MAXIFS(P:P,$E:$E,$E150)-MINIFS(P:P,$E:$E,$E150))))</f>
        <v/>
      </c>
      <c r="CF150" s="232" t="str">
        <f t="array" ref="CF150">IF(Q150="","",
IF(INDEX(Settings!$H:$H,MATCH(CF$1,Settings!$G:$G,0))=TRUE,
100-100*(Q150-MINIFS(Q:Q,$E:$E,$E150))/(MAXIFS(Q:Q,$E:$E,$E150)-MINIFS(Q:Q,$E:$E,$E150)),
100*(Q150-MINIFS(Q:Q,$E:$E,$E150))/(MAXIFS(Q:Q,$E:$E,$E150)-MINIFS(Q:Q,$E:$E,$E150))))</f>
        <v/>
      </c>
      <c r="CG150" s="232" t="str">
        <f t="array" ref="CG150">IF(R150="","",
IF(INDEX(Settings!$H:$H,MATCH(CG$1,Settings!$G:$G,0))=TRUE,
100-100*(R150-MINIFS(R:R,$E:$E,$E150))/(MAXIFS(R:R,$E:$E,$E150)-MINIFS(R:R,$E:$E,$E150)),
100*(R150-MINIFS(R:R,$E:$E,$E150))/(MAXIFS(R:R,$E:$E,$E150)-MINIFS(R:R,$E:$E,$E150))))</f>
        <v/>
      </c>
      <c r="CH150" s="232" t="str">
        <f t="array" ref="CH150">IF(S150="","",
IF(INDEX(Settings!$H:$H,MATCH(CH$1,Settings!$G:$G,0))=TRUE,
100-100*(S150-MINIFS(S:S,$E:$E,$E150))/(MAXIFS(S:S,$E:$E,$E150)-MINIFS(S:S,$E:$E,$E150)),
100*(S150-MINIFS(S:S,$E:$E,$E150))/(MAXIFS(S:S,$E:$E,$E150)-MINIFS(S:S,$E:$E,$E150))))</f>
        <v/>
      </c>
      <c r="CI150" s="232" t="str">
        <f t="array" ref="CI150">IF(T150="","",
IF(INDEX(Settings!$H:$H,MATCH(CI$1,Settings!$G:$G,0))=TRUE,
100-100*(T150-MINIFS(T:T,$E:$E,$E150))/(MAXIFS(T:T,$E:$E,$E150)-MINIFS(T:T,$E:$E,$E150)),
100*(T150-MINIFS(T:T,$E:$E,$E150))/(MAXIFS(T:T,$E:$E,$E150)-MINIFS(T:T,$E:$E,$E150))))</f>
        <v/>
      </c>
      <c r="CJ150" s="232" t="str">
        <f t="array" ref="CJ150">IF(U150="","",
IF(INDEX(Settings!$H:$H,MATCH(CJ$1,Settings!$G:$G,0))=TRUE,
100-100*(U150-MINIFS(U:U,$E:$E,$E150))/(MAXIFS(U:U,$E:$E,$E150)-MINIFS(U:U,$E:$E,$E150)),
100*(U150-MINIFS(U:U,$E:$E,$E150))/(MAXIFS(U:U,$E:$E,$E150)-MINIFS(U:U,$E:$E,$E150))))</f>
        <v/>
      </c>
      <c r="CK150" s="232" t="str">
        <f t="array" ref="CK150">IF(V150="","",
IF(INDEX(Settings!$H:$H,MATCH(CK$1,Settings!$G:$G,0))=TRUE,
100-100*(V150-MINIFS(V:V,$E:$E,$E150))/(MAXIFS(V:V,$E:$E,$E150)-MINIFS(V:V,$E:$E,$E150)),
100*(V150-MINIFS(V:V,$E:$E,$E150))/(MAXIFS(V:V,$E:$E,$E150)-MINIFS(V:V,$E:$E,$E150))))</f>
        <v/>
      </c>
      <c r="CL150" s="232" t="str">
        <f t="array" ref="CL150">IF(W150="","",
IF(INDEX(Settings!$H:$H,MATCH(CL$1,Settings!$G:$G,0))=TRUE,
100-100*(W150-MINIFS(W:W,$E:$E,$E150))/(MAXIFS(W:W,$E:$E,$E150)-MINIFS(W:W,$E:$E,$E150)),
100*(W150-MINIFS(W:W,$E:$E,$E150))/(MAXIFS(W:W,$E:$E,$E150)-MINIFS(W:W,$E:$E,$E150))))</f>
        <v/>
      </c>
      <c r="CM150" s="232" t="str">
        <f t="array" ref="CM150">IF(X150="","",
IF(INDEX(Settings!$H:$H,MATCH(CM$1,Settings!$G:$G,0))=TRUE,
100-100*(X150-MINIFS(X:X,$E:$E,$E150))/(MAXIFS(X:X,$E:$E,$E150)-MINIFS(X:X,$E:$E,$E150)),
100*(X150-MINIFS(X:X,$E:$E,$E150))/(MAXIFS(X:X,$E:$E,$E150)-MINIFS(X:X,$E:$E,$E150))))</f>
        <v/>
      </c>
      <c r="CN150" s="232" t="str">
        <f t="array" ref="CN150">IF(Y150="","",
IF(INDEX(Settings!$H:$H,MATCH(CN$1,Settings!$G:$G,0))=TRUE,
100-100*(Y150-MINIFS(Y:Y,$E:$E,$E150))/(MAXIFS(Y:Y,$E:$E,$E150)-MINIFS(Y:Y,$E:$E,$E150)),
100*(Y150-MINIFS(Y:Y,$E:$E,$E150))/(MAXIFS(Y:Y,$E:$E,$E150)-MINIFS(Y:Y,$E:$E,$E150))))</f>
        <v/>
      </c>
      <c r="CO150" s="232" t="str">
        <f t="array" ref="CO150">IF(Z150="","",
IF(INDEX(Settings!$H:$H,MATCH(CO$1,Settings!$G:$G,0))=TRUE,
100-100*(Z150-MINIFS(Z:Z,$E:$E,$E150))/(MAXIFS(Z:Z,$E:$E,$E150)-MINIFS(Z:Z,$E:$E,$E150)),
100*(Z150-MINIFS(Z:Z,$E:$E,$E150))/(MAXIFS(Z:Z,$E:$E,$E150)-MINIFS(Z:Z,$E:$E,$E150))))</f>
        <v/>
      </c>
      <c r="CP150" s="232" t="str">
        <f t="array" ref="CP150">IF(AA150="","",
IF(INDEX(Settings!$H:$H,MATCH(CP$1,Settings!$G:$G,0))=TRUE,
100-100*(AA150-MINIFS(AA:AA,$E:$E,$E150))/(MAXIFS(AA:AA,$E:$E,$E150)-MINIFS(AA:AA,$E:$E,$E150)),
100*(AA150-MINIFS(AA:AA,$E:$E,$E150))/(MAXIFS(AA:AA,$E:$E,$E150)-MINIFS(AA:AA,$E:$E,$E150))))</f>
        <v/>
      </c>
      <c r="CQ150" s="232" t="str">
        <f t="array" ref="CQ150">IF(AB150="","",
IF(INDEX(Settings!$H:$H,MATCH(CQ$1,Settings!$G:$G,0))=TRUE,
100-100*(AB150-MINIFS(AB:AB,$E:$E,$E150))/(MAXIFS(AB:AB,$E:$E,$E150)-MINIFS(AB:AB,$E:$E,$E150)),
100*(AB150-MINIFS(AB:AB,$E:$E,$E150))/(MAXIFS(AB:AB,$E:$E,$E150)-MINIFS(AB:AB,$E:$E,$E150))))</f>
        <v/>
      </c>
      <c r="CR150" s="232" t="str">
        <f t="array" ref="CR150">IF(AC150="","",
IF(INDEX(Settings!$H:$H,MATCH(CR$1,Settings!$G:$G,0))=TRUE,
100-100*(AC150-MINIFS(AC:AC,$E:$E,$E150))/(MAXIFS(AC:AC,$E:$E,$E150)-MINIFS(AC:AC,$E:$E,$E150)),
100*(AC150-MINIFS(AC:AC,$E:$E,$E150))/(MAXIFS(AC:AC,$E:$E,$E150)-MINIFS(AC:AC,$E:$E,$E150))))</f>
        <v/>
      </c>
      <c r="CS150" s="232" t="str">
        <f t="array" ref="CS150">IF(AD150="","",
IF(INDEX(Settings!$H:$H,MATCH(CS$1,Settings!$G:$G,0))=TRUE,
100-100*(AD150-MINIFS(AD:AD,$E:$E,$E150))/(MAXIFS(AD:AD,$E:$E,$E150)-MINIFS(AD:AD,$E:$E,$E150)),
100*(AD150-MINIFS(AD:AD,$E:$E,$E150))/(MAXIFS(AD:AD,$E:$E,$E150)-MINIFS(AD:AD,$E:$E,$E150))))</f>
        <v/>
      </c>
      <c r="CT150" s="232" t="str">
        <f t="array" ref="CT150">IF(AE150="","",
IF(INDEX(Settings!$H:$H,MATCH(CT$1,Settings!$G:$G,0))=TRUE,
100-100*(AE150-MINIFS(AE:AE,$E:$E,$E150))/(MAXIFS(AE:AE,$E:$E,$E150)-MINIFS(AE:AE,$E:$E,$E150)),
100*(AE150-MINIFS(AE:AE,$E:$E,$E150))/(MAXIFS(AE:AE,$E:$E,$E150)-MINIFS(AE:AE,$E:$E,$E150))))</f>
        <v/>
      </c>
      <c r="CU150" s="232" t="str">
        <f t="array" ref="CU150">IF(AF150="","",
IF(INDEX(Settings!$H:$H,MATCH(CU$1,Settings!$G:$G,0))=TRUE,
100-100*(AF150-MINIFS(AF:AF,$E:$E,$E150))/(MAXIFS(AF:AF,$E:$E,$E150)-MINIFS(AF:AF,$E:$E,$E150)),
100*(AF150-MINIFS(AF:AF,$E:$E,$E150))/(MAXIFS(AF:AF,$E:$E,$E150)-MINIFS(AF:AF,$E:$E,$E150))))</f>
        <v/>
      </c>
      <c r="CV150" s="232" t="str">
        <f t="array" ref="CV150">IF(AG150="","",
IF(INDEX(Settings!$H:$H,MATCH(CV$1,Settings!$G:$G,0))=TRUE,
100-100*(AG150-MINIFS(AG:AG,$E:$E,$E150))/(MAXIFS(AG:AG,$E:$E,$E150)-MINIFS(AG:AG,$E:$E,$E150)),
100*(AG150-MINIFS(AG:AG,$E:$E,$E150))/(MAXIFS(AG:AG,$E:$E,$E150)-MINIFS(AG:AG,$E:$E,$E150))))</f>
        <v/>
      </c>
      <c r="CW150" s="232" t="str">
        <f t="array" ref="CW150">IF(AH150="","",
IF(INDEX(Settings!$H:$H,MATCH(CW$1,Settings!$G:$G,0))=TRUE,
100-100*(AH150-MINIFS(AH:AH,$E:$E,$E150))/(MAXIFS(AH:AH,$E:$E,$E150)-MINIFS(AH:AH,$E:$E,$E150)),
100*(AH150-MINIFS(AH:AH,$E:$E,$E150))/(MAXIFS(AH:AH,$E:$E,$E150)-MINIFS(AH:AH,$E:$E,$E150))))</f>
        <v/>
      </c>
      <c r="CX150" s="232" t="str">
        <f t="array" ref="CX150">IF(AI150="","",
IF(INDEX(Settings!$H:$H,MATCH(CX$1,Settings!$G:$G,0))=TRUE,
100-100*(AI150-MINIFS(AI:AI,$E:$E,$E150))/(MAXIFS(AI:AI,$E:$E,$E150)-MINIFS(AI:AI,$E:$E,$E150)),
100*(AI150-MINIFS(AI:AI,$E:$E,$E150))/(MAXIFS(AI:AI,$E:$E,$E150)-MINIFS(AI:AI,$E:$E,$E150))))</f>
        <v/>
      </c>
      <c r="CY150" s="232" t="str">
        <f t="array" ref="CY150">IF(AJ150="","",
IF(INDEX(Settings!$H:$H,MATCH(CY$1,Settings!$G:$G,0))=TRUE,
100-100*(AJ150-MINIFS(AJ:AJ,$E:$E,$E150))/(MAXIFS(AJ:AJ,$E:$E,$E150)-MINIFS(AJ:AJ,$E:$E,$E150)),
100*(AJ150-MINIFS(AJ:AJ,$E:$E,$E150))/(MAXIFS(AJ:AJ,$E:$E,$E150)-MINIFS(AJ:AJ,$E:$E,$E150))))</f>
        <v/>
      </c>
      <c r="CZ150" s="232" t="str">
        <f t="array" ref="CZ150">IF(AK150="","",
IF(INDEX(Settings!$H:$H,MATCH(CZ$1,Settings!$G:$G,0))=TRUE,
100-100*(AK150-MINIFS(AK:AK,$E:$E,$E150))/(MAXIFS(AK:AK,$E:$E,$E150)-MINIFS(AK:AK,$E:$E,$E150)),
100*(AK150-MINIFS(AK:AK,$E:$E,$E150))/(MAXIFS(AK:AK,$E:$E,$E150)-MINIFS(AK:AK,$E:$E,$E150))))</f>
        <v/>
      </c>
      <c r="DA150" s="232" t="str">
        <f t="array" ref="DA150">IF(AL150="","",
IF(INDEX(Settings!$H:$H,MATCH(DA$1,Settings!$G:$G,0))=TRUE,
100-100*(AL150-MINIFS(AL:AL,$E:$E,$E150))/(MAXIFS(AL:AL,$E:$E,$E150)-MINIFS(AL:AL,$E:$E,$E150)),
100*(AL150-MINIFS(AL:AL,$E:$E,$E150))/(MAXIFS(AL:AL,$E:$E,$E150)-MINIFS(AL:AL,$E:$E,$E150))))</f>
        <v/>
      </c>
      <c r="DB150" s="232" t="str">
        <f t="array" ref="DB150">IF(AM150="","",
IF(INDEX(Settings!$H:$H,MATCH(DB$1,Settings!$G:$G,0))=TRUE,
100-100*(AM150-MINIFS(AM:AM,$E:$E,$E150))/(MAXIFS(AM:AM,$E:$E,$E150)-MINIFS(AM:AM,$E:$E,$E150)),
100*(AM150-MINIFS(AM:AM,$E:$E,$E150))/(MAXIFS(AM:AM,$E:$E,$E150)-MINIFS(AM:AM,$E:$E,$E150))))</f>
        <v/>
      </c>
      <c r="DC150" s="232" t="str">
        <f t="array" ref="DC150">IF(AN150="","",
IF(INDEX(Settings!$H:$H,MATCH(DC$1,Settings!$G:$G,0))=TRUE,
100-100*(AN150-MINIFS(AN:AN,$E:$E,$E150))/(MAXIFS(AN:AN,$E:$E,$E150)-MINIFS(AN:AN,$E:$E,$E150)),
100*(AN150-MINIFS(AN:AN,$E:$E,$E150))/(MAXIFS(AN:AN,$E:$E,$E150)-MINIFS(AN:AN,$E:$E,$E150))))</f>
        <v/>
      </c>
      <c r="DD150" s="232" t="str">
        <f t="array" ref="DD150">IF(AO150="","",
IF(INDEX(Settings!$H:$H,MATCH(DD$1,Settings!$G:$G,0))=TRUE,
100-100*(AO150-MINIFS(AO:AO,$E:$E,$E150))/(MAXIFS(AO:AO,$E:$E,$E150)-MINIFS(AO:AO,$E:$E,$E150)),
100*(AO150-MINIFS(AO:AO,$E:$E,$E150))/(MAXIFS(AO:AO,$E:$E,$E150)-MINIFS(AO:AO,$E:$E,$E150))))</f>
        <v/>
      </c>
      <c r="DE150" s="232" t="str">
        <f t="array" ref="DE150">IF(AP150="","",
IF(INDEX(Settings!$H:$H,MATCH(DE$1,Settings!$G:$G,0))=TRUE,
100-100*(AP150-MINIFS(AP:AP,$E:$E,$E150))/(MAXIFS(AP:AP,$E:$E,$E150)-MINIFS(AP:AP,$E:$E,$E150)),
100*(AP150-MINIFS(AP:AP,$E:$E,$E150))/(MAXIFS(AP:AP,$E:$E,$E150)-MINIFS(AP:AP,$E:$E,$E150))))</f>
        <v/>
      </c>
      <c r="DF150" s="232" t="str">
        <f t="array" ref="DF150">IF(AQ150="","",
IF(INDEX(Settings!$H:$H,MATCH(DF$1,Settings!$G:$G,0))=TRUE,
100-100*(AQ150-MINIFS(AQ:AQ,$E:$E,$E150))/(MAXIFS(AQ:AQ,$E:$E,$E150)-MINIFS(AQ:AQ,$E:$E,$E150)),
100*(AQ150-MINIFS(AQ:AQ,$E:$E,$E150))/(MAXIFS(AQ:AQ,$E:$E,$E150)-MINIFS(AQ:AQ,$E:$E,$E150))))</f>
        <v/>
      </c>
      <c r="DG150" s="232" t="str">
        <f t="array" ref="DG150">IF(AR150="","",
IF(INDEX(Settings!$H:$H,MATCH(DG$1,Settings!$G:$G,0))=TRUE,
100-100*(AR150-MINIFS(AR:AR,$E:$E,$E150))/(MAXIFS(AR:AR,$E:$E,$E150)-MINIFS(AR:AR,$E:$E,$E150)),
100*(AR150-MINIFS(AR:AR,$E:$E,$E150))/(MAXIFS(AR:AR,$E:$E,$E150)-MINIFS(AR:AR,$E:$E,$E150))))</f>
        <v/>
      </c>
      <c r="DH150" s="232" t="str">
        <f t="array" ref="DH150">IF(AS150="","",
IF(INDEX(Settings!$H:$H,MATCH(DH$1,Settings!$G:$G,0))=TRUE,
100-100*(AS150-MINIFS(AS:AS,$E:$E,$E150))/(MAXIFS(AS:AS,$E:$E,$E150)-MINIFS(AS:AS,$E:$E,$E150)),
100*(AS150-MINIFS(AS:AS,$E:$E,$E150))/(MAXIFS(AS:AS,$E:$E,$E150)-MINIFS(AS:AS,$E:$E,$E150))))</f>
        <v/>
      </c>
      <c r="DI150" s="232" t="str">
        <f t="array" ref="DI150">IF(AT150="","",
IF(INDEX(Settings!$H:$H,MATCH(DI$1,Settings!$G:$G,0))=TRUE,
100-100*(AT150-MINIFS(AT:AT,$E:$E,$E150))/(MAXIFS(AT:AT,$E:$E,$E150)-MINIFS(AT:AT,$E:$E,$E150)),
100*(AT150-MINIFS(AT:AT,$E:$E,$E150))/(MAXIFS(AT:AT,$E:$E,$E150)-MINIFS(AT:AT,$E:$E,$E150))))</f>
        <v/>
      </c>
      <c r="DJ150" s="232" t="str">
        <f t="array" ref="DJ150">IF(AU150="","",
IF(INDEX(Settings!$H:$H,MATCH(DJ$1,Settings!$G:$G,0))=TRUE,
100-100*(AU150-MINIFS(AU:AU,$E:$E,$E150))/(MAXIFS(AU:AU,$E:$E,$E150)-MINIFS(AU:AU,$E:$E,$E150)),
100*(AU150-MINIFS(AU:AU,$E:$E,$E150))/(MAXIFS(AU:AU,$E:$E,$E150)-MINIFS(AU:AU,$E:$E,$E150))))</f>
        <v/>
      </c>
      <c r="DK150" s="232" t="str">
        <f t="array" ref="DK150">IF(AV150="","",
IF(INDEX(Settings!$H:$H,MATCH(DK$1,Settings!$G:$G,0))=TRUE,
100-100*(AV150-MINIFS(AV:AV,$E:$E,$E150))/(MAXIFS(AV:AV,$E:$E,$E150)-MINIFS(AV:AV,$E:$E,$E150)),
100*(AV150-MINIFS(AV:AV,$E:$E,$E150))/(MAXIFS(AV:AV,$E:$E,$E150)-MINIFS(AV:AV,$E:$E,$E150))))</f>
        <v/>
      </c>
      <c r="DL150" s="232" t="str">
        <f t="array" ref="DL150">IF(AW150="","",
IF(INDEX(Settings!$H:$H,MATCH(DL$1,Settings!$G:$G,0))=TRUE,
100-100*(AW150-MINIFS(AW:AW,$E:$E,$E150))/(MAXIFS(AW:AW,$E:$E,$E150)-MINIFS(AW:AW,$E:$E,$E150)),
100*(AW150-MINIFS(AW:AW,$E:$E,$E150))/(MAXIFS(AW:AW,$E:$E,$E150)-MINIFS(AW:AW,$E:$E,$E150))))</f>
        <v/>
      </c>
      <c r="DM150" s="232" t="str">
        <f t="array" ref="DM150">IF(AX150="","",
IF(INDEX(Settings!$H:$H,MATCH(DM$1,Settings!$G:$G,0))=TRUE,
100-100*(AX150-MINIFS(AX:AX,$E:$E,$E150))/(MAXIFS(AX:AX,$E:$E,$E150)-MINIFS(AX:AX,$E:$E,$E150)),
100*(AX150-MINIFS(AX:AX,$E:$E,$E150))/(MAXIFS(AX:AX,$E:$E,$E150)-MINIFS(AX:AX,$E:$E,$E150))))</f>
        <v/>
      </c>
      <c r="DN150" s="232" t="str">
        <f t="array" ref="DN150">IF(AY150="","",
IF(INDEX(Settings!$H:$H,MATCH(DN$1,Settings!$G:$G,0))=TRUE,
100-100*(AY150-MINIFS(AY:AY,$E:$E,$E150))/(MAXIFS(AY:AY,$E:$E,$E150)-MINIFS(AY:AY,$E:$E,$E150)),
100*(AY150-MINIFS(AY:AY,$E:$E,$E150))/(MAXIFS(AY:AY,$E:$E,$E150)-MINIFS(AY:AY,$E:$E,$E150))))</f>
        <v/>
      </c>
      <c r="DO150" s="232" t="str">
        <f t="array" ref="DO150">IF(AZ150="","",
IF(INDEX(Settings!$H:$H,MATCH(DO$1,Settings!$G:$G,0))=TRUE,
100-100*(AZ150-MINIFS(AZ:AZ,$E:$E,$E150))/(MAXIFS(AZ:AZ,$E:$E,$E150)-MINIFS(AZ:AZ,$E:$E,$E150)),
100*(AZ150-MINIFS(AZ:AZ,$E:$E,$E150))/(MAXIFS(AZ:AZ,$E:$E,$E150)-MINIFS(AZ:AZ,$E:$E,$E150))))</f>
        <v/>
      </c>
      <c r="DP150" s="232" t="str">
        <f t="array" ref="DP150">IF(BA150="","",
IF(INDEX(Settings!$H:$H,MATCH(DP$1,Settings!$G:$G,0))=TRUE,
100-100*(BA150-MINIFS(BA:BA,$E:$E,$E150))/(MAXIFS(BA:BA,$E:$E,$E150)-MINIFS(BA:BA,$E:$E,$E150)),
100*(BA150-MINIFS(BA:BA,$E:$E,$E150))/(MAXIFS(BA:BA,$E:$E,$E150)-MINIFS(BA:BA,$E:$E,$E150))))</f>
        <v/>
      </c>
      <c r="DQ150" s="232" t="str">
        <f t="array" ref="DQ150">IF(BB150="","",
IF(INDEX(Settings!$H:$H,MATCH(DQ$1,Settings!$G:$G,0))=TRUE,
100-100*(BB150-MINIFS(BB:BB,$E:$E,$E150))/(MAXIFS(BB:BB,$E:$E,$E150)-MINIFS(BB:BB,$E:$E,$E150)),
100*(BB150-MINIFS(BB:BB,$E:$E,$E150))/(MAXIFS(BB:BB,$E:$E,$E150)-MINIFS(BB:BB,$E:$E,$E150))))</f>
        <v/>
      </c>
      <c r="DR150" s="232" t="str">
        <f t="array" ref="DR150">IF(BC150="","",
IF(INDEX(Settings!$H:$H,MATCH(DR$1,Settings!$G:$G,0))=TRUE,
100-100*(BC150-MINIFS(BC:BC,$E:$E,$E150))/(MAXIFS(BC:BC,$E:$E,$E150)-MINIFS(BC:BC,$E:$E,$E150)),
100*(BC150-MINIFS(BC:BC,$E:$E,$E150))/(MAXIFS(BC:BC,$E:$E,$E150)-MINIFS(BC:BC,$E:$E,$E150))))</f>
        <v/>
      </c>
      <c r="DS150" s="232" t="str">
        <f t="array" ref="DS150">IF(BD150="","",
IF(INDEX(Settings!$H:$H,MATCH(DS$1,Settings!$G:$G,0))=TRUE,
100-100*(BD150-MINIFS(BD:BD,$E:$E,$E150))/(MAXIFS(BD:BD,$E:$E,$E150)-MINIFS(BD:BD,$E:$E,$E150)),
100*(BD150-MINIFS(BD:BD,$E:$E,$E150))/(MAXIFS(BD:BD,$E:$E,$E150)-MINIFS(BD:BD,$E:$E,$E150))))</f>
        <v/>
      </c>
      <c r="DT150" s="232" t="str">
        <f t="array" ref="DT150">IF(BE150="","",
IF(INDEX(Settings!$H:$H,MATCH(DT$1,Settings!$G:$G,0))=TRUE,
100-100*(BE150-MINIFS(BE:BE,$E:$E,$E150))/(MAXIFS(BE:BE,$E:$E,$E150)-MINIFS(BE:BE,$E:$E,$E150)),
100*(BE150-MINIFS(BE:BE,$E:$E,$E150))/(MAXIFS(BE:BE,$E:$E,$E150)-MINIFS(BE:BE,$E:$E,$E150))))</f>
        <v/>
      </c>
      <c r="DU150" s="232" t="str">
        <f t="array" ref="DU150">IF(BF150="","",
IF(INDEX(Settings!$H:$H,MATCH(DU$1,Settings!$G:$G,0))=TRUE,
100-100*(BF150-MINIFS(BF:BF,$E:$E,$E150))/(MAXIFS(BF:BF,$E:$E,$E150)-MINIFS(BF:BF,$E:$E,$E150)),
100*(BF150-MINIFS(BF:BF,$E:$E,$E150))/(MAXIFS(BF:BF,$E:$E,$E150)-MINIFS(BF:BF,$E:$E,$E150))))</f>
        <v/>
      </c>
      <c r="DV150" s="232" t="str">
        <f t="array" ref="DV150">IF(BG150="","",
IF(INDEX(Settings!$H:$H,MATCH(DV$1,Settings!$G:$G,0))=TRUE,
100-100*(BG150-MINIFS(BG:BG,$E:$E,$E150))/(MAXIFS(BG:BG,$E:$E,$E150)-MINIFS(BG:BG,$E:$E,$E150)),
100*(BG150-MINIFS(BG:BG,$E:$E,$E150))/(MAXIFS(BG:BG,$E:$E,$E150)-MINIFS(BG:BG,$E:$E,$E150))))</f>
        <v/>
      </c>
      <c r="DW150" s="232" t="str">
        <f t="array" ref="DW150">IF(BH150="","",
IF(INDEX(Settings!$H:$H,MATCH(DW$1,Settings!$G:$G,0))=TRUE,
100-100*(BH150-MINIFS(BH:BH,$E:$E,$E150))/(MAXIFS(BH:BH,$E:$E,$E150)-MINIFS(BH:BH,$E:$E,$E150)),
100*(BH150-MINIFS(BH:BH,$E:$E,$E150))/(MAXIFS(BH:BH,$E:$E,$E150)-MINIFS(BH:BH,$E:$E,$E150))))</f>
        <v/>
      </c>
      <c r="DX150" s="232" t="str">
        <f t="array" ref="DX150">IF(BI150="","",
IF(INDEX(Settings!$H:$H,MATCH(DX$1,Settings!$G:$G,0))=TRUE,
100-100*(BI150-MINIFS(BI:BI,$E:$E,$E150))/(MAXIFS(BI:BI,$E:$E,$E150)-MINIFS(BI:BI,$E:$E,$E150)),
100*(BI150-MINIFS(BI:BI,$E:$E,$E150))/(MAXIFS(BI:BI,$E:$E,$E150)-MINIFS(BI:BI,$E:$E,$E150))))</f>
        <v/>
      </c>
      <c r="DY150" s="232" t="str">
        <f t="array" ref="DY150">IF(BJ150="","",
IF(INDEX(Settings!$H:$H,MATCH(DY$1,Settings!$G:$G,0))=TRUE,
100-100*(BJ150-MINIFS(BJ:BJ,$E:$E,$E150))/(MAXIFS(BJ:BJ,$E:$E,$E150)-MINIFS(BJ:BJ,$E:$E,$E150)),
100*(BJ150-MINIFS(BJ:BJ,$E:$E,$E150))/(MAXIFS(BJ:BJ,$E:$E,$E150)-MINIFS(BJ:BJ,$E:$E,$E150))))</f>
        <v/>
      </c>
      <c r="DZ150" s="234"/>
      <c r="EA150" s="234"/>
      <c r="EB150" s="234" t="str">
        <f t="shared" si="8"/>
        <v/>
      </c>
      <c r="EC150" s="234" t="str">
        <f t="shared" si="9"/>
        <v/>
      </c>
      <c r="ED150" s="234" t="str">
        <f t="shared" si="10"/>
        <v/>
      </c>
      <c r="EE150" s="234" t="str">
        <f t="shared" si="11"/>
        <v/>
      </c>
      <c r="EF150" s="234" t="str">
        <f t="shared" si="12"/>
        <v/>
      </c>
      <c r="EG150" s="234" t="str">
        <f t="shared" si="13"/>
        <v/>
      </c>
      <c r="EH150" s="234"/>
      <c r="EI150" s="234"/>
      <c r="EJ150" s="234"/>
      <c r="EK150" s="234"/>
      <c r="EL150" s="234"/>
      <c r="EM150" s="234"/>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3" t="str">
        <f t="shared" si="14"/>
        <v/>
      </c>
      <c r="N151" s="49"/>
      <c r="O151" s="49"/>
      <c r="P151" s="49"/>
      <c r="Q151" s="49"/>
      <c r="R151" s="49"/>
      <c r="S151" s="222" t="str">
        <f>IFERROR(VLOOKUP(AF151, 'YOYO IR Scores'!A:C, 3, FALSE), "")
</f>
        <v/>
      </c>
      <c r="T151" s="49"/>
      <c r="U151" s="49"/>
      <c r="V151" s="49"/>
      <c r="W151" s="49"/>
      <c r="X151" s="224" t="str">
        <f t="shared" si="4"/>
        <v/>
      </c>
      <c r="Y151" s="225" t="str">
        <f t="shared" si="5"/>
        <v/>
      </c>
      <c r="Z151" s="225" t="str">
        <f t="shared" si="6"/>
        <v/>
      </c>
      <c r="AA151" s="224" t="str">
        <f t="shared" si="7"/>
        <v/>
      </c>
      <c r="AB151" s="223"/>
      <c r="AC151" s="223"/>
      <c r="AD151" s="223"/>
      <c r="AE151" s="223" t="str">
        <f>IFERROR(VLOOKUP(AF151, 'YOYO IR Scores'!A:C, 2, FALSE), "")</f>
        <v/>
      </c>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c r="BG151" s="223"/>
      <c r="BH151" s="223"/>
      <c r="BI151" s="223"/>
      <c r="BJ151" s="223"/>
      <c r="BK151" s="223" t="str">
        <f t="array" ref="BK151">IF(J151="","",
IF(INDEX(Settings!$H:$H,MATCH(BY$1,Settings!$G:$G,0))=TRUE,
100-100*(J151-MIN(J:J))/(MAX(J:J)-MIN(J:J)),
100*(J151-MIN(J:J))/(MAX(J:J)-MIN(J:J))))</f>
        <v/>
      </c>
      <c r="BL151" s="223" t="str">
        <f t="array" ref="BL151">IF(J151="","",
IF(INDEX(Settings!$H:$H,MATCH(BY$1,Settings!$G:$G,0))=TRUE,
100-100*(J151-MINIFS(J:J,$E:$E,$E151))/(MAXIFS(J:J,$E:$E,$E151)-MINIFS(J:J,$E:$E,$E151)),
100*(J151-MINIFS(J:J,$E:$E,$E151))/(MAXIFS(J:J,$E:$E,$E151)-MINIFS(J:J,$E:$E,$E151))))</f>
        <v/>
      </c>
      <c r="BM151" s="223"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4" t="str">
        <f t="array" ref="BQ151">IF(J151="","",
IF(INDEX(Settings!$H:$H,MATCH(BY$1,Settings!$G:$G,0))=TRUE,
-1*(J151-AVERAGE(J:J))/STDEV(J:J),
(J151-AVERAGE(J:J))/STDEV(J:J)))</f>
        <v/>
      </c>
      <c r="BR151" s="224" t="str">
        <f>IFERROR(__xludf.DUMMYFUNCTION("IF(J151="""","""",
IF(INDEX(Settings!$H:$H,MATCH(BY$1,Settings!$G:$G,0))=TRUE,
-1*(J151-AVERAGEIFS(J:J,$E:$E,$E151))/STDEV(FILTER(J:J,$E:$E=$E151)),
(J151-AVERAGEIFS(J:J,$E:$E,$E151))/STDEV(FILTER(J:J,$E:$E=$E151))))"),"")</f>
        <v/>
      </c>
      <c r="BS151" s="224"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3" t="str">
        <f t="array" ref="BY151">IF(J151="","",
IF(INDEX(Settings!$H:$H,MATCH(BY$1,Settings!$G:$G,0))=TRUE,
100-100*(J151-MINIFS(J:J,$E:$E,$E151))/(MAXIFS(J:J,$E:$E,$E151)-MINIFS(J:J,$E:$E,$E151)),
100*(J151-MINIFS(J:J,$E:$E,$E151))/(MAXIFS(J:J,$E:$E,$E151)-MINIFS(J:J,$E:$E,$E151))))</f>
        <v/>
      </c>
      <c r="BZ151" s="223" t="str">
        <f t="array" ref="BZ151">IF(K151="","",
IF(INDEX(Settings!$H:$H,MATCH(BZ$1,Settings!$G:$G,0))=TRUE,
100-100*(K151-MINIFS(K:K,$E:$E,$E151))/(MAXIFS(K:K,$E:$E,$E151)-MINIFS(K:K,$E:$E,$E151)),
100*(K151-MINIFS(K:K,$E:$E,$E151))/(MAXIFS(K:K,$E:$E,$E151)-MINIFS(K:K,$E:$E,$E151))))</f>
        <v/>
      </c>
      <c r="CA151" s="223" t="str">
        <f t="array" ref="CA151">IF(L151="","",
IF(INDEX(Settings!$H:$H,MATCH(CA$1,Settings!$G:$G,0))=TRUE,
100-100*(L151-MINIFS(L:L,$E:$E,$E151))/(MAXIFS(L:L,$E:$E,$E151)-MINIFS(L:L,$E:$E,$E151)),
100*(L151-MINIFS(L:L,$E:$E,$E151))/(MAXIFS(L:L,$E:$E,$E151)-MINIFS(L:L,$E:$E,$E151))))</f>
        <v/>
      </c>
      <c r="CB151" s="223" t="str">
        <f t="array" ref="CB151">IF(M151="","",
IF(INDEX(Settings!$H:$H,MATCH(CB$1,Settings!$G:$G,0))=TRUE,
100-100*(M151-MINIFS(M:M,$E:$E,$E151))/(MAXIFS(M:M,$E:$E,$E151)-MINIFS(M:M,$E:$E,$E151)),
100*(M151-MINIFS(M:M,$E:$E,$E151))/(MAXIFS(M:M,$E:$E,$E151)-MINIFS(M:M,$E:$E,$E151))))</f>
        <v/>
      </c>
      <c r="CC151" s="223" t="str">
        <f t="array" ref="CC151">IF(N151="","",
IF(INDEX(Settings!$H:$H,MATCH(CC$1,Settings!$G:$G,0))=TRUE,
100-100*(N151-MINIFS(N:N,$E:$E,$E151))/(MAXIFS(N:N,$E:$E,$E151)-MINIFS(N:N,$E:$E,$E151)),
100*(N151-MINIFS(N:N,$E:$E,$E151))/(MAXIFS(N:N,$E:$E,$E151)-MINIFS(N:N,$E:$E,$E151))))</f>
        <v/>
      </c>
      <c r="CD151" s="223" t="str">
        <f t="array" ref="CD151">IF(O151="","",
IF(INDEX(Settings!$H:$H,MATCH(CD$1,Settings!$G:$G,0))=TRUE,
100-100*(O151-MINIFS(O:O,$E:$E,$E151))/(MAXIFS(O:O,$E:$E,$E151)-MINIFS(O:O,$E:$E,$E151)),
100*(O151-MINIFS(O:O,$E:$E,$E151))/(MAXIFS(O:O,$E:$E,$E151)-MINIFS(O:O,$E:$E,$E151))))</f>
        <v/>
      </c>
      <c r="CE151" s="223" t="str">
        <f t="array" ref="CE151">IF(P151="","",
IF(INDEX(Settings!$H:$H,MATCH(CE$1,Settings!$G:$G,0))=TRUE,
100-100*(P151-MINIFS(P:P,$E:$E,$E151))/(MAXIFS(P:P,$E:$E,$E151)-MINIFS(P:P,$E:$E,$E151)),
100*(P151-MINIFS(P:P,$E:$E,$E151))/(MAXIFS(P:P,$E:$E,$E151)-MINIFS(P:P,$E:$E,$E151))))</f>
        <v/>
      </c>
      <c r="CF151" s="223" t="str">
        <f t="array" ref="CF151">IF(Q151="","",
IF(INDEX(Settings!$H:$H,MATCH(CF$1,Settings!$G:$G,0))=TRUE,
100-100*(Q151-MINIFS(Q:Q,$E:$E,$E151))/(MAXIFS(Q:Q,$E:$E,$E151)-MINIFS(Q:Q,$E:$E,$E151)),
100*(Q151-MINIFS(Q:Q,$E:$E,$E151))/(MAXIFS(Q:Q,$E:$E,$E151)-MINIFS(Q:Q,$E:$E,$E151))))</f>
        <v/>
      </c>
      <c r="CG151" s="223" t="str">
        <f t="array" ref="CG151">IF(R151="","",
IF(INDEX(Settings!$H:$H,MATCH(CG$1,Settings!$G:$G,0))=TRUE,
100-100*(R151-MINIFS(R:R,$E:$E,$E151))/(MAXIFS(R:R,$E:$E,$E151)-MINIFS(R:R,$E:$E,$E151)),
100*(R151-MINIFS(R:R,$E:$E,$E151))/(MAXIFS(R:R,$E:$E,$E151)-MINIFS(R:R,$E:$E,$E151))))</f>
        <v/>
      </c>
      <c r="CH151" s="223" t="str">
        <f t="array" ref="CH151">IF(S151="","",
IF(INDEX(Settings!$H:$H,MATCH(CH$1,Settings!$G:$G,0))=TRUE,
100-100*(S151-MINIFS(S:S,$E:$E,$E151))/(MAXIFS(S:S,$E:$E,$E151)-MINIFS(S:S,$E:$E,$E151)),
100*(S151-MINIFS(S:S,$E:$E,$E151))/(MAXIFS(S:S,$E:$E,$E151)-MINIFS(S:S,$E:$E,$E151))))</f>
        <v/>
      </c>
      <c r="CI151" s="223" t="str">
        <f t="array" ref="CI151">IF(T151="","",
IF(INDEX(Settings!$H:$H,MATCH(CI$1,Settings!$G:$G,0))=TRUE,
100-100*(T151-MINIFS(T:T,$E:$E,$E151))/(MAXIFS(T:T,$E:$E,$E151)-MINIFS(T:T,$E:$E,$E151)),
100*(T151-MINIFS(T:T,$E:$E,$E151))/(MAXIFS(T:T,$E:$E,$E151)-MINIFS(T:T,$E:$E,$E151))))</f>
        <v/>
      </c>
      <c r="CJ151" s="223" t="str">
        <f t="array" ref="CJ151">IF(U151="","",
IF(INDEX(Settings!$H:$H,MATCH(CJ$1,Settings!$G:$G,0))=TRUE,
100-100*(U151-MINIFS(U:U,$E:$E,$E151))/(MAXIFS(U:U,$E:$E,$E151)-MINIFS(U:U,$E:$E,$E151)),
100*(U151-MINIFS(U:U,$E:$E,$E151))/(MAXIFS(U:U,$E:$E,$E151)-MINIFS(U:U,$E:$E,$E151))))</f>
        <v/>
      </c>
      <c r="CK151" s="223" t="str">
        <f t="array" ref="CK151">IF(V151="","",
IF(INDEX(Settings!$H:$H,MATCH(CK$1,Settings!$G:$G,0))=TRUE,
100-100*(V151-MINIFS(V:V,$E:$E,$E151))/(MAXIFS(V:V,$E:$E,$E151)-MINIFS(V:V,$E:$E,$E151)),
100*(V151-MINIFS(V:V,$E:$E,$E151))/(MAXIFS(V:V,$E:$E,$E151)-MINIFS(V:V,$E:$E,$E151))))</f>
        <v/>
      </c>
      <c r="CL151" s="223" t="str">
        <f t="array" ref="CL151">IF(W151="","",
IF(INDEX(Settings!$H:$H,MATCH(CL$1,Settings!$G:$G,0))=TRUE,
100-100*(W151-MINIFS(W:W,$E:$E,$E151))/(MAXIFS(W:W,$E:$E,$E151)-MINIFS(W:W,$E:$E,$E151)),
100*(W151-MINIFS(W:W,$E:$E,$E151))/(MAXIFS(W:W,$E:$E,$E151)-MINIFS(W:W,$E:$E,$E151))))</f>
        <v/>
      </c>
      <c r="CM151" s="223" t="str">
        <f t="array" ref="CM151">IF(X151="","",
IF(INDEX(Settings!$H:$H,MATCH(CM$1,Settings!$G:$G,0))=TRUE,
100-100*(X151-MINIFS(X:X,$E:$E,$E151))/(MAXIFS(X:X,$E:$E,$E151)-MINIFS(X:X,$E:$E,$E151)),
100*(X151-MINIFS(X:X,$E:$E,$E151))/(MAXIFS(X:X,$E:$E,$E151)-MINIFS(X:X,$E:$E,$E151))))</f>
        <v/>
      </c>
      <c r="CN151" s="223" t="str">
        <f t="array" ref="CN151">IF(Y151="","",
IF(INDEX(Settings!$H:$H,MATCH(CN$1,Settings!$G:$G,0))=TRUE,
100-100*(Y151-MINIFS(Y:Y,$E:$E,$E151))/(MAXIFS(Y:Y,$E:$E,$E151)-MINIFS(Y:Y,$E:$E,$E151)),
100*(Y151-MINIFS(Y:Y,$E:$E,$E151))/(MAXIFS(Y:Y,$E:$E,$E151)-MINIFS(Y:Y,$E:$E,$E151))))</f>
        <v/>
      </c>
      <c r="CO151" s="223" t="str">
        <f t="array" ref="CO151">IF(Z151="","",
IF(INDEX(Settings!$H:$H,MATCH(CO$1,Settings!$G:$G,0))=TRUE,
100-100*(Z151-MINIFS(Z:Z,$E:$E,$E151))/(MAXIFS(Z:Z,$E:$E,$E151)-MINIFS(Z:Z,$E:$E,$E151)),
100*(Z151-MINIFS(Z:Z,$E:$E,$E151))/(MAXIFS(Z:Z,$E:$E,$E151)-MINIFS(Z:Z,$E:$E,$E151))))</f>
        <v/>
      </c>
      <c r="CP151" s="223" t="str">
        <f t="array" ref="CP151">IF(AA151="","",
IF(INDEX(Settings!$H:$H,MATCH(CP$1,Settings!$G:$G,0))=TRUE,
100-100*(AA151-MINIFS(AA:AA,$E:$E,$E151))/(MAXIFS(AA:AA,$E:$E,$E151)-MINIFS(AA:AA,$E:$E,$E151)),
100*(AA151-MINIFS(AA:AA,$E:$E,$E151))/(MAXIFS(AA:AA,$E:$E,$E151)-MINIFS(AA:AA,$E:$E,$E151))))</f>
        <v/>
      </c>
      <c r="CQ151" s="223" t="str">
        <f t="array" ref="CQ151">IF(AB151="","",
IF(INDEX(Settings!$H:$H,MATCH(CQ$1,Settings!$G:$G,0))=TRUE,
100-100*(AB151-MINIFS(AB:AB,$E:$E,$E151))/(MAXIFS(AB:AB,$E:$E,$E151)-MINIFS(AB:AB,$E:$E,$E151)),
100*(AB151-MINIFS(AB:AB,$E:$E,$E151))/(MAXIFS(AB:AB,$E:$E,$E151)-MINIFS(AB:AB,$E:$E,$E151))))</f>
        <v/>
      </c>
      <c r="CR151" s="223" t="str">
        <f t="array" ref="CR151">IF(AC151="","",
IF(INDEX(Settings!$H:$H,MATCH(CR$1,Settings!$G:$G,0))=TRUE,
100-100*(AC151-MINIFS(AC:AC,$E:$E,$E151))/(MAXIFS(AC:AC,$E:$E,$E151)-MINIFS(AC:AC,$E:$E,$E151)),
100*(AC151-MINIFS(AC:AC,$E:$E,$E151))/(MAXIFS(AC:AC,$E:$E,$E151)-MINIFS(AC:AC,$E:$E,$E151))))</f>
        <v/>
      </c>
      <c r="CS151" s="223" t="str">
        <f t="array" ref="CS151">IF(AD151="","",
IF(INDEX(Settings!$H:$H,MATCH(CS$1,Settings!$G:$G,0))=TRUE,
100-100*(AD151-MINIFS(AD:AD,$E:$E,$E151))/(MAXIFS(AD:AD,$E:$E,$E151)-MINIFS(AD:AD,$E:$E,$E151)),
100*(AD151-MINIFS(AD:AD,$E:$E,$E151))/(MAXIFS(AD:AD,$E:$E,$E151)-MINIFS(AD:AD,$E:$E,$E151))))</f>
        <v/>
      </c>
      <c r="CT151" s="223" t="str">
        <f t="array" ref="CT151">IF(AE151="","",
IF(INDEX(Settings!$H:$H,MATCH(CT$1,Settings!$G:$G,0))=TRUE,
100-100*(AE151-MINIFS(AE:AE,$E:$E,$E151))/(MAXIFS(AE:AE,$E:$E,$E151)-MINIFS(AE:AE,$E:$E,$E151)),
100*(AE151-MINIFS(AE:AE,$E:$E,$E151))/(MAXIFS(AE:AE,$E:$E,$E151)-MINIFS(AE:AE,$E:$E,$E151))))</f>
        <v/>
      </c>
      <c r="CU151" s="223" t="str">
        <f t="array" ref="CU151">IF(AF151="","",
IF(INDEX(Settings!$H:$H,MATCH(CU$1,Settings!$G:$G,0))=TRUE,
100-100*(AF151-MINIFS(AF:AF,$E:$E,$E151))/(MAXIFS(AF:AF,$E:$E,$E151)-MINIFS(AF:AF,$E:$E,$E151)),
100*(AF151-MINIFS(AF:AF,$E:$E,$E151))/(MAXIFS(AF:AF,$E:$E,$E151)-MINIFS(AF:AF,$E:$E,$E151))))</f>
        <v/>
      </c>
      <c r="CV151" s="223" t="str">
        <f t="array" ref="CV151">IF(AG151="","",
IF(INDEX(Settings!$H:$H,MATCH(CV$1,Settings!$G:$G,0))=TRUE,
100-100*(AG151-MINIFS(AG:AG,$E:$E,$E151))/(MAXIFS(AG:AG,$E:$E,$E151)-MINIFS(AG:AG,$E:$E,$E151)),
100*(AG151-MINIFS(AG:AG,$E:$E,$E151))/(MAXIFS(AG:AG,$E:$E,$E151)-MINIFS(AG:AG,$E:$E,$E151))))</f>
        <v/>
      </c>
      <c r="CW151" s="223" t="str">
        <f t="array" ref="CW151">IF(AH151="","",
IF(INDEX(Settings!$H:$H,MATCH(CW$1,Settings!$G:$G,0))=TRUE,
100-100*(AH151-MINIFS(AH:AH,$E:$E,$E151))/(MAXIFS(AH:AH,$E:$E,$E151)-MINIFS(AH:AH,$E:$E,$E151)),
100*(AH151-MINIFS(AH:AH,$E:$E,$E151))/(MAXIFS(AH:AH,$E:$E,$E151)-MINIFS(AH:AH,$E:$E,$E151))))</f>
        <v/>
      </c>
      <c r="CX151" s="223" t="str">
        <f t="array" ref="CX151">IF(AI151="","",
IF(INDEX(Settings!$H:$H,MATCH(CX$1,Settings!$G:$G,0))=TRUE,
100-100*(AI151-MINIFS(AI:AI,$E:$E,$E151))/(MAXIFS(AI:AI,$E:$E,$E151)-MINIFS(AI:AI,$E:$E,$E151)),
100*(AI151-MINIFS(AI:AI,$E:$E,$E151))/(MAXIFS(AI:AI,$E:$E,$E151)-MINIFS(AI:AI,$E:$E,$E151))))</f>
        <v/>
      </c>
      <c r="CY151" s="223" t="str">
        <f t="array" ref="CY151">IF(AJ151="","",
IF(INDEX(Settings!$H:$H,MATCH(CY$1,Settings!$G:$G,0))=TRUE,
100-100*(AJ151-MINIFS(AJ:AJ,$E:$E,$E151))/(MAXIFS(AJ:AJ,$E:$E,$E151)-MINIFS(AJ:AJ,$E:$E,$E151)),
100*(AJ151-MINIFS(AJ:AJ,$E:$E,$E151))/(MAXIFS(AJ:AJ,$E:$E,$E151)-MINIFS(AJ:AJ,$E:$E,$E151))))</f>
        <v/>
      </c>
      <c r="CZ151" s="223" t="str">
        <f t="array" ref="CZ151">IF(AK151="","",
IF(INDEX(Settings!$H:$H,MATCH(CZ$1,Settings!$G:$G,0))=TRUE,
100-100*(AK151-MINIFS(AK:AK,$E:$E,$E151))/(MAXIFS(AK:AK,$E:$E,$E151)-MINIFS(AK:AK,$E:$E,$E151)),
100*(AK151-MINIFS(AK:AK,$E:$E,$E151))/(MAXIFS(AK:AK,$E:$E,$E151)-MINIFS(AK:AK,$E:$E,$E151))))</f>
        <v/>
      </c>
      <c r="DA151" s="223" t="str">
        <f t="array" ref="DA151">IF(AL151="","",
IF(INDEX(Settings!$H:$H,MATCH(DA$1,Settings!$G:$G,0))=TRUE,
100-100*(AL151-MINIFS(AL:AL,$E:$E,$E151))/(MAXIFS(AL:AL,$E:$E,$E151)-MINIFS(AL:AL,$E:$E,$E151)),
100*(AL151-MINIFS(AL:AL,$E:$E,$E151))/(MAXIFS(AL:AL,$E:$E,$E151)-MINIFS(AL:AL,$E:$E,$E151))))</f>
        <v/>
      </c>
      <c r="DB151" s="223" t="str">
        <f t="array" ref="DB151">IF(AM151="","",
IF(INDEX(Settings!$H:$H,MATCH(DB$1,Settings!$G:$G,0))=TRUE,
100-100*(AM151-MINIFS(AM:AM,$E:$E,$E151))/(MAXIFS(AM:AM,$E:$E,$E151)-MINIFS(AM:AM,$E:$E,$E151)),
100*(AM151-MINIFS(AM:AM,$E:$E,$E151))/(MAXIFS(AM:AM,$E:$E,$E151)-MINIFS(AM:AM,$E:$E,$E151))))</f>
        <v/>
      </c>
      <c r="DC151" s="223" t="str">
        <f t="array" ref="DC151">IF(AN151="","",
IF(INDEX(Settings!$H:$H,MATCH(DC$1,Settings!$G:$G,0))=TRUE,
100-100*(AN151-MINIFS(AN:AN,$E:$E,$E151))/(MAXIFS(AN:AN,$E:$E,$E151)-MINIFS(AN:AN,$E:$E,$E151)),
100*(AN151-MINIFS(AN:AN,$E:$E,$E151))/(MAXIFS(AN:AN,$E:$E,$E151)-MINIFS(AN:AN,$E:$E,$E151))))</f>
        <v/>
      </c>
      <c r="DD151" s="223" t="str">
        <f t="array" ref="DD151">IF(AO151="","",
IF(INDEX(Settings!$H:$H,MATCH(DD$1,Settings!$G:$G,0))=TRUE,
100-100*(AO151-MINIFS(AO:AO,$E:$E,$E151))/(MAXIFS(AO:AO,$E:$E,$E151)-MINIFS(AO:AO,$E:$E,$E151)),
100*(AO151-MINIFS(AO:AO,$E:$E,$E151))/(MAXIFS(AO:AO,$E:$E,$E151)-MINIFS(AO:AO,$E:$E,$E151))))</f>
        <v/>
      </c>
      <c r="DE151" s="223" t="str">
        <f t="array" ref="DE151">IF(AP151="","",
IF(INDEX(Settings!$H:$H,MATCH(DE$1,Settings!$G:$G,0))=TRUE,
100-100*(AP151-MINIFS(AP:AP,$E:$E,$E151))/(MAXIFS(AP:AP,$E:$E,$E151)-MINIFS(AP:AP,$E:$E,$E151)),
100*(AP151-MINIFS(AP:AP,$E:$E,$E151))/(MAXIFS(AP:AP,$E:$E,$E151)-MINIFS(AP:AP,$E:$E,$E151))))</f>
        <v/>
      </c>
      <c r="DF151" s="223" t="str">
        <f t="array" ref="DF151">IF(AQ151="","",
IF(INDEX(Settings!$H:$H,MATCH(DF$1,Settings!$G:$G,0))=TRUE,
100-100*(AQ151-MINIFS(AQ:AQ,$E:$E,$E151))/(MAXIFS(AQ:AQ,$E:$E,$E151)-MINIFS(AQ:AQ,$E:$E,$E151)),
100*(AQ151-MINIFS(AQ:AQ,$E:$E,$E151))/(MAXIFS(AQ:AQ,$E:$E,$E151)-MINIFS(AQ:AQ,$E:$E,$E151))))</f>
        <v/>
      </c>
      <c r="DG151" s="223" t="str">
        <f t="array" ref="DG151">IF(AR151="","",
IF(INDEX(Settings!$H:$H,MATCH(DG$1,Settings!$G:$G,0))=TRUE,
100-100*(AR151-MINIFS(AR:AR,$E:$E,$E151))/(MAXIFS(AR:AR,$E:$E,$E151)-MINIFS(AR:AR,$E:$E,$E151)),
100*(AR151-MINIFS(AR:AR,$E:$E,$E151))/(MAXIFS(AR:AR,$E:$E,$E151)-MINIFS(AR:AR,$E:$E,$E151))))</f>
        <v/>
      </c>
      <c r="DH151" s="223" t="str">
        <f t="array" ref="DH151">IF(AS151="","",
IF(INDEX(Settings!$H:$H,MATCH(DH$1,Settings!$G:$G,0))=TRUE,
100-100*(AS151-MINIFS(AS:AS,$E:$E,$E151))/(MAXIFS(AS:AS,$E:$E,$E151)-MINIFS(AS:AS,$E:$E,$E151)),
100*(AS151-MINIFS(AS:AS,$E:$E,$E151))/(MAXIFS(AS:AS,$E:$E,$E151)-MINIFS(AS:AS,$E:$E,$E151))))</f>
        <v/>
      </c>
      <c r="DI151" s="223" t="str">
        <f t="array" ref="DI151">IF(AT151="","",
IF(INDEX(Settings!$H:$H,MATCH(DI$1,Settings!$G:$G,0))=TRUE,
100-100*(AT151-MINIFS(AT:AT,$E:$E,$E151))/(MAXIFS(AT:AT,$E:$E,$E151)-MINIFS(AT:AT,$E:$E,$E151)),
100*(AT151-MINIFS(AT:AT,$E:$E,$E151))/(MAXIFS(AT:AT,$E:$E,$E151)-MINIFS(AT:AT,$E:$E,$E151))))</f>
        <v/>
      </c>
      <c r="DJ151" s="223" t="str">
        <f t="array" ref="DJ151">IF(AU151="","",
IF(INDEX(Settings!$H:$H,MATCH(DJ$1,Settings!$G:$G,0))=TRUE,
100-100*(AU151-MINIFS(AU:AU,$E:$E,$E151))/(MAXIFS(AU:AU,$E:$E,$E151)-MINIFS(AU:AU,$E:$E,$E151)),
100*(AU151-MINIFS(AU:AU,$E:$E,$E151))/(MAXIFS(AU:AU,$E:$E,$E151)-MINIFS(AU:AU,$E:$E,$E151))))</f>
        <v/>
      </c>
      <c r="DK151" s="223" t="str">
        <f t="array" ref="DK151">IF(AV151="","",
IF(INDEX(Settings!$H:$H,MATCH(DK$1,Settings!$G:$G,0))=TRUE,
100-100*(AV151-MINIFS(AV:AV,$E:$E,$E151))/(MAXIFS(AV:AV,$E:$E,$E151)-MINIFS(AV:AV,$E:$E,$E151)),
100*(AV151-MINIFS(AV:AV,$E:$E,$E151))/(MAXIFS(AV:AV,$E:$E,$E151)-MINIFS(AV:AV,$E:$E,$E151))))</f>
        <v/>
      </c>
      <c r="DL151" s="223" t="str">
        <f t="array" ref="DL151">IF(AW151="","",
IF(INDEX(Settings!$H:$H,MATCH(DL$1,Settings!$G:$G,0))=TRUE,
100-100*(AW151-MINIFS(AW:AW,$E:$E,$E151))/(MAXIFS(AW:AW,$E:$E,$E151)-MINIFS(AW:AW,$E:$E,$E151)),
100*(AW151-MINIFS(AW:AW,$E:$E,$E151))/(MAXIFS(AW:AW,$E:$E,$E151)-MINIFS(AW:AW,$E:$E,$E151))))</f>
        <v/>
      </c>
      <c r="DM151" s="223" t="str">
        <f t="array" ref="DM151">IF(AX151="","",
IF(INDEX(Settings!$H:$H,MATCH(DM$1,Settings!$G:$G,0))=TRUE,
100-100*(AX151-MINIFS(AX:AX,$E:$E,$E151))/(MAXIFS(AX:AX,$E:$E,$E151)-MINIFS(AX:AX,$E:$E,$E151)),
100*(AX151-MINIFS(AX:AX,$E:$E,$E151))/(MAXIFS(AX:AX,$E:$E,$E151)-MINIFS(AX:AX,$E:$E,$E151))))</f>
        <v/>
      </c>
      <c r="DN151" s="223" t="str">
        <f t="array" ref="DN151">IF(AY151="","",
IF(INDEX(Settings!$H:$H,MATCH(DN$1,Settings!$G:$G,0))=TRUE,
100-100*(AY151-MINIFS(AY:AY,$E:$E,$E151))/(MAXIFS(AY:AY,$E:$E,$E151)-MINIFS(AY:AY,$E:$E,$E151)),
100*(AY151-MINIFS(AY:AY,$E:$E,$E151))/(MAXIFS(AY:AY,$E:$E,$E151)-MINIFS(AY:AY,$E:$E,$E151))))</f>
        <v/>
      </c>
      <c r="DO151" s="223" t="str">
        <f t="array" ref="DO151">IF(AZ151="","",
IF(INDEX(Settings!$H:$H,MATCH(DO$1,Settings!$G:$G,0))=TRUE,
100-100*(AZ151-MINIFS(AZ:AZ,$E:$E,$E151))/(MAXIFS(AZ:AZ,$E:$E,$E151)-MINIFS(AZ:AZ,$E:$E,$E151)),
100*(AZ151-MINIFS(AZ:AZ,$E:$E,$E151))/(MAXIFS(AZ:AZ,$E:$E,$E151)-MINIFS(AZ:AZ,$E:$E,$E151))))</f>
        <v/>
      </c>
      <c r="DP151" s="223" t="str">
        <f t="array" ref="DP151">IF(BA151="","",
IF(INDEX(Settings!$H:$H,MATCH(DP$1,Settings!$G:$G,0))=TRUE,
100-100*(BA151-MINIFS(BA:BA,$E:$E,$E151))/(MAXIFS(BA:BA,$E:$E,$E151)-MINIFS(BA:BA,$E:$E,$E151)),
100*(BA151-MINIFS(BA:BA,$E:$E,$E151))/(MAXIFS(BA:BA,$E:$E,$E151)-MINIFS(BA:BA,$E:$E,$E151))))</f>
        <v/>
      </c>
      <c r="DQ151" s="223" t="str">
        <f t="array" ref="DQ151">IF(BB151="","",
IF(INDEX(Settings!$H:$H,MATCH(DQ$1,Settings!$G:$G,0))=TRUE,
100-100*(BB151-MINIFS(BB:BB,$E:$E,$E151))/(MAXIFS(BB:BB,$E:$E,$E151)-MINIFS(BB:BB,$E:$E,$E151)),
100*(BB151-MINIFS(BB:BB,$E:$E,$E151))/(MAXIFS(BB:BB,$E:$E,$E151)-MINIFS(BB:BB,$E:$E,$E151))))</f>
        <v/>
      </c>
      <c r="DR151" s="223" t="str">
        <f t="array" ref="DR151">IF(BC151="","",
IF(INDEX(Settings!$H:$H,MATCH(DR$1,Settings!$G:$G,0))=TRUE,
100-100*(BC151-MINIFS(BC:BC,$E:$E,$E151))/(MAXIFS(BC:BC,$E:$E,$E151)-MINIFS(BC:BC,$E:$E,$E151)),
100*(BC151-MINIFS(BC:BC,$E:$E,$E151))/(MAXIFS(BC:BC,$E:$E,$E151)-MINIFS(BC:BC,$E:$E,$E151))))</f>
        <v/>
      </c>
      <c r="DS151" s="223" t="str">
        <f t="array" ref="DS151">IF(BD151="","",
IF(INDEX(Settings!$H:$H,MATCH(DS$1,Settings!$G:$G,0))=TRUE,
100-100*(BD151-MINIFS(BD:BD,$E:$E,$E151))/(MAXIFS(BD:BD,$E:$E,$E151)-MINIFS(BD:BD,$E:$E,$E151)),
100*(BD151-MINIFS(BD:BD,$E:$E,$E151))/(MAXIFS(BD:BD,$E:$E,$E151)-MINIFS(BD:BD,$E:$E,$E151))))</f>
        <v/>
      </c>
      <c r="DT151" s="223" t="str">
        <f t="array" ref="DT151">IF(BE151="","",
IF(INDEX(Settings!$H:$H,MATCH(DT$1,Settings!$G:$G,0))=TRUE,
100-100*(BE151-MINIFS(BE:BE,$E:$E,$E151))/(MAXIFS(BE:BE,$E:$E,$E151)-MINIFS(BE:BE,$E:$E,$E151)),
100*(BE151-MINIFS(BE:BE,$E:$E,$E151))/(MAXIFS(BE:BE,$E:$E,$E151)-MINIFS(BE:BE,$E:$E,$E151))))</f>
        <v/>
      </c>
      <c r="DU151" s="223" t="str">
        <f t="array" ref="DU151">IF(BF151="","",
IF(INDEX(Settings!$H:$H,MATCH(DU$1,Settings!$G:$G,0))=TRUE,
100-100*(BF151-MINIFS(BF:BF,$E:$E,$E151))/(MAXIFS(BF:BF,$E:$E,$E151)-MINIFS(BF:BF,$E:$E,$E151)),
100*(BF151-MINIFS(BF:BF,$E:$E,$E151))/(MAXIFS(BF:BF,$E:$E,$E151)-MINIFS(BF:BF,$E:$E,$E151))))</f>
        <v/>
      </c>
      <c r="DV151" s="223" t="str">
        <f t="array" ref="DV151">IF(BG151="","",
IF(INDEX(Settings!$H:$H,MATCH(DV$1,Settings!$G:$G,0))=TRUE,
100-100*(BG151-MINIFS(BG:BG,$E:$E,$E151))/(MAXIFS(BG:BG,$E:$E,$E151)-MINIFS(BG:BG,$E:$E,$E151)),
100*(BG151-MINIFS(BG:BG,$E:$E,$E151))/(MAXIFS(BG:BG,$E:$E,$E151)-MINIFS(BG:BG,$E:$E,$E151))))</f>
        <v/>
      </c>
      <c r="DW151" s="223" t="str">
        <f t="array" ref="DW151">IF(BH151="","",
IF(INDEX(Settings!$H:$H,MATCH(DW$1,Settings!$G:$G,0))=TRUE,
100-100*(BH151-MINIFS(BH:BH,$E:$E,$E151))/(MAXIFS(BH:BH,$E:$E,$E151)-MINIFS(BH:BH,$E:$E,$E151)),
100*(BH151-MINIFS(BH:BH,$E:$E,$E151))/(MAXIFS(BH:BH,$E:$E,$E151)-MINIFS(BH:BH,$E:$E,$E151))))</f>
        <v/>
      </c>
      <c r="DX151" s="223" t="str">
        <f t="array" ref="DX151">IF(BI151="","",
IF(INDEX(Settings!$H:$H,MATCH(DX$1,Settings!$G:$G,0))=TRUE,
100-100*(BI151-MINIFS(BI:BI,$E:$E,$E151))/(MAXIFS(BI:BI,$E:$E,$E151)-MINIFS(BI:BI,$E:$E,$E151)),
100*(BI151-MINIFS(BI:BI,$E:$E,$E151))/(MAXIFS(BI:BI,$E:$E,$E151)-MINIFS(BI:BI,$E:$E,$E151))))</f>
        <v/>
      </c>
      <c r="DY151" s="223" t="str">
        <f t="array" ref="DY151">IF(BJ151="","",
IF(INDEX(Settings!$H:$H,MATCH(DY$1,Settings!$G:$G,0))=TRUE,
100-100*(BJ151-MINIFS(BJ:BJ,$E:$E,$E151))/(MAXIFS(BJ:BJ,$E:$E,$E151)-MINIFS(BJ:BJ,$E:$E,$E151)),
100*(BJ151-MINIFS(BJ:BJ,$E:$E,$E151))/(MAXIFS(BJ:BJ,$E:$E,$E151)-MINIFS(BJ:BJ,$E:$E,$E151))))</f>
        <v/>
      </c>
      <c r="DZ151" s="225"/>
      <c r="EA151" s="225"/>
      <c r="EB151" s="225" t="str">
        <f t="shared" si="8"/>
        <v/>
      </c>
      <c r="EC151" s="225" t="str">
        <f t="shared" si="9"/>
        <v/>
      </c>
      <c r="ED151" s="225" t="str">
        <f t="shared" si="10"/>
        <v/>
      </c>
      <c r="EE151" s="225" t="str">
        <f t="shared" si="11"/>
        <v/>
      </c>
      <c r="EF151" s="225" t="str">
        <f t="shared" si="12"/>
        <v/>
      </c>
      <c r="EG151" s="225" t="str">
        <f t="shared" si="13"/>
        <v/>
      </c>
      <c r="EH151" s="225"/>
      <c r="EI151" s="225"/>
      <c r="EJ151" s="225"/>
      <c r="EK151" s="225"/>
      <c r="EL151" s="225"/>
      <c r="EM151" s="225"/>
    </row>
    <row r="152">
      <c r="A152" s="231"/>
      <c r="B152" s="231"/>
      <c r="C152" s="231"/>
      <c r="D152" s="231" t="str">
        <f t="array" ref="D152">IFERROR(INDEX(Profiles!$B:$B,MATCH($A152,Profiles!$A:$A,0)),"")</f>
        <v/>
      </c>
      <c r="E152" s="231"/>
      <c r="F152" s="231"/>
      <c r="G152" s="231"/>
      <c r="H152" s="231"/>
      <c r="I152" s="231" t="str">
        <f>IF(A152="","",IF(Settings!$N$3="DATE",F152&amp;": "&amp;TEXT(B152,"M/DD/YY"),F152&amp;": "&amp;H152))</f>
        <v/>
      </c>
      <c r="J152" s="231"/>
      <c r="K152" s="231"/>
      <c r="L152" s="231"/>
      <c r="M152" s="232" t="str">
        <f t="shared" si="14"/>
        <v/>
      </c>
      <c r="N152" s="231"/>
      <c r="O152" s="231"/>
      <c r="P152" s="231"/>
      <c r="Q152" s="231"/>
      <c r="R152" s="231"/>
      <c r="S152" s="230" t="str">
        <f>IFERROR(VLOOKUP(AF152, 'YOYO IR Scores'!A:C, 3, FALSE), "")
</f>
        <v/>
      </c>
      <c r="T152" s="231"/>
      <c r="U152" s="231"/>
      <c r="V152" s="231"/>
      <c r="W152" s="231"/>
      <c r="X152" s="233" t="str">
        <f t="shared" si="4"/>
        <v/>
      </c>
      <c r="Y152" s="234" t="str">
        <f t="shared" si="5"/>
        <v/>
      </c>
      <c r="Z152" s="234" t="str">
        <f t="shared" si="6"/>
        <v/>
      </c>
      <c r="AA152" s="233" t="str">
        <f t="shared" si="7"/>
        <v/>
      </c>
      <c r="AB152" s="232"/>
      <c r="AC152" s="232"/>
      <c r="AD152" s="232"/>
      <c r="AE152" s="232" t="str">
        <f>IFERROR(VLOOKUP(AF152, 'YOYO IR Scores'!A:C, 2, FALSE), "")</f>
        <v/>
      </c>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t="str">
        <f t="array" ref="BK152">IF(J152="","",
IF(INDEX(Settings!$H:$H,MATCH(BY$1,Settings!$G:$G,0))=TRUE,
100-100*(J152-MIN(J:J))/(MAX(J:J)-MIN(J:J)),
100*(J152-MIN(J:J))/(MAX(J:J)-MIN(J:J))))</f>
        <v/>
      </c>
      <c r="BL152" s="232" t="str">
        <f t="array" ref="BL152">IF(J152="","",
IF(INDEX(Settings!$H:$H,MATCH(BY$1,Settings!$G:$G,0))=TRUE,
100-100*(J152-MINIFS(J:J,$E:$E,$E152))/(MAXIFS(J:J,$E:$E,$E152)-MINIFS(J:J,$E:$E,$E152)),
100*(J152-MINIFS(J:J,$E:$E,$E152))/(MAXIFS(J:J,$E:$E,$E152)-MINIFS(J:J,$E:$E,$E152))))</f>
        <v/>
      </c>
      <c r="BM152" s="232" t="str">
        <f t="array" ref="BM152">IF(J152="","",
IF(INDEX(Settings!$H:$H,MATCH(BY$1,Settings!$G:$G,0))=TRUE,
100-100*(J152-MINIFS(J:J,$E:$E,$E152,$I:$I,$I152))/(MAXIFS(J:J,$E:$E,$E152,$I:$I,$I152)-MINIFS(J:J,$E:$E,$E152,$I:$I,$I152)),
100*(J152-MINIFS(J:J,$E:$E,$E152,$I:$I,$I152))/(MAXIFS(J:J,$E:$E,$E152,$I:$I,$I152)-MINIFS(J:J,$E:$E,$E152,$I:$I,$I152))))</f>
        <v/>
      </c>
      <c r="BN152" s="231" t="str">
        <f t="array" ref="BN152">IF(J152="","",
IF(INDEX(Settings!$H:$H,MATCH(BY$1,Settings!$G:$G,0))=TRUE,
100-100*PERCENTRANK(J:J,J152),
100*PERCENTRANK(J:J,J152)))</f>
        <v/>
      </c>
      <c r="BO152" s="231" t="str">
        <f>IFERROR(__xludf.DUMMYFUNCTION("IF(J152="""","""",
IF(INDEX(Settings!$H:$H,MATCH(BY$1,Settings!$G:$G,0))=TRUE,
100-100*PERCENTRANK(FILTER(J:J,$E:$E=$E152),J152),
100*PERCENTRANK(FILTER(J:J,$E:$E=$E152),J152)))"),"")</f>
        <v/>
      </c>
      <c r="BP152" s="231" t="str">
        <f>IFERROR(__xludf.DUMMYFUNCTION("IF(J152="""","""",
IF(INDEX(Settings!$H:$H,MATCH(BY$1,Settings!$G:$G,0))=TRUE,
100-100*PERCENTRANK(FILTER(J:J,$E:$E=$E152,$I:$I=$I152),J152),
100*PERCENTRANK(FILTER(J:J,$E:$E=$E152,$I:$I=$I152),J152)))"),"")</f>
        <v/>
      </c>
      <c r="BQ152" s="233" t="str">
        <f t="array" ref="BQ152">IF(J152="","",
IF(INDEX(Settings!$H:$H,MATCH(BY$1,Settings!$G:$G,0))=TRUE,
-1*(J152-AVERAGE(J:J))/STDEV(J:J),
(J152-AVERAGE(J:J))/STDEV(J:J)))</f>
        <v/>
      </c>
      <c r="BR152" s="233" t="str">
        <f>IFERROR(__xludf.DUMMYFUNCTION("IF(J152="""","""",
IF(INDEX(Settings!$H:$H,MATCH(BY$1,Settings!$G:$G,0))=TRUE,
-1*(J152-AVERAGEIFS(J:J,$E:$E,$E152))/STDEV(FILTER(J:J,$E:$E=$E152)),
(J152-AVERAGEIFS(J:J,$E:$E,$E152))/STDEV(FILTER(J:J,$E:$E=$E152))))"),"")</f>
        <v/>
      </c>
      <c r="BS152" s="233"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1"/>
      <c r="BX152" s="231"/>
      <c r="BY152" s="232" t="str">
        <f t="array" ref="BY152">IF(J152="","",
IF(INDEX(Settings!$H:$H,MATCH(BY$1,Settings!$G:$G,0))=TRUE,
100-100*(J152-MINIFS(J:J,$E:$E,$E152))/(MAXIFS(J:J,$E:$E,$E152)-MINIFS(J:J,$E:$E,$E152)),
100*(J152-MINIFS(J:J,$E:$E,$E152))/(MAXIFS(J:J,$E:$E,$E152)-MINIFS(J:J,$E:$E,$E152))))</f>
        <v/>
      </c>
      <c r="BZ152" s="232" t="str">
        <f t="array" ref="BZ152">IF(K152="","",
IF(INDEX(Settings!$H:$H,MATCH(BZ$1,Settings!$G:$G,0))=TRUE,
100-100*(K152-MINIFS(K:K,$E:$E,$E152))/(MAXIFS(K:K,$E:$E,$E152)-MINIFS(K:K,$E:$E,$E152)),
100*(K152-MINIFS(K:K,$E:$E,$E152))/(MAXIFS(K:K,$E:$E,$E152)-MINIFS(K:K,$E:$E,$E152))))</f>
        <v/>
      </c>
      <c r="CA152" s="232" t="str">
        <f t="array" ref="CA152">IF(L152="","",
IF(INDEX(Settings!$H:$H,MATCH(CA$1,Settings!$G:$G,0))=TRUE,
100-100*(L152-MINIFS(L:L,$E:$E,$E152))/(MAXIFS(L:L,$E:$E,$E152)-MINIFS(L:L,$E:$E,$E152)),
100*(L152-MINIFS(L:L,$E:$E,$E152))/(MAXIFS(L:L,$E:$E,$E152)-MINIFS(L:L,$E:$E,$E152))))</f>
        <v/>
      </c>
      <c r="CB152" s="232" t="str">
        <f t="array" ref="CB152">IF(M152="","",
IF(INDEX(Settings!$H:$H,MATCH(CB$1,Settings!$G:$G,0))=TRUE,
100-100*(M152-MINIFS(M:M,$E:$E,$E152))/(MAXIFS(M:M,$E:$E,$E152)-MINIFS(M:M,$E:$E,$E152)),
100*(M152-MINIFS(M:M,$E:$E,$E152))/(MAXIFS(M:M,$E:$E,$E152)-MINIFS(M:M,$E:$E,$E152))))</f>
        <v/>
      </c>
      <c r="CC152" s="232" t="str">
        <f t="array" ref="CC152">IF(N152="","",
IF(INDEX(Settings!$H:$H,MATCH(CC$1,Settings!$G:$G,0))=TRUE,
100-100*(N152-MINIFS(N:N,$E:$E,$E152))/(MAXIFS(N:N,$E:$E,$E152)-MINIFS(N:N,$E:$E,$E152)),
100*(N152-MINIFS(N:N,$E:$E,$E152))/(MAXIFS(N:N,$E:$E,$E152)-MINIFS(N:N,$E:$E,$E152))))</f>
        <v/>
      </c>
      <c r="CD152" s="232" t="str">
        <f t="array" ref="CD152">IF(O152="","",
IF(INDEX(Settings!$H:$H,MATCH(CD$1,Settings!$G:$G,0))=TRUE,
100-100*(O152-MINIFS(O:O,$E:$E,$E152))/(MAXIFS(O:O,$E:$E,$E152)-MINIFS(O:O,$E:$E,$E152)),
100*(O152-MINIFS(O:O,$E:$E,$E152))/(MAXIFS(O:O,$E:$E,$E152)-MINIFS(O:O,$E:$E,$E152))))</f>
        <v/>
      </c>
      <c r="CE152" s="232" t="str">
        <f t="array" ref="CE152">IF(P152="","",
IF(INDEX(Settings!$H:$H,MATCH(CE$1,Settings!$G:$G,0))=TRUE,
100-100*(P152-MINIFS(P:P,$E:$E,$E152))/(MAXIFS(P:P,$E:$E,$E152)-MINIFS(P:P,$E:$E,$E152)),
100*(P152-MINIFS(P:P,$E:$E,$E152))/(MAXIFS(P:P,$E:$E,$E152)-MINIFS(P:P,$E:$E,$E152))))</f>
        <v/>
      </c>
      <c r="CF152" s="232" t="str">
        <f t="array" ref="CF152">IF(Q152="","",
IF(INDEX(Settings!$H:$H,MATCH(CF$1,Settings!$G:$G,0))=TRUE,
100-100*(Q152-MINIFS(Q:Q,$E:$E,$E152))/(MAXIFS(Q:Q,$E:$E,$E152)-MINIFS(Q:Q,$E:$E,$E152)),
100*(Q152-MINIFS(Q:Q,$E:$E,$E152))/(MAXIFS(Q:Q,$E:$E,$E152)-MINIFS(Q:Q,$E:$E,$E152))))</f>
        <v/>
      </c>
      <c r="CG152" s="232" t="str">
        <f t="array" ref="CG152">IF(R152="","",
IF(INDEX(Settings!$H:$H,MATCH(CG$1,Settings!$G:$G,0))=TRUE,
100-100*(R152-MINIFS(R:R,$E:$E,$E152))/(MAXIFS(R:R,$E:$E,$E152)-MINIFS(R:R,$E:$E,$E152)),
100*(R152-MINIFS(R:R,$E:$E,$E152))/(MAXIFS(R:R,$E:$E,$E152)-MINIFS(R:R,$E:$E,$E152))))</f>
        <v/>
      </c>
      <c r="CH152" s="232" t="str">
        <f t="array" ref="CH152">IF(S152="","",
IF(INDEX(Settings!$H:$H,MATCH(CH$1,Settings!$G:$G,0))=TRUE,
100-100*(S152-MINIFS(S:S,$E:$E,$E152))/(MAXIFS(S:S,$E:$E,$E152)-MINIFS(S:S,$E:$E,$E152)),
100*(S152-MINIFS(S:S,$E:$E,$E152))/(MAXIFS(S:S,$E:$E,$E152)-MINIFS(S:S,$E:$E,$E152))))</f>
        <v/>
      </c>
      <c r="CI152" s="232" t="str">
        <f t="array" ref="CI152">IF(T152="","",
IF(INDEX(Settings!$H:$H,MATCH(CI$1,Settings!$G:$G,0))=TRUE,
100-100*(T152-MINIFS(T:T,$E:$E,$E152))/(MAXIFS(T:T,$E:$E,$E152)-MINIFS(T:T,$E:$E,$E152)),
100*(T152-MINIFS(T:T,$E:$E,$E152))/(MAXIFS(T:T,$E:$E,$E152)-MINIFS(T:T,$E:$E,$E152))))</f>
        <v/>
      </c>
      <c r="CJ152" s="232" t="str">
        <f t="array" ref="CJ152">IF(U152="","",
IF(INDEX(Settings!$H:$H,MATCH(CJ$1,Settings!$G:$G,0))=TRUE,
100-100*(U152-MINIFS(U:U,$E:$E,$E152))/(MAXIFS(U:U,$E:$E,$E152)-MINIFS(U:U,$E:$E,$E152)),
100*(U152-MINIFS(U:U,$E:$E,$E152))/(MAXIFS(U:U,$E:$E,$E152)-MINIFS(U:U,$E:$E,$E152))))</f>
        <v/>
      </c>
      <c r="CK152" s="232" t="str">
        <f t="array" ref="CK152">IF(V152="","",
IF(INDEX(Settings!$H:$H,MATCH(CK$1,Settings!$G:$G,0))=TRUE,
100-100*(V152-MINIFS(V:V,$E:$E,$E152))/(MAXIFS(V:V,$E:$E,$E152)-MINIFS(V:V,$E:$E,$E152)),
100*(V152-MINIFS(V:V,$E:$E,$E152))/(MAXIFS(V:V,$E:$E,$E152)-MINIFS(V:V,$E:$E,$E152))))</f>
        <v/>
      </c>
      <c r="CL152" s="232" t="str">
        <f t="array" ref="CL152">IF(W152="","",
IF(INDEX(Settings!$H:$H,MATCH(CL$1,Settings!$G:$G,0))=TRUE,
100-100*(W152-MINIFS(W:W,$E:$E,$E152))/(MAXIFS(W:W,$E:$E,$E152)-MINIFS(W:W,$E:$E,$E152)),
100*(W152-MINIFS(W:W,$E:$E,$E152))/(MAXIFS(W:W,$E:$E,$E152)-MINIFS(W:W,$E:$E,$E152))))</f>
        <v/>
      </c>
      <c r="CM152" s="232" t="str">
        <f t="array" ref="CM152">IF(X152="","",
IF(INDEX(Settings!$H:$H,MATCH(CM$1,Settings!$G:$G,0))=TRUE,
100-100*(X152-MINIFS(X:X,$E:$E,$E152))/(MAXIFS(X:X,$E:$E,$E152)-MINIFS(X:X,$E:$E,$E152)),
100*(X152-MINIFS(X:X,$E:$E,$E152))/(MAXIFS(X:X,$E:$E,$E152)-MINIFS(X:X,$E:$E,$E152))))</f>
        <v/>
      </c>
      <c r="CN152" s="232" t="str">
        <f t="array" ref="CN152">IF(Y152="","",
IF(INDEX(Settings!$H:$H,MATCH(CN$1,Settings!$G:$G,0))=TRUE,
100-100*(Y152-MINIFS(Y:Y,$E:$E,$E152))/(MAXIFS(Y:Y,$E:$E,$E152)-MINIFS(Y:Y,$E:$E,$E152)),
100*(Y152-MINIFS(Y:Y,$E:$E,$E152))/(MAXIFS(Y:Y,$E:$E,$E152)-MINIFS(Y:Y,$E:$E,$E152))))</f>
        <v/>
      </c>
      <c r="CO152" s="232" t="str">
        <f t="array" ref="CO152">IF(Z152="","",
IF(INDEX(Settings!$H:$H,MATCH(CO$1,Settings!$G:$G,0))=TRUE,
100-100*(Z152-MINIFS(Z:Z,$E:$E,$E152))/(MAXIFS(Z:Z,$E:$E,$E152)-MINIFS(Z:Z,$E:$E,$E152)),
100*(Z152-MINIFS(Z:Z,$E:$E,$E152))/(MAXIFS(Z:Z,$E:$E,$E152)-MINIFS(Z:Z,$E:$E,$E152))))</f>
        <v/>
      </c>
      <c r="CP152" s="232" t="str">
        <f t="array" ref="CP152">IF(AA152="","",
IF(INDEX(Settings!$H:$H,MATCH(CP$1,Settings!$G:$G,0))=TRUE,
100-100*(AA152-MINIFS(AA:AA,$E:$E,$E152))/(MAXIFS(AA:AA,$E:$E,$E152)-MINIFS(AA:AA,$E:$E,$E152)),
100*(AA152-MINIFS(AA:AA,$E:$E,$E152))/(MAXIFS(AA:AA,$E:$E,$E152)-MINIFS(AA:AA,$E:$E,$E152))))</f>
        <v/>
      </c>
      <c r="CQ152" s="232" t="str">
        <f t="array" ref="CQ152">IF(AB152="","",
IF(INDEX(Settings!$H:$H,MATCH(CQ$1,Settings!$G:$G,0))=TRUE,
100-100*(AB152-MINIFS(AB:AB,$E:$E,$E152))/(MAXIFS(AB:AB,$E:$E,$E152)-MINIFS(AB:AB,$E:$E,$E152)),
100*(AB152-MINIFS(AB:AB,$E:$E,$E152))/(MAXIFS(AB:AB,$E:$E,$E152)-MINIFS(AB:AB,$E:$E,$E152))))</f>
        <v/>
      </c>
      <c r="CR152" s="232" t="str">
        <f t="array" ref="CR152">IF(AC152="","",
IF(INDEX(Settings!$H:$H,MATCH(CR$1,Settings!$G:$G,0))=TRUE,
100-100*(AC152-MINIFS(AC:AC,$E:$E,$E152))/(MAXIFS(AC:AC,$E:$E,$E152)-MINIFS(AC:AC,$E:$E,$E152)),
100*(AC152-MINIFS(AC:AC,$E:$E,$E152))/(MAXIFS(AC:AC,$E:$E,$E152)-MINIFS(AC:AC,$E:$E,$E152))))</f>
        <v/>
      </c>
      <c r="CS152" s="232" t="str">
        <f t="array" ref="CS152">IF(AD152="","",
IF(INDEX(Settings!$H:$H,MATCH(CS$1,Settings!$G:$G,0))=TRUE,
100-100*(AD152-MINIFS(AD:AD,$E:$E,$E152))/(MAXIFS(AD:AD,$E:$E,$E152)-MINIFS(AD:AD,$E:$E,$E152)),
100*(AD152-MINIFS(AD:AD,$E:$E,$E152))/(MAXIFS(AD:AD,$E:$E,$E152)-MINIFS(AD:AD,$E:$E,$E152))))</f>
        <v/>
      </c>
      <c r="CT152" s="232" t="str">
        <f t="array" ref="CT152">IF(AE152="","",
IF(INDEX(Settings!$H:$H,MATCH(CT$1,Settings!$G:$G,0))=TRUE,
100-100*(AE152-MINIFS(AE:AE,$E:$E,$E152))/(MAXIFS(AE:AE,$E:$E,$E152)-MINIFS(AE:AE,$E:$E,$E152)),
100*(AE152-MINIFS(AE:AE,$E:$E,$E152))/(MAXIFS(AE:AE,$E:$E,$E152)-MINIFS(AE:AE,$E:$E,$E152))))</f>
        <v/>
      </c>
      <c r="CU152" s="232" t="str">
        <f t="array" ref="CU152">IF(AF152="","",
IF(INDEX(Settings!$H:$H,MATCH(CU$1,Settings!$G:$G,0))=TRUE,
100-100*(AF152-MINIFS(AF:AF,$E:$E,$E152))/(MAXIFS(AF:AF,$E:$E,$E152)-MINIFS(AF:AF,$E:$E,$E152)),
100*(AF152-MINIFS(AF:AF,$E:$E,$E152))/(MAXIFS(AF:AF,$E:$E,$E152)-MINIFS(AF:AF,$E:$E,$E152))))</f>
        <v/>
      </c>
      <c r="CV152" s="232" t="str">
        <f t="array" ref="CV152">IF(AG152="","",
IF(INDEX(Settings!$H:$H,MATCH(CV$1,Settings!$G:$G,0))=TRUE,
100-100*(AG152-MINIFS(AG:AG,$E:$E,$E152))/(MAXIFS(AG:AG,$E:$E,$E152)-MINIFS(AG:AG,$E:$E,$E152)),
100*(AG152-MINIFS(AG:AG,$E:$E,$E152))/(MAXIFS(AG:AG,$E:$E,$E152)-MINIFS(AG:AG,$E:$E,$E152))))</f>
        <v/>
      </c>
      <c r="CW152" s="232" t="str">
        <f t="array" ref="CW152">IF(AH152="","",
IF(INDEX(Settings!$H:$H,MATCH(CW$1,Settings!$G:$G,0))=TRUE,
100-100*(AH152-MINIFS(AH:AH,$E:$E,$E152))/(MAXIFS(AH:AH,$E:$E,$E152)-MINIFS(AH:AH,$E:$E,$E152)),
100*(AH152-MINIFS(AH:AH,$E:$E,$E152))/(MAXIFS(AH:AH,$E:$E,$E152)-MINIFS(AH:AH,$E:$E,$E152))))</f>
        <v/>
      </c>
      <c r="CX152" s="232" t="str">
        <f t="array" ref="CX152">IF(AI152="","",
IF(INDEX(Settings!$H:$H,MATCH(CX$1,Settings!$G:$G,0))=TRUE,
100-100*(AI152-MINIFS(AI:AI,$E:$E,$E152))/(MAXIFS(AI:AI,$E:$E,$E152)-MINIFS(AI:AI,$E:$E,$E152)),
100*(AI152-MINIFS(AI:AI,$E:$E,$E152))/(MAXIFS(AI:AI,$E:$E,$E152)-MINIFS(AI:AI,$E:$E,$E152))))</f>
        <v/>
      </c>
      <c r="CY152" s="232" t="str">
        <f t="array" ref="CY152">IF(AJ152="","",
IF(INDEX(Settings!$H:$H,MATCH(CY$1,Settings!$G:$G,0))=TRUE,
100-100*(AJ152-MINIFS(AJ:AJ,$E:$E,$E152))/(MAXIFS(AJ:AJ,$E:$E,$E152)-MINIFS(AJ:AJ,$E:$E,$E152)),
100*(AJ152-MINIFS(AJ:AJ,$E:$E,$E152))/(MAXIFS(AJ:AJ,$E:$E,$E152)-MINIFS(AJ:AJ,$E:$E,$E152))))</f>
        <v/>
      </c>
      <c r="CZ152" s="232" t="str">
        <f t="array" ref="CZ152">IF(AK152="","",
IF(INDEX(Settings!$H:$H,MATCH(CZ$1,Settings!$G:$G,0))=TRUE,
100-100*(AK152-MINIFS(AK:AK,$E:$E,$E152))/(MAXIFS(AK:AK,$E:$E,$E152)-MINIFS(AK:AK,$E:$E,$E152)),
100*(AK152-MINIFS(AK:AK,$E:$E,$E152))/(MAXIFS(AK:AK,$E:$E,$E152)-MINIFS(AK:AK,$E:$E,$E152))))</f>
        <v/>
      </c>
      <c r="DA152" s="232" t="str">
        <f t="array" ref="DA152">IF(AL152="","",
IF(INDEX(Settings!$H:$H,MATCH(DA$1,Settings!$G:$G,0))=TRUE,
100-100*(AL152-MINIFS(AL:AL,$E:$E,$E152))/(MAXIFS(AL:AL,$E:$E,$E152)-MINIFS(AL:AL,$E:$E,$E152)),
100*(AL152-MINIFS(AL:AL,$E:$E,$E152))/(MAXIFS(AL:AL,$E:$E,$E152)-MINIFS(AL:AL,$E:$E,$E152))))</f>
        <v/>
      </c>
      <c r="DB152" s="232" t="str">
        <f t="array" ref="DB152">IF(AM152="","",
IF(INDEX(Settings!$H:$H,MATCH(DB$1,Settings!$G:$G,0))=TRUE,
100-100*(AM152-MINIFS(AM:AM,$E:$E,$E152))/(MAXIFS(AM:AM,$E:$E,$E152)-MINIFS(AM:AM,$E:$E,$E152)),
100*(AM152-MINIFS(AM:AM,$E:$E,$E152))/(MAXIFS(AM:AM,$E:$E,$E152)-MINIFS(AM:AM,$E:$E,$E152))))</f>
        <v/>
      </c>
      <c r="DC152" s="232" t="str">
        <f t="array" ref="DC152">IF(AN152="","",
IF(INDEX(Settings!$H:$H,MATCH(DC$1,Settings!$G:$G,0))=TRUE,
100-100*(AN152-MINIFS(AN:AN,$E:$E,$E152))/(MAXIFS(AN:AN,$E:$E,$E152)-MINIFS(AN:AN,$E:$E,$E152)),
100*(AN152-MINIFS(AN:AN,$E:$E,$E152))/(MAXIFS(AN:AN,$E:$E,$E152)-MINIFS(AN:AN,$E:$E,$E152))))</f>
        <v/>
      </c>
      <c r="DD152" s="232" t="str">
        <f t="array" ref="DD152">IF(AO152="","",
IF(INDEX(Settings!$H:$H,MATCH(DD$1,Settings!$G:$G,0))=TRUE,
100-100*(AO152-MINIFS(AO:AO,$E:$E,$E152))/(MAXIFS(AO:AO,$E:$E,$E152)-MINIFS(AO:AO,$E:$E,$E152)),
100*(AO152-MINIFS(AO:AO,$E:$E,$E152))/(MAXIFS(AO:AO,$E:$E,$E152)-MINIFS(AO:AO,$E:$E,$E152))))</f>
        <v/>
      </c>
      <c r="DE152" s="232" t="str">
        <f t="array" ref="DE152">IF(AP152="","",
IF(INDEX(Settings!$H:$H,MATCH(DE$1,Settings!$G:$G,0))=TRUE,
100-100*(AP152-MINIFS(AP:AP,$E:$E,$E152))/(MAXIFS(AP:AP,$E:$E,$E152)-MINIFS(AP:AP,$E:$E,$E152)),
100*(AP152-MINIFS(AP:AP,$E:$E,$E152))/(MAXIFS(AP:AP,$E:$E,$E152)-MINIFS(AP:AP,$E:$E,$E152))))</f>
        <v/>
      </c>
      <c r="DF152" s="232" t="str">
        <f t="array" ref="DF152">IF(AQ152="","",
IF(INDEX(Settings!$H:$H,MATCH(DF$1,Settings!$G:$G,0))=TRUE,
100-100*(AQ152-MINIFS(AQ:AQ,$E:$E,$E152))/(MAXIFS(AQ:AQ,$E:$E,$E152)-MINIFS(AQ:AQ,$E:$E,$E152)),
100*(AQ152-MINIFS(AQ:AQ,$E:$E,$E152))/(MAXIFS(AQ:AQ,$E:$E,$E152)-MINIFS(AQ:AQ,$E:$E,$E152))))</f>
        <v/>
      </c>
      <c r="DG152" s="232" t="str">
        <f t="array" ref="DG152">IF(AR152="","",
IF(INDEX(Settings!$H:$H,MATCH(DG$1,Settings!$G:$G,0))=TRUE,
100-100*(AR152-MINIFS(AR:AR,$E:$E,$E152))/(MAXIFS(AR:AR,$E:$E,$E152)-MINIFS(AR:AR,$E:$E,$E152)),
100*(AR152-MINIFS(AR:AR,$E:$E,$E152))/(MAXIFS(AR:AR,$E:$E,$E152)-MINIFS(AR:AR,$E:$E,$E152))))</f>
        <v/>
      </c>
      <c r="DH152" s="232" t="str">
        <f t="array" ref="DH152">IF(AS152="","",
IF(INDEX(Settings!$H:$H,MATCH(DH$1,Settings!$G:$G,0))=TRUE,
100-100*(AS152-MINIFS(AS:AS,$E:$E,$E152))/(MAXIFS(AS:AS,$E:$E,$E152)-MINIFS(AS:AS,$E:$E,$E152)),
100*(AS152-MINIFS(AS:AS,$E:$E,$E152))/(MAXIFS(AS:AS,$E:$E,$E152)-MINIFS(AS:AS,$E:$E,$E152))))</f>
        <v/>
      </c>
      <c r="DI152" s="232" t="str">
        <f t="array" ref="DI152">IF(AT152="","",
IF(INDEX(Settings!$H:$H,MATCH(DI$1,Settings!$G:$G,0))=TRUE,
100-100*(AT152-MINIFS(AT:AT,$E:$E,$E152))/(MAXIFS(AT:AT,$E:$E,$E152)-MINIFS(AT:AT,$E:$E,$E152)),
100*(AT152-MINIFS(AT:AT,$E:$E,$E152))/(MAXIFS(AT:AT,$E:$E,$E152)-MINIFS(AT:AT,$E:$E,$E152))))</f>
        <v/>
      </c>
      <c r="DJ152" s="232" t="str">
        <f t="array" ref="DJ152">IF(AU152="","",
IF(INDEX(Settings!$H:$H,MATCH(DJ$1,Settings!$G:$G,0))=TRUE,
100-100*(AU152-MINIFS(AU:AU,$E:$E,$E152))/(MAXIFS(AU:AU,$E:$E,$E152)-MINIFS(AU:AU,$E:$E,$E152)),
100*(AU152-MINIFS(AU:AU,$E:$E,$E152))/(MAXIFS(AU:AU,$E:$E,$E152)-MINIFS(AU:AU,$E:$E,$E152))))</f>
        <v/>
      </c>
      <c r="DK152" s="232" t="str">
        <f t="array" ref="DK152">IF(AV152="","",
IF(INDEX(Settings!$H:$H,MATCH(DK$1,Settings!$G:$G,0))=TRUE,
100-100*(AV152-MINIFS(AV:AV,$E:$E,$E152))/(MAXIFS(AV:AV,$E:$E,$E152)-MINIFS(AV:AV,$E:$E,$E152)),
100*(AV152-MINIFS(AV:AV,$E:$E,$E152))/(MAXIFS(AV:AV,$E:$E,$E152)-MINIFS(AV:AV,$E:$E,$E152))))</f>
        <v/>
      </c>
      <c r="DL152" s="232" t="str">
        <f t="array" ref="DL152">IF(AW152="","",
IF(INDEX(Settings!$H:$H,MATCH(DL$1,Settings!$G:$G,0))=TRUE,
100-100*(AW152-MINIFS(AW:AW,$E:$E,$E152))/(MAXIFS(AW:AW,$E:$E,$E152)-MINIFS(AW:AW,$E:$E,$E152)),
100*(AW152-MINIFS(AW:AW,$E:$E,$E152))/(MAXIFS(AW:AW,$E:$E,$E152)-MINIFS(AW:AW,$E:$E,$E152))))</f>
        <v/>
      </c>
      <c r="DM152" s="232" t="str">
        <f t="array" ref="DM152">IF(AX152="","",
IF(INDEX(Settings!$H:$H,MATCH(DM$1,Settings!$G:$G,0))=TRUE,
100-100*(AX152-MINIFS(AX:AX,$E:$E,$E152))/(MAXIFS(AX:AX,$E:$E,$E152)-MINIFS(AX:AX,$E:$E,$E152)),
100*(AX152-MINIFS(AX:AX,$E:$E,$E152))/(MAXIFS(AX:AX,$E:$E,$E152)-MINIFS(AX:AX,$E:$E,$E152))))</f>
        <v/>
      </c>
      <c r="DN152" s="232" t="str">
        <f t="array" ref="DN152">IF(AY152="","",
IF(INDEX(Settings!$H:$H,MATCH(DN$1,Settings!$G:$G,0))=TRUE,
100-100*(AY152-MINIFS(AY:AY,$E:$E,$E152))/(MAXIFS(AY:AY,$E:$E,$E152)-MINIFS(AY:AY,$E:$E,$E152)),
100*(AY152-MINIFS(AY:AY,$E:$E,$E152))/(MAXIFS(AY:AY,$E:$E,$E152)-MINIFS(AY:AY,$E:$E,$E152))))</f>
        <v/>
      </c>
      <c r="DO152" s="232" t="str">
        <f t="array" ref="DO152">IF(AZ152="","",
IF(INDEX(Settings!$H:$H,MATCH(DO$1,Settings!$G:$G,0))=TRUE,
100-100*(AZ152-MINIFS(AZ:AZ,$E:$E,$E152))/(MAXIFS(AZ:AZ,$E:$E,$E152)-MINIFS(AZ:AZ,$E:$E,$E152)),
100*(AZ152-MINIFS(AZ:AZ,$E:$E,$E152))/(MAXIFS(AZ:AZ,$E:$E,$E152)-MINIFS(AZ:AZ,$E:$E,$E152))))</f>
        <v/>
      </c>
      <c r="DP152" s="232" t="str">
        <f t="array" ref="DP152">IF(BA152="","",
IF(INDEX(Settings!$H:$H,MATCH(DP$1,Settings!$G:$G,0))=TRUE,
100-100*(BA152-MINIFS(BA:BA,$E:$E,$E152))/(MAXIFS(BA:BA,$E:$E,$E152)-MINIFS(BA:BA,$E:$E,$E152)),
100*(BA152-MINIFS(BA:BA,$E:$E,$E152))/(MAXIFS(BA:BA,$E:$E,$E152)-MINIFS(BA:BA,$E:$E,$E152))))</f>
        <v/>
      </c>
      <c r="DQ152" s="232" t="str">
        <f t="array" ref="DQ152">IF(BB152="","",
IF(INDEX(Settings!$H:$H,MATCH(DQ$1,Settings!$G:$G,0))=TRUE,
100-100*(BB152-MINIFS(BB:BB,$E:$E,$E152))/(MAXIFS(BB:BB,$E:$E,$E152)-MINIFS(BB:BB,$E:$E,$E152)),
100*(BB152-MINIFS(BB:BB,$E:$E,$E152))/(MAXIFS(BB:BB,$E:$E,$E152)-MINIFS(BB:BB,$E:$E,$E152))))</f>
        <v/>
      </c>
      <c r="DR152" s="232" t="str">
        <f t="array" ref="DR152">IF(BC152="","",
IF(INDEX(Settings!$H:$H,MATCH(DR$1,Settings!$G:$G,0))=TRUE,
100-100*(BC152-MINIFS(BC:BC,$E:$E,$E152))/(MAXIFS(BC:BC,$E:$E,$E152)-MINIFS(BC:BC,$E:$E,$E152)),
100*(BC152-MINIFS(BC:BC,$E:$E,$E152))/(MAXIFS(BC:BC,$E:$E,$E152)-MINIFS(BC:BC,$E:$E,$E152))))</f>
        <v/>
      </c>
      <c r="DS152" s="232" t="str">
        <f t="array" ref="DS152">IF(BD152="","",
IF(INDEX(Settings!$H:$H,MATCH(DS$1,Settings!$G:$G,0))=TRUE,
100-100*(BD152-MINIFS(BD:BD,$E:$E,$E152))/(MAXIFS(BD:BD,$E:$E,$E152)-MINIFS(BD:BD,$E:$E,$E152)),
100*(BD152-MINIFS(BD:BD,$E:$E,$E152))/(MAXIFS(BD:BD,$E:$E,$E152)-MINIFS(BD:BD,$E:$E,$E152))))</f>
        <v/>
      </c>
      <c r="DT152" s="232" t="str">
        <f t="array" ref="DT152">IF(BE152="","",
IF(INDEX(Settings!$H:$H,MATCH(DT$1,Settings!$G:$G,0))=TRUE,
100-100*(BE152-MINIFS(BE:BE,$E:$E,$E152))/(MAXIFS(BE:BE,$E:$E,$E152)-MINIFS(BE:BE,$E:$E,$E152)),
100*(BE152-MINIFS(BE:BE,$E:$E,$E152))/(MAXIFS(BE:BE,$E:$E,$E152)-MINIFS(BE:BE,$E:$E,$E152))))</f>
        <v/>
      </c>
      <c r="DU152" s="232" t="str">
        <f t="array" ref="DU152">IF(BF152="","",
IF(INDEX(Settings!$H:$H,MATCH(DU$1,Settings!$G:$G,0))=TRUE,
100-100*(BF152-MINIFS(BF:BF,$E:$E,$E152))/(MAXIFS(BF:BF,$E:$E,$E152)-MINIFS(BF:BF,$E:$E,$E152)),
100*(BF152-MINIFS(BF:BF,$E:$E,$E152))/(MAXIFS(BF:BF,$E:$E,$E152)-MINIFS(BF:BF,$E:$E,$E152))))</f>
        <v/>
      </c>
      <c r="DV152" s="232" t="str">
        <f t="array" ref="DV152">IF(BG152="","",
IF(INDEX(Settings!$H:$H,MATCH(DV$1,Settings!$G:$G,0))=TRUE,
100-100*(BG152-MINIFS(BG:BG,$E:$E,$E152))/(MAXIFS(BG:BG,$E:$E,$E152)-MINIFS(BG:BG,$E:$E,$E152)),
100*(BG152-MINIFS(BG:BG,$E:$E,$E152))/(MAXIFS(BG:BG,$E:$E,$E152)-MINIFS(BG:BG,$E:$E,$E152))))</f>
        <v/>
      </c>
      <c r="DW152" s="232" t="str">
        <f t="array" ref="DW152">IF(BH152="","",
IF(INDEX(Settings!$H:$H,MATCH(DW$1,Settings!$G:$G,0))=TRUE,
100-100*(BH152-MINIFS(BH:BH,$E:$E,$E152))/(MAXIFS(BH:BH,$E:$E,$E152)-MINIFS(BH:BH,$E:$E,$E152)),
100*(BH152-MINIFS(BH:BH,$E:$E,$E152))/(MAXIFS(BH:BH,$E:$E,$E152)-MINIFS(BH:BH,$E:$E,$E152))))</f>
        <v/>
      </c>
      <c r="DX152" s="232" t="str">
        <f t="array" ref="DX152">IF(BI152="","",
IF(INDEX(Settings!$H:$H,MATCH(DX$1,Settings!$G:$G,0))=TRUE,
100-100*(BI152-MINIFS(BI:BI,$E:$E,$E152))/(MAXIFS(BI:BI,$E:$E,$E152)-MINIFS(BI:BI,$E:$E,$E152)),
100*(BI152-MINIFS(BI:BI,$E:$E,$E152))/(MAXIFS(BI:BI,$E:$E,$E152)-MINIFS(BI:BI,$E:$E,$E152))))</f>
        <v/>
      </c>
      <c r="DY152" s="232" t="str">
        <f t="array" ref="DY152">IF(BJ152="","",
IF(INDEX(Settings!$H:$H,MATCH(DY$1,Settings!$G:$G,0))=TRUE,
100-100*(BJ152-MINIFS(BJ:BJ,$E:$E,$E152))/(MAXIFS(BJ:BJ,$E:$E,$E152)-MINIFS(BJ:BJ,$E:$E,$E152)),
100*(BJ152-MINIFS(BJ:BJ,$E:$E,$E152))/(MAXIFS(BJ:BJ,$E:$E,$E152)-MINIFS(BJ:BJ,$E:$E,$E152))))</f>
        <v/>
      </c>
      <c r="DZ152" s="234"/>
      <c r="EA152" s="234"/>
      <c r="EB152" s="234" t="str">
        <f t="shared" si="8"/>
        <v/>
      </c>
      <c r="EC152" s="234" t="str">
        <f t="shared" si="9"/>
        <v/>
      </c>
      <c r="ED152" s="234" t="str">
        <f t="shared" si="10"/>
        <v/>
      </c>
      <c r="EE152" s="234" t="str">
        <f t="shared" si="11"/>
        <v/>
      </c>
      <c r="EF152" s="234" t="str">
        <f t="shared" si="12"/>
        <v/>
      </c>
      <c r="EG152" s="234" t="str">
        <f t="shared" si="13"/>
        <v/>
      </c>
      <c r="EH152" s="234"/>
      <c r="EI152" s="234"/>
      <c r="EJ152" s="234"/>
      <c r="EK152" s="234"/>
      <c r="EL152" s="234"/>
      <c r="EM152" s="234"/>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3" t="str">
        <f t="shared" si="14"/>
        <v/>
      </c>
      <c r="N153" s="49"/>
      <c r="O153" s="49"/>
      <c r="P153" s="49"/>
      <c r="Q153" s="49"/>
      <c r="R153" s="49"/>
      <c r="S153" s="222" t="str">
        <f>IFERROR(VLOOKUP(AF153, 'YOYO IR Scores'!A:C, 3, FALSE), "")
</f>
        <v/>
      </c>
      <c r="T153" s="49"/>
      <c r="U153" s="49"/>
      <c r="V153" s="49"/>
      <c r="W153" s="49"/>
      <c r="X153" s="224" t="str">
        <f t="shared" si="4"/>
        <v/>
      </c>
      <c r="Y153" s="225" t="str">
        <f t="shared" si="5"/>
        <v/>
      </c>
      <c r="Z153" s="225" t="str">
        <f t="shared" si="6"/>
        <v/>
      </c>
      <c r="AA153" s="224" t="str">
        <f t="shared" si="7"/>
        <v/>
      </c>
      <c r="AB153" s="223"/>
      <c r="AC153" s="223"/>
      <c r="AD153" s="223"/>
      <c r="AE153" s="223" t="str">
        <f>IFERROR(VLOOKUP(AF153, 'YOYO IR Scores'!A:C, 2, FALSE), "")</f>
        <v/>
      </c>
      <c r="AF153" s="223"/>
      <c r="AG153" s="223"/>
      <c r="AH153" s="223"/>
      <c r="AI153" s="223"/>
      <c r="AJ153" s="223"/>
      <c r="AK153" s="223"/>
      <c r="AL153" s="223"/>
      <c r="AM153" s="223"/>
      <c r="AN153" s="223"/>
      <c r="AO153" s="223"/>
      <c r="AP153" s="223"/>
      <c r="AQ153" s="223"/>
      <c r="AR153" s="223"/>
      <c r="AS153" s="223"/>
      <c r="AT153" s="223"/>
      <c r="AU153" s="223"/>
      <c r="AV153" s="223"/>
      <c r="AW153" s="223"/>
      <c r="AX153" s="223"/>
      <c r="AY153" s="223"/>
      <c r="AZ153" s="223"/>
      <c r="BA153" s="223"/>
      <c r="BB153" s="223"/>
      <c r="BC153" s="223"/>
      <c r="BD153" s="223"/>
      <c r="BE153" s="223"/>
      <c r="BF153" s="223"/>
      <c r="BG153" s="223"/>
      <c r="BH153" s="223"/>
      <c r="BI153" s="223"/>
      <c r="BJ153" s="223"/>
      <c r="BK153" s="223" t="str">
        <f t="array" ref="BK153">IF(J153="","",
IF(INDEX(Settings!$H:$H,MATCH(BY$1,Settings!$G:$G,0))=TRUE,
100-100*(J153-MIN(J:J))/(MAX(J:J)-MIN(J:J)),
100*(J153-MIN(J:J))/(MAX(J:J)-MIN(J:J))))</f>
        <v/>
      </c>
      <c r="BL153" s="223" t="str">
        <f t="array" ref="BL153">IF(J153="","",
IF(INDEX(Settings!$H:$H,MATCH(BY$1,Settings!$G:$G,0))=TRUE,
100-100*(J153-MINIFS(J:J,$E:$E,$E153))/(MAXIFS(J:J,$E:$E,$E153)-MINIFS(J:J,$E:$E,$E153)),
100*(J153-MINIFS(J:J,$E:$E,$E153))/(MAXIFS(J:J,$E:$E,$E153)-MINIFS(J:J,$E:$E,$E153))))</f>
        <v/>
      </c>
      <c r="BM153" s="223"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4" t="str">
        <f t="array" ref="BQ153">IF(J153="","",
IF(INDEX(Settings!$H:$H,MATCH(BY$1,Settings!$G:$G,0))=TRUE,
-1*(J153-AVERAGE(J:J))/STDEV(J:J),
(J153-AVERAGE(J:J))/STDEV(J:J)))</f>
        <v/>
      </c>
      <c r="BR153" s="224" t="str">
        <f>IFERROR(__xludf.DUMMYFUNCTION("IF(J153="""","""",
IF(INDEX(Settings!$H:$H,MATCH(BY$1,Settings!$G:$G,0))=TRUE,
-1*(J153-AVERAGEIFS(J:J,$E:$E,$E153))/STDEV(FILTER(J:J,$E:$E=$E153)),
(J153-AVERAGEIFS(J:J,$E:$E,$E153))/STDEV(FILTER(J:J,$E:$E=$E153))))"),"")</f>
        <v/>
      </c>
      <c r="BS153" s="224"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3" t="str">
        <f t="array" ref="BY153">IF(J153="","",
IF(INDEX(Settings!$H:$H,MATCH(BY$1,Settings!$G:$G,0))=TRUE,
100-100*(J153-MINIFS(J:J,$E:$E,$E153))/(MAXIFS(J:J,$E:$E,$E153)-MINIFS(J:J,$E:$E,$E153)),
100*(J153-MINIFS(J:J,$E:$E,$E153))/(MAXIFS(J:J,$E:$E,$E153)-MINIFS(J:J,$E:$E,$E153))))</f>
        <v/>
      </c>
      <c r="BZ153" s="223" t="str">
        <f t="array" ref="BZ153">IF(K153="","",
IF(INDEX(Settings!$H:$H,MATCH(BZ$1,Settings!$G:$G,0))=TRUE,
100-100*(K153-MINIFS(K:K,$E:$E,$E153))/(MAXIFS(K:K,$E:$E,$E153)-MINIFS(K:K,$E:$E,$E153)),
100*(K153-MINIFS(K:K,$E:$E,$E153))/(MAXIFS(K:K,$E:$E,$E153)-MINIFS(K:K,$E:$E,$E153))))</f>
        <v/>
      </c>
      <c r="CA153" s="223" t="str">
        <f t="array" ref="CA153">IF(L153="","",
IF(INDEX(Settings!$H:$H,MATCH(CA$1,Settings!$G:$G,0))=TRUE,
100-100*(L153-MINIFS(L:L,$E:$E,$E153))/(MAXIFS(L:L,$E:$E,$E153)-MINIFS(L:L,$E:$E,$E153)),
100*(L153-MINIFS(L:L,$E:$E,$E153))/(MAXIFS(L:L,$E:$E,$E153)-MINIFS(L:L,$E:$E,$E153))))</f>
        <v/>
      </c>
      <c r="CB153" s="223" t="str">
        <f t="array" ref="CB153">IF(M153="","",
IF(INDEX(Settings!$H:$H,MATCH(CB$1,Settings!$G:$G,0))=TRUE,
100-100*(M153-MINIFS(M:M,$E:$E,$E153))/(MAXIFS(M:M,$E:$E,$E153)-MINIFS(M:M,$E:$E,$E153)),
100*(M153-MINIFS(M:M,$E:$E,$E153))/(MAXIFS(M:M,$E:$E,$E153)-MINIFS(M:M,$E:$E,$E153))))</f>
        <v/>
      </c>
      <c r="CC153" s="223" t="str">
        <f t="array" ref="CC153">IF(N153="","",
IF(INDEX(Settings!$H:$H,MATCH(CC$1,Settings!$G:$G,0))=TRUE,
100-100*(N153-MINIFS(N:N,$E:$E,$E153))/(MAXIFS(N:N,$E:$E,$E153)-MINIFS(N:N,$E:$E,$E153)),
100*(N153-MINIFS(N:N,$E:$E,$E153))/(MAXIFS(N:N,$E:$E,$E153)-MINIFS(N:N,$E:$E,$E153))))</f>
        <v/>
      </c>
      <c r="CD153" s="223" t="str">
        <f t="array" ref="CD153">IF(O153="","",
IF(INDEX(Settings!$H:$H,MATCH(CD$1,Settings!$G:$G,0))=TRUE,
100-100*(O153-MINIFS(O:O,$E:$E,$E153))/(MAXIFS(O:O,$E:$E,$E153)-MINIFS(O:O,$E:$E,$E153)),
100*(O153-MINIFS(O:O,$E:$E,$E153))/(MAXIFS(O:O,$E:$E,$E153)-MINIFS(O:O,$E:$E,$E153))))</f>
        <v/>
      </c>
      <c r="CE153" s="223" t="str">
        <f t="array" ref="CE153">IF(P153="","",
IF(INDEX(Settings!$H:$H,MATCH(CE$1,Settings!$G:$G,0))=TRUE,
100-100*(P153-MINIFS(P:P,$E:$E,$E153))/(MAXIFS(P:P,$E:$E,$E153)-MINIFS(P:P,$E:$E,$E153)),
100*(P153-MINIFS(P:P,$E:$E,$E153))/(MAXIFS(P:P,$E:$E,$E153)-MINIFS(P:P,$E:$E,$E153))))</f>
        <v/>
      </c>
      <c r="CF153" s="223" t="str">
        <f t="array" ref="CF153">IF(Q153="","",
IF(INDEX(Settings!$H:$H,MATCH(CF$1,Settings!$G:$G,0))=TRUE,
100-100*(Q153-MINIFS(Q:Q,$E:$E,$E153))/(MAXIFS(Q:Q,$E:$E,$E153)-MINIFS(Q:Q,$E:$E,$E153)),
100*(Q153-MINIFS(Q:Q,$E:$E,$E153))/(MAXIFS(Q:Q,$E:$E,$E153)-MINIFS(Q:Q,$E:$E,$E153))))</f>
        <v/>
      </c>
      <c r="CG153" s="223" t="str">
        <f t="array" ref="CG153">IF(R153="","",
IF(INDEX(Settings!$H:$H,MATCH(CG$1,Settings!$G:$G,0))=TRUE,
100-100*(R153-MINIFS(R:R,$E:$E,$E153))/(MAXIFS(R:R,$E:$E,$E153)-MINIFS(R:R,$E:$E,$E153)),
100*(R153-MINIFS(R:R,$E:$E,$E153))/(MAXIFS(R:R,$E:$E,$E153)-MINIFS(R:R,$E:$E,$E153))))</f>
        <v/>
      </c>
      <c r="CH153" s="223" t="str">
        <f t="array" ref="CH153">IF(S153="","",
IF(INDEX(Settings!$H:$H,MATCH(CH$1,Settings!$G:$G,0))=TRUE,
100-100*(S153-MINIFS(S:S,$E:$E,$E153))/(MAXIFS(S:S,$E:$E,$E153)-MINIFS(S:S,$E:$E,$E153)),
100*(S153-MINIFS(S:S,$E:$E,$E153))/(MAXIFS(S:S,$E:$E,$E153)-MINIFS(S:S,$E:$E,$E153))))</f>
        <v/>
      </c>
      <c r="CI153" s="223" t="str">
        <f t="array" ref="CI153">IF(T153="","",
IF(INDEX(Settings!$H:$H,MATCH(CI$1,Settings!$G:$G,0))=TRUE,
100-100*(T153-MINIFS(T:T,$E:$E,$E153))/(MAXIFS(T:T,$E:$E,$E153)-MINIFS(T:T,$E:$E,$E153)),
100*(T153-MINIFS(T:T,$E:$E,$E153))/(MAXIFS(T:T,$E:$E,$E153)-MINIFS(T:T,$E:$E,$E153))))</f>
        <v/>
      </c>
      <c r="CJ153" s="223" t="str">
        <f t="array" ref="CJ153">IF(U153="","",
IF(INDEX(Settings!$H:$H,MATCH(CJ$1,Settings!$G:$G,0))=TRUE,
100-100*(U153-MINIFS(U:U,$E:$E,$E153))/(MAXIFS(U:U,$E:$E,$E153)-MINIFS(U:U,$E:$E,$E153)),
100*(U153-MINIFS(U:U,$E:$E,$E153))/(MAXIFS(U:U,$E:$E,$E153)-MINIFS(U:U,$E:$E,$E153))))</f>
        <v/>
      </c>
      <c r="CK153" s="223" t="str">
        <f t="array" ref="CK153">IF(V153="","",
IF(INDEX(Settings!$H:$H,MATCH(CK$1,Settings!$G:$G,0))=TRUE,
100-100*(V153-MINIFS(V:V,$E:$E,$E153))/(MAXIFS(V:V,$E:$E,$E153)-MINIFS(V:V,$E:$E,$E153)),
100*(V153-MINIFS(V:V,$E:$E,$E153))/(MAXIFS(V:V,$E:$E,$E153)-MINIFS(V:V,$E:$E,$E153))))</f>
        <v/>
      </c>
      <c r="CL153" s="223" t="str">
        <f t="array" ref="CL153">IF(W153="","",
IF(INDEX(Settings!$H:$H,MATCH(CL$1,Settings!$G:$G,0))=TRUE,
100-100*(W153-MINIFS(W:W,$E:$E,$E153))/(MAXIFS(W:W,$E:$E,$E153)-MINIFS(W:W,$E:$E,$E153)),
100*(W153-MINIFS(W:W,$E:$E,$E153))/(MAXIFS(W:W,$E:$E,$E153)-MINIFS(W:W,$E:$E,$E153))))</f>
        <v/>
      </c>
      <c r="CM153" s="223" t="str">
        <f t="array" ref="CM153">IF(X153="","",
IF(INDEX(Settings!$H:$H,MATCH(CM$1,Settings!$G:$G,0))=TRUE,
100-100*(X153-MINIFS(X:X,$E:$E,$E153))/(MAXIFS(X:X,$E:$E,$E153)-MINIFS(X:X,$E:$E,$E153)),
100*(X153-MINIFS(X:X,$E:$E,$E153))/(MAXIFS(X:X,$E:$E,$E153)-MINIFS(X:X,$E:$E,$E153))))</f>
        <v/>
      </c>
      <c r="CN153" s="223" t="str">
        <f t="array" ref="CN153">IF(Y153="","",
IF(INDEX(Settings!$H:$H,MATCH(CN$1,Settings!$G:$G,0))=TRUE,
100-100*(Y153-MINIFS(Y:Y,$E:$E,$E153))/(MAXIFS(Y:Y,$E:$E,$E153)-MINIFS(Y:Y,$E:$E,$E153)),
100*(Y153-MINIFS(Y:Y,$E:$E,$E153))/(MAXIFS(Y:Y,$E:$E,$E153)-MINIFS(Y:Y,$E:$E,$E153))))</f>
        <v/>
      </c>
      <c r="CO153" s="223" t="str">
        <f t="array" ref="CO153">IF(Z153="","",
IF(INDEX(Settings!$H:$H,MATCH(CO$1,Settings!$G:$G,0))=TRUE,
100-100*(Z153-MINIFS(Z:Z,$E:$E,$E153))/(MAXIFS(Z:Z,$E:$E,$E153)-MINIFS(Z:Z,$E:$E,$E153)),
100*(Z153-MINIFS(Z:Z,$E:$E,$E153))/(MAXIFS(Z:Z,$E:$E,$E153)-MINIFS(Z:Z,$E:$E,$E153))))</f>
        <v/>
      </c>
      <c r="CP153" s="223" t="str">
        <f t="array" ref="CP153">IF(AA153="","",
IF(INDEX(Settings!$H:$H,MATCH(CP$1,Settings!$G:$G,0))=TRUE,
100-100*(AA153-MINIFS(AA:AA,$E:$E,$E153))/(MAXIFS(AA:AA,$E:$E,$E153)-MINIFS(AA:AA,$E:$E,$E153)),
100*(AA153-MINIFS(AA:AA,$E:$E,$E153))/(MAXIFS(AA:AA,$E:$E,$E153)-MINIFS(AA:AA,$E:$E,$E153))))</f>
        <v/>
      </c>
      <c r="CQ153" s="223" t="str">
        <f t="array" ref="CQ153">IF(AB153="","",
IF(INDEX(Settings!$H:$H,MATCH(CQ$1,Settings!$G:$G,0))=TRUE,
100-100*(AB153-MINIFS(AB:AB,$E:$E,$E153))/(MAXIFS(AB:AB,$E:$E,$E153)-MINIFS(AB:AB,$E:$E,$E153)),
100*(AB153-MINIFS(AB:AB,$E:$E,$E153))/(MAXIFS(AB:AB,$E:$E,$E153)-MINIFS(AB:AB,$E:$E,$E153))))</f>
        <v/>
      </c>
      <c r="CR153" s="223" t="str">
        <f t="array" ref="CR153">IF(AC153="","",
IF(INDEX(Settings!$H:$H,MATCH(CR$1,Settings!$G:$G,0))=TRUE,
100-100*(AC153-MINIFS(AC:AC,$E:$E,$E153))/(MAXIFS(AC:AC,$E:$E,$E153)-MINIFS(AC:AC,$E:$E,$E153)),
100*(AC153-MINIFS(AC:AC,$E:$E,$E153))/(MAXIFS(AC:AC,$E:$E,$E153)-MINIFS(AC:AC,$E:$E,$E153))))</f>
        <v/>
      </c>
      <c r="CS153" s="223" t="str">
        <f t="array" ref="CS153">IF(AD153="","",
IF(INDEX(Settings!$H:$H,MATCH(CS$1,Settings!$G:$G,0))=TRUE,
100-100*(AD153-MINIFS(AD:AD,$E:$E,$E153))/(MAXIFS(AD:AD,$E:$E,$E153)-MINIFS(AD:AD,$E:$E,$E153)),
100*(AD153-MINIFS(AD:AD,$E:$E,$E153))/(MAXIFS(AD:AD,$E:$E,$E153)-MINIFS(AD:AD,$E:$E,$E153))))</f>
        <v/>
      </c>
      <c r="CT153" s="223" t="str">
        <f t="array" ref="CT153">IF(AE153="","",
IF(INDEX(Settings!$H:$H,MATCH(CT$1,Settings!$G:$G,0))=TRUE,
100-100*(AE153-MINIFS(AE:AE,$E:$E,$E153))/(MAXIFS(AE:AE,$E:$E,$E153)-MINIFS(AE:AE,$E:$E,$E153)),
100*(AE153-MINIFS(AE:AE,$E:$E,$E153))/(MAXIFS(AE:AE,$E:$E,$E153)-MINIFS(AE:AE,$E:$E,$E153))))</f>
        <v/>
      </c>
      <c r="CU153" s="223" t="str">
        <f t="array" ref="CU153">IF(AF153="","",
IF(INDEX(Settings!$H:$H,MATCH(CU$1,Settings!$G:$G,0))=TRUE,
100-100*(AF153-MINIFS(AF:AF,$E:$E,$E153))/(MAXIFS(AF:AF,$E:$E,$E153)-MINIFS(AF:AF,$E:$E,$E153)),
100*(AF153-MINIFS(AF:AF,$E:$E,$E153))/(MAXIFS(AF:AF,$E:$E,$E153)-MINIFS(AF:AF,$E:$E,$E153))))</f>
        <v/>
      </c>
      <c r="CV153" s="223" t="str">
        <f t="array" ref="CV153">IF(AG153="","",
IF(INDEX(Settings!$H:$H,MATCH(CV$1,Settings!$G:$G,0))=TRUE,
100-100*(AG153-MINIFS(AG:AG,$E:$E,$E153))/(MAXIFS(AG:AG,$E:$E,$E153)-MINIFS(AG:AG,$E:$E,$E153)),
100*(AG153-MINIFS(AG:AG,$E:$E,$E153))/(MAXIFS(AG:AG,$E:$E,$E153)-MINIFS(AG:AG,$E:$E,$E153))))</f>
        <v/>
      </c>
      <c r="CW153" s="223" t="str">
        <f t="array" ref="CW153">IF(AH153="","",
IF(INDEX(Settings!$H:$H,MATCH(CW$1,Settings!$G:$G,0))=TRUE,
100-100*(AH153-MINIFS(AH:AH,$E:$E,$E153))/(MAXIFS(AH:AH,$E:$E,$E153)-MINIFS(AH:AH,$E:$E,$E153)),
100*(AH153-MINIFS(AH:AH,$E:$E,$E153))/(MAXIFS(AH:AH,$E:$E,$E153)-MINIFS(AH:AH,$E:$E,$E153))))</f>
        <v/>
      </c>
      <c r="CX153" s="223" t="str">
        <f t="array" ref="CX153">IF(AI153="","",
IF(INDEX(Settings!$H:$H,MATCH(CX$1,Settings!$G:$G,0))=TRUE,
100-100*(AI153-MINIFS(AI:AI,$E:$E,$E153))/(MAXIFS(AI:AI,$E:$E,$E153)-MINIFS(AI:AI,$E:$E,$E153)),
100*(AI153-MINIFS(AI:AI,$E:$E,$E153))/(MAXIFS(AI:AI,$E:$E,$E153)-MINIFS(AI:AI,$E:$E,$E153))))</f>
        <v/>
      </c>
      <c r="CY153" s="223" t="str">
        <f t="array" ref="CY153">IF(AJ153="","",
IF(INDEX(Settings!$H:$H,MATCH(CY$1,Settings!$G:$G,0))=TRUE,
100-100*(AJ153-MINIFS(AJ:AJ,$E:$E,$E153))/(MAXIFS(AJ:AJ,$E:$E,$E153)-MINIFS(AJ:AJ,$E:$E,$E153)),
100*(AJ153-MINIFS(AJ:AJ,$E:$E,$E153))/(MAXIFS(AJ:AJ,$E:$E,$E153)-MINIFS(AJ:AJ,$E:$E,$E153))))</f>
        <v/>
      </c>
      <c r="CZ153" s="223" t="str">
        <f t="array" ref="CZ153">IF(AK153="","",
IF(INDEX(Settings!$H:$H,MATCH(CZ$1,Settings!$G:$G,0))=TRUE,
100-100*(AK153-MINIFS(AK:AK,$E:$E,$E153))/(MAXIFS(AK:AK,$E:$E,$E153)-MINIFS(AK:AK,$E:$E,$E153)),
100*(AK153-MINIFS(AK:AK,$E:$E,$E153))/(MAXIFS(AK:AK,$E:$E,$E153)-MINIFS(AK:AK,$E:$E,$E153))))</f>
        <v/>
      </c>
      <c r="DA153" s="223" t="str">
        <f t="array" ref="DA153">IF(AL153="","",
IF(INDEX(Settings!$H:$H,MATCH(DA$1,Settings!$G:$G,0))=TRUE,
100-100*(AL153-MINIFS(AL:AL,$E:$E,$E153))/(MAXIFS(AL:AL,$E:$E,$E153)-MINIFS(AL:AL,$E:$E,$E153)),
100*(AL153-MINIFS(AL:AL,$E:$E,$E153))/(MAXIFS(AL:AL,$E:$E,$E153)-MINIFS(AL:AL,$E:$E,$E153))))</f>
        <v/>
      </c>
      <c r="DB153" s="223" t="str">
        <f t="array" ref="DB153">IF(AM153="","",
IF(INDEX(Settings!$H:$H,MATCH(DB$1,Settings!$G:$G,0))=TRUE,
100-100*(AM153-MINIFS(AM:AM,$E:$E,$E153))/(MAXIFS(AM:AM,$E:$E,$E153)-MINIFS(AM:AM,$E:$E,$E153)),
100*(AM153-MINIFS(AM:AM,$E:$E,$E153))/(MAXIFS(AM:AM,$E:$E,$E153)-MINIFS(AM:AM,$E:$E,$E153))))</f>
        <v/>
      </c>
      <c r="DC153" s="223" t="str">
        <f t="array" ref="DC153">IF(AN153="","",
IF(INDEX(Settings!$H:$H,MATCH(DC$1,Settings!$G:$G,0))=TRUE,
100-100*(AN153-MINIFS(AN:AN,$E:$E,$E153))/(MAXIFS(AN:AN,$E:$E,$E153)-MINIFS(AN:AN,$E:$E,$E153)),
100*(AN153-MINIFS(AN:AN,$E:$E,$E153))/(MAXIFS(AN:AN,$E:$E,$E153)-MINIFS(AN:AN,$E:$E,$E153))))</f>
        <v/>
      </c>
      <c r="DD153" s="223" t="str">
        <f t="array" ref="DD153">IF(AO153="","",
IF(INDEX(Settings!$H:$H,MATCH(DD$1,Settings!$G:$G,0))=TRUE,
100-100*(AO153-MINIFS(AO:AO,$E:$E,$E153))/(MAXIFS(AO:AO,$E:$E,$E153)-MINIFS(AO:AO,$E:$E,$E153)),
100*(AO153-MINIFS(AO:AO,$E:$E,$E153))/(MAXIFS(AO:AO,$E:$E,$E153)-MINIFS(AO:AO,$E:$E,$E153))))</f>
        <v/>
      </c>
      <c r="DE153" s="223" t="str">
        <f t="array" ref="DE153">IF(AP153="","",
IF(INDEX(Settings!$H:$H,MATCH(DE$1,Settings!$G:$G,0))=TRUE,
100-100*(AP153-MINIFS(AP:AP,$E:$E,$E153))/(MAXIFS(AP:AP,$E:$E,$E153)-MINIFS(AP:AP,$E:$E,$E153)),
100*(AP153-MINIFS(AP:AP,$E:$E,$E153))/(MAXIFS(AP:AP,$E:$E,$E153)-MINIFS(AP:AP,$E:$E,$E153))))</f>
        <v/>
      </c>
      <c r="DF153" s="223" t="str">
        <f t="array" ref="DF153">IF(AQ153="","",
IF(INDEX(Settings!$H:$H,MATCH(DF$1,Settings!$G:$G,0))=TRUE,
100-100*(AQ153-MINIFS(AQ:AQ,$E:$E,$E153))/(MAXIFS(AQ:AQ,$E:$E,$E153)-MINIFS(AQ:AQ,$E:$E,$E153)),
100*(AQ153-MINIFS(AQ:AQ,$E:$E,$E153))/(MAXIFS(AQ:AQ,$E:$E,$E153)-MINIFS(AQ:AQ,$E:$E,$E153))))</f>
        <v/>
      </c>
      <c r="DG153" s="223" t="str">
        <f t="array" ref="DG153">IF(AR153="","",
IF(INDEX(Settings!$H:$H,MATCH(DG$1,Settings!$G:$G,0))=TRUE,
100-100*(AR153-MINIFS(AR:AR,$E:$E,$E153))/(MAXIFS(AR:AR,$E:$E,$E153)-MINIFS(AR:AR,$E:$E,$E153)),
100*(AR153-MINIFS(AR:AR,$E:$E,$E153))/(MAXIFS(AR:AR,$E:$E,$E153)-MINIFS(AR:AR,$E:$E,$E153))))</f>
        <v/>
      </c>
      <c r="DH153" s="223" t="str">
        <f t="array" ref="DH153">IF(AS153="","",
IF(INDEX(Settings!$H:$H,MATCH(DH$1,Settings!$G:$G,0))=TRUE,
100-100*(AS153-MINIFS(AS:AS,$E:$E,$E153))/(MAXIFS(AS:AS,$E:$E,$E153)-MINIFS(AS:AS,$E:$E,$E153)),
100*(AS153-MINIFS(AS:AS,$E:$E,$E153))/(MAXIFS(AS:AS,$E:$E,$E153)-MINIFS(AS:AS,$E:$E,$E153))))</f>
        <v/>
      </c>
      <c r="DI153" s="223" t="str">
        <f t="array" ref="DI153">IF(AT153="","",
IF(INDEX(Settings!$H:$H,MATCH(DI$1,Settings!$G:$G,0))=TRUE,
100-100*(AT153-MINIFS(AT:AT,$E:$E,$E153))/(MAXIFS(AT:AT,$E:$E,$E153)-MINIFS(AT:AT,$E:$E,$E153)),
100*(AT153-MINIFS(AT:AT,$E:$E,$E153))/(MAXIFS(AT:AT,$E:$E,$E153)-MINIFS(AT:AT,$E:$E,$E153))))</f>
        <v/>
      </c>
      <c r="DJ153" s="223" t="str">
        <f t="array" ref="DJ153">IF(AU153="","",
IF(INDEX(Settings!$H:$H,MATCH(DJ$1,Settings!$G:$G,0))=TRUE,
100-100*(AU153-MINIFS(AU:AU,$E:$E,$E153))/(MAXIFS(AU:AU,$E:$E,$E153)-MINIFS(AU:AU,$E:$E,$E153)),
100*(AU153-MINIFS(AU:AU,$E:$E,$E153))/(MAXIFS(AU:AU,$E:$E,$E153)-MINIFS(AU:AU,$E:$E,$E153))))</f>
        <v/>
      </c>
      <c r="DK153" s="223" t="str">
        <f t="array" ref="DK153">IF(AV153="","",
IF(INDEX(Settings!$H:$H,MATCH(DK$1,Settings!$G:$G,0))=TRUE,
100-100*(AV153-MINIFS(AV:AV,$E:$E,$E153))/(MAXIFS(AV:AV,$E:$E,$E153)-MINIFS(AV:AV,$E:$E,$E153)),
100*(AV153-MINIFS(AV:AV,$E:$E,$E153))/(MAXIFS(AV:AV,$E:$E,$E153)-MINIFS(AV:AV,$E:$E,$E153))))</f>
        <v/>
      </c>
      <c r="DL153" s="223" t="str">
        <f t="array" ref="DL153">IF(AW153="","",
IF(INDEX(Settings!$H:$H,MATCH(DL$1,Settings!$G:$G,0))=TRUE,
100-100*(AW153-MINIFS(AW:AW,$E:$E,$E153))/(MAXIFS(AW:AW,$E:$E,$E153)-MINIFS(AW:AW,$E:$E,$E153)),
100*(AW153-MINIFS(AW:AW,$E:$E,$E153))/(MAXIFS(AW:AW,$E:$E,$E153)-MINIFS(AW:AW,$E:$E,$E153))))</f>
        <v/>
      </c>
      <c r="DM153" s="223" t="str">
        <f t="array" ref="DM153">IF(AX153="","",
IF(INDEX(Settings!$H:$H,MATCH(DM$1,Settings!$G:$G,0))=TRUE,
100-100*(AX153-MINIFS(AX:AX,$E:$E,$E153))/(MAXIFS(AX:AX,$E:$E,$E153)-MINIFS(AX:AX,$E:$E,$E153)),
100*(AX153-MINIFS(AX:AX,$E:$E,$E153))/(MAXIFS(AX:AX,$E:$E,$E153)-MINIFS(AX:AX,$E:$E,$E153))))</f>
        <v/>
      </c>
      <c r="DN153" s="223" t="str">
        <f t="array" ref="DN153">IF(AY153="","",
IF(INDEX(Settings!$H:$H,MATCH(DN$1,Settings!$G:$G,0))=TRUE,
100-100*(AY153-MINIFS(AY:AY,$E:$E,$E153))/(MAXIFS(AY:AY,$E:$E,$E153)-MINIFS(AY:AY,$E:$E,$E153)),
100*(AY153-MINIFS(AY:AY,$E:$E,$E153))/(MAXIFS(AY:AY,$E:$E,$E153)-MINIFS(AY:AY,$E:$E,$E153))))</f>
        <v/>
      </c>
      <c r="DO153" s="223" t="str">
        <f t="array" ref="DO153">IF(AZ153="","",
IF(INDEX(Settings!$H:$H,MATCH(DO$1,Settings!$G:$G,0))=TRUE,
100-100*(AZ153-MINIFS(AZ:AZ,$E:$E,$E153))/(MAXIFS(AZ:AZ,$E:$E,$E153)-MINIFS(AZ:AZ,$E:$E,$E153)),
100*(AZ153-MINIFS(AZ:AZ,$E:$E,$E153))/(MAXIFS(AZ:AZ,$E:$E,$E153)-MINIFS(AZ:AZ,$E:$E,$E153))))</f>
        <v/>
      </c>
      <c r="DP153" s="223" t="str">
        <f t="array" ref="DP153">IF(BA153="","",
IF(INDEX(Settings!$H:$H,MATCH(DP$1,Settings!$G:$G,0))=TRUE,
100-100*(BA153-MINIFS(BA:BA,$E:$E,$E153))/(MAXIFS(BA:BA,$E:$E,$E153)-MINIFS(BA:BA,$E:$E,$E153)),
100*(BA153-MINIFS(BA:BA,$E:$E,$E153))/(MAXIFS(BA:BA,$E:$E,$E153)-MINIFS(BA:BA,$E:$E,$E153))))</f>
        <v/>
      </c>
      <c r="DQ153" s="223" t="str">
        <f t="array" ref="DQ153">IF(BB153="","",
IF(INDEX(Settings!$H:$H,MATCH(DQ$1,Settings!$G:$G,0))=TRUE,
100-100*(BB153-MINIFS(BB:BB,$E:$E,$E153))/(MAXIFS(BB:BB,$E:$E,$E153)-MINIFS(BB:BB,$E:$E,$E153)),
100*(BB153-MINIFS(BB:BB,$E:$E,$E153))/(MAXIFS(BB:BB,$E:$E,$E153)-MINIFS(BB:BB,$E:$E,$E153))))</f>
        <v/>
      </c>
      <c r="DR153" s="223" t="str">
        <f t="array" ref="DR153">IF(BC153="","",
IF(INDEX(Settings!$H:$H,MATCH(DR$1,Settings!$G:$G,0))=TRUE,
100-100*(BC153-MINIFS(BC:BC,$E:$E,$E153))/(MAXIFS(BC:BC,$E:$E,$E153)-MINIFS(BC:BC,$E:$E,$E153)),
100*(BC153-MINIFS(BC:BC,$E:$E,$E153))/(MAXIFS(BC:BC,$E:$E,$E153)-MINIFS(BC:BC,$E:$E,$E153))))</f>
        <v/>
      </c>
      <c r="DS153" s="223" t="str">
        <f t="array" ref="DS153">IF(BD153="","",
IF(INDEX(Settings!$H:$H,MATCH(DS$1,Settings!$G:$G,0))=TRUE,
100-100*(BD153-MINIFS(BD:BD,$E:$E,$E153))/(MAXIFS(BD:BD,$E:$E,$E153)-MINIFS(BD:BD,$E:$E,$E153)),
100*(BD153-MINIFS(BD:BD,$E:$E,$E153))/(MAXIFS(BD:BD,$E:$E,$E153)-MINIFS(BD:BD,$E:$E,$E153))))</f>
        <v/>
      </c>
      <c r="DT153" s="223" t="str">
        <f t="array" ref="DT153">IF(BE153="","",
IF(INDEX(Settings!$H:$H,MATCH(DT$1,Settings!$G:$G,0))=TRUE,
100-100*(BE153-MINIFS(BE:BE,$E:$E,$E153))/(MAXIFS(BE:BE,$E:$E,$E153)-MINIFS(BE:BE,$E:$E,$E153)),
100*(BE153-MINIFS(BE:BE,$E:$E,$E153))/(MAXIFS(BE:BE,$E:$E,$E153)-MINIFS(BE:BE,$E:$E,$E153))))</f>
        <v/>
      </c>
      <c r="DU153" s="223" t="str">
        <f t="array" ref="DU153">IF(BF153="","",
IF(INDEX(Settings!$H:$H,MATCH(DU$1,Settings!$G:$G,0))=TRUE,
100-100*(BF153-MINIFS(BF:BF,$E:$E,$E153))/(MAXIFS(BF:BF,$E:$E,$E153)-MINIFS(BF:BF,$E:$E,$E153)),
100*(BF153-MINIFS(BF:BF,$E:$E,$E153))/(MAXIFS(BF:BF,$E:$E,$E153)-MINIFS(BF:BF,$E:$E,$E153))))</f>
        <v/>
      </c>
      <c r="DV153" s="223" t="str">
        <f t="array" ref="DV153">IF(BG153="","",
IF(INDEX(Settings!$H:$H,MATCH(DV$1,Settings!$G:$G,0))=TRUE,
100-100*(BG153-MINIFS(BG:BG,$E:$E,$E153))/(MAXIFS(BG:BG,$E:$E,$E153)-MINIFS(BG:BG,$E:$E,$E153)),
100*(BG153-MINIFS(BG:BG,$E:$E,$E153))/(MAXIFS(BG:BG,$E:$E,$E153)-MINIFS(BG:BG,$E:$E,$E153))))</f>
        <v/>
      </c>
      <c r="DW153" s="223" t="str">
        <f t="array" ref="DW153">IF(BH153="","",
IF(INDEX(Settings!$H:$H,MATCH(DW$1,Settings!$G:$G,0))=TRUE,
100-100*(BH153-MINIFS(BH:BH,$E:$E,$E153))/(MAXIFS(BH:BH,$E:$E,$E153)-MINIFS(BH:BH,$E:$E,$E153)),
100*(BH153-MINIFS(BH:BH,$E:$E,$E153))/(MAXIFS(BH:BH,$E:$E,$E153)-MINIFS(BH:BH,$E:$E,$E153))))</f>
        <v/>
      </c>
      <c r="DX153" s="223" t="str">
        <f t="array" ref="DX153">IF(BI153="","",
IF(INDEX(Settings!$H:$H,MATCH(DX$1,Settings!$G:$G,0))=TRUE,
100-100*(BI153-MINIFS(BI:BI,$E:$E,$E153))/(MAXIFS(BI:BI,$E:$E,$E153)-MINIFS(BI:BI,$E:$E,$E153)),
100*(BI153-MINIFS(BI:BI,$E:$E,$E153))/(MAXIFS(BI:BI,$E:$E,$E153)-MINIFS(BI:BI,$E:$E,$E153))))</f>
        <v/>
      </c>
      <c r="DY153" s="223" t="str">
        <f t="array" ref="DY153">IF(BJ153="","",
IF(INDEX(Settings!$H:$H,MATCH(DY$1,Settings!$G:$G,0))=TRUE,
100-100*(BJ153-MINIFS(BJ:BJ,$E:$E,$E153))/(MAXIFS(BJ:BJ,$E:$E,$E153)-MINIFS(BJ:BJ,$E:$E,$E153)),
100*(BJ153-MINIFS(BJ:BJ,$E:$E,$E153))/(MAXIFS(BJ:BJ,$E:$E,$E153)-MINIFS(BJ:BJ,$E:$E,$E153))))</f>
        <v/>
      </c>
      <c r="DZ153" s="225"/>
      <c r="EA153" s="225"/>
      <c r="EB153" s="225" t="str">
        <f t="shared" si="8"/>
        <v/>
      </c>
      <c r="EC153" s="225" t="str">
        <f t="shared" si="9"/>
        <v/>
      </c>
      <c r="ED153" s="225" t="str">
        <f t="shared" si="10"/>
        <v/>
      </c>
      <c r="EE153" s="225" t="str">
        <f t="shared" si="11"/>
        <v/>
      </c>
      <c r="EF153" s="225" t="str">
        <f t="shared" si="12"/>
        <v/>
      </c>
      <c r="EG153" s="225" t="str">
        <f t="shared" si="13"/>
        <v/>
      </c>
      <c r="EH153" s="225"/>
      <c r="EI153" s="225"/>
      <c r="EJ153" s="225"/>
      <c r="EK153" s="225"/>
      <c r="EL153" s="225"/>
      <c r="EM153" s="225"/>
    </row>
    <row r="154">
      <c r="A154" s="231"/>
      <c r="B154" s="231"/>
      <c r="C154" s="231"/>
      <c r="D154" s="231" t="str">
        <f t="array" ref="D154">IFERROR(INDEX(Profiles!$B:$B,MATCH($A154,Profiles!$A:$A,0)),"")</f>
        <v/>
      </c>
      <c r="E154" s="231"/>
      <c r="F154" s="231"/>
      <c r="G154" s="231"/>
      <c r="H154" s="231"/>
      <c r="I154" s="231" t="str">
        <f>IF(A154="","",IF(Settings!$N$3="DATE",F154&amp;": "&amp;TEXT(B154,"M/DD/YY"),F154&amp;": "&amp;H154))</f>
        <v/>
      </c>
      <c r="J154" s="231"/>
      <c r="K154" s="231"/>
      <c r="L154" s="231"/>
      <c r="M154" s="232" t="str">
        <f t="shared" si="14"/>
        <v/>
      </c>
      <c r="N154" s="231"/>
      <c r="O154" s="231"/>
      <c r="P154" s="231"/>
      <c r="Q154" s="231"/>
      <c r="R154" s="231"/>
      <c r="S154" s="230" t="str">
        <f>IFERROR(VLOOKUP(AF154, 'YOYO IR Scores'!A:C, 3, FALSE), "")
</f>
        <v/>
      </c>
      <c r="T154" s="231"/>
      <c r="U154" s="231"/>
      <c r="V154" s="231"/>
      <c r="W154" s="231"/>
      <c r="X154" s="233" t="str">
        <f t="shared" si="4"/>
        <v/>
      </c>
      <c r="Y154" s="234" t="str">
        <f t="shared" si="5"/>
        <v/>
      </c>
      <c r="Z154" s="234" t="str">
        <f t="shared" si="6"/>
        <v/>
      </c>
      <c r="AA154" s="233" t="str">
        <f t="shared" si="7"/>
        <v/>
      </c>
      <c r="AB154" s="232"/>
      <c r="AC154" s="232"/>
      <c r="AD154" s="232"/>
      <c r="AE154" s="232" t="str">
        <f>IFERROR(VLOOKUP(AF154, 'YOYO IR Scores'!A:C, 2, FALSE), "")</f>
        <v/>
      </c>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t="str">
        <f t="array" ref="BK154">IF(J154="","",
IF(INDEX(Settings!$H:$H,MATCH(BY$1,Settings!$G:$G,0))=TRUE,
100-100*(J154-MIN(J:J))/(MAX(J:J)-MIN(J:J)),
100*(J154-MIN(J:J))/(MAX(J:J)-MIN(J:J))))</f>
        <v/>
      </c>
      <c r="BL154" s="232" t="str">
        <f t="array" ref="BL154">IF(J154="","",
IF(INDEX(Settings!$H:$H,MATCH(BY$1,Settings!$G:$G,0))=TRUE,
100-100*(J154-MINIFS(J:J,$E:$E,$E154))/(MAXIFS(J:J,$E:$E,$E154)-MINIFS(J:J,$E:$E,$E154)),
100*(J154-MINIFS(J:J,$E:$E,$E154))/(MAXIFS(J:J,$E:$E,$E154)-MINIFS(J:J,$E:$E,$E154))))</f>
        <v/>
      </c>
      <c r="BM154" s="232" t="str">
        <f t="array" ref="BM154">IF(J154="","",
IF(INDEX(Settings!$H:$H,MATCH(BY$1,Settings!$G:$G,0))=TRUE,
100-100*(J154-MINIFS(J:J,$E:$E,$E154,$I:$I,$I154))/(MAXIFS(J:J,$E:$E,$E154,$I:$I,$I154)-MINIFS(J:J,$E:$E,$E154,$I:$I,$I154)),
100*(J154-MINIFS(J:J,$E:$E,$E154,$I:$I,$I154))/(MAXIFS(J:J,$E:$E,$E154,$I:$I,$I154)-MINIFS(J:J,$E:$E,$E154,$I:$I,$I154))))</f>
        <v/>
      </c>
      <c r="BN154" s="231" t="str">
        <f t="array" ref="BN154">IF(J154="","",
IF(INDEX(Settings!$H:$H,MATCH(BY$1,Settings!$G:$G,0))=TRUE,
100-100*PERCENTRANK(J:J,J154),
100*PERCENTRANK(J:J,J154)))</f>
        <v/>
      </c>
      <c r="BO154" s="231" t="str">
        <f>IFERROR(__xludf.DUMMYFUNCTION("IF(J154="""","""",
IF(INDEX(Settings!$H:$H,MATCH(BY$1,Settings!$G:$G,0))=TRUE,
100-100*PERCENTRANK(FILTER(J:J,$E:$E=$E154),J154),
100*PERCENTRANK(FILTER(J:J,$E:$E=$E154),J154)))"),"")</f>
        <v/>
      </c>
      <c r="BP154" s="231" t="str">
        <f>IFERROR(__xludf.DUMMYFUNCTION("IF(J154="""","""",
IF(INDEX(Settings!$H:$H,MATCH(BY$1,Settings!$G:$G,0))=TRUE,
100-100*PERCENTRANK(FILTER(J:J,$E:$E=$E154,$I:$I=$I154),J154),
100*PERCENTRANK(FILTER(J:J,$E:$E=$E154,$I:$I=$I154),J154)))"),"")</f>
        <v/>
      </c>
      <c r="BQ154" s="233" t="str">
        <f t="array" ref="BQ154">IF(J154="","",
IF(INDEX(Settings!$H:$H,MATCH(BY$1,Settings!$G:$G,0))=TRUE,
-1*(J154-AVERAGE(J:J))/STDEV(J:J),
(J154-AVERAGE(J:J))/STDEV(J:J)))</f>
        <v/>
      </c>
      <c r="BR154" s="233" t="str">
        <f>IFERROR(__xludf.DUMMYFUNCTION("IF(J154="""","""",
IF(INDEX(Settings!$H:$H,MATCH(BY$1,Settings!$G:$G,0))=TRUE,
-1*(J154-AVERAGEIFS(J:J,$E:$E,$E154))/STDEV(FILTER(J:J,$E:$E=$E154)),
(J154-AVERAGEIFS(J:J,$E:$E,$E154))/STDEV(FILTER(J:J,$E:$E=$E154))))"),"")</f>
        <v/>
      </c>
      <c r="BS154" s="233"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1"/>
      <c r="BX154" s="231"/>
      <c r="BY154" s="232" t="str">
        <f t="array" ref="BY154">IF(J154="","",
IF(INDEX(Settings!$H:$H,MATCH(BY$1,Settings!$G:$G,0))=TRUE,
100-100*(J154-MINIFS(J:J,$E:$E,$E154))/(MAXIFS(J:J,$E:$E,$E154)-MINIFS(J:J,$E:$E,$E154)),
100*(J154-MINIFS(J:J,$E:$E,$E154))/(MAXIFS(J:J,$E:$E,$E154)-MINIFS(J:J,$E:$E,$E154))))</f>
        <v/>
      </c>
      <c r="BZ154" s="232" t="str">
        <f t="array" ref="BZ154">IF(K154="","",
IF(INDEX(Settings!$H:$H,MATCH(BZ$1,Settings!$G:$G,0))=TRUE,
100-100*(K154-MINIFS(K:K,$E:$E,$E154))/(MAXIFS(K:K,$E:$E,$E154)-MINIFS(K:K,$E:$E,$E154)),
100*(K154-MINIFS(K:K,$E:$E,$E154))/(MAXIFS(K:K,$E:$E,$E154)-MINIFS(K:K,$E:$E,$E154))))</f>
        <v/>
      </c>
      <c r="CA154" s="232" t="str">
        <f t="array" ref="CA154">IF(L154="","",
IF(INDEX(Settings!$H:$H,MATCH(CA$1,Settings!$G:$G,0))=TRUE,
100-100*(L154-MINIFS(L:L,$E:$E,$E154))/(MAXIFS(L:L,$E:$E,$E154)-MINIFS(L:L,$E:$E,$E154)),
100*(L154-MINIFS(L:L,$E:$E,$E154))/(MAXIFS(L:L,$E:$E,$E154)-MINIFS(L:L,$E:$E,$E154))))</f>
        <v/>
      </c>
      <c r="CB154" s="232" t="str">
        <f t="array" ref="CB154">IF(M154="","",
IF(INDEX(Settings!$H:$H,MATCH(CB$1,Settings!$G:$G,0))=TRUE,
100-100*(M154-MINIFS(M:M,$E:$E,$E154))/(MAXIFS(M:M,$E:$E,$E154)-MINIFS(M:M,$E:$E,$E154)),
100*(M154-MINIFS(M:M,$E:$E,$E154))/(MAXIFS(M:M,$E:$E,$E154)-MINIFS(M:M,$E:$E,$E154))))</f>
        <v/>
      </c>
      <c r="CC154" s="232" t="str">
        <f t="array" ref="CC154">IF(N154="","",
IF(INDEX(Settings!$H:$H,MATCH(CC$1,Settings!$G:$G,0))=TRUE,
100-100*(N154-MINIFS(N:N,$E:$E,$E154))/(MAXIFS(N:N,$E:$E,$E154)-MINIFS(N:N,$E:$E,$E154)),
100*(N154-MINIFS(N:N,$E:$E,$E154))/(MAXIFS(N:N,$E:$E,$E154)-MINIFS(N:N,$E:$E,$E154))))</f>
        <v/>
      </c>
      <c r="CD154" s="232" t="str">
        <f t="array" ref="CD154">IF(O154="","",
IF(INDEX(Settings!$H:$H,MATCH(CD$1,Settings!$G:$G,0))=TRUE,
100-100*(O154-MINIFS(O:O,$E:$E,$E154))/(MAXIFS(O:O,$E:$E,$E154)-MINIFS(O:O,$E:$E,$E154)),
100*(O154-MINIFS(O:O,$E:$E,$E154))/(MAXIFS(O:O,$E:$E,$E154)-MINIFS(O:O,$E:$E,$E154))))</f>
        <v/>
      </c>
      <c r="CE154" s="232" t="str">
        <f t="array" ref="CE154">IF(P154="","",
IF(INDEX(Settings!$H:$H,MATCH(CE$1,Settings!$G:$G,0))=TRUE,
100-100*(P154-MINIFS(P:P,$E:$E,$E154))/(MAXIFS(P:P,$E:$E,$E154)-MINIFS(P:P,$E:$E,$E154)),
100*(P154-MINIFS(P:P,$E:$E,$E154))/(MAXIFS(P:P,$E:$E,$E154)-MINIFS(P:P,$E:$E,$E154))))</f>
        <v/>
      </c>
      <c r="CF154" s="232" t="str">
        <f t="array" ref="CF154">IF(Q154="","",
IF(INDEX(Settings!$H:$H,MATCH(CF$1,Settings!$G:$G,0))=TRUE,
100-100*(Q154-MINIFS(Q:Q,$E:$E,$E154))/(MAXIFS(Q:Q,$E:$E,$E154)-MINIFS(Q:Q,$E:$E,$E154)),
100*(Q154-MINIFS(Q:Q,$E:$E,$E154))/(MAXIFS(Q:Q,$E:$E,$E154)-MINIFS(Q:Q,$E:$E,$E154))))</f>
        <v/>
      </c>
      <c r="CG154" s="232" t="str">
        <f t="array" ref="CG154">IF(R154="","",
IF(INDEX(Settings!$H:$H,MATCH(CG$1,Settings!$G:$G,0))=TRUE,
100-100*(R154-MINIFS(R:R,$E:$E,$E154))/(MAXIFS(R:R,$E:$E,$E154)-MINIFS(R:R,$E:$E,$E154)),
100*(R154-MINIFS(R:R,$E:$E,$E154))/(MAXIFS(R:R,$E:$E,$E154)-MINIFS(R:R,$E:$E,$E154))))</f>
        <v/>
      </c>
      <c r="CH154" s="232" t="str">
        <f t="array" ref="CH154">IF(S154="","",
IF(INDEX(Settings!$H:$H,MATCH(CH$1,Settings!$G:$G,0))=TRUE,
100-100*(S154-MINIFS(S:S,$E:$E,$E154))/(MAXIFS(S:S,$E:$E,$E154)-MINIFS(S:S,$E:$E,$E154)),
100*(S154-MINIFS(S:S,$E:$E,$E154))/(MAXIFS(S:S,$E:$E,$E154)-MINIFS(S:S,$E:$E,$E154))))</f>
        <v/>
      </c>
      <c r="CI154" s="232" t="str">
        <f t="array" ref="CI154">IF(T154="","",
IF(INDEX(Settings!$H:$H,MATCH(CI$1,Settings!$G:$G,0))=TRUE,
100-100*(T154-MINIFS(T:T,$E:$E,$E154))/(MAXIFS(T:T,$E:$E,$E154)-MINIFS(T:T,$E:$E,$E154)),
100*(T154-MINIFS(T:T,$E:$E,$E154))/(MAXIFS(T:T,$E:$E,$E154)-MINIFS(T:T,$E:$E,$E154))))</f>
        <v/>
      </c>
      <c r="CJ154" s="232" t="str">
        <f t="array" ref="CJ154">IF(U154="","",
IF(INDEX(Settings!$H:$H,MATCH(CJ$1,Settings!$G:$G,0))=TRUE,
100-100*(U154-MINIFS(U:U,$E:$E,$E154))/(MAXIFS(U:U,$E:$E,$E154)-MINIFS(U:U,$E:$E,$E154)),
100*(U154-MINIFS(U:U,$E:$E,$E154))/(MAXIFS(U:U,$E:$E,$E154)-MINIFS(U:U,$E:$E,$E154))))</f>
        <v/>
      </c>
      <c r="CK154" s="232" t="str">
        <f t="array" ref="CK154">IF(V154="","",
IF(INDEX(Settings!$H:$H,MATCH(CK$1,Settings!$G:$G,0))=TRUE,
100-100*(V154-MINIFS(V:V,$E:$E,$E154))/(MAXIFS(V:V,$E:$E,$E154)-MINIFS(V:V,$E:$E,$E154)),
100*(V154-MINIFS(V:V,$E:$E,$E154))/(MAXIFS(V:V,$E:$E,$E154)-MINIFS(V:V,$E:$E,$E154))))</f>
        <v/>
      </c>
      <c r="CL154" s="232" t="str">
        <f t="array" ref="CL154">IF(W154="","",
IF(INDEX(Settings!$H:$H,MATCH(CL$1,Settings!$G:$G,0))=TRUE,
100-100*(W154-MINIFS(W:W,$E:$E,$E154))/(MAXIFS(W:W,$E:$E,$E154)-MINIFS(W:W,$E:$E,$E154)),
100*(W154-MINIFS(W:W,$E:$E,$E154))/(MAXIFS(W:W,$E:$E,$E154)-MINIFS(W:W,$E:$E,$E154))))</f>
        <v/>
      </c>
      <c r="CM154" s="232" t="str">
        <f t="array" ref="CM154">IF(X154="","",
IF(INDEX(Settings!$H:$H,MATCH(CM$1,Settings!$G:$G,0))=TRUE,
100-100*(X154-MINIFS(X:X,$E:$E,$E154))/(MAXIFS(X:X,$E:$E,$E154)-MINIFS(X:X,$E:$E,$E154)),
100*(X154-MINIFS(X:X,$E:$E,$E154))/(MAXIFS(X:X,$E:$E,$E154)-MINIFS(X:X,$E:$E,$E154))))</f>
        <v/>
      </c>
      <c r="CN154" s="232" t="str">
        <f t="array" ref="CN154">IF(Y154="","",
IF(INDEX(Settings!$H:$H,MATCH(CN$1,Settings!$G:$G,0))=TRUE,
100-100*(Y154-MINIFS(Y:Y,$E:$E,$E154))/(MAXIFS(Y:Y,$E:$E,$E154)-MINIFS(Y:Y,$E:$E,$E154)),
100*(Y154-MINIFS(Y:Y,$E:$E,$E154))/(MAXIFS(Y:Y,$E:$E,$E154)-MINIFS(Y:Y,$E:$E,$E154))))</f>
        <v/>
      </c>
      <c r="CO154" s="232" t="str">
        <f t="array" ref="CO154">IF(Z154="","",
IF(INDEX(Settings!$H:$H,MATCH(CO$1,Settings!$G:$G,0))=TRUE,
100-100*(Z154-MINIFS(Z:Z,$E:$E,$E154))/(MAXIFS(Z:Z,$E:$E,$E154)-MINIFS(Z:Z,$E:$E,$E154)),
100*(Z154-MINIFS(Z:Z,$E:$E,$E154))/(MAXIFS(Z:Z,$E:$E,$E154)-MINIFS(Z:Z,$E:$E,$E154))))</f>
        <v/>
      </c>
      <c r="CP154" s="232" t="str">
        <f t="array" ref="CP154">IF(AA154="","",
IF(INDEX(Settings!$H:$H,MATCH(CP$1,Settings!$G:$G,0))=TRUE,
100-100*(AA154-MINIFS(AA:AA,$E:$E,$E154))/(MAXIFS(AA:AA,$E:$E,$E154)-MINIFS(AA:AA,$E:$E,$E154)),
100*(AA154-MINIFS(AA:AA,$E:$E,$E154))/(MAXIFS(AA:AA,$E:$E,$E154)-MINIFS(AA:AA,$E:$E,$E154))))</f>
        <v/>
      </c>
      <c r="CQ154" s="232" t="str">
        <f t="array" ref="CQ154">IF(AB154="","",
IF(INDEX(Settings!$H:$H,MATCH(CQ$1,Settings!$G:$G,0))=TRUE,
100-100*(AB154-MINIFS(AB:AB,$E:$E,$E154))/(MAXIFS(AB:AB,$E:$E,$E154)-MINIFS(AB:AB,$E:$E,$E154)),
100*(AB154-MINIFS(AB:AB,$E:$E,$E154))/(MAXIFS(AB:AB,$E:$E,$E154)-MINIFS(AB:AB,$E:$E,$E154))))</f>
        <v/>
      </c>
      <c r="CR154" s="232" t="str">
        <f t="array" ref="CR154">IF(AC154="","",
IF(INDEX(Settings!$H:$H,MATCH(CR$1,Settings!$G:$G,0))=TRUE,
100-100*(AC154-MINIFS(AC:AC,$E:$E,$E154))/(MAXIFS(AC:AC,$E:$E,$E154)-MINIFS(AC:AC,$E:$E,$E154)),
100*(AC154-MINIFS(AC:AC,$E:$E,$E154))/(MAXIFS(AC:AC,$E:$E,$E154)-MINIFS(AC:AC,$E:$E,$E154))))</f>
        <v/>
      </c>
      <c r="CS154" s="232" t="str">
        <f t="array" ref="CS154">IF(AD154="","",
IF(INDEX(Settings!$H:$H,MATCH(CS$1,Settings!$G:$G,0))=TRUE,
100-100*(AD154-MINIFS(AD:AD,$E:$E,$E154))/(MAXIFS(AD:AD,$E:$E,$E154)-MINIFS(AD:AD,$E:$E,$E154)),
100*(AD154-MINIFS(AD:AD,$E:$E,$E154))/(MAXIFS(AD:AD,$E:$E,$E154)-MINIFS(AD:AD,$E:$E,$E154))))</f>
        <v/>
      </c>
      <c r="CT154" s="232" t="str">
        <f t="array" ref="CT154">IF(AE154="","",
IF(INDEX(Settings!$H:$H,MATCH(CT$1,Settings!$G:$G,0))=TRUE,
100-100*(AE154-MINIFS(AE:AE,$E:$E,$E154))/(MAXIFS(AE:AE,$E:$E,$E154)-MINIFS(AE:AE,$E:$E,$E154)),
100*(AE154-MINIFS(AE:AE,$E:$E,$E154))/(MAXIFS(AE:AE,$E:$E,$E154)-MINIFS(AE:AE,$E:$E,$E154))))</f>
        <v/>
      </c>
      <c r="CU154" s="232" t="str">
        <f t="array" ref="CU154">IF(AF154="","",
IF(INDEX(Settings!$H:$H,MATCH(CU$1,Settings!$G:$G,0))=TRUE,
100-100*(AF154-MINIFS(AF:AF,$E:$E,$E154))/(MAXIFS(AF:AF,$E:$E,$E154)-MINIFS(AF:AF,$E:$E,$E154)),
100*(AF154-MINIFS(AF:AF,$E:$E,$E154))/(MAXIFS(AF:AF,$E:$E,$E154)-MINIFS(AF:AF,$E:$E,$E154))))</f>
        <v/>
      </c>
      <c r="CV154" s="232" t="str">
        <f t="array" ref="CV154">IF(AG154="","",
IF(INDEX(Settings!$H:$H,MATCH(CV$1,Settings!$G:$G,0))=TRUE,
100-100*(AG154-MINIFS(AG:AG,$E:$E,$E154))/(MAXIFS(AG:AG,$E:$E,$E154)-MINIFS(AG:AG,$E:$E,$E154)),
100*(AG154-MINIFS(AG:AG,$E:$E,$E154))/(MAXIFS(AG:AG,$E:$E,$E154)-MINIFS(AG:AG,$E:$E,$E154))))</f>
        <v/>
      </c>
      <c r="CW154" s="232" t="str">
        <f t="array" ref="CW154">IF(AH154="","",
IF(INDEX(Settings!$H:$H,MATCH(CW$1,Settings!$G:$G,0))=TRUE,
100-100*(AH154-MINIFS(AH:AH,$E:$E,$E154))/(MAXIFS(AH:AH,$E:$E,$E154)-MINIFS(AH:AH,$E:$E,$E154)),
100*(AH154-MINIFS(AH:AH,$E:$E,$E154))/(MAXIFS(AH:AH,$E:$E,$E154)-MINIFS(AH:AH,$E:$E,$E154))))</f>
        <v/>
      </c>
      <c r="CX154" s="232" t="str">
        <f t="array" ref="CX154">IF(AI154="","",
IF(INDEX(Settings!$H:$H,MATCH(CX$1,Settings!$G:$G,0))=TRUE,
100-100*(AI154-MINIFS(AI:AI,$E:$E,$E154))/(MAXIFS(AI:AI,$E:$E,$E154)-MINIFS(AI:AI,$E:$E,$E154)),
100*(AI154-MINIFS(AI:AI,$E:$E,$E154))/(MAXIFS(AI:AI,$E:$E,$E154)-MINIFS(AI:AI,$E:$E,$E154))))</f>
        <v/>
      </c>
      <c r="CY154" s="232" t="str">
        <f t="array" ref="CY154">IF(AJ154="","",
IF(INDEX(Settings!$H:$H,MATCH(CY$1,Settings!$G:$G,0))=TRUE,
100-100*(AJ154-MINIFS(AJ:AJ,$E:$E,$E154))/(MAXIFS(AJ:AJ,$E:$E,$E154)-MINIFS(AJ:AJ,$E:$E,$E154)),
100*(AJ154-MINIFS(AJ:AJ,$E:$E,$E154))/(MAXIFS(AJ:AJ,$E:$E,$E154)-MINIFS(AJ:AJ,$E:$E,$E154))))</f>
        <v/>
      </c>
      <c r="CZ154" s="232" t="str">
        <f t="array" ref="CZ154">IF(AK154="","",
IF(INDEX(Settings!$H:$H,MATCH(CZ$1,Settings!$G:$G,0))=TRUE,
100-100*(AK154-MINIFS(AK:AK,$E:$E,$E154))/(MAXIFS(AK:AK,$E:$E,$E154)-MINIFS(AK:AK,$E:$E,$E154)),
100*(AK154-MINIFS(AK:AK,$E:$E,$E154))/(MAXIFS(AK:AK,$E:$E,$E154)-MINIFS(AK:AK,$E:$E,$E154))))</f>
        <v/>
      </c>
      <c r="DA154" s="232" t="str">
        <f t="array" ref="DA154">IF(AL154="","",
IF(INDEX(Settings!$H:$H,MATCH(DA$1,Settings!$G:$G,0))=TRUE,
100-100*(AL154-MINIFS(AL:AL,$E:$E,$E154))/(MAXIFS(AL:AL,$E:$E,$E154)-MINIFS(AL:AL,$E:$E,$E154)),
100*(AL154-MINIFS(AL:AL,$E:$E,$E154))/(MAXIFS(AL:AL,$E:$E,$E154)-MINIFS(AL:AL,$E:$E,$E154))))</f>
        <v/>
      </c>
      <c r="DB154" s="232" t="str">
        <f t="array" ref="DB154">IF(AM154="","",
IF(INDEX(Settings!$H:$H,MATCH(DB$1,Settings!$G:$G,0))=TRUE,
100-100*(AM154-MINIFS(AM:AM,$E:$E,$E154))/(MAXIFS(AM:AM,$E:$E,$E154)-MINIFS(AM:AM,$E:$E,$E154)),
100*(AM154-MINIFS(AM:AM,$E:$E,$E154))/(MAXIFS(AM:AM,$E:$E,$E154)-MINIFS(AM:AM,$E:$E,$E154))))</f>
        <v/>
      </c>
      <c r="DC154" s="232" t="str">
        <f t="array" ref="DC154">IF(AN154="","",
IF(INDEX(Settings!$H:$H,MATCH(DC$1,Settings!$G:$G,0))=TRUE,
100-100*(AN154-MINIFS(AN:AN,$E:$E,$E154))/(MAXIFS(AN:AN,$E:$E,$E154)-MINIFS(AN:AN,$E:$E,$E154)),
100*(AN154-MINIFS(AN:AN,$E:$E,$E154))/(MAXIFS(AN:AN,$E:$E,$E154)-MINIFS(AN:AN,$E:$E,$E154))))</f>
        <v/>
      </c>
      <c r="DD154" s="232" t="str">
        <f t="array" ref="DD154">IF(AO154="","",
IF(INDEX(Settings!$H:$H,MATCH(DD$1,Settings!$G:$G,0))=TRUE,
100-100*(AO154-MINIFS(AO:AO,$E:$E,$E154))/(MAXIFS(AO:AO,$E:$E,$E154)-MINIFS(AO:AO,$E:$E,$E154)),
100*(AO154-MINIFS(AO:AO,$E:$E,$E154))/(MAXIFS(AO:AO,$E:$E,$E154)-MINIFS(AO:AO,$E:$E,$E154))))</f>
        <v/>
      </c>
      <c r="DE154" s="232" t="str">
        <f t="array" ref="DE154">IF(AP154="","",
IF(INDEX(Settings!$H:$H,MATCH(DE$1,Settings!$G:$G,0))=TRUE,
100-100*(AP154-MINIFS(AP:AP,$E:$E,$E154))/(MAXIFS(AP:AP,$E:$E,$E154)-MINIFS(AP:AP,$E:$E,$E154)),
100*(AP154-MINIFS(AP:AP,$E:$E,$E154))/(MAXIFS(AP:AP,$E:$E,$E154)-MINIFS(AP:AP,$E:$E,$E154))))</f>
        <v/>
      </c>
      <c r="DF154" s="232" t="str">
        <f t="array" ref="DF154">IF(AQ154="","",
IF(INDEX(Settings!$H:$H,MATCH(DF$1,Settings!$G:$G,0))=TRUE,
100-100*(AQ154-MINIFS(AQ:AQ,$E:$E,$E154))/(MAXIFS(AQ:AQ,$E:$E,$E154)-MINIFS(AQ:AQ,$E:$E,$E154)),
100*(AQ154-MINIFS(AQ:AQ,$E:$E,$E154))/(MAXIFS(AQ:AQ,$E:$E,$E154)-MINIFS(AQ:AQ,$E:$E,$E154))))</f>
        <v/>
      </c>
      <c r="DG154" s="232" t="str">
        <f t="array" ref="DG154">IF(AR154="","",
IF(INDEX(Settings!$H:$H,MATCH(DG$1,Settings!$G:$G,0))=TRUE,
100-100*(AR154-MINIFS(AR:AR,$E:$E,$E154))/(MAXIFS(AR:AR,$E:$E,$E154)-MINIFS(AR:AR,$E:$E,$E154)),
100*(AR154-MINIFS(AR:AR,$E:$E,$E154))/(MAXIFS(AR:AR,$E:$E,$E154)-MINIFS(AR:AR,$E:$E,$E154))))</f>
        <v/>
      </c>
      <c r="DH154" s="232" t="str">
        <f t="array" ref="DH154">IF(AS154="","",
IF(INDEX(Settings!$H:$H,MATCH(DH$1,Settings!$G:$G,0))=TRUE,
100-100*(AS154-MINIFS(AS:AS,$E:$E,$E154))/(MAXIFS(AS:AS,$E:$E,$E154)-MINIFS(AS:AS,$E:$E,$E154)),
100*(AS154-MINIFS(AS:AS,$E:$E,$E154))/(MAXIFS(AS:AS,$E:$E,$E154)-MINIFS(AS:AS,$E:$E,$E154))))</f>
        <v/>
      </c>
      <c r="DI154" s="232" t="str">
        <f t="array" ref="DI154">IF(AT154="","",
IF(INDEX(Settings!$H:$H,MATCH(DI$1,Settings!$G:$G,0))=TRUE,
100-100*(AT154-MINIFS(AT:AT,$E:$E,$E154))/(MAXIFS(AT:AT,$E:$E,$E154)-MINIFS(AT:AT,$E:$E,$E154)),
100*(AT154-MINIFS(AT:AT,$E:$E,$E154))/(MAXIFS(AT:AT,$E:$E,$E154)-MINIFS(AT:AT,$E:$E,$E154))))</f>
        <v/>
      </c>
      <c r="DJ154" s="232" t="str">
        <f t="array" ref="DJ154">IF(AU154="","",
IF(INDEX(Settings!$H:$H,MATCH(DJ$1,Settings!$G:$G,0))=TRUE,
100-100*(AU154-MINIFS(AU:AU,$E:$E,$E154))/(MAXIFS(AU:AU,$E:$E,$E154)-MINIFS(AU:AU,$E:$E,$E154)),
100*(AU154-MINIFS(AU:AU,$E:$E,$E154))/(MAXIFS(AU:AU,$E:$E,$E154)-MINIFS(AU:AU,$E:$E,$E154))))</f>
        <v/>
      </c>
      <c r="DK154" s="232" t="str">
        <f t="array" ref="DK154">IF(AV154="","",
IF(INDEX(Settings!$H:$H,MATCH(DK$1,Settings!$G:$G,0))=TRUE,
100-100*(AV154-MINIFS(AV:AV,$E:$E,$E154))/(MAXIFS(AV:AV,$E:$E,$E154)-MINIFS(AV:AV,$E:$E,$E154)),
100*(AV154-MINIFS(AV:AV,$E:$E,$E154))/(MAXIFS(AV:AV,$E:$E,$E154)-MINIFS(AV:AV,$E:$E,$E154))))</f>
        <v/>
      </c>
      <c r="DL154" s="232" t="str">
        <f t="array" ref="DL154">IF(AW154="","",
IF(INDEX(Settings!$H:$H,MATCH(DL$1,Settings!$G:$G,0))=TRUE,
100-100*(AW154-MINIFS(AW:AW,$E:$E,$E154))/(MAXIFS(AW:AW,$E:$E,$E154)-MINIFS(AW:AW,$E:$E,$E154)),
100*(AW154-MINIFS(AW:AW,$E:$E,$E154))/(MAXIFS(AW:AW,$E:$E,$E154)-MINIFS(AW:AW,$E:$E,$E154))))</f>
        <v/>
      </c>
      <c r="DM154" s="232" t="str">
        <f t="array" ref="DM154">IF(AX154="","",
IF(INDEX(Settings!$H:$H,MATCH(DM$1,Settings!$G:$G,0))=TRUE,
100-100*(AX154-MINIFS(AX:AX,$E:$E,$E154))/(MAXIFS(AX:AX,$E:$E,$E154)-MINIFS(AX:AX,$E:$E,$E154)),
100*(AX154-MINIFS(AX:AX,$E:$E,$E154))/(MAXIFS(AX:AX,$E:$E,$E154)-MINIFS(AX:AX,$E:$E,$E154))))</f>
        <v/>
      </c>
      <c r="DN154" s="232" t="str">
        <f t="array" ref="DN154">IF(AY154="","",
IF(INDEX(Settings!$H:$H,MATCH(DN$1,Settings!$G:$G,0))=TRUE,
100-100*(AY154-MINIFS(AY:AY,$E:$E,$E154))/(MAXIFS(AY:AY,$E:$E,$E154)-MINIFS(AY:AY,$E:$E,$E154)),
100*(AY154-MINIFS(AY:AY,$E:$E,$E154))/(MAXIFS(AY:AY,$E:$E,$E154)-MINIFS(AY:AY,$E:$E,$E154))))</f>
        <v/>
      </c>
      <c r="DO154" s="232" t="str">
        <f t="array" ref="DO154">IF(AZ154="","",
IF(INDEX(Settings!$H:$H,MATCH(DO$1,Settings!$G:$G,0))=TRUE,
100-100*(AZ154-MINIFS(AZ:AZ,$E:$E,$E154))/(MAXIFS(AZ:AZ,$E:$E,$E154)-MINIFS(AZ:AZ,$E:$E,$E154)),
100*(AZ154-MINIFS(AZ:AZ,$E:$E,$E154))/(MAXIFS(AZ:AZ,$E:$E,$E154)-MINIFS(AZ:AZ,$E:$E,$E154))))</f>
        <v/>
      </c>
      <c r="DP154" s="232" t="str">
        <f t="array" ref="DP154">IF(BA154="","",
IF(INDEX(Settings!$H:$H,MATCH(DP$1,Settings!$G:$G,0))=TRUE,
100-100*(BA154-MINIFS(BA:BA,$E:$E,$E154))/(MAXIFS(BA:BA,$E:$E,$E154)-MINIFS(BA:BA,$E:$E,$E154)),
100*(BA154-MINIFS(BA:BA,$E:$E,$E154))/(MAXIFS(BA:BA,$E:$E,$E154)-MINIFS(BA:BA,$E:$E,$E154))))</f>
        <v/>
      </c>
      <c r="DQ154" s="232" t="str">
        <f t="array" ref="DQ154">IF(BB154="","",
IF(INDEX(Settings!$H:$H,MATCH(DQ$1,Settings!$G:$G,0))=TRUE,
100-100*(BB154-MINIFS(BB:BB,$E:$E,$E154))/(MAXIFS(BB:BB,$E:$E,$E154)-MINIFS(BB:BB,$E:$E,$E154)),
100*(BB154-MINIFS(BB:BB,$E:$E,$E154))/(MAXIFS(BB:BB,$E:$E,$E154)-MINIFS(BB:BB,$E:$E,$E154))))</f>
        <v/>
      </c>
      <c r="DR154" s="232" t="str">
        <f t="array" ref="DR154">IF(BC154="","",
IF(INDEX(Settings!$H:$H,MATCH(DR$1,Settings!$G:$G,0))=TRUE,
100-100*(BC154-MINIFS(BC:BC,$E:$E,$E154))/(MAXIFS(BC:BC,$E:$E,$E154)-MINIFS(BC:BC,$E:$E,$E154)),
100*(BC154-MINIFS(BC:BC,$E:$E,$E154))/(MAXIFS(BC:BC,$E:$E,$E154)-MINIFS(BC:BC,$E:$E,$E154))))</f>
        <v/>
      </c>
      <c r="DS154" s="232" t="str">
        <f t="array" ref="DS154">IF(BD154="","",
IF(INDEX(Settings!$H:$H,MATCH(DS$1,Settings!$G:$G,0))=TRUE,
100-100*(BD154-MINIFS(BD:BD,$E:$E,$E154))/(MAXIFS(BD:BD,$E:$E,$E154)-MINIFS(BD:BD,$E:$E,$E154)),
100*(BD154-MINIFS(BD:BD,$E:$E,$E154))/(MAXIFS(BD:BD,$E:$E,$E154)-MINIFS(BD:BD,$E:$E,$E154))))</f>
        <v/>
      </c>
      <c r="DT154" s="232" t="str">
        <f t="array" ref="DT154">IF(BE154="","",
IF(INDEX(Settings!$H:$H,MATCH(DT$1,Settings!$G:$G,0))=TRUE,
100-100*(BE154-MINIFS(BE:BE,$E:$E,$E154))/(MAXIFS(BE:BE,$E:$E,$E154)-MINIFS(BE:BE,$E:$E,$E154)),
100*(BE154-MINIFS(BE:BE,$E:$E,$E154))/(MAXIFS(BE:BE,$E:$E,$E154)-MINIFS(BE:BE,$E:$E,$E154))))</f>
        <v/>
      </c>
      <c r="DU154" s="232" t="str">
        <f t="array" ref="DU154">IF(BF154="","",
IF(INDEX(Settings!$H:$H,MATCH(DU$1,Settings!$G:$G,0))=TRUE,
100-100*(BF154-MINIFS(BF:BF,$E:$E,$E154))/(MAXIFS(BF:BF,$E:$E,$E154)-MINIFS(BF:BF,$E:$E,$E154)),
100*(BF154-MINIFS(BF:BF,$E:$E,$E154))/(MAXIFS(BF:BF,$E:$E,$E154)-MINIFS(BF:BF,$E:$E,$E154))))</f>
        <v/>
      </c>
      <c r="DV154" s="232" t="str">
        <f t="array" ref="DV154">IF(BG154="","",
IF(INDEX(Settings!$H:$H,MATCH(DV$1,Settings!$G:$G,0))=TRUE,
100-100*(BG154-MINIFS(BG:BG,$E:$E,$E154))/(MAXIFS(BG:BG,$E:$E,$E154)-MINIFS(BG:BG,$E:$E,$E154)),
100*(BG154-MINIFS(BG:BG,$E:$E,$E154))/(MAXIFS(BG:BG,$E:$E,$E154)-MINIFS(BG:BG,$E:$E,$E154))))</f>
        <v/>
      </c>
      <c r="DW154" s="232" t="str">
        <f t="array" ref="DW154">IF(BH154="","",
IF(INDEX(Settings!$H:$H,MATCH(DW$1,Settings!$G:$G,0))=TRUE,
100-100*(BH154-MINIFS(BH:BH,$E:$E,$E154))/(MAXIFS(BH:BH,$E:$E,$E154)-MINIFS(BH:BH,$E:$E,$E154)),
100*(BH154-MINIFS(BH:BH,$E:$E,$E154))/(MAXIFS(BH:BH,$E:$E,$E154)-MINIFS(BH:BH,$E:$E,$E154))))</f>
        <v/>
      </c>
      <c r="DX154" s="232" t="str">
        <f t="array" ref="DX154">IF(BI154="","",
IF(INDEX(Settings!$H:$H,MATCH(DX$1,Settings!$G:$G,0))=TRUE,
100-100*(BI154-MINIFS(BI:BI,$E:$E,$E154))/(MAXIFS(BI:BI,$E:$E,$E154)-MINIFS(BI:BI,$E:$E,$E154)),
100*(BI154-MINIFS(BI:BI,$E:$E,$E154))/(MAXIFS(BI:BI,$E:$E,$E154)-MINIFS(BI:BI,$E:$E,$E154))))</f>
        <v/>
      </c>
      <c r="DY154" s="232" t="str">
        <f t="array" ref="DY154">IF(BJ154="","",
IF(INDEX(Settings!$H:$H,MATCH(DY$1,Settings!$G:$G,0))=TRUE,
100-100*(BJ154-MINIFS(BJ:BJ,$E:$E,$E154))/(MAXIFS(BJ:BJ,$E:$E,$E154)-MINIFS(BJ:BJ,$E:$E,$E154)),
100*(BJ154-MINIFS(BJ:BJ,$E:$E,$E154))/(MAXIFS(BJ:BJ,$E:$E,$E154)-MINIFS(BJ:BJ,$E:$E,$E154))))</f>
        <v/>
      </c>
      <c r="DZ154" s="234"/>
      <c r="EA154" s="234"/>
      <c r="EB154" s="234" t="str">
        <f t="shared" si="8"/>
        <v/>
      </c>
      <c r="EC154" s="234" t="str">
        <f t="shared" si="9"/>
        <v/>
      </c>
      <c r="ED154" s="234" t="str">
        <f t="shared" si="10"/>
        <v/>
      </c>
      <c r="EE154" s="234" t="str">
        <f t="shared" si="11"/>
        <v/>
      </c>
      <c r="EF154" s="234" t="str">
        <f t="shared" si="12"/>
        <v/>
      </c>
      <c r="EG154" s="234" t="str">
        <f t="shared" si="13"/>
        <v/>
      </c>
      <c r="EH154" s="234"/>
      <c r="EI154" s="234"/>
      <c r="EJ154" s="234"/>
      <c r="EK154" s="234"/>
      <c r="EL154" s="234"/>
      <c r="EM154" s="234"/>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3" t="str">
        <f t="shared" si="14"/>
        <v/>
      </c>
      <c r="N155" s="49"/>
      <c r="O155" s="49"/>
      <c r="P155" s="49"/>
      <c r="Q155" s="49"/>
      <c r="R155" s="49"/>
      <c r="S155" s="222" t="str">
        <f>IFERROR(VLOOKUP(AF155, 'YOYO IR Scores'!A:C, 3, FALSE), "")
</f>
        <v/>
      </c>
      <c r="T155" s="49"/>
      <c r="U155" s="49"/>
      <c r="V155" s="49"/>
      <c r="W155" s="49"/>
      <c r="X155" s="224" t="str">
        <f t="shared" si="4"/>
        <v/>
      </c>
      <c r="Y155" s="225" t="str">
        <f t="shared" si="5"/>
        <v/>
      </c>
      <c r="Z155" s="225" t="str">
        <f t="shared" si="6"/>
        <v/>
      </c>
      <c r="AA155" s="224" t="str">
        <f t="shared" si="7"/>
        <v/>
      </c>
      <c r="AB155" s="223"/>
      <c r="AC155" s="223"/>
      <c r="AD155" s="223"/>
      <c r="AE155" s="223" t="str">
        <f>IFERROR(VLOOKUP(AF155, 'YOYO IR Scores'!A:C, 2, FALSE), "")</f>
        <v/>
      </c>
      <c r="AF155" s="223"/>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c r="BE155" s="223"/>
      <c r="BF155" s="223"/>
      <c r="BG155" s="223"/>
      <c r="BH155" s="223"/>
      <c r="BI155" s="223"/>
      <c r="BJ155" s="223"/>
      <c r="BK155" s="223" t="str">
        <f t="array" ref="BK155">IF(J155="","",
IF(INDEX(Settings!$H:$H,MATCH(BY$1,Settings!$G:$G,0))=TRUE,
100-100*(J155-MIN(J:J))/(MAX(J:J)-MIN(J:J)),
100*(J155-MIN(J:J))/(MAX(J:J)-MIN(J:J))))</f>
        <v/>
      </c>
      <c r="BL155" s="223" t="str">
        <f t="array" ref="BL155">IF(J155="","",
IF(INDEX(Settings!$H:$H,MATCH(BY$1,Settings!$G:$G,0))=TRUE,
100-100*(J155-MINIFS(J:J,$E:$E,$E155))/(MAXIFS(J:J,$E:$E,$E155)-MINIFS(J:J,$E:$E,$E155)),
100*(J155-MINIFS(J:J,$E:$E,$E155))/(MAXIFS(J:J,$E:$E,$E155)-MINIFS(J:J,$E:$E,$E155))))</f>
        <v/>
      </c>
      <c r="BM155" s="223"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4" t="str">
        <f t="array" ref="BQ155">IF(J155="","",
IF(INDEX(Settings!$H:$H,MATCH(BY$1,Settings!$G:$G,0))=TRUE,
-1*(J155-AVERAGE(J:J))/STDEV(J:J),
(J155-AVERAGE(J:J))/STDEV(J:J)))</f>
        <v/>
      </c>
      <c r="BR155" s="224" t="str">
        <f>IFERROR(__xludf.DUMMYFUNCTION("IF(J155="""","""",
IF(INDEX(Settings!$H:$H,MATCH(BY$1,Settings!$G:$G,0))=TRUE,
-1*(J155-AVERAGEIFS(J:J,$E:$E,$E155))/STDEV(FILTER(J:J,$E:$E=$E155)),
(J155-AVERAGEIFS(J:J,$E:$E,$E155))/STDEV(FILTER(J:J,$E:$E=$E155))))"),"")</f>
        <v/>
      </c>
      <c r="BS155" s="224"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3" t="str">
        <f t="array" ref="BY155">IF(J155="","",
IF(INDEX(Settings!$H:$H,MATCH(BY$1,Settings!$G:$G,0))=TRUE,
100-100*(J155-MINIFS(J:J,$E:$E,$E155))/(MAXIFS(J:J,$E:$E,$E155)-MINIFS(J:J,$E:$E,$E155)),
100*(J155-MINIFS(J:J,$E:$E,$E155))/(MAXIFS(J:J,$E:$E,$E155)-MINIFS(J:J,$E:$E,$E155))))</f>
        <v/>
      </c>
      <c r="BZ155" s="223" t="str">
        <f t="array" ref="BZ155">IF(K155="","",
IF(INDEX(Settings!$H:$H,MATCH(BZ$1,Settings!$G:$G,0))=TRUE,
100-100*(K155-MINIFS(K:K,$E:$E,$E155))/(MAXIFS(K:K,$E:$E,$E155)-MINIFS(K:K,$E:$E,$E155)),
100*(K155-MINIFS(K:K,$E:$E,$E155))/(MAXIFS(K:K,$E:$E,$E155)-MINIFS(K:K,$E:$E,$E155))))</f>
        <v/>
      </c>
      <c r="CA155" s="223" t="str">
        <f t="array" ref="CA155">IF(L155="","",
IF(INDEX(Settings!$H:$H,MATCH(CA$1,Settings!$G:$G,0))=TRUE,
100-100*(L155-MINIFS(L:L,$E:$E,$E155))/(MAXIFS(L:L,$E:$E,$E155)-MINIFS(L:L,$E:$E,$E155)),
100*(L155-MINIFS(L:L,$E:$E,$E155))/(MAXIFS(L:L,$E:$E,$E155)-MINIFS(L:L,$E:$E,$E155))))</f>
        <v/>
      </c>
      <c r="CB155" s="223" t="str">
        <f t="array" ref="CB155">IF(M155="","",
IF(INDEX(Settings!$H:$H,MATCH(CB$1,Settings!$G:$G,0))=TRUE,
100-100*(M155-MINIFS(M:M,$E:$E,$E155))/(MAXIFS(M:M,$E:$E,$E155)-MINIFS(M:M,$E:$E,$E155)),
100*(M155-MINIFS(M:M,$E:$E,$E155))/(MAXIFS(M:M,$E:$E,$E155)-MINIFS(M:M,$E:$E,$E155))))</f>
        <v/>
      </c>
      <c r="CC155" s="223" t="str">
        <f t="array" ref="CC155">IF(N155="","",
IF(INDEX(Settings!$H:$H,MATCH(CC$1,Settings!$G:$G,0))=TRUE,
100-100*(N155-MINIFS(N:N,$E:$E,$E155))/(MAXIFS(N:N,$E:$E,$E155)-MINIFS(N:N,$E:$E,$E155)),
100*(N155-MINIFS(N:N,$E:$E,$E155))/(MAXIFS(N:N,$E:$E,$E155)-MINIFS(N:N,$E:$E,$E155))))</f>
        <v/>
      </c>
      <c r="CD155" s="223" t="str">
        <f t="array" ref="CD155">IF(O155="","",
IF(INDEX(Settings!$H:$H,MATCH(CD$1,Settings!$G:$G,0))=TRUE,
100-100*(O155-MINIFS(O:O,$E:$E,$E155))/(MAXIFS(O:O,$E:$E,$E155)-MINIFS(O:O,$E:$E,$E155)),
100*(O155-MINIFS(O:O,$E:$E,$E155))/(MAXIFS(O:O,$E:$E,$E155)-MINIFS(O:O,$E:$E,$E155))))</f>
        <v/>
      </c>
      <c r="CE155" s="223" t="str">
        <f t="array" ref="CE155">IF(P155="","",
IF(INDEX(Settings!$H:$H,MATCH(CE$1,Settings!$G:$G,0))=TRUE,
100-100*(P155-MINIFS(P:P,$E:$E,$E155))/(MAXIFS(P:P,$E:$E,$E155)-MINIFS(P:P,$E:$E,$E155)),
100*(P155-MINIFS(P:P,$E:$E,$E155))/(MAXIFS(P:P,$E:$E,$E155)-MINIFS(P:P,$E:$E,$E155))))</f>
        <v/>
      </c>
      <c r="CF155" s="223" t="str">
        <f t="array" ref="CF155">IF(Q155="","",
IF(INDEX(Settings!$H:$H,MATCH(CF$1,Settings!$G:$G,0))=TRUE,
100-100*(Q155-MINIFS(Q:Q,$E:$E,$E155))/(MAXIFS(Q:Q,$E:$E,$E155)-MINIFS(Q:Q,$E:$E,$E155)),
100*(Q155-MINIFS(Q:Q,$E:$E,$E155))/(MAXIFS(Q:Q,$E:$E,$E155)-MINIFS(Q:Q,$E:$E,$E155))))</f>
        <v/>
      </c>
      <c r="CG155" s="223" t="str">
        <f t="array" ref="CG155">IF(R155="","",
IF(INDEX(Settings!$H:$H,MATCH(CG$1,Settings!$G:$G,0))=TRUE,
100-100*(R155-MINIFS(R:R,$E:$E,$E155))/(MAXIFS(R:R,$E:$E,$E155)-MINIFS(R:R,$E:$E,$E155)),
100*(R155-MINIFS(R:R,$E:$E,$E155))/(MAXIFS(R:R,$E:$E,$E155)-MINIFS(R:R,$E:$E,$E155))))</f>
        <v/>
      </c>
      <c r="CH155" s="223" t="str">
        <f t="array" ref="CH155">IF(S155="","",
IF(INDEX(Settings!$H:$H,MATCH(CH$1,Settings!$G:$G,0))=TRUE,
100-100*(S155-MINIFS(S:S,$E:$E,$E155))/(MAXIFS(S:S,$E:$E,$E155)-MINIFS(S:S,$E:$E,$E155)),
100*(S155-MINIFS(S:S,$E:$E,$E155))/(MAXIFS(S:S,$E:$E,$E155)-MINIFS(S:S,$E:$E,$E155))))</f>
        <v/>
      </c>
      <c r="CI155" s="223" t="str">
        <f t="array" ref="CI155">IF(T155="","",
IF(INDEX(Settings!$H:$H,MATCH(CI$1,Settings!$G:$G,0))=TRUE,
100-100*(T155-MINIFS(T:T,$E:$E,$E155))/(MAXIFS(T:T,$E:$E,$E155)-MINIFS(T:T,$E:$E,$E155)),
100*(T155-MINIFS(T:T,$E:$E,$E155))/(MAXIFS(T:T,$E:$E,$E155)-MINIFS(T:T,$E:$E,$E155))))</f>
        <v/>
      </c>
      <c r="CJ155" s="223" t="str">
        <f t="array" ref="CJ155">IF(U155="","",
IF(INDEX(Settings!$H:$H,MATCH(CJ$1,Settings!$G:$G,0))=TRUE,
100-100*(U155-MINIFS(U:U,$E:$E,$E155))/(MAXIFS(U:U,$E:$E,$E155)-MINIFS(U:U,$E:$E,$E155)),
100*(U155-MINIFS(U:U,$E:$E,$E155))/(MAXIFS(U:U,$E:$E,$E155)-MINIFS(U:U,$E:$E,$E155))))</f>
        <v/>
      </c>
      <c r="CK155" s="223" t="str">
        <f t="array" ref="CK155">IF(V155="","",
IF(INDEX(Settings!$H:$H,MATCH(CK$1,Settings!$G:$G,0))=TRUE,
100-100*(V155-MINIFS(V:V,$E:$E,$E155))/(MAXIFS(V:V,$E:$E,$E155)-MINIFS(V:V,$E:$E,$E155)),
100*(V155-MINIFS(V:V,$E:$E,$E155))/(MAXIFS(V:V,$E:$E,$E155)-MINIFS(V:V,$E:$E,$E155))))</f>
        <v/>
      </c>
      <c r="CL155" s="223" t="str">
        <f t="array" ref="CL155">IF(W155="","",
IF(INDEX(Settings!$H:$H,MATCH(CL$1,Settings!$G:$G,0))=TRUE,
100-100*(W155-MINIFS(W:W,$E:$E,$E155))/(MAXIFS(W:W,$E:$E,$E155)-MINIFS(W:W,$E:$E,$E155)),
100*(W155-MINIFS(W:W,$E:$E,$E155))/(MAXIFS(W:W,$E:$E,$E155)-MINIFS(W:W,$E:$E,$E155))))</f>
        <v/>
      </c>
      <c r="CM155" s="223" t="str">
        <f t="array" ref="CM155">IF(X155="","",
IF(INDEX(Settings!$H:$H,MATCH(CM$1,Settings!$G:$G,0))=TRUE,
100-100*(X155-MINIFS(X:X,$E:$E,$E155))/(MAXIFS(X:X,$E:$E,$E155)-MINIFS(X:X,$E:$E,$E155)),
100*(X155-MINIFS(X:X,$E:$E,$E155))/(MAXIFS(X:X,$E:$E,$E155)-MINIFS(X:X,$E:$E,$E155))))</f>
        <v/>
      </c>
      <c r="CN155" s="223" t="str">
        <f t="array" ref="CN155">IF(Y155="","",
IF(INDEX(Settings!$H:$H,MATCH(CN$1,Settings!$G:$G,0))=TRUE,
100-100*(Y155-MINIFS(Y:Y,$E:$E,$E155))/(MAXIFS(Y:Y,$E:$E,$E155)-MINIFS(Y:Y,$E:$E,$E155)),
100*(Y155-MINIFS(Y:Y,$E:$E,$E155))/(MAXIFS(Y:Y,$E:$E,$E155)-MINIFS(Y:Y,$E:$E,$E155))))</f>
        <v/>
      </c>
      <c r="CO155" s="223" t="str">
        <f t="array" ref="CO155">IF(Z155="","",
IF(INDEX(Settings!$H:$H,MATCH(CO$1,Settings!$G:$G,0))=TRUE,
100-100*(Z155-MINIFS(Z:Z,$E:$E,$E155))/(MAXIFS(Z:Z,$E:$E,$E155)-MINIFS(Z:Z,$E:$E,$E155)),
100*(Z155-MINIFS(Z:Z,$E:$E,$E155))/(MAXIFS(Z:Z,$E:$E,$E155)-MINIFS(Z:Z,$E:$E,$E155))))</f>
        <v/>
      </c>
      <c r="CP155" s="223" t="str">
        <f t="array" ref="CP155">IF(AA155="","",
IF(INDEX(Settings!$H:$H,MATCH(CP$1,Settings!$G:$G,0))=TRUE,
100-100*(AA155-MINIFS(AA:AA,$E:$E,$E155))/(MAXIFS(AA:AA,$E:$E,$E155)-MINIFS(AA:AA,$E:$E,$E155)),
100*(AA155-MINIFS(AA:AA,$E:$E,$E155))/(MAXIFS(AA:AA,$E:$E,$E155)-MINIFS(AA:AA,$E:$E,$E155))))</f>
        <v/>
      </c>
      <c r="CQ155" s="223" t="str">
        <f t="array" ref="CQ155">IF(AB155="","",
IF(INDEX(Settings!$H:$H,MATCH(CQ$1,Settings!$G:$G,0))=TRUE,
100-100*(AB155-MINIFS(AB:AB,$E:$E,$E155))/(MAXIFS(AB:AB,$E:$E,$E155)-MINIFS(AB:AB,$E:$E,$E155)),
100*(AB155-MINIFS(AB:AB,$E:$E,$E155))/(MAXIFS(AB:AB,$E:$E,$E155)-MINIFS(AB:AB,$E:$E,$E155))))</f>
        <v/>
      </c>
      <c r="CR155" s="223" t="str">
        <f t="array" ref="CR155">IF(AC155="","",
IF(INDEX(Settings!$H:$H,MATCH(CR$1,Settings!$G:$G,0))=TRUE,
100-100*(AC155-MINIFS(AC:AC,$E:$E,$E155))/(MAXIFS(AC:AC,$E:$E,$E155)-MINIFS(AC:AC,$E:$E,$E155)),
100*(AC155-MINIFS(AC:AC,$E:$E,$E155))/(MAXIFS(AC:AC,$E:$E,$E155)-MINIFS(AC:AC,$E:$E,$E155))))</f>
        <v/>
      </c>
      <c r="CS155" s="223" t="str">
        <f t="array" ref="CS155">IF(AD155="","",
IF(INDEX(Settings!$H:$H,MATCH(CS$1,Settings!$G:$G,0))=TRUE,
100-100*(AD155-MINIFS(AD:AD,$E:$E,$E155))/(MAXIFS(AD:AD,$E:$E,$E155)-MINIFS(AD:AD,$E:$E,$E155)),
100*(AD155-MINIFS(AD:AD,$E:$E,$E155))/(MAXIFS(AD:AD,$E:$E,$E155)-MINIFS(AD:AD,$E:$E,$E155))))</f>
        <v/>
      </c>
      <c r="CT155" s="223" t="str">
        <f t="array" ref="CT155">IF(AE155="","",
IF(INDEX(Settings!$H:$H,MATCH(CT$1,Settings!$G:$G,0))=TRUE,
100-100*(AE155-MINIFS(AE:AE,$E:$E,$E155))/(MAXIFS(AE:AE,$E:$E,$E155)-MINIFS(AE:AE,$E:$E,$E155)),
100*(AE155-MINIFS(AE:AE,$E:$E,$E155))/(MAXIFS(AE:AE,$E:$E,$E155)-MINIFS(AE:AE,$E:$E,$E155))))</f>
        <v/>
      </c>
      <c r="CU155" s="223" t="str">
        <f t="array" ref="CU155">IF(AF155="","",
IF(INDEX(Settings!$H:$H,MATCH(CU$1,Settings!$G:$G,0))=TRUE,
100-100*(AF155-MINIFS(AF:AF,$E:$E,$E155))/(MAXIFS(AF:AF,$E:$E,$E155)-MINIFS(AF:AF,$E:$E,$E155)),
100*(AF155-MINIFS(AF:AF,$E:$E,$E155))/(MAXIFS(AF:AF,$E:$E,$E155)-MINIFS(AF:AF,$E:$E,$E155))))</f>
        <v/>
      </c>
      <c r="CV155" s="223" t="str">
        <f t="array" ref="CV155">IF(AG155="","",
IF(INDEX(Settings!$H:$H,MATCH(CV$1,Settings!$G:$G,0))=TRUE,
100-100*(AG155-MINIFS(AG:AG,$E:$E,$E155))/(MAXIFS(AG:AG,$E:$E,$E155)-MINIFS(AG:AG,$E:$E,$E155)),
100*(AG155-MINIFS(AG:AG,$E:$E,$E155))/(MAXIFS(AG:AG,$E:$E,$E155)-MINIFS(AG:AG,$E:$E,$E155))))</f>
        <v/>
      </c>
      <c r="CW155" s="223" t="str">
        <f t="array" ref="CW155">IF(AH155="","",
IF(INDEX(Settings!$H:$H,MATCH(CW$1,Settings!$G:$G,0))=TRUE,
100-100*(AH155-MINIFS(AH:AH,$E:$E,$E155))/(MAXIFS(AH:AH,$E:$E,$E155)-MINIFS(AH:AH,$E:$E,$E155)),
100*(AH155-MINIFS(AH:AH,$E:$E,$E155))/(MAXIFS(AH:AH,$E:$E,$E155)-MINIFS(AH:AH,$E:$E,$E155))))</f>
        <v/>
      </c>
      <c r="CX155" s="223" t="str">
        <f t="array" ref="CX155">IF(AI155="","",
IF(INDEX(Settings!$H:$H,MATCH(CX$1,Settings!$G:$G,0))=TRUE,
100-100*(AI155-MINIFS(AI:AI,$E:$E,$E155))/(MAXIFS(AI:AI,$E:$E,$E155)-MINIFS(AI:AI,$E:$E,$E155)),
100*(AI155-MINIFS(AI:AI,$E:$E,$E155))/(MAXIFS(AI:AI,$E:$E,$E155)-MINIFS(AI:AI,$E:$E,$E155))))</f>
        <v/>
      </c>
      <c r="CY155" s="223" t="str">
        <f t="array" ref="CY155">IF(AJ155="","",
IF(INDEX(Settings!$H:$H,MATCH(CY$1,Settings!$G:$G,0))=TRUE,
100-100*(AJ155-MINIFS(AJ:AJ,$E:$E,$E155))/(MAXIFS(AJ:AJ,$E:$E,$E155)-MINIFS(AJ:AJ,$E:$E,$E155)),
100*(AJ155-MINIFS(AJ:AJ,$E:$E,$E155))/(MAXIFS(AJ:AJ,$E:$E,$E155)-MINIFS(AJ:AJ,$E:$E,$E155))))</f>
        <v/>
      </c>
      <c r="CZ155" s="223" t="str">
        <f t="array" ref="CZ155">IF(AK155="","",
IF(INDEX(Settings!$H:$H,MATCH(CZ$1,Settings!$G:$G,0))=TRUE,
100-100*(AK155-MINIFS(AK:AK,$E:$E,$E155))/(MAXIFS(AK:AK,$E:$E,$E155)-MINIFS(AK:AK,$E:$E,$E155)),
100*(AK155-MINIFS(AK:AK,$E:$E,$E155))/(MAXIFS(AK:AK,$E:$E,$E155)-MINIFS(AK:AK,$E:$E,$E155))))</f>
        <v/>
      </c>
      <c r="DA155" s="223" t="str">
        <f t="array" ref="DA155">IF(AL155="","",
IF(INDEX(Settings!$H:$H,MATCH(DA$1,Settings!$G:$G,0))=TRUE,
100-100*(AL155-MINIFS(AL:AL,$E:$E,$E155))/(MAXIFS(AL:AL,$E:$E,$E155)-MINIFS(AL:AL,$E:$E,$E155)),
100*(AL155-MINIFS(AL:AL,$E:$E,$E155))/(MAXIFS(AL:AL,$E:$E,$E155)-MINIFS(AL:AL,$E:$E,$E155))))</f>
        <v/>
      </c>
      <c r="DB155" s="223" t="str">
        <f t="array" ref="DB155">IF(AM155="","",
IF(INDEX(Settings!$H:$H,MATCH(DB$1,Settings!$G:$G,0))=TRUE,
100-100*(AM155-MINIFS(AM:AM,$E:$E,$E155))/(MAXIFS(AM:AM,$E:$E,$E155)-MINIFS(AM:AM,$E:$E,$E155)),
100*(AM155-MINIFS(AM:AM,$E:$E,$E155))/(MAXIFS(AM:AM,$E:$E,$E155)-MINIFS(AM:AM,$E:$E,$E155))))</f>
        <v/>
      </c>
      <c r="DC155" s="223" t="str">
        <f t="array" ref="DC155">IF(AN155="","",
IF(INDEX(Settings!$H:$H,MATCH(DC$1,Settings!$G:$G,0))=TRUE,
100-100*(AN155-MINIFS(AN:AN,$E:$E,$E155))/(MAXIFS(AN:AN,$E:$E,$E155)-MINIFS(AN:AN,$E:$E,$E155)),
100*(AN155-MINIFS(AN:AN,$E:$E,$E155))/(MAXIFS(AN:AN,$E:$E,$E155)-MINIFS(AN:AN,$E:$E,$E155))))</f>
        <v/>
      </c>
      <c r="DD155" s="223" t="str">
        <f t="array" ref="DD155">IF(AO155="","",
IF(INDEX(Settings!$H:$H,MATCH(DD$1,Settings!$G:$G,0))=TRUE,
100-100*(AO155-MINIFS(AO:AO,$E:$E,$E155))/(MAXIFS(AO:AO,$E:$E,$E155)-MINIFS(AO:AO,$E:$E,$E155)),
100*(AO155-MINIFS(AO:AO,$E:$E,$E155))/(MAXIFS(AO:AO,$E:$E,$E155)-MINIFS(AO:AO,$E:$E,$E155))))</f>
        <v/>
      </c>
      <c r="DE155" s="223" t="str">
        <f t="array" ref="DE155">IF(AP155="","",
IF(INDEX(Settings!$H:$H,MATCH(DE$1,Settings!$G:$G,0))=TRUE,
100-100*(AP155-MINIFS(AP:AP,$E:$E,$E155))/(MAXIFS(AP:AP,$E:$E,$E155)-MINIFS(AP:AP,$E:$E,$E155)),
100*(AP155-MINIFS(AP:AP,$E:$E,$E155))/(MAXIFS(AP:AP,$E:$E,$E155)-MINIFS(AP:AP,$E:$E,$E155))))</f>
        <v/>
      </c>
      <c r="DF155" s="223" t="str">
        <f t="array" ref="DF155">IF(AQ155="","",
IF(INDEX(Settings!$H:$H,MATCH(DF$1,Settings!$G:$G,0))=TRUE,
100-100*(AQ155-MINIFS(AQ:AQ,$E:$E,$E155))/(MAXIFS(AQ:AQ,$E:$E,$E155)-MINIFS(AQ:AQ,$E:$E,$E155)),
100*(AQ155-MINIFS(AQ:AQ,$E:$E,$E155))/(MAXIFS(AQ:AQ,$E:$E,$E155)-MINIFS(AQ:AQ,$E:$E,$E155))))</f>
        <v/>
      </c>
      <c r="DG155" s="223" t="str">
        <f t="array" ref="DG155">IF(AR155="","",
IF(INDEX(Settings!$H:$H,MATCH(DG$1,Settings!$G:$G,0))=TRUE,
100-100*(AR155-MINIFS(AR:AR,$E:$E,$E155))/(MAXIFS(AR:AR,$E:$E,$E155)-MINIFS(AR:AR,$E:$E,$E155)),
100*(AR155-MINIFS(AR:AR,$E:$E,$E155))/(MAXIFS(AR:AR,$E:$E,$E155)-MINIFS(AR:AR,$E:$E,$E155))))</f>
        <v/>
      </c>
      <c r="DH155" s="223" t="str">
        <f t="array" ref="DH155">IF(AS155="","",
IF(INDEX(Settings!$H:$H,MATCH(DH$1,Settings!$G:$G,0))=TRUE,
100-100*(AS155-MINIFS(AS:AS,$E:$E,$E155))/(MAXIFS(AS:AS,$E:$E,$E155)-MINIFS(AS:AS,$E:$E,$E155)),
100*(AS155-MINIFS(AS:AS,$E:$E,$E155))/(MAXIFS(AS:AS,$E:$E,$E155)-MINIFS(AS:AS,$E:$E,$E155))))</f>
        <v/>
      </c>
      <c r="DI155" s="223" t="str">
        <f t="array" ref="DI155">IF(AT155="","",
IF(INDEX(Settings!$H:$H,MATCH(DI$1,Settings!$G:$G,0))=TRUE,
100-100*(AT155-MINIFS(AT:AT,$E:$E,$E155))/(MAXIFS(AT:AT,$E:$E,$E155)-MINIFS(AT:AT,$E:$E,$E155)),
100*(AT155-MINIFS(AT:AT,$E:$E,$E155))/(MAXIFS(AT:AT,$E:$E,$E155)-MINIFS(AT:AT,$E:$E,$E155))))</f>
        <v/>
      </c>
      <c r="DJ155" s="223" t="str">
        <f t="array" ref="DJ155">IF(AU155="","",
IF(INDEX(Settings!$H:$H,MATCH(DJ$1,Settings!$G:$G,0))=TRUE,
100-100*(AU155-MINIFS(AU:AU,$E:$E,$E155))/(MAXIFS(AU:AU,$E:$E,$E155)-MINIFS(AU:AU,$E:$E,$E155)),
100*(AU155-MINIFS(AU:AU,$E:$E,$E155))/(MAXIFS(AU:AU,$E:$E,$E155)-MINIFS(AU:AU,$E:$E,$E155))))</f>
        <v/>
      </c>
      <c r="DK155" s="223" t="str">
        <f t="array" ref="DK155">IF(AV155="","",
IF(INDEX(Settings!$H:$H,MATCH(DK$1,Settings!$G:$G,0))=TRUE,
100-100*(AV155-MINIFS(AV:AV,$E:$E,$E155))/(MAXIFS(AV:AV,$E:$E,$E155)-MINIFS(AV:AV,$E:$E,$E155)),
100*(AV155-MINIFS(AV:AV,$E:$E,$E155))/(MAXIFS(AV:AV,$E:$E,$E155)-MINIFS(AV:AV,$E:$E,$E155))))</f>
        <v/>
      </c>
      <c r="DL155" s="223" t="str">
        <f t="array" ref="DL155">IF(AW155="","",
IF(INDEX(Settings!$H:$H,MATCH(DL$1,Settings!$G:$G,0))=TRUE,
100-100*(AW155-MINIFS(AW:AW,$E:$E,$E155))/(MAXIFS(AW:AW,$E:$E,$E155)-MINIFS(AW:AW,$E:$E,$E155)),
100*(AW155-MINIFS(AW:AW,$E:$E,$E155))/(MAXIFS(AW:AW,$E:$E,$E155)-MINIFS(AW:AW,$E:$E,$E155))))</f>
        <v/>
      </c>
      <c r="DM155" s="223" t="str">
        <f t="array" ref="DM155">IF(AX155="","",
IF(INDEX(Settings!$H:$H,MATCH(DM$1,Settings!$G:$G,0))=TRUE,
100-100*(AX155-MINIFS(AX:AX,$E:$E,$E155))/(MAXIFS(AX:AX,$E:$E,$E155)-MINIFS(AX:AX,$E:$E,$E155)),
100*(AX155-MINIFS(AX:AX,$E:$E,$E155))/(MAXIFS(AX:AX,$E:$E,$E155)-MINIFS(AX:AX,$E:$E,$E155))))</f>
        <v/>
      </c>
      <c r="DN155" s="223" t="str">
        <f t="array" ref="DN155">IF(AY155="","",
IF(INDEX(Settings!$H:$H,MATCH(DN$1,Settings!$G:$G,0))=TRUE,
100-100*(AY155-MINIFS(AY:AY,$E:$E,$E155))/(MAXIFS(AY:AY,$E:$E,$E155)-MINIFS(AY:AY,$E:$E,$E155)),
100*(AY155-MINIFS(AY:AY,$E:$E,$E155))/(MAXIFS(AY:AY,$E:$E,$E155)-MINIFS(AY:AY,$E:$E,$E155))))</f>
        <v/>
      </c>
      <c r="DO155" s="223" t="str">
        <f t="array" ref="DO155">IF(AZ155="","",
IF(INDEX(Settings!$H:$H,MATCH(DO$1,Settings!$G:$G,0))=TRUE,
100-100*(AZ155-MINIFS(AZ:AZ,$E:$E,$E155))/(MAXIFS(AZ:AZ,$E:$E,$E155)-MINIFS(AZ:AZ,$E:$E,$E155)),
100*(AZ155-MINIFS(AZ:AZ,$E:$E,$E155))/(MAXIFS(AZ:AZ,$E:$E,$E155)-MINIFS(AZ:AZ,$E:$E,$E155))))</f>
        <v/>
      </c>
      <c r="DP155" s="223" t="str">
        <f t="array" ref="DP155">IF(BA155="","",
IF(INDEX(Settings!$H:$H,MATCH(DP$1,Settings!$G:$G,0))=TRUE,
100-100*(BA155-MINIFS(BA:BA,$E:$E,$E155))/(MAXIFS(BA:BA,$E:$E,$E155)-MINIFS(BA:BA,$E:$E,$E155)),
100*(BA155-MINIFS(BA:BA,$E:$E,$E155))/(MAXIFS(BA:BA,$E:$E,$E155)-MINIFS(BA:BA,$E:$E,$E155))))</f>
        <v/>
      </c>
      <c r="DQ155" s="223" t="str">
        <f t="array" ref="DQ155">IF(BB155="","",
IF(INDEX(Settings!$H:$H,MATCH(DQ$1,Settings!$G:$G,0))=TRUE,
100-100*(BB155-MINIFS(BB:BB,$E:$E,$E155))/(MAXIFS(BB:BB,$E:$E,$E155)-MINIFS(BB:BB,$E:$E,$E155)),
100*(BB155-MINIFS(BB:BB,$E:$E,$E155))/(MAXIFS(BB:BB,$E:$E,$E155)-MINIFS(BB:BB,$E:$E,$E155))))</f>
        <v/>
      </c>
      <c r="DR155" s="223" t="str">
        <f t="array" ref="DR155">IF(BC155="","",
IF(INDEX(Settings!$H:$H,MATCH(DR$1,Settings!$G:$G,0))=TRUE,
100-100*(BC155-MINIFS(BC:BC,$E:$E,$E155))/(MAXIFS(BC:BC,$E:$E,$E155)-MINIFS(BC:BC,$E:$E,$E155)),
100*(BC155-MINIFS(BC:BC,$E:$E,$E155))/(MAXIFS(BC:BC,$E:$E,$E155)-MINIFS(BC:BC,$E:$E,$E155))))</f>
        <v/>
      </c>
      <c r="DS155" s="223" t="str">
        <f t="array" ref="DS155">IF(BD155="","",
IF(INDEX(Settings!$H:$H,MATCH(DS$1,Settings!$G:$G,0))=TRUE,
100-100*(BD155-MINIFS(BD:BD,$E:$E,$E155))/(MAXIFS(BD:BD,$E:$E,$E155)-MINIFS(BD:BD,$E:$E,$E155)),
100*(BD155-MINIFS(BD:BD,$E:$E,$E155))/(MAXIFS(BD:BD,$E:$E,$E155)-MINIFS(BD:BD,$E:$E,$E155))))</f>
        <v/>
      </c>
      <c r="DT155" s="223" t="str">
        <f t="array" ref="DT155">IF(BE155="","",
IF(INDEX(Settings!$H:$H,MATCH(DT$1,Settings!$G:$G,0))=TRUE,
100-100*(BE155-MINIFS(BE:BE,$E:$E,$E155))/(MAXIFS(BE:BE,$E:$E,$E155)-MINIFS(BE:BE,$E:$E,$E155)),
100*(BE155-MINIFS(BE:BE,$E:$E,$E155))/(MAXIFS(BE:BE,$E:$E,$E155)-MINIFS(BE:BE,$E:$E,$E155))))</f>
        <v/>
      </c>
      <c r="DU155" s="223" t="str">
        <f t="array" ref="DU155">IF(BF155="","",
IF(INDEX(Settings!$H:$H,MATCH(DU$1,Settings!$G:$G,0))=TRUE,
100-100*(BF155-MINIFS(BF:BF,$E:$E,$E155))/(MAXIFS(BF:BF,$E:$E,$E155)-MINIFS(BF:BF,$E:$E,$E155)),
100*(BF155-MINIFS(BF:BF,$E:$E,$E155))/(MAXIFS(BF:BF,$E:$E,$E155)-MINIFS(BF:BF,$E:$E,$E155))))</f>
        <v/>
      </c>
      <c r="DV155" s="223" t="str">
        <f t="array" ref="DV155">IF(BG155="","",
IF(INDEX(Settings!$H:$H,MATCH(DV$1,Settings!$G:$G,0))=TRUE,
100-100*(BG155-MINIFS(BG:BG,$E:$E,$E155))/(MAXIFS(BG:BG,$E:$E,$E155)-MINIFS(BG:BG,$E:$E,$E155)),
100*(BG155-MINIFS(BG:BG,$E:$E,$E155))/(MAXIFS(BG:BG,$E:$E,$E155)-MINIFS(BG:BG,$E:$E,$E155))))</f>
        <v/>
      </c>
      <c r="DW155" s="223" t="str">
        <f t="array" ref="DW155">IF(BH155="","",
IF(INDEX(Settings!$H:$H,MATCH(DW$1,Settings!$G:$G,0))=TRUE,
100-100*(BH155-MINIFS(BH:BH,$E:$E,$E155))/(MAXIFS(BH:BH,$E:$E,$E155)-MINIFS(BH:BH,$E:$E,$E155)),
100*(BH155-MINIFS(BH:BH,$E:$E,$E155))/(MAXIFS(BH:BH,$E:$E,$E155)-MINIFS(BH:BH,$E:$E,$E155))))</f>
        <v/>
      </c>
      <c r="DX155" s="223" t="str">
        <f t="array" ref="DX155">IF(BI155="","",
IF(INDEX(Settings!$H:$H,MATCH(DX$1,Settings!$G:$G,0))=TRUE,
100-100*(BI155-MINIFS(BI:BI,$E:$E,$E155))/(MAXIFS(BI:BI,$E:$E,$E155)-MINIFS(BI:BI,$E:$E,$E155)),
100*(BI155-MINIFS(BI:BI,$E:$E,$E155))/(MAXIFS(BI:BI,$E:$E,$E155)-MINIFS(BI:BI,$E:$E,$E155))))</f>
        <v/>
      </c>
      <c r="DY155" s="223" t="str">
        <f t="array" ref="DY155">IF(BJ155="","",
IF(INDEX(Settings!$H:$H,MATCH(DY$1,Settings!$G:$G,0))=TRUE,
100-100*(BJ155-MINIFS(BJ:BJ,$E:$E,$E155))/(MAXIFS(BJ:BJ,$E:$E,$E155)-MINIFS(BJ:BJ,$E:$E,$E155)),
100*(BJ155-MINIFS(BJ:BJ,$E:$E,$E155))/(MAXIFS(BJ:BJ,$E:$E,$E155)-MINIFS(BJ:BJ,$E:$E,$E155))))</f>
        <v/>
      </c>
      <c r="DZ155" s="225"/>
      <c r="EA155" s="225"/>
      <c r="EB155" s="225" t="str">
        <f t="shared" si="8"/>
        <v/>
      </c>
      <c r="EC155" s="225" t="str">
        <f t="shared" si="9"/>
        <v/>
      </c>
      <c r="ED155" s="225" t="str">
        <f t="shared" si="10"/>
        <v/>
      </c>
      <c r="EE155" s="225" t="str">
        <f t="shared" si="11"/>
        <v/>
      </c>
      <c r="EF155" s="225" t="str">
        <f t="shared" si="12"/>
        <v/>
      </c>
      <c r="EG155" s="225" t="str">
        <f t="shared" si="13"/>
        <v/>
      </c>
      <c r="EH155" s="225"/>
      <c r="EI155" s="225"/>
      <c r="EJ155" s="225"/>
      <c r="EK155" s="225"/>
      <c r="EL155" s="225"/>
      <c r="EM155" s="225"/>
    </row>
    <row r="156">
      <c r="A156" s="231"/>
      <c r="B156" s="231"/>
      <c r="C156" s="231"/>
      <c r="D156" s="231" t="str">
        <f t="array" ref="D156">IFERROR(INDEX(Profiles!$B:$B,MATCH($A156,Profiles!$A:$A,0)),"")</f>
        <v/>
      </c>
      <c r="E156" s="231"/>
      <c r="F156" s="231"/>
      <c r="G156" s="231"/>
      <c r="H156" s="231"/>
      <c r="I156" s="231" t="str">
        <f>IF(A156="","",IF(Settings!$N$3="DATE",F156&amp;": "&amp;TEXT(B156,"M/DD/YY"),F156&amp;": "&amp;H156))</f>
        <v/>
      </c>
      <c r="J156" s="231"/>
      <c r="K156" s="231"/>
      <c r="L156" s="231"/>
      <c r="M156" s="232" t="str">
        <f t="shared" si="14"/>
        <v/>
      </c>
      <c r="N156" s="231"/>
      <c r="O156" s="231"/>
      <c r="P156" s="231"/>
      <c r="Q156" s="231"/>
      <c r="R156" s="231"/>
      <c r="S156" s="230" t="str">
        <f>IFERROR(VLOOKUP(AF156, 'YOYO IR Scores'!A:C, 3, FALSE), "")
</f>
        <v/>
      </c>
      <c r="T156" s="231"/>
      <c r="U156" s="231"/>
      <c r="V156" s="231"/>
      <c r="W156" s="231"/>
      <c r="X156" s="233" t="str">
        <f t="shared" si="4"/>
        <v/>
      </c>
      <c r="Y156" s="234" t="str">
        <f t="shared" si="5"/>
        <v/>
      </c>
      <c r="Z156" s="234" t="str">
        <f t="shared" si="6"/>
        <v/>
      </c>
      <c r="AA156" s="233" t="str">
        <f t="shared" si="7"/>
        <v/>
      </c>
      <c r="AB156" s="232"/>
      <c r="AC156" s="232"/>
      <c r="AD156" s="232"/>
      <c r="AE156" s="232" t="str">
        <f>IFERROR(VLOOKUP(AF156, 'YOYO IR Scores'!A:C, 2, FALSE), "")</f>
        <v/>
      </c>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t="str">
        <f t="array" ref="BK156">IF(J156="","",
IF(INDEX(Settings!$H:$H,MATCH(BY$1,Settings!$G:$G,0))=TRUE,
100-100*(J156-MIN(J:J))/(MAX(J:J)-MIN(J:J)),
100*(J156-MIN(J:J))/(MAX(J:J)-MIN(J:J))))</f>
        <v/>
      </c>
      <c r="BL156" s="232" t="str">
        <f t="array" ref="BL156">IF(J156="","",
IF(INDEX(Settings!$H:$H,MATCH(BY$1,Settings!$G:$G,0))=TRUE,
100-100*(J156-MINIFS(J:J,$E:$E,$E156))/(MAXIFS(J:J,$E:$E,$E156)-MINIFS(J:J,$E:$E,$E156)),
100*(J156-MINIFS(J:J,$E:$E,$E156))/(MAXIFS(J:J,$E:$E,$E156)-MINIFS(J:J,$E:$E,$E156))))</f>
        <v/>
      </c>
      <c r="BM156" s="232" t="str">
        <f t="array" ref="BM156">IF(J156="","",
IF(INDEX(Settings!$H:$H,MATCH(BY$1,Settings!$G:$G,0))=TRUE,
100-100*(J156-MINIFS(J:J,$E:$E,$E156,$I:$I,$I156))/(MAXIFS(J:J,$E:$E,$E156,$I:$I,$I156)-MINIFS(J:J,$E:$E,$E156,$I:$I,$I156)),
100*(J156-MINIFS(J:J,$E:$E,$E156,$I:$I,$I156))/(MAXIFS(J:J,$E:$E,$E156,$I:$I,$I156)-MINIFS(J:J,$E:$E,$E156,$I:$I,$I156))))</f>
        <v/>
      </c>
      <c r="BN156" s="231" t="str">
        <f t="array" ref="BN156">IF(J156="","",
IF(INDEX(Settings!$H:$H,MATCH(BY$1,Settings!$G:$G,0))=TRUE,
100-100*PERCENTRANK(J:J,J156),
100*PERCENTRANK(J:J,J156)))</f>
        <v/>
      </c>
      <c r="BO156" s="231" t="str">
        <f>IFERROR(__xludf.DUMMYFUNCTION("IF(J156="""","""",
IF(INDEX(Settings!$H:$H,MATCH(BY$1,Settings!$G:$G,0))=TRUE,
100-100*PERCENTRANK(FILTER(J:J,$E:$E=$E156),J156),
100*PERCENTRANK(FILTER(J:J,$E:$E=$E156),J156)))"),"")</f>
        <v/>
      </c>
      <c r="BP156" s="231" t="str">
        <f>IFERROR(__xludf.DUMMYFUNCTION("IF(J156="""","""",
IF(INDEX(Settings!$H:$H,MATCH(BY$1,Settings!$G:$G,0))=TRUE,
100-100*PERCENTRANK(FILTER(J:J,$E:$E=$E156,$I:$I=$I156),J156),
100*PERCENTRANK(FILTER(J:J,$E:$E=$E156,$I:$I=$I156),J156)))"),"")</f>
        <v/>
      </c>
      <c r="BQ156" s="233" t="str">
        <f t="array" ref="BQ156">IF(J156="","",
IF(INDEX(Settings!$H:$H,MATCH(BY$1,Settings!$G:$G,0))=TRUE,
-1*(J156-AVERAGE(J:J))/STDEV(J:J),
(J156-AVERAGE(J:J))/STDEV(J:J)))</f>
        <v/>
      </c>
      <c r="BR156" s="233" t="str">
        <f>IFERROR(__xludf.DUMMYFUNCTION("IF(J156="""","""",
IF(INDEX(Settings!$H:$H,MATCH(BY$1,Settings!$G:$G,0))=TRUE,
-1*(J156-AVERAGEIFS(J:J,$E:$E,$E156))/STDEV(FILTER(J:J,$E:$E=$E156)),
(J156-AVERAGEIFS(J:J,$E:$E,$E156))/STDEV(FILTER(J:J,$E:$E=$E156))))"),"")</f>
        <v/>
      </c>
      <c r="BS156" s="233"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1"/>
      <c r="BX156" s="231"/>
      <c r="BY156" s="232" t="str">
        <f t="array" ref="BY156">IF(J156="","",
IF(INDEX(Settings!$H:$H,MATCH(BY$1,Settings!$G:$G,0))=TRUE,
100-100*(J156-MINIFS(J:J,$E:$E,$E156))/(MAXIFS(J:J,$E:$E,$E156)-MINIFS(J:J,$E:$E,$E156)),
100*(J156-MINIFS(J:J,$E:$E,$E156))/(MAXIFS(J:J,$E:$E,$E156)-MINIFS(J:J,$E:$E,$E156))))</f>
        <v/>
      </c>
      <c r="BZ156" s="232" t="str">
        <f t="array" ref="BZ156">IF(K156="","",
IF(INDEX(Settings!$H:$H,MATCH(BZ$1,Settings!$G:$G,0))=TRUE,
100-100*(K156-MINIFS(K:K,$E:$E,$E156))/(MAXIFS(K:K,$E:$E,$E156)-MINIFS(K:K,$E:$E,$E156)),
100*(K156-MINIFS(K:K,$E:$E,$E156))/(MAXIFS(K:K,$E:$E,$E156)-MINIFS(K:K,$E:$E,$E156))))</f>
        <v/>
      </c>
      <c r="CA156" s="232" t="str">
        <f t="array" ref="CA156">IF(L156="","",
IF(INDEX(Settings!$H:$H,MATCH(CA$1,Settings!$G:$G,0))=TRUE,
100-100*(L156-MINIFS(L:L,$E:$E,$E156))/(MAXIFS(L:L,$E:$E,$E156)-MINIFS(L:L,$E:$E,$E156)),
100*(L156-MINIFS(L:L,$E:$E,$E156))/(MAXIFS(L:L,$E:$E,$E156)-MINIFS(L:L,$E:$E,$E156))))</f>
        <v/>
      </c>
      <c r="CB156" s="232" t="str">
        <f t="array" ref="CB156">IF(M156="","",
IF(INDEX(Settings!$H:$H,MATCH(CB$1,Settings!$G:$G,0))=TRUE,
100-100*(M156-MINIFS(M:M,$E:$E,$E156))/(MAXIFS(M:M,$E:$E,$E156)-MINIFS(M:M,$E:$E,$E156)),
100*(M156-MINIFS(M:M,$E:$E,$E156))/(MAXIFS(M:M,$E:$E,$E156)-MINIFS(M:M,$E:$E,$E156))))</f>
        <v/>
      </c>
      <c r="CC156" s="232" t="str">
        <f t="array" ref="CC156">IF(N156="","",
IF(INDEX(Settings!$H:$H,MATCH(CC$1,Settings!$G:$G,0))=TRUE,
100-100*(N156-MINIFS(N:N,$E:$E,$E156))/(MAXIFS(N:N,$E:$E,$E156)-MINIFS(N:N,$E:$E,$E156)),
100*(N156-MINIFS(N:N,$E:$E,$E156))/(MAXIFS(N:N,$E:$E,$E156)-MINIFS(N:N,$E:$E,$E156))))</f>
        <v/>
      </c>
      <c r="CD156" s="232" t="str">
        <f t="array" ref="CD156">IF(O156="","",
IF(INDEX(Settings!$H:$H,MATCH(CD$1,Settings!$G:$G,0))=TRUE,
100-100*(O156-MINIFS(O:O,$E:$E,$E156))/(MAXIFS(O:O,$E:$E,$E156)-MINIFS(O:O,$E:$E,$E156)),
100*(O156-MINIFS(O:O,$E:$E,$E156))/(MAXIFS(O:O,$E:$E,$E156)-MINIFS(O:O,$E:$E,$E156))))</f>
        <v/>
      </c>
      <c r="CE156" s="232" t="str">
        <f t="array" ref="CE156">IF(P156="","",
IF(INDEX(Settings!$H:$H,MATCH(CE$1,Settings!$G:$G,0))=TRUE,
100-100*(P156-MINIFS(P:P,$E:$E,$E156))/(MAXIFS(P:P,$E:$E,$E156)-MINIFS(P:P,$E:$E,$E156)),
100*(P156-MINIFS(P:P,$E:$E,$E156))/(MAXIFS(P:P,$E:$E,$E156)-MINIFS(P:P,$E:$E,$E156))))</f>
        <v/>
      </c>
      <c r="CF156" s="232" t="str">
        <f t="array" ref="CF156">IF(Q156="","",
IF(INDEX(Settings!$H:$H,MATCH(CF$1,Settings!$G:$G,0))=TRUE,
100-100*(Q156-MINIFS(Q:Q,$E:$E,$E156))/(MAXIFS(Q:Q,$E:$E,$E156)-MINIFS(Q:Q,$E:$E,$E156)),
100*(Q156-MINIFS(Q:Q,$E:$E,$E156))/(MAXIFS(Q:Q,$E:$E,$E156)-MINIFS(Q:Q,$E:$E,$E156))))</f>
        <v/>
      </c>
      <c r="CG156" s="232" t="str">
        <f t="array" ref="CG156">IF(R156="","",
IF(INDEX(Settings!$H:$H,MATCH(CG$1,Settings!$G:$G,0))=TRUE,
100-100*(R156-MINIFS(R:R,$E:$E,$E156))/(MAXIFS(R:R,$E:$E,$E156)-MINIFS(R:R,$E:$E,$E156)),
100*(R156-MINIFS(R:R,$E:$E,$E156))/(MAXIFS(R:R,$E:$E,$E156)-MINIFS(R:R,$E:$E,$E156))))</f>
        <v/>
      </c>
      <c r="CH156" s="232" t="str">
        <f t="array" ref="CH156">IF(S156="","",
IF(INDEX(Settings!$H:$H,MATCH(CH$1,Settings!$G:$G,0))=TRUE,
100-100*(S156-MINIFS(S:S,$E:$E,$E156))/(MAXIFS(S:S,$E:$E,$E156)-MINIFS(S:S,$E:$E,$E156)),
100*(S156-MINIFS(S:S,$E:$E,$E156))/(MAXIFS(S:S,$E:$E,$E156)-MINIFS(S:S,$E:$E,$E156))))</f>
        <v/>
      </c>
      <c r="CI156" s="232" t="str">
        <f t="array" ref="CI156">IF(T156="","",
IF(INDEX(Settings!$H:$H,MATCH(CI$1,Settings!$G:$G,0))=TRUE,
100-100*(T156-MINIFS(T:T,$E:$E,$E156))/(MAXIFS(T:T,$E:$E,$E156)-MINIFS(T:T,$E:$E,$E156)),
100*(T156-MINIFS(T:T,$E:$E,$E156))/(MAXIFS(T:T,$E:$E,$E156)-MINIFS(T:T,$E:$E,$E156))))</f>
        <v/>
      </c>
      <c r="CJ156" s="232" t="str">
        <f t="array" ref="CJ156">IF(U156="","",
IF(INDEX(Settings!$H:$H,MATCH(CJ$1,Settings!$G:$G,0))=TRUE,
100-100*(U156-MINIFS(U:U,$E:$E,$E156))/(MAXIFS(U:U,$E:$E,$E156)-MINIFS(U:U,$E:$E,$E156)),
100*(U156-MINIFS(U:U,$E:$E,$E156))/(MAXIFS(U:U,$E:$E,$E156)-MINIFS(U:U,$E:$E,$E156))))</f>
        <v/>
      </c>
      <c r="CK156" s="232" t="str">
        <f t="array" ref="CK156">IF(V156="","",
IF(INDEX(Settings!$H:$H,MATCH(CK$1,Settings!$G:$G,0))=TRUE,
100-100*(V156-MINIFS(V:V,$E:$E,$E156))/(MAXIFS(V:V,$E:$E,$E156)-MINIFS(V:V,$E:$E,$E156)),
100*(V156-MINIFS(V:V,$E:$E,$E156))/(MAXIFS(V:V,$E:$E,$E156)-MINIFS(V:V,$E:$E,$E156))))</f>
        <v/>
      </c>
      <c r="CL156" s="232" t="str">
        <f t="array" ref="CL156">IF(W156="","",
IF(INDEX(Settings!$H:$H,MATCH(CL$1,Settings!$G:$G,0))=TRUE,
100-100*(W156-MINIFS(W:W,$E:$E,$E156))/(MAXIFS(W:W,$E:$E,$E156)-MINIFS(W:W,$E:$E,$E156)),
100*(W156-MINIFS(W:W,$E:$E,$E156))/(MAXIFS(W:W,$E:$E,$E156)-MINIFS(W:W,$E:$E,$E156))))</f>
        <v/>
      </c>
      <c r="CM156" s="232" t="str">
        <f t="array" ref="CM156">IF(X156="","",
IF(INDEX(Settings!$H:$H,MATCH(CM$1,Settings!$G:$G,0))=TRUE,
100-100*(X156-MINIFS(X:X,$E:$E,$E156))/(MAXIFS(X:X,$E:$E,$E156)-MINIFS(X:X,$E:$E,$E156)),
100*(X156-MINIFS(X:X,$E:$E,$E156))/(MAXIFS(X:X,$E:$E,$E156)-MINIFS(X:X,$E:$E,$E156))))</f>
        <v/>
      </c>
      <c r="CN156" s="232" t="str">
        <f t="array" ref="CN156">IF(Y156="","",
IF(INDEX(Settings!$H:$H,MATCH(CN$1,Settings!$G:$G,0))=TRUE,
100-100*(Y156-MINIFS(Y:Y,$E:$E,$E156))/(MAXIFS(Y:Y,$E:$E,$E156)-MINIFS(Y:Y,$E:$E,$E156)),
100*(Y156-MINIFS(Y:Y,$E:$E,$E156))/(MAXIFS(Y:Y,$E:$E,$E156)-MINIFS(Y:Y,$E:$E,$E156))))</f>
        <v/>
      </c>
      <c r="CO156" s="232" t="str">
        <f t="array" ref="CO156">IF(Z156="","",
IF(INDEX(Settings!$H:$H,MATCH(CO$1,Settings!$G:$G,0))=TRUE,
100-100*(Z156-MINIFS(Z:Z,$E:$E,$E156))/(MAXIFS(Z:Z,$E:$E,$E156)-MINIFS(Z:Z,$E:$E,$E156)),
100*(Z156-MINIFS(Z:Z,$E:$E,$E156))/(MAXIFS(Z:Z,$E:$E,$E156)-MINIFS(Z:Z,$E:$E,$E156))))</f>
        <v/>
      </c>
      <c r="CP156" s="232" t="str">
        <f t="array" ref="CP156">IF(AA156="","",
IF(INDEX(Settings!$H:$H,MATCH(CP$1,Settings!$G:$G,0))=TRUE,
100-100*(AA156-MINIFS(AA:AA,$E:$E,$E156))/(MAXIFS(AA:AA,$E:$E,$E156)-MINIFS(AA:AA,$E:$E,$E156)),
100*(AA156-MINIFS(AA:AA,$E:$E,$E156))/(MAXIFS(AA:AA,$E:$E,$E156)-MINIFS(AA:AA,$E:$E,$E156))))</f>
        <v/>
      </c>
      <c r="CQ156" s="232" t="str">
        <f t="array" ref="CQ156">IF(AB156="","",
IF(INDEX(Settings!$H:$H,MATCH(CQ$1,Settings!$G:$G,0))=TRUE,
100-100*(AB156-MINIFS(AB:AB,$E:$E,$E156))/(MAXIFS(AB:AB,$E:$E,$E156)-MINIFS(AB:AB,$E:$E,$E156)),
100*(AB156-MINIFS(AB:AB,$E:$E,$E156))/(MAXIFS(AB:AB,$E:$E,$E156)-MINIFS(AB:AB,$E:$E,$E156))))</f>
        <v/>
      </c>
      <c r="CR156" s="232" t="str">
        <f t="array" ref="CR156">IF(AC156="","",
IF(INDEX(Settings!$H:$H,MATCH(CR$1,Settings!$G:$G,0))=TRUE,
100-100*(AC156-MINIFS(AC:AC,$E:$E,$E156))/(MAXIFS(AC:AC,$E:$E,$E156)-MINIFS(AC:AC,$E:$E,$E156)),
100*(AC156-MINIFS(AC:AC,$E:$E,$E156))/(MAXIFS(AC:AC,$E:$E,$E156)-MINIFS(AC:AC,$E:$E,$E156))))</f>
        <v/>
      </c>
      <c r="CS156" s="232" t="str">
        <f t="array" ref="CS156">IF(AD156="","",
IF(INDEX(Settings!$H:$H,MATCH(CS$1,Settings!$G:$G,0))=TRUE,
100-100*(AD156-MINIFS(AD:AD,$E:$E,$E156))/(MAXIFS(AD:AD,$E:$E,$E156)-MINIFS(AD:AD,$E:$E,$E156)),
100*(AD156-MINIFS(AD:AD,$E:$E,$E156))/(MAXIFS(AD:AD,$E:$E,$E156)-MINIFS(AD:AD,$E:$E,$E156))))</f>
        <v/>
      </c>
      <c r="CT156" s="232" t="str">
        <f t="array" ref="CT156">IF(AE156="","",
IF(INDEX(Settings!$H:$H,MATCH(CT$1,Settings!$G:$G,0))=TRUE,
100-100*(AE156-MINIFS(AE:AE,$E:$E,$E156))/(MAXIFS(AE:AE,$E:$E,$E156)-MINIFS(AE:AE,$E:$E,$E156)),
100*(AE156-MINIFS(AE:AE,$E:$E,$E156))/(MAXIFS(AE:AE,$E:$E,$E156)-MINIFS(AE:AE,$E:$E,$E156))))</f>
        <v/>
      </c>
      <c r="CU156" s="232" t="str">
        <f t="array" ref="CU156">IF(AF156="","",
IF(INDEX(Settings!$H:$H,MATCH(CU$1,Settings!$G:$G,0))=TRUE,
100-100*(AF156-MINIFS(AF:AF,$E:$E,$E156))/(MAXIFS(AF:AF,$E:$E,$E156)-MINIFS(AF:AF,$E:$E,$E156)),
100*(AF156-MINIFS(AF:AF,$E:$E,$E156))/(MAXIFS(AF:AF,$E:$E,$E156)-MINIFS(AF:AF,$E:$E,$E156))))</f>
        <v/>
      </c>
      <c r="CV156" s="232" t="str">
        <f t="array" ref="CV156">IF(AG156="","",
IF(INDEX(Settings!$H:$H,MATCH(CV$1,Settings!$G:$G,0))=TRUE,
100-100*(AG156-MINIFS(AG:AG,$E:$E,$E156))/(MAXIFS(AG:AG,$E:$E,$E156)-MINIFS(AG:AG,$E:$E,$E156)),
100*(AG156-MINIFS(AG:AG,$E:$E,$E156))/(MAXIFS(AG:AG,$E:$E,$E156)-MINIFS(AG:AG,$E:$E,$E156))))</f>
        <v/>
      </c>
      <c r="CW156" s="232" t="str">
        <f t="array" ref="CW156">IF(AH156="","",
IF(INDEX(Settings!$H:$H,MATCH(CW$1,Settings!$G:$G,0))=TRUE,
100-100*(AH156-MINIFS(AH:AH,$E:$E,$E156))/(MAXIFS(AH:AH,$E:$E,$E156)-MINIFS(AH:AH,$E:$E,$E156)),
100*(AH156-MINIFS(AH:AH,$E:$E,$E156))/(MAXIFS(AH:AH,$E:$E,$E156)-MINIFS(AH:AH,$E:$E,$E156))))</f>
        <v/>
      </c>
      <c r="CX156" s="232" t="str">
        <f t="array" ref="CX156">IF(AI156="","",
IF(INDEX(Settings!$H:$H,MATCH(CX$1,Settings!$G:$G,0))=TRUE,
100-100*(AI156-MINIFS(AI:AI,$E:$E,$E156))/(MAXIFS(AI:AI,$E:$E,$E156)-MINIFS(AI:AI,$E:$E,$E156)),
100*(AI156-MINIFS(AI:AI,$E:$E,$E156))/(MAXIFS(AI:AI,$E:$E,$E156)-MINIFS(AI:AI,$E:$E,$E156))))</f>
        <v/>
      </c>
      <c r="CY156" s="232" t="str">
        <f t="array" ref="CY156">IF(AJ156="","",
IF(INDEX(Settings!$H:$H,MATCH(CY$1,Settings!$G:$G,0))=TRUE,
100-100*(AJ156-MINIFS(AJ:AJ,$E:$E,$E156))/(MAXIFS(AJ:AJ,$E:$E,$E156)-MINIFS(AJ:AJ,$E:$E,$E156)),
100*(AJ156-MINIFS(AJ:AJ,$E:$E,$E156))/(MAXIFS(AJ:AJ,$E:$E,$E156)-MINIFS(AJ:AJ,$E:$E,$E156))))</f>
        <v/>
      </c>
      <c r="CZ156" s="232" t="str">
        <f t="array" ref="CZ156">IF(AK156="","",
IF(INDEX(Settings!$H:$H,MATCH(CZ$1,Settings!$G:$G,0))=TRUE,
100-100*(AK156-MINIFS(AK:AK,$E:$E,$E156))/(MAXIFS(AK:AK,$E:$E,$E156)-MINIFS(AK:AK,$E:$E,$E156)),
100*(AK156-MINIFS(AK:AK,$E:$E,$E156))/(MAXIFS(AK:AK,$E:$E,$E156)-MINIFS(AK:AK,$E:$E,$E156))))</f>
        <v/>
      </c>
      <c r="DA156" s="232" t="str">
        <f t="array" ref="DA156">IF(AL156="","",
IF(INDEX(Settings!$H:$H,MATCH(DA$1,Settings!$G:$G,0))=TRUE,
100-100*(AL156-MINIFS(AL:AL,$E:$E,$E156))/(MAXIFS(AL:AL,$E:$E,$E156)-MINIFS(AL:AL,$E:$E,$E156)),
100*(AL156-MINIFS(AL:AL,$E:$E,$E156))/(MAXIFS(AL:AL,$E:$E,$E156)-MINIFS(AL:AL,$E:$E,$E156))))</f>
        <v/>
      </c>
      <c r="DB156" s="232" t="str">
        <f t="array" ref="DB156">IF(AM156="","",
IF(INDEX(Settings!$H:$H,MATCH(DB$1,Settings!$G:$G,0))=TRUE,
100-100*(AM156-MINIFS(AM:AM,$E:$E,$E156))/(MAXIFS(AM:AM,$E:$E,$E156)-MINIFS(AM:AM,$E:$E,$E156)),
100*(AM156-MINIFS(AM:AM,$E:$E,$E156))/(MAXIFS(AM:AM,$E:$E,$E156)-MINIFS(AM:AM,$E:$E,$E156))))</f>
        <v/>
      </c>
      <c r="DC156" s="232" t="str">
        <f t="array" ref="DC156">IF(AN156="","",
IF(INDEX(Settings!$H:$H,MATCH(DC$1,Settings!$G:$G,0))=TRUE,
100-100*(AN156-MINIFS(AN:AN,$E:$E,$E156))/(MAXIFS(AN:AN,$E:$E,$E156)-MINIFS(AN:AN,$E:$E,$E156)),
100*(AN156-MINIFS(AN:AN,$E:$E,$E156))/(MAXIFS(AN:AN,$E:$E,$E156)-MINIFS(AN:AN,$E:$E,$E156))))</f>
        <v/>
      </c>
      <c r="DD156" s="232" t="str">
        <f t="array" ref="DD156">IF(AO156="","",
IF(INDEX(Settings!$H:$H,MATCH(DD$1,Settings!$G:$G,0))=TRUE,
100-100*(AO156-MINIFS(AO:AO,$E:$E,$E156))/(MAXIFS(AO:AO,$E:$E,$E156)-MINIFS(AO:AO,$E:$E,$E156)),
100*(AO156-MINIFS(AO:AO,$E:$E,$E156))/(MAXIFS(AO:AO,$E:$E,$E156)-MINIFS(AO:AO,$E:$E,$E156))))</f>
        <v/>
      </c>
      <c r="DE156" s="232" t="str">
        <f t="array" ref="DE156">IF(AP156="","",
IF(INDEX(Settings!$H:$H,MATCH(DE$1,Settings!$G:$G,0))=TRUE,
100-100*(AP156-MINIFS(AP:AP,$E:$E,$E156))/(MAXIFS(AP:AP,$E:$E,$E156)-MINIFS(AP:AP,$E:$E,$E156)),
100*(AP156-MINIFS(AP:AP,$E:$E,$E156))/(MAXIFS(AP:AP,$E:$E,$E156)-MINIFS(AP:AP,$E:$E,$E156))))</f>
        <v/>
      </c>
      <c r="DF156" s="232" t="str">
        <f t="array" ref="DF156">IF(AQ156="","",
IF(INDEX(Settings!$H:$H,MATCH(DF$1,Settings!$G:$G,0))=TRUE,
100-100*(AQ156-MINIFS(AQ:AQ,$E:$E,$E156))/(MAXIFS(AQ:AQ,$E:$E,$E156)-MINIFS(AQ:AQ,$E:$E,$E156)),
100*(AQ156-MINIFS(AQ:AQ,$E:$E,$E156))/(MAXIFS(AQ:AQ,$E:$E,$E156)-MINIFS(AQ:AQ,$E:$E,$E156))))</f>
        <v/>
      </c>
      <c r="DG156" s="232" t="str">
        <f t="array" ref="DG156">IF(AR156="","",
IF(INDEX(Settings!$H:$H,MATCH(DG$1,Settings!$G:$G,0))=TRUE,
100-100*(AR156-MINIFS(AR:AR,$E:$E,$E156))/(MAXIFS(AR:AR,$E:$E,$E156)-MINIFS(AR:AR,$E:$E,$E156)),
100*(AR156-MINIFS(AR:AR,$E:$E,$E156))/(MAXIFS(AR:AR,$E:$E,$E156)-MINIFS(AR:AR,$E:$E,$E156))))</f>
        <v/>
      </c>
      <c r="DH156" s="232" t="str">
        <f t="array" ref="DH156">IF(AS156="","",
IF(INDEX(Settings!$H:$H,MATCH(DH$1,Settings!$G:$G,0))=TRUE,
100-100*(AS156-MINIFS(AS:AS,$E:$E,$E156))/(MAXIFS(AS:AS,$E:$E,$E156)-MINIFS(AS:AS,$E:$E,$E156)),
100*(AS156-MINIFS(AS:AS,$E:$E,$E156))/(MAXIFS(AS:AS,$E:$E,$E156)-MINIFS(AS:AS,$E:$E,$E156))))</f>
        <v/>
      </c>
      <c r="DI156" s="232" t="str">
        <f t="array" ref="DI156">IF(AT156="","",
IF(INDEX(Settings!$H:$H,MATCH(DI$1,Settings!$G:$G,0))=TRUE,
100-100*(AT156-MINIFS(AT:AT,$E:$E,$E156))/(MAXIFS(AT:AT,$E:$E,$E156)-MINIFS(AT:AT,$E:$E,$E156)),
100*(AT156-MINIFS(AT:AT,$E:$E,$E156))/(MAXIFS(AT:AT,$E:$E,$E156)-MINIFS(AT:AT,$E:$E,$E156))))</f>
        <v/>
      </c>
      <c r="DJ156" s="232" t="str">
        <f t="array" ref="DJ156">IF(AU156="","",
IF(INDEX(Settings!$H:$H,MATCH(DJ$1,Settings!$G:$G,0))=TRUE,
100-100*(AU156-MINIFS(AU:AU,$E:$E,$E156))/(MAXIFS(AU:AU,$E:$E,$E156)-MINIFS(AU:AU,$E:$E,$E156)),
100*(AU156-MINIFS(AU:AU,$E:$E,$E156))/(MAXIFS(AU:AU,$E:$E,$E156)-MINIFS(AU:AU,$E:$E,$E156))))</f>
        <v/>
      </c>
      <c r="DK156" s="232" t="str">
        <f t="array" ref="DK156">IF(AV156="","",
IF(INDEX(Settings!$H:$H,MATCH(DK$1,Settings!$G:$G,0))=TRUE,
100-100*(AV156-MINIFS(AV:AV,$E:$E,$E156))/(MAXIFS(AV:AV,$E:$E,$E156)-MINIFS(AV:AV,$E:$E,$E156)),
100*(AV156-MINIFS(AV:AV,$E:$E,$E156))/(MAXIFS(AV:AV,$E:$E,$E156)-MINIFS(AV:AV,$E:$E,$E156))))</f>
        <v/>
      </c>
      <c r="DL156" s="232" t="str">
        <f t="array" ref="DL156">IF(AW156="","",
IF(INDEX(Settings!$H:$H,MATCH(DL$1,Settings!$G:$G,0))=TRUE,
100-100*(AW156-MINIFS(AW:AW,$E:$E,$E156))/(MAXIFS(AW:AW,$E:$E,$E156)-MINIFS(AW:AW,$E:$E,$E156)),
100*(AW156-MINIFS(AW:AW,$E:$E,$E156))/(MAXIFS(AW:AW,$E:$E,$E156)-MINIFS(AW:AW,$E:$E,$E156))))</f>
        <v/>
      </c>
      <c r="DM156" s="232" t="str">
        <f t="array" ref="DM156">IF(AX156="","",
IF(INDEX(Settings!$H:$H,MATCH(DM$1,Settings!$G:$G,0))=TRUE,
100-100*(AX156-MINIFS(AX:AX,$E:$E,$E156))/(MAXIFS(AX:AX,$E:$E,$E156)-MINIFS(AX:AX,$E:$E,$E156)),
100*(AX156-MINIFS(AX:AX,$E:$E,$E156))/(MAXIFS(AX:AX,$E:$E,$E156)-MINIFS(AX:AX,$E:$E,$E156))))</f>
        <v/>
      </c>
      <c r="DN156" s="232" t="str">
        <f t="array" ref="DN156">IF(AY156="","",
IF(INDEX(Settings!$H:$H,MATCH(DN$1,Settings!$G:$G,0))=TRUE,
100-100*(AY156-MINIFS(AY:AY,$E:$E,$E156))/(MAXIFS(AY:AY,$E:$E,$E156)-MINIFS(AY:AY,$E:$E,$E156)),
100*(AY156-MINIFS(AY:AY,$E:$E,$E156))/(MAXIFS(AY:AY,$E:$E,$E156)-MINIFS(AY:AY,$E:$E,$E156))))</f>
        <v/>
      </c>
      <c r="DO156" s="232" t="str">
        <f t="array" ref="DO156">IF(AZ156="","",
IF(INDEX(Settings!$H:$H,MATCH(DO$1,Settings!$G:$G,0))=TRUE,
100-100*(AZ156-MINIFS(AZ:AZ,$E:$E,$E156))/(MAXIFS(AZ:AZ,$E:$E,$E156)-MINIFS(AZ:AZ,$E:$E,$E156)),
100*(AZ156-MINIFS(AZ:AZ,$E:$E,$E156))/(MAXIFS(AZ:AZ,$E:$E,$E156)-MINIFS(AZ:AZ,$E:$E,$E156))))</f>
        <v/>
      </c>
      <c r="DP156" s="232" t="str">
        <f t="array" ref="DP156">IF(BA156="","",
IF(INDEX(Settings!$H:$H,MATCH(DP$1,Settings!$G:$G,0))=TRUE,
100-100*(BA156-MINIFS(BA:BA,$E:$E,$E156))/(MAXIFS(BA:BA,$E:$E,$E156)-MINIFS(BA:BA,$E:$E,$E156)),
100*(BA156-MINIFS(BA:BA,$E:$E,$E156))/(MAXIFS(BA:BA,$E:$E,$E156)-MINIFS(BA:BA,$E:$E,$E156))))</f>
        <v/>
      </c>
      <c r="DQ156" s="232" t="str">
        <f t="array" ref="DQ156">IF(BB156="","",
IF(INDEX(Settings!$H:$H,MATCH(DQ$1,Settings!$G:$G,0))=TRUE,
100-100*(BB156-MINIFS(BB:BB,$E:$E,$E156))/(MAXIFS(BB:BB,$E:$E,$E156)-MINIFS(BB:BB,$E:$E,$E156)),
100*(BB156-MINIFS(BB:BB,$E:$E,$E156))/(MAXIFS(BB:BB,$E:$E,$E156)-MINIFS(BB:BB,$E:$E,$E156))))</f>
        <v/>
      </c>
      <c r="DR156" s="232" t="str">
        <f t="array" ref="DR156">IF(BC156="","",
IF(INDEX(Settings!$H:$H,MATCH(DR$1,Settings!$G:$G,0))=TRUE,
100-100*(BC156-MINIFS(BC:BC,$E:$E,$E156))/(MAXIFS(BC:BC,$E:$E,$E156)-MINIFS(BC:BC,$E:$E,$E156)),
100*(BC156-MINIFS(BC:BC,$E:$E,$E156))/(MAXIFS(BC:BC,$E:$E,$E156)-MINIFS(BC:BC,$E:$E,$E156))))</f>
        <v/>
      </c>
      <c r="DS156" s="232" t="str">
        <f t="array" ref="DS156">IF(BD156="","",
IF(INDEX(Settings!$H:$H,MATCH(DS$1,Settings!$G:$G,0))=TRUE,
100-100*(BD156-MINIFS(BD:BD,$E:$E,$E156))/(MAXIFS(BD:BD,$E:$E,$E156)-MINIFS(BD:BD,$E:$E,$E156)),
100*(BD156-MINIFS(BD:BD,$E:$E,$E156))/(MAXIFS(BD:BD,$E:$E,$E156)-MINIFS(BD:BD,$E:$E,$E156))))</f>
        <v/>
      </c>
      <c r="DT156" s="232" t="str">
        <f t="array" ref="DT156">IF(BE156="","",
IF(INDEX(Settings!$H:$H,MATCH(DT$1,Settings!$G:$G,0))=TRUE,
100-100*(BE156-MINIFS(BE:BE,$E:$E,$E156))/(MAXIFS(BE:BE,$E:$E,$E156)-MINIFS(BE:BE,$E:$E,$E156)),
100*(BE156-MINIFS(BE:BE,$E:$E,$E156))/(MAXIFS(BE:BE,$E:$E,$E156)-MINIFS(BE:BE,$E:$E,$E156))))</f>
        <v/>
      </c>
      <c r="DU156" s="232" t="str">
        <f t="array" ref="DU156">IF(BF156="","",
IF(INDEX(Settings!$H:$H,MATCH(DU$1,Settings!$G:$G,0))=TRUE,
100-100*(BF156-MINIFS(BF:BF,$E:$E,$E156))/(MAXIFS(BF:BF,$E:$E,$E156)-MINIFS(BF:BF,$E:$E,$E156)),
100*(BF156-MINIFS(BF:BF,$E:$E,$E156))/(MAXIFS(BF:BF,$E:$E,$E156)-MINIFS(BF:BF,$E:$E,$E156))))</f>
        <v/>
      </c>
      <c r="DV156" s="232" t="str">
        <f t="array" ref="DV156">IF(BG156="","",
IF(INDEX(Settings!$H:$H,MATCH(DV$1,Settings!$G:$G,0))=TRUE,
100-100*(BG156-MINIFS(BG:BG,$E:$E,$E156))/(MAXIFS(BG:BG,$E:$E,$E156)-MINIFS(BG:BG,$E:$E,$E156)),
100*(BG156-MINIFS(BG:BG,$E:$E,$E156))/(MAXIFS(BG:BG,$E:$E,$E156)-MINIFS(BG:BG,$E:$E,$E156))))</f>
        <v/>
      </c>
      <c r="DW156" s="232" t="str">
        <f t="array" ref="DW156">IF(BH156="","",
IF(INDEX(Settings!$H:$H,MATCH(DW$1,Settings!$G:$G,0))=TRUE,
100-100*(BH156-MINIFS(BH:BH,$E:$E,$E156))/(MAXIFS(BH:BH,$E:$E,$E156)-MINIFS(BH:BH,$E:$E,$E156)),
100*(BH156-MINIFS(BH:BH,$E:$E,$E156))/(MAXIFS(BH:BH,$E:$E,$E156)-MINIFS(BH:BH,$E:$E,$E156))))</f>
        <v/>
      </c>
      <c r="DX156" s="232" t="str">
        <f t="array" ref="DX156">IF(BI156="","",
IF(INDEX(Settings!$H:$H,MATCH(DX$1,Settings!$G:$G,0))=TRUE,
100-100*(BI156-MINIFS(BI:BI,$E:$E,$E156))/(MAXIFS(BI:BI,$E:$E,$E156)-MINIFS(BI:BI,$E:$E,$E156)),
100*(BI156-MINIFS(BI:BI,$E:$E,$E156))/(MAXIFS(BI:BI,$E:$E,$E156)-MINIFS(BI:BI,$E:$E,$E156))))</f>
        <v/>
      </c>
      <c r="DY156" s="232" t="str">
        <f t="array" ref="DY156">IF(BJ156="","",
IF(INDEX(Settings!$H:$H,MATCH(DY$1,Settings!$G:$G,0))=TRUE,
100-100*(BJ156-MINIFS(BJ:BJ,$E:$E,$E156))/(MAXIFS(BJ:BJ,$E:$E,$E156)-MINIFS(BJ:BJ,$E:$E,$E156)),
100*(BJ156-MINIFS(BJ:BJ,$E:$E,$E156))/(MAXIFS(BJ:BJ,$E:$E,$E156)-MINIFS(BJ:BJ,$E:$E,$E156))))</f>
        <v/>
      </c>
      <c r="DZ156" s="234"/>
      <c r="EA156" s="234"/>
      <c r="EB156" s="234" t="str">
        <f t="shared" si="8"/>
        <v/>
      </c>
      <c r="EC156" s="234" t="str">
        <f t="shared" si="9"/>
        <v/>
      </c>
      <c r="ED156" s="234" t="str">
        <f t="shared" si="10"/>
        <v/>
      </c>
      <c r="EE156" s="234" t="str">
        <f t="shared" si="11"/>
        <v/>
      </c>
      <c r="EF156" s="234" t="str">
        <f t="shared" si="12"/>
        <v/>
      </c>
      <c r="EG156" s="234" t="str">
        <f t="shared" si="13"/>
        <v/>
      </c>
      <c r="EH156" s="234"/>
      <c r="EI156" s="234"/>
      <c r="EJ156" s="234"/>
      <c r="EK156" s="234"/>
      <c r="EL156" s="234"/>
      <c r="EM156" s="234"/>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3" t="str">
        <f t="shared" si="14"/>
        <v/>
      </c>
      <c r="N157" s="49"/>
      <c r="O157" s="49"/>
      <c r="P157" s="49"/>
      <c r="Q157" s="49"/>
      <c r="R157" s="49"/>
      <c r="S157" s="222" t="str">
        <f>IFERROR(VLOOKUP(AF157, 'YOYO IR Scores'!A:C, 3, FALSE), "")
</f>
        <v/>
      </c>
      <c r="T157" s="49"/>
      <c r="U157" s="49"/>
      <c r="V157" s="49"/>
      <c r="W157" s="49"/>
      <c r="X157" s="224" t="str">
        <f t="shared" si="4"/>
        <v/>
      </c>
      <c r="Y157" s="225" t="str">
        <f t="shared" si="5"/>
        <v/>
      </c>
      <c r="Z157" s="225" t="str">
        <f t="shared" si="6"/>
        <v/>
      </c>
      <c r="AA157" s="224" t="str">
        <f t="shared" si="7"/>
        <v/>
      </c>
      <c r="AB157" s="223"/>
      <c r="AC157" s="223"/>
      <c r="AD157" s="223"/>
      <c r="AE157" s="223" t="str">
        <f>IFERROR(VLOOKUP(AF157, 'YOYO IR Scores'!A:C, 2, FALSE), "")</f>
        <v/>
      </c>
      <c r="AF157" s="223"/>
      <c r="AG157" s="223"/>
      <c r="AH157" s="223"/>
      <c r="AI157" s="223"/>
      <c r="AJ157" s="223"/>
      <c r="AK157" s="223"/>
      <c r="AL157" s="223"/>
      <c r="AM157" s="223"/>
      <c r="AN157" s="223"/>
      <c r="AO157" s="223"/>
      <c r="AP157" s="223"/>
      <c r="AQ157" s="223"/>
      <c r="AR157" s="223"/>
      <c r="AS157" s="223"/>
      <c r="AT157" s="223"/>
      <c r="AU157" s="223"/>
      <c r="AV157" s="223"/>
      <c r="AW157" s="223"/>
      <c r="AX157" s="223"/>
      <c r="AY157" s="223"/>
      <c r="AZ157" s="223"/>
      <c r="BA157" s="223"/>
      <c r="BB157" s="223"/>
      <c r="BC157" s="223"/>
      <c r="BD157" s="223"/>
      <c r="BE157" s="223"/>
      <c r="BF157" s="223"/>
      <c r="BG157" s="223"/>
      <c r="BH157" s="223"/>
      <c r="BI157" s="223"/>
      <c r="BJ157" s="223"/>
      <c r="BK157" s="223" t="str">
        <f t="array" ref="BK157">IF(J157="","",
IF(INDEX(Settings!$H:$H,MATCH(BY$1,Settings!$G:$G,0))=TRUE,
100-100*(J157-MIN(J:J))/(MAX(J:J)-MIN(J:J)),
100*(J157-MIN(J:J))/(MAX(J:J)-MIN(J:J))))</f>
        <v/>
      </c>
      <c r="BL157" s="223" t="str">
        <f t="array" ref="BL157">IF(J157="","",
IF(INDEX(Settings!$H:$H,MATCH(BY$1,Settings!$G:$G,0))=TRUE,
100-100*(J157-MINIFS(J:J,$E:$E,$E157))/(MAXIFS(J:J,$E:$E,$E157)-MINIFS(J:J,$E:$E,$E157)),
100*(J157-MINIFS(J:J,$E:$E,$E157))/(MAXIFS(J:J,$E:$E,$E157)-MINIFS(J:J,$E:$E,$E157))))</f>
        <v/>
      </c>
      <c r="BM157" s="223"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4" t="str">
        <f t="array" ref="BQ157">IF(J157="","",
IF(INDEX(Settings!$H:$H,MATCH(BY$1,Settings!$G:$G,0))=TRUE,
-1*(J157-AVERAGE(J:J))/STDEV(J:J),
(J157-AVERAGE(J:J))/STDEV(J:J)))</f>
        <v/>
      </c>
      <c r="BR157" s="224" t="str">
        <f>IFERROR(__xludf.DUMMYFUNCTION("IF(J157="""","""",
IF(INDEX(Settings!$H:$H,MATCH(BY$1,Settings!$G:$G,0))=TRUE,
-1*(J157-AVERAGEIFS(J:J,$E:$E,$E157))/STDEV(FILTER(J:J,$E:$E=$E157)),
(J157-AVERAGEIFS(J:J,$E:$E,$E157))/STDEV(FILTER(J:J,$E:$E=$E157))))"),"")</f>
        <v/>
      </c>
      <c r="BS157" s="224"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3" t="str">
        <f t="array" ref="BY157">IF(J157="","",
IF(INDEX(Settings!$H:$H,MATCH(BY$1,Settings!$G:$G,0))=TRUE,
100-100*(J157-MINIFS(J:J,$E:$E,$E157))/(MAXIFS(J:J,$E:$E,$E157)-MINIFS(J:J,$E:$E,$E157)),
100*(J157-MINIFS(J:J,$E:$E,$E157))/(MAXIFS(J:J,$E:$E,$E157)-MINIFS(J:J,$E:$E,$E157))))</f>
        <v/>
      </c>
      <c r="BZ157" s="223" t="str">
        <f t="array" ref="BZ157">IF(K157="","",
IF(INDEX(Settings!$H:$H,MATCH(BZ$1,Settings!$G:$G,0))=TRUE,
100-100*(K157-MINIFS(K:K,$E:$E,$E157))/(MAXIFS(K:K,$E:$E,$E157)-MINIFS(K:K,$E:$E,$E157)),
100*(K157-MINIFS(K:K,$E:$E,$E157))/(MAXIFS(K:K,$E:$E,$E157)-MINIFS(K:K,$E:$E,$E157))))</f>
        <v/>
      </c>
      <c r="CA157" s="223" t="str">
        <f t="array" ref="CA157">IF(L157="","",
IF(INDEX(Settings!$H:$H,MATCH(CA$1,Settings!$G:$G,0))=TRUE,
100-100*(L157-MINIFS(L:L,$E:$E,$E157))/(MAXIFS(L:L,$E:$E,$E157)-MINIFS(L:L,$E:$E,$E157)),
100*(L157-MINIFS(L:L,$E:$E,$E157))/(MAXIFS(L:L,$E:$E,$E157)-MINIFS(L:L,$E:$E,$E157))))</f>
        <v/>
      </c>
      <c r="CB157" s="223" t="str">
        <f t="array" ref="CB157">IF(M157="","",
IF(INDEX(Settings!$H:$H,MATCH(CB$1,Settings!$G:$G,0))=TRUE,
100-100*(M157-MINIFS(M:M,$E:$E,$E157))/(MAXIFS(M:M,$E:$E,$E157)-MINIFS(M:M,$E:$E,$E157)),
100*(M157-MINIFS(M:M,$E:$E,$E157))/(MAXIFS(M:M,$E:$E,$E157)-MINIFS(M:M,$E:$E,$E157))))</f>
        <v/>
      </c>
      <c r="CC157" s="223" t="str">
        <f t="array" ref="CC157">IF(N157="","",
IF(INDEX(Settings!$H:$H,MATCH(CC$1,Settings!$G:$G,0))=TRUE,
100-100*(N157-MINIFS(N:N,$E:$E,$E157))/(MAXIFS(N:N,$E:$E,$E157)-MINIFS(N:N,$E:$E,$E157)),
100*(N157-MINIFS(N:N,$E:$E,$E157))/(MAXIFS(N:N,$E:$E,$E157)-MINIFS(N:N,$E:$E,$E157))))</f>
        <v/>
      </c>
      <c r="CD157" s="223" t="str">
        <f t="array" ref="CD157">IF(O157="","",
IF(INDEX(Settings!$H:$H,MATCH(CD$1,Settings!$G:$G,0))=TRUE,
100-100*(O157-MINIFS(O:O,$E:$E,$E157))/(MAXIFS(O:O,$E:$E,$E157)-MINIFS(O:O,$E:$E,$E157)),
100*(O157-MINIFS(O:O,$E:$E,$E157))/(MAXIFS(O:O,$E:$E,$E157)-MINIFS(O:O,$E:$E,$E157))))</f>
        <v/>
      </c>
      <c r="CE157" s="223" t="str">
        <f t="array" ref="CE157">IF(P157="","",
IF(INDEX(Settings!$H:$H,MATCH(CE$1,Settings!$G:$G,0))=TRUE,
100-100*(P157-MINIFS(P:P,$E:$E,$E157))/(MAXIFS(P:P,$E:$E,$E157)-MINIFS(P:P,$E:$E,$E157)),
100*(P157-MINIFS(P:P,$E:$E,$E157))/(MAXIFS(P:P,$E:$E,$E157)-MINIFS(P:P,$E:$E,$E157))))</f>
        <v/>
      </c>
      <c r="CF157" s="223" t="str">
        <f t="array" ref="CF157">IF(Q157="","",
IF(INDEX(Settings!$H:$H,MATCH(CF$1,Settings!$G:$G,0))=TRUE,
100-100*(Q157-MINIFS(Q:Q,$E:$E,$E157))/(MAXIFS(Q:Q,$E:$E,$E157)-MINIFS(Q:Q,$E:$E,$E157)),
100*(Q157-MINIFS(Q:Q,$E:$E,$E157))/(MAXIFS(Q:Q,$E:$E,$E157)-MINIFS(Q:Q,$E:$E,$E157))))</f>
        <v/>
      </c>
      <c r="CG157" s="223" t="str">
        <f t="array" ref="CG157">IF(R157="","",
IF(INDEX(Settings!$H:$H,MATCH(CG$1,Settings!$G:$G,0))=TRUE,
100-100*(R157-MINIFS(R:R,$E:$E,$E157))/(MAXIFS(R:R,$E:$E,$E157)-MINIFS(R:R,$E:$E,$E157)),
100*(R157-MINIFS(R:R,$E:$E,$E157))/(MAXIFS(R:R,$E:$E,$E157)-MINIFS(R:R,$E:$E,$E157))))</f>
        <v/>
      </c>
      <c r="CH157" s="223" t="str">
        <f t="array" ref="CH157">IF(S157="","",
IF(INDEX(Settings!$H:$H,MATCH(CH$1,Settings!$G:$G,0))=TRUE,
100-100*(S157-MINIFS(S:S,$E:$E,$E157))/(MAXIFS(S:S,$E:$E,$E157)-MINIFS(S:S,$E:$E,$E157)),
100*(S157-MINIFS(S:S,$E:$E,$E157))/(MAXIFS(S:S,$E:$E,$E157)-MINIFS(S:S,$E:$E,$E157))))</f>
        <v/>
      </c>
      <c r="CI157" s="223" t="str">
        <f t="array" ref="CI157">IF(T157="","",
IF(INDEX(Settings!$H:$H,MATCH(CI$1,Settings!$G:$G,0))=TRUE,
100-100*(T157-MINIFS(T:T,$E:$E,$E157))/(MAXIFS(T:T,$E:$E,$E157)-MINIFS(T:T,$E:$E,$E157)),
100*(T157-MINIFS(T:T,$E:$E,$E157))/(MAXIFS(T:T,$E:$E,$E157)-MINIFS(T:T,$E:$E,$E157))))</f>
        <v/>
      </c>
      <c r="CJ157" s="223" t="str">
        <f t="array" ref="CJ157">IF(U157="","",
IF(INDEX(Settings!$H:$H,MATCH(CJ$1,Settings!$G:$G,0))=TRUE,
100-100*(U157-MINIFS(U:U,$E:$E,$E157))/(MAXIFS(U:U,$E:$E,$E157)-MINIFS(U:U,$E:$E,$E157)),
100*(U157-MINIFS(U:U,$E:$E,$E157))/(MAXIFS(U:U,$E:$E,$E157)-MINIFS(U:U,$E:$E,$E157))))</f>
        <v/>
      </c>
      <c r="CK157" s="223" t="str">
        <f t="array" ref="CK157">IF(V157="","",
IF(INDEX(Settings!$H:$H,MATCH(CK$1,Settings!$G:$G,0))=TRUE,
100-100*(V157-MINIFS(V:V,$E:$E,$E157))/(MAXIFS(V:V,$E:$E,$E157)-MINIFS(V:V,$E:$E,$E157)),
100*(V157-MINIFS(V:V,$E:$E,$E157))/(MAXIFS(V:V,$E:$E,$E157)-MINIFS(V:V,$E:$E,$E157))))</f>
        <v/>
      </c>
      <c r="CL157" s="223" t="str">
        <f t="array" ref="CL157">IF(W157="","",
IF(INDEX(Settings!$H:$H,MATCH(CL$1,Settings!$G:$G,0))=TRUE,
100-100*(W157-MINIFS(W:W,$E:$E,$E157))/(MAXIFS(W:W,$E:$E,$E157)-MINIFS(W:W,$E:$E,$E157)),
100*(W157-MINIFS(W:W,$E:$E,$E157))/(MAXIFS(W:W,$E:$E,$E157)-MINIFS(W:W,$E:$E,$E157))))</f>
        <v/>
      </c>
      <c r="CM157" s="223" t="str">
        <f t="array" ref="CM157">IF(X157="","",
IF(INDEX(Settings!$H:$H,MATCH(CM$1,Settings!$G:$G,0))=TRUE,
100-100*(X157-MINIFS(X:X,$E:$E,$E157))/(MAXIFS(X:X,$E:$E,$E157)-MINIFS(X:X,$E:$E,$E157)),
100*(X157-MINIFS(X:X,$E:$E,$E157))/(MAXIFS(X:X,$E:$E,$E157)-MINIFS(X:X,$E:$E,$E157))))</f>
        <v/>
      </c>
      <c r="CN157" s="223" t="str">
        <f t="array" ref="CN157">IF(Y157="","",
IF(INDEX(Settings!$H:$H,MATCH(CN$1,Settings!$G:$G,0))=TRUE,
100-100*(Y157-MINIFS(Y:Y,$E:$E,$E157))/(MAXIFS(Y:Y,$E:$E,$E157)-MINIFS(Y:Y,$E:$E,$E157)),
100*(Y157-MINIFS(Y:Y,$E:$E,$E157))/(MAXIFS(Y:Y,$E:$E,$E157)-MINIFS(Y:Y,$E:$E,$E157))))</f>
        <v/>
      </c>
      <c r="CO157" s="223" t="str">
        <f t="array" ref="CO157">IF(Z157="","",
IF(INDEX(Settings!$H:$H,MATCH(CO$1,Settings!$G:$G,0))=TRUE,
100-100*(Z157-MINIFS(Z:Z,$E:$E,$E157))/(MAXIFS(Z:Z,$E:$E,$E157)-MINIFS(Z:Z,$E:$E,$E157)),
100*(Z157-MINIFS(Z:Z,$E:$E,$E157))/(MAXIFS(Z:Z,$E:$E,$E157)-MINIFS(Z:Z,$E:$E,$E157))))</f>
        <v/>
      </c>
      <c r="CP157" s="223" t="str">
        <f t="array" ref="CP157">IF(AA157="","",
IF(INDEX(Settings!$H:$H,MATCH(CP$1,Settings!$G:$G,0))=TRUE,
100-100*(AA157-MINIFS(AA:AA,$E:$E,$E157))/(MAXIFS(AA:AA,$E:$E,$E157)-MINIFS(AA:AA,$E:$E,$E157)),
100*(AA157-MINIFS(AA:AA,$E:$E,$E157))/(MAXIFS(AA:AA,$E:$E,$E157)-MINIFS(AA:AA,$E:$E,$E157))))</f>
        <v/>
      </c>
      <c r="CQ157" s="223" t="str">
        <f t="array" ref="CQ157">IF(AB157="","",
IF(INDEX(Settings!$H:$H,MATCH(CQ$1,Settings!$G:$G,0))=TRUE,
100-100*(AB157-MINIFS(AB:AB,$E:$E,$E157))/(MAXIFS(AB:AB,$E:$E,$E157)-MINIFS(AB:AB,$E:$E,$E157)),
100*(AB157-MINIFS(AB:AB,$E:$E,$E157))/(MAXIFS(AB:AB,$E:$E,$E157)-MINIFS(AB:AB,$E:$E,$E157))))</f>
        <v/>
      </c>
      <c r="CR157" s="223" t="str">
        <f t="array" ref="CR157">IF(AC157="","",
IF(INDEX(Settings!$H:$H,MATCH(CR$1,Settings!$G:$G,0))=TRUE,
100-100*(AC157-MINIFS(AC:AC,$E:$E,$E157))/(MAXIFS(AC:AC,$E:$E,$E157)-MINIFS(AC:AC,$E:$E,$E157)),
100*(AC157-MINIFS(AC:AC,$E:$E,$E157))/(MAXIFS(AC:AC,$E:$E,$E157)-MINIFS(AC:AC,$E:$E,$E157))))</f>
        <v/>
      </c>
      <c r="CS157" s="223" t="str">
        <f t="array" ref="CS157">IF(AD157="","",
IF(INDEX(Settings!$H:$H,MATCH(CS$1,Settings!$G:$G,0))=TRUE,
100-100*(AD157-MINIFS(AD:AD,$E:$E,$E157))/(MAXIFS(AD:AD,$E:$E,$E157)-MINIFS(AD:AD,$E:$E,$E157)),
100*(AD157-MINIFS(AD:AD,$E:$E,$E157))/(MAXIFS(AD:AD,$E:$E,$E157)-MINIFS(AD:AD,$E:$E,$E157))))</f>
        <v/>
      </c>
      <c r="CT157" s="223" t="str">
        <f t="array" ref="CT157">IF(AE157="","",
IF(INDEX(Settings!$H:$H,MATCH(CT$1,Settings!$G:$G,0))=TRUE,
100-100*(AE157-MINIFS(AE:AE,$E:$E,$E157))/(MAXIFS(AE:AE,$E:$E,$E157)-MINIFS(AE:AE,$E:$E,$E157)),
100*(AE157-MINIFS(AE:AE,$E:$E,$E157))/(MAXIFS(AE:AE,$E:$E,$E157)-MINIFS(AE:AE,$E:$E,$E157))))</f>
        <v/>
      </c>
      <c r="CU157" s="223" t="str">
        <f t="array" ref="CU157">IF(AF157="","",
IF(INDEX(Settings!$H:$H,MATCH(CU$1,Settings!$G:$G,0))=TRUE,
100-100*(AF157-MINIFS(AF:AF,$E:$E,$E157))/(MAXIFS(AF:AF,$E:$E,$E157)-MINIFS(AF:AF,$E:$E,$E157)),
100*(AF157-MINIFS(AF:AF,$E:$E,$E157))/(MAXIFS(AF:AF,$E:$E,$E157)-MINIFS(AF:AF,$E:$E,$E157))))</f>
        <v/>
      </c>
      <c r="CV157" s="223" t="str">
        <f t="array" ref="CV157">IF(AG157="","",
IF(INDEX(Settings!$H:$H,MATCH(CV$1,Settings!$G:$G,0))=TRUE,
100-100*(AG157-MINIFS(AG:AG,$E:$E,$E157))/(MAXIFS(AG:AG,$E:$E,$E157)-MINIFS(AG:AG,$E:$E,$E157)),
100*(AG157-MINIFS(AG:AG,$E:$E,$E157))/(MAXIFS(AG:AG,$E:$E,$E157)-MINIFS(AG:AG,$E:$E,$E157))))</f>
        <v/>
      </c>
      <c r="CW157" s="223" t="str">
        <f t="array" ref="CW157">IF(AH157="","",
IF(INDEX(Settings!$H:$H,MATCH(CW$1,Settings!$G:$G,0))=TRUE,
100-100*(AH157-MINIFS(AH:AH,$E:$E,$E157))/(MAXIFS(AH:AH,$E:$E,$E157)-MINIFS(AH:AH,$E:$E,$E157)),
100*(AH157-MINIFS(AH:AH,$E:$E,$E157))/(MAXIFS(AH:AH,$E:$E,$E157)-MINIFS(AH:AH,$E:$E,$E157))))</f>
        <v/>
      </c>
      <c r="CX157" s="223" t="str">
        <f t="array" ref="CX157">IF(AI157="","",
IF(INDEX(Settings!$H:$H,MATCH(CX$1,Settings!$G:$G,0))=TRUE,
100-100*(AI157-MINIFS(AI:AI,$E:$E,$E157))/(MAXIFS(AI:AI,$E:$E,$E157)-MINIFS(AI:AI,$E:$E,$E157)),
100*(AI157-MINIFS(AI:AI,$E:$E,$E157))/(MAXIFS(AI:AI,$E:$E,$E157)-MINIFS(AI:AI,$E:$E,$E157))))</f>
        <v/>
      </c>
      <c r="CY157" s="223" t="str">
        <f t="array" ref="CY157">IF(AJ157="","",
IF(INDEX(Settings!$H:$H,MATCH(CY$1,Settings!$G:$G,0))=TRUE,
100-100*(AJ157-MINIFS(AJ:AJ,$E:$E,$E157))/(MAXIFS(AJ:AJ,$E:$E,$E157)-MINIFS(AJ:AJ,$E:$E,$E157)),
100*(AJ157-MINIFS(AJ:AJ,$E:$E,$E157))/(MAXIFS(AJ:AJ,$E:$E,$E157)-MINIFS(AJ:AJ,$E:$E,$E157))))</f>
        <v/>
      </c>
      <c r="CZ157" s="223" t="str">
        <f t="array" ref="CZ157">IF(AK157="","",
IF(INDEX(Settings!$H:$H,MATCH(CZ$1,Settings!$G:$G,0))=TRUE,
100-100*(AK157-MINIFS(AK:AK,$E:$E,$E157))/(MAXIFS(AK:AK,$E:$E,$E157)-MINIFS(AK:AK,$E:$E,$E157)),
100*(AK157-MINIFS(AK:AK,$E:$E,$E157))/(MAXIFS(AK:AK,$E:$E,$E157)-MINIFS(AK:AK,$E:$E,$E157))))</f>
        <v/>
      </c>
      <c r="DA157" s="223" t="str">
        <f t="array" ref="DA157">IF(AL157="","",
IF(INDEX(Settings!$H:$H,MATCH(DA$1,Settings!$G:$G,0))=TRUE,
100-100*(AL157-MINIFS(AL:AL,$E:$E,$E157))/(MAXIFS(AL:AL,$E:$E,$E157)-MINIFS(AL:AL,$E:$E,$E157)),
100*(AL157-MINIFS(AL:AL,$E:$E,$E157))/(MAXIFS(AL:AL,$E:$E,$E157)-MINIFS(AL:AL,$E:$E,$E157))))</f>
        <v/>
      </c>
      <c r="DB157" s="223" t="str">
        <f t="array" ref="DB157">IF(AM157="","",
IF(INDEX(Settings!$H:$H,MATCH(DB$1,Settings!$G:$G,0))=TRUE,
100-100*(AM157-MINIFS(AM:AM,$E:$E,$E157))/(MAXIFS(AM:AM,$E:$E,$E157)-MINIFS(AM:AM,$E:$E,$E157)),
100*(AM157-MINIFS(AM:AM,$E:$E,$E157))/(MAXIFS(AM:AM,$E:$E,$E157)-MINIFS(AM:AM,$E:$E,$E157))))</f>
        <v/>
      </c>
      <c r="DC157" s="223" t="str">
        <f t="array" ref="DC157">IF(AN157="","",
IF(INDEX(Settings!$H:$H,MATCH(DC$1,Settings!$G:$G,0))=TRUE,
100-100*(AN157-MINIFS(AN:AN,$E:$E,$E157))/(MAXIFS(AN:AN,$E:$E,$E157)-MINIFS(AN:AN,$E:$E,$E157)),
100*(AN157-MINIFS(AN:AN,$E:$E,$E157))/(MAXIFS(AN:AN,$E:$E,$E157)-MINIFS(AN:AN,$E:$E,$E157))))</f>
        <v/>
      </c>
      <c r="DD157" s="223" t="str">
        <f t="array" ref="DD157">IF(AO157="","",
IF(INDEX(Settings!$H:$H,MATCH(DD$1,Settings!$G:$G,0))=TRUE,
100-100*(AO157-MINIFS(AO:AO,$E:$E,$E157))/(MAXIFS(AO:AO,$E:$E,$E157)-MINIFS(AO:AO,$E:$E,$E157)),
100*(AO157-MINIFS(AO:AO,$E:$E,$E157))/(MAXIFS(AO:AO,$E:$E,$E157)-MINIFS(AO:AO,$E:$E,$E157))))</f>
        <v/>
      </c>
      <c r="DE157" s="223" t="str">
        <f t="array" ref="DE157">IF(AP157="","",
IF(INDEX(Settings!$H:$H,MATCH(DE$1,Settings!$G:$G,0))=TRUE,
100-100*(AP157-MINIFS(AP:AP,$E:$E,$E157))/(MAXIFS(AP:AP,$E:$E,$E157)-MINIFS(AP:AP,$E:$E,$E157)),
100*(AP157-MINIFS(AP:AP,$E:$E,$E157))/(MAXIFS(AP:AP,$E:$E,$E157)-MINIFS(AP:AP,$E:$E,$E157))))</f>
        <v/>
      </c>
      <c r="DF157" s="223" t="str">
        <f t="array" ref="DF157">IF(AQ157="","",
IF(INDEX(Settings!$H:$H,MATCH(DF$1,Settings!$G:$G,0))=TRUE,
100-100*(AQ157-MINIFS(AQ:AQ,$E:$E,$E157))/(MAXIFS(AQ:AQ,$E:$E,$E157)-MINIFS(AQ:AQ,$E:$E,$E157)),
100*(AQ157-MINIFS(AQ:AQ,$E:$E,$E157))/(MAXIFS(AQ:AQ,$E:$E,$E157)-MINIFS(AQ:AQ,$E:$E,$E157))))</f>
        <v/>
      </c>
      <c r="DG157" s="223" t="str">
        <f t="array" ref="DG157">IF(AR157="","",
IF(INDEX(Settings!$H:$H,MATCH(DG$1,Settings!$G:$G,0))=TRUE,
100-100*(AR157-MINIFS(AR:AR,$E:$E,$E157))/(MAXIFS(AR:AR,$E:$E,$E157)-MINIFS(AR:AR,$E:$E,$E157)),
100*(AR157-MINIFS(AR:AR,$E:$E,$E157))/(MAXIFS(AR:AR,$E:$E,$E157)-MINIFS(AR:AR,$E:$E,$E157))))</f>
        <v/>
      </c>
      <c r="DH157" s="223" t="str">
        <f t="array" ref="DH157">IF(AS157="","",
IF(INDEX(Settings!$H:$H,MATCH(DH$1,Settings!$G:$G,0))=TRUE,
100-100*(AS157-MINIFS(AS:AS,$E:$E,$E157))/(MAXIFS(AS:AS,$E:$E,$E157)-MINIFS(AS:AS,$E:$E,$E157)),
100*(AS157-MINIFS(AS:AS,$E:$E,$E157))/(MAXIFS(AS:AS,$E:$E,$E157)-MINIFS(AS:AS,$E:$E,$E157))))</f>
        <v/>
      </c>
      <c r="DI157" s="223" t="str">
        <f t="array" ref="DI157">IF(AT157="","",
IF(INDEX(Settings!$H:$H,MATCH(DI$1,Settings!$G:$G,0))=TRUE,
100-100*(AT157-MINIFS(AT:AT,$E:$E,$E157))/(MAXIFS(AT:AT,$E:$E,$E157)-MINIFS(AT:AT,$E:$E,$E157)),
100*(AT157-MINIFS(AT:AT,$E:$E,$E157))/(MAXIFS(AT:AT,$E:$E,$E157)-MINIFS(AT:AT,$E:$E,$E157))))</f>
        <v/>
      </c>
      <c r="DJ157" s="223" t="str">
        <f t="array" ref="DJ157">IF(AU157="","",
IF(INDEX(Settings!$H:$H,MATCH(DJ$1,Settings!$G:$G,0))=TRUE,
100-100*(AU157-MINIFS(AU:AU,$E:$E,$E157))/(MAXIFS(AU:AU,$E:$E,$E157)-MINIFS(AU:AU,$E:$E,$E157)),
100*(AU157-MINIFS(AU:AU,$E:$E,$E157))/(MAXIFS(AU:AU,$E:$E,$E157)-MINIFS(AU:AU,$E:$E,$E157))))</f>
        <v/>
      </c>
      <c r="DK157" s="223" t="str">
        <f t="array" ref="DK157">IF(AV157="","",
IF(INDEX(Settings!$H:$H,MATCH(DK$1,Settings!$G:$G,0))=TRUE,
100-100*(AV157-MINIFS(AV:AV,$E:$E,$E157))/(MAXIFS(AV:AV,$E:$E,$E157)-MINIFS(AV:AV,$E:$E,$E157)),
100*(AV157-MINIFS(AV:AV,$E:$E,$E157))/(MAXIFS(AV:AV,$E:$E,$E157)-MINIFS(AV:AV,$E:$E,$E157))))</f>
        <v/>
      </c>
      <c r="DL157" s="223" t="str">
        <f t="array" ref="DL157">IF(AW157="","",
IF(INDEX(Settings!$H:$H,MATCH(DL$1,Settings!$G:$G,0))=TRUE,
100-100*(AW157-MINIFS(AW:AW,$E:$E,$E157))/(MAXIFS(AW:AW,$E:$E,$E157)-MINIFS(AW:AW,$E:$E,$E157)),
100*(AW157-MINIFS(AW:AW,$E:$E,$E157))/(MAXIFS(AW:AW,$E:$E,$E157)-MINIFS(AW:AW,$E:$E,$E157))))</f>
        <v/>
      </c>
      <c r="DM157" s="223" t="str">
        <f t="array" ref="DM157">IF(AX157="","",
IF(INDEX(Settings!$H:$H,MATCH(DM$1,Settings!$G:$G,0))=TRUE,
100-100*(AX157-MINIFS(AX:AX,$E:$E,$E157))/(MAXIFS(AX:AX,$E:$E,$E157)-MINIFS(AX:AX,$E:$E,$E157)),
100*(AX157-MINIFS(AX:AX,$E:$E,$E157))/(MAXIFS(AX:AX,$E:$E,$E157)-MINIFS(AX:AX,$E:$E,$E157))))</f>
        <v/>
      </c>
      <c r="DN157" s="223" t="str">
        <f t="array" ref="DN157">IF(AY157="","",
IF(INDEX(Settings!$H:$H,MATCH(DN$1,Settings!$G:$G,0))=TRUE,
100-100*(AY157-MINIFS(AY:AY,$E:$E,$E157))/(MAXIFS(AY:AY,$E:$E,$E157)-MINIFS(AY:AY,$E:$E,$E157)),
100*(AY157-MINIFS(AY:AY,$E:$E,$E157))/(MAXIFS(AY:AY,$E:$E,$E157)-MINIFS(AY:AY,$E:$E,$E157))))</f>
        <v/>
      </c>
      <c r="DO157" s="223" t="str">
        <f t="array" ref="DO157">IF(AZ157="","",
IF(INDEX(Settings!$H:$H,MATCH(DO$1,Settings!$G:$G,0))=TRUE,
100-100*(AZ157-MINIFS(AZ:AZ,$E:$E,$E157))/(MAXIFS(AZ:AZ,$E:$E,$E157)-MINIFS(AZ:AZ,$E:$E,$E157)),
100*(AZ157-MINIFS(AZ:AZ,$E:$E,$E157))/(MAXIFS(AZ:AZ,$E:$E,$E157)-MINIFS(AZ:AZ,$E:$E,$E157))))</f>
        <v/>
      </c>
      <c r="DP157" s="223" t="str">
        <f t="array" ref="DP157">IF(BA157="","",
IF(INDEX(Settings!$H:$H,MATCH(DP$1,Settings!$G:$G,0))=TRUE,
100-100*(BA157-MINIFS(BA:BA,$E:$E,$E157))/(MAXIFS(BA:BA,$E:$E,$E157)-MINIFS(BA:BA,$E:$E,$E157)),
100*(BA157-MINIFS(BA:BA,$E:$E,$E157))/(MAXIFS(BA:BA,$E:$E,$E157)-MINIFS(BA:BA,$E:$E,$E157))))</f>
        <v/>
      </c>
      <c r="DQ157" s="223" t="str">
        <f t="array" ref="DQ157">IF(BB157="","",
IF(INDEX(Settings!$H:$H,MATCH(DQ$1,Settings!$G:$G,0))=TRUE,
100-100*(BB157-MINIFS(BB:BB,$E:$E,$E157))/(MAXIFS(BB:BB,$E:$E,$E157)-MINIFS(BB:BB,$E:$E,$E157)),
100*(BB157-MINIFS(BB:BB,$E:$E,$E157))/(MAXIFS(BB:BB,$E:$E,$E157)-MINIFS(BB:BB,$E:$E,$E157))))</f>
        <v/>
      </c>
      <c r="DR157" s="223" t="str">
        <f t="array" ref="DR157">IF(BC157="","",
IF(INDEX(Settings!$H:$H,MATCH(DR$1,Settings!$G:$G,0))=TRUE,
100-100*(BC157-MINIFS(BC:BC,$E:$E,$E157))/(MAXIFS(BC:BC,$E:$E,$E157)-MINIFS(BC:BC,$E:$E,$E157)),
100*(BC157-MINIFS(BC:BC,$E:$E,$E157))/(MAXIFS(BC:BC,$E:$E,$E157)-MINIFS(BC:BC,$E:$E,$E157))))</f>
        <v/>
      </c>
      <c r="DS157" s="223" t="str">
        <f t="array" ref="DS157">IF(BD157="","",
IF(INDEX(Settings!$H:$H,MATCH(DS$1,Settings!$G:$G,0))=TRUE,
100-100*(BD157-MINIFS(BD:BD,$E:$E,$E157))/(MAXIFS(BD:BD,$E:$E,$E157)-MINIFS(BD:BD,$E:$E,$E157)),
100*(BD157-MINIFS(BD:BD,$E:$E,$E157))/(MAXIFS(BD:BD,$E:$E,$E157)-MINIFS(BD:BD,$E:$E,$E157))))</f>
        <v/>
      </c>
      <c r="DT157" s="223" t="str">
        <f t="array" ref="DT157">IF(BE157="","",
IF(INDEX(Settings!$H:$H,MATCH(DT$1,Settings!$G:$G,0))=TRUE,
100-100*(BE157-MINIFS(BE:BE,$E:$E,$E157))/(MAXIFS(BE:BE,$E:$E,$E157)-MINIFS(BE:BE,$E:$E,$E157)),
100*(BE157-MINIFS(BE:BE,$E:$E,$E157))/(MAXIFS(BE:BE,$E:$E,$E157)-MINIFS(BE:BE,$E:$E,$E157))))</f>
        <v/>
      </c>
      <c r="DU157" s="223" t="str">
        <f t="array" ref="DU157">IF(BF157="","",
IF(INDEX(Settings!$H:$H,MATCH(DU$1,Settings!$G:$G,0))=TRUE,
100-100*(BF157-MINIFS(BF:BF,$E:$E,$E157))/(MAXIFS(BF:BF,$E:$E,$E157)-MINIFS(BF:BF,$E:$E,$E157)),
100*(BF157-MINIFS(BF:BF,$E:$E,$E157))/(MAXIFS(BF:BF,$E:$E,$E157)-MINIFS(BF:BF,$E:$E,$E157))))</f>
        <v/>
      </c>
      <c r="DV157" s="223" t="str">
        <f t="array" ref="DV157">IF(BG157="","",
IF(INDEX(Settings!$H:$H,MATCH(DV$1,Settings!$G:$G,0))=TRUE,
100-100*(BG157-MINIFS(BG:BG,$E:$E,$E157))/(MAXIFS(BG:BG,$E:$E,$E157)-MINIFS(BG:BG,$E:$E,$E157)),
100*(BG157-MINIFS(BG:BG,$E:$E,$E157))/(MAXIFS(BG:BG,$E:$E,$E157)-MINIFS(BG:BG,$E:$E,$E157))))</f>
        <v/>
      </c>
      <c r="DW157" s="223" t="str">
        <f t="array" ref="DW157">IF(BH157="","",
IF(INDEX(Settings!$H:$H,MATCH(DW$1,Settings!$G:$G,0))=TRUE,
100-100*(BH157-MINIFS(BH:BH,$E:$E,$E157))/(MAXIFS(BH:BH,$E:$E,$E157)-MINIFS(BH:BH,$E:$E,$E157)),
100*(BH157-MINIFS(BH:BH,$E:$E,$E157))/(MAXIFS(BH:BH,$E:$E,$E157)-MINIFS(BH:BH,$E:$E,$E157))))</f>
        <v/>
      </c>
      <c r="DX157" s="223" t="str">
        <f t="array" ref="DX157">IF(BI157="","",
IF(INDEX(Settings!$H:$H,MATCH(DX$1,Settings!$G:$G,0))=TRUE,
100-100*(BI157-MINIFS(BI:BI,$E:$E,$E157))/(MAXIFS(BI:BI,$E:$E,$E157)-MINIFS(BI:BI,$E:$E,$E157)),
100*(BI157-MINIFS(BI:BI,$E:$E,$E157))/(MAXIFS(BI:BI,$E:$E,$E157)-MINIFS(BI:BI,$E:$E,$E157))))</f>
        <v/>
      </c>
      <c r="DY157" s="223" t="str">
        <f t="array" ref="DY157">IF(BJ157="","",
IF(INDEX(Settings!$H:$H,MATCH(DY$1,Settings!$G:$G,0))=TRUE,
100-100*(BJ157-MINIFS(BJ:BJ,$E:$E,$E157))/(MAXIFS(BJ:BJ,$E:$E,$E157)-MINIFS(BJ:BJ,$E:$E,$E157)),
100*(BJ157-MINIFS(BJ:BJ,$E:$E,$E157))/(MAXIFS(BJ:BJ,$E:$E,$E157)-MINIFS(BJ:BJ,$E:$E,$E157))))</f>
        <v/>
      </c>
      <c r="DZ157" s="225"/>
      <c r="EA157" s="225"/>
      <c r="EB157" s="225" t="str">
        <f t="shared" si="8"/>
        <v/>
      </c>
      <c r="EC157" s="225" t="str">
        <f t="shared" si="9"/>
        <v/>
      </c>
      <c r="ED157" s="225" t="str">
        <f t="shared" si="10"/>
        <v/>
      </c>
      <c r="EE157" s="225" t="str">
        <f t="shared" si="11"/>
        <v/>
      </c>
      <c r="EF157" s="225" t="str">
        <f t="shared" si="12"/>
        <v/>
      </c>
      <c r="EG157" s="225" t="str">
        <f t="shared" si="13"/>
        <v/>
      </c>
      <c r="EH157" s="225"/>
      <c r="EI157" s="225"/>
      <c r="EJ157" s="225"/>
      <c r="EK157" s="225"/>
      <c r="EL157" s="225"/>
      <c r="EM157" s="225"/>
    </row>
    <row r="158">
      <c r="A158" s="231"/>
      <c r="B158" s="231"/>
      <c r="C158" s="231"/>
      <c r="D158" s="231" t="str">
        <f t="array" ref="D158">IFERROR(INDEX(Profiles!$B:$B,MATCH($A158,Profiles!$A:$A,0)),"")</f>
        <v/>
      </c>
      <c r="E158" s="231"/>
      <c r="F158" s="231"/>
      <c r="G158" s="231"/>
      <c r="H158" s="231"/>
      <c r="I158" s="231" t="str">
        <f>IF(A158="","",IF(Settings!$N$3="DATE",F158&amp;": "&amp;TEXT(B158,"M/DD/YY"),F158&amp;": "&amp;H158))</f>
        <v/>
      </c>
      <c r="J158" s="231"/>
      <c r="K158" s="231"/>
      <c r="L158" s="231"/>
      <c r="M158" s="232" t="str">
        <f t="shared" si="14"/>
        <v/>
      </c>
      <c r="N158" s="231"/>
      <c r="O158" s="231"/>
      <c r="P158" s="231"/>
      <c r="Q158" s="231"/>
      <c r="R158" s="231"/>
      <c r="S158" s="230" t="str">
        <f>IFERROR(VLOOKUP(AF158, 'YOYO IR Scores'!A:C, 3, FALSE), "")
</f>
        <v/>
      </c>
      <c r="T158" s="231"/>
      <c r="U158" s="231"/>
      <c r="V158" s="231"/>
      <c r="W158" s="231"/>
      <c r="X158" s="233" t="str">
        <f t="shared" si="4"/>
        <v/>
      </c>
      <c r="Y158" s="234" t="str">
        <f t="shared" si="5"/>
        <v/>
      </c>
      <c r="Z158" s="234" t="str">
        <f t="shared" si="6"/>
        <v/>
      </c>
      <c r="AA158" s="233" t="str">
        <f t="shared" si="7"/>
        <v/>
      </c>
      <c r="AB158" s="232"/>
      <c r="AC158" s="232"/>
      <c r="AD158" s="232"/>
      <c r="AE158" s="232" t="str">
        <f>IFERROR(VLOOKUP(AF158, 'YOYO IR Scores'!A:C, 2, FALSE), "")</f>
        <v/>
      </c>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t="str">
        <f t="array" ref="BK158">IF(J158="","",
IF(INDEX(Settings!$H:$H,MATCH(BY$1,Settings!$G:$G,0))=TRUE,
100-100*(J158-MIN(J:J))/(MAX(J:J)-MIN(J:J)),
100*(J158-MIN(J:J))/(MAX(J:J)-MIN(J:J))))</f>
        <v/>
      </c>
      <c r="BL158" s="232" t="str">
        <f t="array" ref="BL158">IF(J158="","",
IF(INDEX(Settings!$H:$H,MATCH(BY$1,Settings!$G:$G,0))=TRUE,
100-100*(J158-MINIFS(J:J,$E:$E,$E158))/(MAXIFS(J:J,$E:$E,$E158)-MINIFS(J:J,$E:$E,$E158)),
100*(J158-MINIFS(J:J,$E:$E,$E158))/(MAXIFS(J:J,$E:$E,$E158)-MINIFS(J:J,$E:$E,$E158))))</f>
        <v/>
      </c>
      <c r="BM158" s="232" t="str">
        <f t="array" ref="BM158">IF(J158="","",
IF(INDEX(Settings!$H:$H,MATCH(BY$1,Settings!$G:$G,0))=TRUE,
100-100*(J158-MINIFS(J:J,$E:$E,$E158,$I:$I,$I158))/(MAXIFS(J:J,$E:$E,$E158,$I:$I,$I158)-MINIFS(J:J,$E:$E,$E158,$I:$I,$I158)),
100*(J158-MINIFS(J:J,$E:$E,$E158,$I:$I,$I158))/(MAXIFS(J:J,$E:$E,$E158,$I:$I,$I158)-MINIFS(J:J,$E:$E,$E158,$I:$I,$I158))))</f>
        <v/>
      </c>
      <c r="BN158" s="231" t="str">
        <f t="array" ref="BN158">IF(J158="","",
IF(INDEX(Settings!$H:$H,MATCH(BY$1,Settings!$G:$G,0))=TRUE,
100-100*PERCENTRANK(J:J,J158),
100*PERCENTRANK(J:J,J158)))</f>
        <v/>
      </c>
      <c r="BO158" s="231" t="str">
        <f>IFERROR(__xludf.DUMMYFUNCTION("IF(J158="""","""",
IF(INDEX(Settings!$H:$H,MATCH(BY$1,Settings!$G:$G,0))=TRUE,
100-100*PERCENTRANK(FILTER(J:J,$E:$E=$E158),J158),
100*PERCENTRANK(FILTER(J:J,$E:$E=$E158),J158)))"),"")</f>
        <v/>
      </c>
      <c r="BP158" s="231" t="str">
        <f>IFERROR(__xludf.DUMMYFUNCTION("IF(J158="""","""",
IF(INDEX(Settings!$H:$H,MATCH(BY$1,Settings!$G:$G,0))=TRUE,
100-100*PERCENTRANK(FILTER(J:J,$E:$E=$E158,$I:$I=$I158),J158),
100*PERCENTRANK(FILTER(J:J,$E:$E=$E158,$I:$I=$I158),J158)))"),"")</f>
        <v/>
      </c>
      <c r="BQ158" s="233" t="str">
        <f t="array" ref="BQ158">IF(J158="","",
IF(INDEX(Settings!$H:$H,MATCH(BY$1,Settings!$G:$G,0))=TRUE,
-1*(J158-AVERAGE(J:J))/STDEV(J:J),
(J158-AVERAGE(J:J))/STDEV(J:J)))</f>
        <v/>
      </c>
      <c r="BR158" s="233" t="str">
        <f>IFERROR(__xludf.DUMMYFUNCTION("IF(J158="""","""",
IF(INDEX(Settings!$H:$H,MATCH(BY$1,Settings!$G:$G,0))=TRUE,
-1*(J158-AVERAGEIFS(J:J,$E:$E,$E158))/STDEV(FILTER(J:J,$E:$E=$E158)),
(J158-AVERAGEIFS(J:J,$E:$E,$E158))/STDEV(FILTER(J:J,$E:$E=$E158))))"),"")</f>
        <v/>
      </c>
      <c r="BS158" s="233"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1"/>
      <c r="BX158" s="231"/>
      <c r="BY158" s="232" t="str">
        <f t="array" ref="BY158">IF(J158="","",
IF(INDEX(Settings!$H:$H,MATCH(BY$1,Settings!$G:$G,0))=TRUE,
100-100*(J158-MINIFS(J:J,$E:$E,$E158))/(MAXIFS(J:J,$E:$E,$E158)-MINIFS(J:J,$E:$E,$E158)),
100*(J158-MINIFS(J:J,$E:$E,$E158))/(MAXIFS(J:J,$E:$E,$E158)-MINIFS(J:J,$E:$E,$E158))))</f>
        <v/>
      </c>
      <c r="BZ158" s="232" t="str">
        <f t="array" ref="BZ158">IF(K158="","",
IF(INDEX(Settings!$H:$H,MATCH(BZ$1,Settings!$G:$G,0))=TRUE,
100-100*(K158-MINIFS(K:K,$E:$E,$E158))/(MAXIFS(K:K,$E:$E,$E158)-MINIFS(K:K,$E:$E,$E158)),
100*(K158-MINIFS(K:K,$E:$E,$E158))/(MAXIFS(K:K,$E:$E,$E158)-MINIFS(K:K,$E:$E,$E158))))</f>
        <v/>
      </c>
      <c r="CA158" s="232" t="str">
        <f t="array" ref="CA158">IF(L158="","",
IF(INDEX(Settings!$H:$H,MATCH(CA$1,Settings!$G:$G,0))=TRUE,
100-100*(L158-MINIFS(L:L,$E:$E,$E158))/(MAXIFS(L:L,$E:$E,$E158)-MINIFS(L:L,$E:$E,$E158)),
100*(L158-MINIFS(L:L,$E:$E,$E158))/(MAXIFS(L:L,$E:$E,$E158)-MINIFS(L:L,$E:$E,$E158))))</f>
        <v/>
      </c>
      <c r="CB158" s="232" t="str">
        <f t="array" ref="CB158">IF(M158="","",
IF(INDEX(Settings!$H:$H,MATCH(CB$1,Settings!$G:$G,0))=TRUE,
100-100*(M158-MINIFS(M:M,$E:$E,$E158))/(MAXIFS(M:M,$E:$E,$E158)-MINIFS(M:M,$E:$E,$E158)),
100*(M158-MINIFS(M:M,$E:$E,$E158))/(MAXIFS(M:M,$E:$E,$E158)-MINIFS(M:M,$E:$E,$E158))))</f>
        <v/>
      </c>
      <c r="CC158" s="232" t="str">
        <f t="array" ref="CC158">IF(N158="","",
IF(INDEX(Settings!$H:$H,MATCH(CC$1,Settings!$G:$G,0))=TRUE,
100-100*(N158-MINIFS(N:N,$E:$E,$E158))/(MAXIFS(N:N,$E:$E,$E158)-MINIFS(N:N,$E:$E,$E158)),
100*(N158-MINIFS(N:N,$E:$E,$E158))/(MAXIFS(N:N,$E:$E,$E158)-MINIFS(N:N,$E:$E,$E158))))</f>
        <v/>
      </c>
      <c r="CD158" s="232" t="str">
        <f t="array" ref="CD158">IF(O158="","",
IF(INDEX(Settings!$H:$H,MATCH(CD$1,Settings!$G:$G,0))=TRUE,
100-100*(O158-MINIFS(O:O,$E:$E,$E158))/(MAXIFS(O:O,$E:$E,$E158)-MINIFS(O:O,$E:$E,$E158)),
100*(O158-MINIFS(O:O,$E:$E,$E158))/(MAXIFS(O:O,$E:$E,$E158)-MINIFS(O:O,$E:$E,$E158))))</f>
        <v/>
      </c>
      <c r="CE158" s="232" t="str">
        <f t="array" ref="CE158">IF(P158="","",
IF(INDEX(Settings!$H:$H,MATCH(CE$1,Settings!$G:$G,0))=TRUE,
100-100*(P158-MINIFS(P:P,$E:$E,$E158))/(MAXIFS(P:P,$E:$E,$E158)-MINIFS(P:P,$E:$E,$E158)),
100*(P158-MINIFS(P:P,$E:$E,$E158))/(MAXIFS(P:P,$E:$E,$E158)-MINIFS(P:P,$E:$E,$E158))))</f>
        <v/>
      </c>
      <c r="CF158" s="232" t="str">
        <f t="array" ref="CF158">IF(Q158="","",
IF(INDEX(Settings!$H:$H,MATCH(CF$1,Settings!$G:$G,0))=TRUE,
100-100*(Q158-MINIFS(Q:Q,$E:$E,$E158))/(MAXIFS(Q:Q,$E:$E,$E158)-MINIFS(Q:Q,$E:$E,$E158)),
100*(Q158-MINIFS(Q:Q,$E:$E,$E158))/(MAXIFS(Q:Q,$E:$E,$E158)-MINIFS(Q:Q,$E:$E,$E158))))</f>
        <v/>
      </c>
      <c r="CG158" s="232" t="str">
        <f t="array" ref="CG158">IF(R158="","",
IF(INDEX(Settings!$H:$H,MATCH(CG$1,Settings!$G:$G,0))=TRUE,
100-100*(R158-MINIFS(R:R,$E:$E,$E158))/(MAXIFS(R:R,$E:$E,$E158)-MINIFS(R:R,$E:$E,$E158)),
100*(R158-MINIFS(R:R,$E:$E,$E158))/(MAXIFS(R:R,$E:$E,$E158)-MINIFS(R:R,$E:$E,$E158))))</f>
        <v/>
      </c>
      <c r="CH158" s="232" t="str">
        <f t="array" ref="CH158">IF(S158="","",
IF(INDEX(Settings!$H:$H,MATCH(CH$1,Settings!$G:$G,0))=TRUE,
100-100*(S158-MINIFS(S:S,$E:$E,$E158))/(MAXIFS(S:S,$E:$E,$E158)-MINIFS(S:S,$E:$E,$E158)),
100*(S158-MINIFS(S:S,$E:$E,$E158))/(MAXIFS(S:S,$E:$E,$E158)-MINIFS(S:S,$E:$E,$E158))))</f>
        <v/>
      </c>
      <c r="CI158" s="232" t="str">
        <f t="array" ref="CI158">IF(T158="","",
IF(INDEX(Settings!$H:$H,MATCH(CI$1,Settings!$G:$G,0))=TRUE,
100-100*(T158-MINIFS(T:T,$E:$E,$E158))/(MAXIFS(T:T,$E:$E,$E158)-MINIFS(T:T,$E:$E,$E158)),
100*(T158-MINIFS(T:T,$E:$E,$E158))/(MAXIFS(T:T,$E:$E,$E158)-MINIFS(T:T,$E:$E,$E158))))</f>
        <v/>
      </c>
      <c r="CJ158" s="232" t="str">
        <f t="array" ref="CJ158">IF(U158="","",
IF(INDEX(Settings!$H:$H,MATCH(CJ$1,Settings!$G:$G,0))=TRUE,
100-100*(U158-MINIFS(U:U,$E:$E,$E158))/(MAXIFS(U:U,$E:$E,$E158)-MINIFS(U:U,$E:$E,$E158)),
100*(U158-MINIFS(U:U,$E:$E,$E158))/(MAXIFS(U:U,$E:$E,$E158)-MINIFS(U:U,$E:$E,$E158))))</f>
        <v/>
      </c>
      <c r="CK158" s="232" t="str">
        <f t="array" ref="CK158">IF(V158="","",
IF(INDEX(Settings!$H:$H,MATCH(CK$1,Settings!$G:$G,0))=TRUE,
100-100*(V158-MINIFS(V:V,$E:$E,$E158))/(MAXIFS(V:V,$E:$E,$E158)-MINIFS(V:V,$E:$E,$E158)),
100*(V158-MINIFS(V:V,$E:$E,$E158))/(MAXIFS(V:V,$E:$E,$E158)-MINIFS(V:V,$E:$E,$E158))))</f>
        <v/>
      </c>
      <c r="CL158" s="232" t="str">
        <f t="array" ref="CL158">IF(W158="","",
IF(INDEX(Settings!$H:$H,MATCH(CL$1,Settings!$G:$G,0))=TRUE,
100-100*(W158-MINIFS(W:W,$E:$E,$E158))/(MAXIFS(W:W,$E:$E,$E158)-MINIFS(W:W,$E:$E,$E158)),
100*(W158-MINIFS(W:W,$E:$E,$E158))/(MAXIFS(W:W,$E:$E,$E158)-MINIFS(W:W,$E:$E,$E158))))</f>
        <v/>
      </c>
      <c r="CM158" s="232" t="str">
        <f t="array" ref="CM158">IF(X158="","",
IF(INDEX(Settings!$H:$H,MATCH(CM$1,Settings!$G:$G,0))=TRUE,
100-100*(X158-MINIFS(X:X,$E:$E,$E158))/(MAXIFS(X:X,$E:$E,$E158)-MINIFS(X:X,$E:$E,$E158)),
100*(X158-MINIFS(X:X,$E:$E,$E158))/(MAXIFS(X:X,$E:$E,$E158)-MINIFS(X:X,$E:$E,$E158))))</f>
        <v/>
      </c>
      <c r="CN158" s="232" t="str">
        <f t="array" ref="CN158">IF(Y158="","",
IF(INDEX(Settings!$H:$H,MATCH(CN$1,Settings!$G:$G,0))=TRUE,
100-100*(Y158-MINIFS(Y:Y,$E:$E,$E158))/(MAXIFS(Y:Y,$E:$E,$E158)-MINIFS(Y:Y,$E:$E,$E158)),
100*(Y158-MINIFS(Y:Y,$E:$E,$E158))/(MAXIFS(Y:Y,$E:$E,$E158)-MINIFS(Y:Y,$E:$E,$E158))))</f>
        <v/>
      </c>
      <c r="CO158" s="232" t="str">
        <f t="array" ref="CO158">IF(Z158="","",
IF(INDEX(Settings!$H:$H,MATCH(CO$1,Settings!$G:$G,0))=TRUE,
100-100*(Z158-MINIFS(Z:Z,$E:$E,$E158))/(MAXIFS(Z:Z,$E:$E,$E158)-MINIFS(Z:Z,$E:$E,$E158)),
100*(Z158-MINIFS(Z:Z,$E:$E,$E158))/(MAXIFS(Z:Z,$E:$E,$E158)-MINIFS(Z:Z,$E:$E,$E158))))</f>
        <v/>
      </c>
      <c r="CP158" s="232" t="str">
        <f t="array" ref="CP158">IF(AA158="","",
IF(INDEX(Settings!$H:$H,MATCH(CP$1,Settings!$G:$G,0))=TRUE,
100-100*(AA158-MINIFS(AA:AA,$E:$E,$E158))/(MAXIFS(AA:AA,$E:$E,$E158)-MINIFS(AA:AA,$E:$E,$E158)),
100*(AA158-MINIFS(AA:AA,$E:$E,$E158))/(MAXIFS(AA:AA,$E:$E,$E158)-MINIFS(AA:AA,$E:$E,$E158))))</f>
        <v/>
      </c>
      <c r="CQ158" s="232" t="str">
        <f t="array" ref="CQ158">IF(AB158="","",
IF(INDEX(Settings!$H:$H,MATCH(CQ$1,Settings!$G:$G,0))=TRUE,
100-100*(AB158-MINIFS(AB:AB,$E:$E,$E158))/(MAXIFS(AB:AB,$E:$E,$E158)-MINIFS(AB:AB,$E:$E,$E158)),
100*(AB158-MINIFS(AB:AB,$E:$E,$E158))/(MAXIFS(AB:AB,$E:$E,$E158)-MINIFS(AB:AB,$E:$E,$E158))))</f>
        <v/>
      </c>
      <c r="CR158" s="232" t="str">
        <f t="array" ref="CR158">IF(AC158="","",
IF(INDEX(Settings!$H:$H,MATCH(CR$1,Settings!$G:$G,0))=TRUE,
100-100*(AC158-MINIFS(AC:AC,$E:$E,$E158))/(MAXIFS(AC:AC,$E:$E,$E158)-MINIFS(AC:AC,$E:$E,$E158)),
100*(AC158-MINIFS(AC:AC,$E:$E,$E158))/(MAXIFS(AC:AC,$E:$E,$E158)-MINIFS(AC:AC,$E:$E,$E158))))</f>
        <v/>
      </c>
      <c r="CS158" s="232" t="str">
        <f t="array" ref="CS158">IF(AD158="","",
IF(INDEX(Settings!$H:$H,MATCH(CS$1,Settings!$G:$G,0))=TRUE,
100-100*(AD158-MINIFS(AD:AD,$E:$E,$E158))/(MAXIFS(AD:AD,$E:$E,$E158)-MINIFS(AD:AD,$E:$E,$E158)),
100*(AD158-MINIFS(AD:AD,$E:$E,$E158))/(MAXIFS(AD:AD,$E:$E,$E158)-MINIFS(AD:AD,$E:$E,$E158))))</f>
        <v/>
      </c>
      <c r="CT158" s="232" t="str">
        <f t="array" ref="CT158">IF(AE158="","",
IF(INDEX(Settings!$H:$H,MATCH(CT$1,Settings!$G:$G,0))=TRUE,
100-100*(AE158-MINIFS(AE:AE,$E:$E,$E158))/(MAXIFS(AE:AE,$E:$E,$E158)-MINIFS(AE:AE,$E:$E,$E158)),
100*(AE158-MINIFS(AE:AE,$E:$E,$E158))/(MAXIFS(AE:AE,$E:$E,$E158)-MINIFS(AE:AE,$E:$E,$E158))))</f>
        <v/>
      </c>
      <c r="CU158" s="232" t="str">
        <f t="array" ref="CU158">IF(AF158="","",
IF(INDEX(Settings!$H:$H,MATCH(CU$1,Settings!$G:$G,0))=TRUE,
100-100*(AF158-MINIFS(AF:AF,$E:$E,$E158))/(MAXIFS(AF:AF,$E:$E,$E158)-MINIFS(AF:AF,$E:$E,$E158)),
100*(AF158-MINIFS(AF:AF,$E:$E,$E158))/(MAXIFS(AF:AF,$E:$E,$E158)-MINIFS(AF:AF,$E:$E,$E158))))</f>
        <v/>
      </c>
      <c r="CV158" s="232" t="str">
        <f t="array" ref="CV158">IF(AG158="","",
IF(INDEX(Settings!$H:$H,MATCH(CV$1,Settings!$G:$G,0))=TRUE,
100-100*(AG158-MINIFS(AG:AG,$E:$E,$E158))/(MAXIFS(AG:AG,$E:$E,$E158)-MINIFS(AG:AG,$E:$E,$E158)),
100*(AG158-MINIFS(AG:AG,$E:$E,$E158))/(MAXIFS(AG:AG,$E:$E,$E158)-MINIFS(AG:AG,$E:$E,$E158))))</f>
        <v/>
      </c>
      <c r="CW158" s="232" t="str">
        <f t="array" ref="CW158">IF(AH158="","",
IF(INDEX(Settings!$H:$H,MATCH(CW$1,Settings!$G:$G,0))=TRUE,
100-100*(AH158-MINIFS(AH:AH,$E:$E,$E158))/(MAXIFS(AH:AH,$E:$E,$E158)-MINIFS(AH:AH,$E:$E,$E158)),
100*(AH158-MINIFS(AH:AH,$E:$E,$E158))/(MAXIFS(AH:AH,$E:$E,$E158)-MINIFS(AH:AH,$E:$E,$E158))))</f>
        <v/>
      </c>
      <c r="CX158" s="232" t="str">
        <f t="array" ref="CX158">IF(AI158="","",
IF(INDEX(Settings!$H:$H,MATCH(CX$1,Settings!$G:$G,0))=TRUE,
100-100*(AI158-MINIFS(AI:AI,$E:$E,$E158))/(MAXIFS(AI:AI,$E:$E,$E158)-MINIFS(AI:AI,$E:$E,$E158)),
100*(AI158-MINIFS(AI:AI,$E:$E,$E158))/(MAXIFS(AI:AI,$E:$E,$E158)-MINIFS(AI:AI,$E:$E,$E158))))</f>
        <v/>
      </c>
      <c r="CY158" s="232" t="str">
        <f t="array" ref="CY158">IF(AJ158="","",
IF(INDEX(Settings!$H:$H,MATCH(CY$1,Settings!$G:$G,0))=TRUE,
100-100*(AJ158-MINIFS(AJ:AJ,$E:$E,$E158))/(MAXIFS(AJ:AJ,$E:$E,$E158)-MINIFS(AJ:AJ,$E:$E,$E158)),
100*(AJ158-MINIFS(AJ:AJ,$E:$E,$E158))/(MAXIFS(AJ:AJ,$E:$E,$E158)-MINIFS(AJ:AJ,$E:$E,$E158))))</f>
        <v/>
      </c>
      <c r="CZ158" s="232" t="str">
        <f t="array" ref="CZ158">IF(AK158="","",
IF(INDEX(Settings!$H:$H,MATCH(CZ$1,Settings!$G:$G,0))=TRUE,
100-100*(AK158-MINIFS(AK:AK,$E:$E,$E158))/(MAXIFS(AK:AK,$E:$E,$E158)-MINIFS(AK:AK,$E:$E,$E158)),
100*(AK158-MINIFS(AK:AK,$E:$E,$E158))/(MAXIFS(AK:AK,$E:$E,$E158)-MINIFS(AK:AK,$E:$E,$E158))))</f>
        <v/>
      </c>
      <c r="DA158" s="232" t="str">
        <f t="array" ref="DA158">IF(AL158="","",
IF(INDEX(Settings!$H:$H,MATCH(DA$1,Settings!$G:$G,0))=TRUE,
100-100*(AL158-MINIFS(AL:AL,$E:$E,$E158))/(MAXIFS(AL:AL,$E:$E,$E158)-MINIFS(AL:AL,$E:$E,$E158)),
100*(AL158-MINIFS(AL:AL,$E:$E,$E158))/(MAXIFS(AL:AL,$E:$E,$E158)-MINIFS(AL:AL,$E:$E,$E158))))</f>
        <v/>
      </c>
      <c r="DB158" s="232" t="str">
        <f t="array" ref="DB158">IF(AM158="","",
IF(INDEX(Settings!$H:$H,MATCH(DB$1,Settings!$G:$G,0))=TRUE,
100-100*(AM158-MINIFS(AM:AM,$E:$E,$E158))/(MAXIFS(AM:AM,$E:$E,$E158)-MINIFS(AM:AM,$E:$E,$E158)),
100*(AM158-MINIFS(AM:AM,$E:$E,$E158))/(MAXIFS(AM:AM,$E:$E,$E158)-MINIFS(AM:AM,$E:$E,$E158))))</f>
        <v/>
      </c>
      <c r="DC158" s="232" t="str">
        <f t="array" ref="DC158">IF(AN158="","",
IF(INDEX(Settings!$H:$H,MATCH(DC$1,Settings!$G:$G,0))=TRUE,
100-100*(AN158-MINIFS(AN:AN,$E:$E,$E158))/(MAXIFS(AN:AN,$E:$E,$E158)-MINIFS(AN:AN,$E:$E,$E158)),
100*(AN158-MINIFS(AN:AN,$E:$E,$E158))/(MAXIFS(AN:AN,$E:$E,$E158)-MINIFS(AN:AN,$E:$E,$E158))))</f>
        <v/>
      </c>
      <c r="DD158" s="232" t="str">
        <f t="array" ref="DD158">IF(AO158="","",
IF(INDEX(Settings!$H:$H,MATCH(DD$1,Settings!$G:$G,0))=TRUE,
100-100*(AO158-MINIFS(AO:AO,$E:$E,$E158))/(MAXIFS(AO:AO,$E:$E,$E158)-MINIFS(AO:AO,$E:$E,$E158)),
100*(AO158-MINIFS(AO:AO,$E:$E,$E158))/(MAXIFS(AO:AO,$E:$E,$E158)-MINIFS(AO:AO,$E:$E,$E158))))</f>
        <v/>
      </c>
      <c r="DE158" s="232" t="str">
        <f t="array" ref="DE158">IF(AP158="","",
IF(INDEX(Settings!$H:$H,MATCH(DE$1,Settings!$G:$G,0))=TRUE,
100-100*(AP158-MINIFS(AP:AP,$E:$E,$E158))/(MAXIFS(AP:AP,$E:$E,$E158)-MINIFS(AP:AP,$E:$E,$E158)),
100*(AP158-MINIFS(AP:AP,$E:$E,$E158))/(MAXIFS(AP:AP,$E:$E,$E158)-MINIFS(AP:AP,$E:$E,$E158))))</f>
        <v/>
      </c>
      <c r="DF158" s="232" t="str">
        <f t="array" ref="DF158">IF(AQ158="","",
IF(INDEX(Settings!$H:$H,MATCH(DF$1,Settings!$G:$G,0))=TRUE,
100-100*(AQ158-MINIFS(AQ:AQ,$E:$E,$E158))/(MAXIFS(AQ:AQ,$E:$E,$E158)-MINIFS(AQ:AQ,$E:$E,$E158)),
100*(AQ158-MINIFS(AQ:AQ,$E:$E,$E158))/(MAXIFS(AQ:AQ,$E:$E,$E158)-MINIFS(AQ:AQ,$E:$E,$E158))))</f>
        <v/>
      </c>
      <c r="DG158" s="232" t="str">
        <f t="array" ref="DG158">IF(AR158="","",
IF(INDEX(Settings!$H:$H,MATCH(DG$1,Settings!$G:$G,0))=TRUE,
100-100*(AR158-MINIFS(AR:AR,$E:$E,$E158))/(MAXIFS(AR:AR,$E:$E,$E158)-MINIFS(AR:AR,$E:$E,$E158)),
100*(AR158-MINIFS(AR:AR,$E:$E,$E158))/(MAXIFS(AR:AR,$E:$E,$E158)-MINIFS(AR:AR,$E:$E,$E158))))</f>
        <v/>
      </c>
      <c r="DH158" s="232" t="str">
        <f t="array" ref="DH158">IF(AS158="","",
IF(INDEX(Settings!$H:$H,MATCH(DH$1,Settings!$G:$G,0))=TRUE,
100-100*(AS158-MINIFS(AS:AS,$E:$E,$E158))/(MAXIFS(AS:AS,$E:$E,$E158)-MINIFS(AS:AS,$E:$E,$E158)),
100*(AS158-MINIFS(AS:AS,$E:$E,$E158))/(MAXIFS(AS:AS,$E:$E,$E158)-MINIFS(AS:AS,$E:$E,$E158))))</f>
        <v/>
      </c>
      <c r="DI158" s="232" t="str">
        <f t="array" ref="DI158">IF(AT158="","",
IF(INDEX(Settings!$H:$H,MATCH(DI$1,Settings!$G:$G,0))=TRUE,
100-100*(AT158-MINIFS(AT:AT,$E:$E,$E158))/(MAXIFS(AT:AT,$E:$E,$E158)-MINIFS(AT:AT,$E:$E,$E158)),
100*(AT158-MINIFS(AT:AT,$E:$E,$E158))/(MAXIFS(AT:AT,$E:$E,$E158)-MINIFS(AT:AT,$E:$E,$E158))))</f>
        <v/>
      </c>
      <c r="DJ158" s="232" t="str">
        <f t="array" ref="DJ158">IF(AU158="","",
IF(INDEX(Settings!$H:$H,MATCH(DJ$1,Settings!$G:$G,0))=TRUE,
100-100*(AU158-MINIFS(AU:AU,$E:$E,$E158))/(MAXIFS(AU:AU,$E:$E,$E158)-MINIFS(AU:AU,$E:$E,$E158)),
100*(AU158-MINIFS(AU:AU,$E:$E,$E158))/(MAXIFS(AU:AU,$E:$E,$E158)-MINIFS(AU:AU,$E:$E,$E158))))</f>
        <v/>
      </c>
      <c r="DK158" s="232" t="str">
        <f t="array" ref="DK158">IF(AV158="","",
IF(INDEX(Settings!$H:$H,MATCH(DK$1,Settings!$G:$G,0))=TRUE,
100-100*(AV158-MINIFS(AV:AV,$E:$E,$E158))/(MAXIFS(AV:AV,$E:$E,$E158)-MINIFS(AV:AV,$E:$E,$E158)),
100*(AV158-MINIFS(AV:AV,$E:$E,$E158))/(MAXIFS(AV:AV,$E:$E,$E158)-MINIFS(AV:AV,$E:$E,$E158))))</f>
        <v/>
      </c>
      <c r="DL158" s="232" t="str">
        <f t="array" ref="DL158">IF(AW158="","",
IF(INDEX(Settings!$H:$H,MATCH(DL$1,Settings!$G:$G,0))=TRUE,
100-100*(AW158-MINIFS(AW:AW,$E:$E,$E158))/(MAXIFS(AW:AW,$E:$E,$E158)-MINIFS(AW:AW,$E:$E,$E158)),
100*(AW158-MINIFS(AW:AW,$E:$E,$E158))/(MAXIFS(AW:AW,$E:$E,$E158)-MINIFS(AW:AW,$E:$E,$E158))))</f>
        <v/>
      </c>
      <c r="DM158" s="232" t="str">
        <f t="array" ref="DM158">IF(AX158="","",
IF(INDEX(Settings!$H:$H,MATCH(DM$1,Settings!$G:$G,0))=TRUE,
100-100*(AX158-MINIFS(AX:AX,$E:$E,$E158))/(MAXIFS(AX:AX,$E:$E,$E158)-MINIFS(AX:AX,$E:$E,$E158)),
100*(AX158-MINIFS(AX:AX,$E:$E,$E158))/(MAXIFS(AX:AX,$E:$E,$E158)-MINIFS(AX:AX,$E:$E,$E158))))</f>
        <v/>
      </c>
      <c r="DN158" s="232" t="str">
        <f t="array" ref="DN158">IF(AY158="","",
IF(INDEX(Settings!$H:$H,MATCH(DN$1,Settings!$G:$G,0))=TRUE,
100-100*(AY158-MINIFS(AY:AY,$E:$E,$E158))/(MAXIFS(AY:AY,$E:$E,$E158)-MINIFS(AY:AY,$E:$E,$E158)),
100*(AY158-MINIFS(AY:AY,$E:$E,$E158))/(MAXIFS(AY:AY,$E:$E,$E158)-MINIFS(AY:AY,$E:$E,$E158))))</f>
        <v/>
      </c>
      <c r="DO158" s="232" t="str">
        <f t="array" ref="DO158">IF(AZ158="","",
IF(INDEX(Settings!$H:$H,MATCH(DO$1,Settings!$G:$G,0))=TRUE,
100-100*(AZ158-MINIFS(AZ:AZ,$E:$E,$E158))/(MAXIFS(AZ:AZ,$E:$E,$E158)-MINIFS(AZ:AZ,$E:$E,$E158)),
100*(AZ158-MINIFS(AZ:AZ,$E:$E,$E158))/(MAXIFS(AZ:AZ,$E:$E,$E158)-MINIFS(AZ:AZ,$E:$E,$E158))))</f>
        <v/>
      </c>
      <c r="DP158" s="232" t="str">
        <f t="array" ref="DP158">IF(BA158="","",
IF(INDEX(Settings!$H:$H,MATCH(DP$1,Settings!$G:$G,0))=TRUE,
100-100*(BA158-MINIFS(BA:BA,$E:$E,$E158))/(MAXIFS(BA:BA,$E:$E,$E158)-MINIFS(BA:BA,$E:$E,$E158)),
100*(BA158-MINIFS(BA:BA,$E:$E,$E158))/(MAXIFS(BA:BA,$E:$E,$E158)-MINIFS(BA:BA,$E:$E,$E158))))</f>
        <v/>
      </c>
      <c r="DQ158" s="232" t="str">
        <f t="array" ref="DQ158">IF(BB158="","",
IF(INDEX(Settings!$H:$H,MATCH(DQ$1,Settings!$G:$G,0))=TRUE,
100-100*(BB158-MINIFS(BB:BB,$E:$E,$E158))/(MAXIFS(BB:BB,$E:$E,$E158)-MINIFS(BB:BB,$E:$E,$E158)),
100*(BB158-MINIFS(BB:BB,$E:$E,$E158))/(MAXIFS(BB:BB,$E:$E,$E158)-MINIFS(BB:BB,$E:$E,$E158))))</f>
        <v/>
      </c>
      <c r="DR158" s="232" t="str">
        <f t="array" ref="DR158">IF(BC158="","",
IF(INDEX(Settings!$H:$H,MATCH(DR$1,Settings!$G:$G,0))=TRUE,
100-100*(BC158-MINIFS(BC:BC,$E:$E,$E158))/(MAXIFS(BC:BC,$E:$E,$E158)-MINIFS(BC:BC,$E:$E,$E158)),
100*(BC158-MINIFS(BC:BC,$E:$E,$E158))/(MAXIFS(BC:BC,$E:$E,$E158)-MINIFS(BC:BC,$E:$E,$E158))))</f>
        <v/>
      </c>
      <c r="DS158" s="232" t="str">
        <f t="array" ref="DS158">IF(BD158="","",
IF(INDEX(Settings!$H:$H,MATCH(DS$1,Settings!$G:$G,0))=TRUE,
100-100*(BD158-MINIFS(BD:BD,$E:$E,$E158))/(MAXIFS(BD:BD,$E:$E,$E158)-MINIFS(BD:BD,$E:$E,$E158)),
100*(BD158-MINIFS(BD:BD,$E:$E,$E158))/(MAXIFS(BD:BD,$E:$E,$E158)-MINIFS(BD:BD,$E:$E,$E158))))</f>
        <v/>
      </c>
      <c r="DT158" s="232" t="str">
        <f t="array" ref="DT158">IF(BE158="","",
IF(INDEX(Settings!$H:$H,MATCH(DT$1,Settings!$G:$G,0))=TRUE,
100-100*(BE158-MINIFS(BE:BE,$E:$E,$E158))/(MAXIFS(BE:BE,$E:$E,$E158)-MINIFS(BE:BE,$E:$E,$E158)),
100*(BE158-MINIFS(BE:BE,$E:$E,$E158))/(MAXIFS(BE:BE,$E:$E,$E158)-MINIFS(BE:BE,$E:$E,$E158))))</f>
        <v/>
      </c>
      <c r="DU158" s="232" t="str">
        <f t="array" ref="DU158">IF(BF158="","",
IF(INDEX(Settings!$H:$H,MATCH(DU$1,Settings!$G:$G,0))=TRUE,
100-100*(BF158-MINIFS(BF:BF,$E:$E,$E158))/(MAXIFS(BF:BF,$E:$E,$E158)-MINIFS(BF:BF,$E:$E,$E158)),
100*(BF158-MINIFS(BF:BF,$E:$E,$E158))/(MAXIFS(BF:BF,$E:$E,$E158)-MINIFS(BF:BF,$E:$E,$E158))))</f>
        <v/>
      </c>
      <c r="DV158" s="232" t="str">
        <f t="array" ref="DV158">IF(BG158="","",
IF(INDEX(Settings!$H:$H,MATCH(DV$1,Settings!$G:$G,0))=TRUE,
100-100*(BG158-MINIFS(BG:BG,$E:$E,$E158))/(MAXIFS(BG:BG,$E:$E,$E158)-MINIFS(BG:BG,$E:$E,$E158)),
100*(BG158-MINIFS(BG:BG,$E:$E,$E158))/(MAXIFS(BG:BG,$E:$E,$E158)-MINIFS(BG:BG,$E:$E,$E158))))</f>
        <v/>
      </c>
      <c r="DW158" s="232" t="str">
        <f t="array" ref="DW158">IF(BH158="","",
IF(INDEX(Settings!$H:$H,MATCH(DW$1,Settings!$G:$G,0))=TRUE,
100-100*(BH158-MINIFS(BH:BH,$E:$E,$E158))/(MAXIFS(BH:BH,$E:$E,$E158)-MINIFS(BH:BH,$E:$E,$E158)),
100*(BH158-MINIFS(BH:BH,$E:$E,$E158))/(MAXIFS(BH:BH,$E:$E,$E158)-MINIFS(BH:BH,$E:$E,$E158))))</f>
        <v/>
      </c>
      <c r="DX158" s="232" t="str">
        <f t="array" ref="DX158">IF(BI158="","",
IF(INDEX(Settings!$H:$H,MATCH(DX$1,Settings!$G:$G,0))=TRUE,
100-100*(BI158-MINIFS(BI:BI,$E:$E,$E158))/(MAXIFS(BI:BI,$E:$E,$E158)-MINIFS(BI:BI,$E:$E,$E158)),
100*(BI158-MINIFS(BI:BI,$E:$E,$E158))/(MAXIFS(BI:BI,$E:$E,$E158)-MINIFS(BI:BI,$E:$E,$E158))))</f>
        <v/>
      </c>
      <c r="DY158" s="232" t="str">
        <f t="array" ref="DY158">IF(BJ158="","",
IF(INDEX(Settings!$H:$H,MATCH(DY$1,Settings!$G:$G,0))=TRUE,
100-100*(BJ158-MINIFS(BJ:BJ,$E:$E,$E158))/(MAXIFS(BJ:BJ,$E:$E,$E158)-MINIFS(BJ:BJ,$E:$E,$E158)),
100*(BJ158-MINIFS(BJ:BJ,$E:$E,$E158))/(MAXIFS(BJ:BJ,$E:$E,$E158)-MINIFS(BJ:BJ,$E:$E,$E158))))</f>
        <v/>
      </c>
      <c r="DZ158" s="234"/>
      <c r="EA158" s="234"/>
      <c r="EB158" s="234" t="str">
        <f t="shared" si="8"/>
        <v/>
      </c>
      <c r="EC158" s="234" t="str">
        <f t="shared" si="9"/>
        <v/>
      </c>
      <c r="ED158" s="234" t="str">
        <f t="shared" si="10"/>
        <v/>
      </c>
      <c r="EE158" s="234" t="str">
        <f t="shared" si="11"/>
        <v/>
      </c>
      <c r="EF158" s="234" t="str">
        <f t="shared" si="12"/>
        <v/>
      </c>
      <c r="EG158" s="234" t="str">
        <f t="shared" si="13"/>
        <v/>
      </c>
      <c r="EH158" s="234"/>
      <c r="EI158" s="234"/>
      <c r="EJ158" s="234"/>
      <c r="EK158" s="234"/>
      <c r="EL158" s="234"/>
      <c r="EM158" s="234"/>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3" t="str">
        <f t="shared" si="14"/>
        <v/>
      </c>
      <c r="N159" s="49"/>
      <c r="O159" s="49"/>
      <c r="P159" s="49"/>
      <c r="Q159" s="49"/>
      <c r="R159" s="49"/>
      <c r="S159" s="222" t="str">
        <f>IFERROR(VLOOKUP(AF159, 'YOYO IR Scores'!A:C, 3, FALSE), "")
</f>
        <v/>
      </c>
      <c r="T159" s="49"/>
      <c r="U159" s="49"/>
      <c r="V159" s="49"/>
      <c r="W159" s="49"/>
      <c r="X159" s="224" t="str">
        <f t="shared" si="4"/>
        <v/>
      </c>
      <c r="Y159" s="225" t="str">
        <f t="shared" si="5"/>
        <v/>
      </c>
      <c r="Z159" s="225" t="str">
        <f t="shared" si="6"/>
        <v/>
      </c>
      <c r="AA159" s="224" t="str">
        <f t="shared" si="7"/>
        <v/>
      </c>
      <c r="AB159" s="223"/>
      <c r="AC159" s="223"/>
      <c r="AD159" s="223"/>
      <c r="AE159" s="223" t="str">
        <f>IFERROR(VLOOKUP(AF159, 'YOYO IR Scores'!A:C, 2, FALSE), "")</f>
        <v/>
      </c>
      <c r="AF159" s="223"/>
      <c r="AG159" s="223"/>
      <c r="AH159" s="223"/>
      <c r="AI159" s="223"/>
      <c r="AJ159" s="223"/>
      <c r="AK159" s="223"/>
      <c r="AL159" s="223"/>
      <c r="AM159" s="223"/>
      <c r="AN159" s="223"/>
      <c r="AO159" s="223"/>
      <c r="AP159" s="223"/>
      <c r="AQ159" s="223"/>
      <c r="AR159" s="223"/>
      <c r="AS159" s="223"/>
      <c r="AT159" s="223"/>
      <c r="AU159" s="223"/>
      <c r="AV159" s="223"/>
      <c r="AW159" s="223"/>
      <c r="AX159" s="223"/>
      <c r="AY159" s="223"/>
      <c r="AZ159" s="223"/>
      <c r="BA159" s="223"/>
      <c r="BB159" s="223"/>
      <c r="BC159" s="223"/>
      <c r="BD159" s="223"/>
      <c r="BE159" s="223"/>
      <c r="BF159" s="223"/>
      <c r="BG159" s="223"/>
      <c r="BH159" s="223"/>
      <c r="BI159" s="223"/>
      <c r="BJ159" s="223"/>
      <c r="BK159" s="223" t="str">
        <f t="array" ref="BK159">IF(J159="","",
IF(INDEX(Settings!$H:$H,MATCH(BY$1,Settings!$G:$G,0))=TRUE,
100-100*(J159-MIN(J:J))/(MAX(J:J)-MIN(J:J)),
100*(J159-MIN(J:J))/(MAX(J:J)-MIN(J:J))))</f>
        <v/>
      </c>
      <c r="BL159" s="223" t="str">
        <f t="array" ref="BL159">IF(J159="","",
IF(INDEX(Settings!$H:$H,MATCH(BY$1,Settings!$G:$G,0))=TRUE,
100-100*(J159-MINIFS(J:J,$E:$E,$E159))/(MAXIFS(J:J,$E:$E,$E159)-MINIFS(J:J,$E:$E,$E159)),
100*(J159-MINIFS(J:J,$E:$E,$E159))/(MAXIFS(J:J,$E:$E,$E159)-MINIFS(J:J,$E:$E,$E159))))</f>
        <v/>
      </c>
      <c r="BM159" s="223"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4" t="str">
        <f t="array" ref="BQ159">IF(J159="","",
IF(INDEX(Settings!$H:$H,MATCH(BY$1,Settings!$G:$G,0))=TRUE,
-1*(J159-AVERAGE(J:J))/STDEV(J:J),
(J159-AVERAGE(J:J))/STDEV(J:J)))</f>
        <v/>
      </c>
      <c r="BR159" s="224" t="str">
        <f>IFERROR(__xludf.DUMMYFUNCTION("IF(J159="""","""",
IF(INDEX(Settings!$H:$H,MATCH(BY$1,Settings!$G:$G,0))=TRUE,
-1*(J159-AVERAGEIFS(J:J,$E:$E,$E159))/STDEV(FILTER(J:J,$E:$E=$E159)),
(J159-AVERAGEIFS(J:J,$E:$E,$E159))/STDEV(FILTER(J:J,$E:$E=$E159))))"),"")</f>
        <v/>
      </c>
      <c r="BS159" s="224"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3" t="str">
        <f t="array" ref="BY159">IF(J159="","",
IF(INDEX(Settings!$H:$H,MATCH(BY$1,Settings!$G:$G,0))=TRUE,
100-100*(J159-MINIFS(J:J,$E:$E,$E159))/(MAXIFS(J:J,$E:$E,$E159)-MINIFS(J:J,$E:$E,$E159)),
100*(J159-MINIFS(J:J,$E:$E,$E159))/(MAXIFS(J:J,$E:$E,$E159)-MINIFS(J:J,$E:$E,$E159))))</f>
        <v/>
      </c>
      <c r="BZ159" s="223" t="str">
        <f t="array" ref="BZ159">IF(K159="","",
IF(INDEX(Settings!$H:$H,MATCH(BZ$1,Settings!$G:$G,0))=TRUE,
100-100*(K159-MINIFS(K:K,$E:$E,$E159))/(MAXIFS(K:K,$E:$E,$E159)-MINIFS(K:K,$E:$E,$E159)),
100*(K159-MINIFS(K:K,$E:$E,$E159))/(MAXIFS(K:K,$E:$E,$E159)-MINIFS(K:K,$E:$E,$E159))))</f>
        <v/>
      </c>
      <c r="CA159" s="223" t="str">
        <f t="array" ref="CA159">IF(L159="","",
IF(INDEX(Settings!$H:$H,MATCH(CA$1,Settings!$G:$G,0))=TRUE,
100-100*(L159-MINIFS(L:L,$E:$E,$E159))/(MAXIFS(L:L,$E:$E,$E159)-MINIFS(L:L,$E:$E,$E159)),
100*(L159-MINIFS(L:L,$E:$E,$E159))/(MAXIFS(L:L,$E:$E,$E159)-MINIFS(L:L,$E:$E,$E159))))</f>
        <v/>
      </c>
      <c r="CB159" s="223" t="str">
        <f t="array" ref="CB159">IF(M159="","",
IF(INDEX(Settings!$H:$H,MATCH(CB$1,Settings!$G:$G,0))=TRUE,
100-100*(M159-MINIFS(M:M,$E:$E,$E159))/(MAXIFS(M:M,$E:$E,$E159)-MINIFS(M:M,$E:$E,$E159)),
100*(M159-MINIFS(M:M,$E:$E,$E159))/(MAXIFS(M:M,$E:$E,$E159)-MINIFS(M:M,$E:$E,$E159))))</f>
        <v/>
      </c>
      <c r="CC159" s="223" t="str">
        <f t="array" ref="CC159">IF(N159="","",
IF(INDEX(Settings!$H:$H,MATCH(CC$1,Settings!$G:$G,0))=TRUE,
100-100*(N159-MINIFS(N:N,$E:$E,$E159))/(MAXIFS(N:N,$E:$E,$E159)-MINIFS(N:N,$E:$E,$E159)),
100*(N159-MINIFS(N:N,$E:$E,$E159))/(MAXIFS(N:N,$E:$E,$E159)-MINIFS(N:N,$E:$E,$E159))))</f>
        <v/>
      </c>
      <c r="CD159" s="223" t="str">
        <f t="array" ref="CD159">IF(O159="","",
IF(INDEX(Settings!$H:$H,MATCH(CD$1,Settings!$G:$G,0))=TRUE,
100-100*(O159-MINIFS(O:O,$E:$E,$E159))/(MAXIFS(O:O,$E:$E,$E159)-MINIFS(O:O,$E:$E,$E159)),
100*(O159-MINIFS(O:O,$E:$E,$E159))/(MAXIFS(O:O,$E:$E,$E159)-MINIFS(O:O,$E:$E,$E159))))</f>
        <v/>
      </c>
      <c r="CE159" s="223" t="str">
        <f t="array" ref="CE159">IF(P159="","",
IF(INDEX(Settings!$H:$H,MATCH(CE$1,Settings!$G:$G,0))=TRUE,
100-100*(P159-MINIFS(P:P,$E:$E,$E159))/(MAXIFS(P:P,$E:$E,$E159)-MINIFS(P:P,$E:$E,$E159)),
100*(P159-MINIFS(P:P,$E:$E,$E159))/(MAXIFS(P:P,$E:$E,$E159)-MINIFS(P:P,$E:$E,$E159))))</f>
        <v/>
      </c>
      <c r="CF159" s="223" t="str">
        <f t="array" ref="CF159">IF(Q159="","",
IF(INDEX(Settings!$H:$H,MATCH(CF$1,Settings!$G:$G,0))=TRUE,
100-100*(Q159-MINIFS(Q:Q,$E:$E,$E159))/(MAXIFS(Q:Q,$E:$E,$E159)-MINIFS(Q:Q,$E:$E,$E159)),
100*(Q159-MINIFS(Q:Q,$E:$E,$E159))/(MAXIFS(Q:Q,$E:$E,$E159)-MINIFS(Q:Q,$E:$E,$E159))))</f>
        <v/>
      </c>
      <c r="CG159" s="223" t="str">
        <f t="array" ref="CG159">IF(R159="","",
IF(INDEX(Settings!$H:$H,MATCH(CG$1,Settings!$G:$G,0))=TRUE,
100-100*(R159-MINIFS(R:R,$E:$E,$E159))/(MAXIFS(R:R,$E:$E,$E159)-MINIFS(R:R,$E:$E,$E159)),
100*(R159-MINIFS(R:R,$E:$E,$E159))/(MAXIFS(R:R,$E:$E,$E159)-MINIFS(R:R,$E:$E,$E159))))</f>
        <v/>
      </c>
      <c r="CH159" s="223" t="str">
        <f t="array" ref="CH159">IF(S159="","",
IF(INDEX(Settings!$H:$H,MATCH(CH$1,Settings!$G:$G,0))=TRUE,
100-100*(S159-MINIFS(S:S,$E:$E,$E159))/(MAXIFS(S:S,$E:$E,$E159)-MINIFS(S:S,$E:$E,$E159)),
100*(S159-MINIFS(S:S,$E:$E,$E159))/(MAXIFS(S:S,$E:$E,$E159)-MINIFS(S:S,$E:$E,$E159))))</f>
        <v/>
      </c>
      <c r="CI159" s="223" t="str">
        <f t="array" ref="CI159">IF(T159="","",
IF(INDEX(Settings!$H:$H,MATCH(CI$1,Settings!$G:$G,0))=TRUE,
100-100*(T159-MINIFS(T:T,$E:$E,$E159))/(MAXIFS(T:T,$E:$E,$E159)-MINIFS(T:T,$E:$E,$E159)),
100*(T159-MINIFS(T:T,$E:$E,$E159))/(MAXIFS(T:T,$E:$E,$E159)-MINIFS(T:T,$E:$E,$E159))))</f>
        <v/>
      </c>
      <c r="CJ159" s="223" t="str">
        <f t="array" ref="CJ159">IF(U159="","",
IF(INDEX(Settings!$H:$H,MATCH(CJ$1,Settings!$G:$G,0))=TRUE,
100-100*(U159-MINIFS(U:U,$E:$E,$E159))/(MAXIFS(U:U,$E:$E,$E159)-MINIFS(U:U,$E:$E,$E159)),
100*(U159-MINIFS(U:U,$E:$E,$E159))/(MAXIFS(U:U,$E:$E,$E159)-MINIFS(U:U,$E:$E,$E159))))</f>
        <v/>
      </c>
      <c r="CK159" s="223" t="str">
        <f t="array" ref="CK159">IF(V159="","",
IF(INDEX(Settings!$H:$H,MATCH(CK$1,Settings!$G:$G,0))=TRUE,
100-100*(V159-MINIFS(V:V,$E:$E,$E159))/(MAXIFS(V:V,$E:$E,$E159)-MINIFS(V:V,$E:$E,$E159)),
100*(V159-MINIFS(V:V,$E:$E,$E159))/(MAXIFS(V:V,$E:$E,$E159)-MINIFS(V:V,$E:$E,$E159))))</f>
        <v/>
      </c>
      <c r="CL159" s="223" t="str">
        <f t="array" ref="CL159">IF(W159="","",
IF(INDEX(Settings!$H:$H,MATCH(CL$1,Settings!$G:$G,0))=TRUE,
100-100*(W159-MINIFS(W:W,$E:$E,$E159))/(MAXIFS(W:W,$E:$E,$E159)-MINIFS(W:W,$E:$E,$E159)),
100*(W159-MINIFS(W:W,$E:$E,$E159))/(MAXIFS(W:W,$E:$E,$E159)-MINIFS(W:W,$E:$E,$E159))))</f>
        <v/>
      </c>
      <c r="CM159" s="223" t="str">
        <f t="array" ref="CM159">IF(X159="","",
IF(INDEX(Settings!$H:$H,MATCH(CM$1,Settings!$G:$G,0))=TRUE,
100-100*(X159-MINIFS(X:X,$E:$E,$E159))/(MAXIFS(X:X,$E:$E,$E159)-MINIFS(X:X,$E:$E,$E159)),
100*(X159-MINIFS(X:X,$E:$E,$E159))/(MAXIFS(X:X,$E:$E,$E159)-MINIFS(X:X,$E:$E,$E159))))</f>
        <v/>
      </c>
      <c r="CN159" s="223" t="str">
        <f t="array" ref="CN159">IF(Y159="","",
IF(INDEX(Settings!$H:$H,MATCH(CN$1,Settings!$G:$G,0))=TRUE,
100-100*(Y159-MINIFS(Y:Y,$E:$E,$E159))/(MAXIFS(Y:Y,$E:$E,$E159)-MINIFS(Y:Y,$E:$E,$E159)),
100*(Y159-MINIFS(Y:Y,$E:$E,$E159))/(MAXIFS(Y:Y,$E:$E,$E159)-MINIFS(Y:Y,$E:$E,$E159))))</f>
        <v/>
      </c>
      <c r="CO159" s="223" t="str">
        <f t="array" ref="CO159">IF(Z159="","",
IF(INDEX(Settings!$H:$H,MATCH(CO$1,Settings!$G:$G,0))=TRUE,
100-100*(Z159-MINIFS(Z:Z,$E:$E,$E159))/(MAXIFS(Z:Z,$E:$E,$E159)-MINIFS(Z:Z,$E:$E,$E159)),
100*(Z159-MINIFS(Z:Z,$E:$E,$E159))/(MAXIFS(Z:Z,$E:$E,$E159)-MINIFS(Z:Z,$E:$E,$E159))))</f>
        <v/>
      </c>
      <c r="CP159" s="223" t="str">
        <f t="array" ref="CP159">IF(AA159="","",
IF(INDEX(Settings!$H:$H,MATCH(CP$1,Settings!$G:$G,0))=TRUE,
100-100*(AA159-MINIFS(AA:AA,$E:$E,$E159))/(MAXIFS(AA:AA,$E:$E,$E159)-MINIFS(AA:AA,$E:$E,$E159)),
100*(AA159-MINIFS(AA:AA,$E:$E,$E159))/(MAXIFS(AA:AA,$E:$E,$E159)-MINIFS(AA:AA,$E:$E,$E159))))</f>
        <v/>
      </c>
      <c r="CQ159" s="223" t="str">
        <f t="array" ref="CQ159">IF(AB159="","",
IF(INDEX(Settings!$H:$H,MATCH(CQ$1,Settings!$G:$G,0))=TRUE,
100-100*(AB159-MINIFS(AB:AB,$E:$E,$E159))/(MAXIFS(AB:AB,$E:$E,$E159)-MINIFS(AB:AB,$E:$E,$E159)),
100*(AB159-MINIFS(AB:AB,$E:$E,$E159))/(MAXIFS(AB:AB,$E:$E,$E159)-MINIFS(AB:AB,$E:$E,$E159))))</f>
        <v/>
      </c>
      <c r="CR159" s="223" t="str">
        <f t="array" ref="CR159">IF(AC159="","",
IF(INDEX(Settings!$H:$H,MATCH(CR$1,Settings!$G:$G,0))=TRUE,
100-100*(AC159-MINIFS(AC:AC,$E:$E,$E159))/(MAXIFS(AC:AC,$E:$E,$E159)-MINIFS(AC:AC,$E:$E,$E159)),
100*(AC159-MINIFS(AC:AC,$E:$E,$E159))/(MAXIFS(AC:AC,$E:$E,$E159)-MINIFS(AC:AC,$E:$E,$E159))))</f>
        <v/>
      </c>
      <c r="CS159" s="223" t="str">
        <f t="array" ref="CS159">IF(AD159="","",
IF(INDEX(Settings!$H:$H,MATCH(CS$1,Settings!$G:$G,0))=TRUE,
100-100*(AD159-MINIFS(AD:AD,$E:$E,$E159))/(MAXIFS(AD:AD,$E:$E,$E159)-MINIFS(AD:AD,$E:$E,$E159)),
100*(AD159-MINIFS(AD:AD,$E:$E,$E159))/(MAXIFS(AD:AD,$E:$E,$E159)-MINIFS(AD:AD,$E:$E,$E159))))</f>
        <v/>
      </c>
      <c r="CT159" s="223" t="str">
        <f t="array" ref="CT159">IF(AE159="","",
IF(INDEX(Settings!$H:$H,MATCH(CT$1,Settings!$G:$G,0))=TRUE,
100-100*(AE159-MINIFS(AE:AE,$E:$E,$E159))/(MAXIFS(AE:AE,$E:$E,$E159)-MINIFS(AE:AE,$E:$E,$E159)),
100*(AE159-MINIFS(AE:AE,$E:$E,$E159))/(MAXIFS(AE:AE,$E:$E,$E159)-MINIFS(AE:AE,$E:$E,$E159))))</f>
        <v/>
      </c>
      <c r="CU159" s="223" t="str">
        <f t="array" ref="CU159">IF(AF159="","",
IF(INDEX(Settings!$H:$H,MATCH(CU$1,Settings!$G:$G,0))=TRUE,
100-100*(AF159-MINIFS(AF:AF,$E:$E,$E159))/(MAXIFS(AF:AF,$E:$E,$E159)-MINIFS(AF:AF,$E:$E,$E159)),
100*(AF159-MINIFS(AF:AF,$E:$E,$E159))/(MAXIFS(AF:AF,$E:$E,$E159)-MINIFS(AF:AF,$E:$E,$E159))))</f>
        <v/>
      </c>
      <c r="CV159" s="223" t="str">
        <f t="array" ref="CV159">IF(AG159="","",
IF(INDEX(Settings!$H:$H,MATCH(CV$1,Settings!$G:$G,0))=TRUE,
100-100*(AG159-MINIFS(AG:AG,$E:$E,$E159))/(MAXIFS(AG:AG,$E:$E,$E159)-MINIFS(AG:AG,$E:$E,$E159)),
100*(AG159-MINIFS(AG:AG,$E:$E,$E159))/(MAXIFS(AG:AG,$E:$E,$E159)-MINIFS(AG:AG,$E:$E,$E159))))</f>
        <v/>
      </c>
      <c r="CW159" s="223" t="str">
        <f t="array" ref="CW159">IF(AH159="","",
IF(INDEX(Settings!$H:$H,MATCH(CW$1,Settings!$G:$G,0))=TRUE,
100-100*(AH159-MINIFS(AH:AH,$E:$E,$E159))/(MAXIFS(AH:AH,$E:$E,$E159)-MINIFS(AH:AH,$E:$E,$E159)),
100*(AH159-MINIFS(AH:AH,$E:$E,$E159))/(MAXIFS(AH:AH,$E:$E,$E159)-MINIFS(AH:AH,$E:$E,$E159))))</f>
        <v/>
      </c>
      <c r="CX159" s="223" t="str">
        <f t="array" ref="CX159">IF(AI159="","",
IF(INDEX(Settings!$H:$H,MATCH(CX$1,Settings!$G:$G,0))=TRUE,
100-100*(AI159-MINIFS(AI:AI,$E:$E,$E159))/(MAXIFS(AI:AI,$E:$E,$E159)-MINIFS(AI:AI,$E:$E,$E159)),
100*(AI159-MINIFS(AI:AI,$E:$E,$E159))/(MAXIFS(AI:AI,$E:$E,$E159)-MINIFS(AI:AI,$E:$E,$E159))))</f>
        <v/>
      </c>
      <c r="CY159" s="223" t="str">
        <f t="array" ref="CY159">IF(AJ159="","",
IF(INDEX(Settings!$H:$H,MATCH(CY$1,Settings!$G:$G,0))=TRUE,
100-100*(AJ159-MINIFS(AJ:AJ,$E:$E,$E159))/(MAXIFS(AJ:AJ,$E:$E,$E159)-MINIFS(AJ:AJ,$E:$E,$E159)),
100*(AJ159-MINIFS(AJ:AJ,$E:$E,$E159))/(MAXIFS(AJ:AJ,$E:$E,$E159)-MINIFS(AJ:AJ,$E:$E,$E159))))</f>
        <v/>
      </c>
      <c r="CZ159" s="223" t="str">
        <f t="array" ref="CZ159">IF(AK159="","",
IF(INDEX(Settings!$H:$H,MATCH(CZ$1,Settings!$G:$G,0))=TRUE,
100-100*(AK159-MINIFS(AK:AK,$E:$E,$E159))/(MAXIFS(AK:AK,$E:$E,$E159)-MINIFS(AK:AK,$E:$E,$E159)),
100*(AK159-MINIFS(AK:AK,$E:$E,$E159))/(MAXIFS(AK:AK,$E:$E,$E159)-MINIFS(AK:AK,$E:$E,$E159))))</f>
        <v/>
      </c>
      <c r="DA159" s="223" t="str">
        <f t="array" ref="DA159">IF(AL159="","",
IF(INDEX(Settings!$H:$H,MATCH(DA$1,Settings!$G:$G,0))=TRUE,
100-100*(AL159-MINIFS(AL:AL,$E:$E,$E159))/(MAXIFS(AL:AL,$E:$E,$E159)-MINIFS(AL:AL,$E:$E,$E159)),
100*(AL159-MINIFS(AL:AL,$E:$E,$E159))/(MAXIFS(AL:AL,$E:$E,$E159)-MINIFS(AL:AL,$E:$E,$E159))))</f>
        <v/>
      </c>
      <c r="DB159" s="223" t="str">
        <f t="array" ref="DB159">IF(AM159="","",
IF(INDEX(Settings!$H:$H,MATCH(DB$1,Settings!$G:$G,0))=TRUE,
100-100*(AM159-MINIFS(AM:AM,$E:$E,$E159))/(MAXIFS(AM:AM,$E:$E,$E159)-MINIFS(AM:AM,$E:$E,$E159)),
100*(AM159-MINIFS(AM:AM,$E:$E,$E159))/(MAXIFS(AM:AM,$E:$E,$E159)-MINIFS(AM:AM,$E:$E,$E159))))</f>
        <v/>
      </c>
      <c r="DC159" s="223" t="str">
        <f t="array" ref="DC159">IF(AN159="","",
IF(INDEX(Settings!$H:$H,MATCH(DC$1,Settings!$G:$G,0))=TRUE,
100-100*(AN159-MINIFS(AN:AN,$E:$E,$E159))/(MAXIFS(AN:AN,$E:$E,$E159)-MINIFS(AN:AN,$E:$E,$E159)),
100*(AN159-MINIFS(AN:AN,$E:$E,$E159))/(MAXIFS(AN:AN,$E:$E,$E159)-MINIFS(AN:AN,$E:$E,$E159))))</f>
        <v/>
      </c>
      <c r="DD159" s="223" t="str">
        <f t="array" ref="DD159">IF(AO159="","",
IF(INDEX(Settings!$H:$H,MATCH(DD$1,Settings!$G:$G,0))=TRUE,
100-100*(AO159-MINIFS(AO:AO,$E:$E,$E159))/(MAXIFS(AO:AO,$E:$E,$E159)-MINIFS(AO:AO,$E:$E,$E159)),
100*(AO159-MINIFS(AO:AO,$E:$E,$E159))/(MAXIFS(AO:AO,$E:$E,$E159)-MINIFS(AO:AO,$E:$E,$E159))))</f>
        <v/>
      </c>
      <c r="DE159" s="223" t="str">
        <f t="array" ref="DE159">IF(AP159="","",
IF(INDEX(Settings!$H:$H,MATCH(DE$1,Settings!$G:$G,0))=TRUE,
100-100*(AP159-MINIFS(AP:AP,$E:$E,$E159))/(MAXIFS(AP:AP,$E:$E,$E159)-MINIFS(AP:AP,$E:$E,$E159)),
100*(AP159-MINIFS(AP:AP,$E:$E,$E159))/(MAXIFS(AP:AP,$E:$E,$E159)-MINIFS(AP:AP,$E:$E,$E159))))</f>
        <v/>
      </c>
      <c r="DF159" s="223" t="str">
        <f t="array" ref="DF159">IF(AQ159="","",
IF(INDEX(Settings!$H:$H,MATCH(DF$1,Settings!$G:$G,0))=TRUE,
100-100*(AQ159-MINIFS(AQ:AQ,$E:$E,$E159))/(MAXIFS(AQ:AQ,$E:$E,$E159)-MINIFS(AQ:AQ,$E:$E,$E159)),
100*(AQ159-MINIFS(AQ:AQ,$E:$E,$E159))/(MAXIFS(AQ:AQ,$E:$E,$E159)-MINIFS(AQ:AQ,$E:$E,$E159))))</f>
        <v/>
      </c>
      <c r="DG159" s="223" t="str">
        <f t="array" ref="DG159">IF(AR159="","",
IF(INDEX(Settings!$H:$H,MATCH(DG$1,Settings!$G:$G,0))=TRUE,
100-100*(AR159-MINIFS(AR:AR,$E:$E,$E159))/(MAXIFS(AR:AR,$E:$E,$E159)-MINIFS(AR:AR,$E:$E,$E159)),
100*(AR159-MINIFS(AR:AR,$E:$E,$E159))/(MAXIFS(AR:AR,$E:$E,$E159)-MINIFS(AR:AR,$E:$E,$E159))))</f>
        <v/>
      </c>
      <c r="DH159" s="223" t="str">
        <f t="array" ref="DH159">IF(AS159="","",
IF(INDEX(Settings!$H:$H,MATCH(DH$1,Settings!$G:$G,0))=TRUE,
100-100*(AS159-MINIFS(AS:AS,$E:$E,$E159))/(MAXIFS(AS:AS,$E:$E,$E159)-MINIFS(AS:AS,$E:$E,$E159)),
100*(AS159-MINIFS(AS:AS,$E:$E,$E159))/(MAXIFS(AS:AS,$E:$E,$E159)-MINIFS(AS:AS,$E:$E,$E159))))</f>
        <v/>
      </c>
      <c r="DI159" s="223" t="str">
        <f t="array" ref="DI159">IF(AT159="","",
IF(INDEX(Settings!$H:$H,MATCH(DI$1,Settings!$G:$G,0))=TRUE,
100-100*(AT159-MINIFS(AT:AT,$E:$E,$E159))/(MAXIFS(AT:AT,$E:$E,$E159)-MINIFS(AT:AT,$E:$E,$E159)),
100*(AT159-MINIFS(AT:AT,$E:$E,$E159))/(MAXIFS(AT:AT,$E:$E,$E159)-MINIFS(AT:AT,$E:$E,$E159))))</f>
        <v/>
      </c>
      <c r="DJ159" s="223" t="str">
        <f t="array" ref="DJ159">IF(AU159="","",
IF(INDEX(Settings!$H:$H,MATCH(DJ$1,Settings!$G:$G,0))=TRUE,
100-100*(AU159-MINIFS(AU:AU,$E:$E,$E159))/(MAXIFS(AU:AU,$E:$E,$E159)-MINIFS(AU:AU,$E:$E,$E159)),
100*(AU159-MINIFS(AU:AU,$E:$E,$E159))/(MAXIFS(AU:AU,$E:$E,$E159)-MINIFS(AU:AU,$E:$E,$E159))))</f>
        <v/>
      </c>
      <c r="DK159" s="223" t="str">
        <f t="array" ref="DK159">IF(AV159="","",
IF(INDEX(Settings!$H:$H,MATCH(DK$1,Settings!$G:$G,0))=TRUE,
100-100*(AV159-MINIFS(AV:AV,$E:$E,$E159))/(MAXIFS(AV:AV,$E:$E,$E159)-MINIFS(AV:AV,$E:$E,$E159)),
100*(AV159-MINIFS(AV:AV,$E:$E,$E159))/(MAXIFS(AV:AV,$E:$E,$E159)-MINIFS(AV:AV,$E:$E,$E159))))</f>
        <v/>
      </c>
      <c r="DL159" s="223" t="str">
        <f t="array" ref="DL159">IF(AW159="","",
IF(INDEX(Settings!$H:$H,MATCH(DL$1,Settings!$G:$G,0))=TRUE,
100-100*(AW159-MINIFS(AW:AW,$E:$E,$E159))/(MAXIFS(AW:AW,$E:$E,$E159)-MINIFS(AW:AW,$E:$E,$E159)),
100*(AW159-MINIFS(AW:AW,$E:$E,$E159))/(MAXIFS(AW:AW,$E:$E,$E159)-MINIFS(AW:AW,$E:$E,$E159))))</f>
        <v/>
      </c>
      <c r="DM159" s="223" t="str">
        <f t="array" ref="DM159">IF(AX159="","",
IF(INDEX(Settings!$H:$H,MATCH(DM$1,Settings!$G:$G,0))=TRUE,
100-100*(AX159-MINIFS(AX:AX,$E:$E,$E159))/(MAXIFS(AX:AX,$E:$E,$E159)-MINIFS(AX:AX,$E:$E,$E159)),
100*(AX159-MINIFS(AX:AX,$E:$E,$E159))/(MAXIFS(AX:AX,$E:$E,$E159)-MINIFS(AX:AX,$E:$E,$E159))))</f>
        <v/>
      </c>
      <c r="DN159" s="223" t="str">
        <f t="array" ref="DN159">IF(AY159="","",
IF(INDEX(Settings!$H:$H,MATCH(DN$1,Settings!$G:$G,0))=TRUE,
100-100*(AY159-MINIFS(AY:AY,$E:$E,$E159))/(MAXIFS(AY:AY,$E:$E,$E159)-MINIFS(AY:AY,$E:$E,$E159)),
100*(AY159-MINIFS(AY:AY,$E:$E,$E159))/(MAXIFS(AY:AY,$E:$E,$E159)-MINIFS(AY:AY,$E:$E,$E159))))</f>
        <v/>
      </c>
      <c r="DO159" s="223" t="str">
        <f t="array" ref="DO159">IF(AZ159="","",
IF(INDEX(Settings!$H:$H,MATCH(DO$1,Settings!$G:$G,0))=TRUE,
100-100*(AZ159-MINIFS(AZ:AZ,$E:$E,$E159))/(MAXIFS(AZ:AZ,$E:$E,$E159)-MINIFS(AZ:AZ,$E:$E,$E159)),
100*(AZ159-MINIFS(AZ:AZ,$E:$E,$E159))/(MAXIFS(AZ:AZ,$E:$E,$E159)-MINIFS(AZ:AZ,$E:$E,$E159))))</f>
        <v/>
      </c>
      <c r="DP159" s="223" t="str">
        <f t="array" ref="DP159">IF(BA159="","",
IF(INDEX(Settings!$H:$H,MATCH(DP$1,Settings!$G:$G,0))=TRUE,
100-100*(BA159-MINIFS(BA:BA,$E:$E,$E159))/(MAXIFS(BA:BA,$E:$E,$E159)-MINIFS(BA:BA,$E:$E,$E159)),
100*(BA159-MINIFS(BA:BA,$E:$E,$E159))/(MAXIFS(BA:BA,$E:$E,$E159)-MINIFS(BA:BA,$E:$E,$E159))))</f>
        <v/>
      </c>
      <c r="DQ159" s="223" t="str">
        <f t="array" ref="DQ159">IF(BB159="","",
IF(INDEX(Settings!$H:$H,MATCH(DQ$1,Settings!$G:$G,0))=TRUE,
100-100*(BB159-MINIFS(BB:BB,$E:$E,$E159))/(MAXIFS(BB:BB,$E:$E,$E159)-MINIFS(BB:BB,$E:$E,$E159)),
100*(BB159-MINIFS(BB:BB,$E:$E,$E159))/(MAXIFS(BB:BB,$E:$E,$E159)-MINIFS(BB:BB,$E:$E,$E159))))</f>
        <v/>
      </c>
      <c r="DR159" s="223" t="str">
        <f t="array" ref="DR159">IF(BC159="","",
IF(INDEX(Settings!$H:$H,MATCH(DR$1,Settings!$G:$G,0))=TRUE,
100-100*(BC159-MINIFS(BC:BC,$E:$E,$E159))/(MAXIFS(BC:BC,$E:$E,$E159)-MINIFS(BC:BC,$E:$E,$E159)),
100*(BC159-MINIFS(BC:BC,$E:$E,$E159))/(MAXIFS(BC:BC,$E:$E,$E159)-MINIFS(BC:BC,$E:$E,$E159))))</f>
        <v/>
      </c>
      <c r="DS159" s="223" t="str">
        <f t="array" ref="DS159">IF(BD159="","",
IF(INDEX(Settings!$H:$H,MATCH(DS$1,Settings!$G:$G,0))=TRUE,
100-100*(BD159-MINIFS(BD:BD,$E:$E,$E159))/(MAXIFS(BD:BD,$E:$E,$E159)-MINIFS(BD:BD,$E:$E,$E159)),
100*(BD159-MINIFS(BD:BD,$E:$E,$E159))/(MAXIFS(BD:BD,$E:$E,$E159)-MINIFS(BD:BD,$E:$E,$E159))))</f>
        <v/>
      </c>
      <c r="DT159" s="223" t="str">
        <f t="array" ref="DT159">IF(BE159="","",
IF(INDEX(Settings!$H:$H,MATCH(DT$1,Settings!$G:$G,0))=TRUE,
100-100*(BE159-MINIFS(BE:BE,$E:$E,$E159))/(MAXIFS(BE:BE,$E:$E,$E159)-MINIFS(BE:BE,$E:$E,$E159)),
100*(BE159-MINIFS(BE:BE,$E:$E,$E159))/(MAXIFS(BE:BE,$E:$E,$E159)-MINIFS(BE:BE,$E:$E,$E159))))</f>
        <v/>
      </c>
      <c r="DU159" s="223" t="str">
        <f t="array" ref="DU159">IF(BF159="","",
IF(INDEX(Settings!$H:$H,MATCH(DU$1,Settings!$G:$G,0))=TRUE,
100-100*(BF159-MINIFS(BF:BF,$E:$E,$E159))/(MAXIFS(BF:BF,$E:$E,$E159)-MINIFS(BF:BF,$E:$E,$E159)),
100*(BF159-MINIFS(BF:BF,$E:$E,$E159))/(MAXIFS(BF:BF,$E:$E,$E159)-MINIFS(BF:BF,$E:$E,$E159))))</f>
        <v/>
      </c>
      <c r="DV159" s="223" t="str">
        <f t="array" ref="DV159">IF(BG159="","",
IF(INDEX(Settings!$H:$H,MATCH(DV$1,Settings!$G:$G,0))=TRUE,
100-100*(BG159-MINIFS(BG:BG,$E:$E,$E159))/(MAXIFS(BG:BG,$E:$E,$E159)-MINIFS(BG:BG,$E:$E,$E159)),
100*(BG159-MINIFS(BG:BG,$E:$E,$E159))/(MAXIFS(BG:BG,$E:$E,$E159)-MINIFS(BG:BG,$E:$E,$E159))))</f>
        <v/>
      </c>
      <c r="DW159" s="223" t="str">
        <f t="array" ref="DW159">IF(BH159="","",
IF(INDEX(Settings!$H:$H,MATCH(DW$1,Settings!$G:$G,0))=TRUE,
100-100*(BH159-MINIFS(BH:BH,$E:$E,$E159))/(MAXIFS(BH:BH,$E:$E,$E159)-MINIFS(BH:BH,$E:$E,$E159)),
100*(BH159-MINIFS(BH:BH,$E:$E,$E159))/(MAXIFS(BH:BH,$E:$E,$E159)-MINIFS(BH:BH,$E:$E,$E159))))</f>
        <v/>
      </c>
      <c r="DX159" s="223" t="str">
        <f t="array" ref="DX159">IF(BI159="","",
IF(INDEX(Settings!$H:$H,MATCH(DX$1,Settings!$G:$G,0))=TRUE,
100-100*(BI159-MINIFS(BI:BI,$E:$E,$E159))/(MAXIFS(BI:BI,$E:$E,$E159)-MINIFS(BI:BI,$E:$E,$E159)),
100*(BI159-MINIFS(BI:BI,$E:$E,$E159))/(MAXIFS(BI:BI,$E:$E,$E159)-MINIFS(BI:BI,$E:$E,$E159))))</f>
        <v/>
      </c>
      <c r="DY159" s="223" t="str">
        <f t="array" ref="DY159">IF(BJ159="","",
IF(INDEX(Settings!$H:$H,MATCH(DY$1,Settings!$G:$G,0))=TRUE,
100-100*(BJ159-MINIFS(BJ:BJ,$E:$E,$E159))/(MAXIFS(BJ:BJ,$E:$E,$E159)-MINIFS(BJ:BJ,$E:$E,$E159)),
100*(BJ159-MINIFS(BJ:BJ,$E:$E,$E159))/(MAXIFS(BJ:BJ,$E:$E,$E159)-MINIFS(BJ:BJ,$E:$E,$E159))))</f>
        <v/>
      </c>
      <c r="DZ159" s="225"/>
      <c r="EA159" s="225"/>
      <c r="EB159" s="225" t="str">
        <f t="shared" si="8"/>
        <v/>
      </c>
      <c r="EC159" s="225" t="str">
        <f t="shared" si="9"/>
        <v/>
      </c>
      <c r="ED159" s="225" t="str">
        <f t="shared" si="10"/>
        <v/>
      </c>
      <c r="EE159" s="225" t="str">
        <f t="shared" si="11"/>
        <v/>
      </c>
      <c r="EF159" s="225" t="str">
        <f t="shared" si="12"/>
        <v/>
      </c>
      <c r="EG159" s="225" t="str">
        <f t="shared" si="13"/>
        <v/>
      </c>
      <c r="EH159" s="225"/>
      <c r="EI159" s="225"/>
      <c r="EJ159" s="225"/>
      <c r="EK159" s="225"/>
      <c r="EL159" s="225"/>
      <c r="EM159" s="225"/>
    </row>
    <row r="160">
      <c r="A160" s="231"/>
      <c r="B160" s="231"/>
      <c r="C160" s="231"/>
      <c r="D160" s="231" t="str">
        <f t="array" ref="D160">IFERROR(INDEX(Profiles!$B:$B,MATCH($A160,Profiles!$A:$A,0)),"")</f>
        <v/>
      </c>
      <c r="E160" s="231"/>
      <c r="F160" s="231"/>
      <c r="G160" s="231"/>
      <c r="H160" s="231"/>
      <c r="I160" s="231" t="str">
        <f>IF(A160="","",IF(Settings!$N$3="DATE",F160&amp;": "&amp;TEXT(B160,"M/DD/YY"),F160&amp;": "&amp;H160))</f>
        <v/>
      </c>
      <c r="J160" s="231"/>
      <c r="K160" s="231"/>
      <c r="L160" s="231"/>
      <c r="M160" s="232" t="str">
        <f t="shared" si="14"/>
        <v/>
      </c>
      <c r="N160" s="231"/>
      <c r="O160" s="231"/>
      <c r="P160" s="231"/>
      <c r="Q160" s="231"/>
      <c r="R160" s="231"/>
      <c r="S160" s="230" t="str">
        <f>IFERROR(VLOOKUP(AF160, 'YOYO IR Scores'!A:C, 3, FALSE), "")
</f>
        <v/>
      </c>
      <c r="T160" s="231"/>
      <c r="U160" s="231"/>
      <c r="V160" s="231"/>
      <c r="W160" s="231"/>
      <c r="X160" s="233" t="str">
        <f t="shared" si="4"/>
        <v/>
      </c>
      <c r="Y160" s="234" t="str">
        <f t="shared" si="5"/>
        <v/>
      </c>
      <c r="Z160" s="234" t="str">
        <f t="shared" si="6"/>
        <v/>
      </c>
      <c r="AA160" s="233" t="str">
        <f t="shared" si="7"/>
        <v/>
      </c>
      <c r="AB160" s="232"/>
      <c r="AC160" s="232"/>
      <c r="AD160" s="232"/>
      <c r="AE160" s="232" t="str">
        <f>IFERROR(VLOOKUP(AF160, 'YOYO IR Scores'!A:C, 2, FALSE), "")</f>
        <v/>
      </c>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t="str">
        <f t="array" ref="BK160">IF(J160="","",
IF(INDEX(Settings!$H:$H,MATCH(BY$1,Settings!$G:$G,0))=TRUE,
100-100*(J160-MIN(J:J))/(MAX(J:J)-MIN(J:J)),
100*(J160-MIN(J:J))/(MAX(J:J)-MIN(J:J))))</f>
        <v/>
      </c>
      <c r="BL160" s="232" t="str">
        <f t="array" ref="BL160">IF(J160="","",
IF(INDEX(Settings!$H:$H,MATCH(BY$1,Settings!$G:$G,0))=TRUE,
100-100*(J160-MINIFS(J:J,$E:$E,$E160))/(MAXIFS(J:J,$E:$E,$E160)-MINIFS(J:J,$E:$E,$E160)),
100*(J160-MINIFS(J:J,$E:$E,$E160))/(MAXIFS(J:J,$E:$E,$E160)-MINIFS(J:J,$E:$E,$E160))))</f>
        <v/>
      </c>
      <c r="BM160" s="232" t="str">
        <f t="array" ref="BM160">IF(J160="","",
IF(INDEX(Settings!$H:$H,MATCH(BY$1,Settings!$G:$G,0))=TRUE,
100-100*(J160-MINIFS(J:J,$E:$E,$E160,$I:$I,$I160))/(MAXIFS(J:J,$E:$E,$E160,$I:$I,$I160)-MINIFS(J:J,$E:$E,$E160,$I:$I,$I160)),
100*(J160-MINIFS(J:J,$E:$E,$E160,$I:$I,$I160))/(MAXIFS(J:J,$E:$E,$E160,$I:$I,$I160)-MINIFS(J:J,$E:$E,$E160,$I:$I,$I160))))</f>
        <v/>
      </c>
      <c r="BN160" s="231" t="str">
        <f t="array" ref="BN160">IF(J160="","",
IF(INDEX(Settings!$H:$H,MATCH(BY$1,Settings!$G:$G,0))=TRUE,
100-100*PERCENTRANK(J:J,J160),
100*PERCENTRANK(J:J,J160)))</f>
        <v/>
      </c>
      <c r="BO160" s="231" t="str">
        <f>IFERROR(__xludf.DUMMYFUNCTION("IF(J160="""","""",
IF(INDEX(Settings!$H:$H,MATCH(BY$1,Settings!$G:$G,0))=TRUE,
100-100*PERCENTRANK(FILTER(J:J,$E:$E=$E160),J160),
100*PERCENTRANK(FILTER(J:J,$E:$E=$E160),J160)))"),"")</f>
        <v/>
      </c>
      <c r="BP160" s="231" t="str">
        <f>IFERROR(__xludf.DUMMYFUNCTION("IF(J160="""","""",
IF(INDEX(Settings!$H:$H,MATCH(BY$1,Settings!$G:$G,0))=TRUE,
100-100*PERCENTRANK(FILTER(J:J,$E:$E=$E160,$I:$I=$I160),J160),
100*PERCENTRANK(FILTER(J:J,$E:$E=$E160,$I:$I=$I160),J160)))"),"")</f>
        <v/>
      </c>
      <c r="BQ160" s="233" t="str">
        <f t="array" ref="BQ160">IF(J160="","",
IF(INDEX(Settings!$H:$H,MATCH(BY$1,Settings!$G:$G,0))=TRUE,
-1*(J160-AVERAGE(J:J))/STDEV(J:J),
(J160-AVERAGE(J:J))/STDEV(J:J)))</f>
        <v/>
      </c>
      <c r="BR160" s="233" t="str">
        <f>IFERROR(__xludf.DUMMYFUNCTION("IF(J160="""","""",
IF(INDEX(Settings!$H:$H,MATCH(BY$1,Settings!$G:$G,0))=TRUE,
-1*(J160-AVERAGEIFS(J:J,$E:$E,$E160))/STDEV(FILTER(J:J,$E:$E=$E160)),
(J160-AVERAGEIFS(J:J,$E:$E,$E160))/STDEV(FILTER(J:J,$E:$E=$E160))))"),"")</f>
        <v/>
      </c>
      <c r="BS160" s="233"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1"/>
      <c r="BX160" s="231"/>
      <c r="BY160" s="232" t="str">
        <f t="array" ref="BY160">IF(J160="","",
IF(INDEX(Settings!$H:$H,MATCH(BY$1,Settings!$G:$G,0))=TRUE,
100-100*(J160-MINIFS(J:J,$E:$E,$E160))/(MAXIFS(J:J,$E:$E,$E160)-MINIFS(J:J,$E:$E,$E160)),
100*(J160-MINIFS(J:J,$E:$E,$E160))/(MAXIFS(J:J,$E:$E,$E160)-MINIFS(J:J,$E:$E,$E160))))</f>
        <v/>
      </c>
      <c r="BZ160" s="232" t="str">
        <f t="array" ref="BZ160">IF(K160="","",
IF(INDEX(Settings!$H:$H,MATCH(BZ$1,Settings!$G:$G,0))=TRUE,
100-100*(K160-MINIFS(K:K,$E:$E,$E160))/(MAXIFS(K:K,$E:$E,$E160)-MINIFS(K:K,$E:$E,$E160)),
100*(K160-MINIFS(K:K,$E:$E,$E160))/(MAXIFS(K:K,$E:$E,$E160)-MINIFS(K:K,$E:$E,$E160))))</f>
        <v/>
      </c>
      <c r="CA160" s="232" t="str">
        <f t="array" ref="CA160">IF(L160="","",
IF(INDEX(Settings!$H:$H,MATCH(CA$1,Settings!$G:$G,0))=TRUE,
100-100*(L160-MINIFS(L:L,$E:$E,$E160))/(MAXIFS(L:L,$E:$E,$E160)-MINIFS(L:L,$E:$E,$E160)),
100*(L160-MINIFS(L:L,$E:$E,$E160))/(MAXIFS(L:L,$E:$E,$E160)-MINIFS(L:L,$E:$E,$E160))))</f>
        <v/>
      </c>
      <c r="CB160" s="232" t="str">
        <f t="array" ref="CB160">IF(M160="","",
IF(INDEX(Settings!$H:$H,MATCH(CB$1,Settings!$G:$G,0))=TRUE,
100-100*(M160-MINIFS(M:M,$E:$E,$E160))/(MAXIFS(M:M,$E:$E,$E160)-MINIFS(M:M,$E:$E,$E160)),
100*(M160-MINIFS(M:M,$E:$E,$E160))/(MAXIFS(M:M,$E:$E,$E160)-MINIFS(M:M,$E:$E,$E160))))</f>
        <v/>
      </c>
      <c r="CC160" s="232" t="str">
        <f t="array" ref="CC160">IF(N160="","",
IF(INDEX(Settings!$H:$H,MATCH(CC$1,Settings!$G:$G,0))=TRUE,
100-100*(N160-MINIFS(N:N,$E:$E,$E160))/(MAXIFS(N:N,$E:$E,$E160)-MINIFS(N:N,$E:$E,$E160)),
100*(N160-MINIFS(N:N,$E:$E,$E160))/(MAXIFS(N:N,$E:$E,$E160)-MINIFS(N:N,$E:$E,$E160))))</f>
        <v/>
      </c>
      <c r="CD160" s="232" t="str">
        <f t="array" ref="CD160">IF(O160="","",
IF(INDEX(Settings!$H:$H,MATCH(CD$1,Settings!$G:$G,0))=TRUE,
100-100*(O160-MINIFS(O:O,$E:$E,$E160))/(MAXIFS(O:O,$E:$E,$E160)-MINIFS(O:O,$E:$E,$E160)),
100*(O160-MINIFS(O:O,$E:$E,$E160))/(MAXIFS(O:O,$E:$E,$E160)-MINIFS(O:O,$E:$E,$E160))))</f>
        <v/>
      </c>
      <c r="CE160" s="232" t="str">
        <f t="array" ref="CE160">IF(P160="","",
IF(INDEX(Settings!$H:$H,MATCH(CE$1,Settings!$G:$G,0))=TRUE,
100-100*(P160-MINIFS(P:P,$E:$E,$E160))/(MAXIFS(P:P,$E:$E,$E160)-MINIFS(P:P,$E:$E,$E160)),
100*(P160-MINIFS(P:P,$E:$E,$E160))/(MAXIFS(P:P,$E:$E,$E160)-MINIFS(P:P,$E:$E,$E160))))</f>
        <v/>
      </c>
      <c r="CF160" s="232" t="str">
        <f t="array" ref="CF160">IF(Q160="","",
IF(INDEX(Settings!$H:$H,MATCH(CF$1,Settings!$G:$G,0))=TRUE,
100-100*(Q160-MINIFS(Q:Q,$E:$E,$E160))/(MAXIFS(Q:Q,$E:$E,$E160)-MINIFS(Q:Q,$E:$E,$E160)),
100*(Q160-MINIFS(Q:Q,$E:$E,$E160))/(MAXIFS(Q:Q,$E:$E,$E160)-MINIFS(Q:Q,$E:$E,$E160))))</f>
        <v/>
      </c>
      <c r="CG160" s="232" t="str">
        <f t="array" ref="CG160">IF(R160="","",
IF(INDEX(Settings!$H:$H,MATCH(CG$1,Settings!$G:$G,0))=TRUE,
100-100*(R160-MINIFS(R:R,$E:$E,$E160))/(MAXIFS(R:R,$E:$E,$E160)-MINIFS(R:R,$E:$E,$E160)),
100*(R160-MINIFS(R:R,$E:$E,$E160))/(MAXIFS(R:R,$E:$E,$E160)-MINIFS(R:R,$E:$E,$E160))))</f>
        <v/>
      </c>
      <c r="CH160" s="232" t="str">
        <f t="array" ref="CH160">IF(S160="","",
IF(INDEX(Settings!$H:$H,MATCH(CH$1,Settings!$G:$G,0))=TRUE,
100-100*(S160-MINIFS(S:S,$E:$E,$E160))/(MAXIFS(S:S,$E:$E,$E160)-MINIFS(S:S,$E:$E,$E160)),
100*(S160-MINIFS(S:S,$E:$E,$E160))/(MAXIFS(S:S,$E:$E,$E160)-MINIFS(S:S,$E:$E,$E160))))</f>
        <v/>
      </c>
      <c r="CI160" s="232" t="str">
        <f t="array" ref="CI160">IF(T160="","",
IF(INDEX(Settings!$H:$H,MATCH(CI$1,Settings!$G:$G,0))=TRUE,
100-100*(T160-MINIFS(T:T,$E:$E,$E160))/(MAXIFS(T:T,$E:$E,$E160)-MINIFS(T:T,$E:$E,$E160)),
100*(T160-MINIFS(T:T,$E:$E,$E160))/(MAXIFS(T:T,$E:$E,$E160)-MINIFS(T:T,$E:$E,$E160))))</f>
        <v/>
      </c>
      <c r="CJ160" s="232" t="str">
        <f t="array" ref="CJ160">IF(U160="","",
IF(INDEX(Settings!$H:$H,MATCH(CJ$1,Settings!$G:$G,0))=TRUE,
100-100*(U160-MINIFS(U:U,$E:$E,$E160))/(MAXIFS(U:U,$E:$E,$E160)-MINIFS(U:U,$E:$E,$E160)),
100*(U160-MINIFS(U:U,$E:$E,$E160))/(MAXIFS(U:U,$E:$E,$E160)-MINIFS(U:U,$E:$E,$E160))))</f>
        <v/>
      </c>
      <c r="CK160" s="232" t="str">
        <f t="array" ref="CK160">IF(V160="","",
IF(INDEX(Settings!$H:$H,MATCH(CK$1,Settings!$G:$G,0))=TRUE,
100-100*(V160-MINIFS(V:V,$E:$E,$E160))/(MAXIFS(V:V,$E:$E,$E160)-MINIFS(V:V,$E:$E,$E160)),
100*(V160-MINIFS(V:V,$E:$E,$E160))/(MAXIFS(V:V,$E:$E,$E160)-MINIFS(V:V,$E:$E,$E160))))</f>
        <v/>
      </c>
      <c r="CL160" s="232" t="str">
        <f t="array" ref="CL160">IF(W160="","",
IF(INDEX(Settings!$H:$H,MATCH(CL$1,Settings!$G:$G,0))=TRUE,
100-100*(W160-MINIFS(W:W,$E:$E,$E160))/(MAXIFS(W:W,$E:$E,$E160)-MINIFS(W:W,$E:$E,$E160)),
100*(W160-MINIFS(W:W,$E:$E,$E160))/(MAXIFS(W:W,$E:$E,$E160)-MINIFS(W:W,$E:$E,$E160))))</f>
        <v/>
      </c>
      <c r="CM160" s="232" t="str">
        <f t="array" ref="CM160">IF(X160="","",
IF(INDEX(Settings!$H:$H,MATCH(CM$1,Settings!$G:$G,0))=TRUE,
100-100*(X160-MINIFS(X:X,$E:$E,$E160))/(MAXIFS(X:X,$E:$E,$E160)-MINIFS(X:X,$E:$E,$E160)),
100*(X160-MINIFS(X:X,$E:$E,$E160))/(MAXIFS(X:X,$E:$E,$E160)-MINIFS(X:X,$E:$E,$E160))))</f>
        <v/>
      </c>
      <c r="CN160" s="232" t="str">
        <f t="array" ref="CN160">IF(Y160="","",
IF(INDEX(Settings!$H:$H,MATCH(CN$1,Settings!$G:$G,0))=TRUE,
100-100*(Y160-MINIFS(Y:Y,$E:$E,$E160))/(MAXIFS(Y:Y,$E:$E,$E160)-MINIFS(Y:Y,$E:$E,$E160)),
100*(Y160-MINIFS(Y:Y,$E:$E,$E160))/(MAXIFS(Y:Y,$E:$E,$E160)-MINIFS(Y:Y,$E:$E,$E160))))</f>
        <v/>
      </c>
      <c r="CO160" s="232" t="str">
        <f t="array" ref="CO160">IF(Z160="","",
IF(INDEX(Settings!$H:$H,MATCH(CO$1,Settings!$G:$G,0))=TRUE,
100-100*(Z160-MINIFS(Z:Z,$E:$E,$E160))/(MAXIFS(Z:Z,$E:$E,$E160)-MINIFS(Z:Z,$E:$E,$E160)),
100*(Z160-MINIFS(Z:Z,$E:$E,$E160))/(MAXIFS(Z:Z,$E:$E,$E160)-MINIFS(Z:Z,$E:$E,$E160))))</f>
        <v/>
      </c>
      <c r="CP160" s="232" t="str">
        <f t="array" ref="CP160">IF(AA160="","",
IF(INDEX(Settings!$H:$H,MATCH(CP$1,Settings!$G:$G,0))=TRUE,
100-100*(AA160-MINIFS(AA:AA,$E:$E,$E160))/(MAXIFS(AA:AA,$E:$E,$E160)-MINIFS(AA:AA,$E:$E,$E160)),
100*(AA160-MINIFS(AA:AA,$E:$E,$E160))/(MAXIFS(AA:AA,$E:$E,$E160)-MINIFS(AA:AA,$E:$E,$E160))))</f>
        <v/>
      </c>
      <c r="CQ160" s="232" t="str">
        <f t="array" ref="CQ160">IF(AB160="","",
IF(INDEX(Settings!$H:$H,MATCH(CQ$1,Settings!$G:$G,0))=TRUE,
100-100*(AB160-MINIFS(AB:AB,$E:$E,$E160))/(MAXIFS(AB:AB,$E:$E,$E160)-MINIFS(AB:AB,$E:$E,$E160)),
100*(AB160-MINIFS(AB:AB,$E:$E,$E160))/(MAXIFS(AB:AB,$E:$E,$E160)-MINIFS(AB:AB,$E:$E,$E160))))</f>
        <v/>
      </c>
      <c r="CR160" s="232" t="str">
        <f t="array" ref="CR160">IF(AC160="","",
IF(INDEX(Settings!$H:$H,MATCH(CR$1,Settings!$G:$G,0))=TRUE,
100-100*(AC160-MINIFS(AC:AC,$E:$E,$E160))/(MAXIFS(AC:AC,$E:$E,$E160)-MINIFS(AC:AC,$E:$E,$E160)),
100*(AC160-MINIFS(AC:AC,$E:$E,$E160))/(MAXIFS(AC:AC,$E:$E,$E160)-MINIFS(AC:AC,$E:$E,$E160))))</f>
        <v/>
      </c>
      <c r="CS160" s="232" t="str">
        <f t="array" ref="CS160">IF(AD160="","",
IF(INDEX(Settings!$H:$H,MATCH(CS$1,Settings!$G:$G,0))=TRUE,
100-100*(AD160-MINIFS(AD:AD,$E:$E,$E160))/(MAXIFS(AD:AD,$E:$E,$E160)-MINIFS(AD:AD,$E:$E,$E160)),
100*(AD160-MINIFS(AD:AD,$E:$E,$E160))/(MAXIFS(AD:AD,$E:$E,$E160)-MINIFS(AD:AD,$E:$E,$E160))))</f>
        <v/>
      </c>
      <c r="CT160" s="232" t="str">
        <f t="array" ref="CT160">IF(AE160="","",
IF(INDEX(Settings!$H:$H,MATCH(CT$1,Settings!$G:$G,0))=TRUE,
100-100*(AE160-MINIFS(AE:AE,$E:$E,$E160))/(MAXIFS(AE:AE,$E:$E,$E160)-MINIFS(AE:AE,$E:$E,$E160)),
100*(AE160-MINIFS(AE:AE,$E:$E,$E160))/(MAXIFS(AE:AE,$E:$E,$E160)-MINIFS(AE:AE,$E:$E,$E160))))</f>
        <v/>
      </c>
      <c r="CU160" s="232" t="str">
        <f t="array" ref="CU160">IF(AF160="","",
IF(INDEX(Settings!$H:$H,MATCH(CU$1,Settings!$G:$G,0))=TRUE,
100-100*(AF160-MINIFS(AF:AF,$E:$E,$E160))/(MAXIFS(AF:AF,$E:$E,$E160)-MINIFS(AF:AF,$E:$E,$E160)),
100*(AF160-MINIFS(AF:AF,$E:$E,$E160))/(MAXIFS(AF:AF,$E:$E,$E160)-MINIFS(AF:AF,$E:$E,$E160))))</f>
        <v/>
      </c>
      <c r="CV160" s="232" t="str">
        <f t="array" ref="CV160">IF(AG160="","",
IF(INDEX(Settings!$H:$H,MATCH(CV$1,Settings!$G:$G,0))=TRUE,
100-100*(AG160-MINIFS(AG:AG,$E:$E,$E160))/(MAXIFS(AG:AG,$E:$E,$E160)-MINIFS(AG:AG,$E:$E,$E160)),
100*(AG160-MINIFS(AG:AG,$E:$E,$E160))/(MAXIFS(AG:AG,$E:$E,$E160)-MINIFS(AG:AG,$E:$E,$E160))))</f>
        <v/>
      </c>
      <c r="CW160" s="232" t="str">
        <f t="array" ref="CW160">IF(AH160="","",
IF(INDEX(Settings!$H:$H,MATCH(CW$1,Settings!$G:$G,0))=TRUE,
100-100*(AH160-MINIFS(AH:AH,$E:$E,$E160))/(MAXIFS(AH:AH,$E:$E,$E160)-MINIFS(AH:AH,$E:$E,$E160)),
100*(AH160-MINIFS(AH:AH,$E:$E,$E160))/(MAXIFS(AH:AH,$E:$E,$E160)-MINIFS(AH:AH,$E:$E,$E160))))</f>
        <v/>
      </c>
      <c r="CX160" s="232" t="str">
        <f t="array" ref="CX160">IF(AI160="","",
IF(INDEX(Settings!$H:$H,MATCH(CX$1,Settings!$G:$G,0))=TRUE,
100-100*(AI160-MINIFS(AI:AI,$E:$E,$E160))/(MAXIFS(AI:AI,$E:$E,$E160)-MINIFS(AI:AI,$E:$E,$E160)),
100*(AI160-MINIFS(AI:AI,$E:$E,$E160))/(MAXIFS(AI:AI,$E:$E,$E160)-MINIFS(AI:AI,$E:$E,$E160))))</f>
        <v/>
      </c>
      <c r="CY160" s="232" t="str">
        <f t="array" ref="CY160">IF(AJ160="","",
IF(INDEX(Settings!$H:$H,MATCH(CY$1,Settings!$G:$G,0))=TRUE,
100-100*(AJ160-MINIFS(AJ:AJ,$E:$E,$E160))/(MAXIFS(AJ:AJ,$E:$E,$E160)-MINIFS(AJ:AJ,$E:$E,$E160)),
100*(AJ160-MINIFS(AJ:AJ,$E:$E,$E160))/(MAXIFS(AJ:AJ,$E:$E,$E160)-MINIFS(AJ:AJ,$E:$E,$E160))))</f>
        <v/>
      </c>
      <c r="CZ160" s="232" t="str">
        <f t="array" ref="CZ160">IF(AK160="","",
IF(INDEX(Settings!$H:$H,MATCH(CZ$1,Settings!$G:$G,0))=TRUE,
100-100*(AK160-MINIFS(AK:AK,$E:$E,$E160))/(MAXIFS(AK:AK,$E:$E,$E160)-MINIFS(AK:AK,$E:$E,$E160)),
100*(AK160-MINIFS(AK:AK,$E:$E,$E160))/(MAXIFS(AK:AK,$E:$E,$E160)-MINIFS(AK:AK,$E:$E,$E160))))</f>
        <v/>
      </c>
      <c r="DA160" s="232" t="str">
        <f t="array" ref="DA160">IF(AL160="","",
IF(INDEX(Settings!$H:$H,MATCH(DA$1,Settings!$G:$G,0))=TRUE,
100-100*(AL160-MINIFS(AL:AL,$E:$E,$E160))/(MAXIFS(AL:AL,$E:$E,$E160)-MINIFS(AL:AL,$E:$E,$E160)),
100*(AL160-MINIFS(AL:AL,$E:$E,$E160))/(MAXIFS(AL:AL,$E:$E,$E160)-MINIFS(AL:AL,$E:$E,$E160))))</f>
        <v/>
      </c>
      <c r="DB160" s="232" t="str">
        <f t="array" ref="DB160">IF(AM160="","",
IF(INDEX(Settings!$H:$H,MATCH(DB$1,Settings!$G:$G,0))=TRUE,
100-100*(AM160-MINIFS(AM:AM,$E:$E,$E160))/(MAXIFS(AM:AM,$E:$E,$E160)-MINIFS(AM:AM,$E:$E,$E160)),
100*(AM160-MINIFS(AM:AM,$E:$E,$E160))/(MAXIFS(AM:AM,$E:$E,$E160)-MINIFS(AM:AM,$E:$E,$E160))))</f>
        <v/>
      </c>
      <c r="DC160" s="232" t="str">
        <f t="array" ref="DC160">IF(AN160="","",
IF(INDEX(Settings!$H:$H,MATCH(DC$1,Settings!$G:$G,0))=TRUE,
100-100*(AN160-MINIFS(AN:AN,$E:$E,$E160))/(MAXIFS(AN:AN,$E:$E,$E160)-MINIFS(AN:AN,$E:$E,$E160)),
100*(AN160-MINIFS(AN:AN,$E:$E,$E160))/(MAXIFS(AN:AN,$E:$E,$E160)-MINIFS(AN:AN,$E:$E,$E160))))</f>
        <v/>
      </c>
      <c r="DD160" s="232" t="str">
        <f t="array" ref="DD160">IF(AO160="","",
IF(INDEX(Settings!$H:$H,MATCH(DD$1,Settings!$G:$G,0))=TRUE,
100-100*(AO160-MINIFS(AO:AO,$E:$E,$E160))/(MAXIFS(AO:AO,$E:$E,$E160)-MINIFS(AO:AO,$E:$E,$E160)),
100*(AO160-MINIFS(AO:AO,$E:$E,$E160))/(MAXIFS(AO:AO,$E:$E,$E160)-MINIFS(AO:AO,$E:$E,$E160))))</f>
        <v/>
      </c>
      <c r="DE160" s="232" t="str">
        <f t="array" ref="DE160">IF(AP160="","",
IF(INDEX(Settings!$H:$H,MATCH(DE$1,Settings!$G:$G,0))=TRUE,
100-100*(AP160-MINIFS(AP:AP,$E:$E,$E160))/(MAXIFS(AP:AP,$E:$E,$E160)-MINIFS(AP:AP,$E:$E,$E160)),
100*(AP160-MINIFS(AP:AP,$E:$E,$E160))/(MAXIFS(AP:AP,$E:$E,$E160)-MINIFS(AP:AP,$E:$E,$E160))))</f>
        <v/>
      </c>
      <c r="DF160" s="232" t="str">
        <f t="array" ref="DF160">IF(AQ160="","",
IF(INDEX(Settings!$H:$H,MATCH(DF$1,Settings!$G:$G,0))=TRUE,
100-100*(AQ160-MINIFS(AQ:AQ,$E:$E,$E160))/(MAXIFS(AQ:AQ,$E:$E,$E160)-MINIFS(AQ:AQ,$E:$E,$E160)),
100*(AQ160-MINIFS(AQ:AQ,$E:$E,$E160))/(MAXIFS(AQ:AQ,$E:$E,$E160)-MINIFS(AQ:AQ,$E:$E,$E160))))</f>
        <v/>
      </c>
      <c r="DG160" s="232" t="str">
        <f t="array" ref="DG160">IF(AR160="","",
IF(INDEX(Settings!$H:$H,MATCH(DG$1,Settings!$G:$G,0))=TRUE,
100-100*(AR160-MINIFS(AR:AR,$E:$E,$E160))/(MAXIFS(AR:AR,$E:$E,$E160)-MINIFS(AR:AR,$E:$E,$E160)),
100*(AR160-MINIFS(AR:AR,$E:$E,$E160))/(MAXIFS(AR:AR,$E:$E,$E160)-MINIFS(AR:AR,$E:$E,$E160))))</f>
        <v/>
      </c>
      <c r="DH160" s="232" t="str">
        <f t="array" ref="DH160">IF(AS160="","",
IF(INDEX(Settings!$H:$H,MATCH(DH$1,Settings!$G:$G,0))=TRUE,
100-100*(AS160-MINIFS(AS:AS,$E:$E,$E160))/(MAXIFS(AS:AS,$E:$E,$E160)-MINIFS(AS:AS,$E:$E,$E160)),
100*(AS160-MINIFS(AS:AS,$E:$E,$E160))/(MAXIFS(AS:AS,$E:$E,$E160)-MINIFS(AS:AS,$E:$E,$E160))))</f>
        <v/>
      </c>
      <c r="DI160" s="232" t="str">
        <f t="array" ref="DI160">IF(AT160="","",
IF(INDEX(Settings!$H:$H,MATCH(DI$1,Settings!$G:$G,0))=TRUE,
100-100*(AT160-MINIFS(AT:AT,$E:$E,$E160))/(MAXIFS(AT:AT,$E:$E,$E160)-MINIFS(AT:AT,$E:$E,$E160)),
100*(AT160-MINIFS(AT:AT,$E:$E,$E160))/(MAXIFS(AT:AT,$E:$E,$E160)-MINIFS(AT:AT,$E:$E,$E160))))</f>
        <v/>
      </c>
      <c r="DJ160" s="232" t="str">
        <f t="array" ref="DJ160">IF(AU160="","",
IF(INDEX(Settings!$H:$H,MATCH(DJ$1,Settings!$G:$G,0))=TRUE,
100-100*(AU160-MINIFS(AU:AU,$E:$E,$E160))/(MAXIFS(AU:AU,$E:$E,$E160)-MINIFS(AU:AU,$E:$E,$E160)),
100*(AU160-MINIFS(AU:AU,$E:$E,$E160))/(MAXIFS(AU:AU,$E:$E,$E160)-MINIFS(AU:AU,$E:$E,$E160))))</f>
        <v/>
      </c>
      <c r="DK160" s="232" t="str">
        <f t="array" ref="DK160">IF(AV160="","",
IF(INDEX(Settings!$H:$H,MATCH(DK$1,Settings!$G:$G,0))=TRUE,
100-100*(AV160-MINIFS(AV:AV,$E:$E,$E160))/(MAXIFS(AV:AV,$E:$E,$E160)-MINIFS(AV:AV,$E:$E,$E160)),
100*(AV160-MINIFS(AV:AV,$E:$E,$E160))/(MAXIFS(AV:AV,$E:$E,$E160)-MINIFS(AV:AV,$E:$E,$E160))))</f>
        <v/>
      </c>
      <c r="DL160" s="232" t="str">
        <f t="array" ref="DL160">IF(AW160="","",
IF(INDEX(Settings!$H:$H,MATCH(DL$1,Settings!$G:$G,0))=TRUE,
100-100*(AW160-MINIFS(AW:AW,$E:$E,$E160))/(MAXIFS(AW:AW,$E:$E,$E160)-MINIFS(AW:AW,$E:$E,$E160)),
100*(AW160-MINIFS(AW:AW,$E:$E,$E160))/(MAXIFS(AW:AW,$E:$E,$E160)-MINIFS(AW:AW,$E:$E,$E160))))</f>
        <v/>
      </c>
      <c r="DM160" s="232" t="str">
        <f t="array" ref="DM160">IF(AX160="","",
IF(INDEX(Settings!$H:$H,MATCH(DM$1,Settings!$G:$G,0))=TRUE,
100-100*(AX160-MINIFS(AX:AX,$E:$E,$E160))/(MAXIFS(AX:AX,$E:$E,$E160)-MINIFS(AX:AX,$E:$E,$E160)),
100*(AX160-MINIFS(AX:AX,$E:$E,$E160))/(MAXIFS(AX:AX,$E:$E,$E160)-MINIFS(AX:AX,$E:$E,$E160))))</f>
        <v/>
      </c>
      <c r="DN160" s="232" t="str">
        <f t="array" ref="DN160">IF(AY160="","",
IF(INDEX(Settings!$H:$H,MATCH(DN$1,Settings!$G:$G,0))=TRUE,
100-100*(AY160-MINIFS(AY:AY,$E:$E,$E160))/(MAXIFS(AY:AY,$E:$E,$E160)-MINIFS(AY:AY,$E:$E,$E160)),
100*(AY160-MINIFS(AY:AY,$E:$E,$E160))/(MAXIFS(AY:AY,$E:$E,$E160)-MINIFS(AY:AY,$E:$E,$E160))))</f>
        <v/>
      </c>
      <c r="DO160" s="232" t="str">
        <f t="array" ref="DO160">IF(AZ160="","",
IF(INDEX(Settings!$H:$H,MATCH(DO$1,Settings!$G:$G,0))=TRUE,
100-100*(AZ160-MINIFS(AZ:AZ,$E:$E,$E160))/(MAXIFS(AZ:AZ,$E:$E,$E160)-MINIFS(AZ:AZ,$E:$E,$E160)),
100*(AZ160-MINIFS(AZ:AZ,$E:$E,$E160))/(MAXIFS(AZ:AZ,$E:$E,$E160)-MINIFS(AZ:AZ,$E:$E,$E160))))</f>
        <v/>
      </c>
      <c r="DP160" s="232" t="str">
        <f t="array" ref="DP160">IF(BA160="","",
IF(INDEX(Settings!$H:$H,MATCH(DP$1,Settings!$G:$G,0))=TRUE,
100-100*(BA160-MINIFS(BA:BA,$E:$E,$E160))/(MAXIFS(BA:BA,$E:$E,$E160)-MINIFS(BA:BA,$E:$E,$E160)),
100*(BA160-MINIFS(BA:BA,$E:$E,$E160))/(MAXIFS(BA:BA,$E:$E,$E160)-MINIFS(BA:BA,$E:$E,$E160))))</f>
        <v/>
      </c>
      <c r="DQ160" s="232" t="str">
        <f t="array" ref="DQ160">IF(BB160="","",
IF(INDEX(Settings!$H:$H,MATCH(DQ$1,Settings!$G:$G,0))=TRUE,
100-100*(BB160-MINIFS(BB:BB,$E:$E,$E160))/(MAXIFS(BB:BB,$E:$E,$E160)-MINIFS(BB:BB,$E:$E,$E160)),
100*(BB160-MINIFS(BB:BB,$E:$E,$E160))/(MAXIFS(BB:BB,$E:$E,$E160)-MINIFS(BB:BB,$E:$E,$E160))))</f>
        <v/>
      </c>
      <c r="DR160" s="232" t="str">
        <f t="array" ref="DR160">IF(BC160="","",
IF(INDEX(Settings!$H:$H,MATCH(DR$1,Settings!$G:$G,0))=TRUE,
100-100*(BC160-MINIFS(BC:BC,$E:$E,$E160))/(MAXIFS(BC:BC,$E:$E,$E160)-MINIFS(BC:BC,$E:$E,$E160)),
100*(BC160-MINIFS(BC:BC,$E:$E,$E160))/(MAXIFS(BC:BC,$E:$E,$E160)-MINIFS(BC:BC,$E:$E,$E160))))</f>
        <v/>
      </c>
      <c r="DS160" s="232" t="str">
        <f t="array" ref="DS160">IF(BD160="","",
IF(INDEX(Settings!$H:$H,MATCH(DS$1,Settings!$G:$G,0))=TRUE,
100-100*(BD160-MINIFS(BD:BD,$E:$E,$E160))/(MAXIFS(BD:BD,$E:$E,$E160)-MINIFS(BD:BD,$E:$E,$E160)),
100*(BD160-MINIFS(BD:BD,$E:$E,$E160))/(MAXIFS(BD:BD,$E:$E,$E160)-MINIFS(BD:BD,$E:$E,$E160))))</f>
        <v/>
      </c>
      <c r="DT160" s="232" t="str">
        <f t="array" ref="DT160">IF(BE160="","",
IF(INDEX(Settings!$H:$H,MATCH(DT$1,Settings!$G:$G,0))=TRUE,
100-100*(BE160-MINIFS(BE:BE,$E:$E,$E160))/(MAXIFS(BE:BE,$E:$E,$E160)-MINIFS(BE:BE,$E:$E,$E160)),
100*(BE160-MINIFS(BE:BE,$E:$E,$E160))/(MAXIFS(BE:BE,$E:$E,$E160)-MINIFS(BE:BE,$E:$E,$E160))))</f>
        <v/>
      </c>
      <c r="DU160" s="232" t="str">
        <f t="array" ref="DU160">IF(BF160="","",
IF(INDEX(Settings!$H:$H,MATCH(DU$1,Settings!$G:$G,0))=TRUE,
100-100*(BF160-MINIFS(BF:BF,$E:$E,$E160))/(MAXIFS(BF:BF,$E:$E,$E160)-MINIFS(BF:BF,$E:$E,$E160)),
100*(BF160-MINIFS(BF:BF,$E:$E,$E160))/(MAXIFS(BF:BF,$E:$E,$E160)-MINIFS(BF:BF,$E:$E,$E160))))</f>
        <v/>
      </c>
      <c r="DV160" s="232" t="str">
        <f t="array" ref="DV160">IF(BG160="","",
IF(INDEX(Settings!$H:$H,MATCH(DV$1,Settings!$G:$G,0))=TRUE,
100-100*(BG160-MINIFS(BG:BG,$E:$E,$E160))/(MAXIFS(BG:BG,$E:$E,$E160)-MINIFS(BG:BG,$E:$E,$E160)),
100*(BG160-MINIFS(BG:BG,$E:$E,$E160))/(MAXIFS(BG:BG,$E:$E,$E160)-MINIFS(BG:BG,$E:$E,$E160))))</f>
        <v/>
      </c>
      <c r="DW160" s="232" t="str">
        <f t="array" ref="DW160">IF(BH160="","",
IF(INDEX(Settings!$H:$H,MATCH(DW$1,Settings!$G:$G,0))=TRUE,
100-100*(BH160-MINIFS(BH:BH,$E:$E,$E160))/(MAXIFS(BH:BH,$E:$E,$E160)-MINIFS(BH:BH,$E:$E,$E160)),
100*(BH160-MINIFS(BH:BH,$E:$E,$E160))/(MAXIFS(BH:BH,$E:$E,$E160)-MINIFS(BH:BH,$E:$E,$E160))))</f>
        <v/>
      </c>
      <c r="DX160" s="232" t="str">
        <f t="array" ref="DX160">IF(BI160="","",
IF(INDEX(Settings!$H:$H,MATCH(DX$1,Settings!$G:$G,0))=TRUE,
100-100*(BI160-MINIFS(BI:BI,$E:$E,$E160))/(MAXIFS(BI:BI,$E:$E,$E160)-MINIFS(BI:BI,$E:$E,$E160)),
100*(BI160-MINIFS(BI:BI,$E:$E,$E160))/(MAXIFS(BI:BI,$E:$E,$E160)-MINIFS(BI:BI,$E:$E,$E160))))</f>
        <v/>
      </c>
      <c r="DY160" s="232" t="str">
        <f t="array" ref="DY160">IF(BJ160="","",
IF(INDEX(Settings!$H:$H,MATCH(DY$1,Settings!$G:$G,0))=TRUE,
100-100*(BJ160-MINIFS(BJ:BJ,$E:$E,$E160))/(MAXIFS(BJ:BJ,$E:$E,$E160)-MINIFS(BJ:BJ,$E:$E,$E160)),
100*(BJ160-MINIFS(BJ:BJ,$E:$E,$E160))/(MAXIFS(BJ:BJ,$E:$E,$E160)-MINIFS(BJ:BJ,$E:$E,$E160))))</f>
        <v/>
      </c>
      <c r="DZ160" s="234"/>
      <c r="EA160" s="234"/>
      <c r="EB160" s="234" t="str">
        <f t="shared" si="8"/>
        <v/>
      </c>
      <c r="EC160" s="234" t="str">
        <f t="shared" si="9"/>
        <v/>
      </c>
      <c r="ED160" s="234" t="str">
        <f t="shared" si="10"/>
        <v/>
      </c>
      <c r="EE160" s="234" t="str">
        <f t="shared" si="11"/>
        <v/>
      </c>
      <c r="EF160" s="234" t="str">
        <f t="shared" si="12"/>
        <v/>
      </c>
      <c r="EG160" s="234" t="str">
        <f t="shared" si="13"/>
        <v/>
      </c>
      <c r="EH160" s="234"/>
      <c r="EI160" s="234"/>
      <c r="EJ160" s="234"/>
      <c r="EK160" s="234"/>
      <c r="EL160" s="234"/>
      <c r="EM160" s="234"/>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3" t="str">
        <f t="shared" si="14"/>
        <v/>
      </c>
      <c r="N161" s="49"/>
      <c r="O161" s="49"/>
      <c r="P161" s="49"/>
      <c r="Q161" s="49"/>
      <c r="R161" s="49"/>
      <c r="S161" s="222" t="str">
        <f>IFERROR(VLOOKUP(AF161, 'YOYO IR Scores'!A:C, 3, FALSE), "")
</f>
        <v/>
      </c>
      <c r="T161" s="49"/>
      <c r="U161" s="49"/>
      <c r="V161" s="49"/>
      <c r="W161" s="49"/>
      <c r="X161" s="224" t="str">
        <f t="shared" si="4"/>
        <v/>
      </c>
      <c r="Y161" s="225" t="str">
        <f t="shared" si="5"/>
        <v/>
      </c>
      <c r="Z161" s="225" t="str">
        <f t="shared" si="6"/>
        <v/>
      </c>
      <c r="AA161" s="224" t="str">
        <f t="shared" si="7"/>
        <v/>
      </c>
      <c r="AB161" s="223"/>
      <c r="AC161" s="223"/>
      <c r="AD161" s="223"/>
      <c r="AE161" s="223" t="str">
        <f>IFERROR(VLOOKUP(AF161, 'YOYO IR Scores'!A:C, 2, FALSE), "")</f>
        <v/>
      </c>
      <c r="AF161" s="223"/>
      <c r="AG161" s="223"/>
      <c r="AH161" s="223"/>
      <c r="AI161" s="223"/>
      <c r="AJ161" s="223"/>
      <c r="AK161" s="223"/>
      <c r="AL161" s="223"/>
      <c r="AM161" s="223"/>
      <c r="AN161" s="223"/>
      <c r="AO161" s="223"/>
      <c r="AP161" s="223"/>
      <c r="AQ161" s="223"/>
      <c r="AR161" s="223"/>
      <c r="AS161" s="223"/>
      <c r="AT161" s="223"/>
      <c r="AU161" s="223"/>
      <c r="AV161" s="223"/>
      <c r="AW161" s="223"/>
      <c r="AX161" s="223"/>
      <c r="AY161" s="223"/>
      <c r="AZ161" s="223"/>
      <c r="BA161" s="223"/>
      <c r="BB161" s="223"/>
      <c r="BC161" s="223"/>
      <c r="BD161" s="223"/>
      <c r="BE161" s="223"/>
      <c r="BF161" s="223"/>
      <c r="BG161" s="223"/>
      <c r="BH161" s="223"/>
      <c r="BI161" s="223"/>
      <c r="BJ161" s="223"/>
      <c r="BK161" s="223" t="str">
        <f t="array" ref="BK161">IF(J161="","",
IF(INDEX(Settings!$H:$H,MATCH(BY$1,Settings!$G:$G,0))=TRUE,
100-100*(J161-MIN(J:J))/(MAX(J:J)-MIN(J:J)),
100*(J161-MIN(J:J))/(MAX(J:J)-MIN(J:J))))</f>
        <v/>
      </c>
      <c r="BL161" s="223" t="str">
        <f t="array" ref="BL161">IF(J161="","",
IF(INDEX(Settings!$H:$H,MATCH(BY$1,Settings!$G:$G,0))=TRUE,
100-100*(J161-MINIFS(J:J,$E:$E,$E161))/(MAXIFS(J:J,$E:$E,$E161)-MINIFS(J:J,$E:$E,$E161)),
100*(J161-MINIFS(J:J,$E:$E,$E161))/(MAXIFS(J:J,$E:$E,$E161)-MINIFS(J:J,$E:$E,$E161))))</f>
        <v/>
      </c>
      <c r="BM161" s="223"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4" t="str">
        <f t="array" ref="BQ161">IF(J161="","",
IF(INDEX(Settings!$H:$H,MATCH(BY$1,Settings!$G:$G,0))=TRUE,
-1*(J161-AVERAGE(J:J))/STDEV(J:J),
(J161-AVERAGE(J:J))/STDEV(J:J)))</f>
        <v/>
      </c>
      <c r="BR161" s="224" t="str">
        <f>IFERROR(__xludf.DUMMYFUNCTION("IF(J161="""","""",
IF(INDEX(Settings!$H:$H,MATCH(BY$1,Settings!$G:$G,0))=TRUE,
-1*(J161-AVERAGEIFS(J:J,$E:$E,$E161))/STDEV(FILTER(J:J,$E:$E=$E161)),
(J161-AVERAGEIFS(J:J,$E:$E,$E161))/STDEV(FILTER(J:J,$E:$E=$E161))))"),"")</f>
        <v/>
      </c>
      <c r="BS161" s="224"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3" t="str">
        <f t="array" ref="BY161">IF(J161="","",
IF(INDEX(Settings!$H:$H,MATCH(BY$1,Settings!$G:$G,0))=TRUE,
100-100*(J161-MINIFS(J:J,$E:$E,$E161))/(MAXIFS(J:J,$E:$E,$E161)-MINIFS(J:J,$E:$E,$E161)),
100*(J161-MINIFS(J:J,$E:$E,$E161))/(MAXIFS(J:J,$E:$E,$E161)-MINIFS(J:J,$E:$E,$E161))))</f>
        <v/>
      </c>
      <c r="BZ161" s="223" t="str">
        <f t="array" ref="BZ161">IF(K161="","",
IF(INDEX(Settings!$H:$H,MATCH(BZ$1,Settings!$G:$G,0))=TRUE,
100-100*(K161-MINIFS(K:K,$E:$E,$E161))/(MAXIFS(K:K,$E:$E,$E161)-MINIFS(K:K,$E:$E,$E161)),
100*(K161-MINIFS(K:K,$E:$E,$E161))/(MAXIFS(K:K,$E:$E,$E161)-MINIFS(K:K,$E:$E,$E161))))</f>
        <v/>
      </c>
      <c r="CA161" s="223" t="str">
        <f t="array" ref="CA161">IF(L161="","",
IF(INDEX(Settings!$H:$H,MATCH(CA$1,Settings!$G:$G,0))=TRUE,
100-100*(L161-MINIFS(L:L,$E:$E,$E161))/(MAXIFS(L:L,$E:$E,$E161)-MINIFS(L:L,$E:$E,$E161)),
100*(L161-MINIFS(L:L,$E:$E,$E161))/(MAXIFS(L:L,$E:$E,$E161)-MINIFS(L:L,$E:$E,$E161))))</f>
        <v/>
      </c>
      <c r="CB161" s="223" t="str">
        <f t="array" ref="CB161">IF(M161="","",
IF(INDEX(Settings!$H:$H,MATCH(CB$1,Settings!$G:$G,0))=TRUE,
100-100*(M161-MINIFS(M:M,$E:$E,$E161))/(MAXIFS(M:M,$E:$E,$E161)-MINIFS(M:M,$E:$E,$E161)),
100*(M161-MINIFS(M:M,$E:$E,$E161))/(MAXIFS(M:M,$E:$E,$E161)-MINIFS(M:M,$E:$E,$E161))))</f>
        <v/>
      </c>
      <c r="CC161" s="223" t="str">
        <f t="array" ref="CC161">IF(N161="","",
IF(INDEX(Settings!$H:$H,MATCH(CC$1,Settings!$G:$G,0))=TRUE,
100-100*(N161-MINIFS(N:N,$E:$E,$E161))/(MAXIFS(N:N,$E:$E,$E161)-MINIFS(N:N,$E:$E,$E161)),
100*(N161-MINIFS(N:N,$E:$E,$E161))/(MAXIFS(N:N,$E:$E,$E161)-MINIFS(N:N,$E:$E,$E161))))</f>
        <v/>
      </c>
      <c r="CD161" s="223" t="str">
        <f t="array" ref="CD161">IF(O161="","",
IF(INDEX(Settings!$H:$H,MATCH(CD$1,Settings!$G:$G,0))=TRUE,
100-100*(O161-MINIFS(O:O,$E:$E,$E161))/(MAXIFS(O:O,$E:$E,$E161)-MINIFS(O:O,$E:$E,$E161)),
100*(O161-MINIFS(O:O,$E:$E,$E161))/(MAXIFS(O:O,$E:$E,$E161)-MINIFS(O:O,$E:$E,$E161))))</f>
        <v/>
      </c>
      <c r="CE161" s="223" t="str">
        <f t="array" ref="CE161">IF(P161="","",
IF(INDEX(Settings!$H:$H,MATCH(CE$1,Settings!$G:$G,0))=TRUE,
100-100*(P161-MINIFS(P:P,$E:$E,$E161))/(MAXIFS(P:P,$E:$E,$E161)-MINIFS(P:P,$E:$E,$E161)),
100*(P161-MINIFS(P:P,$E:$E,$E161))/(MAXIFS(P:P,$E:$E,$E161)-MINIFS(P:P,$E:$E,$E161))))</f>
        <v/>
      </c>
      <c r="CF161" s="223" t="str">
        <f t="array" ref="CF161">IF(Q161="","",
IF(INDEX(Settings!$H:$H,MATCH(CF$1,Settings!$G:$G,0))=TRUE,
100-100*(Q161-MINIFS(Q:Q,$E:$E,$E161))/(MAXIFS(Q:Q,$E:$E,$E161)-MINIFS(Q:Q,$E:$E,$E161)),
100*(Q161-MINIFS(Q:Q,$E:$E,$E161))/(MAXIFS(Q:Q,$E:$E,$E161)-MINIFS(Q:Q,$E:$E,$E161))))</f>
        <v/>
      </c>
      <c r="CG161" s="223" t="str">
        <f t="array" ref="CG161">IF(R161="","",
IF(INDEX(Settings!$H:$H,MATCH(CG$1,Settings!$G:$G,0))=TRUE,
100-100*(R161-MINIFS(R:R,$E:$E,$E161))/(MAXIFS(R:R,$E:$E,$E161)-MINIFS(R:R,$E:$E,$E161)),
100*(R161-MINIFS(R:R,$E:$E,$E161))/(MAXIFS(R:R,$E:$E,$E161)-MINIFS(R:R,$E:$E,$E161))))</f>
        <v/>
      </c>
      <c r="CH161" s="223" t="str">
        <f t="array" ref="CH161">IF(S161="","",
IF(INDEX(Settings!$H:$H,MATCH(CH$1,Settings!$G:$G,0))=TRUE,
100-100*(S161-MINIFS(S:S,$E:$E,$E161))/(MAXIFS(S:S,$E:$E,$E161)-MINIFS(S:S,$E:$E,$E161)),
100*(S161-MINIFS(S:S,$E:$E,$E161))/(MAXIFS(S:S,$E:$E,$E161)-MINIFS(S:S,$E:$E,$E161))))</f>
        <v/>
      </c>
      <c r="CI161" s="223" t="str">
        <f t="array" ref="CI161">IF(T161="","",
IF(INDEX(Settings!$H:$H,MATCH(CI$1,Settings!$G:$G,0))=TRUE,
100-100*(T161-MINIFS(T:T,$E:$E,$E161))/(MAXIFS(T:T,$E:$E,$E161)-MINIFS(T:T,$E:$E,$E161)),
100*(T161-MINIFS(T:T,$E:$E,$E161))/(MAXIFS(T:T,$E:$E,$E161)-MINIFS(T:T,$E:$E,$E161))))</f>
        <v/>
      </c>
      <c r="CJ161" s="223" t="str">
        <f t="array" ref="CJ161">IF(U161="","",
IF(INDEX(Settings!$H:$H,MATCH(CJ$1,Settings!$G:$G,0))=TRUE,
100-100*(U161-MINIFS(U:U,$E:$E,$E161))/(MAXIFS(U:U,$E:$E,$E161)-MINIFS(U:U,$E:$E,$E161)),
100*(U161-MINIFS(U:U,$E:$E,$E161))/(MAXIFS(U:U,$E:$E,$E161)-MINIFS(U:U,$E:$E,$E161))))</f>
        <v/>
      </c>
      <c r="CK161" s="223" t="str">
        <f t="array" ref="CK161">IF(V161="","",
IF(INDEX(Settings!$H:$H,MATCH(CK$1,Settings!$G:$G,0))=TRUE,
100-100*(V161-MINIFS(V:V,$E:$E,$E161))/(MAXIFS(V:V,$E:$E,$E161)-MINIFS(V:V,$E:$E,$E161)),
100*(V161-MINIFS(V:V,$E:$E,$E161))/(MAXIFS(V:V,$E:$E,$E161)-MINIFS(V:V,$E:$E,$E161))))</f>
        <v/>
      </c>
      <c r="CL161" s="223" t="str">
        <f t="array" ref="CL161">IF(W161="","",
IF(INDEX(Settings!$H:$H,MATCH(CL$1,Settings!$G:$G,0))=TRUE,
100-100*(W161-MINIFS(W:W,$E:$E,$E161))/(MAXIFS(W:W,$E:$E,$E161)-MINIFS(W:W,$E:$E,$E161)),
100*(W161-MINIFS(W:W,$E:$E,$E161))/(MAXIFS(W:W,$E:$E,$E161)-MINIFS(W:W,$E:$E,$E161))))</f>
        <v/>
      </c>
      <c r="CM161" s="223" t="str">
        <f t="array" ref="CM161">IF(X161="","",
IF(INDEX(Settings!$H:$H,MATCH(CM$1,Settings!$G:$G,0))=TRUE,
100-100*(X161-MINIFS(X:X,$E:$E,$E161))/(MAXIFS(X:X,$E:$E,$E161)-MINIFS(X:X,$E:$E,$E161)),
100*(X161-MINIFS(X:X,$E:$E,$E161))/(MAXIFS(X:X,$E:$E,$E161)-MINIFS(X:X,$E:$E,$E161))))</f>
        <v/>
      </c>
      <c r="CN161" s="223" t="str">
        <f t="array" ref="CN161">IF(Y161="","",
IF(INDEX(Settings!$H:$H,MATCH(CN$1,Settings!$G:$G,0))=TRUE,
100-100*(Y161-MINIFS(Y:Y,$E:$E,$E161))/(MAXIFS(Y:Y,$E:$E,$E161)-MINIFS(Y:Y,$E:$E,$E161)),
100*(Y161-MINIFS(Y:Y,$E:$E,$E161))/(MAXIFS(Y:Y,$E:$E,$E161)-MINIFS(Y:Y,$E:$E,$E161))))</f>
        <v/>
      </c>
      <c r="CO161" s="223" t="str">
        <f t="array" ref="CO161">IF(Z161="","",
IF(INDEX(Settings!$H:$H,MATCH(CO$1,Settings!$G:$G,0))=TRUE,
100-100*(Z161-MINIFS(Z:Z,$E:$E,$E161))/(MAXIFS(Z:Z,$E:$E,$E161)-MINIFS(Z:Z,$E:$E,$E161)),
100*(Z161-MINIFS(Z:Z,$E:$E,$E161))/(MAXIFS(Z:Z,$E:$E,$E161)-MINIFS(Z:Z,$E:$E,$E161))))</f>
        <v/>
      </c>
      <c r="CP161" s="223" t="str">
        <f t="array" ref="CP161">IF(AA161="","",
IF(INDEX(Settings!$H:$H,MATCH(CP$1,Settings!$G:$G,0))=TRUE,
100-100*(AA161-MINIFS(AA:AA,$E:$E,$E161))/(MAXIFS(AA:AA,$E:$E,$E161)-MINIFS(AA:AA,$E:$E,$E161)),
100*(AA161-MINIFS(AA:AA,$E:$E,$E161))/(MAXIFS(AA:AA,$E:$E,$E161)-MINIFS(AA:AA,$E:$E,$E161))))</f>
        <v/>
      </c>
      <c r="CQ161" s="223" t="str">
        <f t="array" ref="CQ161">IF(AB161="","",
IF(INDEX(Settings!$H:$H,MATCH(CQ$1,Settings!$G:$G,0))=TRUE,
100-100*(AB161-MINIFS(AB:AB,$E:$E,$E161))/(MAXIFS(AB:AB,$E:$E,$E161)-MINIFS(AB:AB,$E:$E,$E161)),
100*(AB161-MINIFS(AB:AB,$E:$E,$E161))/(MAXIFS(AB:AB,$E:$E,$E161)-MINIFS(AB:AB,$E:$E,$E161))))</f>
        <v/>
      </c>
      <c r="CR161" s="223" t="str">
        <f t="array" ref="CR161">IF(AC161="","",
IF(INDEX(Settings!$H:$H,MATCH(CR$1,Settings!$G:$G,0))=TRUE,
100-100*(AC161-MINIFS(AC:AC,$E:$E,$E161))/(MAXIFS(AC:AC,$E:$E,$E161)-MINIFS(AC:AC,$E:$E,$E161)),
100*(AC161-MINIFS(AC:AC,$E:$E,$E161))/(MAXIFS(AC:AC,$E:$E,$E161)-MINIFS(AC:AC,$E:$E,$E161))))</f>
        <v/>
      </c>
      <c r="CS161" s="223" t="str">
        <f t="array" ref="CS161">IF(AD161="","",
IF(INDEX(Settings!$H:$H,MATCH(CS$1,Settings!$G:$G,0))=TRUE,
100-100*(AD161-MINIFS(AD:AD,$E:$E,$E161))/(MAXIFS(AD:AD,$E:$E,$E161)-MINIFS(AD:AD,$E:$E,$E161)),
100*(AD161-MINIFS(AD:AD,$E:$E,$E161))/(MAXIFS(AD:AD,$E:$E,$E161)-MINIFS(AD:AD,$E:$E,$E161))))</f>
        <v/>
      </c>
      <c r="CT161" s="223" t="str">
        <f t="array" ref="CT161">IF(AE161="","",
IF(INDEX(Settings!$H:$H,MATCH(CT$1,Settings!$G:$G,0))=TRUE,
100-100*(AE161-MINIFS(AE:AE,$E:$E,$E161))/(MAXIFS(AE:AE,$E:$E,$E161)-MINIFS(AE:AE,$E:$E,$E161)),
100*(AE161-MINIFS(AE:AE,$E:$E,$E161))/(MAXIFS(AE:AE,$E:$E,$E161)-MINIFS(AE:AE,$E:$E,$E161))))</f>
        <v/>
      </c>
      <c r="CU161" s="223" t="str">
        <f t="array" ref="CU161">IF(AF161="","",
IF(INDEX(Settings!$H:$H,MATCH(CU$1,Settings!$G:$G,0))=TRUE,
100-100*(AF161-MINIFS(AF:AF,$E:$E,$E161))/(MAXIFS(AF:AF,$E:$E,$E161)-MINIFS(AF:AF,$E:$E,$E161)),
100*(AF161-MINIFS(AF:AF,$E:$E,$E161))/(MAXIFS(AF:AF,$E:$E,$E161)-MINIFS(AF:AF,$E:$E,$E161))))</f>
        <v/>
      </c>
      <c r="CV161" s="223" t="str">
        <f t="array" ref="CV161">IF(AG161="","",
IF(INDEX(Settings!$H:$H,MATCH(CV$1,Settings!$G:$G,0))=TRUE,
100-100*(AG161-MINIFS(AG:AG,$E:$E,$E161))/(MAXIFS(AG:AG,$E:$E,$E161)-MINIFS(AG:AG,$E:$E,$E161)),
100*(AG161-MINIFS(AG:AG,$E:$E,$E161))/(MAXIFS(AG:AG,$E:$E,$E161)-MINIFS(AG:AG,$E:$E,$E161))))</f>
        <v/>
      </c>
      <c r="CW161" s="223" t="str">
        <f t="array" ref="CW161">IF(AH161="","",
IF(INDEX(Settings!$H:$H,MATCH(CW$1,Settings!$G:$G,0))=TRUE,
100-100*(AH161-MINIFS(AH:AH,$E:$E,$E161))/(MAXIFS(AH:AH,$E:$E,$E161)-MINIFS(AH:AH,$E:$E,$E161)),
100*(AH161-MINIFS(AH:AH,$E:$E,$E161))/(MAXIFS(AH:AH,$E:$E,$E161)-MINIFS(AH:AH,$E:$E,$E161))))</f>
        <v/>
      </c>
      <c r="CX161" s="223" t="str">
        <f t="array" ref="CX161">IF(AI161="","",
IF(INDEX(Settings!$H:$H,MATCH(CX$1,Settings!$G:$G,0))=TRUE,
100-100*(AI161-MINIFS(AI:AI,$E:$E,$E161))/(MAXIFS(AI:AI,$E:$E,$E161)-MINIFS(AI:AI,$E:$E,$E161)),
100*(AI161-MINIFS(AI:AI,$E:$E,$E161))/(MAXIFS(AI:AI,$E:$E,$E161)-MINIFS(AI:AI,$E:$E,$E161))))</f>
        <v/>
      </c>
      <c r="CY161" s="223" t="str">
        <f t="array" ref="CY161">IF(AJ161="","",
IF(INDEX(Settings!$H:$H,MATCH(CY$1,Settings!$G:$G,0))=TRUE,
100-100*(AJ161-MINIFS(AJ:AJ,$E:$E,$E161))/(MAXIFS(AJ:AJ,$E:$E,$E161)-MINIFS(AJ:AJ,$E:$E,$E161)),
100*(AJ161-MINIFS(AJ:AJ,$E:$E,$E161))/(MAXIFS(AJ:AJ,$E:$E,$E161)-MINIFS(AJ:AJ,$E:$E,$E161))))</f>
        <v/>
      </c>
      <c r="CZ161" s="223" t="str">
        <f t="array" ref="CZ161">IF(AK161="","",
IF(INDEX(Settings!$H:$H,MATCH(CZ$1,Settings!$G:$G,0))=TRUE,
100-100*(AK161-MINIFS(AK:AK,$E:$E,$E161))/(MAXIFS(AK:AK,$E:$E,$E161)-MINIFS(AK:AK,$E:$E,$E161)),
100*(AK161-MINIFS(AK:AK,$E:$E,$E161))/(MAXIFS(AK:AK,$E:$E,$E161)-MINIFS(AK:AK,$E:$E,$E161))))</f>
        <v/>
      </c>
      <c r="DA161" s="223" t="str">
        <f t="array" ref="DA161">IF(AL161="","",
IF(INDEX(Settings!$H:$H,MATCH(DA$1,Settings!$G:$G,0))=TRUE,
100-100*(AL161-MINIFS(AL:AL,$E:$E,$E161))/(MAXIFS(AL:AL,$E:$E,$E161)-MINIFS(AL:AL,$E:$E,$E161)),
100*(AL161-MINIFS(AL:AL,$E:$E,$E161))/(MAXIFS(AL:AL,$E:$E,$E161)-MINIFS(AL:AL,$E:$E,$E161))))</f>
        <v/>
      </c>
      <c r="DB161" s="223" t="str">
        <f t="array" ref="DB161">IF(AM161="","",
IF(INDEX(Settings!$H:$H,MATCH(DB$1,Settings!$G:$G,0))=TRUE,
100-100*(AM161-MINIFS(AM:AM,$E:$E,$E161))/(MAXIFS(AM:AM,$E:$E,$E161)-MINIFS(AM:AM,$E:$E,$E161)),
100*(AM161-MINIFS(AM:AM,$E:$E,$E161))/(MAXIFS(AM:AM,$E:$E,$E161)-MINIFS(AM:AM,$E:$E,$E161))))</f>
        <v/>
      </c>
      <c r="DC161" s="223" t="str">
        <f t="array" ref="DC161">IF(AN161="","",
IF(INDEX(Settings!$H:$H,MATCH(DC$1,Settings!$G:$G,0))=TRUE,
100-100*(AN161-MINIFS(AN:AN,$E:$E,$E161))/(MAXIFS(AN:AN,$E:$E,$E161)-MINIFS(AN:AN,$E:$E,$E161)),
100*(AN161-MINIFS(AN:AN,$E:$E,$E161))/(MAXIFS(AN:AN,$E:$E,$E161)-MINIFS(AN:AN,$E:$E,$E161))))</f>
        <v/>
      </c>
      <c r="DD161" s="223" t="str">
        <f t="array" ref="DD161">IF(AO161="","",
IF(INDEX(Settings!$H:$H,MATCH(DD$1,Settings!$G:$G,0))=TRUE,
100-100*(AO161-MINIFS(AO:AO,$E:$E,$E161))/(MAXIFS(AO:AO,$E:$E,$E161)-MINIFS(AO:AO,$E:$E,$E161)),
100*(AO161-MINIFS(AO:AO,$E:$E,$E161))/(MAXIFS(AO:AO,$E:$E,$E161)-MINIFS(AO:AO,$E:$E,$E161))))</f>
        <v/>
      </c>
      <c r="DE161" s="223" t="str">
        <f t="array" ref="DE161">IF(AP161="","",
IF(INDEX(Settings!$H:$H,MATCH(DE$1,Settings!$G:$G,0))=TRUE,
100-100*(AP161-MINIFS(AP:AP,$E:$E,$E161))/(MAXIFS(AP:AP,$E:$E,$E161)-MINIFS(AP:AP,$E:$E,$E161)),
100*(AP161-MINIFS(AP:AP,$E:$E,$E161))/(MAXIFS(AP:AP,$E:$E,$E161)-MINIFS(AP:AP,$E:$E,$E161))))</f>
        <v/>
      </c>
      <c r="DF161" s="223" t="str">
        <f t="array" ref="DF161">IF(AQ161="","",
IF(INDEX(Settings!$H:$H,MATCH(DF$1,Settings!$G:$G,0))=TRUE,
100-100*(AQ161-MINIFS(AQ:AQ,$E:$E,$E161))/(MAXIFS(AQ:AQ,$E:$E,$E161)-MINIFS(AQ:AQ,$E:$E,$E161)),
100*(AQ161-MINIFS(AQ:AQ,$E:$E,$E161))/(MAXIFS(AQ:AQ,$E:$E,$E161)-MINIFS(AQ:AQ,$E:$E,$E161))))</f>
        <v/>
      </c>
      <c r="DG161" s="223" t="str">
        <f t="array" ref="DG161">IF(AR161="","",
IF(INDEX(Settings!$H:$H,MATCH(DG$1,Settings!$G:$G,0))=TRUE,
100-100*(AR161-MINIFS(AR:AR,$E:$E,$E161))/(MAXIFS(AR:AR,$E:$E,$E161)-MINIFS(AR:AR,$E:$E,$E161)),
100*(AR161-MINIFS(AR:AR,$E:$E,$E161))/(MAXIFS(AR:AR,$E:$E,$E161)-MINIFS(AR:AR,$E:$E,$E161))))</f>
        <v/>
      </c>
      <c r="DH161" s="223" t="str">
        <f t="array" ref="DH161">IF(AS161="","",
IF(INDEX(Settings!$H:$H,MATCH(DH$1,Settings!$G:$G,0))=TRUE,
100-100*(AS161-MINIFS(AS:AS,$E:$E,$E161))/(MAXIFS(AS:AS,$E:$E,$E161)-MINIFS(AS:AS,$E:$E,$E161)),
100*(AS161-MINIFS(AS:AS,$E:$E,$E161))/(MAXIFS(AS:AS,$E:$E,$E161)-MINIFS(AS:AS,$E:$E,$E161))))</f>
        <v/>
      </c>
      <c r="DI161" s="223" t="str">
        <f t="array" ref="DI161">IF(AT161="","",
IF(INDEX(Settings!$H:$H,MATCH(DI$1,Settings!$G:$G,0))=TRUE,
100-100*(AT161-MINIFS(AT:AT,$E:$E,$E161))/(MAXIFS(AT:AT,$E:$E,$E161)-MINIFS(AT:AT,$E:$E,$E161)),
100*(AT161-MINIFS(AT:AT,$E:$E,$E161))/(MAXIFS(AT:AT,$E:$E,$E161)-MINIFS(AT:AT,$E:$E,$E161))))</f>
        <v/>
      </c>
      <c r="DJ161" s="223" t="str">
        <f t="array" ref="DJ161">IF(AU161="","",
IF(INDEX(Settings!$H:$H,MATCH(DJ$1,Settings!$G:$G,0))=TRUE,
100-100*(AU161-MINIFS(AU:AU,$E:$E,$E161))/(MAXIFS(AU:AU,$E:$E,$E161)-MINIFS(AU:AU,$E:$E,$E161)),
100*(AU161-MINIFS(AU:AU,$E:$E,$E161))/(MAXIFS(AU:AU,$E:$E,$E161)-MINIFS(AU:AU,$E:$E,$E161))))</f>
        <v/>
      </c>
      <c r="DK161" s="223" t="str">
        <f t="array" ref="DK161">IF(AV161="","",
IF(INDEX(Settings!$H:$H,MATCH(DK$1,Settings!$G:$G,0))=TRUE,
100-100*(AV161-MINIFS(AV:AV,$E:$E,$E161))/(MAXIFS(AV:AV,$E:$E,$E161)-MINIFS(AV:AV,$E:$E,$E161)),
100*(AV161-MINIFS(AV:AV,$E:$E,$E161))/(MAXIFS(AV:AV,$E:$E,$E161)-MINIFS(AV:AV,$E:$E,$E161))))</f>
        <v/>
      </c>
      <c r="DL161" s="223" t="str">
        <f t="array" ref="DL161">IF(AW161="","",
IF(INDEX(Settings!$H:$H,MATCH(DL$1,Settings!$G:$G,0))=TRUE,
100-100*(AW161-MINIFS(AW:AW,$E:$E,$E161))/(MAXIFS(AW:AW,$E:$E,$E161)-MINIFS(AW:AW,$E:$E,$E161)),
100*(AW161-MINIFS(AW:AW,$E:$E,$E161))/(MAXIFS(AW:AW,$E:$E,$E161)-MINIFS(AW:AW,$E:$E,$E161))))</f>
        <v/>
      </c>
      <c r="DM161" s="223" t="str">
        <f t="array" ref="DM161">IF(AX161="","",
IF(INDEX(Settings!$H:$H,MATCH(DM$1,Settings!$G:$G,0))=TRUE,
100-100*(AX161-MINIFS(AX:AX,$E:$E,$E161))/(MAXIFS(AX:AX,$E:$E,$E161)-MINIFS(AX:AX,$E:$E,$E161)),
100*(AX161-MINIFS(AX:AX,$E:$E,$E161))/(MAXIFS(AX:AX,$E:$E,$E161)-MINIFS(AX:AX,$E:$E,$E161))))</f>
        <v/>
      </c>
      <c r="DN161" s="223" t="str">
        <f t="array" ref="DN161">IF(AY161="","",
IF(INDEX(Settings!$H:$H,MATCH(DN$1,Settings!$G:$G,0))=TRUE,
100-100*(AY161-MINIFS(AY:AY,$E:$E,$E161))/(MAXIFS(AY:AY,$E:$E,$E161)-MINIFS(AY:AY,$E:$E,$E161)),
100*(AY161-MINIFS(AY:AY,$E:$E,$E161))/(MAXIFS(AY:AY,$E:$E,$E161)-MINIFS(AY:AY,$E:$E,$E161))))</f>
        <v/>
      </c>
      <c r="DO161" s="223" t="str">
        <f t="array" ref="DO161">IF(AZ161="","",
IF(INDEX(Settings!$H:$H,MATCH(DO$1,Settings!$G:$G,0))=TRUE,
100-100*(AZ161-MINIFS(AZ:AZ,$E:$E,$E161))/(MAXIFS(AZ:AZ,$E:$E,$E161)-MINIFS(AZ:AZ,$E:$E,$E161)),
100*(AZ161-MINIFS(AZ:AZ,$E:$E,$E161))/(MAXIFS(AZ:AZ,$E:$E,$E161)-MINIFS(AZ:AZ,$E:$E,$E161))))</f>
        <v/>
      </c>
      <c r="DP161" s="223" t="str">
        <f t="array" ref="DP161">IF(BA161="","",
IF(INDEX(Settings!$H:$H,MATCH(DP$1,Settings!$G:$G,0))=TRUE,
100-100*(BA161-MINIFS(BA:BA,$E:$E,$E161))/(MAXIFS(BA:BA,$E:$E,$E161)-MINIFS(BA:BA,$E:$E,$E161)),
100*(BA161-MINIFS(BA:BA,$E:$E,$E161))/(MAXIFS(BA:BA,$E:$E,$E161)-MINIFS(BA:BA,$E:$E,$E161))))</f>
        <v/>
      </c>
      <c r="DQ161" s="223" t="str">
        <f t="array" ref="DQ161">IF(BB161="","",
IF(INDEX(Settings!$H:$H,MATCH(DQ$1,Settings!$G:$G,0))=TRUE,
100-100*(BB161-MINIFS(BB:BB,$E:$E,$E161))/(MAXIFS(BB:BB,$E:$E,$E161)-MINIFS(BB:BB,$E:$E,$E161)),
100*(BB161-MINIFS(BB:BB,$E:$E,$E161))/(MAXIFS(BB:BB,$E:$E,$E161)-MINIFS(BB:BB,$E:$E,$E161))))</f>
        <v/>
      </c>
      <c r="DR161" s="223" t="str">
        <f t="array" ref="DR161">IF(BC161="","",
IF(INDEX(Settings!$H:$H,MATCH(DR$1,Settings!$G:$G,0))=TRUE,
100-100*(BC161-MINIFS(BC:BC,$E:$E,$E161))/(MAXIFS(BC:BC,$E:$E,$E161)-MINIFS(BC:BC,$E:$E,$E161)),
100*(BC161-MINIFS(BC:BC,$E:$E,$E161))/(MAXIFS(BC:BC,$E:$E,$E161)-MINIFS(BC:BC,$E:$E,$E161))))</f>
        <v/>
      </c>
      <c r="DS161" s="223" t="str">
        <f t="array" ref="DS161">IF(BD161="","",
IF(INDEX(Settings!$H:$H,MATCH(DS$1,Settings!$G:$G,0))=TRUE,
100-100*(BD161-MINIFS(BD:BD,$E:$E,$E161))/(MAXIFS(BD:BD,$E:$E,$E161)-MINIFS(BD:BD,$E:$E,$E161)),
100*(BD161-MINIFS(BD:BD,$E:$E,$E161))/(MAXIFS(BD:BD,$E:$E,$E161)-MINIFS(BD:BD,$E:$E,$E161))))</f>
        <v/>
      </c>
      <c r="DT161" s="223" t="str">
        <f t="array" ref="DT161">IF(BE161="","",
IF(INDEX(Settings!$H:$H,MATCH(DT$1,Settings!$G:$G,0))=TRUE,
100-100*(BE161-MINIFS(BE:BE,$E:$E,$E161))/(MAXIFS(BE:BE,$E:$E,$E161)-MINIFS(BE:BE,$E:$E,$E161)),
100*(BE161-MINIFS(BE:BE,$E:$E,$E161))/(MAXIFS(BE:BE,$E:$E,$E161)-MINIFS(BE:BE,$E:$E,$E161))))</f>
        <v/>
      </c>
      <c r="DU161" s="223" t="str">
        <f t="array" ref="DU161">IF(BF161="","",
IF(INDEX(Settings!$H:$H,MATCH(DU$1,Settings!$G:$G,0))=TRUE,
100-100*(BF161-MINIFS(BF:BF,$E:$E,$E161))/(MAXIFS(BF:BF,$E:$E,$E161)-MINIFS(BF:BF,$E:$E,$E161)),
100*(BF161-MINIFS(BF:BF,$E:$E,$E161))/(MAXIFS(BF:BF,$E:$E,$E161)-MINIFS(BF:BF,$E:$E,$E161))))</f>
        <v/>
      </c>
      <c r="DV161" s="223" t="str">
        <f t="array" ref="DV161">IF(BG161="","",
IF(INDEX(Settings!$H:$H,MATCH(DV$1,Settings!$G:$G,0))=TRUE,
100-100*(BG161-MINIFS(BG:BG,$E:$E,$E161))/(MAXIFS(BG:BG,$E:$E,$E161)-MINIFS(BG:BG,$E:$E,$E161)),
100*(BG161-MINIFS(BG:BG,$E:$E,$E161))/(MAXIFS(BG:BG,$E:$E,$E161)-MINIFS(BG:BG,$E:$E,$E161))))</f>
        <v/>
      </c>
      <c r="DW161" s="223" t="str">
        <f t="array" ref="DW161">IF(BH161="","",
IF(INDEX(Settings!$H:$H,MATCH(DW$1,Settings!$G:$G,0))=TRUE,
100-100*(BH161-MINIFS(BH:BH,$E:$E,$E161))/(MAXIFS(BH:BH,$E:$E,$E161)-MINIFS(BH:BH,$E:$E,$E161)),
100*(BH161-MINIFS(BH:BH,$E:$E,$E161))/(MAXIFS(BH:BH,$E:$E,$E161)-MINIFS(BH:BH,$E:$E,$E161))))</f>
        <v/>
      </c>
      <c r="DX161" s="223" t="str">
        <f t="array" ref="DX161">IF(BI161="","",
IF(INDEX(Settings!$H:$H,MATCH(DX$1,Settings!$G:$G,0))=TRUE,
100-100*(BI161-MINIFS(BI:BI,$E:$E,$E161))/(MAXIFS(BI:BI,$E:$E,$E161)-MINIFS(BI:BI,$E:$E,$E161)),
100*(BI161-MINIFS(BI:BI,$E:$E,$E161))/(MAXIFS(BI:BI,$E:$E,$E161)-MINIFS(BI:BI,$E:$E,$E161))))</f>
        <v/>
      </c>
      <c r="DY161" s="223" t="str">
        <f t="array" ref="DY161">IF(BJ161="","",
IF(INDEX(Settings!$H:$H,MATCH(DY$1,Settings!$G:$G,0))=TRUE,
100-100*(BJ161-MINIFS(BJ:BJ,$E:$E,$E161))/(MAXIFS(BJ:BJ,$E:$E,$E161)-MINIFS(BJ:BJ,$E:$E,$E161)),
100*(BJ161-MINIFS(BJ:BJ,$E:$E,$E161))/(MAXIFS(BJ:BJ,$E:$E,$E161)-MINIFS(BJ:BJ,$E:$E,$E161))))</f>
        <v/>
      </c>
      <c r="DZ161" s="225"/>
      <c r="EA161" s="225"/>
      <c r="EB161" s="225" t="str">
        <f t="shared" si="8"/>
        <v/>
      </c>
      <c r="EC161" s="225" t="str">
        <f t="shared" si="9"/>
        <v/>
      </c>
      <c r="ED161" s="225" t="str">
        <f t="shared" si="10"/>
        <v/>
      </c>
      <c r="EE161" s="225" t="str">
        <f t="shared" si="11"/>
        <v/>
      </c>
      <c r="EF161" s="225" t="str">
        <f t="shared" si="12"/>
        <v/>
      </c>
      <c r="EG161" s="225" t="str">
        <f t="shared" si="13"/>
        <v/>
      </c>
      <c r="EH161" s="225"/>
      <c r="EI161" s="225"/>
      <c r="EJ161" s="225"/>
      <c r="EK161" s="225"/>
      <c r="EL161" s="225"/>
      <c r="EM161" s="225"/>
    </row>
    <row r="162">
      <c r="A162" s="231"/>
      <c r="B162" s="231"/>
      <c r="C162" s="231"/>
      <c r="D162" s="231" t="str">
        <f t="array" ref="D162">IFERROR(INDEX(Profiles!$B:$B,MATCH($A162,Profiles!$A:$A,0)),"")</f>
        <v/>
      </c>
      <c r="E162" s="231"/>
      <c r="F162" s="231"/>
      <c r="G162" s="231"/>
      <c r="H162" s="231"/>
      <c r="I162" s="231" t="str">
        <f>IF(A162="","",IF(Settings!$N$3="DATE",F162&amp;": "&amp;TEXT(B162,"M/DD/YY"),F162&amp;": "&amp;H162))</f>
        <v/>
      </c>
      <c r="J162" s="231"/>
      <c r="K162" s="231"/>
      <c r="L162" s="231"/>
      <c r="M162" s="232" t="str">
        <f t="shared" si="14"/>
        <v/>
      </c>
      <c r="N162" s="231"/>
      <c r="O162" s="231"/>
      <c r="P162" s="231"/>
      <c r="Q162" s="231"/>
      <c r="R162" s="231"/>
      <c r="S162" s="230" t="str">
        <f>IFERROR(VLOOKUP(AF162, 'YOYO IR Scores'!A:C, 3, FALSE), "")
</f>
        <v/>
      </c>
      <c r="T162" s="231"/>
      <c r="U162" s="231"/>
      <c r="V162" s="231"/>
      <c r="W162" s="231"/>
      <c r="X162" s="233" t="str">
        <f t="shared" si="4"/>
        <v/>
      </c>
      <c r="Y162" s="234" t="str">
        <f t="shared" si="5"/>
        <v/>
      </c>
      <c r="Z162" s="234" t="str">
        <f t="shared" si="6"/>
        <v/>
      </c>
      <c r="AA162" s="233" t="str">
        <f t="shared" si="7"/>
        <v/>
      </c>
      <c r="AB162" s="232"/>
      <c r="AC162" s="232"/>
      <c r="AD162" s="232"/>
      <c r="AE162" s="232" t="str">
        <f>IFERROR(VLOOKUP(AF162, 'YOYO IR Scores'!A:C, 2, FALSE), "")</f>
        <v/>
      </c>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t="str">
        <f t="array" ref="BK162">IF(J162="","",
IF(INDEX(Settings!$H:$H,MATCH(BY$1,Settings!$G:$G,0))=TRUE,
100-100*(J162-MIN(J:J))/(MAX(J:J)-MIN(J:J)),
100*(J162-MIN(J:J))/(MAX(J:J)-MIN(J:J))))</f>
        <v/>
      </c>
      <c r="BL162" s="232" t="str">
        <f t="array" ref="BL162">IF(J162="","",
IF(INDEX(Settings!$H:$H,MATCH(BY$1,Settings!$G:$G,0))=TRUE,
100-100*(J162-MINIFS(J:J,$E:$E,$E162))/(MAXIFS(J:J,$E:$E,$E162)-MINIFS(J:J,$E:$E,$E162)),
100*(J162-MINIFS(J:J,$E:$E,$E162))/(MAXIFS(J:J,$E:$E,$E162)-MINIFS(J:J,$E:$E,$E162))))</f>
        <v/>
      </c>
      <c r="BM162" s="232" t="str">
        <f t="array" ref="BM162">IF(J162="","",
IF(INDEX(Settings!$H:$H,MATCH(BY$1,Settings!$G:$G,0))=TRUE,
100-100*(J162-MINIFS(J:J,$E:$E,$E162,$I:$I,$I162))/(MAXIFS(J:J,$E:$E,$E162,$I:$I,$I162)-MINIFS(J:J,$E:$E,$E162,$I:$I,$I162)),
100*(J162-MINIFS(J:J,$E:$E,$E162,$I:$I,$I162))/(MAXIFS(J:J,$E:$E,$E162,$I:$I,$I162)-MINIFS(J:J,$E:$E,$E162,$I:$I,$I162))))</f>
        <v/>
      </c>
      <c r="BN162" s="231" t="str">
        <f t="array" ref="BN162">IF(J162="","",
IF(INDEX(Settings!$H:$H,MATCH(BY$1,Settings!$G:$G,0))=TRUE,
100-100*PERCENTRANK(J:J,J162),
100*PERCENTRANK(J:J,J162)))</f>
        <v/>
      </c>
      <c r="BO162" s="231" t="str">
        <f>IFERROR(__xludf.DUMMYFUNCTION("IF(J162="""","""",
IF(INDEX(Settings!$H:$H,MATCH(BY$1,Settings!$G:$G,0))=TRUE,
100-100*PERCENTRANK(FILTER(J:J,$E:$E=$E162),J162),
100*PERCENTRANK(FILTER(J:J,$E:$E=$E162),J162)))"),"")</f>
        <v/>
      </c>
      <c r="BP162" s="231" t="str">
        <f>IFERROR(__xludf.DUMMYFUNCTION("IF(J162="""","""",
IF(INDEX(Settings!$H:$H,MATCH(BY$1,Settings!$G:$G,0))=TRUE,
100-100*PERCENTRANK(FILTER(J:J,$E:$E=$E162,$I:$I=$I162),J162),
100*PERCENTRANK(FILTER(J:J,$E:$E=$E162,$I:$I=$I162),J162)))"),"")</f>
        <v/>
      </c>
      <c r="BQ162" s="233" t="str">
        <f t="array" ref="BQ162">IF(J162="","",
IF(INDEX(Settings!$H:$H,MATCH(BY$1,Settings!$G:$G,0))=TRUE,
-1*(J162-AVERAGE(J:J))/STDEV(J:J),
(J162-AVERAGE(J:J))/STDEV(J:J)))</f>
        <v/>
      </c>
      <c r="BR162" s="233" t="str">
        <f>IFERROR(__xludf.DUMMYFUNCTION("IF(J162="""","""",
IF(INDEX(Settings!$H:$H,MATCH(BY$1,Settings!$G:$G,0))=TRUE,
-1*(J162-AVERAGEIFS(J:J,$E:$E,$E162))/STDEV(FILTER(J:J,$E:$E=$E162)),
(J162-AVERAGEIFS(J:J,$E:$E,$E162))/STDEV(FILTER(J:J,$E:$E=$E162))))"),"")</f>
        <v/>
      </c>
      <c r="BS162" s="233"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1"/>
      <c r="BX162" s="231"/>
      <c r="BY162" s="232" t="str">
        <f t="array" ref="BY162">IF(J162="","",
IF(INDEX(Settings!$H:$H,MATCH(BY$1,Settings!$G:$G,0))=TRUE,
100-100*(J162-MINIFS(J:J,$E:$E,$E162))/(MAXIFS(J:J,$E:$E,$E162)-MINIFS(J:J,$E:$E,$E162)),
100*(J162-MINIFS(J:J,$E:$E,$E162))/(MAXIFS(J:J,$E:$E,$E162)-MINIFS(J:J,$E:$E,$E162))))</f>
        <v/>
      </c>
      <c r="BZ162" s="232" t="str">
        <f t="array" ref="BZ162">IF(K162="","",
IF(INDEX(Settings!$H:$H,MATCH(BZ$1,Settings!$G:$G,0))=TRUE,
100-100*(K162-MINIFS(K:K,$E:$E,$E162))/(MAXIFS(K:K,$E:$E,$E162)-MINIFS(K:K,$E:$E,$E162)),
100*(K162-MINIFS(K:K,$E:$E,$E162))/(MAXIFS(K:K,$E:$E,$E162)-MINIFS(K:K,$E:$E,$E162))))</f>
        <v/>
      </c>
      <c r="CA162" s="232" t="str">
        <f t="array" ref="CA162">IF(L162="","",
IF(INDEX(Settings!$H:$H,MATCH(CA$1,Settings!$G:$G,0))=TRUE,
100-100*(L162-MINIFS(L:L,$E:$E,$E162))/(MAXIFS(L:L,$E:$E,$E162)-MINIFS(L:L,$E:$E,$E162)),
100*(L162-MINIFS(L:L,$E:$E,$E162))/(MAXIFS(L:L,$E:$E,$E162)-MINIFS(L:L,$E:$E,$E162))))</f>
        <v/>
      </c>
      <c r="CB162" s="232" t="str">
        <f t="array" ref="CB162">IF(M162="","",
IF(INDEX(Settings!$H:$H,MATCH(CB$1,Settings!$G:$G,0))=TRUE,
100-100*(M162-MINIFS(M:M,$E:$E,$E162))/(MAXIFS(M:M,$E:$E,$E162)-MINIFS(M:M,$E:$E,$E162)),
100*(M162-MINIFS(M:M,$E:$E,$E162))/(MAXIFS(M:M,$E:$E,$E162)-MINIFS(M:M,$E:$E,$E162))))</f>
        <v/>
      </c>
      <c r="CC162" s="232" t="str">
        <f t="array" ref="CC162">IF(N162="","",
IF(INDEX(Settings!$H:$H,MATCH(CC$1,Settings!$G:$G,0))=TRUE,
100-100*(N162-MINIFS(N:N,$E:$E,$E162))/(MAXIFS(N:N,$E:$E,$E162)-MINIFS(N:N,$E:$E,$E162)),
100*(N162-MINIFS(N:N,$E:$E,$E162))/(MAXIFS(N:N,$E:$E,$E162)-MINIFS(N:N,$E:$E,$E162))))</f>
        <v/>
      </c>
      <c r="CD162" s="232" t="str">
        <f t="array" ref="CD162">IF(O162="","",
IF(INDEX(Settings!$H:$H,MATCH(CD$1,Settings!$G:$G,0))=TRUE,
100-100*(O162-MINIFS(O:O,$E:$E,$E162))/(MAXIFS(O:O,$E:$E,$E162)-MINIFS(O:O,$E:$E,$E162)),
100*(O162-MINIFS(O:O,$E:$E,$E162))/(MAXIFS(O:O,$E:$E,$E162)-MINIFS(O:O,$E:$E,$E162))))</f>
        <v/>
      </c>
      <c r="CE162" s="232" t="str">
        <f t="array" ref="CE162">IF(P162="","",
IF(INDEX(Settings!$H:$H,MATCH(CE$1,Settings!$G:$G,0))=TRUE,
100-100*(P162-MINIFS(P:P,$E:$E,$E162))/(MAXIFS(P:P,$E:$E,$E162)-MINIFS(P:P,$E:$E,$E162)),
100*(P162-MINIFS(P:P,$E:$E,$E162))/(MAXIFS(P:P,$E:$E,$E162)-MINIFS(P:P,$E:$E,$E162))))</f>
        <v/>
      </c>
      <c r="CF162" s="232" t="str">
        <f t="array" ref="CF162">IF(Q162="","",
IF(INDEX(Settings!$H:$H,MATCH(CF$1,Settings!$G:$G,0))=TRUE,
100-100*(Q162-MINIFS(Q:Q,$E:$E,$E162))/(MAXIFS(Q:Q,$E:$E,$E162)-MINIFS(Q:Q,$E:$E,$E162)),
100*(Q162-MINIFS(Q:Q,$E:$E,$E162))/(MAXIFS(Q:Q,$E:$E,$E162)-MINIFS(Q:Q,$E:$E,$E162))))</f>
        <v/>
      </c>
      <c r="CG162" s="232" t="str">
        <f t="array" ref="CG162">IF(R162="","",
IF(INDEX(Settings!$H:$H,MATCH(CG$1,Settings!$G:$G,0))=TRUE,
100-100*(R162-MINIFS(R:R,$E:$E,$E162))/(MAXIFS(R:R,$E:$E,$E162)-MINIFS(R:R,$E:$E,$E162)),
100*(R162-MINIFS(R:R,$E:$E,$E162))/(MAXIFS(R:R,$E:$E,$E162)-MINIFS(R:R,$E:$E,$E162))))</f>
        <v/>
      </c>
      <c r="CH162" s="232" t="str">
        <f t="array" ref="CH162">IF(S162="","",
IF(INDEX(Settings!$H:$H,MATCH(CH$1,Settings!$G:$G,0))=TRUE,
100-100*(S162-MINIFS(S:S,$E:$E,$E162))/(MAXIFS(S:S,$E:$E,$E162)-MINIFS(S:S,$E:$E,$E162)),
100*(S162-MINIFS(S:S,$E:$E,$E162))/(MAXIFS(S:S,$E:$E,$E162)-MINIFS(S:S,$E:$E,$E162))))</f>
        <v/>
      </c>
      <c r="CI162" s="232" t="str">
        <f t="array" ref="CI162">IF(T162="","",
IF(INDEX(Settings!$H:$H,MATCH(CI$1,Settings!$G:$G,0))=TRUE,
100-100*(T162-MINIFS(T:T,$E:$E,$E162))/(MAXIFS(T:T,$E:$E,$E162)-MINIFS(T:T,$E:$E,$E162)),
100*(T162-MINIFS(T:T,$E:$E,$E162))/(MAXIFS(T:T,$E:$E,$E162)-MINIFS(T:T,$E:$E,$E162))))</f>
        <v/>
      </c>
      <c r="CJ162" s="232" t="str">
        <f t="array" ref="CJ162">IF(U162="","",
IF(INDEX(Settings!$H:$H,MATCH(CJ$1,Settings!$G:$G,0))=TRUE,
100-100*(U162-MINIFS(U:U,$E:$E,$E162))/(MAXIFS(U:U,$E:$E,$E162)-MINIFS(U:U,$E:$E,$E162)),
100*(U162-MINIFS(U:U,$E:$E,$E162))/(MAXIFS(U:U,$E:$E,$E162)-MINIFS(U:U,$E:$E,$E162))))</f>
        <v/>
      </c>
      <c r="CK162" s="232" t="str">
        <f t="array" ref="CK162">IF(V162="","",
IF(INDEX(Settings!$H:$H,MATCH(CK$1,Settings!$G:$G,0))=TRUE,
100-100*(V162-MINIFS(V:V,$E:$E,$E162))/(MAXIFS(V:V,$E:$E,$E162)-MINIFS(V:V,$E:$E,$E162)),
100*(V162-MINIFS(V:V,$E:$E,$E162))/(MAXIFS(V:V,$E:$E,$E162)-MINIFS(V:V,$E:$E,$E162))))</f>
        <v/>
      </c>
      <c r="CL162" s="232" t="str">
        <f t="array" ref="CL162">IF(W162="","",
IF(INDEX(Settings!$H:$H,MATCH(CL$1,Settings!$G:$G,0))=TRUE,
100-100*(W162-MINIFS(W:W,$E:$E,$E162))/(MAXIFS(W:W,$E:$E,$E162)-MINIFS(W:W,$E:$E,$E162)),
100*(W162-MINIFS(W:W,$E:$E,$E162))/(MAXIFS(W:W,$E:$E,$E162)-MINIFS(W:W,$E:$E,$E162))))</f>
        <v/>
      </c>
      <c r="CM162" s="232" t="str">
        <f t="array" ref="CM162">IF(X162="","",
IF(INDEX(Settings!$H:$H,MATCH(CM$1,Settings!$G:$G,0))=TRUE,
100-100*(X162-MINIFS(X:X,$E:$E,$E162))/(MAXIFS(X:X,$E:$E,$E162)-MINIFS(X:X,$E:$E,$E162)),
100*(X162-MINIFS(X:X,$E:$E,$E162))/(MAXIFS(X:X,$E:$E,$E162)-MINIFS(X:X,$E:$E,$E162))))</f>
        <v/>
      </c>
      <c r="CN162" s="232" t="str">
        <f t="array" ref="CN162">IF(Y162="","",
IF(INDEX(Settings!$H:$H,MATCH(CN$1,Settings!$G:$G,0))=TRUE,
100-100*(Y162-MINIFS(Y:Y,$E:$E,$E162))/(MAXIFS(Y:Y,$E:$E,$E162)-MINIFS(Y:Y,$E:$E,$E162)),
100*(Y162-MINIFS(Y:Y,$E:$E,$E162))/(MAXIFS(Y:Y,$E:$E,$E162)-MINIFS(Y:Y,$E:$E,$E162))))</f>
        <v/>
      </c>
      <c r="CO162" s="232" t="str">
        <f t="array" ref="CO162">IF(Z162="","",
IF(INDEX(Settings!$H:$H,MATCH(CO$1,Settings!$G:$G,0))=TRUE,
100-100*(Z162-MINIFS(Z:Z,$E:$E,$E162))/(MAXIFS(Z:Z,$E:$E,$E162)-MINIFS(Z:Z,$E:$E,$E162)),
100*(Z162-MINIFS(Z:Z,$E:$E,$E162))/(MAXIFS(Z:Z,$E:$E,$E162)-MINIFS(Z:Z,$E:$E,$E162))))</f>
        <v/>
      </c>
      <c r="CP162" s="232" t="str">
        <f t="array" ref="CP162">IF(AA162="","",
IF(INDEX(Settings!$H:$H,MATCH(CP$1,Settings!$G:$G,0))=TRUE,
100-100*(AA162-MINIFS(AA:AA,$E:$E,$E162))/(MAXIFS(AA:AA,$E:$E,$E162)-MINIFS(AA:AA,$E:$E,$E162)),
100*(AA162-MINIFS(AA:AA,$E:$E,$E162))/(MAXIFS(AA:AA,$E:$E,$E162)-MINIFS(AA:AA,$E:$E,$E162))))</f>
        <v/>
      </c>
      <c r="CQ162" s="232" t="str">
        <f t="array" ref="CQ162">IF(AB162="","",
IF(INDEX(Settings!$H:$H,MATCH(CQ$1,Settings!$G:$G,0))=TRUE,
100-100*(AB162-MINIFS(AB:AB,$E:$E,$E162))/(MAXIFS(AB:AB,$E:$E,$E162)-MINIFS(AB:AB,$E:$E,$E162)),
100*(AB162-MINIFS(AB:AB,$E:$E,$E162))/(MAXIFS(AB:AB,$E:$E,$E162)-MINIFS(AB:AB,$E:$E,$E162))))</f>
        <v/>
      </c>
      <c r="CR162" s="232" t="str">
        <f t="array" ref="CR162">IF(AC162="","",
IF(INDEX(Settings!$H:$H,MATCH(CR$1,Settings!$G:$G,0))=TRUE,
100-100*(AC162-MINIFS(AC:AC,$E:$E,$E162))/(MAXIFS(AC:AC,$E:$E,$E162)-MINIFS(AC:AC,$E:$E,$E162)),
100*(AC162-MINIFS(AC:AC,$E:$E,$E162))/(MAXIFS(AC:AC,$E:$E,$E162)-MINIFS(AC:AC,$E:$E,$E162))))</f>
        <v/>
      </c>
      <c r="CS162" s="232" t="str">
        <f t="array" ref="CS162">IF(AD162="","",
IF(INDEX(Settings!$H:$H,MATCH(CS$1,Settings!$G:$G,0))=TRUE,
100-100*(AD162-MINIFS(AD:AD,$E:$E,$E162))/(MAXIFS(AD:AD,$E:$E,$E162)-MINIFS(AD:AD,$E:$E,$E162)),
100*(AD162-MINIFS(AD:AD,$E:$E,$E162))/(MAXIFS(AD:AD,$E:$E,$E162)-MINIFS(AD:AD,$E:$E,$E162))))</f>
        <v/>
      </c>
      <c r="CT162" s="232" t="str">
        <f t="array" ref="CT162">IF(AE162="","",
IF(INDEX(Settings!$H:$H,MATCH(CT$1,Settings!$G:$G,0))=TRUE,
100-100*(AE162-MINIFS(AE:AE,$E:$E,$E162))/(MAXIFS(AE:AE,$E:$E,$E162)-MINIFS(AE:AE,$E:$E,$E162)),
100*(AE162-MINIFS(AE:AE,$E:$E,$E162))/(MAXIFS(AE:AE,$E:$E,$E162)-MINIFS(AE:AE,$E:$E,$E162))))</f>
        <v/>
      </c>
      <c r="CU162" s="232" t="str">
        <f t="array" ref="CU162">IF(AF162="","",
IF(INDEX(Settings!$H:$H,MATCH(CU$1,Settings!$G:$G,0))=TRUE,
100-100*(AF162-MINIFS(AF:AF,$E:$E,$E162))/(MAXIFS(AF:AF,$E:$E,$E162)-MINIFS(AF:AF,$E:$E,$E162)),
100*(AF162-MINIFS(AF:AF,$E:$E,$E162))/(MAXIFS(AF:AF,$E:$E,$E162)-MINIFS(AF:AF,$E:$E,$E162))))</f>
        <v/>
      </c>
      <c r="CV162" s="232" t="str">
        <f t="array" ref="CV162">IF(AG162="","",
IF(INDEX(Settings!$H:$H,MATCH(CV$1,Settings!$G:$G,0))=TRUE,
100-100*(AG162-MINIFS(AG:AG,$E:$E,$E162))/(MAXIFS(AG:AG,$E:$E,$E162)-MINIFS(AG:AG,$E:$E,$E162)),
100*(AG162-MINIFS(AG:AG,$E:$E,$E162))/(MAXIFS(AG:AG,$E:$E,$E162)-MINIFS(AG:AG,$E:$E,$E162))))</f>
        <v/>
      </c>
      <c r="CW162" s="232" t="str">
        <f t="array" ref="CW162">IF(AH162="","",
IF(INDEX(Settings!$H:$H,MATCH(CW$1,Settings!$G:$G,0))=TRUE,
100-100*(AH162-MINIFS(AH:AH,$E:$E,$E162))/(MAXIFS(AH:AH,$E:$E,$E162)-MINIFS(AH:AH,$E:$E,$E162)),
100*(AH162-MINIFS(AH:AH,$E:$E,$E162))/(MAXIFS(AH:AH,$E:$E,$E162)-MINIFS(AH:AH,$E:$E,$E162))))</f>
        <v/>
      </c>
      <c r="CX162" s="232" t="str">
        <f t="array" ref="CX162">IF(AI162="","",
IF(INDEX(Settings!$H:$H,MATCH(CX$1,Settings!$G:$G,0))=TRUE,
100-100*(AI162-MINIFS(AI:AI,$E:$E,$E162))/(MAXIFS(AI:AI,$E:$E,$E162)-MINIFS(AI:AI,$E:$E,$E162)),
100*(AI162-MINIFS(AI:AI,$E:$E,$E162))/(MAXIFS(AI:AI,$E:$E,$E162)-MINIFS(AI:AI,$E:$E,$E162))))</f>
        <v/>
      </c>
      <c r="CY162" s="232" t="str">
        <f t="array" ref="CY162">IF(AJ162="","",
IF(INDEX(Settings!$H:$H,MATCH(CY$1,Settings!$G:$G,0))=TRUE,
100-100*(AJ162-MINIFS(AJ:AJ,$E:$E,$E162))/(MAXIFS(AJ:AJ,$E:$E,$E162)-MINIFS(AJ:AJ,$E:$E,$E162)),
100*(AJ162-MINIFS(AJ:AJ,$E:$E,$E162))/(MAXIFS(AJ:AJ,$E:$E,$E162)-MINIFS(AJ:AJ,$E:$E,$E162))))</f>
        <v/>
      </c>
      <c r="CZ162" s="232" t="str">
        <f t="array" ref="CZ162">IF(AK162="","",
IF(INDEX(Settings!$H:$H,MATCH(CZ$1,Settings!$G:$G,0))=TRUE,
100-100*(AK162-MINIFS(AK:AK,$E:$E,$E162))/(MAXIFS(AK:AK,$E:$E,$E162)-MINIFS(AK:AK,$E:$E,$E162)),
100*(AK162-MINIFS(AK:AK,$E:$E,$E162))/(MAXIFS(AK:AK,$E:$E,$E162)-MINIFS(AK:AK,$E:$E,$E162))))</f>
        <v/>
      </c>
      <c r="DA162" s="232" t="str">
        <f t="array" ref="DA162">IF(AL162="","",
IF(INDEX(Settings!$H:$H,MATCH(DA$1,Settings!$G:$G,0))=TRUE,
100-100*(AL162-MINIFS(AL:AL,$E:$E,$E162))/(MAXIFS(AL:AL,$E:$E,$E162)-MINIFS(AL:AL,$E:$E,$E162)),
100*(AL162-MINIFS(AL:AL,$E:$E,$E162))/(MAXIFS(AL:AL,$E:$E,$E162)-MINIFS(AL:AL,$E:$E,$E162))))</f>
        <v/>
      </c>
      <c r="DB162" s="232" t="str">
        <f t="array" ref="DB162">IF(AM162="","",
IF(INDEX(Settings!$H:$H,MATCH(DB$1,Settings!$G:$G,0))=TRUE,
100-100*(AM162-MINIFS(AM:AM,$E:$E,$E162))/(MAXIFS(AM:AM,$E:$E,$E162)-MINIFS(AM:AM,$E:$E,$E162)),
100*(AM162-MINIFS(AM:AM,$E:$E,$E162))/(MAXIFS(AM:AM,$E:$E,$E162)-MINIFS(AM:AM,$E:$E,$E162))))</f>
        <v/>
      </c>
      <c r="DC162" s="232" t="str">
        <f t="array" ref="DC162">IF(AN162="","",
IF(INDEX(Settings!$H:$H,MATCH(DC$1,Settings!$G:$G,0))=TRUE,
100-100*(AN162-MINIFS(AN:AN,$E:$E,$E162))/(MAXIFS(AN:AN,$E:$E,$E162)-MINIFS(AN:AN,$E:$E,$E162)),
100*(AN162-MINIFS(AN:AN,$E:$E,$E162))/(MAXIFS(AN:AN,$E:$E,$E162)-MINIFS(AN:AN,$E:$E,$E162))))</f>
        <v/>
      </c>
      <c r="DD162" s="232" t="str">
        <f t="array" ref="DD162">IF(AO162="","",
IF(INDEX(Settings!$H:$H,MATCH(DD$1,Settings!$G:$G,0))=TRUE,
100-100*(AO162-MINIFS(AO:AO,$E:$E,$E162))/(MAXIFS(AO:AO,$E:$E,$E162)-MINIFS(AO:AO,$E:$E,$E162)),
100*(AO162-MINIFS(AO:AO,$E:$E,$E162))/(MAXIFS(AO:AO,$E:$E,$E162)-MINIFS(AO:AO,$E:$E,$E162))))</f>
        <v/>
      </c>
      <c r="DE162" s="232" t="str">
        <f t="array" ref="DE162">IF(AP162="","",
IF(INDEX(Settings!$H:$H,MATCH(DE$1,Settings!$G:$G,0))=TRUE,
100-100*(AP162-MINIFS(AP:AP,$E:$E,$E162))/(MAXIFS(AP:AP,$E:$E,$E162)-MINIFS(AP:AP,$E:$E,$E162)),
100*(AP162-MINIFS(AP:AP,$E:$E,$E162))/(MAXIFS(AP:AP,$E:$E,$E162)-MINIFS(AP:AP,$E:$E,$E162))))</f>
        <v/>
      </c>
      <c r="DF162" s="232" t="str">
        <f t="array" ref="DF162">IF(AQ162="","",
IF(INDEX(Settings!$H:$H,MATCH(DF$1,Settings!$G:$G,0))=TRUE,
100-100*(AQ162-MINIFS(AQ:AQ,$E:$E,$E162))/(MAXIFS(AQ:AQ,$E:$E,$E162)-MINIFS(AQ:AQ,$E:$E,$E162)),
100*(AQ162-MINIFS(AQ:AQ,$E:$E,$E162))/(MAXIFS(AQ:AQ,$E:$E,$E162)-MINIFS(AQ:AQ,$E:$E,$E162))))</f>
        <v/>
      </c>
      <c r="DG162" s="232" t="str">
        <f t="array" ref="DG162">IF(AR162="","",
IF(INDEX(Settings!$H:$H,MATCH(DG$1,Settings!$G:$G,0))=TRUE,
100-100*(AR162-MINIFS(AR:AR,$E:$E,$E162))/(MAXIFS(AR:AR,$E:$E,$E162)-MINIFS(AR:AR,$E:$E,$E162)),
100*(AR162-MINIFS(AR:AR,$E:$E,$E162))/(MAXIFS(AR:AR,$E:$E,$E162)-MINIFS(AR:AR,$E:$E,$E162))))</f>
        <v/>
      </c>
      <c r="DH162" s="232" t="str">
        <f t="array" ref="DH162">IF(AS162="","",
IF(INDEX(Settings!$H:$H,MATCH(DH$1,Settings!$G:$G,0))=TRUE,
100-100*(AS162-MINIFS(AS:AS,$E:$E,$E162))/(MAXIFS(AS:AS,$E:$E,$E162)-MINIFS(AS:AS,$E:$E,$E162)),
100*(AS162-MINIFS(AS:AS,$E:$E,$E162))/(MAXIFS(AS:AS,$E:$E,$E162)-MINIFS(AS:AS,$E:$E,$E162))))</f>
        <v/>
      </c>
      <c r="DI162" s="232" t="str">
        <f t="array" ref="DI162">IF(AT162="","",
IF(INDEX(Settings!$H:$H,MATCH(DI$1,Settings!$G:$G,0))=TRUE,
100-100*(AT162-MINIFS(AT:AT,$E:$E,$E162))/(MAXIFS(AT:AT,$E:$E,$E162)-MINIFS(AT:AT,$E:$E,$E162)),
100*(AT162-MINIFS(AT:AT,$E:$E,$E162))/(MAXIFS(AT:AT,$E:$E,$E162)-MINIFS(AT:AT,$E:$E,$E162))))</f>
        <v/>
      </c>
      <c r="DJ162" s="232" t="str">
        <f t="array" ref="DJ162">IF(AU162="","",
IF(INDEX(Settings!$H:$H,MATCH(DJ$1,Settings!$G:$G,0))=TRUE,
100-100*(AU162-MINIFS(AU:AU,$E:$E,$E162))/(MAXIFS(AU:AU,$E:$E,$E162)-MINIFS(AU:AU,$E:$E,$E162)),
100*(AU162-MINIFS(AU:AU,$E:$E,$E162))/(MAXIFS(AU:AU,$E:$E,$E162)-MINIFS(AU:AU,$E:$E,$E162))))</f>
        <v/>
      </c>
      <c r="DK162" s="232" t="str">
        <f t="array" ref="DK162">IF(AV162="","",
IF(INDEX(Settings!$H:$H,MATCH(DK$1,Settings!$G:$G,0))=TRUE,
100-100*(AV162-MINIFS(AV:AV,$E:$E,$E162))/(MAXIFS(AV:AV,$E:$E,$E162)-MINIFS(AV:AV,$E:$E,$E162)),
100*(AV162-MINIFS(AV:AV,$E:$E,$E162))/(MAXIFS(AV:AV,$E:$E,$E162)-MINIFS(AV:AV,$E:$E,$E162))))</f>
        <v/>
      </c>
      <c r="DL162" s="232" t="str">
        <f t="array" ref="DL162">IF(AW162="","",
IF(INDEX(Settings!$H:$H,MATCH(DL$1,Settings!$G:$G,0))=TRUE,
100-100*(AW162-MINIFS(AW:AW,$E:$E,$E162))/(MAXIFS(AW:AW,$E:$E,$E162)-MINIFS(AW:AW,$E:$E,$E162)),
100*(AW162-MINIFS(AW:AW,$E:$E,$E162))/(MAXIFS(AW:AW,$E:$E,$E162)-MINIFS(AW:AW,$E:$E,$E162))))</f>
        <v/>
      </c>
      <c r="DM162" s="232" t="str">
        <f t="array" ref="DM162">IF(AX162="","",
IF(INDEX(Settings!$H:$H,MATCH(DM$1,Settings!$G:$G,0))=TRUE,
100-100*(AX162-MINIFS(AX:AX,$E:$E,$E162))/(MAXIFS(AX:AX,$E:$E,$E162)-MINIFS(AX:AX,$E:$E,$E162)),
100*(AX162-MINIFS(AX:AX,$E:$E,$E162))/(MAXIFS(AX:AX,$E:$E,$E162)-MINIFS(AX:AX,$E:$E,$E162))))</f>
        <v/>
      </c>
      <c r="DN162" s="232" t="str">
        <f t="array" ref="DN162">IF(AY162="","",
IF(INDEX(Settings!$H:$H,MATCH(DN$1,Settings!$G:$G,0))=TRUE,
100-100*(AY162-MINIFS(AY:AY,$E:$E,$E162))/(MAXIFS(AY:AY,$E:$E,$E162)-MINIFS(AY:AY,$E:$E,$E162)),
100*(AY162-MINIFS(AY:AY,$E:$E,$E162))/(MAXIFS(AY:AY,$E:$E,$E162)-MINIFS(AY:AY,$E:$E,$E162))))</f>
        <v/>
      </c>
      <c r="DO162" s="232" t="str">
        <f t="array" ref="DO162">IF(AZ162="","",
IF(INDEX(Settings!$H:$H,MATCH(DO$1,Settings!$G:$G,0))=TRUE,
100-100*(AZ162-MINIFS(AZ:AZ,$E:$E,$E162))/(MAXIFS(AZ:AZ,$E:$E,$E162)-MINIFS(AZ:AZ,$E:$E,$E162)),
100*(AZ162-MINIFS(AZ:AZ,$E:$E,$E162))/(MAXIFS(AZ:AZ,$E:$E,$E162)-MINIFS(AZ:AZ,$E:$E,$E162))))</f>
        <v/>
      </c>
      <c r="DP162" s="232" t="str">
        <f t="array" ref="DP162">IF(BA162="","",
IF(INDEX(Settings!$H:$H,MATCH(DP$1,Settings!$G:$G,0))=TRUE,
100-100*(BA162-MINIFS(BA:BA,$E:$E,$E162))/(MAXIFS(BA:BA,$E:$E,$E162)-MINIFS(BA:BA,$E:$E,$E162)),
100*(BA162-MINIFS(BA:BA,$E:$E,$E162))/(MAXIFS(BA:BA,$E:$E,$E162)-MINIFS(BA:BA,$E:$E,$E162))))</f>
        <v/>
      </c>
      <c r="DQ162" s="232" t="str">
        <f t="array" ref="DQ162">IF(BB162="","",
IF(INDEX(Settings!$H:$H,MATCH(DQ$1,Settings!$G:$G,0))=TRUE,
100-100*(BB162-MINIFS(BB:BB,$E:$E,$E162))/(MAXIFS(BB:BB,$E:$E,$E162)-MINIFS(BB:BB,$E:$E,$E162)),
100*(BB162-MINIFS(BB:BB,$E:$E,$E162))/(MAXIFS(BB:BB,$E:$E,$E162)-MINIFS(BB:BB,$E:$E,$E162))))</f>
        <v/>
      </c>
      <c r="DR162" s="232" t="str">
        <f t="array" ref="DR162">IF(BC162="","",
IF(INDEX(Settings!$H:$H,MATCH(DR$1,Settings!$G:$G,0))=TRUE,
100-100*(BC162-MINIFS(BC:BC,$E:$E,$E162))/(MAXIFS(BC:BC,$E:$E,$E162)-MINIFS(BC:BC,$E:$E,$E162)),
100*(BC162-MINIFS(BC:BC,$E:$E,$E162))/(MAXIFS(BC:BC,$E:$E,$E162)-MINIFS(BC:BC,$E:$E,$E162))))</f>
        <v/>
      </c>
      <c r="DS162" s="232" t="str">
        <f t="array" ref="DS162">IF(BD162="","",
IF(INDEX(Settings!$H:$H,MATCH(DS$1,Settings!$G:$G,0))=TRUE,
100-100*(BD162-MINIFS(BD:BD,$E:$E,$E162))/(MAXIFS(BD:BD,$E:$E,$E162)-MINIFS(BD:BD,$E:$E,$E162)),
100*(BD162-MINIFS(BD:BD,$E:$E,$E162))/(MAXIFS(BD:BD,$E:$E,$E162)-MINIFS(BD:BD,$E:$E,$E162))))</f>
        <v/>
      </c>
      <c r="DT162" s="232" t="str">
        <f t="array" ref="DT162">IF(BE162="","",
IF(INDEX(Settings!$H:$H,MATCH(DT$1,Settings!$G:$G,0))=TRUE,
100-100*(BE162-MINIFS(BE:BE,$E:$E,$E162))/(MAXIFS(BE:BE,$E:$E,$E162)-MINIFS(BE:BE,$E:$E,$E162)),
100*(BE162-MINIFS(BE:BE,$E:$E,$E162))/(MAXIFS(BE:BE,$E:$E,$E162)-MINIFS(BE:BE,$E:$E,$E162))))</f>
        <v/>
      </c>
      <c r="DU162" s="232" t="str">
        <f t="array" ref="DU162">IF(BF162="","",
IF(INDEX(Settings!$H:$H,MATCH(DU$1,Settings!$G:$G,0))=TRUE,
100-100*(BF162-MINIFS(BF:BF,$E:$E,$E162))/(MAXIFS(BF:BF,$E:$E,$E162)-MINIFS(BF:BF,$E:$E,$E162)),
100*(BF162-MINIFS(BF:BF,$E:$E,$E162))/(MAXIFS(BF:BF,$E:$E,$E162)-MINIFS(BF:BF,$E:$E,$E162))))</f>
        <v/>
      </c>
      <c r="DV162" s="232" t="str">
        <f t="array" ref="DV162">IF(BG162="","",
IF(INDEX(Settings!$H:$H,MATCH(DV$1,Settings!$G:$G,0))=TRUE,
100-100*(BG162-MINIFS(BG:BG,$E:$E,$E162))/(MAXIFS(BG:BG,$E:$E,$E162)-MINIFS(BG:BG,$E:$E,$E162)),
100*(BG162-MINIFS(BG:BG,$E:$E,$E162))/(MAXIFS(BG:BG,$E:$E,$E162)-MINIFS(BG:BG,$E:$E,$E162))))</f>
        <v/>
      </c>
      <c r="DW162" s="232" t="str">
        <f t="array" ref="DW162">IF(BH162="","",
IF(INDEX(Settings!$H:$H,MATCH(DW$1,Settings!$G:$G,0))=TRUE,
100-100*(BH162-MINIFS(BH:BH,$E:$E,$E162))/(MAXIFS(BH:BH,$E:$E,$E162)-MINIFS(BH:BH,$E:$E,$E162)),
100*(BH162-MINIFS(BH:BH,$E:$E,$E162))/(MAXIFS(BH:BH,$E:$E,$E162)-MINIFS(BH:BH,$E:$E,$E162))))</f>
        <v/>
      </c>
      <c r="DX162" s="232" t="str">
        <f t="array" ref="DX162">IF(BI162="","",
IF(INDEX(Settings!$H:$H,MATCH(DX$1,Settings!$G:$G,0))=TRUE,
100-100*(BI162-MINIFS(BI:BI,$E:$E,$E162))/(MAXIFS(BI:BI,$E:$E,$E162)-MINIFS(BI:BI,$E:$E,$E162)),
100*(BI162-MINIFS(BI:BI,$E:$E,$E162))/(MAXIFS(BI:BI,$E:$E,$E162)-MINIFS(BI:BI,$E:$E,$E162))))</f>
        <v/>
      </c>
      <c r="DY162" s="232" t="str">
        <f t="array" ref="DY162">IF(BJ162="","",
IF(INDEX(Settings!$H:$H,MATCH(DY$1,Settings!$G:$G,0))=TRUE,
100-100*(BJ162-MINIFS(BJ:BJ,$E:$E,$E162))/(MAXIFS(BJ:BJ,$E:$E,$E162)-MINIFS(BJ:BJ,$E:$E,$E162)),
100*(BJ162-MINIFS(BJ:BJ,$E:$E,$E162))/(MAXIFS(BJ:BJ,$E:$E,$E162)-MINIFS(BJ:BJ,$E:$E,$E162))))</f>
        <v/>
      </c>
      <c r="DZ162" s="234"/>
      <c r="EA162" s="234"/>
      <c r="EB162" s="234" t="str">
        <f t="shared" si="8"/>
        <v/>
      </c>
      <c r="EC162" s="234" t="str">
        <f t="shared" si="9"/>
        <v/>
      </c>
      <c r="ED162" s="234" t="str">
        <f t="shared" si="10"/>
        <v/>
      </c>
      <c r="EE162" s="234" t="str">
        <f t="shared" si="11"/>
        <v/>
      </c>
      <c r="EF162" s="234" t="str">
        <f t="shared" si="12"/>
        <v/>
      </c>
      <c r="EG162" s="234" t="str">
        <f t="shared" si="13"/>
        <v/>
      </c>
      <c r="EH162" s="234"/>
      <c r="EI162" s="234"/>
      <c r="EJ162" s="234"/>
      <c r="EK162" s="234"/>
      <c r="EL162" s="234"/>
      <c r="EM162" s="234"/>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3" t="str">
        <f t="shared" si="14"/>
        <v/>
      </c>
      <c r="N163" s="49"/>
      <c r="O163" s="49"/>
      <c r="P163" s="49"/>
      <c r="Q163" s="49"/>
      <c r="R163" s="49"/>
      <c r="S163" s="222" t="str">
        <f>IFERROR(VLOOKUP(AF163, 'YOYO IR Scores'!A:C, 3, FALSE), "")
</f>
        <v/>
      </c>
      <c r="T163" s="49"/>
      <c r="U163" s="49"/>
      <c r="V163" s="49"/>
      <c r="W163" s="49"/>
      <c r="X163" s="224" t="str">
        <f t="shared" si="4"/>
        <v/>
      </c>
      <c r="Y163" s="225" t="str">
        <f t="shared" si="5"/>
        <v/>
      </c>
      <c r="Z163" s="225" t="str">
        <f t="shared" si="6"/>
        <v/>
      </c>
      <c r="AA163" s="224" t="str">
        <f t="shared" si="7"/>
        <v/>
      </c>
      <c r="AB163" s="223"/>
      <c r="AC163" s="223"/>
      <c r="AD163" s="223"/>
      <c r="AE163" s="223" t="str">
        <f>IFERROR(VLOOKUP(AF163, 'YOYO IR Scores'!A:C, 2, FALSE), "")</f>
        <v/>
      </c>
      <c r="AF163" s="223"/>
      <c r="AG163" s="223"/>
      <c r="AH163" s="223"/>
      <c r="AI163" s="223"/>
      <c r="AJ163" s="223"/>
      <c r="AK163" s="223"/>
      <c r="AL163" s="223"/>
      <c r="AM163" s="223"/>
      <c r="AN163" s="223"/>
      <c r="AO163" s="223"/>
      <c r="AP163" s="223"/>
      <c r="AQ163" s="223"/>
      <c r="AR163" s="223"/>
      <c r="AS163" s="223"/>
      <c r="AT163" s="223"/>
      <c r="AU163" s="223"/>
      <c r="AV163" s="223"/>
      <c r="AW163" s="223"/>
      <c r="AX163" s="223"/>
      <c r="AY163" s="223"/>
      <c r="AZ163" s="223"/>
      <c r="BA163" s="223"/>
      <c r="BB163" s="223"/>
      <c r="BC163" s="223"/>
      <c r="BD163" s="223"/>
      <c r="BE163" s="223"/>
      <c r="BF163" s="223"/>
      <c r="BG163" s="223"/>
      <c r="BH163" s="223"/>
      <c r="BI163" s="223"/>
      <c r="BJ163" s="223"/>
      <c r="BK163" s="223" t="str">
        <f t="array" ref="BK163">IF(J163="","",
IF(INDEX(Settings!$H:$H,MATCH(BY$1,Settings!$G:$G,0))=TRUE,
100-100*(J163-MIN(J:J))/(MAX(J:J)-MIN(J:J)),
100*(J163-MIN(J:J))/(MAX(J:J)-MIN(J:J))))</f>
        <v/>
      </c>
      <c r="BL163" s="223" t="str">
        <f t="array" ref="BL163">IF(J163="","",
IF(INDEX(Settings!$H:$H,MATCH(BY$1,Settings!$G:$G,0))=TRUE,
100-100*(J163-MINIFS(J:J,$E:$E,$E163))/(MAXIFS(J:J,$E:$E,$E163)-MINIFS(J:J,$E:$E,$E163)),
100*(J163-MINIFS(J:J,$E:$E,$E163))/(MAXIFS(J:J,$E:$E,$E163)-MINIFS(J:J,$E:$E,$E163))))</f>
        <v/>
      </c>
      <c r="BM163" s="223"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4" t="str">
        <f t="array" ref="BQ163">IF(J163="","",
IF(INDEX(Settings!$H:$H,MATCH(BY$1,Settings!$G:$G,0))=TRUE,
-1*(J163-AVERAGE(J:J))/STDEV(J:J),
(J163-AVERAGE(J:J))/STDEV(J:J)))</f>
        <v/>
      </c>
      <c r="BR163" s="224" t="str">
        <f>IFERROR(__xludf.DUMMYFUNCTION("IF(J163="""","""",
IF(INDEX(Settings!$H:$H,MATCH(BY$1,Settings!$G:$G,0))=TRUE,
-1*(J163-AVERAGEIFS(J:J,$E:$E,$E163))/STDEV(FILTER(J:J,$E:$E=$E163)),
(J163-AVERAGEIFS(J:J,$E:$E,$E163))/STDEV(FILTER(J:J,$E:$E=$E163))))"),"")</f>
        <v/>
      </c>
      <c r="BS163" s="224"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3" t="str">
        <f t="array" ref="BY163">IF(J163="","",
IF(INDEX(Settings!$H:$H,MATCH(BY$1,Settings!$G:$G,0))=TRUE,
100-100*(J163-MINIFS(J:J,$E:$E,$E163))/(MAXIFS(J:J,$E:$E,$E163)-MINIFS(J:J,$E:$E,$E163)),
100*(J163-MINIFS(J:J,$E:$E,$E163))/(MAXIFS(J:J,$E:$E,$E163)-MINIFS(J:J,$E:$E,$E163))))</f>
        <v/>
      </c>
      <c r="BZ163" s="223" t="str">
        <f t="array" ref="BZ163">IF(K163="","",
IF(INDEX(Settings!$H:$H,MATCH(BZ$1,Settings!$G:$G,0))=TRUE,
100-100*(K163-MINIFS(K:K,$E:$E,$E163))/(MAXIFS(K:K,$E:$E,$E163)-MINIFS(K:K,$E:$E,$E163)),
100*(K163-MINIFS(K:K,$E:$E,$E163))/(MAXIFS(K:K,$E:$E,$E163)-MINIFS(K:K,$E:$E,$E163))))</f>
        <v/>
      </c>
      <c r="CA163" s="223" t="str">
        <f t="array" ref="CA163">IF(L163="","",
IF(INDEX(Settings!$H:$H,MATCH(CA$1,Settings!$G:$G,0))=TRUE,
100-100*(L163-MINIFS(L:L,$E:$E,$E163))/(MAXIFS(L:L,$E:$E,$E163)-MINIFS(L:L,$E:$E,$E163)),
100*(L163-MINIFS(L:L,$E:$E,$E163))/(MAXIFS(L:L,$E:$E,$E163)-MINIFS(L:L,$E:$E,$E163))))</f>
        <v/>
      </c>
      <c r="CB163" s="223" t="str">
        <f t="array" ref="CB163">IF(M163="","",
IF(INDEX(Settings!$H:$H,MATCH(CB$1,Settings!$G:$G,0))=TRUE,
100-100*(M163-MINIFS(M:M,$E:$E,$E163))/(MAXIFS(M:M,$E:$E,$E163)-MINIFS(M:M,$E:$E,$E163)),
100*(M163-MINIFS(M:M,$E:$E,$E163))/(MAXIFS(M:M,$E:$E,$E163)-MINIFS(M:M,$E:$E,$E163))))</f>
        <v/>
      </c>
      <c r="CC163" s="223" t="str">
        <f t="array" ref="CC163">IF(N163="","",
IF(INDEX(Settings!$H:$H,MATCH(CC$1,Settings!$G:$G,0))=TRUE,
100-100*(N163-MINIFS(N:N,$E:$E,$E163))/(MAXIFS(N:N,$E:$E,$E163)-MINIFS(N:N,$E:$E,$E163)),
100*(N163-MINIFS(N:N,$E:$E,$E163))/(MAXIFS(N:N,$E:$E,$E163)-MINIFS(N:N,$E:$E,$E163))))</f>
        <v/>
      </c>
      <c r="CD163" s="223" t="str">
        <f t="array" ref="CD163">IF(O163="","",
IF(INDEX(Settings!$H:$H,MATCH(CD$1,Settings!$G:$G,0))=TRUE,
100-100*(O163-MINIFS(O:O,$E:$E,$E163))/(MAXIFS(O:O,$E:$E,$E163)-MINIFS(O:O,$E:$E,$E163)),
100*(O163-MINIFS(O:O,$E:$E,$E163))/(MAXIFS(O:O,$E:$E,$E163)-MINIFS(O:O,$E:$E,$E163))))</f>
        <v/>
      </c>
      <c r="CE163" s="223" t="str">
        <f t="array" ref="CE163">IF(P163="","",
IF(INDEX(Settings!$H:$H,MATCH(CE$1,Settings!$G:$G,0))=TRUE,
100-100*(P163-MINIFS(P:P,$E:$E,$E163))/(MAXIFS(P:P,$E:$E,$E163)-MINIFS(P:P,$E:$E,$E163)),
100*(P163-MINIFS(P:P,$E:$E,$E163))/(MAXIFS(P:P,$E:$E,$E163)-MINIFS(P:P,$E:$E,$E163))))</f>
        <v/>
      </c>
      <c r="CF163" s="223" t="str">
        <f t="array" ref="CF163">IF(Q163="","",
IF(INDEX(Settings!$H:$H,MATCH(CF$1,Settings!$G:$G,0))=TRUE,
100-100*(Q163-MINIFS(Q:Q,$E:$E,$E163))/(MAXIFS(Q:Q,$E:$E,$E163)-MINIFS(Q:Q,$E:$E,$E163)),
100*(Q163-MINIFS(Q:Q,$E:$E,$E163))/(MAXIFS(Q:Q,$E:$E,$E163)-MINIFS(Q:Q,$E:$E,$E163))))</f>
        <v/>
      </c>
      <c r="CG163" s="223" t="str">
        <f t="array" ref="CG163">IF(R163="","",
IF(INDEX(Settings!$H:$H,MATCH(CG$1,Settings!$G:$G,0))=TRUE,
100-100*(R163-MINIFS(R:R,$E:$E,$E163))/(MAXIFS(R:R,$E:$E,$E163)-MINIFS(R:R,$E:$E,$E163)),
100*(R163-MINIFS(R:R,$E:$E,$E163))/(MAXIFS(R:R,$E:$E,$E163)-MINIFS(R:R,$E:$E,$E163))))</f>
        <v/>
      </c>
      <c r="CH163" s="223" t="str">
        <f t="array" ref="CH163">IF(S163="","",
IF(INDEX(Settings!$H:$H,MATCH(CH$1,Settings!$G:$G,0))=TRUE,
100-100*(S163-MINIFS(S:S,$E:$E,$E163))/(MAXIFS(S:S,$E:$E,$E163)-MINIFS(S:S,$E:$E,$E163)),
100*(S163-MINIFS(S:S,$E:$E,$E163))/(MAXIFS(S:S,$E:$E,$E163)-MINIFS(S:S,$E:$E,$E163))))</f>
        <v/>
      </c>
      <c r="CI163" s="223" t="str">
        <f t="array" ref="CI163">IF(T163="","",
IF(INDEX(Settings!$H:$H,MATCH(CI$1,Settings!$G:$G,0))=TRUE,
100-100*(T163-MINIFS(T:T,$E:$E,$E163))/(MAXIFS(T:T,$E:$E,$E163)-MINIFS(T:T,$E:$E,$E163)),
100*(T163-MINIFS(T:T,$E:$E,$E163))/(MAXIFS(T:T,$E:$E,$E163)-MINIFS(T:T,$E:$E,$E163))))</f>
        <v/>
      </c>
      <c r="CJ163" s="223" t="str">
        <f t="array" ref="CJ163">IF(U163="","",
IF(INDEX(Settings!$H:$H,MATCH(CJ$1,Settings!$G:$G,0))=TRUE,
100-100*(U163-MINIFS(U:U,$E:$E,$E163))/(MAXIFS(U:U,$E:$E,$E163)-MINIFS(U:U,$E:$E,$E163)),
100*(U163-MINIFS(U:U,$E:$E,$E163))/(MAXIFS(U:U,$E:$E,$E163)-MINIFS(U:U,$E:$E,$E163))))</f>
        <v/>
      </c>
      <c r="CK163" s="223" t="str">
        <f t="array" ref="CK163">IF(V163="","",
IF(INDEX(Settings!$H:$H,MATCH(CK$1,Settings!$G:$G,0))=TRUE,
100-100*(V163-MINIFS(V:V,$E:$E,$E163))/(MAXIFS(V:V,$E:$E,$E163)-MINIFS(V:V,$E:$E,$E163)),
100*(V163-MINIFS(V:V,$E:$E,$E163))/(MAXIFS(V:V,$E:$E,$E163)-MINIFS(V:V,$E:$E,$E163))))</f>
        <v/>
      </c>
      <c r="CL163" s="223" t="str">
        <f t="array" ref="CL163">IF(W163="","",
IF(INDEX(Settings!$H:$H,MATCH(CL$1,Settings!$G:$G,0))=TRUE,
100-100*(W163-MINIFS(W:W,$E:$E,$E163))/(MAXIFS(W:W,$E:$E,$E163)-MINIFS(W:W,$E:$E,$E163)),
100*(W163-MINIFS(W:W,$E:$E,$E163))/(MAXIFS(W:W,$E:$E,$E163)-MINIFS(W:W,$E:$E,$E163))))</f>
        <v/>
      </c>
      <c r="CM163" s="223" t="str">
        <f t="array" ref="CM163">IF(X163="","",
IF(INDEX(Settings!$H:$H,MATCH(CM$1,Settings!$G:$G,0))=TRUE,
100-100*(X163-MINIFS(X:X,$E:$E,$E163))/(MAXIFS(X:X,$E:$E,$E163)-MINIFS(X:X,$E:$E,$E163)),
100*(X163-MINIFS(X:X,$E:$E,$E163))/(MAXIFS(X:X,$E:$E,$E163)-MINIFS(X:X,$E:$E,$E163))))</f>
        <v/>
      </c>
      <c r="CN163" s="223" t="str">
        <f t="array" ref="CN163">IF(Y163="","",
IF(INDEX(Settings!$H:$H,MATCH(CN$1,Settings!$G:$G,0))=TRUE,
100-100*(Y163-MINIFS(Y:Y,$E:$E,$E163))/(MAXIFS(Y:Y,$E:$E,$E163)-MINIFS(Y:Y,$E:$E,$E163)),
100*(Y163-MINIFS(Y:Y,$E:$E,$E163))/(MAXIFS(Y:Y,$E:$E,$E163)-MINIFS(Y:Y,$E:$E,$E163))))</f>
        <v/>
      </c>
      <c r="CO163" s="223" t="str">
        <f t="array" ref="CO163">IF(Z163="","",
IF(INDEX(Settings!$H:$H,MATCH(CO$1,Settings!$G:$G,0))=TRUE,
100-100*(Z163-MINIFS(Z:Z,$E:$E,$E163))/(MAXIFS(Z:Z,$E:$E,$E163)-MINIFS(Z:Z,$E:$E,$E163)),
100*(Z163-MINIFS(Z:Z,$E:$E,$E163))/(MAXIFS(Z:Z,$E:$E,$E163)-MINIFS(Z:Z,$E:$E,$E163))))</f>
        <v/>
      </c>
      <c r="CP163" s="223" t="str">
        <f t="array" ref="CP163">IF(AA163="","",
IF(INDEX(Settings!$H:$H,MATCH(CP$1,Settings!$G:$G,0))=TRUE,
100-100*(AA163-MINIFS(AA:AA,$E:$E,$E163))/(MAXIFS(AA:AA,$E:$E,$E163)-MINIFS(AA:AA,$E:$E,$E163)),
100*(AA163-MINIFS(AA:AA,$E:$E,$E163))/(MAXIFS(AA:AA,$E:$E,$E163)-MINIFS(AA:AA,$E:$E,$E163))))</f>
        <v/>
      </c>
      <c r="CQ163" s="223" t="str">
        <f t="array" ref="CQ163">IF(AB163="","",
IF(INDEX(Settings!$H:$H,MATCH(CQ$1,Settings!$G:$G,0))=TRUE,
100-100*(AB163-MINIFS(AB:AB,$E:$E,$E163))/(MAXIFS(AB:AB,$E:$E,$E163)-MINIFS(AB:AB,$E:$E,$E163)),
100*(AB163-MINIFS(AB:AB,$E:$E,$E163))/(MAXIFS(AB:AB,$E:$E,$E163)-MINIFS(AB:AB,$E:$E,$E163))))</f>
        <v/>
      </c>
      <c r="CR163" s="223" t="str">
        <f t="array" ref="CR163">IF(AC163="","",
IF(INDEX(Settings!$H:$H,MATCH(CR$1,Settings!$G:$G,0))=TRUE,
100-100*(AC163-MINIFS(AC:AC,$E:$E,$E163))/(MAXIFS(AC:AC,$E:$E,$E163)-MINIFS(AC:AC,$E:$E,$E163)),
100*(AC163-MINIFS(AC:AC,$E:$E,$E163))/(MAXIFS(AC:AC,$E:$E,$E163)-MINIFS(AC:AC,$E:$E,$E163))))</f>
        <v/>
      </c>
      <c r="CS163" s="223" t="str">
        <f t="array" ref="CS163">IF(AD163="","",
IF(INDEX(Settings!$H:$H,MATCH(CS$1,Settings!$G:$G,0))=TRUE,
100-100*(AD163-MINIFS(AD:AD,$E:$E,$E163))/(MAXIFS(AD:AD,$E:$E,$E163)-MINIFS(AD:AD,$E:$E,$E163)),
100*(AD163-MINIFS(AD:AD,$E:$E,$E163))/(MAXIFS(AD:AD,$E:$E,$E163)-MINIFS(AD:AD,$E:$E,$E163))))</f>
        <v/>
      </c>
      <c r="CT163" s="223" t="str">
        <f t="array" ref="CT163">IF(AE163="","",
IF(INDEX(Settings!$H:$H,MATCH(CT$1,Settings!$G:$G,0))=TRUE,
100-100*(AE163-MINIFS(AE:AE,$E:$E,$E163))/(MAXIFS(AE:AE,$E:$E,$E163)-MINIFS(AE:AE,$E:$E,$E163)),
100*(AE163-MINIFS(AE:AE,$E:$E,$E163))/(MAXIFS(AE:AE,$E:$E,$E163)-MINIFS(AE:AE,$E:$E,$E163))))</f>
        <v/>
      </c>
      <c r="CU163" s="223" t="str">
        <f t="array" ref="CU163">IF(AF163="","",
IF(INDEX(Settings!$H:$H,MATCH(CU$1,Settings!$G:$G,0))=TRUE,
100-100*(AF163-MINIFS(AF:AF,$E:$E,$E163))/(MAXIFS(AF:AF,$E:$E,$E163)-MINIFS(AF:AF,$E:$E,$E163)),
100*(AF163-MINIFS(AF:AF,$E:$E,$E163))/(MAXIFS(AF:AF,$E:$E,$E163)-MINIFS(AF:AF,$E:$E,$E163))))</f>
        <v/>
      </c>
      <c r="CV163" s="223" t="str">
        <f t="array" ref="CV163">IF(AG163="","",
IF(INDEX(Settings!$H:$H,MATCH(CV$1,Settings!$G:$G,0))=TRUE,
100-100*(AG163-MINIFS(AG:AG,$E:$E,$E163))/(MAXIFS(AG:AG,$E:$E,$E163)-MINIFS(AG:AG,$E:$E,$E163)),
100*(AG163-MINIFS(AG:AG,$E:$E,$E163))/(MAXIFS(AG:AG,$E:$E,$E163)-MINIFS(AG:AG,$E:$E,$E163))))</f>
        <v/>
      </c>
      <c r="CW163" s="223" t="str">
        <f t="array" ref="CW163">IF(AH163="","",
IF(INDEX(Settings!$H:$H,MATCH(CW$1,Settings!$G:$G,0))=TRUE,
100-100*(AH163-MINIFS(AH:AH,$E:$E,$E163))/(MAXIFS(AH:AH,$E:$E,$E163)-MINIFS(AH:AH,$E:$E,$E163)),
100*(AH163-MINIFS(AH:AH,$E:$E,$E163))/(MAXIFS(AH:AH,$E:$E,$E163)-MINIFS(AH:AH,$E:$E,$E163))))</f>
        <v/>
      </c>
      <c r="CX163" s="223" t="str">
        <f t="array" ref="CX163">IF(AI163="","",
IF(INDEX(Settings!$H:$H,MATCH(CX$1,Settings!$G:$G,0))=TRUE,
100-100*(AI163-MINIFS(AI:AI,$E:$E,$E163))/(MAXIFS(AI:AI,$E:$E,$E163)-MINIFS(AI:AI,$E:$E,$E163)),
100*(AI163-MINIFS(AI:AI,$E:$E,$E163))/(MAXIFS(AI:AI,$E:$E,$E163)-MINIFS(AI:AI,$E:$E,$E163))))</f>
        <v/>
      </c>
      <c r="CY163" s="223" t="str">
        <f t="array" ref="CY163">IF(AJ163="","",
IF(INDEX(Settings!$H:$H,MATCH(CY$1,Settings!$G:$G,0))=TRUE,
100-100*(AJ163-MINIFS(AJ:AJ,$E:$E,$E163))/(MAXIFS(AJ:AJ,$E:$E,$E163)-MINIFS(AJ:AJ,$E:$E,$E163)),
100*(AJ163-MINIFS(AJ:AJ,$E:$E,$E163))/(MAXIFS(AJ:AJ,$E:$E,$E163)-MINIFS(AJ:AJ,$E:$E,$E163))))</f>
        <v/>
      </c>
      <c r="CZ163" s="223" t="str">
        <f t="array" ref="CZ163">IF(AK163="","",
IF(INDEX(Settings!$H:$H,MATCH(CZ$1,Settings!$G:$G,0))=TRUE,
100-100*(AK163-MINIFS(AK:AK,$E:$E,$E163))/(MAXIFS(AK:AK,$E:$E,$E163)-MINIFS(AK:AK,$E:$E,$E163)),
100*(AK163-MINIFS(AK:AK,$E:$E,$E163))/(MAXIFS(AK:AK,$E:$E,$E163)-MINIFS(AK:AK,$E:$E,$E163))))</f>
        <v/>
      </c>
      <c r="DA163" s="223" t="str">
        <f t="array" ref="DA163">IF(AL163="","",
IF(INDEX(Settings!$H:$H,MATCH(DA$1,Settings!$G:$G,0))=TRUE,
100-100*(AL163-MINIFS(AL:AL,$E:$E,$E163))/(MAXIFS(AL:AL,$E:$E,$E163)-MINIFS(AL:AL,$E:$E,$E163)),
100*(AL163-MINIFS(AL:AL,$E:$E,$E163))/(MAXIFS(AL:AL,$E:$E,$E163)-MINIFS(AL:AL,$E:$E,$E163))))</f>
        <v/>
      </c>
      <c r="DB163" s="223" t="str">
        <f t="array" ref="DB163">IF(AM163="","",
IF(INDEX(Settings!$H:$H,MATCH(DB$1,Settings!$G:$G,0))=TRUE,
100-100*(AM163-MINIFS(AM:AM,$E:$E,$E163))/(MAXIFS(AM:AM,$E:$E,$E163)-MINIFS(AM:AM,$E:$E,$E163)),
100*(AM163-MINIFS(AM:AM,$E:$E,$E163))/(MAXIFS(AM:AM,$E:$E,$E163)-MINIFS(AM:AM,$E:$E,$E163))))</f>
        <v/>
      </c>
      <c r="DC163" s="223" t="str">
        <f t="array" ref="DC163">IF(AN163="","",
IF(INDEX(Settings!$H:$H,MATCH(DC$1,Settings!$G:$G,0))=TRUE,
100-100*(AN163-MINIFS(AN:AN,$E:$E,$E163))/(MAXIFS(AN:AN,$E:$E,$E163)-MINIFS(AN:AN,$E:$E,$E163)),
100*(AN163-MINIFS(AN:AN,$E:$E,$E163))/(MAXIFS(AN:AN,$E:$E,$E163)-MINIFS(AN:AN,$E:$E,$E163))))</f>
        <v/>
      </c>
      <c r="DD163" s="223" t="str">
        <f t="array" ref="DD163">IF(AO163="","",
IF(INDEX(Settings!$H:$H,MATCH(DD$1,Settings!$G:$G,0))=TRUE,
100-100*(AO163-MINIFS(AO:AO,$E:$E,$E163))/(MAXIFS(AO:AO,$E:$E,$E163)-MINIFS(AO:AO,$E:$E,$E163)),
100*(AO163-MINIFS(AO:AO,$E:$E,$E163))/(MAXIFS(AO:AO,$E:$E,$E163)-MINIFS(AO:AO,$E:$E,$E163))))</f>
        <v/>
      </c>
      <c r="DE163" s="223" t="str">
        <f t="array" ref="DE163">IF(AP163="","",
IF(INDEX(Settings!$H:$H,MATCH(DE$1,Settings!$G:$G,0))=TRUE,
100-100*(AP163-MINIFS(AP:AP,$E:$E,$E163))/(MAXIFS(AP:AP,$E:$E,$E163)-MINIFS(AP:AP,$E:$E,$E163)),
100*(AP163-MINIFS(AP:AP,$E:$E,$E163))/(MAXIFS(AP:AP,$E:$E,$E163)-MINIFS(AP:AP,$E:$E,$E163))))</f>
        <v/>
      </c>
      <c r="DF163" s="223" t="str">
        <f t="array" ref="DF163">IF(AQ163="","",
IF(INDEX(Settings!$H:$H,MATCH(DF$1,Settings!$G:$G,0))=TRUE,
100-100*(AQ163-MINIFS(AQ:AQ,$E:$E,$E163))/(MAXIFS(AQ:AQ,$E:$E,$E163)-MINIFS(AQ:AQ,$E:$E,$E163)),
100*(AQ163-MINIFS(AQ:AQ,$E:$E,$E163))/(MAXIFS(AQ:AQ,$E:$E,$E163)-MINIFS(AQ:AQ,$E:$E,$E163))))</f>
        <v/>
      </c>
      <c r="DG163" s="223" t="str">
        <f t="array" ref="DG163">IF(AR163="","",
IF(INDEX(Settings!$H:$H,MATCH(DG$1,Settings!$G:$G,0))=TRUE,
100-100*(AR163-MINIFS(AR:AR,$E:$E,$E163))/(MAXIFS(AR:AR,$E:$E,$E163)-MINIFS(AR:AR,$E:$E,$E163)),
100*(AR163-MINIFS(AR:AR,$E:$E,$E163))/(MAXIFS(AR:AR,$E:$E,$E163)-MINIFS(AR:AR,$E:$E,$E163))))</f>
        <v/>
      </c>
      <c r="DH163" s="223" t="str">
        <f t="array" ref="DH163">IF(AS163="","",
IF(INDEX(Settings!$H:$H,MATCH(DH$1,Settings!$G:$G,0))=TRUE,
100-100*(AS163-MINIFS(AS:AS,$E:$E,$E163))/(MAXIFS(AS:AS,$E:$E,$E163)-MINIFS(AS:AS,$E:$E,$E163)),
100*(AS163-MINIFS(AS:AS,$E:$E,$E163))/(MAXIFS(AS:AS,$E:$E,$E163)-MINIFS(AS:AS,$E:$E,$E163))))</f>
        <v/>
      </c>
      <c r="DI163" s="223" t="str">
        <f t="array" ref="DI163">IF(AT163="","",
IF(INDEX(Settings!$H:$H,MATCH(DI$1,Settings!$G:$G,0))=TRUE,
100-100*(AT163-MINIFS(AT:AT,$E:$E,$E163))/(MAXIFS(AT:AT,$E:$E,$E163)-MINIFS(AT:AT,$E:$E,$E163)),
100*(AT163-MINIFS(AT:AT,$E:$E,$E163))/(MAXIFS(AT:AT,$E:$E,$E163)-MINIFS(AT:AT,$E:$E,$E163))))</f>
        <v/>
      </c>
      <c r="DJ163" s="223" t="str">
        <f t="array" ref="DJ163">IF(AU163="","",
IF(INDEX(Settings!$H:$H,MATCH(DJ$1,Settings!$G:$G,0))=TRUE,
100-100*(AU163-MINIFS(AU:AU,$E:$E,$E163))/(MAXIFS(AU:AU,$E:$E,$E163)-MINIFS(AU:AU,$E:$E,$E163)),
100*(AU163-MINIFS(AU:AU,$E:$E,$E163))/(MAXIFS(AU:AU,$E:$E,$E163)-MINIFS(AU:AU,$E:$E,$E163))))</f>
        <v/>
      </c>
      <c r="DK163" s="223" t="str">
        <f t="array" ref="DK163">IF(AV163="","",
IF(INDEX(Settings!$H:$H,MATCH(DK$1,Settings!$G:$G,0))=TRUE,
100-100*(AV163-MINIFS(AV:AV,$E:$E,$E163))/(MAXIFS(AV:AV,$E:$E,$E163)-MINIFS(AV:AV,$E:$E,$E163)),
100*(AV163-MINIFS(AV:AV,$E:$E,$E163))/(MAXIFS(AV:AV,$E:$E,$E163)-MINIFS(AV:AV,$E:$E,$E163))))</f>
        <v/>
      </c>
      <c r="DL163" s="223" t="str">
        <f t="array" ref="DL163">IF(AW163="","",
IF(INDEX(Settings!$H:$H,MATCH(DL$1,Settings!$G:$G,0))=TRUE,
100-100*(AW163-MINIFS(AW:AW,$E:$E,$E163))/(MAXIFS(AW:AW,$E:$E,$E163)-MINIFS(AW:AW,$E:$E,$E163)),
100*(AW163-MINIFS(AW:AW,$E:$E,$E163))/(MAXIFS(AW:AW,$E:$E,$E163)-MINIFS(AW:AW,$E:$E,$E163))))</f>
        <v/>
      </c>
      <c r="DM163" s="223" t="str">
        <f t="array" ref="DM163">IF(AX163="","",
IF(INDEX(Settings!$H:$H,MATCH(DM$1,Settings!$G:$G,0))=TRUE,
100-100*(AX163-MINIFS(AX:AX,$E:$E,$E163))/(MAXIFS(AX:AX,$E:$E,$E163)-MINIFS(AX:AX,$E:$E,$E163)),
100*(AX163-MINIFS(AX:AX,$E:$E,$E163))/(MAXIFS(AX:AX,$E:$E,$E163)-MINIFS(AX:AX,$E:$E,$E163))))</f>
        <v/>
      </c>
      <c r="DN163" s="223" t="str">
        <f t="array" ref="DN163">IF(AY163="","",
IF(INDEX(Settings!$H:$H,MATCH(DN$1,Settings!$G:$G,0))=TRUE,
100-100*(AY163-MINIFS(AY:AY,$E:$E,$E163))/(MAXIFS(AY:AY,$E:$E,$E163)-MINIFS(AY:AY,$E:$E,$E163)),
100*(AY163-MINIFS(AY:AY,$E:$E,$E163))/(MAXIFS(AY:AY,$E:$E,$E163)-MINIFS(AY:AY,$E:$E,$E163))))</f>
        <v/>
      </c>
      <c r="DO163" s="223" t="str">
        <f t="array" ref="DO163">IF(AZ163="","",
IF(INDEX(Settings!$H:$H,MATCH(DO$1,Settings!$G:$G,0))=TRUE,
100-100*(AZ163-MINIFS(AZ:AZ,$E:$E,$E163))/(MAXIFS(AZ:AZ,$E:$E,$E163)-MINIFS(AZ:AZ,$E:$E,$E163)),
100*(AZ163-MINIFS(AZ:AZ,$E:$E,$E163))/(MAXIFS(AZ:AZ,$E:$E,$E163)-MINIFS(AZ:AZ,$E:$E,$E163))))</f>
        <v/>
      </c>
      <c r="DP163" s="223" t="str">
        <f t="array" ref="DP163">IF(BA163="","",
IF(INDEX(Settings!$H:$H,MATCH(DP$1,Settings!$G:$G,0))=TRUE,
100-100*(BA163-MINIFS(BA:BA,$E:$E,$E163))/(MAXIFS(BA:BA,$E:$E,$E163)-MINIFS(BA:BA,$E:$E,$E163)),
100*(BA163-MINIFS(BA:BA,$E:$E,$E163))/(MAXIFS(BA:BA,$E:$E,$E163)-MINIFS(BA:BA,$E:$E,$E163))))</f>
        <v/>
      </c>
      <c r="DQ163" s="223" t="str">
        <f t="array" ref="DQ163">IF(BB163="","",
IF(INDEX(Settings!$H:$H,MATCH(DQ$1,Settings!$G:$G,0))=TRUE,
100-100*(BB163-MINIFS(BB:BB,$E:$E,$E163))/(MAXIFS(BB:BB,$E:$E,$E163)-MINIFS(BB:BB,$E:$E,$E163)),
100*(BB163-MINIFS(BB:BB,$E:$E,$E163))/(MAXIFS(BB:BB,$E:$E,$E163)-MINIFS(BB:BB,$E:$E,$E163))))</f>
        <v/>
      </c>
      <c r="DR163" s="223" t="str">
        <f t="array" ref="DR163">IF(BC163="","",
IF(INDEX(Settings!$H:$H,MATCH(DR$1,Settings!$G:$G,0))=TRUE,
100-100*(BC163-MINIFS(BC:BC,$E:$E,$E163))/(MAXIFS(BC:BC,$E:$E,$E163)-MINIFS(BC:BC,$E:$E,$E163)),
100*(BC163-MINIFS(BC:BC,$E:$E,$E163))/(MAXIFS(BC:BC,$E:$E,$E163)-MINIFS(BC:BC,$E:$E,$E163))))</f>
        <v/>
      </c>
      <c r="DS163" s="223" t="str">
        <f t="array" ref="DS163">IF(BD163="","",
IF(INDEX(Settings!$H:$H,MATCH(DS$1,Settings!$G:$G,0))=TRUE,
100-100*(BD163-MINIFS(BD:BD,$E:$E,$E163))/(MAXIFS(BD:BD,$E:$E,$E163)-MINIFS(BD:BD,$E:$E,$E163)),
100*(BD163-MINIFS(BD:BD,$E:$E,$E163))/(MAXIFS(BD:BD,$E:$E,$E163)-MINIFS(BD:BD,$E:$E,$E163))))</f>
        <v/>
      </c>
      <c r="DT163" s="223" t="str">
        <f t="array" ref="DT163">IF(BE163="","",
IF(INDEX(Settings!$H:$H,MATCH(DT$1,Settings!$G:$G,0))=TRUE,
100-100*(BE163-MINIFS(BE:BE,$E:$E,$E163))/(MAXIFS(BE:BE,$E:$E,$E163)-MINIFS(BE:BE,$E:$E,$E163)),
100*(BE163-MINIFS(BE:BE,$E:$E,$E163))/(MAXIFS(BE:BE,$E:$E,$E163)-MINIFS(BE:BE,$E:$E,$E163))))</f>
        <v/>
      </c>
      <c r="DU163" s="223" t="str">
        <f t="array" ref="DU163">IF(BF163="","",
IF(INDEX(Settings!$H:$H,MATCH(DU$1,Settings!$G:$G,0))=TRUE,
100-100*(BF163-MINIFS(BF:BF,$E:$E,$E163))/(MAXIFS(BF:BF,$E:$E,$E163)-MINIFS(BF:BF,$E:$E,$E163)),
100*(BF163-MINIFS(BF:BF,$E:$E,$E163))/(MAXIFS(BF:BF,$E:$E,$E163)-MINIFS(BF:BF,$E:$E,$E163))))</f>
        <v/>
      </c>
      <c r="DV163" s="223" t="str">
        <f t="array" ref="DV163">IF(BG163="","",
IF(INDEX(Settings!$H:$H,MATCH(DV$1,Settings!$G:$G,0))=TRUE,
100-100*(BG163-MINIFS(BG:BG,$E:$E,$E163))/(MAXIFS(BG:BG,$E:$E,$E163)-MINIFS(BG:BG,$E:$E,$E163)),
100*(BG163-MINIFS(BG:BG,$E:$E,$E163))/(MAXIFS(BG:BG,$E:$E,$E163)-MINIFS(BG:BG,$E:$E,$E163))))</f>
        <v/>
      </c>
      <c r="DW163" s="223" t="str">
        <f t="array" ref="DW163">IF(BH163="","",
IF(INDEX(Settings!$H:$H,MATCH(DW$1,Settings!$G:$G,0))=TRUE,
100-100*(BH163-MINIFS(BH:BH,$E:$E,$E163))/(MAXIFS(BH:BH,$E:$E,$E163)-MINIFS(BH:BH,$E:$E,$E163)),
100*(BH163-MINIFS(BH:BH,$E:$E,$E163))/(MAXIFS(BH:BH,$E:$E,$E163)-MINIFS(BH:BH,$E:$E,$E163))))</f>
        <v/>
      </c>
      <c r="DX163" s="223" t="str">
        <f t="array" ref="DX163">IF(BI163="","",
IF(INDEX(Settings!$H:$H,MATCH(DX$1,Settings!$G:$G,0))=TRUE,
100-100*(BI163-MINIFS(BI:BI,$E:$E,$E163))/(MAXIFS(BI:BI,$E:$E,$E163)-MINIFS(BI:BI,$E:$E,$E163)),
100*(BI163-MINIFS(BI:BI,$E:$E,$E163))/(MAXIFS(BI:BI,$E:$E,$E163)-MINIFS(BI:BI,$E:$E,$E163))))</f>
        <v/>
      </c>
      <c r="DY163" s="223" t="str">
        <f t="array" ref="DY163">IF(BJ163="","",
IF(INDEX(Settings!$H:$H,MATCH(DY$1,Settings!$G:$G,0))=TRUE,
100-100*(BJ163-MINIFS(BJ:BJ,$E:$E,$E163))/(MAXIFS(BJ:BJ,$E:$E,$E163)-MINIFS(BJ:BJ,$E:$E,$E163)),
100*(BJ163-MINIFS(BJ:BJ,$E:$E,$E163))/(MAXIFS(BJ:BJ,$E:$E,$E163)-MINIFS(BJ:BJ,$E:$E,$E163))))</f>
        <v/>
      </c>
      <c r="DZ163" s="225"/>
      <c r="EA163" s="225"/>
      <c r="EB163" s="225" t="str">
        <f t="shared" si="8"/>
        <v/>
      </c>
      <c r="EC163" s="225" t="str">
        <f t="shared" si="9"/>
        <v/>
      </c>
      <c r="ED163" s="225" t="str">
        <f t="shared" si="10"/>
        <v/>
      </c>
      <c r="EE163" s="225" t="str">
        <f t="shared" si="11"/>
        <v/>
      </c>
      <c r="EF163" s="225" t="str">
        <f t="shared" si="12"/>
        <v/>
      </c>
      <c r="EG163" s="225" t="str">
        <f t="shared" si="13"/>
        <v/>
      </c>
      <c r="EH163" s="225"/>
      <c r="EI163" s="225"/>
      <c r="EJ163" s="225"/>
      <c r="EK163" s="225"/>
      <c r="EL163" s="225"/>
      <c r="EM163" s="225"/>
    </row>
    <row r="164">
      <c r="A164" s="231"/>
      <c r="B164" s="231"/>
      <c r="C164" s="231"/>
      <c r="D164" s="231" t="str">
        <f t="array" ref="D164">IFERROR(INDEX(Profiles!$B:$B,MATCH($A164,Profiles!$A:$A,0)),"")</f>
        <v/>
      </c>
      <c r="E164" s="231"/>
      <c r="F164" s="231"/>
      <c r="G164" s="231"/>
      <c r="H164" s="231"/>
      <c r="I164" s="231" t="str">
        <f>IF(A164="","",IF(Settings!$N$3="DATE",F164&amp;": "&amp;TEXT(B164,"M/DD/YY"),F164&amp;": "&amp;H164))</f>
        <v/>
      </c>
      <c r="J164" s="231"/>
      <c r="K164" s="231"/>
      <c r="L164" s="231"/>
      <c r="M164" s="232" t="str">
        <f t="shared" si="14"/>
        <v/>
      </c>
      <c r="N164" s="231"/>
      <c r="O164" s="231"/>
      <c r="P164" s="231"/>
      <c r="Q164" s="231"/>
      <c r="R164" s="231"/>
      <c r="S164" s="230" t="str">
        <f>IFERROR(VLOOKUP(AF164, 'YOYO IR Scores'!A:C, 3, FALSE), "")
</f>
        <v/>
      </c>
      <c r="T164" s="231"/>
      <c r="U164" s="231"/>
      <c r="V164" s="231"/>
      <c r="W164" s="231"/>
      <c r="X164" s="233" t="str">
        <f t="shared" si="4"/>
        <v/>
      </c>
      <c r="Y164" s="234" t="str">
        <f t="shared" si="5"/>
        <v/>
      </c>
      <c r="Z164" s="234" t="str">
        <f t="shared" si="6"/>
        <v/>
      </c>
      <c r="AA164" s="233" t="str">
        <f t="shared" si="7"/>
        <v/>
      </c>
      <c r="AB164" s="232"/>
      <c r="AC164" s="232"/>
      <c r="AD164" s="232"/>
      <c r="AE164" s="232" t="str">
        <f>IFERROR(VLOOKUP(AF164, 'YOYO IR Scores'!A:C, 2, FALSE), "")</f>
        <v/>
      </c>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t="str">
        <f t="array" ref="BK164">IF(J164="","",
IF(INDEX(Settings!$H:$H,MATCH(BY$1,Settings!$G:$G,0))=TRUE,
100-100*(J164-MIN(J:J))/(MAX(J:J)-MIN(J:J)),
100*(J164-MIN(J:J))/(MAX(J:J)-MIN(J:J))))</f>
        <v/>
      </c>
      <c r="BL164" s="232" t="str">
        <f t="array" ref="BL164">IF(J164="","",
IF(INDEX(Settings!$H:$H,MATCH(BY$1,Settings!$G:$G,0))=TRUE,
100-100*(J164-MINIFS(J:J,$E:$E,$E164))/(MAXIFS(J:J,$E:$E,$E164)-MINIFS(J:J,$E:$E,$E164)),
100*(J164-MINIFS(J:J,$E:$E,$E164))/(MAXIFS(J:J,$E:$E,$E164)-MINIFS(J:J,$E:$E,$E164))))</f>
        <v/>
      </c>
      <c r="BM164" s="232" t="str">
        <f t="array" ref="BM164">IF(J164="","",
IF(INDEX(Settings!$H:$H,MATCH(BY$1,Settings!$G:$G,0))=TRUE,
100-100*(J164-MINIFS(J:J,$E:$E,$E164,$I:$I,$I164))/(MAXIFS(J:J,$E:$E,$E164,$I:$I,$I164)-MINIFS(J:J,$E:$E,$E164,$I:$I,$I164)),
100*(J164-MINIFS(J:J,$E:$E,$E164,$I:$I,$I164))/(MAXIFS(J:J,$E:$E,$E164,$I:$I,$I164)-MINIFS(J:J,$E:$E,$E164,$I:$I,$I164))))</f>
        <v/>
      </c>
      <c r="BN164" s="231" t="str">
        <f t="array" ref="BN164">IF(J164="","",
IF(INDEX(Settings!$H:$H,MATCH(BY$1,Settings!$G:$G,0))=TRUE,
100-100*PERCENTRANK(J:J,J164),
100*PERCENTRANK(J:J,J164)))</f>
        <v/>
      </c>
      <c r="BO164" s="231" t="str">
        <f>IFERROR(__xludf.DUMMYFUNCTION("IF(J164="""","""",
IF(INDEX(Settings!$H:$H,MATCH(BY$1,Settings!$G:$G,0))=TRUE,
100-100*PERCENTRANK(FILTER(J:J,$E:$E=$E164),J164),
100*PERCENTRANK(FILTER(J:J,$E:$E=$E164),J164)))"),"")</f>
        <v/>
      </c>
      <c r="BP164" s="231" t="str">
        <f>IFERROR(__xludf.DUMMYFUNCTION("IF(J164="""","""",
IF(INDEX(Settings!$H:$H,MATCH(BY$1,Settings!$G:$G,0))=TRUE,
100-100*PERCENTRANK(FILTER(J:J,$E:$E=$E164,$I:$I=$I164),J164),
100*PERCENTRANK(FILTER(J:J,$E:$E=$E164,$I:$I=$I164),J164)))"),"")</f>
        <v/>
      </c>
      <c r="BQ164" s="233" t="str">
        <f t="array" ref="BQ164">IF(J164="","",
IF(INDEX(Settings!$H:$H,MATCH(BY$1,Settings!$G:$G,0))=TRUE,
-1*(J164-AVERAGE(J:J))/STDEV(J:J),
(J164-AVERAGE(J:J))/STDEV(J:J)))</f>
        <v/>
      </c>
      <c r="BR164" s="233" t="str">
        <f>IFERROR(__xludf.DUMMYFUNCTION("IF(J164="""","""",
IF(INDEX(Settings!$H:$H,MATCH(BY$1,Settings!$G:$G,0))=TRUE,
-1*(J164-AVERAGEIFS(J:J,$E:$E,$E164))/STDEV(FILTER(J:J,$E:$E=$E164)),
(J164-AVERAGEIFS(J:J,$E:$E,$E164))/STDEV(FILTER(J:J,$E:$E=$E164))))"),"")</f>
        <v/>
      </c>
      <c r="BS164" s="233"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1"/>
      <c r="BX164" s="231"/>
      <c r="BY164" s="232" t="str">
        <f t="array" ref="BY164">IF(J164="","",
IF(INDEX(Settings!$H:$H,MATCH(BY$1,Settings!$G:$G,0))=TRUE,
100-100*(J164-MINIFS(J:J,$E:$E,$E164))/(MAXIFS(J:J,$E:$E,$E164)-MINIFS(J:J,$E:$E,$E164)),
100*(J164-MINIFS(J:J,$E:$E,$E164))/(MAXIFS(J:J,$E:$E,$E164)-MINIFS(J:J,$E:$E,$E164))))</f>
        <v/>
      </c>
      <c r="BZ164" s="232" t="str">
        <f t="array" ref="BZ164">IF(K164="","",
IF(INDEX(Settings!$H:$H,MATCH(BZ$1,Settings!$G:$G,0))=TRUE,
100-100*(K164-MINIFS(K:K,$E:$E,$E164))/(MAXIFS(K:K,$E:$E,$E164)-MINIFS(K:K,$E:$E,$E164)),
100*(K164-MINIFS(K:K,$E:$E,$E164))/(MAXIFS(K:K,$E:$E,$E164)-MINIFS(K:K,$E:$E,$E164))))</f>
        <v/>
      </c>
      <c r="CA164" s="232" t="str">
        <f t="array" ref="CA164">IF(L164="","",
IF(INDEX(Settings!$H:$H,MATCH(CA$1,Settings!$G:$G,0))=TRUE,
100-100*(L164-MINIFS(L:L,$E:$E,$E164))/(MAXIFS(L:L,$E:$E,$E164)-MINIFS(L:L,$E:$E,$E164)),
100*(L164-MINIFS(L:L,$E:$E,$E164))/(MAXIFS(L:L,$E:$E,$E164)-MINIFS(L:L,$E:$E,$E164))))</f>
        <v/>
      </c>
      <c r="CB164" s="232" t="str">
        <f t="array" ref="CB164">IF(M164="","",
IF(INDEX(Settings!$H:$H,MATCH(CB$1,Settings!$G:$G,0))=TRUE,
100-100*(M164-MINIFS(M:M,$E:$E,$E164))/(MAXIFS(M:M,$E:$E,$E164)-MINIFS(M:M,$E:$E,$E164)),
100*(M164-MINIFS(M:M,$E:$E,$E164))/(MAXIFS(M:M,$E:$E,$E164)-MINIFS(M:M,$E:$E,$E164))))</f>
        <v/>
      </c>
      <c r="CC164" s="232" t="str">
        <f t="array" ref="CC164">IF(N164="","",
IF(INDEX(Settings!$H:$H,MATCH(CC$1,Settings!$G:$G,0))=TRUE,
100-100*(N164-MINIFS(N:N,$E:$E,$E164))/(MAXIFS(N:N,$E:$E,$E164)-MINIFS(N:N,$E:$E,$E164)),
100*(N164-MINIFS(N:N,$E:$E,$E164))/(MAXIFS(N:N,$E:$E,$E164)-MINIFS(N:N,$E:$E,$E164))))</f>
        <v/>
      </c>
      <c r="CD164" s="232" t="str">
        <f t="array" ref="CD164">IF(O164="","",
IF(INDEX(Settings!$H:$H,MATCH(CD$1,Settings!$G:$G,0))=TRUE,
100-100*(O164-MINIFS(O:O,$E:$E,$E164))/(MAXIFS(O:O,$E:$E,$E164)-MINIFS(O:O,$E:$E,$E164)),
100*(O164-MINIFS(O:O,$E:$E,$E164))/(MAXIFS(O:O,$E:$E,$E164)-MINIFS(O:O,$E:$E,$E164))))</f>
        <v/>
      </c>
      <c r="CE164" s="232" t="str">
        <f t="array" ref="CE164">IF(P164="","",
IF(INDEX(Settings!$H:$H,MATCH(CE$1,Settings!$G:$G,0))=TRUE,
100-100*(P164-MINIFS(P:P,$E:$E,$E164))/(MAXIFS(P:P,$E:$E,$E164)-MINIFS(P:P,$E:$E,$E164)),
100*(P164-MINIFS(P:P,$E:$E,$E164))/(MAXIFS(P:P,$E:$E,$E164)-MINIFS(P:P,$E:$E,$E164))))</f>
        <v/>
      </c>
      <c r="CF164" s="232" t="str">
        <f t="array" ref="CF164">IF(Q164="","",
IF(INDEX(Settings!$H:$H,MATCH(CF$1,Settings!$G:$G,0))=TRUE,
100-100*(Q164-MINIFS(Q:Q,$E:$E,$E164))/(MAXIFS(Q:Q,$E:$E,$E164)-MINIFS(Q:Q,$E:$E,$E164)),
100*(Q164-MINIFS(Q:Q,$E:$E,$E164))/(MAXIFS(Q:Q,$E:$E,$E164)-MINIFS(Q:Q,$E:$E,$E164))))</f>
        <v/>
      </c>
      <c r="CG164" s="232" t="str">
        <f t="array" ref="CG164">IF(R164="","",
IF(INDEX(Settings!$H:$H,MATCH(CG$1,Settings!$G:$G,0))=TRUE,
100-100*(R164-MINIFS(R:R,$E:$E,$E164))/(MAXIFS(R:R,$E:$E,$E164)-MINIFS(R:R,$E:$E,$E164)),
100*(R164-MINIFS(R:R,$E:$E,$E164))/(MAXIFS(R:R,$E:$E,$E164)-MINIFS(R:R,$E:$E,$E164))))</f>
        <v/>
      </c>
      <c r="CH164" s="232" t="str">
        <f t="array" ref="CH164">IF(S164="","",
IF(INDEX(Settings!$H:$H,MATCH(CH$1,Settings!$G:$G,0))=TRUE,
100-100*(S164-MINIFS(S:S,$E:$E,$E164))/(MAXIFS(S:S,$E:$E,$E164)-MINIFS(S:S,$E:$E,$E164)),
100*(S164-MINIFS(S:S,$E:$E,$E164))/(MAXIFS(S:S,$E:$E,$E164)-MINIFS(S:S,$E:$E,$E164))))</f>
        <v/>
      </c>
      <c r="CI164" s="232" t="str">
        <f t="array" ref="CI164">IF(T164="","",
IF(INDEX(Settings!$H:$H,MATCH(CI$1,Settings!$G:$G,0))=TRUE,
100-100*(T164-MINIFS(T:T,$E:$E,$E164))/(MAXIFS(T:T,$E:$E,$E164)-MINIFS(T:T,$E:$E,$E164)),
100*(T164-MINIFS(T:T,$E:$E,$E164))/(MAXIFS(T:T,$E:$E,$E164)-MINIFS(T:T,$E:$E,$E164))))</f>
        <v/>
      </c>
      <c r="CJ164" s="232" t="str">
        <f t="array" ref="CJ164">IF(U164="","",
IF(INDEX(Settings!$H:$H,MATCH(CJ$1,Settings!$G:$G,0))=TRUE,
100-100*(U164-MINIFS(U:U,$E:$E,$E164))/(MAXIFS(U:U,$E:$E,$E164)-MINIFS(U:U,$E:$E,$E164)),
100*(U164-MINIFS(U:U,$E:$E,$E164))/(MAXIFS(U:U,$E:$E,$E164)-MINIFS(U:U,$E:$E,$E164))))</f>
        <v/>
      </c>
      <c r="CK164" s="232" t="str">
        <f t="array" ref="CK164">IF(V164="","",
IF(INDEX(Settings!$H:$H,MATCH(CK$1,Settings!$G:$G,0))=TRUE,
100-100*(V164-MINIFS(V:V,$E:$E,$E164))/(MAXIFS(V:V,$E:$E,$E164)-MINIFS(V:V,$E:$E,$E164)),
100*(V164-MINIFS(V:V,$E:$E,$E164))/(MAXIFS(V:V,$E:$E,$E164)-MINIFS(V:V,$E:$E,$E164))))</f>
        <v/>
      </c>
      <c r="CL164" s="232" t="str">
        <f t="array" ref="CL164">IF(W164="","",
IF(INDEX(Settings!$H:$H,MATCH(CL$1,Settings!$G:$G,0))=TRUE,
100-100*(W164-MINIFS(W:W,$E:$E,$E164))/(MAXIFS(W:W,$E:$E,$E164)-MINIFS(W:W,$E:$E,$E164)),
100*(W164-MINIFS(W:W,$E:$E,$E164))/(MAXIFS(W:W,$E:$E,$E164)-MINIFS(W:W,$E:$E,$E164))))</f>
        <v/>
      </c>
      <c r="CM164" s="232" t="str">
        <f t="array" ref="CM164">IF(X164="","",
IF(INDEX(Settings!$H:$H,MATCH(CM$1,Settings!$G:$G,0))=TRUE,
100-100*(X164-MINIFS(X:X,$E:$E,$E164))/(MAXIFS(X:X,$E:$E,$E164)-MINIFS(X:X,$E:$E,$E164)),
100*(X164-MINIFS(X:X,$E:$E,$E164))/(MAXIFS(X:X,$E:$E,$E164)-MINIFS(X:X,$E:$E,$E164))))</f>
        <v/>
      </c>
      <c r="CN164" s="232" t="str">
        <f t="array" ref="CN164">IF(Y164="","",
IF(INDEX(Settings!$H:$H,MATCH(CN$1,Settings!$G:$G,0))=TRUE,
100-100*(Y164-MINIFS(Y:Y,$E:$E,$E164))/(MAXIFS(Y:Y,$E:$E,$E164)-MINIFS(Y:Y,$E:$E,$E164)),
100*(Y164-MINIFS(Y:Y,$E:$E,$E164))/(MAXIFS(Y:Y,$E:$E,$E164)-MINIFS(Y:Y,$E:$E,$E164))))</f>
        <v/>
      </c>
      <c r="CO164" s="232" t="str">
        <f t="array" ref="CO164">IF(Z164="","",
IF(INDEX(Settings!$H:$H,MATCH(CO$1,Settings!$G:$G,0))=TRUE,
100-100*(Z164-MINIFS(Z:Z,$E:$E,$E164))/(MAXIFS(Z:Z,$E:$E,$E164)-MINIFS(Z:Z,$E:$E,$E164)),
100*(Z164-MINIFS(Z:Z,$E:$E,$E164))/(MAXIFS(Z:Z,$E:$E,$E164)-MINIFS(Z:Z,$E:$E,$E164))))</f>
        <v/>
      </c>
      <c r="CP164" s="232" t="str">
        <f t="array" ref="CP164">IF(AA164="","",
IF(INDEX(Settings!$H:$H,MATCH(CP$1,Settings!$G:$G,0))=TRUE,
100-100*(AA164-MINIFS(AA:AA,$E:$E,$E164))/(MAXIFS(AA:AA,$E:$E,$E164)-MINIFS(AA:AA,$E:$E,$E164)),
100*(AA164-MINIFS(AA:AA,$E:$E,$E164))/(MAXIFS(AA:AA,$E:$E,$E164)-MINIFS(AA:AA,$E:$E,$E164))))</f>
        <v/>
      </c>
      <c r="CQ164" s="232" t="str">
        <f t="array" ref="CQ164">IF(AB164="","",
IF(INDEX(Settings!$H:$H,MATCH(CQ$1,Settings!$G:$G,0))=TRUE,
100-100*(AB164-MINIFS(AB:AB,$E:$E,$E164))/(MAXIFS(AB:AB,$E:$E,$E164)-MINIFS(AB:AB,$E:$E,$E164)),
100*(AB164-MINIFS(AB:AB,$E:$E,$E164))/(MAXIFS(AB:AB,$E:$E,$E164)-MINIFS(AB:AB,$E:$E,$E164))))</f>
        <v/>
      </c>
      <c r="CR164" s="232" t="str">
        <f t="array" ref="CR164">IF(AC164="","",
IF(INDEX(Settings!$H:$H,MATCH(CR$1,Settings!$G:$G,0))=TRUE,
100-100*(AC164-MINIFS(AC:AC,$E:$E,$E164))/(MAXIFS(AC:AC,$E:$E,$E164)-MINIFS(AC:AC,$E:$E,$E164)),
100*(AC164-MINIFS(AC:AC,$E:$E,$E164))/(MAXIFS(AC:AC,$E:$E,$E164)-MINIFS(AC:AC,$E:$E,$E164))))</f>
        <v/>
      </c>
      <c r="CS164" s="232" t="str">
        <f t="array" ref="CS164">IF(AD164="","",
IF(INDEX(Settings!$H:$H,MATCH(CS$1,Settings!$G:$G,0))=TRUE,
100-100*(AD164-MINIFS(AD:AD,$E:$E,$E164))/(MAXIFS(AD:AD,$E:$E,$E164)-MINIFS(AD:AD,$E:$E,$E164)),
100*(AD164-MINIFS(AD:AD,$E:$E,$E164))/(MAXIFS(AD:AD,$E:$E,$E164)-MINIFS(AD:AD,$E:$E,$E164))))</f>
        <v/>
      </c>
      <c r="CT164" s="232" t="str">
        <f t="array" ref="CT164">IF(AE164="","",
IF(INDEX(Settings!$H:$H,MATCH(CT$1,Settings!$G:$G,0))=TRUE,
100-100*(AE164-MINIFS(AE:AE,$E:$E,$E164))/(MAXIFS(AE:AE,$E:$E,$E164)-MINIFS(AE:AE,$E:$E,$E164)),
100*(AE164-MINIFS(AE:AE,$E:$E,$E164))/(MAXIFS(AE:AE,$E:$E,$E164)-MINIFS(AE:AE,$E:$E,$E164))))</f>
        <v/>
      </c>
      <c r="CU164" s="232" t="str">
        <f t="array" ref="CU164">IF(AF164="","",
IF(INDEX(Settings!$H:$H,MATCH(CU$1,Settings!$G:$G,0))=TRUE,
100-100*(AF164-MINIFS(AF:AF,$E:$E,$E164))/(MAXIFS(AF:AF,$E:$E,$E164)-MINIFS(AF:AF,$E:$E,$E164)),
100*(AF164-MINIFS(AF:AF,$E:$E,$E164))/(MAXIFS(AF:AF,$E:$E,$E164)-MINIFS(AF:AF,$E:$E,$E164))))</f>
        <v/>
      </c>
      <c r="CV164" s="232" t="str">
        <f t="array" ref="CV164">IF(AG164="","",
IF(INDEX(Settings!$H:$H,MATCH(CV$1,Settings!$G:$G,0))=TRUE,
100-100*(AG164-MINIFS(AG:AG,$E:$E,$E164))/(MAXIFS(AG:AG,$E:$E,$E164)-MINIFS(AG:AG,$E:$E,$E164)),
100*(AG164-MINIFS(AG:AG,$E:$E,$E164))/(MAXIFS(AG:AG,$E:$E,$E164)-MINIFS(AG:AG,$E:$E,$E164))))</f>
        <v/>
      </c>
      <c r="CW164" s="232" t="str">
        <f t="array" ref="CW164">IF(AH164="","",
IF(INDEX(Settings!$H:$H,MATCH(CW$1,Settings!$G:$G,0))=TRUE,
100-100*(AH164-MINIFS(AH:AH,$E:$E,$E164))/(MAXIFS(AH:AH,$E:$E,$E164)-MINIFS(AH:AH,$E:$E,$E164)),
100*(AH164-MINIFS(AH:AH,$E:$E,$E164))/(MAXIFS(AH:AH,$E:$E,$E164)-MINIFS(AH:AH,$E:$E,$E164))))</f>
        <v/>
      </c>
      <c r="CX164" s="232" t="str">
        <f t="array" ref="CX164">IF(AI164="","",
IF(INDEX(Settings!$H:$H,MATCH(CX$1,Settings!$G:$G,0))=TRUE,
100-100*(AI164-MINIFS(AI:AI,$E:$E,$E164))/(MAXIFS(AI:AI,$E:$E,$E164)-MINIFS(AI:AI,$E:$E,$E164)),
100*(AI164-MINIFS(AI:AI,$E:$E,$E164))/(MAXIFS(AI:AI,$E:$E,$E164)-MINIFS(AI:AI,$E:$E,$E164))))</f>
        <v/>
      </c>
      <c r="CY164" s="232" t="str">
        <f t="array" ref="CY164">IF(AJ164="","",
IF(INDEX(Settings!$H:$H,MATCH(CY$1,Settings!$G:$G,0))=TRUE,
100-100*(AJ164-MINIFS(AJ:AJ,$E:$E,$E164))/(MAXIFS(AJ:AJ,$E:$E,$E164)-MINIFS(AJ:AJ,$E:$E,$E164)),
100*(AJ164-MINIFS(AJ:AJ,$E:$E,$E164))/(MAXIFS(AJ:AJ,$E:$E,$E164)-MINIFS(AJ:AJ,$E:$E,$E164))))</f>
        <v/>
      </c>
      <c r="CZ164" s="232" t="str">
        <f t="array" ref="CZ164">IF(AK164="","",
IF(INDEX(Settings!$H:$H,MATCH(CZ$1,Settings!$G:$G,0))=TRUE,
100-100*(AK164-MINIFS(AK:AK,$E:$E,$E164))/(MAXIFS(AK:AK,$E:$E,$E164)-MINIFS(AK:AK,$E:$E,$E164)),
100*(AK164-MINIFS(AK:AK,$E:$E,$E164))/(MAXIFS(AK:AK,$E:$E,$E164)-MINIFS(AK:AK,$E:$E,$E164))))</f>
        <v/>
      </c>
      <c r="DA164" s="232" t="str">
        <f t="array" ref="DA164">IF(AL164="","",
IF(INDEX(Settings!$H:$H,MATCH(DA$1,Settings!$G:$G,0))=TRUE,
100-100*(AL164-MINIFS(AL:AL,$E:$E,$E164))/(MAXIFS(AL:AL,$E:$E,$E164)-MINIFS(AL:AL,$E:$E,$E164)),
100*(AL164-MINIFS(AL:AL,$E:$E,$E164))/(MAXIFS(AL:AL,$E:$E,$E164)-MINIFS(AL:AL,$E:$E,$E164))))</f>
        <v/>
      </c>
      <c r="DB164" s="232" t="str">
        <f t="array" ref="DB164">IF(AM164="","",
IF(INDEX(Settings!$H:$H,MATCH(DB$1,Settings!$G:$G,0))=TRUE,
100-100*(AM164-MINIFS(AM:AM,$E:$E,$E164))/(MAXIFS(AM:AM,$E:$E,$E164)-MINIFS(AM:AM,$E:$E,$E164)),
100*(AM164-MINIFS(AM:AM,$E:$E,$E164))/(MAXIFS(AM:AM,$E:$E,$E164)-MINIFS(AM:AM,$E:$E,$E164))))</f>
        <v/>
      </c>
      <c r="DC164" s="232" t="str">
        <f t="array" ref="DC164">IF(AN164="","",
IF(INDEX(Settings!$H:$H,MATCH(DC$1,Settings!$G:$G,0))=TRUE,
100-100*(AN164-MINIFS(AN:AN,$E:$E,$E164))/(MAXIFS(AN:AN,$E:$E,$E164)-MINIFS(AN:AN,$E:$E,$E164)),
100*(AN164-MINIFS(AN:AN,$E:$E,$E164))/(MAXIFS(AN:AN,$E:$E,$E164)-MINIFS(AN:AN,$E:$E,$E164))))</f>
        <v/>
      </c>
      <c r="DD164" s="232" t="str">
        <f t="array" ref="DD164">IF(AO164="","",
IF(INDEX(Settings!$H:$H,MATCH(DD$1,Settings!$G:$G,0))=TRUE,
100-100*(AO164-MINIFS(AO:AO,$E:$E,$E164))/(MAXIFS(AO:AO,$E:$E,$E164)-MINIFS(AO:AO,$E:$E,$E164)),
100*(AO164-MINIFS(AO:AO,$E:$E,$E164))/(MAXIFS(AO:AO,$E:$E,$E164)-MINIFS(AO:AO,$E:$E,$E164))))</f>
        <v/>
      </c>
      <c r="DE164" s="232" t="str">
        <f t="array" ref="DE164">IF(AP164="","",
IF(INDEX(Settings!$H:$H,MATCH(DE$1,Settings!$G:$G,0))=TRUE,
100-100*(AP164-MINIFS(AP:AP,$E:$E,$E164))/(MAXIFS(AP:AP,$E:$E,$E164)-MINIFS(AP:AP,$E:$E,$E164)),
100*(AP164-MINIFS(AP:AP,$E:$E,$E164))/(MAXIFS(AP:AP,$E:$E,$E164)-MINIFS(AP:AP,$E:$E,$E164))))</f>
        <v/>
      </c>
      <c r="DF164" s="232" t="str">
        <f t="array" ref="DF164">IF(AQ164="","",
IF(INDEX(Settings!$H:$H,MATCH(DF$1,Settings!$G:$G,0))=TRUE,
100-100*(AQ164-MINIFS(AQ:AQ,$E:$E,$E164))/(MAXIFS(AQ:AQ,$E:$E,$E164)-MINIFS(AQ:AQ,$E:$E,$E164)),
100*(AQ164-MINIFS(AQ:AQ,$E:$E,$E164))/(MAXIFS(AQ:AQ,$E:$E,$E164)-MINIFS(AQ:AQ,$E:$E,$E164))))</f>
        <v/>
      </c>
      <c r="DG164" s="232" t="str">
        <f t="array" ref="DG164">IF(AR164="","",
IF(INDEX(Settings!$H:$H,MATCH(DG$1,Settings!$G:$G,0))=TRUE,
100-100*(AR164-MINIFS(AR:AR,$E:$E,$E164))/(MAXIFS(AR:AR,$E:$E,$E164)-MINIFS(AR:AR,$E:$E,$E164)),
100*(AR164-MINIFS(AR:AR,$E:$E,$E164))/(MAXIFS(AR:AR,$E:$E,$E164)-MINIFS(AR:AR,$E:$E,$E164))))</f>
        <v/>
      </c>
      <c r="DH164" s="232" t="str">
        <f t="array" ref="DH164">IF(AS164="","",
IF(INDEX(Settings!$H:$H,MATCH(DH$1,Settings!$G:$G,0))=TRUE,
100-100*(AS164-MINIFS(AS:AS,$E:$E,$E164))/(MAXIFS(AS:AS,$E:$E,$E164)-MINIFS(AS:AS,$E:$E,$E164)),
100*(AS164-MINIFS(AS:AS,$E:$E,$E164))/(MAXIFS(AS:AS,$E:$E,$E164)-MINIFS(AS:AS,$E:$E,$E164))))</f>
        <v/>
      </c>
      <c r="DI164" s="232" t="str">
        <f t="array" ref="DI164">IF(AT164="","",
IF(INDEX(Settings!$H:$H,MATCH(DI$1,Settings!$G:$G,0))=TRUE,
100-100*(AT164-MINIFS(AT:AT,$E:$E,$E164))/(MAXIFS(AT:AT,$E:$E,$E164)-MINIFS(AT:AT,$E:$E,$E164)),
100*(AT164-MINIFS(AT:AT,$E:$E,$E164))/(MAXIFS(AT:AT,$E:$E,$E164)-MINIFS(AT:AT,$E:$E,$E164))))</f>
        <v/>
      </c>
      <c r="DJ164" s="232" t="str">
        <f t="array" ref="DJ164">IF(AU164="","",
IF(INDEX(Settings!$H:$H,MATCH(DJ$1,Settings!$G:$G,0))=TRUE,
100-100*(AU164-MINIFS(AU:AU,$E:$E,$E164))/(MAXIFS(AU:AU,$E:$E,$E164)-MINIFS(AU:AU,$E:$E,$E164)),
100*(AU164-MINIFS(AU:AU,$E:$E,$E164))/(MAXIFS(AU:AU,$E:$E,$E164)-MINIFS(AU:AU,$E:$E,$E164))))</f>
        <v/>
      </c>
      <c r="DK164" s="232" t="str">
        <f t="array" ref="DK164">IF(AV164="","",
IF(INDEX(Settings!$H:$H,MATCH(DK$1,Settings!$G:$G,0))=TRUE,
100-100*(AV164-MINIFS(AV:AV,$E:$E,$E164))/(MAXIFS(AV:AV,$E:$E,$E164)-MINIFS(AV:AV,$E:$E,$E164)),
100*(AV164-MINIFS(AV:AV,$E:$E,$E164))/(MAXIFS(AV:AV,$E:$E,$E164)-MINIFS(AV:AV,$E:$E,$E164))))</f>
        <v/>
      </c>
      <c r="DL164" s="232" t="str">
        <f t="array" ref="DL164">IF(AW164="","",
IF(INDEX(Settings!$H:$H,MATCH(DL$1,Settings!$G:$G,0))=TRUE,
100-100*(AW164-MINIFS(AW:AW,$E:$E,$E164))/(MAXIFS(AW:AW,$E:$E,$E164)-MINIFS(AW:AW,$E:$E,$E164)),
100*(AW164-MINIFS(AW:AW,$E:$E,$E164))/(MAXIFS(AW:AW,$E:$E,$E164)-MINIFS(AW:AW,$E:$E,$E164))))</f>
        <v/>
      </c>
      <c r="DM164" s="232" t="str">
        <f t="array" ref="DM164">IF(AX164="","",
IF(INDEX(Settings!$H:$H,MATCH(DM$1,Settings!$G:$G,0))=TRUE,
100-100*(AX164-MINIFS(AX:AX,$E:$E,$E164))/(MAXIFS(AX:AX,$E:$E,$E164)-MINIFS(AX:AX,$E:$E,$E164)),
100*(AX164-MINIFS(AX:AX,$E:$E,$E164))/(MAXIFS(AX:AX,$E:$E,$E164)-MINIFS(AX:AX,$E:$E,$E164))))</f>
        <v/>
      </c>
      <c r="DN164" s="232" t="str">
        <f t="array" ref="DN164">IF(AY164="","",
IF(INDEX(Settings!$H:$H,MATCH(DN$1,Settings!$G:$G,0))=TRUE,
100-100*(AY164-MINIFS(AY:AY,$E:$E,$E164))/(MAXIFS(AY:AY,$E:$E,$E164)-MINIFS(AY:AY,$E:$E,$E164)),
100*(AY164-MINIFS(AY:AY,$E:$E,$E164))/(MAXIFS(AY:AY,$E:$E,$E164)-MINIFS(AY:AY,$E:$E,$E164))))</f>
        <v/>
      </c>
      <c r="DO164" s="232" t="str">
        <f t="array" ref="DO164">IF(AZ164="","",
IF(INDEX(Settings!$H:$H,MATCH(DO$1,Settings!$G:$G,0))=TRUE,
100-100*(AZ164-MINIFS(AZ:AZ,$E:$E,$E164))/(MAXIFS(AZ:AZ,$E:$E,$E164)-MINIFS(AZ:AZ,$E:$E,$E164)),
100*(AZ164-MINIFS(AZ:AZ,$E:$E,$E164))/(MAXIFS(AZ:AZ,$E:$E,$E164)-MINIFS(AZ:AZ,$E:$E,$E164))))</f>
        <v/>
      </c>
      <c r="DP164" s="232" t="str">
        <f t="array" ref="DP164">IF(BA164="","",
IF(INDEX(Settings!$H:$H,MATCH(DP$1,Settings!$G:$G,0))=TRUE,
100-100*(BA164-MINIFS(BA:BA,$E:$E,$E164))/(MAXIFS(BA:BA,$E:$E,$E164)-MINIFS(BA:BA,$E:$E,$E164)),
100*(BA164-MINIFS(BA:BA,$E:$E,$E164))/(MAXIFS(BA:BA,$E:$E,$E164)-MINIFS(BA:BA,$E:$E,$E164))))</f>
        <v/>
      </c>
      <c r="DQ164" s="232" t="str">
        <f t="array" ref="DQ164">IF(BB164="","",
IF(INDEX(Settings!$H:$H,MATCH(DQ$1,Settings!$G:$G,0))=TRUE,
100-100*(BB164-MINIFS(BB:BB,$E:$E,$E164))/(MAXIFS(BB:BB,$E:$E,$E164)-MINIFS(BB:BB,$E:$E,$E164)),
100*(BB164-MINIFS(BB:BB,$E:$E,$E164))/(MAXIFS(BB:BB,$E:$E,$E164)-MINIFS(BB:BB,$E:$E,$E164))))</f>
        <v/>
      </c>
      <c r="DR164" s="232" t="str">
        <f t="array" ref="DR164">IF(BC164="","",
IF(INDEX(Settings!$H:$H,MATCH(DR$1,Settings!$G:$G,0))=TRUE,
100-100*(BC164-MINIFS(BC:BC,$E:$E,$E164))/(MAXIFS(BC:BC,$E:$E,$E164)-MINIFS(BC:BC,$E:$E,$E164)),
100*(BC164-MINIFS(BC:BC,$E:$E,$E164))/(MAXIFS(BC:BC,$E:$E,$E164)-MINIFS(BC:BC,$E:$E,$E164))))</f>
        <v/>
      </c>
      <c r="DS164" s="232" t="str">
        <f t="array" ref="DS164">IF(BD164="","",
IF(INDEX(Settings!$H:$H,MATCH(DS$1,Settings!$G:$G,0))=TRUE,
100-100*(BD164-MINIFS(BD:BD,$E:$E,$E164))/(MAXIFS(BD:BD,$E:$E,$E164)-MINIFS(BD:BD,$E:$E,$E164)),
100*(BD164-MINIFS(BD:BD,$E:$E,$E164))/(MAXIFS(BD:BD,$E:$E,$E164)-MINIFS(BD:BD,$E:$E,$E164))))</f>
        <v/>
      </c>
      <c r="DT164" s="232" t="str">
        <f t="array" ref="DT164">IF(BE164="","",
IF(INDEX(Settings!$H:$H,MATCH(DT$1,Settings!$G:$G,0))=TRUE,
100-100*(BE164-MINIFS(BE:BE,$E:$E,$E164))/(MAXIFS(BE:BE,$E:$E,$E164)-MINIFS(BE:BE,$E:$E,$E164)),
100*(BE164-MINIFS(BE:BE,$E:$E,$E164))/(MAXIFS(BE:BE,$E:$E,$E164)-MINIFS(BE:BE,$E:$E,$E164))))</f>
        <v/>
      </c>
      <c r="DU164" s="232" t="str">
        <f t="array" ref="DU164">IF(BF164="","",
IF(INDEX(Settings!$H:$H,MATCH(DU$1,Settings!$G:$G,0))=TRUE,
100-100*(BF164-MINIFS(BF:BF,$E:$E,$E164))/(MAXIFS(BF:BF,$E:$E,$E164)-MINIFS(BF:BF,$E:$E,$E164)),
100*(BF164-MINIFS(BF:BF,$E:$E,$E164))/(MAXIFS(BF:BF,$E:$E,$E164)-MINIFS(BF:BF,$E:$E,$E164))))</f>
        <v/>
      </c>
      <c r="DV164" s="232" t="str">
        <f t="array" ref="DV164">IF(BG164="","",
IF(INDEX(Settings!$H:$H,MATCH(DV$1,Settings!$G:$G,0))=TRUE,
100-100*(BG164-MINIFS(BG:BG,$E:$E,$E164))/(MAXIFS(BG:BG,$E:$E,$E164)-MINIFS(BG:BG,$E:$E,$E164)),
100*(BG164-MINIFS(BG:BG,$E:$E,$E164))/(MAXIFS(BG:BG,$E:$E,$E164)-MINIFS(BG:BG,$E:$E,$E164))))</f>
        <v/>
      </c>
      <c r="DW164" s="232" t="str">
        <f t="array" ref="DW164">IF(BH164="","",
IF(INDEX(Settings!$H:$H,MATCH(DW$1,Settings!$G:$G,0))=TRUE,
100-100*(BH164-MINIFS(BH:BH,$E:$E,$E164))/(MAXIFS(BH:BH,$E:$E,$E164)-MINIFS(BH:BH,$E:$E,$E164)),
100*(BH164-MINIFS(BH:BH,$E:$E,$E164))/(MAXIFS(BH:BH,$E:$E,$E164)-MINIFS(BH:BH,$E:$E,$E164))))</f>
        <v/>
      </c>
      <c r="DX164" s="232" t="str">
        <f t="array" ref="DX164">IF(BI164="","",
IF(INDEX(Settings!$H:$H,MATCH(DX$1,Settings!$G:$G,0))=TRUE,
100-100*(BI164-MINIFS(BI:BI,$E:$E,$E164))/(MAXIFS(BI:BI,$E:$E,$E164)-MINIFS(BI:BI,$E:$E,$E164)),
100*(BI164-MINIFS(BI:BI,$E:$E,$E164))/(MAXIFS(BI:BI,$E:$E,$E164)-MINIFS(BI:BI,$E:$E,$E164))))</f>
        <v/>
      </c>
      <c r="DY164" s="232" t="str">
        <f t="array" ref="DY164">IF(BJ164="","",
IF(INDEX(Settings!$H:$H,MATCH(DY$1,Settings!$G:$G,0))=TRUE,
100-100*(BJ164-MINIFS(BJ:BJ,$E:$E,$E164))/(MAXIFS(BJ:BJ,$E:$E,$E164)-MINIFS(BJ:BJ,$E:$E,$E164)),
100*(BJ164-MINIFS(BJ:BJ,$E:$E,$E164))/(MAXIFS(BJ:BJ,$E:$E,$E164)-MINIFS(BJ:BJ,$E:$E,$E164))))</f>
        <v/>
      </c>
      <c r="DZ164" s="234"/>
      <c r="EA164" s="234"/>
      <c r="EB164" s="234" t="str">
        <f t="shared" si="8"/>
        <v/>
      </c>
      <c r="EC164" s="234" t="str">
        <f t="shared" si="9"/>
        <v/>
      </c>
      <c r="ED164" s="234" t="str">
        <f t="shared" si="10"/>
        <v/>
      </c>
      <c r="EE164" s="234" t="str">
        <f t="shared" si="11"/>
        <v/>
      </c>
      <c r="EF164" s="234" t="str">
        <f t="shared" si="12"/>
        <v/>
      </c>
      <c r="EG164" s="234" t="str">
        <f t="shared" si="13"/>
        <v/>
      </c>
      <c r="EH164" s="234"/>
      <c r="EI164" s="234"/>
      <c r="EJ164" s="234"/>
      <c r="EK164" s="234"/>
      <c r="EL164" s="234"/>
      <c r="EM164" s="234"/>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3" t="str">
        <f t="shared" si="14"/>
        <v/>
      </c>
      <c r="N165" s="49"/>
      <c r="O165" s="49"/>
      <c r="P165" s="49"/>
      <c r="Q165" s="49"/>
      <c r="R165" s="49"/>
      <c r="S165" s="222" t="str">
        <f>IFERROR(VLOOKUP(AF165, 'YOYO IR Scores'!A:C, 3, FALSE), "")
</f>
        <v/>
      </c>
      <c r="T165" s="49"/>
      <c r="U165" s="49"/>
      <c r="V165" s="49"/>
      <c r="W165" s="49"/>
      <c r="X165" s="224" t="str">
        <f t="shared" si="4"/>
        <v/>
      </c>
      <c r="Y165" s="225" t="str">
        <f t="shared" si="5"/>
        <v/>
      </c>
      <c r="Z165" s="225" t="str">
        <f t="shared" si="6"/>
        <v/>
      </c>
      <c r="AA165" s="224" t="str">
        <f t="shared" si="7"/>
        <v/>
      </c>
      <c r="AB165" s="223"/>
      <c r="AC165" s="223"/>
      <c r="AD165" s="223"/>
      <c r="AE165" s="223" t="str">
        <f>IFERROR(VLOOKUP(AF165, 'YOYO IR Scores'!A:C, 2, FALSE), "")</f>
        <v/>
      </c>
      <c r="AF165" s="223"/>
      <c r="AG165" s="223"/>
      <c r="AH165" s="223"/>
      <c r="AI165" s="223"/>
      <c r="AJ165" s="223"/>
      <c r="AK165" s="223"/>
      <c r="AL165" s="223"/>
      <c r="AM165" s="223"/>
      <c r="AN165" s="223"/>
      <c r="AO165" s="223"/>
      <c r="AP165" s="223"/>
      <c r="AQ165" s="223"/>
      <c r="AR165" s="223"/>
      <c r="AS165" s="223"/>
      <c r="AT165" s="223"/>
      <c r="AU165" s="223"/>
      <c r="AV165" s="223"/>
      <c r="AW165" s="223"/>
      <c r="AX165" s="223"/>
      <c r="AY165" s="223"/>
      <c r="AZ165" s="223"/>
      <c r="BA165" s="223"/>
      <c r="BB165" s="223"/>
      <c r="BC165" s="223"/>
      <c r="BD165" s="223"/>
      <c r="BE165" s="223"/>
      <c r="BF165" s="223"/>
      <c r="BG165" s="223"/>
      <c r="BH165" s="223"/>
      <c r="BI165" s="223"/>
      <c r="BJ165" s="223"/>
      <c r="BK165" s="223" t="str">
        <f t="array" ref="BK165">IF(J165="","",
IF(INDEX(Settings!$H:$H,MATCH(BY$1,Settings!$G:$G,0))=TRUE,
100-100*(J165-MIN(J:J))/(MAX(J:J)-MIN(J:J)),
100*(J165-MIN(J:J))/(MAX(J:J)-MIN(J:J))))</f>
        <v/>
      </c>
      <c r="BL165" s="223" t="str">
        <f t="array" ref="BL165">IF(J165="","",
IF(INDEX(Settings!$H:$H,MATCH(BY$1,Settings!$G:$G,0))=TRUE,
100-100*(J165-MINIFS(J:J,$E:$E,$E165))/(MAXIFS(J:J,$E:$E,$E165)-MINIFS(J:J,$E:$E,$E165)),
100*(J165-MINIFS(J:J,$E:$E,$E165))/(MAXIFS(J:J,$E:$E,$E165)-MINIFS(J:J,$E:$E,$E165))))</f>
        <v/>
      </c>
      <c r="BM165" s="223"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4" t="str">
        <f t="array" ref="BQ165">IF(J165="","",
IF(INDEX(Settings!$H:$H,MATCH(BY$1,Settings!$G:$G,0))=TRUE,
-1*(J165-AVERAGE(J:J))/STDEV(J:J),
(J165-AVERAGE(J:J))/STDEV(J:J)))</f>
        <v/>
      </c>
      <c r="BR165" s="224" t="str">
        <f>IFERROR(__xludf.DUMMYFUNCTION("IF(J165="""","""",
IF(INDEX(Settings!$H:$H,MATCH(BY$1,Settings!$G:$G,0))=TRUE,
-1*(J165-AVERAGEIFS(J:J,$E:$E,$E165))/STDEV(FILTER(J:J,$E:$E=$E165)),
(J165-AVERAGEIFS(J:J,$E:$E,$E165))/STDEV(FILTER(J:J,$E:$E=$E165))))"),"")</f>
        <v/>
      </c>
      <c r="BS165" s="224"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3" t="str">
        <f t="array" ref="BY165">IF(J165="","",
IF(INDEX(Settings!$H:$H,MATCH(BY$1,Settings!$G:$G,0))=TRUE,
100-100*(J165-MINIFS(J:J,$E:$E,$E165))/(MAXIFS(J:J,$E:$E,$E165)-MINIFS(J:J,$E:$E,$E165)),
100*(J165-MINIFS(J:J,$E:$E,$E165))/(MAXIFS(J:J,$E:$E,$E165)-MINIFS(J:J,$E:$E,$E165))))</f>
        <v/>
      </c>
      <c r="BZ165" s="223" t="str">
        <f t="array" ref="BZ165">IF(K165="","",
IF(INDEX(Settings!$H:$H,MATCH(BZ$1,Settings!$G:$G,0))=TRUE,
100-100*(K165-MINIFS(K:K,$E:$E,$E165))/(MAXIFS(K:K,$E:$E,$E165)-MINIFS(K:K,$E:$E,$E165)),
100*(K165-MINIFS(K:K,$E:$E,$E165))/(MAXIFS(K:K,$E:$E,$E165)-MINIFS(K:K,$E:$E,$E165))))</f>
        <v/>
      </c>
      <c r="CA165" s="223" t="str">
        <f t="array" ref="CA165">IF(L165="","",
IF(INDEX(Settings!$H:$H,MATCH(CA$1,Settings!$G:$G,0))=TRUE,
100-100*(L165-MINIFS(L:L,$E:$E,$E165))/(MAXIFS(L:L,$E:$E,$E165)-MINIFS(L:L,$E:$E,$E165)),
100*(L165-MINIFS(L:L,$E:$E,$E165))/(MAXIFS(L:L,$E:$E,$E165)-MINIFS(L:L,$E:$E,$E165))))</f>
        <v/>
      </c>
      <c r="CB165" s="223" t="str">
        <f t="array" ref="CB165">IF(M165="","",
IF(INDEX(Settings!$H:$H,MATCH(CB$1,Settings!$G:$G,0))=TRUE,
100-100*(M165-MINIFS(M:M,$E:$E,$E165))/(MAXIFS(M:M,$E:$E,$E165)-MINIFS(M:M,$E:$E,$E165)),
100*(M165-MINIFS(M:M,$E:$E,$E165))/(MAXIFS(M:M,$E:$E,$E165)-MINIFS(M:M,$E:$E,$E165))))</f>
        <v/>
      </c>
      <c r="CC165" s="223" t="str">
        <f t="array" ref="CC165">IF(N165="","",
IF(INDEX(Settings!$H:$H,MATCH(CC$1,Settings!$G:$G,0))=TRUE,
100-100*(N165-MINIFS(N:N,$E:$E,$E165))/(MAXIFS(N:N,$E:$E,$E165)-MINIFS(N:N,$E:$E,$E165)),
100*(N165-MINIFS(N:N,$E:$E,$E165))/(MAXIFS(N:N,$E:$E,$E165)-MINIFS(N:N,$E:$E,$E165))))</f>
        <v/>
      </c>
      <c r="CD165" s="223" t="str">
        <f t="array" ref="CD165">IF(O165="","",
IF(INDEX(Settings!$H:$H,MATCH(CD$1,Settings!$G:$G,0))=TRUE,
100-100*(O165-MINIFS(O:O,$E:$E,$E165))/(MAXIFS(O:O,$E:$E,$E165)-MINIFS(O:O,$E:$E,$E165)),
100*(O165-MINIFS(O:O,$E:$E,$E165))/(MAXIFS(O:O,$E:$E,$E165)-MINIFS(O:O,$E:$E,$E165))))</f>
        <v/>
      </c>
      <c r="CE165" s="223" t="str">
        <f t="array" ref="CE165">IF(P165="","",
IF(INDEX(Settings!$H:$H,MATCH(CE$1,Settings!$G:$G,0))=TRUE,
100-100*(P165-MINIFS(P:P,$E:$E,$E165))/(MAXIFS(P:P,$E:$E,$E165)-MINIFS(P:P,$E:$E,$E165)),
100*(P165-MINIFS(P:P,$E:$E,$E165))/(MAXIFS(P:P,$E:$E,$E165)-MINIFS(P:P,$E:$E,$E165))))</f>
        <v/>
      </c>
      <c r="CF165" s="223" t="str">
        <f t="array" ref="CF165">IF(Q165="","",
IF(INDEX(Settings!$H:$H,MATCH(CF$1,Settings!$G:$G,0))=TRUE,
100-100*(Q165-MINIFS(Q:Q,$E:$E,$E165))/(MAXIFS(Q:Q,$E:$E,$E165)-MINIFS(Q:Q,$E:$E,$E165)),
100*(Q165-MINIFS(Q:Q,$E:$E,$E165))/(MAXIFS(Q:Q,$E:$E,$E165)-MINIFS(Q:Q,$E:$E,$E165))))</f>
        <v/>
      </c>
      <c r="CG165" s="223" t="str">
        <f t="array" ref="CG165">IF(R165="","",
IF(INDEX(Settings!$H:$H,MATCH(CG$1,Settings!$G:$G,0))=TRUE,
100-100*(R165-MINIFS(R:R,$E:$E,$E165))/(MAXIFS(R:R,$E:$E,$E165)-MINIFS(R:R,$E:$E,$E165)),
100*(R165-MINIFS(R:R,$E:$E,$E165))/(MAXIFS(R:R,$E:$E,$E165)-MINIFS(R:R,$E:$E,$E165))))</f>
        <v/>
      </c>
      <c r="CH165" s="223" t="str">
        <f t="array" ref="CH165">IF(S165="","",
IF(INDEX(Settings!$H:$H,MATCH(CH$1,Settings!$G:$G,0))=TRUE,
100-100*(S165-MINIFS(S:S,$E:$E,$E165))/(MAXIFS(S:S,$E:$E,$E165)-MINIFS(S:S,$E:$E,$E165)),
100*(S165-MINIFS(S:S,$E:$E,$E165))/(MAXIFS(S:S,$E:$E,$E165)-MINIFS(S:S,$E:$E,$E165))))</f>
        <v/>
      </c>
      <c r="CI165" s="223" t="str">
        <f t="array" ref="CI165">IF(T165="","",
IF(INDEX(Settings!$H:$H,MATCH(CI$1,Settings!$G:$G,0))=TRUE,
100-100*(T165-MINIFS(T:T,$E:$E,$E165))/(MAXIFS(T:T,$E:$E,$E165)-MINIFS(T:T,$E:$E,$E165)),
100*(T165-MINIFS(T:T,$E:$E,$E165))/(MAXIFS(T:T,$E:$E,$E165)-MINIFS(T:T,$E:$E,$E165))))</f>
        <v/>
      </c>
      <c r="CJ165" s="223" t="str">
        <f t="array" ref="CJ165">IF(U165="","",
IF(INDEX(Settings!$H:$H,MATCH(CJ$1,Settings!$G:$G,0))=TRUE,
100-100*(U165-MINIFS(U:U,$E:$E,$E165))/(MAXIFS(U:U,$E:$E,$E165)-MINIFS(U:U,$E:$E,$E165)),
100*(U165-MINIFS(U:U,$E:$E,$E165))/(MAXIFS(U:U,$E:$E,$E165)-MINIFS(U:U,$E:$E,$E165))))</f>
        <v/>
      </c>
      <c r="CK165" s="223" t="str">
        <f t="array" ref="CK165">IF(V165="","",
IF(INDEX(Settings!$H:$H,MATCH(CK$1,Settings!$G:$G,0))=TRUE,
100-100*(V165-MINIFS(V:V,$E:$E,$E165))/(MAXIFS(V:V,$E:$E,$E165)-MINIFS(V:V,$E:$E,$E165)),
100*(V165-MINIFS(V:V,$E:$E,$E165))/(MAXIFS(V:V,$E:$E,$E165)-MINIFS(V:V,$E:$E,$E165))))</f>
        <v/>
      </c>
      <c r="CL165" s="223" t="str">
        <f t="array" ref="CL165">IF(W165="","",
IF(INDEX(Settings!$H:$H,MATCH(CL$1,Settings!$G:$G,0))=TRUE,
100-100*(W165-MINIFS(W:W,$E:$E,$E165))/(MAXIFS(W:W,$E:$E,$E165)-MINIFS(W:W,$E:$E,$E165)),
100*(W165-MINIFS(W:W,$E:$E,$E165))/(MAXIFS(W:W,$E:$E,$E165)-MINIFS(W:W,$E:$E,$E165))))</f>
        <v/>
      </c>
      <c r="CM165" s="223" t="str">
        <f t="array" ref="CM165">IF(X165="","",
IF(INDEX(Settings!$H:$H,MATCH(CM$1,Settings!$G:$G,0))=TRUE,
100-100*(X165-MINIFS(X:X,$E:$E,$E165))/(MAXIFS(X:X,$E:$E,$E165)-MINIFS(X:X,$E:$E,$E165)),
100*(X165-MINIFS(X:X,$E:$E,$E165))/(MAXIFS(X:X,$E:$E,$E165)-MINIFS(X:X,$E:$E,$E165))))</f>
        <v/>
      </c>
      <c r="CN165" s="223" t="str">
        <f t="array" ref="CN165">IF(Y165="","",
IF(INDEX(Settings!$H:$H,MATCH(CN$1,Settings!$G:$G,0))=TRUE,
100-100*(Y165-MINIFS(Y:Y,$E:$E,$E165))/(MAXIFS(Y:Y,$E:$E,$E165)-MINIFS(Y:Y,$E:$E,$E165)),
100*(Y165-MINIFS(Y:Y,$E:$E,$E165))/(MAXIFS(Y:Y,$E:$E,$E165)-MINIFS(Y:Y,$E:$E,$E165))))</f>
        <v/>
      </c>
      <c r="CO165" s="223" t="str">
        <f t="array" ref="CO165">IF(Z165="","",
IF(INDEX(Settings!$H:$H,MATCH(CO$1,Settings!$G:$G,0))=TRUE,
100-100*(Z165-MINIFS(Z:Z,$E:$E,$E165))/(MAXIFS(Z:Z,$E:$E,$E165)-MINIFS(Z:Z,$E:$E,$E165)),
100*(Z165-MINIFS(Z:Z,$E:$E,$E165))/(MAXIFS(Z:Z,$E:$E,$E165)-MINIFS(Z:Z,$E:$E,$E165))))</f>
        <v/>
      </c>
      <c r="CP165" s="223" t="str">
        <f t="array" ref="CP165">IF(AA165="","",
IF(INDEX(Settings!$H:$H,MATCH(CP$1,Settings!$G:$G,0))=TRUE,
100-100*(AA165-MINIFS(AA:AA,$E:$E,$E165))/(MAXIFS(AA:AA,$E:$E,$E165)-MINIFS(AA:AA,$E:$E,$E165)),
100*(AA165-MINIFS(AA:AA,$E:$E,$E165))/(MAXIFS(AA:AA,$E:$E,$E165)-MINIFS(AA:AA,$E:$E,$E165))))</f>
        <v/>
      </c>
      <c r="CQ165" s="223" t="str">
        <f t="array" ref="CQ165">IF(AB165="","",
IF(INDEX(Settings!$H:$H,MATCH(CQ$1,Settings!$G:$G,0))=TRUE,
100-100*(AB165-MINIFS(AB:AB,$E:$E,$E165))/(MAXIFS(AB:AB,$E:$E,$E165)-MINIFS(AB:AB,$E:$E,$E165)),
100*(AB165-MINIFS(AB:AB,$E:$E,$E165))/(MAXIFS(AB:AB,$E:$E,$E165)-MINIFS(AB:AB,$E:$E,$E165))))</f>
        <v/>
      </c>
      <c r="CR165" s="223" t="str">
        <f t="array" ref="CR165">IF(AC165="","",
IF(INDEX(Settings!$H:$H,MATCH(CR$1,Settings!$G:$G,0))=TRUE,
100-100*(AC165-MINIFS(AC:AC,$E:$E,$E165))/(MAXIFS(AC:AC,$E:$E,$E165)-MINIFS(AC:AC,$E:$E,$E165)),
100*(AC165-MINIFS(AC:AC,$E:$E,$E165))/(MAXIFS(AC:AC,$E:$E,$E165)-MINIFS(AC:AC,$E:$E,$E165))))</f>
        <v/>
      </c>
      <c r="CS165" s="223" t="str">
        <f t="array" ref="CS165">IF(AD165="","",
IF(INDEX(Settings!$H:$H,MATCH(CS$1,Settings!$G:$G,0))=TRUE,
100-100*(AD165-MINIFS(AD:AD,$E:$E,$E165))/(MAXIFS(AD:AD,$E:$E,$E165)-MINIFS(AD:AD,$E:$E,$E165)),
100*(AD165-MINIFS(AD:AD,$E:$E,$E165))/(MAXIFS(AD:AD,$E:$E,$E165)-MINIFS(AD:AD,$E:$E,$E165))))</f>
        <v/>
      </c>
      <c r="CT165" s="223" t="str">
        <f t="array" ref="CT165">IF(AE165="","",
IF(INDEX(Settings!$H:$H,MATCH(CT$1,Settings!$G:$G,0))=TRUE,
100-100*(AE165-MINIFS(AE:AE,$E:$E,$E165))/(MAXIFS(AE:AE,$E:$E,$E165)-MINIFS(AE:AE,$E:$E,$E165)),
100*(AE165-MINIFS(AE:AE,$E:$E,$E165))/(MAXIFS(AE:AE,$E:$E,$E165)-MINIFS(AE:AE,$E:$E,$E165))))</f>
        <v/>
      </c>
      <c r="CU165" s="223" t="str">
        <f t="array" ref="CU165">IF(AF165="","",
IF(INDEX(Settings!$H:$H,MATCH(CU$1,Settings!$G:$G,0))=TRUE,
100-100*(AF165-MINIFS(AF:AF,$E:$E,$E165))/(MAXIFS(AF:AF,$E:$E,$E165)-MINIFS(AF:AF,$E:$E,$E165)),
100*(AF165-MINIFS(AF:AF,$E:$E,$E165))/(MAXIFS(AF:AF,$E:$E,$E165)-MINIFS(AF:AF,$E:$E,$E165))))</f>
        <v/>
      </c>
      <c r="CV165" s="223" t="str">
        <f t="array" ref="CV165">IF(AG165="","",
IF(INDEX(Settings!$H:$H,MATCH(CV$1,Settings!$G:$G,0))=TRUE,
100-100*(AG165-MINIFS(AG:AG,$E:$E,$E165))/(MAXIFS(AG:AG,$E:$E,$E165)-MINIFS(AG:AG,$E:$E,$E165)),
100*(AG165-MINIFS(AG:AG,$E:$E,$E165))/(MAXIFS(AG:AG,$E:$E,$E165)-MINIFS(AG:AG,$E:$E,$E165))))</f>
        <v/>
      </c>
      <c r="CW165" s="223" t="str">
        <f t="array" ref="CW165">IF(AH165="","",
IF(INDEX(Settings!$H:$H,MATCH(CW$1,Settings!$G:$G,0))=TRUE,
100-100*(AH165-MINIFS(AH:AH,$E:$E,$E165))/(MAXIFS(AH:AH,$E:$E,$E165)-MINIFS(AH:AH,$E:$E,$E165)),
100*(AH165-MINIFS(AH:AH,$E:$E,$E165))/(MAXIFS(AH:AH,$E:$E,$E165)-MINIFS(AH:AH,$E:$E,$E165))))</f>
        <v/>
      </c>
      <c r="CX165" s="223" t="str">
        <f t="array" ref="CX165">IF(AI165="","",
IF(INDEX(Settings!$H:$H,MATCH(CX$1,Settings!$G:$G,0))=TRUE,
100-100*(AI165-MINIFS(AI:AI,$E:$E,$E165))/(MAXIFS(AI:AI,$E:$E,$E165)-MINIFS(AI:AI,$E:$E,$E165)),
100*(AI165-MINIFS(AI:AI,$E:$E,$E165))/(MAXIFS(AI:AI,$E:$E,$E165)-MINIFS(AI:AI,$E:$E,$E165))))</f>
        <v/>
      </c>
      <c r="CY165" s="223" t="str">
        <f t="array" ref="CY165">IF(AJ165="","",
IF(INDEX(Settings!$H:$H,MATCH(CY$1,Settings!$G:$G,0))=TRUE,
100-100*(AJ165-MINIFS(AJ:AJ,$E:$E,$E165))/(MAXIFS(AJ:AJ,$E:$E,$E165)-MINIFS(AJ:AJ,$E:$E,$E165)),
100*(AJ165-MINIFS(AJ:AJ,$E:$E,$E165))/(MAXIFS(AJ:AJ,$E:$E,$E165)-MINIFS(AJ:AJ,$E:$E,$E165))))</f>
        <v/>
      </c>
      <c r="CZ165" s="223" t="str">
        <f t="array" ref="CZ165">IF(AK165="","",
IF(INDEX(Settings!$H:$H,MATCH(CZ$1,Settings!$G:$G,0))=TRUE,
100-100*(AK165-MINIFS(AK:AK,$E:$E,$E165))/(MAXIFS(AK:AK,$E:$E,$E165)-MINIFS(AK:AK,$E:$E,$E165)),
100*(AK165-MINIFS(AK:AK,$E:$E,$E165))/(MAXIFS(AK:AK,$E:$E,$E165)-MINIFS(AK:AK,$E:$E,$E165))))</f>
        <v/>
      </c>
      <c r="DA165" s="223" t="str">
        <f t="array" ref="DA165">IF(AL165="","",
IF(INDEX(Settings!$H:$H,MATCH(DA$1,Settings!$G:$G,0))=TRUE,
100-100*(AL165-MINIFS(AL:AL,$E:$E,$E165))/(MAXIFS(AL:AL,$E:$E,$E165)-MINIFS(AL:AL,$E:$E,$E165)),
100*(AL165-MINIFS(AL:AL,$E:$E,$E165))/(MAXIFS(AL:AL,$E:$E,$E165)-MINIFS(AL:AL,$E:$E,$E165))))</f>
        <v/>
      </c>
      <c r="DB165" s="223" t="str">
        <f t="array" ref="DB165">IF(AM165="","",
IF(INDEX(Settings!$H:$H,MATCH(DB$1,Settings!$G:$G,0))=TRUE,
100-100*(AM165-MINIFS(AM:AM,$E:$E,$E165))/(MAXIFS(AM:AM,$E:$E,$E165)-MINIFS(AM:AM,$E:$E,$E165)),
100*(AM165-MINIFS(AM:AM,$E:$E,$E165))/(MAXIFS(AM:AM,$E:$E,$E165)-MINIFS(AM:AM,$E:$E,$E165))))</f>
        <v/>
      </c>
      <c r="DC165" s="223" t="str">
        <f t="array" ref="DC165">IF(AN165="","",
IF(INDEX(Settings!$H:$H,MATCH(DC$1,Settings!$G:$G,0))=TRUE,
100-100*(AN165-MINIFS(AN:AN,$E:$E,$E165))/(MAXIFS(AN:AN,$E:$E,$E165)-MINIFS(AN:AN,$E:$E,$E165)),
100*(AN165-MINIFS(AN:AN,$E:$E,$E165))/(MAXIFS(AN:AN,$E:$E,$E165)-MINIFS(AN:AN,$E:$E,$E165))))</f>
        <v/>
      </c>
      <c r="DD165" s="223" t="str">
        <f t="array" ref="DD165">IF(AO165="","",
IF(INDEX(Settings!$H:$H,MATCH(DD$1,Settings!$G:$G,0))=TRUE,
100-100*(AO165-MINIFS(AO:AO,$E:$E,$E165))/(MAXIFS(AO:AO,$E:$E,$E165)-MINIFS(AO:AO,$E:$E,$E165)),
100*(AO165-MINIFS(AO:AO,$E:$E,$E165))/(MAXIFS(AO:AO,$E:$E,$E165)-MINIFS(AO:AO,$E:$E,$E165))))</f>
        <v/>
      </c>
      <c r="DE165" s="223" t="str">
        <f t="array" ref="DE165">IF(AP165="","",
IF(INDEX(Settings!$H:$H,MATCH(DE$1,Settings!$G:$G,0))=TRUE,
100-100*(AP165-MINIFS(AP:AP,$E:$E,$E165))/(MAXIFS(AP:AP,$E:$E,$E165)-MINIFS(AP:AP,$E:$E,$E165)),
100*(AP165-MINIFS(AP:AP,$E:$E,$E165))/(MAXIFS(AP:AP,$E:$E,$E165)-MINIFS(AP:AP,$E:$E,$E165))))</f>
        <v/>
      </c>
      <c r="DF165" s="223" t="str">
        <f t="array" ref="DF165">IF(AQ165="","",
IF(INDEX(Settings!$H:$H,MATCH(DF$1,Settings!$G:$G,0))=TRUE,
100-100*(AQ165-MINIFS(AQ:AQ,$E:$E,$E165))/(MAXIFS(AQ:AQ,$E:$E,$E165)-MINIFS(AQ:AQ,$E:$E,$E165)),
100*(AQ165-MINIFS(AQ:AQ,$E:$E,$E165))/(MAXIFS(AQ:AQ,$E:$E,$E165)-MINIFS(AQ:AQ,$E:$E,$E165))))</f>
        <v/>
      </c>
      <c r="DG165" s="223" t="str">
        <f t="array" ref="DG165">IF(AR165="","",
IF(INDEX(Settings!$H:$H,MATCH(DG$1,Settings!$G:$G,0))=TRUE,
100-100*(AR165-MINIFS(AR:AR,$E:$E,$E165))/(MAXIFS(AR:AR,$E:$E,$E165)-MINIFS(AR:AR,$E:$E,$E165)),
100*(AR165-MINIFS(AR:AR,$E:$E,$E165))/(MAXIFS(AR:AR,$E:$E,$E165)-MINIFS(AR:AR,$E:$E,$E165))))</f>
        <v/>
      </c>
      <c r="DH165" s="223" t="str">
        <f t="array" ref="DH165">IF(AS165="","",
IF(INDEX(Settings!$H:$H,MATCH(DH$1,Settings!$G:$G,0))=TRUE,
100-100*(AS165-MINIFS(AS:AS,$E:$E,$E165))/(MAXIFS(AS:AS,$E:$E,$E165)-MINIFS(AS:AS,$E:$E,$E165)),
100*(AS165-MINIFS(AS:AS,$E:$E,$E165))/(MAXIFS(AS:AS,$E:$E,$E165)-MINIFS(AS:AS,$E:$E,$E165))))</f>
        <v/>
      </c>
      <c r="DI165" s="223" t="str">
        <f t="array" ref="DI165">IF(AT165="","",
IF(INDEX(Settings!$H:$H,MATCH(DI$1,Settings!$G:$G,0))=TRUE,
100-100*(AT165-MINIFS(AT:AT,$E:$E,$E165))/(MAXIFS(AT:AT,$E:$E,$E165)-MINIFS(AT:AT,$E:$E,$E165)),
100*(AT165-MINIFS(AT:AT,$E:$E,$E165))/(MAXIFS(AT:AT,$E:$E,$E165)-MINIFS(AT:AT,$E:$E,$E165))))</f>
        <v/>
      </c>
      <c r="DJ165" s="223" t="str">
        <f t="array" ref="DJ165">IF(AU165="","",
IF(INDEX(Settings!$H:$H,MATCH(DJ$1,Settings!$G:$G,0))=TRUE,
100-100*(AU165-MINIFS(AU:AU,$E:$E,$E165))/(MAXIFS(AU:AU,$E:$E,$E165)-MINIFS(AU:AU,$E:$E,$E165)),
100*(AU165-MINIFS(AU:AU,$E:$E,$E165))/(MAXIFS(AU:AU,$E:$E,$E165)-MINIFS(AU:AU,$E:$E,$E165))))</f>
        <v/>
      </c>
      <c r="DK165" s="223" t="str">
        <f t="array" ref="DK165">IF(AV165="","",
IF(INDEX(Settings!$H:$H,MATCH(DK$1,Settings!$G:$G,0))=TRUE,
100-100*(AV165-MINIFS(AV:AV,$E:$E,$E165))/(MAXIFS(AV:AV,$E:$E,$E165)-MINIFS(AV:AV,$E:$E,$E165)),
100*(AV165-MINIFS(AV:AV,$E:$E,$E165))/(MAXIFS(AV:AV,$E:$E,$E165)-MINIFS(AV:AV,$E:$E,$E165))))</f>
        <v/>
      </c>
      <c r="DL165" s="223" t="str">
        <f t="array" ref="DL165">IF(AW165="","",
IF(INDEX(Settings!$H:$H,MATCH(DL$1,Settings!$G:$G,0))=TRUE,
100-100*(AW165-MINIFS(AW:AW,$E:$E,$E165))/(MAXIFS(AW:AW,$E:$E,$E165)-MINIFS(AW:AW,$E:$E,$E165)),
100*(AW165-MINIFS(AW:AW,$E:$E,$E165))/(MAXIFS(AW:AW,$E:$E,$E165)-MINIFS(AW:AW,$E:$E,$E165))))</f>
        <v/>
      </c>
      <c r="DM165" s="223" t="str">
        <f t="array" ref="DM165">IF(AX165="","",
IF(INDEX(Settings!$H:$H,MATCH(DM$1,Settings!$G:$G,0))=TRUE,
100-100*(AX165-MINIFS(AX:AX,$E:$E,$E165))/(MAXIFS(AX:AX,$E:$E,$E165)-MINIFS(AX:AX,$E:$E,$E165)),
100*(AX165-MINIFS(AX:AX,$E:$E,$E165))/(MAXIFS(AX:AX,$E:$E,$E165)-MINIFS(AX:AX,$E:$E,$E165))))</f>
        <v/>
      </c>
      <c r="DN165" s="223" t="str">
        <f t="array" ref="DN165">IF(AY165="","",
IF(INDEX(Settings!$H:$H,MATCH(DN$1,Settings!$G:$G,0))=TRUE,
100-100*(AY165-MINIFS(AY:AY,$E:$E,$E165))/(MAXIFS(AY:AY,$E:$E,$E165)-MINIFS(AY:AY,$E:$E,$E165)),
100*(AY165-MINIFS(AY:AY,$E:$E,$E165))/(MAXIFS(AY:AY,$E:$E,$E165)-MINIFS(AY:AY,$E:$E,$E165))))</f>
        <v/>
      </c>
      <c r="DO165" s="223" t="str">
        <f t="array" ref="DO165">IF(AZ165="","",
IF(INDEX(Settings!$H:$H,MATCH(DO$1,Settings!$G:$G,0))=TRUE,
100-100*(AZ165-MINIFS(AZ:AZ,$E:$E,$E165))/(MAXIFS(AZ:AZ,$E:$E,$E165)-MINIFS(AZ:AZ,$E:$E,$E165)),
100*(AZ165-MINIFS(AZ:AZ,$E:$E,$E165))/(MAXIFS(AZ:AZ,$E:$E,$E165)-MINIFS(AZ:AZ,$E:$E,$E165))))</f>
        <v/>
      </c>
      <c r="DP165" s="223" t="str">
        <f t="array" ref="DP165">IF(BA165="","",
IF(INDEX(Settings!$H:$H,MATCH(DP$1,Settings!$G:$G,0))=TRUE,
100-100*(BA165-MINIFS(BA:BA,$E:$E,$E165))/(MAXIFS(BA:BA,$E:$E,$E165)-MINIFS(BA:BA,$E:$E,$E165)),
100*(BA165-MINIFS(BA:BA,$E:$E,$E165))/(MAXIFS(BA:BA,$E:$E,$E165)-MINIFS(BA:BA,$E:$E,$E165))))</f>
        <v/>
      </c>
      <c r="DQ165" s="223" t="str">
        <f t="array" ref="DQ165">IF(BB165="","",
IF(INDEX(Settings!$H:$H,MATCH(DQ$1,Settings!$G:$G,0))=TRUE,
100-100*(BB165-MINIFS(BB:BB,$E:$E,$E165))/(MAXIFS(BB:BB,$E:$E,$E165)-MINIFS(BB:BB,$E:$E,$E165)),
100*(BB165-MINIFS(BB:BB,$E:$E,$E165))/(MAXIFS(BB:BB,$E:$E,$E165)-MINIFS(BB:BB,$E:$E,$E165))))</f>
        <v/>
      </c>
      <c r="DR165" s="223" t="str">
        <f t="array" ref="DR165">IF(BC165="","",
IF(INDEX(Settings!$H:$H,MATCH(DR$1,Settings!$G:$G,0))=TRUE,
100-100*(BC165-MINIFS(BC:BC,$E:$E,$E165))/(MAXIFS(BC:BC,$E:$E,$E165)-MINIFS(BC:BC,$E:$E,$E165)),
100*(BC165-MINIFS(BC:BC,$E:$E,$E165))/(MAXIFS(BC:BC,$E:$E,$E165)-MINIFS(BC:BC,$E:$E,$E165))))</f>
        <v/>
      </c>
      <c r="DS165" s="223" t="str">
        <f t="array" ref="DS165">IF(BD165="","",
IF(INDEX(Settings!$H:$H,MATCH(DS$1,Settings!$G:$G,0))=TRUE,
100-100*(BD165-MINIFS(BD:BD,$E:$E,$E165))/(MAXIFS(BD:BD,$E:$E,$E165)-MINIFS(BD:BD,$E:$E,$E165)),
100*(BD165-MINIFS(BD:BD,$E:$E,$E165))/(MAXIFS(BD:BD,$E:$E,$E165)-MINIFS(BD:BD,$E:$E,$E165))))</f>
        <v/>
      </c>
      <c r="DT165" s="223" t="str">
        <f t="array" ref="DT165">IF(BE165="","",
IF(INDEX(Settings!$H:$H,MATCH(DT$1,Settings!$G:$G,0))=TRUE,
100-100*(BE165-MINIFS(BE:BE,$E:$E,$E165))/(MAXIFS(BE:BE,$E:$E,$E165)-MINIFS(BE:BE,$E:$E,$E165)),
100*(BE165-MINIFS(BE:BE,$E:$E,$E165))/(MAXIFS(BE:BE,$E:$E,$E165)-MINIFS(BE:BE,$E:$E,$E165))))</f>
        <v/>
      </c>
      <c r="DU165" s="223" t="str">
        <f t="array" ref="DU165">IF(BF165="","",
IF(INDEX(Settings!$H:$H,MATCH(DU$1,Settings!$G:$G,0))=TRUE,
100-100*(BF165-MINIFS(BF:BF,$E:$E,$E165))/(MAXIFS(BF:BF,$E:$E,$E165)-MINIFS(BF:BF,$E:$E,$E165)),
100*(BF165-MINIFS(BF:BF,$E:$E,$E165))/(MAXIFS(BF:BF,$E:$E,$E165)-MINIFS(BF:BF,$E:$E,$E165))))</f>
        <v/>
      </c>
      <c r="DV165" s="223" t="str">
        <f t="array" ref="DV165">IF(BG165="","",
IF(INDEX(Settings!$H:$H,MATCH(DV$1,Settings!$G:$G,0))=TRUE,
100-100*(BG165-MINIFS(BG:BG,$E:$E,$E165))/(MAXIFS(BG:BG,$E:$E,$E165)-MINIFS(BG:BG,$E:$E,$E165)),
100*(BG165-MINIFS(BG:BG,$E:$E,$E165))/(MAXIFS(BG:BG,$E:$E,$E165)-MINIFS(BG:BG,$E:$E,$E165))))</f>
        <v/>
      </c>
      <c r="DW165" s="223" t="str">
        <f t="array" ref="DW165">IF(BH165="","",
IF(INDEX(Settings!$H:$H,MATCH(DW$1,Settings!$G:$G,0))=TRUE,
100-100*(BH165-MINIFS(BH:BH,$E:$E,$E165))/(MAXIFS(BH:BH,$E:$E,$E165)-MINIFS(BH:BH,$E:$E,$E165)),
100*(BH165-MINIFS(BH:BH,$E:$E,$E165))/(MAXIFS(BH:BH,$E:$E,$E165)-MINIFS(BH:BH,$E:$E,$E165))))</f>
        <v/>
      </c>
      <c r="DX165" s="223" t="str">
        <f t="array" ref="DX165">IF(BI165="","",
IF(INDEX(Settings!$H:$H,MATCH(DX$1,Settings!$G:$G,0))=TRUE,
100-100*(BI165-MINIFS(BI:BI,$E:$E,$E165))/(MAXIFS(BI:BI,$E:$E,$E165)-MINIFS(BI:BI,$E:$E,$E165)),
100*(BI165-MINIFS(BI:BI,$E:$E,$E165))/(MAXIFS(BI:BI,$E:$E,$E165)-MINIFS(BI:BI,$E:$E,$E165))))</f>
        <v/>
      </c>
      <c r="DY165" s="223" t="str">
        <f t="array" ref="DY165">IF(BJ165="","",
IF(INDEX(Settings!$H:$H,MATCH(DY$1,Settings!$G:$G,0))=TRUE,
100-100*(BJ165-MINIFS(BJ:BJ,$E:$E,$E165))/(MAXIFS(BJ:BJ,$E:$E,$E165)-MINIFS(BJ:BJ,$E:$E,$E165)),
100*(BJ165-MINIFS(BJ:BJ,$E:$E,$E165))/(MAXIFS(BJ:BJ,$E:$E,$E165)-MINIFS(BJ:BJ,$E:$E,$E165))))</f>
        <v/>
      </c>
      <c r="DZ165" s="225"/>
      <c r="EA165" s="225"/>
      <c r="EB165" s="225" t="str">
        <f t="shared" si="8"/>
        <v/>
      </c>
      <c r="EC165" s="225" t="str">
        <f t="shared" si="9"/>
        <v/>
      </c>
      <c r="ED165" s="225" t="str">
        <f t="shared" si="10"/>
        <v/>
      </c>
      <c r="EE165" s="225" t="str">
        <f t="shared" si="11"/>
        <v/>
      </c>
      <c r="EF165" s="225" t="str">
        <f t="shared" si="12"/>
        <v/>
      </c>
      <c r="EG165" s="225" t="str">
        <f t="shared" si="13"/>
        <v/>
      </c>
      <c r="EH165" s="225"/>
      <c r="EI165" s="225"/>
      <c r="EJ165" s="225"/>
      <c r="EK165" s="225"/>
      <c r="EL165" s="225"/>
      <c r="EM165" s="225"/>
    </row>
    <row r="166">
      <c r="A166" s="231"/>
      <c r="B166" s="231"/>
      <c r="C166" s="231"/>
      <c r="D166" s="231" t="str">
        <f t="array" ref="D166">IFERROR(INDEX(Profiles!$B:$B,MATCH($A166,Profiles!$A:$A,0)),"")</f>
        <v/>
      </c>
      <c r="E166" s="231"/>
      <c r="F166" s="231"/>
      <c r="G166" s="231"/>
      <c r="H166" s="231"/>
      <c r="I166" s="231" t="str">
        <f>IF(A166="","",IF(Settings!$N$3="DATE",F166&amp;": "&amp;TEXT(B166,"M/DD/YY"),F166&amp;": "&amp;H166))</f>
        <v/>
      </c>
      <c r="J166" s="231"/>
      <c r="K166" s="231"/>
      <c r="L166" s="231"/>
      <c r="M166" s="232" t="str">
        <f t="shared" si="14"/>
        <v/>
      </c>
      <c r="N166" s="231"/>
      <c r="O166" s="231"/>
      <c r="P166" s="231"/>
      <c r="Q166" s="231"/>
      <c r="R166" s="231"/>
      <c r="S166" s="230" t="str">
        <f>IFERROR(VLOOKUP(AF166, 'YOYO IR Scores'!A:C, 3, FALSE), "")
</f>
        <v/>
      </c>
      <c r="T166" s="231"/>
      <c r="U166" s="231"/>
      <c r="V166" s="231"/>
      <c r="W166" s="231"/>
      <c r="X166" s="233" t="str">
        <f t="shared" si="4"/>
        <v/>
      </c>
      <c r="Y166" s="234" t="str">
        <f t="shared" si="5"/>
        <v/>
      </c>
      <c r="Z166" s="234" t="str">
        <f t="shared" si="6"/>
        <v/>
      </c>
      <c r="AA166" s="233" t="str">
        <f t="shared" si="7"/>
        <v/>
      </c>
      <c r="AB166" s="232"/>
      <c r="AC166" s="232"/>
      <c r="AD166" s="232"/>
      <c r="AE166" s="232" t="str">
        <f>IFERROR(VLOOKUP(AF166, 'YOYO IR Scores'!A:C, 2, FALSE), "")</f>
        <v/>
      </c>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t="str">
        <f t="array" ref="BK166">IF(J166="","",
IF(INDEX(Settings!$H:$H,MATCH(BY$1,Settings!$G:$G,0))=TRUE,
100-100*(J166-MIN(J:J))/(MAX(J:J)-MIN(J:J)),
100*(J166-MIN(J:J))/(MAX(J:J)-MIN(J:J))))</f>
        <v/>
      </c>
      <c r="BL166" s="232" t="str">
        <f t="array" ref="BL166">IF(J166="","",
IF(INDEX(Settings!$H:$H,MATCH(BY$1,Settings!$G:$G,0))=TRUE,
100-100*(J166-MINIFS(J:J,$E:$E,$E166))/(MAXIFS(J:J,$E:$E,$E166)-MINIFS(J:J,$E:$E,$E166)),
100*(J166-MINIFS(J:J,$E:$E,$E166))/(MAXIFS(J:J,$E:$E,$E166)-MINIFS(J:J,$E:$E,$E166))))</f>
        <v/>
      </c>
      <c r="BM166" s="232" t="str">
        <f t="array" ref="BM166">IF(J166="","",
IF(INDEX(Settings!$H:$H,MATCH(BY$1,Settings!$G:$G,0))=TRUE,
100-100*(J166-MINIFS(J:J,$E:$E,$E166,$I:$I,$I166))/(MAXIFS(J:J,$E:$E,$E166,$I:$I,$I166)-MINIFS(J:J,$E:$E,$E166,$I:$I,$I166)),
100*(J166-MINIFS(J:J,$E:$E,$E166,$I:$I,$I166))/(MAXIFS(J:J,$E:$E,$E166,$I:$I,$I166)-MINIFS(J:J,$E:$E,$E166,$I:$I,$I166))))</f>
        <v/>
      </c>
      <c r="BN166" s="231" t="str">
        <f t="array" ref="BN166">IF(J166="","",
IF(INDEX(Settings!$H:$H,MATCH(BY$1,Settings!$G:$G,0))=TRUE,
100-100*PERCENTRANK(J:J,J166),
100*PERCENTRANK(J:J,J166)))</f>
        <v/>
      </c>
      <c r="BO166" s="231" t="str">
        <f>IFERROR(__xludf.DUMMYFUNCTION("IF(J166="""","""",
IF(INDEX(Settings!$H:$H,MATCH(BY$1,Settings!$G:$G,0))=TRUE,
100-100*PERCENTRANK(FILTER(J:J,$E:$E=$E166),J166),
100*PERCENTRANK(FILTER(J:J,$E:$E=$E166),J166)))"),"")</f>
        <v/>
      </c>
      <c r="BP166" s="231" t="str">
        <f>IFERROR(__xludf.DUMMYFUNCTION("IF(J166="""","""",
IF(INDEX(Settings!$H:$H,MATCH(BY$1,Settings!$G:$G,0))=TRUE,
100-100*PERCENTRANK(FILTER(J:J,$E:$E=$E166,$I:$I=$I166),J166),
100*PERCENTRANK(FILTER(J:J,$E:$E=$E166,$I:$I=$I166),J166)))"),"")</f>
        <v/>
      </c>
      <c r="BQ166" s="233" t="str">
        <f t="array" ref="BQ166">IF(J166="","",
IF(INDEX(Settings!$H:$H,MATCH(BY$1,Settings!$G:$G,0))=TRUE,
-1*(J166-AVERAGE(J:J))/STDEV(J:J),
(J166-AVERAGE(J:J))/STDEV(J:J)))</f>
        <v/>
      </c>
      <c r="BR166" s="233" t="str">
        <f>IFERROR(__xludf.DUMMYFUNCTION("IF(J166="""","""",
IF(INDEX(Settings!$H:$H,MATCH(BY$1,Settings!$G:$G,0))=TRUE,
-1*(J166-AVERAGEIFS(J:J,$E:$E,$E166))/STDEV(FILTER(J:J,$E:$E=$E166)),
(J166-AVERAGEIFS(J:J,$E:$E,$E166))/STDEV(FILTER(J:J,$E:$E=$E166))))"),"")</f>
        <v/>
      </c>
      <c r="BS166" s="233"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1"/>
      <c r="BX166" s="231"/>
      <c r="BY166" s="232" t="str">
        <f t="array" ref="BY166">IF(J166="","",
IF(INDEX(Settings!$H:$H,MATCH(BY$1,Settings!$G:$G,0))=TRUE,
100-100*(J166-MINIFS(J:J,$E:$E,$E166))/(MAXIFS(J:J,$E:$E,$E166)-MINIFS(J:J,$E:$E,$E166)),
100*(J166-MINIFS(J:J,$E:$E,$E166))/(MAXIFS(J:J,$E:$E,$E166)-MINIFS(J:J,$E:$E,$E166))))</f>
        <v/>
      </c>
      <c r="BZ166" s="232" t="str">
        <f t="array" ref="BZ166">IF(K166="","",
IF(INDEX(Settings!$H:$H,MATCH(BZ$1,Settings!$G:$G,0))=TRUE,
100-100*(K166-MINIFS(K:K,$E:$E,$E166))/(MAXIFS(K:K,$E:$E,$E166)-MINIFS(K:K,$E:$E,$E166)),
100*(K166-MINIFS(K:K,$E:$E,$E166))/(MAXIFS(K:K,$E:$E,$E166)-MINIFS(K:K,$E:$E,$E166))))</f>
        <v/>
      </c>
      <c r="CA166" s="232" t="str">
        <f t="array" ref="CA166">IF(L166="","",
IF(INDEX(Settings!$H:$H,MATCH(CA$1,Settings!$G:$G,0))=TRUE,
100-100*(L166-MINIFS(L:L,$E:$E,$E166))/(MAXIFS(L:L,$E:$E,$E166)-MINIFS(L:L,$E:$E,$E166)),
100*(L166-MINIFS(L:L,$E:$E,$E166))/(MAXIFS(L:L,$E:$E,$E166)-MINIFS(L:L,$E:$E,$E166))))</f>
        <v/>
      </c>
      <c r="CB166" s="232" t="str">
        <f t="array" ref="CB166">IF(M166="","",
IF(INDEX(Settings!$H:$H,MATCH(CB$1,Settings!$G:$G,0))=TRUE,
100-100*(M166-MINIFS(M:M,$E:$E,$E166))/(MAXIFS(M:M,$E:$E,$E166)-MINIFS(M:M,$E:$E,$E166)),
100*(M166-MINIFS(M:M,$E:$E,$E166))/(MAXIFS(M:M,$E:$E,$E166)-MINIFS(M:M,$E:$E,$E166))))</f>
        <v/>
      </c>
      <c r="CC166" s="232" t="str">
        <f t="array" ref="CC166">IF(N166="","",
IF(INDEX(Settings!$H:$H,MATCH(CC$1,Settings!$G:$G,0))=TRUE,
100-100*(N166-MINIFS(N:N,$E:$E,$E166))/(MAXIFS(N:N,$E:$E,$E166)-MINIFS(N:N,$E:$E,$E166)),
100*(N166-MINIFS(N:N,$E:$E,$E166))/(MAXIFS(N:N,$E:$E,$E166)-MINIFS(N:N,$E:$E,$E166))))</f>
        <v/>
      </c>
      <c r="CD166" s="232" t="str">
        <f t="array" ref="CD166">IF(O166="","",
IF(INDEX(Settings!$H:$H,MATCH(CD$1,Settings!$G:$G,0))=TRUE,
100-100*(O166-MINIFS(O:O,$E:$E,$E166))/(MAXIFS(O:O,$E:$E,$E166)-MINIFS(O:O,$E:$E,$E166)),
100*(O166-MINIFS(O:O,$E:$E,$E166))/(MAXIFS(O:O,$E:$E,$E166)-MINIFS(O:O,$E:$E,$E166))))</f>
        <v/>
      </c>
      <c r="CE166" s="232" t="str">
        <f t="array" ref="CE166">IF(P166="","",
IF(INDEX(Settings!$H:$H,MATCH(CE$1,Settings!$G:$G,0))=TRUE,
100-100*(P166-MINIFS(P:P,$E:$E,$E166))/(MAXIFS(P:P,$E:$E,$E166)-MINIFS(P:P,$E:$E,$E166)),
100*(P166-MINIFS(P:P,$E:$E,$E166))/(MAXIFS(P:P,$E:$E,$E166)-MINIFS(P:P,$E:$E,$E166))))</f>
        <v/>
      </c>
      <c r="CF166" s="232" t="str">
        <f t="array" ref="CF166">IF(Q166="","",
IF(INDEX(Settings!$H:$H,MATCH(CF$1,Settings!$G:$G,0))=TRUE,
100-100*(Q166-MINIFS(Q:Q,$E:$E,$E166))/(MAXIFS(Q:Q,$E:$E,$E166)-MINIFS(Q:Q,$E:$E,$E166)),
100*(Q166-MINIFS(Q:Q,$E:$E,$E166))/(MAXIFS(Q:Q,$E:$E,$E166)-MINIFS(Q:Q,$E:$E,$E166))))</f>
        <v/>
      </c>
      <c r="CG166" s="232" t="str">
        <f t="array" ref="CG166">IF(R166="","",
IF(INDEX(Settings!$H:$H,MATCH(CG$1,Settings!$G:$G,0))=TRUE,
100-100*(R166-MINIFS(R:R,$E:$E,$E166))/(MAXIFS(R:R,$E:$E,$E166)-MINIFS(R:R,$E:$E,$E166)),
100*(R166-MINIFS(R:R,$E:$E,$E166))/(MAXIFS(R:R,$E:$E,$E166)-MINIFS(R:R,$E:$E,$E166))))</f>
        <v/>
      </c>
      <c r="CH166" s="232" t="str">
        <f t="array" ref="CH166">IF(S166="","",
IF(INDEX(Settings!$H:$H,MATCH(CH$1,Settings!$G:$G,0))=TRUE,
100-100*(S166-MINIFS(S:S,$E:$E,$E166))/(MAXIFS(S:S,$E:$E,$E166)-MINIFS(S:S,$E:$E,$E166)),
100*(S166-MINIFS(S:S,$E:$E,$E166))/(MAXIFS(S:S,$E:$E,$E166)-MINIFS(S:S,$E:$E,$E166))))</f>
        <v/>
      </c>
      <c r="CI166" s="232" t="str">
        <f t="array" ref="CI166">IF(T166="","",
IF(INDEX(Settings!$H:$H,MATCH(CI$1,Settings!$G:$G,0))=TRUE,
100-100*(T166-MINIFS(T:T,$E:$E,$E166))/(MAXIFS(T:T,$E:$E,$E166)-MINIFS(T:T,$E:$E,$E166)),
100*(T166-MINIFS(T:T,$E:$E,$E166))/(MAXIFS(T:T,$E:$E,$E166)-MINIFS(T:T,$E:$E,$E166))))</f>
        <v/>
      </c>
      <c r="CJ166" s="232" t="str">
        <f t="array" ref="CJ166">IF(U166="","",
IF(INDEX(Settings!$H:$H,MATCH(CJ$1,Settings!$G:$G,0))=TRUE,
100-100*(U166-MINIFS(U:U,$E:$E,$E166))/(MAXIFS(U:U,$E:$E,$E166)-MINIFS(U:U,$E:$E,$E166)),
100*(U166-MINIFS(U:U,$E:$E,$E166))/(MAXIFS(U:U,$E:$E,$E166)-MINIFS(U:U,$E:$E,$E166))))</f>
        <v/>
      </c>
      <c r="CK166" s="232" t="str">
        <f t="array" ref="CK166">IF(V166="","",
IF(INDEX(Settings!$H:$H,MATCH(CK$1,Settings!$G:$G,0))=TRUE,
100-100*(V166-MINIFS(V:V,$E:$E,$E166))/(MAXIFS(V:V,$E:$E,$E166)-MINIFS(V:V,$E:$E,$E166)),
100*(V166-MINIFS(V:V,$E:$E,$E166))/(MAXIFS(V:V,$E:$E,$E166)-MINIFS(V:V,$E:$E,$E166))))</f>
        <v/>
      </c>
      <c r="CL166" s="232" t="str">
        <f t="array" ref="CL166">IF(W166="","",
IF(INDEX(Settings!$H:$H,MATCH(CL$1,Settings!$G:$G,0))=TRUE,
100-100*(W166-MINIFS(W:W,$E:$E,$E166))/(MAXIFS(W:W,$E:$E,$E166)-MINIFS(W:W,$E:$E,$E166)),
100*(W166-MINIFS(W:W,$E:$E,$E166))/(MAXIFS(W:W,$E:$E,$E166)-MINIFS(W:W,$E:$E,$E166))))</f>
        <v/>
      </c>
      <c r="CM166" s="232" t="str">
        <f t="array" ref="CM166">IF(X166="","",
IF(INDEX(Settings!$H:$H,MATCH(CM$1,Settings!$G:$G,0))=TRUE,
100-100*(X166-MINIFS(X:X,$E:$E,$E166))/(MAXIFS(X:X,$E:$E,$E166)-MINIFS(X:X,$E:$E,$E166)),
100*(X166-MINIFS(X:X,$E:$E,$E166))/(MAXIFS(X:X,$E:$E,$E166)-MINIFS(X:X,$E:$E,$E166))))</f>
        <v/>
      </c>
      <c r="CN166" s="232" t="str">
        <f t="array" ref="CN166">IF(Y166="","",
IF(INDEX(Settings!$H:$H,MATCH(CN$1,Settings!$G:$G,0))=TRUE,
100-100*(Y166-MINIFS(Y:Y,$E:$E,$E166))/(MAXIFS(Y:Y,$E:$E,$E166)-MINIFS(Y:Y,$E:$E,$E166)),
100*(Y166-MINIFS(Y:Y,$E:$E,$E166))/(MAXIFS(Y:Y,$E:$E,$E166)-MINIFS(Y:Y,$E:$E,$E166))))</f>
        <v/>
      </c>
      <c r="CO166" s="232" t="str">
        <f t="array" ref="CO166">IF(Z166="","",
IF(INDEX(Settings!$H:$H,MATCH(CO$1,Settings!$G:$G,0))=TRUE,
100-100*(Z166-MINIFS(Z:Z,$E:$E,$E166))/(MAXIFS(Z:Z,$E:$E,$E166)-MINIFS(Z:Z,$E:$E,$E166)),
100*(Z166-MINIFS(Z:Z,$E:$E,$E166))/(MAXIFS(Z:Z,$E:$E,$E166)-MINIFS(Z:Z,$E:$E,$E166))))</f>
        <v/>
      </c>
      <c r="CP166" s="232" t="str">
        <f t="array" ref="CP166">IF(AA166="","",
IF(INDEX(Settings!$H:$H,MATCH(CP$1,Settings!$G:$G,0))=TRUE,
100-100*(AA166-MINIFS(AA:AA,$E:$E,$E166))/(MAXIFS(AA:AA,$E:$E,$E166)-MINIFS(AA:AA,$E:$E,$E166)),
100*(AA166-MINIFS(AA:AA,$E:$E,$E166))/(MAXIFS(AA:AA,$E:$E,$E166)-MINIFS(AA:AA,$E:$E,$E166))))</f>
        <v/>
      </c>
      <c r="CQ166" s="232" t="str">
        <f t="array" ref="CQ166">IF(AB166="","",
IF(INDEX(Settings!$H:$H,MATCH(CQ$1,Settings!$G:$G,0))=TRUE,
100-100*(AB166-MINIFS(AB:AB,$E:$E,$E166))/(MAXIFS(AB:AB,$E:$E,$E166)-MINIFS(AB:AB,$E:$E,$E166)),
100*(AB166-MINIFS(AB:AB,$E:$E,$E166))/(MAXIFS(AB:AB,$E:$E,$E166)-MINIFS(AB:AB,$E:$E,$E166))))</f>
        <v/>
      </c>
      <c r="CR166" s="232" t="str">
        <f t="array" ref="CR166">IF(AC166="","",
IF(INDEX(Settings!$H:$H,MATCH(CR$1,Settings!$G:$G,0))=TRUE,
100-100*(AC166-MINIFS(AC:AC,$E:$E,$E166))/(MAXIFS(AC:AC,$E:$E,$E166)-MINIFS(AC:AC,$E:$E,$E166)),
100*(AC166-MINIFS(AC:AC,$E:$E,$E166))/(MAXIFS(AC:AC,$E:$E,$E166)-MINIFS(AC:AC,$E:$E,$E166))))</f>
        <v/>
      </c>
      <c r="CS166" s="232" t="str">
        <f t="array" ref="CS166">IF(AD166="","",
IF(INDEX(Settings!$H:$H,MATCH(CS$1,Settings!$G:$G,0))=TRUE,
100-100*(AD166-MINIFS(AD:AD,$E:$E,$E166))/(MAXIFS(AD:AD,$E:$E,$E166)-MINIFS(AD:AD,$E:$E,$E166)),
100*(AD166-MINIFS(AD:AD,$E:$E,$E166))/(MAXIFS(AD:AD,$E:$E,$E166)-MINIFS(AD:AD,$E:$E,$E166))))</f>
        <v/>
      </c>
      <c r="CT166" s="232" t="str">
        <f t="array" ref="CT166">IF(AE166="","",
IF(INDEX(Settings!$H:$H,MATCH(CT$1,Settings!$G:$G,0))=TRUE,
100-100*(AE166-MINIFS(AE:AE,$E:$E,$E166))/(MAXIFS(AE:AE,$E:$E,$E166)-MINIFS(AE:AE,$E:$E,$E166)),
100*(AE166-MINIFS(AE:AE,$E:$E,$E166))/(MAXIFS(AE:AE,$E:$E,$E166)-MINIFS(AE:AE,$E:$E,$E166))))</f>
        <v/>
      </c>
      <c r="CU166" s="232" t="str">
        <f t="array" ref="CU166">IF(AF166="","",
IF(INDEX(Settings!$H:$H,MATCH(CU$1,Settings!$G:$G,0))=TRUE,
100-100*(AF166-MINIFS(AF:AF,$E:$E,$E166))/(MAXIFS(AF:AF,$E:$E,$E166)-MINIFS(AF:AF,$E:$E,$E166)),
100*(AF166-MINIFS(AF:AF,$E:$E,$E166))/(MAXIFS(AF:AF,$E:$E,$E166)-MINIFS(AF:AF,$E:$E,$E166))))</f>
        <v/>
      </c>
      <c r="CV166" s="232" t="str">
        <f t="array" ref="CV166">IF(AG166="","",
IF(INDEX(Settings!$H:$H,MATCH(CV$1,Settings!$G:$G,0))=TRUE,
100-100*(AG166-MINIFS(AG:AG,$E:$E,$E166))/(MAXIFS(AG:AG,$E:$E,$E166)-MINIFS(AG:AG,$E:$E,$E166)),
100*(AG166-MINIFS(AG:AG,$E:$E,$E166))/(MAXIFS(AG:AG,$E:$E,$E166)-MINIFS(AG:AG,$E:$E,$E166))))</f>
        <v/>
      </c>
      <c r="CW166" s="232" t="str">
        <f t="array" ref="CW166">IF(AH166="","",
IF(INDEX(Settings!$H:$H,MATCH(CW$1,Settings!$G:$G,0))=TRUE,
100-100*(AH166-MINIFS(AH:AH,$E:$E,$E166))/(MAXIFS(AH:AH,$E:$E,$E166)-MINIFS(AH:AH,$E:$E,$E166)),
100*(AH166-MINIFS(AH:AH,$E:$E,$E166))/(MAXIFS(AH:AH,$E:$E,$E166)-MINIFS(AH:AH,$E:$E,$E166))))</f>
        <v/>
      </c>
      <c r="CX166" s="232" t="str">
        <f t="array" ref="CX166">IF(AI166="","",
IF(INDEX(Settings!$H:$H,MATCH(CX$1,Settings!$G:$G,0))=TRUE,
100-100*(AI166-MINIFS(AI:AI,$E:$E,$E166))/(MAXIFS(AI:AI,$E:$E,$E166)-MINIFS(AI:AI,$E:$E,$E166)),
100*(AI166-MINIFS(AI:AI,$E:$E,$E166))/(MAXIFS(AI:AI,$E:$E,$E166)-MINIFS(AI:AI,$E:$E,$E166))))</f>
        <v/>
      </c>
      <c r="CY166" s="232" t="str">
        <f t="array" ref="CY166">IF(AJ166="","",
IF(INDEX(Settings!$H:$H,MATCH(CY$1,Settings!$G:$G,0))=TRUE,
100-100*(AJ166-MINIFS(AJ:AJ,$E:$E,$E166))/(MAXIFS(AJ:AJ,$E:$E,$E166)-MINIFS(AJ:AJ,$E:$E,$E166)),
100*(AJ166-MINIFS(AJ:AJ,$E:$E,$E166))/(MAXIFS(AJ:AJ,$E:$E,$E166)-MINIFS(AJ:AJ,$E:$E,$E166))))</f>
        <v/>
      </c>
      <c r="CZ166" s="232" t="str">
        <f t="array" ref="CZ166">IF(AK166="","",
IF(INDEX(Settings!$H:$H,MATCH(CZ$1,Settings!$G:$G,0))=TRUE,
100-100*(AK166-MINIFS(AK:AK,$E:$E,$E166))/(MAXIFS(AK:AK,$E:$E,$E166)-MINIFS(AK:AK,$E:$E,$E166)),
100*(AK166-MINIFS(AK:AK,$E:$E,$E166))/(MAXIFS(AK:AK,$E:$E,$E166)-MINIFS(AK:AK,$E:$E,$E166))))</f>
        <v/>
      </c>
      <c r="DA166" s="232" t="str">
        <f t="array" ref="DA166">IF(AL166="","",
IF(INDEX(Settings!$H:$H,MATCH(DA$1,Settings!$G:$G,0))=TRUE,
100-100*(AL166-MINIFS(AL:AL,$E:$E,$E166))/(MAXIFS(AL:AL,$E:$E,$E166)-MINIFS(AL:AL,$E:$E,$E166)),
100*(AL166-MINIFS(AL:AL,$E:$E,$E166))/(MAXIFS(AL:AL,$E:$E,$E166)-MINIFS(AL:AL,$E:$E,$E166))))</f>
        <v/>
      </c>
      <c r="DB166" s="232" t="str">
        <f t="array" ref="DB166">IF(AM166="","",
IF(INDEX(Settings!$H:$H,MATCH(DB$1,Settings!$G:$G,0))=TRUE,
100-100*(AM166-MINIFS(AM:AM,$E:$E,$E166))/(MAXIFS(AM:AM,$E:$E,$E166)-MINIFS(AM:AM,$E:$E,$E166)),
100*(AM166-MINIFS(AM:AM,$E:$E,$E166))/(MAXIFS(AM:AM,$E:$E,$E166)-MINIFS(AM:AM,$E:$E,$E166))))</f>
        <v/>
      </c>
      <c r="DC166" s="232" t="str">
        <f t="array" ref="DC166">IF(AN166="","",
IF(INDEX(Settings!$H:$H,MATCH(DC$1,Settings!$G:$G,0))=TRUE,
100-100*(AN166-MINIFS(AN:AN,$E:$E,$E166))/(MAXIFS(AN:AN,$E:$E,$E166)-MINIFS(AN:AN,$E:$E,$E166)),
100*(AN166-MINIFS(AN:AN,$E:$E,$E166))/(MAXIFS(AN:AN,$E:$E,$E166)-MINIFS(AN:AN,$E:$E,$E166))))</f>
        <v/>
      </c>
      <c r="DD166" s="232" t="str">
        <f t="array" ref="DD166">IF(AO166="","",
IF(INDEX(Settings!$H:$H,MATCH(DD$1,Settings!$G:$G,0))=TRUE,
100-100*(AO166-MINIFS(AO:AO,$E:$E,$E166))/(MAXIFS(AO:AO,$E:$E,$E166)-MINIFS(AO:AO,$E:$E,$E166)),
100*(AO166-MINIFS(AO:AO,$E:$E,$E166))/(MAXIFS(AO:AO,$E:$E,$E166)-MINIFS(AO:AO,$E:$E,$E166))))</f>
        <v/>
      </c>
      <c r="DE166" s="232" t="str">
        <f t="array" ref="DE166">IF(AP166="","",
IF(INDEX(Settings!$H:$H,MATCH(DE$1,Settings!$G:$G,0))=TRUE,
100-100*(AP166-MINIFS(AP:AP,$E:$E,$E166))/(MAXIFS(AP:AP,$E:$E,$E166)-MINIFS(AP:AP,$E:$E,$E166)),
100*(AP166-MINIFS(AP:AP,$E:$E,$E166))/(MAXIFS(AP:AP,$E:$E,$E166)-MINIFS(AP:AP,$E:$E,$E166))))</f>
        <v/>
      </c>
      <c r="DF166" s="232" t="str">
        <f t="array" ref="DF166">IF(AQ166="","",
IF(INDEX(Settings!$H:$H,MATCH(DF$1,Settings!$G:$G,0))=TRUE,
100-100*(AQ166-MINIFS(AQ:AQ,$E:$E,$E166))/(MAXIFS(AQ:AQ,$E:$E,$E166)-MINIFS(AQ:AQ,$E:$E,$E166)),
100*(AQ166-MINIFS(AQ:AQ,$E:$E,$E166))/(MAXIFS(AQ:AQ,$E:$E,$E166)-MINIFS(AQ:AQ,$E:$E,$E166))))</f>
        <v/>
      </c>
      <c r="DG166" s="232" t="str">
        <f t="array" ref="DG166">IF(AR166="","",
IF(INDEX(Settings!$H:$H,MATCH(DG$1,Settings!$G:$G,0))=TRUE,
100-100*(AR166-MINIFS(AR:AR,$E:$E,$E166))/(MAXIFS(AR:AR,$E:$E,$E166)-MINIFS(AR:AR,$E:$E,$E166)),
100*(AR166-MINIFS(AR:AR,$E:$E,$E166))/(MAXIFS(AR:AR,$E:$E,$E166)-MINIFS(AR:AR,$E:$E,$E166))))</f>
        <v/>
      </c>
      <c r="DH166" s="232" t="str">
        <f t="array" ref="DH166">IF(AS166="","",
IF(INDEX(Settings!$H:$H,MATCH(DH$1,Settings!$G:$G,0))=TRUE,
100-100*(AS166-MINIFS(AS:AS,$E:$E,$E166))/(MAXIFS(AS:AS,$E:$E,$E166)-MINIFS(AS:AS,$E:$E,$E166)),
100*(AS166-MINIFS(AS:AS,$E:$E,$E166))/(MAXIFS(AS:AS,$E:$E,$E166)-MINIFS(AS:AS,$E:$E,$E166))))</f>
        <v/>
      </c>
      <c r="DI166" s="232" t="str">
        <f t="array" ref="DI166">IF(AT166="","",
IF(INDEX(Settings!$H:$H,MATCH(DI$1,Settings!$G:$G,0))=TRUE,
100-100*(AT166-MINIFS(AT:AT,$E:$E,$E166))/(MAXIFS(AT:AT,$E:$E,$E166)-MINIFS(AT:AT,$E:$E,$E166)),
100*(AT166-MINIFS(AT:AT,$E:$E,$E166))/(MAXIFS(AT:AT,$E:$E,$E166)-MINIFS(AT:AT,$E:$E,$E166))))</f>
        <v/>
      </c>
      <c r="DJ166" s="232" t="str">
        <f t="array" ref="DJ166">IF(AU166="","",
IF(INDEX(Settings!$H:$H,MATCH(DJ$1,Settings!$G:$G,0))=TRUE,
100-100*(AU166-MINIFS(AU:AU,$E:$E,$E166))/(MAXIFS(AU:AU,$E:$E,$E166)-MINIFS(AU:AU,$E:$E,$E166)),
100*(AU166-MINIFS(AU:AU,$E:$E,$E166))/(MAXIFS(AU:AU,$E:$E,$E166)-MINIFS(AU:AU,$E:$E,$E166))))</f>
        <v/>
      </c>
      <c r="DK166" s="232" t="str">
        <f t="array" ref="DK166">IF(AV166="","",
IF(INDEX(Settings!$H:$H,MATCH(DK$1,Settings!$G:$G,0))=TRUE,
100-100*(AV166-MINIFS(AV:AV,$E:$E,$E166))/(MAXIFS(AV:AV,$E:$E,$E166)-MINIFS(AV:AV,$E:$E,$E166)),
100*(AV166-MINIFS(AV:AV,$E:$E,$E166))/(MAXIFS(AV:AV,$E:$E,$E166)-MINIFS(AV:AV,$E:$E,$E166))))</f>
        <v/>
      </c>
      <c r="DL166" s="232" t="str">
        <f t="array" ref="DL166">IF(AW166="","",
IF(INDEX(Settings!$H:$H,MATCH(DL$1,Settings!$G:$G,0))=TRUE,
100-100*(AW166-MINIFS(AW:AW,$E:$E,$E166))/(MAXIFS(AW:AW,$E:$E,$E166)-MINIFS(AW:AW,$E:$E,$E166)),
100*(AW166-MINIFS(AW:AW,$E:$E,$E166))/(MAXIFS(AW:AW,$E:$E,$E166)-MINIFS(AW:AW,$E:$E,$E166))))</f>
        <v/>
      </c>
      <c r="DM166" s="232" t="str">
        <f t="array" ref="DM166">IF(AX166="","",
IF(INDEX(Settings!$H:$H,MATCH(DM$1,Settings!$G:$G,0))=TRUE,
100-100*(AX166-MINIFS(AX:AX,$E:$E,$E166))/(MAXIFS(AX:AX,$E:$E,$E166)-MINIFS(AX:AX,$E:$E,$E166)),
100*(AX166-MINIFS(AX:AX,$E:$E,$E166))/(MAXIFS(AX:AX,$E:$E,$E166)-MINIFS(AX:AX,$E:$E,$E166))))</f>
        <v/>
      </c>
      <c r="DN166" s="232" t="str">
        <f t="array" ref="DN166">IF(AY166="","",
IF(INDEX(Settings!$H:$H,MATCH(DN$1,Settings!$G:$G,0))=TRUE,
100-100*(AY166-MINIFS(AY:AY,$E:$E,$E166))/(MAXIFS(AY:AY,$E:$E,$E166)-MINIFS(AY:AY,$E:$E,$E166)),
100*(AY166-MINIFS(AY:AY,$E:$E,$E166))/(MAXIFS(AY:AY,$E:$E,$E166)-MINIFS(AY:AY,$E:$E,$E166))))</f>
        <v/>
      </c>
      <c r="DO166" s="232" t="str">
        <f t="array" ref="DO166">IF(AZ166="","",
IF(INDEX(Settings!$H:$H,MATCH(DO$1,Settings!$G:$G,0))=TRUE,
100-100*(AZ166-MINIFS(AZ:AZ,$E:$E,$E166))/(MAXIFS(AZ:AZ,$E:$E,$E166)-MINIFS(AZ:AZ,$E:$E,$E166)),
100*(AZ166-MINIFS(AZ:AZ,$E:$E,$E166))/(MAXIFS(AZ:AZ,$E:$E,$E166)-MINIFS(AZ:AZ,$E:$E,$E166))))</f>
        <v/>
      </c>
      <c r="DP166" s="232" t="str">
        <f t="array" ref="DP166">IF(BA166="","",
IF(INDEX(Settings!$H:$H,MATCH(DP$1,Settings!$G:$G,0))=TRUE,
100-100*(BA166-MINIFS(BA:BA,$E:$E,$E166))/(MAXIFS(BA:BA,$E:$E,$E166)-MINIFS(BA:BA,$E:$E,$E166)),
100*(BA166-MINIFS(BA:BA,$E:$E,$E166))/(MAXIFS(BA:BA,$E:$E,$E166)-MINIFS(BA:BA,$E:$E,$E166))))</f>
        <v/>
      </c>
      <c r="DQ166" s="232" t="str">
        <f t="array" ref="DQ166">IF(BB166="","",
IF(INDEX(Settings!$H:$H,MATCH(DQ$1,Settings!$G:$G,0))=TRUE,
100-100*(BB166-MINIFS(BB:BB,$E:$E,$E166))/(MAXIFS(BB:BB,$E:$E,$E166)-MINIFS(BB:BB,$E:$E,$E166)),
100*(BB166-MINIFS(BB:BB,$E:$E,$E166))/(MAXIFS(BB:BB,$E:$E,$E166)-MINIFS(BB:BB,$E:$E,$E166))))</f>
        <v/>
      </c>
      <c r="DR166" s="232" t="str">
        <f t="array" ref="DR166">IF(BC166="","",
IF(INDEX(Settings!$H:$H,MATCH(DR$1,Settings!$G:$G,0))=TRUE,
100-100*(BC166-MINIFS(BC:BC,$E:$E,$E166))/(MAXIFS(BC:BC,$E:$E,$E166)-MINIFS(BC:BC,$E:$E,$E166)),
100*(BC166-MINIFS(BC:BC,$E:$E,$E166))/(MAXIFS(BC:BC,$E:$E,$E166)-MINIFS(BC:BC,$E:$E,$E166))))</f>
        <v/>
      </c>
      <c r="DS166" s="232" t="str">
        <f t="array" ref="DS166">IF(BD166="","",
IF(INDEX(Settings!$H:$H,MATCH(DS$1,Settings!$G:$G,0))=TRUE,
100-100*(BD166-MINIFS(BD:BD,$E:$E,$E166))/(MAXIFS(BD:BD,$E:$E,$E166)-MINIFS(BD:BD,$E:$E,$E166)),
100*(BD166-MINIFS(BD:BD,$E:$E,$E166))/(MAXIFS(BD:BD,$E:$E,$E166)-MINIFS(BD:BD,$E:$E,$E166))))</f>
        <v/>
      </c>
      <c r="DT166" s="232" t="str">
        <f t="array" ref="DT166">IF(BE166="","",
IF(INDEX(Settings!$H:$H,MATCH(DT$1,Settings!$G:$G,0))=TRUE,
100-100*(BE166-MINIFS(BE:BE,$E:$E,$E166))/(MAXIFS(BE:BE,$E:$E,$E166)-MINIFS(BE:BE,$E:$E,$E166)),
100*(BE166-MINIFS(BE:BE,$E:$E,$E166))/(MAXIFS(BE:BE,$E:$E,$E166)-MINIFS(BE:BE,$E:$E,$E166))))</f>
        <v/>
      </c>
      <c r="DU166" s="232" t="str">
        <f t="array" ref="DU166">IF(BF166="","",
IF(INDEX(Settings!$H:$H,MATCH(DU$1,Settings!$G:$G,0))=TRUE,
100-100*(BF166-MINIFS(BF:BF,$E:$E,$E166))/(MAXIFS(BF:BF,$E:$E,$E166)-MINIFS(BF:BF,$E:$E,$E166)),
100*(BF166-MINIFS(BF:BF,$E:$E,$E166))/(MAXIFS(BF:BF,$E:$E,$E166)-MINIFS(BF:BF,$E:$E,$E166))))</f>
        <v/>
      </c>
      <c r="DV166" s="232" t="str">
        <f t="array" ref="DV166">IF(BG166="","",
IF(INDEX(Settings!$H:$H,MATCH(DV$1,Settings!$G:$G,0))=TRUE,
100-100*(BG166-MINIFS(BG:BG,$E:$E,$E166))/(MAXIFS(BG:BG,$E:$E,$E166)-MINIFS(BG:BG,$E:$E,$E166)),
100*(BG166-MINIFS(BG:BG,$E:$E,$E166))/(MAXIFS(BG:BG,$E:$E,$E166)-MINIFS(BG:BG,$E:$E,$E166))))</f>
        <v/>
      </c>
      <c r="DW166" s="232" t="str">
        <f t="array" ref="DW166">IF(BH166="","",
IF(INDEX(Settings!$H:$H,MATCH(DW$1,Settings!$G:$G,0))=TRUE,
100-100*(BH166-MINIFS(BH:BH,$E:$E,$E166))/(MAXIFS(BH:BH,$E:$E,$E166)-MINIFS(BH:BH,$E:$E,$E166)),
100*(BH166-MINIFS(BH:BH,$E:$E,$E166))/(MAXIFS(BH:BH,$E:$E,$E166)-MINIFS(BH:BH,$E:$E,$E166))))</f>
        <v/>
      </c>
      <c r="DX166" s="232" t="str">
        <f t="array" ref="DX166">IF(BI166="","",
IF(INDEX(Settings!$H:$H,MATCH(DX$1,Settings!$G:$G,0))=TRUE,
100-100*(BI166-MINIFS(BI:BI,$E:$E,$E166))/(MAXIFS(BI:BI,$E:$E,$E166)-MINIFS(BI:BI,$E:$E,$E166)),
100*(BI166-MINIFS(BI:BI,$E:$E,$E166))/(MAXIFS(BI:BI,$E:$E,$E166)-MINIFS(BI:BI,$E:$E,$E166))))</f>
        <v/>
      </c>
      <c r="DY166" s="232" t="str">
        <f t="array" ref="DY166">IF(BJ166="","",
IF(INDEX(Settings!$H:$H,MATCH(DY$1,Settings!$G:$G,0))=TRUE,
100-100*(BJ166-MINIFS(BJ:BJ,$E:$E,$E166))/(MAXIFS(BJ:BJ,$E:$E,$E166)-MINIFS(BJ:BJ,$E:$E,$E166)),
100*(BJ166-MINIFS(BJ:BJ,$E:$E,$E166))/(MAXIFS(BJ:BJ,$E:$E,$E166)-MINIFS(BJ:BJ,$E:$E,$E166))))</f>
        <v/>
      </c>
      <c r="DZ166" s="234"/>
      <c r="EA166" s="234"/>
      <c r="EB166" s="234" t="str">
        <f t="shared" si="8"/>
        <v/>
      </c>
      <c r="EC166" s="234" t="str">
        <f t="shared" si="9"/>
        <v/>
      </c>
      <c r="ED166" s="234" t="str">
        <f t="shared" si="10"/>
        <v/>
      </c>
      <c r="EE166" s="234" t="str">
        <f t="shared" si="11"/>
        <v/>
      </c>
      <c r="EF166" s="234" t="str">
        <f t="shared" si="12"/>
        <v/>
      </c>
      <c r="EG166" s="234" t="str">
        <f t="shared" si="13"/>
        <v/>
      </c>
      <c r="EH166" s="234"/>
      <c r="EI166" s="234"/>
      <c r="EJ166" s="234"/>
      <c r="EK166" s="234"/>
      <c r="EL166" s="234"/>
      <c r="EM166" s="234"/>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3" t="str">
        <f t="shared" si="14"/>
        <v/>
      </c>
      <c r="N167" s="49"/>
      <c r="O167" s="49"/>
      <c r="P167" s="49"/>
      <c r="Q167" s="49"/>
      <c r="R167" s="49"/>
      <c r="S167" s="222" t="str">
        <f>IFERROR(VLOOKUP(AF167, 'YOYO IR Scores'!A:C, 3, FALSE), "")
</f>
        <v/>
      </c>
      <c r="T167" s="49"/>
      <c r="U167" s="49"/>
      <c r="V167" s="49"/>
      <c r="W167" s="49"/>
      <c r="X167" s="224" t="str">
        <f t="shared" si="4"/>
        <v/>
      </c>
      <c r="Y167" s="225" t="str">
        <f t="shared" si="5"/>
        <v/>
      </c>
      <c r="Z167" s="225" t="str">
        <f t="shared" si="6"/>
        <v/>
      </c>
      <c r="AA167" s="224" t="str">
        <f t="shared" si="7"/>
        <v/>
      </c>
      <c r="AB167" s="223"/>
      <c r="AC167" s="223"/>
      <c r="AD167" s="223"/>
      <c r="AE167" s="223" t="str">
        <f>IFERROR(VLOOKUP(AF167, 'YOYO IR Scores'!A:C, 2, FALSE), "")</f>
        <v/>
      </c>
      <c r="AF167" s="223"/>
      <c r="AG167" s="223"/>
      <c r="AH167" s="223"/>
      <c r="AI167" s="223"/>
      <c r="AJ167" s="223"/>
      <c r="AK167" s="223"/>
      <c r="AL167" s="223"/>
      <c r="AM167" s="223"/>
      <c r="AN167" s="223"/>
      <c r="AO167" s="223"/>
      <c r="AP167" s="223"/>
      <c r="AQ167" s="223"/>
      <c r="AR167" s="223"/>
      <c r="AS167" s="223"/>
      <c r="AT167" s="223"/>
      <c r="AU167" s="223"/>
      <c r="AV167" s="223"/>
      <c r="AW167" s="223"/>
      <c r="AX167" s="223"/>
      <c r="AY167" s="223"/>
      <c r="AZ167" s="223"/>
      <c r="BA167" s="223"/>
      <c r="BB167" s="223"/>
      <c r="BC167" s="223"/>
      <c r="BD167" s="223"/>
      <c r="BE167" s="223"/>
      <c r="BF167" s="223"/>
      <c r="BG167" s="223"/>
      <c r="BH167" s="223"/>
      <c r="BI167" s="223"/>
      <c r="BJ167" s="223"/>
      <c r="BK167" s="223" t="str">
        <f t="array" ref="BK167">IF(J167="","",
IF(INDEX(Settings!$H:$H,MATCH(BY$1,Settings!$G:$G,0))=TRUE,
100-100*(J167-MIN(J:J))/(MAX(J:J)-MIN(J:J)),
100*(J167-MIN(J:J))/(MAX(J:J)-MIN(J:J))))</f>
        <v/>
      </c>
      <c r="BL167" s="223" t="str">
        <f t="array" ref="BL167">IF(J167="","",
IF(INDEX(Settings!$H:$H,MATCH(BY$1,Settings!$G:$G,0))=TRUE,
100-100*(J167-MINIFS(J:J,$E:$E,$E167))/(MAXIFS(J:J,$E:$E,$E167)-MINIFS(J:J,$E:$E,$E167)),
100*(J167-MINIFS(J:J,$E:$E,$E167))/(MAXIFS(J:J,$E:$E,$E167)-MINIFS(J:J,$E:$E,$E167))))</f>
        <v/>
      </c>
      <c r="BM167" s="223"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4" t="str">
        <f t="array" ref="BQ167">IF(J167="","",
IF(INDEX(Settings!$H:$H,MATCH(BY$1,Settings!$G:$G,0))=TRUE,
-1*(J167-AVERAGE(J:J))/STDEV(J:J),
(J167-AVERAGE(J:J))/STDEV(J:J)))</f>
        <v/>
      </c>
      <c r="BR167" s="224" t="str">
        <f>IFERROR(__xludf.DUMMYFUNCTION("IF(J167="""","""",
IF(INDEX(Settings!$H:$H,MATCH(BY$1,Settings!$G:$G,0))=TRUE,
-1*(J167-AVERAGEIFS(J:J,$E:$E,$E167))/STDEV(FILTER(J:J,$E:$E=$E167)),
(J167-AVERAGEIFS(J:J,$E:$E,$E167))/STDEV(FILTER(J:J,$E:$E=$E167))))"),"")</f>
        <v/>
      </c>
      <c r="BS167" s="224"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3" t="str">
        <f t="array" ref="BY167">IF(J167="","",
IF(INDEX(Settings!$H:$H,MATCH(BY$1,Settings!$G:$G,0))=TRUE,
100-100*(J167-MINIFS(J:J,$E:$E,$E167))/(MAXIFS(J:J,$E:$E,$E167)-MINIFS(J:J,$E:$E,$E167)),
100*(J167-MINIFS(J:J,$E:$E,$E167))/(MAXIFS(J:J,$E:$E,$E167)-MINIFS(J:J,$E:$E,$E167))))</f>
        <v/>
      </c>
      <c r="BZ167" s="223" t="str">
        <f t="array" ref="BZ167">IF(K167="","",
IF(INDEX(Settings!$H:$H,MATCH(BZ$1,Settings!$G:$G,0))=TRUE,
100-100*(K167-MINIFS(K:K,$E:$E,$E167))/(MAXIFS(K:K,$E:$E,$E167)-MINIFS(K:K,$E:$E,$E167)),
100*(K167-MINIFS(K:K,$E:$E,$E167))/(MAXIFS(K:K,$E:$E,$E167)-MINIFS(K:K,$E:$E,$E167))))</f>
        <v/>
      </c>
      <c r="CA167" s="223" t="str">
        <f t="array" ref="CA167">IF(L167="","",
IF(INDEX(Settings!$H:$H,MATCH(CA$1,Settings!$G:$G,0))=TRUE,
100-100*(L167-MINIFS(L:L,$E:$E,$E167))/(MAXIFS(L:L,$E:$E,$E167)-MINIFS(L:L,$E:$E,$E167)),
100*(L167-MINIFS(L:L,$E:$E,$E167))/(MAXIFS(L:L,$E:$E,$E167)-MINIFS(L:L,$E:$E,$E167))))</f>
        <v/>
      </c>
      <c r="CB167" s="223" t="str">
        <f t="array" ref="CB167">IF(M167="","",
IF(INDEX(Settings!$H:$H,MATCH(CB$1,Settings!$G:$G,0))=TRUE,
100-100*(M167-MINIFS(M:M,$E:$E,$E167))/(MAXIFS(M:M,$E:$E,$E167)-MINIFS(M:M,$E:$E,$E167)),
100*(M167-MINIFS(M:M,$E:$E,$E167))/(MAXIFS(M:M,$E:$E,$E167)-MINIFS(M:M,$E:$E,$E167))))</f>
        <v/>
      </c>
      <c r="CC167" s="223" t="str">
        <f t="array" ref="CC167">IF(N167="","",
IF(INDEX(Settings!$H:$H,MATCH(CC$1,Settings!$G:$G,0))=TRUE,
100-100*(N167-MINIFS(N:N,$E:$E,$E167))/(MAXIFS(N:N,$E:$E,$E167)-MINIFS(N:N,$E:$E,$E167)),
100*(N167-MINIFS(N:N,$E:$E,$E167))/(MAXIFS(N:N,$E:$E,$E167)-MINIFS(N:N,$E:$E,$E167))))</f>
        <v/>
      </c>
      <c r="CD167" s="223" t="str">
        <f t="array" ref="CD167">IF(O167="","",
IF(INDEX(Settings!$H:$H,MATCH(CD$1,Settings!$G:$G,0))=TRUE,
100-100*(O167-MINIFS(O:O,$E:$E,$E167))/(MAXIFS(O:O,$E:$E,$E167)-MINIFS(O:O,$E:$E,$E167)),
100*(O167-MINIFS(O:O,$E:$E,$E167))/(MAXIFS(O:O,$E:$E,$E167)-MINIFS(O:O,$E:$E,$E167))))</f>
        <v/>
      </c>
      <c r="CE167" s="223" t="str">
        <f t="array" ref="CE167">IF(P167="","",
IF(INDEX(Settings!$H:$H,MATCH(CE$1,Settings!$G:$G,0))=TRUE,
100-100*(P167-MINIFS(P:P,$E:$E,$E167))/(MAXIFS(P:P,$E:$E,$E167)-MINIFS(P:P,$E:$E,$E167)),
100*(P167-MINIFS(P:P,$E:$E,$E167))/(MAXIFS(P:P,$E:$E,$E167)-MINIFS(P:P,$E:$E,$E167))))</f>
        <v/>
      </c>
      <c r="CF167" s="223" t="str">
        <f t="array" ref="CF167">IF(Q167="","",
IF(INDEX(Settings!$H:$H,MATCH(CF$1,Settings!$G:$G,0))=TRUE,
100-100*(Q167-MINIFS(Q:Q,$E:$E,$E167))/(MAXIFS(Q:Q,$E:$E,$E167)-MINIFS(Q:Q,$E:$E,$E167)),
100*(Q167-MINIFS(Q:Q,$E:$E,$E167))/(MAXIFS(Q:Q,$E:$E,$E167)-MINIFS(Q:Q,$E:$E,$E167))))</f>
        <v/>
      </c>
      <c r="CG167" s="223" t="str">
        <f t="array" ref="CG167">IF(R167="","",
IF(INDEX(Settings!$H:$H,MATCH(CG$1,Settings!$G:$G,0))=TRUE,
100-100*(R167-MINIFS(R:R,$E:$E,$E167))/(MAXIFS(R:R,$E:$E,$E167)-MINIFS(R:R,$E:$E,$E167)),
100*(R167-MINIFS(R:R,$E:$E,$E167))/(MAXIFS(R:R,$E:$E,$E167)-MINIFS(R:R,$E:$E,$E167))))</f>
        <v/>
      </c>
      <c r="CH167" s="223" t="str">
        <f t="array" ref="CH167">IF(S167="","",
IF(INDEX(Settings!$H:$H,MATCH(CH$1,Settings!$G:$G,0))=TRUE,
100-100*(S167-MINIFS(S:S,$E:$E,$E167))/(MAXIFS(S:S,$E:$E,$E167)-MINIFS(S:S,$E:$E,$E167)),
100*(S167-MINIFS(S:S,$E:$E,$E167))/(MAXIFS(S:S,$E:$E,$E167)-MINIFS(S:S,$E:$E,$E167))))</f>
        <v/>
      </c>
      <c r="CI167" s="223" t="str">
        <f t="array" ref="CI167">IF(T167="","",
IF(INDEX(Settings!$H:$H,MATCH(CI$1,Settings!$G:$G,0))=TRUE,
100-100*(T167-MINIFS(T:T,$E:$E,$E167))/(MAXIFS(T:T,$E:$E,$E167)-MINIFS(T:T,$E:$E,$E167)),
100*(T167-MINIFS(T:T,$E:$E,$E167))/(MAXIFS(T:T,$E:$E,$E167)-MINIFS(T:T,$E:$E,$E167))))</f>
        <v/>
      </c>
      <c r="CJ167" s="223" t="str">
        <f t="array" ref="CJ167">IF(U167="","",
IF(INDEX(Settings!$H:$H,MATCH(CJ$1,Settings!$G:$G,0))=TRUE,
100-100*(U167-MINIFS(U:U,$E:$E,$E167))/(MAXIFS(U:U,$E:$E,$E167)-MINIFS(U:U,$E:$E,$E167)),
100*(U167-MINIFS(U:U,$E:$E,$E167))/(MAXIFS(U:U,$E:$E,$E167)-MINIFS(U:U,$E:$E,$E167))))</f>
        <v/>
      </c>
      <c r="CK167" s="223" t="str">
        <f t="array" ref="CK167">IF(V167="","",
IF(INDEX(Settings!$H:$H,MATCH(CK$1,Settings!$G:$G,0))=TRUE,
100-100*(V167-MINIFS(V:V,$E:$E,$E167))/(MAXIFS(V:V,$E:$E,$E167)-MINIFS(V:V,$E:$E,$E167)),
100*(V167-MINIFS(V:V,$E:$E,$E167))/(MAXIFS(V:V,$E:$E,$E167)-MINIFS(V:V,$E:$E,$E167))))</f>
        <v/>
      </c>
      <c r="CL167" s="223" t="str">
        <f t="array" ref="CL167">IF(W167="","",
IF(INDEX(Settings!$H:$H,MATCH(CL$1,Settings!$G:$G,0))=TRUE,
100-100*(W167-MINIFS(W:W,$E:$E,$E167))/(MAXIFS(W:W,$E:$E,$E167)-MINIFS(W:W,$E:$E,$E167)),
100*(W167-MINIFS(W:W,$E:$E,$E167))/(MAXIFS(W:W,$E:$E,$E167)-MINIFS(W:W,$E:$E,$E167))))</f>
        <v/>
      </c>
      <c r="CM167" s="223" t="str">
        <f t="array" ref="CM167">IF(X167="","",
IF(INDEX(Settings!$H:$H,MATCH(CM$1,Settings!$G:$G,0))=TRUE,
100-100*(X167-MINIFS(X:X,$E:$E,$E167))/(MAXIFS(X:X,$E:$E,$E167)-MINIFS(X:X,$E:$E,$E167)),
100*(X167-MINIFS(X:X,$E:$E,$E167))/(MAXIFS(X:X,$E:$E,$E167)-MINIFS(X:X,$E:$E,$E167))))</f>
        <v/>
      </c>
      <c r="CN167" s="223" t="str">
        <f t="array" ref="CN167">IF(Y167="","",
IF(INDEX(Settings!$H:$H,MATCH(CN$1,Settings!$G:$G,0))=TRUE,
100-100*(Y167-MINIFS(Y:Y,$E:$E,$E167))/(MAXIFS(Y:Y,$E:$E,$E167)-MINIFS(Y:Y,$E:$E,$E167)),
100*(Y167-MINIFS(Y:Y,$E:$E,$E167))/(MAXIFS(Y:Y,$E:$E,$E167)-MINIFS(Y:Y,$E:$E,$E167))))</f>
        <v/>
      </c>
      <c r="CO167" s="223" t="str">
        <f t="array" ref="CO167">IF(Z167="","",
IF(INDEX(Settings!$H:$H,MATCH(CO$1,Settings!$G:$G,0))=TRUE,
100-100*(Z167-MINIFS(Z:Z,$E:$E,$E167))/(MAXIFS(Z:Z,$E:$E,$E167)-MINIFS(Z:Z,$E:$E,$E167)),
100*(Z167-MINIFS(Z:Z,$E:$E,$E167))/(MAXIFS(Z:Z,$E:$E,$E167)-MINIFS(Z:Z,$E:$E,$E167))))</f>
        <v/>
      </c>
      <c r="CP167" s="223" t="str">
        <f t="array" ref="CP167">IF(AA167="","",
IF(INDEX(Settings!$H:$H,MATCH(CP$1,Settings!$G:$G,0))=TRUE,
100-100*(AA167-MINIFS(AA:AA,$E:$E,$E167))/(MAXIFS(AA:AA,$E:$E,$E167)-MINIFS(AA:AA,$E:$E,$E167)),
100*(AA167-MINIFS(AA:AA,$E:$E,$E167))/(MAXIFS(AA:AA,$E:$E,$E167)-MINIFS(AA:AA,$E:$E,$E167))))</f>
        <v/>
      </c>
      <c r="CQ167" s="223" t="str">
        <f t="array" ref="CQ167">IF(AB167="","",
IF(INDEX(Settings!$H:$H,MATCH(CQ$1,Settings!$G:$G,0))=TRUE,
100-100*(AB167-MINIFS(AB:AB,$E:$E,$E167))/(MAXIFS(AB:AB,$E:$E,$E167)-MINIFS(AB:AB,$E:$E,$E167)),
100*(AB167-MINIFS(AB:AB,$E:$E,$E167))/(MAXIFS(AB:AB,$E:$E,$E167)-MINIFS(AB:AB,$E:$E,$E167))))</f>
        <v/>
      </c>
      <c r="CR167" s="223" t="str">
        <f t="array" ref="CR167">IF(AC167="","",
IF(INDEX(Settings!$H:$H,MATCH(CR$1,Settings!$G:$G,0))=TRUE,
100-100*(AC167-MINIFS(AC:AC,$E:$E,$E167))/(MAXIFS(AC:AC,$E:$E,$E167)-MINIFS(AC:AC,$E:$E,$E167)),
100*(AC167-MINIFS(AC:AC,$E:$E,$E167))/(MAXIFS(AC:AC,$E:$E,$E167)-MINIFS(AC:AC,$E:$E,$E167))))</f>
        <v/>
      </c>
      <c r="CS167" s="223" t="str">
        <f t="array" ref="CS167">IF(AD167="","",
IF(INDEX(Settings!$H:$H,MATCH(CS$1,Settings!$G:$G,0))=TRUE,
100-100*(AD167-MINIFS(AD:AD,$E:$E,$E167))/(MAXIFS(AD:AD,$E:$E,$E167)-MINIFS(AD:AD,$E:$E,$E167)),
100*(AD167-MINIFS(AD:AD,$E:$E,$E167))/(MAXIFS(AD:AD,$E:$E,$E167)-MINIFS(AD:AD,$E:$E,$E167))))</f>
        <v/>
      </c>
      <c r="CT167" s="223" t="str">
        <f t="array" ref="CT167">IF(AE167="","",
IF(INDEX(Settings!$H:$H,MATCH(CT$1,Settings!$G:$G,0))=TRUE,
100-100*(AE167-MINIFS(AE:AE,$E:$E,$E167))/(MAXIFS(AE:AE,$E:$E,$E167)-MINIFS(AE:AE,$E:$E,$E167)),
100*(AE167-MINIFS(AE:AE,$E:$E,$E167))/(MAXIFS(AE:AE,$E:$E,$E167)-MINIFS(AE:AE,$E:$E,$E167))))</f>
        <v/>
      </c>
      <c r="CU167" s="223" t="str">
        <f t="array" ref="CU167">IF(AF167="","",
IF(INDEX(Settings!$H:$H,MATCH(CU$1,Settings!$G:$G,0))=TRUE,
100-100*(AF167-MINIFS(AF:AF,$E:$E,$E167))/(MAXIFS(AF:AF,$E:$E,$E167)-MINIFS(AF:AF,$E:$E,$E167)),
100*(AF167-MINIFS(AF:AF,$E:$E,$E167))/(MAXIFS(AF:AF,$E:$E,$E167)-MINIFS(AF:AF,$E:$E,$E167))))</f>
        <v/>
      </c>
      <c r="CV167" s="223" t="str">
        <f t="array" ref="CV167">IF(AG167="","",
IF(INDEX(Settings!$H:$H,MATCH(CV$1,Settings!$G:$G,0))=TRUE,
100-100*(AG167-MINIFS(AG:AG,$E:$E,$E167))/(MAXIFS(AG:AG,$E:$E,$E167)-MINIFS(AG:AG,$E:$E,$E167)),
100*(AG167-MINIFS(AG:AG,$E:$E,$E167))/(MAXIFS(AG:AG,$E:$E,$E167)-MINIFS(AG:AG,$E:$E,$E167))))</f>
        <v/>
      </c>
      <c r="CW167" s="223" t="str">
        <f t="array" ref="CW167">IF(AH167="","",
IF(INDEX(Settings!$H:$H,MATCH(CW$1,Settings!$G:$G,0))=TRUE,
100-100*(AH167-MINIFS(AH:AH,$E:$E,$E167))/(MAXIFS(AH:AH,$E:$E,$E167)-MINIFS(AH:AH,$E:$E,$E167)),
100*(AH167-MINIFS(AH:AH,$E:$E,$E167))/(MAXIFS(AH:AH,$E:$E,$E167)-MINIFS(AH:AH,$E:$E,$E167))))</f>
        <v/>
      </c>
      <c r="CX167" s="223" t="str">
        <f t="array" ref="CX167">IF(AI167="","",
IF(INDEX(Settings!$H:$H,MATCH(CX$1,Settings!$G:$G,0))=TRUE,
100-100*(AI167-MINIFS(AI:AI,$E:$E,$E167))/(MAXIFS(AI:AI,$E:$E,$E167)-MINIFS(AI:AI,$E:$E,$E167)),
100*(AI167-MINIFS(AI:AI,$E:$E,$E167))/(MAXIFS(AI:AI,$E:$E,$E167)-MINIFS(AI:AI,$E:$E,$E167))))</f>
        <v/>
      </c>
      <c r="CY167" s="223" t="str">
        <f t="array" ref="CY167">IF(AJ167="","",
IF(INDEX(Settings!$H:$H,MATCH(CY$1,Settings!$G:$G,0))=TRUE,
100-100*(AJ167-MINIFS(AJ:AJ,$E:$E,$E167))/(MAXIFS(AJ:AJ,$E:$E,$E167)-MINIFS(AJ:AJ,$E:$E,$E167)),
100*(AJ167-MINIFS(AJ:AJ,$E:$E,$E167))/(MAXIFS(AJ:AJ,$E:$E,$E167)-MINIFS(AJ:AJ,$E:$E,$E167))))</f>
        <v/>
      </c>
      <c r="CZ167" s="223" t="str">
        <f t="array" ref="CZ167">IF(AK167="","",
IF(INDEX(Settings!$H:$H,MATCH(CZ$1,Settings!$G:$G,0))=TRUE,
100-100*(AK167-MINIFS(AK:AK,$E:$E,$E167))/(MAXIFS(AK:AK,$E:$E,$E167)-MINIFS(AK:AK,$E:$E,$E167)),
100*(AK167-MINIFS(AK:AK,$E:$E,$E167))/(MAXIFS(AK:AK,$E:$E,$E167)-MINIFS(AK:AK,$E:$E,$E167))))</f>
        <v/>
      </c>
      <c r="DA167" s="223" t="str">
        <f t="array" ref="DA167">IF(AL167="","",
IF(INDEX(Settings!$H:$H,MATCH(DA$1,Settings!$G:$G,0))=TRUE,
100-100*(AL167-MINIFS(AL:AL,$E:$E,$E167))/(MAXIFS(AL:AL,$E:$E,$E167)-MINIFS(AL:AL,$E:$E,$E167)),
100*(AL167-MINIFS(AL:AL,$E:$E,$E167))/(MAXIFS(AL:AL,$E:$E,$E167)-MINIFS(AL:AL,$E:$E,$E167))))</f>
        <v/>
      </c>
      <c r="DB167" s="223" t="str">
        <f t="array" ref="DB167">IF(AM167="","",
IF(INDEX(Settings!$H:$H,MATCH(DB$1,Settings!$G:$G,0))=TRUE,
100-100*(AM167-MINIFS(AM:AM,$E:$E,$E167))/(MAXIFS(AM:AM,$E:$E,$E167)-MINIFS(AM:AM,$E:$E,$E167)),
100*(AM167-MINIFS(AM:AM,$E:$E,$E167))/(MAXIFS(AM:AM,$E:$E,$E167)-MINIFS(AM:AM,$E:$E,$E167))))</f>
        <v/>
      </c>
      <c r="DC167" s="223" t="str">
        <f t="array" ref="DC167">IF(AN167="","",
IF(INDEX(Settings!$H:$H,MATCH(DC$1,Settings!$G:$G,0))=TRUE,
100-100*(AN167-MINIFS(AN:AN,$E:$E,$E167))/(MAXIFS(AN:AN,$E:$E,$E167)-MINIFS(AN:AN,$E:$E,$E167)),
100*(AN167-MINIFS(AN:AN,$E:$E,$E167))/(MAXIFS(AN:AN,$E:$E,$E167)-MINIFS(AN:AN,$E:$E,$E167))))</f>
        <v/>
      </c>
      <c r="DD167" s="223" t="str">
        <f t="array" ref="DD167">IF(AO167="","",
IF(INDEX(Settings!$H:$H,MATCH(DD$1,Settings!$G:$G,0))=TRUE,
100-100*(AO167-MINIFS(AO:AO,$E:$E,$E167))/(MAXIFS(AO:AO,$E:$E,$E167)-MINIFS(AO:AO,$E:$E,$E167)),
100*(AO167-MINIFS(AO:AO,$E:$E,$E167))/(MAXIFS(AO:AO,$E:$E,$E167)-MINIFS(AO:AO,$E:$E,$E167))))</f>
        <v/>
      </c>
      <c r="DE167" s="223" t="str">
        <f t="array" ref="DE167">IF(AP167="","",
IF(INDEX(Settings!$H:$H,MATCH(DE$1,Settings!$G:$G,0))=TRUE,
100-100*(AP167-MINIFS(AP:AP,$E:$E,$E167))/(MAXIFS(AP:AP,$E:$E,$E167)-MINIFS(AP:AP,$E:$E,$E167)),
100*(AP167-MINIFS(AP:AP,$E:$E,$E167))/(MAXIFS(AP:AP,$E:$E,$E167)-MINIFS(AP:AP,$E:$E,$E167))))</f>
        <v/>
      </c>
      <c r="DF167" s="223" t="str">
        <f t="array" ref="DF167">IF(AQ167="","",
IF(INDEX(Settings!$H:$H,MATCH(DF$1,Settings!$G:$G,0))=TRUE,
100-100*(AQ167-MINIFS(AQ:AQ,$E:$E,$E167))/(MAXIFS(AQ:AQ,$E:$E,$E167)-MINIFS(AQ:AQ,$E:$E,$E167)),
100*(AQ167-MINIFS(AQ:AQ,$E:$E,$E167))/(MAXIFS(AQ:AQ,$E:$E,$E167)-MINIFS(AQ:AQ,$E:$E,$E167))))</f>
        <v/>
      </c>
      <c r="DG167" s="223" t="str">
        <f t="array" ref="DG167">IF(AR167="","",
IF(INDEX(Settings!$H:$H,MATCH(DG$1,Settings!$G:$G,0))=TRUE,
100-100*(AR167-MINIFS(AR:AR,$E:$E,$E167))/(MAXIFS(AR:AR,$E:$E,$E167)-MINIFS(AR:AR,$E:$E,$E167)),
100*(AR167-MINIFS(AR:AR,$E:$E,$E167))/(MAXIFS(AR:AR,$E:$E,$E167)-MINIFS(AR:AR,$E:$E,$E167))))</f>
        <v/>
      </c>
      <c r="DH167" s="223" t="str">
        <f t="array" ref="DH167">IF(AS167="","",
IF(INDEX(Settings!$H:$H,MATCH(DH$1,Settings!$G:$G,0))=TRUE,
100-100*(AS167-MINIFS(AS:AS,$E:$E,$E167))/(MAXIFS(AS:AS,$E:$E,$E167)-MINIFS(AS:AS,$E:$E,$E167)),
100*(AS167-MINIFS(AS:AS,$E:$E,$E167))/(MAXIFS(AS:AS,$E:$E,$E167)-MINIFS(AS:AS,$E:$E,$E167))))</f>
        <v/>
      </c>
      <c r="DI167" s="223" t="str">
        <f t="array" ref="DI167">IF(AT167="","",
IF(INDEX(Settings!$H:$H,MATCH(DI$1,Settings!$G:$G,0))=TRUE,
100-100*(AT167-MINIFS(AT:AT,$E:$E,$E167))/(MAXIFS(AT:AT,$E:$E,$E167)-MINIFS(AT:AT,$E:$E,$E167)),
100*(AT167-MINIFS(AT:AT,$E:$E,$E167))/(MAXIFS(AT:AT,$E:$E,$E167)-MINIFS(AT:AT,$E:$E,$E167))))</f>
        <v/>
      </c>
      <c r="DJ167" s="223" t="str">
        <f t="array" ref="DJ167">IF(AU167="","",
IF(INDEX(Settings!$H:$H,MATCH(DJ$1,Settings!$G:$G,0))=TRUE,
100-100*(AU167-MINIFS(AU:AU,$E:$E,$E167))/(MAXIFS(AU:AU,$E:$E,$E167)-MINIFS(AU:AU,$E:$E,$E167)),
100*(AU167-MINIFS(AU:AU,$E:$E,$E167))/(MAXIFS(AU:AU,$E:$E,$E167)-MINIFS(AU:AU,$E:$E,$E167))))</f>
        <v/>
      </c>
      <c r="DK167" s="223" t="str">
        <f t="array" ref="DK167">IF(AV167="","",
IF(INDEX(Settings!$H:$H,MATCH(DK$1,Settings!$G:$G,0))=TRUE,
100-100*(AV167-MINIFS(AV:AV,$E:$E,$E167))/(MAXIFS(AV:AV,$E:$E,$E167)-MINIFS(AV:AV,$E:$E,$E167)),
100*(AV167-MINIFS(AV:AV,$E:$E,$E167))/(MAXIFS(AV:AV,$E:$E,$E167)-MINIFS(AV:AV,$E:$E,$E167))))</f>
        <v/>
      </c>
      <c r="DL167" s="223" t="str">
        <f t="array" ref="DL167">IF(AW167="","",
IF(INDEX(Settings!$H:$H,MATCH(DL$1,Settings!$G:$G,0))=TRUE,
100-100*(AW167-MINIFS(AW:AW,$E:$E,$E167))/(MAXIFS(AW:AW,$E:$E,$E167)-MINIFS(AW:AW,$E:$E,$E167)),
100*(AW167-MINIFS(AW:AW,$E:$E,$E167))/(MAXIFS(AW:AW,$E:$E,$E167)-MINIFS(AW:AW,$E:$E,$E167))))</f>
        <v/>
      </c>
      <c r="DM167" s="223" t="str">
        <f t="array" ref="DM167">IF(AX167="","",
IF(INDEX(Settings!$H:$H,MATCH(DM$1,Settings!$G:$G,0))=TRUE,
100-100*(AX167-MINIFS(AX:AX,$E:$E,$E167))/(MAXIFS(AX:AX,$E:$E,$E167)-MINIFS(AX:AX,$E:$E,$E167)),
100*(AX167-MINIFS(AX:AX,$E:$E,$E167))/(MAXIFS(AX:AX,$E:$E,$E167)-MINIFS(AX:AX,$E:$E,$E167))))</f>
        <v/>
      </c>
      <c r="DN167" s="223" t="str">
        <f t="array" ref="DN167">IF(AY167="","",
IF(INDEX(Settings!$H:$H,MATCH(DN$1,Settings!$G:$G,0))=TRUE,
100-100*(AY167-MINIFS(AY:AY,$E:$E,$E167))/(MAXIFS(AY:AY,$E:$E,$E167)-MINIFS(AY:AY,$E:$E,$E167)),
100*(AY167-MINIFS(AY:AY,$E:$E,$E167))/(MAXIFS(AY:AY,$E:$E,$E167)-MINIFS(AY:AY,$E:$E,$E167))))</f>
        <v/>
      </c>
      <c r="DO167" s="223" t="str">
        <f t="array" ref="DO167">IF(AZ167="","",
IF(INDEX(Settings!$H:$H,MATCH(DO$1,Settings!$G:$G,0))=TRUE,
100-100*(AZ167-MINIFS(AZ:AZ,$E:$E,$E167))/(MAXIFS(AZ:AZ,$E:$E,$E167)-MINIFS(AZ:AZ,$E:$E,$E167)),
100*(AZ167-MINIFS(AZ:AZ,$E:$E,$E167))/(MAXIFS(AZ:AZ,$E:$E,$E167)-MINIFS(AZ:AZ,$E:$E,$E167))))</f>
        <v/>
      </c>
      <c r="DP167" s="223" t="str">
        <f t="array" ref="DP167">IF(BA167="","",
IF(INDEX(Settings!$H:$H,MATCH(DP$1,Settings!$G:$G,0))=TRUE,
100-100*(BA167-MINIFS(BA:BA,$E:$E,$E167))/(MAXIFS(BA:BA,$E:$E,$E167)-MINIFS(BA:BA,$E:$E,$E167)),
100*(BA167-MINIFS(BA:BA,$E:$E,$E167))/(MAXIFS(BA:BA,$E:$E,$E167)-MINIFS(BA:BA,$E:$E,$E167))))</f>
        <v/>
      </c>
      <c r="DQ167" s="223" t="str">
        <f t="array" ref="DQ167">IF(BB167="","",
IF(INDEX(Settings!$H:$H,MATCH(DQ$1,Settings!$G:$G,0))=TRUE,
100-100*(BB167-MINIFS(BB:BB,$E:$E,$E167))/(MAXIFS(BB:BB,$E:$E,$E167)-MINIFS(BB:BB,$E:$E,$E167)),
100*(BB167-MINIFS(BB:BB,$E:$E,$E167))/(MAXIFS(BB:BB,$E:$E,$E167)-MINIFS(BB:BB,$E:$E,$E167))))</f>
        <v/>
      </c>
      <c r="DR167" s="223" t="str">
        <f t="array" ref="DR167">IF(BC167="","",
IF(INDEX(Settings!$H:$H,MATCH(DR$1,Settings!$G:$G,0))=TRUE,
100-100*(BC167-MINIFS(BC:BC,$E:$E,$E167))/(MAXIFS(BC:BC,$E:$E,$E167)-MINIFS(BC:BC,$E:$E,$E167)),
100*(BC167-MINIFS(BC:BC,$E:$E,$E167))/(MAXIFS(BC:BC,$E:$E,$E167)-MINIFS(BC:BC,$E:$E,$E167))))</f>
        <v/>
      </c>
      <c r="DS167" s="223" t="str">
        <f t="array" ref="DS167">IF(BD167="","",
IF(INDEX(Settings!$H:$H,MATCH(DS$1,Settings!$G:$G,0))=TRUE,
100-100*(BD167-MINIFS(BD:BD,$E:$E,$E167))/(MAXIFS(BD:BD,$E:$E,$E167)-MINIFS(BD:BD,$E:$E,$E167)),
100*(BD167-MINIFS(BD:BD,$E:$E,$E167))/(MAXIFS(BD:BD,$E:$E,$E167)-MINIFS(BD:BD,$E:$E,$E167))))</f>
        <v/>
      </c>
      <c r="DT167" s="223" t="str">
        <f t="array" ref="DT167">IF(BE167="","",
IF(INDEX(Settings!$H:$H,MATCH(DT$1,Settings!$G:$G,0))=TRUE,
100-100*(BE167-MINIFS(BE:BE,$E:$E,$E167))/(MAXIFS(BE:BE,$E:$E,$E167)-MINIFS(BE:BE,$E:$E,$E167)),
100*(BE167-MINIFS(BE:BE,$E:$E,$E167))/(MAXIFS(BE:BE,$E:$E,$E167)-MINIFS(BE:BE,$E:$E,$E167))))</f>
        <v/>
      </c>
      <c r="DU167" s="223" t="str">
        <f t="array" ref="DU167">IF(BF167="","",
IF(INDEX(Settings!$H:$H,MATCH(DU$1,Settings!$G:$G,0))=TRUE,
100-100*(BF167-MINIFS(BF:BF,$E:$E,$E167))/(MAXIFS(BF:BF,$E:$E,$E167)-MINIFS(BF:BF,$E:$E,$E167)),
100*(BF167-MINIFS(BF:BF,$E:$E,$E167))/(MAXIFS(BF:BF,$E:$E,$E167)-MINIFS(BF:BF,$E:$E,$E167))))</f>
        <v/>
      </c>
      <c r="DV167" s="223" t="str">
        <f t="array" ref="DV167">IF(BG167="","",
IF(INDEX(Settings!$H:$H,MATCH(DV$1,Settings!$G:$G,0))=TRUE,
100-100*(BG167-MINIFS(BG:BG,$E:$E,$E167))/(MAXIFS(BG:BG,$E:$E,$E167)-MINIFS(BG:BG,$E:$E,$E167)),
100*(BG167-MINIFS(BG:BG,$E:$E,$E167))/(MAXIFS(BG:BG,$E:$E,$E167)-MINIFS(BG:BG,$E:$E,$E167))))</f>
        <v/>
      </c>
      <c r="DW167" s="223" t="str">
        <f t="array" ref="DW167">IF(BH167="","",
IF(INDEX(Settings!$H:$H,MATCH(DW$1,Settings!$G:$G,0))=TRUE,
100-100*(BH167-MINIFS(BH:BH,$E:$E,$E167))/(MAXIFS(BH:BH,$E:$E,$E167)-MINIFS(BH:BH,$E:$E,$E167)),
100*(BH167-MINIFS(BH:BH,$E:$E,$E167))/(MAXIFS(BH:BH,$E:$E,$E167)-MINIFS(BH:BH,$E:$E,$E167))))</f>
        <v/>
      </c>
      <c r="DX167" s="223" t="str">
        <f t="array" ref="DX167">IF(BI167="","",
IF(INDEX(Settings!$H:$H,MATCH(DX$1,Settings!$G:$G,0))=TRUE,
100-100*(BI167-MINIFS(BI:BI,$E:$E,$E167))/(MAXIFS(BI:BI,$E:$E,$E167)-MINIFS(BI:BI,$E:$E,$E167)),
100*(BI167-MINIFS(BI:BI,$E:$E,$E167))/(MAXIFS(BI:BI,$E:$E,$E167)-MINIFS(BI:BI,$E:$E,$E167))))</f>
        <v/>
      </c>
      <c r="DY167" s="223" t="str">
        <f t="array" ref="DY167">IF(BJ167="","",
IF(INDEX(Settings!$H:$H,MATCH(DY$1,Settings!$G:$G,0))=TRUE,
100-100*(BJ167-MINIFS(BJ:BJ,$E:$E,$E167))/(MAXIFS(BJ:BJ,$E:$E,$E167)-MINIFS(BJ:BJ,$E:$E,$E167)),
100*(BJ167-MINIFS(BJ:BJ,$E:$E,$E167))/(MAXIFS(BJ:BJ,$E:$E,$E167)-MINIFS(BJ:BJ,$E:$E,$E167))))</f>
        <v/>
      </c>
      <c r="DZ167" s="225"/>
      <c r="EA167" s="225"/>
      <c r="EB167" s="225" t="str">
        <f t="shared" si="8"/>
        <v/>
      </c>
      <c r="EC167" s="225" t="str">
        <f t="shared" si="9"/>
        <v/>
      </c>
      <c r="ED167" s="225" t="str">
        <f t="shared" si="10"/>
        <v/>
      </c>
      <c r="EE167" s="225" t="str">
        <f t="shared" si="11"/>
        <v/>
      </c>
      <c r="EF167" s="225" t="str">
        <f t="shared" si="12"/>
        <v/>
      </c>
      <c r="EG167" s="225" t="str">
        <f t="shared" si="13"/>
        <v/>
      </c>
      <c r="EH167" s="225"/>
      <c r="EI167" s="225"/>
      <c r="EJ167" s="225"/>
      <c r="EK167" s="225"/>
      <c r="EL167" s="225"/>
      <c r="EM167" s="225"/>
    </row>
    <row r="168">
      <c r="A168" s="231"/>
      <c r="B168" s="231"/>
      <c r="C168" s="231"/>
      <c r="D168" s="231" t="str">
        <f t="array" ref="D168">IFERROR(INDEX(Profiles!$B:$B,MATCH($A168,Profiles!$A:$A,0)),"")</f>
        <v/>
      </c>
      <c r="E168" s="231"/>
      <c r="F168" s="231"/>
      <c r="G168" s="231"/>
      <c r="H168" s="231"/>
      <c r="I168" s="231" t="str">
        <f>IF(A168="","",IF(Settings!$N$3="DATE",F168&amp;": "&amp;TEXT(B168,"M/DD/YY"),F168&amp;": "&amp;H168))</f>
        <v/>
      </c>
      <c r="J168" s="231"/>
      <c r="K168" s="231"/>
      <c r="L168" s="231"/>
      <c r="M168" s="232" t="str">
        <f t="shared" si="14"/>
        <v/>
      </c>
      <c r="N168" s="231"/>
      <c r="O168" s="231"/>
      <c r="P168" s="231"/>
      <c r="Q168" s="231"/>
      <c r="R168" s="231"/>
      <c r="S168" s="230" t="str">
        <f>IFERROR(VLOOKUP(AF168, 'YOYO IR Scores'!A:C, 3, FALSE), "")
</f>
        <v/>
      </c>
      <c r="T168" s="231"/>
      <c r="U168" s="231"/>
      <c r="V168" s="231"/>
      <c r="W168" s="231"/>
      <c r="X168" s="233" t="str">
        <f t="shared" si="4"/>
        <v/>
      </c>
      <c r="Y168" s="234" t="str">
        <f t="shared" si="5"/>
        <v/>
      </c>
      <c r="Z168" s="234" t="str">
        <f t="shared" si="6"/>
        <v/>
      </c>
      <c r="AA168" s="233" t="str">
        <f t="shared" si="7"/>
        <v/>
      </c>
      <c r="AB168" s="232"/>
      <c r="AC168" s="232"/>
      <c r="AD168" s="232"/>
      <c r="AE168" s="232" t="str">
        <f>IFERROR(VLOOKUP(AF168, 'YOYO IR Scores'!A:C, 2, FALSE), "")</f>
        <v/>
      </c>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t="str">
        <f t="array" ref="BK168">IF(J168="","",
IF(INDEX(Settings!$H:$H,MATCH(BY$1,Settings!$G:$G,0))=TRUE,
100-100*(J168-MIN(J:J))/(MAX(J:J)-MIN(J:J)),
100*(J168-MIN(J:J))/(MAX(J:J)-MIN(J:J))))</f>
        <v/>
      </c>
      <c r="BL168" s="232" t="str">
        <f t="array" ref="BL168">IF(J168="","",
IF(INDEX(Settings!$H:$H,MATCH(BY$1,Settings!$G:$G,0))=TRUE,
100-100*(J168-MINIFS(J:J,$E:$E,$E168))/(MAXIFS(J:J,$E:$E,$E168)-MINIFS(J:J,$E:$E,$E168)),
100*(J168-MINIFS(J:J,$E:$E,$E168))/(MAXIFS(J:J,$E:$E,$E168)-MINIFS(J:J,$E:$E,$E168))))</f>
        <v/>
      </c>
      <c r="BM168" s="232" t="str">
        <f t="array" ref="BM168">IF(J168="","",
IF(INDEX(Settings!$H:$H,MATCH(BY$1,Settings!$G:$G,0))=TRUE,
100-100*(J168-MINIFS(J:J,$E:$E,$E168,$I:$I,$I168))/(MAXIFS(J:J,$E:$E,$E168,$I:$I,$I168)-MINIFS(J:J,$E:$E,$E168,$I:$I,$I168)),
100*(J168-MINIFS(J:J,$E:$E,$E168,$I:$I,$I168))/(MAXIFS(J:J,$E:$E,$E168,$I:$I,$I168)-MINIFS(J:J,$E:$E,$E168,$I:$I,$I168))))</f>
        <v/>
      </c>
      <c r="BN168" s="231" t="str">
        <f t="array" ref="BN168">IF(J168="","",
IF(INDEX(Settings!$H:$H,MATCH(BY$1,Settings!$G:$G,0))=TRUE,
100-100*PERCENTRANK(J:J,J168),
100*PERCENTRANK(J:J,J168)))</f>
        <v/>
      </c>
      <c r="BO168" s="231" t="str">
        <f>IFERROR(__xludf.DUMMYFUNCTION("IF(J168="""","""",
IF(INDEX(Settings!$H:$H,MATCH(BY$1,Settings!$G:$G,0))=TRUE,
100-100*PERCENTRANK(FILTER(J:J,$E:$E=$E168),J168),
100*PERCENTRANK(FILTER(J:J,$E:$E=$E168),J168)))"),"")</f>
        <v/>
      </c>
      <c r="BP168" s="231" t="str">
        <f>IFERROR(__xludf.DUMMYFUNCTION("IF(J168="""","""",
IF(INDEX(Settings!$H:$H,MATCH(BY$1,Settings!$G:$G,0))=TRUE,
100-100*PERCENTRANK(FILTER(J:J,$E:$E=$E168,$I:$I=$I168),J168),
100*PERCENTRANK(FILTER(J:J,$E:$E=$E168,$I:$I=$I168),J168)))"),"")</f>
        <v/>
      </c>
      <c r="BQ168" s="233" t="str">
        <f t="array" ref="BQ168">IF(J168="","",
IF(INDEX(Settings!$H:$H,MATCH(BY$1,Settings!$G:$G,0))=TRUE,
-1*(J168-AVERAGE(J:J))/STDEV(J:J),
(J168-AVERAGE(J:J))/STDEV(J:J)))</f>
        <v/>
      </c>
      <c r="BR168" s="233" t="str">
        <f>IFERROR(__xludf.DUMMYFUNCTION("IF(J168="""","""",
IF(INDEX(Settings!$H:$H,MATCH(BY$1,Settings!$G:$G,0))=TRUE,
-1*(J168-AVERAGEIFS(J:J,$E:$E,$E168))/STDEV(FILTER(J:J,$E:$E=$E168)),
(J168-AVERAGEIFS(J:J,$E:$E,$E168))/STDEV(FILTER(J:J,$E:$E=$E168))))"),"")</f>
        <v/>
      </c>
      <c r="BS168" s="233"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1"/>
      <c r="BX168" s="231"/>
      <c r="BY168" s="232" t="str">
        <f t="array" ref="BY168">IF(J168="","",
IF(INDEX(Settings!$H:$H,MATCH(BY$1,Settings!$G:$G,0))=TRUE,
100-100*(J168-MINIFS(J:J,$E:$E,$E168))/(MAXIFS(J:J,$E:$E,$E168)-MINIFS(J:J,$E:$E,$E168)),
100*(J168-MINIFS(J:J,$E:$E,$E168))/(MAXIFS(J:J,$E:$E,$E168)-MINIFS(J:J,$E:$E,$E168))))</f>
        <v/>
      </c>
      <c r="BZ168" s="232" t="str">
        <f t="array" ref="BZ168">IF(K168="","",
IF(INDEX(Settings!$H:$H,MATCH(BZ$1,Settings!$G:$G,0))=TRUE,
100-100*(K168-MINIFS(K:K,$E:$E,$E168))/(MAXIFS(K:K,$E:$E,$E168)-MINIFS(K:K,$E:$E,$E168)),
100*(K168-MINIFS(K:K,$E:$E,$E168))/(MAXIFS(K:K,$E:$E,$E168)-MINIFS(K:K,$E:$E,$E168))))</f>
        <v/>
      </c>
      <c r="CA168" s="232" t="str">
        <f t="array" ref="CA168">IF(L168="","",
IF(INDEX(Settings!$H:$H,MATCH(CA$1,Settings!$G:$G,0))=TRUE,
100-100*(L168-MINIFS(L:L,$E:$E,$E168))/(MAXIFS(L:L,$E:$E,$E168)-MINIFS(L:L,$E:$E,$E168)),
100*(L168-MINIFS(L:L,$E:$E,$E168))/(MAXIFS(L:L,$E:$E,$E168)-MINIFS(L:L,$E:$E,$E168))))</f>
        <v/>
      </c>
      <c r="CB168" s="232" t="str">
        <f t="array" ref="CB168">IF(M168="","",
IF(INDEX(Settings!$H:$H,MATCH(CB$1,Settings!$G:$G,0))=TRUE,
100-100*(M168-MINIFS(M:M,$E:$E,$E168))/(MAXIFS(M:M,$E:$E,$E168)-MINIFS(M:M,$E:$E,$E168)),
100*(M168-MINIFS(M:M,$E:$E,$E168))/(MAXIFS(M:M,$E:$E,$E168)-MINIFS(M:M,$E:$E,$E168))))</f>
        <v/>
      </c>
      <c r="CC168" s="232" t="str">
        <f t="array" ref="CC168">IF(N168="","",
IF(INDEX(Settings!$H:$H,MATCH(CC$1,Settings!$G:$G,0))=TRUE,
100-100*(N168-MINIFS(N:N,$E:$E,$E168))/(MAXIFS(N:N,$E:$E,$E168)-MINIFS(N:N,$E:$E,$E168)),
100*(N168-MINIFS(N:N,$E:$E,$E168))/(MAXIFS(N:N,$E:$E,$E168)-MINIFS(N:N,$E:$E,$E168))))</f>
        <v/>
      </c>
      <c r="CD168" s="232" t="str">
        <f t="array" ref="CD168">IF(O168="","",
IF(INDEX(Settings!$H:$H,MATCH(CD$1,Settings!$G:$G,0))=TRUE,
100-100*(O168-MINIFS(O:O,$E:$E,$E168))/(MAXIFS(O:O,$E:$E,$E168)-MINIFS(O:O,$E:$E,$E168)),
100*(O168-MINIFS(O:O,$E:$E,$E168))/(MAXIFS(O:O,$E:$E,$E168)-MINIFS(O:O,$E:$E,$E168))))</f>
        <v/>
      </c>
      <c r="CE168" s="232" t="str">
        <f t="array" ref="CE168">IF(P168="","",
IF(INDEX(Settings!$H:$H,MATCH(CE$1,Settings!$G:$G,0))=TRUE,
100-100*(P168-MINIFS(P:P,$E:$E,$E168))/(MAXIFS(P:P,$E:$E,$E168)-MINIFS(P:P,$E:$E,$E168)),
100*(P168-MINIFS(P:P,$E:$E,$E168))/(MAXIFS(P:P,$E:$E,$E168)-MINIFS(P:P,$E:$E,$E168))))</f>
        <v/>
      </c>
      <c r="CF168" s="232" t="str">
        <f t="array" ref="CF168">IF(Q168="","",
IF(INDEX(Settings!$H:$H,MATCH(CF$1,Settings!$G:$G,0))=TRUE,
100-100*(Q168-MINIFS(Q:Q,$E:$E,$E168))/(MAXIFS(Q:Q,$E:$E,$E168)-MINIFS(Q:Q,$E:$E,$E168)),
100*(Q168-MINIFS(Q:Q,$E:$E,$E168))/(MAXIFS(Q:Q,$E:$E,$E168)-MINIFS(Q:Q,$E:$E,$E168))))</f>
        <v/>
      </c>
      <c r="CG168" s="232" t="str">
        <f t="array" ref="CG168">IF(R168="","",
IF(INDEX(Settings!$H:$H,MATCH(CG$1,Settings!$G:$G,0))=TRUE,
100-100*(R168-MINIFS(R:R,$E:$E,$E168))/(MAXIFS(R:R,$E:$E,$E168)-MINIFS(R:R,$E:$E,$E168)),
100*(R168-MINIFS(R:R,$E:$E,$E168))/(MAXIFS(R:R,$E:$E,$E168)-MINIFS(R:R,$E:$E,$E168))))</f>
        <v/>
      </c>
      <c r="CH168" s="232" t="str">
        <f t="array" ref="CH168">IF(S168="","",
IF(INDEX(Settings!$H:$H,MATCH(CH$1,Settings!$G:$G,0))=TRUE,
100-100*(S168-MINIFS(S:S,$E:$E,$E168))/(MAXIFS(S:S,$E:$E,$E168)-MINIFS(S:S,$E:$E,$E168)),
100*(S168-MINIFS(S:S,$E:$E,$E168))/(MAXIFS(S:S,$E:$E,$E168)-MINIFS(S:S,$E:$E,$E168))))</f>
        <v/>
      </c>
      <c r="CI168" s="232" t="str">
        <f t="array" ref="CI168">IF(T168="","",
IF(INDEX(Settings!$H:$H,MATCH(CI$1,Settings!$G:$G,0))=TRUE,
100-100*(T168-MINIFS(T:T,$E:$E,$E168))/(MAXIFS(T:T,$E:$E,$E168)-MINIFS(T:T,$E:$E,$E168)),
100*(T168-MINIFS(T:T,$E:$E,$E168))/(MAXIFS(T:T,$E:$E,$E168)-MINIFS(T:T,$E:$E,$E168))))</f>
        <v/>
      </c>
      <c r="CJ168" s="232" t="str">
        <f t="array" ref="CJ168">IF(U168="","",
IF(INDEX(Settings!$H:$H,MATCH(CJ$1,Settings!$G:$G,0))=TRUE,
100-100*(U168-MINIFS(U:U,$E:$E,$E168))/(MAXIFS(U:U,$E:$E,$E168)-MINIFS(U:U,$E:$E,$E168)),
100*(U168-MINIFS(U:U,$E:$E,$E168))/(MAXIFS(U:U,$E:$E,$E168)-MINIFS(U:U,$E:$E,$E168))))</f>
        <v/>
      </c>
      <c r="CK168" s="232" t="str">
        <f t="array" ref="CK168">IF(V168="","",
IF(INDEX(Settings!$H:$H,MATCH(CK$1,Settings!$G:$G,0))=TRUE,
100-100*(V168-MINIFS(V:V,$E:$E,$E168))/(MAXIFS(V:V,$E:$E,$E168)-MINIFS(V:V,$E:$E,$E168)),
100*(V168-MINIFS(V:V,$E:$E,$E168))/(MAXIFS(V:V,$E:$E,$E168)-MINIFS(V:V,$E:$E,$E168))))</f>
        <v/>
      </c>
      <c r="CL168" s="232" t="str">
        <f t="array" ref="CL168">IF(W168="","",
IF(INDEX(Settings!$H:$H,MATCH(CL$1,Settings!$G:$G,0))=TRUE,
100-100*(W168-MINIFS(W:W,$E:$E,$E168))/(MAXIFS(W:W,$E:$E,$E168)-MINIFS(W:W,$E:$E,$E168)),
100*(W168-MINIFS(W:W,$E:$E,$E168))/(MAXIFS(W:W,$E:$E,$E168)-MINIFS(W:W,$E:$E,$E168))))</f>
        <v/>
      </c>
      <c r="CM168" s="232" t="str">
        <f t="array" ref="CM168">IF(X168="","",
IF(INDEX(Settings!$H:$H,MATCH(CM$1,Settings!$G:$G,0))=TRUE,
100-100*(X168-MINIFS(X:X,$E:$E,$E168))/(MAXIFS(X:X,$E:$E,$E168)-MINIFS(X:X,$E:$E,$E168)),
100*(X168-MINIFS(X:X,$E:$E,$E168))/(MAXIFS(X:X,$E:$E,$E168)-MINIFS(X:X,$E:$E,$E168))))</f>
        <v/>
      </c>
      <c r="CN168" s="232" t="str">
        <f t="array" ref="CN168">IF(Y168="","",
IF(INDEX(Settings!$H:$H,MATCH(CN$1,Settings!$G:$G,0))=TRUE,
100-100*(Y168-MINIFS(Y:Y,$E:$E,$E168))/(MAXIFS(Y:Y,$E:$E,$E168)-MINIFS(Y:Y,$E:$E,$E168)),
100*(Y168-MINIFS(Y:Y,$E:$E,$E168))/(MAXIFS(Y:Y,$E:$E,$E168)-MINIFS(Y:Y,$E:$E,$E168))))</f>
        <v/>
      </c>
      <c r="CO168" s="232" t="str">
        <f t="array" ref="CO168">IF(Z168="","",
IF(INDEX(Settings!$H:$H,MATCH(CO$1,Settings!$G:$G,0))=TRUE,
100-100*(Z168-MINIFS(Z:Z,$E:$E,$E168))/(MAXIFS(Z:Z,$E:$E,$E168)-MINIFS(Z:Z,$E:$E,$E168)),
100*(Z168-MINIFS(Z:Z,$E:$E,$E168))/(MAXIFS(Z:Z,$E:$E,$E168)-MINIFS(Z:Z,$E:$E,$E168))))</f>
        <v/>
      </c>
      <c r="CP168" s="232" t="str">
        <f t="array" ref="CP168">IF(AA168="","",
IF(INDEX(Settings!$H:$H,MATCH(CP$1,Settings!$G:$G,0))=TRUE,
100-100*(AA168-MINIFS(AA:AA,$E:$E,$E168))/(MAXIFS(AA:AA,$E:$E,$E168)-MINIFS(AA:AA,$E:$E,$E168)),
100*(AA168-MINIFS(AA:AA,$E:$E,$E168))/(MAXIFS(AA:AA,$E:$E,$E168)-MINIFS(AA:AA,$E:$E,$E168))))</f>
        <v/>
      </c>
      <c r="CQ168" s="232" t="str">
        <f t="array" ref="CQ168">IF(AB168="","",
IF(INDEX(Settings!$H:$H,MATCH(CQ$1,Settings!$G:$G,0))=TRUE,
100-100*(AB168-MINIFS(AB:AB,$E:$E,$E168))/(MAXIFS(AB:AB,$E:$E,$E168)-MINIFS(AB:AB,$E:$E,$E168)),
100*(AB168-MINIFS(AB:AB,$E:$E,$E168))/(MAXIFS(AB:AB,$E:$E,$E168)-MINIFS(AB:AB,$E:$E,$E168))))</f>
        <v/>
      </c>
      <c r="CR168" s="232" t="str">
        <f t="array" ref="CR168">IF(AC168="","",
IF(INDEX(Settings!$H:$H,MATCH(CR$1,Settings!$G:$G,0))=TRUE,
100-100*(AC168-MINIFS(AC:AC,$E:$E,$E168))/(MAXIFS(AC:AC,$E:$E,$E168)-MINIFS(AC:AC,$E:$E,$E168)),
100*(AC168-MINIFS(AC:AC,$E:$E,$E168))/(MAXIFS(AC:AC,$E:$E,$E168)-MINIFS(AC:AC,$E:$E,$E168))))</f>
        <v/>
      </c>
      <c r="CS168" s="232" t="str">
        <f t="array" ref="CS168">IF(AD168="","",
IF(INDEX(Settings!$H:$H,MATCH(CS$1,Settings!$G:$G,0))=TRUE,
100-100*(AD168-MINIFS(AD:AD,$E:$E,$E168))/(MAXIFS(AD:AD,$E:$E,$E168)-MINIFS(AD:AD,$E:$E,$E168)),
100*(AD168-MINIFS(AD:AD,$E:$E,$E168))/(MAXIFS(AD:AD,$E:$E,$E168)-MINIFS(AD:AD,$E:$E,$E168))))</f>
        <v/>
      </c>
      <c r="CT168" s="232" t="str">
        <f t="array" ref="CT168">IF(AE168="","",
IF(INDEX(Settings!$H:$H,MATCH(CT$1,Settings!$G:$G,0))=TRUE,
100-100*(AE168-MINIFS(AE:AE,$E:$E,$E168))/(MAXIFS(AE:AE,$E:$E,$E168)-MINIFS(AE:AE,$E:$E,$E168)),
100*(AE168-MINIFS(AE:AE,$E:$E,$E168))/(MAXIFS(AE:AE,$E:$E,$E168)-MINIFS(AE:AE,$E:$E,$E168))))</f>
        <v/>
      </c>
      <c r="CU168" s="232" t="str">
        <f t="array" ref="CU168">IF(AF168="","",
IF(INDEX(Settings!$H:$H,MATCH(CU$1,Settings!$G:$G,0))=TRUE,
100-100*(AF168-MINIFS(AF:AF,$E:$E,$E168))/(MAXIFS(AF:AF,$E:$E,$E168)-MINIFS(AF:AF,$E:$E,$E168)),
100*(AF168-MINIFS(AF:AF,$E:$E,$E168))/(MAXIFS(AF:AF,$E:$E,$E168)-MINIFS(AF:AF,$E:$E,$E168))))</f>
        <v/>
      </c>
      <c r="CV168" s="232" t="str">
        <f t="array" ref="CV168">IF(AG168="","",
IF(INDEX(Settings!$H:$H,MATCH(CV$1,Settings!$G:$G,0))=TRUE,
100-100*(AG168-MINIFS(AG:AG,$E:$E,$E168))/(MAXIFS(AG:AG,$E:$E,$E168)-MINIFS(AG:AG,$E:$E,$E168)),
100*(AG168-MINIFS(AG:AG,$E:$E,$E168))/(MAXIFS(AG:AG,$E:$E,$E168)-MINIFS(AG:AG,$E:$E,$E168))))</f>
        <v/>
      </c>
      <c r="CW168" s="232" t="str">
        <f t="array" ref="CW168">IF(AH168="","",
IF(INDEX(Settings!$H:$H,MATCH(CW$1,Settings!$G:$G,0))=TRUE,
100-100*(AH168-MINIFS(AH:AH,$E:$E,$E168))/(MAXIFS(AH:AH,$E:$E,$E168)-MINIFS(AH:AH,$E:$E,$E168)),
100*(AH168-MINIFS(AH:AH,$E:$E,$E168))/(MAXIFS(AH:AH,$E:$E,$E168)-MINIFS(AH:AH,$E:$E,$E168))))</f>
        <v/>
      </c>
      <c r="CX168" s="232" t="str">
        <f t="array" ref="CX168">IF(AI168="","",
IF(INDEX(Settings!$H:$H,MATCH(CX$1,Settings!$G:$G,0))=TRUE,
100-100*(AI168-MINIFS(AI:AI,$E:$E,$E168))/(MAXIFS(AI:AI,$E:$E,$E168)-MINIFS(AI:AI,$E:$E,$E168)),
100*(AI168-MINIFS(AI:AI,$E:$E,$E168))/(MAXIFS(AI:AI,$E:$E,$E168)-MINIFS(AI:AI,$E:$E,$E168))))</f>
        <v/>
      </c>
      <c r="CY168" s="232" t="str">
        <f t="array" ref="CY168">IF(AJ168="","",
IF(INDEX(Settings!$H:$H,MATCH(CY$1,Settings!$G:$G,0))=TRUE,
100-100*(AJ168-MINIFS(AJ:AJ,$E:$E,$E168))/(MAXIFS(AJ:AJ,$E:$E,$E168)-MINIFS(AJ:AJ,$E:$E,$E168)),
100*(AJ168-MINIFS(AJ:AJ,$E:$E,$E168))/(MAXIFS(AJ:AJ,$E:$E,$E168)-MINIFS(AJ:AJ,$E:$E,$E168))))</f>
        <v/>
      </c>
      <c r="CZ168" s="232" t="str">
        <f t="array" ref="CZ168">IF(AK168="","",
IF(INDEX(Settings!$H:$H,MATCH(CZ$1,Settings!$G:$G,0))=TRUE,
100-100*(AK168-MINIFS(AK:AK,$E:$E,$E168))/(MAXIFS(AK:AK,$E:$E,$E168)-MINIFS(AK:AK,$E:$E,$E168)),
100*(AK168-MINIFS(AK:AK,$E:$E,$E168))/(MAXIFS(AK:AK,$E:$E,$E168)-MINIFS(AK:AK,$E:$E,$E168))))</f>
        <v/>
      </c>
      <c r="DA168" s="232" t="str">
        <f t="array" ref="DA168">IF(AL168="","",
IF(INDEX(Settings!$H:$H,MATCH(DA$1,Settings!$G:$G,0))=TRUE,
100-100*(AL168-MINIFS(AL:AL,$E:$E,$E168))/(MAXIFS(AL:AL,$E:$E,$E168)-MINIFS(AL:AL,$E:$E,$E168)),
100*(AL168-MINIFS(AL:AL,$E:$E,$E168))/(MAXIFS(AL:AL,$E:$E,$E168)-MINIFS(AL:AL,$E:$E,$E168))))</f>
        <v/>
      </c>
      <c r="DB168" s="232" t="str">
        <f t="array" ref="DB168">IF(AM168="","",
IF(INDEX(Settings!$H:$H,MATCH(DB$1,Settings!$G:$G,0))=TRUE,
100-100*(AM168-MINIFS(AM:AM,$E:$E,$E168))/(MAXIFS(AM:AM,$E:$E,$E168)-MINIFS(AM:AM,$E:$E,$E168)),
100*(AM168-MINIFS(AM:AM,$E:$E,$E168))/(MAXIFS(AM:AM,$E:$E,$E168)-MINIFS(AM:AM,$E:$E,$E168))))</f>
        <v/>
      </c>
      <c r="DC168" s="232" t="str">
        <f t="array" ref="DC168">IF(AN168="","",
IF(INDEX(Settings!$H:$H,MATCH(DC$1,Settings!$G:$G,0))=TRUE,
100-100*(AN168-MINIFS(AN:AN,$E:$E,$E168))/(MAXIFS(AN:AN,$E:$E,$E168)-MINIFS(AN:AN,$E:$E,$E168)),
100*(AN168-MINIFS(AN:AN,$E:$E,$E168))/(MAXIFS(AN:AN,$E:$E,$E168)-MINIFS(AN:AN,$E:$E,$E168))))</f>
        <v/>
      </c>
      <c r="DD168" s="232" t="str">
        <f t="array" ref="DD168">IF(AO168="","",
IF(INDEX(Settings!$H:$H,MATCH(DD$1,Settings!$G:$G,0))=TRUE,
100-100*(AO168-MINIFS(AO:AO,$E:$E,$E168))/(MAXIFS(AO:AO,$E:$E,$E168)-MINIFS(AO:AO,$E:$E,$E168)),
100*(AO168-MINIFS(AO:AO,$E:$E,$E168))/(MAXIFS(AO:AO,$E:$E,$E168)-MINIFS(AO:AO,$E:$E,$E168))))</f>
        <v/>
      </c>
      <c r="DE168" s="232" t="str">
        <f t="array" ref="DE168">IF(AP168="","",
IF(INDEX(Settings!$H:$H,MATCH(DE$1,Settings!$G:$G,0))=TRUE,
100-100*(AP168-MINIFS(AP:AP,$E:$E,$E168))/(MAXIFS(AP:AP,$E:$E,$E168)-MINIFS(AP:AP,$E:$E,$E168)),
100*(AP168-MINIFS(AP:AP,$E:$E,$E168))/(MAXIFS(AP:AP,$E:$E,$E168)-MINIFS(AP:AP,$E:$E,$E168))))</f>
        <v/>
      </c>
      <c r="DF168" s="232" t="str">
        <f t="array" ref="DF168">IF(AQ168="","",
IF(INDEX(Settings!$H:$H,MATCH(DF$1,Settings!$G:$G,0))=TRUE,
100-100*(AQ168-MINIFS(AQ:AQ,$E:$E,$E168))/(MAXIFS(AQ:AQ,$E:$E,$E168)-MINIFS(AQ:AQ,$E:$E,$E168)),
100*(AQ168-MINIFS(AQ:AQ,$E:$E,$E168))/(MAXIFS(AQ:AQ,$E:$E,$E168)-MINIFS(AQ:AQ,$E:$E,$E168))))</f>
        <v/>
      </c>
      <c r="DG168" s="232" t="str">
        <f t="array" ref="DG168">IF(AR168="","",
IF(INDEX(Settings!$H:$H,MATCH(DG$1,Settings!$G:$G,0))=TRUE,
100-100*(AR168-MINIFS(AR:AR,$E:$E,$E168))/(MAXIFS(AR:AR,$E:$E,$E168)-MINIFS(AR:AR,$E:$E,$E168)),
100*(AR168-MINIFS(AR:AR,$E:$E,$E168))/(MAXIFS(AR:AR,$E:$E,$E168)-MINIFS(AR:AR,$E:$E,$E168))))</f>
        <v/>
      </c>
      <c r="DH168" s="232" t="str">
        <f t="array" ref="DH168">IF(AS168="","",
IF(INDEX(Settings!$H:$H,MATCH(DH$1,Settings!$G:$G,0))=TRUE,
100-100*(AS168-MINIFS(AS:AS,$E:$E,$E168))/(MAXIFS(AS:AS,$E:$E,$E168)-MINIFS(AS:AS,$E:$E,$E168)),
100*(AS168-MINIFS(AS:AS,$E:$E,$E168))/(MAXIFS(AS:AS,$E:$E,$E168)-MINIFS(AS:AS,$E:$E,$E168))))</f>
        <v/>
      </c>
      <c r="DI168" s="232" t="str">
        <f t="array" ref="DI168">IF(AT168="","",
IF(INDEX(Settings!$H:$H,MATCH(DI$1,Settings!$G:$G,0))=TRUE,
100-100*(AT168-MINIFS(AT:AT,$E:$E,$E168))/(MAXIFS(AT:AT,$E:$E,$E168)-MINIFS(AT:AT,$E:$E,$E168)),
100*(AT168-MINIFS(AT:AT,$E:$E,$E168))/(MAXIFS(AT:AT,$E:$E,$E168)-MINIFS(AT:AT,$E:$E,$E168))))</f>
        <v/>
      </c>
      <c r="DJ168" s="232" t="str">
        <f t="array" ref="DJ168">IF(AU168="","",
IF(INDEX(Settings!$H:$H,MATCH(DJ$1,Settings!$G:$G,0))=TRUE,
100-100*(AU168-MINIFS(AU:AU,$E:$E,$E168))/(MAXIFS(AU:AU,$E:$E,$E168)-MINIFS(AU:AU,$E:$E,$E168)),
100*(AU168-MINIFS(AU:AU,$E:$E,$E168))/(MAXIFS(AU:AU,$E:$E,$E168)-MINIFS(AU:AU,$E:$E,$E168))))</f>
        <v/>
      </c>
      <c r="DK168" s="232" t="str">
        <f t="array" ref="DK168">IF(AV168="","",
IF(INDEX(Settings!$H:$H,MATCH(DK$1,Settings!$G:$G,0))=TRUE,
100-100*(AV168-MINIFS(AV:AV,$E:$E,$E168))/(MAXIFS(AV:AV,$E:$E,$E168)-MINIFS(AV:AV,$E:$E,$E168)),
100*(AV168-MINIFS(AV:AV,$E:$E,$E168))/(MAXIFS(AV:AV,$E:$E,$E168)-MINIFS(AV:AV,$E:$E,$E168))))</f>
        <v/>
      </c>
      <c r="DL168" s="232" t="str">
        <f t="array" ref="DL168">IF(AW168="","",
IF(INDEX(Settings!$H:$H,MATCH(DL$1,Settings!$G:$G,0))=TRUE,
100-100*(AW168-MINIFS(AW:AW,$E:$E,$E168))/(MAXIFS(AW:AW,$E:$E,$E168)-MINIFS(AW:AW,$E:$E,$E168)),
100*(AW168-MINIFS(AW:AW,$E:$E,$E168))/(MAXIFS(AW:AW,$E:$E,$E168)-MINIFS(AW:AW,$E:$E,$E168))))</f>
        <v/>
      </c>
      <c r="DM168" s="232" t="str">
        <f t="array" ref="DM168">IF(AX168="","",
IF(INDEX(Settings!$H:$H,MATCH(DM$1,Settings!$G:$G,0))=TRUE,
100-100*(AX168-MINIFS(AX:AX,$E:$E,$E168))/(MAXIFS(AX:AX,$E:$E,$E168)-MINIFS(AX:AX,$E:$E,$E168)),
100*(AX168-MINIFS(AX:AX,$E:$E,$E168))/(MAXIFS(AX:AX,$E:$E,$E168)-MINIFS(AX:AX,$E:$E,$E168))))</f>
        <v/>
      </c>
      <c r="DN168" s="232" t="str">
        <f t="array" ref="DN168">IF(AY168="","",
IF(INDEX(Settings!$H:$H,MATCH(DN$1,Settings!$G:$G,0))=TRUE,
100-100*(AY168-MINIFS(AY:AY,$E:$E,$E168))/(MAXIFS(AY:AY,$E:$E,$E168)-MINIFS(AY:AY,$E:$E,$E168)),
100*(AY168-MINIFS(AY:AY,$E:$E,$E168))/(MAXIFS(AY:AY,$E:$E,$E168)-MINIFS(AY:AY,$E:$E,$E168))))</f>
        <v/>
      </c>
      <c r="DO168" s="232" t="str">
        <f t="array" ref="DO168">IF(AZ168="","",
IF(INDEX(Settings!$H:$H,MATCH(DO$1,Settings!$G:$G,0))=TRUE,
100-100*(AZ168-MINIFS(AZ:AZ,$E:$E,$E168))/(MAXIFS(AZ:AZ,$E:$E,$E168)-MINIFS(AZ:AZ,$E:$E,$E168)),
100*(AZ168-MINIFS(AZ:AZ,$E:$E,$E168))/(MAXIFS(AZ:AZ,$E:$E,$E168)-MINIFS(AZ:AZ,$E:$E,$E168))))</f>
        <v/>
      </c>
      <c r="DP168" s="232" t="str">
        <f t="array" ref="DP168">IF(BA168="","",
IF(INDEX(Settings!$H:$H,MATCH(DP$1,Settings!$G:$G,0))=TRUE,
100-100*(BA168-MINIFS(BA:BA,$E:$E,$E168))/(MAXIFS(BA:BA,$E:$E,$E168)-MINIFS(BA:BA,$E:$E,$E168)),
100*(BA168-MINIFS(BA:BA,$E:$E,$E168))/(MAXIFS(BA:BA,$E:$E,$E168)-MINIFS(BA:BA,$E:$E,$E168))))</f>
        <v/>
      </c>
      <c r="DQ168" s="232" t="str">
        <f t="array" ref="DQ168">IF(BB168="","",
IF(INDEX(Settings!$H:$H,MATCH(DQ$1,Settings!$G:$G,0))=TRUE,
100-100*(BB168-MINIFS(BB:BB,$E:$E,$E168))/(MAXIFS(BB:BB,$E:$E,$E168)-MINIFS(BB:BB,$E:$E,$E168)),
100*(BB168-MINIFS(BB:BB,$E:$E,$E168))/(MAXIFS(BB:BB,$E:$E,$E168)-MINIFS(BB:BB,$E:$E,$E168))))</f>
        <v/>
      </c>
      <c r="DR168" s="232" t="str">
        <f t="array" ref="DR168">IF(BC168="","",
IF(INDEX(Settings!$H:$H,MATCH(DR$1,Settings!$G:$G,0))=TRUE,
100-100*(BC168-MINIFS(BC:BC,$E:$E,$E168))/(MAXIFS(BC:BC,$E:$E,$E168)-MINIFS(BC:BC,$E:$E,$E168)),
100*(BC168-MINIFS(BC:BC,$E:$E,$E168))/(MAXIFS(BC:BC,$E:$E,$E168)-MINIFS(BC:BC,$E:$E,$E168))))</f>
        <v/>
      </c>
      <c r="DS168" s="232" t="str">
        <f t="array" ref="DS168">IF(BD168="","",
IF(INDEX(Settings!$H:$H,MATCH(DS$1,Settings!$G:$G,0))=TRUE,
100-100*(BD168-MINIFS(BD:BD,$E:$E,$E168))/(MAXIFS(BD:BD,$E:$E,$E168)-MINIFS(BD:BD,$E:$E,$E168)),
100*(BD168-MINIFS(BD:BD,$E:$E,$E168))/(MAXIFS(BD:BD,$E:$E,$E168)-MINIFS(BD:BD,$E:$E,$E168))))</f>
        <v/>
      </c>
      <c r="DT168" s="232" t="str">
        <f t="array" ref="DT168">IF(BE168="","",
IF(INDEX(Settings!$H:$H,MATCH(DT$1,Settings!$G:$G,0))=TRUE,
100-100*(BE168-MINIFS(BE:BE,$E:$E,$E168))/(MAXIFS(BE:BE,$E:$E,$E168)-MINIFS(BE:BE,$E:$E,$E168)),
100*(BE168-MINIFS(BE:BE,$E:$E,$E168))/(MAXIFS(BE:BE,$E:$E,$E168)-MINIFS(BE:BE,$E:$E,$E168))))</f>
        <v/>
      </c>
      <c r="DU168" s="232" t="str">
        <f t="array" ref="DU168">IF(BF168="","",
IF(INDEX(Settings!$H:$H,MATCH(DU$1,Settings!$G:$G,0))=TRUE,
100-100*(BF168-MINIFS(BF:BF,$E:$E,$E168))/(MAXIFS(BF:BF,$E:$E,$E168)-MINIFS(BF:BF,$E:$E,$E168)),
100*(BF168-MINIFS(BF:BF,$E:$E,$E168))/(MAXIFS(BF:BF,$E:$E,$E168)-MINIFS(BF:BF,$E:$E,$E168))))</f>
        <v/>
      </c>
      <c r="DV168" s="232" t="str">
        <f t="array" ref="DV168">IF(BG168="","",
IF(INDEX(Settings!$H:$H,MATCH(DV$1,Settings!$G:$G,0))=TRUE,
100-100*(BG168-MINIFS(BG:BG,$E:$E,$E168))/(MAXIFS(BG:BG,$E:$E,$E168)-MINIFS(BG:BG,$E:$E,$E168)),
100*(BG168-MINIFS(BG:BG,$E:$E,$E168))/(MAXIFS(BG:BG,$E:$E,$E168)-MINIFS(BG:BG,$E:$E,$E168))))</f>
        <v/>
      </c>
      <c r="DW168" s="232" t="str">
        <f t="array" ref="DW168">IF(BH168="","",
IF(INDEX(Settings!$H:$H,MATCH(DW$1,Settings!$G:$G,0))=TRUE,
100-100*(BH168-MINIFS(BH:BH,$E:$E,$E168))/(MAXIFS(BH:BH,$E:$E,$E168)-MINIFS(BH:BH,$E:$E,$E168)),
100*(BH168-MINIFS(BH:BH,$E:$E,$E168))/(MAXIFS(BH:BH,$E:$E,$E168)-MINIFS(BH:BH,$E:$E,$E168))))</f>
        <v/>
      </c>
      <c r="DX168" s="232" t="str">
        <f t="array" ref="DX168">IF(BI168="","",
IF(INDEX(Settings!$H:$H,MATCH(DX$1,Settings!$G:$G,0))=TRUE,
100-100*(BI168-MINIFS(BI:BI,$E:$E,$E168))/(MAXIFS(BI:BI,$E:$E,$E168)-MINIFS(BI:BI,$E:$E,$E168)),
100*(BI168-MINIFS(BI:BI,$E:$E,$E168))/(MAXIFS(BI:BI,$E:$E,$E168)-MINIFS(BI:BI,$E:$E,$E168))))</f>
        <v/>
      </c>
      <c r="DY168" s="232" t="str">
        <f t="array" ref="DY168">IF(BJ168="","",
IF(INDEX(Settings!$H:$H,MATCH(DY$1,Settings!$G:$G,0))=TRUE,
100-100*(BJ168-MINIFS(BJ:BJ,$E:$E,$E168))/(MAXIFS(BJ:BJ,$E:$E,$E168)-MINIFS(BJ:BJ,$E:$E,$E168)),
100*(BJ168-MINIFS(BJ:BJ,$E:$E,$E168))/(MAXIFS(BJ:BJ,$E:$E,$E168)-MINIFS(BJ:BJ,$E:$E,$E168))))</f>
        <v/>
      </c>
      <c r="DZ168" s="234"/>
      <c r="EA168" s="234"/>
      <c r="EB168" s="234" t="str">
        <f t="shared" si="8"/>
        <v/>
      </c>
      <c r="EC168" s="234" t="str">
        <f t="shared" si="9"/>
        <v/>
      </c>
      <c r="ED168" s="234" t="str">
        <f t="shared" si="10"/>
        <v/>
      </c>
      <c r="EE168" s="234" t="str">
        <f t="shared" si="11"/>
        <v/>
      </c>
      <c r="EF168" s="234" t="str">
        <f t="shared" si="12"/>
        <v/>
      </c>
      <c r="EG168" s="234" t="str">
        <f t="shared" si="13"/>
        <v/>
      </c>
      <c r="EH168" s="234"/>
      <c r="EI168" s="234"/>
      <c r="EJ168" s="234"/>
      <c r="EK168" s="234"/>
      <c r="EL168" s="234"/>
      <c r="EM168" s="234"/>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3" t="str">
        <f t="shared" si="14"/>
        <v/>
      </c>
      <c r="N169" s="49"/>
      <c r="O169" s="49"/>
      <c r="P169" s="49"/>
      <c r="Q169" s="49"/>
      <c r="R169" s="49"/>
      <c r="S169" s="222" t="str">
        <f>IFERROR(VLOOKUP(AF169, 'YOYO IR Scores'!A:C, 3, FALSE), "")
</f>
        <v/>
      </c>
      <c r="T169" s="49"/>
      <c r="U169" s="49"/>
      <c r="V169" s="49"/>
      <c r="W169" s="49"/>
      <c r="X169" s="224" t="str">
        <f t="shared" si="4"/>
        <v/>
      </c>
      <c r="Y169" s="225" t="str">
        <f t="shared" si="5"/>
        <v/>
      </c>
      <c r="Z169" s="225" t="str">
        <f t="shared" si="6"/>
        <v/>
      </c>
      <c r="AA169" s="224" t="str">
        <f t="shared" si="7"/>
        <v/>
      </c>
      <c r="AB169" s="223"/>
      <c r="AC169" s="223"/>
      <c r="AD169" s="223"/>
      <c r="AE169" s="223" t="str">
        <f>IFERROR(VLOOKUP(AF169, 'YOYO IR Scores'!A:C, 2, FALSE), "")</f>
        <v/>
      </c>
      <c r="AF169" s="223"/>
      <c r="AG169" s="223"/>
      <c r="AH169" s="223"/>
      <c r="AI169" s="223"/>
      <c r="AJ169" s="223"/>
      <c r="AK169" s="223"/>
      <c r="AL169" s="223"/>
      <c r="AM169" s="223"/>
      <c r="AN169" s="223"/>
      <c r="AO169" s="223"/>
      <c r="AP169" s="223"/>
      <c r="AQ169" s="223"/>
      <c r="AR169" s="223"/>
      <c r="AS169" s="223"/>
      <c r="AT169" s="223"/>
      <c r="AU169" s="223"/>
      <c r="AV169" s="223"/>
      <c r="AW169" s="223"/>
      <c r="AX169" s="223"/>
      <c r="AY169" s="223"/>
      <c r="AZ169" s="223"/>
      <c r="BA169" s="223"/>
      <c r="BB169" s="223"/>
      <c r="BC169" s="223"/>
      <c r="BD169" s="223"/>
      <c r="BE169" s="223"/>
      <c r="BF169" s="223"/>
      <c r="BG169" s="223"/>
      <c r="BH169" s="223"/>
      <c r="BI169" s="223"/>
      <c r="BJ169" s="223"/>
      <c r="BK169" s="223" t="str">
        <f t="array" ref="BK169">IF(J169="","",
IF(INDEX(Settings!$H:$H,MATCH(BY$1,Settings!$G:$G,0))=TRUE,
100-100*(J169-MIN(J:J))/(MAX(J:J)-MIN(J:J)),
100*(J169-MIN(J:J))/(MAX(J:J)-MIN(J:J))))</f>
        <v/>
      </c>
      <c r="BL169" s="223" t="str">
        <f t="array" ref="BL169">IF(J169="","",
IF(INDEX(Settings!$H:$H,MATCH(BY$1,Settings!$G:$G,0))=TRUE,
100-100*(J169-MINIFS(J:J,$E:$E,$E169))/(MAXIFS(J:J,$E:$E,$E169)-MINIFS(J:J,$E:$E,$E169)),
100*(J169-MINIFS(J:J,$E:$E,$E169))/(MAXIFS(J:J,$E:$E,$E169)-MINIFS(J:J,$E:$E,$E169))))</f>
        <v/>
      </c>
      <c r="BM169" s="223"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4" t="str">
        <f t="array" ref="BQ169">IF(J169="","",
IF(INDEX(Settings!$H:$H,MATCH(BY$1,Settings!$G:$G,0))=TRUE,
-1*(J169-AVERAGE(J:J))/STDEV(J:J),
(J169-AVERAGE(J:J))/STDEV(J:J)))</f>
        <v/>
      </c>
      <c r="BR169" s="224" t="str">
        <f>IFERROR(__xludf.DUMMYFUNCTION("IF(J169="""","""",
IF(INDEX(Settings!$H:$H,MATCH(BY$1,Settings!$G:$G,0))=TRUE,
-1*(J169-AVERAGEIFS(J:J,$E:$E,$E169))/STDEV(FILTER(J:J,$E:$E=$E169)),
(J169-AVERAGEIFS(J:J,$E:$E,$E169))/STDEV(FILTER(J:J,$E:$E=$E169))))"),"")</f>
        <v/>
      </c>
      <c r="BS169" s="224"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3" t="str">
        <f t="array" ref="BY169">IF(J169="","",
IF(INDEX(Settings!$H:$H,MATCH(BY$1,Settings!$G:$G,0))=TRUE,
100-100*(J169-MINIFS(J:J,$E:$E,$E169))/(MAXIFS(J:J,$E:$E,$E169)-MINIFS(J:J,$E:$E,$E169)),
100*(J169-MINIFS(J:J,$E:$E,$E169))/(MAXIFS(J:J,$E:$E,$E169)-MINIFS(J:J,$E:$E,$E169))))</f>
        <v/>
      </c>
      <c r="BZ169" s="223" t="str">
        <f t="array" ref="BZ169">IF(K169="","",
IF(INDEX(Settings!$H:$H,MATCH(BZ$1,Settings!$G:$G,0))=TRUE,
100-100*(K169-MINIFS(K:K,$E:$E,$E169))/(MAXIFS(K:K,$E:$E,$E169)-MINIFS(K:K,$E:$E,$E169)),
100*(K169-MINIFS(K:K,$E:$E,$E169))/(MAXIFS(K:K,$E:$E,$E169)-MINIFS(K:K,$E:$E,$E169))))</f>
        <v/>
      </c>
      <c r="CA169" s="223" t="str">
        <f t="array" ref="CA169">IF(L169="","",
IF(INDEX(Settings!$H:$H,MATCH(CA$1,Settings!$G:$G,0))=TRUE,
100-100*(L169-MINIFS(L:L,$E:$E,$E169))/(MAXIFS(L:L,$E:$E,$E169)-MINIFS(L:L,$E:$E,$E169)),
100*(L169-MINIFS(L:L,$E:$E,$E169))/(MAXIFS(L:L,$E:$E,$E169)-MINIFS(L:L,$E:$E,$E169))))</f>
        <v/>
      </c>
      <c r="CB169" s="223" t="str">
        <f t="array" ref="CB169">IF(M169="","",
IF(INDEX(Settings!$H:$H,MATCH(CB$1,Settings!$G:$G,0))=TRUE,
100-100*(M169-MINIFS(M:M,$E:$E,$E169))/(MAXIFS(M:M,$E:$E,$E169)-MINIFS(M:M,$E:$E,$E169)),
100*(M169-MINIFS(M:M,$E:$E,$E169))/(MAXIFS(M:M,$E:$E,$E169)-MINIFS(M:M,$E:$E,$E169))))</f>
        <v/>
      </c>
      <c r="CC169" s="223" t="str">
        <f t="array" ref="CC169">IF(N169="","",
IF(INDEX(Settings!$H:$H,MATCH(CC$1,Settings!$G:$G,0))=TRUE,
100-100*(N169-MINIFS(N:N,$E:$E,$E169))/(MAXIFS(N:N,$E:$E,$E169)-MINIFS(N:N,$E:$E,$E169)),
100*(N169-MINIFS(N:N,$E:$E,$E169))/(MAXIFS(N:N,$E:$E,$E169)-MINIFS(N:N,$E:$E,$E169))))</f>
        <v/>
      </c>
      <c r="CD169" s="223" t="str">
        <f t="array" ref="CD169">IF(O169="","",
IF(INDEX(Settings!$H:$H,MATCH(CD$1,Settings!$G:$G,0))=TRUE,
100-100*(O169-MINIFS(O:O,$E:$E,$E169))/(MAXIFS(O:O,$E:$E,$E169)-MINIFS(O:O,$E:$E,$E169)),
100*(O169-MINIFS(O:O,$E:$E,$E169))/(MAXIFS(O:O,$E:$E,$E169)-MINIFS(O:O,$E:$E,$E169))))</f>
        <v/>
      </c>
      <c r="CE169" s="223" t="str">
        <f t="array" ref="CE169">IF(P169="","",
IF(INDEX(Settings!$H:$H,MATCH(CE$1,Settings!$G:$G,0))=TRUE,
100-100*(P169-MINIFS(P:P,$E:$E,$E169))/(MAXIFS(P:P,$E:$E,$E169)-MINIFS(P:P,$E:$E,$E169)),
100*(P169-MINIFS(P:P,$E:$E,$E169))/(MAXIFS(P:P,$E:$E,$E169)-MINIFS(P:P,$E:$E,$E169))))</f>
        <v/>
      </c>
      <c r="CF169" s="223" t="str">
        <f t="array" ref="CF169">IF(Q169="","",
IF(INDEX(Settings!$H:$H,MATCH(CF$1,Settings!$G:$G,0))=TRUE,
100-100*(Q169-MINIFS(Q:Q,$E:$E,$E169))/(MAXIFS(Q:Q,$E:$E,$E169)-MINIFS(Q:Q,$E:$E,$E169)),
100*(Q169-MINIFS(Q:Q,$E:$E,$E169))/(MAXIFS(Q:Q,$E:$E,$E169)-MINIFS(Q:Q,$E:$E,$E169))))</f>
        <v/>
      </c>
      <c r="CG169" s="223" t="str">
        <f t="array" ref="CG169">IF(R169="","",
IF(INDEX(Settings!$H:$H,MATCH(CG$1,Settings!$G:$G,0))=TRUE,
100-100*(R169-MINIFS(R:R,$E:$E,$E169))/(MAXIFS(R:R,$E:$E,$E169)-MINIFS(R:R,$E:$E,$E169)),
100*(R169-MINIFS(R:R,$E:$E,$E169))/(MAXIFS(R:R,$E:$E,$E169)-MINIFS(R:R,$E:$E,$E169))))</f>
        <v/>
      </c>
      <c r="CH169" s="223" t="str">
        <f t="array" ref="CH169">IF(S169="","",
IF(INDEX(Settings!$H:$H,MATCH(CH$1,Settings!$G:$G,0))=TRUE,
100-100*(S169-MINIFS(S:S,$E:$E,$E169))/(MAXIFS(S:S,$E:$E,$E169)-MINIFS(S:S,$E:$E,$E169)),
100*(S169-MINIFS(S:S,$E:$E,$E169))/(MAXIFS(S:S,$E:$E,$E169)-MINIFS(S:S,$E:$E,$E169))))</f>
        <v/>
      </c>
      <c r="CI169" s="223" t="str">
        <f t="array" ref="CI169">IF(T169="","",
IF(INDEX(Settings!$H:$H,MATCH(CI$1,Settings!$G:$G,0))=TRUE,
100-100*(T169-MINIFS(T:T,$E:$E,$E169))/(MAXIFS(T:T,$E:$E,$E169)-MINIFS(T:T,$E:$E,$E169)),
100*(T169-MINIFS(T:T,$E:$E,$E169))/(MAXIFS(T:T,$E:$E,$E169)-MINIFS(T:T,$E:$E,$E169))))</f>
        <v/>
      </c>
      <c r="CJ169" s="223" t="str">
        <f t="array" ref="CJ169">IF(U169="","",
IF(INDEX(Settings!$H:$H,MATCH(CJ$1,Settings!$G:$G,0))=TRUE,
100-100*(U169-MINIFS(U:U,$E:$E,$E169))/(MAXIFS(U:U,$E:$E,$E169)-MINIFS(U:U,$E:$E,$E169)),
100*(U169-MINIFS(U:U,$E:$E,$E169))/(MAXIFS(U:U,$E:$E,$E169)-MINIFS(U:U,$E:$E,$E169))))</f>
        <v/>
      </c>
      <c r="CK169" s="223" t="str">
        <f t="array" ref="CK169">IF(V169="","",
IF(INDEX(Settings!$H:$H,MATCH(CK$1,Settings!$G:$G,0))=TRUE,
100-100*(V169-MINIFS(V:V,$E:$E,$E169))/(MAXIFS(V:V,$E:$E,$E169)-MINIFS(V:V,$E:$E,$E169)),
100*(V169-MINIFS(V:V,$E:$E,$E169))/(MAXIFS(V:V,$E:$E,$E169)-MINIFS(V:V,$E:$E,$E169))))</f>
        <v/>
      </c>
      <c r="CL169" s="223" t="str">
        <f t="array" ref="CL169">IF(W169="","",
IF(INDEX(Settings!$H:$H,MATCH(CL$1,Settings!$G:$G,0))=TRUE,
100-100*(W169-MINIFS(W:W,$E:$E,$E169))/(MAXIFS(W:W,$E:$E,$E169)-MINIFS(W:W,$E:$E,$E169)),
100*(W169-MINIFS(W:W,$E:$E,$E169))/(MAXIFS(W:W,$E:$E,$E169)-MINIFS(W:W,$E:$E,$E169))))</f>
        <v/>
      </c>
      <c r="CM169" s="223" t="str">
        <f t="array" ref="CM169">IF(X169="","",
IF(INDEX(Settings!$H:$H,MATCH(CM$1,Settings!$G:$G,0))=TRUE,
100-100*(X169-MINIFS(X:X,$E:$E,$E169))/(MAXIFS(X:X,$E:$E,$E169)-MINIFS(X:X,$E:$E,$E169)),
100*(X169-MINIFS(X:X,$E:$E,$E169))/(MAXIFS(X:X,$E:$E,$E169)-MINIFS(X:X,$E:$E,$E169))))</f>
        <v/>
      </c>
      <c r="CN169" s="223" t="str">
        <f t="array" ref="CN169">IF(Y169="","",
IF(INDEX(Settings!$H:$H,MATCH(CN$1,Settings!$G:$G,0))=TRUE,
100-100*(Y169-MINIFS(Y:Y,$E:$E,$E169))/(MAXIFS(Y:Y,$E:$E,$E169)-MINIFS(Y:Y,$E:$E,$E169)),
100*(Y169-MINIFS(Y:Y,$E:$E,$E169))/(MAXIFS(Y:Y,$E:$E,$E169)-MINIFS(Y:Y,$E:$E,$E169))))</f>
        <v/>
      </c>
      <c r="CO169" s="223" t="str">
        <f t="array" ref="CO169">IF(Z169="","",
IF(INDEX(Settings!$H:$H,MATCH(CO$1,Settings!$G:$G,0))=TRUE,
100-100*(Z169-MINIFS(Z:Z,$E:$E,$E169))/(MAXIFS(Z:Z,$E:$E,$E169)-MINIFS(Z:Z,$E:$E,$E169)),
100*(Z169-MINIFS(Z:Z,$E:$E,$E169))/(MAXIFS(Z:Z,$E:$E,$E169)-MINIFS(Z:Z,$E:$E,$E169))))</f>
        <v/>
      </c>
      <c r="CP169" s="223" t="str">
        <f t="array" ref="CP169">IF(AA169="","",
IF(INDEX(Settings!$H:$H,MATCH(CP$1,Settings!$G:$G,0))=TRUE,
100-100*(AA169-MINIFS(AA:AA,$E:$E,$E169))/(MAXIFS(AA:AA,$E:$E,$E169)-MINIFS(AA:AA,$E:$E,$E169)),
100*(AA169-MINIFS(AA:AA,$E:$E,$E169))/(MAXIFS(AA:AA,$E:$E,$E169)-MINIFS(AA:AA,$E:$E,$E169))))</f>
        <v/>
      </c>
      <c r="CQ169" s="223" t="str">
        <f t="array" ref="CQ169">IF(AB169="","",
IF(INDEX(Settings!$H:$H,MATCH(CQ$1,Settings!$G:$G,0))=TRUE,
100-100*(AB169-MINIFS(AB:AB,$E:$E,$E169))/(MAXIFS(AB:AB,$E:$E,$E169)-MINIFS(AB:AB,$E:$E,$E169)),
100*(AB169-MINIFS(AB:AB,$E:$E,$E169))/(MAXIFS(AB:AB,$E:$E,$E169)-MINIFS(AB:AB,$E:$E,$E169))))</f>
        <v/>
      </c>
      <c r="CR169" s="223" t="str">
        <f t="array" ref="CR169">IF(AC169="","",
IF(INDEX(Settings!$H:$H,MATCH(CR$1,Settings!$G:$G,0))=TRUE,
100-100*(AC169-MINIFS(AC:AC,$E:$E,$E169))/(MAXIFS(AC:AC,$E:$E,$E169)-MINIFS(AC:AC,$E:$E,$E169)),
100*(AC169-MINIFS(AC:AC,$E:$E,$E169))/(MAXIFS(AC:AC,$E:$E,$E169)-MINIFS(AC:AC,$E:$E,$E169))))</f>
        <v/>
      </c>
      <c r="CS169" s="223" t="str">
        <f t="array" ref="CS169">IF(AD169="","",
IF(INDEX(Settings!$H:$H,MATCH(CS$1,Settings!$G:$G,0))=TRUE,
100-100*(AD169-MINIFS(AD:AD,$E:$E,$E169))/(MAXIFS(AD:AD,$E:$E,$E169)-MINIFS(AD:AD,$E:$E,$E169)),
100*(AD169-MINIFS(AD:AD,$E:$E,$E169))/(MAXIFS(AD:AD,$E:$E,$E169)-MINIFS(AD:AD,$E:$E,$E169))))</f>
        <v/>
      </c>
      <c r="CT169" s="223" t="str">
        <f t="array" ref="CT169">IF(AE169="","",
IF(INDEX(Settings!$H:$H,MATCH(CT$1,Settings!$G:$G,0))=TRUE,
100-100*(AE169-MINIFS(AE:AE,$E:$E,$E169))/(MAXIFS(AE:AE,$E:$E,$E169)-MINIFS(AE:AE,$E:$E,$E169)),
100*(AE169-MINIFS(AE:AE,$E:$E,$E169))/(MAXIFS(AE:AE,$E:$E,$E169)-MINIFS(AE:AE,$E:$E,$E169))))</f>
        <v/>
      </c>
      <c r="CU169" s="223" t="str">
        <f t="array" ref="CU169">IF(AF169="","",
IF(INDEX(Settings!$H:$H,MATCH(CU$1,Settings!$G:$G,0))=TRUE,
100-100*(AF169-MINIFS(AF:AF,$E:$E,$E169))/(MAXIFS(AF:AF,$E:$E,$E169)-MINIFS(AF:AF,$E:$E,$E169)),
100*(AF169-MINIFS(AF:AF,$E:$E,$E169))/(MAXIFS(AF:AF,$E:$E,$E169)-MINIFS(AF:AF,$E:$E,$E169))))</f>
        <v/>
      </c>
      <c r="CV169" s="223" t="str">
        <f t="array" ref="CV169">IF(AG169="","",
IF(INDEX(Settings!$H:$H,MATCH(CV$1,Settings!$G:$G,0))=TRUE,
100-100*(AG169-MINIFS(AG:AG,$E:$E,$E169))/(MAXIFS(AG:AG,$E:$E,$E169)-MINIFS(AG:AG,$E:$E,$E169)),
100*(AG169-MINIFS(AG:AG,$E:$E,$E169))/(MAXIFS(AG:AG,$E:$E,$E169)-MINIFS(AG:AG,$E:$E,$E169))))</f>
        <v/>
      </c>
      <c r="CW169" s="223" t="str">
        <f t="array" ref="CW169">IF(AH169="","",
IF(INDEX(Settings!$H:$H,MATCH(CW$1,Settings!$G:$G,0))=TRUE,
100-100*(AH169-MINIFS(AH:AH,$E:$E,$E169))/(MAXIFS(AH:AH,$E:$E,$E169)-MINIFS(AH:AH,$E:$E,$E169)),
100*(AH169-MINIFS(AH:AH,$E:$E,$E169))/(MAXIFS(AH:AH,$E:$E,$E169)-MINIFS(AH:AH,$E:$E,$E169))))</f>
        <v/>
      </c>
      <c r="CX169" s="223" t="str">
        <f t="array" ref="CX169">IF(AI169="","",
IF(INDEX(Settings!$H:$H,MATCH(CX$1,Settings!$G:$G,0))=TRUE,
100-100*(AI169-MINIFS(AI:AI,$E:$E,$E169))/(MAXIFS(AI:AI,$E:$E,$E169)-MINIFS(AI:AI,$E:$E,$E169)),
100*(AI169-MINIFS(AI:AI,$E:$E,$E169))/(MAXIFS(AI:AI,$E:$E,$E169)-MINIFS(AI:AI,$E:$E,$E169))))</f>
        <v/>
      </c>
      <c r="CY169" s="223" t="str">
        <f t="array" ref="CY169">IF(AJ169="","",
IF(INDEX(Settings!$H:$H,MATCH(CY$1,Settings!$G:$G,0))=TRUE,
100-100*(AJ169-MINIFS(AJ:AJ,$E:$E,$E169))/(MAXIFS(AJ:AJ,$E:$E,$E169)-MINIFS(AJ:AJ,$E:$E,$E169)),
100*(AJ169-MINIFS(AJ:AJ,$E:$E,$E169))/(MAXIFS(AJ:AJ,$E:$E,$E169)-MINIFS(AJ:AJ,$E:$E,$E169))))</f>
        <v/>
      </c>
      <c r="CZ169" s="223" t="str">
        <f t="array" ref="CZ169">IF(AK169="","",
IF(INDEX(Settings!$H:$H,MATCH(CZ$1,Settings!$G:$G,0))=TRUE,
100-100*(AK169-MINIFS(AK:AK,$E:$E,$E169))/(MAXIFS(AK:AK,$E:$E,$E169)-MINIFS(AK:AK,$E:$E,$E169)),
100*(AK169-MINIFS(AK:AK,$E:$E,$E169))/(MAXIFS(AK:AK,$E:$E,$E169)-MINIFS(AK:AK,$E:$E,$E169))))</f>
        <v/>
      </c>
      <c r="DA169" s="223" t="str">
        <f t="array" ref="DA169">IF(AL169="","",
IF(INDEX(Settings!$H:$H,MATCH(DA$1,Settings!$G:$G,0))=TRUE,
100-100*(AL169-MINIFS(AL:AL,$E:$E,$E169))/(MAXIFS(AL:AL,$E:$E,$E169)-MINIFS(AL:AL,$E:$E,$E169)),
100*(AL169-MINIFS(AL:AL,$E:$E,$E169))/(MAXIFS(AL:AL,$E:$E,$E169)-MINIFS(AL:AL,$E:$E,$E169))))</f>
        <v/>
      </c>
      <c r="DB169" s="223" t="str">
        <f t="array" ref="DB169">IF(AM169="","",
IF(INDEX(Settings!$H:$H,MATCH(DB$1,Settings!$G:$G,0))=TRUE,
100-100*(AM169-MINIFS(AM:AM,$E:$E,$E169))/(MAXIFS(AM:AM,$E:$E,$E169)-MINIFS(AM:AM,$E:$E,$E169)),
100*(AM169-MINIFS(AM:AM,$E:$E,$E169))/(MAXIFS(AM:AM,$E:$E,$E169)-MINIFS(AM:AM,$E:$E,$E169))))</f>
        <v/>
      </c>
      <c r="DC169" s="223" t="str">
        <f t="array" ref="DC169">IF(AN169="","",
IF(INDEX(Settings!$H:$H,MATCH(DC$1,Settings!$G:$G,0))=TRUE,
100-100*(AN169-MINIFS(AN:AN,$E:$E,$E169))/(MAXIFS(AN:AN,$E:$E,$E169)-MINIFS(AN:AN,$E:$E,$E169)),
100*(AN169-MINIFS(AN:AN,$E:$E,$E169))/(MAXIFS(AN:AN,$E:$E,$E169)-MINIFS(AN:AN,$E:$E,$E169))))</f>
        <v/>
      </c>
      <c r="DD169" s="223" t="str">
        <f t="array" ref="DD169">IF(AO169="","",
IF(INDEX(Settings!$H:$H,MATCH(DD$1,Settings!$G:$G,0))=TRUE,
100-100*(AO169-MINIFS(AO:AO,$E:$E,$E169))/(MAXIFS(AO:AO,$E:$E,$E169)-MINIFS(AO:AO,$E:$E,$E169)),
100*(AO169-MINIFS(AO:AO,$E:$E,$E169))/(MAXIFS(AO:AO,$E:$E,$E169)-MINIFS(AO:AO,$E:$E,$E169))))</f>
        <v/>
      </c>
      <c r="DE169" s="223" t="str">
        <f t="array" ref="DE169">IF(AP169="","",
IF(INDEX(Settings!$H:$H,MATCH(DE$1,Settings!$G:$G,0))=TRUE,
100-100*(AP169-MINIFS(AP:AP,$E:$E,$E169))/(MAXIFS(AP:AP,$E:$E,$E169)-MINIFS(AP:AP,$E:$E,$E169)),
100*(AP169-MINIFS(AP:AP,$E:$E,$E169))/(MAXIFS(AP:AP,$E:$E,$E169)-MINIFS(AP:AP,$E:$E,$E169))))</f>
        <v/>
      </c>
      <c r="DF169" s="223" t="str">
        <f t="array" ref="DF169">IF(AQ169="","",
IF(INDEX(Settings!$H:$H,MATCH(DF$1,Settings!$G:$G,0))=TRUE,
100-100*(AQ169-MINIFS(AQ:AQ,$E:$E,$E169))/(MAXIFS(AQ:AQ,$E:$E,$E169)-MINIFS(AQ:AQ,$E:$E,$E169)),
100*(AQ169-MINIFS(AQ:AQ,$E:$E,$E169))/(MAXIFS(AQ:AQ,$E:$E,$E169)-MINIFS(AQ:AQ,$E:$E,$E169))))</f>
        <v/>
      </c>
      <c r="DG169" s="223" t="str">
        <f t="array" ref="DG169">IF(AR169="","",
IF(INDEX(Settings!$H:$H,MATCH(DG$1,Settings!$G:$G,0))=TRUE,
100-100*(AR169-MINIFS(AR:AR,$E:$E,$E169))/(MAXIFS(AR:AR,$E:$E,$E169)-MINIFS(AR:AR,$E:$E,$E169)),
100*(AR169-MINIFS(AR:AR,$E:$E,$E169))/(MAXIFS(AR:AR,$E:$E,$E169)-MINIFS(AR:AR,$E:$E,$E169))))</f>
        <v/>
      </c>
      <c r="DH169" s="223" t="str">
        <f t="array" ref="DH169">IF(AS169="","",
IF(INDEX(Settings!$H:$H,MATCH(DH$1,Settings!$G:$G,0))=TRUE,
100-100*(AS169-MINIFS(AS:AS,$E:$E,$E169))/(MAXIFS(AS:AS,$E:$E,$E169)-MINIFS(AS:AS,$E:$E,$E169)),
100*(AS169-MINIFS(AS:AS,$E:$E,$E169))/(MAXIFS(AS:AS,$E:$E,$E169)-MINIFS(AS:AS,$E:$E,$E169))))</f>
        <v/>
      </c>
      <c r="DI169" s="223" t="str">
        <f t="array" ref="DI169">IF(AT169="","",
IF(INDEX(Settings!$H:$H,MATCH(DI$1,Settings!$G:$G,0))=TRUE,
100-100*(AT169-MINIFS(AT:AT,$E:$E,$E169))/(MAXIFS(AT:AT,$E:$E,$E169)-MINIFS(AT:AT,$E:$E,$E169)),
100*(AT169-MINIFS(AT:AT,$E:$E,$E169))/(MAXIFS(AT:AT,$E:$E,$E169)-MINIFS(AT:AT,$E:$E,$E169))))</f>
        <v/>
      </c>
      <c r="DJ169" s="223" t="str">
        <f t="array" ref="DJ169">IF(AU169="","",
IF(INDEX(Settings!$H:$H,MATCH(DJ$1,Settings!$G:$G,0))=TRUE,
100-100*(AU169-MINIFS(AU:AU,$E:$E,$E169))/(MAXIFS(AU:AU,$E:$E,$E169)-MINIFS(AU:AU,$E:$E,$E169)),
100*(AU169-MINIFS(AU:AU,$E:$E,$E169))/(MAXIFS(AU:AU,$E:$E,$E169)-MINIFS(AU:AU,$E:$E,$E169))))</f>
        <v/>
      </c>
      <c r="DK169" s="223" t="str">
        <f t="array" ref="DK169">IF(AV169="","",
IF(INDEX(Settings!$H:$H,MATCH(DK$1,Settings!$G:$G,0))=TRUE,
100-100*(AV169-MINIFS(AV:AV,$E:$E,$E169))/(MAXIFS(AV:AV,$E:$E,$E169)-MINIFS(AV:AV,$E:$E,$E169)),
100*(AV169-MINIFS(AV:AV,$E:$E,$E169))/(MAXIFS(AV:AV,$E:$E,$E169)-MINIFS(AV:AV,$E:$E,$E169))))</f>
        <v/>
      </c>
      <c r="DL169" s="223" t="str">
        <f t="array" ref="DL169">IF(AW169="","",
IF(INDEX(Settings!$H:$H,MATCH(DL$1,Settings!$G:$G,0))=TRUE,
100-100*(AW169-MINIFS(AW:AW,$E:$E,$E169))/(MAXIFS(AW:AW,$E:$E,$E169)-MINIFS(AW:AW,$E:$E,$E169)),
100*(AW169-MINIFS(AW:AW,$E:$E,$E169))/(MAXIFS(AW:AW,$E:$E,$E169)-MINIFS(AW:AW,$E:$E,$E169))))</f>
        <v/>
      </c>
      <c r="DM169" s="223" t="str">
        <f t="array" ref="DM169">IF(AX169="","",
IF(INDEX(Settings!$H:$H,MATCH(DM$1,Settings!$G:$G,0))=TRUE,
100-100*(AX169-MINIFS(AX:AX,$E:$E,$E169))/(MAXIFS(AX:AX,$E:$E,$E169)-MINIFS(AX:AX,$E:$E,$E169)),
100*(AX169-MINIFS(AX:AX,$E:$E,$E169))/(MAXIFS(AX:AX,$E:$E,$E169)-MINIFS(AX:AX,$E:$E,$E169))))</f>
        <v/>
      </c>
      <c r="DN169" s="223" t="str">
        <f t="array" ref="DN169">IF(AY169="","",
IF(INDEX(Settings!$H:$H,MATCH(DN$1,Settings!$G:$G,0))=TRUE,
100-100*(AY169-MINIFS(AY:AY,$E:$E,$E169))/(MAXIFS(AY:AY,$E:$E,$E169)-MINIFS(AY:AY,$E:$E,$E169)),
100*(AY169-MINIFS(AY:AY,$E:$E,$E169))/(MAXIFS(AY:AY,$E:$E,$E169)-MINIFS(AY:AY,$E:$E,$E169))))</f>
        <v/>
      </c>
      <c r="DO169" s="223" t="str">
        <f t="array" ref="DO169">IF(AZ169="","",
IF(INDEX(Settings!$H:$H,MATCH(DO$1,Settings!$G:$G,0))=TRUE,
100-100*(AZ169-MINIFS(AZ:AZ,$E:$E,$E169))/(MAXIFS(AZ:AZ,$E:$E,$E169)-MINIFS(AZ:AZ,$E:$E,$E169)),
100*(AZ169-MINIFS(AZ:AZ,$E:$E,$E169))/(MAXIFS(AZ:AZ,$E:$E,$E169)-MINIFS(AZ:AZ,$E:$E,$E169))))</f>
        <v/>
      </c>
      <c r="DP169" s="223" t="str">
        <f t="array" ref="DP169">IF(BA169="","",
IF(INDEX(Settings!$H:$H,MATCH(DP$1,Settings!$G:$G,0))=TRUE,
100-100*(BA169-MINIFS(BA:BA,$E:$E,$E169))/(MAXIFS(BA:BA,$E:$E,$E169)-MINIFS(BA:BA,$E:$E,$E169)),
100*(BA169-MINIFS(BA:BA,$E:$E,$E169))/(MAXIFS(BA:BA,$E:$E,$E169)-MINIFS(BA:BA,$E:$E,$E169))))</f>
        <v/>
      </c>
      <c r="DQ169" s="223" t="str">
        <f t="array" ref="DQ169">IF(BB169="","",
IF(INDEX(Settings!$H:$H,MATCH(DQ$1,Settings!$G:$G,0))=TRUE,
100-100*(BB169-MINIFS(BB:BB,$E:$E,$E169))/(MAXIFS(BB:BB,$E:$E,$E169)-MINIFS(BB:BB,$E:$E,$E169)),
100*(BB169-MINIFS(BB:BB,$E:$E,$E169))/(MAXIFS(BB:BB,$E:$E,$E169)-MINIFS(BB:BB,$E:$E,$E169))))</f>
        <v/>
      </c>
      <c r="DR169" s="223" t="str">
        <f t="array" ref="DR169">IF(BC169="","",
IF(INDEX(Settings!$H:$H,MATCH(DR$1,Settings!$G:$G,0))=TRUE,
100-100*(BC169-MINIFS(BC:BC,$E:$E,$E169))/(MAXIFS(BC:BC,$E:$E,$E169)-MINIFS(BC:BC,$E:$E,$E169)),
100*(BC169-MINIFS(BC:BC,$E:$E,$E169))/(MAXIFS(BC:BC,$E:$E,$E169)-MINIFS(BC:BC,$E:$E,$E169))))</f>
        <v/>
      </c>
      <c r="DS169" s="223" t="str">
        <f t="array" ref="DS169">IF(BD169="","",
IF(INDEX(Settings!$H:$H,MATCH(DS$1,Settings!$G:$G,0))=TRUE,
100-100*(BD169-MINIFS(BD:BD,$E:$E,$E169))/(MAXIFS(BD:BD,$E:$E,$E169)-MINIFS(BD:BD,$E:$E,$E169)),
100*(BD169-MINIFS(BD:BD,$E:$E,$E169))/(MAXIFS(BD:BD,$E:$E,$E169)-MINIFS(BD:BD,$E:$E,$E169))))</f>
        <v/>
      </c>
      <c r="DT169" s="223" t="str">
        <f t="array" ref="DT169">IF(BE169="","",
IF(INDEX(Settings!$H:$H,MATCH(DT$1,Settings!$G:$G,0))=TRUE,
100-100*(BE169-MINIFS(BE:BE,$E:$E,$E169))/(MAXIFS(BE:BE,$E:$E,$E169)-MINIFS(BE:BE,$E:$E,$E169)),
100*(BE169-MINIFS(BE:BE,$E:$E,$E169))/(MAXIFS(BE:BE,$E:$E,$E169)-MINIFS(BE:BE,$E:$E,$E169))))</f>
        <v/>
      </c>
      <c r="DU169" s="223" t="str">
        <f t="array" ref="DU169">IF(BF169="","",
IF(INDEX(Settings!$H:$H,MATCH(DU$1,Settings!$G:$G,0))=TRUE,
100-100*(BF169-MINIFS(BF:BF,$E:$E,$E169))/(MAXIFS(BF:BF,$E:$E,$E169)-MINIFS(BF:BF,$E:$E,$E169)),
100*(BF169-MINIFS(BF:BF,$E:$E,$E169))/(MAXIFS(BF:BF,$E:$E,$E169)-MINIFS(BF:BF,$E:$E,$E169))))</f>
        <v/>
      </c>
      <c r="DV169" s="223" t="str">
        <f t="array" ref="DV169">IF(BG169="","",
IF(INDEX(Settings!$H:$H,MATCH(DV$1,Settings!$G:$G,0))=TRUE,
100-100*(BG169-MINIFS(BG:BG,$E:$E,$E169))/(MAXIFS(BG:BG,$E:$E,$E169)-MINIFS(BG:BG,$E:$E,$E169)),
100*(BG169-MINIFS(BG:BG,$E:$E,$E169))/(MAXIFS(BG:BG,$E:$E,$E169)-MINIFS(BG:BG,$E:$E,$E169))))</f>
        <v/>
      </c>
      <c r="DW169" s="223" t="str">
        <f t="array" ref="DW169">IF(BH169="","",
IF(INDEX(Settings!$H:$H,MATCH(DW$1,Settings!$G:$G,0))=TRUE,
100-100*(BH169-MINIFS(BH:BH,$E:$E,$E169))/(MAXIFS(BH:BH,$E:$E,$E169)-MINIFS(BH:BH,$E:$E,$E169)),
100*(BH169-MINIFS(BH:BH,$E:$E,$E169))/(MAXIFS(BH:BH,$E:$E,$E169)-MINIFS(BH:BH,$E:$E,$E169))))</f>
        <v/>
      </c>
      <c r="DX169" s="223" t="str">
        <f t="array" ref="DX169">IF(BI169="","",
IF(INDEX(Settings!$H:$H,MATCH(DX$1,Settings!$G:$G,0))=TRUE,
100-100*(BI169-MINIFS(BI:BI,$E:$E,$E169))/(MAXIFS(BI:BI,$E:$E,$E169)-MINIFS(BI:BI,$E:$E,$E169)),
100*(BI169-MINIFS(BI:BI,$E:$E,$E169))/(MAXIFS(BI:BI,$E:$E,$E169)-MINIFS(BI:BI,$E:$E,$E169))))</f>
        <v/>
      </c>
      <c r="DY169" s="223" t="str">
        <f t="array" ref="DY169">IF(BJ169="","",
IF(INDEX(Settings!$H:$H,MATCH(DY$1,Settings!$G:$G,0))=TRUE,
100-100*(BJ169-MINIFS(BJ:BJ,$E:$E,$E169))/(MAXIFS(BJ:BJ,$E:$E,$E169)-MINIFS(BJ:BJ,$E:$E,$E169)),
100*(BJ169-MINIFS(BJ:BJ,$E:$E,$E169))/(MAXIFS(BJ:BJ,$E:$E,$E169)-MINIFS(BJ:BJ,$E:$E,$E169))))</f>
        <v/>
      </c>
      <c r="DZ169" s="225"/>
      <c r="EA169" s="225"/>
      <c r="EB169" s="225" t="str">
        <f t="shared" si="8"/>
        <v/>
      </c>
      <c r="EC169" s="225" t="str">
        <f t="shared" si="9"/>
        <v/>
      </c>
      <c r="ED169" s="225" t="str">
        <f t="shared" si="10"/>
        <v/>
      </c>
      <c r="EE169" s="225" t="str">
        <f t="shared" si="11"/>
        <v/>
      </c>
      <c r="EF169" s="225" t="str">
        <f t="shared" si="12"/>
        <v/>
      </c>
      <c r="EG169" s="225" t="str">
        <f t="shared" si="13"/>
        <v/>
      </c>
      <c r="EH169" s="225"/>
      <c r="EI169" s="225"/>
      <c r="EJ169" s="225"/>
      <c r="EK169" s="225"/>
      <c r="EL169" s="225"/>
      <c r="EM169" s="225"/>
    </row>
    <row r="170">
      <c r="A170" s="231"/>
      <c r="B170" s="231"/>
      <c r="C170" s="231"/>
      <c r="D170" s="231" t="str">
        <f t="array" ref="D170">IFERROR(INDEX(Profiles!$B:$B,MATCH($A170,Profiles!$A:$A,0)),"")</f>
        <v/>
      </c>
      <c r="E170" s="231"/>
      <c r="F170" s="231"/>
      <c r="G170" s="231"/>
      <c r="H170" s="231"/>
      <c r="I170" s="231" t="str">
        <f>IF(A170="","",IF(Settings!$N$3="DATE",F170&amp;": "&amp;TEXT(B170,"M/DD/YY"),F170&amp;": "&amp;H170))</f>
        <v/>
      </c>
      <c r="J170" s="231"/>
      <c r="K170" s="231"/>
      <c r="L170" s="231"/>
      <c r="M170" s="232" t="str">
        <f t="shared" si="14"/>
        <v/>
      </c>
      <c r="N170" s="231"/>
      <c r="O170" s="231"/>
      <c r="P170" s="231"/>
      <c r="Q170" s="231"/>
      <c r="R170" s="231"/>
      <c r="S170" s="230" t="str">
        <f>IFERROR(VLOOKUP(AF170, 'YOYO IR Scores'!A:C, 3, FALSE), "")
</f>
        <v/>
      </c>
      <c r="T170" s="231"/>
      <c r="U170" s="231"/>
      <c r="V170" s="231"/>
      <c r="W170" s="231"/>
      <c r="X170" s="233" t="str">
        <f t="shared" si="4"/>
        <v/>
      </c>
      <c r="Y170" s="234" t="str">
        <f t="shared" si="5"/>
        <v/>
      </c>
      <c r="Z170" s="234" t="str">
        <f t="shared" si="6"/>
        <v/>
      </c>
      <c r="AA170" s="233" t="str">
        <f t="shared" si="7"/>
        <v/>
      </c>
      <c r="AB170" s="232"/>
      <c r="AC170" s="232"/>
      <c r="AD170" s="232"/>
      <c r="AE170" s="232" t="str">
        <f>IFERROR(VLOOKUP(AF170, 'YOYO IR Scores'!A:C, 2, FALSE), "")</f>
        <v/>
      </c>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t="str">
        <f t="array" ref="BK170">IF(J170="","",
IF(INDEX(Settings!$H:$H,MATCH(BY$1,Settings!$G:$G,0))=TRUE,
100-100*(J170-MIN(J:J))/(MAX(J:J)-MIN(J:J)),
100*(J170-MIN(J:J))/(MAX(J:J)-MIN(J:J))))</f>
        <v/>
      </c>
      <c r="BL170" s="232" t="str">
        <f t="array" ref="BL170">IF(J170="","",
IF(INDEX(Settings!$H:$H,MATCH(BY$1,Settings!$G:$G,0))=TRUE,
100-100*(J170-MINIFS(J:J,$E:$E,$E170))/(MAXIFS(J:J,$E:$E,$E170)-MINIFS(J:J,$E:$E,$E170)),
100*(J170-MINIFS(J:J,$E:$E,$E170))/(MAXIFS(J:J,$E:$E,$E170)-MINIFS(J:J,$E:$E,$E170))))</f>
        <v/>
      </c>
      <c r="BM170" s="232" t="str">
        <f t="array" ref="BM170">IF(J170="","",
IF(INDEX(Settings!$H:$H,MATCH(BY$1,Settings!$G:$G,0))=TRUE,
100-100*(J170-MINIFS(J:J,$E:$E,$E170,$I:$I,$I170))/(MAXIFS(J:J,$E:$E,$E170,$I:$I,$I170)-MINIFS(J:J,$E:$E,$E170,$I:$I,$I170)),
100*(J170-MINIFS(J:J,$E:$E,$E170,$I:$I,$I170))/(MAXIFS(J:J,$E:$E,$E170,$I:$I,$I170)-MINIFS(J:J,$E:$E,$E170,$I:$I,$I170))))</f>
        <v/>
      </c>
      <c r="BN170" s="231" t="str">
        <f t="array" ref="BN170">IF(J170="","",
IF(INDEX(Settings!$H:$H,MATCH(BY$1,Settings!$G:$G,0))=TRUE,
100-100*PERCENTRANK(J:J,J170),
100*PERCENTRANK(J:J,J170)))</f>
        <v/>
      </c>
      <c r="BO170" s="231" t="str">
        <f>IFERROR(__xludf.DUMMYFUNCTION("IF(J170="""","""",
IF(INDEX(Settings!$H:$H,MATCH(BY$1,Settings!$G:$G,0))=TRUE,
100-100*PERCENTRANK(FILTER(J:J,$E:$E=$E170),J170),
100*PERCENTRANK(FILTER(J:J,$E:$E=$E170),J170)))"),"")</f>
        <v/>
      </c>
      <c r="BP170" s="231" t="str">
        <f>IFERROR(__xludf.DUMMYFUNCTION("IF(J170="""","""",
IF(INDEX(Settings!$H:$H,MATCH(BY$1,Settings!$G:$G,0))=TRUE,
100-100*PERCENTRANK(FILTER(J:J,$E:$E=$E170,$I:$I=$I170),J170),
100*PERCENTRANK(FILTER(J:J,$E:$E=$E170,$I:$I=$I170),J170)))"),"")</f>
        <v/>
      </c>
      <c r="BQ170" s="233" t="str">
        <f t="array" ref="BQ170">IF(J170="","",
IF(INDEX(Settings!$H:$H,MATCH(BY$1,Settings!$G:$G,0))=TRUE,
-1*(J170-AVERAGE(J:J))/STDEV(J:J),
(J170-AVERAGE(J:J))/STDEV(J:J)))</f>
        <v/>
      </c>
      <c r="BR170" s="233" t="str">
        <f>IFERROR(__xludf.DUMMYFUNCTION("IF(J170="""","""",
IF(INDEX(Settings!$H:$H,MATCH(BY$1,Settings!$G:$G,0))=TRUE,
-1*(J170-AVERAGEIFS(J:J,$E:$E,$E170))/STDEV(FILTER(J:J,$E:$E=$E170)),
(J170-AVERAGEIFS(J:J,$E:$E,$E170))/STDEV(FILTER(J:J,$E:$E=$E170))))"),"")</f>
        <v/>
      </c>
      <c r="BS170" s="233"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1"/>
      <c r="BX170" s="231"/>
      <c r="BY170" s="232" t="str">
        <f t="array" ref="BY170">IF(J170="","",
IF(INDEX(Settings!$H:$H,MATCH(BY$1,Settings!$G:$G,0))=TRUE,
100-100*(J170-MINIFS(J:J,$E:$E,$E170))/(MAXIFS(J:J,$E:$E,$E170)-MINIFS(J:J,$E:$E,$E170)),
100*(J170-MINIFS(J:J,$E:$E,$E170))/(MAXIFS(J:J,$E:$E,$E170)-MINIFS(J:J,$E:$E,$E170))))</f>
        <v/>
      </c>
      <c r="BZ170" s="232" t="str">
        <f t="array" ref="BZ170">IF(K170="","",
IF(INDEX(Settings!$H:$H,MATCH(BZ$1,Settings!$G:$G,0))=TRUE,
100-100*(K170-MINIFS(K:K,$E:$E,$E170))/(MAXIFS(K:K,$E:$E,$E170)-MINIFS(K:K,$E:$E,$E170)),
100*(K170-MINIFS(K:K,$E:$E,$E170))/(MAXIFS(K:K,$E:$E,$E170)-MINIFS(K:K,$E:$E,$E170))))</f>
        <v/>
      </c>
      <c r="CA170" s="232" t="str">
        <f t="array" ref="CA170">IF(L170="","",
IF(INDEX(Settings!$H:$H,MATCH(CA$1,Settings!$G:$G,0))=TRUE,
100-100*(L170-MINIFS(L:L,$E:$E,$E170))/(MAXIFS(L:L,$E:$E,$E170)-MINIFS(L:L,$E:$E,$E170)),
100*(L170-MINIFS(L:L,$E:$E,$E170))/(MAXIFS(L:L,$E:$E,$E170)-MINIFS(L:L,$E:$E,$E170))))</f>
        <v/>
      </c>
      <c r="CB170" s="232" t="str">
        <f t="array" ref="CB170">IF(M170="","",
IF(INDEX(Settings!$H:$H,MATCH(CB$1,Settings!$G:$G,0))=TRUE,
100-100*(M170-MINIFS(M:M,$E:$E,$E170))/(MAXIFS(M:M,$E:$E,$E170)-MINIFS(M:M,$E:$E,$E170)),
100*(M170-MINIFS(M:M,$E:$E,$E170))/(MAXIFS(M:M,$E:$E,$E170)-MINIFS(M:M,$E:$E,$E170))))</f>
        <v/>
      </c>
      <c r="CC170" s="232" t="str">
        <f t="array" ref="CC170">IF(N170="","",
IF(INDEX(Settings!$H:$H,MATCH(CC$1,Settings!$G:$G,0))=TRUE,
100-100*(N170-MINIFS(N:N,$E:$E,$E170))/(MAXIFS(N:N,$E:$E,$E170)-MINIFS(N:N,$E:$E,$E170)),
100*(N170-MINIFS(N:N,$E:$E,$E170))/(MAXIFS(N:N,$E:$E,$E170)-MINIFS(N:N,$E:$E,$E170))))</f>
        <v/>
      </c>
      <c r="CD170" s="232" t="str">
        <f t="array" ref="CD170">IF(O170="","",
IF(INDEX(Settings!$H:$H,MATCH(CD$1,Settings!$G:$G,0))=TRUE,
100-100*(O170-MINIFS(O:O,$E:$E,$E170))/(MAXIFS(O:O,$E:$E,$E170)-MINIFS(O:O,$E:$E,$E170)),
100*(O170-MINIFS(O:O,$E:$E,$E170))/(MAXIFS(O:O,$E:$E,$E170)-MINIFS(O:O,$E:$E,$E170))))</f>
        <v/>
      </c>
      <c r="CE170" s="232" t="str">
        <f t="array" ref="CE170">IF(P170="","",
IF(INDEX(Settings!$H:$H,MATCH(CE$1,Settings!$G:$G,0))=TRUE,
100-100*(P170-MINIFS(P:P,$E:$E,$E170))/(MAXIFS(P:P,$E:$E,$E170)-MINIFS(P:P,$E:$E,$E170)),
100*(P170-MINIFS(P:P,$E:$E,$E170))/(MAXIFS(P:P,$E:$E,$E170)-MINIFS(P:P,$E:$E,$E170))))</f>
        <v/>
      </c>
      <c r="CF170" s="232" t="str">
        <f t="array" ref="CF170">IF(Q170="","",
IF(INDEX(Settings!$H:$H,MATCH(CF$1,Settings!$G:$G,0))=TRUE,
100-100*(Q170-MINIFS(Q:Q,$E:$E,$E170))/(MAXIFS(Q:Q,$E:$E,$E170)-MINIFS(Q:Q,$E:$E,$E170)),
100*(Q170-MINIFS(Q:Q,$E:$E,$E170))/(MAXIFS(Q:Q,$E:$E,$E170)-MINIFS(Q:Q,$E:$E,$E170))))</f>
        <v/>
      </c>
      <c r="CG170" s="232" t="str">
        <f t="array" ref="CG170">IF(R170="","",
IF(INDEX(Settings!$H:$H,MATCH(CG$1,Settings!$G:$G,0))=TRUE,
100-100*(R170-MINIFS(R:R,$E:$E,$E170))/(MAXIFS(R:R,$E:$E,$E170)-MINIFS(R:R,$E:$E,$E170)),
100*(R170-MINIFS(R:R,$E:$E,$E170))/(MAXIFS(R:R,$E:$E,$E170)-MINIFS(R:R,$E:$E,$E170))))</f>
        <v/>
      </c>
      <c r="CH170" s="232" t="str">
        <f t="array" ref="CH170">IF(S170="","",
IF(INDEX(Settings!$H:$H,MATCH(CH$1,Settings!$G:$G,0))=TRUE,
100-100*(S170-MINIFS(S:S,$E:$E,$E170))/(MAXIFS(S:S,$E:$E,$E170)-MINIFS(S:S,$E:$E,$E170)),
100*(S170-MINIFS(S:S,$E:$E,$E170))/(MAXIFS(S:S,$E:$E,$E170)-MINIFS(S:S,$E:$E,$E170))))</f>
        <v/>
      </c>
      <c r="CI170" s="232" t="str">
        <f t="array" ref="CI170">IF(T170="","",
IF(INDEX(Settings!$H:$H,MATCH(CI$1,Settings!$G:$G,0))=TRUE,
100-100*(T170-MINIFS(T:T,$E:$E,$E170))/(MAXIFS(T:T,$E:$E,$E170)-MINIFS(T:T,$E:$E,$E170)),
100*(T170-MINIFS(T:T,$E:$E,$E170))/(MAXIFS(T:T,$E:$E,$E170)-MINIFS(T:T,$E:$E,$E170))))</f>
        <v/>
      </c>
      <c r="CJ170" s="232" t="str">
        <f t="array" ref="CJ170">IF(U170="","",
IF(INDEX(Settings!$H:$H,MATCH(CJ$1,Settings!$G:$G,0))=TRUE,
100-100*(U170-MINIFS(U:U,$E:$E,$E170))/(MAXIFS(U:U,$E:$E,$E170)-MINIFS(U:U,$E:$E,$E170)),
100*(U170-MINIFS(U:U,$E:$E,$E170))/(MAXIFS(U:U,$E:$E,$E170)-MINIFS(U:U,$E:$E,$E170))))</f>
        <v/>
      </c>
      <c r="CK170" s="232" t="str">
        <f t="array" ref="CK170">IF(V170="","",
IF(INDEX(Settings!$H:$H,MATCH(CK$1,Settings!$G:$G,0))=TRUE,
100-100*(V170-MINIFS(V:V,$E:$E,$E170))/(MAXIFS(V:V,$E:$E,$E170)-MINIFS(V:V,$E:$E,$E170)),
100*(V170-MINIFS(V:V,$E:$E,$E170))/(MAXIFS(V:V,$E:$E,$E170)-MINIFS(V:V,$E:$E,$E170))))</f>
        <v/>
      </c>
      <c r="CL170" s="232" t="str">
        <f t="array" ref="CL170">IF(W170="","",
IF(INDEX(Settings!$H:$H,MATCH(CL$1,Settings!$G:$G,0))=TRUE,
100-100*(W170-MINIFS(W:W,$E:$E,$E170))/(MAXIFS(W:W,$E:$E,$E170)-MINIFS(W:W,$E:$E,$E170)),
100*(W170-MINIFS(W:W,$E:$E,$E170))/(MAXIFS(W:W,$E:$E,$E170)-MINIFS(W:W,$E:$E,$E170))))</f>
        <v/>
      </c>
      <c r="CM170" s="232" t="str">
        <f t="array" ref="CM170">IF(X170="","",
IF(INDEX(Settings!$H:$H,MATCH(CM$1,Settings!$G:$G,0))=TRUE,
100-100*(X170-MINIFS(X:X,$E:$E,$E170))/(MAXIFS(X:X,$E:$E,$E170)-MINIFS(X:X,$E:$E,$E170)),
100*(X170-MINIFS(X:X,$E:$E,$E170))/(MAXIFS(X:X,$E:$E,$E170)-MINIFS(X:X,$E:$E,$E170))))</f>
        <v/>
      </c>
      <c r="CN170" s="232" t="str">
        <f t="array" ref="CN170">IF(Y170="","",
IF(INDEX(Settings!$H:$H,MATCH(CN$1,Settings!$G:$G,0))=TRUE,
100-100*(Y170-MINIFS(Y:Y,$E:$E,$E170))/(MAXIFS(Y:Y,$E:$E,$E170)-MINIFS(Y:Y,$E:$E,$E170)),
100*(Y170-MINIFS(Y:Y,$E:$E,$E170))/(MAXIFS(Y:Y,$E:$E,$E170)-MINIFS(Y:Y,$E:$E,$E170))))</f>
        <v/>
      </c>
      <c r="CO170" s="232" t="str">
        <f t="array" ref="CO170">IF(Z170="","",
IF(INDEX(Settings!$H:$H,MATCH(CO$1,Settings!$G:$G,0))=TRUE,
100-100*(Z170-MINIFS(Z:Z,$E:$E,$E170))/(MAXIFS(Z:Z,$E:$E,$E170)-MINIFS(Z:Z,$E:$E,$E170)),
100*(Z170-MINIFS(Z:Z,$E:$E,$E170))/(MAXIFS(Z:Z,$E:$E,$E170)-MINIFS(Z:Z,$E:$E,$E170))))</f>
        <v/>
      </c>
      <c r="CP170" s="232" t="str">
        <f t="array" ref="CP170">IF(AA170="","",
IF(INDEX(Settings!$H:$H,MATCH(CP$1,Settings!$G:$G,0))=TRUE,
100-100*(AA170-MINIFS(AA:AA,$E:$E,$E170))/(MAXIFS(AA:AA,$E:$E,$E170)-MINIFS(AA:AA,$E:$E,$E170)),
100*(AA170-MINIFS(AA:AA,$E:$E,$E170))/(MAXIFS(AA:AA,$E:$E,$E170)-MINIFS(AA:AA,$E:$E,$E170))))</f>
        <v/>
      </c>
      <c r="CQ170" s="232" t="str">
        <f t="array" ref="CQ170">IF(AB170="","",
IF(INDEX(Settings!$H:$H,MATCH(CQ$1,Settings!$G:$G,0))=TRUE,
100-100*(AB170-MINIFS(AB:AB,$E:$E,$E170))/(MAXIFS(AB:AB,$E:$E,$E170)-MINIFS(AB:AB,$E:$E,$E170)),
100*(AB170-MINIFS(AB:AB,$E:$E,$E170))/(MAXIFS(AB:AB,$E:$E,$E170)-MINIFS(AB:AB,$E:$E,$E170))))</f>
        <v/>
      </c>
      <c r="CR170" s="232" t="str">
        <f t="array" ref="CR170">IF(AC170="","",
IF(INDEX(Settings!$H:$H,MATCH(CR$1,Settings!$G:$G,0))=TRUE,
100-100*(AC170-MINIFS(AC:AC,$E:$E,$E170))/(MAXIFS(AC:AC,$E:$E,$E170)-MINIFS(AC:AC,$E:$E,$E170)),
100*(AC170-MINIFS(AC:AC,$E:$E,$E170))/(MAXIFS(AC:AC,$E:$E,$E170)-MINIFS(AC:AC,$E:$E,$E170))))</f>
        <v/>
      </c>
      <c r="CS170" s="232" t="str">
        <f t="array" ref="CS170">IF(AD170="","",
IF(INDEX(Settings!$H:$H,MATCH(CS$1,Settings!$G:$G,0))=TRUE,
100-100*(AD170-MINIFS(AD:AD,$E:$E,$E170))/(MAXIFS(AD:AD,$E:$E,$E170)-MINIFS(AD:AD,$E:$E,$E170)),
100*(AD170-MINIFS(AD:AD,$E:$E,$E170))/(MAXIFS(AD:AD,$E:$E,$E170)-MINIFS(AD:AD,$E:$E,$E170))))</f>
        <v/>
      </c>
      <c r="CT170" s="232" t="str">
        <f t="array" ref="CT170">IF(AE170="","",
IF(INDEX(Settings!$H:$H,MATCH(CT$1,Settings!$G:$G,0))=TRUE,
100-100*(AE170-MINIFS(AE:AE,$E:$E,$E170))/(MAXIFS(AE:AE,$E:$E,$E170)-MINIFS(AE:AE,$E:$E,$E170)),
100*(AE170-MINIFS(AE:AE,$E:$E,$E170))/(MAXIFS(AE:AE,$E:$E,$E170)-MINIFS(AE:AE,$E:$E,$E170))))</f>
        <v/>
      </c>
      <c r="CU170" s="232" t="str">
        <f t="array" ref="CU170">IF(AF170="","",
IF(INDEX(Settings!$H:$H,MATCH(CU$1,Settings!$G:$G,0))=TRUE,
100-100*(AF170-MINIFS(AF:AF,$E:$E,$E170))/(MAXIFS(AF:AF,$E:$E,$E170)-MINIFS(AF:AF,$E:$E,$E170)),
100*(AF170-MINIFS(AF:AF,$E:$E,$E170))/(MAXIFS(AF:AF,$E:$E,$E170)-MINIFS(AF:AF,$E:$E,$E170))))</f>
        <v/>
      </c>
      <c r="CV170" s="232" t="str">
        <f t="array" ref="CV170">IF(AG170="","",
IF(INDEX(Settings!$H:$H,MATCH(CV$1,Settings!$G:$G,0))=TRUE,
100-100*(AG170-MINIFS(AG:AG,$E:$E,$E170))/(MAXIFS(AG:AG,$E:$E,$E170)-MINIFS(AG:AG,$E:$E,$E170)),
100*(AG170-MINIFS(AG:AG,$E:$E,$E170))/(MAXIFS(AG:AG,$E:$E,$E170)-MINIFS(AG:AG,$E:$E,$E170))))</f>
        <v/>
      </c>
      <c r="CW170" s="232" t="str">
        <f t="array" ref="CW170">IF(AH170="","",
IF(INDEX(Settings!$H:$H,MATCH(CW$1,Settings!$G:$G,0))=TRUE,
100-100*(AH170-MINIFS(AH:AH,$E:$E,$E170))/(MAXIFS(AH:AH,$E:$E,$E170)-MINIFS(AH:AH,$E:$E,$E170)),
100*(AH170-MINIFS(AH:AH,$E:$E,$E170))/(MAXIFS(AH:AH,$E:$E,$E170)-MINIFS(AH:AH,$E:$E,$E170))))</f>
        <v/>
      </c>
      <c r="CX170" s="232" t="str">
        <f t="array" ref="CX170">IF(AI170="","",
IF(INDEX(Settings!$H:$H,MATCH(CX$1,Settings!$G:$G,0))=TRUE,
100-100*(AI170-MINIFS(AI:AI,$E:$E,$E170))/(MAXIFS(AI:AI,$E:$E,$E170)-MINIFS(AI:AI,$E:$E,$E170)),
100*(AI170-MINIFS(AI:AI,$E:$E,$E170))/(MAXIFS(AI:AI,$E:$E,$E170)-MINIFS(AI:AI,$E:$E,$E170))))</f>
        <v/>
      </c>
      <c r="CY170" s="232" t="str">
        <f t="array" ref="CY170">IF(AJ170="","",
IF(INDEX(Settings!$H:$H,MATCH(CY$1,Settings!$G:$G,0))=TRUE,
100-100*(AJ170-MINIFS(AJ:AJ,$E:$E,$E170))/(MAXIFS(AJ:AJ,$E:$E,$E170)-MINIFS(AJ:AJ,$E:$E,$E170)),
100*(AJ170-MINIFS(AJ:AJ,$E:$E,$E170))/(MAXIFS(AJ:AJ,$E:$E,$E170)-MINIFS(AJ:AJ,$E:$E,$E170))))</f>
        <v/>
      </c>
      <c r="CZ170" s="232" t="str">
        <f t="array" ref="CZ170">IF(AK170="","",
IF(INDEX(Settings!$H:$H,MATCH(CZ$1,Settings!$G:$G,0))=TRUE,
100-100*(AK170-MINIFS(AK:AK,$E:$E,$E170))/(MAXIFS(AK:AK,$E:$E,$E170)-MINIFS(AK:AK,$E:$E,$E170)),
100*(AK170-MINIFS(AK:AK,$E:$E,$E170))/(MAXIFS(AK:AK,$E:$E,$E170)-MINIFS(AK:AK,$E:$E,$E170))))</f>
        <v/>
      </c>
      <c r="DA170" s="232" t="str">
        <f t="array" ref="DA170">IF(AL170="","",
IF(INDEX(Settings!$H:$H,MATCH(DA$1,Settings!$G:$G,0))=TRUE,
100-100*(AL170-MINIFS(AL:AL,$E:$E,$E170))/(MAXIFS(AL:AL,$E:$E,$E170)-MINIFS(AL:AL,$E:$E,$E170)),
100*(AL170-MINIFS(AL:AL,$E:$E,$E170))/(MAXIFS(AL:AL,$E:$E,$E170)-MINIFS(AL:AL,$E:$E,$E170))))</f>
        <v/>
      </c>
      <c r="DB170" s="232" t="str">
        <f t="array" ref="DB170">IF(AM170="","",
IF(INDEX(Settings!$H:$H,MATCH(DB$1,Settings!$G:$G,0))=TRUE,
100-100*(AM170-MINIFS(AM:AM,$E:$E,$E170))/(MAXIFS(AM:AM,$E:$E,$E170)-MINIFS(AM:AM,$E:$E,$E170)),
100*(AM170-MINIFS(AM:AM,$E:$E,$E170))/(MAXIFS(AM:AM,$E:$E,$E170)-MINIFS(AM:AM,$E:$E,$E170))))</f>
        <v/>
      </c>
      <c r="DC170" s="232" t="str">
        <f t="array" ref="DC170">IF(AN170="","",
IF(INDEX(Settings!$H:$H,MATCH(DC$1,Settings!$G:$G,0))=TRUE,
100-100*(AN170-MINIFS(AN:AN,$E:$E,$E170))/(MAXIFS(AN:AN,$E:$E,$E170)-MINIFS(AN:AN,$E:$E,$E170)),
100*(AN170-MINIFS(AN:AN,$E:$E,$E170))/(MAXIFS(AN:AN,$E:$E,$E170)-MINIFS(AN:AN,$E:$E,$E170))))</f>
        <v/>
      </c>
      <c r="DD170" s="232" t="str">
        <f t="array" ref="DD170">IF(AO170="","",
IF(INDEX(Settings!$H:$H,MATCH(DD$1,Settings!$G:$G,0))=TRUE,
100-100*(AO170-MINIFS(AO:AO,$E:$E,$E170))/(MAXIFS(AO:AO,$E:$E,$E170)-MINIFS(AO:AO,$E:$E,$E170)),
100*(AO170-MINIFS(AO:AO,$E:$E,$E170))/(MAXIFS(AO:AO,$E:$E,$E170)-MINIFS(AO:AO,$E:$E,$E170))))</f>
        <v/>
      </c>
      <c r="DE170" s="232" t="str">
        <f t="array" ref="DE170">IF(AP170="","",
IF(INDEX(Settings!$H:$H,MATCH(DE$1,Settings!$G:$G,0))=TRUE,
100-100*(AP170-MINIFS(AP:AP,$E:$E,$E170))/(MAXIFS(AP:AP,$E:$E,$E170)-MINIFS(AP:AP,$E:$E,$E170)),
100*(AP170-MINIFS(AP:AP,$E:$E,$E170))/(MAXIFS(AP:AP,$E:$E,$E170)-MINIFS(AP:AP,$E:$E,$E170))))</f>
        <v/>
      </c>
      <c r="DF170" s="232" t="str">
        <f t="array" ref="DF170">IF(AQ170="","",
IF(INDEX(Settings!$H:$H,MATCH(DF$1,Settings!$G:$G,0))=TRUE,
100-100*(AQ170-MINIFS(AQ:AQ,$E:$E,$E170))/(MAXIFS(AQ:AQ,$E:$E,$E170)-MINIFS(AQ:AQ,$E:$E,$E170)),
100*(AQ170-MINIFS(AQ:AQ,$E:$E,$E170))/(MAXIFS(AQ:AQ,$E:$E,$E170)-MINIFS(AQ:AQ,$E:$E,$E170))))</f>
        <v/>
      </c>
      <c r="DG170" s="232" t="str">
        <f t="array" ref="DG170">IF(AR170="","",
IF(INDEX(Settings!$H:$H,MATCH(DG$1,Settings!$G:$G,0))=TRUE,
100-100*(AR170-MINIFS(AR:AR,$E:$E,$E170))/(MAXIFS(AR:AR,$E:$E,$E170)-MINIFS(AR:AR,$E:$E,$E170)),
100*(AR170-MINIFS(AR:AR,$E:$E,$E170))/(MAXIFS(AR:AR,$E:$E,$E170)-MINIFS(AR:AR,$E:$E,$E170))))</f>
        <v/>
      </c>
      <c r="DH170" s="232" t="str">
        <f t="array" ref="DH170">IF(AS170="","",
IF(INDEX(Settings!$H:$H,MATCH(DH$1,Settings!$G:$G,0))=TRUE,
100-100*(AS170-MINIFS(AS:AS,$E:$E,$E170))/(MAXIFS(AS:AS,$E:$E,$E170)-MINIFS(AS:AS,$E:$E,$E170)),
100*(AS170-MINIFS(AS:AS,$E:$E,$E170))/(MAXIFS(AS:AS,$E:$E,$E170)-MINIFS(AS:AS,$E:$E,$E170))))</f>
        <v/>
      </c>
      <c r="DI170" s="232" t="str">
        <f t="array" ref="DI170">IF(AT170="","",
IF(INDEX(Settings!$H:$H,MATCH(DI$1,Settings!$G:$G,0))=TRUE,
100-100*(AT170-MINIFS(AT:AT,$E:$E,$E170))/(MAXIFS(AT:AT,$E:$E,$E170)-MINIFS(AT:AT,$E:$E,$E170)),
100*(AT170-MINIFS(AT:AT,$E:$E,$E170))/(MAXIFS(AT:AT,$E:$E,$E170)-MINIFS(AT:AT,$E:$E,$E170))))</f>
        <v/>
      </c>
      <c r="DJ170" s="232" t="str">
        <f t="array" ref="DJ170">IF(AU170="","",
IF(INDEX(Settings!$H:$H,MATCH(DJ$1,Settings!$G:$G,0))=TRUE,
100-100*(AU170-MINIFS(AU:AU,$E:$E,$E170))/(MAXIFS(AU:AU,$E:$E,$E170)-MINIFS(AU:AU,$E:$E,$E170)),
100*(AU170-MINIFS(AU:AU,$E:$E,$E170))/(MAXIFS(AU:AU,$E:$E,$E170)-MINIFS(AU:AU,$E:$E,$E170))))</f>
        <v/>
      </c>
      <c r="DK170" s="232" t="str">
        <f t="array" ref="DK170">IF(AV170="","",
IF(INDEX(Settings!$H:$H,MATCH(DK$1,Settings!$G:$G,0))=TRUE,
100-100*(AV170-MINIFS(AV:AV,$E:$E,$E170))/(MAXIFS(AV:AV,$E:$E,$E170)-MINIFS(AV:AV,$E:$E,$E170)),
100*(AV170-MINIFS(AV:AV,$E:$E,$E170))/(MAXIFS(AV:AV,$E:$E,$E170)-MINIFS(AV:AV,$E:$E,$E170))))</f>
        <v/>
      </c>
      <c r="DL170" s="232" t="str">
        <f t="array" ref="DL170">IF(AW170="","",
IF(INDEX(Settings!$H:$H,MATCH(DL$1,Settings!$G:$G,0))=TRUE,
100-100*(AW170-MINIFS(AW:AW,$E:$E,$E170))/(MAXIFS(AW:AW,$E:$E,$E170)-MINIFS(AW:AW,$E:$E,$E170)),
100*(AW170-MINIFS(AW:AW,$E:$E,$E170))/(MAXIFS(AW:AW,$E:$E,$E170)-MINIFS(AW:AW,$E:$E,$E170))))</f>
        <v/>
      </c>
      <c r="DM170" s="232" t="str">
        <f t="array" ref="DM170">IF(AX170="","",
IF(INDEX(Settings!$H:$H,MATCH(DM$1,Settings!$G:$G,0))=TRUE,
100-100*(AX170-MINIFS(AX:AX,$E:$E,$E170))/(MAXIFS(AX:AX,$E:$E,$E170)-MINIFS(AX:AX,$E:$E,$E170)),
100*(AX170-MINIFS(AX:AX,$E:$E,$E170))/(MAXIFS(AX:AX,$E:$E,$E170)-MINIFS(AX:AX,$E:$E,$E170))))</f>
        <v/>
      </c>
      <c r="DN170" s="232" t="str">
        <f t="array" ref="DN170">IF(AY170="","",
IF(INDEX(Settings!$H:$H,MATCH(DN$1,Settings!$G:$G,0))=TRUE,
100-100*(AY170-MINIFS(AY:AY,$E:$E,$E170))/(MAXIFS(AY:AY,$E:$E,$E170)-MINIFS(AY:AY,$E:$E,$E170)),
100*(AY170-MINIFS(AY:AY,$E:$E,$E170))/(MAXIFS(AY:AY,$E:$E,$E170)-MINIFS(AY:AY,$E:$E,$E170))))</f>
        <v/>
      </c>
      <c r="DO170" s="232" t="str">
        <f t="array" ref="DO170">IF(AZ170="","",
IF(INDEX(Settings!$H:$H,MATCH(DO$1,Settings!$G:$G,0))=TRUE,
100-100*(AZ170-MINIFS(AZ:AZ,$E:$E,$E170))/(MAXIFS(AZ:AZ,$E:$E,$E170)-MINIFS(AZ:AZ,$E:$E,$E170)),
100*(AZ170-MINIFS(AZ:AZ,$E:$E,$E170))/(MAXIFS(AZ:AZ,$E:$E,$E170)-MINIFS(AZ:AZ,$E:$E,$E170))))</f>
        <v/>
      </c>
      <c r="DP170" s="232" t="str">
        <f t="array" ref="DP170">IF(BA170="","",
IF(INDEX(Settings!$H:$H,MATCH(DP$1,Settings!$G:$G,0))=TRUE,
100-100*(BA170-MINIFS(BA:BA,$E:$E,$E170))/(MAXIFS(BA:BA,$E:$E,$E170)-MINIFS(BA:BA,$E:$E,$E170)),
100*(BA170-MINIFS(BA:BA,$E:$E,$E170))/(MAXIFS(BA:BA,$E:$E,$E170)-MINIFS(BA:BA,$E:$E,$E170))))</f>
        <v/>
      </c>
      <c r="DQ170" s="232" t="str">
        <f t="array" ref="DQ170">IF(BB170="","",
IF(INDEX(Settings!$H:$H,MATCH(DQ$1,Settings!$G:$G,0))=TRUE,
100-100*(BB170-MINIFS(BB:BB,$E:$E,$E170))/(MAXIFS(BB:BB,$E:$E,$E170)-MINIFS(BB:BB,$E:$E,$E170)),
100*(BB170-MINIFS(BB:BB,$E:$E,$E170))/(MAXIFS(BB:BB,$E:$E,$E170)-MINIFS(BB:BB,$E:$E,$E170))))</f>
        <v/>
      </c>
      <c r="DR170" s="232" t="str">
        <f t="array" ref="DR170">IF(BC170="","",
IF(INDEX(Settings!$H:$H,MATCH(DR$1,Settings!$G:$G,0))=TRUE,
100-100*(BC170-MINIFS(BC:BC,$E:$E,$E170))/(MAXIFS(BC:BC,$E:$E,$E170)-MINIFS(BC:BC,$E:$E,$E170)),
100*(BC170-MINIFS(BC:BC,$E:$E,$E170))/(MAXIFS(BC:BC,$E:$E,$E170)-MINIFS(BC:BC,$E:$E,$E170))))</f>
        <v/>
      </c>
      <c r="DS170" s="232" t="str">
        <f t="array" ref="DS170">IF(BD170="","",
IF(INDEX(Settings!$H:$H,MATCH(DS$1,Settings!$G:$G,0))=TRUE,
100-100*(BD170-MINIFS(BD:BD,$E:$E,$E170))/(MAXIFS(BD:BD,$E:$E,$E170)-MINIFS(BD:BD,$E:$E,$E170)),
100*(BD170-MINIFS(BD:BD,$E:$E,$E170))/(MAXIFS(BD:BD,$E:$E,$E170)-MINIFS(BD:BD,$E:$E,$E170))))</f>
        <v/>
      </c>
      <c r="DT170" s="232" t="str">
        <f t="array" ref="DT170">IF(BE170="","",
IF(INDEX(Settings!$H:$H,MATCH(DT$1,Settings!$G:$G,0))=TRUE,
100-100*(BE170-MINIFS(BE:BE,$E:$E,$E170))/(MAXIFS(BE:BE,$E:$E,$E170)-MINIFS(BE:BE,$E:$E,$E170)),
100*(BE170-MINIFS(BE:BE,$E:$E,$E170))/(MAXIFS(BE:BE,$E:$E,$E170)-MINIFS(BE:BE,$E:$E,$E170))))</f>
        <v/>
      </c>
      <c r="DU170" s="232" t="str">
        <f t="array" ref="DU170">IF(BF170="","",
IF(INDEX(Settings!$H:$H,MATCH(DU$1,Settings!$G:$G,0))=TRUE,
100-100*(BF170-MINIFS(BF:BF,$E:$E,$E170))/(MAXIFS(BF:BF,$E:$E,$E170)-MINIFS(BF:BF,$E:$E,$E170)),
100*(BF170-MINIFS(BF:BF,$E:$E,$E170))/(MAXIFS(BF:BF,$E:$E,$E170)-MINIFS(BF:BF,$E:$E,$E170))))</f>
        <v/>
      </c>
      <c r="DV170" s="232" t="str">
        <f t="array" ref="DV170">IF(BG170="","",
IF(INDEX(Settings!$H:$H,MATCH(DV$1,Settings!$G:$G,0))=TRUE,
100-100*(BG170-MINIFS(BG:BG,$E:$E,$E170))/(MAXIFS(BG:BG,$E:$E,$E170)-MINIFS(BG:BG,$E:$E,$E170)),
100*(BG170-MINIFS(BG:BG,$E:$E,$E170))/(MAXIFS(BG:BG,$E:$E,$E170)-MINIFS(BG:BG,$E:$E,$E170))))</f>
        <v/>
      </c>
      <c r="DW170" s="232" t="str">
        <f t="array" ref="DW170">IF(BH170="","",
IF(INDEX(Settings!$H:$H,MATCH(DW$1,Settings!$G:$G,0))=TRUE,
100-100*(BH170-MINIFS(BH:BH,$E:$E,$E170))/(MAXIFS(BH:BH,$E:$E,$E170)-MINIFS(BH:BH,$E:$E,$E170)),
100*(BH170-MINIFS(BH:BH,$E:$E,$E170))/(MAXIFS(BH:BH,$E:$E,$E170)-MINIFS(BH:BH,$E:$E,$E170))))</f>
        <v/>
      </c>
      <c r="DX170" s="232" t="str">
        <f t="array" ref="DX170">IF(BI170="","",
IF(INDEX(Settings!$H:$H,MATCH(DX$1,Settings!$G:$G,0))=TRUE,
100-100*(BI170-MINIFS(BI:BI,$E:$E,$E170))/(MAXIFS(BI:BI,$E:$E,$E170)-MINIFS(BI:BI,$E:$E,$E170)),
100*(BI170-MINIFS(BI:BI,$E:$E,$E170))/(MAXIFS(BI:BI,$E:$E,$E170)-MINIFS(BI:BI,$E:$E,$E170))))</f>
        <v/>
      </c>
      <c r="DY170" s="232" t="str">
        <f t="array" ref="DY170">IF(BJ170="","",
IF(INDEX(Settings!$H:$H,MATCH(DY$1,Settings!$G:$G,0))=TRUE,
100-100*(BJ170-MINIFS(BJ:BJ,$E:$E,$E170))/(MAXIFS(BJ:BJ,$E:$E,$E170)-MINIFS(BJ:BJ,$E:$E,$E170)),
100*(BJ170-MINIFS(BJ:BJ,$E:$E,$E170))/(MAXIFS(BJ:BJ,$E:$E,$E170)-MINIFS(BJ:BJ,$E:$E,$E170))))</f>
        <v/>
      </c>
      <c r="DZ170" s="234"/>
      <c r="EA170" s="234"/>
      <c r="EB170" s="234" t="str">
        <f t="shared" si="8"/>
        <v/>
      </c>
      <c r="EC170" s="234" t="str">
        <f t="shared" si="9"/>
        <v/>
      </c>
      <c r="ED170" s="234" t="str">
        <f t="shared" si="10"/>
        <v/>
      </c>
      <c r="EE170" s="234" t="str">
        <f t="shared" si="11"/>
        <v/>
      </c>
      <c r="EF170" s="234" t="str">
        <f t="shared" si="12"/>
        <v/>
      </c>
      <c r="EG170" s="234" t="str">
        <f t="shared" si="13"/>
        <v/>
      </c>
      <c r="EH170" s="234"/>
      <c r="EI170" s="234"/>
      <c r="EJ170" s="234"/>
      <c r="EK170" s="234"/>
      <c r="EL170" s="234"/>
      <c r="EM170" s="234"/>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3" t="str">
        <f t="shared" si="14"/>
        <v/>
      </c>
      <c r="N171" s="49"/>
      <c r="O171" s="49"/>
      <c r="P171" s="49"/>
      <c r="Q171" s="49"/>
      <c r="R171" s="49"/>
      <c r="S171" s="222" t="str">
        <f>IFERROR(VLOOKUP(AF171, 'YOYO IR Scores'!A:C, 3, FALSE), "")
</f>
        <v/>
      </c>
      <c r="T171" s="49"/>
      <c r="U171" s="49"/>
      <c r="V171" s="49"/>
      <c r="W171" s="49"/>
      <c r="X171" s="224" t="str">
        <f t="shared" si="4"/>
        <v/>
      </c>
      <c r="Y171" s="225" t="str">
        <f t="shared" si="5"/>
        <v/>
      </c>
      <c r="Z171" s="225" t="str">
        <f t="shared" si="6"/>
        <v/>
      </c>
      <c r="AA171" s="224" t="str">
        <f t="shared" si="7"/>
        <v/>
      </c>
      <c r="AB171" s="223"/>
      <c r="AC171" s="223"/>
      <c r="AD171" s="223"/>
      <c r="AE171" s="223" t="str">
        <f>IFERROR(VLOOKUP(AF171, 'YOYO IR Scores'!A:C, 2, FALSE), "")</f>
        <v/>
      </c>
      <c r="AF171" s="223"/>
      <c r="AG171" s="223"/>
      <c r="AH171" s="223"/>
      <c r="AI171" s="223"/>
      <c r="AJ171" s="223"/>
      <c r="AK171" s="223"/>
      <c r="AL171" s="223"/>
      <c r="AM171" s="223"/>
      <c r="AN171" s="223"/>
      <c r="AO171" s="223"/>
      <c r="AP171" s="223"/>
      <c r="AQ171" s="223"/>
      <c r="AR171" s="223"/>
      <c r="AS171" s="223"/>
      <c r="AT171" s="223"/>
      <c r="AU171" s="223"/>
      <c r="AV171" s="223"/>
      <c r="AW171" s="223"/>
      <c r="AX171" s="223"/>
      <c r="AY171" s="223"/>
      <c r="AZ171" s="223"/>
      <c r="BA171" s="223"/>
      <c r="BB171" s="223"/>
      <c r="BC171" s="223"/>
      <c r="BD171" s="223"/>
      <c r="BE171" s="223"/>
      <c r="BF171" s="223"/>
      <c r="BG171" s="223"/>
      <c r="BH171" s="223"/>
      <c r="BI171" s="223"/>
      <c r="BJ171" s="223"/>
      <c r="BK171" s="223" t="str">
        <f t="array" ref="BK171">IF(J171="","",
IF(INDEX(Settings!$H:$H,MATCH(BY$1,Settings!$G:$G,0))=TRUE,
100-100*(J171-MIN(J:J))/(MAX(J:J)-MIN(J:J)),
100*(J171-MIN(J:J))/(MAX(J:J)-MIN(J:J))))</f>
        <v/>
      </c>
      <c r="BL171" s="223" t="str">
        <f t="array" ref="BL171">IF(J171="","",
IF(INDEX(Settings!$H:$H,MATCH(BY$1,Settings!$G:$G,0))=TRUE,
100-100*(J171-MINIFS(J:J,$E:$E,$E171))/(MAXIFS(J:J,$E:$E,$E171)-MINIFS(J:J,$E:$E,$E171)),
100*(J171-MINIFS(J:J,$E:$E,$E171))/(MAXIFS(J:J,$E:$E,$E171)-MINIFS(J:J,$E:$E,$E171))))</f>
        <v/>
      </c>
      <c r="BM171" s="223"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4" t="str">
        <f t="array" ref="BQ171">IF(J171="","",
IF(INDEX(Settings!$H:$H,MATCH(BY$1,Settings!$G:$G,0))=TRUE,
-1*(J171-AVERAGE(J:J))/STDEV(J:J),
(J171-AVERAGE(J:J))/STDEV(J:J)))</f>
        <v/>
      </c>
      <c r="BR171" s="224" t="str">
        <f>IFERROR(__xludf.DUMMYFUNCTION("IF(J171="""","""",
IF(INDEX(Settings!$H:$H,MATCH(BY$1,Settings!$G:$G,0))=TRUE,
-1*(J171-AVERAGEIFS(J:J,$E:$E,$E171))/STDEV(FILTER(J:J,$E:$E=$E171)),
(J171-AVERAGEIFS(J:J,$E:$E,$E171))/STDEV(FILTER(J:J,$E:$E=$E171))))"),"")</f>
        <v/>
      </c>
      <c r="BS171" s="224"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3" t="str">
        <f t="array" ref="BY171">IF(J171="","",
IF(INDEX(Settings!$H:$H,MATCH(BY$1,Settings!$G:$G,0))=TRUE,
100-100*(J171-MINIFS(J:J,$E:$E,$E171))/(MAXIFS(J:J,$E:$E,$E171)-MINIFS(J:J,$E:$E,$E171)),
100*(J171-MINIFS(J:J,$E:$E,$E171))/(MAXIFS(J:J,$E:$E,$E171)-MINIFS(J:J,$E:$E,$E171))))</f>
        <v/>
      </c>
      <c r="BZ171" s="223" t="str">
        <f t="array" ref="BZ171">IF(K171="","",
IF(INDEX(Settings!$H:$H,MATCH(BZ$1,Settings!$G:$G,0))=TRUE,
100-100*(K171-MINIFS(K:K,$E:$E,$E171))/(MAXIFS(K:K,$E:$E,$E171)-MINIFS(K:K,$E:$E,$E171)),
100*(K171-MINIFS(K:K,$E:$E,$E171))/(MAXIFS(K:K,$E:$E,$E171)-MINIFS(K:K,$E:$E,$E171))))</f>
        <v/>
      </c>
      <c r="CA171" s="223" t="str">
        <f t="array" ref="CA171">IF(L171="","",
IF(INDEX(Settings!$H:$H,MATCH(CA$1,Settings!$G:$G,0))=TRUE,
100-100*(L171-MINIFS(L:L,$E:$E,$E171))/(MAXIFS(L:L,$E:$E,$E171)-MINIFS(L:L,$E:$E,$E171)),
100*(L171-MINIFS(L:L,$E:$E,$E171))/(MAXIFS(L:L,$E:$E,$E171)-MINIFS(L:L,$E:$E,$E171))))</f>
        <v/>
      </c>
      <c r="CB171" s="223" t="str">
        <f t="array" ref="CB171">IF(M171="","",
IF(INDEX(Settings!$H:$H,MATCH(CB$1,Settings!$G:$G,0))=TRUE,
100-100*(M171-MINIFS(M:M,$E:$E,$E171))/(MAXIFS(M:M,$E:$E,$E171)-MINIFS(M:M,$E:$E,$E171)),
100*(M171-MINIFS(M:M,$E:$E,$E171))/(MAXIFS(M:M,$E:$E,$E171)-MINIFS(M:M,$E:$E,$E171))))</f>
        <v/>
      </c>
      <c r="CC171" s="223" t="str">
        <f t="array" ref="CC171">IF(N171="","",
IF(INDEX(Settings!$H:$H,MATCH(CC$1,Settings!$G:$G,0))=TRUE,
100-100*(N171-MINIFS(N:N,$E:$E,$E171))/(MAXIFS(N:N,$E:$E,$E171)-MINIFS(N:N,$E:$E,$E171)),
100*(N171-MINIFS(N:N,$E:$E,$E171))/(MAXIFS(N:N,$E:$E,$E171)-MINIFS(N:N,$E:$E,$E171))))</f>
        <v/>
      </c>
      <c r="CD171" s="223" t="str">
        <f t="array" ref="CD171">IF(O171="","",
IF(INDEX(Settings!$H:$H,MATCH(CD$1,Settings!$G:$G,0))=TRUE,
100-100*(O171-MINIFS(O:O,$E:$E,$E171))/(MAXIFS(O:O,$E:$E,$E171)-MINIFS(O:O,$E:$E,$E171)),
100*(O171-MINIFS(O:O,$E:$E,$E171))/(MAXIFS(O:O,$E:$E,$E171)-MINIFS(O:O,$E:$E,$E171))))</f>
        <v/>
      </c>
      <c r="CE171" s="223" t="str">
        <f t="array" ref="CE171">IF(P171="","",
IF(INDEX(Settings!$H:$H,MATCH(CE$1,Settings!$G:$G,0))=TRUE,
100-100*(P171-MINIFS(P:P,$E:$E,$E171))/(MAXIFS(P:P,$E:$E,$E171)-MINIFS(P:P,$E:$E,$E171)),
100*(P171-MINIFS(P:P,$E:$E,$E171))/(MAXIFS(P:P,$E:$E,$E171)-MINIFS(P:P,$E:$E,$E171))))</f>
        <v/>
      </c>
      <c r="CF171" s="223" t="str">
        <f t="array" ref="CF171">IF(Q171="","",
IF(INDEX(Settings!$H:$H,MATCH(CF$1,Settings!$G:$G,0))=TRUE,
100-100*(Q171-MINIFS(Q:Q,$E:$E,$E171))/(MAXIFS(Q:Q,$E:$E,$E171)-MINIFS(Q:Q,$E:$E,$E171)),
100*(Q171-MINIFS(Q:Q,$E:$E,$E171))/(MAXIFS(Q:Q,$E:$E,$E171)-MINIFS(Q:Q,$E:$E,$E171))))</f>
        <v/>
      </c>
      <c r="CG171" s="223" t="str">
        <f t="array" ref="CG171">IF(R171="","",
IF(INDEX(Settings!$H:$H,MATCH(CG$1,Settings!$G:$G,0))=TRUE,
100-100*(R171-MINIFS(R:R,$E:$E,$E171))/(MAXIFS(R:R,$E:$E,$E171)-MINIFS(R:R,$E:$E,$E171)),
100*(R171-MINIFS(R:R,$E:$E,$E171))/(MAXIFS(R:R,$E:$E,$E171)-MINIFS(R:R,$E:$E,$E171))))</f>
        <v/>
      </c>
      <c r="CH171" s="223" t="str">
        <f t="array" ref="CH171">IF(S171="","",
IF(INDEX(Settings!$H:$H,MATCH(CH$1,Settings!$G:$G,0))=TRUE,
100-100*(S171-MINIFS(S:S,$E:$E,$E171))/(MAXIFS(S:S,$E:$E,$E171)-MINIFS(S:S,$E:$E,$E171)),
100*(S171-MINIFS(S:S,$E:$E,$E171))/(MAXIFS(S:S,$E:$E,$E171)-MINIFS(S:S,$E:$E,$E171))))</f>
        <v/>
      </c>
      <c r="CI171" s="223" t="str">
        <f t="array" ref="CI171">IF(T171="","",
IF(INDEX(Settings!$H:$H,MATCH(CI$1,Settings!$G:$G,0))=TRUE,
100-100*(T171-MINIFS(T:T,$E:$E,$E171))/(MAXIFS(T:T,$E:$E,$E171)-MINIFS(T:T,$E:$E,$E171)),
100*(T171-MINIFS(T:T,$E:$E,$E171))/(MAXIFS(T:T,$E:$E,$E171)-MINIFS(T:T,$E:$E,$E171))))</f>
        <v/>
      </c>
      <c r="CJ171" s="223" t="str">
        <f t="array" ref="CJ171">IF(U171="","",
IF(INDEX(Settings!$H:$H,MATCH(CJ$1,Settings!$G:$G,0))=TRUE,
100-100*(U171-MINIFS(U:U,$E:$E,$E171))/(MAXIFS(U:U,$E:$E,$E171)-MINIFS(U:U,$E:$E,$E171)),
100*(U171-MINIFS(U:U,$E:$E,$E171))/(MAXIFS(U:U,$E:$E,$E171)-MINIFS(U:U,$E:$E,$E171))))</f>
        <v/>
      </c>
      <c r="CK171" s="223" t="str">
        <f t="array" ref="CK171">IF(V171="","",
IF(INDEX(Settings!$H:$H,MATCH(CK$1,Settings!$G:$G,0))=TRUE,
100-100*(V171-MINIFS(V:V,$E:$E,$E171))/(MAXIFS(V:V,$E:$E,$E171)-MINIFS(V:V,$E:$E,$E171)),
100*(V171-MINIFS(V:V,$E:$E,$E171))/(MAXIFS(V:V,$E:$E,$E171)-MINIFS(V:V,$E:$E,$E171))))</f>
        <v/>
      </c>
      <c r="CL171" s="223" t="str">
        <f t="array" ref="CL171">IF(W171="","",
IF(INDEX(Settings!$H:$H,MATCH(CL$1,Settings!$G:$G,0))=TRUE,
100-100*(W171-MINIFS(W:W,$E:$E,$E171))/(MAXIFS(W:W,$E:$E,$E171)-MINIFS(W:W,$E:$E,$E171)),
100*(W171-MINIFS(W:W,$E:$E,$E171))/(MAXIFS(W:W,$E:$E,$E171)-MINIFS(W:W,$E:$E,$E171))))</f>
        <v/>
      </c>
      <c r="CM171" s="223" t="str">
        <f t="array" ref="CM171">IF(X171="","",
IF(INDEX(Settings!$H:$H,MATCH(CM$1,Settings!$G:$G,0))=TRUE,
100-100*(X171-MINIFS(X:X,$E:$E,$E171))/(MAXIFS(X:X,$E:$E,$E171)-MINIFS(X:X,$E:$E,$E171)),
100*(X171-MINIFS(X:X,$E:$E,$E171))/(MAXIFS(X:X,$E:$E,$E171)-MINIFS(X:X,$E:$E,$E171))))</f>
        <v/>
      </c>
      <c r="CN171" s="223" t="str">
        <f t="array" ref="CN171">IF(Y171="","",
IF(INDEX(Settings!$H:$H,MATCH(CN$1,Settings!$G:$G,0))=TRUE,
100-100*(Y171-MINIFS(Y:Y,$E:$E,$E171))/(MAXIFS(Y:Y,$E:$E,$E171)-MINIFS(Y:Y,$E:$E,$E171)),
100*(Y171-MINIFS(Y:Y,$E:$E,$E171))/(MAXIFS(Y:Y,$E:$E,$E171)-MINIFS(Y:Y,$E:$E,$E171))))</f>
        <v/>
      </c>
      <c r="CO171" s="223" t="str">
        <f t="array" ref="CO171">IF(Z171="","",
IF(INDEX(Settings!$H:$H,MATCH(CO$1,Settings!$G:$G,0))=TRUE,
100-100*(Z171-MINIFS(Z:Z,$E:$E,$E171))/(MAXIFS(Z:Z,$E:$E,$E171)-MINIFS(Z:Z,$E:$E,$E171)),
100*(Z171-MINIFS(Z:Z,$E:$E,$E171))/(MAXIFS(Z:Z,$E:$E,$E171)-MINIFS(Z:Z,$E:$E,$E171))))</f>
        <v/>
      </c>
      <c r="CP171" s="223" t="str">
        <f t="array" ref="CP171">IF(AA171="","",
IF(INDEX(Settings!$H:$H,MATCH(CP$1,Settings!$G:$G,0))=TRUE,
100-100*(AA171-MINIFS(AA:AA,$E:$E,$E171))/(MAXIFS(AA:AA,$E:$E,$E171)-MINIFS(AA:AA,$E:$E,$E171)),
100*(AA171-MINIFS(AA:AA,$E:$E,$E171))/(MAXIFS(AA:AA,$E:$E,$E171)-MINIFS(AA:AA,$E:$E,$E171))))</f>
        <v/>
      </c>
      <c r="CQ171" s="223" t="str">
        <f t="array" ref="CQ171">IF(AB171="","",
IF(INDEX(Settings!$H:$H,MATCH(CQ$1,Settings!$G:$G,0))=TRUE,
100-100*(AB171-MINIFS(AB:AB,$E:$E,$E171))/(MAXIFS(AB:AB,$E:$E,$E171)-MINIFS(AB:AB,$E:$E,$E171)),
100*(AB171-MINIFS(AB:AB,$E:$E,$E171))/(MAXIFS(AB:AB,$E:$E,$E171)-MINIFS(AB:AB,$E:$E,$E171))))</f>
        <v/>
      </c>
      <c r="CR171" s="223" t="str">
        <f t="array" ref="CR171">IF(AC171="","",
IF(INDEX(Settings!$H:$H,MATCH(CR$1,Settings!$G:$G,0))=TRUE,
100-100*(AC171-MINIFS(AC:AC,$E:$E,$E171))/(MAXIFS(AC:AC,$E:$E,$E171)-MINIFS(AC:AC,$E:$E,$E171)),
100*(AC171-MINIFS(AC:AC,$E:$E,$E171))/(MAXIFS(AC:AC,$E:$E,$E171)-MINIFS(AC:AC,$E:$E,$E171))))</f>
        <v/>
      </c>
      <c r="CS171" s="223" t="str">
        <f t="array" ref="CS171">IF(AD171="","",
IF(INDEX(Settings!$H:$H,MATCH(CS$1,Settings!$G:$G,0))=TRUE,
100-100*(AD171-MINIFS(AD:AD,$E:$E,$E171))/(MAXIFS(AD:AD,$E:$E,$E171)-MINIFS(AD:AD,$E:$E,$E171)),
100*(AD171-MINIFS(AD:AD,$E:$E,$E171))/(MAXIFS(AD:AD,$E:$E,$E171)-MINIFS(AD:AD,$E:$E,$E171))))</f>
        <v/>
      </c>
      <c r="CT171" s="223" t="str">
        <f t="array" ref="CT171">IF(AE171="","",
IF(INDEX(Settings!$H:$H,MATCH(CT$1,Settings!$G:$G,0))=TRUE,
100-100*(AE171-MINIFS(AE:AE,$E:$E,$E171))/(MAXIFS(AE:AE,$E:$E,$E171)-MINIFS(AE:AE,$E:$E,$E171)),
100*(AE171-MINIFS(AE:AE,$E:$E,$E171))/(MAXIFS(AE:AE,$E:$E,$E171)-MINIFS(AE:AE,$E:$E,$E171))))</f>
        <v/>
      </c>
      <c r="CU171" s="223" t="str">
        <f t="array" ref="CU171">IF(AF171="","",
IF(INDEX(Settings!$H:$H,MATCH(CU$1,Settings!$G:$G,0))=TRUE,
100-100*(AF171-MINIFS(AF:AF,$E:$E,$E171))/(MAXIFS(AF:AF,$E:$E,$E171)-MINIFS(AF:AF,$E:$E,$E171)),
100*(AF171-MINIFS(AF:AF,$E:$E,$E171))/(MAXIFS(AF:AF,$E:$E,$E171)-MINIFS(AF:AF,$E:$E,$E171))))</f>
        <v/>
      </c>
      <c r="CV171" s="223" t="str">
        <f t="array" ref="CV171">IF(AG171="","",
IF(INDEX(Settings!$H:$H,MATCH(CV$1,Settings!$G:$G,0))=TRUE,
100-100*(AG171-MINIFS(AG:AG,$E:$E,$E171))/(MAXIFS(AG:AG,$E:$E,$E171)-MINIFS(AG:AG,$E:$E,$E171)),
100*(AG171-MINIFS(AG:AG,$E:$E,$E171))/(MAXIFS(AG:AG,$E:$E,$E171)-MINIFS(AG:AG,$E:$E,$E171))))</f>
        <v/>
      </c>
      <c r="CW171" s="223" t="str">
        <f t="array" ref="CW171">IF(AH171="","",
IF(INDEX(Settings!$H:$H,MATCH(CW$1,Settings!$G:$G,0))=TRUE,
100-100*(AH171-MINIFS(AH:AH,$E:$E,$E171))/(MAXIFS(AH:AH,$E:$E,$E171)-MINIFS(AH:AH,$E:$E,$E171)),
100*(AH171-MINIFS(AH:AH,$E:$E,$E171))/(MAXIFS(AH:AH,$E:$E,$E171)-MINIFS(AH:AH,$E:$E,$E171))))</f>
        <v/>
      </c>
      <c r="CX171" s="223" t="str">
        <f t="array" ref="CX171">IF(AI171="","",
IF(INDEX(Settings!$H:$H,MATCH(CX$1,Settings!$G:$G,0))=TRUE,
100-100*(AI171-MINIFS(AI:AI,$E:$E,$E171))/(MAXIFS(AI:AI,$E:$E,$E171)-MINIFS(AI:AI,$E:$E,$E171)),
100*(AI171-MINIFS(AI:AI,$E:$E,$E171))/(MAXIFS(AI:AI,$E:$E,$E171)-MINIFS(AI:AI,$E:$E,$E171))))</f>
        <v/>
      </c>
      <c r="CY171" s="223" t="str">
        <f t="array" ref="CY171">IF(AJ171="","",
IF(INDEX(Settings!$H:$H,MATCH(CY$1,Settings!$G:$G,0))=TRUE,
100-100*(AJ171-MINIFS(AJ:AJ,$E:$E,$E171))/(MAXIFS(AJ:AJ,$E:$E,$E171)-MINIFS(AJ:AJ,$E:$E,$E171)),
100*(AJ171-MINIFS(AJ:AJ,$E:$E,$E171))/(MAXIFS(AJ:AJ,$E:$E,$E171)-MINIFS(AJ:AJ,$E:$E,$E171))))</f>
        <v/>
      </c>
      <c r="CZ171" s="223" t="str">
        <f t="array" ref="CZ171">IF(AK171="","",
IF(INDEX(Settings!$H:$H,MATCH(CZ$1,Settings!$G:$G,0))=TRUE,
100-100*(AK171-MINIFS(AK:AK,$E:$E,$E171))/(MAXIFS(AK:AK,$E:$E,$E171)-MINIFS(AK:AK,$E:$E,$E171)),
100*(AK171-MINIFS(AK:AK,$E:$E,$E171))/(MAXIFS(AK:AK,$E:$E,$E171)-MINIFS(AK:AK,$E:$E,$E171))))</f>
        <v/>
      </c>
      <c r="DA171" s="223" t="str">
        <f t="array" ref="DA171">IF(AL171="","",
IF(INDEX(Settings!$H:$H,MATCH(DA$1,Settings!$G:$G,0))=TRUE,
100-100*(AL171-MINIFS(AL:AL,$E:$E,$E171))/(MAXIFS(AL:AL,$E:$E,$E171)-MINIFS(AL:AL,$E:$E,$E171)),
100*(AL171-MINIFS(AL:AL,$E:$E,$E171))/(MAXIFS(AL:AL,$E:$E,$E171)-MINIFS(AL:AL,$E:$E,$E171))))</f>
        <v/>
      </c>
      <c r="DB171" s="223" t="str">
        <f t="array" ref="DB171">IF(AM171="","",
IF(INDEX(Settings!$H:$H,MATCH(DB$1,Settings!$G:$G,0))=TRUE,
100-100*(AM171-MINIFS(AM:AM,$E:$E,$E171))/(MAXIFS(AM:AM,$E:$E,$E171)-MINIFS(AM:AM,$E:$E,$E171)),
100*(AM171-MINIFS(AM:AM,$E:$E,$E171))/(MAXIFS(AM:AM,$E:$E,$E171)-MINIFS(AM:AM,$E:$E,$E171))))</f>
        <v/>
      </c>
      <c r="DC171" s="223" t="str">
        <f t="array" ref="DC171">IF(AN171="","",
IF(INDEX(Settings!$H:$H,MATCH(DC$1,Settings!$G:$G,0))=TRUE,
100-100*(AN171-MINIFS(AN:AN,$E:$E,$E171))/(MAXIFS(AN:AN,$E:$E,$E171)-MINIFS(AN:AN,$E:$E,$E171)),
100*(AN171-MINIFS(AN:AN,$E:$E,$E171))/(MAXIFS(AN:AN,$E:$E,$E171)-MINIFS(AN:AN,$E:$E,$E171))))</f>
        <v/>
      </c>
      <c r="DD171" s="223" t="str">
        <f t="array" ref="DD171">IF(AO171="","",
IF(INDEX(Settings!$H:$H,MATCH(DD$1,Settings!$G:$G,0))=TRUE,
100-100*(AO171-MINIFS(AO:AO,$E:$E,$E171))/(MAXIFS(AO:AO,$E:$E,$E171)-MINIFS(AO:AO,$E:$E,$E171)),
100*(AO171-MINIFS(AO:AO,$E:$E,$E171))/(MAXIFS(AO:AO,$E:$E,$E171)-MINIFS(AO:AO,$E:$E,$E171))))</f>
        <v/>
      </c>
      <c r="DE171" s="223" t="str">
        <f t="array" ref="DE171">IF(AP171="","",
IF(INDEX(Settings!$H:$H,MATCH(DE$1,Settings!$G:$G,0))=TRUE,
100-100*(AP171-MINIFS(AP:AP,$E:$E,$E171))/(MAXIFS(AP:AP,$E:$E,$E171)-MINIFS(AP:AP,$E:$E,$E171)),
100*(AP171-MINIFS(AP:AP,$E:$E,$E171))/(MAXIFS(AP:AP,$E:$E,$E171)-MINIFS(AP:AP,$E:$E,$E171))))</f>
        <v/>
      </c>
      <c r="DF171" s="223" t="str">
        <f t="array" ref="DF171">IF(AQ171="","",
IF(INDEX(Settings!$H:$H,MATCH(DF$1,Settings!$G:$G,0))=TRUE,
100-100*(AQ171-MINIFS(AQ:AQ,$E:$E,$E171))/(MAXIFS(AQ:AQ,$E:$E,$E171)-MINIFS(AQ:AQ,$E:$E,$E171)),
100*(AQ171-MINIFS(AQ:AQ,$E:$E,$E171))/(MAXIFS(AQ:AQ,$E:$E,$E171)-MINIFS(AQ:AQ,$E:$E,$E171))))</f>
        <v/>
      </c>
      <c r="DG171" s="223" t="str">
        <f t="array" ref="DG171">IF(AR171="","",
IF(INDEX(Settings!$H:$H,MATCH(DG$1,Settings!$G:$G,0))=TRUE,
100-100*(AR171-MINIFS(AR:AR,$E:$E,$E171))/(MAXIFS(AR:AR,$E:$E,$E171)-MINIFS(AR:AR,$E:$E,$E171)),
100*(AR171-MINIFS(AR:AR,$E:$E,$E171))/(MAXIFS(AR:AR,$E:$E,$E171)-MINIFS(AR:AR,$E:$E,$E171))))</f>
        <v/>
      </c>
      <c r="DH171" s="223" t="str">
        <f t="array" ref="DH171">IF(AS171="","",
IF(INDEX(Settings!$H:$H,MATCH(DH$1,Settings!$G:$G,0))=TRUE,
100-100*(AS171-MINIFS(AS:AS,$E:$E,$E171))/(MAXIFS(AS:AS,$E:$E,$E171)-MINIFS(AS:AS,$E:$E,$E171)),
100*(AS171-MINIFS(AS:AS,$E:$E,$E171))/(MAXIFS(AS:AS,$E:$E,$E171)-MINIFS(AS:AS,$E:$E,$E171))))</f>
        <v/>
      </c>
      <c r="DI171" s="223" t="str">
        <f t="array" ref="DI171">IF(AT171="","",
IF(INDEX(Settings!$H:$H,MATCH(DI$1,Settings!$G:$G,0))=TRUE,
100-100*(AT171-MINIFS(AT:AT,$E:$E,$E171))/(MAXIFS(AT:AT,$E:$E,$E171)-MINIFS(AT:AT,$E:$E,$E171)),
100*(AT171-MINIFS(AT:AT,$E:$E,$E171))/(MAXIFS(AT:AT,$E:$E,$E171)-MINIFS(AT:AT,$E:$E,$E171))))</f>
        <v/>
      </c>
      <c r="DJ171" s="223" t="str">
        <f t="array" ref="DJ171">IF(AU171="","",
IF(INDEX(Settings!$H:$H,MATCH(DJ$1,Settings!$G:$G,0))=TRUE,
100-100*(AU171-MINIFS(AU:AU,$E:$E,$E171))/(MAXIFS(AU:AU,$E:$E,$E171)-MINIFS(AU:AU,$E:$E,$E171)),
100*(AU171-MINIFS(AU:AU,$E:$E,$E171))/(MAXIFS(AU:AU,$E:$E,$E171)-MINIFS(AU:AU,$E:$E,$E171))))</f>
        <v/>
      </c>
      <c r="DK171" s="223" t="str">
        <f t="array" ref="DK171">IF(AV171="","",
IF(INDEX(Settings!$H:$H,MATCH(DK$1,Settings!$G:$G,0))=TRUE,
100-100*(AV171-MINIFS(AV:AV,$E:$E,$E171))/(MAXIFS(AV:AV,$E:$E,$E171)-MINIFS(AV:AV,$E:$E,$E171)),
100*(AV171-MINIFS(AV:AV,$E:$E,$E171))/(MAXIFS(AV:AV,$E:$E,$E171)-MINIFS(AV:AV,$E:$E,$E171))))</f>
        <v/>
      </c>
      <c r="DL171" s="223" t="str">
        <f t="array" ref="DL171">IF(AW171="","",
IF(INDEX(Settings!$H:$H,MATCH(DL$1,Settings!$G:$G,0))=TRUE,
100-100*(AW171-MINIFS(AW:AW,$E:$E,$E171))/(MAXIFS(AW:AW,$E:$E,$E171)-MINIFS(AW:AW,$E:$E,$E171)),
100*(AW171-MINIFS(AW:AW,$E:$E,$E171))/(MAXIFS(AW:AW,$E:$E,$E171)-MINIFS(AW:AW,$E:$E,$E171))))</f>
        <v/>
      </c>
      <c r="DM171" s="223" t="str">
        <f t="array" ref="DM171">IF(AX171="","",
IF(INDEX(Settings!$H:$H,MATCH(DM$1,Settings!$G:$G,0))=TRUE,
100-100*(AX171-MINIFS(AX:AX,$E:$E,$E171))/(MAXIFS(AX:AX,$E:$E,$E171)-MINIFS(AX:AX,$E:$E,$E171)),
100*(AX171-MINIFS(AX:AX,$E:$E,$E171))/(MAXIFS(AX:AX,$E:$E,$E171)-MINIFS(AX:AX,$E:$E,$E171))))</f>
        <v/>
      </c>
      <c r="DN171" s="223" t="str">
        <f t="array" ref="DN171">IF(AY171="","",
IF(INDEX(Settings!$H:$H,MATCH(DN$1,Settings!$G:$G,0))=TRUE,
100-100*(AY171-MINIFS(AY:AY,$E:$E,$E171))/(MAXIFS(AY:AY,$E:$E,$E171)-MINIFS(AY:AY,$E:$E,$E171)),
100*(AY171-MINIFS(AY:AY,$E:$E,$E171))/(MAXIFS(AY:AY,$E:$E,$E171)-MINIFS(AY:AY,$E:$E,$E171))))</f>
        <v/>
      </c>
      <c r="DO171" s="223" t="str">
        <f t="array" ref="DO171">IF(AZ171="","",
IF(INDEX(Settings!$H:$H,MATCH(DO$1,Settings!$G:$G,0))=TRUE,
100-100*(AZ171-MINIFS(AZ:AZ,$E:$E,$E171))/(MAXIFS(AZ:AZ,$E:$E,$E171)-MINIFS(AZ:AZ,$E:$E,$E171)),
100*(AZ171-MINIFS(AZ:AZ,$E:$E,$E171))/(MAXIFS(AZ:AZ,$E:$E,$E171)-MINIFS(AZ:AZ,$E:$E,$E171))))</f>
        <v/>
      </c>
      <c r="DP171" s="223" t="str">
        <f t="array" ref="DP171">IF(BA171="","",
IF(INDEX(Settings!$H:$H,MATCH(DP$1,Settings!$G:$G,0))=TRUE,
100-100*(BA171-MINIFS(BA:BA,$E:$E,$E171))/(MAXIFS(BA:BA,$E:$E,$E171)-MINIFS(BA:BA,$E:$E,$E171)),
100*(BA171-MINIFS(BA:BA,$E:$E,$E171))/(MAXIFS(BA:BA,$E:$E,$E171)-MINIFS(BA:BA,$E:$E,$E171))))</f>
        <v/>
      </c>
      <c r="DQ171" s="223" t="str">
        <f t="array" ref="DQ171">IF(BB171="","",
IF(INDEX(Settings!$H:$H,MATCH(DQ$1,Settings!$G:$G,0))=TRUE,
100-100*(BB171-MINIFS(BB:BB,$E:$E,$E171))/(MAXIFS(BB:BB,$E:$E,$E171)-MINIFS(BB:BB,$E:$E,$E171)),
100*(BB171-MINIFS(BB:BB,$E:$E,$E171))/(MAXIFS(BB:BB,$E:$E,$E171)-MINIFS(BB:BB,$E:$E,$E171))))</f>
        <v/>
      </c>
      <c r="DR171" s="223" t="str">
        <f t="array" ref="DR171">IF(BC171="","",
IF(INDEX(Settings!$H:$H,MATCH(DR$1,Settings!$G:$G,0))=TRUE,
100-100*(BC171-MINIFS(BC:BC,$E:$E,$E171))/(MAXIFS(BC:BC,$E:$E,$E171)-MINIFS(BC:BC,$E:$E,$E171)),
100*(BC171-MINIFS(BC:BC,$E:$E,$E171))/(MAXIFS(BC:BC,$E:$E,$E171)-MINIFS(BC:BC,$E:$E,$E171))))</f>
        <v/>
      </c>
      <c r="DS171" s="223" t="str">
        <f t="array" ref="DS171">IF(BD171="","",
IF(INDEX(Settings!$H:$H,MATCH(DS$1,Settings!$G:$G,0))=TRUE,
100-100*(BD171-MINIFS(BD:BD,$E:$E,$E171))/(MAXIFS(BD:BD,$E:$E,$E171)-MINIFS(BD:BD,$E:$E,$E171)),
100*(BD171-MINIFS(BD:BD,$E:$E,$E171))/(MAXIFS(BD:BD,$E:$E,$E171)-MINIFS(BD:BD,$E:$E,$E171))))</f>
        <v/>
      </c>
      <c r="DT171" s="223" t="str">
        <f t="array" ref="DT171">IF(BE171="","",
IF(INDEX(Settings!$H:$H,MATCH(DT$1,Settings!$G:$G,0))=TRUE,
100-100*(BE171-MINIFS(BE:BE,$E:$E,$E171))/(MAXIFS(BE:BE,$E:$E,$E171)-MINIFS(BE:BE,$E:$E,$E171)),
100*(BE171-MINIFS(BE:BE,$E:$E,$E171))/(MAXIFS(BE:BE,$E:$E,$E171)-MINIFS(BE:BE,$E:$E,$E171))))</f>
        <v/>
      </c>
      <c r="DU171" s="223" t="str">
        <f t="array" ref="DU171">IF(BF171="","",
IF(INDEX(Settings!$H:$H,MATCH(DU$1,Settings!$G:$G,0))=TRUE,
100-100*(BF171-MINIFS(BF:BF,$E:$E,$E171))/(MAXIFS(BF:BF,$E:$E,$E171)-MINIFS(BF:BF,$E:$E,$E171)),
100*(BF171-MINIFS(BF:BF,$E:$E,$E171))/(MAXIFS(BF:BF,$E:$E,$E171)-MINIFS(BF:BF,$E:$E,$E171))))</f>
        <v/>
      </c>
      <c r="DV171" s="223" t="str">
        <f t="array" ref="DV171">IF(BG171="","",
IF(INDEX(Settings!$H:$H,MATCH(DV$1,Settings!$G:$G,0))=TRUE,
100-100*(BG171-MINIFS(BG:BG,$E:$E,$E171))/(MAXIFS(BG:BG,$E:$E,$E171)-MINIFS(BG:BG,$E:$E,$E171)),
100*(BG171-MINIFS(BG:BG,$E:$E,$E171))/(MAXIFS(BG:BG,$E:$E,$E171)-MINIFS(BG:BG,$E:$E,$E171))))</f>
        <v/>
      </c>
      <c r="DW171" s="223" t="str">
        <f t="array" ref="DW171">IF(BH171="","",
IF(INDEX(Settings!$H:$H,MATCH(DW$1,Settings!$G:$G,0))=TRUE,
100-100*(BH171-MINIFS(BH:BH,$E:$E,$E171))/(MAXIFS(BH:BH,$E:$E,$E171)-MINIFS(BH:BH,$E:$E,$E171)),
100*(BH171-MINIFS(BH:BH,$E:$E,$E171))/(MAXIFS(BH:BH,$E:$E,$E171)-MINIFS(BH:BH,$E:$E,$E171))))</f>
        <v/>
      </c>
      <c r="DX171" s="223" t="str">
        <f t="array" ref="DX171">IF(BI171="","",
IF(INDEX(Settings!$H:$H,MATCH(DX$1,Settings!$G:$G,0))=TRUE,
100-100*(BI171-MINIFS(BI:BI,$E:$E,$E171))/(MAXIFS(BI:BI,$E:$E,$E171)-MINIFS(BI:BI,$E:$E,$E171)),
100*(BI171-MINIFS(BI:BI,$E:$E,$E171))/(MAXIFS(BI:BI,$E:$E,$E171)-MINIFS(BI:BI,$E:$E,$E171))))</f>
        <v/>
      </c>
      <c r="DY171" s="223" t="str">
        <f t="array" ref="DY171">IF(BJ171="","",
IF(INDEX(Settings!$H:$H,MATCH(DY$1,Settings!$G:$G,0))=TRUE,
100-100*(BJ171-MINIFS(BJ:BJ,$E:$E,$E171))/(MAXIFS(BJ:BJ,$E:$E,$E171)-MINIFS(BJ:BJ,$E:$E,$E171)),
100*(BJ171-MINIFS(BJ:BJ,$E:$E,$E171))/(MAXIFS(BJ:BJ,$E:$E,$E171)-MINIFS(BJ:BJ,$E:$E,$E171))))</f>
        <v/>
      </c>
      <c r="DZ171" s="225"/>
      <c r="EA171" s="225"/>
      <c r="EB171" s="225" t="str">
        <f t="shared" si="8"/>
        <v/>
      </c>
      <c r="EC171" s="225" t="str">
        <f t="shared" si="9"/>
        <v/>
      </c>
      <c r="ED171" s="225" t="str">
        <f t="shared" si="10"/>
        <v/>
      </c>
      <c r="EE171" s="225" t="str">
        <f t="shared" si="11"/>
        <v/>
      </c>
      <c r="EF171" s="225" t="str">
        <f t="shared" si="12"/>
        <v/>
      </c>
      <c r="EG171" s="225" t="str">
        <f t="shared" si="13"/>
        <v/>
      </c>
      <c r="EH171" s="225"/>
      <c r="EI171" s="225"/>
      <c r="EJ171" s="225"/>
      <c r="EK171" s="225"/>
      <c r="EL171" s="225"/>
      <c r="EM171" s="225"/>
    </row>
    <row r="172">
      <c r="A172" s="231"/>
      <c r="B172" s="231"/>
      <c r="C172" s="231"/>
      <c r="D172" s="231" t="str">
        <f t="array" ref="D172">IFERROR(INDEX(Profiles!$B:$B,MATCH($A172,Profiles!$A:$A,0)),"")</f>
        <v/>
      </c>
      <c r="E172" s="231"/>
      <c r="F172" s="231"/>
      <c r="G172" s="231"/>
      <c r="H172" s="231"/>
      <c r="I172" s="231" t="str">
        <f>IF(A172="","",IF(Settings!$N$3="DATE",F172&amp;": "&amp;TEXT(B172,"M/DD/YY"),F172&amp;": "&amp;H172))</f>
        <v/>
      </c>
      <c r="J172" s="231"/>
      <c r="K172" s="231"/>
      <c r="L172" s="231"/>
      <c r="M172" s="232" t="str">
        <f t="shared" si="14"/>
        <v/>
      </c>
      <c r="N172" s="231"/>
      <c r="O172" s="231"/>
      <c r="P172" s="231"/>
      <c r="Q172" s="231"/>
      <c r="R172" s="231"/>
      <c r="S172" s="230" t="str">
        <f>IFERROR(VLOOKUP(AF172, 'YOYO IR Scores'!A:C, 3, FALSE), "")
</f>
        <v/>
      </c>
      <c r="T172" s="231"/>
      <c r="U172" s="231"/>
      <c r="V172" s="231"/>
      <c r="W172" s="231"/>
      <c r="X172" s="233" t="str">
        <f t="shared" si="4"/>
        <v/>
      </c>
      <c r="Y172" s="234" t="str">
        <f t="shared" si="5"/>
        <v/>
      </c>
      <c r="Z172" s="234" t="str">
        <f t="shared" si="6"/>
        <v/>
      </c>
      <c r="AA172" s="233" t="str">
        <f t="shared" si="7"/>
        <v/>
      </c>
      <c r="AB172" s="232"/>
      <c r="AC172" s="232"/>
      <c r="AD172" s="232"/>
      <c r="AE172" s="232" t="str">
        <f>IFERROR(VLOOKUP(AF172, 'YOYO IR Scores'!A:C, 2, FALSE), "")</f>
        <v/>
      </c>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t="str">
        <f t="array" ref="BK172">IF(J172="","",
IF(INDEX(Settings!$H:$H,MATCH(BY$1,Settings!$G:$G,0))=TRUE,
100-100*(J172-MIN(J:J))/(MAX(J:J)-MIN(J:J)),
100*(J172-MIN(J:J))/(MAX(J:J)-MIN(J:J))))</f>
        <v/>
      </c>
      <c r="BL172" s="232" t="str">
        <f t="array" ref="BL172">IF(J172="","",
IF(INDEX(Settings!$H:$H,MATCH(BY$1,Settings!$G:$G,0))=TRUE,
100-100*(J172-MINIFS(J:J,$E:$E,$E172))/(MAXIFS(J:J,$E:$E,$E172)-MINIFS(J:J,$E:$E,$E172)),
100*(J172-MINIFS(J:J,$E:$E,$E172))/(MAXIFS(J:J,$E:$E,$E172)-MINIFS(J:J,$E:$E,$E172))))</f>
        <v/>
      </c>
      <c r="BM172" s="232" t="str">
        <f t="array" ref="BM172">IF(J172="","",
IF(INDEX(Settings!$H:$H,MATCH(BY$1,Settings!$G:$G,0))=TRUE,
100-100*(J172-MINIFS(J:J,$E:$E,$E172,$I:$I,$I172))/(MAXIFS(J:J,$E:$E,$E172,$I:$I,$I172)-MINIFS(J:J,$E:$E,$E172,$I:$I,$I172)),
100*(J172-MINIFS(J:J,$E:$E,$E172,$I:$I,$I172))/(MAXIFS(J:J,$E:$E,$E172,$I:$I,$I172)-MINIFS(J:J,$E:$E,$E172,$I:$I,$I172))))</f>
        <v/>
      </c>
      <c r="BN172" s="231" t="str">
        <f t="array" ref="BN172">IF(J172="","",
IF(INDEX(Settings!$H:$H,MATCH(BY$1,Settings!$G:$G,0))=TRUE,
100-100*PERCENTRANK(J:J,J172),
100*PERCENTRANK(J:J,J172)))</f>
        <v/>
      </c>
      <c r="BO172" s="231" t="str">
        <f>IFERROR(__xludf.DUMMYFUNCTION("IF(J172="""","""",
IF(INDEX(Settings!$H:$H,MATCH(BY$1,Settings!$G:$G,0))=TRUE,
100-100*PERCENTRANK(FILTER(J:J,$E:$E=$E172),J172),
100*PERCENTRANK(FILTER(J:J,$E:$E=$E172),J172)))"),"")</f>
        <v/>
      </c>
      <c r="BP172" s="231" t="str">
        <f>IFERROR(__xludf.DUMMYFUNCTION("IF(J172="""","""",
IF(INDEX(Settings!$H:$H,MATCH(BY$1,Settings!$G:$G,0))=TRUE,
100-100*PERCENTRANK(FILTER(J:J,$E:$E=$E172,$I:$I=$I172),J172),
100*PERCENTRANK(FILTER(J:J,$E:$E=$E172,$I:$I=$I172),J172)))"),"")</f>
        <v/>
      </c>
      <c r="BQ172" s="233" t="str">
        <f t="array" ref="BQ172">IF(J172="","",
IF(INDEX(Settings!$H:$H,MATCH(BY$1,Settings!$G:$G,0))=TRUE,
-1*(J172-AVERAGE(J:J))/STDEV(J:J),
(J172-AVERAGE(J:J))/STDEV(J:J)))</f>
        <v/>
      </c>
      <c r="BR172" s="233" t="str">
        <f>IFERROR(__xludf.DUMMYFUNCTION("IF(J172="""","""",
IF(INDEX(Settings!$H:$H,MATCH(BY$1,Settings!$G:$G,0))=TRUE,
-1*(J172-AVERAGEIFS(J:J,$E:$E,$E172))/STDEV(FILTER(J:J,$E:$E=$E172)),
(J172-AVERAGEIFS(J:J,$E:$E,$E172))/STDEV(FILTER(J:J,$E:$E=$E172))))"),"")</f>
        <v/>
      </c>
      <c r="BS172" s="233"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1"/>
      <c r="BX172" s="231"/>
      <c r="BY172" s="232" t="str">
        <f t="array" ref="BY172">IF(J172="","",
IF(INDEX(Settings!$H:$H,MATCH(BY$1,Settings!$G:$G,0))=TRUE,
100-100*(J172-MINIFS(J:J,$E:$E,$E172))/(MAXIFS(J:J,$E:$E,$E172)-MINIFS(J:J,$E:$E,$E172)),
100*(J172-MINIFS(J:J,$E:$E,$E172))/(MAXIFS(J:J,$E:$E,$E172)-MINIFS(J:J,$E:$E,$E172))))</f>
        <v/>
      </c>
      <c r="BZ172" s="232" t="str">
        <f t="array" ref="BZ172">IF(K172="","",
IF(INDEX(Settings!$H:$H,MATCH(BZ$1,Settings!$G:$G,0))=TRUE,
100-100*(K172-MINIFS(K:K,$E:$E,$E172))/(MAXIFS(K:K,$E:$E,$E172)-MINIFS(K:K,$E:$E,$E172)),
100*(K172-MINIFS(K:K,$E:$E,$E172))/(MAXIFS(K:K,$E:$E,$E172)-MINIFS(K:K,$E:$E,$E172))))</f>
        <v/>
      </c>
      <c r="CA172" s="232" t="str">
        <f t="array" ref="CA172">IF(L172="","",
IF(INDEX(Settings!$H:$H,MATCH(CA$1,Settings!$G:$G,0))=TRUE,
100-100*(L172-MINIFS(L:L,$E:$E,$E172))/(MAXIFS(L:L,$E:$E,$E172)-MINIFS(L:L,$E:$E,$E172)),
100*(L172-MINIFS(L:L,$E:$E,$E172))/(MAXIFS(L:L,$E:$E,$E172)-MINIFS(L:L,$E:$E,$E172))))</f>
        <v/>
      </c>
      <c r="CB172" s="232" t="str">
        <f t="array" ref="CB172">IF(M172="","",
IF(INDEX(Settings!$H:$H,MATCH(CB$1,Settings!$G:$G,0))=TRUE,
100-100*(M172-MINIFS(M:M,$E:$E,$E172))/(MAXIFS(M:M,$E:$E,$E172)-MINIFS(M:M,$E:$E,$E172)),
100*(M172-MINIFS(M:M,$E:$E,$E172))/(MAXIFS(M:M,$E:$E,$E172)-MINIFS(M:M,$E:$E,$E172))))</f>
        <v/>
      </c>
      <c r="CC172" s="232" t="str">
        <f t="array" ref="CC172">IF(N172="","",
IF(INDEX(Settings!$H:$H,MATCH(CC$1,Settings!$G:$G,0))=TRUE,
100-100*(N172-MINIFS(N:N,$E:$E,$E172))/(MAXIFS(N:N,$E:$E,$E172)-MINIFS(N:N,$E:$E,$E172)),
100*(N172-MINIFS(N:N,$E:$E,$E172))/(MAXIFS(N:N,$E:$E,$E172)-MINIFS(N:N,$E:$E,$E172))))</f>
        <v/>
      </c>
      <c r="CD172" s="232" t="str">
        <f t="array" ref="CD172">IF(O172="","",
IF(INDEX(Settings!$H:$H,MATCH(CD$1,Settings!$G:$G,0))=TRUE,
100-100*(O172-MINIFS(O:O,$E:$E,$E172))/(MAXIFS(O:O,$E:$E,$E172)-MINIFS(O:O,$E:$E,$E172)),
100*(O172-MINIFS(O:O,$E:$E,$E172))/(MAXIFS(O:O,$E:$E,$E172)-MINIFS(O:O,$E:$E,$E172))))</f>
        <v/>
      </c>
      <c r="CE172" s="232" t="str">
        <f t="array" ref="CE172">IF(P172="","",
IF(INDEX(Settings!$H:$H,MATCH(CE$1,Settings!$G:$G,0))=TRUE,
100-100*(P172-MINIFS(P:P,$E:$E,$E172))/(MAXIFS(P:P,$E:$E,$E172)-MINIFS(P:P,$E:$E,$E172)),
100*(P172-MINIFS(P:P,$E:$E,$E172))/(MAXIFS(P:P,$E:$E,$E172)-MINIFS(P:P,$E:$E,$E172))))</f>
        <v/>
      </c>
      <c r="CF172" s="232" t="str">
        <f t="array" ref="CF172">IF(Q172="","",
IF(INDEX(Settings!$H:$H,MATCH(CF$1,Settings!$G:$G,0))=TRUE,
100-100*(Q172-MINIFS(Q:Q,$E:$E,$E172))/(MAXIFS(Q:Q,$E:$E,$E172)-MINIFS(Q:Q,$E:$E,$E172)),
100*(Q172-MINIFS(Q:Q,$E:$E,$E172))/(MAXIFS(Q:Q,$E:$E,$E172)-MINIFS(Q:Q,$E:$E,$E172))))</f>
        <v/>
      </c>
      <c r="CG172" s="232" t="str">
        <f t="array" ref="CG172">IF(R172="","",
IF(INDEX(Settings!$H:$H,MATCH(CG$1,Settings!$G:$G,0))=TRUE,
100-100*(R172-MINIFS(R:R,$E:$E,$E172))/(MAXIFS(R:R,$E:$E,$E172)-MINIFS(R:R,$E:$E,$E172)),
100*(R172-MINIFS(R:R,$E:$E,$E172))/(MAXIFS(R:R,$E:$E,$E172)-MINIFS(R:R,$E:$E,$E172))))</f>
        <v/>
      </c>
      <c r="CH172" s="232" t="str">
        <f t="array" ref="CH172">IF(S172="","",
IF(INDEX(Settings!$H:$H,MATCH(CH$1,Settings!$G:$G,0))=TRUE,
100-100*(S172-MINIFS(S:S,$E:$E,$E172))/(MAXIFS(S:S,$E:$E,$E172)-MINIFS(S:S,$E:$E,$E172)),
100*(S172-MINIFS(S:S,$E:$E,$E172))/(MAXIFS(S:S,$E:$E,$E172)-MINIFS(S:S,$E:$E,$E172))))</f>
        <v/>
      </c>
      <c r="CI172" s="232" t="str">
        <f t="array" ref="CI172">IF(T172="","",
IF(INDEX(Settings!$H:$H,MATCH(CI$1,Settings!$G:$G,0))=TRUE,
100-100*(T172-MINIFS(T:T,$E:$E,$E172))/(MAXIFS(T:T,$E:$E,$E172)-MINIFS(T:T,$E:$E,$E172)),
100*(T172-MINIFS(T:T,$E:$E,$E172))/(MAXIFS(T:T,$E:$E,$E172)-MINIFS(T:T,$E:$E,$E172))))</f>
        <v/>
      </c>
      <c r="CJ172" s="232" t="str">
        <f t="array" ref="CJ172">IF(U172="","",
IF(INDEX(Settings!$H:$H,MATCH(CJ$1,Settings!$G:$G,0))=TRUE,
100-100*(U172-MINIFS(U:U,$E:$E,$E172))/(MAXIFS(U:U,$E:$E,$E172)-MINIFS(U:U,$E:$E,$E172)),
100*(U172-MINIFS(U:U,$E:$E,$E172))/(MAXIFS(U:U,$E:$E,$E172)-MINIFS(U:U,$E:$E,$E172))))</f>
        <v/>
      </c>
      <c r="CK172" s="232" t="str">
        <f t="array" ref="CK172">IF(V172="","",
IF(INDEX(Settings!$H:$H,MATCH(CK$1,Settings!$G:$G,0))=TRUE,
100-100*(V172-MINIFS(V:V,$E:$E,$E172))/(MAXIFS(V:V,$E:$E,$E172)-MINIFS(V:V,$E:$E,$E172)),
100*(V172-MINIFS(V:V,$E:$E,$E172))/(MAXIFS(V:V,$E:$E,$E172)-MINIFS(V:V,$E:$E,$E172))))</f>
        <v/>
      </c>
      <c r="CL172" s="232" t="str">
        <f t="array" ref="CL172">IF(W172="","",
IF(INDEX(Settings!$H:$H,MATCH(CL$1,Settings!$G:$G,0))=TRUE,
100-100*(W172-MINIFS(W:W,$E:$E,$E172))/(MAXIFS(W:W,$E:$E,$E172)-MINIFS(W:W,$E:$E,$E172)),
100*(W172-MINIFS(W:W,$E:$E,$E172))/(MAXIFS(W:W,$E:$E,$E172)-MINIFS(W:W,$E:$E,$E172))))</f>
        <v/>
      </c>
      <c r="CM172" s="232" t="str">
        <f t="array" ref="CM172">IF(X172="","",
IF(INDEX(Settings!$H:$H,MATCH(CM$1,Settings!$G:$G,0))=TRUE,
100-100*(X172-MINIFS(X:X,$E:$E,$E172))/(MAXIFS(X:X,$E:$E,$E172)-MINIFS(X:X,$E:$E,$E172)),
100*(X172-MINIFS(X:X,$E:$E,$E172))/(MAXIFS(X:X,$E:$E,$E172)-MINIFS(X:X,$E:$E,$E172))))</f>
        <v/>
      </c>
      <c r="CN172" s="232" t="str">
        <f t="array" ref="CN172">IF(Y172="","",
IF(INDEX(Settings!$H:$H,MATCH(CN$1,Settings!$G:$G,0))=TRUE,
100-100*(Y172-MINIFS(Y:Y,$E:$E,$E172))/(MAXIFS(Y:Y,$E:$E,$E172)-MINIFS(Y:Y,$E:$E,$E172)),
100*(Y172-MINIFS(Y:Y,$E:$E,$E172))/(MAXIFS(Y:Y,$E:$E,$E172)-MINIFS(Y:Y,$E:$E,$E172))))</f>
        <v/>
      </c>
      <c r="CO172" s="232" t="str">
        <f t="array" ref="CO172">IF(Z172="","",
IF(INDEX(Settings!$H:$H,MATCH(CO$1,Settings!$G:$G,0))=TRUE,
100-100*(Z172-MINIFS(Z:Z,$E:$E,$E172))/(MAXIFS(Z:Z,$E:$E,$E172)-MINIFS(Z:Z,$E:$E,$E172)),
100*(Z172-MINIFS(Z:Z,$E:$E,$E172))/(MAXIFS(Z:Z,$E:$E,$E172)-MINIFS(Z:Z,$E:$E,$E172))))</f>
        <v/>
      </c>
      <c r="CP172" s="232" t="str">
        <f t="array" ref="CP172">IF(AA172="","",
IF(INDEX(Settings!$H:$H,MATCH(CP$1,Settings!$G:$G,0))=TRUE,
100-100*(AA172-MINIFS(AA:AA,$E:$E,$E172))/(MAXIFS(AA:AA,$E:$E,$E172)-MINIFS(AA:AA,$E:$E,$E172)),
100*(AA172-MINIFS(AA:AA,$E:$E,$E172))/(MAXIFS(AA:AA,$E:$E,$E172)-MINIFS(AA:AA,$E:$E,$E172))))</f>
        <v/>
      </c>
      <c r="CQ172" s="232" t="str">
        <f t="array" ref="CQ172">IF(AB172="","",
IF(INDEX(Settings!$H:$H,MATCH(CQ$1,Settings!$G:$G,0))=TRUE,
100-100*(AB172-MINIFS(AB:AB,$E:$E,$E172))/(MAXIFS(AB:AB,$E:$E,$E172)-MINIFS(AB:AB,$E:$E,$E172)),
100*(AB172-MINIFS(AB:AB,$E:$E,$E172))/(MAXIFS(AB:AB,$E:$E,$E172)-MINIFS(AB:AB,$E:$E,$E172))))</f>
        <v/>
      </c>
      <c r="CR172" s="232" t="str">
        <f t="array" ref="CR172">IF(AC172="","",
IF(INDEX(Settings!$H:$H,MATCH(CR$1,Settings!$G:$G,0))=TRUE,
100-100*(AC172-MINIFS(AC:AC,$E:$E,$E172))/(MAXIFS(AC:AC,$E:$E,$E172)-MINIFS(AC:AC,$E:$E,$E172)),
100*(AC172-MINIFS(AC:AC,$E:$E,$E172))/(MAXIFS(AC:AC,$E:$E,$E172)-MINIFS(AC:AC,$E:$E,$E172))))</f>
        <v/>
      </c>
      <c r="CS172" s="232" t="str">
        <f t="array" ref="CS172">IF(AD172="","",
IF(INDEX(Settings!$H:$H,MATCH(CS$1,Settings!$G:$G,0))=TRUE,
100-100*(AD172-MINIFS(AD:AD,$E:$E,$E172))/(MAXIFS(AD:AD,$E:$E,$E172)-MINIFS(AD:AD,$E:$E,$E172)),
100*(AD172-MINIFS(AD:AD,$E:$E,$E172))/(MAXIFS(AD:AD,$E:$E,$E172)-MINIFS(AD:AD,$E:$E,$E172))))</f>
        <v/>
      </c>
      <c r="CT172" s="232" t="str">
        <f t="array" ref="CT172">IF(AE172="","",
IF(INDEX(Settings!$H:$H,MATCH(CT$1,Settings!$G:$G,0))=TRUE,
100-100*(AE172-MINIFS(AE:AE,$E:$E,$E172))/(MAXIFS(AE:AE,$E:$E,$E172)-MINIFS(AE:AE,$E:$E,$E172)),
100*(AE172-MINIFS(AE:AE,$E:$E,$E172))/(MAXIFS(AE:AE,$E:$E,$E172)-MINIFS(AE:AE,$E:$E,$E172))))</f>
        <v/>
      </c>
      <c r="CU172" s="232" t="str">
        <f t="array" ref="CU172">IF(AF172="","",
IF(INDEX(Settings!$H:$H,MATCH(CU$1,Settings!$G:$G,0))=TRUE,
100-100*(AF172-MINIFS(AF:AF,$E:$E,$E172))/(MAXIFS(AF:AF,$E:$E,$E172)-MINIFS(AF:AF,$E:$E,$E172)),
100*(AF172-MINIFS(AF:AF,$E:$E,$E172))/(MAXIFS(AF:AF,$E:$E,$E172)-MINIFS(AF:AF,$E:$E,$E172))))</f>
        <v/>
      </c>
      <c r="CV172" s="232" t="str">
        <f t="array" ref="CV172">IF(AG172="","",
IF(INDEX(Settings!$H:$H,MATCH(CV$1,Settings!$G:$G,0))=TRUE,
100-100*(AG172-MINIFS(AG:AG,$E:$E,$E172))/(MAXIFS(AG:AG,$E:$E,$E172)-MINIFS(AG:AG,$E:$E,$E172)),
100*(AG172-MINIFS(AG:AG,$E:$E,$E172))/(MAXIFS(AG:AG,$E:$E,$E172)-MINIFS(AG:AG,$E:$E,$E172))))</f>
        <v/>
      </c>
      <c r="CW172" s="232" t="str">
        <f t="array" ref="CW172">IF(AH172="","",
IF(INDEX(Settings!$H:$H,MATCH(CW$1,Settings!$G:$G,0))=TRUE,
100-100*(AH172-MINIFS(AH:AH,$E:$E,$E172))/(MAXIFS(AH:AH,$E:$E,$E172)-MINIFS(AH:AH,$E:$E,$E172)),
100*(AH172-MINIFS(AH:AH,$E:$E,$E172))/(MAXIFS(AH:AH,$E:$E,$E172)-MINIFS(AH:AH,$E:$E,$E172))))</f>
        <v/>
      </c>
      <c r="CX172" s="232" t="str">
        <f t="array" ref="CX172">IF(AI172="","",
IF(INDEX(Settings!$H:$H,MATCH(CX$1,Settings!$G:$G,0))=TRUE,
100-100*(AI172-MINIFS(AI:AI,$E:$E,$E172))/(MAXIFS(AI:AI,$E:$E,$E172)-MINIFS(AI:AI,$E:$E,$E172)),
100*(AI172-MINIFS(AI:AI,$E:$E,$E172))/(MAXIFS(AI:AI,$E:$E,$E172)-MINIFS(AI:AI,$E:$E,$E172))))</f>
        <v/>
      </c>
      <c r="CY172" s="232" t="str">
        <f t="array" ref="CY172">IF(AJ172="","",
IF(INDEX(Settings!$H:$H,MATCH(CY$1,Settings!$G:$G,0))=TRUE,
100-100*(AJ172-MINIFS(AJ:AJ,$E:$E,$E172))/(MAXIFS(AJ:AJ,$E:$E,$E172)-MINIFS(AJ:AJ,$E:$E,$E172)),
100*(AJ172-MINIFS(AJ:AJ,$E:$E,$E172))/(MAXIFS(AJ:AJ,$E:$E,$E172)-MINIFS(AJ:AJ,$E:$E,$E172))))</f>
        <v/>
      </c>
      <c r="CZ172" s="232" t="str">
        <f t="array" ref="CZ172">IF(AK172="","",
IF(INDEX(Settings!$H:$H,MATCH(CZ$1,Settings!$G:$G,0))=TRUE,
100-100*(AK172-MINIFS(AK:AK,$E:$E,$E172))/(MAXIFS(AK:AK,$E:$E,$E172)-MINIFS(AK:AK,$E:$E,$E172)),
100*(AK172-MINIFS(AK:AK,$E:$E,$E172))/(MAXIFS(AK:AK,$E:$E,$E172)-MINIFS(AK:AK,$E:$E,$E172))))</f>
        <v/>
      </c>
      <c r="DA172" s="232" t="str">
        <f t="array" ref="DA172">IF(AL172="","",
IF(INDEX(Settings!$H:$H,MATCH(DA$1,Settings!$G:$G,0))=TRUE,
100-100*(AL172-MINIFS(AL:AL,$E:$E,$E172))/(MAXIFS(AL:AL,$E:$E,$E172)-MINIFS(AL:AL,$E:$E,$E172)),
100*(AL172-MINIFS(AL:AL,$E:$E,$E172))/(MAXIFS(AL:AL,$E:$E,$E172)-MINIFS(AL:AL,$E:$E,$E172))))</f>
        <v/>
      </c>
      <c r="DB172" s="232" t="str">
        <f t="array" ref="DB172">IF(AM172="","",
IF(INDEX(Settings!$H:$H,MATCH(DB$1,Settings!$G:$G,0))=TRUE,
100-100*(AM172-MINIFS(AM:AM,$E:$E,$E172))/(MAXIFS(AM:AM,$E:$E,$E172)-MINIFS(AM:AM,$E:$E,$E172)),
100*(AM172-MINIFS(AM:AM,$E:$E,$E172))/(MAXIFS(AM:AM,$E:$E,$E172)-MINIFS(AM:AM,$E:$E,$E172))))</f>
        <v/>
      </c>
      <c r="DC172" s="232" t="str">
        <f t="array" ref="DC172">IF(AN172="","",
IF(INDEX(Settings!$H:$H,MATCH(DC$1,Settings!$G:$G,0))=TRUE,
100-100*(AN172-MINIFS(AN:AN,$E:$E,$E172))/(MAXIFS(AN:AN,$E:$E,$E172)-MINIFS(AN:AN,$E:$E,$E172)),
100*(AN172-MINIFS(AN:AN,$E:$E,$E172))/(MAXIFS(AN:AN,$E:$E,$E172)-MINIFS(AN:AN,$E:$E,$E172))))</f>
        <v/>
      </c>
      <c r="DD172" s="232" t="str">
        <f t="array" ref="DD172">IF(AO172="","",
IF(INDEX(Settings!$H:$H,MATCH(DD$1,Settings!$G:$G,0))=TRUE,
100-100*(AO172-MINIFS(AO:AO,$E:$E,$E172))/(MAXIFS(AO:AO,$E:$E,$E172)-MINIFS(AO:AO,$E:$E,$E172)),
100*(AO172-MINIFS(AO:AO,$E:$E,$E172))/(MAXIFS(AO:AO,$E:$E,$E172)-MINIFS(AO:AO,$E:$E,$E172))))</f>
        <v/>
      </c>
      <c r="DE172" s="232" t="str">
        <f t="array" ref="DE172">IF(AP172="","",
IF(INDEX(Settings!$H:$H,MATCH(DE$1,Settings!$G:$G,0))=TRUE,
100-100*(AP172-MINIFS(AP:AP,$E:$E,$E172))/(MAXIFS(AP:AP,$E:$E,$E172)-MINIFS(AP:AP,$E:$E,$E172)),
100*(AP172-MINIFS(AP:AP,$E:$E,$E172))/(MAXIFS(AP:AP,$E:$E,$E172)-MINIFS(AP:AP,$E:$E,$E172))))</f>
        <v/>
      </c>
      <c r="DF172" s="232" t="str">
        <f t="array" ref="DF172">IF(AQ172="","",
IF(INDEX(Settings!$H:$H,MATCH(DF$1,Settings!$G:$G,0))=TRUE,
100-100*(AQ172-MINIFS(AQ:AQ,$E:$E,$E172))/(MAXIFS(AQ:AQ,$E:$E,$E172)-MINIFS(AQ:AQ,$E:$E,$E172)),
100*(AQ172-MINIFS(AQ:AQ,$E:$E,$E172))/(MAXIFS(AQ:AQ,$E:$E,$E172)-MINIFS(AQ:AQ,$E:$E,$E172))))</f>
        <v/>
      </c>
      <c r="DG172" s="232" t="str">
        <f t="array" ref="DG172">IF(AR172="","",
IF(INDEX(Settings!$H:$H,MATCH(DG$1,Settings!$G:$G,0))=TRUE,
100-100*(AR172-MINIFS(AR:AR,$E:$E,$E172))/(MAXIFS(AR:AR,$E:$E,$E172)-MINIFS(AR:AR,$E:$E,$E172)),
100*(AR172-MINIFS(AR:AR,$E:$E,$E172))/(MAXIFS(AR:AR,$E:$E,$E172)-MINIFS(AR:AR,$E:$E,$E172))))</f>
        <v/>
      </c>
      <c r="DH172" s="232" t="str">
        <f t="array" ref="DH172">IF(AS172="","",
IF(INDEX(Settings!$H:$H,MATCH(DH$1,Settings!$G:$G,0))=TRUE,
100-100*(AS172-MINIFS(AS:AS,$E:$E,$E172))/(MAXIFS(AS:AS,$E:$E,$E172)-MINIFS(AS:AS,$E:$E,$E172)),
100*(AS172-MINIFS(AS:AS,$E:$E,$E172))/(MAXIFS(AS:AS,$E:$E,$E172)-MINIFS(AS:AS,$E:$E,$E172))))</f>
        <v/>
      </c>
      <c r="DI172" s="232" t="str">
        <f t="array" ref="DI172">IF(AT172="","",
IF(INDEX(Settings!$H:$H,MATCH(DI$1,Settings!$G:$G,0))=TRUE,
100-100*(AT172-MINIFS(AT:AT,$E:$E,$E172))/(MAXIFS(AT:AT,$E:$E,$E172)-MINIFS(AT:AT,$E:$E,$E172)),
100*(AT172-MINIFS(AT:AT,$E:$E,$E172))/(MAXIFS(AT:AT,$E:$E,$E172)-MINIFS(AT:AT,$E:$E,$E172))))</f>
        <v/>
      </c>
      <c r="DJ172" s="232" t="str">
        <f t="array" ref="DJ172">IF(AU172="","",
IF(INDEX(Settings!$H:$H,MATCH(DJ$1,Settings!$G:$G,0))=TRUE,
100-100*(AU172-MINIFS(AU:AU,$E:$E,$E172))/(MAXIFS(AU:AU,$E:$E,$E172)-MINIFS(AU:AU,$E:$E,$E172)),
100*(AU172-MINIFS(AU:AU,$E:$E,$E172))/(MAXIFS(AU:AU,$E:$E,$E172)-MINIFS(AU:AU,$E:$E,$E172))))</f>
        <v/>
      </c>
      <c r="DK172" s="232" t="str">
        <f t="array" ref="DK172">IF(AV172="","",
IF(INDEX(Settings!$H:$H,MATCH(DK$1,Settings!$G:$G,0))=TRUE,
100-100*(AV172-MINIFS(AV:AV,$E:$E,$E172))/(MAXIFS(AV:AV,$E:$E,$E172)-MINIFS(AV:AV,$E:$E,$E172)),
100*(AV172-MINIFS(AV:AV,$E:$E,$E172))/(MAXIFS(AV:AV,$E:$E,$E172)-MINIFS(AV:AV,$E:$E,$E172))))</f>
        <v/>
      </c>
      <c r="DL172" s="232" t="str">
        <f t="array" ref="DL172">IF(AW172="","",
IF(INDEX(Settings!$H:$H,MATCH(DL$1,Settings!$G:$G,0))=TRUE,
100-100*(AW172-MINIFS(AW:AW,$E:$E,$E172))/(MAXIFS(AW:AW,$E:$E,$E172)-MINIFS(AW:AW,$E:$E,$E172)),
100*(AW172-MINIFS(AW:AW,$E:$E,$E172))/(MAXIFS(AW:AW,$E:$E,$E172)-MINIFS(AW:AW,$E:$E,$E172))))</f>
        <v/>
      </c>
      <c r="DM172" s="232" t="str">
        <f t="array" ref="DM172">IF(AX172="","",
IF(INDEX(Settings!$H:$H,MATCH(DM$1,Settings!$G:$G,0))=TRUE,
100-100*(AX172-MINIFS(AX:AX,$E:$E,$E172))/(MAXIFS(AX:AX,$E:$E,$E172)-MINIFS(AX:AX,$E:$E,$E172)),
100*(AX172-MINIFS(AX:AX,$E:$E,$E172))/(MAXIFS(AX:AX,$E:$E,$E172)-MINIFS(AX:AX,$E:$E,$E172))))</f>
        <v/>
      </c>
      <c r="DN172" s="232" t="str">
        <f t="array" ref="DN172">IF(AY172="","",
IF(INDEX(Settings!$H:$H,MATCH(DN$1,Settings!$G:$G,0))=TRUE,
100-100*(AY172-MINIFS(AY:AY,$E:$E,$E172))/(MAXIFS(AY:AY,$E:$E,$E172)-MINIFS(AY:AY,$E:$E,$E172)),
100*(AY172-MINIFS(AY:AY,$E:$E,$E172))/(MAXIFS(AY:AY,$E:$E,$E172)-MINIFS(AY:AY,$E:$E,$E172))))</f>
        <v/>
      </c>
      <c r="DO172" s="232" t="str">
        <f t="array" ref="DO172">IF(AZ172="","",
IF(INDEX(Settings!$H:$H,MATCH(DO$1,Settings!$G:$G,0))=TRUE,
100-100*(AZ172-MINIFS(AZ:AZ,$E:$E,$E172))/(MAXIFS(AZ:AZ,$E:$E,$E172)-MINIFS(AZ:AZ,$E:$E,$E172)),
100*(AZ172-MINIFS(AZ:AZ,$E:$E,$E172))/(MAXIFS(AZ:AZ,$E:$E,$E172)-MINIFS(AZ:AZ,$E:$E,$E172))))</f>
        <v/>
      </c>
      <c r="DP172" s="232" t="str">
        <f t="array" ref="DP172">IF(BA172="","",
IF(INDEX(Settings!$H:$H,MATCH(DP$1,Settings!$G:$G,0))=TRUE,
100-100*(BA172-MINIFS(BA:BA,$E:$E,$E172))/(MAXIFS(BA:BA,$E:$E,$E172)-MINIFS(BA:BA,$E:$E,$E172)),
100*(BA172-MINIFS(BA:BA,$E:$E,$E172))/(MAXIFS(BA:BA,$E:$E,$E172)-MINIFS(BA:BA,$E:$E,$E172))))</f>
        <v/>
      </c>
      <c r="DQ172" s="232" t="str">
        <f t="array" ref="DQ172">IF(BB172="","",
IF(INDEX(Settings!$H:$H,MATCH(DQ$1,Settings!$G:$G,0))=TRUE,
100-100*(BB172-MINIFS(BB:BB,$E:$E,$E172))/(MAXIFS(BB:BB,$E:$E,$E172)-MINIFS(BB:BB,$E:$E,$E172)),
100*(BB172-MINIFS(BB:BB,$E:$E,$E172))/(MAXIFS(BB:BB,$E:$E,$E172)-MINIFS(BB:BB,$E:$E,$E172))))</f>
        <v/>
      </c>
      <c r="DR172" s="232" t="str">
        <f t="array" ref="DR172">IF(BC172="","",
IF(INDEX(Settings!$H:$H,MATCH(DR$1,Settings!$G:$G,0))=TRUE,
100-100*(BC172-MINIFS(BC:BC,$E:$E,$E172))/(MAXIFS(BC:BC,$E:$E,$E172)-MINIFS(BC:BC,$E:$E,$E172)),
100*(BC172-MINIFS(BC:BC,$E:$E,$E172))/(MAXIFS(BC:BC,$E:$E,$E172)-MINIFS(BC:BC,$E:$E,$E172))))</f>
        <v/>
      </c>
      <c r="DS172" s="232" t="str">
        <f t="array" ref="DS172">IF(BD172="","",
IF(INDEX(Settings!$H:$H,MATCH(DS$1,Settings!$G:$G,0))=TRUE,
100-100*(BD172-MINIFS(BD:BD,$E:$E,$E172))/(MAXIFS(BD:BD,$E:$E,$E172)-MINIFS(BD:BD,$E:$E,$E172)),
100*(BD172-MINIFS(BD:BD,$E:$E,$E172))/(MAXIFS(BD:BD,$E:$E,$E172)-MINIFS(BD:BD,$E:$E,$E172))))</f>
        <v/>
      </c>
      <c r="DT172" s="232" t="str">
        <f t="array" ref="DT172">IF(BE172="","",
IF(INDEX(Settings!$H:$H,MATCH(DT$1,Settings!$G:$G,0))=TRUE,
100-100*(BE172-MINIFS(BE:BE,$E:$E,$E172))/(MAXIFS(BE:BE,$E:$E,$E172)-MINIFS(BE:BE,$E:$E,$E172)),
100*(BE172-MINIFS(BE:BE,$E:$E,$E172))/(MAXIFS(BE:BE,$E:$E,$E172)-MINIFS(BE:BE,$E:$E,$E172))))</f>
        <v/>
      </c>
      <c r="DU172" s="232" t="str">
        <f t="array" ref="DU172">IF(BF172="","",
IF(INDEX(Settings!$H:$H,MATCH(DU$1,Settings!$G:$G,0))=TRUE,
100-100*(BF172-MINIFS(BF:BF,$E:$E,$E172))/(MAXIFS(BF:BF,$E:$E,$E172)-MINIFS(BF:BF,$E:$E,$E172)),
100*(BF172-MINIFS(BF:BF,$E:$E,$E172))/(MAXIFS(BF:BF,$E:$E,$E172)-MINIFS(BF:BF,$E:$E,$E172))))</f>
        <v/>
      </c>
      <c r="DV172" s="232" t="str">
        <f t="array" ref="DV172">IF(BG172="","",
IF(INDEX(Settings!$H:$H,MATCH(DV$1,Settings!$G:$G,0))=TRUE,
100-100*(BG172-MINIFS(BG:BG,$E:$E,$E172))/(MAXIFS(BG:BG,$E:$E,$E172)-MINIFS(BG:BG,$E:$E,$E172)),
100*(BG172-MINIFS(BG:BG,$E:$E,$E172))/(MAXIFS(BG:BG,$E:$E,$E172)-MINIFS(BG:BG,$E:$E,$E172))))</f>
        <v/>
      </c>
      <c r="DW172" s="232" t="str">
        <f t="array" ref="DW172">IF(BH172="","",
IF(INDEX(Settings!$H:$H,MATCH(DW$1,Settings!$G:$G,0))=TRUE,
100-100*(BH172-MINIFS(BH:BH,$E:$E,$E172))/(MAXIFS(BH:BH,$E:$E,$E172)-MINIFS(BH:BH,$E:$E,$E172)),
100*(BH172-MINIFS(BH:BH,$E:$E,$E172))/(MAXIFS(BH:BH,$E:$E,$E172)-MINIFS(BH:BH,$E:$E,$E172))))</f>
        <v/>
      </c>
      <c r="DX172" s="232" t="str">
        <f t="array" ref="DX172">IF(BI172="","",
IF(INDEX(Settings!$H:$H,MATCH(DX$1,Settings!$G:$G,0))=TRUE,
100-100*(BI172-MINIFS(BI:BI,$E:$E,$E172))/(MAXIFS(BI:BI,$E:$E,$E172)-MINIFS(BI:BI,$E:$E,$E172)),
100*(BI172-MINIFS(BI:BI,$E:$E,$E172))/(MAXIFS(BI:BI,$E:$E,$E172)-MINIFS(BI:BI,$E:$E,$E172))))</f>
        <v/>
      </c>
      <c r="DY172" s="232" t="str">
        <f t="array" ref="DY172">IF(BJ172="","",
IF(INDEX(Settings!$H:$H,MATCH(DY$1,Settings!$G:$G,0))=TRUE,
100-100*(BJ172-MINIFS(BJ:BJ,$E:$E,$E172))/(MAXIFS(BJ:BJ,$E:$E,$E172)-MINIFS(BJ:BJ,$E:$E,$E172)),
100*(BJ172-MINIFS(BJ:BJ,$E:$E,$E172))/(MAXIFS(BJ:BJ,$E:$E,$E172)-MINIFS(BJ:BJ,$E:$E,$E172))))</f>
        <v/>
      </c>
      <c r="DZ172" s="234"/>
      <c r="EA172" s="234"/>
      <c r="EB172" s="234" t="str">
        <f t="shared" si="8"/>
        <v/>
      </c>
      <c r="EC172" s="234" t="str">
        <f t="shared" si="9"/>
        <v/>
      </c>
      <c r="ED172" s="234" t="str">
        <f t="shared" si="10"/>
        <v/>
      </c>
      <c r="EE172" s="234" t="str">
        <f t="shared" si="11"/>
        <v/>
      </c>
      <c r="EF172" s="234" t="str">
        <f t="shared" si="12"/>
        <v/>
      </c>
      <c r="EG172" s="234" t="str">
        <f t="shared" si="13"/>
        <v/>
      </c>
      <c r="EH172" s="234"/>
      <c r="EI172" s="234"/>
      <c r="EJ172" s="234"/>
      <c r="EK172" s="234"/>
      <c r="EL172" s="234"/>
      <c r="EM172" s="234"/>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3" t="str">
        <f t="shared" si="14"/>
        <v/>
      </c>
      <c r="N173" s="49"/>
      <c r="O173" s="49"/>
      <c r="P173" s="49"/>
      <c r="Q173" s="49"/>
      <c r="R173" s="49"/>
      <c r="S173" s="222" t="str">
        <f>IFERROR(VLOOKUP(AF173, 'YOYO IR Scores'!A:C, 3, FALSE), "")
</f>
        <v/>
      </c>
      <c r="T173" s="49"/>
      <c r="U173" s="49"/>
      <c r="V173" s="49"/>
      <c r="W173" s="49"/>
      <c r="X173" s="224" t="str">
        <f t="shared" si="4"/>
        <v/>
      </c>
      <c r="Y173" s="225" t="str">
        <f t="shared" si="5"/>
        <v/>
      </c>
      <c r="Z173" s="225" t="str">
        <f t="shared" si="6"/>
        <v/>
      </c>
      <c r="AA173" s="224" t="str">
        <f t="shared" si="7"/>
        <v/>
      </c>
      <c r="AB173" s="223"/>
      <c r="AC173" s="223"/>
      <c r="AD173" s="223"/>
      <c r="AE173" s="223" t="str">
        <f>IFERROR(VLOOKUP(AF173, 'YOYO IR Scores'!A:C, 2, FALSE), "")</f>
        <v/>
      </c>
      <c r="AF173" s="223"/>
      <c r="AG173" s="223"/>
      <c r="AH173" s="223"/>
      <c r="AI173" s="223"/>
      <c r="AJ173" s="223"/>
      <c r="AK173" s="223"/>
      <c r="AL173" s="223"/>
      <c r="AM173" s="223"/>
      <c r="AN173" s="223"/>
      <c r="AO173" s="223"/>
      <c r="AP173" s="223"/>
      <c r="AQ173" s="223"/>
      <c r="AR173" s="223"/>
      <c r="AS173" s="223"/>
      <c r="AT173" s="223"/>
      <c r="AU173" s="223"/>
      <c r="AV173" s="223"/>
      <c r="AW173" s="223"/>
      <c r="AX173" s="223"/>
      <c r="AY173" s="223"/>
      <c r="AZ173" s="223"/>
      <c r="BA173" s="223"/>
      <c r="BB173" s="223"/>
      <c r="BC173" s="223"/>
      <c r="BD173" s="223"/>
      <c r="BE173" s="223"/>
      <c r="BF173" s="223"/>
      <c r="BG173" s="223"/>
      <c r="BH173" s="223"/>
      <c r="BI173" s="223"/>
      <c r="BJ173" s="223"/>
      <c r="BK173" s="223" t="str">
        <f t="array" ref="BK173">IF(J173="","",
IF(INDEX(Settings!$H:$H,MATCH(BY$1,Settings!$G:$G,0))=TRUE,
100-100*(J173-MIN(J:J))/(MAX(J:J)-MIN(J:J)),
100*(J173-MIN(J:J))/(MAX(J:J)-MIN(J:J))))</f>
        <v/>
      </c>
      <c r="BL173" s="223" t="str">
        <f t="array" ref="BL173">IF(J173="","",
IF(INDEX(Settings!$H:$H,MATCH(BY$1,Settings!$G:$G,0))=TRUE,
100-100*(J173-MINIFS(J:J,$E:$E,$E173))/(MAXIFS(J:J,$E:$E,$E173)-MINIFS(J:J,$E:$E,$E173)),
100*(J173-MINIFS(J:J,$E:$E,$E173))/(MAXIFS(J:J,$E:$E,$E173)-MINIFS(J:J,$E:$E,$E173))))</f>
        <v/>
      </c>
      <c r="BM173" s="223"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4" t="str">
        <f t="array" ref="BQ173">IF(J173="","",
IF(INDEX(Settings!$H:$H,MATCH(BY$1,Settings!$G:$G,0))=TRUE,
-1*(J173-AVERAGE(J:J))/STDEV(J:J),
(J173-AVERAGE(J:J))/STDEV(J:J)))</f>
        <v/>
      </c>
      <c r="BR173" s="224" t="str">
        <f>IFERROR(__xludf.DUMMYFUNCTION("IF(J173="""","""",
IF(INDEX(Settings!$H:$H,MATCH(BY$1,Settings!$G:$G,0))=TRUE,
-1*(J173-AVERAGEIFS(J:J,$E:$E,$E173))/STDEV(FILTER(J:J,$E:$E=$E173)),
(J173-AVERAGEIFS(J:J,$E:$E,$E173))/STDEV(FILTER(J:J,$E:$E=$E173))))"),"")</f>
        <v/>
      </c>
      <c r="BS173" s="224"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3" t="str">
        <f t="array" ref="BY173">IF(J173="","",
IF(INDEX(Settings!$H:$H,MATCH(BY$1,Settings!$G:$G,0))=TRUE,
100-100*(J173-MINIFS(J:J,$E:$E,$E173))/(MAXIFS(J:J,$E:$E,$E173)-MINIFS(J:J,$E:$E,$E173)),
100*(J173-MINIFS(J:J,$E:$E,$E173))/(MAXIFS(J:J,$E:$E,$E173)-MINIFS(J:J,$E:$E,$E173))))</f>
        <v/>
      </c>
      <c r="BZ173" s="223" t="str">
        <f t="array" ref="BZ173">IF(K173="","",
IF(INDEX(Settings!$H:$H,MATCH(BZ$1,Settings!$G:$G,0))=TRUE,
100-100*(K173-MINIFS(K:K,$E:$E,$E173))/(MAXIFS(K:K,$E:$E,$E173)-MINIFS(K:K,$E:$E,$E173)),
100*(K173-MINIFS(K:K,$E:$E,$E173))/(MAXIFS(K:K,$E:$E,$E173)-MINIFS(K:K,$E:$E,$E173))))</f>
        <v/>
      </c>
      <c r="CA173" s="223" t="str">
        <f t="array" ref="CA173">IF(L173="","",
IF(INDEX(Settings!$H:$H,MATCH(CA$1,Settings!$G:$G,0))=TRUE,
100-100*(L173-MINIFS(L:L,$E:$E,$E173))/(MAXIFS(L:L,$E:$E,$E173)-MINIFS(L:L,$E:$E,$E173)),
100*(L173-MINIFS(L:L,$E:$E,$E173))/(MAXIFS(L:L,$E:$E,$E173)-MINIFS(L:L,$E:$E,$E173))))</f>
        <v/>
      </c>
      <c r="CB173" s="223" t="str">
        <f t="array" ref="CB173">IF(M173="","",
IF(INDEX(Settings!$H:$H,MATCH(CB$1,Settings!$G:$G,0))=TRUE,
100-100*(M173-MINIFS(M:M,$E:$E,$E173))/(MAXIFS(M:M,$E:$E,$E173)-MINIFS(M:M,$E:$E,$E173)),
100*(M173-MINIFS(M:M,$E:$E,$E173))/(MAXIFS(M:M,$E:$E,$E173)-MINIFS(M:M,$E:$E,$E173))))</f>
        <v/>
      </c>
      <c r="CC173" s="223" t="str">
        <f t="array" ref="CC173">IF(N173="","",
IF(INDEX(Settings!$H:$H,MATCH(CC$1,Settings!$G:$G,0))=TRUE,
100-100*(N173-MINIFS(N:N,$E:$E,$E173))/(MAXIFS(N:N,$E:$E,$E173)-MINIFS(N:N,$E:$E,$E173)),
100*(N173-MINIFS(N:N,$E:$E,$E173))/(MAXIFS(N:N,$E:$E,$E173)-MINIFS(N:N,$E:$E,$E173))))</f>
        <v/>
      </c>
      <c r="CD173" s="223" t="str">
        <f t="array" ref="CD173">IF(O173="","",
IF(INDEX(Settings!$H:$H,MATCH(CD$1,Settings!$G:$G,0))=TRUE,
100-100*(O173-MINIFS(O:O,$E:$E,$E173))/(MAXIFS(O:O,$E:$E,$E173)-MINIFS(O:O,$E:$E,$E173)),
100*(O173-MINIFS(O:O,$E:$E,$E173))/(MAXIFS(O:O,$E:$E,$E173)-MINIFS(O:O,$E:$E,$E173))))</f>
        <v/>
      </c>
      <c r="CE173" s="223" t="str">
        <f t="array" ref="CE173">IF(P173="","",
IF(INDEX(Settings!$H:$H,MATCH(CE$1,Settings!$G:$G,0))=TRUE,
100-100*(P173-MINIFS(P:P,$E:$E,$E173))/(MAXIFS(P:P,$E:$E,$E173)-MINIFS(P:P,$E:$E,$E173)),
100*(P173-MINIFS(P:P,$E:$E,$E173))/(MAXIFS(P:P,$E:$E,$E173)-MINIFS(P:P,$E:$E,$E173))))</f>
        <v/>
      </c>
      <c r="CF173" s="223" t="str">
        <f t="array" ref="CF173">IF(Q173="","",
IF(INDEX(Settings!$H:$H,MATCH(CF$1,Settings!$G:$G,0))=TRUE,
100-100*(Q173-MINIFS(Q:Q,$E:$E,$E173))/(MAXIFS(Q:Q,$E:$E,$E173)-MINIFS(Q:Q,$E:$E,$E173)),
100*(Q173-MINIFS(Q:Q,$E:$E,$E173))/(MAXIFS(Q:Q,$E:$E,$E173)-MINIFS(Q:Q,$E:$E,$E173))))</f>
        <v/>
      </c>
      <c r="CG173" s="223" t="str">
        <f t="array" ref="CG173">IF(R173="","",
IF(INDEX(Settings!$H:$H,MATCH(CG$1,Settings!$G:$G,0))=TRUE,
100-100*(R173-MINIFS(R:R,$E:$E,$E173))/(MAXIFS(R:R,$E:$E,$E173)-MINIFS(R:R,$E:$E,$E173)),
100*(R173-MINIFS(R:R,$E:$E,$E173))/(MAXIFS(R:R,$E:$E,$E173)-MINIFS(R:R,$E:$E,$E173))))</f>
        <v/>
      </c>
      <c r="CH173" s="223" t="str">
        <f t="array" ref="CH173">IF(S173="","",
IF(INDEX(Settings!$H:$H,MATCH(CH$1,Settings!$G:$G,0))=TRUE,
100-100*(S173-MINIFS(S:S,$E:$E,$E173))/(MAXIFS(S:S,$E:$E,$E173)-MINIFS(S:S,$E:$E,$E173)),
100*(S173-MINIFS(S:S,$E:$E,$E173))/(MAXIFS(S:S,$E:$E,$E173)-MINIFS(S:S,$E:$E,$E173))))</f>
        <v/>
      </c>
      <c r="CI173" s="223" t="str">
        <f t="array" ref="CI173">IF(T173="","",
IF(INDEX(Settings!$H:$H,MATCH(CI$1,Settings!$G:$G,0))=TRUE,
100-100*(T173-MINIFS(T:T,$E:$E,$E173))/(MAXIFS(T:T,$E:$E,$E173)-MINIFS(T:T,$E:$E,$E173)),
100*(T173-MINIFS(T:T,$E:$E,$E173))/(MAXIFS(T:T,$E:$E,$E173)-MINIFS(T:T,$E:$E,$E173))))</f>
        <v/>
      </c>
      <c r="CJ173" s="223" t="str">
        <f t="array" ref="CJ173">IF(U173="","",
IF(INDEX(Settings!$H:$H,MATCH(CJ$1,Settings!$G:$G,0))=TRUE,
100-100*(U173-MINIFS(U:U,$E:$E,$E173))/(MAXIFS(U:U,$E:$E,$E173)-MINIFS(U:U,$E:$E,$E173)),
100*(U173-MINIFS(U:U,$E:$E,$E173))/(MAXIFS(U:U,$E:$E,$E173)-MINIFS(U:U,$E:$E,$E173))))</f>
        <v/>
      </c>
      <c r="CK173" s="223" t="str">
        <f t="array" ref="CK173">IF(V173="","",
IF(INDEX(Settings!$H:$H,MATCH(CK$1,Settings!$G:$G,0))=TRUE,
100-100*(V173-MINIFS(V:V,$E:$E,$E173))/(MAXIFS(V:V,$E:$E,$E173)-MINIFS(V:V,$E:$E,$E173)),
100*(V173-MINIFS(V:V,$E:$E,$E173))/(MAXIFS(V:V,$E:$E,$E173)-MINIFS(V:V,$E:$E,$E173))))</f>
        <v/>
      </c>
      <c r="CL173" s="223" t="str">
        <f t="array" ref="CL173">IF(W173="","",
IF(INDEX(Settings!$H:$H,MATCH(CL$1,Settings!$G:$G,0))=TRUE,
100-100*(W173-MINIFS(W:W,$E:$E,$E173))/(MAXIFS(W:W,$E:$E,$E173)-MINIFS(W:W,$E:$E,$E173)),
100*(W173-MINIFS(W:W,$E:$E,$E173))/(MAXIFS(W:W,$E:$E,$E173)-MINIFS(W:W,$E:$E,$E173))))</f>
        <v/>
      </c>
      <c r="CM173" s="223" t="str">
        <f t="array" ref="CM173">IF(X173="","",
IF(INDEX(Settings!$H:$H,MATCH(CM$1,Settings!$G:$G,0))=TRUE,
100-100*(X173-MINIFS(X:X,$E:$E,$E173))/(MAXIFS(X:X,$E:$E,$E173)-MINIFS(X:X,$E:$E,$E173)),
100*(X173-MINIFS(X:X,$E:$E,$E173))/(MAXIFS(X:X,$E:$E,$E173)-MINIFS(X:X,$E:$E,$E173))))</f>
        <v/>
      </c>
      <c r="CN173" s="223" t="str">
        <f t="array" ref="CN173">IF(Y173="","",
IF(INDEX(Settings!$H:$H,MATCH(CN$1,Settings!$G:$G,0))=TRUE,
100-100*(Y173-MINIFS(Y:Y,$E:$E,$E173))/(MAXIFS(Y:Y,$E:$E,$E173)-MINIFS(Y:Y,$E:$E,$E173)),
100*(Y173-MINIFS(Y:Y,$E:$E,$E173))/(MAXIFS(Y:Y,$E:$E,$E173)-MINIFS(Y:Y,$E:$E,$E173))))</f>
        <v/>
      </c>
      <c r="CO173" s="223" t="str">
        <f t="array" ref="CO173">IF(Z173="","",
IF(INDEX(Settings!$H:$H,MATCH(CO$1,Settings!$G:$G,0))=TRUE,
100-100*(Z173-MINIFS(Z:Z,$E:$E,$E173))/(MAXIFS(Z:Z,$E:$E,$E173)-MINIFS(Z:Z,$E:$E,$E173)),
100*(Z173-MINIFS(Z:Z,$E:$E,$E173))/(MAXIFS(Z:Z,$E:$E,$E173)-MINIFS(Z:Z,$E:$E,$E173))))</f>
        <v/>
      </c>
      <c r="CP173" s="223" t="str">
        <f t="array" ref="CP173">IF(AA173="","",
IF(INDEX(Settings!$H:$H,MATCH(CP$1,Settings!$G:$G,0))=TRUE,
100-100*(AA173-MINIFS(AA:AA,$E:$E,$E173))/(MAXIFS(AA:AA,$E:$E,$E173)-MINIFS(AA:AA,$E:$E,$E173)),
100*(AA173-MINIFS(AA:AA,$E:$E,$E173))/(MAXIFS(AA:AA,$E:$E,$E173)-MINIFS(AA:AA,$E:$E,$E173))))</f>
        <v/>
      </c>
      <c r="CQ173" s="223" t="str">
        <f t="array" ref="CQ173">IF(AB173="","",
IF(INDEX(Settings!$H:$H,MATCH(CQ$1,Settings!$G:$G,0))=TRUE,
100-100*(AB173-MINIFS(AB:AB,$E:$E,$E173))/(MAXIFS(AB:AB,$E:$E,$E173)-MINIFS(AB:AB,$E:$E,$E173)),
100*(AB173-MINIFS(AB:AB,$E:$E,$E173))/(MAXIFS(AB:AB,$E:$E,$E173)-MINIFS(AB:AB,$E:$E,$E173))))</f>
        <v/>
      </c>
      <c r="CR173" s="223" t="str">
        <f t="array" ref="CR173">IF(AC173="","",
IF(INDEX(Settings!$H:$H,MATCH(CR$1,Settings!$G:$G,0))=TRUE,
100-100*(AC173-MINIFS(AC:AC,$E:$E,$E173))/(MAXIFS(AC:AC,$E:$E,$E173)-MINIFS(AC:AC,$E:$E,$E173)),
100*(AC173-MINIFS(AC:AC,$E:$E,$E173))/(MAXIFS(AC:AC,$E:$E,$E173)-MINIFS(AC:AC,$E:$E,$E173))))</f>
        <v/>
      </c>
      <c r="CS173" s="223" t="str">
        <f t="array" ref="CS173">IF(AD173="","",
IF(INDEX(Settings!$H:$H,MATCH(CS$1,Settings!$G:$G,0))=TRUE,
100-100*(AD173-MINIFS(AD:AD,$E:$E,$E173))/(MAXIFS(AD:AD,$E:$E,$E173)-MINIFS(AD:AD,$E:$E,$E173)),
100*(AD173-MINIFS(AD:AD,$E:$E,$E173))/(MAXIFS(AD:AD,$E:$E,$E173)-MINIFS(AD:AD,$E:$E,$E173))))</f>
        <v/>
      </c>
      <c r="CT173" s="223" t="str">
        <f t="array" ref="CT173">IF(AE173="","",
IF(INDEX(Settings!$H:$H,MATCH(CT$1,Settings!$G:$G,0))=TRUE,
100-100*(AE173-MINIFS(AE:AE,$E:$E,$E173))/(MAXIFS(AE:AE,$E:$E,$E173)-MINIFS(AE:AE,$E:$E,$E173)),
100*(AE173-MINIFS(AE:AE,$E:$E,$E173))/(MAXIFS(AE:AE,$E:$E,$E173)-MINIFS(AE:AE,$E:$E,$E173))))</f>
        <v/>
      </c>
      <c r="CU173" s="223" t="str">
        <f t="array" ref="CU173">IF(AF173="","",
IF(INDEX(Settings!$H:$H,MATCH(CU$1,Settings!$G:$G,0))=TRUE,
100-100*(AF173-MINIFS(AF:AF,$E:$E,$E173))/(MAXIFS(AF:AF,$E:$E,$E173)-MINIFS(AF:AF,$E:$E,$E173)),
100*(AF173-MINIFS(AF:AF,$E:$E,$E173))/(MAXIFS(AF:AF,$E:$E,$E173)-MINIFS(AF:AF,$E:$E,$E173))))</f>
        <v/>
      </c>
      <c r="CV173" s="223" t="str">
        <f t="array" ref="CV173">IF(AG173="","",
IF(INDEX(Settings!$H:$H,MATCH(CV$1,Settings!$G:$G,0))=TRUE,
100-100*(AG173-MINIFS(AG:AG,$E:$E,$E173))/(MAXIFS(AG:AG,$E:$E,$E173)-MINIFS(AG:AG,$E:$E,$E173)),
100*(AG173-MINIFS(AG:AG,$E:$E,$E173))/(MAXIFS(AG:AG,$E:$E,$E173)-MINIFS(AG:AG,$E:$E,$E173))))</f>
        <v/>
      </c>
      <c r="CW173" s="223" t="str">
        <f t="array" ref="CW173">IF(AH173="","",
IF(INDEX(Settings!$H:$H,MATCH(CW$1,Settings!$G:$G,0))=TRUE,
100-100*(AH173-MINIFS(AH:AH,$E:$E,$E173))/(MAXIFS(AH:AH,$E:$E,$E173)-MINIFS(AH:AH,$E:$E,$E173)),
100*(AH173-MINIFS(AH:AH,$E:$E,$E173))/(MAXIFS(AH:AH,$E:$E,$E173)-MINIFS(AH:AH,$E:$E,$E173))))</f>
        <v/>
      </c>
      <c r="CX173" s="223" t="str">
        <f t="array" ref="CX173">IF(AI173="","",
IF(INDEX(Settings!$H:$H,MATCH(CX$1,Settings!$G:$G,0))=TRUE,
100-100*(AI173-MINIFS(AI:AI,$E:$E,$E173))/(MAXIFS(AI:AI,$E:$E,$E173)-MINIFS(AI:AI,$E:$E,$E173)),
100*(AI173-MINIFS(AI:AI,$E:$E,$E173))/(MAXIFS(AI:AI,$E:$E,$E173)-MINIFS(AI:AI,$E:$E,$E173))))</f>
        <v/>
      </c>
      <c r="CY173" s="223" t="str">
        <f t="array" ref="CY173">IF(AJ173="","",
IF(INDEX(Settings!$H:$H,MATCH(CY$1,Settings!$G:$G,0))=TRUE,
100-100*(AJ173-MINIFS(AJ:AJ,$E:$E,$E173))/(MAXIFS(AJ:AJ,$E:$E,$E173)-MINIFS(AJ:AJ,$E:$E,$E173)),
100*(AJ173-MINIFS(AJ:AJ,$E:$E,$E173))/(MAXIFS(AJ:AJ,$E:$E,$E173)-MINIFS(AJ:AJ,$E:$E,$E173))))</f>
        <v/>
      </c>
      <c r="CZ173" s="223" t="str">
        <f t="array" ref="CZ173">IF(AK173="","",
IF(INDEX(Settings!$H:$H,MATCH(CZ$1,Settings!$G:$G,0))=TRUE,
100-100*(AK173-MINIFS(AK:AK,$E:$E,$E173))/(MAXIFS(AK:AK,$E:$E,$E173)-MINIFS(AK:AK,$E:$E,$E173)),
100*(AK173-MINIFS(AK:AK,$E:$E,$E173))/(MAXIFS(AK:AK,$E:$E,$E173)-MINIFS(AK:AK,$E:$E,$E173))))</f>
        <v/>
      </c>
      <c r="DA173" s="223" t="str">
        <f t="array" ref="DA173">IF(AL173="","",
IF(INDEX(Settings!$H:$H,MATCH(DA$1,Settings!$G:$G,0))=TRUE,
100-100*(AL173-MINIFS(AL:AL,$E:$E,$E173))/(MAXIFS(AL:AL,$E:$E,$E173)-MINIFS(AL:AL,$E:$E,$E173)),
100*(AL173-MINIFS(AL:AL,$E:$E,$E173))/(MAXIFS(AL:AL,$E:$E,$E173)-MINIFS(AL:AL,$E:$E,$E173))))</f>
        <v/>
      </c>
      <c r="DB173" s="223" t="str">
        <f t="array" ref="DB173">IF(AM173="","",
IF(INDEX(Settings!$H:$H,MATCH(DB$1,Settings!$G:$G,0))=TRUE,
100-100*(AM173-MINIFS(AM:AM,$E:$E,$E173))/(MAXIFS(AM:AM,$E:$E,$E173)-MINIFS(AM:AM,$E:$E,$E173)),
100*(AM173-MINIFS(AM:AM,$E:$E,$E173))/(MAXIFS(AM:AM,$E:$E,$E173)-MINIFS(AM:AM,$E:$E,$E173))))</f>
        <v/>
      </c>
      <c r="DC173" s="223" t="str">
        <f t="array" ref="DC173">IF(AN173="","",
IF(INDEX(Settings!$H:$H,MATCH(DC$1,Settings!$G:$G,0))=TRUE,
100-100*(AN173-MINIFS(AN:AN,$E:$E,$E173))/(MAXIFS(AN:AN,$E:$E,$E173)-MINIFS(AN:AN,$E:$E,$E173)),
100*(AN173-MINIFS(AN:AN,$E:$E,$E173))/(MAXIFS(AN:AN,$E:$E,$E173)-MINIFS(AN:AN,$E:$E,$E173))))</f>
        <v/>
      </c>
      <c r="DD173" s="223" t="str">
        <f t="array" ref="DD173">IF(AO173="","",
IF(INDEX(Settings!$H:$H,MATCH(DD$1,Settings!$G:$G,0))=TRUE,
100-100*(AO173-MINIFS(AO:AO,$E:$E,$E173))/(MAXIFS(AO:AO,$E:$E,$E173)-MINIFS(AO:AO,$E:$E,$E173)),
100*(AO173-MINIFS(AO:AO,$E:$E,$E173))/(MAXIFS(AO:AO,$E:$E,$E173)-MINIFS(AO:AO,$E:$E,$E173))))</f>
        <v/>
      </c>
      <c r="DE173" s="223" t="str">
        <f t="array" ref="DE173">IF(AP173="","",
IF(INDEX(Settings!$H:$H,MATCH(DE$1,Settings!$G:$G,0))=TRUE,
100-100*(AP173-MINIFS(AP:AP,$E:$E,$E173))/(MAXIFS(AP:AP,$E:$E,$E173)-MINIFS(AP:AP,$E:$E,$E173)),
100*(AP173-MINIFS(AP:AP,$E:$E,$E173))/(MAXIFS(AP:AP,$E:$E,$E173)-MINIFS(AP:AP,$E:$E,$E173))))</f>
        <v/>
      </c>
      <c r="DF173" s="223" t="str">
        <f t="array" ref="DF173">IF(AQ173="","",
IF(INDEX(Settings!$H:$H,MATCH(DF$1,Settings!$G:$G,0))=TRUE,
100-100*(AQ173-MINIFS(AQ:AQ,$E:$E,$E173))/(MAXIFS(AQ:AQ,$E:$E,$E173)-MINIFS(AQ:AQ,$E:$E,$E173)),
100*(AQ173-MINIFS(AQ:AQ,$E:$E,$E173))/(MAXIFS(AQ:AQ,$E:$E,$E173)-MINIFS(AQ:AQ,$E:$E,$E173))))</f>
        <v/>
      </c>
      <c r="DG173" s="223" t="str">
        <f t="array" ref="DG173">IF(AR173="","",
IF(INDEX(Settings!$H:$H,MATCH(DG$1,Settings!$G:$G,0))=TRUE,
100-100*(AR173-MINIFS(AR:AR,$E:$E,$E173))/(MAXIFS(AR:AR,$E:$E,$E173)-MINIFS(AR:AR,$E:$E,$E173)),
100*(AR173-MINIFS(AR:AR,$E:$E,$E173))/(MAXIFS(AR:AR,$E:$E,$E173)-MINIFS(AR:AR,$E:$E,$E173))))</f>
        <v/>
      </c>
      <c r="DH173" s="223" t="str">
        <f t="array" ref="DH173">IF(AS173="","",
IF(INDEX(Settings!$H:$H,MATCH(DH$1,Settings!$G:$G,0))=TRUE,
100-100*(AS173-MINIFS(AS:AS,$E:$E,$E173))/(MAXIFS(AS:AS,$E:$E,$E173)-MINIFS(AS:AS,$E:$E,$E173)),
100*(AS173-MINIFS(AS:AS,$E:$E,$E173))/(MAXIFS(AS:AS,$E:$E,$E173)-MINIFS(AS:AS,$E:$E,$E173))))</f>
        <v/>
      </c>
      <c r="DI173" s="223" t="str">
        <f t="array" ref="DI173">IF(AT173="","",
IF(INDEX(Settings!$H:$H,MATCH(DI$1,Settings!$G:$G,0))=TRUE,
100-100*(AT173-MINIFS(AT:AT,$E:$E,$E173))/(MAXIFS(AT:AT,$E:$E,$E173)-MINIFS(AT:AT,$E:$E,$E173)),
100*(AT173-MINIFS(AT:AT,$E:$E,$E173))/(MAXIFS(AT:AT,$E:$E,$E173)-MINIFS(AT:AT,$E:$E,$E173))))</f>
        <v/>
      </c>
      <c r="DJ173" s="223" t="str">
        <f t="array" ref="DJ173">IF(AU173="","",
IF(INDEX(Settings!$H:$H,MATCH(DJ$1,Settings!$G:$G,0))=TRUE,
100-100*(AU173-MINIFS(AU:AU,$E:$E,$E173))/(MAXIFS(AU:AU,$E:$E,$E173)-MINIFS(AU:AU,$E:$E,$E173)),
100*(AU173-MINIFS(AU:AU,$E:$E,$E173))/(MAXIFS(AU:AU,$E:$E,$E173)-MINIFS(AU:AU,$E:$E,$E173))))</f>
        <v/>
      </c>
      <c r="DK173" s="223" t="str">
        <f t="array" ref="DK173">IF(AV173="","",
IF(INDEX(Settings!$H:$H,MATCH(DK$1,Settings!$G:$G,0))=TRUE,
100-100*(AV173-MINIFS(AV:AV,$E:$E,$E173))/(MAXIFS(AV:AV,$E:$E,$E173)-MINIFS(AV:AV,$E:$E,$E173)),
100*(AV173-MINIFS(AV:AV,$E:$E,$E173))/(MAXIFS(AV:AV,$E:$E,$E173)-MINIFS(AV:AV,$E:$E,$E173))))</f>
        <v/>
      </c>
      <c r="DL173" s="223" t="str">
        <f t="array" ref="DL173">IF(AW173="","",
IF(INDEX(Settings!$H:$H,MATCH(DL$1,Settings!$G:$G,0))=TRUE,
100-100*(AW173-MINIFS(AW:AW,$E:$E,$E173))/(MAXIFS(AW:AW,$E:$E,$E173)-MINIFS(AW:AW,$E:$E,$E173)),
100*(AW173-MINIFS(AW:AW,$E:$E,$E173))/(MAXIFS(AW:AW,$E:$E,$E173)-MINIFS(AW:AW,$E:$E,$E173))))</f>
        <v/>
      </c>
      <c r="DM173" s="223" t="str">
        <f t="array" ref="DM173">IF(AX173="","",
IF(INDEX(Settings!$H:$H,MATCH(DM$1,Settings!$G:$G,0))=TRUE,
100-100*(AX173-MINIFS(AX:AX,$E:$E,$E173))/(MAXIFS(AX:AX,$E:$E,$E173)-MINIFS(AX:AX,$E:$E,$E173)),
100*(AX173-MINIFS(AX:AX,$E:$E,$E173))/(MAXIFS(AX:AX,$E:$E,$E173)-MINIFS(AX:AX,$E:$E,$E173))))</f>
        <v/>
      </c>
      <c r="DN173" s="223" t="str">
        <f t="array" ref="DN173">IF(AY173="","",
IF(INDEX(Settings!$H:$H,MATCH(DN$1,Settings!$G:$G,0))=TRUE,
100-100*(AY173-MINIFS(AY:AY,$E:$E,$E173))/(MAXIFS(AY:AY,$E:$E,$E173)-MINIFS(AY:AY,$E:$E,$E173)),
100*(AY173-MINIFS(AY:AY,$E:$E,$E173))/(MAXIFS(AY:AY,$E:$E,$E173)-MINIFS(AY:AY,$E:$E,$E173))))</f>
        <v/>
      </c>
      <c r="DO173" s="223" t="str">
        <f t="array" ref="DO173">IF(AZ173="","",
IF(INDEX(Settings!$H:$H,MATCH(DO$1,Settings!$G:$G,0))=TRUE,
100-100*(AZ173-MINIFS(AZ:AZ,$E:$E,$E173))/(MAXIFS(AZ:AZ,$E:$E,$E173)-MINIFS(AZ:AZ,$E:$E,$E173)),
100*(AZ173-MINIFS(AZ:AZ,$E:$E,$E173))/(MAXIFS(AZ:AZ,$E:$E,$E173)-MINIFS(AZ:AZ,$E:$E,$E173))))</f>
        <v/>
      </c>
      <c r="DP173" s="223" t="str">
        <f t="array" ref="DP173">IF(BA173="","",
IF(INDEX(Settings!$H:$H,MATCH(DP$1,Settings!$G:$G,0))=TRUE,
100-100*(BA173-MINIFS(BA:BA,$E:$E,$E173))/(MAXIFS(BA:BA,$E:$E,$E173)-MINIFS(BA:BA,$E:$E,$E173)),
100*(BA173-MINIFS(BA:BA,$E:$E,$E173))/(MAXIFS(BA:BA,$E:$E,$E173)-MINIFS(BA:BA,$E:$E,$E173))))</f>
        <v/>
      </c>
      <c r="DQ173" s="223" t="str">
        <f t="array" ref="DQ173">IF(BB173="","",
IF(INDEX(Settings!$H:$H,MATCH(DQ$1,Settings!$G:$G,0))=TRUE,
100-100*(BB173-MINIFS(BB:BB,$E:$E,$E173))/(MAXIFS(BB:BB,$E:$E,$E173)-MINIFS(BB:BB,$E:$E,$E173)),
100*(BB173-MINIFS(BB:BB,$E:$E,$E173))/(MAXIFS(BB:BB,$E:$E,$E173)-MINIFS(BB:BB,$E:$E,$E173))))</f>
        <v/>
      </c>
      <c r="DR173" s="223" t="str">
        <f t="array" ref="DR173">IF(BC173="","",
IF(INDEX(Settings!$H:$H,MATCH(DR$1,Settings!$G:$G,0))=TRUE,
100-100*(BC173-MINIFS(BC:BC,$E:$E,$E173))/(MAXIFS(BC:BC,$E:$E,$E173)-MINIFS(BC:BC,$E:$E,$E173)),
100*(BC173-MINIFS(BC:BC,$E:$E,$E173))/(MAXIFS(BC:BC,$E:$E,$E173)-MINIFS(BC:BC,$E:$E,$E173))))</f>
        <v/>
      </c>
      <c r="DS173" s="223" t="str">
        <f t="array" ref="DS173">IF(BD173="","",
IF(INDEX(Settings!$H:$H,MATCH(DS$1,Settings!$G:$G,0))=TRUE,
100-100*(BD173-MINIFS(BD:BD,$E:$E,$E173))/(MAXIFS(BD:BD,$E:$E,$E173)-MINIFS(BD:BD,$E:$E,$E173)),
100*(BD173-MINIFS(BD:BD,$E:$E,$E173))/(MAXIFS(BD:BD,$E:$E,$E173)-MINIFS(BD:BD,$E:$E,$E173))))</f>
        <v/>
      </c>
      <c r="DT173" s="223" t="str">
        <f t="array" ref="DT173">IF(BE173="","",
IF(INDEX(Settings!$H:$H,MATCH(DT$1,Settings!$G:$G,0))=TRUE,
100-100*(BE173-MINIFS(BE:BE,$E:$E,$E173))/(MAXIFS(BE:BE,$E:$E,$E173)-MINIFS(BE:BE,$E:$E,$E173)),
100*(BE173-MINIFS(BE:BE,$E:$E,$E173))/(MAXIFS(BE:BE,$E:$E,$E173)-MINIFS(BE:BE,$E:$E,$E173))))</f>
        <v/>
      </c>
      <c r="DU173" s="223" t="str">
        <f t="array" ref="DU173">IF(BF173="","",
IF(INDEX(Settings!$H:$H,MATCH(DU$1,Settings!$G:$G,0))=TRUE,
100-100*(BF173-MINIFS(BF:BF,$E:$E,$E173))/(MAXIFS(BF:BF,$E:$E,$E173)-MINIFS(BF:BF,$E:$E,$E173)),
100*(BF173-MINIFS(BF:BF,$E:$E,$E173))/(MAXIFS(BF:BF,$E:$E,$E173)-MINIFS(BF:BF,$E:$E,$E173))))</f>
        <v/>
      </c>
      <c r="DV173" s="223" t="str">
        <f t="array" ref="DV173">IF(BG173="","",
IF(INDEX(Settings!$H:$H,MATCH(DV$1,Settings!$G:$G,0))=TRUE,
100-100*(BG173-MINIFS(BG:BG,$E:$E,$E173))/(MAXIFS(BG:BG,$E:$E,$E173)-MINIFS(BG:BG,$E:$E,$E173)),
100*(BG173-MINIFS(BG:BG,$E:$E,$E173))/(MAXIFS(BG:BG,$E:$E,$E173)-MINIFS(BG:BG,$E:$E,$E173))))</f>
        <v/>
      </c>
      <c r="DW173" s="223" t="str">
        <f t="array" ref="DW173">IF(BH173="","",
IF(INDEX(Settings!$H:$H,MATCH(DW$1,Settings!$G:$G,0))=TRUE,
100-100*(BH173-MINIFS(BH:BH,$E:$E,$E173))/(MAXIFS(BH:BH,$E:$E,$E173)-MINIFS(BH:BH,$E:$E,$E173)),
100*(BH173-MINIFS(BH:BH,$E:$E,$E173))/(MAXIFS(BH:BH,$E:$E,$E173)-MINIFS(BH:BH,$E:$E,$E173))))</f>
        <v/>
      </c>
      <c r="DX173" s="223" t="str">
        <f t="array" ref="DX173">IF(BI173="","",
IF(INDEX(Settings!$H:$H,MATCH(DX$1,Settings!$G:$G,0))=TRUE,
100-100*(BI173-MINIFS(BI:BI,$E:$E,$E173))/(MAXIFS(BI:BI,$E:$E,$E173)-MINIFS(BI:BI,$E:$E,$E173)),
100*(BI173-MINIFS(BI:BI,$E:$E,$E173))/(MAXIFS(BI:BI,$E:$E,$E173)-MINIFS(BI:BI,$E:$E,$E173))))</f>
        <v/>
      </c>
      <c r="DY173" s="223" t="str">
        <f t="array" ref="DY173">IF(BJ173="","",
IF(INDEX(Settings!$H:$H,MATCH(DY$1,Settings!$G:$G,0))=TRUE,
100-100*(BJ173-MINIFS(BJ:BJ,$E:$E,$E173))/(MAXIFS(BJ:BJ,$E:$E,$E173)-MINIFS(BJ:BJ,$E:$E,$E173)),
100*(BJ173-MINIFS(BJ:BJ,$E:$E,$E173))/(MAXIFS(BJ:BJ,$E:$E,$E173)-MINIFS(BJ:BJ,$E:$E,$E173))))</f>
        <v/>
      </c>
      <c r="DZ173" s="225"/>
      <c r="EA173" s="225"/>
      <c r="EB173" s="225" t="str">
        <f t="shared" si="8"/>
        <v/>
      </c>
      <c r="EC173" s="225" t="str">
        <f t="shared" si="9"/>
        <v/>
      </c>
      <c r="ED173" s="225" t="str">
        <f t="shared" si="10"/>
        <v/>
      </c>
      <c r="EE173" s="225" t="str">
        <f t="shared" si="11"/>
        <v/>
      </c>
      <c r="EF173" s="225" t="str">
        <f t="shared" si="12"/>
        <v/>
      </c>
      <c r="EG173" s="225" t="str">
        <f t="shared" si="13"/>
        <v/>
      </c>
      <c r="EH173" s="225"/>
      <c r="EI173" s="225"/>
      <c r="EJ173" s="225"/>
      <c r="EK173" s="225"/>
      <c r="EL173" s="225"/>
      <c r="EM173" s="225"/>
    </row>
    <row r="174">
      <c r="A174" s="231"/>
      <c r="B174" s="231"/>
      <c r="C174" s="231"/>
      <c r="D174" s="231" t="str">
        <f t="array" ref="D174">IFERROR(INDEX(Profiles!$B:$B,MATCH($A174,Profiles!$A:$A,0)),"")</f>
        <v/>
      </c>
      <c r="E174" s="231"/>
      <c r="F174" s="231"/>
      <c r="G174" s="231"/>
      <c r="H174" s="231"/>
      <c r="I174" s="231" t="str">
        <f>IF(A174="","",IF(Settings!$N$3="DATE",F174&amp;": "&amp;TEXT(B174,"M/DD/YY"),F174&amp;": "&amp;H174))</f>
        <v/>
      </c>
      <c r="J174" s="231"/>
      <c r="K174" s="231"/>
      <c r="L174" s="231"/>
      <c r="M174" s="232" t="str">
        <f t="shared" si="14"/>
        <v/>
      </c>
      <c r="N174" s="231"/>
      <c r="O174" s="231"/>
      <c r="P174" s="231"/>
      <c r="Q174" s="231"/>
      <c r="R174" s="231"/>
      <c r="S174" s="230" t="str">
        <f>IFERROR(VLOOKUP(AF174, 'YOYO IR Scores'!A:C, 3, FALSE), "")
</f>
        <v/>
      </c>
      <c r="T174" s="231"/>
      <c r="U174" s="231"/>
      <c r="V174" s="231"/>
      <c r="W174" s="231"/>
      <c r="X174" s="233" t="str">
        <f t="shared" si="4"/>
        <v/>
      </c>
      <c r="Y174" s="234" t="str">
        <f t="shared" si="5"/>
        <v/>
      </c>
      <c r="Z174" s="234" t="str">
        <f t="shared" si="6"/>
        <v/>
      </c>
      <c r="AA174" s="233" t="str">
        <f t="shared" si="7"/>
        <v/>
      </c>
      <c r="AB174" s="232"/>
      <c r="AC174" s="232"/>
      <c r="AD174" s="232"/>
      <c r="AE174" s="232" t="str">
        <f>IFERROR(VLOOKUP(AF174, 'YOYO IR Scores'!A:C, 2, FALSE), "")</f>
        <v/>
      </c>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t="str">
        <f t="array" ref="BK174">IF(J174="","",
IF(INDEX(Settings!$H:$H,MATCH(BY$1,Settings!$G:$G,0))=TRUE,
100-100*(J174-MIN(J:J))/(MAX(J:J)-MIN(J:J)),
100*(J174-MIN(J:J))/(MAX(J:J)-MIN(J:J))))</f>
        <v/>
      </c>
      <c r="BL174" s="232" t="str">
        <f t="array" ref="BL174">IF(J174="","",
IF(INDEX(Settings!$H:$H,MATCH(BY$1,Settings!$G:$G,0))=TRUE,
100-100*(J174-MINIFS(J:J,$E:$E,$E174))/(MAXIFS(J:J,$E:$E,$E174)-MINIFS(J:J,$E:$E,$E174)),
100*(J174-MINIFS(J:J,$E:$E,$E174))/(MAXIFS(J:J,$E:$E,$E174)-MINIFS(J:J,$E:$E,$E174))))</f>
        <v/>
      </c>
      <c r="BM174" s="232" t="str">
        <f t="array" ref="BM174">IF(J174="","",
IF(INDEX(Settings!$H:$H,MATCH(BY$1,Settings!$G:$G,0))=TRUE,
100-100*(J174-MINIFS(J:J,$E:$E,$E174,$I:$I,$I174))/(MAXIFS(J:J,$E:$E,$E174,$I:$I,$I174)-MINIFS(J:J,$E:$E,$E174,$I:$I,$I174)),
100*(J174-MINIFS(J:J,$E:$E,$E174,$I:$I,$I174))/(MAXIFS(J:J,$E:$E,$E174,$I:$I,$I174)-MINIFS(J:J,$E:$E,$E174,$I:$I,$I174))))</f>
        <v/>
      </c>
      <c r="BN174" s="231" t="str">
        <f t="array" ref="BN174">IF(J174="","",
IF(INDEX(Settings!$H:$H,MATCH(BY$1,Settings!$G:$G,0))=TRUE,
100-100*PERCENTRANK(J:J,J174),
100*PERCENTRANK(J:J,J174)))</f>
        <v/>
      </c>
      <c r="BO174" s="231" t="str">
        <f>IFERROR(__xludf.DUMMYFUNCTION("IF(J174="""","""",
IF(INDEX(Settings!$H:$H,MATCH(BY$1,Settings!$G:$G,0))=TRUE,
100-100*PERCENTRANK(FILTER(J:J,$E:$E=$E174),J174),
100*PERCENTRANK(FILTER(J:J,$E:$E=$E174),J174)))"),"")</f>
        <v/>
      </c>
      <c r="BP174" s="231" t="str">
        <f>IFERROR(__xludf.DUMMYFUNCTION("IF(J174="""","""",
IF(INDEX(Settings!$H:$H,MATCH(BY$1,Settings!$G:$G,0))=TRUE,
100-100*PERCENTRANK(FILTER(J:J,$E:$E=$E174,$I:$I=$I174),J174),
100*PERCENTRANK(FILTER(J:J,$E:$E=$E174,$I:$I=$I174),J174)))"),"")</f>
        <v/>
      </c>
      <c r="BQ174" s="233" t="str">
        <f t="array" ref="BQ174">IF(J174="","",
IF(INDEX(Settings!$H:$H,MATCH(BY$1,Settings!$G:$G,0))=TRUE,
-1*(J174-AVERAGE(J:J))/STDEV(J:J),
(J174-AVERAGE(J:J))/STDEV(J:J)))</f>
        <v/>
      </c>
      <c r="BR174" s="233" t="str">
        <f>IFERROR(__xludf.DUMMYFUNCTION("IF(J174="""","""",
IF(INDEX(Settings!$H:$H,MATCH(BY$1,Settings!$G:$G,0))=TRUE,
-1*(J174-AVERAGEIFS(J:J,$E:$E,$E174))/STDEV(FILTER(J:J,$E:$E=$E174)),
(J174-AVERAGEIFS(J:J,$E:$E,$E174))/STDEV(FILTER(J:J,$E:$E=$E174))))"),"")</f>
        <v/>
      </c>
      <c r="BS174" s="233"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1"/>
      <c r="BX174" s="231"/>
      <c r="BY174" s="232" t="str">
        <f t="array" ref="BY174">IF(J174="","",
IF(INDEX(Settings!$H:$H,MATCH(BY$1,Settings!$G:$G,0))=TRUE,
100-100*(J174-MINIFS(J:J,$E:$E,$E174))/(MAXIFS(J:J,$E:$E,$E174)-MINIFS(J:J,$E:$E,$E174)),
100*(J174-MINIFS(J:J,$E:$E,$E174))/(MAXIFS(J:J,$E:$E,$E174)-MINIFS(J:J,$E:$E,$E174))))</f>
        <v/>
      </c>
      <c r="BZ174" s="232" t="str">
        <f t="array" ref="BZ174">IF(K174="","",
IF(INDEX(Settings!$H:$H,MATCH(BZ$1,Settings!$G:$G,0))=TRUE,
100-100*(K174-MINIFS(K:K,$E:$E,$E174))/(MAXIFS(K:K,$E:$E,$E174)-MINIFS(K:K,$E:$E,$E174)),
100*(K174-MINIFS(K:K,$E:$E,$E174))/(MAXIFS(K:K,$E:$E,$E174)-MINIFS(K:K,$E:$E,$E174))))</f>
        <v/>
      </c>
      <c r="CA174" s="232" t="str">
        <f t="array" ref="CA174">IF(L174="","",
IF(INDEX(Settings!$H:$H,MATCH(CA$1,Settings!$G:$G,0))=TRUE,
100-100*(L174-MINIFS(L:L,$E:$E,$E174))/(MAXIFS(L:L,$E:$E,$E174)-MINIFS(L:L,$E:$E,$E174)),
100*(L174-MINIFS(L:L,$E:$E,$E174))/(MAXIFS(L:L,$E:$E,$E174)-MINIFS(L:L,$E:$E,$E174))))</f>
        <v/>
      </c>
      <c r="CB174" s="232" t="str">
        <f t="array" ref="CB174">IF(M174="","",
IF(INDEX(Settings!$H:$H,MATCH(CB$1,Settings!$G:$G,0))=TRUE,
100-100*(M174-MINIFS(M:M,$E:$E,$E174))/(MAXIFS(M:M,$E:$E,$E174)-MINIFS(M:M,$E:$E,$E174)),
100*(M174-MINIFS(M:M,$E:$E,$E174))/(MAXIFS(M:M,$E:$E,$E174)-MINIFS(M:M,$E:$E,$E174))))</f>
        <v/>
      </c>
      <c r="CC174" s="232" t="str">
        <f t="array" ref="CC174">IF(N174="","",
IF(INDEX(Settings!$H:$H,MATCH(CC$1,Settings!$G:$G,0))=TRUE,
100-100*(N174-MINIFS(N:N,$E:$E,$E174))/(MAXIFS(N:N,$E:$E,$E174)-MINIFS(N:N,$E:$E,$E174)),
100*(N174-MINIFS(N:N,$E:$E,$E174))/(MAXIFS(N:N,$E:$E,$E174)-MINIFS(N:N,$E:$E,$E174))))</f>
        <v/>
      </c>
      <c r="CD174" s="232" t="str">
        <f t="array" ref="CD174">IF(O174="","",
IF(INDEX(Settings!$H:$H,MATCH(CD$1,Settings!$G:$G,0))=TRUE,
100-100*(O174-MINIFS(O:O,$E:$E,$E174))/(MAXIFS(O:O,$E:$E,$E174)-MINIFS(O:O,$E:$E,$E174)),
100*(O174-MINIFS(O:O,$E:$E,$E174))/(MAXIFS(O:O,$E:$E,$E174)-MINIFS(O:O,$E:$E,$E174))))</f>
        <v/>
      </c>
      <c r="CE174" s="232" t="str">
        <f t="array" ref="CE174">IF(P174="","",
IF(INDEX(Settings!$H:$H,MATCH(CE$1,Settings!$G:$G,0))=TRUE,
100-100*(P174-MINIFS(P:P,$E:$E,$E174))/(MAXIFS(P:P,$E:$E,$E174)-MINIFS(P:P,$E:$E,$E174)),
100*(P174-MINIFS(P:P,$E:$E,$E174))/(MAXIFS(P:P,$E:$E,$E174)-MINIFS(P:P,$E:$E,$E174))))</f>
        <v/>
      </c>
      <c r="CF174" s="232" t="str">
        <f t="array" ref="CF174">IF(Q174="","",
IF(INDEX(Settings!$H:$H,MATCH(CF$1,Settings!$G:$G,0))=TRUE,
100-100*(Q174-MINIFS(Q:Q,$E:$E,$E174))/(MAXIFS(Q:Q,$E:$E,$E174)-MINIFS(Q:Q,$E:$E,$E174)),
100*(Q174-MINIFS(Q:Q,$E:$E,$E174))/(MAXIFS(Q:Q,$E:$E,$E174)-MINIFS(Q:Q,$E:$E,$E174))))</f>
        <v/>
      </c>
      <c r="CG174" s="232" t="str">
        <f t="array" ref="CG174">IF(R174="","",
IF(INDEX(Settings!$H:$H,MATCH(CG$1,Settings!$G:$G,0))=TRUE,
100-100*(R174-MINIFS(R:R,$E:$E,$E174))/(MAXIFS(R:R,$E:$E,$E174)-MINIFS(R:R,$E:$E,$E174)),
100*(R174-MINIFS(R:R,$E:$E,$E174))/(MAXIFS(R:R,$E:$E,$E174)-MINIFS(R:R,$E:$E,$E174))))</f>
        <v/>
      </c>
      <c r="CH174" s="232" t="str">
        <f t="array" ref="CH174">IF(S174="","",
IF(INDEX(Settings!$H:$H,MATCH(CH$1,Settings!$G:$G,0))=TRUE,
100-100*(S174-MINIFS(S:S,$E:$E,$E174))/(MAXIFS(S:S,$E:$E,$E174)-MINIFS(S:S,$E:$E,$E174)),
100*(S174-MINIFS(S:S,$E:$E,$E174))/(MAXIFS(S:S,$E:$E,$E174)-MINIFS(S:S,$E:$E,$E174))))</f>
        <v/>
      </c>
      <c r="CI174" s="232" t="str">
        <f t="array" ref="CI174">IF(T174="","",
IF(INDEX(Settings!$H:$H,MATCH(CI$1,Settings!$G:$G,0))=TRUE,
100-100*(T174-MINIFS(T:T,$E:$E,$E174))/(MAXIFS(T:T,$E:$E,$E174)-MINIFS(T:T,$E:$E,$E174)),
100*(T174-MINIFS(T:T,$E:$E,$E174))/(MAXIFS(T:T,$E:$E,$E174)-MINIFS(T:T,$E:$E,$E174))))</f>
        <v/>
      </c>
      <c r="CJ174" s="232" t="str">
        <f t="array" ref="CJ174">IF(U174="","",
IF(INDEX(Settings!$H:$H,MATCH(CJ$1,Settings!$G:$G,0))=TRUE,
100-100*(U174-MINIFS(U:U,$E:$E,$E174))/(MAXIFS(U:U,$E:$E,$E174)-MINIFS(U:U,$E:$E,$E174)),
100*(U174-MINIFS(U:U,$E:$E,$E174))/(MAXIFS(U:U,$E:$E,$E174)-MINIFS(U:U,$E:$E,$E174))))</f>
        <v/>
      </c>
      <c r="CK174" s="232" t="str">
        <f t="array" ref="CK174">IF(V174="","",
IF(INDEX(Settings!$H:$H,MATCH(CK$1,Settings!$G:$G,0))=TRUE,
100-100*(V174-MINIFS(V:V,$E:$E,$E174))/(MAXIFS(V:V,$E:$E,$E174)-MINIFS(V:V,$E:$E,$E174)),
100*(V174-MINIFS(V:V,$E:$E,$E174))/(MAXIFS(V:V,$E:$E,$E174)-MINIFS(V:V,$E:$E,$E174))))</f>
        <v/>
      </c>
      <c r="CL174" s="232" t="str">
        <f t="array" ref="CL174">IF(W174="","",
IF(INDEX(Settings!$H:$H,MATCH(CL$1,Settings!$G:$G,0))=TRUE,
100-100*(W174-MINIFS(W:W,$E:$E,$E174))/(MAXIFS(W:W,$E:$E,$E174)-MINIFS(W:W,$E:$E,$E174)),
100*(W174-MINIFS(W:W,$E:$E,$E174))/(MAXIFS(W:W,$E:$E,$E174)-MINIFS(W:W,$E:$E,$E174))))</f>
        <v/>
      </c>
      <c r="CM174" s="232" t="str">
        <f t="array" ref="CM174">IF(X174="","",
IF(INDEX(Settings!$H:$H,MATCH(CM$1,Settings!$G:$G,0))=TRUE,
100-100*(X174-MINIFS(X:X,$E:$E,$E174))/(MAXIFS(X:X,$E:$E,$E174)-MINIFS(X:X,$E:$E,$E174)),
100*(X174-MINIFS(X:X,$E:$E,$E174))/(MAXIFS(X:X,$E:$E,$E174)-MINIFS(X:X,$E:$E,$E174))))</f>
        <v/>
      </c>
      <c r="CN174" s="232" t="str">
        <f t="array" ref="CN174">IF(Y174="","",
IF(INDEX(Settings!$H:$H,MATCH(CN$1,Settings!$G:$G,0))=TRUE,
100-100*(Y174-MINIFS(Y:Y,$E:$E,$E174))/(MAXIFS(Y:Y,$E:$E,$E174)-MINIFS(Y:Y,$E:$E,$E174)),
100*(Y174-MINIFS(Y:Y,$E:$E,$E174))/(MAXIFS(Y:Y,$E:$E,$E174)-MINIFS(Y:Y,$E:$E,$E174))))</f>
        <v/>
      </c>
      <c r="CO174" s="232" t="str">
        <f t="array" ref="CO174">IF(Z174="","",
IF(INDEX(Settings!$H:$H,MATCH(CO$1,Settings!$G:$G,0))=TRUE,
100-100*(Z174-MINIFS(Z:Z,$E:$E,$E174))/(MAXIFS(Z:Z,$E:$E,$E174)-MINIFS(Z:Z,$E:$E,$E174)),
100*(Z174-MINIFS(Z:Z,$E:$E,$E174))/(MAXIFS(Z:Z,$E:$E,$E174)-MINIFS(Z:Z,$E:$E,$E174))))</f>
        <v/>
      </c>
      <c r="CP174" s="232" t="str">
        <f t="array" ref="CP174">IF(AA174="","",
IF(INDEX(Settings!$H:$H,MATCH(CP$1,Settings!$G:$G,0))=TRUE,
100-100*(AA174-MINIFS(AA:AA,$E:$E,$E174))/(MAXIFS(AA:AA,$E:$E,$E174)-MINIFS(AA:AA,$E:$E,$E174)),
100*(AA174-MINIFS(AA:AA,$E:$E,$E174))/(MAXIFS(AA:AA,$E:$E,$E174)-MINIFS(AA:AA,$E:$E,$E174))))</f>
        <v/>
      </c>
      <c r="CQ174" s="232" t="str">
        <f t="array" ref="CQ174">IF(AB174="","",
IF(INDEX(Settings!$H:$H,MATCH(CQ$1,Settings!$G:$G,0))=TRUE,
100-100*(AB174-MINIFS(AB:AB,$E:$E,$E174))/(MAXIFS(AB:AB,$E:$E,$E174)-MINIFS(AB:AB,$E:$E,$E174)),
100*(AB174-MINIFS(AB:AB,$E:$E,$E174))/(MAXIFS(AB:AB,$E:$E,$E174)-MINIFS(AB:AB,$E:$E,$E174))))</f>
        <v/>
      </c>
      <c r="CR174" s="232" t="str">
        <f t="array" ref="CR174">IF(AC174="","",
IF(INDEX(Settings!$H:$H,MATCH(CR$1,Settings!$G:$G,0))=TRUE,
100-100*(AC174-MINIFS(AC:AC,$E:$E,$E174))/(MAXIFS(AC:AC,$E:$E,$E174)-MINIFS(AC:AC,$E:$E,$E174)),
100*(AC174-MINIFS(AC:AC,$E:$E,$E174))/(MAXIFS(AC:AC,$E:$E,$E174)-MINIFS(AC:AC,$E:$E,$E174))))</f>
        <v/>
      </c>
      <c r="CS174" s="232" t="str">
        <f t="array" ref="CS174">IF(AD174="","",
IF(INDEX(Settings!$H:$H,MATCH(CS$1,Settings!$G:$G,0))=TRUE,
100-100*(AD174-MINIFS(AD:AD,$E:$E,$E174))/(MAXIFS(AD:AD,$E:$E,$E174)-MINIFS(AD:AD,$E:$E,$E174)),
100*(AD174-MINIFS(AD:AD,$E:$E,$E174))/(MAXIFS(AD:AD,$E:$E,$E174)-MINIFS(AD:AD,$E:$E,$E174))))</f>
        <v/>
      </c>
      <c r="CT174" s="232" t="str">
        <f t="array" ref="CT174">IF(AE174="","",
IF(INDEX(Settings!$H:$H,MATCH(CT$1,Settings!$G:$G,0))=TRUE,
100-100*(AE174-MINIFS(AE:AE,$E:$E,$E174))/(MAXIFS(AE:AE,$E:$E,$E174)-MINIFS(AE:AE,$E:$E,$E174)),
100*(AE174-MINIFS(AE:AE,$E:$E,$E174))/(MAXIFS(AE:AE,$E:$E,$E174)-MINIFS(AE:AE,$E:$E,$E174))))</f>
        <v/>
      </c>
      <c r="CU174" s="232" t="str">
        <f t="array" ref="CU174">IF(AF174="","",
IF(INDEX(Settings!$H:$H,MATCH(CU$1,Settings!$G:$G,0))=TRUE,
100-100*(AF174-MINIFS(AF:AF,$E:$E,$E174))/(MAXIFS(AF:AF,$E:$E,$E174)-MINIFS(AF:AF,$E:$E,$E174)),
100*(AF174-MINIFS(AF:AF,$E:$E,$E174))/(MAXIFS(AF:AF,$E:$E,$E174)-MINIFS(AF:AF,$E:$E,$E174))))</f>
        <v/>
      </c>
      <c r="CV174" s="232" t="str">
        <f t="array" ref="CV174">IF(AG174="","",
IF(INDEX(Settings!$H:$H,MATCH(CV$1,Settings!$G:$G,0))=TRUE,
100-100*(AG174-MINIFS(AG:AG,$E:$E,$E174))/(MAXIFS(AG:AG,$E:$E,$E174)-MINIFS(AG:AG,$E:$E,$E174)),
100*(AG174-MINIFS(AG:AG,$E:$E,$E174))/(MAXIFS(AG:AG,$E:$E,$E174)-MINIFS(AG:AG,$E:$E,$E174))))</f>
        <v/>
      </c>
      <c r="CW174" s="232" t="str">
        <f t="array" ref="CW174">IF(AH174="","",
IF(INDEX(Settings!$H:$H,MATCH(CW$1,Settings!$G:$G,0))=TRUE,
100-100*(AH174-MINIFS(AH:AH,$E:$E,$E174))/(MAXIFS(AH:AH,$E:$E,$E174)-MINIFS(AH:AH,$E:$E,$E174)),
100*(AH174-MINIFS(AH:AH,$E:$E,$E174))/(MAXIFS(AH:AH,$E:$E,$E174)-MINIFS(AH:AH,$E:$E,$E174))))</f>
        <v/>
      </c>
      <c r="CX174" s="232" t="str">
        <f t="array" ref="CX174">IF(AI174="","",
IF(INDEX(Settings!$H:$H,MATCH(CX$1,Settings!$G:$G,0))=TRUE,
100-100*(AI174-MINIFS(AI:AI,$E:$E,$E174))/(MAXIFS(AI:AI,$E:$E,$E174)-MINIFS(AI:AI,$E:$E,$E174)),
100*(AI174-MINIFS(AI:AI,$E:$E,$E174))/(MAXIFS(AI:AI,$E:$E,$E174)-MINIFS(AI:AI,$E:$E,$E174))))</f>
        <v/>
      </c>
      <c r="CY174" s="232" t="str">
        <f t="array" ref="CY174">IF(AJ174="","",
IF(INDEX(Settings!$H:$H,MATCH(CY$1,Settings!$G:$G,0))=TRUE,
100-100*(AJ174-MINIFS(AJ:AJ,$E:$E,$E174))/(MAXIFS(AJ:AJ,$E:$E,$E174)-MINIFS(AJ:AJ,$E:$E,$E174)),
100*(AJ174-MINIFS(AJ:AJ,$E:$E,$E174))/(MAXIFS(AJ:AJ,$E:$E,$E174)-MINIFS(AJ:AJ,$E:$E,$E174))))</f>
        <v/>
      </c>
      <c r="CZ174" s="232" t="str">
        <f t="array" ref="CZ174">IF(AK174="","",
IF(INDEX(Settings!$H:$H,MATCH(CZ$1,Settings!$G:$G,0))=TRUE,
100-100*(AK174-MINIFS(AK:AK,$E:$E,$E174))/(MAXIFS(AK:AK,$E:$E,$E174)-MINIFS(AK:AK,$E:$E,$E174)),
100*(AK174-MINIFS(AK:AK,$E:$E,$E174))/(MAXIFS(AK:AK,$E:$E,$E174)-MINIFS(AK:AK,$E:$E,$E174))))</f>
        <v/>
      </c>
      <c r="DA174" s="232" t="str">
        <f t="array" ref="DA174">IF(AL174="","",
IF(INDEX(Settings!$H:$H,MATCH(DA$1,Settings!$G:$G,0))=TRUE,
100-100*(AL174-MINIFS(AL:AL,$E:$E,$E174))/(MAXIFS(AL:AL,$E:$E,$E174)-MINIFS(AL:AL,$E:$E,$E174)),
100*(AL174-MINIFS(AL:AL,$E:$E,$E174))/(MAXIFS(AL:AL,$E:$E,$E174)-MINIFS(AL:AL,$E:$E,$E174))))</f>
        <v/>
      </c>
      <c r="DB174" s="232" t="str">
        <f t="array" ref="DB174">IF(AM174="","",
IF(INDEX(Settings!$H:$H,MATCH(DB$1,Settings!$G:$G,0))=TRUE,
100-100*(AM174-MINIFS(AM:AM,$E:$E,$E174))/(MAXIFS(AM:AM,$E:$E,$E174)-MINIFS(AM:AM,$E:$E,$E174)),
100*(AM174-MINIFS(AM:AM,$E:$E,$E174))/(MAXIFS(AM:AM,$E:$E,$E174)-MINIFS(AM:AM,$E:$E,$E174))))</f>
        <v/>
      </c>
      <c r="DC174" s="232" t="str">
        <f t="array" ref="DC174">IF(AN174="","",
IF(INDEX(Settings!$H:$H,MATCH(DC$1,Settings!$G:$G,0))=TRUE,
100-100*(AN174-MINIFS(AN:AN,$E:$E,$E174))/(MAXIFS(AN:AN,$E:$E,$E174)-MINIFS(AN:AN,$E:$E,$E174)),
100*(AN174-MINIFS(AN:AN,$E:$E,$E174))/(MAXIFS(AN:AN,$E:$E,$E174)-MINIFS(AN:AN,$E:$E,$E174))))</f>
        <v/>
      </c>
      <c r="DD174" s="232" t="str">
        <f t="array" ref="DD174">IF(AO174="","",
IF(INDEX(Settings!$H:$H,MATCH(DD$1,Settings!$G:$G,0))=TRUE,
100-100*(AO174-MINIFS(AO:AO,$E:$E,$E174))/(MAXIFS(AO:AO,$E:$E,$E174)-MINIFS(AO:AO,$E:$E,$E174)),
100*(AO174-MINIFS(AO:AO,$E:$E,$E174))/(MAXIFS(AO:AO,$E:$E,$E174)-MINIFS(AO:AO,$E:$E,$E174))))</f>
        <v/>
      </c>
      <c r="DE174" s="232" t="str">
        <f t="array" ref="DE174">IF(AP174="","",
IF(INDEX(Settings!$H:$H,MATCH(DE$1,Settings!$G:$G,0))=TRUE,
100-100*(AP174-MINIFS(AP:AP,$E:$E,$E174))/(MAXIFS(AP:AP,$E:$E,$E174)-MINIFS(AP:AP,$E:$E,$E174)),
100*(AP174-MINIFS(AP:AP,$E:$E,$E174))/(MAXIFS(AP:AP,$E:$E,$E174)-MINIFS(AP:AP,$E:$E,$E174))))</f>
        <v/>
      </c>
      <c r="DF174" s="232" t="str">
        <f t="array" ref="DF174">IF(AQ174="","",
IF(INDEX(Settings!$H:$H,MATCH(DF$1,Settings!$G:$G,0))=TRUE,
100-100*(AQ174-MINIFS(AQ:AQ,$E:$E,$E174))/(MAXIFS(AQ:AQ,$E:$E,$E174)-MINIFS(AQ:AQ,$E:$E,$E174)),
100*(AQ174-MINIFS(AQ:AQ,$E:$E,$E174))/(MAXIFS(AQ:AQ,$E:$E,$E174)-MINIFS(AQ:AQ,$E:$E,$E174))))</f>
        <v/>
      </c>
      <c r="DG174" s="232" t="str">
        <f t="array" ref="DG174">IF(AR174="","",
IF(INDEX(Settings!$H:$H,MATCH(DG$1,Settings!$G:$G,0))=TRUE,
100-100*(AR174-MINIFS(AR:AR,$E:$E,$E174))/(MAXIFS(AR:AR,$E:$E,$E174)-MINIFS(AR:AR,$E:$E,$E174)),
100*(AR174-MINIFS(AR:AR,$E:$E,$E174))/(MAXIFS(AR:AR,$E:$E,$E174)-MINIFS(AR:AR,$E:$E,$E174))))</f>
        <v/>
      </c>
      <c r="DH174" s="232" t="str">
        <f t="array" ref="DH174">IF(AS174="","",
IF(INDEX(Settings!$H:$H,MATCH(DH$1,Settings!$G:$G,0))=TRUE,
100-100*(AS174-MINIFS(AS:AS,$E:$E,$E174))/(MAXIFS(AS:AS,$E:$E,$E174)-MINIFS(AS:AS,$E:$E,$E174)),
100*(AS174-MINIFS(AS:AS,$E:$E,$E174))/(MAXIFS(AS:AS,$E:$E,$E174)-MINIFS(AS:AS,$E:$E,$E174))))</f>
        <v/>
      </c>
      <c r="DI174" s="232" t="str">
        <f t="array" ref="DI174">IF(AT174="","",
IF(INDEX(Settings!$H:$H,MATCH(DI$1,Settings!$G:$G,0))=TRUE,
100-100*(AT174-MINIFS(AT:AT,$E:$E,$E174))/(MAXIFS(AT:AT,$E:$E,$E174)-MINIFS(AT:AT,$E:$E,$E174)),
100*(AT174-MINIFS(AT:AT,$E:$E,$E174))/(MAXIFS(AT:AT,$E:$E,$E174)-MINIFS(AT:AT,$E:$E,$E174))))</f>
        <v/>
      </c>
      <c r="DJ174" s="232" t="str">
        <f t="array" ref="DJ174">IF(AU174="","",
IF(INDEX(Settings!$H:$H,MATCH(DJ$1,Settings!$G:$G,0))=TRUE,
100-100*(AU174-MINIFS(AU:AU,$E:$E,$E174))/(MAXIFS(AU:AU,$E:$E,$E174)-MINIFS(AU:AU,$E:$E,$E174)),
100*(AU174-MINIFS(AU:AU,$E:$E,$E174))/(MAXIFS(AU:AU,$E:$E,$E174)-MINIFS(AU:AU,$E:$E,$E174))))</f>
        <v/>
      </c>
      <c r="DK174" s="232" t="str">
        <f t="array" ref="DK174">IF(AV174="","",
IF(INDEX(Settings!$H:$H,MATCH(DK$1,Settings!$G:$G,0))=TRUE,
100-100*(AV174-MINIFS(AV:AV,$E:$E,$E174))/(MAXIFS(AV:AV,$E:$E,$E174)-MINIFS(AV:AV,$E:$E,$E174)),
100*(AV174-MINIFS(AV:AV,$E:$E,$E174))/(MAXIFS(AV:AV,$E:$E,$E174)-MINIFS(AV:AV,$E:$E,$E174))))</f>
        <v/>
      </c>
      <c r="DL174" s="232" t="str">
        <f t="array" ref="DL174">IF(AW174="","",
IF(INDEX(Settings!$H:$H,MATCH(DL$1,Settings!$G:$G,0))=TRUE,
100-100*(AW174-MINIFS(AW:AW,$E:$E,$E174))/(MAXIFS(AW:AW,$E:$E,$E174)-MINIFS(AW:AW,$E:$E,$E174)),
100*(AW174-MINIFS(AW:AW,$E:$E,$E174))/(MAXIFS(AW:AW,$E:$E,$E174)-MINIFS(AW:AW,$E:$E,$E174))))</f>
        <v/>
      </c>
      <c r="DM174" s="232" t="str">
        <f t="array" ref="DM174">IF(AX174="","",
IF(INDEX(Settings!$H:$H,MATCH(DM$1,Settings!$G:$G,0))=TRUE,
100-100*(AX174-MINIFS(AX:AX,$E:$E,$E174))/(MAXIFS(AX:AX,$E:$E,$E174)-MINIFS(AX:AX,$E:$E,$E174)),
100*(AX174-MINIFS(AX:AX,$E:$E,$E174))/(MAXIFS(AX:AX,$E:$E,$E174)-MINIFS(AX:AX,$E:$E,$E174))))</f>
        <v/>
      </c>
      <c r="DN174" s="232" t="str">
        <f t="array" ref="DN174">IF(AY174="","",
IF(INDEX(Settings!$H:$H,MATCH(DN$1,Settings!$G:$G,0))=TRUE,
100-100*(AY174-MINIFS(AY:AY,$E:$E,$E174))/(MAXIFS(AY:AY,$E:$E,$E174)-MINIFS(AY:AY,$E:$E,$E174)),
100*(AY174-MINIFS(AY:AY,$E:$E,$E174))/(MAXIFS(AY:AY,$E:$E,$E174)-MINIFS(AY:AY,$E:$E,$E174))))</f>
        <v/>
      </c>
      <c r="DO174" s="232" t="str">
        <f t="array" ref="DO174">IF(AZ174="","",
IF(INDEX(Settings!$H:$H,MATCH(DO$1,Settings!$G:$G,0))=TRUE,
100-100*(AZ174-MINIFS(AZ:AZ,$E:$E,$E174))/(MAXIFS(AZ:AZ,$E:$E,$E174)-MINIFS(AZ:AZ,$E:$E,$E174)),
100*(AZ174-MINIFS(AZ:AZ,$E:$E,$E174))/(MAXIFS(AZ:AZ,$E:$E,$E174)-MINIFS(AZ:AZ,$E:$E,$E174))))</f>
        <v/>
      </c>
      <c r="DP174" s="232" t="str">
        <f t="array" ref="DP174">IF(BA174="","",
IF(INDEX(Settings!$H:$H,MATCH(DP$1,Settings!$G:$G,0))=TRUE,
100-100*(BA174-MINIFS(BA:BA,$E:$E,$E174))/(MAXIFS(BA:BA,$E:$E,$E174)-MINIFS(BA:BA,$E:$E,$E174)),
100*(BA174-MINIFS(BA:BA,$E:$E,$E174))/(MAXIFS(BA:BA,$E:$E,$E174)-MINIFS(BA:BA,$E:$E,$E174))))</f>
        <v/>
      </c>
      <c r="DQ174" s="232" t="str">
        <f t="array" ref="DQ174">IF(BB174="","",
IF(INDEX(Settings!$H:$H,MATCH(DQ$1,Settings!$G:$G,0))=TRUE,
100-100*(BB174-MINIFS(BB:BB,$E:$E,$E174))/(MAXIFS(BB:BB,$E:$E,$E174)-MINIFS(BB:BB,$E:$E,$E174)),
100*(BB174-MINIFS(BB:BB,$E:$E,$E174))/(MAXIFS(BB:BB,$E:$E,$E174)-MINIFS(BB:BB,$E:$E,$E174))))</f>
        <v/>
      </c>
      <c r="DR174" s="232" t="str">
        <f t="array" ref="DR174">IF(BC174="","",
IF(INDEX(Settings!$H:$H,MATCH(DR$1,Settings!$G:$G,0))=TRUE,
100-100*(BC174-MINIFS(BC:BC,$E:$E,$E174))/(MAXIFS(BC:BC,$E:$E,$E174)-MINIFS(BC:BC,$E:$E,$E174)),
100*(BC174-MINIFS(BC:BC,$E:$E,$E174))/(MAXIFS(BC:BC,$E:$E,$E174)-MINIFS(BC:BC,$E:$E,$E174))))</f>
        <v/>
      </c>
      <c r="DS174" s="232" t="str">
        <f t="array" ref="DS174">IF(BD174="","",
IF(INDEX(Settings!$H:$H,MATCH(DS$1,Settings!$G:$G,0))=TRUE,
100-100*(BD174-MINIFS(BD:BD,$E:$E,$E174))/(MAXIFS(BD:BD,$E:$E,$E174)-MINIFS(BD:BD,$E:$E,$E174)),
100*(BD174-MINIFS(BD:BD,$E:$E,$E174))/(MAXIFS(BD:BD,$E:$E,$E174)-MINIFS(BD:BD,$E:$E,$E174))))</f>
        <v/>
      </c>
      <c r="DT174" s="232" t="str">
        <f t="array" ref="DT174">IF(BE174="","",
IF(INDEX(Settings!$H:$H,MATCH(DT$1,Settings!$G:$G,0))=TRUE,
100-100*(BE174-MINIFS(BE:BE,$E:$E,$E174))/(MAXIFS(BE:BE,$E:$E,$E174)-MINIFS(BE:BE,$E:$E,$E174)),
100*(BE174-MINIFS(BE:BE,$E:$E,$E174))/(MAXIFS(BE:BE,$E:$E,$E174)-MINIFS(BE:BE,$E:$E,$E174))))</f>
        <v/>
      </c>
      <c r="DU174" s="232" t="str">
        <f t="array" ref="DU174">IF(BF174="","",
IF(INDEX(Settings!$H:$H,MATCH(DU$1,Settings!$G:$G,0))=TRUE,
100-100*(BF174-MINIFS(BF:BF,$E:$E,$E174))/(MAXIFS(BF:BF,$E:$E,$E174)-MINIFS(BF:BF,$E:$E,$E174)),
100*(BF174-MINIFS(BF:BF,$E:$E,$E174))/(MAXIFS(BF:BF,$E:$E,$E174)-MINIFS(BF:BF,$E:$E,$E174))))</f>
        <v/>
      </c>
      <c r="DV174" s="232" t="str">
        <f t="array" ref="DV174">IF(BG174="","",
IF(INDEX(Settings!$H:$H,MATCH(DV$1,Settings!$G:$G,0))=TRUE,
100-100*(BG174-MINIFS(BG:BG,$E:$E,$E174))/(MAXIFS(BG:BG,$E:$E,$E174)-MINIFS(BG:BG,$E:$E,$E174)),
100*(BG174-MINIFS(BG:BG,$E:$E,$E174))/(MAXIFS(BG:BG,$E:$E,$E174)-MINIFS(BG:BG,$E:$E,$E174))))</f>
        <v/>
      </c>
      <c r="DW174" s="232" t="str">
        <f t="array" ref="DW174">IF(BH174="","",
IF(INDEX(Settings!$H:$H,MATCH(DW$1,Settings!$G:$G,0))=TRUE,
100-100*(BH174-MINIFS(BH:BH,$E:$E,$E174))/(MAXIFS(BH:BH,$E:$E,$E174)-MINIFS(BH:BH,$E:$E,$E174)),
100*(BH174-MINIFS(BH:BH,$E:$E,$E174))/(MAXIFS(BH:BH,$E:$E,$E174)-MINIFS(BH:BH,$E:$E,$E174))))</f>
        <v/>
      </c>
      <c r="DX174" s="232" t="str">
        <f t="array" ref="DX174">IF(BI174="","",
IF(INDEX(Settings!$H:$H,MATCH(DX$1,Settings!$G:$G,0))=TRUE,
100-100*(BI174-MINIFS(BI:BI,$E:$E,$E174))/(MAXIFS(BI:BI,$E:$E,$E174)-MINIFS(BI:BI,$E:$E,$E174)),
100*(BI174-MINIFS(BI:BI,$E:$E,$E174))/(MAXIFS(BI:BI,$E:$E,$E174)-MINIFS(BI:BI,$E:$E,$E174))))</f>
        <v/>
      </c>
      <c r="DY174" s="232" t="str">
        <f t="array" ref="DY174">IF(BJ174="","",
IF(INDEX(Settings!$H:$H,MATCH(DY$1,Settings!$G:$G,0))=TRUE,
100-100*(BJ174-MINIFS(BJ:BJ,$E:$E,$E174))/(MAXIFS(BJ:BJ,$E:$E,$E174)-MINIFS(BJ:BJ,$E:$E,$E174)),
100*(BJ174-MINIFS(BJ:BJ,$E:$E,$E174))/(MAXIFS(BJ:BJ,$E:$E,$E174)-MINIFS(BJ:BJ,$E:$E,$E174))))</f>
        <v/>
      </c>
      <c r="DZ174" s="234"/>
      <c r="EA174" s="234"/>
      <c r="EB174" s="234" t="str">
        <f t="shared" si="8"/>
        <v/>
      </c>
      <c r="EC174" s="234" t="str">
        <f t="shared" si="9"/>
        <v/>
      </c>
      <c r="ED174" s="234" t="str">
        <f t="shared" si="10"/>
        <v/>
      </c>
      <c r="EE174" s="234" t="str">
        <f t="shared" si="11"/>
        <v/>
      </c>
      <c r="EF174" s="234" t="str">
        <f t="shared" si="12"/>
        <v/>
      </c>
      <c r="EG174" s="234" t="str">
        <f t="shared" si="13"/>
        <v/>
      </c>
      <c r="EH174" s="234"/>
      <c r="EI174" s="234"/>
      <c r="EJ174" s="234"/>
      <c r="EK174" s="234"/>
      <c r="EL174" s="234"/>
      <c r="EM174" s="234"/>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3" t="str">
        <f t="shared" si="14"/>
        <v/>
      </c>
      <c r="N175" s="49"/>
      <c r="O175" s="49"/>
      <c r="P175" s="49"/>
      <c r="Q175" s="49"/>
      <c r="R175" s="49"/>
      <c r="S175" s="222" t="str">
        <f>IFERROR(VLOOKUP(AF175, 'YOYO IR Scores'!A:C, 3, FALSE), "")
</f>
        <v/>
      </c>
      <c r="T175" s="49"/>
      <c r="U175" s="49"/>
      <c r="V175" s="49"/>
      <c r="W175" s="49"/>
      <c r="X175" s="224" t="str">
        <f t="shared" si="4"/>
        <v/>
      </c>
      <c r="Y175" s="225" t="str">
        <f t="shared" si="5"/>
        <v/>
      </c>
      <c r="Z175" s="225" t="str">
        <f t="shared" si="6"/>
        <v/>
      </c>
      <c r="AA175" s="224" t="str">
        <f t="shared" si="7"/>
        <v/>
      </c>
      <c r="AB175" s="223"/>
      <c r="AC175" s="223"/>
      <c r="AD175" s="223"/>
      <c r="AE175" s="223" t="str">
        <f>IFERROR(VLOOKUP(AF175, 'YOYO IR Scores'!A:C, 2, FALSE), "")</f>
        <v/>
      </c>
      <c r="AF175" s="223"/>
      <c r="AG175" s="223"/>
      <c r="AH175" s="223"/>
      <c r="AI175" s="223"/>
      <c r="AJ175" s="223"/>
      <c r="AK175" s="223"/>
      <c r="AL175" s="223"/>
      <c r="AM175" s="223"/>
      <c r="AN175" s="223"/>
      <c r="AO175" s="223"/>
      <c r="AP175" s="223"/>
      <c r="AQ175" s="223"/>
      <c r="AR175" s="223"/>
      <c r="AS175" s="223"/>
      <c r="AT175" s="223"/>
      <c r="AU175" s="223"/>
      <c r="AV175" s="223"/>
      <c r="AW175" s="223"/>
      <c r="AX175" s="223"/>
      <c r="AY175" s="223"/>
      <c r="AZ175" s="223"/>
      <c r="BA175" s="223"/>
      <c r="BB175" s="223"/>
      <c r="BC175" s="223"/>
      <c r="BD175" s="223"/>
      <c r="BE175" s="223"/>
      <c r="BF175" s="223"/>
      <c r="BG175" s="223"/>
      <c r="BH175" s="223"/>
      <c r="BI175" s="223"/>
      <c r="BJ175" s="223"/>
      <c r="BK175" s="223" t="str">
        <f t="array" ref="BK175">IF(J175="","",
IF(INDEX(Settings!$H:$H,MATCH(BY$1,Settings!$G:$G,0))=TRUE,
100-100*(J175-MIN(J:J))/(MAX(J:J)-MIN(J:J)),
100*(J175-MIN(J:J))/(MAX(J:J)-MIN(J:J))))</f>
        <v/>
      </c>
      <c r="BL175" s="223" t="str">
        <f t="array" ref="BL175">IF(J175="","",
IF(INDEX(Settings!$H:$H,MATCH(BY$1,Settings!$G:$G,0))=TRUE,
100-100*(J175-MINIFS(J:J,$E:$E,$E175))/(MAXIFS(J:J,$E:$E,$E175)-MINIFS(J:J,$E:$E,$E175)),
100*(J175-MINIFS(J:J,$E:$E,$E175))/(MAXIFS(J:J,$E:$E,$E175)-MINIFS(J:J,$E:$E,$E175))))</f>
        <v/>
      </c>
      <c r="BM175" s="223"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4" t="str">
        <f t="array" ref="BQ175">IF(J175="","",
IF(INDEX(Settings!$H:$H,MATCH(BY$1,Settings!$G:$G,0))=TRUE,
-1*(J175-AVERAGE(J:J))/STDEV(J:J),
(J175-AVERAGE(J:J))/STDEV(J:J)))</f>
        <v/>
      </c>
      <c r="BR175" s="224" t="str">
        <f>IFERROR(__xludf.DUMMYFUNCTION("IF(J175="""","""",
IF(INDEX(Settings!$H:$H,MATCH(BY$1,Settings!$G:$G,0))=TRUE,
-1*(J175-AVERAGEIFS(J:J,$E:$E,$E175))/STDEV(FILTER(J:J,$E:$E=$E175)),
(J175-AVERAGEIFS(J:J,$E:$E,$E175))/STDEV(FILTER(J:J,$E:$E=$E175))))"),"")</f>
        <v/>
      </c>
      <c r="BS175" s="224"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3" t="str">
        <f t="array" ref="BY175">IF(J175="","",
IF(INDEX(Settings!$H:$H,MATCH(BY$1,Settings!$G:$G,0))=TRUE,
100-100*(J175-MINIFS(J:J,$E:$E,$E175))/(MAXIFS(J:J,$E:$E,$E175)-MINIFS(J:J,$E:$E,$E175)),
100*(J175-MINIFS(J:J,$E:$E,$E175))/(MAXIFS(J:J,$E:$E,$E175)-MINIFS(J:J,$E:$E,$E175))))</f>
        <v/>
      </c>
      <c r="BZ175" s="223" t="str">
        <f t="array" ref="BZ175">IF(K175="","",
IF(INDEX(Settings!$H:$H,MATCH(BZ$1,Settings!$G:$G,0))=TRUE,
100-100*(K175-MINIFS(K:K,$E:$E,$E175))/(MAXIFS(K:K,$E:$E,$E175)-MINIFS(K:K,$E:$E,$E175)),
100*(K175-MINIFS(K:K,$E:$E,$E175))/(MAXIFS(K:K,$E:$E,$E175)-MINIFS(K:K,$E:$E,$E175))))</f>
        <v/>
      </c>
      <c r="CA175" s="223" t="str">
        <f t="array" ref="CA175">IF(L175="","",
IF(INDEX(Settings!$H:$H,MATCH(CA$1,Settings!$G:$G,0))=TRUE,
100-100*(L175-MINIFS(L:L,$E:$E,$E175))/(MAXIFS(L:L,$E:$E,$E175)-MINIFS(L:L,$E:$E,$E175)),
100*(L175-MINIFS(L:L,$E:$E,$E175))/(MAXIFS(L:L,$E:$E,$E175)-MINIFS(L:L,$E:$E,$E175))))</f>
        <v/>
      </c>
      <c r="CB175" s="223" t="str">
        <f t="array" ref="CB175">IF(M175="","",
IF(INDEX(Settings!$H:$H,MATCH(CB$1,Settings!$G:$G,0))=TRUE,
100-100*(M175-MINIFS(M:M,$E:$E,$E175))/(MAXIFS(M:M,$E:$E,$E175)-MINIFS(M:M,$E:$E,$E175)),
100*(M175-MINIFS(M:M,$E:$E,$E175))/(MAXIFS(M:M,$E:$E,$E175)-MINIFS(M:M,$E:$E,$E175))))</f>
        <v/>
      </c>
      <c r="CC175" s="223" t="str">
        <f t="array" ref="CC175">IF(N175="","",
IF(INDEX(Settings!$H:$H,MATCH(CC$1,Settings!$G:$G,0))=TRUE,
100-100*(N175-MINIFS(N:N,$E:$E,$E175))/(MAXIFS(N:N,$E:$E,$E175)-MINIFS(N:N,$E:$E,$E175)),
100*(N175-MINIFS(N:N,$E:$E,$E175))/(MAXIFS(N:N,$E:$E,$E175)-MINIFS(N:N,$E:$E,$E175))))</f>
        <v/>
      </c>
      <c r="CD175" s="223" t="str">
        <f t="array" ref="CD175">IF(O175="","",
IF(INDEX(Settings!$H:$H,MATCH(CD$1,Settings!$G:$G,0))=TRUE,
100-100*(O175-MINIFS(O:O,$E:$E,$E175))/(MAXIFS(O:O,$E:$E,$E175)-MINIFS(O:O,$E:$E,$E175)),
100*(O175-MINIFS(O:O,$E:$E,$E175))/(MAXIFS(O:O,$E:$E,$E175)-MINIFS(O:O,$E:$E,$E175))))</f>
        <v/>
      </c>
      <c r="CE175" s="223" t="str">
        <f t="array" ref="CE175">IF(P175="","",
IF(INDEX(Settings!$H:$H,MATCH(CE$1,Settings!$G:$G,0))=TRUE,
100-100*(P175-MINIFS(P:P,$E:$E,$E175))/(MAXIFS(P:P,$E:$E,$E175)-MINIFS(P:P,$E:$E,$E175)),
100*(P175-MINIFS(P:P,$E:$E,$E175))/(MAXIFS(P:P,$E:$E,$E175)-MINIFS(P:P,$E:$E,$E175))))</f>
        <v/>
      </c>
      <c r="CF175" s="223" t="str">
        <f t="array" ref="CF175">IF(Q175="","",
IF(INDEX(Settings!$H:$H,MATCH(CF$1,Settings!$G:$G,0))=TRUE,
100-100*(Q175-MINIFS(Q:Q,$E:$E,$E175))/(MAXIFS(Q:Q,$E:$E,$E175)-MINIFS(Q:Q,$E:$E,$E175)),
100*(Q175-MINIFS(Q:Q,$E:$E,$E175))/(MAXIFS(Q:Q,$E:$E,$E175)-MINIFS(Q:Q,$E:$E,$E175))))</f>
        <v/>
      </c>
      <c r="CG175" s="223" t="str">
        <f t="array" ref="CG175">IF(R175="","",
IF(INDEX(Settings!$H:$H,MATCH(CG$1,Settings!$G:$G,0))=TRUE,
100-100*(R175-MINIFS(R:R,$E:$E,$E175))/(MAXIFS(R:R,$E:$E,$E175)-MINIFS(R:R,$E:$E,$E175)),
100*(R175-MINIFS(R:R,$E:$E,$E175))/(MAXIFS(R:R,$E:$E,$E175)-MINIFS(R:R,$E:$E,$E175))))</f>
        <v/>
      </c>
      <c r="CH175" s="223" t="str">
        <f t="array" ref="CH175">IF(S175="","",
IF(INDEX(Settings!$H:$H,MATCH(CH$1,Settings!$G:$G,0))=TRUE,
100-100*(S175-MINIFS(S:S,$E:$E,$E175))/(MAXIFS(S:S,$E:$E,$E175)-MINIFS(S:S,$E:$E,$E175)),
100*(S175-MINIFS(S:S,$E:$E,$E175))/(MAXIFS(S:S,$E:$E,$E175)-MINIFS(S:S,$E:$E,$E175))))</f>
        <v/>
      </c>
      <c r="CI175" s="223" t="str">
        <f t="array" ref="CI175">IF(T175="","",
IF(INDEX(Settings!$H:$H,MATCH(CI$1,Settings!$G:$G,0))=TRUE,
100-100*(T175-MINIFS(T:T,$E:$E,$E175))/(MAXIFS(T:T,$E:$E,$E175)-MINIFS(T:T,$E:$E,$E175)),
100*(T175-MINIFS(T:T,$E:$E,$E175))/(MAXIFS(T:T,$E:$E,$E175)-MINIFS(T:T,$E:$E,$E175))))</f>
        <v/>
      </c>
      <c r="CJ175" s="223" t="str">
        <f t="array" ref="CJ175">IF(U175="","",
IF(INDEX(Settings!$H:$H,MATCH(CJ$1,Settings!$G:$G,0))=TRUE,
100-100*(U175-MINIFS(U:U,$E:$E,$E175))/(MAXIFS(U:U,$E:$E,$E175)-MINIFS(U:U,$E:$E,$E175)),
100*(U175-MINIFS(U:U,$E:$E,$E175))/(MAXIFS(U:U,$E:$E,$E175)-MINIFS(U:U,$E:$E,$E175))))</f>
        <v/>
      </c>
      <c r="CK175" s="223" t="str">
        <f t="array" ref="CK175">IF(V175="","",
IF(INDEX(Settings!$H:$H,MATCH(CK$1,Settings!$G:$G,0))=TRUE,
100-100*(V175-MINIFS(V:V,$E:$E,$E175))/(MAXIFS(V:V,$E:$E,$E175)-MINIFS(V:V,$E:$E,$E175)),
100*(V175-MINIFS(V:V,$E:$E,$E175))/(MAXIFS(V:V,$E:$E,$E175)-MINIFS(V:V,$E:$E,$E175))))</f>
        <v/>
      </c>
      <c r="CL175" s="223" t="str">
        <f t="array" ref="CL175">IF(W175="","",
IF(INDEX(Settings!$H:$H,MATCH(CL$1,Settings!$G:$G,0))=TRUE,
100-100*(W175-MINIFS(W:W,$E:$E,$E175))/(MAXIFS(W:W,$E:$E,$E175)-MINIFS(W:W,$E:$E,$E175)),
100*(W175-MINIFS(W:W,$E:$E,$E175))/(MAXIFS(W:W,$E:$E,$E175)-MINIFS(W:W,$E:$E,$E175))))</f>
        <v/>
      </c>
      <c r="CM175" s="223" t="str">
        <f t="array" ref="CM175">IF(X175="","",
IF(INDEX(Settings!$H:$H,MATCH(CM$1,Settings!$G:$G,0))=TRUE,
100-100*(X175-MINIFS(X:X,$E:$E,$E175))/(MAXIFS(X:X,$E:$E,$E175)-MINIFS(X:X,$E:$E,$E175)),
100*(X175-MINIFS(X:X,$E:$E,$E175))/(MAXIFS(X:X,$E:$E,$E175)-MINIFS(X:X,$E:$E,$E175))))</f>
        <v/>
      </c>
      <c r="CN175" s="223" t="str">
        <f t="array" ref="CN175">IF(Y175="","",
IF(INDEX(Settings!$H:$H,MATCH(CN$1,Settings!$G:$G,0))=TRUE,
100-100*(Y175-MINIFS(Y:Y,$E:$E,$E175))/(MAXIFS(Y:Y,$E:$E,$E175)-MINIFS(Y:Y,$E:$E,$E175)),
100*(Y175-MINIFS(Y:Y,$E:$E,$E175))/(MAXIFS(Y:Y,$E:$E,$E175)-MINIFS(Y:Y,$E:$E,$E175))))</f>
        <v/>
      </c>
      <c r="CO175" s="223" t="str">
        <f t="array" ref="CO175">IF(Z175="","",
IF(INDEX(Settings!$H:$H,MATCH(CO$1,Settings!$G:$G,0))=TRUE,
100-100*(Z175-MINIFS(Z:Z,$E:$E,$E175))/(MAXIFS(Z:Z,$E:$E,$E175)-MINIFS(Z:Z,$E:$E,$E175)),
100*(Z175-MINIFS(Z:Z,$E:$E,$E175))/(MAXIFS(Z:Z,$E:$E,$E175)-MINIFS(Z:Z,$E:$E,$E175))))</f>
        <v/>
      </c>
      <c r="CP175" s="223" t="str">
        <f t="array" ref="CP175">IF(AA175="","",
IF(INDEX(Settings!$H:$H,MATCH(CP$1,Settings!$G:$G,0))=TRUE,
100-100*(AA175-MINIFS(AA:AA,$E:$E,$E175))/(MAXIFS(AA:AA,$E:$E,$E175)-MINIFS(AA:AA,$E:$E,$E175)),
100*(AA175-MINIFS(AA:AA,$E:$E,$E175))/(MAXIFS(AA:AA,$E:$E,$E175)-MINIFS(AA:AA,$E:$E,$E175))))</f>
        <v/>
      </c>
      <c r="CQ175" s="223" t="str">
        <f t="array" ref="CQ175">IF(AB175="","",
IF(INDEX(Settings!$H:$H,MATCH(CQ$1,Settings!$G:$G,0))=TRUE,
100-100*(AB175-MINIFS(AB:AB,$E:$E,$E175))/(MAXIFS(AB:AB,$E:$E,$E175)-MINIFS(AB:AB,$E:$E,$E175)),
100*(AB175-MINIFS(AB:AB,$E:$E,$E175))/(MAXIFS(AB:AB,$E:$E,$E175)-MINIFS(AB:AB,$E:$E,$E175))))</f>
        <v/>
      </c>
      <c r="CR175" s="223" t="str">
        <f t="array" ref="CR175">IF(AC175="","",
IF(INDEX(Settings!$H:$H,MATCH(CR$1,Settings!$G:$G,0))=TRUE,
100-100*(AC175-MINIFS(AC:AC,$E:$E,$E175))/(MAXIFS(AC:AC,$E:$E,$E175)-MINIFS(AC:AC,$E:$E,$E175)),
100*(AC175-MINIFS(AC:AC,$E:$E,$E175))/(MAXIFS(AC:AC,$E:$E,$E175)-MINIFS(AC:AC,$E:$E,$E175))))</f>
        <v/>
      </c>
      <c r="CS175" s="223" t="str">
        <f t="array" ref="CS175">IF(AD175="","",
IF(INDEX(Settings!$H:$H,MATCH(CS$1,Settings!$G:$G,0))=TRUE,
100-100*(AD175-MINIFS(AD:AD,$E:$E,$E175))/(MAXIFS(AD:AD,$E:$E,$E175)-MINIFS(AD:AD,$E:$E,$E175)),
100*(AD175-MINIFS(AD:AD,$E:$E,$E175))/(MAXIFS(AD:AD,$E:$E,$E175)-MINIFS(AD:AD,$E:$E,$E175))))</f>
        <v/>
      </c>
      <c r="CT175" s="223" t="str">
        <f t="array" ref="CT175">IF(AE175="","",
IF(INDEX(Settings!$H:$H,MATCH(CT$1,Settings!$G:$G,0))=TRUE,
100-100*(AE175-MINIFS(AE:AE,$E:$E,$E175))/(MAXIFS(AE:AE,$E:$E,$E175)-MINIFS(AE:AE,$E:$E,$E175)),
100*(AE175-MINIFS(AE:AE,$E:$E,$E175))/(MAXIFS(AE:AE,$E:$E,$E175)-MINIFS(AE:AE,$E:$E,$E175))))</f>
        <v/>
      </c>
      <c r="CU175" s="223" t="str">
        <f t="array" ref="CU175">IF(AF175="","",
IF(INDEX(Settings!$H:$H,MATCH(CU$1,Settings!$G:$G,0))=TRUE,
100-100*(AF175-MINIFS(AF:AF,$E:$E,$E175))/(MAXIFS(AF:AF,$E:$E,$E175)-MINIFS(AF:AF,$E:$E,$E175)),
100*(AF175-MINIFS(AF:AF,$E:$E,$E175))/(MAXIFS(AF:AF,$E:$E,$E175)-MINIFS(AF:AF,$E:$E,$E175))))</f>
        <v/>
      </c>
      <c r="CV175" s="223" t="str">
        <f t="array" ref="CV175">IF(AG175="","",
IF(INDEX(Settings!$H:$H,MATCH(CV$1,Settings!$G:$G,0))=TRUE,
100-100*(AG175-MINIFS(AG:AG,$E:$E,$E175))/(MAXIFS(AG:AG,$E:$E,$E175)-MINIFS(AG:AG,$E:$E,$E175)),
100*(AG175-MINIFS(AG:AG,$E:$E,$E175))/(MAXIFS(AG:AG,$E:$E,$E175)-MINIFS(AG:AG,$E:$E,$E175))))</f>
        <v/>
      </c>
      <c r="CW175" s="223" t="str">
        <f t="array" ref="CW175">IF(AH175="","",
IF(INDEX(Settings!$H:$H,MATCH(CW$1,Settings!$G:$G,0))=TRUE,
100-100*(AH175-MINIFS(AH:AH,$E:$E,$E175))/(MAXIFS(AH:AH,$E:$E,$E175)-MINIFS(AH:AH,$E:$E,$E175)),
100*(AH175-MINIFS(AH:AH,$E:$E,$E175))/(MAXIFS(AH:AH,$E:$E,$E175)-MINIFS(AH:AH,$E:$E,$E175))))</f>
        <v/>
      </c>
      <c r="CX175" s="223" t="str">
        <f t="array" ref="CX175">IF(AI175="","",
IF(INDEX(Settings!$H:$H,MATCH(CX$1,Settings!$G:$G,0))=TRUE,
100-100*(AI175-MINIFS(AI:AI,$E:$E,$E175))/(MAXIFS(AI:AI,$E:$E,$E175)-MINIFS(AI:AI,$E:$E,$E175)),
100*(AI175-MINIFS(AI:AI,$E:$E,$E175))/(MAXIFS(AI:AI,$E:$E,$E175)-MINIFS(AI:AI,$E:$E,$E175))))</f>
        <v/>
      </c>
      <c r="CY175" s="223" t="str">
        <f t="array" ref="CY175">IF(AJ175="","",
IF(INDEX(Settings!$H:$H,MATCH(CY$1,Settings!$G:$G,0))=TRUE,
100-100*(AJ175-MINIFS(AJ:AJ,$E:$E,$E175))/(MAXIFS(AJ:AJ,$E:$E,$E175)-MINIFS(AJ:AJ,$E:$E,$E175)),
100*(AJ175-MINIFS(AJ:AJ,$E:$E,$E175))/(MAXIFS(AJ:AJ,$E:$E,$E175)-MINIFS(AJ:AJ,$E:$E,$E175))))</f>
        <v/>
      </c>
      <c r="CZ175" s="223" t="str">
        <f t="array" ref="CZ175">IF(AK175="","",
IF(INDEX(Settings!$H:$H,MATCH(CZ$1,Settings!$G:$G,0))=TRUE,
100-100*(AK175-MINIFS(AK:AK,$E:$E,$E175))/(MAXIFS(AK:AK,$E:$E,$E175)-MINIFS(AK:AK,$E:$E,$E175)),
100*(AK175-MINIFS(AK:AK,$E:$E,$E175))/(MAXIFS(AK:AK,$E:$E,$E175)-MINIFS(AK:AK,$E:$E,$E175))))</f>
        <v/>
      </c>
      <c r="DA175" s="223" t="str">
        <f t="array" ref="DA175">IF(AL175="","",
IF(INDEX(Settings!$H:$H,MATCH(DA$1,Settings!$G:$G,0))=TRUE,
100-100*(AL175-MINIFS(AL:AL,$E:$E,$E175))/(MAXIFS(AL:AL,$E:$E,$E175)-MINIFS(AL:AL,$E:$E,$E175)),
100*(AL175-MINIFS(AL:AL,$E:$E,$E175))/(MAXIFS(AL:AL,$E:$E,$E175)-MINIFS(AL:AL,$E:$E,$E175))))</f>
        <v/>
      </c>
      <c r="DB175" s="223" t="str">
        <f t="array" ref="DB175">IF(AM175="","",
IF(INDEX(Settings!$H:$H,MATCH(DB$1,Settings!$G:$G,0))=TRUE,
100-100*(AM175-MINIFS(AM:AM,$E:$E,$E175))/(MAXIFS(AM:AM,$E:$E,$E175)-MINIFS(AM:AM,$E:$E,$E175)),
100*(AM175-MINIFS(AM:AM,$E:$E,$E175))/(MAXIFS(AM:AM,$E:$E,$E175)-MINIFS(AM:AM,$E:$E,$E175))))</f>
        <v/>
      </c>
      <c r="DC175" s="223" t="str">
        <f t="array" ref="DC175">IF(AN175="","",
IF(INDEX(Settings!$H:$H,MATCH(DC$1,Settings!$G:$G,0))=TRUE,
100-100*(AN175-MINIFS(AN:AN,$E:$E,$E175))/(MAXIFS(AN:AN,$E:$E,$E175)-MINIFS(AN:AN,$E:$E,$E175)),
100*(AN175-MINIFS(AN:AN,$E:$E,$E175))/(MAXIFS(AN:AN,$E:$E,$E175)-MINIFS(AN:AN,$E:$E,$E175))))</f>
        <v/>
      </c>
      <c r="DD175" s="223" t="str">
        <f t="array" ref="DD175">IF(AO175="","",
IF(INDEX(Settings!$H:$H,MATCH(DD$1,Settings!$G:$G,0))=TRUE,
100-100*(AO175-MINIFS(AO:AO,$E:$E,$E175))/(MAXIFS(AO:AO,$E:$E,$E175)-MINIFS(AO:AO,$E:$E,$E175)),
100*(AO175-MINIFS(AO:AO,$E:$E,$E175))/(MAXIFS(AO:AO,$E:$E,$E175)-MINIFS(AO:AO,$E:$E,$E175))))</f>
        <v/>
      </c>
      <c r="DE175" s="223" t="str">
        <f t="array" ref="DE175">IF(AP175="","",
IF(INDEX(Settings!$H:$H,MATCH(DE$1,Settings!$G:$G,0))=TRUE,
100-100*(AP175-MINIFS(AP:AP,$E:$E,$E175))/(MAXIFS(AP:AP,$E:$E,$E175)-MINIFS(AP:AP,$E:$E,$E175)),
100*(AP175-MINIFS(AP:AP,$E:$E,$E175))/(MAXIFS(AP:AP,$E:$E,$E175)-MINIFS(AP:AP,$E:$E,$E175))))</f>
        <v/>
      </c>
      <c r="DF175" s="223" t="str">
        <f t="array" ref="DF175">IF(AQ175="","",
IF(INDEX(Settings!$H:$H,MATCH(DF$1,Settings!$G:$G,0))=TRUE,
100-100*(AQ175-MINIFS(AQ:AQ,$E:$E,$E175))/(MAXIFS(AQ:AQ,$E:$E,$E175)-MINIFS(AQ:AQ,$E:$E,$E175)),
100*(AQ175-MINIFS(AQ:AQ,$E:$E,$E175))/(MAXIFS(AQ:AQ,$E:$E,$E175)-MINIFS(AQ:AQ,$E:$E,$E175))))</f>
        <v/>
      </c>
      <c r="DG175" s="223" t="str">
        <f t="array" ref="DG175">IF(AR175="","",
IF(INDEX(Settings!$H:$H,MATCH(DG$1,Settings!$G:$G,0))=TRUE,
100-100*(AR175-MINIFS(AR:AR,$E:$E,$E175))/(MAXIFS(AR:AR,$E:$E,$E175)-MINIFS(AR:AR,$E:$E,$E175)),
100*(AR175-MINIFS(AR:AR,$E:$E,$E175))/(MAXIFS(AR:AR,$E:$E,$E175)-MINIFS(AR:AR,$E:$E,$E175))))</f>
        <v/>
      </c>
      <c r="DH175" s="223" t="str">
        <f t="array" ref="DH175">IF(AS175="","",
IF(INDEX(Settings!$H:$H,MATCH(DH$1,Settings!$G:$G,0))=TRUE,
100-100*(AS175-MINIFS(AS:AS,$E:$E,$E175))/(MAXIFS(AS:AS,$E:$E,$E175)-MINIFS(AS:AS,$E:$E,$E175)),
100*(AS175-MINIFS(AS:AS,$E:$E,$E175))/(MAXIFS(AS:AS,$E:$E,$E175)-MINIFS(AS:AS,$E:$E,$E175))))</f>
        <v/>
      </c>
      <c r="DI175" s="223" t="str">
        <f t="array" ref="DI175">IF(AT175="","",
IF(INDEX(Settings!$H:$H,MATCH(DI$1,Settings!$G:$G,0))=TRUE,
100-100*(AT175-MINIFS(AT:AT,$E:$E,$E175))/(MAXIFS(AT:AT,$E:$E,$E175)-MINIFS(AT:AT,$E:$E,$E175)),
100*(AT175-MINIFS(AT:AT,$E:$E,$E175))/(MAXIFS(AT:AT,$E:$E,$E175)-MINIFS(AT:AT,$E:$E,$E175))))</f>
        <v/>
      </c>
      <c r="DJ175" s="223" t="str">
        <f t="array" ref="DJ175">IF(AU175="","",
IF(INDEX(Settings!$H:$H,MATCH(DJ$1,Settings!$G:$G,0))=TRUE,
100-100*(AU175-MINIFS(AU:AU,$E:$E,$E175))/(MAXIFS(AU:AU,$E:$E,$E175)-MINIFS(AU:AU,$E:$E,$E175)),
100*(AU175-MINIFS(AU:AU,$E:$E,$E175))/(MAXIFS(AU:AU,$E:$E,$E175)-MINIFS(AU:AU,$E:$E,$E175))))</f>
        <v/>
      </c>
      <c r="DK175" s="223" t="str">
        <f t="array" ref="DK175">IF(AV175="","",
IF(INDEX(Settings!$H:$H,MATCH(DK$1,Settings!$G:$G,0))=TRUE,
100-100*(AV175-MINIFS(AV:AV,$E:$E,$E175))/(MAXIFS(AV:AV,$E:$E,$E175)-MINIFS(AV:AV,$E:$E,$E175)),
100*(AV175-MINIFS(AV:AV,$E:$E,$E175))/(MAXIFS(AV:AV,$E:$E,$E175)-MINIFS(AV:AV,$E:$E,$E175))))</f>
        <v/>
      </c>
      <c r="DL175" s="223" t="str">
        <f t="array" ref="DL175">IF(AW175="","",
IF(INDEX(Settings!$H:$H,MATCH(DL$1,Settings!$G:$G,0))=TRUE,
100-100*(AW175-MINIFS(AW:AW,$E:$E,$E175))/(MAXIFS(AW:AW,$E:$E,$E175)-MINIFS(AW:AW,$E:$E,$E175)),
100*(AW175-MINIFS(AW:AW,$E:$E,$E175))/(MAXIFS(AW:AW,$E:$E,$E175)-MINIFS(AW:AW,$E:$E,$E175))))</f>
        <v/>
      </c>
      <c r="DM175" s="223" t="str">
        <f t="array" ref="DM175">IF(AX175="","",
IF(INDEX(Settings!$H:$H,MATCH(DM$1,Settings!$G:$G,0))=TRUE,
100-100*(AX175-MINIFS(AX:AX,$E:$E,$E175))/(MAXIFS(AX:AX,$E:$E,$E175)-MINIFS(AX:AX,$E:$E,$E175)),
100*(AX175-MINIFS(AX:AX,$E:$E,$E175))/(MAXIFS(AX:AX,$E:$E,$E175)-MINIFS(AX:AX,$E:$E,$E175))))</f>
        <v/>
      </c>
      <c r="DN175" s="223" t="str">
        <f t="array" ref="DN175">IF(AY175="","",
IF(INDEX(Settings!$H:$H,MATCH(DN$1,Settings!$G:$G,0))=TRUE,
100-100*(AY175-MINIFS(AY:AY,$E:$E,$E175))/(MAXIFS(AY:AY,$E:$E,$E175)-MINIFS(AY:AY,$E:$E,$E175)),
100*(AY175-MINIFS(AY:AY,$E:$E,$E175))/(MAXIFS(AY:AY,$E:$E,$E175)-MINIFS(AY:AY,$E:$E,$E175))))</f>
        <v/>
      </c>
      <c r="DO175" s="223" t="str">
        <f t="array" ref="DO175">IF(AZ175="","",
IF(INDEX(Settings!$H:$H,MATCH(DO$1,Settings!$G:$G,0))=TRUE,
100-100*(AZ175-MINIFS(AZ:AZ,$E:$E,$E175))/(MAXIFS(AZ:AZ,$E:$E,$E175)-MINIFS(AZ:AZ,$E:$E,$E175)),
100*(AZ175-MINIFS(AZ:AZ,$E:$E,$E175))/(MAXIFS(AZ:AZ,$E:$E,$E175)-MINIFS(AZ:AZ,$E:$E,$E175))))</f>
        <v/>
      </c>
      <c r="DP175" s="223" t="str">
        <f t="array" ref="DP175">IF(BA175="","",
IF(INDEX(Settings!$H:$H,MATCH(DP$1,Settings!$G:$G,0))=TRUE,
100-100*(BA175-MINIFS(BA:BA,$E:$E,$E175))/(MAXIFS(BA:BA,$E:$E,$E175)-MINIFS(BA:BA,$E:$E,$E175)),
100*(BA175-MINIFS(BA:BA,$E:$E,$E175))/(MAXIFS(BA:BA,$E:$E,$E175)-MINIFS(BA:BA,$E:$E,$E175))))</f>
        <v/>
      </c>
      <c r="DQ175" s="223" t="str">
        <f t="array" ref="DQ175">IF(BB175="","",
IF(INDEX(Settings!$H:$H,MATCH(DQ$1,Settings!$G:$G,0))=TRUE,
100-100*(BB175-MINIFS(BB:BB,$E:$E,$E175))/(MAXIFS(BB:BB,$E:$E,$E175)-MINIFS(BB:BB,$E:$E,$E175)),
100*(BB175-MINIFS(BB:BB,$E:$E,$E175))/(MAXIFS(BB:BB,$E:$E,$E175)-MINIFS(BB:BB,$E:$E,$E175))))</f>
        <v/>
      </c>
      <c r="DR175" s="223" t="str">
        <f t="array" ref="DR175">IF(BC175="","",
IF(INDEX(Settings!$H:$H,MATCH(DR$1,Settings!$G:$G,0))=TRUE,
100-100*(BC175-MINIFS(BC:BC,$E:$E,$E175))/(MAXIFS(BC:BC,$E:$E,$E175)-MINIFS(BC:BC,$E:$E,$E175)),
100*(BC175-MINIFS(BC:BC,$E:$E,$E175))/(MAXIFS(BC:BC,$E:$E,$E175)-MINIFS(BC:BC,$E:$E,$E175))))</f>
        <v/>
      </c>
      <c r="DS175" s="223" t="str">
        <f t="array" ref="DS175">IF(BD175="","",
IF(INDEX(Settings!$H:$H,MATCH(DS$1,Settings!$G:$G,0))=TRUE,
100-100*(BD175-MINIFS(BD:BD,$E:$E,$E175))/(MAXIFS(BD:BD,$E:$E,$E175)-MINIFS(BD:BD,$E:$E,$E175)),
100*(BD175-MINIFS(BD:BD,$E:$E,$E175))/(MAXIFS(BD:BD,$E:$E,$E175)-MINIFS(BD:BD,$E:$E,$E175))))</f>
        <v/>
      </c>
      <c r="DT175" s="223" t="str">
        <f t="array" ref="DT175">IF(BE175="","",
IF(INDEX(Settings!$H:$H,MATCH(DT$1,Settings!$G:$G,0))=TRUE,
100-100*(BE175-MINIFS(BE:BE,$E:$E,$E175))/(MAXIFS(BE:BE,$E:$E,$E175)-MINIFS(BE:BE,$E:$E,$E175)),
100*(BE175-MINIFS(BE:BE,$E:$E,$E175))/(MAXIFS(BE:BE,$E:$E,$E175)-MINIFS(BE:BE,$E:$E,$E175))))</f>
        <v/>
      </c>
      <c r="DU175" s="223" t="str">
        <f t="array" ref="DU175">IF(BF175="","",
IF(INDEX(Settings!$H:$H,MATCH(DU$1,Settings!$G:$G,0))=TRUE,
100-100*(BF175-MINIFS(BF:BF,$E:$E,$E175))/(MAXIFS(BF:BF,$E:$E,$E175)-MINIFS(BF:BF,$E:$E,$E175)),
100*(BF175-MINIFS(BF:BF,$E:$E,$E175))/(MAXIFS(BF:BF,$E:$E,$E175)-MINIFS(BF:BF,$E:$E,$E175))))</f>
        <v/>
      </c>
      <c r="DV175" s="223" t="str">
        <f t="array" ref="DV175">IF(BG175="","",
IF(INDEX(Settings!$H:$H,MATCH(DV$1,Settings!$G:$G,0))=TRUE,
100-100*(BG175-MINIFS(BG:BG,$E:$E,$E175))/(MAXIFS(BG:BG,$E:$E,$E175)-MINIFS(BG:BG,$E:$E,$E175)),
100*(BG175-MINIFS(BG:BG,$E:$E,$E175))/(MAXIFS(BG:BG,$E:$E,$E175)-MINIFS(BG:BG,$E:$E,$E175))))</f>
        <v/>
      </c>
      <c r="DW175" s="223" t="str">
        <f t="array" ref="DW175">IF(BH175="","",
IF(INDEX(Settings!$H:$H,MATCH(DW$1,Settings!$G:$G,0))=TRUE,
100-100*(BH175-MINIFS(BH:BH,$E:$E,$E175))/(MAXIFS(BH:BH,$E:$E,$E175)-MINIFS(BH:BH,$E:$E,$E175)),
100*(BH175-MINIFS(BH:BH,$E:$E,$E175))/(MAXIFS(BH:BH,$E:$E,$E175)-MINIFS(BH:BH,$E:$E,$E175))))</f>
        <v/>
      </c>
      <c r="DX175" s="223" t="str">
        <f t="array" ref="DX175">IF(BI175="","",
IF(INDEX(Settings!$H:$H,MATCH(DX$1,Settings!$G:$G,0))=TRUE,
100-100*(BI175-MINIFS(BI:BI,$E:$E,$E175))/(MAXIFS(BI:BI,$E:$E,$E175)-MINIFS(BI:BI,$E:$E,$E175)),
100*(BI175-MINIFS(BI:BI,$E:$E,$E175))/(MAXIFS(BI:BI,$E:$E,$E175)-MINIFS(BI:BI,$E:$E,$E175))))</f>
        <v/>
      </c>
      <c r="DY175" s="223" t="str">
        <f t="array" ref="DY175">IF(BJ175="","",
IF(INDEX(Settings!$H:$H,MATCH(DY$1,Settings!$G:$G,0))=TRUE,
100-100*(BJ175-MINIFS(BJ:BJ,$E:$E,$E175))/(MAXIFS(BJ:BJ,$E:$E,$E175)-MINIFS(BJ:BJ,$E:$E,$E175)),
100*(BJ175-MINIFS(BJ:BJ,$E:$E,$E175))/(MAXIFS(BJ:BJ,$E:$E,$E175)-MINIFS(BJ:BJ,$E:$E,$E175))))</f>
        <v/>
      </c>
      <c r="DZ175" s="225"/>
      <c r="EA175" s="225"/>
      <c r="EB175" s="225" t="str">
        <f t="shared" si="8"/>
        <v/>
      </c>
      <c r="EC175" s="225" t="str">
        <f t="shared" si="9"/>
        <v/>
      </c>
      <c r="ED175" s="225" t="str">
        <f t="shared" si="10"/>
        <v/>
      </c>
      <c r="EE175" s="225" t="str">
        <f t="shared" si="11"/>
        <v/>
      </c>
      <c r="EF175" s="225" t="str">
        <f t="shared" si="12"/>
        <v/>
      </c>
      <c r="EG175" s="225" t="str">
        <f t="shared" si="13"/>
        <v/>
      </c>
      <c r="EH175" s="225"/>
      <c r="EI175" s="225"/>
      <c r="EJ175" s="225"/>
      <c r="EK175" s="225"/>
      <c r="EL175" s="225"/>
      <c r="EM175" s="225"/>
    </row>
    <row r="176">
      <c r="A176" s="231"/>
      <c r="B176" s="231"/>
      <c r="C176" s="231"/>
      <c r="D176" s="231" t="str">
        <f t="array" ref="D176">IFERROR(INDEX(Profiles!$B:$B,MATCH($A176,Profiles!$A:$A,0)),"")</f>
        <v/>
      </c>
      <c r="E176" s="231"/>
      <c r="F176" s="231"/>
      <c r="G176" s="231"/>
      <c r="H176" s="231"/>
      <c r="I176" s="231" t="str">
        <f>IF(A176="","",IF(Settings!$N$3="DATE",F176&amp;": "&amp;TEXT(B176,"M/DD/YY"),F176&amp;": "&amp;H176))</f>
        <v/>
      </c>
      <c r="J176" s="231"/>
      <c r="K176" s="231"/>
      <c r="L176" s="231"/>
      <c r="M176" s="232" t="str">
        <f t="shared" si="14"/>
        <v/>
      </c>
      <c r="N176" s="231"/>
      <c r="O176" s="231"/>
      <c r="P176" s="231"/>
      <c r="Q176" s="231"/>
      <c r="R176" s="231"/>
      <c r="S176" s="230" t="str">
        <f>IFERROR(VLOOKUP(AF176, 'YOYO IR Scores'!A:C, 3, FALSE), "")
</f>
        <v/>
      </c>
      <c r="T176" s="231"/>
      <c r="U176" s="231"/>
      <c r="V176" s="231"/>
      <c r="W176" s="231"/>
      <c r="X176" s="233" t="str">
        <f t="shared" si="4"/>
        <v/>
      </c>
      <c r="Y176" s="234" t="str">
        <f t="shared" si="5"/>
        <v/>
      </c>
      <c r="Z176" s="234" t="str">
        <f t="shared" si="6"/>
        <v/>
      </c>
      <c r="AA176" s="233" t="str">
        <f t="shared" si="7"/>
        <v/>
      </c>
      <c r="AB176" s="232"/>
      <c r="AC176" s="232"/>
      <c r="AD176" s="232"/>
      <c r="AE176" s="232" t="str">
        <f>IFERROR(VLOOKUP(AF176, 'YOYO IR Scores'!A:C, 2, FALSE), "")</f>
        <v/>
      </c>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t="str">
        <f t="array" ref="BK176">IF(J176="","",
IF(INDEX(Settings!$H:$H,MATCH(BY$1,Settings!$G:$G,0))=TRUE,
100-100*(J176-MIN(J:J))/(MAX(J:J)-MIN(J:J)),
100*(J176-MIN(J:J))/(MAX(J:J)-MIN(J:J))))</f>
        <v/>
      </c>
      <c r="BL176" s="232" t="str">
        <f t="array" ref="BL176">IF(J176="","",
IF(INDEX(Settings!$H:$H,MATCH(BY$1,Settings!$G:$G,0))=TRUE,
100-100*(J176-MINIFS(J:J,$E:$E,$E176))/(MAXIFS(J:J,$E:$E,$E176)-MINIFS(J:J,$E:$E,$E176)),
100*(J176-MINIFS(J:J,$E:$E,$E176))/(MAXIFS(J:J,$E:$E,$E176)-MINIFS(J:J,$E:$E,$E176))))</f>
        <v/>
      </c>
      <c r="BM176" s="232" t="str">
        <f t="array" ref="BM176">IF(J176="","",
IF(INDEX(Settings!$H:$H,MATCH(BY$1,Settings!$G:$G,0))=TRUE,
100-100*(J176-MINIFS(J:J,$E:$E,$E176,$I:$I,$I176))/(MAXIFS(J:J,$E:$E,$E176,$I:$I,$I176)-MINIFS(J:J,$E:$E,$E176,$I:$I,$I176)),
100*(J176-MINIFS(J:J,$E:$E,$E176,$I:$I,$I176))/(MAXIFS(J:J,$E:$E,$E176,$I:$I,$I176)-MINIFS(J:J,$E:$E,$E176,$I:$I,$I176))))</f>
        <v/>
      </c>
      <c r="BN176" s="231" t="str">
        <f t="array" ref="BN176">IF(J176="","",
IF(INDEX(Settings!$H:$H,MATCH(BY$1,Settings!$G:$G,0))=TRUE,
100-100*PERCENTRANK(J:J,J176),
100*PERCENTRANK(J:J,J176)))</f>
        <v/>
      </c>
      <c r="BO176" s="231" t="str">
        <f>IFERROR(__xludf.DUMMYFUNCTION("IF(J176="""","""",
IF(INDEX(Settings!$H:$H,MATCH(BY$1,Settings!$G:$G,0))=TRUE,
100-100*PERCENTRANK(FILTER(J:J,$E:$E=$E176),J176),
100*PERCENTRANK(FILTER(J:J,$E:$E=$E176),J176)))"),"")</f>
        <v/>
      </c>
      <c r="BP176" s="231" t="str">
        <f>IFERROR(__xludf.DUMMYFUNCTION("IF(J176="""","""",
IF(INDEX(Settings!$H:$H,MATCH(BY$1,Settings!$G:$G,0))=TRUE,
100-100*PERCENTRANK(FILTER(J:J,$E:$E=$E176,$I:$I=$I176),J176),
100*PERCENTRANK(FILTER(J:J,$E:$E=$E176,$I:$I=$I176),J176)))"),"")</f>
        <v/>
      </c>
      <c r="BQ176" s="233" t="str">
        <f t="array" ref="BQ176">IF(J176="","",
IF(INDEX(Settings!$H:$H,MATCH(BY$1,Settings!$G:$G,0))=TRUE,
-1*(J176-AVERAGE(J:J))/STDEV(J:J),
(J176-AVERAGE(J:J))/STDEV(J:J)))</f>
        <v/>
      </c>
      <c r="BR176" s="233" t="str">
        <f>IFERROR(__xludf.DUMMYFUNCTION("IF(J176="""","""",
IF(INDEX(Settings!$H:$H,MATCH(BY$1,Settings!$G:$G,0))=TRUE,
-1*(J176-AVERAGEIFS(J:J,$E:$E,$E176))/STDEV(FILTER(J:J,$E:$E=$E176)),
(J176-AVERAGEIFS(J:J,$E:$E,$E176))/STDEV(FILTER(J:J,$E:$E=$E176))))"),"")</f>
        <v/>
      </c>
      <c r="BS176" s="233"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1"/>
      <c r="BX176" s="231"/>
      <c r="BY176" s="232" t="str">
        <f t="array" ref="BY176">IF(J176="","",
IF(INDEX(Settings!$H:$H,MATCH(BY$1,Settings!$G:$G,0))=TRUE,
100-100*(J176-MINIFS(J:J,$E:$E,$E176))/(MAXIFS(J:J,$E:$E,$E176)-MINIFS(J:J,$E:$E,$E176)),
100*(J176-MINIFS(J:J,$E:$E,$E176))/(MAXIFS(J:J,$E:$E,$E176)-MINIFS(J:J,$E:$E,$E176))))</f>
        <v/>
      </c>
      <c r="BZ176" s="232" t="str">
        <f t="array" ref="BZ176">IF(K176="","",
IF(INDEX(Settings!$H:$H,MATCH(BZ$1,Settings!$G:$G,0))=TRUE,
100-100*(K176-MINIFS(K:K,$E:$E,$E176))/(MAXIFS(K:K,$E:$E,$E176)-MINIFS(K:K,$E:$E,$E176)),
100*(K176-MINIFS(K:K,$E:$E,$E176))/(MAXIFS(K:K,$E:$E,$E176)-MINIFS(K:K,$E:$E,$E176))))</f>
        <v/>
      </c>
      <c r="CA176" s="232" t="str">
        <f t="array" ref="CA176">IF(L176="","",
IF(INDEX(Settings!$H:$H,MATCH(CA$1,Settings!$G:$G,0))=TRUE,
100-100*(L176-MINIFS(L:L,$E:$E,$E176))/(MAXIFS(L:L,$E:$E,$E176)-MINIFS(L:L,$E:$E,$E176)),
100*(L176-MINIFS(L:L,$E:$E,$E176))/(MAXIFS(L:L,$E:$E,$E176)-MINIFS(L:L,$E:$E,$E176))))</f>
        <v/>
      </c>
      <c r="CB176" s="232" t="str">
        <f t="array" ref="CB176">IF(M176="","",
IF(INDEX(Settings!$H:$H,MATCH(CB$1,Settings!$G:$G,0))=TRUE,
100-100*(M176-MINIFS(M:M,$E:$E,$E176))/(MAXIFS(M:M,$E:$E,$E176)-MINIFS(M:M,$E:$E,$E176)),
100*(M176-MINIFS(M:M,$E:$E,$E176))/(MAXIFS(M:M,$E:$E,$E176)-MINIFS(M:M,$E:$E,$E176))))</f>
        <v/>
      </c>
      <c r="CC176" s="232" t="str">
        <f t="array" ref="CC176">IF(N176="","",
IF(INDEX(Settings!$H:$H,MATCH(CC$1,Settings!$G:$G,0))=TRUE,
100-100*(N176-MINIFS(N:N,$E:$E,$E176))/(MAXIFS(N:N,$E:$E,$E176)-MINIFS(N:N,$E:$E,$E176)),
100*(N176-MINIFS(N:N,$E:$E,$E176))/(MAXIFS(N:N,$E:$E,$E176)-MINIFS(N:N,$E:$E,$E176))))</f>
        <v/>
      </c>
      <c r="CD176" s="232" t="str">
        <f t="array" ref="CD176">IF(O176="","",
IF(INDEX(Settings!$H:$H,MATCH(CD$1,Settings!$G:$G,0))=TRUE,
100-100*(O176-MINIFS(O:O,$E:$E,$E176))/(MAXIFS(O:O,$E:$E,$E176)-MINIFS(O:O,$E:$E,$E176)),
100*(O176-MINIFS(O:O,$E:$E,$E176))/(MAXIFS(O:O,$E:$E,$E176)-MINIFS(O:O,$E:$E,$E176))))</f>
        <v/>
      </c>
      <c r="CE176" s="232" t="str">
        <f t="array" ref="CE176">IF(P176="","",
IF(INDEX(Settings!$H:$H,MATCH(CE$1,Settings!$G:$G,0))=TRUE,
100-100*(P176-MINIFS(P:P,$E:$E,$E176))/(MAXIFS(P:P,$E:$E,$E176)-MINIFS(P:P,$E:$E,$E176)),
100*(P176-MINIFS(P:P,$E:$E,$E176))/(MAXIFS(P:P,$E:$E,$E176)-MINIFS(P:P,$E:$E,$E176))))</f>
        <v/>
      </c>
      <c r="CF176" s="232" t="str">
        <f t="array" ref="CF176">IF(Q176="","",
IF(INDEX(Settings!$H:$H,MATCH(CF$1,Settings!$G:$G,0))=TRUE,
100-100*(Q176-MINIFS(Q:Q,$E:$E,$E176))/(MAXIFS(Q:Q,$E:$E,$E176)-MINIFS(Q:Q,$E:$E,$E176)),
100*(Q176-MINIFS(Q:Q,$E:$E,$E176))/(MAXIFS(Q:Q,$E:$E,$E176)-MINIFS(Q:Q,$E:$E,$E176))))</f>
        <v/>
      </c>
      <c r="CG176" s="232" t="str">
        <f t="array" ref="CG176">IF(R176="","",
IF(INDEX(Settings!$H:$H,MATCH(CG$1,Settings!$G:$G,0))=TRUE,
100-100*(R176-MINIFS(R:R,$E:$E,$E176))/(MAXIFS(R:R,$E:$E,$E176)-MINIFS(R:R,$E:$E,$E176)),
100*(R176-MINIFS(R:R,$E:$E,$E176))/(MAXIFS(R:R,$E:$E,$E176)-MINIFS(R:R,$E:$E,$E176))))</f>
        <v/>
      </c>
      <c r="CH176" s="232" t="str">
        <f t="array" ref="CH176">IF(S176="","",
IF(INDEX(Settings!$H:$H,MATCH(CH$1,Settings!$G:$G,0))=TRUE,
100-100*(S176-MINIFS(S:S,$E:$E,$E176))/(MAXIFS(S:S,$E:$E,$E176)-MINIFS(S:S,$E:$E,$E176)),
100*(S176-MINIFS(S:S,$E:$E,$E176))/(MAXIFS(S:S,$E:$E,$E176)-MINIFS(S:S,$E:$E,$E176))))</f>
        <v/>
      </c>
      <c r="CI176" s="232" t="str">
        <f t="array" ref="CI176">IF(T176="","",
IF(INDEX(Settings!$H:$H,MATCH(CI$1,Settings!$G:$G,0))=TRUE,
100-100*(T176-MINIFS(T:T,$E:$E,$E176))/(MAXIFS(T:T,$E:$E,$E176)-MINIFS(T:T,$E:$E,$E176)),
100*(T176-MINIFS(T:T,$E:$E,$E176))/(MAXIFS(T:T,$E:$E,$E176)-MINIFS(T:T,$E:$E,$E176))))</f>
        <v/>
      </c>
      <c r="CJ176" s="232" t="str">
        <f t="array" ref="CJ176">IF(U176="","",
IF(INDEX(Settings!$H:$H,MATCH(CJ$1,Settings!$G:$G,0))=TRUE,
100-100*(U176-MINIFS(U:U,$E:$E,$E176))/(MAXIFS(U:U,$E:$E,$E176)-MINIFS(U:U,$E:$E,$E176)),
100*(U176-MINIFS(U:U,$E:$E,$E176))/(MAXIFS(U:U,$E:$E,$E176)-MINIFS(U:U,$E:$E,$E176))))</f>
        <v/>
      </c>
      <c r="CK176" s="232" t="str">
        <f t="array" ref="CK176">IF(V176="","",
IF(INDEX(Settings!$H:$H,MATCH(CK$1,Settings!$G:$G,0))=TRUE,
100-100*(V176-MINIFS(V:V,$E:$E,$E176))/(MAXIFS(V:V,$E:$E,$E176)-MINIFS(V:V,$E:$E,$E176)),
100*(V176-MINIFS(V:V,$E:$E,$E176))/(MAXIFS(V:V,$E:$E,$E176)-MINIFS(V:V,$E:$E,$E176))))</f>
        <v/>
      </c>
      <c r="CL176" s="232" t="str">
        <f t="array" ref="CL176">IF(W176="","",
IF(INDEX(Settings!$H:$H,MATCH(CL$1,Settings!$G:$G,0))=TRUE,
100-100*(W176-MINIFS(W:W,$E:$E,$E176))/(MAXIFS(W:W,$E:$E,$E176)-MINIFS(W:W,$E:$E,$E176)),
100*(W176-MINIFS(W:W,$E:$E,$E176))/(MAXIFS(W:W,$E:$E,$E176)-MINIFS(W:W,$E:$E,$E176))))</f>
        <v/>
      </c>
      <c r="CM176" s="232" t="str">
        <f t="array" ref="CM176">IF(X176="","",
IF(INDEX(Settings!$H:$H,MATCH(CM$1,Settings!$G:$G,0))=TRUE,
100-100*(X176-MINIFS(X:X,$E:$E,$E176))/(MAXIFS(X:X,$E:$E,$E176)-MINIFS(X:X,$E:$E,$E176)),
100*(X176-MINIFS(X:X,$E:$E,$E176))/(MAXIFS(X:X,$E:$E,$E176)-MINIFS(X:X,$E:$E,$E176))))</f>
        <v/>
      </c>
      <c r="CN176" s="232" t="str">
        <f t="array" ref="CN176">IF(Y176="","",
IF(INDEX(Settings!$H:$H,MATCH(CN$1,Settings!$G:$G,0))=TRUE,
100-100*(Y176-MINIFS(Y:Y,$E:$E,$E176))/(MAXIFS(Y:Y,$E:$E,$E176)-MINIFS(Y:Y,$E:$E,$E176)),
100*(Y176-MINIFS(Y:Y,$E:$E,$E176))/(MAXIFS(Y:Y,$E:$E,$E176)-MINIFS(Y:Y,$E:$E,$E176))))</f>
        <v/>
      </c>
      <c r="CO176" s="232" t="str">
        <f t="array" ref="CO176">IF(Z176="","",
IF(INDEX(Settings!$H:$H,MATCH(CO$1,Settings!$G:$G,0))=TRUE,
100-100*(Z176-MINIFS(Z:Z,$E:$E,$E176))/(MAXIFS(Z:Z,$E:$E,$E176)-MINIFS(Z:Z,$E:$E,$E176)),
100*(Z176-MINIFS(Z:Z,$E:$E,$E176))/(MAXIFS(Z:Z,$E:$E,$E176)-MINIFS(Z:Z,$E:$E,$E176))))</f>
        <v/>
      </c>
      <c r="CP176" s="232" t="str">
        <f t="array" ref="CP176">IF(AA176="","",
IF(INDEX(Settings!$H:$H,MATCH(CP$1,Settings!$G:$G,0))=TRUE,
100-100*(AA176-MINIFS(AA:AA,$E:$E,$E176))/(MAXIFS(AA:AA,$E:$E,$E176)-MINIFS(AA:AA,$E:$E,$E176)),
100*(AA176-MINIFS(AA:AA,$E:$E,$E176))/(MAXIFS(AA:AA,$E:$E,$E176)-MINIFS(AA:AA,$E:$E,$E176))))</f>
        <v/>
      </c>
      <c r="CQ176" s="232" t="str">
        <f t="array" ref="CQ176">IF(AB176="","",
IF(INDEX(Settings!$H:$H,MATCH(CQ$1,Settings!$G:$G,0))=TRUE,
100-100*(AB176-MINIFS(AB:AB,$E:$E,$E176))/(MAXIFS(AB:AB,$E:$E,$E176)-MINIFS(AB:AB,$E:$E,$E176)),
100*(AB176-MINIFS(AB:AB,$E:$E,$E176))/(MAXIFS(AB:AB,$E:$E,$E176)-MINIFS(AB:AB,$E:$E,$E176))))</f>
        <v/>
      </c>
      <c r="CR176" s="232" t="str">
        <f t="array" ref="CR176">IF(AC176="","",
IF(INDEX(Settings!$H:$H,MATCH(CR$1,Settings!$G:$G,0))=TRUE,
100-100*(AC176-MINIFS(AC:AC,$E:$E,$E176))/(MAXIFS(AC:AC,$E:$E,$E176)-MINIFS(AC:AC,$E:$E,$E176)),
100*(AC176-MINIFS(AC:AC,$E:$E,$E176))/(MAXIFS(AC:AC,$E:$E,$E176)-MINIFS(AC:AC,$E:$E,$E176))))</f>
        <v/>
      </c>
      <c r="CS176" s="232" t="str">
        <f t="array" ref="CS176">IF(AD176="","",
IF(INDEX(Settings!$H:$H,MATCH(CS$1,Settings!$G:$G,0))=TRUE,
100-100*(AD176-MINIFS(AD:AD,$E:$E,$E176))/(MAXIFS(AD:AD,$E:$E,$E176)-MINIFS(AD:AD,$E:$E,$E176)),
100*(AD176-MINIFS(AD:AD,$E:$E,$E176))/(MAXIFS(AD:AD,$E:$E,$E176)-MINIFS(AD:AD,$E:$E,$E176))))</f>
        <v/>
      </c>
      <c r="CT176" s="232" t="str">
        <f t="array" ref="CT176">IF(AE176="","",
IF(INDEX(Settings!$H:$H,MATCH(CT$1,Settings!$G:$G,0))=TRUE,
100-100*(AE176-MINIFS(AE:AE,$E:$E,$E176))/(MAXIFS(AE:AE,$E:$E,$E176)-MINIFS(AE:AE,$E:$E,$E176)),
100*(AE176-MINIFS(AE:AE,$E:$E,$E176))/(MAXIFS(AE:AE,$E:$E,$E176)-MINIFS(AE:AE,$E:$E,$E176))))</f>
        <v/>
      </c>
      <c r="CU176" s="232" t="str">
        <f t="array" ref="CU176">IF(AF176="","",
IF(INDEX(Settings!$H:$H,MATCH(CU$1,Settings!$G:$G,0))=TRUE,
100-100*(AF176-MINIFS(AF:AF,$E:$E,$E176))/(MAXIFS(AF:AF,$E:$E,$E176)-MINIFS(AF:AF,$E:$E,$E176)),
100*(AF176-MINIFS(AF:AF,$E:$E,$E176))/(MAXIFS(AF:AF,$E:$E,$E176)-MINIFS(AF:AF,$E:$E,$E176))))</f>
        <v/>
      </c>
      <c r="CV176" s="232" t="str">
        <f t="array" ref="CV176">IF(AG176="","",
IF(INDEX(Settings!$H:$H,MATCH(CV$1,Settings!$G:$G,0))=TRUE,
100-100*(AG176-MINIFS(AG:AG,$E:$E,$E176))/(MAXIFS(AG:AG,$E:$E,$E176)-MINIFS(AG:AG,$E:$E,$E176)),
100*(AG176-MINIFS(AG:AG,$E:$E,$E176))/(MAXIFS(AG:AG,$E:$E,$E176)-MINIFS(AG:AG,$E:$E,$E176))))</f>
        <v/>
      </c>
      <c r="CW176" s="232" t="str">
        <f t="array" ref="CW176">IF(AH176="","",
IF(INDEX(Settings!$H:$H,MATCH(CW$1,Settings!$G:$G,0))=TRUE,
100-100*(AH176-MINIFS(AH:AH,$E:$E,$E176))/(MAXIFS(AH:AH,$E:$E,$E176)-MINIFS(AH:AH,$E:$E,$E176)),
100*(AH176-MINIFS(AH:AH,$E:$E,$E176))/(MAXIFS(AH:AH,$E:$E,$E176)-MINIFS(AH:AH,$E:$E,$E176))))</f>
        <v/>
      </c>
      <c r="CX176" s="232" t="str">
        <f t="array" ref="CX176">IF(AI176="","",
IF(INDEX(Settings!$H:$H,MATCH(CX$1,Settings!$G:$G,0))=TRUE,
100-100*(AI176-MINIFS(AI:AI,$E:$E,$E176))/(MAXIFS(AI:AI,$E:$E,$E176)-MINIFS(AI:AI,$E:$E,$E176)),
100*(AI176-MINIFS(AI:AI,$E:$E,$E176))/(MAXIFS(AI:AI,$E:$E,$E176)-MINIFS(AI:AI,$E:$E,$E176))))</f>
        <v/>
      </c>
      <c r="CY176" s="232" t="str">
        <f t="array" ref="CY176">IF(AJ176="","",
IF(INDEX(Settings!$H:$H,MATCH(CY$1,Settings!$G:$G,0))=TRUE,
100-100*(AJ176-MINIFS(AJ:AJ,$E:$E,$E176))/(MAXIFS(AJ:AJ,$E:$E,$E176)-MINIFS(AJ:AJ,$E:$E,$E176)),
100*(AJ176-MINIFS(AJ:AJ,$E:$E,$E176))/(MAXIFS(AJ:AJ,$E:$E,$E176)-MINIFS(AJ:AJ,$E:$E,$E176))))</f>
        <v/>
      </c>
      <c r="CZ176" s="232" t="str">
        <f t="array" ref="CZ176">IF(AK176="","",
IF(INDEX(Settings!$H:$H,MATCH(CZ$1,Settings!$G:$G,0))=TRUE,
100-100*(AK176-MINIFS(AK:AK,$E:$E,$E176))/(MAXIFS(AK:AK,$E:$E,$E176)-MINIFS(AK:AK,$E:$E,$E176)),
100*(AK176-MINIFS(AK:AK,$E:$E,$E176))/(MAXIFS(AK:AK,$E:$E,$E176)-MINIFS(AK:AK,$E:$E,$E176))))</f>
        <v/>
      </c>
      <c r="DA176" s="232" t="str">
        <f t="array" ref="DA176">IF(AL176="","",
IF(INDEX(Settings!$H:$H,MATCH(DA$1,Settings!$G:$G,0))=TRUE,
100-100*(AL176-MINIFS(AL:AL,$E:$E,$E176))/(MAXIFS(AL:AL,$E:$E,$E176)-MINIFS(AL:AL,$E:$E,$E176)),
100*(AL176-MINIFS(AL:AL,$E:$E,$E176))/(MAXIFS(AL:AL,$E:$E,$E176)-MINIFS(AL:AL,$E:$E,$E176))))</f>
        <v/>
      </c>
      <c r="DB176" s="232" t="str">
        <f t="array" ref="DB176">IF(AM176="","",
IF(INDEX(Settings!$H:$H,MATCH(DB$1,Settings!$G:$G,0))=TRUE,
100-100*(AM176-MINIFS(AM:AM,$E:$E,$E176))/(MAXIFS(AM:AM,$E:$E,$E176)-MINIFS(AM:AM,$E:$E,$E176)),
100*(AM176-MINIFS(AM:AM,$E:$E,$E176))/(MAXIFS(AM:AM,$E:$E,$E176)-MINIFS(AM:AM,$E:$E,$E176))))</f>
        <v/>
      </c>
      <c r="DC176" s="232" t="str">
        <f t="array" ref="DC176">IF(AN176="","",
IF(INDEX(Settings!$H:$H,MATCH(DC$1,Settings!$G:$G,0))=TRUE,
100-100*(AN176-MINIFS(AN:AN,$E:$E,$E176))/(MAXIFS(AN:AN,$E:$E,$E176)-MINIFS(AN:AN,$E:$E,$E176)),
100*(AN176-MINIFS(AN:AN,$E:$E,$E176))/(MAXIFS(AN:AN,$E:$E,$E176)-MINIFS(AN:AN,$E:$E,$E176))))</f>
        <v/>
      </c>
      <c r="DD176" s="232" t="str">
        <f t="array" ref="DD176">IF(AO176="","",
IF(INDEX(Settings!$H:$H,MATCH(DD$1,Settings!$G:$G,0))=TRUE,
100-100*(AO176-MINIFS(AO:AO,$E:$E,$E176))/(MAXIFS(AO:AO,$E:$E,$E176)-MINIFS(AO:AO,$E:$E,$E176)),
100*(AO176-MINIFS(AO:AO,$E:$E,$E176))/(MAXIFS(AO:AO,$E:$E,$E176)-MINIFS(AO:AO,$E:$E,$E176))))</f>
        <v/>
      </c>
      <c r="DE176" s="232" t="str">
        <f t="array" ref="DE176">IF(AP176="","",
IF(INDEX(Settings!$H:$H,MATCH(DE$1,Settings!$G:$G,0))=TRUE,
100-100*(AP176-MINIFS(AP:AP,$E:$E,$E176))/(MAXIFS(AP:AP,$E:$E,$E176)-MINIFS(AP:AP,$E:$E,$E176)),
100*(AP176-MINIFS(AP:AP,$E:$E,$E176))/(MAXIFS(AP:AP,$E:$E,$E176)-MINIFS(AP:AP,$E:$E,$E176))))</f>
        <v/>
      </c>
      <c r="DF176" s="232" t="str">
        <f t="array" ref="DF176">IF(AQ176="","",
IF(INDEX(Settings!$H:$H,MATCH(DF$1,Settings!$G:$G,0))=TRUE,
100-100*(AQ176-MINIFS(AQ:AQ,$E:$E,$E176))/(MAXIFS(AQ:AQ,$E:$E,$E176)-MINIFS(AQ:AQ,$E:$E,$E176)),
100*(AQ176-MINIFS(AQ:AQ,$E:$E,$E176))/(MAXIFS(AQ:AQ,$E:$E,$E176)-MINIFS(AQ:AQ,$E:$E,$E176))))</f>
        <v/>
      </c>
      <c r="DG176" s="232" t="str">
        <f t="array" ref="DG176">IF(AR176="","",
IF(INDEX(Settings!$H:$H,MATCH(DG$1,Settings!$G:$G,0))=TRUE,
100-100*(AR176-MINIFS(AR:AR,$E:$E,$E176))/(MAXIFS(AR:AR,$E:$E,$E176)-MINIFS(AR:AR,$E:$E,$E176)),
100*(AR176-MINIFS(AR:AR,$E:$E,$E176))/(MAXIFS(AR:AR,$E:$E,$E176)-MINIFS(AR:AR,$E:$E,$E176))))</f>
        <v/>
      </c>
      <c r="DH176" s="232" t="str">
        <f t="array" ref="DH176">IF(AS176="","",
IF(INDEX(Settings!$H:$H,MATCH(DH$1,Settings!$G:$G,0))=TRUE,
100-100*(AS176-MINIFS(AS:AS,$E:$E,$E176))/(MAXIFS(AS:AS,$E:$E,$E176)-MINIFS(AS:AS,$E:$E,$E176)),
100*(AS176-MINIFS(AS:AS,$E:$E,$E176))/(MAXIFS(AS:AS,$E:$E,$E176)-MINIFS(AS:AS,$E:$E,$E176))))</f>
        <v/>
      </c>
      <c r="DI176" s="232" t="str">
        <f t="array" ref="DI176">IF(AT176="","",
IF(INDEX(Settings!$H:$H,MATCH(DI$1,Settings!$G:$G,0))=TRUE,
100-100*(AT176-MINIFS(AT:AT,$E:$E,$E176))/(MAXIFS(AT:AT,$E:$E,$E176)-MINIFS(AT:AT,$E:$E,$E176)),
100*(AT176-MINIFS(AT:AT,$E:$E,$E176))/(MAXIFS(AT:AT,$E:$E,$E176)-MINIFS(AT:AT,$E:$E,$E176))))</f>
        <v/>
      </c>
      <c r="DJ176" s="232" t="str">
        <f t="array" ref="DJ176">IF(AU176="","",
IF(INDEX(Settings!$H:$H,MATCH(DJ$1,Settings!$G:$G,0))=TRUE,
100-100*(AU176-MINIFS(AU:AU,$E:$E,$E176))/(MAXIFS(AU:AU,$E:$E,$E176)-MINIFS(AU:AU,$E:$E,$E176)),
100*(AU176-MINIFS(AU:AU,$E:$E,$E176))/(MAXIFS(AU:AU,$E:$E,$E176)-MINIFS(AU:AU,$E:$E,$E176))))</f>
        <v/>
      </c>
      <c r="DK176" s="232" t="str">
        <f t="array" ref="DK176">IF(AV176="","",
IF(INDEX(Settings!$H:$H,MATCH(DK$1,Settings!$G:$G,0))=TRUE,
100-100*(AV176-MINIFS(AV:AV,$E:$E,$E176))/(MAXIFS(AV:AV,$E:$E,$E176)-MINIFS(AV:AV,$E:$E,$E176)),
100*(AV176-MINIFS(AV:AV,$E:$E,$E176))/(MAXIFS(AV:AV,$E:$E,$E176)-MINIFS(AV:AV,$E:$E,$E176))))</f>
        <v/>
      </c>
      <c r="DL176" s="232" t="str">
        <f t="array" ref="DL176">IF(AW176="","",
IF(INDEX(Settings!$H:$H,MATCH(DL$1,Settings!$G:$G,0))=TRUE,
100-100*(AW176-MINIFS(AW:AW,$E:$E,$E176))/(MAXIFS(AW:AW,$E:$E,$E176)-MINIFS(AW:AW,$E:$E,$E176)),
100*(AW176-MINIFS(AW:AW,$E:$E,$E176))/(MAXIFS(AW:AW,$E:$E,$E176)-MINIFS(AW:AW,$E:$E,$E176))))</f>
        <v/>
      </c>
      <c r="DM176" s="232" t="str">
        <f t="array" ref="DM176">IF(AX176="","",
IF(INDEX(Settings!$H:$H,MATCH(DM$1,Settings!$G:$G,0))=TRUE,
100-100*(AX176-MINIFS(AX:AX,$E:$E,$E176))/(MAXIFS(AX:AX,$E:$E,$E176)-MINIFS(AX:AX,$E:$E,$E176)),
100*(AX176-MINIFS(AX:AX,$E:$E,$E176))/(MAXIFS(AX:AX,$E:$E,$E176)-MINIFS(AX:AX,$E:$E,$E176))))</f>
        <v/>
      </c>
      <c r="DN176" s="232" t="str">
        <f t="array" ref="DN176">IF(AY176="","",
IF(INDEX(Settings!$H:$H,MATCH(DN$1,Settings!$G:$G,0))=TRUE,
100-100*(AY176-MINIFS(AY:AY,$E:$E,$E176))/(MAXIFS(AY:AY,$E:$E,$E176)-MINIFS(AY:AY,$E:$E,$E176)),
100*(AY176-MINIFS(AY:AY,$E:$E,$E176))/(MAXIFS(AY:AY,$E:$E,$E176)-MINIFS(AY:AY,$E:$E,$E176))))</f>
        <v/>
      </c>
      <c r="DO176" s="232" t="str">
        <f t="array" ref="DO176">IF(AZ176="","",
IF(INDEX(Settings!$H:$H,MATCH(DO$1,Settings!$G:$G,0))=TRUE,
100-100*(AZ176-MINIFS(AZ:AZ,$E:$E,$E176))/(MAXIFS(AZ:AZ,$E:$E,$E176)-MINIFS(AZ:AZ,$E:$E,$E176)),
100*(AZ176-MINIFS(AZ:AZ,$E:$E,$E176))/(MAXIFS(AZ:AZ,$E:$E,$E176)-MINIFS(AZ:AZ,$E:$E,$E176))))</f>
        <v/>
      </c>
      <c r="DP176" s="232" t="str">
        <f t="array" ref="DP176">IF(BA176="","",
IF(INDEX(Settings!$H:$H,MATCH(DP$1,Settings!$G:$G,0))=TRUE,
100-100*(BA176-MINIFS(BA:BA,$E:$E,$E176))/(MAXIFS(BA:BA,$E:$E,$E176)-MINIFS(BA:BA,$E:$E,$E176)),
100*(BA176-MINIFS(BA:BA,$E:$E,$E176))/(MAXIFS(BA:BA,$E:$E,$E176)-MINIFS(BA:BA,$E:$E,$E176))))</f>
        <v/>
      </c>
      <c r="DQ176" s="232" t="str">
        <f t="array" ref="DQ176">IF(BB176="","",
IF(INDEX(Settings!$H:$H,MATCH(DQ$1,Settings!$G:$G,0))=TRUE,
100-100*(BB176-MINIFS(BB:BB,$E:$E,$E176))/(MAXIFS(BB:BB,$E:$E,$E176)-MINIFS(BB:BB,$E:$E,$E176)),
100*(BB176-MINIFS(BB:BB,$E:$E,$E176))/(MAXIFS(BB:BB,$E:$E,$E176)-MINIFS(BB:BB,$E:$E,$E176))))</f>
        <v/>
      </c>
      <c r="DR176" s="232" t="str">
        <f t="array" ref="DR176">IF(BC176="","",
IF(INDEX(Settings!$H:$H,MATCH(DR$1,Settings!$G:$G,0))=TRUE,
100-100*(BC176-MINIFS(BC:BC,$E:$E,$E176))/(MAXIFS(BC:BC,$E:$E,$E176)-MINIFS(BC:BC,$E:$E,$E176)),
100*(BC176-MINIFS(BC:BC,$E:$E,$E176))/(MAXIFS(BC:BC,$E:$E,$E176)-MINIFS(BC:BC,$E:$E,$E176))))</f>
        <v/>
      </c>
      <c r="DS176" s="232" t="str">
        <f t="array" ref="DS176">IF(BD176="","",
IF(INDEX(Settings!$H:$H,MATCH(DS$1,Settings!$G:$G,0))=TRUE,
100-100*(BD176-MINIFS(BD:BD,$E:$E,$E176))/(MAXIFS(BD:BD,$E:$E,$E176)-MINIFS(BD:BD,$E:$E,$E176)),
100*(BD176-MINIFS(BD:BD,$E:$E,$E176))/(MAXIFS(BD:BD,$E:$E,$E176)-MINIFS(BD:BD,$E:$E,$E176))))</f>
        <v/>
      </c>
      <c r="DT176" s="232" t="str">
        <f t="array" ref="DT176">IF(BE176="","",
IF(INDEX(Settings!$H:$H,MATCH(DT$1,Settings!$G:$G,0))=TRUE,
100-100*(BE176-MINIFS(BE:BE,$E:$E,$E176))/(MAXIFS(BE:BE,$E:$E,$E176)-MINIFS(BE:BE,$E:$E,$E176)),
100*(BE176-MINIFS(BE:BE,$E:$E,$E176))/(MAXIFS(BE:BE,$E:$E,$E176)-MINIFS(BE:BE,$E:$E,$E176))))</f>
        <v/>
      </c>
      <c r="DU176" s="232" t="str">
        <f t="array" ref="DU176">IF(BF176="","",
IF(INDEX(Settings!$H:$H,MATCH(DU$1,Settings!$G:$G,0))=TRUE,
100-100*(BF176-MINIFS(BF:BF,$E:$E,$E176))/(MAXIFS(BF:BF,$E:$E,$E176)-MINIFS(BF:BF,$E:$E,$E176)),
100*(BF176-MINIFS(BF:BF,$E:$E,$E176))/(MAXIFS(BF:BF,$E:$E,$E176)-MINIFS(BF:BF,$E:$E,$E176))))</f>
        <v/>
      </c>
      <c r="DV176" s="232" t="str">
        <f t="array" ref="DV176">IF(BG176="","",
IF(INDEX(Settings!$H:$H,MATCH(DV$1,Settings!$G:$G,0))=TRUE,
100-100*(BG176-MINIFS(BG:BG,$E:$E,$E176))/(MAXIFS(BG:BG,$E:$E,$E176)-MINIFS(BG:BG,$E:$E,$E176)),
100*(BG176-MINIFS(BG:BG,$E:$E,$E176))/(MAXIFS(BG:BG,$E:$E,$E176)-MINIFS(BG:BG,$E:$E,$E176))))</f>
        <v/>
      </c>
      <c r="DW176" s="232" t="str">
        <f t="array" ref="DW176">IF(BH176="","",
IF(INDEX(Settings!$H:$H,MATCH(DW$1,Settings!$G:$G,0))=TRUE,
100-100*(BH176-MINIFS(BH:BH,$E:$E,$E176))/(MAXIFS(BH:BH,$E:$E,$E176)-MINIFS(BH:BH,$E:$E,$E176)),
100*(BH176-MINIFS(BH:BH,$E:$E,$E176))/(MAXIFS(BH:BH,$E:$E,$E176)-MINIFS(BH:BH,$E:$E,$E176))))</f>
        <v/>
      </c>
      <c r="DX176" s="232" t="str">
        <f t="array" ref="DX176">IF(BI176="","",
IF(INDEX(Settings!$H:$H,MATCH(DX$1,Settings!$G:$G,0))=TRUE,
100-100*(BI176-MINIFS(BI:BI,$E:$E,$E176))/(MAXIFS(BI:BI,$E:$E,$E176)-MINIFS(BI:BI,$E:$E,$E176)),
100*(BI176-MINIFS(BI:BI,$E:$E,$E176))/(MAXIFS(BI:BI,$E:$E,$E176)-MINIFS(BI:BI,$E:$E,$E176))))</f>
        <v/>
      </c>
      <c r="DY176" s="232" t="str">
        <f t="array" ref="DY176">IF(BJ176="","",
IF(INDEX(Settings!$H:$H,MATCH(DY$1,Settings!$G:$G,0))=TRUE,
100-100*(BJ176-MINIFS(BJ:BJ,$E:$E,$E176))/(MAXIFS(BJ:BJ,$E:$E,$E176)-MINIFS(BJ:BJ,$E:$E,$E176)),
100*(BJ176-MINIFS(BJ:BJ,$E:$E,$E176))/(MAXIFS(BJ:BJ,$E:$E,$E176)-MINIFS(BJ:BJ,$E:$E,$E176))))</f>
        <v/>
      </c>
      <c r="DZ176" s="234"/>
      <c r="EA176" s="234"/>
      <c r="EB176" s="234" t="str">
        <f t="shared" si="8"/>
        <v/>
      </c>
      <c r="EC176" s="234" t="str">
        <f t="shared" si="9"/>
        <v/>
      </c>
      <c r="ED176" s="234" t="str">
        <f t="shared" si="10"/>
        <v/>
      </c>
      <c r="EE176" s="234" t="str">
        <f t="shared" si="11"/>
        <v/>
      </c>
      <c r="EF176" s="234" t="str">
        <f t="shared" si="12"/>
        <v/>
      </c>
      <c r="EG176" s="234" t="str">
        <f t="shared" si="13"/>
        <v/>
      </c>
      <c r="EH176" s="234"/>
      <c r="EI176" s="234"/>
      <c r="EJ176" s="234"/>
      <c r="EK176" s="234"/>
      <c r="EL176" s="234"/>
      <c r="EM176" s="234"/>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3" t="str">
        <f t="shared" si="14"/>
        <v/>
      </c>
      <c r="N177" s="49"/>
      <c r="O177" s="49"/>
      <c r="P177" s="49"/>
      <c r="Q177" s="49"/>
      <c r="R177" s="49"/>
      <c r="S177" s="222" t="str">
        <f>IFERROR(VLOOKUP(AF177, 'YOYO IR Scores'!A:C, 3, FALSE), "")
</f>
        <v/>
      </c>
      <c r="T177" s="49"/>
      <c r="U177" s="49"/>
      <c r="V177" s="49"/>
      <c r="W177" s="49"/>
      <c r="X177" s="224" t="str">
        <f t="shared" si="4"/>
        <v/>
      </c>
      <c r="Y177" s="225" t="str">
        <f t="shared" si="5"/>
        <v/>
      </c>
      <c r="Z177" s="225" t="str">
        <f t="shared" si="6"/>
        <v/>
      </c>
      <c r="AA177" s="224" t="str">
        <f t="shared" si="7"/>
        <v/>
      </c>
      <c r="AB177" s="223"/>
      <c r="AC177" s="223"/>
      <c r="AD177" s="223"/>
      <c r="AE177" s="223" t="str">
        <f>IFERROR(VLOOKUP(AF177, 'YOYO IR Scores'!A:C, 2, FALSE), "")</f>
        <v/>
      </c>
      <c r="AF177" s="223"/>
      <c r="AG177" s="223"/>
      <c r="AH177" s="223"/>
      <c r="AI177" s="223"/>
      <c r="AJ177" s="223"/>
      <c r="AK177" s="223"/>
      <c r="AL177" s="223"/>
      <c r="AM177" s="223"/>
      <c r="AN177" s="223"/>
      <c r="AO177" s="223"/>
      <c r="AP177" s="223"/>
      <c r="AQ177" s="223"/>
      <c r="AR177" s="223"/>
      <c r="AS177" s="223"/>
      <c r="AT177" s="223"/>
      <c r="AU177" s="223"/>
      <c r="AV177" s="223"/>
      <c r="AW177" s="223"/>
      <c r="AX177" s="223"/>
      <c r="AY177" s="223"/>
      <c r="AZ177" s="223"/>
      <c r="BA177" s="223"/>
      <c r="BB177" s="223"/>
      <c r="BC177" s="223"/>
      <c r="BD177" s="223"/>
      <c r="BE177" s="223"/>
      <c r="BF177" s="223"/>
      <c r="BG177" s="223"/>
      <c r="BH177" s="223"/>
      <c r="BI177" s="223"/>
      <c r="BJ177" s="223"/>
      <c r="BK177" s="223" t="str">
        <f t="array" ref="BK177">IF(J177="","",
IF(INDEX(Settings!$H:$H,MATCH(BY$1,Settings!$G:$G,0))=TRUE,
100-100*(J177-MIN(J:J))/(MAX(J:J)-MIN(J:J)),
100*(J177-MIN(J:J))/(MAX(J:J)-MIN(J:J))))</f>
        <v/>
      </c>
      <c r="BL177" s="223" t="str">
        <f t="array" ref="BL177">IF(J177="","",
IF(INDEX(Settings!$H:$H,MATCH(BY$1,Settings!$G:$G,0))=TRUE,
100-100*(J177-MINIFS(J:J,$E:$E,$E177))/(MAXIFS(J:J,$E:$E,$E177)-MINIFS(J:J,$E:$E,$E177)),
100*(J177-MINIFS(J:J,$E:$E,$E177))/(MAXIFS(J:J,$E:$E,$E177)-MINIFS(J:J,$E:$E,$E177))))</f>
        <v/>
      </c>
      <c r="BM177" s="223"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4" t="str">
        <f t="array" ref="BQ177">IF(J177="","",
IF(INDEX(Settings!$H:$H,MATCH(BY$1,Settings!$G:$G,0))=TRUE,
-1*(J177-AVERAGE(J:J))/STDEV(J:J),
(J177-AVERAGE(J:J))/STDEV(J:J)))</f>
        <v/>
      </c>
      <c r="BR177" s="224" t="str">
        <f>IFERROR(__xludf.DUMMYFUNCTION("IF(J177="""","""",
IF(INDEX(Settings!$H:$H,MATCH(BY$1,Settings!$G:$G,0))=TRUE,
-1*(J177-AVERAGEIFS(J:J,$E:$E,$E177))/STDEV(FILTER(J:J,$E:$E=$E177)),
(J177-AVERAGEIFS(J:J,$E:$E,$E177))/STDEV(FILTER(J:J,$E:$E=$E177))))"),"")</f>
        <v/>
      </c>
      <c r="BS177" s="224"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3" t="str">
        <f t="array" ref="BY177">IF(J177="","",
IF(INDEX(Settings!$H:$H,MATCH(BY$1,Settings!$G:$G,0))=TRUE,
100-100*(J177-MINIFS(J:J,$E:$E,$E177))/(MAXIFS(J:J,$E:$E,$E177)-MINIFS(J:J,$E:$E,$E177)),
100*(J177-MINIFS(J:J,$E:$E,$E177))/(MAXIFS(J:J,$E:$E,$E177)-MINIFS(J:J,$E:$E,$E177))))</f>
        <v/>
      </c>
      <c r="BZ177" s="223" t="str">
        <f t="array" ref="BZ177">IF(K177="","",
IF(INDEX(Settings!$H:$H,MATCH(BZ$1,Settings!$G:$G,0))=TRUE,
100-100*(K177-MINIFS(K:K,$E:$E,$E177))/(MAXIFS(K:K,$E:$E,$E177)-MINIFS(K:K,$E:$E,$E177)),
100*(K177-MINIFS(K:K,$E:$E,$E177))/(MAXIFS(K:K,$E:$E,$E177)-MINIFS(K:K,$E:$E,$E177))))</f>
        <v/>
      </c>
      <c r="CA177" s="223" t="str">
        <f t="array" ref="CA177">IF(L177="","",
IF(INDEX(Settings!$H:$H,MATCH(CA$1,Settings!$G:$G,0))=TRUE,
100-100*(L177-MINIFS(L:L,$E:$E,$E177))/(MAXIFS(L:L,$E:$E,$E177)-MINIFS(L:L,$E:$E,$E177)),
100*(L177-MINIFS(L:L,$E:$E,$E177))/(MAXIFS(L:L,$E:$E,$E177)-MINIFS(L:L,$E:$E,$E177))))</f>
        <v/>
      </c>
      <c r="CB177" s="223" t="str">
        <f t="array" ref="CB177">IF(M177="","",
IF(INDEX(Settings!$H:$H,MATCH(CB$1,Settings!$G:$G,0))=TRUE,
100-100*(M177-MINIFS(M:M,$E:$E,$E177))/(MAXIFS(M:M,$E:$E,$E177)-MINIFS(M:M,$E:$E,$E177)),
100*(M177-MINIFS(M:M,$E:$E,$E177))/(MAXIFS(M:M,$E:$E,$E177)-MINIFS(M:M,$E:$E,$E177))))</f>
        <v/>
      </c>
      <c r="CC177" s="223" t="str">
        <f t="array" ref="CC177">IF(N177="","",
IF(INDEX(Settings!$H:$H,MATCH(CC$1,Settings!$G:$G,0))=TRUE,
100-100*(N177-MINIFS(N:N,$E:$E,$E177))/(MAXIFS(N:N,$E:$E,$E177)-MINIFS(N:N,$E:$E,$E177)),
100*(N177-MINIFS(N:N,$E:$E,$E177))/(MAXIFS(N:N,$E:$E,$E177)-MINIFS(N:N,$E:$E,$E177))))</f>
        <v/>
      </c>
      <c r="CD177" s="223" t="str">
        <f t="array" ref="CD177">IF(O177="","",
IF(INDEX(Settings!$H:$H,MATCH(CD$1,Settings!$G:$G,0))=TRUE,
100-100*(O177-MINIFS(O:O,$E:$E,$E177))/(MAXIFS(O:O,$E:$E,$E177)-MINIFS(O:O,$E:$E,$E177)),
100*(O177-MINIFS(O:O,$E:$E,$E177))/(MAXIFS(O:O,$E:$E,$E177)-MINIFS(O:O,$E:$E,$E177))))</f>
        <v/>
      </c>
      <c r="CE177" s="223" t="str">
        <f t="array" ref="CE177">IF(P177="","",
IF(INDEX(Settings!$H:$H,MATCH(CE$1,Settings!$G:$G,0))=TRUE,
100-100*(P177-MINIFS(P:P,$E:$E,$E177))/(MAXIFS(P:P,$E:$E,$E177)-MINIFS(P:P,$E:$E,$E177)),
100*(P177-MINIFS(P:P,$E:$E,$E177))/(MAXIFS(P:P,$E:$E,$E177)-MINIFS(P:P,$E:$E,$E177))))</f>
        <v/>
      </c>
      <c r="CF177" s="223" t="str">
        <f t="array" ref="CF177">IF(Q177="","",
IF(INDEX(Settings!$H:$H,MATCH(CF$1,Settings!$G:$G,0))=TRUE,
100-100*(Q177-MINIFS(Q:Q,$E:$E,$E177))/(MAXIFS(Q:Q,$E:$E,$E177)-MINIFS(Q:Q,$E:$E,$E177)),
100*(Q177-MINIFS(Q:Q,$E:$E,$E177))/(MAXIFS(Q:Q,$E:$E,$E177)-MINIFS(Q:Q,$E:$E,$E177))))</f>
        <v/>
      </c>
      <c r="CG177" s="223" t="str">
        <f t="array" ref="CG177">IF(R177="","",
IF(INDEX(Settings!$H:$H,MATCH(CG$1,Settings!$G:$G,0))=TRUE,
100-100*(R177-MINIFS(R:R,$E:$E,$E177))/(MAXIFS(R:R,$E:$E,$E177)-MINIFS(R:R,$E:$E,$E177)),
100*(R177-MINIFS(R:R,$E:$E,$E177))/(MAXIFS(R:R,$E:$E,$E177)-MINIFS(R:R,$E:$E,$E177))))</f>
        <v/>
      </c>
      <c r="CH177" s="223" t="str">
        <f t="array" ref="CH177">IF(S177="","",
IF(INDEX(Settings!$H:$H,MATCH(CH$1,Settings!$G:$G,0))=TRUE,
100-100*(S177-MINIFS(S:S,$E:$E,$E177))/(MAXIFS(S:S,$E:$E,$E177)-MINIFS(S:S,$E:$E,$E177)),
100*(S177-MINIFS(S:S,$E:$E,$E177))/(MAXIFS(S:S,$E:$E,$E177)-MINIFS(S:S,$E:$E,$E177))))</f>
        <v/>
      </c>
      <c r="CI177" s="223" t="str">
        <f t="array" ref="CI177">IF(T177="","",
IF(INDEX(Settings!$H:$H,MATCH(CI$1,Settings!$G:$G,0))=TRUE,
100-100*(T177-MINIFS(T:T,$E:$E,$E177))/(MAXIFS(T:T,$E:$E,$E177)-MINIFS(T:T,$E:$E,$E177)),
100*(T177-MINIFS(T:T,$E:$E,$E177))/(MAXIFS(T:T,$E:$E,$E177)-MINIFS(T:T,$E:$E,$E177))))</f>
        <v/>
      </c>
      <c r="CJ177" s="223" t="str">
        <f t="array" ref="CJ177">IF(U177="","",
IF(INDEX(Settings!$H:$H,MATCH(CJ$1,Settings!$G:$G,0))=TRUE,
100-100*(U177-MINIFS(U:U,$E:$E,$E177))/(MAXIFS(U:U,$E:$E,$E177)-MINIFS(U:U,$E:$E,$E177)),
100*(U177-MINIFS(U:U,$E:$E,$E177))/(MAXIFS(U:U,$E:$E,$E177)-MINIFS(U:U,$E:$E,$E177))))</f>
        <v/>
      </c>
      <c r="CK177" s="223" t="str">
        <f t="array" ref="CK177">IF(V177="","",
IF(INDEX(Settings!$H:$H,MATCH(CK$1,Settings!$G:$G,0))=TRUE,
100-100*(V177-MINIFS(V:V,$E:$E,$E177))/(MAXIFS(V:V,$E:$E,$E177)-MINIFS(V:V,$E:$E,$E177)),
100*(V177-MINIFS(V:V,$E:$E,$E177))/(MAXIFS(V:V,$E:$E,$E177)-MINIFS(V:V,$E:$E,$E177))))</f>
        <v/>
      </c>
      <c r="CL177" s="223" t="str">
        <f t="array" ref="CL177">IF(W177="","",
IF(INDEX(Settings!$H:$H,MATCH(CL$1,Settings!$G:$G,0))=TRUE,
100-100*(W177-MINIFS(W:W,$E:$E,$E177))/(MAXIFS(W:W,$E:$E,$E177)-MINIFS(W:W,$E:$E,$E177)),
100*(W177-MINIFS(W:W,$E:$E,$E177))/(MAXIFS(W:W,$E:$E,$E177)-MINIFS(W:W,$E:$E,$E177))))</f>
        <v/>
      </c>
      <c r="CM177" s="223" t="str">
        <f t="array" ref="CM177">IF(X177="","",
IF(INDEX(Settings!$H:$H,MATCH(CM$1,Settings!$G:$G,0))=TRUE,
100-100*(X177-MINIFS(X:X,$E:$E,$E177))/(MAXIFS(X:X,$E:$E,$E177)-MINIFS(X:X,$E:$E,$E177)),
100*(X177-MINIFS(X:X,$E:$E,$E177))/(MAXIFS(X:X,$E:$E,$E177)-MINIFS(X:X,$E:$E,$E177))))</f>
        <v/>
      </c>
      <c r="CN177" s="223" t="str">
        <f t="array" ref="CN177">IF(Y177="","",
IF(INDEX(Settings!$H:$H,MATCH(CN$1,Settings!$G:$G,0))=TRUE,
100-100*(Y177-MINIFS(Y:Y,$E:$E,$E177))/(MAXIFS(Y:Y,$E:$E,$E177)-MINIFS(Y:Y,$E:$E,$E177)),
100*(Y177-MINIFS(Y:Y,$E:$E,$E177))/(MAXIFS(Y:Y,$E:$E,$E177)-MINIFS(Y:Y,$E:$E,$E177))))</f>
        <v/>
      </c>
      <c r="CO177" s="223" t="str">
        <f t="array" ref="CO177">IF(Z177="","",
IF(INDEX(Settings!$H:$H,MATCH(CO$1,Settings!$G:$G,0))=TRUE,
100-100*(Z177-MINIFS(Z:Z,$E:$E,$E177))/(MAXIFS(Z:Z,$E:$E,$E177)-MINIFS(Z:Z,$E:$E,$E177)),
100*(Z177-MINIFS(Z:Z,$E:$E,$E177))/(MAXIFS(Z:Z,$E:$E,$E177)-MINIFS(Z:Z,$E:$E,$E177))))</f>
        <v/>
      </c>
      <c r="CP177" s="223" t="str">
        <f t="array" ref="CP177">IF(AA177="","",
IF(INDEX(Settings!$H:$H,MATCH(CP$1,Settings!$G:$G,0))=TRUE,
100-100*(AA177-MINIFS(AA:AA,$E:$E,$E177))/(MAXIFS(AA:AA,$E:$E,$E177)-MINIFS(AA:AA,$E:$E,$E177)),
100*(AA177-MINIFS(AA:AA,$E:$E,$E177))/(MAXIFS(AA:AA,$E:$E,$E177)-MINIFS(AA:AA,$E:$E,$E177))))</f>
        <v/>
      </c>
      <c r="CQ177" s="223" t="str">
        <f t="array" ref="CQ177">IF(AB177="","",
IF(INDEX(Settings!$H:$H,MATCH(CQ$1,Settings!$G:$G,0))=TRUE,
100-100*(AB177-MINIFS(AB:AB,$E:$E,$E177))/(MAXIFS(AB:AB,$E:$E,$E177)-MINIFS(AB:AB,$E:$E,$E177)),
100*(AB177-MINIFS(AB:AB,$E:$E,$E177))/(MAXIFS(AB:AB,$E:$E,$E177)-MINIFS(AB:AB,$E:$E,$E177))))</f>
        <v/>
      </c>
      <c r="CR177" s="223" t="str">
        <f t="array" ref="CR177">IF(AC177="","",
IF(INDEX(Settings!$H:$H,MATCH(CR$1,Settings!$G:$G,0))=TRUE,
100-100*(AC177-MINIFS(AC:AC,$E:$E,$E177))/(MAXIFS(AC:AC,$E:$E,$E177)-MINIFS(AC:AC,$E:$E,$E177)),
100*(AC177-MINIFS(AC:AC,$E:$E,$E177))/(MAXIFS(AC:AC,$E:$E,$E177)-MINIFS(AC:AC,$E:$E,$E177))))</f>
        <v/>
      </c>
      <c r="CS177" s="223" t="str">
        <f t="array" ref="CS177">IF(AD177="","",
IF(INDEX(Settings!$H:$H,MATCH(CS$1,Settings!$G:$G,0))=TRUE,
100-100*(AD177-MINIFS(AD:AD,$E:$E,$E177))/(MAXIFS(AD:AD,$E:$E,$E177)-MINIFS(AD:AD,$E:$E,$E177)),
100*(AD177-MINIFS(AD:AD,$E:$E,$E177))/(MAXIFS(AD:AD,$E:$E,$E177)-MINIFS(AD:AD,$E:$E,$E177))))</f>
        <v/>
      </c>
      <c r="CT177" s="223" t="str">
        <f t="array" ref="CT177">IF(AE177="","",
IF(INDEX(Settings!$H:$H,MATCH(CT$1,Settings!$G:$G,0))=TRUE,
100-100*(AE177-MINIFS(AE:AE,$E:$E,$E177))/(MAXIFS(AE:AE,$E:$E,$E177)-MINIFS(AE:AE,$E:$E,$E177)),
100*(AE177-MINIFS(AE:AE,$E:$E,$E177))/(MAXIFS(AE:AE,$E:$E,$E177)-MINIFS(AE:AE,$E:$E,$E177))))</f>
        <v/>
      </c>
      <c r="CU177" s="223" t="str">
        <f t="array" ref="CU177">IF(AF177="","",
IF(INDEX(Settings!$H:$H,MATCH(CU$1,Settings!$G:$G,0))=TRUE,
100-100*(AF177-MINIFS(AF:AF,$E:$E,$E177))/(MAXIFS(AF:AF,$E:$E,$E177)-MINIFS(AF:AF,$E:$E,$E177)),
100*(AF177-MINIFS(AF:AF,$E:$E,$E177))/(MAXIFS(AF:AF,$E:$E,$E177)-MINIFS(AF:AF,$E:$E,$E177))))</f>
        <v/>
      </c>
      <c r="CV177" s="223" t="str">
        <f t="array" ref="CV177">IF(AG177="","",
IF(INDEX(Settings!$H:$H,MATCH(CV$1,Settings!$G:$G,0))=TRUE,
100-100*(AG177-MINIFS(AG:AG,$E:$E,$E177))/(MAXIFS(AG:AG,$E:$E,$E177)-MINIFS(AG:AG,$E:$E,$E177)),
100*(AG177-MINIFS(AG:AG,$E:$E,$E177))/(MAXIFS(AG:AG,$E:$E,$E177)-MINIFS(AG:AG,$E:$E,$E177))))</f>
        <v/>
      </c>
      <c r="CW177" s="223" t="str">
        <f t="array" ref="CW177">IF(AH177="","",
IF(INDEX(Settings!$H:$H,MATCH(CW$1,Settings!$G:$G,0))=TRUE,
100-100*(AH177-MINIFS(AH:AH,$E:$E,$E177))/(MAXIFS(AH:AH,$E:$E,$E177)-MINIFS(AH:AH,$E:$E,$E177)),
100*(AH177-MINIFS(AH:AH,$E:$E,$E177))/(MAXIFS(AH:AH,$E:$E,$E177)-MINIFS(AH:AH,$E:$E,$E177))))</f>
        <v/>
      </c>
      <c r="CX177" s="223" t="str">
        <f t="array" ref="CX177">IF(AI177="","",
IF(INDEX(Settings!$H:$H,MATCH(CX$1,Settings!$G:$G,0))=TRUE,
100-100*(AI177-MINIFS(AI:AI,$E:$E,$E177))/(MAXIFS(AI:AI,$E:$E,$E177)-MINIFS(AI:AI,$E:$E,$E177)),
100*(AI177-MINIFS(AI:AI,$E:$E,$E177))/(MAXIFS(AI:AI,$E:$E,$E177)-MINIFS(AI:AI,$E:$E,$E177))))</f>
        <v/>
      </c>
      <c r="CY177" s="223" t="str">
        <f t="array" ref="CY177">IF(AJ177="","",
IF(INDEX(Settings!$H:$H,MATCH(CY$1,Settings!$G:$G,0))=TRUE,
100-100*(AJ177-MINIFS(AJ:AJ,$E:$E,$E177))/(MAXIFS(AJ:AJ,$E:$E,$E177)-MINIFS(AJ:AJ,$E:$E,$E177)),
100*(AJ177-MINIFS(AJ:AJ,$E:$E,$E177))/(MAXIFS(AJ:AJ,$E:$E,$E177)-MINIFS(AJ:AJ,$E:$E,$E177))))</f>
        <v/>
      </c>
      <c r="CZ177" s="223" t="str">
        <f t="array" ref="CZ177">IF(AK177="","",
IF(INDEX(Settings!$H:$H,MATCH(CZ$1,Settings!$G:$G,0))=TRUE,
100-100*(AK177-MINIFS(AK:AK,$E:$E,$E177))/(MAXIFS(AK:AK,$E:$E,$E177)-MINIFS(AK:AK,$E:$E,$E177)),
100*(AK177-MINIFS(AK:AK,$E:$E,$E177))/(MAXIFS(AK:AK,$E:$E,$E177)-MINIFS(AK:AK,$E:$E,$E177))))</f>
        <v/>
      </c>
      <c r="DA177" s="223" t="str">
        <f t="array" ref="DA177">IF(AL177="","",
IF(INDEX(Settings!$H:$H,MATCH(DA$1,Settings!$G:$G,0))=TRUE,
100-100*(AL177-MINIFS(AL:AL,$E:$E,$E177))/(MAXIFS(AL:AL,$E:$E,$E177)-MINIFS(AL:AL,$E:$E,$E177)),
100*(AL177-MINIFS(AL:AL,$E:$E,$E177))/(MAXIFS(AL:AL,$E:$E,$E177)-MINIFS(AL:AL,$E:$E,$E177))))</f>
        <v/>
      </c>
      <c r="DB177" s="223" t="str">
        <f t="array" ref="DB177">IF(AM177="","",
IF(INDEX(Settings!$H:$H,MATCH(DB$1,Settings!$G:$G,0))=TRUE,
100-100*(AM177-MINIFS(AM:AM,$E:$E,$E177))/(MAXIFS(AM:AM,$E:$E,$E177)-MINIFS(AM:AM,$E:$E,$E177)),
100*(AM177-MINIFS(AM:AM,$E:$E,$E177))/(MAXIFS(AM:AM,$E:$E,$E177)-MINIFS(AM:AM,$E:$E,$E177))))</f>
        <v/>
      </c>
      <c r="DC177" s="223" t="str">
        <f t="array" ref="DC177">IF(AN177="","",
IF(INDEX(Settings!$H:$H,MATCH(DC$1,Settings!$G:$G,0))=TRUE,
100-100*(AN177-MINIFS(AN:AN,$E:$E,$E177))/(MAXIFS(AN:AN,$E:$E,$E177)-MINIFS(AN:AN,$E:$E,$E177)),
100*(AN177-MINIFS(AN:AN,$E:$E,$E177))/(MAXIFS(AN:AN,$E:$E,$E177)-MINIFS(AN:AN,$E:$E,$E177))))</f>
        <v/>
      </c>
      <c r="DD177" s="223" t="str">
        <f t="array" ref="DD177">IF(AO177="","",
IF(INDEX(Settings!$H:$H,MATCH(DD$1,Settings!$G:$G,0))=TRUE,
100-100*(AO177-MINIFS(AO:AO,$E:$E,$E177))/(MAXIFS(AO:AO,$E:$E,$E177)-MINIFS(AO:AO,$E:$E,$E177)),
100*(AO177-MINIFS(AO:AO,$E:$E,$E177))/(MAXIFS(AO:AO,$E:$E,$E177)-MINIFS(AO:AO,$E:$E,$E177))))</f>
        <v/>
      </c>
      <c r="DE177" s="223" t="str">
        <f t="array" ref="DE177">IF(AP177="","",
IF(INDEX(Settings!$H:$H,MATCH(DE$1,Settings!$G:$G,0))=TRUE,
100-100*(AP177-MINIFS(AP:AP,$E:$E,$E177))/(MAXIFS(AP:AP,$E:$E,$E177)-MINIFS(AP:AP,$E:$E,$E177)),
100*(AP177-MINIFS(AP:AP,$E:$E,$E177))/(MAXIFS(AP:AP,$E:$E,$E177)-MINIFS(AP:AP,$E:$E,$E177))))</f>
        <v/>
      </c>
      <c r="DF177" s="223" t="str">
        <f t="array" ref="DF177">IF(AQ177="","",
IF(INDEX(Settings!$H:$H,MATCH(DF$1,Settings!$G:$G,0))=TRUE,
100-100*(AQ177-MINIFS(AQ:AQ,$E:$E,$E177))/(MAXIFS(AQ:AQ,$E:$E,$E177)-MINIFS(AQ:AQ,$E:$E,$E177)),
100*(AQ177-MINIFS(AQ:AQ,$E:$E,$E177))/(MAXIFS(AQ:AQ,$E:$E,$E177)-MINIFS(AQ:AQ,$E:$E,$E177))))</f>
        <v/>
      </c>
      <c r="DG177" s="223" t="str">
        <f t="array" ref="DG177">IF(AR177="","",
IF(INDEX(Settings!$H:$H,MATCH(DG$1,Settings!$G:$G,0))=TRUE,
100-100*(AR177-MINIFS(AR:AR,$E:$E,$E177))/(MAXIFS(AR:AR,$E:$E,$E177)-MINIFS(AR:AR,$E:$E,$E177)),
100*(AR177-MINIFS(AR:AR,$E:$E,$E177))/(MAXIFS(AR:AR,$E:$E,$E177)-MINIFS(AR:AR,$E:$E,$E177))))</f>
        <v/>
      </c>
      <c r="DH177" s="223" t="str">
        <f t="array" ref="DH177">IF(AS177="","",
IF(INDEX(Settings!$H:$H,MATCH(DH$1,Settings!$G:$G,0))=TRUE,
100-100*(AS177-MINIFS(AS:AS,$E:$E,$E177))/(MAXIFS(AS:AS,$E:$E,$E177)-MINIFS(AS:AS,$E:$E,$E177)),
100*(AS177-MINIFS(AS:AS,$E:$E,$E177))/(MAXIFS(AS:AS,$E:$E,$E177)-MINIFS(AS:AS,$E:$E,$E177))))</f>
        <v/>
      </c>
      <c r="DI177" s="223" t="str">
        <f t="array" ref="DI177">IF(AT177="","",
IF(INDEX(Settings!$H:$H,MATCH(DI$1,Settings!$G:$G,0))=TRUE,
100-100*(AT177-MINIFS(AT:AT,$E:$E,$E177))/(MAXIFS(AT:AT,$E:$E,$E177)-MINIFS(AT:AT,$E:$E,$E177)),
100*(AT177-MINIFS(AT:AT,$E:$E,$E177))/(MAXIFS(AT:AT,$E:$E,$E177)-MINIFS(AT:AT,$E:$E,$E177))))</f>
        <v/>
      </c>
      <c r="DJ177" s="223" t="str">
        <f t="array" ref="DJ177">IF(AU177="","",
IF(INDEX(Settings!$H:$H,MATCH(DJ$1,Settings!$G:$G,0))=TRUE,
100-100*(AU177-MINIFS(AU:AU,$E:$E,$E177))/(MAXIFS(AU:AU,$E:$E,$E177)-MINIFS(AU:AU,$E:$E,$E177)),
100*(AU177-MINIFS(AU:AU,$E:$E,$E177))/(MAXIFS(AU:AU,$E:$E,$E177)-MINIFS(AU:AU,$E:$E,$E177))))</f>
        <v/>
      </c>
      <c r="DK177" s="223" t="str">
        <f t="array" ref="DK177">IF(AV177="","",
IF(INDEX(Settings!$H:$H,MATCH(DK$1,Settings!$G:$G,0))=TRUE,
100-100*(AV177-MINIFS(AV:AV,$E:$E,$E177))/(MAXIFS(AV:AV,$E:$E,$E177)-MINIFS(AV:AV,$E:$E,$E177)),
100*(AV177-MINIFS(AV:AV,$E:$E,$E177))/(MAXIFS(AV:AV,$E:$E,$E177)-MINIFS(AV:AV,$E:$E,$E177))))</f>
        <v/>
      </c>
      <c r="DL177" s="223" t="str">
        <f t="array" ref="DL177">IF(AW177="","",
IF(INDEX(Settings!$H:$H,MATCH(DL$1,Settings!$G:$G,0))=TRUE,
100-100*(AW177-MINIFS(AW:AW,$E:$E,$E177))/(MAXIFS(AW:AW,$E:$E,$E177)-MINIFS(AW:AW,$E:$E,$E177)),
100*(AW177-MINIFS(AW:AW,$E:$E,$E177))/(MAXIFS(AW:AW,$E:$E,$E177)-MINIFS(AW:AW,$E:$E,$E177))))</f>
        <v/>
      </c>
      <c r="DM177" s="223" t="str">
        <f t="array" ref="DM177">IF(AX177="","",
IF(INDEX(Settings!$H:$H,MATCH(DM$1,Settings!$G:$G,0))=TRUE,
100-100*(AX177-MINIFS(AX:AX,$E:$E,$E177))/(MAXIFS(AX:AX,$E:$E,$E177)-MINIFS(AX:AX,$E:$E,$E177)),
100*(AX177-MINIFS(AX:AX,$E:$E,$E177))/(MAXIFS(AX:AX,$E:$E,$E177)-MINIFS(AX:AX,$E:$E,$E177))))</f>
        <v/>
      </c>
      <c r="DN177" s="223" t="str">
        <f t="array" ref="DN177">IF(AY177="","",
IF(INDEX(Settings!$H:$H,MATCH(DN$1,Settings!$G:$G,0))=TRUE,
100-100*(AY177-MINIFS(AY:AY,$E:$E,$E177))/(MAXIFS(AY:AY,$E:$E,$E177)-MINIFS(AY:AY,$E:$E,$E177)),
100*(AY177-MINIFS(AY:AY,$E:$E,$E177))/(MAXIFS(AY:AY,$E:$E,$E177)-MINIFS(AY:AY,$E:$E,$E177))))</f>
        <v/>
      </c>
      <c r="DO177" s="223" t="str">
        <f t="array" ref="DO177">IF(AZ177="","",
IF(INDEX(Settings!$H:$H,MATCH(DO$1,Settings!$G:$G,0))=TRUE,
100-100*(AZ177-MINIFS(AZ:AZ,$E:$E,$E177))/(MAXIFS(AZ:AZ,$E:$E,$E177)-MINIFS(AZ:AZ,$E:$E,$E177)),
100*(AZ177-MINIFS(AZ:AZ,$E:$E,$E177))/(MAXIFS(AZ:AZ,$E:$E,$E177)-MINIFS(AZ:AZ,$E:$E,$E177))))</f>
        <v/>
      </c>
      <c r="DP177" s="223" t="str">
        <f t="array" ref="DP177">IF(BA177="","",
IF(INDEX(Settings!$H:$H,MATCH(DP$1,Settings!$G:$G,0))=TRUE,
100-100*(BA177-MINIFS(BA:BA,$E:$E,$E177))/(MAXIFS(BA:BA,$E:$E,$E177)-MINIFS(BA:BA,$E:$E,$E177)),
100*(BA177-MINIFS(BA:BA,$E:$E,$E177))/(MAXIFS(BA:BA,$E:$E,$E177)-MINIFS(BA:BA,$E:$E,$E177))))</f>
        <v/>
      </c>
      <c r="DQ177" s="223" t="str">
        <f t="array" ref="DQ177">IF(BB177="","",
IF(INDEX(Settings!$H:$H,MATCH(DQ$1,Settings!$G:$G,0))=TRUE,
100-100*(BB177-MINIFS(BB:BB,$E:$E,$E177))/(MAXIFS(BB:BB,$E:$E,$E177)-MINIFS(BB:BB,$E:$E,$E177)),
100*(BB177-MINIFS(BB:BB,$E:$E,$E177))/(MAXIFS(BB:BB,$E:$E,$E177)-MINIFS(BB:BB,$E:$E,$E177))))</f>
        <v/>
      </c>
      <c r="DR177" s="223" t="str">
        <f t="array" ref="DR177">IF(BC177="","",
IF(INDEX(Settings!$H:$H,MATCH(DR$1,Settings!$G:$G,0))=TRUE,
100-100*(BC177-MINIFS(BC:BC,$E:$E,$E177))/(MAXIFS(BC:BC,$E:$E,$E177)-MINIFS(BC:BC,$E:$E,$E177)),
100*(BC177-MINIFS(BC:BC,$E:$E,$E177))/(MAXIFS(BC:BC,$E:$E,$E177)-MINIFS(BC:BC,$E:$E,$E177))))</f>
        <v/>
      </c>
      <c r="DS177" s="223" t="str">
        <f t="array" ref="DS177">IF(BD177="","",
IF(INDEX(Settings!$H:$H,MATCH(DS$1,Settings!$G:$G,0))=TRUE,
100-100*(BD177-MINIFS(BD:BD,$E:$E,$E177))/(MAXIFS(BD:BD,$E:$E,$E177)-MINIFS(BD:BD,$E:$E,$E177)),
100*(BD177-MINIFS(BD:BD,$E:$E,$E177))/(MAXIFS(BD:BD,$E:$E,$E177)-MINIFS(BD:BD,$E:$E,$E177))))</f>
        <v/>
      </c>
      <c r="DT177" s="223" t="str">
        <f t="array" ref="DT177">IF(BE177="","",
IF(INDEX(Settings!$H:$H,MATCH(DT$1,Settings!$G:$G,0))=TRUE,
100-100*(BE177-MINIFS(BE:BE,$E:$E,$E177))/(MAXIFS(BE:BE,$E:$E,$E177)-MINIFS(BE:BE,$E:$E,$E177)),
100*(BE177-MINIFS(BE:BE,$E:$E,$E177))/(MAXIFS(BE:BE,$E:$E,$E177)-MINIFS(BE:BE,$E:$E,$E177))))</f>
        <v/>
      </c>
      <c r="DU177" s="223" t="str">
        <f t="array" ref="DU177">IF(BF177="","",
IF(INDEX(Settings!$H:$H,MATCH(DU$1,Settings!$G:$G,0))=TRUE,
100-100*(BF177-MINIFS(BF:BF,$E:$E,$E177))/(MAXIFS(BF:BF,$E:$E,$E177)-MINIFS(BF:BF,$E:$E,$E177)),
100*(BF177-MINIFS(BF:BF,$E:$E,$E177))/(MAXIFS(BF:BF,$E:$E,$E177)-MINIFS(BF:BF,$E:$E,$E177))))</f>
        <v/>
      </c>
      <c r="DV177" s="223" t="str">
        <f t="array" ref="DV177">IF(BG177="","",
IF(INDEX(Settings!$H:$H,MATCH(DV$1,Settings!$G:$G,0))=TRUE,
100-100*(BG177-MINIFS(BG:BG,$E:$E,$E177))/(MAXIFS(BG:BG,$E:$E,$E177)-MINIFS(BG:BG,$E:$E,$E177)),
100*(BG177-MINIFS(BG:BG,$E:$E,$E177))/(MAXIFS(BG:BG,$E:$E,$E177)-MINIFS(BG:BG,$E:$E,$E177))))</f>
        <v/>
      </c>
      <c r="DW177" s="223" t="str">
        <f t="array" ref="DW177">IF(BH177="","",
IF(INDEX(Settings!$H:$H,MATCH(DW$1,Settings!$G:$G,0))=TRUE,
100-100*(BH177-MINIFS(BH:BH,$E:$E,$E177))/(MAXIFS(BH:BH,$E:$E,$E177)-MINIFS(BH:BH,$E:$E,$E177)),
100*(BH177-MINIFS(BH:BH,$E:$E,$E177))/(MAXIFS(BH:BH,$E:$E,$E177)-MINIFS(BH:BH,$E:$E,$E177))))</f>
        <v/>
      </c>
      <c r="DX177" s="223" t="str">
        <f t="array" ref="DX177">IF(BI177="","",
IF(INDEX(Settings!$H:$H,MATCH(DX$1,Settings!$G:$G,0))=TRUE,
100-100*(BI177-MINIFS(BI:BI,$E:$E,$E177))/(MAXIFS(BI:BI,$E:$E,$E177)-MINIFS(BI:BI,$E:$E,$E177)),
100*(BI177-MINIFS(BI:BI,$E:$E,$E177))/(MAXIFS(BI:BI,$E:$E,$E177)-MINIFS(BI:BI,$E:$E,$E177))))</f>
        <v/>
      </c>
      <c r="DY177" s="223" t="str">
        <f t="array" ref="DY177">IF(BJ177="","",
IF(INDEX(Settings!$H:$H,MATCH(DY$1,Settings!$G:$G,0))=TRUE,
100-100*(BJ177-MINIFS(BJ:BJ,$E:$E,$E177))/(MAXIFS(BJ:BJ,$E:$E,$E177)-MINIFS(BJ:BJ,$E:$E,$E177)),
100*(BJ177-MINIFS(BJ:BJ,$E:$E,$E177))/(MAXIFS(BJ:BJ,$E:$E,$E177)-MINIFS(BJ:BJ,$E:$E,$E177))))</f>
        <v/>
      </c>
      <c r="DZ177" s="225"/>
      <c r="EA177" s="225"/>
      <c r="EB177" s="225" t="str">
        <f t="shared" si="8"/>
        <v/>
      </c>
      <c r="EC177" s="225" t="str">
        <f t="shared" si="9"/>
        <v/>
      </c>
      <c r="ED177" s="225" t="str">
        <f t="shared" si="10"/>
        <v/>
      </c>
      <c r="EE177" s="225" t="str">
        <f t="shared" si="11"/>
        <v/>
      </c>
      <c r="EF177" s="225" t="str">
        <f t="shared" si="12"/>
        <v/>
      </c>
      <c r="EG177" s="225" t="str">
        <f t="shared" si="13"/>
        <v/>
      </c>
      <c r="EH177" s="225"/>
      <c r="EI177" s="225"/>
      <c r="EJ177" s="225"/>
      <c r="EK177" s="225"/>
      <c r="EL177" s="225"/>
      <c r="EM177" s="225"/>
    </row>
    <row r="178">
      <c r="A178" s="231"/>
      <c r="B178" s="231"/>
      <c r="C178" s="231"/>
      <c r="D178" s="231" t="str">
        <f t="array" ref="D178">IFERROR(INDEX(Profiles!$B:$B,MATCH($A178,Profiles!$A:$A,0)),"")</f>
        <v/>
      </c>
      <c r="E178" s="231"/>
      <c r="F178" s="231"/>
      <c r="G178" s="231"/>
      <c r="H178" s="231"/>
      <c r="I178" s="231" t="str">
        <f>IF(A178="","",IF(Settings!$N$3="DATE",F178&amp;": "&amp;TEXT(B178,"M/DD/YY"),F178&amp;": "&amp;H178))</f>
        <v/>
      </c>
      <c r="J178" s="231"/>
      <c r="K178" s="231"/>
      <c r="L178" s="231"/>
      <c r="M178" s="232" t="str">
        <f t="shared" si="14"/>
        <v/>
      </c>
      <c r="N178" s="231"/>
      <c r="O178" s="231"/>
      <c r="P178" s="231"/>
      <c r="Q178" s="231"/>
      <c r="R178" s="231"/>
      <c r="S178" s="230" t="str">
        <f>IFERROR(VLOOKUP(AF178, 'YOYO IR Scores'!A:C, 3, FALSE), "")
</f>
        <v/>
      </c>
      <c r="T178" s="231"/>
      <c r="U178" s="231"/>
      <c r="V178" s="231"/>
      <c r="W178" s="231"/>
      <c r="X178" s="233" t="str">
        <f t="shared" si="4"/>
        <v/>
      </c>
      <c r="Y178" s="234" t="str">
        <f t="shared" si="5"/>
        <v/>
      </c>
      <c r="Z178" s="234" t="str">
        <f t="shared" si="6"/>
        <v/>
      </c>
      <c r="AA178" s="233" t="str">
        <f t="shared" si="7"/>
        <v/>
      </c>
      <c r="AB178" s="232"/>
      <c r="AC178" s="232"/>
      <c r="AD178" s="232"/>
      <c r="AE178" s="232" t="str">
        <f>IFERROR(VLOOKUP(AF178, 'YOYO IR Scores'!A:C, 2, FALSE), "")</f>
        <v/>
      </c>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t="str">
        <f t="array" ref="BK178">IF(J178="","",
IF(INDEX(Settings!$H:$H,MATCH(BY$1,Settings!$G:$G,0))=TRUE,
100-100*(J178-MIN(J:J))/(MAX(J:J)-MIN(J:J)),
100*(J178-MIN(J:J))/(MAX(J:J)-MIN(J:J))))</f>
        <v/>
      </c>
      <c r="BL178" s="232" t="str">
        <f t="array" ref="BL178">IF(J178="","",
IF(INDEX(Settings!$H:$H,MATCH(BY$1,Settings!$G:$G,0))=TRUE,
100-100*(J178-MINIFS(J:J,$E:$E,$E178))/(MAXIFS(J:J,$E:$E,$E178)-MINIFS(J:J,$E:$E,$E178)),
100*(J178-MINIFS(J:J,$E:$E,$E178))/(MAXIFS(J:J,$E:$E,$E178)-MINIFS(J:J,$E:$E,$E178))))</f>
        <v/>
      </c>
      <c r="BM178" s="232" t="str">
        <f t="array" ref="BM178">IF(J178="","",
IF(INDEX(Settings!$H:$H,MATCH(BY$1,Settings!$G:$G,0))=TRUE,
100-100*(J178-MINIFS(J:J,$E:$E,$E178,$I:$I,$I178))/(MAXIFS(J:J,$E:$E,$E178,$I:$I,$I178)-MINIFS(J:J,$E:$E,$E178,$I:$I,$I178)),
100*(J178-MINIFS(J:J,$E:$E,$E178,$I:$I,$I178))/(MAXIFS(J:J,$E:$E,$E178,$I:$I,$I178)-MINIFS(J:J,$E:$E,$E178,$I:$I,$I178))))</f>
        <v/>
      </c>
      <c r="BN178" s="231" t="str">
        <f t="array" ref="BN178">IF(J178="","",
IF(INDEX(Settings!$H:$H,MATCH(BY$1,Settings!$G:$G,0))=TRUE,
100-100*PERCENTRANK(J:J,J178),
100*PERCENTRANK(J:J,J178)))</f>
        <v/>
      </c>
      <c r="BO178" s="231" t="str">
        <f>IFERROR(__xludf.DUMMYFUNCTION("IF(J178="""","""",
IF(INDEX(Settings!$H:$H,MATCH(BY$1,Settings!$G:$G,0))=TRUE,
100-100*PERCENTRANK(FILTER(J:J,$E:$E=$E178),J178),
100*PERCENTRANK(FILTER(J:J,$E:$E=$E178),J178)))"),"")</f>
        <v/>
      </c>
      <c r="BP178" s="231" t="str">
        <f>IFERROR(__xludf.DUMMYFUNCTION("IF(J178="""","""",
IF(INDEX(Settings!$H:$H,MATCH(BY$1,Settings!$G:$G,0))=TRUE,
100-100*PERCENTRANK(FILTER(J:J,$E:$E=$E178,$I:$I=$I178),J178),
100*PERCENTRANK(FILTER(J:J,$E:$E=$E178,$I:$I=$I178),J178)))"),"")</f>
        <v/>
      </c>
      <c r="BQ178" s="233" t="str">
        <f t="array" ref="BQ178">IF(J178="","",
IF(INDEX(Settings!$H:$H,MATCH(BY$1,Settings!$G:$G,0))=TRUE,
-1*(J178-AVERAGE(J:J))/STDEV(J:J),
(J178-AVERAGE(J:J))/STDEV(J:J)))</f>
        <v/>
      </c>
      <c r="BR178" s="233" t="str">
        <f>IFERROR(__xludf.DUMMYFUNCTION("IF(J178="""","""",
IF(INDEX(Settings!$H:$H,MATCH(BY$1,Settings!$G:$G,0))=TRUE,
-1*(J178-AVERAGEIFS(J:J,$E:$E,$E178))/STDEV(FILTER(J:J,$E:$E=$E178)),
(J178-AVERAGEIFS(J:J,$E:$E,$E178))/STDEV(FILTER(J:J,$E:$E=$E178))))"),"")</f>
        <v/>
      </c>
      <c r="BS178" s="233"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1"/>
      <c r="BX178" s="231"/>
      <c r="BY178" s="232" t="str">
        <f t="array" ref="BY178">IF(J178="","",
IF(INDEX(Settings!$H:$H,MATCH(BY$1,Settings!$G:$G,0))=TRUE,
100-100*(J178-MINIFS(J:J,$E:$E,$E178))/(MAXIFS(J:J,$E:$E,$E178)-MINIFS(J:J,$E:$E,$E178)),
100*(J178-MINIFS(J:J,$E:$E,$E178))/(MAXIFS(J:J,$E:$E,$E178)-MINIFS(J:J,$E:$E,$E178))))</f>
        <v/>
      </c>
      <c r="BZ178" s="232" t="str">
        <f t="array" ref="BZ178">IF(K178="","",
IF(INDEX(Settings!$H:$H,MATCH(BZ$1,Settings!$G:$G,0))=TRUE,
100-100*(K178-MINIFS(K:K,$E:$E,$E178))/(MAXIFS(K:K,$E:$E,$E178)-MINIFS(K:K,$E:$E,$E178)),
100*(K178-MINIFS(K:K,$E:$E,$E178))/(MAXIFS(K:K,$E:$E,$E178)-MINIFS(K:K,$E:$E,$E178))))</f>
        <v/>
      </c>
      <c r="CA178" s="232" t="str">
        <f t="array" ref="CA178">IF(L178="","",
IF(INDEX(Settings!$H:$H,MATCH(CA$1,Settings!$G:$G,0))=TRUE,
100-100*(L178-MINIFS(L:L,$E:$E,$E178))/(MAXIFS(L:L,$E:$E,$E178)-MINIFS(L:L,$E:$E,$E178)),
100*(L178-MINIFS(L:L,$E:$E,$E178))/(MAXIFS(L:L,$E:$E,$E178)-MINIFS(L:L,$E:$E,$E178))))</f>
        <v/>
      </c>
      <c r="CB178" s="232" t="str">
        <f t="array" ref="CB178">IF(M178="","",
IF(INDEX(Settings!$H:$H,MATCH(CB$1,Settings!$G:$G,0))=TRUE,
100-100*(M178-MINIFS(M:M,$E:$E,$E178))/(MAXIFS(M:M,$E:$E,$E178)-MINIFS(M:M,$E:$E,$E178)),
100*(M178-MINIFS(M:M,$E:$E,$E178))/(MAXIFS(M:M,$E:$E,$E178)-MINIFS(M:M,$E:$E,$E178))))</f>
        <v/>
      </c>
      <c r="CC178" s="232" t="str">
        <f t="array" ref="CC178">IF(N178="","",
IF(INDEX(Settings!$H:$H,MATCH(CC$1,Settings!$G:$G,0))=TRUE,
100-100*(N178-MINIFS(N:N,$E:$E,$E178))/(MAXIFS(N:N,$E:$E,$E178)-MINIFS(N:N,$E:$E,$E178)),
100*(N178-MINIFS(N:N,$E:$E,$E178))/(MAXIFS(N:N,$E:$E,$E178)-MINIFS(N:N,$E:$E,$E178))))</f>
        <v/>
      </c>
      <c r="CD178" s="232" t="str">
        <f t="array" ref="CD178">IF(O178="","",
IF(INDEX(Settings!$H:$H,MATCH(CD$1,Settings!$G:$G,0))=TRUE,
100-100*(O178-MINIFS(O:O,$E:$E,$E178))/(MAXIFS(O:O,$E:$E,$E178)-MINIFS(O:O,$E:$E,$E178)),
100*(O178-MINIFS(O:O,$E:$E,$E178))/(MAXIFS(O:O,$E:$E,$E178)-MINIFS(O:O,$E:$E,$E178))))</f>
        <v/>
      </c>
      <c r="CE178" s="232" t="str">
        <f t="array" ref="CE178">IF(P178="","",
IF(INDEX(Settings!$H:$H,MATCH(CE$1,Settings!$G:$G,0))=TRUE,
100-100*(P178-MINIFS(P:P,$E:$E,$E178))/(MAXIFS(P:P,$E:$E,$E178)-MINIFS(P:P,$E:$E,$E178)),
100*(P178-MINIFS(P:P,$E:$E,$E178))/(MAXIFS(P:P,$E:$E,$E178)-MINIFS(P:P,$E:$E,$E178))))</f>
        <v/>
      </c>
      <c r="CF178" s="232" t="str">
        <f t="array" ref="CF178">IF(Q178="","",
IF(INDEX(Settings!$H:$H,MATCH(CF$1,Settings!$G:$G,0))=TRUE,
100-100*(Q178-MINIFS(Q:Q,$E:$E,$E178))/(MAXIFS(Q:Q,$E:$E,$E178)-MINIFS(Q:Q,$E:$E,$E178)),
100*(Q178-MINIFS(Q:Q,$E:$E,$E178))/(MAXIFS(Q:Q,$E:$E,$E178)-MINIFS(Q:Q,$E:$E,$E178))))</f>
        <v/>
      </c>
      <c r="CG178" s="232" t="str">
        <f t="array" ref="CG178">IF(R178="","",
IF(INDEX(Settings!$H:$H,MATCH(CG$1,Settings!$G:$G,0))=TRUE,
100-100*(R178-MINIFS(R:R,$E:$E,$E178))/(MAXIFS(R:R,$E:$E,$E178)-MINIFS(R:R,$E:$E,$E178)),
100*(R178-MINIFS(R:R,$E:$E,$E178))/(MAXIFS(R:R,$E:$E,$E178)-MINIFS(R:R,$E:$E,$E178))))</f>
        <v/>
      </c>
      <c r="CH178" s="232" t="str">
        <f t="array" ref="CH178">IF(S178="","",
IF(INDEX(Settings!$H:$H,MATCH(CH$1,Settings!$G:$G,0))=TRUE,
100-100*(S178-MINIFS(S:S,$E:$E,$E178))/(MAXIFS(S:S,$E:$E,$E178)-MINIFS(S:S,$E:$E,$E178)),
100*(S178-MINIFS(S:S,$E:$E,$E178))/(MAXIFS(S:S,$E:$E,$E178)-MINIFS(S:S,$E:$E,$E178))))</f>
        <v/>
      </c>
      <c r="CI178" s="232" t="str">
        <f t="array" ref="CI178">IF(T178="","",
IF(INDEX(Settings!$H:$H,MATCH(CI$1,Settings!$G:$G,0))=TRUE,
100-100*(T178-MINIFS(T:T,$E:$E,$E178))/(MAXIFS(T:T,$E:$E,$E178)-MINIFS(T:T,$E:$E,$E178)),
100*(T178-MINIFS(T:T,$E:$E,$E178))/(MAXIFS(T:T,$E:$E,$E178)-MINIFS(T:T,$E:$E,$E178))))</f>
        <v/>
      </c>
      <c r="CJ178" s="232" t="str">
        <f t="array" ref="CJ178">IF(U178="","",
IF(INDEX(Settings!$H:$H,MATCH(CJ$1,Settings!$G:$G,0))=TRUE,
100-100*(U178-MINIFS(U:U,$E:$E,$E178))/(MAXIFS(U:U,$E:$E,$E178)-MINIFS(U:U,$E:$E,$E178)),
100*(U178-MINIFS(U:U,$E:$E,$E178))/(MAXIFS(U:U,$E:$E,$E178)-MINIFS(U:U,$E:$E,$E178))))</f>
        <v/>
      </c>
      <c r="CK178" s="232" t="str">
        <f t="array" ref="CK178">IF(V178="","",
IF(INDEX(Settings!$H:$H,MATCH(CK$1,Settings!$G:$G,0))=TRUE,
100-100*(V178-MINIFS(V:V,$E:$E,$E178))/(MAXIFS(V:V,$E:$E,$E178)-MINIFS(V:V,$E:$E,$E178)),
100*(V178-MINIFS(V:V,$E:$E,$E178))/(MAXIFS(V:V,$E:$E,$E178)-MINIFS(V:V,$E:$E,$E178))))</f>
        <v/>
      </c>
      <c r="CL178" s="232" t="str">
        <f t="array" ref="CL178">IF(W178="","",
IF(INDEX(Settings!$H:$H,MATCH(CL$1,Settings!$G:$G,0))=TRUE,
100-100*(W178-MINIFS(W:W,$E:$E,$E178))/(MAXIFS(W:W,$E:$E,$E178)-MINIFS(W:W,$E:$E,$E178)),
100*(W178-MINIFS(W:W,$E:$E,$E178))/(MAXIFS(W:W,$E:$E,$E178)-MINIFS(W:W,$E:$E,$E178))))</f>
        <v/>
      </c>
      <c r="CM178" s="232" t="str">
        <f t="array" ref="CM178">IF(X178="","",
IF(INDEX(Settings!$H:$H,MATCH(CM$1,Settings!$G:$G,0))=TRUE,
100-100*(X178-MINIFS(X:X,$E:$E,$E178))/(MAXIFS(X:X,$E:$E,$E178)-MINIFS(X:X,$E:$E,$E178)),
100*(X178-MINIFS(X:X,$E:$E,$E178))/(MAXIFS(X:X,$E:$E,$E178)-MINIFS(X:X,$E:$E,$E178))))</f>
        <v/>
      </c>
      <c r="CN178" s="232" t="str">
        <f t="array" ref="CN178">IF(Y178="","",
IF(INDEX(Settings!$H:$H,MATCH(CN$1,Settings!$G:$G,0))=TRUE,
100-100*(Y178-MINIFS(Y:Y,$E:$E,$E178))/(MAXIFS(Y:Y,$E:$E,$E178)-MINIFS(Y:Y,$E:$E,$E178)),
100*(Y178-MINIFS(Y:Y,$E:$E,$E178))/(MAXIFS(Y:Y,$E:$E,$E178)-MINIFS(Y:Y,$E:$E,$E178))))</f>
        <v/>
      </c>
      <c r="CO178" s="232" t="str">
        <f t="array" ref="CO178">IF(Z178="","",
IF(INDEX(Settings!$H:$H,MATCH(CO$1,Settings!$G:$G,0))=TRUE,
100-100*(Z178-MINIFS(Z:Z,$E:$E,$E178))/(MAXIFS(Z:Z,$E:$E,$E178)-MINIFS(Z:Z,$E:$E,$E178)),
100*(Z178-MINIFS(Z:Z,$E:$E,$E178))/(MAXIFS(Z:Z,$E:$E,$E178)-MINIFS(Z:Z,$E:$E,$E178))))</f>
        <v/>
      </c>
      <c r="CP178" s="232" t="str">
        <f t="array" ref="CP178">IF(AA178="","",
IF(INDEX(Settings!$H:$H,MATCH(CP$1,Settings!$G:$G,0))=TRUE,
100-100*(AA178-MINIFS(AA:AA,$E:$E,$E178))/(MAXIFS(AA:AA,$E:$E,$E178)-MINIFS(AA:AA,$E:$E,$E178)),
100*(AA178-MINIFS(AA:AA,$E:$E,$E178))/(MAXIFS(AA:AA,$E:$E,$E178)-MINIFS(AA:AA,$E:$E,$E178))))</f>
        <v/>
      </c>
      <c r="CQ178" s="232" t="str">
        <f t="array" ref="CQ178">IF(AB178="","",
IF(INDEX(Settings!$H:$H,MATCH(CQ$1,Settings!$G:$G,0))=TRUE,
100-100*(AB178-MINIFS(AB:AB,$E:$E,$E178))/(MAXIFS(AB:AB,$E:$E,$E178)-MINIFS(AB:AB,$E:$E,$E178)),
100*(AB178-MINIFS(AB:AB,$E:$E,$E178))/(MAXIFS(AB:AB,$E:$E,$E178)-MINIFS(AB:AB,$E:$E,$E178))))</f>
        <v/>
      </c>
      <c r="CR178" s="232" t="str">
        <f t="array" ref="CR178">IF(AC178="","",
IF(INDEX(Settings!$H:$H,MATCH(CR$1,Settings!$G:$G,0))=TRUE,
100-100*(AC178-MINIFS(AC:AC,$E:$E,$E178))/(MAXIFS(AC:AC,$E:$E,$E178)-MINIFS(AC:AC,$E:$E,$E178)),
100*(AC178-MINIFS(AC:AC,$E:$E,$E178))/(MAXIFS(AC:AC,$E:$E,$E178)-MINIFS(AC:AC,$E:$E,$E178))))</f>
        <v/>
      </c>
      <c r="CS178" s="232" t="str">
        <f t="array" ref="CS178">IF(AD178="","",
IF(INDEX(Settings!$H:$H,MATCH(CS$1,Settings!$G:$G,0))=TRUE,
100-100*(AD178-MINIFS(AD:AD,$E:$E,$E178))/(MAXIFS(AD:AD,$E:$E,$E178)-MINIFS(AD:AD,$E:$E,$E178)),
100*(AD178-MINIFS(AD:AD,$E:$E,$E178))/(MAXIFS(AD:AD,$E:$E,$E178)-MINIFS(AD:AD,$E:$E,$E178))))</f>
        <v/>
      </c>
      <c r="CT178" s="232" t="str">
        <f t="array" ref="CT178">IF(AE178="","",
IF(INDEX(Settings!$H:$H,MATCH(CT$1,Settings!$G:$G,0))=TRUE,
100-100*(AE178-MINIFS(AE:AE,$E:$E,$E178))/(MAXIFS(AE:AE,$E:$E,$E178)-MINIFS(AE:AE,$E:$E,$E178)),
100*(AE178-MINIFS(AE:AE,$E:$E,$E178))/(MAXIFS(AE:AE,$E:$E,$E178)-MINIFS(AE:AE,$E:$E,$E178))))</f>
        <v/>
      </c>
      <c r="CU178" s="232" t="str">
        <f t="array" ref="CU178">IF(AF178="","",
IF(INDEX(Settings!$H:$H,MATCH(CU$1,Settings!$G:$G,0))=TRUE,
100-100*(AF178-MINIFS(AF:AF,$E:$E,$E178))/(MAXIFS(AF:AF,$E:$E,$E178)-MINIFS(AF:AF,$E:$E,$E178)),
100*(AF178-MINIFS(AF:AF,$E:$E,$E178))/(MAXIFS(AF:AF,$E:$E,$E178)-MINIFS(AF:AF,$E:$E,$E178))))</f>
        <v/>
      </c>
      <c r="CV178" s="232" t="str">
        <f t="array" ref="CV178">IF(AG178="","",
IF(INDEX(Settings!$H:$H,MATCH(CV$1,Settings!$G:$G,0))=TRUE,
100-100*(AG178-MINIFS(AG:AG,$E:$E,$E178))/(MAXIFS(AG:AG,$E:$E,$E178)-MINIFS(AG:AG,$E:$E,$E178)),
100*(AG178-MINIFS(AG:AG,$E:$E,$E178))/(MAXIFS(AG:AG,$E:$E,$E178)-MINIFS(AG:AG,$E:$E,$E178))))</f>
        <v/>
      </c>
      <c r="CW178" s="232" t="str">
        <f t="array" ref="CW178">IF(AH178="","",
IF(INDEX(Settings!$H:$H,MATCH(CW$1,Settings!$G:$G,0))=TRUE,
100-100*(AH178-MINIFS(AH:AH,$E:$E,$E178))/(MAXIFS(AH:AH,$E:$E,$E178)-MINIFS(AH:AH,$E:$E,$E178)),
100*(AH178-MINIFS(AH:AH,$E:$E,$E178))/(MAXIFS(AH:AH,$E:$E,$E178)-MINIFS(AH:AH,$E:$E,$E178))))</f>
        <v/>
      </c>
      <c r="CX178" s="232" t="str">
        <f t="array" ref="CX178">IF(AI178="","",
IF(INDEX(Settings!$H:$H,MATCH(CX$1,Settings!$G:$G,0))=TRUE,
100-100*(AI178-MINIFS(AI:AI,$E:$E,$E178))/(MAXIFS(AI:AI,$E:$E,$E178)-MINIFS(AI:AI,$E:$E,$E178)),
100*(AI178-MINIFS(AI:AI,$E:$E,$E178))/(MAXIFS(AI:AI,$E:$E,$E178)-MINIFS(AI:AI,$E:$E,$E178))))</f>
        <v/>
      </c>
      <c r="CY178" s="232" t="str">
        <f t="array" ref="CY178">IF(AJ178="","",
IF(INDEX(Settings!$H:$H,MATCH(CY$1,Settings!$G:$G,0))=TRUE,
100-100*(AJ178-MINIFS(AJ:AJ,$E:$E,$E178))/(MAXIFS(AJ:AJ,$E:$E,$E178)-MINIFS(AJ:AJ,$E:$E,$E178)),
100*(AJ178-MINIFS(AJ:AJ,$E:$E,$E178))/(MAXIFS(AJ:AJ,$E:$E,$E178)-MINIFS(AJ:AJ,$E:$E,$E178))))</f>
        <v/>
      </c>
      <c r="CZ178" s="232" t="str">
        <f t="array" ref="CZ178">IF(AK178="","",
IF(INDEX(Settings!$H:$H,MATCH(CZ$1,Settings!$G:$G,0))=TRUE,
100-100*(AK178-MINIFS(AK:AK,$E:$E,$E178))/(MAXIFS(AK:AK,$E:$E,$E178)-MINIFS(AK:AK,$E:$E,$E178)),
100*(AK178-MINIFS(AK:AK,$E:$E,$E178))/(MAXIFS(AK:AK,$E:$E,$E178)-MINIFS(AK:AK,$E:$E,$E178))))</f>
        <v/>
      </c>
      <c r="DA178" s="232" t="str">
        <f t="array" ref="DA178">IF(AL178="","",
IF(INDEX(Settings!$H:$H,MATCH(DA$1,Settings!$G:$G,0))=TRUE,
100-100*(AL178-MINIFS(AL:AL,$E:$E,$E178))/(MAXIFS(AL:AL,$E:$E,$E178)-MINIFS(AL:AL,$E:$E,$E178)),
100*(AL178-MINIFS(AL:AL,$E:$E,$E178))/(MAXIFS(AL:AL,$E:$E,$E178)-MINIFS(AL:AL,$E:$E,$E178))))</f>
        <v/>
      </c>
      <c r="DB178" s="232" t="str">
        <f t="array" ref="DB178">IF(AM178="","",
IF(INDEX(Settings!$H:$H,MATCH(DB$1,Settings!$G:$G,0))=TRUE,
100-100*(AM178-MINIFS(AM:AM,$E:$E,$E178))/(MAXIFS(AM:AM,$E:$E,$E178)-MINIFS(AM:AM,$E:$E,$E178)),
100*(AM178-MINIFS(AM:AM,$E:$E,$E178))/(MAXIFS(AM:AM,$E:$E,$E178)-MINIFS(AM:AM,$E:$E,$E178))))</f>
        <v/>
      </c>
      <c r="DC178" s="232" t="str">
        <f t="array" ref="DC178">IF(AN178="","",
IF(INDEX(Settings!$H:$H,MATCH(DC$1,Settings!$G:$G,0))=TRUE,
100-100*(AN178-MINIFS(AN:AN,$E:$E,$E178))/(MAXIFS(AN:AN,$E:$E,$E178)-MINIFS(AN:AN,$E:$E,$E178)),
100*(AN178-MINIFS(AN:AN,$E:$E,$E178))/(MAXIFS(AN:AN,$E:$E,$E178)-MINIFS(AN:AN,$E:$E,$E178))))</f>
        <v/>
      </c>
      <c r="DD178" s="232" t="str">
        <f t="array" ref="DD178">IF(AO178="","",
IF(INDEX(Settings!$H:$H,MATCH(DD$1,Settings!$G:$G,0))=TRUE,
100-100*(AO178-MINIFS(AO:AO,$E:$E,$E178))/(MAXIFS(AO:AO,$E:$E,$E178)-MINIFS(AO:AO,$E:$E,$E178)),
100*(AO178-MINIFS(AO:AO,$E:$E,$E178))/(MAXIFS(AO:AO,$E:$E,$E178)-MINIFS(AO:AO,$E:$E,$E178))))</f>
        <v/>
      </c>
      <c r="DE178" s="232" t="str">
        <f t="array" ref="DE178">IF(AP178="","",
IF(INDEX(Settings!$H:$H,MATCH(DE$1,Settings!$G:$G,0))=TRUE,
100-100*(AP178-MINIFS(AP:AP,$E:$E,$E178))/(MAXIFS(AP:AP,$E:$E,$E178)-MINIFS(AP:AP,$E:$E,$E178)),
100*(AP178-MINIFS(AP:AP,$E:$E,$E178))/(MAXIFS(AP:AP,$E:$E,$E178)-MINIFS(AP:AP,$E:$E,$E178))))</f>
        <v/>
      </c>
      <c r="DF178" s="232" t="str">
        <f t="array" ref="DF178">IF(AQ178="","",
IF(INDEX(Settings!$H:$H,MATCH(DF$1,Settings!$G:$G,0))=TRUE,
100-100*(AQ178-MINIFS(AQ:AQ,$E:$E,$E178))/(MAXIFS(AQ:AQ,$E:$E,$E178)-MINIFS(AQ:AQ,$E:$E,$E178)),
100*(AQ178-MINIFS(AQ:AQ,$E:$E,$E178))/(MAXIFS(AQ:AQ,$E:$E,$E178)-MINIFS(AQ:AQ,$E:$E,$E178))))</f>
        <v/>
      </c>
      <c r="DG178" s="232" t="str">
        <f t="array" ref="DG178">IF(AR178="","",
IF(INDEX(Settings!$H:$H,MATCH(DG$1,Settings!$G:$G,0))=TRUE,
100-100*(AR178-MINIFS(AR:AR,$E:$E,$E178))/(MAXIFS(AR:AR,$E:$E,$E178)-MINIFS(AR:AR,$E:$E,$E178)),
100*(AR178-MINIFS(AR:AR,$E:$E,$E178))/(MAXIFS(AR:AR,$E:$E,$E178)-MINIFS(AR:AR,$E:$E,$E178))))</f>
        <v/>
      </c>
      <c r="DH178" s="232" t="str">
        <f t="array" ref="DH178">IF(AS178="","",
IF(INDEX(Settings!$H:$H,MATCH(DH$1,Settings!$G:$G,0))=TRUE,
100-100*(AS178-MINIFS(AS:AS,$E:$E,$E178))/(MAXIFS(AS:AS,$E:$E,$E178)-MINIFS(AS:AS,$E:$E,$E178)),
100*(AS178-MINIFS(AS:AS,$E:$E,$E178))/(MAXIFS(AS:AS,$E:$E,$E178)-MINIFS(AS:AS,$E:$E,$E178))))</f>
        <v/>
      </c>
      <c r="DI178" s="232" t="str">
        <f t="array" ref="DI178">IF(AT178="","",
IF(INDEX(Settings!$H:$H,MATCH(DI$1,Settings!$G:$G,0))=TRUE,
100-100*(AT178-MINIFS(AT:AT,$E:$E,$E178))/(MAXIFS(AT:AT,$E:$E,$E178)-MINIFS(AT:AT,$E:$E,$E178)),
100*(AT178-MINIFS(AT:AT,$E:$E,$E178))/(MAXIFS(AT:AT,$E:$E,$E178)-MINIFS(AT:AT,$E:$E,$E178))))</f>
        <v/>
      </c>
      <c r="DJ178" s="232" t="str">
        <f t="array" ref="DJ178">IF(AU178="","",
IF(INDEX(Settings!$H:$H,MATCH(DJ$1,Settings!$G:$G,0))=TRUE,
100-100*(AU178-MINIFS(AU:AU,$E:$E,$E178))/(MAXIFS(AU:AU,$E:$E,$E178)-MINIFS(AU:AU,$E:$E,$E178)),
100*(AU178-MINIFS(AU:AU,$E:$E,$E178))/(MAXIFS(AU:AU,$E:$E,$E178)-MINIFS(AU:AU,$E:$E,$E178))))</f>
        <v/>
      </c>
      <c r="DK178" s="232" t="str">
        <f t="array" ref="DK178">IF(AV178="","",
IF(INDEX(Settings!$H:$H,MATCH(DK$1,Settings!$G:$G,0))=TRUE,
100-100*(AV178-MINIFS(AV:AV,$E:$E,$E178))/(MAXIFS(AV:AV,$E:$E,$E178)-MINIFS(AV:AV,$E:$E,$E178)),
100*(AV178-MINIFS(AV:AV,$E:$E,$E178))/(MAXIFS(AV:AV,$E:$E,$E178)-MINIFS(AV:AV,$E:$E,$E178))))</f>
        <v/>
      </c>
      <c r="DL178" s="232" t="str">
        <f t="array" ref="DL178">IF(AW178="","",
IF(INDEX(Settings!$H:$H,MATCH(DL$1,Settings!$G:$G,0))=TRUE,
100-100*(AW178-MINIFS(AW:AW,$E:$E,$E178))/(MAXIFS(AW:AW,$E:$E,$E178)-MINIFS(AW:AW,$E:$E,$E178)),
100*(AW178-MINIFS(AW:AW,$E:$E,$E178))/(MAXIFS(AW:AW,$E:$E,$E178)-MINIFS(AW:AW,$E:$E,$E178))))</f>
        <v/>
      </c>
      <c r="DM178" s="232" t="str">
        <f t="array" ref="DM178">IF(AX178="","",
IF(INDEX(Settings!$H:$H,MATCH(DM$1,Settings!$G:$G,0))=TRUE,
100-100*(AX178-MINIFS(AX:AX,$E:$E,$E178))/(MAXIFS(AX:AX,$E:$E,$E178)-MINIFS(AX:AX,$E:$E,$E178)),
100*(AX178-MINIFS(AX:AX,$E:$E,$E178))/(MAXIFS(AX:AX,$E:$E,$E178)-MINIFS(AX:AX,$E:$E,$E178))))</f>
        <v/>
      </c>
      <c r="DN178" s="232" t="str">
        <f t="array" ref="DN178">IF(AY178="","",
IF(INDEX(Settings!$H:$H,MATCH(DN$1,Settings!$G:$G,0))=TRUE,
100-100*(AY178-MINIFS(AY:AY,$E:$E,$E178))/(MAXIFS(AY:AY,$E:$E,$E178)-MINIFS(AY:AY,$E:$E,$E178)),
100*(AY178-MINIFS(AY:AY,$E:$E,$E178))/(MAXIFS(AY:AY,$E:$E,$E178)-MINIFS(AY:AY,$E:$E,$E178))))</f>
        <v/>
      </c>
      <c r="DO178" s="232" t="str">
        <f t="array" ref="DO178">IF(AZ178="","",
IF(INDEX(Settings!$H:$H,MATCH(DO$1,Settings!$G:$G,0))=TRUE,
100-100*(AZ178-MINIFS(AZ:AZ,$E:$E,$E178))/(MAXIFS(AZ:AZ,$E:$E,$E178)-MINIFS(AZ:AZ,$E:$E,$E178)),
100*(AZ178-MINIFS(AZ:AZ,$E:$E,$E178))/(MAXIFS(AZ:AZ,$E:$E,$E178)-MINIFS(AZ:AZ,$E:$E,$E178))))</f>
        <v/>
      </c>
      <c r="DP178" s="232" t="str">
        <f t="array" ref="DP178">IF(BA178="","",
IF(INDEX(Settings!$H:$H,MATCH(DP$1,Settings!$G:$G,0))=TRUE,
100-100*(BA178-MINIFS(BA:BA,$E:$E,$E178))/(MAXIFS(BA:BA,$E:$E,$E178)-MINIFS(BA:BA,$E:$E,$E178)),
100*(BA178-MINIFS(BA:BA,$E:$E,$E178))/(MAXIFS(BA:BA,$E:$E,$E178)-MINIFS(BA:BA,$E:$E,$E178))))</f>
        <v/>
      </c>
      <c r="DQ178" s="232" t="str">
        <f t="array" ref="DQ178">IF(BB178="","",
IF(INDEX(Settings!$H:$H,MATCH(DQ$1,Settings!$G:$G,0))=TRUE,
100-100*(BB178-MINIFS(BB:BB,$E:$E,$E178))/(MAXIFS(BB:BB,$E:$E,$E178)-MINIFS(BB:BB,$E:$E,$E178)),
100*(BB178-MINIFS(BB:BB,$E:$E,$E178))/(MAXIFS(BB:BB,$E:$E,$E178)-MINIFS(BB:BB,$E:$E,$E178))))</f>
        <v/>
      </c>
      <c r="DR178" s="232" t="str">
        <f t="array" ref="DR178">IF(BC178="","",
IF(INDEX(Settings!$H:$H,MATCH(DR$1,Settings!$G:$G,0))=TRUE,
100-100*(BC178-MINIFS(BC:BC,$E:$E,$E178))/(MAXIFS(BC:BC,$E:$E,$E178)-MINIFS(BC:BC,$E:$E,$E178)),
100*(BC178-MINIFS(BC:BC,$E:$E,$E178))/(MAXIFS(BC:BC,$E:$E,$E178)-MINIFS(BC:BC,$E:$E,$E178))))</f>
        <v/>
      </c>
      <c r="DS178" s="232" t="str">
        <f t="array" ref="DS178">IF(BD178="","",
IF(INDEX(Settings!$H:$H,MATCH(DS$1,Settings!$G:$G,0))=TRUE,
100-100*(BD178-MINIFS(BD:BD,$E:$E,$E178))/(MAXIFS(BD:BD,$E:$E,$E178)-MINIFS(BD:BD,$E:$E,$E178)),
100*(BD178-MINIFS(BD:BD,$E:$E,$E178))/(MAXIFS(BD:BD,$E:$E,$E178)-MINIFS(BD:BD,$E:$E,$E178))))</f>
        <v/>
      </c>
      <c r="DT178" s="232" t="str">
        <f t="array" ref="DT178">IF(BE178="","",
IF(INDEX(Settings!$H:$H,MATCH(DT$1,Settings!$G:$G,0))=TRUE,
100-100*(BE178-MINIFS(BE:BE,$E:$E,$E178))/(MAXIFS(BE:BE,$E:$E,$E178)-MINIFS(BE:BE,$E:$E,$E178)),
100*(BE178-MINIFS(BE:BE,$E:$E,$E178))/(MAXIFS(BE:BE,$E:$E,$E178)-MINIFS(BE:BE,$E:$E,$E178))))</f>
        <v/>
      </c>
      <c r="DU178" s="232" t="str">
        <f t="array" ref="DU178">IF(BF178="","",
IF(INDEX(Settings!$H:$H,MATCH(DU$1,Settings!$G:$G,0))=TRUE,
100-100*(BF178-MINIFS(BF:BF,$E:$E,$E178))/(MAXIFS(BF:BF,$E:$E,$E178)-MINIFS(BF:BF,$E:$E,$E178)),
100*(BF178-MINIFS(BF:BF,$E:$E,$E178))/(MAXIFS(BF:BF,$E:$E,$E178)-MINIFS(BF:BF,$E:$E,$E178))))</f>
        <v/>
      </c>
      <c r="DV178" s="232" t="str">
        <f t="array" ref="DV178">IF(BG178="","",
IF(INDEX(Settings!$H:$H,MATCH(DV$1,Settings!$G:$G,0))=TRUE,
100-100*(BG178-MINIFS(BG:BG,$E:$E,$E178))/(MAXIFS(BG:BG,$E:$E,$E178)-MINIFS(BG:BG,$E:$E,$E178)),
100*(BG178-MINIFS(BG:BG,$E:$E,$E178))/(MAXIFS(BG:BG,$E:$E,$E178)-MINIFS(BG:BG,$E:$E,$E178))))</f>
        <v/>
      </c>
      <c r="DW178" s="232" t="str">
        <f t="array" ref="DW178">IF(BH178="","",
IF(INDEX(Settings!$H:$H,MATCH(DW$1,Settings!$G:$G,0))=TRUE,
100-100*(BH178-MINIFS(BH:BH,$E:$E,$E178))/(MAXIFS(BH:BH,$E:$E,$E178)-MINIFS(BH:BH,$E:$E,$E178)),
100*(BH178-MINIFS(BH:BH,$E:$E,$E178))/(MAXIFS(BH:BH,$E:$E,$E178)-MINIFS(BH:BH,$E:$E,$E178))))</f>
        <v/>
      </c>
      <c r="DX178" s="232" t="str">
        <f t="array" ref="DX178">IF(BI178="","",
IF(INDEX(Settings!$H:$H,MATCH(DX$1,Settings!$G:$G,0))=TRUE,
100-100*(BI178-MINIFS(BI:BI,$E:$E,$E178))/(MAXIFS(BI:BI,$E:$E,$E178)-MINIFS(BI:BI,$E:$E,$E178)),
100*(BI178-MINIFS(BI:BI,$E:$E,$E178))/(MAXIFS(BI:BI,$E:$E,$E178)-MINIFS(BI:BI,$E:$E,$E178))))</f>
        <v/>
      </c>
      <c r="DY178" s="232" t="str">
        <f t="array" ref="DY178">IF(BJ178="","",
IF(INDEX(Settings!$H:$H,MATCH(DY$1,Settings!$G:$G,0))=TRUE,
100-100*(BJ178-MINIFS(BJ:BJ,$E:$E,$E178))/(MAXIFS(BJ:BJ,$E:$E,$E178)-MINIFS(BJ:BJ,$E:$E,$E178)),
100*(BJ178-MINIFS(BJ:BJ,$E:$E,$E178))/(MAXIFS(BJ:BJ,$E:$E,$E178)-MINIFS(BJ:BJ,$E:$E,$E178))))</f>
        <v/>
      </c>
      <c r="DZ178" s="234"/>
      <c r="EA178" s="234"/>
      <c r="EB178" s="234" t="str">
        <f t="shared" si="8"/>
        <v/>
      </c>
      <c r="EC178" s="234" t="str">
        <f t="shared" si="9"/>
        <v/>
      </c>
      <c r="ED178" s="234" t="str">
        <f t="shared" si="10"/>
        <v/>
      </c>
      <c r="EE178" s="234" t="str">
        <f t="shared" si="11"/>
        <v/>
      </c>
      <c r="EF178" s="234" t="str">
        <f t="shared" si="12"/>
        <v/>
      </c>
      <c r="EG178" s="234" t="str">
        <f t="shared" si="13"/>
        <v/>
      </c>
      <c r="EH178" s="234"/>
      <c r="EI178" s="234"/>
      <c r="EJ178" s="234"/>
      <c r="EK178" s="234"/>
      <c r="EL178" s="234"/>
      <c r="EM178" s="234"/>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3" t="str">
        <f t="shared" si="14"/>
        <v/>
      </c>
      <c r="N179" s="49"/>
      <c r="O179" s="49"/>
      <c r="P179" s="49"/>
      <c r="Q179" s="49"/>
      <c r="R179" s="49"/>
      <c r="S179" s="222" t="str">
        <f>IFERROR(VLOOKUP(AF179, 'YOYO IR Scores'!A:C, 3, FALSE), "")
</f>
        <v/>
      </c>
      <c r="T179" s="49"/>
      <c r="U179" s="49"/>
      <c r="V179" s="49"/>
      <c r="W179" s="49"/>
      <c r="X179" s="224" t="str">
        <f t="shared" si="4"/>
        <v/>
      </c>
      <c r="Y179" s="225" t="str">
        <f t="shared" si="5"/>
        <v/>
      </c>
      <c r="Z179" s="225" t="str">
        <f t="shared" si="6"/>
        <v/>
      </c>
      <c r="AA179" s="224" t="str">
        <f t="shared" si="7"/>
        <v/>
      </c>
      <c r="AB179" s="223"/>
      <c r="AC179" s="223"/>
      <c r="AD179" s="223"/>
      <c r="AE179" s="223" t="str">
        <f>IFERROR(VLOOKUP(AF179, 'YOYO IR Scores'!A:C, 2, FALSE), "")</f>
        <v/>
      </c>
      <c r="AF179" s="223"/>
      <c r="AG179" s="223"/>
      <c r="AH179" s="223"/>
      <c r="AI179" s="223"/>
      <c r="AJ179" s="223"/>
      <c r="AK179" s="223"/>
      <c r="AL179" s="223"/>
      <c r="AM179" s="223"/>
      <c r="AN179" s="223"/>
      <c r="AO179" s="223"/>
      <c r="AP179" s="223"/>
      <c r="AQ179" s="223"/>
      <c r="AR179" s="223"/>
      <c r="AS179" s="223"/>
      <c r="AT179" s="223"/>
      <c r="AU179" s="223"/>
      <c r="AV179" s="223"/>
      <c r="AW179" s="223"/>
      <c r="AX179" s="223"/>
      <c r="AY179" s="223"/>
      <c r="AZ179" s="223"/>
      <c r="BA179" s="223"/>
      <c r="BB179" s="223"/>
      <c r="BC179" s="223"/>
      <c r="BD179" s="223"/>
      <c r="BE179" s="223"/>
      <c r="BF179" s="223"/>
      <c r="BG179" s="223"/>
      <c r="BH179" s="223"/>
      <c r="BI179" s="223"/>
      <c r="BJ179" s="223"/>
      <c r="BK179" s="223" t="str">
        <f t="array" ref="BK179">IF(J179="","",
IF(INDEX(Settings!$H:$H,MATCH(BY$1,Settings!$G:$G,0))=TRUE,
100-100*(J179-MIN(J:J))/(MAX(J:J)-MIN(J:J)),
100*(J179-MIN(J:J))/(MAX(J:J)-MIN(J:J))))</f>
        <v/>
      </c>
      <c r="BL179" s="223" t="str">
        <f t="array" ref="BL179">IF(J179="","",
IF(INDEX(Settings!$H:$H,MATCH(BY$1,Settings!$G:$G,0))=TRUE,
100-100*(J179-MINIFS(J:J,$E:$E,$E179))/(MAXIFS(J:J,$E:$E,$E179)-MINIFS(J:J,$E:$E,$E179)),
100*(J179-MINIFS(J:J,$E:$E,$E179))/(MAXIFS(J:J,$E:$E,$E179)-MINIFS(J:J,$E:$E,$E179))))</f>
        <v/>
      </c>
      <c r="BM179" s="223"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4" t="str">
        <f t="array" ref="BQ179">IF(J179="","",
IF(INDEX(Settings!$H:$H,MATCH(BY$1,Settings!$G:$G,0))=TRUE,
-1*(J179-AVERAGE(J:J))/STDEV(J:J),
(J179-AVERAGE(J:J))/STDEV(J:J)))</f>
        <v/>
      </c>
      <c r="BR179" s="224" t="str">
        <f>IFERROR(__xludf.DUMMYFUNCTION("IF(J179="""","""",
IF(INDEX(Settings!$H:$H,MATCH(BY$1,Settings!$G:$G,0))=TRUE,
-1*(J179-AVERAGEIFS(J:J,$E:$E,$E179))/STDEV(FILTER(J:J,$E:$E=$E179)),
(J179-AVERAGEIFS(J:J,$E:$E,$E179))/STDEV(FILTER(J:J,$E:$E=$E179))))"),"")</f>
        <v/>
      </c>
      <c r="BS179" s="224"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3" t="str">
        <f t="array" ref="BY179">IF(J179="","",
IF(INDEX(Settings!$H:$H,MATCH(BY$1,Settings!$G:$G,0))=TRUE,
100-100*(J179-MINIFS(J:J,$E:$E,$E179))/(MAXIFS(J:J,$E:$E,$E179)-MINIFS(J:J,$E:$E,$E179)),
100*(J179-MINIFS(J:J,$E:$E,$E179))/(MAXIFS(J:J,$E:$E,$E179)-MINIFS(J:J,$E:$E,$E179))))</f>
        <v/>
      </c>
      <c r="BZ179" s="223" t="str">
        <f t="array" ref="BZ179">IF(K179="","",
IF(INDEX(Settings!$H:$H,MATCH(BZ$1,Settings!$G:$G,0))=TRUE,
100-100*(K179-MINIFS(K:K,$E:$E,$E179))/(MAXIFS(K:K,$E:$E,$E179)-MINIFS(K:K,$E:$E,$E179)),
100*(K179-MINIFS(K:K,$E:$E,$E179))/(MAXIFS(K:K,$E:$E,$E179)-MINIFS(K:K,$E:$E,$E179))))</f>
        <v/>
      </c>
      <c r="CA179" s="223" t="str">
        <f t="array" ref="CA179">IF(L179="","",
IF(INDEX(Settings!$H:$H,MATCH(CA$1,Settings!$G:$G,0))=TRUE,
100-100*(L179-MINIFS(L:L,$E:$E,$E179))/(MAXIFS(L:L,$E:$E,$E179)-MINIFS(L:L,$E:$E,$E179)),
100*(L179-MINIFS(L:L,$E:$E,$E179))/(MAXIFS(L:L,$E:$E,$E179)-MINIFS(L:L,$E:$E,$E179))))</f>
        <v/>
      </c>
      <c r="CB179" s="223" t="str">
        <f t="array" ref="CB179">IF(M179="","",
IF(INDEX(Settings!$H:$H,MATCH(CB$1,Settings!$G:$G,0))=TRUE,
100-100*(M179-MINIFS(M:M,$E:$E,$E179))/(MAXIFS(M:M,$E:$E,$E179)-MINIFS(M:M,$E:$E,$E179)),
100*(M179-MINIFS(M:M,$E:$E,$E179))/(MAXIFS(M:M,$E:$E,$E179)-MINIFS(M:M,$E:$E,$E179))))</f>
        <v/>
      </c>
      <c r="CC179" s="223" t="str">
        <f t="array" ref="CC179">IF(N179="","",
IF(INDEX(Settings!$H:$H,MATCH(CC$1,Settings!$G:$G,0))=TRUE,
100-100*(N179-MINIFS(N:N,$E:$E,$E179))/(MAXIFS(N:N,$E:$E,$E179)-MINIFS(N:N,$E:$E,$E179)),
100*(N179-MINIFS(N:N,$E:$E,$E179))/(MAXIFS(N:N,$E:$E,$E179)-MINIFS(N:N,$E:$E,$E179))))</f>
        <v/>
      </c>
      <c r="CD179" s="223" t="str">
        <f t="array" ref="CD179">IF(O179="","",
IF(INDEX(Settings!$H:$H,MATCH(CD$1,Settings!$G:$G,0))=TRUE,
100-100*(O179-MINIFS(O:O,$E:$E,$E179))/(MAXIFS(O:O,$E:$E,$E179)-MINIFS(O:O,$E:$E,$E179)),
100*(O179-MINIFS(O:O,$E:$E,$E179))/(MAXIFS(O:O,$E:$E,$E179)-MINIFS(O:O,$E:$E,$E179))))</f>
        <v/>
      </c>
      <c r="CE179" s="223" t="str">
        <f t="array" ref="CE179">IF(P179="","",
IF(INDEX(Settings!$H:$H,MATCH(CE$1,Settings!$G:$G,0))=TRUE,
100-100*(P179-MINIFS(P:P,$E:$E,$E179))/(MAXIFS(P:P,$E:$E,$E179)-MINIFS(P:P,$E:$E,$E179)),
100*(P179-MINIFS(P:P,$E:$E,$E179))/(MAXIFS(P:P,$E:$E,$E179)-MINIFS(P:P,$E:$E,$E179))))</f>
        <v/>
      </c>
      <c r="CF179" s="223" t="str">
        <f t="array" ref="CF179">IF(Q179="","",
IF(INDEX(Settings!$H:$H,MATCH(CF$1,Settings!$G:$G,0))=TRUE,
100-100*(Q179-MINIFS(Q:Q,$E:$E,$E179))/(MAXIFS(Q:Q,$E:$E,$E179)-MINIFS(Q:Q,$E:$E,$E179)),
100*(Q179-MINIFS(Q:Q,$E:$E,$E179))/(MAXIFS(Q:Q,$E:$E,$E179)-MINIFS(Q:Q,$E:$E,$E179))))</f>
        <v/>
      </c>
      <c r="CG179" s="223" t="str">
        <f t="array" ref="CG179">IF(R179="","",
IF(INDEX(Settings!$H:$H,MATCH(CG$1,Settings!$G:$G,0))=TRUE,
100-100*(R179-MINIFS(R:R,$E:$E,$E179))/(MAXIFS(R:R,$E:$E,$E179)-MINIFS(R:R,$E:$E,$E179)),
100*(R179-MINIFS(R:R,$E:$E,$E179))/(MAXIFS(R:R,$E:$E,$E179)-MINIFS(R:R,$E:$E,$E179))))</f>
        <v/>
      </c>
      <c r="CH179" s="223" t="str">
        <f t="array" ref="CH179">IF(S179="","",
IF(INDEX(Settings!$H:$H,MATCH(CH$1,Settings!$G:$G,0))=TRUE,
100-100*(S179-MINIFS(S:S,$E:$E,$E179))/(MAXIFS(S:S,$E:$E,$E179)-MINIFS(S:S,$E:$E,$E179)),
100*(S179-MINIFS(S:S,$E:$E,$E179))/(MAXIFS(S:S,$E:$E,$E179)-MINIFS(S:S,$E:$E,$E179))))</f>
        <v/>
      </c>
      <c r="CI179" s="223" t="str">
        <f t="array" ref="CI179">IF(T179="","",
IF(INDEX(Settings!$H:$H,MATCH(CI$1,Settings!$G:$G,0))=TRUE,
100-100*(T179-MINIFS(T:T,$E:$E,$E179))/(MAXIFS(T:T,$E:$E,$E179)-MINIFS(T:T,$E:$E,$E179)),
100*(T179-MINIFS(T:T,$E:$E,$E179))/(MAXIFS(T:T,$E:$E,$E179)-MINIFS(T:T,$E:$E,$E179))))</f>
        <v/>
      </c>
      <c r="CJ179" s="223" t="str">
        <f t="array" ref="CJ179">IF(U179="","",
IF(INDEX(Settings!$H:$H,MATCH(CJ$1,Settings!$G:$G,0))=TRUE,
100-100*(U179-MINIFS(U:U,$E:$E,$E179))/(MAXIFS(U:U,$E:$E,$E179)-MINIFS(U:U,$E:$E,$E179)),
100*(U179-MINIFS(U:U,$E:$E,$E179))/(MAXIFS(U:U,$E:$E,$E179)-MINIFS(U:U,$E:$E,$E179))))</f>
        <v/>
      </c>
      <c r="CK179" s="223" t="str">
        <f t="array" ref="CK179">IF(V179="","",
IF(INDEX(Settings!$H:$H,MATCH(CK$1,Settings!$G:$G,0))=TRUE,
100-100*(V179-MINIFS(V:V,$E:$E,$E179))/(MAXIFS(V:V,$E:$E,$E179)-MINIFS(V:V,$E:$E,$E179)),
100*(V179-MINIFS(V:V,$E:$E,$E179))/(MAXIFS(V:V,$E:$E,$E179)-MINIFS(V:V,$E:$E,$E179))))</f>
        <v/>
      </c>
      <c r="CL179" s="223" t="str">
        <f t="array" ref="CL179">IF(W179="","",
IF(INDEX(Settings!$H:$H,MATCH(CL$1,Settings!$G:$G,0))=TRUE,
100-100*(W179-MINIFS(W:W,$E:$E,$E179))/(MAXIFS(W:W,$E:$E,$E179)-MINIFS(W:W,$E:$E,$E179)),
100*(W179-MINIFS(W:W,$E:$E,$E179))/(MAXIFS(W:W,$E:$E,$E179)-MINIFS(W:W,$E:$E,$E179))))</f>
        <v/>
      </c>
      <c r="CM179" s="223" t="str">
        <f t="array" ref="CM179">IF(X179="","",
IF(INDEX(Settings!$H:$H,MATCH(CM$1,Settings!$G:$G,0))=TRUE,
100-100*(X179-MINIFS(X:X,$E:$E,$E179))/(MAXIFS(X:X,$E:$E,$E179)-MINIFS(X:X,$E:$E,$E179)),
100*(X179-MINIFS(X:X,$E:$E,$E179))/(MAXIFS(X:X,$E:$E,$E179)-MINIFS(X:X,$E:$E,$E179))))</f>
        <v/>
      </c>
      <c r="CN179" s="223" t="str">
        <f t="array" ref="CN179">IF(Y179="","",
IF(INDEX(Settings!$H:$H,MATCH(CN$1,Settings!$G:$G,0))=TRUE,
100-100*(Y179-MINIFS(Y:Y,$E:$E,$E179))/(MAXIFS(Y:Y,$E:$E,$E179)-MINIFS(Y:Y,$E:$E,$E179)),
100*(Y179-MINIFS(Y:Y,$E:$E,$E179))/(MAXIFS(Y:Y,$E:$E,$E179)-MINIFS(Y:Y,$E:$E,$E179))))</f>
        <v/>
      </c>
      <c r="CO179" s="223" t="str">
        <f t="array" ref="CO179">IF(Z179="","",
IF(INDEX(Settings!$H:$H,MATCH(CO$1,Settings!$G:$G,0))=TRUE,
100-100*(Z179-MINIFS(Z:Z,$E:$E,$E179))/(MAXIFS(Z:Z,$E:$E,$E179)-MINIFS(Z:Z,$E:$E,$E179)),
100*(Z179-MINIFS(Z:Z,$E:$E,$E179))/(MAXIFS(Z:Z,$E:$E,$E179)-MINIFS(Z:Z,$E:$E,$E179))))</f>
        <v/>
      </c>
      <c r="CP179" s="223" t="str">
        <f t="array" ref="CP179">IF(AA179="","",
IF(INDEX(Settings!$H:$H,MATCH(CP$1,Settings!$G:$G,0))=TRUE,
100-100*(AA179-MINIFS(AA:AA,$E:$E,$E179))/(MAXIFS(AA:AA,$E:$E,$E179)-MINIFS(AA:AA,$E:$E,$E179)),
100*(AA179-MINIFS(AA:AA,$E:$E,$E179))/(MAXIFS(AA:AA,$E:$E,$E179)-MINIFS(AA:AA,$E:$E,$E179))))</f>
        <v/>
      </c>
      <c r="CQ179" s="223" t="str">
        <f t="array" ref="CQ179">IF(AB179="","",
IF(INDEX(Settings!$H:$H,MATCH(CQ$1,Settings!$G:$G,0))=TRUE,
100-100*(AB179-MINIFS(AB:AB,$E:$E,$E179))/(MAXIFS(AB:AB,$E:$E,$E179)-MINIFS(AB:AB,$E:$E,$E179)),
100*(AB179-MINIFS(AB:AB,$E:$E,$E179))/(MAXIFS(AB:AB,$E:$E,$E179)-MINIFS(AB:AB,$E:$E,$E179))))</f>
        <v/>
      </c>
      <c r="CR179" s="223" t="str">
        <f t="array" ref="CR179">IF(AC179="","",
IF(INDEX(Settings!$H:$H,MATCH(CR$1,Settings!$G:$G,0))=TRUE,
100-100*(AC179-MINIFS(AC:AC,$E:$E,$E179))/(MAXIFS(AC:AC,$E:$E,$E179)-MINIFS(AC:AC,$E:$E,$E179)),
100*(AC179-MINIFS(AC:AC,$E:$E,$E179))/(MAXIFS(AC:AC,$E:$E,$E179)-MINIFS(AC:AC,$E:$E,$E179))))</f>
        <v/>
      </c>
      <c r="CS179" s="223" t="str">
        <f t="array" ref="CS179">IF(AD179="","",
IF(INDEX(Settings!$H:$H,MATCH(CS$1,Settings!$G:$G,0))=TRUE,
100-100*(AD179-MINIFS(AD:AD,$E:$E,$E179))/(MAXIFS(AD:AD,$E:$E,$E179)-MINIFS(AD:AD,$E:$E,$E179)),
100*(AD179-MINIFS(AD:AD,$E:$E,$E179))/(MAXIFS(AD:AD,$E:$E,$E179)-MINIFS(AD:AD,$E:$E,$E179))))</f>
        <v/>
      </c>
      <c r="CT179" s="223" t="str">
        <f t="array" ref="CT179">IF(AE179="","",
IF(INDEX(Settings!$H:$H,MATCH(CT$1,Settings!$G:$G,0))=TRUE,
100-100*(AE179-MINIFS(AE:AE,$E:$E,$E179))/(MAXIFS(AE:AE,$E:$E,$E179)-MINIFS(AE:AE,$E:$E,$E179)),
100*(AE179-MINIFS(AE:AE,$E:$E,$E179))/(MAXIFS(AE:AE,$E:$E,$E179)-MINIFS(AE:AE,$E:$E,$E179))))</f>
        <v/>
      </c>
      <c r="CU179" s="223" t="str">
        <f t="array" ref="CU179">IF(AF179="","",
IF(INDEX(Settings!$H:$H,MATCH(CU$1,Settings!$G:$G,0))=TRUE,
100-100*(AF179-MINIFS(AF:AF,$E:$E,$E179))/(MAXIFS(AF:AF,$E:$E,$E179)-MINIFS(AF:AF,$E:$E,$E179)),
100*(AF179-MINIFS(AF:AF,$E:$E,$E179))/(MAXIFS(AF:AF,$E:$E,$E179)-MINIFS(AF:AF,$E:$E,$E179))))</f>
        <v/>
      </c>
      <c r="CV179" s="223" t="str">
        <f t="array" ref="CV179">IF(AG179="","",
IF(INDEX(Settings!$H:$H,MATCH(CV$1,Settings!$G:$G,0))=TRUE,
100-100*(AG179-MINIFS(AG:AG,$E:$E,$E179))/(MAXIFS(AG:AG,$E:$E,$E179)-MINIFS(AG:AG,$E:$E,$E179)),
100*(AG179-MINIFS(AG:AG,$E:$E,$E179))/(MAXIFS(AG:AG,$E:$E,$E179)-MINIFS(AG:AG,$E:$E,$E179))))</f>
        <v/>
      </c>
      <c r="CW179" s="223" t="str">
        <f t="array" ref="CW179">IF(AH179="","",
IF(INDEX(Settings!$H:$H,MATCH(CW$1,Settings!$G:$G,0))=TRUE,
100-100*(AH179-MINIFS(AH:AH,$E:$E,$E179))/(MAXIFS(AH:AH,$E:$E,$E179)-MINIFS(AH:AH,$E:$E,$E179)),
100*(AH179-MINIFS(AH:AH,$E:$E,$E179))/(MAXIFS(AH:AH,$E:$E,$E179)-MINIFS(AH:AH,$E:$E,$E179))))</f>
        <v/>
      </c>
      <c r="CX179" s="223" t="str">
        <f t="array" ref="CX179">IF(AI179="","",
IF(INDEX(Settings!$H:$H,MATCH(CX$1,Settings!$G:$G,0))=TRUE,
100-100*(AI179-MINIFS(AI:AI,$E:$E,$E179))/(MAXIFS(AI:AI,$E:$E,$E179)-MINIFS(AI:AI,$E:$E,$E179)),
100*(AI179-MINIFS(AI:AI,$E:$E,$E179))/(MAXIFS(AI:AI,$E:$E,$E179)-MINIFS(AI:AI,$E:$E,$E179))))</f>
        <v/>
      </c>
      <c r="CY179" s="223" t="str">
        <f t="array" ref="CY179">IF(AJ179="","",
IF(INDEX(Settings!$H:$H,MATCH(CY$1,Settings!$G:$G,0))=TRUE,
100-100*(AJ179-MINIFS(AJ:AJ,$E:$E,$E179))/(MAXIFS(AJ:AJ,$E:$E,$E179)-MINIFS(AJ:AJ,$E:$E,$E179)),
100*(AJ179-MINIFS(AJ:AJ,$E:$E,$E179))/(MAXIFS(AJ:AJ,$E:$E,$E179)-MINIFS(AJ:AJ,$E:$E,$E179))))</f>
        <v/>
      </c>
      <c r="CZ179" s="223" t="str">
        <f t="array" ref="CZ179">IF(AK179="","",
IF(INDEX(Settings!$H:$H,MATCH(CZ$1,Settings!$G:$G,0))=TRUE,
100-100*(AK179-MINIFS(AK:AK,$E:$E,$E179))/(MAXIFS(AK:AK,$E:$E,$E179)-MINIFS(AK:AK,$E:$E,$E179)),
100*(AK179-MINIFS(AK:AK,$E:$E,$E179))/(MAXIFS(AK:AK,$E:$E,$E179)-MINIFS(AK:AK,$E:$E,$E179))))</f>
        <v/>
      </c>
      <c r="DA179" s="223" t="str">
        <f t="array" ref="DA179">IF(AL179="","",
IF(INDEX(Settings!$H:$H,MATCH(DA$1,Settings!$G:$G,0))=TRUE,
100-100*(AL179-MINIFS(AL:AL,$E:$E,$E179))/(MAXIFS(AL:AL,$E:$E,$E179)-MINIFS(AL:AL,$E:$E,$E179)),
100*(AL179-MINIFS(AL:AL,$E:$E,$E179))/(MAXIFS(AL:AL,$E:$E,$E179)-MINIFS(AL:AL,$E:$E,$E179))))</f>
        <v/>
      </c>
      <c r="DB179" s="223" t="str">
        <f t="array" ref="DB179">IF(AM179="","",
IF(INDEX(Settings!$H:$H,MATCH(DB$1,Settings!$G:$G,0))=TRUE,
100-100*(AM179-MINIFS(AM:AM,$E:$E,$E179))/(MAXIFS(AM:AM,$E:$E,$E179)-MINIFS(AM:AM,$E:$E,$E179)),
100*(AM179-MINIFS(AM:AM,$E:$E,$E179))/(MAXIFS(AM:AM,$E:$E,$E179)-MINIFS(AM:AM,$E:$E,$E179))))</f>
        <v/>
      </c>
      <c r="DC179" s="223" t="str">
        <f t="array" ref="DC179">IF(AN179="","",
IF(INDEX(Settings!$H:$H,MATCH(DC$1,Settings!$G:$G,0))=TRUE,
100-100*(AN179-MINIFS(AN:AN,$E:$E,$E179))/(MAXIFS(AN:AN,$E:$E,$E179)-MINIFS(AN:AN,$E:$E,$E179)),
100*(AN179-MINIFS(AN:AN,$E:$E,$E179))/(MAXIFS(AN:AN,$E:$E,$E179)-MINIFS(AN:AN,$E:$E,$E179))))</f>
        <v/>
      </c>
      <c r="DD179" s="223" t="str">
        <f t="array" ref="DD179">IF(AO179="","",
IF(INDEX(Settings!$H:$H,MATCH(DD$1,Settings!$G:$G,0))=TRUE,
100-100*(AO179-MINIFS(AO:AO,$E:$E,$E179))/(MAXIFS(AO:AO,$E:$E,$E179)-MINIFS(AO:AO,$E:$E,$E179)),
100*(AO179-MINIFS(AO:AO,$E:$E,$E179))/(MAXIFS(AO:AO,$E:$E,$E179)-MINIFS(AO:AO,$E:$E,$E179))))</f>
        <v/>
      </c>
      <c r="DE179" s="223" t="str">
        <f t="array" ref="DE179">IF(AP179="","",
IF(INDEX(Settings!$H:$H,MATCH(DE$1,Settings!$G:$G,0))=TRUE,
100-100*(AP179-MINIFS(AP:AP,$E:$E,$E179))/(MAXIFS(AP:AP,$E:$E,$E179)-MINIFS(AP:AP,$E:$E,$E179)),
100*(AP179-MINIFS(AP:AP,$E:$E,$E179))/(MAXIFS(AP:AP,$E:$E,$E179)-MINIFS(AP:AP,$E:$E,$E179))))</f>
        <v/>
      </c>
      <c r="DF179" s="223" t="str">
        <f t="array" ref="DF179">IF(AQ179="","",
IF(INDEX(Settings!$H:$H,MATCH(DF$1,Settings!$G:$G,0))=TRUE,
100-100*(AQ179-MINIFS(AQ:AQ,$E:$E,$E179))/(MAXIFS(AQ:AQ,$E:$E,$E179)-MINIFS(AQ:AQ,$E:$E,$E179)),
100*(AQ179-MINIFS(AQ:AQ,$E:$E,$E179))/(MAXIFS(AQ:AQ,$E:$E,$E179)-MINIFS(AQ:AQ,$E:$E,$E179))))</f>
        <v/>
      </c>
      <c r="DG179" s="223" t="str">
        <f t="array" ref="DG179">IF(AR179="","",
IF(INDEX(Settings!$H:$H,MATCH(DG$1,Settings!$G:$G,0))=TRUE,
100-100*(AR179-MINIFS(AR:AR,$E:$E,$E179))/(MAXIFS(AR:AR,$E:$E,$E179)-MINIFS(AR:AR,$E:$E,$E179)),
100*(AR179-MINIFS(AR:AR,$E:$E,$E179))/(MAXIFS(AR:AR,$E:$E,$E179)-MINIFS(AR:AR,$E:$E,$E179))))</f>
        <v/>
      </c>
      <c r="DH179" s="223" t="str">
        <f t="array" ref="DH179">IF(AS179="","",
IF(INDEX(Settings!$H:$H,MATCH(DH$1,Settings!$G:$G,0))=TRUE,
100-100*(AS179-MINIFS(AS:AS,$E:$E,$E179))/(MAXIFS(AS:AS,$E:$E,$E179)-MINIFS(AS:AS,$E:$E,$E179)),
100*(AS179-MINIFS(AS:AS,$E:$E,$E179))/(MAXIFS(AS:AS,$E:$E,$E179)-MINIFS(AS:AS,$E:$E,$E179))))</f>
        <v/>
      </c>
      <c r="DI179" s="223" t="str">
        <f t="array" ref="DI179">IF(AT179="","",
IF(INDEX(Settings!$H:$H,MATCH(DI$1,Settings!$G:$G,0))=TRUE,
100-100*(AT179-MINIFS(AT:AT,$E:$E,$E179))/(MAXIFS(AT:AT,$E:$E,$E179)-MINIFS(AT:AT,$E:$E,$E179)),
100*(AT179-MINIFS(AT:AT,$E:$E,$E179))/(MAXIFS(AT:AT,$E:$E,$E179)-MINIFS(AT:AT,$E:$E,$E179))))</f>
        <v/>
      </c>
      <c r="DJ179" s="223" t="str">
        <f t="array" ref="DJ179">IF(AU179="","",
IF(INDEX(Settings!$H:$H,MATCH(DJ$1,Settings!$G:$G,0))=TRUE,
100-100*(AU179-MINIFS(AU:AU,$E:$E,$E179))/(MAXIFS(AU:AU,$E:$E,$E179)-MINIFS(AU:AU,$E:$E,$E179)),
100*(AU179-MINIFS(AU:AU,$E:$E,$E179))/(MAXIFS(AU:AU,$E:$E,$E179)-MINIFS(AU:AU,$E:$E,$E179))))</f>
        <v/>
      </c>
      <c r="DK179" s="223" t="str">
        <f t="array" ref="DK179">IF(AV179="","",
IF(INDEX(Settings!$H:$H,MATCH(DK$1,Settings!$G:$G,0))=TRUE,
100-100*(AV179-MINIFS(AV:AV,$E:$E,$E179))/(MAXIFS(AV:AV,$E:$E,$E179)-MINIFS(AV:AV,$E:$E,$E179)),
100*(AV179-MINIFS(AV:AV,$E:$E,$E179))/(MAXIFS(AV:AV,$E:$E,$E179)-MINIFS(AV:AV,$E:$E,$E179))))</f>
        <v/>
      </c>
      <c r="DL179" s="223" t="str">
        <f t="array" ref="DL179">IF(AW179="","",
IF(INDEX(Settings!$H:$H,MATCH(DL$1,Settings!$G:$G,0))=TRUE,
100-100*(AW179-MINIFS(AW:AW,$E:$E,$E179))/(MAXIFS(AW:AW,$E:$E,$E179)-MINIFS(AW:AW,$E:$E,$E179)),
100*(AW179-MINIFS(AW:AW,$E:$E,$E179))/(MAXIFS(AW:AW,$E:$E,$E179)-MINIFS(AW:AW,$E:$E,$E179))))</f>
        <v/>
      </c>
      <c r="DM179" s="223" t="str">
        <f t="array" ref="DM179">IF(AX179="","",
IF(INDEX(Settings!$H:$H,MATCH(DM$1,Settings!$G:$G,0))=TRUE,
100-100*(AX179-MINIFS(AX:AX,$E:$E,$E179))/(MAXIFS(AX:AX,$E:$E,$E179)-MINIFS(AX:AX,$E:$E,$E179)),
100*(AX179-MINIFS(AX:AX,$E:$E,$E179))/(MAXIFS(AX:AX,$E:$E,$E179)-MINIFS(AX:AX,$E:$E,$E179))))</f>
        <v/>
      </c>
      <c r="DN179" s="223" t="str">
        <f t="array" ref="DN179">IF(AY179="","",
IF(INDEX(Settings!$H:$H,MATCH(DN$1,Settings!$G:$G,0))=TRUE,
100-100*(AY179-MINIFS(AY:AY,$E:$E,$E179))/(MAXIFS(AY:AY,$E:$E,$E179)-MINIFS(AY:AY,$E:$E,$E179)),
100*(AY179-MINIFS(AY:AY,$E:$E,$E179))/(MAXIFS(AY:AY,$E:$E,$E179)-MINIFS(AY:AY,$E:$E,$E179))))</f>
        <v/>
      </c>
      <c r="DO179" s="223" t="str">
        <f t="array" ref="DO179">IF(AZ179="","",
IF(INDEX(Settings!$H:$H,MATCH(DO$1,Settings!$G:$G,0))=TRUE,
100-100*(AZ179-MINIFS(AZ:AZ,$E:$E,$E179))/(MAXIFS(AZ:AZ,$E:$E,$E179)-MINIFS(AZ:AZ,$E:$E,$E179)),
100*(AZ179-MINIFS(AZ:AZ,$E:$E,$E179))/(MAXIFS(AZ:AZ,$E:$E,$E179)-MINIFS(AZ:AZ,$E:$E,$E179))))</f>
        <v/>
      </c>
      <c r="DP179" s="223" t="str">
        <f t="array" ref="DP179">IF(BA179="","",
IF(INDEX(Settings!$H:$H,MATCH(DP$1,Settings!$G:$G,0))=TRUE,
100-100*(BA179-MINIFS(BA:BA,$E:$E,$E179))/(MAXIFS(BA:BA,$E:$E,$E179)-MINIFS(BA:BA,$E:$E,$E179)),
100*(BA179-MINIFS(BA:BA,$E:$E,$E179))/(MAXIFS(BA:BA,$E:$E,$E179)-MINIFS(BA:BA,$E:$E,$E179))))</f>
        <v/>
      </c>
      <c r="DQ179" s="223" t="str">
        <f t="array" ref="DQ179">IF(BB179="","",
IF(INDEX(Settings!$H:$H,MATCH(DQ$1,Settings!$G:$G,0))=TRUE,
100-100*(BB179-MINIFS(BB:BB,$E:$E,$E179))/(MAXIFS(BB:BB,$E:$E,$E179)-MINIFS(BB:BB,$E:$E,$E179)),
100*(BB179-MINIFS(BB:BB,$E:$E,$E179))/(MAXIFS(BB:BB,$E:$E,$E179)-MINIFS(BB:BB,$E:$E,$E179))))</f>
        <v/>
      </c>
      <c r="DR179" s="223" t="str">
        <f t="array" ref="DR179">IF(BC179="","",
IF(INDEX(Settings!$H:$H,MATCH(DR$1,Settings!$G:$G,0))=TRUE,
100-100*(BC179-MINIFS(BC:BC,$E:$E,$E179))/(MAXIFS(BC:BC,$E:$E,$E179)-MINIFS(BC:BC,$E:$E,$E179)),
100*(BC179-MINIFS(BC:BC,$E:$E,$E179))/(MAXIFS(BC:BC,$E:$E,$E179)-MINIFS(BC:BC,$E:$E,$E179))))</f>
        <v/>
      </c>
      <c r="DS179" s="223" t="str">
        <f t="array" ref="DS179">IF(BD179="","",
IF(INDEX(Settings!$H:$H,MATCH(DS$1,Settings!$G:$G,0))=TRUE,
100-100*(BD179-MINIFS(BD:BD,$E:$E,$E179))/(MAXIFS(BD:BD,$E:$E,$E179)-MINIFS(BD:BD,$E:$E,$E179)),
100*(BD179-MINIFS(BD:BD,$E:$E,$E179))/(MAXIFS(BD:BD,$E:$E,$E179)-MINIFS(BD:BD,$E:$E,$E179))))</f>
        <v/>
      </c>
      <c r="DT179" s="223" t="str">
        <f t="array" ref="DT179">IF(BE179="","",
IF(INDEX(Settings!$H:$H,MATCH(DT$1,Settings!$G:$G,0))=TRUE,
100-100*(BE179-MINIFS(BE:BE,$E:$E,$E179))/(MAXIFS(BE:BE,$E:$E,$E179)-MINIFS(BE:BE,$E:$E,$E179)),
100*(BE179-MINIFS(BE:BE,$E:$E,$E179))/(MAXIFS(BE:BE,$E:$E,$E179)-MINIFS(BE:BE,$E:$E,$E179))))</f>
        <v/>
      </c>
      <c r="DU179" s="223" t="str">
        <f t="array" ref="DU179">IF(BF179="","",
IF(INDEX(Settings!$H:$H,MATCH(DU$1,Settings!$G:$G,0))=TRUE,
100-100*(BF179-MINIFS(BF:BF,$E:$E,$E179))/(MAXIFS(BF:BF,$E:$E,$E179)-MINIFS(BF:BF,$E:$E,$E179)),
100*(BF179-MINIFS(BF:BF,$E:$E,$E179))/(MAXIFS(BF:BF,$E:$E,$E179)-MINIFS(BF:BF,$E:$E,$E179))))</f>
        <v/>
      </c>
      <c r="DV179" s="223" t="str">
        <f t="array" ref="DV179">IF(BG179="","",
IF(INDEX(Settings!$H:$H,MATCH(DV$1,Settings!$G:$G,0))=TRUE,
100-100*(BG179-MINIFS(BG:BG,$E:$E,$E179))/(MAXIFS(BG:BG,$E:$E,$E179)-MINIFS(BG:BG,$E:$E,$E179)),
100*(BG179-MINIFS(BG:BG,$E:$E,$E179))/(MAXIFS(BG:BG,$E:$E,$E179)-MINIFS(BG:BG,$E:$E,$E179))))</f>
        <v/>
      </c>
      <c r="DW179" s="223" t="str">
        <f t="array" ref="DW179">IF(BH179="","",
IF(INDEX(Settings!$H:$H,MATCH(DW$1,Settings!$G:$G,0))=TRUE,
100-100*(BH179-MINIFS(BH:BH,$E:$E,$E179))/(MAXIFS(BH:BH,$E:$E,$E179)-MINIFS(BH:BH,$E:$E,$E179)),
100*(BH179-MINIFS(BH:BH,$E:$E,$E179))/(MAXIFS(BH:BH,$E:$E,$E179)-MINIFS(BH:BH,$E:$E,$E179))))</f>
        <v/>
      </c>
      <c r="DX179" s="223" t="str">
        <f t="array" ref="DX179">IF(BI179="","",
IF(INDEX(Settings!$H:$H,MATCH(DX$1,Settings!$G:$G,0))=TRUE,
100-100*(BI179-MINIFS(BI:BI,$E:$E,$E179))/(MAXIFS(BI:BI,$E:$E,$E179)-MINIFS(BI:BI,$E:$E,$E179)),
100*(BI179-MINIFS(BI:BI,$E:$E,$E179))/(MAXIFS(BI:BI,$E:$E,$E179)-MINIFS(BI:BI,$E:$E,$E179))))</f>
        <v/>
      </c>
      <c r="DY179" s="223" t="str">
        <f t="array" ref="DY179">IF(BJ179="","",
IF(INDEX(Settings!$H:$H,MATCH(DY$1,Settings!$G:$G,0))=TRUE,
100-100*(BJ179-MINIFS(BJ:BJ,$E:$E,$E179))/(MAXIFS(BJ:BJ,$E:$E,$E179)-MINIFS(BJ:BJ,$E:$E,$E179)),
100*(BJ179-MINIFS(BJ:BJ,$E:$E,$E179))/(MAXIFS(BJ:BJ,$E:$E,$E179)-MINIFS(BJ:BJ,$E:$E,$E179))))</f>
        <v/>
      </c>
      <c r="DZ179" s="225"/>
      <c r="EA179" s="225"/>
      <c r="EB179" s="225" t="str">
        <f t="shared" si="8"/>
        <v/>
      </c>
      <c r="EC179" s="225" t="str">
        <f t="shared" si="9"/>
        <v/>
      </c>
      <c r="ED179" s="225" t="str">
        <f t="shared" si="10"/>
        <v/>
      </c>
      <c r="EE179" s="225" t="str">
        <f t="shared" si="11"/>
        <v/>
      </c>
      <c r="EF179" s="225" t="str">
        <f t="shared" si="12"/>
        <v/>
      </c>
      <c r="EG179" s="225" t="str">
        <f t="shared" si="13"/>
        <v/>
      </c>
      <c r="EH179" s="225"/>
      <c r="EI179" s="225"/>
      <c r="EJ179" s="225"/>
      <c r="EK179" s="225"/>
      <c r="EL179" s="225"/>
      <c r="EM179" s="225"/>
    </row>
    <row r="180">
      <c r="A180" s="231"/>
      <c r="B180" s="231"/>
      <c r="C180" s="231"/>
      <c r="D180" s="231" t="str">
        <f t="array" ref="D180">IFERROR(INDEX(Profiles!$B:$B,MATCH($A180,Profiles!$A:$A,0)),"")</f>
        <v/>
      </c>
      <c r="E180" s="231"/>
      <c r="F180" s="231"/>
      <c r="G180" s="231"/>
      <c r="H180" s="231"/>
      <c r="I180" s="231" t="str">
        <f>IF(A180="","",IF(Settings!$N$3="DATE",F180&amp;": "&amp;TEXT(B180,"M/DD/YY"),F180&amp;": "&amp;H180))</f>
        <v/>
      </c>
      <c r="J180" s="231"/>
      <c r="K180" s="231"/>
      <c r="L180" s="231"/>
      <c r="M180" s="232" t="str">
        <f t="shared" si="14"/>
        <v/>
      </c>
      <c r="N180" s="231"/>
      <c r="O180" s="231"/>
      <c r="P180" s="231"/>
      <c r="Q180" s="231"/>
      <c r="R180" s="231"/>
      <c r="S180" s="230" t="str">
        <f>IFERROR(VLOOKUP(AF180, 'YOYO IR Scores'!A:C, 3, FALSE), "")
</f>
        <v/>
      </c>
      <c r="T180" s="231"/>
      <c r="U180" s="231"/>
      <c r="V180" s="231"/>
      <c r="W180" s="231"/>
      <c r="X180" s="233" t="str">
        <f t="shared" si="4"/>
        <v/>
      </c>
      <c r="Y180" s="234" t="str">
        <f t="shared" si="5"/>
        <v/>
      </c>
      <c r="Z180" s="234" t="str">
        <f t="shared" si="6"/>
        <v/>
      </c>
      <c r="AA180" s="233" t="str">
        <f t="shared" si="7"/>
        <v/>
      </c>
      <c r="AB180" s="232"/>
      <c r="AC180" s="232"/>
      <c r="AD180" s="232"/>
      <c r="AE180" s="232" t="str">
        <f>IFERROR(VLOOKUP(AF180, 'YOYO IR Scores'!A:C, 2, FALSE), "")</f>
        <v/>
      </c>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t="str">
        <f t="array" ref="BK180">IF(J180="","",
IF(INDEX(Settings!$H:$H,MATCH(BY$1,Settings!$G:$G,0))=TRUE,
100-100*(J180-MIN(J:J))/(MAX(J:J)-MIN(J:J)),
100*(J180-MIN(J:J))/(MAX(J:J)-MIN(J:J))))</f>
        <v/>
      </c>
      <c r="BL180" s="232" t="str">
        <f t="array" ref="BL180">IF(J180="","",
IF(INDEX(Settings!$H:$H,MATCH(BY$1,Settings!$G:$G,0))=TRUE,
100-100*(J180-MINIFS(J:J,$E:$E,$E180))/(MAXIFS(J:J,$E:$E,$E180)-MINIFS(J:J,$E:$E,$E180)),
100*(J180-MINIFS(J:J,$E:$E,$E180))/(MAXIFS(J:J,$E:$E,$E180)-MINIFS(J:J,$E:$E,$E180))))</f>
        <v/>
      </c>
      <c r="BM180" s="232" t="str">
        <f t="array" ref="BM180">IF(J180="","",
IF(INDEX(Settings!$H:$H,MATCH(BY$1,Settings!$G:$G,0))=TRUE,
100-100*(J180-MINIFS(J:J,$E:$E,$E180,$I:$I,$I180))/(MAXIFS(J:J,$E:$E,$E180,$I:$I,$I180)-MINIFS(J:J,$E:$E,$E180,$I:$I,$I180)),
100*(J180-MINIFS(J:J,$E:$E,$E180,$I:$I,$I180))/(MAXIFS(J:J,$E:$E,$E180,$I:$I,$I180)-MINIFS(J:J,$E:$E,$E180,$I:$I,$I180))))</f>
        <v/>
      </c>
      <c r="BN180" s="231" t="str">
        <f t="array" ref="BN180">IF(J180="","",
IF(INDEX(Settings!$H:$H,MATCH(BY$1,Settings!$G:$G,0))=TRUE,
100-100*PERCENTRANK(J:J,J180),
100*PERCENTRANK(J:J,J180)))</f>
        <v/>
      </c>
      <c r="BO180" s="231" t="str">
        <f>IFERROR(__xludf.DUMMYFUNCTION("IF(J180="""","""",
IF(INDEX(Settings!$H:$H,MATCH(BY$1,Settings!$G:$G,0))=TRUE,
100-100*PERCENTRANK(FILTER(J:J,$E:$E=$E180),J180),
100*PERCENTRANK(FILTER(J:J,$E:$E=$E180),J180)))"),"")</f>
        <v/>
      </c>
      <c r="BP180" s="231" t="str">
        <f>IFERROR(__xludf.DUMMYFUNCTION("IF(J180="""","""",
IF(INDEX(Settings!$H:$H,MATCH(BY$1,Settings!$G:$G,0))=TRUE,
100-100*PERCENTRANK(FILTER(J:J,$E:$E=$E180,$I:$I=$I180),J180),
100*PERCENTRANK(FILTER(J:J,$E:$E=$E180,$I:$I=$I180),J180)))"),"")</f>
        <v/>
      </c>
      <c r="BQ180" s="233" t="str">
        <f t="array" ref="BQ180">IF(J180="","",
IF(INDEX(Settings!$H:$H,MATCH(BY$1,Settings!$G:$G,0))=TRUE,
-1*(J180-AVERAGE(J:J))/STDEV(J:J),
(J180-AVERAGE(J:J))/STDEV(J:J)))</f>
        <v/>
      </c>
      <c r="BR180" s="233" t="str">
        <f>IFERROR(__xludf.DUMMYFUNCTION("IF(J180="""","""",
IF(INDEX(Settings!$H:$H,MATCH(BY$1,Settings!$G:$G,0))=TRUE,
-1*(J180-AVERAGEIFS(J:J,$E:$E,$E180))/STDEV(FILTER(J:J,$E:$E=$E180)),
(J180-AVERAGEIFS(J:J,$E:$E,$E180))/STDEV(FILTER(J:J,$E:$E=$E180))))"),"")</f>
        <v/>
      </c>
      <c r="BS180" s="233"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1"/>
      <c r="BX180" s="231"/>
      <c r="BY180" s="232" t="str">
        <f t="array" ref="BY180">IF(J180="","",
IF(INDEX(Settings!$H:$H,MATCH(BY$1,Settings!$G:$G,0))=TRUE,
100-100*(J180-MINIFS(J:J,$E:$E,$E180))/(MAXIFS(J:J,$E:$E,$E180)-MINIFS(J:J,$E:$E,$E180)),
100*(J180-MINIFS(J:J,$E:$E,$E180))/(MAXIFS(J:J,$E:$E,$E180)-MINIFS(J:J,$E:$E,$E180))))</f>
        <v/>
      </c>
      <c r="BZ180" s="232" t="str">
        <f t="array" ref="BZ180">IF(K180="","",
IF(INDEX(Settings!$H:$H,MATCH(BZ$1,Settings!$G:$G,0))=TRUE,
100-100*(K180-MINIFS(K:K,$E:$E,$E180))/(MAXIFS(K:K,$E:$E,$E180)-MINIFS(K:K,$E:$E,$E180)),
100*(K180-MINIFS(K:K,$E:$E,$E180))/(MAXIFS(K:K,$E:$E,$E180)-MINIFS(K:K,$E:$E,$E180))))</f>
        <v/>
      </c>
      <c r="CA180" s="232" t="str">
        <f t="array" ref="CA180">IF(L180="","",
IF(INDEX(Settings!$H:$H,MATCH(CA$1,Settings!$G:$G,0))=TRUE,
100-100*(L180-MINIFS(L:L,$E:$E,$E180))/(MAXIFS(L:L,$E:$E,$E180)-MINIFS(L:L,$E:$E,$E180)),
100*(L180-MINIFS(L:L,$E:$E,$E180))/(MAXIFS(L:L,$E:$E,$E180)-MINIFS(L:L,$E:$E,$E180))))</f>
        <v/>
      </c>
      <c r="CB180" s="232" t="str">
        <f t="array" ref="CB180">IF(M180="","",
IF(INDEX(Settings!$H:$H,MATCH(CB$1,Settings!$G:$G,0))=TRUE,
100-100*(M180-MINIFS(M:M,$E:$E,$E180))/(MAXIFS(M:M,$E:$E,$E180)-MINIFS(M:M,$E:$E,$E180)),
100*(M180-MINIFS(M:M,$E:$E,$E180))/(MAXIFS(M:M,$E:$E,$E180)-MINIFS(M:M,$E:$E,$E180))))</f>
        <v/>
      </c>
      <c r="CC180" s="232" t="str">
        <f t="array" ref="CC180">IF(N180="","",
IF(INDEX(Settings!$H:$H,MATCH(CC$1,Settings!$G:$G,0))=TRUE,
100-100*(N180-MINIFS(N:N,$E:$E,$E180))/(MAXIFS(N:N,$E:$E,$E180)-MINIFS(N:N,$E:$E,$E180)),
100*(N180-MINIFS(N:N,$E:$E,$E180))/(MAXIFS(N:N,$E:$E,$E180)-MINIFS(N:N,$E:$E,$E180))))</f>
        <v/>
      </c>
      <c r="CD180" s="232" t="str">
        <f t="array" ref="CD180">IF(O180="","",
IF(INDEX(Settings!$H:$H,MATCH(CD$1,Settings!$G:$G,0))=TRUE,
100-100*(O180-MINIFS(O:O,$E:$E,$E180))/(MAXIFS(O:O,$E:$E,$E180)-MINIFS(O:O,$E:$E,$E180)),
100*(O180-MINIFS(O:O,$E:$E,$E180))/(MAXIFS(O:O,$E:$E,$E180)-MINIFS(O:O,$E:$E,$E180))))</f>
        <v/>
      </c>
      <c r="CE180" s="232" t="str">
        <f t="array" ref="CE180">IF(P180="","",
IF(INDEX(Settings!$H:$H,MATCH(CE$1,Settings!$G:$G,0))=TRUE,
100-100*(P180-MINIFS(P:P,$E:$E,$E180))/(MAXIFS(P:P,$E:$E,$E180)-MINIFS(P:P,$E:$E,$E180)),
100*(P180-MINIFS(P:P,$E:$E,$E180))/(MAXIFS(P:P,$E:$E,$E180)-MINIFS(P:P,$E:$E,$E180))))</f>
        <v/>
      </c>
      <c r="CF180" s="232" t="str">
        <f t="array" ref="CF180">IF(Q180="","",
IF(INDEX(Settings!$H:$H,MATCH(CF$1,Settings!$G:$G,0))=TRUE,
100-100*(Q180-MINIFS(Q:Q,$E:$E,$E180))/(MAXIFS(Q:Q,$E:$E,$E180)-MINIFS(Q:Q,$E:$E,$E180)),
100*(Q180-MINIFS(Q:Q,$E:$E,$E180))/(MAXIFS(Q:Q,$E:$E,$E180)-MINIFS(Q:Q,$E:$E,$E180))))</f>
        <v/>
      </c>
      <c r="CG180" s="232" t="str">
        <f t="array" ref="CG180">IF(R180="","",
IF(INDEX(Settings!$H:$H,MATCH(CG$1,Settings!$G:$G,0))=TRUE,
100-100*(R180-MINIFS(R:R,$E:$E,$E180))/(MAXIFS(R:R,$E:$E,$E180)-MINIFS(R:R,$E:$E,$E180)),
100*(R180-MINIFS(R:R,$E:$E,$E180))/(MAXIFS(R:R,$E:$E,$E180)-MINIFS(R:R,$E:$E,$E180))))</f>
        <v/>
      </c>
      <c r="CH180" s="232" t="str">
        <f t="array" ref="CH180">IF(S180="","",
IF(INDEX(Settings!$H:$H,MATCH(CH$1,Settings!$G:$G,0))=TRUE,
100-100*(S180-MINIFS(S:S,$E:$E,$E180))/(MAXIFS(S:S,$E:$E,$E180)-MINIFS(S:S,$E:$E,$E180)),
100*(S180-MINIFS(S:S,$E:$E,$E180))/(MAXIFS(S:S,$E:$E,$E180)-MINIFS(S:S,$E:$E,$E180))))</f>
        <v/>
      </c>
      <c r="CI180" s="232" t="str">
        <f t="array" ref="CI180">IF(T180="","",
IF(INDEX(Settings!$H:$H,MATCH(CI$1,Settings!$G:$G,0))=TRUE,
100-100*(T180-MINIFS(T:T,$E:$E,$E180))/(MAXIFS(T:T,$E:$E,$E180)-MINIFS(T:T,$E:$E,$E180)),
100*(T180-MINIFS(T:T,$E:$E,$E180))/(MAXIFS(T:T,$E:$E,$E180)-MINIFS(T:T,$E:$E,$E180))))</f>
        <v/>
      </c>
      <c r="CJ180" s="232" t="str">
        <f t="array" ref="CJ180">IF(U180="","",
IF(INDEX(Settings!$H:$H,MATCH(CJ$1,Settings!$G:$G,0))=TRUE,
100-100*(U180-MINIFS(U:U,$E:$E,$E180))/(MAXIFS(U:U,$E:$E,$E180)-MINIFS(U:U,$E:$E,$E180)),
100*(U180-MINIFS(U:U,$E:$E,$E180))/(MAXIFS(U:U,$E:$E,$E180)-MINIFS(U:U,$E:$E,$E180))))</f>
        <v/>
      </c>
      <c r="CK180" s="232" t="str">
        <f t="array" ref="CK180">IF(V180="","",
IF(INDEX(Settings!$H:$H,MATCH(CK$1,Settings!$G:$G,0))=TRUE,
100-100*(V180-MINIFS(V:V,$E:$E,$E180))/(MAXIFS(V:V,$E:$E,$E180)-MINIFS(V:V,$E:$E,$E180)),
100*(V180-MINIFS(V:V,$E:$E,$E180))/(MAXIFS(V:V,$E:$E,$E180)-MINIFS(V:V,$E:$E,$E180))))</f>
        <v/>
      </c>
      <c r="CL180" s="232" t="str">
        <f t="array" ref="CL180">IF(W180="","",
IF(INDEX(Settings!$H:$H,MATCH(CL$1,Settings!$G:$G,0))=TRUE,
100-100*(W180-MINIFS(W:W,$E:$E,$E180))/(MAXIFS(W:W,$E:$E,$E180)-MINIFS(W:W,$E:$E,$E180)),
100*(W180-MINIFS(W:W,$E:$E,$E180))/(MAXIFS(W:W,$E:$E,$E180)-MINIFS(W:W,$E:$E,$E180))))</f>
        <v/>
      </c>
      <c r="CM180" s="232" t="str">
        <f t="array" ref="CM180">IF(X180="","",
IF(INDEX(Settings!$H:$H,MATCH(CM$1,Settings!$G:$G,0))=TRUE,
100-100*(X180-MINIFS(X:X,$E:$E,$E180))/(MAXIFS(X:X,$E:$E,$E180)-MINIFS(X:X,$E:$E,$E180)),
100*(X180-MINIFS(X:X,$E:$E,$E180))/(MAXIFS(X:X,$E:$E,$E180)-MINIFS(X:X,$E:$E,$E180))))</f>
        <v/>
      </c>
      <c r="CN180" s="232" t="str">
        <f t="array" ref="CN180">IF(Y180="","",
IF(INDEX(Settings!$H:$H,MATCH(CN$1,Settings!$G:$G,0))=TRUE,
100-100*(Y180-MINIFS(Y:Y,$E:$E,$E180))/(MAXIFS(Y:Y,$E:$E,$E180)-MINIFS(Y:Y,$E:$E,$E180)),
100*(Y180-MINIFS(Y:Y,$E:$E,$E180))/(MAXIFS(Y:Y,$E:$E,$E180)-MINIFS(Y:Y,$E:$E,$E180))))</f>
        <v/>
      </c>
      <c r="CO180" s="232" t="str">
        <f t="array" ref="CO180">IF(Z180="","",
IF(INDEX(Settings!$H:$H,MATCH(CO$1,Settings!$G:$G,0))=TRUE,
100-100*(Z180-MINIFS(Z:Z,$E:$E,$E180))/(MAXIFS(Z:Z,$E:$E,$E180)-MINIFS(Z:Z,$E:$E,$E180)),
100*(Z180-MINIFS(Z:Z,$E:$E,$E180))/(MAXIFS(Z:Z,$E:$E,$E180)-MINIFS(Z:Z,$E:$E,$E180))))</f>
        <v/>
      </c>
      <c r="CP180" s="232" t="str">
        <f t="array" ref="CP180">IF(AA180="","",
IF(INDEX(Settings!$H:$H,MATCH(CP$1,Settings!$G:$G,0))=TRUE,
100-100*(AA180-MINIFS(AA:AA,$E:$E,$E180))/(MAXIFS(AA:AA,$E:$E,$E180)-MINIFS(AA:AA,$E:$E,$E180)),
100*(AA180-MINIFS(AA:AA,$E:$E,$E180))/(MAXIFS(AA:AA,$E:$E,$E180)-MINIFS(AA:AA,$E:$E,$E180))))</f>
        <v/>
      </c>
      <c r="CQ180" s="232" t="str">
        <f t="array" ref="CQ180">IF(AB180="","",
IF(INDEX(Settings!$H:$H,MATCH(CQ$1,Settings!$G:$G,0))=TRUE,
100-100*(AB180-MINIFS(AB:AB,$E:$E,$E180))/(MAXIFS(AB:AB,$E:$E,$E180)-MINIFS(AB:AB,$E:$E,$E180)),
100*(AB180-MINIFS(AB:AB,$E:$E,$E180))/(MAXIFS(AB:AB,$E:$E,$E180)-MINIFS(AB:AB,$E:$E,$E180))))</f>
        <v/>
      </c>
      <c r="CR180" s="232" t="str">
        <f t="array" ref="CR180">IF(AC180="","",
IF(INDEX(Settings!$H:$H,MATCH(CR$1,Settings!$G:$G,0))=TRUE,
100-100*(AC180-MINIFS(AC:AC,$E:$E,$E180))/(MAXIFS(AC:AC,$E:$E,$E180)-MINIFS(AC:AC,$E:$E,$E180)),
100*(AC180-MINIFS(AC:AC,$E:$E,$E180))/(MAXIFS(AC:AC,$E:$E,$E180)-MINIFS(AC:AC,$E:$E,$E180))))</f>
        <v/>
      </c>
      <c r="CS180" s="232" t="str">
        <f t="array" ref="CS180">IF(AD180="","",
IF(INDEX(Settings!$H:$H,MATCH(CS$1,Settings!$G:$G,0))=TRUE,
100-100*(AD180-MINIFS(AD:AD,$E:$E,$E180))/(MAXIFS(AD:AD,$E:$E,$E180)-MINIFS(AD:AD,$E:$E,$E180)),
100*(AD180-MINIFS(AD:AD,$E:$E,$E180))/(MAXIFS(AD:AD,$E:$E,$E180)-MINIFS(AD:AD,$E:$E,$E180))))</f>
        <v/>
      </c>
      <c r="CT180" s="232" t="str">
        <f t="array" ref="CT180">IF(AE180="","",
IF(INDEX(Settings!$H:$H,MATCH(CT$1,Settings!$G:$G,0))=TRUE,
100-100*(AE180-MINIFS(AE:AE,$E:$E,$E180))/(MAXIFS(AE:AE,$E:$E,$E180)-MINIFS(AE:AE,$E:$E,$E180)),
100*(AE180-MINIFS(AE:AE,$E:$E,$E180))/(MAXIFS(AE:AE,$E:$E,$E180)-MINIFS(AE:AE,$E:$E,$E180))))</f>
        <v/>
      </c>
      <c r="CU180" s="232" t="str">
        <f t="array" ref="CU180">IF(AF180="","",
IF(INDEX(Settings!$H:$H,MATCH(CU$1,Settings!$G:$G,0))=TRUE,
100-100*(AF180-MINIFS(AF:AF,$E:$E,$E180))/(MAXIFS(AF:AF,$E:$E,$E180)-MINIFS(AF:AF,$E:$E,$E180)),
100*(AF180-MINIFS(AF:AF,$E:$E,$E180))/(MAXIFS(AF:AF,$E:$E,$E180)-MINIFS(AF:AF,$E:$E,$E180))))</f>
        <v/>
      </c>
      <c r="CV180" s="232" t="str">
        <f t="array" ref="CV180">IF(AG180="","",
IF(INDEX(Settings!$H:$H,MATCH(CV$1,Settings!$G:$G,0))=TRUE,
100-100*(AG180-MINIFS(AG:AG,$E:$E,$E180))/(MAXIFS(AG:AG,$E:$E,$E180)-MINIFS(AG:AG,$E:$E,$E180)),
100*(AG180-MINIFS(AG:AG,$E:$E,$E180))/(MAXIFS(AG:AG,$E:$E,$E180)-MINIFS(AG:AG,$E:$E,$E180))))</f>
        <v/>
      </c>
      <c r="CW180" s="232" t="str">
        <f t="array" ref="CW180">IF(AH180="","",
IF(INDEX(Settings!$H:$H,MATCH(CW$1,Settings!$G:$G,0))=TRUE,
100-100*(AH180-MINIFS(AH:AH,$E:$E,$E180))/(MAXIFS(AH:AH,$E:$E,$E180)-MINIFS(AH:AH,$E:$E,$E180)),
100*(AH180-MINIFS(AH:AH,$E:$E,$E180))/(MAXIFS(AH:AH,$E:$E,$E180)-MINIFS(AH:AH,$E:$E,$E180))))</f>
        <v/>
      </c>
      <c r="CX180" s="232" t="str">
        <f t="array" ref="CX180">IF(AI180="","",
IF(INDEX(Settings!$H:$H,MATCH(CX$1,Settings!$G:$G,0))=TRUE,
100-100*(AI180-MINIFS(AI:AI,$E:$E,$E180))/(MAXIFS(AI:AI,$E:$E,$E180)-MINIFS(AI:AI,$E:$E,$E180)),
100*(AI180-MINIFS(AI:AI,$E:$E,$E180))/(MAXIFS(AI:AI,$E:$E,$E180)-MINIFS(AI:AI,$E:$E,$E180))))</f>
        <v/>
      </c>
      <c r="CY180" s="232" t="str">
        <f t="array" ref="CY180">IF(AJ180="","",
IF(INDEX(Settings!$H:$H,MATCH(CY$1,Settings!$G:$G,0))=TRUE,
100-100*(AJ180-MINIFS(AJ:AJ,$E:$E,$E180))/(MAXIFS(AJ:AJ,$E:$E,$E180)-MINIFS(AJ:AJ,$E:$E,$E180)),
100*(AJ180-MINIFS(AJ:AJ,$E:$E,$E180))/(MAXIFS(AJ:AJ,$E:$E,$E180)-MINIFS(AJ:AJ,$E:$E,$E180))))</f>
        <v/>
      </c>
      <c r="CZ180" s="232" t="str">
        <f t="array" ref="CZ180">IF(AK180="","",
IF(INDEX(Settings!$H:$H,MATCH(CZ$1,Settings!$G:$G,0))=TRUE,
100-100*(AK180-MINIFS(AK:AK,$E:$E,$E180))/(MAXIFS(AK:AK,$E:$E,$E180)-MINIFS(AK:AK,$E:$E,$E180)),
100*(AK180-MINIFS(AK:AK,$E:$E,$E180))/(MAXIFS(AK:AK,$E:$E,$E180)-MINIFS(AK:AK,$E:$E,$E180))))</f>
        <v/>
      </c>
      <c r="DA180" s="232" t="str">
        <f t="array" ref="DA180">IF(AL180="","",
IF(INDEX(Settings!$H:$H,MATCH(DA$1,Settings!$G:$G,0))=TRUE,
100-100*(AL180-MINIFS(AL:AL,$E:$E,$E180))/(MAXIFS(AL:AL,$E:$E,$E180)-MINIFS(AL:AL,$E:$E,$E180)),
100*(AL180-MINIFS(AL:AL,$E:$E,$E180))/(MAXIFS(AL:AL,$E:$E,$E180)-MINIFS(AL:AL,$E:$E,$E180))))</f>
        <v/>
      </c>
      <c r="DB180" s="232" t="str">
        <f t="array" ref="DB180">IF(AM180="","",
IF(INDEX(Settings!$H:$H,MATCH(DB$1,Settings!$G:$G,0))=TRUE,
100-100*(AM180-MINIFS(AM:AM,$E:$E,$E180))/(MAXIFS(AM:AM,$E:$E,$E180)-MINIFS(AM:AM,$E:$E,$E180)),
100*(AM180-MINIFS(AM:AM,$E:$E,$E180))/(MAXIFS(AM:AM,$E:$E,$E180)-MINIFS(AM:AM,$E:$E,$E180))))</f>
        <v/>
      </c>
      <c r="DC180" s="232" t="str">
        <f t="array" ref="DC180">IF(AN180="","",
IF(INDEX(Settings!$H:$H,MATCH(DC$1,Settings!$G:$G,0))=TRUE,
100-100*(AN180-MINIFS(AN:AN,$E:$E,$E180))/(MAXIFS(AN:AN,$E:$E,$E180)-MINIFS(AN:AN,$E:$E,$E180)),
100*(AN180-MINIFS(AN:AN,$E:$E,$E180))/(MAXIFS(AN:AN,$E:$E,$E180)-MINIFS(AN:AN,$E:$E,$E180))))</f>
        <v/>
      </c>
      <c r="DD180" s="232" t="str">
        <f t="array" ref="DD180">IF(AO180="","",
IF(INDEX(Settings!$H:$H,MATCH(DD$1,Settings!$G:$G,0))=TRUE,
100-100*(AO180-MINIFS(AO:AO,$E:$E,$E180))/(MAXIFS(AO:AO,$E:$E,$E180)-MINIFS(AO:AO,$E:$E,$E180)),
100*(AO180-MINIFS(AO:AO,$E:$E,$E180))/(MAXIFS(AO:AO,$E:$E,$E180)-MINIFS(AO:AO,$E:$E,$E180))))</f>
        <v/>
      </c>
      <c r="DE180" s="232" t="str">
        <f t="array" ref="DE180">IF(AP180="","",
IF(INDEX(Settings!$H:$H,MATCH(DE$1,Settings!$G:$G,0))=TRUE,
100-100*(AP180-MINIFS(AP:AP,$E:$E,$E180))/(MAXIFS(AP:AP,$E:$E,$E180)-MINIFS(AP:AP,$E:$E,$E180)),
100*(AP180-MINIFS(AP:AP,$E:$E,$E180))/(MAXIFS(AP:AP,$E:$E,$E180)-MINIFS(AP:AP,$E:$E,$E180))))</f>
        <v/>
      </c>
      <c r="DF180" s="232" t="str">
        <f t="array" ref="DF180">IF(AQ180="","",
IF(INDEX(Settings!$H:$H,MATCH(DF$1,Settings!$G:$G,0))=TRUE,
100-100*(AQ180-MINIFS(AQ:AQ,$E:$E,$E180))/(MAXIFS(AQ:AQ,$E:$E,$E180)-MINIFS(AQ:AQ,$E:$E,$E180)),
100*(AQ180-MINIFS(AQ:AQ,$E:$E,$E180))/(MAXIFS(AQ:AQ,$E:$E,$E180)-MINIFS(AQ:AQ,$E:$E,$E180))))</f>
        <v/>
      </c>
      <c r="DG180" s="232" t="str">
        <f t="array" ref="DG180">IF(AR180="","",
IF(INDEX(Settings!$H:$H,MATCH(DG$1,Settings!$G:$G,0))=TRUE,
100-100*(AR180-MINIFS(AR:AR,$E:$E,$E180))/(MAXIFS(AR:AR,$E:$E,$E180)-MINIFS(AR:AR,$E:$E,$E180)),
100*(AR180-MINIFS(AR:AR,$E:$E,$E180))/(MAXIFS(AR:AR,$E:$E,$E180)-MINIFS(AR:AR,$E:$E,$E180))))</f>
        <v/>
      </c>
      <c r="DH180" s="232" t="str">
        <f t="array" ref="DH180">IF(AS180="","",
IF(INDEX(Settings!$H:$H,MATCH(DH$1,Settings!$G:$G,0))=TRUE,
100-100*(AS180-MINIFS(AS:AS,$E:$E,$E180))/(MAXIFS(AS:AS,$E:$E,$E180)-MINIFS(AS:AS,$E:$E,$E180)),
100*(AS180-MINIFS(AS:AS,$E:$E,$E180))/(MAXIFS(AS:AS,$E:$E,$E180)-MINIFS(AS:AS,$E:$E,$E180))))</f>
        <v/>
      </c>
      <c r="DI180" s="232" t="str">
        <f t="array" ref="DI180">IF(AT180="","",
IF(INDEX(Settings!$H:$H,MATCH(DI$1,Settings!$G:$G,0))=TRUE,
100-100*(AT180-MINIFS(AT:AT,$E:$E,$E180))/(MAXIFS(AT:AT,$E:$E,$E180)-MINIFS(AT:AT,$E:$E,$E180)),
100*(AT180-MINIFS(AT:AT,$E:$E,$E180))/(MAXIFS(AT:AT,$E:$E,$E180)-MINIFS(AT:AT,$E:$E,$E180))))</f>
        <v/>
      </c>
      <c r="DJ180" s="232" t="str">
        <f t="array" ref="DJ180">IF(AU180="","",
IF(INDEX(Settings!$H:$H,MATCH(DJ$1,Settings!$G:$G,0))=TRUE,
100-100*(AU180-MINIFS(AU:AU,$E:$E,$E180))/(MAXIFS(AU:AU,$E:$E,$E180)-MINIFS(AU:AU,$E:$E,$E180)),
100*(AU180-MINIFS(AU:AU,$E:$E,$E180))/(MAXIFS(AU:AU,$E:$E,$E180)-MINIFS(AU:AU,$E:$E,$E180))))</f>
        <v/>
      </c>
      <c r="DK180" s="232" t="str">
        <f t="array" ref="DK180">IF(AV180="","",
IF(INDEX(Settings!$H:$H,MATCH(DK$1,Settings!$G:$G,0))=TRUE,
100-100*(AV180-MINIFS(AV:AV,$E:$E,$E180))/(MAXIFS(AV:AV,$E:$E,$E180)-MINIFS(AV:AV,$E:$E,$E180)),
100*(AV180-MINIFS(AV:AV,$E:$E,$E180))/(MAXIFS(AV:AV,$E:$E,$E180)-MINIFS(AV:AV,$E:$E,$E180))))</f>
        <v/>
      </c>
      <c r="DL180" s="232" t="str">
        <f t="array" ref="DL180">IF(AW180="","",
IF(INDEX(Settings!$H:$H,MATCH(DL$1,Settings!$G:$G,0))=TRUE,
100-100*(AW180-MINIFS(AW:AW,$E:$E,$E180))/(MAXIFS(AW:AW,$E:$E,$E180)-MINIFS(AW:AW,$E:$E,$E180)),
100*(AW180-MINIFS(AW:AW,$E:$E,$E180))/(MAXIFS(AW:AW,$E:$E,$E180)-MINIFS(AW:AW,$E:$E,$E180))))</f>
        <v/>
      </c>
      <c r="DM180" s="232" t="str">
        <f t="array" ref="DM180">IF(AX180="","",
IF(INDEX(Settings!$H:$H,MATCH(DM$1,Settings!$G:$G,0))=TRUE,
100-100*(AX180-MINIFS(AX:AX,$E:$E,$E180))/(MAXIFS(AX:AX,$E:$E,$E180)-MINIFS(AX:AX,$E:$E,$E180)),
100*(AX180-MINIFS(AX:AX,$E:$E,$E180))/(MAXIFS(AX:AX,$E:$E,$E180)-MINIFS(AX:AX,$E:$E,$E180))))</f>
        <v/>
      </c>
      <c r="DN180" s="232" t="str">
        <f t="array" ref="DN180">IF(AY180="","",
IF(INDEX(Settings!$H:$H,MATCH(DN$1,Settings!$G:$G,0))=TRUE,
100-100*(AY180-MINIFS(AY:AY,$E:$E,$E180))/(MAXIFS(AY:AY,$E:$E,$E180)-MINIFS(AY:AY,$E:$E,$E180)),
100*(AY180-MINIFS(AY:AY,$E:$E,$E180))/(MAXIFS(AY:AY,$E:$E,$E180)-MINIFS(AY:AY,$E:$E,$E180))))</f>
        <v/>
      </c>
      <c r="DO180" s="232" t="str">
        <f t="array" ref="DO180">IF(AZ180="","",
IF(INDEX(Settings!$H:$H,MATCH(DO$1,Settings!$G:$G,0))=TRUE,
100-100*(AZ180-MINIFS(AZ:AZ,$E:$E,$E180))/(MAXIFS(AZ:AZ,$E:$E,$E180)-MINIFS(AZ:AZ,$E:$E,$E180)),
100*(AZ180-MINIFS(AZ:AZ,$E:$E,$E180))/(MAXIFS(AZ:AZ,$E:$E,$E180)-MINIFS(AZ:AZ,$E:$E,$E180))))</f>
        <v/>
      </c>
      <c r="DP180" s="232" t="str">
        <f t="array" ref="DP180">IF(BA180="","",
IF(INDEX(Settings!$H:$H,MATCH(DP$1,Settings!$G:$G,0))=TRUE,
100-100*(BA180-MINIFS(BA:BA,$E:$E,$E180))/(MAXIFS(BA:BA,$E:$E,$E180)-MINIFS(BA:BA,$E:$E,$E180)),
100*(BA180-MINIFS(BA:BA,$E:$E,$E180))/(MAXIFS(BA:BA,$E:$E,$E180)-MINIFS(BA:BA,$E:$E,$E180))))</f>
        <v/>
      </c>
      <c r="DQ180" s="232" t="str">
        <f t="array" ref="DQ180">IF(BB180="","",
IF(INDEX(Settings!$H:$H,MATCH(DQ$1,Settings!$G:$G,0))=TRUE,
100-100*(BB180-MINIFS(BB:BB,$E:$E,$E180))/(MAXIFS(BB:BB,$E:$E,$E180)-MINIFS(BB:BB,$E:$E,$E180)),
100*(BB180-MINIFS(BB:BB,$E:$E,$E180))/(MAXIFS(BB:BB,$E:$E,$E180)-MINIFS(BB:BB,$E:$E,$E180))))</f>
        <v/>
      </c>
      <c r="DR180" s="232" t="str">
        <f t="array" ref="DR180">IF(BC180="","",
IF(INDEX(Settings!$H:$H,MATCH(DR$1,Settings!$G:$G,0))=TRUE,
100-100*(BC180-MINIFS(BC:BC,$E:$E,$E180))/(MAXIFS(BC:BC,$E:$E,$E180)-MINIFS(BC:BC,$E:$E,$E180)),
100*(BC180-MINIFS(BC:BC,$E:$E,$E180))/(MAXIFS(BC:BC,$E:$E,$E180)-MINIFS(BC:BC,$E:$E,$E180))))</f>
        <v/>
      </c>
      <c r="DS180" s="232" t="str">
        <f t="array" ref="DS180">IF(BD180="","",
IF(INDEX(Settings!$H:$H,MATCH(DS$1,Settings!$G:$G,0))=TRUE,
100-100*(BD180-MINIFS(BD:BD,$E:$E,$E180))/(MAXIFS(BD:BD,$E:$E,$E180)-MINIFS(BD:BD,$E:$E,$E180)),
100*(BD180-MINIFS(BD:BD,$E:$E,$E180))/(MAXIFS(BD:BD,$E:$E,$E180)-MINIFS(BD:BD,$E:$E,$E180))))</f>
        <v/>
      </c>
      <c r="DT180" s="232" t="str">
        <f t="array" ref="DT180">IF(BE180="","",
IF(INDEX(Settings!$H:$H,MATCH(DT$1,Settings!$G:$G,0))=TRUE,
100-100*(BE180-MINIFS(BE:BE,$E:$E,$E180))/(MAXIFS(BE:BE,$E:$E,$E180)-MINIFS(BE:BE,$E:$E,$E180)),
100*(BE180-MINIFS(BE:BE,$E:$E,$E180))/(MAXIFS(BE:BE,$E:$E,$E180)-MINIFS(BE:BE,$E:$E,$E180))))</f>
        <v/>
      </c>
      <c r="DU180" s="232" t="str">
        <f t="array" ref="DU180">IF(BF180="","",
IF(INDEX(Settings!$H:$H,MATCH(DU$1,Settings!$G:$G,0))=TRUE,
100-100*(BF180-MINIFS(BF:BF,$E:$E,$E180))/(MAXIFS(BF:BF,$E:$E,$E180)-MINIFS(BF:BF,$E:$E,$E180)),
100*(BF180-MINIFS(BF:BF,$E:$E,$E180))/(MAXIFS(BF:BF,$E:$E,$E180)-MINIFS(BF:BF,$E:$E,$E180))))</f>
        <v/>
      </c>
      <c r="DV180" s="232" t="str">
        <f t="array" ref="DV180">IF(BG180="","",
IF(INDEX(Settings!$H:$H,MATCH(DV$1,Settings!$G:$G,0))=TRUE,
100-100*(BG180-MINIFS(BG:BG,$E:$E,$E180))/(MAXIFS(BG:BG,$E:$E,$E180)-MINIFS(BG:BG,$E:$E,$E180)),
100*(BG180-MINIFS(BG:BG,$E:$E,$E180))/(MAXIFS(BG:BG,$E:$E,$E180)-MINIFS(BG:BG,$E:$E,$E180))))</f>
        <v/>
      </c>
      <c r="DW180" s="232" t="str">
        <f t="array" ref="DW180">IF(BH180="","",
IF(INDEX(Settings!$H:$H,MATCH(DW$1,Settings!$G:$G,0))=TRUE,
100-100*(BH180-MINIFS(BH:BH,$E:$E,$E180))/(MAXIFS(BH:BH,$E:$E,$E180)-MINIFS(BH:BH,$E:$E,$E180)),
100*(BH180-MINIFS(BH:BH,$E:$E,$E180))/(MAXIFS(BH:BH,$E:$E,$E180)-MINIFS(BH:BH,$E:$E,$E180))))</f>
        <v/>
      </c>
      <c r="DX180" s="232" t="str">
        <f t="array" ref="DX180">IF(BI180="","",
IF(INDEX(Settings!$H:$H,MATCH(DX$1,Settings!$G:$G,0))=TRUE,
100-100*(BI180-MINIFS(BI:BI,$E:$E,$E180))/(MAXIFS(BI:BI,$E:$E,$E180)-MINIFS(BI:BI,$E:$E,$E180)),
100*(BI180-MINIFS(BI:BI,$E:$E,$E180))/(MAXIFS(BI:BI,$E:$E,$E180)-MINIFS(BI:BI,$E:$E,$E180))))</f>
        <v/>
      </c>
      <c r="DY180" s="232" t="str">
        <f t="array" ref="DY180">IF(BJ180="","",
IF(INDEX(Settings!$H:$H,MATCH(DY$1,Settings!$G:$G,0))=TRUE,
100-100*(BJ180-MINIFS(BJ:BJ,$E:$E,$E180))/(MAXIFS(BJ:BJ,$E:$E,$E180)-MINIFS(BJ:BJ,$E:$E,$E180)),
100*(BJ180-MINIFS(BJ:BJ,$E:$E,$E180))/(MAXIFS(BJ:BJ,$E:$E,$E180)-MINIFS(BJ:BJ,$E:$E,$E180))))</f>
        <v/>
      </c>
      <c r="DZ180" s="234"/>
      <c r="EA180" s="234"/>
      <c r="EB180" s="234" t="str">
        <f t="shared" si="8"/>
        <v/>
      </c>
      <c r="EC180" s="234" t="str">
        <f t="shared" si="9"/>
        <v/>
      </c>
      <c r="ED180" s="234" t="str">
        <f t="shared" si="10"/>
        <v/>
      </c>
      <c r="EE180" s="234" t="str">
        <f t="shared" si="11"/>
        <v/>
      </c>
      <c r="EF180" s="234" t="str">
        <f t="shared" si="12"/>
        <v/>
      </c>
      <c r="EG180" s="234" t="str">
        <f t="shared" si="13"/>
        <v/>
      </c>
      <c r="EH180" s="234"/>
      <c r="EI180" s="234"/>
      <c r="EJ180" s="234"/>
      <c r="EK180" s="234"/>
      <c r="EL180" s="234"/>
      <c r="EM180" s="234"/>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3" t="str">
        <f t="shared" si="14"/>
        <v/>
      </c>
      <c r="N181" s="49"/>
      <c r="O181" s="49"/>
      <c r="P181" s="49"/>
      <c r="Q181" s="49"/>
      <c r="R181" s="49"/>
      <c r="S181" s="222" t="str">
        <f>IFERROR(VLOOKUP(AF181, 'YOYO IR Scores'!A:C, 3, FALSE), "")
</f>
        <v/>
      </c>
      <c r="T181" s="49"/>
      <c r="U181" s="49"/>
      <c r="V181" s="49"/>
      <c r="W181" s="49"/>
      <c r="X181" s="224" t="str">
        <f t="shared" si="4"/>
        <v/>
      </c>
      <c r="Y181" s="225" t="str">
        <f t="shared" si="5"/>
        <v/>
      </c>
      <c r="Z181" s="225" t="str">
        <f t="shared" si="6"/>
        <v/>
      </c>
      <c r="AA181" s="224" t="str">
        <f t="shared" si="7"/>
        <v/>
      </c>
      <c r="AB181" s="223"/>
      <c r="AC181" s="223"/>
      <c r="AD181" s="223"/>
      <c r="AE181" s="223" t="str">
        <f>IFERROR(VLOOKUP(AF181, 'YOYO IR Scores'!A:C, 2, FALSE), "")</f>
        <v/>
      </c>
      <c r="AF181" s="223"/>
      <c r="AG181" s="223"/>
      <c r="AH181" s="223"/>
      <c r="AI181" s="223"/>
      <c r="AJ181" s="223"/>
      <c r="AK181" s="223"/>
      <c r="AL181" s="223"/>
      <c r="AM181" s="223"/>
      <c r="AN181" s="223"/>
      <c r="AO181" s="223"/>
      <c r="AP181" s="223"/>
      <c r="AQ181" s="223"/>
      <c r="AR181" s="223"/>
      <c r="AS181" s="223"/>
      <c r="AT181" s="223"/>
      <c r="AU181" s="223"/>
      <c r="AV181" s="223"/>
      <c r="AW181" s="223"/>
      <c r="AX181" s="223"/>
      <c r="AY181" s="223"/>
      <c r="AZ181" s="223"/>
      <c r="BA181" s="223"/>
      <c r="BB181" s="223"/>
      <c r="BC181" s="223"/>
      <c r="BD181" s="223"/>
      <c r="BE181" s="223"/>
      <c r="BF181" s="223"/>
      <c r="BG181" s="223"/>
      <c r="BH181" s="223"/>
      <c r="BI181" s="223"/>
      <c r="BJ181" s="223"/>
      <c r="BK181" s="223" t="str">
        <f t="array" ref="BK181">IF(J181="","",
IF(INDEX(Settings!$H:$H,MATCH(BY$1,Settings!$G:$G,0))=TRUE,
100-100*(J181-MIN(J:J))/(MAX(J:J)-MIN(J:J)),
100*(J181-MIN(J:J))/(MAX(J:J)-MIN(J:J))))</f>
        <v/>
      </c>
      <c r="BL181" s="223" t="str">
        <f t="array" ref="BL181">IF(J181="","",
IF(INDEX(Settings!$H:$H,MATCH(BY$1,Settings!$G:$G,0))=TRUE,
100-100*(J181-MINIFS(J:J,$E:$E,$E181))/(MAXIFS(J:J,$E:$E,$E181)-MINIFS(J:J,$E:$E,$E181)),
100*(J181-MINIFS(J:J,$E:$E,$E181))/(MAXIFS(J:J,$E:$E,$E181)-MINIFS(J:J,$E:$E,$E181))))</f>
        <v/>
      </c>
      <c r="BM181" s="223"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4" t="str">
        <f t="array" ref="BQ181">IF(J181="","",
IF(INDEX(Settings!$H:$H,MATCH(BY$1,Settings!$G:$G,0))=TRUE,
-1*(J181-AVERAGE(J:J))/STDEV(J:J),
(J181-AVERAGE(J:J))/STDEV(J:J)))</f>
        <v/>
      </c>
      <c r="BR181" s="224" t="str">
        <f>IFERROR(__xludf.DUMMYFUNCTION("IF(J181="""","""",
IF(INDEX(Settings!$H:$H,MATCH(BY$1,Settings!$G:$G,0))=TRUE,
-1*(J181-AVERAGEIFS(J:J,$E:$E,$E181))/STDEV(FILTER(J:J,$E:$E=$E181)),
(J181-AVERAGEIFS(J:J,$E:$E,$E181))/STDEV(FILTER(J:J,$E:$E=$E181))))"),"")</f>
        <v/>
      </c>
      <c r="BS181" s="224"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3" t="str">
        <f t="array" ref="BY181">IF(J181="","",
IF(INDEX(Settings!$H:$H,MATCH(BY$1,Settings!$G:$G,0))=TRUE,
100-100*(J181-MINIFS(J:J,$E:$E,$E181))/(MAXIFS(J:J,$E:$E,$E181)-MINIFS(J:J,$E:$E,$E181)),
100*(J181-MINIFS(J:J,$E:$E,$E181))/(MAXIFS(J:J,$E:$E,$E181)-MINIFS(J:J,$E:$E,$E181))))</f>
        <v/>
      </c>
      <c r="BZ181" s="223" t="str">
        <f t="array" ref="BZ181">IF(K181="","",
IF(INDEX(Settings!$H:$H,MATCH(BZ$1,Settings!$G:$G,0))=TRUE,
100-100*(K181-MINIFS(K:K,$E:$E,$E181))/(MAXIFS(K:K,$E:$E,$E181)-MINIFS(K:K,$E:$E,$E181)),
100*(K181-MINIFS(K:K,$E:$E,$E181))/(MAXIFS(K:K,$E:$E,$E181)-MINIFS(K:K,$E:$E,$E181))))</f>
        <v/>
      </c>
      <c r="CA181" s="223" t="str">
        <f t="array" ref="CA181">IF(L181="","",
IF(INDEX(Settings!$H:$H,MATCH(CA$1,Settings!$G:$G,0))=TRUE,
100-100*(L181-MINIFS(L:L,$E:$E,$E181))/(MAXIFS(L:L,$E:$E,$E181)-MINIFS(L:L,$E:$E,$E181)),
100*(L181-MINIFS(L:L,$E:$E,$E181))/(MAXIFS(L:L,$E:$E,$E181)-MINIFS(L:L,$E:$E,$E181))))</f>
        <v/>
      </c>
      <c r="CB181" s="223" t="str">
        <f t="array" ref="CB181">IF(M181="","",
IF(INDEX(Settings!$H:$H,MATCH(CB$1,Settings!$G:$G,0))=TRUE,
100-100*(M181-MINIFS(M:M,$E:$E,$E181))/(MAXIFS(M:M,$E:$E,$E181)-MINIFS(M:M,$E:$E,$E181)),
100*(M181-MINIFS(M:M,$E:$E,$E181))/(MAXIFS(M:M,$E:$E,$E181)-MINIFS(M:M,$E:$E,$E181))))</f>
        <v/>
      </c>
      <c r="CC181" s="223" t="str">
        <f t="array" ref="CC181">IF(N181="","",
IF(INDEX(Settings!$H:$H,MATCH(CC$1,Settings!$G:$G,0))=TRUE,
100-100*(N181-MINIFS(N:N,$E:$E,$E181))/(MAXIFS(N:N,$E:$E,$E181)-MINIFS(N:N,$E:$E,$E181)),
100*(N181-MINIFS(N:N,$E:$E,$E181))/(MAXIFS(N:N,$E:$E,$E181)-MINIFS(N:N,$E:$E,$E181))))</f>
        <v/>
      </c>
      <c r="CD181" s="223" t="str">
        <f t="array" ref="CD181">IF(O181="","",
IF(INDEX(Settings!$H:$H,MATCH(CD$1,Settings!$G:$G,0))=TRUE,
100-100*(O181-MINIFS(O:O,$E:$E,$E181))/(MAXIFS(O:O,$E:$E,$E181)-MINIFS(O:O,$E:$E,$E181)),
100*(O181-MINIFS(O:O,$E:$E,$E181))/(MAXIFS(O:O,$E:$E,$E181)-MINIFS(O:O,$E:$E,$E181))))</f>
        <v/>
      </c>
      <c r="CE181" s="223" t="str">
        <f t="array" ref="CE181">IF(P181="","",
IF(INDEX(Settings!$H:$H,MATCH(CE$1,Settings!$G:$G,0))=TRUE,
100-100*(P181-MINIFS(P:P,$E:$E,$E181))/(MAXIFS(P:P,$E:$E,$E181)-MINIFS(P:P,$E:$E,$E181)),
100*(P181-MINIFS(P:P,$E:$E,$E181))/(MAXIFS(P:P,$E:$E,$E181)-MINIFS(P:P,$E:$E,$E181))))</f>
        <v/>
      </c>
      <c r="CF181" s="223" t="str">
        <f t="array" ref="CF181">IF(Q181="","",
IF(INDEX(Settings!$H:$H,MATCH(CF$1,Settings!$G:$G,0))=TRUE,
100-100*(Q181-MINIFS(Q:Q,$E:$E,$E181))/(MAXIFS(Q:Q,$E:$E,$E181)-MINIFS(Q:Q,$E:$E,$E181)),
100*(Q181-MINIFS(Q:Q,$E:$E,$E181))/(MAXIFS(Q:Q,$E:$E,$E181)-MINIFS(Q:Q,$E:$E,$E181))))</f>
        <v/>
      </c>
      <c r="CG181" s="223" t="str">
        <f t="array" ref="CG181">IF(R181="","",
IF(INDEX(Settings!$H:$H,MATCH(CG$1,Settings!$G:$G,0))=TRUE,
100-100*(R181-MINIFS(R:R,$E:$E,$E181))/(MAXIFS(R:R,$E:$E,$E181)-MINIFS(R:R,$E:$E,$E181)),
100*(R181-MINIFS(R:R,$E:$E,$E181))/(MAXIFS(R:R,$E:$E,$E181)-MINIFS(R:R,$E:$E,$E181))))</f>
        <v/>
      </c>
      <c r="CH181" s="223" t="str">
        <f t="array" ref="CH181">IF(S181="","",
IF(INDEX(Settings!$H:$H,MATCH(CH$1,Settings!$G:$G,0))=TRUE,
100-100*(S181-MINIFS(S:S,$E:$E,$E181))/(MAXIFS(S:S,$E:$E,$E181)-MINIFS(S:S,$E:$E,$E181)),
100*(S181-MINIFS(S:S,$E:$E,$E181))/(MAXIFS(S:S,$E:$E,$E181)-MINIFS(S:S,$E:$E,$E181))))</f>
        <v/>
      </c>
      <c r="CI181" s="223" t="str">
        <f t="array" ref="CI181">IF(T181="","",
IF(INDEX(Settings!$H:$H,MATCH(CI$1,Settings!$G:$G,0))=TRUE,
100-100*(T181-MINIFS(T:T,$E:$E,$E181))/(MAXIFS(T:T,$E:$E,$E181)-MINIFS(T:T,$E:$E,$E181)),
100*(T181-MINIFS(T:T,$E:$E,$E181))/(MAXIFS(T:T,$E:$E,$E181)-MINIFS(T:T,$E:$E,$E181))))</f>
        <v/>
      </c>
      <c r="CJ181" s="223" t="str">
        <f t="array" ref="CJ181">IF(U181="","",
IF(INDEX(Settings!$H:$H,MATCH(CJ$1,Settings!$G:$G,0))=TRUE,
100-100*(U181-MINIFS(U:U,$E:$E,$E181))/(MAXIFS(U:U,$E:$E,$E181)-MINIFS(U:U,$E:$E,$E181)),
100*(U181-MINIFS(U:U,$E:$E,$E181))/(MAXIFS(U:U,$E:$E,$E181)-MINIFS(U:U,$E:$E,$E181))))</f>
        <v/>
      </c>
      <c r="CK181" s="223" t="str">
        <f t="array" ref="CK181">IF(V181="","",
IF(INDEX(Settings!$H:$H,MATCH(CK$1,Settings!$G:$G,0))=TRUE,
100-100*(V181-MINIFS(V:V,$E:$E,$E181))/(MAXIFS(V:V,$E:$E,$E181)-MINIFS(V:V,$E:$E,$E181)),
100*(V181-MINIFS(V:V,$E:$E,$E181))/(MAXIFS(V:V,$E:$E,$E181)-MINIFS(V:V,$E:$E,$E181))))</f>
        <v/>
      </c>
      <c r="CL181" s="223" t="str">
        <f t="array" ref="CL181">IF(W181="","",
IF(INDEX(Settings!$H:$H,MATCH(CL$1,Settings!$G:$G,0))=TRUE,
100-100*(W181-MINIFS(W:W,$E:$E,$E181))/(MAXIFS(W:W,$E:$E,$E181)-MINIFS(W:W,$E:$E,$E181)),
100*(W181-MINIFS(W:W,$E:$E,$E181))/(MAXIFS(W:W,$E:$E,$E181)-MINIFS(W:W,$E:$E,$E181))))</f>
        <v/>
      </c>
      <c r="CM181" s="223" t="str">
        <f t="array" ref="CM181">IF(X181="","",
IF(INDEX(Settings!$H:$H,MATCH(CM$1,Settings!$G:$G,0))=TRUE,
100-100*(X181-MINIFS(X:X,$E:$E,$E181))/(MAXIFS(X:X,$E:$E,$E181)-MINIFS(X:X,$E:$E,$E181)),
100*(X181-MINIFS(X:X,$E:$E,$E181))/(MAXIFS(X:X,$E:$E,$E181)-MINIFS(X:X,$E:$E,$E181))))</f>
        <v/>
      </c>
      <c r="CN181" s="223" t="str">
        <f t="array" ref="CN181">IF(Y181="","",
IF(INDEX(Settings!$H:$H,MATCH(CN$1,Settings!$G:$G,0))=TRUE,
100-100*(Y181-MINIFS(Y:Y,$E:$E,$E181))/(MAXIFS(Y:Y,$E:$E,$E181)-MINIFS(Y:Y,$E:$E,$E181)),
100*(Y181-MINIFS(Y:Y,$E:$E,$E181))/(MAXIFS(Y:Y,$E:$E,$E181)-MINIFS(Y:Y,$E:$E,$E181))))</f>
        <v/>
      </c>
      <c r="CO181" s="223" t="str">
        <f t="array" ref="CO181">IF(Z181="","",
IF(INDEX(Settings!$H:$H,MATCH(CO$1,Settings!$G:$G,0))=TRUE,
100-100*(Z181-MINIFS(Z:Z,$E:$E,$E181))/(MAXIFS(Z:Z,$E:$E,$E181)-MINIFS(Z:Z,$E:$E,$E181)),
100*(Z181-MINIFS(Z:Z,$E:$E,$E181))/(MAXIFS(Z:Z,$E:$E,$E181)-MINIFS(Z:Z,$E:$E,$E181))))</f>
        <v/>
      </c>
      <c r="CP181" s="223" t="str">
        <f t="array" ref="CP181">IF(AA181="","",
IF(INDEX(Settings!$H:$H,MATCH(CP$1,Settings!$G:$G,0))=TRUE,
100-100*(AA181-MINIFS(AA:AA,$E:$E,$E181))/(MAXIFS(AA:AA,$E:$E,$E181)-MINIFS(AA:AA,$E:$E,$E181)),
100*(AA181-MINIFS(AA:AA,$E:$E,$E181))/(MAXIFS(AA:AA,$E:$E,$E181)-MINIFS(AA:AA,$E:$E,$E181))))</f>
        <v/>
      </c>
      <c r="CQ181" s="223" t="str">
        <f t="array" ref="CQ181">IF(AB181="","",
IF(INDEX(Settings!$H:$H,MATCH(CQ$1,Settings!$G:$G,0))=TRUE,
100-100*(AB181-MINIFS(AB:AB,$E:$E,$E181))/(MAXIFS(AB:AB,$E:$E,$E181)-MINIFS(AB:AB,$E:$E,$E181)),
100*(AB181-MINIFS(AB:AB,$E:$E,$E181))/(MAXIFS(AB:AB,$E:$E,$E181)-MINIFS(AB:AB,$E:$E,$E181))))</f>
        <v/>
      </c>
      <c r="CR181" s="223" t="str">
        <f t="array" ref="CR181">IF(AC181="","",
IF(INDEX(Settings!$H:$H,MATCH(CR$1,Settings!$G:$G,0))=TRUE,
100-100*(AC181-MINIFS(AC:AC,$E:$E,$E181))/(MAXIFS(AC:AC,$E:$E,$E181)-MINIFS(AC:AC,$E:$E,$E181)),
100*(AC181-MINIFS(AC:AC,$E:$E,$E181))/(MAXIFS(AC:AC,$E:$E,$E181)-MINIFS(AC:AC,$E:$E,$E181))))</f>
        <v/>
      </c>
      <c r="CS181" s="223" t="str">
        <f t="array" ref="CS181">IF(AD181="","",
IF(INDEX(Settings!$H:$H,MATCH(CS$1,Settings!$G:$G,0))=TRUE,
100-100*(AD181-MINIFS(AD:AD,$E:$E,$E181))/(MAXIFS(AD:AD,$E:$E,$E181)-MINIFS(AD:AD,$E:$E,$E181)),
100*(AD181-MINIFS(AD:AD,$E:$E,$E181))/(MAXIFS(AD:AD,$E:$E,$E181)-MINIFS(AD:AD,$E:$E,$E181))))</f>
        <v/>
      </c>
      <c r="CT181" s="223" t="str">
        <f t="array" ref="CT181">IF(AE181="","",
IF(INDEX(Settings!$H:$H,MATCH(CT$1,Settings!$G:$G,0))=TRUE,
100-100*(AE181-MINIFS(AE:AE,$E:$E,$E181))/(MAXIFS(AE:AE,$E:$E,$E181)-MINIFS(AE:AE,$E:$E,$E181)),
100*(AE181-MINIFS(AE:AE,$E:$E,$E181))/(MAXIFS(AE:AE,$E:$E,$E181)-MINIFS(AE:AE,$E:$E,$E181))))</f>
        <v/>
      </c>
      <c r="CU181" s="223" t="str">
        <f t="array" ref="CU181">IF(AF181="","",
IF(INDEX(Settings!$H:$H,MATCH(CU$1,Settings!$G:$G,0))=TRUE,
100-100*(AF181-MINIFS(AF:AF,$E:$E,$E181))/(MAXIFS(AF:AF,$E:$E,$E181)-MINIFS(AF:AF,$E:$E,$E181)),
100*(AF181-MINIFS(AF:AF,$E:$E,$E181))/(MAXIFS(AF:AF,$E:$E,$E181)-MINIFS(AF:AF,$E:$E,$E181))))</f>
        <v/>
      </c>
      <c r="CV181" s="223" t="str">
        <f t="array" ref="CV181">IF(AG181="","",
IF(INDEX(Settings!$H:$H,MATCH(CV$1,Settings!$G:$G,0))=TRUE,
100-100*(AG181-MINIFS(AG:AG,$E:$E,$E181))/(MAXIFS(AG:AG,$E:$E,$E181)-MINIFS(AG:AG,$E:$E,$E181)),
100*(AG181-MINIFS(AG:AG,$E:$E,$E181))/(MAXIFS(AG:AG,$E:$E,$E181)-MINIFS(AG:AG,$E:$E,$E181))))</f>
        <v/>
      </c>
      <c r="CW181" s="223" t="str">
        <f t="array" ref="CW181">IF(AH181="","",
IF(INDEX(Settings!$H:$H,MATCH(CW$1,Settings!$G:$G,0))=TRUE,
100-100*(AH181-MINIFS(AH:AH,$E:$E,$E181))/(MAXIFS(AH:AH,$E:$E,$E181)-MINIFS(AH:AH,$E:$E,$E181)),
100*(AH181-MINIFS(AH:AH,$E:$E,$E181))/(MAXIFS(AH:AH,$E:$E,$E181)-MINIFS(AH:AH,$E:$E,$E181))))</f>
        <v/>
      </c>
      <c r="CX181" s="223" t="str">
        <f t="array" ref="CX181">IF(AI181="","",
IF(INDEX(Settings!$H:$H,MATCH(CX$1,Settings!$G:$G,0))=TRUE,
100-100*(AI181-MINIFS(AI:AI,$E:$E,$E181))/(MAXIFS(AI:AI,$E:$E,$E181)-MINIFS(AI:AI,$E:$E,$E181)),
100*(AI181-MINIFS(AI:AI,$E:$E,$E181))/(MAXIFS(AI:AI,$E:$E,$E181)-MINIFS(AI:AI,$E:$E,$E181))))</f>
        <v/>
      </c>
      <c r="CY181" s="223" t="str">
        <f t="array" ref="CY181">IF(AJ181="","",
IF(INDEX(Settings!$H:$H,MATCH(CY$1,Settings!$G:$G,0))=TRUE,
100-100*(AJ181-MINIFS(AJ:AJ,$E:$E,$E181))/(MAXIFS(AJ:AJ,$E:$E,$E181)-MINIFS(AJ:AJ,$E:$E,$E181)),
100*(AJ181-MINIFS(AJ:AJ,$E:$E,$E181))/(MAXIFS(AJ:AJ,$E:$E,$E181)-MINIFS(AJ:AJ,$E:$E,$E181))))</f>
        <v/>
      </c>
      <c r="CZ181" s="223" t="str">
        <f t="array" ref="CZ181">IF(AK181="","",
IF(INDEX(Settings!$H:$H,MATCH(CZ$1,Settings!$G:$G,0))=TRUE,
100-100*(AK181-MINIFS(AK:AK,$E:$E,$E181))/(MAXIFS(AK:AK,$E:$E,$E181)-MINIFS(AK:AK,$E:$E,$E181)),
100*(AK181-MINIFS(AK:AK,$E:$E,$E181))/(MAXIFS(AK:AK,$E:$E,$E181)-MINIFS(AK:AK,$E:$E,$E181))))</f>
        <v/>
      </c>
      <c r="DA181" s="223" t="str">
        <f t="array" ref="DA181">IF(AL181="","",
IF(INDEX(Settings!$H:$H,MATCH(DA$1,Settings!$G:$G,0))=TRUE,
100-100*(AL181-MINIFS(AL:AL,$E:$E,$E181))/(MAXIFS(AL:AL,$E:$E,$E181)-MINIFS(AL:AL,$E:$E,$E181)),
100*(AL181-MINIFS(AL:AL,$E:$E,$E181))/(MAXIFS(AL:AL,$E:$E,$E181)-MINIFS(AL:AL,$E:$E,$E181))))</f>
        <v/>
      </c>
      <c r="DB181" s="223" t="str">
        <f t="array" ref="DB181">IF(AM181="","",
IF(INDEX(Settings!$H:$H,MATCH(DB$1,Settings!$G:$G,0))=TRUE,
100-100*(AM181-MINIFS(AM:AM,$E:$E,$E181))/(MAXIFS(AM:AM,$E:$E,$E181)-MINIFS(AM:AM,$E:$E,$E181)),
100*(AM181-MINIFS(AM:AM,$E:$E,$E181))/(MAXIFS(AM:AM,$E:$E,$E181)-MINIFS(AM:AM,$E:$E,$E181))))</f>
        <v/>
      </c>
      <c r="DC181" s="223" t="str">
        <f t="array" ref="DC181">IF(AN181="","",
IF(INDEX(Settings!$H:$H,MATCH(DC$1,Settings!$G:$G,0))=TRUE,
100-100*(AN181-MINIFS(AN:AN,$E:$E,$E181))/(MAXIFS(AN:AN,$E:$E,$E181)-MINIFS(AN:AN,$E:$E,$E181)),
100*(AN181-MINIFS(AN:AN,$E:$E,$E181))/(MAXIFS(AN:AN,$E:$E,$E181)-MINIFS(AN:AN,$E:$E,$E181))))</f>
        <v/>
      </c>
      <c r="DD181" s="223" t="str">
        <f t="array" ref="DD181">IF(AO181="","",
IF(INDEX(Settings!$H:$H,MATCH(DD$1,Settings!$G:$G,0))=TRUE,
100-100*(AO181-MINIFS(AO:AO,$E:$E,$E181))/(MAXIFS(AO:AO,$E:$E,$E181)-MINIFS(AO:AO,$E:$E,$E181)),
100*(AO181-MINIFS(AO:AO,$E:$E,$E181))/(MAXIFS(AO:AO,$E:$E,$E181)-MINIFS(AO:AO,$E:$E,$E181))))</f>
        <v/>
      </c>
      <c r="DE181" s="223" t="str">
        <f t="array" ref="DE181">IF(AP181="","",
IF(INDEX(Settings!$H:$H,MATCH(DE$1,Settings!$G:$G,0))=TRUE,
100-100*(AP181-MINIFS(AP:AP,$E:$E,$E181))/(MAXIFS(AP:AP,$E:$E,$E181)-MINIFS(AP:AP,$E:$E,$E181)),
100*(AP181-MINIFS(AP:AP,$E:$E,$E181))/(MAXIFS(AP:AP,$E:$E,$E181)-MINIFS(AP:AP,$E:$E,$E181))))</f>
        <v/>
      </c>
      <c r="DF181" s="223" t="str">
        <f t="array" ref="DF181">IF(AQ181="","",
IF(INDEX(Settings!$H:$H,MATCH(DF$1,Settings!$G:$G,0))=TRUE,
100-100*(AQ181-MINIFS(AQ:AQ,$E:$E,$E181))/(MAXIFS(AQ:AQ,$E:$E,$E181)-MINIFS(AQ:AQ,$E:$E,$E181)),
100*(AQ181-MINIFS(AQ:AQ,$E:$E,$E181))/(MAXIFS(AQ:AQ,$E:$E,$E181)-MINIFS(AQ:AQ,$E:$E,$E181))))</f>
        <v/>
      </c>
      <c r="DG181" s="223" t="str">
        <f t="array" ref="DG181">IF(AR181="","",
IF(INDEX(Settings!$H:$H,MATCH(DG$1,Settings!$G:$G,0))=TRUE,
100-100*(AR181-MINIFS(AR:AR,$E:$E,$E181))/(MAXIFS(AR:AR,$E:$E,$E181)-MINIFS(AR:AR,$E:$E,$E181)),
100*(AR181-MINIFS(AR:AR,$E:$E,$E181))/(MAXIFS(AR:AR,$E:$E,$E181)-MINIFS(AR:AR,$E:$E,$E181))))</f>
        <v/>
      </c>
      <c r="DH181" s="223" t="str">
        <f t="array" ref="DH181">IF(AS181="","",
IF(INDEX(Settings!$H:$H,MATCH(DH$1,Settings!$G:$G,0))=TRUE,
100-100*(AS181-MINIFS(AS:AS,$E:$E,$E181))/(MAXIFS(AS:AS,$E:$E,$E181)-MINIFS(AS:AS,$E:$E,$E181)),
100*(AS181-MINIFS(AS:AS,$E:$E,$E181))/(MAXIFS(AS:AS,$E:$E,$E181)-MINIFS(AS:AS,$E:$E,$E181))))</f>
        <v/>
      </c>
      <c r="DI181" s="223" t="str">
        <f t="array" ref="DI181">IF(AT181="","",
IF(INDEX(Settings!$H:$H,MATCH(DI$1,Settings!$G:$G,0))=TRUE,
100-100*(AT181-MINIFS(AT:AT,$E:$E,$E181))/(MAXIFS(AT:AT,$E:$E,$E181)-MINIFS(AT:AT,$E:$E,$E181)),
100*(AT181-MINIFS(AT:AT,$E:$E,$E181))/(MAXIFS(AT:AT,$E:$E,$E181)-MINIFS(AT:AT,$E:$E,$E181))))</f>
        <v/>
      </c>
      <c r="DJ181" s="223" t="str">
        <f t="array" ref="DJ181">IF(AU181="","",
IF(INDEX(Settings!$H:$H,MATCH(DJ$1,Settings!$G:$G,0))=TRUE,
100-100*(AU181-MINIFS(AU:AU,$E:$E,$E181))/(MAXIFS(AU:AU,$E:$E,$E181)-MINIFS(AU:AU,$E:$E,$E181)),
100*(AU181-MINIFS(AU:AU,$E:$E,$E181))/(MAXIFS(AU:AU,$E:$E,$E181)-MINIFS(AU:AU,$E:$E,$E181))))</f>
        <v/>
      </c>
      <c r="DK181" s="223" t="str">
        <f t="array" ref="DK181">IF(AV181="","",
IF(INDEX(Settings!$H:$H,MATCH(DK$1,Settings!$G:$G,0))=TRUE,
100-100*(AV181-MINIFS(AV:AV,$E:$E,$E181))/(MAXIFS(AV:AV,$E:$E,$E181)-MINIFS(AV:AV,$E:$E,$E181)),
100*(AV181-MINIFS(AV:AV,$E:$E,$E181))/(MAXIFS(AV:AV,$E:$E,$E181)-MINIFS(AV:AV,$E:$E,$E181))))</f>
        <v/>
      </c>
      <c r="DL181" s="223" t="str">
        <f t="array" ref="DL181">IF(AW181="","",
IF(INDEX(Settings!$H:$H,MATCH(DL$1,Settings!$G:$G,0))=TRUE,
100-100*(AW181-MINIFS(AW:AW,$E:$E,$E181))/(MAXIFS(AW:AW,$E:$E,$E181)-MINIFS(AW:AW,$E:$E,$E181)),
100*(AW181-MINIFS(AW:AW,$E:$E,$E181))/(MAXIFS(AW:AW,$E:$E,$E181)-MINIFS(AW:AW,$E:$E,$E181))))</f>
        <v/>
      </c>
      <c r="DM181" s="223" t="str">
        <f t="array" ref="DM181">IF(AX181="","",
IF(INDEX(Settings!$H:$H,MATCH(DM$1,Settings!$G:$G,0))=TRUE,
100-100*(AX181-MINIFS(AX:AX,$E:$E,$E181))/(MAXIFS(AX:AX,$E:$E,$E181)-MINIFS(AX:AX,$E:$E,$E181)),
100*(AX181-MINIFS(AX:AX,$E:$E,$E181))/(MAXIFS(AX:AX,$E:$E,$E181)-MINIFS(AX:AX,$E:$E,$E181))))</f>
        <v/>
      </c>
      <c r="DN181" s="223" t="str">
        <f t="array" ref="DN181">IF(AY181="","",
IF(INDEX(Settings!$H:$H,MATCH(DN$1,Settings!$G:$G,0))=TRUE,
100-100*(AY181-MINIFS(AY:AY,$E:$E,$E181))/(MAXIFS(AY:AY,$E:$E,$E181)-MINIFS(AY:AY,$E:$E,$E181)),
100*(AY181-MINIFS(AY:AY,$E:$E,$E181))/(MAXIFS(AY:AY,$E:$E,$E181)-MINIFS(AY:AY,$E:$E,$E181))))</f>
        <v/>
      </c>
      <c r="DO181" s="223" t="str">
        <f t="array" ref="DO181">IF(AZ181="","",
IF(INDEX(Settings!$H:$H,MATCH(DO$1,Settings!$G:$G,0))=TRUE,
100-100*(AZ181-MINIFS(AZ:AZ,$E:$E,$E181))/(MAXIFS(AZ:AZ,$E:$E,$E181)-MINIFS(AZ:AZ,$E:$E,$E181)),
100*(AZ181-MINIFS(AZ:AZ,$E:$E,$E181))/(MAXIFS(AZ:AZ,$E:$E,$E181)-MINIFS(AZ:AZ,$E:$E,$E181))))</f>
        <v/>
      </c>
      <c r="DP181" s="223" t="str">
        <f t="array" ref="DP181">IF(BA181="","",
IF(INDEX(Settings!$H:$H,MATCH(DP$1,Settings!$G:$G,0))=TRUE,
100-100*(BA181-MINIFS(BA:BA,$E:$E,$E181))/(MAXIFS(BA:BA,$E:$E,$E181)-MINIFS(BA:BA,$E:$E,$E181)),
100*(BA181-MINIFS(BA:BA,$E:$E,$E181))/(MAXIFS(BA:BA,$E:$E,$E181)-MINIFS(BA:BA,$E:$E,$E181))))</f>
        <v/>
      </c>
      <c r="DQ181" s="223" t="str">
        <f t="array" ref="DQ181">IF(BB181="","",
IF(INDEX(Settings!$H:$H,MATCH(DQ$1,Settings!$G:$G,0))=TRUE,
100-100*(BB181-MINIFS(BB:BB,$E:$E,$E181))/(MAXIFS(BB:BB,$E:$E,$E181)-MINIFS(BB:BB,$E:$E,$E181)),
100*(BB181-MINIFS(BB:BB,$E:$E,$E181))/(MAXIFS(BB:BB,$E:$E,$E181)-MINIFS(BB:BB,$E:$E,$E181))))</f>
        <v/>
      </c>
      <c r="DR181" s="223" t="str">
        <f t="array" ref="DR181">IF(BC181="","",
IF(INDEX(Settings!$H:$H,MATCH(DR$1,Settings!$G:$G,0))=TRUE,
100-100*(BC181-MINIFS(BC:BC,$E:$E,$E181))/(MAXIFS(BC:BC,$E:$E,$E181)-MINIFS(BC:BC,$E:$E,$E181)),
100*(BC181-MINIFS(BC:BC,$E:$E,$E181))/(MAXIFS(BC:BC,$E:$E,$E181)-MINIFS(BC:BC,$E:$E,$E181))))</f>
        <v/>
      </c>
      <c r="DS181" s="223" t="str">
        <f t="array" ref="DS181">IF(BD181="","",
IF(INDEX(Settings!$H:$H,MATCH(DS$1,Settings!$G:$G,0))=TRUE,
100-100*(BD181-MINIFS(BD:BD,$E:$E,$E181))/(MAXIFS(BD:BD,$E:$E,$E181)-MINIFS(BD:BD,$E:$E,$E181)),
100*(BD181-MINIFS(BD:BD,$E:$E,$E181))/(MAXIFS(BD:BD,$E:$E,$E181)-MINIFS(BD:BD,$E:$E,$E181))))</f>
        <v/>
      </c>
      <c r="DT181" s="223" t="str">
        <f t="array" ref="DT181">IF(BE181="","",
IF(INDEX(Settings!$H:$H,MATCH(DT$1,Settings!$G:$G,0))=TRUE,
100-100*(BE181-MINIFS(BE:BE,$E:$E,$E181))/(MAXIFS(BE:BE,$E:$E,$E181)-MINIFS(BE:BE,$E:$E,$E181)),
100*(BE181-MINIFS(BE:BE,$E:$E,$E181))/(MAXIFS(BE:BE,$E:$E,$E181)-MINIFS(BE:BE,$E:$E,$E181))))</f>
        <v/>
      </c>
      <c r="DU181" s="223" t="str">
        <f t="array" ref="DU181">IF(BF181="","",
IF(INDEX(Settings!$H:$H,MATCH(DU$1,Settings!$G:$G,0))=TRUE,
100-100*(BF181-MINIFS(BF:BF,$E:$E,$E181))/(MAXIFS(BF:BF,$E:$E,$E181)-MINIFS(BF:BF,$E:$E,$E181)),
100*(BF181-MINIFS(BF:BF,$E:$E,$E181))/(MAXIFS(BF:BF,$E:$E,$E181)-MINIFS(BF:BF,$E:$E,$E181))))</f>
        <v/>
      </c>
      <c r="DV181" s="223" t="str">
        <f t="array" ref="DV181">IF(BG181="","",
IF(INDEX(Settings!$H:$H,MATCH(DV$1,Settings!$G:$G,0))=TRUE,
100-100*(BG181-MINIFS(BG:BG,$E:$E,$E181))/(MAXIFS(BG:BG,$E:$E,$E181)-MINIFS(BG:BG,$E:$E,$E181)),
100*(BG181-MINIFS(BG:BG,$E:$E,$E181))/(MAXIFS(BG:BG,$E:$E,$E181)-MINIFS(BG:BG,$E:$E,$E181))))</f>
        <v/>
      </c>
      <c r="DW181" s="223" t="str">
        <f t="array" ref="DW181">IF(BH181="","",
IF(INDEX(Settings!$H:$H,MATCH(DW$1,Settings!$G:$G,0))=TRUE,
100-100*(BH181-MINIFS(BH:BH,$E:$E,$E181))/(MAXIFS(BH:BH,$E:$E,$E181)-MINIFS(BH:BH,$E:$E,$E181)),
100*(BH181-MINIFS(BH:BH,$E:$E,$E181))/(MAXIFS(BH:BH,$E:$E,$E181)-MINIFS(BH:BH,$E:$E,$E181))))</f>
        <v/>
      </c>
      <c r="DX181" s="223" t="str">
        <f t="array" ref="DX181">IF(BI181="","",
IF(INDEX(Settings!$H:$H,MATCH(DX$1,Settings!$G:$G,0))=TRUE,
100-100*(BI181-MINIFS(BI:BI,$E:$E,$E181))/(MAXIFS(BI:BI,$E:$E,$E181)-MINIFS(BI:BI,$E:$E,$E181)),
100*(BI181-MINIFS(BI:BI,$E:$E,$E181))/(MAXIFS(BI:BI,$E:$E,$E181)-MINIFS(BI:BI,$E:$E,$E181))))</f>
        <v/>
      </c>
      <c r="DY181" s="223" t="str">
        <f t="array" ref="DY181">IF(BJ181="","",
IF(INDEX(Settings!$H:$H,MATCH(DY$1,Settings!$G:$G,0))=TRUE,
100-100*(BJ181-MINIFS(BJ:BJ,$E:$E,$E181))/(MAXIFS(BJ:BJ,$E:$E,$E181)-MINIFS(BJ:BJ,$E:$E,$E181)),
100*(BJ181-MINIFS(BJ:BJ,$E:$E,$E181))/(MAXIFS(BJ:BJ,$E:$E,$E181)-MINIFS(BJ:BJ,$E:$E,$E181))))</f>
        <v/>
      </c>
      <c r="DZ181" s="225"/>
      <c r="EA181" s="225"/>
      <c r="EB181" s="225" t="str">
        <f t="shared" si="8"/>
        <v/>
      </c>
      <c r="EC181" s="225" t="str">
        <f t="shared" si="9"/>
        <v/>
      </c>
      <c r="ED181" s="225" t="str">
        <f t="shared" si="10"/>
        <v/>
      </c>
      <c r="EE181" s="225" t="str">
        <f t="shared" si="11"/>
        <v/>
      </c>
      <c r="EF181" s="225" t="str">
        <f t="shared" si="12"/>
        <v/>
      </c>
      <c r="EG181" s="225" t="str">
        <f t="shared" si="13"/>
        <v/>
      </c>
      <c r="EH181" s="225"/>
      <c r="EI181" s="225"/>
      <c r="EJ181" s="225"/>
      <c r="EK181" s="225"/>
      <c r="EL181" s="225"/>
      <c r="EM181" s="225"/>
    </row>
    <row r="182">
      <c r="A182" s="231"/>
      <c r="B182" s="231"/>
      <c r="C182" s="231"/>
      <c r="D182" s="231" t="str">
        <f t="array" ref="D182">IFERROR(INDEX(Profiles!$B:$B,MATCH($A182,Profiles!$A:$A,0)),"")</f>
        <v/>
      </c>
      <c r="E182" s="231"/>
      <c r="F182" s="231"/>
      <c r="G182" s="231"/>
      <c r="H182" s="231"/>
      <c r="I182" s="231" t="str">
        <f>IF(A182="","",IF(Settings!$N$3="DATE",F182&amp;": "&amp;TEXT(B182,"M/DD/YY"),F182&amp;": "&amp;H182))</f>
        <v/>
      </c>
      <c r="J182" s="231"/>
      <c r="K182" s="231"/>
      <c r="L182" s="231"/>
      <c r="M182" s="232" t="str">
        <f t="shared" si="14"/>
        <v/>
      </c>
      <c r="N182" s="231"/>
      <c r="O182" s="231"/>
      <c r="P182" s="231"/>
      <c r="Q182" s="231"/>
      <c r="R182" s="231"/>
      <c r="S182" s="230" t="str">
        <f>IFERROR(VLOOKUP(AF182, 'YOYO IR Scores'!A:C, 3, FALSE), "")
</f>
        <v/>
      </c>
      <c r="T182" s="231"/>
      <c r="U182" s="231"/>
      <c r="V182" s="231"/>
      <c r="W182" s="231"/>
      <c r="X182" s="233" t="str">
        <f t="shared" si="4"/>
        <v/>
      </c>
      <c r="Y182" s="234" t="str">
        <f t="shared" si="5"/>
        <v/>
      </c>
      <c r="Z182" s="234" t="str">
        <f t="shared" si="6"/>
        <v/>
      </c>
      <c r="AA182" s="233" t="str">
        <f t="shared" si="7"/>
        <v/>
      </c>
      <c r="AB182" s="232"/>
      <c r="AC182" s="232"/>
      <c r="AD182" s="232"/>
      <c r="AE182" s="232" t="str">
        <f>IFERROR(VLOOKUP(AF182, 'YOYO IR Scores'!A:C, 2, FALSE), "")</f>
        <v/>
      </c>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t="str">
        <f t="array" ref="BK182">IF(J182="","",
IF(INDEX(Settings!$H:$H,MATCH(BY$1,Settings!$G:$G,0))=TRUE,
100-100*(J182-MIN(J:J))/(MAX(J:J)-MIN(J:J)),
100*(J182-MIN(J:J))/(MAX(J:J)-MIN(J:J))))</f>
        <v/>
      </c>
      <c r="BL182" s="232" t="str">
        <f t="array" ref="BL182">IF(J182="","",
IF(INDEX(Settings!$H:$H,MATCH(BY$1,Settings!$G:$G,0))=TRUE,
100-100*(J182-MINIFS(J:J,$E:$E,$E182))/(MAXIFS(J:J,$E:$E,$E182)-MINIFS(J:J,$E:$E,$E182)),
100*(J182-MINIFS(J:J,$E:$E,$E182))/(MAXIFS(J:J,$E:$E,$E182)-MINIFS(J:J,$E:$E,$E182))))</f>
        <v/>
      </c>
      <c r="BM182" s="232" t="str">
        <f t="array" ref="BM182">IF(J182="","",
IF(INDEX(Settings!$H:$H,MATCH(BY$1,Settings!$G:$G,0))=TRUE,
100-100*(J182-MINIFS(J:J,$E:$E,$E182,$I:$I,$I182))/(MAXIFS(J:J,$E:$E,$E182,$I:$I,$I182)-MINIFS(J:J,$E:$E,$E182,$I:$I,$I182)),
100*(J182-MINIFS(J:J,$E:$E,$E182,$I:$I,$I182))/(MAXIFS(J:J,$E:$E,$E182,$I:$I,$I182)-MINIFS(J:J,$E:$E,$E182,$I:$I,$I182))))</f>
        <v/>
      </c>
      <c r="BN182" s="231" t="str">
        <f t="array" ref="BN182">IF(J182="","",
IF(INDEX(Settings!$H:$H,MATCH(BY$1,Settings!$G:$G,0))=TRUE,
100-100*PERCENTRANK(J:J,J182),
100*PERCENTRANK(J:J,J182)))</f>
        <v/>
      </c>
      <c r="BO182" s="231" t="str">
        <f>IFERROR(__xludf.DUMMYFUNCTION("IF(J182="""","""",
IF(INDEX(Settings!$H:$H,MATCH(BY$1,Settings!$G:$G,0))=TRUE,
100-100*PERCENTRANK(FILTER(J:J,$E:$E=$E182),J182),
100*PERCENTRANK(FILTER(J:J,$E:$E=$E182),J182)))"),"")</f>
        <v/>
      </c>
      <c r="BP182" s="231" t="str">
        <f>IFERROR(__xludf.DUMMYFUNCTION("IF(J182="""","""",
IF(INDEX(Settings!$H:$H,MATCH(BY$1,Settings!$G:$G,0))=TRUE,
100-100*PERCENTRANK(FILTER(J:J,$E:$E=$E182,$I:$I=$I182),J182),
100*PERCENTRANK(FILTER(J:J,$E:$E=$E182,$I:$I=$I182),J182)))"),"")</f>
        <v/>
      </c>
      <c r="BQ182" s="233" t="str">
        <f t="array" ref="BQ182">IF(J182="","",
IF(INDEX(Settings!$H:$H,MATCH(BY$1,Settings!$G:$G,0))=TRUE,
-1*(J182-AVERAGE(J:J))/STDEV(J:J),
(J182-AVERAGE(J:J))/STDEV(J:J)))</f>
        <v/>
      </c>
      <c r="BR182" s="233" t="str">
        <f>IFERROR(__xludf.DUMMYFUNCTION("IF(J182="""","""",
IF(INDEX(Settings!$H:$H,MATCH(BY$1,Settings!$G:$G,0))=TRUE,
-1*(J182-AVERAGEIFS(J:J,$E:$E,$E182))/STDEV(FILTER(J:J,$E:$E=$E182)),
(J182-AVERAGEIFS(J:J,$E:$E,$E182))/STDEV(FILTER(J:J,$E:$E=$E182))))"),"")</f>
        <v/>
      </c>
      <c r="BS182" s="233"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1"/>
      <c r="BX182" s="231"/>
      <c r="BY182" s="232" t="str">
        <f t="array" ref="BY182">IF(J182="","",
IF(INDEX(Settings!$H:$H,MATCH(BY$1,Settings!$G:$G,0))=TRUE,
100-100*(J182-MINIFS(J:J,$E:$E,$E182))/(MAXIFS(J:J,$E:$E,$E182)-MINIFS(J:J,$E:$E,$E182)),
100*(J182-MINIFS(J:J,$E:$E,$E182))/(MAXIFS(J:J,$E:$E,$E182)-MINIFS(J:J,$E:$E,$E182))))</f>
        <v/>
      </c>
      <c r="BZ182" s="232" t="str">
        <f t="array" ref="BZ182">IF(K182="","",
IF(INDEX(Settings!$H:$H,MATCH(BZ$1,Settings!$G:$G,0))=TRUE,
100-100*(K182-MINIFS(K:K,$E:$E,$E182))/(MAXIFS(K:K,$E:$E,$E182)-MINIFS(K:K,$E:$E,$E182)),
100*(K182-MINIFS(K:K,$E:$E,$E182))/(MAXIFS(K:K,$E:$E,$E182)-MINIFS(K:K,$E:$E,$E182))))</f>
        <v/>
      </c>
      <c r="CA182" s="232" t="str">
        <f t="array" ref="CA182">IF(L182="","",
IF(INDEX(Settings!$H:$H,MATCH(CA$1,Settings!$G:$G,0))=TRUE,
100-100*(L182-MINIFS(L:L,$E:$E,$E182))/(MAXIFS(L:L,$E:$E,$E182)-MINIFS(L:L,$E:$E,$E182)),
100*(L182-MINIFS(L:L,$E:$E,$E182))/(MAXIFS(L:L,$E:$E,$E182)-MINIFS(L:L,$E:$E,$E182))))</f>
        <v/>
      </c>
      <c r="CB182" s="232" t="str">
        <f t="array" ref="CB182">IF(M182="","",
IF(INDEX(Settings!$H:$H,MATCH(CB$1,Settings!$G:$G,0))=TRUE,
100-100*(M182-MINIFS(M:M,$E:$E,$E182))/(MAXIFS(M:M,$E:$E,$E182)-MINIFS(M:M,$E:$E,$E182)),
100*(M182-MINIFS(M:M,$E:$E,$E182))/(MAXIFS(M:M,$E:$E,$E182)-MINIFS(M:M,$E:$E,$E182))))</f>
        <v/>
      </c>
      <c r="CC182" s="232" t="str">
        <f t="array" ref="CC182">IF(N182="","",
IF(INDEX(Settings!$H:$H,MATCH(CC$1,Settings!$G:$G,0))=TRUE,
100-100*(N182-MINIFS(N:N,$E:$E,$E182))/(MAXIFS(N:N,$E:$E,$E182)-MINIFS(N:N,$E:$E,$E182)),
100*(N182-MINIFS(N:N,$E:$E,$E182))/(MAXIFS(N:N,$E:$E,$E182)-MINIFS(N:N,$E:$E,$E182))))</f>
        <v/>
      </c>
      <c r="CD182" s="232" t="str">
        <f t="array" ref="CD182">IF(O182="","",
IF(INDEX(Settings!$H:$H,MATCH(CD$1,Settings!$G:$G,0))=TRUE,
100-100*(O182-MINIFS(O:O,$E:$E,$E182))/(MAXIFS(O:O,$E:$E,$E182)-MINIFS(O:O,$E:$E,$E182)),
100*(O182-MINIFS(O:O,$E:$E,$E182))/(MAXIFS(O:O,$E:$E,$E182)-MINIFS(O:O,$E:$E,$E182))))</f>
        <v/>
      </c>
      <c r="CE182" s="232" t="str">
        <f t="array" ref="CE182">IF(P182="","",
IF(INDEX(Settings!$H:$H,MATCH(CE$1,Settings!$G:$G,0))=TRUE,
100-100*(P182-MINIFS(P:P,$E:$E,$E182))/(MAXIFS(P:P,$E:$E,$E182)-MINIFS(P:P,$E:$E,$E182)),
100*(P182-MINIFS(P:P,$E:$E,$E182))/(MAXIFS(P:P,$E:$E,$E182)-MINIFS(P:P,$E:$E,$E182))))</f>
        <v/>
      </c>
      <c r="CF182" s="232" t="str">
        <f t="array" ref="CF182">IF(Q182="","",
IF(INDEX(Settings!$H:$H,MATCH(CF$1,Settings!$G:$G,0))=TRUE,
100-100*(Q182-MINIFS(Q:Q,$E:$E,$E182))/(MAXIFS(Q:Q,$E:$E,$E182)-MINIFS(Q:Q,$E:$E,$E182)),
100*(Q182-MINIFS(Q:Q,$E:$E,$E182))/(MAXIFS(Q:Q,$E:$E,$E182)-MINIFS(Q:Q,$E:$E,$E182))))</f>
        <v/>
      </c>
      <c r="CG182" s="232" t="str">
        <f t="array" ref="CG182">IF(R182="","",
IF(INDEX(Settings!$H:$H,MATCH(CG$1,Settings!$G:$G,0))=TRUE,
100-100*(R182-MINIFS(R:R,$E:$E,$E182))/(MAXIFS(R:R,$E:$E,$E182)-MINIFS(R:R,$E:$E,$E182)),
100*(R182-MINIFS(R:R,$E:$E,$E182))/(MAXIFS(R:R,$E:$E,$E182)-MINIFS(R:R,$E:$E,$E182))))</f>
        <v/>
      </c>
      <c r="CH182" s="232" t="str">
        <f t="array" ref="CH182">IF(S182="","",
IF(INDEX(Settings!$H:$H,MATCH(CH$1,Settings!$G:$G,0))=TRUE,
100-100*(S182-MINIFS(S:S,$E:$E,$E182))/(MAXIFS(S:S,$E:$E,$E182)-MINIFS(S:S,$E:$E,$E182)),
100*(S182-MINIFS(S:S,$E:$E,$E182))/(MAXIFS(S:S,$E:$E,$E182)-MINIFS(S:S,$E:$E,$E182))))</f>
        <v/>
      </c>
      <c r="CI182" s="232" t="str">
        <f t="array" ref="CI182">IF(T182="","",
IF(INDEX(Settings!$H:$H,MATCH(CI$1,Settings!$G:$G,0))=TRUE,
100-100*(T182-MINIFS(T:T,$E:$E,$E182))/(MAXIFS(T:T,$E:$E,$E182)-MINIFS(T:T,$E:$E,$E182)),
100*(T182-MINIFS(T:T,$E:$E,$E182))/(MAXIFS(T:T,$E:$E,$E182)-MINIFS(T:T,$E:$E,$E182))))</f>
        <v/>
      </c>
      <c r="CJ182" s="232" t="str">
        <f t="array" ref="CJ182">IF(U182="","",
IF(INDEX(Settings!$H:$H,MATCH(CJ$1,Settings!$G:$G,0))=TRUE,
100-100*(U182-MINIFS(U:U,$E:$E,$E182))/(MAXIFS(U:U,$E:$E,$E182)-MINIFS(U:U,$E:$E,$E182)),
100*(U182-MINIFS(U:U,$E:$E,$E182))/(MAXIFS(U:U,$E:$E,$E182)-MINIFS(U:U,$E:$E,$E182))))</f>
        <v/>
      </c>
      <c r="CK182" s="232" t="str">
        <f t="array" ref="CK182">IF(V182="","",
IF(INDEX(Settings!$H:$H,MATCH(CK$1,Settings!$G:$G,0))=TRUE,
100-100*(V182-MINIFS(V:V,$E:$E,$E182))/(MAXIFS(V:V,$E:$E,$E182)-MINIFS(V:V,$E:$E,$E182)),
100*(V182-MINIFS(V:V,$E:$E,$E182))/(MAXIFS(V:V,$E:$E,$E182)-MINIFS(V:V,$E:$E,$E182))))</f>
        <v/>
      </c>
      <c r="CL182" s="232" t="str">
        <f t="array" ref="CL182">IF(W182="","",
IF(INDEX(Settings!$H:$H,MATCH(CL$1,Settings!$G:$G,0))=TRUE,
100-100*(W182-MINIFS(W:W,$E:$E,$E182))/(MAXIFS(W:W,$E:$E,$E182)-MINIFS(W:W,$E:$E,$E182)),
100*(W182-MINIFS(W:W,$E:$E,$E182))/(MAXIFS(W:W,$E:$E,$E182)-MINIFS(W:W,$E:$E,$E182))))</f>
        <v/>
      </c>
      <c r="CM182" s="232" t="str">
        <f t="array" ref="CM182">IF(X182="","",
IF(INDEX(Settings!$H:$H,MATCH(CM$1,Settings!$G:$G,0))=TRUE,
100-100*(X182-MINIFS(X:X,$E:$E,$E182))/(MAXIFS(X:X,$E:$E,$E182)-MINIFS(X:X,$E:$E,$E182)),
100*(X182-MINIFS(X:X,$E:$E,$E182))/(MAXIFS(X:X,$E:$E,$E182)-MINIFS(X:X,$E:$E,$E182))))</f>
        <v/>
      </c>
      <c r="CN182" s="232" t="str">
        <f t="array" ref="CN182">IF(Y182="","",
IF(INDEX(Settings!$H:$H,MATCH(CN$1,Settings!$G:$G,0))=TRUE,
100-100*(Y182-MINIFS(Y:Y,$E:$E,$E182))/(MAXIFS(Y:Y,$E:$E,$E182)-MINIFS(Y:Y,$E:$E,$E182)),
100*(Y182-MINIFS(Y:Y,$E:$E,$E182))/(MAXIFS(Y:Y,$E:$E,$E182)-MINIFS(Y:Y,$E:$E,$E182))))</f>
        <v/>
      </c>
      <c r="CO182" s="232" t="str">
        <f t="array" ref="CO182">IF(Z182="","",
IF(INDEX(Settings!$H:$H,MATCH(CO$1,Settings!$G:$G,0))=TRUE,
100-100*(Z182-MINIFS(Z:Z,$E:$E,$E182))/(MAXIFS(Z:Z,$E:$E,$E182)-MINIFS(Z:Z,$E:$E,$E182)),
100*(Z182-MINIFS(Z:Z,$E:$E,$E182))/(MAXIFS(Z:Z,$E:$E,$E182)-MINIFS(Z:Z,$E:$E,$E182))))</f>
        <v/>
      </c>
      <c r="CP182" s="232" t="str">
        <f t="array" ref="CP182">IF(AA182="","",
IF(INDEX(Settings!$H:$H,MATCH(CP$1,Settings!$G:$G,0))=TRUE,
100-100*(AA182-MINIFS(AA:AA,$E:$E,$E182))/(MAXIFS(AA:AA,$E:$E,$E182)-MINIFS(AA:AA,$E:$E,$E182)),
100*(AA182-MINIFS(AA:AA,$E:$E,$E182))/(MAXIFS(AA:AA,$E:$E,$E182)-MINIFS(AA:AA,$E:$E,$E182))))</f>
        <v/>
      </c>
      <c r="CQ182" s="232" t="str">
        <f t="array" ref="CQ182">IF(AB182="","",
IF(INDEX(Settings!$H:$H,MATCH(CQ$1,Settings!$G:$G,0))=TRUE,
100-100*(AB182-MINIFS(AB:AB,$E:$E,$E182))/(MAXIFS(AB:AB,$E:$E,$E182)-MINIFS(AB:AB,$E:$E,$E182)),
100*(AB182-MINIFS(AB:AB,$E:$E,$E182))/(MAXIFS(AB:AB,$E:$E,$E182)-MINIFS(AB:AB,$E:$E,$E182))))</f>
        <v/>
      </c>
      <c r="CR182" s="232" t="str">
        <f t="array" ref="CR182">IF(AC182="","",
IF(INDEX(Settings!$H:$H,MATCH(CR$1,Settings!$G:$G,0))=TRUE,
100-100*(AC182-MINIFS(AC:AC,$E:$E,$E182))/(MAXIFS(AC:AC,$E:$E,$E182)-MINIFS(AC:AC,$E:$E,$E182)),
100*(AC182-MINIFS(AC:AC,$E:$E,$E182))/(MAXIFS(AC:AC,$E:$E,$E182)-MINIFS(AC:AC,$E:$E,$E182))))</f>
        <v/>
      </c>
      <c r="CS182" s="232" t="str">
        <f t="array" ref="CS182">IF(AD182="","",
IF(INDEX(Settings!$H:$H,MATCH(CS$1,Settings!$G:$G,0))=TRUE,
100-100*(AD182-MINIFS(AD:AD,$E:$E,$E182))/(MAXIFS(AD:AD,$E:$E,$E182)-MINIFS(AD:AD,$E:$E,$E182)),
100*(AD182-MINIFS(AD:AD,$E:$E,$E182))/(MAXIFS(AD:AD,$E:$E,$E182)-MINIFS(AD:AD,$E:$E,$E182))))</f>
        <v/>
      </c>
      <c r="CT182" s="232" t="str">
        <f t="array" ref="CT182">IF(AE182="","",
IF(INDEX(Settings!$H:$H,MATCH(CT$1,Settings!$G:$G,0))=TRUE,
100-100*(AE182-MINIFS(AE:AE,$E:$E,$E182))/(MAXIFS(AE:AE,$E:$E,$E182)-MINIFS(AE:AE,$E:$E,$E182)),
100*(AE182-MINIFS(AE:AE,$E:$E,$E182))/(MAXIFS(AE:AE,$E:$E,$E182)-MINIFS(AE:AE,$E:$E,$E182))))</f>
        <v/>
      </c>
      <c r="CU182" s="232" t="str">
        <f t="array" ref="CU182">IF(AF182="","",
IF(INDEX(Settings!$H:$H,MATCH(CU$1,Settings!$G:$G,0))=TRUE,
100-100*(AF182-MINIFS(AF:AF,$E:$E,$E182))/(MAXIFS(AF:AF,$E:$E,$E182)-MINIFS(AF:AF,$E:$E,$E182)),
100*(AF182-MINIFS(AF:AF,$E:$E,$E182))/(MAXIFS(AF:AF,$E:$E,$E182)-MINIFS(AF:AF,$E:$E,$E182))))</f>
        <v/>
      </c>
      <c r="CV182" s="232" t="str">
        <f t="array" ref="CV182">IF(AG182="","",
IF(INDEX(Settings!$H:$H,MATCH(CV$1,Settings!$G:$G,0))=TRUE,
100-100*(AG182-MINIFS(AG:AG,$E:$E,$E182))/(MAXIFS(AG:AG,$E:$E,$E182)-MINIFS(AG:AG,$E:$E,$E182)),
100*(AG182-MINIFS(AG:AG,$E:$E,$E182))/(MAXIFS(AG:AG,$E:$E,$E182)-MINIFS(AG:AG,$E:$E,$E182))))</f>
        <v/>
      </c>
      <c r="CW182" s="232" t="str">
        <f t="array" ref="CW182">IF(AH182="","",
IF(INDEX(Settings!$H:$H,MATCH(CW$1,Settings!$G:$G,0))=TRUE,
100-100*(AH182-MINIFS(AH:AH,$E:$E,$E182))/(MAXIFS(AH:AH,$E:$E,$E182)-MINIFS(AH:AH,$E:$E,$E182)),
100*(AH182-MINIFS(AH:AH,$E:$E,$E182))/(MAXIFS(AH:AH,$E:$E,$E182)-MINIFS(AH:AH,$E:$E,$E182))))</f>
        <v/>
      </c>
      <c r="CX182" s="232" t="str">
        <f t="array" ref="CX182">IF(AI182="","",
IF(INDEX(Settings!$H:$H,MATCH(CX$1,Settings!$G:$G,0))=TRUE,
100-100*(AI182-MINIFS(AI:AI,$E:$E,$E182))/(MAXIFS(AI:AI,$E:$E,$E182)-MINIFS(AI:AI,$E:$E,$E182)),
100*(AI182-MINIFS(AI:AI,$E:$E,$E182))/(MAXIFS(AI:AI,$E:$E,$E182)-MINIFS(AI:AI,$E:$E,$E182))))</f>
        <v/>
      </c>
      <c r="CY182" s="232" t="str">
        <f t="array" ref="CY182">IF(AJ182="","",
IF(INDEX(Settings!$H:$H,MATCH(CY$1,Settings!$G:$G,0))=TRUE,
100-100*(AJ182-MINIFS(AJ:AJ,$E:$E,$E182))/(MAXIFS(AJ:AJ,$E:$E,$E182)-MINIFS(AJ:AJ,$E:$E,$E182)),
100*(AJ182-MINIFS(AJ:AJ,$E:$E,$E182))/(MAXIFS(AJ:AJ,$E:$E,$E182)-MINIFS(AJ:AJ,$E:$E,$E182))))</f>
        <v/>
      </c>
      <c r="CZ182" s="232" t="str">
        <f t="array" ref="CZ182">IF(AK182="","",
IF(INDEX(Settings!$H:$H,MATCH(CZ$1,Settings!$G:$G,0))=TRUE,
100-100*(AK182-MINIFS(AK:AK,$E:$E,$E182))/(MAXIFS(AK:AK,$E:$E,$E182)-MINIFS(AK:AK,$E:$E,$E182)),
100*(AK182-MINIFS(AK:AK,$E:$E,$E182))/(MAXIFS(AK:AK,$E:$E,$E182)-MINIFS(AK:AK,$E:$E,$E182))))</f>
        <v/>
      </c>
      <c r="DA182" s="232" t="str">
        <f t="array" ref="DA182">IF(AL182="","",
IF(INDEX(Settings!$H:$H,MATCH(DA$1,Settings!$G:$G,0))=TRUE,
100-100*(AL182-MINIFS(AL:AL,$E:$E,$E182))/(MAXIFS(AL:AL,$E:$E,$E182)-MINIFS(AL:AL,$E:$E,$E182)),
100*(AL182-MINIFS(AL:AL,$E:$E,$E182))/(MAXIFS(AL:AL,$E:$E,$E182)-MINIFS(AL:AL,$E:$E,$E182))))</f>
        <v/>
      </c>
      <c r="DB182" s="232" t="str">
        <f t="array" ref="DB182">IF(AM182="","",
IF(INDEX(Settings!$H:$H,MATCH(DB$1,Settings!$G:$G,0))=TRUE,
100-100*(AM182-MINIFS(AM:AM,$E:$E,$E182))/(MAXIFS(AM:AM,$E:$E,$E182)-MINIFS(AM:AM,$E:$E,$E182)),
100*(AM182-MINIFS(AM:AM,$E:$E,$E182))/(MAXIFS(AM:AM,$E:$E,$E182)-MINIFS(AM:AM,$E:$E,$E182))))</f>
        <v/>
      </c>
      <c r="DC182" s="232" t="str">
        <f t="array" ref="DC182">IF(AN182="","",
IF(INDEX(Settings!$H:$H,MATCH(DC$1,Settings!$G:$G,0))=TRUE,
100-100*(AN182-MINIFS(AN:AN,$E:$E,$E182))/(MAXIFS(AN:AN,$E:$E,$E182)-MINIFS(AN:AN,$E:$E,$E182)),
100*(AN182-MINIFS(AN:AN,$E:$E,$E182))/(MAXIFS(AN:AN,$E:$E,$E182)-MINIFS(AN:AN,$E:$E,$E182))))</f>
        <v/>
      </c>
      <c r="DD182" s="232" t="str">
        <f t="array" ref="DD182">IF(AO182="","",
IF(INDEX(Settings!$H:$H,MATCH(DD$1,Settings!$G:$G,0))=TRUE,
100-100*(AO182-MINIFS(AO:AO,$E:$E,$E182))/(MAXIFS(AO:AO,$E:$E,$E182)-MINIFS(AO:AO,$E:$E,$E182)),
100*(AO182-MINIFS(AO:AO,$E:$E,$E182))/(MAXIFS(AO:AO,$E:$E,$E182)-MINIFS(AO:AO,$E:$E,$E182))))</f>
        <v/>
      </c>
      <c r="DE182" s="232" t="str">
        <f t="array" ref="DE182">IF(AP182="","",
IF(INDEX(Settings!$H:$H,MATCH(DE$1,Settings!$G:$G,0))=TRUE,
100-100*(AP182-MINIFS(AP:AP,$E:$E,$E182))/(MAXIFS(AP:AP,$E:$E,$E182)-MINIFS(AP:AP,$E:$E,$E182)),
100*(AP182-MINIFS(AP:AP,$E:$E,$E182))/(MAXIFS(AP:AP,$E:$E,$E182)-MINIFS(AP:AP,$E:$E,$E182))))</f>
        <v/>
      </c>
      <c r="DF182" s="232" t="str">
        <f t="array" ref="DF182">IF(AQ182="","",
IF(INDEX(Settings!$H:$H,MATCH(DF$1,Settings!$G:$G,0))=TRUE,
100-100*(AQ182-MINIFS(AQ:AQ,$E:$E,$E182))/(MAXIFS(AQ:AQ,$E:$E,$E182)-MINIFS(AQ:AQ,$E:$E,$E182)),
100*(AQ182-MINIFS(AQ:AQ,$E:$E,$E182))/(MAXIFS(AQ:AQ,$E:$E,$E182)-MINIFS(AQ:AQ,$E:$E,$E182))))</f>
        <v/>
      </c>
      <c r="DG182" s="232" t="str">
        <f t="array" ref="DG182">IF(AR182="","",
IF(INDEX(Settings!$H:$H,MATCH(DG$1,Settings!$G:$G,0))=TRUE,
100-100*(AR182-MINIFS(AR:AR,$E:$E,$E182))/(MAXIFS(AR:AR,$E:$E,$E182)-MINIFS(AR:AR,$E:$E,$E182)),
100*(AR182-MINIFS(AR:AR,$E:$E,$E182))/(MAXIFS(AR:AR,$E:$E,$E182)-MINIFS(AR:AR,$E:$E,$E182))))</f>
        <v/>
      </c>
      <c r="DH182" s="232" t="str">
        <f t="array" ref="DH182">IF(AS182="","",
IF(INDEX(Settings!$H:$H,MATCH(DH$1,Settings!$G:$G,0))=TRUE,
100-100*(AS182-MINIFS(AS:AS,$E:$E,$E182))/(MAXIFS(AS:AS,$E:$E,$E182)-MINIFS(AS:AS,$E:$E,$E182)),
100*(AS182-MINIFS(AS:AS,$E:$E,$E182))/(MAXIFS(AS:AS,$E:$E,$E182)-MINIFS(AS:AS,$E:$E,$E182))))</f>
        <v/>
      </c>
      <c r="DI182" s="232" t="str">
        <f t="array" ref="DI182">IF(AT182="","",
IF(INDEX(Settings!$H:$H,MATCH(DI$1,Settings!$G:$G,0))=TRUE,
100-100*(AT182-MINIFS(AT:AT,$E:$E,$E182))/(MAXIFS(AT:AT,$E:$E,$E182)-MINIFS(AT:AT,$E:$E,$E182)),
100*(AT182-MINIFS(AT:AT,$E:$E,$E182))/(MAXIFS(AT:AT,$E:$E,$E182)-MINIFS(AT:AT,$E:$E,$E182))))</f>
        <v/>
      </c>
      <c r="DJ182" s="232" t="str">
        <f t="array" ref="DJ182">IF(AU182="","",
IF(INDEX(Settings!$H:$H,MATCH(DJ$1,Settings!$G:$G,0))=TRUE,
100-100*(AU182-MINIFS(AU:AU,$E:$E,$E182))/(MAXIFS(AU:AU,$E:$E,$E182)-MINIFS(AU:AU,$E:$E,$E182)),
100*(AU182-MINIFS(AU:AU,$E:$E,$E182))/(MAXIFS(AU:AU,$E:$E,$E182)-MINIFS(AU:AU,$E:$E,$E182))))</f>
        <v/>
      </c>
      <c r="DK182" s="232" t="str">
        <f t="array" ref="DK182">IF(AV182="","",
IF(INDEX(Settings!$H:$H,MATCH(DK$1,Settings!$G:$G,0))=TRUE,
100-100*(AV182-MINIFS(AV:AV,$E:$E,$E182))/(MAXIFS(AV:AV,$E:$E,$E182)-MINIFS(AV:AV,$E:$E,$E182)),
100*(AV182-MINIFS(AV:AV,$E:$E,$E182))/(MAXIFS(AV:AV,$E:$E,$E182)-MINIFS(AV:AV,$E:$E,$E182))))</f>
        <v/>
      </c>
      <c r="DL182" s="232" t="str">
        <f t="array" ref="DL182">IF(AW182="","",
IF(INDEX(Settings!$H:$H,MATCH(DL$1,Settings!$G:$G,0))=TRUE,
100-100*(AW182-MINIFS(AW:AW,$E:$E,$E182))/(MAXIFS(AW:AW,$E:$E,$E182)-MINIFS(AW:AW,$E:$E,$E182)),
100*(AW182-MINIFS(AW:AW,$E:$E,$E182))/(MAXIFS(AW:AW,$E:$E,$E182)-MINIFS(AW:AW,$E:$E,$E182))))</f>
        <v/>
      </c>
      <c r="DM182" s="232" t="str">
        <f t="array" ref="DM182">IF(AX182="","",
IF(INDEX(Settings!$H:$H,MATCH(DM$1,Settings!$G:$G,0))=TRUE,
100-100*(AX182-MINIFS(AX:AX,$E:$E,$E182))/(MAXIFS(AX:AX,$E:$E,$E182)-MINIFS(AX:AX,$E:$E,$E182)),
100*(AX182-MINIFS(AX:AX,$E:$E,$E182))/(MAXIFS(AX:AX,$E:$E,$E182)-MINIFS(AX:AX,$E:$E,$E182))))</f>
        <v/>
      </c>
      <c r="DN182" s="232" t="str">
        <f t="array" ref="DN182">IF(AY182="","",
IF(INDEX(Settings!$H:$H,MATCH(DN$1,Settings!$G:$G,0))=TRUE,
100-100*(AY182-MINIFS(AY:AY,$E:$E,$E182))/(MAXIFS(AY:AY,$E:$E,$E182)-MINIFS(AY:AY,$E:$E,$E182)),
100*(AY182-MINIFS(AY:AY,$E:$E,$E182))/(MAXIFS(AY:AY,$E:$E,$E182)-MINIFS(AY:AY,$E:$E,$E182))))</f>
        <v/>
      </c>
      <c r="DO182" s="232" t="str">
        <f t="array" ref="DO182">IF(AZ182="","",
IF(INDEX(Settings!$H:$H,MATCH(DO$1,Settings!$G:$G,0))=TRUE,
100-100*(AZ182-MINIFS(AZ:AZ,$E:$E,$E182))/(MAXIFS(AZ:AZ,$E:$E,$E182)-MINIFS(AZ:AZ,$E:$E,$E182)),
100*(AZ182-MINIFS(AZ:AZ,$E:$E,$E182))/(MAXIFS(AZ:AZ,$E:$E,$E182)-MINIFS(AZ:AZ,$E:$E,$E182))))</f>
        <v/>
      </c>
      <c r="DP182" s="232" t="str">
        <f t="array" ref="DP182">IF(BA182="","",
IF(INDEX(Settings!$H:$H,MATCH(DP$1,Settings!$G:$G,0))=TRUE,
100-100*(BA182-MINIFS(BA:BA,$E:$E,$E182))/(MAXIFS(BA:BA,$E:$E,$E182)-MINIFS(BA:BA,$E:$E,$E182)),
100*(BA182-MINIFS(BA:BA,$E:$E,$E182))/(MAXIFS(BA:BA,$E:$E,$E182)-MINIFS(BA:BA,$E:$E,$E182))))</f>
        <v/>
      </c>
      <c r="DQ182" s="232" t="str">
        <f t="array" ref="DQ182">IF(BB182="","",
IF(INDEX(Settings!$H:$H,MATCH(DQ$1,Settings!$G:$G,0))=TRUE,
100-100*(BB182-MINIFS(BB:BB,$E:$E,$E182))/(MAXIFS(BB:BB,$E:$E,$E182)-MINIFS(BB:BB,$E:$E,$E182)),
100*(BB182-MINIFS(BB:BB,$E:$E,$E182))/(MAXIFS(BB:BB,$E:$E,$E182)-MINIFS(BB:BB,$E:$E,$E182))))</f>
        <v/>
      </c>
      <c r="DR182" s="232" t="str">
        <f t="array" ref="DR182">IF(BC182="","",
IF(INDEX(Settings!$H:$H,MATCH(DR$1,Settings!$G:$G,0))=TRUE,
100-100*(BC182-MINIFS(BC:BC,$E:$E,$E182))/(MAXIFS(BC:BC,$E:$E,$E182)-MINIFS(BC:BC,$E:$E,$E182)),
100*(BC182-MINIFS(BC:BC,$E:$E,$E182))/(MAXIFS(BC:BC,$E:$E,$E182)-MINIFS(BC:BC,$E:$E,$E182))))</f>
        <v/>
      </c>
      <c r="DS182" s="232" t="str">
        <f t="array" ref="DS182">IF(BD182="","",
IF(INDEX(Settings!$H:$H,MATCH(DS$1,Settings!$G:$G,0))=TRUE,
100-100*(BD182-MINIFS(BD:BD,$E:$E,$E182))/(MAXIFS(BD:BD,$E:$E,$E182)-MINIFS(BD:BD,$E:$E,$E182)),
100*(BD182-MINIFS(BD:BD,$E:$E,$E182))/(MAXIFS(BD:BD,$E:$E,$E182)-MINIFS(BD:BD,$E:$E,$E182))))</f>
        <v/>
      </c>
      <c r="DT182" s="232" t="str">
        <f t="array" ref="DT182">IF(BE182="","",
IF(INDEX(Settings!$H:$H,MATCH(DT$1,Settings!$G:$G,0))=TRUE,
100-100*(BE182-MINIFS(BE:BE,$E:$E,$E182))/(MAXIFS(BE:BE,$E:$E,$E182)-MINIFS(BE:BE,$E:$E,$E182)),
100*(BE182-MINIFS(BE:BE,$E:$E,$E182))/(MAXIFS(BE:BE,$E:$E,$E182)-MINIFS(BE:BE,$E:$E,$E182))))</f>
        <v/>
      </c>
      <c r="DU182" s="232" t="str">
        <f t="array" ref="DU182">IF(BF182="","",
IF(INDEX(Settings!$H:$H,MATCH(DU$1,Settings!$G:$G,0))=TRUE,
100-100*(BF182-MINIFS(BF:BF,$E:$E,$E182))/(MAXIFS(BF:BF,$E:$E,$E182)-MINIFS(BF:BF,$E:$E,$E182)),
100*(BF182-MINIFS(BF:BF,$E:$E,$E182))/(MAXIFS(BF:BF,$E:$E,$E182)-MINIFS(BF:BF,$E:$E,$E182))))</f>
        <v/>
      </c>
      <c r="DV182" s="232" t="str">
        <f t="array" ref="DV182">IF(BG182="","",
IF(INDEX(Settings!$H:$H,MATCH(DV$1,Settings!$G:$G,0))=TRUE,
100-100*(BG182-MINIFS(BG:BG,$E:$E,$E182))/(MAXIFS(BG:BG,$E:$E,$E182)-MINIFS(BG:BG,$E:$E,$E182)),
100*(BG182-MINIFS(BG:BG,$E:$E,$E182))/(MAXIFS(BG:BG,$E:$E,$E182)-MINIFS(BG:BG,$E:$E,$E182))))</f>
        <v/>
      </c>
      <c r="DW182" s="232" t="str">
        <f t="array" ref="DW182">IF(BH182="","",
IF(INDEX(Settings!$H:$H,MATCH(DW$1,Settings!$G:$G,0))=TRUE,
100-100*(BH182-MINIFS(BH:BH,$E:$E,$E182))/(MAXIFS(BH:BH,$E:$E,$E182)-MINIFS(BH:BH,$E:$E,$E182)),
100*(BH182-MINIFS(BH:BH,$E:$E,$E182))/(MAXIFS(BH:BH,$E:$E,$E182)-MINIFS(BH:BH,$E:$E,$E182))))</f>
        <v/>
      </c>
      <c r="DX182" s="232" t="str">
        <f t="array" ref="DX182">IF(BI182="","",
IF(INDEX(Settings!$H:$H,MATCH(DX$1,Settings!$G:$G,0))=TRUE,
100-100*(BI182-MINIFS(BI:BI,$E:$E,$E182))/(MAXIFS(BI:BI,$E:$E,$E182)-MINIFS(BI:BI,$E:$E,$E182)),
100*(BI182-MINIFS(BI:BI,$E:$E,$E182))/(MAXIFS(BI:BI,$E:$E,$E182)-MINIFS(BI:BI,$E:$E,$E182))))</f>
        <v/>
      </c>
      <c r="DY182" s="232" t="str">
        <f t="array" ref="DY182">IF(BJ182="","",
IF(INDEX(Settings!$H:$H,MATCH(DY$1,Settings!$G:$G,0))=TRUE,
100-100*(BJ182-MINIFS(BJ:BJ,$E:$E,$E182))/(MAXIFS(BJ:BJ,$E:$E,$E182)-MINIFS(BJ:BJ,$E:$E,$E182)),
100*(BJ182-MINIFS(BJ:BJ,$E:$E,$E182))/(MAXIFS(BJ:BJ,$E:$E,$E182)-MINIFS(BJ:BJ,$E:$E,$E182))))</f>
        <v/>
      </c>
      <c r="DZ182" s="234"/>
      <c r="EA182" s="234"/>
      <c r="EB182" s="234" t="str">
        <f t="shared" si="8"/>
        <v/>
      </c>
      <c r="EC182" s="234" t="str">
        <f t="shared" si="9"/>
        <v/>
      </c>
      <c r="ED182" s="234" t="str">
        <f t="shared" si="10"/>
        <v/>
      </c>
      <c r="EE182" s="234" t="str">
        <f t="shared" si="11"/>
        <v/>
      </c>
      <c r="EF182" s="234" t="str">
        <f t="shared" si="12"/>
        <v/>
      </c>
      <c r="EG182" s="234" t="str">
        <f t="shared" si="13"/>
        <v/>
      </c>
      <c r="EH182" s="234"/>
      <c r="EI182" s="234"/>
      <c r="EJ182" s="234"/>
      <c r="EK182" s="234"/>
      <c r="EL182" s="234"/>
      <c r="EM182" s="234"/>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3" t="str">
        <f t="shared" si="14"/>
        <v/>
      </c>
      <c r="N183" s="49"/>
      <c r="O183" s="49"/>
      <c r="P183" s="49"/>
      <c r="Q183" s="49"/>
      <c r="R183" s="49"/>
      <c r="S183" s="222" t="str">
        <f>IFERROR(VLOOKUP(AF183, 'YOYO IR Scores'!A:C, 3, FALSE), "")
</f>
        <v/>
      </c>
      <c r="T183" s="49"/>
      <c r="U183" s="49"/>
      <c r="V183" s="49"/>
      <c r="W183" s="49"/>
      <c r="X183" s="224" t="str">
        <f t="shared" si="4"/>
        <v/>
      </c>
      <c r="Y183" s="225" t="str">
        <f t="shared" si="5"/>
        <v/>
      </c>
      <c r="Z183" s="225" t="str">
        <f t="shared" si="6"/>
        <v/>
      </c>
      <c r="AA183" s="224" t="str">
        <f t="shared" si="7"/>
        <v/>
      </c>
      <c r="AB183" s="223"/>
      <c r="AC183" s="223"/>
      <c r="AD183" s="223"/>
      <c r="AE183" s="223" t="str">
        <f>IFERROR(VLOOKUP(AF183, 'YOYO IR Scores'!A:C, 2, FALSE), "")</f>
        <v/>
      </c>
      <c r="AF183" s="223"/>
      <c r="AG183" s="223"/>
      <c r="AH183" s="223"/>
      <c r="AI183" s="223"/>
      <c r="AJ183" s="223"/>
      <c r="AK183" s="223"/>
      <c r="AL183" s="223"/>
      <c r="AM183" s="223"/>
      <c r="AN183" s="223"/>
      <c r="AO183" s="223"/>
      <c r="AP183" s="223"/>
      <c r="AQ183" s="223"/>
      <c r="AR183" s="223"/>
      <c r="AS183" s="223"/>
      <c r="AT183" s="223"/>
      <c r="AU183" s="223"/>
      <c r="AV183" s="223"/>
      <c r="AW183" s="223"/>
      <c r="AX183" s="223"/>
      <c r="AY183" s="223"/>
      <c r="AZ183" s="223"/>
      <c r="BA183" s="223"/>
      <c r="BB183" s="223"/>
      <c r="BC183" s="223"/>
      <c r="BD183" s="223"/>
      <c r="BE183" s="223"/>
      <c r="BF183" s="223"/>
      <c r="BG183" s="223"/>
      <c r="BH183" s="223"/>
      <c r="BI183" s="223"/>
      <c r="BJ183" s="223"/>
      <c r="BK183" s="223" t="str">
        <f t="array" ref="BK183">IF(J183="","",
IF(INDEX(Settings!$H:$H,MATCH(BY$1,Settings!$G:$G,0))=TRUE,
100-100*(J183-MIN(J:J))/(MAX(J:J)-MIN(J:J)),
100*(J183-MIN(J:J))/(MAX(J:J)-MIN(J:J))))</f>
        <v/>
      </c>
      <c r="BL183" s="223" t="str">
        <f t="array" ref="BL183">IF(J183="","",
IF(INDEX(Settings!$H:$H,MATCH(BY$1,Settings!$G:$G,0))=TRUE,
100-100*(J183-MINIFS(J:J,$E:$E,$E183))/(MAXIFS(J:J,$E:$E,$E183)-MINIFS(J:J,$E:$E,$E183)),
100*(J183-MINIFS(J:J,$E:$E,$E183))/(MAXIFS(J:J,$E:$E,$E183)-MINIFS(J:J,$E:$E,$E183))))</f>
        <v/>
      </c>
      <c r="BM183" s="223"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4" t="str">
        <f t="array" ref="BQ183">IF(J183="","",
IF(INDEX(Settings!$H:$H,MATCH(BY$1,Settings!$G:$G,0))=TRUE,
-1*(J183-AVERAGE(J:J))/STDEV(J:J),
(J183-AVERAGE(J:J))/STDEV(J:J)))</f>
        <v/>
      </c>
      <c r="BR183" s="224" t="str">
        <f>IFERROR(__xludf.DUMMYFUNCTION("IF(J183="""","""",
IF(INDEX(Settings!$H:$H,MATCH(BY$1,Settings!$G:$G,0))=TRUE,
-1*(J183-AVERAGEIFS(J:J,$E:$E,$E183))/STDEV(FILTER(J:J,$E:$E=$E183)),
(J183-AVERAGEIFS(J:J,$E:$E,$E183))/STDEV(FILTER(J:J,$E:$E=$E183))))"),"")</f>
        <v/>
      </c>
      <c r="BS183" s="224"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3" t="str">
        <f t="array" ref="BY183">IF(J183="","",
IF(INDEX(Settings!$H:$H,MATCH(BY$1,Settings!$G:$G,0))=TRUE,
100-100*(J183-MINIFS(J:J,$E:$E,$E183))/(MAXIFS(J:J,$E:$E,$E183)-MINIFS(J:J,$E:$E,$E183)),
100*(J183-MINIFS(J:J,$E:$E,$E183))/(MAXIFS(J:J,$E:$E,$E183)-MINIFS(J:J,$E:$E,$E183))))</f>
        <v/>
      </c>
      <c r="BZ183" s="223" t="str">
        <f t="array" ref="BZ183">IF(K183="","",
IF(INDEX(Settings!$H:$H,MATCH(BZ$1,Settings!$G:$G,0))=TRUE,
100-100*(K183-MINIFS(K:K,$E:$E,$E183))/(MAXIFS(K:K,$E:$E,$E183)-MINIFS(K:K,$E:$E,$E183)),
100*(K183-MINIFS(K:K,$E:$E,$E183))/(MAXIFS(K:K,$E:$E,$E183)-MINIFS(K:K,$E:$E,$E183))))</f>
        <v/>
      </c>
      <c r="CA183" s="223" t="str">
        <f t="array" ref="CA183">IF(L183="","",
IF(INDEX(Settings!$H:$H,MATCH(CA$1,Settings!$G:$G,0))=TRUE,
100-100*(L183-MINIFS(L:L,$E:$E,$E183))/(MAXIFS(L:L,$E:$E,$E183)-MINIFS(L:L,$E:$E,$E183)),
100*(L183-MINIFS(L:L,$E:$E,$E183))/(MAXIFS(L:L,$E:$E,$E183)-MINIFS(L:L,$E:$E,$E183))))</f>
        <v/>
      </c>
      <c r="CB183" s="223" t="str">
        <f t="array" ref="CB183">IF(M183="","",
IF(INDEX(Settings!$H:$H,MATCH(CB$1,Settings!$G:$G,0))=TRUE,
100-100*(M183-MINIFS(M:M,$E:$E,$E183))/(MAXIFS(M:M,$E:$E,$E183)-MINIFS(M:M,$E:$E,$E183)),
100*(M183-MINIFS(M:M,$E:$E,$E183))/(MAXIFS(M:M,$E:$E,$E183)-MINIFS(M:M,$E:$E,$E183))))</f>
        <v/>
      </c>
      <c r="CC183" s="223" t="str">
        <f t="array" ref="CC183">IF(N183="","",
IF(INDEX(Settings!$H:$H,MATCH(CC$1,Settings!$G:$G,0))=TRUE,
100-100*(N183-MINIFS(N:N,$E:$E,$E183))/(MAXIFS(N:N,$E:$E,$E183)-MINIFS(N:N,$E:$E,$E183)),
100*(N183-MINIFS(N:N,$E:$E,$E183))/(MAXIFS(N:N,$E:$E,$E183)-MINIFS(N:N,$E:$E,$E183))))</f>
        <v/>
      </c>
      <c r="CD183" s="223" t="str">
        <f t="array" ref="CD183">IF(O183="","",
IF(INDEX(Settings!$H:$H,MATCH(CD$1,Settings!$G:$G,0))=TRUE,
100-100*(O183-MINIFS(O:O,$E:$E,$E183))/(MAXIFS(O:O,$E:$E,$E183)-MINIFS(O:O,$E:$E,$E183)),
100*(O183-MINIFS(O:O,$E:$E,$E183))/(MAXIFS(O:O,$E:$E,$E183)-MINIFS(O:O,$E:$E,$E183))))</f>
        <v/>
      </c>
      <c r="CE183" s="223" t="str">
        <f t="array" ref="CE183">IF(P183="","",
IF(INDEX(Settings!$H:$H,MATCH(CE$1,Settings!$G:$G,0))=TRUE,
100-100*(P183-MINIFS(P:P,$E:$E,$E183))/(MAXIFS(P:P,$E:$E,$E183)-MINIFS(P:P,$E:$E,$E183)),
100*(P183-MINIFS(P:P,$E:$E,$E183))/(MAXIFS(P:P,$E:$E,$E183)-MINIFS(P:P,$E:$E,$E183))))</f>
        <v/>
      </c>
      <c r="CF183" s="223" t="str">
        <f t="array" ref="CF183">IF(Q183="","",
IF(INDEX(Settings!$H:$H,MATCH(CF$1,Settings!$G:$G,0))=TRUE,
100-100*(Q183-MINIFS(Q:Q,$E:$E,$E183))/(MAXIFS(Q:Q,$E:$E,$E183)-MINIFS(Q:Q,$E:$E,$E183)),
100*(Q183-MINIFS(Q:Q,$E:$E,$E183))/(MAXIFS(Q:Q,$E:$E,$E183)-MINIFS(Q:Q,$E:$E,$E183))))</f>
        <v/>
      </c>
      <c r="CG183" s="223" t="str">
        <f t="array" ref="CG183">IF(R183="","",
IF(INDEX(Settings!$H:$H,MATCH(CG$1,Settings!$G:$G,0))=TRUE,
100-100*(R183-MINIFS(R:R,$E:$E,$E183))/(MAXIFS(R:R,$E:$E,$E183)-MINIFS(R:R,$E:$E,$E183)),
100*(R183-MINIFS(R:R,$E:$E,$E183))/(MAXIFS(R:R,$E:$E,$E183)-MINIFS(R:R,$E:$E,$E183))))</f>
        <v/>
      </c>
      <c r="CH183" s="223" t="str">
        <f t="array" ref="CH183">IF(S183="","",
IF(INDEX(Settings!$H:$H,MATCH(CH$1,Settings!$G:$G,0))=TRUE,
100-100*(S183-MINIFS(S:S,$E:$E,$E183))/(MAXIFS(S:S,$E:$E,$E183)-MINIFS(S:S,$E:$E,$E183)),
100*(S183-MINIFS(S:S,$E:$E,$E183))/(MAXIFS(S:S,$E:$E,$E183)-MINIFS(S:S,$E:$E,$E183))))</f>
        <v/>
      </c>
      <c r="CI183" s="223" t="str">
        <f t="array" ref="CI183">IF(T183="","",
IF(INDEX(Settings!$H:$H,MATCH(CI$1,Settings!$G:$G,0))=TRUE,
100-100*(T183-MINIFS(T:T,$E:$E,$E183))/(MAXIFS(T:T,$E:$E,$E183)-MINIFS(T:T,$E:$E,$E183)),
100*(T183-MINIFS(T:T,$E:$E,$E183))/(MAXIFS(T:T,$E:$E,$E183)-MINIFS(T:T,$E:$E,$E183))))</f>
        <v/>
      </c>
      <c r="CJ183" s="223" t="str">
        <f t="array" ref="CJ183">IF(U183="","",
IF(INDEX(Settings!$H:$H,MATCH(CJ$1,Settings!$G:$G,0))=TRUE,
100-100*(U183-MINIFS(U:U,$E:$E,$E183))/(MAXIFS(U:U,$E:$E,$E183)-MINIFS(U:U,$E:$E,$E183)),
100*(U183-MINIFS(U:U,$E:$E,$E183))/(MAXIFS(U:U,$E:$E,$E183)-MINIFS(U:U,$E:$E,$E183))))</f>
        <v/>
      </c>
      <c r="CK183" s="223" t="str">
        <f t="array" ref="CK183">IF(V183="","",
IF(INDEX(Settings!$H:$H,MATCH(CK$1,Settings!$G:$G,0))=TRUE,
100-100*(V183-MINIFS(V:V,$E:$E,$E183))/(MAXIFS(V:V,$E:$E,$E183)-MINIFS(V:V,$E:$E,$E183)),
100*(V183-MINIFS(V:V,$E:$E,$E183))/(MAXIFS(V:V,$E:$E,$E183)-MINIFS(V:V,$E:$E,$E183))))</f>
        <v/>
      </c>
      <c r="CL183" s="223" t="str">
        <f t="array" ref="CL183">IF(W183="","",
IF(INDEX(Settings!$H:$H,MATCH(CL$1,Settings!$G:$G,0))=TRUE,
100-100*(W183-MINIFS(W:W,$E:$E,$E183))/(MAXIFS(W:W,$E:$E,$E183)-MINIFS(W:W,$E:$E,$E183)),
100*(W183-MINIFS(W:W,$E:$E,$E183))/(MAXIFS(W:W,$E:$E,$E183)-MINIFS(W:W,$E:$E,$E183))))</f>
        <v/>
      </c>
      <c r="CM183" s="223" t="str">
        <f t="array" ref="CM183">IF(X183="","",
IF(INDEX(Settings!$H:$H,MATCH(CM$1,Settings!$G:$G,0))=TRUE,
100-100*(X183-MINIFS(X:X,$E:$E,$E183))/(MAXIFS(X:X,$E:$E,$E183)-MINIFS(X:X,$E:$E,$E183)),
100*(X183-MINIFS(X:X,$E:$E,$E183))/(MAXIFS(X:X,$E:$E,$E183)-MINIFS(X:X,$E:$E,$E183))))</f>
        <v/>
      </c>
      <c r="CN183" s="223" t="str">
        <f t="array" ref="CN183">IF(Y183="","",
IF(INDEX(Settings!$H:$H,MATCH(CN$1,Settings!$G:$G,0))=TRUE,
100-100*(Y183-MINIFS(Y:Y,$E:$E,$E183))/(MAXIFS(Y:Y,$E:$E,$E183)-MINIFS(Y:Y,$E:$E,$E183)),
100*(Y183-MINIFS(Y:Y,$E:$E,$E183))/(MAXIFS(Y:Y,$E:$E,$E183)-MINIFS(Y:Y,$E:$E,$E183))))</f>
        <v/>
      </c>
      <c r="CO183" s="223" t="str">
        <f t="array" ref="CO183">IF(Z183="","",
IF(INDEX(Settings!$H:$H,MATCH(CO$1,Settings!$G:$G,0))=TRUE,
100-100*(Z183-MINIFS(Z:Z,$E:$E,$E183))/(MAXIFS(Z:Z,$E:$E,$E183)-MINIFS(Z:Z,$E:$E,$E183)),
100*(Z183-MINIFS(Z:Z,$E:$E,$E183))/(MAXIFS(Z:Z,$E:$E,$E183)-MINIFS(Z:Z,$E:$E,$E183))))</f>
        <v/>
      </c>
      <c r="CP183" s="223" t="str">
        <f t="array" ref="CP183">IF(AA183="","",
IF(INDEX(Settings!$H:$H,MATCH(CP$1,Settings!$G:$G,0))=TRUE,
100-100*(AA183-MINIFS(AA:AA,$E:$E,$E183))/(MAXIFS(AA:AA,$E:$E,$E183)-MINIFS(AA:AA,$E:$E,$E183)),
100*(AA183-MINIFS(AA:AA,$E:$E,$E183))/(MAXIFS(AA:AA,$E:$E,$E183)-MINIFS(AA:AA,$E:$E,$E183))))</f>
        <v/>
      </c>
      <c r="CQ183" s="223" t="str">
        <f t="array" ref="CQ183">IF(AB183="","",
IF(INDEX(Settings!$H:$H,MATCH(CQ$1,Settings!$G:$G,0))=TRUE,
100-100*(AB183-MINIFS(AB:AB,$E:$E,$E183))/(MAXIFS(AB:AB,$E:$E,$E183)-MINIFS(AB:AB,$E:$E,$E183)),
100*(AB183-MINIFS(AB:AB,$E:$E,$E183))/(MAXIFS(AB:AB,$E:$E,$E183)-MINIFS(AB:AB,$E:$E,$E183))))</f>
        <v/>
      </c>
      <c r="CR183" s="223" t="str">
        <f t="array" ref="CR183">IF(AC183="","",
IF(INDEX(Settings!$H:$H,MATCH(CR$1,Settings!$G:$G,0))=TRUE,
100-100*(AC183-MINIFS(AC:AC,$E:$E,$E183))/(MAXIFS(AC:AC,$E:$E,$E183)-MINIFS(AC:AC,$E:$E,$E183)),
100*(AC183-MINIFS(AC:AC,$E:$E,$E183))/(MAXIFS(AC:AC,$E:$E,$E183)-MINIFS(AC:AC,$E:$E,$E183))))</f>
        <v/>
      </c>
      <c r="CS183" s="223" t="str">
        <f t="array" ref="CS183">IF(AD183="","",
IF(INDEX(Settings!$H:$H,MATCH(CS$1,Settings!$G:$G,0))=TRUE,
100-100*(AD183-MINIFS(AD:AD,$E:$E,$E183))/(MAXIFS(AD:AD,$E:$E,$E183)-MINIFS(AD:AD,$E:$E,$E183)),
100*(AD183-MINIFS(AD:AD,$E:$E,$E183))/(MAXIFS(AD:AD,$E:$E,$E183)-MINIFS(AD:AD,$E:$E,$E183))))</f>
        <v/>
      </c>
      <c r="CT183" s="223" t="str">
        <f t="array" ref="CT183">IF(AE183="","",
IF(INDEX(Settings!$H:$H,MATCH(CT$1,Settings!$G:$G,0))=TRUE,
100-100*(AE183-MINIFS(AE:AE,$E:$E,$E183))/(MAXIFS(AE:AE,$E:$E,$E183)-MINIFS(AE:AE,$E:$E,$E183)),
100*(AE183-MINIFS(AE:AE,$E:$E,$E183))/(MAXIFS(AE:AE,$E:$E,$E183)-MINIFS(AE:AE,$E:$E,$E183))))</f>
        <v/>
      </c>
      <c r="CU183" s="223" t="str">
        <f t="array" ref="CU183">IF(AF183="","",
IF(INDEX(Settings!$H:$H,MATCH(CU$1,Settings!$G:$G,0))=TRUE,
100-100*(AF183-MINIFS(AF:AF,$E:$E,$E183))/(MAXIFS(AF:AF,$E:$E,$E183)-MINIFS(AF:AF,$E:$E,$E183)),
100*(AF183-MINIFS(AF:AF,$E:$E,$E183))/(MAXIFS(AF:AF,$E:$E,$E183)-MINIFS(AF:AF,$E:$E,$E183))))</f>
        <v/>
      </c>
      <c r="CV183" s="223" t="str">
        <f t="array" ref="CV183">IF(AG183="","",
IF(INDEX(Settings!$H:$H,MATCH(CV$1,Settings!$G:$G,0))=TRUE,
100-100*(AG183-MINIFS(AG:AG,$E:$E,$E183))/(MAXIFS(AG:AG,$E:$E,$E183)-MINIFS(AG:AG,$E:$E,$E183)),
100*(AG183-MINIFS(AG:AG,$E:$E,$E183))/(MAXIFS(AG:AG,$E:$E,$E183)-MINIFS(AG:AG,$E:$E,$E183))))</f>
        <v/>
      </c>
      <c r="CW183" s="223" t="str">
        <f t="array" ref="CW183">IF(AH183="","",
IF(INDEX(Settings!$H:$H,MATCH(CW$1,Settings!$G:$G,0))=TRUE,
100-100*(AH183-MINIFS(AH:AH,$E:$E,$E183))/(MAXIFS(AH:AH,$E:$E,$E183)-MINIFS(AH:AH,$E:$E,$E183)),
100*(AH183-MINIFS(AH:AH,$E:$E,$E183))/(MAXIFS(AH:AH,$E:$E,$E183)-MINIFS(AH:AH,$E:$E,$E183))))</f>
        <v/>
      </c>
      <c r="CX183" s="223" t="str">
        <f t="array" ref="CX183">IF(AI183="","",
IF(INDEX(Settings!$H:$H,MATCH(CX$1,Settings!$G:$G,0))=TRUE,
100-100*(AI183-MINIFS(AI:AI,$E:$E,$E183))/(MAXIFS(AI:AI,$E:$E,$E183)-MINIFS(AI:AI,$E:$E,$E183)),
100*(AI183-MINIFS(AI:AI,$E:$E,$E183))/(MAXIFS(AI:AI,$E:$E,$E183)-MINIFS(AI:AI,$E:$E,$E183))))</f>
        <v/>
      </c>
      <c r="CY183" s="223" t="str">
        <f t="array" ref="CY183">IF(AJ183="","",
IF(INDEX(Settings!$H:$H,MATCH(CY$1,Settings!$G:$G,0))=TRUE,
100-100*(AJ183-MINIFS(AJ:AJ,$E:$E,$E183))/(MAXIFS(AJ:AJ,$E:$E,$E183)-MINIFS(AJ:AJ,$E:$E,$E183)),
100*(AJ183-MINIFS(AJ:AJ,$E:$E,$E183))/(MAXIFS(AJ:AJ,$E:$E,$E183)-MINIFS(AJ:AJ,$E:$E,$E183))))</f>
        <v/>
      </c>
      <c r="CZ183" s="223" t="str">
        <f t="array" ref="CZ183">IF(AK183="","",
IF(INDEX(Settings!$H:$H,MATCH(CZ$1,Settings!$G:$G,0))=TRUE,
100-100*(AK183-MINIFS(AK:AK,$E:$E,$E183))/(MAXIFS(AK:AK,$E:$E,$E183)-MINIFS(AK:AK,$E:$E,$E183)),
100*(AK183-MINIFS(AK:AK,$E:$E,$E183))/(MAXIFS(AK:AK,$E:$E,$E183)-MINIFS(AK:AK,$E:$E,$E183))))</f>
        <v/>
      </c>
      <c r="DA183" s="223" t="str">
        <f t="array" ref="DA183">IF(AL183="","",
IF(INDEX(Settings!$H:$H,MATCH(DA$1,Settings!$G:$G,0))=TRUE,
100-100*(AL183-MINIFS(AL:AL,$E:$E,$E183))/(MAXIFS(AL:AL,$E:$E,$E183)-MINIFS(AL:AL,$E:$E,$E183)),
100*(AL183-MINIFS(AL:AL,$E:$E,$E183))/(MAXIFS(AL:AL,$E:$E,$E183)-MINIFS(AL:AL,$E:$E,$E183))))</f>
        <v/>
      </c>
      <c r="DB183" s="223" t="str">
        <f t="array" ref="DB183">IF(AM183="","",
IF(INDEX(Settings!$H:$H,MATCH(DB$1,Settings!$G:$G,0))=TRUE,
100-100*(AM183-MINIFS(AM:AM,$E:$E,$E183))/(MAXIFS(AM:AM,$E:$E,$E183)-MINIFS(AM:AM,$E:$E,$E183)),
100*(AM183-MINIFS(AM:AM,$E:$E,$E183))/(MAXIFS(AM:AM,$E:$E,$E183)-MINIFS(AM:AM,$E:$E,$E183))))</f>
        <v/>
      </c>
      <c r="DC183" s="223" t="str">
        <f t="array" ref="DC183">IF(AN183="","",
IF(INDEX(Settings!$H:$H,MATCH(DC$1,Settings!$G:$G,0))=TRUE,
100-100*(AN183-MINIFS(AN:AN,$E:$E,$E183))/(MAXIFS(AN:AN,$E:$E,$E183)-MINIFS(AN:AN,$E:$E,$E183)),
100*(AN183-MINIFS(AN:AN,$E:$E,$E183))/(MAXIFS(AN:AN,$E:$E,$E183)-MINIFS(AN:AN,$E:$E,$E183))))</f>
        <v/>
      </c>
      <c r="DD183" s="223" t="str">
        <f t="array" ref="DD183">IF(AO183="","",
IF(INDEX(Settings!$H:$H,MATCH(DD$1,Settings!$G:$G,0))=TRUE,
100-100*(AO183-MINIFS(AO:AO,$E:$E,$E183))/(MAXIFS(AO:AO,$E:$E,$E183)-MINIFS(AO:AO,$E:$E,$E183)),
100*(AO183-MINIFS(AO:AO,$E:$E,$E183))/(MAXIFS(AO:AO,$E:$E,$E183)-MINIFS(AO:AO,$E:$E,$E183))))</f>
        <v/>
      </c>
      <c r="DE183" s="223" t="str">
        <f t="array" ref="DE183">IF(AP183="","",
IF(INDEX(Settings!$H:$H,MATCH(DE$1,Settings!$G:$G,0))=TRUE,
100-100*(AP183-MINIFS(AP:AP,$E:$E,$E183))/(MAXIFS(AP:AP,$E:$E,$E183)-MINIFS(AP:AP,$E:$E,$E183)),
100*(AP183-MINIFS(AP:AP,$E:$E,$E183))/(MAXIFS(AP:AP,$E:$E,$E183)-MINIFS(AP:AP,$E:$E,$E183))))</f>
        <v/>
      </c>
      <c r="DF183" s="223" t="str">
        <f t="array" ref="DF183">IF(AQ183="","",
IF(INDEX(Settings!$H:$H,MATCH(DF$1,Settings!$G:$G,0))=TRUE,
100-100*(AQ183-MINIFS(AQ:AQ,$E:$E,$E183))/(MAXIFS(AQ:AQ,$E:$E,$E183)-MINIFS(AQ:AQ,$E:$E,$E183)),
100*(AQ183-MINIFS(AQ:AQ,$E:$E,$E183))/(MAXIFS(AQ:AQ,$E:$E,$E183)-MINIFS(AQ:AQ,$E:$E,$E183))))</f>
        <v/>
      </c>
      <c r="DG183" s="223" t="str">
        <f t="array" ref="DG183">IF(AR183="","",
IF(INDEX(Settings!$H:$H,MATCH(DG$1,Settings!$G:$G,0))=TRUE,
100-100*(AR183-MINIFS(AR:AR,$E:$E,$E183))/(MAXIFS(AR:AR,$E:$E,$E183)-MINIFS(AR:AR,$E:$E,$E183)),
100*(AR183-MINIFS(AR:AR,$E:$E,$E183))/(MAXIFS(AR:AR,$E:$E,$E183)-MINIFS(AR:AR,$E:$E,$E183))))</f>
        <v/>
      </c>
      <c r="DH183" s="223" t="str">
        <f t="array" ref="DH183">IF(AS183="","",
IF(INDEX(Settings!$H:$H,MATCH(DH$1,Settings!$G:$G,0))=TRUE,
100-100*(AS183-MINIFS(AS:AS,$E:$E,$E183))/(MAXIFS(AS:AS,$E:$E,$E183)-MINIFS(AS:AS,$E:$E,$E183)),
100*(AS183-MINIFS(AS:AS,$E:$E,$E183))/(MAXIFS(AS:AS,$E:$E,$E183)-MINIFS(AS:AS,$E:$E,$E183))))</f>
        <v/>
      </c>
      <c r="DI183" s="223" t="str">
        <f t="array" ref="DI183">IF(AT183="","",
IF(INDEX(Settings!$H:$H,MATCH(DI$1,Settings!$G:$G,0))=TRUE,
100-100*(AT183-MINIFS(AT:AT,$E:$E,$E183))/(MAXIFS(AT:AT,$E:$E,$E183)-MINIFS(AT:AT,$E:$E,$E183)),
100*(AT183-MINIFS(AT:AT,$E:$E,$E183))/(MAXIFS(AT:AT,$E:$E,$E183)-MINIFS(AT:AT,$E:$E,$E183))))</f>
        <v/>
      </c>
      <c r="DJ183" s="223" t="str">
        <f t="array" ref="DJ183">IF(AU183="","",
IF(INDEX(Settings!$H:$H,MATCH(DJ$1,Settings!$G:$G,0))=TRUE,
100-100*(AU183-MINIFS(AU:AU,$E:$E,$E183))/(MAXIFS(AU:AU,$E:$E,$E183)-MINIFS(AU:AU,$E:$E,$E183)),
100*(AU183-MINIFS(AU:AU,$E:$E,$E183))/(MAXIFS(AU:AU,$E:$E,$E183)-MINIFS(AU:AU,$E:$E,$E183))))</f>
        <v/>
      </c>
      <c r="DK183" s="223" t="str">
        <f t="array" ref="DK183">IF(AV183="","",
IF(INDEX(Settings!$H:$H,MATCH(DK$1,Settings!$G:$G,0))=TRUE,
100-100*(AV183-MINIFS(AV:AV,$E:$E,$E183))/(MAXIFS(AV:AV,$E:$E,$E183)-MINIFS(AV:AV,$E:$E,$E183)),
100*(AV183-MINIFS(AV:AV,$E:$E,$E183))/(MAXIFS(AV:AV,$E:$E,$E183)-MINIFS(AV:AV,$E:$E,$E183))))</f>
        <v/>
      </c>
      <c r="DL183" s="223" t="str">
        <f t="array" ref="DL183">IF(AW183="","",
IF(INDEX(Settings!$H:$H,MATCH(DL$1,Settings!$G:$G,0))=TRUE,
100-100*(AW183-MINIFS(AW:AW,$E:$E,$E183))/(MAXIFS(AW:AW,$E:$E,$E183)-MINIFS(AW:AW,$E:$E,$E183)),
100*(AW183-MINIFS(AW:AW,$E:$E,$E183))/(MAXIFS(AW:AW,$E:$E,$E183)-MINIFS(AW:AW,$E:$E,$E183))))</f>
        <v/>
      </c>
      <c r="DM183" s="223" t="str">
        <f t="array" ref="DM183">IF(AX183="","",
IF(INDEX(Settings!$H:$H,MATCH(DM$1,Settings!$G:$G,0))=TRUE,
100-100*(AX183-MINIFS(AX:AX,$E:$E,$E183))/(MAXIFS(AX:AX,$E:$E,$E183)-MINIFS(AX:AX,$E:$E,$E183)),
100*(AX183-MINIFS(AX:AX,$E:$E,$E183))/(MAXIFS(AX:AX,$E:$E,$E183)-MINIFS(AX:AX,$E:$E,$E183))))</f>
        <v/>
      </c>
      <c r="DN183" s="223" t="str">
        <f t="array" ref="DN183">IF(AY183="","",
IF(INDEX(Settings!$H:$H,MATCH(DN$1,Settings!$G:$G,0))=TRUE,
100-100*(AY183-MINIFS(AY:AY,$E:$E,$E183))/(MAXIFS(AY:AY,$E:$E,$E183)-MINIFS(AY:AY,$E:$E,$E183)),
100*(AY183-MINIFS(AY:AY,$E:$E,$E183))/(MAXIFS(AY:AY,$E:$E,$E183)-MINIFS(AY:AY,$E:$E,$E183))))</f>
        <v/>
      </c>
      <c r="DO183" s="223" t="str">
        <f t="array" ref="DO183">IF(AZ183="","",
IF(INDEX(Settings!$H:$H,MATCH(DO$1,Settings!$G:$G,0))=TRUE,
100-100*(AZ183-MINIFS(AZ:AZ,$E:$E,$E183))/(MAXIFS(AZ:AZ,$E:$E,$E183)-MINIFS(AZ:AZ,$E:$E,$E183)),
100*(AZ183-MINIFS(AZ:AZ,$E:$E,$E183))/(MAXIFS(AZ:AZ,$E:$E,$E183)-MINIFS(AZ:AZ,$E:$E,$E183))))</f>
        <v/>
      </c>
      <c r="DP183" s="223" t="str">
        <f t="array" ref="DP183">IF(BA183="","",
IF(INDEX(Settings!$H:$H,MATCH(DP$1,Settings!$G:$G,0))=TRUE,
100-100*(BA183-MINIFS(BA:BA,$E:$E,$E183))/(MAXIFS(BA:BA,$E:$E,$E183)-MINIFS(BA:BA,$E:$E,$E183)),
100*(BA183-MINIFS(BA:BA,$E:$E,$E183))/(MAXIFS(BA:BA,$E:$E,$E183)-MINIFS(BA:BA,$E:$E,$E183))))</f>
        <v/>
      </c>
      <c r="DQ183" s="223" t="str">
        <f t="array" ref="DQ183">IF(BB183="","",
IF(INDEX(Settings!$H:$H,MATCH(DQ$1,Settings!$G:$G,0))=TRUE,
100-100*(BB183-MINIFS(BB:BB,$E:$E,$E183))/(MAXIFS(BB:BB,$E:$E,$E183)-MINIFS(BB:BB,$E:$E,$E183)),
100*(BB183-MINIFS(BB:BB,$E:$E,$E183))/(MAXIFS(BB:BB,$E:$E,$E183)-MINIFS(BB:BB,$E:$E,$E183))))</f>
        <v/>
      </c>
      <c r="DR183" s="223" t="str">
        <f t="array" ref="DR183">IF(BC183="","",
IF(INDEX(Settings!$H:$H,MATCH(DR$1,Settings!$G:$G,0))=TRUE,
100-100*(BC183-MINIFS(BC:BC,$E:$E,$E183))/(MAXIFS(BC:BC,$E:$E,$E183)-MINIFS(BC:BC,$E:$E,$E183)),
100*(BC183-MINIFS(BC:BC,$E:$E,$E183))/(MAXIFS(BC:BC,$E:$E,$E183)-MINIFS(BC:BC,$E:$E,$E183))))</f>
        <v/>
      </c>
      <c r="DS183" s="223" t="str">
        <f t="array" ref="DS183">IF(BD183="","",
IF(INDEX(Settings!$H:$H,MATCH(DS$1,Settings!$G:$G,0))=TRUE,
100-100*(BD183-MINIFS(BD:BD,$E:$E,$E183))/(MAXIFS(BD:BD,$E:$E,$E183)-MINIFS(BD:BD,$E:$E,$E183)),
100*(BD183-MINIFS(BD:BD,$E:$E,$E183))/(MAXIFS(BD:BD,$E:$E,$E183)-MINIFS(BD:BD,$E:$E,$E183))))</f>
        <v/>
      </c>
      <c r="DT183" s="223" t="str">
        <f t="array" ref="DT183">IF(BE183="","",
IF(INDEX(Settings!$H:$H,MATCH(DT$1,Settings!$G:$G,0))=TRUE,
100-100*(BE183-MINIFS(BE:BE,$E:$E,$E183))/(MAXIFS(BE:BE,$E:$E,$E183)-MINIFS(BE:BE,$E:$E,$E183)),
100*(BE183-MINIFS(BE:BE,$E:$E,$E183))/(MAXIFS(BE:BE,$E:$E,$E183)-MINIFS(BE:BE,$E:$E,$E183))))</f>
        <v/>
      </c>
      <c r="DU183" s="223" t="str">
        <f t="array" ref="DU183">IF(BF183="","",
IF(INDEX(Settings!$H:$H,MATCH(DU$1,Settings!$G:$G,0))=TRUE,
100-100*(BF183-MINIFS(BF:BF,$E:$E,$E183))/(MAXIFS(BF:BF,$E:$E,$E183)-MINIFS(BF:BF,$E:$E,$E183)),
100*(BF183-MINIFS(BF:BF,$E:$E,$E183))/(MAXIFS(BF:BF,$E:$E,$E183)-MINIFS(BF:BF,$E:$E,$E183))))</f>
        <v/>
      </c>
      <c r="DV183" s="223" t="str">
        <f t="array" ref="DV183">IF(BG183="","",
IF(INDEX(Settings!$H:$H,MATCH(DV$1,Settings!$G:$G,0))=TRUE,
100-100*(BG183-MINIFS(BG:BG,$E:$E,$E183))/(MAXIFS(BG:BG,$E:$E,$E183)-MINIFS(BG:BG,$E:$E,$E183)),
100*(BG183-MINIFS(BG:BG,$E:$E,$E183))/(MAXIFS(BG:BG,$E:$E,$E183)-MINIFS(BG:BG,$E:$E,$E183))))</f>
        <v/>
      </c>
      <c r="DW183" s="223" t="str">
        <f t="array" ref="DW183">IF(BH183="","",
IF(INDEX(Settings!$H:$H,MATCH(DW$1,Settings!$G:$G,0))=TRUE,
100-100*(BH183-MINIFS(BH:BH,$E:$E,$E183))/(MAXIFS(BH:BH,$E:$E,$E183)-MINIFS(BH:BH,$E:$E,$E183)),
100*(BH183-MINIFS(BH:BH,$E:$E,$E183))/(MAXIFS(BH:BH,$E:$E,$E183)-MINIFS(BH:BH,$E:$E,$E183))))</f>
        <v/>
      </c>
      <c r="DX183" s="223" t="str">
        <f t="array" ref="DX183">IF(BI183="","",
IF(INDEX(Settings!$H:$H,MATCH(DX$1,Settings!$G:$G,0))=TRUE,
100-100*(BI183-MINIFS(BI:BI,$E:$E,$E183))/(MAXIFS(BI:BI,$E:$E,$E183)-MINIFS(BI:BI,$E:$E,$E183)),
100*(BI183-MINIFS(BI:BI,$E:$E,$E183))/(MAXIFS(BI:BI,$E:$E,$E183)-MINIFS(BI:BI,$E:$E,$E183))))</f>
        <v/>
      </c>
      <c r="DY183" s="223" t="str">
        <f t="array" ref="DY183">IF(BJ183="","",
IF(INDEX(Settings!$H:$H,MATCH(DY$1,Settings!$G:$G,0))=TRUE,
100-100*(BJ183-MINIFS(BJ:BJ,$E:$E,$E183))/(MAXIFS(BJ:BJ,$E:$E,$E183)-MINIFS(BJ:BJ,$E:$E,$E183)),
100*(BJ183-MINIFS(BJ:BJ,$E:$E,$E183))/(MAXIFS(BJ:BJ,$E:$E,$E183)-MINIFS(BJ:BJ,$E:$E,$E183))))</f>
        <v/>
      </c>
      <c r="DZ183" s="225"/>
      <c r="EA183" s="225"/>
      <c r="EB183" s="225" t="str">
        <f t="shared" si="8"/>
        <v/>
      </c>
      <c r="EC183" s="225" t="str">
        <f t="shared" si="9"/>
        <v/>
      </c>
      <c r="ED183" s="225" t="str">
        <f t="shared" si="10"/>
        <v/>
      </c>
      <c r="EE183" s="225" t="str">
        <f t="shared" si="11"/>
        <v/>
      </c>
      <c r="EF183" s="225" t="str">
        <f t="shared" si="12"/>
        <v/>
      </c>
      <c r="EG183" s="225" t="str">
        <f t="shared" si="13"/>
        <v/>
      </c>
      <c r="EH183" s="225"/>
      <c r="EI183" s="225"/>
      <c r="EJ183" s="225"/>
      <c r="EK183" s="225"/>
      <c r="EL183" s="225"/>
      <c r="EM183" s="225"/>
    </row>
    <row r="184">
      <c r="A184" s="231"/>
      <c r="B184" s="231"/>
      <c r="C184" s="231"/>
      <c r="D184" s="231" t="str">
        <f t="array" ref="D184">IFERROR(INDEX(Profiles!$B:$B,MATCH($A184,Profiles!$A:$A,0)),"")</f>
        <v/>
      </c>
      <c r="E184" s="231"/>
      <c r="F184" s="231"/>
      <c r="G184" s="231"/>
      <c r="H184" s="231"/>
      <c r="I184" s="231" t="str">
        <f>IF(A184="","",IF(Settings!$N$3="DATE",F184&amp;": "&amp;TEXT(B184,"M/DD/YY"),F184&amp;": "&amp;H184))</f>
        <v/>
      </c>
      <c r="J184" s="231"/>
      <c r="K184" s="231"/>
      <c r="L184" s="231"/>
      <c r="M184" s="232" t="str">
        <f t="shared" si="14"/>
        <v/>
      </c>
      <c r="N184" s="231"/>
      <c r="O184" s="231"/>
      <c r="P184" s="231"/>
      <c r="Q184" s="231"/>
      <c r="R184" s="231"/>
      <c r="S184" s="230" t="str">
        <f>IFERROR(VLOOKUP(AF184, 'YOYO IR Scores'!A:C, 3, FALSE), "")
</f>
        <v/>
      </c>
      <c r="T184" s="231"/>
      <c r="U184" s="231"/>
      <c r="V184" s="231"/>
      <c r="W184" s="231"/>
      <c r="X184" s="233" t="str">
        <f t="shared" si="4"/>
        <v/>
      </c>
      <c r="Y184" s="234" t="str">
        <f t="shared" si="5"/>
        <v/>
      </c>
      <c r="Z184" s="234" t="str">
        <f t="shared" si="6"/>
        <v/>
      </c>
      <c r="AA184" s="233" t="str">
        <f t="shared" si="7"/>
        <v/>
      </c>
      <c r="AB184" s="232"/>
      <c r="AC184" s="232"/>
      <c r="AD184" s="232"/>
      <c r="AE184" s="232" t="str">
        <f>IFERROR(VLOOKUP(AF184, 'YOYO IR Scores'!A:C, 2, FALSE), "")</f>
        <v/>
      </c>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t="str">
        <f t="array" ref="BK184">IF(J184="","",
IF(INDEX(Settings!$H:$H,MATCH(BY$1,Settings!$G:$G,0))=TRUE,
100-100*(J184-MIN(J:J))/(MAX(J:J)-MIN(J:J)),
100*(J184-MIN(J:J))/(MAX(J:J)-MIN(J:J))))</f>
        <v/>
      </c>
      <c r="BL184" s="232" t="str">
        <f t="array" ref="BL184">IF(J184="","",
IF(INDEX(Settings!$H:$H,MATCH(BY$1,Settings!$G:$G,0))=TRUE,
100-100*(J184-MINIFS(J:J,$E:$E,$E184))/(MAXIFS(J:J,$E:$E,$E184)-MINIFS(J:J,$E:$E,$E184)),
100*(J184-MINIFS(J:J,$E:$E,$E184))/(MAXIFS(J:J,$E:$E,$E184)-MINIFS(J:J,$E:$E,$E184))))</f>
        <v/>
      </c>
      <c r="BM184" s="232" t="str">
        <f t="array" ref="BM184">IF(J184="","",
IF(INDEX(Settings!$H:$H,MATCH(BY$1,Settings!$G:$G,0))=TRUE,
100-100*(J184-MINIFS(J:J,$E:$E,$E184,$I:$I,$I184))/(MAXIFS(J:J,$E:$E,$E184,$I:$I,$I184)-MINIFS(J:J,$E:$E,$E184,$I:$I,$I184)),
100*(J184-MINIFS(J:J,$E:$E,$E184,$I:$I,$I184))/(MAXIFS(J:J,$E:$E,$E184,$I:$I,$I184)-MINIFS(J:J,$E:$E,$E184,$I:$I,$I184))))</f>
        <v/>
      </c>
      <c r="BN184" s="231" t="str">
        <f t="array" ref="BN184">IF(J184="","",
IF(INDEX(Settings!$H:$H,MATCH(BY$1,Settings!$G:$G,0))=TRUE,
100-100*PERCENTRANK(J:J,J184),
100*PERCENTRANK(J:J,J184)))</f>
        <v/>
      </c>
      <c r="BO184" s="231" t="str">
        <f>IFERROR(__xludf.DUMMYFUNCTION("IF(J184="""","""",
IF(INDEX(Settings!$H:$H,MATCH(BY$1,Settings!$G:$G,0))=TRUE,
100-100*PERCENTRANK(FILTER(J:J,$E:$E=$E184),J184),
100*PERCENTRANK(FILTER(J:J,$E:$E=$E184),J184)))"),"")</f>
        <v/>
      </c>
      <c r="BP184" s="231" t="str">
        <f>IFERROR(__xludf.DUMMYFUNCTION("IF(J184="""","""",
IF(INDEX(Settings!$H:$H,MATCH(BY$1,Settings!$G:$G,0))=TRUE,
100-100*PERCENTRANK(FILTER(J:J,$E:$E=$E184,$I:$I=$I184),J184),
100*PERCENTRANK(FILTER(J:J,$E:$E=$E184,$I:$I=$I184),J184)))"),"")</f>
        <v/>
      </c>
      <c r="BQ184" s="233" t="str">
        <f t="array" ref="BQ184">IF(J184="","",
IF(INDEX(Settings!$H:$H,MATCH(BY$1,Settings!$G:$G,0))=TRUE,
-1*(J184-AVERAGE(J:J))/STDEV(J:J),
(J184-AVERAGE(J:J))/STDEV(J:J)))</f>
        <v/>
      </c>
      <c r="BR184" s="233" t="str">
        <f>IFERROR(__xludf.DUMMYFUNCTION("IF(J184="""","""",
IF(INDEX(Settings!$H:$H,MATCH(BY$1,Settings!$G:$G,0))=TRUE,
-1*(J184-AVERAGEIFS(J:J,$E:$E,$E184))/STDEV(FILTER(J:J,$E:$E=$E184)),
(J184-AVERAGEIFS(J:J,$E:$E,$E184))/STDEV(FILTER(J:J,$E:$E=$E184))))"),"")</f>
        <v/>
      </c>
      <c r="BS184" s="233"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1"/>
      <c r="BX184" s="231"/>
      <c r="BY184" s="232" t="str">
        <f t="array" ref="BY184">IF(J184="","",
IF(INDEX(Settings!$H:$H,MATCH(BY$1,Settings!$G:$G,0))=TRUE,
100-100*(J184-MINIFS(J:J,$E:$E,$E184))/(MAXIFS(J:J,$E:$E,$E184)-MINIFS(J:J,$E:$E,$E184)),
100*(J184-MINIFS(J:J,$E:$E,$E184))/(MAXIFS(J:J,$E:$E,$E184)-MINIFS(J:J,$E:$E,$E184))))</f>
        <v/>
      </c>
      <c r="BZ184" s="232" t="str">
        <f t="array" ref="BZ184">IF(K184="","",
IF(INDEX(Settings!$H:$H,MATCH(BZ$1,Settings!$G:$G,0))=TRUE,
100-100*(K184-MINIFS(K:K,$E:$E,$E184))/(MAXIFS(K:K,$E:$E,$E184)-MINIFS(K:K,$E:$E,$E184)),
100*(K184-MINIFS(K:K,$E:$E,$E184))/(MAXIFS(K:K,$E:$E,$E184)-MINIFS(K:K,$E:$E,$E184))))</f>
        <v/>
      </c>
      <c r="CA184" s="232" t="str">
        <f t="array" ref="CA184">IF(L184="","",
IF(INDEX(Settings!$H:$H,MATCH(CA$1,Settings!$G:$G,0))=TRUE,
100-100*(L184-MINIFS(L:L,$E:$E,$E184))/(MAXIFS(L:L,$E:$E,$E184)-MINIFS(L:L,$E:$E,$E184)),
100*(L184-MINIFS(L:L,$E:$E,$E184))/(MAXIFS(L:L,$E:$E,$E184)-MINIFS(L:L,$E:$E,$E184))))</f>
        <v/>
      </c>
      <c r="CB184" s="232" t="str">
        <f t="array" ref="CB184">IF(M184="","",
IF(INDEX(Settings!$H:$H,MATCH(CB$1,Settings!$G:$G,0))=TRUE,
100-100*(M184-MINIFS(M:M,$E:$E,$E184))/(MAXIFS(M:M,$E:$E,$E184)-MINIFS(M:M,$E:$E,$E184)),
100*(M184-MINIFS(M:M,$E:$E,$E184))/(MAXIFS(M:M,$E:$E,$E184)-MINIFS(M:M,$E:$E,$E184))))</f>
        <v/>
      </c>
      <c r="CC184" s="232" t="str">
        <f t="array" ref="CC184">IF(N184="","",
IF(INDEX(Settings!$H:$H,MATCH(CC$1,Settings!$G:$G,0))=TRUE,
100-100*(N184-MINIFS(N:N,$E:$E,$E184))/(MAXIFS(N:N,$E:$E,$E184)-MINIFS(N:N,$E:$E,$E184)),
100*(N184-MINIFS(N:N,$E:$E,$E184))/(MAXIFS(N:N,$E:$E,$E184)-MINIFS(N:N,$E:$E,$E184))))</f>
        <v/>
      </c>
      <c r="CD184" s="232" t="str">
        <f t="array" ref="CD184">IF(O184="","",
IF(INDEX(Settings!$H:$H,MATCH(CD$1,Settings!$G:$G,0))=TRUE,
100-100*(O184-MINIFS(O:O,$E:$E,$E184))/(MAXIFS(O:O,$E:$E,$E184)-MINIFS(O:O,$E:$E,$E184)),
100*(O184-MINIFS(O:O,$E:$E,$E184))/(MAXIFS(O:O,$E:$E,$E184)-MINIFS(O:O,$E:$E,$E184))))</f>
        <v/>
      </c>
      <c r="CE184" s="232" t="str">
        <f t="array" ref="CE184">IF(P184="","",
IF(INDEX(Settings!$H:$H,MATCH(CE$1,Settings!$G:$G,0))=TRUE,
100-100*(P184-MINIFS(P:P,$E:$E,$E184))/(MAXIFS(P:P,$E:$E,$E184)-MINIFS(P:P,$E:$E,$E184)),
100*(P184-MINIFS(P:P,$E:$E,$E184))/(MAXIFS(P:P,$E:$E,$E184)-MINIFS(P:P,$E:$E,$E184))))</f>
        <v/>
      </c>
      <c r="CF184" s="232" t="str">
        <f t="array" ref="CF184">IF(Q184="","",
IF(INDEX(Settings!$H:$H,MATCH(CF$1,Settings!$G:$G,0))=TRUE,
100-100*(Q184-MINIFS(Q:Q,$E:$E,$E184))/(MAXIFS(Q:Q,$E:$E,$E184)-MINIFS(Q:Q,$E:$E,$E184)),
100*(Q184-MINIFS(Q:Q,$E:$E,$E184))/(MAXIFS(Q:Q,$E:$E,$E184)-MINIFS(Q:Q,$E:$E,$E184))))</f>
        <v/>
      </c>
      <c r="CG184" s="232" t="str">
        <f t="array" ref="CG184">IF(R184="","",
IF(INDEX(Settings!$H:$H,MATCH(CG$1,Settings!$G:$G,0))=TRUE,
100-100*(R184-MINIFS(R:R,$E:$E,$E184))/(MAXIFS(R:R,$E:$E,$E184)-MINIFS(R:R,$E:$E,$E184)),
100*(R184-MINIFS(R:R,$E:$E,$E184))/(MAXIFS(R:R,$E:$E,$E184)-MINIFS(R:R,$E:$E,$E184))))</f>
        <v/>
      </c>
      <c r="CH184" s="232" t="str">
        <f t="array" ref="CH184">IF(S184="","",
IF(INDEX(Settings!$H:$H,MATCH(CH$1,Settings!$G:$G,0))=TRUE,
100-100*(S184-MINIFS(S:S,$E:$E,$E184))/(MAXIFS(S:S,$E:$E,$E184)-MINIFS(S:S,$E:$E,$E184)),
100*(S184-MINIFS(S:S,$E:$E,$E184))/(MAXIFS(S:S,$E:$E,$E184)-MINIFS(S:S,$E:$E,$E184))))</f>
        <v/>
      </c>
      <c r="CI184" s="232" t="str">
        <f t="array" ref="CI184">IF(T184="","",
IF(INDEX(Settings!$H:$H,MATCH(CI$1,Settings!$G:$G,0))=TRUE,
100-100*(T184-MINIFS(T:T,$E:$E,$E184))/(MAXIFS(T:T,$E:$E,$E184)-MINIFS(T:T,$E:$E,$E184)),
100*(T184-MINIFS(T:T,$E:$E,$E184))/(MAXIFS(T:T,$E:$E,$E184)-MINIFS(T:T,$E:$E,$E184))))</f>
        <v/>
      </c>
      <c r="CJ184" s="232" t="str">
        <f t="array" ref="CJ184">IF(U184="","",
IF(INDEX(Settings!$H:$H,MATCH(CJ$1,Settings!$G:$G,0))=TRUE,
100-100*(U184-MINIFS(U:U,$E:$E,$E184))/(MAXIFS(U:U,$E:$E,$E184)-MINIFS(U:U,$E:$E,$E184)),
100*(U184-MINIFS(U:U,$E:$E,$E184))/(MAXIFS(U:U,$E:$E,$E184)-MINIFS(U:U,$E:$E,$E184))))</f>
        <v/>
      </c>
      <c r="CK184" s="232" t="str">
        <f t="array" ref="CK184">IF(V184="","",
IF(INDEX(Settings!$H:$H,MATCH(CK$1,Settings!$G:$G,0))=TRUE,
100-100*(V184-MINIFS(V:V,$E:$E,$E184))/(MAXIFS(V:V,$E:$E,$E184)-MINIFS(V:V,$E:$E,$E184)),
100*(V184-MINIFS(V:V,$E:$E,$E184))/(MAXIFS(V:V,$E:$E,$E184)-MINIFS(V:V,$E:$E,$E184))))</f>
        <v/>
      </c>
      <c r="CL184" s="232" t="str">
        <f t="array" ref="CL184">IF(W184="","",
IF(INDEX(Settings!$H:$H,MATCH(CL$1,Settings!$G:$G,0))=TRUE,
100-100*(W184-MINIFS(W:W,$E:$E,$E184))/(MAXIFS(W:W,$E:$E,$E184)-MINIFS(W:W,$E:$E,$E184)),
100*(W184-MINIFS(W:W,$E:$E,$E184))/(MAXIFS(W:W,$E:$E,$E184)-MINIFS(W:W,$E:$E,$E184))))</f>
        <v/>
      </c>
      <c r="CM184" s="232" t="str">
        <f t="array" ref="CM184">IF(X184="","",
IF(INDEX(Settings!$H:$H,MATCH(CM$1,Settings!$G:$G,0))=TRUE,
100-100*(X184-MINIFS(X:X,$E:$E,$E184))/(MAXIFS(X:X,$E:$E,$E184)-MINIFS(X:X,$E:$E,$E184)),
100*(X184-MINIFS(X:X,$E:$E,$E184))/(MAXIFS(X:X,$E:$E,$E184)-MINIFS(X:X,$E:$E,$E184))))</f>
        <v/>
      </c>
      <c r="CN184" s="232" t="str">
        <f t="array" ref="CN184">IF(Y184="","",
IF(INDEX(Settings!$H:$H,MATCH(CN$1,Settings!$G:$G,0))=TRUE,
100-100*(Y184-MINIFS(Y:Y,$E:$E,$E184))/(MAXIFS(Y:Y,$E:$E,$E184)-MINIFS(Y:Y,$E:$E,$E184)),
100*(Y184-MINIFS(Y:Y,$E:$E,$E184))/(MAXIFS(Y:Y,$E:$E,$E184)-MINIFS(Y:Y,$E:$E,$E184))))</f>
        <v/>
      </c>
      <c r="CO184" s="232" t="str">
        <f t="array" ref="CO184">IF(Z184="","",
IF(INDEX(Settings!$H:$H,MATCH(CO$1,Settings!$G:$G,0))=TRUE,
100-100*(Z184-MINIFS(Z:Z,$E:$E,$E184))/(MAXIFS(Z:Z,$E:$E,$E184)-MINIFS(Z:Z,$E:$E,$E184)),
100*(Z184-MINIFS(Z:Z,$E:$E,$E184))/(MAXIFS(Z:Z,$E:$E,$E184)-MINIFS(Z:Z,$E:$E,$E184))))</f>
        <v/>
      </c>
      <c r="CP184" s="232" t="str">
        <f t="array" ref="CP184">IF(AA184="","",
IF(INDEX(Settings!$H:$H,MATCH(CP$1,Settings!$G:$G,0))=TRUE,
100-100*(AA184-MINIFS(AA:AA,$E:$E,$E184))/(MAXIFS(AA:AA,$E:$E,$E184)-MINIFS(AA:AA,$E:$E,$E184)),
100*(AA184-MINIFS(AA:AA,$E:$E,$E184))/(MAXIFS(AA:AA,$E:$E,$E184)-MINIFS(AA:AA,$E:$E,$E184))))</f>
        <v/>
      </c>
      <c r="CQ184" s="232" t="str">
        <f t="array" ref="CQ184">IF(AB184="","",
IF(INDEX(Settings!$H:$H,MATCH(CQ$1,Settings!$G:$G,0))=TRUE,
100-100*(AB184-MINIFS(AB:AB,$E:$E,$E184))/(MAXIFS(AB:AB,$E:$E,$E184)-MINIFS(AB:AB,$E:$E,$E184)),
100*(AB184-MINIFS(AB:AB,$E:$E,$E184))/(MAXIFS(AB:AB,$E:$E,$E184)-MINIFS(AB:AB,$E:$E,$E184))))</f>
        <v/>
      </c>
      <c r="CR184" s="232" t="str">
        <f t="array" ref="CR184">IF(AC184="","",
IF(INDEX(Settings!$H:$H,MATCH(CR$1,Settings!$G:$G,0))=TRUE,
100-100*(AC184-MINIFS(AC:AC,$E:$E,$E184))/(MAXIFS(AC:AC,$E:$E,$E184)-MINIFS(AC:AC,$E:$E,$E184)),
100*(AC184-MINIFS(AC:AC,$E:$E,$E184))/(MAXIFS(AC:AC,$E:$E,$E184)-MINIFS(AC:AC,$E:$E,$E184))))</f>
        <v/>
      </c>
      <c r="CS184" s="232" t="str">
        <f t="array" ref="CS184">IF(AD184="","",
IF(INDEX(Settings!$H:$H,MATCH(CS$1,Settings!$G:$G,0))=TRUE,
100-100*(AD184-MINIFS(AD:AD,$E:$E,$E184))/(MAXIFS(AD:AD,$E:$E,$E184)-MINIFS(AD:AD,$E:$E,$E184)),
100*(AD184-MINIFS(AD:AD,$E:$E,$E184))/(MAXIFS(AD:AD,$E:$E,$E184)-MINIFS(AD:AD,$E:$E,$E184))))</f>
        <v/>
      </c>
      <c r="CT184" s="232" t="str">
        <f t="array" ref="CT184">IF(AE184="","",
IF(INDEX(Settings!$H:$H,MATCH(CT$1,Settings!$G:$G,0))=TRUE,
100-100*(AE184-MINIFS(AE:AE,$E:$E,$E184))/(MAXIFS(AE:AE,$E:$E,$E184)-MINIFS(AE:AE,$E:$E,$E184)),
100*(AE184-MINIFS(AE:AE,$E:$E,$E184))/(MAXIFS(AE:AE,$E:$E,$E184)-MINIFS(AE:AE,$E:$E,$E184))))</f>
        <v/>
      </c>
      <c r="CU184" s="232" t="str">
        <f t="array" ref="CU184">IF(AF184="","",
IF(INDEX(Settings!$H:$H,MATCH(CU$1,Settings!$G:$G,0))=TRUE,
100-100*(AF184-MINIFS(AF:AF,$E:$E,$E184))/(MAXIFS(AF:AF,$E:$E,$E184)-MINIFS(AF:AF,$E:$E,$E184)),
100*(AF184-MINIFS(AF:AF,$E:$E,$E184))/(MAXIFS(AF:AF,$E:$E,$E184)-MINIFS(AF:AF,$E:$E,$E184))))</f>
        <v/>
      </c>
      <c r="CV184" s="232" t="str">
        <f t="array" ref="CV184">IF(AG184="","",
IF(INDEX(Settings!$H:$H,MATCH(CV$1,Settings!$G:$G,0))=TRUE,
100-100*(AG184-MINIFS(AG:AG,$E:$E,$E184))/(MAXIFS(AG:AG,$E:$E,$E184)-MINIFS(AG:AG,$E:$E,$E184)),
100*(AG184-MINIFS(AG:AG,$E:$E,$E184))/(MAXIFS(AG:AG,$E:$E,$E184)-MINIFS(AG:AG,$E:$E,$E184))))</f>
        <v/>
      </c>
      <c r="CW184" s="232" t="str">
        <f t="array" ref="CW184">IF(AH184="","",
IF(INDEX(Settings!$H:$H,MATCH(CW$1,Settings!$G:$G,0))=TRUE,
100-100*(AH184-MINIFS(AH:AH,$E:$E,$E184))/(MAXIFS(AH:AH,$E:$E,$E184)-MINIFS(AH:AH,$E:$E,$E184)),
100*(AH184-MINIFS(AH:AH,$E:$E,$E184))/(MAXIFS(AH:AH,$E:$E,$E184)-MINIFS(AH:AH,$E:$E,$E184))))</f>
        <v/>
      </c>
      <c r="CX184" s="232" t="str">
        <f t="array" ref="CX184">IF(AI184="","",
IF(INDEX(Settings!$H:$H,MATCH(CX$1,Settings!$G:$G,0))=TRUE,
100-100*(AI184-MINIFS(AI:AI,$E:$E,$E184))/(MAXIFS(AI:AI,$E:$E,$E184)-MINIFS(AI:AI,$E:$E,$E184)),
100*(AI184-MINIFS(AI:AI,$E:$E,$E184))/(MAXIFS(AI:AI,$E:$E,$E184)-MINIFS(AI:AI,$E:$E,$E184))))</f>
        <v/>
      </c>
      <c r="CY184" s="232" t="str">
        <f t="array" ref="CY184">IF(AJ184="","",
IF(INDEX(Settings!$H:$H,MATCH(CY$1,Settings!$G:$G,0))=TRUE,
100-100*(AJ184-MINIFS(AJ:AJ,$E:$E,$E184))/(MAXIFS(AJ:AJ,$E:$E,$E184)-MINIFS(AJ:AJ,$E:$E,$E184)),
100*(AJ184-MINIFS(AJ:AJ,$E:$E,$E184))/(MAXIFS(AJ:AJ,$E:$E,$E184)-MINIFS(AJ:AJ,$E:$E,$E184))))</f>
        <v/>
      </c>
      <c r="CZ184" s="232" t="str">
        <f t="array" ref="CZ184">IF(AK184="","",
IF(INDEX(Settings!$H:$H,MATCH(CZ$1,Settings!$G:$G,0))=TRUE,
100-100*(AK184-MINIFS(AK:AK,$E:$E,$E184))/(MAXIFS(AK:AK,$E:$E,$E184)-MINIFS(AK:AK,$E:$E,$E184)),
100*(AK184-MINIFS(AK:AK,$E:$E,$E184))/(MAXIFS(AK:AK,$E:$E,$E184)-MINIFS(AK:AK,$E:$E,$E184))))</f>
        <v/>
      </c>
      <c r="DA184" s="232" t="str">
        <f t="array" ref="DA184">IF(AL184="","",
IF(INDEX(Settings!$H:$H,MATCH(DA$1,Settings!$G:$G,0))=TRUE,
100-100*(AL184-MINIFS(AL:AL,$E:$E,$E184))/(MAXIFS(AL:AL,$E:$E,$E184)-MINIFS(AL:AL,$E:$E,$E184)),
100*(AL184-MINIFS(AL:AL,$E:$E,$E184))/(MAXIFS(AL:AL,$E:$E,$E184)-MINIFS(AL:AL,$E:$E,$E184))))</f>
        <v/>
      </c>
      <c r="DB184" s="232" t="str">
        <f t="array" ref="DB184">IF(AM184="","",
IF(INDEX(Settings!$H:$H,MATCH(DB$1,Settings!$G:$G,0))=TRUE,
100-100*(AM184-MINIFS(AM:AM,$E:$E,$E184))/(MAXIFS(AM:AM,$E:$E,$E184)-MINIFS(AM:AM,$E:$E,$E184)),
100*(AM184-MINIFS(AM:AM,$E:$E,$E184))/(MAXIFS(AM:AM,$E:$E,$E184)-MINIFS(AM:AM,$E:$E,$E184))))</f>
        <v/>
      </c>
      <c r="DC184" s="232" t="str">
        <f t="array" ref="DC184">IF(AN184="","",
IF(INDEX(Settings!$H:$H,MATCH(DC$1,Settings!$G:$G,0))=TRUE,
100-100*(AN184-MINIFS(AN:AN,$E:$E,$E184))/(MAXIFS(AN:AN,$E:$E,$E184)-MINIFS(AN:AN,$E:$E,$E184)),
100*(AN184-MINIFS(AN:AN,$E:$E,$E184))/(MAXIFS(AN:AN,$E:$E,$E184)-MINIFS(AN:AN,$E:$E,$E184))))</f>
        <v/>
      </c>
      <c r="DD184" s="232" t="str">
        <f t="array" ref="DD184">IF(AO184="","",
IF(INDEX(Settings!$H:$H,MATCH(DD$1,Settings!$G:$G,0))=TRUE,
100-100*(AO184-MINIFS(AO:AO,$E:$E,$E184))/(MAXIFS(AO:AO,$E:$E,$E184)-MINIFS(AO:AO,$E:$E,$E184)),
100*(AO184-MINIFS(AO:AO,$E:$E,$E184))/(MAXIFS(AO:AO,$E:$E,$E184)-MINIFS(AO:AO,$E:$E,$E184))))</f>
        <v/>
      </c>
      <c r="DE184" s="232" t="str">
        <f t="array" ref="DE184">IF(AP184="","",
IF(INDEX(Settings!$H:$H,MATCH(DE$1,Settings!$G:$G,0))=TRUE,
100-100*(AP184-MINIFS(AP:AP,$E:$E,$E184))/(MAXIFS(AP:AP,$E:$E,$E184)-MINIFS(AP:AP,$E:$E,$E184)),
100*(AP184-MINIFS(AP:AP,$E:$E,$E184))/(MAXIFS(AP:AP,$E:$E,$E184)-MINIFS(AP:AP,$E:$E,$E184))))</f>
        <v/>
      </c>
      <c r="DF184" s="232" t="str">
        <f t="array" ref="DF184">IF(AQ184="","",
IF(INDEX(Settings!$H:$H,MATCH(DF$1,Settings!$G:$G,0))=TRUE,
100-100*(AQ184-MINIFS(AQ:AQ,$E:$E,$E184))/(MAXIFS(AQ:AQ,$E:$E,$E184)-MINIFS(AQ:AQ,$E:$E,$E184)),
100*(AQ184-MINIFS(AQ:AQ,$E:$E,$E184))/(MAXIFS(AQ:AQ,$E:$E,$E184)-MINIFS(AQ:AQ,$E:$E,$E184))))</f>
        <v/>
      </c>
      <c r="DG184" s="232" t="str">
        <f t="array" ref="DG184">IF(AR184="","",
IF(INDEX(Settings!$H:$H,MATCH(DG$1,Settings!$G:$G,0))=TRUE,
100-100*(AR184-MINIFS(AR:AR,$E:$E,$E184))/(MAXIFS(AR:AR,$E:$E,$E184)-MINIFS(AR:AR,$E:$E,$E184)),
100*(AR184-MINIFS(AR:AR,$E:$E,$E184))/(MAXIFS(AR:AR,$E:$E,$E184)-MINIFS(AR:AR,$E:$E,$E184))))</f>
        <v/>
      </c>
      <c r="DH184" s="232" t="str">
        <f t="array" ref="DH184">IF(AS184="","",
IF(INDEX(Settings!$H:$H,MATCH(DH$1,Settings!$G:$G,0))=TRUE,
100-100*(AS184-MINIFS(AS:AS,$E:$E,$E184))/(MAXIFS(AS:AS,$E:$E,$E184)-MINIFS(AS:AS,$E:$E,$E184)),
100*(AS184-MINIFS(AS:AS,$E:$E,$E184))/(MAXIFS(AS:AS,$E:$E,$E184)-MINIFS(AS:AS,$E:$E,$E184))))</f>
        <v/>
      </c>
      <c r="DI184" s="232" t="str">
        <f t="array" ref="DI184">IF(AT184="","",
IF(INDEX(Settings!$H:$H,MATCH(DI$1,Settings!$G:$G,0))=TRUE,
100-100*(AT184-MINIFS(AT:AT,$E:$E,$E184))/(MAXIFS(AT:AT,$E:$E,$E184)-MINIFS(AT:AT,$E:$E,$E184)),
100*(AT184-MINIFS(AT:AT,$E:$E,$E184))/(MAXIFS(AT:AT,$E:$E,$E184)-MINIFS(AT:AT,$E:$E,$E184))))</f>
        <v/>
      </c>
      <c r="DJ184" s="232" t="str">
        <f t="array" ref="DJ184">IF(AU184="","",
IF(INDEX(Settings!$H:$H,MATCH(DJ$1,Settings!$G:$G,0))=TRUE,
100-100*(AU184-MINIFS(AU:AU,$E:$E,$E184))/(MAXIFS(AU:AU,$E:$E,$E184)-MINIFS(AU:AU,$E:$E,$E184)),
100*(AU184-MINIFS(AU:AU,$E:$E,$E184))/(MAXIFS(AU:AU,$E:$E,$E184)-MINIFS(AU:AU,$E:$E,$E184))))</f>
        <v/>
      </c>
      <c r="DK184" s="232" t="str">
        <f t="array" ref="DK184">IF(AV184="","",
IF(INDEX(Settings!$H:$H,MATCH(DK$1,Settings!$G:$G,0))=TRUE,
100-100*(AV184-MINIFS(AV:AV,$E:$E,$E184))/(MAXIFS(AV:AV,$E:$E,$E184)-MINIFS(AV:AV,$E:$E,$E184)),
100*(AV184-MINIFS(AV:AV,$E:$E,$E184))/(MAXIFS(AV:AV,$E:$E,$E184)-MINIFS(AV:AV,$E:$E,$E184))))</f>
        <v/>
      </c>
      <c r="DL184" s="232" t="str">
        <f t="array" ref="DL184">IF(AW184="","",
IF(INDEX(Settings!$H:$H,MATCH(DL$1,Settings!$G:$G,0))=TRUE,
100-100*(AW184-MINIFS(AW:AW,$E:$E,$E184))/(MAXIFS(AW:AW,$E:$E,$E184)-MINIFS(AW:AW,$E:$E,$E184)),
100*(AW184-MINIFS(AW:AW,$E:$E,$E184))/(MAXIFS(AW:AW,$E:$E,$E184)-MINIFS(AW:AW,$E:$E,$E184))))</f>
        <v/>
      </c>
      <c r="DM184" s="232" t="str">
        <f t="array" ref="DM184">IF(AX184="","",
IF(INDEX(Settings!$H:$H,MATCH(DM$1,Settings!$G:$G,0))=TRUE,
100-100*(AX184-MINIFS(AX:AX,$E:$E,$E184))/(MAXIFS(AX:AX,$E:$E,$E184)-MINIFS(AX:AX,$E:$E,$E184)),
100*(AX184-MINIFS(AX:AX,$E:$E,$E184))/(MAXIFS(AX:AX,$E:$E,$E184)-MINIFS(AX:AX,$E:$E,$E184))))</f>
        <v/>
      </c>
      <c r="DN184" s="232" t="str">
        <f t="array" ref="DN184">IF(AY184="","",
IF(INDEX(Settings!$H:$H,MATCH(DN$1,Settings!$G:$G,0))=TRUE,
100-100*(AY184-MINIFS(AY:AY,$E:$E,$E184))/(MAXIFS(AY:AY,$E:$E,$E184)-MINIFS(AY:AY,$E:$E,$E184)),
100*(AY184-MINIFS(AY:AY,$E:$E,$E184))/(MAXIFS(AY:AY,$E:$E,$E184)-MINIFS(AY:AY,$E:$E,$E184))))</f>
        <v/>
      </c>
      <c r="DO184" s="232" t="str">
        <f t="array" ref="DO184">IF(AZ184="","",
IF(INDEX(Settings!$H:$H,MATCH(DO$1,Settings!$G:$G,0))=TRUE,
100-100*(AZ184-MINIFS(AZ:AZ,$E:$E,$E184))/(MAXIFS(AZ:AZ,$E:$E,$E184)-MINIFS(AZ:AZ,$E:$E,$E184)),
100*(AZ184-MINIFS(AZ:AZ,$E:$E,$E184))/(MAXIFS(AZ:AZ,$E:$E,$E184)-MINIFS(AZ:AZ,$E:$E,$E184))))</f>
        <v/>
      </c>
      <c r="DP184" s="232" t="str">
        <f t="array" ref="DP184">IF(BA184="","",
IF(INDEX(Settings!$H:$H,MATCH(DP$1,Settings!$G:$G,0))=TRUE,
100-100*(BA184-MINIFS(BA:BA,$E:$E,$E184))/(MAXIFS(BA:BA,$E:$E,$E184)-MINIFS(BA:BA,$E:$E,$E184)),
100*(BA184-MINIFS(BA:BA,$E:$E,$E184))/(MAXIFS(BA:BA,$E:$E,$E184)-MINIFS(BA:BA,$E:$E,$E184))))</f>
        <v/>
      </c>
      <c r="DQ184" s="232" t="str">
        <f t="array" ref="DQ184">IF(BB184="","",
IF(INDEX(Settings!$H:$H,MATCH(DQ$1,Settings!$G:$G,0))=TRUE,
100-100*(BB184-MINIFS(BB:BB,$E:$E,$E184))/(MAXIFS(BB:BB,$E:$E,$E184)-MINIFS(BB:BB,$E:$E,$E184)),
100*(BB184-MINIFS(BB:BB,$E:$E,$E184))/(MAXIFS(BB:BB,$E:$E,$E184)-MINIFS(BB:BB,$E:$E,$E184))))</f>
        <v/>
      </c>
      <c r="DR184" s="232" t="str">
        <f t="array" ref="DR184">IF(BC184="","",
IF(INDEX(Settings!$H:$H,MATCH(DR$1,Settings!$G:$G,0))=TRUE,
100-100*(BC184-MINIFS(BC:BC,$E:$E,$E184))/(MAXIFS(BC:BC,$E:$E,$E184)-MINIFS(BC:BC,$E:$E,$E184)),
100*(BC184-MINIFS(BC:BC,$E:$E,$E184))/(MAXIFS(BC:BC,$E:$E,$E184)-MINIFS(BC:BC,$E:$E,$E184))))</f>
        <v/>
      </c>
      <c r="DS184" s="232" t="str">
        <f t="array" ref="DS184">IF(BD184="","",
IF(INDEX(Settings!$H:$H,MATCH(DS$1,Settings!$G:$G,0))=TRUE,
100-100*(BD184-MINIFS(BD:BD,$E:$E,$E184))/(MAXIFS(BD:BD,$E:$E,$E184)-MINIFS(BD:BD,$E:$E,$E184)),
100*(BD184-MINIFS(BD:BD,$E:$E,$E184))/(MAXIFS(BD:BD,$E:$E,$E184)-MINIFS(BD:BD,$E:$E,$E184))))</f>
        <v/>
      </c>
      <c r="DT184" s="232" t="str">
        <f t="array" ref="DT184">IF(BE184="","",
IF(INDEX(Settings!$H:$H,MATCH(DT$1,Settings!$G:$G,0))=TRUE,
100-100*(BE184-MINIFS(BE:BE,$E:$E,$E184))/(MAXIFS(BE:BE,$E:$E,$E184)-MINIFS(BE:BE,$E:$E,$E184)),
100*(BE184-MINIFS(BE:BE,$E:$E,$E184))/(MAXIFS(BE:BE,$E:$E,$E184)-MINIFS(BE:BE,$E:$E,$E184))))</f>
        <v/>
      </c>
      <c r="DU184" s="232" t="str">
        <f t="array" ref="DU184">IF(BF184="","",
IF(INDEX(Settings!$H:$H,MATCH(DU$1,Settings!$G:$G,0))=TRUE,
100-100*(BF184-MINIFS(BF:BF,$E:$E,$E184))/(MAXIFS(BF:BF,$E:$E,$E184)-MINIFS(BF:BF,$E:$E,$E184)),
100*(BF184-MINIFS(BF:BF,$E:$E,$E184))/(MAXIFS(BF:BF,$E:$E,$E184)-MINIFS(BF:BF,$E:$E,$E184))))</f>
        <v/>
      </c>
      <c r="DV184" s="232" t="str">
        <f t="array" ref="DV184">IF(BG184="","",
IF(INDEX(Settings!$H:$H,MATCH(DV$1,Settings!$G:$G,0))=TRUE,
100-100*(BG184-MINIFS(BG:BG,$E:$E,$E184))/(MAXIFS(BG:BG,$E:$E,$E184)-MINIFS(BG:BG,$E:$E,$E184)),
100*(BG184-MINIFS(BG:BG,$E:$E,$E184))/(MAXIFS(BG:BG,$E:$E,$E184)-MINIFS(BG:BG,$E:$E,$E184))))</f>
        <v/>
      </c>
      <c r="DW184" s="232" t="str">
        <f t="array" ref="DW184">IF(BH184="","",
IF(INDEX(Settings!$H:$H,MATCH(DW$1,Settings!$G:$G,0))=TRUE,
100-100*(BH184-MINIFS(BH:BH,$E:$E,$E184))/(MAXIFS(BH:BH,$E:$E,$E184)-MINIFS(BH:BH,$E:$E,$E184)),
100*(BH184-MINIFS(BH:BH,$E:$E,$E184))/(MAXIFS(BH:BH,$E:$E,$E184)-MINIFS(BH:BH,$E:$E,$E184))))</f>
        <v/>
      </c>
      <c r="DX184" s="232" t="str">
        <f t="array" ref="DX184">IF(BI184="","",
IF(INDEX(Settings!$H:$H,MATCH(DX$1,Settings!$G:$G,0))=TRUE,
100-100*(BI184-MINIFS(BI:BI,$E:$E,$E184))/(MAXIFS(BI:BI,$E:$E,$E184)-MINIFS(BI:BI,$E:$E,$E184)),
100*(BI184-MINIFS(BI:BI,$E:$E,$E184))/(MAXIFS(BI:BI,$E:$E,$E184)-MINIFS(BI:BI,$E:$E,$E184))))</f>
        <v/>
      </c>
      <c r="DY184" s="232" t="str">
        <f t="array" ref="DY184">IF(BJ184="","",
IF(INDEX(Settings!$H:$H,MATCH(DY$1,Settings!$G:$G,0))=TRUE,
100-100*(BJ184-MINIFS(BJ:BJ,$E:$E,$E184))/(MAXIFS(BJ:BJ,$E:$E,$E184)-MINIFS(BJ:BJ,$E:$E,$E184)),
100*(BJ184-MINIFS(BJ:BJ,$E:$E,$E184))/(MAXIFS(BJ:BJ,$E:$E,$E184)-MINIFS(BJ:BJ,$E:$E,$E184))))</f>
        <v/>
      </c>
      <c r="DZ184" s="234"/>
      <c r="EA184" s="234"/>
      <c r="EB184" s="234" t="str">
        <f t="shared" si="8"/>
        <v/>
      </c>
      <c r="EC184" s="234" t="str">
        <f t="shared" si="9"/>
        <v/>
      </c>
      <c r="ED184" s="234" t="str">
        <f t="shared" si="10"/>
        <v/>
      </c>
      <c r="EE184" s="234" t="str">
        <f t="shared" si="11"/>
        <v/>
      </c>
      <c r="EF184" s="234" t="str">
        <f t="shared" si="12"/>
        <v/>
      </c>
      <c r="EG184" s="234" t="str">
        <f t="shared" si="13"/>
        <v/>
      </c>
      <c r="EH184" s="234"/>
      <c r="EI184" s="234"/>
      <c r="EJ184" s="234"/>
      <c r="EK184" s="234"/>
      <c r="EL184" s="234"/>
      <c r="EM184" s="234"/>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3" t="str">
        <f t="shared" si="14"/>
        <v/>
      </c>
      <c r="N185" s="49"/>
      <c r="O185" s="49"/>
      <c r="P185" s="49"/>
      <c r="Q185" s="49"/>
      <c r="R185" s="49"/>
      <c r="S185" s="222" t="str">
        <f>IFERROR(VLOOKUP(AF185, 'YOYO IR Scores'!A:C, 3, FALSE), "")
</f>
        <v/>
      </c>
      <c r="T185" s="49"/>
      <c r="U185" s="49"/>
      <c r="V185" s="49"/>
      <c r="W185" s="49"/>
      <c r="X185" s="224" t="str">
        <f t="shared" si="4"/>
        <v/>
      </c>
      <c r="Y185" s="225" t="str">
        <f t="shared" si="5"/>
        <v/>
      </c>
      <c r="Z185" s="225" t="str">
        <f t="shared" si="6"/>
        <v/>
      </c>
      <c r="AA185" s="224" t="str">
        <f t="shared" si="7"/>
        <v/>
      </c>
      <c r="AB185" s="223"/>
      <c r="AC185" s="223"/>
      <c r="AD185" s="223"/>
      <c r="AE185" s="223" t="str">
        <f>IFERROR(VLOOKUP(AF185, 'YOYO IR Scores'!A:C, 2, FALSE), "")</f>
        <v/>
      </c>
      <c r="AF185" s="223"/>
      <c r="AG185" s="223"/>
      <c r="AH185" s="223"/>
      <c r="AI185" s="223"/>
      <c r="AJ185" s="223"/>
      <c r="AK185" s="223"/>
      <c r="AL185" s="223"/>
      <c r="AM185" s="223"/>
      <c r="AN185" s="223"/>
      <c r="AO185" s="223"/>
      <c r="AP185" s="223"/>
      <c r="AQ185" s="223"/>
      <c r="AR185" s="223"/>
      <c r="AS185" s="223"/>
      <c r="AT185" s="223"/>
      <c r="AU185" s="223"/>
      <c r="AV185" s="223"/>
      <c r="AW185" s="223"/>
      <c r="AX185" s="223"/>
      <c r="AY185" s="223"/>
      <c r="AZ185" s="223"/>
      <c r="BA185" s="223"/>
      <c r="BB185" s="223"/>
      <c r="BC185" s="223"/>
      <c r="BD185" s="223"/>
      <c r="BE185" s="223"/>
      <c r="BF185" s="223"/>
      <c r="BG185" s="223"/>
      <c r="BH185" s="223"/>
      <c r="BI185" s="223"/>
      <c r="BJ185" s="223"/>
      <c r="BK185" s="223" t="str">
        <f t="array" ref="BK185">IF(J185="","",
IF(INDEX(Settings!$H:$H,MATCH(BY$1,Settings!$G:$G,0))=TRUE,
100-100*(J185-MIN(J:J))/(MAX(J:J)-MIN(J:J)),
100*(J185-MIN(J:J))/(MAX(J:J)-MIN(J:J))))</f>
        <v/>
      </c>
      <c r="BL185" s="223" t="str">
        <f t="array" ref="BL185">IF(J185="","",
IF(INDEX(Settings!$H:$H,MATCH(BY$1,Settings!$G:$G,0))=TRUE,
100-100*(J185-MINIFS(J:J,$E:$E,$E185))/(MAXIFS(J:J,$E:$E,$E185)-MINIFS(J:J,$E:$E,$E185)),
100*(J185-MINIFS(J:J,$E:$E,$E185))/(MAXIFS(J:J,$E:$E,$E185)-MINIFS(J:J,$E:$E,$E185))))</f>
        <v/>
      </c>
      <c r="BM185" s="223"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4" t="str">
        <f t="array" ref="BQ185">IF(J185="","",
IF(INDEX(Settings!$H:$H,MATCH(BY$1,Settings!$G:$G,0))=TRUE,
-1*(J185-AVERAGE(J:J))/STDEV(J:J),
(J185-AVERAGE(J:J))/STDEV(J:J)))</f>
        <v/>
      </c>
      <c r="BR185" s="224" t="str">
        <f>IFERROR(__xludf.DUMMYFUNCTION("IF(J185="""","""",
IF(INDEX(Settings!$H:$H,MATCH(BY$1,Settings!$G:$G,0))=TRUE,
-1*(J185-AVERAGEIFS(J:J,$E:$E,$E185))/STDEV(FILTER(J:J,$E:$E=$E185)),
(J185-AVERAGEIFS(J:J,$E:$E,$E185))/STDEV(FILTER(J:J,$E:$E=$E185))))"),"")</f>
        <v/>
      </c>
      <c r="BS185" s="224"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3" t="str">
        <f t="array" ref="BY185">IF(J185="","",
IF(INDEX(Settings!$H:$H,MATCH(BY$1,Settings!$G:$G,0))=TRUE,
100-100*(J185-MINIFS(J:J,$E:$E,$E185))/(MAXIFS(J:J,$E:$E,$E185)-MINIFS(J:J,$E:$E,$E185)),
100*(J185-MINIFS(J:J,$E:$E,$E185))/(MAXIFS(J:J,$E:$E,$E185)-MINIFS(J:J,$E:$E,$E185))))</f>
        <v/>
      </c>
      <c r="BZ185" s="223" t="str">
        <f t="array" ref="BZ185">IF(K185="","",
IF(INDEX(Settings!$H:$H,MATCH(BZ$1,Settings!$G:$G,0))=TRUE,
100-100*(K185-MINIFS(K:K,$E:$E,$E185))/(MAXIFS(K:K,$E:$E,$E185)-MINIFS(K:K,$E:$E,$E185)),
100*(K185-MINIFS(K:K,$E:$E,$E185))/(MAXIFS(K:K,$E:$E,$E185)-MINIFS(K:K,$E:$E,$E185))))</f>
        <v/>
      </c>
      <c r="CA185" s="223" t="str">
        <f t="array" ref="CA185">IF(L185="","",
IF(INDEX(Settings!$H:$H,MATCH(CA$1,Settings!$G:$G,0))=TRUE,
100-100*(L185-MINIFS(L:L,$E:$E,$E185))/(MAXIFS(L:L,$E:$E,$E185)-MINIFS(L:L,$E:$E,$E185)),
100*(L185-MINIFS(L:L,$E:$E,$E185))/(MAXIFS(L:L,$E:$E,$E185)-MINIFS(L:L,$E:$E,$E185))))</f>
        <v/>
      </c>
      <c r="CB185" s="223" t="str">
        <f t="array" ref="CB185">IF(M185="","",
IF(INDEX(Settings!$H:$H,MATCH(CB$1,Settings!$G:$G,0))=TRUE,
100-100*(M185-MINIFS(M:M,$E:$E,$E185))/(MAXIFS(M:M,$E:$E,$E185)-MINIFS(M:M,$E:$E,$E185)),
100*(M185-MINIFS(M:M,$E:$E,$E185))/(MAXIFS(M:M,$E:$E,$E185)-MINIFS(M:M,$E:$E,$E185))))</f>
        <v/>
      </c>
      <c r="CC185" s="223" t="str">
        <f t="array" ref="CC185">IF(N185="","",
IF(INDEX(Settings!$H:$H,MATCH(CC$1,Settings!$G:$G,0))=TRUE,
100-100*(N185-MINIFS(N:N,$E:$E,$E185))/(MAXIFS(N:N,$E:$E,$E185)-MINIFS(N:N,$E:$E,$E185)),
100*(N185-MINIFS(N:N,$E:$E,$E185))/(MAXIFS(N:N,$E:$E,$E185)-MINIFS(N:N,$E:$E,$E185))))</f>
        <v/>
      </c>
      <c r="CD185" s="223" t="str">
        <f t="array" ref="CD185">IF(O185="","",
IF(INDEX(Settings!$H:$H,MATCH(CD$1,Settings!$G:$G,0))=TRUE,
100-100*(O185-MINIFS(O:O,$E:$E,$E185))/(MAXIFS(O:O,$E:$E,$E185)-MINIFS(O:O,$E:$E,$E185)),
100*(O185-MINIFS(O:O,$E:$E,$E185))/(MAXIFS(O:O,$E:$E,$E185)-MINIFS(O:O,$E:$E,$E185))))</f>
        <v/>
      </c>
      <c r="CE185" s="223" t="str">
        <f t="array" ref="CE185">IF(P185="","",
IF(INDEX(Settings!$H:$H,MATCH(CE$1,Settings!$G:$G,0))=TRUE,
100-100*(P185-MINIFS(P:P,$E:$E,$E185))/(MAXIFS(P:P,$E:$E,$E185)-MINIFS(P:P,$E:$E,$E185)),
100*(P185-MINIFS(P:P,$E:$E,$E185))/(MAXIFS(P:P,$E:$E,$E185)-MINIFS(P:P,$E:$E,$E185))))</f>
        <v/>
      </c>
      <c r="CF185" s="223" t="str">
        <f t="array" ref="CF185">IF(Q185="","",
IF(INDEX(Settings!$H:$H,MATCH(CF$1,Settings!$G:$G,0))=TRUE,
100-100*(Q185-MINIFS(Q:Q,$E:$E,$E185))/(MAXIFS(Q:Q,$E:$E,$E185)-MINIFS(Q:Q,$E:$E,$E185)),
100*(Q185-MINIFS(Q:Q,$E:$E,$E185))/(MAXIFS(Q:Q,$E:$E,$E185)-MINIFS(Q:Q,$E:$E,$E185))))</f>
        <v/>
      </c>
      <c r="CG185" s="223" t="str">
        <f t="array" ref="CG185">IF(R185="","",
IF(INDEX(Settings!$H:$H,MATCH(CG$1,Settings!$G:$G,0))=TRUE,
100-100*(R185-MINIFS(R:R,$E:$E,$E185))/(MAXIFS(R:R,$E:$E,$E185)-MINIFS(R:R,$E:$E,$E185)),
100*(R185-MINIFS(R:R,$E:$E,$E185))/(MAXIFS(R:R,$E:$E,$E185)-MINIFS(R:R,$E:$E,$E185))))</f>
        <v/>
      </c>
      <c r="CH185" s="223" t="str">
        <f t="array" ref="CH185">IF(S185="","",
IF(INDEX(Settings!$H:$H,MATCH(CH$1,Settings!$G:$G,0))=TRUE,
100-100*(S185-MINIFS(S:S,$E:$E,$E185))/(MAXIFS(S:S,$E:$E,$E185)-MINIFS(S:S,$E:$E,$E185)),
100*(S185-MINIFS(S:S,$E:$E,$E185))/(MAXIFS(S:S,$E:$E,$E185)-MINIFS(S:S,$E:$E,$E185))))</f>
        <v/>
      </c>
      <c r="CI185" s="223" t="str">
        <f t="array" ref="CI185">IF(T185="","",
IF(INDEX(Settings!$H:$H,MATCH(CI$1,Settings!$G:$G,0))=TRUE,
100-100*(T185-MINIFS(T:T,$E:$E,$E185))/(MAXIFS(T:T,$E:$E,$E185)-MINIFS(T:T,$E:$E,$E185)),
100*(T185-MINIFS(T:T,$E:$E,$E185))/(MAXIFS(T:T,$E:$E,$E185)-MINIFS(T:T,$E:$E,$E185))))</f>
        <v/>
      </c>
      <c r="CJ185" s="223" t="str">
        <f t="array" ref="CJ185">IF(U185="","",
IF(INDEX(Settings!$H:$H,MATCH(CJ$1,Settings!$G:$G,0))=TRUE,
100-100*(U185-MINIFS(U:U,$E:$E,$E185))/(MAXIFS(U:U,$E:$E,$E185)-MINIFS(U:U,$E:$E,$E185)),
100*(U185-MINIFS(U:U,$E:$E,$E185))/(MAXIFS(U:U,$E:$E,$E185)-MINIFS(U:U,$E:$E,$E185))))</f>
        <v/>
      </c>
      <c r="CK185" s="223" t="str">
        <f t="array" ref="CK185">IF(V185="","",
IF(INDEX(Settings!$H:$H,MATCH(CK$1,Settings!$G:$G,0))=TRUE,
100-100*(V185-MINIFS(V:V,$E:$E,$E185))/(MAXIFS(V:V,$E:$E,$E185)-MINIFS(V:V,$E:$E,$E185)),
100*(V185-MINIFS(V:V,$E:$E,$E185))/(MAXIFS(V:V,$E:$E,$E185)-MINIFS(V:V,$E:$E,$E185))))</f>
        <v/>
      </c>
      <c r="CL185" s="223" t="str">
        <f t="array" ref="CL185">IF(W185="","",
IF(INDEX(Settings!$H:$H,MATCH(CL$1,Settings!$G:$G,0))=TRUE,
100-100*(W185-MINIFS(W:W,$E:$E,$E185))/(MAXIFS(W:W,$E:$E,$E185)-MINIFS(W:W,$E:$E,$E185)),
100*(W185-MINIFS(W:W,$E:$E,$E185))/(MAXIFS(W:W,$E:$E,$E185)-MINIFS(W:W,$E:$E,$E185))))</f>
        <v/>
      </c>
      <c r="CM185" s="223" t="str">
        <f t="array" ref="CM185">IF(X185="","",
IF(INDEX(Settings!$H:$H,MATCH(CM$1,Settings!$G:$G,0))=TRUE,
100-100*(X185-MINIFS(X:X,$E:$E,$E185))/(MAXIFS(X:X,$E:$E,$E185)-MINIFS(X:X,$E:$E,$E185)),
100*(X185-MINIFS(X:X,$E:$E,$E185))/(MAXIFS(X:X,$E:$E,$E185)-MINIFS(X:X,$E:$E,$E185))))</f>
        <v/>
      </c>
      <c r="CN185" s="223" t="str">
        <f t="array" ref="CN185">IF(Y185="","",
IF(INDEX(Settings!$H:$H,MATCH(CN$1,Settings!$G:$G,0))=TRUE,
100-100*(Y185-MINIFS(Y:Y,$E:$E,$E185))/(MAXIFS(Y:Y,$E:$E,$E185)-MINIFS(Y:Y,$E:$E,$E185)),
100*(Y185-MINIFS(Y:Y,$E:$E,$E185))/(MAXIFS(Y:Y,$E:$E,$E185)-MINIFS(Y:Y,$E:$E,$E185))))</f>
        <v/>
      </c>
      <c r="CO185" s="223" t="str">
        <f t="array" ref="CO185">IF(Z185="","",
IF(INDEX(Settings!$H:$H,MATCH(CO$1,Settings!$G:$G,0))=TRUE,
100-100*(Z185-MINIFS(Z:Z,$E:$E,$E185))/(MAXIFS(Z:Z,$E:$E,$E185)-MINIFS(Z:Z,$E:$E,$E185)),
100*(Z185-MINIFS(Z:Z,$E:$E,$E185))/(MAXIFS(Z:Z,$E:$E,$E185)-MINIFS(Z:Z,$E:$E,$E185))))</f>
        <v/>
      </c>
      <c r="CP185" s="223" t="str">
        <f t="array" ref="CP185">IF(AA185="","",
IF(INDEX(Settings!$H:$H,MATCH(CP$1,Settings!$G:$G,0))=TRUE,
100-100*(AA185-MINIFS(AA:AA,$E:$E,$E185))/(MAXIFS(AA:AA,$E:$E,$E185)-MINIFS(AA:AA,$E:$E,$E185)),
100*(AA185-MINIFS(AA:AA,$E:$E,$E185))/(MAXIFS(AA:AA,$E:$E,$E185)-MINIFS(AA:AA,$E:$E,$E185))))</f>
        <v/>
      </c>
      <c r="CQ185" s="223" t="str">
        <f t="array" ref="CQ185">IF(AB185="","",
IF(INDEX(Settings!$H:$H,MATCH(CQ$1,Settings!$G:$G,0))=TRUE,
100-100*(AB185-MINIFS(AB:AB,$E:$E,$E185))/(MAXIFS(AB:AB,$E:$E,$E185)-MINIFS(AB:AB,$E:$E,$E185)),
100*(AB185-MINIFS(AB:AB,$E:$E,$E185))/(MAXIFS(AB:AB,$E:$E,$E185)-MINIFS(AB:AB,$E:$E,$E185))))</f>
        <v/>
      </c>
      <c r="CR185" s="223" t="str">
        <f t="array" ref="CR185">IF(AC185="","",
IF(INDEX(Settings!$H:$H,MATCH(CR$1,Settings!$G:$G,0))=TRUE,
100-100*(AC185-MINIFS(AC:AC,$E:$E,$E185))/(MAXIFS(AC:AC,$E:$E,$E185)-MINIFS(AC:AC,$E:$E,$E185)),
100*(AC185-MINIFS(AC:AC,$E:$E,$E185))/(MAXIFS(AC:AC,$E:$E,$E185)-MINIFS(AC:AC,$E:$E,$E185))))</f>
        <v/>
      </c>
      <c r="CS185" s="223" t="str">
        <f t="array" ref="CS185">IF(AD185="","",
IF(INDEX(Settings!$H:$H,MATCH(CS$1,Settings!$G:$G,0))=TRUE,
100-100*(AD185-MINIFS(AD:AD,$E:$E,$E185))/(MAXIFS(AD:AD,$E:$E,$E185)-MINIFS(AD:AD,$E:$E,$E185)),
100*(AD185-MINIFS(AD:AD,$E:$E,$E185))/(MAXIFS(AD:AD,$E:$E,$E185)-MINIFS(AD:AD,$E:$E,$E185))))</f>
        <v/>
      </c>
      <c r="CT185" s="223" t="str">
        <f t="array" ref="CT185">IF(AE185="","",
IF(INDEX(Settings!$H:$H,MATCH(CT$1,Settings!$G:$G,0))=TRUE,
100-100*(AE185-MINIFS(AE:AE,$E:$E,$E185))/(MAXIFS(AE:AE,$E:$E,$E185)-MINIFS(AE:AE,$E:$E,$E185)),
100*(AE185-MINIFS(AE:AE,$E:$E,$E185))/(MAXIFS(AE:AE,$E:$E,$E185)-MINIFS(AE:AE,$E:$E,$E185))))</f>
        <v/>
      </c>
      <c r="CU185" s="223" t="str">
        <f t="array" ref="CU185">IF(AF185="","",
IF(INDEX(Settings!$H:$H,MATCH(CU$1,Settings!$G:$G,0))=TRUE,
100-100*(AF185-MINIFS(AF:AF,$E:$E,$E185))/(MAXIFS(AF:AF,$E:$E,$E185)-MINIFS(AF:AF,$E:$E,$E185)),
100*(AF185-MINIFS(AF:AF,$E:$E,$E185))/(MAXIFS(AF:AF,$E:$E,$E185)-MINIFS(AF:AF,$E:$E,$E185))))</f>
        <v/>
      </c>
      <c r="CV185" s="223" t="str">
        <f t="array" ref="CV185">IF(AG185="","",
IF(INDEX(Settings!$H:$H,MATCH(CV$1,Settings!$G:$G,0))=TRUE,
100-100*(AG185-MINIFS(AG:AG,$E:$E,$E185))/(MAXIFS(AG:AG,$E:$E,$E185)-MINIFS(AG:AG,$E:$E,$E185)),
100*(AG185-MINIFS(AG:AG,$E:$E,$E185))/(MAXIFS(AG:AG,$E:$E,$E185)-MINIFS(AG:AG,$E:$E,$E185))))</f>
        <v/>
      </c>
      <c r="CW185" s="223" t="str">
        <f t="array" ref="CW185">IF(AH185="","",
IF(INDEX(Settings!$H:$H,MATCH(CW$1,Settings!$G:$G,0))=TRUE,
100-100*(AH185-MINIFS(AH:AH,$E:$E,$E185))/(MAXIFS(AH:AH,$E:$E,$E185)-MINIFS(AH:AH,$E:$E,$E185)),
100*(AH185-MINIFS(AH:AH,$E:$E,$E185))/(MAXIFS(AH:AH,$E:$E,$E185)-MINIFS(AH:AH,$E:$E,$E185))))</f>
        <v/>
      </c>
      <c r="CX185" s="223" t="str">
        <f t="array" ref="CX185">IF(AI185="","",
IF(INDEX(Settings!$H:$H,MATCH(CX$1,Settings!$G:$G,0))=TRUE,
100-100*(AI185-MINIFS(AI:AI,$E:$E,$E185))/(MAXIFS(AI:AI,$E:$E,$E185)-MINIFS(AI:AI,$E:$E,$E185)),
100*(AI185-MINIFS(AI:AI,$E:$E,$E185))/(MAXIFS(AI:AI,$E:$E,$E185)-MINIFS(AI:AI,$E:$E,$E185))))</f>
        <v/>
      </c>
      <c r="CY185" s="223" t="str">
        <f t="array" ref="CY185">IF(AJ185="","",
IF(INDEX(Settings!$H:$H,MATCH(CY$1,Settings!$G:$G,0))=TRUE,
100-100*(AJ185-MINIFS(AJ:AJ,$E:$E,$E185))/(MAXIFS(AJ:AJ,$E:$E,$E185)-MINIFS(AJ:AJ,$E:$E,$E185)),
100*(AJ185-MINIFS(AJ:AJ,$E:$E,$E185))/(MAXIFS(AJ:AJ,$E:$E,$E185)-MINIFS(AJ:AJ,$E:$E,$E185))))</f>
        <v/>
      </c>
      <c r="CZ185" s="223" t="str">
        <f t="array" ref="CZ185">IF(AK185="","",
IF(INDEX(Settings!$H:$H,MATCH(CZ$1,Settings!$G:$G,0))=TRUE,
100-100*(AK185-MINIFS(AK:AK,$E:$E,$E185))/(MAXIFS(AK:AK,$E:$E,$E185)-MINIFS(AK:AK,$E:$E,$E185)),
100*(AK185-MINIFS(AK:AK,$E:$E,$E185))/(MAXIFS(AK:AK,$E:$E,$E185)-MINIFS(AK:AK,$E:$E,$E185))))</f>
        <v/>
      </c>
      <c r="DA185" s="223" t="str">
        <f t="array" ref="DA185">IF(AL185="","",
IF(INDEX(Settings!$H:$H,MATCH(DA$1,Settings!$G:$G,0))=TRUE,
100-100*(AL185-MINIFS(AL:AL,$E:$E,$E185))/(MAXIFS(AL:AL,$E:$E,$E185)-MINIFS(AL:AL,$E:$E,$E185)),
100*(AL185-MINIFS(AL:AL,$E:$E,$E185))/(MAXIFS(AL:AL,$E:$E,$E185)-MINIFS(AL:AL,$E:$E,$E185))))</f>
        <v/>
      </c>
      <c r="DB185" s="223" t="str">
        <f t="array" ref="DB185">IF(AM185="","",
IF(INDEX(Settings!$H:$H,MATCH(DB$1,Settings!$G:$G,0))=TRUE,
100-100*(AM185-MINIFS(AM:AM,$E:$E,$E185))/(MAXIFS(AM:AM,$E:$E,$E185)-MINIFS(AM:AM,$E:$E,$E185)),
100*(AM185-MINIFS(AM:AM,$E:$E,$E185))/(MAXIFS(AM:AM,$E:$E,$E185)-MINIFS(AM:AM,$E:$E,$E185))))</f>
        <v/>
      </c>
      <c r="DC185" s="223" t="str">
        <f t="array" ref="DC185">IF(AN185="","",
IF(INDEX(Settings!$H:$H,MATCH(DC$1,Settings!$G:$G,0))=TRUE,
100-100*(AN185-MINIFS(AN:AN,$E:$E,$E185))/(MAXIFS(AN:AN,$E:$E,$E185)-MINIFS(AN:AN,$E:$E,$E185)),
100*(AN185-MINIFS(AN:AN,$E:$E,$E185))/(MAXIFS(AN:AN,$E:$E,$E185)-MINIFS(AN:AN,$E:$E,$E185))))</f>
        <v/>
      </c>
      <c r="DD185" s="223" t="str">
        <f t="array" ref="DD185">IF(AO185="","",
IF(INDEX(Settings!$H:$H,MATCH(DD$1,Settings!$G:$G,0))=TRUE,
100-100*(AO185-MINIFS(AO:AO,$E:$E,$E185))/(MAXIFS(AO:AO,$E:$E,$E185)-MINIFS(AO:AO,$E:$E,$E185)),
100*(AO185-MINIFS(AO:AO,$E:$E,$E185))/(MAXIFS(AO:AO,$E:$E,$E185)-MINIFS(AO:AO,$E:$E,$E185))))</f>
        <v/>
      </c>
      <c r="DE185" s="223" t="str">
        <f t="array" ref="DE185">IF(AP185="","",
IF(INDEX(Settings!$H:$H,MATCH(DE$1,Settings!$G:$G,0))=TRUE,
100-100*(AP185-MINIFS(AP:AP,$E:$E,$E185))/(MAXIFS(AP:AP,$E:$E,$E185)-MINIFS(AP:AP,$E:$E,$E185)),
100*(AP185-MINIFS(AP:AP,$E:$E,$E185))/(MAXIFS(AP:AP,$E:$E,$E185)-MINIFS(AP:AP,$E:$E,$E185))))</f>
        <v/>
      </c>
      <c r="DF185" s="223" t="str">
        <f t="array" ref="DF185">IF(AQ185="","",
IF(INDEX(Settings!$H:$H,MATCH(DF$1,Settings!$G:$G,0))=TRUE,
100-100*(AQ185-MINIFS(AQ:AQ,$E:$E,$E185))/(MAXIFS(AQ:AQ,$E:$E,$E185)-MINIFS(AQ:AQ,$E:$E,$E185)),
100*(AQ185-MINIFS(AQ:AQ,$E:$E,$E185))/(MAXIFS(AQ:AQ,$E:$E,$E185)-MINIFS(AQ:AQ,$E:$E,$E185))))</f>
        <v/>
      </c>
      <c r="DG185" s="223" t="str">
        <f t="array" ref="DG185">IF(AR185="","",
IF(INDEX(Settings!$H:$H,MATCH(DG$1,Settings!$G:$G,0))=TRUE,
100-100*(AR185-MINIFS(AR:AR,$E:$E,$E185))/(MAXIFS(AR:AR,$E:$E,$E185)-MINIFS(AR:AR,$E:$E,$E185)),
100*(AR185-MINIFS(AR:AR,$E:$E,$E185))/(MAXIFS(AR:AR,$E:$E,$E185)-MINIFS(AR:AR,$E:$E,$E185))))</f>
        <v/>
      </c>
      <c r="DH185" s="223" t="str">
        <f t="array" ref="DH185">IF(AS185="","",
IF(INDEX(Settings!$H:$H,MATCH(DH$1,Settings!$G:$G,0))=TRUE,
100-100*(AS185-MINIFS(AS:AS,$E:$E,$E185))/(MAXIFS(AS:AS,$E:$E,$E185)-MINIFS(AS:AS,$E:$E,$E185)),
100*(AS185-MINIFS(AS:AS,$E:$E,$E185))/(MAXIFS(AS:AS,$E:$E,$E185)-MINIFS(AS:AS,$E:$E,$E185))))</f>
        <v/>
      </c>
      <c r="DI185" s="223" t="str">
        <f t="array" ref="DI185">IF(AT185="","",
IF(INDEX(Settings!$H:$H,MATCH(DI$1,Settings!$G:$G,0))=TRUE,
100-100*(AT185-MINIFS(AT:AT,$E:$E,$E185))/(MAXIFS(AT:AT,$E:$E,$E185)-MINIFS(AT:AT,$E:$E,$E185)),
100*(AT185-MINIFS(AT:AT,$E:$E,$E185))/(MAXIFS(AT:AT,$E:$E,$E185)-MINIFS(AT:AT,$E:$E,$E185))))</f>
        <v/>
      </c>
      <c r="DJ185" s="223" t="str">
        <f t="array" ref="DJ185">IF(AU185="","",
IF(INDEX(Settings!$H:$H,MATCH(DJ$1,Settings!$G:$G,0))=TRUE,
100-100*(AU185-MINIFS(AU:AU,$E:$E,$E185))/(MAXIFS(AU:AU,$E:$E,$E185)-MINIFS(AU:AU,$E:$E,$E185)),
100*(AU185-MINIFS(AU:AU,$E:$E,$E185))/(MAXIFS(AU:AU,$E:$E,$E185)-MINIFS(AU:AU,$E:$E,$E185))))</f>
        <v/>
      </c>
      <c r="DK185" s="223" t="str">
        <f t="array" ref="DK185">IF(AV185="","",
IF(INDEX(Settings!$H:$H,MATCH(DK$1,Settings!$G:$G,0))=TRUE,
100-100*(AV185-MINIFS(AV:AV,$E:$E,$E185))/(MAXIFS(AV:AV,$E:$E,$E185)-MINIFS(AV:AV,$E:$E,$E185)),
100*(AV185-MINIFS(AV:AV,$E:$E,$E185))/(MAXIFS(AV:AV,$E:$E,$E185)-MINIFS(AV:AV,$E:$E,$E185))))</f>
        <v/>
      </c>
      <c r="DL185" s="223" t="str">
        <f t="array" ref="DL185">IF(AW185="","",
IF(INDEX(Settings!$H:$H,MATCH(DL$1,Settings!$G:$G,0))=TRUE,
100-100*(AW185-MINIFS(AW:AW,$E:$E,$E185))/(MAXIFS(AW:AW,$E:$E,$E185)-MINIFS(AW:AW,$E:$E,$E185)),
100*(AW185-MINIFS(AW:AW,$E:$E,$E185))/(MAXIFS(AW:AW,$E:$E,$E185)-MINIFS(AW:AW,$E:$E,$E185))))</f>
        <v/>
      </c>
      <c r="DM185" s="223" t="str">
        <f t="array" ref="DM185">IF(AX185="","",
IF(INDEX(Settings!$H:$H,MATCH(DM$1,Settings!$G:$G,0))=TRUE,
100-100*(AX185-MINIFS(AX:AX,$E:$E,$E185))/(MAXIFS(AX:AX,$E:$E,$E185)-MINIFS(AX:AX,$E:$E,$E185)),
100*(AX185-MINIFS(AX:AX,$E:$E,$E185))/(MAXIFS(AX:AX,$E:$E,$E185)-MINIFS(AX:AX,$E:$E,$E185))))</f>
        <v/>
      </c>
      <c r="DN185" s="223" t="str">
        <f t="array" ref="DN185">IF(AY185="","",
IF(INDEX(Settings!$H:$H,MATCH(DN$1,Settings!$G:$G,0))=TRUE,
100-100*(AY185-MINIFS(AY:AY,$E:$E,$E185))/(MAXIFS(AY:AY,$E:$E,$E185)-MINIFS(AY:AY,$E:$E,$E185)),
100*(AY185-MINIFS(AY:AY,$E:$E,$E185))/(MAXIFS(AY:AY,$E:$E,$E185)-MINIFS(AY:AY,$E:$E,$E185))))</f>
        <v/>
      </c>
      <c r="DO185" s="223" t="str">
        <f t="array" ref="DO185">IF(AZ185="","",
IF(INDEX(Settings!$H:$H,MATCH(DO$1,Settings!$G:$G,0))=TRUE,
100-100*(AZ185-MINIFS(AZ:AZ,$E:$E,$E185))/(MAXIFS(AZ:AZ,$E:$E,$E185)-MINIFS(AZ:AZ,$E:$E,$E185)),
100*(AZ185-MINIFS(AZ:AZ,$E:$E,$E185))/(MAXIFS(AZ:AZ,$E:$E,$E185)-MINIFS(AZ:AZ,$E:$E,$E185))))</f>
        <v/>
      </c>
      <c r="DP185" s="223" t="str">
        <f t="array" ref="DP185">IF(BA185="","",
IF(INDEX(Settings!$H:$H,MATCH(DP$1,Settings!$G:$G,0))=TRUE,
100-100*(BA185-MINIFS(BA:BA,$E:$E,$E185))/(MAXIFS(BA:BA,$E:$E,$E185)-MINIFS(BA:BA,$E:$E,$E185)),
100*(BA185-MINIFS(BA:BA,$E:$E,$E185))/(MAXIFS(BA:BA,$E:$E,$E185)-MINIFS(BA:BA,$E:$E,$E185))))</f>
        <v/>
      </c>
      <c r="DQ185" s="223" t="str">
        <f t="array" ref="DQ185">IF(BB185="","",
IF(INDEX(Settings!$H:$H,MATCH(DQ$1,Settings!$G:$G,0))=TRUE,
100-100*(BB185-MINIFS(BB:BB,$E:$E,$E185))/(MAXIFS(BB:BB,$E:$E,$E185)-MINIFS(BB:BB,$E:$E,$E185)),
100*(BB185-MINIFS(BB:BB,$E:$E,$E185))/(MAXIFS(BB:BB,$E:$E,$E185)-MINIFS(BB:BB,$E:$E,$E185))))</f>
        <v/>
      </c>
      <c r="DR185" s="223" t="str">
        <f t="array" ref="DR185">IF(BC185="","",
IF(INDEX(Settings!$H:$H,MATCH(DR$1,Settings!$G:$G,0))=TRUE,
100-100*(BC185-MINIFS(BC:BC,$E:$E,$E185))/(MAXIFS(BC:BC,$E:$E,$E185)-MINIFS(BC:BC,$E:$E,$E185)),
100*(BC185-MINIFS(BC:BC,$E:$E,$E185))/(MAXIFS(BC:BC,$E:$E,$E185)-MINIFS(BC:BC,$E:$E,$E185))))</f>
        <v/>
      </c>
      <c r="DS185" s="223" t="str">
        <f t="array" ref="DS185">IF(BD185="","",
IF(INDEX(Settings!$H:$H,MATCH(DS$1,Settings!$G:$G,0))=TRUE,
100-100*(BD185-MINIFS(BD:BD,$E:$E,$E185))/(MAXIFS(BD:BD,$E:$E,$E185)-MINIFS(BD:BD,$E:$E,$E185)),
100*(BD185-MINIFS(BD:BD,$E:$E,$E185))/(MAXIFS(BD:BD,$E:$E,$E185)-MINIFS(BD:BD,$E:$E,$E185))))</f>
        <v/>
      </c>
      <c r="DT185" s="223" t="str">
        <f t="array" ref="DT185">IF(BE185="","",
IF(INDEX(Settings!$H:$H,MATCH(DT$1,Settings!$G:$G,0))=TRUE,
100-100*(BE185-MINIFS(BE:BE,$E:$E,$E185))/(MAXIFS(BE:BE,$E:$E,$E185)-MINIFS(BE:BE,$E:$E,$E185)),
100*(BE185-MINIFS(BE:BE,$E:$E,$E185))/(MAXIFS(BE:BE,$E:$E,$E185)-MINIFS(BE:BE,$E:$E,$E185))))</f>
        <v/>
      </c>
      <c r="DU185" s="223" t="str">
        <f t="array" ref="DU185">IF(BF185="","",
IF(INDEX(Settings!$H:$H,MATCH(DU$1,Settings!$G:$G,0))=TRUE,
100-100*(BF185-MINIFS(BF:BF,$E:$E,$E185))/(MAXIFS(BF:BF,$E:$E,$E185)-MINIFS(BF:BF,$E:$E,$E185)),
100*(BF185-MINIFS(BF:BF,$E:$E,$E185))/(MAXIFS(BF:BF,$E:$E,$E185)-MINIFS(BF:BF,$E:$E,$E185))))</f>
        <v/>
      </c>
      <c r="DV185" s="223" t="str">
        <f t="array" ref="DV185">IF(BG185="","",
IF(INDEX(Settings!$H:$H,MATCH(DV$1,Settings!$G:$G,0))=TRUE,
100-100*(BG185-MINIFS(BG:BG,$E:$E,$E185))/(MAXIFS(BG:BG,$E:$E,$E185)-MINIFS(BG:BG,$E:$E,$E185)),
100*(BG185-MINIFS(BG:BG,$E:$E,$E185))/(MAXIFS(BG:BG,$E:$E,$E185)-MINIFS(BG:BG,$E:$E,$E185))))</f>
        <v/>
      </c>
      <c r="DW185" s="223" t="str">
        <f t="array" ref="DW185">IF(BH185="","",
IF(INDEX(Settings!$H:$H,MATCH(DW$1,Settings!$G:$G,0))=TRUE,
100-100*(BH185-MINIFS(BH:BH,$E:$E,$E185))/(MAXIFS(BH:BH,$E:$E,$E185)-MINIFS(BH:BH,$E:$E,$E185)),
100*(BH185-MINIFS(BH:BH,$E:$E,$E185))/(MAXIFS(BH:BH,$E:$E,$E185)-MINIFS(BH:BH,$E:$E,$E185))))</f>
        <v/>
      </c>
      <c r="DX185" s="223" t="str">
        <f t="array" ref="DX185">IF(BI185="","",
IF(INDEX(Settings!$H:$H,MATCH(DX$1,Settings!$G:$G,0))=TRUE,
100-100*(BI185-MINIFS(BI:BI,$E:$E,$E185))/(MAXIFS(BI:BI,$E:$E,$E185)-MINIFS(BI:BI,$E:$E,$E185)),
100*(BI185-MINIFS(BI:BI,$E:$E,$E185))/(MAXIFS(BI:BI,$E:$E,$E185)-MINIFS(BI:BI,$E:$E,$E185))))</f>
        <v/>
      </c>
      <c r="DY185" s="223" t="str">
        <f t="array" ref="DY185">IF(BJ185="","",
IF(INDEX(Settings!$H:$H,MATCH(DY$1,Settings!$G:$G,0))=TRUE,
100-100*(BJ185-MINIFS(BJ:BJ,$E:$E,$E185))/(MAXIFS(BJ:BJ,$E:$E,$E185)-MINIFS(BJ:BJ,$E:$E,$E185)),
100*(BJ185-MINIFS(BJ:BJ,$E:$E,$E185))/(MAXIFS(BJ:BJ,$E:$E,$E185)-MINIFS(BJ:BJ,$E:$E,$E185))))</f>
        <v/>
      </c>
      <c r="DZ185" s="225"/>
      <c r="EA185" s="225"/>
      <c r="EB185" s="225" t="str">
        <f t="shared" si="8"/>
        <v/>
      </c>
      <c r="EC185" s="225" t="str">
        <f t="shared" si="9"/>
        <v/>
      </c>
      <c r="ED185" s="225" t="str">
        <f t="shared" si="10"/>
        <v/>
      </c>
      <c r="EE185" s="225" t="str">
        <f t="shared" si="11"/>
        <v/>
      </c>
      <c r="EF185" s="225" t="str">
        <f t="shared" si="12"/>
        <v/>
      </c>
      <c r="EG185" s="225" t="str">
        <f t="shared" si="13"/>
        <v/>
      </c>
      <c r="EH185" s="225"/>
      <c r="EI185" s="225"/>
      <c r="EJ185" s="225"/>
      <c r="EK185" s="225"/>
      <c r="EL185" s="225"/>
      <c r="EM185" s="225"/>
    </row>
    <row r="186">
      <c r="A186" s="231"/>
      <c r="B186" s="231"/>
      <c r="C186" s="231"/>
      <c r="D186" s="231" t="str">
        <f t="array" ref="D186">IFERROR(INDEX(Profiles!$B:$B,MATCH($A186,Profiles!$A:$A,0)),"")</f>
        <v/>
      </c>
      <c r="E186" s="231"/>
      <c r="F186" s="231"/>
      <c r="G186" s="231"/>
      <c r="H186" s="231"/>
      <c r="I186" s="231" t="str">
        <f>IF(A186="","",IF(Settings!$N$3="DATE",F186&amp;": "&amp;TEXT(B186,"M/DD/YY"),F186&amp;": "&amp;H186))</f>
        <v/>
      </c>
      <c r="J186" s="231"/>
      <c r="K186" s="231"/>
      <c r="L186" s="231"/>
      <c r="M186" s="232" t="str">
        <f t="shared" si="14"/>
        <v/>
      </c>
      <c r="N186" s="231"/>
      <c r="O186" s="231"/>
      <c r="P186" s="231"/>
      <c r="Q186" s="231"/>
      <c r="R186" s="231"/>
      <c r="S186" s="230" t="str">
        <f>IFERROR(VLOOKUP(AF186, 'YOYO IR Scores'!A:C, 3, FALSE), "")
</f>
        <v/>
      </c>
      <c r="T186" s="231"/>
      <c r="U186" s="231"/>
      <c r="V186" s="231"/>
      <c r="W186" s="231"/>
      <c r="X186" s="233" t="str">
        <f t="shared" si="4"/>
        <v/>
      </c>
      <c r="Y186" s="234" t="str">
        <f t="shared" si="5"/>
        <v/>
      </c>
      <c r="Z186" s="234" t="str">
        <f t="shared" si="6"/>
        <v/>
      </c>
      <c r="AA186" s="233" t="str">
        <f t="shared" si="7"/>
        <v/>
      </c>
      <c r="AB186" s="232"/>
      <c r="AC186" s="232"/>
      <c r="AD186" s="232"/>
      <c r="AE186" s="232" t="str">
        <f>IFERROR(VLOOKUP(AF186, 'YOYO IR Scores'!A:C, 2, FALSE), "")</f>
        <v/>
      </c>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t="str">
        <f t="array" ref="BK186">IF(J186="","",
IF(INDEX(Settings!$H:$H,MATCH(BY$1,Settings!$G:$G,0))=TRUE,
100-100*(J186-MIN(J:J))/(MAX(J:J)-MIN(J:J)),
100*(J186-MIN(J:J))/(MAX(J:J)-MIN(J:J))))</f>
        <v/>
      </c>
      <c r="BL186" s="232" t="str">
        <f t="array" ref="BL186">IF(J186="","",
IF(INDEX(Settings!$H:$H,MATCH(BY$1,Settings!$G:$G,0))=TRUE,
100-100*(J186-MINIFS(J:J,$E:$E,$E186))/(MAXIFS(J:J,$E:$E,$E186)-MINIFS(J:J,$E:$E,$E186)),
100*(J186-MINIFS(J:J,$E:$E,$E186))/(MAXIFS(J:J,$E:$E,$E186)-MINIFS(J:J,$E:$E,$E186))))</f>
        <v/>
      </c>
      <c r="BM186" s="232" t="str">
        <f t="array" ref="BM186">IF(J186="","",
IF(INDEX(Settings!$H:$H,MATCH(BY$1,Settings!$G:$G,0))=TRUE,
100-100*(J186-MINIFS(J:J,$E:$E,$E186,$I:$I,$I186))/(MAXIFS(J:J,$E:$E,$E186,$I:$I,$I186)-MINIFS(J:J,$E:$E,$E186,$I:$I,$I186)),
100*(J186-MINIFS(J:J,$E:$E,$E186,$I:$I,$I186))/(MAXIFS(J:J,$E:$E,$E186,$I:$I,$I186)-MINIFS(J:J,$E:$E,$E186,$I:$I,$I186))))</f>
        <v/>
      </c>
      <c r="BN186" s="231" t="str">
        <f t="array" ref="BN186">IF(J186="","",
IF(INDEX(Settings!$H:$H,MATCH(BY$1,Settings!$G:$G,0))=TRUE,
100-100*PERCENTRANK(J:J,J186),
100*PERCENTRANK(J:J,J186)))</f>
        <v/>
      </c>
      <c r="BO186" s="231" t="str">
        <f>IFERROR(__xludf.DUMMYFUNCTION("IF(J186="""","""",
IF(INDEX(Settings!$H:$H,MATCH(BY$1,Settings!$G:$G,0))=TRUE,
100-100*PERCENTRANK(FILTER(J:J,$E:$E=$E186),J186),
100*PERCENTRANK(FILTER(J:J,$E:$E=$E186),J186)))"),"")</f>
        <v/>
      </c>
      <c r="BP186" s="231" t="str">
        <f>IFERROR(__xludf.DUMMYFUNCTION("IF(J186="""","""",
IF(INDEX(Settings!$H:$H,MATCH(BY$1,Settings!$G:$G,0))=TRUE,
100-100*PERCENTRANK(FILTER(J:J,$E:$E=$E186,$I:$I=$I186),J186),
100*PERCENTRANK(FILTER(J:J,$E:$E=$E186,$I:$I=$I186),J186)))"),"")</f>
        <v/>
      </c>
      <c r="BQ186" s="233" t="str">
        <f t="array" ref="BQ186">IF(J186="","",
IF(INDEX(Settings!$H:$H,MATCH(BY$1,Settings!$G:$G,0))=TRUE,
-1*(J186-AVERAGE(J:J))/STDEV(J:J),
(J186-AVERAGE(J:J))/STDEV(J:J)))</f>
        <v/>
      </c>
      <c r="BR186" s="233" t="str">
        <f>IFERROR(__xludf.DUMMYFUNCTION("IF(J186="""","""",
IF(INDEX(Settings!$H:$H,MATCH(BY$1,Settings!$G:$G,0))=TRUE,
-1*(J186-AVERAGEIFS(J:J,$E:$E,$E186))/STDEV(FILTER(J:J,$E:$E=$E186)),
(J186-AVERAGEIFS(J:J,$E:$E,$E186))/STDEV(FILTER(J:J,$E:$E=$E186))))"),"")</f>
        <v/>
      </c>
      <c r="BS186" s="233"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1"/>
      <c r="BX186" s="231"/>
      <c r="BY186" s="232" t="str">
        <f t="array" ref="BY186">IF(J186="","",
IF(INDEX(Settings!$H:$H,MATCH(BY$1,Settings!$G:$G,0))=TRUE,
100-100*(J186-MINIFS(J:J,$E:$E,$E186))/(MAXIFS(J:J,$E:$E,$E186)-MINIFS(J:J,$E:$E,$E186)),
100*(J186-MINIFS(J:J,$E:$E,$E186))/(MAXIFS(J:J,$E:$E,$E186)-MINIFS(J:J,$E:$E,$E186))))</f>
        <v/>
      </c>
      <c r="BZ186" s="232" t="str">
        <f t="array" ref="BZ186">IF(K186="","",
IF(INDEX(Settings!$H:$H,MATCH(BZ$1,Settings!$G:$G,0))=TRUE,
100-100*(K186-MINIFS(K:K,$E:$E,$E186))/(MAXIFS(K:K,$E:$E,$E186)-MINIFS(K:K,$E:$E,$E186)),
100*(K186-MINIFS(K:K,$E:$E,$E186))/(MAXIFS(K:K,$E:$E,$E186)-MINIFS(K:K,$E:$E,$E186))))</f>
        <v/>
      </c>
      <c r="CA186" s="232" t="str">
        <f t="array" ref="CA186">IF(L186="","",
IF(INDEX(Settings!$H:$H,MATCH(CA$1,Settings!$G:$G,0))=TRUE,
100-100*(L186-MINIFS(L:L,$E:$E,$E186))/(MAXIFS(L:L,$E:$E,$E186)-MINIFS(L:L,$E:$E,$E186)),
100*(L186-MINIFS(L:L,$E:$E,$E186))/(MAXIFS(L:L,$E:$E,$E186)-MINIFS(L:L,$E:$E,$E186))))</f>
        <v/>
      </c>
      <c r="CB186" s="232" t="str">
        <f t="array" ref="CB186">IF(M186="","",
IF(INDEX(Settings!$H:$H,MATCH(CB$1,Settings!$G:$G,0))=TRUE,
100-100*(M186-MINIFS(M:M,$E:$E,$E186))/(MAXIFS(M:M,$E:$E,$E186)-MINIFS(M:M,$E:$E,$E186)),
100*(M186-MINIFS(M:M,$E:$E,$E186))/(MAXIFS(M:M,$E:$E,$E186)-MINIFS(M:M,$E:$E,$E186))))</f>
        <v/>
      </c>
      <c r="CC186" s="232" t="str">
        <f t="array" ref="CC186">IF(N186="","",
IF(INDEX(Settings!$H:$H,MATCH(CC$1,Settings!$G:$G,0))=TRUE,
100-100*(N186-MINIFS(N:N,$E:$E,$E186))/(MAXIFS(N:N,$E:$E,$E186)-MINIFS(N:N,$E:$E,$E186)),
100*(N186-MINIFS(N:N,$E:$E,$E186))/(MAXIFS(N:N,$E:$E,$E186)-MINIFS(N:N,$E:$E,$E186))))</f>
        <v/>
      </c>
      <c r="CD186" s="232" t="str">
        <f t="array" ref="CD186">IF(O186="","",
IF(INDEX(Settings!$H:$H,MATCH(CD$1,Settings!$G:$G,0))=TRUE,
100-100*(O186-MINIFS(O:O,$E:$E,$E186))/(MAXIFS(O:O,$E:$E,$E186)-MINIFS(O:O,$E:$E,$E186)),
100*(O186-MINIFS(O:O,$E:$E,$E186))/(MAXIFS(O:O,$E:$E,$E186)-MINIFS(O:O,$E:$E,$E186))))</f>
        <v/>
      </c>
      <c r="CE186" s="232" t="str">
        <f t="array" ref="CE186">IF(P186="","",
IF(INDEX(Settings!$H:$H,MATCH(CE$1,Settings!$G:$G,0))=TRUE,
100-100*(P186-MINIFS(P:P,$E:$E,$E186))/(MAXIFS(P:P,$E:$E,$E186)-MINIFS(P:P,$E:$E,$E186)),
100*(P186-MINIFS(P:P,$E:$E,$E186))/(MAXIFS(P:P,$E:$E,$E186)-MINIFS(P:P,$E:$E,$E186))))</f>
        <v/>
      </c>
      <c r="CF186" s="232" t="str">
        <f t="array" ref="CF186">IF(Q186="","",
IF(INDEX(Settings!$H:$H,MATCH(CF$1,Settings!$G:$G,0))=TRUE,
100-100*(Q186-MINIFS(Q:Q,$E:$E,$E186))/(MAXIFS(Q:Q,$E:$E,$E186)-MINIFS(Q:Q,$E:$E,$E186)),
100*(Q186-MINIFS(Q:Q,$E:$E,$E186))/(MAXIFS(Q:Q,$E:$E,$E186)-MINIFS(Q:Q,$E:$E,$E186))))</f>
        <v/>
      </c>
      <c r="CG186" s="232" t="str">
        <f t="array" ref="CG186">IF(R186="","",
IF(INDEX(Settings!$H:$H,MATCH(CG$1,Settings!$G:$G,0))=TRUE,
100-100*(R186-MINIFS(R:R,$E:$E,$E186))/(MAXIFS(R:R,$E:$E,$E186)-MINIFS(R:R,$E:$E,$E186)),
100*(R186-MINIFS(R:R,$E:$E,$E186))/(MAXIFS(R:R,$E:$E,$E186)-MINIFS(R:R,$E:$E,$E186))))</f>
        <v/>
      </c>
      <c r="CH186" s="232" t="str">
        <f t="array" ref="CH186">IF(S186="","",
IF(INDEX(Settings!$H:$H,MATCH(CH$1,Settings!$G:$G,0))=TRUE,
100-100*(S186-MINIFS(S:S,$E:$E,$E186))/(MAXIFS(S:S,$E:$E,$E186)-MINIFS(S:S,$E:$E,$E186)),
100*(S186-MINIFS(S:S,$E:$E,$E186))/(MAXIFS(S:S,$E:$E,$E186)-MINIFS(S:S,$E:$E,$E186))))</f>
        <v/>
      </c>
      <c r="CI186" s="232" t="str">
        <f t="array" ref="CI186">IF(T186="","",
IF(INDEX(Settings!$H:$H,MATCH(CI$1,Settings!$G:$G,0))=TRUE,
100-100*(T186-MINIFS(T:T,$E:$E,$E186))/(MAXIFS(T:T,$E:$E,$E186)-MINIFS(T:T,$E:$E,$E186)),
100*(T186-MINIFS(T:T,$E:$E,$E186))/(MAXIFS(T:T,$E:$E,$E186)-MINIFS(T:T,$E:$E,$E186))))</f>
        <v/>
      </c>
      <c r="CJ186" s="232" t="str">
        <f t="array" ref="CJ186">IF(U186="","",
IF(INDEX(Settings!$H:$H,MATCH(CJ$1,Settings!$G:$G,0))=TRUE,
100-100*(U186-MINIFS(U:U,$E:$E,$E186))/(MAXIFS(U:U,$E:$E,$E186)-MINIFS(U:U,$E:$E,$E186)),
100*(U186-MINIFS(U:U,$E:$E,$E186))/(MAXIFS(U:U,$E:$E,$E186)-MINIFS(U:U,$E:$E,$E186))))</f>
        <v/>
      </c>
      <c r="CK186" s="232" t="str">
        <f t="array" ref="CK186">IF(V186="","",
IF(INDEX(Settings!$H:$H,MATCH(CK$1,Settings!$G:$G,0))=TRUE,
100-100*(V186-MINIFS(V:V,$E:$E,$E186))/(MAXIFS(V:V,$E:$E,$E186)-MINIFS(V:V,$E:$E,$E186)),
100*(V186-MINIFS(V:V,$E:$E,$E186))/(MAXIFS(V:V,$E:$E,$E186)-MINIFS(V:V,$E:$E,$E186))))</f>
        <v/>
      </c>
      <c r="CL186" s="232" t="str">
        <f t="array" ref="CL186">IF(W186="","",
IF(INDEX(Settings!$H:$H,MATCH(CL$1,Settings!$G:$G,0))=TRUE,
100-100*(W186-MINIFS(W:W,$E:$E,$E186))/(MAXIFS(W:W,$E:$E,$E186)-MINIFS(W:W,$E:$E,$E186)),
100*(W186-MINIFS(W:W,$E:$E,$E186))/(MAXIFS(W:W,$E:$E,$E186)-MINIFS(W:W,$E:$E,$E186))))</f>
        <v/>
      </c>
      <c r="CM186" s="232" t="str">
        <f t="array" ref="CM186">IF(X186="","",
IF(INDEX(Settings!$H:$H,MATCH(CM$1,Settings!$G:$G,0))=TRUE,
100-100*(X186-MINIFS(X:X,$E:$E,$E186))/(MAXIFS(X:X,$E:$E,$E186)-MINIFS(X:X,$E:$E,$E186)),
100*(X186-MINIFS(X:X,$E:$E,$E186))/(MAXIFS(X:X,$E:$E,$E186)-MINIFS(X:X,$E:$E,$E186))))</f>
        <v/>
      </c>
      <c r="CN186" s="232" t="str">
        <f t="array" ref="CN186">IF(Y186="","",
IF(INDEX(Settings!$H:$H,MATCH(CN$1,Settings!$G:$G,0))=TRUE,
100-100*(Y186-MINIFS(Y:Y,$E:$E,$E186))/(MAXIFS(Y:Y,$E:$E,$E186)-MINIFS(Y:Y,$E:$E,$E186)),
100*(Y186-MINIFS(Y:Y,$E:$E,$E186))/(MAXIFS(Y:Y,$E:$E,$E186)-MINIFS(Y:Y,$E:$E,$E186))))</f>
        <v/>
      </c>
      <c r="CO186" s="232" t="str">
        <f t="array" ref="CO186">IF(Z186="","",
IF(INDEX(Settings!$H:$H,MATCH(CO$1,Settings!$G:$G,0))=TRUE,
100-100*(Z186-MINIFS(Z:Z,$E:$E,$E186))/(MAXIFS(Z:Z,$E:$E,$E186)-MINIFS(Z:Z,$E:$E,$E186)),
100*(Z186-MINIFS(Z:Z,$E:$E,$E186))/(MAXIFS(Z:Z,$E:$E,$E186)-MINIFS(Z:Z,$E:$E,$E186))))</f>
        <v/>
      </c>
      <c r="CP186" s="232" t="str">
        <f t="array" ref="CP186">IF(AA186="","",
IF(INDEX(Settings!$H:$H,MATCH(CP$1,Settings!$G:$G,0))=TRUE,
100-100*(AA186-MINIFS(AA:AA,$E:$E,$E186))/(MAXIFS(AA:AA,$E:$E,$E186)-MINIFS(AA:AA,$E:$E,$E186)),
100*(AA186-MINIFS(AA:AA,$E:$E,$E186))/(MAXIFS(AA:AA,$E:$E,$E186)-MINIFS(AA:AA,$E:$E,$E186))))</f>
        <v/>
      </c>
      <c r="CQ186" s="232" t="str">
        <f t="array" ref="CQ186">IF(AB186="","",
IF(INDEX(Settings!$H:$H,MATCH(CQ$1,Settings!$G:$G,0))=TRUE,
100-100*(AB186-MINIFS(AB:AB,$E:$E,$E186))/(MAXIFS(AB:AB,$E:$E,$E186)-MINIFS(AB:AB,$E:$E,$E186)),
100*(AB186-MINIFS(AB:AB,$E:$E,$E186))/(MAXIFS(AB:AB,$E:$E,$E186)-MINIFS(AB:AB,$E:$E,$E186))))</f>
        <v/>
      </c>
      <c r="CR186" s="232" t="str">
        <f t="array" ref="CR186">IF(AC186="","",
IF(INDEX(Settings!$H:$H,MATCH(CR$1,Settings!$G:$G,0))=TRUE,
100-100*(AC186-MINIFS(AC:AC,$E:$E,$E186))/(MAXIFS(AC:AC,$E:$E,$E186)-MINIFS(AC:AC,$E:$E,$E186)),
100*(AC186-MINIFS(AC:AC,$E:$E,$E186))/(MAXIFS(AC:AC,$E:$E,$E186)-MINIFS(AC:AC,$E:$E,$E186))))</f>
        <v/>
      </c>
      <c r="CS186" s="232" t="str">
        <f t="array" ref="CS186">IF(AD186="","",
IF(INDEX(Settings!$H:$H,MATCH(CS$1,Settings!$G:$G,0))=TRUE,
100-100*(AD186-MINIFS(AD:AD,$E:$E,$E186))/(MAXIFS(AD:AD,$E:$E,$E186)-MINIFS(AD:AD,$E:$E,$E186)),
100*(AD186-MINIFS(AD:AD,$E:$E,$E186))/(MAXIFS(AD:AD,$E:$E,$E186)-MINIFS(AD:AD,$E:$E,$E186))))</f>
        <v/>
      </c>
      <c r="CT186" s="232" t="str">
        <f t="array" ref="CT186">IF(AE186="","",
IF(INDEX(Settings!$H:$H,MATCH(CT$1,Settings!$G:$G,0))=TRUE,
100-100*(AE186-MINIFS(AE:AE,$E:$E,$E186))/(MAXIFS(AE:AE,$E:$E,$E186)-MINIFS(AE:AE,$E:$E,$E186)),
100*(AE186-MINIFS(AE:AE,$E:$E,$E186))/(MAXIFS(AE:AE,$E:$E,$E186)-MINIFS(AE:AE,$E:$E,$E186))))</f>
        <v/>
      </c>
      <c r="CU186" s="232" t="str">
        <f t="array" ref="CU186">IF(AF186="","",
IF(INDEX(Settings!$H:$H,MATCH(CU$1,Settings!$G:$G,0))=TRUE,
100-100*(AF186-MINIFS(AF:AF,$E:$E,$E186))/(MAXIFS(AF:AF,$E:$E,$E186)-MINIFS(AF:AF,$E:$E,$E186)),
100*(AF186-MINIFS(AF:AF,$E:$E,$E186))/(MAXIFS(AF:AF,$E:$E,$E186)-MINIFS(AF:AF,$E:$E,$E186))))</f>
        <v/>
      </c>
      <c r="CV186" s="232" t="str">
        <f t="array" ref="CV186">IF(AG186="","",
IF(INDEX(Settings!$H:$H,MATCH(CV$1,Settings!$G:$G,0))=TRUE,
100-100*(AG186-MINIFS(AG:AG,$E:$E,$E186))/(MAXIFS(AG:AG,$E:$E,$E186)-MINIFS(AG:AG,$E:$E,$E186)),
100*(AG186-MINIFS(AG:AG,$E:$E,$E186))/(MAXIFS(AG:AG,$E:$E,$E186)-MINIFS(AG:AG,$E:$E,$E186))))</f>
        <v/>
      </c>
      <c r="CW186" s="232" t="str">
        <f t="array" ref="CW186">IF(AH186="","",
IF(INDEX(Settings!$H:$H,MATCH(CW$1,Settings!$G:$G,0))=TRUE,
100-100*(AH186-MINIFS(AH:AH,$E:$E,$E186))/(MAXIFS(AH:AH,$E:$E,$E186)-MINIFS(AH:AH,$E:$E,$E186)),
100*(AH186-MINIFS(AH:AH,$E:$E,$E186))/(MAXIFS(AH:AH,$E:$E,$E186)-MINIFS(AH:AH,$E:$E,$E186))))</f>
        <v/>
      </c>
      <c r="CX186" s="232" t="str">
        <f t="array" ref="CX186">IF(AI186="","",
IF(INDEX(Settings!$H:$H,MATCH(CX$1,Settings!$G:$G,0))=TRUE,
100-100*(AI186-MINIFS(AI:AI,$E:$E,$E186))/(MAXIFS(AI:AI,$E:$E,$E186)-MINIFS(AI:AI,$E:$E,$E186)),
100*(AI186-MINIFS(AI:AI,$E:$E,$E186))/(MAXIFS(AI:AI,$E:$E,$E186)-MINIFS(AI:AI,$E:$E,$E186))))</f>
        <v/>
      </c>
      <c r="CY186" s="232" t="str">
        <f t="array" ref="CY186">IF(AJ186="","",
IF(INDEX(Settings!$H:$H,MATCH(CY$1,Settings!$G:$G,0))=TRUE,
100-100*(AJ186-MINIFS(AJ:AJ,$E:$E,$E186))/(MAXIFS(AJ:AJ,$E:$E,$E186)-MINIFS(AJ:AJ,$E:$E,$E186)),
100*(AJ186-MINIFS(AJ:AJ,$E:$E,$E186))/(MAXIFS(AJ:AJ,$E:$E,$E186)-MINIFS(AJ:AJ,$E:$E,$E186))))</f>
        <v/>
      </c>
      <c r="CZ186" s="232" t="str">
        <f t="array" ref="CZ186">IF(AK186="","",
IF(INDEX(Settings!$H:$H,MATCH(CZ$1,Settings!$G:$G,0))=TRUE,
100-100*(AK186-MINIFS(AK:AK,$E:$E,$E186))/(MAXIFS(AK:AK,$E:$E,$E186)-MINIFS(AK:AK,$E:$E,$E186)),
100*(AK186-MINIFS(AK:AK,$E:$E,$E186))/(MAXIFS(AK:AK,$E:$E,$E186)-MINIFS(AK:AK,$E:$E,$E186))))</f>
        <v/>
      </c>
      <c r="DA186" s="232" t="str">
        <f t="array" ref="DA186">IF(AL186="","",
IF(INDEX(Settings!$H:$H,MATCH(DA$1,Settings!$G:$G,0))=TRUE,
100-100*(AL186-MINIFS(AL:AL,$E:$E,$E186))/(MAXIFS(AL:AL,$E:$E,$E186)-MINIFS(AL:AL,$E:$E,$E186)),
100*(AL186-MINIFS(AL:AL,$E:$E,$E186))/(MAXIFS(AL:AL,$E:$E,$E186)-MINIFS(AL:AL,$E:$E,$E186))))</f>
        <v/>
      </c>
      <c r="DB186" s="232" t="str">
        <f t="array" ref="DB186">IF(AM186="","",
IF(INDEX(Settings!$H:$H,MATCH(DB$1,Settings!$G:$G,0))=TRUE,
100-100*(AM186-MINIFS(AM:AM,$E:$E,$E186))/(MAXIFS(AM:AM,$E:$E,$E186)-MINIFS(AM:AM,$E:$E,$E186)),
100*(AM186-MINIFS(AM:AM,$E:$E,$E186))/(MAXIFS(AM:AM,$E:$E,$E186)-MINIFS(AM:AM,$E:$E,$E186))))</f>
        <v/>
      </c>
      <c r="DC186" s="232" t="str">
        <f t="array" ref="DC186">IF(AN186="","",
IF(INDEX(Settings!$H:$H,MATCH(DC$1,Settings!$G:$G,0))=TRUE,
100-100*(AN186-MINIFS(AN:AN,$E:$E,$E186))/(MAXIFS(AN:AN,$E:$E,$E186)-MINIFS(AN:AN,$E:$E,$E186)),
100*(AN186-MINIFS(AN:AN,$E:$E,$E186))/(MAXIFS(AN:AN,$E:$E,$E186)-MINIFS(AN:AN,$E:$E,$E186))))</f>
        <v/>
      </c>
      <c r="DD186" s="232" t="str">
        <f t="array" ref="DD186">IF(AO186="","",
IF(INDEX(Settings!$H:$H,MATCH(DD$1,Settings!$G:$G,0))=TRUE,
100-100*(AO186-MINIFS(AO:AO,$E:$E,$E186))/(MAXIFS(AO:AO,$E:$E,$E186)-MINIFS(AO:AO,$E:$E,$E186)),
100*(AO186-MINIFS(AO:AO,$E:$E,$E186))/(MAXIFS(AO:AO,$E:$E,$E186)-MINIFS(AO:AO,$E:$E,$E186))))</f>
        <v/>
      </c>
      <c r="DE186" s="232" t="str">
        <f t="array" ref="DE186">IF(AP186="","",
IF(INDEX(Settings!$H:$H,MATCH(DE$1,Settings!$G:$G,0))=TRUE,
100-100*(AP186-MINIFS(AP:AP,$E:$E,$E186))/(MAXIFS(AP:AP,$E:$E,$E186)-MINIFS(AP:AP,$E:$E,$E186)),
100*(AP186-MINIFS(AP:AP,$E:$E,$E186))/(MAXIFS(AP:AP,$E:$E,$E186)-MINIFS(AP:AP,$E:$E,$E186))))</f>
        <v/>
      </c>
      <c r="DF186" s="232" t="str">
        <f t="array" ref="DF186">IF(AQ186="","",
IF(INDEX(Settings!$H:$H,MATCH(DF$1,Settings!$G:$G,0))=TRUE,
100-100*(AQ186-MINIFS(AQ:AQ,$E:$E,$E186))/(MAXIFS(AQ:AQ,$E:$E,$E186)-MINIFS(AQ:AQ,$E:$E,$E186)),
100*(AQ186-MINIFS(AQ:AQ,$E:$E,$E186))/(MAXIFS(AQ:AQ,$E:$E,$E186)-MINIFS(AQ:AQ,$E:$E,$E186))))</f>
        <v/>
      </c>
      <c r="DG186" s="232" t="str">
        <f t="array" ref="DG186">IF(AR186="","",
IF(INDEX(Settings!$H:$H,MATCH(DG$1,Settings!$G:$G,0))=TRUE,
100-100*(AR186-MINIFS(AR:AR,$E:$E,$E186))/(MAXIFS(AR:AR,$E:$E,$E186)-MINIFS(AR:AR,$E:$E,$E186)),
100*(AR186-MINIFS(AR:AR,$E:$E,$E186))/(MAXIFS(AR:AR,$E:$E,$E186)-MINIFS(AR:AR,$E:$E,$E186))))</f>
        <v/>
      </c>
      <c r="DH186" s="232" t="str">
        <f t="array" ref="DH186">IF(AS186="","",
IF(INDEX(Settings!$H:$H,MATCH(DH$1,Settings!$G:$G,0))=TRUE,
100-100*(AS186-MINIFS(AS:AS,$E:$E,$E186))/(MAXIFS(AS:AS,$E:$E,$E186)-MINIFS(AS:AS,$E:$E,$E186)),
100*(AS186-MINIFS(AS:AS,$E:$E,$E186))/(MAXIFS(AS:AS,$E:$E,$E186)-MINIFS(AS:AS,$E:$E,$E186))))</f>
        <v/>
      </c>
      <c r="DI186" s="232" t="str">
        <f t="array" ref="DI186">IF(AT186="","",
IF(INDEX(Settings!$H:$H,MATCH(DI$1,Settings!$G:$G,0))=TRUE,
100-100*(AT186-MINIFS(AT:AT,$E:$E,$E186))/(MAXIFS(AT:AT,$E:$E,$E186)-MINIFS(AT:AT,$E:$E,$E186)),
100*(AT186-MINIFS(AT:AT,$E:$E,$E186))/(MAXIFS(AT:AT,$E:$E,$E186)-MINIFS(AT:AT,$E:$E,$E186))))</f>
        <v/>
      </c>
      <c r="DJ186" s="232" t="str">
        <f t="array" ref="DJ186">IF(AU186="","",
IF(INDEX(Settings!$H:$H,MATCH(DJ$1,Settings!$G:$G,0))=TRUE,
100-100*(AU186-MINIFS(AU:AU,$E:$E,$E186))/(MAXIFS(AU:AU,$E:$E,$E186)-MINIFS(AU:AU,$E:$E,$E186)),
100*(AU186-MINIFS(AU:AU,$E:$E,$E186))/(MAXIFS(AU:AU,$E:$E,$E186)-MINIFS(AU:AU,$E:$E,$E186))))</f>
        <v/>
      </c>
      <c r="DK186" s="232" t="str">
        <f t="array" ref="DK186">IF(AV186="","",
IF(INDEX(Settings!$H:$H,MATCH(DK$1,Settings!$G:$G,0))=TRUE,
100-100*(AV186-MINIFS(AV:AV,$E:$E,$E186))/(MAXIFS(AV:AV,$E:$E,$E186)-MINIFS(AV:AV,$E:$E,$E186)),
100*(AV186-MINIFS(AV:AV,$E:$E,$E186))/(MAXIFS(AV:AV,$E:$E,$E186)-MINIFS(AV:AV,$E:$E,$E186))))</f>
        <v/>
      </c>
      <c r="DL186" s="232" t="str">
        <f t="array" ref="DL186">IF(AW186="","",
IF(INDEX(Settings!$H:$H,MATCH(DL$1,Settings!$G:$G,0))=TRUE,
100-100*(AW186-MINIFS(AW:AW,$E:$E,$E186))/(MAXIFS(AW:AW,$E:$E,$E186)-MINIFS(AW:AW,$E:$E,$E186)),
100*(AW186-MINIFS(AW:AW,$E:$E,$E186))/(MAXIFS(AW:AW,$E:$E,$E186)-MINIFS(AW:AW,$E:$E,$E186))))</f>
        <v/>
      </c>
      <c r="DM186" s="232" t="str">
        <f t="array" ref="DM186">IF(AX186="","",
IF(INDEX(Settings!$H:$H,MATCH(DM$1,Settings!$G:$G,0))=TRUE,
100-100*(AX186-MINIFS(AX:AX,$E:$E,$E186))/(MAXIFS(AX:AX,$E:$E,$E186)-MINIFS(AX:AX,$E:$E,$E186)),
100*(AX186-MINIFS(AX:AX,$E:$E,$E186))/(MAXIFS(AX:AX,$E:$E,$E186)-MINIFS(AX:AX,$E:$E,$E186))))</f>
        <v/>
      </c>
      <c r="DN186" s="232" t="str">
        <f t="array" ref="DN186">IF(AY186="","",
IF(INDEX(Settings!$H:$H,MATCH(DN$1,Settings!$G:$G,0))=TRUE,
100-100*(AY186-MINIFS(AY:AY,$E:$E,$E186))/(MAXIFS(AY:AY,$E:$E,$E186)-MINIFS(AY:AY,$E:$E,$E186)),
100*(AY186-MINIFS(AY:AY,$E:$E,$E186))/(MAXIFS(AY:AY,$E:$E,$E186)-MINIFS(AY:AY,$E:$E,$E186))))</f>
        <v/>
      </c>
      <c r="DO186" s="232" t="str">
        <f t="array" ref="DO186">IF(AZ186="","",
IF(INDEX(Settings!$H:$H,MATCH(DO$1,Settings!$G:$G,0))=TRUE,
100-100*(AZ186-MINIFS(AZ:AZ,$E:$E,$E186))/(MAXIFS(AZ:AZ,$E:$E,$E186)-MINIFS(AZ:AZ,$E:$E,$E186)),
100*(AZ186-MINIFS(AZ:AZ,$E:$E,$E186))/(MAXIFS(AZ:AZ,$E:$E,$E186)-MINIFS(AZ:AZ,$E:$E,$E186))))</f>
        <v/>
      </c>
      <c r="DP186" s="232" t="str">
        <f t="array" ref="DP186">IF(BA186="","",
IF(INDEX(Settings!$H:$H,MATCH(DP$1,Settings!$G:$G,0))=TRUE,
100-100*(BA186-MINIFS(BA:BA,$E:$E,$E186))/(MAXIFS(BA:BA,$E:$E,$E186)-MINIFS(BA:BA,$E:$E,$E186)),
100*(BA186-MINIFS(BA:BA,$E:$E,$E186))/(MAXIFS(BA:BA,$E:$E,$E186)-MINIFS(BA:BA,$E:$E,$E186))))</f>
        <v/>
      </c>
      <c r="DQ186" s="232" t="str">
        <f t="array" ref="DQ186">IF(BB186="","",
IF(INDEX(Settings!$H:$H,MATCH(DQ$1,Settings!$G:$G,0))=TRUE,
100-100*(BB186-MINIFS(BB:BB,$E:$E,$E186))/(MAXIFS(BB:BB,$E:$E,$E186)-MINIFS(BB:BB,$E:$E,$E186)),
100*(BB186-MINIFS(BB:BB,$E:$E,$E186))/(MAXIFS(BB:BB,$E:$E,$E186)-MINIFS(BB:BB,$E:$E,$E186))))</f>
        <v/>
      </c>
      <c r="DR186" s="232" t="str">
        <f t="array" ref="DR186">IF(BC186="","",
IF(INDEX(Settings!$H:$H,MATCH(DR$1,Settings!$G:$G,0))=TRUE,
100-100*(BC186-MINIFS(BC:BC,$E:$E,$E186))/(MAXIFS(BC:BC,$E:$E,$E186)-MINIFS(BC:BC,$E:$E,$E186)),
100*(BC186-MINIFS(BC:BC,$E:$E,$E186))/(MAXIFS(BC:BC,$E:$E,$E186)-MINIFS(BC:BC,$E:$E,$E186))))</f>
        <v/>
      </c>
      <c r="DS186" s="232" t="str">
        <f t="array" ref="DS186">IF(BD186="","",
IF(INDEX(Settings!$H:$H,MATCH(DS$1,Settings!$G:$G,0))=TRUE,
100-100*(BD186-MINIFS(BD:BD,$E:$E,$E186))/(MAXIFS(BD:BD,$E:$E,$E186)-MINIFS(BD:BD,$E:$E,$E186)),
100*(BD186-MINIFS(BD:BD,$E:$E,$E186))/(MAXIFS(BD:BD,$E:$E,$E186)-MINIFS(BD:BD,$E:$E,$E186))))</f>
        <v/>
      </c>
      <c r="DT186" s="232" t="str">
        <f t="array" ref="DT186">IF(BE186="","",
IF(INDEX(Settings!$H:$H,MATCH(DT$1,Settings!$G:$G,0))=TRUE,
100-100*(BE186-MINIFS(BE:BE,$E:$E,$E186))/(MAXIFS(BE:BE,$E:$E,$E186)-MINIFS(BE:BE,$E:$E,$E186)),
100*(BE186-MINIFS(BE:BE,$E:$E,$E186))/(MAXIFS(BE:BE,$E:$E,$E186)-MINIFS(BE:BE,$E:$E,$E186))))</f>
        <v/>
      </c>
      <c r="DU186" s="232" t="str">
        <f t="array" ref="DU186">IF(BF186="","",
IF(INDEX(Settings!$H:$H,MATCH(DU$1,Settings!$G:$G,0))=TRUE,
100-100*(BF186-MINIFS(BF:BF,$E:$E,$E186))/(MAXIFS(BF:BF,$E:$E,$E186)-MINIFS(BF:BF,$E:$E,$E186)),
100*(BF186-MINIFS(BF:BF,$E:$E,$E186))/(MAXIFS(BF:BF,$E:$E,$E186)-MINIFS(BF:BF,$E:$E,$E186))))</f>
        <v/>
      </c>
      <c r="DV186" s="232" t="str">
        <f t="array" ref="DV186">IF(BG186="","",
IF(INDEX(Settings!$H:$H,MATCH(DV$1,Settings!$G:$G,0))=TRUE,
100-100*(BG186-MINIFS(BG:BG,$E:$E,$E186))/(MAXIFS(BG:BG,$E:$E,$E186)-MINIFS(BG:BG,$E:$E,$E186)),
100*(BG186-MINIFS(BG:BG,$E:$E,$E186))/(MAXIFS(BG:BG,$E:$E,$E186)-MINIFS(BG:BG,$E:$E,$E186))))</f>
        <v/>
      </c>
      <c r="DW186" s="232" t="str">
        <f t="array" ref="DW186">IF(BH186="","",
IF(INDEX(Settings!$H:$H,MATCH(DW$1,Settings!$G:$G,0))=TRUE,
100-100*(BH186-MINIFS(BH:BH,$E:$E,$E186))/(MAXIFS(BH:BH,$E:$E,$E186)-MINIFS(BH:BH,$E:$E,$E186)),
100*(BH186-MINIFS(BH:BH,$E:$E,$E186))/(MAXIFS(BH:BH,$E:$E,$E186)-MINIFS(BH:BH,$E:$E,$E186))))</f>
        <v/>
      </c>
      <c r="DX186" s="232" t="str">
        <f t="array" ref="DX186">IF(BI186="","",
IF(INDEX(Settings!$H:$H,MATCH(DX$1,Settings!$G:$G,0))=TRUE,
100-100*(BI186-MINIFS(BI:BI,$E:$E,$E186))/(MAXIFS(BI:BI,$E:$E,$E186)-MINIFS(BI:BI,$E:$E,$E186)),
100*(BI186-MINIFS(BI:BI,$E:$E,$E186))/(MAXIFS(BI:BI,$E:$E,$E186)-MINIFS(BI:BI,$E:$E,$E186))))</f>
        <v/>
      </c>
      <c r="DY186" s="232" t="str">
        <f t="array" ref="DY186">IF(BJ186="","",
IF(INDEX(Settings!$H:$H,MATCH(DY$1,Settings!$G:$G,0))=TRUE,
100-100*(BJ186-MINIFS(BJ:BJ,$E:$E,$E186))/(MAXIFS(BJ:BJ,$E:$E,$E186)-MINIFS(BJ:BJ,$E:$E,$E186)),
100*(BJ186-MINIFS(BJ:BJ,$E:$E,$E186))/(MAXIFS(BJ:BJ,$E:$E,$E186)-MINIFS(BJ:BJ,$E:$E,$E186))))</f>
        <v/>
      </c>
      <c r="DZ186" s="234"/>
      <c r="EA186" s="234"/>
      <c r="EB186" s="234" t="str">
        <f t="shared" si="8"/>
        <v/>
      </c>
      <c r="EC186" s="234" t="str">
        <f t="shared" si="9"/>
        <v/>
      </c>
      <c r="ED186" s="234" t="str">
        <f t="shared" si="10"/>
        <v/>
      </c>
      <c r="EE186" s="234" t="str">
        <f t="shared" si="11"/>
        <v/>
      </c>
      <c r="EF186" s="234" t="str">
        <f t="shared" si="12"/>
        <v/>
      </c>
      <c r="EG186" s="234" t="str">
        <f t="shared" si="13"/>
        <v/>
      </c>
      <c r="EH186" s="234"/>
      <c r="EI186" s="234"/>
      <c r="EJ186" s="234"/>
      <c r="EK186" s="234"/>
      <c r="EL186" s="234"/>
      <c r="EM186" s="234"/>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3" t="str">
        <f t="shared" si="14"/>
        <v/>
      </c>
      <c r="N187" s="49"/>
      <c r="O187" s="49"/>
      <c r="P187" s="49"/>
      <c r="Q187" s="49"/>
      <c r="R187" s="49"/>
      <c r="S187" s="222" t="str">
        <f>IFERROR(VLOOKUP(AF187, 'YOYO IR Scores'!A:C, 3, FALSE), "")
</f>
        <v/>
      </c>
      <c r="T187" s="49"/>
      <c r="U187" s="49"/>
      <c r="V187" s="49"/>
      <c r="W187" s="49"/>
      <c r="X187" s="224" t="str">
        <f t="shared" si="4"/>
        <v/>
      </c>
      <c r="Y187" s="225" t="str">
        <f t="shared" si="5"/>
        <v/>
      </c>
      <c r="Z187" s="225" t="str">
        <f t="shared" si="6"/>
        <v/>
      </c>
      <c r="AA187" s="224" t="str">
        <f t="shared" si="7"/>
        <v/>
      </c>
      <c r="AB187" s="223"/>
      <c r="AC187" s="223"/>
      <c r="AD187" s="223"/>
      <c r="AE187" s="223" t="str">
        <f>IFERROR(VLOOKUP(AF187, 'YOYO IR Scores'!A:C, 2, FALSE), "")</f>
        <v/>
      </c>
      <c r="AF187" s="223"/>
      <c r="AG187" s="223"/>
      <c r="AH187" s="223"/>
      <c r="AI187" s="223"/>
      <c r="AJ187" s="223"/>
      <c r="AK187" s="223"/>
      <c r="AL187" s="223"/>
      <c r="AM187" s="223"/>
      <c r="AN187" s="223"/>
      <c r="AO187" s="223"/>
      <c r="AP187" s="223"/>
      <c r="AQ187" s="223"/>
      <c r="AR187" s="223"/>
      <c r="AS187" s="223"/>
      <c r="AT187" s="223"/>
      <c r="AU187" s="223"/>
      <c r="AV187" s="223"/>
      <c r="AW187" s="223"/>
      <c r="AX187" s="223"/>
      <c r="AY187" s="223"/>
      <c r="AZ187" s="223"/>
      <c r="BA187" s="223"/>
      <c r="BB187" s="223"/>
      <c r="BC187" s="223"/>
      <c r="BD187" s="223"/>
      <c r="BE187" s="223"/>
      <c r="BF187" s="223"/>
      <c r="BG187" s="223"/>
      <c r="BH187" s="223"/>
      <c r="BI187" s="223"/>
      <c r="BJ187" s="223"/>
      <c r="BK187" s="223" t="str">
        <f t="array" ref="BK187">IF(J187="","",
IF(INDEX(Settings!$H:$H,MATCH(BY$1,Settings!$G:$G,0))=TRUE,
100-100*(J187-MIN(J:J))/(MAX(J:J)-MIN(J:J)),
100*(J187-MIN(J:J))/(MAX(J:J)-MIN(J:J))))</f>
        <v/>
      </c>
      <c r="BL187" s="223" t="str">
        <f t="array" ref="BL187">IF(J187="","",
IF(INDEX(Settings!$H:$H,MATCH(BY$1,Settings!$G:$G,0))=TRUE,
100-100*(J187-MINIFS(J:J,$E:$E,$E187))/(MAXIFS(J:J,$E:$E,$E187)-MINIFS(J:J,$E:$E,$E187)),
100*(J187-MINIFS(J:J,$E:$E,$E187))/(MAXIFS(J:J,$E:$E,$E187)-MINIFS(J:J,$E:$E,$E187))))</f>
        <v/>
      </c>
      <c r="BM187" s="223"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4" t="str">
        <f t="array" ref="BQ187">IF(J187="","",
IF(INDEX(Settings!$H:$H,MATCH(BY$1,Settings!$G:$G,0))=TRUE,
-1*(J187-AVERAGE(J:J))/STDEV(J:J),
(J187-AVERAGE(J:J))/STDEV(J:J)))</f>
        <v/>
      </c>
      <c r="BR187" s="224" t="str">
        <f>IFERROR(__xludf.DUMMYFUNCTION("IF(J187="""","""",
IF(INDEX(Settings!$H:$H,MATCH(BY$1,Settings!$G:$G,0))=TRUE,
-1*(J187-AVERAGEIFS(J:J,$E:$E,$E187))/STDEV(FILTER(J:J,$E:$E=$E187)),
(J187-AVERAGEIFS(J:J,$E:$E,$E187))/STDEV(FILTER(J:J,$E:$E=$E187))))"),"")</f>
        <v/>
      </c>
      <c r="BS187" s="224"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3" t="str">
        <f t="array" ref="BY187">IF(J187="","",
IF(INDEX(Settings!$H:$H,MATCH(BY$1,Settings!$G:$G,0))=TRUE,
100-100*(J187-MINIFS(J:J,$E:$E,$E187))/(MAXIFS(J:J,$E:$E,$E187)-MINIFS(J:J,$E:$E,$E187)),
100*(J187-MINIFS(J:J,$E:$E,$E187))/(MAXIFS(J:J,$E:$E,$E187)-MINIFS(J:J,$E:$E,$E187))))</f>
        <v/>
      </c>
      <c r="BZ187" s="223" t="str">
        <f t="array" ref="BZ187">IF(K187="","",
IF(INDEX(Settings!$H:$H,MATCH(BZ$1,Settings!$G:$G,0))=TRUE,
100-100*(K187-MINIFS(K:K,$E:$E,$E187))/(MAXIFS(K:K,$E:$E,$E187)-MINIFS(K:K,$E:$E,$E187)),
100*(K187-MINIFS(K:K,$E:$E,$E187))/(MAXIFS(K:K,$E:$E,$E187)-MINIFS(K:K,$E:$E,$E187))))</f>
        <v/>
      </c>
      <c r="CA187" s="223" t="str">
        <f t="array" ref="CA187">IF(L187="","",
IF(INDEX(Settings!$H:$H,MATCH(CA$1,Settings!$G:$G,0))=TRUE,
100-100*(L187-MINIFS(L:L,$E:$E,$E187))/(MAXIFS(L:L,$E:$E,$E187)-MINIFS(L:L,$E:$E,$E187)),
100*(L187-MINIFS(L:L,$E:$E,$E187))/(MAXIFS(L:L,$E:$E,$E187)-MINIFS(L:L,$E:$E,$E187))))</f>
        <v/>
      </c>
      <c r="CB187" s="223" t="str">
        <f t="array" ref="CB187">IF(M187="","",
IF(INDEX(Settings!$H:$H,MATCH(CB$1,Settings!$G:$G,0))=TRUE,
100-100*(M187-MINIFS(M:M,$E:$E,$E187))/(MAXIFS(M:M,$E:$E,$E187)-MINIFS(M:M,$E:$E,$E187)),
100*(M187-MINIFS(M:M,$E:$E,$E187))/(MAXIFS(M:M,$E:$E,$E187)-MINIFS(M:M,$E:$E,$E187))))</f>
        <v/>
      </c>
      <c r="CC187" s="223" t="str">
        <f t="array" ref="CC187">IF(N187="","",
IF(INDEX(Settings!$H:$H,MATCH(CC$1,Settings!$G:$G,0))=TRUE,
100-100*(N187-MINIFS(N:N,$E:$E,$E187))/(MAXIFS(N:N,$E:$E,$E187)-MINIFS(N:N,$E:$E,$E187)),
100*(N187-MINIFS(N:N,$E:$E,$E187))/(MAXIFS(N:N,$E:$E,$E187)-MINIFS(N:N,$E:$E,$E187))))</f>
        <v/>
      </c>
      <c r="CD187" s="223" t="str">
        <f t="array" ref="CD187">IF(O187="","",
IF(INDEX(Settings!$H:$H,MATCH(CD$1,Settings!$G:$G,0))=TRUE,
100-100*(O187-MINIFS(O:O,$E:$E,$E187))/(MAXIFS(O:O,$E:$E,$E187)-MINIFS(O:O,$E:$E,$E187)),
100*(O187-MINIFS(O:O,$E:$E,$E187))/(MAXIFS(O:O,$E:$E,$E187)-MINIFS(O:O,$E:$E,$E187))))</f>
        <v/>
      </c>
      <c r="CE187" s="223" t="str">
        <f t="array" ref="CE187">IF(P187="","",
IF(INDEX(Settings!$H:$H,MATCH(CE$1,Settings!$G:$G,0))=TRUE,
100-100*(P187-MINIFS(P:P,$E:$E,$E187))/(MAXIFS(P:P,$E:$E,$E187)-MINIFS(P:P,$E:$E,$E187)),
100*(P187-MINIFS(P:P,$E:$E,$E187))/(MAXIFS(P:P,$E:$E,$E187)-MINIFS(P:P,$E:$E,$E187))))</f>
        <v/>
      </c>
      <c r="CF187" s="223" t="str">
        <f t="array" ref="CF187">IF(Q187="","",
IF(INDEX(Settings!$H:$H,MATCH(CF$1,Settings!$G:$G,0))=TRUE,
100-100*(Q187-MINIFS(Q:Q,$E:$E,$E187))/(MAXIFS(Q:Q,$E:$E,$E187)-MINIFS(Q:Q,$E:$E,$E187)),
100*(Q187-MINIFS(Q:Q,$E:$E,$E187))/(MAXIFS(Q:Q,$E:$E,$E187)-MINIFS(Q:Q,$E:$E,$E187))))</f>
        <v/>
      </c>
      <c r="CG187" s="223" t="str">
        <f t="array" ref="CG187">IF(R187="","",
IF(INDEX(Settings!$H:$H,MATCH(CG$1,Settings!$G:$G,0))=TRUE,
100-100*(R187-MINIFS(R:R,$E:$E,$E187))/(MAXIFS(R:R,$E:$E,$E187)-MINIFS(R:R,$E:$E,$E187)),
100*(R187-MINIFS(R:R,$E:$E,$E187))/(MAXIFS(R:R,$E:$E,$E187)-MINIFS(R:R,$E:$E,$E187))))</f>
        <v/>
      </c>
      <c r="CH187" s="223" t="str">
        <f t="array" ref="CH187">IF(S187="","",
IF(INDEX(Settings!$H:$H,MATCH(CH$1,Settings!$G:$G,0))=TRUE,
100-100*(S187-MINIFS(S:S,$E:$E,$E187))/(MAXIFS(S:S,$E:$E,$E187)-MINIFS(S:S,$E:$E,$E187)),
100*(S187-MINIFS(S:S,$E:$E,$E187))/(MAXIFS(S:S,$E:$E,$E187)-MINIFS(S:S,$E:$E,$E187))))</f>
        <v/>
      </c>
      <c r="CI187" s="223" t="str">
        <f t="array" ref="CI187">IF(T187="","",
IF(INDEX(Settings!$H:$H,MATCH(CI$1,Settings!$G:$G,0))=TRUE,
100-100*(T187-MINIFS(T:T,$E:$E,$E187))/(MAXIFS(T:T,$E:$E,$E187)-MINIFS(T:T,$E:$E,$E187)),
100*(T187-MINIFS(T:T,$E:$E,$E187))/(MAXIFS(T:T,$E:$E,$E187)-MINIFS(T:T,$E:$E,$E187))))</f>
        <v/>
      </c>
      <c r="CJ187" s="223" t="str">
        <f t="array" ref="CJ187">IF(U187="","",
IF(INDEX(Settings!$H:$H,MATCH(CJ$1,Settings!$G:$G,0))=TRUE,
100-100*(U187-MINIFS(U:U,$E:$E,$E187))/(MAXIFS(U:U,$E:$E,$E187)-MINIFS(U:U,$E:$E,$E187)),
100*(U187-MINIFS(U:U,$E:$E,$E187))/(MAXIFS(U:U,$E:$E,$E187)-MINIFS(U:U,$E:$E,$E187))))</f>
        <v/>
      </c>
      <c r="CK187" s="223" t="str">
        <f t="array" ref="CK187">IF(V187="","",
IF(INDEX(Settings!$H:$H,MATCH(CK$1,Settings!$G:$G,0))=TRUE,
100-100*(V187-MINIFS(V:V,$E:$E,$E187))/(MAXIFS(V:V,$E:$E,$E187)-MINIFS(V:V,$E:$E,$E187)),
100*(V187-MINIFS(V:V,$E:$E,$E187))/(MAXIFS(V:V,$E:$E,$E187)-MINIFS(V:V,$E:$E,$E187))))</f>
        <v/>
      </c>
      <c r="CL187" s="223" t="str">
        <f t="array" ref="CL187">IF(W187="","",
IF(INDEX(Settings!$H:$H,MATCH(CL$1,Settings!$G:$G,0))=TRUE,
100-100*(W187-MINIFS(W:W,$E:$E,$E187))/(MAXIFS(W:W,$E:$E,$E187)-MINIFS(W:W,$E:$E,$E187)),
100*(W187-MINIFS(W:W,$E:$E,$E187))/(MAXIFS(W:W,$E:$E,$E187)-MINIFS(W:W,$E:$E,$E187))))</f>
        <v/>
      </c>
      <c r="CM187" s="223" t="str">
        <f t="array" ref="CM187">IF(X187="","",
IF(INDEX(Settings!$H:$H,MATCH(CM$1,Settings!$G:$G,0))=TRUE,
100-100*(X187-MINIFS(X:X,$E:$E,$E187))/(MAXIFS(X:X,$E:$E,$E187)-MINIFS(X:X,$E:$E,$E187)),
100*(X187-MINIFS(X:X,$E:$E,$E187))/(MAXIFS(X:X,$E:$E,$E187)-MINIFS(X:X,$E:$E,$E187))))</f>
        <v/>
      </c>
      <c r="CN187" s="223" t="str">
        <f t="array" ref="CN187">IF(Y187="","",
IF(INDEX(Settings!$H:$H,MATCH(CN$1,Settings!$G:$G,0))=TRUE,
100-100*(Y187-MINIFS(Y:Y,$E:$E,$E187))/(MAXIFS(Y:Y,$E:$E,$E187)-MINIFS(Y:Y,$E:$E,$E187)),
100*(Y187-MINIFS(Y:Y,$E:$E,$E187))/(MAXIFS(Y:Y,$E:$E,$E187)-MINIFS(Y:Y,$E:$E,$E187))))</f>
        <v/>
      </c>
      <c r="CO187" s="223" t="str">
        <f t="array" ref="CO187">IF(Z187="","",
IF(INDEX(Settings!$H:$H,MATCH(CO$1,Settings!$G:$G,0))=TRUE,
100-100*(Z187-MINIFS(Z:Z,$E:$E,$E187))/(MAXIFS(Z:Z,$E:$E,$E187)-MINIFS(Z:Z,$E:$E,$E187)),
100*(Z187-MINIFS(Z:Z,$E:$E,$E187))/(MAXIFS(Z:Z,$E:$E,$E187)-MINIFS(Z:Z,$E:$E,$E187))))</f>
        <v/>
      </c>
      <c r="CP187" s="223" t="str">
        <f t="array" ref="CP187">IF(AA187="","",
IF(INDEX(Settings!$H:$H,MATCH(CP$1,Settings!$G:$G,0))=TRUE,
100-100*(AA187-MINIFS(AA:AA,$E:$E,$E187))/(MAXIFS(AA:AA,$E:$E,$E187)-MINIFS(AA:AA,$E:$E,$E187)),
100*(AA187-MINIFS(AA:AA,$E:$E,$E187))/(MAXIFS(AA:AA,$E:$E,$E187)-MINIFS(AA:AA,$E:$E,$E187))))</f>
        <v/>
      </c>
      <c r="CQ187" s="223" t="str">
        <f t="array" ref="CQ187">IF(AB187="","",
IF(INDEX(Settings!$H:$H,MATCH(CQ$1,Settings!$G:$G,0))=TRUE,
100-100*(AB187-MINIFS(AB:AB,$E:$E,$E187))/(MAXIFS(AB:AB,$E:$E,$E187)-MINIFS(AB:AB,$E:$E,$E187)),
100*(AB187-MINIFS(AB:AB,$E:$E,$E187))/(MAXIFS(AB:AB,$E:$E,$E187)-MINIFS(AB:AB,$E:$E,$E187))))</f>
        <v/>
      </c>
      <c r="CR187" s="223" t="str">
        <f t="array" ref="CR187">IF(AC187="","",
IF(INDEX(Settings!$H:$H,MATCH(CR$1,Settings!$G:$G,0))=TRUE,
100-100*(AC187-MINIFS(AC:AC,$E:$E,$E187))/(MAXIFS(AC:AC,$E:$E,$E187)-MINIFS(AC:AC,$E:$E,$E187)),
100*(AC187-MINIFS(AC:AC,$E:$E,$E187))/(MAXIFS(AC:AC,$E:$E,$E187)-MINIFS(AC:AC,$E:$E,$E187))))</f>
        <v/>
      </c>
      <c r="CS187" s="223" t="str">
        <f t="array" ref="CS187">IF(AD187="","",
IF(INDEX(Settings!$H:$H,MATCH(CS$1,Settings!$G:$G,0))=TRUE,
100-100*(AD187-MINIFS(AD:AD,$E:$E,$E187))/(MAXIFS(AD:AD,$E:$E,$E187)-MINIFS(AD:AD,$E:$E,$E187)),
100*(AD187-MINIFS(AD:AD,$E:$E,$E187))/(MAXIFS(AD:AD,$E:$E,$E187)-MINIFS(AD:AD,$E:$E,$E187))))</f>
        <v/>
      </c>
      <c r="CT187" s="223" t="str">
        <f t="array" ref="CT187">IF(AE187="","",
IF(INDEX(Settings!$H:$H,MATCH(CT$1,Settings!$G:$G,0))=TRUE,
100-100*(AE187-MINIFS(AE:AE,$E:$E,$E187))/(MAXIFS(AE:AE,$E:$E,$E187)-MINIFS(AE:AE,$E:$E,$E187)),
100*(AE187-MINIFS(AE:AE,$E:$E,$E187))/(MAXIFS(AE:AE,$E:$E,$E187)-MINIFS(AE:AE,$E:$E,$E187))))</f>
        <v/>
      </c>
      <c r="CU187" s="223" t="str">
        <f t="array" ref="CU187">IF(AF187="","",
IF(INDEX(Settings!$H:$H,MATCH(CU$1,Settings!$G:$G,0))=TRUE,
100-100*(AF187-MINIFS(AF:AF,$E:$E,$E187))/(MAXIFS(AF:AF,$E:$E,$E187)-MINIFS(AF:AF,$E:$E,$E187)),
100*(AF187-MINIFS(AF:AF,$E:$E,$E187))/(MAXIFS(AF:AF,$E:$E,$E187)-MINIFS(AF:AF,$E:$E,$E187))))</f>
        <v/>
      </c>
      <c r="CV187" s="223" t="str">
        <f t="array" ref="CV187">IF(AG187="","",
IF(INDEX(Settings!$H:$H,MATCH(CV$1,Settings!$G:$G,0))=TRUE,
100-100*(AG187-MINIFS(AG:AG,$E:$E,$E187))/(MAXIFS(AG:AG,$E:$E,$E187)-MINIFS(AG:AG,$E:$E,$E187)),
100*(AG187-MINIFS(AG:AG,$E:$E,$E187))/(MAXIFS(AG:AG,$E:$E,$E187)-MINIFS(AG:AG,$E:$E,$E187))))</f>
        <v/>
      </c>
      <c r="CW187" s="223" t="str">
        <f t="array" ref="CW187">IF(AH187="","",
IF(INDEX(Settings!$H:$H,MATCH(CW$1,Settings!$G:$G,0))=TRUE,
100-100*(AH187-MINIFS(AH:AH,$E:$E,$E187))/(MAXIFS(AH:AH,$E:$E,$E187)-MINIFS(AH:AH,$E:$E,$E187)),
100*(AH187-MINIFS(AH:AH,$E:$E,$E187))/(MAXIFS(AH:AH,$E:$E,$E187)-MINIFS(AH:AH,$E:$E,$E187))))</f>
        <v/>
      </c>
      <c r="CX187" s="223" t="str">
        <f t="array" ref="CX187">IF(AI187="","",
IF(INDEX(Settings!$H:$H,MATCH(CX$1,Settings!$G:$G,0))=TRUE,
100-100*(AI187-MINIFS(AI:AI,$E:$E,$E187))/(MAXIFS(AI:AI,$E:$E,$E187)-MINIFS(AI:AI,$E:$E,$E187)),
100*(AI187-MINIFS(AI:AI,$E:$E,$E187))/(MAXIFS(AI:AI,$E:$E,$E187)-MINIFS(AI:AI,$E:$E,$E187))))</f>
        <v/>
      </c>
      <c r="CY187" s="223" t="str">
        <f t="array" ref="CY187">IF(AJ187="","",
IF(INDEX(Settings!$H:$H,MATCH(CY$1,Settings!$G:$G,0))=TRUE,
100-100*(AJ187-MINIFS(AJ:AJ,$E:$E,$E187))/(MAXIFS(AJ:AJ,$E:$E,$E187)-MINIFS(AJ:AJ,$E:$E,$E187)),
100*(AJ187-MINIFS(AJ:AJ,$E:$E,$E187))/(MAXIFS(AJ:AJ,$E:$E,$E187)-MINIFS(AJ:AJ,$E:$E,$E187))))</f>
        <v/>
      </c>
      <c r="CZ187" s="223" t="str">
        <f t="array" ref="CZ187">IF(AK187="","",
IF(INDEX(Settings!$H:$H,MATCH(CZ$1,Settings!$G:$G,0))=TRUE,
100-100*(AK187-MINIFS(AK:AK,$E:$E,$E187))/(MAXIFS(AK:AK,$E:$E,$E187)-MINIFS(AK:AK,$E:$E,$E187)),
100*(AK187-MINIFS(AK:AK,$E:$E,$E187))/(MAXIFS(AK:AK,$E:$E,$E187)-MINIFS(AK:AK,$E:$E,$E187))))</f>
        <v/>
      </c>
      <c r="DA187" s="223" t="str">
        <f t="array" ref="DA187">IF(AL187="","",
IF(INDEX(Settings!$H:$H,MATCH(DA$1,Settings!$G:$G,0))=TRUE,
100-100*(AL187-MINIFS(AL:AL,$E:$E,$E187))/(MAXIFS(AL:AL,$E:$E,$E187)-MINIFS(AL:AL,$E:$E,$E187)),
100*(AL187-MINIFS(AL:AL,$E:$E,$E187))/(MAXIFS(AL:AL,$E:$E,$E187)-MINIFS(AL:AL,$E:$E,$E187))))</f>
        <v/>
      </c>
      <c r="DB187" s="223" t="str">
        <f t="array" ref="DB187">IF(AM187="","",
IF(INDEX(Settings!$H:$H,MATCH(DB$1,Settings!$G:$G,0))=TRUE,
100-100*(AM187-MINIFS(AM:AM,$E:$E,$E187))/(MAXIFS(AM:AM,$E:$E,$E187)-MINIFS(AM:AM,$E:$E,$E187)),
100*(AM187-MINIFS(AM:AM,$E:$E,$E187))/(MAXIFS(AM:AM,$E:$E,$E187)-MINIFS(AM:AM,$E:$E,$E187))))</f>
        <v/>
      </c>
      <c r="DC187" s="223" t="str">
        <f t="array" ref="DC187">IF(AN187="","",
IF(INDEX(Settings!$H:$H,MATCH(DC$1,Settings!$G:$G,0))=TRUE,
100-100*(AN187-MINIFS(AN:AN,$E:$E,$E187))/(MAXIFS(AN:AN,$E:$E,$E187)-MINIFS(AN:AN,$E:$E,$E187)),
100*(AN187-MINIFS(AN:AN,$E:$E,$E187))/(MAXIFS(AN:AN,$E:$E,$E187)-MINIFS(AN:AN,$E:$E,$E187))))</f>
        <v/>
      </c>
      <c r="DD187" s="223" t="str">
        <f t="array" ref="DD187">IF(AO187="","",
IF(INDEX(Settings!$H:$H,MATCH(DD$1,Settings!$G:$G,0))=TRUE,
100-100*(AO187-MINIFS(AO:AO,$E:$E,$E187))/(MAXIFS(AO:AO,$E:$E,$E187)-MINIFS(AO:AO,$E:$E,$E187)),
100*(AO187-MINIFS(AO:AO,$E:$E,$E187))/(MAXIFS(AO:AO,$E:$E,$E187)-MINIFS(AO:AO,$E:$E,$E187))))</f>
        <v/>
      </c>
      <c r="DE187" s="223" t="str">
        <f t="array" ref="DE187">IF(AP187="","",
IF(INDEX(Settings!$H:$H,MATCH(DE$1,Settings!$G:$G,0))=TRUE,
100-100*(AP187-MINIFS(AP:AP,$E:$E,$E187))/(MAXIFS(AP:AP,$E:$E,$E187)-MINIFS(AP:AP,$E:$E,$E187)),
100*(AP187-MINIFS(AP:AP,$E:$E,$E187))/(MAXIFS(AP:AP,$E:$E,$E187)-MINIFS(AP:AP,$E:$E,$E187))))</f>
        <v/>
      </c>
      <c r="DF187" s="223" t="str">
        <f t="array" ref="DF187">IF(AQ187="","",
IF(INDEX(Settings!$H:$H,MATCH(DF$1,Settings!$G:$G,0))=TRUE,
100-100*(AQ187-MINIFS(AQ:AQ,$E:$E,$E187))/(MAXIFS(AQ:AQ,$E:$E,$E187)-MINIFS(AQ:AQ,$E:$E,$E187)),
100*(AQ187-MINIFS(AQ:AQ,$E:$E,$E187))/(MAXIFS(AQ:AQ,$E:$E,$E187)-MINIFS(AQ:AQ,$E:$E,$E187))))</f>
        <v/>
      </c>
      <c r="DG187" s="223" t="str">
        <f t="array" ref="DG187">IF(AR187="","",
IF(INDEX(Settings!$H:$H,MATCH(DG$1,Settings!$G:$G,0))=TRUE,
100-100*(AR187-MINIFS(AR:AR,$E:$E,$E187))/(MAXIFS(AR:AR,$E:$E,$E187)-MINIFS(AR:AR,$E:$E,$E187)),
100*(AR187-MINIFS(AR:AR,$E:$E,$E187))/(MAXIFS(AR:AR,$E:$E,$E187)-MINIFS(AR:AR,$E:$E,$E187))))</f>
        <v/>
      </c>
      <c r="DH187" s="223" t="str">
        <f t="array" ref="DH187">IF(AS187="","",
IF(INDEX(Settings!$H:$H,MATCH(DH$1,Settings!$G:$G,0))=TRUE,
100-100*(AS187-MINIFS(AS:AS,$E:$E,$E187))/(MAXIFS(AS:AS,$E:$E,$E187)-MINIFS(AS:AS,$E:$E,$E187)),
100*(AS187-MINIFS(AS:AS,$E:$E,$E187))/(MAXIFS(AS:AS,$E:$E,$E187)-MINIFS(AS:AS,$E:$E,$E187))))</f>
        <v/>
      </c>
      <c r="DI187" s="223" t="str">
        <f t="array" ref="DI187">IF(AT187="","",
IF(INDEX(Settings!$H:$H,MATCH(DI$1,Settings!$G:$G,0))=TRUE,
100-100*(AT187-MINIFS(AT:AT,$E:$E,$E187))/(MAXIFS(AT:AT,$E:$E,$E187)-MINIFS(AT:AT,$E:$E,$E187)),
100*(AT187-MINIFS(AT:AT,$E:$E,$E187))/(MAXIFS(AT:AT,$E:$E,$E187)-MINIFS(AT:AT,$E:$E,$E187))))</f>
        <v/>
      </c>
      <c r="DJ187" s="223" t="str">
        <f t="array" ref="DJ187">IF(AU187="","",
IF(INDEX(Settings!$H:$H,MATCH(DJ$1,Settings!$G:$G,0))=TRUE,
100-100*(AU187-MINIFS(AU:AU,$E:$E,$E187))/(MAXIFS(AU:AU,$E:$E,$E187)-MINIFS(AU:AU,$E:$E,$E187)),
100*(AU187-MINIFS(AU:AU,$E:$E,$E187))/(MAXIFS(AU:AU,$E:$E,$E187)-MINIFS(AU:AU,$E:$E,$E187))))</f>
        <v/>
      </c>
      <c r="DK187" s="223" t="str">
        <f t="array" ref="DK187">IF(AV187="","",
IF(INDEX(Settings!$H:$H,MATCH(DK$1,Settings!$G:$G,0))=TRUE,
100-100*(AV187-MINIFS(AV:AV,$E:$E,$E187))/(MAXIFS(AV:AV,$E:$E,$E187)-MINIFS(AV:AV,$E:$E,$E187)),
100*(AV187-MINIFS(AV:AV,$E:$E,$E187))/(MAXIFS(AV:AV,$E:$E,$E187)-MINIFS(AV:AV,$E:$E,$E187))))</f>
        <v/>
      </c>
      <c r="DL187" s="223" t="str">
        <f t="array" ref="DL187">IF(AW187="","",
IF(INDEX(Settings!$H:$H,MATCH(DL$1,Settings!$G:$G,0))=TRUE,
100-100*(AW187-MINIFS(AW:AW,$E:$E,$E187))/(MAXIFS(AW:AW,$E:$E,$E187)-MINIFS(AW:AW,$E:$E,$E187)),
100*(AW187-MINIFS(AW:AW,$E:$E,$E187))/(MAXIFS(AW:AW,$E:$E,$E187)-MINIFS(AW:AW,$E:$E,$E187))))</f>
        <v/>
      </c>
      <c r="DM187" s="223" t="str">
        <f t="array" ref="DM187">IF(AX187="","",
IF(INDEX(Settings!$H:$H,MATCH(DM$1,Settings!$G:$G,0))=TRUE,
100-100*(AX187-MINIFS(AX:AX,$E:$E,$E187))/(MAXIFS(AX:AX,$E:$E,$E187)-MINIFS(AX:AX,$E:$E,$E187)),
100*(AX187-MINIFS(AX:AX,$E:$E,$E187))/(MAXIFS(AX:AX,$E:$E,$E187)-MINIFS(AX:AX,$E:$E,$E187))))</f>
        <v/>
      </c>
      <c r="DN187" s="223" t="str">
        <f t="array" ref="DN187">IF(AY187="","",
IF(INDEX(Settings!$H:$H,MATCH(DN$1,Settings!$G:$G,0))=TRUE,
100-100*(AY187-MINIFS(AY:AY,$E:$E,$E187))/(MAXIFS(AY:AY,$E:$E,$E187)-MINIFS(AY:AY,$E:$E,$E187)),
100*(AY187-MINIFS(AY:AY,$E:$E,$E187))/(MAXIFS(AY:AY,$E:$E,$E187)-MINIFS(AY:AY,$E:$E,$E187))))</f>
        <v/>
      </c>
      <c r="DO187" s="223" t="str">
        <f t="array" ref="DO187">IF(AZ187="","",
IF(INDEX(Settings!$H:$H,MATCH(DO$1,Settings!$G:$G,0))=TRUE,
100-100*(AZ187-MINIFS(AZ:AZ,$E:$E,$E187))/(MAXIFS(AZ:AZ,$E:$E,$E187)-MINIFS(AZ:AZ,$E:$E,$E187)),
100*(AZ187-MINIFS(AZ:AZ,$E:$E,$E187))/(MAXIFS(AZ:AZ,$E:$E,$E187)-MINIFS(AZ:AZ,$E:$E,$E187))))</f>
        <v/>
      </c>
      <c r="DP187" s="223" t="str">
        <f t="array" ref="DP187">IF(BA187="","",
IF(INDEX(Settings!$H:$H,MATCH(DP$1,Settings!$G:$G,0))=TRUE,
100-100*(BA187-MINIFS(BA:BA,$E:$E,$E187))/(MAXIFS(BA:BA,$E:$E,$E187)-MINIFS(BA:BA,$E:$E,$E187)),
100*(BA187-MINIFS(BA:BA,$E:$E,$E187))/(MAXIFS(BA:BA,$E:$E,$E187)-MINIFS(BA:BA,$E:$E,$E187))))</f>
        <v/>
      </c>
      <c r="DQ187" s="223" t="str">
        <f t="array" ref="DQ187">IF(BB187="","",
IF(INDEX(Settings!$H:$H,MATCH(DQ$1,Settings!$G:$G,0))=TRUE,
100-100*(BB187-MINIFS(BB:BB,$E:$E,$E187))/(MAXIFS(BB:BB,$E:$E,$E187)-MINIFS(BB:BB,$E:$E,$E187)),
100*(BB187-MINIFS(BB:BB,$E:$E,$E187))/(MAXIFS(BB:BB,$E:$E,$E187)-MINIFS(BB:BB,$E:$E,$E187))))</f>
        <v/>
      </c>
      <c r="DR187" s="223" t="str">
        <f t="array" ref="DR187">IF(BC187="","",
IF(INDEX(Settings!$H:$H,MATCH(DR$1,Settings!$G:$G,0))=TRUE,
100-100*(BC187-MINIFS(BC:BC,$E:$E,$E187))/(MAXIFS(BC:BC,$E:$E,$E187)-MINIFS(BC:BC,$E:$E,$E187)),
100*(BC187-MINIFS(BC:BC,$E:$E,$E187))/(MAXIFS(BC:BC,$E:$E,$E187)-MINIFS(BC:BC,$E:$E,$E187))))</f>
        <v/>
      </c>
      <c r="DS187" s="223" t="str">
        <f t="array" ref="DS187">IF(BD187="","",
IF(INDEX(Settings!$H:$H,MATCH(DS$1,Settings!$G:$G,0))=TRUE,
100-100*(BD187-MINIFS(BD:BD,$E:$E,$E187))/(MAXIFS(BD:BD,$E:$E,$E187)-MINIFS(BD:BD,$E:$E,$E187)),
100*(BD187-MINIFS(BD:BD,$E:$E,$E187))/(MAXIFS(BD:BD,$E:$E,$E187)-MINIFS(BD:BD,$E:$E,$E187))))</f>
        <v/>
      </c>
      <c r="DT187" s="223" t="str">
        <f t="array" ref="DT187">IF(BE187="","",
IF(INDEX(Settings!$H:$H,MATCH(DT$1,Settings!$G:$G,0))=TRUE,
100-100*(BE187-MINIFS(BE:BE,$E:$E,$E187))/(MAXIFS(BE:BE,$E:$E,$E187)-MINIFS(BE:BE,$E:$E,$E187)),
100*(BE187-MINIFS(BE:BE,$E:$E,$E187))/(MAXIFS(BE:BE,$E:$E,$E187)-MINIFS(BE:BE,$E:$E,$E187))))</f>
        <v/>
      </c>
      <c r="DU187" s="223" t="str">
        <f t="array" ref="DU187">IF(BF187="","",
IF(INDEX(Settings!$H:$H,MATCH(DU$1,Settings!$G:$G,0))=TRUE,
100-100*(BF187-MINIFS(BF:BF,$E:$E,$E187))/(MAXIFS(BF:BF,$E:$E,$E187)-MINIFS(BF:BF,$E:$E,$E187)),
100*(BF187-MINIFS(BF:BF,$E:$E,$E187))/(MAXIFS(BF:BF,$E:$E,$E187)-MINIFS(BF:BF,$E:$E,$E187))))</f>
        <v/>
      </c>
      <c r="DV187" s="223" t="str">
        <f t="array" ref="DV187">IF(BG187="","",
IF(INDEX(Settings!$H:$H,MATCH(DV$1,Settings!$G:$G,0))=TRUE,
100-100*(BG187-MINIFS(BG:BG,$E:$E,$E187))/(MAXIFS(BG:BG,$E:$E,$E187)-MINIFS(BG:BG,$E:$E,$E187)),
100*(BG187-MINIFS(BG:BG,$E:$E,$E187))/(MAXIFS(BG:BG,$E:$E,$E187)-MINIFS(BG:BG,$E:$E,$E187))))</f>
        <v/>
      </c>
      <c r="DW187" s="223" t="str">
        <f t="array" ref="DW187">IF(BH187="","",
IF(INDEX(Settings!$H:$H,MATCH(DW$1,Settings!$G:$G,0))=TRUE,
100-100*(BH187-MINIFS(BH:BH,$E:$E,$E187))/(MAXIFS(BH:BH,$E:$E,$E187)-MINIFS(BH:BH,$E:$E,$E187)),
100*(BH187-MINIFS(BH:BH,$E:$E,$E187))/(MAXIFS(BH:BH,$E:$E,$E187)-MINIFS(BH:BH,$E:$E,$E187))))</f>
        <v/>
      </c>
      <c r="DX187" s="223" t="str">
        <f t="array" ref="DX187">IF(BI187="","",
IF(INDEX(Settings!$H:$H,MATCH(DX$1,Settings!$G:$G,0))=TRUE,
100-100*(BI187-MINIFS(BI:BI,$E:$E,$E187))/(MAXIFS(BI:BI,$E:$E,$E187)-MINIFS(BI:BI,$E:$E,$E187)),
100*(BI187-MINIFS(BI:BI,$E:$E,$E187))/(MAXIFS(BI:BI,$E:$E,$E187)-MINIFS(BI:BI,$E:$E,$E187))))</f>
        <v/>
      </c>
      <c r="DY187" s="223" t="str">
        <f t="array" ref="DY187">IF(BJ187="","",
IF(INDEX(Settings!$H:$H,MATCH(DY$1,Settings!$G:$G,0))=TRUE,
100-100*(BJ187-MINIFS(BJ:BJ,$E:$E,$E187))/(MAXIFS(BJ:BJ,$E:$E,$E187)-MINIFS(BJ:BJ,$E:$E,$E187)),
100*(BJ187-MINIFS(BJ:BJ,$E:$E,$E187))/(MAXIFS(BJ:BJ,$E:$E,$E187)-MINIFS(BJ:BJ,$E:$E,$E187))))</f>
        <v/>
      </c>
      <c r="DZ187" s="225"/>
      <c r="EA187" s="225"/>
      <c r="EB187" s="225" t="str">
        <f t="shared" si="8"/>
        <v/>
      </c>
      <c r="EC187" s="225" t="str">
        <f t="shared" si="9"/>
        <v/>
      </c>
      <c r="ED187" s="225" t="str">
        <f t="shared" si="10"/>
        <v/>
      </c>
      <c r="EE187" s="225" t="str">
        <f t="shared" si="11"/>
        <v/>
      </c>
      <c r="EF187" s="225" t="str">
        <f t="shared" si="12"/>
        <v/>
      </c>
      <c r="EG187" s="225" t="str">
        <f t="shared" si="13"/>
        <v/>
      </c>
      <c r="EH187" s="225"/>
      <c r="EI187" s="225"/>
      <c r="EJ187" s="225"/>
      <c r="EK187" s="225"/>
      <c r="EL187" s="225"/>
      <c r="EM187" s="225"/>
    </row>
    <row r="188">
      <c r="A188" s="231"/>
      <c r="B188" s="231"/>
      <c r="C188" s="231"/>
      <c r="D188" s="231" t="str">
        <f t="array" ref="D188">IFERROR(INDEX(Profiles!$B:$B,MATCH($A188,Profiles!$A:$A,0)),"")</f>
        <v/>
      </c>
      <c r="E188" s="231"/>
      <c r="F188" s="231"/>
      <c r="G188" s="231"/>
      <c r="H188" s="231"/>
      <c r="I188" s="231" t="str">
        <f>IF(A188="","",IF(Settings!$N$3="DATE",F188&amp;": "&amp;TEXT(B188,"M/DD/YY"),F188&amp;": "&amp;H188))</f>
        <v/>
      </c>
      <c r="J188" s="231"/>
      <c r="K188" s="231"/>
      <c r="L188" s="231"/>
      <c r="M188" s="232" t="str">
        <f t="shared" si="14"/>
        <v/>
      </c>
      <c r="N188" s="231"/>
      <c r="O188" s="231"/>
      <c r="P188" s="231"/>
      <c r="Q188" s="231"/>
      <c r="R188" s="231"/>
      <c r="S188" s="230" t="str">
        <f>IFERROR(VLOOKUP(AF188, 'YOYO IR Scores'!A:C, 3, FALSE), "")
</f>
        <v/>
      </c>
      <c r="T188" s="231"/>
      <c r="U188" s="231"/>
      <c r="V188" s="231"/>
      <c r="W188" s="231"/>
      <c r="X188" s="233" t="str">
        <f t="shared" si="4"/>
        <v/>
      </c>
      <c r="Y188" s="234" t="str">
        <f t="shared" si="5"/>
        <v/>
      </c>
      <c r="Z188" s="234" t="str">
        <f t="shared" si="6"/>
        <v/>
      </c>
      <c r="AA188" s="233" t="str">
        <f t="shared" si="7"/>
        <v/>
      </c>
      <c r="AB188" s="232"/>
      <c r="AC188" s="232"/>
      <c r="AD188" s="232"/>
      <c r="AE188" s="232" t="str">
        <f>IFERROR(VLOOKUP(AF188, 'YOYO IR Scores'!A:C, 2, FALSE), "")</f>
        <v/>
      </c>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t="str">
        <f t="array" ref="BK188">IF(J188="","",
IF(INDEX(Settings!$H:$H,MATCH(BY$1,Settings!$G:$G,0))=TRUE,
100-100*(J188-MIN(J:J))/(MAX(J:J)-MIN(J:J)),
100*(J188-MIN(J:J))/(MAX(J:J)-MIN(J:J))))</f>
        <v/>
      </c>
      <c r="BL188" s="232" t="str">
        <f t="array" ref="BL188">IF(J188="","",
IF(INDEX(Settings!$H:$H,MATCH(BY$1,Settings!$G:$G,0))=TRUE,
100-100*(J188-MINIFS(J:J,$E:$E,$E188))/(MAXIFS(J:J,$E:$E,$E188)-MINIFS(J:J,$E:$E,$E188)),
100*(J188-MINIFS(J:J,$E:$E,$E188))/(MAXIFS(J:J,$E:$E,$E188)-MINIFS(J:J,$E:$E,$E188))))</f>
        <v/>
      </c>
      <c r="BM188" s="232" t="str">
        <f t="array" ref="BM188">IF(J188="","",
IF(INDEX(Settings!$H:$H,MATCH(BY$1,Settings!$G:$G,0))=TRUE,
100-100*(J188-MINIFS(J:J,$E:$E,$E188,$I:$I,$I188))/(MAXIFS(J:J,$E:$E,$E188,$I:$I,$I188)-MINIFS(J:J,$E:$E,$E188,$I:$I,$I188)),
100*(J188-MINIFS(J:J,$E:$E,$E188,$I:$I,$I188))/(MAXIFS(J:J,$E:$E,$E188,$I:$I,$I188)-MINIFS(J:J,$E:$E,$E188,$I:$I,$I188))))</f>
        <v/>
      </c>
      <c r="BN188" s="231" t="str">
        <f t="array" ref="BN188">IF(J188="","",
IF(INDEX(Settings!$H:$H,MATCH(BY$1,Settings!$G:$G,0))=TRUE,
100-100*PERCENTRANK(J:J,J188),
100*PERCENTRANK(J:J,J188)))</f>
        <v/>
      </c>
      <c r="BO188" s="231" t="str">
        <f>IFERROR(__xludf.DUMMYFUNCTION("IF(J188="""","""",
IF(INDEX(Settings!$H:$H,MATCH(BY$1,Settings!$G:$G,0))=TRUE,
100-100*PERCENTRANK(FILTER(J:J,$E:$E=$E188),J188),
100*PERCENTRANK(FILTER(J:J,$E:$E=$E188),J188)))"),"")</f>
        <v/>
      </c>
      <c r="BP188" s="231" t="str">
        <f>IFERROR(__xludf.DUMMYFUNCTION("IF(J188="""","""",
IF(INDEX(Settings!$H:$H,MATCH(BY$1,Settings!$G:$G,0))=TRUE,
100-100*PERCENTRANK(FILTER(J:J,$E:$E=$E188,$I:$I=$I188),J188),
100*PERCENTRANK(FILTER(J:J,$E:$E=$E188,$I:$I=$I188),J188)))"),"")</f>
        <v/>
      </c>
      <c r="BQ188" s="233" t="str">
        <f t="array" ref="BQ188">IF(J188="","",
IF(INDEX(Settings!$H:$H,MATCH(BY$1,Settings!$G:$G,0))=TRUE,
-1*(J188-AVERAGE(J:J))/STDEV(J:J),
(J188-AVERAGE(J:J))/STDEV(J:J)))</f>
        <v/>
      </c>
      <c r="BR188" s="233" t="str">
        <f>IFERROR(__xludf.DUMMYFUNCTION("IF(J188="""","""",
IF(INDEX(Settings!$H:$H,MATCH(BY$1,Settings!$G:$G,0))=TRUE,
-1*(J188-AVERAGEIFS(J:J,$E:$E,$E188))/STDEV(FILTER(J:J,$E:$E=$E188)),
(J188-AVERAGEIFS(J:J,$E:$E,$E188))/STDEV(FILTER(J:J,$E:$E=$E188))))"),"")</f>
        <v/>
      </c>
      <c r="BS188" s="233"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1"/>
      <c r="BX188" s="231"/>
      <c r="BY188" s="232" t="str">
        <f t="array" ref="BY188">IF(J188="","",
IF(INDEX(Settings!$H:$H,MATCH(BY$1,Settings!$G:$G,0))=TRUE,
100-100*(J188-MINIFS(J:J,$E:$E,$E188))/(MAXIFS(J:J,$E:$E,$E188)-MINIFS(J:J,$E:$E,$E188)),
100*(J188-MINIFS(J:J,$E:$E,$E188))/(MAXIFS(J:J,$E:$E,$E188)-MINIFS(J:J,$E:$E,$E188))))</f>
        <v/>
      </c>
      <c r="BZ188" s="232" t="str">
        <f t="array" ref="BZ188">IF(K188="","",
IF(INDEX(Settings!$H:$H,MATCH(BZ$1,Settings!$G:$G,0))=TRUE,
100-100*(K188-MINIFS(K:K,$E:$E,$E188))/(MAXIFS(K:K,$E:$E,$E188)-MINIFS(K:K,$E:$E,$E188)),
100*(K188-MINIFS(K:K,$E:$E,$E188))/(MAXIFS(K:K,$E:$E,$E188)-MINIFS(K:K,$E:$E,$E188))))</f>
        <v/>
      </c>
      <c r="CA188" s="232" t="str">
        <f t="array" ref="CA188">IF(L188="","",
IF(INDEX(Settings!$H:$H,MATCH(CA$1,Settings!$G:$G,0))=TRUE,
100-100*(L188-MINIFS(L:L,$E:$E,$E188))/(MAXIFS(L:L,$E:$E,$E188)-MINIFS(L:L,$E:$E,$E188)),
100*(L188-MINIFS(L:L,$E:$E,$E188))/(MAXIFS(L:L,$E:$E,$E188)-MINIFS(L:L,$E:$E,$E188))))</f>
        <v/>
      </c>
      <c r="CB188" s="232" t="str">
        <f t="array" ref="CB188">IF(M188="","",
IF(INDEX(Settings!$H:$H,MATCH(CB$1,Settings!$G:$G,0))=TRUE,
100-100*(M188-MINIFS(M:M,$E:$E,$E188))/(MAXIFS(M:M,$E:$E,$E188)-MINIFS(M:M,$E:$E,$E188)),
100*(M188-MINIFS(M:M,$E:$E,$E188))/(MAXIFS(M:M,$E:$E,$E188)-MINIFS(M:M,$E:$E,$E188))))</f>
        <v/>
      </c>
      <c r="CC188" s="232" t="str">
        <f t="array" ref="CC188">IF(N188="","",
IF(INDEX(Settings!$H:$H,MATCH(CC$1,Settings!$G:$G,0))=TRUE,
100-100*(N188-MINIFS(N:N,$E:$E,$E188))/(MAXIFS(N:N,$E:$E,$E188)-MINIFS(N:N,$E:$E,$E188)),
100*(N188-MINIFS(N:N,$E:$E,$E188))/(MAXIFS(N:N,$E:$E,$E188)-MINIFS(N:N,$E:$E,$E188))))</f>
        <v/>
      </c>
      <c r="CD188" s="232" t="str">
        <f t="array" ref="CD188">IF(O188="","",
IF(INDEX(Settings!$H:$H,MATCH(CD$1,Settings!$G:$G,0))=TRUE,
100-100*(O188-MINIFS(O:O,$E:$E,$E188))/(MAXIFS(O:O,$E:$E,$E188)-MINIFS(O:O,$E:$E,$E188)),
100*(O188-MINIFS(O:O,$E:$E,$E188))/(MAXIFS(O:O,$E:$E,$E188)-MINIFS(O:O,$E:$E,$E188))))</f>
        <v/>
      </c>
      <c r="CE188" s="232" t="str">
        <f t="array" ref="CE188">IF(P188="","",
IF(INDEX(Settings!$H:$H,MATCH(CE$1,Settings!$G:$G,0))=TRUE,
100-100*(P188-MINIFS(P:P,$E:$E,$E188))/(MAXIFS(P:P,$E:$E,$E188)-MINIFS(P:P,$E:$E,$E188)),
100*(P188-MINIFS(P:P,$E:$E,$E188))/(MAXIFS(P:P,$E:$E,$E188)-MINIFS(P:P,$E:$E,$E188))))</f>
        <v/>
      </c>
      <c r="CF188" s="232" t="str">
        <f t="array" ref="CF188">IF(Q188="","",
IF(INDEX(Settings!$H:$H,MATCH(CF$1,Settings!$G:$G,0))=TRUE,
100-100*(Q188-MINIFS(Q:Q,$E:$E,$E188))/(MAXIFS(Q:Q,$E:$E,$E188)-MINIFS(Q:Q,$E:$E,$E188)),
100*(Q188-MINIFS(Q:Q,$E:$E,$E188))/(MAXIFS(Q:Q,$E:$E,$E188)-MINIFS(Q:Q,$E:$E,$E188))))</f>
        <v/>
      </c>
      <c r="CG188" s="232" t="str">
        <f t="array" ref="CG188">IF(R188="","",
IF(INDEX(Settings!$H:$H,MATCH(CG$1,Settings!$G:$G,0))=TRUE,
100-100*(R188-MINIFS(R:R,$E:$E,$E188))/(MAXIFS(R:R,$E:$E,$E188)-MINIFS(R:R,$E:$E,$E188)),
100*(R188-MINIFS(R:R,$E:$E,$E188))/(MAXIFS(R:R,$E:$E,$E188)-MINIFS(R:R,$E:$E,$E188))))</f>
        <v/>
      </c>
      <c r="CH188" s="232" t="str">
        <f t="array" ref="CH188">IF(S188="","",
IF(INDEX(Settings!$H:$H,MATCH(CH$1,Settings!$G:$G,0))=TRUE,
100-100*(S188-MINIFS(S:S,$E:$E,$E188))/(MAXIFS(S:S,$E:$E,$E188)-MINIFS(S:S,$E:$E,$E188)),
100*(S188-MINIFS(S:S,$E:$E,$E188))/(MAXIFS(S:S,$E:$E,$E188)-MINIFS(S:S,$E:$E,$E188))))</f>
        <v/>
      </c>
      <c r="CI188" s="232" t="str">
        <f t="array" ref="CI188">IF(T188="","",
IF(INDEX(Settings!$H:$H,MATCH(CI$1,Settings!$G:$G,0))=TRUE,
100-100*(T188-MINIFS(T:T,$E:$E,$E188))/(MAXIFS(T:T,$E:$E,$E188)-MINIFS(T:T,$E:$E,$E188)),
100*(T188-MINIFS(T:T,$E:$E,$E188))/(MAXIFS(T:T,$E:$E,$E188)-MINIFS(T:T,$E:$E,$E188))))</f>
        <v/>
      </c>
      <c r="CJ188" s="232" t="str">
        <f t="array" ref="CJ188">IF(U188="","",
IF(INDEX(Settings!$H:$H,MATCH(CJ$1,Settings!$G:$G,0))=TRUE,
100-100*(U188-MINIFS(U:U,$E:$E,$E188))/(MAXIFS(U:U,$E:$E,$E188)-MINIFS(U:U,$E:$E,$E188)),
100*(U188-MINIFS(U:U,$E:$E,$E188))/(MAXIFS(U:U,$E:$E,$E188)-MINIFS(U:U,$E:$E,$E188))))</f>
        <v/>
      </c>
      <c r="CK188" s="232" t="str">
        <f t="array" ref="CK188">IF(V188="","",
IF(INDEX(Settings!$H:$H,MATCH(CK$1,Settings!$G:$G,0))=TRUE,
100-100*(V188-MINIFS(V:V,$E:$E,$E188))/(MAXIFS(V:V,$E:$E,$E188)-MINIFS(V:V,$E:$E,$E188)),
100*(V188-MINIFS(V:V,$E:$E,$E188))/(MAXIFS(V:V,$E:$E,$E188)-MINIFS(V:V,$E:$E,$E188))))</f>
        <v/>
      </c>
      <c r="CL188" s="232" t="str">
        <f t="array" ref="CL188">IF(W188="","",
IF(INDEX(Settings!$H:$H,MATCH(CL$1,Settings!$G:$G,0))=TRUE,
100-100*(W188-MINIFS(W:W,$E:$E,$E188))/(MAXIFS(W:W,$E:$E,$E188)-MINIFS(W:W,$E:$E,$E188)),
100*(W188-MINIFS(W:W,$E:$E,$E188))/(MAXIFS(W:W,$E:$E,$E188)-MINIFS(W:W,$E:$E,$E188))))</f>
        <v/>
      </c>
      <c r="CM188" s="232" t="str">
        <f t="array" ref="CM188">IF(X188="","",
IF(INDEX(Settings!$H:$H,MATCH(CM$1,Settings!$G:$G,0))=TRUE,
100-100*(X188-MINIFS(X:X,$E:$E,$E188))/(MAXIFS(X:X,$E:$E,$E188)-MINIFS(X:X,$E:$E,$E188)),
100*(X188-MINIFS(X:X,$E:$E,$E188))/(MAXIFS(X:X,$E:$E,$E188)-MINIFS(X:X,$E:$E,$E188))))</f>
        <v/>
      </c>
      <c r="CN188" s="232" t="str">
        <f t="array" ref="CN188">IF(Y188="","",
IF(INDEX(Settings!$H:$H,MATCH(CN$1,Settings!$G:$G,0))=TRUE,
100-100*(Y188-MINIFS(Y:Y,$E:$E,$E188))/(MAXIFS(Y:Y,$E:$E,$E188)-MINIFS(Y:Y,$E:$E,$E188)),
100*(Y188-MINIFS(Y:Y,$E:$E,$E188))/(MAXIFS(Y:Y,$E:$E,$E188)-MINIFS(Y:Y,$E:$E,$E188))))</f>
        <v/>
      </c>
      <c r="CO188" s="232" t="str">
        <f t="array" ref="CO188">IF(Z188="","",
IF(INDEX(Settings!$H:$H,MATCH(CO$1,Settings!$G:$G,0))=TRUE,
100-100*(Z188-MINIFS(Z:Z,$E:$E,$E188))/(MAXIFS(Z:Z,$E:$E,$E188)-MINIFS(Z:Z,$E:$E,$E188)),
100*(Z188-MINIFS(Z:Z,$E:$E,$E188))/(MAXIFS(Z:Z,$E:$E,$E188)-MINIFS(Z:Z,$E:$E,$E188))))</f>
        <v/>
      </c>
      <c r="CP188" s="232" t="str">
        <f t="array" ref="CP188">IF(AA188="","",
IF(INDEX(Settings!$H:$H,MATCH(CP$1,Settings!$G:$G,0))=TRUE,
100-100*(AA188-MINIFS(AA:AA,$E:$E,$E188))/(MAXIFS(AA:AA,$E:$E,$E188)-MINIFS(AA:AA,$E:$E,$E188)),
100*(AA188-MINIFS(AA:AA,$E:$E,$E188))/(MAXIFS(AA:AA,$E:$E,$E188)-MINIFS(AA:AA,$E:$E,$E188))))</f>
        <v/>
      </c>
      <c r="CQ188" s="232" t="str">
        <f t="array" ref="CQ188">IF(AB188="","",
IF(INDEX(Settings!$H:$H,MATCH(CQ$1,Settings!$G:$G,0))=TRUE,
100-100*(AB188-MINIFS(AB:AB,$E:$E,$E188))/(MAXIFS(AB:AB,$E:$E,$E188)-MINIFS(AB:AB,$E:$E,$E188)),
100*(AB188-MINIFS(AB:AB,$E:$E,$E188))/(MAXIFS(AB:AB,$E:$E,$E188)-MINIFS(AB:AB,$E:$E,$E188))))</f>
        <v/>
      </c>
      <c r="CR188" s="232" t="str">
        <f t="array" ref="CR188">IF(AC188="","",
IF(INDEX(Settings!$H:$H,MATCH(CR$1,Settings!$G:$G,0))=TRUE,
100-100*(AC188-MINIFS(AC:AC,$E:$E,$E188))/(MAXIFS(AC:AC,$E:$E,$E188)-MINIFS(AC:AC,$E:$E,$E188)),
100*(AC188-MINIFS(AC:AC,$E:$E,$E188))/(MAXIFS(AC:AC,$E:$E,$E188)-MINIFS(AC:AC,$E:$E,$E188))))</f>
        <v/>
      </c>
      <c r="CS188" s="232" t="str">
        <f t="array" ref="CS188">IF(AD188="","",
IF(INDEX(Settings!$H:$H,MATCH(CS$1,Settings!$G:$G,0))=TRUE,
100-100*(AD188-MINIFS(AD:AD,$E:$E,$E188))/(MAXIFS(AD:AD,$E:$E,$E188)-MINIFS(AD:AD,$E:$E,$E188)),
100*(AD188-MINIFS(AD:AD,$E:$E,$E188))/(MAXIFS(AD:AD,$E:$E,$E188)-MINIFS(AD:AD,$E:$E,$E188))))</f>
        <v/>
      </c>
      <c r="CT188" s="232" t="str">
        <f t="array" ref="CT188">IF(AE188="","",
IF(INDEX(Settings!$H:$H,MATCH(CT$1,Settings!$G:$G,0))=TRUE,
100-100*(AE188-MINIFS(AE:AE,$E:$E,$E188))/(MAXIFS(AE:AE,$E:$E,$E188)-MINIFS(AE:AE,$E:$E,$E188)),
100*(AE188-MINIFS(AE:AE,$E:$E,$E188))/(MAXIFS(AE:AE,$E:$E,$E188)-MINIFS(AE:AE,$E:$E,$E188))))</f>
        <v/>
      </c>
      <c r="CU188" s="232" t="str">
        <f t="array" ref="CU188">IF(AF188="","",
IF(INDEX(Settings!$H:$H,MATCH(CU$1,Settings!$G:$G,0))=TRUE,
100-100*(AF188-MINIFS(AF:AF,$E:$E,$E188))/(MAXIFS(AF:AF,$E:$E,$E188)-MINIFS(AF:AF,$E:$E,$E188)),
100*(AF188-MINIFS(AF:AF,$E:$E,$E188))/(MAXIFS(AF:AF,$E:$E,$E188)-MINIFS(AF:AF,$E:$E,$E188))))</f>
        <v/>
      </c>
      <c r="CV188" s="232" t="str">
        <f t="array" ref="CV188">IF(AG188="","",
IF(INDEX(Settings!$H:$H,MATCH(CV$1,Settings!$G:$G,0))=TRUE,
100-100*(AG188-MINIFS(AG:AG,$E:$E,$E188))/(MAXIFS(AG:AG,$E:$E,$E188)-MINIFS(AG:AG,$E:$E,$E188)),
100*(AG188-MINIFS(AG:AG,$E:$E,$E188))/(MAXIFS(AG:AG,$E:$E,$E188)-MINIFS(AG:AG,$E:$E,$E188))))</f>
        <v/>
      </c>
      <c r="CW188" s="232" t="str">
        <f t="array" ref="CW188">IF(AH188="","",
IF(INDEX(Settings!$H:$H,MATCH(CW$1,Settings!$G:$G,0))=TRUE,
100-100*(AH188-MINIFS(AH:AH,$E:$E,$E188))/(MAXIFS(AH:AH,$E:$E,$E188)-MINIFS(AH:AH,$E:$E,$E188)),
100*(AH188-MINIFS(AH:AH,$E:$E,$E188))/(MAXIFS(AH:AH,$E:$E,$E188)-MINIFS(AH:AH,$E:$E,$E188))))</f>
        <v/>
      </c>
      <c r="CX188" s="232" t="str">
        <f t="array" ref="CX188">IF(AI188="","",
IF(INDEX(Settings!$H:$H,MATCH(CX$1,Settings!$G:$G,0))=TRUE,
100-100*(AI188-MINIFS(AI:AI,$E:$E,$E188))/(MAXIFS(AI:AI,$E:$E,$E188)-MINIFS(AI:AI,$E:$E,$E188)),
100*(AI188-MINIFS(AI:AI,$E:$E,$E188))/(MAXIFS(AI:AI,$E:$E,$E188)-MINIFS(AI:AI,$E:$E,$E188))))</f>
        <v/>
      </c>
      <c r="CY188" s="232" t="str">
        <f t="array" ref="CY188">IF(AJ188="","",
IF(INDEX(Settings!$H:$H,MATCH(CY$1,Settings!$G:$G,0))=TRUE,
100-100*(AJ188-MINIFS(AJ:AJ,$E:$E,$E188))/(MAXIFS(AJ:AJ,$E:$E,$E188)-MINIFS(AJ:AJ,$E:$E,$E188)),
100*(AJ188-MINIFS(AJ:AJ,$E:$E,$E188))/(MAXIFS(AJ:AJ,$E:$E,$E188)-MINIFS(AJ:AJ,$E:$E,$E188))))</f>
        <v/>
      </c>
      <c r="CZ188" s="232" t="str">
        <f t="array" ref="CZ188">IF(AK188="","",
IF(INDEX(Settings!$H:$H,MATCH(CZ$1,Settings!$G:$G,0))=TRUE,
100-100*(AK188-MINIFS(AK:AK,$E:$E,$E188))/(MAXIFS(AK:AK,$E:$E,$E188)-MINIFS(AK:AK,$E:$E,$E188)),
100*(AK188-MINIFS(AK:AK,$E:$E,$E188))/(MAXIFS(AK:AK,$E:$E,$E188)-MINIFS(AK:AK,$E:$E,$E188))))</f>
        <v/>
      </c>
      <c r="DA188" s="232" t="str">
        <f t="array" ref="DA188">IF(AL188="","",
IF(INDEX(Settings!$H:$H,MATCH(DA$1,Settings!$G:$G,0))=TRUE,
100-100*(AL188-MINIFS(AL:AL,$E:$E,$E188))/(MAXIFS(AL:AL,$E:$E,$E188)-MINIFS(AL:AL,$E:$E,$E188)),
100*(AL188-MINIFS(AL:AL,$E:$E,$E188))/(MAXIFS(AL:AL,$E:$E,$E188)-MINIFS(AL:AL,$E:$E,$E188))))</f>
        <v/>
      </c>
      <c r="DB188" s="232" t="str">
        <f t="array" ref="DB188">IF(AM188="","",
IF(INDEX(Settings!$H:$H,MATCH(DB$1,Settings!$G:$G,0))=TRUE,
100-100*(AM188-MINIFS(AM:AM,$E:$E,$E188))/(MAXIFS(AM:AM,$E:$E,$E188)-MINIFS(AM:AM,$E:$E,$E188)),
100*(AM188-MINIFS(AM:AM,$E:$E,$E188))/(MAXIFS(AM:AM,$E:$E,$E188)-MINIFS(AM:AM,$E:$E,$E188))))</f>
        <v/>
      </c>
      <c r="DC188" s="232" t="str">
        <f t="array" ref="DC188">IF(AN188="","",
IF(INDEX(Settings!$H:$H,MATCH(DC$1,Settings!$G:$G,0))=TRUE,
100-100*(AN188-MINIFS(AN:AN,$E:$E,$E188))/(MAXIFS(AN:AN,$E:$E,$E188)-MINIFS(AN:AN,$E:$E,$E188)),
100*(AN188-MINIFS(AN:AN,$E:$E,$E188))/(MAXIFS(AN:AN,$E:$E,$E188)-MINIFS(AN:AN,$E:$E,$E188))))</f>
        <v/>
      </c>
      <c r="DD188" s="232" t="str">
        <f t="array" ref="DD188">IF(AO188="","",
IF(INDEX(Settings!$H:$H,MATCH(DD$1,Settings!$G:$G,0))=TRUE,
100-100*(AO188-MINIFS(AO:AO,$E:$E,$E188))/(MAXIFS(AO:AO,$E:$E,$E188)-MINIFS(AO:AO,$E:$E,$E188)),
100*(AO188-MINIFS(AO:AO,$E:$E,$E188))/(MAXIFS(AO:AO,$E:$E,$E188)-MINIFS(AO:AO,$E:$E,$E188))))</f>
        <v/>
      </c>
      <c r="DE188" s="232" t="str">
        <f t="array" ref="DE188">IF(AP188="","",
IF(INDEX(Settings!$H:$H,MATCH(DE$1,Settings!$G:$G,0))=TRUE,
100-100*(AP188-MINIFS(AP:AP,$E:$E,$E188))/(MAXIFS(AP:AP,$E:$E,$E188)-MINIFS(AP:AP,$E:$E,$E188)),
100*(AP188-MINIFS(AP:AP,$E:$E,$E188))/(MAXIFS(AP:AP,$E:$E,$E188)-MINIFS(AP:AP,$E:$E,$E188))))</f>
        <v/>
      </c>
      <c r="DF188" s="232" t="str">
        <f t="array" ref="DF188">IF(AQ188="","",
IF(INDEX(Settings!$H:$H,MATCH(DF$1,Settings!$G:$G,0))=TRUE,
100-100*(AQ188-MINIFS(AQ:AQ,$E:$E,$E188))/(MAXIFS(AQ:AQ,$E:$E,$E188)-MINIFS(AQ:AQ,$E:$E,$E188)),
100*(AQ188-MINIFS(AQ:AQ,$E:$E,$E188))/(MAXIFS(AQ:AQ,$E:$E,$E188)-MINIFS(AQ:AQ,$E:$E,$E188))))</f>
        <v/>
      </c>
      <c r="DG188" s="232" t="str">
        <f t="array" ref="DG188">IF(AR188="","",
IF(INDEX(Settings!$H:$H,MATCH(DG$1,Settings!$G:$G,0))=TRUE,
100-100*(AR188-MINIFS(AR:AR,$E:$E,$E188))/(MAXIFS(AR:AR,$E:$E,$E188)-MINIFS(AR:AR,$E:$E,$E188)),
100*(AR188-MINIFS(AR:AR,$E:$E,$E188))/(MAXIFS(AR:AR,$E:$E,$E188)-MINIFS(AR:AR,$E:$E,$E188))))</f>
        <v/>
      </c>
      <c r="DH188" s="232" t="str">
        <f t="array" ref="DH188">IF(AS188="","",
IF(INDEX(Settings!$H:$H,MATCH(DH$1,Settings!$G:$G,0))=TRUE,
100-100*(AS188-MINIFS(AS:AS,$E:$E,$E188))/(MAXIFS(AS:AS,$E:$E,$E188)-MINIFS(AS:AS,$E:$E,$E188)),
100*(AS188-MINIFS(AS:AS,$E:$E,$E188))/(MAXIFS(AS:AS,$E:$E,$E188)-MINIFS(AS:AS,$E:$E,$E188))))</f>
        <v/>
      </c>
      <c r="DI188" s="232" t="str">
        <f t="array" ref="DI188">IF(AT188="","",
IF(INDEX(Settings!$H:$H,MATCH(DI$1,Settings!$G:$G,0))=TRUE,
100-100*(AT188-MINIFS(AT:AT,$E:$E,$E188))/(MAXIFS(AT:AT,$E:$E,$E188)-MINIFS(AT:AT,$E:$E,$E188)),
100*(AT188-MINIFS(AT:AT,$E:$E,$E188))/(MAXIFS(AT:AT,$E:$E,$E188)-MINIFS(AT:AT,$E:$E,$E188))))</f>
        <v/>
      </c>
      <c r="DJ188" s="232" t="str">
        <f t="array" ref="DJ188">IF(AU188="","",
IF(INDEX(Settings!$H:$H,MATCH(DJ$1,Settings!$G:$G,0))=TRUE,
100-100*(AU188-MINIFS(AU:AU,$E:$E,$E188))/(MAXIFS(AU:AU,$E:$E,$E188)-MINIFS(AU:AU,$E:$E,$E188)),
100*(AU188-MINIFS(AU:AU,$E:$E,$E188))/(MAXIFS(AU:AU,$E:$E,$E188)-MINIFS(AU:AU,$E:$E,$E188))))</f>
        <v/>
      </c>
      <c r="DK188" s="232" t="str">
        <f t="array" ref="DK188">IF(AV188="","",
IF(INDEX(Settings!$H:$H,MATCH(DK$1,Settings!$G:$G,0))=TRUE,
100-100*(AV188-MINIFS(AV:AV,$E:$E,$E188))/(MAXIFS(AV:AV,$E:$E,$E188)-MINIFS(AV:AV,$E:$E,$E188)),
100*(AV188-MINIFS(AV:AV,$E:$E,$E188))/(MAXIFS(AV:AV,$E:$E,$E188)-MINIFS(AV:AV,$E:$E,$E188))))</f>
        <v/>
      </c>
      <c r="DL188" s="232" t="str">
        <f t="array" ref="DL188">IF(AW188="","",
IF(INDEX(Settings!$H:$H,MATCH(DL$1,Settings!$G:$G,0))=TRUE,
100-100*(AW188-MINIFS(AW:AW,$E:$E,$E188))/(MAXIFS(AW:AW,$E:$E,$E188)-MINIFS(AW:AW,$E:$E,$E188)),
100*(AW188-MINIFS(AW:AW,$E:$E,$E188))/(MAXIFS(AW:AW,$E:$E,$E188)-MINIFS(AW:AW,$E:$E,$E188))))</f>
        <v/>
      </c>
      <c r="DM188" s="232" t="str">
        <f t="array" ref="DM188">IF(AX188="","",
IF(INDEX(Settings!$H:$H,MATCH(DM$1,Settings!$G:$G,0))=TRUE,
100-100*(AX188-MINIFS(AX:AX,$E:$E,$E188))/(MAXIFS(AX:AX,$E:$E,$E188)-MINIFS(AX:AX,$E:$E,$E188)),
100*(AX188-MINIFS(AX:AX,$E:$E,$E188))/(MAXIFS(AX:AX,$E:$E,$E188)-MINIFS(AX:AX,$E:$E,$E188))))</f>
        <v/>
      </c>
      <c r="DN188" s="232" t="str">
        <f t="array" ref="DN188">IF(AY188="","",
IF(INDEX(Settings!$H:$H,MATCH(DN$1,Settings!$G:$G,0))=TRUE,
100-100*(AY188-MINIFS(AY:AY,$E:$E,$E188))/(MAXIFS(AY:AY,$E:$E,$E188)-MINIFS(AY:AY,$E:$E,$E188)),
100*(AY188-MINIFS(AY:AY,$E:$E,$E188))/(MAXIFS(AY:AY,$E:$E,$E188)-MINIFS(AY:AY,$E:$E,$E188))))</f>
        <v/>
      </c>
      <c r="DO188" s="232" t="str">
        <f t="array" ref="DO188">IF(AZ188="","",
IF(INDEX(Settings!$H:$H,MATCH(DO$1,Settings!$G:$G,0))=TRUE,
100-100*(AZ188-MINIFS(AZ:AZ,$E:$E,$E188))/(MAXIFS(AZ:AZ,$E:$E,$E188)-MINIFS(AZ:AZ,$E:$E,$E188)),
100*(AZ188-MINIFS(AZ:AZ,$E:$E,$E188))/(MAXIFS(AZ:AZ,$E:$E,$E188)-MINIFS(AZ:AZ,$E:$E,$E188))))</f>
        <v/>
      </c>
      <c r="DP188" s="232" t="str">
        <f t="array" ref="DP188">IF(BA188="","",
IF(INDEX(Settings!$H:$H,MATCH(DP$1,Settings!$G:$G,0))=TRUE,
100-100*(BA188-MINIFS(BA:BA,$E:$E,$E188))/(MAXIFS(BA:BA,$E:$E,$E188)-MINIFS(BA:BA,$E:$E,$E188)),
100*(BA188-MINIFS(BA:BA,$E:$E,$E188))/(MAXIFS(BA:BA,$E:$E,$E188)-MINIFS(BA:BA,$E:$E,$E188))))</f>
        <v/>
      </c>
      <c r="DQ188" s="232" t="str">
        <f t="array" ref="DQ188">IF(BB188="","",
IF(INDEX(Settings!$H:$H,MATCH(DQ$1,Settings!$G:$G,0))=TRUE,
100-100*(BB188-MINIFS(BB:BB,$E:$E,$E188))/(MAXIFS(BB:BB,$E:$E,$E188)-MINIFS(BB:BB,$E:$E,$E188)),
100*(BB188-MINIFS(BB:BB,$E:$E,$E188))/(MAXIFS(BB:BB,$E:$E,$E188)-MINIFS(BB:BB,$E:$E,$E188))))</f>
        <v/>
      </c>
      <c r="DR188" s="232" t="str">
        <f t="array" ref="DR188">IF(BC188="","",
IF(INDEX(Settings!$H:$H,MATCH(DR$1,Settings!$G:$G,0))=TRUE,
100-100*(BC188-MINIFS(BC:BC,$E:$E,$E188))/(MAXIFS(BC:BC,$E:$E,$E188)-MINIFS(BC:BC,$E:$E,$E188)),
100*(BC188-MINIFS(BC:BC,$E:$E,$E188))/(MAXIFS(BC:BC,$E:$E,$E188)-MINIFS(BC:BC,$E:$E,$E188))))</f>
        <v/>
      </c>
      <c r="DS188" s="232" t="str">
        <f t="array" ref="DS188">IF(BD188="","",
IF(INDEX(Settings!$H:$H,MATCH(DS$1,Settings!$G:$G,0))=TRUE,
100-100*(BD188-MINIFS(BD:BD,$E:$E,$E188))/(MAXIFS(BD:BD,$E:$E,$E188)-MINIFS(BD:BD,$E:$E,$E188)),
100*(BD188-MINIFS(BD:BD,$E:$E,$E188))/(MAXIFS(BD:BD,$E:$E,$E188)-MINIFS(BD:BD,$E:$E,$E188))))</f>
        <v/>
      </c>
      <c r="DT188" s="232" t="str">
        <f t="array" ref="DT188">IF(BE188="","",
IF(INDEX(Settings!$H:$H,MATCH(DT$1,Settings!$G:$G,0))=TRUE,
100-100*(BE188-MINIFS(BE:BE,$E:$E,$E188))/(MAXIFS(BE:BE,$E:$E,$E188)-MINIFS(BE:BE,$E:$E,$E188)),
100*(BE188-MINIFS(BE:BE,$E:$E,$E188))/(MAXIFS(BE:BE,$E:$E,$E188)-MINIFS(BE:BE,$E:$E,$E188))))</f>
        <v/>
      </c>
      <c r="DU188" s="232" t="str">
        <f t="array" ref="DU188">IF(BF188="","",
IF(INDEX(Settings!$H:$H,MATCH(DU$1,Settings!$G:$G,0))=TRUE,
100-100*(BF188-MINIFS(BF:BF,$E:$E,$E188))/(MAXIFS(BF:BF,$E:$E,$E188)-MINIFS(BF:BF,$E:$E,$E188)),
100*(BF188-MINIFS(BF:BF,$E:$E,$E188))/(MAXIFS(BF:BF,$E:$E,$E188)-MINIFS(BF:BF,$E:$E,$E188))))</f>
        <v/>
      </c>
      <c r="DV188" s="232" t="str">
        <f t="array" ref="DV188">IF(BG188="","",
IF(INDEX(Settings!$H:$H,MATCH(DV$1,Settings!$G:$G,0))=TRUE,
100-100*(BG188-MINIFS(BG:BG,$E:$E,$E188))/(MAXIFS(BG:BG,$E:$E,$E188)-MINIFS(BG:BG,$E:$E,$E188)),
100*(BG188-MINIFS(BG:BG,$E:$E,$E188))/(MAXIFS(BG:BG,$E:$E,$E188)-MINIFS(BG:BG,$E:$E,$E188))))</f>
        <v/>
      </c>
      <c r="DW188" s="232" t="str">
        <f t="array" ref="DW188">IF(BH188="","",
IF(INDEX(Settings!$H:$H,MATCH(DW$1,Settings!$G:$G,0))=TRUE,
100-100*(BH188-MINIFS(BH:BH,$E:$E,$E188))/(MAXIFS(BH:BH,$E:$E,$E188)-MINIFS(BH:BH,$E:$E,$E188)),
100*(BH188-MINIFS(BH:BH,$E:$E,$E188))/(MAXIFS(BH:BH,$E:$E,$E188)-MINIFS(BH:BH,$E:$E,$E188))))</f>
        <v/>
      </c>
      <c r="DX188" s="232" t="str">
        <f t="array" ref="DX188">IF(BI188="","",
IF(INDEX(Settings!$H:$H,MATCH(DX$1,Settings!$G:$G,0))=TRUE,
100-100*(BI188-MINIFS(BI:BI,$E:$E,$E188))/(MAXIFS(BI:BI,$E:$E,$E188)-MINIFS(BI:BI,$E:$E,$E188)),
100*(BI188-MINIFS(BI:BI,$E:$E,$E188))/(MAXIFS(BI:BI,$E:$E,$E188)-MINIFS(BI:BI,$E:$E,$E188))))</f>
        <v/>
      </c>
      <c r="DY188" s="232" t="str">
        <f t="array" ref="DY188">IF(BJ188="","",
IF(INDEX(Settings!$H:$H,MATCH(DY$1,Settings!$G:$G,0))=TRUE,
100-100*(BJ188-MINIFS(BJ:BJ,$E:$E,$E188))/(MAXIFS(BJ:BJ,$E:$E,$E188)-MINIFS(BJ:BJ,$E:$E,$E188)),
100*(BJ188-MINIFS(BJ:BJ,$E:$E,$E188))/(MAXIFS(BJ:BJ,$E:$E,$E188)-MINIFS(BJ:BJ,$E:$E,$E188))))</f>
        <v/>
      </c>
      <c r="DZ188" s="234"/>
      <c r="EA188" s="234"/>
      <c r="EB188" s="234" t="str">
        <f t="shared" si="8"/>
        <v/>
      </c>
      <c r="EC188" s="234" t="str">
        <f t="shared" si="9"/>
        <v/>
      </c>
      <c r="ED188" s="234" t="str">
        <f t="shared" si="10"/>
        <v/>
      </c>
      <c r="EE188" s="234" t="str">
        <f t="shared" si="11"/>
        <v/>
      </c>
      <c r="EF188" s="234" t="str">
        <f t="shared" si="12"/>
        <v/>
      </c>
      <c r="EG188" s="234" t="str">
        <f t="shared" si="13"/>
        <v/>
      </c>
      <c r="EH188" s="234"/>
      <c r="EI188" s="234"/>
      <c r="EJ188" s="234"/>
      <c r="EK188" s="234"/>
      <c r="EL188" s="234"/>
      <c r="EM188" s="234"/>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3" t="str">
        <f t="shared" si="14"/>
        <v/>
      </c>
      <c r="N189" s="49"/>
      <c r="O189" s="49"/>
      <c r="P189" s="49"/>
      <c r="Q189" s="49"/>
      <c r="R189" s="49"/>
      <c r="S189" s="222" t="str">
        <f>IFERROR(VLOOKUP(AF189, 'YOYO IR Scores'!A:C, 3, FALSE), "")
</f>
        <v/>
      </c>
      <c r="T189" s="49"/>
      <c r="U189" s="49"/>
      <c r="V189" s="49"/>
      <c r="W189" s="49"/>
      <c r="X189" s="224" t="str">
        <f t="shared" si="4"/>
        <v/>
      </c>
      <c r="Y189" s="225" t="str">
        <f t="shared" si="5"/>
        <v/>
      </c>
      <c r="Z189" s="225" t="str">
        <f t="shared" si="6"/>
        <v/>
      </c>
      <c r="AA189" s="224" t="str">
        <f t="shared" si="7"/>
        <v/>
      </c>
      <c r="AB189" s="223"/>
      <c r="AC189" s="223"/>
      <c r="AD189" s="223"/>
      <c r="AE189" s="223" t="str">
        <f>IFERROR(VLOOKUP(AF189, 'YOYO IR Scores'!A:C, 2, FALSE), "")</f>
        <v/>
      </c>
      <c r="AF189" s="223"/>
      <c r="AG189" s="223"/>
      <c r="AH189" s="223"/>
      <c r="AI189" s="223"/>
      <c r="AJ189" s="223"/>
      <c r="AK189" s="223"/>
      <c r="AL189" s="223"/>
      <c r="AM189" s="223"/>
      <c r="AN189" s="223"/>
      <c r="AO189" s="223"/>
      <c r="AP189" s="223"/>
      <c r="AQ189" s="223"/>
      <c r="AR189" s="223"/>
      <c r="AS189" s="223"/>
      <c r="AT189" s="223"/>
      <c r="AU189" s="223"/>
      <c r="AV189" s="223"/>
      <c r="AW189" s="223"/>
      <c r="AX189" s="223"/>
      <c r="AY189" s="223"/>
      <c r="AZ189" s="223"/>
      <c r="BA189" s="223"/>
      <c r="BB189" s="223"/>
      <c r="BC189" s="223"/>
      <c r="BD189" s="223"/>
      <c r="BE189" s="223"/>
      <c r="BF189" s="223"/>
      <c r="BG189" s="223"/>
      <c r="BH189" s="223"/>
      <c r="BI189" s="223"/>
      <c r="BJ189" s="223"/>
      <c r="BK189" s="223" t="str">
        <f t="array" ref="BK189">IF(J189="","",
IF(INDEX(Settings!$H:$H,MATCH(BY$1,Settings!$G:$G,0))=TRUE,
100-100*(J189-MIN(J:J))/(MAX(J:J)-MIN(J:J)),
100*(J189-MIN(J:J))/(MAX(J:J)-MIN(J:J))))</f>
        <v/>
      </c>
      <c r="BL189" s="223" t="str">
        <f t="array" ref="BL189">IF(J189="","",
IF(INDEX(Settings!$H:$H,MATCH(BY$1,Settings!$G:$G,0))=TRUE,
100-100*(J189-MINIFS(J:J,$E:$E,$E189))/(MAXIFS(J:J,$E:$E,$E189)-MINIFS(J:J,$E:$E,$E189)),
100*(J189-MINIFS(J:J,$E:$E,$E189))/(MAXIFS(J:J,$E:$E,$E189)-MINIFS(J:J,$E:$E,$E189))))</f>
        <v/>
      </c>
      <c r="BM189" s="223"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4" t="str">
        <f t="array" ref="BQ189">IF(J189="","",
IF(INDEX(Settings!$H:$H,MATCH(BY$1,Settings!$G:$G,0))=TRUE,
-1*(J189-AVERAGE(J:J))/STDEV(J:J),
(J189-AVERAGE(J:J))/STDEV(J:J)))</f>
        <v/>
      </c>
      <c r="BR189" s="224" t="str">
        <f>IFERROR(__xludf.DUMMYFUNCTION("IF(J189="""","""",
IF(INDEX(Settings!$H:$H,MATCH(BY$1,Settings!$G:$G,0))=TRUE,
-1*(J189-AVERAGEIFS(J:J,$E:$E,$E189))/STDEV(FILTER(J:J,$E:$E=$E189)),
(J189-AVERAGEIFS(J:J,$E:$E,$E189))/STDEV(FILTER(J:J,$E:$E=$E189))))"),"")</f>
        <v/>
      </c>
      <c r="BS189" s="224"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3" t="str">
        <f t="array" ref="BY189">IF(J189="","",
IF(INDEX(Settings!$H:$H,MATCH(BY$1,Settings!$G:$G,0))=TRUE,
100-100*(J189-MINIFS(J:J,$E:$E,$E189))/(MAXIFS(J:J,$E:$E,$E189)-MINIFS(J:J,$E:$E,$E189)),
100*(J189-MINIFS(J:J,$E:$E,$E189))/(MAXIFS(J:J,$E:$E,$E189)-MINIFS(J:J,$E:$E,$E189))))</f>
        <v/>
      </c>
      <c r="BZ189" s="223" t="str">
        <f t="array" ref="BZ189">IF(K189="","",
IF(INDEX(Settings!$H:$H,MATCH(BZ$1,Settings!$G:$G,0))=TRUE,
100-100*(K189-MINIFS(K:K,$E:$E,$E189))/(MAXIFS(K:K,$E:$E,$E189)-MINIFS(K:K,$E:$E,$E189)),
100*(K189-MINIFS(K:K,$E:$E,$E189))/(MAXIFS(K:K,$E:$E,$E189)-MINIFS(K:K,$E:$E,$E189))))</f>
        <v/>
      </c>
      <c r="CA189" s="223" t="str">
        <f t="array" ref="CA189">IF(L189="","",
IF(INDEX(Settings!$H:$H,MATCH(CA$1,Settings!$G:$G,0))=TRUE,
100-100*(L189-MINIFS(L:L,$E:$E,$E189))/(MAXIFS(L:L,$E:$E,$E189)-MINIFS(L:L,$E:$E,$E189)),
100*(L189-MINIFS(L:L,$E:$E,$E189))/(MAXIFS(L:L,$E:$E,$E189)-MINIFS(L:L,$E:$E,$E189))))</f>
        <v/>
      </c>
      <c r="CB189" s="223" t="str">
        <f t="array" ref="CB189">IF(M189="","",
IF(INDEX(Settings!$H:$H,MATCH(CB$1,Settings!$G:$G,0))=TRUE,
100-100*(M189-MINIFS(M:M,$E:$E,$E189))/(MAXIFS(M:M,$E:$E,$E189)-MINIFS(M:M,$E:$E,$E189)),
100*(M189-MINIFS(M:M,$E:$E,$E189))/(MAXIFS(M:M,$E:$E,$E189)-MINIFS(M:M,$E:$E,$E189))))</f>
        <v/>
      </c>
      <c r="CC189" s="223" t="str">
        <f t="array" ref="CC189">IF(N189="","",
IF(INDEX(Settings!$H:$H,MATCH(CC$1,Settings!$G:$G,0))=TRUE,
100-100*(N189-MINIFS(N:N,$E:$E,$E189))/(MAXIFS(N:N,$E:$E,$E189)-MINIFS(N:N,$E:$E,$E189)),
100*(N189-MINIFS(N:N,$E:$E,$E189))/(MAXIFS(N:N,$E:$E,$E189)-MINIFS(N:N,$E:$E,$E189))))</f>
        <v/>
      </c>
      <c r="CD189" s="223" t="str">
        <f t="array" ref="CD189">IF(O189="","",
IF(INDEX(Settings!$H:$H,MATCH(CD$1,Settings!$G:$G,0))=TRUE,
100-100*(O189-MINIFS(O:O,$E:$E,$E189))/(MAXIFS(O:O,$E:$E,$E189)-MINIFS(O:O,$E:$E,$E189)),
100*(O189-MINIFS(O:O,$E:$E,$E189))/(MAXIFS(O:O,$E:$E,$E189)-MINIFS(O:O,$E:$E,$E189))))</f>
        <v/>
      </c>
      <c r="CE189" s="223" t="str">
        <f t="array" ref="CE189">IF(P189="","",
IF(INDEX(Settings!$H:$H,MATCH(CE$1,Settings!$G:$G,0))=TRUE,
100-100*(P189-MINIFS(P:P,$E:$E,$E189))/(MAXIFS(P:P,$E:$E,$E189)-MINIFS(P:P,$E:$E,$E189)),
100*(P189-MINIFS(P:P,$E:$E,$E189))/(MAXIFS(P:P,$E:$E,$E189)-MINIFS(P:P,$E:$E,$E189))))</f>
        <v/>
      </c>
      <c r="CF189" s="223" t="str">
        <f t="array" ref="CF189">IF(Q189="","",
IF(INDEX(Settings!$H:$H,MATCH(CF$1,Settings!$G:$G,0))=TRUE,
100-100*(Q189-MINIFS(Q:Q,$E:$E,$E189))/(MAXIFS(Q:Q,$E:$E,$E189)-MINIFS(Q:Q,$E:$E,$E189)),
100*(Q189-MINIFS(Q:Q,$E:$E,$E189))/(MAXIFS(Q:Q,$E:$E,$E189)-MINIFS(Q:Q,$E:$E,$E189))))</f>
        <v/>
      </c>
      <c r="CG189" s="223" t="str">
        <f t="array" ref="CG189">IF(R189="","",
IF(INDEX(Settings!$H:$H,MATCH(CG$1,Settings!$G:$G,0))=TRUE,
100-100*(R189-MINIFS(R:R,$E:$E,$E189))/(MAXIFS(R:R,$E:$E,$E189)-MINIFS(R:R,$E:$E,$E189)),
100*(R189-MINIFS(R:R,$E:$E,$E189))/(MAXIFS(R:R,$E:$E,$E189)-MINIFS(R:R,$E:$E,$E189))))</f>
        <v/>
      </c>
      <c r="CH189" s="223" t="str">
        <f t="array" ref="CH189">IF(S189="","",
IF(INDEX(Settings!$H:$H,MATCH(CH$1,Settings!$G:$G,0))=TRUE,
100-100*(S189-MINIFS(S:S,$E:$E,$E189))/(MAXIFS(S:S,$E:$E,$E189)-MINIFS(S:S,$E:$E,$E189)),
100*(S189-MINIFS(S:S,$E:$E,$E189))/(MAXIFS(S:S,$E:$E,$E189)-MINIFS(S:S,$E:$E,$E189))))</f>
        <v/>
      </c>
      <c r="CI189" s="223" t="str">
        <f t="array" ref="CI189">IF(T189="","",
IF(INDEX(Settings!$H:$H,MATCH(CI$1,Settings!$G:$G,0))=TRUE,
100-100*(T189-MINIFS(T:T,$E:$E,$E189))/(MAXIFS(T:T,$E:$E,$E189)-MINIFS(T:T,$E:$E,$E189)),
100*(T189-MINIFS(T:T,$E:$E,$E189))/(MAXIFS(T:T,$E:$E,$E189)-MINIFS(T:T,$E:$E,$E189))))</f>
        <v/>
      </c>
      <c r="CJ189" s="223" t="str">
        <f t="array" ref="CJ189">IF(U189="","",
IF(INDEX(Settings!$H:$H,MATCH(CJ$1,Settings!$G:$G,0))=TRUE,
100-100*(U189-MINIFS(U:U,$E:$E,$E189))/(MAXIFS(U:U,$E:$E,$E189)-MINIFS(U:U,$E:$E,$E189)),
100*(U189-MINIFS(U:U,$E:$E,$E189))/(MAXIFS(U:U,$E:$E,$E189)-MINIFS(U:U,$E:$E,$E189))))</f>
        <v/>
      </c>
      <c r="CK189" s="223" t="str">
        <f t="array" ref="CK189">IF(V189="","",
IF(INDEX(Settings!$H:$H,MATCH(CK$1,Settings!$G:$G,0))=TRUE,
100-100*(V189-MINIFS(V:V,$E:$E,$E189))/(MAXIFS(V:V,$E:$E,$E189)-MINIFS(V:V,$E:$E,$E189)),
100*(V189-MINIFS(V:V,$E:$E,$E189))/(MAXIFS(V:V,$E:$E,$E189)-MINIFS(V:V,$E:$E,$E189))))</f>
        <v/>
      </c>
      <c r="CL189" s="223" t="str">
        <f t="array" ref="CL189">IF(W189="","",
IF(INDEX(Settings!$H:$H,MATCH(CL$1,Settings!$G:$G,0))=TRUE,
100-100*(W189-MINIFS(W:W,$E:$E,$E189))/(MAXIFS(W:W,$E:$E,$E189)-MINIFS(W:W,$E:$E,$E189)),
100*(W189-MINIFS(W:W,$E:$E,$E189))/(MAXIFS(W:W,$E:$E,$E189)-MINIFS(W:W,$E:$E,$E189))))</f>
        <v/>
      </c>
      <c r="CM189" s="223" t="str">
        <f t="array" ref="CM189">IF(X189="","",
IF(INDEX(Settings!$H:$H,MATCH(CM$1,Settings!$G:$G,0))=TRUE,
100-100*(X189-MINIFS(X:X,$E:$E,$E189))/(MAXIFS(X:X,$E:$E,$E189)-MINIFS(X:X,$E:$E,$E189)),
100*(X189-MINIFS(X:X,$E:$E,$E189))/(MAXIFS(X:X,$E:$E,$E189)-MINIFS(X:X,$E:$E,$E189))))</f>
        <v/>
      </c>
      <c r="CN189" s="223" t="str">
        <f t="array" ref="CN189">IF(Y189="","",
IF(INDEX(Settings!$H:$H,MATCH(CN$1,Settings!$G:$G,0))=TRUE,
100-100*(Y189-MINIFS(Y:Y,$E:$E,$E189))/(MAXIFS(Y:Y,$E:$E,$E189)-MINIFS(Y:Y,$E:$E,$E189)),
100*(Y189-MINIFS(Y:Y,$E:$E,$E189))/(MAXIFS(Y:Y,$E:$E,$E189)-MINIFS(Y:Y,$E:$E,$E189))))</f>
        <v/>
      </c>
      <c r="CO189" s="223" t="str">
        <f t="array" ref="CO189">IF(Z189="","",
IF(INDEX(Settings!$H:$H,MATCH(CO$1,Settings!$G:$G,0))=TRUE,
100-100*(Z189-MINIFS(Z:Z,$E:$E,$E189))/(MAXIFS(Z:Z,$E:$E,$E189)-MINIFS(Z:Z,$E:$E,$E189)),
100*(Z189-MINIFS(Z:Z,$E:$E,$E189))/(MAXIFS(Z:Z,$E:$E,$E189)-MINIFS(Z:Z,$E:$E,$E189))))</f>
        <v/>
      </c>
      <c r="CP189" s="223" t="str">
        <f t="array" ref="CP189">IF(AA189="","",
IF(INDEX(Settings!$H:$H,MATCH(CP$1,Settings!$G:$G,0))=TRUE,
100-100*(AA189-MINIFS(AA:AA,$E:$E,$E189))/(MAXIFS(AA:AA,$E:$E,$E189)-MINIFS(AA:AA,$E:$E,$E189)),
100*(AA189-MINIFS(AA:AA,$E:$E,$E189))/(MAXIFS(AA:AA,$E:$E,$E189)-MINIFS(AA:AA,$E:$E,$E189))))</f>
        <v/>
      </c>
      <c r="CQ189" s="223" t="str">
        <f t="array" ref="CQ189">IF(AB189="","",
IF(INDEX(Settings!$H:$H,MATCH(CQ$1,Settings!$G:$G,0))=TRUE,
100-100*(AB189-MINIFS(AB:AB,$E:$E,$E189))/(MAXIFS(AB:AB,$E:$E,$E189)-MINIFS(AB:AB,$E:$E,$E189)),
100*(AB189-MINIFS(AB:AB,$E:$E,$E189))/(MAXIFS(AB:AB,$E:$E,$E189)-MINIFS(AB:AB,$E:$E,$E189))))</f>
        <v/>
      </c>
      <c r="CR189" s="223" t="str">
        <f t="array" ref="CR189">IF(AC189="","",
IF(INDEX(Settings!$H:$H,MATCH(CR$1,Settings!$G:$G,0))=TRUE,
100-100*(AC189-MINIFS(AC:AC,$E:$E,$E189))/(MAXIFS(AC:AC,$E:$E,$E189)-MINIFS(AC:AC,$E:$E,$E189)),
100*(AC189-MINIFS(AC:AC,$E:$E,$E189))/(MAXIFS(AC:AC,$E:$E,$E189)-MINIFS(AC:AC,$E:$E,$E189))))</f>
        <v/>
      </c>
      <c r="CS189" s="223" t="str">
        <f t="array" ref="CS189">IF(AD189="","",
IF(INDEX(Settings!$H:$H,MATCH(CS$1,Settings!$G:$G,0))=TRUE,
100-100*(AD189-MINIFS(AD:AD,$E:$E,$E189))/(MAXIFS(AD:AD,$E:$E,$E189)-MINIFS(AD:AD,$E:$E,$E189)),
100*(AD189-MINIFS(AD:AD,$E:$E,$E189))/(MAXIFS(AD:AD,$E:$E,$E189)-MINIFS(AD:AD,$E:$E,$E189))))</f>
        <v/>
      </c>
      <c r="CT189" s="223" t="str">
        <f t="array" ref="CT189">IF(AE189="","",
IF(INDEX(Settings!$H:$H,MATCH(CT$1,Settings!$G:$G,0))=TRUE,
100-100*(AE189-MINIFS(AE:AE,$E:$E,$E189))/(MAXIFS(AE:AE,$E:$E,$E189)-MINIFS(AE:AE,$E:$E,$E189)),
100*(AE189-MINIFS(AE:AE,$E:$E,$E189))/(MAXIFS(AE:AE,$E:$E,$E189)-MINIFS(AE:AE,$E:$E,$E189))))</f>
        <v/>
      </c>
      <c r="CU189" s="223" t="str">
        <f t="array" ref="CU189">IF(AF189="","",
IF(INDEX(Settings!$H:$H,MATCH(CU$1,Settings!$G:$G,0))=TRUE,
100-100*(AF189-MINIFS(AF:AF,$E:$E,$E189))/(MAXIFS(AF:AF,$E:$E,$E189)-MINIFS(AF:AF,$E:$E,$E189)),
100*(AF189-MINIFS(AF:AF,$E:$E,$E189))/(MAXIFS(AF:AF,$E:$E,$E189)-MINIFS(AF:AF,$E:$E,$E189))))</f>
        <v/>
      </c>
      <c r="CV189" s="223" t="str">
        <f t="array" ref="CV189">IF(AG189="","",
IF(INDEX(Settings!$H:$H,MATCH(CV$1,Settings!$G:$G,0))=TRUE,
100-100*(AG189-MINIFS(AG:AG,$E:$E,$E189))/(MAXIFS(AG:AG,$E:$E,$E189)-MINIFS(AG:AG,$E:$E,$E189)),
100*(AG189-MINIFS(AG:AG,$E:$E,$E189))/(MAXIFS(AG:AG,$E:$E,$E189)-MINIFS(AG:AG,$E:$E,$E189))))</f>
        <v/>
      </c>
      <c r="CW189" s="223" t="str">
        <f t="array" ref="CW189">IF(AH189="","",
IF(INDEX(Settings!$H:$H,MATCH(CW$1,Settings!$G:$G,0))=TRUE,
100-100*(AH189-MINIFS(AH:AH,$E:$E,$E189))/(MAXIFS(AH:AH,$E:$E,$E189)-MINIFS(AH:AH,$E:$E,$E189)),
100*(AH189-MINIFS(AH:AH,$E:$E,$E189))/(MAXIFS(AH:AH,$E:$E,$E189)-MINIFS(AH:AH,$E:$E,$E189))))</f>
        <v/>
      </c>
      <c r="CX189" s="223" t="str">
        <f t="array" ref="CX189">IF(AI189="","",
IF(INDEX(Settings!$H:$H,MATCH(CX$1,Settings!$G:$G,0))=TRUE,
100-100*(AI189-MINIFS(AI:AI,$E:$E,$E189))/(MAXIFS(AI:AI,$E:$E,$E189)-MINIFS(AI:AI,$E:$E,$E189)),
100*(AI189-MINIFS(AI:AI,$E:$E,$E189))/(MAXIFS(AI:AI,$E:$E,$E189)-MINIFS(AI:AI,$E:$E,$E189))))</f>
        <v/>
      </c>
      <c r="CY189" s="223" t="str">
        <f t="array" ref="CY189">IF(AJ189="","",
IF(INDEX(Settings!$H:$H,MATCH(CY$1,Settings!$G:$G,0))=TRUE,
100-100*(AJ189-MINIFS(AJ:AJ,$E:$E,$E189))/(MAXIFS(AJ:AJ,$E:$E,$E189)-MINIFS(AJ:AJ,$E:$E,$E189)),
100*(AJ189-MINIFS(AJ:AJ,$E:$E,$E189))/(MAXIFS(AJ:AJ,$E:$E,$E189)-MINIFS(AJ:AJ,$E:$E,$E189))))</f>
        <v/>
      </c>
      <c r="CZ189" s="223" t="str">
        <f t="array" ref="CZ189">IF(AK189="","",
IF(INDEX(Settings!$H:$H,MATCH(CZ$1,Settings!$G:$G,0))=TRUE,
100-100*(AK189-MINIFS(AK:AK,$E:$E,$E189))/(MAXIFS(AK:AK,$E:$E,$E189)-MINIFS(AK:AK,$E:$E,$E189)),
100*(AK189-MINIFS(AK:AK,$E:$E,$E189))/(MAXIFS(AK:AK,$E:$E,$E189)-MINIFS(AK:AK,$E:$E,$E189))))</f>
        <v/>
      </c>
      <c r="DA189" s="223" t="str">
        <f t="array" ref="DA189">IF(AL189="","",
IF(INDEX(Settings!$H:$H,MATCH(DA$1,Settings!$G:$G,0))=TRUE,
100-100*(AL189-MINIFS(AL:AL,$E:$E,$E189))/(MAXIFS(AL:AL,$E:$E,$E189)-MINIFS(AL:AL,$E:$E,$E189)),
100*(AL189-MINIFS(AL:AL,$E:$E,$E189))/(MAXIFS(AL:AL,$E:$E,$E189)-MINIFS(AL:AL,$E:$E,$E189))))</f>
        <v/>
      </c>
      <c r="DB189" s="223" t="str">
        <f t="array" ref="DB189">IF(AM189="","",
IF(INDEX(Settings!$H:$H,MATCH(DB$1,Settings!$G:$G,0))=TRUE,
100-100*(AM189-MINIFS(AM:AM,$E:$E,$E189))/(MAXIFS(AM:AM,$E:$E,$E189)-MINIFS(AM:AM,$E:$E,$E189)),
100*(AM189-MINIFS(AM:AM,$E:$E,$E189))/(MAXIFS(AM:AM,$E:$E,$E189)-MINIFS(AM:AM,$E:$E,$E189))))</f>
        <v/>
      </c>
      <c r="DC189" s="223" t="str">
        <f t="array" ref="DC189">IF(AN189="","",
IF(INDEX(Settings!$H:$H,MATCH(DC$1,Settings!$G:$G,0))=TRUE,
100-100*(AN189-MINIFS(AN:AN,$E:$E,$E189))/(MAXIFS(AN:AN,$E:$E,$E189)-MINIFS(AN:AN,$E:$E,$E189)),
100*(AN189-MINIFS(AN:AN,$E:$E,$E189))/(MAXIFS(AN:AN,$E:$E,$E189)-MINIFS(AN:AN,$E:$E,$E189))))</f>
        <v/>
      </c>
      <c r="DD189" s="223" t="str">
        <f t="array" ref="DD189">IF(AO189="","",
IF(INDEX(Settings!$H:$H,MATCH(DD$1,Settings!$G:$G,0))=TRUE,
100-100*(AO189-MINIFS(AO:AO,$E:$E,$E189))/(MAXIFS(AO:AO,$E:$E,$E189)-MINIFS(AO:AO,$E:$E,$E189)),
100*(AO189-MINIFS(AO:AO,$E:$E,$E189))/(MAXIFS(AO:AO,$E:$E,$E189)-MINIFS(AO:AO,$E:$E,$E189))))</f>
        <v/>
      </c>
      <c r="DE189" s="223" t="str">
        <f t="array" ref="DE189">IF(AP189="","",
IF(INDEX(Settings!$H:$H,MATCH(DE$1,Settings!$G:$G,0))=TRUE,
100-100*(AP189-MINIFS(AP:AP,$E:$E,$E189))/(MAXIFS(AP:AP,$E:$E,$E189)-MINIFS(AP:AP,$E:$E,$E189)),
100*(AP189-MINIFS(AP:AP,$E:$E,$E189))/(MAXIFS(AP:AP,$E:$E,$E189)-MINIFS(AP:AP,$E:$E,$E189))))</f>
        <v/>
      </c>
      <c r="DF189" s="223" t="str">
        <f t="array" ref="DF189">IF(AQ189="","",
IF(INDEX(Settings!$H:$H,MATCH(DF$1,Settings!$G:$G,0))=TRUE,
100-100*(AQ189-MINIFS(AQ:AQ,$E:$E,$E189))/(MAXIFS(AQ:AQ,$E:$E,$E189)-MINIFS(AQ:AQ,$E:$E,$E189)),
100*(AQ189-MINIFS(AQ:AQ,$E:$E,$E189))/(MAXIFS(AQ:AQ,$E:$E,$E189)-MINIFS(AQ:AQ,$E:$E,$E189))))</f>
        <v/>
      </c>
      <c r="DG189" s="223" t="str">
        <f t="array" ref="DG189">IF(AR189="","",
IF(INDEX(Settings!$H:$H,MATCH(DG$1,Settings!$G:$G,0))=TRUE,
100-100*(AR189-MINIFS(AR:AR,$E:$E,$E189))/(MAXIFS(AR:AR,$E:$E,$E189)-MINIFS(AR:AR,$E:$E,$E189)),
100*(AR189-MINIFS(AR:AR,$E:$E,$E189))/(MAXIFS(AR:AR,$E:$E,$E189)-MINIFS(AR:AR,$E:$E,$E189))))</f>
        <v/>
      </c>
      <c r="DH189" s="223" t="str">
        <f t="array" ref="DH189">IF(AS189="","",
IF(INDEX(Settings!$H:$H,MATCH(DH$1,Settings!$G:$G,0))=TRUE,
100-100*(AS189-MINIFS(AS:AS,$E:$E,$E189))/(MAXIFS(AS:AS,$E:$E,$E189)-MINIFS(AS:AS,$E:$E,$E189)),
100*(AS189-MINIFS(AS:AS,$E:$E,$E189))/(MAXIFS(AS:AS,$E:$E,$E189)-MINIFS(AS:AS,$E:$E,$E189))))</f>
        <v/>
      </c>
      <c r="DI189" s="223" t="str">
        <f t="array" ref="DI189">IF(AT189="","",
IF(INDEX(Settings!$H:$H,MATCH(DI$1,Settings!$G:$G,0))=TRUE,
100-100*(AT189-MINIFS(AT:AT,$E:$E,$E189))/(MAXIFS(AT:AT,$E:$E,$E189)-MINIFS(AT:AT,$E:$E,$E189)),
100*(AT189-MINIFS(AT:AT,$E:$E,$E189))/(MAXIFS(AT:AT,$E:$E,$E189)-MINIFS(AT:AT,$E:$E,$E189))))</f>
        <v/>
      </c>
      <c r="DJ189" s="223" t="str">
        <f t="array" ref="DJ189">IF(AU189="","",
IF(INDEX(Settings!$H:$H,MATCH(DJ$1,Settings!$G:$G,0))=TRUE,
100-100*(AU189-MINIFS(AU:AU,$E:$E,$E189))/(MAXIFS(AU:AU,$E:$E,$E189)-MINIFS(AU:AU,$E:$E,$E189)),
100*(AU189-MINIFS(AU:AU,$E:$E,$E189))/(MAXIFS(AU:AU,$E:$E,$E189)-MINIFS(AU:AU,$E:$E,$E189))))</f>
        <v/>
      </c>
      <c r="DK189" s="223" t="str">
        <f t="array" ref="DK189">IF(AV189="","",
IF(INDEX(Settings!$H:$H,MATCH(DK$1,Settings!$G:$G,0))=TRUE,
100-100*(AV189-MINIFS(AV:AV,$E:$E,$E189))/(MAXIFS(AV:AV,$E:$E,$E189)-MINIFS(AV:AV,$E:$E,$E189)),
100*(AV189-MINIFS(AV:AV,$E:$E,$E189))/(MAXIFS(AV:AV,$E:$E,$E189)-MINIFS(AV:AV,$E:$E,$E189))))</f>
        <v/>
      </c>
      <c r="DL189" s="223" t="str">
        <f t="array" ref="DL189">IF(AW189="","",
IF(INDEX(Settings!$H:$H,MATCH(DL$1,Settings!$G:$G,0))=TRUE,
100-100*(AW189-MINIFS(AW:AW,$E:$E,$E189))/(MAXIFS(AW:AW,$E:$E,$E189)-MINIFS(AW:AW,$E:$E,$E189)),
100*(AW189-MINIFS(AW:AW,$E:$E,$E189))/(MAXIFS(AW:AW,$E:$E,$E189)-MINIFS(AW:AW,$E:$E,$E189))))</f>
        <v/>
      </c>
      <c r="DM189" s="223" t="str">
        <f t="array" ref="DM189">IF(AX189="","",
IF(INDEX(Settings!$H:$H,MATCH(DM$1,Settings!$G:$G,0))=TRUE,
100-100*(AX189-MINIFS(AX:AX,$E:$E,$E189))/(MAXIFS(AX:AX,$E:$E,$E189)-MINIFS(AX:AX,$E:$E,$E189)),
100*(AX189-MINIFS(AX:AX,$E:$E,$E189))/(MAXIFS(AX:AX,$E:$E,$E189)-MINIFS(AX:AX,$E:$E,$E189))))</f>
        <v/>
      </c>
      <c r="DN189" s="223" t="str">
        <f t="array" ref="DN189">IF(AY189="","",
IF(INDEX(Settings!$H:$H,MATCH(DN$1,Settings!$G:$G,0))=TRUE,
100-100*(AY189-MINIFS(AY:AY,$E:$E,$E189))/(MAXIFS(AY:AY,$E:$E,$E189)-MINIFS(AY:AY,$E:$E,$E189)),
100*(AY189-MINIFS(AY:AY,$E:$E,$E189))/(MAXIFS(AY:AY,$E:$E,$E189)-MINIFS(AY:AY,$E:$E,$E189))))</f>
        <v/>
      </c>
      <c r="DO189" s="223" t="str">
        <f t="array" ref="DO189">IF(AZ189="","",
IF(INDEX(Settings!$H:$H,MATCH(DO$1,Settings!$G:$G,0))=TRUE,
100-100*(AZ189-MINIFS(AZ:AZ,$E:$E,$E189))/(MAXIFS(AZ:AZ,$E:$E,$E189)-MINIFS(AZ:AZ,$E:$E,$E189)),
100*(AZ189-MINIFS(AZ:AZ,$E:$E,$E189))/(MAXIFS(AZ:AZ,$E:$E,$E189)-MINIFS(AZ:AZ,$E:$E,$E189))))</f>
        <v/>
      </c>
      <c r="DP189" s="223" t="str">
        <f t="array" ref="DP189">IF(BA189="","",
IF(INDEX(Settings!$H:$H,MATCH(DP$1,Settings!$G:$G,0))=TRUE,
100-100*(BA189-MINIFS(BA:BA,$E:$E,$E189))/(MAXIFS(BA:BA,$E:$E,$E189)-MINIFS(BA:BA,$E:$E,$E189)),
100*(BA189-MINIFS(BA:BA,$E:$E,$E189))/(MAXIFS(BA:BA,$E:$E,$E189)-MINIFS(BA:BA,$E:$E,$E189))))</f>
        <v/>
      </c>
      <c r="DQ189" s="223" t="str">
        <f t="array" ref="DQ189">IF(BB189="","",
IF(INDEX(Settings!$H:$H,MATCH(DQ$1,Settings!$G:$G,0))=TRUE,
100-100*(BB189-MINIFS(BB:BB,$E:$E,$E189))/(MAXIFS(BB:BB,$E:$E,$E189)-MINIFS(BB:BB,$E:$E,$E189)),
100*(BB189-MINIFS(BB:BB,$E:$E,$E189))/(MAXIFS(BB:BB,$E:$E,$E189)-MINIFS(BB:BB,$E:$E,$E189))))</f>
        <v/>
      </c>
      <c r="DR189" s="223" t="str">
        <f t="array" ref="DR189">IF(BC189="","",
IF(INDEX(Settings!$H:$H,MATCH(DR$1,Settings!$G:$G,0))=TRUE,
100-100*(BC189-MINIFS(BC:BC,$E:$E,$E189))/(MAXIFS(BC:BC,$E:$E,$E189)-MINIFS(BC:BC,$E:$E,$E189)),
100*(BC189-MINIFS(BC:BC,$E:$E,$E189))/(MAXIFS(BC:BC,$E:$E,$E189)-MINIFS(BC:BC,$E:$E,$E189))))</f>
        <v/>
      </c>
      <c r="DS189" s="223" t="str">
        <f t="array" ref="DS189">IF(BD189="","",
IF(INDEX(Settings!$H:$H,MATCH(DS$1,Settings!$G:$G,0))=TRUE,
100-100*(BD189-MINIFS(BD:BD,$E:$E,$E189))/(MAXIFS(BD:BD,$E:$E,$E189)-MINIFS(BD:BD,$E:$E,$E189)),
100*(BD189-MINIFS(BD:BD,$E:$E,$E189))/(MAXIFS(BD:BD,$E:$E,$E189)-MINIFS(BD:BD,$E:$E,$E189))))</f>
        <v/>
      </c>
      <c r="DT189" s="223" t="str">
        <f t="array" ref="DT189">IF(BE189="","",
IF(INDEX(Settings!$H:$H,MATCH(DT$1,Settings!$G:$G,0))=TRUE,
100-100*(BE189-MINIFS(BE:BE,$E:$E,$E189))/(MAXIFS(BE:BE,$E:$E,$E189)-MINIFS(BE:BE,$E:$E,$E189)),
100*(BE189-MINIFS(BE:BE,$E:$E,$E189))/(MAXIFS(BE:BE,$E:$E,$E189)-MINIFS(BE:BE,$E:$E,$E189))))</f>
        <v/>
      </c>
      <c r="DU189" s="223" t="str">
        <f t="array" ref="DU189">IF(BF189="","",
IF(INDEX(Settings!$H:$H,MATCH(DU$1,Settings!$G:$G,0))=TRUE,
100-100*(BF189-MINIFS(BF:BF,$E:$E,$E189))/(MAXIFS(BF:BF,$E:$E,$E189)-MINIFS(BF:BF,$E:$E,$E189)),
100*(BF189-MINIFS(BF:BF,$E:$E,$E189))/(MAXIFS(BF:BF,$E:$E,$E189)-MINIFS(BF:BF,$E:$E,$E189))))</f>
        <v/>
      </c>
      <c r="DV189" s="223" t="str">
        <f t="array" ref="DV189">IF(BG189="","",
IF(INDEX(Settings!$H:$H,MATCH(DV$1,Settings!$G:$G,0))=TRUE,
100-100*(BG189-MINIFS(BG:BG,$E:$E,$E189))/(MAXIFS(BG:BG,$E:$E,$E189)-MINIFS(BG:BG,$E:$E,$E189)),
100*(BG189-MINIFS(BG:BG,$E:$E,$E189))/(MAXIFS(BG:BG,$E:$E,$E189)-MINIFS(BG:BG,$E:$E,$E189))))</f>
        <v/>
      </c>
      <c r="DW189" s="223" t="str">
        <f t="array" ref="DW189">IF(BH189="","",
IF(INDEX(Settings!$H:$H,MATCH(DW$1,Settings!$G:$G,0))=TRUE,
100-100*(BH189-MINIFS(BH:BH,$E:$E,$E189))/(MAXIFS(BH:BH,$E:$E,$E189)-MINIFS(BH:BH,$E:$E,$E189)),
100*(BH189-MINIFS(BH:BH,$E:$E,$E189))/(MAXIFS(BH:BH,$E:$E,$E189)-MINIFS(BH:BH,$E:$E,$E189))))</f>
        <v/>
      </c>
      <c r="DX189" s="223" t="str">
        <f t="array" ref="DX189">IF(BI189="","",
IF(INDEX(Settings!$H:$H,MATCH(DX$1,Settings!$G:$G,0))=TRUE,
100-100*(BI189-MINIFS(BI:BI,$E:$E,$E189))/(MAXIFS(BI:BI,$E:$E,$E189)-MINIFS(BI:BI,$E:$E,$E189)),
100*(BI189-MINIFS(BI:BI,$E:$E,$E189))/(MAXIFS(BI:BI,$E:$E,$E189)-MINIFS(BI:BI,$E:$E,$E189))))</f>
        <v/>
      </c>
      <c r="DY189" s="223" t="str">
        <f t="array" ref="DY189">IF(BJ189="","",
IF(INDEX(Settings!$H:$H,MATCH(DY$1,Settings!$G:$G,0))=TRUE,
100-100*(BJ189-MINIFS(BJ:BJ,$E:$E,$E189))/(MAXIFS(BJ:BJ,$E:$E,$E189)-MINIFS(BJ:BJ,$E:$E,$E189)),
100*(BJ189-MINIFS(BJ:BJ,$E:$E,$E189))/(MAXIFS(BJ:BJ,$E:$E,$E189)-MINIFS(BJ:BJ,$E:$E,$E189))))</f>
        <v/>
      </c>
      <c r="DZ189" s="225"/>
      <c r="EA189" s="225"/>
      <c r="EB189" s="225" t="str">
        <f t="shared" si="8"/>
        <v/>
      </c>
      <c r="EC189" s="225" t="str">
        <f t="shared" si="9"/>
        <v/>
      </c>
      <c r="ED189" s="225" t="str">
        <f t="shared" si="10"/>
        <v/>
      </c>
      <c r="EE189" s="225" t="str">
        <f t="shared" si="11"/>
        <v/>
      </c>
      <c r="EF189" s="225" t="str">
        <f t="shared" si="12"/>
        <v/>
      </c>
      <c r="EG189" s="225" t="str">
        <f t="shared" si="13"/>
        <v/>
      </c>
      <c r="EH189" s="225"/>
      <c r="EI189" s="225"/>
      <c r="EJ189" s="225"/>
      <c r="EK189" s="225"/>
      <c r="EL189" s="225"/>
      <c r="EM189" s="225"/>
    </row>
    <row r="190">
      <c r="A190" s="231"/>
      <c r="B190" s="231"/>
      <c r="C190" s="231"/>
      <c r="D190" s="231" t="str">
        <f t="array" ref="D190">IFERROR(INDEX(Profiles!$B:$B,MATCH($A190,Profiles!$A:$A,0)),"")</f>
        <v/>
      </c>
      <c r="E190" s="231"/>
      <c r="F190" s="231"/>
      <c r="G190" s="231"/>
      <c r="H190" s="231"/>
      <c r="I190" s="231" t="str">
        <f>IF(A190="","",IF(Settings!$N$3="DATE",F190&amp;": "&amp;TEXT(B190,"M/DD/YY"),F190&amp;": "&amp;H190))</f>
        <v/>
      </c>
      <c r="J190" s="231"/>
      <c r="K190" s="231"/>
      <c r="L190" s="231"/>
      <c r="M190" s="232" t="str">
        <f t="shared" si="14"/>
        <v/>
      </c>
      <c r="N190" s="231"/>
      <c r="O190" s="231"/>
      <c r="P190" s="231"/>
      <c r="Q190" s="231"/>
      <c r="R190" s="231"/>
      <c r="S190" s="230" t="str">
        <f>IFERROR(VLOOKUP(AF190, 'YOYO IR Scores'!A:C, 3, FALSE), "")
</f>
        <v/>
      </c>
      <c r="T190" s="231"/>
      <c r="U190" s="231"/>
      <c r="V190" s="231"/>
      <c r="W190" s="231"/>
      <c r="X190" s="233" t="str">
        <f t="shared" si="4"/>
        <v/>
      </c>
      <c r="Y190" s="234" t="str">
        <f t="shared" si="5"/>
        <v/>
      </c>
      <c r="Z190" s="234" t="str">
        <f t="shared" si="6"/>
        <v/>
      </c>
      <c r="AA190" s="233" t="str">
        <f t="shared" si="7"/>
        <v/>
      </c>
      <c r="AB190" s="232"/>
      <c r="AC190" s="232"/>
      <c r="AD190" s="232"/>
      <c r="AE190" s="232" t="str">
        <f>IFERROR(VLOOKUP(AF190, 'YOYO IR Scores'!A:C, 2, FALSE), "")</f>
        <v/>
      </c>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t="str">
        <f t="array" ref="BK190">IF(J190="","",
IF(INDEX(Settings!$H:$H,MATCH(BY$1,Settings!$G:$G,0))=TRUE,
100-100*(J190-MIN(J:J))/(MAX(J:J)-MIN(J:J)),
100*(J190-MIN(J:J))/(MAX(J:J)-MIN(J:J))))</f>
        <v/>
      </c>
      <c r="BL190" s="232" t="str">
        <f t="array" ref="BL190">IF(J190="","",
IF(INDEX(Settings!$H:$H,MATCH(BY$1,Settings!$G:$G,0))=TRUE,
100-100*(J190-MINIFS(J:J,$E:$E,$E190))/(MAXIFS(J:J,$E:$E,$E190)-MINIFS(J:J,$E:$E,$E190)),
100*(J190-MINIFS(J:J,$E:$E,$E190))/(MAXIFS(J:J,$E:$E,$E190)-MINIFS(J:J,$E:$E,$E190))))</f>
        <v/>
      </c>
      <c r="BM190" s="232" t="str">
        <f t="array" ref="BM190">IF(J190="","",
IF(INDEX(Settings!$H:$H,MATCH(BY$1,Settings!$G:$G,0))=TRUE,
100-100*(J190-MINIFS(J:J,$E:$E,$E190,$I:$I,$I190))/(MAXIFS(J:J,$E:$E,$E190,$I:$I,$I190)-MINIFS(J:J,$E:$E,$E190,$I:$I,$I190)),
100*(J190-MINIFS(J:J,$E:$E,$E190,$I:$I,$I190))/(MAXIFS(J:J,$E:$E,$E190,$I:$I,$I190)-MINIFS(J:J,$E:$E,$E190,$I:$I,$I190))))</f>
        <v/>
      </c>
      <c r="BN190" s="231" t="str">
        <f t="array" ref="BN190">IF(J190="","",
IF(INDEX(Settings!$H:$H,MATCH(BY$1,Settings!$G:$G,0))=TRUE,
100-100*PERCENTRANK(J:J,J190),
100*PERCENTRANK(J:J,J190)))</f>
        <v/>
      </c>
      <c r="BO190" s="231" t="str">
        <f>IFERROR(__xludf.DUMMYFUNCTION("IF(J190="""","""",
IF(INDEX(Settings!$H:$H,MATCH(BY$1,Settings!$G:$G,0))=TRUE,
100-100*PERCENTRANK(FILTER(J:J,$E:$E=$E190),J190),
100*PERCENTRANK(FILTER(J:J,$E:$E=$E190),J190)))"),"")</f>
        <v/>
      </c>
      <c r="BP190" s="231" t="str">
        <f>IFERROR(__xludf.DUMMYFUNCTION("IF(J190="""","""",
IF(INDEX(Settings!$H:$H,MATCH(BY$1,Settings!$G:$G,0))=TRUE,
100-100*PERCENTRANK(FILTER(J:J,$E:$E=$E190,$I:$I=$I190),J190),
100*PERCENTRANK(FILTER(J:J,$E:$E=$E190,$I:$I=$I190),J190)))"),"")</f>
        <v/>
      </c>
      <c r="BQ190" s="233" t="str">
        <f t="array" ref="BQ190">IF(J190="","",
IF(INDEX(Settings!$H:$H,MATCH(BY$1,Settings!$G:$G,0))=TRUE,
-1*(J190-AVERAGE(J:J))/STDEV(J:J),
(J190-AVERAGE(J:J))/STDEV(J:J)))</f>
        <v/>
      </c>
      <c r="BR190" s="233" t="str">
        <f>IFERROR(__xludf.DUMMYFUNCTION("IF(J190="""","""",
IF(INDEX(Settings!$H:$H,MATCH(BY$1,Settings!$G:$G,0))=TRUE,
-1*(J190-AVERAGEIFS(J:J,$E:$E,$E190))/STDEV(FILTER(J:J,$E:$E=$E190)),
(J190-AVERAGEIFS(J:J,$E:$E,$E190))/STDEV(FILTER(J:J,$E:$E=$E190))))"),"")</f>
        <v/>
      </c>
      <c r="BS190" s="233"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1"/>
      <c r="BX190" s="231"/>
      <c r="BY190" s="232" t="str">
        <f t="array" ref="BY190">IF(J190="","",
IF(INDEX(Settings!$H:$H,MATCH(BY$1,Settings!$G:$G,0))=TRUE,
100-100*(J190-MINIFS(J:J,$E:$E,$E190))/(MAXIFS(J:J,$E:$E,$E190)-MINIFS(J:J,$E:$E,$E190)),
100*(J190-MINIFS(J:J,$E:$E,$E190))/(MAXIFS(J:J,$E:$E,$E190)-MINIFS(J:J,$E:$E,$E190))))</f>
        <v/>
      </c>
      <c r="BZ190" s="232" t="str">
        <f t="array" ref="BZ190">IF(K190="","",
IF(INDEX(Settings!$H:$H,MATCH(BZ$1,Settings!$G:$G,0))=TRUE,
100-100*(K190-MINIFS(K:K,$E:$E,$E190))/(MAXIFS(K:K,$E:$E,$E190)-MINIFS(K:K,$E:$E,$E190)),
100*(K190-MINIFS(K:K,$E:$E,$E190))/(MAXIFS(K:K,$E:$E,$E190)-MINIFS(K:K,$E:$E,$E190))))</f>
        <v/>
      </c>
      <c r="CA190" s="232" t="str">
        <f t="array" ref="CA190">IF(L190="","",
IF(INDEX(Settings!$H:$H,MATCH(CA$1,Settings!$G:$G,0))=TRUE,
100-100*(L190-MINIFS(L:L,$E:$E,$E190))/(MAXIFS(L:L,$E:$E,$E190)-MINIFS(L:L,$E:$E,$E190)),
100*(L190-MINIFS(L:L,$E:$E,$E190))/(MAXIFS(L:L,$E:$E,$E190)-MINIFS(L:L,$E:$E,$E190))))</f>
        <v/>
      </c>
      <c r="CB190" s="232" t="str">
        <f t="array" ref="CB190">IF(M190="","",
IF(INDEX(Settings!$H:$H,MATCH(CB$1,Settings!$G:$G,0))=TRUE,
100-100*(M190-MINIFS(M:M,$E:$E,$E190))/(MAXIFS(M:M,$E:$E,$E190)-MINIFS(M:M,$E:$E,$E190)),
100*(M190-MINIFS(M:M,$E:$E,$E190))/(MAXIFS(M:M,$E:$E,$E190)-MINIFS(M:M,$E:$E,$E190))))</f>
        <v/>
      </c>
      <c r="CC190" s="232" t="str">
        <f t="array" ref="CC190">IF(N190="","",
IF(INDEX(Settings!$H:$H,MATCH(CC$1,Settings!$G:$G,0))=TRUE,
100-100*(N190-MINIFS(N:N,$E:$E,$E190))/(MAXIFS(N:N,$E:$E,$E190)-MINIFS(N:N,$E:$E,$E190)),
100*(N190-MINIFS(N:N,$E:$E,$E190))/(MAXIFS(N:N,$E:$E,$E190)-MINIFS(N:N,$E:$E,$E190))))</f>
        <v/>
      </c>
      <c r="CD190" s="232" t="str">
        <f t="array" ref="CD190">IF(O190="","",
IF(INDEX(Settings!$H:$H,MATCH(CD$1,Settings!$G:$G,0))=TRUE,
100-100*(O190-MINIFS(O:O,$E:$E,$E190))/(MAXIFS(O:O,$E:$E,$E190)-MINIFS(O:O,$E:$E,$E190)),
100*(O190-MINIFS(O:O,$E:$E,$E190))/(MAXIFS(O:O,$E:$E,$E190)-MINIFS(O:O,$E:$E,$E190))))</f>
        <v/>
      </c>
      <c r="CE190" s="232" t="str">
        <f t="array" ref="CE190">IF(P190="","",
IF(INDEX(Settings!$H:$H,MATCH(CE$1,Settings!$G:$G,0))=TRUE,
100-100*(P190-MINIFS(P:P,$E:$E,$E190))/(MAXIFS(P:P,$E:$E,$E190)-MINIFS(P:P,$E:$E,$E190)),
100*(P190-MINIFS(P:P,$E:$E,$E190))/(MAXIFS(P:P,$E:$E,$E190)-MINIFS(P:P,$E:$E,$E190))))</f>
        <v/>
      </c>
      <c r="CF190" s="232" t="str">
        <f t="array" ref="CF190">IF(Q190="","",
IF(INDEX(Settings!$H:$H,MATCH(CF$1,Settings!$G:$G,0))=TRUE,
100-100*(Q190-MINIFS(Q:Q,$E:$E,$E190))/(MAXIFS(Q:Q,$E:$E,$E190)-MINIFS(Q:Q,$E:$E,$E190)),
100*(Q190-MINIFS(Q:Q,$E:$E,$E190))/(MAXIFS(Q:Q,$E:$E,$E190)-MINIFS(Q:Q,$E:$E,$E190))))</f>
        <v/>
      </c>
      <c r="CG190" s="232" t="str">
        <f t="array" ref="CG190">IF(R190="","",
IF(INDEX(Settings!$H:$H,MATCH(CG$1,Settings!$G:$G,0))=TRUE,
100-100*(R190-MINIFS(R:R,$E:$E,$E190))/(MAXIFS(R:R,$E:$E,$E190)-MINIFS(R:R,$E:$E,$E190)),
100*(R190-MINIFS(R:R,$E:$E,$E190))/(MAXIFS(R:R,$E:$E,$E190)-MINIFS(R:R,$E:$E,$E190))))</f>
        <v/>
      </c>
      <c r="CH190" s="232" t="str">
        <f t="array" ref="CH190">IF(S190="","",
IF(INDEX(Settings!$H:$H,MATCH(CH$1,Settings!$G:$G,0))=TRUE,
100-100*(S190-MINIFS(S:S,$E:$E,$E190))/(MAXIFS(S:S,$E:$E,$E190)-MINIFS(S:S,$E:$E,$E190)),
100*(S190-MINIFS(S:S,$E:$E,$E190))/(MAXIFS(S:S,$E:$E,$E190)-MINIFS(S:S,$E:$E,$E190))))</f>
        <v/>
      </c>
      <c r="CI190" s="232" t="str">
        <f t="array" ref="CI190">IF(T190="","",
IF(INDEX(Settings!$H:$H,MATCH(CI$1,Settings!$G:$G,0))=TRUE,
100-100*(T190-MINIFS(T:T,$E:$E,$E190))/(MAXIFS(T:T,$E:$E,$E190)-MINIFS(T:T,$E:$E,$E190)),
100*(T190-MINIFS(T:T,$E:$E,$E190))/(MAXIFS(T:T,$E:$E,$E190)-MINIFS(T:T,$E:$E,$E190))))</f>
        <v/>
      </c>
      <c r="CJ190" s="232" t="str">
        <f t="array" ref="CJ190">IF(U190="","",
IF(INDEX(Settings!$H:$H,MATCH(CJ$1,Settings!$G:$G,0))=TRUE,
100-100*(U190-MINIFS(U:U,$E:$E,$E190))/(MAXIFS(U:U,$E:$E,$E190)-MINIFS(U:U,$E:$E,$E190)),
100*(U190-MINIFS(U:U,$E:$E,$E190))/(MAXIFS(U:U,$E:$E,$E190)-MINIFS(U:U,$E:$E,$E190))))</f>
        <v/>
      </c>
      <c r="CK190" s="232" t="str">
        <f t="array" ref="CK190">IF(V190="","",
IF(INDEX(Settings!$H:$H,MATCH(CK$1,Settings!$G:$G,0))=TRUE,
100-100*(V190-MINIFS(V:V,$E:$E,$E190))/(MAXIFS(V:V,$E:$E,$E190)-MINIFS(V:V,$E:$E,$E190)),
100*(V190-MINIFS(V:V,$E:$E,$E190))/(MAXIFS(V:V,$E:$E,$E190)-MINIFS(V:V,$E:$E,$E190))))</f>
        <v/>
      </c>
      <c r="CL190" s="232" t="str">
        <f t="array" ref="CL190">IF(W190="","",
IF(INDEX(Settings!$H:$H,MATCH(CL$1,Settings!$G:$G,0))=TRUE,
100-100*(W190-MINIFS(W:W,$E:$E,$E190))/(MAXIFS(W:W,$E:$E,$E190)-MINIFS(W:W,$E:$E,$E190)),
100*(W190-MINIFS(W:W,$E:$E,$E190))/(MAXIFS(W:W,$E:$E,$E190)-MINIFS(W:W,$E:$E,$E190))))</f>
        <v/>
      </c>
      <c r="CM190" s="232" t="str">
        <f t="array" ref="CM190">IF(X190="","",
IF(INDEX(Settings!$H:$H,MATCH(CM$1,Settings!$G:$G,0))=TRUE,
100-100*(X190-MINIFS(X:X,$E:$E,$E190))/(MAXIFS(X:X,$E:$E,$E190)-MINIFS(X:X,$E:$E,$E190)),
100*(X190-MINIFS(X:X,$E:$E,$E190))/(MAXIFS(X:X,$E:$E,$E190)-MINIFS(X:X,$E:$E,$E190))))</f>
        <v/>
      </c>
      <c r="CN190" s="232" t="str">
        <f t="array" ref="CN190">IF(Y190="","",
IF(INDEX(Settings!$H:$H,MATCH(CN$1,Settings!$G:$G,0))=TRUE,
100-100*(Y190-MINIFS(Y:Y,$E:$E,$E190))/(MAXIFS(Y:Y,$E:$E,$E190)-MINIFS(Y:Y,$E:$E,$E190)),
100*(Y190-MINIFS(Y:Y,$E:$E,$E190))/(MAXIFS(Y:Y,$E:$E,$E190)-MINIFS(Y:Y,$E:$E,$E190))))</f>
        <v/>
      </c>
      <c r="CO190" s="232" t="str">
        <f t="array" ref="CO190">IF(Z190="","",
IF(INDEX(Settings!$H:$H,MATCH(CO$1,Settings!$G:$G,0))=TRUE,
100-100*(Z190-MINIFS(Z:Z,$E:$E,$E190))/(MAXIFS(Z:Z,$E:$E,$E190)-MINIFS(Z:Z,$E:$E,$E190)),
100*(Z190-MINIFS(Z:Z,$E:$E,$E190))/(MAXIFS(Z:Z,$E:$E,$E190)-MINIFS(Z:Z,$E:$E,$E190))))</f>
        <v/>
      </c>
      <c r="CP190" s="232" t="str">
        <f t="array" ref="CP190">IF(AA190="","",
IF(INDEX(Settings!$H:$H,MATCH(CP$1,Settings!$G:$G,0))=TRUE,
100-100*(AA190-MINIFS(AA:AA,$E:$E,$E190))/(MAXIFS(AA:AA,$E:$E,$E190)-MINIFS(AA:AA,$E:$E,$E190)),
100*(AA190-MINIFS(AA:AA,$E:$E,$E190))/(MAXIFS(AA:AA,$E:$E,$E190)-MINIFS(AA:AA,$E:$E,$E190))))</f>
        <v/>
      </c>
      <c r="CQ190" s="232" t="str">
        <f t="array" ref="CQ190">IF(AB190="","",
IF(INDEX(Settings!$H:$H,MATCH(CQ$1,Settings!$G:$G,0))=TRUE,
100-100*(AB190-MINIFS(AB:AB,$E:$E,$E190))/(MAXIFS(AB:AB,$E:$E,$E190)-MINIFS(AB:AB,$E:$E,$E190)),
100*(AB190-MINIFS(AB:AB,$E:$E,$E190))/(MAXIFS(AB:AB,$E:$E,$E190)-MINIFS(AB:AB,$E:$E,$E190))))</f>
        <v/>
      </c>
      <c r="CR190" s="232" t="str">
        <f t="array" ref="CR190">IF(AC190="","",
IF(INDEX(Settings!$H:$H,MATCH(CR$1,Settings!$G:$G,0))=TRUE,
100-100*(AC190-MINIFS(AC:AC,$E:$E,$E190))/(MAXIFS(AC:AC,$E:$E,$E190)-MINIFS(AC:AC,$E:$E,$E190)),
100*(AC190-MINIFS(AC:AC,$E:$E,$E190))/(MAXIFS(AC:AC,$E:$E,$E190)-MINIFS(AC:AC,$E:$E,$E190))))</f>
        <v/>
      </c>
      <c r="CS190" s="232" t="str">
        <f t="array" ref="CS190">IF(AD190="","",
IF(INDEX(Settings!$H:$H,MATCH(CS$1,Settings!$G:$G,0))=TRUE,
100-100*(AD190-MINIFS(AD:AD,$E:$E,$E190))/(MAXIFS(AD:AD,$E:$E,$E190)-MINIFS(AD:AD,$E:$E,$E190)),
100*(AD190-MINIFS(AD:AD,$E:$E,$E190))/(MAXIFS(AD:AD,$E:$E,$E190)-MINIFS(AD:AD,$E:$E,$E190))))</f>
        <v/>
      </c>
      <c r="CT190" s="232" t="str">
        <f t="array" ref="CT190">IF(AE190="","",
IF(INDEX(Settings!$H:$H,MATCH(CT$1,Settings!$G:$G,0))=TRUE,
100-100*(AE190-MINIFS(AE:AE,$E:$E,$E190))/(MAXIFS(AE:AE,$E:$E,$E190)-MINIFS(AE:AE,$E:$E,$E190)),
100*(AE190-MINIFS(AE:AE,$E:$E,$E190))/(MAXIFS(AE:AE,$E:$E,$E190)-MINIFS(AE:AE,$E:$E,$E190))))</f>
        <v/>
      </c>
      <c r="CU190" s="232" t="str">
        <f t="array" ref="CU190">IF(AF190="","",
IF(INDEX(Settings!$H:$H,MATCH(CU$1,Settings!$G:$G,0))=TRUE,
100-100*(AF190-MINIFS(AF:AF,$E:$E,$E190))/(MAXIFS(AF:AF,$E:$E,$E190)-MINIFS(AF:AF,$E:$E,$E190)),
100*(AF190-MINIFS(AF:AF,$E:$E,$E190))/(MAXIFS(AF:AF,$E:$E,$E190)-MINIFS(AF:AF,$E:$E,$E190))))</f>
        <v/>
      </c>
      <c r="CV190" s="232" t="str">
        <f t="array" ref="CV190">IF(AG190="","",
IF(INDEX(Settings!$H:$H,MATCH(CV$1,Settings!$G:$G,0))=TRUE,
100-100*(AG190-MINIFS(AG:AG,$E:$E,$E190))/(MAXIFS(AG:AG,$E:$E,$E190)-MINIFS(AG:AG,$E:$E,$E190)),
100*(AG190-MINIFS(AG:AG,$E:$E,$E190))/(MAXIFS(AG:AG,$E:$E,$E190)-MINIFS(AG:AG,$E:$E,$E190))))</f>
        <v/>
      </c>
      <c r="CW190" s="232" t="str">
        <f t="array" ref="CW190">IF(AH190="","",
IF(INDEX(Settings!$H:$H,MATCH(CW$1,Settings!$G:$G,0))=TRUE,
100-100*(AH190-MINIFS(AH:AH,$E:$E,$E190))/(MAXIFS(AH:AH,$E:$E,$E190)-MINIFS(AH:AH,$E:$E,$E190)),
100*(AH190-MINIFS(AH:AH,$E:$E,$E190))/(MAXIFS(AH:AH,$E:$E,$E190)-MINIFS(AH:AH,$E:$E,$E190))))</f>
        <v/>
      </c>
      <c r="CX190" s="232" t="str">
        <f t="array" ref="CX190">IF(AI190="","",
IF(INDEX(Settings!$H:$H,MATCH(CX$1,Settings!$G:$G,0))=TRUE,
100-100*(AI190-MINIFS(AI:AI,$E:$E,$E190))/(MAXIFS(AI:AI,$E:$E,$E190)-MINIFS(AI:AI,$E:$E,$E190)),
100*(AI190-MINIFS(AI:AI,$E:$E,$E190))/(MAXIFS(AI:AI,$E:$E,$E190)-MINIFS(AI:AI,$E:$E,$E190))))</f>
        <v/>
      </c>
      <c r="CY190" s="232" t="str">
        <f t="array" ref="CY190">IF(AJ190="","",
IF(INDEX(Settings!$H:$H,MATCH(CY$1,Settings!$G:$G,0))=TRUE,
100-100*(AJ190-MINIFS(AJ:AJ,$E:$E,$E190))/(MAXIFS(AJ:AJ,$E:$E,$E190)-MINIFS(AJ:AJ,$E:$E,$E190)),
100*(AJ190-MINIFS(AJ:AJ,$E:$E,$E190))/(MAXIFS(AJ:AJ,$E:$E,$E190)-MINIFS(AJ:AJ,$E:$E,$E190))))</f>
        <v/>
      </c>
      <c r="CZ190" s="232" t="str">
        <f t="array" ref="CZ190">IF(AK190="","",
IF(INDEX(Settings!$H:$H,MATCH(CZ$1,Settings!$G:$G,0))=TRUE,
100-100*(AK190-MINIFS(AK:AK,$E:$E,$E190))/(MAXIFS(AK:AK,$E:$E,$E190)-MINIFS(AK:AK,$E:$E,$E190)),
100*(AK190-MINIFS(AK:AK,$E:$E,$E190))/(MAXIFS(AK:AK,$E:$E,$E190)-MINIFS(AK:AK,$E:$E,$E190))))</f>
        <v/>
      </c>
      <c r="DA190" s="232" t="str">
        <f t="array" ref="DA190">IF(AL190="","",
IF(INDEX(Settings!$H:$H,MATCH(DA$1,Settings!$G:$G,0))=TRUE,
100-100*(AL190-MINIFS(AL:AL,$E:$E,$E190))/(MAXIFS(AL:AL,$E:$E,$E190)-MINIFS(AL:AL,$E:$E,$E190)),
100*(AL190-MINIFS(AL:AL,$E:$E,$E190))/(MAXIFS(AL:AL,$E:$E,$E190)-MINIFS(AL:AL,$E:$E,$E190))))</f>
        <v/>
      </c>
      <c r="DB190" s="232" t="str">
        <f t="array" ref="DB190">IF(AM190="","",
IF(INDEX(Settings!$H:$H,MATCH(DB$1,Settings!$G:$G,0))=TRUE,
100-100*(AM190-MINIFS(AM:AM,$E:$E,$E190))/(MAXIFS(AM:AM,$E:$E,$E190)-MINIFS(AM:AM,$E:$E,$E190)),
100*(AM190-MINIFS(AM:AM,$E:$E,$E190))/(MAXIFS(AM:AM,$E:$E,$E190)-MINIFS(AM:AM,$E:$E,$E190))))</f>
        <v/>
      </c>
      <c r="DC190" s="232" t="str">
        <f t="array" ref="DC190">IF(AN190="","",
IF(INDEX(Settings!$H:$H,MATCH(DC$1,Settings!$G:$G,0))=TRUE,
100-100*(AN190-MINIFS(AN:AN,$E:$E,$E190))/(MAXIFS(AN:AN,$E:$E,$E190)-MINIFS(AN:AN,$E:$E,$E190)),
100*(AN190-MINIFS(AN:AN,$E:$E,$E190))/(MAXIFS(AN:AN,$E:$E,$E190)-MINIFS(AN:AN,$E:$E,$E190))))</f>
        <v/>
      </c>
      <c r="DD190" s="232" t="str">
        <f t="array" ref="DD190">IF(AO190="","",
IF(INDEX(Settings!$H:$H,MATCH(DD$1,Settings!$G:$G,0))=TRUE,
100-100*(AO190-MINIFS(AO:AO,$E:$E,$E190))/(MAXIFS(AO:AO,$E:$E,$E190)-MINIFS(AO:AO,$E:$E,$E190)),
100*(AO190-MINIFS(AO:AO,$E:$E,$E190))/(MAXIFS(AO:AO,$E:$E,$E190)-MINIFS(AO:AO,$E:$E,$E190))))</f>
        <v/>
      </c>
      <c r="DE190" s="232" t="str">
        <f t="array" ref="DE190">IF(AP190="","",
IF(INDEX(Settings!$H:$H,MATCH(DE$1,Settings!$G:$G,0))=TRUE,
100-100*(AP190-MINIFS(AP:AP,$E:$E,$E190))/(MAXIFS(AP:AP,$E:$E,$E190)-MINIFS(AP:AP,$E:$E,$E190)),
100*(AP190-MINIFS(AP:AP,$E:$E,$E190))/(MAXIFS(AP:AP,$E:$E,$E190)-MINIFS(AP:AP,$E:$E,$E190))))</f>
        <v/>
      </c>
      <c r="DF190" s="232" t="str">
        <f t="array" ref="DF190">IF(AQ190="","",
IF(INDEX(Settings!$H:$H,MATCH(DF$1,Settings!$G:$G,0))=TRUE,
100-100*(AQ190-MINIFS(AQ:AQ,$E:$E,$E190))/(MAXIFS(AQ:AQ,$E:$E,$E190)-MINIFS(AQ:AQ,$E:$E,$E190)),
100*(AQ190-MINIFS(AQ:AQ,$E:$E,$E190))/(MAXIFS(AQ:AQ,$E:$E,$E190)-MINIFS(AQ:AQ,$E:$E,$E190))))</f>
        <v/>
      </c>
      <c r="DG190" s="232" t="str">
        <f t="array" ref="DG190">IF(AR190="","",
IF(INDEX(Settings!$H:$H,MATCH(DG$1,Settings!$G:$G,0))=TRUE,
100-100*(AR190-MINIFS(AR:AR,$E:$E,$E190))/(MAXIFS(AR:AR,$E:$E,$E190)-MINIFS(AR:AR,$E:$E,$E190)),
100*(AR190-MINIFS(AR:AR,$E:$E,$E190))/(MAXIFS(AR:AR,$E:$E,$E190)-MINIFS(AR:AR,$E:$E,$E190))))</f>
        <v/>
      </c>
      <c r="DH190" s="232" t="str">
        <f t="array" ref="DH190">IF(AS190="","",
IF(INDEX(Settings!$H:$H,MATCH(DH$1,Settings!$G:$G,0))=TRUE,
100-100*(AS190-MINIFS(AS:AS,$E:$E,$E190))/(MAXIFS(AS:AS,$E:$E,$E190)-MINIFS(AS:AS,$E:$E,$E190)),
100*(AS190-MINIFS(AS:AS,$E:$E,$E190))/(MAXIFS(AS:AS,$E:$E,$E190)-MINIFS(AS:AS,$E:$E,$E190))))</f>
        <v/>
      </c>
      <c r="DI190" s="232" t="str">
        <f t="array" ref="DI190">IF(AT190="","",
IF(INDEX(Settings!$H:$H,MATCH(DI$1,Settings!$G:$G,0))=TRUE,
100-100*(AT190-MINIFS(AT:AT,$E:$E,$E190))/(MAXIFS(AT:AT,$E:$E,$E190)-MINIFS(AT:AT,$E:$E,$E190)),
100*(AT190-MINIFS(AT:AT,$E:$E,$E190))/(MAXIFS(AT:AT,$E:$E,$E190)-MINIFS(AT:AT,$E:$E,$E190))))</f>
        <v/>
      </c>
      <c r="DJ190" s="232" t="str">
        <f t="array" ref="DJ190">IF(AU190="","",
IF(INDEX(Settings!$H:$H,MATCH(DJ$1,Settings!$G:$G,0))=TRUE,
100-100*(AU190-MINIFS(AU:AU,$E:$E,$E190))/(MAXIFS(AU:AU,$E:$E,$E190)-MINIFS(AU:AU,$E:$E,$E190)),
100*(AU190-MINIFS(AU:AU,$E:$E,$E190))/(MAXIFS(AU:AU,$E:$E,$E190)-MINIFS(AU:AU,$E:$E,$E190))))</f>
        <v/>
      </c>
      <c r="DK190" s="232" t="str">
        <f t="array" ref="DK190">IF(AV190="","",
IF(INDEX(Settings!$H:$H,MATCH(DK$1,Settings!$G:$G,0))=TRUE,
100-100*(AV190-MINIFS(AV:AV,$E:$E,$E190))/(MAXIFS(AV:AV,$E:$E,$E190)-MINIFS(AV:AV,$E:$E,$E190)),
100*(AV190-MINIFS(AV:AV,$E:$E,$E190))/(MAXIFS(AV:AV,$E:$E,$E190)-MINIFS(AV:AV,$E:$E,$E190))))</f>
        <v/>
      </c>
      <c r="DL190" s="232" t="str">
        <f t="array" ref="DL190">IF(AW190="","",
IF(INDEX(Settings!$H:$H,MATCH(DL$1,Settings!$G:$G,0))=TRUE,
100-100*(AW190-MINIFS(AW:AW,$E:$E,$E190))/(MAXIFS(AW:AW,$E:$E,$E190)-MINIFS(AW:AW,$E:$E,$E190)),
100*(AW190-MINIFS(AW:AW,$E:$E,$E190))/(MAXIFS(AW:AW,$E:$E,$E190)-MINIFS(AW:AW,$E:$E,$E190))))</f>
        <v/>
      </c>
      <c r="DM190" s="232" t="str">
        <f t="array" ref="DM190">IF(AX190="","",
IF(INDEX(Settings!$H:$H,MATCH(DM$1,Settings!$G:$G,0))=TRUE,
100-100*(AX190-MINIFS(AX:AX,$E:$E,$E190))/(MAXIFS(AX:AX,$E:$E,$E190)-MINIFS(AX:AX,$E:$E,$E190)),
100*(AX190-MINIFS(AX:AX,$E:$E,$E190))/(MAXIFS(AX:AX,$E:$E,$E190)-MINIFS(AX:AX,$E:$E,$E190))))</f>
        <v/>
      </c>
      <c r="DN190" s="232" t="str">
        <f t="array" ref="DN190">IF(AY190="","",
IF(INDEX(Settings!$H:$H,MATCH(DN$1,Settings!$G:$G,0))=TRUE,
100-100*(AY190-MINIFS(AY:AY,$E:$E,$E190))/(MAXIFS(AY:AY,$E:$E,$E190)-MINIFS(AY:AY,$E:$E,$E190)),
100*(AY190-MINIFS(AY:AY,$E:$E,$E190))/(MAXIFS(AY:AY,$E:$E,$E190)-MINIFS(AY:AY,$E:$E,$E190))))</f>
        <v/>
      </c>
      <c r="DO190" s="232" t="str">
        <f t="array" ref="DO190">IF(AZ190="","",
IF(INDEX(Settings!$H:$H,MATCH(DO$1,Settings!$G:$G,0))=TRUE,
100-100*(AZ190-MINIFS(AZ:AZ,$E:$E,$E190))/(MAXIFS(AZ:AZ,$E:$E,$E190)-MINIFS(AZ:AZ,$E:$E,$E190)),
100*(AZ190-MINIFS(AZ:AZ,$E:$E,$E190))/(MAXIFS(AZ:AZ,$E:$E,$E190)-MINIFS(AZ:AZ,$E:$E,$E190))))</f>
        <v/>
      </c>
      <c r="DP190" s="232" t="str">
        <f t="array" ref="DP190">IF(BA190="","",
IF(INDEX(Settings!$H:$H,MATCH(DP$1,Settings!$G:$G,0))=TRUE,
100-100*(BA190-MINIFS(BA:BA,$E:$E,$E190))/(MAXIFS(BA:BA,$E:$E,$E190)-MINIFS(BA:BA,$E:$E,$E190)),
100*(BA190-MINIFS(BA:BA,$E:$E,$E190))/(MAXIFS(BA:BA,$E:$E,$E190)-MINIFS(BA:BA,$E:$E,$E190))))</f>
        <v/>
      </c>
      <c r="DQ190" s="232" t="str">
        <f t="array" ref="DQ190">IF(BB190="","",
IF(INDEX(Settings!$H:$H,MATCH(DQ$1,Settings!$G:$G,0))=TRUE,
100-100*(BB190-MINIFS(BB:BB,$E:$E,$E190))/(MAXIFS(BB:BB,$E:$E,$E190)-MINIFS(BB:BB,$E:$E,$E190)),
100*(BB190-MINIFS(BB:BB,$E:$E,$E190))/(MAXIFS(BB:BB,$E:$E,$E190)-MINIFS(BB:BB,$E:$E,$E190))))</f>
        <v/>
      </c>
      <c r="DR190" s="232" t="str">
        <f t="array" ref="DR190">IF(BC190="","",
IF(INDEX(Settings!$H:$H,MATCH(DR$1,Settings!$G:$G,0))=TRUE,
100-100*(BC190-MINIFS(BC:BC,$E:$E,$E190))/(MAXIFS(BC:BC,$E:$E,$E190)-MINIFS(BC:BC,$E:$E,$E190)),
100*(BC190-MINIFS(BC:BC,$E:$E,$E190))/(MAXIFS(BC:BC,$E:$E,$E190)-MINIFS(BC:BC,$E:$E,$E190))))</f>
        <v/>
      </c>
      <c r="DS190" s="232" t="str">
        <f t="array" ref="DS190">IF(BD190="","",
IF(INDEX(Settings!$H:$H,MATCH(DS$1,Settings!$G:$G,0))=TRUE,
100-100*(BD190-MINIFS(BD:BD,$E:$E,$E190))/(MAXIFS(BD:BD,$E:$E,$E190)-MINIFS(BD:BD,$E:$E,$E190)),
100*(BD190-MINIFS(BD:BD,$E:$E,$E190))/(MAXIFS(BD:BD,$E:$E,$E190)-MINIFS(BD:BD,$E:$E,$E190))))</f>
        <v/>
      </c>
      <c r="DT190" s="232" t="str">
        <f t="array" ref="DT190">IF(BE190="","",
IF(INDEX(Settings!$H:$H,MATCH(DT$1,Settings!$G:$G,0))=TRUE,
100-100*(BE190-MINIFS(BE:BE,$E:$E,$E190))/(MAXIFS(BE:BE,$E:$E,$E190)-MINIFS(BE:BE,$E:$E,$E190)),
100*(BE190-MINIFS(BE:BE,$E:$E,$E190))/(MAXIFS(BE:BE,$E:$E,$E190)-MINIFS(BE:BE,$E:$E,$E190))))</f>
        <v/>
      </c>
      <c r="DU190" s="232" t="str">
        <f t="array" ref="DU190">IF(BF190="","",
IF(INDEX(Settings!$H:$H,MATCH(DU$1,Settings!$G:$G,0))=TRUE,
100-100*(BF190-MINIFS(BF:BF,$E:$E,$E190))/(MAXIFS(BF:BF,$E:$E,$E190)-MINIFS(BF:BF,$E:$E,$E190)),
100*(BF190-MINIFS(BF:BF,$E:$E,$E190))/(MAXIFS(BF:BF,$E:$E,$E190)-MINIFS(BF:BF,$E:$E,$E190))))</f>
        <v/>
      </c>
      <c r="DV190" s="232" t="str">
        <f t="array" ref="DV190">IF(BG190="","",
IF(INDEX(Settings!$H:$H,MATCH(DV$1,Settings!$G:$G,0))=TRUE,
100-100*(BG190-MINIFS(BG:BG,$E:$E,$E190))/(MAXIFS(BG:BG,$E:$E,$E190)-MINIFS(BG:BG,$E:$E,$E190)),
100*(BG190-MINIFS(BG:BG,$E:$E,$E190))/(MAXIFS(BG:BG,$E:$E,$E190)-MINIFS(BG:BG,$E:$E,$E190))))</f>
        <v/>
      </c>
      <c r="DW190" s="232" t="str">
        <f t="array" ref="DW190">IF(BH190="","",
IF(INDEX(Settings!$H:$H,MATCH(DW$1,Settings!$G:$G,0))=TRUE,
100-100*(BH190-MINIFS(BH:BH,$E:$E,$E190))/(MAXIFS(BH:BH,$E:$E,$E190)-MINIFS(BH:BH,$E:$E,$E190)),
100*(BH190-MINIFS(BH:BH,$E:$E,$E190))/(MAXIFS(BH:BH,$E:$E,$E190)-MINIFS(BH:BH,$E:$E,$E190))))</f>
        <v/>
      </c>
      <c r="DX190" s="232" t="str">
        <f t="array" ref="DX190">IF(BI190="","",
IF(INDEX(Settings!$H:$H,MATCH(DX$1,Settings!$G:$G,0))=TRUE,
100-100*(BI190-MINIFS(BI:BI,$E:$E,$E190))/(MAXIFS(BI:BI,$E:$E,$E190)-MINIFS(BI:BI,$E:$E,$E190)),
100*(BI190-MINIFS(BI:BI,$E:$E,$E190))/(MAXIFS(BI:BI,$E:$E,$E190)-MINIFS(BI:BI,$E:$E,$E190))))</f>
        <v/>
      </c>
      <c r="DY190" s="232" t="str">
        <f t="array" ref="DY190">IF(BJ190="","",
IF(INDEX(Settings!$H:$H,MATCH(DY$1,Settings!$G:$G,0))=TRUE,
100-100*(BJ190-MINIFS(BJ:BJ,$E:$E,$E190))/(MAXIFS(BJ:BJ,$E:$E,$E190)-MINIFS(BJ:BJ,$E:$E,$E190)),
100*(BJ190-MINIFS(BJ:BJ,$E:$E,$E190))/(MAXIFS(BJ:BJ,$E:$E,$E190)-MINIFS(BJ:BJ,$E:$E,$E190))))</f>
        <v/>
      </c>
      <c r="DZ190" s="234"/>
      <c r="EA190" s="234"/>
      <c r="EB190" s="234" t="str">
        <f t="shared" si="8"/>
        <v/>
      </c>
      <c r="EC190" s="234" t="str">
        <f t="shared" si="9"/>
        <v/>
      </c>
      <c r="ED190" s="234" t="str">
        <f t="shared" si="10"/>
        <v/>
      </c>
      <c r="EE190" s="234" t="str">
        <f t="shared" si="11"/>
        <v/>
      </c>
      <c r="EF190" s="234" t="str">
        <f t="shared" si="12"/>
        <v/>
      </c>
      <c r="EG190" s="234" t="str">
        <f t="shared" si="13"/>
        <v/>
      </c>
      <c r="EH190" s="234"/>
      <c r="EI190" s="234"/>
      <c r="EJ190" s="234"/>
      <c r="EK190" s="234"/>
      <c r="EL190" s="234"/>
      <c r="EM190" s="234"/>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3" t="str">
        <f t="shared" si="14"/>
        <v/>
      </c>
      <c r="N191" s="49"/>
      <c r="O191" s="49"/>
      <c r="P191" s="49"/>
      <c r="Q191" s="49"/>
      <c r="R191" s="49"/>
      <c r="S191" s="222" t="str">
        <f>IFERROR(VLOOKUP(AF191, 'YOYO IR Scores'!A:C, 3, FALSE), "")
</f>
        <v/>
      </c>
      <c r="T191" s="49"/>
      <c r="U191" s="49"/>
      <c r="V191" s="49"/>
      <c r="W191" s="49"/>
      <c r="X191" s="224" t="str">
        <f t="shared" si="4"/>
        <v/>
      </c>
      <c r="Y191" s="225" t="str">
        <f t="shared" si="5"/>
        <v/>
      </c>
      <c r="Z191" s="225" t="str">
        <f t="shared" si="6"/>
        <v/>
      </c>
      <c r="AA191" s="224" t="str">
        <f t="shared" si="7"/>
        <v/>
      </c>
      <c r="AB191" s="223"/>
      <c r="AC191" s="223"/>
      <c r="AD191" s="223"/>
      <c r="AE191" s="223" t="str">
        <f>IFERROR(VLOOKUP(AF191, 'YOYO IR Scores'!A:C, 2, FALSE), "")</f>
        <v/>
      </c>
      <c r="AF191" s="223"/>
      <c r="AG191" s="223"/>
      <c r="AH191" s="223"/>
      <c r="AI191" s="223"/>
      <c r="AJ191" s="223"/>
      <c r="AK191" s="223"/>
      <c r="AL191" s="223"/>
      <c r="AM191" s="223"/>
      <c r="AN191" s="223"/>
      <c r="AO191" s="223"/>
      <c r="AP191" s="223"/>
      <c r="AQ191" s="223"/>
      <c r="AR191" s="223"/>
      <c r="AS191" s="223"/>
      <c r="AT191" s="223"/>
      <c r="AU191" s="223"/>
      <c r="AV191" s="223"/>
      <c r="AW191" s="223"/>
      <c r="AX191" s="223"/>
      <c r="AY191" s="223"/>
      <c r="AZ191" s="223"/>
      <c r="BA191" s="223"/>
      <c r="BB191" s="223"/>
      <c r="BC191" s="223"/>
      <c r="BD191" s="223"/>
      <c r="BE191" s="223"/>
      <c r="BF191" s="223"/>
      <c r="BG191" s="223"/>
      <c r="BH191" s="223"/>
      <c r="BI191" s="223"/>
      <c r="BJ191" s="223"/>
      <c r="BK191" s="223" t="str">
        <f t="array" ref="BK191">IF(J191="","",
IF(INDEX(Settings!$H:$H,MATCH(BY$1,Settings!$G:$G,0))=TRUE,
100-100*(J191-MIN(J:J))/(MAX(J:J)-MIN(J:J)),
100*(J191-MIN(J:J))/(MAX(J:J)-MIN(J:J))))</f>
        <v/>
      </c>
      <c r="BL191" s="223" t="str">
        <f t="array" ref="BL191">IF(J191="","",
IF(INDEX(Settings!$H:$H,MATCH(BY$1,Settings!$G:$G,0))=TRUE,
100-100*(J191-MINIFS(J:J,$E:$E,$E191))/(MAXIFS(J:J,$E:$E,$E191)-MINIFS(J:J,$E:$E,$E191)),
100*(J191-MINIFS(J:J,$E:$E,$E191))/(MAXIFS(J:J,$E:$E,$E191)-MINIFS(J:J,$E:$E,$E191))))</f>
        <v/>
      </c>
      <c r="BM191" s="223"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4" t="str">
        <f t="array" ref="BQ191">IF(J191="","",
IF(INDEX(Settings!$H:$H,MATCH(BY$1,Settings!$G:$G,0))=TRUE,
-1*(J191-AVERAGE(J:J))/STDEV(J:J),
(J191-AVERAGE(J:J))/STDEV(J:J)))</f>
        <v/>
      </c>
      <c r="BR191" s="224" t="str">
        <f>IFERROR(__xludf.DUMMYFUNCTION("IF(J191="""","""",
IF(INDEX(Settings!$H:$H,MATCH(BY$1,Settings!$G:$G,0))=TRUE,
-1*(J191-AVERAGEIFS(J:J,$E:$E,$E191))/STDEV(FILTER(J:J,$E:$E=$E191)),
(J191-AVERAGEIFS(J:J,$E:$E,$E191))/STDEV(FILTER(J:J,$E:$E=$E191))))"),"")</f>
        <v/>
      </c>
      <c r="BS191" s="224"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3" t="str">
        <f t="array" ref="BY191">IF(J191="","",
IF(INDEX(Settings!$H:$H,MATCH(BY$1,Settings!$G:$G,0))=TRUE,
100-100*(J191-MINIFS(J:J,$E:$E,$E191))/(MAXIFS(J:J,$E:$E,$E191)-MINIFS(J:J,$E:$E,$E191)),
100*(J191-MINIFS(J:J,$E:$E,$E191))/(MAXIFS(J:J,$E:$E,$E191)-MINIFS(J:J,$E:$E,$E191))))</f>
        <v/>
      </c>
      <c r="BZ191" s="223" t="str">
        <f t="array" ref="BZ191">IF(K191="","",
IF(INDEX(Settings!$H:$H,MATCH(BZ$1,Settings!$G:$G,0))=TRUE,
100-100*(K191-MINIFS(K:K,$E:$E,$E191))/(MAXIFS(K:K,$E:$E,$E191)-MINIFS(K:K,$E:$E,$E191)),
100*(K191-MINIFS(K:K,$E:$E,$E191))/(MAXIFS(K:K,$E:$E,$E191)-MINIFS(K:K,$E:$E,$E191))))</f>
        <v/>
      </c>
      <c r="CA191" s="223" t="str">
        <f t="array" ref="CA191">IF(L191="","",
IF(INDEX(Settings!$H:$H,MATCH(CA$1,Settings!$G:$G,0))=TRUE,
100-100*(L191-MINIFS(L:L,$E:$E,$E191))/(MAXIFS(L:L,$E:$E,$E191)-MINIFS(L:L,$E:$E,$E191)),
100*(L191-MINIFS(L:L,$E:$E,$E191))/(MAXIFS(L:L,$E:$E,$E191)-MINIFS(L:L,$E:$E,$E191))))</f>
        <v/>
      </c>
      <c r="CB191" s="223" t="str">
        <f t="array" ref="CB191">IF(M191="","",
IF(INDEX(Settings!$H:$H,MATCH(CB$1,Settings!$G:$G,0))=TRUE,
100-100*(M191-MINIFS(M:M,$E:$E,$E191))/(MAXIFS(M:M,$E:$E,$E191)-MINIFS(M:M,$E:$E,$E191)),
100*(M191-MINIFS(M:M,$E:$E,$E191))/(MAXIFS(M:M,$E:$E,$E191)-MINIFS(M:M,$E:$E,$E191))))</f>
        <v/>
      </c>
      <c r="CC191" s="223" t="str">
        <f t="array" ref="CC191">IF(N191="","",
IF(INDEX(Settings!$H:$H,MATCH(CC$1,Settings!$G:$G,0))=TRUE,
100-100*(N191-MINIFS(N:N,$E:$E,$E191))/(MAXIFS(N:N,$E:$E,$E191)-MINIFS(N:N,$E:$E,$E191)),
100*(N191-MINIFS(N:N,$E:$E,$E191))/(MAXIFS(N:N,$E:$E,$E191)-MINIFS(N:N,$E:$E,$E191))))</f>
        <v/>
      </c>
      <c r="CD191" s="223" t="str">
        <f t="array" ref="CD191">IF(O191="","",
IF(INDEX(Settings!$H:$H,MATCH(CD$1,Settings!$G:$G,0))=TRUE,
100-100*(O191-MINIFS(O:O,$E:$E,$E191))/(MAXIFS(O:O,$E:$E,$E191)-MINIFS(O:O,$E:$E,$E191)),
100*(O191-MINIFS(O:O,$E:$E,$E191))/(MAXIFS(O:O,$E:$E,$E191)-MINIFS(O:O,$E:$E,$E191))))</f>
        <v/>
      </c>
      <c r="CE191" s="223" t="str">
        <f t="array" ref="CE191">IF(P191="","",
IF(INDEX(Settings!$H:$H,MATCH(CE$1,Settings!$G:$G,0))=TRUE,
100-100*(P191-MINIFS(P:P,$E:$E,$E191))/(MAXIFS(P:P,$E:$E,$E191)-MINIFS(P:P,$E:$E,$E191)),
100*(P191-MINIFS(P:P,$E:$E,$E191))/(MAXIFS(P:P,$E:$E,$E191)-MINIFS(P:P,$E:$E,$E191))))</f>
        <v/>
      </c>
      <c r="CF191" s="223" t="str">
        <f t="array" ref="CF191">IF(Q191="","",
IF(INDEX(Settings!$H:$H,MATCH(CF$1,Settings!$G:$G,0))=TRUE,
100-100*(Q191-MINIFS(Q:Q,$E:$E,$E191))/(MAXIFS(Q:Q,$E:$E,$E191)-MINIFS(Q:Q,$E:$E,$E191)),
100*(Q191-MINIFS(Q:Q,$E:$E,$E191))/(MAXIFS(Q:Q,$E:$E,$E191)-MINIFS(Q:Q,$E:$E,$E191))))</f>
        <v/>
      </c>
      <c r="CG191" s="223" t="str">
        <f t="array" ref="CG191">IF(R191="","",
IF(INDEX(Settings!$H:$H,MATCH(CG$1,Settings!$G:$G,0))=TRUE,
100-100*(R191-MINIFS(R:R,$E:$E,$E191))/(MAXIFS(R:R,$E:$E,$E191)-MINIFS(R:R,$E:$E,$E191)),
100*(R191-MINIFS(R:R,$E:$E,$E191))/(MAXIFS(R:R,$E:$E,$E191)-MINIFS(R:R,$E:$E,$E191))))</f>
        <v/>
      </c>
      <c r="CH191" s="223" t="str">
        <f t="array" ref="CH191">IF(S191="","",
IF(INDEX(Settings!$H:$H,MATCH(CH$1,Settings!$G:$G,0))=TRUE,
100-100*(S191-MINIFS(S:S,$E:$E,$E191))/(MAXIFS(S:S,$E:$E,$E191)-MINIFS(S:S,$E:$E,$E191)),
100*(S191-MINIFS(S:S,$E:$E,$E191))/(MAXIFS(S:S,$E:$E,$E191)-MINIFS(S:S,$E:$E,$E191))))</f>
        <v/>
      </c>
      <c r="CI191" s="223" t="str">
        <f t="array" ref="CI191">IF(T191="","",
IF(INDEX(Settings!$H:$H,MATCH(CI$1,Settings!$G:$G,0))=TRUE,
100-100*(T191-MINIFS(T:T,$E:$E,$E191))/(MAXIFS(T:T,$E:$E,$E191)-MINIFS(T:T,$E:$E,$E191)),
100*(T191-MINIFS(T:T,$E:$E,$E191))/(MAXIFS(T:T,$E:$E,$E191)-MINIFS(T:T,$E:$E,$E191))))</f>
        <v/>
      </c>
      <c r="CJ191" s="223" t="str">
        <f t="array" ref="CJ191">IF(U191="","",
IF(INDEX(Settings!$H:$H,MATCH(CJ$1,Settings!$G:$G,0))=TRUE,
100-100*(U191-MINIFS(U:U,$E:$E,$E191))/(MAXIFS(U:U,$E:$E,$E191)-MINIFS(U:U,$E:$E,$E191)),
100*(U191-MINIFS(U:U,$E:$E,$E191))/(MAXIFS(U:U,$E:$E,$E191)-MINIFS(U:U,$E:$E,$E191))))</f>
        <v/>
      </c>
      <c r="CK191" s="223" t="str">
        <f t="array" ref="CK191">IF(V191="","",
IF(INDEX(Settings!$H:$H,MATCH(CK$1,Settings!$G:$G,0))=TRUE,
100-100*(V191-MINIFS(V:V,$E:$E,$E191))/(MAXIFS(V:V,$E:$E,$E191)-MINIFS(V:V,$E:$E,$E191)),
100*(V191-MINIFS(V:V,$E:$E,$E191))/(MAXIFS(V:V,$E:$E,$E191)-MINIFS(V:V,$E:$E,$E191))))</f>
        <v/>
      </c>
      <c r="CL191" s="223" t="str">
        <f t="array" ref="CL191">IF(W191="","",
IF(INDEX(Settings!$H:$H,MATCH(CL$1,Settings!$G:$G,0))=TRUE,
100-100*(W191-MINIFS(W:W,$E:$E,$E191))/(MAXIFS(W:W,$E:$E,$E191)-MINIFS(W:W,$E:$E,$E191)),
100*(W191-MINIFS(W:W,$E:$E,$E191))/(MAXIFS(W:W,$E:$E,$E191)-MINIFS(W:W,$E:$E,$E191))))</f>
        <v/>
      </c>
      <c r="CM191" s="223" t="str">
        <f t="array" ref="CM191">IF(X191="","",
IF(INDEX(Settings!$H:$H,MATCH(CM$1,Settings!$G:$G,0))=TRUE,
100-100*(X191-MINIFS(X:X,$E:$E,$E191))/(MAXIFS(X:X,$E:$E,$E191)-MINIFS(X:X,$E:$E,$E191)),
100*(X191-MINIFS(X:X,$E:$E,$E191))/(MAXIFS(X:X,$E:$E,$E191)-MINIFS(X:X,$E:$E,$E191))))</f>
        <v/>
      </c>
      <c r="CN191" s="223" t="str">
        <f t="array" ref="CN191">IF(Y191="","",
IF(INDEX(Settings!$H:$H,MATCH(CN$1,Settings!$G:$G,0))=TRUE,
100-100*(Y191-MINIFS(Y:Y,$E:$E,$E191))/(MAXIFS(Y:Y,$E:$E,$E191)-MINIFS(Y:Y,$E:$E,$E191)),
100*(Y191-MINIFS(Y:Y,$E:$E,$E191))/(MAXIFS(Y:Y,$E:$E,$E191)-MINIFS(Y:Y,$E:$E,$E191))))</f>
        <v/>
      </c>
      <c r="CO191" s="223" t="str">
        <f t="array" ref="CO191">IF(Z191="","",
IF(INDEX(Settings!$H:$H,MATCH(CO$1,Settings!$G:$G,0))=TRUE,
100-100*(Z191-MINIFS(Z:Z,$E:$E,$E191))/(MAXIFS(Z:Z,$E:$E,$E191)-MINIFS(Z:Z,$E:$E,$E191)),
100*(Z191-MINIFS(Z:Z,$E:$E,$E191))/(MAXIFS(Z:Z,$E:$E,$E191)-MINIFS(Z:Z,$E:$E,$E191))))</f>
        <v/>
      </c>
      <c r="CP191" s="223" t="str">
        <f t="array" ref="CP191">IF(AA191="","",
IF(INDEX(Settings!$H:$H,MATCH(CP$1,Settings!$G:$G,0))=TRUE,
100-100*(AA191-MINIFS(AA:AA,$E:$E,$E191))/(MAXIFS(AA:AA,$E:$E,$E191)-MINIFS(AA:AA,$E:$E,$E191)),
100*(AA191-MINIFS(AA:AA,$E:$E,$E191))/(MAXIFS(AA:AA,$E:$E,$E191)-MINIFS(AA:AA,$E:$E,$E191))))</f>
        <v/>
      </c>
      <c r="CQ191" s="223" t="str">
        <f t="array" ref="CQ191">IF(AB191="","",
IF(INDEX(Settings!$H:$H,MATCH(CQ$1,Settings!$G:$G,0))=TRUE,
100-100*(AB191-MINIFS(AB:AB,$E:$E,$E191))/(MAXIFS(AB:AB,$E:$E,$E191)-MINIFS(AB:AB,$E:$E,$E191)),
100*(AB191-MINIFS(AB:AB,$E:$E,$E191))/(MAXIFS(AB:AB,$E:$E,$E191)-MINIFS(AB:AB,$E:$E,$E191))))</f>
        <v/>
      </c>
      <c r="CR191" s="223" t="str">
        <f t="array" ref="CR191">IF(AC191="","",
IF(INDEX(Settings!$H:$H,MATCH(CR$1,Settings!$G:$G,0))=TRUE,
100-100*(AC191-MINIFS(AC:AC,$E:$E,$E191))/(MAXIFS(AC:AC,$E:$E,$E191)-MINIFS(AC:AC,$E:$E,$E191)),
100*(AC191-MINIFS(AC:AC,$E:$E,$E191))/(MAXIFS(AC:AC,$E:$E,$E191)-MINIFS(AC:AC,$E:$E,$E191))))</f>
        <v/>
      </c>
      <c r="CS191" s="223" t="str">
        <f t="array" ref="CS191">IF(AD191="","",
IF(INDEX(Settings!$H:$H,MATCH(CS$1,Settings!$G:$G,0))=TRUE,
100-100*(AD191-MINIFS(AD:AD,$E:$E,$E191))/(MAXIFS(AD:AD,$E:$E,$E191)-MINIFS(AD:AD,$E:$E,$E191)),
100*(AD191-MINIFS(AD:AD,$E:$E,$E191))/(MAXIFS(AD:AD,$E:$E,$E191)-MINIFS(AD:AD,$E:$E,$E191))))</f>
        <v/>
      </c>
      <c r="CT191" s="223" t="str">
        <f t="array" ref="CT191">IF(AE191="","",
IF(INDEX(Settings!$H:$H,MATCH(CT$1,Settings!$G:$G,0))=TRUE,
100-100*(AE191-MINIFS(AE:AE,$E:$E,$E191))/(MAXIFS(AE:AE,$E:$E,$E191)-MINIFS(AE:AE,$E:$E,$E191)),
100*(AE191-MINIFS(AE:AE,$E:$E,$E191))/(MAXIFS(AE:AE,$E:$E,$E191)-MINIFS(AE:AE,$E:$E,$E191))))</f>
        <v/>
      </c>
      <c r="CU191" s="223" t="str">
        <f t="array" ref="CU191">IF(AF191="","",
IF(INDEX(Settings!$H:$H,MATCH(CU$1,Settings!$G:$G,0))=TRUE,
100-100*(AF191-MINIFS(AF:AF,$E:$E,$E191))/(MAXIFS(AF:AF,$E:$E,$E191)-MINIFS(AF:AF,$E:$E,$E191)),
100*(AF191-MINIFS(AF:AF,$E:$E,$E191))/(MAXIFS(AF:AF,$E:$E,$E191)-MINIFS(AF:AF,$E:$E,$E191))))</f>
        <v/>
      </c>
      <c r="CV191" s="223" t="str">
        <f t="array" ref="CV191">IF(AG191="","",
IF(INDEX(Settings!$H:$H,MATCH(CV$1,Settings!$G:$G,0))=TRUE,
100-100*(AG191-MINIFS(AG:AG,$E:$E,$E191))/(MAXIFS(AG:AG,$E:$E,$E191)-MINIFS(AG:AG,$E:$E,$E191)),
100*(AG191-MINIFS(AG:AG,$E:$E,$E191))/(MAXIFS(AG:AG,$E:$E,$E191)-MINIFS(AG:AG,$E:$E,$E191))))</f>
        <v/>
      </c>
      <c r="CW191" s="223" t="str">
        <f t="array" ref="CW191">IF(AH191="","",
IF(INDEX(Settings!$H:$H,MATCH(CW$1,Settings!$G:$G,0))=TRUE,
100-100*(AH191-MINIFS(AH:AH,$E:$E,$E191))/(MAXIFS(AH:AH,$E:$E,$E191)-MINIFS(AH:AH,$E:$E,$E191)),
100*(AH191-MINIFS(AH:AH,$E:$E,$E191))/(MAXIFS(AH:AH,$E:$E,$E191)-MINIFS(AH:AH,$E:$E,$E191))))</f>
        <v/>
      </c>
      <c r="CX191" s="223" t="str">
        <f t="array" ref="CX191">IF(AI191="","",
IF(INDEX(Settings!$H:$H,MATCH(CX$1,Settings!$G:$G,0))=TRUE,
100-100*(AI191-MINIFS(AI:AI,$E:$E,$E191))/(MAXIFS(AI:AI,$E:$E,$E191)-MINIFS(AI:AI,$E:$E,$E191)),
100*(AI191-MINIFS(AI:AI,$E:$E,$E191))/(MAXIFS(AI:AI,$E:$E,$E191)-MINIFS(AI:AI,$E:$E,$E191))))</f>
        <v/>
      </c>
      <c r="CY191" s="223" t="str">
        <f t="array" ref="CY191">IF(AJ191="","",
IF(INDEX(Settings!$H:$H,MATCH(CY$1,Settings!$G:$G,0))=TRUE,
100-100*(AJ191-MINIFS(AJ:AJ,$E:$E,$E191))/(MAXIFS(AJ:AJ,$E:$E,$E191)-MINIFS(AJ:AJ,$E:$E,$E191)),
100*(AJ191-MINIFS(AJ:AJ,$E:$E,$E191))/(MAXIFS(AJ:AJ,$E:$E,$E191)-MINIFS(AJ:AJ,$E:$E,$E191))))</f>
        <v/>
      </c>
      <c r="CZ191" s="223" t="str">
        <f t="array" ref="CZ191">IF(AK191="","",
IF(INDEX(Settings!$H:$H,MATCH(CZ$1,Settings!$G:$G,0))=TRUE,
100-100*(AK191-MINIFS(AK:AK,$E:$E,$E191))/(MAXIFS(AK:AK,$E:$E,$E191)-MINIFS(AK:AK,$E:$E,$E191)),
100*(AK191-MINIFS(AK:AK,$E:$E,$E191))/(MAXIFS(AK:AK,$E:$E,$E191)-MINIFS(AK:AK,$E:$E,$E191))))</f>
        <v/>
      </c>
      <c r="DA191" s="223" t="str">
        <f t="array" ref="DA191">IF(AL191="","",
IF(INDEX(Settings!$H:$H,MATCH(DA$1,Settings!$G:$G,0))=TRUE,
100-100*(AL191-MINIFS(AL:AL,$E:$E,$E191))/(MAXIFS(AL:AL,$E:$E,$E191)-MINIFS(AL:AL,$E:$E,$E191)),
100*(AL191-MINIFS(AL:AL,$E:$E,$E191))/(MAXIFS(AL:AL,$E:$E,$E191)-MINIFS(AL:AL,$E:$E,$E191))))</f>
        <v/>
      </c>
      <c r="DB191" s="223" t="str">
        <f t="array" ref="DB191">IF(AM191="","",
IF(INDEX(Settings!$H:$H,MATCH(DB$1,Settings!$G:$G,0))=TRUE,
100-100*(AM191-MINIFS(AM:AM,$E:$E,$E191))/(MAXIFS(AM:AM,$E:$E,$E191)-MINIFS(AM:AM,$E:$E,$E191)),
100*(AM191-MINIFS(AM:AM,$E:$E,$E191))/(MAXIFS(AM:AM,$E:$E,$E191)-MINIFS(AM:AM,$E:$E,$E191))))</f>
        <v/>
      </c>
      <c r="DC191" s="223" t="str">
        <f t="array" ref="DC191">IF(AN191="","",
IF(INDEX(Settings!$H:$H,MATCH(DC$1,Settings!$G:$G,0))=TRUE,
100-100*(AN191-MINIFS(AN:AN,$E:$E,$E191))/(MAXIFS(AN:AN,$E:$E,$E191)-MINIFS(AN:AN,$E:$E,$E191)),
100*(AN191-MINIFS(AN:AN,$E:$E,$E191))/(MAXIFS(AN:AN,$E:$E,$E191)-MINIFS(AN:AN,$E:$E,$E191))))</f>
        <v/>
      </c>
      <c r="DD191" s="223" t="str">
        <f t="array" ref="DD191">IF(AO191="","",
IF(INDEX(Settings!$H:$H,MATCH(DD$1,Settings!$G:$G,0))=TRUE,
100-100*(AO191-MINIFS(AO:AO,$E:$E,$E191))/(MAXIFS(AO:AO,$E:$E,$E191)-MINIFS(AO:AO,$E:$E,$E191)),
100*(AO191-MINIFS(AO:AO,$E:$E,$E191))/(MAXIFS(AO:AO,$E:$E,$E191)-MINIFS(AO:AO,$E:$E,$E191))))</f>
        <v/>
      </c>
      <c r="DE191" s="223" t="str">
        <f t="array" ref="DE191">IF(AP191="","",
IF(INDEX(Settings!$H:$H,MATCH(DE$1,Settings!$G:$G,0))=TRUE,
100-100*(AP191-MINIFS(AP:AP,$E:$E,$E191))/(MAXIFS(AP:AP,$E:$E,$E191)-MINIFS(AP:AP,$E:$E,$E191)),
100*(AP191-MINIFS(AP:AP,$E:$E,$E191))/(MAXIFS(AP:AP,$E:$E,$E191)-MINIFS(AP:AP,$E:$E,$E191))))</f>
        <v/>
      </c>
      <c r="DF191" s="223" t="str">
        <f t="array" ref="DF191">IF(AQ191="","",
IF(INDEX(Settings!$H:$H,MATCH(DF$1,Settings!$G:$G,0))=TRUE,
100-100*(AQ191-MINIFS(AQ:AQ,$E:$E,$E191))/(MAXIFS(AQ:AQ,$E:$E,$E191)-MINIFS(AQ:AQ,$E:$E,$E191)),
100*(AQ191-MINIFS(AQ:AQ,$E:$E,$E191))/(MAXIFS(AQ:AQ,$E:$E,$E191)-MINIFS(AQ:AQ,$E:$E,$E191))))</f>
        <v/>
      </c>
      <c r="DG191" s="223" t="str">
        <f t="array" ref="DG191">IF(AR191="","",
IF(INDEX(Settings!$H:$H,MATCH(DG$1,Settings!$G:$G,0))=TRUE,
100-100*(AR191-MINIFS(AR:AR,$E:$E,$E191))/(MAXIFS(AR:AR,$E:$E,$E191)-MINIFS(AR:AR,$E:$E,$E191)),
100*(AR191-MINIFS(AR:AR,$E:$E,$E191))/(MAXIFS(AR:AR,$E:$E,$E191)-MINIFS(AR:AR,$E:$E,$E191))))</f>
        <v/>
      </c>
      <c r="DH191" s="223" t="str">
        <f t="array" ref="DH191">IF(AS191="","",
IF(INDEX(Settings!$H:$H,MATCH(DH$1,Settings!$G:$G,0))=TRUE,
100-100*(AS191-MINIFS(AS:AS,$E:$E,$E191))/(MAXIFS(AS:AS,$E:$E,$E191)-MINIFS(AS:AS,$E:$E,$E191)),
100*(AS191-MINIFS(AS:AS,$E:$E,$E191))/(MAXIFS(AS:AS,$E:$E,$E191)-MINIFS(AS:AS,$E:$E,$E191))))</f>
        <v/>
      </c>
      <c r="DI191" s="223" t="str">
        <f t="array" ref="DI191">IF(AT191="","",
IF(INDEX(Settings!$H:$H,MATCH(DI$1,Settings!$G:$G,0))=TRUE,
100-100*(AT191-MINIFS(AT:AT,$E:$E,$E191))/(MAXIFS(AT:AT,$E:$E,$E191)-MINIFS(AT:AT,$E:$E,$E191)),
100*(AT191-MINIFS(AT:AT,$E:$E,$E191))/(MAXIFS(AT:AT,$E:$E,$E191)-MINIFS(AT:AT,$E:$E,$E191))))</f>
        <v/>
      </c>
      <c r="DJ191" s="223" t="str">
        <f t="array" ref="DJ191">IF(AU191="","",
IF(INDEX(Settings!$H:$H,MATCH(DJ$1,Settings!$G:$G,0))=TRUE,
100-100*(AU191-MINIFS(AU:AU,$E:$E,$E191))/(MAXIFS(AU:AU,$E:$E,$E191)-MINIFS(AU:AU,$E:$E,$E191)),
100*(AU191-MINIFS(AU:AU,$E:$E,$E191))/(MAXIFS(AU:AU,$E:$E,$E191)-MINIFS(AU:AU,$E:$E,$E191))))</f>
        <v/>
      </c>
      <c r="DK191" s="223" t="str">
        <f t="array" ref="DK191">IF(AV191="","",
IF(INDEX(Settings!$H:$H,MATCH(DK$1,Settings!$G:$G,0))=TRUE,
100-100*(AV191-MINIFS(AV:AV,$E:$E,$E191))/(MAXIFS(AV:AV,$E:$E,$E191)-MINIFS(AV:AV,$E:$E,$E191)),
100*(AV191-MINIFS(AV:AV,$E:$E,$E191))/(MAXIFS(AV:AV,$E:$E,$E191)-MINIFS(AV:AV,$E:$E,$E191))))</f>
        <v/>
      </c>
      <c r="DL191" s="223" t="str">
        <f t="array" ref="DL191">IF(AW191="","",
IF(INDEX(Settings!$H:$H,MATCH(DL$1,Settings!$G:$G,0))=TRUE,
100-100*(AW191-MINIFS(AW:AW,$E:$E,$E191))/(MAXIFS(AW:AW,$E:$E,$E191)-MINIFS(AW:AW,$E:$E,$E191)),
100*(AW191-MINIFS(AW:AW,$E:$E,$E191))/(MAXIFS(AW:AW,$E:$E,$E191)-MINIFS(AW:AW,$E:$E,$E191))))</f>
        <v/>
      </c>
      <c r="DM191" s="223" t="str">
        <f t="array" ref="DM191">IF(AX191="","",
IF(INDEX(Settings!$H:$H,MATCH(DM$1,Settings!$G:$G,0))=TRUE,
100-100*(AX191-MINIFS(AX:AX,$E:$E,$E191))/(MAXIFS(AX:AX,$E:$E,$E191)-MINIFS(AX:AX,$E:$E,$E191)),
100*(AX191-MINIFS(AX:AX,$E:$E,$E191))/(MAXIFS(AX:AX,$E:$E,$E191)-MINIFS(AX:AX,$E:$E,$E191))))</f>
        <v/>
      </c>
      <c r="DN191" s="223" t="str">
        <f t="array" ref="DN191">IF(AY191="","",
IF(INDEX(Settings!$H:$H,MATCH(DN$1,Settings!$G:$G,0))=TRUE,
100-100*(AY191-MINIFS(AY:AY,$E:$E,$E191))/(MAXIFS(AY:AY,$E:$E,$E191)-MINIFS(AY:AY,$E:$E,$E191)),
100*(AY191-MINIFS(AY:AY,$E:$E,$E191))/(MAXIFS(AY:AY,$E:$E,$E191)-MINIFS(AY:AY,$E:$E,$E191))))</f>
        <v/>
      </c>
      <c r="DO191" s="223" t="str">
        <f t="array" ref="DO191">IF(AZ191="","",
IF(INDEX(Settings!$H:$H,MATCH(DO$1,Settings!$G:$G,0))=TRUE,
100-100*(AZ191-MINIFS(AZ:AZ,$E:$E,$E191))/(MAXIFS(AZ:AZ,$E:$E,$E191)-MINIFS(AZ:AZ,$E:$E,$E191)),
100*(AZ191-MINIFS(AZ:AZ,$E:$E,$E191))/(MAXIFS(AZ:AZ,$E:$E,$E191)-MINIFS(AZ:AZ,$E:$E,$E191))))</f>
        <v/>
      </c>
      <c r="DP191" s="223" t="str">
        <f t="array" ref="DP191">IF(BA191="","",
IF(INDEX(Settings!$H:$H,MATCH(DP$1,Settings!$G:$G,0))=TRUE,
100-100*(BA191-MINIFS(BA:BA,$E:$E,$E191))/(MAXIFS(BA:BA,$E:$E,$E191)-MINIFS(BA:BA,$E:$E,$E191)),
100*(BA191-MINIFS(BA:BA,$E:$E,$E191))/(MAXIFS(BA:BA,$E:$E,$E191)-MINIFS(BA:BA,$E:$E,$E191))))</f>
        <v/>
      </c>
      <c r="DQ191" s="223" t="str">
        <f t="array" ref="DQ191">IF(BB191="","",
IF(INDEX(Settings!$H:$H,MATCH(DQ$1,Settings!$G:$G,0))=TRUE,
100-100*(BB191-MINIFS(BB:BB,$E:$E,$E191))/(MAXIFS(BB:BB,$E:$E,$E191)-MINIFS(BB:BB,$E:$E,$E191)),
100*(BB191-MINIFS(BB:BB,$E:$E,$E191))/(MAXIFS(BB:BB,$E:$E,$E191)-MINIFS(BB:BB,$E:$E,$E191))))</f>
        <v/>
      </c>
      <c r="DR191" s="223" t="str">
        <f t="array" ref="DR191">IF(BC191="","",
IF(INDEX(Settings!$H:$H,MATCH(DR$1,Settings!$G:$G,0))=TRUE,
100-100*(BC191-MINIFS(BC:BC,$E:$E,$E191))/(MAXIFS(BC:BC,$E:$E,$E191)-MINIFS(BC:BC,$E:$E,$E191)),
100*(BC191-MINIFS(BC:BC,$E:$E,$E191))/(MAXIFS(BC:BC,$E:$E,$E191)-MINIFS(BC:BC,$E:$E,$E191))))</f>
        <v/>
      </c>
      <c r="DS191" s="223" t="str">
        <f t="array" ref="DS191">IF(BD191="","",
IF(INDEX(Settings!$H:$H,MATCH(DS$1,Settings!$G:$G,0))=TRUE,
100-100*(BD191-MINIFS(BD:BD,$E:$E,$E191))/(MAXIFS(BD:BD,$E:$E,$E191)-MINIFS(BD:BD,$E:$E,$E191)),
100*(BD191-MINIFS(BD:BD,$E:$E,$E191))/(MAXIFS(BD:BD,$E:$E,$E191)-MINIFS(BD:BD,$E:$E,$E191))))</f>
        <v/>
      </c>
      <c r="DT191" s="223" t="str">
        <f t="array" ref="DT191">IF(BE191="","",
IF(INDEX(Settings!$H:$H,MATCH(DT$1,Settings!$G:$G,0))=TRUE,
100-100*(BE191-MINIFS(BE:BE,$E:$E,$E191))/(MAXIFS(BE:BE,$E:$E,$E191)-MINIFS(BE:BE,$E:$E,$E191)),
100*(BE191-MINIFS(BE:BE,$E:$E,$E191))/(MAXIFS(BE:BE,$E:$E,$E191)-MINIFS(BE:BE,$E:$E,$E191))))</f>
        <v/>
      </c>
      <c r="DU191" s="223" t="str">
        <f t="array" ref="DU191">IF(BF191="","",
IF(INDEX(Settings!$H:$H,MATCH(DU$1,Settings!$G:$G,0))=TRUE,
100-100*(BF191-MINIFS(BF:BF,$E:$E,$E191))/(MAXIFS(BF:BF,$E:$E,$E191)-MINIFS(BF:BF,$E:$E,$E191)),
100*(BF191-MINIFS(BF:BF,$E:$E,$E191))/(MAXIFS(BF:BF,$E:$E,$E191)-MINIFS(BF:BF,$E:$E,$E191))))</f>
        <v/>
      </c>
      <c r="DV191" s="223" t="str">
        <f t="array" ref="DV191">IF(BG191="","",
IF(INDEX(Settings!$H:$H,MATCH(DV$1,Settings!$G:$G,0))=TRUE,
100-100*(BG191-MINIFS(BG:BG,$E:$E,$E191))/(MAXIFS(BG:BG,$E:$E,$E191)-MINIFS(BG:BG,$E:$E,$E191)),
100*(BG191-MINIFS(BG:BG,$E:$E,$E191))/(MAXIFS(BG:BG,$E:$E,$E191)-MINIFS(BG:BG,$E:$E,$E191))))</f>
        <v/>
      </c>
      <c r="DW191" s="223" t="str">
        <f t="array" ref="DW191">IF(BH191="","",
IF(INDEX(Settings!$H:$H,MATCH(DW$1,Settings!$G:$G,0))=TRUE,
100-100*(BH191-MINIFS(BH:BH,$E:$E,$E191))/(MAXIFS(BH:BH,$E:$E,$E191)-MINIFS(BH:BH,$E:$E,$E191)),
100*(BH191-MINIFS(BH:BH,$E:$E,$E191))/(MAXIFS(BH:BH,$E:$E,$E191)-MINIFS(BH:BH,$E:$E,$E191))))</f>
        <v/>
      </c>
      <c r="DX191" s="223" t="str">
        <f t="array" ref="DX191">IF(BI191="","",
IF(INDEX(Settings!$H:$H,MATCH(DX$1,Settings!$G:$G,0))=TRUE,
100-100*(BI191-MINIFS(BI:BI,$E:$E,$E191))/(MAXIFS(BI:BI,$E:$E,$E191)-MINIFS(BI:BI,$E:$E,$E191)),
100*(BI191-MINIFS(BI:BI,$E:$E,$E191))/(MAXIFS(BI:BI,$E:$E,$E191)-MINIFS(BI:BI,$E:$E,$E191))))</f>
        <v/>
      </c>
      <c r="DY191" s="223" t="str">
        <f t="array" ref="DY191">IF(BJ191="","",
IF(INDEX(Settings!$H:$H,MATCH(DY$1,Settings!$G:$G,0))=TRUE,
100-100*(BJ191-MINIFS(BJ:BJ,$E:$E,$E191))/(MAXIFS(BJ:BJ,$E:$E,$E191)-MINIFS(BJ:BJ,$E:$E,$E191)),
100*(BJ191-MINIFS(BJ:BJ,$E:$E,$E191))/(MAXIFS(BJ:BJ,$E:$E,$E191)-MINIFS(BJ:BJ,$E:$E,$E191))))</f>
        <v/>
      </c>
      <c r="DZ191" s="225"/>
      <c r="EA191" s="225"/>
      <c r="EB191" s="225" t="str">
        <f t="shared" si="8"/>
        <v/>
      </c>
      <c r="EC191" s="225" t="str">
        <f t="shared" si="9"/>
        <v/>
      </c>
      <c r="ED191" s="225" t="str">
        <f t="shared" si="10"/>
        <v/>
      </c>
      <c r="EE191" s="225" t="str">
        <f t="shared" si="11"/>
        <v/>
      </c>
      <c r="EF191" s="225" t="str">
        <f t="shared" si="12"/>
        <v/>
      </c>
      <c r="EG191" s="225" t="str">
        <f t="shared" si="13"/>
        <v/>
      </c>
      <c r="EH191" s="225"/>
      <c r="EI191" s="225"/>
      <c r="EJ191" s="225"/>
      <c r="EK191" s="225"/>
      <c r="EL191" s="225"/>
      <c r="EM191" s="225"/>
    </row>
    <row r="192">
      <c r="A192" s="231"/>
      <c r="B192" s="231"/>
      <c r="C192" s="231"/>
      <c r="D192" s="231" t="str">
        <f t="array" ref="D192">IFERROR(INDEX(Profiles!$B:$B,MATCH($A192,Profiles!$A:$A,0)),"")</f>
        <v/>
      </c>
      <c r="E192" s="231"/>
      <c r="F192" s="231"/>
      <c r="G192" s="231"/>
      <c r="H192" s="231"/>
      <c r="I192" s="231" t="str">
        <f>IF(A192="","",IF(Settings!$N$3="DATE",F192&amp;": "&amp;TEXT(B192,"M/DD/YY"),F192&amp;": "&amp;H192))</f>
        <v/>
      </c>
      <c r="J192" s="231"/>
      <c r="K192" s="231"/>
      <c r="L192" s="231"/>
      <c r="M192" s="232" t="str">
        <f t="shared" si="14"/>
        <v/>
      </c>
      <c r="N192" s="231"/>
      <c r="O192" s="231"/>
      <c r="P192" s="231"/>
      <c r="Q192" s="231"/>
      <c r="R192" s="231"/>
      <c r="S192" s="230" t="str">
        <f>IFERROR(VLOOKUP(AF192, 'YOYO IR Scores'!A:C, 3, FALSE), "")
</f>
        <v/>
      </c>
      <c r="T192" s="231"/>
      <c r="U192" s="231"/>
      <c r="V192" s="231"/>
      <c r="W192" s="231"/>
      <c r="X192" s="233" t="str">
        <f t="shared" si="4"/>
        <v/>
      </c>
      <c r="Y192" s="234" t="str">
        <f t="shared" si="5"/>
        <v/>
      </c>
      <c r="Z192" s="234" t="str">
        <f t="shared" si="6"/>
        <v/>
      </c>
      <c r="AA192" s="233" t="str">
        <f t="shared" si="7"/>
        <v/>
      </c>
      <c r="AB192" s="232"/>
      <c r="AC192" s="232"/>
      <c r="AD192" s="232"/>
      <c r="AE192" s="232" t="str">
        <f>IFERROR(VLOOKUP(AF192, 'YOYO IR Scores'!A:C, 2, FALSE), "")</f>
        <v/>
      </c>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t="str">
        <f t="array" ref="BK192">IF(J192="","",
IF(INDEX(Settings!$H:$H,MATCH(BY$1,Settings!$G:$G,0))=TRUE,
100-100*(J192-MIN(J:J))/(MAX(J:J)-MIN(J:J)),
100*(J192-MIN(J:J))/(MAX(J:J)-MIN(J:J))))</f>
        <v/>
      </c>
      <c r="BL192" s="232" t="str">
        <f t="array" ref="BL192">IF(J192="","",
IF(INDEX(Settings!$H:$H,MATCH(BY$1,Settings!$G:$G,0))=TRUE,
100-100*(J192-MINIFS(J:J,$E:$E,$E192))/(MAXIFS(J:J,$E:$E,$E192)-MINIFS(J:J,$E:$E,$E192)),
100*(J192-MINIFS(J:J,$E:$E,$E192))/(MAXIFS(J:J,$E:$E,$E192)-MINIFS(J:J,$E:$E,$E192))))</f>
        <v/>
      </c>
      <c r="BM192" s="232" t="str">
        <f t="array" ref="BM192">IF(J192="","",
IF(INDEX(Settings!$H:$H,MATCH(BY$1,Settings!$G:$G,0))=TRUE,
100-100*(J192-MINIFS(J:J,$E:$E,$E192,$I:$I,$I192))/(MAXIFS(J:J,$E:$E,$E192,$I:$I,$I192)-MINIFS(J:J,$E:$E,$E192,$I:$I,$I192)),
100*(J192-MINIFS(J:J,$E:$E,$E192,$I:$I,$I192))/(MAXIFS(J:J,$E:$E,$E192,$I:$I,$I192)-MINIFS(J:J,$E:$E,$E192,$I:$I,$I192))))</f>
        <v/>
      </c>
      <c r="BN192" s="231" t="str">
        <f t="array" ref="BN192">IF(J192="","",
IF(INDEX(Settings!$H:$H,MATCH(BY$1,Settings!$G:$G,0))=TRUE,
100-100*PERCENTRANK(J:J,J192),
100*PERCENTRANK(J:J,J192)))</f>
        <v/>
      </c>
      <c r="BO192" s="231" t="str">
        <f>IFERROR(__xludf.DUMMYFUNCTION("IF(J192="""","""",
IF(INDEX(Settings!$H:$H,MATCH(BY$1,Settings!$G:$G,0))=TRUE,
100-100*PERCENTRANK(FILTER(J:J,$E:$E=$E192),J192),
100*PERCENTRANK(FILTER(J:J,$E:$E=$E192),J192)))"),"")</f>
        <v/>
      </c>
      <c r="BP192" s="231" t="str">
        <f>IFERROR(__xludf.DUMMYFUNCTION("IF(J192="""","""",
IF(INDEX(Settings!$H:$H,MATCH(BY$1,Settings!$G:$G,0))=TRUE,
100-100*PERCENTRANK(FILTER(J:J,$E:$E=$E192,$I:$I=$I192),J192),
100*PERCENTRANK(FILTER(J:J,$E:$E=$E192,$I:$I=$I192),J192)))"),"")</f>
        <v/>
      </c>
      <c r="BQ192" s="233" t="str">
        <f t="array" ref="BQ192">IF(J192="","",
IF(INDEX(Settings!$H:$H,MATCH(BY$1,Settings!$G:$G,0))=TRUE,
-1*(J192-AVERAGE(J:J))/STDEV(J:J),
(J192-AVERAGE(J:J))/STDEV(J:J)))</f>
        <v/>
      </c>
      <c r="BR192" s="233" t="str">
        <f>IFERROR(__xludf.DUMMYFUNCTION("IF(J192="""","""",
IF(INDEX(Settings!$H:$H,MATCH(BY$1,Settings!$G:$G,0))=TRUE,
-1*(J192-AVERAGEIFS(J:J,$E:$E,$E192))/STDEV(FILTER(J:J,$E:$E=$E192)),
(J192-AVERAGEIFS(J:J,$E:$E,$E192))/STDEV(FILTER(J:J,$E:$E=$E192))))"),"")</f>
        <v/>
      </c>
      <c r="BS192" s="233"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1"/>
      <c r="BX192" s="231"/>
      <c r="BY192" s="232" t="str">
        <f t="array" ref="BY192">IF(J192="","",
IF(INDEX(Settings!$H:$H,MATCH(BY$1,Settings!$G:$G,0))=TRUE,
100-100*(J192-MINIFS(J:J,$E:$E,$E192))/(MAXIFS(J:J,$E:$E,$E192)-MINIFS(J:J,$E:$E,$E192)),
100*(J192-MINIFS(J:J,$E:$E,$E192))/(MAXIFS(J:J,$E:$E,$E192)-MINIFS(J:J,$E:$E,$E192))))</f>
        <v/>
      </c>
      <c r="BZ192" s="232" t="str">
        <f t="array" ref="BZ192">IF(K192="","",
IF(INDEX(Settings!$H:$H,MATCH(BZ$1,Settings!$G:$G,0))=TRUE,
100-100*(K192-MINIFS(K:K,$E:$E,$E192))/(MAXIFS(K:K,$E:$E,$E192)-MINIFS(K:K,$E:$E,$E192)),
100*(K192-MINIFS(K:K,$E:$E,$E192))/(MAXIFS(K:K,$E:$E,$E192)-MINIFS(K:K,$E:$E,$E192))))</f>
        <v/>
      </c>
      <c r="CA192" s="232" t="str">
        <f t="array" ref="CA192">IF(L192="","",
IF(INDEX(Settings!$H:$H,MATCH(CA$1,Settings!$G:$G,0))=TRUE,
100-100*(L192-MINIFS(L:L,$E:$E,$E192))/(MAXIFS(L:L,$E:$E,$E192)-MINIFS(L:L,$E:$E,$E192)),
100*(L192-MINIFS(L:L,$E:$E,$E192))/(MAXIFS(L:L,$E:$E,$E192)-MINIFS(L:L,$E:$E,$E192))))</f>
        <v/>
      </c>
      <c r="CB192" s="232" t="str">
        <f t="array" ref="CB192">IF(M192="","",
IF(INDEX(Settings!$H:$H,MATCH(CB$1,Settings!$G:$G,0))=TRUE,
100-100*(M192-MINIFS(M:M,$E:$E,$E192))/(MAXIFS(M:M,$E:$E,$E192)-MINIFS(M:M,$E:$E,$E192)),
100*(M192-MINIFS(M:M,$E:$E,$E192))/(MAXIFS(M:M,$E:$E,$E192)-MINIFS(M:M,$E:$E,$E192))))</f>
        <v/>
      </c>
      <c r="CC192" s="232" t="str">
        <f t="array" ref="CC192">IF(N192="","",
IF(INDEX(Settings!$H:$H,MATCH(CC$1,Settings!$G:$G,0))=TRUE,
100-100*(N192-MINIFS(N:N,$E:$E,$E192))/(MAXIFS(N:N,$E:$E,$E192)-MINIFS(N:N,$E:$E,$E192)),
100*(N192-MINIFS(N:N,$E:$E,$E192))/(MAXIFS(N:N,$E:$E,$E192)-MINIFS(N:N,$E:$E,$E192))))</f>
        <v/>
      </c>
      <c r="CD192" s="232" t="str">
        <f t="array" ref="CD192">IF(O192="","",
IF(INDEX(Settings!$H:$H,MATCH(CD$1,Settings!$G:$G,0))=TRUE,
100-100*(O192-MINIFS(O:O,$E:$E,$E192))/(MAXIFS(O:O,$E:$E,$E192)-MINIFS(O:O,$E:$E,$E192)),
100*(O192-MINIFS(O:O,$E:$E,$E192))/(MAXIFS(O:O,$E:$E,$E192)-MINIFS(O:O,$E:$E,$E192))))</f>
        <v/>
      </c>
      <c r="CE192" s="232" t="str">
        <f t="array" ref="CE192">IF(P192="","",
IF(INDEX(Settings!$H:$H,MATCH(CE$1,Settings!$G:$G,0))=TRUE,
100-100*(P192-MINIFS(P:P,$E:$E,$E192))/(MAXIFS(P:P,$E:$E,$E192)-MINIFS(P:P,$E:$E,$E192)),
100*(P192-MINIFS(P:P,$E:$E,$E192))/(MAXIFS(P:P,$E:$E,$E192)-MINIFS(P:P,$E:$E,$E192))))</f>
        <v/>
      </c>
      <c r="CF192" s="232" t="str">
        <f t="array" ref="CF192">IF(Q192="","",
IF(INDEX(Settings!$H:$H,MATCH(CF$1,Settings!$G:$G,0))=TRUE,
100-100*(Q192-MINIFS(Q:Q,$E:$E,$E192))/(MAXIFS(Q:Q,$E:$E,$E192)-MINIFS(Q:Q,$E:$E,$E192)),
100*(Q192-MINIFS(Q:Q,$E:$E,$E192))/(MAXIFS(Q:Q,$E:$E,$E192)-MINIFS(Q:Q,$E:$E,$E192))))</f>
        <v/>
      </c>
      <c r="CG192" s="232" t="str">
        <f t="array" ref="CG192">IF(R192="","",
IF(INDEX(Settings!$H:$H,MATCH(CG$1,Settings!$G:$G,0))=TRUE,
100-100*(R192-MINIFS(R:R,$E:$E,$E192))/(MAXIFS(R:R,$E:$E,$E192)-MINIFS(R:R,$E:$E,$E192)),
100*(R192-MINIFS(R:R,$E:$E,$E192))/(MAXIFS(R:R,$E:$E,$E192)-MINIFS(R:R,$E:$E,$E192))))</f>
        <v/>
      </c>
      <c r="CH192" s="232" t="str">
        <f t="array" ref="CH192">IF(S192="","",
IF(INDEX(Settings!$H:$H,MATCH(CH$1,Settings!$G:$G,0))=TRUE,
100-100*(S192-MINIFS(S:S,$E:$E,$E192))/(MAXIFS(S:S,$E:$E,$E192)-MINIFS(S:S,$E:$E,$E192)),
100*(S192-MINIFS(S:S,$E:$E,$E192))/(MAXIFS(S:S,$E:$E,$E192)-MINIFS(S:S,$E:$E,$E192))))</f>
        <v/>
      </c>
      <c r="CI192" s="232" t="str">
        <f t="array" ref="CI192">IF(T192="","",
IF(INDEX(Settings!$H:$H,MATCH(CI$1,Settings!$G:$G,0))=TRUE,
100-100*(T192-MINIFS(T:T,$E:$E,$E192))/(MAXIFS(T:T,$E:$E,$E192)-MINIFS(T:T,$E:$E,$E192)),
100*(T192-MINIFS(T:T,$E:$E,$E192))/(MAXIFS(T:T,$E:$E,$E192)-MINIFS(T:T,$E:$E,$E192))))</f>
        <v/>
      </c>
      <c r="CJ192" s="232" t="str">
        <f t="array" ref="CJ192">IF(U192="","",
IF(INDEX(Settings!$H:$H,MATCH(CJ$1,Settings!$G:$G,0))=TRUE,
100-100*(U192-MINIFS(U:U,$E:$E,$E192))/(MAXIFS(U:U,$E:$E,$E192)-MINIFS(U:U,$E:$E,$E192)),
100*(U192-MINIFS(U:U,$E:$E,$E192))/(MAXIFS(U:U,$E:$E,$E192)-MINIFS(U:U,$E:$E,$E192))))</f>
        <v/>
      </c>
      <c r="CK192" s="232" t="str">
        <f t="array" ref="CK192">IF(V192="","",
IF(INDEX(Settings!$H:$H,MATCH(CK$1,Settings!$G:$G,0))=TRUE,
100-100*(V192-MINIFS(V:V,$E:$E,$E192))/(MAXIFS(V:V,$E:$E,$E192)-MINIFS(V:V,$E:$E,$E192)),
100*(V192-MINIFS(V:V,$E:$E,$E192))/(MAXIFS(V:V,$E:$E,$E192)-MINIFS(V:V,$E:$E,$E192))))</f>
        <v/>
      </c>
      <c r="CL192" s="232" t="str">
        <f t="array" ref="CL192">IF(W192="","",
IF(INDEX(Settings!$H:$H,MATCH(CL$1,Settings!$G:$G,0))=TRUE,
100-100*(W192-MINIFS(W:W,$E:$E,$E192))/(MAXIFS(W:W,$E:$E,$E192)-MINIFS(W:W,$E:$E,$E192)),
100*(W192-MINIFS(W:W,$E:$E,$E192))/(MAXIFS(W:W,$E:$E,$E192)-MINIFS(W:W,$E:$E,$E192))))</f>
        <v/>
      </c>
      <c r="CM192" s="232" t="str">
        <f t="array" ref="CM192">IF(X192="","",
IF(INDEX(Settings!$H:$H,MATCH(CM$1,Settings!$G:$G,0))=TRUE,
100-100*(X192-MINIFS(X:X,$E:$E,$E192))/(MAXIFS(X:X,$E:$E,$E192)-MINIFS(X:X,$E:$E,$E192)),
100*(X192-MINIFS(X:X,$E:$E,$E192))/(MAXIFS(X:X,$E:$E,$E192)-MINIFS(X:X,$E:$E,$E192))))</f>
        <v/>
      </c>
      <c r="CN192" s="232" t="str">
        <f t="array" ref="CN192">IF(Y192="","",
IF(INDEX(Settings!$H:$H,MATCH(CN$1,Settings!$G:$G,0))=TRUE,
100-100*(Y192-MINIFS(Y:Y,$E:$E,$E192))/(MAXIFS(Y:Y,$E:$E,$E192)-MINIFS(Y:Y,$E:$E,$E192)),
100*(Y192-MINIFS(Y:Y,$E:$E,$E192))/(MAXIFS(Y:Y,$E:$E,$E192)-MINIFS(Y:Y,$E:$E,$E192))))</f>
        <v/>
      </c>
      <c r="CO192" s="232" t="str">
        <f t="array" ref="CO192">IF(Z192="","",
IF(INDEX(Settings!$H:$H,MATCH(CO$1,Settings!$G:$G,0))=TRUE,
100-100*(Z192-MINIFS(Z:Z,$E:$E,$E192))/(MAXIFS(Z:Z,$E:$E,$E192)-MINIFS(Z:Z,$E:$E,$E192)),
100*(Z192-MINIFS(Z:Z,$E:$E,$E192))/(MAXIFS(Z:Z,$E:$E,$E192)-MINIFS(Z:Z,$E:$E,$E192))))</f>
        <v/>
      </c>
      <c r="CP192" s="232" t="str">
        <f t="array" ref="CP192">IF(AA192="","",
IF(INDEX(Settings!$H:$H,MATCH(CP$1,Settings!$G:$G,0))=TRUE,
100-100*(AA192-MINIFS(AA:AA,$E:$E,$E192))/(MAXIFS(AA:AA,$E:$E,$E192)-MINIFS(AA:AA,$E:$E,$E192)),
100*(AA192-MINIFS(AA:AA,$E:$E,$E192))/(MAXIFS(AA:AA,$E:$E,$E192)-MINIFS(AA:AA,$E:$E,$E192))))</f>
        <v/>
      </c>
      <c r="CQ192" s="232" t="str">
        <f t="array" ref="CQ192">IF(AB192="","",
IF(INDEX(Settings!$H:$H,MATCH(CQ$1,Settings!$G:$G,0))=TRUE,
100-100*(AB192-MINIFS(AB:AB,$E:$E,$E192))/(MAXIFS(AB:AB,$E:$E,$E192)-MINIFS(AB:AB,$E:$E,$E192)),
100*(AB192-MINIFS(AB:AB,$E:$E,$E192))/(MAXIFS(AB:AB,$E:$E,$E192)-MINIFS(AB:AB,$E:$E,$E192))))</f>
        <v/>
      </c>
      <c r="CR192" s="232" t="str">
        <f t="array" ref="CR192">IF(AC192="","",
IF(INDEX(Settings!$H:$H,MATCH(CR$1,Settings!$G:$G,0))=TRUE,
100-100*(AC192-MINIFS(AC:AC,$E:$E,$E192))/(MAXIFS(AC:AC,$E:$E,$E192)-MINIFS(AC:AC,$E:$E,$E192)),
100*(AC192-MINIFS(AC:AC,$E:$E,$E192))/(MAXIFS(AC:AC,$E:$E,$E192)-MINIFS(AC:AC,$E:$E,$E192))))</f>
        <v/>
      </c>
      <c r="CS192" s="232" t="str">
        <f t="array" ref="CS192">IF(AD192="","",
IF(INDEX(Settings!$H:$H,MATCH(CS$1,Settings!$G:$G,0))=TRUE,
100-100*(AD192-MINIFS(AD:AD,$E:$E,$E192))/(MAXIFS(AD:AD,$E:$E,$E192)-MINIFS(AD:AD,$E:$E,$E192)),
100*(AD192-MINIFS(AD:AD,$E:$E,$E192))/(MAXIFS(AD:AD,$E:$E,$E192)-MINIFS(AD:AD,$E:$E,$E192))))</f>
        <v/>
      </c>
      <c r="CT192" s="232" t="str">
        <f t="array" ref="CT192">IF(AE192="","",
IF(INDEX(Settings!$H:$H,MATCH(CT$1,Settings!$G:$G,0))=TRUE,
100-100*(AE192-MINIFS(AE:AE,$E:$E,$E192))/(MAXIFS(AE:AE,$E:$E,$E192)-MINIFS(AE:AE,$E:$E,$E192)),
100*(AE192-MINIFS(AE:AE,$E:$E,$E192))/(MAXIFS(AE:AE,$E:$E,$E192)-MINIFS(AE:AE,$E:$E,$E192))))</f>
        <v/>
      </c>
      <c r="CU192" s="232" t="str">
        <f t="array" ref="CU192">IF(AF192="","",
IF(INDEX(Settings!$H:$H,MATCH(CU$1,Settings!$G:$G,0))=TRUE,
100-100*(AF192-MINIFS(AF:AF,$E:$E,$E192))/(MAXIFS(AF:AF,$E:$E,$E192)-MINIFS(AF:AF,$E:$E,$E192)),
100*(AF192-MINIFS(AF:AF,$E:$E,$E192))/(MAXIFS(AF:AF,$E:$E,$E192)-MINIFS(AF:AF,$E:$E,$E192))))</f>
        <v/>
      </c>
      <c r="CV192" s="232" t="str">
        <f t="array" ref="CV192">IF(AG192="","",
IF(INDEX(Settings!$H:$H,MATCH(CV$1,Settings!$G:$G,0))=TRUE,
100-100*(AG192-MINIFS(AG:AG,$E:$E,$E192))/(MAXIFS(AG:AG,$E:$E,$E192)-MINIFS(AG:AG,$E:$E,$E192)),
100*(AG192-MINIFS(AG:AG,$E:$E,$E192))/(MAXIFS(AG:AG,$E:$E,$E192)-MINIFS(AG:AG,$E:$E,$E192))))</f>
        <v/>
      </c>
      <c r="CW192" s="232" t="str">
        <f t="array" ref="CW192">IF(AH192="","",
IF(INDEX(Settings!$H:$H,MATCH(CW$1,Settings!$G:$G,0))=TRUE,
100-100*(AH192-MINIFS(AH:AH,$E:$E,$E192))/(MAXIFS(AH:AH,$E:$E,$E192)-MINIFS(AH:AH,$E:$E,$E192)),
100*(AH192-MINIFS(AH:AH,$E:$E,$E192))/(MAXIFS(AH:AH,$E:$E,$E192)-MINIFS(AH:AH,$E:$E,$E192))))</f>
        <v/>
      </c>
      <c r="CX192" s="232" t="str">
        <f t="array" ref="CX192">IF(AI192="","",
IF(INDEX(Settings!$H:$H,MATCH(CX$1,Settings!$G:$G,0))=TRUE,
100-100*(AI192-MINIFS(AI:AI,$E:$E,$E192))/(MAXIFS(AI:AI,$E:$E,$E192)-MINIFS(AI:AI,$E:$E,$E192)),
100*(AI192-MINIFS(AI:AI,$E:$E,$E192))/(MAXIFS(AI:AI,$E:$E,$E192)-MINIFS(AI:AI,$E:$E,$E192))))</f>
        <v/>
      </c>
      <c r="CY192" s="232" t="str">
        <f t="array" ref="CY192">IF(AJ192="","",
IF(INDEX(Settings!$H:$H,MATCH(CY$1,Settings!$G:$G,0))=TRUE,
100-100*(AJ192-MINIFS(AJ:AJ,$E:$E,$E192))/(MAXIFS(AJ:AJ,$E:$E,$E192)-MINIFS(AJ:AJ,$E:$E,$E192)),
100*(AJ192-MINIFS(AJ:AJ,$E:$E,$E192))/(MAXIFS(AJ:AJ,$E:$E,$E192)-MINIFS(AJ:AJ,$E:$E,$E192))))</f>
        <v/>
      </c>
      <c r="CZ192" s="232" t="str">
        <f t="array" ref="CZ192">IF(AK192="","",
IF(INDEX(Settings!$H:$H,MATCH(CZ$1,Settings!$G:$G,0))=TRUE,
100-100*(AK192-MINIFS(AK:AK,$E:$E,$E192))/(MAXIFS(AK:AK,$E:$E,$E192)-MINIFS(AK:AK,$E:$E,$E192)),
100*(AK192-MINIFS(AK:AK,$E:$E,$E192))/(MAXIFS(AK:AK,$E:$E,$E192)-MINIFS(AK:AK,$E:$E,$E192))))</f>
        <v/>
      </c>
      <c r="DA192" s="232" t="str">
        <f t="array" ref="DA192">IF(AL192="","",
IF(INDEX(Settings!$H:$H,MATCH(DA$1,Settings!$G:$G,0))=TRUE,
100-100*(AL192-MINIFS(AL:AL,$E:$E,$E192))/(MAXIFS(AL:AL,$E:$E,$E192)-MINIFS(AL:AL,$E:$E,$E192)),
100*(AL192-MINIFS(AL:AL,$E:$E,$E192))/(MAXIFS(AL:AL,$E:$E,$E192)-MINIFS(AL:AL,$E:$E,$E192))))</f>
        <v/>
      </c>
      <c r="DB192" s="232" t="str">
        <f t="array" ref="DB192">IF(AM192="","",
IF(INDEX(Settings!$H:$H,MATCH(DB$1,Settings!$G:$G,0))=TRUE,
100-100*(AM192-MINIFS(AM:AM,$E:$E,$E192))/(MAXIFS(AM:AM,$E:$E,$E192)-MINIFS(AM:AM,$E:$E,$E192)),
100*(AM192-MINIFS(AM:AM,$E:$E,$E192))/(MAXIFS(AM:AM,$E:$E,$E192)-MINIFS(AM:AM,$E:$E,$E192))))</f>
        <v/>
      </c>
      <c r="DC192" s="232" t="str">
        <f t="array" ref="DC192">IF(AN192="","",
IF(INDEX(Settings!$H:$H,MATCH(DC$1,Settings!$G:$G,0))=TRUE,
100-100*(AN192-MINIFS(AN:AN,$E:$E,$E192))/(MAXIFS(AN:AN,$E:$E,$E192)-MINIFS(AN:AN,$E:$E,$E192)),
100*(AN192-MINIFS(AN:AN,$E:$E,$E192))/(MAXIFS(AN:AN,$E:$E,$E192)-MINIFS(AN:AN,$E:$E,$E192))))</f>
        <v/>
      </c>
      <c r="DD192" s="232" t="str">
        <f t="array" ref="DD192">IF(AO192="","",
IF(INDEX(Settings!$H:$H,MATCH(DD$1,Settings!$G:$G,0))=TRUE,
100-100*(AO192-MINIFS(AO:AO,$E:$E,$E192))/(MAXIFS(AO:AO,$E:$E,$E192)-MINIFS(AO:AO,$E:$E,$E192)),
100*(AO192-MINIFS(AO:AO,$E:$E,$E192))/(MAXIFS(AO:AO,$E:$E,$E192)-MINIFS(AO:AO,$E:$E,$E192))))</f>
        <v/>
      </c>
      <c r="DE192" s="232" t="str">
        <f t="array" ref="DE192">IF(AP192="","",
IF(INDEX(Settings!$H:$H,MATCH(DE$1,Settings!$G:$G,0))=TRUE,
100-100*(AP192-MINIFS(AP:AP,$E:$E,$E192))/(MAXIFS(AP:AP,$E:$E,$E192)-MINIFS(AP:AP,$E:$E,$E192)),
100*(AP192-MINIFS(AP:AP,$E:$E,$E192))/(MAXIFS(AP:AP,$E:$E,$E192)-MINIFS(AP:AP,$E:$E,$E192))))</f>
        <v/>
      </c>
      <c r="DF192" s="232" t="str">
        <f t="array" ref="DF192">IF(AQ192="","",
IF(INDEX(Settings!$H:$H,MATCH(DF$1,Settings!$G:$G,0))=TRUE,
100-100*(AQ192-MINIFS(AQ:AQ,$E:$E,$E192))/(MAXIFS(AQ:AQ,$E:$E,$E192)-MINIFS(AQ:AQ,$E:$E,$E192)),
100*(AQ192-MINIFS(AQ:AQ,$E:$E,$E192))/(MAXIFS(AQ:AQ,$E:$E,$E192)-MINIFS(AQ:AQ,$E:$E,$E192))))</f>
        <v/>
      </c>
      <c r="DG192" s="232" t="str">
        <f t="array" ref="DG192">IF(AR192="","",
IF(INDEX(Settings!$H:$H,MATCH(DG$1,Settings!$G:$G,0))=TRUE,
100-100*(AR192-MINIFS(AR:AR,$E:$E,$E192))/(MAXIFS(AR:AR,$E:$E,$E192)-MINIFS(AR:AR,$E:$E,$E192)),
100*(AR192-MINIFS(AR:AR,$E:$E,$E192))/(MAXIFS(AR:AR,$E:$E,$E192)-MINIFS(AR:AR,$E:$E,$E192))))</f>
        <v/>
      </c>
      <c r="DH192" s="232" t="str">
        <f t="array" ref="DH192">IF(AS192="","",
IF(INDEX(Settings!$H:$H,MATCH(DH$1,Settings!$G:$G,0))=TRUE,
100-100*(AS192-MINIFS(AS:AS,$E:$E,$E192))/(MAXIFS(AS:AS,$E:$E,$E192)-MINIFS(AS:AS,$E:$E,$E192)),
100*(AS192-MINIFS(AS:AS,$E:$E,$E192))/(MAXIFS(AS:AS,$E:$E,$E192)-MINIFS(AS:AS,$E:$E,$E192))))</f>
        <v/>
      </c>
      <c r="DI192" s="232" t="str">
        <f t="array" ref="DI192">IF(AT192="","",
IF(INDEX(Settings!$H:$H,MATCH(DI$1,Settings!$G:$G,0))=TRUE,
100-100*(AT192-MINIFS(AT:AT,$E:$E,$E192))/(MAXIFS(AT:AT,$E:$E,$E192)-MINIFS(AT:AT,$E:$E,$E192)),
100*(AT192-MINIFS(AT:AT,$E:$E,$E192))/(MAXIFS(AT:AT,$E:$E,$E192)-MINIFS(AT:AT,$E:$E,$E192))))</f>
        <v/>
      </c>
      <c r="DJ192" s="232" t="str">
        <f t="array" ref="DJ192">IF(AU192="","",
IF(INDEX(Settings!$H:$H,MATCH(DJ$1,Settings!$G:$G,0))=TRUE,
100-100*(AU192-MINIFS(AU:AU,$E:$E,$E192))/(MAXIFS(AU:AU,$E:$E,$E192)-MINIFS(AU:AU,$E:$E,$E192)),
100*(AU192-MINIFS(AU:AU,$E:$E,$E192))/(MAXIFS(AU:AU,$E:$E,$E192)-MINIFS(AU:AU,$E:$E,$E192))))</f>
        <v/>
      </c>
      <c r="DK192" s="232" t="str">
        <f t="array" ref="DK192">IF(AV192="","",
IF(INDEX(Settings!$H:$H,MATCH(DK$1,Settings!$G:$G,0))=TRUE,
100-100*(AV192-MINIFS(AV:AV,$E:$E,$E192))/(MAXIFS(AV:AV,$E:$E,$E192)-MINIFS(AV:AV,$E:$E,$E192)),
100*(AV192-MINIFS(AV:AV,$E:$E,$E192))/(MAXIFS(AV:AV,$E:$E,$E192)-MINIFS(AV:AV,$E:$E,$E192))))</f>
        <v/>
      </c>
      <c r="DL192" s="232" t="str">
        <f t="array" ref="DL192">IF(AW192="","",
IF(INDEX(Settings!$H:$H,MATCH(DL$1,Settings!$G:$G,0))=TRUE,
100-100*(AW192-MINIFS(AW:AW,$E:$E,$E192))/(MAXIFS(AW:AW,$E:$E,$E192)-MINIFS(AW:AW,$E:$E,$E192)),
100*(AW192-MINIFS(AW:AW,$E:$E,$E192))/(MAXIFS(AW:AW,$E:$E,$E192)-MINIFS(AW:AW,$E:$E,$E192))))</f>
        <v/>
      </c>
      <c r="DM192" s="232" t="str">
        <f t="array" ref="DM192">IF(AX192="","",
IF(INDEX(Settings!$H:$H,MATCH(DM$1,Settings!$G:$G,0))=TRUE,
100-100*(AX192-MINIFS(AX:AX,$E:$E,$E192))/(MAXIFS(AX:AX,$E:$E,$E192)-MINIFS(AX:AX,$E:$E,$E192)),
100*(AX192-MINIFS(AX:AX,$E:$E,$E192))/(MAXIFS(AX:AX,$E:$E,$E192)-MINIFS(AX:AX,$E:$E,$E192))))</f>
        <v/>
      </c>
      <c r="DN192" s="232" t="str">
        <f t="array" ref="DN192">IF(AY192="","",
IF(INDEX(Settings!$H:$H,MATCH(DN$1,Settings!$G:$G,0))=TRUE,
100-100*(AY192-MINIFS(AY:AY,$E:$E,$E192))/(MAXIFS(AY:AY,$E:$E,$E192)-MINIFS(AY:AY,$E:$E,$E192)),
100*(AY192-MINIFS(AY:AY,$E:$E,$E192))/(MAXIFS(AY:AY,$E:$E,$E192)-MINIFS(AY:AY,$E:$E,$E192))))</f>
        <v/>
      </c>
      <c r="DO192" s="232" t="str">
        <f t="array" ref="DO192">IF(AZ192="","",
IF(INDEX(Settings!$H:$H,MATCH(DO$1,Settings!$G:$G,0))=TRUE,
100-100*(AZ192-MINIFS(AZ:AZ,$E:$E,$E192))/(MAXIFS(AZ:AZ,$E:$E,$E192)-MINIFS(AZ:AZ,$E:$E,$E192)),
100*(AZ192-MINIFS(AZ:AZ,$E:$E,$E192))/(MAXIFS(AZ:AZ,$E:$E,$E192)-MINIFS(AZ:AZ,$E:$E,$E192))))</f>
        <v/>
      </c>
      <c r="DP192" s="232" t="str">
        <f t="array" ref="DP192">IF(BA192="","",
IF(INDEX(Settings!$H:$H,MATCH(DP$1,Settings!$G:$G,0))=TRUE,
100-100*(BA192-MINIFS(BA:BA,$E:$E,$E192))/(MAXIFS(BA:BA,$E:$E,$E192)-MINIFS(BA:BA,$E:$E,$E192)),
100*(BA192-MINIFS(BA:BA,$E:$E,$E192))/(MAXIFS(BA:BA,$E:$E,$E192)-MINIFS(BA:BA,$E:$E,$E192))))</f>
        <v/>
      </c>
      <c r="DQ192" s="232" t="str">
        <f t="array" ref="DQ192">IF(BB192="","",
IF(INDEX(Settings!$H:$H,MATCH(DQ$1,Settings!$G:$G,0))=TRUE,
100-100*(BB192-MINIFS(BB:BB,$E:$E,$E192))/(MAXIFS(BB:BB,$E:$E,$E192)-MINIFS(BB:BB,$E:$E,$E192)),
100*(BB192-MINIFS(BB:BB,$E:$E,$E192))/(MAXIFS(BB:BB,$E:$E,$E192)-MINIFS(BB:BB,$E:$E,$E192))))</f>
        <v/>
      </c>
      <c r="DR192" s="232" t="str">
        <f t="array" ref="DR192">IF(BC192="","",
IF(INDEX(Settings!$H:$H,MATCH(DR$1,Settings!$G:$G,0))=TRUE,
100-100*(BC192-MINIFS(BC:BC,$E:$E,$E192))/(MAXIFS(BC:BC,$E:$E,$E192)-MINIFS(BC:BC,$E:$E,$E192)),
100*(BC192-MINIFS(BC:BC,$E:$E,$E192))/(MAXIFS(BC:BC,$E:$E,$E192)-MINIFS(BC:BC,$E:$E,$E192))))</f>
        <v/>
      </c>
      <c r="DS192" s="232" t="str">
        <f t="array" ref="DS192">IF(BD192="","",
IF(INDEX(Settings!$H:$H,MATCH(DS$1,Settings!$G:$G,0))=TRUE,
100-100*(BD192-MINIFS(BD:BD,$E:$E,$E192))/(MAXIFS(BD:BD,$E:$E,$E192)-MINIFS(BD:BD,$E:$E,$E192)),
100*(BD192-MINIFS(BD:BD,$E:$E,$E192))/(MAXIFS(BD:BD,$E:$E,$E192)-MINIFS(BD:BD,$E:$E,$E192))))</f>
        <v/>
      </c>
      <c r="DT192" s="232" t="str">
        <f t="array" ref="DT192">IF(BE192="","",
IF(INDEX(Settings!$H:$H,MATCH(DT$1,Settings!$G:$G,0))=TRUE,
100-100*(BE192-MINIFS(BE:BE,$E:$E,$E192))/(MAXIFS(BE:BE,$E:$E,$E192)-MINIFS(BE:BE,$E:$E,$E192)),
100*(BE192-MINIFS(BE:BE,$E:$E,$E192))/(MAXIFS(BE:BE,$E:$E,$E192)-MINIFS(BE:BE,$E:$E,$E192))))</f>
        <v/>
      </c>
      <c r="DU192" s="232" t="str">
        <f t="array" ref="DU192">IF(BF192="","",
IF(INDEX(Settings!$H:$H,MATCH(DU$1,Settings!$G:$G,0))=TRUE,
100-100*(BF192-MINIFS(BF:BF,$E:$E,$E192))/(MAXIFS(BF:BF,$E:$E,$E192)-MINIFS(BF:BF,$E:$E,$E192)),
100*(BF192-MINIFS(BF:BF,$E:$E,$E192))/(MAXIFS(BF:BF,$E:$E,$E192)-MINIFS(BF:BF,$E:$E,$E192))))</f>
        <v/>
      </c>
      <c r="DV192" s="232" t="str">
        <f t="array" ref="DV192">IF(BG192="","",
IF(INDEX(Settings!$H:$H,MATCH(DV$1,Settings!$G:$G,0))=TRUE,
100-100*(BG192-MINIFS(BG:BG,$E:$E,$E192))/(MAXIFS(BG:BG,$E:$E,$E192)-MINIFS(BG:BG,$E:$E,$E192)),
100*(BG192-MINIFS(BG:BG,$E:$E,$E192))/(MAXIFS(BG:BG,$E:$E,$E192)-MINIFS(BG:BG,$E:$E,$E192))))</f>
        <v/>
      </c>
      <c r="DW192" s="232" t="str">
        <f t="array" ref="DW192">IF(BH192="","",
IF(INDEX(Settings!$H:$H,MATCH(DW$1,Settings!$G:$G,0))=TRUE,
100-100*(BH192-MINIFS(BH:BH,$E:$E,$E192))/(MAXIFS(BH:BH,$E:$E,$E192)-MINIFS(BH:BH,$E:$E,$E192)),
100*(BH192-MINIFS(BH:BH,$E:$E,$E192))/(MAXIFS(BH:BH,$E:$E,$E192)-MINIFS(BH:BH,$E:$E,$E192))))</f>
        <v/>
      </c>
      <c r="DX192" s="232" t="str">
        <f t="array" ref="DX192">IF(BI192="","",
IF(INDEX(Settings!$H:$H,MATCH(DX$1,Settings!$G:$G,0))=TRUE,
100-100*(BI192-MINIFS(BI:BI,$E:$E,$E192))/(MAXIFS(BI:BI,$E:$E,$E192)-MINIFS(BI:BI,$E:$E,$E192)),
100*(BI192-MINIFS(BI:BI,$E:$E,$E192))/(MAXIFS(BI:BI,$E:$E,$E192)-MINIFS(BI:BI,$E:$E,$E192))))</f>
        <v/>
      </c>
      <c r="DY192" s="232" t="str">
        <f t="array" ref="DY192">IF(BJ192="","",
IF(INDEX(Settings!$H:$H,MATCH(DY$1,Settings!$G:$G,0))=TRUE,
100-100*(BJ192-MINIFS(BJ:BJ,$E:$E,$E192))/(MAXIFS(BJ:BJ,$E:$E,$E192)-MINIFS(BJ:BJ,$E:$E,$E192)),
100*(BJ192-MINIFS(BJ:BJ,$E:$E,$E192))/(MAXIFS(BJ:BJ,$E:$E,$E192)-MINIFS(BJ:BJ,$E:$E,$E192))))</f>
        <v/>
      </c>
      <c r="DZ192" s="234"/>
      <c r="EA192" s="234"/>
      <c r="EB192" s="234" t="str">
        <f t="shared" si="8"/>
        <v/>
      </c>
      <c r="EC192" s="234" t="str">
        <f t="shared" si="9"/>
        <v/>
      </c>
      <c r="ED192" s="234" t="str">
        <f t="shared" si="10"/>
        <v/>
      </c>
      <c r="EE192" s="234" t="str">
        <f t="shared" si="11"/>
        <v/>
      </c>
      <c r="EF192" s="234" t="str">
        <f t="shared" si="12"/>
        <v/>
      </c>
      <c r="EG192" s="234" t="str">
        <f t="shared" si="13"/>
        <v/>
      </c>
      <c r="EH192" s="234"/>
      <c r="EI192" s="234"/>
      <c r="EJ192" s="234"/>
      <c r="EK192" s="234"/>
      <c r="EL192" s="234"/>
      <c r="EM192" s="234"/>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3" t="str">
        <f t="shared" si="14"/>
        <v/>
      </c>
      <c r="N193" s="49"/>
      <c r="O193" s="49"/>
      <c r="P193" s="49"/>
      <c r="Q193" s="49"/>
      <c r="R193" s="49"/>
      <c r="S193" s="222" t="str">
        <f>IFERROR(VLOOKUP(AF193, 'YOYO IR Scores'!A:C, 3, FALSE), "")
</f>
        <v/>
      </c>
      <c r="T193" s="49"/>
      <c r="U193" s="49"/>
      <c r="V193" s="49"/>
      <c r="W193" s="49"/>
      <c r="X193" s="224" t="str">
        <f t="shared" si="4"/>
        <v/>
      </c>
      <c r="Y193" s="225" t="str">
        <f t="shared" si="5"/>
        <v/>
      </c>
      <c r="Z193" s="225" t="str">
        <f t="shared" si="6"/>
        <v/>
      </c>
      <c r="AA193" s="224" t="str">
        <f t="shared" si="7"/>
        <v/>
      </c>
      <c r="AB193" s="223"/>
      <c r="AC193" s="223"/>
      <c r="AD193" s="223"/>
      <c r="AE193" s="223" t="str">
        <f>IFERROR(VLOOKUP(AF193, 'YOYO IR Scores'!A:C, 2, FALSE), "")</f>
        <v/>
      </c>
      <c r="AF193" s="223"/>
      <c r="AG193" s="223"/>
      <c r="AH193" s="223"/>
      <c r="AI193" s="223"/>
      <c r="AJ193" s="223"/>
      <c r="AK193" s="223"/>
      <c r="AL193" s="223"/>
      <c r="AM193" s="223"/>
      <c r="AN193" s="223"/>
      <c r="AO193" s="223"/>
      <c r="AP193" s="223"/>
      <c r="AQ193" s="223"/>
      <c r="AR193" s="223"/>
      <c r="AS193" s="223"/>
      <c r="AT193" s="223"/>
      <c r="AU193" s="223"/>
      <c r="AV193" s="223"/>
      <c r="AW193" s="223"/>
      <c r="AX193" s="223"/>
      <c r="AY193" s="223"/>
      <c r="AZ193" s="223"/>
      <c r="BA193" s="223"/>
      <c r="BB193" s="223"/>
      <c r="BC193" s="223"/>
      <c r="BD193" s="223"/>
      <c r="BE193" s="223"/>
      <c r="BF193" s="223"/>
      <c r="BG193" s="223"/>
      <c r="BH193" s="223"/>
      <c r="BI193" s="223"/>
      <c r="BJ193" s="223"/>
      <c r="BK193" s="223" t="str">
        <f t="array" ref="BK193">IF(J193="","",
IF(INDEX(Settings!$H:$H,MATCH(BY$1,Settings!$G:$G,0))=TRUE,
100-100*(J193-MIN(J:J))/(MAX(J:J)-MIN(J:J)),
100*(J193-MIN(J:J))/(MAX(J:J)-MIN(J:J))))</f>
        <v/>
      </c>
      <c r="BL193" s="223" t="str">
        <f t="array" ref="BL193">IF(J193="","",
IF(INDEX(Settings!$H:$H,MATCH(BY$1,Settings!$G:$G,0))=TRUE,
100-100*(J193-MINIFS(J:J,$E:$E,$E193))/(MAXIFS(J:J,$E:$E,$E193)-MINIFS(J:J,$E:$E,$E193)),
100*(J193-MINIFS(J:J,$E:$E,$E193))/(MAXIFS(J:J,$E:$E,$E193)-MINIFS(J:J,$E:$E,$E193))))</f>
        <v/>
      </c>
      <c r="BM193" s="223"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4" t="str">
        <f t="array" ref="BQ193">IF(J193="","",
IF(INDEX(Settings!$H:$H,MATCH(BY$1,Settings!$G:$G,0))=TRUE,
-1*(J193-AVERAGE(J:J))/STDEV(J:J),
(J193-AVERAGE(J:J))/STDEV(J:J)))</f>
        <v/>
      </c>
      <c r="BR193" s="224" t="str">
        <f>IFERROR(__xludf.DUMMYFUNCTION("IF(J193="""","""",
IF(INDEX(Settings!$H:$H,MATCH(BY$1,Settings!$G:$G,0))=TRUE,
-1*(J193-AVERAGEIFS(J:J,$E:$E,$E193))/STDEV(FILTER(J:J,$E:$E=$E193)),
(J193-AVERAGEIFS(J:J,$E:$E,$E193))/STDEV(FILTER(J:J,$E:$E=$E193))))"),"")</f>
        <v/>
      </c>
      <c r="BS193" s="224"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3" t="str">
        <f t="array" ref="BY193">IF(J193="","",
IF(INDEX(Settings!$H:$H,MATCH(BY$1,Settings!$G:$G,0))=TRUE,
100-100*(J193-MINIFS(J:J,$E:$E,$E193))/(MAXIFS(J:J,$E:$E,$E193)-MINIFS(J:J,$E:$E,$E193)),
100*(J193-MINIFS(J:J,$E:$E,$E193))/(MAXIFS(J:J,$E:$E,$E193)-MINIFS(J:J,$E:$E,$E193))))</f>
        <v/>
      </c>
      <c r="BZ193" s="223" t="str">
        <f t="array" ref="BZ193">IF(K193="","",
IF(INDEX(Settings!$H:$H,MATCH(BZ$1,Settings!$G:$G,0))=TRUE,
100-100*(K193-MINIFS(K:K,$E:$E,$E193))/(MAXIFS(K:K,$E:$E,$E193)-MINIFS(K:K,$E:$E,$E193)),
100*(K193-MINIFS(K:K,$E:$E,$E193))/(MAXIFS(K:K,$E:$E,$E193)-MINIFS(K:K,$E:$E,$E193))))</f>
        <v/>
      </c>
      <c r="CA193" s="223" t="str">
        <f t="array" ref="CA193">IF(L193="","",
IF(INDEX(Settings!$H:$H,MATCH(CA$1,Settings!$G:$G,0))=TRUE,
100-100*(L193-MINIFS(L:L,$E:$E,$E193))/(MAXIFS(L:L,$E:$E,$E193)-MINIFS(L:L,$E:$E,$E193)),
100*(L193-MINIFS(L:L,$E:$E,$E193))/(MAXIFS(L:L,$E:$E,$E193)-MINIFS(L:L,$E:$E,$E193))))</f>
        <v/>
      </c>
      <c r="CB193" s="223" t="str">
        <f t="array" ref="CB193">IF(M193="","",
IF(INDEX(Settings!$H:$H,MATCH(CB$1,Settings!$G:$G,0))=TRUE,
100-100*(M193-MINIFS(M:M,$E:$E,$E193))/(MAXIFS(M:M,$E:$E,$E193)-MINIFS(M:M,$E:$E,$E193)),
100*(M193-MINIFS(M:M,$E:$E,$E193))/(MAXIFS(M:M,$E:$E,$E193)-MINIFS(M:M,$E:$E,$E193))))</f>
        <v/>
      </c>
      <c r="CC193" s="223" t="str">
        <f t="array" ref="CC193">IF(N193="","",
IF(INDEX(Settings!$H:$H,MATCH(CC$1,Settings!$G:$G,0))=TRUE,
100-100*(N193-MINIFS(N:N,$E:$E,$E193))/(MAXIFS(N:N,$E:$E,$E193)-MINIFS(N:N,$E:$E,$E193)),
100*(N193-MINIFS(N:N,$E:$E,$E193))/(MAXIFS(N:N,$E:$E,$E193)-MINIFS(N:N,$E:$E,$E193))))</f>
        <v/>
      </c>
      <c r="CD193" s="223" t="str">
        <f t="array" ref="CD193">IF(O193="","",
IF(INDEX(Settings!$H:$H,MATCH(CD$1,Settings!$G:$G,0))=TRUE,
100-100*(O193-MINIFS(O:O,$E:$E,$E193))/(MAXIFS(O:O,$E:$E,$E193)-MINIFS(O:O,$E:$E,$E193)),
100*(O193-MINIFS(O:O,$E:$E,$E193))/(MAXIFS(O:O,$E:$E,$E193)-MINIFS(O:O,$E:$E,$E193))))</f>
        <v/>
      </c>
      <c r="CE193" s="223" t="str">
        <f t="array" ref="CE193">IF(P193="","",
IF(INDEX(Settings!$H:$H,MATCH(CE$1,Settings!$G:$G,0))=TRUE,
100-100*(P193-MINIFS(P:P,$E:$E,$E193))/(MAXIFS(P:P,$E:$E,$E193)-MINIFS(P:P,$E:$E,$E193)),
100*(P193-MINIFS(P:P,$E:$E,$E193))/(MAXIFS(P:P,$E:$E,$E193)-MINIFS(P:P,$E:$E,$E193))))</f>
        <v/>
      </c>
      <c r="CF193" s="223" t="str">
        <f t="array" ref="CF193">IF(Q193="","",
IF(INDEX(Settings!$H:$H,MATCH(CF$1,Settings!$G:$G,0))=TRUE,
100-100*(Q193-MINIFS(Q:Q,$E:$E,$E193))/(MAXIFS(Q:Q,$E:$E,$E193)-MINIFS(Q:Q,$E:$E,$E193)),
100*(Q193-MINIFS(Q:Q,$E:$E,$E193))/(MAXIFS(Q:Q,$E:$E,$E193)-MINIFS(Q:Q,$E:$E,$E193))))</f>
        <v/>
      </c>
      <c r="CG193" s="223" t="str">
        <f t="array" ref="CG193">IF(R193="","",
IF(INDEX(Settings!$H:$H,MATCH(CG$1,Settings!$G:$G,0))=TRUE,
100-100*(R193-MINIFS(R:R,$E:$E,$E193))/(MAXIFS(R:R,$E:$E,$E193)-MINIFS(R:R,$E:$E,$E193)),
100*(R193-MINIFS(R:R,$E:$E,$E193))/(MAXIFS(R:R,$E:$E,$E193)-MINIFS(R:R,$E:$E,$E193))))</f>
        <v/>
      </c>
      <c r="CH193" s="223" t="str">
        <f t="array" ref="CH193">IF(S193="","",
IF(INDEX(Settings!$H:$H,MATCH(CH$1,Settings!$G:$G,0))=TRUE,
100-100*(S193-MINIFS(S:S,$E:$E,$E193))/(MAXIFS(S:S,$E:$E,$E193)-MINIFS(S:S,$E:$E,$E193)),
100*(S193-MINIFS(S:S,$E:$E,$E193))/(MAXIFS(S:S,$E:$E,$E193)-MINIFS(S:S,$E:$E,$E193))))</f>
        <v/>
      </c>
      <c r="CI193" s="223" t="str">
        <f t="array" ref="CI193">IF(T193="","",
IF(INDEX(Settings!$H:$H,MATCH(CI$1,Settings!$G:$G,0))=TRUE,
100-100*(T193-MINIFS(T:T,$E:$E,$E193))/(MAXIFS(T:T,$E:$E,$E193)-MINIFS(T:T,$E:$E,$E193)),
100*(T193-MINIFS(T:T,$E:$E,$E193))/(MAXIFS(T:T,$E:$E,$E193)-MINIFS(T:T,$E:$E,$E193))))</f>
        <v/>
      </c>
      <c r="CJ193" s="223" t="str">
        <f t="array" ref="CJ193">IF(U193="","",
IF(INDEX(Settings!$H:$H,MATCH(CJ$1,Settings!$G:$G,0))=TRUE,
100-100*(U193-MINIFS(U:U,$E:$E,$E193))/(MAXIFS(U:U,$E:$E,$E193)-MINIFS(U:U,$E:$E,$E193)),
100*(U193-MINIFS(U:U,$E:$E,$E193))/(MAXIFS(U:U,$E:$E,$E193)-MINIFS(U:U,$E:$E,$E193))))</f>
        <v/>
      </c>
      <c r="CK193" s="223" t="str">
        <f t="array" ref="CK193">IF(V193="","",
IF(INDEX(Settings!$H:$H,MATCH(CK$1,Settings!$G:$G,0))=TRUE,
100-100*(V193-MINIFS(V:V,$E:$E,$E193))/(MAXIFS(V:V,$E:$E,$E193)-MINIFS(V:V,$E:$E,$E193)),
100*(V193-MINIFS(V:V,$E:$E,$E193))/(MAXIFS(V:V,$E:$E,$E193)-MINIFS(V:V,$E:$E,$E193))))</f>
        <v/>
      </c>
      <c r="CL193" s="223" t="str">
        <f t="array" ref="CL193">IF(W193="","",
IF(INDEX(Settings!$H:$H,MATCH(CL$1,Settings!$G:$G,0))=TRUE,
100-100*(W193-MINIFS(W:W,$E:$E,$E193))/(MAXIFS(W:W,$E:$E,$E193)-MINIFS(W:W,$E:$E,$E193)),
100*(W193-MINIFS(W:W,$E:$E,$E193))/(MAXIFS(W:W,$E:$E,$E193)-MINIFS(W:W,$E:$E,$E193))))</f>
        <v/>
      </c>
      <c r="CM193" s="223" t="str">
        <f t="array" ref="CM193">IF(X193="","",
IF(INDEX(Settings!$H:$H,MATCH(CM$1,Settings!$G:$G,0))=TRUE,
100-100*(X193-MINIFS(X:X,$E:$E,$E193))/(MAXIFS(X:X,$E:$E,$E193)-MINIFS(X:X,$E:$E,$E193)),
100*(X193-MINIFS(X:X,$E:$E,$E193))/(MAXIFS(X:X,$E:$E,$E193)-MINIFS(X:X,$E:$E,$E193))))</f>
        <v/>
      </c>
      <c r="CN193" s="223" t="str">
        <f t="array" ref="CN193">IF(Y193="","",
IF(INDEX(Settings!$H:$H,MATCH(CN$1,Settings!$G:$G,0))=TRUE,
100-100*(Y193-MINIFS(Y:Y,$E:$E,$E193))/(MAXIFS(Y:Y,$E:$E,$E193)-MINIFS(Y:Y,$E:$E,$E193)),
100*(Y193-MINIFS(Y:Y,$E:$E,$E193))/(MAXIFS(Y:Y,$E:$E,$E193)-MINIFS(Y:Y,$E:$E,$E193))))</f>
        <v/>
      </c>
      <c r="CO193" s="223" t="str">
        <f t="array" ref="CO193">IF(Z193="","",
IF(INDEX(Settings!$H:$H,MATCH(CO$1,Settings!$G:$G,0))=TRUE,
100-100*(Z193-MINIFS(Z:Z,$E:$E,$E193))/(MAXIFS(Z:Z,$E:$E,$E193)-MINIFS(Z:Z,$E:$E,$E193)),
100*(Z193-MINIFS(Z:Z,$E:$E,$E193))/(MAXIFS(Z:Z,$E:$E,$E193)-MINIFS(Z:Z,$E:$E,$E193))))</f>
        <v/>
      </c>
      <c r="CP193" s="223" t="str">
        <f t="array" ref="CP193">IF(AA193="","",
IF(INDEX(Settings!$H:$H,MATCH(CP$1,Settings!$G:$G,0))=TRUE,
100-100*(AA193-MINIFS(AA:AA,$E:$E,$E193))/(MAXIFS(AA:AA,$E:$E,$E193)-MINIFS(AA:AA,$E:$E,$E193)),
100*(AA193-MINIFS(AA:AA,$E:$E,$E193))/(MAXIFS(AA:AA,$E:$E,$E193)-MINIFS(AA:AA,$E:$E,$E193))))</f>
        <v/>
      </c>
      <c r="CQ193" s="223" t="str">
        <f t="array" ref="CQ193">IF(AB193="","",
IF(INDEX(Settings!$H:$H,MATCH(CQ$1,Settings!$G:$G,0))=TRUE,
100-100*(AB193-MINIFS(AB:AB,$E:$E,$E193))/(MAXIFS(AB:AB,$E:$E,$E193)-MINIFS(AB:AB,$E:$E,$E193)),
100*(AB193-MINIFS(AB:AB,$E:$E,$E193))/(MAXIFS(AB:AB,$E:$E,$E193)-MINIFS(AB:AB,$E:$E,$E193))))</f>
        <v/>
      </c>
      <c r="CR193" s="223" t="str">
        <f t="array" ref="CR193">IF(AC193="","",
IF(INDEX(Settings!$H:$H,MATCH(CR$1,Settings!$G:$G,0))=TRUE,
100-100*(AC193-MINIFS(AC:AC,$E:$E,$E193))/(MAXIFS(AC:AC,$E:$E,$E193)-MINIFS(AC:AC,$E:$E,$E193)),
100*(AC193-MINIFS(AC:AC,$E:$E,$E193))/(MAXIFS(AC:AC,$E:$E,$E193)-MINIFS(AC:AC,$E:$E,$E193))))</f>
        <v/>
      </c>
      <c r="CS193" s="223" t="str">
        <f t="array" ref="CS193">IF(AD193="","",
IF(INDEX(Settings!$H:$H,MATCH(CS$1,Settings!$G:$G,0))=TRUE,
100-100*(AD193-MINIFS(AD:AD,$E:$E,$E193))/(MAXIFS(AD:AD,$E:$E,$E193)-MINIFS(AD:AD,$E:$E,$E193)),
100*(AD193-MINIFS(AD:AD,$E:$E,$E193))/(MAXIFS(AD:AD,$E:$E,$E193)-MINIFS(AD:AD,$E:$E,$E193))))</f>
        <v/>
      </c>
      <c r="CT193" s="223" t="str">
        <f t="array" ref="CT193">IF(AE193="","",
IF(INDEX(Settings!$H:$H,MATCH(CT$1,Settings!$G:$G,0))=TRUE,
100-100*(AE193-MINIFS(AE:AE,$E:$E,$E193))/(MAXIFS(AE:AE,$E:$E,$E193)-MINIFS(AE:AE,$E:$E,$E193)),
100*(AE193-MINIFS(AE:AE,$E:$E,$E193))/(MAXIFS(AE:AE,$E:$E,$E193)-MINIFS(AE:AE,$E:$E,$E193))))</f>
        <v/>
      </c>
      <c r="CU193" s="223" t="str">
        <f t="array" ref="CU193">IF(AF193="","",
IF(INDEX(Settings!$H:$H,MATCH(CU$1,Settings!$G:$G,0))=TRUE,
100-100*(AF193-MINIFS(AF:AF,$E:$E,$E193))/(MAXIFS(AF:AF,$E:$E,$E193)-MINIFS(AF:AF,$E:$E,$E193)),
100*(AF193-MINIFS(AF:AF,$E:$E,$E193))/(MAXIFS(AF:AF,$E:$E,$E193)-MINIFS(AF:AF,$E:$E,$E193))))</f>
        <v/>
      </c>
      <c r="CV193" s="223" t="str">
        <f t="array" ref="CV193">IF(AG193="","",
IF(INDEX(Settings!$H:$H,MATCH(CV$1,Settings!$G:$G,0))=TRUE,
100-100*(AG193-MINIFS(AG:AG,$E:$E,$E193))/(MAXIFS(AG:AG,$E:$E,$E193)-MINIFS(AG:AG,$E:$E,$E193)),
100*(AG193-MINIFS(AG:AG,$E:$E,$E193))/(MAXIFS(AG:AG,$E:$E,$E193)-MINIFS(AG:AG,$E:$E,$E193))))</f>
        <v/>
      </c>
      <c r="CW193" s="223" t="str">
        <f t="array" ref="CW193">IF(AH193="","",
IF(INDEX(Settings!$H:$H,MATCH(CW$1,Settings!$G:$G,0))=TRUE,
100-100*(AH193-MINIFS(AH:AH,$E:$E,$E193))/(MAXIFS(AH:AH,$E:$E,$E193)-MINIFS(AH:AH,$E:$E,$E193)),
100*(AH193-MINIFS(AH:AH,$E:$E,$E193))/(MAXIFS(AH:AH,$E:$E,$E193)-MINIFS(AH:AH,$E:$E,$E193))))</f>
        <v/>
      </c>
      <c r="CX193" s="223" t="str">
        <f t="array" ref="CX193">IF(AI193="","",
IF(INDEX(Settings!$H:$H,MATCH(CX$1,Settings!$G:$G,0))=TRUE,
100-100*(AI193-MINIFS(AI:AI,$E:$E,$E193))/(MAXIFS(AI:AI,$E:$E,$E193)-MINIFS(AI:AI,$E:$E,$E193)),
100*(AI193-MINIFS(AI:AI,$E:$E,$E193))/(MAXIFS(AI:AI,$E:$E,$E193)-MINIFS(AI:AI,$E:$E,$E193))))</f>
        <v/>
      </c>
      <c r="CY193" s="223" t="str">
        <f t="array" ref="CY193">IF(AJ193="","",
IF(INDEX(Settings!$H:$H,MATCH(CY$1,Settings!$G:$G,0))=TRUE,
100-100*(AJ193-MINIFS(AJ:AJ,$E:$E,$E193))/(MAXIFS(AJ:AJ,$E:$E,$E193)-MINIFS(AJ:AJ,$E:$E,$E193)),
100*(AJ193-MINIFS(AJ:AJ,$E:$E,$E193))/(MAXIFS(AJ:AJ,$E:$E,$E193)-MINIFS(AJ:AJ,$E:$E,$E193))))</f>
        <v/>
      </c>
      <c r="CZ193" s="223" t="str">
        <f t="array" ref="CZ193">IF(AK193="","",
IF(INDEX(Settings!$H:$H,MATCH(CZ$1,Settings!$G:$G,0))=TRUE,
100-100*(AK193-MINIFS(AK:AK,$E:$E,$E193))/(MAXIFS(AK:AK,$E:$E,$E193)-MINIFS(AK:AK,$E:$E,$E193)),
100*(AK193-MINIFS(AK:AK,$E:$E,$E193))/(MAXIFS(AK:AK,$E:$E,$E193)-MINIFS(AK:AK,$E:$E,$E193))))</f>
        <v/>
      </c>
      <c r="DA193" s="223" t="str">
        <f t="array" ref="DA193">IF(AL193="","",
IF(INDEX(Settings!$H:$H,MATCH(DA$1,Settings!$G:$G,0))=TRUE,
100-100*(AL193-MINIFS(AL:AL,$E:$E,$E193))/(MAXIFS(AL:AL,$E:$E,$E193)-MINIFS(AL:AL,$E:$E,$E193)),
100*(AL193-MINIFS(AL:AL,$E:$E,$E193))/(MAXIFS(AL:AL,$E:$E,$E193)-MINIFS(AL:AL,$E:$E,$E193))))</f>
        <v/>
      </c>
      <c r="DB193" s="223" t="str">
        <f t="array" ref="DB193">IF(AM193="","",
IF(INDEX(Settings!$H:$H,MATCH(DB$1,Settings!$G:$G,0))=TRUE,
100-100*(AM193-MINIFS(AM:AM,$E:$E,$E193))/(MAXIFS(AM:AM,$E:$E,$E193)-MINIFS(AM:AM,$E:$E,$E193)),
100*(AM193-MINIFS(AM:AM,$E:$E,$E193))/(MAXIFS(AM:AM,$E:$E,$E193)-MINIFS(AM:AM,$E:$E,$E193))))</f>
        <v/>
      </c>
      <c r="DC193" s="223" t="str">
        <f t="array" ref="DC193">IF(AN193="","",
IF(INDEX(Settings!$H:$H,MATCH(DC$1,Settings!$G:$G,0))=TRUE,
100-100*(AN193-MINIFS(AN:AN,$E:$E,$E193))/(MAXIFS(AN:AN,$E:$E,$E193)-MINIFS(AN:AN,$E:$E,$E193)),
100*(AN193-MINIFS(AN:AN,$E:$E,$E193))/(MAXIFS(AN:AN,$E:$E,$E193)-MINIFS(AN:AN,$E:$E,$E193))))</f>
        <v/>
      </c>
      <c r="DD193" s="223" t="str">
        <f t="array" ref="DD193">IF(AO193="","",
IF(INDEX(Settings!$H:$H,MATCH(DD$1,Settings!$G:$G,0))=TRUE,
100-100*(AO193-MINIFS(AO:AO,$E:$E,$E193))/(MAXIFS(AO:AO,$E:$E,$E193)-MINIFS(AO:AO,$E:$E,$E193)),
100*(AO193-MINIFS(AO:AO,$E:$E,$E193))/(MAXIFS(AO:AO,$E:$E,$E193)-MINIFS(AO:AO,$E:$E,$E193))))</f>
        <v/>
      </c>
      <c r="DE193" s="223" t="str">
        <f t="array" ref="DE193">IF(AP193="","",
IF(INDEX(Settings!$H:$H,MATCH(DE$1,Settings!$G:$G,0))=TRUE,
100-100*(AP193-MINIFS(AP:AP,$E:$E,$E193))/(MAXIFS(AP:AP,$E:$E,$E193)-MINIFS(AP:AP,$E:$E,$E193)),
100*(AP193-MINIFS(AP:AP,$E:$E,$E193))/(MAXIFS(AP:AP,$E:$E,$E193)-MINIFS(AP:AP,$E:$E,$E193))))</f>
        <v/>
      </c>
      <c r="DF193" s="223" t="str">
        <f t="array" ref="DF193">IF(AQ193="","",
IF(INDEX(Settings!$H:$H,MATCH(DF$1,Settings!$G:$G,0))=TRUE,
100-100*(AQ193-MINIFS(AQ:AQ,$E:$E,$E193))/(MAXIFS(AQ:AQ,$E:$E,$E193)-MINIFS(AQ:AQ,$E:$E,$E193)),
100*(AQ193-MINIFS(AQ:AQ,$E:$E,$E193))/(MAXIFS(AQ:AQ,$E:$E,$E193)-MINIFS(AQ:AQ,$E:$E,$E193))))</f>
        <v/>
      </c>
      <c r="DG193" s="223" t="str">
        <f t="array" ref="DG193">IF(AR193="","",
IF(INDEX(Settings!$H:$H,MATCH(DG$1,Settings!$G:$G,0))=TRUE,
100-100*(AR193-MINIFS(AR:AR,$E:$E,$E193))/(MAXIFS(AR:AR,$E:$E,$E193)-MINIFS(AR:AR,$E:$E,$E193)),
100*(AR193-MINIFS(AR:AR,$E:$E,$E193))/(MAXIFS(AR:AR,$E:$E,$E193)-MINIFS(AR:AR,$E:$E,$E193))))</f>
        <v/>
      </c>
      <c r="DH193" s="223" t="str">
        <f t="array" ref="DH193">IF(AS193="","",
IF(INDEX(Settings!$H:$H,MATCH(DH$1,Settings!$G:$G,0))=TRUE,
100-100*(AS193-MINIFS(AS:AS,$E:$E,$E193))/(MAXIFS(AS:AS,$E:$E,$E193)-MINIFS(AS:AS,$E:$E,$E193)),
100*(AS193-MINIFS(AS:AS,$E:$E,$E193))/(MAXIFS(AS:AS,$E:$E,$E193)-MINIFS(AS:AS,$E:$E,$E193))))</f>
        <v/>
      </c>
      <c r="DI193" s="223" t="str">
        <f t="array" ref="DI193">IF(AT193="","",
IF(INDEX(Settings!$H:$H,MATCH(DI$1,Settings!$G:$G,0))=TRUE,
100-100*(AT193-MINIFS(AT:AT,$E:$E,$E193))/(MAXIFS(AT:AT,$E:$E,$E193)-MINIFS(AT:AT,$E:$E,$E193)),
100*(AT193-MINIFS(AT:AT,$E:$E,$E193))/(MAXIFS(AT:AT,$E:$E,$E193)-MINIFS(AT:AT,$E:$E,$E193))))</f>
        <v/>
      </c>
      <c r="DJ193" s="223" t="str">
        <f t="array" ref="DJ193">IF(AU193="","",
IF(INDEX(Settings!$H:$H,MATCH(DJ$1,Settings!$G:$G,0))=TRUE,
100-100*(AU193-MINIFS(AU:AU,$E:$E,$E193))/(MAXIFS(AU:AU,$E:$E,$E193)-MINIFS(AU:AU,$E:$E,$E193)),
100*(AU193-MINIFS(AU:AU,$E:$E,$E193))/(MAXIFS(AU:AU,$E:$E,$E193)-MINIFS(AU:AU,$E:$E,$E193))))</f>
        <v/>
      </c>
      <c r="DK193" s="223" t="str">
        <f t="array" ref="DK193">IF(AV193="","",
IF(INDEX(Settings!$H:$H,MATCH(DK$1,Settings!$G:$G,0))=TRUE,
100-100*(AV193-MINIFS(AV:AV,$E:$E,$E193))/(MAXIFS(AV:AV,$E:$E,$E193)-MINIFS(AV:AV,$E:$E,$E193)),
100*(AV193-MINIFS(AV:AV,$E:$E,$E193))/(MAXIFS(AV:AV,$E:$E,$E193)-MINIFS(AV:AV,$E:$E,$E193))))</f>
        <v/>
      </c>
      <c r="DL193" s="223" t="str">
        <f t="array" ref="DL193">IF(AW193="","",
IF(INDEX(Settings!$H:$H,MATCH(DL$1,Settings!$G:$G,0))=TRUE,
100-100*(AW193-MINIFS(AW:AW,$E:$E,$E193))/(MAXIFS(AW:AW,$E:$E,$E193)-MINIFS(AW:AW,$E:$E,$E193)),
100*(AW193-MINIFS(AW:AW,$E:$E,$E193))/(MAXIFS(AW:AW,$E:$E,$E193)-MINIFS(AW:AW,$E:$E,$E193))))</f>
        <v/>
      </c>
      <c r="DM193" s="223" t="str">
        <f t="array" ref="DM193">IF(AX193="","",
IF(INDEX(Settings!$H:$H,MATCH(DM$1,Settings!$G:$G,0))=TRUE,
100-100*(AX193-MINIFS(AX:AX,$E:$E,$E193))/(MAXIFS(AX:AX,$E:$E,$E193)-MINIFS(AX:AX,$E:$E,$E193)),
100*(AX193-MINIFS(AX:AX,$E:$E,$E193))/(MAXIFS(AX:AX,$E:$E,$E193)-MINIFS(AX:AX,$E:$E,$E193))))</f>
        <v/>
      </c>
      <c r="DN193" s="223" t="str">
        <f t="array" ref="DN193">IF(AY193="","",
IF(INDEX(Settings!$H:$H,MATCH(DN$1,Settings!$G:$G,0))=TRUE,
100-100*(AY193-MINIFS(AY:AY,$E:$E,$E193))/(MAXIFS(AY:AY,$E:$E,$E193)-MINIFS(AY:AY,$E:$E,$E193)),
100*(AY193-MINIFS(AY:AY,$E:$E,$E193))/(MAXIFS(AY:AY,$E:$E,$E193)-MINIFS(AY:AY,$E:$E,$E193))))</f>
        <v/>
      </c>
      <c r="DO193" s="223" t="str">
        <f t="array" ref="DO193">IF(AZ193="","",
IF(INDEX(Settings!$H:$H,MATCH(DO$1,Settings!$G:$G,0))=TRUE,
100-100*(AZ193-MINIFS(AZ:AZ,$E:$E,$E193))/(MAXIFS(AZ:AZ,$E:$E,$E193)-MINIFS(AZ:AZ,$E:$E,$E193)),
100*(AZ193-MINIFS(AZ:AZ,$E:$E,$E193))/(MAXIFS(AZ:AZ,$E:$E,$E193)-MINIFS(AZ:AZ,$E:$E,$E193))))</f>
        <v/>
      </c>
      <c r="DP193" s="223" t="str">
        <f t="array" ref="DP193">IF(BA193="","",
IF(INDEX(Settings!$H:$H,MATCH(DP$1,Settings!$G:$G,0))=TRUE,
100-100*(BA193-MINIFS(BA:BA,$E:$E,$E193))/(MAXIFS(BA:BA,$E:$E,$E193)-MINIFS(BA:BA,$E:$E,$E193)),
100*(BA193-MINIFS(BA:BA,$E:$E,$E193))/(MAXIFS(BA:BA,$E:$E,$E193)-MINIFS(BA:BA,$E:$E,$E193))))</f>
        <v/>
      </c>
      <c r="DQ193" s="223" t="str">
        <f t="array" ref="DQ193">IF(BB193="","",
IF(INDEX(Settings!$H:$H,MATCH(DQ$1,Settings!$G:$G,0))=TRUE,
100-100*(BB193-MINIFS(BB:BB,$E:$E,$E193))/(MAXIFS(BB:BB,$E:$E,$E193)-MINIFS(BB:BB,$E:$E,$E193)),
100*(BB193-MINIFS(BB:BB,$E:$E,$E193))/(MAXIFS(BB:BB,$E:$E,$E193)-MINIFS(BB:BB,$E:$E,$E193))))</f>
        <v/>
      </c>
      <c r="DR193" s="223" t="str">
        <f t="array" ref="DR193">IF(BC193="","",
IF(INDEX(Settings!$H:$H,MATCH(DR$1,Settings!$G:$G,0))=TRUE,
100-100*(BC193-MINIFS(BC:BC,$E:$E,$E193))/(MAXIFS(BC:BC,$E:$E,$E193)-MINIFS(BC:BC,$E:$E,$E193)),
100*(BC193-MINIFS(BC:BC,$E:$E,$E193))/(MAXIFS(BC:BC,$E:$E,$E193)-MINIFS(BC:BC,$E:$E,$E193))))</f>
        <v/>
      </c>
      <c r="DS193" s="223" t="str">
        <f t="array" ref="DS193">IF(BD193="","",
IF(INDEX(Settings!$H:$H,MATCH(DS$1,Settings!$G:$G,0))=TRUE,
100-100*(BD193-MINIFS(BD:BD,$E:$E,$E193))/(MAXIFS(BD:BD,$E:$E,$E193)-MINIFS(BD:BD,$E:$E,$E193)),
100*(BD193-MINIFS(BD:BD,$E:$E,$E193))/(MAXIFS(BD:BD,$E:$E,$E193)-MINIFS(BD:BD,$E:$E,$E193))))</f>
        <v/>
      </c>
      <c r="DT193" s="223" t="str">
        <f t="array" ref="DT193">IF(BE193="","",
IF(INDEX(Settings!$H:$H,MATCH(DT$1,Settings!$G:$G,0))=TRUE,
100-100*(BE193-MINIFS(BE:BE,$E:$E,$E193))/(MAXIFS(BE:BE,$E:$E,$E193)-MINIFS(BE:BE,$E:$E,$E193)),
100*(BE193-MINIFS(BE:BE,$E:$E,$E193))/(MAXIFS(BE:BE,$E:$E,$E193)-MINIFS(BE:BE,$E:$E,$E193))))</f>
        <v/>
      </c>
      <c r="DU193" s="223" t="str">
        <f t="array" ref="DU193">IF(BF193="","",
IF(INDEX(Settings!$H:$H,MATCH(DU$1,Settings!$G:$G,0))=TRUE,
100-100*(BF193-MINIFS(BF:BF,$E:$E,$E193))/(MAXIFS(BF:BF,$E:$E,$E193)-MINIFS(BF:BF,$E:$E,$E193)),
100*(BF193-MINIFS(BF:BF,$E:$E,$E193))/(MAXIFS(BF:BF,$E:$E,$E193)-MINIFS(BF:BF,$E:$E,$E193))))</f>
        <v/>
      </c>
      <c r="DV193" s="223" t="str">
        <f t="array" ref="DV193">IF(BG193="","",
IF(INDEX(Settings!$H:$H,MATCH(DV$1,Settings!$G:$G,0))=TRUE,
100-100*(BG193-MINIFS(BG:BG,$E:$E,$E193))/(MAXIFS(BG:BG,$E:$E,$E193)-MINIFS(BG:BG,$E:$E,$E193)),
100*(BG193-MINIFS(BG:BG,$E:$E,$E193))/(MAXIFS(BG:BG,$E:$E,$E193)-MINIFS(BG:BG,$E:$E,$E193))))</f>
        <v/>
      </c>
      <c r="DW193" s="223" t="str">
        <f t="array" ref="DW193">IF(BH193="","",
IF(INDEX(Settings!$H:$H,MATCH(DW$1,Settings!$G:$G,0))=TRUE,
100-100*(BH193-MINIFS(BH:BH,$E:$E,$E193))/(MAXIFS(BH:BH,$E:$E,$E193)-MINIFS(BH:BH,$E:$E,$E193)),
100*(BH193-MINIFS(BH:BH,$E:$E,$E193))/(MAXIFS(BH:BH,$E:$E,$E193)-MINIFS(BH:BH,$E:$E,$E193))))</f>
        <v/>
      </c>
      <c r="DX193" s="223" t="str">
        <f t="array" ref="DX193">IF(BI193="","",
IF(INDEX(Settings!$H:$H,MATCH(DX$1,Settings!$G:$G,0))=TRUE,
100-100*(BI193-MINIFS(BI:BI,$E:$E,$E193))/(MAXIFS(BI:BI,$E:$E,$E193)-MINIFS(BI:BI,$E:$E,$E193)),
100*(BI193-MINIFS(BI:BI,$E:$E,$E193))/(MAXIFS(BI:BI,$E:$E,$E193)-MINIFS(BI:BI,$E:$E,$E193))))</f>
        <v/>
      </c>
      <c r="DY193" s="223" t="str">
        <f t="array" ref="DY193">IF(BJ193="","",
IF(INDEX(Settings!$H:$H,MATCH(DY$1,Settings!$G:$G,0))=TRUE,
100-100*(BJ193-MINIFS(BJ:BJ,$E:$E,$E193))/(MAXIFS(BJ:BJ,$E:$E,$E193)-MINIFS(BJ:BJ,$E:$E,$E193)),
100*(BJ193-MINIFS(BJ:BJ,$E:$E,$E193))/(MAXIFS(BJ:BJ,$E:$E,$E193)-MINIFS(BJ:BJ,$E:$E,$E193))))</f>
        <v/>
      </c>
      <c r="DZ193" s="225"/>
      <c r="EA193" s="225"/>
      <c r="EB193" s="225" t="str">
        <f t="shared" si="8"/>
        <v/>
      </c>
      <c r="EC193" s="225" t="str">
        <f t="shared" si="9"/>
        <v/>
      </c>
      <c r="ED193" s="225" t="str">
        <f t="shared" si="10"/>
        <v/>
      </c>
      <c r="EE193" s="225" t="str">
        <f t="shared" si="11"/>
        <v/>
      </c>
      <c r="EF193" s="225" t="str">
        <f t="shared" si="12"/>
        <v/>
      </c>
      <c r="EG193" s="225" t="str">
        <f t="shared" si="13"/>
        <v/>
      </c>
      <c r="EH193" s="225"/>
      <c r="EI193" s="225"/>
      <c r="EJ193" s="225"/>
      <c r="EK193" s="225"/>
      <c r="EL193" s="225"/>
      <c r="EM193" s="225"/>
    </row>
    <row r="194">
      <c r="A194" s="231"/>
      <c r="B194" s="231"/>
      <c r="C194" s="231"/>
      <c r="D194" s="231" t="str">
        <f t="array" ref="D194">IFERROR(INDEX(Profiles!$B:$B,MATCH($A194,Profiles!$A:$A,0)),"")</f>
        <v/>
      </c>
      <c r="E194" s="231"/>
      <c r="F194" s="231"/>
      <c r="G194" s="231"/>
      <c r="H194" s="231"/>
      <c r="I194" s="231" t="str">
        <f>IF(A194="","",IF(Settings!$N$3="DATE",F194&amp;": "&amp;TEXT(B194,"M/DD/YY"),F194&amp;": "&amp;H194))</f>
        <v/>
      </c>
      <c r="J194" s="231"/>
      <c r="K194" s="231"/>
      <c r="L194" s="231"/>
      <c r="M194" s="232" t="str">
        <f t="shared" si="14"/>
        <v/>
      </c>
      <c r="N194" s="231"/>
      <c r="O194" s="231"/>
      <c r="P194" s="231"/>
      <c r="Q194" s="231"/>
      <c r="R194" s="231"/>
      <c r="S194" s="230" t="str">
        <f>IFERROR(VLOOKUP(AF194, 'YOYO IR Scores'!A:C, 3, FALSE), "")
</f>
        <v/>
      </c>
      <c r="T194" s="231"/>
      <c r="U194" s="231"/>
      <c r="V194" s="231"/>
      <c r="W194" s="231"/>
      <c r="X194" s="233" t="str">
        <f t="shared" si="4"/>
        <v/>
      </c>
      <c r="Y194" s="234" t="str">
        <f t="shared" si="5"/>
        <v/>
      </c>
      <c r="Z194" s="234" t="str">
        <f t="shared" si="6"/>
        <v/>
      </c>
      <c r="AA194" s="233" t="str">
        <f t="shared" si="7"/>
        <v/>
      </c>
      <c r="AB194" s="232"/>
      <c r="AC194" s="232"/>
      <c r="AD194" s="232"/>
      <c r="AE194" s="232" t="str">
        <f>IFERROR(VLOOKUP(AF194, 'YOYO IR Scores'!A:C, 2, FALSE), "")</f>
        <v/>
      </c>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t="str">
        <f t="array" ref="BK194">IF(J194="","",
IF(INDEX(Settings!$H:$H,MATCH(BY$1,Settings!$G:$G,0))=TRUE,
100-100*(J194-MIN(J:J))/(MAX(J:J)-MIN(J:J)),
100*(J194-MIN(J:J))/(MAX(J:J)-MIN(J:J))))</f>
        <v/>
      </c>
      <c r="BL194" s="232" t="str">
        <f t="array" ref="BL194">IF(J194="","",
IF(INDEX(Settings!$H:$H,MATCH(BY$1,Settings!$G:$G,0))=TRUE,
100-100*(J194-MINIFS(J:J,$E:$E,$E194))/(MAXIFS(J:J,$E:$E,$E194)-MINIFS(J:J,$E:$E,$E194)),
100*(J194-MINIFS(J:J,$E:$E,$E194))/(MAXIFS(J:J,$E:$E,$E194)-MINIFS(J:J,$E:$E,$E194))))</f>
        <v/>
      </c>
      <c r="BM194" s="232" t="str">
        <f t="array" ref="BM194">IF(J194="","",
IF(INDEX(Settings!$H:$H,MATCH(BY$1,Settings!$G:$G,0))=TRUE,
100-100*(J194-MINIFS(J:J,$E:$E,$E194,$I:$I,$I194))/(MAXIFS(J:J,$E:$E,$E194,$I:$I,$I194)-MINIFS(J:J,$E:$E,$E194,$I:$I,$I194)),
100*(J194-MINIFS(J:J,$E:$E,$E194,$I:$I,$I194))/(MAXIFS(J:J,$E:$E,$E194,$I:$I,$I194)-MINIFS(J:J,$E:$E,$E194,$I:$I,$I194))))</f>
        <v/>
      </c>
      <c r="BN194" s="231" t="str">
        <f t="array" ref="BN194">IF(J194="","",
IF(INDEX(Settings!$H:$H,MATCH(BY$1,Settings!$G:$G,0))=TRUE,
100-100*PERCENTRANK(J:J,J194),
100*PERCENTRANK(J:J,J194)))</f>
        <v/>
      </c>
      <c r="BO194" s="231" t="str">
        <f>IFERROR(__xludf.DUMMYFUNCTION("IF(J194="""","""",
IF(INDEX(Settings!$H:$H,MATCH(BY$1,Settings!$G:$G,0))=TRUE,
100-100*PERCENTRANK(FILTER(J:J,$E:$E=$E194),J194),
100*PERCENTRANK(FILTER(J:J,$E:$E=$E194),J194)))"),"")</f>
        <v/>
      </c>
      <c r="BP194" s="231" t="str">
        <f>IFERROR(__xludf.DUMMYFUNCTION("IF(J194="""","""",
IF(INDEX(Settings!$H:$H,MATCH(BY$1,Settings!$G:$G,0))=TRUE,
100-100*PERCENTRANK(FILTER(J:J,$E:$E=$E194,$I:$I=$I194),J194),
100*PERCENTRANK(FILTER(J:J,$E:$E=$E194,$I:$I=$I194),J194)))"),"")</f>
        <v/>
      </c>
      <c r="BQ194" s="233" t="str">
        <f t="array" ref="BQ194">IF(J194="","",
IF(INDEX(Settings!$H:$H,MATCH(BY$1,Settings!$G:$G,0))=TRUE,
-1*(J194-AVERAGE(J:J))/STDEV(J:J),
(J194-AVERAGE(J:J))/STDEV(J:J)))</f>
        <v/>
      </c>
      <c r="BR194" s="233" t="str">
        <f>IFERROR(__xludf.DUMMYFUNCTION("IF(J194="""","""",
IF(INDEX(Settings!$H:$H,MATCH(BY$1,Settings!$G:$G,0))=TRUE,
-1*(J194-AVERAGEIFS(J:J,$E:$E,$E194))/STDEV(FILTER(J:J,$E:$E=$E194)),
(J194-AVERAGEIFS(J:J,$E:$E,$E194))/STDEV(FILTER(J:J,$E:$E=$E194))))"),"")</f>
        <v/>
      </c>
      <c r="BS194" s="233"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1"/>
      <c r="BX194" s="231"/>
      <c r="BY194" s="232" t="str">
        <f t="array" ref="BY194">IF(J194="","",
IF(INDEX(Settings!$H:$H,MATCH(BY$1,Settings!$G:$G,0))=TRUE,
100-100*(J194-MINIFS(J:J,$E:$E,$E194))/(MAXIFS(J:J,$E:$E,$E194)-MINIFS(J:J,$E:$E,$E194)),
100*(J194-MINIFS(J:J,$E:$E,$E194))/(MAXIFS(J:J,$E:$E,$E194)-MINIFS(J:J,$E:$E,$E194))))</f>
        <v/>
      </c>
      <c r="BZ194" s="232" t="str">
        <f t="array" ref="BZ194">IF(K194="","",
IF(INDEX(Settings!$H:$H,MATCH(BZ$1,Settings!$G:$G,0))=TRUE,
100-100*(K194-MINIFS(K:K,$E:$E,$E194))/(MAXIFS(K:K,$E:$E,$E194)-MINIFS(K:K,$E:$E,$E194)),
100*(K194-MINIFS(K:K,$E:$E,$E194))/(MAXIFS(K:K,$E:$E,$E194)-MINIFS(K:K,$E:$E,$E194))))</f>
        <v/>
      </c>
      <c r="CA194" s="232" t="str">
        <f t="array" ref="CA194">IF(L194="","",
IF(INDEX(Settings!$H:$H,MATCH(CA$1,Settings!$G:$G,0))=TRUE,
100-100*(L194-MINIFS(L:L,$E:$E,$E194))/(MAXIFS(L:L,$E:$E,$E194)-MINIFS(L:L,$E:$E,$E194)),
100*(L194-MINIFS(L:L,$E:$E,$E194))/(MAXIFS(L:L,$E:$E,$E194)-MINIFS(L:L,$E:$E,$E194))))</f>
        <v/>
      </c>
      <c r="CB194" s="232" t="str">
        <f t="array" ref="CB194">IF(M194="","",
IF(INDEX(Settings!$H:$H,MATCH(CB$1,Settings!$G:$G,0))=TRUE,
100-100*(M194-MINIFS(M:M,$E:$E,$E194))/(MAXIFS(M:M,$E:$E,$E194)-MINIFS(M:M,$E:$E,$E194)),
100*(M194-MINIFS(M:M,$E:$E,$E194))/(MAXIFS(M:M,$E:$E,$E194)-MINIFS(M:M,$E:$E,$E194))))</f>
        <v/>
      </c>
      <c r="CC194" s="232" t="str">
        <f t="array" ref="CC194">IF(N194="","",
IF(INDEX(Settings!$H:$H,MATCH(CC$1,Settings!$G:$G,0))=TRUE,
100-100*(N194-MINIFS(N:N,$E:$E,$E194))/(MAXIFS(N:N,$E:$E,$E194)-MINIFS(N:N,$E:$E,$E194)),
100*(N194-MINIFS(N:N,$E:$E,$E194))/(MAXIFS(N:N,$E:$E,$E194)-MINIFS(N:N,$E:$E,$E194))))</f>
        <v/>
      </c>
      <c r="CD194" s="232" t="str">
        <f t="array" ref="CD194">IF(O194="","",
IF(INDEX(Settings!$H:$H,MATCH(CD$1,Settings!$G:$G,0))=TRUE,
100-100*(O194-MINIFS(O:O,$E:$E,$E194))/(MAXIFS(O:O,$E:$E,$E194)-MINIFS(O:O,$E:$E,$E194)),
100*(O194-MINIFS(O:O,$E:$E,$E194))/(MAXIFS(O:O,$E:$E,$E194)-MINIFS(O:O,$E:$E,$E194))))</f>
        <v/>
      </c>
      <c r="CE194" s="232" t="str">
        <f t="array" ref="CE194">IF(P194="","",
IF(INDEX(Settings!$H:$H,MATCH(CE$1,Settings!$G:$G,0))=TRUE,
100-100*(P194-MINIFS(P:P,$E:$E,$E194))/(MAXIFS(P:P,$E:$E,$E194)-MINIFS(P:P,$E:$E,$E194)),
100*(P194-MINIFS(P:P,$E:$E,$E194))/(MAXIFS(P:P,$E:$E,$E194)-MINIFS(P:P,$E:$E,$E194))))</f>
        <v/>
      </c>
      <c r="CF194" s="232" t="str">
        <f t="array" ref="CF194">IF(Q194="","",
IF(INDEX(Settings!$H:$H,MATCH(CF$1,Settings!$G:$G,0))=TRUE,
100-100*(Q194-MINIFS(Q:Q,$E:$E,$E194))/(MAXIFS(Q:Q,$E:$E,$E194)-MINIFS(Q:Q,$E:$E,$E194)),
100*(Q194-MINIFS(Q:Q,$E:$E,$E194))/(MAXIFS(Q:Q,$E:$E,$E194)-MINIFS(Q:Q,$E:$E,$E194))))</f>
        <v/>
      </c>
      <c r="CG194" s="232" t="str">
        <f t="array" ref="CG194">IF(R194="","",
IF(INDEX(Settings!$H:$H,MATCH(CG$1,Settings!$G:$G,0))=TRUE,
100-100*(R194-MINIFS(R:R,$E:$E,$E194))/(MAXIFS(R:R,$E:$E,$E194)-MINIFS(R:R,$E:$E,$E194)),
100*(R194-MINIFS(R:R,$E:$E,$E194))/(MAXIFS(R:R,$E:$E,$E194)-MINIFS(R:R,$E:$E,$E194))))</f>
        <v/>
      </c>
      <c r="CH194" s="232" t="str">
        <f t="array" ref="CH194">IF(S194="","",
IF(INDEX(Settings!$H:$H,MATCH(CH$1,Settings!$G:$G,0))=TRUE,
100-100*(S194-MINIFS(S:S,$E:$E,$E194))/(MAXIFS(S:S,$E:$E,$E194)-MINIFS(S:S,$E:$E,$E194)),
100*(S194-MINIFS(S:S,$E:$E,$E194))/(MAXIFS(S:S,$E:$E,$E194)-MINIFS(S:S,$E:$E,$E194))))</f>
        <v/>
      </c>
      <c r="CI194" s="232" t="str">
        <f t="array" ref="CI194">IF(T194="","",
IF(INDEX(Settings!$H:$H,MATCH(CI$1,Settings!$G:$G,0))=TRUE,
100-100*(T194-MINIFS(T:T,$E:$E,$E194))/(MAXIFS(T:T,$E:$E,$E194)-MINIFS(T:T,$E:$E,$E194)),
100*(T194-MINIFS(T:T,$E:$E,$E194))/(MAXIFS(T:T,$E:$E,$E194)-MINIFS(T:T,$E:$E,$E194))))</f>
        <v/>
      </c>
      <c r="CJ194" s="232" t="str">
        <f t="array" ref="CJ194">IF(U194="","",
IF(INDEX(Settings!$H:$H,MATCH(CJ$1,Settings!$G:$G,0))=TRUE,
100-100*(U194-MINIFS(U:U,$E:$E,$E194))/(MAXIFS(U:U,$E:$E,$E194)-MINIFS(U:U,$E:$E,$E194)),
100*(U194-MINIFS(U:U,$E:$E,$E194))/(MAXIFS(U:U,$E:$E,$E194)-MINIFS(U:U,$E:$E,$E194))))</f>
        <v/>
      </c>
      <c r="CK194" s="232" t="str">
        <f t="array" ref="CK194">IF(V194="","",
IF(INDEX(Settings!$H:$H,MATCH(CK$1,Settings!$G:$G,0))=TRUE,
100-100*(V194-MINIFS(V:V,$E:$E,$E194))/(MAXIFS(V:V,$E:$E,$E194)-MINIFS(V:V,$E:$E,$E194)),
100*(V194-MINIFS(V:V,$E:$E,$E194))/(MAXIFS(V:V,$E:$E,$E194)-MINIFS(V:V,$E:$E,$E194))))</f>
        <v/>
      </c>
      <c r="CL194" s="232" t="str">
        <f t="array" ref="CL194">IF(W194="","",
IF(INDEX(Settings!$H:$H,MATCH(CL$1,Settings!$G:$G,0))=TRUE,
100-100*(W194-MINIFS(W:W,$E:$E,$E194))/(MAXIFS(W:W,$E:$E,$E194)-MINIFS(W:W,$E:$E,$E194)),
100*(W194-MINIFS(W:W,$E:$E,$E194))/(MAXIFS(W:W,$E:$E,$E194)-MINIFS(W:W,$E:$E,$E194))))</f>
        <v/>
      </c>
      <c r="CM194" s="232" t="str">
        <f t="array" ref="CM194">IF(X194="","",
IF(INDEX(Settings!$H:$H,MATCH(CM$1,Settings!$G:$G,0))=TRUE,
100-100*(X194-MINIFS(X:X,$E:$E,$E194))/(MAXIFS(X:X,$E:$E,$E194)-MINIFS(X:X,$E:$E,$E194)),
100*(X194-MINIFS(X:X,$E:$E,$E194))/(MAXIFS(X:X,$E:$E,$E194)-MINIFS(X:X,$E:$E,$E194))))</f>
        <v/>
      </c>
      <c r="CN194" s="232" t="str">
        <f t="array" ref="CN194">IF(Y194="","",
IF(INDEX(Settings!$H:$H,MATCH(CN$1,Settings!$G:$G,0))=TRUE,
100-100*(Y194-MINIFS(Y:Y,$E:$E,$E194))/(MAXIFS(Y:Y,$E:$E,$E194)-MINIFS(Y:Y,$E:$E,$E194)),
100*(Y194-MINIFS(Y:Y,$E:$E,$E194))/(MAXIFS(Y:Y,$E:$E,$E194)-MINIFS(Y:Y,$E:$E,$E194))))</f>
        <v/>
      </c>
      <c r="CO194" s="232" t="str">
        <f t="array" ref="CO194">IF(Z194="","",
IF(INDEX(Settings!$H:$H,MATCH(CO$1,Settings!$G:$G,0))=TRUE,
100-100*(Z194-MINIFS(Z:Z,$E:$E,$E194))/(MAXIFS(Z:Z,$E:$E,$E194)-MINIFS(Z:Z,$E:$E,$E194)),
100*(Z194-MINIFS(Z:Z,$E:$E,$E194))/(MAXIFS(Z:Z,$E:$E,$E194)-MINIFS(Z:Z,$E:$E,$E194))))</f>
        <v/>
      </c>
      <c r="CP194" s="232" t="str">
        <f t="array" ref="CP194">IF(AA194="","",
IF(INDEX(Settings!$H:$H,MATCH(CP$1,Settings!$G:$G,0))=TRUE,
100-100*(AA194-MINIFS(AA:AA,$E:$E,$E194))/(MAXIFS(AA:AA,$E:$E,$E194)-MINIFS(AA:AA,$E:$E,$E194)),
100*(AA194-MINIFS(AA:AA,$E:$E,$E194))/(MAXIFS(AA:AA,$E:$E,$E194)-MINIFS(AA:AA,$E:$E,$E194))))</f>
        <v/>
      </c>
      <c r="CQ194" s="232" t="str">
        <f t="array" ref="CQ194">IF(AB194="","",
IF(INDEX(Settings!$H:$H,MATCH(CQ$1,Settings!$G:$G,0))=TRUE,
100-100*(AB194-MINIFS(AB:AB,$E:$E,$E194))/(MAXIFS(AB:AB,$E:$E,$E194)-MINIFS(AB:AB,$E:$E,$E194)),
100*(AB194-MINIFS(AB:AB,$E:$E,$E194))/(MAXIFS(AB:AB,$E:$E,$E194)-MINIFS(AB:AB,$E:$E,$E194))))</f>
        <v/>
      </c>
      <c r="CR194" s="232" t="str">
        <f t="array" ref="CR194">IF(AC194="","",
IF(INDEX(Settings!$H:$H,MATCH(CR$1,Settings!$G:$G,0))=TRUE,
100-100*(AC194-MINIFS(AC:AC,$E:$E,$E194))/(MAXIFS(AC:AC,$E:$E,$E194)-MINIFS(AC:AC,$E:$E,$E194)),
100*(AC194-MINIFS(AC:AC,$E:$E,$E194))/(MAXIFS(AC:AC,$E:$E,$E194)-MINIFS(AC:AC,$E:$E,$E194))))</f>
        <v/>
      </c>
      <c r="CS194" s="232" t="str">
        <f t="array" ref="CS194">IF(AD194="","",
IF(INDEX(Settings!$H:$H,MATCH(CS$1,Settings!$G:$G,0))=TRUE,
100-100*(AD194-MINIFS(AD:AD,$E:$E,$E194))/(MAXIFS(AD:AD,$E:$E,$E194)-MINIFS(AD:AD,$E:$E,$E194)),
100*(AD194-MINIFS(AD:AD,$E:$E,$E194))/(MAXIFS(AD:AD,$E:$E,$E194)-MINIFS(AD:AD,$E:$E,$E194))))</f>
        <v/>
      </c>
      <c r="CT194" s="232" t="str">
        <f t="array" ref="CT194">IF(AE194="","",
IF(INDEX(Settings!$H:$H,MATCH(CT$1,Settings!$G:$G,0))=TRUE,
100-100*(AE194-MINIFS(AE:AE,$E:$E,$E194))/(MAXIFS(AE:AE,$E:$E,$E194)-MINIFS(AE:AE,$E:$E,$E194)),
100*(AE194-MINIFS(AE:AE,$E:$E,$E194))/(MAXIFS(AE:AE,$E:$E,$E194)-MINIFS(AE:AE,$E:$E,$E194))))</f>
        <v/>
      </c>
      <c r="CU194" s="232" t="str">
        <f t="array" ref="CU194">IF(AF194="","",
IF(INDEX(Settings!$H:$H,MATCH(CU$1,Settings!$G:$G,0))=TRUE,
100-100*(AF194-MINIFS(AF:AF,$E:$E,$E194))/(MAXIFS(AF:AF,$E:$E,$E194)-MINIFS(AF:AF,$E:$E,$E194)),
100*(AF194-MINIFS(AF:AF,$E:$E,$E194))/(MAXIFS(AF:AF,$E:$E,$E194)-MINIFS(AF:AF,$E:$E,$E194))))</f>
        <v/>
      </c>
      <c r="CV194" s="232" t="str">
        <f t="array" ref="CV194">IF(AG194="","",
IF(INDEX(Settings!$H:$H,MATCH(CV$1,Settings!$G:$G,0))=TRUE,
100-100*(AG194-MINIFS(AG:AG,$E:$E,$E194))/(MAXIFS(AG:AG,$E:$E,$E194)-MINIFS(AG:AG,$E:$E,$E194)),
100*(AG194-MINIFS(AG:AG,$E:$E,$E194))/(MAXIFS(AG:AG,$E:$E,$E194)-MINIFS(AG:AG,$E:$E,$E194))))</f>
        <v/>
      </c>
      <c r="CW194" s="232" t="str">
        <f t="array" ref="CW194">IF(AH194="","",
IF(INDEX(Settings!$H:$H,MATCH(CW$1,Settings!$G:$G,0))=TRUE,
100-100*(AH194-MINIFS(AH:AH,$E:$E,$E194))/(MAXIFS(AH:AH,$E:$E,$E194)-MINIFS(AH:AH,$E:$E,$E194)),
100*(AH194-MINIFS(AH:AH,$E:$E,$E194))/(MAXIFS(AH:AH,$E:$E,$E194)-MINIFS(AH:AH,$E:$E,$E194))))</f>
        <v/>
      </c>
      <c r="CX194" s="232" t="str">
        <f t="array" ref="CX194">IF(AI194="","",
IF(INDEX(Settings!$H:$H,MATCH(CX$1,Settings!$G:$G,0))=TRUE,
100-100*(AI194-MINIFS(AI:AI,$E:$E,$E194))/(MAXIFS(AI:AI,$E:$E,$E194)-MINIFS(AI:AI,$E:$E,$E194)),
100*(AI194-MINIFS(AI:AI,$E:$E,$E194))/(MAXIFS(AI:AI,$E:$E,$E194)-MINIFS(AI:AI,$E:$E,$E194))))</f>
        <v/>
      </c>
      <c r="CY194" s="232" t="str">
        <f t="array" ref="CY194">IF(AJ194="","",
IF(INDEX(Settings!$H:$H,MATCH(CY$1,Settings!$G:$G,0))=TRUE,
100-100*(AJ194-MINIFS(AJ:AJ,$E:$E,$E194))/(MAXIFS(AJ:AJ,$E:$E,$E194)-MINIFS(AJ:AJ,$E:$E,$E194)),
100*(AJ194-MINIFS(AJ:AJ,$E:$E,$E194))/(MAXIFS(AJ:AJ,$E:$E,$E194)-MINIFS(AJ:AJ,$E:$E,$E194))))</f>
        <v/>
      </c>
      <c r="CZ194" s="232" t="str">
        <f t="array" ref="CZ194">IF(AK194="","",
IF(INDEX(Settings!$H:$H,MATCH(CZ$1,Settings!$G:$G,0))=TRUE,
100-100*(AK194-MINIFS(AK:AK,$E:$E,$E194))/(MAXIFS(AK:AK,$E:$E,$E194)-MINIFS(AK:AK,$E:$E,$E194)),
100*(AK194-MINIFS(AK:AK,$E:$E,$E194))/(MAXIFS(AK:AK,$E:$E,$E194)-MINIFS(AK:AK,$E:$E,$E194))))</f>
        <v/>
      </c>
      <c r="DA194" s="232" t="str">
        <f t="array" ref="DA194">IF(AL194="","",
IF(INDEX(Settings!$H:$H,MATCH(DA$1,Settings!$G:$G,0))=TRUE,
100-100*(AL194-MINIFS(AL:AL,$E:$E,$E194))/(MAXIFS(AL:AL,$E:$E,$E194)-MINIFS(AL:AL,$E:$E,$E194)),
100*(AL194-MINIFS(AL:AL,$E:$E,$E194))/(MAXIFS(AL:AL,$E:$E,$E194)-MINIFS(AL:AL,$E:$E,$E194))))</f>
        <v/>
      </c>
      <c r="DB194" s="232" t="str">
        <f t="array" ref="DB194">IF(AM194="","",
IF(INDEX(Settings!$H:$H,MATCH(DB$1,Settings!$G:$G,0))=TRUE,
100-100*(AM194-MINIFS(AM:AM,$E:$E,$E194))/(MAXIFS(AM:AM,$E:$E,$E194)-MINIFS(AM:AM,$E:$E,$E194)),
100*(AM194-MINIFS(AM:AM,$E:$E,$E194))/(MAXIFS(AM:AM,$E:$E,$E194)-MINIFS(AM:AM,$E:$E,$E194))))</f>
        <v/>
      </c>
      <c r="DC194" s="232" t="str">
        <f t="array" ref="DC194">IF(AN194="","",
IF(INDEX(Settings!$H:$H,MATCH(DC$1,Settings!$G:$G,0))=TRUE,
100-100*(AN194-MINIFS(AN:AN,$E:$E,$E194))/(MAXIFS(AN:AN,$E:$E,$E194)-MINIFS(AN:AN,$E:$E,$E194)),
100*(AN194-MINIFS(AN:AN,$E:$E,$E194))/(MAXIFS(AN:AN,$E:$E,$E194)-MINIFS(AN:AN,$E:$E,$E194))))</f>
        <v/>
      </c>
      <c r="DD194" s="232" t="str">
        <f t="array" ref="DD194">IF(AO194="","",
IF(INDEX(Settings!$H:$H,MATCH(DD$1,Settings!$G:$G,0))=TRUE,
100-100*(AO194-MINIFS(AO:AO,$E:$E,$E194))/(MAXIFS(AO:AO,$E:$E,$E194)-MINIFS(AO:AO,$E:$E,$E194)),
100*(AO194-MINIFS(AO:AO,$E:$E,$E194))/(MAXIFS(AO:AO,$E:$E,$E194)-MINIFS(AO:AO,$E:$E,$E194))))</f>
        <v/>
      </c>
      <c r="DE194" s="232" t="str">
        <f t="array" ref="DE194">IF(AP194="","",
IF(INDEX(Settings!$H:$H,MATCH(DE$1,Settings!$G:$G,0))=TRUE,
100-100*(AP194-MINIFS(AP:AP,$E:$E,$E194))/(MAXIFS(AP:AP,$E:$E,$E194)-MINIFS(AP:AP,$E:$E,$E194)),
100*(AP194-MINIFS(AP:AP,$E:$E,$E194))/(MAXIFS(AP:AP,$E:$E,$E194)-MINIFS(AP:AP,$E:$E,$E194))))</f>
        <v/>
      </c>
      <c r="DF194" s="232" t="str">
        <f t="array" ref="DF194">IF(AQ194="","",
IF(INDEX(Settings!$H:$H,MATCH(DF$1,Settings!$G:$G,0))=TRUE,
100-100*(AQ194-MINIFS(AQ:AQ,$E:$E,$E194))/(MAXIFS(AQ:AQ,$E:$E,$E194)-MINIFS(AQ:AQ,$E:$E,$E194)),
100*(AQ194-MINIFS(AQ:AQ,$E:$E,$E194))/(MAXIFS(AQ:AQ,$E:$E,$E194)-MINIFS(AQ:AQ,$E:$E,$E194))))</f>
        <v/>
      </c>
      <c r="DG194" s="232" t="str">
        <f t="array" ref="DG194">IF(AR194="","",
IF(INDEX(Settings!$H:$H,MATCH(DG$1,Settings!$G:$G,0))=TRUE,
100-100*(AR194-MINIFS(AR:AR,$E:$E,$E194))/(MAXIFS(AR:AR,$E:$E,$E194)-MINIFS(AR:AR,$E:$E,$E194)),
100*(AR194-MINIFS(AR:AR,$E:$E,$E194))/(MAXIFS(AR:AR,$E:$E,$E194)-MINIFS(AR:AR,$E:$E,$E194))))</f>
        <v/>
      </c>
      <c r="DH194" s="232" t="str">
        <f t="array" ref="DH194">IF(AS194="","",
IF(INDEX(Settings!$H:$H,MATCH(DH$1,Settings!$G:$G,0))=TRUE,
100-100*(AS194-MINIFS(AS:AS,$E:$E,$E194))/(MAXIFS(AS:AS,$E:$E,$E194)-MINIFS(AS:AS,$E:$E,$E194)),
100*(AS194-MINIFS(AS:AS,$E:$E,$E194))/(MAXIFS(AS:AS,$E:$E,$E194)-MINIFS(AS:AS,$E:$E,$E194))))</f>
        <v/>
      </c>
      <c r="DI194" s="232" t="str">
        <f t="array" ref="DI194">IF(AT194="","",
IF(INDEX(Settings!$H:$H,MATCH(DI$1,Settings!$G:$G,0))=TRUE,
100-100*(AT194-MINIFS(AT:AT,$E:$E,$E194))/(MAXIFS(AT:AT,$E:$E,$E194)-MINIFS(AT:AT,$E:$E,$E194)),
100*(AT194-MINIFS(AT:AT,$E:$E,$E194))/(MAXIFS(AT:AT,$E:$E,$E194)-MINIFS(AT:AT,$E:$E,$E194))))</f>
        <v/>
      </c>
      <c r="DJ194" s="232" t="str">
        <f t="array" ref="DJ194">IF(AU194="","",
IF(INDEX(Settings!$H:$H,MATCH(DJ$1,Settings!$G:$G,0))=TRUE,
100-100*(AU194-MINIFS(AU:AU,$E:$E,$E194))/(MAXIFS(AU:AU,$E:$E,$E194)-MINIFS(AU:AU,$E:$E,$E194)),
100*(AU194-MINIFS(AU:AU,$E:$E,$E194))/(MAXIFS(AU:AU,$E:$E,$E194)-MINIFS(AU:AU,$E:$E,$E194))))</f>
        <v/>
      </c>
      <c r="DK194" s="232" t="str">
        <f t="array" ref="DK194">IF(AV194="","",
IF(INDEX(Settings!$H:$H,MATCH(DK$1,Settings!$G:$G,0))=TRUE,
100-100*(AV194-MINIFS(AV:AV,$E:$E,$E194))/(MAXIFS(AV:AV,$E:$E,$E194)-MINIFS(AV:AV,$E:$E,$E194)),
100*(AV194-MINIFS(AV:AV,$E:$E,$E194))/(MAXIFS(AV:AV,$E:$E,$E194)-MINIFS(AV:AV,$E:$E,$E194))))</f>
        <v/>
      </c>
      <c r="DL194" s="232" t="str">
        <f t="array" ref="DL194">IF(AW194="","",
IF(INDEX(Settings!$H:$H,MATCH(DL$1,Settings!$G:$G,0))=TRUE,
100-100*(AW194-MINIFS(AW:AW,$E:$E,$E194))/(MAXIFS(AW:AW,$E:$E,$E194)-MINIFS(AW:AW,$E:$E,$E194)),
100*(AW194-MINIFS(AW:AW,$E:$E,$E194))/(MAXIFS(AW:AW,$E:$E,$E194)-MINIFS(AW:AW,$E:$E,$E194))))</f>
        <v/>
      </c>
      <c r="DM194" s="232" t="str">
        <f t="array" ref="DM194">IF(AX194="","",
IF(INDEX(Settings!$H:$H,MATCH(DM$1,Settings!$G:$G,0))=TRUE,
100-100*(AX194-MINIFS(AX:AX,$E:$E,$E194))/(MAXIFS(AX:AX,$E:$E,$E194)-MINIFS(AX:AX,$E:$E,$E194)),
100*(AX194-MINIFS(AX:AX,$E:$E,$E194))/(MAXIFS(AX:AX,$E:$E,$E194)-MINIFS(AX:AX,$E:$E,$E194))))</f>
        <v/>
      </c>
      <c r="DN194" s="232" t="str">
        <f t="array" ref="DN194">IF(AY194="","",
IF(INDEX(Settings!$H:$H,MATCH(DN$1,Settings!$G:$G,0))=TRUE,
100-100*(AY194-MINIFS(AY:AY,$E:$E,$E194))/(MAXIFS(AY:AY,$E:$E,$E194)-MINIFS(AY:AY,$E:$E,$E194)),
100*(AY194-MINIFS(AY:AY,$E:$E,$E194))/(MAXIFS(AY:AY,$E:$E,$E194)-MINIFS(AY:AY,$E:$E,$E194))))</f>
        <v/>
      </c>
      <c r="DO194" s="232" t="str">
        <f t="array" ref="DO194">IF(AZ194="","",
IF(INDEX(Settings!$H:$H,MATCH(DO$1,Settings!$G:$G,0))=TRUE,
100-100*(AZ194-MINIFS(AZ:AZ,$E:$E,$E194))/(MAXIFS(AZ:AZ,$E:$E,$E194)-MINIFS(AZ:AZ,$E:$E,$E194)),
100*(AZ194-MINIFS(AZ:AZ,$E:$E,$E194))/(MAXIFS(AZ:AZ,$E:$E,$E194)-MINIFS(AZ:AZ,$E:$E,$E194))))</f>
        <v/>
      </c>
      <c r="DP194" s="232" t="str">
        <f t="array" ref="DP194">IF(BA194="","",
IF(INDEX(Settings!$H:$H,MATCH(DP$1,Settings!$G:$G,0))=TRUE,
100-100*(BA194-MINIFS(BA:BA,$E:$E,$E194))/(MAXIFS(BA:BA,$E:$E,$E194)-MINIFS(BA:BA,$E:$E,$E194)),
100*(BA194-MINIFS(BA:BA,$E:$E,$E194))/(MAXIFS(BA:BA,$E:$E,$E194)-MINIFS(BA:BA,$E:$E,$E194))))</f>
        <v/>
      </c>
      <c r="DQ194" s="232" t="str">
        <f t="array" ref="DQ194">IF(BB194="","",
IF(INDEX(Settings!$H:$H,MATCH(DQ$1,Settings!$G:$G,0))=TRUE,
100-100*(BB194-MINIFS(BB:BB,$E:$E,$E194))/(MAXIFS(BB:BB,$E:$E,$E194)-MINIFS(BB:BB,$E:$E,$E194)),
100*(BB194-MINIFS(BB:BB,$E:$E,$E194))/(MAXIFS(BB:BB,$E:$E,$E194)-MINIFS(BB:BB,$E:$E,$E194))))</f>
        <v/>
      </c>
      <c r="DR194" s="232" t="str">
        <f t="array" ref="DR194">IF(BC194="","",
IF(INDEX(Settings!$H:$H,MATCH(DR$1,Settings!$G:$G,0))=TRUE,
100-100*(BC194-MINIFS(BC:BC,$E:$E,$E194))/(MAXIFS(BC:BC,$E:$E,$E194)-MINIFS(BC:BC,$E:$E,$E194)),
100*(BC194-MINIFS(BC:BC,$E:$E,$E194))/(MAXIFS(BC:BC,$E:$E,$E194)-MINIFS(BC:BC,$E:$E,$E194))))</f>
        <v/>
      </c>
      <c r="DS194" s="232" t="str">
        <f t="array" ref="DS194">IF(BD194="","",
IF(INDEX(Settings!$H:$H,MATCH(DS$1,Settings!$G:$G,0))=TRUE,
100-100*(BD194-MINIFS(BD:BD,$E:$E,$E194))/(MAXIFS(BD:BD,$E:$E,$E194)-MINIFS(BD:BD,$E:$E,$E194)),
100*(BD194-MINIFS(BD:BD,$E:$E,$E194))/(MAXIFS(BD:BD,$E:$E,$E194)-MINIFS(BD:BD,$E:$E,$E194))))</f>
        <v/>
      </c>
      <c r="DT194" s="232" t="str">
        <f t="array" ref="DT194">IF(BE194="","",
IF(INDEX(Settings!$H:$H,MATCH(DT$1,Settings!$G:$G,0))=TRUE,
100-100*(BE194-MINIFS(BE:BE,$E:$E,$E194))/(MAXIFS(BE:BE,$E:$E,$E194)-MINIFS(BE:BE,$E:$E,$E194)),
100*(BE194-MINIFS(BE:BE,$E:$E,$E194))/(MAXIFS(BE:BE,$E:$E,$E194)-MINIFS(BE:BE,$E:$E,$E194))))</f>
        <v/>
      </c>
      <c r="DU194" s="232" t="str">
        <f t="array" ref="DU194">IF(BF194="","",
IF(INDEX(Settings!$H:$H,MATCH(DU$1,Settings!$G:$G,0))=TRUE,
100-100*(BF194-MINIFS(BF:BF,$E:$E,$E194))/(MAXIFS(BF:BF,$E:$E,$E194)-MINIFS(BF:BF,$E:$E,$E194)),
100*(BF194-MINIFS(BF:BF,$E:$E,$E194))/(MAXIFS(BF:BF,$E:$E,$E194)-MINIFS(BF:BF,$E:$E,$E194))))</f>
        <v/>
      </c>
      <c r="DV194" s="232" t="str">
        <f t="array" ref="DV194">IF(BG194="","",
IF(INDEX(Settings!$H:$H,MATCH(DV$1,Settings!$G:$G,0))=TRUE,
100-100*(BG194-MINIFS(BG:BG,$E:$E,$E194))/(MAXIFS(BG:BG,$E:$E,$E194)-MINIFS(BG:BG,$E:$E,$E194)),
100*(BG194-MINIFS(BG:BG,$E:$E,$E194))/(MAXIFS(BG:BG,$E:$E,$E194)-MINIFS(BG:BG,$E:$E,$E194))))</f>
        <v/>
      </c>
      <c r="DW194" s="232" t="str">
        <f t="array" ref="DW194">IF(BH194="","",
IF(INDEX(Settings!$H:$H,MATCH(DW$1,Settings!$G:$G,0))=TRUE,
100-100*(BH194-MINIFS(BH:BH,$E:$E,$E194))/(MAXIFS(BH:BH,$E:$E,$E194)-MINIFS(BH:BH,$E:$E,$E194)),
100*(BH194-MINIFS(BH:BH,$E:$E,$E194))/(MAXIFS(BH:BH,$E:$E,$E194)-MINIFS(BH:BH,$E:$E,$E194))))</f>
        <v/>
      </c>
      <c r="DX194" s="232" t="str">
        <f t="array" ref="DX194">IF(BI194="","",
IF(INDEX(Settings!$H:$H,MATCH(DX$1,Settings!$G:$G,0))=TRUE,
100-100*(BI194-MINIFS(BI:BI,$E:$E,$E194))/(MAXIFS(BI:BI,$E:$E,$E194)-MINIFS(BI:BI,$E:$E,$E194)),
100*(BI194-MINIFS(BI:BI,$E:$E,$E194))/(MAXIFS(BI:BI,$E:$E,$E194)-MINIFS(BI:BI,$E:$E,$E194))))</f>
        <v/>
      </c>
      <c r="DY194" s="232" t="str">
        <f t="array" ref="DY194">IF(BJ194="","",
IF(INDEX(Settings!$H:$H,MATCH(DY$1,Settings!$G:$G,0))=TRUE,
100-100*(BJ194-MINIFS(BJ:BJ,$E:$E,$E194))/(MAXIFS(BJ:BJ,$E:$E,$E194)-MINIFS(BJ:BJ,$E:$E,$E194)),
100*(BJ194-MINIFS(BJ:BJ,$E:$E,$E194))/(MAXIFS(BJ:BJ,$E:$E,$E194)-MINIFS(BJ:BJ,$E:$E,$E194))))</f>
        <v/>
      </c>
      <c r="DZ194" s="234"/>
      <c r="EA194" s="234"/>
      <c r="EB194" s="234" t="str">
        <f t="shared" si="8"/>
        <v/>
      </c>
      <c r="EC194" s="234" t="str">
        <f t="shared" si="9"/>
        <v/>
      </c>
      <c r="ED194" s="234" t="str">
        <f t="shared" si="10"/>
        <v/>
      </c>
      <c r="EE194" s="234" t="str">
        <f t="shared" si="11"/>
        <v/>
      </c>
      <c r="EF194" s="234" t="str">
        <f t="shared" si="12"/>
        <v/>
      </c>
      <c r="EG194" s="234" t="str">
        <f t="shared" si="13"/>
        <v/>
      </c>
      <c r="EH194" s="234"/>
      <c r="EI194" s="234"/>
      <c r="EJ194" s="234"/>
      <c r="EK194" s="234"/>
      <c r="EL194" s="234"/>
      <c r="EM194" s="234"/>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3" t="str">
        <f t="shared" si="14"/>
        <v/>
      </c>
      <c r="N195" s="49"/>
      <c r="O195" s="49"/>
      <c r="P195" s="49"/>
      <c r="Q195" s="49"/>
      <c r="R195" s="49"/>
      <c r="S195" s="222" t="str">
        <f>IFERROR(VLOOKUP(AF195, 'YOYO IR Scores'!A:C, 3, FALSE), "")
</f>
        <v/>
      </c>
      <c r="T195" s="49"/>
      <c r="U195" s="49"/>
      <c r="V195" s="49"/>
      <c r="W195" s="49"/>
      <c r="X195" s="224" t="str">
        <f t="shared" si="4"/>
        <v/>
      </c>
      <c r="Y195" s="225" t="str">
        <f t="shared" si="5"/>
        <v/>
      </c>
      <c r="Z195" s="225" t="str">
        <f t="shared" si="6"/>
        <v/>
      </c>
      <c r="AA195" s="224" t="str">
        <f t="shared" si="7"/>
        <v/>
      </c>
      <c r="AB195" s="223"/>
      <c r="AC195" s="223"/>
      <c r="AD195" s="223"/>
      <c r="AE195" s="223" t="str">
        <f>IFERROR(VLOOKUP(AF195, 'YOYO IR Scores'!A:C, 2, FALSE), "")</f>
        <v/>
      </c>
      <c r="AF195" s="223"/>
      <c r="AG195" s="223"/>
      <c r="AH195" s="223"/>
      <c r="AI195" s="223"/>
      <c r="AJ195" s="223"/>
      <c r="AK195" s="223"/>
      <c r="AL195" s="223"/>
      <c r="AM195" s="223"/>
      <c r="AN195" s="223"/>
      <c r="AO195" s="223"/>
      <c r="AP195" s="223"/>
      <c r="AQ195" s="223"/>
      <c r="AR195" s="223"/>
      <c r="AS195" s="223"/>
      <c r="AT195" s="223"/>
      <c r="AU195" s="223"/>
      <c r="AV195" s="223"/>
      <c r="AW195" s="223"/>
      <c r="AX195" s="223"/>
      <c r="AY195" s="223"/>
      <c r="AZ195" s="223"/>
      <c r="BA195" s="223"/>
      <c r="BB195" s="223"/>
      <c r="BC195" s="223"/>
      <c r="BD195" s="223"/>
      <c r="BE195" s="223"/>
      <c r="BF195" s="223"/>
      <c r="BG195" s="223"/>
      <c r="BH195" s="223"/>
      <c r="BI195" s="223"/>
      <c r="BJ195" s="223"/>
      <c r="BK195" s="223" t="str">
        <f t="array" ref="BK195">IF(J195="","",
IF(INDEX(Settings!$H:$H,MATCH(BY$1,Settings!$G:$G,0))=TRUE,
100-100*(J195-MIN(J:J))/(MAX(J:J)-MIN(J:J)),
100*(J195-MIN(J:J))/(MAX(J:J)-MIN(J:J))))</f>
        <v/>
      </c>
      <c r="BL195" s="223" t="str">
        <f t="array" ref="BL195">IF(J195="","",
IF(INDEX(Settings!$H:$H,MATCH(BY$1,Settings!$G:$G,0))=TRUE,
100-100*(J195-MINIFS(J:J,$E:$E,$E195))/(MAXIFS(J:J,$E:$E,$E195)-MINIFS(J:J,$E:$E,$E195)),
100*(J195-MINIFS(J:J,$E:$E,$E195))/(MAXIFS(J:J,$E:$E,$E195)-MINIFS(J:J,$E:$E,$E195))))</f>
        <v/>
      </c>
      <c r="BM195" s="223"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4" t="str">
        <f t="array" ref="BQ195">IF(J195="","",
IF(INDEX(Settings!$H:$H,MATCH(BY$1,Settings!$G:$G,0))=TRUE,
-1*(J195-AVERAGE(J:J))/STDEV(J:J),
(J195-AVERAGE(J:J))/STDEV(J:J)))</f>
        <v/>
      </c>
      <c r="BR195" s="224" t="str">
        <f>IFERROR(__xludf.DUMMYFUNCTION("IF(J195="""","""",
IF(INDEX(Settings!$H:$H,MATCH(BY$1,Settings!$G:$G,0))=TRUE,
-1*(J195-AVERAGEIFS(J:J,$E:$E,$E195))/STDEV(FILTER(J:J,$E:$E=$E195)),
(J195-AVERAGEIFS(J:J,$E:$E,$E195))/STDEV(FILTER(J:J,$E:$E=$E195))))"),"")</f>
        <v/>
      </c>
      <c r="BS195" s="224"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3" t="str">
        <f t="array" ref="BY195">IF(J195="","",
IF(INDEX(Settings!$H:$H,MATCH(BY$1,Settings!$G:$G,0))=TRUE,
100-100*(J195-MINIFS(J:J,$E:$E,$E195))/(MAXIFS(J:J,$E:$E,$E195)-MINIFS(J:J,$E:$E,$E195)),
100*(J195-MINIFS(J:J,$E:$E,$E195))/(MAXIFS(J:J,$E:$E,$E195)-MINIFS(J:J,$E:$E,$E195))))</f>
        <v/>
      </c>
      <c r="BZ195" s="223" t="str">
        <f t="array" ref="BZ195">IF(K195="","",
IF(INDEX(Settings!$H:$H,MATCH(BZ$1,Settings!$G:$G,0))=TRUE,
100-100*(K195-MINIFS(K:K,$E:$E,$E195))/(MAXIFS(K:K,$E:$E,$E195)-MINIFS(K:K,$E:$E,$E195)),
100*(K195-MINIFS(K:K,$E:$E,$E195))/(MAXIFS(K:K,$E:$E,$E195)-MINIFS(K:K,$E:$E,$E195))))</f>
        <v/>
      </c>
      <c r="CA195" s="223" t="str">
        <f t="array" ref="CA195">IF(L195="","",
IF(INDEX(Settings!$H:$H,MATCH(CA$1,Settings!$G:$G,0))=TRUE,
100-100*(L195-MINIFS(L:L,$E:$E,$E195))/(MAXIFS(L:L,$E:$E,$E195)-MINIFS(L:L,$E:$E,$E195)),
100*(L195-MINIFS(L:L,$E:$E,$E195))/(MAXIFS(L:L,$E:$E,$E195)-MINIFS(L:L,$E:$E,$E195))))</f>
        <v/>
      </c>
      <c r="CB195" s="223" t="str">
        <f t="array" ref="CB195">IF(M195="","",
IF(INDEX(Settings!$H:$H,MATCH(CB$1,Settings!$G:$G,0))=TRUE,
100-100*(M195-MINIFS(M:M,$E:$E,$E195))/(MAXIFS(M:M,$E:$E,$E195)-MINIFS(M:M,$E:$E,$E195)),
100*(M195-MINIFS(M:M,$E:$E,$E195))/(MAXIFS(M:M,$E:$E,$E195)-MINIFS(M:M,$E:$E,$E195))))</f>
        <v/>
      </c>
      <c r="CC195" s="223" t="str">
        <f t="array" ref="CC195">IF(N195="","",
IF(INDEX(Settings!$H:$H,MATCH(CC$1,Settings!$G:$G,0))=TRUE,
100-100*(N195-MINIFS(N:N,$E:$E,$E195))/(MAXIFS(N:N,$E:$E,$E195)-MINIFS(N:N,$E:$E,$E195)),
100*(N195-MINIFS(N:N,$E:$E,$E195))/(MAXIFS(N:N,$E:$E,$E195)-MINIFS(N:N,$E:$E,$E195))))</f>
        <v/>
      </c>
      <c r="CD195" s="223" t="str">
        <f t="array" ref="CD195">IF(O195="","",
IF(INDEX(Settings!$H:$H,MATCH(CD$1,Settings!$G:$G,0))=TRUE,
100-100*(O195-MINIFS(O:O,$E:$E,$E195))/(MAXIFS(O:O,$E:$E,$E195)-MINIFS(O:O,$E:$E,$E195)),
100*(O195-MINIFS(O:O,$E:$E,$E195))/(MAXIFS(O:O,$E:$E,$E195)-MINIFS(O:O,$E:$E,$E195))))</f>
        <v/>
      </c>
      <c r="CE195" s="223" t="str">
        <f t="array" ref="CE195">IF(P195="","",
IF(INDEX(Settings!$H:$H,MATCH(CE$1,Settings!$G:$G,0))=TRUE,
100-100*(P195-MINIFS(P:P,$E:$E,$E195))/(MAXIFS(P:P,$E:$E,$E195)-MINIFS(P:P,$E:$E,$E195)),
100*(P195-MINIFS(P:P,$E:$E,$E195))/(MAXIFS(P:P,$E:$E,$E195)-MINIFS(P:P,$E:$E,$E195))))</f>
        <v/>
      </c>
      <c r="CF195" s="223" t="str">
        <f t="array" ref="CF195">IF(Q195="","",
IF(INDEX(Settings!$H:$H,MATCH(CF$1,Settings!$G:$G,0))=TRUE,
100-100*(Q195-MINIFS(Q:Q,$E:$E,$E195))/(MAXIFS(Q:Q,$E:$E,$E195)-MINIFS(Q:Q,$E:$E,$E195)),
100*(Q195-MINIFS(Q:Q,$E:$E,$E195))/(MAXIFS(Q:Q,$E:$E,$E195)-MINIFS(Q:Q,$E:$E,$E195))))</f>
        <v/>
      </c>
      <c r="CG195" s="223" t="str">
        <f t="array" ref="CG195">IF(R195="","",
IF(INDEX(Settings!$H:$H,MATCH(CG$1,Settings!$G:$G,0))=TRUE,
100-100*(R195-MINIFS(R:R,$E:$E,$E195))/(MAXIFS(R:R,$E:$E,$E195)-MINIFS(R:R,$E:$E,$E195)),
100*(R195-MINIFS(R:R,$E:$E,$E195))/(MAXIFS(R:R,$E:$E,$E195)-MINIFS(R:R,$E:$E,$E195))))</f>
        <v/>
      </c>
      <c r="CH195" s="223" t="str">
        <f t="array" ref="CH195">IF(S195="","",
IF(INDEX(Settings!$H:$H,MATCH(CH$1,Settings!$G:$G,0))=TRUE,
100-100*(S195-MINIFS(S:S,$E:$E,$E195))/(MAXIFS(S:S,$E:$E,$E195)-MINIFS(S:S,$E:$E,$E195)),
100*(S195-MINIFS(S:S,$E:$E,$E195))/(MAXIFS(S:S,$E:$E,$E195)-MINIFS(S:S,$E:$E,$E195))))</f>
        <v/>
      </c>
      <c r="CI195" s="223" t="str">
        <f t="array" ref="CI195">IF(T195="","",
IF(INDEX(Settings!$H:$H,MATCH(CI$1,Settings!$G:$G,0))=TRUE,
100-100*(T195-MINIFS(T:T,$E:$E,$E195))/(MAXIFS(T:T,$E:$E,$E195)-MINIFS(T:T,$E:$E,$E195)),
100*(T195-MINIFS(T:T,$E:$E,$E195))/(MAXIFS(T:T,$E:$E,$E195)-MINIFS(T:T,$E:$E,$E195))))</f>
        <v/>
      </c>
      <c r="CJ195" s="223" t="str">
        <f t="array" ref="CJ195">IF(U195="","",
IF(INDEX(Settings!$H:$H,MATCH(CJ$1,Settings!$G:$G,0))=TRUE,
100-100*(U195-MINIFS(U:U,$E:$E,$E195))/(MAXIFS(U:U,$E:$E,$E195)-MINIFS(U:U,$E:$E,$E195)),
100*(U195-MINIFS(U:U,$E:$E,$E195))/(MAXIFS(U:U,$E:$E,$E195)-MINIFS(U:U,$E:$E,$E195))))</f>
        <v/>
      </c>
      <c r="CK195" s="223" t="str">
        <f t="array" ref="CK195">IF(V195="","",
IF(INDEX(Settings!$H:$H,MATCH(CK$1,Settings!$G:$G,0))=TRUE,
100-100*(V195-MINIFS(V:V,$E:$E,$E195))/(MAXIFS(V:V,$E:$E,$E195)-MINIFS(V:V,$E:$E,$E195)),
100*(V195-MINIFS(V:V,$E:$E,$E195))/(MAXIFS(V:V,$E:$E,$E195)-MINIFS(V:V,$E:$E,$E195))))</f>
        <v/>
      </c>
      <c r="CL195" s="223" t="str">
        <f t="array" ref="CL195">IF(W195="","",
IF(INDEX(Settings!$H:$H,MATCH(CL$1,Settings!$G:$G,0))=TRUE,
100-100*(W195-MINIFS(W:W,$E:$E,$E195))/(MAXIFS(W:W,$E:$E,$E195)-MINIFS(W:W,$E:$E,$E195)),
100*(W195-MINIFS(W:W,$E:$E,$E195))/(MAXIFS(W:W,$E:$E,$E195)-MINIFS(W:W,$E:$E,$E195))))</f>
        <v/>
      </c>
      <c r="CM195" s="223" t="str">
        <f t="array" ref="CM195">IF(X195="","",
IF(INDEX(Settings!$H:$H,MATCH(CM$1,Settings!$G:$G,0))=TRUE,
100-100*(X195-MINIFS(X:X,$E:$E,$E195))/(MAXIFS(X:X,$E:$E,$E195)-MINIFS(X:X,$E:$E,$E195)),
100*(X195-MINIFS(X:X,$E:$E,$E195))/(MAXIFS(X:X,$E:$E,$E195)-MINIFS(X:X,$E:$E,$E195))))</f>
        <v/>
      </c>
      <c r="CN195" s="223" t="str">
        <f t="array" ref="CN195">IF(Y195="","",
IF(INDEX(Settings!$H:$H,MATCH(CN$1,Settings!$G:$G,0))=TRUE,
100-100*(Y195-MINIFS(Y:Y,$E:$E,$E195))/(MAXIFS(Y:Y,$E:$E,$E195)-MINIFS(Y:Y,$E:$E,$E195)),
100*(Y195-MINIFS(Y:Y,$E:$E,$E195))/(MAXIFS(Y:Y,$E:$E,$E195)-MINIFS(Y:Y,$E:$E,$E195))))</f>
        <v/>
      </c>
      <c r="CO195" s="223" t="str">
        <f t="array" ref="CO195">IF(Z195="","",
IF(INDEX(Settings!$H:$H,MATCH(CO$1,Settings!$G:$G,0))=TRUE,
100-100*(Z195-MINIFS(Z:Z,$E:$E,$E195))/(MAXIFS(Z:Z,$E:$E,$E195)-MINIFS(Z:Z,$E:$E,$E195)),
100*(Z195-MINIFS(Z:Z,$E:$E,$E195))/(MAXIFS(Z:Z,$E:$E,$E195)-MINIFS(Z:Z,$E:$E,$E195))))</f>
        <v/>
      </c>
      <c r="CP195" s="223" t="str">
        <f t="array" ref="CP195">IF(AA195="","",
IF(INDEX(Settings!$H:$H,MATCH(CP$1,Settings!$G:$G,0))=TRUE,
100-100*(AA195-MINIFS(AA:AA,$E:$E,$E195))/(MAXIFS(AA:AA,$E:$E,$E195)-MINIFS(AA:AA,$E:$E,$E195)),
100*(AA195-MINIFS(AA:AA,$E:$E,$E195))/(MAXIFS(AA:AA,$E:$E,$E195)-MINIFS(AA:AA,$E:$E,$E195))))</f>
        <v/>
      </c>
      <c r="CQ195" s="223" t="str">
        <f t="array" ref="CQ195">IF(AB195="","",
IF(INDEX(Settings!$H:$H,MATCH(CQ$1,Settings!$G:$G,0))=TRUE,
100-100*(AB195-MINIFS(AB:AB,$E:$E,$E195))/(MAXIFS(AB:AB,$E:$E,$E195)-MINIFS(AB:AB,$E:$E,$E195)),
100*(AB195-MINIFS(AB:AB,$E:$E,$E195))/(MAXIFS(AB:AB,$E:$E,$E195)-MINIFS(AB:AB,$E:$E,$E195))))</f>
        <v/>
      </c>
      <c r="CR195" s="223" t="str">
        <f t="array" ref="CR195">IF(AC195="","",
IF(INDEX(Settings!$H:$H,MATCH(CR$1,Settings!$G:$G,0))=TRUE,
100-100*(AC195-MINIFS(AC:AC,$E:$E,$E195))/(MAXIFS(AC:AC,$E:$E,$E195)-MINIFS(AC:AC,$E:$E,$E195)),
100*(AC195-MINIFS(AC:AC,$E:$E,$E195))/(MAXIFS(AC:AC,$E:$E,$E195)-MINIFS(AC:AC,$E:$E,$E195))))</f>
        <v/>
      </c>
      <c r="CS195" s="223" t="str">
        <f t="array" ref="CS195">IF(AD195="","",
IF(INDEX(Settings!$H:$H,MATCH(CS$1,Settings!$G:$G,0))=TRUE,
100-100*(AD195-MINIFS(AD:AD,$E:$E,$E195))/(MAXIFS(AD:AD,$E:$E,$E195)-MINIFS(AD:AD,$E:$E,$E195)),
100*(AD195-MINIFS(AD:AD,$E:$E,$E195))/(MAXIFS(AD:AD,$E:$E,$E195)-MINIFS(AD:AD,$E:$E,$E195))))</f>
        <v/>
      </c>
      <c r="CT195" s="223" t="str">
        <f t="array" ref="CT195">IF(AE195="","",
IF(INDEX(Settings!$H:$H,MATCH(CT$1,Settings!$G:$G,0))=TRUE,
100-100*(AE195-MINIFS(AE:AE,$E:$E,$E195))/(MAXIFS(AE:AE,$E:$E,$E195)-MINIFS(AE:AE,$E:$E,$E195)),
100*(AE195-MINIFS(AE:AE,$E:$E,$E195))/(MAXIFS(AE:AE,$E:$E,$E195)-MINIFS(AE:AE,$E:$E,$E195))))</f>
        <v/>
      </c>
      <c r="CU195" s="223" t="str">
        <f t="array" ref="CU195">IF(AF195="","",
IF(INDEX(Settings!$H:$H,MATCH(CU$1,Settings!$G:$G,0))=TRUE,
100-100*(AF195-MINIFS(AF:AF,$E:$E,$E195))/(MAXIFS(AF:AF,$E:$E,$E195)-MINIFS(AF:AF,$E:$E,$E195)),
100*(AF195-MINIFS(AF:AF,$E:$E,$E195))/(MAXIFS(AF:AF,$E:$E,$E195)-MINIFS(AF:AF,$E:$E,$E195))))</f>
        <v/>
      </c>
      <c r="CV195" s="223" t="str">
        <f t="array" ref="CV195">IF(AG195="","",
IF(INDEX(Settings!$H:$H,MATCH(CV$1,Settings!$G:$G,0))=TRUE,
100-100*(AG195-MINIFS(AG:AG,$E:$E,$E195))/(MAXIFS(AG:AG,$E:$E,$E195)-MINIFS(AG:AG,$E:$E,$E195)),
100*(AG195-MINIFS(AG:AG,$E:$E,$E195))/(MAXIFS(AG:AG,$E:$E,$E195)-MINIFS(AG:AG,$E:$E,$E195))))</f>
        <v/>
      </c>
      <c r="CW195" s="223" t="str">
        <f t="array" ref="CW195">IF(AH195="","",
IF(INDEX(Settings!$H:$H,MATCH(CW$1,Settings!$G:$G,0))=TRUE,
100-100*(AH195-MINIFS(AH:AH,$E:$E,$E195))/(MAXIFS(AH:AH,$E:$E,$E195)-MINIFS(AH:AH,$E:$E,$E195)),
100*(AH195-MINIFS(AH:AH,$E:$E,$E195))/(MAXIFS(AH:AH,$E:$E,$E195)-MINIFS(AH:AH,$E:$E,$E195))))</f>
        <v/>
      </c>
      <c r="CX195" s="223" t="str">
        <f t="array" ref="CX195">IF(AI195="","",
IF(INDEX(Settings!$H:$H,MATCH(CX$1,Settings!$G:$G,0))=TRUE,
100-100*(AI195-MINIFS(AI:AI,$E:$E,$E195))/(MAXIFS(AI:AI,$E:$E,$E195)-MINIFS(AI:AI,$E:$E,$E195)),
100*(AI195-MINIFS(AI:AI,$E:$E,$E195))/(MAXIFS(AI:AI,$E:$E,$E195)-MINIFS(AI:AI,$E:$E,$E195))))</f>
        <v/>
      </c>
      <c r="CY195" s="223" t="str">
        <f t="array" ref="CY195">IF(AJ195="","",
IF(INDEX(Settings!$H:$H,MATCH(CY$1,Settings!$G:$G,0))=TRUE,
100-100*(AJ195-MINIFS(AJ:AJ,$E:$E,$E195))/(MAXIFS(AJ:AJ,$E:$E,$E195)-MINIFS(AJ:AJ,$E:$E,$E195)),
100*(AJ195-MINIFS(AJ:AJ,$E:$E,$E195))/(MAXIFS(AJ:AJ,$E:$E,$E195)-MINIFS(AJ:AJ,$E:$E,$E195))))</f>
        <v/>
      </c>
      <c r="CZ195" s="223" t="str">
        <f t="array" ref="CZ195">IF(AK195="","",
IF(INDEX(Settings!$H:$H,MATCH(CZ$1,Settings!$G:$G,0))=TRUE,
100-100*(AK195-MINIFS(AK:AK,$E:$E,$E195))/(MAXIFS(AK:AK,$E:$E,$E195)-MINIFS(AK:AK,$E:$E,$E195)),
100*(AK195-MINIFS(AK:AK,$E:$E,$E195))/(MAXIFS(AK:AK,$E:$E,$E195)-MINIFS(AK:AK,$E:$E,$E195))))</f>
        <v/>
      </c>
      <c r="DA195" s="223" t="str">
        <f t="array" ref="DA195">IF(AL195="","",
IF(INDEX(Settings!$H:$H,MATCH(DA$1,Settings!$G:$G,0))=TRUE,
100-100*(AL195-MINIFS(AL:AL,$E:$E,$E195))/(MAXIFS(AL:AL,$E:$E,$E195)-MINIFS(AL:AL,$E:$E,$E195)),
100*(AL195-MINIFS(AL:AL,$E:$E,$E195))/(MAXIFS(AL:AL,$E:$E,$E195)-MINIFS(AL:AL,$E:$E,$E195))))</f>
        <v/>
      </c>
      <c r="DB195" s="223" t="str">
        <f t="array" ref="DB195">IF(AM195="","",
IF(INDEX(Settings!$H:$H,MATCH(DB$1,Settings!$G:$G,0))=TRUE,
100-100*(AM195-MINIFS(AM:AM,$E:$E,$E195))/(MAXIFS(AM:AM,$E:$E,$E195)-MINIFS(AM:AM,$E:$E,$E195)),
100*(AM195-MINIFS(AM:AM,$E:$E,$E195))/(MAXIFS(AM:AM,$E:$E,$E195)-MINIFS(AM:AM,$E:$E,$E195))))</f>
        <v/>
      </c>
      <c r="DC195" s="223" t="str">
        <f t="array" ref="DC195">IF(AN195="","",
IF(INDEX(Settings!$H:$H,MATCH(DC$1,Settings!$G:$G,0))=TRUE,
100-100*(AN195-MINIFS(AN:AN,$E:$E,$E195))/(MAXIFS(AN:AN,$E:$E,$E195)-MINIFS(AN:AN,$E:$E,$E195)),
100*(AN195-MINIFS(AN:AN,$E:$E,$E195))/(MAXIFS(AN:AN,$E:$E,$E195)-MINIFS(AN:AN,$E:$E,$E195))))</f>
        <v/>
      </c>
      <c r="DD195" s="223" t="str">
        <f t="array" ref="DD195">IF(AO195="","",
IF(INDEX(Settings!$H:$H,MATCH(DD$1,Settings!$G:$G,0))=TRUE,
100-100*(AO195-MINIFS(AO:AO,$E:$E,$E195))/(MAXIFS(AO:AO,$E:$E,$E195)-MINIFS(AO:AO,$E:$E,$E195)),
100*(AO195-MINIFS(AO:AO,$E:$E,$E195))/(MAXIFS(AO:AO,$E:$E,$E195)-MINIFS(AO:AO,$E:$E,$E195))))</f>
        <v/>
      </c>
      <c r="DE195" s="223" t="str">
        <f t="array" ref="DE195">IF(AP195="","",
IF(INDEX(Settings!$H:$H,MATCH(DE$1,Settings!$G:$G,0))=TRUE,
100-100*(AP195-MINIFS(AP:AP,$E:$E,$E195))/(MAXIFS(AP:AP,$E:$E,$E195)-MINIFS(AP:AP,$E:$E,$E195)),
100*(AP195-MINIFS(AP:AP,$E:$E,$E195))/(MAXIFS(AP:AP,$E:$E,$E195)-MINIFS(AP:AP,$E:$E,$E195))))</f>
        <v/>
      </c>
      <c r="DF195" s="223" t="str">
        <f t="array" ref="DF195">IF(AQ195="","",
IF(INDEX(Settings!$H:$H,MATCH(DF$1,Settings!$G:$G,0))=TRUE,
100-100*(AQ195-MINIFS(AQ:AQ,$E:$E,$E195))/(MAXIFS(AQ:AQ,$E:$E,$E195)-MINIFS(AQ:AQ,$E:$E,$E195)),
100*(AQ195-MINIFS(AQ:AQ,$E:$E,$E195))/(MAXIFS(AQ:AQ,$E:$E,$E195)-MINIFS(AQ:AQ,$E:$E,$E195))))</f>
        <v/>
      </c>
      <c r="DG195" s="223" t="str">
        <f t="array" ref="DG195">IF(AR195="","",
IF(INDEX(Settings!$H:$H,MATCH(DG$1,Settings!$G:$G,0))=TRUE,
100-100*(AR195-MINIFS(AR:AR,$E:$E,$E195))/(MAXIFS(AR:AR,$E:$E,$E195)-MINIFS(AR:AR,$E:$E,$E195)),
100*(AR195-MINIFS(AR:AR,$E:$E,$E195))/(MAXIFS(AR:AR,$E:$E,$E195)-MINIFS(AR:AR,$E:$E,$E195))))</f>
        <v/>
      </c>
      <c r="DH195" s="223" t="str">
        <f t="array" ref="DH195">IF(AS195="","",
IF(INDEX(Settings!$H:$H,MATCH(DH$1,Settings!$G:$G,0))=TRUE,
100-100*(AS195-MINIFS(AS:AS,$E:$E,$E195))/(MAXIFS(AS:AS,$E:$E,$E195)-MINIFS(AS:AS,$E:$E,$E195)),
100*(AS195-MINIFS(AS:AS,$E:$E,$E195))/(MAXIFS(AS:AS,$E:$E,$E195)-MINIFS(AS:AS,$E:$E,$E195))))</f>
        <v/>
      </c>
      <c r="DI195" s="223" t="str">
        <f t="array" ref="DI195">IF(AT195="","",
IF(INDEX(Settings!$H:$H,MATCH(DI$1,Settings!$G:$G,0))=TRUE,
100-100*(AT195-MINIFS(AT:AT,$E:$E,$E195))/(MAXIFS(AT:AT,$E:$E,$E195)-MINIFS(AT:AT,$E:$E,$E195)),
100*(AT195-MINIFS(AT:AT,$E:$E,$E195))/(MAXIFS(AT:AT,$E:$E,$E195)-MINIFS(AT:AT,$E:$E,$E195))))</f>
        <v/>
      </c>
      <c r="DJ195" s="223" t="str">
        <f t="array" ref="DJ195">IF(AU195="","",
IF(INDEX(Settings!$H:$H,MATCH(DJ$1,Settings!$G:$G,0))=TRUE,
100-100*(AU195-MINIFS(AU:AU,$E:$E,$E195))/(MAXIFS(AU:AU,$E:$E,$E195)-MINIFS(AU:AU,$E:$E,$E195)),
100*(AU195-MINIFS(AU:AU,$E:$E,$E195))/(MAXIFS(AU:AU,$E:$E,$E195)-MINIFS(AU:AU,$E:$E,$E195))))</f>
        <v/>
      </c>
      <c r="DK195" s="223" t="str">
        <f t="array" ref="DK195">IF(AV195="","",
IF(INDEX(Settings!$H:$H,MATCH(DK$1,Settings!$G:$G,0))=TRUE,
100-100*(AV195-MINIFS(AV:AV,$E:$E,$E195))/(MAXIFS(AV:AV,$E:$E,$E195)-MINIFS(AV:AV,$E:$E,$E195)),
100*(AV195-MINIFS(AV:AV,$E:$E,$E195))/(MAXIFS(AV:AV,$E:$E,$E195)-MINIFS(AV:AV,$E:$E,$E195))))</f>
        <v/>
      </c>
      <c r="DL195" s="223" t="str">
        <f t="array" ref="DL195">IF(AW195="","",
IF(INDEX(Settings!$H:$H,MATCH(DL$1,Settings!$G:$G,0))=TRUE,
100-100*(AW195-MINIFS(AW:AW,$E:$E,$E195))/(MAXIFS(AW:AW,$E:$E,$E195)-MINIFS(AW:AW,$E:$E,$E195)),
100*(AW195-MINIFS(AW:AW,$E:$E,$E195))/(MAXIFS(AW:AW,$E:$E,$E195)-MINIFS(AW:AW,$E:$E,$E195))))</f>
        <v/>
      </c>
      <c r="DM195" s="223" t="str">
        <f t="array" ref="DM195">IF(AX195="","",
IF(INDEX(Settings!$H:$H,MATCH(DM$1,Settings!$G:$G,0))=TRUE,
100-100*(AX195-MINIFS(AX:AX,$E:$E,$E195))/(MAXIFS(AX:AX,$E:$E,$E195)-MINIFS(AX:AX,$E:$E,$E195)),
100*(AX195-MINIFS(AX:AX,$E:$E,$E195))/(MAXIFS(AX:AX,$E:$E,$E195)-MINIFS(AX:AX,$E:$E,$E195))))</f>
        <v/>
      </c>
      <c r="DN195" s="223" t="str">
        <f t="array" ref="DN195">IF(AY195="","",
IF(INDEX(Settings!$H:$H,MATCH(DN$1,Settings!$G:$G,0))=TRUE,
100-100*(AY195-MINIFS(AY:AY,$E:$E,$E195))/(MAXIFS(AY:AY,$E:$E,$E195)-MINIFS(AY:AY,$E:$E,$E195)),
100*(AY195-MINIFS(AY:AY,$E:$E,$E195))/(MAXIFS(AY:AY,$E:$E,$E195)-MINIFS(AY:AY,$E:$E,$E195))))</f>
        <v/>
      </c>
      <c r="DO195" s="223" t="str">
        <f t="array" ref="DO195">IF(AZ195="","",
IF(INDEX(Settings!$H:$H,MATCH(DO$1,Settings!$G:$G,0))=TRUE,
100-100*(AZ195-MINIFS(AZ:AZ,$E:$E,$E195))/(MAXIFS(AZ:AZ,$E:$E,$E195)-MINIFS(AZ:AZ,$E:$E,$E195)),
100*(AZ195-MINIFS(AZ:AZ,$E:$E,$E195))/(MAXIFS(AZ:AZ,$E:$E,$E195)-MINIFS(AZ:AZ,$E:$E,$E195))))</f>
        <v/>
      </c>
      <c r="DP195" s="223" t="str">
        <f t="array" ref="DP195">IF(BA195="","",
IF(INDEX(Settings!$H:$H,MATCH(DP$1,Settings!$G:$G,0))=TRUE,
100-100*(BA195-MINIFS(BA:BA,$E:$E,$E195))/(MAXIFS(BA:BA,$E:$E,$E195)-MINIFS(BA:BA,$E:$E,$E195)),
100*(BA195-MINIFS(BA:BA,$E:$E,$E195))/(MAXIFS(BA:BA,$E:$E,$E195)-MINIFS(BA:BA,$E:$E,$E195))))</f>
        <v/>
      </c>
      <c r="DQ195" s="223" t="str">
        <f t="array" ref="DQ195">IF(BB195="","",
IF(INDEX(Settings!$H:$H,MATCH(DQ$1,Settings!$G:$G,0))=TRUE,
100-100*(BB195-MINIFS(BB:BB,$E:$E,$E195))/(MAXIFS(BB:BB,$E:$E,$E195)-MINIFS(BB:BB,$E:$E,$E195)),
100*(BB195-MINIFS(BB:BB,$E:$E,$E195))/(MAXIFS(BB:BB,$E:$E,$E195)-MINIFS(BB:BB,$E:$E,$E195))))</f>
        <v/>
      </c>
      <c r="DR195" s="223" t="str">
        <f t="array" ref="DR195">IF(BC195="","",
IF(INDEX(Settings!$H:$H,MATCH(DR$1,Settings!$G:$G,0))=TRUE,
100-100*(BC195-MINIFS(BC:BC,$E:$E,$E195))/(MAXIFS(BC:BC,$E:$E,$E195)-MINIFS(BC:BC,$E:$E,$E195)),
100*(BC195-MINIFS(BC:BC,$E:$E,$E195))/(MAXIFS(BC:BC,$E:$E,$E195)-MINIFS(BC:BC,$E:$E,$E195))))</f>
        <v/>
      </c>
      <c r="DS195" s="223" t="str">
        <f t="array" ref="DS195">IF(BD195="","",
IF(INDEX(Settings!$H:$H,MATCH(DS$1,Settings!$G:$G,0))=TRUE,
100-100*(BD195-MINIFS(BD:BD,$E:$E,$E195))/(MAXIFS(BD:BD,$E:$E,$E195)-MINIFS(BD:BD,$E:$E,$E195)),
100*(BD195-MINIFS(BD:BD,$E:$E,$E195))/(MAXIFS(BD:BD,$E:$E,$E195)-MINIFS(BD:BD,$E:$E,$E195))))</f>
        <v/>
      </c>
      <c r="DT195" s="223" t="str">
        <f t="array" ref="DT195">IF(BE195="","",
IF(INDEX(Settings!$H:$H,MATCH(DT$1,Settings!$G:$G,0))=TRUE,
100-100*(BE195-MINIFS(BE:BE,$E:$E,$E195))/(MAXIFS(BE:BE,$E:$E,$E195)-MINIFS(BE:BE,$E:$E,$E195)),
100*(BE195-MINIFS(BE:BE,$E:$E,$E195))/(MAXIFS(BE:BE,$E:$E,$E195)-MINIFS(BE:BE,$E:$E,$E195))))</f>
        <v/>
      </c>
      <c r="DU195" s="223" t="str">
        <f t="array" ref="DU195">IF(BF195="","",
IF(INDEX(Settings!$H:$H,MATCH(DU$1,Settings!$G:$G,0))=TRUE,
100-100*(BF195-MINIFS(BF:BF,$E:$E,$E195))/(MAXIFS(BF:BF,$E:$E,$E195)-MINIFS(BF:BF,$E:$E,$E195)),
100*(BF195-MINIFS(BF:BF,$E:$E,$E195))/(MAXIFS(BF:BF,$E:$E,$E195)-MINIFS(BF:BF,$E:$E,$E195))))</f>
        <v/>
      </c>
      <c r="DV195" s="223" t="str">
        <f t="array" ref="DV195">IF(BG195="","",
IF(INDEX(Settings!$H:$H,MATCH(DV$1,Settings!$G:$G,0))=TRUE,
100-100*(BG195-MINIFS(BG:BG,$E:$E,$E195))/(MAXIFS(BG:BG,$E:$E,$E195)-MINIFS(BG:BG,$E:$E,$E195)),
100*(BG195-MINIFS(BG:BG,$E:$E,$E195))/(MAXIFS(BG:BG,$E:$E,$E195)-MINIFS(BG:BG,$E:$E,$E195))))</f>
        <v/>
      </c>
      <c r="DW195" s="223" t="str">
        <f t="array" ref="DW195">IF(BH195="","",
IF(INDEX(Settings!$H:$H,MATCH(DW$1,Settings!$G:$G,0))=TRUE,
100-100*(BH195-MINIFS(BH:BH,$E:$E,$E195))/(MAXIFS(BH:BH,$E:$E,$E195)-MINIFS(BH:BH,$E:$E,$E195)),
100*(BH195-MINIFS(BH:BH,$E:$E,$E195))/(MAXIFS(BH:BH,$E:$E,$E195)-MINIFS(BH:BH,$E:$E,$E195))))</f>
        <v/>
      </c>
      <c r="DX195" s="223" t="str">
        <f t="array" ref="DX195">IF(BI195="","",
IF(INDEX(Settings!$H:$H,MATCH(DX$1,Settings!$G:$G,0))=TRUE,
100-100*(BI195-MINIFS(BI:BI,$E:$E,$E195))/(MAXIFS(BI:BI,$E:$E,$E195)-MINIFS(BI:BI,$E:$E,$E195)),
100*(BI195-MINIFS(BI:BI,$E:$E,$E195))/(MAXIFS(BI:BI,$E:$E,$E195)-MINIFS(BI:BI,$E:$E,$E195))))</f>
        <v/>
      </c>
      <c r="DY195" s="223" t="str">
        <f t="array" ref="DY195">IF(BJ195="","",
IF(INDEX(Settings!$H:$H,MATCH(DY$1,Settings!$G:$G,0))=TRUE,
100-100*(BJ195-MINIFS(BJ:BJ,$E:$E,$E195))/(MAXIFS(BJ:BJ,$E:$E,$E195)-MINIFS(BJ:BJ,$E:$E,$E195)),
100*(BJ195-MINIFS(BJ:BJ,$E:$E,$E195))/(MAXIFS(BJ:BJ,$E:$E,$E195)-MINIFS(BJ:BJ,$E:$E,$E195))))</f>
        <v/>
      </c>
      <c r="DZ195" s="225"/>
      <c r="EA195" s="225"/>
      <c r="EB195" s="225" t="str">
        <f t="shared" si="8"/>
        <v/>
      </c>
      <c r="EC195" s="225" t="str">
        <f t="shared" si="9"/>
        <v/>
      </c>
      <c r="ED195" s="225" t="str">
        <f t="shared" si="10"/>
        <v/>
      </c>
      <c r="EE195" s="225" t="str">
        <f t="shared" si="11"/>
        <v/>
      </c>
      <c r="EF195" s="225" t="str">
        <f t="shared" si="12"/>
        <v/>
      </c>
      <c r="EG195" s="225" t="str">
        <f t="shared" si="13"/>
        <v/>
      </c>
      <c r="EH195" s="225"/>
      <c r="EI195" s="225"/>
      <c r="EJ195" s="225"/>
      <c r="EK195" s="225"/>
      <c r="EL195" s="225"/>
      <c r="EM195" s="225"/>
    </row>
    <row r="196">
      <c r="A196" s="231"/>
      <c r="B196" s="231"/>
      <c r="C196" s="231"/>
      <c r="D196" s="231" t="str">
        <f t="array" ref="D196">IFERROR(INDEX(Profiles!$B:$B,MATCH($A196,Profiles!$A:$A,0)),"")</f>
        <v/>
      </c>
      <c r="E196" s="231"/>
      <c r="F196" s="231"/>
      <c r="G196" s="231"/>
      <c r="H196" s="231"/>
      <c r="I196" s="231" t="str">
        <f>IF(A196="","",IF(Settings!$N$3="DATE",F196&amp;": "&amp;TEXT(B196,"M/DD/YY"),F196&amp;": "&amp;H196))</f>
        <v/>
      </c>
      <c r="J196" s="231"/>
      <c r="K196" s="231"/>
      <c r="L196" s="231"/>
      <c r="M196" s="232" t="str">
        <f t="shared" si="14"/>
        <v/>
      </c>
      <c r="N196" s="231"/>
      <c r="O196" s="231"/>
      <c r="P196" s="231"/>
      <c r="Q196" s="231"/>
      <c r="R196" s="231"/>
      <c r="S196" s="230" t="str">
        <f>IFERROR(VLOOKUP(AF196, 'YOYO IR Scores'!A:C, 3, FALSE), "")
</f>
        <v/>
      </c>
      <c r="T196" s="231"/>
      <c r="U196" s="231"/>
      <c r="V196" s="231"/>
      <c r="W196" s="231"/>
      <c r="X196" s="233" t="str">
        <f t="shared" si="4"/>
        <v/>
      </c>
      <c r="Y196" s="234" t="str">
        <f t="shared" si="5"/>
        <v/>
      </c>
      <c r="Z196" s="234" t="str">
        <f t="shared" si="6"/>
        <v/>
      </c>
      <c r="AA196" s="233" t="str">
        <f t="shared" si="7"/>
        <v/>
      </c>
      <c r="AB196" s="232"/>
      <c r="AC196" s="232"/>
      <c r="AD196" s="232"/>
      <c r="AE196" s="232" t="str">
        <f>IFERROR(VLOOKUP(AF196, 'YOYO IR Scores'!A:C, 2, FALSE), "")</f>
        <v/>
      </c>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t="str">
        <f t="array" ref="BK196">IF(J196="","",
IF(INDEX(Settings!$H:$H,MATCH(BY$1,Settings!$G:$G,0))=TRUE,
100-100*(J196-MIN(J:J))/(MAX(J:J)-MIN(J:J)),
100*(J196-MIN(J:J))/(MAX(J:J)-MIN(J:J))))</f>
        <v/>
      </c>
      <c r="BL196" s="232" t="str">
        <f t="array" ref="BL196">IF(J196="","",
IF(INDEX(Settings!$H:$H,MATCH(BY$1,Settings!$G:$G,0))=TRUE,
100-100*(J196-MINIFS(J:J,$E:$E,$E196))/(MAXIFS(J:J,$E:$E,$E196)-MINIFS(J:J,$E:$E,$E196)),
100*(J196-MINIFS(J:J,$E:$E,$E196))/(MAXIFS(J:J,$E:$E,$E196)-MINIFS(J:J,$E:$E,$E196))))</f>
        <v/>
      </c>
      <c r="BM196" s="232" t="str">
        <f t="array" ref="BM196">IF(J196="","",
IF(INDEX(Settings!$H:$H,MATCH(BY$1,Settings!$G:$G,0))=TRUE,
100-100*(J196-MINIFS(J:J,$E:$E,$E196,$I:$I,$I196))/(MAXIFS(J:J,$E:$E,$E196,$I:$I,$I196)-MINIFS(J:J,$E:$E,$E196,$I:$I,$I196)),
100*(J196-MINIFS(J:J,$E:$E,$E196,$I:$I,$I196))/(MAXIFS(J:J,$E:$E,$E196,$I:$I,$I196)-MINIFS(J:J,$E:$E,$E196,$I:$I,$I196))))</f>
        <v/>
      </c>
      <c r="BN196" s="231" t="str">
        <f t="array" ref="BN196">IF(J196="","",
IF(INDEX(Settings!$H:$H,MATCH(BY$1,Settings!$G:$G,0))=TRUE,
100-100*PERCENTRANK(J:J,J196),
100*PERCENTRANK(J:J,J196)))</f>
        <v/>
      </c>
      <c r="BO196" s="231" t="str">
        <f>IFERROR(__xludf.DUMMYFUNCTION("IF(J196="""","""",
IF(INDEX(Settings!$H:$H,MATCH(BY$1,Settings!$G:$G,0))=TRUE,
100-100*PERCENTRANK(FILTER(J:J,$E:$E=$E196),J196),
100*PERCENTRANK(FILTER(J:J,$E:$E=$E196),J196)))"),"")</f>
        <v/>
      </c>
      <c r="BP196" s="231" t="str">
        <f>IFERROR(__xludf.DUMMYFUNCTION("IF(J196="""","""",
IF(INDEX(Settings!$H:$H,MATCH(BY$1,Settings!$G:$G,0))=TRUE,
100-100*PERCENTRANK(FILTER(J:J,$E:$E=$E196,$I:$I=$I196),J196),
100*PERCENTRANK(FILTER(J:J,$E:$E=$E196,$I:$I=$I196),J196)))"),"")</f>
        <v/>
      </c>
      <c r="BQ196" s="233" t="str">
        <f t="array" ref="BQ196">IF(J196="","",
IF(INDEX(Settings!$H:$H,MATCH(BY$1,Settings!$G:$G,0))=TRUE,
-1*(J196-AVERAGE(J:J))/STDEV(J:J),
(J196-AVERAGE(J:J))/STDEV(J:J)))</f>
        <v/>
      </c>
      <c r="BR196" s="233" t="str">
        <f>IFERROR(__xludf.DUMMYFUNCTION("IF(J196="""","""",
IF(INDEX(Settings!$H:$H,MATCH(BY$1,Settings!$G:$G,0))=TRUE,
-1*(J196-AVERAGEIFS(J:J,$E:$E,$E196))/STDEV(FILTER(J:J,$E:$E=$E196)),
(J196-AVERAGEIFS(J:J,$E:$E,$E196))/STDEV(FILTER(J:J,$E:$E=$E196))))"),"")</f>
        <v/>
      </c>
      <c r="BS196" s="233"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1"/>
      <c r="BX196" s="231"/>
      <c r="BY196" s="232" t="str">
        <f t="array" ref="BY196">IF(J196="","",
IF(INDEX(Settings!$H:$H,MATCH(BY$1,Settings!$G:$G,0))=TRUE,
100-100*(J196-MINIFS(J:J,$E:$E,$E196))/(MAXIFS(J:J,$E:$E,$E196)-MINIFS(J:J,$E:$E,$E196)),
100*(J196-MINIFS(J:J,$E:$E,$E196))/(MAXIFS(J:J,$E:$E,$E196)-MINIFS(J:J,$E:$E,$E196))))</f>
        <v/>
      </c>
      <c r="BZ196" s="232" t="str">
        <f t="array" ref="BZ196">IF(K196="","",
IF(INDEX(Settings!$H:$H,MATCH(BZ$1,Settings!$G:$G,0))=TRUE,
100-100*(K196-MINIFS(K:K,$E:$E,$E196))/(MAXIFS(K:K,$E:$E,$E196)-MINIFS(K:K,$E:$E,$E196)),
100*(K196-MINIFS(K:K,$E:$E,$E196))/(MAXIFS(K:K,$E:$E,$E196)-MINIFS(K:K,$E:$E,$E196))))</f>
        <v/>
      </c>
      <c r="CA196" s="232" t="str">
        <f t="array" ref="CA196">IF(L196="","",
IF(INDEX(Settings!$H:$H,MATCH(CA$1,Settings!$G:$G,0))=TRUE,
100-100*(L196-MINIFS(L:L,$E:$E,$E196))/(MAXIFS(L:L,$E:$E,$E196)-MINIFS(L:L,$E:$E,$E196)),
100*(L196-MINIFS(L:L,$E:$E,$E196))/(MAXIFS(L:L,$E:$E,$E196)-MINIFS(L:L,$E:$E,$E196))))</f>
        <v/>
      </c>
      <c r="CB196" s="232" t="str">
        <f t="array" ref="CB196">IF(M196="","",
IF(INDEX(Settings!$H:$H,MATCH(CB$1,Settings!$G:$G,0))=TRUE,
100-100*(M196-MINIFS(M:M,$E:$E,$E196))/(MAXIFS(M:M,$E:$E,$E196)-MINIFS(M:M,$E:$E,$E196)),
100*(M196-MINIFS(M:M,$E:$E,$E196))/(MAXIFS(M:M,$E:$E,$E196)-MINIFS(M:M,$E:$E,$E196))))</f>
        <v/>
      </c>
      <c r="CC196" s="232" t="str">
        <f t="array" ref="CC196">IF(N196="","",
IF(INDEX(Settings!$H:$H,MATCH(CC$1,Settings!$G:$G,0))=TRUE,
100-100*(N196-MINIFS(N:N,$E:$E,$E196))/(MAXIFS(N:N,$E:$E,$E196)-MINIFS(N:N,$E:$E,$E196)),
100*(N196-MINIFS(N:N,$E:$E,$E196))/(MAXIFS(N:N,$E:$E,$E196)-MINIFS(N:N,$E:$E,$E196))))</f>
        <v/>
      </c>
      <c r="CD196" s="232" t="str">
        <f t="array" ref="CD196">IF(O196="","",
IF(INDEX(Settings!$H:$H,MATCH(CD$1,Settings!$G:$G,0))=TRUE,
100-100*(O196-MINIFS(O:O,$E:$E,$E196))/(MAXIFS(O:O,$E:$E,$E196)-MINIFS(O:O,$E:$E,$E196)),
100*(O196-MINIFS(O:O,$E:$E,$E196))/(MAXIFS(O:O,$E:$E,$E196)-MINIFS(O:O,$E:$E,$E196))))</f>
        <v/>
      </c>
      <c r="CE196" s="232" t="str">
        <f t="array" ref="CE196">IF(P196="","",
IF(INDEX(Settings!$H:$H,MATCH(CE$1,Settings!$G:$G,0))=TRUE,
100-100*(P196-MINIFS(P:P,$E:$E,$E196))/(MAXIFS(P:P,$E:$E,$E196)-MINIFS(P:P,$E:$E,$E196)),
100*(P196-MINIFS(P:P,$E:$E,$E196))/(MAXIFS(P:P,$E:$E,$E196)-MINIFS(P:P,$E:$E,$E196))))</f>
        <v/>
      </c>
      <c r="CF196" s="232" t="str">
        <f t="array" ref="CF196">IF(Q196="","",
IF(INDEX(Settings!$H:$H,MATCH(CF$1,Settings!$G:$G,0))=TRUE,
100-100*(Q196-MINIFS(Q:Q,$E:$E,$E196))/(MAXIFS(Q:Q,$E:$E,$E196)-MINIFS(Q:Q,$E:$E,$E196)),
100*(Q196-MINIFS(Q:Q,$E:$E,$E196))/(MAXIFS(Q:Q,$E:$E,$E196)-MINIFS(Q:Q,$E:$E,$E196))))</f>
        <v/>
      </c>
      <c r="CG196" s="232" t="str">
        <f t="array" ref="CG196">IF(R196="","",
IF(INDEX(Settings!$H:$H,MATCH(CG$1,Settings!$G:$G,0))=TRUE,
100-100*(R196-MINIFS(R:R,$E:$E,$E196))/(MAXIFS(R:R,$E:$E,$E196)-MINIFS(R:R,$E:$E,$E196)),
100*(R196-MINIFS(R:R,$E:$E,$E196))/(MAXIFS(R:R,$E:$E,$E196)-MINIFS(R:R,$E:$E,$E196))))</f>
        <v/>
      </c>
      <c r="CH196" s="232" t="str">
        <f t="array" ref="CH196">IF(S196="","",
IF(INDEX(Settings!$H:$H,MATCH(CH$1,Settings!$G:$G,0))=TRUE,
100-100*(S196-MINIFS(S:S,$E:$E,$E196))/(MAXIFS(S:S,$E:$E,$E196)-MINIFS(S:S,$E:$E,$E196)),
100*(S196-MINIFS(S:S,$E:$E,$E196))/(MAXIFS(S:S,$E:$E,$E196)-MINIFS(S:S,$E:$E,$E196))))</f>
        <v/>
      </c>
      <c r="CI196" s="232" t="str">
        <f t="array" ref="CI196">IF(T196="","",
IF(INDEX(Settings!$H:$H,MATCH(CI$1,Settings!$G:$G,0))=TRUE,
100-100*(T196-MINIFS(T:T,$E:$E,$E196))/(MAXIFS(T:T,$E:$E,$E196)-MINIFS(T:T,$E:$E,$E196)),
100*(T196-MINIFS(T:T,$E:$E,$E196))/(MAXIFS(T:T,$E:$E,$E196)-MINIFS(T:T,$E:$E,$E196))))</f>
        <v/>
      </c>
      <c r="CJ196" s="232" t="str">
        <f t="array" ref="CJ196">IF(U196="","",
IF(INDEX(Settings!$H:$H,MATCH(CJ$1,Settings!$G:$G,0))=TRUE,
100-100*(U196-MINIFS(U:U,$E:$E,$E196))/(MAXIFS(U:U,$E:$E,$E196)-MINIFS(U:U,$E:$E,$E196)),
100*(U196-MINIFS(U:U,$E:$E,$E196))/(MAXIFS(U:U,$E:$E,$E196)-MINIFS(U:U,$E:$E,$E196))))</f>
        <v/>
      </c>
      <c r="CK196" s="232" t="str">
        <f t="array" ref="CK196">IF(V196="","",
IF(INDEX(Settings!$H:$H,MATCH(CK$1,Settings!$G:$G,0))=TRUE,
100-100*(V196-MINIFS(V:V,$E:$E,$E196))/(MAXIFS(V:V,$E:$E,$E196)-MINIFS(V:V,$E:$E,$E196)),
100*(V196-MINIFS(V:V,$E:$E,$E196))/(MAXIFS(V:V,$E:$E,$E196)-MINIFS(V:V,$E:$E,$E196))))</f>
        <v/>
      </c>
      <c r="CL196" s="232" t="str">
        <f t="array" ref="CL196">IF(W196="","",
IF(INDEX(Settings!$H:$H,MATCH(CL$1,Settings!$G:$G,0))=TRUE,
100-100*(W196-MINIFS(W:W,$E:$E,$E196))/(MAXIFS(W:W,$E:$E,$E196)-MINIFS(W:W,$E:$E,$E196)),
100*(W196-MINIFS(W:W,$E:$E,$E196))/(MAXIFS(W:W,$E:$E,$E196)-MINIFS(W:W,$E:$E,$E196))))</f>
        <v/>
      </c>
      <c r="CM196" s="232" t="str">
        <f t="array" ref="CM196">IF(X196="","",
IF(INDEX(Settings!$H:$H,MATCH(CM$1,Settings!$G:$G,0))=TRUE,
100-100*(X196-MINIFS(X:X,$E:$E,$E196))/(MAXIFS(X:X,$E:$E,$E196)-MINIFS(X:X,$E:$E,$E196)),
100*(X196-MINIFS(X:X,$E:$E,$E196))/(MAXIFS(X:X,$E:$E,$E196)-MINIFS(X:X,$E:$E,$E196))))</f>
        <v/>
      </c>
      <c r="CN196" s="232" t="str">
        <f t="array" ref="CN196">IF(Y196="","",
IF(INDEX(Settings!$H:$H,MATCH(CN$1,Settings!$G:$G,0))=TRUE,
100-100*(Y196-MINIFS(Y:Y,$E:$E,$E196))/(MAXIFS(Y:Y,$E:$E,$E196)-MINIFS(Y:Y,$E:$E,$E196)),
100*(Y196-MINIFS(Y:Y,$E:$E,$E196))/(MAXIFS(Y:Y,$E:$E,$E196)-MINIFS(Y:Y,$E:$E,$E196))))</f>
        <v/>
      </c>
      <c r="CO196" s="232" t="str">
        <f t="array" ref="CO196">IF(Z196="","",
IF(INDEX(Settings!$H:$H,MATCH(CO$1,Settings!$G:$G,0))=TRUE,
100-100*(Z196-MINIFS(Z:Z,$E:$E,$E196))/(MAXIFS(Z:Z,$E:$E,$E196)-MINIFS(Z:Z,$E:$E,$E196)),
100*(Z196-MINIFS(Z:Z,$E:$E,$E196))/(MAXIFS(Z:Z,$E:$E,$E196)-MINIFS(Z:Z,$E:$E,$E196))))</f>
        <v/>
      </c>
      <c r="CP196" s="232" t="str">
        <f t="array" ref="CP196">IF(AA196="","",
IF(INDEX(Settings!$H:$H,MATCH(CP$1,Settings!$G:$G,0))=TRUE,
100-100*(AA196-MINIFS(AA:AA,$E:$E,$E196))/(MAXIFS(AA:AA,$E:$E,$E196)-MINIFS(AA:AA,$E:$E,$E196)),
100*(AA196-MINIFS(AA:AA,$E:$E,$E196))/(MAXIFS(AA:AA,$E:$E,$E196)-MINIFS(AA:AA,$E:$E,$E196))))</f>
        <v/>
      </c>
      <c r="CQ196" s="232" t="str">
        <f t="array" ref="CQ196">IF(AB196="","",
IF(INDEX(Settings!$H:$H,MATCH(CQ$1,Settings!$G:$G,0))=TRUE,
100-100*(AB196-MINIFS(AB:AB,$E:$E,$E196))/(MAXIFS(AB:AB,$E:$E,$E196)-MINIFS(AB:AB,$E:$E,$E196)),
100*(AB196-MINIFS(AB:AB,$E:$E,$E196))/(MAXIFS(AB:AB,$E:$E,$E196)-MINIFS(AB:AB,$E:$E,$E196))))</f>
        <v/>
      </c>
      <c r="CR196" s="232" t="str">
        <f t="array" ref="CR196">IF(AC196="","",
IF(INDEX(Settings!$H:$H,MATCH(CR$1,Settings!$G:$G,0))=TRUE,
100-100*(AC196-MINIFS(AC:AC,$E:$E,$E196))/(MAXIFS(AC:AC,$E:$E,$E196)-MINIFS(AC:AC,$E:$E,$E196)),
100*(AC196-MINIFS(AC:AC,$E:$E,$E196))/(MAXIFS(AC:AC,$E:$E,$E196)-MINIFS(AC:AC,$E:$E,$E196))))</f>
        <v/>
      </c>
      <c r="CS196" s="232" t="str">
        <f t="array" ref="CS196">IF(AD196="","",
IF(INDEX(Settings!$H:$H,MATCH(CS$1,Settings!$G:$G,0))=TRUE,
100-100*(AD196-MINIFS(AD:AD,$E:$E,$E196))/(MAXIFS(AD:AD,$E:$E,$E196)-MINIFS(AD:AD,$E:$E,$E196)),
100*(AD196-MINIFS(AD:AD,$E:$E,$E196))/(MAXIFS(AD:AD,$E:$E,$E196)-MINIFS(AD:AD,$E:$E,$E196))))</f>
        <v/>
      </c>
      <c r="CT196" s="232" t="str">
        <f t="array" ref="CT196">IF(AE196="","",
IF(INDEX(Settings!$H:$H,MATCH(CT$1,Settings!$G:$G,0))=TRUE,
100-100*(AE196-MINIFS(AE:AE,$E:$E,$E196))/(MAXIFS(AE:AE,$E:$E,$E196)-MINIFS(AE:AE,$E:$E,$E196)),
100*(AE196-MINIFS(AE:AE,$E:$E,$E196))/(MAXIFS(AE:AE,$E:$E,$E196)-MINIFS(AE:AE,$E:$E,$E196))))</f>
        <v/>
      </c>
      <c r="CU196" s="232" t="str">
        <f t="array" ref="CU196">IF(AF196="","",
IF(INDEX(Settings!$H:$H,MATCH(CU$1,Settings!$G:$G,0))=TRUE,
100-100*(AF196-MINIFS(AF:AF,$E:$E,$E196))/(MAXIFS(AF:AF,$E:$E,$E196)-MINIFS(AF:AF,$E:$E,$E196)),
100*(AF196-MINIFS(AF:AF,$E:$E,$E196))/(MAXIFS(AF:AF,$E:$E,$E196)-MINIFS(AF:AF,$E:$E,$E196))))</f>
        <v/>
      </c>
      <c r="CV196" s="232" t="str">
        <f t="array" ref="CV196">IF(AG196="","",
IF(INDEX(Settings!$H:$H,MATCH(CV$1,Settings!$G:$G,0))=TRUE,
100-100*(AG196-MINIFS(AG:AG,$E:$E,$E196))/(MAXIFS(AG:AG,$E:$E,$E196)-MINIFS(AG:AG,$E:$E,$E196)),
100*(AG196-MINIFS(AG:AG,$E:$E,$E196))/(MAXIFS(AG:AG,$E:$E,$E196)-MINIFS(AG:AG,$E:$E,$E196))))</f>
        <v/>
      </c>
      <c r="CW196" s="232" t="str">
        <f t="array" ref="CW196">IF(AH196="","",
IF(INDEX(Settings!$H:$H,MATCH(CW$1,Settings!$G:$G,0))=TRUE,
100-100*(AH196-MINIFS(AH:AH,$E:$E,$E196))/(MAXIFS(AH:AH,$E:$E,$E196)-MINIFS(AH:AH,$E:$E,$E196)),
100*(AH196-MINIFS(AH:AH,$E:$E,$E196))/(MAXIFS(AH:AH,$E:$E,$E196)-MINIFS(AH:AH,$E:$E,$E196))))</f>
        <v/>
      </c>
      <c r="CX196" s="232" t="str">
        <f t="array" ref="CX196">IF(AI196="","",
IF(INDEX(Settings!$H:$H,MATCH(CX$1,Settings!$G:$G,0))=TRUE,
100-100*(AI196-MINIFS(AI:AI,$E:$E,$E196))/(MAXIFS(AI:AI,$E:$E,$E196)-MINIFS(AI:AI,$E:$E,$E196)),
100*(AI196-MINIFS(AI:AI,$E:$E,$E196))/(MAXIFS(AI:AI,$E:$E,$E196)-MINIFS(AI:AI,$E:$E,$E196))))</f>
        <v/>
      </c>
      <c r="CY196" s="232" t="str">
        <f t="array" ref="CY196">IF(AJ196="","",
IF(INDEX(Settings!$H:$H,MATCH(CY$1,Settings!$G:$G,0))=TRUE,
100-100*(AJ196-MINIFS(AJ:AJ,$E:$E,$E196))/(MAXIFS(AJ:AJ,$E:$E,$E196)-MINIFS(AJ:AJ,$E:$E,$E196)),
100*(AJ196-MINIFS(AJ:AJ,$E:$E,$E196))/(MAXIFS(AJ:AJ,$E:$E,$E196)-MINIFS(AJ:AJ,$E:$E,$E196))))</f>
        <v/>
      </c>
      <c r="CZ196" s="232" t="str">
        <f t="array" ref="CZ196">IF(AK196="","",
IF(INDEX(Settings!$H:$H,MATCH(CZ$1,Settings!$G:$G,0))=TRUE,
100-100*(AK196-MINIFS(AK:AK,$E:$E,$E196))/(MAXIFS(AK:AK,$E:$E,$E196)-MINIFS(AK:AK,$E:$E,$E196)),
100*(AK196-MINIFS(AK:AK,$E:$E,$E196))/(MAXIFS(AK:AK,$E:$E,$E196)-MINIFS(AK:AK,$E:$E,$E196))))</f>
        <v/>
      </c>
      <c r="DA196" s="232" t="str">
        <f t="array" ref="DA196">IF(AL196="","",
IF(INDEX(Settings!$H:$H,MATCH(DA$1,Settings!$G:$G,0))=TRUE,
100-100*(AL196-MINIFS(AL:AL,$E:$E,$E196))/(MAXIFS(AL:AL,$E:$E,$E196)-MINIFS(AL:AL,$E:$E,$E196)),
100*(AL196-MINIFS(AL:AL,$E:$E,$E196))/(MAXIFS(AL:AL,$E:$E,$E196)-MINIFS(AL:AL,$E:$E,$E196))))</f>
        <v/>
      </c>
      <c r="DB196" s="232" t="str">
        <f t="array" ref="DB196">IF(AM196="","",
IF(INDEX(Settings!$H:$H,MATCH(DB$1,Settings!$G:$G,0))=TRUE,
100-100*(AM196-MINIFS(AM:AM,$E:$E,$E196))/(MAXIFS(AM:AM,$E:$E,$E196)-MINIFS(AM:AM,$E:$E,$E196)),
100*(AM196-MINIFS(AM:AM,$E:$E,$E196))/(MAXIFS(AM:AM,$E:$E,$E196)-MINIFS(AM:AM,$E:$E,$E196))))</f>
        <v/>
      </c>
      <c r="DC196" s="232" t="str">
        <f t="array" ref="DC196">IF(AN196="","",
IF(INDEX(Settings!$H:$H,MATCH(DC$1,Settings!$G:$G,0))=TRUE,
100-100*(AN196-MINIFS(AN:AN,$E:$E,$E196))/(MAXIFS(AN:AN,$E:$E,$E196)-MINIFS(AN:AN,$E:$E,$E196)),
100*(AN196-MINIFS(AN:AN,$E:$E,$E196))/(MAXIFS(AN:AN,$E:$E,$E196)-MINIFS(AN:AN,$E:$E,$E196))))</f>
        <v/>
      </c>
      <c r="DD196" s="232" t="str">
        <f t="array" ref="DD196">IF(AO196="","",
IF(INDEX(Settings!$H:$H,MATCH(DD$1,Settings!$G:$G,0))=TRUE,
100-100*(AO196-MINIFS(AO:AO,$E:$E,$E196))/(MAXIFS(AO:AO,$E:$E,$E196)-MINIFS(AO:AO,$E:$E,$E196)),
100*(AO196-MINIFS(AO:AO,$E:$E,$E196))/(MAXIFS(AO:AO,$E:$E,$E196)-MINIFS(AO:AO,$E:$E,$E196))))</f>
        <v/>
      </c>
      <c r="DE196" s="232" t="str">
        <f t="array" ref="DE196">IF(AP196="","",
IF(INDEX(Settings!$H:$H,MATCH(DE$1,Settings!$G:$G,0))=TRUE,
100-100*(AP196-MINIFS(AP:AP,$E:$E,$E196))/(MAXIFS(AP:AP,$E:$E,$E196)-MINIFS(AP:AP,$E:$E,$E196)),
100*(AP196-MINIFS(AP:AP,$E:$E,$E196))/(MAXIFS(AP:AP,$E:$E,$E196)-MINIFS(AP:AP,$E:$E,$E196))))</f>
        <v/>
      </c>
      <c r="DF196" s="232" t="str">
        <f t="array" ref="DF196">IF(AQ196="","",
IF(INDEX(Settings!$H:$H,MATCH(DF$1,Settings!$G:$G,0))=TRUE,
100-100*(AQ196-MINIFS(AQ:AQ,$E:$E,$E196))/(MAXIFS(AQ:AQ,$E:$E,$E196)-MINIFS(AQ:AQ,$E:$E,$E196)),
100*(AQ196-MINIFS(AQ:AQ,$E:$E,$E196))/(MAXIFS(AQ:AQ,$E:$E,$E196)-MINIFS(AQ:AQ,$E:$E,$E196))))</f>
        <v/>
      </c>
      <c r="DG196" s="232" t="str">
        <f t="array" ref="DG196">IF(AR196="","",
IF(INDEX(Settings!$H:$H,MATCH(DG$1,Settings!$G:$G,0))=TRUE,
100-100*(AR196-MINIFS(AR:AR,$E:$E,$E196))/(MAXIFS(AR:AR,$E:$E,$E196)-MINIFS(AR:AR,$E:$E,$E196)),
100*(AR196-MINIFS(AR:AR,$E:$E,$E196))/(MAXIFS(AR:AR,$E:$E,$E196)-MINIFS(AR:AR,$E:$E,$E196))))</f>
        <v/>
      </c>
      <c r="DH196" s="232" t="str">
        <f t="array" ref="DH196">IF(AS196="","",
IF(INDEX(Settings!$H:$H,MATCH(DH$1,Settings!$G:$G,0))=TRUE,
100-100*(AS196-MINIFS(AS:AS,$E:$E,$E196))/(MAXIFS(AS:AS,$E:$E,$E196)-MINIFS(AS:AS,$E:$E,$E196)),
100*(AS196-MINIFS(AS:AS,$E:$E,$E196))/(MAXIFS(AS:AS,$E:$E,$E196)-MINIFS(AS:AS,$E:$E,$E196))))</f>
        <v/>
      </c>
      <c r="DI196" s="232" t="str">
        <f t="array" ref="DI196">IF(AT196="","",
IF(INDEX(Settings!$H:$H,MATCH(DI$1,Settings!$G:$G,0))=TRUE,
100-100*(AT196-MINIFS(AT:AT,$E:$E,$E196))/(MAXIFS(AT:AT,$E:$E,$E196)-MINIFS(AT:AT,$E:$E,$E196)),
100*(AT196-MINIFS(AT:AT,$E:$E,$E196))/(MAXIFS(AT:AT,$E:$E,$E196)-MINIFS(AT:AT,$E:$E,$E196))))</f>
        <v/>
      </c>
      <c r="DJ196" s="232" t="str">
        <f t="array" ref="DJ196">IF(AU196="","",
IF(INDEX(Settings!$H:$H,MATCH(DJ$1,Settings!$G:$G,0))=TRUE,
100-100*(AU196-MINIFS(AU:AU,$E:$E,$E196))/(MAXIFS(AU:AU,$E:$E,$E196)-MINIFS(AU:AU,$E:$E,$E196)),
100*(AU196-MINIFS(AU:AU,$E:$E,$E196))/(MAXIFS(AU:AU,$E:$E,$E196)-MINIFS(AU:AU,$E:$E,$E196))))</f>
        <v/>
      </c>
      <c r="DK196" s="232" t="str">
        <f t="array" ref="DK196">IF(AV196="","",
IF(INDEX(Settings!$H:$H,MATCH(DK$1,Settings!$G:$G,0))=TRUE,
100-100*(AV196-MINIFS(AV:AV,$E:$E,$E196))/(MAXIFS(AV:AV,$E:$E,$E196)-MINIFS(AV:AV,$E:$E,$E196)),
100*(AV196-MINIFS(AV:AV,$E:$E,$E196))/(MAXIFS(AV:AV,$E:$E,$E196)-MINIFS(AV:AV,$E:$E,$E196))))</f>
        <v/>
      </c>
      <c r="DL196" s="232" t="str">
        <f t="array" ref="DL196">IF(AW196="","",
IF(INDEX(Settings!$H:$H,MATCH(DL$1,Settings!$G:$G,0))=TRUE,
100-100*(AW196-MINIFS(AW:AW,$E:$E,$E196))/(MAXIFS(AW:AW,$E:$E,$E196)-MINIFS(AW:AW,$E:$E,$E196)),
100*(AW196-MINIFS(AW:AW,$E:$E,$E196))/(MAXIFS(AW:AW,$E:$E,$E196)-MINIFS(AW:AW,$E:$E,$E196))))</f>
        <v/>
      </c>
      <c r="DM196" s="232" t="str">
        <f t="array" ref="DM196">IF(AX196="","",
IF(INDEX(Settings!$H:$H,MATCH(DM$1,Settings!$G:$G,0))=TRUE,
100-100*(AX196-MINIFS(AX:AX,$E:$E,$E196))/(MAXIFS(AX:AX,$E:$E,$E196)-MINIFS(AX:AX,$E:$E,$E196)),
100*(AX196-MINIFS(AX:AX,$E:$E,$E196))/(MAXIFS(AX:AX,$E:$E,$E196)-MINIFS(AX:AX,$E:$E,$E196))))</f>
        <v/>
      </c>
      <c r="DN196" s="232" t="str">
        <f t="array" ref="DN196">IF(AY196="","",
IF(INDEX(Settings!$H:$H,MATCH(DN$1,Settings!$G:$G,0))=TRUE,
100-100*(AY196-MINIFS(AY:AY,$E:$E,$E196))/(MAXIFS(AY:AY,$E:$E,$E196)-MINIFS(AY:AY,$E:$E,$E196)),
100*(AY196-MINIFS(AY:AY,$E:$E,$E196))/(MAXIFS(AY:AY,$E:$E,$E196)-MINIFS(AY:AY,$E:$E,$E196))))</f>
        <v/>
      </c>
      <c r="DO196" s="232" t="str">
        <f t="array" ref="DO196">IF(AZ196="","",
IF(INDEX(Settings!$H:$H,MATCH(DO$1,Settings!$G:$G,0))=TRUE,
100-100*(AZ196-MINIFS(AZ:AZ,$E:$E,$E196))/(MAXIFS(AZ:AZ,$E:$E,$E196)-MINIFS(AZ:AZ,$E:$E,$E196)),
100*(AZ196-MINIFS(AZ:AZ,$E:$E,$E196))/(MAXIFS(AZ:AZ,$E:$E,$E196)-MINIFS(AZ:AZ,$E:$E,$E196))))</f>
        <v/>
      </c>
      <c r="DP196" s="232" t="str">
        <f t="array" ref="DP196">IF(BA196="","",
IF(INDEX(Settings!$H:$H,MATCH(DP$1,Settings!$G:$G,0))=TRUE,
100-100*(BA196-MINIFS(BA:BA,$E:$E,$E196))/(MAXIFS(BA:BA,$E:$E,$E196)-MINIFS(BA:BA,$E:$E,$E196)),
100*(BA196-MINIFS(BA:BA,$E:$E,$E196))/(MAXIFS(BA:BA,$E:$E,$E196)-MINIFS(BA:BA,$E:$E,$E196))))</f>
        <v/>
      </c>
      <c r="DQ196" s="232" t="str">
        <f t="array" ref="DQ196">IF(BB196="","",
IF(INDEX(Settings!$H:$H,MATCH(DQ$1,Settings!$G:$G,0))=TRUE,
100-100*(BB196-MINIFS(BB:BB,$E:$E,$E196))/(MAXIFS(BB:BB,$E:$E,$E196)-MINIFS(BB:BB,$E:$E,$E196)),
100*(BB196-MINIFS(BB:BB,$E:$E,$E196))/(MAXIFS(BB:BB,$E:$E,$E196)-MINIFS(BB:BB,$E:$E,$E196))))</f>
        <v/>
      </c>
      <c r="DR196" s="232" t="str">
        <f t="array" ref="DR196">IF(BC196="","",
IF(INDEX(Settings!$H:$H,MATCH(DR$1,Settings!$G:$G,0))=TRUE,
100-100*(BC196-MINIFS(BC:BC,$E:$E,$E196))/(MAXIFS(BC:BC,$E:$E,$E196)-MINIFS(BC:BC,$E:$E,$E196)),
100*(BC196-MINIFS(BC:BC,$E:$E,$E196))/(MAXIFS(BC:BC,$E:$E,$E196)-MINIFS(BC:BC,$E:$E,$E196))))</f>
        <v/>
      </c>
      <c r="DS196" s="232" t="str">
        <f t="array" ref="DS196">IF(BD196="","",
IF(INDEX(Settings!$H:$H,MATCH(DS$1,Settings!$G:$G,0))=TRUE,
100-100*(BD196-MINIFS(BD:BD,$E:$E,$E196))/(MAXIFS(BD:BD,$E:$E,$E196)-MINIFS(BD:BD,$E:$E,$E196)),
100*(BD196-MINIFS(BD:BD,$E:$E,$E196))/(MAXIFS(BD:BD,$E:$E,$E196)-MINIFS(BD:BD,$E:$E,$E196))))</f>
        <v/>
      </c>
      <c r="DT196" s="232" t="str">
        <f t="array" ref="DT196">IF(BE196="","",
IF(INDEX(Settings!$H:$H,MATCH(DT$1,Settings!$G:$G,0))=TRUE,
100-100*(BE196-MINIFS(BE:BE,$E:$E,$E196))/(MAXIFS(BE:BE,$E:$E,$E196)-MINIFS(BE:BE,$E:$E,$E196)),
100*(BE196-MINIFS(BE:BE,$E:$E,$E196))/(MAXIFS(BE:BE,$E:$E,$E196)-MINIFS(BE:BE,$E:$E,$E196))))</f>
        <v/>
      </c>
      <c r="DU196" s="232" t="str">
        <f t="array" ref="DU196">IF(BF196="","",
IF(INDEX(Settings!$H:$H,MATCH(DU$1,Settings!$G:$G,0))=TRUE,
100-100*(BF196-MINIFS(BF:BF,$E:$E,$E196))/(MAXIFS(BF:BF,$E:$E,$E196)-MINIFS(BF:BF,$E:$E,$E196)),
100*(BF196-MINIFS(BF:BF,$E:$E,$E196))/(MAXIFS(BF:BF,$E:$E,$E196)-MINIFS(BF:BF,$E:$E,$E196))))</f>
        <v/>
      </c>
      <c r="DV196" s="232" t="str">
        <f t="array" ref="DV196">IF(BG196="","",
IF(INDEX(Settings!$H:$H,MATCH(DV$1,Settings!$G:$G,0))=TRUE,
100-100*(BG196-MINIFS(BG:BG,$E:$E,$E196))/(MAXIFS(BG:BG,$E:$E,$E196)-MINIFS(BG:BG,$E:$E,$E196)),
100*(BG196-MINIFS(BG:BG,$E:$E,$E196))/(MAXIFS(BG:BG,$E:$E,$E196)-MINIFS(BG:BG,$E:$E,$E196))))</f>
        <v/>
      </c>
      <c r="DW196" s="232" t="str">
        <f t="array" ref="DW196">IF(BH196="","",
IF(INDEX(Settings!$H:$H,MATCH(DW$1,Settings!$G:$G,0))=TRUE,
100-100*(BH196-MINIFS(BH:BH,$E:$E,$E196))/(MAXIFS(BH:BH,$E:$E,$E196)-MINIFS(BH:BH,$E:$E,$E196)),
100*(BH196-MINIFS(BH:BH,$E:$E,$E196))/(MAXIFS(BH:BH,$E:$E,$E196)-MINIFS(BH:BH,$E:$E,$E196))))</f>
        <v/>
      </c>
      <c r="DX196" s="232" t="str">
        <f t="array" ref="DX196">IF(BI196="","",
IF(INDEX(Settings!$H:$H,MATCH(DX$1,Settings!$G:$G,0))=TRUE,
100-100*(BI196-MINIFS(BI:BI,$E:$E,$E196))/(MAXIFS(BI:BI,$E:$E,$E196)-MINIFS(BI:BI,$E:$E,$E196)),
100*(BI196-MINIFS(BI:BI,$E:$E,$E196))/(MAXIFS(BI:BI,$E:$E,$E196)-MINIFS(BI:BI,$E:$E,$E196))))</f>
        <v/>
      </c>
      <c r="DY196" s="232" t="str">
        <f t="array" ref="DY196">IF(BJ196="","",
IF(INDEX(Settings!$H:$H,MATCH(DY$1,Settings!$G:$G,0))=TRUE,
100-100*(BJ196-MINIFS(BJ:BJ,$E:$E,$E196))/(MAXIFS(BJ:BJ,$E:$E,$E196)-MINIFS(BJ:BJ,$E:$E,$E196)),
100*(BJ196-MINIFS(BJ:BJ,$E:$E,$E196))/(MAXIFS(BJ:BJ,$E:$E,$E196)-MINIFS(BJ:BJ,$E:$E,$E196))))</f>
        <v/>
      </c>
      <c r="DZ196" s="234"/>
      <c r="EA196" s="234"/>
      <c r="EB196" s="234" t="str">
        <f t="shared" si="8"/>
        <v/>
      </c>
      <c r="EC196" s="234" t="str">
        <f t="shared" si="9"/>
        <v/>
      </c>
      <c r="ED196" s="234" t="str">
        <f t="shared" si="10"/>
        <v/>
      </c>
      <c r="EE196" s="234" t="str">
        <f t="shared" si="11"/>
        <v/>
      </c>
      <c r="EF196" s="234" t="str">
        <f t="shared" si="12"/>
        <v/>
      </c>
      <c r="EG196" s="234" t="str">
        <f t="shared" si="13"/>
        <v/>
      </c>
      <c r="EH196" s="234"/>
      <c r="EI196" s="234"/>
      <c r="EJ196" s="234"/>
      <c r="EK196" s="234"/>
      <c r="EL196" s="234"/>
      <c r="EM196" s="234"/>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3" t="str">
        <f t="shared" si="14"/>
        <v/>
      </c>
      <c r="N197" s="49"/>
      <c r="O197" s="49"/>
      <c r="P197" s="49"/>
      <c r="Q197" s="49"/>
      <c r="R197" s="49"/>
      <c r="S197" s="222" t="str">
        <f>IFERROR(VLOOKUP(AF197, 'YOYO IR Scores'!A:C, 3, FALSE), "")
</f>
        <v/>
      </c>
      <c r="T197" s="49"/>
      <c r="U197" s="49"/>
      <c r="V197" s="49"/>
      <c r="W197" s="49"/>
      <c r="X197" s="224" t="str">
        <f t="shared" si="4"/>
        <v/>
      </c>
      <c r="Y197" s="225" t="str">
        <f t="shared" si="5"/>
        <v/>
      </c>
      <c r="Z197" s="225" t="str">
        <f t="shared" si="6"/>
        <v/>
      </c>
      <c r="AA197" s="224" t="str">
        <f t="shared" si="7"/>
        <v/>
      </c>
      <c r="AB197" s="223"/>
      <c r="AC197" s="223"/>
      <c r="AD197" s="223"/>
      <c r="AE197" s="223" t="str">
        <f>IFERROR(VLOOKUP(AF197, 'YOYO IR Scores'!A:C, 2, FALSE), "")</f>
        <v/>
      </c>
      <c r="AF197" s="223"/>
      <c r="AG197" s="223"/>
      <c r="AH197" s="223"/>
      <c r="AI197" s="223"/>
      <c r="AJ197" s="223"/>
      <c r="AK197" s="223"/>
      <c r="AL197" s="223"/>
      <c r="AM197" s="223"/>
      <c r="AN197" s="223"/>
      <c r="AO197" s="223"/>
      <c r="AP197" s="223"/>
      <c r="AQ197" s="223"/>
      <c r="AR197" s="223"/>
      <c r="AS197" s="223"/>
      <c r="AT197" s="223"/>
      <c r="AU197" s="223"/>
      <c r="AV197" s="223"/>
      <c r="AW197" s="223"/>
      <c r="AX197" s="223"/>
      <c r="AY197" s="223"/>
      <c r="AZ197" s="223"/>
      <c r="BA197" s="223"/>
      <c r="BB197" s="223"/>
      <c r="BC197" s="223"/>
      <c r="BD197" s="223"/>
      <c r="BE197" s="223"/>
      <c r="BF197" s="223"/>
      <c r="BG197" s="223"/>
      <c r="BH197" s="223"/>
      <c r="BI197" s="223"/>
      <c r="BJ197" s="223"/>
      <c r="BK197" s="223" t="str">
        <f t="array" ref="BK197">IF(J197="","",
IF(INDEX(Settings!$H:$H,MATCH(BY$1,Settings!$G:$G,0))=TRUE,
100-100*(J197-MIN(J:J))/(MAX(J:J)-MIN(J:J)),
100*(J197-MIN(J:J))/(MAX(J:J)-MIN(J:J))))</f>
        <v/>
      </c>
      <c r="BL197" s="223" t="str">
        <f t="array" ref="BL197">IF(J197="","",
IF(INDEX(Settings!$H:$H,MATCH(BY$1,Settings!$G:$G,0))=TRUE,
100-100*(J197-MINIFS(J:J,$E:$E,$E197))/(MAXIFS(J:J,$E:$E,$E197)-MINIFS(J:J,$E:$E,$E197)),
100*(J197-MINIFS(J:J,$E:$E,$E197))/(MAXIFS(J:J,$E:$E,$E197)-MINIFS(J:J,$E:$E,$E197))))</f>
        <v/>
      </c>
      <c r="BM197" s="223"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4" t="str">
        <f t="array" ref="BQ197">IF(J197="","",
IF(INDEX(Settings!$H:$H,MATCH(BY$1,Settings!$G:$G,0))=TRUE,
-1*(J197-AVERAGE(J:J))/STDEV(J:J),
(J197-AVERAGE(J:J))/STDEV(J:J)))</f>
        <v/>
      </c>
      <c r="BR197" s="224" t="str">
        <f>IFERROR(__xludf.DUMMYFUNCTION("IF(J197="""","""",
IF(INDEX(Settings!$H:$H,MATCH(BY$1,Settings!$G:$G,0))=TRUE,
-1*(J197-AVERAGEIFS(J:J,$E:$E,$E197))/STDEV(FILTER(J:J,$E:$E=$E197)),
(J197-AVERAGEIFS(J:J,$E:$E,$E197))/STDEV(FILTER(J:J,$E:$E=$E197))))"),"")</f>
        <v/>
      </c>
      <c r="BS197" s="224"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3" t="str">
        <f t="array" ref="BY197">IF(J197="","",
IF(INDEX(Settings!$H:$H,MATCH(BY$1,Settings!$G:$G,0))=TRUE,
100-100*(J197-MINIFS(J:J,$E:$E,$E197))/(MAXIFS(J:J,$E:$E,$E197)-MINIFS(J:J,$E:$E,$E197)),
100*(J197-MINIFS(J:J,$E:$E,$E197))/(MAXIFS(J:J,$E:$E,$E197)-MINIFS(J:J,$E:$E,$E197))))</f>
        <v/>
      </c>
      <c r="BZ197" s="223" t="str">
        <f t="array" ref="BZ197">IF(K197="","",
IF(INDEX(Settings!$H:$H,MATCH(BZ$1,Settings!$G:$G,0))=TRUE,
100-100*(K197-MINIFS(K:K,$E:$E,$E197))/(MAXIFS(K:K,$E:$E,$E197)-MINIFS(K:K,$E:$E,$E197)),
100*(K197-MINIFS(K:K,$E:$E,$E197))/(MAXIFS(K:K,$E:$E,$E197)-MINIFS(K:K,$E:$E,$E197))))</f>
        <v/>
      </c>
      <c r="CA197" s="223" t="str">
        <f t="array" ref="CA197">IF(L197="","",
IF(INDEX(Settings!$H:$H,MATCH(CA$1,Settings!$G:$G,0))=TRUE,
100-100*(L197-MINIFS(L:L,$E:$E,$E197))/(MAXIFS(L:L,$E:$E,$E197)-MINIFS(L:L,$E:$E,$E197)),
100*(L197-MINIFS(L:L,$E:$E,$E197))/(MAXIFS(L:L,$E:$E,$E197)-MINIFS(L:L,$E:$E,$E197))))</f>
        <v/>
      </c>
      <c r="CB197" s="223" t="str">
        <f t="array" ref="CB197">IF(M197="","",
IF(INDEX(Settings!$H:$H,MATCH(CB$1,Settings!$G:$G,0))=TRUE,
100-100*(M197-MINIFS(M:M,$E:$E,$E197))/(MAXIFS(M:M,$E:$E,$E197)-MINIFS(M:M,$E:$E,$E197)),
100*(M197-MINIFS(M:M,$E:$E,$E197))/(MAXIFS(M:M,$E:$E,$E197)-MINIFS(M:M,$E:$E,$E197))))</f>
        <v/>
      </c>
      <c r="CC197" s="223" t="str">
        <f t="array" ref="CC197">IF(N197="","",
IF(INDEX(Settings!$H:$H,MATCH(CC$1,Settings!$G:$G,0))=TRUE,
100-100*(N197-MINIFS(N:N,$E:$E,$E197))/(MAXIFS(N:N,$E:$E,$E197)-MINIFS(N:N,$E:$E,$E197)),
100*(N197-MINIFS(N:N,$E:$E,$E197))/(MAXIFS(N:N,$E:$E,$E197)-MINIFS(N:N,$E:$E,$E197))))</f>
        <v/>
      </c>
      <c r="CD197" s="223" t="str">
        <f t="array" ref="CD197">IF(O197="","",
IF(INDEX(Settings!$H:$H,MATCH(CD$1,Settings!$G:$G,0))=TRUE,
100-100*(O197-MINIFS(O:O,$E:$E,$E197))/(MAXIFS(O:O,$E:$E,$E197)-MINIFS(O:O,$E:$E,$E197)),
100*(O197-MINIFS(O:O,$E:$E,$E197))/(MAXIFS(O:O,$E:$E,$E197)-MINIFS(O:O,$E:$E,$E197))))</f>
        <v/>
      </c>
      <c r="CE197" s="223" t="str">
        <f t="array" ref="CE197">IF(P197="","",
IF(INDEX(Settings!$H:$H,MATCH(CE$1,Settings!$G:$G,0))=TRUE,
100-100*(P197-MINIFS(P:P,$E:$E,$E197))/(MAXIFS(P:P,$E:$E,$E197)-MINIFS(P:P,$E:$E,$E197)),
100*(P197-MINIFS(P:P,$E:$E,$E197))/(MAXIFS(P:P,$E:$E,$E197)-MINIFS(P:P,$E:$E,$E197))))</f>
        <v/>
      </c>
      <c r="CF197" s="223" t="str">
        <f t="array" ref="CF197">IF(Q197="","",
IF(INDEX(Settings!$H:$H,MATCH(CF$1,Settings!$G:$G,0))=TRUE,
100-100*(Q197-MINIFS(Q:Q,$E:$E,$E197))/(MAXIFS(Q:Q,$E:$E,$E197)-MINIFS(Q:Q,$E:$E,$E197)),
100*(Q197-MINIFS(Q:Q,$E:$E,$E197))/(MAXIFS(Q:Q,$E:$E,$E197)-MINIFS(Q:Q,$E:$E,$E197))))</f>
        <v/>
      </c>
      <c r="CG197" s="223" t="str">
        <f t="array" ref="CG197">IF(R197="","",
IF(INDEX(Settings!$H:$H,MATCH(CG$1,Settings!$G:$G,0))=TRUE,
100-100*(R197-MINIFS(R:R,$E:$E,$E197))/(MAXIFS(R:R,$E:$E,$E197)-MINIFS(R:R,$E:$E,$E197)),
100*(R197-MINIFS(R:R,$E:$E,$E197))/(MAXIFS(R:R,$E:$E,$E197)-MINIFS(R:R,$E:$E,$E197))))</f>
        <v/>
      </c>
      <c r="CH197" s="223" t="str">
        <f t="array" ref="CH197">IF(S197="","",
IF(INDEX(Settings!$H:$H,MATCH(CH$1,Settings!$G:$G,0))=TRUE,
100-100*(S197-MINIFS(S:S,$E:$E,$E197))/(MAXIFS(S:S,$E:$E,$E197)-MINIFS(S:S,$E:$E,$E197)),
100*(S197-MINIFS(S:S,$E:$E,$E197))/(MAXIFS(S:S,$E:$E,$E197)-MINIFS(S:S,$E:$E,$E197))))</f>
        <v/>
      </c>
      <c r="CI197" s="223" t="str">
        <f t="array" ref="CI197">IF(T197="","",
IF(INDEX(Settings!$H:$H,MATCH(CI$1,Settings!$G:$G,0))=TRUE,
100-100*(T197-MINIFS(T:T,$E:$E,$E197))/(MAXIFS(T:T,$E:$E,$E197)-MINIFS(T:T,$E:$E,$E197)),
100*(T197-MINIFS(T:T,$E:$E,$E197))/(MAXIFS(T:T,$E:$E,$E197)-MINIFS(T:T,$E:$E,$E197))))</f>
        <v/>
      </c>
      <c r="CJ197" s="223" t="str">
        <f t="array" ref="CJ197">IF(U197="","",
IF(INDEX(Settings!$H:$H,MATCH(CJ$1,Settings!$G:$G,0))=TRUE,
100-100*(U197-MINIFS(U:U,$E:$E,$E197))/(MAXIFS(U:U,$E:$E,$E197)-MINIFS(U:U,$E:$E,$E197)),
100*(U197-MINIFS(U:U,$E:$E,$E197))/(MAXIFS(U:U,$E:$E,$E197)-MINIFS(U:U,$E:$E,$E197))))</f>
        <v/>
      </c>
      <c r="CK197" s="223" t="str">
        <f t="array" ref="CK197">IF(V197="","",
IF(INDEX(Settings!$H:$H,MATCH(CK$1,Settings!$G:$G,0))=TRUE,
100-100*(V197-MINIFS(V:V,$E:$E,$E197))/(MAXIFS(V:V,$E:$E,$E197)-MINIFS(V:V,$E:$E,$E197)),
100*(V197-MINIFS(V:V,$E:$E,$E197))/(MAXIFS(V:V,$E:$E,$E197)-MINIFS(V:V,$E:$E,$E197))))</f>
        <v/>
      </c>
      <c r="CL197" s="223" t="str">
        <f t="array" ref="CL197">IF(W197="","",
IF(INDEX(Settings!$H:$H,MATCH(CL$1,Settings!$G:$G,0))=TRUE,
100-100*(W197-MINIFS(W:W,$E:$E,$E197))/(MAXIFS(W:W,$E:$E,$E197)-MINIFS(W:W,$E:$E,$E197)),
100*(W197-MINIFS(W:W,$E:$E,$E197))/(MAXIFS(W:W,$E:$E,$E197)-MINIFS(W:W,$E:$E,$E197))))</f>
        <v/>
      </c>
      <c r="CM197" s="223" t="str">
        <f t="array" ref="CM197">IF(X197="","",
IF(INDEX(Settings!$H:$H,MATCH(CM$1,Settings!$G:$G,0))=TRUE,
100-100*(X197-MINIFS(X:X,$E:$E,$E197))/(MAXIFS(X:X,$E:$E,$E197)-MINIFS(X:X,$E:$E,$E197)),
100*(X197-MINIFS(X:X,$E:$E,$E197))/(MAXIFS(X:X,$E:$E,$E197)-MINIFS(X:X,$E:$E,$E197))))</f>
        <v/>
      </c>
      <c r="CN197" s="223" t="str">
        <f t="array" ref="CN197">IF(Y197="","",
IF(INDEX(Settings!$H:$H,MATCH(CN$1,Settings!$G:$G,0))=TRUE,
100-100*(Y197-MINIFS(Y:Y,$E:$E,$E197))/(MAXIFS(Y:Y,$E:$E,$E197)-MINIFS(Y:Y,$E:$E,$E197)),
100*(Y197-MINIFS(Y:Y,$E:$E,$E197))/(MAXIFS(Y:Y,$E:$E,$E197)-MINIFS(Y:Y,$E:$E,$E197))))</f>
        <v/>
      </c>
      <c r="CO197" s="223" t="str">
        <f t="array" ref="CO197">IF(Z197="","",
IF(INDEX(Settings!$H:$H,MATCH(CO$1,Settings!$G:$G,0))=TRUE,
100-100*(Z197-MINIFS(Z:Z,$E:$E,$E197))/(MAXIFS(Z:Z,$E:$E,$E197)-MINIFS(Z:Z,$E:$E,$E197)),
100*(Z197-MINIFS(Z:Z,$E:$E,$E197))/(MAXIFS(Z:Z,$E:$E,$E197)-MINIFS(Z:Z,$E:$E,$E197))))</f>
        <v/>
      </c>
      <c r="CP197" s="223" t="str">
        <f t="array" ref="CP197">IF(AA197="","",
IF(INDEX(Settings!$H:$H,MATCH(CP$1,Settings!$G:$G,0))=TRUE,
100-100*(AA197-MINIFS(AA:AA,$E:$E,$E197))/(MAXIFS(AA:AA,$E:$E,$E197)-MINIFS(AA:AA,$E:$E,$E197)),
100*(AA197-MINIFS(AA:AA,$E:$E,$E197))/(MAXIFS(AA:AA,$E:$E,$E197)-MINIFS(AA:AA,$E:$E,$E197))))</f>
        <v/>
      </c>
      <c r="CQ197" s="223" t="str">
        <f t="array" ref="CQ197">IF(AB197="","",
IF(INDEX(Settings!$H:$H,MATCH(CQ$1,Settings!$G:$G,0))=TRUE,
100-100*(AB197-MINIFS(AB:AB,$E:$E,$E197))/(MAXIFS(AB:AB,$E:$E,$E197)-MINIFS(AB:AB,$E:$E,$E197)),
100*(AB197-MINIFS(AB:AB,$E:$E,$E197))/(MAXIFS(AB:AB,$E:$E,$E197)-MINIFS(AB:AB,$E:$E,$E197))))</f>
        <v/>
      </c>
      <c r="CR197" s="223" t="str">
        <f t="array" ref="CR197">IF(AC197="","",
IF(INDEX(Settings!$H:$H,MATCH(CR$1,Settings!$G:$G,0))=TRUE,
100-100*(AC197-MINIFS(AC:AC,$E:$E,$E197))/(MAXIFS(AC:AC,$E:$E,$E197)-MINIFS(AC:AC,$E:$E,$E197)),
100*(AC197-MINIFS(AC:AC,$E:$E,$E197))/(MAXIFS(AC:AC,$E:$E,$E197)-MINIFS(AC:AC,$E:$E,$E197))))</f>
        <v/>
      </c>
      <c r="CS197" s="223" t="str">
        <f t="array" ref="CS197">IF(AD197="","",
IF(INDEX(Settings!$H:$H,MATCH(CS$1,Settings!$G:$G,0))=TRUE,
100-100*(AD197-MINIFS(AD:AD,$E:$E,$E197))/(MAXIFS(AD:AD,$E:$E,$E197)-MINIFS(AD:AD,$E:$E,$E197)),
100*(AD197-MINIFS(AD:AD,$E:$E,$E197))/(MAXIFS(AD:AD,$E:$E,$E197)-MINIFS(AD:AD,$E:$E,$E197))))</f>
        <v/>
      </c>
      <c r="CT197" s="223" t="str">
        <f t="array" ref="CT197">IF(AE197="","",
IF(INDEX(Settings!$H:$H,MATCH(CT$1,Settings!$G:$G,0))=TRUE,
100-100*(AE197-MINIFS(AE:AE,$E:$E,$E197))/(MAXIFS(AE:AE,$E:$E,$E197)-MINIFS(AE:AE,$E:$E,$E197)),
100*(AE197-MINIFS(AE:AE,$E:$E,$E197))/(MAXIFS(AE:AE,$E:$E,$E197)-MINIFS(AE:AE,$E:$E,$E197))))</f>
        <v/>
      </c>
      <c r="CU197" s="223" t="str">
        <f t="array" ref="CU197">IF(AF197="","",
IF(INDEX(Settings!$H:$H,MATCH(CU$1,Settings!$G:$G,0))=TRUE,
100-100*(AF197-MINIFS(AF:AF,$E:$E,$E197))/(MAXIFS(AF:AF,$E:$E,$E197)-MINIFS(AF:AF,$E:$E,$E197)),
100*(AF197-MINIFS(AF:AF,$E:$E,$E197))/(MAXIFS(AF:AF,$E:$E,$E197)-MINIFS(AF:AF,$E:$E,$E197))))</f>
        <v/>
      </c>
      <c r="CV197" s="223" t="str">
        <f t="array" ref="CV197">IF(AG197="","",
IF(INDEX(Settings!$H:$H,MATCH(CV$1,Settings!$G:$G,0))=TRUE,
100-100*(AG197-MINIFS(AG:AG,$E:$E,$E197))/(MAXIFS(AG:AG,$E:$E,$E197)-MINIFS(AG:AG,$E:$E,$E197)),
100*(AG197-MINIFS(AG:AG,$E:$E,$E197))/(MAXIFS(AG:AG,$E:$E,$E197)-MINIFS(AG:AG,$E:$E,$E197))))</f>
        <v/>
      </c>
      <c r="CW197" s="223" t="str">
        <f t="array" ref="CW197">IF(AH197="","",
IF(INDEX(Settings!$H:$H,MATCH(CW$1,Settings!$G:$G,0))=TRUE,
100-100*(AH197-MINIFS(AH:AH,$E:$E,$E197))/(MAXIFS(AH:AH,$E:$E,$E197)-MINIFS(AH:AH,$E:$E,$E197)),
100*(AH197-MINIFS(AH:AH,$E:$E,$E197))/(MAXIFS(AH:AH,$E:$E,$E197)-MINIFS(AH:AH,$E:$E,$E197))))</f>
        <v/>
      </c>
      <c r="CX197" s="223" t="str">
        <f t="array" ref="CX197">IF(AI197="","",
IF(INDEX(Settings!$H:$H,MATCH(CX$1,Settings!$G:$G,0))=TRUE,
100-100*(AI197-MINIFS(AI:AI,$E:$E,$E197))/(MAXIFS(AI:AI,$E:$E,$E197)-MINIFS(AI:AI,$E:$E,$E197)),
100*(AI197-MINIFS(AI:AI,$E:$E,$E197))/(MAXIFS(AI:AI,$E:$E,$E197)-MINIFS(AI:AI,$E:$E,$E197))))</f>
        <v/>
      </c>
      <c r="CY197" s="223" t="str">
        <f t="array" ref="CY197">IF(AJ197="","",
IF(INDEX(Settings!$H:$H,MATCH(CY$1,Settings!$G:$G,0))=TRUE,
100-100*(AJ197-MINIFS(AJ:AJ,$E:$E,$E197))/(MAXIFS(AJ:AJ,$E:$E,$E197)-MINIFS(AJ:AJ,$E:$E,$E197)),
100*(AJ197-MINIFS(AJ:AJ,$E:$E,$E197))/(MAXIFS(AJ:AJ,$E:$E,$E197)-MINIFS(AJ:AJ,$E:$E,$E197))))</f>
        <v/>
      </c>
      <c r="CZ197" s="223" t="str">
        <f t="array" ref="CZ197">IF(AK197="","",
IF(INDEX(Settings!$H:$H,MATCH(CZ$1,Settings!$G:$G,0))=TRUE,
100-100*(AK197-MINIFS(AK:AK,$E:$E,$E197))/(MAXIFS(AK:AK,$E:$E,$E197)-MINIFS(AK:AK,$E:$E,$E197)),
100*(AK197-MINIFS(AK:AK,$E:$E,$E197))/(MAXIFS(AK:AK,$E:$E,$E197)-MINIFS(AK:AK,$E:$E,$E197))))</f>
        <v/>
      </c>
      <c r="DA197" s="223" t="str">
        <f t="array" ref="DA197">IF(AL197="","",
IF(INDEX(Settings!$H:$H,MATCH(DA$1,Settings!$G:$G,0))=TRUE,
100-100*(AL197-MINIFS(AL:AL,$E:$E,$E197))/(MAXIFS(AL:AL,$E:$E,$E197)-MINIFS(AL:AL,$E:$E,$E197)),
100*(AL197-MINIFS(AL:AL,$E:$E,$E197))/(MAXIFS(AL:AL,$E:$E,$E197)-MINIFS(AL:AL,$E:$E,$E197))))</f>
        <v/>
      </c>
      <c r="DB197" s="223" t="str">
        <f t="array" ref="DB197">IF(AM197="","",
IF(INDEX(Settings!$H:$H,MATCH(DB$1,Settings!$G:$G,0))=TRUE,
100-100*(AM197-MINIFS(AM:AM,$E:$E,$E197))/(MAXIFS(AM:AM,$E:$E,$E197)-MINIFS(AM:AM,$E:$E,$E197)),
100*(AM197-MINIFS(AM:AM,$E:$E,$E197))/(MAXIFS(AM:AM,$E:$E,$E197)-MINIFS(AM:AM,$E:$E,$E197))))</f>
        <v/>
      </c>
      <c r="DC197" s="223" t="str">
        <f t="array" ref="DC197">IF(AN197="","",
IF(INDEX(Settings!$H:$H,MATCH(DC$1,Settings!$G:$G,0))=TRUE,
100-100*(AN197-MINIFS(AN:AN,$E:$E,$E197))/(MAXIFS(AN:AN,$E:$E,$E197)-MINIFS(AN:AN,$E:$E,$E197)),
100*(AN197-MINIFS(AN:AN,$E:$E,$E197))/(MAXIFS(AN:AN,$E:$E,$E197)-MINIFS(AN:AN,$E:$E,$E197))))</f>
        <v/>
      </c>
      <c r="DD197" s="223" t="str">
        <f t="array" ref="DD197">IF(AO197="","",
IF(INDEX(Settings!$H:$H,MATCH(DD$1,Settings!$G:$G,0))=TRUE,
100-100*(AO197-MINIFS(AO:AO,$E:$E,$E197))/(MAXIFS(AO:AO,$E:$E,$E197)-MINIFS(AO:AO,$E:$E,$E197)),
100*(AO197-MINIFS(AO:AO,$E:$E,$E197))/(MAXIFS(AO:AO,$E:$E,$E197)-MINIFS(AO:AO,$E:$E,$E197))))</f>
        <v/>
      </c>
      <c r="DE197" s="223" t="str">
        <f t="array" ref="DE197">IF(AP197="","",
IF(INDEX(Settings!$H:$H,MATCH(DE$1,Settings!$G:$G,0))=TRUE,
100-100*(AP197-MINIFS(AP:AP,$E:$E,$E197))/(MAXIFS(AP:AP,$E:$E,$E197)-MINIFS(AP:AP,$E:$E,$E197)),
100*(AP197-MINIFS(AP:AP,$E:$E,$E197))/(MAXIFS(AP:AP,$E:$E,$E197)-MINIFS(AP:AP,$E:$E,$E197))))</f>
        <v/>
      </c>
      <c r="DF197" s="223" t="str">
        <f t="array" ref="DF197">IF(AQ197="","",
IF(INDEX(Settings!$H:$H,MATCH(DF$1,Settings!$G:$G,0))=TRUE,
100-100*(AQ197-MINIFS(AQ:AQ,$E:$E,$E197))/(MAXIFS(AQ:AQ,$E:$E,$E197)-MINIFS(AQ:AQ,$E:$E,$E197)),
100*(AQ197-MINIFS(AQ:AQ,$E:$E,$E197))/(MAXIFS(AQ:AQ,$E:$E,$E197)-MINIFS(AQ:AQ,$E:$E,$E197))))</f>
        <v/>
      </c>
      <c r="DG197" s="223" t="str">
        <f t="array" ref="DG197">IF(AR197="","",
IF(INDEX(Settings!$H:$H,MATCH(DG$1,Settings!$G:$G,0))=TRUE,
100-100*(AR197-MINIFS(AR:AR,$E:$E,$E197))/(MAXIFS(AR:AR,$E:$E,$E197)-MINIFS(AR:AR,$E:$E,$E197)),
100*(AR197-MINIFS(AR:AR,$E:$E,$E197))/(MAXIFS(AR:AR,$E:$E,$E197)-MINIFS(AR:AR,$E:$E,$E197))))</f>
        <v/>
      </c>
      <c r="DH197" s="223" t="str">
        <f t="array" ref="DH197">IF(AS197="","",
IF(INDEX(Settings!$H:$H,MATCH(DH$1,Settings!$G:$G,0))=TRUE,
100-100*(AS197-MINIFS(AS:AS,$E:$E,$E197))/(MAXIFS(AS:AS,$E:$E,$E197)-MINIFS(AS:AS,$E:$E,$E197)),
100*(AS197-MINIFS(AS:AS,$E:$E,$E197))/(MAXIFS(AS:AS,$E:$E,$E197)-MINIFS(AS:AS,$E:$E,$E197))))</f>
        <v/>
      </c>
      <c r="DI197" s="223" t="str">
        <f t="array" ref="DI197">IF(AT197="","",
IF(INDEX(Settings!$H:$H,MATCH(DI$1,Settings!$G:$G,0))=TRUE,
100-100*(AT197-MINIFS(AT:AT,$E:$E,$E197))/(MAXIFS(AT:AT,$E:$E,$E197)-MINIFS(AT:AT,$E:$E,$E197)),
100*(AT197-MINIFS(AT:AT,$E:$E,$E197))/(MAXIFS(AT:AT,$E:$E,$E197)-MINIFS(AT:AT,$E:$E,$E197))))</f>
        <v/>
      </c>
      <c r="DJ197" s="223" t="str">
        <f t="array" ref="DJ197">IF(AU197="","",
IF(INDEX(Settings!$H:$H,MATCH(DJ$1,Settings!$G:$G,0))=TRUE,
100-100*(AU197-MINIFS(AU:AU,$E:$E,$E197))/(MAXIFS(AU:AU,$E:$E,$E197)-MINIFS(AU:AU,$E:$E,$E197)),
100*(AU197-MINIFS(AU:AU,$E:$E,$E197))/(MAXIFS(AU:AU,$E:$E,$E197)-MINIFS(AU:AU,$E:$E,$E197))))</f>
        <v/>
      </c>
      <c r="DK197" s="223" t="str">
        <f t="array" ref="DK197">IF(AV197="","",
IF(INDEX(Settings!$H:$H,MATCH(DK$1,Settings!$G:$G,0))=TRUE,
100-100*(AV197-MINIFS(AV:AV,$E:$E,$E197))/(MAXIFS(AV:AV,$E:$E,$E197)-MINIFS(AV:AV,$E:$E,$E197)),
100*(AV197-MINIFS(AV:AV,$E:$E,$E197))/(MAXIFS(AV:AV,$E:$E,$E197)-MINIFS(AV:AV,$E:$E,$E197))))</f>
        <v/>
      </c>
      <c r="DL197" s="223" t="str">
        <f t="array" ref="DL197">IF(AW197="","",
IF(INDEX(Settings!$H:$H,MATCH(DL$1,Settings!$G:$G,0))=TRUE,
100-100*(AW197-MINIFS(AW:AW,$E:$E,$E197))/(MAXIFS(AW:AW,$E:$E,$E197)-MINIFS(AW:AW,$E:$E,$E197)),
100*(AW197-MINIFS(AW:AW,$E:$E,$E197))/(MAXIFS(AW:AW,$E:$E,$E197)-MINIFS(AW:AW,$E:$E,$E197))))</f>
        <v/>
      </c>
      <c r="DM197" s="223" t="str">
        <f t="array" ref="DM197">IF(AX197="","",
IF(INDEX(Settings!$H:$H,MATCH(DM$1,Settings!$G:$G,0))=TRUE,
100-100*(AX197-MINIFS(AX:AX,$E:$E,$E197))/(MAXIFS(AX:AX,$E:$E,$E197)-MINIFS(AX:AX,$E:$E,$E197)),
100*(AX197-MINIFS(AX:AX,$E:$E,$E197))/(MAXIFS(AX:AX,$E:$E,$E197)-MINIFS(AX:AX,$E:$E,$E197))))</f>
        <v/>
      </c>
      <c r="DN197" s="223" t="str">
        <f t="array" ref="DN197">IF(AY197="","",
IF(INDEX(Settings!$H:$H,MATCH(DN$1,Settings!$G:$G,0))=TRUE,
100-100*(AY197-MINIFS(AY:AY,$E:$E,$E197))/(MAXIFS(AY:AY,$E:$E,$E197)-MINIFS(AY:AY,$E:$E,$E197)),
100*(AY197-MINIFS(AY:AY,$E:$E,$E197))/(MAXIFS(AY:AY,$E:$E,$E197)-MINIFS(AY:AY,$E:$E,$E197))))</f>
        <v/>
      </c>
      <c r="DO197" s="223" t="str">
        <f t="array" ref="DO197">IF(AZ197="","",
IF(INDEX(Settings!$H:$H,MATCH(DO$1,Settings!$G:$G,0))=TRUE,
100-100*(AZ197-MINIFS(AZ:AZ,$E:$E,$E197))/(MAXIFS(AZ:AZ,$E:$E,$E197)-MINIFS(AZ:AZ,$E:$E,$E197)),
100*(AZ197-MINIFS(AZ:AZ,$E:$E,$E197))/(MAXIFS(AZ:AZ,$E:$E,$E197)-MINIFS(AZ:AZ,$E:$E,$E197))))</f>
        <v/>
      </c>
      <c r="DP197" s="223" t="str">
        <f t="array" ref="DP197">IF(BA197="","",
IF(INDEX(Settings!$H:$H,MATCH(DP$1,Settings!$G:$G,0))=TRUE,
100-100*(BA197-MINIFS(BA:BA,$E:$E,$E197))/(MAXIFS(BA:BA,$E:$E,$E197)-MINIFS(BA:BA,$E:$E,$E197)),
100*(BA197-MINIFS(BA:BA,$E:$E,$E197))/(MAXIFS(BA:BA,$E:$E,$E197)-MINIFS(BA:BA,$E:$E,$E197))))</f>
        <v/>
      </c>
      <c r="DQ197" s="223" t="str">
        <f t="array" ref="DQ197">IF(BB197="","",
IF(INDEX(Settings!$H:$H,MATCH(DQ$1,Settings!$G:$G,0))=TRUE,
100-100*(BB197-MINIFS(BB:BB,$E:$E,$E197))/(MAXIFS(BB:BB,$E:$E,$E197)-MINIFS(BB:BB,$E:$E,$E197)),
100*(BB197-MINIFS(BB:BB,$E:$E,$E197))/(MAXIFS(BB:BB,$E:$E,$E197)-MINIFS(BB:BB,$E:$E,$E197))))</f>
        <v/>
      </c>
      <c r="DR197" s="223" t="str">
        <f t="array" ref="DR197">IF(BC197="","",
IF(INDEX(Settings!$H:$H,MATCH(DR$1,Settings!$G:$G,0))=TRUE,
100-100*(BC197-MINIFS(BC:BC,$E:$E,$E197))/(MAXIFS(BC:BC,$E:$E,$E197)-MINIFS(BC:BC,$E:$E,$E197)),
100*(BC197-MINIFS(BC:BC,$E:$E,$E197))/(MAXIFS(BC:BC,$E:$E,$E197)-MINIFS(BC:BC,$E:$E,$E197))))</f>
        <v/>
      </c>
      <c r="DS197" s="223" t="str">
        <f t="array" ref="DS197">IF(BD197="","",
IF(INDEX(Settings!$H:$H,MATCH(DS$1,Settings!$G:$G,0))=TRUE,
100-100*(BD197-MINIFS(BD:BD,$E:$E,$E197))/(MAXIFS(BD:BD,$E:$E,$E197)-MINIFS(BD:BD,$E:$E,$E197)),
100*(BD197-MINIFS(BD:BD,$E:$E,$E197))/(MAXIFS(BD:BD,$E:$E,$E197)-MINIFS(BD:BD,$E:$E,$E197))))</f>
        <v/>
      </c>
      <c r="DT197" s="223" t="str">
        <f t="array" ref="DT197">IF(BE197="","",
IF(INDEX(Settings!$H:$H,MATCH(DT$1,Settings!$G:$G,0))=TRUE,
100-100*(BE197-MINIFS(BE:BE,$E:$E,$E197))/(MAXIFS(BE:BE,$E:$E,$E197)-MINIFS(BE:BE,$E:$E,$E197)),
100*(BE197-MINIFS(BE:BE,$E:$E,$E197))/(MAXIFS(BE:BE,$E:$E,$E197)-MINIFS(BE:BE,$E:$E,$E197))))</f>
        <v/>
      </c>
      <c r="DU197" s="223" t="str">
        <f t="array" ref="DU197">IF(BF197="","",
IF(INDEX(Settings!$H:$H,MATCH(DU$1,Settings!$G:$G,0))=TRUE,
100-100*(BF197-MINIFS(BF:BF,$E:$E,$E197))/(MAXIFS(BF:BF,$E:$E,$E197)-MINIFS(BF:BF,$E:$E,$E197)),
100*(BF197-MINIFS(BF:BF,$E:$E,$E197))/(MAXIFS(BF:BF,$E:$E,$E197)-MINIFS(BF:BF,$E:$E,$E197))))</f>
        <v/>
      </c>
      <c r="DV197" s="223" t="str">
        <f t="array" ref="DV197">IF(BG197="","",
IF(INDEX(Settings!$H:$H,MATCH(DV$1,Settings!$G:$G,0))=TRUE,
100-100*(BG197-MINIFS(BG:BG,$E:$E,$E197))/(MAXIFS(BG:BG,$E:$E,$E197)-MINIFS(BG:BG,$E:$E,$E197)),
100*(BG197-MINIFS(BG:BG,$E:$E,$E197))/(MAXIFS(BG:BG,$E:$E,$E197)-MINIFS(BG:BG,$E:$E,$E197))))</f>
        <v/>
      </c>
      <c r="DW197" s="223" t="str">
        <f t="array" ref="DW197">IF(BH197="","",
IF(INDEX(Settings!$H:$H,MATCH(DW$1,Settings!$G:$G,0))=TRUE,
100-100*(BH197-MINIFS(BH:BH,$E:$E,$E197))/(MAXIFS(BH:BH,$E:$E,$E197)-MINIFS(BH:BH,$E:$E,$E197)),
100*(BH197-MINIFS(BH:BH,$E:$E,$E197))/(MAXIFS(BH:BH,$E:$E,$E197)-MINIFS(BH:BH,$E:$E,$E197))))</f>
        <v/>
      </c>
      <c r="DX197" s="223" t="str">
        <f t="array" ref="DX197">IF(BI197="","",
IF(INDEX(Settings!$H:$H,MATCH(DX$1,Settings!$G:$G,0))=TRUE,
100-100*(BI197-MINIFS(BI:BI,$E:$E,$E197))/(MAXIFS(BI:BI,$E:$E,$E197)-MINIFS(BI:BI,$E:$E,$E197)),
100*(BI197-MINIFS(BI:BI,$E:$E,$E197))/(MAXIFS(BI:BI,$E:$E,$E197)-MINIFS(BI:BI,$E:$E,$E197))))</f>
        <v/>
      </c>
      <c r="DY197" s="223" t="str">
        <f t="array" ref="DY197">IF(BJ197="","",
IF(INDEX(Settings!$H:$H,MATCH(DY$1,Settings!$G:$G,0))=TRUE,
100-100*(BJ197-MINIFS(BJ:BJ,$E:$E,$E197))/(MAXIFS(BJ:BJ,$E:$E,$E197)-MINIFS(BJ:BJ,$E:$E,$E197)),
100*(BJ197-MINIFS(BJ:BJ,$E:$E,$E197))/(MAXIFS(BJ:BJ,$E:$E,$E197)-MINIFS(BJ:BJ,$E:$E,$E197))))</f>
        <v/>
      </c>
      <c r="DZ197" s="225"/>
      <c r="EA197" s="225"/>
      <c r="EB197" s="225" t="str">
        <f t="shared" si="8"/>
        <v/>
      </c>
      <c r="EC197" s="225" t="str">
        <f t="shared" si="9"/>
        <v/>
      </c>
      <c r="ED197" s="225" t="str">
        <f t="shared" si="10"/>
        <v/>
      </c>
      <c r="EE197" s="225" t="str">
        <f t="shared" si="11"/>
        <v/>
      </c>
      <c r="EF197" s="225" t="str">
        <f t="shared" si="12"/>
        <v/>
      </c>
      <c r="EG197" s="225" t="str">
        <f t="shared" si="13"/>
        <v/>
      </c>
      <c r="EH197" s="225"/>
      <c r="EI197" s="225"/>
      <c r="EJ197" s="225"/>
      <c r="EK197" s="225"/>
      <c r="EL197" s="225"/>
      <c r="EM197" s="225"/>
    </row>
    <row r="198">
      <c r="A198" s="231"/>
      <c r="B198" s="231"/>
      <c r="C198" s="231"/>
      <c r="D198" s="231" t="str">
        <f t="array" ref="D198">IFERROR(INDEX(Profiles!$B:$B,MATCH($A198,Profiles!$A:$A,0)),"")</f>
        <v/>
      </c>
      <c r="E198" s="231"/>
      <c r="F198" s="231"/>
      <c r="G198" s="231"/>
      <c r="H198" s="231"/>
      <c r="I198" s="231" t="str">
        <f>IF(A198="","",IF(Settings!$N$3="DATE",F198&amp;": "&amp;TEXT(B198,"M/DD/YY"),F198&amp;": "&amp;H198))</f>
        <v/>
      </c>
      <c r="J198" s="231"/>
      <c r="K198" s="231"/>
      <c r="L198" s="231"/>
      <c r="M198" s="232" t="str">
        <f t="shared" si="14"/>
        <v/>
      </c>
      <c r="N198" s="231"/>
      <c r="O198" s="231"/>
      <c r="P198" s="231"/>
      <c r="Q198" s="231"/>
      <c r="R198" s="231"/>
      <c r="S198" s="230" t="str">
        <f>IFERROR(VLOOKUP(AF198, 'YOYO IR Scores'!A:C, 3, FALSE), "")
</f>
        <v/>
      </c>
      <c r="T198" s="231"/>
      <c r="U198" s="231"/>
      <c r="V198" s="231"/>
      <c r="W198" s="231"/>
      <c r="X198" s="233" t="str">
        <f t="shared" si="4"/>
        <v/>
      </c>
      <c r="Y198" s="234" t="str">
        <f t="shared" si="5"/>
        <v/>
      </c>
      <c r="Z198" s="234" t="str">
        <f t="shared" si="6"/>
        <v/>
      </c>
      <c r="AA198" s="233" t="str">
        <f t="shared" si="7"/>
        <v/>
      </c>
      <c r="AB198" s="232"/>
      <c r="AC198" s="232"/>
      <c r="AD198" s="232"/>
      <c r="AE198" s="232" t="str">
        <f>IFERROR(VLOOKUP(AF198, 'YOYO IR Scores'!A:C, 2, FALSE), "")</f>
        <v/>
      </c>
      <c r="AF198" s="232"/>
      <c r="AG198" s="23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c r="BD198" s="232"/>
      <c r="BE198" s="232"/>
      <c r="BF198" s="232"/>
      <c r="BG198" s="232"/>
      <c r="BH198" s="232"/>
      <c r="BI198" s="232"/>
      <c r="BJ198" s="232"/>
      <c r="BK198" s="232" t="str">
        <f t="array" ref="BK198">IF(J198="","",
IF(INDEX(Settings!$H:$H,MATCH(BY$1,Settings!$G:$G,0))=TRUE,
100-100*(J198-MIN(J:J))/(MAX(J:J)-MIN(J:J)),
100*(J198-MIN(J:J))/(MAX(J:J)-MIN(J:J))))</f>
        <v/>
      </c>
      <c r="BL198" s="232" t="str">
        <f t="array" ref="BL198">IF(J198="","",
IF(INDEX(Settings!$H:$H,MATCH(BY$1,Settings!$G:$G,0))=TRUE,
100-100*(J198-MINIFS(J:J,$E:$E,$E198))/(MAXIFS(J:J,$E:$E,$E198)-MINIFS(J:J,$E:$E,$E198)),
100*(J198-MINIFS(J:J,$E:$E,$E198))/(MAXIFS(J:J,$E:$E,$E198)-MINIFS(J:J,$E:$E,$E198))))</f>
        <v/>
      </c>
      <c r="BM198" s="232" t="str">
        <f t="array" ref="BM198">IF(J198="","",
IF(INDEX(Settings!$H:$H,MATCH(BY$1,Settings!$G:$G,0))=TRUE,
100-100*(J198-MINIFS(J:J,$E:$E,$E198,$I:$I,$I198))/(MAXIFS(J:J,$E:$E,$E198,$I:$I,$I198)-MINIFS(J:J,$E:$E,$E198,$I:$I,$I198)),
100*(J198-MINIFS(J:J,$E:$E,$E198,$I:$I,$I198))/(MAXIFS(J:J,$E:$E,$E198,$I:$I,$I198)-MINIFS(J:J,$E:$E,$E198,$I:$I,$I198))))</f>
        <v/>
      </c>
      <c r="BN198" s="231" t="str">
        <f t="array" ref="BN198">IF(J198="","",
IF(INDEX(Settings!$H:$H,MATCH(BY$1,Settings!$G:$G,0))=TRUE,
100-100*PERCENTRANK(J:J,J198),
100*PERCENTRANK(J:J,J198)))</f>
        <v/>
      </c>
      <c r="BO198" s="231" t="str">
        <f>IFERROR(__xludf.DUMMYFUNCTION("IF(J198="""","""",
IF(INDEX(Settings!$H:$H,MATCH(BY$1,Settings!$G:$G,0))=TRUE,
100-100*PERCENTRANK(FILTER(J:J,$E:$E=$E198),J198),
100*PERCENTRANK(FILTER(J:J,$E:$E=$E198),J198)))"),"")</f>
        <v/>
      </c>
      <c r="BP198" s="231" t="str">
        <f>IFERROR(__xludf.DUMMYFUNCTION("IF(J198="""","""",
IF(INDEX(Settings!$H:$H,MATCH(BY$1,Settings!$G:$G,0))=TRUE,
100-100*PERCENTRANK(FILTER(J:J,$E:$E=$E198,$I:$I=$I198),J198),
100*PERCENTRANK(FILTER(J:J,$E:$E=$E198,$I:$I=$I198),J198)))"),"")</f>
        <v/>
      </c>
      <c r="BQ198" s="233" t="str">
        <f t="array" ref="BQ198">IF(J198="","",
IF(INDEX(Settings!$H:$H,MATCH(BY$1,Settings!$G:$G,0))=TRUE,
-1*(J198-AVERAGE(J:J))/STDEV(J:J),
(J198-AVERAGE(J:J))/STDEV(J:J)))</f>
        <v/>
      </c>
      <c r="BR198" s="233" t="str">
        <f>IFERROR(__xludf.DUMMYFUNCTION("IF(J198="""","""",
IF(INDEX(Settings!$H:$H,MATCH(BY$1,Settings!$G:$G,0))=TRUE,
-1*(J198-AVERAGEIFS(J:J,$E:$E,$E198))/STDEV(FILTER(J:J,$E:$E=$E198)),
(J198-AVERAGEIFS(J:J,$E:$E,$E198))/STDEV(FILTER(J:J,$E:$E=$E198))))"),"")</f>
        <v/>
      </c>
      <c r="BS198" s="233"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1"/>
      <c r="BX198" s="231"/>
      <c r="BY198" s="232" t="str">
        <f t="array" ref="BY198">IF(J198="","",
IF(INDEX(Settings!$H:$H,MATCH(BY$1,Settings!$G:$G,0))=TRUE,
100-100*(J198-MINIFS(J:J,$E:$E,$E198))/(MAXIFS(J:J,$E:$E,$E198)-MINIFS(J:J,$E:$E,$E198)),
100*(J198-MINIFS(J:J,$E:$E,$E198))/(MAXIFS(J:J,$E:$E,$E198)-MINIFS(J:J,$E:$E,$E198))))</f>
        <v/>
      </c>
      <c r="BZ198" s="232" t="str">
        <f t="array" ref="BZ198">IF(K198="","",
IF(INDEX(Settings!$H:$H,MATCH(BZ$1,Settings!$G:$G,0))=TRUE,
100-100*(K198-MINIFS(K:K,$E:$E,$E198))/(MAXIFS(K:K,$E:$E,$E198)-MINIFS(K:K,$E:$E,$E198)),
100*(K198-MINIFS(K:K,$E:$E,$E198))/(MAXIFS(K:K,$E:$E,$E198)-MINIFS(K:K,$E:$E,$E198))))</f>
        <v/>
      </c>
      <c r="CA198" s="232" t="str">
        <f t="array" ref="CA198">IF(L198="","",
IF(INDEX(Settings!$H:$H,MATCH(CA$1,Settings!$G:$G,0))=TRUE,
100-100*(L198-MINIFS(L:L,$E:$E,$E198))/(MAXIFS(L:L,$E:$E,$E198)-MINIFS(L:L,$E:$E,$E198)),
100*(L198-MINIFS(L:L,$E:$E,$E198))/(MAXIFS(L:L,$E:$E,$E198)-MINIFS(L:L,$E:$E,$E198))))</f>
        <v/>
      </c>
      <c r="CB198" s="232" t="str">
        <f t="array" ref="CB198">IF(M198="","",
IF(INDEX(Settings!$H:$H,MATCH(CB$1,Settings!$G:$G,0))=TRUE,
100-100*(M198-MINIFS(M:M,$E:$E,$E198))/(MAXIFS(M:M,$E:$E,$E198)-MINIFS(M:M,$E:$E,$E198)),
100*(M198-MINIFS(M:M,$E:$E,$E198))/(MAXIFS(M:M,$E:$E,$E198)-MINIFS(M:M,$E:$E,$E198))))</f>
        <v/>
      </c>
      <c r="CC198" s="232" t="str">
        <f t="array" ref="CC198">IF(N198="","",
IF(INDEX(Settings!$H:$H,MATCH(CC$1,Settings!$G:$G,0))=TRUE,
100-100*(N198-MINIFS(N:N,$E:$E,$E198))/(MAXIFS(N:N,$E:$E,$E198)-MINIFS(N:N,$E:$E,$E198)),
100*(N198-MINIFS(N:N,$E:$E,$E198))/(MAXIFS(N:N,$E:$E,$E198)-MINIFS(N:N,$E:$E,$E198))))</f>
        <v/>
      </c>
      <c r="CD198" s="232" t="str">
        <f t="array" ref="CD198">IF(O198="","",
IF(INDEX(Settings!$H:$H,MATCH(CD$1,Settings!$G:$G,0))=TRUE,
100-100*(O198-MINIFS(O:O,$E:$E,$E198))/(MAXIFS(O:O,$E:$E,$E198)-MINIFS(O:O,$E:$E,$E198)),
100*(O198-MINIFS(O:O,$E:$E,$E198))/(MAXIFS(O:O,$E:$E,$E198)-MINIFS(O:O,$E:$E,$E198))))</f>
        <v/>
      </c>
      <c r="CE198" s="232" t="str">
        <f t="array" ref="CE198">IF(P198="","",
IF(INDEX(Settings!$H:$H,MATCH(CE$1,Settings!$G:$G,0))=TRUE,
100-100*(P198-MINIFS(P:P,$E:$E,$E198))/(MAXIFS(P:P,$E:$E,$E198)-MINIFS(P:P,$E:$E,$E198)),
100*(P198-MINIFS(P:P,$E:$E,$E198))/(MAXIFS(P:P,$E:$E,$E198)-MINIFS(P:P,$E:$E,$E198))))</f>
        <v/>
      </c>
      <c r="CF198" s="232" t="str">
        <f t="array" ref="CF198">IF(Q198="","",
IF(INDEX(Settings!$H:$H,MATCH(CF$1,Settings!$G:$G,0))=TRUE,
100-100*(Q198-MINIFS(Q:Q,$E:$E,$E198))/(MAXIFS(Q:Q,$E:$E,$E198)-MINIFS(Q:Q,$E:$E,$E198)),
100*(Q198-MINIFS(Q:Q,$E:$E,$E198))/(MAXIFS(Q:Q,$E:$E,$E198)-MINIFS(Q:Q,$E:$E,$E198))))</f>
        <v/>
      </c>
      <c r="CG198" s="232" t="str">
        <f t="array" ref="CG198">IF(R198="","",
IF(INDEX(Settings!$H:$H,MATCH(CG$1,Settings!$G:$G,0))=TRUE,
100-100*(R198-MINIFS(R:R,$E:$E,$E198))/(MAXIFS(R:R,$E:$E,$E198)-MINIFS(R:R,$E:$E,$E198)),
100*(R198-MINIFS(R:R,$E:$E,$E198))/(MAXIFS(R:R,$E:$E,$E198)-MINIFS(R:R,$E:$E,$E198))))</f>
        <v/>
      </c>
      <c r="CH198" s="232" t="str">
        <f t="array" ref="CH198">IF(S198="","",
IF(INDEX(Settings!$H:$H,MATCH(CH$1,Settings!$G:$G,0))=TRUE,
100-100*(S198-MINIFS(S:S,$E:$E,$E198))/(MAXIFS(S:S,$E:$E,$E198)-MINIFS(S:S,$E:$E,$E198)),
100*(S198-MINIFS(S:S,$E:$E,$E198))/(MAXIFS(S:S,$E:$E,$E198)-MINIFS(S:S,$E:$E,$E198))))</f>
        <v/>
      </c>
      <c r="CI198" s="232" t="str">
        <f t="array" ref="CI198">IF(T198="","",
IF(INDEX(Settings!$H:$H,MATCH(CI$1,Settings!$G:$G,0))=TRUE,
100-100*(T198-MINIFS(T:T,$E:$E,$E198))/(MAXIFS(T:T,$E:$E,$E198)-MINIFS(T:T,$E:$E,$E198)),
100*(T198-MINIFS(T:T,$E:$E,$E198))/(MAXIFS(T:T,$E:$E,$E198)-MINIFS(T:T,$E:$E,$E198))))</f>
        <v/>
      </c>
      <c r="CJ198" s="232" t="str">
        <f t="array" ref="CJ198">IF(U198="","",
IF(INDEX(Settings!$H:$H,MATCH(CJ$1,Settings!$G:$G,0))=TRUE,
100-100*(U198-MINIFS(U:U,$E:$E,$E198))/(MAXIFS(U:U,$E:$E,$E198)-MINIFS(U:U,$E:$E,$E198)),
100*(U198-MINIFS(U:U,$E:$E,$E198))/(MAXIFS(U:U,$E:$E,$E198)-MINIFS(U:U,$E:$E,$E198))))</f>
        <v/>
      </c>
      <c r="CK198" s="232" t="str">
        <f t="array" ref="CK198">IF(V198="","",
IF(INDEX(Settings!$H:$H,MATCH(CK$1,Settings!$G:$G,0))=TRUE,
100-100*(V198-MINIFS(V:V,$E:$E,$E198))/(MAXIFS(V:V,$E:$E,$E198)-MINIFS(V:V,$E:$E,$E198)),
100*(V198-MINIFS(V:V,$E:$E,$E198))/(MAXIFS(V:V,$E:$E,$E198)-MINIFS(V:V,$E:$E,$E198))))</f>
        <v/>
      </c>
      <c r="CL198" s="232" t="str">
        <f t="array" ref="CL198">IF(W198="","",
IF(INDEX(Settings!$H:$H,MATCH(CL$1,Settings!$G:$G,0))=TRUE,
100-100*(W198-MINIFS(W:W,$E:$E,$E198))/(MAXIFS(W:W,$E:$E,$E198)-MINIFS(W:W,$E:$E,$E198)),
100*(W198-MINIFS(W:W,$E:$E,$E198))/(MAXIFS(W:W,$E:$E,$E198)-MINIFS(W:W,$E:$E,$E198))))</f>
        <v/>
      </c>
      <c r="CM198" s="232" t="str">
        <f t="array" ref="CM198">IF(X198="","",
IF(INDEX(Settings!$H:$H,MATCH(CM$1,Settings!$G:$G,0))=TRUE,
100-100*(X198-MINIFS(X:X,$E:$E,$E198))/(MAXIFS(X:X,$E:$E,$E198)-MINIFS(X:X,$E:$E,$E198)),
100*(X198-MINIFS(X:X,$E:$E,$E198))/(MAXIFS(X:X,$E:$E,$E198)-MINIFS(X:X,$E:$E,$E198))))</f>
        <v/>
      </c>
      <c r="CN198" s="232" t="str">
        <f t="array" ref="CN198">IF(Y198="","",
IF(INDEX(Settings!$H:$H,MATCH(CN$1,Settings!$G:$G,0))=TRUE,
100-100*(Y198-MINIFS(Y:Y,$E:$E,$E198))/(MAXIFS(Y:Y,$E:$E,$E198)-MINIFS(Y:Y,$E:$E,$E198)),
100*(Y198-MINIFS(Y:Y,$E:$E,$E198))/(MAXIFS(Y:Y,$E:$E,$E198)-MINIFS(Y:Y,$E:$E,$E198))))</f>
        <v/>
      </c>
      <c r="CO198" s="232" t="str">
        <f t="array" ref="CO198">IF(Z198="","",
IF(INDEX(Settings!$H:$H,MATCH(CO$1,Settings!$G:$G,0))=TRUE,
100-100*(Z198-MINIFS(Z:Z,$E:$E,$E198))/(MAXIFS(Z:Z,$E:$E,$E198)-MINIFS(Z:Z,$E:$E,$E198)),
100*(Z198-MINIFS(Z:Z,$E:$E,$E198))/(MAXIFS(Z:Z,$E:$E,$E198)-MINIFS(Z:Z,$E:$E,$E198))))</f>
        <v/>
      </c>
      <c r="CP198" s="232" t="str">
        <f t="array" ref="CP198">IF(AA198="","",
IF(INDEX(Settings!$H:$H,MATCH(CP$1,Settings!$G:$G,0))=TRUE,
100-100*(AA198-MINIFS(AA:AA,$E:$E,$E198))/(MAXIFS(AA:AA,$E:$E,$E198)-MINIFS(AA:AA,$E:$E,$E198)),
100*(AA198-MINIFS(AA:AA,$E:$E,$E198))/(MAXIFS(AA:AA,$E:$E,$E198)-MINIFS(AA:AA,$E:$E,$E198))))</f>
        <v/>
      </c>
      <c r="CQ198" s="232" t="str">
        <f t="array" ref="CQ198">IF(AB198="","",
IF(INDEX(Settings!$H:$H,MATCH(CQ$1,Settings!$G:$G,0))=TRUE,
100-100*(AB198-MINIFS(AB:AB,$E:$E,$E198))/(MAXIFS(AB:AB,$E:$E,$E198)-MINIFS(AB:AB,$E:$E,$E198)),
100*(AB198-MINIFS(AB:AB,$E:$E,$E198))/(MAXIFS(AB:AB,$E:$E,$E198)-MINIFS(AB:AB,$E:$E,$E198))))</f>
        <v/>
      </c>
      <c r="CR198" s="232" t="str">
        <f t="array" ref="CR198">IF(AC198="","",
IF(INDEX(Settings!$H:$H,MATCH(CR$1,Settings!$G:$G,0))=TRUE,
100-100*(AC198-MINIFS(AC:AC,$E:$E,$E198))/(MAXIFS(AC:AC,$E:$E,$E198)-MINIFS(AC:AC,$E:$E,$E198)),
100*(AC198-MINIFS(AC:AC,$E:$E,$E198))/(MAXIFS(AC:AC,$E:$E,$E198)-MINIFS(AC:AC,$E:$E,$E198))))</f>
        <v/>
      </c>
      <c r="CS198" s="232" t="str">
        <f t="array" ref="CS198">IF(AD198="","",
IF(INDEX(Settings!$H:$H,MATCH(CS$1,Settings!$G:$G,0))=TRUE,
100-100*(AD198-MINIFS(AD:AD,$E:$E,$E198))/(MAXIFS(AD:AD,$E:$E,$E198)-MINIFS(AD:AD,$E:$E,$E198)),
100*(AD198-MINIFS(AD:AD,$E:$E,$E198))/(MAXIFS(AD:AD,$E:$E,$E198)-MINIFS(AD:AD,$E:$E,$E198))))</f>
        <v/>
      </c>
      <c r="CT198" s="232" t="str">
        <f t="array" ref="CT198">IF(AE198="","",
IF(INDEX(Settings!$H:$H,MATCH(CT$1,Settings!$G:$G,0))=TRUE,
100-100*(AE198-MINIFS(AE:AE,$E:$E,$E198))/(MAXIFS(AE:AE,$E:$E,$E198)-MINIFS(AE:AE,$E:$E,$E198)),
100*(AE198-MINIFS(AE:AE,$E:$E,$E198))/(MAXIFS(AE:AE,$E:$E,$E198)-MINIFS(AE:AE,$E:$E,$E198))))</f>
        <v/>
      </c>
      <c r="CU198" s="232" t="str">
        <f t="array" ref="CU198">IF(AF198="","",
IF(INDEX(Settings!$H:$H,MATCH(CU$1,Settings!$G:$G,0))=TRUE,
100-100*(AF198-MINIFS(AF:AF,$E:$E,$E198))/(MAXIFS(AF:AF,$E:$E,$E198)-MINIFS(AF:AF,$E:$E,$E198)),
100*(AF198-MINIFS(AF:AF,$E:$E,$E198))/(MAXIFS(AF:AF,$E:$E,$E198)-MINIFS(AF:AF,$E:$E,$E198))))</f>
        <v/>
      </c>
      <c r="CV198" s="232" t="str">
        <f t="array" ref="CV198">IF(AG198="","",
IF(INDEX(Settings!$H:$H,MATCH(CV$1,Settings!$G:$G,0))=TRUE,
100-100*(AG198-MINIFS(AG:AG,$E:$E,$E198))/(MAXIFS(AG:AG,$E:$E,$E198)-MINIFS(AG:AG,$E:$E,$E198)),
100*(AG198-MINIFS(AG:AG,$E:$E,$E198))/(MAXIFS(AG:AG,$E:$E,$E198)-MINIFS(AG:AG,$E:$E,$E198))))</f>
        <v/>
      </c>
      <c r="CW198" s="232" t="str">
        <f t="array" ref="CW198">IF(AH198="","",
IF(INDEX(Settings!$H:$H,MATCH(CW$1,Settings!$G:$G,0))=TRUE,
100-100*(AH198-MINIFS(AH:AH,$E:$E,$E198))/(MAXIFS(AH:AH,$E:$E,$E198)-MINIFS(AH:AH,$E:$E,$E198)),
100*(AH198-MINIFS(AH:AH,$E:$E,$E198))/(MAXIFS(AH:AH,$E:$E,$E198)-MINIFS(AH:AH,$E:$E,$E198))))</f>
        <v/>
      </c>
      <c r="CX198" s="232" t="str">
        <f t="array" ref="CX198">IF(AI198="","",
IF(INDEX(Settings!$H:$H,MATCH(CX$1,Settings!$G:$G,0))=TRUE,
100-100*(AI198-MINIFS(AI:AI,$E:$E,$E198))/(MAXIFS(AI:AI,$E:$E,$E198)-MINIFS(AI:AI,$E:$E,$E198)),
100*(AI198-MINIFS(AI:AI,$E:$E,$E198))/(MAXIFS(AI:AI,$E:$E,$E198)-MINIFS(AI:AI,$E:$E,$E198))))</f>
        <v/>
      </c>
      <c r="CY198" s="232" t="str">
        <f t="array" ref="CY198">IF(AJ198="","",
IF(INDEX(Settings!$H:$H,MATCH(CY$1,Settings!$G:$G,0))=TRUE,
100-100*(AJ198-MINIFS(AJ:AJ,$E:$E,$E198))/(MAXIFS(AJ:AJ,$E:$E,$E198)-MINIFS(AJ:AJ,$E:$E,$E198)),
100*(AJ198-MINIFS(AJ:AJ,$E:$E,$E198))/(MAXIFS(AJ:AJ,$E:$E,$E198)-MINIFS(AJ:AJ,$E:$E,$E198))))</f>
        <v/>
      </c>
      <c r="CZ198" s="232" t="str">
        <f t="array" ref="CZ198">IF(AK198="","",
IF(INDEX(Settings!$H:$H,MATCH(CZ$1,Settings!$G:$G,0))=TRUE,
100-100*(AK198-MINIFS(AK:AK,$E:$E,$E198))/(MAXIFS(AK:AK,$E:$E,$E198)-MINIFS(AK:AK,$E:$E,$E198)),
100*(AK198-MINIFS(AK:AK,$E:$E,$E198))/(MAXIFS(AK:AK,$E:$E,$E198)-MINIFS(AK:AK,$E:$E,$E198))))</f>
        <v/>
      </c>
      <c r="DA198" s="232" t="str">
        <f t="array" ref="DA198">IF(AL198="","",
IF(INDEX(Settings!$H:$H,MATCH(DA$1,Settings!$G:$G,0))=TRUE,
100-100*(AL198-MINIFS(AL:AL,$E:$E,$E198))/(MAXIFS(AL:AL,$E:$E,$E198)-MINIFS(AL:AL,$E:$E,$E198)),
100*(AL198-MINIFS(AL:AL,$E:$E,$E198))/(MAXIFS(AL:AL,$E:$E,$E198)-MINIFS(AL:AL,$E:$E,$E198))))</f>
        <v/>
      </c>
      <c r="DB198" s="232" t="str">
        <f t="array" ref="DB198">IF(AM198="","",
IF(INDEX(Settings!$H:$H,MATCH(DB$1,Settings!$G:$G,0))=TRUE,
100-100*(AM198-MINIFS(AM:AM,$E:$E,$E198))/(MAXIFS(AM:AM,$E:$E,$E198)-MINIFS(AM:AM,$E:$E,$E198)),
100*(AM198-MINIFS(AM:AM,$E:$E,$E198))/(MAXIFS(AM:AM,$E:$E,$E198)-MINIFS(AM:AM,$E:$E,$E198))))</f>
        <v/>
      </c>
      <c r="DC198" s="232" t="str">
        <f t="array" ref="DC198">IF(AN198="","",
IF(INDEX(Settings!$H:$H,MATCH(DC$1,Settings!$G:$G,0))=TRUE,
100-100*(AN198-MINIFS(AN:AN,$E:$E,$E198))/(MAXIFS(AN:AN,$E:$E,$E198)-MINIFS(AN:AN,$E:$E,$E198)),
100*(AN198-MINIFS(AN:AN,$E:$E,$E198))/(MAXIFS(AN:AN,$E:$E,$E198)-MINIFS(AN:AN,$E:$E,$E198))))</f>
        <v/>
      </c>
      <c r="DD198" s="232" t="str">
        <f t="array" ref="DD198">IF(AO198="","",
IF(INDEX(Settings!$H:$H,MATCH(DD$1,Settings!$G:$G,0))=TRUE,
100-100*(AO198-MINIFS(AO:AO,$E:$E,$E198))/(MAXIFS(AO:AO,$E:$E,$E198)-MINIFS(AO:AO,$E:$E,$E198)),
100*(AO198-MINIFS(AO:AO,$E:$E,$E198))/(MAXIFS(AO:AO,$E:$E,$E198)-MINIFS(AO:AO,$E:$E,$E198))))</f>
        <v/>
      </c>
      <c r="DE198" s="232" t="str">
        <f t="array" ref="DE198">IF(AP198="","",
IF(INDEX(Settings!$H:$H,MATCH(DE$1,Settings!$G:$G,0))=TRUE,
100-100*(AP198-MINIFS(AP:AP,$E:$E,$E198))/(MAXIFS(AP:AP,$E:$E,$E198)-MINIFS(AP:AP,$E:$E,$E198)),
100*(AP198-MINIFS(AP:AP,$E:$E,$E198))/(MAXIFS(AP:AP,$E:$E,$E198)-MINIFS(AP:AP,$E:$E,$E198))))</f>
        <v/>
      </c>
      <c r="DF198" s="232" t="str">
        <f t="array" ref="DF198">IF(AQ198="","",
IF(INDEX(Settings!$H:$H,MATCH(DF$1,Settings!$G:$G,0))=TRUE,
100-100*(AQ198-MINIFS(AQ:AQ,$E:$E,$E198))/(MAXIFS(AQ:AQ,$E:$E,$E198)-MINIFS(AQ:AQ,$E:$E,$E198)),
100*(AQ198-MINIFS(AQ:AQ,$E:$E,$E198))/(MAXIFS(AQ:AQ,$E:$E,$E198)-MINIFS(AQ:AQ,$E:$E,$E198))))</f>
        <v/>
      </c>
      <c r="DG198" s="232" t="str">
        <f t="array" ref="DG198">IF(AR198="","",
IF(INDEX(Settings!$H:$H,MATCH(DG$1,Settings!$G:$G,0))=TRUE,
100-100*(AR198-MINIFS(AR:AR,$E:$E,$E198))/(MAXIFS(AR:AR,$E:$E,$E198)-MINIFS(AR:AR,$E:$E,$E198)),
100*(AR198-MINIFS(AR:AR,$E:$E,$E198))/(MAXIFS(AR:AR,$E:$E,$E198)-MINIFS(AR:AR,$E:$E,$E198))))</f>
        <v/>
      </c>
      <c r="DH198" s="232" t="str">
        <f t="array" ref="DH198">IF(AS198="","",
IF(INDEX(Settings!$H:$H,MATCH(DH$1,Settings!$G:$G,0))=TRUE,
100-100*(AS198-MINIFS(AS:AS,$E:$E,$E198))/(MAXIFS(AS:AS,$E:$E,$E198)-MINIFS(AS:AS,$E:$E,$E198)),
100*(AS198-MINIFS(AS:AS,$E:$E,$E198))/(MAXIFS(AS:AS,$E:$E,$E198)-MINIFS(AS:AS,$E:$E,$E198))))</f>
        <v/>
      </c>
      <c r="DI198" s="232" t="str">
        <f t="array" ref="DI198">IF(AT198="","",
IF(INDEX(Settings!$H:$H,MATCH(DI$1,Settings!$G:$G,0))=TRUE,
100-100*(AT198-MINIFS(AT:AT,$E:$E,$E198))/(MAXIFS(AT:AT,$E:$E,$E198)-MINIFS(AT:AT,$E:$E,$E198)),
100*(AT198-MINIFS(AT:AT,$E:$E,$E198))/(MAXIFS(AT:AT,$E:$E,$E198)-MINIFS(AT:AT,$E:$E,$E198))))</f>
        <v/>
      </c>
      <c r="DJ198" s="232" t="str">
        <f t="array" ref="DJ198">IF(AU198="","",
IF(INDEX(Settings!$H:$H,MATCH(DJ$1,Settings!$G:$G,0))=TRUE,
100-100*(AU198-MINIFS(AU:AU,$E:$E,$E198))/(MAXIFS(AU:AU,$E:$E,$E198)-MINIFS(AU:AU,$E:$E,$E198)),
100*(AU198-MINIFS(AU:AU,$E:$E,$E198))/(MAXIFS(AU:AU,$E:$E,$E198)-MINIFS(AU:AU,$E:$E,$E198))))</f>
        <v/>
      </c>
      <c r="DK198" s="232" t="str">
        <f t="array" ref="DK198">IF(AV198="","",
IF(INDEX(Settings!$H:$H,MATCH(DK$1,Settings!$G:$G,0))=TRUE,
100-100*(AV198-MINIFS(AV:AV,$E:$E,$E198))/(MAXIFS(AV:AV,$E:$E,$E198)-MINIFS(AV:AV,$E:$E,$E198)),
100*(AV198-MINIFS(AV:AV,$E:$E,$E198))/(MAXIFS(AV:AV,$E:$E,$E198)-MINIFS(AV:AV,$E:$E,$E198))))</f>
        <v/>
      </c>
      <c r="DL198" s="232" t="str">
        <f t="array" ref="DL198">IF(AW198="","",
IF(INDEX(Settings!$H:$H,MATCH(DL$1,Settings!$G:$G,0))=TRUE,
100-100*(AW198-MINIFS(AW:AW,$E:$E,$E198))/(MAXIFS(AW:AW,$E:$E,$E198)-MINIFS(AW:AW,$E:$E,$E198)),
100*(AW198-MINIFS(AW:AW,$E:$E,$E198))/(MAXIFS(AW:AW,$E:$E,$E198)-MINIFS(AW:AW,$E:$E,$E198))))</f>
        <v/>
      </c>
      <c r="DM198" s="232" t="str">
        <f t="array" ref="DM198">IF(AX198="","",
IF(INDEX(Settings!$H:$H,MATCH(DM$1,Settings!$G:$G,0))=TRUE,
100-100*(AX198-MINIFS(AX:AX,$E:$E,$E198))/(MAXIFS(AX:AX,$E:$E,$E198)-MINIFS(AX:AX,$E:$E,$E198)),
100*(AX198-MINIFS(AX:AX,$E:$E,$E198))/(MAXIFS(AX:AX,$E:$E,$E198)-MINIFS(AX:AX,$E:$E,$E198))))</f>
        <v/>
      </c>
      <c r="DN198" s="232" t="str">
        <f t="array" ref="DN198">IF(AY198="","",
IF(INDEX(Settings!$H:$H,MATCH(DN$1,Settings!$G:$G,0))=TRUE,
100-100*(AY198-MINIFS(AY:AY,$E:$E,$E198))/(MAXIFS(AY:AY,$E:$E,$E198)-MINIFS(AY:AY,$E:$E,$E198)),
100*(AY198-MINIFS(AY:AY,$E:$E,$E198))/(MAXIFS(AY:AY,$E:$E,$E198)-MINIFS(AY:AY,$E:$E,$E198))))</f>
        <v/>
      </c>
      <c r="DO198" s="232" t="str">
        <f t="array" ref="DO198">IF(AZ198="","",
IF(INDEX(Settings!$H:$H,MATCH(DO$1,Settings!$G:$G,0))=TRUE,
100-100*(AZ198-MINIFS(AZ:AZ,$E:$E,$E198))/(MAXIFS(AZ:AZ,$E:$E,$E198)-MINIFS(AZ:AZ,$E:$E,$E198)),
100*(AZ198-MINIFS(AZ:AZ,$E:$E,$E198))/(MAXIFS(AZ:AZ,$E:$E,$E198)-MINIFS(AZ:AZ,$E:$E,$E198))))</f>
        <v/>
      </c>
      <c r="DP198" s="232" t="str">
        <f t="array" ref="DP198">IF(BA198="","",
IF(INDEX(Settings!$H:$H,MATCH(DP$1,Settings!$G:$G,0))=TRUE,
100-100*(BA198-MINIFS(BA:BA,$E:$E,$E198))/(MAXIFS(BA:BA,$E:$E,$E198)-MINIFS(BA:BA,$E:$E,$E198)),
100*(BA198-MINIFS(BA:BA,$E:$E,$E198))/(MAXIFS(BA:BA,$E:$E,$E198)-MINIFS(BA:BA,$E:$E,$E198))))</f>
        <v/>
      </c>
      <c r="DQ198" s="232" t="str">
        <f t="array" ref="DQ198">IF(BB198="","",
IF(INDEX(Settings!$H:$H,MATCH(DQ$1,Settings!$G:$G,0))=TRUE,
100-100*(BB198-MINIFS(BB:BB,$E:$E,$E198))/(MAXIFS(BB:BB,$E:$E,$E198)-MINIFS(BB:BB,$E:$E,$E198)),
100*(BB198-MINIFS(BB:BB,$E:$E,$E198))/(MAXIFS(BB:BB,$E:$E,$E198)-MINIFS(BB:BB,$E:$E,$E198))))</f>
        <v/>
      </c>
      <c r="DR198" s="232" t="str">
        <f t="array" ref="DR198">IF(BC198="","",
IF(INDEX(Settings!$H:$H,MATCH(DR$1,Settings!$G:$G,0))=TRUE,
100-100*(BC198-MINIFS(BC:BC,$E:$E,$E198))/(MAXIFS(BC:BC,$E:$E,$E198)-MINIFS(BC:BC,$E:$E,$E198)),
100*(BC198-MINIFS(BC:BC,$E:$E,$E198))/(MAXIFS(BC:BC,$E:$E,$E198)-MINIFS(BC:BC,$E:$E,$E198))))</f>
        <v/>
      </c>
      <c r="DS198" s="232" t="str">
        <f t="array" ref="DS198">IF(BD198="","",
IF(INDEX(Settings!$H:$H,MATCH(DS$1,Settings!$G:$G,0))=TRUE,
100-100*(BD198-MINIFS(BD:BD,$E:$E,$E198))/(MAXIFS(BD:BD,$E:$E,$E198)-MINIFS(BD:BD,$E:$E,$E198)),
100*(BD198-MINIFS(BD:BD,$E:$E,$E198))/(MAXIFS(BD:BD,$E:$E,$E198)-MINIFS(BD:BD,$E:$E,$E198))))</f>
        <v/>
      </c>
      <c r="DT198" s="232" t="str">
        <f t="array" ref="DT198">IF(BE198="","",
IF(INDEX(Settings!$H:$H,MATCH(DT$1,Settings!$G:$G,0))=TRUE,
100-100*(BE198-MINIFS(BE:BE,$E:$E,$E198))/(MAXIFS(BE:BE,$E:$E,$E198)-MINIFS(BE:BE,$E:$E,$E198)),
100*(BE198-MINIFS(BE:BE,$E:$E,$E198))/(MAXIFS(BE:BE,$E:$E,$E198)-MINIFS(BE:BE,$E:$E,$E198))))</f>
        <v/>
      </c>
      <c r="DU198" s="232" t="str">
        <f t="array" ref="DU198">IF(BF198="","",
IF(INDEX(Settings!$H:$H,MATCH(DU$1,Settings!$G:$G,0))=TRUE,
100-100*(BF198-MINIFS(BF:BF,$E:$E,$E198))/(MAXIFS(BF:BF,$E:$E,$E198)-MINIFS(BF:BF,$E:$E,$E198)),
100*(BF198-MINIFS(BF:BF,$E:$E,$E198))/(MAXIFS(BF:BF,$E:$E,$E198)-MINIFS(BF:BF,$E:$E,$E198))))</f>
        <v/>
      </c>
      <c r="DV198" s="232" t="str">
        <f t="array" ref="DV198">IF(BG198="","",
IF(INDEX(Settings!$H:$H,MATCH(DV$1,Settings!$G:$G,0))=TRUE,
100-100*(BG198-MINIFS(BG:BG,$E:$E,$E198))/(MAXIFS(BG:BG,$E:$E,$E198)-MINIFS(BG:BG,$E:$E,$E198)),
100*(BG198-MINIFS(BG:BG,$E:$E,$E198))/(MAXIFS(BG:BG,$E:$E,$E198)-MINIFS(BG:BG,$E:$E,$E198))))</f>
        <v/>
      </c>
      <c r="DW198" s="232" t="str">
        <f t="array" ref="DW198">IF(BH198="","",
IF(INDEX(Settings!$H:$H,MATCH(DW$1,Settings!$G:$G,0))=TRUE,
100-100*(BH198-MINIFS(BH:BH,$E:$E,$E198))/(MAXIFS(BH:BH,$E:$E,$E198)-MINIFS(BH:BH,$E:$E,$E198)),
100*(BH198-MINIFS(BH:BH,$E:$E,$E198))/(MAXIFS(BH:BH,$E:$E,$E198)-MINIFS(BH:BH,$E:$E,$E198))))</f>
        <v/>
      </c>
      <c r="DX198" s="232" t="str">
        <f t="array" ref="DX198">IF(BI198="","",
IF(INDEX(Settings!$H:$H,MATCH(DX$1,Settings!$G:$G,0))=TRUE,
100-100*(BI198-MINIFS(BI:BI,$E:$E,$E198))/(MAXIFS(BI:BI,$E:$E,$E198)-MINIFS(BI:BI,$E:$E,$E198)),
100*(BI198-MINIFS(BI:BI,$E:$E,$E198))/(MAXIFS(BI:BI,$E:$E,$E198)-MINIFS(BI:BI,$E:$E,$E198))))</f>
        <v/>
      </c>
      <c r="DY198" s="232" t="str">
        <f t="array" ref="DY198">IF(BJ198="","",
IF(INDEX(Settings!$H:$H,MATCH(DY$1,Settings!$G:$G,0))=TRUE,
100-100*(BJ198-MINIFS(BJ:BJ,$E:$E,$E198))/(MAXIFS(BJ:BJ,$E:$E,$E198)-MINIFS(BJ:BJ,$E:$E,$E198)),
100*(BJ198-MINIFS(BJ:BJ,$E:$E,$E198))/(MAXIFS(BJ:BJ,$E:$E,$E198)-MINIFS(BJ:BJ,$E:$E,$E198))))</f>
        <v/>
      </c>
      <c r="DZ198" s="234"/>
      <c r="EA198" s="234"/>
      <c r="EB198" s="234" t="str">
        <f t="shared" si="8"/>
        <v/>
      </c>
      <c r="EC198" s="234" t="str">
        <f t="shared" si="9"/>
        <v/>
      </c>
      <c r="ED198" s="234" t="str">
        <f t="shared" si="10"/>
        <v/>
      </c>
      <c r="EE198" s="234" t="str">
        <f t="shared" si="11"/>
        <v/>
      </c>
      <c r="EF198" s="234" t="str">
        <f t="shared" si="12"/>
        <v/>
      </c>
      <c r="EG198" s="234" t="str">
        <f t="shared" si="13"/>
        <v/>
      </c>
      <c r="EH198" s="234"/>
      <c r="EI198" s="234"/>
      <c r="EJ198" s="234"/>
      <c r="EK198" s="234"/>
      <c r="EL198" s="234"/>
      <c r="EM198" s="234"/>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3" t="str">
        <f t="shared" si="14"/>
        <v/>
      </c>
      <c r="N199" s="49"/>
      <c r="O199" s="49"/>
      <c r="P199" s="49"/>
      <c r="Q199" s="49"/>
      <c r="R199" s="49"/>
      <c r="S199" s="222" t="str">
        <f>IFERROR(VLOOKUP(AF199, 'YOYO IR Scores'!A:C, 3, FALSE), "")
</f>
        <v/>
      </c>
      <c r="T199" s="49"/>
      <c r="U199" s="49"/>
      <c r="V199" s="49"/>
      <c r="W199" s="49"/>
      <c r="X199" s="224" t="str">
        <f t="shared" si="4"/>
        <v/>
      </c>
      <c r="Y199" s="225" t="str">
        <f t="shared" si="5"/>
        <v/>
      </c>
      <c r="Z199" s="225" t="str">
        <f t="shared" si="6"/>
        <v/>
      </c>
      <c r="AA199" s="224" t="str">
        <f t="shared" si="7"/>
        <v/>
      </c>
      <c r="AB199" s="223"/>
      <c r="AC199" s="223"/>
      <c r="AD199" s="223"/>
      <c r="AE199" s="223" t="str">
        <f>IFERROR(VLOOKUP(AF199, 'YOYO IR Scores'!A:C, 2, FALSE), "")</f>
        <v/>
      </c>
      <c r="AF199" s="223"/>
      <c r="AG199" s="223"/>
      <c r="AH199" s="223"/>
      <c r="AI199" s="223"/>
      <c r="AJ199" s="223"/>
      <c r="AK199" s="223"/>
      <c r="AL199" s="223"/>
      <c r="AM199" s="223"/>
      <c r="AN199" s="223"/>
      <c r="AO199" s="223"/>
      <c r="AP199" s="223"/>
      <c r="AQ199" s="223"/>
      <c r="AR199" s="223"/>
      <c r="AS199" s="223"/>
      <c r="AT199" s="223"/>
      <c r="AU199" s="223"/>
      <c r="AV199" s="223"/>
      <c r="AW199" s="223"/>
      <c r="AX199" s="223"/>
      <c r="AY199" s="223"/>
      <c r="AZ199" s="223"/>
      <c r="BA199" s="223"/>
      <c r="BB199" s="223"/>
      <c r="BC199" s="223"/>
      <c r="BD199" s="223"/>
      <c r="BE199" s="223"/>
      <c r="BF199" s="223"/>
      <c r="BG199" s="223"/>
      <c r="BH199" s="223"/>
      <c r="BI199" s="223"/>
      <c r="BJ199" s="223"/>
      <c r="BK199" s="223" t="str">
        <f t="array" ref="BK199">IF(J199="","",
IF(INDEX(Settings!$H:$H,MATCH(BY$1,Settings!$G:$G,0))=TRUE,
100-100*(J199-MIN(J:J))/(MAX(J:J)-MIN(J:J)),
100*(J199-MIN(J:J))/(MAX(J:J)-MIN(J:J))))</f>
        <v/>
      </c>
      <c r="BL199" s="223" t="str">
        <f t="array" ref="BL199">IF(J199="","",
IF(INDEX(Settings!$H:$H,MATCH(BY$1,Settings!$G:$G,0))=TRUE,
100-100*(J199-MINIFS(J:J,$E:$E,$E199))/(MAXIFS(J:J,$E:$E,$E199)-MINIFS(J:J,$E:$E,$E199)),
100*(J199-MINIFS(J:J,$E:$E,$E199))/(MAXIFS(J:J,$E:$E,$E199)-MINIFS(J:J,$E:$E,$E199))))</f>
        <v/>
      </c>
      <c r="BM199" s="223"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4" t="str">
        <f t="array" ref="BQ199">IF(J199="","",
IF(INDEX(Settings!$H:$H,MATCH(BY$1,Settings!$G:$G,0))=TRUE,
-1*(J199-AVERAGE(J:J))/STDEV(J:J),
(J199-AVERAGE(J:J))/STDEV(J:J)))</f>
        <v/>
      </c>
      <c r="BR199" s="224" t="str">
        <f>IFERROR(__xludf.DUMMYFUNCTION("IF(J199="""","""",
IF(INDEX(Settings!$H:$H,MATCH(BY$1,Settings!$G:$G,0))=TRUE,
-1*(J199-AVERAGEIFS(J:J,$E:$E,$E199))/STDEV(FILTER(J:J,$E:$E=$E199)),
(J199-AVERAGEIFS(J:J,$E:$E,$E199))/STDEV(FILTER(J:J,$E:$E=$E199))))"),"")</f>
        <v/>
      </c>
      <c r="BS199" s="224"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3" t="str">
        <f t="array" ref="BY199">IF(J199="","",
IF(INDEX(Settings!$H:$H,MATCH(BY$1,Settings!$G:$G,0))=TRUE,
100-100*(J199-MINIFS(J:J,$E:$E,$E199))/(MAXIFS(J:J,$E:$E,$E199)-MINIFS(J:J,$E:$E,$E199)),
100*(J199-MINIFS(J:J,$E:$E,$E199))/(MAXIFS(J:J,$E:$E,$E199)-MINIFS(J:J,$E:$E,$E199))))</f>
        <v/>
      </c>
      <c r="BZ199" s="223" t="str">
        <f t="array" ref="BZ199">IF(K199="","",
IF(INDEX(Settings!$H:$H,MATCH(BZ$1,Settings!$G:$G,0))=TRUE,
100-100*(K199-MINIFS(K:K,$E:$E,$E199))/(MAXIFS(K:K,$E:$E,$E199)-MINIFS(K:K,$E:$E,$E199)),
100*(K199-MINIFS(K:K,$E:$E,$E199))/(MAXIFS(K:K,$E:$E,$E199)-MINIFS(K:K,$E:$E,$E199))))</f>
        <v/>
      </c>
      <c r="CA199" s="223" t="str">
        <f t="array" ref="CA199">IF(L199="","",
IF(INDEX(Settings!$H:$H,MATCH(CA$1,Settings!$G:$G,0))=TRUE,
100-100*(L199-MINIFS(L:L,$E:$E,$E199))/(MAXIFS(L:L,$E:$E,$E199)-MINIFS(L:L,$E:$E,$E199)),
100*(L199-MINIFS(L:L,$E:$E,$E199))/(MAXIFS(L:L,$E:$E,$E199)-MINIFS(L:L,$E:$E,$E199))))</f>
        <v/>
      </c>
      <c r="CB199" s="223" t="str">
        <f t="array" ref="CB199">IF(M199="","",
IF(INDEX(Settings!$H:$H,MATCH(CB$1,Settings!$G:$G,0))=TRUE,
100-100*(M199-MINIFS(M:M,$E:$E,$E199))/(MAXIFS(M:M,$E:$E,$E199)-MINIFS(M:M,$E:$E,$E199)),
100*(M199-MINIFS(M:M,$E:$E,$E199))/(MAXIFS(M:M,$E:$E,$E199)-MINIFS(M:M,$E:$E,$E199))))</f>
        <v/>
      </c>
      <c r="CC199" s="223" t="str">
        <f t="array" ref="CC199">IF(N199="","",
IF(INDEX(Settings!$H:$H,MATCH(CC$1,Settings!$G:$G,0))=TRUE,
100-100*(N199-MINIFS(N:N,$E:$E,$E199))/(MAXIFS(N:N,$E:$E,$E199)-MINIFS(N:N,$E:$E,$E199)),
100*(N199-MINIFS(N:N,$E:$E,$E199))/(MAXIFS(N:N,$E:$E,$E199)-MINIFS(N:N,$E:$E,$E199))))</f>
        <v/>
      </c>
      <c r="CD199" s="223" t="str">
        <f t="array" ref="CD199">IF(O199="","",
IF(INDEX(Settings!$H:$H,MATCH(CD$1,Settings!$G:$G,0))=TRUE,
100-100*(O199-MINIFS(O:O,$E:$E,$E199))/(MAXIFS(O:O,$E:$E,$E199)-MINIFS(O:O,$E:$E,$E199)),
100*(O199-MINIFS(O:O,$E:$E,$E199))/(MAXIFS(O:O,$E:$E,$E199)-MINIFS(O:O,$E:$E,$E199))))</f>
        <v/>
      </c>
      <c r="CE199" s="223" t="str">
        <f t="array" ref="CE199">IF(P199="","",
IF(INDEX(Settings!$H:$H,MATCH(CE$1,Settings!$G:$G,0))=TRUE,
100-100*(P199-MINIFS(P:P,$E:$E,$E199))/(MAXIFS(P:P,$E:$E,$E199)-MINIFS(P:P,$E:$E,$E199)),
100*(P199-MINIFS(P:P,$E:$E,$E199))/(MAXIFS(P:P,$E:$E,$E199)-MINIFS(P:P,$E:$E,$E199))))</f>
        <v/>
      </c>
      <c r="CF199" s="223" t="str">
        <f t="array" ref="CF199">IF(Q199="","",
IF(INDEX(Settings!$H:$H,MATCH(CF$1,Settings!$G:$G,0))=TRUE,
100-100*(Q199-MINIFS(Q:Q,$E:$E,$E199))/(MAXIFS(Q:Q,$E:$E,$E199)-MINIFS(Q:Q,$E:$E,$E199)),
100*(Q199-MINIFS(Q:Q,$E:$E,$E199))/(MAXIFS(Q:Q,$E:$E,$E199)-MINIFS(Q:Q,$E:$E,$E199))))</f>
        <v/>
      </c>
      <c r="CG199" s="223" t="str">
        <f t="array" ref="CG199">IF(R199="","",
IF(INDEX(Settings!$H:$H,MATCH(CG$1,Settings!$G:$G,0))=TRUE,
100-100*(R199-MINIFS(R:R,$E:$E,$E199))/(MAXIFS(R:R,$E:$E,$E199)-MINIFS(R:R,$E:$E,$E199)),
100*(R199-MINIFS(R:R,$E:$E,$E199))/(MAXIFS(R:R,$E:$E,$E199)-MINIFS(R:R,$E:$E,$E199))))</f>
        <v/>
      </c>
      <c r="CH199" s="223" t="str">
        <f t="array" ref="CH199">IF(S199="","",
IF(INDEX(Settings!$H:$H,MATCH(CH$1,Settings!$G:$G,0))=TRUE,
100-100*(S199-MINIFS(S:S,$E:$E,$E199))/(MAXIFS(S:S,$E:$E,$E199)-MINIFS(S:S,$E:$E,$E199)),
100*(S199-MINIFS(S:S,$E:$E,$E199))/(MAXIFS(S:S,$E:$E,$E199)-MINIFS(S:S,$E:$E,$E199))))</f>
        <v/>
      </c>
      <c r="CI199" s="223" t="str">
        <f t="array" ref="CI199">IF(T199="","",
IF(INDEX(Settings!$H:$H,MATCH(CI$1,Settings!$G:$G,0))=TRUE,
100-100*(T199-MINIFS(T:T,$E:$E,$E199))/(MAXIFS(T:T,$E:$E,$E199)-MINIFS(T:T,$E:$E,$E199)),
100*(T199-MINIFS(T:T,$E:$E,$E199))/(MAXIFS(T:T,$E:$E,$E199)-MINIFS(T:T,$E:$E,$E199))))</f>
        <v/>
      </c>
      <c r="CJ199" s="223" t="str">
        <f t="array" ref="CJ199">IF(U199="","",
IF(INDEX(Settings!$H:$H,MATCH(CJ$1,Settings!$G:$G,0))=TRUE,
100-100*(U199-MINIFS(U:U,$E:$E,$E199))/(MAXIFS(U:U,$E:$E,$E199)-MINIFS(U:U,$E:$E,$E199)),
100*(U199-MINIFS(U:U,$E:$E,$E199))/(MAXIFS(U:U,$E:$E,$E199)-MINIFS(U:U,$E:$E,$E199))))</f>
        <v/>
      </c>
      <c r="CK199" s="223" t="str">
        <f t="array" ref="CK199">IF(V199="","",
IF(INDEX(Settings!$H:$H,MATCH(CK$1,Settings!$G:$G,0))=TRUE,
100-100*(V199-MINIFS(V:V,$E:$E,$E199))/(MAXIFS(V:V,$E:$E,$E199)-MINIFS(V:V,$E:$E,$E199)),
100*(V199-MINIFS(V:V,$E:$E,$E199))/(MAXIFS(V:V,$E:$E,$E199)-MINIFS(V:V,$E:$E,$E199))))</f>
        <v/>
      </c>
      <c r="CL199" s="223" t="str">
        <f t="array" ref="CL199">IF(W199="","",
IF(INDEX(Settings!$H:$H,MATCH(CL$1,Settings!$G:$G,0))=TRUE,
100-100*(W199-MINIFS(W:W,$E:$E,$E199))/(MAXIFS(W:W,$E:$E,$E199)-MINIFS(W:W,$E:$E,$E199)),
100*(W199-MINIFS(W:W,$E:$E,$E199))/(MAXIFS(W:W,$E:$E,$E199)-MINIFS(W:W,$E:$E,$E199))))</f>
        <v/>
      </c>
      <c r="CM199" s="223" t="str">
        <f t="array" ref="CM199">IF(X199="","",
IF(INDEX(Settings!$H:$H,MATCH(CM$1,Settings!$G:$G,0))=TRUE,
100-100*(X199-MINIFS(X:X,$E:$E,$E199))/(MAXIFS(X:X,$E:$E,$E199)-MINIFS(X:X,$E:$E,$E199)),
100*(X199-MINIFS(X:X,$E:$E,$E199))/(MAXIFS(X:X,$E:$E,$E199)-MINIFS(X:X,$E:$E,$E199))))</f>
        <v/>
      </c>
      <c r="CN199" s="223" t="str">
        <f t="array" ref="CN199">IF(Y199="","",
IF(INDEX(Settings!$H:$H,MATCH(CN$1,Settings!$G:$G,0))=TRUE,
100-100*(Y199-MINIFS(Y:Y,$E:$E,$E199))/(MAXIFS(Y:Y,$E:$E,$E199)-MINIFS(Y:Y,$E:$E,$E199)),
100*(Y199-MINIFS(Y:Y,$E:$E,$E199))/(MAXIFS(Y:Y,$E:$E,$E199)-MINIFS(Y:Y,$E:$E,$E199))))</f>
        <v/>
      </c>
      <c r="CO199" s="223" t="str">
        <f t="array" ref="CO199">IF(Z199="","",
IF(INDEX(Settings!$H:$H,MATCH(CO$1,Settings!$G:$G,0))=TRUE,
100-100*(Z199-MINIFS(Z:Z,$E:$E,$E199))/(MAXIFS(Z:Z,$E:$E,$E199)-MINIFS(Z:Z,$E:$E,$E199)),
100*(Z199-MINIFS(Z:Z,$E:$E,$E199))/(MAXIFS(Z:Z,$E:$E,$E199)-MINIFS(Z:Z,$E:$E,$E199))))</f>
        <v/>
      </c>
      <c r="CP199" s="223" t="str">
        <f t="array" ref="CP199">IF(AA199="","",
IF(INDEX(Settings!$H:$H,MATCH(CP$1,Settings!$G:$G,0))=TRUE,
100-100*(AA199-MINIFS(AA:AA,$E:$E,$E199))/(MAXIFS(AA:AA,$E:$E,$E199)-MINIFS(AA:AA,$E:$E,$E199)),
100*(AA199-MINIFS(AA:AA,$E:$E,$E199))/(MAXIFS(AA:AA,$E:$E,$E199)-MINIFS(AA:AA,$E:$E,$E199))))</f>
        <v/>
      </c>
      <c r="CQ199" s="223" t="str">
        <f t="array" ref="CQ199">IF(AB199="","",
IF(INDEX(Settings!$H:$H,MATCH(CQ$1,Settings!$G:$G,0))=TRUE,
100-100*(AB199-MINIFS(AB:AB,$E:$E,$E199))/(MAXIFS(AB:AB,$E:$E,$E199)-MINIFS(AB:AB,$E:$E,$E199)),
100*(AB199-MINIFS(AB:AB,$E:$E,$E199))/(MAXIFS(AB:AB,$E:$E,$E199)-MINIFS(AB:AB,$E:$E,$E199))))</f>
        <v/>
      </c>
      <c r="CR199" s="223" t="str">
        <f t="array" ref="CR199">IF(AC199="","",
IF(INDEX(Settings!$H:$H,MATCH(CR$1,Settings!$G:$G,0))=TRUE,
100-100*(AC199-MINIFS(AC:AC,$E:$E,$E199))/(MAXIFS(AC:AC,$E:$E,$E199)-MINIFS(AC:AC,$E:$E,$E199)),
100*(AC199-MINIFS(AC:AC,$E:$E,$E199))/(MAXIFS(AC:AC,$E:$E,$E199)-MINIFS(AC:AC,$E:$E,$E199))))</f>
        <v/>
      </c>
      <c r="CS199" s="223" t="str">
        <f t="array" ref="CS199">IF(AD199="","",
IF(INDEX(Settings!$H:$H,MATCH(CS$1,Settings!$G:$G,0))=TRUE,
100-100*(AD199-MINIFS(AD:AD,$E:$E,$E199))/(MAXIFS(AD:AD,$E:$E,$E199)-MINIFS(AD:AD,$E:$E,$E199)),
100*(AD199-MINIFS(AD:AD,$E:$E,$E199))/(MAXIFS(AD:AD,$E:$E,$E199)-MINIFS(AD:AD,$E:$E,$E199))))</f>
        <v/>
      </c>
      <c r="CT199" s="223" t="str">
        <f t="array" ref="CT199">IF(AE199="","",
IF(INDEX(Settings!$H:$H,MATCH(CT$1,Settings!$G:$G,0))=TRUE,
100-100*(AE199-MINIFS(AE:AE,$E:$E,$E199))/(MAXIFS(AE:AE,$E:$E,$E199)-MINIFS(AE:AE,$E:$E,$E199)),
100*(AE199-MINIFS(AE:AE,$E:$E,$E199))/(MAXIFS(AE:AE,$E:$E,$E199)-MINIFS(AE:AE,$E:$E,$E199))))</f>
        <v/>
      </c>
      <c r="CU199" s="223" t="str">
        <f t="array" ref="CU199">IF(AF199="","",
IF(INDEX(Settings!$H:$H,MATCH(CU$1,Settings!$G:$G,0))=TRUE,
100-100*(AF199-MINIFS(AF:AF,$E:$E,$E199))/(MAXIFS(AF:AF,$E:$E,$E199)-MINIFS(AF:AF,$E:$E,$E199)),
100*(AF199-MINIFS(AF:AF,$E:$E,$E199))/(MAXIFS(AF:AF,$E:$E,$E199)-MINIFS(AF:AF,$E:$E,$E199))))</f>
        <v/>
      </c>
      <c r="CV199" s="223" t="str">
        <f t="array" ref="CV199">IF(AG199="","",
IF(INDEX(Settings!$H:$H,MATCH(CV$1,Settings!$G:$G,0))=TRUE,
100-100*(AG199-MINIFS(AG:AG,$E:$E,$E199))/(MAXIFS(AG:AG,$E:$E,$E199)-MINIFS(AG:AG,$E:$E,$E199)),
100*(AG199-MINIFS(AG:AG,$E:$E,$E199))/(MAXIFS(AG:AG,$E:$E,$E199)-MINIFS(AG:AG,$E:$E,$E199))))</f>
        <v/>
      </c>
      <c r="CW199" s="223" t="str">
        <f t="array" ref="CW199">IF(AH199="","",
IF(INDEX(Settings!$H:$H,MATCH(CW$1,Settings!$G:$G,0))=TRUE,
100-100*(AH199-MINIFS(AH:AH,$E:$E,$E199))/(MAXIFS(AH:AH,$E:$E,$E199)-MINIFS(AH:AH,$E:$E,$E199)),
100*(AH199-MINIFS(AH:AH,$E:$E,$E199))/(MAXIFS(AH:AH,$E:$E,$E199)-MINIFS(AH:AH,$E:$E,$E199))))</f>
        <v/>
      </c>
      <c r="CX199" s="223" t="str">
        <f t="array" ref="CX199">IF(AI199="","",
IF(INDEX(Settings!$H:$H,MATCH(CX$1,Settings!$G:$G,0))=TRUE,
100-100*(AI199-MINIFS(AI:AI,$E:$E,$E199))/(MAXIFS(AI:AI,$E:$E,$E199)-MINIFS(AI:AI,$E:$E,$E199)),
100*(AI199-MINIFS(AI:AI,$E:$E,$E199))/(MAXIFS(AI:AI,$E:$E,$E199)-MINIFS(AI:AI,$E:$E,$E199))))</f>
        <v/>
      </c>
      <c r="CY199" s="223" t="str">
        <f t="array" ref="CY199">IF(AJ199="","",
IF(INDEX(Settings!$H:$H,MATCH(CY$1,Settings!$G:$G,0))=TRUE,
100-100*(AJ199-MINIFS(AJ:AJ,$E:$E,$E199))/(MAXIFS(AJ:AJ,$E:$E,$E199)-MINIFS(AJ:AJ,$E:$E,$E199)),
100*(AJ199-MINIFS(AJ:AJ,$E:$E,$E199))/(MAXIFS(AJ:AJ,$E:$E,$E199)-MINIFS(AJ:AJ,$E:$E,$E199))))</f>
        <v/>
      </c>
      <c r="CZ199" s="223" t="str">
        <f t="array" ref="CZ199">IF(AK199="","",
IF(INDEX(Settings!$H:$H,MATCH(CZ$1,Settings!$G:$G,0))=TRUE,
100-100*(AK199-MINIFS(AK:AK,$E:$E,$E199))/(MAXIFS(AK:AK,$E:$E,$E199)-MINIFS(AK:AK,$E:$E,$E199)),
100*(AK199-MINIFS(AK:AK,$E:$E,$E199))/(MAXIFS(AK:AK,$E:$E,$E199)-MINIFS(AK:AK,$E:$E,$E199))))</f>
        <v/>
      </c>
      <c r="DA199" s="223" t="str">
        <f t="array" ref="DA199">IF(AL199="","",
IF(INDEX(Settings!$H:$H,MATCH(DA$1,Settings!$G:$G,0))=TRUE,
100-100*(AL199-MINIFS(AL:AL,$E:$E,$E199))/(MAXIFS(AL:AL,$E:$E,$E199)-MINIFS(AL:AL,$E:$E,$E199)),
100*(AL199-MINIFS(AL:AL,$E:$E,$E199))/(MAXIFS(AL:AL,$E:$E,$E199)-MINIFS(AL:AL,$E:$E,$E199))))</f>
        <v/>
      </c>
      <c r="DB199" s="223" t="str">
        <f t="array" ref="DB199">IF(AM199="","",
IF(INDEX(Settings!$H:$H,MATCH(DB$1,Settings!$G:$G,0))=TRUE,
100-100*(AM199-MINIFS(AM:AM,$E:$E,$E199))/(MAXIFS(AM:AM,$E:$E,$E199)-MINIFS(AM:AM,$E:$E,$E199)),
100*(AM199-MINIFS(AM:AM,$E:$E,$E199))/(MAXIFS(AM:AM,$E:$E,$E199)-MINIFS(AM:AM,$E:$E,$E199))))</f>
        <v/>
      </c>
      <c r="DC199" s="223" t="str">
        <f t="array" ref="DC199">IF(AN199="","",
IF(INDEX(Settings!$H:$H,MATCH(DC$1,Settings!$G:$G,0))=TRUE,
100-100*(AN199-MINIFS(AN:AN,$E:$E,$E199))/(MAXIFS(AN:AN,$E:$E,$E199)-MINIFS(AN:AN,$E:$E,$E199)),
100*(AN199-MINIFS(AN:AN,$E:$E,$E199))/(MAXIFS(AN:AN,$E:$E,$E199)-MINIFS(AN:AN,$E:$E,$E199))))</f>
        <v/>
      </c>
      <c r="DD199" s="223" t="str">
        <f t="array" ref="DD199">IF(AO199="","",
IF(INDEX(Settings!$H:$H,MATCH(DD$1,Settings!$G:$G,0))=TRUE,
100-100*(AO199-MINIFS(AO:AO,$E:$E,$E199))/(MAXIFS(AO:AO,$E:$E,$E199)-MINIFS(AO:AO,$E:$E,$E199)),
100*(AO199-MINIFS(AO:AO,$E:$E,$E199))/(MAXIFS(AO:AO,$E:$E,$E199)-MINIFS(AO:AO,$E:$E,$E199))))</f>
        <v/>
      </c>
      <c r="DE199" s="223" t="str">
        <f t="array" ref="DE199">IF(AP199="","",
IF(INDEX(Settings!$H:$H,MATCH(DE$1,Settings!$G:$G,0))=TRUE,
100-100*(AP199-MINIFS(AP:AP,$E:$E,$E199))/(MAXIFS(AP:AP,$E:$E,$E199)-MINIFS(AP:AP,$E:$E,$E199)),
100*(AP199-MINIFS(AP:AP,$E:$E,$E199))/(MAXIFS(AP:AP,$E:$E,$E199)-MINIFS(AP:AP,$E:$E,$E199))))</f>
        <v/>
      </c>
      <c r="DF199" s="223" t="str">
        <f t="array" ref="DF199">IF(AQ199="","",
IF(INDEX(Settings!$H:$H,MATCH(DF$1,Settings!$G:$G,0))=TRUE,
100-100*(AQ199-MINIFS(AQ:AQ,$E:$E,$E199))/(MAXIFS(AQ:AQ,$E:$E,$E199)-MINIFS(AQ:AQ,$E:$E,$E199)),
100*(AQ199-MINIFS(AQ:AQ,$E:$E,$E199))/(MAXIFS(AQ:AQ,$E:$E,$E199)-MINIFS(AQ:AQ,$E:$E,$E199))))</f>
        <v/>
      </c>
      <c r="DG199" s="223" t="str">
        <f t="array" ref="DG199">IF(AR199="","",
IF(INDEX(Settings!$H:$H,MATCH(DG$1,Settings!$G:$G,0))=TRUE,
100-100*(AR199-MINIFS(AR:AR,$E:$E,$E199))/(MAXIFS(AR:AR,$E:$E,$E199)-MINIFS(AR:AR,$E:$E,$E199)),
100*(AR199-MINIFS(AR:AR,$E:$E,$E199))/(MAXIFS(AR:AR,$E:$E,$E199)-MINIFS(AR:AR,$E:$E,$E199))))</f>
        <v/>
      </c>
      <c r="DH199" s="223" t="str">
        <f t="array" ref="DH199">IF(AS199="","",
IF(INDEX(Settings!$H:$H,MATCH(DH$1,Settings!$G:$G,0))=TRUE,
100-100*(AS199-MINIFS(AS:AS,$E:$E,$E199))/(MAXIFS(AS:AS,$E:$E,$E199)-MINIFS(AS:AS,$E:$E,$E199)),
100*(AS199-MINIFS(AS:AS,$E:$E,$E199))/(MAXIFS(AS:AS,$E:$E,$E199)-MINIFS(AS:AS,$E:$E,$E199))))</f>
        <v/>
      </c>
      <c r="DI199" s="223" t="str">
        <f t="array" ref="DI199">IF(AT199="","",
IF(INDEX(Settings!$H:$H,MATCH(DI$1,Settings!$G:$G,0))=TRUE,
100-100*(AT199-MINIFS(AT:AT,$E:$E,$E199))/(MAXIFS(AT:AT,$E:$E,$E199)-MINIFS(AT:AT,$E:$E,$E199)),
100*(AT199-MINIFS(AT:AT,$E:$E,$E199))/(MAXIFS(AT:AT,$E:$E,$E199)-MINIFS(AT:AT,$E:$E,$E199))))</f>
        <v/>
      </c>
      <c r="DJ199" s="223" t="str">
        <f t="array" ref="DJ199">IF(AU199="","",
IF(INDEX(Settings!$H:$H,MATCH(DJ$1,Settings!$G:$G,0))=TRUE,
100-100*(AU199-MINIFS(AU:AU,$E:$E,$E199))/(MAXIFS(AU:AU,$E:$E,$E199)-MINIFS(AU:AU,$E:$E,$E199)),
100*(AU199-MINIFS(AU:AU,$E:$E,$E199))/(MAXIFS(AU:AU,$E:$E,$E199)-MINIFS(AU:AU,$E:$E,$E199))))</f>
        <v/>
      </c>
      <c r="DK199" s="223" t="str">
        <f t="array" ref="DK199">IF(AV199="","",
IF(INDEX(Settings!$H:$H,MATCH(DK$1,Settings!$G:$G,0))=TRUE,
100-100*(AV199-MINIFS(AV:AV,$E:$E,$E199))/(MAXIFS(AV:AV,$E:$E,$E199)-MINIFS(AV:AV,$E:$E,$E199)),
100*(AV199-MINIFS(AV:AV,$E:$E,$E199))/(MAXIFS(AV:AV,$E:$E,$E199)-MINIFS(AV:AV,$E:$E,$E199))))</f>
        <v/>
      </c>
      <c r="DL199" s="223" t="str">
        <f t="array" ref="DL199">IF(AW199="","",
IF(INDEX(Settings!$H:$H,MATCH(DL$1,Settings!$G:$G,0))=TRUE,
100-100*(AW199-MINIFS(AW:AW,$E:$E,$E199))/(MAXIFS(AW:AW,$E:$E,$E199)-MINIFS(AW:AW,$E:$E,$E199)),
100*(AW199-MINIFS(AW:AW,$E:$E,$E199))/(MAXIFS(AW:AW,$E:$E,$E199)-MINIFS(AW:AW,$E:$E,$E199))))</f>
        <v/>
      </c>
      <c r="DM199" s="223" t="str">
        <f t="array" ref="DM199">IF(AX199="","",
IF(INDEX(Settings!$H:$H,MATCH(DM$1,Settings!$G:$G,0))=TRUE,
100-100*(AX199-MINIFS(AX:AX,$E:$E,$E199))/(MAXIFS(AX:AX,$E:$E,$E199)-MINIFS(AX:AX,$E:$E,$E199)),
100*(AX199-MINIFS(AX:AX,$E:$E,$E199))/(MAXIFS(AX:AX,$E:$E,$E199)-MINIFS(AX:AX,$E:$E,$E199))))</f>
        <v/>
      </c>
      <c r="DN199" s="223" t="str">
        <f t="array" ref="DN199">IF(AY199="","",
IF(INDEX(Settings!$H:$H,MATCH(DN$1,Settings!$G:$G,0))=TRUE,
100-100*(AY199-MINIFS(AY:AY,$E:$E,$E199))/(MAXIFS(AY:AY,$E:$E,$E199)-MINIFS(AY:AY,$E:$E,$E199)),
100*(AY199-MINIFS(AY:AY,$E:$E,$E199))/(MAXIFS(AY:AY,$E:$E,$E199)-MINIFS(AY:AY,$E:$E,$E199))))</f>
        <v/>
      </c>
      <c r="DO199" s="223" t="str">
        <f t="array" ref="DO199">IF(AZ199="","",
IF(INDEX(Settings!$H:$H,MATCH(DO$1,Settings!$G:$G,0))=TRUE,
100-100*(AZ199-MINIFS(AZ:AZ,$E:$E,$E199))/(MAXIFS(AZ:AZ,$E:$E,$E199)-MINIFS(AZ:AZ,$E:$E,$E199)),
100*(AZ199-MINIFS(AZ:AZ,$E:$E,$E199))/(MAXIFS(AZ:AZ,$E:$E,$E199)-MINIFS(AZ:AZ,$E:$E,$E199))))</f>
        <v/>
      </c>
      <c r="DP199" s="223" t="str">
        <f t="array" ref="DP199">IF(BA199="","",
IF(INDEX(Settings!$H:$H,MATCH(DP$1,Settings!$G:$G,0))=TRUE,
100-100*(BA199-MINIFS(BA:BA,$E:$E,$E199))/(MAXIFS(BA:BA,$E:$E,$E199)-MINIFS(BA:BA,$E:$E,$E199)),
100*(BA199-MINIFS(BA:BA,$E:$E,$E199))/(MAXIFS(BA:BA,$E:$E,$E199)-MINIFS(BA:BA,$E:$E,$E199))))</f>
        <v/>
      </c>
      <c r="DQ199" s="223" t="str">
        <f t="array" ref="DQ199">IF(BB199="","",
IF(INDEX(Settings!$H:$H,MATCH(DQ$1,Settings!$G:$G,0))=TRUE,
100-100*(BB199-MINIFS(BB:BB,$E:$E,$E199))/(MAXIFS(BB:BB,$E:$E,$E199)-MINIFS(BB:BB,$E:$E,$E199)),
100*(BB199-MINIFS(BB:BB,$E:$E,$E199))/(MAXIFS(BB:BB,$E:$E,$E199)-MINIFS(BB:BB,$E:$E,$E199))))</f>
        <v/>
      </c>
      <c r="DR199" s="223" t="str">
        <f t="array" ref="DR199">IF(BC199="","",
IF(INDEX(Settings!$H:$H,MATCH(DR$1,Settings!$G:$G,0))=TRUE,
100-100*(BC199-MINIFS(BC:BC,$E:$E,$E199))/(MAXIFS(BC:BC,$E:$E,$E199)-MINIFS(BC:BC,$E:$E,$E199)),
100*(BC199-MINIFS(BC:BC,$E:$E,$E199))/(MAXIFS(BC:BC,$E:$E,$E199)-MINIFS(BC:BC,$E:$E,$E199))))</f>
        <v/>
      </c>
      <c r="DS199" s="223" t="str">
        <f t="array" ref="DS199">IF(BD199="","",
IF(INDEX(Settings!$H:$H,MATCH(DS$1,Settings!$G:$G,0))=TRUE,
100-100*(BD199-MINIFS(BD:BD,$E:$E,$E199))/(MAXIFS(BD:BD,$E:$E,$E199)-MINIFS(BD:BD,$E:$E,$E199)),
100*(BD199-MINIFS(BD:BD,$E:$E,$E199))/(MAXIFS(BD:BD,$E:$E,$E199)-MINIFS(BD:BD,$E:$E,$E199))))</f>
        <v/>
      </c>
      <c r="DT199" s="223" t="str">
        <f t="array" ref="DT199">IF(BE199="","",
IF(INDEX(Settings!$H:$H,MATCH(DT$1,Settings!$G:$G,0))=TRUE,
100-100*(BE199-MINIFS(BE:BE,$E:$E,$E199))/(MAXIFS(BE:BE,$E:$E,$E199)-MINIFS(BE:BE,$E:$E,$E199)),
100*(BE199-MINIFS(BE:BE,$E:$E,$E199))/(MAXIFS(BE:BE,$E:$E,$E199)-MINIFS(BE:BE,$E:$E,$E199))))</f>
        <v/>
      </c>
      <c r="DU199" s="223" t="str">
        <f t="array" ref="DU199">IF(BF199="","",
IF(INDEX(Settings!$H:$H,MATCH(DU$1,Settings!$G:$G,0))=TRUE,
100-100*(BF199-MINIFS(BF:BF,$E:$E,$E199))/(MAXIFS(BF:BF,$E:$E,$E199)-MINIFS(BF:BF,$E:$E,$E199)),
100*(BF199-MINIFS(BF:BF,$E:$E,$E199))/(MAXIFS(BF:BF,$E:$E,$E199)-MINIFS(BF:BF,$E:$E,$E199))))</f>
        <v/>
      </c>
      <c r="DV199" s="223" t="str">
        <f t="array" ref="DV199">IF(BG199="","",
IF(INDEX(Settings!$H:$H,MATCH(DV$1,Settings!$G:$G,0))=TRUE,
100-100*(BG199-MINIFS(BG:BG,$E:$E,$E199))/(MAXIFS(BG:BG,$E:$E,$E199)-MINIFS(BG:BG,$E:$E,$E199)),
100*(BG199-MINIFS(BG:BG,$E:$E,$E199))/(MAXIFS(BG:BG,$E:$E,$E199)-MINIFS(BG:BG,$E:$E,$E199))))</f>
        <v/>
      </c>
      <c r="DW199" s="223" t="str">
        <f t="array" ref="DW199">IF(BH199="","",
IF(INDEX(Settings!$H:$H,MATCH(DW$1,Settings!$G:$G,0))=TRUE,
100-100*(BH199-MINIFS(BH:BH,$E:$E,$E199))/(MAXIFS(BH:BH,$E:$E,$E199)-MINIFS(BH:BH,$E:$E,$E199)),
100*(BH199-MINIFS(BH:BH,$E:$E,$E199))/(MAXIFS(BH:BH,$E:$E,$E199)-MINIFS(BH:BH,$E:$E,$E199))))</f>
        <v/>
      </c>
      <c r="DX199" s="223" t="str">
        <f t="array" ref="DX199">IF(BI199="","",
IF(INDEX(Settings!$H:$H,MATCH(DX$1,Settings!$G:$G,0))=TRUE,
100-100*(BI199-MINIFS(BI:BI,$E:$E,$E199))/(MAXIFS(BI:BI,$E:$E,$E199)-MINIFS(BI:BI,$E:$E,$E199)),
100*(BI199-MINIFS(BI:BI,$E:$E,$E199))/(MAXIFS(BI:BI,$E:$E,$E199)-MINIFS(BI:BI,$E:$E,$E199))))</f>
        <v/>
      </c>
      <c r="DY199" s="223" t="str">
        <f t="array" ref="DY199">IF(BJ199="","",
IF(INDEX(Settings!$H:$H,MATCH(DY$1,Settings!$G:$G,0))=TRUE,
100-100*(BJ199-MINIFS(BJ:BJ,$E:$E,$E199))/(MAXIFS(BJ:BJ,$E:$E,$E199)-MINIFS(BJ:BJ,$E:$E,$E199)),
100*(BJ199-MINIFS(BJ:BJ,$E:$E,$E199))/(MAXIFS(BJ:BJ,$E:$E,$E199)-MINIFS(BJ:BJ,$E:$E,$E199))))</f>
        <v/>
      </c>
      <c r="DZ199" s="225"/>
      <c r="EA199" s="225"/>
      <c r="EB199" s="225" t="str">
        <f t="shared" si="8"/>
        <v/>
      </c>
      <c r="EC199" s="225" t="str">
        <f t="shared" si="9"/>
        <v/>
      </c>
      <c r="ED199" s="225" t="str">
        <f t="shared" si="10"/>
        <v/>
      </c>
      <c r="EE199" s="225" t="str">
        <f t="shared" si="11"/>
        <v/>
      </c>
      <c r="EF199" s="225" t="str">
        <f t="shared" si="12"/>
        <v/>
      </c>
      <c r="EG199" s="225" t="str">
        <f t="shared" si="13"/>
        <v/>
      </c>
      <c r="EH199" s="225"/>
      <c r="EI199" s="225"/>
      <c r="EJ199" s="225"/>
      <c r="EK199" s="225"/>
      <c r="EL199" s="225"/>
      <c r="EM199" s="225"/>
    </row>
    <row r="200">
      <c r="A200" s="231"/>
      <c r="B200" s="231"/>
      <c r="C200" s="231"/>
      <c r="D200" s="231" t="str">
        <f t="array" ref="D200">IFERROR(INDEX(Profiles!$B:$B,MATCH($A200,Profiles!$A:$A,0)),"")</f>
        <v/>
      </c>
      <c r="E200" s="231"/>
      <c r="F200" s="231"/>
      <c r="G200" s="231"/>
      <c r="H200" s="231"/>
      <c r="I200" s="231" t="str">
        <f>IF(A200="","",IF(Settings!$N$3="DATE",F200&amp;": "&amp;TEXT(B200,"M/DD/YY"),F200&amp;": "&amp;H200))</f>
        <v/>
      </c>
      <c r="J200" s="231"/>
      <c r="K200" s="231"/>
      <c r="L200" s="231"/>
      <c r="M200" s="232" t="str">
        <f t="shared" si="14"/>
        <v/>
      </c>
      <c r="N200" s="231"/>
      <c r="O200" s="231"/>
      <c r="P200" s="231"/>
      <c r="Q200" s="231"/>
      <c r="R200" s="231"/>
      <c r="S200" s="230" t="str">
        <f>IFERROR(VLOOKUP(AF200, 'YOYO IR Scores'!A:C, 3, FALSE), "")
</f>
        <v/>
      </c>
      <c r="T200" s="231"/>
      <c r="U200" s="231"/>
      <c r="V200" s="231"/>
      <c r="W200" s="231"/>
      <c r="X200" s="233" t="str">
        <f t="shared" si="4"/>
        <v/>
      </c>
      <c r="Y200" s="234" t="str">
        <f t="shared" si="5"/>
        <v/>
      </c>
      <c r="Z200" s="234" t="str">
        <f t="shared" si="6"/>
        <v/>
      </c>
      <c r="AA200" s="233" t="str">
        <f t="shared" si="7"/>
        <v/>
      </c>
      <c r="AB200" s="232"/>
      <c r="AC200" s="232"/>
      <c r="AD200" s="232"/>
      <c r="AE200" s="232" t="str">
        <f>IFERROR(VLOOKUP(AF200, 'YOYO IR Scores'!A:C, 2, FALSE), "")</f>
        <v/>
      </c>
      <c r="AF200" s="232"/>
      <c r="AG200" s="23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c r="BD200" s="232"/>
      <c r="BE200" s="232"/>
      <c r="BF200" s="232"/>
      <c r="BG200" s="232"/>
      <c r="BH200" s="232"/>
      <c r="BI200" s="232"/>
      <c r="BJ200" s="232"/>
      <c r="BK200" s="232" t="str">
        <f t="array" ref="BK200">IF(J200="","",
IF(INDEX(Settings!$H:$H,MATCH(BY$1,Settings!$G:$G,0))=TRUE,
100-100*(J200-MIN(J:J))/(MAX(J:J)-MIN(J:J)),
100*(J200-MIN(J:J))/(MAX(J:J)-MIN(J:J))))</f>
        <v/>
      </c>
      <c r="BL200" s="232" t="str">
        <f t="array" ref="BL200">IF(J200="","",
IF(INDEX(Settings!$H:$H,MATCH(BY$1,Settings!$G:$G,0))=TRUE,
100-100*(J200-MINIFS(J:J,$E:$E,$E200))/(MAXIFS(J:J,$E:$E,$E200)-MINIFS(J:J,$E:$E,$E200)),
100*(J200-MINIFS(J:J,$E:$E,$E200))/(MAXIFS(J:J,$E:$E,$E200)-MINIFS(J:J,$E:$E,$E200))))</f>
        <v/>
      </c>
      <c r="BM200" s="232" t="str">
        <f t="array" ref="BM200">IF(J200="","",
IF(INDEX(Settings!$H:$H,MATCH(BY$1,Settings!$G:$G,0))=TRUE,
100-100*(J200-MINIFS(J:J,$E:$E,$E200,$I:$I,$I200))/(MAXIFS(J:J,$E:$E,$E200,$I:$I,$I200)-MINIFS(J:J,$E:$E,$E200,$I:$I,$I200)),
100*(J200-MINIFS(J:J,$E:$E,$E200,$I:$I,$I200))/(MAXIFS(J:J,$E:$E,$E200,$I:$I,$I200)-MINIFS(J:J,$E:$E,$E200,$I:$I,$I200))))</f>
        <v/>
      </c>
      <c r="BN200" s="231" t="str">
        <f t="array" ref="BN200">IF(J200="","",
IF(INDEX(Settings!$H:$H,MATCH(BY$1,Settings!$G:$G,0))=TRUE,
100-100*PERCENTRANK(J:J,J200),
100*PERCENTRANK(J:J,J200)))</f>
        <v/>
      </c>
      <c r="BO200" s="231" t="str">
        <f>IFERROR(__xludf.DUMMYFUNCTION("IF(J200="""","""",
IF(INDEX(Settings!$H:$H,MATCH(BY$1,Settings!$G:$G,0))=TRUE,
100-100*PERCENTRANK(FILTER(J:J,$E:$E=$E200),J200),
100*PERCENTRANK(FILTER(J:J,$E:$E=$E200),J200)))"),"")</f>
        <v/>
      </c>
      <c r="BP200" s="231" t="str">
        <f>IFERROR(__xludf.DUMMYFUNCTION("IF(J200="""","""",
IF(INDEX(Settings!$H:$H,MATCH(BY$1,Settings!$G:$G,0))=TRUE,
100-100*PERCENTRANK(FILTER(J:J,$E:$E=$E200,$I:$I=$I200),J200),
100*PERCENTRANK(FILTER(J:J,$E:$E=$E200,$I:$I=$I200),J200)))"),"")</f>
        <v/>
      </c>
      <c r="BQ200" s="233" t="str">
        <f t="array" ref="BQ200">IF(J200="","",
IF(INDEX(Settings!$H:$H,MATCH(BY$1,Settings!$G:$G,0))=TRUE,
-1*(J200-AVERAGE(J:J))/STDEV(J:J),
(J200-AVERAGE(J:J))/STDEV(J:J)))</f>
        <v/>
      </c>
      <c r="BR200" s="233" t="str">
        <f>IFERROR(__xludf.DUMMYFUNCTION("IF(J200="""","""",
IF(INDEX(Settings!$H:$H,MATCH(BY$1,Settings!$G:$G,0))=TRUE,
-1*(J200-AVERAGEIFS(J:J,$E:$E,$E200))/STDEV(FILTER(J:J,$E:$E=$E200)),
(J200-AVERAGEIFS(J:J,$E:$E,$E200))/STDEV(FILTER(J:J,$E:$E=$E200))))"),"")</f>
        <v/>
      </c>
      <c r="BS200" s="233"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1"/>
      <c r="BX200" s="231"/>
      <c r="BY200" s="232" t="str">
        <f t="array" ref="BY200">IF(J200="","",
IF(INDEX(Settings!$H:$H,MATCH(BY$1,Settings!$G:$G,0))=TRUE,
100-100*(J200-MINIFS(J:J,$E:$E,$E200))/(MAXIFS(J:J,$E:$E,$E200)-MINIFS(J:J,$E:$E,$E200)),
100*(J200-MINIFS(J:J,$E:$E,$E200))/(MAXIFS(J:J,$E:$E,$E200)-MINIFS(J:J,$E:$E,$E200))))</f>
        <v/>
      </c>
      <c r="BZ200" s="232" t="str">
        <f t="array" ref="BZ200">IF(K200="","",
IF(INDEX(Settings!$H:$H,MATCH(BZ$1,Settings!$G:$G,0))=TRUE,
100-100*(K200-MINIFS(K:K,$E:$E,$E200))/(MAXIFS(K:K,$E:$E,$E200)-MINIFS(K:K,$E:$E,$E200)),
100*(K200-MINIFS(K:K,$E:$E,$E200))/(MAXIFS(K:K,$E:$E,$E200)-MINIFS(K:K,$E:$E,$E200))))</f>
        <v/>
      </c>
      <c r="CA200" s="232" t="str">
        <f t="array" ref="CA200">IF(L200="","",
IF(INDEX(Settings!$H:$H,MATCH(CA$1,Settings!$G:$G,0))=TRUE,
100-100*(L200-MINIFS(L:L,$E:$E,$E200))/(MAXIFS(L:L,$E:$E,$E200)-MINIFS(L:L,$E:$E,$E200)),
100*(L200-MINIFS(L:L,$E:$E,$E200))/(MAXIFS(L:L,$E:$E,$E200)-MINIFS(L:L,$E:$E,$E200))))</f>
        <v/>
      </c>
      <c r="CB200" s="232" t="str">
        <f t="array" ref="CB200">IF(M200="","",
IF(INDEX(Settings!$H:$H,MATCH(CB$1,Settings!$G:$G,0))=TRUE,
100-100*(M200-MINIFS(M:M,$E:$E,$E200))/(MAXIFS(M:M,$E:$E,$E200)-MINIFS(M:M,$E:$E,$E200)),
100*(M200-MINIFS(M:M,$E:$E,$E200))/(MAXIFS(M:M,$E:$E,$E200)-MINIFS(M:M,$E:$E,$E200))))</f>
        <v/>
      </c>
      <c r="CC200" s="232" t="str">
        <f t="array" ref="CC200">IF(N200="","",
IF(INDEX(Settings!$H:$H,MATCH(CC$1,Settings!$G:$G,0))=TRUE,
100-100*(N200-MINIFS(N:N,$E:$E,$E200))/(MAXIFS(N:N,$E:$E,$E200)-MINIFS(N:N,$E:$E,$E200)),
100*(N200-MINIFS(N:N,$E:$E,$E200))/(MAXIFS(N:N,$E:$E,$E200)-MINIFS(N:N,$E:$E,$E200))))</f>
        <v/>
      </c>
      <c r="CD200" s="232" t="str">
        <f t="array" ref="CD200">IF(O200="","",
IF(INDEX(Settings!$H:$H,MATCH(CD$1,Settings!$G:$G,0))=TRUE,
100-100*(O200-MINIFS(O:O,$E:$E,$E200))/(MAXIFS(O:O,$E:$E,$E200)-MINIFS(O:O,$E:$E,$E200)),
100*(O200-MINIFS(O:O,$E:$E,$E200))/(MAXIFS(O:O,$E:$E,$E200)-MINIFS(O:O,$E:$E,$E200))))</f>
        <v/>
      </c>
      <c r="CE200" s="232" t="str">
        <f t="array" ref="CE200">IF(P200="","",
IF(INDEX(Settings!$H:$H,MATCH(CE$1,Settings!$G:$G,0))=TRUE,
100-100*(P200-MINIFS(P:P,$E:$E,$E200))/(MAXIFS(P:P,$E:$E,$E200)-MINIFS(P:P,$E:$E,$E200)),
100*(P200-MINIFS(P:P,$E:$E,$E200))/(MAXIFS(P:P,$E:$E,$E200)-MINIFS(P:P,$E:$E,$E200))))</f>
        <v/>
      </c>
      <c r="CF200" s="232" t="str">
        <f t="array" ref="CF200">IF(Q200="","",
IF(INDEX(Settings!$H:$H,MATCH(CF$1,Settings!$G:$G,0))=TRUE,
100-100*(Q200-MINIFS(Q:Q,$E:$E,$E200))/(MAXIFS(Q:Q,$E:$E,$E200)-MINIFS(Q:Q,$E:$E,$E200)),
100*(Q200-MINIFS(Q:Q,$E:$E,$E200))/(MAXIFS(Q:Q,$E:$E,$E200)-MINIFS(Q:Q,$E:$E,$E200))))</f>
        <v/>
      </c>
      <c r="CG200" s="232" t="str">
        <f t="array" ref="CG200">IF(R200="","",
IF(INDEX(Settings!$H:$H,MATCH(CG$1,Settings!$G:$G,0))=TRUE,
100-100*(R200-MINIFS(R:R,$E:$E,$E200))/(MAXIFS(R:R,$E:$E,$E200)-MINIFS(R:R,$E:$E,$E200)),
100*(R200-MINIFS(R:R,$E:$E,$E200))/(MAXIFS(R:R,$E:$E,$E200)-MINIFS(R:R,$E:$E,$E200))))</f>
        <v/>
      </c>
      <c r="CH200" s="232" t="str">
        <f t="array" ref="CH200">IF(S200="","",
IF(INDEX(Settings!$H:$H,MATCH(CH$1,Settings!$G:$G,0))=TRUE,
100-100*(S200-MINIFS(S:S,$E:$E,$E200))/(MAXIFS(S:S,$E:$E,$E200)-MINIFS(S:S,$E:$E,$E200)),
100*(S200-MINIFS(S:S,$E:$E,$E200))/(MAXIFS(S:S,$E:$E,$E200)-MINIFS(S:S,$E:$E,$E200))))</f>
        <v/>
      </c>
      <c r="CI200" s="232" t="str">
        <f t="array" ref="CI200">IF(T200="","",
IF(INDEX(Settings!$H:$H,MATCH(CI$1,Settings!$G:$G,0))=TRUE,
100-100*(T200-MINIFS(T:T,$E:$E,$E200))/(MAXIFS(T:T,$E:$E,$E200)-MINIFS(T:T,$E:$E,$E200)),
100*(T200-MINIFS(T:T,$E:$E,$E200))/(MAXIFS(T:T,$E:$E,$E200)-MINIFS(T:T,$E:$E,$E200))))</f>
        <v/>
      </c>
      <c r="CJ200" s="232" t="str">
        <f t="array" ref="CJ200">IF(U200="","",
IF(INDEX(Settings!$H:$H,MATCH(CJ$1,Settings!$G:$G,0))=TRUE,
100-100*(U200-MINIFS(U:U,$E:$E,$E200))/(MAXIFS(U:U,$E:$E,$E200)-MINIFS(U:U,$E:$E,$E200)),
100*(U200-MINIFS(U:U,$E:$E,$E200))/(MAXIFS(U:U,$E:$E,$E200)-MINIFS(U:U,$E:$E,$E200))))</f>
        <v/>
      </c>
      <c r="CK200" s="232" t="str">
        <f t="array" ref="CK200">IF(V200="","",
IF(INDEX(Settings!$H:$H,MATCH(CK$1,Settings!$G:$G,0))=TRUE,
100-100*(V200-MINIFS(V:V,$E:$E,$E200))/(MAXIFS(V:V,$E:$E,$E200)-MINIFS(V:V,$E:$E,$E200)),
100*(V200-MINIFS(V:V,$E:$E,$E200))/(MAXIFS(V:V,$E:$E,$E200)-MINIFS(V:V,$E:$E,$E200))))</f>
        <v/>
      </c>
      <c r="CL200" s="232" t="str">
        <f t="array" ref="CL200">IF(W200="","",
IF(INDEX(Settings!$H:$H,MATCH(CL$1,Settings!$G:$G,0))=TRUE,
100-100*(W200-MINIFS(W:W,$E:$E,$E200))/(MAXIFS(W:W,$E:$E,$E200)-MINIFS(W:W,$E:$E,$E200)),
100*(W200-MINIFS(W:W,$E:$E,$E200))/(MAXIFS(W:W,$E:$E,$E200)-MINIFS(W:W,$E:$E,$E200))))</f>
        <v/>
      </c>
      <c r="CM200" s="232" t="str">
        <f t="array" ref="CM200">IF(X200="","",
IF(INDEX(Settings!$H:$H,MATCH(CM$1,Settings!$G:$G,0))=TRUE,
100-100*(X200-MINIFS(X:X,$E:$E,$E200))/(MAXIFS(X:X,$E:$E,$E200)-MINIFS(X:X,$E:$E,$E200)),
100*(X200-MINIFS(X:X,$E:$E,$E200))/(MAXIFS(X:X,$E:$E,$E200)-MINIFS(X:X,$E:$E,$E200))))</f>
        <v/>
      </c>
      <c r="CN200" s="232" t="str">
        <f t="array" ref="CN200">IF(Y200="","",
IF(INDEX(Settings!$H:$H,MATCH(CN$1,Settings!$G:$G,0))=TRUE,
100-100*(Y200-MINIFS(Y:Y,$E:$E,$E200))/(MAXIFS(Y:Y,$E:$E,$E200)-MINIFS(Y:Y,$E:$E,$E200)),
100*(Y200-MINIFS(Y:Y,$E:$E,$E200))/(MAXIFS(Y:Y,$E:$E,$E200)-MINIFS(Y:Y,$E:$E,$E200))))</f>
        <v/>
      </c>
      <c r="CO200" s="232" t="str">
        <f t="array" ref="CO200">IF(Z200="","",
IF(INDEX(Settings!$H:$H,MATCH(CO$1,Settings!$G:$G,0))=TRUE,
100-100*(Z200-MINIFS(Z:Z,$E:$E,$E200))/(MAXIFS(Z:Z,$E:$E,$E200)-MINIFS(Z:Z,$E:$E,$E200)),
100*(Z200-MINIFS(Z:Z,$E:$E,$E200))/(MAXIFS(Z:Z,$E:$E,$E200)-MINIFS(Z:Z,$E:$E,$E200))))</f>
        <v/>
      </c>
      <c r="CP200" s="232" t="str">
        <f t="array" ref="CP200">IF(AA200="","",
IF(INDEX(Settings!$H:$H,MATCH(CP$1,Settings!$G:$G,0))=TRUE,
100-100*(AA200-MINIFS(AA:AA,$E:$E,$E200))/(MAXIFS(AA:AA,$E:$E,$E200)-MINIFS(AA:AA,$E:$E,$E200)),
100*(AA200-MINIFS(AA:AA,$E:$E,$E200))/(MAXIFS(AA:AA,$E:$E,$E200)-MINIFS(AA:AA,$E:$E,$E200))))</f>
        <v/>
      </c>
      <c r="CQ200" s="232" t="str">
        <f t="array" ref="CQ200">IF(AB200="","",
IF(INDEX(Settings!$H:$H,MATCH(CQ$1,Settings!$G:$G,0))=TRUE,
100-100*(AB200-MINIFS(AB:AB,$E:$E,$E200))/(MAXIFS(AB:AB,$E:$E,$E200)-MINIFS(AB:AB,$E:$E,$E200)),
100*(AB200-MINIFS(AB:AB,$E:$E,$E200))/(MAXIFS(AB:AB,$E:$E,$E200)-MINIFS(AB:AB,$E:$E,$E200))))</f>
        <v/>
      </c>
      <c r="CR200" s="232" t="str">
        <f t="array" ref="CR200">IF(AC200="","",
IF(INDEX(Settings!$H:$H,MATCH(CR$1,Settings!$G:$G,0))=TRUE,
100-100*(AC200-MINIFS(AC:AC,$E:$E,$E200))/(MAXIFS(AC:AC,$E:$E,$E200)-MINIFS(AC:AC,$E:$E,$E200)),
100*(AC200-MINIFS(AC:AC,$E:$E,$E200))/(MAXIFS(AC:AC,$E:$E,$E200)-MINIFS(AC:AC,$E:$E,$E200))))</f>
        <v/>
      </c>
      <c r="CS200" s="232" t="str">
        <f t="array" ref="CS200">IF(AD200="","",
IF(INDEX(Settings!$H:$H,MATCH(CS$1,Settings!$G:$G,0))=TRUE,
100-100*(AD200-MINIFS(AD:AD,$E:$E,$E200))/(MAXIFS(AD:AD,$E:$E,$E200)-MINIFS(AD:AD,$E:$E,$E200)),
100*(AD200-MINIFS(AD:AD,$E:$E,$E200))/(MAXIFS(AD:AD,$E:$E,$E200)-MINIFS(AD:AD,$E:$E,$E200))))</f>
        <v/>
      </c>
      <c r="CT200" s="232" t="str">
        <f t="array" ref="CT200">IF(AE200="","",
IF(INDEX(Settings!$H:$H,MATCH(CT$1,Settings!$G:$G,0))=TRUE,
100-100*(AE200-MINIFS(AE:AE,$E:$E,$E200))/(MAXIFS(AE:AE,$E:$E,$E200)-MINIFS(AE:AE,$E:$E,$E200)),
100*(AE200-MINIFS(AE:AE,$E:$E,$E200))/(MAXIFS(AE:AE,$E:$E,$E200)-MINIFS(AE:AE,$E:$E,$E200))))</f>
        <v/>
      </c>
      <c r="CU200" s="232" t="str">
        <f t="array" ref="CU200">IF(AF200="","",
IF(INDEX(Settings!$H:$H,MATCH(CU$1,Settings!$G:$G,0))=TRUE,
100-100*(AF200-MINIFS(AF:AF,$E:$E,$E200))/(MAXIFS(AF:AF,$E:$E,$E200)-MINIFS(AF:AF,$E:$E,$E200)),
100*(AF200-MINIFS(AF:AF,$E:$E,$E200))/(MAXIFS(AF:AF,$E:$E,$E200)-MINIFS(AF:AF,$E:$E,$E200))))</f>
        <v/>
      </c>
      <c r="CV200" s="232" t="str">
        <f t="array" ref="CV200">IF(AG200="","",
IF(INDEX(Settings!$H:$H,MATCH(CV$1,Settings!$G:$G,0))=TRUE,
100-100*(AG200-MINIFS(AG:AG,$E:$E,$E200))/(MAXIFS(AG:AG,$E:$E,$E200)-MINIFS(AG:AG,$E:$E,$E200)),
100*(AG200-MINIFS(AG:AG,$E:$E,$E200))/(MAXIFS(AG:AG,$E:$E,$E200)-MINIFS(AG:AG,$E:$E,$E200))))</f>
        <v/>
      </c>
      <c r="CW200" s="232" t="str">
        <f t="array" ref="CW200">IF(AH200="","",
IF(INDEX(Settings!$H:$H,MATCH(CW$1,Settings!$G:$G,0))=TRUE,
100-100*(AH200-MINIFS(AH:AH,$E:$E,$E200))/(MAXIFS(AH:AH,$E:$E,$E200)-MINIFS(AH:AH,$E:$E,$E200)),
100*(AH200-MINIFS(AH:AH,$E:$E,$E200))/(MAXIFS(AH:AH,$E:$E,$E200)-MINIFS(AH:AH,$E:$E,$E200))))</f>
        <v/>
      </c>
      <c r="CX200" s="232" t="str">
        <f t="array" ref="CX200">IF(AI200="","",
IF(INDEX(Settings!$H:$H,MATCH(CX$1,Settings!$G:$G,0))=TRUE,
100-100*(AI200-MINIFS(AI:AI,$E:$E,$E200))/(MAXIFS(AI:AI,$E:$E,$E200)-MINIFS(AI:AI,$E:$E,$E200)),
100*(AI200-MINIFS(AI:AI,$E:$E,$E200))/(MAXIFS(AI:AI,$E:$E,$E200)-MINIFS(AI:AI,$E:$E,$E200))))</f>
        <v/>
      </c>
      <c r="CY200" s="232" t="str">
        <f t="array" ref="CY200">IF(AJ200="","",
IF(INDEX(Settings!$H:$H,MATCH(CY$1,Settings!$G:$G,0))=TRUE,
100-100*(AJ200-MINIFS(AJ:AJ,$E:$E,$E200))/(MAXIFS(AJ:AJ,$E:$E,$E200)-MINIFS(AJ:AJ,$E:$E,$E200)),
100*(AJ200-MINIFS(AJ:AJ,$E:$E,$E200))/(MAXIFS(AJ:AJ,$E:$E,$E200)-MINIFS(AJ:AJ,$E:$E,$E200))))</f>
        <v/>
      </c>
      <c r="CZ200" s="232" t="str">
        <f t="array" ref="CZ200">IF(AK200="","",
IF(INDEX(Settings!$H:$H,MATCH(CZ$1,Settings!$G:$G,0))=TRUE,
100-100*(AK200-MINIFS(AK:AK,$E:$E,$E200))/(MAXIFS(AK:AK,$E:$E,$E200)-MINIFS(AK:AK,$E:$E,$E200)),
100*(AK200-MINIFS(AK:AK,$E:$E,$E200))/(MAXIFS(AK:AK,$E:$E,$E200)-MINIFS(AK:AK,$E:$E,$E200))))</f>
        <v/>
      </c>
      <c r="DA200" s="232" t="str">
        <f t="array" ref="DA200">IF(AL200="","",
IF(INDEX(Settings!$H:$H,MATCH(DA$1,Settings!$G:$G,0))=TRUE,
100-100*(AL200-MINIFS(AL:AL,$E:$E,$E200))/(MAXIFS(AL:AL,$E:$E,$E200)-MINIFS(AL:AL,$E:$E,$E200)),
100*(AL200-MINIFS(AL:AL,$E:$E,$E200))/(MAXIFS(AL:AL,$E:$E,$E200)-MINIFS(AL:AL,$E:$E,$E200))))</f>
        <v/>
      </c>
      <c r="DB200" s="232" t="str">
        <f t="array" ref="DB200">IF(AM200="","",
IF(INDEX(Settings!$H:$H,MATCH(DB$1,Settings!$G:$G,0))=TRUE,
100-100*(AM200-MINIFS(AM:AM,$E:$E,$E200))/(MAXIFS(AM:AM,$E:$E,$E200)-MINIFS(AM:AM,$E:$E,$E200)),
100*(AM200-MINIFS(AM:AM,$E:$E,$E200))/(MAXIFS(AM:AM,$E:$E,$E200)-MINIFS(AM:AM,$E:$E,$E200))))</f>
        <v/>
      </c>
      <c r="DC200" s="232" t="str">
        <f t="array" ref="DC200">IF(AN200="","",
IF(INDEX(Settings!$H:$H,MATCH(DC$1,Settings!$G:$G,0))=TRUE,
100-100*(AN200-MINIFS(AN:AN,$E:$E,$E200))/(MAXIFS(AN:AN,$E:$E,$E200)-MINIFS(AN:AN,$E:$E,$E200)),
100*(AN200-MINIFS(AN:AN,$E:$E,$E200))/(MAXIFS(AN:AN,$E:$E,$E200)-MINIFS(AN:AN,$E:$E,$E200))))</f>
        <v/>
      </c>
      <c r="DD200" s="232" t="str">
        <f t="array" ref="DD200">IF(AO200="","",
IF(INDEX(Settings!$H:$H,MATCH(DD$1,Settings!$G:$G,0))=TRUE,
100-100*(AO200-MINIFS(AO:AO,$E:$E,$E200))/(MAXIFS(AO:AO,$E:$E,$E200)-MINIFS(AO:AO,$E:$E,$E200)),
100*(AO200-MINIFS(AO:AO,$E:$E,$E200))/(MAXIFS(AO:AO,$E:$E,$E200)-MINIFS(AO:AO,$E:$E,$E200))))</f>
        <v/>
      </c>
      <c r="DE200" s="232" t="str">
        <f t="array" ref="DE200">IF(AP200="","",
IF(INDEX(Settings!$H:$H,MATCH(DE$1,Settings!$G:$G,0))=TRUE,
100-100*(AP200-MINIFS(AP:AP,$E:$E,$E200))/(MAXIFS(AP:AP,$E:$E,$E200)-MINIFS(AP:AP,$E:$E,$E200)),
100*(AP200-MINIFS(AP:AP,$E:$E,$E200))/(MAXIFS(AP:AP,$E:$E,$E200)-MINIFS(AP:AP,$E:$E,$E200))))</f>
        <v/>
      </c>
      <c r="DF200" s="232" t="str">
        <f t="array" ref="DF200">IF(AQ200="","",
IF(INDEX(Settings!$H:$H,MATCH(DF$1,Settings!$G:$G,0))=TRUE,
100-100*(AQ200-MINIFS(AQ:AQ,$E:$E,$E200))/(MAXIFS(AQ:AQ,$E:$E,$E200)-MINIFS(AQ:AQ,$E:$E,$E200)),
100*(AQ200-MINIFS(AQ:AQ,$E:$E,$E200))/(MAXIFS(AQ:AQ,$E:$E,$E200)-MINIFS(AQ:AQ,$E:$E,$E200))))</f>
        <v/>
      </c>
      <c r="DG200" s="232" t="str">
        <f t="array" ref="DG200">IF(AR200="","",
IF(INDEX(Settings!$H:$H,MATCH(DG$1,Settings!$G:$G,0))=TRUE,
100-100*(AR200-MINIFS(AR:AR,$E:$E,$E200))/(MAXIFS(AR:AR,$E:$E,$E200)-MINIFS(AR:AR,$E:$E,$E200)),
100*(AR200-MINIFS(AR:AR,$E:$E,$E200))/(MAXIFS(AR:AR,$E:$E,$E200)-MINIFS(AR:AR,$E:$E,$E200))))</f>
        <v/>
      </c>
      <c r="DH200" s="232" t="str">
        <f t="array" ref="DH200">IF(AS200="","",
IF(INDEX(Settings!$H:$H,MATCH(DH$1,Settings!$G:$G,0))=TRUE,
100-100*(AS200-MINIFS(AS:AS,$E:$E,$E200))/(MAXIFS(AS:AS,$E:$E,$E200)-MINIFS(AS:AS,$E:$E,$E200)),
100*(AS200-MINIFS(AS:AS,$E:$E,$E200))/(MAXIFS(AS:AS,$E:$E,$E200)-MINIFS(AS:AS,$E:$E,$E200))))</f>
        <v/>
      </c>
      <c r="DI200" s="232" t="str">
        <f t="array" ref="DI200">IF(AT200="","",
IF(INDEX(Settings!$H:$H,MATCH(DI$1,Settings!$G:$G,0))=TRUE,
100-100*(AT200-MINIFS(AT:AT,$E:$E,$E200))/(MAXIFS(AT:AT,$E:$E,$E200)-MINIFS(AT:AT,$E:$E,$E200)),
100*(AT200-MINIFS(AT:AT,$E:$E,$E200))/(MAXIFS(AT:AT,$E:$E,$E200)-MINIFS(AT:AT,$E:$E,$E200))))</f>
        <v/>
      </c>
      <c r="DJ200" s="232" t="str">
        <f t="array" ref="DJ200">IF(AU200="","",
IF(INDEX(Settings!$H:$H,MATCH(DJ$1,Settings!$G:$G,0))=TRUE,
100-100*(AU200-MINIFS(AU:AU,$E:$E,$E200))/(MAXIFS(AU:AU,$E:$E,$E200)-MINIFS(AU:AU,$E:$E,$E200)),
100*(AU200-MINIFS(AU:AU,$E:$E,$E200))/(MAXIFS(AU:AU,$E:$E,$E200)-MINIFS(AU:AU,$E:$E,$E200))))</f>
        <v/>
      </c>
      <c r="DK200" s="232" t="str">
        <f t="array" ref="DK200">IF(AV200="","",
IF(INDEX(Settings!$H:$H,MATCH(DK$1,Settings!$G:$G,0))=TRUE,
100-100*(AV200-MINIFS(AV:AV,$E:$E,$E200))/(MAXIFS(AV:AV,$E:$E,$E200)-MINIFS(AV:AV,$E:$E,$E200)),
100*(AV200-MINIFS(AV:AV,$E:$E,$E200))/(MAXIFS(AV:AV,$E:$E,$E200)-MINIFS(AV:AV,$E:$E,$E200))))</f>
        <v/>
      </c>
      <c r="DL200" s="232" t="str">
        <f t="array" ref="DL200">IF(AW200="","",
IF(INDEX(Settings!$H:$H,MATCH(DL$1,Settings!$G:$G,0))=TRUE,
100-100*(AW200-MINIFS(AW:AW,$E:$E,$E200))/(MAXIFS(AW:AW,$E:$E,$E200)-MINIFS(AW:AW,$E:$E,$E200)),
100*(AW200-MINIFS(AW:AW,$E:$E,$E200))/(MAXIFS(AW:AW,$E:$E,$E200)-MINIFS(AW:AW,$E:$E,$E200))))</f>
        <v/>
      </c>
      <c r="DM200" s="232" t="str">
        <f t="array" ref="DM200">IF(AX200="","",
IF(INDEX(Settings!$H:$H,MATCH(DM$1,Settings!$G:$G,0))=TRUE,
100-100*(AX200-MINIFS(AX:AX,$E:$E,$E200))/(MAXIFS(AX:AX,$E:$E,$E200)-MINIFS(AX:AX,$E:$E,$E200)),
100*(AX200-MINIFS(AX:AX,$E:$E,$E200))/(MAXIFS(AX:AX,$E:$E,$E200)-MINIFS(AX:AX,$E:$E,$E200))))</f>
        <v/>
      </c>
      <c r="DN200" s="232" t="str">
        <f t="array" ref="DN200">IF(AY200="","",
IF(INDEX(Settings!$H:$H,MATCH(DN$1,Settings!$G:$G,0))=TRUE,
100-100*(AY200-MINIFS(AY:AY,$E:$E,$E200))/(MAXIFS(AY:AY,$E:$E,$E200)-MINIFS(AY:AY,$E:$E,$E200)),
100*(AY200-MINIFS(AY:AY,$E:$E,$E200))/(MAXIFS(AY:AY,$E:$E,$E200)-MINIFS(AY:AY,$E:$E,$E200))))</f>
        <v/>
      </c>
      <c r="DO200" s="232" t="str">
        <f t="array" ref="DO200">IF(AZ200="","",
IF(INDEX(Settings!$H:$H,MATCH(DO$1,Settings!$G:$G,0))=TRUE,
100-100*(AZ200-MINIFS(AZ:AZ,$E:$E,$E200))/(MAXIFS(AZ:AZ,$E:$E,$E200)-MINIFS(AZ:AZ,$E:$E,$E200)),
100*(AZ200-MINIFS(AZ:AZ,$E:$E,$E200))/(MAXIFS(AZ:AZ,$E:$E,$E200)-MINIFS(AZ:AZ,$E:$E,$E200))))</f>
        <v/>
      </c>
      <c r="DP200" s="232" t="str">
        <f t="array" ref="DP200">IF(BA200="","",
IF(INDEX(Settings!$H:$H,MATCH(DP$1,Settings!$G:$G,0))=TRUE,
100-100*(BA200-MINIFS(BA:BA,$E:$E,$E200))/(MAXIFS(BA:BA,$E:$E,$E200)-MINIFS(BA:BA,$E:$E,$E200)),
100*(BA200-MINIFS(BA:BA,$E:$E,$E200))/(MAXIFS(BA:BA,$E:$E,$E200)-MINIFS(BA:BA,$E:$E,$E200))))</f>
        <v/>
      </c>
      <c r="DQ200" s="232" t="str">
        <f t="array" ref="DQ200">IF(BB200="","",
IF(INDEX(Settings!$H:$H,MATCH(DQ$1,Settings!$G:$G,0))=TRUE,
100-100*(BB200-MINIFS(BB:BB,$E:$E,$E200))/(MAXIFS(BB:BB,$E:$E,$E200)-MINIFS(BB:BB,$E:$E,$E200)),
100*(BB200-MINIFS(BB:BB,$E:$E,$E200))/(MAXIFS(BB:BB,$E:$E,$E200)-MINIFS(BB:BB,$E:$E,$E200))))</f>
        <v/>
      </c>
      <c r="DR200" s="232" t="str">
        <f t="array" ref="DR200">IF(BC200="","",
IF(INDEX(Settings!$H:$H,MATCH(DR$1,Settings!$G:$G,0))=TRUE,
100-100*(BC200-MINIFS(BC:BC,$E:$E,$E200))/(MAXIFS(BC:BC,$E:$E,$E200)-MINIFS(BC:BC,$E:$E,$E200)),
100*(BC200-MINIFS(BC:BC,$E:$E,$E200))/(MAXIFS(BC:BC,$E:$E,$E200)-MINIFS(BC:BC,$E:$E,$E200))))</f>
        <v/>
      </c>
      <c r="DS200" s="232" t="str">
        <f t="array" ref="DS200">IF(BD200="","",
IF(INDEX(Settings!$H:$H,MATCH(DS$1,Settings!$G:$G,0))=TRUE,
100-100*(BD200-MINIFS(BD:BD,$E:$E,$E200))/(MAXIFS(BD:BD,$E:$E,$E200)-MINIFS(BD:BD,$E:$E,$E200)),
100*(BD200-MINIFS(BD:BD,$E:$E,$E200))/(MAXIFS(BD:BD,$E:$E,$E200)-MINIFS(BD:BD,$E:$E,$E200))))</f>
        <v/>
      </c>
      <c r="DT200" s="232" t="str">
        <f t="array" ref="DT200">IF(BE200="","",
IF(INDEX(Settings!$H:$H,MATCH(DT$1,Settings!$G:$G,0))=TRUE,
100-100*(BE200-MINIFS(BE:BE,$E:$E,$E200))/(MAXIFS(BE:BE,$E:$E,$E200)-MINIFS(BE:BE,$E:$E,$E200)),
100*(BE200-MINIFS(BE:BE,$E:$E,$E200))/(MAXIFS(BE:BE,$E:$E,$E200)-MINIFS(BE:BE,$E:$E,$E200))))</f>
        <v/>
      </c>
      <c r="DU200" s="232" t="str">
        <f t="array" ref="DU200">IF(BF200="","",
IF(INDEX(Settings!$H:$H,MATCH(DU$1,Settings!$G:$G,0))=TRUE,
100-100*(BF200-MINIFS(BF:BF,$E:$E,$E200))/(MAXIFS(BF:BF,$E:$E,$E200)-MINIFS(BF:BF,$E:$E,$E200)),
100*(BF200-MINIFS(BF:BF,$E:$E,$E200))/(MAXIFS(BF:BF,$E:$E,$E200)-MINIFS(BF:BF,$E:$E,$E200))))</f>
        <v/>
      </c>
      <c r="DV200" s="232" t="str">
        <f t="array" ref="DV200">IF(BG200="","",
IF(INDEX(Settings!$H:$H,MATCH(DV$1,Settings!$G:$G,0))=TRUE,
100-100*(BG200-MINIFS(BG:BG,$E:$E,$E200))/(MAXIFS(BG:BG,$E:$E,$E200)-MINIFS(BG:BG,$E:$E,$E200)),
100*(BG200-MINIFS(BG:BG,$E:$E,$E200))/(MAXIFS(BG:BG,$E:$E,$E200)-MINIFS(BG:BG,$E:$E,$E200))))</f>
        <v/>
      </c>
      <c r="DW200" s="232" t="str">
        <f t="array" ref="DW200">IF(BH200="","",
IF(INDEX(Settings!$H:$H,MATCH(DW$1,Settings!$G:$G,0))=TRUE,
100-100*(BH200-MINIFS(BH:BH,$E:$E,$E200))/(MAXIFS(BH:BH,$E:$E,$E200)-MINIFS(BH:BH,$E:$E,$E200)),
100*(BH200-MINIFS(BH:BH,$E:$E,$E200))/(MAXIFS(BH:BH,$E:$E,$E200)-MINIFS(BH:BH,$E:$E,$E200))))</f>
        <v/>
      </c>
      <c r="DX200" s="232" t="str">
        <f t="array" ref="DX200">IF(BI200="","",
IF(INDEX(Settings!$H:$H,MATCH(DX$1,Settings!$G:$G,0))=TRUE,
100-100*(BI200-MINIFS(BI:BI,$E:$E,$E200))/(MAXIFS(BI:BI,$E:$E,$E200)-MINIFS(BI:BI,$E:$E,$E200)),
100*(BI200-MINIFS(BI:BI,$E:$E,$E200))/(MAXIFS(BI:BI,$E:$E,$E200)-MINIFS(BI:BI,$E:$E,$E200))))</f>
        <v/>
      </c>
      <c r="DY200" s="232" t="str">
        <f t="array" ref="DY200">IF(BJ200="","",
IF(INDEX(Settings!$H:$H,MATCH(DY$1,Settings!$G:$G,0))=TRUE,
100-100*(BJ200-MINIFS(BJ:BJ,$E:$E,$E200))/(MAXIFS(BJ:BJ,$E:$E,$E200)-MINIFS(BJ:BJ,$E:$E,$E200)),
100*(BJ200-MINIFS(BJ:BJ,$E:$E,$E200))/(MAXIFS(BJ:BJ,$E:$E,$E200)-MINIFS(BJ:BJ,$E:$E,$E200))))</f>
        <v/>
      </c>
      <c r="DZ200" s="234"/>
      <c r="EA200" s="234"/>
      <c r="EB200" s="234" t="str">
        <f t="shared" si="8"/>
        <v/>
      </c>
      <c r="EC200" s="234" t="str">
        <f t="shared" si="9"/>
        <v/>
      </c>
      <c r="ED200" s="234" t="str">
        <f t="shared" si="10"/>
        <v/>
      </c>
      <c r="EE200" s="234" t="str">
        <f t="shared" si="11"/>
        <v/>
      </c>
      <c r="EF200" s="234" t="str">
        <f t="shared" si="12"/>
        <v/>
      </c>
      <c r="EG200" s="234" t="str">
        <f t="shared" si="13"/>
        <v/>
      </c>
      <c r="EH200" s="234"/>
      <c r="EI200" s="234"/>
      <c r="EJ200" s="234"/>
      <c r="EK200" s="234"/>
      <c r="EL200" s="234"/>
      <c r="EM200" s="234"/>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3" t="str">
        <f t="shared" si="14"/>
        <v/>
      </c>
      <c r="N201" s="49"/>
      <c r="O201" s="49"/>
      <c r="P201" s="49"/>
      <c r="Q201" s="49"/>
      <c r="R201" s="49"/>
      <c r="S201" s="222" t="str">
        <f>IFERROR(VLOOKUP(AF201, 'YOYO IR Scores'!A:C, 3, FALSE), "")
</f>
        <v/>
      </c>
      <c r="T201" s="49"/>
      <c r="U201" s="49"/>
      <c r="V201" s="49"/>
      <c r="W201" s="49"/>
      <c r="X201" s="224" t="str">
        <f t="shared" si="4"/>
        <v/>
      </c>
      <c r="Y201" s="225" t="str">
        <f t="shared" si="5"/>
        <v/>
      </c>
      <c r="Z201" s="225" t="str">
        <f t="shared" si="6"/>
        <v/>
      </c>
      <c r="AA201" s="224" t="str">
        <f t="shared" si="7"/>
        <v/>
      </c>
      <c r="AB201" s="223"/>
      <c r="AC201" s="223"/>
      <c r="AD201" s="223"/>
      <c r="AE201" s="223" t="str">
        <f>IFERROR(VLOOKUP(AF201, 'YOYO IR Scores'!A:C, 2, FALSE), "")</f>
        <v/>
      </c>
      <c r="AF201" s="223"/>
      <c r="AG201" s="223"/>
      <c r="AH201" s="223"/>
      <c r="AI201" s="223"/>
      <c r="AJ201" s="223"/>
      <c r="AK201" s="223"/>
      <c r="AL201" s="223"/>
      <c r="AM201" s="223"/>
      <c r="AN201" s="223"/>
      <c r="AO201" s="223"/>
      <c r="AP201" s="223"/>
      <c r="AQ201" s="223"/>
      <c r="AR201" s="223"/>
      <c r="AS201" s="223"/>
      <c r="AT201" s="223"/>
      <c r="AU201" s="223"/>
      <c r="AV201" s="223"/>
      <c r="AW201" s="223"/>
      <c r="AX201" s="223"/>
      <c r="AY201" s="223"/>
      <c r="AZ201" s="223"/>
      <c r="BA201" s="223"/>
      <c r="BB201" s="223"/>
      <c r="BC201" s="223"/>
      <c r="BD201" s="223"/>
      <c r="BE201" s="223"/>
      <c r="BF201" s="223"/>
      <c r="BG201" s="223"/>
      <c r="BH201" s="223"/>
      <c r="BI201" s="223"/>
      <c r="BJ201" s="223"/>
      <c r="BK201" s="223" t="str">
        <f t="array" ref="BK201">IF(J201="","",
IF(INDEX(Settings!$H:$H,MATCH(BY$1,Settings!$G:$G,0))=TRUE,
100-100*(J201-MIN(J:J))/(MAX(J:J)-MIN(J:J)),
100*(J201-MIN(J:J))/(MAX(J:J)-MIN(J:J))))</f>
        <v/>
      </c>
      <c r="BL201" s="223" t="str">
        <f t="array" ref="BL201">IF(J201="","",
IF(INDEX(Settings!$H:$H,MATCH(BY$1,Settings!$G:$G,0))=TRUE,
100-100*(J201-MINIFS(J:J,$E:$E,$E201))/(MAXIFS(J:J,$E:$E,$E201)-MINIFS(J:J,$E:$E,$E201)),
100*(J201-MINIFS(J:J,$E:$E,$E201))/(MAXIFS(J:J,$E:$E,$E201)-MINIFS(J:J,$E:$E,$E201))))</f>
        <v/>
      </c>
      <c r="BM201" s="223"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4" t="str">
        <f t="array" ref="BQ201">IF(J201="","",
IF(INDEX(Settings!$H:$H,MATCH(BY$1,Settings!$G:$G,0))=TRUE,
-1*(J201-AVERAGE(J:J))/STDEV(J:J),
(J201-AVERAGE(J:J))/STDEV(J:J)))</f>
        <v/>
      </c>
      <c r="BR201" s="224" t="str">
        <f>IFERROR(__xludf.DUMMYFUNCTION("IF(J201="""","""",
IF(INDEX(Settings!$H:$H,MATCH(BY$1,Settings!$G:$G,0))=TRUE,
-1*(J201-AVERAGEIFS(J:J,$E:$E,$E201))/STDEV(FILTER(J:J,$E:$E=$E201)),
(J201-AVERAGEIFS(J:J,$E:$E,$E201))/STDEV(FILTER(J:J,$E:$E=$E201))))"),"")</f>
        <v/>
      </c>
      <c r="BS201" s="224"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3" t="str">
        <f t="array" ref="BY201">IF(J201="","",
IF(INDEX(Settings!$H:$H,MATCH(BY$1,Settings!$G:$G,0))=TRUE,
100-100*(J201-MINIFS(J:J,$E:$E,$E201))/(MAXIFS(J:J,$E:$E,$E201)-MINIFS(J:J,$E:$E,$E201)),
100*(J201-MINIFS(J:J,$E:$E,$E201))/(MAXIFS(J:J,$E:$E,$E201)-MINIFS(J:J,$E:$E,$E201))))</f>
        <v/>
      </c>
      <c r="BZ201" s="223" t="str">
        <f t="array" ref="BZ201">IF(K201="","",
IF(INDEX(Settings!$H:$H,MATCH(BZ$1,Settings!$G:$G,0))=TRUE,
100-100*(K201-MINIFS(K:K,$E:$E,$E201))/(MAXIFS(K:K,$E:$E,$E201)-MINIFS(K:K,$E:$E,$E201)),
100*(K201-MINIFS(K:K,$E:$E,$E201))/(MAXIFS(K:K,$E:$E,$E201)-MINIFS(K:K,$E:$E,$E201))))</f>
        <v/>
      </c>
      <c r="CA201" s="223" t="str">
        <f t="array" ref="CA201">IF(L201="","",
IF(INDEX(Settings!$H:$H,MATCH(CA$1,Settings!$G:$G,0))=TRUE,
100-100*(L201-MINIFS(L:L,$E:$E,$E201))/(MAXIFS(L:L,$E:$E,$E201)-MINIFS(L:L,$E:$E,$E201)),
100*(L201-MINIFS(L:L,$E:$E,$E201))/(MAXIFS(L:L,$E:$E,$E201)-MINIFS(L:L,$E:$E,$E201))))</f>
        <v/>
      </c>
      <c r="CB201" s="223" t="str">
        <f t="array" ref="CB201">IF(M201="","",
IF(INDEX(Settings!$H:$H,MATCH(CB$1,Settings!$G:$G,0))=TRUE,
100-100*(M201-MINIFS(M:M,$E:$E,$E201))/(MAXIFS(M:M,$E:$E,$E201)-MINIFS(M:M,$E:$E,$E201)),
100*(M201-MINIFS(M:M,$E:$E,$E201))/(MAXIFS(M:M,$E:$E,$E201)-MINIFS(M:M,$E:$E,$E201))))</f>
        <v/>
      </c>
      <c r="CC201" s="223" t="str">
        <f t="array" ref="CC201">IF(N201="","",
IF(INDEX(Settings!$H:$H,MATCH(CC$1,Settings!$G:$G,0))=TRUE,
100-100*(N201-MINIFS(N:N,$E:$E,$E201))/(MAXIFS(N:N,$E:$E,$E201)-MINIFS(N:N,$E:$E,$E201)),
100*(N201-MINIFS(N:N,$E:$E,$E201))/(MAXIFS(N:N,$E:$E,$E201)-MINIFS(N:N,$E:$E,$E201))))</f>
        <v/>
      </c>
      <c r="CD201" s="223" t="str">
        <f t="array" ref="CD201">IF(O201="","",
IF(INDEX(Settings!$H:$H,MATCH(CD$1,Settings!$G:$G,0))=TRUE,
100-100*(O201-MINIFS(O:O,$E:$E,$E201))/(MAXIFS(O:O,$E:$E,$E201)-MINIFS(O:O,$E:$E,$E201)),
100*(O201-MINIFS(O:O,$E:$E,$E201))/(MAXIFS(O:O,$E:$E,$E201)-MINIFS(O:O,$E:$E,$E201))))</f>
        <v/>
      </c>
      <c r="CE201" s="223" t="str">
        <f t="array" ref="CE201">IF(P201="","",
IF(INDEX(Settings!$H:$H,MATCH(CE$1,Settings!$G:$G,0))=TRUE,
100-100*(P201-MINIFS(P:P,$E:$E,$E201))/(MAXIFS(P:P,$E:$E,$E201)-MINIFS(P:P,$E:$E,$E201)),
100*(P201-MINIFS(P:P,$E:$E,$E201))/(MAXIFS(P:P,$E:$E,$E201)-MINIFS(P:P,$E:$E,$E201))))</f>
        <v/>
      </c>
      <c r="CF201" s="223" t="str">
        <f t="array" ref="CF201">IF(Q201="","",
IF(INDEX(Settings!$H:$H,MATCH(CF$1,Settings!$G:$G,0))=TRUE,
100-100*(Q201-MINIFS(Q:Q,$E:$E,$E201))/(MAXIFS(Q:Q,$E:$E,$E201)-MINIFS(Q:Q,$E:$E,$E201)),
100*(Q201-MINIFS(Q:Q,$E:$E,$E201))/(MAXIFS(Q:Q,$E:$E,$E201)-MINIFS(Q:Q,$E:$E,$E201))))</f>
        <v/>
      </c>
      <c r="CG201" s="223" t="str">
        <f t="array" ref="CG201">IF(R201="","",
IF(INDEX(Settings!$H:$H,MATCH(CG$1,Settings!$G:$G,0))=TRUE,
100-100*(R201-MINIFS(R:R,$E:$E,$E201))/(MAXIFS(R:R,$E:$E,$E201)-MINIFS(R:R,$E:$E,$E201)),
100*(R201-MINIFS(R:R,$E:$E,$E201))/(MAXIFS(R:R,$E:$E,$E201)-MINIFS(R:R,$E:$E,$E201))))</f>
        <v/>
      </c>
      <c r="CH201" s="223" t="str">
        <f t="array" ref="CH201">IF(S201="","",
IF(INDEX(Settings!$H:$H,MATCH(CH$1,Settings!$G:$G,0))=TRUE,
100-100*(S201-MINIFS(S:S,$E:$E,$E201))/(MAXIFS(S:S,$E:$E,$E201)-MINIFS(S:S,$E:$E,$E201)),
100*(S201-MINIFS(S:S,$E:$E,$E201))/(MAXIFS(S:S,$E:$E,$E201)-MINIFS(S:S,$E:$E,$E201))))</f>
        <v/>
      </c>
      <c r="CI201" s="223" t="str">
        <f t="array" ref="CI201">IF(T201="","",
IF(INDEX(Settings!$H:$H,MATCH(CI$1,Settings!$G:$G,0))=TRUE,
100-100*(T201-MINIFS(T:T,$E:$E,$E201))/(MAXIFS(T:T,$E:$E,$E201)-MINIFS(T:T,$E:$E,$E201)),
100*(T201-MINIFS(T:T,$E:$E,$E201))/(MAXIFS(T:T,$E:$E,$E201)-MINIFS(T:T,$E:$E,$E201))))</f>
        <v/>
      </c>
      <c r="CJ201" s="223" t="str">
        <f t="array" ref="CJ201">IF(U201="","",
IF(INDEX(Settings!$H:$H,MATCH(CJ$1,Settings!$G:$G,0))=TRUE,
100-100*(U201-MINIFS(U:U,$E:$E,$E201))/(MAXIFS(U:U,$E:$E,$E201)-MINIFS(U:U,$E:$E,$E201)),
100*(U201-MINIFS(U:U,$E:$E,$E201))/(MAXIFS(U:U,$E:$E,$E201)-MINIFS(U:U,$E:$E,$E201))))</f>
        <v/>
      </c>
      <c r="CK201" s="223" t="str">
        <f t="array" ref="CK201">IF(V201="","",
IF(INDEX(Settings!$H:$H,MATCH(CK$1,Settings!$G:$G,0))=TRUE,
100-100*(V201-MINIFS(V:V,$E:$E,$E201))/(MAXIFS(V:V,$E:$E,$E201)-MINIFS(V:V,$E:$E,$E201)),
100*(V201-MINIFS(V:V,$E:$E,$E201))/(MAXIFS(V:V,$E:$E,$E201)-MINIFS(V:V,$E:$E,$E201))))</f>
        <v/>
      </c>
      <c r="CL201" s="223" t="str">
        <f t="array" ref="CL201">IF(W201="","",
IF(INDEX(Settings!$H:$H,MATCH(CL$1,Settings!$G:$G,0))=TRUE,
100-100*(W201-MINIFS(W:W,$E:$E,$E201))/(MAXIFS(W:W,$E:$E,$E201)-MINIFS(W:W,$E:$E,$E201)),
100*(W201-MINIFS(W:W,$E:$E,$E201))/(MAXIFS(W:W,$E:$E,$E201)-MINIFS(W:W,$E:$E,$E201))))</f>
        <v/>
      </c>
      <c r="CM201" s="223" t="str">
        <f t="array" ref="CM201">IF(X201="","",
IF(INDEX(Settings!$H:$H,MATCH(CM$1,Settings!$G:$G,0))=TRUE,
100-100*(X201-MINIFS(X:X,$E:$E,$E201))/(MAXIFS(X:X,$E:$E,$E201)-MINIFS(X:X,$E:$E,$E201)),
100*(X201-MINIFS(X:X,$E:$E,$E201))/(MAXIFS(X:X,$E:$E,$E201)-MINIFS(X:X,$E:$E,$E201))))</f>
        <v/>
      </c>
      <c r="CN201" s="223" t="str">
        <f t="array" ref="CN201">IF(Y201="","",
IF(INDEX(Settings!$H:$H,MATCH(CN$1,Settings!$G:$G,0))=TRUE,
100-100*(Y201-MINIFS(Y:Y,$E:$E,$E201))/(MAXIFS(Y:Y,$E:$E,$E201)-MINIFS(Y:Y,$E:$E,$E201)),
100*(Y201-MINIFS(Y:Y,$E:$E,$E201))/(MAXIFS(Y:Y,$E:$E,$E201)-MINIFS(Y:Y,$E:$E,$E201))))</f>
        <v/>
      </c>
      <c r="CO201" s="223" t="str">
        <f t="array" ref="CO201">IF(Z201="","",
IF(INDEX(Settings!$H:$H,MATCH(CO$1,Settings!$G:$G,0))=TRUE,
100-100*(Z201-MINIFS(Z:Z,$E:$E,$E201))/(MAXIFS(Z:Z,$E:$E,$E201)-MINIFS(Z:Z,$E:$E,$E201)),
100*(Z201-MINIFS(Z:Z,$E:$E,$E201))/(MAXIFS(Z:Z,$E:$E,$E201)-MINIFS(Z:Z,$E:$E,$E201))))</f>
        <v/>
      </c>
      <c r="CP201" s="223" t="str">
        <f t="array" ref="CP201">IF(AA201="","",
IF(INDEX(Settings!$H:$H,MATCH(CP$1,Settings!$G:$G,0))=TRUE,
100-100*(AA201-MINIFS(AA:AA,$E:$E,$E201))/(MAXIFS(AA:AA,$E:$E,$E201)-MINIFS(AA:AA,$E:$E,$E201)),
100*(AA201-MINIFS(AA:AA,$E:$E,$E201))/(MAXIFS(AA:AA,$E:$E,$E201)-MINIFS(AA:AA,$E:$E,$E201))))</f>
        <v/>
      </c>
      <c r="CQ201" s="223" t="str">
        <f t="array" ref="CQ201">IF(AB201="","",
IF(INDEX(Settings!$H:$H,MATCH(CQ$1,Settings!$G:$G,0))=TRUE,
100-100*(AB201-MINIFS(AB:AB,$E:$E,$E201))/(MAXIFS(AB:AB,$E:$E,$E201)-MINIFS(AB:AB,$E:$E,$E201)),
100*(AB201-MINIFS(AB:AB,$E:$E,$E201))/(MAXIFS(AB:AB,$E:$E,$E201)-MINIFS(AB:AB,$E:$E,$E201))))</f>
        <v/>
      </c>
      <c r="CR201" s="223" t="str">
        <f t="array" ref="CR201">IF(AC201="","",
IF(INDEX(Settings!$H:$H,MATCH(CR$1,Settings!$G:$G,0))=TRUE,
100-100*(AC201-MINIFS(AC:AC,$E:$E,$E201))/(MAXIFS(AC:AC,$E:$E,$E201)-MINIFS(AC:AC,$E:$E,$E201)),
100*(AC201-MINIFS(AC:AC,$E:$E,$E201))/(MAXIFS(AC:AC,$E:$E,$E201)-MINIFS(AC:AC,$E:$E,$E201))))</f>
        <v/>
      </c>
      <c r="CS201" s="223" t="str">
        <f t="array" ref="CS201">IF(AD201="","",
IF(INDEX(Settings!$H:$H,MATCH(CS$1,Settings!$G:$G,0))=TRUE,
100-100*(AD201-MINIFS(AD:AD,$E:$E,$E201))/(MAXIFS(AD:AD,$E:$E,$E201)-MINIFS(AD:AD,$E:$E,$E201)),
100*(AD201-MINIFS(AD:AD,$E:$E,$E201))/(MAXIFS(AD:AD,$E:$E,$E201)-MINIFS(AD:AD,$E:$E,$E201))))</f>
        <v/>
      </c>
      <c r="CT201" s="223" t="str">
        <f t="array" ref="CT201">IF(AE201="","",
IF(INDEX(Settings!$H:$H,MATCH(CT$1,Settings!$G:$G,0))=TRUE,
100-100*(AE201-MINIFS(AE:AE,$E:$E,$E201))/(MAXIFS(AE:AE,$E:$E,$E201)-MINIFS(AE:AE,$E:$E,$E201)),
100*(AE201-MINIFS(AE:AE,$E:$E,$E201))/(MAXIFS(AE:AE,$E:$E,$E201)-MINIFS(AE:AE,$E:$E,$E201))))</f>
        <v/>
      </c>
      <c r="CU201" s="223" t="str">
        <f t="array" ref="CU201">IF(AF201="","",
IF(INDEX(Settings!$H:$H,MATCH(CU$1,Settings!$G:$G,0))=TRUE,
100-100*(AF201-MINIFS(AF:AF,$E:$E,$E201))/(MAXIFS(AF:AF,$E:$E,$E201)-MINIFS(AF:AF,$E:$E,$E201)),
100*(AF201-MINIFS(AF:AF,$E:$E,$E201))/(MAXIFS(AF:AF,$E:$E,$E201)-MINIFS(AF:AF,$E:$E,$E201))))</f>
        <v/>
      </c>
      <c r="CV201" s="223" t="str">
        <f t="array" ref="CV201">IF(AG201="","",
IF(INDEX(Settings!$H:$H,MATCH(CV$1,Settings!$G:$G,0))=TRUE,
100-100*(AG201-MINIFS(AG:AG,$E:$E,$E201))/(MAXIFS(AG:AG,$E:$E,$E201)-MINIFS(AG:AG,$E:$E,$E201)),
100*(AG201-MINIFS(AG:AG,$E:$E,$E201))/(MAXIFS(AG:AG,$E:$E,$E201)-MINIFS(AG:AG,$E:$E,$E201))))</f>
        <v/>
      </c>
      <c r="CW201" s="223" t="str">
        <f t="array" ref="CW201">IF(AH201="","",
IF(INDEX(Settings!$H:$H,MATCH(CW$1,Settings!$G:$G,0))=TRUE,
100-100*(AH201-MINIFS(AH:AH,$E:$E,$E201))/(MAXIFS(AH:AH,$E:$E,$E201)-MINIFS(AH:AH,$E:$E,$E201)),
100*(AH201-MINIFS(AH:AH,$E:$E,$E201))/(MAXIFS(AH:AH,$E:$E,$E201)-MINIFS(AH:AH,$E:$E,$E201))))</f>
        <v/>
      </c>
      <c r="CX201" s="223" t="str">
        <f t="array" ref="CX201">IF(AI201="","",
IF(INDEX(Settings!$H:$H,MATCH(CX$1,Settings!$G:$G,0))=TRUE,
100-100*(AI201-MINIFS(AI:AI,$E:$E,$E201))/(MAXIFS(AI:AI,$E:$E,$E201)-MINIFS(AI:AI,$E:$E,$E201)),
100*(AI201-MINIFS(AI:AI,$E:$E,$E201))/(MAXIFS(AI:AI,$E:$E,$E201)-MINIFS(AI:AI,$E:$E,$E201))))</f>
        <v/>
      </c>
      <c r="CY201" s="223" t="str">
        <f t="array" ref="CY201">IF(AJ201="","",
IF(INDEX(Settings!$H:$H,MATCH(CY$1,Settings!$G:$G,0))=TRUE,
100-100*(AJ201-MINIFS(AJ:AJ,$E:$E,$E201))/(MAXIFS(AJ:AJ,$E:$E,$E201)-MINIFS(AJ:AJ,$E:$E,$E201)),
100*(AJ201-MINIFS(AJ:AJ,$E:$E,$E201))/(MAXIFS(AJ:AJ,$E:$E,$E201)-MINIFS(AJ:AJ,$E:$E,$E201))))</f>
        <v/>
      </c>
      <c r="CZ201" s="223" t="str">
        <f t="array" ref="CZ201">IF(AK201="","",
IF(INDEX(Settings!$H:$H,MATCH(CZ$1,Settings!$G:$G,0))=TRUE,
100-100*(AK201-MINIFS(AK:AK,$E:$E,$E201))/(MAXIFS(AK:AK,$E:$E,$E201)-MINIFS(AK:AK,$E:$E,$E201)),
100*(AK201-MINIFS(AK:AK,$E:$E,$E201))/(MAXIFS(AK:AK,$E:$E,$E201)-MINIFS(AK:AK,$E:$E,$E201))))</f>
        <v/>
      </c>
      <c r="DA201" s="223" t="str">
        <f t="array" ref="DA201">IF(AL201="","",
IF(INDEX(Settings!$H:$H,MATCH(DA$1,Settings!$G:$G,0))=TRUE,
100-100*(AL201-MINIFS(AL:AL,$E:$E,$E201))/(MAXIFS(AL:AL,$E:$E,$E201)-MINIFS(AL:AL,$E:$E,$E201)),
100*(AL201-MINIFS(AL:AL,$E:$E,$E201))/(MAXIFS(AL:AL,$E:$E,$E201)-MINIFS(AL:AL,$E:$E,$E201))))</f>
        <v/>
      </c>
      <c r="DB201" s="223" t="str">
        <f t="array" ref="DB201">IF(AM201="","",
IF(INDEX(Settings!$H:$H,MATCH(DB$1,Settings!$G:$G,0))=TRUE,
100-100*(AM201-MINIFS(AM:AM,$E:$E,$E201))/(MAXIFS(AM:AM,$E:$E,$E201)-MINIFS(AM:AM,$E:$E,$E201)),
100*(AM201-MINIFS(AM:AM,$E:$E,$E201))/(MAXIFS(AM:AM,$E:$E,$E201)-MINIFS(AM:AM,$E:$E,$E201))))</f>
        <v/>
      </c>
      <c r="DC201" s="223" t="str">
        <f t="array" ref="DC201">IF(AN201="","",
IF(INDEX(Settings!$H:$H,MATCH(DC$1,Settings!$G:$G,0))=TRUE,
100-100*(AN201-MINIFS(AN:AN,$E:$E,$E201))/(MAXIFS(AN:AN,$E:$E,$E201)-MINIFS(AN:AN,$E:$E,$E201)),
100*(AN201-MINIFS(AN:AN,$E:$E,$E201))/(MAXIFS(AN:AN,$E:$E,$E201)-MINIFS(AN:AN,$E:$E,$E201))))</f>
        <v/>
      </c>
      <c r="DD201" s="223" t="str">
        <f t="array" ref="DD201">IF(AO201="","",
IF(INDEX(Settings!$H:$H,MATCH(DD$1,Settings!$G:$G,0))=TRUE,
100-100*(AO201-MINIFS(AO:AO,$E:$E,$E201))/(MAXIFS(AO:AO,$E:$E,$E201)-MINIFS(AO:AO,$E:$E,$E201)),
100*(AO201-MINIFS(AO:AO,$E:$E,$E201))/(MAXIFS(AO:AO,$E:$E,$E201)-MINIFS(AO:AO,$E:$E,$E201))))</f>
        <v/>
      </c>
      <c r="DE201" s="223" t="str">
        <f t="array" ref="DE201">IF(AP201="","",
IF(INDEX(Settings!$H:$H,MATCH(DE$1,Settings!$G:$G,0))=TRUE,
100-100*(AP201-MINIFS(AP:AP,$E:$E,$E201))/(MAXIFS(AP:AP,$E:$E,$E201)-MINIFS(AP:AP,$E:$E,$E201)),
100*(AP201-MINIFS(AP:AP,$E:$E,$E201))/(MAXIFS(AP:AP,$E:$E,$E201)-MINIFS(AP:AP,$E:$E,$E201))))</f>
        <v/>
      </c>
      <c r="DF201" s="223" t="str">
        <f t="array" ref="DF201">IF(AQ201="","",
IF(INDEX(Settings!$H:$H,MATCH(DF$1,Settings!$G:$G,0))=TRUE,
100-100*(AQ201-MINIFS(AQ:AQ,$E:$E,$E201))/(MAXIFS(AQ:AQ,$E:$E,$E201)-MINIFS(AQ:AQ,$E:$E,$E201)),
100*(AQ201-MINIFS(AQ:AQ,$E:$E,$E201))/(MAXIFS(AQ:AQ,$E:$E,$E201)-MINIFS(AQ:AQ,$E:$E,$E201))))</f>
        <v/>
      </c>
      <c r="DG201" s="223" t="str">
        <f t="array" ref="DG201">IF(AR201="","",
IF(INDEX(Settings!$H:$H,MATCH(DG$1,Settings!$G:$G,0))=TRUE,
100-100*(AR201-MINIFS(AR:AR,$E:$E,$E201))/(MAXIFS(AR:AR,$E:$E,$E201)-MINIFS(AR:AR,$E:$E,$E201)),
100*(AR201-MINIFS(AR:AR,$E:$E,$E201))/(MAXIFS(AR:AR,$E:$E,$E201)-MINIFS(AR:AR,$E:$E,$E201))))</f>
        <v/>
      </c>
      <c r="DH201" s="223" t="str">
        <f t="array" ref="DH201">IF(AS201="","",
IF(INDEX(Settings!$H:$H,MATCH(DH$1,Settings!$G:$G,0))=TRUE,
100-100*(AS201-MINIFS(AS:AS,$E:$E,$E201))/(MAXIFS(AS:AS,$E:$E,$E201)-MINIFS(AS:AS,$E:$E,$E201)),
100*(AS201-MINIFS(AS:AS,$E:$E,$E201))/(MAXIFS(AS:AS,$E:$E,$E201)-MINIFS(AS:AS,$E:$E,$E201))))</f>
        <v/>
      </c>
      <c r="DI201" s="223" t="str">
        <f t="array" ref="DI201">IF(AT201="","",
IF(INDEX(Settings!$H:$H,MATCH(DI$1,Settings!$G:$G,0))=TRUE,
100-100*(AT201-MINIFS(AT:AT,$E:$E,$E201))/(MAXIFS(AT:AT,$E:$E,$E201)-MINIFS(AT:AT,$E:$E,$E201)),
100*(AT201-MINIFS(AT:AT,$E:$E,$E201))/(MAXIFS(AT:AT,$E:$E,$E201)-MINIFS(AT:AT,$E:$E,$E201))))</f>
        <v/>
      </c>
      <c r="DJ201" s="223" t="str">
        <f t="array" ref="DJ201">IF(AU201="","",
IF(INDEX(Settings!$H:$H,MATCH(DJ$1,Settings!$G:$G,0))=TRUE,
100-100*(AU201-MINIFS(AU:AU,$E:$E,$E201))/(MAXIFS(AU:AU,$E:$E,$E201)-MINIFS(AU:AU,$E:$E,$E201)),
100*(AU201-MINIFS(AU:AU,$E:$E,$E201))/(MAXIFS(AU:AU,$E:$E,$E201)-MINIFS(AU:AU,$E:$E,$E201))))</f>
        <v/>
      </c>
      <c r="DK201" s="223" t="str">
        <f t="array" ref="DK201">IF(AV201="","",
IF(INDEX(Settings!$H:$H,MATCH(DK$1,Settings!$G:$G,0))=TRUE,
100-100*(AV201-MINIFS(AV:AV,$E:$E,$E201))/(MAXIFS(AV:AV,$E:$E,$E201)-MINIFS(AV:AV,$E:$E,$E201)),
100*(AV201-MINIFS(AV:AV,$E:$E,$E201))/(MAXIFS(AV:AV,$E:$E,$E201)-MINIFS(AV:AV,$E:$E,$E201))))</f>
        <v/>
      </c>
      <c r="DL201" s="223" t="str">
        <f t="array" ref="DL201">IF(AW201="","",
IF(INDEX(Settings!$H:$H,MATCH(DL$1,Settings!$G:$G,0))=TRUE,
100-100*(AW201-MINIFS(AW:AW,$E:$E,$E201))/(MAXIFS(AW:AW,$E:$E,$E201)-MINIFS(AW:AW,$E:$E,$E201)),
100*(AW201-MINIFS(AW:AW,$E:$E,$E201))/(MAXIFS(AW:AW,$E:$E,$E201)-MINIFS(AW:AW,$E:$E,$E201))))</f>
        <v/>
      </c>
      <c r="DM201" s="223" t="str">
        <f t="array" ref="DM201">IF(AX201="","",
IF(INDEX(Settings!$H:$H,MATCH(DM$1,Settings!$G:$G,0))=TRUE,
100-100*(AX201-MINIFS(AX:AX,$E:$E,$E201))/(MAXIFS(AX:AX,$E:$E,$E201)-MINIFS(AX:AX,$E:$E,$E201)),
100*(AX201-MINIFS(AX:AX,$E:$E,$E201))/(MAXIFS(AX:AX,$E:$E,$E201)-MINIFS(AX:AX,$E:$E,$E201))))</f>
        <v/>
      </c>
      <c r="DN201" s="223" t="str">
        <f t="array" ref="DN201">IF(AY201="","",
IF(INDEX(Settings!$H:$H,MATCH(DN$1,Settings!$G:$G,0))=TRUE,
100-100*(AY201-MINIFS(AY:AY,$E:$E,$E201))/(MAXIFS(AY:AY,$E:$E,$E201)-MINIFS(AY:AY,$E:$E,$E201)),
100*(AY201-MINIFS(AY:AY,$E:$E,$E201))/(MAXIFS(AY:AY,$E:$E,$E201)-MINIFS(AY:AY,$E:$E,$E201))))</f>
        <v/>
      </c>
      <c r="DO201" s="223" t="str">
        <f t="array" ref="DO201">IF(AZ201="","",
IF(INDEX(Settings!$H:$H,MATCH(DO$1,Settings!$G:$G,0))=TRUE,
100-100*(AZ201-MINIFS(AZ:AZ,$E:$E,$E201))/(MAXIFS(AZ:AZ,$E:$E,$E201)-MINIFS(AZ:AZ,$E:$E,$E201)),
100*(AZ201-MINIFS(AZ:AZ,$E:$E,$E201))/(MAXIFS(AZ:AZ,$E:$E,$E201)-MINIFS(AZ:AZ,$E:$E,$E201))))</f>
        <v/>
      </c>
      <c r="DP201" s="223" t="str">
        <f t="array" ref="DP201">IF(BA201="","",
IF(INDEX(Settings!$H:$H,MATCH(DP$1,Settings!$G:$G,0))=TRUE,
100-100*(BA201-MINIFS(BA:BA,$E:$E,$E201))/(MAXIFS(BA:BA,$E:$E,$E201)-MINIFS(BA:BA,$E:$E,$E201)),
100*(BA201-MINIFS(BA:BA,$E:$E,$E201))/(MAXIFS(BA:BA,$E:$E,$E201)-MINIFS(BA:BA,$E:$E,$E201))))</f>
        <v/>
      </c>
      <c r="DQ201" s="223" t="str">
        <f t="array" ref="DQ201">IF(BB201="","",
IF(INDEX(Settings!$H:$H,MATCH(DQ$1,Settings!$G:$G,0))=TRUE,
100-100*(BB201-MINIFS(BB:BB,$E:$E,$E201))/(MAXIFS(BB:BB,$E:$E,$E201)-MINIFS(BB:BB,$E:$E,$E201)),
100*(BB201-MINIFS(BB:BB,$E:$E,$E201))/(MAXIFS(BB:BB,$E:$E,$E201)-MINIFS(BB:BB,$E:$E,$E201))))</f>
        <v/>
      </c>
      <c r="DR201" s="223" t="str">
        <f t="array" ref="DR201">IF(BC201="","",
IF(INDEX(Settings!$H:$H,MATCH(DR$1,Settings!$G:$G,0))=TRUE,
100-100*(BC201-MINIFS(BC:BC,$E:$E,$E201))/(MAXIFS(BC:BC,$E:$E,$E201)-MINIFS(BC:BC,$E:$E,$E201)),
100*(BC201-MINIFS(BC:BC,$E:$E,$E201))/(MAXIFS(BC:BC,$E:$E,$E201)-MINIFS(BC:BC,$E:$E,$E201))))</f>
        <v/>
      </c>
      <c r="DS201" s="223" t="str">
        <f t="array" ref="DS201">IF(BD201="","",
IF(INDEX(Settings!$H:$H,MATCH(DS$1,Settings!$G:$G,0))=TRUE,
100-100*(BD201-MINIFS(BD:BD,$E:$E,$E201))/(MAXIFS(BD:BD,$E:$E,$E201)-MINIFS(BD:BD,$E:$E,$E201)),
100*(BD201-MINIFS(BD:BD,$E:$E,$E201))/(MAXIFS(BD:BD,$E:$E,$E201)-MINIFS(BD:BD,$E:$E,$E201))))</f>
        <v/>
      </c>
      <c r="DT201" s="223" t="str">
        <f t="array" ref="DT201">IF(BE201="","",
IF(INDEX(Settings!$H:$H,MATCH(DT$1,Settings!$G:$G,0))=TRUE,
100-100*(BE201-MINIFS(BE:BE,$E:$E,$E201))/(MAXIFS(BE:BE,$E:$E,$E201)-MINIFS(BE:BE,$E:$E,$E201)),
100*(BE201-MINIFS(BE:BE,$E:$E,$E201))/(MAXIFS(BE:BE,$E:$E,$E201)-MINIFS(BE:BE,$E:$E,$E201))))</f>
        <v/>
      </c>
      <c r="DU201" s="223" t="str">
        <f t="array" ref="DU201">IF(BF201="","",
IF(INDEX(Settings!$H:$H,MATCH(DU$1,Settings!$G:$G,0))=TRUE,
100-100*(BF201-MINIFS(BF:BF,$E:$E,$E201))/(MAXIFS(BF:BF,$E:$E,$E201)-MINIFS(BF:BF,$E:$E,$E201)),
100*(BF201-MINIFS(BF:BF,$E:$E,$E201))/(MAXIFS(BF:BF,$E:$E,$E201)-MINIFS(BF:BF,$E:$E,$E201))))</f>
        <v/>
      </c>
      <c r="DV201" s="223" t="str">
        <f t="array" ref="DV201">IF(BG201="","",
IF(INDEX(Settings!$H:$H,MATCH(DV$1,Settings!$G:$G,0))=TRUE,
100-100*(BG201-MINIFS(BG:BG,$E:$E,$E201))/(MAXIFS(BG:BG,$E:$E,$E201)-MINIFS(BG:BG,$E:$E,$E201)),
100*(BG201-MINIFS(BG:BG,$E:$E,$E201))/(MAXIFS(BG:BG,$E:$E,$E201)-MINIFS(BG:BG,$E:$E,$E201))))</f>
        <v/>
      </c>
      <c r="DW201" s="223" t="str">
        <f t="array" ref="DW201">IF(BH201="","",
IF(INDEX(Settings!$H:$H,MATCH(DW$1,Settings!$G:$G,0))=TRUE,
100-100*(BH201-MINIFS(BH:BH,$E:$E,$E201))/(MAXIFS(BH:BH,$E:$E,$E201)-MINIFS(BH:BH,$E:$E,$E201)),
100*(BH201-MINIFS(BH:BH,$E:$E,$E201))/(MAXIFS(BH:BH,$E:$E,$E201)-MINIFS(BH:BH,$E:$E,$E201))))</f>
        <v/>
      </c>
      <c r="DX201" s="223" t="str">
        <f t="array" ref="DX201">IF(BI201="","",
IF(INDEX(Settings!$H:$H,MATCH(DX$1,Settings!$G:$G,0))=TRUE,
100-100*(BI201-MINIFS(BI:BI,$E:$E,$E201))/(MAXIFS(BI:BI,$E:$E,$E201)-MINIFS(BI:BI,$E:$E,$E201)),
100*(BI201-MINIFS(BI:BI,$E:$E,$E201))/(MAXIFS(BI:BI,$E:$E,$E201)-MINIFS(BI:BI,$E:$E,$E201))))</f>
        <v/>
      </c>
      <c r="DY201" s="223" t="str">
        <f t="array" ref="DY201">IF(BJ201="","",
IF(INDEX(Settings!$H:$H,MATCH(DY$1,Settings!$G:$G,0))=TRUE,
100-100*(BJ201-MINIFS(BJ:BJ,$E:$E,$E201))/(MAXIFS(BJ:BJ,$E:$E,$E201)-MINIFS(BJ:BJ,$E:$E,$E201)),
100*(BJ201-MINIFS(BJ:BJ,$E:$E,$E201))/(MAXIFS(BJ:BJ,$E:$E,$E201)-MINIFS(BJ:BJ,$E:$E,$E201))))</f>
        <v/>
      </c>
      <c r="DZ201" s="225"/>
      <c r="EA201" s="225"/>
      <c r="EB201" s="225" t="str">
        <f t="shared" si="8"/>
        <v/>
      </c>
      <c r="EC201" s="225" t="str">
        <f t="shared" si="9"/>
        <v/>
      </c>
      <c r="ED201" s="225" t="str">
        <f t="shared" si="10"/>
        <v/>
      </c>
      <c r="EE201" s="225" t="str">
        <f t="shared" si="11"/>
        <v/>
      </c>
      <c r="EF201" s="225" t="str">
        <f t="shared" si="12"/>
        <v/>
      </c>
      <c r="EG201" s="225" t="str">
        <f t="shared" si="13"/>
        <v/>
      </c>
      <c r="EH201" s="225"/>
      <c r="EI201" s="225"/>
      <c r="EJ201" s="225"/>
      <c r="EK201" s="225"/>
      <c r="EL201" s="225"/>
      <c r="EM201" s="225"/>
    </row>
    <row r="202">
      <c r="A202" s="231"/>
      <c r="B202" s="231"/>
      <c r="C202" s="231"/>
      <c r="D202" s="231" t="str">
        <f t="array" ref="D202">IFERROR(INDEX(Profiles!$B:$B,MATCH($A202,Profiles!$A:$A,0)),"")</f>
        <v/>
      </c>
      <c r="E202" s="231"/>
      <c r="F202" s="231"/>
      <c r="G202" s="231"/>
      <c r="H202" s="231"/>
      <c r="I202" s="231" t="str">
        <f>IF(A202="","",IF(Settings!$N$3="DATE",F202&amp;": "&amp;TEXT(B202,"M/DD/YY"),F202&amp;": "&amp;H202))</f>
        <v/>
      </c>
      <c r="J202" s="231"/>
      <c r="K202" s="231"/>
      <c r="L202" s="231"/>
      <c r="M202" s="232" t="str">
        <f t="shared" si="14"/>
        <v/>
      </c>
      <c r="N202" s="231"/>
      <c r="O202" s="231"/>
      <c r="P202" s="231"/>
      <c r="Q202" s="231"/>
      <c r="R202" s="231"/>
      <c r="S202" s="230" t="str">
        <f>IFERROR(VLOOKUP(AF202, 'YOYO IR Scores'!A:C, 3, FALSE), "")
</f>
        <v/>
      </c>
      <c r="T202" s="231"/>
      <c r="U202" s="231"/>
      <c r="V202" s="231"/>
      <c r="W202" s="231"/>
      <c r="X202" s="233" t="str">
        <f t="shared" si="4"/>
        <v/>
      </c>
      <c r="Y202" s="234" t="str">
        <f t="shared" si="5"/>
        <v/>
      </c>
      <c r="Z202" s="234" t="str">
        <f t="shared" si="6"/>
        <v/>
      </c>
      <c r="AA202" s="233" t="str">
        <f t="shared" si="7"/>
        <v/>
      </c>
      <c r="AB202" s="232"/>
      <c r="AC202" s="232"/>
      <c r="AD202" s="232"/>
      <c r="AE202" s="232" t="str">
        <f>IFERROR(VLOOKUP(AF202, 'YOYO IR Scores'!A:C, 2, FALSE), "")</f>
        <v/>
      </c>
      <c r="AF202" s="232"/>
      <c r="AG202" s="232"/>
      <c r="AH202" s="232"/>
      <c r="AI202" s="232"/>
      <c r="AJ202" s="232"/>
      <c r="AK202" s="232"/>
      <c r="AL202" s="232"/>
      <c r="AM202" s="232"/>
      <c r="AN202" s="232"/>
      <c r="AO202" s="232"/>
      <c r="AP202" s="232"/>
      <c r="AQ202" s="232"/>
      <c r="AR202" s="232"/>
      <c r="AS202" s="232"/>
      <c r="AT202" s="232"/>
      <c r="AU202" s="232"/>
      <c r="AV202" s="232"/>
      <c r="AW202" s="232"/>
      <c r="AX202" s="232"/>
      <c r="AY202" s="232"/>
      <c r="AZ202" s="232"/>
      <c r="BA202" s="232"/>
      <c r="BB202" s="232"/>
      <c r="BC202" s="232"/>
      <c r="BD202" s="232"/>
      <c r="BE202" s="232"/>
      <c r="BF202" s="232"/>
      <c r="BG202" s="232"/>
      <c r="BH202" s="232"/>
      <c r="BI202" s="232"/>
      <c r="BJ202" s="232"/>
      <c r="BK202" s="232" t="str">
        <f t="array" ref="BK202">IF(J202="","",
IF(INDEX(Settings!$H:$H,MATCH(BY$1,Settings!$G:$G,0))=TRUE,
100-100*(J202-MIN(J:J))/(MAX(J:J)-MIN(J:J)),
100*(J202-MIN(J:J))/(MAX(J:J)-MIN(J:J))))</f>
        <v/>
      </c>
      <c r="BL202" s="232" t="str">
        <f t="array" ref="BL202">IF(J202="","",
IF(INDEX(Settings!$H:$H,MATCH(BY$1,Settings!$G:$G,0))=TRUE,
100-100*(J202-MINIFS(J:J,$E:$E,$E202))/(MAXIFS(J:J,$E:$E,$E202)-MINIFS(J:J,$E:$E,$E202)),
100*(J202-MINIFS(J:J,$E:$E,$E202))/(MAXIFS(J:J,$E:$E,$E202)-MINIFS(J:J,$E:$E,$E202))))</f>
        <v/>
      </c>
      <c r="BM202" s="232" t="str">
        <f t="array" ref="BM202">IF(J202="","",
IF(INDEX(Settings!$H:$H,MATCH(BY$1,Settings!$G:$G,0))=TRUE,
100-100*(J202-MINIFS(J:J,$E:$E,$E202,$I:$I,$I202))/(MAXIFS(J:J,$E:$E,$E202,$I:$I,$I202)-MINIFS(J:J,$E:$E,$E202,$I:$I,$I202)),
100*(J202-MINIFS(J:J,$E:$E,$E202,$I:$I,$I202))/(MAXIFS(J:J,$E:$E,$E202,$I:$I,$I202)-MINIFS(J:J,$E:$E,$E202,$I:$I,$I202))))</f>
        <v/>
      </c>
      <c r="BN202" s="231" t="str">
        <f t="array" ref="BN202">IF(J202="","",
IF(INDEX(Settings!$H:$H,MATCH(BY$1,Settings!$G:$G,0))=TRUE,
100-100*PERCENTRANK(J:J,J202),
100*PERCENTRANK(J:J,J202)))</f>
        <v/>
      </c>
      <c r="BO202" s="231" t="str">
        <f>IFERROR(__xludf.DUMMYFUNCTION("IF(J202="""","""",
IF(INDEX(Settings!$H:$H,MATCH(BY$1,Settings!$G:$G,0))=TRUE,
100-100*PERCENTRANK(FILTER(J:J,$E:$E=$E202),J202),
100*PERCENTRANK(FILTER(J:J,$E:$E=$E202),J202)))"),"")</f>
        <v/>
      </c>
      <c r="BP202" s="231" t="str">
        <f>IFERROR(__xludf.DUMMYFUNCTION("IF(J202="""","""",
IF(INDEX(Settings!$H:$H,MATCH(BY$1,Settings!$G:$G,0))=TRUE,
100-100*PERCENTRANK(FILTER(J:J,$E:$E=$E202,$I:$I=$I202),J202),
100*PERCENTRANK(FILTER(J:J,$E:$E=$E202,$I:$I=$I202),J202)))"),"")</f>
        <v/>
      </c>
      <c r="BQ202" s="233" t="str">
        <f t="array" ref="BQ202">IF(J202="","",
IF(INDEX(Settings!$H:$H,MATCH(BY$1,Settings!$G:$G,0))=TRUE,
-1*(J202-AVERAGE(J:J))/STDEV(J:J),
(J202-AVERAGE(J:J))/STDEV(J:J)))</f>
        <v/>
      </c>
      <c r="BR202" s="233" t="str">
        <f>IFERROR(__xludf.DUMMYFUNCTION("IF(J202="""","""",
IF(INDEX(Settings!$H:$H,MATCH(BY$1,Settings!$G:$G,0))=TRUE,
-1*(J202-AVERAGEIFS(J:J,$E:$E,$E202))/STDEV(FILTER(J:J,$E:$E=$E202)),
(J202-AVERAGEIFS(J:J,$E:$E,$E202))/STDEV(FILTER(J:J,$E:$E=$E202))))"),"")</f>
        <v/>
      </c>
      <c r="BS202" s="233"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1"/>
      <c r="BX202" s="231"/>
      <c r="BY202" s="232" t="str">
        <f t="array" ref="BY202">IF(J202="","",
IF(INDEX(Settings!$H:$H,MATCH(BY$1,Settings!$G:$G,0))=TRUE,
100-100*(J202-MINIFS(J:J,$E:$E,$E202))/(MAXIFS(J:J,$E:$E,$E202)-MINIFS(J:J,$E:$E,$E202)),
100*(J202-MINIFS(J:J,$E:$E,$E202))/(MAXIFS(J:J,$E:$E,$E202)-MINIFS(J:J,$E:$E,$E202))))</f>
        <v/>
      </c>
      <c r="BZ202" s="232" t="str">
        <f t="array" ref="BZ202">IF(K202="","",
IF(INDEX(Settings!$H:$H,MATCH(BZ$1,Settings!$G:$G,0))=TRUE,
100-100*(K202-MINIFS(K:K,$E:$E,$E202))/(MAXIFS(K:K,$E:$E,$E202)-MINIFS(K:K,$E:$E,$E202)),
100*(K202-MINIFS(K:K,$E:$E,$E202))/(MAXIFS(K:K,$E:$E,$E202)-MINIFS(K:K,$E:$E,$E202))))</f>
        <v/>
      </c>
      <c r="CA202" s="232" t="str">
        <f t="array" ref="CA202">IF(L202="","",
IF(INDEX(Settings!$H:$H,MATCH(CA$1,Settings!$G:$G,0))=TRUE,
100-100*(L202-MINIFS(L:L,$E:$E,$E202))/(MAXIFS(L:L,$E:$E,$E202)-MINIFS(L:L,$E:$E,$E202)),
100*(L202-MINIFS(L:L,$E:$E,$E202))/(MAXIFS(L:L,$E:$E,$E202)-MINIFS(L:L,$E:$E,$E202))))</f>
        <v/>
      </c>
      <c r="CB202" s="232" t="str">
        <f t="array" ref="CB202">IF(M202="","",
IF(INDEX(Settings!$H:$H,MATCH(CB$1,Settings!$G:$G,0))=TRUE,
100-100*(M202-MINIFS(M:M,$E:$E,$E202))/(MAXIFS(M:M,$E:$E,$E202)-MINIFS(M:M,$E:$E,$E202)),
100*(M202-MINIFS(M:M,$E:$E,$E202))/(MAXIFS(M:M,$E:$E,$E202)-MINIFS(M:M,$E:$E,$E202))))</f>
        <v/>
      </c>
      <c r="CC202" s="232" t="str">
        <f t="array" ref="CC202">IF(N202="","",
IF(INDEX(Settings!$H:$H,MATCH(CC$1,Settings!$G:$G,0))=TRUE,
100-100*(N202-MINIFS(N:N,$E:$E,$E202))/(MAXIFS(N:N,$E:$E,$E202)-MINIFS(N:N,$E:$E,$E202)),
100*(N202-MINIFS(N:N,$E:$E,$E202))/(MAXIFS(N:N,$E:$E,$E202)-MINIFS(N:N,$E:$E,$E202))))</f>
        <v/>
      </c>
      <c r="CD202" s="232" t="str">
        <f t="array" ref="CD202">IF(O202="","",
IF(INDEX(Settings!$H:$H,MATCH(CD$1,Settings!$G:$G,0))=TRUE,
100-100*(O202-MINIFS(O:O,$E:$E,$E202))/(MAXIFS(O:O,$E:$E,$E202)-MINIFS(O:O,$E:$E,$E202)),
100*(O202-MINIFS(O:O,$E:$E,$E202))/(MAXIFS(O:O,$E:$E,$E202)-MINIFS(O:O,$E:$E,$E202))))</f>
        <v/>
      </c>
      <c r="CE202" s="232" t="str">
        <f t="array" ref="CE202">IF(P202="","",
IF(INDEX(Settings!$H:$H,MATCH(CE$1,Settings!$G:$G,0))=TRUE,
100-100*(P202-MINIFS(P:P,$E:$E,$E202))/(MAXIFS(P:P,$E:$E,$E202)-MINIFS(P:P,$E:$E,$E202)),
100*(P202-MINIFS(P:P,$E:$E,$E202))/(MAXIFS(P:P,$E:$E,$E202)-MINIFS(P:P,$E:$E,$E202))))</f>
        <v/>
      </c>
      <c r="CF202" s="232" t="str">
        <f t="array" ref="CF202">IF(Q202="","",
IF(INDEX(Settings!$H:$H,MATCH(CF$1,Settings!$G:$G,0))=TRUE,
100-100*(Q202-MINIFS(Q:Q,$E:$E,$E202))/(MAXIFS(Q:Q,$E:$E,$E202)-MINIFS(Q:Q,$E:$E,$E202)),
100*(Q202-MINIFS(Q:Q,$E:$E,$E202))/(MAXIFS(Q:Q,$E:$E,$E202)-MINIFS(Q:Q,$E:$E,$E202))))</f>
        <v/>
      </c>
      <c r="CG202" s="232" t="str">
        <f t="array" ref="CG202">IF(R202="","",
IF(INDEX(Settings!$H:$H,MATCH(CG$1,Settings!$G:$G,0))=TRUE,
100-100*(R202-MINIFS(R:R,$E:$E,$E202))/(MAXIFS(R:R,$E:$E,$E202)-MINIFS(R:R,$E:$E,$E202)),
100*(R202-MINIFS(R:R,$E:$E,$E202))/(MAXIFS(R:R,$E:$E,$E202)-MINIFS(R:R,$E:$E,$E202))))</f>
        <v/>
      </c>
      <c r="CH202" s="232" t="str">
        <f t="array" ref="CH202">IF(S202="","",
IF(INDEX(Settings!$H:$H,MATCH(CH$1,Settings!$G:$G,0))=TRUE,
100-100*(S202-MINIFS(S:S,$E:$E,$E202))/(MAXIFS(S:S,$E:$E,$E202)-MINIFS(S:S,$E:$E,$E202)),
100*(S202-MINIFS(S:S,$E:$E,$E202))/(MAXIFS(S:S,$E:$E,$E202)-MINIFS(S:S,$E:$E,$E202))))</f>
        <v/>
      </c>
      <c r="CI202" s="232" t="str">
        <f t="array" ref="CI202">IF(T202="","",
IF(INDEX(Settings!$H:$H,MATCH(CI$1,Settings!$G:$G,0))=TRUE,
100-100*(T202-MINIFS(T:T,$E:$E,$E202))/(MAXIFS(T:T,$E:$E,$E202)-MINIFS(T:T,$E:$E,$E202)),
100*(T202-MINIFS(T:T,$E:$E,$E202))/(MAXIFS(T:T,$E:$E,$E202)-MINIFS(T:T,$E:$E,$E202))))</f>
        <v/>
      </c>
      <c r="CJ202" s="232" t="str">
        <f t="array" ref="CJ202">IF(U202="","",
IF(INDEX(Settings!$H:$H,MATCH(CJ$1,Settings!$G:$G,0))=TRUE,
100-100*(U202-MINIFS(U:U,$E:$E,$E202))/(MAXIFS(U:U,$E:$E,$E202)-MINIFS(U:U,$E:$E,$E202)),
100*(U202-MINIFS(U:U,$E:$E,$E202))/(MAXIFS(U:U,$E:$E,$E202)-MINIFS(U:U,$E:$E,$E202))))</f>
        <v/>
      </c>
      <c r="CK202" s="232" t="str">
        <f t="array" ref="CK202">IF(V202="","",
IF(INDEX(Settings!$H:$H,MATCH(CK$1,Settings!$G:$G,0))=TRUE,
100-100*(V202-MINIFS(V:V,$E:$E,$E202))/(MAXIFS(V:V,$E:$E,$E202)-MINIFS(V:V,$E:$E,$E202)),
100*(V202-MINIFS(V:V,$E:$E,$E202))/(MAXIFS(V:V,$E:$E,$E202)-MINIFS(V:V,$E:$E,$E202))))</f>
        <v/>
      </c>
      <c r="CL202" s="232" t="str">
        <f t="array" ref="CL202">IF(W202="","",
IF(INDEX(Settings!$H:$H,MATCH(CL$1,Settings!$G:$G,0))=TRUE,
100-100*(W202-MINIFS(W:W,$E:$E,$E202))/(MAXIFS(W:W,$E:$E,$E202)-MINIFS(W:W,$E:$E,$E202)),
100*(W202-MINIFS(W:W,$E:$E,$E202))/(MAXIFS(W:W,$E:$E,$E202)-MINIFS(W:W,$E:$E,$E202))))</f>
        <v/>
      </c>
      <c r="CM202" s="232" t="str">
        <f t="array" ref="CM202">IF(X202="","",
IF(INDEX(Settings!$H:$H,MATCH(CM$1,Settings!$G:$G,0))=TRUE,
100-100*(X202-MINIFS(X:X,$E:$E,$E202))/(MAXIFS(X:X,$E:$E,$E202)-MINIFS(X:X,$E:$E,$E202)),
100*(X202-MINIFS(X:X,$E:$E,$E202))/(MAXIFS(X:X,$E:$E,$E202)-MINIFS(X:X,$E:$E,$E202))))</f>
        <v/>
      </c>
      <c r="CN202" s="232" t="str">
        <f t="array" ref="CN202">IF(Y202="","",
IF(INDEX(Settings!$H:$H,MATCH(CN$1,Settings!$G:$G,0))=TRUE,
100-100*(Y202-MINIFS(Y:Y,$E:$E,$E202))/(MAXIFS(Y:Y,$E:$E,$E202)-MINIFS(Y:Y,$E:$E,$E202)),
100*(Y202-MINIFS(Y:Y,$E:$E,$E202))/(MAXIFS(Y:Y,$E:$E,$E202)-MINIFS(Y:Y,$E:$E,$E202))))</f>
        <v/>
      </c>
      <c r="CO202" s="232" t="str">
        <f t="array" ref="CO202">IF(Z202="","",
IF(INDEX(Settings!$H:$H,MATCH(CO$1,Settings!$G:$G,0))=TRUE,
100-100*(Z202-MINIFS(Z:Z,$E:$E,$E202))/(MAXIFS(Z:Z,$E:$E,$E202)-MINIFS(Z:Z,$E:$E,$E202)),
100*(Z202-MINIFS(Z:Z,$E:$E,$E202))/(MAXIFS(Z:Z,$E:$E,$E202)-MINIFS(Z:Z,$E:$E,$E202))))</f>
        <v/>
      </c>
      <c r="CP202" s="232" t="str">
        <f t="array" ref="CP202">IF(AA202="","",
IF(INDEX(Settings!$H:$H,MATCH(CP$1,Settings!$G:$G,0))=TRUE,
100-100*(AA202-MINIFS(AA:AA,$E:$E,$E202))/(MAXIFS(AA:AA,$E:$E,$E202)-MINIFS(AA:AA,$E:$E,$E202)),
100*(AA202-MINIFS(AA:AA,$E:$E,$E202))/(MAXIFS(AA:AA,$E:$E,$E202)-MINIFS(AA:AA,$E:$E,$E202))))</f>
        <v/>
      </c>
      <c r="CQ202" s="232" t="str">
        <f t="array" ref="CQ202">IF(AB202="","",
IF(INDEX(Settings!$H:$H,MATCH(CQ$1,Settings!$G:$G,0))=TRUE,
100-100*(AB202-MINIFS(AB:AB,$E:$E,$E202))/(MAXIFS(AB:AB,$E:$E,$E202)-MINIFS(AB:AB,$E:$E,$E202)),
100*(AB202-MINIFS(AB:AB,$E:$E,$E202))/(MAXIFS(AB:AB,$E:$E,$E202)-MINIFS(AB:AB,$E:$E,$E202))))</f>
        <v/>
      </c>
      <c r="CR202" s="232" t="str">
        <f t="array" ref="CR202">IF(AC202="","",
IF(INDEX(Settings!$H:$H,MATCH(CR$1,Settings!$G:$G,0))=TRUE,
100-100*(AC202-MINIFS(AC:AC,$E:$E,$E202))/(MAXIFS(AC:AC,$E:$E,$E202)-MINIFS(AC:AC,$E:$E,$E202)),
100*(AC202-MINIFS(AC:AC,$E:$E,$E202))/(MAXIFS(AC:AC,$E:$E,$E202)-MINIFS(AC:AC,$E:$E,$E202))))</f>
        <v/>
      </c>
      <c r="CS202" s="232" t="str">
        <f t="array" ref="CS202">IF(AD202="","",
IF(INDEX(Settings!$H:$H,MATCH(CS$1,Settings!$G:$G,0))=TRUE,
100-100*(AD202-MINIFS(AD:AD,$E:$E,$E202))/(MAXIFS(AD:AD,$E:$E,$E202)-MINIFS(AD:AD,$E:$E,$E202)),
100*(AD202-MINIFS(AD:AD,$E:$E,$E202))/(MAXIFS(AD:AD,$E:$E,$E202)-MINIFS(AD:AD,$E:$E,$E202))))</f>
        <v/>
      </c>
      <c r="CT202" s="232" t="str">
        <f t="array" ref="CT202">IF(AE202="","",
IF(INDEX(Settings!$H:$H,MATCH(CT$1,Settings!$G:$G,0))=TRUE,
100-100*(AE202-MINIFS(AE:AE,$E:$E,$E202))/(MAXIFS(AE:AE,$E:$E,$E202)-MINIFS(AE:AE,$E:$E,$E202)),
100*(AE202-MINIFS(AE:AE,$E:$E,$E202))/(MAXIFS(AE:AE,$E:$E,$E202)-MINIFS(AE:AE,$E:$E,$E202))))</f>
        <v/>
      </c>
      <c r="CU202" s="232" t="str">
        <f t="array" ref="CU202">IF(AF202="","",
IF(INDEX(Settings!$H:$H,MATCH(CU$1,Settings!$G:$G,0))=TRUE,
100-100*(AF202-MINIFS(AF:AF,$E:$E,$E202))/(MAXIFS(AF:AF,$E:$E,$E202)-MINIFS(AF:AF,$E:$E,$E202)),
100*(AF202-MINIFS(AF:AF,$E:$E,$E202))/(MAXIFS(AF:AF,$E:$E,$E202)-MINIFS(AF:AF,$E:$E,$E202))))</f>
        <v/>
      </c>
      <c r="CV202" s="232" t="str">
        <f t="array" ref="CV202">IF(AG202="","",
IF(INDEX(Settings!$H:$H,MATCH(CV$1,Settings!$G:$G,0))=TRUE,
100-100*(AG202-MINIFS(AG:AG,$E:$E,$E202))/(MAXIFS(AG:AG,$E:$E,$E202)-MINIFS(AG:AG,$E:$E,$E202)),
100*(AG202-MINIFS(AG:AG,$E:$E,$E202))/(MAXIFS(AG:AG,$E:$E,$E202)-MINIFS(AG:AG,$E:$E,$E202))))</f>
        <v/>
      </c>
      <c r="CW202" s="232" t="str">
        <f t="array" ref="CW202">IF(AH202="","",
IF(INDEX(Settings!$H:$H,MATCH(CW$1,Settings!$G:$G,0))=TRUE,
100-100*(AH202-MINIFS(AH:AH,$E:$E,$E202))/(MAXIFS(AH:AH,$E:$E,$E202)-MINIFS(AH:AH,$E:$E,$E202)),
100*(AH202-MINIFS(AH:AH,$E:$E,$E202))/(MAXIFS(AH:AH,$E:$E,$E202)-MINIFS(AH:AH,$E:$E,$E202))))</f>
        <v/>
      </c>
      <c r="CX202" s="232" t="str">
        <f t="array" ref="CX202">IF(AI202="","",
IF(INDEX(Settings!$H:$H,MATCH(CX$1,Settings!$G:$G,0))=TRUE,
100-100*(AI202-MINIFS(AI:AI,$E:$E,$E202))/(MAXIFS(AI:AI,$E:$E,$E202)-MINIFS(AI:AI,$E:$E,$E202)),
100*(AI202-MINIFS(AI:AI,$E:$E,$E202))/(MAXIFS(AI:AI,$E:$E,$E202)-MINIFS(AI:AI,$E:$E,$E202))))</f>
        <v/>
      </c>
      <c r="CY202" s="232" t="str">
        <f t="array" ref="CY202">IF(AJ202="","",
IF(INDEX(Settings!$H:$H,MATCH(CY$1,Settings!$G:$G,0))=TRUE,
100-100*(AJ202-MINIFS(AJ:AJ,$E:$E,$E202))/(MAXIFS(AJ:AJ,$E:$E,$E202)-MINIFS(AJ:AJ,$E:$E,$E202)),
100*(AJ202-MINIFS(AJ:AJ,$E:$E,$E202))/(MAXIFS(AJ:AJ,$E:$E,$E202)-MINIFS(AJ:AJ,$E:$E,$E202))))</f>
        <v/>
      </c>
      <c r="CZ202" s="232" t="str">
        <f t="array" ref="CZ202">IF(AK202="","",
IF(INDEX(Settings!$H:$H,MATCH(CZ$1,Settings!$G:$G,0))=TRUE,
100-100*(AK202-MINIFS(AK:AK,$E:$E,$E202))/(MAXIFS(AK:AK,$E:$E,$E202)-MINIFS(AK:AK,$E:$E,$E202)),
100*(AK202-MINIFS(AK:AK,$E:$E,$E202))/(MAXIFS(AK:AK,$E:$E,$E202)-MINIFS(AK:AK,$E:$E,$E202))))</f>
        <v/>
      </c>
      <c r="DA202" s="232" t="str">
        <f t="array" ref="DA202">IF(AL202="","",
IF(INDEX(Settings!$H:$H,MATCH(DA$1,Settings!$G:$G,0))=TRUE,
100-100*(AL202-MINIFS(AL:AL,$E:$E,$E202))/(MAXIFS(AL:AL,$E:$E,$E202)-MINIFS(AL:AL,$E:$E,$E202)),
100*(AL202-MINIFS(AL:AL,$E:$E,$E202))/(MAXIFS(AL:AL,$E:$E,$E202)-MINIFS(AL:AL,$E:$E,$E202))))</f>
        <v/>
      </c>
      <c r="DB202" s="232" t="str">
        <f t="array" ref="DB202">IF(AM202="","",
IF(INDEX(Settings!$H:$H,MATCH(DB$1,Settings!$G:$G,0))=TRUE,
100-100*(AM202-MINIFS(AM:AM,$E:$E,$E202))/(MAXIFS(AM:AM,$E:$E,$E202)-MINIFS(AM:AM,$E:$E,$E202)),
100*(AM202-MINIFS(AM:AM,$E:$E,$E202))/(MAXIFS(AM:AM,$E:$E,$E202)-MINIFS(AM:AM,$E:$E,$E202))))</f>
        <v/>
      </c>
      <c r="DC202" s="232" t="str">
        <f t="array" ref="DC202">IF(AN202="","",
IF(INDEX(Settings!$H:$H,MATCH(DC$1,Settings!$G:$G,0))=TRUE,
100-100*(AN202-MINIFS(AN:AN,$E:$E,$E202))/(MAXIFS(AN:AN,$E:$E,$E202)-MINIFS(AN:AN,$E:$E,$E202)),
100*(AN202-MINIFS(AN:AN,$E:$E,$E202))/(MAXIFS(AN:AN,$E:$E,$E202)-MINIFS(AN:AN,$E:$E,$E202))))</f>
        <v/>
      </c>
      <c r="DD202" s="232" t="str">
        <f t="array" ref="DD202">IF(AO202="","",
IF(INDEX(Settings!$H:$H,MATCH(DD$1,Settings!$G:$G,0))=TRUE,
100-100*(AO202-MINIFS(AO:AO,$E:$E,$E202))/(MAXIFS(AO:AO,$E:$E,$E202)-MINIFS(AO:AO,$E:$E,$E202)),
100*(AO202-MINIFS(AO:AO,$E:$E,$E202))/(MAXIFS(AO:AO,$E:$E,$E202)-MINIFS(AO:AO,$E:$E,$E202))))</f>
        <v/>
      </c>
      <c r="DE202" s="232" t="str">
        <f t="array" ref="DE202">IF(AP202="","",
IF(INDEX(Settings!$H:$H,MATCH(DE$1,Settings!$G:$G,0))=TRUE,
100-100*(AP202-MINIFS(AP:AP,$E:$E,$E202))/(MAXIFS(AP:AP,$E:$E,$E202)-MINIFS(AP:AP,$E:$E,$E202)),
100*(AP202-MINIFS(AP:AP,$E:$E,$E202))/(MAXIFS(AP:AP,$E:$E,$E202)-MINIFS(AP:AP,$E:$E,$E202))))</f>
        <v/>
      </c>
      <c r="DF202" s="232" t="str">
        <f t="array" ref="DF202">IF(AQ202="","",
IF(INDEX(Settings!$H:$H,MATCH(DF$1,Settings!$G:$G,0))=TRUE,
100-100*(AQ202-MINIFS(AQ:AQ,$E:$E,$E202))/(MAXIFS(AQ:AQ,$E:$E,$E202)-MINIFS(AQ:AQ,$E:$E,$E202)),
100*(AQ202-MINIFS(AQ:AQ,$E:$E,$E202))/(MAXIFS(AQ:AQ,$E:$E,$E202)-MINIFS(AQ:AQ,$E:$E,$E202))))</f>
        <v/>
      </c>
      <c r="DG202" s="232" t="str">
        <f t="array" ref="DG202">IF(AR202="","",
IF(INDEX(Settings!$H:$H,MATCH(DG$1,Settings!$G:$G,0))=TRUE,
100-100*(AR202-MINIFS(AR:AR,$E:$E,$E202))/(MAXIFS(AR:AR,$E:$E,$E202)-MINIFS(AR:AR,$E:$E,$E202)),
100*(AR202-MINIFS(AR:AR,$E:$E,$E202))/(MAXIFS(AR:AR,$E:$E,$E202)-MINIFS(AR:AR,$E:$E,$E202))))</f>
        <v/>
      </c>
      <c r="DH202" s="232" t="str">
        <f t="array" ref="DH202">IF(AS202="","",
IF(INDEX(Settings!$H:$H,MATCH(DH$1,Settings!$G:$G,0))=TRUE,
100-100*(AS202-MINIFS(AS:AS,$E:$E,$E202))/(MAXIFS(AS:AS,$E:$E,$E202)-MINIFS(AS:AS,$E:$E,$E202)),
100*(AS202-MINIFS(AS:AS,$E:$E,$E202))/(MAXIFS(AS:AS,$E:$E,$E202)-MINIFS(AS:AS,$E:$E,$E202))))</f>
        <v/>
      </c>
      <c r="DI202" s="232" t="str">
        <f t="array" ref="DI202">IF(AT202="","",
IF(INDEX(Settings!$H:$H,MATCH(DI$1,Settings!$G:$G,0))=TRUE,
100-100*(AT202-MINIFS(AT:AT,$E:$E,$E202))/(MAXIFS(AT:AT,$E:$E,$E202)-MINIFS(AT:AT,$E:$E,$E202)),
100*(AT202-MINIFS(AT:AT,$E:$E,$E202))/(MAXIFS(AT:AT,$E:$E,$E202)-MINIFS(AT:AT,$E:$E,$E202))))</f>
        <v/>
      </c>
      <c r="DJ202" s="232" t="str">
        <f t="array" ref="DJ202">IF(AU202="","",
IF(INDEX(Settings!$H:$H,MATCH(DJ$1,Settings!$G:$G,0))=TRUE,
100-100*(AU202-MINIFS(AU:AU,$E:$E,$E202))/(MAXIFS(AU:AU,$E:$E,$E202)-MINIFS(AU:AU,$E:$E,$E202)),
100*(AU202-MINIFS(AU:AU,$E:$E,$E202))/(MAXIFS(AU:AU,$E:$E,$E202)-MINIFS(AU:AU,$E:$E,$E202))))</f>
        <v/>
      </c>
      <c r="DK202" s="232" t="str">
        <f t="array" ref="DK202">IF(AV202="","",
IF(INDEX(Settings!$H:$H,MATCH(DK$1,Settings!$G:$G,0))=TRUE,
100-100*(AV202-MINIFS(AV:AV,$E:$E,$E202))/(MAXIFS(AV:AV,$E:$E,$E202)-MINIFS(AV:AV,$E:$E,$E202)),
100*(AV202-MINIFS(AV:AV,$E:$E,$E202))/(MAXIFS(AV:AV,$E:$E,$E202)-MINIFS(AV:AV,$E:$E,$E202))))</f>
        <v/>
      </c>
      <c r="DL202" s="232" t="str">
        <f t="array" ref="DL202">IF(AW202="","",
IF(INDEX(Settings!$H:$H,MATCH(DL$1,Settings!$G:$G,0))=TRUE,
100-100*(AW202-MINIFS(AW:AW,$E:$E,$E202))/(MAXIFS(AW:AW,$E:$E,$E202)-MINIFS(AW:AW,$E:$E,$E202)),
100*(AW202-MINIFS(AW:AW,$E:$E,$E202))/(MAXIFS(AW:AW,$E:$E,$E202)-MINIFS(AW:AW,$E:$E,$E202))))</f>
        <v/>
      </c>
      <c r="DM202" s="232" t="str">
        <f t="array" ref="DM202">IF(AX202="","",
IF(INDEX(Settings!$H:$H,MATCH(DM$1,Settings!$G:$G,0))=TRUE,
100-100*(AX202-MINIFS(AX:AX,$E:$E,$E202))/(MAXIFS(AX:AX,$E:$E,$E202)-MINIFS(AX:AX,$E:$E,$E202)),
100*(AX202-MINIFS(AX:AX,$E:$E,$E202))/(MAXIFS(AX:AX,$E:$E,$E202)-MINIFS(AX:AX,$E:$E,$E202))))</f>
        <v/>
      </c>
      <c r="DN202" s="232" t="str">
        <f t="array" ref="DN202">IF(AY202="","",
IF(INDEX(Settings!$H:$H,MATCH(DN$1,Settings!$G:$G,0))=TRUE,
100-100*(AY202-MINIFS(AY:AY,$E:$E,$E202))/(MAXIFS(AY:AY,$E:$E,$E202)-MINIFS(AY:AY,$E:$E,$E202)),
100*(AY202-MINIFS(AY:AY,$E:$E,$E202))/(MAXIFS(AY:AY,$E:$E,$E202)-MINIFS(AY:AY,$E:$E,$E202))))</f>
        <v/>
      </c>
      <c r="DO202" s="232" t="str">
        <f t="array" ref="DO202">IF(AZ202="","",
IF(INDEX(Settings!$H:$H,MATCH(DO$1,Settings!$G:$G,0))=TRUE,
100-100*(AZ202-MINIFS(AZ:AZ,$E:$E,$E202))/(MAXIFS(AZ:AZ,$E:$E,$E202)-MINIFS(AZ:AZ,$E:$E,$E202)),
100*(AZ202-MINIFS(AZ:AZ,$E:$E,$E202))/(MAXIFS(AZ:AZ,$E:$E,$E202)-MINIFS(AZ:AZ,$E:$E,$E202))))</f>
        <v/>
      </c>
      <c r="DP202" s="232" t="str">
        <f t="array" ref="DP202">IF(BA202="","",
IF(INDEX(Settings!$H:$H,MATCH(DP$1,Settings!$G:$G,0))=TRUE,
100-100*(BA202-MINIFS(BA:BA,$E:$E,$E202))/(MAXIFS(BA:BA,$E:$E,$E202)-MINIFS(BA:BA,$E:$E,$E202)),
100*(BA202-MINIFS(BA:BA,$E:$E,$E202))/(MAXIFS(BA:BA,$E:$E,$E202)-MINIFS(BA:BA,$E:$E,$E202))))</f>
        <v/>
      </c>
      <c r="DQ202" s="232" t="str">
        <f t="array" ref="DQ202">IF(BB202="","",
IF(INDEX(Settings!$H:$H,MATCH(DQ$1,Settings!$G:$G,0))=TRUE,
100-100*(BB202-MINIFS(BB:BB,$E:$E,$E202))/(MAXIFS(BB:BB,$E:$E,$E202)-MINIFS(BB:BB,$E:$E,$E202)),
100*(BB202-MINIFS(BB:BB,$E:$E,$E202))/(MAXIFS(BB:BB,$E:$E,$E202)-MINIFS(BB:BB,$E:$E,$E202))))</f>
        <v/>
      </c>
      <c r="DR202" s="232" t="str">
        <f t="array" ref="DR202">IF(BC202="","",
IF(INDEX(Settings!$H:$H,MATCH(DR$1,Settings!$G:$G,0))=TRUE,
100-100*(BC202-MINIFS(BC:BC,$E:$E,$E202))/(MAXIFS(BC:BC,$E:$E,$E202)-MINIFS(BC:BC,$E:$E,$E202)),
100*(BC202-MINIFS(BC:BC,$E:$E,$E202))/(MAXIFS(BC:BC,$E:$E,$E202)-MINIFS(BC:BC,$E:$E,$E202))))</f>
        <v/>
      </c>
      <c r="DS202" s="232" t="str">
        <f t="array" ref="DS202">IF(BD202="","",
IF(INDEX(Settings!$H:$H,MATCH(DS$1,Settings!$G:$G,0))=TRUE,
100-100*(BD202-MINIFS(BD:BD,$E:$E,$E202))/(MAXIFS(BD:BD,$E:$E,$E202)-MINIFS(BD:BD,$E:$E,$E202)),
100*(BD202-MINIFS(BD:BD,$E:$E,$E202))/(MAXIFS(BD:BD,$E:$E,$E202)-MINIFS(BD:BD,$E:$E,$E202))))</f>
        <v/>
      </c>
      <c r="DT202" s="232" t="str">
        <f t="array" ref="DT202">IF(BE202="","",
IF(INDEX(Settings!$H:$H,MATCH(DT$1,Settings!$G:$G,0))=TRUE,
100-100*(BE202-MINIFS(BE:BE,$E:$E,$E202))/(MAXIFS(BE:BE,$E:$E,$E202)-MINIFS(BE:BE,$E:$E,$E202)),
100*(BE202-MINIFS(BE:BE,$E:$E,$E202))/(MAXIFS(BE:BE,$E:$E,$E202)-MINIFS(BE:BE,$E:$E,$E202))))</f>
        <v/>
      </c>
      <c r="DU202" s="232" t="str">
        <f t="array" ref="DU202">IF(BF202="","",
IF(INDEX(Settings!$H:$H,MATCH(DU$1,Settings!$G:$G,0))=TRUE,
100-100*(BF202-MINIFS(BF:BF,$E:$E,$E202))/(MAXIFS(BF:BF,$E:$E,$E202)-MINIFS(BF:BF,$E:$E,$E202)),
100*(BF202-MINIFS(BF:BF,$E:$E,$E202))/(MAXIFS(BF:BF,$E:$E,$E202)-MINIFS(BF:BF,$E:$E,$E202))))</f>
        <v/>
      </c>
      <c r="DV202" s="232" t="str">
        <f t="array" ref="DV202">IF(BG202="","",
IF(INDEX(Settings!$H:$H,MATCH(DV$1,Settings!$G:$G,0))=TRUE,
100-100*(BG202-MINIFS(BG:BG,$E:$E,$E202))/(MAXIFS(BG:BG,$E:$E,$E202)-MINIFS(BG:BG,$E:$E,$E202)),
100*(BG202-MINIFS(BG:BG,$E:$E,$E202))/(MAXIFS(BG:BG,$E:$E,$E202)-MINIFS(BG:BG,$E:$E,$E202))))</f>
        <v/>
      </c>
      <c r="DW202" s="232" t="str">
        <f t="array" ref="DW202">IF(BH202="","",
IF(INDEX(Settings!$H:$H,MATCH(DW$1,Settings!$G:$G,0))=TRUE,
100-100*(BH202-MINIFS(BH:BH,$E:$E,$E202))/(MAXIFS(BH:BH,$E:$E,$E202)-MINIFS(BH:BH,$E:$E,$E202)),
100*(BH202-MINIFS(BH:BH,$E:$E,$E202))/(MAXIFS(BH:BH,$E:$E,$E202)-MINIFS(BH:BH,$E:$E,$E202))))</f>
        <v/>
      </c>
      <c r="DX202" s="232" t="str">
        <f t="array" ref="DX202">IF(BI202="","",
IF(INDEX(Settings!$H:$H,MATCH(DX$1,Settings!$G:$G,0))=TRUE,
100-100*(BI202-MINIFS(BI:BI,$E:$E,$E202))/(MAXIFS(BI:BI,$E:$E,$E202)-MINIFS(BI:BI,$E:$E,$E202)),
100*(BI202-MINIFS(BI:BI,$E:$E,$E202))/(MAXIFS(BI:BI,$E:$E,$E202)-MINIFS(BI:BI,$E:$E,$E202))))</f>
        <v/>
      </c>
      <c r="DY202" s="232" t="str">
        <f t="array" ref="DY202">IF(BJ202="","",
IF(INDEX(Settings!$H:$H,MATCH(DY$1,Settings!$G:$G,0))=TRUE,
100-100*(BJ202-MINIFS(BJ:BJ,$E:$E,$E202))/(MAXIFS(BJ:BJ,$E:$E,$E202)-MINIFS(BJ:BJ,$E:$E,$E202)),
100*(BJ202-MINIFS(BJ:BJ,$E:$E,$E202))/(MAXIFS(BJ:BJ,$E:$E,$E202)-MINIFS(BJ:BJ,$E:$E,$E202))))</f>
        <v/>
      </c>
      <c r="DZ202" s="234"/>
      <c r="EA202" s="234"/>
      <c r="EB202" s="234" t="str">
        <f t="shared" si="8"/>
        <v/>
      </c>
      <c r="EC202" s="234" t="str">
        <f t="shared" si="9"/>
        <v/>
      </c>
      <c r="ED202" s="234" t="str">
        <f t="shared" si="10"/>
        <v/>
      </c>
      <c r="EE202" s="234" t="str">
        <f t="shared" si="11"/>
        <v/>
      </c>
      <c r="EF202" s="234" t="str">
        <f t="shared" si="12"/>
        <v/>
      </c>
      <c r="EG202" s="234" t="str">
        <f t="shared" si="13"/>
        <v/>
      </c>
      <c r="EH202" s="234"/>
      <c r="EI202" s="234"/>
      <c r="EJ202" s="234"/>
      <c r="EK202" s="234"/>
      <c r="EL202" s="234"/>
      <c r="EM202" s="234"/>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3" t="str">
        <f t="shared" si="14"/>
        <v/>
      </c>
      <c r="N203" s="49"/>
      <c r="O203" s="49"/>
      <c r="P203" s="49"/>
      <c r="Q203" s="49"/>
      <c r="R203" s="49"/>
      <c r="S203" s="222" t="str">
        <f>IFERROR(VLOOKUP(AF203, 'YOYO IR Scores'!A:C, 3, FALSE), "")
</f>
        <v/>
      </c>
      <c r="T203" s="49"/>
      <c r="U203" s="49"/>
      <c r="V203" s="49"/>
      <c r="W203" s="49"/>
      <c r="X203" s="224" t="str">
        <f t="shared" si="4"/>
        <v/>
      </c>
      <c r="Y203" s="225" t="str">
        <f t="shared" si="5"/>
        <v/>
      </c>
      <c r="Z203" s="225" t="str">
        <f t="shared" si="6"/>
        <v/>
      </c>
      <c r="AA203" s="224" t="str">
        <f t="shared" si="7"/>
        <v/>
      </c>
      <c r="AB203" s="223"/>
      <c r="AC203" s="223"/>
      <c r="AD203" s="223"/>
      <c r="AE203" s="223" t="str">
        <f>IFERROR(VLOOKUP(AF203, 'YOYO IR Scores'!A:C, 2, FALSE), "")</f>
        <v/>
      </c>
      <c r="AF203" s="223"/>
      <c r="AG203" s="223"/>
      <c r="AH203" s="223"/>
      <c r="AI203" s="223"/>
      <c r="AJ203" s="223"/>
      <c r="AK203" s="223"/>
      <c r="AL203" s="223"/>
      <c r="AM203" s="223"/>
      <c r="AN203" s="223"/>
      <c r="AO203" s="223"/>
      <c r="AP203" s="223"/>
      <c r="AQ203" s="223"/>
      <c r="AR203" s="223"/>
      <c r="AS203" s="223"/>
      <c r="AT203" s="223"/>
      <c r="AU203" s="223"/>
      <c r="AV203" s="223"/>
      <c r="AW203" s="223"/>
      <c r="AX203" s="223"/>
      <c r="AY203" s="223"/>
      <c r="AZ203" s="223"/>
      <c r="BA203" s="223"/>
      <c r="BB203" s="223"/>
      <c r="BC203" s="223"/>
      <c r="BD203" s="223"/>
      <c r="BE203" s="223"/>
      <c r="BF203" s="223"/>
      <c r="BG203" s="223"/>
      <c r="BH203" s="223"/>
      <c r="BI203" s="223"/>
      <c r="BJ203" s="223"/>
      <c r="BK203" s="223" t="str">
        <f t="array" ref="BK203">IF(J203="","",
IF(INDEX(Settings!$H:$H,MATCH(BY$1,Settings!$G:$G,0))=TRUE,
100-100*(J203-MIN(J:J))/(MAX(J:J)-MIN(J:J)),
100*(J203-MIN(J:J))/(MAX(J:J)-MIN(J:J))))</f>
        <v/>
      </c>
      <c r="BL203" s="223" t="str">
        <f t="array" ref="BL203">IF(J203="","",
IF(INDEX(Settings!$H:$H,MATCH(BY$1,Settings!$G:$G,0))=TRUE,
100-100*(J203-MINIFS(J:J,$E:$E,$E203))/(MAXIFS(J:J,$E:$E,$E203)-MINIFS(J:J,$E:$E,$E203)),
100*(J203-MINIFS(J:J,$E:$E,$E203))/(MAXIFS(J:J,$E:$E,$E203)-MINIFS(J:J,$E:$E,$E203))))</f>
        <v/>
      </c>
      <c r="BM203" s="223"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4" t="str">
        <f t="array" ref="BQ203">IF(J203="","",
IF(INDEX(Settings!$H:$H,MATCH(BY$1,Settings!$G:$G,0))=TRUE,
-1*(J203-AVERAGE(J:J))/STDEV(J:J),
(J203-AVERAGE(J:J))/STDEV(J:J)))</f>
        <v/>
      </c>
      <c r="BR203" s="224" t="str">
        <f>IFERROR(__xludf.DUMMYFUNCTION("IF(J203="""","""",
IF(INDEX(Settings!$H:$H,MATCH(BY$1,Settings!$G:$G,0))=TRUE,
-1*(J203-AVERAGEIFS(J:J,$E:$E,$E203))/STDEV(FILTER(J:J,$E:$E=$E203)),
(J203-AVERAGEIFS(J:J,$E:$E,$E203))/STDEV(FILTER(J:J,$E:$E=$E203))))"),"")</f>
        <v/>
      </c>
      <c r="BS203" s="224"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3" t="str">
        <f t="array" ref="BY203">IF(J203="","",
IF(INDEX(Settings!$H:$H,MATCH(BY$1,Settings!$G:$G,0))=TRUE,
100-100*(J203-MINIFS(J:J,$E:$E,$E203))/(MAXIFS(J:J,$E:$E,$E203)-MINIFS(J:J,$E:$E,$E203)),
100*(J203-MINIFS(J:J,$E:$E,$E203))/(MAXIFS(J:J,$E:$E,$E203)-MINIFS(J:J,$E:$E,$E203))))</f>
        <v/>
      </c>
      <c r="BZ203" s="223" t="str">
        <f t="array" ref="BZ203">IF(K203="","",
IF(INDEX(Settings!$H:$H,MATCH(BZ$1,Settings!$G:$G,0))=TRUE,
100-100*(K203-MINIFS(K:K,$E:$E,$E203))/(MAXIFS(K:K,$E:$E,$E203)-MINIFS(K:K,$E:$E,$E203)),
100*(K203-MINIFS(K:K,$E:$E,$E203))/(MAXIFS(K:K,$E:$E,$E203)-MINIFS(K:K,$E:$E,$E203))))</f>
        <v/>
      </c>
      <c r="CA203" s="223" t="str">
        <f t="array" ref="CA203">IF(L203="","",
IF(INDEX(Settings!$H:$H,MATCH(CA$1,Settings!$G:$G,0))=TRUE,
100-100*(L203-MINIFS(L:L,$E:$E,$E203))/(MAXIFS(L:L,$E:$E,$E203)-MINIFS(L:L,$E:$E,$E203)),
100*(L203-MINIFS(L:L,$E:$E,$E203))/(MAXIFS(L:L,$E:$E,$E203)-MINIFS(L:L,$E:$E,$E203))))</f>
        <v/>
      </c>
      <c r="CB203" s="223" t="str">
        <f t="array" ref="CB203">IF(M203="","",
IF(INDEX(Settings!$H:$H,MATCH(CB$1,Settings!$G:$G,0))=TRUE,
100-100*(M203-MINIFS(M:M,$E:$E,$E203))/(MAXIFS(M:M,$E:$E,$E203)-MINIFS(M:M,$E:$E,$E203)),
100*(M203-MINIFS(M:M,$E:$E,$E203))/(MAXIFS(M:M,$E:$E,$E203)-MINIFS(M:M,$E:$E,$E203))))</f>
        <v/>
      </c>
      <c r="CC203" s="223" t="str">
        <f t="array" ref="CC203">IF(N203="","",
IF(INDEX(Settings!$H:$H,MATCH(CC$1,Settings!$G:$G,0))=TRUE,
100-100*(N203-MINIFS(N:N,$E:$E,$E203))/(MAXIFS(N:N,$E:$E,$E203)-MINIFS(N:N,$E:$E,$E203)),
100*(N203-MINIFS(N:N,$E:$E,$E203))/(MAXIFS(N:N,$E:$E,$E203)-MINIFS(N:N,$E:$E,$E203))))</f>
        <v/>
      </c>
      <c r="CD203" s="223" t="str">
        <f t="array" ref="CD203">IF(O203="","",
IF(INDEX(Settings!$H:$H,MATCH(CD$1,Settings!$G:$G,0))=TRUE,
100-100*(O203-MINIFS(O:O,$E:$E,$E203))/(MAXIFS(O:O,$E:$E,$E203)-MINIFS(O:O,$E:$E,$E203)),
100*(O203-MINIFS(O:O,$E:$E,$E203))/(MAXIFS(O:O,$E:$E,$E203)-MINIFS(O:O,$E:$E,$E203))))</f>
        <v/>
      </c>
      <c r="CE203" s="223" t="str">
        <f t="array" ref="CE203">IF(P203="","",
IF(INDEX(Settings!$H:$H,MATCH(CE$1,Settings!$G:$G,0))=TRUE,
100-100*(P203-MINIFS(P:P,$E:$E,$E203))/(MAXIFS(P:P,$E:$E,$E203)-MINIFS(P:P,$E:$E,$E203)),
100*(P203-MINIFS(P:P,$E:$E,$E203))/(MAXIFS(P:P,$E:$E,$E203)-MINIFS(P:P,$E:$E,$E203))))</f>
        <v/>
      </c>
      <c r="CF203" s="223" t="str">
        <f t="array" ref="CF203">IF(Q203="","",
IF(INDEX(Settings!$H:$H,MATCH(CF$1,Settings!$G:$G,0))=TRUE,
100-100*(Q203-MINIFS(Q:Q,$E:$E,$E203))/(MAXIFS(Q:Q,$E:$E,$E203)-MINIFS(Q:Q,$E:$E,$E203)),
100*(Q203-MINIFS(Q:Q,$E:$E,$E203))/(MAXIFS(Q:Q,$E:$E,$E203)-MINIFS(Q:Q,$E:$E,$E203))))</f>
        <v/>
      </c>
      <c r="CG203" s="223" t="str">
        <f t="array" ref="CG203">IF(R203="","",
IF(INDEX(Settings!$H:$H,MATCH(CG$1,Settings!$G:$G,0))=TRUE,
100-100*(R203-MINIFS(R:R,$E:$E,$E203))/(MAXIFS(R:R,$E:$E,$E203)-MINIFS(R:R,$E:$E,$E203)),
100*(R203-MINIFS(R:R,$E:$E,$E203))/(MAXIFS(R:R,$E:$E,$E203)-MINIFS(R:R,$E:$E,$E203))))</f>
        <v/>
      </c>
      <c r="CH203" s="223" t="str">
        <f t="array" ref="CH203">IF(S203="","",
IF(INDEX(Settings!$H:$H,MATCH(CH$1,Settings!$G:$G,0))=TRUE,
100-100*(S203-MINIFS(S:S,$E:$E,$E203))/(MAXIFS(S:S,$E:$E,$E203)-MINIFS(S:S,$E:$E,$E203)),
100*(S203-MINIFS(S:S,$E:$E,$E203))/(MAXIFS(S:S,$E:$E,$E203)-MINIFS(S:S,$E:$E,$E203))))</f>
        <v/>
      </c>
      <c r="CI203" s="223" t="str">
        <f t="array" ref="CI203">IF(T203="","",
IF(INDEX(Settings!$H:$H,MATCH(CI$1,Settings!$G:$G,0))=TRUE,
100-100*(T203-MINIFS(T:T,$E:$E,$E203))/(MAXIFS(T:T,$E:$E,$E203)-MINIFS(T:T,$E:$E,$E203)),
100*(T203-MINIFS(T:T,$E:$E,$E203))/(MAXIFS(T:T,$E:$E,$E203)-MINIFS(T:T,$E:$E,$E203))))</f>
        <v/>
      </c>
      <c r="CJ203" s="223" t="str">
        <f t="array" ref="CJ203">IF(U203="","",
IF(INDEX(Settings!$H:$H,MATCH(CJ$1,Settings!$G:$G,0))=TRUE,
100-100*(U203-MINIFS(U:U,$E:$E,$E203))/(MAXIFS(U:U,$E:$E,$E203)-MINIFS(U:U,$E:$E,$E203)),
100*(U203-MINIFS(U:U,$E:$E,$E203))/(MAXIFS(U:U,$E:$E,$E203)-MINIFS(U:U,$E:$E,$E203))))</f>
        <v/>
      </c>
      <c r="CK203" s="223" t="str">
        <f t="array" ref="CK203">IF(V203="","",
IF(INDEX(Settings!$H:$H,MATCH(CK$1,Settings!$G:$G,0))=TRUE,
100-100*(V203-MINIFS(V:V,$E:$E,$E203))/(MAXIFS(V:V,$E:$E,$E203)-MINIFS(V:V,$E:$E,$E203)),
100*(V203-MINIFS(V:V,$E:$E,$E203))/(MAXIFS(V:V,$E:$E,$E203)-MINIFS(V:V,$E:$E,$E203))))</f>
        <v/>
      </c>
      <c r="CL203" s="223" t="str">
        <f t="array" ref="CL203">IF(W203="","",
IF(INDEX(Settings!$H:$H,MATCH(CL$1,Settings!$G:$G,0))=TRUE,
100-100*(W203-MINIFS(W:W,$E:$E,$E203))/(MAXIFS(W:W,$E:$E,$E203)-MINIFS(W:W,$E:$E,$E203)),
100*(W203-MINIFS(W:W,$E:$E,$E203))/(MAXIFS(W:W,$E:$E,$E203)-MINIFS(W:W,$E:$E,$E203))))</f>
        <v/>
      </c>
      <c r="CM203" s="223" t="str">
        <f t="array" ref="CM203">IF(X203="","",
IF(INDEX(Settings!$H:$H,MATCH(CM$1,Settings!$G:$G,0))=TRUE,
100-100*(X203-MINIFS(X:X,$E:$E,$E203))/(MAXIFS(X:X,$E:$E,$E203)-MINIFS(X:X,$E:$E,$E203)),
100*(X203-MINIFS(X:X,$E:$E,$E203))/(MAXIFS(X:X,$E:$E,$E203)-MINIFS(X:X,$E:$E,$E203))))</f>
        <v/>
      </c>
      <c r="CN203" s="223" t="str">
        <f t="array" ref="CN203">IF(Y203="","",
IF(INDEX(Settings!$H:$H,MATCH(CN$1,Settings!$G:$G,0))=TRUE,
100-100*(Y203-MINIFS(Y:Y,$E:$E,$E203))/(MAXIFS(Y:Y,$E:$E,$E203)-MINIFS(Y:Y,$E:$E,$E203)),
100*(Y203-MINIFS(Y:Y,$E:$E,$E203))/(MAXIFS(Y:Y,$E:$E,$E203)-MINIFS(Y:Y,$E:$E,$E203))))</f>
        <v/>
      </c>
      <c r="CO203" s="223" t="str">
        <f t="array" ref="CO203">IF(Z203="","",
IF(INDEX(Settings!$H:$H,MATCH(CO$1,Settings!$G:$G,0))=TRUE,
100-100*(Z203-MINIFS(Z:Z,$E:$E,$E203))/(MAXIFS(Z:Z,$E:$E,$E203)-MINIFS(Z:Z,$E:$E,$E203)),
100*(Z203-MINIFS(Z:Z,$E:$E,$E203))/(MAXIFS(Z:Z,$E:$E,$E203)-MINIFS(Z:Z,$E:$E,$E203))))</f>
        <v/>
      </c>
      <c r="CP203" s="223" t="str">
        <f t="array" ref="CP203">IF(AA203="","",
IF(INDEX(Settings!$H:$H,MATCH(CP$1,Settings!$G:$G,0))=TRUE,
100-100*(AA203-MINIFS(AA:AA,$E:$E,$E203))/(MAXIFS(AA:AA,$E:$E,$E203)-MINIFS(AA:AA,$E:$E,$E203)),
100*(AA203-MINIFS(AA:AA,$E:$E,$E203))/(MAXIFS(AA:AA,$E:$E,$E203)-MINIFS(AA:AA,$E:$E,$E203))))</f>
        <v/>
      </c>
      <c r="CQ203" s="223" t="str">
        <f t="array" ref="CQ203">IF(AB203="","",
IF(INDEX(Settings!$H:$H,MATCH(CQ$1,Settings!$G:$G,0))=TRUE,
100-100*(AB203-MINIFS(AB:AB,$E:$E,$E203))/(MAXIFS(AB:AB,$E:$E,$E203)-MINIFS(AB:AB,$E:$E,$E203)),
100*(AB203-MINIFS(AB:AB,$E:$E,$E203))/(MAXIFS(AB:AB,$E:$E,$E203)-MINIFS(AB:AB,$E:$E,$E203))))</f>
        <v/>
      </c>
      <c r="CR203" s="223" t="str">
        <f t="array" ref="CR203">IF(AC203="","",
IF(INDEX(Settings!$H:$H,MATCH(CR$1,Settings!$G:$G,0))=TRUE,
100-100*(AC203-MINIFS(AC:AC,$E:$E,$E203))/(MAXIFS(AC:AC,$E:$E,$E203)-MINIFS(AC:AC,$E:$E,$E203)),
100*(AC203-MINIFS(AC:AC,$E:$E,$E203))/(MAXIFS(AC:AC,$E:$E,$E203)-MINIFS(AC:AC,$E:$E,$E203))))</f>
        <v/>
      </c>
      <c r="CS203" s="223" t="str">
        <f t="array" ref="CS203">IF(AD203="","",
IF(INDEX(Settings!$H:$H,MATCH(CS$1,Settings!$G:$G,0))=TRUE,
100-100*(AD203-MINIFS(AD:AD,$E:$E,$E203))/(MAXIFS(AD:AD,$E:$E,$E203)-MINIFS(AD:AD,$E:$E,$E203)),
100*(AD203-MINIFS(AD:AD,$E:$E,$E203))/(MAXIFS(AD:AD,$E:$E,$E203)-MINIFS(AD:AD,$E:$E,$E203))))</f>
        <v/>
      </c>
      <c r="CT203" s="223" t="str">
        <f t="array" ref="CT203">IF(AE203="","",
IF(INDEX(Settings!$H:$H,MATCH(CT$1,Settings!$G:$G,0))=TRUE,
100-100*(AE203-MINIFS(AE:AE,$E:$E,$E203))/(MAXIFS(AE:AE,$E:$E,$E203)-MINIFS(AE:AE,$E:$E,$E203)),
100*(AE203-MINIFS(AE:AE,$E:$E,$E203))/(MAXIFS(AE:AE,$E:$E,$E203)-MINIFS(AE:AE,$E:$E,$E203))))</f>
        <v/>
      </c>
      <c r="CU203" s="223" t="str">
        <f t="array" ref="CU203">IF(AF203="","",
IF(INDEX(Settings!$H:$H,MATCH(CU$1,Settings!$G:$G,0))=TRUE,
100-100*(AF203-MINIFS(AF:AF,$E:$E,$E203))/(MAXIFS(AF:AF,$E:$E,$E203)-MINIFS(AF:AF,$E:$E,$E203)),
100*(AF203-MINIFS(AF:AF,$E:$E,$E203))/(MAXIFS(AF:AF,$E:$E,$E203)-MINIFS(AF:AF,$E:$E,$E203))))</f>
        <v/>
      </c>
      <c r="CV203" s="223" t="str">
        <f t="array" ref="CV203">IF(AG203="","",
IF(INDEX(Settings!$H:$H,MATCH(CV$1,Settings!$G:$G,0))=TRUE,
100-100*(AG203-MINIFS(AG:AG,$E:$E,$E203))/(MAXIFS(AG:AG,$E:$E,$E203)-MINIFS(AG:AG,$E:$E,$E203)),
100*(AG203-MINIFS(AG:AG,$E:$E,$E203))/(MAXIFS(AG:AG,$E:$E,$E203)-MINIFS(AG:AG,$E:$E,$E203))))</f>
        <v/>
      </c>
      <c r="CW203" s="223" t="str">
        <f t="array" ref="CW203">IF(AH203="","",
IF(INDEX(Settings!$H:$H,MATCH(CW$1,Settings!$G:$G,0))=TRUE,
100-100*(AH203-MINIFS(AH:AH,$E:$E,$E203))/(MAXIFS(AH:AH,$E:$E,$E203)-MINIFS(AH:AH,$E:$E,$E203)),
100*(AH203-MINIFS(AH:AH,$E:$E,$E203))/(MAXIFS(AH:AH,$E:$E,$E203)-MINIFS(AH:AH,$E:$E,$E203))))</f>
        <v/>
      </c>
      <c r="CX203" s="223" t="str">
        <f t="array" ref="CX203">IF(AI203="","",
IF(INDEX(Settings!$H:$H,MATCH(CX$1,Settings!$G:$G,0))=TRUE,
100-100*(AI203-MINIFS(AI:AI,$E:$E,$E203))/(MAXIFS(AI:AI,$E:$E,$E203)-MINIFS(AI:AI,$E:$E,$E203)),
100*(AI203-MINIFS(AI:AI,$E:$E,$E203))/(MAXIFS(AI:AI,$E:$E,$E203)-MINIFS(AI:AI,$E:$E,$E203))))</f>
        <v/>
      </c>
      <c r="CY203" s="223" t="str">
        <f t="array" ref="CY203">IF(AJ203="","",
IF(INDEX(Settings!$H:$H,MATCH(CY$1,Settings!$G:$G,0))=TRUE,
100-100*(AJ203-MINIFS(AJ:AJ,$E:$E,$E203))/(MAXIFS(AJ:AJ,$E:$E,$E203)-MINIFS(AJ:AJ,$E:$E,$E203)),
100*(AJ203-MINIFS(AJ:AJ,$E:$E,$E203))/(MAXIFS(AJ:AJ,$E:$E,$E203)-MINIFS(AJ:AJ,$E:$E,$E203))))</f>
        <v/>
      </c>
      <c r="CZ203" s="223" t="str">
        <f t="array" ref="CZ203">IF(AK203="","",
IF(INDEX(Settings!$H:$H,MATCH(CZ$1,Settings!$G:$G,0))=TRUE,
100-100*(AK203-MINIFS(AK:AK,$E:$E,$E203))/(MAXIFS(AK:AK,$E:$E,$E203)-MINIFS(AK:AK,$E:$E,$E203)),
100*(AK203-MINIFS(AK:AK,$E:$E,$E203))/(MAXIFS(AK:AK,$E:$E,$E203)-MINIFS(AK:AK,$E:$E,$E203))))</f>
        <v/>
      </c>
      <c r="DA203" s="223" t="str">
        <f t="array" ref="DA203">IF(AL203="","",
IF(INDEX(Settings!$H:$H,MATCH(DA$1,Settings!$G:$G,0))=TRUE,
100-100*(AL203-MINIFS(AL:AL,$E:$E,$E203))/(MAXIFS(AL:AL,$E:$E,$E203)-MINIFS(AL:AL,$E:$E,$E203)),
100*(AL203-MINIFS(AL:AL,$E:$E,$E203))/(MAXIFS(AL:AL,$E:$E,$E203)-MINIFS(AL:AL,$E:$E,$E203))))</f>
        <v/>
      </c>
      <c r="DB203" s="223" t="str">
        <f t="array" ref="DB203">IF(AM203="","",
IF(INDEX(Settings!$H:$H,MATCH(DB$1,Settings!$G:$G,0))=TRUE,
100-100*(AM203-MINIFS(AM:AM,$E:$E,$E203))/(MAXIFS(AM:AM,$E:$E,$E203)-MINIFS(AM:AM,$E:$E,$E203)),
100*(AM203-MINIFS(AM:AM,$E:$E,$E203))/(MAXIFS(AM:AM,$E:$E,$E203)-MINIFS(AM:AM,$E:$E,$E203))))</f>
        <v/>
      </c>
      <c r="DC203" s="223" t="str">
        <f t="array" ref="DC203">IF(AN203="","",
IF(INDEX(Settings!$H:$H,MATCH(DC$1,Settings!$G:$G,0))=TRUE,
100-100*(AN203-MINIFS(AN:AN,$E:$E,$E203))/(MAXIFS(AN:AN,$E:$E,$E203)-MINIFS(AN:AN,$E:$E,$E203)),
100*(AN203-MINIFS(AN:AN,$E:$E,$E203))/(MAXIFS(AN:AN,$E:$E,$E203)-MINIFS(AN:AN,$E:$E,$E203))))</f>
        <v/>
      </c>
      <c r="DD203" s="223" t="str">
        <f t="array" ref="DD203">IF(AO203="","",
IF(INDEX(Settings!$H:$H,MATCH(DD$1,Settings!$G:$G,0))=TRUE,
100-100*(AO203-MINIFS(AO:AO,$E:$E,$E203))/(MAXIFS(AO:AO,$E:$E,$E203)-MINIFS(AO:AO,$E:$E,$E203)),
100*(AO203-MINIFS(AO:AO,$E:$E,$E203))/(MAXIFS(AO:AO,$E:$E,$E203)-MINIFS(AO:AO,$E:$E,$E203))))</f>
        <v/>
      </c>
      <c r="DE203" s="223" t="str">
        <f t="array" ref="DE203">IF(AP203="","",
IF(INDEX(Settings!$H:$H,MATCH(DE$1,Settings!$G:$G,0))=TRUE,
100-100*(AP203-MINIFS(AP:AP,$E:$E,$E203))/(MAXIFS(AP:AP,$E:$E,$E203)-MINIFS(AP:AP,$E:$E,$E203)),
100*(AP203-MINIFS(AP:AP,$E:$E,$E203))/(MAXIFS(AP:AP,$E:$E,$E203)-MINIFS(AP:AP,$E:$E,$E203))))</f>
        <v/>
      </c>
      <c r="DF203" s="223" t="str">
        <f t="array" ref="DF203">IF(AQ203="","",
IF(INDEX(Settings!$H:$H,MATCH(DF$1,Settings!$G:$G,0))=TRUE,
100-100*(AQ203-MINIFS(AQ:AQ,$E:$E,$E203))/(MAXIFS(AQ:AQ,$E:$E,$E203)-MINIFS(AQ:AQ,$E:$E,$E203)),
100*(AQ203-MINIFS(AQ:AQ,$E:$E,$E203))/(MAXIFS(AQ:AQ,$E:$E,$E203)-MINIFS(AQ:AQ,$E:$E,$E203))))</f>
        <v/>
      </c>
      <c r="DG203" s="223" t="str">
        <f t="array" ref="DG203">IF(AR203="","",
IF(INDEX(Settings!$H:$H,MATCH(DG$1,Settings!$G:$G,0))=TRUE,
100-100*(AR203-MINIFS(AR:AR,$E:$E,$E203))/(MAXIFS(AR:AR,$E:$E,$E203)-MINIFS(AR:AR,$E:$E,$E203)),
100*(AR203-MINIFS(AR:AR,$E:$E,$E203))/(MAXIFS(AR:AR,$E:$E,$E203)-MINIFS(AR:AR,$E:$E,$E203))))</f>
        <v/>
      </c>
      <c r="DH203" s="223" t="str">
        <f t="array" ref="DH203">IF(AS203="","",
IF(INDEX(Settings!$H:$H,MATCH(DH$1,Settings!$G:$G,0))=TRUE,
100-100*(AS203-MINIFS(AS:AS,$E:$E,$E203))/(MAXIFS(AS:AS,$E:$E,$E203)-MINIFS(AS:AS,$E:$E,$E203)),
100*(AS203-MINIFS(AS:AS,$E:$E,$E203))/(MAXIFS(AS:AS,$E:$E,$E203)-MINIFS(AS:AS,$E:$E,$E203))))</f>
        <v/>
      </c>
      <c r="DI203" s="223" t="str">
        <f t="array" ref="DI203">IF(AT203="","",
IF(INDEX(Settings!$H:$H,MATCH(DI$1,Settings!$G:$G,0))=TRUE,
100-100*(AT203-MINIFS(AT:AT,$E:$E,$E203))/(MAXIFS(AT:AT,$E:$E,$E203)-MINIFS(AT:AT,$E:$E,$E203)),
100*(AT203-MINIFS(AT:AT,$E:$E,$E203))/(MAXIFS(AT:AT,$E:$E,$E203)-MINIFS(AT:AT,$E:$E,$E203))))</f>
        <v/>
      </c>
      <c r="DJ203" s="223" t="str">
        <f t="array" ref="DJ203">IF(AU203="","",
IF(INDEX(Settings!$H:$H,MATCH(DJ$1,Settings!$G:$G,0))=TRUE,
100-100*(AU203-MINIFS(AU:AU,$E:$E,$E203))/(MAXIFS(AU:AU,$E:$E,$E203)-MINIFS(AU:AU,$E:$E,$E203)),
100*(AU203-MINIFS(AU:AU,$E:$E,$E203))/(MAXIFS(AU:AU,$E:$E,$E203)-MINIFS(AU:AU,$E:$E,$E203))))</f>
        <v/>
      </c>
      <c r="DK203" s="223" t="str">
        <f t="array" ref="DK203">IF(AV203="","",
IF(INDEX(Settings!$H:$H,MATCH(DK$1,Settings!$G:$G,0))=TRUE,
100-100*(AV203-MINIFS(AV:AV,$E:$E,$E203))/(MAXIFS(AV:AV,$E:$E,$E203)-MINIFS(AV:AV,$E:$E,$E203)),
100*(AV203-MINIFS(AV:AV,$E:$E,$E203))/(MAXIFS(AV:AV,$E:$E,$E203)-MINIFS(AV:AV,$E:$E,$E203))))</f>
        <v/>
      </c>
      <c r="DL203" s="223" t="str">
        <f t="array" ref="DL203">IF(AW203="","",
IF(INDEX(Settings!$H:$H,MATCH(DL$1,Settings!$G:$G,0))=TRUE,
100-100*(AW203-MINIFS(AW:AW,$E:$E,$E203))/(MAXIFS(AW:AW,$E:$E,$E203)-MINIFS(AW:AW,$E:$E,$E203)),
100*(AW203-MINIFS(AW:AW,$E:$E,$E203))/(MAXIFS(AW:AW,$E:$E,$E203)-MINIFS(AW:AW,$E:$E,$E203))))</f>
        <v/>
      </c>
      <c r="DM203" s="223" t="str">
        <f t="array" ref="DM203">IF(AX203="","",
IF(INDEX(Settings!$H:$H,MATCH(DM$1,Settings!$G:$G,0))=TRUE,
100-100*(AX203-MINIFS(AX:AX,$E:$E,$E203))/(MAXIFS(AX:AX,$E:$E,$E203)-MINIFS(AX:AX,$E:$E,$E203)),
100*(AX203-MINIFS(AX:AX,$E:$E,$E203))/(MAXIFS(AX:AX,$E:$E,$E203)-MINIFS(AX:AX,$E:$E,$E203))))</f>
        <v/>
      </c>
      <c r="DN203" s="223" t="str">
        <f t="array" ref="DN203">IF(AY203="","",
IF(INDEX(Settings!$H:$H,MATCH(DN$1,Settings!$G:$G,0))=TRUE,
100-100*(AY203-MINIFS(AY:AY,$E:$E,$E203))/(MAXIFS(AY:AY,$E:$E,$E203)-MINIFS(AY:AY,$E:$E,$E203)),
100*(AY203-MINIFS(AY:AY,$E:$E,$E203))/(MAXIFS(AY:AY,$E:$E,$E203)-MINIFS(AY:AY,$E:$E,$E203))))</f>
        <v/>
      </c>
      <c r="DO203" s="223" t="str">
        <f t="array" ref="DO203">IF(AZ203="","",
IF(INDEX(Settings!$H:$H,MATCH(DO$1,Settings!$G:$G,0))=TRUE,
100-100*(AZ203-MINIFS(AZ:AZ,$E:$E,$E203))/(MAXIFS(AZ:AZ,$E:$E,$E203)-MINIFS(AZ:AZ,$E:$E,$E203)),
100*(AZ203-MINIFS(AZ:AZ,$E:$E,$E203))/(MAXIFS(AZ:AZ,$E:$E,$E203)-MINIFS(AZ:AZ,$E:$E,$E203))))</f>
        <v/>
      </c>
      <c r="DP203" s="223" t="str">
        <f t="array" ref="DP203">IF(BA203="","",
IF(INDEX(Settings!$H:$H,MATCH(DP$1,Settings!$G:$G,0))=TRUE,
100-100*(BA203-MINIFS(BA:BA,$E:$E,$E203))/(MAXIFS(BA:BA,$E:$E,$E203)-MINIFS(BA:BA,$E:$E,$E203)),
100*(BA203-MINIFS(BA:BA,$E:$E,$E203))/(MAXIFS(BA:BA,$E:$E,$E203)-MINIFS(BA:BA,$E:$E,$E203))))</f>
        <v/>
      </c>
      <c r="DQ203" s="223" t="str">
        <f t="array" ref="DQ203">IF(BB203="","",
IF(INDEX(Settings!$H:$H,MATCH(DQ$1,Settings!$G:$G,0))=TRUE,
100-100*(BB203-MINIFS(BB:BB,$E:$E,$E203))/(MAXIFS(BB:BB,$E:$E,$E203)-MINIFS(BB:BB,$E:$E,$E203)),
100*(BB203-MINIFS(BB:BB,$E:$E,$E203))/(MAXIFS(BB:BB,$E:$E,$E203)-MINIFS(BB:BB,$E:$E,$E203))))</f>
        <v/>
      </c>
      <c r="DR203" s="223" t="str">
        <f t="array" ref="DR203">IF(BC203="","",
IF(INDEX(Settings!$H:$H,MATCH(DR$1,Settings!$G:$G,0))=TRUE,
100-100*(BC203-MINIFS(BC:BC,$E:$E,$E203))/(MAXIFS(BC:BC,$E:$E,$E203)-MINIFS(BC:BC,$E:$E,$E203)),
100*(BC203-MINIFS(BC:BC,$E:$E,$E203))/(MAXIFS(BC:BC,$E:$E,$E203)-MINIFS(BC:BC,$E:$E,$E203))))</f>
        <v/>
      </c>
      <c r="DS203" s="223" t="str">
        <f t="array" ref="DS203">IF(BD203="","",
IF(INDEX(Settings!$H:$H,MATCH(DS$1,Settings!$G:$G,0))=TRUE,
100-100*(BD203-MINIFS(BD:BD,$E:$E,$E203))/(MAXIFS(BD:BD,$E:$E,$E203)-MINIFS(BD:BD,$E:$E,$E203)),
100*(BD203-MINIFS(BD:BD,$E:$E,$E203))/(MAXIFS(BD:BD,$E:$E,$E203)-MINIFS(BD:BD,$E:$E,$E203))))</f>
        <v/>
      </c>
      <c r="DT203" s="223" t="str">
        <f t="array" ref="DT203">IF(BE203="","",
IF(INDEX(Settings!$H:$H,MATCH(DT$1,Settings!$G:$G,0))=TRUE,
100-100*(BE203-MINIFS(BE:BE,$E:$E,$E203))/(MAXIFS(BE:BE,$E:$E,$E203)-MINIFS(BE:BE,$E:$E,$E203)),
100*(BE203-MINIFS(BE:BE,$E:$E,$E203))/(MAXIFS(BE:BE,$E:$E,$E203)-MINIFS(BE:BE,$E:$E,$E203))))</f>
        <v/>
      </c>
      <c r="DU203" s="223" t="str">
        <f t="array" ref="DU203">IF(BF203="","",
IF(INDEX(Settings!$H:$H,MATCH(DU$1,Settings!$G:$G,0))=TRUE,
100-100*(BF203-MINIFS(BF:BF,$E:$E,$E203))/(MAXIFS(BF:BF,$E:$E,$E203)-MINIFS(BF:BF,$E:$E,$E203)),
100*(BF203-MINIFS(BF:BF,$E:$E,$E203))/(MAXIFS(BF:BF,$E:$E,$E203)-MINIFS(BF:BF,$E:$E,$E203))))</f>
        <v/>
      </c>
      <c r="DV203" s="223" t="str">
        <f t="array" ref="DV203">IF(BG203="","",
IF(INDEX(Settings!$H:$H,MATCH(DV$1,Settings!$G:$G,0))=TRUE,
100-100*(BG203-MINIFS(BG:BG,$E:$E,$E203))/(MAXIFS(BG:BG,$E:$E,$E203)-MINIFS(BG:BG,$E:$E,$E203)),
100*(BG203-MINIFS(BG:BG,$E:$E,$E203))/(MAXIFS(BG:BG,$E:$E,$E203)-MINIFS(BG:BG,$E:$E,$E203))))</f>
        <v/>
      </c>
      <c r="DW203" s="223" t="str">
        <f t="array" ref="DW203">IF(BH203="","",
IF(INDEX(Settings!$H:$H,MATCH(DW$1,Settings!$G:$G,0))=TRUE,
100-100*(BH203-MINIFS(BH:BH,$E:$E,$E203))/(MAXIFS(BH:BH,$E:$E,$E203)-MINIFS(BH:BH,$E:$E,$E203)),
100*(BH203-MINIFS(BH:BH,$E:$E,$E203))/(MAXIFS(BH:BH,$E:$E,$E203)-MINIFS(BH:BH,$E:$E,$E203))))</f>
        <v/>
      </c>
      <c r="DX203" s="223" t="str">
        <f t="array" ref="DX203">IF(BI203="","",
IF(INDEX(Settings!$H:$H,MATCH(DX$1,Settings!$G:$G,0))=TRUE,
100-100*(BI203-MINIFS(BI:BI,$E:$E,$E203))/(MAXIFS(BI:BI,$E:$E,$E203)-MINIFS(BI:BI,$E:$E,$E203)),
100*(BI203-MINIFS(BI:BI,$E:$E,$E203))/(MAXIFS(BI:BI,$E:$E,$E203)-MINIFS(BI:BI,$E:$E,$E203))))</f>
        <v/>
      </c>
      <c r="DY203" s="223" t="str">
        <f t="array" ref="DY203">IF(BJ203="","",
IF(INDEX(Settings!$H:$H,MATCH(DY$1,Settings!$G:$G,0))=TRUE,
100-100*(BJ203-MINIFS(BJ:BJ,$E:$E,$E203))/(MAXIFS(BJ:BJ,$E:$E,$E203)-MINIFS(BJ:BJ,$E:$E,$E203)),
100*(BJ203-MINIFS(BJ:BJ,$E:$E,$E203))/(MAXIFS(BJ:BJ,$E:$E,$E203)-MINIFS(BJ:BJ,$E:$E,$E203))))</f>
        <v/>
      </c>
      <c r="DZ203" s="225"/>
      <c r="EA203" s="225"/>
      <c r="EB203" s="225" t="str">
        <f t="shared" si="8"/>
        <v/>
      </c>
      <c r="EC203" s="225" t="str">
        <f t="shared" si="9"/>
        <v/>
      </c>
      <c r="ED203" s="225" t="str">
        <f t="shared" si="10"/>
        <v/>
      </c>
      <c r="EE203" s="225" t="str">
        <f t="shared" si="11"/>
        <v/>
      </c>
      <c r="EF203" s="225" t="str">
        <f t="shared" si="12"/>
        <v/>
      </c>
      <c r="EG203" s="225" t="str">
        <f t="shared" si="13"/>
        <v/>
      </c>
      <c r="EH203" s="225"/>
      <c r="EI203" s="225"/>
      <c r="EJ203" s="225"/>
      <c r="EK203" s="225"/>
      <c r="EL203" s="225"/>
      <c r="EM203" s="225"/>
    </row>
    <row r="204">
      <c r="A204" s="231"/>
      <c r="B204" s="231"/>
      <c r="C204" s="231"/>
      <c r="D204" s="231" t="str">
        <f t="array" ref="D204">IFERROR(INDEX(Profiles!$B:$B,MATCH($A204,Profiles!$A:$A,0)),"")</f>
        <v/>
      </c>
      <c r="E204" s="231"/>
      <c r="F204" s="231"/>
      <c r="G204" s="231"/>
      <c r="H204" s="231"/>
      <c r="I204" s="231" t="str">
        <f>IF(A204="","",IF(Settings!$N$3="DATE",F204&amp;": "&amp;TEXT(B204,"M/DD/YY"),F204&amp;": "&amp;H204))</f>
        <v/>
      </c>
      <c r="J204" s="231"/>
      <c r="K204" s="231"/>
      <c r="L204" s="231"/>
      <c r="M204" s="232" t="str">
        <f t="shared" si="14"/>
        <v/>
      </c>
      <c r="N204" s="231"/>
      <c r="O204" s="231"/>
      <c r="P204" s="231"/>
      <c r="Q204" s="231"/>
      <c r="R204" s="231"/>
      <c r="S204" s="230" t="str">
        <f>IFERROR(VLOOKUP(AF204, 'YOYO IR Scores'!A:C, 3, FALSE), "")
</f>
        <v/>
      </c>
      <c r="T204" s="231"/>
      <c r="U204" s="231"/>
      <c r="V204" s="231"/>
      <c r="W204" s="231"/>
      <c r="X204" s="233" t="str">
        <f t="shared" si="4"/>
        <v/>
      </c>
      <c r="Y204" s="234" t="str">
        <f t="shared" si="5"/>
        <v/>
      </c>
      <c r="Z204" s="234" t="str">
        <f t="shared" si="6"/>
        <v/>
      </c>
      <c r="AA204" s="233" t="str">
        <f t="shared" si="7"/>
        <v/>
      </c>
      <c r="AB204" s="232"/>
      <c r="AC204" s="232"/>
      <c r="AD204" s="232"/>
      <c r="AE204" s="232" t="str">
        <f>IFERROR(VLOOKUP(AF204, 'YOYO IR Scores'!A:C, 2, FALSE), "")</f>
        <v/>
      </c>
      <c r="AF204" s="232"/>
      <c r="AG204" s="232"/>
      <c r="AH204" s="232"/>
      <c r="AI204" s="232"/>
      <c r="AJ204" s="232"/>
      <c r="AK204" s="232"/>
      <c r="AL204" s="232"/>
      <c r="AM204" s="232"/>
      <c r="AN204" s="232"/>
      <c r="AO204" s="232"/>
      <c r="AP204" s="232"/>
      <c r="AQ204" s="232"/>
      <c r="AR204" s="232"/>
      <c r="AS204" s="232"/>
      <c r="AT204" s="232"/>
      <c r="AU204" s="232"/>
      <c r="AV204" s="232"/>
      <c r="AW204" s="232"/>
      <c r="AX204" s="232"/>
      <c r="AY204" s="232"/>
      <c r="AZ204" s="232"/>
      <c r="BA204" s="232"/>
      <c r="BB204" s="232"/>
      <c r="BC204" s="232"/>
      <c r="BD204" s="232"/>
      <c r="BE204" s="232"/>
      <c r="BF204" s="232"/>
      <c r="BG204" s="232"/>
      <c r="BH204" s="232"/>
      <c r="BI204" s="232"/>
      <c r="BJ204" s="232"/>
      <c r="BK204" s="232" t="str">
        <f t="array" ref="BK204">IF(J204="","",
IF(INDEX(Settings!$H:$H,MATCH(BY$1,Settings!$G:$G,0))=TRUE,
100-100*(J204-MIN(J:J))/(MAX(J:J)-MIN(J:J)),
100*(J204-MIN(J:J))/(MAX(J:J)-MIN(J:J))))</f>
        <v/>
      </c>
      <c r="BL204" s="232" t="str">
        <f t="array" ref="BL204">IF(J204="","",
IF(INDEX(Settings!$H:$H,MATCH(BY$1,Settings!$G:$G,0))=TRUE,
100-100*(J204-MINIFS(J:J,$E:$E,$E204))/(MAXIFS(J:J,$E:$E,$E204)-MINIFS(J:J,$E:$E,$E204)),
100*(J204-MINIFS(J:J,$E:$E,$E204))/(MAXIFS(J:J,$E:$E,$E204)-MINIFS(J:J,$E:$E,$E204))))</f>
        <v/>
      </c>
      <c r="BM204" s="232" t="str">
        <f t="array" ref="BM204">IF(J204="","",
IF(INDEX(Settings!$H:$H,MATCH(BY$1,Settings!$G:$G,0))=TRUE,
100-100*(J204-MINIFS(J:J,$E:$E,$E204,$I:$I,$I204))/(MAXIFS(J:J,$E:$E,$E204,$I:$I,$I204)-MINIFS(J:J,$E:$E,$E204,$I:$I,$I204)),
100*(J204-MINIFS(J:J,$E:$E,$E204,$I:$I,$I204))/(MAXIFS(J:J,$E:$E,$E204,$I:$I,$I204)-MINIFS(J:J,$E:$E,$E204,$I:$I,$I204))))</f>
        <v/>
      </c>
      <c r="BN204" s="231" t="str">
        <f t="array" ref="BN204">IF(J204="","",
IF(INDEX(Settings!$H:$H,MATCH(BY$1,Settings!$G:$G,0))=TRUE,
100-100*PERCENTRANK(J:J,J204),
100*PERCENTRANK(J:J,J204)))</f>
        <v/>
      </c>
      <c r="BO204" s="231" t="str">
        <f>IFERROR(__xludf.DUMMYFUNCTION("IF(J204="""","""",
IF(INDEX(Settings!$H:$H,MATCH(BY$1,Settings!$G:$G,0))=TRUE,
100-100*PERCENTRANK(FILTER(J:J,$E:$E=$E204),J204),
100*PERCENTRANK(FILTER(J:J,$E:$E=$E204),J204)))"),"")</f>
        <v/>
      </c>
      <c r="BP204" s="231" t="str">
        <f>IFERROR(__xludf.DUMMYFUNCTION("IF(J204="""","""",
IF(INDEX(Settings!$H:$H,MATCH(BY$1,Settings!$G:$G,0))=TRUE,
100-100*PERCENTRANK(FILTER(J:J,$E:$E=$E204,$I:$I=$I204),J204),
100*PERCENTRANK(FILTER(J:J,$E:$E=$E204,$I:$I=$I204),J204)))"),"")</f>
        <v/>
      </c>
      <c r="BQ204" s="233" t="str">
        <f t="array" ref="BQ204">IF(J204="","",
IF(INDEX(Settings!$H:$H,MATCH(BY$1,Settings!$G:$G,0))=TRUE,
-1*(J204-AVERAGE(J:J))/STDEV(J:J),
(J204-AVERAGE(J:J))/STDEV(J:J)))</f>
        <v/>
      </c>
      <c r="BR204" s="233" t="str">
        <f>IFERROR(__xludf.DUMMYFUNCTION("IF(J204="""","""",
IF(INDEX(Settings!$H:$H,MATCH(BY$1,Settings!$G:$G,0))=TRUE,
-1*(J204-AVERAGEIFS(J:J,$E:$E,$E204))/STDEV(FILTER(J:J,$E:$E=$E204)),
(J204-AVERAGEIFS(J:J,$E:$E,$E204))/STDEV(FILTER(J:J,$E:$E=$E204))))"),"")</f>
        <v/>
      </c>
      <c r="BS204" s="233"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1"/>
      <c r="BX204" s="231"/>
      <c r="BY204" s="232" t="str">
        <f t="array" ref="BY204">IF(J204="","",
IF(INDEX(Settings!$H:$H,MATCH(BY$1,Settings!$G:$G,0))=TRUE,
100-100*(J204-MINIFS(J:J,$E:$E,$E204))/(MAXIFS(J:J,$E:$E,$E204)-MINIFS(J:J,$E:$E,$E204)),
100*(J204-MINIFS(J:J,$E:$E,$E204))/(MAXIFS(J:J,$E:$E,$E204)-MINIFS(J:J,$E:$E,$E204))))</f>
        <v/>
      </c>
      <c r="BZ204" s="232" t="str">
        <f t="array" ref="BZ204">IF(K204="","",
IF(INDEX(Settings!$H:$H,MATCH(BZ$1,Settings!$G:$G,0))=TRUE,
100-100*(K204-MINIFS(K:K,$E:$E,$E204))/(MAXIFS(K:K,$E:$E,$E204)-MINIFS(K:K,$E:$E,$E204)),
100*(K204-MINIFS(K:K,$E:$E,$E204))/(MAXIFS(K:K,$E:$E,$E204)-MINIFS(K:K,$E:$E,$E204))))</f>
        <v/>
      </c>
      <c r="CA204" s="232" t="str">
        <f t="array" ref="CA204">IF(L204="","",
IF(INDEX(Settings!$H:$H,MATCH(CA$1,Settings!$G:$G,0))=TRUE,
100-100*(L204-MINIFS(L:L,$E:$E,$E204))/(MAXIFS(L:L,$E:$E,$E204)-MINIFS(L:L,$E:$E,$E204)),
100*(L204-MINIFS(L:L,$E:$E,$E204))/(MAXIFS(L:L,$E:$E,$E204)-MINIFS(L:L,$E:$E,$E204))))</f>
        <v/>
      </c>
      <c r="CB204" s="232" t="str">
        <f t="array" ref="CB204">IF(M204="","",
IF(INDEX(Settings!$H:$H,MATCH(CB$1,Settings!$G:$G,0))=TRUE,
100-100*(M204-MINIFS(M:M,$E:$E,$E204))/(MAXIFS(M:M,$E:$E,$E204)-MINIFS(M:M,$E:$E,$E204)),
100*(M204-MINIFS(M:M,$E:$E,$E204))/(MAXIFS(M:M,$E:$E,$E204)-MINIFS(M:M,$E:$E,$E204))))</f>
        <v/>
      </c>
      <c r="CC204" s="232" t="str">
        <f t="array" ref="CC204">IF(N204="","",
IF(INDEX(Settings!$H:$H,MATCH(CC$1,Settings!$G:$G,0))=TRUE,
100-100*(N204-MINIFS(N:N,$E:$E,$E204))/(MAXIFS(N:N,$E:$E,$E204)-MINIFS(N:N,$E:$E,$E204)),
100*(N204-MINIFS(N:N,$E:$E,$E204))/(MAXIFS(N:N,$E:$E,$E204)-MINIFS(N:N,$E:$E,$E204))))</f>
        <v/>
      </c>
      <c r="CD204" s="232" t="str">
        <f t="array" ref="CD204">IF(O204="","",
IF(INDEX(Settings!$H:$H,MATCH(CD$1,Settings!$G:$G,0))=TRUE,
100-100*(O204-MINIFS(O:O,$E:$E,$E204))/(MAXIFS(O:O,$E:$E,$E204)-MINIFS(O:O,$E:$E,$E204)),
100*(O204-MINIFS(O:O,$E:$E,$E204))/(MAXIFS(O:O,$E:$E,$E204)-MINIFS(O:O,$E:$E,$E204))))</f>
        <v/>
      </c>
      <c r="CE204" s="232" t="str">
        <f t="array" ref="CE204">IF(P204="","",
IF(INDEX(Settings!$H:$H,MATCH(CE$1,Settings!$G:$G,0))=TRUE,
100-100*(P204-MINIFS(P:P,$E:$E,$E204))/(MAXIFS(P:P,$E:$E,$E204)-MINIFS(P:P,$E:$E,$E204)),
100*(P204-MINIFS(P:P,$E:$E,$E204))/(MAXIFS(P:P,$E:$E,$E204)-MINIFS(P:P,$E:$E,$E204))))</f>
        <v/>
      </c>
      <c r="CF204" s="232" t="str">
        <f t="array" ref="CF204">IF(Q204="","",
IF(INDEX(Settings!$H:$H,MATCH(CF$1,Settings!$G:$G,0))=TRUE,
100-100*(Q204-MINIFS(Q:Q,$E:$E,$E204))/(MAXIFS(Q:Q,$E:$E,$E204)-MINIFS(Q:Q,$E:$E,$E204)),
100*(Q204-MINIFS(Q:Q,$E:$E,$E204))/(MAXIFS(Q:Q,$E:$E,$E204)-MINIFS(Q:Q,$E:$E,$E204))))</f>
        <v/>
      </c>
      <c r="CG204" s="232" t="str">
        <f t="array" ref="CG204">IF(R204="","",
IF(INDEX(Settings!$H:$H,MATCH(CG$1,Settings!$G:$G,0))=TRUE,
100-100*(R204-MINIFS(R:R,$E:$E,$E204))/(MAXIFS(R:R,$E:$E,$E204)-MINIFS(R:R,$E:$E,$E204)),
100*(R204-MINIFS(R:R,$E:$E,$E204))/(MAXIFS(R:R,$E:$E,$E204)-MINIFS(R:R,$E:$E,$E204))))</f>
        <v/>
      </c>
      <c r="CH204" s="232" t="str">
        <f t="array" ref="CH204">IF(S204="","",
IF(INDEX(Settings!$H:$H,MATCH(CH$1,Settings!$G:$G,0))=TRUE,
100-100*(S204-MINIFS(S:S,$E:$E,$E204))/(MAXIFS(S:S,$E:$E,$E204)-MINIFS(S:S,$E:$E,$E204)),
100*(S204-MINIFS(S:S,$E:$E,$E204))/(MAXIFS(S:S,$E:$E,$E204)-MINIFS(S:S,$E:$E,$E204))))</f>
        <v/>
      </c>
      <c r="CI204" s="232" t="str">
        <f t="array" ref="CI204">IF(T204="","",
IF(INDEX(Settings!$H:$H,MATCH(CI$1,Settings!$G:$G,0))=TRUE,
100-100*(T204-MINIFS(T:T,$E:$E,$E204))/(MAXIFS(T:T,$E:$E,$E204)-MINIFS(T:T,$E:$E,$E204)),
100*(T204-MINIFS(T:T,$E:$E,$E204))/(MAXIFS(T:T,$E:$E,$E204)-MINIFS(T:T,$E:$E,$E204))))</f>
        <v/>
      </c>
      <c r="CJ204" s="232" t="str">
        <f t="array" ref="CJ204">IF(U204="","",
IF(INDEX(Settings!$H:$H,MATCH(CJ$1,Settings!$G:$G,0))=TRUE,
100-100*(U204-MINIFS(U:U,$E:$E,$E204))/(MAXIFS(U:U,$E:$E,$E204)-MINIFS(U:U,$E:$E,$E204)),
100*(U204-MINIFS(U:U,$E:$E,$E204))/(MAXIFS(U:U,$E:$E,$E204)-MINIFS(U:U,$E:$E,$E204))))</f>
        <v/>
      </c>
      <c r="CK204" s="232" t="str">
        <f t="array" ref="CK204">IF(V204="","",
IF(INDEX(Settings!$H:$H,MATCH(CK$1,Settings!$G:$G,0))=TRUE,
100-100*(V204-MINIFS(V:V,$E:$E,$E204))/(MAXIFS(V:V,$E:$E,$E204)-MINIFS(V:V,$E:$E,$E204)),
100*(V204-MINIFS(V:V,$E:$E,$E204))/(MAXIFS(V:V,$E:$E,$E204)-MINIFS(V:V,$E:$E,$E204))))</f>
        <v/>
      </c>
      <c r="CL204" s="232" t="str">
        <f t="array" ref="CL204">IF(W204="","",
IF(INDEX(Settings!$H:$H,MATCH(CL$1,Settings!$G:$G,0))=TRUE,
100-100*(W204-MINIFS(W:W,$E:$E,$E204))/(MAXIFS(W:W,$E:$E,$E204)-MINIFS(W:W,$E:$E,$E204)),
100*(W204-MINIFS(W:W,$E:$E,$E204))/(MAXIFS(W:W,$E:$E,$E204)-MINIFS(W:W,$E:$E,$E204))))</f>
        <v/>
      </c>
      <c r="CM204" s="232" t="str">
        <f t="array" ref="CM204">IF(X204="","",
IF(INDEX(Settings!$H:$H,MATCH(CM$1,Settings!$G:$G,0))=TRUE,
100-100*(X204-MINIFS(X:X,$E:$E,$E204))/(MAXIFS(X:X,$E:$E,$E204)-MINIFS(X:X,$E:$E,$E204)),
100*(X204-MINIFS(X:X,$E:$E,$E204))/(MAXIFS(X:X,$E:$E,$E204)-MINIFS(X:X,$E:$E,$E204))))</f>
        <v/>
      </c>
      <c r="CN204" s="232" t="str">
        <f t="array" ref="CN204">IF(Y204="","",
IF(INDEX(Settings!$H:$H,MATCH(CN$1,Settings!$G:$G,0))=TRUE,
100-100*(Y204-MINIFS(Y:Y,$E:$E,$E204))/(MAXIFS(Y:Y,$E:$E,$E204)-MINIFS(Y:Y,$E:$E,$E204)),
100*(Y204-MINIFS(Y:Y,$E:$E,$E204))/(MAXIFS(Y:Y,$E:$E,$E204)-MINIFS(Y:Y,$E:$E,$E204))))</f>
        <v/>
      </c>
      <c r="CO204" s="232" t="str">
        <f t="array" ref="CO204">IF(Z204="","",
IF(INDEX(Settings!$H:$H,MATCH(CO$1,Settings!$G:$G,0))=TRUE,
100-100*(Z204-MINIFS(Z:Z,$E:$E,$E204))/(MAXIFS(Z:Z,$E:$E,$E204)-MINIFS(Z:Z,$E:$E,$E204)),
100*(Z204-MINIFS(Z:Z,$E:$E,$E204))/(MAXIFS(Z:Z,$E:$E,$E204)-MINIFS(Z:Z,$E:$E,$E204))))</f>
        <v/>
      </c>
      <c r="CP204" s="232" t="str">
        <f t="array" ref="CP204">IF(AA204="","",
IF(INDEX(Settings!$H:$H,MATCH(CP$1,Settings!$G:$G,0))=TRUE,
100-100*(AA204-MINIFS(AA:AA,$E:$E,$E204))/(MAXIFS(AA:AA,$E:$E,$E204)-MINIFS(AA:AA,$E:$E,$E204)),
100*(AA204-MINIFS(AA:AA,$E:$E,$E204))/(MAXIFS(AA:AA,$E:$E,$E204)-MINIFS(AA:AA,$E:$E,$E204))))</f>
        <v/>
      </c>
      <c r="CQ204" s="232" t="str">
        <f t="array" ref="CQ204">IF(AB204="","",
IF(INDEX(Settings!$H:$H,MATCH(CQ$1,Settings!$G:$G,0))=TRUE,
100-100*(AB204-MINIFS(AB:AB,$E:$E,$E204))/(MAXIFS(AB:AB,$E:$E,$E204)-MINIFS(AB:AB,$E:$E,$E204)),
100*(AB204-MINIFS(AB:AB,$E:$E,$E204))/(MAXIFS(AB:AB,$E:$E,$E204)-MINIFS(AB:AB,$E:$E,$E204))))</f>
        <v/>
      </c>
      <c r="CR204" s="232" t="str">
        <f t="array" ref="CR204">IF(AC204="","",
IF(INDEX(Settings!$H:$H,MATCH(CR$1,Settings!$G:$G,0))=TRUE,
100-100*(AC204-MINIFS(AC:AC,$E:$E,$E204))/(MAXIFS(AC:AC,$E:$E,$E204)-MINIFS(AC:AC,$E:$E,$E204)),
100*(AC204-MINIFS(AC:AC,$E:$E,$E204))/(MAXIFS(AC:AC,$E:$E,$E204)-MINIFS(AC:AC,$E:$E,$E204))))</f>
        <v/>
      </c>
      <c r="CS204" s="232" t="str">
        <f t="array" ref="CS204">IF(AD204="","",
IF(INDEX(Settings!$H:$H,MATCH(CS$1,Settings!$G:$G,0))=TRUE,
100-100*(AD204-MINIFS(AD:AD,$E:$E,$E204))/(MAXIFS(AD:AD,$E:$E,$E204)-MINIFS(AD:AD,$E:$E,$E204)),
100*(AD204-MINIFS(AD:AD,$E:$E,$E204))/(MAXIFS(AD:AD,$E:$E,$E204)-MINIFS(AD:AD,$E:$E,$E204))))</f>
        <v/>
      </c>
      <c r="CT204" s="232" t="str">
        <f t="array" ref="CT204">IF(AE204="","",
IF(INDEX(Settings!$H:$H,MATCH(CT$1,Settings!$G:$G,0))=TRUE,
100-100*(AE204-MINIFS(AE:AE,$E:$E,$E204))/(MAXIFS(AE:AE,$E:$E,$E204)-MINIFS(AE:AE,$E:$E,$E204)),
100*(AE204-MINIFS(AE:AE,$E:$E,$E204))/(MAXIFS(AE:AE,$E:$E,$E204)-MINIFS(AE:AE,$E:$E,$E204))))</f>
        <v/>
      </c>
      <c r="CU204" s="232" t="str">
        <f t="array" ref="CU204">IF(AF204="","",
IF(INDEX(Settings!$H:$H,MATCH(CU$1,Settings!$G:$G,0))=TRUE,
100-100*(AF204-MINIFS(AF:AF,$E:$E,$E204))/(MAXIFS(AF:AF,$E:$E,$E204)-MINIFS(AF:AF,$E:$E,$E204)),
100*(AF204-MINIFS(AF:AF,$E:$E,$E204))/(MAXIFS(AF:AF,$E:$E,$E204)-MINIFS(AF:AF,$E:$E,$E204))))</f>
        <v/>
      </c>
      <c r="CV204" s="232" t="str">
        <f t="array" ref="CV204">IF(AG204="","",
IF(INDEX(Settings!$H:$H,MATCH(CV$1,Settings!$G:$G,0))=TRUE,
100-100*(AG204-MINIFS(AG:AG,$E:$E,$E204))/(MAXIFS(AG:AG,$E:$E,$E204)-MINIFS(AG:AG,$E:$E,$E204)),
100*(AG204-MINIFS(AG:AG,$E:$E,$E204))/(MAXIFS(AG:AG,$E:$E,$E204)-MINIFS(AG:AG,$E:$E,$E204))))</f>
        <v/>
      </c>
      <c r="CW204" s="232" t="str">
        <f t="array" ref="CW204">IF(AH204="","",
IF(INDEX(Settings!$H:$H,MATCH(CW$1,Settings!$G:$G,0))=TRUE,
100-100*(AH204-MINIFS(AH:AH,$E:$E,$E204))/(MAXIFS(AH:AH,$E:$E,$E204)-MINIFS(AH:AH,$E:$E,$E204)),
100*(AH204-MINIFS(AH:AH,$E:$E,$E204))/(MAXIFS(AH:AH,$E:$E,$E204)-MINIFS(AH:AH,$E:$E,$E204))))</f>
        <v/>
      </c>
      <c r="CX204" s="232" t="str">
        <f t="array" ref="CX204">IF(AI204="","",
IF(INDEX(Settings!$H:$H,MATCH(CX$1,Settings!$G:$G,0))=TRUE,
100-100*(AI204-MINIFS(AI:AI,$E:$E,$E204))/(MAXIFS(AI:AI,$E:$E,$E204)-MINIFS(AI:AI,$E:$E,$E204)),
100*(AI204-MINIFS(AI:AI,$E:$E,$E204))/(MAXIFS(AI:AI,$E:$E,$E204)-MINIFS(AI:AI,$E:$E,$E204))))</f>
        <v/>
      </c>
      <c r="CY204" s="232" t="str">
        <f t="array" ref="CY204">IF(AJ204="","",
IF(INDEX(Settings!$H:$H,MATCH(CY$1,Settings!$G:$G,0))=TRUE,
100-100*(AJ204-MINIFS(AJ:AJ,$E:$E,$E204))/(MAXIFS(AJ:AJ,$E:$E,$E204)-MINIFS(AJ:AJ,$E:$E,$E204)),
100*(AJ204-MINIFS(AJ:AJ,$E:$E,$E204))/(MAXIFS(AJ:AJ,$E:$E,$E204)-MINIFS(AJ:AJ,$E:$E,$E204))))</f>
        <v/>
      </c>
      <c r="CZ204" s="232" t="str">
        <f t="array" ref="CZ204">IF(AK204="","",
IF(INDEX(Settings!$H:$H,MATCH(CZ$1,Settings!$G:$G,0))=TRUE,
100-100*(AK204-MINIFS(AK:AK,$E:$E,$E204))/(MAXIFS(AK:AK,$E:$E,$E204)-MINIFS(AK:AK,$E:$E,$E204)),
100*(AK204-MINIFS(AK:AK,$E:$E,$E204))/(MAXIFS(AK:AK,$E:$E,$E204)-MINIFS(AK:AK,$E:$E,$E204))))</f>
        <v/>
      </c>
      <c r="DA204" s="232" t="str">
        <f t="array" ref="DA204">IF(AL204="","",
IF(INDEX(Settings!$H:$H,MATCH(DA$1,Settings!$G:$G,0))=TRUE,
100-100*(AL204-MINIFS(AL:AL,$E:$E,$E204))/(MAXIFS(AL:AL,$E:$E,$E204)-MINIFS(AL:AL,$E:$E,$E204)),
100*(AL204-MINIFS(AL:AL,$E:$E,$E204))/(MAXIFS(AL:AL,$E:$E,$E204)-MINIFS(AL:AL,$E:$E,$E204))))</f>
        <v/>
      </c>
      <c r="DB204" s="232" t="str">
        <f t="array" ref="DB204">IF(AM204="","",
IF(INDEX(Settings!$H:$H,MATCH(DB$1,Settings!$G:$G,0))=TRUE,
100-100*(AM204-MINIFS(AM:AM,$E:$E,$E204))/(MAXIFS(AM:AM,$E:$E,$E204)-MINIFS(AM:AM,$E:$E,$E204)),
100*(AM204-MINIFS(AM:AM,$E:$E,$E204))/(MAXIFS(AM:AM,$E:$E,$E204)-MINIFS(AM:AM,$E:$E,$E204))))</f>
        <v/>
      </c>
      <c r="DC204" s="232" t="str">
        <f t="array" ref="DC204">IF(AN204="","",
IF(INDEX(Settings!$H:$H,MATCH(DC$1,Settings!$G:$G,0))=TRUE,
100-100*(AN204-MINIFS(AN:AN,$E:$E,$E204))/(MAXIFS(AN:AN,$E:$E,$E204)-MINIFS(AN:AN,$E:$E,$E204)),
100*(AN204-MINIFS(AN:AN,$E:$E,$E204))/(MAXIFS(AN:AN,$E:$E,$E204)-MINIFS(AN:AN,$E:$E,$E204))))</f>
        <v/>
      </c>
      <c r="DD204" s="232" t="str">
        <f t="array" ref="DD204">IF(AO204="","",
IF(INDEX(Settings!$H:$H,MATCH(DD$1,Settings!$G:$G,0))=TRUE,
100-100*(AO204-MINIFS(AO:AO,$E:$E,$E204))/(MAXIFS(AO:AO,$E:$E,$E204)-MINIFS(AO:AO,$E:$E,$E204)),
100*(AO204-MINIFS(AO:AO,$E:$E,$E204))/(MAXIFS(AO:AO,$E:$E,$E204)-MINIFS(AO:AO,$E:$E,$E204))))</f>
        <v/>
      </c>
      <c r="DE204" s="232" t="str">
        <f t="array" ref="DE204">IF(AP204="","",
IF(INDEX(Settings!$H:$H,MATCH(DE$1,Settings!$G:$G,0))=TRUE,
100-100*(AP204-MINIFS(AP:AP,$E:$E,$E204))/(MAXIFS(AP:AP,$E:$E,$E204)-MINIFS(AP:AP,$E:$E,$E204)),
100*(AP204-MINIFS(AP:AP,$E:$E,$E204))/(MAXIFS(AP:AP,$E:$E,$E204)-MINIFS(AP:AP,$E:$E,$E204))))</f>
        <v/>
      </c>
      <c r="DF204" s="232" t="str">
        <f t="array" ref="DF204">IF(AQ204="","",
IF(INDEX(Settings!$H:$H,MATCH(DF$1,Settings!$G:$G,0))=TRUE,
100-100*(AQ204-MINIFS(AQ:AQ,$E:$E,$E204))/(MAXIFS(AQ:AQ,$E:$E,$E204)-MINIFS(AQ:AQ,$E:$E,$E204)),
100*(AQ204-MINIFS(AQ:AQ,$E:$E,$E204))/(MAXIFS(AQ:AQ,$E:$E,$E204)-MINIFS(AQ:AQ,$E:$E,$E204))))</f>
        <v/>
      </c>
      <c r="DG204" s="232" t="str">
        <f t="array" ref="DG204">IF(AR204="","",
IF(INDEX(Settings!$H:$H,MATCH(DG$1,Settings!$G:$G,0))=TRUE,
100-100*(AR204-MINIFS(AR:AR,$E:$E,$E204))/(MAXIFS(AR:AR,$E:$E,$E204)-MINIFS(AR:AR,$E:$E,$E204)),
100*(AR204-MINIFS(AR:AR,$E:$E,$E204))/(MAXIFS(AR:AR,$E:$E,$E204)-MINIFS(AR:AR,$E:$E,$E204))))</f>
        <v/>
      </c>
      <c r="DH204" s="232" t="str">
        <f t="array" ref="DH204">IF(AS204="","",
IF(INDEX(Settings!$H:$H,MATCH(DH$1,Settings!$G:$G,0))=TRUE,
100-100*(AS204-MINIFS(AS:AS,$E:$E,$E204))/(MAXIFS(AS:AS,$E:$E,$E204)-MINIFS(AS:AS,$E:$E,$E204)),
100*(AS204-MINIFS(AS:AS,$E:$E,$E204))/(MAXIFS(AS:AS,$E:$E,$E204)-MINIFS(AS:AS,$E:$E,$E204))))</f>
        <v/>
      </c>
      <c r="DI204" s="232" t="str">
        <f t="array" ref="DI204">IF(AT204="","",
IF(INDEX(Settings!$H:$H,MATCH(DI$1,Settings!$G:$G,0))=TRUE,
100-100*(AT204-MINIFS(AT:AT,$E:$E,$E204))/(MAXIFS(AT:AT,$E:$E,$E204)-MINIFS(AT:AT,$E:$E,$E204)),
100*(AT204-MINIFS(AT:AT,$E:$E,$E204))/(MAXIFS(AT:AT,$E:$E,$E204)-MINIFS(AT:AT,$E:$E,$E204))))</f>
        <v/>
      </c>
      <c r="DJ204" s="232" t="str">
        <f t="array" ref="DJ204">IF(AU204="","",
IF(INDEX(Settings!$H:$H,MATCH(DJ$1,Settings!$G:$G,0))=TRUE,
100-100*(AU204-MINIFS(AU:AU,$E:$E,$E204))/(MAXIFS(AU:AU,$E:$E,$E204)-MINIFS(AU:AU,$E:$E,$E204)),
100*(AU204-MINIFS(AU:AU,$E:$E,$E204))/(MAXIFS(AU:AU,$E:$E,$E204)-MINIFS(AU:AU,$E:$E,$E204))))</f>
        <v/>
      </c>
      <c r="DK204" s="232" t="str">
        <f t="array" ref="DK204">IF(AV204="","",
IF(INDEX(Settings!$H:$H,MATCH(DK$1,Settings!$G:$G,0))=TRUE,
100-100*(AV204-MINIFS(AV:AV,$E:$E,$E204))/(MAXIFS(AV:AV,$E:$E,$E204)-MINIFS(AV:AV,$E:$E,$E204)),
100*(AV204-MINIFS(AV:AV,$E:$E,$E204))/(MAXIFS(AV:AV,$E:$E,$E204)-MINIFS(AV:AV,$E:$E,$E204))))</f>
        <v/>
      </c>
      <c r="DL204" s="232" t="str">
        <f t="array" ref="DL204">IF(AW204="","",
IF(INDEX(Settings!$H:$H,MATCH(DL$1,Settings!$G:$G,0))=TRUE,
100-100*(AW204-MINIFS(AW:AW,$E:$E,$E204))/(MAXIFS(AW:AW,$E:$E,$E204)-MINIFS(AW:AW,$E:$E,$E204)),
100*(AW204-MINIFS(AW:AW,$E:$E,$E204))/(MAXIFS(AW:AW,$E:$E,$E204)-MINIFS(AW:AW,$E:$E,$E204))))</f>
        <v/>
      </c>
      <c r="DM204" s="232" t="str">
        <f t="array" ref="DM204">IF(AX204="","",
IF(INDEX(Settings!$H:$H,MATCH(DM$1,Settings!$G:$G,0))=TRUE,
100-100*(AX204-MINIFS(AX:AX,$E:$E,$E204))/(MAXIFS(AX:AX,$E:$E,$E204)-MINIFS(AX:AX,$E:$E,$E204)),
100*(AX204-MINIFS(AX:AX,$E:$E,$E204))/(MAXIFS(AX:AX,$E:$E,$E204)-MINIFS(AX:AX,$E:$E,$E204))))</f>
        <v/>
      </c>
      <c r="DN204" s="232" t="str">
        <f t="array" ref="DN204">IF(AY204="","",
IF(INDEX(Settings!$H:$H,MATCH(DN$1,Settings!$G:$G,0))=TRUE,
100-100*(AY204-MINIFS(AY:AY,$E:$E,$E204))/(MAXIFS(AY:AY,$E:$E,$E204)-MINIFS(AY:AY,$E:$E,$E204)),
100*(AY204-MINIFS(AY:AY,$E:$E,$E204))/(MAXIFS(AY:AY,$E:$E,$E204)-MINIFS(AY:AY,$E:$E,$E204))))</f>
        <v/>
      </c>
      <c r="DO204" s="232" t="str">
        <f t="array" ref="DO204">IF(AZ204="","",
IF(INDEX(Settings!$H:$H,MATCH(DO$1,Settings!$G:$G,0))=TRUE,
100-100*(AZ204-MINIFS(AZ:AZ,$E:$E,$E204))/(MAXIFS(AZ:AZ,$E:$E,$E204)-MINIFS(AZ:AZ,$E:$E,$E204)),
100*(AZ204-MINIFS(AZ:AZ,$E:$E,$E204))/(MAXIFS(AZ:AZ,$E:$E,$E204)-MINIFS(AZ:AZ,$E:$E,$E204))))</f>
        <v/>
      </c>
      <c r="DP204" s="232" t="str">
        <f t="array" ref="DP204">IF(BA204="","",
IF(INDEX(Settings!$H:$H,MATCH(DP$1,Settings!$G:$G,0))=TRUE,
100-100*(BA204-MINIFS(BA:BA,$E:$E,$E204))/(MAXIFS(BA:BA,$E:$E,$E204)-MINIFS(BA:BA,$E:$E,$E204)),
100*(BA204-MINIFS(BA:BA,$E:$E,$E204))/(MAXIFS(BA:BA,$E:$E,$E204)-MINIFS(BA:BA,$E:$E,$E204))))</f>
        <v/>
      </c>
      <c r="DQ204" s="232" t="str">
        <f t="array" ref="DQ204">IF(BB204="","",
IF(INDEX(Settings!$H:$H,MATCH(DQ$1,Settings!$G:$G,0))=TRUE,
100-100*(BB204-MINIFS(BB:BB,$E:$E,$E204))/(MAXIFS(BB:BB,$E:$E,$E204)-MINIFS(BB:BB,$E:$E,$E204)),
100*(BB204-MINIFS(BB:BB,$E:$E,$E204))/(MAXIFS(BB:BB,$E:$E,$E204)-MINIFS(BB:BB,$E:$E,$E204))))</f>
        <v/>
      </c>
      <c r="DR204" s="232" t="str">
        <f t="array" ref="DR204">IF(BC204="","",
IF(INDEX(Settings!$H:$H,MATCH(DR$1,Settings!$G:$G,0))=TRUE,
100-100*(BC204-MINIFS(BC:BC,$E:$E,$E204))/(MAXIFS(BC:BC,$E:$E,$E204)-MINIFS(BC:BC,$E:$E,$E204)),
100*(BC204-MINIFS(BC:BC,$E:$E,$E204))/(MAXIFS(BC:BC,$E:$E,$E204)-MINIFS(BC:BC,$E:$E,$E204))))</f>
        <v/>
      </c>
      <c r="DS204" s="232" t="str">
        <f t="array" ref="DS204">IF(BD204="","",
IF(INDEX(Settings!$H:$H,MATCH(DS$1,Settings!$G:$G,0))=TRUE,
100-100*(BD204-MINIFS(BD:BD,$E:$E,$E204))/(MAXIFS(BD:BD,$E:$E,$E204)-MINIFS(BD:BD,$E:$E,$E204)),
100*(BD204-MINIFS(BD:BD,$E:$E,$E204))/(MAXIFS(BD:BD,$E:$E,$E204)-MINIFS(BD:BD,$E:$E,$E204))))</f>
        <v/>
      </c>
      <c r="DT204" s="232" t="str">
        <f t="array" ref="DT204">IF(BE204="","",
IF(INDEX(Settings!$H:$H,MATCH(DT$1,Settings!$G:$G,0))=TRUE,
100-100*(BE204-MINIFS(BE:BE,$E:$E,$E204))/(MAXIFS(BE:BE,$E:$E,$E204)-MINIFS(BE:BE,$E:$E,$E204)),
100*(BE204-MINIFS(BE:BE,$E:$E,$E204))/(MAXIFS(BE:BE,$E:$E,$E204)-MINIFS(BE:BE,$E:$E,$E204))))</f>
        <v/>
      </c>
      <c r="DU204" s="232" t="str">
        <f t="array" ref="DU204">IF(BF204="","",
IF(INDEX(Settings!$H:$H,MATCH(DU$1,Settings!$G:$G,0))=TRUE,
100-100*(BF204-MINIFS(BF:BF,$E:$E,$E204))/(MAXIFS(BF:BF,$E:$E,$E204)-MINIFS(BF:BF,$E:$E,$E204)),
100*(BF204-MINIFS(BF:BF,$E:$E,$E204))/(MAXIFS(BF:BF,$E:$E,$E204)-MINIFS(BF:BF,$E:$E,$E204))))</f>
        <v/>
      </c>
      <c r="DV204" s="232" t="str">
        <f t="array" ref="DV204">IF(BG204="","",
IF(INDEX(Settings!$H:$H,MATCH(DV$1,Settings!$G:$G,0))=TRUE,
100-100*(BG204-MINIFS(BG:BG,$E:$E,$E204))/(MAXIFS(BG:BG,$E:$E,$E204)-MINIFS(BG:BG,$E:$E,$E204)),
100*(BG204-MINIFS(BG:BG,$E:$E,$E204))/(MAXIFS(BG:BG,$E:$E,$E204)-MINIFS(BG:BG,$E:$E,$E204))))</f>
        <v/>
      </c>
      <c r="DW204" s="232" t="str">
        <f t="array" ref="DW204">IF(BH204="","",
IF(INDEX(Settings!$H:$H,MATCH(DW$1,Settings!$G:$G,0))=TRUE,
100-100*(BH204-MINIFS(BH:BH,$E:$E,$E204))/(MAXIFS(BH:BH,$E:$E,$E204)-MINIFS(BH:BH,$E:$E,$E204)),
100*(BH204-MINIFS(BH:BH,$E:$E,$E204))/(MAXIFS(BH:BH,$E:$E,$E204)-MINIFS(BH:BH,$E:$E,$E204))))</f>
        <v/>
      </c>
      <c r="DX204" s="232" t="str">
        <f t="array" ref="DX204">IF(BI204="","",
IF(INDEX(Settings!$H:$H,MATCH(DX$1,Settings!$G:$G,0))=TRUE,
100-100*(BI204-MINIFS(BI:BI,$E:$E,$E204))/(MAXIFS(BI:BI,$E:$E,$E204)-MINIFS(BI:BI,$E:$E,$E204)),
100*(BI204-MINIFS(BI:BI,$E:$E,$E204))/(MAXIFS(BI:BI,$E:$E,$E204)-MINIFS(BI:BI,$E:$E,$E204))))</f>
        <v/>
      </c>
      <c r="DY204" s="232" t="str">
        <f t="array" ref="DY204">IF(BJ204="","",
IF(INDEX(Settings!$H:$H,MATCH(DY$1,Settings!$G:$G,0))=TRUE,
100-100*(BJ204-MINIFS(BJ:BJ,$E:$E,$E204))/(MAXIFS(BJ:BJ,$E:$E,$E204)-MINIFS(BJ:BJ,$E:$E,$E204)),
100*(BJ204-MINIFS(BJ:BJ,$E:$E,$E204))/(MAXIFS(BJ:BJ,$E:$E,$E204)-MINIFS(BJ:BJ,$E:$E,$E204))))</f>
        <v/>
      </c>
      <c r="DZ204" s="234"/>
      <c r="EA204" s="234"/>
      <c r="EB204" s="234" t="str">
        <f t="shared" si="8"/>
        <v/>
      </c>
      <c r="EC204" s="234" t="str">
        <f t="shared" si="9"/>
        <v/>
      </c>
      <c r="ED204" s="234" t="str">
        <f t="shared" si="10"/>
        <v/>
      </c>
      <c r="EE204" s="234" t="str">
        <f t="shared" si="11"/>
        <v/>
      </c>
      <c r="EF204" s="234" t="str">
        <f t="shared" si="12"/>
        <v/>
      </c>
      <c r="EG204" s="234" t="str">
        <f t="shared" si="13"/>
        <v/>
      </c>
      <c r="EH204" s="234"/>
      <c r="EI204" s="234"/>
      <c r="EJ204" s="234"/>
      <c r="EK204" s="234"/>
      <c r="EL204" s="234"/>
      <c r="EM204" s="234"/>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3" t="str">
        <f t="shared" si="14"/>
        <v/>
      </c>
      <c r="N205" s="49"/>
      <c r="O205" s="49"/>
      <c r="P205" s="49"/>
      <c r="Q205" s="49"/>
      <c r="R205" s="49"/>
      <c r="S205" s="222" t="str">
        <f>IFERROR(VLOOKUP(AF205, 'YOYO IR Scores'!A:C, 3, FALSE), "")
</f>
        <v/>
      </c>
      <c r="T205" s="49"/>
      <c r="U205" s="49"/>
      <c r="V205" s="49"/>
      <c r="W205" s="49"/>
      <c r="X205" s="224" t="str">
        <f t="shared" si="4"/>
        <v/>
      </c>
      <c r="Y205" s="225" t="str">
        <f t="shared" si="5"/>
        <v/>
      </c>
      <c r="Z205" s="225" t="str">
        <f t="shared" si="6"/>
        <v/>
      </c>
      <c r="AA205" s="224" t="str">
        <f t="shared" si="7"/>
        <v/>
      </c>
      <c r="AB205" s="223"/>
      <c r="AC205" s="223"/>
      <c r="AD205" s="223"/>
      <c r="AE205" s="223" t="str">
        <f>IFERROR(VLOOKUP(AF205, 'YOYO IR Scores'!A:C, 2, FALSE), "")</f>
        <v/>
      </c>
      <c r="AF205" s="223"/>
      <c r="AG205" s="223"/>
      <c r="AH205" s="223"/>
      <c r="AI205" s="223"/>
      <c r="AJ205" s="223"/>
      <c r="AK205" s="223"/>
      <c r="AL205" s="223"/>
      <c r="AM205" s="223"/>
      <c r="AN205" s="223"/>
      <c r="AO205" s="223"/>
      <c r="AP205" s="223"/>
      <c r="AQ205" s="223"/>
      <c r="AR205" s="223"/>
      <c r="AS205" s="223"/>
      <c r="AT205" s="223"/>
      <c r="AU205" s="223"/>
      <c r="AV205" s="223"/>
      <c r="AW205" s="223"/>
      <c r="AX205" s="223"/>
      <c r="AY205" s="223"/>
      <c r="AZ205" s="223"/>
      <c r="BA205" s="223"/>
      <c r="BB205" s="223"/>
      <c r="BC205" s="223"/>
      <c r="BD205" s="223"/>
      <c r="BE205" s="223"/>
      <c r="BF205" s="223"/>
      <c r="BG205" s="223"/>
      <c r="BH205" s="223"/>
      <c r="BI205" s="223"/>
      <c r="BJ205" s="223"/>
      <c r="BK205" s="223" t="str">
        <f t="array" ref="BK205">IF(J205="","",
IF(INDEX(Settings!$H:$H,MATCH(BY$1,Settings!$G:$G,0))=TRUE,
100-100*(J205-MIN(J:J))/(MAX(J:J)-MIN(J:J)),
100*(J205-MIN(J:J))/(MAX(J:J)-MIN(J:J))))</f>
        <v/>
      </c>
      <c r="BL205" s="223" t="str">
        <f t="array" ref="BL205">IF(J205="","",
IF(INDEX(Settings!$H:$H,MATCH(BY$1,Settings!$G:$G,0))=TRUE,
100-100*(J205-MINIFS(J:J,$E:$E,$E205))/(MAXIFS(J:J,$E:$E,$E205)-MINIFS(J:J,$E:$E,$E205)),
100*(J205-MINIFS(J:J,$E:$E,$E205))/(MAXIFS(J:J,$E:$E,$E205)-MINIFS(J:J,$E:$E,$E205))))</f>
        <v/>
      </c>
      <c r="BM205" s="223"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4" t="str">
        <f t="array" ref="BQ205">IF(J205="","",
IF(INDEX(Settings!$H:$H,MATCH(BY$1,Settings!$G:$G,0))=TRUE,
-1*(J205-AVERAGE(J:J))/STDEV(J:J),
(J205-AVERAGE(J:J))/STDEV(J:J)))</f>
        <v/>
      </c>
      <c r="BR205" s="224" t="str">
        <f>IFERROR(__xludf.DUMMYFUNCTION("IF(J205="""","""",
IF(INDEX(Settings!$H:$H,MATCH(BY$1,Settings!$G:$G,0))=TRUE,
-1*(J205-AVERAGEIFS(J:J,$E:$E,$E205))/STDEV(FILTER(J:J,$E:$E=$E205)),
(J205-AVERAGEIFS(J:J,$E:$E,$E205))/STDEV(FILTER(J:J,$E:$E=$E205))))"),"")</f>
        <v/>
      </c>
      <c r="BS205" s="224"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3" t="str">
        <f t="array" ref="BY205">IF(J205="","",
IF(INDEX(Settings!$H:$H,MATCH(BY$1,Settings!$G:$G,0))=TRUE,
100-100*(J205-MINIFS(J:J,$E:$E,$E205))/(MAXIFS(J:J,$E:$E,$E205)-MINIFS(J:J,$E:$E,$E205)),
100*(J205-MINIFS(J:J,$E:$E,$E205))/(MAXIFS(J:J,$E:$E,$E205)-MINIFS(J:J,$E:$E,$E205))))</f>
        <v/>
      </c>
      <c r="BZ205" s="223" t="str">
        <f t="array" ref="BZ205">IF(K205="","",
IF(INDEX(Settings!$H:$H,MATCH(BZ$1,Settings!$G:$G,0))=TRUE,
100-100*(K205-MINIFS(K:K,$E:$E,$E205))/(MAXIFS(K:K,$E:$E,$E205)-MINIFS(K:K,$E:$E,$E205)),
100*(K205-MINIFS(K:K,$E:$E,$E205))/(MAXIFS(K:K,$E:$E,$E205)-MINIFS(K:K,$E:$E,$E205))))</f>
        <v/>
      </c>
      <c r="CA205" s="223" t="str">
        <f t="array" ref="CA205">IF(L205="","",
IF(INDEX(Settings!$H:$H,MATCH(CA$1,Settings!$G:$G,0))=TRUE,
100-100*(L205-MINIFS(L:L,$E:$E,$E205))/(MAXIFS(L:L,$E:$E,$E205)-MINIFS(L:L,$E:$E,$E205)),
100*(L205-MINIFS(L:L,$E:$E,$E205))/(MAXIFS(L:L,$E:$E,$E205)-MINIFS(L:L,$E:$E,$E205))))</f>
        <v/>
      </c>
      <c r="CB205" s="223" t="str">
        <f t="array" ref="CB205">IF(M205="","",
IF(INDEX(Settings!$H:$H,MATCH(CB$1,Settings!$G:$G,0))=TRUE,
100-100*(M205-MINIFS(M:M,$E:$E,$E205))/(MAXIFS(M:M,$E:$E,$E205)-MINIFS(M:M,$E:$E,$E205)),
100*(M205-MINIFS(M:M,$E:$E,$E205))/(MAXIFS(M:M,$E:$E,$E205)-MINIFS(M:M,$E:$E,$E205))))</f>
        <v/>
      </c>
      <c r="CC205" s="223" t="str">
        <f t="array" ref="CC205">IF(N205="","",
IF(INDEX(Settings!$H:$H,MATCH(CC$1,Settings!$G:$G,0))=TRUE,
100-100*(N205-MINIFS(N:N,$E:$E,$E205))/(MAXIFS(N:N,$E:$E,$E205)-MINIFS(N:N,$E:$E,$E205)),
100*(N205-MINIFS(N:N,$E:$E,$E205))/(MAXIFS(N:N,$E:$E,$E205)-MINIFS(N:N,$E:$E,$E205))))</f>
        <v/>
      </c>
      <c r="CD205" s="223" t="str">
        <f t="array" ref="CD205">IF(O205="","",
IF(INDEX(Settings!$H:$H,MATCH(CD$1,Settings!$G:$G,0))=TRUE,
100-100*(O205-MINIFS(O:O,$E:$E,$E205))/(MAXIFS(O:O,$E:$E,$E205)-MINIFS(O:O,$E:$E,$E205)),
100*(O205-MINIFS(O:O,$E:$E,$E205))/(MAXIFS(O:O,$E:$E,$E205)-MINIFS(O:O,$E:$E,$E205))))</f>
        <v/>
      </c>
      <c r="CE205" s="223" t="str">
        <f t="array" ref="CE205">IF(P205="","",
IF(INDEX(Settings!$H:$H,MATCH(CE$1,Settings!$G:$G,0))=TRUE,
100-100*(P205-MINIFS(P:P,$E:$E,$E205))/(MAXIFS(P:P,$E:$E,$E205)-MINIFS(P:P,$E:$E,$E205)),
100*(P205-MINIFS(P:P,$E:$E,$E205))/(MAXIFS(P:P,$E:$E,$E205)-MINIFS(P:P,$E:$E,$E205))))</f>
        <v/>
      </c>
      <c r="CF205" s="223" t="str">
        <f t="array" ref="CF205">IF(Q205="","",
IF(INDEX(Settings!$H:$H,MATCH(CF$1,Settings!$G:$G,0))=TRUE,
100-100*(Q205-MINIFS(Q:Q,$E:$E,$E205))/(MAXIFS(Q:Q,$E:$E,$E205)-MINIFS(Q:Q,$E:$E,$E205)),
100*(Q205-MINIFS(Q:Q,$E:$E,$E205))/(MAXIFS(Q:Q,$E:$E,$E205)-MINIFS(Q:Q,$E:$E,$E205))))</f>
        <v/>
      </c>
      <c r="CG205" s="223" t="str">
        <f t="array" ref="CG205">IF(R205="","",
IF(INDEX(Settings!$H:$H,MATCH(CG$1,Settings!$G:$G,0))=TRUE,
100-100*(R205-MINIFS(R:R,$E:$E,$E205))/(MAXIFS(R:R,$E:$E,$E205)-MINIFS(R:R,$E:$E,$E205)),
100*(R205-MINIFS(R:R,$E:$E,$E205))/(MAXIFS(R:R,$E:$E,$E205)-MINIFS(R:R,$E:$E,$E205))))</f>
        <v/>
      </c>
      <c r="CH205" s="223" t="str">
        <f t="array" ref="CH205">IF(S205="","",
IF(INDEX(Settings!$H:$H,MATCH(CH$1,Settings!$G:$G,0))=TRUE,
100-100*(S205-MINIFS(S:S,$E:$E,$E205))/(MAXIFS(S:S,$E:$E,$E205)-MINIFS(S:S,$E:$E,$E205)),
100*(S205-MINIFS(S:S,$E:$E,$E205))/(MAXIFS(S:S,$E:$E,$E205)-MINIFS(S:S,$E:$E,$E205))))</f>
        <v/>
      </c>
      <c r="CI205" s="223" t="str">
        <f t="array" ref="CI205">IF(T205="","",
IF(INDEX(Settings!$H:$H,MATCH(CI$1,Settings!$G:$G,0))=TRUE,
100-100*(T205-MINIFS(T:T,$E:$E,$E205))/(MAXIFS(T:T,$E:$E,$E205)-MINIFS(T:T,$E:$E,$E205)),
100*(T205-MINIFS(T:T,$E:$E,$E205))/(MAXIFS(T:T,$E:$E,$E205)-MINIFS(T:T,$E:$E,$E205))))</f>
        <v/>
      </c>
      <c r="CJ205" s="223" t="str">
        <f t="array" ref="CJ205">IF(U205="","",
IF(INDEX(Settings!$H:$H,MATCH(CJ$1,Settings!$G:$G,0))=TRUE,
100-100*(U205-MINIFS(U:U,$E:$E,$E205))/(MAXIFS(U:U,$E:$E,$E205)-MINIFS(U:U,$E:$E,$E205)),
100*(U205-MINIFS(U:U,$E:$E,$E205))/(MAXIFS(U:U,$E:$E,$E205)-MINIFS(U:U,$E:$E,$E205))))</f>
        <v/>
      </c>
      <c r="CK205" s="223" t="str">
        <f t="array" ref="CK205">IF(V205="","",
IF(INDEX(Settings!$H:$H,MATCH(CK$1,Settings!$G:$G,0))=TRUE,
100-100*(V205-MINIFS(V:V,$E:$E,$E205))/(MAXIFS(V:V,$E:$E,$E205)-MINIFS(V:V,$E:$E,$E205)),
100*(V205-MINIFS(V:V,$E:$E,$E205))/(MAXIFS(V:V,$E:$E,$E205)-MINIFS(V:V,$E:$E,$E205))))</f>
        <v/>
      </c>
      <c r="CL205" s="223" t="str">
        <f t="array" ref="CL205">IF(W205="","",
IF(INDEX(Settings!$H:$H,MATCH(CL$1,Settings!$G:$G,0))=TRUE,
100-100*(W205-MINIFS(W:W,$E:$E,$E205))/(MAXIFS(W:W,$E:$E,$E205)-MINIFS(W:W,$E:$E,$E205)),
100*(W205-MINIFS(W:W,$E:$E,$E205))/(MAXIFS(W:W,$E:$E,$E205)-MINIFS(W:W,$E:$E,$E205))))</f>
        <v/>
      </c>
      <c r="CM205" s="223" t="str">
        <f t="array" ref="CM205">IF(X205="","",
IF(INDEX(Settings!$H:$H,MATCH(CM$1,Settings!$G:$G,0))=TRUE,
100-100*(X205-MINIFS(X:X,$E:$E,$E205))/(MAXIFS(X:X,$E:$E,$E205)-MINIFS(X:X,$E:$E,$E205)),
100*(X205-MINIFS(X:X,$E:$E,$E205))/(MAXIFS(X:X,$E:$E,$E205)-MINIFS(X:X,$E:$E,$E205))))</f>
        <v/>
      </c>
      <c r="CN205" s="223" t="str">
        <f t="array" ref="CN205">IF(Y205="","",
IF(INDEX(Settings!$H:$H,MATCH(CN$1,Settings!$G:$G,0))=TRUE,
100-100*(Y205-MINIFS(Y:Y,$E:$E,$E205))/(MAXIFS(Y:Y,$E:$E,$E205)-MINIFS(Y:Y,$E:$E,$E205)),
100*(Y205-MINIFS(Y:Y,$E:$E,$E205))/(MAXIFS(Y:Y,$E:$E,$E205)-MINIFS(Y:Y,$E:$E,$E205))))</f>
        <v/>
      </c>
      <c r="CO205" s="223" t="str">
        <f t="array" ref="CO205">IF(Z205="","",
IF(INDEX(Settings!$H:$H,MATCH(CO$1,Settings!$G:$G,0))=TRUE,
100-100*(Z205-MINIFS(Z:Z,$E:$E,$E205))/(MAXIFS(Z:Z,$E:$E,$E205)-MINIFS(Z:Z,$E:$E,$E205)),
100*(Z205-MINIFS(Z:Z,$E:$E,$E205))/(MAXIFS(Z:Z,$E:$E,$E205)-MINIFS(Z:Z,$E:$E,$E205))))</f>
        <v/>
      </c>
      <c r="CP205" s="223" t="str">
        <f t="array" ref="CP205">IF(AA205="","",
IF(INDEX(Settings!$H:$H,MATCH(CP$1,Settings!$G:$G,0))=TRUE,
100-100*(AA205-MINIFS(AA:AA,$E:$E,$E205))/(MAXIFS(AA:AA,$E:$E,$E205)-MINIFS(AA:AA,$E:$E,$E205)),
100*(AA205-MINIFS(AA:AA,$E:$E,$E205))/(MAXIFS(AA:AA,$E:$E,$E205)-MINIFS(AA:AA,$E:$E,$E205))))</f>
        <v/>
      </c>
      <c r="CQ205" s="223" t="str">
        <f t="array" ref="CQ205">IF(AB205="","",
IF(INDEX(Settings!$H:$H,MATCH(CQ$1,Settings!$G:$G,0))=TRUE,
100-100*(AB205-MINIFS(AB:AB,$E:$E,$E205))/(MAXIFS(AB:AB,$E:$E,$E205)-MINIFS(AB:AB,$E:$E,$E205)),
100*(AB205-MINIFS(AB:AB,$E:$E,$E205))/(MAXIFS(AB:AB,$E:$E,$E205)-MINIFS(AB:AB,$E:$E,$E205))))</f>
        <v/>
      </c>
      <c r="CR205" s="223" t="str">
        <f t="array" ref="CR205">IF(AC205="","",
IF(INDEX(Settings!$H:$H,MATCH(CR$1,Settings!$G:$G,0))=TRUE,
100-100*(AC205-MINIFS(AC:AC,$E:$E,$E205))/(MAXIFS(AC:AC,$E:$E,$E205)-MINIFS(AC:AC,$E:$E,$E205)),
100*(AC205-MINIFS(AC:AC,$E:$E,$E205))/(MAXIFS(AC:AC,$E:$E,$E205)-MINIFS(AC:AC,$E:$E,$E205))))</f>
        <v/>
      </c>
      <c r="CS205" s="223" t="str">
        <f t="array" ref="CS205">IF(AD205="","",
IF(INDEX(Settings!$H:$H,MATCH(CS$1,Settings!$G:$G,0))=TRUE,
100-100*(AD205-MINIFS(AD:AD,$E:$E,$E205))/(MAXIFS(AD:AD,$E:$E,$E205)-MINIFS(AD:AD,$E:$E,$E205)),
100*(AD205-MINIFS(AD:AD,$E:$E,$E205))/(MAXIFS(AD:AD,$E:$E,$E205)-MINIFS(AD:AD,$E:$E,$E205))))</f>
        <v/>
      </c>
      <c r="CT205" s="223" t="str">
        <f t="array" ref="CT205">IF(AE205="","",
IF(INDEX(Settings!$H:$H,MATCH(CT$1,Settings!$G:$G,0))=TRUE,
100-100*(AE205-MINIFS(AE:AE,$E:$E,$E205))/(MAXIFS(AE:AE,$E:$E,$E205)-MINIFS(AE:AE,$E:$E,$E205)),
100*(AE205-MINIFS(AE:AE,$E:$E,$E205))/(MAXIFS(AE:AE,$E:$E,$E205)-MINIFS(AE:AE,$E:$E,$E205))))</f>
        <v/>
      </c>
      <c r="CU205" s="223" t="str">
        <f t="array" ref="CU205">IF(AF205="","",
IF(INDEX(Settings!$H:$H,MATCH(CU$1,Settings!$G:$G,0))=TRUE,
100-100*(AF205-MINIFS(AF:AF,$E:$E,$E205))/(MAXIFS(AF:AF,$E:$E,$E205)-MINIFS(AF:AF,$E:$E,$E205)),
100*(AF205-MINIFS(AF:AF,$E:$E,$E205))/(MAXIFS(AF:AF,$E:$E,$E205)-MINIFS(AF:AF,$E:$E,$E205))))</f>
        <v/>
      </c>
      <c r="CV205" s="223" t="str">
        <f t="array" ref="CV205">IF(AG205="","",
IF(INDEX(Settings!$H:$H,MATCH(CV$1,Settings!$G:$G,0))=TRUE,
100-100*(AG205-MINIFS(AG:AG,$E:$E,$E205))/(MAXIFS(AG:AG,$E:$E,$E205)-MINIFS(AG:AG,$E:$E,$E205)),
100*(AG205-MINIFS(AG:AG,$E:$E,$E205))/(MAXIFS(AG:AG,$E:$E,$E205)-MINIFS(AG:AG,$E:$E,$E205))))</f>
        <v/>
      </c>
      <c r="CW205" s="223" t="str">
        <f t="array" ref="CW205">IF(AH205="","",
IF(INDEX(Settings!$H:$H,MATCH(CW$1,Settings!$G:$G,0))=TRUE,
100-100*(AH205-MINIFS(AH:AH,$E:$E,$E205))/(MAXIFS(AH:AH,$E:$E,$E205)-MINIFS(AH:AH,$E:$E,$E205)),
100*(AH205-MINIFS(AH:AH,$E:$E,$E205))/(MAXIFS(AH:AH,$E:$E,$E205)-MINIFS(AH:AH,$E:$E,$E205))))</f>
        <v/>
      </c>
      <c r="CX205" s="223" t="str">
        <f t="array" ref="CX205">IF(AI205="","",
IF(INDEX(Settings!$H:$H,MATCH(CX$1,Settings!$G:$G,0))=TRUE,
100-100*(AI205-MINIFS(AI:AI,$E:$E,$E205))/(MAXIFS(AI:AI,$E:$E,$E205)-MINIFS(AI:AI,$E:$E,$E205)),
100*(AI205-MINIFS(AI:AI,$E:$E,$E205))/(MAXIFS(AI:AI,$E:$E,$E205)-MINIFS(AI:AI,$E:$E,$E205))))</f>
        <v/>
      </c>
      <c r="CY205" s="223" t="str">
        <f t="array" ref="CY205">IF(AJ205="","",
IF(INDEX(Settings!$H:$H,MATCH(CY$1,Settings!$G:$G,0))=TRUE,
100-100*(AJ205-MINIFS(AJ:AJ,$E:$E,$E205))/(MAXIFS(AJ:AJ,$E:$E,$E205)-MINIFS(AJ:AJ,$E:$E,$E205)),
100*(AJ205-MINIFS(AJ:AJ,$E:$E,$E205))/(MAXIFS(AJ:AJ,$E:$E,$E205)-MINIFS(AJ:AJ,$E:$E,$E205))))</f>
        <v/>
      </c>
      <c r="CZ205" s="223" t="str">
        <f t="array" ref="CZ205">IF(AK205="","",
IF(INDEX(Settings!$H:$H,MATCH(CZ$1,Settings!$G:$G,0))=TRUE,
100-100*(AK205-MINIFS(AK:AK,$E:$E,$E205))/(MAXIFS(AK:AK,$E:$E,$E205)-MINIFS(AK:AK,$E:$E,$E205)),
100*(AK205-MINIFS(AK:AK,$E:$E,$E205))/(MAXIFS(AK:AK,$E:$E,$E205)-MINIFS(AK:AK,$E:$E,$E205))))</f>
        <v/>
      </c>
      <c r="DA205" s="223" t="str">
        <f t="array" ref="DA205">IF(AL205="","",
IF(INDEX(Settings!$H:$H,MATCH(DA$1,Settings!$G:$G,0))=TRUE,
100-100*(AL205-MINIFS(AL:AL,$E:$E,$E205))/(MAXIFS(AL:AL,$E:$E,$E205)-MINIFS(AL:AL,$E:$E,$E205)),
100*(AL205-MINIFS(AL:AL,$E:$E,$E205))/(MAXIFS(AL:AL,$E:$E,$E205)-MINIFS(AL:AL,$E:$E,$E205))))</f>
        <v/>
      </c>
      <c r="DB205" s="223" t="str">
        <f t="array" ref="DB205">IF(AM205="","",
IF(INDEX(Settings!$H:$H,MATCH(DB$1,Settings!$G:$G,0))=TRUE,
100-100*(AM205-MINIFS(AM:AM,$E:$E,$E205))/(MAXIFS(AM:AM,$E:$E,$E205)-MINIFS(AM:AM,$E:$E,$E205)),
100*(AM205-MINIFS(AM:AM,$E:$E,$E205))/(MAXIFS(AM:AM,$E:$E,$E205)-MINIFS(AM:AM,$E:$E,$E205))))</f>
        <v/>
      </c>
      <c r="DC205" s="223" t="str">
        <f t="array" ref="DC205">IF(AN205="","",
IF(INDEX(Settings!$H:$H,MATCH(DC$1,Settings!$G:$G,0))=TRUE,
100-100*(AN205-MINIFS(AN:AN,$E:$E,$E205))/(MAXIFS(AN:AN,$E:$E,$E205)-MINIFS(AN:AN,$E:$E,$E205)),
100*(AN205-MINIFS(AN:AN,$E:$E,$E205))/(MAXIFS(AN:AN,$E:$E,$E205)-MINIFS(AN:AN,$E:$E,$E205))))</f>
        <v/>
      </c>
      <c r="DD205" s="223" t="str">
        <f t="array" ref="DD205">IF(AO205="","",
IF(INDEX(Settings!$H:$H,MATCH(DD$1,Settings!$G:$G,0))=TRUE,
100-100*(AO205-MINIFS(AO:AO,$E:$E,$E205))/(MAXIFS(AO:AO,$E:$E,$E205)-MINIFS(AO:AO,$E:$E,$E205)),
100*(AO205-MINIFS(AO:AO,$E:$E,$E205))/(MAXIFS(AO:AO,$E:$E,$E205)-MINIFS(AO:AO,$E:$E,$E205))))</f>
        <v/>
      </c>
      <c r="DE205" s="223" t="str">
        <f t="array" ref="DE205">IF(AP205="","",
IF(INDEX(Settings!$H:$H,MATCH(DE$1,Settings!$G:$G,0))=TRUE,
100-100*(AP205-MINIFS(AP:AP,$E:$E,$E205))/(MAXIFS(AP:AP,$E:$E,$E205)-MINIFS(AP:AP,$E:$E,$E205)),
100*(AP205-MINIFS(AP:AP,$E:$E,$E205))/(MAXIFS(AP:AP,$E:$E,$E205)-MINIFS(AP:AP,$E:$E,$E205))))</f>
        <v/>
      </c>
      <c r="DF205" s="223" t="str">
        <f t="array" ref="DF205">IF(AQ205="","",
IF(INDEX(Settings!$H:$H,MATCH(DF$1,Settings!$G:$G,0))=TRUE,
100-100*(AQ205-MINIFS(AQ:AQ,$E:$E,$E205))/(MAXIFS(AQ:AQ,$E:$E,$E205)-MINIFS(AQ:AQ,$E:$E,$E205)),
100*(AQ205-MINIFS(AQ:AQ,$E:$E,$E205))/(MAXIFS(AQ:AQ,$E:$E,$E205)-MINIFS(AQ:AQ,$E:$E,$E205))))</f>
        <v/>
      </c>
      <c r="DG205" s="223" t="str">
        <f t="array" ref="DG205">IF(AR205="","",
IF(INDEX(Settings!$H:$H,MATCH(DG$1,Settings!$G:$G,0))=TRUE,
100-100*(AR205-MINIFS(AR:AR,$E:$E,$E205))/(MAXIFS(AR:AR,$E:$E,$E205)-MINIFS(AR:AR,$E:$E,$E205)),
100*(AR205-MINIFS(AR:AR,$E:$E,$E205))/(MAXIFS(AR:AR,$E:$E,$E205)-MINIFS(AR:AR,$E:$E,$E205))))</f>
        <v/>
      </c>
      <c r="DH205" s="223" t="str">
        <f t="array" ref="DH205">IF(AS205="","",
IF(INDEX(Settings!$H:$H,MATCH(DH$1,Settings!$G:$G,0))=TRUE,
100-100*(AS205-MINIFS(AS:AS,$E:$E,$E205))/(MAXIFS(AS:AS,$E:$E,$E205)-MINIFS(AS:AS,$E:$E,$E205)),
100*(AS205-MINIFS(AS:AS,$E:$E,$E205))/(MAXIFS(AS:AS,$E:$E,$E205)-MINIFS(AS:AS,$E:$E,$E205))))</f>
        <v/>
      </c>
      <c r="DI205" s="223" t="str">
        <f t="array" ref="DI205">IF(AT205="","",
IF(INDEX(Settings!$H:$H,MATCH(DI$1,Settings!$G:$G,0))=TRUE,
100-100*(AT205-MINIFS(AT:AT,$E:$E,$E205))/(MAXIFS(AT:AT,$E:$E,$E205)-MINIFS(AT:AT,$E:$E,$E205)),
100*(AT205-MINIFS(AT:AT,$E:$E,$E205))/(MAXIFS(AT:AT,$E:$E,$E205)-MINIFS(AT:AT,$E:$E,$E205))))</f>
        <v/>
      </c>
      <c r="DJ205" s="223" t="str">
        <f t="array" ref="DJ205">IF(AU205="","",
IF(INDEX(Settings!$H:$H,MATCH(DJ$1,Settings!$G:$G,0))=TRUE,
100-100*(AU205-MINIFS(AU:AU,$E:$E,$E205))/(MAXIFS(AU:AU,$E:$E,$E205)-MINIFS(AU:AU,$E:$E,$E205)),
100*(AU205-MINIFS(AU:AU,$E:$E,$E205))/(MAXIFS(AU:AU,$E:$E,$E205)-MINIFS(AU:AU,$E:$E,$E205))))</f>
        <v/>
      </c>
      <c r="DK205" s="223" t="str">
        <f t="array" ref="DK205">IF(AV205="","",
IF(INDEX(Settings!$H:$H,MATCH(DK$1,Settings!$G:$G,0))=TRUE,
100-100*(AV205-MINIFS(AV:AV,$E:$E,$E205))/(MAXIFS(AV:AV,$E:$E,$E205)-MINIFS(AV:AV,$E:$E,$E205)),
100*(AV205-MINIFS(AV:AV,$E:$E,$E205))/(MAXIFS(AV:AV,$E:$E,$E205)-MINIFS(AV:AV,$E:$E,$E205))))</f>
        <v/>
      </c>
      <c r="DL205" s="223" t="str">
        <f t="array" ref="DL205">IF(AW205="","",
IF(INDEX(Settings!$H:$H,MATCH(DL$1,Settings!$G:$G,0))=TRUE,
100-100*(AW205-MINIFS(AW:AW,$E:$E,$E205))/(MAXIFS(AW:AW,$E:$E,$E205)-MINIFS(AW:AW,$E:$E,$E205)),
100*(AW205-MINIFS(AW:AW,$E:$E,$E205))/(MAXIFS(AW:AW,$E:$E,$E205)-MINIFS(AW:AW,$E:$E,$E205))))</f>
        <v/>
      </c>
      <c r="DM205" s="223" t="str">
        <f t="array" ref="DM205">IF(AX205="","",
IF(INDEX(Settings!$H:$H,MATCH(DM$1,Settings!$G:$G,0))=TRUE,
100-100*(AX205-MINIFS(AX:AX,$E:$E,$E205))/(MAXIFS(AX:AX,$E:$E,$E205)-MINIFS(AX:AX,$E:$E,$E205)),
100*(AX205-MINIFS(AX:AX,$E:$E,$E205))/(MAXIFS(AX:AX,$E:$E,$E205)-MINIFS(AX:AX,$E:$E,$E205))))</f>
        <v/>
      </c>
      <c r="DN205" s="223" t="str">
        <f t="array" ref="DN205">IF(AY205="","",
IF(INDEX(Settings!$H:$H,MATCH(DN$1,Settings!$G:$G,0))=TRUE,
100-100*(AY205-MINIFS(AY:AY,$E:$E,$E205))/(MAXIFS(AY:AY,$E:$E,$E205)-MINIFS(AY:AY,$E:$E,$E205)),
100*(AY205-MINIFS(AY:AY,$E:$E,$E205))/(MAXIFS(AY:AY,$E:$E,$E205)-MINIFS(AY:AY,$E:$E,$E205))))</f>
        <v/>
      </c>
      <c r="DO205" s="223" t="str">
        <f t="array" ref="DO205">IF(AZ205="","",
IF(INDEX(Settings!$H:$H,MATCH(DO$1,Settings!$G:$G,0))=TRUE,
100-100*(AZ205-MINIFS(AZ:AZ,$E:$E,$E205))/(MAXIFS(AZ:AZ,$E:$E,$E205)-MINIFS(AZ:AZ,$E:$E,$E205)),
100*(AZ205-MINIFS(AZ:AZ,$E:$E,$E205))/(MAXIFS(AZ:AZ,$E:$E,$E205)-MINIFS(AZ:AZ,$E:$E,$E205))))</f>
        <v/>
      </c>
      <c r="DP205" s="223" t="str">
        <f t="array" ref="DP205">IF(BA205="","",
IF(INDEX(Settings!$H:$H,MATCH(DP$1,Settings!$G:$G,0))=TRUE,
100-100*(BA205-MINIFS(BA:BA,$E:$E,$E205))/(MAXIFS(BA:BA,$E:$E,$E205)-MINIFS(BA:BA,$E:$E,$E205)),
100*(BA205-MINIFS(BA:BA,$E:$E,$E205))/(MAXIFS(BA:BA,$E:$E,$E205)-MINIFS(BA:BA,$E:$E,$E205))))</f>
        <v/>
      </c>
      <c r="DQ205" s="223" t="str">
        <f t="array" ref="DQ205">IF(BB205="","",
IF(INDEX(Settings!$H:$H,MATCH(DQ$1,Settings!$G:$G,0))=TRUE,
100-100*(BB205-MINIFS(BB:BB,$E:$E,$E205))/(MAXIFS(BB:BB,$E:$E,$E205)-MINIFS(BB:BB,$E:$E,$E205)),
100*(BB205-MINIFS(BB:BB,$E:$E,$E205))/(MAXIFS(BB:BB,$E:$E,$E205)-MINIFS(BB:BB,$E:$E,$E205))))</f>
        <v/>
      </c>
      <c r="DR205" s="223" t="str">
        <f t="array" ref="DR205">IF(BC205="","",
IF(INDEX(Settings!$H:$H,MATCH(DR$1,Settings!$G:$G,0))=TRUE,
100-100*(BC205-MINIFS(BC:BC,$E:$E,$E205))/(MAXIFS(BC:BC,$E:$E,$E205)-MINIFS(BC:BC,$E:$E,$E205)),
100*(BC205-MINIFS(BC:BC,$E:$E,$E205))/(MAXIFS(BC:BC,$E:$E,$E205)-MINIFS(BC:BC,$E:$E,$E205))))</f>
        <v/>
      </c>
      <c r="DS205" s="223" t="str">
        <f t="array" ref="DS205">IF(BD205="","",
IF(INDEX(Settings!$H:$H,MATCH(DS$1,Settings!$G:$G,0))=TRUE,
100-100*(BD205-MINIFS(BD:BD,$E:$E,$E205))/(MAXIFS(BD:BD,$E:$E,$E205)-MINIFS(BD:BD,$E:$E,$E205)),
100*(BD205-MINIFS(BD:BD,$E:$E,$E205))/(MAXIFS(BD:BD,$E:$E,$E205)-MINIFS(BD:BD,$E:$E,$E205))))</f>
        <v/>
      </c>
      <c r="DT205" s="223" t="str">
        <f t="array" ref="DT205">IF(BE205="","",
IF(INDEX(Settings!$H:$H,MATCH(DT$1,Settings!$G:$G,0))=TRUE,
100-100*(BE205-MINIFS(BE:BE,$E:$E,$E205))/(MAXIFS(BE:BE,$E:$E,$E205)-MINIFS(BE:BE,$E:$E,$E205)),
100*(BE205-MINIFS(BE:BE,$E:$E,$E205))/(MAXIFS(BE:BE,$E:$E,$E205)-MINIFS(BE:BE,$E:$E,$E205))))</f>
        <v/>
      </c>
      <c r="DU205" s="223" t="str">
        <f t="array" ref="DU205">IF(BF205="","",
IF(INDEX(Settings!$H:$H,MATCH(DU$1,Settings!$G:$G,0))=TRUE,
100-100*(BF205-MINIFS(BF:BF,$E:$E,$E205))/(MAXIFS(BF:BF,$E:$E,$E205)-MINIFS(BF:BF,$E:$E,$E205)),
100*(BF205-MINIFS(BF:BF,$E:$E,$E205))/(MAXIFS(BF:BF,$E:$E,$E205)-MINIFS(BF:BF,$E:$E,$E205))))</f>
        <v/>
      </c>
      <c r="DV205" s="223" t="str">
        <f t="array" ref="DV205">IF(BG205="","",
IF(INDEX(Settings!$H:$H,MATCH(DV$1,Settings!$G:$G,0))=TRUE,
100-100*(BG205-MINIFS(BG:BG,$E:$E,$E205))/(MAXIFS(BG:BG,$E:$E,$E205)-MINIFS(BG:BG,$E:$E,$E205)),
100*(BG205-MINIFS(BG:BG,$E:$E,$E205))/(MAXIFS(BG:BG,$E:$E,$E205)-MINIFS(BG:BG,$E:$E,$E205))))</f>
        <v/>
      </c>
      <c r="DW205" s="223" t="str">
        <f t="array" ref="DW205">IF(BH205="","",
IF(INDEX(Settings!$H:$H,MATCH(DW$1,Settings!$G:$G,0))=TRUE,
100-100*(BH205-MINIFS(BH:BH,$E:$E,$E205))/(MAXIFS(BH:BH,$E:$E,$E205)-MINIFS(BH:BH,$E:$E,$E205)),
100*(BH205-MINIFS(BH:BH,$E:$E,$E205))/(MAXIFS(BH:BH,$E:$E,$E205)-MINIFS(BH:BH,$E:$E,$E205))))</f>
        <v/>
      </c>
      <c r="DX205" s="223" t="str">
        <f t="array" ref="DX205">IF(BI205="","",
IF(INDEX(Settings!$H:$H,MATCH(DX$1,Settings!$G:$G,0))=TRUE,
100-100*(BI205-MINIFS(BI:BI,$E:$E,$E205))/(MAXIFS(BI:BI,$E:$E,$E205)-MINIFS(BI:BI,$E:$E,$E205)),
100*(BI205-MINIFS(BI:BI,$E:$E,$E205))/(MAXIFS(BI:BI,$E:$E,$E205)-MINIFS(BI:BI,$E:$E,$E205))))</f>
        <v/>
      </c>
      <c r="DY205" s="223" t="str">
        <f t="array" ref="DY205">IF(BJ205="","",
IF(INDEX(Settings!$H:$H,MATCH(DY$1,Settings!$G:$G,0))=TRUE,
100-100*(BJ205-MINIFS(BJ:BJ,$E:$E,$E205))/(MAXIFS(BJ:BJ,$E:$E,$E205)-MINIFS(BJ:BJ,$E:$E,$E205)),
100*(BJ205-MINIFS(BJ:BJ,$E:$E,$E205))/(MAXIFS(BJ:BJ,$E:$E,$E205)-MINIFS(BJ:BJ,$E:$E,$E205))))</f>
        <v/>
      </c>
      <c r="DZ205" s="225"/>
      <c r="EA205" s="225"/>
      <c r="EB205" s="225" t="str">
        <f t="shared" si="8"/>
        <v/>
      </c>
      <c r="EC205" s="225" t="str">
        <f t="shared" si="9"/>
        <v/>
      </c>
      <c r="ED205" s="225" t="str">
        <f t="shared" si="10"/>
        <v/>
      </c>
      <c r="EE205" s="225" t="str">
        <f t="shared" si="11"/>
        <v/>
      </c>
      <c r="EF205" s="225" t="str">
        <f t="shared" si="12"/>
        <v/>
      </c>
      <c r="EG205" s="225" t="str">
        <f t="shared" si="13"/>
        <v/>
      </c>
      <c r="EH205" s="225"/>
      <c r="EI205" s="225"/>
      <c r="EJ205" s="225"/>
      <c r="EK205" s="225"/>
      <c r="EL205" s="225"/>
      <c r="EM205" s="225"/>
    </row>
    <row r="206">
      <c r="A206" s="231"/>
      <c r="B206" s="231"/>
      <c r="C206" s="231"/>
      <c r="D206" s="231" t="str">
        <f t="array" ref="D206">IFERROR(INDEX(Profiles!$B:$B,MATCH($A206,Profiles!$A:$A,0)),"")</f>
        <v/>
      </c>
      <c r="E206" s="231"/>
      <c r="F206" s="231"/>
      <c r="G206" s="231"/>
      <c r="H206" s="231"/>
      <c r="I206" s="231" t="str">
        <f>IF(A206="","",IF(Settings!$N$3="DATE",F206&amp;": "&amp;TEXT(B206,"M/DD/YY"),F206&amp;": "&amp;H206))</f>
        <v/>
      </c>
      <c r="J206" s="231"/>
      <c r="K206" s="231"/>
      <c r="L206" s="231"/>
      <c r="M206" s="232" t="str">
        <f t="shared" si="14"/>
        <v/>
      </c>
      <c r="N206" s="231"/>
      <c r="O206" s="231"/>
      <c r="P206" s="231"/>
      <c r="Q206" s="231"/>
      <c r="R206" s="231"/>
      <c r="S206" s="230" t="str">
        <f>IFERROR(VLOOKUP(AF206, 'YOYO IR Scores'!A:C, 3, FALSE), "")
</f>
        <v/>
      </c>
      <c r="T206" s="231"/>
      <c r="U206" s="231"/>
      <c r="V206" s="231"/>
      <c r="W206" s="231"/>
      <c r="X206" s="233" t="str">
        <f t="shared" si="4"/>
        <v/>
      </c>
      <c r="Y206" s="234" t="str">
        <f t="shared" si="5"/>
        <v/>
      </c>
      <c r="Z206" s="234" t="str">
        <f t="shared" si="6"/>
        <v/>
      </c>
      <c r="AA206" s="233" t="str">
        <f t="shared" si="7"/>
        <v/>
      </c>
      <c r="AB206" s="232"/>
      <c r="AC206" s="232"/>
      <c r="AD206" s="232"/>
      <c r="AE206" s="232" t="str">
        <f>IFERROR(VLOOKUP(AF206, 'YOYO IR Scores'!A:C, 2, FALSE), "")</f>
        <v/>
      </c>
      <c r="AF206" s="232"/>
      <c r="AG206" s="232"/>
      <c r="AH206" s="232"/>
      <c r="AI206" s="232"/>
      <c r="AJ206" s="232"/>
      <c r="AK206" s="232"/>
      <c r="AL206" s="232"/>
      <c r="AM206" s="232"/>
      <c r="AN206" s="232"/>
      <c r="AO206" s="232"/>
      <c r="AP206" s="232"/>
      <c r="AQ206" s="232"/>
      <c r="AR206" s="232"/>
      <c r="AS206" s="232"/>
      <c r="AT206" s="232"/>
      <c r="AU206" s="232"/>
      <c r="AV206" s="232"/>
      <c r="AW206" s="232"/>
      <c r="AX206" s="232"/>
      <c r="AY206" s="232"/>
      <c r="AZ206" s="232"/>
      <c r="BA206" s="232"/>
      <c r="BB206" s="232"/>
      <c r="BC206" s="232"/>
      <c r="BD206" s="232"/>
      <c r="BE206" s="232"/>
      <c r="BF206" s="232"/>
      <c r="BG206" s="232"/>
      <c r="BH206" s="232"/>
      <c r="BI206" s="232"/>
      <c r="BJ206" s="232"/>
      <c r="BK206" s="232" t="str">
        <f t="array" ref="BK206">IF(J206="","",
IF(INDEX(Settings!$H:$H,MATCH(BY$1,Settings!$G:$G,0))=TRUE,
100-100*(J206-MIN(J:J))/(MAX(J:J)-MIN(J:J)),
100*(J206-MIN(J:J))/(MAX(J:J)-MIN(J:J))))</f>
        <v/>
      </c>
      <c r="BL206" s="232" t="str">
        <f t="array" ref="BL206">IF(J206="","",
IF(INDEX(Settings!$H:$H,MATCH(BY$1,Settings!$G:$G,0))=TRUE,
100-100*(J206-MINIFS(J:J,$E:$E,$E206))/(MAXIFS(J:J,$E:$E,$E206)-MINIFS(J:J,$E:$E,$E206)),
100*(J206-MINIFS(J:J,$E:$E,$E206))/(MAXIFS(J:J,$E:$E,$E206)-MINIFS(J:J,$E:$E,$E206))))</f>
        <v/>
      </c>
      <c r="BM206" s="232" t="str">
        <f t="array" ref="BM206">IF(J206="","",
IF(INDEX(Settings!$H:$H,MATCH(BY$1,Settings!$G:$G,0))=TRUE,
100-100*(J206-MINIFS(J:J,$E:$E,$E206,$I:$I,$I206))/(MAXIFS(J:J,$E:$E,$E206,$I:$I,$I206)-MINIFS(J:J,$E:$E,$E206,$I:$I,$I206)),
100*(J206-MINIFS(J:J,$E:$E,$E206,$I:$I,$I206))/(MAXIFS(J:J,$E:$E,$E206,$I:$I,$I206)-MINIFS(J:J,$E:$E,$E206,$I:$I,$I206))))</f>
        <v/>
      </c>
      <c r="BN206" s="231" t="str">
        <f t="array" ref="BN206">IF(J206="","",
IF(INDEX(Settings!$H:$H,MATCH(BY$1,Settings!$G:$G,0))=TRUE,
100-100*PERCENTRANK(J:J,J206),
100*PERCENTRANK(J:J,J206)))</f>
        <v/>
      </c>
      <c r="BO206" s="231" t="str">
        <f>IFERROR(__xludf.DUMMYFUNCTION("IF(J206="""","""",
IF(INDEX(Settings!$H:$H,MATCH(BY$1,Settings!$G:$G,0))=TRUE,
100-100*PERCENTRANK(FILTER(J:J,$E:$E=$E206),J206),
100*PERCENTRANK(FILTER(J:J,$E:$E=$E206),J206)))"),"")</f>
        <v/>
      </c>
      <c r="BP206" s="231" t="str">
        <f>IFERROR(__xludf.DUMMYFUNCTION("IF(J206="""","""",
IF(INDEX(Settings!$H:$H,MATCH(BY$1,Settings!$G:$G,0))=TRUE,
100-100*PERCENTRANK(FILTER(J:J,$E:$E=$E206,$I:$I=$I206),J206),
100*PERCENTRANK(FILTER(J:J,$E:$E=$E206,$I:$I=$I206),J206)))"),"")</f>
        <v/>
      </c>
      <c r="BQ206" s="233" t="str">
        <f t="array" ref="BQ206">IF(J206="","",
IF(INDEX(Settings!$H:$H,MATCH(BY$1,Settings!$G:$G,0))=TRUE,
-1*(J206-AVERAGE(J:J))/STDEV(J:J),
(J206-AVERAGE(J:J))/STDEV(J:J)))</f>
        <v/>
      </c>
      <c r="BR206" s="233" t="str">
        <f>IFERROR(__xludf.DUMMYFUNCTION("IF(J206="""","""",
IF(INDEX(Settings!$H:$H,MATCH(BY$1,Settings!$G:$G,0))=TRUE,
-1*(J206-AVERAGEIFS(J:J,$E:$E,$E206))/STDEV(FILTER(J:J,$E:$E=$E206)),
(J206-AVERAGEIFS(J:J,$E:$E,$E206))/STDEV(FILTER(J:J,$E:$E=$E206))))"),"")</f>
        <v/>
      </c>
      <c r="BS206" s="233"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1"/>
      <c r="BX206" s="231"/>
      <c r="BY206" s="232" t="str">
        <f t="array" ref="BY206">IF(J206="","",
IF(INDEX(Settings!$H:$H,MATCH(BY$1,Settings!$G:$G,0))=TRUE,
100-100*(J206-MINIFS(J:J,$E:$E,$E206))/(MAXIFS(J:J,$E:$E,$E206)-MINIFS(J:J,$E:$E,$E206)),
100*(J206-MINIFS(J:J,$E:$E,$E206))/(MAXIFS(J:J,$E:$E,$E206)-MINIFS(J:J,$E:$E,$E206))))</f>
        <v/>
      </c>
      <c r="BZ206" s="232" t="str">
        <f t="array" ref="BZ206">IF(K206="","",
IF(INDEX(Settings!$H:$H,MATCH(BZ$1,Settings!$G:$G,0))=TRUE,
100-100*(K206-MINIFS(K:K,$E:$E,$E206))/(MAXIFS(K:K,$E:$E,$E206)-MINIFS(K:K,$E:$E,$E206)),
100*(K206-MINIFS(K:K,$E:$E,$E206))/(MAXIFS(K:K,$E:$E,$E206)-MINIFS(K:K,$E:$E,$E206))))</f>
        <v/>
      </c>
      <c r="CA206" s="232" t="str">
        <f t="array" ref="CA206">IF(L206="","",
IF(INDEX(Settings!$H:$H,MATCH(CA$1,Settings!$G:$G,0))=TRUE,
100-100*(L206-MINIFS(L:L,$E:$E,$E206))/(MAXIFS(L:L,$E:$E,$E206)-MINIFS(L:L,$E:$E,$E206)),
100*(L206-MINIFS(L:L,$E:$E,$E206))/(MAXIFS(L:L,$E:$E,$E206)-MINIFS(L:L,$E:$E,$E206))))</f>
        <v/>
      </c>
      <c r="CB206" s="232" t="str">
        <f t="array" ref="CB206">IF(M206="","",
IF(INDEX(Settings!$H:$H,MATCH(CB$1,Settings!$G:$G,0))=TRUE,
100-100*(M206-MINIFS(M:M,$E:$E,$E206))/(MAXIFS(M:M,$E:$E,$E206)-MINIFS(M:M,$E:$E,$E206)),
100*(M206-MINIFS(M:M,$E:$E,$E206))/(MAXIFS(M:M,$E:$E,$E206)-MINIFS(M:M,$E:$E,$E206))))</f>
        <v/>
      </c>
      <c r="CC206" s="232" t="str">
        <f t="array" ref="CC206">IF(N206="","",
IF(INDEX(Settings!$H:$H,MATCH(CC$1,Settings!$G:$G,0))=TRUE,
100-100*(N206-MINIFS(N:N,$E:$E,$E206))/(MAXIFS(N:N,$E:$E,$E206)-MINIFS(N:N,$E:$E,$E206)),
100*(N206-MINIFS(N:N,$E:$E,$E206))/(MAXIFS(N:N,$E:$E,$E206)-MINIFS(N:N,$E:$E,$E206))))</f>
        <v/>
      </c>
      <c r="CD206" s="232" t="str">
        <f t="array" ref="CD206">IF(O206="","",
IF(INDEX(Settings!$H:$H,MATCH(CD$1,Settings!$G:$G,0))=TRUE,
100-100*(O206-MINIFS(O:O,$E:$E,$E206))/(MAXIFS(O:O,$E:$E,$E206)-MINIFS(O:O,$E:$E,$E206)),
100*(O206-MINIFS(O:O,$E:$E,$E206))/(MAXIFS(O:O,$E:$E,$E206)-MINIFS(O:O,$E:$E,$E206))))</f>
        <v/>
      </c>
      <c r="CE206" s="232" t="str">
        <f t="array" ref="CE206">IF(P206="","",
IF(INDEX(Settings!$H:$H,MATCH(CE$1,Settings!$G:$G,0))=TRUE,
100-100*(P206-MINIFS(P:P,$E:$E,$E206))/(MAXIFS(P:P,$E:$E,$E206)-MINIFS(P:P,$E:$E,$E206)),
100*(P206-MINIFS(P:P,$E:$E,$E206))/(MAXIFS(P:P,$E:$E,$E206)-MINIFS(P:P,$E:$E,$E206))))</f>
        <v/>
      </c>
      <c r="CF206" s="232" t="str">
        <f t="array" ref="CF206">IF(Q206="","",
IF(INDEX(Settings!$H:$H,MATCH(CF$1,Settings!$G:$G,0))=TRUE,
100-100*(Q206-MINIFS(Q:Q,$E:$E,$E206))/(MAXIFS(Q:Q,$E:$E,$E206)-MINIFS(Q:Q,$E:$E,$E206)),
100*(Q206-MINIFS(Q:Q,$E:$E,$E206))/(MAXIFS(Q:Q,$E:$E,$E206)-MINIFS(Q:Q,$E:$E,$E206))))</f>
        <v/>
      </c>
      <c r="CG206" s="232" t="str">
        <f t="array" ref="CG206">IF(R206="","",
IF(INDEX(Settings!$H:$H,MATCH(CG$1,Settings!$G:$G,0))=TRUE,
100-100*(R206-MINIFS(R:R,$E:$E,$E206))/(MAXIFS(R:R,$E:$E,$E206)-MINIFS(R:R,$E:$E,$E206)),
100*(R206-MINIFS(R:R,$E:$E,$E206))/(MAXIFS(R:R,$E:$E,$E206)-MINIFS(R:R,$E:$E,$E206))))</f>
        <v/>
      </c>
      <c r="CH206" s="232" t="str">
        <f t="array" ref="CH206">IF(S206="","",
IF(INDEX(Settings!$H:$H,MATCH(CH$1,Settings!$G:$G,0))=TRUE,
100-100*(S206-MINIFS(S:S,$E:$E,$E206))/(MAXIFS(S:S,$E:$E,$E206)-MINIFS(S:S,$E:$E,$E206)),
100*(S206-MINIFS(S:S,$E:$E,$E206))/(MAXIFS(S:S,$E:$E,$E206)-MINIFS(S:S,$E:$E,$E206))))</f>
        <v/>
      </c>
      <c r="CI206" s="232" t="str">
        <f t="array" ref="CI206">IF(T206="","",
IF(INDEX(Settings!$H:$H,MATCH(CI$1,Settings!$G:$G,0))=TRUE,
100-100*(T206-MINIFS(T:T,$E:$E,$E206))/(MAXIFS(T:T,$E:$E,$E206)-MINIFS(T:T,$E:$E,$E206)),
100*(T206-MINIFS(T:T,$E:$E,$E206))/(MAXIFS(T:T,$E:$E,$E206)-MINIFS(T:T,$E:$E,$E206))))</f>
        <v/>
      </c>
      <c r="CJ206" s="232" t="str">
        <f t="array" ref="CJ206">IF(U206="","",
IF(INDEX(Settings!$H:$H,MATCH(CJ$1,Settings!$G:$G,0))=TRUE,
100-100*(U206-MINIFS(U:U,$E:$E,$E206))/(MAXIFS(U:U,$E:$E,$E206)-MINIFS(U:U,$E:$E,$E206)),
100*(U206-MINIFS(U:U,$E:$E,$E206))/(MAXIFS(U:U,$E:$E,$E206)-MINIFS(U:U,$E:$E,$E206))))</f>
        <v/>
      </c>
      <c r="CK206" s="232" t="str">
        <f t="array" ref="CK206">IF(V206="","",
IF(INDEX(Settings!$H:$H,MATCH(CK$1,Settings!$G:$G,0))=TRUE,
100-100*(V206-MINIFS(V:V,$E:$E,$E206))/(MAXIFS(V:V,$E:$E,$E206)-MINIFS(V:V,$E:$E,$E206)),
100*(V206-MINIFS(V:V,$E:$E,$E206))/(MAXIFS(V:V,$E:$E,$E206)-MINIFS(V:V,$E:$E,$E206))))</f>
        <v/>
      </c>
      <c r="CL206" s="232" t="str">
        <f t="array" ref="CL206">IF(W206="","",
IF(INDEX(Settings!$H:$H,MATCH(CL$1,Settings!$G:$G,0))=TRUE,
100-100*(W206-MINIFS(W:W,$E:$E,$E206))/(MAXIFS(W:W,$E:$E,$E206)-MINIFS(W:W,$E:$E,$E206)),
100*(W206-MINIFS(W:W,$E:$E,$E206))/(MAXIFS(W:W,$E:$E,$E206)-MINIFS(W:W,$E:$E,$E206))))</f>
        <v/>
      </c>
      <c r="CM206" s="232" t="str">
        <f t="array" ref="CM206">IF(X206="","",
IF(INDEX(Settings!$H:$H,MATCH(CM$1,Settings!$G:$G,0))=TRUE,
100-100*(X206-MINIFS(X:X,$E:$E,$E206))/(MAXIFS(X:X,$E:$E,$E206)-MINIFS(X:X,$E:$E,$E206)),
100*(X206-MINIFS(X:X,$E:$E,$E206))/(MAXIFS(X:X,$E:$E,$E206)-MINIFS(X:X,$E:$E,$E206))))</f>
        <v/>
      </c>
      <c r="CN206" s="232" t="str">
        <f t="array" ref="CN206">IF(Y206="","",
IF(INDEX(Settings!$H:$H,MATCH(CN$1,Settings!$G:$G,0))=TRUE,
100-100*(Y206-MINIFS(Y:Y,$E:$E,$E206))/(MAXIFS(Y:Y,$E:$E,$E206)-MINIFS(Y:Y,$E:$E,$E206)),
100*(Y206-MINIFS(Y:Y,$E:$E,$E206))/(MAXIFS(Y:Y,$E:$E,$E206)-MINIFS(Y:Y,$E:$E,$E206))))</f>
        <v/>
      </c>
      <c r="CO206" s="232" t="str">
        <f t="array" ref="CO206">IF(Z206="","",
IF(INDEX(Settings!$H:$H,MATCH(CO$1,Settings!$G:$G,0))=TRUE,
100-100*(Z206-MINIFS(Z:Z,$E:$E,$E206))/(MAXIFS(Z:Z,$E:$E,$E206)-MINIFS(Z:Z,$E:$E,$E206)),
100*(Z206-MINIFS(Z:Z,$E:$E,$E206))/(MAXIFS(Z:Z,$E:$E,$E206)-MINIFS(Z:Z,$E:$E,$E206))))</f>
        <v/>
      </c>
      <c r="CP206" s="232" t="str">
        <f t="array" ref="CP206">IF(AA206="","",
IF(INDEX(Settings!$H:$H,MATCH(CP$1,Settings!$G:$G,0))=TRUE,
100-100*(AA206-MINIFS(AA:AA,$E:$E,$E206))/(MAXIFS(AA:AA,$E:$E,$E206)-MINIFS(AA:AA,$E:$E,$E206)),
100*(AA206-MINIFS(AA:AA,$E:$E,$E206))/(MAXIFS(AA:AA,$E:$E,$E206)-MINIFS(AA:AA,$E:$E,$E206))))</f>
        <v/>
      </c>
      <c r="CQ206" s="232" t="str">
        <f t="array" ref="CQ206">IF(AB206="","",
IF(INDEX(Settings!$H:$H,MATCH(CQ$1,Settings!$G:$G,0))=TRUE,
100-100*(AB206-MINIFS(AB:AB,$E:$E,$E206))/(MAXIFS(AB:AB,$E:$E,$E206)-MINIFS(AB:AB,$E:$E,$E206)),
100*(AB206-MINIFS(AB:AB,$E:$E,$E206))/(MAXIFS(AB:AB,$E:$E,$E206)-MINIFS(AB:AB,$E:$E,$E206))))</f>
        <v/>
      </c>
      <c r="CR206" s="232" t="str">
        <f t="array" ref="CR206">IF(AC206="","",
IF(INDEX(Settings!$H:$H,MATCH(CR$1,Settings!$G:$G,0))=TRUE,
100-100*(AC206-MINIFS(AC:AC,$E:$E,$E206))/(MAXIFS(AC:AC,$E:$E,$E206)-MINIFS(AC:AC,$E:$E,$E206)),
100*(AC206-MINIFS(AC:AC,$E:$E,$E206))/(MAXIFS(AC:AC,$E:$E,$E206)-MINIFS(AC:AC,$E:$E,$E206))))</f>
        <v/>
      </c>
      <c r="CS206" s="232" t="str">
        <f t="array" ref="CS206">IF(AD206="","",
IF(INDEX(Settings!$H:$H,MATCH(CS$1,Settings!$G:$G,0))=TRUE,
100-100*(AD206-MINIFS(AD:AD,$E:$E,$E206))/(MAXIFS(AD:AD,$E:$E,$E206)-MINIFS(AD:AD,$E:$E,$E206)),
100*(AD206-MINIFS(AD:AD,$E:$E,$E206))/(MAXIFS(AD:AD,$E:$E,$E206)-MINIFS(AD:AD,$E:$E,$E206))))</f>
        <v/>
      </c>
      <c r="CT206" s="232" t="str">
        <f t="array" ref="CT206">IF(AE206="","",
IF(INDEX(Settings!$H:$H,MATCH(CT$1,Settings!$G:$G,0))=TRUE,
100-100*(AE206-MINIFS(AE:AE,$E:$E,$E206))/(MAXIFS(AE:AE,$E:$E,$E206)-MINIFS(AE:AE,$E:$E,$E206)),
100*(AE206-MINIFS(AE:AE,$E:$E,$E206))/(MAXIFS(AE:AE,$E:$E,$E206)-MINIFS(AE:AE,$E:$E,$E206))))</f>
        <v/>
      </c>
      <c r="CU206" s="232" t="str">
        <f t="array" ref="CU206">IF(AF206="","",
IF(INDEX(Settings!$H:$H,MATCH(CU$1,Settings!$G:$G,0))=TRUE,
100-100*(AF206-MINIFS(AF:AF,$E:$E,$E206))/(MAXIFS(AF:AF,$E:$E,$E206)-MINIFS(AF:AF,$E:$E,$E206)),
100*(AF206-MINIFS(AF:AF,$E:$E,$E206))/(MAXIFS(AF:AF,$E:$E,$E206)-MINIFS(AF:AF,$E:$E,$E206))))</f>
        <v/>
      </c>
      <c r="CV206" s="232" t="str">
        <f t="array" ref="CV206">IF(AG206="","",
IF(INDEX(Settings!$H:$H,MATCH(CV$1,Settings!$G:$G,0))=TRUE,
100-100*(AG206-MINIFS(AG:AG,$E:$E,$E206))/(MAXIFS(AG:AG,$E:$E,$E206)-MINIFS(AG:AG,$E:$E,$E206)),
100*(AG206-MINIFS(AG:AG,$E:$E,$E206))/(MAXIFS(AG:AG,$E:$E,$E206)-MINIFS(AG:AG,$E:$E,$E206))))</f>
        <v/>
      </c>
      <c r="CW206" s="232" t="str">
        <f t="array" ref="CW206">IF(AH206="","",
IF(INDEX(Settings!$H:$H,MATCH(CW$1,Settings!$G:$G,0))=TRUE,
100-100*(AH206-MINIFS(AH:AH,$E:$E,$E206))/(MAXIFS(AH:AH,$E:$E,$E206)-MINIFS(AH:AH,$E:$E,$E206)),
100*(AH206-MINIFS(AH:AH,$E:$E,$E206))/(MAXIFS(AH:AH,$E:$E,$E206)-MINIFS(AH:AH,$E:$E,$E206))))</f>
        <v/>
      </c>
      <c r="CX206" s="232" t="str">
        <f t="array" ref="CX206">IF(AI206="","",
IF(INDEX(Settings!$H:$H,MATCH(CX$1,Settings!$G:$G,0))=TRUE,
100-100*(AI206-MINIFS(AI:AI,$E:$E,$E206))/(MAXIFS(AI:AI,$E:$E,$E206)-MINIFS(AI:AI,$E:$E,$E206)),
100*(AI206-MINIFS(AI:AI,$E:$E,$E206))/(MAXIFS(AI:AI,$E:$E,$E206)-MINIFS(AI:AI,$E:$E,$E206))))</f>
        <v/>
      </c>
      <c r="CY206" s="232" t="str">
        <f t="array" ref="CY206">IF(AJ206="","",
IF(INDEX(Settings!$H:$H,MATCH(CY$1,Settings!$G:$G,0))=TRUE,
100-100*(AJ206-MINIFS(AJ:AJ,$E:$E,$E206))/(MAXIFS(AJ:AJ,$E:$E,$E206)-MINIFS(AJ:AJ,$E:$E,$E206)),
100*(AJ206-MINIFS(AJ:AJ,$E:$E,$E206))/(MAXIFS(AJ:AJ,$E:$E,$E206)-MINIFS(AJ:AJ,$E:$E,$E206))))</f>
        <v/>
      </c>
      <c r="CZ206" s="232" t="str">
        <f t="array" ref="CZ206">IF(AK206="","",
IF(INDEX(Settings!$H:$H,MATCH(CZ$1,Settings!$G:$G,0))=TRUE,
100-100*(AK206-MINIFS(AK:AK,$E:$E,$E206))/(MAXIFS(AK:AK,$E:$E,$E206)-MINIFS(AK:AK,$E:$E,$E206)),
100*(AK206-MINIFS(AK:AK,$E:$E,$E206))/(MAXIFS(AK:AK,$E:$E,$E206)-MINIFS(AK:AK,$E:$E,$E206))))</f>
        <v/>
      </c>
      <c r="DA206" s="232" t="str">
        <f t="array" ref="DA206">IF(AL206="","",
IF(INDEX(Settings!$H:$H,MATCH(DA$1,Settings!$G:$G,0))=TRUE,
100-100*(AL206-MINIFS(AL:AL,$E:$E,$E206))/(MAXIFS(AL:AL,$E:$E,$E206)-MINIFS(AL:AL,$E:$E,$E206)),
100*(AL206-MINIFS(AL:AL,$E:$E,$E206))/(MAXIFS(AL:AL,$E:$E,$E206)-MINIFS(AL:AL,$E:$E,$E206))))</f>
        <v/>
      </c>
      <c r="DB206" s="232" t="str">
        <f t="array" ref="DB206">IF(AM206="","",
IF(INDEX(Settings!$H:$H,MATCH(DB$1,Settings!$G:$G,0))=TRUE,
100-100*(AM206-MINIFS(AM:AM,$E:$E,$E206))/(MAXIFS(AM:AM,$E:$E,$E206)-MINIFS(AM:AM,$E:$E,$E206)),
100*(AM206-MINIFS(AM:AM,$E:$E,$E206))/(MAXIFS(AM:AM,$E:$E,$E206)-MINIFS(AM:AM,$E:$E,$E206))))</f>
        <v/>
      </c>
      <c r="DC206" s="232" t="str">
        <f t="array" ref="DC206">IF(AN206="","",
IF(INDEX(Settings!$H:$H,MATCH(DC$1,Settings!$G:$G,0))=TRUE,
100-100*(AN206-MINIFS(AN:AN,$E:$E,$E206))/(MAXIFS(AN:AN,$E:$E,$E206)-MINIFS(AN:AN,$E:$E,$E206)),
100*(AN206-MINIFS(AN:AN,$E:$E,$E206))/(MAXIFS(AN:AN,$E:$E,$E206)-MINIFS(AN:AN,$E:$E,$E206))))</f>
        <v/>
      </c>
      <c r="DD206" s="232" t="str">
        <f t="array" ref="DD206">IF(AO206="","",
IF(INDEX(Settings!$H:$H,MATCH(DD$1,Settings!$G:$G,0))=TRUE,
100-100*(AO206-MINIFS(AO:AO,$E:$E,$E206))/(MAXIFS(AO:AO,$E:$E,$E206)-MINIFS(AO:AO,$E:$E,$E206)),
100*(AO206-MINIFS(AO:AO,$E:$E,$E206))/(MAXIFS(AO:AO,$E:$E,$E206)-MINIFS(AO:AO,$E:$E,$E206))))</f>
        <v/>
      </c>
      <c r="DE206" s="232" t="str">
        <f t="array" ref="DE206">IF(AP206="","",
IF(INDEX(Settings!$H:$H,MATCH(DE$1,Settings!$G:$G,0))=TRUE,
100-100*(AP206-MINIFS(AP:AP,$E:$E,$E206))/(MAXIFS(AP:AP,$E:$E,$E206)-MINIFS(AP:AP,$E:$E,$E206)),
100*(AP206-MINIFS(AP:AP,$E:$E,$E206))/(MAXIFS(AP:AP,$E:$E,$E206)-MINIFS(AP:AP,$E:$E,$E206))))</f>
        <v/>
      </c>
      <c r="DF206" s="232" t="str">
        <f t="array" ref="DF206">IF(AQ206="","",
IF(INDEX(Settings!$H:$H,MATCH(DF$1,Settings!$G:$G,0))=TRUE,
100-100*(AQ206-MINIFS(AQ:AQ,$E:$E,$E206))/(MAXIFS(AQ:AQ,$E:$E,$E206)-MINIFS(AQ:AQ,$E:$E,$E206)),
100*(AQ206-MINIFS(AQ:AQ,$E:$E,$E206))/(MAXIFS(AQ:AQ,$E:$E,$E206)-MINIFS(AQ:AQ,$E:$E,$E206))))</f>
        <v/>
      </c>
      <c r="DG206" s="232" t="str">
        <f t="array" ref="DG206">IF(AR206="","",
IF(INDEX(Settings!$H:$H,MATCH(DG$1,Settings!$G:$G,0))=TRUE,
100-100*(AR206-MINIFS(AR:AR,$E:$E,$E206))/(MAXIFS(AR:AR,$E:$E,$E206)-MINIFS(AR:AR,$E:$E,$E206)),
100*(AR206-MINIFS(AR:AR,$E:$E,$E206))/(MAXIFS(AR:AR,$E:$E,$E206)-MINIFS(AR:AR,$E:$E,$E206))))</f>
        <v/>
      </c>
      <c r="DH206" s="232" t="str">
        <f t="array" ref="DH206">IF(AS206="","",
IF(INDEX(Settings!$H:$H,MATCH(DH$1,Settings!$G:$G,0))=TRUE,
100-100*(AS206-MINIFS(AS:AS,$E:$E,$E206))/(MAXIFS(AS:AS,$E:$E,$E206)-MINIFS(AS:AS,$E:$E,$E206)),
100*(AS206-MINIFS(AS:AS,$E:$E,$E206))/(MAXIFS(AS:AS,$E:$E,$E206)-MINIFS(AS:AS,$E:$E,$E206))))</f>
        <v/>
      </c>
      <c r="DI206" s="232" t="str">
        <f t="array" ref="DI206">IF(AT206="","",
IF(INDEX(Settings!$H:$H,MATCH(DI$1,Settings!$G:$G,0))=TRUE,
100-100*(AT206-MINIFS(AT:AT,$E:$E,$E206))/(MAXIFS(AT:AT,$E:$E,$E206)-MINIFS(AT:AT,$E:$E,$E206)),
100*(AT206-MINIFS(AT:AT,$E:$E,$E206))/(MAXIFS(AT:AT,$E:$E,$E206)-MINIFS(AT:AT,$E:$E,$E206))))</f>
        <v/>
      </c>
      <c r="DJ206" s="232" t="str">
        <f t="array" ref="DJ206">IF(AU206="","",
IF(INDEX(Settings!$H:$H,MATCH(DJ$1,Settings!$G:$G,0))=TRUE,
100-100*(AU206-MINIFS(AU:AU,$E:$E,$E206))/(MAXIFS(AU:AU,$E:$E,$E206)-MINIFS(AU:AU,$E:$E,$E206)),
100*(AU206-MINIFS(AU:AU,$E:$E,$E206))/(MAXIFS(AU:AU,$E:$E,$E206)-MINIFS(AU:AU,$E:$E,$E206))))</f>
        <v/>
      </c>
      <c r="DK206" s="232" t="str">
        <f t="array" ref="DK206">IF(AV206="","",
IF(INDEX(Settings!$H:$H,MATCH(DK$1,Settings!$G:$G,0))=TRUE,
100-100*(AV206-MINIFS(AV:AV,$E:$E,$E206))/(MAXIFS(AV:AV,$E:$E,$E206)-MINIFS(AV:AV,$E:$E,$E206)),
100*(AV206-MINIFS(AV:AV,$E:$E,$E206))/(MAXIFS(AV:AV,$E:$E,$E206)-MINIFS(AV:AV,$E:$E,$E206))))</f>
        <v/>
      </c>
      <c r="DL206" s="232" t="str">
        <f t="array" ref="DL206">IF(AW206="","",
IF(INDEX(Settings!$H:$H,MATCH(DL$1,Settings!$G:$G,0))=TRUE,
100-100*(AW206-MINIFS(AW:AW,$E:$E,$E206))/(MAXIFS(AW:AW,$E:$E,$E206)-MINIFS(AW:AW,$E:$E,$E206)),
100*(AW206-MINIFS(AW:AW,$E:$E,$E206))/(MAXIFS(AW:AW,$E:$E,$E206)-MINIFS(AW:AW,$E:$E,$E206))))</f>
        <v/>
      </c>
      <c r="DM206" s="232" t="str">
        <f t="array" ref="DM206">IF(AX206="","",
IF(INDEX(Settings!$H:$H,MATCH(DM$1,Settings!$G:$G,0))=TRUE,
100-100*(AX206-MINIFS(AX:AX,$E:$E,$E206))/(MAXIFS(AX:AX,$E:$E,$E206)-MINIFS(AX:AX,$E:$E,$E206)),
100*(AX206-MINIFS(AX:AX,$E:$E,$E206))/(MAXIFS(AX:AX,$E:$E,$E206)-MINIFS(AX:AX,$E:$E,$E206))))</f>
        <v/>
      </c>
      <c r="DN206" s="232" t="str">
        <f t="array" ref="DN206">IF(AY206="","",
IF(INDEX(Settings!$H:$H,MATCH(DN$1,Settings!$G:$G,0))=TRUE,
100-100*(AY206-MINIFS(AY:AY,$E:$E,$E206))/(MAXIFS(AY:AY,$E:$E,$E206)-MINIFS(AY:AY,$E:$E,$E206)),
100*(AY206-MINIFS(AY:AY,$E:$E,$E206))/(MAXIFS(AY:AY,$E:$E,$E206)-MINIFS(AY:AY,$E:$E,$E206))))</f>
        <v/>
      </c>
      <c r="DO206" s="232" t="str">
        <f t="array" ref="DO206">IF(AZ206="","",
IF(INDEX(Settings!$H:$H,MATCH(DO$1,Settings!$G:$G,0))=TRUE,
100-100*(AZ206-MINIFS(AZ:AZ,$E:$E,$E206))/(MAXIFS(AZ:AZ,$E:$E,$E206)-MINIFS(AZ:AZ,$E:$E,$E206)),
100*(AZ206-MINIFS(AZ:AZ,$E:$E,$E206))/(MAXIFS(AZ:AZ,$E:$E,$E206)-MINIFS(AZ:AZ,$E:$E,$E206))))</f>
        <v/>
      </c>
      <c r="DP206" s="232" t="str">
        <f t="array" ref="DP206">IF(BA206="","",
IF(INDEX(Settings!$H:$H,MATCH(DP$1,Settings!$G:$G,0))=TRUE,
100-100*(BA206-MINIFS(BA:BA,$E:$E,$E206))/(MAXIFS(BA:BA,$E:$E,$E206)-MINIFS(BA:BA,$E:$E,$E206)),
100*(BA206-MINIFS(BA:BA,$E:$E,$E206))/(MAXIFS(BA:BA,$E:$E,$E206)-MINIFS(BA:BA,$E:$E,$E206))))</f>
        <v/>
      </c>
      <c r="DQ206" s="232" t="str">
        <f t="array" ref="DQ206">IF(BB206="","",
IF(INDEX(Settings!$H:$H,MATCH(DQ$1,Settings!$G:$G,0))=TRUE,
100-100*(BB206-MINIFS(BB:BB,$E:$E,$E206))/(MAXIFS(BB:BB,$E:$E,$E206)-MINIFS(BB:BB,$E:$E,$E206)),
100*(BB206-MINIFS(BB:BB,$E:$E,$E206))/(MAXIFS(BB:BB,$E:$E,$E206)-MINIFS(BB:BB,$E:$E,$E206))))</f>
        <v/>
      </c>
      <c r="DR206" s="232" t="str">
        <f t="array" ref="DR206">IF(BC206="","",
IF(INDEX(Settings!$H:$H,MATCH(DR$1,Settings!$G:$G,0))=TRUE,
100-100*(BC206-MINIFS(BC:BC,$E:$E,$E206))/(MAXIFS(BC:BC,$E:$E,$E206)-MINIFS(BC:BC,$E:$E,$E206)),
100*(BC206-MINIFS(BC:BC,$E:$E,$E206))/(MAXIFS(BC:BC,$E:$E,$E206)-MINIFS(BC:BC,$E:$E,$E206))))</f>
        <v/>
      </c>
      <c r="DS206" s="232" t="str">
        <f t="array" ref="DS206">IF(BD206="","",
IF(INDEX(Settings!$H:$H,MATCH(DS$1,Settings!$G:$G,0))=TRUE,
100-100*(BD206-MINIFS(BD:BD,$E:$E,$E206))/(MAXIFS(BD:BD,$E:$E,$E206)-MINIFS(BD:BD,$E:$E,$E206)),
100*(BD206-MINIFS(BD:BD,$E:$E,$E206))/(MAXIFS(BD:BD,$E:$E,$E206)-MINIFS(BD:BD,$E:$E,$E206))))</f>
        <v/>
      </c>
      <c r="DT206" s="232" t="str">
        <f t="array" ref="DT206">IF(BE206="","",
IF(INDEX(Settings!$H:$H,MATCH(DT$1,Settings!$G:$G,0))=TRUE,
100-100*(BE206-MINIFS(BE:BE,$E:$E,$E206))/(MAXIFS(BE:BE,$E:$E,$E206)-MINIFS(BE:BE,$E:$E,$E206)),
100*(BE206-MINIFS(BE:BE,$E:$E,$E206))/(MAXIFS(BE:BE,$E:$E,$E206)-MINIFS(BE:BE,$E:$E,$E206))))</f>
        <v/>
      </c>
      <c r="DU206" s="232" t="str">
        <f t="array" ref="DU206">IF(BF206="","",
IF(INDEX(Settings!$H:$H,MATCH(DU$1,Settings!$G:$G,0))=TRUE,
100-100*(BF206-MINIFS(BF:BF,$E:$E,$E206))/(MAXIFS(BF:BF,$E:$E,$E206)-MINIFS(BF:BF,$E:$E,$E206)),
100*(BF206-MINIFS(BF:BF,$E:$E,$E206))/(MAXIFS(BF:BF,$E:$E,$E206)-MINIFS(BF:BF,$E:$E,$E206))))</f>
        <v/>
      </c>
      <c r="DV206" s="232" t="str">
        <f t="array" ref="DV206">IF(BG206="","",
IF(INDEX(Settings!$H:$H,MATCH(DV$1,Settings!$G:$G,0))=TRUE,
100-100*(BG206-MINIFS(BG:BG,$E:$E,$E206))/(MAXIFS(BG:BG,$E:$E,$E206)-MINIFS(BG:BG,$E:$E,$E206)),
100*(BG206-MINIFS(BG:BG,$E:$E,$E206))/(MAXIFS(BG:BG,$E:$E,$E206)-MINIFS(BG:BG,$E:$E,$E206))))</f>
        <v/>
      </c>
      <c r="DW206" s="232" t="str">
        <f t="array" ref="DW206">IF(BH206="","",
IF(INDEX(Settings!$H:$H,MATCH(DW$1,Settings!$G:$G,0))=TRUE,
100-100*(BH206-MINIFS(BH:BH,$E:$E,$E206))/(MAXIFS(BH:BH,$E:$E,$E206)-MINIFS(BH:BH,$E:$E,$E206)),
100*(BH206-MINIFS(BH:BH,$E:$E,$E206))/(MAXIFS(BH:BH,$E:$E,$E206)-MINIFS(BH:BH,$E:$E,$E206))))</f>
        <v/>
      </c>
      <c r="DX206" s="232" t="str">
        <f t="array" ref="DX206">IF(BI206="","",
IF(INDEX(Settings!$H:$H,MATCH(DX$1,Settings!$G:$G,0))=TRUE,
100-100*(BI206-MINIFS(BI:BI,$E:$E,$E206))/(MAXIFS(BI:BI,$E:$E,$E206)-MINIFS(BI:BI,$E:$E,$E206)),
100*(BI206-MINIFS(BI:BI,$E:$E,$E206))/(MAXIFS(BI:BI,$E:$E,$E206)-MINIFS(BI:BI,$E:$E,$E206))))</f>
        <v/>
      </c>
      <c r="DY206" s="232" t="str">
        <f t="array" ref="DY206">IF(BJ206="","",
IF(INDEX(Settings!$H:$H,MATCH(DY$1,Settings!$G:$G,0))=TRUE,
100-100*(BJ206-MINIFS(BJ:BJ,$E:$E,$E206))/(MAXIFS(BJ:BJ,$E:$E,$E206)-MINIFS(BJ:BJ,$E:$E,$E206)),
100*(BJ206-MINIFS(BJ:BJ,$E:$E,$E206))/(MAXIFS(BJ:BJ,$E:$E,$E206)-MINIFS(BJ:BJ,$E:$E,$E206))))</f>
        <v/>
      </c>
      <c r="DZ206" s="234"/>
      <c r="EA206" s="234"/>
      <c r="EB206" s="234" t="str">
        <f t="shared" si="8"/>
        <v/>
      </c>
      <c r="EC206" s="234" t="str">
        <f t="shared" si="9"/>
        <v/>
      </c>
      <c r="ED206" s="234" t="str">
        <f t="shared" si="10"/>
        <v/>
      </c>
      <c r="EE206" s="234" t="str">
        <f t="shared" si="11"/>
        <v/>
      </c>
      <c r="EF206" s="234" t="str">
        <f t="shared" si="12"/>
        <v/>
      </c>
      <c r="EG206" s="234" t="str">
        <f t="shared" si="13"/>
        <v/>
      </c>
      <c r="EH206" s="234"/>
      <c r="EI206" s="234"/>
      <c r="EJ206" s="234"/>
      <c r="EK206" s="234"/>
      <c r="EL206" s="234"/>
      <c r="EM206" s="234"/>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3" t="str">
        <f t="shared" si="14"/>
        <v/>
      </c>
      <c r="N207" s="49"/>
      <c r="O207" s="49"/>
      <c r="P207" s="49"/>
      <c r="Q207" s="49"/>
      <c r="R207" s="49"/>
      <c r="S207" s="222" t="str">
        <f>IFERROR(VLOOKUP(AF207, 'YOYO IR Scores'!A:C, 3, FALSE), "")
</f>
        <v/>
      </c>
      <c r="T207" s="49"/>
      <c r="U207" s="49"/>
      <c r="V207" s="49"/>
      <c r="W207" s="49"/>
      <c r="X207" s="224" t="str">
        <f t="shared" si="4"/>
        <v/>
      </c>
      <c r="Y207" s="225" t="str">
        <f t="shared" si="5"/>
        <v/>
      </c>
      <c r="Z207" s="225" t="str">
        <f t="shared" si="6"/>
        <v/>
      </c>
      <c r="AA207" s="224" t="str">
        <f t="shared" si="7"/>
        <v/>
      </c>
      <c r="AB207" s="223"/>
      <c r="AC207" s="223"/>
      <c r="AD207" s="223"/>
      <c r="AE207" s="223" t="str">
        <f>IFERROR(VLOOKUP(AF207, 'YOYO IR Scores'!A:C, 2, FALSE), "")</f>
        <v/>
      </c>
      <c r="AF207" s="223"/>
      <c r="AG207" s="223"/>
      <c r="AH207" s="223"/>
      <c r="AI207" s="223"/>
      <c r="AJ207" s="223"/>
      <c r="AK207" s="223"/>
      <c r="AL207" s="223"/>
      <c r="AM207" s="223"/>
      <c r="AN207" s="223"/>
      <c r="AO207" s="223"/>
      <c r="AP207" s="223"/>
      <c r="AQ207" s="223"/>
      <c r="AR207" s="223"/>
      <c r="AS207" s="223"/>
      <c r="AT207" s="223"/>
      <c r="AU207" s="223"/>
      <c r="AV207" s="223"/>
      <c r="AW207" s="223"/>
      <c r="AX207" s="223"/>
      <c r="AY207" s="223"/>
      <c r="AZ207" s="223"/>
      <c r="BA207" s="223"/>
      <c r="BB207" s="223"/>
      <c r="BC207" s="223"/>
      <c r="BD207" s="223"/>
      <c r="BE207" s="223"/>
      <c r="BF207" s="223"/>
      <c r="BG207" s="223"/>
      <c r="BH207" s="223"/>
      <c r="BI207" s="223"/>
      <c r="BJ207" s="223"/>
      <c r="BK207" s="223" t="str">
        <f t="array" ref="BK207">IF(J207="","",
IF(INDEX(Settings!$H:$H,MATCH(BY$1,Settings!$G:$G,0))=TRUE,
100-100*(J207-MIN(J:J))/(MAX(J:J)-MIN(J:J)),
100*(J207-MIN(J:J))/(MAX(J:J)-MIN(J:J))))</f>
        <v/>
      </c>
      <c r="BL207" s="223" t="str">
        <f t="array" ref="BL207">IF(J207="","",
IF(INDEX(Settings!$H:$H,MATCH(BY$1,Settings!$G:$G,0))=TRUE,
100-100*(J207-MINIFS(J:J,$E:$E,$E207))/(MAXIFS(J:J,$E:$E,$E207)-MINIFS(J:J,$E:$E,$E207)),
100*(J207-MINIFS(J:J,$E:$E,$E207))/(MAXIFS(J:J,$E:$E,$E207)-MINIFS(J:J,$E:$E,$E207))))</f>
        <v/>
      </c>
      <c r="BM207" s="223"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4" t="str">
        <f t="array" ref="BQ207">IF(J207="","",
IF(INDEX(Settings!$H:$H,MATCH(BY$1,Settings!$G:$G,0))=TRUE,
-1*(J207-AVERAGE(J:J))/STDEV(J:J),
(J207-AVERAGE(J:J))/STDEV(J:J)))</f>
        <v/>
      </c>
      <c r="BR207" s="224" t="str">
        <f>IFERROR(__xludf.DUMMYFUNCTION("IF(J207="""","""",
IF(INDEX(Settings!$H:$H,MATCH(BY$1,Settings!$G:$G,0))=TRUE,
-1*(J207-AVERAGEIFS(J:J,$E:$E,$E207))/STDEV(FILTER(J:J,$E:$E=$E207)),
(J207-AVERAGEIFS(J:J,$E:$E,$E207))/STDEV(FILTER(J:J,$E:$E=$E207))))"),"")</f>
        <v/>
      </c>
      <c r="BS207" s="224"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3" t="str">
        <f t="array" ref="BY207">IF(J207="","",
IF(INDEX(Settings!$H:$H,MATCH(BY$1,Settings!$G:$G,0))=TRUE,
100-100*(J207-MINIFS(J:J,$E:$E,$E207))/(MAXIFS(J:J,$E:$E,$E207)-MINIFS(J:J,$E:$E,$E207)),
100*(J207-MINIFS(J:J,$E:$E,$E207))/(MAXIFS(J:J,$E:$E,$E207)-MINIFS(J:J,$E:$E,$E207))))</f>
        <v/>
      </c>
      <c r="BZ207" s="223" t="str">
        <f t="array" ref="BZ207">IF(K207="","",
IF(INDEX(Settings!$H:$H,MATCH(BZ$1,Settings!$G:$G,0))=TRUE,
100-100*(K207-MINIFS(K:K,$E:$E,$E207))/(MAXIFS(K:K,$E:$E,$E207)-MINIFS(K:K,$E:$E,$E207)),
100*(K207-MINIFS(K:K,$E:$E,$E207))/(MAXIFS(K:K,$E:$E,$E207)-MINIFS(K:K,$E:$E,$E207))))</f>
        <v/>
      </c>
      <c r="CA207" s="223" t="str">
        <f t="array" ref="CA207">IF(L207="","",
IF(INDEX(Settings!$H:$H,MATCH(CA$1,Settings!$G:$G,0))=TRUE,
100-100*(L207-MINIFS(L:L,$E:$E,$E207))/(MAXIFS(L:L,$E:$E,$E207)-MINIFS(L:L,$E:$E,$E207)),
100*(L207-MINIFS(L:L,$E:$E,$E207))/(MAXIFS(L:L,$E:$E,$E207)-MINIFS(L:L,$E:$E,$E207))))</f>
        <v/>
      </c>
      <c r="CB207" s="223" t="str">
        <f t="array" ref="CB207">IF(M207="","",
IF(INDEX(Settings!$H:$H,MATCH(CB$1,Settings!$G:$G,0))=TRUE,
100-100*(M207-MINIFS(M:M,$E:$E,$E207))/(MAXIFS(M:M,$E:$E,$E207)-MINIFS(M:M,$E:$E,$E207)),
100*(M207-MINIFS(M:M,$E:$E,$E207))/(MAXIFS(M:M,$E:$E,$E207)-MINIFS(M:M,$E:$E,$E207))))</f>
        <v/>
      </c>
      <c r="CC207" s="223" t="str">
        <f t="array" ref="CC207">IF(N207="","",
IF(INDEX(Settings!$H:$H,MATCH(CC$1,Settings!$G:$G,0))=TRUE,
100-100*(N207-MINIFS(N:N,$E:$E,$E207))/(MAXIFS(N:N,$E:$E,$E207)-MINIFS(N:N,$E:$E,$E207)),
100*(N207-MINIFS(N:N,$E:$E,$E207))/(MAXIFS(N:N,$E:$E,$E207)-MINIFS(N:N,$E:$E,$E207))))</f>
        <v/>
      </c>
      <c r="CD207" s="223" t="str">
        <f t="array" ref="CD207">IF(O207="","",
IF(INDEX(Settings!$H:$H,MATCH(CD$1,Settings!$G:$G,0))=TRUE,
100-100*(O207-MINIFS(O:O,$E:$E,$E207))/(MAXIFS(O:O,$E:$E,$E207)-MINIFS(O:O,$E:$E,$E207)),
100*(O207-MINIFS(O:O,$E:$E,$E207))/(MAXIFS(O:O,$E:$E,$E207)-MINIFS(O:O,$E:$E,$E207))))</f>
        <v/>
      </c>
      <c r="CE207" s="223" t="str">
        <f t="array" ref="CE207">IF(P207="","",
IF(INDEX(Settings!$H:$H,MATCH(CE$1,Settings!$G:$G,0))=TRUE,
100-100*(P207-MINIFS(P:P,$E:$E,$E207))/(MAXIFS(P:P,$E:$E,$E207)-MINIFS(P:P,$E:$E,$E207)),
100*(P207-MINIFS(P:P,$E:$E,$E207))/(MAXIFS(P:P,$E:$E,$E207)-MINIFS(P:P,$E:$E,$E207))))</f>
        <v/>
      </c>
      <c r="CF207" s="223" t="str">
        <f t="array" ref="CF207">IF(Q207="","",
IF(INDEX(Settings!$H:$H,MATCH(CF$1,Settings!$G:$G,0))=TRUE,
100-100*(Q207-MINIFS(Q:Q,$E:$E,$E207))/(MAXIFS(Q:Q,$E:$E,$E207)-MINIFS(Q:Q,$E:$E,$E207)),
100*(Q207-MINIFS(Q:Q,$E:$E,$E207))/(MAXIFS(Q:Q,$E:$E,$E207)-MINIFS(Q:Q,$E:$E,$E207))))</f>
        <v/>
      </c>
      <c r="CG207" s="223" t="str">
        <f t="array" ref="CG207">IF(R207="","",
IF(INDEX(Settings!$H:$H,MATCH(CG$1,Settings!$G:$G,0))=TRUE,
100-100*(R207-MINIFS(R:R,$E:$E,$E207))/(MAXIFS(R:R,$E:$E,$E207)-MINIFS(R:R,$E:$E,$E207)),
100*(R207-MINIFS(R:R,$E:$E,$E207))/(MAXIFS(R:R,$E:$E,$E207)-MINIFS(R:R,$E:$E,$E207))))</f>
        <v/>
      </c>
      <c r="CH207" s="223" t="str">
        <f t="array" ref="CH207">IF(S207="","",
IF(INDEX(Settings!$H:$H,MATCH(CH$1,Settings!$G:$G,0))=TRUE,
100-100*(S207-MINIFS(S:S,$E:$E,$E207))/(MAXIFS(S:S,$E:$E,$E207)-MINIFS(S:S,$E:$E,$E207)),
100*(S207-MINIFS(S:S,$E:$E,$E207))/(MAXIFS(S:S,$E:$E,$E207)-MINIFS(S:S,$E:$E,$E207))))</f>
        <v/>
      </c>
      <c r="CI207" s="223" t="str">
        <f t="array" ref="CI207">IF(T207="","",
IF(INDEX(Settings!$H:$H,MATCH(CI$1,Settings!$G:$G,0))=TRUE,
100-100*(T207-MINIFS(T:T,$E:$E,$E207))/(MAXIFS(T:T,$E:$E,$E207)-MINIFS(T:T,$E:$E,$E207)),
100*(T207-MINIFS(T:T,$E:$E,$E207))/(MAXIFS(T:T,$E:$E,$E207)-MINIFS(T:T,$E:$E,$E207))))</f>
        <v/>
      </c>
      <c r="CJ207" s="223" t="str">
        <f t="array" ref="CJ207">IF(U207="","",
IF(INDEX(Settings!$H:$H,MATCH(CJ$1,Settings!$G:$G,0))=TRUE,
100-100*(U207-MINIFS(U:U,$E:$E,$E207))/(MAXIFS(U:U,$E:$E,$E207)-MINIFS(U:U,$E:$E,$E207)),
100*(U207-MINIFS(U:U,$E:$E,$E207))/(MAXIFS(U:U,$E:$E,$E207)-MINIFS(U:U,$E:$E,$E207))))</f>
        <v/>
      </c>
      <c r="CK207" s="223" t="str">
        <f t="array" ref="CK207">IF(V207="","",
IF(INDEX(Settings!$H:$H,MATCH(CK$1,Settings!$G:$G,0))=TRUE,
100-100*(V207-MINIFS(V:V,$E:$E,$E207))/(MAXIFS(V:V,$E:$E,$E207)-MINIFS(V:V,$E:$E,$E207)),
100*(V207-MINIFS(V:V,$E:$E,$E207))/(MAXIFS(V:V,$E:$E,$E207)-MINIFS(V:V,$E:$E,$E207))))</f>
        <v/>
      </c>
      <c r="CL207" s="223" t="str">
        <f t="array" ref="CL207">IF(W207="","",
IF(INDEX(Settings!$H:$H,MATCH(CL$1,Settings!$G:$G,0))=TRUE,
100-100*(W207-MINIFS(W:W,$E:$E,$E207))/(MAXIFS(W:W,$E:$E,$E207)-MINIFS(W:W,$E:$E,$E207)),
100*(W207-MINIFS(W:W,$E:$E,$E207))/(MAXIFS(W:W,$E:$E,$E207)-MINIFS(W:W,$E:$E,$E207))))</f>
        <v/>
      </c>
      <c r="CM207" s="223" t="str">
        <f t="array" ref="CM207">IF(X207="","",
IF(INDEX(Settings!$H:$H,MATCH(CM$1,Settings!$G:$G,0))=TRUE,
100-100*(X207-MINIFS(X:X,$E:$E,$E207))/(MAXIFS(X:X,$E:$E,$E207)-MINIFS(X:X,$E:$E,$E207)),
100*(X207-MINIFS(X:X,$E:$E,$E207))/(MAXIFS(X:X,$E:$E,$E207)-MINIFS(X:X,$E:$E,$E207))))</f>
        <v/>
      </c>
      <c r="CN207" s="223" t="str">
        <f t="array" ref="CN207">IF(Y207="","",
IF(INDEX(Settings!$H:$H,MATCH(CN$1,Settings!$G:$G,0))=TRUE,
100-100*(Y207-MINIFS(Y:Y,$E:$E,$E207))/(MAXIFS(Y:Y,$E:$E,$E207)-MINIFS(Y:Y,$E:$E,$E207)),
100*(Y207-MINIFS(Y:Y,$E:$E,$E207))/(MAXIFS(Y:Y,$E:$E,$E207)-MINIFS(Y:Y,$E:$E,$E207))))</f>
        <v/>
      </c>
      <c r="CO207" s="223" t="str">
        <f t="array" ref="CO207">IF(Z207="","",
IF(INDEX(Settings!$H:$H,MATCH(CO$1,Settings!$G:$G,0))=TRUE,
100-100*(Z207-MINIFS(Z:Z,$E:$E,$E207))/(MAXIFS(Z:Z,$E:$E,$E207)-MINIFS(Z:Z,$E:$E,$E207)),
100*(Z207-MINIFS(Z:Z,$E:$E,$E207))/(MAXIFS(Z:Z,$E:$E,$E207)-MINIFS(Z:Z,$E:$E,$E207))))</f>
        <v/>
      </c>
      <c r="CP207" s="223" t="str">
        <f t="array" ref="CP207">IF(AA207="","",
IF(INDEX(Settings!$H:$H,MATCH(CP$1,Settings!$G:$G,0))=TRUE,
100-100*(AA207-MINIFS(AA:AA,$E:$E,$E207))/(MAXIFS(AA:AA,$E:$E,$E207)-MINIFS(AA:AA,$E:$E,$E207)),
100*(AA207-MINIFS(AA:AA,$E:$E,$E207))/(MAXIFS(AA:AA,$E:$E,$E207)-MINIFS(AA:AA,$E:$E,$E207))))</f>
        <v/>
      </c>
      <c r="CQ207" s="223" t="str">
        <f t="array" ref="CQ207">IF(AB207="","",
IF(INDEX(Settings!$H:$H,MATCH(CQ$1,Settings!$G:$G,0))=TRUE,
100-100*(AB207-MINIFS(AB:AB,$E:$E,$E207))/(MAXIFS(AB:AB,$E:$E,$E207)-MINIFS(AB:AB,$E:$E,$E207)),
100*(AB207-MINIFS(AB:AB,$E:$E,$E207))/(MAXIFS(AB:AB,$E:$E,$E207)-MINIFS(AB:AB,$E:$E,$E207))))</f>
        <v/>
      </c>
      <c r="CR207" s="223" t="str">
        <f t="array" ref="CR207">IF(AC207="","",
IF(INDEX(Settings!$H:$H,MATCH(CR$1,Settings!$G:$G,0))=TRUE,
100-100*(AC207-MINIFS(AC:AC,$E:$E,$E207))/(MAXIFS(AC:AC,$E:$E,$E207)-MINIFS(AC:AC,$E:$E,$E207)),
100*(AC207-MINIFS(AC:AC,$E:$E,$E207))/(MAXIFS(AC:AC,$E:$E,$E207)-MINIFS(AC:AC,$E:$E,$E207))))</f>
        <v/>
      </c>
      <c r="CS207" s="223" t="str">
        <f t="array" ref="CS207">IF(AD207="","",
IF(INDEX(Settings!$H:$H,MATCH(CS$1,Settings!$G:$G,0))=TRUE,
100-100*(AD207-MINIFS(AD:AD,$E:$E,$E207))/(MAXIFS(AD:AD,$E:$E,$E207)-MINIFS(AD:AD,$E:$E,$E207)),
100*(AD207-MINIFS(AD:AD,$E:$E,$E207))/(MAXIFS(AD:AD,$E:$E,$E207)-MINIFS(AD:AD,$E:$E,$E207))))</f>
        <v/>
      </c>
      <c r="CT207" s="223" t="str">
        <f t="array" ref="CT207">IF(AE207="","",
IF(INDEX(Settings!$H:$H,MATCH(CT$1,Settings!$G:$G,0))=TRUE,
100-100*(AE207-MINIFS(AE:AE,$E:$E,$E207))/(MAXIFS(AE:AE,$E:$E,$E207)-MINIFS(AE:AE,$E:$E,$E207)),
100*(AE207-MINIFS(AE:AE,$E:$E,$E207))/(MAXIFS(AE:AE,$E:$E,$E207)-MINIFS(AE:AE,$E:$E,$E207))))</f>
        <v/>
      </c>
      <c r="CU207" s="223" t="str">
        <f t="array" ref="CU207">IF(AF207="","",
IF(INDEX(Settings!$H:$H,MATCH(CU$1,Settings!$G:$G,0))=TRUE,
100-100*(AF207-MINIFS(AF:AF,$E:$E,$E207))/(MAXIFS(AF:AF,$E:$E,$E207)-MINIFS(AF:AF,$E:$E,$E207)),
100*(AF207-MINIFS(AF:AF,$E:$E,$E207))/(MAXIFS(AF:AF,$E:$E,$E207)-MINIFS(AF:AF,$E:$E,$E207))))</f>
        <v/>
      </c>
      <c r="CV207" s="223" t="str">
        <f t="array" ref="CV207">IF(AG207="","",
IF(INDEX(Settings!$H:$H,MATCH(CV$1,Settings!$G:$G,0))=TRUE,
100-100*(AG207-MINIFS(AG:AG,$E:$E,$E207))/(MAXIFS(AG:AG,$E:$E,$E207)-MINIFS(AG:AG,$E:$E,$E207)),
100*(AG207-MINIFS(AG:AG,$E:$E,$E207))/(MAXIFS(AG:AG,$E:$E,$E207)-MINIFS(AG:AG,$E:$E,$E207))))</f>
        <v/>
      </c>
      <c r="CW207" s="223" t="str">
        <f t="array" ref="CW207">IF(AH207="","",
IF(INDEX(Settings!$H:$H,MATCH(CW$1,Settings!$G:$G,0))=TRUE,
100-100*(AH207-MINIFS(AH:AH,$E:$E,$E207))/(MAXIFS(AH:AH,$E:$E,$E207)-MINIFS(AH:AH,$E:$E,$E207)),
100*(AH207-MINIFS(AH:AH,$E:$E,$E207))/(MAXIFS(AH:AH,$E:$E,$E207)-MINIFS(AH:AH,$E:$E,$E207))))</f>
        <v/>
      </c>
      <c r="CX207" s="223" t="str">
        <f t="array" ref="CX207">IF(AI207="","",
IF(INDEX(Settings!$H:$H,MATCH(CX$1,Settings!$G:$G,0))=TRUE,
100-100*(AI207-MINIFS(AI:AI,$E:$E,$E207))/(MAXIFS(AI:AI,$E:$E,$E207)-MINIFS(AI:AI,$E:$E,$E207)),
100*(AI207-MINIFS(AI:AI,$E:$E,$E207))/(MAXIFS(AI:AI,$E:$E,$E207)-MINIFS(AI:AI,$E:$E,$E207))))</f>
        <v/>
      </c>
      <c r="CY207" s="223" t="str">
        <f t="array" ref="CY207">IF(AJ207="","",
IF(INDEX(Settings!$H:$H,MATCH(CY$1,Settings!$G:$G,0))=TRUE,
100-100*(AJ207-MINIFS(AJ:AJ,$E:$E,$E207))/(MAXIFS(AJ:AJ,$E:$E,$E207)-MINIFS(AJ:AJ,$E:$E,$E207)),
100*(AJ207-MINIFS(AJ:AJ,$E:$E,$E207))/(MAXIFS(AJ:AJ,$E:$E,$E207)-MINIFS(AJ:AJ,$E:$E,$E207))))</f>
        <v/>
      </c>
      <c r="CZ207" s="223" t="str">
        <f t="array" ref="CZ207">IF(AK207="","",
IF(INDEX(Settings!$H:$H,MATCH(CZ$1,Settings!$G:$G,0))=TRUE,
100-100*(AK207-MINIFS(AK:AK,$E:$E,$E207))/(MAXIFS(AK:AK,$E:$E,$E207)-MINIFS(AK:AK,$E:$E,$E207)),
100*(AK207-MINIFS(AK:AK,$E:$E,$E207))/(MAXIFS(AK:AK,$E:$E,$E207)-MINIFS(AK:AK,$E:$E,$E207))))</f>
        <v/>
      </c>
      <c r="DA207" s="223" t="str">
        <f t="array" ref="DA207">IF(AL207="","",
IF(INDEX(Settings!$H:$H,MATCH(DA$1,Settings!$G:$G,0))=TRUE,
100-100*(AL207-MINIFS(AL:AL,$E:$E,$E207))/(MAXIFS(AL:AL,$E:$E,$E207)-MINIFS(AL:AL,$E:$E,$E207)),
100*(AL207-MINIFS(AL:AL,$E:$E,$E207))/(MAXIFS(AL:AL,$E:$E,$E207)-MINIFS(AL:AL,$E:$E,$E207))))</f>
        <v/>
      </c>
      <c r="DB207" s="223" t="str">
        <f t="array" ref="DB207">IF(AM207="","",
IF(INDEX(Settings!$H:$H,MATCH(DB$1,Settings!$G:$G,0))=TRUE,
100-100*(AM207-MINIFS(AM:AM,$E:$E,$E207))/(MAXIFS(AM:AM,$E:$E,$E207)-MINIFS(AM:AM,$E:$E,$E207)),
100*(AM207-MINIFS(AM:AM,$E:$E,$E207))/(MAXIFS(AM:AM,$E:$E,$E207)-MINIFS(AM:AM,$E:$E,$E207))))</f>
        <v/>
      </c>
      <c r="DC207" s="223" t="str">
        <f t="array" ref="DC207">IF(AN207="","",
IF(INDEX(Settings!$H:$H,MATCH(DC$1,Settings!$G:$G,0))=TRUE,
100-100*(AN207-MINIFS(AN:AN,$E:$E,$E207))/(MAXIFS(AN:AN,$E:$E,$E207)-MINIFS(AN:AN,$E:$E,$E207)),
100*(AN207-MINIFS(AN:AN,$E:$E,$E207))/(MAXIFS(AN:AN,$E:$E,$E207)-MINIFS(AN:AN,$E:$E,$E207))))</f>
        <v/>
      </c>
      <c r="DD207" s="223" t="str">
        <f t="array" ref="DD207">IF(AO207="","",
IF(INDEX(Settings!$H:$H,MATCH(DD$1,Settings!$G:$G,0))=TRUE,
100-100*(AO207-MINIFS(AO:AO,$E:$E,$E207))/(MAXIFS(AO:AO,$E:$E,$E207)-MINIFS(AO:AO,$E:$E,$E207)),
100*(AO207-MINIFS(AO:AO,$E:$E,$E207))/(MAXIFS(AO:AO,$E:$E,$E207)-MINIFS(AO:AO,$E:$E,$E207))))</f>
        <v/>
      </c>
      <c r="DE207" s="223" t="str">
        <f t="array" ref="DE207">IF(AP207="","",
IF(INDEX(Settings!$H:$H,MATCH(DE$1,Settings!$G:$G,0))=TRUE,
100-100*(AP207-MINIFS(AP:AP,$E:$E,$E207))/(MAXIFS(AP:AP,$E:$E,$E207)-MINIFS(AP:AP,$E:$E,$E207)),
100*(AP207-MINIFS(AP:AP,$E:$E,$E207))/(MAXIFS(AP:AP,$E:$E,$E207)-MINIFS(AP:AP,$E:$E,$E207))))</f>
        <v/>
      </c>
      <c r="DF207" s="223" t="str">
        <f t="array" ref="DF207">IF(AQ207="","",
IF(INDEX(Settings!$H:$H,MATCH(DF$1,Settings!$G:$G,0))=TRUE,
100-100*(AQ207-MINIFS(AQ:AQ,$E:$E,$E207))/(MAXIFS(AQ:AQ,$E:$E,$E207)-MINIFS(AQ:AQ,$E:$E,$E207)),
100*(AQ207-MINIFS(AQ:AQ,$E:$E,$E207))/(MAXIFS(AQ:AQ,$E:$E,$E207)-MINIFS(AQ:AQ,$E:$E,$E207))))</f>
        <v/>
      </c>
      <c r="DG207" s="223" t="str">
        <f t="array" ref="DG207">IF(AR207="","",
IF(INDEX(Settings!$H:$H,MATCH(DG$1,Settings!$G:$G,0))=TRUE,
100-100*(AR207-MINIFS(AR:AR,$E:$E,$E207))/(MAXIFS(AR:AR,$E:$E,$E207)-MINIFS(AR:AR,$E:$E,$E207)),
100*(AR207-MINIFS(AR:AR,$E:$E,$E207))/(MAXIFS(AR:AR,$E:$E,$E207)-MINIFS(AR:AR,$E:$E,$E207))))</f>
        <v/>
      </c>
      <c r="DH207" s="223" t="str">
        <f t="array" ref="DH207">IF(AS207="","",
IF(INDEX(Settings!$H:$H,MATCH(DH$1,Settings!$G:$G,0))=TRUE,
100-100*(AS207-MINIFS(AS:AS,$E:$E,$E207))/(MAXIFS(AS:AS,$E:$E,$E207)-MINIFS(AS:AS,$E:$E,$E207)),
100*(AS207-MINIFS(AS:AS,$E:$E,$E207))/(MAXIFS(AS:AS,$E:$E,$E207)-MINIFS(AS:AS,$E:$E,$E207))))</f>
        <v/>
      </c>
      <c r="DI207" s="223" t="str">
        <f t="array" ref="DI207">IF(AT207="","",
IF(INDEX(Settings!$H:$H,MATCH(DI$1,Settings!$G:$G,0))=TRUE,
100-100*(AT207-MINIFS(AT:AT,$E:$E,$E207))/(MAXIFS(AT:AT,$E:$E,$E207)-MINIFS(AT:AT,$E:$E,$E207)),
100*(AT207-MINIFS(AT:AT,$E:$E,$E207))/(MAXIFS(AT:AT,$E:$E,$E207)-MINIFS(AT:AT,$E:$E,$E207))))</f>
        <v/>
      </c>
      <c r="DJ207" s="223" t="str">
        <f t="array" ref="DJ207">IF(AU207="","",
IF(INDEX(Settings!$H:$H,MATCH(DJ$1,Settings!$G:$G,0))=TRUE,
100-100*(AU207-MINIFS(AU:AU,$E:$E,$E207))/(MAXIFS(AU:AU,$E:$E,$E207)-MINIFS(AU:AU,$E:$E,$E207)),
100*(AU207-MINIFS(AU:AU,$E:$E,$E207))/(MAXIFS(AU:AU,$E:$E,$E207)-MINIFS(AU:AU,$E:$E,$E207))))</f>
        <v/>
      </c>
      <c r="DK207" s="223" t="str">
        <f t="array" ref="DK207">IF(AV207="","",
IF(INDEX(Settings!$H:$H,MATCH(DK$1,Settings!$G:$G,0))=TRUE,
100-100*(AV207-MINIFS(AV:AV,$E:$E,$E207))/(MAXIFS(AV:AV,$E:$E,$E207)-MINIFS(AV:AV,$E:$E,$E207)),
100*(AV207-MINIFS(AV:AV,$E:$E,$E207))/(MAXIFS(AV:AV,$E:$E,$E207)-MINIFS(AV:AV,$E:$E,$E207))))</f>
        <v/>
      </c>
      <c r="DL207" s="223" t="str">
        <f t="array" ref="DL207">IF(AW207="","",
IF(INDEX(Settings!$H:$H,MATCH(DL$1,Settings!$G:$G,0))=TRUE,
100-100*(AW207-MINIFS(AW:AW,$E:$E,$E207))/(MAXIFS(AW:AW,$E:$E,$E207)-MINIFS(AW:AW,$E:$E,$E207)),
100*(AW207-MINIFS(AW:AW,$E:$E,$E207))/(MAXIFS(AW:AW,$E:$E,$E207)-MINIFS(AW:AW,$E:$E,$E207))))</f>
        <v/>
      </c>
      <c r="DM207" s="223" t="str">
        <f t="array" ref="DM207">IF(AX207="","",
IF(INDEX(Settings!$H:$H,MATCH(DM$1,Settings!$G:$G,0))=TRUE,
100-100*(AX207-MINIFS(AX:AX,$E:$E,$E207))/(MAXIFS(AX:AX,$E:$E,$E207)-MINIFS(AX:AX,$E:$E,$E207)),
100*(AX207-MINIFS(AX:AX,$E:$E,$E207))/(MAXIFS(AX:AX,$E:$E,$E207)-MINIFS(AX:AX,$E:$E,$E207))))</f>
        <v/>
      </c>
      <c r="DN207" s="223" t="str">
        <f t="array" ref="DN207">IF(AY207="","",
IF(INDEX(Settings!$H:$H,MATCH(DN$1,Settings!$G:$G,0))=TRUE,
100-100*(AY207-MINIFS(AY:AY,$E:$E,$E207))/(MAXIFS(AY:AY,$E:$E,$E207)-MINIFS(AY:AY,$E:$E,$E207)),
100*(AY207-MINIFS(AY:AY,$E:$E,$E207))/(MAXIFS(AY:AY,$E:$E,$E207)-MINIFS(AY:AY,$E:$E,$E207))))</f>
        <v/>
      </c>
      <c r="DO207" s="223" t="str">
        <f t="array" ref="DO207">IF(AZ207="","",
IF(INDEX(Settings!$H:$H,MATCH(DO$1,Settings!$G:$G,0))=TRUE,
100-100*(AZ207-MINIFS(AZ:AZ,$E:$E,$E207))/(MAXIFS(AZ:AZ,$E:$E,$E207)-MINIFS(AZ:AZ,$E:$E,$E207)),
100*(AZ207-MINIFS(AZ:AZ,$E:$E,$E207))/(MAXIFS(AZ:AZ,$E:$E,$E207)-MINIFS(AZ:AZ,$E:$E,$E207))))</f>
        <v/>
      </c>
      <c r="DP207" s="223" t="str">
        <f t="array" ref="DP207">IF(BA207="","",
IF(INDEX(Settings!$H:$H,MATCH(DP$1,Settings!$G:$G,0))=TRUE,
100-100*(BA207-MINIFS(BA:BA,$E:$E,$E207))/(MAXIFS(BA:BA,$E:$E,$E207)-MINIFS(BA:BA,$E:$E,$E207)),
100*(BA207-MINIFS(BA:BA,$E:$E,$E207))/(MAXIFS(BA:BA,$E:$E,$E207)-MINIFS(BA:BA,$E:$E,$E207))))</f>
        <v/>
      </c>
      <c r="DQ207" s="223" t="str">
        <f t="array" ref="DQ207">IF(BB207="","",
IF(INDEX(Settings!$H:$H,MATCH(DQ$1,Settings!$G:$G,0))=TRUE,
100-100*(BB207-MINIFS(BB:BB,$E:$E,$E207))/(MAXIFS(BB:BB,$E:$E,$E207)-MINIFS(BB:BB,$E:$E,$E207)),
100*(BB207-MINIFS(BB:BB,$E:$E,$E207))/(MAXIFS(BB:BB,$E:$E,$E207)-MINIFS(BB:BB,$E:$E,$E207))))</f>
        <v/>
      </c>
      <c r="DR207" s="223" t="str">
        <f t="array" ref="DR207">IF(BC207="","",
IF(INDEX(Settings!$H:$H,MATCH(DR$1,Settings!$G:$G,0))=TRUE,
100-100*(BC207-MINIFS(BC:BC,$E:$E,$E207))/(MAXIFS(BC:BC,$E:$E,$E207)-MINIFS(BC:BC,$E:$E,$E207)),
100*(BC207-MINIFS(BC:BC,$E:$E,$E207))/(MAXIFS(BC:BC,$E:$E,$E207)-MINIFS(BC:BC,$E:$E,$E207))))</f>
        <v/>
      </c>
      <c r="DS207" s="223" t="str">
        <f t="array" ref="DS207">IF(BD207="","",
IF(INDEX(Settings!$H:$H,MATCH(DS$1,Settings!$G:$G,0))=TRUE,
100-100*(BD207-MINIFS(BD:BD,$E:$E,$E207))/(MAXIFS(BD:BD,$E:$E,$E207)-MINIFS(BD:BD,$E:$E,$E207)),
100*(BD207-MINIFS(BD:BD,$E:$E,$E207))/(MAXIFS(BD:BD,$E:$E,$E207)-MINIFS(BD:BD,$E:$E,$E207))))</f>
        <v/>
      </c>
      <c r="DT207" s="223" t="str">
        <f t="array" ref="DT207">IF(BE207="","",
IF(INDEX(Settings!$H:$H,MATCH(DT$1,Settings!$G:$G,0))=TRUE,
100-100*(BE207-MINIFS(BE:BE,$E:$E,$E207))/(MAXIFS(BE:BE,$E:$E,$E207)-MINIFS(BE:BE,$E:$E,$E207)),
100*(BE207-MINIFS(BE:BE,$E:$E,$E207))/(MAXIFS(BE:BE,$E:$E,$E207)-MINIFS(BE:BE,$E:$E,$E207))))</f>
        <v/>
      </c>
      <c r="DU207" s="223" t="str">
        <f t="array" ref="DU207">IF(BF207="","",
IF(INDEX(Settings!$H:$H,MATCH(DU$1,Settings!$G:$G,0))=TRUE,
100-100*(BF207-MINIFS(BF:BF,$E:$E,$E207))/(MAXIFS(BF:BF,$E:$E,$E207)-MINIFS(BF:BF,$E:$E,$E207)),
100*(BF207-MINIFS(BF:BF,$E:$E,$E207))/(MAXIFS(BF:BF,$E:$E,$E207)-MINIFS(BF:BF,$E:$E,$E207))))</f>
        <v/>
      </c>
      <c r="DV207" s="223" t="str">
        <f t="array" ref="DV207">IF(BG207="","",
IF(INDEX(Settings!$H:$H,MATCH(DV$1,Settings!$G:$G,0))=TRUE,
100-100*(BG207-MINIFS(BG:BG,$E:$E,$E207))/(MAXIFS(BG:BG,$E:$E,$E207)-MINIFS(BG:BG,$E:$E,$E207)),
100*(BG207-MINIFS(BG:BG,$E:$E,$E207))/(MAXIFS(BG:BG,$E:$E,$E207)-MINIFS(BG:BG,$E:$E,$E207))))</f>
        <v/>
      </c>
      <c r="DW207" s="223" t="str">
        <f t="array" ref="DW207">IF(BH207="","",
IF(INDEX(Settings!$H:$H,MATCH(DW$1,Settings!$G:$G,0))=TRUE,
100-100*(BH207-MINIFS(BH:BH,$E:$E,$E207))/(MAXIFS(BH:BH,$E:$E,$E207)-MINIFS(BH:BH,$E:$E,$E207)),
100*(BH207-MINIFS(BH:BH,$E:$E,$E207))/(MAXIFS(BH:BH,$E:$E,$E207)-MINIFS(BH:BH,$E:$E,$E207))))</f>
        <v/>
      </c>
      <c r="DX207" s="223" t="str">
        <f t="array" ref="DX207">IF(BI207="","",
IF(INDEX(Settings!$H:$H,MATCH(DX$1,Settings!$G:$G,0))=TRUE,
100-100*(BI207-MINIFS(BI:BI,$E:$E,$E207))/(MAXIFS(BI:BI,$E:$E,$E207)-MINIFS(BI:BI,$E:$E,$E207)),
100*(BI207-MINIFS(BI:BI,$E:$E,$E207))/(MAXIFS(BI:BI,$E:$E,$E207)-MINIFS(BI:BI,$E:$E,$E207))))</f>
        <v/>
      </c>
      <c r="DY207" s="223" t="str">
        <f t="array" ref="DY207">IF(BJ207="","",
IF(INDEX(Settings!$H:$H,MATCH(DY$1,Settings!$G:$G,0))=TRUE,
100-100*(BJ207-MINIFS(BJ:BJ,$E:$E,$E207))/(MAXIFS(BJ:BJ,$E:$E,$E207)-MINIFS(BJ:BJ,$E:$E,$E207)),
100*(BJ207-MINIFS(BJ:BJ,$E:$E,$E207))/(MAXIFS(BJ:BJ,$E:$E,$E207)-MINIFS(BJ:BJ,$E:$E,$E207))))</f>
        <v/>
      </c>
      <c r="DZ207" s="225"/>
      <c r="EA207" s="225"/>
      <c r="EB207" s="225" t="str">
        <f t="shared" si="8"/>
        <v/>
      </c>
      <c r="EC207" s="225" t="str">
        <f t="shared" si="9"/>
        <v/>
      </c>
      <c r="ED207" s="225" t="str">
        <f t="shared" si="10"/>
        <v/>
      </c>
      <c r="EE207" s="225" t="str">
        <f t="shared" si="11"/>
        <v/>
      </c>
      <c r="EF207" s="225" t="str">
        <f t="shared" si="12"/>
        <v/>
      </c>
      <c r="EG207" s="225" t="str">
        <f t="shared" si="13"/>
        <v/>
      </c>
      <c r="EH207" s="225"/>
      <c r="EI207" s="225"/>
      <c r="EJ207" s="225"/>
      <c r="EK207" s="225"/>
      <c r="EL207" s="225"/>
      <c r="EM207" s="225"/>
    </row>
    <row r="208">
      <c r="A208" s="231"/>
      <c r="B208" s="231"/>
      <c r="C208" s="231"/>
      <c r="D208" s="231" t="str">
        <f t="array" ref="D208">IFERROR(INDEX(Profiles!$B:$B,MATCH($A208,Profiles!$A:$A,0)),"")</f>
        <v/>
      </c>
      <c r="E208" s="231"/>
      <c r="F208" s="231"/>
      <c r="G208" s="231"/>
      <c r="H208" s="231"/>
      <c r="I208" s="231" t="str">
        <f>IF(A208="","",IF(Settings!$N$3="DATE",F208&amp;": "&amp;TEXT(B208,"M/DD/YY"),F208&amp;": "&amp;H208))</f>
        <v/>
      </c>
      <c r="J208" s="231"/>
      <c r="K208" s="231"/>
      <c r="L208" s="231"/>
      <c r="M208" s="232" t="str">
        <f t="shared" si="14"/>
        <v/>
      </c>
      <c r="N208" s="231"/>
      <c r="O208" s="231"/>
      <c r="P208" s="231"/>
      <c r="Q208" s="231"/>
      <c r="R208" s="231"/>
      <c r="S208" s="230" t="str">
        <f>IFERROR(VLOOKUP(AF208, 'YOYO IR Scores'!A:C, 3, FALSE), "")
</f>
        <v/>
      </c>
      <c r="T208" s="231"/>
      <c r="U208" s="231"/>
      <c r="V208" s="231"/>
      <c r="W208" s="231"/>
      <c r="X208" s="233" t="str">
        <f t="shared" si="4"/>
        <v/>
      </c>
      <c r="Y208" s="234" t="str">
        <f t="shared" si="5"/>
        <v/>
      </c>
      <c r="Z208" s="234" t="str">
        <f t="shared" si="6"/>
        <v/>
      </c>
      <c r="AA208" s="233" t="str">
        <f t="shared" si="7"/>
        <v/>
      </c>
      <c r="AB208" s="232"/>
      <c r="AC208" s="232"/>
      <c r="AD208" s="232"/>
      <c r="AE208" s="232" t="str">
        <f>IFERROR(VLOOKUP(AF208, 'YOYO IR Scores'!A:C, 2, FALSE), "")</f>
        <v/>
      </c>
      <c r="AF208" s="232"/>
      <c r="AG208" s="232"/>
      <c r="AH208" s="232"/>
      <c r="AI208" s="232"/>
      <c r="AJ208" s="232"/>
      <c r="AK208" s="232"/>
      <c r="AL208" s="232"/>
      <c r="AM208" s="232"/>
      <c r="AN208" s="232"/>
      <c r="AO208" s="232"/>
      <c r="AP208" s="232"/>
      <c r="AQ208" s="232"/>
      <c r="AR208" s="232"/>
      <c r="AS208" s="232"/>
      <c r="AT208" s="232"/>
      <c r="AU208" s="232"/>
      <c r="AV208" s="232"/>
      <c r="AW208" s="232"/>
      <c r="AX208" s="232"/>
      <c r="AY208" s="232"/>
      <c r="AZ208" s="232"/>
      <c r="BA208" s="232"/>
      <c r="BB208" s="232"/>
      <c r="BC208" s="232"/>
      <c r="BD208" s="232"/>
      <c r="BE208" s="232"/>
      <c r="BF208" s="232"/>
      <c r="BG208" s="232"/>
      <c r="BH208" s="232"/>
      <c r="BI208" s="232"/>
      <c r="BJ208" s="232"/>
      <c r="BK208" s="232" t="str">
        <f t="array" ref="BK208">IF(J208="","",
IF(INDEX(Settings!$H:$H,MATCH(BY$1,Settings!$G:$G,0))=TRUE,
100-100*(J208-MIN(J:J))/(MAX(J:J)-MIN(J:J)),
100*(J208-MIN(J:J))/(MAX(J:J)-MIN(J:J))))</f>
        <v/>
      </c>
      <c r="BL208" s="232" t="str">
        <f t="array" ref="BL208">IF(J208="","",
IF(INDEX(Settings!$H:$H,MATCH(BY$1,Settings!$G:$G,0))=TRUE,
100-100*(J208-MINIFS(J:J,$E:$E,$E208))/(MAXIFS(J:J,$E:$E,$E208)-MINIFS(J:J,$E:$E,$E208)),
100*(J208-MINIFS(J:J,$E:$E,$E208))/(MAXIFS(J:J,$E:$E,$E208)-MINIFS(J:J,$E:$E,$E208))))</f>
        <v/>
      </c>
      <c r="BM208" s="232" t="str">
        <f t="array" ref="BM208">IF(J208="","",
IF(INDEX(Settings!$H:$H,MATCH(BY$1,Settings!$G:$G,0))=TRUE,
100-100*(J208-MINIFS(J:J,$E:$E,$E208,$I:$I,$I208))/(MAXIFS(J:J,$E:$E,$E208,$I:$I,$I208)-MINIFS(J:J,$E:$E,$E208,$I:$I,$I208)),
100*(J208-MINIFS(J:J,$E:$E,$E208,$I:$I,$I208))/(MAXIFS(J:J,$E:$E,$E208,$I:$I,$I208)-MINIFS(J:J,$E:$E,$E208,$I:$I,$I208))))</f>
        <v/>
      </c>
      <c r="BN208" s="231" t="str">
        <f t="array" ref="BN208">IF(J208="","",
IF(INDEX(Settings!$H:$H,MATCH(BY$1,Settings!$G:$G,0))=TRUE,
100-100*PERCENTRANK(J:J,J208),
100*PERCENTRANK(J:J,J208)))</f>
        <v/>
      </c>
      <c r="BO208" s="231" t="str">
        <f>IFERROR(__xludf.DUMMYFUNCTION("IF(J208="""","""",
IF(INDEX(Settings!$H:$H,MATCH(BY$1,Settings!$G:$G,0))=TRUE,
100-100*PERCENTRANK(FILTER(J:J,$E:$E=$E208),J208),
100*PERCENTRANK(FILTER(J:J,$E:$E=$E208),J208)))"),"")</f>
        <v/>
      </c>
      <c r="BP208" s="231" t="str">
        <f>IFERROR(__xludf.DUMMYFUNCTION("IF(J208="""","""",
IF(INDEX(Settings!$H:$H,MATCH(BY$1,Settings!$G:$G,0))=TRUE,
100-100*PERCENTRANK(FILTER(J:J,$E:$E=$E208,$I:$I=$I208),J208),
100*PERCENTRANK(FILTER(J:J,$E:$E=$E208,$I:$I=$I208),J208)))"),"")</f>
        <v/>
      </c>
      <c r="BQ208" s="233" t="str">
        <f t="array" ref="BQ208">IF(J208="","",
IF(INDEX(Settings!$H:$H,MATCH(BY$1,Settings!$G:$G,0))=TRUE,
-1*(J208-AVERAGE(J:J))/STDEV(J:J),
(J208-AVERAGE(J:J))/STDEV(J:J)))</f>
        <v/>
      </c>
      <c r="BR208" s="233" t="str">
        <f>IFERROR(__xludf.DUMMYFUNCTION("IF(J208="""","""",
IF(INDEX(Settings!$H:$H,MATCH(BY$1,Settings!$G:$G,0))=TRUE,
-1*(J208-AVERAGEIFS(J:J,$E:$E,$E208))/STDEV(FILTER(J:J,$E:$E=$E208)),
(J208-AVERAGEIFS(J:J,$E:$E,$E208))/STDEV(FILTER(J:J,$E:$E=$E208))))"),"")</f>
        <v/>
      </c>
      <c r="BS208" s="233"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1"/>
      <c r="BX208" s="231"/>
      <c r="BY208" s="232" t="str">
        <f t="array" ref="BY208">IF(J208="","",
IF(INDEX(Settings!$H:$H,MATCH(BY$1,Settings!$G:$G,0))=TRUE,
100-100*(J208-MINIFS(J:J,$E:$E,$E208))/(MAXIFS(J:J,$E:$E,$E208)-MINIFS(J:J,$E:$E,$E208)),
100*(J208-MINIFS(J:J,$E:$E,$E208))/(MAXIFS(J:J,$E:$E,$E208)-MINIFS(J:J,$E:$E,$E208))))</f>
        <v/>
      </c>
      <c r="BZ208" s="232" t="str">
        <f t="array" ref="BZ208">IF(K208="","",
IF(INDEX(Settings!$H:$H,MATCH(BZ$1,Settings!$G:$G,0))=TRUE,
100-100*(K208-MINIFS(K:K,$E:$E,$E208))/(MAXIFS(K:K,$E:$E,$E208)-MINIFS(K:K,$E:$E,$E208)),
100*(K208-MINIFS(K:K,$E:$E,$E208))/(MAXIFS(K:K,$E:$E,$E208)-MINIFS(K:K,$E:$E,$E208))))</f>
        <v/>
      </c>
      <c r="CA208" s="232" t="str">
        <f t="array" ref="CA208">IF(L208="","",
IF(INDEX(Settings!$H:$H,MATCH(CA$1,Settings!$G:$G,0))=TRUE,
100-100*(L208-MINIFS(L:L,$E:$E,$E208))/(MAXIFS(L:L,$E:$E,$E208)-MINIFS(L:L,$E:$E,$E208)),
100*(L208-MINIFS(L:L,$E:$E,$E208))/(MAXIFS(L:L,$E:$E,$E208)-MINIFS(L:L,$E:$E,$E208))))</f>
        <v/>
      </c>
      <c r="CB208" s="232" t="str">
        <f t="array" ref="CB208">IF(M208="","",
IF(INDEX(Settings!$H:$H,MATCH(CB$1,Settings!$G:$G,0))=TRUE,
100-100*(M208-MINIFS(M:M,$E:$E,$E208))/(MAXIFS(M:M,$E:$E,$E208)-MINIFS(M:M,$E:$E,$E208)),
100*(M208-MINIFS(M:M,$E:$E,$E208))/(MAXIFS(M:M,$E:$E,$E208)-MINIFS(M:M,$E:$E,$E208))))</f>
        <v/>
      </c>
      <c r="CC208" s="232" t="str">
        <f t="array" ref="CC208">IF(N208="","",
IF(INDEX(Settings!$H:$H,MATCH(CC$1,Settings!$G:$G,0))=TRUE,
100-100*(N208-MINIFS(N:N,$E:$E,$E208))/(MAXIFS(N:N,$E:$E,$E208)-MINIFS(N:N,$E:$E,$E208)),
100*(N208-MINIFS(N:N,$E:$E,$E208))/(MAXIFS(N:N,$E:$E,$E208)-MINIFS(N:N,$E:$E,$E208))))</f>
        <v/>
      </c>
      <c r="CD208" s="232" t="str">
        <f t="array" ref="CD208">IF(O208="","",
IF(INDEX(Settings!$H:$H,MATCH(CD$1,Settings!$G:$G,0))=TRUE,
100-100*(O208-MINIFS(O:O,$E:$E,$E208))/(MAXIFS(O:O,$E:$E,$E208)-MINIFS(O:O,$E:$E,$E208)),
100*(O208-MINIFS(O:O,$E:$E,$E208))/(MAXIFS(O:O,$E:$E,$E208)-MINIFS(O:O,$E:$E,$E208))))</f>
        <v/>
      </c>
      <c r="CE208" s="232" t="str">
        <f t="array" ref="CE208">IF(P208="","",
IF(INDEX(Settings!$H:$H,MATCH(CE$1,Settings!$G:$G,0))=TRUE,
100-100*(P208-MINIFS(P:P,$E:$E,$E208))/(MAXIFS(P:P,$E:$E,$E208)-MINIFS(P:P,$E:$E,$E208)),
100*(P208-MINIFS(P:P,$E:$E,$E208))/(MAXIFS(P:P,$E:$E,$E208)-MINIFS(P:P,$E:$E,$E208))))</f>
        <v/>
      </c>
      <c r="CF208" s="232" t="str">
        <f t="array" ref="CF208">IF(Q208="","",
IF(INDEX(Settings!$H:$H,MATCH(CF$1,Settings!$G:$G,0))=TRUE,
100-100*(Q208-MINIFS(Q:Q,$E:$E,$E208))/(MAXIFS(Q:Q,$E:$E,$E208)-MINIFS(Q:Q,$E:$E,$E208)),
100*(Q208-MINIFS(Q:Q,$E:$E,$E208))/(MAXIFS(Q:Q,$E:$E,$E208)-MINIFS(Q:Q,$E:$E,$E208))))</f>
        <v/>
      </c>
      <c r="CG208" s="232" t="str">
        <f t="array" ref="CG208">IF(R208="","",
IF(INDEX(Settings!$H:$H,MATCH(CG$1,Settings!$G:$G,0))=TRUE,
100-100*(R208-MINIFS(R:R,$E:$E,$E208))/(MAXIFS(R:R,$E:$E,$E208)-MINIFS(R:R,$E:$E,$E208)),
100*(R208-MINIFS(R:R,$E:$E,$E208))/(MAXIFS(R:R,$E:$E,$E208)-MINIFS(R:R,$E:$E,$E208))))</f>
        <v/>
      </c>
      <c r="CH208" s="232" t="str">
        <f t="array" ref="CH208">IF(S208="","",
IF(INDEX(Settings!$H:$H,MATCH(CH$1,Settings!$G:$G,0))=TRUE,
100-100*(S208-MINIFS(S:S,$E:$E,$E208))/(MAXIFS(S:S,$E:$E,$E208)-MINIFS(S:S,$E:$E,$E208)),
100*(S208-MINIFS(S:S,$E:$E,$E208))/(MAXIFS(S:S,$E:$E,$E208)-MINIFS(S:S,$E:$E,$E208))))</f>
        <v/>
      </c>
      <c r="CI208" s="232" t="str">
        <f t="array" ref="CI208">IF(T208="","",
IF(INDEX(Settings!$H:$H,MATCH(CI$1,Settings!$G:$G,0))=TRUE,
100-100*(T208-MINIFS(T:T,$E:$E,$E208))/(MAXIFS(T:T,$E:$E,$E208)-MINIFS(T:T,$E:$E,$E208)),
100*(T208-MINIFS(T:T,$E:$E,$E208))/(MAXIFS(T:T,$E:$E,$E208)-MINIFS(T:T,$E:$E,$E208))))</f>
        <v/>
      </c>
      <c r="CJ208" s="232" t="str">
        <f t="array" ref="CJ208">IF(U208="","",
IF(INDEX(Settings!$H:$H,MATCH(CJ$1,Settings!$G:$G,0))=TRUE,
100-100*(U208-MINIFS(U:U,$E:$E,$E208))/(MAXIFS(U:U,$E:$E,$E208)-MINIFS(U:U,$E:$E,$E208)),
100*(U208-MINIFS(U:U,$E:$E,$E208))/(MAXIFS(U:U,$E:$E,$E208)-MINIFS(U:U,$E:$E,$E208))))</f>
        <v/>
      </c>
      <c r="CK208" s="232" t="str">
        <f t="array" ref="CK208">IF(V208="","",
IF(INDEX(Settings!$H:$H,MATCH(CK$1,Settings!$G:$G,0))=TRUE,
100-100*(V208-MINIFS(V:V,$E:$E,$E208))/(MAXIFS(V:V,$E:$E,$E208)-MINIFS(V:V,$E:$E,$E208)),
100*(V208-MINIFS(V:V,$E:$E,$E208))/(MAXIFS(V:V,$E:$E,$E208)-MINIFS(V:V,$E:$E,$E208))))</f>
        <v/>
      </c>
      <c r="CL208" s="232" t="str">
        <f t="array" ref="CL208">IF(W208="","",
IF(INDEX(Settings!$H:$H,MATCH(CL$1,Settings!$G:$G,0))=TRUE,
100-100*(W208-MINIFS(W:W,$E:$E,$E208))/(MAXIFS(W:W,$E:$E,$E208)-MINIFS(W:W,$E:$E,$E208)),
100*(W208-MINIFS(W:W,$E:$E,$E208))/(MAXIFS(W:W,$E:$E,$E208)-MINIFS(W:W,$E:$E,$E208))))</f>
        <v/>
      </c>
      <c r="CM208" s="232" t="str">
        <f t="array" ref="CM208">IF(X208="","",
IF(INDEX(Settings!$H:$H,MATCH(CM$1,Settings!$G:$G,0))=TRUE,
100-100*(X208-MINIFS(X:X,$E:$E,$E208))/(MAXIFS(X:X,$E:$E,$E208)-MINIFS(X:X,$E:$E,$E208)),
100*(X208-MINIFS(X:X,$E:$E,$E208))/(MAXIFS(X:X,$E:$E,$E208)-MINIFS(X:X,$E:$E,$E208))))</f>
        <v/>
      </c>
      <c r="CN208" s="232" t="str">
        <f t="array" ref="CN208">IF(Y208="","",
IF(INDEX(Settings!$H:$H,MATCH(CN$1,Settings!$G:$G,0))=TRUE,
100-100*(Y208-MINIFS(Y:Y,$E:$E,$E208))/(MAXIFS(Y:Y,$E:$E,$E208)-MINIFS(Y:Y,$E:$E,$E208)),
100*(Y208-MINIFS(Y:Y,$E:$E,$E208))/(MAXIFS(Y:Y,$E:$E,$E208)-MINIFS(Y:Y,$E:$E,$E208))))</f>
        <v/>
      </c>
      <c r="CO208" s="232" t="str">
        <f t="array" ref="CO208">IF(Z208="","",
IF(INDEX(Settings!$H:$H,MATCH(CO$1,Settings!$G:$G,0))=TRUE,
100-100*(Z208-MINIFS(Z:Z,$E:$E,$E208))/(MAXIFS(Z:Z,$E:$E,$E208)-MINIFS(Z:Z,$E:$E,$E208)),
100*(Z208-MINIFS(Z:Z,$E:$E,$E208))/(MAXIFS(Z:Z,$E:$E,$E208)-MINIFS(Z:Z,$E:$E,$E208))))</f>
        <v/>
      </c>
      <c r="CP208" s="232" t="str">
        <f t="array" ref="CP208">IF(AA208="","",
IF(INDEX(Settings!$H:$H,MATCH(CP$1,Settings!$G:$G,0))=TRUE,
100-100*(AA208-MINIFS(AA:AA,$E:$E,$E208))/(MAXIFS(AA:AA,$E:$E,$E208)-MINIFS(AA:AA,$E:$E,$E208)),
100*(AA208-MINIFS(AA:AA,$E:$E,$E208))/(MAXIFS(AA:AA,$E:$E,$E208)-MINIFS(AA:AA,$E:$E,$E208))))</f>
        <v/>
      </c>
      <c r="CQ208" s="232" t="str">
        <f t="array" ref="CQ208">IF(AB208="","",
IF(INDEX(Settings!$H:$H,MATCH(CQ$1,Settings!$G:$G,0))=TRUE,
100-100*(AB208-MINIFS(AB:AB,$E:$E,$E208))/(MAXIFS(AB:AB,$E:$E,$E208)-MINIFS(AB:AB,$E:$E,$E208)),
100*(AB208-MINIFS(AB:AB,$E:$E,$E208))/(MAXIFS(AB:AB,$E:$E,$E208)-MINIFS(AB:AB,$E:$E,$E208))))</f>
        <v/>
      </c>
      <c r="CR208" s="232" t="str">
        <f t="array" ref="CR208">IF(AC208="","",
IF(INDEX(Settings!$H:$H,MATCH(CR$1,Settings!$G:$G,0))=TRUE,
100-100*(AC208-MINIFS(AC:AC,$E:$E,$E208))/(MAXIFS(AC:AC,$E:$E,$E208)-MINIFS(AC:AC,$E:$E,$E208)),
100*(AC208-MINIFS(AC:AC,$E:$E,$E208))/(MAXIFS(AC:AC,$E:$E,$E208)-MINIFS(AC:AC,$E:$E,$E208))))</f>
        <v/>
      </c>
      <c r="CS208" s="232" t="str">
        <f t="array" ref="CS208">IF(AD208="","",
IF(INDEX(Settings!$H:$H,MATCH(CS$1,Settings!$G:$G,0))=TRUE,
100-100*(AD208-MINIFS(AD:AD,$E:$E,$E208))/(MAXIFS(AD:AD,$E:$E,$E208)-MINIFS(AD:AD,$E:$E,$E208)),
100*(AD208-MINIFS(AD:AD,$E:$E,$E208))/(MAXIFS(AD:AD,$E:$E,$E208)-MINIFS(AD:AD,$E:$E,$E208))))</f>
        <v/>
      </c>
      <c r="CT208" s="232" t="str">
        <f t="array" ref="CT208">IF(AE208="","",
IF(INDEX(Settings!$H:$H,MATCH(CT$1,Settings!$G:$G,0))=TRUE,
100-100*(AE208-MINIFS(AE:AE,$E:$E,$E208))/(MAXIFS(AE:AE,$E:$E,$E208)-MINIFS(AE:AE,$E:$E,$E208)),
100*(AE208-MINIFS(AE:AE,$E:$E,$E208))/(MAXIFS(AE:AE,$E:$E,$E208)-MINIFS(AE:AE,$E:$E,$E208))))</f>
        <v/>
      </c>
      <c r="CU208" s="232" t="str">
        <f t="array" ref="CU208">IF(AF208="","",
IF(INDEX(Settings!$H:$H,MATCH(CU$1,Settings!$G:$G,0))=TRUE,
100-100*(AF208-MINIFS(AF:AF,$E:$E,$E208))/(MAXIFS(AF:AF,$E:$E,$E208)-MINIFS(AF:AF,$E:$E,$E208)),
100*(AF208-MINIFS(AF:AF,$E:$E,$E208))/(MAXIFS(AF:AF,$E:$E,$E208)-MINIFS(AF:AF,$E:$E,$E208))))</f>
        <v/>
      </c>
      <c r="CV208" s="232" t="str">
        <f t="array" ref="CV208">IF(AG208="","",
IF(INDEX(Settings!$H:$H,MATCH(CV$1,Settings!$G:$G,0))=TRUE,
100-100*(AG208-MINIFS(AG:AG,$E:$E,$E208))/(MAXIFS(AG:AG,$E:$E,$E208)-MINIFS(AG:AG,$E:$E,$E208)),
100*(AG208-MINIFS(AG:AG,$E:$E,$E208))/(MAXIFS(AG:AG,$E:$E,$E208)-MINIFS(AG:AG,$E:$E,$E208))))</f>
        <v/>
      </c>
      <c r="CW208" s="232" t="str">
        <f t="array" ref="CW208">IF(AH208="","",
IF(INDEX(Settings!$H:$H,MATCH(CW$1,Settings!$G:$G,0))=TRUE,
100-100*(AH208-MINIFS(AH:AH,$E:$E,$E208))/(MAXIFS(AH:AH,$E:$E,$E208)-MINIFS(AH:AH,$E:$E,$E208)),
100*(AH208-MINIFS(AH:AH,$E:$E,$E208))/(MAXIFS(AH:AH,$E:$E,$E208)-MINIFS(AH:AH,$E:$E,$E208))))</f>
        <v/>
      </c>
      <c r="CX208" s="232" t="str">
        <f t="array" ref="CX208">IF(AI208="","",
IF(INDEX(Settings!$H:$H,MATCH(CX$1,Settings!$G:$G,0))=TRUE,
100-100*(AI208-MINIFS(AI:AI,$E:$E,$E208))/(MAXIFS(AI:AI,$E:$E,$E208)-MINIFS(AI:AI,$E:$E,$E208)),
100*(AI208-MINIFS(AI:AI,$E:$E,$E208))/(MAXIFS(AI:AI,$E:$E,$E208)-MINIFS(AI:AI,$E:$E,$E208))))</f>
        <v/>
      </c>
      <c r="CY208" s="232" t="str">
        <f t="array" ref="CY208">IF(AJ208="","",
IF(INDEX(Settings!$H:$H,MATCH(CY$1,Settings!$G:$G,0))=TRUE,
100-100*(AJ208-MINIFS(AJ:AJ,$E:$E,$E208))/(MAXIFS(AJ:AJ,$E:$E,$E208)-MINIFS(AJ:AJ,$E:$E,$E208)),
100*(AJ208-MINIFS(AJ:AJ,$E:$E,$E208))/(MAXIFS(AJ:AJ,$E:$E,$E208)-MINIFS(AJ:AJ,$E:$E,$E208))))</f>
        <v/>
      </c>
      <c r="CZ208" s="232" t="str">
        <f t="array" ref="CZ208">IF(AK208="","",
IF(INDEX(Settings!$H:$H,MATCH(CZ$1,Settings!$G:$G,0))=TRUE,
100-100*(AK208-MINIFS(AK:AK,$E:$E,$E208))/(MAXIFS(AK:AK,$E:$E,$E208)-MINIFS(AK:AK,$E:$E,$E208)),
100*(AK208-MINIFS(AK:AK,$E:$E,$E208))/(MAXIFS(AK:AK,$E:$E,$E208)-MINIFS(AK:AK,$E:$E,$E208))))</f>
        <v/>
      </c>
      <c r="DA208" s="232" t="str">
        <f t="array" ref="DA208">IF(AL208="","",
IF(INDEX(Settings!$H:$H,MATCH(DA$1,Settings!$G:$G,0))=TRUE,
100-100*(AL208-MINIFS(AL:AL,$E:$E,$E208))/(MAXIFS(AL:AL,$E:$E,$E208)-MINIFS(AL:AL,$E:$E,$E208)),
100*(AL208-MINIFS(AL:AL,$E:$E,$E208))/(MAXIFS(AL:AL,$E:$E,$E208)-MINIFS(AL:AL,$E:$E,$E208))))</f>
        <v/>
      </c>
      <c r="DB208" s="232" t="str">
        <f t="array" ref="DB208">IF(AM208="","",
IF(INDEX(Settings!$H:$H,MATCH(DB$1,Settings!$G:$G,0))=TRUE,
100-100*(AM208-MINIFS(AM:AM,$E:$E,$E208))/(MAXIFS(AM:AM,$E:$E,$E208)-MINIFS(AM:AM,$E:$E,$E208)),
100*(AM208-MINIFS(AM:AM,$E:$E,$E208))/(MAXIFS(AM:AM,$E:$E,$E208)-MINIFS(AM:AM,$E:$E,$E208))))</f>
        <v/>
      </c>
      <c r="DC208" s="232" t="str">
        <f t="array" ref="DC208">IF(AN208="","",
IF(INDEX(Settings!$H:$H,MATCH(DC$1,Settings!$G:$G,0))=TRUE,
100-100*(AN208-MINIFS(AN:AN,$E:$E,$E208))/(MAXIFS(AN:AN,$E:$E,$E208)-MINIFS(AN:AN,$E:$E,$E208)),
100*(AN208-MINIFS(AN:AN,$E:$E,$E208))/(MAXIFS(AN:AN,$E:$E,$E208)-MINIFS(AN:AN,$E:$E,$E208))))</f>
        <v/>
      </c>
      <c r="DD208" s="232" t="str">
        <f t="array" ref="DD208">IF(AO208="","",
IF(INDEX(Settings!$H:$H,MATCH(DD$1,Settings!$G:$G,0))=TRUE,
100-100*(AO208-MINIFS(AO:AO,$E:$E,$E208))/(MAXIFS(AO:AO,$E:$E,$E208)-MINIFS(AO:AO,$E:$E,$E208)),
100*(AO208-MINIFS(AO:AO,$E:$E,$E208))/(MAXIFS(AO:AO,$E:$E,$E208)-MINIFS(AO:AO,$E:$E,$E208))))</f>
        <v/>
      </c>
      <c r="DE208" s="232" t="str">
        <f t="array" ref="DE208">IF(AP208="","",
IF(INDEX(Settings!$H:$H,MATCH(DE$1,Settings!$G:$G,0))=TRUE,
100-100*(AP208-MINIFS(AP:AP,$E:$E,$E208))/(MAXIFS(AP:AP,$E:$E,$E208)-MINIFS(AP:AP,$E:$E,$E208)),
100*(AP208-MINIFS(AP:AP,$E:$E,$E208))/(MAXIFS(AP:AP,$E:$E,$E208)-MINIFS(AP:AP,$E:$E,$E208))))</f>
        <v/>
      </c>
      <c r="DF208" s="232" t="str">
        <f t="array" ref="DF208">IF(AQ208="","",
IF(INDEX(Settings!$H:$H,MATCH(DF$1,Settings!$G:$G,0))=TRUE,
100-100*(AQ208-MINIFS(AQ:AQ,$E:$E,$E208))/(MAXIFS(AQ:AQ,$E:$E,$E208)-MINIFS(AQ:AQ,$E:$E,$E208)),
100*(AQ208-MINIFS(AQ:AQ,$E:$E,$E208))/(MAXIFS(AQ:AQ,$E:$E,$E208)-MINIFS(AQ:AQ,$E:$E,$E208))))</f>
        <v/>
      </c>
      <c r="DG208" s="232" t="str">
        <f t="array" ref="DG208">IF(AR208="","",
IF(INDEX(Settings!$H:$H,MATCH(DG$1,Settings!$G:$G,0))=TRUE,
100-100*(AR208-MINIFS(AR:AR,$E:$E,$E208))/(MAXIFS(AR:AR,$E:$E,$E208)-MINIFS(AR:AR,$E:$E,$E208)),
100*(AR208-MINIFS(AR:AR,$E:$E,$E208))/(MAXIFS(AR:AR,$E:$E,$E208)-MINIFS(AR:AR,$E:$E,$E208))))</f>
        <v/>
      </c>
      <c r="DH208" s="232" t="str">
        <f t="array" ref="DH208">IF(AS208="","",
IF(INDEX(Settings!$H:$H,MATCH(DH$1,Settings!$G:$G,0))=TRUE,
100-100*(AS208-MINIFS(AS:AS,$E:$E,$E208))/(MAXIFS(AS:AS,$E:$E,$E208)-MINIFS(AS:AS,$E:$E,$E208)),
100*(AS208-MINIFS(AS:AS,$E:$E,$E208))/(MAXIFS(AS:AS,$E:$E,$E208)-MINIFS(AS:AS,$E:$E,$E208))))</f>
        <v/>
      </c>
      <c r="DI208" s="232" t="str">
        <f t="array" ref="DI208">IF(AT208="","",
IF(INDEX(Settings!$H:$H,MATCH(DI$1,Settings!$G:$G,0))=TRUE,
100-100*(AT208-MINIFS(AT:AT,$E:$E,$E208))/(MAXIFS(AT:AT,$E:$E,$E208)-MINIFS(AT:AT,$E:$E,$E208)),
100*(AT208-MINIFS(AT:AT,$E:$E,$E208))/(MAXIFS(AT:AT,$E:$E,$E208)-MINIFS(AT:AT,$E:$E,$E208))))</f>
        <v/>
      </c>
      <c r="DJ208" s="232" t="str">
        <f t="array" ref="DJ208">IF(AU208="","",
IF(INDEX(Settings!$H:$H,MATCH(DJ$1,Settings!$G:$G,0))=TRUE,
100-100*(AU208-MINIFS(AU:AU,$E:$E,$E208))/(MAXIFS(AU:AU,$E:$E,$E208)-MINIFS(AU:AU,$E:$E,$E208)),
100*(AU208-MINIFS(AU:AU,$E:$E,$E208))/(MAXIFS(AU:AU,$E:$E,$E208)-MINIFS(AU:AU,$E:$E,$E208))))</f>
        <v/>
      </c>
      <c r="DK208" s="232" t="str">
        <f t="array" ref="DK208">IF(AV208="","",
IF(INDEX(Settings!$H:$H,MATCH(DK$1,Settings!$G:$G,0))=TRUE,
100-100*(AV208-MINIFS(AV:AV,$E:$E,$E208))/(MAXIFS(AV:AV,$E:$E,$E208)-MINIFS(AV:AV,$E:$E,$E208)),
100*(AV208-MINIFS(AV:AV,$E:$E,$E208))/(MAXIFS(AV:AV,$E:$E,$E208)-MINIFS(AV:AV,$E:$E,$E208))))</f>
        <v/>
      </c>
      <c r="DL208" s="232" t="str">
        <f t="array" ref="DL208">IF(AW208="","",
IF(INDEX(Settings!$H:$H,MATCH(DL$1,Settings!$G:$G,0))=TRUE,
100-100*(AW208-MINIFS(AW:AW,$E:$E,$E208))/(MAXIFS(AW:AW,$E:$E,$E208)-MINIFS(AW:AW,$E:$E,$E208)),
100*(AW208-MINIFS(AW:AW,$E:$E,$E208))/(MAXIFS(AW:AW,$E:$E,$E208)-MINIFS(AW:AW,$E:$E,$E208))))</f>
        <v/>
      </c>
      <c r="DM208" s="232" t="str">
        <f t="array" ref="DM208">IF(AX208="","",
IF(INDEX(Settings!$H:$H,MATCH(DM$1,Settings!$G:$G,0))=TRUE,
100-100*(AX208-MINIFS(AX:AX,$E:$E,$E208))/(MAXIFS(AX:AX,$E:$E,$E208)-MINIFS(AX:AX,$E:$E,$E208)),
100*(AX208-MINIFS(AX:AX,$E:$E,$E208))/(MAXIFS(AX:AX,$E:$E,$E208)-MINIFS(AX:AX,$E:$E,$E208))))</f>
        <v/>
      </c>
      <c r="DN208" s="232" t="str">
        <f t="array" ref="DN208">IF(AY208="","",
IF(INDEX(Settings!$H:$H,MATCH(DN$1,Settings!$G:$G,0))=TRUE,
100-100*(AY208-MINIFS(AY:AY,$E:$E,$E208))/(MAXIFS(AY:AY,$E:$E,$E208)-MINIFS(AY:AY,$E:$E,$E208)),
100*(AY208-MINIFS(AY:AY,$E:$E,$E208))/(MAXIFS(AY:AY,$E:$E,$E208)-MINIFS(AY:AY,$E:$E,$E208))))</f>
        <v/>
      </c>
      <c r="DO208" s="232" t="str">
        <f t="array" ref="DO208">IF(AZ208="","",
IF(INDEX(Settings!$H:$H,MATCH(DO$1,Settings!$G:$G,0))=TRUE,
100-100*(AZ208-MINIFS(AZ:AZ,$E:$E,$E208))/(MAXIFS(AZ:AZ,$E:$E,$E208)-MINIFS(AZ:AZ,$E:$E,$E208)),
100*(AZ208-MINIFS(AZ:AZ,$E:$E,$E208))/(MAXIFS(AZ:AZ,$E:$E,$E208)-MINIFS(AZ:AZ,$E:$E,$E208))))</f>
        <v/>
      </c>
      <c r="DP208" s="232" t="str">
        <f t="array" ref="DP208">IF(BA208="","",
IF(INDEX(Settings!$H:$H,MATCH(DP$1,Settings!$G:$G,0))=TRUE,
100-100*(BA208-MINIFS(BA:BA,$E:$E,$E208))/(MAXIFS(BA:BA,$E:$E,$E208)-MINIFS(BA:BA,$E:$E,$E208)),
100*(BA208-MINIFS(BA:BA,$E:$E,$E208))/(MAXIFS(BA:BA,$E:$E,$E208)-MINIFS(BA:BA,$E:$E,$E208))))</f>
        <v/>
      </c>
      <c r="DQ208" s="232" t="str">
        <f t="array" ref="DQ208">IF(BB208="","",
IF(INDEX(Settings!$H:$H,MATCH(DQ$1,Settings!$G:$G,0))=TRUE,
100-100*(BB208-MINIFS(BB:BB,$E:$E,$E208))/(MAXIFS(BB:BB,$E:$E,$E208)-MINIFS(BB:BB,$E:$E,$E208)),
100*(BB208-MINIFS(BB:BB,$E:$E,$E208))/(MAXIFS(BB:BB,$E:$E,$E208)-MINIFS(BB:BB,$E:$E,$E208))))</f>
        <v/>
      </c>
      <c r="DR208" s="232" t="str">
        <f t="array" ref="DR208">IF(BC208="","",
IF(INDEX(Settings!$H:$H,MATCH(DR$1,Settings!$G:$G,0))=TRUE,
100-100*(BC208-MINIFS(BC:BC,$E:$E,$E208))/(MAXIFS(BC:BC,$E:$E,$E208)-MINIFS(BC:BC,$E:$E,$E208)),
100*(BC208-MINIFS(BC:BC,$E:$E,$E208))/(MAXIFS(BC:BC,$E:$E,$E208)-MINIFS(BC:BC,$E:$E,$E208))))</f>
        <v/>
      </c>
      <c r="DS208" s="232" t="str">
        <f t="array" ref="DS208">IF(BD208="","",
IF(INDEX(Settings!$H:$H,MATCH(DS$1,Settings!$G:$G,0))=TRUE,
100-100*(BD208-MINIFS(BD:BD,$E:$E,$E208))/(MAXIFS(BD:BD,$E:$E,$E208)-MINIFS(BD:BD,$E:$E,$E208)),
100*(BD208-MINIFS(BD:BD,$E:$E,$E208))/(MAXIFS(BD:BD,$E:$E,$E208)-MINIFS(BD:BD,$E:$E,$E208))))</f>
        <v/>
      </c>
      <c r="DT208" s="232" t="str">
        <f t="array" ref="DT208">IF(BE208="","",
IF(INDEX(Settings!$H:$H,MATCH(DT$1,Settings!$G:$G,0))=TRUE,
100-100*(BE208-MINIFS(BE:BE,$E:$E,$E208))/(MAXIFS(BE:BE,$E:$E,$E208)-MINIFS(BE:BE,$E:$E,$E208)),
100*(BE208-MINIFS(BE:BE,$E:$E,$E208))/(MAXIFS(BE:BE,$E:$E,$E208)-MINIFS(BE:BE,$E:$E,$E208))))</f>
        <v/>
      </c>
      <c r="DU208" s="232" t="str">
        <f t="array" ref="DU208">IF(BF208="","",
IF(INDEX(Settings!$H:$H,MATCH(DU$1,Settings!$G:$G,0))=TRUE,
100-100*(BF208-MINIFS(BF:BF,$E:$E,$E208))/(MAXIFS(BF:BF,$E:$E,$E208)-MINIFS(BF:BF,$E:$E,$E208)),
100*(BF208-MINIFS(BF:BF,$E:$E,$E208))/(MAXIFS(BF:BF,$E:$E,$E208)-MINIFS(BF:BF,$E:$E,$E208))))</f>
        <v/>
      </c>
      <c r="DV208" s="232" t="str">
        <f t="array" ref="DV208">IF(BG208="","",
IF(INDEX(Settings!$H:$H,MATCH(DV$1,Settings!$G:$G,0))=TRUE,
100-100*(BG208-MINIFS(BG:BG,$E:$E,$E208))/(MAXIFS(BG:BG,$E:$E,$E208)-MINIFS(BG:BG,$E:$E,$E208)),
100*(BG208-MINIFS(BG:BG,$E:$E,$E208))/(MAXIFS(BG:BG,$E:$E,$E208)-MINIFS(BG:BG,$E:$E,$E208))))</f>
        <v/>
      </c>
      <c r="DW208" s="232" t="str">
        <f t="array" ref="DW208">IF(BH208="","",
IF(INDEX(Settings!$H:$H,MATCH(DW$1,Settings!$G:$G,0))=TRUE,
100-100*(BH208-MINIFS(BH:BH,$E:$E,$E208))/(MAXIFS(BH:BH,$E:$E,$E208)-MINIFS(BH:BH,$E:$E,$E208)),
100*(BH208-MINIFS(BH:BH,$E:$E,$E208))/(MAXIFS(BH:BH,$E:$E,$E208)-MINIFS(BH:BH,$E:$E,$E208))))</f>
        <v/>
      </c>
      <c r="DX208" s="232" t="str">
        <f t="array" ref="DX208">IF(BI208="","",
IF(INDEX(Settings!$H:$H,MATCH(DX$1,Settings!$G:$G,0))=TRUE,
100-100*(BI208-MINIFS(BI:BI,$E:$E,$E208))/(MAXIFS(BI:BI,$E:$E,$E208)-MINIFS(BI:BI,$E:$E,$E208)),
100*(BI208-MINIFS(BI:BI,$E:$E,$E208))/(MAXIFS(BI:BI,$E:$E,$E208)-MINIFS(BI:BI,$E:$E,$E208))))</f>
        <v/>
      </c>
      <c r="DY208" s="232" t="str">
        <f t="array" ref="DY208">IF(BJ208="","",
IF(INDEX(Settings!$H:$H,MATCH(DY$1,Settings!$G:$G,0))=TRUE,
100-100*(BJ208-MINIFS(BJ:BJ,$E:$E,$E208))/(MAXIFS(BJ:BJ,$E:$E,$E208)-MINIFS(BJ:BJ,$E:$E,$E208)),
100*(BJ208-MINIFS(BJ:BJ,$E:$E,$E208))/(MAXIFS(BJ:BJ,$E:$E,$E208)-MINIFS(BJ:BJ,$E:$E,$E208))))</f>
        <v/>
      </c>
      <c r="DZ208" s="234"/>
      <c r="EA208" s="234"/>
      <c r="EB208" s="234" t="str">
        <f t="shared" si="8"/>
        <v/>
      </c>
      <c r="EC208" s="234" t="str">
        <f t="shared" si="9"/>
        <v/>
      </c>
      <c r="ED208" s="234" t="str">
        <f t="shared" si="10"/>
        <v/>
      </c>
      <c r="EE208" s="234" t="str">
        <f t="shared" si="11"/>
        <v/>
      </c>
      <c r="EF208" s="234" t="str">
        <f t="shared" si="12"/>
        <v/>
      </c>
      <c r="EG208" s="234" t="str">
        <f t="shared" si="13"/>
        <v/>
      </c>
      <c r="EH208" s="234"/>
      <c r="EI208" s="234"/>
      <c r="EJ208" s="234"/>
      <c r="EK208" s="234"/>
      <c r="EL208" s="234"/>
      <c r="EM208" s="234"/>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3" t="str">
        <f t="shared" si="14"/>
        <v/>
      </c>
      <c r="N209" s="49"/>
      <c r="O209" s="49"/>
      <c r="P209" s="49"/>
      <c r="Q209" s="49"/>
      <c r="R209" s="49"/>
      <c r="S209" s="222" t="str">
        <f>IFERROR(VLOOKUP(AF209, 'YOYO IR Scores'!A:C, 3, FALSE), "")
</f>
        <v/>
      </c>
      <c r="T209" s="49"/>
      <c r="U209" s="49"/>
      <c r="V209" s="49"/>
      <c r="W209" s="49"/>
      <c r="X209" s="224" t="str">
        <f t="shared" si="4"/>
        <v/>
      </c>
      <c r="Y209" s="225" t="str">
        <f t="shared" si="5"/>
        <v/>
      </c>
      <c r="Z209" s="225" t="str">
        <f t="shared" si="6"/>
        <v/>
      </c>
      <c r="AA209" s="224" t="str">
        <f t="shared" si="7"/>
        <v/>
      </c>
      <c r="AB209" s="223"/>
      <c r="AC209" s="223"/>
      <c r="AD209" s="223"/>
      <c r="AE209" s="223" t="str">
        <f>IFERROR(VLOOKUP(AF209, 'YOYO IR Scores'!A:C, 2, FALSE), "")</f>
        <v/>
      </c>
      <c r="AF209" s="223"/>
      <c r="AG209" s="223"/>
      <c r="AH209" s="223"/>
      <c r="AI209" s="223"/>
      <c r="AJ209" s="223"/>
      <c r="AK209" s="223"/>
      <c r="AL209" s="223"/>
      <c r="AM209" s="223"/>
      <c r="AN209" s="223"/>
      <c r="AO209" s="223"/>
      <c r="AP209" s="223"/>
      <c r="AQ209" s="223"/>
      <c r="AR209" s="223"/>
      <c r="AS209" s="223"/>
      <c r="AT209" s="223"/>
      <c r="AU209" s="223"/>
      <c r="AV209" s="223"/>
      <c r="AW209" s="223"/>
      <c r="AX209" s="223"/>
      <c r="AY209" s="223"/>
      <c r="AZ209" s="223"/>
      <c r="BA209" s="223"/>
      <c r="BB209" s="223"/>
      <c r="BC209" s="223"/>
      <c r="BD209" s="223"/>
      <c r="BE209" s="223"/>
      <c r="BF209" s="223"/>
      <c r="BG209" s="223"/>
      <c r="BH209" s="223"/>
      <c r="BI209" s="223"/>
      <c r="BJ209" s="223"/>
      <c r="BK209" s="223" t="str">
        <f t="array" ref="BK209">IF(J209="","",
IF(INDEX(Settings!$H:$H,MATCH(BY$1,Settings!$G:$G,0))=TRUE,
100-100*(J209-MIN(J:J))/(MAX(J:J)-MIN(J:J)),
100*(J209-MIN(J:J))/(MAX(J:J)-MIN(J:J))))</f>
        <v/>
      </c>
      <c r="BL209" s="223" t="str">
        <f t="array" ref="BL209">IF(J209="","",
IF(INDEX(Settings!$H:$H,MATCH(BY$1,Settings!$G:$G,0))=TRUE,
100-100*(J209-MINIFS(J:J,$E:$E,$E209))/(MAXIFS(J:J,$E:$E,$E209)-MINIFS(J:J,$E:$E,$E209)),
100*(J209-MINIFS(J:J,$E:$E,$E209))/(MAXIFS(J:J,$E:$E,$E209)-MINIFS(J:J,$E:$E,$E209))))</f>
        <v/>
      </c>
      <c r="BM209" s="223"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4" t="str">
        <f t="array" ref="BQ209">IF(J209="","",
IF(INDEX(Settings!$H:$H,MATCH(BY$1,Settings!$G:$G,0))=TRUE,
-1*(J209-AVERAGE(J:J))/STDEV(J:J),
(J209-AVERAGE(J:J))/STDEV(J:J)))</f>
        <v/>
      </c>
      <c r="BR209" s="224" t="str">
        <f>IFERROR(__xludf.DUMMYFUNCTION("IF(J209="""","""",
IF(INDEX(Settings!$H:$H,MATCH(BY$1,Settings!$G:$G,0))=TRUE,
-1*(J209-AVERAGEIFS(J:J,$E:$E,$E209))/STDEV(FILTER(J:J,$E:$E=$E209)),
(J209-AVERAGEIFS(J:J,$E:$E,$E209))/STDEV(FILTER(J:J,$E:$E=$E209))))"),"")</f>
        <v/>
      </c>
      <c r="BS209" s="224"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3" t="str">
        <f t="array" ref="BY209">IF(J209="","",
IF(INDEX(Settings!$H:$H,MATCH(BY$1,Settings!$G:$G,0))=TRUE,
100-100*(J209-MINIFS(J:J,$E:$E,$E209))/(MAXIFS(J:J,$E:$E,$E209)-MINIFS(J:J,$E:$E,$E209)),
100*(J209-MINIFS(J:J,$E:$E,$E209))/(MAXIFS(J:J,$E:$E,$E209)-MINIFS(J:J,$E:$E,$E209))))</f>
        <v/>
      </c>
      <c r="BZ209" s="223" t="str">
        <f t="array" ref="BZ209">IF(K209="","",
IF(INDEX(Settings!$H:$H,MATCH(BZ$1,Settings!$G:$G,0))=TRUE,
100-100*(K209-MINIFS(K:K,$E:$E,$E209))/(MAXIFS(K:K,$E:$E,$E209)-MINIFS(K:K,$E:$E,$E209)),
100*(K209-MINIFS(K:K,$E:$E,$E209))/(MAXIFS(K:K,$E:$E,$E209)-MINIFS(K:K,$E:$E,$E209))))</f>
        <v/>
      </c>
      <c r="CA209" s="223" t="str">
        <f t="array" ref="CA209">IF(L209="","",
IF(INDEX(Settings!$H:$H,MATCH(CA$1,Settings!$G:$G,0))=TRUE,
100-100*(L209-MINIFS(L:L,$E:$E,$E209))/(MAXIFS(L:L,$E:$E,$E209)-MINIFS(L:L,$E:$E,$E209)),
100*(L209-MINIFS(L:L,$E:$E,$E209))/(MAXIFS(L:L,$E:$E,$E209)-MINIFS(L:L,$E:$E,$E209))))</f>
        <v/>
      </c>
      <c r="CB209" s="223" t="str">
        <f t="array" ref="CB209">IF(M209="","",
IF(INDEX(Settings!$H:$H,MATCH(CB$1,Settings!$G:$G,0))=TRUE,
100-100*(M209-MINIFS(M:M,$E:$E,$E209))/(MAXIFS(M:M,$E:$E,$E209)-MINIFS(M:M,$E:$E,$E209)),
100*(M209-MINIFS(M:M,$E:$E,$E209))/(MAXIFS(M:M,$E:$E,$E209)-MINIFS(M:M,$E:$E,$E209))))</f>
        <v/>
      </c>
      <c r="CC209" s="223" t="str">
        <f t="array" ref="CC209">IF(N209="","",
IF(INDEX(Settings!$H:$H,MATCH(CC$1,Settings!$G:$G,0))=TRUE,
100-100*(N209-MINIFS(N:N,$E:$E,$E209))/(MAXIFS(N:N,$E:$E,$E209)-MINIFS(N:N,$E:$E,$E209)),
100*(N209-MINIFS(N:N,$E:$E,$E209))/(MAXIFS(N:N,$E:$E,$E209)-MINIFS(N:N,$E:$E,$E209))))</f>
        <v/>
      </c>
      <c r="CD209" s="223" t="str">
        <f t="array" ref="CD209">IF(O209="","",
IF(INDEX(Settings!$H:$H,MATCH(CD$1,Settings!$G:$G,0))=TRUE,
100-100*(O209-MINIFS(O:O,$E:$E,$E209))/(MAXIFS(O:O,$E:$E,$E209)-MINIFS(O:O,$E:$E,$E209)),
100*(O209-MINIFS(O:O,$E:$E,$E209))/(MAXIFS(O:O,$E:$E,$E209)-MINIFS(O:O,$E:$E,$E209))))</f>
        <v/>
      </c>
      <c r="CE209" s="223" t="str">
        <f t="array" ref="CE209">IF(P209="","",
IF(INDEX(Settings!$H:$H,MATCH(CE$1,Settings!$G:$G,0))=TRUE,
100-100*(P209-MINIFS(P:P,$E:$E,$E209))/(MAXIFS(P:P,$E:$E,$E209)-MINIFS(P:P,$E:$E,$E209)),
100*(P209-MINIFS(P:P,$E:$E,$E209))/(MAXIFS(P:P,$E:$E,$E209)-MINIFS(P:P,$E:$E,$E209))))</f>
        <v/>
      </c>
      <c r="CF209" s="223" t="str">
        <f t="array" ref="CF209">IF(Q209="","",
IF(INDEX(Settings!$H:$H,MATCH(CF$1,Settings!$G:$G,0))=TRUE,
100-100*(Q209-MINIFS(Q:Q,$E:$E,$E209))/(MAXIFS(Q:Q,$E:$E,$E209)-MINIFS(Q:Q,$E:$E,$E209)),
100*(Q209-MINIFS(Q:Q,$E:$E,$E209))/(MAXIFS(Q:Q,$E:$E,$E209)-MINIFS(Q:Q,$E:$E,$E209))))</f>
        <v/>
      </c>
      <c r="CG209" s="223" t="str">
        <f t="array" ref="CG209">IF(R209="","",
IF(INDEX(Settings!$H:$H,MATCH(CG$1,Settings!$G:$G,0))=TRUE,
100-100*(R209-MINIFS(R:R,$E:$E,$E209))/(MAXIFS(R:R,$E:$E,$E209)-MINIFS(R:R,$E:$E,$E209)),
100*(R209-MINIFS(R:R,$E:$E,$E209))/(MAXIFS(R:R,$E:$E,$E209)-MINIFS(R:R,$E:$E,$E209))))</f>
        <v/>
      </c>
      <c r="CH209" s="223" t="str">
        <f t="array" ref="CH209">IF(S209="","",
IF(INDEX(Settings!$H:$H,MATCH(CH$1,Settings!$G:$G,0))=TRUE,
100-100*(S209-MINIFS(S:S,$E:$E,$E209))/(MAXIFS(S:S,$E:$E,$E209)-MINIFS(S:S,$E:$E,$E209)),
100*(S209-MINIFS(S:S,$E:$E,$E209))/(MAXIFS(S:S,$E:$E,$E209)-MINIFS(S:S,$E:$E,$E209))))</f>
        <v/>
      </c>
      <c r="CI209" s="223" t="str">
        <f t="array" ref="CI209">IF(T209="","",
IF(INDEX(Settings!$H:$H,MATCH(CI$1,Settings!$G:$G,0))=TRUE,
100-100*(T209-MINIFS(T:T,$E:$E,$E209))/(MAXIFS(T:T,$E:$E,$E209)-MINIFS(T:T,$E:$E,$E209)),
100*(T209-MINIFS(T:T,$E:$E,$E209))/(MAXIFS(T:T,$E:$E,$E209)-MINIFS(T:T,$E:$E,$E209))))</f>
        <v/>
      </c>
      <c r="CJ209" s="223" t="str">
        <f t="array" ref="CJ209">IF(U209="","",
IF(INDEX(Settings!$H:$H,MATCH(CJ$1,Settings!$G:$G,0))=TRUE,
100-100*(U209-MINIFS(U:U,$E:$E,$E209))/(MAXIFS(U:U,$E:$E,$E209)-MINIFS(U:U,$E:$E,$E209)),
100*(U209-MINIFS(U:U,$E:$E,$E209))/(MAXIFS(U:U,$E:$E,$E209)-MINIFS(U:U,$E:$E,$E209))))</f>
        <v/>
      </c>
      <c r="CK209" s="223" t="str">
        <f t="array" ref="CK209">IF(V209="","",
IF(INDEX(Settings!$H:$H,MATCH(CK$1,Settings!$G:$G,0))=TRUE,
100-100*(V209-MINIFS(V:V,$E:$E,$E209))/(MAXIFS(V:V,$E:$E,$E209)-MINIFS(V:V,$E:$E,$E209)),
100*(V209-MINIFS(V:V,$E:$E,$E209))/(MAXIFS(V:V,$E:$E,$E209)-MINIFS(V:V,$E:$E,$E209))))</f>
        <v/>
      </c>
      <c r="CL209" s="223" t="str">
        <f t="array" ref="CL209">IF(W209="","",
IF(INDEX(Settings!$H:$H,MATCH(CL$1,Settings!$G:$G,0))=TRUE,
100-100*(W209-MINIFS(W:W,$E:$E,$E209))/(MAXIFS(W:W,$E:$E,$E209)-MINIFS(W:W,$E:$E,$E209)),
100*(W209-MINIFS(W:W,$E:$E,$E209))/(MAXIFS(W:W,$E:$E,$E209)-MINIFS(W:W,$E:$E,$E209))))</f>
        <v/>
      </c>
      <c r="CM209" s="223" t="str">
        <f t="array" ref="CM209">IF(X209="","",
IF(INDEX(Settings!$H:$H,MATCH(CM$1,Settings!$G:$G,0))=TRUE,
100-100*(X209-MINIFS(X:X,$E:$E,$E209))/(MAXIFS(X:X,$E:$E,$E209)-MINIFS(X:X,$E:$E,$E209)),
100*(X209-MINIFS(X:X,$E:$E,$E209))/(MAXIFS(X:X,$E:$E,$E209)-MINIFS(X:X,$E:$E,$E209))))</f>
        <v/>
      </c>
      <c r="CN209" s="223" t="str">
        <f t="array" ref="CN209">IF(Y209="","",
IF(INDEX(Settings!$H:$H,MATCH(CN$1,Settings!$G:$G,0))=TRUE,
100-100*(Y209-MINIFS(Y:Y,$E:$E,$E209))/(MAXIFS(Y:Y,$E:$E,$E209)-MINIFS(Y:Y,$E:$E,$E209)),
100*(Y209-MINIFS(Y:Y,$E:$E,$E209))/(MAXIFS(Y:Y,$E:$E,$E209)-MINIFS(Y:Y,$E:$E,$E209))))</f>
        <v/>
      </c>
      <c r="CO209" s="223" t="str">
        <f t="array" ref="CO209">IF(Z209="","",
IF(INDEX(Settings!$H:$H,MATCH(CO$1,Settings!$G:$G,0))=TRUE,
100-100*(Z209-MINIFS(Z:Z,$E:$E,$E209))/(MAXIFS(Z:Z,$E:$E,$E209)-MINIFS(Z:Z,$E:$E,$E209)),
100*(Z209-MINIFS(Z:Z,$E:$E,$E209))/(MAXIFS(Z:Z,$E:$E,$E209)-MINIFS(Z:Z,$E:$E,$E209))))</f>
        <v/>
      </c>
      <c r="CP209" s="223" t="str">
        <f t="array" ref="CP209">IF(AA209="","",
IF(INDEX(Settings!$H:$H,MATCH(CP$1,Settings!$G:$G,0))=TRUE,
100-100*(AA209-MINIFS(AA:AA,$E:$E,$E209))/(MAXIFS(AA:AA,$E:$E,$E209)-MINIFS(AA:AA,$E:$E,$E209)),
100*(AA209-MINIFS(AA:AA,$E:$E,$E209))/(MAXIFS(AA:AA,$E:$E,$E209)-MINIFS(AA:AA,$E:$E,$E209))))</f>
        <v/>
      </c>
      <c r="CQ209" s="223" t="str">
        <f t="array" ref="CQ209">IF(AB209="","",
IF(INDEX(Settings!$H:$H,MATCH(CQ$1,Settings!$G:$G,0))=TRUE,
100-100*(AB209-MINIFS(AB:AB,$E:$E,$E209))/(MAXIFS(AB:AB,$E:$E,$E209)-MINIFS(AB:AB,$E:$E,$E209)),
100*(AB209-MINIFS(AB:AB,$E:$E,$E209))/(MAXIFS(AB:AB,$E:$E,$E209)-MINIFS(AB:AB,$E:$E,$E209))))</f>
        <v/>
      </c>
      <c r="CR209" s="223" t="str">
        <f t="array" ref="CR209">IF(AC209="","",
IF(INDEX(Settings!$H:$H,MATCH(CR$1,Settings!$G:$G,0))=TRUE,
100-100*(AC209-MINIFS(AC:AC,$E:$E,$E209))/(MAXIFS(AC:AC,$E:$E,$E209)-MINIFS(AC:AC,$E:$E,$E209)),
100*(AC209-MINIFS(AC:AC,$E:$E,$E209))/(MAXIFS(AC:AC,$E:$E,$E209)-MINIFS(AC:AC,$E:$E,$E209))))</f>
        <v/>
      </c>
      <c r="CS209" s="223" t="str">
        <f t="array" ref="CS209">IF(AD209="","",
IF(INDEX(Settings!$H:$H,MATCH(CS$1,Settings!$G:$G,0))=TRUE,
100-100*(AD209-MINIFS(AD:AD,$E:$E,$E209))/(MAXIFS(AD:AD,$E:$E,$E209)-MINIFS(AD:AD,$E:$E,$E209)),
100*(AD209-MINIFS(AD:AD,$E:$E,$E209))/(MAXIFS(AD:AD,$E:$E,$E209)-MINIFS(AD:AD,$E:$E,$E209))))</f>
        <v/>
      </c>
      <c r="CT209" s="223" t="str">
        <f t="array" ref="CT209">IF(AE209="","",
IF(INDEX(Settings!$H:$H,MATCH(CT$1,Settings!$G:$G,0))=TRUE,
100-100*(AE209-MINIFS(AE:AE,$E:$E,$E209))/(MAXIFS(AE:AE,$E:$E,$E209)-MINIFS(AE:AE,$E:$E,$E209)),
100*(AE209-MINIFS(AE:AE,$E:$E,$E209))/(MAXIFS(AE:AE,$E:$E,$E209)-MINIFS(AE:AE,$E:$E,$E209))))</f>
        <v/>
      </c>
      <c r="CU209" s="223" t="str">
        <f t="array" ref="CU209">IF(AF209="","",
IF(INDEX(Settings!$H:$H,MATCH(CU$1,Settings!$G:$G,0))=TRUE,
100-100*(AF209-MINIFS(AF:AF,$E:$E,$E209))/(MAXIFS(AF:AF,$E:$E,$E209)-MINIFS(AF:AF,$E:$E,$E209)),
100*(AF209-MINIFS(AF:AF,$E:$E,$E209))/(MAXIFS(AF:AF,$E:$E,$E209)-MINIFS(AF:AF,$E:$E,$E209))))</f>
        <v/>
      </c>
      <c r="CV209" s="223" t="str">
        <f t="array" ref="CV209">IF(AG209="","",
IF(INDEX(Settings!$H:$H,MATCH(CV$1,Settings!$G:$G,0))=TRUE,
100-100*(AG209-MINIFS(AG:AG,$E:$E,$E209))/(MAXIFS(AG:AG,$E:$E,$E209)-MINIFS(AG:AG,$E:$E,$E209)),
100*(AG209-MINIFS(AG:AG,$E:$E,$E209))/(MAXIFS(AG:AG,$E:$E,$E209)-MINIFS(AG:AG,$E:$E,$E209))))</f>
        <v/>
      </c>
      <c r="CW209" s="223" t="str">
        <f t="array" ref="CW209">IF(AH209="","",
IF(INDEX(Settings!$H:$H,MATCH(CW$1,Settings!$G:$G,0))=TRUE,
100-100*(AH209-MINIFS(AH:AH,$E:$E,$E209))/(MAXIFS(AH:AH,$E:$E,$E209)-MINIFS(AH:AH,$E:$E,$E209)),
100*(AH209-MINIFS(AH:AH,$E:$E,$E209))/(MAXIFS(AH:AH,$E:$E,$E209)-MINIFS(AH:AH,$E:$E,$E209))))</f>
        <v/>
      </c>
      <c r="CX209" s="223" t="str">
        <f t="array" ref="CX209">IF(AI209="","",
IF(INDEX(Settings!$H:$H,MATCH(CX$1,Settings!$G:$G,0))=TRUE,
100-100*(AI209-MINIFS(AI:AI,$E:$E,$E209))/(MAXIFS(AI:AI,$E:$E,$E209)-MINIFS(AI:AI,$E:$E,$E209)),
100*(AI209-MINIFS(AI:AI,$E:$E,$E209))/(MAXIFS(AI:AI,$E:$E,$E209)-MINIFS(AI:AI,$E:$E,$E209))))</f>
        <v/>
      </c>
      <c r="CY209" s="223" t="str">
        <f t="array" ref="CY209">IF(AJ209="","",
IF(INDEX(Settings!$H:$H,MATCH(CY$1,Settings!$G:$G,0))=TRUE,
100-100*(AJ209-MINIFS(AJ:AJ,$E:$E,$E209))/(MAXIFS(AJ:AJ,$E:$E,$E209)-MINIFS(AJ:AJ,$E:$E,$E209)),
100*(AJ209-MINIFS(AJ:AJ,$E:$E,$E209))/(MAXIFS(AJ:AJ,$E:$E,$E209)-MINIFS(AJ:AJ,$E:$E,$E209))))</f>
        <v/>
      </c>
      <c r="CZ209" s="223" t="str">
        <f t="array" ref="CZ209">IF(AK209="","",
IF(INDEX(Settings!$H:$H,MATCH(CZ$1,Settings!$G:$G,0))=TRUE,
100-100*(AK209-MINIFS(AK:AK,$E:$E,$E209))/(MAXIFS(AK:AK,$E:$E,$E209)-MINIFS(AK:AK,$E:$E,$E209)),
100*(AK209-MINIFS(AK:AK,$E:$E,$E209))/(MAXIFS(AK:AK,$E:$E,$E209)-MINIFS(AK:AK,$E:$E,$E209))))</f>
        <v/>
      </c>
      <c r="DA209" s="223" t="str">
        <f t="array" ref="DA209">IF(AL209="","",
IF(INDEX(Settings!$H:$H,MATCH(DA$1,Settings!$G:$G,0))=TRUE,
100-100*(AL209-MINIFS(AL:AL,$E:$E,$E209))/(MAXIFS(AL:AL,$E:$E,$E209)-MINIFS(AL:AL,$E:$E,$E209)),
100*(AL209-MINIFS(AL:AL,$E:$E,$E209))/(MAXIFS(AL:AL,$E:$E,$E209)-MINIFS(AL:AL,$E:$E,$E209))))</f>
        <v/>
      </c>
      <c r="DB209" s="223" t="str">
        <f t="array" ref="DB209">IF(AM209="","",
IF(INDEX(Settings!$H:$H,MATCH(DB$1,Settings!$G:$G,0))=TRUE,
100-100*(AM209-MINIFS(AM:AM,$E:$E,$E209))/(MAXIFS(AM:AM,$E:$E,$E209)-MINIFS(AM:AM,$E:$E,$E209)),
100*(AM209-MINIFS(AM:AM,$E:$E,$E209))/(MAXIFS(AM:AM,$E:$E,$E209)-MINIFS(AM:AM,$E:$E,$E209))))</f>
        <v/>
      </c>
      <c r="DC209" s="223" t="str">
        <f t="array" ref="DC209">IF(AN209="","",
IF(INDEX(Settings!$H:$H,MATCH(DC$1,Settings!$G:$G,0))=TRUE,
100-100*(AN209-MINIFS(AN:AN,$E:$E,$E209))/(MAXIFS(AN:AN,$E:$E,$E209)-MINIFS(AN:AN,$E:$E,$E209)),
100*(AN209-MINIFS(AN:AN,$E:$E,$E209))/(MAXIFS(AN:AN,$E:$E,$E209)-MINIFS(AN:AN,$E:$E,$E209))))</f>
        <v/>
      </c>
      <c r="DD209" s="223" t="str">
        <f t="array" ref="DD209">IF(AO209="","",
IF(INDEX(Settings!$H:$H,MATCH(DD$1,Settings!$G:$G,0))=TRUE,
100-100*(AO209-MINIFS(AO:AO,$E:$E,$E209))/(MAXIFS(AO:AO,$E:$E,$E209)-MINIFS(AO:AO,$E:$E,$E209)),
100*(AO209-MINIFS(AO:AO,$E:$E,$E209))/(MAXIFS(AO:AO,$E:$E,$E209)-MINIFS(AO:AO,$E:$E,$E209))))</f>
        <v/>
      </c>
      <c r="DE209" s="223" t="str">
        <f t="array" ref="DE209">IF(AP209="","",
IF(INDEX(Settings!$H:$H,MATCH(DE$1,Settings!$G:$G,0))=TRUE,
100-100*(AP209-MINIFS(AP:AP,$E:$E,$E209))/(MAXIFS(AP:AP,$E:$E,$E209)-MINIFS(AP:AP,$E:$E,$E209)),
100*(AP209-MINIFS(AP:AP,$E:$E,$E209))/(MAXIFS(AP:AP,$E:$E,$E209)-MINIFS(AP:AP,$E:$E,$E209))))</f>
        <v/>
      </c>
      <c r="DF209" s="223" t="str">
        <f t="array" ref="DF209">IF(AQ209="","",
IF(INDEX(Settings!$H:$H,MATCH(DF$1,Settings!$G:$G,0))=TRUE,
100-100*(AQ209-MINIFS(AQ:AQ,$E:$E,$E209))/(MAXIFS(AQ:AQ,$E:$E,$E209)-MINIFS(AQ:AQ,$E:$E,$E209)),
100*(AQ209-MINIFS(AQ:AQ,$E:$E,$E209))/(MAXIFS(AQ:AQ,$E:$E,$E209)-MINIFS(AQ:AQ,$E:$E,$E209))))</f>
        <v/>
      </c>
      <c r="DG209" s="223" t="str">
        <f t="array" ref="DG209">IF(AR209="","",
IF(INDEX(Settings!$H:$H,MATCH(DG$1,Settings!$G:$G,0))=TRUE,
100-100*(AR209-MINIFS(AR:AR,$E:$E,$E209))/(MAXIFS(AR:AR,$E:$E,$E209)-MINIFS(AR:AR,$E:$E,$E209)),
100*(AR209-MINIFS(AR:AR,$E:$E,$E209))/(MAXIFS(AR:AR,$E:$E,$E209)-MINIFS(AR:AR,$E:$E,$E209))))</f>
        <v/>
      </c>
      <c r="DH209" s="223" t="str">
        <f t="array" ref="DH209">IF(AS209="","",
IF(INDEX(Settings!$H:$H,MATCH(DH$1,Settings!$G:$G,0))=TRUE,
100-100*(AS209-MINIFS(AS:AS,$E:$E,$E209))/(MAXIFS(AS:AS,$E:$E,$E209)-MINIFS(AS:AS,$E:$E,$E209)),
100*(AS209-MINIFS(AS:AS,$E:$E,$E209))/(MAXIFS(AS:AS,$E:$E,$E209)-MINIFS(AS:AS,$E:$E,$E209))))</f>
        <v/>
      </c>
      <c r="DI209" s="223" t="str">
        <f t="array" ref="DI209">IF(AT209="","",
IF(INDEX(Settings!$H:$H,MATCH(DI$1,Settings!$G:$G,0))=TRUE,
100-100*(AT209-MINIFS(AT:AT,$E:$E,$E209))/(MAXIFS(AT:AT,$E:$E,$E209)-MINIFS(AT:AT,$E:$E,$E209)),
100*(AT209-MINIFS(AT:AT,$E:$E,$E209))/(MAXIFS(AT:AT,$E:$E,$E209)-MINIFS(AT:AT,$E:$E,$E209))))</f>
        <v/>
      </c>
      <c r="DJ209" s="223" t="str">
        <f t="array" ref="DJ209">IF(AU209="","",
IF(INDEX(Settings!$H:$H,MATCH(DJ$1,Settings!$G:$G,0))=TRUE,
100-100*(AU209-MINIFS(AU:AU,$E:$E,$E209))/(MAXIFS(AU:AU,$E:$E,$E209)-MINIFS(AU:AU,$E:$E,$E209)),
100*(AU209-MINIFS(AU:AU,$E:$E,$E209))/(MAXIFS(AU:AU,$E:$E,$E209)-MINIFS(AU:AU,$E:$E,$E209))))</f>
        <v/>
      </c>
      <c r="DK209" s="223" t="str">
        <f t="array" ref="DK209">IF(AV209="","",
IF(INDEX(Settings!$H:$H,MATCH(DK$1,Settings!$G:$G,0))=TRUE,
100-100*(AV209-MINIFS(AV:AV,$E:$E,$E209))/(MAXIFS(AV:AV,$E:$E,$E209)-MINIFS(AV:AV,$E:$E,$E209)),
100*(AV209-MINIFS(AV:AV,$E:$E,$E209))/(MAXIFS(AV:AV,$E:$E,$E209)-MINIFS(AV:AV,$E:$E,$E209))))</f>
        <v/>
      </c>
      <c r="DL209" s="223" t="str">
        <f t="array" ref="DL209">IF(AW209="","",
IF(INDEX(Settings!$H:$H,MATCH(DL$1,Settings!$G:$G,0))=TRUE,
100-100*(AW209-MINIFS(AW:AW,$E:$E,$E209))/(MAXIFS(AW:AW,$E:$E,$E209)-MINIFS(AW:AW,$E:$E,$E209)),
100*(AW209-MINIFS(AW:AW,$E:$E,$E209))/(MAXIFS(AW:AW,$E:$E,$E209)-MINIFS(AW:AW,$E:$E,$E209))))</f>
        <v/>
      </c>
      <c r="DM209" s="223" t="str">
        <f t="array" ref="DM209">IF(AX209="","",
IF(INDEX(Settings!$H:$H,MATCH(DM$1,Settings!$G:$G,0))=TRUE,
100-100*(AX209-MINIFS(AX:AX,$E:$E,$E209))/(MAXIFS(AX:AX,$E:$E,$E209)-MINIFS(AX:AX,$E:$E,$E209)),
100*(AX209-MINIFS(AX:AX,$E:$E,$E209))/(MAXIFS(AX:AX,$E:$E,$E209)-MINIFS(AX:AX,$E:$E,$E209))))</f>
        <v/>
      </c>
      <c r="DN209" s="223" t="str">
        <f t="array" ref="DN209">IF(AY209="","",
IF(INDEX(Settings!$H:$H,MATCH(DN$1,Settings!$G:$G,0))=TRUE,
100-100*(AY209-MINIFS(AY:AY,$E:$E,$E209))/(MAXIFS(AY:AY,$E:$E,$E209)-MINIFS(AY:AY,$E:$E,$E209)),
100*(AY209-MINIFS(AY:AY,$E:$E,$E209))/(MAXIFS(AY:AY,$E:$E,$E209)-MINIFS(AY:AY,$E:$E,$E209))))</f>
        <v/>
      </c>
      <c r="DO209" s="223" t="str">
        <f t="array" ref="DO209">IF(AZ209="","",
IF(INDEX(Settings!$H:$H,MATCH(DO$1,Settings!$G:$G,0))=TRUE,
100-100*(AZ209-MINIFS(AZ:AZ,$E:$E,$E209))/(MAXIFS(AZ:AZ,$E:$E,$E209)-MINIFS(AZ:AZ,$E:$E,$E209)),
100*(AZ209-MINIFS(AZ:AZ,$E:$E,$E209))/(MAXIFS(AZ:AZ,$E:$E,$E209)-MINIFS(AZ:AZ,$E:$E,$E209))))</f>
        <v/>
      </c>
      <c r="DP209" s="223" t="str">
        <f t="array" ref="DP209">IF(BA209="","",
IF(INDEX(Settings!$H:$H,MATCH(DP$1,Settings!$G:$G,0))=TRUE,
100-100*(BA209-MINIFS(BA:BA,$E:$E,$E209))/(MAXIFS(BA:BA,$E:$E,$E209)-MINIFS(BA:BA,$E:$E,$E209)),
100*(BA209-MINIFS(BA:BA,$E:$E,$E209))/(MAXIFS(BA:BA,$E:$E,$E209)-MINIFS(BA:BA,$E:$E,$E209))))</f>
        <v/>
      </c>
      <c r="DQ209" s="223" t="str">
        <f t="array" ref="DQ209">IF(BB209="","",
IF(INDEX(Settings!$H:$H,MATCH(DQ$1,Settings!$G:$G,0))=TRUE,
100-100*(BB209-MINIFS(BB:BB,$E:$E,$E209))/(MAXIFS(BB:BB,$E:$E,$E209)-MINIFS(BB:BB,$E:$E,$E209)),
100*(BB209-MINIFS(BB:BB,$E:$E,$E209))/(MAXIFS(BB:BB,$E:$E,$E209)-MINIFS(BB:BB,$E:$E,$E209))))</f>
        <v/>
      </c>
      <c r="DR209" s="223" t="str">
        <f t="array" ref="DR209">IF(BC209="","",
IF(INDEX(Settings!$H:$H,MATCH(DR$1,Settings!$G:$G,0))=TRUE,
100-100*(BC209-MINIFS(BC:BC,$E:$E,$E209))/(MAXIFS(BC:BC,$E:$E,$E209)-MINIFS(BC:BC,$E:$E,$E209)),
100*(BC209-MINIFS(BC:BC,$E:$E,$E209))/(MAXIFS(BC:BC,$E:$E,$E209)-MINIFS(BC:BC,$E:$E,$E209))))</f>
        <v/>
      </c>
      <c r="DS209" s="223" t="str">
        <f t="array" ref="DS209">IF(BD209="","",
IF(INDEX(Settings!$H:$H,MATCH(DS$1,Settings!$G:$G,0))=TRUE,
100-100*(BD209-MINIFS(BD:BD,$E:$E,$E209))/(MAXIFS(BD:BD,$E:$E,$E209)-MINIFS(BD:BD,$E:$E,$E209)),
100*(BD209-MINIFS(BD:BD,$E:$E,$E209))/(MAXIFS(BD:BD,$E:$E,$E209)-MINIFS(BD:BD,$E:$E,$E209))))</f>
        <v/>
      </c>
      <c r="DT209" s="223" t="str">
        <f t="array" ref="DT209">IF(BE209="","",
IF(INDEX(Settings!$H:$H,MATCH(DT$1,Settings!$G:$G,0))=TRUE,
100-100*(BE209-MINIFS(BE:BE,$E:$E,$E209))/(MAXIFS(BE:BE,$E:$E,$E209)-MINIFS(BE:BE,$E:$E,$E209)),
100*(BE209-MINIFS(BE:BE,$E:$E,$E209))/(MAXIFS(BE:BE,$E:$E,$E209)-MINIFS(BE:BE,$E:$E,$E209))))</f>
        <v/>
      </c>
      <c r="DU209" s="223" t="str">
        <f t="array" ref="DU209">IF(BF209="","",
IF(INDEX(Settings!$H:$H,MATCH(DU$1,Settings!$G:$G,0))=TRUE,
100-100*(BF209-MINIFS(BF:BF,$E:$E,$E209))/(MAXIFS(BF:BF,$E:$E,$E209)-MINIFS(BF:BF,$E:$E,$E209)),
100*(BF209-MINIFS(BF:BF,$E:$E,$E209))/(MAXIFS(BF:BF,$E:$E,$E209)-MINIFS(BF:BF,$E:$E,$E209))))</f>
        <v/>
      </c>
      <c r="DV209" s="223" t="str">
        <f t="array" ref="DV209">IF(BG209="","",
IF(INDEX(Settings!$H:$H,MATCH(DV$1,Settings!$G:$G,0))=TRUE,
100-100*(BG209-MINIFS(BG:BG,$E:$E,$E209))/(MAXIFS(BG:BG,$E:$E,$E209)-MINIFS(BG:BG,$E:$E,$E209)),
100*(BG209-MINIFS(BG:BG,$E:$E,$E209))/(MAXIFS(BG:BG,$E:$E,$E209)-MINIFS(BG:BG,$E:$E,$E209))))</f>
        <v/>
      </c>
      <c r="DW209" s="223" t="str">
        <f t="array" ref="DW209">IF(BH209="","",
IF(INDEX(Settings!$H:$H,MATCH(DW$1,Settings!$G:$G,0))=TRUE,
100-100*(BH209-MINIFS(BH:BH,$E:$E,$E209))/(MAXIFS(BH:BH,$E:$E,$E209)-MINIFS(BH:BH,$E:$E,$E209)),
100*(BH209-MINIFS(BH:BH,$E:$E,$E209))/(MAXIFS(BH:BH,$E:$E,$E209)-MINIFS(BH:BH,$E:$E,$E209))))</f>
        <v/>
      </c>
      <c r="DX209" s="223" t="str">
        <f t="array" ref="DX209">IF(BI209="","",
IF(INDEX(Settings!$H:$H,MATCH(DX$1,Settings!$G:$G,0))=TRUE,
100-100*(BI209-MINIFS(BI:BI,$E:$E,$E209))/(MAXIFS(BI:BI,$E:$E,$E209)-MINIFS(BI:BI,$E:$E,$E209)),
100*(BI209-MINIFS(BI:BI,$E:$E,$E209))/(MAXIFS(BI:BI,$E:$E,$E209)-MINIFS(BI:BI,$E:$E,$E209))))</f>
        <v/>
      </c>
      <c r="DY209" s="223" t="str">
        <f t="array" ref="DY209">IF(BJ209="","",
IF(INDEX(Settings!$H:$H,MATCH(DY$1,Settings!$G:$G,0))=TRUE,
100-100*(BJ209-MINIFS(BJ:BJ,$E:$E,$E209))/(MAXIFS(BJ:BJ,$E:$E,$E209)-MINIFS(BJ:BJ,$E:$E,$E209)),
100*(BJ209-MINIFS(BJ:BJ,$E:$E,$E209))/(MAXIFS(BJ:BJ,$E:$E,$E209)-MINIFS(BJ:BJ,$E:$E,$E209))))</f>
        <v/>
      </c>
      <c r="DZ209" s="225"/>
      <c r="EA209" s="225"/>
      <c r="EB209" s="225" t="str">
        <f t="shared" si="8"/>
        <v/>
      </c>
      <c r="EC209" s="225" t="str">
        <f t="shared" si="9"/>
        <v/>
      </c>
      <c r="ED209" s="225" t="str">
        <f t="shared" si="10"/>
        <v/>
      </c>
      <c r="EE209" s="225" t="str">
        <f t="shared" si="11"/>
        <v/>
      </c>
      <c r="EF209" s="225" t="str">
        <f t="shared" si="12"/>
        <v/>
      </c>
      <c r="EG209" s="225" t="str">
        <f t="shared" si="13"/>
        <v/>
      </c>
      <c r="EH209" s="225"/>
      <c r="EI209" s="225"/>
      <c r="EJ209" s="225"/>
      <c r="EK209" s="225"/>
      <c r="EL209" s="225"/>
      <c r="EM209" s="225"/>
    </row>
    <row r="210">
      <c r="A210" s="231"/>
      <c r="B210" s="231"/>
      <c r="C210" s="231"/>
      <c r="D210" s="231" t="str">
        <f t="array" ref="D210">IFERROR(INDEX(Profiles!$B:$B,MATCH($A210,Profiles!$A:$A,0)),"")</f>
        <v/>
      </c>
      <c r="E210" s="231"/>
      <c r="F210" s="231"/>
      <c r="G210" s="231"/>
      <c r="H210" s="231"/>
      <c r="I210" s="231" t="str">
        <f>IF(A210="","",IF(Settings!$N$3="DATE",F210&amp;": "&amp;TEXT(B210,"M/DD/YY"),F210&amp;": "&amp;H210))</f>
        <v/>
      </c>
      <c r="J210" s="231"/>
      <c r="K210" s="231"/>
      <c r="L210" s="231"/>
      <c r="M210" s="232" t="str">
        <f t="shared" si="14"/>
        <v/>
      </c>
      <c r="N210" s="231"/>
      <c r="O210" s="231"/>
      <c r="P210" s="231"/>
      <c r="Q210" s="231"/>
      <c r="R210" s="231"/>
      <c r="S210" s="230" t="str">
        <f>IFERROR(VLOOKUP(AF210, 'YOYO IR Scores'!A:C, 3, FALSE), "")
</f>
        <v/>
      </c>
      <c r="T210" s="231"/>
      <c r="U210" s="231"/>
      <c r="V210" s="231"/>
      <c r="W210" s="231"/>
      <c r="X210" s="233" t="str">
        <f t="shared" si="4"/>
        <v/>
      </c>
      <c r="Y210" s="234" t="str">
        <f t="shared" si="5"/>
        <v/>
      </c>
      <c r="Z210" s="234" t="str">
        <f t="shared" si="6"/>
        <v/>
      </c>
      <c r="AA210" s="233" t="str">
        <f t="shared" si="7"/>
        <v/>
      </c>
      <c r="AB210" s="232"/>
      <c r="AC210" s="232"/>
      <c r="AD210" s="232"/>
      <c r="AE210" s="232" t="str">
        <f>IFERROR(VLOOKUP(AF210, 'YOYO IR Scores'!A:C, 2, FALSE), "")</f>
        <v/>
      </c>
      <c r="AF210" s="232"/>
      <c r="AG210" s="232"/>
      <c r="AH210" s="232"/>
      <c r="AI210" s="232"/>
      <c r="AJ210" s="232"/>
      <c r="AK210" s="232"/>
      <c r="AL210" s="232"/>
      <c r="AM210" s="232"/>
      <c r="AN210" s="232"/>
      <c r="AO210" s="232"/>
      <c r="AP210" s="232"/>
      <c r="AQ210" s="232"/>
      <c r="AR210" s="232"/>
      <c r="AS210" s="232"/>
      <c r="AT210" s="232"/>
      <c r="AU210" s="232"/>
      <c r="AV210" s="232"/>
      <c r="AW210" s="232"/>
      <c r="AX210" s="232"/>
      <c r="AY210" s="232"/>
      <c r="AZ210" s="232"/>
      <c r="BA210" s="232"/>
      <c r="BB210" s="232"/>
      <c r="BC210" s="232"/>
      <c r="BD210" s="232"/>
      <c r="BE210" s="232"/>
      <c r="BF210" s="232"/>
      <c r="BG210" s="232"/>
      <c r="BH210" s="232"/>
      <c r="BI210" s="232"/>
      <c r="BJ210" s="232"/>
      <c r="BK210" s="232" t="str">
        <f t="array" ref="BK210">IF(J210="","",
IF(INDEX(Settings!$H:$H,MATCH(BY$1,Settings!$G:$G,0))=TRUE,
100-100*(J210-MIN(J:J))/(MAX(J:J)-MIN(J:J)),
100*(J210-MIN(J:J))/(MAX(J:J)-MIN(J:J))))</f>
        <v/>
      </c>
      <c r="BL210" s="232" t="str">
        <f t="array" ref="BL210">IF(J210="","",
IF(INDEX(Settings!$H:$H,MATCH(BY$1,Settings!$G:$G,0))=TRUE,
100-100*(J210-MINIFS(J:J,$E:$E,$E210))/(MAXIFS(J:J,$E:$E,$E210)-MINIFS(J:J,$E:$E,$E210)),
100*(J210-MINIFS(J:J,$E:$E,$E210))/(MAXIFS(J:J,$E:$E,$E210)-MINIFS(J:J,$E:$E,$E210))))</f>
        <v/>
      </c>
      <c r="BM210" s="232" t="str">
        <f t="array" ref="BM210">IF(J210="","",
IF(INDEX(Settings!$H:$H,MATCH(BY$1,Settings!$G:$G,0))=TRUE,
100-100*(J210-MINIFS(J:J,$E:$E,$E210,$I:$I,$I210))/(MAXIFS(J:J,$E:$E,$E210,$I:$I,$I210)-MINIFS(J:J,$E:$E,$E210,$I:$I,$I210)),
100*(J210-MINIFS(J:J,$E:$E,$E210,$I:$I,$I210))/(MAXIFS(J:J,$E:$E,$E210,$I:$I,$I210)-MINIFS(J:J,$E:$E,$E210,$I:$I,$I210))))</f>
        <v/>
      </c>
      <c r="BN210" s="231" t="str">
        <f t="array" ref="BN210">IF(J210="","",
IF(INDEX(Settings!$H:$H,MATCH(BY$1,Settings!$G:$G,0))=TRUE,
100-100*PERCENTRANK(J:J,J210),
100*PERCENTRANK(J:J,J210)))</f>
        <v/>
      </c>
      <c r="BO210" s="231" t="str">
        <f>IFERROR(__xludf.DUMMYFUNCTION("IF(J210="""","""",
IF(INDEX(Settings!$H:$H,MATCH(BY$1,Settings!$G:$G,0))=TRUE,
100-100*PERCENTRANK(FILTER(J:J,$E:$E=$E210),J210),
100*PERCENTRANK(FILTER(J:J,$E:$E=$E210),J210)))"),"")</f>
        <v/>
      </c>
      <c r="BP210" s="231" t="str">
        <f>IFERROR(__xludf.DUMMYFUNCTION("IF(J210="""","""",
IF(INDEX(Settings!$H:$H,MATCH(BY$1,Settings!$G:$G,0))=TRUE,
100-100*PERCENTRANK(FILTER(J:J,$E:$E=$E210,$I:$I=$I210),J210),
100*PERCENTRANK(FILTER(J:J,$E:$E=$E210,$I:$I=$I210),J210)))"),"")</f>
        <v/>
      </c>
      <c r="BQ210" s="233" t="str">
        <f t="array" ref="BQ210">IF(J210="","",
IF(INDEX(Settings!$H:$H,MATCH(BY$1,Settings!$G:$G,0))=TRUE,
-1*(J210-AVERAGE(J:J))/STDEV(J:J),
(J210-AVERAGE(J:J))/STDEV(J:J)))</f>
        <v/>
      </c>
      <c r="BR210" s="233" t="str">
        <f>IFERROR(__xludf.DUMMYFUNCTION("IF(J210="""","""",
IF(INDEX(Settings!$H:$H,MATCH(BY$1,Settings!$G:$G,0))=TRUE,
-1*(J210-AVERAGEIFS(J:J,$E:$E,$E210))/STDEV(FILTER(J:J,$E:$E=$E210)),
(J210-AVERAGEIFS(J:J,$E:$E,$E210))/STDEV(FILTER(J:J,$E:$E=$E210))))"),"")</f>
        <v/>
      </c>
      <c r="BS210" s="233"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1"/>
      <c r="BX210" s="231"/>
      <c r="BY210" s="232" t="str">
        <f t="array" ref="BY210">IF(J210="","",
IF(INDEX(Settings!$H:$H,MATCH(BY$1,Settings!$G:$G,0))=TRUE,
100-100*(J210-MINIFS(J:J,$E:$E,$E210))/(MAXIFS(J:J,$E:$E,$E210)-MINIFS(J:J,$E:$E,$E210)),
100*(J210-MINIFS(J:J,$E:$E,$E210))/(MAXIFS(J:J,$E:$E,$E210)-MINIFS(J:J,$E:$E,$E210))))</f>
        <v/>
      </c>
      <c r="BZ210" s="232" t="str">
        <f t="array" ref="BZ210">IF(K210="","",
IF(INDEX(Settings!$H:$H,MATCH(BZ$1,Settings!$G:$G,0))=TRUE,
100-100*(K210-MINIFS(K:K,$E:$E,$E210))/(MAXIFS(K:K,$E:$E,$E210)-MINIFS(K:K,$E:$E,$E210)),
100*(K210-MINIFS(K:K,$E:$E,$E210))/(MAXIFS(K:K,$E:$E,$E210)-MINIFS(K:K,$E:$E,$E210))))</f>
        <v/>
      </c>
      <c r="CA210" s="232" t="str">
        <f t="array" ref="CA210">IF(L210="","",
IF(INDEX(Settings!$H:$H,MATCH(CA$1,Settings!$G:$G,0))=TRUE,
100-100*(L210-MINIFS(L:L,$E:$E,$E210))/(MAXIFS(L:L,$E:$E,$E210)-MINIFS(L:L,$E:$E,$E210)),
100*(L210-MINIFS(L:L,$E:$E,$E210))/(MAXIFS(L:L,$E:$E,$E210)-MINIFS(L:L,$E:$E,$E210))))</f>
        <v/>
      </c>
      <c r="CB210" s="232" t="str">
        <f t="array" ref="CB210">IF(M210="","",
IF(INDEX(Settings!$H:$H,MATCH(CB$1,Settings!$G:$G,0))=TRUE,
100-100*(M210-MINIFS(M:M,$E:$E,$E210))/(MAXIFS(M:M,$E:$E,$E210)-MINIFS(M:M,$E:$E,$E210)),
100*(M210-MINIFS(M:M,$E:$E,$E210))/(MAXIFS(M:M,$E:$E,$E210)-MINIFS(M:M,$E:$E,$E210))))</f>
        <v/>
      </c>
      <c r="CC210" s="232" t="str">
        <f t="array" ref="CC210">IF(N210="","",
IF(INDEX(Settings!$H:$H,MATCH(CC$1,Settings!$G:$G,0))=TRUE,
100-100*(N210-MINIFS(N:N,$E:$E,$E210))/(MAXIFS(N:N,$E:$E,$E210)-MINIFS(N:N,$E:$E,$E210)),
100*(N210-MINIFS(N:N,$E:$E,$E210))/(MAXIFS(N:N,$E:$E,$E210)-MINIFS(N:N,$E:$E,$E210))))</f>
        <v/>
      </c>
      <c r="CD210" s="232" t="str">
        <f t="array" ref="CD210">IF(O210="","",
IF(INDEX(Settings!$H:$H,MATCH(CD$1,Settings!$G:$G,0))=TRUE,
100-100*(O210-MINIFS(O:O,$E:$E,$E210))/(MAXIFS(O:O,$E:$E,$E210)-MINIFS(O:O,$E:$E,$E210)),
100*(O210-MINIFS(O:O,$E:$E,$E210))/(MAXIFS(O:O,$E:$E,$E210)-MINIFS(O:O,$E:$E,$E210))))</f>
        <v/>
      </c>
      <c r="CE210" s="232" t="str">
        <f t="array" ref="CE210">IF(P210="","",
IF(INDEX(Settings!$H:$H,MATCH(CE$1,Settings!$G:$G,0))=TRUE,
100-100*(P210-MINIFS(P:P,$E:$E,$E210))/(MAXIFS(P:P,$E:$E,$E210)-MINIFS(P:P,$E:$E,$E210)),
100*(P210-MINIFS(P:P,$E:$E,$E210))/(MAXIFS(P:P,$E:$E,$E210)-MINIFS(P:P,$E:$E,$E210))))</f>
        <v/>
      </c>
      <c r="CF210" s="232" t="str">
        <f t="array" ref="CF210">IF(Q210="","",
IF(INDEX(Settings!$H:$H,MATCH(CF$1,Settings!$G:$G,0))=TRUE,
100-100*(Q210-MINIFS(Q:Q,$E:$E,$E210))/(MAXIFS(Q:Q,$E:$E,$E210)-MINIFS(Q:Q,$E:$E,$E210)),
100*(Q210-MINIFS(Q:Q,$E:$E,$E210))/(MAXIFS(Q:Q,$E:$E,$E210)-MINIFS(Q:Q,$E:$E,$E210))))</f>
        <v/>
      </c>
      <c r="CG210" s="232" t="str">
        <f t="array" ref="CG210">IF(R210="","",
IF(INDEX(Settings!$H:$H,MATCH(CG$1,Settings!$G:$G,0))=TRUE,
100-100*(R210-MINIFS(R:R,$E:$E,$E210))/(MAXIFS(R:R,$E:$E,$E210)-MINIFS(R:R,$E:$E,$E210)),
100*(R210-MINIFS(R:R,$E:$E,$E210))/(MAXIFS(R:R,$E:$E,$E210)-MINIFS(R:R,$E:$E,$E210))))</f>
        <v/>
      </c>
      <c r="CH210" s="232" t="str">
        <f t="array" ref="CH210">IF(S210="","",
IF(INDEX(Settings!$H:$H,MATCH(CH$1,Settings!$G:$G,0))=TRUE,
100-100*(S210-MINIFS(S:S,$E:$E,$E210))/(MAXIFS(S:S,$E:$E,$E210)-MINIFS(S:S,$E:$E,$E210)),
100*(S210-MINIFS(S:S,$E:$E,$E210))/(MAXIFS(S:S,$E:$E,$E210)-MINIFS(S:S,$E:$E,$E210))))</f>
        <v/>
      </c>
      <c r="CI210" s="232" t="str">
        <f t="array" ref="CI210">IF(T210="","",
IF(INDEX(Settings!$H:$H,MATCH(CI$1,Settings!$G:$G,0))=TRUE,
100-100*(T210-MINIFS(T:T,$E:$E,$E210))/(MAXIFS(T:T,$E:$E,$E210)-MINIFS(T:T,$E:$E,$E210)),
100*(T210-MINIFS(T:T,$E:$E,$E210))/(MAXIFS(T:T,$E:$E,$E210)-MINIFS(T:T,$E:$E,$E210))))</f>
        <v/>
      </c>
      <c r="CJ210" s="232" t="str">
        <f t="array" ref="CJ210">IF(U210="","",
IF(INDEX(Settings!$H:$H,MATCH(CJ$1,Settings!$G:$G,0))=TRUE,
100-100*(U210-MINIFS(U:U,$E:$E,$E210))/(MAXIFS(U:U,$E:$E,$E210)-MINIFS(U:U,$E:$E,$E210)),
100*(U210-MINIFS(U:U,$E:$E,$E210))/(MAXIFS(U:U,$E:$E,$E210)-MINIFS(U:U,$E:$E,$E210))))</f>
        <v/>
      </c>
      <c r="CK210" s="232" t="str">
        <f t="array" ref="CK210">IF(V210="","",
IF(INDEX(Settings!$H:$H,MATCH(CK$1,Settings!$G:$G,0))=TRUE,
100-100*(V210-MINIFS(V:V,$E:$E,$E210))/(MAXIFS(V:V,$E:$E,$E210)-MINIFS(V:V,$E:$E,$E210)),
100*(V210-MINIFS(V:V,$E:$E,$E210))/(MAXIFS(V:V,$E:$E,$E210)-MINIFS(V:V,$E:$E,$E210))))</f>
        <v/>
      </c>
      <c r="CL210" s="232" t="str">
        <f t="array" ref="CL210">IF(W210="","",
IF(INDEX(Settings!$H:$H,MATCH(CL$1,Settings!$G:$G,0))=TRUE,
100-100*(W210-MINIFS(W:W,$E:$E,$E210))/(MAXIFS(W:W,$E:$E,$E210)-MINIFS(W:W,$E:$E,$E210)),
100*(W210-MINIFS(W:W,$E:$E,$E210))/(MAXIFS(W:W,$E:$E,$E210)-MINIFS(W:W,$E:$E,$E210))))</f>
        <v/>
      </c>
      <c r="CM210" s="232" t="str">
        <f t="array" ref="CM210">IF(X210="","",
IF(INDEX(Settings!$H:$H,MATCH(CM$1,Settings!$G:$G,0))=TRUE,
100-100*(X210-MINIFS(X:X,$E:$E,$E210))/(MAXIFS(X:X,$E:$E,$E210)-MINIFS(X:X,$E:$E,$E210)),
100*(X210-MINIFS(X:X,$E:$E,$E210))/(MAXIFS(X:X,$E:$E,$E210)-MINIFS(X:X,$E:$E,$E210))))</f>
        <v/>
      </c>
      <c r="CN210" s="232" t="str">
        <f t="array" ref="CN210">IF(Y210="","",
IF(INDEX(Settings!$H:$H,MATCH(CN$1,Settings!$G:$G,0))=TRUE,
100-100*(Y210-MINIFS(Y:Y,$E:$E,$E210))/(MAXIFS(Y:Y,$E:$E,$E210)-MINIFS(Y:Y,$E:$E,$E210)),
100*(Y210-MINIFS(Y:Y,$E:$E,$E210))/(MAXIFS(Y:Y,$E:$E,$E210)-MINIFS(Y:Y,$E:$E,$E210))))</f>
        <v/>
      </c>
      <c r="CO210" s="232" t="str">
        <f t="array" ref="CO210">IF(Z210="","",
IF(INDEX(Settings!$H:$H,MATCH(CO$1,Settings!$G:$G,0))=TRUE,
100-100*(Z210-MINIFS(Z:Z,$E:$E,$E210))/(MAXIFS(Z:Z,$E:$E,$E210)-MINIFS(Z:Z,$E:$E,$E210)),
100*(Z210-MINIFS(Z:Z,$E:$E,$E210))/(MAXIFS(Z:Z,$E:$E,$E210)-MINIFS(Z:Z,$E:$E,$E210))))</f>
        <v/>
      </c>
      <c r="CP210" s="232" t="str">
        <f t="array" ref="CP210">IF(AA210="","",
IF(INDEX(Settings!$H:$H,MATCH(CP$1,Settings!$G:$G,0))=TRUE,
100-100*(AA210-MINIFS(AA:AA,$E:$E,$E210))/(MAXIFS(AA:AA,$E:$E,$E210)-MINIFS(AA:AA,$E:$E,$E210)),
100*(AA210-MINIFS(AA:AA,$E:$E,$E210))/(MAXIFS(AA:AA,$E:$E,$E210)-MINIFS(AA:AA,$E:$E,$E210))))</f>
        <v/>
      </c>
      <c r="CQ210" s="232" t="str">
        <f t="array" ref="CQ210">IF(AB210="","",
IF(INDEX(Settings!$H:$H,MATCH(CQ$1,Settings!$G:$G,0))=TRUE,
100-100*(AB210-MINIFS(AB:AB,$E:$E,$E210))/(MAXIFS(AB:AB,$E:$E,$E210)-MINIFS(AB:AB,$E:$E,$E210)),
100*(AB210-MINIFS(AB:AB,$E:$E,$E210))/(MAXIFS(AB:AB,$E:$E,$E210)-MINIFS(AB:AB,$E:$E,$E210))))</f>
        <v/>
      </c>
      <c r="CR210" s="232" t="str">
        <f t="array" ref="CR210">IF(AC210="","",
IF(INDEX(Settings!$H:$H,MATCH(CR$1,Settings!$G:$G,0))=TRUE,
100-100*(AC210-MINIFS(AC:AC,$E:$E,$E210))/(MAXIFS(AC:AC,$E:$E,$E210)-MINIFS(AC:AC,$E:$E,$E210)),
100*(AC210-MINIFS(AC:AC,$E:$E,$E210))/(MAXIFS(AC:AC,$E:$E,$E210)-MINIFS(AC:AC,$E:$E,$E210))))</f>
        <v/>
      </c>
      <c r="CS210" s="232" t="str">
        <f t="array" ref="CS210">IF(AD210="","",
IF(INDEX(Settings!$H:$H,MATCH(CS$1,Settings!$G:$G,0))=TRUE,
100-100*(AD210-MINIFS(AD:AD,$E:$E,$E210))/(MAXIFS(AD:AD,$E:$E,$E210)-MINIFS(AD:AD,$E:$E,$E210)),
100*(AD210-MINIFS(AD:AD,$E:$E,$E210))/(MAXIFS(AD:AD,$E:$E,$E210)-MINIFS(AD:AD,$E:$E,$E210))))</f>
        <v/>
      </c>
      <c r="CT210" s="232" t="str">
        <f t="array" ref="CT210">IF(AE210="","",
IF(INDEX(Settings!$H:$H,MATCH(CT$1,Settings!$G:$G,0))=TRUE,
100-100*(AE210-MINIFS(AE:AE,$E:$E,$E210))/(MAXIFS(AE:AE,$E:$E,$E210)-MINIFS(AE:AE,$E:$E,$E210)),
100*(AE210-MINIFS(AE:AE,$E:$E,$E210))/(MAXIFS(AE:AE,$E:$E,$E210)-MINIFS(AE:AE,$E:$E,$E210))))</f>
        <v/>
      </c>
      <c r="CU210" s="232" t="str">
        <f t="array" ref="CU210">IF(AF210="","",
IF(INDEX(Settings!$H:$H,MATCH(CU$1,Settings!$G:$G,0))=TRUE,
100-100*(AF210-MINIFS(AF:AF,$E:$E,$E210))/(MAXIFS(AF:AF,$E:$E,$E210)-MINIFS(AF:AF,$E:$E,$E210)),
100*(AF210-MINIFS(AF:AF,$E:$E,$E210))/(MAXIFS(AF:AF,$E:$E,$E210)-MINIFS(AF:AF,$E:$E,$E210))))</f>
        <v/>
      </c>
      <c r="CV210" s="232" t="str">
        <f t="array" ref="CV210">IF(AG210="","",
IF(INDEX(Settings!$H:$H,MATCH(CV$1,Settings!$G:$G,0))=TRUE,
100-100*(AG210-MINIFS(AG:AG,$E:$E,$E210))/(MAXIFS(AG:AG,$E:$E,$E210)-MINIFS(AG:AG,$E:$E,$E210)),
100*(AG210-MINIFS(AG:AG,$E:$E,$E210))/(MAXIFS(AG:AG,$E:$E,$E210)-MINIFS(AG:AG,$E:$E,$E210))))</f>
        <v/>
      </c>
      <c r="CW210" s="232" t="str">
        <f t="array" ref="CW210">IF(AH210="","",
IF(INDEX(Settings!$H:$H,MATCH(CW$1,Settings!$G:$G,0))=TRUE,
100-100*(AH210-MINIFS(AH:AH,$E:$E,$E210))/(MAXIFS(AH:AH,$E:$E,$E210)-MINIFS(AH:AH,$E:$E,$E210)),
100*(AH210-MINIFS(AH:AH,$E:$E,$E210))/(MAXIFS(AH:AH,$E:$E,$E210)-MINIFS(AH:AH,$E:$E,$E210))))</f>
        <v/>
      </c>
      <c r="CX210" s="232" t="str">
        <f t="array" ref="CX210">IF(AI210="","",
IF(INDEX(Settings!$H:$H,MATCH(CX$1,Settings!$G:$G,0))=TRUE,
100-100*(AI210-MINIFS(AI:AI,$E:$E,$E210))/(MAXIFS(AI:AI,$E:$E,$E210)-MINIFS(AI:AI,$E:$E,$E210)),
100*(AI210-MINIFS(AI:AI,$E:$E,$E210))/(MAXIFS(AI:AI,$E:$E,$E210)-MINIFS(AI:AI,$E:$E,$E210))))</f>
        <v/>
      </c>
      <c r="CY210" s="232" t="str">
        <f t="array" ref="CY210">IF(AJ210="","",
IF(INDEX(Settings!$H:$H,MATCH(CY$1,Settings!$G:$G,0))=TRUE,
100-100*(AJ210-MINIFS(AJ:AJ,$E:$E,$E210))/(MAXIFS(AJ:AJ,$E:$E,$E210)-MINIFS(AJ:AJ,$E:$E,$E210)),
100*(AJ210-MINIFS(AJ:AJ,$E:$E,$E210))/(MAXIFS(AJ:AJ,$E:$E,$E210)-MINIFS(AJ:AJ,$E:$E,$E210))))</f>
        <v/>
      </c>
      <c r="CZ210" s="232" t="str">
        <f t="array" ref="CZ210">IF(AK210="","",
IF(INDEX(Settings!$H:$H,MATCH(CZ$1,Settings!$G:$G,0))=TRUE,
100-100*(AK210-MINIFS(AK:AK,$E:$E,$E210))/(MAXIFS(AK:AK,$E:$E,$E210)-MINIFS(AK:AK,$E:$E,$E210)),
100*(AK210-MINIFS(AK:AK,$E:$E,$E210))/(MAXIFS(AK:AK,$E:$E,$E210)-MINIFS(AK:AK,$E:$E,$E210))))</f>
        <v/>
      </c>
      <c r="DA210" s="232" t="str">
        <f t="array" ref="DA210">IF(AL210="","",
IF(INDEX(Settings!$H:$H,MATCH(DA$1,Settings!$G:$G,0))=TRUE,
100-100*(AL210-MINIFS(AL:AL,$E:$E,$E210))/(MAXIFS(AL:AL,$E:$E,$E210)-MINIFS(AL:AL,$E:$E,$E210)),
100*(AL210-MINIFS(AL:AL,$E:$E,$E210))/(MAXIFS(AL:AL,$E:$E,$E210)-MINIFS(AL:AL,$E:$E,$E210))))</f>
        <v/>
      </c>
      <c r="DB210" s="232" t="str">
        <f t="array" ref="DB210">IF(AM210="","",
IF(INDEX(Settings!$H:$H,MATCH(DB$1,Settings!$G:$G,0))=TRUE,
100-100*(AM210-MINIFS(AM:AM,$E:$E,$E210))/(MAXIFS(AM:AM,$E:$E,$E210)-MINIFS(AM:AM,$E:$E,$E210)),
100*(AM210-MINIFS(AM:AM,$E:$E,$E210))/(MAXIFS(AM:AM,$E:$E,$E210)-MINIFS(AM:AM,$E:$E,$E210))))</f>
        <v/>
      </c>
      <c r="DC210" s="232" t="str">
        <f t="array" ref="DC210">IF(AN210="","",
IF(INDEX(Settings!$H:$H,MATCH(DC$1,Settings!$G:$G,0))=TRUE,
100-100*(AN210-MINIFS(AN:AN,$E:$E,$E210))/(MAXIFS(AN:AN,$E:$E,$E210)-MINIFS(AN:AN,$E:$E,$E210)),
100*(AN210-MINIFS(AN:AN,$E:$E,$E210))/(MAXIFS(AN:AN,$E:$E,$E210)-MINIFS(AN:AN,$E:$E,$E210))))</f>
        <v/>
      </c>
      <c r="DD210" s="232" t="str">
        <f t="array" ref="DD210">IF(AO210="","",
IF(INDEX(Settings!$H:$H,MATCH(DD$1,Settings!$G:$G,0))=TRUE,
100-100*(AO210-MINIFS(AO:AO,$E:$E,$E210))/(MAXIFS(AO:AO,$E:$E,$E210)-MINIFS(AO:AO,$E:$E,$E210)),
100*(AO210-MINIFS(AO:AO,$E:$E,$E210))/(MAXIFS(AO:AO,$E:$E,$E210)-MINIFS(AO:AO,$E:$E,$E210))))</f>
        <v/>
      </c>
      <c r="DE210" s="232" t="str">
        <f t="array" ref="DE210">IF(AP210="","",
IF(INDEX(Settings!$H:$H,MATCH(DE$1,Settings!$G:$G,0))=TRUE,
100-100*(AP210-MINIFS(AP:AP,$E:$E,$E210))/(MAXIFS(AP:AP,$E:$E,$E210)-MINIFS(AP:AP,$E:$E,$E210)),
100*(AP210-MINIFS(AP:AP,$E:$E,$E210))/(MAXIFS(AP:AP,$E:$E,$E210)-MINIFS(AP:AP,$E:$E,$E210))))</f>
        <v/>
      </c>
      <c r="DF210" s="232" t="str">
        <f t="array" ref="DF210">IF(AQ210="","",
IF(INDEX(Settings!$H:$H,MATCH(DF$1,Settings!$G:$G,0))=TRUE,
100-100*(AQ210-MINIFS(AQ:AQ,$E:$E,$E210))/(MAXIFS(AQ:AQ,$E:$E,$E210)-MINIFS(AQ:AQ,$E:$E,$E210)),
100*(AQ210-MINIFS(AQ:AQ,$E:$E,$E210))/(MAXIFS(AQ:AQ,$E:$E,$E210)-MINIFS(AQ:AQ,$E:$E,$E210))))</f>
        <v/>
      </c>
      <c r="DG210" s="232" t="str">
        <f t="array" ref="DG210">IF(AR210="","",
IF(INDEX(Settings!$H:$H,MATCH(DG$1,Settings!$G:$G,0))=TRUE,
100-100*(AR210-MINIFS(AR:AR,$E:$E,$E210))/(MAXIFS(AR:AR,$E:$E,$E210)-MINIFS(AR:AR,$E:$E,$E210)),
100*(AR210-MINIFS(AR:AR,$E:$E,$E210))/(MAXIFS(AR:AR,$E:$E,$E210)-MINIFS(AR:AR,$E:$E,$E210))))</f>
        <v/>
      </c>
      <c r="DH210" s="232" t="str">
        <f t="array" ref="DH210">IF(AS210="","",
IF(INDEX(Settings!$H:$H,MATCH(DH$1,Settings!$G:$G,0))=TRUE,
100-100*(AS210-MINIFS(AS:AS,$E:$E,$E210))/(MAXIFS(AS:AS,$E:$E,$E210)-MINIFS(AS:AS,$E:$E,$E210)),
100*(AS210-MINIFS(AS:AS,$E:$E,$E210))/(MAXIFS(AS:AS,$E:$E,$E210)-MINIFS(AS:AS,$E:$E,$E210))))</f>
        <v/>
      </c>
      <c r="DI210" s="232" t="str">
        <f t="array" ref="DI210">IF(AT210="","",
IF(INDEX(Settings!$H:$H,MATCH(DI$1,Settings!$G:$G,0))=TRUE,
100-100*(AT210-MINIFS(AT:AT,$E:$E,$E210))/(MAXIFS(AT:AT,$E:$E,$E210)-MINIFS(AT:AT,$E:$E,$E210)),
100*(AT210-MINIFS(AT:AT,$E:$E,$E210))/(MAXIFS(AT:AT,$E:$E,$E210)-MINIFS(AT:AT,$E:$E,$E210))))</f>
        <v/>
      </c>
      <c r="DJ210" s="232" t="str">
        <f t="array" ref="DJ210">IF(AU210="","",
IF(INDEX(Settings!$H:$H,MATCH(DJ$1,Settings!$G:$G,0))=TRUE,
100-100*(AU210-MINIFS(AU:AU,$E:$E,$E210))/(MAXIFS(AU:AU,$E:$E,$E210)-MINIFS(AU:AU,$E:$E,$E210)),
100*(AU210-MINIFS(AU:AU,$E:$E,$E210))/(MAXIFS(AU:AU,$E:$E,$E210)-MINIFS(AU:AU,$E:$E,$E210))))</f>
        <v/>
      </c>
      <c r="DK210" s="232" t="str">
        <f t="array" ref="DK210">IF(AV210="","",
IF(INDEX(Settings!$H:$H,MATCH(DK$1,Settings!$G:$G,0))=TRUE,
100-100*(AV210-MINIFS(AV:AV,$E:$E,$E210))/(MAXIFS(AV:AV,$E:$E,$E210)-MINIFS(AV:AV,$E:$E,$E210)),
100*(AV210-MINIFS(AV:AV,$E:$E,$E210))/(MAXIFS(AV:AV,$E:$E,$E210)-MINIFS(AV:AV,$E:$E,$E210))))</f>
        <v/>
      </c>
      <c r="DL210" s="232" t="str">
        <f t="array" ref="DL210">IF(AW210="","",
IF(INDEX(Settings!$H:$H,MATCH(DL$1,Settings!$G:$G,0))=TRUE,
100-100*(AW210-MINIFS(AW:AW,$E:$E,$E210))/(MAXIFS(AW:AW,$E:$E,$E210)-MINIFS(AW:AW,$E:$E,$E210)),
100*(AW210-MINIFS(AW:AW,$E:$E,$E210))/(MAXIFS(AW:AW,$E:$E,$E210)-MINIFS(AW:AW,$E:$E,$E210))))</f>
        <v/>
      </c>
      <c r="DM210" s="232" t="str">
        <f t="array" ref="DM210">IF(AX210="","",
IF(INDEX(Settings!$H:$H,MATCH(DM$1,Settings!$G:$G,0))=TRUE,
100-100*(AX210-MINIFS(AX:AX,$E:$E,$E210))/(MAXIFS(AX:AX,$E:$E,$E210)-MINIFS(AX:AX,$E:$E,$E210)),
100*(AX210-MINIFS(AX:AX,$E:$E,$E210))/(MAXIFS(AX:AX,$E:$E,$E210)-MINIFS(AX:AX,$E:$E,$E210))))</f>
        <v/>
      </c>
      <c r="DN210" s="232" t="str">
        <f t="array" ref="DN210">IF(AY210="","",
IF(INDEX(Settings!$H:$H,MATCH(DN$1,Settings!$G:$G,0))=TRUE,
100-100*(AY210-MINIFS(AY:AY,$E:$E,$E210))/(MAXIFS(AY:AY,$E:$E,$E210)-MINIFS(AY:AY,$E:$E,$E210)),
100*(AY210-MINIFS(AY:AY,$E:$E,$E210))/(MAXIFS(AY:AY,$E:$E,$E210)-MINIFS(AY:AY,$E:$E,$E210))))</f>
        <v/>
      </c>
      <c r="DO210" s="232" t="str">
        <f t="array" ref="DO210">IF(AZ210="","",
IF(INDEX(Settings!$H:$H,MATCH(DO$1,Settings!$G:$G,0))=TRUE,
100-100*(AZ210-MINIFS(AZ:AZ,$E:$E,$E210))/(MAXIFS(AZ:AZ,$E:$E,$E210)-MINIFS(AZ:AZ,$E:$E,$E210)),
100*(AZ210-MINIFS(AZ:AZ,$E:$E,$E210))/(MAXIFS(AZ:AZ,$E:$E,$E210)-MINIFS(AZ:AZ,$E:$E,$E210))))</f>
        <v/>
      </c>
      <c r="DP210" s="232" t="str">
        <f t="array" ref="DP210">IF(BA210="","",
IF(INDEX(Settings!$H:$H,MATCH(DP$1,Settings!$G:$G,0))=TRUE,
100-100*(BA210-MINIFS(BA:BA,$E:$E,$E210))/(MAXIFS(BA:BA,$E:$E,$E210)-MINIFS(BA:BA,$E:$E,$E210)),
100*(BA210-MINIFS(BA:BA,$E:$E,$E210))/(MAXIFS(BA:BA,$E:$E,$E210)-MINIFS(BA:BA,$E:$E,$E210))))</f>
        <v/>
      </c>
      <c r="DQ210" s="232" t="str">
        <f t="array" ref="DQ210">IF(BB210="","",
IF(INDEX(Settings!$H:$H,MATCH(DQ$1,Settings!$G:$G,0))=TRUE,
100-100*(BB210-MINIFS(BB:BB,$E:$E,$E210))/(MAXIFS(BB:BB,$E:$E,$E210)-MINIFS(BB:BB,$E:$E,$E210)),
100*(BB210-MINIFS(BB:BB,$E:$E,$E210))/(MAXIFS(BB:BB,$E:$E,$E210)-MINIFS(BB:BB,$E:$E,$E210))))</f>
        <v/>
      </c>
      <c r="DR210" s="232" t="str">
        <f t="array" ref="DR210">IF(BC210="","",
IF(INDEX(Settings!$H:$H,MATCH(DR$1,Settings!$G:$G,0))=TRUE,
100-100*(BC210-MINIFS(BC:BC,$E:$E,$E210))/(MAXIFS(BC:BC,$E:$E,$E210)-MINIFS(BC:BC,$E:$E,$E210)),
100*(BC210-MINIFS(BC:BC,$E:$E,$E210))/(MAXIFS(BC:BC,$E:$E,$E210)-MINIFS(BC:BC,$E:$E,$E210))))</f>
        <v/>
      </c>
      <c r="DS210" s="232" t="str">
        <f t="array" ref="DS210">IF(BD210="","",
IF(INDEX(Settings!$H:$H,MATCH(DS$1,Settings!$G:$G,0))=TRUE,
100-100*(BD210-MINIFS(BD:BD,$E:$E,$E210))/(MAXIFS(BD:BD,$E:$E,$E210)-MINIFS(BD:BD,$E:$E,$E210)),
100*(BD210-MINIFS(BD:BD,$E:$E,$E210))/(MAXIFS(BD:BD,$E:$E,$E210)-MINIFS(BD:BD,$E:$E,$E210))))</f>
        <v/>
      </c>
      <c r="DT210" s="232" t="str">
        <f t="array" ref="DT210">IF(BE210="","",
IF(INDEX(Settings!$H:$H,MATCH(DT$1,Settings!$G:$G,0))=TRUE,
100-100*(BE210-MINIFS(BE:BE,$E:$E,$E210))/(MAXIFS(BE:BE,$E:$E,$E210)-MINIFS(BE:BE,$E:$E,$E210)),
100*(BE210-MINIFS(BE:BE,$E:$E,$E210))/(MAXIFS(BE:BE,$E:$E,$E210)-MINIFS(BE:BE,$E:$E,$E210))))</f>
        <v/>
      </c>
      <c r="DU210" s="232" t="str">
        <f t="array" ref="DU210">IF(BF210="","",
IF(INDEX(Settings!$H:$H,MATCH(DU$1,Settings!$G:$G,0))=TRUE,
100-100*(BF210-MINIFS(BF:BF,$E:$E,$E210))/(MAXIFS(BF:BF,$E:$E,$E210)-MINIFS(BF:BF,$E:$E,$E210)),
100*(BF210-MINIFS(BF:BF,$E:$E,$E210))/(MAXIFS(BF:BF,$E:$E,$E210)-MINIFS(BF:BF,$E:$E,$E210))))</f>
        <v/>
      </c>
      <c r="DV210" s="232" t="str">
        <f t="array" ref="DV210">IF(BG210="","",
IF(INDEX(Settings!$H:$H,MATCH(DV$1,Settings!$G:$G,0))=TRUE,
100-100*(BG210-MINIFS(BG:BG,$E:$E,$E210))/(MAXIFS(BG:BG,$E:$E,$E210)-MINIFS(BG:BG,$E:$E,$E210)),
100*(BG210-MINIFS(BG:BG,$E:$E,$E210))/(MAXIFS(BG:BG,$E:$E,$E210)-MINIFS(BG:BG,$E:$E,$E210))))</f>
        <v/>
      </c>
      <c r="DW210" s="232" t="str">
        <f t="array" ref="DW210">IF(BH210="","",
IF(INDEX(Settings!$H:$H,MATCH(DW$1,Settings!$G:$G,0))=TRUE,
100-100*(BH210-MINIFS(BH:BH,$E:$E,$E210))/(MAXIFS(BH:BH,$E:$E,$E210)-MINIFS(BH:BH,$E:$E,$E210)),
100*(BH210-MINIFS(BH:BH,$E:$E,$E210))/(MAXIFS(BH:BH,$E:$E,$E210)-MINIFS(BH:BH,$E:$E,$E210))))</f>
        <v/>
      </c>
      <c r="DX210" s="232" t="str">
        <f t="array" ref="DX210">IF(BI210="","",
IF(INDEX(Settings!$H:$H,MATCH(DX$1,Settings!$G:$G,0))=TRUE,
100-100*(BI210-MINIFS(BI:BI,$E:$E,$E210))/(MAXIFS(BI:BI,$E:$E,$E210)-MINIFS(BI:BI,$E:$E,$E210)),
100*(BI210-MINIFS(BI:BI,$E:$E,$E210))/(MAXIFS(BI:BI,$E:$E,$E210)-MINIFS(BI:BI,$E:$E,$E210))))</f>
        <v/>
      </c>
      <c r="DY210" s="232" t="str">
        <f t="array" ref="DY210">IF(BJ210="","",
IF(INDEX(Settings!$H:$H,MATCH(DY$1,Settings!$G:$G,0))=TRUE,
100-100*(BJ210-MINIFS(BJ:BJ,$E:$E,$E210))/(MAXIFS(BJ:BJ,$E:$E,$E210)-MINIFS(BJ:BJ,$E:$E,$E210)),
100*(BJ210-MINIFS(BJ:BJ,$E:$E,$E210))/(MAXIFS(BJ:BJ,$E:$E,$E210)-MINIFS(BJ:BJ,$E:$E,$E210))))</f>
        <v/>
      </c>
      <c r="DZ210" s="234"/>
      <c r="EA210" s="234"/>
      <c r="EB210" s="234" t="str">
        <f t="shared" si="8"/>
        <v/>
      </c>
      <c r="EC210" s="234" t="str">
        <f t="shared" si="9"/>
        <v/>
      </c>
      <c r="ED210" s="234" t="str">
        <f t="shared" si="10"/>
        <v/>
      </c>
      <c r="EE210" s="234" t="str">
        <f t="shared" si="11"/>
        <v/>
      </c>
      <c r="EF210" s="234" t="str">
        <f t="shared" si="12"/>
        <v/>
      </c>
      <c r="EG210" s="234" t="str">
        <f t="shared" si="13"/>
        <v/>
      </c>
      <c r="EH210" s="234"/>
      <c r="EI210" s="234"/>
      <c r="EJ210" s="234"/>
      <c r="EK210" s="234"/>
      <c r="EL210" s="234"/>
      <c r="EM210" s="234"/>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3" t="str">
        <f t="shared" si="14"/>
        <v/>
      </c>
      <c r="N211" s="49"/>
      <c r="O211" s="49"/>
      <c r="P211" s="49"/>
      <c r="Q211" s="49"/>
      <c r="R211" s="49"/>
      <c r="S211" s="222" t="str">
        <f>IFERROR(VLOOKUP(AF211, 'YOYO IR Scores'!A:C, 3, FALSE), "")
</f>
        <v/>
      </c>
      <c r="T211" s="49"/>
      <c r="U211" s="49"/>
      <c r="V211" s="49"/>
      <c r="W211" s="49"/>
      <c r="X211" s="224" t="str">
        <f t="shared" si="4"/>
        <v/>
      </c>
      <c r="Y211" s="225" t="str">
        <f t="shared" si="5"/>
        <v/>
      </c>
      <c r="Z211" s="225" t="str">
        <f t="shared" si="6"/>
        <v/>
      </c>
      <c r="AA211" s="224" t="str">
        <f t="shared" si="7"/>
        <v/>
      </c>
      <c r="AB211" s="223"/>
      <c r="AC211" s="223"/>
      <c r="AD211" s="223"/>
      <c r="AE211" s="223" t="str">
        <f>IFERROR(VLOOKUP(AF211, 'YOYO IR Scores'!A:C, 2, FALSE), "")</f>
        <v/>
      </c>
      <c r="AF211" s="223"/>
      <c r="AG211" s="223"/>
      <c r="AH211" s="223"/>
      <c r="AI211" s="223"/>
      <c r="AJ211" s="223"/>
      <c r="AK211" s="223"/>
      <c r="AL211" s="223"/>
      <c r="AM211" s="223"/>
      <c r="AN211" s="223"/>
      <c r="AO211" s="223"/>
      <c r="AP211" s="223"/>
      <c r="AQ211" s="223"/>
      <c r="AR211" s="223"/>
      <c r="AS211" s="223"/>
      <c r="AT211" s="223"/>
      <c r="AU211" s="223"/>
      <c r="AV211" s="223"/>
      <c r="AW211" s="223"/>
      <c r="AX211" s="223"/>
      <c r="AY211" s="223"/>
      <c r="AZ211" s="223"/>
      <c r="BA211" s="223"/>
      <c r="BB211" s="223"/>
      <c r="BC211" s="223"/>
      <c r="BD211" s="223"/>
      <c r="BE211" s="223"/>
      <c r="BF211" s="223"/>
      <c r="BG211" s="223"/>
      <c r="BH211" s="223"/>
      <c r="BI211" s="223"/>
      <c r="BJ211" s="223"/>
      <c r="BK211" s="223" t="str">
        <f t="array" ref="BK211">IF(J211="","",
IF(INDEX(Settings!$H:$H,MATCH(BY$1,Settings!$G:$G,0))=TRUE,
100-100*(J211-MIN(J:J))/(MAX(J:J)-MIN(J:J)),
100*(J211-MIN(J:J))/(MAX(J:J)-MIN(J:J))))</f>
        <v/>
      </c>
      <c r="BL211" s="223" t="str">
        <f t="array" ref="BL211">IF(J211="","",
IF(INDEX(Settings!$H:$H,MATCH(BY$1,Settings!$G:$G,0))=TRUE,
100-100*(J211-MINIFS(J:J,$E:$E,$E211))/(MAXIFS(J:J,$E:$E,$E211)-MINIFS(J:J,$E:$E,$E211)),
100*(J211-MINIFS(J:J,$E:$E,$E211))/(MAXIFS(J:J,$E:$E,$E211)-MINIFS(J:J,$E:$E,$E211))))</f>
        <v/>
      </c>
      <c r="BM211" s="223"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4" t="str">
        <f t="array" ref="BQ211">IF(J211="","",
IF(INDEX(Settings!$H:$H,MATCH(BY$1,Settings!$G:$G,0))=TRUE,
-1*(J211-AVERAGE(J:J))/STDEV(J:J),
(J211-AVERAGE(J:J))/STDEV(J:J)))</f>
        <v/>
      </c>
      <c r="BR211" s="224" t="str">
        <f>IFERROR(__xludf.DUMMYFUNCTION("IF(J211="""","""",
IF(INDEX(Settings!$H:$H,MATCH(BY$1,Settings!$G:$G,0))=TRUE,
-1*(J211-AVERAGEIFS(J:J,$E:$E,$E211))/STDEV(FILTER(J:J,$E:$E=$E211)),
(J211-AVERAGEIFS(J:J,$E:$E,$E211))/STDEV(FILTER(J:J,$E:$E=$E211))))"),"")</f>
        <v/>
      </c>
      <c r="BS211" s="224"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3" t="str">
        <f t="array" ref="BY211">IF(J211="","",
IF(INDEX(Settings!$H:$H,MATCH(BY$1,Settings!$G:$G,0))=TRUE,
100-100*(J211-MINIFS(J:J,$E:$E,$E211))/(MAXIFS(J:J,$E:$E,$E211)-MINIFS(J:J,$E:$E,$E211)),
100*(J211-MINIFS(J:J,$E:$E,$E211))/(MAXIFS(J:J,$E:$E,$E211)-MINIFS(J:J,$E:$E,$E211))))</f>
        <v/>
      </c>
      <c r="BZ211" s="223" t="str">
        <f t="array" ref="BZ211">IF(K211="","",
IF(INDEX(Settings!$H:$H,MATCH(BZ$1,Settings!$G:$G,0))=TRUE,
100-100*(K211-MINIFS(K:K,$E:$E,$E211))/(MAXIFS(K:K,$E:$E,$E211)-MINIFS(K:K,$E:$E,$E211)),
100*(K211-MINIFS(K:K,$E:$E,$E211))/(MAXIFS(K:K,$E:$E,$E211)-MINIFS(K:K,$E:$E,$E211))))</f>
        <v/>
      </c>
      <c r="CA211" s="223" t="str">
        <f t="array" ref="CA211">IF(L211="","",
IF(INDEX(Settings!$H:$H,MATCH(CA$1,Settings!$G:$G,0))=TRUE,
100-100*(L211-MINIFS(L:L,$E:$E,$E211))/(MAXIFS(L:L,$E:$E,$E211)-MINIFS(L:L,$E:$E,$E211)),
100*(L211-MINIFS(L:L,$E:$E,$E211))/(MAXIFS(L:L,$E:$E,$E211)-MINIFS(L:L,$E:$E,$E211))))</f>
        <v/>
      </c>
      <c r="CB211" s="223" t="str">
        <f t="array" ref="CB211">IF(M211="","",
IF(INDEX(Settings!$H:$H,MATCH(CB$1,Settings!$G:$G,0))=TRUE,
100-100*(M211-MINIFS(M:M,$E:$E,$E211))/(MAXIFS(M:M,$E:$E,$E211)-MINIFS(M:M,$E:$E,$E211)),
100*(M211-MINIFS(M:M,$E:$E,$E211))/(MAXIFS(M:M,$E:$E,$E211)-MINIFS(M:M,$E:$E,$E211))))</f>
        <v/>
      </c>
      <c r="CC211" s="223" t="str">
        <f t="array" ref="CC211">IF(N211="","",
IF(INDEX(Settings!$H:$H,MATCH(CC$1,Settings!$G:$G,0))=TRUE,
100-100*(N211-MINIFS(N:N,$E:$E,$E211))/(MAXIFS(N:N,$E:$E,$E211)-MINIFS(N:N,$E:$E,$E211)),
100*(N211-MINIFS(N:N,$E:$E,$E211))/(MAXIFS(N:N,$E:$E,$E211)-MINIFS(N:N,$E:$E,$E211))))</f>
        <v/>
      </c>
      <c r="CD211" s="223" t="str">
        <f t="array" ref="CD211">IF(O211="","",
IF(INDEX(Settings!$H:$H,MATCH(CD$1,Settings!$G:$G,0))=TRUE,
100-100*(O211-MINIFS(O:O,$E:$E,$E211))/(MAXIFS(O:O,$E:$E,$E211)-MINIFS(O:O,$E:$E,$E211)),
100*(O211-MINIFS(O:O,$E:$E,$E211))/(MAXIFS(O:O,$E:$E,$E211)-MINIFS(O:O,$E:$E,$E211))))</f>
        <v/>
      </c>
      <c r="CE211" s="223" t="str">
        <f t="array" ref="CE211">IF(P211="","",
IF(INDEX(Settings!$H:$H,MATCH(CE$1,Settings!$G:$G,0))=TRUE,
100-100*(P211-MINIFS(P:P,$E:$E,$E211))/(MAXIFS(P:P,$E:$E,$E211)-MINIFS(P:P,$E:$E,$E211)),
100*(P211-MINIFS(P:P,$E:$E,$E211))/(MAXIFS(P:P,$E:$E,$E211)-MINIFS(P:P,$E:$E,$E211))))</f>
        <v/>
      </c>
      <c r="CF211" s="223" t="str">
        <f t="array" ref="CF211">IF(Q211="","",
IF(INDEX(Settings!$H:$H,MATCH(CF$1,Settings!$G:$G,0))=TRUE,
100-100*(Q211-MINIFS(Q:Q,$E:$E,$E211))/(MAXIFS(Q:Q,$E:$E,$E211)-MINIFS(Q:Q,$E:$E,$E211)),
100*(Q211-MINIFS(Q:Q,$E:$E,$E211))/(MAXIFS(Q:Q,$E:$E,$E211)-MINIFS(Q:Q,$E:$E,$E211))))</f>
        <v/>
      </c>
      <c r="CG211" s="223" t="str">
        <f t="array" ref="CG211">IF(R211="","",
IF(INDEX(Settings!$H:$H,MATCH(CG$1,Settings!$G:$G,0))=TRUE,
100-100*(R211-MINIFS(R:R,$E:$E,$E211))/(MAXIFS(R:R,$E:$E,$E211)-MINIFS(R:R,$E:$E,$E211)),
100*(R211-MINIFS(R:R,$E:$E,$E211))/(MAXIFS(R:R,$E:$E,$E211)-MINIFS(R:R,$E:$E,$E211))))</f>
        <v/>
      </c>
      <c r="CH211" s="223" t="str">
        <f t="array" ref="CH211">IF(S211="","",
IF(INDEX(Settings!$H:$H,MATCH(CH$1,Settings!$G:$G,0))=TRUE,
100-100*(S211-MINIFS(S:S,$E:$E,$E211))/(MAXIFS(S:S,$E:$E,$E211)-MINIFS(S:S,$E:$E,$E211)),
100*(S211-MINIFS(S:S,$E:$E,$E211))/(MAXIFS(S:S,$E:$E,$E211)-MINIFS(S:S,$E:$E,$E211))))</f>
        <v/>
      </c>
      <c r="CI211" s="223" t="str">
        <f t="array" ref="CI211">IF(T211="","",
IF(INDEX(Settings!$H:$H,MATCH(CI$1,Settings!$G:$G,0))=TRUE,
100-100*(T211-MINIFS(T:T,$E:$E,$E211))/(MAXIFS(T:T,$E:$E,$E211)-MINIFS(T:T,$E:$E,$E211)),
100*(T211-MINIFS(T:T,$E:$E,$E211))/(MAXIFS(T:T,$E:$E,$E211)-MINIFS(T:T,$E:$E,$E211))))</f>
        <v/>
      </c>
      <c r="CJ211" s="223" t="str">
        <f t="array" ref="CJ211">IF(U211="","",
IF(INDEX(Settings!$H:$H,MATCH(CJ$1,Settings!$G:$G,0))=TRUE,
100-100*(U211-MINIFS(U:U,$E:$E,$E211))/(MAXIFS(U:U,$E:$E,$E211)-MINIFS(U:U,$E:$E,$E211)),
100*(U211-MINIFS(U:U,$E:$E,$E211))/(MAXIFS(U:U,$E:$E,$E211)-MINIFS(U:U,$E:$E,$E211))))</f>
        <v/>
      </c>
      <c r="CK211" s="223" t="str">
        <f t="array" ref="CK211">IF(V211="","",
IF(INDEX(Settings!$H:$H,MATCH(CK$1,Settings!$G:$G,0))=TRUE,
100-100*(V211-MINIFS(V:V,$E:$E,$E211))/(MAXIFS(V:V,$E:$E,$E211)-MINIFS(V:V,$E:$E,$E211)),
100*(V211-MINIFS(V:V,$E:$E,$E211))/(MAXIFS(V:V,$E:$E,$E211)-MINIFS(V:V,$E:$E,$E211))))</f>
        <v/>
      </c>
      <c r="CL211" s="223" t="str">
        <f t="array" ref="CL211">IF(W211="","",
IF(INDEX(Settings!$H:$H,MATCH(CL$1,Settings!$G:$G,0))=TRUE,
100-100*(W211-MINIFS(W:W,$E:$E,$E211))/(MAXIFS(W:W,$E:$E,$E211)-MINIFS(W:W,$E:$E,$E211)),
100*(W211-MINIFS(W:W,$E:$E,$E211))/(MAXIFS(W:W,$E:$E,$E211)-MINIFS(W:W,$E:$E,$E211))))</f>
        <v/>
      </c>
      <c r="CM211" s="223" t="str">
        <f t="array" ref="CM211">IF(X211="","",
IF(INDEX(Settings!$H:$H,MATCH(CM$1,Settings!$G:$G,0))=TRUE,
100-100*(X211-MINIFS(X:X,$E:$E,$E211))/(MAXIFS(X:X,$E:$E,$E211)-MINIFS(X:X,$E:$E,$E211)),
100*(X211-MINIFS(X:X,$E:$E,$E211))/(MAXIFS(X:X,$E:$E,$E211)-MINIFS(X:X,$E:$E,$E211))))</f>
        <v/>
      </c>
      <c r="CN211" s="223" t="str">
        <f t="array" ref="CN211">IF(Y211="","",
IF(INDEX(Settings!$H:$H,MATCH(CN$1,Settings!$G:$G,0))=TRUE,
100-100*(Y211-MINIFS(Y:Y,$E:$E,$E211))/(MAXIFS(Y:Y,$E:$E,$E211)-MINIFS(Y:Y,$E:$E,$E211)),
100*(Y211-MINIFS(Y:Y,$E:$E,$E211))/(MAXIFS(Y:Y,$E:$E,$E211)-MINIFS(Y:Y,$E:$E,$E211))))</f>
        <v/>
      </c>
      <c r="CO211" s="223" t="str">
        <f t="array" ref="CO211">IF(Z211="","",
IF(INDEX(Settings!$H:$H,MATCH(CO$1,Settings!$G:$G,0))=TRUE,
100-100*(Z211-MINIFS(Z:Z,$E:$E,$E211))/(MAXIFS(Z:Z,$E:$E,$E211)-MINIFS(Z:Z,$E:$E,$E211)),
100*(Z211-MINIFS(Z:Z,$E:$E,$E211))/(MAXIFS(Z:Z,$E:$E,$E211)-MINIFS(Z:Z,$E:$E,$E211))))</f>
        <v/>
      </c>
      <c r="CP211" s="223" t="str">
        <f t="array" ref="CP211">IF(AA211="","",
IF(INDEX(Settings!$H:$H,MATCH(CP$1,Settings!$G:$G,0))=TRUE,
100-100*(AA211-MINIFS(AA:AA,$E:$E,$E211))/(MAXIFS(AA:AA,$E:$E,$E211)-MINIFS(AA:AA,$E:$E,$E211)),
100*(AA211-MINIFS(AA:AA,$E:$E,$E211))/(MAXIFS(AA:AA,$E:$E,$E211)-MINIFS(AA:AA,$E:$E,$E211))))</f>
        <v/>
      </c>
      <c r="CQ211" s="223" t="str">
        <f t="array" ref="CQ211">IF(AB211="","",
IF(INDEX(Settings!$H:$H,MATCH(CQ$1,Settings!$G:$G,0))=TRUE,
100-100*(AB211-MINIFS(AB:AB,$E:$E,$E211))/(MAXIFS(AB:AB,$E:$E,$E211)-MINIFS(AB:AB,$E:$E,$E211)),
100*(AB211-MINIFS(AB:AB,$E:$E,$E211))/(MAXIFS(AB:AB,$E:$E,$E211)-MINIFS(AB:AB,$E:$E,$E211))))</f>
        <v/>
      </c>
      <c r="CR211" s="223" t="str">
        <f t="array" ref="CR211">IF(AC211="","",
IF(INDEX(Settings!$H:$H,MATCH(CR$1,Settings!$G:$G,0))=TRUE,
100-100*(AC211-MINIFS(AC:AC,$E:$E,$E211))/(MAXIFS(AC:AC,$E:$E,$E211)-MINIFS(AC:AC,$E:$E,$E211)),
100*(AC211-MINIFS(AC:AC,$E:$E,$E211))/(MAXIFS(AC:AC,$E:$E,$E211)-MINIFS(AC:AC,$E:$E,$E211))))</f>
        <v/>
      </c>
      <c r="CS211" s="223" t="str">
        <f t="array" ref="CS211">IF(AD211="","",
IF(INDEX(Settings!$H:$H,MATCH(CS$1,Settings!$G:$G,0))=TRUE,
100-100*(AD211-MINIFS(AD:AD,$E:$E,$E211))/(MAXIFS(AD:AD,$E:$E,$E211)-MINIFS(AD:AD,$E:$E,$E211)),
100*(AD211-MINIFS(AD:AD,$E:$E,$E211))/(MAXIFS(AD:AD,$E:$E,$E211)-MINIFS(AD:AD,$E:$E,$E211))))</f>
        <v/>
      </c>
      <c r="CT211" s="223" t="str">
        <f t="array" ref="CT211">IF(AE211="","",
IF(INDEX(Settings!$H:$H,MATCH(CT$1,Settings!$G:$G,0))=TRUE,
100-100*(AE211-MINIFS(AE:AE,$E:$E,$E211))/(MAXIFS(AE:AE,$E:$E,$E211)-MINIFS(AE:AE,$E:$E,$E211)),
100*(AE211-MINIFS(AE:AE,$E:$E,$E211))/(MAXIFS(AE:AE,$E:$E,$E211)-MINIFS(AE:AE,$E:$E,$E211))))</f>
        <v/>
      </c>
      <c r="CU211" s="223" t="str">
        <f t="array" ref="CU211">IF(AF211="","",
IF(INDEX(Settings!$H:$H,MATCH(CU$1,Settings!$G:$G,0))=TRUE,
100-100*(AF211-MINIFS(AF:AF,$E:$E,$E211))/(MAXIFS(AF:AF,$E:$E,$E211)-MINIFS(AF:AF,$E:$E,$E211)),
100*(AF211-MINIFS(AF:AF,$E:$E,$E211))/(MAXIFS(AF:AF,$E:$E,$E211)-MINIFS(AF:AF,$E:$E,$E211))))</f>
        <v/>
      </c>
      <c r="CV211" s="223" t="str">
        <f t="array" ref="CV211">IF(AG211="","",
IF(INDEX(Settings!$H:$H,MATCH(CV$1,Settings!$G:$G,0))=TRUE,
100-100*(AG211-MINIFS(AG:AG,$E:$E,$E211))/(MAXIFS(AG:AG,$E:$E,$E211)-MINIFS(AG:AG,$E:$E,$E211)),
100*(AG211-MINIFS(AG:AG,$E:$E,$E211))/(MAXIFS(AG:AG,$E:$E,$E211)-MINIFS(AG:AG,$E:$E,$E211))))</f>
        <v/>
      </c>
      <c r="CW211" s="223" t="str">
        <f t="array" ref="CW211">IF(AH211="","",
IF(INDEX(Settings!$H:$H,MATCH(CW$1,Settings!$G:$G,0))=TRUE,
100-100*(AH211-MINIFS(AH:AH,$E:$E,$E211))/(MAXIFS(AH:AH,$E:$E,$E211)-MINIFS(AH:AH,$E:$E,$E211)),
100*(AH211-MINIFS(AH:AH,$E:$E,$E211))/(MAXIFS(AH:AH,$E:$E,$E211)-MINIFS(AH:AH,$E:$E,$E211))))</f>
        <v/>
      </c>
      <c r="CX211" s="223" t="str">
        <f t="array" ref="CX211">IF(AI211="","",
IF(INDEX(Settings!$H:$H,MATCH(CX$1,Settings!$G:$G,0))=TRUE,
100-100*(AI211-MINIFS(AI:AI,$E:$E,$E211))/(MAXIFS(AI:AI,$E:$E,$E211)-MINIFS(AI:AI,$E:$E,$E211)),
100*(AI211-MINIFS(AI:AI,$E:$E,$E211))/(MAXIFS(AI:AI,$E:$E,$E211)-MINIFS(AI:AI,$E:$E,$E211))))</f>
        <v/>
      </c>
      <c r="CY211" s="223" t="str">
        <f t="array" ref="CY211">IF(AJ211="","",
IF(INDEX(Settings!$H:$H,MATCH(CY$1,Settings!$G:$G,0))=TRUE,
100-100*(AJ211-MINIFS(AJ:AJ,$E:$E,$E211))/(MAXIFS(AJ:AJ,$E:$E,$E211)-MINIFS(AJ:AJ,$E:$E,$E211)),
100*(AJ211-MINIFS(AJ:AJ,$E:$E,$E211))/(MAXIFS(AJ:AJ,$E:$E,$E211)-MINIFS(AJ:AJ,$E:$E,$E211))))</f>
        <v/>
      </c>
      <c r="CZ211" s="223" t="str">
        <f t="array" ref="CZ211">IF(AK211="","",
IF(INDEX(Settings!$H:$H,MATCH(CZ$1,Settings!$G:$G,0))=TRUE,
100-100*(AK211-MINIFS(AK:AK,$E:$E,$E211))/(MAXIFS(AK:AK,$E:$E,$E211)-MINIFS(AK:AK,$E:$E,$E211)),
100*(AK211-MINIFS(AK:AK,$E:$E,$E211))/(MAXIFS(AK:AK,$E:$E,$E211)-MINIFS(AK:AK,$E:$E,$E211))))</f>
        <v/>
      </c>
      <c r="DA211" s="223" t="str">
        <f t="array" ref="DA211">IF(AL211="","",
IF(INDEX(Settings!$H:$H,MATCH(DA$1,Settings!$G:$G,0))=TRUE,
100-100*(AL211-MINIFS(AL:AL,$E:$E,$E211))/(MAXIFS(AL:AL,$E:$E,$E211)-MINIFS(AL:AL,$E:$E,$E211)),
100*(AL211-MINIFS(AL:AL,$E:$E,$E211))/(MAXIFS(AL:AL,$E:$E,$E211)-MINIFS(AL:AL,$E:$E,$E211))))</f>
        <v/>
      </c>
      <c r="DB211" s="223" t="str">
        <f t="array" ref="DB211">IF(AM211="","",
IF(INDEX(Settings!$H:$H,MATCH(DB$1,Settings!$G:$G,0))=TRUE,
100-100*(AM211-MINIFS(AM:AM,$E:$E,$E211))/(MAXIFS(AM:AM,$E:$E,$E211)-MINIFS(AM:AM,$E:$E,$E211)),
100*(AM211-MINIFS(AM:AM,$E:$E,$E211))/(MAXIFS(AM:AM,$E:$E,$E211)-MINIFS(AM:AM,$E:$E,$E211))))</f>
        <v/>
      </c>
      <c r="DC211" s="223" t="str">
        <f t="array" ref="DC211">IF(AN211="","",
IF(INDEX(Settings!$H:$H,MATCH(DC$1,Settings!$G:$G,0))=TRUE,
100-100*(AN211-MINIFS(AN:AN,$E:$E,$E211))/(MAXIFS(AN:AN,$E:$E,$E211)-MINIFS(AN:AN,$E:$E,$E211)),
100*(AN211-MINIFS(AN:AN,$E:$E,$E211))/(MAXIFS(AN:AN,$E:$E,$E211)-MINIFS(AN:AN,$E:$E,$E211))))</f>
        <v/>
      </c>
      <c r="DD211" s="223" t="str">
        <f t="array" ref="DD211">IF(AO211="","",
IF(INDEX(Settings!$H:$H,MATCH(DD$1,Settings!$G:$G,0))=TRUE,
100-100*(AO211-MINIFS(AO:AO,$E:$E,$E211))/(MAXIFS(AO:AO,$E:$E,$E211)-MINIFS(AO:AO,$E:$E,$E211)),
100*(AO211-MINIFS(AO:AO,$E:$E,$E211))/(MAXIFS(AO:AO,$E:$E,$E211)-MINIFS(AO:AO,$E:$E,$E211))))</f>
        <v/>
      </c>
      <c r="DE211" s="223" t="str">
        <f t="array" ref="DE211">IF(AP211="","",
IF(INDEX(Settings!$H:$H,MATCH(DE$1,Settings!$G:$G,0))=TRUE,
100-100*(AP211-MINIFS(AP:AP,$E:$E,$E211))/(MAXIFS(AP:AP,$E:$E,$E211)-MINIFS(AP:AP,$E:$E,$E211)),
100*(AP211-MINIFS(AP:AP,$E:$E,$E211))/(MAXIFS(AP:AP,$E:$E,$E211)-MINIFS(AP:AP,$E:$E,$E211))))</f>
        <v/>
      </c>
      <c r="DF211" s="223" t="str">
        <f t="array" ref="DF211">IF(AQ211="","",
IF(INDEX(Settings!$H:$H,MATCH(DF$1,Settings!$G:$G,0))=TRUE,
100-100*(AQ211-MINIFS(AQ:AQ,$E:$E,$E211))/(MAXIFS(AQ:AQ,$E:$E,$E211)-MINIFS(AQ:AQ,$E:$E,$E211)),
100*(AQ211-MINIFS(AQ:AQ,$E:$E,$E211))/(MAXIFS(AQ:AQ,$E:$E,$E211)-MINIFS(AQ:AQ,$E:$E,$E211))))</f>
        <v/>
      </c>
      <c r="DG211" s="223" t="str">
        <f t="array" ref="DG211">IF(AR211="","",
IF(INDEX(Settings!$H:$H,MATCH(DG$1,Settings!$G:$G,0))=TRUE,
100-100*(AR211-MINIFS(AR:AR,$E:$E,$E211))/(MAXIFS(AR:AR,$E:$E,$E211)-MINIFS(AR:AR,$E:$E,$E211)),
100*(AR211-MINIFS(AR:AR,$E:$E,$E211))/(MAXIFS(AR:AR,$E:$E,$E211)-MINIFS(AR:AR,$E:$E,$E211))))</f>
        <v/>
      </c>
      <c r="DH211" s="223" t="str">
        <f t="array" ref="DH211">IF(AS211="","",
IF(INDEX(Settings!$H:$H,MATCH(DH$1,Settings!$G:$G,0))=TRUE,
100-100*(AS211-MINIFS(AS:AS,$E:$E,$E211))/(MAXIFS(AS:AS,$E:$E,$E211)-MINIFS(AS:AS,$E:$E,$E211)),
100*(AS211-MINIFS(AS:AS,$E:$E,$E211))/(MAXIFS(AS:AS,$E:$E,$E211)-MINIFS(AS:AS,$E:$E,$E211))))</f>
        <v/>
      </c>
      <c r="DI211" s="223" t="str">
        <f t="array" ref="DI211">IF(AT211="","",
IF(INDEX(Settings!$H:$H,MATCH(DI$1,Settings!$G:$G,0))=TRUE,
100-100*(AT211-MINIFS(AT:AT,$E:$E,$E211))/(MAXIFS(AT:AT,$E:$E,$E211)-MINIFS(AT:AT,$E:$E,$E211)),
100*(AT211-MINIFS(AT:AT,$E:$E,$E211))/(MAXIFS(AT:AT,$E:$E,$E211)-MINIFS(AT:AT,$E:$E,$E211))))</f>
        <v/>
      </c>
      <c r="DJ211" s="223" t="str">
        <f t="array" ref="DJ211">IF(AU211="","",
IF(INDEX(Settings!$H:$H,MATCH(DJ$1,Settings!$G:$G,0))=TRUE,
100-100*(AU211-MINIFS(AU:AU,$E:$E,$E211))/(MAXIFS(AU:AU,$E:$E,$E211)-MINIFS(AU:AU,$E:$E,$E211)),
100*(AU211-MINIFS(AU:AU,$E:$E,$E211))/(MAXIFS(AU:AU,$E:$E,$E211)-MINIFS(AU:AU,$E:$E,$E211))))</f>
        <v/>
      </c>
      <c r="DK211" s="223" t="str">
        <f t="array" ref="DK211">IF(AV211="","",
IF(INDEX(Settings!$H:$H,MATCH(DK$1,Settings!$G:$G,0))=TRUE,
100-100*(AV211-MINIFS(AV:AV,$E:$E,$E211))/(MAXIFS(AV:AV,$E:$E,$E211)-MINIFS(AV:AV,$E:$E,$E211)),
100*(AV211-MINIFS(AV:AV,$E:$E,$E211))/(MAXIFS(AV:AV,$E:$E,$E211)-MINIFS(AV:AV,$E:$E,$E211))))</f>
        <v/>
      </c>
      <c r="DL211" s="223" t="str">
        <f t="array" ref="DL211">IF(AW211="","",
IF(INDEX(Settings!$H:$H,MATCH(DL$1,Settings!$G:$G,0))=TRUE,
100-100*(AW211-MINIFS(AW:AW,$E:$E,$E211))/(MAXIFS(AW:AW,$E:$E,$E211)-MINIFS(AW:AW,$E:$E,$E211)),
100*(AW211-MINIFS(AW:AW,$E:$E,$E211))/(MAXIFS(AW:AW,$E:$E,$E211)-MINIFS(AW:AW,$E:$E,$E211))))</f>
        <v/>
      </c>
      <c r="DM211" s="223" t="str">
        <f t="array" ref="DM211">IF(AX211="","",
IF(INDEX(Settings!$H:$H,MATCH(DM$1,Settings!$G:$G,0))=TRUE,
100-100*(AX211-MINIFS(AX:AX,$E:$E,$E211))/(MAXIFS(AX:AX,$E:$E,$E211)-MINIFS(AX:AX,$E:$E,$E211)),
100*(AX211-MINIFS(AX:AX,$E:$E,$E211))/(MAXIFS(AX:AX,$E:$E,$E211)-MINIFS(AX:AX,$E:$E,$E211))))</f>
        <v/>
      </c>
      <c r="DN211" s="223" t="str">
        <f t="array" ref="DN211">IF(AY211="","",
IF(INDEX(Settings!$H:$H,MATCH(DN$1,Settings!$G:$G,0))=TRUE,
100-100*(AY211-MINIFS(AY:AY,$E:$E,$E211))/(MAXIFS(AY:AY,$E:$E,$E211)-MINIFS(AY:AY,$E:$E,$E211)),
100*(AY211-MINIFS(AY:AY,$E:$E,$E211))/(MAXIFS(AY:AY,$E:$E,$E211)-MINIFS(AY:AY,$E:$E,$E211))))</f>
        <v/>
      </c>
      <c r="DO211" s="223" t="str">
        <f t="array" ref="DO211">IF(AZ211="","",
IF(INDEX(Settings!$H:$H,MATCH(DO$1,Settings!$G:$G,0))=TRUE,
100-100*(AZ211-MINIFS(AZ:AZ,$E:$E,$E211))/(MAXIFS(AZ:AZ,$E:$E,$E211)-MINIFS(AZ:AZ,$E:$E,$E211)),
100*(AZ211-MINIFS(AZ:AZ,$E:$E,$E211))/(MAXIFS(AZ:AZ,$E:$E,$E211)-MINIFS(AZ:AZ,$E:$E,$E211))))</f>
        <v/>
      </c>
      <c r="DP211" s="223" t="str">
        <f t="array" ref="DP211">IF(BA211="","",
IF(INDEX(Settings!$H:$H,MATCH(DP$1,Settings!$G:$G,0))=TRUE,
100-100*(BA211-MINIFS(BA:BA,$E:$E,$E211))/(MAXIFS(BA:BA,$E:$E,$E211)-MINIFS(BA:BA,$E:$E,$E211)),
100*(BA211-MINIFS(BA:BA,$E:$E,$E211))/(MAXIFS(BA:BA,$E:$E,$E211)-MINIFS(BA:BA,$E:$E,$E211))))</f>
        <v/>
      </c>
      <c r="DQ211" s="223" t="str">
        <f t="array" ref="DQ211">IF(BB211="","",
IF(INDEX(Settings!$H:$H,MATCH(DQ$1,Settings!$G:$G,0))=TRUE,
100-100*(BB211-MINIFS(BB:BB,$E:$E,$E211))/(MAXIFS(BB:BB,$E:$E,$E211)-MINIFS(BB:BB,$E:$E,$E211)),
100*(BB211-MINIFS(BB:BB,$E:$E,$E211))/(MAXIFS(BB:BB,$E:$E,$E211)-MINIFS(BB:BB,$E:$E,$E211))))</f>
        <v/>
      </c>
      <c r="DR211" s="223" t="str">
        <f t="array" ref="DR211">IF(BC211="","",
IF(INDEX(Settings!$H:$H,MATCH(DR$1,Settings!$G:$G,0))=TRUE,
100-100*(BC211-MINIFS(BC:BC,$E:$E,$E211))/(MAXIFS(BC:BC,$E:$E,$E211)-MINIFS(BC:BC,$E:$E,$E211)),
100*(BC211-MINIFS(BC:BC,$E:$E,$E211))/(MAXIFS(BC:BC,$E:$E,$E211)-MINIFS(BC:BC,$E:$E,$E211))))</f>
        <v/>
      </c>
      <c r="DS211" s="223" t="str">
        <f t="array" ref="DS211">IF(BD211="","",
IF(INDEX(Settings!$H:$H,MATCH(DS$1,Settings!$G:$G,0))=TRUE,
100-100*(BD211-MINIFS(BD:BD,$E:$E,$E211))/(MAXIFS(BD:BD,$E:$E,$E211)-MINIFS(BD:BD,$E:$E,$E211)),
100*(BD211-MINIFS(BD:BD,$E:$E,$E211))/(MAXIFS(BD:BD,$E:$E,$E211)-MINIFS(BD:BD,$E:$E,$E211))))</f>
        <v/>
      </c>
      <c r="DT211" s="223" t="str">
        <f t="array" ref="DT211">IF(BE211="","",
IF(INDEX(Settings!$H:$H,MATCH(DT$1,Settings!$G:$G,0))=TRUE,
100-100*(BE211-MINIFS(BE:BE,$E:$E,$E211))/(MAXIFS(BE:BE,$E:$E,$E211)-MINIFS(BE:BE,$E:$E,$E211)),
100*(BE211-MINIFS(BE:BE,$E:$E,$E211))/(MAXIFS(BE:BE,$E:$E,$E211)-MINIFS(BE:BE,$E:$E,$E211))))</f>
        <v/>
      </c>
      <c r="DU211" s="223" t="str">
        <f t="array" ref="DU211">IF(BF211="","",
IF(INDEX(Settings!$H:$H,MATCH(DU$1,Settings!$G:$G,0))=TRUE,
100-100*(BF211-MINIFS(BF:BF,$E:$E,$E211))/(MAXIFS(BF:BF,$E:$E,$E211)-MINIFS(BF:BF,$E:$E,$E211)),
100*(BF211-MINIFS(BF:BF,$E:$E,$E211))/(MAXIFS(BF:BF,$E:$E,$E211)-MINIFS(BF:BF,$E:$E,$E211))))</f>
        <v/>
      </c>
      <c r="DV211" s="223" t="str">
        <f t="array" ref="DV211">IF(BG211="","",
IF(INDEX(Settings!$H:$H,MATCH(DV$1,Settings!$G:$G,0))=TRUE,
100-100*(BG211-MINIFS(BG:BG,$E:$E,$E211))/(MAXIFS(BG:BG,$E:$E,$E211)-MINIFS(BG:BG,$E:$E,$E211)),
100*(BG211-MINIFS(BG:BG,$E:$E,$E211))/(MAXIFS(BG:BG,$E:$E,$E211)-MINIFS(BG:BG,$E:$E,$E211))))</f>
        <v/>
      </c>
      <c r="DW211" s="223" t="str">
        <f t="array" ref="DW211">IF(BH211="","",
IF(INDEX(Settings!$H:$H,MATCH(DW$1,Settings!$G:$G,0))=TRUE,
100-100*(BH211-MINIFS(BH:BH,$E:$E,$E211))/(MAXIFS(BH:BH,$E:$E,$E211)-MINIFS(BH:BH,$E:$E,$E211)),
100*(BH211-MINIFS(BH:BH,$E:$E,$E211))/(MAXIFS(BH:BH,$E:$E,$E211)-MINIFS(BH:BH,$E:$E,$E211))))</f>
        <v/>
      </c>
      <c r="DX211" s="223" t="str">
        <f t="array" ref="DX211">IF(BI211="","",
IF(INDEX(Settings!$H:$H,MATCH(DX$1,Settings!$G:$G,0))=TRUE,
100-100*(BI211-MINIFS(BI:BI,$E:$E,$E211))/(MAXIFS(BI:BI,$E:$E,$E211)-MINIFS(BI:BI,$E:$E,$E211)),
100*(BI211-MINIFS(BI:BI,$E:$E,$E211))/(MAXIFS(BI:BI,$E:$E,$E211)-MINIFS(BI:BI,$E:$E,$E211))))</f>
        <v/>
      </c>
      <c r="DY211" s="223" t="str">
        <f t="array" ref="DY211">IF(BJ211="","",
IF(INDEX(Settings!$H:$H,MATCH(DY$1,Settings!$G:$G,0))=TRUE,
100-100*(BJ211-MINIFS(BJ:BJ,$E:$E,$E211))/(MAXIFS(BJ:BJ,$E:$E,$E211)-MINIFS(BJ:BJ,$E:$E,$E211)),
100*(BJ211-MINIFS(BJ:BJ,$E:$E,$E211))/(MAXIFS(BJ:BJ,$E:$E,$E211)-MINIFS(BJ:BJ,$E:$E,$E211))))</f>
        <v/>
      </c>
      <c r="DZ211" s="225"/>
      <c r="EA211" s="225"/>
      <c r="EB211" s="225" t="str">
        <f t="shared" si="8"/>
        <v/>
      </c>
      <c r="EC211" s="225" t="str">
        <f t="shared" si="9"/>
        <v/>
      </c>
      <c r="ED211" s="225" t="str">
        <f t="shared" si="10"/>
        <v/>
      </c>
      <c r="EE211" s="225" t="str">
        <f t="shared" si="11"/>
        <v/>
      </c>
      <c r="EF211" s="225" t="str">
        <f t="shared" si="12"/>
        <v/>
      </c>
      <c r="EG211" s="225" t="str">
        <f t="shared" si="13"/>
        <v/>
      </c>
      <c r="EH211" s="225"/>
      <c r="EI211" s="225"/>
      <c r="EJ211" s="225"/>
      <c r="EK211" s="225"/>
      <c r="EL211" s="225"/>
      <c r="EM211" s="225"/>
    </row>
    <row r="212">
      <c r="A212" s="231"/>
      <c r="B212" s="231"/>
      <c r="C212" s="231"/>
      <c r="D212" s="231" t="str">
        <f t="array" ref="D212">IFERROR(INDEX(Profiles!$B:$B,MATCH($A212,Profiles!$A:$A,0)),"")</f>
        <v/>
      </c>
      <c r="E212" s="231"/>
      <c r="F212" s="231"/>
      <c r="G212" s="231"/>
      <c r="H212" s="231"/>
      <c r="I212" s="231" t="str">
        <f>IF(A212="","",IF(Settings!$N$3="DATE",F212&amp;": "&amp;TEXT(B212,"M/DD/YY"),F212&amp;": "&amp;H212))</f>
        <v/>
      </c>
      <c r="J212" s="231"/>
      <c r="K212" s="231"/>
      <c r="L212" s="231"/>
      <c r="M212" s="232" t="str">
        <f t="shared" si="14"/>
        <v/>
      </c>
      <c r="N212" s="231"/>
      <c r="O212" s="231"/>
      <c r="P212" s="231"/>
      <c r="Q212" s="231"/>
      <c r="R212" s="231"/>
      <c r="S212" s="230" t="str">
        <f>IFERROR(VLOOKUP(AF212, 'YOYO IR Scores'!A:C, 3, FALSE), "")
</f>
        <v/>
      </c>
      <c r="T212" s="231"/>
      <c r="U212" s="231"/>
      <c r="V212" s="231"/>
      <c r="W212" s="231"/>
      <c r="X212" s="233" t="str">
        <f t="shared" si="4"/>
        <v/>
      </c>
      <c r="Y212" s="234" t="str">
        <f t="shared" si="5"/>
        <v/>
      </c>
      <c r="Z212" s="234" t="str">
        <f t="shared" si="6"/>
        <v/>
      </c>
      <c r="AA212" s="233" t="str">
        <f t="shared" si="7"/>
        <v/>
      </c>
      <c r="AB212" s="232"/>
      <c r="AC212" s="232"/>
      <c r="AD212" s="232"/>
      <c r="AE212" s="232" t="str">
        <f>IFERROR(VLOOKUP(AF212, 'YOYO IR Scores'!A:C, 2, FALSE), "")</f>
        <v/>
      </c>
      <c r="AF212" s="232"/>
      <c r="AG212" s="232"/>
      <c r="AH212" s="232"/>
      <c r="AI212" s="232"/>
      <c r="AJ212" s="232"/>
      <c r="AK212" s="232"/>
      <c r="AL212" s="232"/>
      <c r="AM212" s="232"/>
      <c r="AN212" s="232"/>
      <c r="AO212" s="232"/>
      <c r="AP212" s="232"/>
      <c r="AQ212" s="232"/>
      <c r="AR212" s="232"/>
      <c r="AS212" s="232"/>
      <c r="AT212" s="232"/>
      <c r="AU212" s="232"/>
      <c r="AV212" s="232"/>
      <c r="AW212" s="232"/>
      <c r="AX212" s="232"/>
      <c r="AY212" s="232"/>
      <c r="AZ212" s="232"/>
      <c r="BA212" s="232"/>
      <c r="BB212" s="232"/>
      <c r="BC212" s="232"/>
      <c r="BD212" s="232"/>
      <c r="BE212" s="232"/>
      <c r="BF212" s="232"/>
      <c r="BG212" s="232"/>
      <c r="BH212" s="232"/>
      <c r="BI212" s="232"/>
      <c r="BJ212" s="232"/>
      <c r="BK212" s="232" t="str">
        <f t="array" ref="BK212">IF(J212="","",
IF(INDEX(Settings!$H:$H,MATCH(BY$1,Settings!$G:$G,0))=TRUE,
100-100*(J212-MIN(J:J))/(MAX(J:J)-MIN(J:J)),
100*(J212-MIN(J:J))/(MAX(J:J)-MIN(J:J))))</f>
        <v/>
      </c>
      <c r="BL212" s="232" t="str">
        <f t="array" ref="BL212">IF(J212="","",
IF(INDEX(Settings!$H:$H,MATCH(BY$1,Settings!$G:$G,0))=TRUE,
100-100*(J212-MINIFS(J:J,$E:$E,$E212))/(MAXIFS(J:J,$E:$E,$E212)-MINIFS(J:J,$E:$E,$E212)),
100*(J212-MINIFS(J:J,$E:$E,$E212))/(MAXIFS(J:J,$E:$E,$E212)-MINIFS(J:J,$E:$E,$E212))))</f>
        <v/>
      </c>
      <c r="BM212" s="232" t="str">
        <f t="array" ref="BM212">IF(J212="","",
IF(INDEX(Settings!$H:$H,MATCH(BY$1,Settings!$G:$G,0))=TRUE,
100-100*(J212-MINIFS(J:J,$E:$E,$E212,$I:$I,$I212))/(MAXIFS(J:J,$E:$E,$E212,$I:$I,$I212)-MINIFS(J:J,$E:$E,$E212,$I:$I,$I212)),
100*(J212-MINIFS(J:J,$E:$E,$E212,$I:$I,$I212))/(MAXIFS(J:J,$E:$E,$E212,$I:$I,$I212)-MINIFS(J:J,$E:$E,$E212,$I:$I,$I212))))</f>
        <v/>
      </c>
      <c r="BN212" s="231" t="str">
        <f t="array" ref="BN212">IF(J212="","",
IF(INDEX(Settings!$H:$H,MATCH(BY$1,Settings!$G:$G,0))=TRUE,
100-100*PERCENTRANK(J:J,J212),
100*PERCENTRANK(J:J,J212)))</f>
        <v/>
      </c>
      <c r="BO212" s="231" t="str">
        <f>IFERROR(__xludf.DUMMYFUNCTION("IF(J212="""","""",
IF(INDEX(Settings!$H:$H,MATCH(BY$1,Settings!$G:$G,0))=TRUE,
100-100*PERCENTRANK(FILTER(J:J,$E:$E=$E212),J212),
100*PERCENTRANK(FILTER(J:J,$E:$E=$E212),J212)))"),"")</f>
        <v/>
      </c>
      <c r="BP212" s="231" t="str">
        <f>IFERROR(__xludf.DUMMYFUNCTION("IF(J212="""","""",
IF(INDEX(Settings!$H:$H,MATCH(BY$1,Settings!$G:$G,0))=TRUE,
100-100*PERCENTRANK(FILTER(J:J,$E:$E=$E212,$I:$I=$I212),J212),
100*PERCENTRANK(FILTER(J:J,$E:$E=$E212,$I:$I=$I212),J212)))"),"")</f>
        <v/>
      </c>
      <c r="BQ212" s="233" t="str">
        <f t="array" ref="BQ212">IF(J212="","",
IF(INDEX(Settings!$H:$H,MATCH(BY$1,Settings!$G:$G,0))=TRUE,
-1*(J212-AVERAGE(J:J))/STDEV(J:J),
(J212-AVERAGE(J:J))/STDEV(J:J)))</f>
        <v/>
      </c>
      <c r="BR212" s="233" t="str">
        <f>IFERROR(__xludf.DUMMYFUNCTION("IF(J212="""","""",
IF(INDEX(Settings!$H:$H,MATCH(BY$1,Settings!$G:$G,0))=TRUE,
-1*(J212-AVERAGEIFS(J:J,$E:$E,$E212))/STDEV(FILTER(J:J,$E:$E=$E212)),
(J212-AVERAGEIFS(J:J,$E:$E,$E212))/STDEV(FILTER(J:J,$E:$E=$E212))))"),"")</f>
        <v/>
      </c>
      <c r="BS212" s="233"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1"/>
      <c r="BX212" s="231"/>
      <c r="BY212" s="232" t="str">
        <f t="array" ref="BY212">IF(J212="","",
IF(INDEX(Settings!$H:$H,MATCH(BY$1,Settings!$G:$G,0))=TRUE,
100-100*(J212-MINIFS(J:J,$E:$E,$E212))/(MAXIFS(J:J,$E:$E,$E212)-MINIFS(J:J,$E:$E,$E212)),
100*(J212-MINIFS(J:J,$E:$E,$E212))/(MAXIFS(J:J,$E:$E,$E212)-MINIFS(J:J,$E:$E,$E212))))</f>
        <v/>
      </c>
      <c r="BZ212" s="232" t="str">
        <f t="array" ref="BZ212">IF(K212="","",
IF(INDEX(Settings!$H:$H,MATCH(BZ$1,Settings!$G:$G,0))=TRUE,
100-100*(K212-MINIFS(K:K,$E:$E,$E212))/(MAXIFS(K:K,$E:$E,$E212)-MINIFS(K:K,$E:$E,$E212)),
100*(K212-MINIFS(K:K,$E:$E,$E212))/(MAXIFS(K:K,$E:$E,$E212)-MINIFS(K:K,$E:$E,$E212))))</f>
        <v/>
      </c>
      <c r="CA212" s="232" t="str">
        <f t="array" ref="CA212">IF(L212="","",
IF(INDEX(Settings!$H:$H,MATCH(CA$1,Settings!$G:$G,0))=TRUE,
100-100*(L212-MINIFS(L:L,$E:$E,$E212))/(MAXIFS(L:L,$E:$E,$E212)-MINIFS(L:L,$E:$E,$E212)),
100*(L212-MINIFS(L:L,$E:$E,$E212))/(MAXIFS(L:L,$E:$E,$E212)-MINIFS(L:L,$E:$E,$E212))))</f>
        <v/>
      </c>
      <c r="CB212" s="232" t="str">
        <f t="array" ref="CB212">IF(M212="","",
IF(INDEX(Settings!$H:$H,MATCH(CB$1,Settings!$G:$G,0))=TRUE,
100-100*(M212-MINIFS(M:M,$E:$E,$E212))/(MAXIFS(M:M,$E:$E,$E212)-MINIFS(M:M,$E:$E,$E212)),
100*(M212-MINIFS(M:M,$E:$E,$E212))/(MAXIFS(M:M,$E:$E,$E212)-MINIFS(M:M,$E:$E,$E212))))</f>
        <v/>
      </c>
      <c r="CC212" s="232" t="str">
        <f t="array" ref="CC212">IF(N212="","",
IF(INDEX(Settings!$H:$H,MATCH(CC$1,Settings!$G:$G,0))=TRUE,
100-100*(N212-MINIFS(N:N,$E:$E,$E212))/(MAXIFS(N:N,$E:$E,$E212)-MINIFS(N:N,$E:$E,$E212)),
100*(N212-MINIFS(N:N,$E:$E,$E212))/(MAXIFS(N:N,$E:$E,$E212)-MINIFS(N:N,$E:$E,$E212))))</f>
        <v/>
      </c>
      <c r="CD212" s="232" t="str">
        <f t="array" ref="CD212">IF(O212="","",
IF(INDEX(Settings!$H:$H,MATCH(CD$1,Settings!$G:$G,0))=TRUE,
100-100*(O212-MINIFS(O:O,$E:$E,$E212))/(MAXIFS(O:O,$E:$E,$E212)-MINIFS(O:O,$E:$E,$E212)),
100*(O212-MINIFS(O:O,$E:$E,$E212))/(MAXIFS(O:O,$E:$E,$E212)-MINIFS(O:O,$E:$E,$E212))))</f>
        <v/>
      </c>
      <c r="CE212" s="232" t="str">
        <f t="array" ref="CE212">IF(P212="","",
IF(INDEX(Settings!$H:$H,MATCH(CE$1,Settings!$G:$G,0))=TRUE,
100-100*(P212-MINIFS(P:P,$E:$E,$E212))/(MAXIFS(P:P,$E:$E,$E212)-MINIFS(P:P,$E:$E,$E212)),
100*(P212-MINIFS(P:P,$E:$E,$E212))/(MAXIFS(P:P,$E:$E,$E212)-MINIFS(P:P,$E:$E,$E212))))</f>
        <v/>
      </c>
      <c r="CF212" s="232" t="str">
        <f t="array" ref="CF212">IF(Q212="","",
IF(INDEX(Settings!$H:$H,MATCH(CF$1,Settings!$G:$G,0))=TRUE,
100-100*(Q212-MINIFS(Q:Q,$E:$E,$E212))/(MAXIFS(Q:Q,$E:$E,$E212)-MINIFS(Q:Q,$E:$E,$E212)),
100*(Q212-MINIFS(Q:Q,$E:$E,$E212))/(MAXIFS(Q:Q,$E:$E,$E212)-MINIFS(Q:Q,$E:$E,$E212))))</f>
        <v/>
      </c>
      <c r="CG212" s="232" t="str">
        <f t="array" ref="CG212">IF(R212="","",
IF(INDEX(Settings!$H:$H,MATCH(CG$1,Settings!$G:$G,0))=TRUE,
100-100*(R212-MINIFS(R:R,$E:$E,$E212))/(MAXIFS(R:R,$E:$E,$E212)-MINIFS(R:R,$E:$E,$E212)),
100*(R212-MINIFS(R:R,$E:$E,$E212))/(MAXIFS(R:R,$E:$E,$E212)-MINIFS(R:R,$E:$E,$E212))))</f>
        <v/>
      </c>
      <c r="CH212" s="232" t="str">
        <f t="array" ref="CH212">IF(S212="","",
IF(INDEX(Settings!$H:$H,MATCH(CH$1,Settings!$G:$G,0))=TRUE,
100-100*(S212-MINIFS(S:S,$E:$E,$E212))/(MAXIFS(S:S,$E:$E,$E212)-MINIFS(S:S,$E:$E,$E212)),
100*(S212-MINIFS(S:S,$E:$E,$E212))/(MAXIFS(S:S,$E:$E,$E212)-MINIFS(S:S,$E:$E,$E212))))</f>
        <v/>
      </c>
      <c r="CI212" s="232" t="str">
        <f t="array" ref="CI212">IF(T212="","",
IF(INDEX(Settings!$H:$H,MATCH(CI$1,Settings!$G:$G,0))=TRUE,
100-100*(T212-MINIFS(T:T,$E:$E,$E212))/(MAXIFS(T:T,$E:$E,$E212)-MINIFS(T:T,$E:$E,$E212)),
100*(T212-MINIFS(T:T,$E:$E,$E212))/(MAXIFS(T:T,$E:$E,$E212)-MINIFS(T:T,$E:$E,$E212))))</f>
        <v/>
      </c>
      <c r="CJ212" s="232" t="str">
        <f t="array" ref="CJ212">IF(U212="","",
IF(INDEX(Settings!$H:$H,MATCH(CJ$1,Settings!$G:$G,0))=TRUE,
100-100*(U212-MINIFS(U:U,$E:$E,$E212))/(MAXIFS(U:U,$E:$E,$E212)-MINIFS(U:U,$E:$E,$E212)),
100*(U212-MINIFS(U:U,$E:$E,$E212))/(MAXIFS(U:U,$E:$E,$E212)-MINIFS(U:U,$E:$E,$E212))))</f>
        <v/>
      </c>
      <c r="CK212" s="232" t="str">
        <f t="array" ref="CK212">IF(V212="","",
IF(INDEX(Settings!$H:$H,MATCH(CK$1,Settings!$G:$G,0))=TRUE,
100-100*(V212-MINIFS(V:V,$E:$E,$E212))/(MAXIFS(V:V,$E:$E,$E212)-MINIFS(V:V,$E:$E,$E212)),
100*(V212-MINIFS(V:V,$E:$E,$E212))/(MAXIFS(V:V,$E:$E,$E212)-MINIFS(V:V,$E:$E,$E212))))</f>
        <v/>
      </c>
      <c r="CL212" s="232" t="str">
        <f t="array" ref="CL212">IF(W212="","",
IF(INDEX(Settings!$H:$H,MATCH(CL$1,Settings!$G:$G,0))=TRUE,
100-100*(W212-MINIFS(W:W,$E:$E,$E212))/(MAXIFS(W:W,$E:$E,$E212)-MINIFS(W:W,$E:$E,$E212)),
100*(W212-MINIFS(W:W,$E:$E,$E212))/(MAXIFS(W:W,$E:$E,$E212)-MINIFS(W:W,$E:$E,$E212))))</f>
        <v/>
      </c>
      <c r="CM212" s="232" t="str">
        <f t="array" ref="CM212">IF(X212="","",
IF(INDEX(Settings!$H:$H,MATCH(CM$1,Settings!$G:$G,0))=TRUE,
100-100*(X212-MINIFS(X:X,$E:$E,$E212))/(MAXIFS(X:X,$E:$E,$E212)-MINIFS(X:X,$E:$E,$E212)),
100*(X212-MINIFS(X:X,$E:$E,$E212))/(MAXIFS(X:X,$E:$E,$E212)-MINIFS(X:X,$E:$E,$E212))))</f>
        <v/>
      </c>
      <c r="CN212" s="232" t="str">
        <f t="array" ref="CN212">IF(Y212="","",
IF(INDEX(Settings!$H:$H,MATCH(CN$1,Settings!$G:$G,0))=TRUE,
100-100*(Y212-MINIFS(Y:Y,$E:$E,$E212))/(MAXIFS(Y:Y,$E:$E,$E212)-MINIFS(Y:Y,$E:$E,$E212)),
100*(Y212-MINIFS(Y:Y,$E:$E,$E212))/(MAXIFS(Y:Y,$E:$E,$E212)-MINIFS(Y:Y,$E:$E,$E212))))</f>
        <v/>
      </c>
      <c r="CO212" s="232" t="str">
        <f t="array" ref="CO212">IF(Z212="","",
IF(INDEX(Settings!$H:$H,MATCH(CO$1,Settings!$G:$G,0))=TRUE,
100-100*(Z212-MINIFS(Z:Z,$E:$E,$E212))/(MAXIFS(Z:Z,$E:$E,$E212)-MINIFS(Z:Z,$E:$E,$E212)),
100*(Z212-MINIFS(Z:Z,$E:$E,$E212))/(MAXIFS(Z:Z,$E:$E,$E212)-MINIFS(Z:Z,$E:$E,$E212))))</f>
        <v/>
      </c>
      <c r="CP212" s="232" t="str">
        <f t="array" ref="CP212">IF(AA212="","",
IF(INDEX(Settings!$H:$H,MATCH(CP$1,Settings!$G:$G,0))=TRUE,
100-100*(AA212-MINIFS(AA:AA,$E:$E,$E212))/(MAXIFS(AA:AA,$E:$E,$E212)-MINIFS(AA:AA,$E:$E,$E212)),
100*(AA212-MINIFS(AA:AA,$E:$E,$E212))/(MAXIFS(AA:AA,$E:$E,$E212)-MINIFS(AA:AA,$E:$E,$E212))))</f>
        <v/>
      </c>
      <c r="CQ212" s="232" t="str">
        <f t="array" ref="CQ212">IF(AB212="","",
IF(INDEX(Settings!$H:$H,MATCH(CQ$1,Settings!$G:$G,0))=TRUE,
100-100*(AB212-MINIFS(AB:AB,$E:$E,$E212))/(MAXIFS(AB:AB,$E:$E,$E212)-MINIFS(AB:AB,$E:$E,$E212)),
100*(AB212-MINIFS(AB:AB,$E:$E,$E212))/(MAXIFS(AB:AB,$E:$E,$E212)-MINIFS(AB:AB,$E:$E,$E212))))</f>
        <v/>
      </c>
      <c r="CR212" s="232" t="str">
        <f t="array" ref="CR212">IF(AC212="","",
IF(INDEX(Settings!$H:$H,MATCH(CR$1,Settings!$G:$G,0))=TRUE,
100-100*(AC212-MINIFS(AC:AC,$E:$E,$E212))/(MAXIFS(AC:AC,$E:$E,$E212)-MINIFS(AC:AC,$E:$E,$E212)),
100*(AC212-MINIFS(AC:AC,$E:$E,$E212))/(MAXIFS(AC:AC,$E:$E,$E212)-MINIFS(AC:AC,$E:$E,$E212))))</f>
        <v/>
      </c>
      <c r="CS212" s="232" t="str">
        <f t="array" ref="CS212">IF(AD212="","",
IF(INDEX(Settings!$H:$H,MATCH(CS$1,Settings!$G:$G,0))=TRUE,
100-100*(AD212-MINIFS(AD:AD,$E:$E,$E212))/(MAXIFS(AD:AD,$E:$E,$E212)-MINIFS(AD:AD,$E:$E,$E212)),
100*(AD212-MINIFS(AD:AD,$E:$E,$E212))/(MAXIFS(AD:AD,$E:$E,$E212)-MINIFS(AD:AD,$E:$E,$E212))))</f>
        <v/>
      </c>
      <c r="CT212" s="232" t="str">
        <f t="array" ref="CT212">IF(AE212="","",
IF(INDEX(Settings!$H:$H,MATCH(CT$1,Settings!$G:$G,0))=TRUE,
100-100*(AE212-MINIFS(AE:AE,$E:$E,$E212))/(MAXIFS(AE:AE,$E:$E,$E212)-MINIFS(AE:AE,$E:$E,$E212)),
100*(AE212-MINIFS(AE:AE,$E:$E,$E212))/(MAXIFS(AE:AE,$E:$E,$E212)-MINIFS(AE:AE,$E:$E,$E212))))</f>
        <v/>
      </c>
      <c r="CU212" s="232" t="str">
        <f t="array" ref="CU212">IF(AF212="","",
IF(INDEX(Settings!$H:$H,MATCH(CU$1,Settings!$G:$G,0))=TRUE,
100-100*(AF212-MINIFS(AF:AF,$E:$E,$E212))/(MAXIFS(AF:AF,$E:$E,$E212)-MINIFS(AF:AF,$E:$E,$E212)),
100*(AF212-MINIFS(AF:AF,$E:$E,$E212))/(MAXIFS(AF:AF,$E:$E,$E212)-MINIFS(AF:AF,$E:$E,$E212))))</f>
        <v/>
      </c>
      <c r="CV212" s="232" t="str">
        <f t="array" ref="CV212">IF(AG212="","",
IF(INDEX(Settings!$H:$H,MATCH(CV$1,Settings!$G:$G,0))=TRUE,
100-100*(AG212-MINIFS(AG:AG,$E:$E,$E212))/(MAXIFS(AG:AG,$E:$E,$E212)-MINIFS(AG:AG,$E:$E,$E212)),
100*(AG212-MINIFS(AG:AG,$E:$E,$E212))/(MAXIFS(AG:AG,$E:$E,$E212)-MINIFS(AG:AG,$E:$E,$E212))))</f>
        <v/>
      </c>
      <c r="CW212" s="232" t="str">
        <f t="array" ref="CW212">IF(AH212="","",
IF(INDEX(Settings!$H:$H,MATCH(CW$1,Settings!$G:$G,0))=TRUE,
100-100*(AH212-MINIFS(AH:AH,$E:$E,$E212))/(MAXIFS(AH:AH,$E:$E,$E212)-MINIFS(AH:AH,$E:$E,$E212)),
100*(AH212-MINIFS(AH:AH,$E:$E,$E212))/(MAXIFS(AH:AH,$E:$E,$E212)-MINIFS(AH:AH,$E:$E,$E212))))</f>
        <v/>
      </c>
      <c r="CX212" s="232" t="str">
        <f t="array" ref="CX212">IF(AI212="","",
IF(INDEX(Settings!$H:$H,MATCH(CX$1,Settings!$G:$G,0))=TRUE,
100-100*(AI212-MINIFS(AI:AI,$E:$E,$E212))/(MAXIFS(AI:AI,$E:$E,$E212)-MINIFS(AI:AI,$E:$E,$E212)),
100*(AI212-MINIFS(AI:AI,$E:$E,$E212))/(MAXIFS(AI:AI,$E:$E,$E212)-MINIFS(AI:AI,$E:$E,$E212))))</f>
        <v/>
      </c>
      <c r="CY212" s="232" t="str">
        <f t="array" ref="CY212">IF(AJ212="","",
IF(INDEX(Settings!$H:$H,MATCH(CY$1,Settings!$G:$G,0))=TRUE,
100-100*(AJ212-MINIFS(AJ:AJ,$E:$E,$E212))/(MAXIFS(AJ:AJ,$E:$E,$E212)-MINIFS(AJ:AJ,$E:$E,$E212)),
100*(AJ212-MINIFS(AJ:AJ,$E:$E,$E212))/(MAXIFS(AJ:AJ,$E:$E,$E212)-MINIFS(AJ:AJ,$E:$E,$E212))))</f>
        <v/>
      </c>
      <c r="CZ212" s="232" t="str">
        <f t="array" ref="CZ212">IF(AK212="","",
IF(INDEX(Settings!$H:$H,MATCH(CZ$1,Settings!$G:$G,0))=TRUE,
100-100*(AK212-MINIFS(AK:AK,$E:$E,$E212))/(MAXIFS(AK:AK,$E:$E,$E212)-MINIFS(AK:AK,$E:$E,$E212)),
100*(AK212-MINIFS(AK:AK,$E:$E,$E212))/(MAXIFS(AK:AK,$E:$E,$E212)-MINIFS(AK:AK,$E:$E,$E212))))</f>
        <v/>
      </c>
      <c r="DA212" s="232" t="str">
        <f t="array" ref="DA212">IF(AL212="","",
IF(INDEX(Settings!$H:$H,MATCH(DA$1,Settings!$G:$G,0))=TRUE,
100-100*(AL212-MINIFS(AL:AL,$E:$E,$E212))/(MAXIFS(AL:AL,$E:$E,$E212)-MINIFS(AL:AL,$E:$E,$E212)),
100*(AL212-MINIFS(AL:AL,$E:$E,$E212))/(MAXIFS(AL:AL,$E:$E,$E212)-MINIFS(AL:AL,$E:$E,$E212))))</f>
        <v/>
      </c>
      <c r="DB212" s="232" t="str">
        <f t="array" ref="DB212">IF(AM212="","",
IF(INDEX(Settings!$H:$H,MATCH(DB$1,Settings!$G:$G,0))=TRUE,
100-100*(AM212-MINIFS(AM:AM,$E:$E,$E212))/(MAXIFS(AM:AM,$E:$E,$E212)-MINIFS(AM:AM,$E:$E,$E212)),
100*(AM212-MINIFS(AM:AM,$E:$E,$E212))/(MAXIFS(AM:AM,$E:$E,$E212)-MINIFS(AM:AM,$E:$E,$E212))))</f>
        <v/>
      </c>
      <c r="DC212" s="232" t="str">
        <f t="array" ref="DC212">IF(AN212="","",
IF(INDEX(Settings!$H:$H,MATCH(DC$1,Settings!$G:$G,0))=TRUE,
100-100*(AN212-MINIFS(AN:AN,$E:$E,$E212))/(MAXIFS(AN:AN,$E:$E,$E212)-MINIFS(AN:AN,$E:$E,$E212)),
100*(AN212-MINIFS(AN:AN,$E:$E,$E212))/(MAXIFS(AN:AN,$E:$E,$E212)-MINIFS(AN:AN,$E:$E,$E212))))</f>
        <v/>
      </c>
      <c r="DD212" s="232" t="str">
        <f t="array" ref="DD212">IF(AO212="","",
IF(INDEX(Settings!$H:$H,MATCH(DD$1,Settings!$G:$G,0))=TRUE,
100-100*(AO212-MINIFS(AO:AO,$E:$E,$E212))/(MAXIFS(AO:AO,$E:$E,$E212)-MINIFS(AO:AO,$E:$E,$E212)),
100*(AO212-MINIFS(AO:AO,$E:$E,$E212))/(MAXIFS(AO:AO,$E:$E,$E212)-MINIFS(AO:AO,$E:$E,$E212))))</f>
        <v/>
      </c>
      <c r="DE212" s="232" t="str">
        <f t="array" ref="DE212">IF(AP212="","",
IF(INDEX(Settings!$H:$H,MATCH(DE$1,Settings!$G:$G,0))=TRUE,
100-100*(AP212-MINIFS(AP:AP,$E:$E,$E212))/(MAXIFS(AP:AP,$E:$E,$E212)-MINIFS(AP:AP,$E:$E,$E212)),
100*(AP212-MINIFS(AP:AP,$E:$E,$E212))/(MAXIFS(AP:AP,$E:$E,$E212)-MINIFS(AP:AP,$E:$E,$E212))))</f>
        <v/>
      </c>
      <c r="DF212" s="232" t="str">
        <f t="array" ref="DF212">IF(AQ212="","",
IF(INDEX(Settings!$H:$H,MATCH(DF$1,Settings!$G:$G,0))=TRUE,
100-100*(AQ212-MINIFS(AQ:AQ,$E:$E,$E212))/(MAXIFS(AQ:AQ,$E:$E,$E212)-MINIFS(AQ:AQ,$E:$E,$E212)),
100*(AQ212-MINIFS(AQ:AQ,$E:$E,$E212))/(MAXIFS(AQ:AQ,$E:$E,$E212)-MINIFS(AQ:AQ,$E:$E,$E212))))</f>
        <v/>
      </c>
      <c r="DG212" s="232" t="str">
        <f t="array" ref="DG212">IF(AR212="","",
IF(INDEX(Settings!$H:$H,MATCH(DG$1,Settings!$G:$G,0))=TRUE,
100-100*(AR212-MINIFS(AR:AR,$E:$E,$E212))/(MAXIFS(AR:AR,$E:$E,$E212)-MINIFS(AR:AR,$E:$E,$E212)),
100*(AR212-MINIFS(AR:AR,$E:$E,$E212))/(MAXIFS(AR:AR,$E:$E,$E212)-MINIFS(AR:AR,$E:$E,$E212))))</f>
        <v/>
      </c>
      <c r="DH212" s="232" t="str">
        <f t="array" ref="DH212">IF(AS212="","",
IF(INDEX(Settings!$H:$H,MATCH(DH$1,Settings!$G:$G,0))=TRUE,
100-100*(AS212-MINIFS(AS:AS,$E:$E,$E212))/(MAXIFS(AS:AS,$E:$E,$E212)-MINIFS(AS:AS,$E:$E,$E212)),
100*(AS212-MINIFS(AS:AS,$E:$E,$E212))/(MAXIFS(AS:AS,$E:$E,$E212)-MINIFS(AS:AS,$E:$E,$E212))))</f>
        <v/>
      </c>
      <c r="DI212" s="232" t="str">
        <f t="array" ref="DI212">IF(AT212="","",
IF(INDEX(Settings!$H:$H,MATCH(DI$1,Settings!$G:$G,0))=TRUE,
100-100*(AT212-MINIFS(AT:AT,$E:$E,$E212))/(MAXIFS(AT:AT,$E:$E,$E212)-MINIFS(AT:AT,$E:$E,$E212)),
100*(AT212-MINIFS(AT:AT,$E:$E,$E212))/(MAXIFS(AT:AT,$E:$E,$E212)-MINIFS(AT:AT,$E:$E,$E212))))</f>
        <v/>
      </c>
      <c r="DJ212" s="232" t="str">
        <f t="array" ref="DJ212">IF(AU212="","",
IF(INDEX(Settings!$H:$H,MATCH(DJ$1,Settings!$G:$G,0))=TRUE,
100-100*(AU212-MINIFS(AU:AU,$E:$E,$E212))/(MAXIFS(AU:AU,$E:$E,$E212)-MINIFS(AU:AU,$E:$E,$E212)),
100*(AU212-MINIFS(AU:AU,$E:$E,$E212))/(MAXIFS(AU:AU,$E:$E,$E212)-MINIFS(AU:AU,$E:$E,$E212))))</f>
        <v/>
      </c>
      <c r="DK212" s="232" t="str">
        <f t="array" ref="DK212">IF(AV212="","",
IF(INDEX(Settings!$H:$H,MATCH(DK$1,Settings!$G:$G,0))=TRUE,
100-100*(AV212-MINIFS(AV:AV,$E:$E,$E212))/(MAXIFS(AV:AV,$E:$E,$E212)-MINIFS(AV:AV,$E:$E,$E212)),
100*(AV212-MINIFS(AV:AV,$E:$E,$E212))/(MAXIFS(AV:AV,$E:$E,$E212)-MINIFS(AV:AV,$E:$E,$E212))))</f>
        <v/>
      </c>
      <c r="DL212" s="232" t="str">
        <f t="array" ref="DL212">IF(AW212="","",
IF(INDEX(Settings!$H:$H,MATCH(DL$1,Settings!$G:$G,0))=TRUE,
100-100*(AW212-MINIFS(AW:AW,$E:$E,$E212))/(MAXIFS(AW:AW,$E:$E,$E212)-MINIFS(AW:AW,$E:$E,$E212)),
100*(AW212-MINIFS(AW:AW,$E:$E,$E212))/(MAXIFS(AW:AW,$E:$E,$E212)-MINIFS(AW:AW,$E:$E,$E212))))</f>
        <v/>
      </c>
      <c r="DM212" s="232" t="str">
        <f t="array" ref="DM212">IF(AX212="","",
IF(INDEX(Settings!$H:$H,MATCH(DM$1,Settings!$G:$G,0))=TRUE,
100-100*(AX212-MINIFS(AX:AX,$E:$E,$E212))/(MAXIFS(AX:AX,$E:$E,$E212)-MINIFS(AX:AX,$E:$E,$E212)),
100*(AX212-MINIFS(AX:AX,$E:$E,$E212))/(MAXIFS(AX:AX,$E:$E,$E212)-MINIFS(AX:AX,$E:$E,$E212))))</f>
        <v/>
      </c>
      <c r="DN212" s="232" t="str">
        <f t="array" ref="DN212">IF(AY212="","",
IF(INDEX(Settings!$H:$H,MATCH(DN$1,Settings!$G:$G,0))=TRUE,
100-100*(AY212-MINIFS(AY:AY,$E:$E,$E212))/(MAXIFS(AY:AY,$E:$E,$E212)-MINIFS(AY:AY,$E:$E,$E212)),
100*(AY212-MINIFS(AY:AY,$E:$E,$E212))/(MAXIFS(AY:AY,$E:$E,$E212)-MINIFS(AY:AY,$E:$E,$E212))))</f>
        <v/>
      </c>
      <c r="DO212" s="232" t="str">
        <f t="array" ref="DO212">IF(AZ212="","",
IF(INDEX(Settings!$H:$H,MATCH(DO$1,Settings!$G:$G,0))=TRUE,
100-100*(AZ212-MINIFS(AZ:AZ,$E:$E,$E212))/(MAXIFS(AZ:AZ,$E:$E,$E212)-MINIFS(AZ:AZ,$E:$E,$E212)),
100*(AZ212-MINIFS(AZ:AZ,$E:$E,$E212))/(MAXIFS(AZ:AZ,$E:$E,$E212)-MINIFS(AZ:AZ,$E:$E,$E212))))</f>
        <v/>
      </c>
      <c r="DP212" s="232" t="str">
        <f t="array" ref="DP212">IF(BA212="","",
IF(INDEX(Settings!$H:$H,MATCH(DP$1,Settings!$G:$G,0))=TRUE,
100-100*(BA212-MINIFS(BA:BA,$E:$E,$E212))/(MAXIFS(BA:BA,$E:$E,$E212)-MINIFS(BA:BA,$E:$E,$E212)),
100*(BA212-MINIFS(BA:BA,$E:$E,$E212))/(MAXIFS(BA:BA,$E:$E,$E212)-MINIFS(BA:BA,$E:$E,$E212))))</f>
        <v/>
      </c>
      <c r="DQ212" s="232" t="str">
        <f t="array" ref="DQ212">IF(BB212="","",
IF(INDEX(Settings!$H:$H,MATCH(DQ$1,Settings!$G:$G,0))=TRUE,
100-100*(BB212-MINIFS(BB:BB,$E:$E,$E212))/(MAXIFS(BB:BB,$E:$E,$E212)-MINIFS(BB:BB,$E:$E,$E212)),
100*(BB212-MINIFS(BB:BB,$E:$E,$E212))/(MAXIFS(BB:BB,$E:$E,$E212)-MINIFS(BB:BB,$E:$E,$E212))))</f>
        <v/>
      </c>
      <c r="DR212" s="232" t="str">
        <f t="array" ref="DR212">IF(BC212="","",
IF(INDEX(Settings!$H:$H,MATCH(DR$1,Settings!$G:$G,0))=TRUE,
100-100*(BC212-MINIFS(BC:BC,$E:$E,$E212))/(MAXIFS(BC:BC,$E:$E,$E212)-MINIFS(BC:BC,$E:$E,$E212)),
100*(BC212-MINIFS(BC:BC,$E:$E,$E212))/(MAXIFS(BC:BC,$E:$E,$E212)-MINIFS(BC:BC,$E:$E,$E212))))</f>
        <v/>
      </c>
      <c r="DS212" s="232" t="str">
        <f t="array" ref="DS212">IF(BD212="","",
IF(INDEX(Settings!$H:$H,MATCH(DS$1,Settings!$G:$G,0))=TRUE,
100-100*(BD212-MINIFS(BD:BD,$E:$E,$E212))/(MAXIFS(BD:BD,$E:$E,$E212)-MINIFS(BD:BD,$E:$E,$E212)),
100*(BD212-MINIFS(BD:BD,$E:$E,$E212))/(MAXIFS(BD:BD,$E:$E,$E212)-MINIFS(BD:BD,$E:$E,$E212))))</f>
        <v/>
      </c>
      <c r="DT212" s="232" t="str">
        <f t="array" ref="DT212">IF(BE212="","",
IF(INDEX(Settings!$H:$H,MATCH(DT$1,Settings!$G:$G,0))=TRUE,
100-100*(BE212-MINIFS(BE:BE,$E:$E,$E212))/(MAXIFS(BE:BE,$E:$E,$E212)-MINIFS(BE:BE,$E:$E,$E212)),
100*(BE212-MINIFS(BE:BE,$E:$E,$E212))/(MAXIFS(BE:BE,$E:$E,$E212)-MINIFS(BE:BE,$E:$E,$E212))))</f>
        <v/>
      </c>
      <c r="DU212" s="232" t="str">
        <f t="array" ref="DU212">IF(BF212="","",
IF(INDEX(Settings!$H:$H,MATCH(DU$1,Settings!$G:$G,0))=TRUE,
100-100*(BF212-MINIFS(BF:BF,$E:$E,$E212))/(MAXIFS(BF:BF,$E:$E,$E212)-MINIFS(BF:BF,$E:$E,$E212)),
100*(BF212-MINIFS(BF:BF,$E:$E,$E212))/(MAXIFS(BF:BF,$E:$E,$E212)-MINIFS(BF:BF,$E:$E,$E212))))</f>
        <v/>
      </c>
      <c r="DV212" s="232" t="str">
        <f t="array" ref="DV212">IF(BG212="","",
IF(INDEX(Settings!$H:$H,MATCH(DV$1,Settings!$G:$G,0))=TRUE,
100-100*(BG212-MINIFS(BG:BG,$E:$E,$E212))/(MAXIFS(BG:BG,$E:$E,$E212)-MINIFS(BG:BG,$E:$E,$E212)),
100*(BG212-MINIFS(BG:BG,$E:$E,$E212))/(MAXIFS(BG:BG,$E:$E,$E212)-MINIFS(BG:BG,$E:$E,$E212))))</f>
        <v/>
      </c>
      <c r="DW212" s="232" t="str">
        <f t="array" ref="DW212">IF(BH212="","",
IF(INDEX(Settings!$H:$H,MATCH(DW$1,Settings!$G:$G,0))=TRUE,
100-100*(BH212-MINIFS(BH:BH,$E:$E,$E212))/(MAXIFS(BH:BH,$E:$E,$E212)-MINIFS(BH:BH,$E:$E,$E212)),
100*(BH212-MINIFS(BH:BH,$E:$E,$E212))/(MAXIFS(BH:BH,$E:$E,$E212)-MINIFS(BH:BH,$E:$E,$E212))))</f>
        <v/>
      </c>
      <c r="DX212" s="232" t="str">
        <f t="array" ref="DX212">IF(BI212="","",
IF(INDEX(Settings!$H:$H,MATCH(DX$1,Settings!$G:$G,0))=TRUE,
100-100*(BI212-MINIFS(BI:BI,$E:$E,$E212))/(MAXIFS(BI:BI,$E:$E,$E212)-MINIFS(BI:BI,$E:$E,$E212)),
100*(BI212-MINIFS(BI:BI,$E:$E,$E212))/(MAXIFS(BI:BI,$E:$E,$E212)-MINIFS(BI:BI,$E:$E,$E212))))</f>
        <v/>
      </c>
      <c r="DY212" s="232" t="str">
        <f t="array" ref="DY212">IF(BJ212="","",
IF(INDEX(Settings!$H:$H,MATCH(DY$1,Settings!$G:$G,0))=TRUE,
100-100*(BJ212-MINIFS(BJ:BJ,$E:$E,$E212))/(MAXIFS(BJ:BJ,$E:$E,$E212)-MINIFS(BJ:BJ,$E:$E,$E212)),
100*(BJ212-MINIFS(BJ:BJ,$E:$E,$E212))/(MAXIFS(BJ:BJ,$E:$E,$E212)-MINIFS(BJ:BJ,$E:$E,$E212))))</f>
        <v/>
      </c>
      <c r="DZ212" s="234"/>
      <c r="EA212" s="234"/>
      <c r="EB212" s="234" t="str">
        <f t="shared" si="8"/>
        <v/>
      </c>
      <c r="EC212" s="234" t="str">
        <f t="shared" si="9"/>
        <v/>
      </c>
      <c r="ED212" s="234" t="str">
        <f t="shared" si="10"/>
        <v/>
      </c>
      <c r="EE212" s="234" t="str">
        <f t="shared" si="11"/>
        <v/>
      </c>
      <c r="EF212" s="234" t="str">
        <f t="shared" si="12"/>
        <v/>
      </c>
      <c r="EG212" s="234" t="str">
        <f t="shared" si="13"/>
        <v/>
      </c>
      <c r="EH212" s="234"/>
      <c r="EI212" s="234"/>
      <c r="EJ212" s="234"/>
      <c r="EK212" s="234"/>
      <c r="EL212" s="234"/>
      <c r="EM212" s="234"/>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3" t="str">
        <f t="shared" si="14"/>
        <v/>
      </c>
      <c r="N213" s="49"/>
      <c r="O213" s="49"/>
      <c r="P213" s="49"/>
      <c r="Q213" s="49"/>
      <c r="R213" s="49"/>
      <c r="S213" s="222" t="str">
        <f>IFERROR(VLOOKUP(AF213, 'YOYO IR Scores'!A:C, 3, FALSE), "")
</f>
        <v/>
      </c>
      <c r="T213" s="49"/>
      <c r="U213" s="49"/>
      <c r="V213" s="49"/>
      <c r="W213" s="49"/>
      <c r="X213" s="224" t="str">
        <f t="shared" si="4"/>
        <v/>
      </c>
      <c r="Y213" s="225" t="str">
        <f t="shared" si="5"/>
        <v/>
      </c>
      <c r="Z213" s="225" t="str">
        <f t="shared" si="6"/>
        <v/>
      </c>
      <c r="AA213" s="224" t="str">
        <f t="shared" si="7"/>
        <v/>
      </c>
      <c r="AB213" s="223"/>
      <c r="AC213" s="223"/>
      <c r="AD213" s="223"/>
      <c r="AE213" s="223" t="str">
        <f>IFERROR(VLOOKUP(AF213, 'YOYO IR Scores'!A:C, 2, FALSE), "")</f>
        <v/>
      </c>
      <c r="AF213" s="223"/>
      <c r="AG213" s="223"/>
      <c r="AH213" s="223"/>
      <c r="AI213" s="223"/>
      <c r="AJ213" s="223"/>
      <c r="AK213" s="223"/>
      <c r="AL213" s="223"/>
      <c r="AM213" s="223"/>
      <c r="AN213" s="223"/>
      <c r="AO213" s="223"/>
      <c r="AP213" s="223"/>
      <c r="AQ213" s="223"/>
      <c r="AR213" s="223"/>
      <c r="AS213" s="223"/>
      <c r="AT213" s="223"/>
      <c r="AU213" s="223"/>
      <c r="AV213" s="223"/>
      <c r="AW213" s="223"/>
      <c r="AX213" s="223"/>
      <c r="AY213" s="223"/>
      <c r="AZ213" s="223"/>
      <c r="BA213" s="223"/>
      <c r="BB213" s="223"/>
      <c r="BC213" s="223"/>
      <c r="BD213" s="223"/>
      <c r="BE213" s="223"/>
      <c r="BF213" s="223"/>
      <c r="BG213" s="223"/>
      <c r="BH213" s="223"/>
      <c r="BI213" s="223"/>
      <c r="BJ213" s="223"/>
      <c r="BK213" s="223" t="str">
        <f t="array" ref="BK213">IF(J213="","",
IF(INDEX(Settings!$H:$H,MATCH(BY$1,Settings!$G:$G,0))=TRUE,
100-100*(J213-MIN(J:J))/(MAX(J:J)-MIN(J:J)),
100*(J213-MIN(J:J))/(MAX(J:J)-MIN(J:J))))</f>
        <v/>
      </c>
      <c r="BL213" s="223" t="str">
        <f t="array" ref="BL213">IF(J213="","",
IF(INDEX(Settings!$H:$H,MATCH(BY$1,Settings!$G:$G,0))=TRUE,
100-100*(J213-MINIFS(J:J,$E:$E,$E213))/(MAXIFS(J:J,$E:$E,$E213)-MINIFS(J:J,$E:$E,$E213)),
100*(J213-MINIFS(J:J,$E:$E,$E213))/(MAXIFS(J:J,$E:$E,$E213)-MINIFS(J:J,$E:$E,$E213))))</f>
        <v/>
      </c>
      <c r="BM213" s="223"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4" t="str">
        <f t="array" ref="BQ213">IF(J213="","",
IF(INDEX(Settings!$H:$H,MATCH(BY$1,Settings!$G:$G,0))=TRUE,
-1*(J213-AVERAGE(J:J))/STDEV(J:J),
(J213-AVERAGE(J:J))/STDEV(J:J)))</f>
        <v/>
      </c>
      <c r="BR213" s="224" t="str">
        <f>IFERROR(__xludf.DUMMYFUNCTION("IF(J213="""","""",
IF(INDEX(Settings!$H:$H,MATCH(BY$1,Settings!$G:$G,0))=TRUE,
-1*(J213-AVERAGEIFS(J:J,$E:$E,$E213))/STDEV(FILTER(J:J,$E:$E=$E213)),
(J213-AVERAGEIFS(J:J,$E:$E,$E213))/STDEV(FILTER(J:J,$E:$E=$E213))))"),"")</f>
        <v/>
      </c>
      <c r="BS213" s="224"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3" t="str">
        <f t="array" ref="BY213">IF(J213="","",
IF(INDEX(Settings!$H:$H,MATCH(BY$1,Settings!$G:$G,0))=TRUE,
100-100*(J213-MINIFS(J:J,$E:$E,$E213))/(MAXIFS(J:J,$E:$E,$E213)-MINIFS(J:J,$E:$E,$E213)),
100*(J213-MINIFS(J:J,$E:$E,$E213))/(MAXIFS(J:J,$E:$E,$E213)-MINIFS(J:J,$E:$E,$E213))))</f>
        <v/>
      </c>
      <c r="BZ213" s="223" t="str">
        <f t="array" ref="BZ213">IF(K213="","",
IF(INDEX(Settings!$H:$H,MATCH(BZ$1,Settings!$G:$G,0))=TRUE,
100-100*(K213-MINIFS(K:K,$E:$E,$E213))/(MAXIFS(K:K,$E:$E,$E213)-MINIFS(K:K,$E:$E,$E213)),
100*(K213-MINIFS(K:K,$E:$E,$E213))/(MAXIFS(K:K,$E:$E,$E213)-MINIFS(K:K,$E:$E,$E213))))</f>
        <v/>
      </c>
      <c r="CA213" s="223" t="str">
        <f t="array" ref="CA213">IF(L213="","",
IF(INDEX(Settings!$H:$H,MATCH(CA$1,Settings!$G:$G,0))=TRUE,
100-100*(L213-MINIFS(L:L,$E:$E,$E213))/(MAXIFS(L:L,$E:$E,$E213)-MINIFS(L:L,$E:$E,$E213)),
100*(L213-MINIFS(L:L,$E:$E,$E213))/(MAXIFS(L:L,$E:$E,$E213)-MINIFS(L:L,$E:$E,$E213))))</f>
        <v/>
      </c>
      <c r="CB213" s="223" t="str">
        <f t="array" ref="CB213">IF(M213="","",
IF(INDEX(Settings!$H:$H,MATCH(CB$1,Settings!$G:$G,0))=TRUE,
100-100*(M213-MINIFS(M:M,$E:$E,$E213))/(MAXIFS(M:M,$E:$E,$E213)-MINIFS(M:M,$E:$E,$E213)),
100*(M213-MINIFS(M:M,$E:$E,$E213))/(MAXIFS(M:M,$E:$E,$E213)-MINIFS(M:M,$E:$E,$E213))))</f>
        <v/>
      </c>
      <c r="CC213" s="223" t="str">
        <f t="array" ref="CC213">IF(N213="","",
IF(INDEX(Settings!$H:$H,MATCH(CC$1,Settings!$G:$G,0))=TRUE,
100-100*(N213-MINIFS(N:N,$E:$E,$E213))/(MAXIFS(N:N,$E:$E,$E213)-MINIFS(N:N,$E:$E,$E213)),
100*(N213-MINIFS(N:N,$E:$E,$E213))/(MAXIFS(N:N,$E:$E,$E213)-MINIFS(N:N,$E:$E,$E213))))</f>
        <v/>
      </c>
      <c r="CD213" s="223" t="str">
        <f t="array" ref="CD213">IF(O213="","",
IF(INDEX(Settings!$H:$H,MATCH(CD$1,Settings!$G:$G,0))=TRUE,
100-100*(O213-MINIFS(O:O,$E:$E,$E213))/(MAXIFS(O:O,$E:$E,$E213)-MINIFS(O:O,$E:$E,$E213)),
100*(O213-MINIFS(O:O,$E:$E,$E213))/(MAXIFS(O:O,$E:$E,$E213)-MINIFS(O:O,$E:$E,$E213))))</f>
        <v/>
      </c>
      <c r="CE213" s="223" t="str">
        <f t="array" ref="CE213">IF(P213="","",
IF(INDEX(Settings!$H:$H,MATCH(CE$1,Settings!$G:$G,0))=TRUE,
100-100*(P213-MINIFS(P:P,$E:$E,$E213))/(MAXIFS(P:P,$E:$E,$E213)-MINIFS(P:P,$E:$E,$E213)),
100*(P213-MINIFS(P:P,$E:$E,$E213))/(MAXIFS(P:P,$E:$E,$E213)-MINIFS(P:P,$E:$E,$E213))))</f>
        <v/>
      </c>
      <c r="CF213" s="223" t="str">
        <f t="array" ref="CF213">IF(Q213="","",
IF(INDEX(Settings!$H:$H,MATCH(CF$1,Settings!$G:$G,0))=TRUE,
100-100*(Q213-MINIFS(Q:Q,$E:$E,$E213))/(MAXIFS(Q:Q,$E:$E,$E213)-MINIFS(Q:Q,$E:$E,$E213)),
100*(Q213-MINIFS(Q:Q,$E:$E,$E213))/(MAXIFS(Q:Q,$E:$E,$E213)-MINIFS(Q:Q,$E:$E,$E213))))</f>
        <v/>
      </c>
      <c r="CG213" s="223" t="str">
        <f t="array" ref="CG213">IF(R213="","",
IF(INDEX(Settings!$H:$H,MATCH(CG$1,Settings!$G:$G,0))=TRUE,
100-100*(R213-MINIFS(R:R,$E:$E,$E213))/(MAXIFS(R:R,$E:$E,$E213)-MINIFS(R:R,$E:$E,$E213)),
100*(R213-MINIFS(R:R,$E:$E,$E213))/(MAXIFS(R:R,$E:$E,$E213)-MINIFS(R:R,$E:$E,$E213))))</f>
        <v/>
      </c>
      <c r="CH213" s="223" t="str">
        <f t="array" ref="CH213">IF(S213="","",
IF(INDEX(Settings!$H:$H,MATCH(CH$1,Settings!$G:$G,0))=TRUE,
100-100*(S213-MINIFS(S:S,$E:$E,$E213))/(MAXIFS(S:S,$E:$E,$E213)-MINIFS(S:S,$E:$E,$E213)),
100*(S213-MINIFS(S:S,$E:$E,$E213))/(MAXIFS(S:S,$E:$E,$E213)-MINIFS(S:S,$E:$E,$E213))))</f>
        <v/>
      </c>
      <c r="CI213" s="223" t="str">
        <f t="array" ref="CI213">IF(T213="","",
IF(INDEX(Settings!$H:$H,MATCH(CI$1,Settings!$G:$G,0))=TRUE,
100-100*(T213-MINIFS(T:T,$E:$E,$E213))/(MAXIFS(T:T,$E:$E,$E213)-MINIFS(T:T,$E:$E,$E213)),
100*(T213-MINIFS(T:T,$E:$E,$E213))/(MAXIFS(T:T,$E:$E,$E213)-MINIFS(T:T,$E:$E,$E213))))</f>
        <v/>
      </c>
      <c r="CJ213" s="223" t="str">
        <f t="array" ref="CJ213">IF(U213="","",
IF(INDEX(Settings!$H:$H,MATCH(CJ$1,Settings!$G:$G,0))=TRUE,
100-100*(U213-MINIFS(U:U,$E:$E,$E213))/(MAXIFS(U:U,$E:$E,$E213)-MINIFS(U:U,$E:$E,$E213)),
100*(U213-MINIFS(U:U,$E:$E,$E213))/(MAXIFS(U:U,$E:$E,$E213)-MINIFS(U:U,$E:$E,$E213))))</f>
        <v/>
      </c>
      <c r="CK213" s="223" t="str">
        <f t="array" ref="CK213">IF(V213="","",
IF(INDEX(Settings!$H:$H,MATCH(CK$1,Settings!$G:$G,0))=TRUE,
100-100*(V213-MINIFS(V:V,$E:$E,$E213))/(MAXIFS(V:V,$E:$E,$E213)-MINIFS(V:V,$E:$E,$E213)),
100*(V213-MINIFS(V:V,$E:$E,$E213))/(MAXIFS(V:V,$E:$E,$E213)-MINIFS(V:V,$E:$E,$E213))))</f>
        <v/>
      </c>
      <c r="CL213" s="223" t="str">
        <f t="array" ref="CL213">IF(W213="","",
IF(INDEX(Settings!$H:$H,MATCH(CL$1,Settings!$G:$G,0))=TRUE,
100-100*(W213-MINIFS(W:W,$E:$E,$E213))/(MAXIFS(W:W,$E:$E,$E213)-MINIFS(W:W,$E:$E,$E213)),
100*(W213-MINIFS(W:W,$E:$E,$E213))/(MAXIFS(W:W,$E:$E,$E213)-MINIFS(W:W,$E:$E,$E213))))</f>
        <v/>
      </c>
      <c r="CM213" s="223" t="str">
        <f t="array" ref="CM213">IF(X213="","",
IF(INDEX(Settings!$H:$H,MATCH(CM$1,Settings!$G:$G,0))=TRUE,
100-100*(X213-MINIFS(X:X,$E:$E,$E213))/(MAXIFS(X:X,$E:$E,$E213)-MINIFS(X:X,$E:$E,$E213)),
100*(X213-MINIFS(X:X,$E:$E,$E213))/(MAXIFS(X:X,$E:$E,$E213)-MINIFS(X:X,$E:$E,$E213))))</f>
        <v/>
      </c>
      <c r="CN213" s="223" t="str">
        <f t="array" ref="CN213">IF(Y213="","",
IF(INDEX(Settings!$H:$H,MATCH(CN$1,Settings!$G:$G,0))=TRUE,
100-100*(Y213-MINIFS(Y:Y,$E:$E,$E213))/(MAXIFS(Y:Y,$E:$E,$E213)-MINIFS(Y:Y,$E:$E,$E213)),
100*(Y213-MINIFS(Y:Y,$E:$E,$E213))/(MAXIFS(Y:Y,$E:$E,$E213)-MINIFS(Y:Y,$E:$E,$E213))))</f>
        <v/>
      </c>
      <c r="CO213" s="223" t="str">
        <f t="array" ref="CO213">IF(Z213="","",
IF(INDEX(Settings!$H:$H,MATCH(CO$1,Settings!$G:$G,0))=TRUE,
100-100*(Z213-MINIFS(Z:Z,$E:$E,$E213))/(MAXIFS(Z:Z,$E:$E,$E213)-MINIFS(Z:Z,$E:$E,$E213)),
100*(Z213-MINIFS(Z:Z,$E:$E,$E213))/(MAXIFS(Z:Z,$E:$E,$E213)-MINIFS(Z:Z,$E:$E,$E213))))</f>
        <v/>
      </c>
      <c r="CP213" s="223" t="str">
        <f t="array" ref="CP213">IF(AA213="","",
IF(INDEX(Settings!$H:$H,MATCH(CP$1,Settings!$G:$G,0))=TRUE,
100-100*(AA213-MINIFS(AA:AA,$E:$E,$E213))/(MAXIFS(AA:AA,$E:$E,$E213)-MINIFS(AA:AA,$E:$E,$E213)),
100*(AA213-MINIFS(AA:AA,$E:$E,$E213))/(MAXIFS(AA:AA,$E:$E,$E213)-MINIFS(AA:AA,$E:$E,$E213))))</f>
        <v/>
      </c>
      <c r="CQ213" s="223" t="str">
        <f t="array" ref="CQ213">IF(AB213="","",
IF(INDEX(Settings!$H:$H,MATCH(CQ$1,Settings!$G:$G,0))=TRUE,
100-100*(AB213-MINIFS(AB:AB,$E:$E,$E213))/(MAXIFS(AB:AB,$E:$E,$E213)-MINIFS(AB:AB,$E:$E,$E213)),
100*(AB213-MINIFS(AB:AB,$E:$E,$E213))/(MAXIFS(AB:AB,$E:$E,$E213)-MINIFS(AB:AB,$E:$E,$E213))))</f>
        <v/>
      </c>
      <c r="CR213" s="223" t="str">
        <f t="array" ref="CR213">IF(AC213="","",
IF(INDEX(Settings!$H:$H,MATCH(CR$1,Settings!$G:$G,0))=TRUE,
100-100*(AC213-MINIFS(AC:AC,$E:$E,$E213))/(MAXIFS(AC:AC,$E:$E,$E213)-MINIFS(AC:AC,$E:$E,$E213)),
100*(AC213-MINIFS(AC:AC,$E:$E,$E213))/(MAXIFS(AC:AC,$E:$E,$E213)-MINIFS(AC:AC,$E:$E,$E213))))</f>
        <v/>
      </c>
      <c r="CS213" s="223" t="str">
        <f t="array" ref="CS213">IF(AD213="","",
IF(INDEX(Settings!$H:$H,MATCH(CS$1,Settings!$G:$G,0))=TRUE,
100-100*(AD213-MINIFS(AD:AD,$E:$E,$E213))/(MAXIFS(AD:AD,$E:$E,$E213)-MINIFS(AD:AD,$E:$E,$E213)),
100*(AD213-MINIFS(AD:AD,$E:$E,$E213))/(MAXIFS(AD:AD,$E:$E,$E213)-MINIFS(AD:AD,$E:$E,$E213))))</f>
        <v/>
      </c>
      <c r="CT213" s="223" t="str">
        <f t="array" ref="CT213">IF(AE213="","",
IF(INDEX(Settings!$H:$H,MATCH(CT$1,Settings!$G:$G,0))=TRUE,
100-100*(AE213-MINIFS(AE:AE,$E:$E,$E213))/(MAXIFS(AE:AE,$E:$E,$E213)-MINIFS(AE:AE,$E:$E,$E213)),
100*(AE213-MINIFS(AE:AE,$E:$E,$E213))/(MAXIFS(AE:AE,$E:$E,$E213)-MINIFS(AE:AE,$E:$E,$E213))))</f>
        <v/>
      </c>
      <c r="CU213" s="223" t="str">
        <f t="array" ref="CU213">IF(AF213="","",
IF(INDEX(Settings!$H:$H,MATCH(CU$1,Settings!$G:$G,0))=TRUE,
100-100*(AF213-MINIFS(AF:AF,$E:$E,$E213))/(MAXIFS(AF:AF,$E:$E,$E213)-MINIFS(AF:AF,$E:$E,$E213)),
100*(AF213-MINIFS(AF:AF,$E:$E,$E213))/(MAXIFS(AF:AF,$E:$E,$E213)-MINIFS(AF:AF,$E:$E,$E213))))</f>
        <v/>
      </c>
      <c r="CV213" s="223" t="str">
        <f t="array" ref="CV213">IF(AG213="","",
IF(INDEX(Settings!$H:$H,MATCH(CV$1,Settings!$G:$G,0))=TRUE,
100-100*(AG213-MINIFS(AG:AG,$E:$E,$E213))/(MAXIFS(AG:AG,$E:$E,$E213)-MINIFS(AG:AG,$E:$E,$E213)),
100*(AG213-MINIFS(AG:AG,$E:$E,$E213))/(MAXIFS(AG:AG,$E:$E,$E213)-MINIFS(AG:AG,$E:$E,$E213))))</f>
        <v/>
      </c>
      <c r="CW213" s="223" t="str">
        <f t="array" ref="CW213">IF(AH213="","",
IF(INDEX(Settings!$H:$H,MATCH(CW$1,Settings!$G:$G,0))=TRUE,
100-100*(AH213-MINIFS(AH:AH,$E:$E,$E213))/(MAXIFS(AH:AH,$E:$E,$E213)-MINIFS(AH:AH,$E:$E,$E213)),
100*(AH213-MINIFS(AH:AH,$E:$E,$E213))/(MAXIFS(AH:AH,$E:$E,$E213)-MINIFS(AH:AH,$E:$E,$E213))))</f>
        <v/>
      </c>
      <c r="CX213" s="223" t="str">
        <f t="array" ref="CX213">IF(AI213="","",
IF(INDEX(Settings!$H:$H,MATCH(CX$1,Settings!$G:$G,0))=TRUE,
100-100*(AI213-MINIFS(AI:AI,$E:$E,$E213))/(MAXIFS(AI:AI,$E:$E,$E213)-MINIFS(AI:AI,$E:$E,$E213)),
100*(AI213-MINIFS(AI:AI,$E:$E,$E213))/(MAXIFS(AI:AI,$E:$E,$E213)-MINIFS(AI:AI,$E:$E,$E213))))</f>
        <v/>
      </c>
      <c r="CY213" s="223" t="str">
        <f t="array" ref="CY213">IF(AJ213="","",
IF(INDEX(Settings!$H:$H,MATCH(CY$1,Settings!$G:$G,0))=TRUE,
100-100*(AJ213-MINIFS(AJ:AJ,$E:$E,$E213))/(MAXIFS(AJ:AJ,$E:$E,$E213)-MINIFS(AJ:AJ,$E:$E,$E213)),
100*(AJ213-MINIFS(AJ:AJ,$E:$E,$E213))/(MAXIFS(AJ:AJ,$E:$E,$E213)-MINIFS(AJ:AJ,$E:$E,$E213))))</f>
        <v/>
      </c>
      <c r="CZ213" s="223" t="str">
        <f t="array" ref="CZ213">IF(AK213="","",
IF(INDEX(Settings!$H:$H,MATCH(CZ$1,Settings!$G:$G,0))=TRUE,
100-100*(AK213-MINIFS(AK:AK,$E:$E,$E213))/(MAXIFS(AK:AK,$E:$E,$E213)-MINIFS(AK:AK,$E:$E,$E213)),
100*(AK213-MINIFS(AK:AK,$E:$E,$E213))/(MAXIFS(AK:AK,$E:$E,$E213)-MINIFS(AK:AK,$E:$E,$E213))))</f>
        <v/>
      </c>
      <c r="DA213" s="223" t="str">
        <f t="array" ref="DA213">IF(AL213="","",
IF(INDEX(Settings!$H:$H,MATCH(DA$1,Settings!$G:$G,0))=TRUE,
100-100*(AL213-MINIFS(AL:AL,$E:$E,$E213))/(MAXIFS(AL:AL,$E:$E,$E213)-MINIFS(AL:AL,$E:$E,$E213)),
100*(AL213-MINIFS(AL:AL,$E:$E,$E213))/(MAXIFS(AL:AL,$E:$E,$E213)-MINIFS(AL:AL,$E:$E,$E213))))</f>
        <v/>
      </c>
      <c r="DB213" s="223" t="str">
        <f t="array" ref="DB213">IF(AM213="","",
IF(INDEX(Settings!$H:$H,MATCH(DB$1,Settings!$G:$G,0))=TRUE,
100-100*(AM213-MINIFS(AM:AM,$E:$E,$E213))/(MAXIFS(AM:AM,$E:$E,$E213)-MINIFS(AM:AM,$E:$E,$E213)),
100*(AM213-MINIFS(AM:AM,$E:$E,$E213))/(MAXIFS(AM:AM,$E:$E,$E213)-MINIFS(AM:AM,$E:$E,$E213))))</f>
        <v/>
      </c>
      <c r="DC213" s="223" t="str">
        <f t="array" ref="DC213">IF(AN213="","",
IF(INDEX(Settings!$H:$H,MATCH(DC$1,Settings!$G:$G,0))=TRUE,
100-100*(AN213-MINIFS(AN:AN,$E:$E,$E213))/(MAXIFS(AN:AN,$E:$E,$E213)-MINIFS(AN:AN,$E:$E,$E213)),
100*(AN213-MINIFS(AN:AN,$E:$E,$E213))/(MAXIFS(AN:AN,$E:$E,$E213)-MINIFS(AN:AN,$E:$E,$E213))))</f>
        <v/>
      </c>
      <c r="DD213" s="223" t="str">
        <f t="array" ref="DD213">IF(AO213="","",
IF(INDEX(Settings!$H:$H,MATCH(DD$1,Settings!$G:$G,0))=TRUE,
100-100*(AO213-MINIFS(AO:AO,$E:$E,$E213))/(MAXIFS(AO:AO,$E:$E,$E213)-MINIFS(AO:AO,$E:$E,$E213)),
100*(AO213-MINIFS(AO:AO,$E:$E,$E213))/(MAXIFS(AO:AO,$E:$E,$E213)-MINIFS(AO:AO,$E:$E,$E213))))</f>
        <v/>
      </c>
      <c r="DE213" s="223" t="str">
        <f t="array" ref="DE213">IF(AP213="","",
IF(INDEX(Settings!$H:$H,MATCH(DE$1,Settings!$G:$G,0))=TRUE,
100-100*(AP213-MINIFS(AP:AP,$E:$E,$E213))/(MAXIFS(AP:AP,$E:$E,$E213)-MINIFS(AP:AP,$E:$E,$E213)),
100*(AP213-MINIFS(AP:AP,$E:$E,$E213))/(MAXIFS(AP:AP,$E:$E,$E213)-MINIFS(AP:AP,$E:$E,$E213))))</f>
        <v/>
      </c>
      <c r="DF213" s="223" t="str">
        <f t="array" ref="DF213">IF(AQ213="","",
IF(INDEX(Settings!$H:$H,MATCH(DF$1,Settings!$G:$G,0))=TRUE,
100-100*(AQ213-MINIFS(AQ:AQ,$E:$E,$E213))/(MAXIFS(AQ:AQ,$E:$E,$E213)-MINIFS(AQ:AQ,$E:$E,$E213)),
100*(AQ213-MINIFS(AQ:AQ,$E:$E,$E213))/(MAXIFS(AQ:AQ,$E:$E,$E213)-MINIFS(AQ:AQ,$E:$E,$E213))))</f>
        <v/>
      </c>
      <c r="DG213" s="223" t="str">
        <f t="array" ref="DG213">IF(AR213="","",
IF(INDEX(Settings!$H:$H,MATCH(DG$1,Settings!$G:$G,0))=TRUE,
100-100*(AR213-MINIFS(AR:AR,$E:$E,$E213))/(MAXIFS(AR:AR,$E:$E,$E213)-MINIFS(AR:AR,$E:$E,$E213)),
100*(AR213-MINIFS(AR:AR,$E:$E,$E213))/(MAXIFS(AR:AR,$E:$E,$E213)-MINIFS(AR:AR,$E:$E,$E213))))</f>
        <v/>
      </c>
      <c r="DH213" s="223" t="str">
        <f t="array" ref="DH213">IF(AS213="","",
IF(INDEX(Settings!$H:$H,MATCH(DH$1,Settings!$G:$G,0))=TRUE,
100-100*(AS213-MINIFS(AS:AS,$E:$E,$E213))/(MAXIFS(AS:AS,$E:$E,$E213)-MINIFS(AS:AS,$E:$E,$E213)),
100*(AS213-MINIFS(AS:AS,$E:$E,$E213))/(MAXIFS(AS:AS,$E:$E,$E213)-MINIFS(AS:AS,$E:$E,$E213))))</f>
        <v/>
      </c>
      <c r="DI213" s="223" t="str">
        <f t="array" ref="DI213">IF(AT213="","",
IF(INDEX(Settings!$H:$H,MATCH(DI$1,Settings!$G:$G,0))=TRUE,
100-100*(AT213-MINIFS(AT:AT,$E:$E,$E213))/(MAXIFS(AT:AT,$E:$E,$E213)-MINIFS(AT:AT,$E:$E,$E213)),
100*(AT213-MINIFS(AT:AT,$E:$E,$E213))/(MAXIFS(AT:AT,$E:$E,$E213)-MINIFS(AT:AT,$E:$E,$E213))))</f>
        <v/>
      </c>
      <c r="DJ213" s="223" t="str">
        <f t="array" ref="DJ213">IF(AU213="","",
IF(INDEX(Settings!$H:$H,MATCH(DJ$1,Settings!$G:$G,0))=TRUE,
100-100*(AU213-MINIFS(AU:AU,$E:$E,$E213))/(MAXIFS(AU:AU,$E:$E,$E213)-MINIFS(AU:AU,$E:$E,$E213)),
100*(AU213-MINIFS(AU:AU,$E:$E,$E213))/(MAXIFS(AU:AU,$E:$E,$E213)-MINIFS(AU:AU,$E:$E,$E213))))</f>
        <v/>
      </c>
      <c r="DK213" s="223" t="str">
        <f t="array" ref="DK213">IF(AV213="","",
IF(INDEX(Settings!$H:$H,MATCH(DK$1,Settings!$G:$G,0))=TRUE,
100-100*(AV213-MINIFS(AV:AV,$E:$E,$E213))/(MAXIFS(AV:AV,$E:$E,$E213)-MINIFS(AV:AV,$E:$E,$E213)),
100*(AV213-MINIFS(AV:AV,$E:$E,$E213))/(MAXIFS(AV:AV,$E:$E,$E213)-MINIFS(AV:AV,$E:$E,$E213))))</f>
        <v/>
      </c>
      <c r="DL213" s="223" t="str">
        <f t="array" ref="DL213">IF(AW213="","",
IF(INDEX(Settings!$H:$H,MATCH(DL$1,Settings!$G:$G,0))=TRUE,
100-100*(AW213-MINIFS(AW:AW,$E:$E,$E213))/(MAXIFS(AW:AW,$E:$E,$E213)-MINIFS(AW:AW,$E:$E,$E213)),
100*(AW213-MINIFS(AW:AW,$E:$E,$E213))/(MAXIFS(AW:AW,$E:$E,$E213)-MINIFS(AW:AW,$E:$E,$E213))))</f>
        <v/>
      </c>
      <c r="DM213" s="223" t="str">
        <f t="array" ref="DM213">IF(AX213="","",
IF(INDEX(Settings!$H:$H,MATCH(DM$1,Settings!$G:$G,0))=TRUE,
100-100*(AX213-MINIFS(AX:AX,$E:$E,$E213))/(MAXIFS(AX:AX,$E:$E,$E213)-MINIFS(AX:AX,$E:$E,$E213)),
100*(AX213-MINIFS(AX:AX,$E:$E,$E213))/(MAXIFS(AX:AX,$E:$E,$E213)-MINIFS(AX:AX,$E:$E,$E213))))</f>
        <v/>
      </c>
      <c r="DN213" s="223" t="str">
        <f t="array" ref="DN213">IF(AY213="","",
IF(INDEX(Settings!$H:$H,MATCH(DN$1,Settings!$G:$G,0))=TRUE,
100-100*(AY213-MINIFS(AY:AY,$E:$E,$E213))/(MAXIFS(AY:AY,$E:$E,$E213)-MINIFS(AY:AY,$E:$E,$E213)),
100*(AY213-MINIFS(AY:AY,$E:$E,$E213))/(MAXIFS(AY:AY,$E:$E,$E213)-MINIFS(AY:AY,$E:$E,$E213))))</f>
        <v/>
      </c>
      <c r="DO213" s="223" t="str">
        <f t="array" ref="DO213">IF(AZ213="","",
IF(INDEX(Settings!$H:$H,MATCH(DO$1,Settings!$G:$G,0))=TRUE,
100-100*(AZ213-MINIFS(AZ:AZ,$E:$E,$E213))/(MAXIFS(AZ:AZ,$E:$E,$E213)-MINIFS(AZ:AZ,$E:$E,$E213)),
100*(AZ213-MINIFS(AZ:AZ,$E:$E,$E213))/(MAXIFS(AZ:AZ,$E:$E,$E213)-MINIFS(AZ:AZ,$E:$E,$E213))))</f>
        <v/>
      </c>
      <c r="DP213" s="223" t="str">
        <f t="array" ref="DP213">IF(BA213="","",
IF(INDEX(Settings!$H:$H,MATCH(DP$1,Settings!$G:$G,0))=TRUE,
100-100*(BA213-MINIFS(BA:BA,$E:$E,$E213))/(MAXIFS(BA:BA,$E:$E,$E213)-MINIFS(BA:BA,$E:$E,$E213)),
100*(BA213-MINIFS(BA:BA,$E:$E,$E213))/(MAXIFS(BA:BA,$E:$E,$E213)-MINIFS(BA:BA,$E:$E,$E213))))</f>
        <v/>
      </c>
      <c r="DQ213" s="223" t="str">
        <f t="array" ref="DQ213">IF(BB213="","",
IF(INDEX(Settings!$H:$H,MATCH(DQ$1,Settings!$G:$G,0))=TRUE,
100-100*(BB213-MINIFS(BB:BB,$E:$E,$E213))/(MAXIFS(BB:BB,$E:$E,$E213)-MINIFS(BB:BB,$E:$E,$E213)),
100*(BB213-MINIFS(BB:BB,$E:$E,$E213))/(MAXIFS(BB:BB,$E:$E,$E213)-MINIFS(BB:BB,$E:$E,$E213))))</f>
        <v/>
      </c>
      <c r="DR213" s="223" t="str">
        <f t="array" ref="DR213">IF(BC213="","",
IF(INDEX(Settings!$H:$H,MATCH(DR$1,Settings!$G:$G,0))=TRUE,
100-100*(BC213-MINIFS(BC:BC,$E:$E,$E213))/(MAXIFS(BC:BC,$E:$E,$E213)-MINIFS(BC:BC,$E:$E,$E213)),
100*(BC213-MINIFS(BC:BC,$E:$E,$E213))/(MAXIFS(BC:BC,$E:$E,$E213)-MINIFS(BC:BC,$E:$E,$E213))))</f>
        <v/>
      </c>
      <c r="DS213" s="223" t="str">
        <f t="array" ref="DS213">IF(BD213="","",
IF(INDEX(Settings!$H:$H,MATCH(DS$1,Settings!$G:$G,0))=TRUE,
100-100*(BD213-MINIFS(BD:BD,$E:$E,$E213))/(MAXIFS(BD:BD,$E:$E,$E213)-MINIFS(BD:BD,$E:$E,$E213)),
100*(BD213-MINIFS(BD:BD,$E:$E,$E213))/(MAXIFS(BD:BD,$E:$E,$E213)-MINIFS(BD:BD,$E:$E,$E213))))</f>
        <v/>
      </c>
      <c r="DT213" s="223" t="str">
        <f t="array" ref="DT213">IF(BE213="","",
IF(INDEX(Settings!$H:$H,MATCH(DT$1,Settings!$G:$G,0))=TRUE,
100-100*(BE213-MINIFS(BE:BE,$E:$E,$E213))/(MAXIFS(BE:BE,$E:$E,$E213)-MINIFS(BE:BE,$E:$E,$E213)),
100*(BE213-MINIFS(BE:BE,$E:$E,$E213))/(MAXIFS(BE:BE,$E:$E,$E213)-MINIFS(BE:BE,$E:$E,$E213))))</f>
        <v/>
      </c>
      <c r="DU213" s="223" t="str">
        <f t="array" ref="DU213">IF(BF213="","",
IF(INDEX(Settings!$H:$H,MATCH(DU$1,Settings!$G:$G,0))=TRUE,
100-100*(BF213-MINIFS(BF:BF,$E:$E,$E213))/(MAXIFS(BF:BF,$E:$E,$E213)-MINIFS(BF:BF,$E:$E,$E213)),
100*(BF213-MINIFS(BF:BF,$E:$E,$E213))/(MAXIFS(BF:BF,$E:$E,$E213)-MINIFS(BF:BF,$E:$E,$E213))))</f>
        <v/>
      </c>
      <c r="DV213" s="223" t="str">
        <f t="array" ref="DV213">IF(BG213="","",
IF(INDEX(Settings!$H:$H,MATCH(DV$1,Settings!$G:$G,0))=TRUE,
100-100*(BG213-MINIFS(BG:BG,$E:$E,$E213))/(MAXIFS(BG:BG,$E:$E,$E213)-MINIFS(BG:BG,$E:$E,$E213)),
100*(BG213-MINIFS(BG:BG,$E:$E,$E213))/(MAXIFS(BG:BG,$E:$E,$E213)-MINIFS(BG:BG,$E:$E,$E213))))</f>
        <v/>
      </c>
      <c r="DW213" s="223" t="str">
        <f t="array" ref="DW213">IF(BH213="","",
IF(INDEX(Settings!$H:$H,MATCH(DW$1,Settings!$G:$G,0))=TRUE,
100-100*(BH213-MINIFS(BH:BH,$E:$E,$E213))/(MAXIFS(BH:BH,$E:$E,$E213)-MINIFS(BH:BH,$E:$E,$E213)),
100*(BH213-MINIFS(BH:BH,$E:$E,$E213))/(MAXIFS(BH:BH,$E:$E,$E213)-MINIFS(BH:BH,$E:$E,$E213))))</f>
        <v/>
      </c>
      <c r="DX213" s="223" t="str">
        <f t="array" ref="DX213">IF(BI213="","",
IF(INDEX(Settings!$H:$H,MATCH(DX$1,Settings!$G:$G,0))=TRUE,
100-100*(BI213-MINIFS(BI:BI,$E:$E,$E213))/(MAXIFS(BI:BI,$E:$E,$E213)-MINIFS(BI:BI,$E:$E,$E213)),
100*(BI213-MINIFS(BI:BI,$E:$E,$E213))/(MAXIFS(BI:BI,$E:$E,$E213)-MINIFS(BI:BI,$E:$E,$E213))))</f>
        <v/>
      </c>
      <c r="DY213" s="223" t="str">
        <f t="array" ref="DY213">IF(BJ213="","",
IF(INDEX(Settings!$H:$H,MATCH(DY$1,Settings!$G:$G,0))=TRUE,
100-100*(BJ213-MINIFS(BJ:BJ,$E:$E,$E213))/(MAXIFS(BJ:BJ,$E:$E,$E213)-MINIFS(BJ:BJ,$E:$E,$E213)),
100*(BJ213-MINIFS(BJ:BJ,$E:$E,$E213))/(MAXIFS(BJ:BJ,$E:$E,$E213)-MINIFS(BJ:BJ,$E:$E,$E213))))</f>
        <v/>
      </c>
      <c r="DZ213" s="225"/>
      <c r="EA213" s="225"/>
      <c r="EB213" s="225" t="str">
        <f t="shared" si="8"/>
        <v/>
      </c>
      <c r="EC213" s="225" t="str">
        <f t="shared" si="9"/>
        <v/>
      </c>
      <c r="ED213" s="225" t="str">
        <f t="shared" si="10"/>
        <v/>
      </c>
      <c r="EE213" s="225" t="str">
        <f t="shared" si="11"/>
        <v/>
      </c>
      <c r="EF213" s="225" t="str">
        <f t="shared" si="12"/>
        <v/>
      </c>
      <c r="EG213" s="225" t="str">
        <f t="shared" si="13"/>
        <v/>
      </c>
      <c r="EH213" s="225"/>
      <c r="EI213" s="225"/>
      <c r="EJ213" s="225"/>
      <c r="EK213" s="225"/>
      <c r="EL213" s="225"/>
      <c r="EM213" s="225"/>
    </row>
    <row r="214">
      <c r="A214" s="231"/>
      <c r="B214" s="231"/>
      <c r="C214" s="231"/>
      <c r="D214" s="231" t="str">
        <f t="array" ref="D214">IFERROR(INDEX(Profiles!$B:$B,MATCH($A214,Profiles!$A:$A,0)),"")</f>
        <v/>
      </c>
      <c r="E214" s="231"/>
      <c r="F214" s="231"/>
      <c r="G214" s="231"/>
      <c r="H214" s="231"/>
      <c r="I214" s="231" t="str">
        <f>IF(A214="","",IF(Settings!$N$3="DATE",F214&amp;": "&amp;TEXT(B214,"M/DD/YY"),F214&amp;": "&amp;H214))</f>
        <v/>
      </c>
      <c r="J214" s="231"/>
      <c r="K214" s="231"/>
      <c r="L214" s="231"/>
      <c r="M214" s="232" t="str">
        <f t="shared" si="14"/>
        <v/>
      </c>
      <c r="N214" s="231"/>
      <c r="O214" s="231"/>
      <c r="P214" s="231"/>
      <c r="Q214" s="231"/>
      <c r="R214" s="231"/>
      <c r="S214" s="230" t="str">
        <f>IFERROR(VLOOKUP(AF214, 'YOYO IR Scores'!A:C, 3, FALSE), "")
</f>
        <v/>
      </c>
      <c r="T214" s="231"/>
      <c r="U214" s="231"/>
      <c r="V214" s="231"/>
      <c r="W214" s="231"/>
      <c r="X214" s="233" t="str">
        <f t="shared" si="4"/>
        <v/>
      </c>
      <c r="Y214" s="234" t="str">
        <f t="shared" si="5"/>
        <v/>
      </c>
      <c r="Z214" s="234" t="str">
        <f t="shared" si="6"/>
        <v/>
      </c>
      <c r="AA214" s="233" t="str">
        <f t="shared" si="7"/>
        <v/>
      </c>
      <c r="AB214" s="232"/>
      <c r="AC214" s="232"/>
      <c r="AD214" s="232"/>
      <c r="AE214" s="232" t="str">
        <f>IFERROR(VLOOKUP(AF214, 'YOYO IR Scores'!A:C, 2, FALSE), "")</f>
        <v/>
      </c>
      <c r="AF214" s="232"/>
      <c r="AG214" s="232"/>
      <c r="AH214" s="232"/>
      <c r="AI214" s="232"/>
      <c r="AJ214" s="232"/>
      <c r="AK214" s="232"/>
      <c r="AL214" s="232"/>
      <c r="AM214" s="232"/>
      <c r="AN214" s="232"/>
      <c r="AO214" s="232"/>
      <c r="AP214" s="232"/>
      <c r="AQ214" s="232"/>
      <c r="AR214" s="232"/>
      <c r="AS214" s="232"/>
      <c r="AT214" s="232"/>
      <c r="AU214" s="232"/>
      <c r="AV214" s="232"/>
      <c r="AW214" s="232"/>
      <c r="AX214" s="232"/>
      <c r="AY214" s="232"/>
      <c r="AZ214" s="232"/>
      <c r="BA214" s="232"/>
      <c r="BB214" s="232"/>
      <c r="BC214" s="232"/>
      <c r="BD214" s="232"/>
      <c r="BE214" s="232"/>
      <c r="BF214" s="232"/>
      <c r="BG214" s="232"/>
      <c r="BH214" s="232"/>
      <c r="BI214" s="232"/>
      <c r="BJ214" s="232"/>
      <c r="BK214" s="232" t="str">
        <f t="array" ref="BK214">IF(J214="","",
IF(INDEX(Settings!$H:$H,MATCH(BY$1,Settings!$G:$G,0))=TRUE,
100-100*(J214-MIN(J:J))/(MAX(J:J)-MIN(J:J)),
100*(J214-MIN(J:J))/(MAX(J:J)-MIN(J:J))))</f>
        <v/>
      </c>
      <c r="BL214" s="232" t="str">
        <f t="array" ref="BL214">IF(J214="","",
IF(INDEX(Settings!$H:$H,MATCH(BY$1,Settings!$G:$G,0))=TRUE,
100-100*(J214-MINIFS(J:J,$E:$E,$E214))/(MAXIFS(J:J,$E:$E,$E214)-MINIFS(J:J,$E:$E,$E214)),
100*(J214-MINIFS(J:J,$E:$E,$E214))/(MAXIFS(J:J,$E:$E,$E214)-MINIFS(J:J,$E:$E,$E214))))</f>
        <v/>
      </c>
      <c r="BM214" s="232" t="str">
        <f t="array" ref="BM214">IF(J214="","",
IF(INDEX(Settings!$H:$H,MATCH(BY$1,Settings!$G:$G,0))=TRUE,
100-100*(J214-MINIFS(J:J,$E:$E,$E214,$I:$I,$I214))/(MAXIFS(J:J,$E:$E,$E214,$I:$I,$I214)-MINIFS(J:J,$E:$E,$E214,$I:$I,$I214)),
100*(J214-MINIFS(J:J,$E:$E,$E214,$I:$I,$I214))/(MAXIFS(J:J,$E:$E,$E214,$I:$I,$I214)-MINIFS(J:J,$E:$E,$E214,$I:$I,$I214))))</f>
        <v/>
      </c>
      <c r="BN214" s="231" t="str">
        <f t="array" ref="BN214">IF(J214="","",
IF(INDEX(Settings!$H:$H,MATCH(BY$1,Settings!$G:$G,0))=TRUE,
100-100*PERCENTRANK(J:J,J214),
100*PERCENTRANK(J:J,J214)))</f>
        <v/>
      </c>
      <c r="BO214" s="231" t="str">
        <f>IFERROR(__xludf.DUMMYFUNCTION("IF(J214="""","""",
IF(INDEX(Settings!$H:$H,MATCH(BY$1,Settings!$G:$G,0))=TRUE,
100-100*PERCENTRANK(FILTER(J:J,$E:$E=$E214),J214),
100*PERCENTRANK(FILTER(J:J,$E:$E=$E214),J214)))"),"")</f>
        <v/>
      </c>
      <c r="BP214" s="231" t="str">
        <f>IFERROR(__xludf.DUMMYFUNCTION("IF(J214="""","""",
IF(INDEX(Settings!$H:$H,MATCH(BY$1,Settings!$G:$G,0))=TRUE,
100-100*PERCENTRANK(FILTER(J:J,$E:$E=$E214,$I:$I=$I214),J214),
100*PERCENTRANK(FILTER(J:J,$E:$E=$E214,$I:$I=$I214),J214)))"),"")</f>
        <v/>
      </c>
      <c r="BQ214" s="233" t="str">
        <f t="array" ref="BQ214">IF(J214="","",
IF(INDEX(Settings!$H:$H,MATCH(BY$1,Settings!$G:$G,0))=TRUE,
-1*(J214-AVERAGE(J:J))/STDEV(J:J),
(J214-AVERAGE(J:J))/STDEV(J:J)))</f>
        <v/>
      </c>
      <c r="BR214" s="233" t="str">
        <f>IFERROR(__xludf.DUMMYFUNCTION("IF(J214="""","""",
IF(INDEX(Settings!$H:$H,MATCH(BY$1,Settings!$G:$G,0))=TRUE,
-1*(J214-AVERAGEIFS(J:J,$E:$E,$E214))/STDEV(FILTER(J:J,$E:$E=$E214)),
(J214-AVERAGEIFS(J:J,$E:$E,$E214))/STDEV(FILTER(J:J,$E:$E=$E214))))"),"")</f>
        <v/>
      </c>
      <c r="BS214" s="233"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1"/>
      <c r="BX214" s="231"/>
      <c r="BY214" s="232" t="str">
        <f t="array" ref="BY214">IF(J214="","",
IF(INDEX(Settings!$H:$H,MATCH(BY$1,Settings!$G:$G,0))=TRUE,
100-100*(J214-MINIFS(J:J,$E:$E,$E214))/(MAXIFS(J:J,$E:$E,$E214)-MINIFS(J:J,$E:$E,$E214)),
100*(J214-MINIFS(J:J,$E:$E,$E214))/(MAXIFS(J:J,$E:$E,$E214)-MINIFS(J:J,$E:$E,$E214))))</f>
        <v/>
      </c>
      <c r="BZ214" s="232" t="str">
        <f t="array" ref="BZ214">IF(K214="","",
IF(INDEX(Settings!$H:$H,MATCH(BZ$1,Settings!$G:$G,0))=TRUE,
100-100*(K214-MINIFS(K:K,$E:$E,$E214))/(MAXIFS(K:K,$E:$E,$E214)-MINIFS(K:K,$E:$E,$E214)),
100*(K214-MINIFS(K:K,$E:$E,$E214))/(MAXIFS(K:K,$E:$E,$E214)-MINIFS(K:K,$E:$E,$E214))))</f>
        <v/>
      </c>
      <c r="CA214" s="232" t="str">
        <f t="array" ref="CA214">IF(L214="","",
IF(INDEX(Settings!$H:$H,MATCH(CA$1,Settings!$G:$G,0))=TRUE,
100-100*(L214-MINIFS(L:L,$E:$E,$E214))/(MAXIFS(L:L,$E:$E,$E214)-MINIFS(L:L,$E:$E,$E214)),
100*(L214-MINIFS(L:L,$E:$E,$E214))/(MAXIFS(L:L,$E:$E,$E214)-MINIFS(L:L,$E:$E,$E214))))</f>
        <v/>
      </c>
      <c r="CB214" s="232" t="str">
        <f t="array" ref="CB214">IF(M214="","",
IF(INDEX(Settings!$H:$H,MATCH(CB$1,Settings!$G:$G,0))=TRUE,
100-100*(M214-MINIFS(M:M,$E:$E,$E214))/(MAXIFS(M:M,$E:$E,$E214)-MINIFS(M:M,$E:$E,$E214)),
100*(M214-MINIFS(M:M,$E:$E,$E214))/(MAXIFS(M:M,$E:$E,$E214)-MINIFS(M:M,$E:$E,$E214))))</f>
        <v/>
      </c>
      <c r="CC214" s="232" t="str">
        <f t="array" ref="CC214">IF(N214="","",
IF(INDEX(Settings!$H:$H,MATCH(CC$1,Settings!$G:$G,0))=TRUE,
100-100*(N214-MINIFS(N:N,$E:$E,$E214))/(MAXIFS(N:N,$E:$E,$E214)-MINIFS(N:N,$E:$E,$E214)),
100*(N214-MINIFS(N:N,$E:$E,$E214))/(MAXIFS(N:N,$E:$E,$E214)-MINIFS(N:N,$E:$E,$E214))))</f>
        <v/>
      </c>
      <c r="CD214" s="232" t="str">
        <f t="array" ref="CD214">IF(O214="","",
IF(INDEX(Settings!$H:$H,MATCH(CD$1,Settings!$G:$G,0))=TRUE,
100-100*(O214-MINIFS(O:O,$E:$E,$E214))/(MAXIFS(O:O,$E:$E,$E214)-MINIFS(O:O,$E:$E,$E214)),
100*(O214-MINIFS(O:O,$E:$E,$E214))/(MAXIFS(O:O,$E:$E,$E214)-MINIFS(O:O,$E:$E,$E214))))</f>
        <v/>
      </c>
      <c r="CE214" s="232" t="str">
        <f t="array" ref="CE214">IF(P214="","",
IF(INDEX(Settings!$H:$H,MATCH(CE$1,Settings!$G:$G,0))=TRUE,
100-100*(P214-MINIFS(P:P,$E:$E,$E214))/(MAXIFS(P:P,$E:$E,$E214)-MINIFS(P:P,$E:$E,$E214)),
100*(P214-MINIFS(P:P,$E:$E,$E214))/(MAXIFS(P:P,$E:$E,$E214)-MINIFS(P:P,$E:$E,$E214))))</f>
        <v/>
      </c>
      <c r="CF214" s="232" t="str">
        <f t="array" ref="CF214">IF(Q214="","",
IF(INDEX(Settings!$H:$H,MATCH(CF$1,Settings!$G:$G,0))=TRUE,
100-100*(Q214-MINIFS(Q:Q,$E:$E,$E214))/(MAXIFS(Q:Q,$E:$E,$E214)-MINIFS(Q:Q,$E:$E,$E214)),
100*(Q214-MINIFS(Q:Q,$E:$E,$E214))/(MAXIFS(Q:Q,$E:$E,$E214)-MINIFS(Q:Q,$E:$E,$E214))))</f>
        <v/>
      </c>
      <c r="CG214" s="232" t="str">
        <f t="array" ref="CG214">IF(R214="","",
IF(INDEX(Settings!$H:$H,MATCH(CG$1,Settings!$G:$G,0))=TRUE,
100-100*(R214-MINIFS(R:R,$E:$E,$E214))/(MAXIFS(R:R,$E:$E,$E214)-MINIFS(R:R,$E:$E,$E214)),
100*(R214-MINIFS(R:R,$E:$E,$E214))/(MAXIFS(R:R,$E:$E,$E214)-MINIFS(R:R,$E:$E,$E214))))</f>
        <v/>
      </c>
      <c r="CH214" s="232" t="str">
        <f t="array" ref="CH214">IF(S214="","",
IF(INDEX(Settings!$H:$H,MATCH(CH$1,Settings!$G:$G,0))=TRUE,
100-100*(S214-MINIFS(S:S,$E:$E,$E214))/(MAXIFS(S:S,$E:$E,$E214)-MINIFS(S:S,$E:$E,$E214)),
100*(S214-MINIFS(S:S,$E:$E,$E214))/(MAXIFS(S:S,$E:$E,$E214)-MINIFS(S:S,$E:$E,$E214))))</f>
        <v/>
      </c>
      <c r="CI214" s="232" t="str">
        <f t="array" ref="CI214">IF(T214="","",
IF(INDEX(Settings!$H:$H,MATCH(CI$1,Settings!$G:$G,0))=TRUE,
100-100*(T214-MINIFS(T:T,$E:$E,$E214))/(MAXIFS(T:T,$E:$E,$E214)-MINIFS(T:T,$E:$E,$E214)),
100*(T214-MINIFS(T:T,$E:$E,$E214))/(MAXIFS(T:T,$E:$E,$E214)-MINIFS(T:T,$E:$E,$E214))))</f>
        <v/>
      </c>
      <c r="CJ214" s="232" t="str">
        <f t="array" ref="CJ214">IF(U214="","",
IF(INDEX(Settings!$H:$H,MATCH(CJ$1,Settings!$G:$G,0))=TRUE,
100-100*(U214-MINIFS(U:U,$E:$E,$E214))/(MAXIFS(U:U,$E:$E,$E214)-MINIFS(U:U,$E:$E,$E214)),
100*(U214-MINIFS(U:U,$E:$E,$E214))/(MAXIFS(U:U,$E:$E,$E214)-MINIFS(U:U,$E:$E,$E214))))</f>
        <v/>
      </c>
      <c r="CK214" s="232" t="str">
        <f t="array" ref="CK214">IF(V214="","",
IF(INDEX(Settings!$H:$H,MATCH(CK$1,Settings!$G:$G,0))=TRUE,
100-100*(V214-MINIFS(V:V,$E:$E,$E214))/(MAXIFS(V:V,$E:$E,$E214)-MINIFS(V:V,$E:$E,$E214)),
100*(V214-MINIFS(V:V,$E:$E,$E214))/(MAXIFS(V:V,$E:$E,$E214)-MINIFS(V:V,$E:$E,$E214))))</f>
        <v/>
      </c>
      <c r="CL214" s="232" t="str">
        <f t="array" ref="CL214">IF(W214="","",
IF(INDEX(Settings!$H:$H,MATCH(CL$1,Settings!$G:$G,0))=TRUE,
100-100*(W214-MINIFS(W:W,$E:$E,$E214))/(MAXIFS(W:W,$E:$E,$E214)-MINIFS(W:W,$E:$E,$E214)),
100*(W214-MINIFS(W:W,$E:$E,$E214))/(MAXIFS(W:W,$E:$E,$E214)-MINIFS(W:W,$E:$E,$E214))))</f>
        <v/>
      </c>
      <c r="CM214" s="232" t="str">
        <f t="array" ref="CM214">IF(X214="","",
IF(INDEX(Settings!$H:$H,MATCH(CM$1,Settings!$G:$G,0))=TRUE,
100-100*(X214-MINIFS(X:X,$E:$E,$E214))/(MAXIFS(X:X,$E:$E,$E214)-MINIFS(X:X,$E:$E,$E214)),
100*(X214-MINIFS(X:X,$E:$E,$E214))/(MAXIFS(X:X,$E:$E,$E214)-MINIFS(X:X,$E:$E,$E214))))</f>
        <v/>
      </c>
      <c r="CN214" s="232" t="str">
        <f t="array" ref="CN214">IF(Y214="","",
IF(INDEX(Settings!$H:$H,MATCH(CN$1,Settings!$G:$G,0))=TRUE,
100-100*(Y214-MINIFS(Y:Y,$E:$E,$E214))/(MAXIFS(Y:Y,$E:$E,$E214)-MINIFS(Y:Y,$E:$E,$E214)),
100*(Y214-MINIFS(Y:Y,$E:$E,$E214))/(MAXIFS(Y:Y,$E:$E,$E214)-MINIFS(Y:Y,$E:$E,$E214))))</f>
        <v/>
      </c>
      <c r="CO214" s="232" t="str">
        <f t="array" ref="CO214">IF(Z214="","",
IF(INDEX(Settings!$H:$H,MATCH(CO$1,Settings!$G:$G,0))=TRUE,
100-100*(Z214-MINIFS(Z:Z,$E:$E,$E214))/(MAXIFS(Z:Z,$E:$E,$E214)-MINIFS(Z:Z,$E:$E,$E214)),
100*(Z214-MINIFS(Z:Z,$E:$E,$E214))/(MAXIFS(Z:Z,$E:$E,$E214)-MINIFS(Z:Z,$E:$E,$E214))))</f>
        <v/>
      </c>
      <c r="CP214" s="232" t="str">
        <f t="array" ref="CP214">IF(AA214="","",
IF(INDEX(Settings!$H:$H,MATCH(CP$1,Settings!$G:$G,0))=TRUE,
100-100*(AA214-MINIFS(AA:AA,$E:$E,$E214))/(MAXIFS(AA:AA,$E:$E,$E214)-MINIFS(AA:AA,$E:$E,$E214)),
100*(AA214-MINIFS(AA:AA,$E:$E,$E214))/(MAXIFS(AA:AA,$E:$E,$E214)-MINIFS(AA:AA,$E:$E,$E214))))</f>
        <v/>
      </c>
      <c r="CQ214" s="232" t="str">
        <f t="array" ref="CQ214">IF(AB214="","",
IF(INDEX(Settings!$H:$H,MATCH(CQ$1,Settings!$G:$G,0))=TRUE,
100-100*(AB214-MINIFS(AB:AB,$E:$E,$E214))/(MAXIFS(AB:AB,$E:$E,$E214)-MINIFS(AB:AB,$E:$E,$E214)),
100*(AB214-MINIFS(AB:AB,$E:$E,$E214))/(MAXIFS(AB:AB,$E:$E,$E214)-MINIFS(AB:AB,$E:$E,$E214))))</f>
        <v/>
      </c>
      <c r="CR214" s="232" t="str">
        <f t="array" ref="CR214">IF(AC214="","",
IF(INDEX(Settings!$H:$H,MATCH(CR$1,Settings!$G:$G,0))=TRUE,
100-100*(AC214-MINIFS(AC:AC,$E:$E,$E214))/(MAXIFS(AC:AC,$E:$E,$E214)-MINIFS(AC:AC,$E:$E,$E214)),
100*(AC214-MINIFS(AC:AC,$E:$E,$E214))/(MAXIFS(AC:AC,$E:$E,$E214)-MINIFS(AC:AC,$E:$E,$E214))))</f>
        <v/>
      </c>
      <c r="CS214" s="232" t="str">
        <f t="array" ref="CS214">IF(AD214="","",
IF(INDEX(Settings!$H:$H,MATCH(CS$1,Settings!$G:$G,0))=TRUE,
100-100*(AD214-MINIFS(AD:AD,$E:$E,$E214))/(MAXIFS(AD:AD,$E:$E,$E214)-MINIFS(AD:AD,$E:$E,$E214)),
100*(AD214-MINIFS(AD:AD,$E:$E,$E214))/(MAXIFS(AD:AD,$E:$E,$E214)-MINIFS(AD:AD,$E:$E,$E214))))</f>
        <v/>
      </c>
      <c r="CT214" s="232" t="str">
        <f t="array" ref="CT214">IF(AE214="","",
IF(INDEX(Settings!$H:$H,MATCH(CT$1,Settings!$G:$G,0))=TRUE,
100-100*(AE214-MINIFS(AE:AE,$E:$E,$E214))/(MAXIFS(AE:AE,$E:$E,$E214)-MINIFS(AE:AE,$E:$E,$E214)),
100*(AE214-MINIFS(AE:AE,$E:$E,$E214))/(MAXIFS(AE:AE,$E:$E,$E214)-MINIFS(AE:AE,$E:$E,$E214))))</f>
        <v/>
      </c>
      <c r="CU214" s="232" t="str">
        <f t="array" ref="CU214">IF(AF214="","",
IF(INDEX(Settings!$H:$H,MATCH(CU$1,Settings!$G:$G,0))=TRUE,
100-100*(AF214-MINIFS(AF:AF,$E:$E,$E214))/(MAXIFS(AF:AF,$E:$E,$E214)-MINIFS(AF:AF,$E:$E,$E214)),
100*(AF214-MINIFS(AF:AF,$E:$E,$E214))/(MAXIFS(AF:AF,$E:$E,$E214)-MINIFS(AF:AF,$E:$E,$E214))))</f>
        <v/>
      </c>
      <c r="CV214" s="232" t="str">
        <f t="array" ref="CV214">IF(AG214="","",
IF(INDEX(Settings!$H:$H,MATCH(CV$1,Settings!$G:$G,0))=TRUE,
100-100*(AG214-MINIFS(AG:AG,$E:$E,$E214))/(MAXIFS(AG:AG,$E:$E,$E214)-MINIFS(AG:AG,$E:$E,$E214)),
100*(AG214-MINIFS(AG:AG,$E:$E,$E214))/(MAXIFS(AG:AG,$E:$E,$E214)-MINIFS(AG:AG,$E:$E,$E214))))</f>
        <v/>
      </c>
      <c r="CW214" s="232" t="str">
        <f t="array" ref="CW214">IF(AH214="","",
IF(INDEX(Settings!$H:$H,MATCH(CW$1,Settings!$G:$G,0))=TRUE,
100-100*(AH214-MINIFS(AH:AH,$E:$E,$E214))/(MAXIFS(AH:AH,$E:$E,$E214)-MINIFS(AH:AH,$E:$E,$E214)),
100*(AH214-MINIFS(AH:AH,$E:$E,$E214))/(MAXIFS(AH:AH,$E:$E,$E214)-MINIFS(AH:AH,$E:$E,$E214))))</f>
        <v/>
      </c>
      <c r="CX214" s="232" t="str">
        <f t="array" ref="CX214">IF(AI214="","",
IF(INDEX(Settings!$H:$H,MATCH(CX$1,Settings!$G:$G,0))=TRUE,
100-100*(AI214-MINIFS(AI:AI,$E:$E,$E214))/(MAXIFS(AI:AI,$E:$E,$E214)-MINIFS(AI:AI,$E:$E,$E214)),
100*(AI214-MINIFS(AI:AI,$E:$E,$E214))/(MAXIFS(AI:AI,$E:$E,$E214)-MINIFS(AI:AI,$E:$E,$E214))))</f>
        <v/>
      </c>
      <c r="CY214" s="232" t="str">
        <f t="array" ref="CY214">IF(AJ214="","",
IF(INDEX(Settings!$H:$H,MATCH(CY$1,Settings!$G:$G,0))=TRUE,
100-100*(AJ214-MINIFS(AJ:AJ,$E:$E,$E214))/(MAXIFS(AJ:AJ,$E:$E,$E214)-MINIFS(AJ:AJ,$E:$E,$E214)),
100*(AJ214-MINIFS(AJ:AJ,$E:$E,$E214))/(MAXIFS(AJ:AJ,$E:$E,$E214)-MINIFS(AJ:AJ,$E:$E,$E214))))</f>
        <v/>
      </c>
      <c r="CZ214" s="232" t="str">
        <f t="array" ref="CZ214">IF(AK214="","",
IF(INDEX(Settings!$H:$H,MATCH(CZ$1,Settings!$G:$G,0))=TRUE,
100-100*(AK214-MINIFS(AK:AK,$E:$E,$E214))/(MAXIFS(AK:AK,$E:$E,$E214)-MINIFS(AK:AK,$E:$E,$E214)),
100*(AK214-MINIFS(AK:AK,$E:$E,$E214))/(MAXIFS(AK:AK,$E:$E,$E214)-MINIFS(AK:AK,$E:$E,$E214))))</f>
        <v/>
      </c>
      <c r="DA214" s="232" t="str">
        <f t="array" ref="DA214">IF(AL214="","",
IF(INDEX(Settings!$H:$H,MATCH(DA$1,Settings!$G:$G,0))=TRUE,
100-100*(AL214-MINIFS(AL:AL,$E:$E,$E214))/(MAXIFS(AL:AL,$E:$E,$E214)-MINIFS(AL:AL,$E:$E,$E214)),
100*(AL214-MINIFS(AL:AL,$E:$E,$E214))/(MAXIFS(AL:AL,$E:$E,$E214)-MINIFS(AL:AL,$E:$E,$E214))))</f>
        <v/>
      </c>
      <c r="DB214" s="232" t="str">
        <f t="array" ref="DB214">IF(AM214="","",
IF(INDEX(Settings!$H:$H,MATCH(DB$1,Settings!$G:$G,0))=TRUE,
100-100*(AM214-MINIFS(AM:AM,$E:$E,$E214))/(MAXIFS(AM:AM,$E:$E,$E214)-MINIFS(AM:AM,$E:$E,$E214)),
100*(AM214-MINIFS(AM:AM,$E:$E,$E214))/(MAXIFS(AM:AM,$E:$E,$E214)-MINIFS(AM:AM,$E:$E,$E214))))</f>
        <v/>
      </c>
      <c r="DC214" s="232" t="str">
        <f t="array" ref="DC214">IF(AN214="","",
IF(INDEX(Settings!$H:$H,MATCH(DC$1,Settings!$G:$G,0))=TRUE,
100-100*(AN214-MINIFS(AN:AN,$E:$E,$E214))/(MAXIFS(AN:AN,$E:$E,$E214)-MINIFS(AN:AN,$E:$E,$E214)),
100*(AN214-MINIFS(AN:AN,$E:$E,$E214))/(MAXIFS(AN:AN,$E:$E,$E214)-MINIFS(AN:AN,$E:$E,$E214))))</f>
        <v/>
      </c>
      <c r="DD214" s="232" t="str">
        <f t="array" ref="DD214">IF(AO214="","",
IF(INDEX(Settings!$H:$H,MATCH(DD$1,Settings!$G:$G,0))=TRUE,
100-100*(AO214-MINIFS(AO:AO,$E:$E,$E214))/(MAXIFS(AO:AO,$E:$E,$E214)-MINIFS(AO:AO,$E:$E,$E214)),
100*(AO214-MINIFS(AO:AO,$E:$E,$E214))/(MAXIFS(AO:AO,$E:$E,$E214)-MINIFS(AO:AO,$E:$E,$E214))))</f>
        <v/>
      </c>
      <c r="DE214" s="232" t="str">
        <f t="array" ref="DE214">IF(AP214="","",
IF(INDEX(Settings!$H:$H,MATCH(DE$1,Settings!$G:$G,0))=TRUE,
100-100*(AP214-MINIFS(AP:AP,$E:$E,$E214))/(MAXIFS(AP:AP,$E:$E,$E214)-MINIFS(AP:AP,$E:$E,$E214)),
100*(AP214-MINIFS(AP:AP,$E:$E,$E214))/(MAXIFS(AP:AP,$E:$E,$E214)-MINIFS(AP:AP,$E:$E,$E214))))</f>
        <v/>
      </c>
      <c r="DF214" s="232" t="str">
        <f t="array" ref="DF214">IF(AQ214="","",
IF(INDEX(Settings!$H:$H,MATCH(DF$1,Settings!$G:$G,0))=TRUE,
100-100*(AQ214-MINIFS(AQ:AQ,$E:$E,$E214))/(MAXIFS(AQ:AQ,$E:$E,$E214)-MINIFS(AQ:AQ,$E:$E,$E214)),
100*(AQ214-MINIFS(AQ:AQ,$E:$E,$E214))/(MAXIFS(AQ:AQ,$E:$E,$E214)-MINIFS(AQ:AQ,$E:$E,$E214))))</f>
        <v/>
      </c>
      <c r="DG214" s="232" t="str">
        <f t="array" ref="DG214">IF(AR214="","",
IF(INDEX(Settings!$H:$H,MATCH(DG$1,Settings!$G:$G,0))=TRUE,
100-100*(AR214-MINIFS(AR:AR,$E:$E,$E214))/(MAXIFS(AR:AR,$E:$E,$E214)-MINIFS(AR:AR,$E:$E,$E214)),
100*(AR214-MINIFS(AR:AR,$E:$E,$E214))/(MAXIFS(AR:AR,$E:$E,$E214)-MINIFS(AR:AR,$E:$E,$E214))))</f>
        <v/>
      </c>
      <c r="DH214" s="232" t="str">
        <f t="array" ref="DH214">IF(AS214="","",
IF(INDEX(Settings!$H:$H,MATCH(DH$1,Settings!$G:$G,0))=TRUE,
100-100*(AS214-MINIFS(AS:AS,$E:$E,$E214))/(MAXIFS(AS:AS,$E:$E,$E214)-MINIFS(AS:AS,$E:$E,$E214)),
100*(AS214-MINIFS(AS:AS,$E:$E,$E214))/(MAXIFS(AS:AS,$E:$E,$E214)-MINIFS(AS:AS,$E:$E,$E214))))</f>
        <v/>
      </c>
      <c r="DI214" s="232" t="str">
        <f t="array" ref="DI214">IF(AT214="","",
IF(INDEX(Settings!$H:$H,MATCH(DI$1,Settings!$G:$G,0))=TRUE,
100-100*(AT214-MINIFS(AT:AT,$E:$E,$E214))/(MAXIFS(AT:AT,$E:$E,$E214)-MINIFS(AT:AT,$E:$E,$E214)),
100*(AT214-MINIFS(AT:AT,$E:$E,$E214))/(MAXIFS(AT:AT,$E:$E,$E214)-MINIFS(AT:AT,$E:$E,$E214))))</f>
        <v/>
      </c>
      <c r="DJ214" s="232" t="str">
        <f t="array" ref="DJ214">IF(AU214="","",
IF(INDEX(Settings!$H:$H,MATCH(DJ$1,Settings!$G:$G,0))=TRUE,
100-100*(AU214-MINIFS(AU:AU,$E:$E,$E214))/(MAXIFS(AU:AU,$E:$E,$E214)-MINIFS(AU:AU,$E:$E,$E214)),
100*(AU214-MINIFS(AU:AU,$E:$E,$E214))/(MAXIFS(AU:AU,$E:$E,$E214)-MINIFS(AU:AU,$E:$E,$E214))))</f>
        <v/>
      </c>
      <c r="DK214" s="232" t="str">
        <f t="array" ref="DK214">IF(AV214="","",
IF(INDEX(Settings!$H:$H,MATCH(DK$1,Settings!$G:$G,0))=TRUE,
100-100*(AV214-MINIFS(AV:AV,$E:$E,$E214))/(MAXIFS(AV:AV,$E:$E,$E214)-MINIFS(AV:AV,$E:$E,$E214)),
100*(AV214-MINIFS(AV:AV,$E:$E,$E214))/(MAXIFS(AV:AV,$E:$E,$E214)-MINIFS(AV:AV,$E:$E,$E214))))</f>
        <v/>
      </c>
      <c r="DL214" s="232" t="str">
        <f t="array" ref="DL214">IF(AW214="","",
IF(INDEX(Settings!$H:$H,MATCH(DL$1,Settings!$G:$G,0))=TRUE,
100-100*(AW214-MINIFS(AW:AW,$E:$E,$E214))/(MAXIFS(AW:AW,$E:$E,$E214)-MINIFS(AW:AW,$E:$E,$E214)),
100*(AW214-MINIFS(AW:AW,$E:$E,$E214))/(MAXIFS(AW:AW,$E:$E,$E214)-MINIFS(AW:AW,$E:$E,$E214))))</f>
        <v/>
      </c>
      <c r="DM214" s="232" t="str">
        <f t="array" ref="DM214">IF(AX214="","",
IF(INDEX(Settings!$H:$H,MATCH(DM$1,Settings!$G:$G,0))=TRUE,
100-100*(AX214-MINIFS(AX:AX,$E:$E,$E214))/(MAXIFS(AX:AX,$E:$E,$E214)-MINIFS(AX:AX,$E:$E,$E214)),
100*(AX214-MINIFS(AX:AX,$E:$E,$E214))/(MAXIFS(AX:AX,$E:$E,$E214)-MINIFS(AX:AX,$E:$E,$E214))))</f>
        <v/>
      </c>
      <c r="DN214" s="232" t="str">
        <f t="array" ref="DN214">IF(AY214="","",
IF(INDEX(Settings!$H:$H,MATCH(DN$1,Settings!$G:$G,0))=TRUE,
100-100*(AY214-MINIFS(AY:AY,$E:$E,$E214))/(MAXIFS(AY:AY,$E:$E,$E214)-MINIFS(AY:AY,$E:$E,$E214)),
100*(AY214-MINIFS(AY:AY,$E:$E,$E214))/(MAXIFS(AY:AY,$E:$E,$E214)-MINIFS(AY:AY,$E:$E,$E214))))</f>
        <v/>
      </c>
      <c r="DO214" s="232" t="str">
        <f t="array" ref="DO214">IF(AZ214="","",
IF(INDEX(Settings!$H:$H,MATCH(DO$1,Settings!$G:$G,0))=TRUE,
100-100*(AZ214-MINIFS(AZ:AZ,$E:$E,$E214))/(MAXIFS(AZ:AZ,$E:$E,$E214)-MINIFS(AZ:AZ,$E:$E,$E214)),
100*(AZ214-MINIFS(AZ:AZ,$E:$E,$E214))/(MAXIFS(AZ:AZ,$E:$E,$E214)-MINIFS(AZ:AZ,$E:$E,$E214))))</f>
        <v/>
      </c>
      <c r="DP214" s="232" t="str">
        <f t="array" ref="DP214">IF(BA214="","",
IF(INDEX(Settings!$H:$H,MATCH(DP$1,Settings!$G:$G,0))=TRUE,
100-100*(BA214-MINIFS(BA:BA,$E:$E,$E214))/(MAXIFS(BA:BA,$E:$E,$E214)-MINIFS(BA:BA,$E:$E,$E214)),
100*(BA214-MINIFS(BA:BA,$E:$E,$E214))/(MAXIFS(BA:BA,$E:$E,$E214)-MINIFS(BA:BA,$E:$E,$E214))))</f>
        <v/>
      </c>
      <c r="DQ214" s="232" t="str">
        <f t="array" ref="DQ214">IF(BB214="","",
IF(INDEX(Settings!$H:$H,MATCH(DQ$1,Settings!$G:$G,0))=TRUE,
100-100*(BB214-MINIFS(BB:BB,$E:$E,$E214))/(MAXIFS(BB:BB,$E:$E,$E214)-MINIFS(BB:BB,$E:$E,$E214)),
100*(BB214-MINIFS(BB:BB,$E:$E,$E214))/(MAXIFS(BB:BB,$E:$E,$E214)-MINIFS(BB:BB,$E:$E,$E214))))</f>
        <v/>
      </c>
      <c r="DR214" s="232" t="str">
        <f t="array" ref="DR214">IF(BC214="","",
IF(INDEX(Settings!$H:$H,MATCH(DR$1,Settings!$G:$G,0))=TRUE,
100-100*(BC214-MINIFS(BC:BC,$E:$E,$E214))/(MAXIFS(BC:BC,$E:$E,$E214)-MINIFS(BC:BC,$E:$E,$E214)),
100*(BC214-MINIFS(BC:BC,$E:$E,$E214))/(MAXIFS(BC:BC,$E:$E,$E214)-MINIFS(BC:BC,$E:$E,$E214))))</f>
        <v/>
      </c>
      <c r="DS214" s="232" t="str">
        <f t="array" ref="DS214">IF(BD214="","",
IF(INDEX(Settings!$H:$H,MATCH(DS$1,Settings!$G:$G,0))=TRUE,
100-100*(BD214-MINIFS(BD:BD,$E:$E,$E214))/(MAXIFS(BD:BD,$E:$E,$E214)-MINIFS(BD:BD,$E:$E,$E214)),
100*(BD214-MINIFS(BD:BD,$E:$E,$E214))/(MAXIFS(BD:BD,$E:$E,$E214)-MINIFS(BD:BD,$E:$E,$E214))))</f>
        <v/>
      </c>
      <c r="DT214" s="232" t="str">
        <f t="array" ref="DT214">IF(BE214="","",
IF(INDEX(Settings!$H:$H,MATCH(DT$1,Settings!$G:$G,0))=TRUE,
100-100*(BE214-MINIFS(BE:BE,$E:$E,$E214))/(MAXIFS(BE:BE,$E:$E,$E214)-MINIFS(BE:BE,$E:$E,$E214)),
100*(BE214-MINIFS(BE:BE,$E:$E,$E214))/(MAXIFS(BE:BE,$E:$E,$E214)-MINIFS(BE:BE,$E:$E,$E214))))</f>
        <v/>
      </c>
      <c r="DU214" s="232" t="str">
        <f t="array" ref="DU214">IF(BF214="","",
IF(INDEX(Settings!$H:$H,MATCH(DU$1,Settings!$G:$G,0))=TRUE,
100-100*(BF214-MINIFS(BF:BF,$E:$E,$E214))/(MAXIFS(BF:BF,$E:$E,$E214)-MINIFS(BF:BF,$E:$E,$E214)),
100*(BF214-MINIFS(BF:BF,$E:$E,$E214))/(MAXIFS(BF:BF,$E:$E,$E214)-MINIFS(BF:BF,$E:$E,$E214))))</f>
        <v/>
      </c>
      <c r="DV214" s="232" t="str">
        <f t="array" ref="DV214">IF(BG214="","",
IF(INDEX(Settings!$H:$H,MATCH(DV$1,Settings!$G:$G,0))=TRUE,
100-100*(BG214-MINIFS(BG:BG,$E:$E,$E214))/(MAXIFS(BG:BG,$E:$E,$E214)-MINIFS(BG:BG,$E:$E,$E214)),
100*(BG214-MINIFS(BG:BG,$E:$E,$E214))/(MAXIFS(BG:BG,$E:$E,$E214)-MINIFS(BG:BG,$E:$E,$E214))))</f>
        <v/>
      </c>
      <c r="DW214" s="232" t="str">
        <f t="array" ref="DW214">IF(BH214="","",
IF(INDEX(Settings!$H:$H,MATCH(DW$1,Settings!$G:$G,0))=TRUE,
100-100*(BH214-MINIFS(BH:BH,$E:$E,$E214))/(MAXIFS(BH:BH,$E:$E,$E214)-MINIFS(BH:BH,$E:$E,$E214)),
100*(BH214-MINIFS(BH:BH,$E:$E,$E214))/(MAXIFS(BH:BH,$E:$E,$E214)-MINIFS(BH:BH,$E:$E,$E214))))</f>
        <v/>
      </c>
      <c r="DX214" s="232" t="str">
        <f t="array" ref="DX214">IF(BI214="","",
IF(INDEX(Settings!$H:$H,MATCH(DX$1,Settings!$G:$G,0))=TRUE,
100-100*(BI214-MINIFS(BI:BI,$E:$E,$E214))/(MAXIFS(BI:BI,$E:$E,$E214)-MINIFS(BI:BI,$E:$E,$E214)),
100*(BI214-MINIFS(BI:BI,$E:$E,$E214))/(MAXIFS(BI:BI,$E:$E,$E214)-MINIFS(BI:BI,$E:$E,$E214))))</f>
        <v/>
      </c>
      <c r="DY214" s="232" t="str">
        <f t="array" ref="DY214">IF(BJ214="","",
IF(INDEX(Settings!$H:$H,MATCH(DY$1,Settings!$G:$G,0))=TRUE,
100-100*(BJ214-MINIFS(BJ:BJ,$E:$E,$E214))/(MAXIFS(BJ:BJ,$E:$E,$E214)-MINIFS(BJ:BJ,$E:$E,$E214)),
100*(BJ214-MINIFS(BJ:BJ,$E:$E,$E214))/(MAXIFS(BJ:BJ,$E:$E,$E214)-MINIFS(BJ:BJ,$E:$E,$E214))))</f>
        <v/>
      </c>
      <c r="DZ214" s="234"/>
      <c r="EA214" s="234"/>
      <c r="EB214" s="234" t="str">
        <f t="shared" si="8"/>
        <v/>
      </c>
      <c r="EC214" s="234" t="str">
        <f t="shared" si="9"/>
        <v/>
      </c>
      <c r="ED214" s="234" t="str">
        <f t="shared" si="10"/>
        <v/>
      </c>
      <c r="EE214" s="234" t="str">
        <f t="shared" si="11"/>
        <v/>
      </c>
      <c r="EF214" s="234" t="str">
        <f t="shared" si="12"/>
        <v/>
      </c>
      <c r="EG214" s="234" t="str">
        <f t="shared" si="13"/>
        <v/>
      </c>
      <c r="EH214" s="234"/>
      <c r="EI214" s="234"/>
      <c r="EJ214" s="234"/>
      <c r="EK214" s="234"/>
      <c r="EL214" s="234"/>
      <c r="EM214" s="234"/>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3" t="str">
        <f t="shared" si="14"/>
        <v/>
      </c>
      <c r="N215" s="49"/>
      <c r="O215" s="49"/>
      <c r="P215" s="49"/>
      <c r="Q215" s="49"/>
      <c r="R215" s="49"/>
      <c r="S215" s="222" t="str">
        <f>IFERROR(VLOOKUP(AF215, 'YOYO IR Scores'!A:C, 3, FALSE), "")
</f>
        <v/>
      </c>
      <c r="T215" s="49"/>
      <c r="U215" s="49"/>
      <c r="V215" s="49"/>
      <c r="W215" s="49"/>
      <c r="X215" s="224" t="str">
        <f t="shared" si="4"/>
        <v/>
      </c>
      <c r="Y215" s="225" t="str">
        <f t="shared" si="5"/>
        <v/>
      </c>
      <c r="Z215" s="225" t="str">
        <f t="shared" si="6"/>
        <v/>
      </c>
      <c r="AA215" s="224" t="str">
        <f t="shared" si="7"/>
        <v/>
      </c>
      <c r="AB215" s="223"/>
      <c r="AC215" s="223"/>
      <c r="AD215" s="223"/>
      <c r="AE215" s="223" t="str">
        <f>IFERROR(VLOOKUP(AF215, 'YOYO IR Scores'!A:C, 2, FALSE), "")</f>
        <v/>
      </c>
      <c r="AF215" s="223"/>
      <c r="AG215" s="223"/>
      <c r="AH215" s="223"/>
      <c r="AI215" s="223"/>
      <c r="AJ215" s="223"/>
      <c r="AK215" s="223"/>
      <c r="AL215" s="223"/>
      <c r="AM215" s="223"/>
      <c r="AN215" s="223"/>
      <c r="AO215" s="223"/>
      <c r="AP215" s="223"/>
      <c r="AQ215" s="223"/>
      <c r="AR215" s="223"/>
      <c r="AS215" s="223"/>
      <c r="AT215" s="223"/>
      <c r="AU215" s="223"/>
      <c r="AV215" s="223"/>
      <c r="AW215" s="223"/>
      <c r="AX215" s="223"/>
      <c r="AY215" s="223"/>
      <c r="AZ215" s="223"/>
      <c r="BA215" s="223"/>
      <c r="BB215" s="223"/>
      <c r="BC215" s="223"/>
      <c r="BD215" s="223"/>
      <c r="BE215" s="223"/>
      <c r="BF215" s="223"/>
      <c r="BG215" s="223"/>
      <c r="BH215" s="223"/>
      <c r="BI215" s="223"/>
      <c r="BJ215" s="223"/>
      <c r="BK215" s="223" t="str">
        <f t="array" ref="BK215">IF(J215="","",
IF(INDEX(Settings!$H:$H,MATCH(BY$1,Settings!$G:$G,0))=TRUE,
100-100*(J215-MIN(J:J))/(MAX(J:J)-MIN(J:J)),
100*(J215-MIN(J:J))/(MAX(J:J)-MIN(J:J))))</f>
        <v/>
      </c>
      <c r="BL215" s="223" t="str">
        <f t="array" ref="BL215">IF(J215="","",
IF(INDEX(Settings!$H:$H,MATCH(BY$1,Settings!$G:$G,0))=TRUE,
100-100*(J215-MINIFS(J:J,$E:$E,$E215))/(MAXIFS(J:J,$E:$E,$E215)-MINIFS(J:J,$E:$E,$E215)),
100*(J215-MINIFS(J:J,$E:$E,$E215))/(MAXIFS(J:J,$E:$E,$E215)-MINIFS(J:J,$E:$E,$E215))))</f>
        <v/>
      </c>
      <c r="BM215" s="223"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4" t="str">
        <f t="array" ref="BQ215">IF(J215="","",
IF(INDEX(Settings!$H:$H,MATCH(BY$1,Settings!$G:$G,0))=TRUE,
-1*(J215-AVERAGE(J:J))/STDEV(J:J),
(J215-AVERAGE(J:J))/STDEV(J:J)))</f>
        <v/>
      </c>
      <c r="BR215" s="224" t="str">
        <f>IFERROR(__xludf.DUMMYFUNCTION("IF(J215="""","""",
IF(INDEX(Settings!$H:$H,MATCH(BY$1,Settings!$G:$G,0))=TRUE,
-1*(J215-AVERAGEIFS(J:J,$E:$E,$E215))/STDEV(FILTER(J:J,$E:$E=$E215)),
(J215-AVERAGEIFS(J:J,$E:$E,$E215))/STDEV(FILTER(J:J,$E:$E=$E215))))"),"")</f>
        <v/>
      </c>
      <c r="BS215" s="224"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3" t="str">
        <f t="array" ref="BY215">IF(J215="","",
IF(INDEX(Settings!$H:$H,MATCH(BY$1,Settings!$G:$G,0))=TRUE,
100-100*(J215-MINIFS(J:J,$E:$E,$E215))/(MAXIFS(J:J,$E:$E,$E215)-MINIFS(J:J,$E:$E,$E215)),
100*(J215-MINIFS(J:J,$E:$E,$E215))/(MAXIFS(J:J,$E:$E,$E215)-MINIFS(J:J,$E:$E,$E215))))</f>
        <v/>
      </c>
      <c r="BZ215" s="223" t="str">
        <f t="array" ref="BZ215">IF(K215="","",
IF(INDEX(Settings!$H:$H,MATCH(BZ$1,Settings!$G:$G,0))=TRUE,
100-100*(K215-MINIFS(K:K,$E:$E,$E215))/(MAXIFS(K:K,$E:$E,$E215)-MINIFS(K:K,$E:$E,$E215)),
100*(K215-MINIFS(K:K,$E:$E,$E215))/(MAXIFS(K:K,$E:$E,$E215)-MINIFS(K:K,$E:$E,$E215))))</f>
        <v/>
      </c>
      <c r="CA215" s="223" t="str">
        <f t="array" ref="CA215">IF(L215="","",
IF(INDEX(Settings!$H:$H,MATCH(CA$1,Settings!$G:$G,0))=TRUE,
100-100*(L215-MINIFS(L:L,$E:$E,$E215))/(MAXIFS(L:L,$E:$E,$E215)-MINIFS(L:L,$E:$E,$E215)),
100*(L215-MINIFS(L:L,$E:$E,$E215))/(MAXIFS(L:L,$E:$E,$E215)-MINIFS(L:L,$E:$E,$E215))))</f>
        <v/>
      </c>
      <c r="CB215" s="223" t="str">
        <f t="array" ref="CB215">IF(M215="","",
IF(INDEX(Settings!$H:$H,MATCH(CB$1,Settings!$G:$G,0))=TRUE,
100-100*(M215-MINIFS(M:M,$E:$E,$E215))/(MAXIFS(M:M,$E:$E,$E215)-MINIFS(M:M,$E:$E,$E215)),
100*(M215-MINIFS(M:M,$E:$E,$E215))/(MAXIFS(M:M,$E:$E,$E215)-MINIFS(M:M,$E:$E,$E215))))</f>
        <v/>
      </c>
      <c r="CC215" s="223" t="str">
        <f t="array" ref="CC215">IF(N215="","",
IF(INDEX(Settings!$H:$H,MATCH(CC$1,Settings!$G:$G,0))=TRUE,
100-100*(N215-MINIFS(N:N,$E:$E,$E215))/(MAXIFS(N:N,$E:$E,$E215)-MINIFS(N:N,$E:$E,$E215)),
100*(N215-MINIFS(N:N,$E:$E,$E215))/(MAXIFS(N:N,$E:$E,$E215)-MINIFS(N:N,$E:$E,$E215))))</f>
        <v/>
      </c>
      <c r="CD215" s="223" t="str">
        <f t="array" ref="CD215">IF(O215="","",
IF(INDEX(Settings!$H:$H,MATCH(CD$1,Settings!$G:$G,0))=TRUE,
100-100*(O215-MINIFS(O:O,$E:$E,$E215))/(MAXIFS(O:O,$E:$E,$E215)-MINIFS(O:O,$E:$E,$E215)),
100*(O215-MINIFS(O:O,$E:$E,$E215))/(MAXIFS(O:O,$E:$E,$E215)-MINIFS(O:O,$E:$E,$E215))))</f>
        <v/>
      </c>
      <c r="CE215" s="223" t="str">
        <f t="array" ref="CE215">IF(P215="","",
IF(INDEX(Settings!$H:$H,MATCH(CE$1,Settings!$G:$G,0))=TRUE,
100-100*(P215-MINIFS(P:P,$E:$E,$E215))/(MAXIFS(P:P,$E:$E,$E215)-MINIFS(P:P,$E:$E,$E215)),
100*(P215-MINIFS(P:P,$E:$E,$E215))/(MAXIFS(P:P,$E:$E,$E215)-MINIFS(P:P,$E:$E,$E215))))</f>
        <v/>
      </c>
      <c r="CF215" s="223" t="str">
        <f t="array" ref="CF215">IF(Q215="","",
IF(INDEX(Settings!$H:$H,MATCH(CF$1,Settings!$G:$G,0))=TRUE,
100-100*(Q215-MINIFS(Q:Q,$E:$E,$E215))/(MAXIFS(Q:Q,$E:$E,$E215)-MINIFS(Q:Q,$E:$E,$E215)),
100*(Q215-MINIFS(Q:Q,$E:$E,$E215))/(MAXIFS(Q:Q,$E:$E,$E215)-MINIFS(Q:Q,$E:$E,$E215))))</f>
        <v/>
      </c>
      <c r="CG215" s="223" t="str">
        <f t="array" ref="CG215">IF(R215="","",
IF(INDEX(Settings!$H:$H,MATCH(CG$1,Settings!$G:$G,0))=TRUE,
100-100*(R215-MINIFS(R:R,$E:$E,$E215))/(MAXIFS(R:R,$E:$E,$E215)-MINIFS(R:R,$E:$E,$E215)),
100*(R215-MINIFS(R:R,$E:$E,$E215))/(MAXIFS(R:R,$E:$E,$E215)-MINIFS(R:R,$E:$E,$E215))))</f>
        <v/>
      </c>
      <c r="CH215" s="223" t="str">
        <f t="array" ref="CH215">IF(S215="","",
IF(INDEX(Settings!$H:$H,MATCH(CH$1,Settings!$G:$G,0))=TRUE,
100-100*(S215-MINIFS(S:S,$E:$E,$E215))/(MAXIFS(S:S,$E:$E,$E215)-MINIFS(S:S,$E:$E,$E215)),
100*(S215-MINIFS(S:S,$E:$E,$E215))/(MAXIFS(S:S,$E:$E,$E215)-MINIFS(S:S,$E:$E,$E215))))</f>
        <v/>
      </c>
      <c r="CI215" s="223" t="str">
        <f t="array" ref="CI215">IF(T215="","",
IF(INDEX(Settings!$H:$H,MATCH(CI$1,Settings!$G:$G,0))=TRUE,
100-100*(T215-MINIFS(T:T,$E:$E,$E215))/(MAXIFS(T:T,$E:$E,$E215)-MINIFS(T:T,$E:$E,$E215)),
100*(T215-MINIFS(T:T,$E:$E,$E215))/(MAXIFS(T:T,$E:$E,$E215)-MINIFS(T:T,$E:$E,$E215))))</f>
        <v/>
      </c>
      <c r="CJ215" s="223" t="str">
        <f t="array" ref="CJ215">IF(U215="","",
IF(INDEX(Settings!$H:$H,MATCH(CJ$1,Settings!$G:$G,0))=TRUE,
100-100*(U215-MINIFS(U:U,$E:$E,$E215))/(MAXIFS(U:U,$E:$E,$E215)-MINIFS(U:U,$E:$E,$E215)),
100*(U215-MINIFS(U:U,$E:$E,$E215))/(MAXIFS(U:U,$E:$E,$E215)-MINIFS(U:U,$E:$E,$E215))))</f>
        <v/>
      </c>
      <c r="CK215" s="223" t="str">
        <f t="array" ref="CK215">IF(V215="","",
IF(INDEX(Settings!$H:$H,MATCH(CK$1,Settings!$G:$G,0))=TRUE,
100-100*(V215-MINIFS(V:V,$E:$E,$E215))/(MAXIFS(V:V,$E:$E,$E215)-MINIFS(V:V,$E:$E,$E215)),
100*(V215-MINIFS(V:V,$E:$E,$E215))/(MAXIFS(V:V,$E:$E,$E215)-MINIFS(V:V,$E:$E,$E215))))</f>
        <v/>
      </c>
      <c r="CL215" s="223" t="str">
        <f t="array" ref="CL215">IF(W215="","",
IF(INDEX(Settings!$H:$H,MATCH(CL$1,Settings!$G:$G,0))=TRUE,
100-100*(W215-MINIFS(W:W,$E:$E,$E215))/(MAXIFS(W:W,$E:$E,$E215)-MINIFS(W:W,$E:$E,$E215)),
100*(W215-MINIFS(W:W,$E:$E,$E215))/(MAXIFS(W:W,$E:$E,$E215)-MINIFS(W:W,$E:$E,$E215))))</f>
        <v/>
      </c>
      <c r="CM215" s="223" t="str">
        <f t="array" ref="CM215">IF(X215="","",
IF(INDEX(Settings!$H:$H,MATCH(CM$1,Settings!$G:$G,0))=TRUE,
100-100*(X215-MINIFS(X:X,$E:$E,$E215))/(MAXIFS(X:X,$E:$E,$E215)-MINIFS(X:X,$E:$E,$E215)),
100*(X215-MINIFS(X:X,$E:$E,$E215))/(MAXIFS(X:X,$E:$E,$E215)-MINIFS(X:X,$E:$E,$E215))))</f>
        <v/>
      </c>
      <c r="CN215" s="223" t="str">
        <f t="array" ref="CN215">IF(Y215="","",
IF(INDEX(Settings!$H:$H,MATCH(CN$1,Settings!$G:$G,0))=TRUE,
100-100*(Y215-MINIFS(Y:Y,$E:$E,$E215))/(MAXIFS(Y:Y,$E:$E,$E215)-MINIFS(Y:Y,$E:$E,$E215)),
100*(Y215-MINIFS(Y:Y,$E:$E,$E215))/(MAXIFS(Y:Y,$E:$E,$E215)-MINIFS(Y:Y,$E:$E,$E215))))</f>
        <v/>
      </c>
      <c r="CO215" s="223" t="str">
        <f t="array" ref="CO215">IF(Z215="","",
IF(INDEX(Settings!$H:$H,MATCH(CO$1,Settings!$G:$G,0))=TRUE,
100-100*(Z215-MINIFS(Z:Z,$E:$E,$E215))/(MAXIFS(Z:Z,$E:$E,$E215)-MINIFS(Z:Z,$E:$E,$E215)),
100*(Z215-MINIFS(Z:Z,$E:$E,$E215))/(MAXIFS(Z:Z,$E:$E,$E215)-MINIFS(Z:Z,$E:$E,$E215))))</f>
        <v/>
      </c>
      <c r="CP215" s="223" t="str">
        <f t="array" ref="CP215">IF(AA215="","",
IF(INDEX(Settings!$H:$H,MATCH(CP$1,Settings!$G:$G,0))=TRUE,
100-100*(AA215-MINIFS(AA:AA,$E:$E,$E215))/(MAXIFS(AA:AA,$E:$E,$E215)-MINIFS(AA:AA,$E:$E,$E215)),
100*(AA215-MINIFS(AA:AA,$E:$E,$E215))/(MAXIFS(AA:AA,$E:$E,$E215)-MINIFS(AA:AA,$E:$E,$E215))))</f>
        <v/>
      </c>
      <c r="CQ215" s="223" t="str">
        <f t="array" ref="CQ215">IF(AB215="","",
IF(INDEX(Settings!$H:$H,MATCH(CQ$1,Settings!$G:$G,0))=TRUE,
100-100*(AB215-MINIFS(AB:AB,$E:$E,$E215))/(MAXIFS(AB:AB,$E:$E,$E215)-MINIFS(AB:AB,$E:$E,$E215)),
100*(AB215-MINIFS(AB:AB,$E:$E,$E215))/(MAXIFS(AB:AB,$E:$E,$E215)-MINIFS(AB:AB,$E:$E,$E215))))</f>
        <v/>
      </c>
      <c r="CR215" s="223" t="str">
        <f t="array" ref="CR215">IF(AC215="","",
IF(INDEX(Settings!$H:$H,MATCH(CR$1,Settings!$G:$G,0))=TRUE,
100-100*(AC215-MINIFS(AC:AC,$E:$E,$E215))/(MAXIFS(AC:AC,$E:$E,$E215)-MINIFS(AC:AC,$E:$E,$E215)),
100*(AC215-MINIFS(AC:AC,$E:$E,$E215))/(MAXIFS(AC:AC,$E:$E,$E215)-MINIFS(AC:AC,$E:$E,$E215))))</f>
        <v/>
      </c>
      <c r="CS215" s="223" t="str">
        <f t="array" ref="CS215">IF(AD215="","",
IF(INDEX(Settings!$H:$H,MATCH(CS$1,Settings!$G:$G,0))=TRUE,
100-100*(AD215-MINIFS(AD:AD,$E:$E,$E215))/(MAXIFS(AD:AD,$E:$E,$E215)-MINIFS(AD:AD,$E:$E,$E215)),
100*(AD215-MINIFS(AD:AD,$E:$E,$E215))/(MAXIFS(AD:AD,$E:$E,$E215)-MINIFS(AD:AD,$E:$E,$E215))))</f>
        <v/>
      </c>
      <c r="CT215" s="223" t="str">
        <f t="array" ref="CT215">IF(AE215="","",
IF(INDEX(Settings!$H:$H,MATCH(CT$1,Settings!$G:$G,0))=TRUE,
100-100*(AE215-MINIFS(AE:AE,$E:$E,$E215))/(MAXIFS(AE:AE,$E:$E,$E215)-MINIFS(AE:AE,$E:$E,$E215)),
100*(AE215-MINIFS(AE:AE,$E:$E,$E215))/(MAXIFS(AE:AE,$E:$E,$E215)-MINIFS(AE:AE,$E:$E,$E215))))</f>
        <v/>
      </c>
      <c r="CU215" s="223" t="str">
        <f t="array" ref="CU215">IF(AF215="","",
IF(INDEX(Settings!$H:$H,MATCH(CU$1,Settings!$G:$G,0))=TRUE,
100-100*(AF215-MINIFS(AF:AF,$E:$E,$E215))/(MAXIFS(AF:AF,$E:$E,$E215)-MINIFS(AF:AF,$E:$E,$E215)),
100*(AF215-MINIFS(AF:AF,$E:$E,$E215))/(MAXIFS(AF:AF,$E:$E,$E215)-MINIFS(AF:AF,$E:$E,$E215))))</f>
        <v/>
      </c>
      <c r="CV215" s="223" t="str">
        <f t="array" ref="CV215">IF(AG215="","",
IF(INDEX(Settings!$H:$H,MATCH(CV$1,Settings!$G:$G,0))=TRUE,
100-100*(AG215-MINIFS(AG:AG,$E:$E,$E215))/(MAXIFS(AG:AG,$E:$E,$E215)-MINIFS(AG:AG,$E:$E,$E215)),
100*(AG215-MINIFS(AG:AG,$E:$E,$E215))/(MAXIFS(AG:AG,$E:$E,$E215)-MINIFS(AG:AG,$E:$E,$E215))))</f>
        <v/>
      </c>
      <c r="CW215" s="223" t="str">
        <f t="array" ref="CW215">IF(AH215="","",
IF(INDEX(Settings!$H:$H,MATCH(CW$1,Settings!$G:$G,0))=TRUE,
100-100*(AH215-MINIFS(AH:AH,$E:$E,$E215))/(MAXIFS(AH:AH,$E:$E,$E215)-MINIFS(AH:AH,$E:$E,$E215)),
100*(AH215-MINIFS(AH:AH,$E:$E,$E215))/(MAXIFS(AH:AH,$E:$E,$E215)-MINIFS(AH:AH,$E:$E,$E215))))</f>
        <v/>
      </c>
      <c r="CX215" s="223" t="str">
        <f t="array" ref="CX215">IF(AI215="","",
IF(INDEX(Settings!$H:$H,MATCH(CX$1,Settings!$G:$G,0))=TRUE,
100-100*(AI215-MINIFS(AI:AI,$E:$E,$E215))/(MAXIFS(AI:AI,$E:$E,$E215)-MINIFS(AI:AI,$E:$E,$E215)),
100*(AI215-MINIFS(AI:AI,$E:$E,$E215))/(MAXIFS(AI:AI,$E:$E,$E215)-MINIFS(AI:AI,$E:$E,$E215))))</f>
        <v/>
      </c>
      <c r="CY215" s="223" t="str">
        <f t="array" ref="CY215">IF(AJ215="","",
IF(INDEX(Settings!$H:$H,MATCH(CY$1,Settings!$G:$G,0))=TRUE,
100-100*(AJ215-MINIFS(AJ:AJ,$E:$E,$E215))/(MAXIFS(AJ:AJ,$E:$E,$E215)-MINIFS(AJ:AJ,$E:$E,$E215)),
100*(AJ215-MINIFS(AJ:AJ,$E:$E,$E215))/(MAXIFS(AJ:AJ,$E:$E,$E215)-MINIFS(AJ:AJ,$E:$E,$E215))))</f>
        <v/>
      </c>
      <c r="CZ215" s="223" t="str">
        <f t="array" ref="CZ215">IF(AK215="","",
IF(INDEX(Settings!$H:$H,MATCH(CZ$1,Settings!$G:$G,0))=TRUE,
100-100*(AK215-MINIFS(AK:AK,$E:$E,$E215))/(MAXIFS(AK:AK,$E:$E,$E215)-MINIFS(AK:AK,$E:$E,$E215)),
100*(AK215-MINIFS(AK:AK,$E:$E,$E215))/(MAXIFS(AK:AK,$E:$E,$E215)-MINIFS(AK:AK,$E:$E,$E215))))</f>
        <v/>
      </c>
      <c r="DA215" s="223" t="str">
        <f t="array" ref="DA215">IF(AL215="","",
IF(INDEX(Settings!$H:$H,MATCH(DA$1,Settings!$G:$G,0))=TRUE,
100-100*(AL215-MINIFS(AL:AL,$E:$E,$E215))/(MAXIFS(AL:AL,$E:$E,$E215)-MINIFS(AL:AL,$E:$E,$E215)),
100*(AL215-MINIFS(AL:AL,$E:$E,$E215))/(MAXIFS(AL:AL,$E:$E,$E215)-MINIFS(AL:AL,$E:$E,$E215))))</f>
        <v/>
      </c>
      <c r="DB215" s="223" t="str">
        <f t="array" ref="DB215">IF(AM215="","",
IF(INDEX(Settings!$H:$H,MATCH(DB$1,Settings!$G:$G,0))=TRUE,
100-100*(AM215-MINIFS(AM:AM,$E:$E,$E215))/(MAXIFS(AM:AM,$E:$E,$E215)-MINIFS(AM:AM,$E:$E,$E215)),
100*(AM215-MINIFS(AM:AM,$E:$E,$E215))/(MAXIFS(AM:AM,$E:$E,$E215)-MINIFS(AM:AM,$E:$E,$E215))))</f>
        <v/>
      </c>
      <c r="DC215" s="223" t="str">
        <f t="array" ref="DC215">IF(AN215="","",
IF(INDEX(Settings!$H:$H,MATCH(DC$1,Settings!$G:$G,0))=TRUE,
100-100*(AN215-MINIFS(AN:AN,$E:$E,$E215))/(MAXIFS(AN:AN,$E:$E,$E215)-MINIFS(AN:AN,$E:$E,$E215)),
100*(AN215-MINIFS(AN:AN,$E:$E,$E215))/(MAXIFS(AN:AN,$E:$E,$E215)-MINIFS(AN:AN,$E:$E,$E215))))</f>
        <v/>
      </c>
      <c r="DD215" s="223" t="str">
        <f t="array" ref="DD215">IF(AO215="","",
IF(INDEX(Settings!$H:$H,MATCH(DD$1,Settings!$G:$G,0))=TRUE,
100-100*(AO215-MINIFS(AO:AO,$E:$E,$E215))/(MAXIFS(AO:AO,$E:$E,$E215)-MINIFS(AO:AO,$E:$E,$E215)),
100*(AO215-MINIFS(AO:AO,$E:$E,$E215))/(MAXIFS(AO:AO,$E:$E,$E215)-MINIFS(AO:AO,$E:$E,$E215))))</f>
        <v/>
      </c>
      <c r="DE215" s="223" t="str">
        <f t="array" ref="DE215">IF(AP215="","",
IF(INDEX(Settings!$H:$H,MATCH(DE$1,Settings!$G:$G,0))=TRUE,
100-100*(AP215-MINIFS(AP:AP,$E:$E,$E215))/(MAXIFS(AP:AP,$E:$E,$E215)-MINIFS(AP:AP,$E:$E,$E215)),
100*(AP215-MINIFS(AP:AP,$E:$E,$E215))/(MAXIFS(AP:AP,$E:$E,$E215)-MINIFS(AP:AP,$E:$E,$E215))))</f>
        <v/>
      </c>
      <c r="DF215" s="223" t="str">
        <f t="array" ref="DF215">IF(AQ215="","",
IF(INDEX(Settings!$H:$H,MATCH(DF$1,Settings!$G:$G,0))=TRUE,
100-100*(AQ215-MINIFS(AQ:AQ,$E:$E,$E215))/(MAXIFS(AQ:AQ,$E:$E,$E215)-MINIFS(AQ:AQ,$E:$E,$E215)),
100*(AQ215-MINIFS(AQ:AQ,$E:$E,$E215))/(MAXIFS(AQ:AQ,$E:$E,$E215)-MINIFS(AQ:AQ,$E:$E,$E215))))</f>
        <v/>
      </c>
      <c r="DG215" s="223" t="str">
        <f t="array" ref="DG215">IF(AR215="","",
IF(INDEX(Settings!$H:$H,MATCH(DG$1,Settings!$G:$G,0))=TRUE,
100-100*(AR215-MINIFS(AR:AR,$E:$E,$E215))/(MAXIFS(AR:AR,$E:$E,$E215)-MINIFS(AR:AR,$E:$E,$E215)),
100*(AR215-MINIFS(AR:AR,$E:$E,$E215))/(MAXIFS(AR:AR,$E:$E,$E215)-MINIFS(AR:AR,$E:$E,$E215))))</f>
        <v/>
      </c>
      <c r="DH215" s="223" t="str">
        <f t="array" ref="DH215">IF(AS215="","",
IF(INDEX(Settings!$H:$H,MATCH(DH$1,Settings!$G:$G,0))=TRUE,
100-100*(AS215-MINIFS(AS:AS,$E:$E,$E215))/(MAXIFS(AS:AS,$E:$E,$E215)-MINIFS(AS:AS,$E:$E,$E215)),
100*(AS215-MINIFS(AS:AS,$E:$E,$E215))/(MAXIFS(AS:AS,$E:$E,$E215)-MINIFS(AS:AS,$E:$E,$E215))))</f>
        <v/>
      </c>
      <c r="DI215" s="223" t="str">
        <f t="array" ref="DI215">IF(AT215="","",
IF(INDEX(Settings!$H:$H,MATCH(DI$1,Settings!$G:$G,0))=TRUE,
100-100*(AT215-MINIFS(AT:AT,$E:$E,$E215))/(MAXIFS(AT:AT,$E:$E,$E215)-MINIFS(AT:AT,$E:$E,$E215)),
100*(AT215-MINIFS(AT:AT,$E:$E,$E215))/(MAXIFS(AT:AT,$E:$E,$E215)-MINIFS(AT:AT,$E:$E,$E215))))</f>
        <v/>
      </c>
      <c r="DJ215" s="223" t="str">
        <f t="array" ref="DJ215">IF(AU215="","",
IF(INDEX(Settings!$H:$H,MATCH(DJ$1,Settings!$G:$G,0))=TRUE,
100-100*(AU215-MINIFS(AU:AU,$E:$E,$E215))/(MAXIFS(AU:AU,$E:$E,$E215)-MINIFS(AU:AU,$E:$E,$E215)),
100*(AU215-MINIFS(AU:AU,$E:$E,$E215))/(MAXIFS(AU:AU,$E:$E,$E215)-MINIFS(AU:AU,$E:$E,$E215))))</f>
        <v/>
      </c>
      <c r="DK215" s="223" t="str">
        <f t="array" ref="DK215">IF(AV215="","",
IF(INDEX(Settings!$H:$H,MATCH(DK$1,Settings!$G:$G,0))=TRUE,
100-100*(AV215-MINIFS(AV:AV,$E:$E,$E215))/(MAXIFS(AV:AV,$E:$E,$E215)-MINIFS(AV:AV,$E:$E,$E215)),
100*(AV215-MINIFS(AV:AV,$E:$E,$E215))/(MAXIFS(AV:AV,$E:$E,$E215)-MINIFS(AV:AV,$E:$E,$E215))))</f>
        <v/>
      </c>
      <c r="DL215" s="223" t="str">
        <f t="array" ref="DL215">IF(AW215="","",
IF(INDEX(Settings!$H:$H,MATCH(DL$1,Settings!$G:$G,0))=TRUE,
100-100*(AW215-MINIFS(AW:AW,$E:$E,$E215))/(MAXIFS(AW:AW,$E:$E,$E215)-MINIFS(AW:AW,$E:$E,$E215)),
100*(AW215-MINIFS(AW:AW,$E:$E,$E215))/(MAXIFS(AW:AW,$E:$E,$E215)-MINIFS(AW:AW,$E:$E,$E215))))</f>
        <v/>
      </c>
      <c r="DM215" s="223" t="str">
        <f t="array" ref="DM215">IF(AX215="","",
IF(INDEX(Settings!$H:$H,MATCH(DM$1,Settings!$G:$G,0))=TRUE,
100-100*(AX215-MINIFS(AX:AX,$E:$E,$E215))/(MAXIFS(AX:AX,$E:$E,$E215)-MINIFS(AX:AX,$E:$E,$E215)),
100*(AX215-MINIFS(AX:AX,$E:$E,$E215))/(MAXIFS(AX:AX,$E:$E,$E215)-MINIFS(AX:AX,$E:$E,$E215))))</f>
        <v/>
      </c>
      <c r="DN215" s="223" t="str">
        <f t="array" ref="DN215">IF(AY215="","",
IF(INDEX(Settings!$H:$H,MATCH(DN$1,Settings!$G:$G,0))=TRUE,
100-100*(AY215-MINIFS(AY:AY,$E:$E,$E215))/(MAXIFS(AY:AY,$E:$E,$E215)-MINIFS(AY:AY,$E:$E,$E215)),
100*(AY215-MINIFS(AY:AY,$E:$E,$E215))/(MAXIFS(AY:AY,$E:$E,$E215)-MINIFS(AY:AY,$E:$E,$E215))))</f>
        <v/>
      </c>
      <c r="DO215" s="223" t="str">
        <f t="array" ref="DO215">IF(AZ215="","",
IF(INDEX(Settings!$H:$H,MATCH(DO$1,Settings!$G:$G,0))=TRUE,
100-100*(AZ215-MINIFS(AZ:AZ,$E:$E,$E215))/(MAXIFS(AZ:AZ,$E:$E,$E215)-MINIFS(AZ:AZ,$E:$E,$E215)),
100*(AZ215-MINIFS(AZ:AZ,$E:$E,$E215))/(MAXIFS(AZ:AZ,$E:$E,$E215)-MINIFS(AZ:AZ,$E:$E,$E215))))</f>
        <v/>
      </c>
      <c r="DP215" s="223" t="str">
        <f t="array" ref="DP215">IF(BA215="","",
IF(INDEX(Settings!$H:$H,MATCH(DP$1,Settings!$G:$G,0))=TRUE,
100-100*(BA215-MINIFS(BA:BA,$E:$E,$E215))/(MAXIFS(BA:BA,$E:$E,$E215)-MINIFS(BA:BA,$E:$E,$E215)),
100*(BA215-MINIFS(BA:BA,$E:$E,$E215))/(MAXIFS(BA:BA,$E:$E,$E215)-MINIFS(BA:BA,$E:$E,$E215))))</f>
        <v/>
      </c>
      <c r="DQ215" s="223" t="str">
        <f t="array" ref="DQ215">IF(BB215="","",
IF(INDEX(Settings!$H:$H,MATCH(DQ$1,Settings!$G:$G,0))=TRUE,
100-100*(BB215-MINIFS(BB:BB,$E:$E,$E215))/(MAXIFS(BB:BB,$E:$E,$E215)-MINIFS(BB:BB,$E:$E,$E215)),
100*(BB215-MINIFS(BB:BB,$E:$E,$E215))/(MAXIFS(BB:BB,$E:$E,$E215)-MINIFS(BB:BB,$E:$E,$E215))))</f>
        <v/>
      </c>
      <c r="DR215" s="223" t="str">
        <f t="array" ref="DR215">IF(BC215="","",
IF(INDEX(Settings!$H:$H,MATCH(DR$1,Settings!$G:$G,0))=TRUE,
100-100*(BC215-MINIFS(BC:BC,$E:$E,$E215))/(MAXIFS(BC:BC,$E:$E,$E215)-MINIFS(BC:BC,$E:$E,$E215)),
100*(BC215-MINIFS(BC:BC,$E:$E,$E215))/(MAXIFS(BC:BC,$E:$E,$E215)-MINIFS(BC:BC,$E:$E,$E215))))</f>
        <v/>
      </c>
      <c r="DS215" s="223" t="str">
        <f t="array" ref="DS215">IF(BD215="","",
IF(INDEX(Settings!$H:$H,MATCH(DS$1,Settings!$G:$G,0))=TRUE,
100-100*(BD215-MINIFS(BD:BD,$E:$E,$E215))/(MAXIFS(BD:BD,$E:$E,$E215)-MINIFS(BD:BD,$E:$E,$E215)),
100*(BD215-MINIFS(BD:BD,$E:$E,$E215))/(MAXIFS(BD:BD,$E:$E,$E215)-MINIFS(BD:BD,$E:$E,$E215))))</f>
        <v/>
      </c>
      <c r="DT215" s="223" t="str">
        <f t="array" ref="DT215">IF(BE215="","",
IF(INDEX(Settings!$H:$H,MATCH(DT$1,Settings!$G:$G,0))=TRUE,
100-100*(BE215-MINIFS(BE:BE,$E:$E,$E215))/(MAXIFS(BE:BE,$E:$E,$E215)-MINIFS(BE:BE,$E:$E,$E215)),
100*(BE215-MINIFS(BE:BE,$E:$E,$E215))/(MAXIFS(BE:BE,$E:$E,$E215)-MINIFS(BE:BE,$E:$E,$E215))))</f>
        <v/>
      </c>
      <c r="DU215" s="223" t="str">
        <f t="array" ref="DU215">IF(BF215="","",
IF(INDEX(Settings!$H:$H,MATCH(DU$1,Settings!$G:$G,0))=TRUE,
100-100*(BF215-MINIFS(BF:BF,$E:$E,$E215))/(MAXIFS(BF:BF,$E:$E,$E215)-MINIFS(BF:BF,$E:$E,$E215)),
100*(BF215-MINIFS(BF:BF,$E:$E,$E215))/(MAXIFS(BF:BF,$E:$E,$E215)-MINIFS(BF:BF,$E:$E,$E215))))</f>
        <v/>
      </c>
      <c r="DV215" s="223" t="str">
        <f t="array" ref="DV215">IF(BG215="","",
IF(INDEX(Settings!$H:$H,MATCH(DV$1,Settings!$G:$G,0))=TRUE,
100-100*(BG215-MINIFS(BG:BG,$E:$E,$E215))/(MAXIFS(BG:BG,$E:$E,$E215)-MINIFS(BG:BG,$E:$E,$E215)),
100*(BG215-MINIFS(BG:BG,$E:$E,$E215))/(MAXIFS(BG:BG,$E:$E,$E215)-MINIFS(BG:BG,$E:$E,$E215))))</f>
        <v/>
      </c>
      <c r="DW215" s="223" t="str">
        <f t="array" ref="DW215">IF(BH215="","",
IF(INDEX(Settings!$H:$H,MATCH(DW$1,Settings!$G:$G,0))=TRUE,
100-100*(BH215-MINIFS(BH:BH,$E:$E,$E215))/(MAXIFS(BH:BH,$E:$E,$E215)-MINIFS(BH:BH,$E:$E,$E215)),
100*(BH215-MINIFS(BH:BH,$E:$E,$E215))/(MAXIFS(BH:BH,$E:$E,$E215)-MINIFS(BH:BH,$E:$E,$E215))))</f>
        <v/>
      </c>
      <c r="DX215" s="223" t="str">
        <f t="array" ref="DX215">IF(BI215="","",
IF(INDEX(Settings!$H:$H,MATCH(DX$1,Settings!$G:$G,0))=TRUE,
100-100*(BI215-MINIFS(BI:BI,$E:$E,$E215))/(MAXIFS(BI:BI,$E:$E,$E215)-MINIFS(BI:BI,$E:$E,$E215)),
100*(BI215-MINIFS(BI:BI,$E:$E,$E215))/(MAXIFS(BI:BI,$E:$E,$E215)-MINIFS(BI:BI,$E:$E,$E215))))</f>
        <v/>
      </c>
      <c r="DY215" s="223" t="str">
        <f t="array" ref="DY215">IF(BJ215="","",
IF(INDEX(Settings!$H:$H,MATCH(DY$1,Settings!$G:$G,0))=TRUE,
100-100*(BJ215-MINIFS(BJ:BJ,$E:$E,$E215))/(MAXIFS(BJ:BJ,$E:$E,$E215)-MINIFS(BJ:BJ,$E:$E,$E215)),
100*(BJ215-MINIFS(BJ:BJ,$E:$E,$E215))/(MAXIFS(BJ:BJ,$E:$E,$E215)-MINIFS(BJ:BJ,$E:$E,$E215))))</f>
        <v/>
      </c>
      <c r="DZ215" s="225"/>
      <c r="EA215" s="225"/>
      <c r="EB215" s="225" t="str">
        <f t="shared" si="8"/>
        <v/>
      </c>
      <c r="EC215" s="225" t="str">
        <f t="shared" si="9"/>
        <v/>
      </c>
      <c r="ED215" s="225" t="str">
        <f t="shared" si="10"/>
        <v/>
      </c>
      <c r="EE215" s="225" t="str">
        <f t="shared" si="11"/>
        <v/>
      </c>
      <c r="EF215" s="225" t="str">
        <f t="shared" si="12"/>
        <v/>
      </c>
      <c r="EG215" s="225" t="str">
        <f t="shared" si="13"/>
        <v/>
      </c>
      <c r="EH215" s="225"/>
      <c r="EI215" s="225"/>
      <c r="EJ215" s="225"/>
      <c r="EK215" s="225"/>
      <c r="EL215" s="225"/>
      <c r="EM215" s="225"/>
    </row>
    <row r="216">
      <c r="A216" s="231"/>
      <c r="B216" s="231"/>
      <c r="C216" s="231"/>
      <c r="D216" s="231" t="str">
        <f t="array" ref="D216">IFERROR(INDEX(Profiles!$B:$B,MATCH($A216,Profiles!$A:$A,0)),"")</f>
        <v/>
      </c>
      <c r="E216" s="231"/>
      <c r="F216" s="231"/>
      <c r="G216" s="231"/>
      <c r="H216" s="231"/>
      <c r="I216" s="231" t="str">
        <f>IF(A216="","",IF(Settings!$N$3="DATE",F216&amp;": "&amp;TEXT(B216,"M/DD/YY"),F216&amp;": "&amp;H216))</f>
        <v/>
      </c>
      <c r="J216" s="231"/>
      <c r="K216" s="231"/>
      <c r="L216" s="231"/>
      <c r="M216" s="232" t="str">
        <f t="shared" si="14"/>
        <v/>
      </c>
      <c r="N216" s="231"/>
      <c r="O216" s="231"/>
      <c r="P216" s="231"/>
      <c r="Q216" s="231"/>
      <c r="R216" s="231"/>
      <c r="S216" s="230" t="str">
        <f>IFERROR(VLOOKUP(AF216, 'YOYO IR Scores'!A:C, 3, FALSE), "")
</f>
        <v/>
      </c>
      <c r="T216" s="231"/>
      <c r="U216" s="231"/>
      <c r="V216" s="231"/>
      <c r="W216" s="231"/>
      <c r="X216" s="233" t="str">
        <f t="shared" si="4"/>
        <v/>
      </c>
      <c r="Y216" s="234" t="str">
        <f t="shared" si="5"/>
        <v/>
      </c>
      <c r="Z216" s="234" t="str">
        <f t="shared" si="6"/>
        <v/>
      </c>
      <c r="AA216" s="233" t="str">
        <f t="shared" si="7"/>
        <v/>
      </c>
      <c r="AB216" s="232"/>
      <c r="AC216" s="232"/>
      <c r="AD216" s="232"/>
      <c r="AE216" s="232" t="str">
        <f>IFERROR(VLOOKUP(AF216, 'YOYO IR Scores'!A:C, 2, FALSE), "")</f>
        <v/>
      </c>
      <c r="AF216" s="232"/>
      <c r="AG216" s="23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c r="BD216" s="232"/>
      <c r="BE216" s="232"/>
      <c r="BF216" s="232"/>
      <c r="BG216" s="232"/>
      <c r="BH216" s="232"/>
      <c r="BI216" s="232"/>
      <c r="BJ216" s="232"/>
      <c r="BK216" s="232" t="str">
        <f t="array" ref="BK216">IF(J216="","",
IF(INDEX(Settings!$H:$H,MATCH(BY$1,Settings!$G:$G,0))=TRUE,
100-100*(J216-MIN(J:J))/(MAX(J:J)-MIN(J:J)),
100*(J216-MIN(J:J))/(MAX(J:J)-MIN(J:J))))</f>
        <v/>
      </c>
      <c r="BL216" s="232" t="str">
        <f t="array" ref="BL216">IF(J216="","",
IF(INDEX(Settings!$H:$H,MATCH(BY$1,Settings!$G:$G,0))=TRUE,
100-100*(J216-MINIFS(J:J,$E:$E,$E216))/(MAXIFS(J:J,$E:$E,$E216)-MINIFS(J:J,$E:$E,$E216)),
100*(J216-MINIFS(J:J,$E:$E,$E216))/(MAXIFS(J:J,$E:$E,$E216)-MINIFS(J:J,$E:$E,$E216))))</f>
        <v/>
      </c>
      <c r="BM216" s="232" t="str">
        <f t="array" ref="BM216">IF(J216="","",
IF(INDEX(Settings!$H:$H,MATCH(BY$1,Settings!$G:$G,0))=TRUE,
100-100*(J216-MINIFS(J:J,$E:$E,$E216,$I:$I,$I216))/(MAXIFS(J:J,$E:$E,$E216,$I:$I,$I216)-MINIFS(J:J,$E:$E,$E216,$I:$I,$I216)),
100*(J216-MINIFS(J:J,$E:$E,$E216,$I:$I,$I216))/(MAXIFS(J:J,$E:$E,$E216,$I:$I,$I216)-MINIFS(J:J,$E:$E,$E216,$I:$I,$I216))))</f>
        <v/>
      </c>
      <c r="BN216" s="231" t="str">
        <f t="array" ref="BN216">IF(J216="","",
IF(INDEX(Settings!$H:$H,MATCH(BY$1,Settings!$G:$G,0))=TRUE,
100-100*PERCENTRANK(J:J,J216),
100*PERCENTRANK(J:J,J216)))</f>
        <v/>
      </c>
      <c r="BO216" s="231" t="str">
        <f>IFERROR(__xludf.DUMMYFUNCTION("IF(J216="""","""",
IF(INDEX(Settings!$H:$H,MATCH(BY$1,Settings!$G:$G,0))=TRUE,
100-100*PERCENTRANK(FILTER(J:J,$E:$E=$E216),J216),
100*PERCENTRANK(FILTER(J:J,$E:$E=$E216),J216)))"),"")</f>
        <v/>
      </c>
      <c r="BP216" s="231" t="str">
        <f>IFERROR(__xludf.DUMMYFUNCTION("IF(J216="""","""",
IF(INDEX(Settings!$H:$H,MATCH(BY$1,Settings!$G:$G,0))=TRUE,
100-100*PERCENTRANK(FILTER(J:J,$E:$E=$E216,$I:$I=$I216),J216),
100*PERCENTRANK(FILTER(J:J,$E:$E=$E216,$I:$I=$I216),J216)))"),"")</f>
        <v/>
      </c>
      <c r="BQ216" s="233" t="str">
        <f t="array" ref="BQ216">IF(J216="","",
IF(INDEX(Settings!$H:$H,MATCH(BY$1,Settings!$G:$G,0))=TRUE,
-1*(J216-AVERAGE(J:J))/STDEV(J:J),
(J216-AVERAGE(J:J))/STDEV(J:J)))</f>
        <v/>
      </c>
      <c r="BR216" s="233" t="str">
        <f>IFERROR(__xludf.DUMMYFUNCTION("IF(J216="""","""",
IF(INDEX(Settings!$H:$H,MATCH(BY$1,Settings!$G:$G,0))=TRUE,
-1*(J216-AVERAGEIFS(J:J,$E:$E,$E216))/STDEV(FILTER(J:J,$E:$E=$E216)),
(J216-AVERAGEIFS(J:J,$E:$E,$E216))/STDEV(FILTER(J:J,$E:$E=$E216))))"),"")</f>
        <v/>
      </c>
      <c r="BS216" s="233"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1"/>
      <c r="BX216" s="231"/>
      <c r="BY216" s="232" t="str">
        <f t="array" ref="BY216">IF(J216="","",
IF(INDEX(Settings!$H:$H,MATCH(BY$1,Settings!$G:$G,0))=TRUE,
100-100*(J216-MINIFS(J:J,$E:$E,$E216))/(MAXIFS(J:J,$E:$E,$E216)-MINIFS(J:J,$E:$E,$E216)),
100*(J216-MINIFS(J:J,$E:$E,$E216))/(MAXIFS(J:J,$E:$E,$E216)-MINIFS(J:J,$E:$E,$E216))))</f>
        <v/>
      </c>
      <c r="BZ216" s="232" t="str">
        <f t="array" ref="BZ216">IF(K216="","",
IF(INDEX(Settings!$H:$H,MATCH(BZ$1,Settings!$G:$G,0))=TRUE,
100-100*(K216-MINIFS(K:K,$E:$E,$E216))/(MAXIFS(K:K,$E:$E,$E216)-MINIFS(K:K,$E:$E,$E216)),
100*(K216-MINIFS(K:K,$E:$E,$E216))/(MAXIFS(K:K,$E:$E,$E216)-MINIFS(K:K,$E:$E,$E216))))</f>
        <v/>
      </c>
      <c r="CA216" s="232" t="str">
        <f t="array" ref="CA216">IF(L216="","",
IF(INDEX(Settings!$H:$H,MATCH(CA$1,Settings!$G:$G,0))=TRUE,
100-100*(L216-MINIFS(L:L,$E:$E,$E216))/(MAXIFS(L:L,$E:$E,$E216)-MINIFS(L:L,$E:$E,$E216)),
100*(L216-MINIFS(L:L,$E:$E,$E216))/(MAXIFS(L:L,$E:$E,$E216)-MINIFS(L:L,$E:$E,$E216))))</f>
        <v/>
      </c>
      <c r="CB216" s="232" t="str">
        <f t="array" ref="CB216">IF(M216="","",
IF(INDEX(Settings!$H:$H,MATCH(CB$1,Settings!$G:$G,0))=TRUE,
100-100*(M216-MINIFS(M:M,$E:$E,$E216))/(MAXIFS(M:M,$E:$E,$E216)-MINIFS(M:M,$E:$E,$E216)),
100*(M216-MINIFS(M:M,$E:$E,$E216))/(MAXIFS(M:M,$E:$E,$E216)-MINIFS(M:M,$E:$E,$E216))))</f>
        <v/>
      </c>
      <c r="CC216" s="232" t="str">
        <f t="array" ref="CC216">IF(N216="","",
IF(INDEX(Settings!$H:$H,MATCH(CC$1,Settings!$G:$G,0))=TRUE,
100-100*(N216-MINIFS(N:N,$E:$E,$E216))/(MAXIFS(N:N,$E:$E,$E216)-MINIFS(N:N,$E:$E,$E216)),
100*(N216-MINIFS(N:N,$E:$E,$E216))/(MAXIFS(N:N,$E:$E,$E216)-MINIFS(N:N,$E:$E,$E216))))</f>
        <v/>
      </c>
      <c r="CD216" s="232" t="str">
        <f t="array" ref="CD216">IF(O216="","",
IF(INDEX(Settings!$H:$H,MATCH(CD$1,Settings!$G:$G,0))=TRUE,
100-100*(O216-MINIFS(O:O,$E:$E,$E216))/(MAXIFS(O:O,$E:$E,$E216)-MINIFS(O:O,$E:$E,$E216)),
100*(O216-MINIFS(O:O,$E:$E,$E216))/(MAXIFS(O:O,$E:$E,$E216)-MINIFS(O:O,$E:$E,$E216))))</f>
        <v/>
      </c>
      <c r="CE216" s="232" t="str">
        <f t="array" ref="CE216">IF(P216="","",
IF(INDEX(Settings!$H:$H,MATCH(CE$1,Settings!$G:$G,0))=TRUE,
100-100*(P216-MINIFS(P:P,$E:$E,$E216))/(MAXIFS(P:P,$E:$E,$E216)-MINIFS(P:P,$E:$E,$E216)),
100*(P216-MINIFS(P:P,$E:$E,$E216))/(MAXIFS(P:P,$E:$E,$E216)-MINIFS(P:P,$E:$E,$E216))))</f>
        <v/>
      </c>
      <c r="CF216" s="232" t="str">
        <f t="array" ref="CF216">IF(Q216="","",
IF(INDEX(Settings!$H:$H,MATCH(CF$1,Settings!$G:$G,0))=TRUE,
100-100*(Q216-MINIFS(Q:Q,$E:$E,$E216))/(MAXIFS(Q:Q,$E:$E,$E216)-MINIFS(Q:Q,$E:$E,$E216)),
100*(Q216-MINIFS(Q:Q,$E:$E,$E216))/(MAXIFS(Q:Q,$E:$E,$E216)-MINIFS(Q:Q,$E:$E,$E216))))</f>
        <v/>
      </c>
      <c r="CG216" s="232" t="str">
        <f t="array" ref="CG216">IF(R216="","",
IF(INDEX(Settings!$H:$H,MATCH(CG$1,Settings!$G:$G,0))=TRUE,
100-100*(R216-MINIFS(R:R,$E:$E,$E216))/(MAXIFS(R:R,$E:$E,$E216)-MINIFS(R:R,$E:$E,$E216)),
100*(R216-MINIFS(R:R,$E:$E,$E216))/(MAXIFS(R:R,$E:$E,$E216)-MINIFS(R:R,$E:$E,$E216))))</f>
        <v/>
      </c>
      <c r="CH216" s="232" t="str">
        <f t="array" ref="CH216">IF(S216="","",
IF(INDEX(Settings!$H:$H,MATCH(CH$1,Settings!$G:$G,0))=TRUE,
100-100*(S216-MINIFS(S:S,$E:$E,$E216))/(MAXIFS(S:S,$E:$E,$E216)-MINIFS(S:S,$E:$E,$E216)),
100*(S216-MINIFS(S:S,$E:$E,$E216))/(MAXIFS(S:S,$E:$E,$E216)-MINIFS(S:S,$E:$E,$E216))))</f>
        <v/>
      </c>
      <c r="CI216" s="232" t="str">
        <f t="array" ref="CI216">IF(T216="","",
IF(INDEX(Settings!$H:$H,MATCH(CI$1,Settings!$G:$G,0))=TRUE,
100-100*(T216-MINIFS(T:T,$E:$E,$E216))/(MAXIFS(T:T,$E:$E,$E216)-MINIFS(T:T,$E:$E,$E216)),
100*(T216-MINIFS(T:T,$E:$E,$E216))/(MAXIFS(T:T,$E:$E,$E216)-MINIFS(T:T,$E:$E,$E216))))</f>
        <v/>
      </c>
      <c r="CJ216" s="232" t="str">
        <f t="array" ref="CJ216">IF(U216="","",
IF(INDEX(Settings!$H:$H,MATCH(CJ$1,Settings!$G:$G,0))=TRUE,
100-100*(U216-MINIFS(U:U,$E:$E,$E216))/(MAXIFS(U:U,$E:$E,$E216)-MINIFS(U:U,$E:$E,$E216)),
100*(U216-MINIFS(U:U,$E:$E,$E216))/(MAXIFS(U:U,$E:$E,$E216)-MINIFS(U:U,$E:$E,$E216))))</f>
        <v/>
      </c>
      <c r="CK216" s="232" t="str">
        <f t="array" ref="CK216">IF(V216="","",
IF(INDEX(Settings!$H:$H,MATCH(CK$1,Settings!$G:$G,0))=TRUE,
100-100*(V216-MINIFS(V:V,$E:$E,$E216))/(MAXIFS(V:V,$E:$E,$E216)-MINIFS(V:V,$E:$E,$E216)),
100*(V216-MINIFS(V:V,$E:$E,$E216))/(MAXIFS(V:V,$E:$E,$E216)-MINIFS(V:V,$E:$E,$E216))))</f>
        <v/>
      </c>
      <c r="CL216" s="232" t="str">
        <f t="array" ref="CL216">IF(W216="","",
IF(INDEX(Settings!$H:$H,MATCH(CL$1,Settings!$G:$G,0))=TRUE,
100-100*(W216-MINIFS(W:W,$E:$E,$E216))/(MAXIFS(W:W,$E:$E,$E216)-MINIFS(W:W,$E:$E,$E216)),
100*(W216-MINIFS(W:W,$E:$E,$E216))/(MAXIFS(W:W,$E:$E,$E216)-MINIFS(W:W,$E:$E,$E216))))</f>
        <v/>
      </c>
      <c r="CM216" s="232" t="str">
        <f t="array" ref="CM216">IF(X216="","",
IF(INDEX(Settings!$H:$H,MATCH(CM$1,Settings!$G:$G,0))=TRUE,
100-100*(X216-MINIFS(X:X,$E:$E,$E216))/(MAXIFS(X:X,$E:$E,$E216)-MINIFS(X:X,$E:$E,$E216)),
100*(X216-MINIFS(X:X,$E:$E,$E216))/(MAXIFS(X:X,$E:$E,$E216)-MINIFS(X:X,$E:$E,$E216))))</f>
        <v/>
      </c>
      <c r="CN216" s="232" t="str">
        <f t="array" ref="CN216">IF(Y216="","",
IF(INDEX(Settings!$H:$H,MATCH(CN$1,Settings!$G:$G,0))=TRUE,
100-100*(Y216-MINIFS(Y:Y,$E:$E,$E216))/(MAXIFS(Y:Y,$E:$E,$E216)-MINIFS(Y:Y,$E:$E,$E216)),
100*(Y216-MINIFS(Y:Y,$E:$E,$E216))/(MAXIFS(Y:Y,$E:$E,$E216)-MINIFS(Y:Y,$E:$E,$E216))))</f>
        <v/>
      </c>
      <c r="CO216" s="232" t="str">
        <f t="array" ref="CO216">IF(Z216="","",
IF(INDEX(Settings!$H:$H,MATCH(CO$1,Settings!$G:$G,0))=TRUE,
100-100*(Z216-MINIFS(Z:Z,$E:$E,$E216))/(MAXIFS(Z:Z,$E:$E,$E216)-MINIFS(Z:Z,$E:$E,$E216)),
100*(Z216-MINIFS(Z:Z,$E:$E,$E216))/(MAXIFS(Z:Z,$E:$E,$E216)-MINIFS(Z:Z,$E:$E,$E216))))</f>
        <v/>
      </c>
      <c r="CP216" s="232" t="str">
        <f t="array" ref="CP216">IF(AA216="","",
IF(INDEX(Settings!$H:$H,MATCH(CP$1,Settings!$G:$G,0))=TRUE,
100-100*(AA216-MINIFS(AA:AA,$E:$E,$E216))/(MAXIFS(AA:AA,$E:$E,$E216)-MINIFS(AA:AA,$E:$E,$E216)),
100*(AA216-MINIFS(AA:AA,$E:$E,$E216))/(MAXIFS(AA:AA,$E:$E,$E216)-MINIFS(AA:AA,$E:$E,$E216))))</f>
        <v/>
      </c>
      <c r="CQ216" s="232" t="str">
        <f t="array" ref="CQ216">IF(AB216="","",
IF(INDEX(Settings!$H:$H,MATCH(CQ$1,Settings!$G:$G,0))=TRUE,
100-100*(AB216-MINIFS(AB:AB,$E:$E,$E216))/(MAXIFS(AB:AB,$E:$E,$E216)-MINIFS(AB:AB,$E:$E,$E216)),
100*(AB216-MINIFS(AB:AB,$E:$E,$E216))/(MAXIFS(AB:AB,$E:$E,$E216)-MINIFS(AB:AB,$E:$E,$E216))))</f>
        <v/>
      </c>
      <c r="CR216" s="232" t="str">
        <f t="array" ref="CR216">IF(AC216="","",
IF(INDEX(Settings!$H:$H,MATCH(CR$1,Settings!$G:$G,0))=TRUE,
100-100*(AC216-MINIFS(AC:AC,$E:$E,$E216))/(MAXIFS(AC:AC,$E:$E,$E216)-MINIFS(AC:AC,$E:$E,$E216)),
100*(AC216-MINIFS(AC:AC,$E:$E,$E216))/(MAXIFS(AC:AC,$E:$E,$E216)-MINIFS(AC:AC,$E:$E,$E216))))</f>
        <v/>
      </c>
      <c r="CS216" s="232" t="str">
        <f t="array" ref="CS216">IF(AD216="","",
IF(INDEX(Settings!$H:$H,MATCH(CS$1,Settings!$G:$G,0))=TRUE,
100-100*(AD216-MINIFS(AD:AD,$E:$E,$E216))/(MAXIFS(AD:AD,$E:$E,$E216)-MINIFS(AD:AD,$E:$E,$E216)),
100*(AD216-MINIFS(AD:AD,$E:$E,$E216))/(MAXIFS(AD:AD,$E:$E,$E216)-MINIFS(AD:AD,$E:$E,$E216))))</f>
        <v/>
      </c>
      <c r="CT216" s="232" t="str">
        <f t="array" ref="CT216">IF(AE216="","",
IF(INDEX(Settings!$H:$H,MATCH(CT$1,Settings!$G:$G,0))=TRUE,
100-100*(AE216-MINIFS(AE:AE,$E:$E,$E216))/(MAXIFS(AE:AE,$E:$E,$E216)-MINIFS(AE:AE,$E:$E,$E216)),
100*(AE216-MINIFS(AE:AE,$E:$E,$E216))/(MAXIFS(AE:AE,$E:$E,$E216)-MINIFS(AE:AE,$E:$E,$E216))))</f>
        <v/>
      </c>
      <c r="CU216" s="232" t="str">
        <f t="array" ref="CU216">IF(AF216="","",
IF(INDEX(Settings!$H:$H,MATCH(CU$1,Settings!$G:$G,0))=TRUE,
100-100*(AF216-MINIFS(AF:AF,$E:$E,$E216))/(MAXIFS(AF:AF,$E:$E,$E216)-MINIFS(AF:AF,$E:$E,$E216)),
100*(AF216-MINIFS(AF:AF,$E:$E,$E216))/(MAXIFS(AF:AF,$E:$E,$E216)-MINIFS(AF:AF,$E:$E,$E216))))</f>
        <v/>
      </c>
      <c r="CV216" s="232" t="str">
        <f t="array" ref="CV216">IF(AG216="","",
IF(INDEX(Settings!$H:$H,MATCH(CV$1,Settings!$G:$G,0))=TRUE,
100-100*(AG216-MINIFS(AG:AG,$E:$E,$E216))/(MAXIFS(AG:AG,$E:$E,$E216)-MINIFS(AG:AG,$E:$E,$E216)),
100*(AG216-MINIFS(AG:AG,$E:$E,$E216))/(MAXIFS(AG:AG,$E:$E,$E216)-MINIFS(AG:AG,$E:$E,$E216))))</f>
        <v/>
      </c>
      <c r="CW216" s="232" t="str">
        <f t="array" ref="CW216">IF(AH216="","",
IF(INDEX(Settings!$H:$H,MATCH(CW$1,Settings!$G:$G,0))=TRUE,
100-100*(AH216-MINIFS(AH:AH,$E:$E,$E216))/(MAXIFS(AH:AH,$E:$E,$E216)-MINIFS(AH:AH,$E:$E,$E216)),
100*(AH216-MINIFS(AH:AH,$E:$E,$E216))/(MAXIFS(AH:AH,$E:$E,$E216)-MINIFS(AH:AH,$E:$E,$E216))))</f>
        <v/>
      </c>
      <c r="CX216" s="232" t="str">
        <f t="array" ref="CX216">IF(AI216="","",
IF(INDEX(Settings!$H:$H,MATCH(CX$1,Settings!$G:$G,0))=TRUE,
100-100*(AI216-MINIFS(AI:AI,$E:$E,$E216))/(MAXIFS(AI:AI,$E:$E,$E216)-MINIFS(AI:AI,$E:$E,$E216)),
100*(AI216-MINIFS(AI:AI,$E:$E,$E216))/(MAXIFS(AI:AI,$E:$E,$E216)-MINIFS(AI:AI,$E:$E,$E216))))</f>
        <v/>
      </c>
      <c r="CY216" s="232" t="str">
        <f t="array" ref="CY216">IF(AJ216="","",
IF(INDEX(Settings!$H:$H,MATCH(CY$1,Settings!$G:$G,0))=TRUE,
100-100*(AJ216-MINIFS(AJ:AJ,$E:$E,$E216))/(MAXIFS(AJ:AJ,$E:$E,$E216)-MINIFS(AJ:AJ,$E:$E,$E216)),
100*(AJ216-MINIFS(AJ:AJ,$E:$E,$E216))/(MAXIFS(AJ:AJ,$E:$E,$E216)-MINIFS(AJ:AJ,$E:$E,$E216))))</f>
        <v/>
      </c>
      <c r="CZ216" s="232" t="str">
        <f t="array" ref="CZ216">IF(AK216="","",
IF(INDEX(Settings!$H:$H,MATCH(CZ$1,Settings!$G:$G,0))=TRUE,
100-100*(AK216-MINIFS(AK:AK,$E:$E,$E216))/(MAXIFS(AK:AK,$E:$E,$E216)-MINIFS(AK:AK,$E:$E,$E216)),
100*(AK216-MINIFS(AK:AK,$E:$E,$E216))/(MAXIFS(AK:AK,$E:$E,$E216)-MINIFS(AK:AK,$E:$E,$E216))))</f>
        <v/>
      </c>
      <c r="DA216" s="232" t="str">
        <f t="array" ref="DA216">IF(AL216="","",
IF(INDEX(Settings!$H:$H,MATCH(DA$1,Settings!$G:$G,0))=TRUE,
100-100*(AL216-MINIFS(AL:AL,$E:$E,$E216))/(MAXIFS(AL:AL,$E:$E,$E216)-MINIFS(AL:AL,$E:$E,$E216)),
100*(AL216-MINIFS(AL:AL,$E:$E,$E216))/(MAXIFS(AL:AL,$E:$E,$E216)-MINIFS(AL:AL,$E:$E,$E216))))</f>
        <v/>
      </c>
      <c r="DB216" s="232" t="str">
        <f t="array" ref="DB216">IF(AM216="","",
IF(INDEX(Settings!$H:$H,MATCH(DB$1,Settings!$G:$G,0))=TRUE,
100-100*(AM216-MINIFS(AM:AM,$E:$E,$E216))/(MAXIFS(AM:AM,$E:$E,$E216)-MINIFS(AM:AM,$E:$E,$E216)),
100*(AM216-MINIFS(AM:AM,$E:$E,$E216))/(MAXIFS(AM:AM,$E:$E,$E216)-MINIFS(AM:AM,$E:$E,$E216))))</f>
        <v/>
      </c>
      <c r="DC216" s="232" t="str">
        <f t="array" ref="DC216">IF(AN216="","",
IF(INDEX(Settings!$H:$H,MATCH(DC$1,Settings!$G:$G,0))=TRUE,
100-100*(AN216-MINIFS(AN:AN,$E:$E,$E216))/(MAXIFS(AN:AN,$E:$E,$E216)-MINIFS(AN:AN,$E:$E,$E216)),
100*(AN216-MINIFS(AN:AN,$E:$E,$E216))/(MAXIFS(AN:AN,$E:$E,$E216)-MINIFS(AN:AN,$E:$E,$E216))))</f>
        <v/>
      </c>
      <c r="DD216" s="232" t="str">
        <f t="array" ref="DD216">IF(AO216="","",
IF(INDEX(Settings!$H:$H,MATCH(DD$1,Settings!$G:$G,0))=TRUE,
100-100*(AO216-MINIFS(AO:AO,$E:$E,$E216))/(MAXIFS(AO:AO,$E:$E,$E216)-MINIFS(AO:AO,$E:$E,$E216)),
100*(AO216-MINIFS(AO:AO,$E:$E,$E216))/(MAXIFS(AO:AO,$E:$E,$E216)-MINIFS(AO:AO,$E:$E,$E216))))</f>
        <v/>
      </c>
      <c r="DE216" s="232" t="str">
        <f t="array" ref="DE216">IF(AP216="","",
IF(INDEX(Settings!$H:$H,MATCH(DE$1,Settings!$G:$G,0))=TRUE,
100-100*(AP216-MINIFS(AP:AP,$E:$E,$E216))/(MAXIFS(AP:AP,$E:$E,$E216)-MINIFS(AP:AP,$E:$E,$E216)),
100*(AP216-MINIFS(AP:AP,$E:$E,$E216))/(MAXIFS(AP:AP,$E:$E,$E216)-MINIFS(AP:AP,$E:$E,$E216))))</f>
        <v/>
      </c>
      <c r="DF216" s="232" t="str">
        <f t="array" ref="DF216">IF(AQ216="","",
IF(INDEX(Settings!$H:$H,MATCH(DF$1,Settings!$G:$G,0))=TRUE,
100-100*(AQ216-MINIFS(AQ:AQ,$E:$E,$E216))/(MAXIFS(AQ:AQ,$E:$E,$E216)-MINIFS(AQ:AQ,$E:$E,$E216)),
100*(AQ216-MINIFS(AQ:AQ,$E:$E,$E216))/(MAXIFS(AQ:AQ,$E:$E,$E216)-MINIFS(AQ:AQ,$E:$E,$E216))))</f>
        <v/>
      </c>
      <c r="DG216" s="232" t="str">
        <f t="array" ref="DG216">IF(AR216="","",
IF(INDEX(Settings!$H:$H,MATCH(DG$1,Settings!$G:$G,0))=TRUE,
100-100*(AR216-MINIFS(AR:AR,$E:$E,$E216))/(MAXIFS(AR:AR,$E:$E,$E216)-MINIFS(AR:AR,$E:$E,$E216)),
100*(AR216-MINIFS(AR:AR,$E:$E,$E216))/(MAXIFS(AR:AR,$E:$E,$E216)-MINIFS(AR:AR,$E:$E,$E216))))</f>
        <v/>
      </c>
      <c r="DH216" s="232" t="str">
        <f t="array" ref="DH216">IF(AS216="","",
IF(INDEX(Settings!$H:$H,MATCH(DH$1,Settings!$G:$G,0))=TRUE,
100-100*(AS216-MINIFS(AS:AS,$E:$E,$E216))/(MAXIFS(AS:AS,$E:$E,$E216)-MINIFS(AS:AS,$E:$E,$E216)),
100*(AS216-MINIFS(AS:AS,$E:$E,$E216))/(MAXIFS(AS:AS,$E:$E,$E216)-MINIFS(AS:AS,$E:$E,$E216))))</f>
        <v/>
      </c>
      <c r="DI216" s="232" t="str">
        <f t="array" ref="DI216">IF(AT216="","",
IF(INDEX(Settings!$H:$H,MATCH(DI$1,Settings!$G:$G,0))=TRUE,
100-100*(AT216-MINIFS(AT:AT,$E:$E,$E216))/(MAXIFS(AT:AT,$E:$E,$E216)-MINIFS(AT:AT,$E:$E,$E216)),
100*(AT216-MINIFS(AT:AT,$E:$E,$E216))/(MAXIFS(AT:AT,$E:$E,$E216)-MINIFS(AT:AT,$E:$E,$E216))))</f>
        <v/>
      </c>
      <c r="DJ216" s="232" t="str">
        <f t="array" ref="DJ216">IF(AU216="","",
IF(INDEX(Settings!$H:$H,MATCH(DJ$1,Settings!$G:$G,0))=TRUE,
100-100*(AU216-MINIFS(AU:AU,$E:$E,$E216))/(MAXIFS(AU:AU,$E:$E,$E216)-MINIFS(AU:AU,$E:$E,$E216)),
100*(AU216-MINIFS(AU:AU,$E:$E,$E216))/(MAXIFS(AU:AU,$E:$E,$E216)-MINIFS(AU:AU,$E:$E,$E216))))</f>
        <v/>
      </c>
      <c r="DK216" s="232" t="str">
        <f t="array" ref="DK216">IF(AV216="","",
IF(INDEX(Settings!$H:$H,MATCH(DK$1,Settings!$G:$G,0))=TRUE,
100-100*(AV216-MINIFS(AV:AV,$E:$E,$E216))/(MAXIFS(AV:AV,$E:$E,$E216)-MINIFS(AV:AV,$E:$E,$E216)),
100*(AV216-MINIFS(AV:AV,$E:$E,$E216))/(MAXIFS(AV:AV,$E:$E,$E216)-MINIFS(AV:AV,$E:$E,$E216))))</f>
        <v/>
      </c>
      <c r="DL216" s="232" t="str">
        <f t="array" ref="DL216">IF(AW216="","",
IF(INDEX(Settings!$H:$H,MATCH(DL$1,Settings!$G:$G,0))=TRUE,
100-100*(AW216-MINIFS(AW:AW,$E:$E,$E216))/(MAXIFS(AW:AW,$E:$E,$E216)-MINIFS(AW:AW,$E:$E,$E216)),
100*(AW216-MINIFS(AW:AW,$E:$E,$E216))/(MAXIFS(AW:AW,$E:$E,$E216)-MINIFS(AW:AW,$E:$E,$E216))))</f>
        <v/>
      </c>
      <c r="DM216" s="232" t="str">
        <f t="array" ref="DM216">IF(AX216="","",
IF(INDEX(Settings!$H:$H,MATCH(DM$1,Settings!$G:$G,0))=TRUE,
100-100*(AX216-MINIFS(AX:AX,$E:$E,$E216))/(MAXIFS(AX:AX,$E:$E,$E216)-MINIFS(AX:AX,$E:$E,$E216)),
100*(AX216-MINIFS(AX:AX,$E:$E,$E216))/(MAXIFS(AX:AX,$E:$E,$E216)-MINIFS(AX:AX,$E:$E,$E216))))</f>
        <v/>
      </c>
      <c r="DN216" s="232" t="str">
        <f t="array" ref="DN216">IF(AY216="","",
IF(INDEX(Settings!$H:$H,MATCH(DN$1,Settings!$G:$G,0))=TRUE,
100-100*(AY216-MINIFS(AY:AY,$E:$E,$E216))/(MAXIFS(AY:AY,$E:$E,$E216)-MINIFS(AY:AY,$E:$E,$E216)),
100*(AY216-MINIFS(AY:AY,$E:$E,$E216))/(MAXIFS(AY:AY,$E:$E,$E216)-MINIFS(AY:AY,$E:$E,$E216))))</f>
        <v/>
      </c>
      <c r="DO216" s="232" t="str">
        <f t="array" ref="DO216">IF(AZ216="","",
IF(INDEX(Settings!$H:$H,MATCH(DO$1,Settings!$G:$G,0))=TRUE,
100-100*(AZ216-MINIFS(AZ:AZ,$E:$E,$E216))/(MAXIFS(AZ:AZ,$E:$E,$E216)-MINIFS(AZ:AZ,$E:$E,$E216)),
100*(AZ216-MINIFS(AZ:AZ,$E:$E,$E216))/(MAXIFS(AZ:AZ,$E:$E,$E216)-MINIFS(AZ:AZ,$E:$E,$E216))))</f>
        <v/>
      </c>
      <c r="DP216" s="232" t="str">
        <f t="array" ref="DP216">IF(BA216="","",
IF(INDEX(Settings!$H:$H,MATCH(DP$1,Settings!$G:$G,0))=TRUE,
100-100*(BA216-MINIFS(BA:BA,$E:$E,$E216))/(MAXIFS(BA:BA,$E:$E,$E216)-MINIFS(BA:BA,$E:$E,$E216)),
100*(BA216-MINIFS(BA:BA,$E:$E,$E216))/(MAXIFS(BA:BA,$E:$E,$E216)-MINIFS(BA:BA,$E:$E,$E216))))</f>
        <v/>
      </c>
      <c r="DQ216" s="232" t="str">
        <f t="array" ref="DQ216">IF(BB216="","",
IF(INDEX(Settings!$H:$H,MATCH(DQ$1,Settings!$G:$G,0))=TRUE,
100-100*(BB216-MINIFS(BB:BB,$E:$E,$E216))/(MAXIFS(BB:BB,$E:$E,$E216)-MINIFS(BB:BB,$E:$E,$E216)),
100*(BB216-MINIFS(BB:BB,$E:$E,$E216))/(MAXIFS(BB:BB,$E:$E,$E216)-MINIFS(BB:BB,$E:$E,$E216))))</f>
        <v/>
      </c>
      <c r="DR216" s="232" t="str">
        <f t="array" ref="DR216">IF(BC216="","",
IF(INDEX(Settings!$H:$H,MATCH(DR$1,Settings!$G:$G,0))=TRUE,
100-100*(BC216-MINIFS(BC:BC,$E:$E,$E216))/(MAXIFS(BC:BC,$E:$E,$E216)-MINIFS(BC:BC,$E:$E,$E216)),
100*(BC216-MINIFS(BC:BC,$E:$E,$E216))/(MAXIFS(BC:BC,$E:$E,$E216)-MINIFS(BC:BC,$E:$E,$E216))))</f>
        <v/>
      </c>
      <c r="DS216" s="232" t="str">
        <f t="array" ref="DS216">IF(BD216="","",
IF(INDEX(Settings!$H:$H,MATCH(DS$1,Settings!$G:$G,0))=TRUE,
100-100*(BD216-MINIFS(BD:BD,$E:$E,$E216))/(MAXIFS(BD:BD,$E:$E,$E216)-MINIFS(BD:BD,$E:$E,$E216)),
100*(BD216-MINIFS(BD:BD,$E:$E,$E216))/(MAXIFS(BD:BD,$E:$E,$E216)-MINIFS(BD:BD,$E:$E,$E216))))</f>
        <v/>
      </c>
      <c r="DT216" s="232" t="str">
        <f t="array" ref="DT216">IF(BE216="","",
IF(INDEX(Settings!$H:$H,MATCH(DT$1,Settings!$G:$G,0))=TRUE,
100-100*(BE216-MINIFS(BE:BE,$E:$E,$E216))/(MAXIFS(BE:BE,$E:$E,$E216)-MINIFS(BE:BE,$E:$E,$E216)),
100*(BE216-MINIFS(BE:BE,$E:$E,$E216))/(MAXIFS(BE:BE,$E:$E,$E216)-MINIFS(BE:BE,$E:$E,$E216))))</f>
        <v/>
      </c>
      <c r="DU216" s="232" t="str">
        <f t="array" ref="DU216">IF(BF216="","",
IF(INDEX(Settings!$H:$H,MATCH(DU$1,Settings!$G:$G,0))=TRUE,
100-100*(BF216-MINIFS(BF:BF,$E:$E,$E216))/(MAXIFS(BF:BF,$E:$E,$E216)-MINIFS(BF:BF,$E:$E,$E216)),
100*(BF216-MINIFS(BF:BF,$E:$E,$E216))/(MAXIFS(BF:BF,$E:$E,$E216)-MINIFS(BF:BF,$E:$E,$E216))))</f>
        <v/>
      </c>
      <c r="DV216" s="232" t="str">
        <f t="array" ref="DV216">IF(BG216="","",
IF(INDEX(Settings!$H:$H,MATCH(DV$1,Settings!$G:$G,0))=TRUE,
100-100*(BG216-MINIFS(BG:BG,$E:$E,$E216))/(MAXIFS(BG:BG,$E:$E,$E216)-MINIFS(BG:BG,$E:$E,$E216)),
100*(BG216-MINIFS(BG:BG,$E:$E,$E216))/(MAXIFS(BG:BG,$E:$E,$E216)-MINIFS(BG:BG,$E:$E,$E216))))</f>
        <v/>
      </c>
      <c r="DW216" s="232" t="str">
        <f t="array" ref="DW216">IF(BH216="","",
IF(INDEX(Settings!$H:$H,MATCH(DW$1,Settings!$G:$G,0))=TRUE,
100-100*(BH216-MINIFS(BH:BH,$E:$E,$E216))/(MAXIFS(BH:BH,$E:$E,$E216)-MINIFS(BH:BH,$E:$E,$E216)),
100*(BH216-MINIFS(BH:BH,$E:$E,$E216))/(MAXIFS(BH:BH,$E:$E,$E216)-MINIFS(BH:BH,$E:$E,$E216))))</f>
        <v/>
      </c>
      <c r="DX216" s="232" t="str">
        <f t="array" ref="DX216">IF(BI216="","",
IF(INDEX(Settings!$H:$H,MATCH(DX$1,Settings!$G:$G,0))=TRUE,
100-100*(BI216-MINIFS(BI:BI,$E:$E,$E216))/(MAXIFS(BI:BI,$E:$E,$E216)-MINIFS(BI:BI,$E:$E,$E216)),
100*(BI216-MINIFS(BI:BI,$E:$E,$E216))/(MAXIFS(BI:BI,$E:$E,$E216)-MINIFS(BI:BI,$E:$E,$E216))))</f>
        <v/>
      </c>
      <c r="DY216" s="232" t="str">
        <f t="array" ref="DY216">IF(BJ216="","",
IF(INDEX(Settings!$H:$H,MATCH(DY$1,Settings!$G:$G,0))=TRUE,
100-100*(BJ216-MINIFS(BJ:BJ,$E:$E,$E216))/(MAXIFS(BJ:BJ,$E:$E,$E216)-MINIFS(BJ:BJ,$E:$E,$E216)),
100*(BJ216-MINIFS(BJ:BJ,$E:$E,$E216))/(MAXIFS(BJ:BJ,$E:$E,$E216)-MINIFS(BJ:BJ,$E:$E,$E216))))</f>
        <v/>
      </c>
      <c r="DZ216" s="234"/>
      <c r="EA216" s="234"/>
      <c r="EB216" s="234" t="str">
        <f t="shared" si="8"/>
        <v/>
      </c>
      <c r="EC216" s="234" t="str">
        <f t="shared" si="9"/>
        <v/>
      </c>
      <c r="ED216" s="234" t="str">
        <f t="shared" si="10"/>
        <v/>
      </c>
      <c r="EE216" s="234" t="str">
        <f t="shared" si="11"/>
        <v/>
      </c>
      <c r="EF216" s="234" t="str">
        <f t="shared" si="12"/>
        <v/>
      </c>
      <c r="EG216" s="234" t="str">
        <f t="shared" si="13"/>
        <v/>
      </c>
      <c r="EH216" s="234"/>
      <c r="EI216" s="234"/>
      <c r="EJ216" s="234"/>
      <c r="EK216" s="234"/>
      <c r="EL216" s="234"/>
      <c r="EM216" s="234"/>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3" t="str">
        <f t="shared" si="14"/>
        <v/>
      </c>
      <c r="N217" s="49"/>
      <c r="O217" s="49"/>
      <c r="P217" s="49"/>
      <c r="Q217" s="49"/>
      <c r="R217" s="49"/>
      <c r="S217" s="222" t="str">
        <f>IFERROR(VLOOKUP(AF217, 'YOYO IR Scores'!A:C, 3, FALSE), "")
</f>
        <v/>
      </c>
      <c r="T217" s="49"/>
      <c r="U217" s="49"/>
      <c r="V217" s="49"/>
      <c r="W217" s="49"/>
      <c r="X217" s="224" t="str">
        <f t="shared" si="4"/>
        <v/>
      </c>
      <c r="Y217" s="225" t="str">
        <f t="shared" si="5"/>
        <v/>
      </c>
      <c r="Z217" s="225" t="str">
        <f t="shared" si="6"/>
        <v/>
      </c>
      <c r="AA217" s="224" t="str">
        <f t="shared" si="7"/>
        <v/>
      </c>
      <c r="AB217" s="223"/>
      <c r="AC217" s="223"/>
      <c r="AD217" s="223"/>
      <c r="AE217" s="223" t="str">
        <f>IFERROR(VLOOKUP(AF217, 'YOYO IR Scores'!A:C, 2, FALSE), "")</f>
        <v/>
      </c>
      <c r="AF217" s="223"/>
      <c r="AG217" s="223"/>
      <c r="AH217" s="223"/>
      <c r="AI217" s="223"/>
      <c r="AJ217" s="223"/>
      <c r="AK217" s="223"/>
      <c r="AL217" s="223"/>
      <c r="AM217" s="223"/>
      <c r="AN217" s="223"/>
      <c r="AO217" s="223"/>
      <c r="AP217" s="223"/>
      <c r="AQ217" s="223"/>
      <c r="AR217" s="223"/>
      <c r="AS217" s="223"/>
      <c r="AT217" s="223"/>
      <c r="AU217" s="223"/>
      <c r="AV217" s="223"/>
      <c r="AW217" s="223"/>
      <c r="AX217" s="223"/>
      <c r="AY217" s="223"/>
      <c r="AZ217" s="223"/>
      <c r="BA217" s="223"/>
      <c r="BB217" s="223"/>
      <c r="BC217" s="223"/>
      <c r="BD217" s="223"/>
      <c r="BE217" s="223"/>
      <c r="BF217" s="223"/>
      <c r="BG217" s="223"/>
      <c r="BH217" s="223"/>
      <c r="BI217" s="223"/>
      <c r="BJ217" s="223"/>
      <c r="BK217" s="223" t="str">
        <f t="array" ref="BK217">IF(J217="","",
IF(INDEX(Settings!$H:$H,MATCH(BY$1,Settings!$G:$G,0))=TRUE,
100-100*(J217-MIN(J:J))/(MAX(J:J)-MIN(J:J)),
100*(J217-MIN(J:J))/(MAX(J:J)-MIN(J:J))))</f>
        <v/>
      </c>
      <c r="BL217" s="223" t="str">
        <f t="array" ref="BL217">IF(J217="","",
IF(INDEX(Settings!$H:$H,MATCH(BY$1,Settings!$G:$G,0))=TRUE,
100-100*(J217-MINIFS(J:J,$E:$E,$E217))/(MAXIFS(J:J,$E:$E,$E217)-MINIFS(J:J,$E:$E,$E217)),
100*(J217-MINIFS(J:J,$E:$E,$E217))/(MAXIFS(J:J,$E:$E,$E217)-MINIFS(J:J,$E:$E,$E217))))</f>
        <v/>
      </c>
      <c r="BM217" s="223"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4" t="str">
        <f t="array" ref="BQ217">IF(J217="","",
IF(INDEX(Settings!$H:$H,MATCH(BY$1,Settings!$G:$G,0))=TRUE,
-1*(J217-AVERAGE(J:J))/STDEV(J:J),
(J217-AVERAGE(J:J))/STDEV(J:J)))</f>
        <v/>
      </c>
      <c r="BR217" s="224" t="str">
        <f>IFERROR(__xludf.DUMMYFUNCTION("IF(J217="""","""",
IF(INDEX(Settings!$H:$H,MATCH(BY$1,Settings!$G:$G,0))=TRUE,
-1*(J217-AVERAGEIFS(J:J,$E:$E,$E217))/STDEV(FILTER(J:J,$E:$E=$E217)),
(J217-AVERAGEIFS(J:J,$E:$E,$E217))/STDEV(FILTER(J:J,$E:$E=$E217))))"),"")</f>
        <v/>
      </c>
      <c r="BS217" s="224"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3" t="str">
        <f t="array" ref="BY217">IF(J217="","",
IF(INDEX(Settings!$H:$H,MATCH(BY$1,Settings!$G:$G,0))=TRUE,
100-100*(J217-MINIFS(J:J,$E:$E,$E217))/(MAXIFS(J:J,$E:$E,$E217)-MINIFS(J:J,$E:$E,$E217)),
100*(J217-MINIFS(J:J,$E:$E,$E217))/(MAXIFS(J:J,$E:$E,$E217)-MINIFS(J:J,$E:$E,$E217))))</f>
        <v/>
      </c>
      <c r="BZ217" s="223" t="str">
        <f t="array" ref="BZ217">IF(K217="","",
IF(INDEX(Settings!$H:$H,MATCH(BZ$1,Settings!$G:$G,0))=TRUE,
100-100*(K217-MINIFS(K:K,$E:$E,$E217))/(MAXIFS(K:K,$E:$E,$E217)-MINIFS(K:K,$E:$E,$E217)),
100*(K217-MINIFS(K:K,$E:$E,$E217))/(MAXIFS(K:K,$E:$E,$E217)-MINIFS(K:K,$E:$E,$E217))))</f>
        <v/>
      </c>
      <c r="CA217" s="223" t="str">
        <f t="array" ref="CA217">IF(L217="","",
IF(INDEX(Settings!$H:$H,MATCH(CA$1,Settings!$G:$G,0))=TRUE,
100-100*(L217-MINIFS(L:L,$E:$E,$E217))/(MAXIFS(L:L,$E:$E,$E217)-MINIFS(L:L,$E:$E,$E217)),
100*(L217-MINIFS(L:L,$E:$E,$E217))/(MAXIFS(L:L,$E:$E,$E217)-MINIFS(L:L,$E:$E,$E217))))</f>
        <v/>
      </c>
      <c r="CB217" s="223" t="str">
        <f t="array" ref="CB217">IF(M217="","",
IF(INDEX(Settings!$H:$H,MATCH(CB$1,Settings!$G:$G,0))=TRUE,
100-100*(M217-MINIFS(M:M,$E:$E,$E217))/(MAXIFS(M:M,$E:$E,$E217)-MINIFS(M:M,$E:$E,$E217)),
100*(M217-MINIFS(M:M,$E:$E,$E217))/(MAXIFS(M:M,$E:$E,$E217)-MINIFS(M:M,$E:$E,$E217))))</f>
        <v/>
      </c>
      <c r="CC217" s="223" t="str">
        <f t="array" ref="CC217">IF(N217="","",
IF(INDEX(Settings!$H:$H,MATCH(CC$1,Settings!$G:$G,0))=TRUE,
100-100*(N217-MINIFS(N:N,$E:$E,$E217))/(MAXIFS(N:N,$E:$E,$E217)-MINIFS(N:N,$E:$E,$E217)),
100*(N217-MINIFS(N:N,$E:$E,$E217))/(MAXIFS(N:N,$E:$E,$E217)-MINIFS(N:N,$E:$E,$E217))))</f>
        <v/>
      </c>
      <c r="CD217" s="223" t="str">
        <f t="array" ref="CD217">IF(O217="","",
IF(INDEX(Settings!$H:$H,MATCH(CD$1,Settings!$G:$G,0))=TRUE,
100-100*(O217-MINIFS(O:O,$E:$E,$E217))/(MAXIFS(O:O,$E:$E,$E217)-MINIFS(O:O,$E:$E,$E217)),
100*(O217-MINIFS(O:O,$E:$E,$E217))/(MAXIFS(O:O,$E:$E,$E217)-MINIFS(O:O,$E:$E,$E217))))</f>
        <v/>
      </c>
      <c r="CE217" s="223" t="str">
        <f t="array" ref="CE217">IF(P217="","",
IF(INDEX(Settings!$H:$H,MATCH(CE$1,Settings!$G:$G,0))=TRUE,
100-100*(P217-MINIFS(P:P,$E:$E,$E217))/(MAXIFS(P:P,$E:$E,$E217)-MINIFS(P:P,$E:$E,$E217)),
100*(P217-MINIFS(P:P,$E:$E,$E217))/(MAXIFS(P:P,$E:$E,$E217)-MINIFS(P:P,$E:$E,$E217))))</f>
        <v/>
      </c>
      <c r="CF217" s="223" t="str">
        <f t="array" ref="CF217">IF(Q217="","",
IF(INDEX(Settings!$H:$H,MATCH(CF$1,Settings!$G:$G,0))=TRUE,
100-100*(Q217-MINIFS(Q:Q,$E:$E,$E217))/(MAXIFS(Q:Q,$E:$E,$E217)-MINIFS(Q:Q,$E:$E,$E217)),
100*(Q217-MINIFS(Q:Q,$E:$E,$E217))/(MAXIFS(Q:Q,$E:$E,$E217)-MINIFS(Q:Q,$E:$E,$E217))))</f>
        <v/>
      </c>
      <c r="CG217" s="223" t="str">
        <f t="array" ref="CG217">IF(R217="","",
IF(INDEX(Settings!$H:$H,MATCH(CG$1,Settings!$G:$G,0))=TRUE,
100-100*(R217-MINIFS(R:R,$E:$E,$E217))/(MAXIFS(R:R,$E:$E,$E217)-MINIFS(R:R,$E:$E,$E217)),
100*(R217-MINIFS(R:R,$E:$E,$E217))/(MAXIFS(R:R,$E:$E,$E217)-MINIFS(R:R,$E:$E,$E217))))</f>
        <v/>
      </c>
      <c r="CH217" s="223" t="str">
        <f t="array" ref="CH217">IF(S217="","",
IF(INDEX(Settings!$H:$H,MATCH(CH$1,Settings!$G:$G,0))=TRUE,
100-100*(S217-MINIFS(S:S,$E:$E,$E217))/(MAXIFS(S:S,$E:$E,$E217)-MINIFS(S:S,$E:$E,$E217)),
100*(S217-MINIFS(S:S,$E:$E,$E217))/(MAXIFS(S:S,$E:$E,$E217)-MINIFS(S:S,$E:$E,$E217))))</f>
        <v/>
      </c>
      <c r="CI217" s="223" t="str">
        <f t="array" ref="CI217">IF(T217="","",
IF(INDEX(Settings!$H:$H,MATCH(CI$1,Settings!$G:$G,0))=TRUE,
100-100*(T217-MINIFS(T:T,$E:$E,$E217))/(MAXIFS(T:T,$E:$E,$E217)-MINIFS(T:T,$E:$E,$E217)),
100*(T217-MINIFS(T:T,$E:$E,$E217))/(MAXIFS(T:T,$E:$E,$E217)-MINIFS(T:T,$E:$E,$E217))))</f>
        <v/>
      </c>
      <c r="CJ217" s="223" t="str">
        <f t="array" ref="CJ217">IF(U217="","",
IF(INDEX(Settings!$H:$H,MATCH(CJ$1,Settings!$G:$G,0))=TRUE,
100-100*(U217-MINIFS(U:U,$E:$E,$E217))/(MAXIFS(U:U,$E:$E,$E217)-MINIFS(U:U,$E:$E,$E217)),
100*(U217-MINIFS(U:U,$E:$E,$E217))/(MAXIFS(U:U,$E:$E,$E217)-MINIFS(U:U,$E:$E,$E217))))</f>
        <v/>
      </c>
      <c r="CK217" s="223" t="str">
        <f t="array" ref="CK217">IF(V217="","",
IF(INDEX(Settings!$H:$H,MATCH(CK$1,Settings!$G:$G,0))=TRUE,
100-100*(V217-MINIFS(V:V,$E:$E,$E217))/(MAXIFS(V:V,$E:$E,$E217)-MINIFS(V:V,$E:$E,$E217)),
100*(V217-MINIFS(V:V,$E:$E,$E217))/(MAXIFS(V:V,$E:$E,$E217)-MINIFS(V:V,$E:$E,$E217))))</f>
        <v/>
      </c>
      <c r="CL217" s="223" t="str">
        <f t="array" ref="CL217">IF(W217="","",
IF(INDEX(Settings!$H:$H,MATCH(CL$1,Settings!$G:$G,0))=TRUE,
100-100*(W217-MINIFS(W:W,$E:$E,$E217))/(MAXIFS(W:W,$E:$E,$E217)-MINIFS(W:W,$E:$E,$E217)),
100*(W217-MINIFS(W:W,$E:$E,$E217))/(MAXIFS(W:W,$E:$E,$E217)-MINIFS(W:W,$E:$E,$E217))))</f>
        <v/>
      </c>
      <c r="CM217" s="223" t="str">
        <f t="array" ref="CM217">IF(X217="","",
IF(INDEX(Settings!$H:$H,MATCH(CM$1,Settings!$G:$G,0))=TRUE,
100-100*(X217-MINIFS(X:X,$E:$E,$E217))/(MAXIFS(X:X,$E:$E,$E217)-MINIFS(X:X,$E:$E,$E217)),
100*(X217-MINIFS(X:X,$E:$E,$E217))/(MAXIFS(X:X,$E:$E,$E217)-MINIFS(X:X,$E:$E,$E217))))</f>
        <v/>
      </c>
      <c r="CN217" s="223" t="str">
        <f t="array" ref="CN217">IF(Y217="","",
IF(INDEX(Settings!$H:$H,MATCH(CN$1,Settings!$G:$G,0))=TRUE,
100-100*(Y217-MINIFS(Y:Y,$E:$E,$E217))/(MAXIFS(Y:Y,$E:$E,$E217)-MINIFS(Y:Y,$E:$E,$E217)),
100*(Y217-MINIFS(Y:Y,$E:$E,$E217))/(MAXIFS(Y:Y,$E:$E,$E217)-MINIFS(Y:Y,$E:$E,$E217))))</f>
        <v/>
      </c>
      <c r="CO217" s="223" t="str">
        <f t="array" ref="CO217">IF(Z217="","",
IF(INDEX(Settings!$H:$H,MATCH(CO$1,Settings!$G:$G,0))=TRUE,
100-100*(Z217-MINIFS(Z:Z,$E:$E,$E217))/(MAXIFS(Z:Z,$E:$E,$E217)-MINIFS(Z:Z,$E:$E,$E217)),
100*(Z217-MINIFS(Z:Z,$E:$E,$E217))/(MAXIFS(Z:Z,$E:$E,$E217)-MINIFS(Z:Z,$E:$E,$E217))))</f>
        <v/>
      </c>
      <c r="CP217" s="223" t="str">
        <f t="array" ref="CP217">IF(AA217="","",
IF(INDEX(Settings!$H:$H,MATCH(CP$1,Settings!$G:$G,0))=TRUE,
100-100*(AA217-MINIFS(AA:AA,$E:$E,$E217))/(MAXIFS(AA:AA,$E:$E,$E217)-MINIFS(AA:AA,$E:$E,$E217)),
100*(AA217-MINIFS(AA:AA,$E:$E,$E217))/(MAXIFS(AA:AA,$E:$E,$E217)-MINIFS(AA:AA,$E:$E,$E217))))</f>
        <v/>
      </c>
      <c r="CQ217" s="223" t="str">
        <f t="array" ref="CQ217">IF(AB217="","",
IF(INDEX(Settings!$H:$H,MATCH(CQ$1,Settings!$G:$G,0))=TRUE,
100-100*(AB217-MINIFS(AB:AB,$E:$E,$E217))/(MAXIFS(AB:AB,$E:$E,$E217)-MINIFS(AB:AB,$E:$E,$E217)),
100*(AB217-MINIFS(AB:AB,$E:$E,$E217))/(MAXIFS(AB:AB,$E:$E,$E217)-MINIFS(AB:AB,$E:$E,$E217))))</f>
        <v/>
      </c>
      <c r="CR217" s="223" t="str">
        <f t="array" ref="CR217">IF(AC217="","",
IF(INDEX(Settings!$H:$H,MATCH(CR$1,Settings!$G:$G,0))=TRUE,
100-100*(AC217-MINIFS(AC:AC,$E:$E,$E217))/(MAXIFS(AC:AC,$E:$E,$E217)-MINIFS(AC:AC,$E:$E,$E217)),
100*(AC217-MINIFS(AC:AC,$E:$E,$E217))/(MAXIFS(AC:AC,$E:$E,$E217)-MINIFS(AC:AC,$E:$E,$E217))))</f>
        <v/>
      </c>
      <c r="CS217" s="223" t="str">
        <f t="array" ref="CS217">IF(AD217="","",
IF(INDEX(Settings!$H:$H,MATCH(CS$1,Settings!$G:$G,0))=TRUE,
100-100*(AD217-MINIFS(AD:AD,$E:$E,$E217))/(MAXIFS(AD:AD,$E:$E,$E217)-MINIFS(AD:AD,$E:$E,$E217)),
100*(AD217-MINIFS(AD:AD,$E:$E,$E217))/(MAXIFS(AD:AD,$E:$E,$E217)-MINIFS(AD:AD,$E:$E,$E217))))</f>
        <v/>
      </c>
      <c r="CT217" s="223" t="str">
        <f t="array" ref="CT217">IF(AE217="","",
IF(INDEX(Settings!$H:$H,MATCH(CT$1,Settings!$G:$G,0))=TRUE,
100-100*(AE217-MINIFS(AE:AE,$E:$E,$E217))/(MAXIFS(AE:AE,$E:$E,$E217)-MINIFS(AE:AE,$E:$E,$E217)),
100*(AE217-MINIFS(AE:AE,$E:$E,$E217))/(MAXIFS(AE:AE,$E:$E,$E217)-MINIFS(AE:AE,$E:$E,$E217))))</f>
        <v/>
      </c>
      <c r="CU217" s="223" t="str">
        <f t="array" ref="CU217">IF(AF217="","",
IF(INDEX(Settings!$H:$H,MATCH(CU$1,Settings!$G:$G,0))=TRUE,
100-100*(AF217-MINIFS(AF:AF,$E:$E,$E217))/(MAXIFS(AF:AF,$E:$E,$E217)-MINIFS(AF:AF,$E:$E,$E217)),
100*(AF217-MINIFS(AF:AF,$E:$E,$E217))/(MAXIFS(AF:AF,$E:$E,$E217)-MINIFS(AF:AF,$E:$E,$E217))))</f>
        <v/>
      </c>
      <c r="CV217" s="223" t="str">
        <f t="array" ref="CV217">IF(AG217="","",
IF(INDEX(Settings!$H:$H,MATCH(CV$1,Settings!$G:$G,0))=TRUE,
100-100*(AG217-MINIFS(AG:AG,$E:$E,$E217))/(MAXIFS(AG:AG,$E:$E,$E217)-MINIFS(AG:AG,$E:$E,$E217)),
100*(AG217-MINIFS(AG:AG,$E:$E,$E217))/(MAXIFS(AG:AG,$E:$E,$E217)-MINIFS(AG:AG,$E:$E,$E217))))</f>
        <v/>
      </c>
      <c r="CW217" s="223" t="str">
        <f t="array" ref="CW217">IF(AH217="","",
IF(INDEX(Settings!$H:$H,MATCH(CW$1,Settings!$G:$G,0))=TRUE,
100-100*(AH217-MINIFS(AH:AH,$E:$E,$E217))/(MAXIFS(AH:AH,$E:$E,$E217)-MINIFS(AH:AH,$E:$E,$E217)),
100*(AH217-MINIFS(AH:AH,$E:$E,$E217))/(MAXIFS(AH:AH,$E:$E,$E217)-MINIFS(AH:AH,$E:$E,$E217))))</f>
        <v/>
      </c>
      <c r="CX217" s="223" t="str">
        <f t="array" ref="CX217">IF(AI217="","",
IF(INDEX(Settings!$H:$H,MATCH(CX$1,Settings!$G:$G,0))=TRUE,
100-100*(AI217-MINIFS(AI:AI,$E:$E,$E217))/(MAXIFS(AI:AI,$E:$E,$E217)-MINIFS(AI:AI,$E:$E,$E217)),
100*(AI217-MINIFS(AI:AI,$E:$E,$E217))/(MAXIFS(AI:AI,$E:$E,$E217)-MINIFS(AI:AI,$E:$E,$E217))))</f>
        <v/>
      </c>
      <c r="CY217" s="223" t="str">
        <f t="array" ref="CY217">IF(AJ217="","",
IF(INDEX(Settings!$H:$H,MATCH(CY$1,Settings!$G:$G,0))=TRUE,
100-100*(AJ217-MINIFS(AJ:AJ,$E:$E,$E217))/(MAXIFS(AJ:AJ,$E:$E,$E217)-MINIFS(AJ:AJ,$E:$E,$E217)),
100*(AJ217-MINIFS(AJ:AJ,$E:$E,$E217))/(MAXIFS(AJ:AJ,$E:$E,$E217)-MINIFS(AJ:AJ,$E:$E,$E217))))</f>
        <v/>
      </c>
      <c r="CZ217" s="223" t="str">
        <f t="array" ref="CZ217">IF(AK217="","",
IF(INDEX(Settings!$H:$H,MATCH(CZ$1,Settings!$G:$G,0))=TRUE,
100-100*(AK217-MINIFS(AK:AK,$E:$E,$E217))/(MAXIFS(AK:AK,$E:$E,$E217)-MINIFS(AK:AK,$E:$E,$E217)),
100*(AK217-MINIFS(AK:AK,$E:$E,$E217))/(MAXIFS(AK:AK,$E:$E,$E217)-MINIFS(AK:AK,$E:$E,$E217))))</f>
        <v/>
      </c>
      <c r="DA217" s="223" t="str">
        <f t="array" ref="DA217">IF(AL217="","",
IF(INDEX(Settings!$H:$H,MATCH(DA$1,Settings!$G:$G,0))=TRUE,
100-100*(AL217-MINIFS(AL:AL,$E:$E,$E217))/(MAXIFS(AL:AL,$E:$E,$E217)-MINIFS(AL:AL,$E:$E,$E217)),
100*(AL217-MINIFS(AL:AL,$E:$E,$E217))/(MAXIFS(AL:AL,$E:$E,$E217)-MINIFS(AL:AL,$E:$E,$E217))))</f>
        <v/>
      </c>
      <c r="DB217" s="223" t="str">
        <f t="array" ref="DB217">IF(AM217="","",
IF(INDEX(Settings!$H:$H,MATCH(DB$1,Settings!$G:$G,0))=TRUE,
100-100*(AM217-MINIFS(AM:AM,$E:$E,$E217))/(MAXIFS(AM:AM,$E:$E,$E217)-MINIFS(AM:AM,$E:$E,$E217)),
100*(AM217-MINIFS(AM:AM,$E:$E,$E217))/(MAXIFS(AM:AM,$E:$E,$E217)-MINIFS(AM:AM,$E:$E,$E217))))</f>
        <v/>
      </c>
      <c r="DC217" s="223" t="str">
        <f t="array" ref="DC217">IF(AN217="","",
IF(INDEX(Settings!$H:$H,MATCH(DC$1,Settings!$G:$G,0))=TRUE,
100-100*(AN217-MINIFS(AN:AN,$E:$E,$E217))/(MAXIFS(AN:AN,$E:$E,$E217)-MINIFS(AN:AN,$E:$E,$E217)),
100*(AN217-MINIFS(AN:AN,$E:$E,$E217))/(MAXIFS(AN:AN,$E:$E,$E217)-MINIFS(AN:AN,$E:$E,$E217))))</f>
        <v/>
      </c>
      <c r="DD217" s="223" t="str">
        <f t="array" ref="DD217">IF(AO217="","",
IF(INDEX(Settings!$H:$H,MATCH(DD$1,Settings!$G:$G,0))=TRUE,
100-100*(AO217-MINIFS(AO:AO,$E:$E,$E217))/(MAXIFS(AO:AO,$E:$E,$E217)-MINIFS(AO:AO,$E:$E,$E217)),
100*(AO217-MINIFS(AO:AO,$E:$E,$E217))/(MAXIFS(AO:AO,$E:$E,$E217)-MINIFS(AO:AO,$E:$E,$E217))))</f>
        <v/>
      </c>
      <c r="DE217" s="223" t="str">
        <f t="array" ref="DE217">IF(AP217="","",
IF(INDEX(Settings!$H:$H,MATCH(DE$1,Settings!$G:$G,0))=TRUE,
100-100*(AP217-MINIFS(AP:AP,$E:$E,$E217))/(MAXIFS(AP:AP,$E:$E,$E217)-MINIFS(AP:AP,$E:$E,$E217)),
100*(AP217-MINIFS(AP:AP,$E:$E,$E217))/(MAXIFS(AP:AP,$E:$E,$E217)-MINIFS(AP:AP,$E:$E,$E217))))</f>
        <v/>
      </c>
      <c r="DF217" s="223" t="str">
        <f t="array" ref="DF217">IF(AQ217="","",
IF(INDEX(Settings!$H:$H,MATCH(DF$1,Settings!$G:$G,0))=TRUE,
100-100*(AQ217-MINIFS(AQ:AQ,$E:$E,$E217))/(MAXIFS(AQ:AQ,$E:$E,$E217)-MINIFS(AQ:AQ,$E:$E,$E217)),
100*(AQ217-MINIFS(AQ:AQ,$E:$E,$E217))/(MAXIFS(AQ:AQ,$E:$E,$E217)-MINIFS(AQ:AQ,$E:$E,$E217))))</f>
        <v/>
      </c>
      <c r="DG217" s="223" t="str">
        <f t="array" ref="DG217">IF(AR217="","",
IF(INDEX(Settings!$H:$H,MATCH(DG$1,Settings!$G:$G,0))=TRUE,
100-100*(AR217-MINIFS(AR:AR,$E:$E,$E217))/(MAXIFS(AR:AR,$E:$E,$E217)-MINIFS(AR:AR,$E:$E,$E217)),
100*(AR217-MINIFS(AR:AR,$E:$E,$E217))/(MAXIFS(AR:AR,$E:$E,$E217)-MINIFS(AR:AR,$E:$E,$E217))))</f>
        <v/>
      </c>
      <c r="DH217" s="223" t="str">
        <f t="array" ref="DH217">IF(AS217="","",
IF(INDEX(Settings!$H:$H,MATCH(DH$1,Settings!$G:$G,0))=TRUE,
100-100*(AS217-MINIFS(AS:AS,$E:$E,$E217))/(MAXIFS(AS:AS,$E:$E,$E217)-MINIFS(AS:AS,$E:$E,$E217)),
100*(AS217-MINIFS(AS:AS,$E:$E,$E217))/(MAXIFS(AS:AS,$E:$E,$E217)-MINIFS(AS:AS,$E:$E,$E217))))</f>
        <v/>
      </c>
      <c r="DI217" s="223" t="str">
        <f t="array" ref="DI217">IF(AT217="","",
IF(INDEX(Settings!$H:$H,MATCH(DI$1,Settings!$G:$G,0))=TRUE,
100-100*(AT217-MINIFS(AT:AT,$E:$E,$E217))/(MAXIFS(AT:AT,$E:$E,$E217)-MINIFS(AT:AT,$E:$E,$E217)),
100*(AT217-MINIFS(AT:AT,$E:$E,$E217))/(MAXIFS(AT:AT,$E:$E,$E217)-MINIFS(AT:AT,$E:$E,$E217))))</f>
        <v/>
      </c>
      <c r="DJ217" s="223" t="str">
        <f t="array" ref="DJ217">IF(AU217="","",
IF(INDEX(Settings!$H:$H,MATCH(DJ$1,Settings!$G:$G,0))=TRUE,
100-100*(AU217-MINIFS(AU:AU,$E:$E,$E217))/(MAXIFS(AU:AU,$E:$E,$E217)-MINIFS(AU:AU,$E:$E,$E217)),
100*(AU217-MINIFS(AU:AU,$E:$E,$E217))/(MAXIFS(AU:AU,$E:$E,$E217)-MINIFS(AU:AU,$E:$E,$E217))))</f>
        <v/>
      </c>
      <c r="DK217" s="223" t="str">
        <f t="array" ref="DK217">IF(AV217="","",
IF(INDEX(Settings!$H:$H,MATCH(DK$1,Settings!$G:$G,0))=TRUE,
100-100*(AV217-MINIFS(AV:AV,$E:$E,$E217))/(MAXIFS(AV:AV,$E:$E,$E217)-MINIFS(AV:AV,$E:$E,$E217)),
100*(AV217-MINIFS(AV:AV,$E:$E,$E217))/(MAXIFS(AV:AV,$E:$E,$E217)-MINIFS(AV:AV,$E:$E,$E217))))</f>
        <v/>
      </c>
      <c r="DL217" s="223" t="str">
        <f t="array" ref="DL217">IF(AW217="","",
IF(INDEX(Settings!$H:$H,MATCH(DL$1,Settings!$G:$G,0))=TRUE,
100-100*(AW217-MINIFS(AW:AW,$E:$E,$E217))/(MAXIFS(AW:AW,$E:$E,$E217)-MINIFS(AW:AW,$E:$E,$E217)),
100*(AW217-MINIFS(AW:AW,$E:$E,$E217))/(MAXIFS(AW:AW,$E:$E,$E217)-MINIFS(AW:AW,$E:$E,$E217))))</f>
        <v/>
      </c>
      <c r="DM217" s="223" t="str">
        <f t="array" ref="DM217">IF(AX217="","",
IF(INDEX(Settings!$H:$H,MATCH(DM$1,Settings!$G:$G,0))=TRUE,
100-100*(AX217-MINIFS(AX:AX,$E:$E,$E217))/(MAXIFS(AX:AX,$E:$E,$E217)-MINIFS(AX:AX,$E:$E,$E217)),
100*(AX217-MINIFS(AX:AX,$E:$E,$E217))/(MAXIFS(AX:AX,$E:$E,$E217)-MINIFS(AX:AX,$E:$E,$E217))))</f>
        <v/>
      </c>
      <c r="DN217" s="223" t="str">
        <f t="array" ref="DN217">IF(AY217="","",
IF(INDEX(Settings!$H:$H,MATCH(DN$1,Settings!$G:$G,0))=TRUE,
100-100*(AY217-MINIFS(AY:AY,$E:$E,$E217))/(MAXIFS(AY:AY,$E:$E,$E217)-MINIFS(AY:AY,$E:$E,$E217)),
100*(AY217-MINIFS(AY:AY,$E:$E,$E217))/(MAXIFS(AY:AY,$E:$E,$E217)-MINIFS(AY:AY,$E:$E,$E217))))</f>
        <v/>
      </c>
      <c r="DO217" s="223" t="str">
        <f t="array" ref="DO217">IF(AZ217="","",
IF(INDEX(Settings!$H:$H,MATCH(DO$1,Settings!$G:$G,0))=TRUE,
100-100*(AZ217-MINIFS(AZ:AZ,$E:$E,$E217))/(MAXIFS(AZ:AZ,$E:$E,$E217)-MINIFS(AZ:AZ,$E:$E,$E217)),
100*(AZ217-MINIFS(AZ:AZ,$E:$E,$E217))/(MAXIFS(AZ:AZ,$E:$E,$E217)-MINIFS(AZ:AZ,$E:$E,$E217))))</f>
        <v/>
      </c>
      <c r="DP217" s="223" t="str">
        <f t="array" ref="DP217">IF(BA217="","",
IF(INDEX(Settings!$H:$H,MATCH(DP$1,Settings!$G:$G,0))=TRUE,
100-100*(BA217-MINIFS(BA:BA,$E:$E,$E217))/(MAXIFS(BA:BA,$E:$E,$E217)-MINIFS(BA:BA,$E:$E,$E217)),
100*(BA217-MINIFS(BA:BA,$E:$E,$E217))/(MAXIFS(BA:BA,$E:$E,$E217)-MINIFS(BA:BA,$E:$E,$E217))))</f>
        <v/>
      </c>
      <c r="DQ217" s="223" t="str">
        <f t="array" ref="DQ217">IF(BB217="","",
IF(INDEX(Settings!$H:$H,MATCH(DQ$1,Settings!$G:$G,0))=TRUE,
100-100*(BB217-MINIFS(BB:BB,$E:$E,$E217))/(MAXIFS(BB:BB,$E:$E,$E217)-MINIFS(BB:BB,$E:$E,$E217)),
100*(BB217-MINIFS(BB:BB,$E:$E,$E217))/(MAXIFS(BB:BB,$E:$E,$E217)-MINIFS(BB:BB,$E:$E,$E217))))</f>
        <v/>
      </c>
      <c r="DR217" s="223" t="str">
        <f t="array" ref="DR217">IF(BC217="","",
IF(INDEX(Settings!$H:$H,MATCH(DR$1,Settings!$G:$G,0))=TRUE,
100-100*(BC217-MINIFS(BC:BC,$E:$E,$E217))/(MAXIFS(BC:BC,$E:$E,$E217)-MINIFS(BC:BC,$E:$E,$E217)),
100*(BC217-MINIFS(BC:BC,$E:$E,$E217))/(MAXIFS(BC:BC,$E:$E,$E217)-MINIFS(BC:BC,$E:$E,$E217))))</f>
        <v/>
      </c>
      <c r="DS217" s="223" t="str">
        <f t="array" ref="DS217">IF(BD217="","",
IF(INDEX(Settings!$H:$H,MATCH(DS$1,Settings!$G:$G,0))=TRUE,
100-100*(BD217-MINIFS(BD:BD,$E:$E,$E217))/(MAXIFS(BD:BD,$E:$E,$E217)-MINIFS(BD:BD,$E:$E,$E217)),
100*(BD217-MINIFS(BD:BD,$E:$E,$E217))/(MAXIFS(BD:BD,$E:$E,$E217)-MINIFS(BD:BD,$E:$E,$E217))))</f>
        <v/>
      </c>
      <c r="DT217" s="223" t="str">
        <f t="array" ref="DT217">IF(BE217="","",
IF(INDEX(Settings!$H:$H,MATCH(DT$1,Settings!$G:$G,0))=TRUE,
100-100*(BE217-MINIFS(BE:BE,$E:$E,$E217))/(MAXIFS(BE:BE,$E:$E,$E217)-MINIFS(BE:BE,$E:$E,$E217)),
100*(BE217-MINIFS(BE:BE,$E:$E,$E217))/(MAXIFS(BE:BE,$E:$E,$E217)-MINIFS(BE:BE,$E:$E,$E217))))</f>
        <v/>
      </c>
      <c r="DU217" s="223" t="str">
        <f t="array" ref="DU217">IF(BF217="","",
IF(INDEX(Settings!$H:$H,MATCH(DU$1,Settings!$G:$G,0))=TRUE,
100-100*(BF217-MINIFS(BF:BF,$E:$E,$E217))/(MAXIFS(BF:BF,$E:$E,$E217)-MINIFS(BF:BF,$E:$E,$E217)),
100*(BF217-MINIFS(BF:BF,$E:$E,$E217))/(MAXIFS(BF:BF,$E:$E,$E217)-MINIFS(BF:BF,$E:$E,$E217))))</f>
        <v/>
      </c>
      <c r="DV217" s="223" t="str">
        <f t="array" ref="DV217">IF(BG217="","",
IF(INDEX(Settings!$H:$H,MATCH(DV$1,Settings!$G:$G,0))=TRUE,
100-100*(BG217-MINIFS(BG:BG,$E:$E,$E217))/(MAXIFS(BG:BG,$E:$E,$E217)-MINIFS(BG:BG,$E:$E,$E217)),
100*(BG217-MINIFS(BG:BG,$E:$E,$E217))/(MAXIFS(BG:BG,$E:$E,$E217)-MINIFS(BG:BG,$E:$E,$E217))))</f>
        <v/>
      </c>
      <c r="DW217" s="223" t="str">
        <f t="array" ref="DW217">IF(BH217="","",
IF(INDEX(Settings!$H:$H,MATCH(DW$1,Settings!$G:$G,0))=TRUE,
100-100*(BH217-MINIFS(BH:BH,$E:$E,$E217))/(MAXIFS(BH:BH,$E:$E,$E217)-MINIFS(BH:BH,$E:$E,$E217)),
100*(BH217-MINIFS(BH:BH,$E:$E,$E217))/(MAXIFS(BH:BH,$E:$E,$E217)-MINIFS(BH:BH,$E:$E,$E217))))</f>
        <v/>
      </c>
      <c r="DX217" s="223" t="str">
        <f t="array" ref="DX217">IF(BI217="","",
IF(INDEX(Settings!$H:$H,MATCH(DX$1,Settings!$G:$G,0))=TRUE,
100-100*(BI217-MINIFS(BI:BI,$E:$E,$E217))/(MAXIFS(BI:BI,$E:$E,$E217)-MINIFS(BI:BI,$E:$E,$E217)),
100*(BI217-MINIFS(BI:BI,$E:$E,$E217))/(MAXIFS(BI:BI,$E:$E,$E217)-MINIFS(BI:BI,$E:$E,$E217))))</f>
        <v/>
      </c>
      <c r="DY217" s="223" t="str">
        <f t="array" ref="DY217">IF(BJ217="","",
IF(INDEX(Settings!$H:$H,MATCH(DY$1,Settings!$G:$G,0))=TRUE,
100-100*(BJ217-MINIFS(BJ:BJ,$E:$E,$E217))/(MAXIFS(BJ:BJ,$E:$E,$E217)-MINIFS(BJ:BJ,$E:$E,$E217)),
100*(BJ217-MINIFS(BJ:BJ,$E:$E,$E217))/(MAXIFS(BJ:BJ,$E:$E,$E217)-MINIFS(BJ:BJ,$E:$E,$E217))))</f>
        <v/>
      </c>
      <c r="DZ217" s="225"/>
      <c r="EA217" s="225"/>
      <c r="EB217" s="225" t="str">
        <f t="shared" si="8"/>
        <v/>
      </c>
      <c r="EC217" s="225" t="str">
        <f t="shared" si="9"/>
        <v/>
      </c>
      <c r="ED217" s="225" t="str">
        <f t="shared" si="10"/>
        <v/>
      </c>
      <c r="EE217" s="225" t="str">
        <f t="shared" si="11"/>
        <v/>
      </c>
      <c r="EF217" s="225" t="str">
        <f t="shared" si="12"/>
        <v/>
      </c>
      <c r="EG217" s="225" t="str">
        <f t="shared" si="13"/>
        <v/>
      </c>
      <c r="EH217" s="225"/>
      <c r="EI217" s="225"/>
      <c r="EJ217" s="225"/>
      <c r="EK217" s="225"/>
      <c r="EL217" s="225"/>
      <c r="EM217" s="225"/>
    </row>
    <row r="218">
      <c r="A218" s="231"/>
      <c r="B218" s="231"/>
      <c r="C218" s="231"/>
      <c r="D218" s="231" t="str">
        <f t="array" ref="D218">IFERROR(INDEX(Profiles!$B:$B,MATCH($A218,Profiles!$A:$A,0)),"")</f>
        <v/>
      </c>
      <c r="E218" s="231"/>
      <c r="F218" s="231"/>
      <c r="G218" s="231"/>
      <c r="H218" s="231"/>
      <c r="I218" s="231" t="str">
        <f>IF(A218="","",IF(Settings!$N$3="DATE",F218&amp;": "&amp;TEXT(B218,"M/DD/YY"),F218&amp;": "&amp;H218))</f>
        <v/>
      </c>
      <c r="J218" s="231"/>
      <c r="K218" s="231"/>
      <c r="L218" s="231"/>
      <c r="M218" s="232" t="str">
        <f t="shared" si="14"/>
        <v/>
      </c>
      <c r="N218" s="231"/>
      <c r="O218" s="231"/>
      <c r="P218" s="231"/>
      <c r="Q218" s="231"/>
      <c r="R218" s="231"/>
      <c r="S218" s="230" t="str">
        <f>IFERROR(VLOOKUP(AF218, 'YOYO IR Scores'!A:C, 3, FALSE), "")
</f>
        <v/>
      </c>
      <c r="T218" s="231"/>
      <c r="U218" s="231"/>
      <c r="V218" s="231"/>
      <c r="W218" s="231"/>
      <c r="X218" s="233" t="str">
        <f t="shared" si="4"/>
        <v/>
      </c>
      <c r="Y218" s="234" t="str">
        <f t="shared" si="5"/>
        <v/>
      </c>
      <c r="Z218" s="234" t="str">
        <f t="shared" si="6"/>
        <v/>
      </c>
      <c r="AA218" s="233" t="str">
        <f t="shared" si="7"/>
        <v/>
      </c>
      <c r="AB218" s="232"/>
      <c r="AC218" s="232"/>
      <c r="AD218" s="232"/>
      <c r="AE218" s="232" t="str">
        <f>IFERROR(VLOOKUP(AF218, 'YOYO IR Scores'!A:C, 2, FALSE), "")</f>
        <v/>
      </c>
      <c r="AF218" s="232"/>
      <c r="AG218" s="23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c r="BD218" s="232"/>
      <c r="BE218" s="232"/>
      <c r="BF218" s="232"/>
      <c r="BG218" s="232"/>
      <c r="BH218" s="232"/>
      <c r="BI218" s="232"/>
      <c r="BJ218" s="232"/>
      <c r="BK218" s="232" t="str">
        <f t="array" ref="BK218">IF(J218="","",
IF(INDEX(Settings!$H:$H,MATCH(BY$1,Settings!$G:$G,0))=TRUE,
100-100*(J218-MIN(J:J))/(MAX(J:J)-MIN(J:J)),
100*(J218-MIN(J:J))/(MAX(J:J)-MIN(J:J))))</f>
        <v/>
      </c>
      <c r="BL218" s="232" t="str">
        <f t="array" ref="BL218">IF(J218="","",
IF(INDEX(Settings!$H:$H,MATCH(BY$1,Settings!$G:$G,0))=TRUE,
100-100*(J218-MINIFS(J:J,$E:$E,$E218))/(MAXIFS(J:J,$E:$E,$E218)-MINIFS(J:J,$E:$E,$E218)),
100*(J218-MINIFS(J:J,$E:$E,$E218))/(MAXIFS(J:J,$E:$E,$E218)-MINIFS(J:J,$E:$E,$E218))))</f>
        <v/>
      </c>
      <c r="BM218" s="232" t="str">
        <f t="array" ref="BM218">IF(J218="","",
IF(INDEX(Settings!$H:$H,MATCH(BY$1,Settings!$G:$G,0))=TRUE,
100-100*(J218-MINIFS(J:J,$E:$E,$E218,$I:$I,$I218))/(MAXIFS(J:J,$E:$E,$E218,$I:$I,$I218)-MINIFS(J:J,$E:$E,$E218,$I:$I,$I218)),
100*(J218-MINIFS(J:J,$E:$E,$E218,$I:$I,$I218))/(MAXIFS(J:J,$E:$E,$E218,$I:$I,$I218)-MINIFS(J:J,$E:$E,$E218,$I:$I,$I218))))</f>
        <v/>
      </c>
      <c r="BN218" s="231" t="str">
        <f t="array" ref="BN218">IF(J218="","",
IF(INDEX(Settings!$H:$H,MATCH(BY$1,Settings!$G:$G,0))=TRUE,
100-100*PERCENTRANK(J:J,J218),
100*PERCENTRANK(J:J,J218)))</f>
        <v/>
      </c>
      <c r="BO218" s="231" t="str">
        <f>IFERROR(__xludf.DUMMYFUNCTION("IF(J218="""","""",
IF(INDEX(Settings!$H:$H,MATCH(BY$1,Settings!$G:$G,0))=TRUE,
100-100*PERCENTRANK(FILTER(J:J,$E:$E=$E218),J218),
100*PERCENTRANK(FILTER(J:J,$E:$E=$E218),J218)))"),"")</f>
        <v/>
      </c>
      <c r="BP218" s="231" t="str">
        <f>IFERROR(__xludf.DUMMYFUNCTION("IF(J218="""","""",
IF(INDEX(Settings!$H:$H,MATCH(BY$1,Settings!$G:$G,0))=TRUE,
100-100*PERCENTRANK(FILTER(J:J,$E:$E=$E218,$I:$I=$I218),J218),
100*PERCENTRANK(FILTER(J:J,$E:$E=$E218,$I:$I=$I218),J218)))"),"")</f>
        <v/>
      </c>
      <c r="BQ218" s="233" t="str">
        <f t="array" ref="BQ218">IF(J218="","",
IF(INDEX(Settings!$H:$H,MATCH(BY$1,Settings!$G:$G,0))=TRUE,
-1*(J218-AVERAGE(J:J))/STDEV(J:J),
(J218-AVERAGE(J:J))/STDEV(J:J)))</f>
        <v/>
      </c>
      <c r="BR218" s="233" t="str">
        <f>IFERROR(__xludf.DUMMYFUNCTION("IF(J218="""","""",
IF(INDEX(Settings!$H:$H,MATCH(BY$1,Settings!$G:$G,0))=TRUE,
-1*(J218-AVERAGEIFS(J:J,$E:$E,$E218))/STDEV(FILTER(J:J,$E:$E=$E218)),
(J218-AVERAGEIFS(J:J,$E:$E,$E218))/STDEV(FILTER(J:J,$E:$E=$E218))))"),"")</f>
        <v/>
      </c>
      <c r="BS218" s="233"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1"/>
      <c r="BX218" s="231"/>
      <c r="BY218" s="232" t="str">
        <f t="array" ref="BY218">IF(J218="","",
IF(INDEX(Settings!$H:$H,MATCH(BY$1,Settings!$G:$G,0))=TRUE,
100-100*(J218-MINIFS(J:J,$E:$E,$E218))/(MAXIFS(J:J,$E:$E,$E218)-MINIFS(J:J,$E:$E,$E218)),
100*(J218-MINIFS(J:J,$E:$E,$E218))/(MAXIFS(J:J,$E:$E,$E218)-MINIFS(J:J,$E:$E,$E218))))</f>
        <v/>
      </c>
      <c r="BZ218" s="232" t="str">
        <f t="array" ref="BZ218">IF(K218="","",
IF(INDEX(Settings!$H:$H,MATCH(BZ$1,Settings!$G:$G,0))=TRUE,
100-100*(K218-MINIFS(K:K,$E:$E,$E218))/(MAXIFS(K:K,$E:$E,$E218)-MINIFS(K:K,$E:$E,$E218)),
100*(K218-MINIFS(K:K,$E:$E,$E218))/(MAXIFS(K:K,$E:$E,$E218)-MINIFS(K:K,$E:$E,$E218))))</f>
        <v/>
      </c>
      <c r="CA218" s="232" t="str">
        <f t="array" ref="CA218">IF(L218="","",
IF(INDEX(Settings!$H:$H,MATCH(CA$1,Settings!$G:$G,0))=TRUE,
100-100*(L218-MINIFS(L:L,$E:$E,$E218))/(MAXIFS(L:L,$E:$E,$E218)-MINIFS(L:L,$E:$E,$E218)),
100*(L218-MINIFS(L:L,$E:$E,$E218))/(MAXIFS(L:L,$E:$E,$E218)-MINIFS(L:L,$E:$E,$E218))))</f>
        <v/>
      </c>
      <c r="CB218" s="232" t="str">
        <f t="array" ref="CB218">IF(M218="","",
IF(INDEX(Settings!$H:$H,MATCH(CB$1,Settings!$G:$G,0))=TRUE,
100-100*(M218-MINIFS(M:M,$E:$E,$E218))/(MAXIFS(M:M,$E:$E,$E218)-MINIFS(M:M,$E:$E,$E218)),
100*(M218-MINIFS(M:M,$E:$E,$E218))/(MAXIFS(M:M,$E:$E,$E218)-MINIFS(M:M,$E:$E,$E218))))</f>
        <v/>
      </c>
      <c r="CC218" s="232" t="str">
        <f t="array" ref="CC218">IF(N218="","",
IF(INDEX(Settings!$H:$H,MATCH(CC$1,Settings!$G:$G,0))=TRUE,
100-100*(N218-MINIFS(N:N,$E:$E,$E218))/(MAXIFS(N:N,$E:$E,$E218)-MINIFS(N:N,$E:$E,$E218)),
100*(N218-MINIFS(N:N,$E:$E,$E218))/(MAXIFS(N:N,$E:$E,$E218)-MINIFS(N:N,$E:$E,$E218))))</f>
        <v/>
      </c>
      <c r="CD218" s="232" t="str">
        <f t="array" ref="CD218">IF(O218="","",
IF(INDEX(Settings!$H:$H,MATCH(CD$1,Settings!$G:$G,0))=TRUE,
100-100*(O218-MINIFS(O:O,$E:$E,$E218))/(MAXIFS(O:O,$E:$E,$E218)-MINIFS(O:O,$E:$E,$E218)),
100*(O218-MINIFS(O:O,$E:$E,$E218))/(MAXIFS(O:O,$E:$E,$E218)-MINIFS(O:O,$E:$E,$E218))))</f>
        <v/>
      </c>
      <c r="CE218" s="232" t="str">
        <f t="array" ref="CE218">IF(P218="","",
IF(INDEX(Settings!$H:$H,MATCH(CE$1,Settings!$G:$G,0))=TRUE,
100-100*(P218-MINIFS(P:P,$E:$E,$E218))/(MAXIFS(P:P,$E:$E,$E218)-MINIFS(P:P,$E:$E,$E218)),
100*(P218-MINIFS(P:P,$E:$E,$E218))/(MAXIFS(P:P,$E:$E,$E218)-MINIFS(P:P,$E:$E,$E218))))</f>
        <v/>
      </c>
      <c r="CF218" s="232" t="str">
        <f t="array" ref="CF218">IF(Q218="","",
IF(INDEX(Settings!$H:$H,MATCH(CF$1,Settings!$G:$G,0))=TRUE,
100-100*(Q218-MINIFS(Q:Q,$E:$E,$E218))/(MAXIFS(Q:Q,$E:$E,$E218)-MINIFS(Q:Q,$E:$E,$E218)),
100*(Q218-MINIFS(Q:Q,$E:$E,$E218))/(MAXIFS(Q:Q,$E:$E,$E218)-MINIFS(Q:Q,$E:$E,$E218))))</f>
        <v/>
      </c>
      <c r="CG218" s="232" t="str">
        <f t="array" ref="CG218">IF(R218="","",
IF(INDEX(Settings!$H:$H,MATCH(CG$1,Settings!$G:$G,0))=TRUE,
100-100*(R218-MINIFS(R:R,$E:$E,$E218))/(MAXIFS(R:R,$E:$E,$E218)-MINIFS(R:R,$E:$E,$E218)),
100*(R218-MINIFS(R:R,$E:$E,$E218))/(MAXIFS(R:R,$E:$E,$E218)-MINIFS(R:R,$E:$E,$E218))))</f>
        <v/>
      </c>
      <c r="CH218" s="232" t="str">
        <f t="array" ref="CH218">IF(S218="","",
IF(INDEX(Settings!$H:$H,MATCH(CH$1,Settings!$G:$G,0))=TRUE,
100-100*(S218-MINIFS(S:S,$E:$E,$E218))/(MAXIFS(S:S,$E:$E,$E218)-MINIFS(S:S,$E:$E,$E218)),
100*(S218-MINIFS(S:S,$E:$E,$E218))/(MAXIFS(S:S,$E:$E,$E218)-MINIFS(S:S,$E:$E,$E218))))</f>
        <v/>
      </c>
      <c r="CI218" s="232" t="str">
        <f t="array" ref="CI218">IF(T218="","",
IF(INDEX(Settings!$H:$H,MATCH(CI$1,Settings!$G:$G,0))=TRUE,
100-100*(T218-MINIFS(T:T,$E:$E,$E218))/(MAXIFS(T:T,$E:$E,$E218)-MINIFS(T:T,$E:$E,$E218)),
100*(T218-MINIFS(T:T,$E:$E,$E218))/(MAXIFS(T:T,$E:$E,$E218)-MINIFS(T:T,$E:$E,$E218))))</f>
        <v/>
      </c>
      <c r="CJ218" s="232" t="str">
        <f t="array" ref="CJ218">IF(U218="","",
IF(INDEX(Settings!$H:$H,MATCH(CJ$1,Settings!$G:$G,0))=TRUE,
100-100*(U218-MINIFS(U:U,$E:$E,$E218))/(MAXIFS(U:U,$E:$E,$E218)-MINIFS(U:U,$E:$E,$E218)),
100*(U218-MINIFS(U:U,$E:$E,$E218))/(MAXIFS(U:U,$E:$E,$E218)-MINIFS(U:U,$E:$E,$E218))))</f>
        <v/>
      </c>
      <c r="CK218" s="232" t="str">
        <f t="array" ref="CK218">IF(V218="","",
IF(INDEX(Settings!$H:$H,MATCH(CK$1,Settings!$G:$G,0))=TRUE,
100-100*(V218-MINIFS(V:V,$E:$E,$E218))/(MAXIFS(V:V,$E:$E,$E218)-MINIFS(V:V,$E:$E,$E218)),
100*(V218-MINIFS(V:V,$E:$E,$E218))/(MAXIFS(V:V,$E:$E,$E218)-MINIFS(V:V,$E:$E,$E218))))</f>
        <v/>
      </c>
      <c r="CL218" s="232" t="str">
        <f t="array" ref="CL218">IF(W218="","",
IF(INDEX(Settings!$H:$H,MATCH(CL$1,Settings!$G:$G,0))=TRUE,
100-100*(W218-MINIFS(W:W,$E:$E,$E218))/(MAXIFS(W:W,$E:$E,$E218)-MINIFS(W:W,$E:$E,$E218)),
100*(W218-MINIFS(W:W,$E:$E,$E218))/(MAXIFS(W:W,$E:$E,$E218)-MINIFS(W:W,$E:$E,$E218))))</f>
        <v/>
      </c>
      <c r="CM218" s="232" t="str">
        <f t="array" ref="CM218">IF(X218="","",
IF(INDEX(Settings!$H:$H,MATCH(CM$1,Settings!$G:$G,0))=TRUE,
100-100*(X218-MINIFS(X:X,$E:$E,$E218))/(MAXIFS(X:X,$E:$E,$E218)-MINIFS(X:X,$E:$E,$E218)),
100*(X218-MINIFS(X:X,$E:$E,$E218))/(MAXIFS(X:X,$E:$E,$E218)-MINIFS(X:X,$E:$E,$E218))))</f>
        <v/>
      </c>
      <c r="CN218" s="232" t="str">
        <f t="array" ref="CN218">IF(Y218="","",
IF(INDEX(Settings!$H:$H,MATCH(CN$1,Settings!$G:$G,0))=TRUE,
100-100*(Y218-MINIFS(Y:Y,$E:$E,$E218))/(MAXIFS(Y:Y,$E:$E,$E218)-MINIFS(Y:Y,$E:$E,$E218)),
100*(Y218-MINIFS(Y:Y,$E:$E,$E218))/(MAXIFS(Y:Y,$E:$E,$E218)-MINIFS(Y:Y,$E:$E,$E218))))</f>
        <v/>
      </c>
      <c r="CO218" s="232" t="str">
        <f t="array" ref="CO218">IF(Z218="","",
IF(INDEX(Settings!$H:$H,MATCH(CO$1,Settings!$G:$G,0))=TRUE,
100-100*(Z218-MINIFS(Z:Z,$E:$E,$E218))/(MAXIFS(Z:Z,$E:$E,$E218)-MINIFS(Z:Z,$E:$E,$E218)),
100*(Z218-MINIFS(Z:Z,$E:$E,$E218))/(MAXIFS(Z:Z,$E:$E,$E218)-MINIFS(Z:Z,$E:$E,$E218))))</f>
        <v/>
      </c>
      <c r="CP218" s="232" t="str">
        <f t="array" ref="CP218">IF(AA218="","",
IF(INDEX(Settings!$H:$H,MATCH(CP$1,Settings!$G:$G,0))=TRUE,
100-100*(AA218-MINIFS(AA:AA,$E:$E,$E218))/(MAXIFS(AA:AA,$E:$E,$E218)-MINIFS(AA:AA,$E:$E,$E218)),
100*(AA218-MINIFS(AA:AA,$E:$E,$E218))/(MAXIFS(AA:AA,$E:$E,$E218)-MINIFS(AA:AA,$E:$E,$E218))))</f>
        <v/>
      </c>
      <c r="CQ218" s="232" t="str">
        <f t="array" ref="CQ218">IF(AB218="","",
IF(INDEX(Settings!$H:$H,MATCH(CQ$1,Settings!$G:$G,0))=TRUE,
100-100*(AB218-MINIFS(AB:AB,$E:$E,$E218))/(MAXIFS(AB:AB,$E:$E,$E218)-MINIFS(AB:AB,$E:$E,$E218)),
100*(AB218-MINIFS(AB:AB,$E:$E,$E218))/(MAXIFS(AB:AB,$E:$E,$E218)-MINIFS(AB:AB,$E:$E,$E218))))</f>
        <v/>
      </c>
      <c r="CR218" s="232" t="str">
        <f t="array" ref="CR218">IF(AC218="","",
IF(INDEX(Settings!$H:$H,MATCH(CR$1,Settings!$G:$G,0))=TRUE,
100-100*(AC218-MINIFS(AC:AC,$E:$E,$E218))/(MAXIFS(AC:AC,$E:$E,$E218)-MINIFS(AC:AC,$E:$E,$E218)),
100*(AC218-MINIFS(AC:AC,$E:$E,$E218))/(MAXIFS(AC:AC,$E:$E,$E218)-MINIFS(AC:AC,$E:$E,$E218))))</f>
        <v/>
      </c>
      <c r="CS218" s="232" t="str">
        <f t="array" ref="CS218">IF(AD218="","",
IF(INDEX(Settings!$H:$H,MATCH(CS$1,Settings!$G:$G,0))=TRUE,
100-100*(AD218-MINIFS(AD:AD,$E:$E,$E218))/(MAXIFS(AD:AD,$E:$E,$E218)-MINIFS(AD:AD,$E:$E,$E218)),
100*(AD218-MINIFS(AD:AD,$E:$E,$E218))/(MAXIFS(AD:AD,$E:$E,$E218)-MINIFS(AD:AD,$E:$E,$E218))))</f>
        <v/>
      </c>
      <c r="CT218" s="232" t="str">
        <f t="array" ref="CT218">IF(AE218="","",
IF(INDEX(Settings!$H:$H,MATCH(CT$1,Settings!$G:$G,0))=TRUE,
100-100*(AE218-MINIFS(AE:AE,$E:$E,$E218))/(MAXIFS(AE:AE,$E:$E,$E218)-MINIFS(AE:AE,$E:$E,$E218)),
100*(AE218-MINIFS(AE:AE,$E:$E,$E218))/(MAXIFS(AE:AE,$E:$E,$E218)-MINIFS(AE:AE,$E:$E,$E218))))</f>
        <v/>
      </c>
      <c r="CU218" s="232" t="str">
        <f t="array" ref="CU218">IF(AF218="","",
IF(INDEX(Settings!$H:$H,MATCH(CU$1,Settings!$G:$G,0))=TRUE,
100-100*(AF218-MINIFS(AF:AF,$E:$E,$E218))/(MAXIFS(AF:AF,$E:$E,$E218)-MINIFS(AF:AF,$E:$E,$E218)),
100*(AF218-MINIFS(AF:AF,$E:$E,$E218))/(MAXIFS(AF:AF,$E:$E,$E218)-MINIFS(AF:AF,$E:$E,$E218))))</f>
        <v/>
      </c>
      <c r="CV218" s="232" t="str">
        <f t="array" ref="CV218">IF(AG218="","",
IF(INDEX(Settings!$H:$H,MATCH(CV$1,Settings!$G:$G,0))=TRUE,
100-100*(AG218-MINIFS(AG:AG,$E:$E,$E218))/(MAXIFS(AG:AG,$E:$E,$E218)-MINIFS(AG:AG,$E:$E,$E218)),
100*(AG218-MINIFS(AG:AG,$E:$E,$E218))/(MAXIFS(AG:AG,$E:$E,$E218)-MINIFS(AG:AG,$E:$E,$E218))))</f>
        <v/>
      </c>
      <c r="CW218" s="232" t="str">
        <f t="array" ref="CW218">IF(AH218="","",
IF(INDEX(Settings!$H:$H,MATCH(CW$1,Settings!$G:$G,0))=TRUE,
100-100*(AH218-MINIFS(AH:AH,$E:$E,$E218))/(MAXIFS(AH:AH,$E:$E,$E218)-MINIFS(AH:AH,$E:$E,$E218)),
100*(AH218-MINIFS(AH:AH,$E:$E,$E218))/(MAXIFS(AH:AH,$E:$E,$E218)-MINIFS(AH:AH,$E:$E,$E218))))</f>
        <v/>
      </c>
      <c r="CX218" s="232" t="str">
        <f t="array" ref="CX218">IF(AI218="","",
IF(INDEX(Settings!$H:$H,MATCH(CX$1,Settings!$G:$G,0))=TRUE,
100-100*(AI218-MINIFS(AI:AI,$E:$E,$E218))/(MAXIFS(AI:AI,$E:$E,$E218)-MINIFS(AI:AI,$E:$E,$E218)),
100*(AI218-MINIFS(AI:AI,$E:$E,$E218))/(MAXIFS(AI:AI,$E:$E,$E218)-MINIFS(AI:AI,$E:$E,$E218))))</f>
        <v/>
      </c>
      <c r="CY218" s="232" t="str">
        <f t="array" ref="CY218">IF(AJ218="","",
IF(INDEX(Settings!$H:$H,MATCH(CY$1,Settings!$G:$G,0))=TRUE,
100-100*(AJ218-MINIFS(AJ:AJ,$E:$E,$E218))/(MAXIFS(AJ:AJ,$E:$E,$E218)-MINIFS(AJ:AJ,$E:$E,$E218)),
100*(AJ218-MINIFS(AJ:AJ,$E:$E,$E218))/(MAXIFS(AJ:AJ,$E:$E,$E218)-MINIFS(AJ:AJ,$E:$E,$E218))))</f>
        <v/>
      </c>
      <c r="CZ218" s="232" t="str">
        <f t="array" ref="CZ218">IF(AK218="","",
IF(INDEX(Settings!$H:$H,MATCH(CZ$1,Settings!$G:$G,0))=TRUE,
100-100*(AK218-MINIFS(AK:AK,$E:$E,$E218))/(MAXIFS(AK:AK,$E:$E,$E218)-MINIFS(AK:AK,$E:$E,$E218)),
100*(AK218-MINIFS(AK:AK,$E:$E,$E218))/(MAXIFS(AK:AK,$E:$E,$E218)-MINIFS(AK:AK,$E:$E,$E218))))</f>
        <v/>
      </c>
      <c r="DA218" s="232" t="str">
        <f t="array" ref="DA218">IF(AL218="","",
IF(INDEX(Settings!$H:$H,MATCH(DA$1,Settings!$G:$G,0))=TRUE,
100-100*(AL218-MINIFS(AL:AL,$E:$E,$E218))/(MAXIFS(AL:AL,$E:$E,$E218)-MINIFS(AL:AL,$E:$E,$E218)),
100*(AL218-MINIFS(AL:AL,$E:$E,$E218))/(MAXIFS(AL:AL,$E:$E,$E218)-MINIFS(AL:AL,$E:$E,$E218))))</f>
        <v/>
      </c>
      <c r="DB218" s="232" t="str">
        <f t="array" ref="DB218">IF(AM218="","",
IF(INDEX(Settings!$H:$H,MATCH(DB$1,Settings!$G:$G,0))=TRUE,
100-100*(AM218-MINIFS(AM:AM,$E:$E,$E218))/(MAXIFS(AM:AM,$E:$E,$E218)-MINIFS(AM:AM,$E:$E,$E218)),
100*(AM218-MINIFS(AM:AM,$E:$E,$E218))/(MAXIFS(AM:AM,$E:$E,$E218)-MINIFS(AM:AM,$E:$E,$E218))))</f>
        <v/>
      </c>
      <c r="DC218" s="232" t="str">
        <f t="array" ref="DC218">IF(AN218="","",
IF(INDEX(Settings!$H:$H,MATCH(DC$1,Settings!$G:$G,0))=TRUE,
100-100*(AN218-MINIFS(AN:AN,$E:$E,$E218))/(MAXIFS(AN:AN,$E:$E,$E218)-MINIFS(AN:AN,$E:$E,$E218)),
100*(AN218-MINIFS(AN:AN,$E:$E,$E218))/(MAXIFS(AN:AN,$E:$E,$E218)-MINIFS(AN:AN,$E:$E,$E218))))</f>
        <v/>
      </c>
      <c r="DD218" s="232" t="str">
        <f t="array" ref="DD218">IF(AO218="","",
IF(INDEX(Settings!$H:$H,MATCH(DD$1,Settings!$G:$G,0))=TRUE,
100-100*(AO218-MINIFS(AO:AO,$E:$E,$E218))/(MAXIFS(AO:AO,$E:$E,$E218)-MINIFS(AO:AO,$E:$E,$E218)),
100*(AO218-MINIFS(AO:AO,$E:$E,$E218))/(MAXIFS(AO:AO,$E:$E,$E218)-MINIFS(AO:AO,$E:$E,$E218))))</f>
        <v/>
      </c>
      <c r="DE218" s="232" t="str">
        <f t="array" ref="DE218">IF(AP218="","",
IF(INDEX(Settings!$H:$H,MATCH(DE$1,Settings!$G:$G,0))=TRUE,
100-100*(AP218-MINIFS(AP:AP,$E:$E,$E218))/(MAXIFS(AP:AP,$E:$E,$E218)-MINIFS(AP:AP,$E:$E,$E218)),
100*(AP218-MINIFS(AP:AP,$E:$E,$E218))/(MAXIFS(AP:AP,$E:$E,$E218)-MINIFS(AP:AP,$E:$E,$E218))))</f>
        <v/>
      </c>
      <c r="DF218" s="232" t="str">
        <f t="array" ref="DF218">IF(AQ218="","",
IF(INDEX(Settings!$H:$H,MATCH(DF$1,Settings!$G:$G,0))=TRUE,
100-100*(AQ218-MINIFS(AQ:AQ,$E:$E,$E218))/(MAXIFS(AQ:AQ,$E:$E,$E218)-MINIFS(AQ:AQ,$E:$E,$E218)),
100*(AQ218-MINIFS(AQ:AQ,$E:$E,$E218))/(MAXIFS(AQ:AQ,$E:$E,$E218)-MINIFS(AQ:AQ,$E:$E,$E218))))</f>
        <v/>
      </c>
      <c r="DG218" s="232" t="str">
        <f t="array" ref="DG218">IF(AR218="","",
IF(INDEX(Settings!$H:$H,MATCH(DG$1,Settings!$G:$G,0))=TRUE,
100-100*(AR218-MINIFS(AR:AR,$E:$E,$E218))/(MAXIFS(AR:AR,$E:$E,$E218)-MINIFS(AR:AR,$E:$E,$E218)),
100*(AR218-MINIFS(AR:AR,$E:$E,$E218))/(MAXIFS(AR:AR,$E:$E,$E218)-MINIFS(AR:AR,$E:$E,$E218))))</f>
        <v/>
      </c>
      <c r="DH218" s="232" t="str">
        <f t="array" ref="DH218">IF(AS218="","",
IF(INDEX(Settings!$H:$H,MATCH(DH$1,Settings!$G:$G,0))=TRUE,
100-100*(AS218-MINIFS(AS:AS,$E:$E,$E218))/(MAXIFS(AS:AS,$E:$E,$E218)-MINIFS(AS:AS,$E:$E,$E218)),
100*(AS218-MINIFS(AS:AS,$E:$E,$E218))/(MAXIFS(AS:AS,$E:$E,$E218)-MINIFS(AS:AS,$E:$E,$E218))))</f>
        <v/>
      </c>
      <c r="DI218" s="232" t="str">
        <f t="array" ref="DI218">IF(AT218="","",
IF(INDEX(Settings!$H:$H,MATCH(DI$1,Settings!$G:$G,0))=TRUE,
100-100*(AT218-MINIFS(AT:AT,$E:$E,$E218))/(MAXIFS(AT:AT,$E:$E,$E218)-MINIFS(AT:AT,$E:$E,$E218)),
100*(AT218-MINIFS(AT:AT,$E:$E,$E218))/(MAXIFS(AT:AT,$E:$E,$E218)-MINIFS(AT:AT,$E:$E,$E218))))</f>
        <v/>
      </c>
      <c r="DJ218" s="232" t="str">
        <f t="array" ref="DJ218">IF(AU218="","",
IF(INDEX(Settings!$H:$H,MATCH(DJ$1,Settings!$G:$G,0))=TRUE,
100-100*(AU218-MINIFS(AU:AU,$E:$E,$E218))/(MAXIFS(AU:AU,$E:$E,$E218)-MINIFS(AU:AU,$E:$E,$E218)),
100*(AU218-MINIFS(AU:AU,$E:$E,$E218))/(MAXIFS(AU:AU,$E:$E,$E218)-MINIFS(AU:AU,$E:$E,$E218))))</f>
        <v/>
      </c>
      <c r="DK218" s="232" t="str">
        <f t="array" ref="DK218">IF(AV218="","",
IF(INDEX(Settings!$H:$H,MATCH(DK$1,Settings!$G:$G,0))=TRUE,
100-100*(AV218-MINIFS(AV:AV,$E:$E,$E218))/(MAXIFS(AV:AV,$E:$E,$E218)-MINIFS(AV:AV,$E:$E,$E218)),
100*(AV218-MINIFS(AV:AV,$E:$E,$E218))/(MAXIFS(AV:AV,$E:$E,$E218)-MINIFS(AV:AV,$E:$E,$E218))))</f>
        <v/>
      </c>
      <c r="DL218" s="232" t="str">
        <f t="array" ref="DL218">IF(AW218="","",
IF(INDEX(Settings!$H:$H,MATCH(DL$1,Settings!$G:$G,0))=TRUE,
100-100*(AW218-MINIFS(AW:AW,$E:$E,$E218))/(MAXIFS(AW:AW,$E:$E,$E218)-MINIFS(AW:AW,$E:$E,$E218)),
100*(AW218-MINIFS(AW:AW,$E:$E,$E218))/(MAXIFS(AW:AW,$E:$E,$E218)-MINIFS(AW:AW,$E:$E,$E218))))</f>
        <v/>
      </c>
      <c r="DM218" s="232" t="str">
        <f t="array" ref="DM218">IF(AX218="","",
IF(INDEX(Settings!$H:$H,MATCH(DM$1,Settings!$G:$G,0))=TRUE,
100-100*(AX218-MINIFS(AX:AX,$E:$E,$E218))/(MAXIFS(AX:AX,$E:$E,$E218)-MINIFS(AX:AX,$E:$E,$E218)),
100*(AX218-MINIFS(AX:AX,$E:$E,$E218))/(MAXIFS(AX:AX,$E:$E,$E218)-MINIFS(AX:AX,$E:$E,$E218))))</f>
        <v/>
      </c>
      <c r="DN218" s="232" t="str">
        <f t="array" ref="DN218">IF(AY218="","",
IF(INDEX(Settings!$H:$H,MATCH(DN$1,Settings!$G:$G,0))=TRUE,
100-100*(AY218-MINIFS(AY:AY,$E:$E,$E218))/(MAXIFS(AY:AY,$E:$E,$E218)-MINIFS(AY:AY,$E:$E,$E218)),
100*(AY218-MINIFS(AY:AY,$E:$E,$E218))/(MAXIFS(AY:AY,$E:$E,$E218)-MINIFS(AY:AY,$E:$E,$E218))))</f>
        <v/>
      </c>
      <c r="DO218" s="232" t="str">
        <f t="array" ref="DO218">IF(AZ218="","",
IF(INDEX(Settings!$H:$H,MATCH(DO$1,Settings!$G:$G,0))=TRUE,
100-100*(AZ218-MINIFS(AZ:AZ,$E:$E,$E218))/(MAXIFS(AZ:AZ,$E:$E,$E218)-MINIFS(AZ:AZ,$E:$E,$E218)),
100*(AZ218-MINIFS(AZ:AZ,$E:$E,$E218))/(MAXIFS(AZ:AZ,$E:$E,$E218)-MINIFS(AZ:AZ,$E:$E,$E218))))</f>
        <v/>
      </c>
      <c r="DP218" s="232" t="str">
        <f t="array" ref="DP218">IF(BA218="","",
IF(INDEX(Settings!$H:$H,MATCH(DP$1,Settings!$G:$G,0))=TRUE,
100-100*(BA218-MINIFS(BA:BA,$E:$E,$E218))/(MAXIFS(BA:BA,$E:$E,$E218)-MINIFS(BA:BA,$E:$E,$E218)),
100*(BA218-MINIFS(BA:BA,$E:$E,$E218))/(MAXIFS(BA:BA,$E:$E,$E218)-MINIFS(BA:BA,$E:$E,$E218))))</f>
        <v/>
      </c>
      <c r="DQ218" s="232" t="str">
        <f t="array" ref="DQ218">IF(BB218="","",
IF(INDEX(Settings!$H:$H,MATCH(DQ$1,Settings!$G:$G,0))=TRUE,
100-100*(BB218-MINIFS(BB:BB,$E:$E,$E218))/(MAXIFS(BB:BB,$E:$E,$E218)-MINIFS(BB:BB,$E:$E,$E218)),
100*(BB218-MINIFS(BB:BB,$E:$E,$E218))/(MAXIFS(BB:BB,$E:$E,$E218)-MINIFS(BB:BB,$E:$E,$E218))))</f>
        <v/>
      </c>
      <c r="DR218" s="232" t="str">
        <f t="array" ref="DR218">IF(BC218="","",
IF(INDEX(Settings!$H:$H,MATCH(DR$1,Settings!$G:$G,0))=TRUE,
100-100*(BC218-MINIFS(BC:BC,$E:$E,$E218))/(MAXIFS(BC:BC,$E:$E,$E218)-MINIFS(BC:BC,$E:$E,$E218)),
100*(BC218-MINIFS(BC:BC,$E:$E,$E218))/(MAXIFS(BC:BC,$E:$E,$E218)-MINIFS(BC:BC,$E:$E,$E218))))</f>
        <v/>
      </c>
      <c r="DS218" s="232" t="str">
        <f t="array" ref="DS218">IF(BD218="","",
IF(INDEX(Settings!$H:$H,MATCH(DS$1,Settings!$G:$G,0))=TRUE,
100-100*(BD218-MINIFS(BD:BD,$E:$E,$E218))/(MAXIFS(BD:BD,$E:$E,$E218)-MINIFS(BD:BD,$E:$E,$E218)),
100*(BD218-MINIFS(BD:BD,$E:$E,$E218))/(MAXIFS(BD:BD,$E:$E,$E218)-MINIFS(BD:BD,$E:$E,$E218))))</f>
        <v/>
      </c>
      <c r="DT218" s="232" t="str">
        <f t="array" ref="DT218">IF(BE218="","",
IF(INDEX(Settings!$H:$H,MATCH(DT$1,Settings!$G:$G,0))=TRUE,
100-100*(BE218-MINIFS(BE:BE,$E:$E,$E218))/(MAXIFS(BE:BE,$E:$E,$E218)-MINIFS(BE:BE,$E:$E,$E218)),
100*(BE218-MINIFS(BE:BE,$E:$E,$E218))/(MAXIFS(BE:BE,$E:$E,$E218)-MINIFS(BE:BE,$E:$E,$E218))))</f>
        <v/>
      </c>
      <c r="DU218" s="232" t="str">
        <f t="array" ref="DU218">IF(BF218="","",
IF(INDEX(Settings!$H:$H,MATCH(DU$1,Settings!$G:$G,0))=TRUE,
100-100*(BF218-MINIFS(BF:BF,$E:$E,$E218))/(MAXIFS(BF:BF,$E:$E,$E218)-MINIFS(BF:BF,$E:$E,$E218)),
100*(BF218-MINIFS(BF:BF,$E:$E,$E218))/(MAXIFS(BF:BF,$E:$E,$E218)-MINIFS(BF:BF,$E:$E,$E218))))</f>
        <v/>
      </c>
      <c r="DV218" s="232" t="str">
        <f t="array" ref="DV218">IF(BG218="","",
IF(INDEX(Settings!$H:$H,MATCH(DV$1,Settings!$G:$G,0))=TRUE,
100-100*(BG218-MINIFS(BG:BG,$E:$E,$E218))/(MAXIFS(BG:BG,$E:$E,$E218)-MINIFS(BG:BG,$E:$E,$E218)),
100*(BG218-MINIFS(BG:BG,$E:$E,$E218))/(MAXIFS(BG:BG,$E:$E,$E218)-MINIFS(BG:BG,$E:$E,$E218))))</f>
        <v/>
      </c>
      <c r="DW218" s="232" t="str">
        <f t="array" ref="DW218">IF(BH218="","",
IF(INDEX(Settings!$H:$H,MATCH(DW$1,Settings!$G:$G,0))=TRUE,
100-100*(BH218-MINIFS(BH:BH,$E:$E,$E218))/(MAXIFS(BH:BH,$E:$E,$E218)-MINIFS(BH:BH,$E:$E,$E218)),
100*(BH218-MINIFS(BH:BH,$E:$E,$E218))/(MAXIFS(BH:BH,$E:$E,$E218)-MINIFS(BH:BH,$E:$E,$E218))))</f>
        <v/>
      </c>
      <c r="DX218" s="232" t="str">
        <f t="array" ref="DX218">IF(BI218="","",
IF(INDEX(Settings!$H:$H,MATCH(DX$1,Settings!$G:$G,0))=TRUE,
100-100*(BI218-MINIFS(BI:BI,$E:$E,$E218))/(MAXIFS(BI:BI,$E:$E,$E218)-MINIFS(BI:BI,$E:$E,$E218)),
100*(BI218-MINIFS(BI:BI,$E:$E,$E218))/(MAXIFS(BI:BI,$E:$E,$E218)-MINIFS(BI:BI,$E:$E,$E218))))</f>
        <v/>
      </c>
      <c r="DY218" s="232" t="str">
        <f t="array" ref="DY218">IF(BJ218="","",
IF(INDEX(Settings!$H:$H,MATCH(DY$1,Settings!$G:$G,0))=TRUE,
100-100*(BJ218-MINIFS(BJ:BJ,$E:$E,$E218))/(MAXIFS(BJ:BJ,$E:$E,$E218)-MINIFS(BJ:BJ,$E:$E,$E218)),
100*(BJ218-MINIFS(BJ:BJ,$E:$E,$E218))/(MAXIFS(BJ:BJ,$E:$E,$E218)-MINIFS(BJ:BJ,$E:$E,$E218))))</f>
        <v/>
      </c>
      <c r="DZ218" s="234"/>
      <c r="EA218" s="234"/>
      <c r="EB218" s="234" t="str">
        <f t="shared" si="8"/>
        <v/>
      </c>
      <c r="EC218" s="234" t="str">
        <f t="shared" si="9"/>
        <v/>
      </c>
      <c r="ED218" s="234" t="str">
        <f t="shared" si="10"/>
        <v/>
      </c>
      <c r="EE218" s="234" t="str">
        <f t="shared" si="11"/>
        <v/>
      </c>
      <c r="EF218" s="234" t="str">
        <f t="shared" si="12"/>
        <v/>
      </c>
      <c r="EG218" s="234" t="str">
        <f t="shared" si="13"/>
        <v/>
      </c>
      <c r="EH218" s="234"/>
      <c r="EI218" s="234"/>
      <c r="EJ218" s="234"/>
      <c r="EK218" s="234"/>
      <c r="EL218" s="234"/>
      <c r="EM218" s="234"/>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3" t="str">
        <f t="shared" si="14"/>
        <v/>
      </c>
      <c r="N219" s="49"/>
      <c r="O219" s="49"/>
      <c r="P219" s="49"/>
      <c r="Q219" s="49"/>
      <c r="R219" s="49"/>
      <c r="S219" s="222" t="str">
        <f>IFERROR(VLOOKUP(AF219, 'YOYO IR Scores'!A:C, 3, FALSE), "")
</f>
        <v/>
      </c>
      <c r="T219" s="49"/>
      <c r="U219" s="49"/>
      <c r="V219" s="49"/>
      <c r="W219" s="49"/>
      <c r="X219" s="224" t="str">
        <f t="shared" si="4"/>
        <v/>
      </c>
      <c r="Y219" s="225" t="str">
        <f t="shared" si="5"/>
        <v/>
      </c>
      <c r="Z219" s="225" t="str">
        <f t="shared" si="6"/>
        <v/>
      </c>
      <c r="AA219" s="224" t="str">
        <f t="shared" si="7"/>
        <v/>
      </c>
      <c r="AB219" s="223"/>
      <c r="AC219" s="223"/>
      <c r="AD219" s="223"/>
      <c r="AE219" s="223" t="str">
        <f>IFERROR(VLOOKUP(AF219, 'YOYO IR Scores'!A:C, 2, FALSE), "")</f>
        <v/>
      </c>
      <c r="AF219" s="223"/>
      <c r="AG219" s="223"/>
      <c r="AH219" s="223"/>
      <c r="AI219" s="223"/>
      <c r="AJ219" s="223"/>
      <c r="AK219" s="223"/>
      <c r="AL219" s="223"/>
      <c r="AM219" s="223"/>
      <c r="AN219" s="223"/>
      <c r="AO219" s="223"/>
      <c r="AP219" s="223"/>
      <c r="AQ219" s="223"/>
      <c r="AR219" s="223"/>
      <c r="AS219" s="223"/>
      <c r="AT219" s="223"/>
      <c r="AU219" s="223"/>
      <c r="AV219" s="223"/>
      <c r="AW219" s="223"/>
      <c r="AX219" s="223"/>
      <c r="AY219" s="223"/>
      <c r="AZ219" s="223"/>
      <c r="BA219" s="223"/>
      <c r="BB219" s="223"/>
      <c r="BC219" s="223"/>
      <c r="BD219" s="223"/>
      <c r="BE219" s="223"/>
      <c r="BF219" s="223"/>
      <c r="BG219" s="223"/>
      <c r="BH219" s="223"/>
      <c r="BI219" s="223"/>
      <c r="BJ219" s="223"/>
      <c r="BK219" s="223" t="str">
        <f t="array" ref="BK219">IF(J219="","",
IF(INDEX(Settings!$H:$H,MATCH(BY$1,Settings!$G:$G,0))=TRUE,
100-100*(J219-MIN(J:J))/(MAX(J:J)-MIN(J:J)),
100*(J219-MIN(J:J))/(MAX(J:J)-MIN(J:J))))</f>
        <v/>
      </c>
      <c r="BL219" s="223" t="str">
        <f t="array" ref="BL219">IF(J219="","",
IF(INDEX(Settings!$H:$H,MATCH(BY$1,Settings!$G:$G,0))=TRUE,
100-100*(J219-MINIFS(J:J,$E:$E,$E219))/(MAXIFS(J:J,$E:$E,$E219)-MINIFS(J:J,$E:$E,$E219)),
100*(J219-MINIFS(J:J,$E:$E,$E219))/(MAXIFS(J:J,$E:$E,$E219)-MINIFS(J:J,$E:$E,$E219))))</f>
        <v/>
      </c>
      <c r="BM219" s="223"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4" t="str">
        <f t="array" ref="BQ219">IF(J219="","",
IF(INDEX(Settings!$H:$H,MATCH(BY$1,Settings!$G:$G,0))=TRUE,
-1*(J219-AVERAGE(J:J))/STDEV(J:J),
(J219-AVERAGE(J:J))/STDEV(J:J)))</f>
        <v/>
      </c>
      <c r="BR219" s="224" t="str">
        <f>IFERROR(__xludf.DUMMYFUNCTION("IF(J219="""","""",
IF(INDEX(Settings!$H:$H,MATCH(BY$1,Settings!$G:$G,0))=TRUE,
-1*(J219-AVERAGEIFS(J:J,$E:$E,$E219))/STDEV(FILTER(J:J,$E:$E=$E219)),
(J219-AVERAGEIFS(J:J,$E:$E,$E219))/STDEV(FILTER(J:J,$E:$E=$E219))))"),"")</f>
        <v/>
      </c>
      <c r="BS219" s="224"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3" t="str">
        <f t="array" ref="BY219">IF(J219="","",
IF(INDEX(Settings!$H:$H,MATCH(BY$1,Settings!$G:$G,0))=TRUE,
100-100*(J219-MINIFS(J:J,$E:$E,$E219))/(MAXIFS(J:J,$E:$E,$E219)-MINIFS(J:J,$E:$E,$E219)),
100*(J219-MINIFS(J:J,$E:$E,$E219))/(MAXIFS(J:J,$E:$E,$E219)-MINIFS(J:J,$E:$E,$E219))))</f>
        <v/>
      </c>
      <c r="BZ219" s="223" t="str">
        <f t="array" ref="BZ219">IF(K219="","",
IF(INDEX(Settings!$H:$H,MATCH(BZ$1,Settings!$G:$G,0))=TRUE,
100-100*(K219-MINIFS(K:K,$E:$E,$E219))/(MAXIFS(K:K,$E:$E,$E219)-MINIFS(K:K,$E:$E,$E219)),
100*(K219-MINIFS(K:K,$E:$E,$E219))/(MAXIFS(K:K,$E:$E,$E219)-MINIFS(K:K,$E:$E,$E219))))</f>
        <v/>
      </c>
      <c r="CA219" s="223" t="str">
        <f t="array" ref="CA219">IF(L219="","",
IF(INDEX(Settings!$H:$H,MATCH(CA$1,Settings!$G:$G,0))=TRUE,
100-100*(L219-MINIFS(L:L,$E:$E,$E219))/(MAXIFS(L:L,$E:$E,$E219)-MINIFS(L:L,$E:$E,$E219)),
100*(L219-MINIFS(L:L,$E:$E,$E219))/(MAXIFS(L:L,$E:$E,$E219)-MINIFS(L:L,$E:$E,$E219))))</f>
        <v/>
      </c>
      <c r="CB219" s="223" t="str">
        <f t="array" ref="CB219">IF(M219="","",
IF(INDEX(Settings!$H:$H,MATCH(CB$1,Settings!$G:$G,0))=TRUE,
100-100*(M219-MINIFS(M:M,$E:$E,$E219))/(MAXIFS(M:M,$E:$E,$E219)-MINIFS(M:M,$E:$E,$E219)),
100*(M219-MINIFS(M:M,$E:$E,$E219))/(MAXIFS(M:M,$E:$E,$E219)-MINIFS(M:M,$E:$E,$E219))))</f>
        <v/>
      </c>
      <c r="CC219" s="223" t="str">
        <f t="array" ref="CC219">IF(N219="","",
IF(INDEX(Settings!$H:$H,MATCH(CC$1,Settings!$G:$G,0))=TRUE,
100-100*(N219-MINIFS(N:N,$E:$E,$E219))/(MAXIFS(N:N,$E:$E,$E219)-MINIFS(N:N,$E:$E,$E219)),
100*(N219-MINIFS(N:N,$E:$E,$E219))/(MAXIFS(N:N,$E:$E,$E219)-MINIFS(N:N,$E:$E,$E219))))</f>
        <v/>
      </c>
      <c r="CD219" s="223" t="str">
        <f t="array" ref="CD219">IF(O219="","",
IF(INDEX(Settings!$H:$H,MATCH(CD$1,Settings!$G:$G,0))=TRUE,
100-100*(O219-MINIFS(O:O,$E:$E,$E219))/(MAXIFS(O:O,$E:$E,$E219)-MINIFS(O:O,$E:$E,$E219)),
100*(O219-MINIFS(O:O,$E:$E,$E219))/(MAXIFS(O:O,$E:$E,$E219)-MINIFS(O:O,$E:$E,$E219))))</f>
        <v/>
      </c>
      <c r="CE219" s="223" t="str">
        <f t="array" ref="CE219">IF(P219="","",
IF(INDEX(Settings!$H:$H,MATCH(CE$1,Settings!$G:$G,0))=TRUE,
100-100*(P219-MINIFS(P:P,$E:$E,$E219))/(MAXIFS(P:P,$E:$E,$E219)-MINIFS(P:P,$E:$E,$E219)),
100*(P219-MINIFS(P:P,$E:$E,$E219))/(MAXIFS(P:P,$E:$E,$E219)-MINIFS(P:P,$E:$E,$E219))))</f>
        <v/>
      </c>
      <c r="CF219" s="223" t="str">
        <f t="array" ref="CF219">IF(Q219="","",
IF(INDEX(Settings!$H:$H,MATCH(CF$1,Settings!$G:$G,0))=TRUE,
100-100*(Q219-MINIFS(Q:Q,$E:$E,$E219))/(MAXIFS(Q:Q,$E:$E,$E219)-MINIFS(Q:Q,$E:$E,$E219)),
100*(Q219-MINIFS(Q:Q,$E:$E,$E219))/(MAXIFS(Q:Q,$E:$E,$E219)-MINIFS(Q:Q,$E:$E,$E219))))</f>
        <v/>
      </c>
      <c r="CG219" s="223" t="str">
        <f t="array" ref="CG219">IF(R219="","",
IF(INDEX(Settings!$H:$H,MATCH(CG$1,Settings!$G:$G,0))=TRUE,
100-100*(R219-MINIFS(R:R,$E:$E,$E219))/(MAXIFS(R:R,$E:$E,$E219)-MINIFS(R:R,$E:$E,$E219)),
100*(R219-MINIFS(R:R,$E:$E,$E219))/(MAXIFS(R:R,$E:$E,$E219)-MINIFS(R:R,$E:$E,$E219))))</f>
        <v/>
      </c>
      <c r="CH219" s="223" t="str">
        <f t="array" ref="CH219">IF(S219="","",
IF(INDEX(Settings!$H:$H,MATCH(CH$1,Settings!$G:$G,0))=TRUE,
100-100*(S219-MINIFS(S:S,$E:$E,$E219))/(MAXIFS(S:S,$E:$E,$E219)-MINIFS(S:S,$E:$E,$E219)),
100*(S219-MINIFS(S:S,$E:$E,$E219))/(MAXIFS(S:S,$E:$E,$E219)-MINIFS(S:S,$E:$E,$E219))))</f>
        <v/>
      </c>
      <c r="CI219" s="223" t="str">
        <f t="array" ref="CI219">IF(T219="","",
IF(INDEX(Settings!$H:$H,MATCH(CI$1,Settings!$G:$G,0))=TRUE,
100-100*(T219-MINIFS(T:T,$E:$E,$E219))/(MAXIFS(T:T,$E:$E,$E219)-MINIFS(T:T,$E:$E,$E219)),
100*(T219-MINIFS(T:T,$E:$E,$E219))/(MAXIFS(T:T,$E:$E,$E219)-MINIFS(T:T,$E:$E,$E219))))</f>
        <v/>
      </c>
      <c r="CJ219" s="223" t="str">
        <f t="array" ref="CJ219">IF(U219="","",
IF(INDEX(Settings!$H:$H,MATCH(CJ$1,Settings!$G:$G,0))=TRUE,
100-100*(U219-MINIFS(U:U,$E:$E,$E219))/(MAXIFS(U:U,$E:$E,$E219)-MINIFS(U:U,$E:$E,$E219)),
100*(U219-MINIFS(U:U,$E:$E,$E219))/(MAXIFS(U:U,$E:$E,$E219)-MINIFS(U:U,$E:$E,$E219))))</f>
        <v/>
      </c>
      <c r="CK219" s="223" t="str">
        <f t="array" ref="CK219">IF(V219="","",
IF(INDEX(Settings!$H:$H,MATCH(CK$1,Settings!$G:$G,0))=TRUE,
100-100*(V219-MINIFS(V:V,$E:$E,$E219))/(MAXIFS(V:V,$E:$E,$E219)-MINIFS(V:V,$E:$E,$E219)),
100*(V219-MINIFS(V:V,$E:$E,$E219))/(MAXIFS(V:V,$E:$E,$E219)-MINIFS(V:V,$E:$E,$E219))))</f>
        <v/>
      </c>
      <c r="CL219" s="223" t="str">
        <f t="array" ref="CL219">IF(W219="","",
IF(INDEX(Settings!$H:$H,MATCH(CL$1,Settings!$G:$G,0))=TRUE,
100-100*(W219-MINIFS(W:W,$E:$E,$E219))/(MAXIFS(W:W,$E:$E,$E219)-MINIFS(W:W,$E:$E,$E219)),
100*(W219-MINIFS(W:W,$E:$E,$E219))/(MAXIFS(W:W,$E:$E,$E219)-MINIFS(W:W,$E:$E,$E219))))</f>
        <v/>
      </c>
      <c r="CM219" s="223" t="str">
        <f t="array" ref="CM219">IF(X219="","",
IF(INDEX(Settings!$H:$H,MATCH(CM$1,Settings!$G:$G,0))=TRUE,
100-100*(X219-MINIFS(X:X,$E:$E,$E219))/(MAXIFS(X:X,$E:$E,$E219)-MINIFS(X:X,$E:$E,$E219)),
100*(X219-MINIFS(X:X,$E:$E,$E219))/(MAXIFS(X:X,$E:$E,$E219)-MINIFS(X:X,$E:$E,$E219))))</f>
        <v/>
      </c>
      <c r="CN219" s="223" t="str">
        <f t="array" ref="CN219">IF(Y219="","",
IF(INDEX(Settings!$H:$H,MATCH(CN$1,Settings!$G:$G,0))=TRUE,
100-100*(Y219-MINIFS(Y:Y,$E:$E,$E219))/(MAXIFS(Y:Y,$E:$E,$E219)-MINIFS(Y:Y,$E:$E,$E219)),
100*(Y219-MINIFS(Y:Y,$E:$E,$E219))/(MAXIFS(Y:Y,$E:$E,$E219)-MINIFS(Y:Y,$E:$E,$E219))))</f>
        <v/>
      </c>
      <c r="CO219" s="223" t="str">
        <f t="array" ref="CO219">IF(Z219="","",
IF(INDEX(Settings!$H:$H,MATCH(CO$1,Settings!$G:$G,0))=TRUE,
100-100*(Z219-MINIFS(Z:Z,$E:$E,$E219))/(MAXIFS(Z:Z,$E:$E,$E219)-MINIFS(Z:Z,$E:$E,$E219)),
100*(Z219-MINIFS(Z:Z,$E:$E,$E219))/(MAXIFS(Z:Z,$E:$E,$E219)-MINIFS(Z:Z,$E:$E,$E219))))</f>
        <v/>
      </c>
      <c r="CP219" s="223" t="str">
        <f t="array" ref="CP219">IF(AA219="","",
IF(INDEX(Settings!$H:$H,MATCH(CP$1,Settings!$G:$G,0))=TRUE,
100-100*(AA219-MINIFS(AA:AA,$E:$E,$E219))/(MAXIFS(AA:AA,$E:$E,$E219)-MINIFS(AA:AA,$E:$E,$E219)),
100*(AA219-MINIFS(AA:AA,$E:$E,$E219))/(MAXIFS(AA:AA,$E:$E,$E219)-MINIFS(AA:AA,$E:$E,$E219))))</f>
        <v/>
      </c>
      <c r="CQ219" s="223" t="str">
        <f t="array" ref="CQ219">IF(AB219="","",
IF(INDEX(Settings!$H:$H,MATCH(CQ$1,Settings!$G:$G,0))=TRUE,
100-100*(AB219-MINIFS(AB:AB,$E:$E,$E219))/(MAXIFS(AB:AB,$E:$E,$E219)-MINIFS(AB:AB,$E:$E,$E219)),
100*(AB219-MINIFS(AB:AB,$E:$E,$E219))/(MAXIFS(AB:AB,$E:$E,$E219)-MINIFS(AB:AB,$E:$E,$E219))))</f>
        <v/>
      </c>
      <c r="CR219" s="223" t="str">
        <f t="array" ref="CR219">IF(AC219="","",
IF(INDEX(Settings!$H:$H,MATCH(CR$1,Settings!$G:$G,0))=TRUE,
100-100*(AC219-MINIFS(AC:AC,$E:$E,$E219))/(MAXIFS(AC:AC,$E:$E,$E219)-MINIFS(AC:AC,$E:$E,$E219)),
100*(AC219-MINIFS(AC:AC,$E:$E,$E219))/(MAXIFS(AC:AC,$E:$E,$E219)-MINIFS(AC:AC,$E:$E,$E219))))</f>
        <v/>
      </c>
      <c r="CS219" s="223" t="str">
        <f t="array" ref="CS219">IF(AD219="","",
IF(INDEX(Settings!$H:$H,MATCH(CS$1,Settings!$G:$G,0))=TRUE,
100-100*(AD219-MINIFS(AD:AD,$E:$E,$E219))/(MAXIFS(AD:AD,$E:$E,$E219)-MINIFS(AD:AD,$E:$E,$E219)),
100*(AD219-MINIFS(AD:AD,$E:$E,$E219))/(MAXIFS(AD:AD,$E:$E,$E219)-MINIFS(AD:AD,$E:$E,$E219))))</f>
        <v/>
      </c>
      <c r="CT219" s="223" t="str">
        <f t="array" ref="CT219">IF(AE219="","",
IF(INDEX(Settings!$H:$H,MATCH(CT$1,Settings!$G:$G,0))=TRUE,
100-100*(AE219-MINIFS(AE:AE,$E:$E,$E219))/(MAXIFS(AE:AE,$E:$E,$E219)-MINIFS(AE:AE,$E:$E,$E219)),
100*(AE219-MINIFS(AE:AE,$E:$E,$E219))/(MAXIFS(AE:AE,$E:$E,$E219)-MINIFS(AE:AE,$E:$E,$E219))))</f>
        <v/>
      </c>
      <c r="CU219" s="223" t="str">
        <f t="array" ref="CU219">IF(AF219="","",
IF(INDEX(Settings!$H:$H,MATCH(CU$1,Settings!$G:$G,0))=TRUE,
100-100*(AF219-MINIFS(AF:AF,$E:$E,$E219))/(MAXIFS(AF:AF,$E:$E,$E219)-MINIFS(AF:AF,$E:$E,$E219)),
100*(AF219-MINIFS(AF:AF,$E:$E,$E219))/(MAXIFS(AF:AF,$E:$E,$E219)-MINIFS(AF:AF,$E:$E,$E219))))</f>
        <v/>
      </c>
      <c r="CV219" s="223" t="str">
        <f t="array" ref="CV219">IF(AG219="","",
IF(INDEX(Settings!$H:$H,MATCH(CV$1,Settings!$G:$G,0))=TRUE,
100-100*(AG219-MINIFS(AG:AG,$E:$E,$E219))/(MAXIFS(AG:AG,$E:$E,$E219)-MINIFS(AG:AG,$E:$E,$E219)),
100*(AG219-MINIFS(AG:AG,$E:$E,$E219))/(MAXIFS(AG:AG,$E:$E,$E219)-MINIFS(AG:AG,$E:$E,$E219))))</f>
        <v/>
      </c>
      <c r="CW219" s="223" t="str">
        <f t="array" ref="CW219">IF(AH219="","",
IF(INDEX(Settings!$H:$H,MATCH(CW$1,Settings!$G:$G,0))=TRUE,
100-100*(AH219-MINIFS(AH:AH,$E:$E,$E219))/(MAXIFS(AH:AH,$E:$E,$E219)-MINIFS(AH:AH,$E:$E,$E219)),
100*(AH219-MINIFS(AH:AH,$E:$E,$E219))/(MAXIFS(AH:AH,$E:$E,$E219)-MINIFS(AH:AH,$E:$E,$E219))))</f>
        <v/>
      </c>
      <c r="CX219" s="223" t="str">
        <f t="array" ref="CX219">IF(AI219="","",
IF(INDEX(Settings!$H:$H,MATCH(CX$1,Settings!$G:$G,0))=TRUE,
100-100*(AI219-MINIFS(AI:AI,$E:$E,$E219))/(MAXIFS(AI:AI,$E:$E,$E219)-MINIFS(AI:AI,$E:$E,$E219)),
100*(AI219-MINIFS(AI:AI,$E:$E,$E219))/(MAXIFS(AI:AI,$E:$E,$E219)-MINIFS(AI:AI,$E:$E,$E219))))</f>
        <v/>
      </c>
      <c r="CY219" s="223" t="str">
        <f t="array" ref="CY219">IF(AJ219="","",
IF(INDEX(Settings!$H:$H,MATCH(CY$1,Settings!$G:$G,0))=TRUE,
100-100*(AJ219-MINIFS(AJ:AJ,$E:$E,$E219))/(MAXIFS(AJ:AJ,$E:$E,$E219)-MINIFS(AJ:AJ,$E:$E,$E219)),
100*(AJ219-MINIFS(AJ:AJ,$E:$E,$E219))/(MAXIFS(AJ:AJ,$E:$E,$E219)-MINIFS(AJ:AJ,$E:$E,$E219))))</f>
        <v/>
      </c>
      <c r="CZ219" s="223" t="str">
        <f t="array" ref="CZ219">IF(AK219="","",
IF(INDEX(Settings!$H:$H,MATCH(CZ$1,Settings!$G:$G,0))=TRUE,
100-100*(AK219-MINIFS(AK:AK,$E:$E,$E219))/(MAXIFS(AK:AK,$E:$E,$E219)-MINIFS(AK:AK,$E:$E,$E219)),
100*(AK219-MINIFS(AK:AK,$E:$E,$E219))/(MAXIFS(AK:AK,$E:$E,$E219)-MINIFS(AK:AK,$E:$E,$E219))))</f>
        <v/>
      </c>
      <c r="DA219" s="223" t="str">
        <f t="array" ref="DA219">IF(AL219="","",
IF(INDEX(Settings!$H:$H,MATCH(DA$1,Settings!$G:$G,0))=TRUE,
100-100*(AL219-MINIFS(AL:AL,$E:$E,$E219))/(MAXIFS(AL:AL,$E:$E,$E219)-MINIFS(AL:AL,$E:$E,$E219)),
100*(AL219-MINIFS(AL:AL,$E:$E,$E219))/(MAXIFS(AL:AL,$E:$E,$E219)-MINIFS(AL:AL,$E:$E,$E219))))</f>
        <v/>
      </c>
      <c r="DB219" s="223" t="str">
        <f t="array" ref="DB219">IF(AM219="","",
IF(INDEX(Settings!$H:$H,MATCH(DB$1,Settings!$G:$G,0))=TRUE,
100-100*(AM219-MINIFS(AM:AM,$E:$E,$E219))/(MAXIFS(AM:AM,$E:$E,$E219)-MINIFS(AM:AM,$E:$E,$E219)),
100*(AM219-MINIFS(AM:AM,$E:$E,$E219))/(MAXIFS(AM:AM,$E:$E,$E219)-MINIFS(AM:AM,$E:$E,$E219))))</f>
        <v/>
      </c>
      <c r="DC219" s="223" t="str">
        <f t="array" ref="DC219">IF(AN219="","",
IF(INDEX(Settings!$H:$H,MATCH(DC$1,Settings!$G:$G,0))=TRUE,
100-100*(AN219-MINIFS(AN:AN,$E:$E,$E219))/(MAXIFS(AN:AN,$E:$E,$E219)-MINIFS(AN:AN,$E:$E,$E219)),
100*(AN219-MINIFS(AN:AN,$E:$E,$E219))/(MAXIFS(AN:AN,$E:$E,$E219)-MINIFS(AN:AN,$E:$E,$E219))))</f>
        <v/>
      </c>
      <c r="DD219" s="223" t="str">
        <f t="array" ref="DD219">IF(AO219="","",
IF(INDEX(Settings!$H:$H,MATCH(DD$1,Settings!$G:$G,0))=TRUE,
100-100*(AO219-MINIFS(AO:AO,$E:$E,$E219))/(MAXIFS(AO:AO,$E:$E,$E219)-MINIFS(AO:AO,$E:$E,$E219)),
100*(AO219-MINIFS(AO:AO,$E:$E,$E219))/(MAXIFS(AO:AO,$E:$E,$E219)-MINIFS(AO:AO,$E:$E,$E219))))</f>
        <v/>
      </c>
      <c r="DE219" s="223" t="str">
        <f t="array" ref="DE219">IF(AP219="","",
IF(INDEX(Settings!$H:$H,MATCH(DE$1,Settings!$G:$G,0))=TRUE,
100-100*(AP219-MINIFS(AP:AP,$E:$E,$E219))/(MAXIFS(AP:AP,$E:$E,$E219)-MINIFS(AP:AP,$E:$E,$E219)),
100*(AP219-MINIFS(AP:AP,$E:$E,$E219))/(MAXIFS(AP:AP,$E:$E,$E219)-MINIFS(AP:AP,$E:$E,$E219))))</f>
        <v/>
      </c>
      <c r="DF219" s="223" t="str">
        <f t="array" ref="DF219">IF(AQ219="","",
IF(INDEX(Settings!$H:$H,MATCH(DF$1,Settings!$G:$G,0))=TRUE,
100-100*(AQ219-MINIFS(AQ:AQ,$E:$E,$E219))/(MAXIFS(AQ:AQ,$E:$E,$E219)-MINIFS(AQ:AQ,$E:$E,$E219)),
100*(AQ219-MINIFS(AQ:AQ,$E:$E,$E219))/(MAXIFS(AQ:AQ,$E:$E,$E219)-MINIFS(AQ:AQ,$E:$E,$E219))))</f>
        <v/>
      </c>
      <c r="DG219" s="223" t="str">
        <f t="array" ref="DG219">IF(AR219="","",
IF(INDEX(Settings!$H:$H,MATCH(DG$1,Settings!$G:$G,0))=TRUE,
100-100*(AR219-MINIFS(AR:AR,$E:$E,$E219))/(MAXIFS(AR:AR,$E:$E,$E219)-MINIFS(AR:AR,$E:$E,$E219)),
100*(AR219-MINIFS(AR:AR,$E:$E,$E219))/(MAXIFS(AR:AR,$E:$E,$E219)-MINIFS(AR:AR,$E:$E,$E219))))</f>
        <v/>
      </c>
      <c r="DH219" s="223" t="str">
        <f t="array" ref="DH219">IF(AS219="","",
IF(INDEX(Settings!$H:$H,MATCH(DH$1,Settings!$G:$G,0))=TRUE,
100-100*(AS219-MINIFS(AS:AS,$E:$E,$E219))/(MAXIFS(AS:AS,$E:$E,$E219)-MINIFS(AS:AS,$E:$E,$E219)),
100*(AS219-MINIFS(AS:AS,$E:$E,$E219))/(MAXIFS(AS:AS,$E:$E,$E219)-MINIFS(AS:AS,$E:$E,$E219))))</f>
        <v/>
      </c>
      <c r="DI219" s="223" t="str">
        <f t="array" ref="DI219">IF(AT219="","",
IF(INDEX(Settings!$H:$H,MATCH(DI$1,Settings!$G:$G,0))=TRUE,
100-100*(AT219-MINIFS(AT:AT,$E:$E,$E219))/(MAXIFS(AT:AT,$E:$E,$E219)-MINIFS(AT:AT,$E:$E,$E219)),
100*(AT219-MINIFS(AT:AT,$E:$E,$E219))/(MAXIFS(AT:AT,$E:$E,$E219)-MINIFS(AT:AT,$E:$E,$E219))))</f>
        <v/>
      </c>
      <c r="DJ219" s="223" t="str">
        <f t="array" ref="DJ219">IF(AU219="","",
IF(INDEX(Settings!$H:$H,MATCH(DJ$1,Settings!$G:$G,0))=TRUE,
100-100*(AU219-MINIFS(AU:AU,$E:$E,$E219))/(MAXIFS(AU:AU,$E:$E,$E219)-MINIFS(AU:AU,$E:$E,$E219)),
100*(AU219-MINIFS(AU:AU,$E:$E,$E219))/(MAXIFS(AU:AU,$E:$E,$E219)-MINIFS(AU:AU,$E:$E,$E219))))</f>
        <v/>
      </c>
      <c r="DK219" s="223" t="str">
        <f t="array" ref="DK219">IF(AV219="","",
IF(INDEX(Settings!$H:$H,MATCH(DK$1,Settings!$G:$G,0))=TRUE,
100-100*(AV219-MINIFS(AV:AV,$E:$E,$E219))/(MAXIFS(AV:AV,$E:$E,$E219)-MINIFS(AV:AV,$E:$E,$E219)),
100*(AV219-MINIFS(AV:AV,$E:$E,$E219))/(MAXIFS(AV:AV,$E:$E,$E219)-MINIFS(AV:AV,$E:$E,$E219))))</f>
        <v/>
      </c>
      <c r="DL219" s="223" t="str">
        <f t="array" ref="DL219">IF(AW219="","",
IF(INDEX(Settings!$H:$H,MATCH(DL$1,Settings!$G:$G,0))=TRUE,
100-100*(AW219-MINIFS(AW:AW,$E:$E,$E219))/(MAXIFS(AW:AW,$E:$E,$E219)-MINIFS(AW:AW,$E:$E,$E219)),
100*(AW219-MINIFS(AW:AW,$E:$E,$E219))/(MAXIFS(AW:AW,$E:$E,$E219)-MINIFS(AW:AW,$E:$E,$E219))))</f>
        <v/>
      </c>
      <c r="DM219" s="223" t="str">
        <f t="array" ref="DM219">IF(AX219="","",
IF(INDEX(Settings!$H:$H,MATCH(DM$1,Settings!$G:$G,0))=TRUE,
100-100*(AX219-MINIFS(AX:AX,$E:$E,$E219))/(MAXIFS(AX:AX,$E:$E,$E219)-MINIFS(AX:AX,$E:$E,$E219)),
100*(AX219-MINIFS(AX:AX,$E:$E,$E219))/(MAXIFS(AX:AX,$E:$E,$E219)-MINIFS(AX:AX,$E:$E,$E219))))</f>
        <v/>
      </c>
      <c r="DN219" s="223" t="str">
        <f t="array" ref="DN219">IF(AY219="","",
IF(INDEX(Settings!$H:$H,MATCH(DN$1,Settings!$G:$G,0))=TRUE,
100-100*(AY219-MINIFS(AY:AY,$E:$E,$E219))/(MAXIFS(AY:AY,$E:$E,$E219)-MINIFS(AY:AY,$E:$E,$E219)),
100*(AY219-MINIFS(AY:AY,$E:$E,$E219))/(MAXIFS(AY:AY,$E:$E,$E219)-MINIFS(AY:AY,$E:$E,$E219))))</f>
        <v/>
      </c>
      <c r="DO219" s="223" t="str">
        <f t="array" ref="DO219">IF(AZ219="","",
IF(INDEX(Settings!$H:$H,MATCH(DO$1,Settings!$G:$G,0))=TRUE,
100-100*(AZ219-MINIFS(AZ:AZ,$E:$E,$E219))/(MAXIFS(AZ:AZ,$E:$E,$E219)-MINIFS(AZ:AZ,$E:$E,$E219)),
100*(AZ219-MINIFS(AZ:AZ,$E:$E,$E219))/(MAXIFS(AZ:AZ,$E:$E,$E219)-MINIFS(AZ:AZ,$E:$E,$E219))))</f>
        <v/>
      </c>
      <c r="DP219" s="223" t="str">
        <f t="array" ref="DP219">IF(BA219="","",
IF(INDEX(Settings!$H:$H,MATCH(DP$1,Settings!$G:$G,0))=TRUE,
100-100*(BA219-MINIFS(BA:BA,$E:$E,$E219))/(MAXIFS(BA:BA,$E:$E,$E219)-MINIFS(BA:BA,$E:$E,$E219)),
100*(BA219-MINIFS(BA:BA,$E:$E,$E219))/(MAXIFS(BA:BA,$E:$E,$E219)-MINIFS(BA:BA,$E:$E,$E219))))</f>
        <v/>
      </c>
      <c r="DQ219" s="223" t="str">
        <f t="array" ref="DQ219">IF(BB219="","",
IF(INDEX(Settings!$H:$H,MATCH(DQ$1,Settings!$G:$G,0))=TRUE,
100-100*(BB219-MINIFS(BB:BB,$E:$E,$E219))/(MAXIFS(BB:BB,$E:$E,$E219)-MINIFS(BB:BB,$E:$E,$E219)),
100*(BB219-MINIFS(BB:BB,$E:$E,$E219))/(MAXIFS(BB:BB,$E:$E,$E219)-MINIFS(BB:BB,$E:$E,$E219))))</f>
        <v/>
      </c>
      <c r="DR219" s="223" t="str">
        <f t="array" ref="DR219">IF(BC219="","",
IF(INDEX(Settings!$H:$H,MATCH(DR$1,Settings!$G:$G,0))=TRUE,
100-100*(BC219-MINIFS(BC:BC,$E:$E,$E219))/(MAXIFS(BC:BC,$E:$E,$E219)-MINIFS(BC:BC,$E:$E,$E219)),
100*(BC219-MINIFS(BC:BC,$E:$E,$E219))/(MAXIFS(BC:BC,$E:$E,$E219)-MINIFS(BC:BC,$E:$E,$E219))))</f>
        <v/>
      </c>
      <c r="DS219" s="223" t="str">
        <f t="array" ref="DS219">IF(BD219="","",
IF(INDEX(Settings!$H:$H,MATCH(DS$1,Settings!$G:$G,0))=TRUE,
100-100*(BD219-MINIFS(BD:BD,$E:$E,$E219))/(MAXIFS(BD:BD,$E:$E,$E219)-MINIFS(BD:BD,$E:$E,$E219)),
100*(BD219-MINIFS(BD:BD,$E:$E,$E219))/(MAXIFS(BD:BD,$E:$E,$E219)-MINIFS(BD:BD,$E:$E,$E219))))</f>
        <v/>
      </c>
      <c r="DT219" s="223" t="str">
        <f t="array" ref="DT219">IF(BE219="","",
IF(INDEX(Settings!$H:$H,MATCH(DT$1,Settings!$G:$G,0))=TRUE,
100-100*(BE219-MINIFS(BE:BE,$E:$E,$E219))/(MAXIFS(BE:BE,$E:$E,$E219)-MINIFS(BE:BE,$E:$E,$E219)),
100*(BE219-MINIFS(BE:BE,$E:$E,$E219))/(MAXIFS(BE:BE,$E:$E,$E219)-MINIFS(BE:BE,$E:$E,$E219))))</f>
        <v/>
      </c>
      <c r="DU219" s="223" t="str">
        <f t="array" ref="DU219">IF(BF219="","",
IF(INDEX(Settings!$H:$H,MATCH(DU$1,Settings!$G:$G,0))=TRUE,
100-100*(BF219-MINIFS(BF:BF,$E:$E,$E219))/(MAXIFS(BF:BF,$E:$E,$E219)-MINIFS(BF:BF,$E:$E,$E219)),
100*(BF219-MINIFS(BF:BF,$E:$E,$E219))/(MAXIFS(BF:BF,$E:$E,$E219)-MINIFS(BF:BF,$E:$E,$E219))))</f>
        <v/>
      </c>
      <c r="DV219" s="223" t="str">
        <f t="array" ref="DV219">IF(BG219="","",
IF(INDEX(Settings!$H:$H,MATCH(DV$1,Settings!$G:$G,0))=TRUE,
100-100*(BG219-MINIFS(BG:BG,$E:$E,$E219))/(MAXIFS(BG:BG,$E:$E,$E219)-MINIFS(BG:BG,$E:$E,$E219)),
100*(BG219-MINIFS(BG:BG,$E:$E,$E219))/(MAXIFS(BG:BG,$E:$E,$E219)-MINIFS(BG:BG,$E:$E,$E219))))</f>
        <v/>
      </c>
      <c r="DW219" s="223" t="str">
        <f t="array" ref="DW219">IF(BH219="","",
IF(INDEX(Settings!$H:$H,MATCH(DW$1,Settings!$G:$G,0))=TRUE,
100-100*(BH219-MINIFS(BH:BH,$E:$E,$E219))/(MAXIFS(BH:BH,$E:$E,$E219)-MINIFS(BH:BH,$E:$E,$E219)),
100*(BH219-MINIFS(BH:BH,$E:$E,$E219))/(MAXIFS(BH:BH,$E:$E,$E219)-MINIFS(BH:BH,$E:$E,$E219))))</f>
        <v/>
      </c>
      <c r="DX219" s="223" t="str">
        <f t="array" ref="DX219">IF(BI219="","",
IF(INDEX(Settings!$H:$H,MATCH(DX$1,Settings!$G:$G,0))=TRUE,
100-100*(BI219-MINIFS(BI:BI,$E:$E,$E219))/(MAXIFS(BI:BI,$E:$E,$E219)-MINIFS(BI:BI,$E:$E,$E219)),
100*(BI219-MINIFS(BI:BI,$E:$E,$E219))/(MAXIFS(BI:BI,$E:$E,$E219)-MINIFS(BI:BI,$E:$E,$E219))))</f>
        <v/>
      </c>
      <c r="DY219" s="223" t="str">
        <f t="array" ref="DY219">IF(BJ219="","",
IF(INDEX(Settings!$H:$H,MATCH(DY$1,Settings!$G:$G,0))=TRUE,
100-100*(BJ219-MINIFS(BJ:BJ,$E:$E,$E219))/(MAXIFS(BJ:BJ,$E:$E,$E219)-MINIFS(BJ:BJ,$E:$E,$E219)),
100*(BJ219-MINIFS(BJ:BJ,$E:$E,$E219))/(MAXIFS(BJ:BJ,$E:$E,$E219)-MINIFS(BJ:BJ,$E:$E,$E219))))</f>
        <v/>
      </c>
      <c r="DZ219" s="225"/>
      <c r="EA219" s="225"/>
      <c r="EB219" s="225" t="str">
        <f t="shared" si="8"/>
        <v/>
      </c>
      <c r="EC219" s="225" t="str">
        <f t="shared" si="9"/>
        <v/>
      </c>
      <c r="ED219" s="225" t="str">
        <f t="shared" si="10"/>
        <v/>
      </c>
      <c r="EE219" s="225" t="str">
        <f t="shared" si="11"/>
        <v/>
      </c>
      <c r="EF219" s="225" t="str">
        <f t="shared" si="12"/>
        <v/>
      </c>
      <c r="EG219" s="225" t="str">
        <f t="shared" si="13"/>
        <v/>
      </c>
      <c r="EH219" s="225"/>
      <c r="EI219" s="225"/>
      <c r="EJ219" s="225"/>
      <c r="EK219" s="225"/>
      <c r="EL219" s="225"/>
      <c r="EM219" s="225"/>
    </row>
    <row r="220">
      <c r="A220" s="231"/>
      <c r="B220" s="231"/>
      <c r="C220" s="231"/>
      <c r="D220" s="231" t="str">
        <f t="array" ref="D220">IFERROR(INDEX(Profiles!$B:$B,MATCH($A220,Profiles!$A:$A,0)),"")</f>
        <v/>
      </c>
      <c r="E220" s="231"/>
      <c r="F220" s="231"/>
      <c r="G220" s="231"/>
      <c r="H220" s="231"/>
      <c r="I220" s="231" t="str">
        <f>IF(A220="","",IF(Settings!$N$3="DATE",F220&amp;": "&amp;TEXT(B220,"M/DD/YY"),F220&amp;": "&amp;H220))</f>
        <v/>
      </c>
      <c r="J220" s="231"/>
      <c r="K220" s="231"/>
      <c r="L220" s="231"/>
      <c r="M220" s="232" t="str">
        <f t="shared" si="14"/>
        <v/>
      </c>
      <c r="N220" s="231"/>
      <c r="O220" s="231"/>
      <c r="P220" s="231"/>
      <c r="Q220" s="231"/>
      <c r="R220" s="231"/>
      <c r="S220" s="230" t="str">
        <f>IFERROR(VLOOKUP(AF220, 'YOYO IR Scores'!A:C, 3, FALSE), "")
</f>
        <v/>
      </c>
      <c r="T220" s="231"/>
      <c r="U220" s="231"/>
      <c r="V220" s="231"/>
      <c r="W220" s="231"/>
      <c r="X220" s="233" t="str">
        <f t="shared" si="4"/>
        <v/>
      </c>
      <c r="Y220" s="234" t="str">
        <f t="shared" si="5"/>
        <v/>
      </c>
      <c r="Z220" s="234" t="str">
        <f t="shared" si="6"/>
        <v/>
      </c>
      <c r="AA220" s="233" t="str">
        <f t="shared" si="7"/>
        <v/>
      </c>
      <c r="AB220" s="232"/>
      <c r="AC220" s="232"/>
      <c r="AD220" s="232"/>
      <c r="AE220" s="232" t="str">
        <f>IFERROR(VLOOKUP(AF220, 'YOYO IR Scores'!A:C, 2, FALSE), "")</f>
        <v/>
      </c>
      <c r="AF220" s="232"/>
      <c r="AG220" s="23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c r="BD220" s="232"/>
      <c r="BE220" s="232"/>
      <c r="BF220" s="232"/>
      <c r="BG220" s="232"/>
      <c r="BH220" s="232"/>
      <c r="BI220" s="232"/>
      <c r="BJ220" s="232"/>
      <c r="BK220" s="232" t="str">
        <f t="array" ref="BK220">IF(J220="","",
IF(INDEX(Settings!$H:$H,MATCH(BY$1,Settings!$G:$G,0))=TRUE,
100-100*(J220-MIN(J:J))/(MAX(J:J)-MIN(J:J)),
100*(J220-MIN(J:J))/(MAX(J:J)-MIN(J:J))))</f>
        <v/>
      </c>
      <c r="BL220" s="232" t="str">
        <f t="array" ref="BL220">IF(J220="","",
IF(INDEX(Settings!$H:$H,MATCH(BY$1,Settings!$G:$G,0))=TRUE,
100-100*(J220-MINIFS(J:J,$E:$E,$E220))/(MAXIFS(J:J,$E:$E,$E220)-MINIFS(J:J,$E:$E,$E220)),
100*(J220-MINIFS(J:J,$E:$E,$E220))/(MAXIFS(J:J,$E:$E,$E220)-MINIFS(J:J,$E:$E,$E220))))</f>
        <v/>
      </c>
      <c r="BM220" s="232" t="str">
        <f t="array" ref="BM220">IF(J220="","",
IF(INDEX(Settings!$H:$H,MATCH(BY$1,Settings!$G:$G,0))=TRUE,
100-100*(J220-MINIFS(J:J,$E:$E,$E220,$I:$I,$I220))/(MAXIFS(J:J,$E:$E,$E220,$I:$I,$I220)-MINIFS(J:J,$E:$E,$E220,$I:$I,$I220)),
100*(J220-MINIFS(J:J,$E:$E,$E220,$I:$I,$I220))/(MAXIFS(J:J,$E:$E,$E220,$I:$I,$I220)-MINIFS(J:J,$E:$E,$E220,$I:$I,$I220))))</f>
        <v/>
      </c>
      <c r="BN220" s="231" t="str">
        <f t="array" ref="BN220">IF(J220="","",
IF(INDEX(Settings!$H:$H,MATCH(BY$1,Settings!$G:$G,0))=TRUE,
100-100*PERCENTRANK(J:J,J220),
100*PERCENTRANK(J:J,J220)))</f>
        <v/>
      </c>
      <c r="BO220" s="231" t="str">
        <f>IFERROR(__xludf.DUMMYFUNCTION("IF(J220="""","""",
IF(INDEX(Settings!$H:$H,MATCH(BY$1,Settings!$G:$G,0))=TRUE,
100-100*PERCENTRANK(FILTER(J:J,$E:$E=$E220),J220),
100*PERCENTRANK(FILTER(J:J,$E:$E=$E220),J220)))"),"")</f>
        <v/>
      </c>
      <c r="BP220" s="231" t="str">
        <f>IFERROR(__xludf.DUMMYFUNCTION("IF(J220="""","""",
IF(INDEX(Settings!$H:$H,MATCH(BY$1,Settings!$G:$G,0))=TRUE,
100-100*PERCENTRANK(FILTER(J:J,$E:$E=$E220,$I:$I=$I220),J220),
100*PERCENTRANK(FILTER(J:J,$E:$E=$E220,$I:$I=$I220),J220)))"),"")</f>
        <v/>
      </c>
      <c r="BQ220" s="233" t="str">
        <f t="array" ref="BQ220">IF(J220="","",
IF(INDEX(Settings!$H:$H,MATCH(BY$1,Settings!$G:$G,0))=TRUE,
-1*(J220-AVERAGE(J:J))/STDEV(J:J),
(J220-AVERAGE(J:J))/STDEV(J:J)))</f>
        <v/>
      </c>
      <c r="BR220" s="233" t="str">
        <f>IFERROR(__xludf.DUMMYFUNCTION("IF(J220="""","""",
IF(INDEX(Settings!$H:$H,MATCH(BY$1,Settings!$G:$G,0))=TRUE,
-1*(J220-AVERAGEIFS(J:J,$E:$E,$E220))/STDEV(FILTER(J:J,$E:$E=$E220)),
(J220-AVERAGEIFS(J:J,$E:$E,$E220))/STDEV(FILTER(J:J,$E:$E=$E220))))"),"")</f>
        <v/>
      </c>
      <c r="BS220" s="233"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1"/>
      <c r="BX220" s="231"/>
      <c r="BY220" s="232" t="str">
        <f t="array" ref="BY220">IF(J220="","",
IF(INDEX(Settings!$H:$H,MATCH(BY$1,Settings!$G:$G,0))=TRUE,
100-100*(J220-MINIFS(J:J,$E:$E,$E220))/(MAXIFS(J:J,$E:$E,$E220)-MINIFS(J:J,$E:$E,$E220)),
100*(J220-MINIFS(J:J,$E:$E,$E220))/(MAXIFS(J:J,$E:$E,$E220)-MINIFS(J:J,$E:$E,$E220))))</f>
        <v/>
      </c>
      <c r="BZ220" s="232" t="str">
        <f t="array" ref="BZ220">IF(K220="","",
IF(INDEX(Settings!$H:$H,MATCH(BZ$1,Settings!$G:$G,0))=TRUE,
100-100*(K220-MINIFS(K:K,$E:$E,$E220))/(MAXIFS(K:K,$E:$E,$E220)-MINIFS(K:K,$E:$E,$E220)),
100*(K220-MINIFS(K:K,$E:$E,$E220))/(MAXIFS(K:K,$E:$E,$E220)-MINIFS(K:K,$E:$E,$E220))))</f>
        <v/>
      </c>
      <c r="CA220" s="232" t="str">
        <f t="array" ref="CA220">IF(L220="","",
IF(INDEX(Settings!$H:$H,MATCH(CA$1,Settings!$G:$G,0))=TRUE,
100-100*(L220-MINIFS(L:L,$E:$E,$E220))/(MAXIFS(L:L,$E:$E,$E220)-MINIFS(L:L,$E:$E,$E220)),
100*(L220-MINIFS(L:L,$E:$E,$E220))/(MAXIFS(L:L,$E:$E,$E220)-MINIFS(L:L,$E:$E,$E220))))</f>
        <v/>
      </c>
      <c r="CB220" s="232" t="str">
        <f t="array" ref="CB220">IF(M220="","",
IF(INDEX(Settings!$H:$H,MATCH(CB$1,Settings!$G:$G,0))=TRUE,
100-100*(M220-MINIFS(M:M,$E:$E,$E220))/(MAXIFS(M:M,$E:$E,$E220)-MINIFS(M:M,$E:$E,$E220)),
100*(M220-MINIFS(M:M,$E:$E,$E220))/(MAXIFS(M:M,$E:$E,$E220)-MINIFS(M:M,$E:$E,$E220))))</f>
        <v/>
      </c>
      <c r="CC220" s="232" t="str">
        <f t="array" ref="CC220">IF(N220="","",
IF(INDEX(Settings!$H:$H,MATCH(CC$1,Settings!$G:$G,0))=TRUE,
100-100*(N220-MINIFS(N:N,$E:$E,$E220))/(MAXIFS(N:N,$E:$E,$E220)-MINIFS(N:N,$E:$E,$E220)),
100*(N220-MINIFS(N:N,$E:$E,$E220))/(MAXIFS(N:N,$E:$E,$E220)-MINIFS(N:N,$E:$E,$E220))))</f>
        <v/>
      </c>
      <c r="CD220" s="232" t="str">
        <f t="array" ref="CD220">IF(O220="","",
IF(INDEX(Settings!$H:$H,MATCH(CD$1,Settings!$G:$G,0))=TRUE,
100-100*(O220-MINIFS(O:O,$E:$E,$E220))/(MAXIFS(O:O,$E:$E,$E220)-MINIFS(O:O,$E:$E,$E220)),
100*(O220-MINIFS(O:O,$E:$E,$E220))/(MAXIFS(O:O,$E:$E,$E220)-MINIFS(O:O,$E:$E,$E220))))</f>
        <v/>
      </c>
      <c r="CE220" s="232" t="str">
        <f t="array" ref="CE220">IF(P220="","",
IF(INDEX(Settings!$H:$H,MATCH(CE$1,Settings!$G:$G,0))=TRUE,
100-100*(P220-MINIFS(P:P,$E:$E,$E220))/(MAXIFS(P:P,$E:$E,$E220)-MINIFS(P:P,$E:$E,$E220)),
100*(P220-MINIFS(P:P,$E:$E,$E220))/(MAXIFS(P:P,$E:$E,$E220)-MINIFS(P:P,$E:$E,$E220))))</f>
        <v/>
      </c>
      <c r="CF220" s="232" t="str">
        <f t="array" ref="CF220">IF(Q220="","",
IF(INDEX(Settings!$H:$H,MATCH(CF$1,Settings!$G:$G,0))=TRUE,
100-100*(Q220-MINIFS(Q:Q,$E:$E,$E220))/(MAXIFS(Q:Q,$E:$E,$E220)-MINIFS(Q:Q,$E:$E,$E220)),
100*(Q220-MINIFS(Q:Q,$E:$E,$E220))/(MAXIFS(Q:Q,$E:$E,$E220)-MINIFS(Q:Q,$E:$E,$E220))))</f>
        <v/>
      </c>
      <c r="CG220" s="232" t="str">
        <f t="array" ref="CG220">IF(R220="","",
IF(INDEX(Settings!$H:$H,MATCH(CG$1,Settings!$G:$G,0))=TRUE,
100-100*(R220-MINIFS(R:R,$E:$E,$E220))/(MAXIFS(R:R,$E:$E,$E220)-MINIFS(R:R,$E:$E,$E220)),
100*(R220-MINIFS(R:R,$E:$E,$E220))/(MAXIFS(R:R,$E:$E,$E220)-MINIFS(R:R,$E:$E,$E220))))</f>
        <v/>
      </c>
      <c r="CH220" s="232" t="str">
        <f t="array" ref="CH220">IF(S220="","",
IF(INDEX(Settings!$H:$H,MATCH(CH$1,Settings!$G:$G,0))=TRUE,
100-100*(S220-MINIFS(S:S,$E:$E,$E220))/(MAXIFS(S:S,$E:$E,$E220)-MINIFS(S:S,$E:$E,$E220)),
100*(S220-MINIFS(S:S,$E:$E,$E220))/(MAXIFS(S:S,$E:$E,$E220)-MINIFS(S:S,$E:$E,$E220))))</f>
        <v/>
      </c>
      <c r="CI220" s="232" t="str">
        <f t="array" ref="CI220">IF(T220="","",
IF(INDEX(Settings!$H:$H,MATCH(CI$1,Settings!$G:$G,0))=TRUE,
100-100*(T220-MINIFS(T:T,$E:$E,$E220))/(MAXIFS(T:T,$E:$E,$E220)-MINIFS(T:T,$E:$E,$E220)),
100*(T220-MINIFS(T:T,$E:$E,$E220))/(MAXIFS(T:T,$E:$E,$E220)-MINIFS(T:T,$E:$E,$E220))))</f>
        <v/>
      </c>
      <c r="CJ220" s="232" t="str">
        <f t="array" ref="CJ220">IF(U220="","",
IF(INDEX(Settings!$H:$H,MATCH(CJ$1,Settings!$G:$G,0))=TRUE,
100-100*(U220-MINIFS(U:U,$E:$E,$E220))/(MAXIFS(U:U,$E:$E,$E220)-MINIFS(U:U,$E:$E,$E220)),
100*(U220-MINIFS(U:U,$E:$E,$E220))/(MAXIFS(U:U,$E:$E,$E220)-MINIFS(U:U,$E:$E,$E220))))</f>
        <v/>
      </c>
      <c r="CK220" s="232" t="str">
        <f t="array" ref="CK220">IF(V220="","",
IF(INDEX(Settings!$H:$H,MATCH(CK$1,Settings!$G:$G,0))=TRUE,
100-100*(V220-MINIFS(V:V,$E:$E,$E220))/(MAXIFS(V:V,$E:$E,$E220)-MINIFS(V:V,$E:$E,$E220)),
100*(V220-MINIFS(V:V,$E:$E,$E220))/(MAXIFS(V:V,$E:$E,$E220)-MINIFS(V:V,$E:$E,$E220))))</f>
        <v/>
      </c>
      <c r="CL220" s="232" t="str">
        <f t="array" ref="CL220">IF(W220="","",
IF(INDEX(Settings!$H:$H,MATCH(CL$1,Settings!$G:$G,0))=TRUE,
100-100*(W220-MINIFS(W:W,$E:$E,$E220))/(MAXIFS(W:W,$E:$E,$E220)-MINIFS(W:W,$E:$E,$E220)),
100*(W220-MINIFS(W:W,$E:$E,$E220))/(MAXIFS(W:W,$E:$E,$E220)-MINIFS(W:W,$E:$E,$E220))))</f>
        <v/>
      </c>
      <c r="CM220" s="232" t="str">
        <f t="array" ref="CM220">IF(X220="","",
IF(INDEX(Settings!$H:$H,MATCH(CM$1,Settings!$G:$G,0))=TRUE,
100-100*(X220-MINIFS(X:X,$E:$E,$E220))/(MAXIFS(X:X,$E:$E,$E220)-MINIFS(X:X,$E:$E,$E220)),
100*(X220-MINIFS(X:X,$E:$E,$E220))/(MAXIFS(X:X,$E:$E,$E220)-MINIFS(X:X,$E:$E,$E220))))</f>
        <v/>
      </c>
      <c r="CN220" s="232" t="str">
        <f t="array" ref="CN220">IF(Y220="","",
IF(INDEX(Settings!$H:$H,MATCH(CN$1,Settings!$G:$G,0))=TRUE,
100-100*(Y220-MINIFS(Y:Y,$E:$E,$E220))/(MAXIFS(Y:Y,$E:$E,$E220)-MINIFS(Y:Y,$E:$E,$E220)),
100*(Y220-MINIFS(Y:Y,$E:$E,$E220))/(MAXIFS(Y:Y,$E:$E,$E220)-MINIFS(Y:Y,$E:$E,$E220))))</f>
        <v/>
      </c>
      <c r="CO220" s="232" t="str">
        <f t="array" ref="CO220">IF(Z220="","",
IF(INDEX(Settings!$H:$H,MATCH(CO$1,Settings!$G:$G,0))=TRUE,
100-100*(Z220-MINIFS(Z:Z,$E:$E,$E220))/(MAXIFS(Z:Z,$E:$E,$E220)-MINIFS(Z:Z,$E:$E,$E220)),
100*(Z220-MINIFS(Z:Z,$E:$E,$E220))/(MAXIFS(Z:Z,$E:$E,$E220)-MINIFS(Z:Z,$E:$E,$E220))))</f>
        <v/>
      </c>
      <c r="CP220" s="232" t="str">
        <f t="array" ref="CP220">IF(AA220="","",
IF(INDEX(Settings!$H:$H,MATCH(CP$1,Settings!$G:$G,0))=TRUE,
100-100*(AA220-MINIFS(AA:AA,$E:$E,$E220))/(MAXIFS(AA:AA,$E:$E,$E220)-MINIFS(AA:AA,$E:$E,$E220)),
100*(AA220-MINIFS(AA:AA,$E:$E,$E220))/(MAXIFS(AA:AA,$E:$E,$E220)-MINIFS(AA:AA,$E:$E,$E220))))</f>
        <v/>
      </c>
      <c r="CQ220" s="232" t="str">
        <f t="array" ref="CQ220">IF(AB220="","",
IF(INDEX(Settings!$H:$H,MATCH(CQ$1,Settings!$G:$G,0))=TRUE,
100-100*(AB220-MINIFS(AB:AB,$E:$E,$E220))/(MAXIFS(AB:AB,$E:$E,$E220)-MINIFS(AB:AB,$E:$E,$E220)),
100*(AB220-MINIFS(AB:AB,$E:$E,$E220))/(MAXIFS(AB:AB,$E:$E,$E220)-MINIFS(AB:AB,$E:$E,$E220))))</f>
        <v/>
      </c>
      <c r="CR220" s="232" t="str">
        <f t="array" ref="CR220">IF(AC220="","",
IF(INDEX(Settings!$H:$H,MATCH(CR$1,Settings!$G:$G,0))=TRUE,
100-100*(AC220-MINIFS(AC:AC,$E:$E,$E220))/(MAXIFS(AC:AC,$E:$E,$E220)-MINIFS(AC:AC,$E:$E,$E220)),
100*(AC220-MINIFS(AC:AC,$E:$E,$E220))/(MAXIFS(AC:AC,$E:$E,$E220)-MINIFS(AC:AC,$E:$E,$E220))))</f>
        <v/>
      </c>
      <c r="CS220" s="232" t="str">
        <f t="array" ref="CS220">IF(AD220="","",
IF(INDEX(Settings!$H:$H,MATCH(CS$1,Settings!$G:$G,0))=TRUE,
100-100*(AD220-MINIFS(AD:AD,$E:$E,$E220))/(MAXIFS(AD:AD,$E:$E,$E220)-MINIFS(AD:AD,$E:$E,$E220)),
100*(AD220-MINIFS(AD:AD,$E:$E,$E220))/(MAXIFS(AD:AD,$E:$E,$E220)-MINIFS(AD:AD,$E:$E,$E220))))</f>
        <v/>
      </c>
      <c r="CT220" s="232" t="str">
        <f t="array" ref="CT220">IF(AE220="","",
IF(INDEX(Settings!$H:$H,MATCH(CT$1,Settings!$G:$G,0))=TRUE,
100-100*(AE220-MINIFS(AE:AE,$E:$E,$E220))/(MAXIFS(AE:AE,$E:$E,$E220)-MINIFS(AE:AE,$E:$E,$E220)),
100*(AE220-MINIFS(AE:AE,$E:$E,$E220))/(MAXIFS(AE:AE,$E:$E,$E220)-MINIFS(AE:AE,$E:$E,$E220))))</f>
        <v/>
      </c>
      <c r="CU220" s="232" t="str">
        <f t="array" ref="CU220">IF(AF220="","",
IF(INDEX(Settings!$H:$H,MATCH(CU$1,Settings!$G:$G,0))=TRUE,
100-100*(AF220-MINIFS(AF:AF,$E:$E,$E220))/(MAXIFS(AF:AF,$E:$E,$E220)-MINIFS(AF:AF,$E:$E,$E220)),
100*(AF220-MINIFS(AF:AF,$E:$E,$E220))/(MAXIFS(AF:AF,$E:$E,$E220)-MINIFS(AF:AF,$E:$E,$E220))))</f>
        <v/>
      </c>
      <c r="CV220" s="232" t="str">
        <f t="array" ref="CV220">IF(AG220="","",
IF(INDEX(Settings!$H:$H,MATCH(CV$1,Settings!$G:$G,0))=TRUE,
100-100*(AG220-MINIFS(AG:AG,$E:$E,$E220))/(MAXIFS(AG:AG,$E:$E,$E220)-MINIFS(AG:AG,$E:$E,$E220)),
100*(AG220-MINIFS(AG:AG,$E:$E,$E220))/(MAXIFS(AG:AG,$E:$E,$E220)-MINIFS(AG:AG,$E:$E,$E220))))</f>
        <v/>
      </c>
      <c r="CW220" s="232" t="str">
        <f t="array" ref="CW220">IF(AH220="","",
IF(INDEX(Settings!$H:$H,MATCH(CW$1,Settings!$G:$G,0))=TRUE,
100-100*(AH220-MINIFS(AH:AH,$E:$E,$E220))/(MAXIFS(AH:AH,$E:$E,$E220)-MINIFS(AH:AH,$E:$E,$E220)),
100*(AH220-MINIFS(AH:AH,$E:$E,$E220))/(MAXIFS(AH:AH,$E:$E,$E220)-MINIFS(AH:AH,$E:$E,$E220))))</f>
        <v/>
      </c>
      <c r="CX220" s="232" t="str">
        <f t="array" ref="CX220">IF(AI220="","",
IF(INDEX(Settings!$H:$H,MATCH(CX$1,Settings!$G:$G,0))=TRUE,
100-100*(AI220-MINIFS(AI:AI,$E:$E,$E220))/(MAXIFS(AI:AI,$E:$E,$E220)-MINIFS(AI:AI,$E:$E,$E220)),
100*(AI220-MINIFS(AI:AI,$E:$E,$E220))/(MAXIFS(AI:AI,$E:$E,$E220)-MINIFS(AI:AI,$E:$E,$E220))))</f>
        <v/>
      </c>
      <c r="CY220" s="232" t="str">
        <f t="array" ref="CY220">IF(AJ220="","",
IF(INDEX(Settings!$H:$H,MATCH(CY$1,Settings!$G:$G,0))=TRUE,
100-100*(AJ220-MINIFS(AJ:AJ,$E:$E,$E220))/(MAXIFS(AJ:AJ,$E:$E,$E220)-MINIFS(AJ:AJ,$E:$E,$E220)),
100*(AJ220-MINIFS(AJ:AJ,$E:$E,$E220))/(MAXIFS(AJ:AJ,$E:$E,$E220)-MINIFS(AJ:AJ,$E:$E,$E220))))</f>
        <v/>
      </c>
      <c r="CZ220" s="232" t="str">
        <f t="array" ref="CZ220">IF(AK220="","",
IF(INDEX(Settings!$H:$H,MATCH(CZ$1,Settings!$G:$G,0))=TRUE,
100-100*(AK220-MINIFS(AK:AK,$E:$E,$E220))/(MAXIFS(AK:AK,$E:$E,$E220)-MINIFS(AK:AK,$E:$E,$E220)),
100*(AK220-MINIFS(AK:AK,$E:$E,$E220))/(MAXIFS(AK:AK,$E:$E,$E220)-MINIFS(AK:AK,$E:$E,$E220))))</f>
        <v/>
      </c>
      <c r="DA220" s="232" t="str">
        <f t="array" ref="DA220">IF(AL220="","",
IF(INDEX(Settings!$H:$H,MATCH(DA$1,Settings!$G:$G,0))=TRUE,
100-100*(AL220-MINIFS(AL:AL,$E:$E,$E220))/(MAXIFS(AL:AL,$E:$E,$E220)-MINIFS(AL:AL,$E:$E,$E220)),
100*(AL220-MINIFS(AL:AL,$E:$E,$E220))/(MAXIFS(AL:AL,$E:$E,$E220)-MINIFS(AL:AL,$E:$E,$E220))))</f>
        <v/>
      </c>
      <c r="DB220" s="232" t="str">
        <f t="array" ref="DB220">IF(AM220="","",
IF(INDEX(Settings!$H:$H,MATCH(DB$1,Settings!$G:$G,0))=TRUE,
100-100*(AM220-MINIFS(AM:AM,$E:$E,$E220))/(MAXIFS(AM:AM,$E:$E,$E220)-MINIFS(AM:AM,$E:$E,$E220)),
100*(AM220-MINIFS(AM:AM,$E:$E,$E220))/(MAXIFS(AM:AM,$E:$E,$E220)-MINIFS(AM:AM,$E:$E,$E220))))</f>
        <v/>
      </c>
      <c r="DC220" s="232" t="str">
        <f t="array" ref="DC220">IF(AN220="","",
IF(INDEX(Settings!$H:$H,MATCH(DC$1,Settings!$G:$G,0))=TRUE,
100-100*(AN220-MINIFS(AN:AN,$E:$E,$E220))/(MAXIFS(AN:AN,$E:$E,$E220)-MINIFS(AN:AN,$E:$E,$E220)),
100*(AN220-MINIFS(AN:AN,$E:$E,$E220))/(MAXIFS(AN:AN,$E:$E,$E220)-MINIFS(AN:AN,$E:$E,$E220))))</f>
        <v/>
      </c>
      <c r="DD220" s="232" t="str">
        <f t="array" ref="DD220">IF(AO220="","",
IF(INDEX(Settings!$H:$H,MATCH(DD$1,Settings!$G:$G,0))=TRUE,
100-100*(AO220-MINIFS(AO:AO,$E:$E,$E220))/(MAXIFS(AO:AO,$E:$E,$E220)-MINIFS(AO:AO,$E:$E,$E220)),
100*(AO220-MINIFS(AO:AO,$E:$E,$E220))/(MAXIFS(AO:AO,$E:$E,$E220)-MINIFS(AO:AO,$E:$E,$E220))))</f>
        <v/>
      </c>
      <c r="DE220" s="232" t="str">
        <f t="array" ref="DE220">IF(AP220="","",
IF(INDEX(Settings!$H:$H,MATCH(DE$1,Settings!$G:$G,0))=TRUE,
100-100*(AP220-MINIFS(AP:AP,$E:$E,$E220))/(MAXIFS(AP:AP,$E:$E,$E220)-MINIFS(AP:AP,$E:$E,$E220)),
100*(AP220-MINIFS(AP:AP,$E:$E,$E220))/(MAXIFS(AP:AP,$E:$E,$E220)-MINIFS(AP:AP,$E:$E,$E220))))</f>
        <v/>
      </c>
      <c r="DF220" s="232" t="str">
        <f t="array" ref="DF220">IF(AQ220="","",
IF(INDEX(Settings!$H:$H,MATCH(DF$1,Settings!$G:$G,0))=TRUE,
100-100*(AQ220-MINIFS(AQ:AQ,$E:$E,$E220))/(MAXIFS(AQ:AQ,$E:$E,$E220)-MINIFS(AQ:AQ,$E:$E,$E220)),
100*(AQ220-MINIFS(AQ:AQ,$E:$E,$E220))/(MAXIFS(AQ:AQ,$E:$E,$E220)-MINIFS(AQ:AQ,$E:$E,$E220))))</f>
        <v/>
      </c>
      <c r="DG220" s="232" t="str">
        <f t="array" ref="DG220">IF(AR220="","",
IF(INDEX(Settings!$H:$H,MATCH(DG$1,Settings!$G:$G,0))=TRUE,
100-100*(AR220-MINIFS(AR:AR,$E:$E,$E220))/(MAXIFS(AR:AR,$E:$E,$E220)-MINIFS(AR:AR,$E:$E,$E220)),
100*(AR220-MINIFS(AR:AR,$E:$E,$E220))/(MAXIFS(AR:AR,$E:$E,$E220)-MINIFS(AR:AR,$E:$E,$E220))))</f>
        <v/>
      </c>
      <c r="DH220" s="232" t="str">
        <f t="array" ref="DH220">IF(AS220="","",
IF(INDEX(Settings!$H:$H,MATCH(DH$1,Settings!$G:$G,0))=TRUE,
100-100*(AS220-MINIFS(AS:AS,$E:$E,$E220))/(MAXIFS(AS:AS,$E:$E,$E220)-MINIFS(AS:AS,$E:$E,$E220)),
100*(AS220-MINIFS(AS:AS,$E:$E,$E220))/(MAXIFS(AS:AS,$E:$E,$E220)-MINIFS(AS:AS,$E:$E,$E220))))</f>
        <v/>
      </c>
      <c r="DI220" s="232" t="str">
        <f t="array" ref="DI220">IF(AT220="","",
IF(INDEX(Settings!$H:$H,MATCH(DI$1,Settings!$G:$G,0))=TRUE,
100-100*(AT220-MINIFS(AT:AT,$E:$E,$E220))/(MAXIFS(AT:AT,$E:$E,$E220)-MINIFS(AT:AT,$E:$E,$E220)),
100*(AT220-MINIFS(AT:AT,$E:$E,$E220))/(MAXIFS(AT:AT,$E:$E,$E220)-MINIFS(AT:AT,$E:$E,$E220))))</f>
        <v/>
      </c>
      <c r="DJ220" s="232" t="str">
        <f t="array" ref="DJ220">IF(AU220="","",
IF(INDEX(Settings!$H:$H,MATCH(DJ$1,Settings!$G:$G,0))=TRUE,
100-100*(AU220-MINIFS(AU:AU,$E:$E,$E220))/(MAXIFS(AU:AU,$E:$E,$E220)-MINIFS(AU:AU,$E:$E,$E220)),
100*(AU220-MINIFS(AU:AU,$E:$E,$E220))/(MAXIFS(AU:AU,$E:$E,$E220)-MINIFS(AU:AU,$E:$E,$E220))))</f>
        <v/>
      </c>
      <c r="DK220" s="232" t="str">
        <f t="array" ref="DK220">IF(AV220="","",
IF(INDEX(Settings!$H:$H,MATCH(DK$1,Settings!$G:$G,0))=TRUE,
100-100*(AV220-MINIFS(AV:AV,$E:$E,$E220))/(MAXIFS(AV:AV,$E:$E,$E220)-MINIFS(AV:AV,$E:$E,$E220)),
100*(AV220-MINIFS(AV:AV,$E:$E,$E220))/(MAXIFS(AV:AV,$E:$E,$E220)-MINIFS(AV:AV,$E:$E,$E220))))</f>
        <v/>
      </c>
      <c r="DL220" s="232" t="str">
        <f t="array" ref="DL220">IF(AW220="","",
IF(INDEX(Settings!$H:$H,MATCH(DL$1,Settings!$G:$G,0))=TRUE,
100-100*(AW220-MINIFS(AW:AW,$E:$E,$E220))/(MAXIFS(AW:AW,$E:$E,$E220)-MINIFS(AW:AW,$E:$E,$E220)),
100*(AW220-MINIFS(AW:AW,$E:$E,$E220))/(MAXIFS(AW:AW,$E:$E,$E220)-MINIFS(AW:AW,$E:$E,$E220))))</f>
        <v/>
      </c>
      <c r="DM220" s="232" t="str">
        <f t="array" ref="DM220">IF(AX220="","",
IF(INDEX(Settings!$H:$H,MATCH(DM$1,Settings!$G:$G,0))=TRUE,
100-100*(AX220-MINIFS(AX:AX,$E:$E,$E220))/(MAXIFS(AX:AX,$E:$E,$E220)-MINIFS(AX:AX,$E:$E,$E220)),
100*(AX220-MINIFS(AX:AX,$E:$E,$E220))/(MAXIFS(AX:AX,$E:$E,$E220)-MINIFS(AX:AX,$E:$E,$E220))))</f>
        <v/>
      </c>
      <c r="DN220" s="232" t="str">
        <f t="array" ref="DN220">IF(AY220="","",
IF(INDEX(Settings!$H:$H,MATCH(DN$1,Settings!$G:$G,0))=TRUE,
100-100*(AY220-MINIFS(AY:AY,$E:$E,$E220))/(MAXIFS(AY:AY,$E:$E,$E220)-MINIFS(AY:AY,$E:$E,$E220)),
100*(AY220-MINIFS(AY:AY,$E:$E,$E220))/(MAXIFS(AY:AY,$E:$E,$E220)-MINIFS(AY:AY,$E:$E,$E220))))</f>
        <v/>
      </c>
      <c r="DO220" s="232" t="str">
        <f t="array" ref="DO220">IF(AZ220="","",
IF(INDEX(Settings!$H:$H,MATCH(DO$1,Settings!$G:$G,0))=TRUE,
100-100*(AZ220-MINIFS(AZ:AZ,$E:$E,$E220))/(MAXIFS(AZ:AZ,$E:$E,$E220)-MINIFS(AZ:AZ,$E:$E,$E220)),
100*(AZ220-MINIFS(AZ:AZ,$E:$E,$E220))/(MAXIFS(AZ:AZ,$E:$E,$E220)-MINIFS(AZ:AZ,$E:$E,$E220))))</f>
        <v/>
      </c>
      <c r="DP220" s="232" t="str">
        <f t="array" ref="DP220">IF(BA220="","",
IF(INDEX(Settings!$H:$H,MATCH(DP$1,Settings!$G:$G,0))=TRUE,
100-100*(BA220-MINIFS(BA:BA,$E:$E,$E220))/(MAXIFS(BA:BA,$E:$E,$E220)-MINIFS(BA:BA,$E:$E,$E220)),
100*(BA220-MINIFS(BA:BA,$E:$E,$E220))/(MAXIFS(BA:BA,$E:$E,$E220)-MINIFS(BA:BA,$E:$E,$E220))))</f>
        <v/>
      </c>
      <c r="DQ220" s="232" t="str">
        <f t="array" ref="DQ220">IF(BB220="","",
IF(INDEX(Settings!$H:$H,MATCH(DQ$1,Settings!$G:$G,0))=TRUE,
100-100*(BB220-MINIFS(BB:BB,$E:$E,$E220))/(MAXIFS(BB:BB,$E:$E,$E220)-MINIFS(BB:BB,$E:$E,$E220)),
100*(BB220-MINIFS(BB:BB,$E:$E,$E220))/(MAXIFS(BB:BB,$E:$E,$E220)-MINIFS(BB:BB,$E:$E,$E220))))</f>
        <v/>
      </c>
      <c r="DR220" s="232" t="str">
        <f t="array" ref="DR220">IF(BC220="","",
IF(INDEX(Settings!$H:$H,MATCH(DR$1,Settings!$G:$G,0))=TRUE,
100-100*(BC220-MINIFS(BC:BC,$E:$E,$E220))/(MAXIFS(BC:BC,$E:$E,$E220)-MINIFS(BC:BC,$E:$E,$E220)),
100*(BC220-MINIFS(BC:BC,$E:$E,$E220))/(MAXIFS(BC:BC,$E:$E,$E220)-MINIFS(BC:BC,$E:$E,$E220))))</f>
        <v/>
      </c>
      <c r="DS220" s="232" t="str">
        <f t="array" ref="DS220">IF(BD220="","",
IF(INDEX(Settings!$H:$H,MATCH(DS$1,Settings!$G:$G,0))=TRUE,
100-100*(BD220-MINIFS(BD:BD,$E:$E,$E220))/(MAXIFS(BD:BD,$E:$E,$E220)-MINIFS(BD:BD,$E:$E,$E220)),
100*(BD220-MINIFS(BD:BD,$E:$E,$E220))/(MAXIFS(BD:BD,$E:$E,$E220)-MINIFS(BD:BD,$E:$E,$E220))))</f>
        <v/>
      </c>
      <c r="DT220" s="232" t="str">
        <f t="array" ref="DT220">IF(BE220="","",
IF(INDEX(Settings!$H:$H,MATCH(DT$1,Settings!$G:$G,0))=TRUE,
100-100*(BE220-MINIFS(BE:BE,$E:$E,$E220))/(MAXIFS(BE:BE,$E:$E,$E220)-MINIFS(BE:BE,$E:$E,$E220)),
100*(BE220-MINIFS(BE:BE,$E:$E,$E220))/(MAXIFS(BE:BE,$E:$E,$E220)-MINIFS(BE:BE,$E:$E,$E220))))</f>
        <v/>
      </c>
      <c r="DU220" s="232" t="str">
        <f t="array" ref="DU220">IF(BF220="","",
IF(INDEX(Settings!$H:$H,MATCH(DU$1,Settings!$G:$G,0))=TRUE,
100-100*(BF220-MINIFS(BF:BF,$E:$E,$E220))/(MAXIFS(BF:BF,$E:$E,$E220)-MINIFS(BF:BF,$E:$E,$E220)),
100*(BF220-MINIFS(BF:BF,$E:$E,$E220))/(MAXIFS(BF:BF,$E:$E,$E220)-MINIFS(BF:BF,$E:$E,$E220))))</f>
        <v/>
      </c>
      <c r="DV220" s="232" t="str">
        <f t="array" ref="DV220">IF(BG220="","",
IF(INDEX(Settings!$H:$H,MATCH(DV$1,Settings!$G:$G,0))=TRUE,
100-100*(BG220-MINIFS(BG:BG,$E:$E,$E220))/(MAXIFS(BG:BG,$E:$E,$E220)-MINIFS(BG:BG,$E:$E,$E220)),
100*(BG220-MINIFS(BG:BG,$E:$E,$E220))/(MAXIFS(BG:BG,$E:$E,$E220)-MINIFS(BG:BG,$E:$E,$E220))))</f>
        <v/>
      </c>
      <c r="DW220" s="232" t="str">
        <f t="array" ref="DW220">IF(BH220="","",
IF(INDEX(Settings!$H:$H,MATCH(DW$1,Settings!$G:$G,0))=TRUE,
100-100*(BH220-MINIFS(BH:BH,$E:$E,$E220))/(MAXIFS(BH:BH,$E:$E,$E220)-MINIFS(BH:BH,$E:$E,$E220)),
100*(BH220-MINIFS(BH:BH,$E:$E,$E220))/(MAXIFS(BH:BH,$E:$E,$E220)-MINIFS(BH:BH,$E:$E,$E220))))</f>
        <v/>
      </c>
      <c r="DX220" s="232" t="str">
        <f t="array" ref="DX220">IF(BI220="","",
IF(INDEX(Settings!$H:$H,MATCH(DX$1,Settings!$G:$G,0))=TRUE,
100-100*(BI220-MINIFS(BI:BI,$E:$E,$E220))/(MAXIFS(BI:BI,$E:$E,$E220)-MINIFS(BI:BI,$E:$E,$E220)),
100*(BI220-MINIFS(BI:BI,$E:$E,$E220))/(MAXIFS(BI:BI,$E:$E,$E220)-MINIFS(BI:BI,$E:$E,$E220))))</f>
        <v/>
      </c>
      <c r="DY220" s="232" t="str">
        <f t="array" ref="DY220">IF(BJ220="","",
IF(INDEX(Settings!$H:$H,MATCH(DY$1,Settings!$G:$G,0))=TRUE,
100-100*(BJ220-MINIFS(BJ:BJ,$E:$E,$E220))/(MAXIFS(BJ:BJ,$E:$E,$E220)-MINIFS(BJ:BJ,$E:$E,$E220)),
100*(BJ220-MINIFS(BJ:BJ,$E:$E,$E220))/(MAXIFS(BJ:BJ,$E:$E,$E220)-MINIFS(BJ:BJ,$E:$E,$E220))))</f>
        <v/>
      </c>
      <c r="DZ220" s="234"/>
      <c r="EA220" s="234"/>
      <c r="EB220" s="234" t="str">
        <f t="shared" si="8"/>
        <v/>
      </c>
      <c r="EC220" s="234" t="str">
        <f t="shared" si="9"/>
        <v/>
      </c>
      <c r="ED220" s="234" t="str">
        <f t="shared" si="10"/>
        <v/>
      </c>
      <c r="EE220" s="234" t="str">
        <f t="shared" si="11"/>
        <v/>
      </c>
      <c r="EF220" s="234" t="str">
        <f t="shared" si="12"/>
        <v/>
      </c>
      <c r="EG220" s="234" t="str">
        <f t="shared" si="13"/>
        <v/>
      </c>
      <c r="EH220" s="234"/>
      <c r="EI220" s="234"/>
      <c r="EJ220" s="234"/>
      <c r="EK220" s="234"/>
      <c r="EL220" s="234"/>
      <c r="EM220" s="234"/>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3" t="str">
        <f t="shared" si="14"/>
        <v/>
      </c>
      <c r="N221" s="49"/>
      <c r="O221" s="49"/>
      <c r="P221" s="49"/>
      <c r="Q221" s="49"/>
      <c r="R221" s="49"/>
      <c r="S221" s="222" t="str">
        <f>IFERROR(VLOOKUP(AF221, 'YOYO IR Scores'!A:C, 3, FALSE), "")
</f>
        <v/>
      </c>
      <c r="T221" s="49"/>
      <c r="U221" s="49"/>
      <c r="V221" s="49"/>
      <c r="W221" s="49"/>
      <c r="X221" s="224" t="str">
        <f t="shared" si="4"/>
        <v/>
      </c>
      <c r="Y221" s="225" t="str">
        <f t="shared" si="5"/>
        <v/>
      </c>
      <c r="Z221" s="225" t="str">
        <f t="shared" si="6"/>
        <v/>
      </c>
      <c r="AA221" s="224" t="str">
        <f t="shared" si="7"/>
        <v/>
      </c>
      <c r="AB221" s="223"/>
      <c r="AC221" s="223"/>
      <c r="AD221" s="223"/>
      <c r="AE221" s="223" t="str">
        <f>IFERROR(VLOOKUP(AF221, 'YOYO IR Scores'!A:C, 2, FALSE), "")</f>
        <v/>
      </c>
      <c r="AF221" s="223"/>
      <c r="AG221" s="223"/>
      <c r="AH221" s="223"/>
      <c r="AI221" s="223"/>
      <c r="AJ221" s="223"/>
      <c r="AK221" s="223"/>
      <c r="AL221" s="223"/>
      <c r="AM221" s="223"/>
      <c r="AN221" s="223"/>
      <c r="AO221" s="223"/>
      <c r="AP221" s="223"/>
      <c r="AQ221" s="223"/>
      <c r="AR221" s="223"/>
      <c r="AS221" s="223"/>
      <c r="AT221" s="223"/>
      <c r="AU221" s="223"/>
      <c r="AV221" s="223"/>
      <c r="AW221" s="223"/>
      <c r="AX221" s="223"/>
      <c r="AY221" s="223"/>
      <c r="AZ221" s="223"/>
      <c r="BA221" s="223"/>
      <c r="BB221" s="223"/>
      <c r="BC221" s="223"/>
      <c r="BD221" s="223"/>
      <c r="BE221" s="223"/>
      <c r="BF221" s="223"/>
      <c r="BG221" s="223"/>
      <c r="BH221" s="223"/>
      <c r="BI221" s="223"/>
      <c r="BJ221" s="223"/>
      <c r="BK221" s="223" t="str">
        <f t="array" ref="BK221">IF(J221="","",
IF(INDEX(Settings!$H:$H,MATCH(BY$1,Settings!$G:$G,0))=TRUE,
100-100*(J221-MIN(J:J))/(MAX(J:J)-MIN(J:J)),
100*(J221-MIN(J:J))/(MAX(J:J)-MIN(J:J))))</f>
        <v/>
      </c>
      <c r="BL221" s="223" t="str">
        <f t="array" ref="BL221">IF(J221="","",
IF(INDEX(Settings!$H:$H,MATCH(BY$1,Settings!$G:$G,0))=TRUE,
100-100*(J221-MINIFS(J:J,$E:$E,$E221))/(MAXIFS(J:J,$E:$E,$E221)-MINIFS(J:J,$E:$E,$E221)),
100*(J221-MINIFS(J:J,$E:$E,$E221))/(MAXIFS(J:J,$E:$E,$E221)-MINIFS(J:J,$E:$E,$E221))))</f>
        <v/>
      </c>
      <c r="BM221" s="223"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4" t="str">
        <f t="array" ref="BQ221">IF(J221="","",
IF(INDEX(Settings!$H:$H,MATCH(BY$1,Settings!$G:$G,0))=TRUE,
-1*(J221-AVERAGE(J:J))/STDEV(J:J),
(J221-AVERAGE(J:J))/STDEV(J:J)))</f>
        <v/>
      </c>
      <c r="BR221" s="224" t="str">
        <f>IFERROR(__xludf.DUMMYFUNCTION("IF(J221="""","""",
IF(INDEX(Settings!$H:$H,MATCH(BY$1,Settings!$G:$G,0))=TRUE,
-1*(J221-AVERAGEIFS(J:J,$E:$E,$E221))/STDEV(FILTER(J:J,$E:$E=$E221)),
(J221-AVERAGEIFS(J:J,$E:$E,$E221))/STDEV(FILTER(J:J,$E:$E=$E221))))"),"")</f>
        <v/>
      </c>
      <c r="BS221" s="224"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3" t="str">
        <f t="array" ref="BY221">IF(J221="","",
IF(INDEX(Settings!$H:$H,MATCH(BY$1,Settings!$G:$G,0))=TRUE,
100-100*(J221-MINIFS(J:J,$E:$E,$E221))/(MAXIFS(J:J,$E:$E,$E221)-MINIFS(J:J,$E:$E,$E221)),
100*(J221-MINIFS(J:J,$E:$E,$E221))/(MAXIFS(J:J,$E:$E,$E221)-MINIFS(J:J,$E:$E,$E221))))</f>
        <v/>
      </c>
      <c r="BZ221" s="223" t="str">
        <f t="array" ref="BZ221">IF(K221="","",
IF(INDEX(Settings!$H:$H,MATCH(BZ$1,Settings!$G:$G,0))=TRUE,
100-100*(K221-MINIFS(K:K,$E:$E,$E221))/(MAXIFS(K:K,$E:$E,$E221)-MINIFS(K:K,$E:$E,$E221)),
100*(K221-MINIFS(K:K,$E:$E,$E221))/(MAXIFS(K:K,$E:$E,$E221)-MINIFS(K:K,$E:$E,$E221))))</f>
        <v/>
      </c>
      <c r="CA221" s="223" t="str">
        <f t="array" ref="CA221">IF(L221="","",
IF(INDEX(Settings!$H:$H,MATCH(CA$1,Settings!$G:$G,0))=TRUE,
100-100*(L221-MINIFS(L:L,$E:$E,$E221))/(MAXIFS(L:L,$E:$E,$E221)-MINIFS(L:L,$E:$E,$E221)),
100*(L221-MINIFS(L:L,$E:$E,$E221))/(MAXIFS(L:L,$E:$E,$E221)-MINIFS(L:L,$E:$E,$E221))))</f>
        <v/>
      </c>
      <c r="CB221" s="223" t="str">
        <f t="array" ref="CB221">IF(M221="","",
IF(INDEX(Settings!$H:$H,MATCH(CB$1,Settings!$G:$G,0))=TRUE,
100-100*(M221-MINIFS(M:M,$E:$E,$E221))/(MAXIFS(M:M,$E:$E,$E221)-MINIFS(M:M,$E:$E,$E221)),
100*(M221-MINIFS(M:M,$E:$E,$E221))/(MAXIFS(M:M,$E:$E,$E221)-MINIFS(M:M,$E:$E,$E221))))</f>
        <v/>
      </c>
      <c r="CC221" s="223" t="str">
        <f t="array" ref="CC221">IF(N221="","",
IF(INDEX(Settings!$H:$H,MATCH(CC$1,Settings!$G:$G,0))=TRUE,
100-100*(N221-MINIFS(N:N,$E:$E,$E221))/(MAXIFS(N:N,$E:$E,$E221)-MINIFS(N:N,$E:$E,$E221)),
100*(N221-MINIFS(N:N,$E:$E,$E221))/(MAXIFS(N:N,$E:$E,$E221)-MINIFS(N:N,$E:$E,$E221))))</f>
        <v/>
      </c>
      <c r="CD221" s="223" t="str">
        <f t="array" ref="CD221">IF(O221="","",
IF(INDEX(Settings!$H:$H,MATCH(CD$1,Settings!$G:$G,0))=TRUE,
100-100*(O221-MINIFS(O:O,$E:$E,$E221))/(MAXIFS(O:O,$E:$E,$E221)-MINIFS(O:O,$E:$E,$E221)),
100*(O221-MINIFS(O:O,$E:$E,$E221))/(MAXIFS(O:O,$E:$E,$E221)-MINIFS(O:O,$E:$E,$E221))))</f>
        <v/>
      </c>
      <c r="CE221" s="223" t="str">
        <f t="array" ref="CE221">IF(P221="","",
IF(INDEX(Settings!$H:$H,MATCH(CE$1,Settings!$G:$G,0))=TRUE,
100-100*(P221-MINIFS(P:P,$E:$E,$E221))/(MAXIFS(P:P,$E:$E,$E221)-MINIFS(P:P,$E:$E,$E221)),
100*(P221-MINIFS(P:P,$E:$E,$E221))/(MAXIFS(P:P,$E:$E,$E221)-MINIFS(P:P,$E:$E,$E221))))</f>
        <v/>
      </c>
      <c r="CF221" s="223" t="str">
        <f t="array" ref="CF221">IF(Q221="","",
IF(INDEX(Settings!$H:$H,MATCH(CF$1,Settings!$G:$G,0))=TRUE,
100-100*(Q221-MINIFS(Q:Q,$E:$E,$E221))/(MAXIFS(Q:Q,$E:$E,$E221)-MINIFS(Q:Q,$E:$E,$E221)),
100*(Q221-MINIFS(Q:Q,$E:$E,$E221))/(MAXIFS(Q:Q,$E:$E,$E221)-MINIFS(Q:Q,$E:$E,$E221))))</f>
        <v/>
      </c>
      <c r="CG221" s="223" t="str">
        <f t="array" ref="CG221">IF(R221="","",
IF(INDEX(Settings!$H:$H,MATCH(CG$1,Settings!$G:$G,0))=TRUE,
100-100*(R221-MINIFS(R:R,$E:$E,$E221))/(MAXIFS(R:R,$E:$E,$E221)-MINIFS(R:R,$E:$E,$E221)),
100*(R221-MINIFS(R:R,$E:$E,$E221))/(MAXIFS(R:R,$E:$E,$E221)-MINIFS(R:R,$E:$E,$E221))))</f>
        <v/>
      </c>
      <c r="CH221" s="223" t="str">
        <f t="array" ref="CH221">IF(S221="","",
IF(INDEX(Settings!$H:$H,MATCH(CH$1,Settings!$G:$G,0))=TRUE,
100-100*(S221-MINIFS(S:S,$E:$E,$E221))/(MAXIFS(S:S,$E:$E,$E221)-MINIFS(S:S,$E:$E,$E221)),
100*(S221-MINIFS(S:S,$E:$E,$E221))/(MAXIFS(S:S,$E:$E,$E221)-MINIFS(S:S,$E:$E,$E221))))</f>
        <v/>
      </c>
      <c r="CI221" s="223" t="str">
        <f t="array" ref="CI221">IF(T221="","",
IF(INDEX(Settings!$H:$H,MATCH(CI$1,Settings!$G:$G,0))=TRUE,
100-100*(T221-MINIFS(T:T,$E:$E,$E221))/(MAXIFS(T:T,$E:$E,$E221)-MINIFS(T:T,$E:$E,$E221)),
100*(T221-MINIFS(T:T,$E:$E,$E221))/(MAXIFS(T:T,$E:$E,$E221)-MINIFS(T:T,$E:$E,$E221))))</f>
        <v/>
      </c>
      <c r="CJ221" s="223" t="str">
        <f t="array" ref="CJ221">IF(U221="","",
IF(INDEX(Settings!$H:$H,MATCH(CJ$1,Settings!$G:$G,0))=TRUE,
100-100*(U221-MINIFS(U:U,$E:$E,$E221))/(MAXIFS(U:U,$E:$E,$E221)-MINIFS(U:U,$E:$E,$E221)),
100*(U221-MINIFS(U:U,$E:$E,$E221))/(MAXIFS(U:U,$E:$E,$E221)-MINIFS(U:U,$E:$E,$E221))))</f>
        <v/>
      </c>
      <c r="CK221" s="223" t="str">
        <f t="array" ref="CK221">IF(V221="","",
IF(INDEX(Settings!$H:$H,MATCH(CK$1,Settings!$G:$G,0))=TRUE,
100-100*(V221-MINIFS(V:V,$E:$E,$E221))/(MAXIFS(V:V,$E:$E,$E221)-MINIFS(V:V,$E:$E,$E221)),
100*(V221-MINIFS(V:V,$E:$E,$E221))/(MAXIFS(V:V,$E:$E,$E221)-MINIFS(V:V,$E:$E,$E221))))</f>
        <v/>
      </c>
      <c r="CL221" s="223" t="str">
        <f t="array" ref="CL221">IF(W221="","",
IF(INDEX(Settings!$H:$H,MATCH(CL$1,Settings!$G:$G,0))=TRUE,
100-100*(W221-MINIFS(W:W,$E:$E,$E221))/(MAXIFS(W:W,$E:$E,$E221)-MINIFS(W:W,$E:$E,$E221)),
100*(W221-MINIFS(W:W,$E:$E,$E221))/(MAXIFS(W:W,$E:$E,$E221)-MINIFS(W:W,$E:$E,$E221))))</f>
        <v/>
      </c>
      <c r="CM221" s="223" t="str">
        <f t="array" ref="CM221">IF(X221="","",
IF(INDEX(Settings!$H:$H,MATCH(CM$1,Settings!$G:$G,0))=TRUE,
100-100*(X221-MINIFS(X:X,$E:$E,$E221))/(MAXIFS(X:X,$E:$E,$E221)-MINIFS(X:X,$E:$E,$E221)),
100*(X221-MINIFS(X:X,$E:$E,$E221))/(MAXIFS(X:X,$E:$E,$E221)-MINIFS(X:X,$E:$E,$E221))))</f>
        <v/>
      </c>
      <c r="CN221" s="223" t="str">
        <f t="array" ref="CN221">IF(Y221="","",
IF(INDEX(Settings!$H:$H,MATCH(CN$1,Settings!$G:$G,0))=TRUE,
100-100*(Y221-MINIFS(Y:Y,$E:$E,$E221))/(MAXIFS(Y:Y,$E:$E,$E221)-MINIFS(Y:Y,$E:$E,$E221)),
100*(Y221-MINIFS(Y:Y,$E:$E,$E221))/(MAXIFS(Y:Y,$E:$E,$E221)-MINIFS(Y:Y,$E:$E,$E221))))</f>
        <v/>
      </c>
      <c r="CO221" s="223" t="str">
        <f t="array" ref="CO221">IF(Z221="","",
IF(INDEX(Settings!$H:$H,MATCH(CO$1,Settings!$G:$G,0))=TRUE,
100-100*(Z221-MINIFS(Z:Z,$E:$E,$E221))/(MAXIFS(Z:Z,$E:$E,$E221)-MINIFS(Z:Z,$E:$E,$E221)),
100*(Z221-MINIFS(Z:Z,$E:$E,$E221))/(MAXIFS(Z:Z,$E:$E,$E221)-MINIFS(Z:Z,$E:$E,$E221))))</f>
        <v/>
      </c>
      <c r="CP221" s="223" t="str">
        <f t="array" ref="CP221">IF(AA221="","",
IF(INDEX(Settings!$H:$H,MATCH(CP$1,Settings!$G:$G,0))=TRUE,
100-100*(AA221-MINIFS(AA:AA,$E:$E,$E221))/(MAXIFS(AA:AA,$E:$E,$E221)-MINIFS(AA:AA,$E:$E,$E221)),
100*(AA221-MINIFS(AA:AA,$E:$E,$E221))/(MAXIFS(AA:AA,$E:$E,$E221)-MINIFS(AA:AA,$E:$E,$E221))))</f>
        <v/>
      </c>
      <c r="CQ221" s="223" t="str">
        <f t="array" ref="CQ221">IF(AB221="","",
IF(INDEX(Settings!$H:$H,MATCH(CQ$1,Settings!$G:$G,0))=TRUE,
100-100*(AB221-MINIFS(AB:AB,$E:$E,$E221))/(MAXIFS(AB:AB,$E:$E,$E221)-MINIFS(AB:AB,$E:$E,$E221)),
100*(AB221-MINIFS(AB:AB,$E:$E,$E221))/(MAXIFS(AB:AB,$E:$E,$E221)-MINIFS(AB:AB,$E:$E,$E221))))</f>
        <v/>
      </c>
      <c r="CR221" s="223" t="str">
        <f t="array" ref="CR221">IF(AC221="","",
IF(INDEX(Settings!$H:$H,MATCH(CR$1,Settings!$G:$G,0))=TRUE,
100-100*(AC221-MINIFS(AC:AC,$E:$E,$E221))/(MAXIFS(AC:AC,$E:$E,$E221)-MINIFS(AC:AC,$E:$E,$E221)),
100*(AC221-MINIFS(AC:AC,$E:$E,$E221))/(MAXIFS(AC:AC,$E:$E,$E221)-MINIFS(AC:AC,$E:$E,$E221))))</f>
        <v/>
      </c>
      <c r="CS221" s="223" t="str">
        <f t="array" ref="CS221">IF(AD221="","",
IF(INDEX(Settings!$H:$H,MATCH(CS$1,Settings!$G:$G,0))=TRUE,
100-100*(AD221-MINIFS(AD:AD,$E:$E,$E221))/(MAXIFS(AD:AD,$E:$E,$E221)-MINIFS(AD:AD,$E:$E,$E221)),
100*(AD221-MINIFS(AD:AD,$E:$E,$E221))/(MAXIFS(AD:AD,$E:$E,$E221)-MINIFS(AD:AD,$E:$E,$E221))))</f>
        <v/>
      </c>
      <c r="CT221" s="223" t="str">
        <f t="array" ref="CT221">IF(AE221="","",
IF(INDEX(Settings!$H:$H,MATCH(CT$1,Settings!$G:$G,0))=TRUE,
100-100*(AE221-MINIFS(AE:AE,$E:$E,$E221))/(MAXIFS(AE:AE,$E:$E,$E221)-MINIFS(AE:AE,$E:$E,$E221)),
100*(AE221-MINIFS(AE:AE,$E:$E,$E221))/(MAXIFS(AE:AE,$E:$E,$E221)-MINIFS(AE:AE,$E:$E,$E221))))</f>
        <v/>
      </c>
      <c r="CU221" s="223" t="str">
        <f t="array" ref="CU221">IF(AF221="","",
IF(INDEX(Settings!$H:$H,MATCH(CU$1,Settings!$G:$G,0))=TRUE,
100-100*(AF221-MINIFS(AF:AF,$E:$E,$E221))/(MAXIFS(AF:AF,$E:$E,$E221)-MINIFS(AF:AF,$E:$E,$E221)),
100*(AF221-MINIFS(AF:AF,$E:$E,$E221))/(MAXIFS(AF:AF,$E:$E,$E221)-MINIFS(AF:AF,$E:$E,$E221))))</f>
        <v/>
      </c>
      <c r="CV221" s="223" t="str">
        <f t="array" ref="CV221">IF(AG221="","",
IF(INDEX(Settings!$H:$H,MATCH(CV$1,Settings!$G:$G,0))=TRUE,
100-100*(AG221-MINIFS(AG:AG,$E:$E,$E221))/(MAXIFS(AG:AG,$E:$E,$E221)-MINIFS(AG:AG,$E:$E,$E221)),
100*(AG221-MINIFS(AG:AG,$E:$E,$E221))/(MAXIFS(AG:AG,$E:$E,$E221)-MINIFS(AG:AG,$E:$E,$E221))))</f>
        <v/>
      </c>
      <c r="CW221" s="223" t="str">
        <f t="array" ref="CW221">IF(AH221="","",
IF(INDEX(Settings!$H:$H,MATCH(CW$1,Settings!$G:$G,0))=TRUE,
100-100*(AH221-MINIFS(AH:AH,$E:$E,$E221))/(MAXIFS(AH:AH,$E:$E,$E221)-MINIFS(AH:AH,$E:$E,$E221)),
100*(AH221-MINIFS(AH:AH,$E:$E,$E221))/(MAXIFS(AH:AH,$E:$E,$E221)-MINIFS(AH:AH,$E:$E,$E221))))</f>
        <v/>
      </c>
      <c r="CX221" s="223" t="str">
        <f t="array" ref="CX221">IF(AI221="","",
IF(INDEX(Settings!$H:$H,MATCH(CX$1,Settings!$G:$G,0))=TRUE,
100-100*(AI221-MINIFS(AI:AI,$E:$E,$E221))/(MAXIFS(AI:AI,$E:$E,$E221)-MINIFS(AI:AI,$E:$E,$E221)),
100*(AI221-MINIFS(AI:AI,$E:$E,$E221))/(MAXIFS(AI:AI,$E:$E,$E221)-MINIFS(AI:AI,$E:$E,$E221))))</f>
        <v/>
      </c>
      <c r="CY221" s="223" t="str">
        <f t="array" ref="CY221">IF(AJ221="","",
IF(INDEX(Settings!$H:$H,MATCH(CY$1,Settings!$G:$G,0))=TRUE,
100-100*(AJ221-MINIFS(AJ:AJ,$E:$E,$E221))/(MAXIFS(AJ:AJ,$E:$E,$E221)-MINIFS(AJ:AJ,$E:$E,$E221)),
100*(AJ221-MINIFS(AJ:AJ,$E:$E,$E221))/(MAXIFS(AJ:AJ,$E:$E,$E221)-MINIFS(AJ:AJ,$E:$E,$E221))))</f>
        <v/>
      </c>
      <c r="CZ221" s="223" t="str">
        <f t="array" ref="CZ221">IF(AK221="","",
IF(INDEX(Settings!$H:$H,MATCH(CZ$1,Settings!$G:$G,0))=TRUE,
100-100*(AK221-MINIFS(AK:AK,$E:$E,$E221))/(MAXIFS(AK:AK,$E:$E,$E221)-MINIFS(AK:AK,$E:$E,$E221)),
100*(AK221-MINIFS(AK:AK,$E:$E,$E221))/(MAXIFS(AK:AK,$E:$E,$E221)-MINIFS(AK:AK,$E:$E,$E221))))</f>
        <v/>
      </c>
      <c r="DA221" s="223" t="str">
        <f t="array" ref="DA221">IF(AL221="","",
IF(INDEX(Settings!$H:$H,MATCH(DA$1,Settings!$G:$G,0))=TRUE,
100-100*(AL221-MINIFS(AL:AL,$E:$E,$E221))/(MAXIFS(AL:AL,$E:$E,$E221)-MINIFS(AL:AL,$E:$E,$E221)),
100*(AL221-MINIFS(AL:AL,$E:$E,$E221))/(MAXIFS(AL:AL,$E:$E,$E221)-MINIFS(AL:AL,$E:$E,$E221))))</f>
        <v/>
      </c>
      <c r="DB221" s="223" t="str">
        <f t="array" ref="DB221">IF(AM221="","",
IF(INDEX(Settings!$H:$H,MATCH(DB$1,Settings!$G:$G,0))=TRUE,
100-100*(AM221-MINIFS(AM:AM,$E:$E,$E221))/(MAXIFS(AM:AM,$E:$E,$E221)-MINIFS(AM:AM,$E:$E,$E221)),
100*(AM221-MINIFS(AM:AM,$E:$E,$E221))/(MAXIFS(AM:AM,$E:$E,$E221)-MINIFS(AM:AM,$E:$E,$E221))))</f>
        <v/>
      </c>
      <c r="DC221" s="223" t="str">
        <f t="array" ref="DC221">IF(AN221="","",
IF(INDEX(Settings!$H:$H,MATCH(DC$1,Settings!$G:$G,0))=TRUE,
100-100*(AN221-MINIFS(AN:AN,$E:$E,$E221))/(MAXIFS(AN:AN,$E:$E,$E221)-MINIFS(AN:AN,$E:$E,$E221)),
100*(AN221-MINIFS(AN:AN,$E:$E,$E221))/(MAXIFS(AN:AN,$E:$E,$E221)-MINIFS(AN:AN,$E:$E,$E221))))</f>
        <v/>
      </c>
      <c r="DD221" s="223" t="str">
        <f t="array" ref="DD221">IF(AO221="","",
IF(INDEX(Settings!$H:$H,MATCH(DD$1,Settings!$G:$G,0))=TRUE,
100-100*(AO221-MINIFS(AO:AO,$E:$E,$E221))/(MAXIFS(AO:AO,$E:$E,$E221)-MINIFS(AO:AO,$E:$E,$E221)),
100*(AO221-MINIFS(AO:AO,$E:$E,$E221))/(MAXIFS(AO:AO,$E:$E,$E221)-MINIFS(AO:AO,$E:$E,$E221))))</f>
        <v/>
      </c>
      <c r="DE221" s="223" t="str">
        <f t="array" ref="DE221">IF(AP221="","",
IF(INDEX(Settings!$H:$H,MATCH(DE$1,Settings!$G:$G,0))=TRUE,
100-100*(AP221-MINIFS(AP:AP,$E:$E,$E221))/(MAXIFS(AP:AP,$E:$E,$E221)-MINIFS(AP:AP,$E:$E,$E221)),
100*(AP221-MINIFS(AP:AP,$E:$E,$E221))/(MAXIFS(AP:AP,$E:$E,$E221)-MINIFS(AP:AP,$E:$E,$E221))))</f>
        <v/>
      </c>
      <c r="DF221" s="223" t="str">
        <f t="array" ref="DF221">IF(AQ221="","",
IF(INDEX(Settings!$H:$H,MATCH(DF$1,Settings!$G:$G,0))=TRUE,
100-100*(AQ221-MINIFS(AQ:AQ,$E:$E,$E221))/(MAXIFS(AQ:AQ,$E:$E,$E221)-MINIFS(AQ:AQ,$E:$E,$E221)),
100*(AQ221-MINIFS(AQ:AQ,$E:$E,$E221))/(MAXIFS(AQ:AQ,$E:$E,$E221)-MINIFS(AQ:AQ,$E:$E,$E221))))</f>
        <v/>
      </c>
      <c r="DG221" s="223" t="str">
        <f t="array" ref="DG221">IF(AR221="","",
IF(INDEX(Settings!$H:$H,MATCH(DG$1,Settings!$G:$G,0))=TRUE,
100-100*(AR221-MINIFS(AR:AR,$E:$E,$E221))/(MAXIFS(AR:AR,$E:$E,$E221)-MINIFS(AR:AR,$E:$E,$E221)),
100*(AR221-MINIFS(AR:AR,$E:$E,$E221))/(MAXIFS(AR:AR,$E:$E,$E221)-MINIFS(AR:AR,$E:$E,$E221))))</f>
        <v/>
      </c>
      <c r="DH221" s="223" t="str">
        <f t="array" ref="DH221">IF(AS221="","",
IF(INDEX(Settings!$H:$H,MATCH(DH$1,Settings!$G:$G,0))=TRUE,
100-100*(AS221-MINIFS(AS:AS,$E:$E,$E221))/(MAXIFS(AS:AS,$E:$E,$E221)-MINIFS(AS:AS,$E:$E,$E221)),
100*(AS221-MINIFS(AS:AS,$E:$E,$E221))/(MAXIFS(AS:AS,$E:$E,$E221)-MINIFS(AS:AS,$E:$E,$E221))))</f>
        <v/>
      </c>
      <c r="DI221" s="223" t="str">
        <f t="array" ref="DI221">IF(AT221="","",
IF(INDEX(Settings!$H:$H,MATCH(DI$1,Settings!$G:$G,0))=TRUE,
100-100*(AT221-MINIFS(AT:AT,$E:$E,$E221))/(MAXIFS(AT:AT,$E:$E,$E221)-MINIFS(AT:AT,$E:$E,$E221)),
100*(AT221-MINIFS(AT:AT,$E:$E,$E221))/(MAXIFS(AT:AT,$E:$E,$E221)-MINIFS(AT:AT,$E:$E,$E221))))</f>
        <v/>
      </c>
      <c r="DJ221" s="223" t="str">
        <f t="array" ref="DJ221">IF(AU221="","",
IF(INDEX(Settings!$H:$H,MATCH(DJ$1,Settings!$G:$G,0))=TRUE,
100-100*(AU221-MINIFS(AU:AU,$E:$E,$E221))/(MAXIFS(AU:AU,$E:$E,$E221)-MINIFS(AU:AU,$E:$E,$E221)),
100*(AU221-MINIFS(AU:AU,$E:$E,$E221))/(MAXIFS(AU:AU,$E:$E,$E221)-MINIFS(AU:AU,$E:$E,$E221))))</f>
        <v/>
      </c>
      <c r="DK221" s="223" t="str">
        <f t="array" ref="DK221">IF(AV221="","",
IF(INDEX(Settings!$H:$H,MATCH(DK$1,Settings!$G:$G,0))=TRUE,
100-100*(AV221-MINIFS(AV:AV,$E:$E,$E221))/(MAXIFS(AV:AV,$E:$E,$E221)-MINIFS(AV:AV,$E:$E,$E221)),
100*(AV221-MINIFS(AV:AV,$E:$E,$E221))/(MAXIFS(AV:AV,$E:$E,$E221)-MINIFS(AV:AV,$E:$E,$E221))))</f>
        <v/>
      </c>
      <c r="DL221" s="223" t="str">
        <f t="array" ref="DL221">IF(AW221="","",
IF(INDEX(Settings!$H:$H,MATCH(DL$1,Settings!$G:$G,0))=TRUE,
100-100*(AW221-MINIFS(AW:AW,$E:$E,$E221))/(MAXIFS(AW:AW,$E:$E,$E221)-MINIFS(AW:AW,$E:$E,$E221)),
100*(AW221-MINIFS(AW:AW,$E:$E,$E221))/(MAXIFS(AW:AW,$E:$E,$E221)-MINIFS(AW:AW,$E:$E,$E221))))</f>
        <v/>
      </c>
      <c r="DM221" s="223" t="str">
        <f t="array" ref="DM221">IF(AX221="","",
IF(INDEX(Settings!$H:$H,MATCH(DM$1,Settings!$G:$G,0))=TRUE,
100-100*(AX221-MINIFS(AX:AX,$E:$E,$E221))/(MAXIFS(AX:AX,$E:$E,$E221)-MINIFS(AX:AX,$E:$E,$E221)),
100*(AX221-MINIFS(AX:AX,$E:$E,$E221))/(MAXIFS(AX:AX,$E:$E,$E221)-MINIFS(AX:AX,$E:$E,$E221))))</f>
        <v/>
      </c>
      <c r="DN221" s="223" t="str">
        <f t="array" ref="DN221">IF(AY221="","",
IF(INDEX(Settings!$H:$H,MATCH(DN$1,Settings!$G:$G,0))=TRUE,
100-100*(AY221-MINIFS(AY:AY,$E:$E,$E221))/(MAXIFS(AY:AY,$E:$E,$E221)-MINIFS(AY:AY,$E:$E,$E221)),
100*(AY221-MINIFS(AY:AY,$E:$E,$E221))/(MAXIFS(AY:AY,$E:$E,$E221)-MINIFS(AY:AY,$E:$E,$E221))))</f>
        <v/>
      </c>
      <c r="DO221" s="223" t="str">
        <f t="array" ref="DO221">IF(AZ221="","",
IF(INDEX(Settings!$H:$H,MATCH(DO$1,Settings!$G:$G,0))=TRUE,
100-100*(AZ221-MINIFS(AZ:AZ,$E:$E,$E221))/(MAXIFS(AZ:AZ,$E:$E,$E221)-MINIFS(AZ:AZ,$E:$E,$E221)),
100*(AZ221-MINIFS(AZ:AZ,$E:$E,$E221))/(MAXIFS(AZ:AZ,$E:$E,$E221)-MINIFS(AZ:AZ,$E:$E,$E221))))</f>
        <v/>
      </c>
      <c r="DP221" s="223" t="str">
        <f t="array" ref="DP221">IF(BA221="","",
IF(INDEX(Settings!$H:$H,MATCH(DP$1,Settings!$G:$G,0))=TRUE,
100-100*(BA221-MINIFS(BA:BA,$E:$E,$E221))/(MAXIFS(BA:BA,$E:$E,$E221)-MINIFS(BA:BA,$E:$E,$E221)),
100*(BA221-MINIFS(BA:BA,$E:$E,$E221))/(MAXIFS(BA:BA,$E:$E,$E221)-MINIFS(BA:BA,$E:$E,$E221))))</f>
        <v/>
      </c>
      <c r="DQ221" s="223" t="str">
        <f t="array" ref="DQ221">IF(BB221="","",
IF(INDEX(Settings!$H:$H,MATCH(DQ$1,Settings!$G:$G,0))=TRUE,
100-100*(BB221-MINIFS(BB:BB,$E:$E,$E221))/(MAXIFS(BB:BB,$E:$E,$E221)-MINIFS(BB:BB,$E:$E,$E221)),
100*(BB221-MINIFS(BB:BB,$E:$E,$E221))/(MAXIFS(BB:BB,$E:$E,$E221)-MINIFS(BB:BB,$E:$E,$E221))))</f>
        <v/>
      </c>
      <c r="DR221" s="223" t="str">
        <f t="array" ref="DR221">IF(BC221="","",
IF(INDEX(Settings!$H:$H,MATCH(DR$1,Settings!$G:$G,0))=TRUE,
100-100*(BC221-MINIFS(BC:BC,$E:$E,$E221))/(MAXIFS(BC:BC,$E:$E,$E221)-MINIFS(BC:BC,$E:$E,$E221)),
100*(BC221-MINIFS(BC:BC,$E:$E,$E221))/(MAXIFS(BC:BC,$E:$E,$E221)-MINIFS(BC:BC,$E:$E,$E221))))</f>
        <v/>
      </c>
      <c r="DS221" s="223" t="str">
        <f t="array" ref="DS221">IF(BD221="","",
IF(INDEX(Settings!$H:$H,MATCH(DS$1,Settings!$G:$G,0))=TRUE,
100-100*(BD221-MINIFS(BD:BD,$E:$E,$E221))/(MAXIFS(BD:BD,$E:$E,$E221)-MINIFS(BD:BD,$E:$E,$E221)),
100*(BD221-MINIFS(BD:BD,$E:$E,$E221))/(MAXIFS(BD:BD,$E:$E,$E221)-MINIFS(BD:BD,$E:$E,$E221))))</f>
        <v/>
      </c>
      <c r="DT221" s="223" t="str">
        <f t="array" ref="DT221">IF(BE221="","",
IF(INDEX(Settings!$H:$H,MATCH(DT$1,Settings!$G:$G,0))=TRUE,
100-100*(BE221-MINIFS(BE:BE,$E:$E,$E221))/(MAXIFS(BE:BE,$E:$E,$E221)-MINIFS(BE:BE,$E:$E,$E221)),
100*(BE221-MINIFS(BE:BE,$E:$E,$E221))/(MAXIFS(BE:BE,$E:$E,$E221)-MINIFS(BE:BE,$E:$E,$E221))))</f>
        <v/>
      </c>
      <c r="DU221" s="223" t="str">
        <f t="array" ref="DU221">IF(BF221="","",
IF(INDEX(Settings!$H:$H,MATCH(DU$1,Settings!$G:$G,0))=TRUE,
100-100*(BF221-MINIFS(BF:BF,$E:$E,$E221))/(MAXIFS(BF:BF,$E:$E,$E221)-MINIFS(BF:BF,$E:$E,$E221)),
100*(BF221-MINIFS(BF:BF,$E:$E,$E221))/(MAXIFS(BF:BF,$E:$E,$E221)-MINIFS(BF:BF,$E:$E,$E221))))</f>
        <v/>
      </c>
      <c r="DV221" s="223" t="str">
        <f t="array" ref="DV221">IF(BG221="","",
IF(INDEX(Settings!$H:$H,MATCH(DV$1,Settings!$G:$G,0))=TRUE,
100-100*(BG221-MINIFS(BG:BG,$E:$E,$E221))/(MAXIFS(BG:BG,$E:$E,$E221)-MINIFS(BG:BG,$E:$E,$E221)),
100*(BG221-MINIFS(BG:BG,$E:$E,$E221))/(MAXIFS(BG:BG,$E:$E,$E221)-MINIFS(BG:BG,$E:$E,$E221))))</f>
        <v/>
      </c>
      <c r="DW221" s="223" t="str">
        <f t="array" ref="DW221">IF(BH221="","",
IF(INDEX(Settings!$H:$H,MATCH(DW$1,Settings!$G:$G,0))=TRUE,
100-100*(BH221-MINIFS(BH:BH,$E:$E,$E221))/(MAXIFS(BH:BH,$E:$E,$E221)-MINIFS(BH:BH,$E:$E,$E221)),
100*(BH221-MINIFS(BH:BH,$E:$E,$E221))/(MAXIFS(BH:BH,$E:$E,$E221)-MINIFS(BH:BH,$E:$E,$E221))))</f>
        <v/>
      </c>
      <c r="DX221" s="223" t="str">
        <f t="array" ref="DX221">IF(BI221="","",
IF(INDEX(Settings!$H:$H,MATCH(DX$1,Settings!$G:$G,0))=TRUE,
100-100*(BI221-MINIFS(BI:BI,$E:$E,$E221))/(MAXIFS(BI:BI,$E:$E,$E221)-MINIFS(BI:BI,$E:$E,$E221)),
100*(BI221-MINIFS(BI:BI,$E:$E,$E221))/(MAXIFS(BI:BI,$E:$E,$E221)-MINIFS(BI:BI,$E:$E,$E221))))</f>
        <v/>
      </c>
      <c r="DY221" s="223" t="str">
        <f t="array" ref="DY221">IF(BJ221="","",
IF(INDEX(Settings!$H:$H,MATCH(DY$1,Settings!$G:$G,0))=TRUE,
100-100*(BJ221-MINIFS(BJ:BJ,$E:$E,$E221))/(MAXIFS(BJ:BJ,$E:$E,$E221)-MINIFS(BJ:BJ,$E:$E,$E221)),
100*(BJ221-MINIFS(BJ:BJ,$E:$E,$E221))/(MAXIFS(BJ:BJ,$E:$E,$E221)-MINIFS(BJ:BJ,$E:$E,$E221))))</f>
        <v/>
      </c>
      <c r="DZ221" s="225"/>
      <c r="EA221" s="225"/>
      <c r="EB221" s="225" t="str">
        <f t="shared" si="8"/>
        <v/>
      </c>
      <c r="EC221" s="225" t="str">
        <f t="shared" si="9"/>
        <v/>
      </c>
      <c r="ED221" s="225" t="str">
        <f t="shared" si="10"/>
        <v/>
      </c>
      <c r="EE221" s="225" t="str">
        <f t="shared" si="11"/>
        <v/>
      </c>
      <c r="EF221" s="225" t="str">
        <f t="shared" si="12"/>
        <v/>
      </c>
      <c r="EG221" s="225" t="str">
        <f t="shared" si="13"/>
        <v/>
      </c>
      <c r="EH221" s="225"/>
      <c r="EI221" s="225"/>
      <c r="EJ221" s="225"/>
      <c r="EK221" s="225"/>
      <c r="EL221" s="225"/>
      <c r="EM221" s="225"/>
    </row>
    <row r="222">
      <c r="A222" s="231"/>
      <c r="B222" s="231"/>
      <c r="C222" s="231"/>
      <c r="D222" s="231" t="str">
        <f t="array" ref="D222">IFERROR(INDEX(Profiles!$B:$B,MATCH($A222,Profiles!$A:$A,0)),"")</f>
        <v/>
      </c>
      <c r="E222" s="231"/>
      <c r="F222" s="231"/>
      <c r="G222" s="231"/>
      <c r="H222" s="231"/>
      <c r="I222" s="231" t="str">
        <f>IF(A222="","",IF(Settings!$N$3="DATE",F222&amp;": "&amp;TEXT(B222,"M/DD/YY"),F222&amp;": "&amp;H222))</f>
        <v/>
      </c>
      <c r="J222" s="231"/>
      <c r="K222" s="231"/>
      <c r="L222" s="231"/>
      <c r="M222" s="232" t="str">
        <f t="shared" si="14"/>
        <v/>
      </c>
      <c r="N222" s="231"/>
      <c r="O222" s="231"/>
      <c r="P222" s="231"/>
      <c r="Q222" s="231"/>
      <c r="R222" s="231"/>
      <c r="S222" s="230" t="str">
        <f>IFERROR(VLOOKUP(AF222, 'YOYO IR Scores'!A:C, 3, FALSE), "")
</f>
        <v/>
      </c>
      <c r="T222" s="231"/>
      <c r="U222" s="231"/>
      <c r="V222" s="231"/>
      <c r="W222" s="231"/>
      <c r="X222" s="233" t="str">
        <f t="shared" si="4"/>
        <v/>
      </c>
      <c r="Y222" s="234" t="str">
        <f t="shared" si="5"/>
        <v/>
      </c>
      <c r="Z222" s="234" t="str">
        <f t="shared" si="6"/>
        <v/>
      </c>
      <c r="AA222" s="233" t="str">
        <f t="shared" si="7"/>
        <v/>
      </c>
      <c r="AB222" s="232"/>
      <c r="AC222" s="232"/>
      <c r="AD222" s="232"/>
      <c r="AE222" s="232" t="str">
        <f>IFERROR(VLOOKUP(AF222, 'YOYO IR Scores'!A:C, 2, FALSE), "")</f>
        <v/>
      </c>
      <c r="AF222" s="232"/>
      <c r="AG222" s="23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c r="BD222" s="232"/>
      <c r="BE222" s="232"/>
      <c r="BF222" s="232"/>
      <c r="BG222" s="232"/>
      <c r="BH222" s="232"/>
      <c r="BI222" s="232"/>
      <c r="BJ222" s="232"/>
      <c r="BK222" s="232" t="str">
        <f t="array" ref="BK222">IF(J222="","",
IF(INDEX(Settings!$H:$H,MATCH(BY$1,Settings!$G:$G,0))=TRUE,
100-100*(J222-MIN(J:J))/(MAX(J:J)-MIN(J:J)),
100*(J222-MIN(J:J))/(MAX(J:J)-MIN(J:J))))</f>
        <v/>
      </c>
      <c r="BL222" s="232" t="str">
        <f t="array" ref="BL222">IF(J222="","",
IF(INDEX(Settings!$H:$H,MATCH(BY$1,Settings!$G:$G,0))=TRUE,
100-100*(J222-MINIFS(J:J,$E:$E,$E222))/(MAXIFS(J:J,$E:$E,$E222)-MINIFS(J:J,$E:$E,$E222)),
100*(J222-MINIFS(J:J,$E:$E,$E222))/(MAXIFS(J:J,$E:$E,$E222)-MINIFS(J:J,$E:$E,$E222))))</f>
        <v/>
      </c>
      <c r="BM222" s="232" t="str">
        <f t="array" ref="BM222">IF(J222="","",
IF(INDEX(Settings!$H:$H,MATCH(BY$1,Settings!$G:$G,0))=TRUE,
100-100*(J222-MINIFS(J:J,$E:$E,$E222,$I:$I,$I222))/(MAXIFS(J:J,$E:$E,$E222,$I:$I,$I222)-MINIFS(J:J,$E:$E,$E222,$I:$I,$I222)),
100*(J222-MINIFS(J:J,$E:$E,$E222,$I:$I,$I222))/(MAXIFS(J:J,$E:$E,$E222,$I:$I,$I222)-MINIFS(J:J,$E:$E,$E222,$I:$I,$I222))))</f>
        <v/>
      </c>
      <c r="BN222" s="231" t="str">
        <f t="array" ref="BN222">IF(J222="","",
IF(INDEX(Settings!$H:$H,MATCH(BY$1,Settings!$G:$G,0))=TRUE,
100-100*PERCENTRANK(J:J,J222),
100*PERCENTRANK(J:J,J222)))</f>
        <v/>
      </c>
      <c r="BO222" s="231" t="str">
        <f>IFERROR(__xludf.DUMMYFUNCTION("IF(J222="""","""",
IF(INDEX(Settings!$H:$H,MATCH(BY$1,Settings!$G:$G,0))=TRUE,
100-100*PERCENTRANK(FILTER(J:J,$E:$E=$E222),J222),
100*PERCENTRANK(FILTER(J:J,$E:$E=$E222),J222)))"),"")</f>
        <v/>
      </c>
      <c r="BP222" s="231" t="str">
        <f>IFERROR(__xludf.DUMMYFUNCTION("IF(J222="""","""",
IF(INDEX(Settings!$H:$H,MATCH(BY$1,Settings!$G:$G,0))=TRUE,
100-100*PERCENTRANK(FILTER(J:J,$E:$E=$E222,$I:$I=$I222),J222),
100*PERCENTRANK(FILTER(J:J,$E:$E=$E222,$I:$I=$I222),J222)))"),"")</f>
        <v/>
      </c>
      <c r="BQ222" s="233" t="str">
        <f t="array" ref="BQ222">IF(J222="","",
IF(INDEX(Settings!$H:$H,MATCH(BY$1,Settings!$G:$G,0))=TRUE,
-1*(J222-AVERAGE(J:J))/STDEV(J:J),
(J222-AVERAGE(J:J))/STDEV(J:J)))</f>
        <v/>
      </c>
      <c r="BR222" s="233" t="str">
        <f>IFERROR(__xludf.DUMMYFUNCTION("IF(J222="""","""",
IF(INDEX(Settings!$H:$H,MATCH(BY$1,Settings!$G:$G,0))=TRUE,
-1*(J222-AVERAGEIFS(J:J,$E:$E,$E222))/STDEV(FILTER(J:J,$E:$E=$E222)),
(J222-AVERAGEIFS(J:J,$E:$E,$E222))/STDEV(FILTER(J:J,$E:$E=$E222))))"),"")</f>
        <v/>
      </c>
      <c r="BS222" s="233"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1"/>
      <c r="BX222" s="231"/>
      <c r="BY222" s="232" t="str">
        <f t="array" ref="BY222">IF(J222="","",
IF(INDEX(Settings!$H:$H,MATCH(BY$1,Settings!$G:$G,0))=TRUE,
100-100*(J222-MINIFS(J:J,$E:$E,$E222))/(MAXIFS(J:J,$E:$E,$E222)-MINIFS(J:J,$E:$E,$E222)),
100*(J222-MINIFS(J:J,$E:$E,$E222))/(MAXIFS(J:J,$E:$E,$E222)-MINIFS(J:J,$E:$E,$E222))))</f>
        <v/>
      </c>
      <c r="BZ222" s="232" t="str">
        <f t="array" ref="BZ222">IF(K222="","",
IF(INDEX(Settings!$H:$H,MATCH(BZ$1,Settings!$G:$G,0))=TRUE,
100-100*(K222-MINIFS(K:K,$E:$E,$E222))/(MAXIFS(K:K,$E:$E,$E222)-MINIFS(K:K,$E:$E,$E222)),
100*(K222-MINIFS(K:K,$E:$E,$E222))/(MAXIFS(K:K,$E:$E,$E222)-MINIFS(K:K,$E:$E,$E222))))</f>
        <v/>
      </c>
      <c r="CA222" s="232" t="str">
        <f t="array" ref="CA222">IF(L222="","",
IF(INDEX(Settings!$H:$H,MATCH(CA$1,Settings!$G:$G,0))=TRUE,
100-100*(L222-MINIFS(L:L,$E:$E,$E222))/(MAXIFS(L:L,$E:$E,$E222)-MINIFS(L:L,$E:$E,$E222)),
100*(L222-MINIFS(L:L,$E:$E,$E222))/(MAXIFS(L:L,$E:$E,$E222)-MINIFS(L:L,$E:$E,$E222))))</f>
        <v/>
      </c>
      <c r="CB222" s="232" t="str">
        <f t="array" ref="CB222">IF(M222="","",
IF(INDEX(Settings!$H:$H,MATCH(CB$1,Settings!$G:$G,0))=TRUE,
100-100*(M222-MINIFS(M:M,$E:$E,$E222))/(MAXIFS(M:M,$E:$E,$E222)-MINIFS(M:M,$E:$E,$E222)),
100*(M222-MINIFS(M:M,$E:$E,$E222))/(MAXIFS(M:M,$E:$E,$E222)-MINIFS(M:M,$E:$E,$E222))))</f>
        <v/>
      </c>
      <c r="CC222" s="232" t="str">
        <f t="array" ref="CC222">IF(N222="","",
IF(INDEX(Settings!$H:$H,MATCH(CC$1,Settings!$G:$G,0))=TRUE,
100-100*(N222-MINIFS(N:N,$E:$E,$E222))/(MAXIFS(N:N,$E:$E,$E222)-MINIFS(N:N,$E:$E,$E222)),
100*(N222-MINIFS(N:N,$E:$E,$E222))/(MAXIFS(N:N,$E:$E,$E222)-MINIFS(N:N,$E:$E,$E222))))</f>
        <v/>
      </c>
      <c r="CD222" s="232" t="str">
        <f t="array" ref="CD222">IF(O222="","",
IF(INDEX(Settings!$H:$H,MATCH(CD$1,Settings!$G:$G,0))=TRUE,
100-100*(O222-MINIFS(O:O,$E:$E,$E222))/(MAXIFS(O:O,$E:$E,$E222)-MINIFS(O:O,$E:$E,$E222)),
100*(O222-MINIFS(O:O,$E:$E,$E222))/(MAXIFS(O:O,$E:$E,$E222)-MINIFS(O:O,$E:$E,$E222))))</f>
        <v/>
      </c>
      <c r="CE222" s="232" t="str">
        <f t="array" ref="CE222">IF(P222="","",
IF(INDEX(Settings!$H:$H,MATCH(CE$1,Settings!$G:$G,0))=TRUE,
100-100*(P222-MINIFS(P:P,$E:$E,$E222))/(MAXIFS(P:P,$E:$E,$E222)-MINIFS(P:P,$E:$E,$E222)),
100*(P222-MINIFS(P:P,$E:$E,$E222))/(MAXIFS(P:P,$E:$E,$E222)-MINIFS(P:P,$E:$E,$E222))))</f>
        <v/>
      </c>
      <c r="CF222" s="232" t="str">
        <f t="array" ref="CF222">IF(Q222="","",
IF(INDEX(Settings!$H:$H,MATCH(CF$1,Settings!$G:$G,0))=TRUE,
100-100*(Q222-MINIFS(Q:Q,$E:$E,$E222))/(MAXIFS(Q:Q,$E:$E,$E222)-MINIFS(Q:Q,$E:$E,$E222)),
100*(Q222-MINIFS(Q:Q,$E:$E,$E222))/(MAXIFS(Q:Q,$E:$E,$E222)-MINIFS(Q:Q,$E:$E,$E222))))</f>
        <v/>
      </c>
      <c r="CG222" s="232" t="str">
        <f t="array" ref="CG222">IF(R222="","",
IF(INDEX(Settings!$H:$H,MATCH(CG$1,Settings!$G:$G,0))=TRUE,
100-100*(R222-MINIFS(R:R,$E:$E,$E222))/(MAXIFS(R:R,$E:$E,$E222)-MINIFS(R:R,$E:$E,$E222)),
100*(R222-MINIFS(R:R,$E:$E,$E222))/(MAXIFS(R:R,$E:$E,$E222)-MINIFS(R:R,$E:$E,$E222))))</f>
        <v/>
      </c>
      <c r="CH222" s="232" t="str">
        <f t="array" ref="CH222">IF(S222="","",
IF(INDEX(Settings!$H:$H,MATCH(CH$1,Settings!$G:$G,0))=TRUE,
100-100*(S222-MINIFS(S:S,$E:$E,$E222))/(MAXIFS(S:S,$E:$E,$E222)-MINIFS(S:S,$E:$E,$E222)),
100*(S222-MINIFS(S:S,$E:$E,$E222))/(MAXIFS(S:S,$E:$E,$E222)-MINIFS(S:S,$E:$E,$E222))))</f>
        <v/>
      </c>
      <c r="CI222" s="232" t="str">
        <f t="array" ref="CI222">IF(T222="","",
IF(INDEX(Settings!$H:$H,MATCH(CI$1,Settings!$G:$G,0))=TRUE,
100-100*(T222-MINIFS(T:T,$E:$E,$E222))/(MAXIFS(T:T,$E:$E,$E222)-MINIFS(T:T,$E:$E,$E222)),
100*(T222-MINIFS(T:T,$E:$E,$E222))/(MAXIFS(T:T,$E:$E,$E222)-MINIFS(T:T,$E:$E,$E222))))</f>
        <v/>
      </c>
      <c r="CJ222" s="232" t="str">
        <f t="array" ref="CJ222">IF(U222="","",
IF(INDEX(Settings!$H:$H,MATCH(CJ$1,Settings!$G:$G,0))=TRUE,
100-100*(U222-MINIFS(U:U,$E:$E,$E222))/(MAXIFS(U:U,$E:$E,$E222)-MINIFS(U:U,$E:$E,$E222)),
100*(U222-MINIFS(U:U,$E:$E,$E222))/(MAXIFS(U:U,$E:$E,$E222)-MINIFS(U:U,$E:$E,$E222))))</f>
        <v/>
      </c>
      <c r="CK222" s="232" t="str">
        <f t="array" ref="CK222">IF(V222="","",
IF(INDEX(Settings!$H:$H,MATCH(CK$1,Settings!$G:$G,0))=TRUE,
100-100*(V222-MINIFS(V:V,$E:$E,$E222))/(MAXIFS(V:V,$E:$E,$E222)-MINIFS(V:V,$E:$E,$E222)),
100*(V222-MINIFS(V:V,$E:$E,$E222))/(MAXIFS(V:V,$E:$E,$E222)-MINIFS(V:V,$E:$E,$E222))))</f>
        <v/>
      </c>
      <c r="CL222" s="232" t="str">
        <f t="array" ref="CL222">IF(W222="","",
IF(INDEX(Settings!$H:$H,MATCH(CL$1,Settings!$G:$G,0))=TRUE,
100-100*(W222-MINIFS(W:W,$E:$E,$E222))/(MAXIFS(W:W,$E:$E,$E222)-MINIFS(W:W,$E:$E,$E222)),
100*(W222-MINIFS(W:W,$E:$E,$E222))/(MAXIFS(W:W,$E:$E,$E222)-MINIFS(W:W,$E:$E,$E222))))</f>
        <v/>
      </c>
      <c r="CM222" s="232" t="str">
        <f t="array" ref="CM222">IF(X222="","",
IF(INDEX(Settings!$H:$H,MATCH(CM$1,Settings!$G:$G,0))=TRUE,
100-100*(X222-MINIFS(X:X,$E:$E,$E222))/(MAXIFS(X:X,$E:$E,$E222)-MINIFS(X:X,$E:$E,$E222)),
100*(X222-MINIFS(X:X,$E:$E,$E222))/(MAXIFS(X:X,$E:$E,$E222)-MINIFS(X:X,$E:$E,$E222))))</f>
        <v/>
      </c>
      <c r="CN222" s="232" t="str">
        <f t="array" ref="CN222">IF(Y222="","",
IF(INDEX(Settings!$H:$H,MATCH(CN$1,Settings!$G:$G,0))=TRUE,
100-100*(Y222-MINIFS(Y:Y,$E:$E,$E222))/(MAXIFS(Y:Y,$E:$E,$E222)-MINIFS(Y:Y,$E:$E,$E222)),
100*(Y222-MINIFS(Y:Y,$E:$E,$E222))/(MAXIFS(Y:Y,$E:$E,$E222)-MINIFS(Y:Y,$E:$E,$E222))))</f>
        <v/>
      </c>
      <c r="CO222" s="232" t="str">
        <f t="array" ref="CO222">IF(Z222="","",
IF(INDEX(Settings!$H:$H,MATCH(CO$1,Settings!$G:$G,0))=TRUE,
100-100*(Z222-MINIFS(Z:Z,$E:$E,$E222))/(MAXIFS(Z:Z,$E:$E,$E222)-MINIFS(Z:Z,$E:$E,$E222)),
100*(Z222-MINIFS(Z:Z,$E:$E,$E222))/(MAXIFS(Z:Z,$E:$E,$E222)-MINIFS(Z:Z,$E:$E,$E222))))</f>
        <v/>
      </c>
      <c r="CP222" s="232" t="str">
        <f t="array" ref="CP222">IF(AA222="","",
IF(INDEX(Settings!$H:$H,MATCH(CP$1,Settings!$G:$G,0))=TRUE,
100-100*(AA222-MINIFS(AA:AA,$E:$E,$E222))/(MAXIFS(AA:AA,$E:$E,$E222)-MINIFS(AA:AA,$E:$E,$E222)),
100*(AA222-MINIFS(AA:AA,$E:$E,$E222))/(MAXIFS(AA:AA,$E:$E,$E222)-MINIFS(AA:AA,$E:$E,$E222))))</f>
        <v/>
      </c>
      <c r="CQ222" s="232" t="str">
        <f t="array" ref="CQ222">IF(AB222="","",
IF(INDEX(Settings!$H:$H,MATCH(CQ$1,Settings!$G:$G,0))=TRUE,
100-100*(AB222-MINIFS(AB:AB,$E:$E,$E222))/(MAXIFS(AB:AB,$E:$E,$E222)-MINIFS(AB:AB,$E:$E,$E222)),
100*(AB222-MINIFS(AB:AB,$E:$E,$E222))/(MAXIFS(AB:AB,$E:$E,$E222)-MINIFS(AB:AB,$E:$E,$E222))))</f>
        <v/>
      </c>
      <c r="CR222" s="232" t="str">
        <f t="array" ref="CR222">IF(AC222="","",
IF(INDEX(Settings!$H:$H,MATCH(CR$1,Settings!$G:$G,0))=TRUE,
100-100*(AC222-MINIFS(AC:AC,$E:$E,$E222))/(MAXIFS(AC:AC,$E:$E,$E222)-MINIFS(AC:AC,$E:$E,$E222)),
100*(AC222-MINIFS(AC:AC,$E:$E,$E222))/(MAXIFS(AC:AC,$E:$E,$E222)-MINIFS(AC:AC,$E:$E,$E222))))</f>
        <v/>
      </c>
      <c r="CS222" s="232" t="str">
        <f t="array" ref="CS222">IF(AD222="","",
IF(INDEX(Settings!$H:$H,MATCH(CS$1,Settings!$G:$G,0))=TRUE,
100-100*(AD222-MINIFS(AD:AD,$E:$E,$E222))/(MAXIFS(AD:AD,$E:$E,$E222)-MINIFS(AD:AD,$E:$E,$E222)),
100*(AD222-MINIFS(AD:AD,$E:$E,$E222))/(MAXIFS(AD:AD,$E:$E,$E222)-MINIFS(AD:AD,$E:$E,$E222))))</f>
        <v/>
      </c>
      <c r="CT222" s="232" t="str">
        <f t="array" ref="CT222">IF(AE222="","",
IF(INDEX(Settings!$H:$H,MATCH(CT$1,Settings!$G:$G,0))=TRUE,
100-100*(AE222-MINIFS(AE:AE,$E:$E,$E222))/(MAXIFS(AE:AE,$E:$E,$E222)-MINIFS(AE:AE,$E:$E,$E222)),
100*(AE222-MINIFS(AE:AE,$E:$E,$E222))/(MAXIFS(AE:AE,$E:$E,$E222)-MINIFS(AE:AE,$E:$E,$E222))))</f>
        <v/>
      </c>
      <c r="CU222" s="232" t="str">
        <f t="array" ref="CU222">IF(AF222="","",
IF(INDEX(Settings!$H:$H,MATCH(CU$1,Settings!$G:$G,0))=TRUE,
100-100*(AF222-MINIFS(AF:AF,$E:$E,$E222))/(MAXIFS(AF:AF,$E:$E,$E222)-MINIFS(AF:AF,$E:$E,$E222)),
100*(AF222-MINIFS(AF:AF,$E:$E,$E222))/(MAXIFS(AF:AF,$E:$E,$E222)-MINIFS(AF:AF,$E:$E,$E222))))</f>
        <v/>
      </c>
      <c r="CV222" s="232" t="str">
        <f t="array" ref="CV222">IF(AG222="","",
IF(INDEX(Settings!$H:$H,MATCH(CV$1,Settings!$G:$G,0))=TRUE,
100-100*(AG222-MINIFS(AG:AG,$E:$E,$E222))/(MAXIFS(AG:AG,$E:$E,$E222)-MINIFS(AG:AG,$E:$E,$E222)),
100*(AG222-MINIFS(AG:AG,$E:$E,$E222))/(MAXIFS(AG:AG,$E:$E,$E222)-MINIFS(AG:AG,$E:$E,$E222))))</f>
        <v/>
      </c>
      <c r="CW222" s="232" t="str">
        <f t="array" ref="CW222">IF(AH222="","",
IF(INDEX(Settings!$H:$H,MATCH(CW$1,Settings!$G:$G,0))=TRUE,
100-100*(AH222-MINIFS(AH:AH,$E:$E,$E222))/(MAXIFS(AH:AH,$E:$E,$E222)-MINIFS(AH:AH,$E:$E,$E222)),
100*(AH222-MINIFS(AH:AH,$E:$E,$E222))/(MAXIFS(AH:AH,$E:$E,$E222)-MINIFS(AH:AH,$E:$E,$E222))))</f>
        <v/>
      </c>
      <c r="CX222" s="232" t="str">
        <f t="array" ref="CX222">IF(AI222="","",
IF(INDEX(Settings!$H:$H,MATCH(CX$1,Settings!$G:$G,0))=TRUE,
100-100*(AI222-MINIFS(AI:AI,$E:$E,$E222))/(MAXIFS(AI:AI,$E:$E,$E222)-MINIFS(AI:AI,$E:$E,$E222)),
100*(AI222-MINIFS(AI:AI,$E:$E,$E222))/(MAXIFS(AI:AI,$E:$E,$E222)-MINIFS(AI:AI,$E:$E,$E222))))</f>
        <v/>
      </c>
      <c r="CY222" s="232" t="str">
        <f t="array" ref="CY222">IF(AJ222="","",
IF(INDEX(Settings!$H:$H,MATCH(CY$1,Settings!$G:$G,0))=TRUE,
100-100*(AJ222-MINIFS(AJ:AJ,$E:$E,$E222))/(MAXIFS(AJ:AJ,$E:$E,$E222)-MINIFS(AJ:AJ,$E:$E,$E222)),
100*(AJ222-MINIFS(AJ:AJ,$E:$E,$E222))/(MAXIFS(AJ:AJ,$E:$E,$E222)-MINIFS(AJ:AJ,$E:$E,$E222))))</f>
        <v/>
      </c>
      <c r="CZ222" s="232" t="str">
        <f t="array" ref="CZ222">IF(AK222="","",
IF(INDEX(Settings!$H:$H,MATCH(CZ$1,Settings!$G:$G,0))=TRUE,
100-100*(AK222-MINIFS(AK:AK,$E:$E,$E222))/(MAXIFS(AK:AK,$E:$E,$E222)-MINIFS(AK:AK,$E:$E,$E222)),
100*(AK222-MINIFS(AK:AK,$E:$E,$E222))/(MAXIFS(AK:AK,$E:$E,$E222)-MINIFS(AK:AK,$E:$E,$E222))))</f>
        <v/>
      </c>
      <c r="DA222" s="232" t="str">
        <f t="array" ref="DA222">IF(AL222="","",
IF(INDEX(Settings!$H:$H,MATCH(DA$1,Settings!$G:$G,0))=TRUE,
100-100*(AL222-MINIFS(AL:AL,$E:$E,$E222))/(MAXIFS(AL:AL,$E:$E,$E222)-MINIFS(AL:AL,$E:$E,$E222)),
100*(AL222-MINIFS(AL:AL,$E:$E,$E222))/(MAXIFS(AL:AL,$E:$E,$E222)-MINIFS(AL:AL,$E:$E,$E222))))</f>
        <v/>
      </c>
      <c r="DB222" s="232" t="str">
        <f t="array" ref="DB222">IF(AM222="","",
IF(INDEX(Settings!$H:$H,MATCH(DB$1,Settings!$G:$G,0))=TRUE,
100-100*(AM222-MINIFS(AM:AM,$E:$E,$E222))/(MAXIFS(AM:AM,$E:$E,$E222)-MINIFS(AM:AM,$E:$E,$E222)),
100*(AM222-MINIFS(AM:AM,$E:$E,$E222))/(MAXIFS(AM:AM,$E:$E,$E222)-MINIFS(AM:AM,$E:$E,$E222))))</f>
        <v/>
      </c>
      <c r="DC222" s="232" t="str">
        <f t="array" ref="DC222">IF(AN222="","",
IF(INDEX(Settings!$H:$H,MATCH(DC$1,Settings!$G:$G,0))=TRUE,
100-100*(AN222-MINIFS(AN:AN,$E:$E,$E222))/(MAXIFS(AN:AN,$E:$E,$E222)-MINIFS(AN:AN,$E:$E,$E222)),
100*(AN222-MINIFS(AN:AN,$E:$E,$E222))/(MAXIFS(AN:AN,$E:$E,$E222)-MINIFS(AN:AN,$E:$E,$E222))))</f>
        <v/>
      </c>
      <c r="DD222" s="232" t="str">
        <f t="array" ref="DD222">IF(AO222="","",
IF(INDEX(Settings!$H:$H,MATCH(DD$1,Settings!$G:$G,0))=TRUE,
100-100*(AO222-MINIFS(AO:AO,$E:$E,$E222))/(MAXIFS(AO:AO,$E:$E,$E222)-MINIFS(AO:AO,$E:$E,$E222)),
100*(AO222-MINIFS(AO:AO,$E:$E,$E222))/(MAXIFS(AO:AO,$E:$E,$E222)-MINIFS(AO:AO,$E:$E,$E222))))</f>
        <v/>
      </c>
      <c r="DE222" s="232" t="str">
        <f t="array" ref="DE222">IF(AP222="","",
IF(INDEX(Settings!$H:$H,MATCH(DE$1,Settings!$G:$G,0))=TRUE,
100-100*(AP222-MINIFS(AP:AP,$E:$E,$E222))/(MAXIFS(AP:AP,$E:$E,$E222)-MINIFS(AP:AP,$E:$E,$E222)),
100*(AP222-MINIFS(AP:AP,$E:$E,$E222))/(MAXIFS(AP:AP,$E:$E,$E222)-MINIFS(AP:AP,$E:$E,$E222))))</f>
        <v/>
      </c>
      <c r="DF222" s="232" t="str">
        <f t="array" ref="DF222">IF(AQ222="","",
IF(INDEX(Settings!$H:$H,MATCH(DF$1,Settings!$G:$G,0))=TRUE,
100-100*(AQ222-MINIFS(AQ:AQ,$E:$E,$E222))/(MAXIFS(AQ:AQ,$E:$E,$E222)-MINIFS(AQ:AQ,$E:$E,$E222)),
100*(AQ222-MINIFS(AQ:AQ,$E:$E,$E222))/(MAXIFS(AQ:AQ,$E:$E,$E222)-MINIFS(AQ:AQ,$E:$E,$E222))))</f>
        <v/>
      </c>
      <c r="DG222" s="232" t="str">
        <f t="array" ref="DG222">IF(AR222="","",
IF(INDEX(Settings!$H:$H,MATCH(DG$1,Settings!$G:$G,0))=TRUE,
100-100*(AR222-MINIFS(AR:AR,$E:$E,$E222))/(MAXIFS(AR:AR,$E:$E,$E222)-MINIFS(AR:AR,$E:$E,$E222)),
100*(AR222-MINIFS(AR:AR,$E:$E,$E222))/(MAXIFS(AR:AR,$E:$E,$E222)-MINIFS(AR:AR,$E:$E,$E222))))</f>
        <v/>
      </c>
      <c r="DH222" s="232" t="str">
        <f t="array" ref="DH222">IF(AS222="","",
IF(INDEX(Settings!$H:$H,MATCH(DH$1,Settings!$G:$G,0))=TRUE,
100-100*(AS222-MINIFS(AS:AS,$E:$E,$E222))/(MAXIFS(AS:AS,$E:$E,$E222)-MINIFS(AS:AS,$E:$E,$E222)),
100*(AS222-MINIFS(AS:AS,$E:$E,$E222))/(MAXIFS(AS:AS,$E:$E,$E222)-MINIFS(AS:AS,$E:$E,$E222))))</f>
        <v/>
      </c>
      <c r="DI222" s="232" t="str">
        <f t="array" ref="DI222">IF(AT222="","",
IF(INDEX(Settings!$H:$H,MATCH(DI$1,Settings!$G:$G,0))=TRUE,
100-100*(AT222-MINIFS(AT:AT,$E:$E,$E222))/(MAXIFS(AT:AT,$E:$E,$E222)-MINIFS(AT:AT,$E:$E,$E222)),
100*(AT222-MINIFS(AT:AT,$E:$E,$E222))/(MAXIFS(AT:AT,$E:$E,$E222)-MINIFS(AT:AT,$E:$E,$E222))))</f>
        <v/>
      </c>
      <c r="DJ222" s="232" t="str">
        <f t="array" ref="DJ222">IF(AU222="","",
IF(INDEX(Settings!$H:$H,MATCH(DJ$1,Settings!$G:$G,0))=TRUE,
100-100*(AU222-MINIFS(AU:AU,$E:$E,$E222))/(MAXIFS(AU:AU,$E:$E,$E222)-MINIFS(AU:AU,$E:$E,$E222)),
100*(AU222-MINIFS(AU:AU,$E:$E,$E222))/(MAXIFS(AU:AU,$E:$E,$E222)-MINIFS(AU:AU,$E:$E,$E222))))</f>
        <v/>
      </c>
      <c r="DK222" s="232" t="str">
        <f t="array" ref="DK222">IF(AV222="","",
IF(INDEX(Settings!$H:$H,MATCH(DK$1,Settings!$G:$G,0))=TRUE,
100-100*(AV222-MINIFS(AV:AV,$E:$E,$E222))/(MAXIFS(AV:AV,$E:$E,$E222)-MINIFS(AV:AV,$E:$E,$E222)),
100*(AV222-MINIFS(AV:AV,$E:$E,$E222))/(MAXIFS(AV:AV,$E:$E,$E222)-MINIFS(AV:AV,$E:$E,$E222))))</f>
        <v/>
      </c>
      <c r="DL222" s="232" t="str">
        <f t="array" ref="DL222">IF(AW222="","",
IF(INDEX(Settings!$H:$H,MATCH(DL$1,Settings!$G:$G,0))=TRUE,
100-100*(AW222-MINIFS(AW:AW,$E:$E,$E222))/(MAXIFS(AW:AW,$E:$E,$E222)-MINIFS(AW:AW,$E:$E,$E222)),
100*(AW222-MINIFS(AW:AW,$E:$E,$E222))/(MAXIFS(AW:AW,$E:$E,$E222)-MINIFS(AW:AW,$E:$E,$E222))))</f>
        <v/>
      </c>
      <c r="DM222" s="232" t="str">
        <f t="array" ref="DM222">IF(AX222="","",
IF(INDEX(Settings!$H:$H,MATCH(DM$1,Settings!$G:$G,0))=TRUE,
100-100*(AX222-MINIFS(AX:AX,$E:$E,$E222))/(MAXIFS(AX:AX,$E:$E,$E222)-MINIFS(AX:AX,$E:$E,$E222)),
100*(AX222-MINIFS(AX:AX,$E:$E,$E222))/(MAXIFS(AX:AX,$E:$E,$E222)-MINIFS(AX:AX,$E:$E,$E222))))</f>
        <v/>
      </c>
      <c r="DN222" s="232" t="str">
        <f t="array" ref="DN222">IF(AY222="","",
IF(INDEX(Settings!$H:$H,MATCH(DN$1,Settings!$G:$G,0))=TRUE,
100-100*(AY222-MINIFS(AY:AY,$E:$E,$E222))/(MAXIFS(AY:AY,$E:$E,$E222)-MINIFS(AY:AY,$E:$E,$E222)),
100*(AY222-MINIFS(AY:AY,$E:$E,$E222))/(MAXIFS(AY:AY,$E:$E,$E222)-MINIFS(AY:AY,$E:$E,$E222))))</f>
        <v/>
      </c>
      <c r="DO222" s="232" t="str">
        <f t="array" ref="DO222">IF(AZ222="","",
IF(INDEX(Settings!$H:$H,MATCH(DO$1,Settings!$G:$G,0))=TRUE,
100-100*(AZ222-MINIFS(AZ:AZ,$E:$E,$E222))/(MAXIFS(AZ:AZ,$E:$E,$E222)-MINIFS(AZ:AZ,$E:$E,$E222)),
100*(AZ222-MINIFS(AZ:AZ,$E:$E,$E222))/(MAXIFS(AZ:AZ,$E:$E,$E222)-MINIFS(AZ:AZ,$E:$E,$E222))))</f>
        <v/>
      </c>
      <c r="DP222" s="232" t="str">
        <f t="array" ref="DP222">IF(BA222="","",
IF(INDEX(Settings!$H:$H,MATCH(DP$1,Settings!$G:$G,0))=TRUE,
100-100*(BA222-MINIFS(BA:BA,$E:$E,$E222))/(MAXIFS(BA:BA,$E:$E,$E222)-MINIFS(BA:BA,$E:$E,$E222)),
100*(BA222-MINIFS(BA:BA,$E:$E,$E222))/(MAXIFS(BA:BA,$E:$E,$E222)-MINIFS(BA:BA,$E:$E,$E222))))</f>
        <v/>
      </c>
      <c r="DQ222" s="232" t="str">
        <f t="array" ref="DQ222">IF(BB222="","",
IF(INDEX(Settings!$H:$H,MATCH(DQ$1,Settings!$G:$G,0))=TRUE,
100-100*(BB222-MINIFS(BB:BB,$E:$E,$E222))/(MAXIFS(BB:BB,$E:$E,$E222)-MINIFS(BB:BB,$E:$E,$E222)),
100*(BB222-MINIFS(BB:BB,$E:$E,$E222))/(MAXIFS(BB:BB,$E:$E,$E222)-MINIFS(BB:BB,$E:$E,$E222))))</f>
        <v/>
      </c>
      <c r="DR222" s="232" t="str">
        <f t="array" ref="DR222">IF(BC222="","",
IF(INDEX(Settings!$H:$H,MATCH(DR$1,Settings!$G:$G,0))=TRUE,
100-100*(BC222-MINIFS(BC:BC,$E:$E,$E222))/(MAXIFS(BC:BC,$E:$E,$E222)-MINIFS(BC:BC,$E:$E,$E222)),
100*(BC222-MINIFS(BC:BC,$E:$E,$E222))/(MAXIFS(BC:BC,$E:$E,$E222)-MINIFS(BC:BC,$E:$E,$E222))))</f>
        <v/>
      </c>
      <c r="DS222" s="232" t="str">
        <f t="array" ref="DS222">IF(BD222="","",
IF(INDEX(Settings!$H:$H,MATCH(DS$1,Settings!$G:$G,0))=TRUE,
100-100*(BD222-MINIFS(BD:BD,$E:$E,$E222))/(MAXIFS(BD:BD,$E:$E,$E222)-MINIFS(BD:BD,$E:$E,$E222)),
100*(BD222-MINIFS(BD:BD,$E:$E,$E222))/(MAXIFS(BD:BD,$E:$E,$E222)-MINIFS(BD:BD,$E:$E,$E222))))</f>
        <v/>
      </c>
      <c r="DT222" s="232" t="str">
        <f t="array" ref="DT222">IF(BE222="","",
IF(INDEX(Settings!$H:$H,MATCH(DT$1,Settings!$G:$G,0))=TRUE,
100-100*(BE222-MINIFS(BE:BE,$E:$E,$E222))/(MAXIFS(BE:BE,$E:$E,$E222)-MINIFS(BE:BE,$E:$E,$E222)),
100*(BE222-MINIFS(BE:BE,$E:$E,$E222))/(MAXIFS(BE:BE,$E:$E,$E222)-MINIFS(BE:BE,$E:$E,$E222))))</f>
        <v/>
      </c>
      <c r="DU222" s="232" t="str">
        <f t="array" ref="DU222">IF(BF222="","",
IF(INDEX(Settings!$H:$H,MATCH(DU$1,Settings!$G:$G,0))=TRUE,
100-100*(BF222-MINIFS(BF:BF,$E:$E,$E222))/(MAXIFS(BF:BF,$E:$E,$E222)-MINIFS(BF:BF,$E:$E,$E222)),
100*(BF222-MINIFS(BF:BF,$E:$E,$E222))/(MAXIFS(BF:BF,$E:$E,$E222)-MINIFS(BF:BF,$E:$E,$E222))))</f>
        <v/>
      </c>
      <c r="DV222" s="232" t="str">
        <f t="array" ref="DV222">IF(BG222="","",
IF(INDEX(Settings!$H:$H,MATCH(DV$1,Settings!$G:$G,0))=TRUE,
100-100*(BG222-MINIFS(BG:BG,$E:$E,$E222))/(MAXIFS(BG:BG,$E:$E,$E222)-MINIFS(BG:BG,$E:$E,$E222)),
100*(BG222-MINIFS(BG:BG,$E:$E,$E222))/(MAXIFS(BG:BG,$E:$E,$E222)-MINIFS(BG:BG,$E:$E,$E222))))</f>
        <v/>
      </c>
      <c r="DW222" s="232" t="str">
        <f t="array" ref="DW222">IF(BH222="","",
IF(INDEX(Settings!$H:$H,MATCH(DW$1,Settings!$G:$G,0))=TRUE,
100-100*(BH222-MINIFS(BH:BH,$E:$E,$E222))/(MAXIFS(BH:BH,$E:$E,$E222)-MINIFS(BH:BH,$E:$E,$E222)),
100*(BH222-MINIFS(BH:BH,$E:$E,$E222))/(MAXIFS(BH:BH,$E:$E,$E222)-MINIFS(BH:BH,$E:$E,$E222))))</f>
        <v/>
      </c>
      <c r="DX222" s="232" t="str">
        <f t="array" ref="DX222">IF(BI222="","",
IF(INDEX(Settings!$H:$H,MATCH(DX$1,Settings!$G:$G,0))=TRUE,
100-100*(BI222-MINIFS(BI:BI,$E:$E,$E222))/(MAXIFS(BI:BI,$E:$E,$E222)-MINIFS(BI:BI,$E:$E,$E222)),
100*(BI222-MINIFS(BI:BI,$E:$E,$E222))/(MAXIFS(BI:BI,$E:$E,$E222)-MINIFS(BI:BI,$E:$E,$E222))))</f>
        <v/>
      </c>
      <c r="DY222" s="232" t="str">
        <f t="array" ref="DY222">IF(BJ222="","",
IF(INDEX(Settings!$H:$H,MATCH(DY$1,Settings!$G:$G,0))=TRUE,
100-100*(BJ222-MINIFS(BJ:BJ,$E:$E,$E222))/(MAXIFS(BJ:BJ,$E:$E,$E222)-MINIFS(BJ:BJ,$E:$E,$E222)),
100*(BJ222-MINIFS(BJ:BJ,$E:$E,$E222))/(MAXIFS(BJ:BJ,$E:$E,$E222)-MINIFS(BJ:BJ,$E:$E,$E222))))</f>
        <v/>
      </c>
      <c r="DZ222" s="234"/>
      <c r="EA222" s="234"/>
      <c r="EB222" s="234" t="str">
        <f t="shared" si="8"/>
        <v/>
      </c>
      <c r="EC222" s="234" t="str">
        <f t="shared" si="9"/>
        <v/>
      </c>
      <c r="ED222" s="234" t="str">
        <f t="shared" si="10"/>
        <v/>
      </c>
      <c r="EE222" s="234" t="str">
        <f t="shared" si="11"/>
        <v/>
      </c>
      <c r="EF222" s="234" t="str">
        <f t="shared" si="12"/>
        <v/>
      </c>
      <c r="EG222" s="234" t="str">
        <f t="shared" si="13"/>
        <v/>
      </c>
      <c r="EH222" s="234"/>
      <c r="EI222" s="234"/>
      <c r="EJ222" s="234"/>
      <c r="EK222" s="234"/>
      <c r="EL222" s="234"/>
      <c r="EM222" s="234"/>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3" t="str">
        <f t="shared" si="14"/>
        <v/>
      </c>
      <c r="N223" s="49"/>
      <c r="O223" s="49"/>
      <c r="P223" s="49"/>
      <c r="Q223" s="49"/>
      <c r="R223" s="49"/>
      <c r="S223" s="222" t="str">
        <f>IFERROR(VLOOKUP(AF223, 'YOYO IR Scores'!A:C, 3, FALSE), "")
</f>
        <v/>
      </c>
      <c r="T223" s="49"/>
      <c r="U223" s="49"/>
      <c r="V223" s="49"/>
      <c r="W223" s="49"/>
      <c r="X223" s="224" t="str">
        <f t="shared" si="4"/>
        <v/>
      </c>
      <c r="Y223" s="225" t="str">
        <f t="shared" si="5"/>
        <v/>
      </c>
      <c r="Z223" s="225" t="str">
        <f t="shared" si="6"/>
        <v/>
      </c>
      <c r="AA223" s="224" t="str">
        <f t="shared" si="7"/>
        <v/>
      </c>
      <c r="AB223" s="223"/>
      <c r="AC223" s="223"/>
      <c r="AD223" s="223"/>
      <c r="AE223" s="223" t="str">
        <f>IFERROR(VLOOKUP(AF223, 'YOYO IR Scores'!A:C, 2, FALSE), "")</f>
        <v/>
      </c>
      <c r="AF223" s="223"/>
      <c r="AG223" s="223"/>
      <c r="AH223" s="223"/>
      <c r="AI223" s="223"/>
      <c r="AJ223" s="223"/>
      <c r="AK223" s="223"/>
      <c r="AL223" s="223"/>
      <c r="AM223" s="223"/>
      <c r="AN223" s="223"/>
      <c r="AO223" s="223"/>
      <c r="AP223" s="223"/>
      <c r="AQ223" s="223"/>
      <c r="AR223" s="223"/>
      <c r="AS223" s="223"/>
      <c r="AT223" s="223"/>
      <c r="AU223" s="223"/>
      <c r="AV223" s="223"/>
      <c r="AW223" s="223"/>
      <c r="AX223" s="223"/>
      <c r="AY223" s="223"/>
      <c r="AZ223" s="223"/>
      <c r="BA223" s="223"/>
      <c r="BB223" s="223"/>
      <c r="BC223" s="223"/>
      <c r="BD223" s="223"/>
      <c r="BE223" s="223"/>
      <c r="BF223" s="223"/>
      <c r="BG223" s="223"/>
      <c r="BH223" s="223"/>
      <c r="BI223" s="223"/>
      <c r="BJ223" s="223"/>
      <c r="BK223" s="223" t="str">
        <f t="array" ref="BK223">IF(J223="","",
IF(INDEX(Settings!$H:$H,MATCH(BY$1,Settings!$G:$G,0))=TRUE,
100-100*(J223-MIN(J:J))/(MAX(J:J)-MIN(J:J)),
100*(J223-MIN(J:J))/(MAX(J:J)-MIN(J:J))))</f>
        <v/>
      </c>
      <c r="BL223" s="223" t="str">
        <f t="array" ref="BL223">IF(J223="","",
IF(INDEX(Settings!$H:$H,MATCH(BY$1,Settings!$G:$G,0))=TRUE,
100-100*(J223-MINIFS(J:J,$E:$E,$E223))/(MAXIFS(J:J,$E:$E,$E223)-MINIFS(J:J,$E:$E,$E223)),
100*(J223-MINIFS(J:J,$E:$E,$E223))/(MAXIFS(J:J,$E:$E,$E223)-MINIFS(J:J,$E:$E,$E223))))</f>
        <v/>
      </c>
      <c r="BM223" s="223"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4" t="str">
        <f t="array" ref="BQ223">IF(J223="","",
IF(INDEX(Settings!$H:$H,MATCH(BY$1,Settings!$G:$G,0))=TRUE,
-1*(J223-AVERAGE(J:J))/STDEV(J:J),
(J223-AVERAGE(J:J))/STDEV(J:J)))</f>
        <v/>
      </c>
      <c r="BR223" s="224" t="str">
        <f>IFERROR(__xludf.DUMMYFUNCTION("IF(J223="""","""",
IF(INDEX(Settings!$H:$H,MATCH(BY$1,Settings!$G:$G,0))=TRUE,
-1*(J223-AVERAGEIFS(J:J,$E:$E,$E223))/STDEV(FILTER(J:J,$E:$E=$E223)),
(J223-AVERAGEIFS(J:J,$E:$E,$E223))/STDEV(FILTER(J:J,$E:$E=$E223))))"),"")</f>
        <v/>
      </c>
      <c r="BS223" s="224"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3" t="str">
        <f t="array" ref="BY223">IF(J223="","",
IF(INDEX(Settings!$H:$H,MATCH(BY$1,Settings!$G:$G,0))=TRUE,
100-100*(J223-MINIFS(J:J,$E:$E,$E223))/(MAXIFS(J:J,$E:$E,$E223)-MINIFS(J:J,$E:$E,$E223)),
100*(J223-MINIFS(J:J,$E:$E,$E223))/(MAXIFS(J:J,$E:$E,$E223)-MINIFS(J:J,$E:$E,$E223))))</f>
        <v/>
      </c>
      <c r="BZ223" s="223" t="str">
        <f t="array" ref="BZ223">IF(K223="","",
IF(INDEX(Settings!$H:$H,MATCH(BZ$1,Settings!$G:$G,0))=TRUE,
100-100*(K223-MINIFS(K:K,$E:$E,$E223))/(MAXIFS(K:K,$E:$E,$E223)-MINIFS(K:K,$E:$E,$E223)),
100*(K223-MINIFS(K:K,$E:$E,$E223))/(MAXIFS(K:K,$E:$E,$E223)-MINIFS(K:K,$E:$E,$E223))))</f>
        <v/>
      </c>
      <c r="CA223" s="223" t="str">
        <f t="array" ref="CA223">IF(L223="","",
IF(INDEX(Settings!$H:$H,MATCH(CA$1,Settings!$G:$G,0))=TRUE,
100-100*(L223-MINIFS(L:L,$E:$E,$E223))/(MAXIFS(L:L,$E:$E,$E223)-MINIFS(L:L,$E:$E,$E223)),
100*(L223-MINIFS(L:L,$E:$E,$E223))/(MAXIFS(L:L,$E:$E,$E223)-MINIFS(L:L,$E:$E,$E223))))</f>
        <v/>
      </c>
      <c r="CB223" s="223" t="str">
        <f t="array" ref="CB223">IF(M223="","",
IF(INDEX(Settings!$H:$H,MATCH(CB$1,Settings!$G:$G,0))=TRUE,
100-100*(M223-MINIFS(M:M,$E:$E,$E223))/(MAXIFS(M:M,$E:$E,$E223)-MINIFS(M:M,$E:$E,$E223)),
100*(M223-MINIFS(M:M,$E:$E,$E223))/(MAXIFS(M:M,$E:$E,$E223)-MINIFS(M:M,$E:$E,$E223))))</f>
        <v/>
      </c>
      <c r="CC223" s="223" t="str">
        <f t="array" ref="CC223">IF(N223="","",
IF(INDEX(Settings!$H:$H,MATCH(CC$1,Settings!$G:$G,0))=TRUE,
100-100*(N223-MINIFS(N:N,$E:$E,$E223))/(MAXIFS(N:N,$E:$E,$E223)-MINIFS(N:N,$E:$E,$E223)),
100*(N223-MINIFS(N:N,$E:$E,$E223))/(MAXIFS(N:N,$E:$E,$E223)-MINIFS(N:N,$E:$E,$E223))))</f>
        <v/>
      </c>
      <c r="CD223" s="223" t="str">
        <f t="array" ref="CD223">IF(O223="","",
IF(INDEX(Settings!$H:$H,MATCH(CD$1,Settings!$G:$G,0))=TRUE,
100-100*(O223-MINIFS(O:O,$E:$E,$E223))/(MAXIFS(O:O,$E:$E,$E223)-MINIFS(O:O,$E:$E,$E223)),
100*(O223-MINIFS(O:O,$E:$E,$E223))/(MAXIFS(O:O,$E:$E,$E223)-MINIFS(O:O,$E:$E,$E223))))</f>
        <v/>
      </c>
      <c r="CE223" s="223" t="str">
        <f t="array" ref="CE223">IF(P223="","",
IF(INDEX(Settings!$H:$H,MATCH(CE$1,Settings!$G:$G,0))=TRUE,
100-100*(P223-MINIFS(P:P,$E:$E,$E223))/(MAXIFS(P:P,$E:$E,$E223)-MINIFS(P:P,$E:$E,$E223)),
100*(P223-MINIFS(P:P,$E:$E,$E223))/(MAXIFS(P:P,$E:$E,$E223)-MINIFS(P:P,$E:$E,$E223))))</f>
        <v/>
      </c>
      <c r="CF223" s="223" t="str">
        <f t="array" ref="CF223">IF(Q223="","",
IF(INDEX(Settings!$H:$H,MATCH(CF$1,Settings!$G:$G,0))=TRUE,
100-100*(Q223-MINIFS(Q:Q,$E:$E,$E223))/(MAXIFS(Q:Q,$E:$E,$E223)-MINIFS(Q:Q,$E:$E,$E223)),
100*(Q223-MINIFS(Q:Q,$E:$E,$E223))/(MAXIFS(Q:Q,$E:$E,$E223)-MINIFS(Q:Q,$E:$E,$E223))))</f>
        <v/>
      </c>
      <c r="CG223" s="223" t="str">
        <f t="array" ref="CG223">IF(R223="","",
IF(INDEX(Settings!$H:$H,MATCH(CG$1,Settings!$G:$G,0))=TRUE,
100-100*(R223-MINIFS(R:R,$E:$E,$E223))/(MAXIFS(R:R,$E:$E,$E223)-MINIFS(R:R,$E:$E,$E223)),
100*(R223-MINIFS(R:R,$E:$E,$E223))/(MAXIFS(R:R,$E:$E,$E223)-MINIFS(R:R,$E:$E,$E223))))</f>
        <v/>
      </c>
      <c r="CH223" s="223" t="str">
        <f t="array" ref="CH223">IF(S223="","",
IF(INDEX(Settings!$H:$H,MATCH(CH$1,Settings!$G:$G,0))=TRUE,
100-100*(S223-MINIFS(S:S,$E:$E,$E223))/(MAXIFS(S:S,$E:$E,$E223)-MINIFS(S:S,$E:$E,$E223)),
100*(S223-MINIFS(S:S,$E:$E,$E223))/(MAXIFS(S:S,$E:$E,$E223)-MINIFS(S:S,$E:$E,$E223))))</f>
        <v/>
      </c>
      <c r="CI223" s="223" t="str">
        <f t="array" ref="CI223">IF(T223="","",
IF(INDEX(Settings!$H:$H,MATCH(CI$1,Settings!$G:$G,0))=TRUE,
100-100*(T223-MINIFS(T:T,$E:$E,$E223))/(MAXIFS(T:T,$E:$E,$E223)-MINIFS(T:T,$E:$E,$E223)),
100*(T223-MINIFS(T:T,$E:$E,$E223))/(MAXIFS(T:T,$E:$E,$E223)-MINIFS(T:T,$E:$E,$E223))))</f>
        <v/>
      </c>
      <c r="CJ223" s="223" t="str">
        <f t="array" ref="CJ223">IF(U223="","",
IF(INDEX(Settings!$H:$H,MATCH(CJ$1,Settings!$G:$G,0))=TRUE,
100-100*(U223-MINIFS(U:U,$E:$E,$E223))/(MAXIFS(U:U,$E:$E,$E223)-MINIFS(U:U,$E:$E,$E223)),
100*(U223-MINIFS(U:U,$E:$E,$E223))/(MAXIFS(U:U,$E:$E,$E223)-MINIFS(U:U,$E:$E,$E223))))</f>
        <v/>
      </c>
      <c r="CK223" s="223" t="str">
        <f t="array" ref="CK223">IF(V223="","",
IF(INDEX(Settings!$H:$H,MATCH(CK$1,Settings!$G:$G,0))=TRUE,
100-100*(V223-MINIFS(V:V,$E:$E,$E223))/(MAXIFS(V:V,$E:$E,$E223)-MINIFS(V:V,$E:$E,$E223)),
100*(V223-MINIFS(V:V,$E:$E,$E223))/(MAXIFS(V:V,$E:$E,$E223)-MINIFS(V:V,$E:$E,$E223))))</f>
        <v/>
      </c>
      <c r="CL223" s="223" t="str">
        <f t="array" ref="CL223">IF(W223="","",
IF(INDEX(Settings!$H:$H,MATCH(CL$1,Settings!$G:$G,0))=TRUE,
100-100*(W223-MINIFS(W:W,$E:$E,$E223))/(MAXIFS(W:W,$E:$E,$E223)-MINIFS(W:W,$E:$E,$E223)),
100*(W223-MINIFS(W:W,$E:$E,$E223))/(MAXIFS(W:W,$E:$E,$E223)-MINIFS(W:W,$E:$E,$E223))))</f>
        <v/>
      </c>
      <c r="CM223" s="223" t="str">
        <f t="array" ref="CM223">IF(X223="","",
IF(INDEX(Settings!$H:$H,MATCH(CM$1,Settings!$G:$G,0))=TRUE,
100-100*(X223-MINIFS(X:X,$E:$E,$E223))/(MAXIFS(X:X,$E:$E,$E223)-MINIFS(X:X,$E:$E,$E223)),
100*(X223-MINIFS(X:X,$E:$E,$E223))/(MAXIFS(X:X,$E:$E,$E223)-MINIFS(X:X,$E:$E,$E223))))</f>
        <v/>
      </c>
      <c r="CN223" s="223" t="str">
        <f t="array" ref="CN223">IF(Y223="","",
IF(INDEX(Settings!$H:$H,MATCH(CN$1,Settings!$G:$G,0))=TRUE,
100-100*(Y223-MINIFS(Y:Y,$E:$E,$E223))/(MAXIFS(Y:Y,$E:$E,$E223)-MINIFS(Y:Y,$E:$E,$E223)),
100*(Y223-MINIFS(Y:Y,$E:$E,$E223))/(MAXIFS(Y:Y,$E:$E,$E223)-MINIFS(Y:Y,$E:$E,$E223))))</f>
        <v/>
      </c>
      <c r="CO223" s="223" t="str">
        <f t="array" ref="CO223">IF(Z223="","",
IF(INDEX(Settings!$H:$H,MATCH(CO$1,Settings!$G:$G,0))=TRUE,
100-100*(Z223-MINIFS(Z:Z,$E:$E,$E223))/(MAXIFS(Z:Z,$E:$E,$E223)-MINIFS(Z:Z,$E:$E,$E223)),
100*(Z223-MINIFS(Z:Z,$E:$E,$E223))/(MAXIFS(Z:Z,$E:$E,$E223)-MINIFS(Z:Z,$E:$E,$E223))))</f>
        <v/>
      </c>
      <c r="CP223" s="223" t="str">
        <f t="array" ref="CP223">IF(AA223="","",
IF(INDEX(Settings!$H:$H,MATCH(CP$1,Settings!$G:$G,0))=TRUE,
100-100*(AA223-MINIFS(AA:AA,$E:$E,$E223))/(MAXIFS(AA:AA,$E:$E,$E223)-MINIFS(AA:AA,$E:$E,$E223)),
100*(AA223-MINIFS(AA:AA,$E:$E,$E223))/(MAXIFS(AA:AA,$E:$E,$E223)-MINIFS(AA:AA,$E:$E,$E223))))</f>
        <v/>
      </c>
      <c r="CQ223" s="223" t="str">
        <f t="array" ref="CQ223">IF(AB223="","",
IF(INDEX(Settings!$H:$H,MATCH(CQ$1,Settings!$G:$G,0))=TRUE,
100-100*(AB223-MINIFS(AB:AB,$E:$E,$E223))/(MAXIFS(AB:AB,$E:$E,$E223)-MINIFS(AB:AB,$E:$E,$E223)),
100*(AB223-MINIFS(AB:AB,$E:$E,$E223))/(MAXIFS(AB:AB,$E:$E,$E223)-MINIFS(AB:AB,$E:$E,$E223))))</f>
        <v/>
      </c>
      <c r="CR223" s="223" t="str">
        <f t="array" ref="CR223">IF(AC223="","",
IF(INDEX(Settings!$H:$H,MATCH(CR$1,Settings!$G:$G,0))=TRUE,
100-100*(AC223-MINIFS(AC:AC,$E:$E,$E223))/(MAXIFS(AC:AC,$E:$E,$E223)-MINIFS(AC:AC,$E:$E,$E223)),
100*(AC223-MINIFS(AC:AC,$E:$E,$E223))/(MAXIFS(AC:AC,$E:$E,$E223)-MINIFS(AC:AC,$E:$E,$E223))))</f>
        <v/>
      </c>
      <c r="CS223" s="223" t="str">
        <f t="array" ref="CS223">IF(AD223="","",
IF(INDEX(Settings!$H:$H,MATCH(CS$1,Settings!$G:$G,0))=TRUE,
100-100*(AD223-MINIFS(AD:AD,$E:$E,$E223))/(MAXIFS(AD:AD,$E:$E,$E223)-MINIFS(AD:AD,$E:$E,$E223)),
100*(AD223-MINIFS(AD:AD,$E:$E,$E223))/(MAXIFS(AD:AD,$E:$E,$E223)-MINIFS(AD:AD,$E:$E,$E223))))</f>
        <v/>
      </c>
      <c r="CT223" s="223" t="str">
        <f t="array" ref="CT223">IF(AE223="","",
IF(INDEX(Settings!$H:$H,MATCH(CT$1,Settings!$G:$G,0))=TRUE,
100-100*(AE223-MINIFS(AE:AE,$E:$E,$E223))/(MAXIFS(AE:AE,$E:$E,$E223)-MINIFS(AE:AE,$E:$E,$E223)),
100*(AE223-MINIFS(AE:AE,$E:$E,$E223))/(MAXIFS(AE:AE,$E:$E,$E223)-MINIFS(AE:AE,$E:$E,$E223))))</f>
        <v/>
      </c>
      <c r="CU223" s="223" t="str">
        <f t="array" ref="CU223">IF(AF223="","",
IF(INDEX(Settings!$H:$H,MATCH(CU$1,Settings!$G:$G,0))=TRUE,
100-100*(AF223-MINIFS(AF:AF,$E:$E,$E223))/(MAXIFS(AF:AF,$E:$E,$E223)-MINIFS(AF:AF,$E:$E,$E223)),
100*(AF223-MINIFS(AF:AF,$E:$E,$E223))/(MAXIFS(AF:AF,$E:$E,$E223)-MINIFS(AF:AF,$E:$E,$E223))))</f>
        <v/>
      </c>
      <c r="CV223" s="223" t="str">
        <f t="array" ref="CV223">IF(AG223="","",
IF(INDEX(Settings!$H:$H,MATCH(CV$1,Settings!$G:$G,0))=TRUE,
100-100*(AG223-MINIFS(AG:AG,$E:$E,$E223))/(MAXIFS(AG:AG,$E:$E,$E223)-MINIFS(AG:AG,$E:$E,$E223)),
100*(AG223-MINIFS(AG:AG,$E:$E,$E223))/(MAXIFS(AG:AG,$E:$E,$E223)-MINIFS(AG:AG,$E:$E,$E223))))</f>
        <v/>
      </c>
      <c r="CW223" s="223" t="str">
        <f t="array" ref="CW223">IF(AH223="","",
IF(INDEX(Settings!$H:$H,MATCH(CW$1,Settings!$G:$G,0))=TRUE,
100-100*(AH223-MINIFS(AH:AH,$E:$E,$E223))/(MAXIFS(AH:AH,$E:$E,$E223)-MINIFS(AH:AH,$E:$E,$E223)),
100*(AH223-MINIFS(AH:AH,$E:$E,$E223))/(MAXIFS(AH:AH,$E:$E,$E223)-MINIFS(AH:AH,$E:$E,$E223))))</f>
        <v/>
      </c>
      <c r="CX223" s="223" t="str">
        <f t="array" ref="CX223">IF(AI223="","",
IF(INDEX(Settings!$H:$H,MATCH(CX$1,Settings!$G:$G,0))=TRUE,
100-100*(AI223-MINIFS(AI:AI,$E:$E,$E223))/(MAXIFS(AI:AI,$E:$E,$E223)-MINIFS(AI:AI,$E:$E,$E223)),
100*(AI223-MINIFS(AI:AI,$E:$E,$E223))/(MAXIFS(AI:AI,$E:$E,$E223)-MINIFS(AI:AI,$E:$E,$E223))))</f>
        <v/>
      </c>
      <c r="CY223" s="223" t="str">
        <f t="array" ref="CY223">IF(AJ223="","",
IF(INDEX(Settings!$H:$H,MATCH(CY$1,Settings!$G:$G,0))=TRUE,
100-100*(AJ223-MINIFS(AJ:AJ,$E:$E,$E223))/(MAXIFS(AJ:AJ,$E:$E,$E223)-MINIFS(AJ:AJ,$E:$E,$E223)),
100*(AJ223-MINIFS(AJ:AJ,$E:$E,$E223))/(MAXIFS(AJ:AJ,$E:$E,$E223)-MINIFS(AJ:AJ,$E:$E,$E223))))</f>
        <v/>
      </c>
      <c r="CZ223" s="223" t="str">
        <f t="array" ref="CZ223">IF(AK223="","",
IF(INDEX(Settings!$H:$H,MATCH(CZ$1,Settings!$G:$G,0))=TRUE,
100-100*(AK223-MINIFS(AK:AK,$E:$E,$E223))/(MAXIFS(AK:AK,$E:$E,$E223)-MINIFS(AK:AK,$E:$E,$E223)),
100*(AK223-MINIFS(AK:AK,$E:$E,$E223))/(MAXIFS(AK:AK,$E:$E,$E223)-MINIFS(AK:AK,$E:$E,$E223))))</f>
        <v/>
      </c>
      <c r="DA223" s="223" t="str">
        <f t="array" ref="DA223">IF(AL223="","",
IF(INDEX(Settings!$H:$H,MATCH(DA$1,Settings!$G:$G,0))=TRUE,
100-100*(AL223-MINIFS(AL:AL,$E:$E,$E223))/(MAXIFS(AL:AL,$E:$E,$E223)-MINIFS(AL:AL,$E:$E,$E223)),
100*(AL223-MINIFS(AL:AL,$E:$E,$E223))/(MAXIFS(AL:AL,$E:$E,$E223)-MINIFS(AL:AL,$E:$E,$E223))))</f>
        <v/>
      </c>
      <c r="DB223" s="223" t="str">
        <f t="array" ref="DB223">IF(AM223="","",
IF(INDEX(Settings!$H:$H,MATCH(DB$1,Settings!$G:$G,0))=TRUE,
100-100*(AM223-MINIFS(AM:AM,$E:$E,$E223))/(MAXIFS(AM:AM,$E:$E,$E223)-MINIFS(AM:AM,$E:$E,$E223)),
100*(AM223-MINIFS(AM:AM,$E:$E,$E223))/(MAXIFS(AM:AM,$E:$E,$E223)-MINIFS(AM:AM,$E:$E,$E223))))</f>
        <v/>
      </c>
      <c r="DC223" s="223" t="str">
        <f t="array" ref="DC223">IF(AN223="","",
IF(INDEX(Settings!$H:$H,MATCH(DC$1,Settings!$G:$G,0))=TRUE,
100-100*(AN223-MINIFS(AN:AN,$E:$E,$E223))/(MAXIFS(AN:AN,$E:$E,$E223)-MINIFS(AN:AN,$E:$E,$E223)),
100*(AN223-MINIFS(AN:AN,$E:$E,$E223))/(MAXIFS(AN:AN,$E:$E,$E223)-MINIFS(AN:AN,$E:$E,$E223))))</f>
        <v/>
      </c>
      <c r="DD223" s="223" t="str">
        <f t="array" ref="DD223">IF(AO223="","",
IF(INDEX(Settings!$H:$H,MATCH(DD$1,Settings!$G:$G,0))=TRUE,
100-100*(AO223-MINIFS(AO:AO,$E:$E,$E223))/(MAXIFS(AO:AO,$E:$E,$E223)-MINIFS(AO:AO,$E:$E,$E223)),
100*(AO223-MINIFS(AO:AO,$E:$E,$E223))/(MAXIFS(AO:AO,$E:$E,$E223)-MINIFS(AO:AO,$E:$E,$E223))))</f>
        <v/>
      </c>
      <c r="DE223" s="223" t="str">
        <f t="array" ref="DE223">IF(AP223="","",
IF(INDEX(Settings!$H:$H,MATCH(DE$1,Settings!$G:$G,0))=TRUE,
100-100*(AP223-MINIFS(AP:AP,$E:$E,$E223))/(MAXIFS(AP:AP,$E:$E,$E223)-MINIFS(AP:AP,$E:$E,$E223)),
100*(AP223-MINIFS(AP:AP,$E:$E,$E223))/(MAXIFS(AP:AP,$E:$E,$E223)-MINIFS(AP:AP,$E:$E,$E223))))</f>
        <v/>
      </c>
      <c r="DF223" s="223" t="str">
        <f t="array" ref="DF223">IF(AQ223="","",
IF(INDEX(Settings!$H:$H,MATCH(DF$1,Settings!$G:$G,0))=TRUE,
100-100*(AQ223-MINIFS(AQ:AQ,$E:$E,$E223))/(MAXIFS(AQ:AQ,$E:$E,$E223)-MINIFS(AQ:AQ,$E:$E,$E223)),
100*(AQ223-MINIFS(AQ:AQ,$E:$E,$E223))/(MAXIFS(AQ:AQ,$E:$E,$E223)-MINIFS(AQ:AQ,$E:$E,$E223))))</f>
        <v/>
      </c>
      <c r="DG223" s="223" t="str">
        <f t="array" ref="DG223">IF(AR223="","",
IF(INDEX(Settings!$H:$H,MATCH(DG$1,Settings!$G:$G,0))=TRUE,
100-100*(AR223-MINIFS(AR:AR,$E:$E,$E223))/(MAXIFS(AR:AR,$E:$E,$E223)-MINIFS(AR:AR,$E:$E,$E223)),
100*(AR223-MINIFS(AR:AR,$E:$E,$E223))/(MAXIFS(AR:AR,$E:$E,$E223)-MINIFS(AR:AR,$E:$E,$E223))))</f>
        <v/>
      </c>
      <c r="DH223" s="223" t="str">
        <f t="array" ref="DH223">IF(AS223="","",
IF(INDEX(Settings!$H:$H,MATCH(DH$1,Settings!$G:$G,0))=TRUE,
100-100*(AS223-MINIFS(AS:AS,$E:$E,$E223))/(MAXIFS(AS:AS,$E:$E,$E223)-MINIFS(AS:AS,$E:$E,$E223)),
100*(AS223-MINIFS(AS:AS,$E:$E,$E223))/(MAXIFS(AS:AS,$E:$E,$E223)-MINIFS(AS:AS,$E:$E,$E223))))</f>
        <v/>
      </c>
      <c r="DI223" s="223" t="str">
        <f t="array" ref="DI223">IF(AT223="","",
IF(INDEX(Settings!$H:$H,MATCH(DI$1,Settings!$G:$G,0))=TRUE,
100-100*(AT223-MINIFS(AT:AT,$E:$E,$E223))/(MAXIFS(AT:AT,$E:$E,$E223)-MINIFS(AT:AT,$E:$E,$E223)),
100*(AT223-MINIFS(AT:AT,$E:$E,$E223))/(MAXIFS(AT:AT,$E:$E,$E223)-MINIFS(AT:AT,$E:$E,$E223))))</f>
        <v/>
      </c>
      <c r="DJ223" s="223" t="str">
        <f t="array" ref="DJ223">IF(AU223="","",
IF(INDEX(Settings!$H:$H,MATCH(DJ$1,Settings!$G:$G,0))=TRUE,
100-100*(AU223-MINIFS(AU:AU,$E:$E,$E223))/(MAXIFS(AU:AU,$E:$E,$E223)-MINIFS(AU:AU,$E:$E,$E223)),
100*(AU223-MINIFS(AU:AU,$E:$E,$E223))/(MAXIFS(AU:AU,$E:$E,$E223)-MINIFS(AU:AU,$E:$E,$E223))))</f>
        <v/>
      </c>
      <c r="DK223" s="223" t="str">
        <f t="array" ref="DK223">IF(AV223="","",
IF(INDEX(Settings!$H:$H,MATCH(DK$1,Settings!$G:$G,0))=TRUE,
100-100*(AV223-MINIFS(AV:AV,$E:$E,$E223))/(MAXIFS(AV:AV,$E:$E,$E223)-MINIFS(AV:AV,$E:$E,$E223)),
100*(AV223-MINIFS(AV:AV,$E:$E,$E223))/(MAXIFS(AV:AV,$E:$E,$E223)-MINIFS(AV:AV,$E:$E,$E223))))</f>
        <v/>
      </c>
      <c r="DL223" s="223" t="str">
        <f t="array" ref="DL223">IF(AW223="","",
IF(INDEX(Settings!$H:$H,MATCH(DL$1,Settings!$G:$G,0))=TRUE,
100-100*(AW223-MINIFS(AW:AW,$E:$E,$E223))/(MAXIFS(AW:AW,$E:$E,$E223)-MINIFS(AW:AW,$E:$E,$E223)),
100*(AW223-MINIFS(AW:AW,$E:$E,$E223))/(MAXIFS(AW:AW,$E:$E,$E223)-MINIFS(AW:AW,$E:$E,$E223))))</f>
        <v/>
      </c>
      <c r="DM223" s="223" t="str">
        <f t="array" ref="DM223">IF(AX223="","",
IF(INDEX(Settings!$H:$H,MATCH(DM$1,Settings!$G:$G,0))=TRUE,
100-100*(AX223-MINIFS(AX:AX,$E:$E,$E223))/(MAXIFS(AX:AX,$E:$E,$E223)-MINIFS(AX:AX,$E:$E,$E223)),
100*(AX223-MINIFS(AX:AX,$E:$E,$E223))/(MAXIFS(AX:AX,$E:$E,$E223)-MINIFS(AX:AX,$E:$E,$E223))))</f>
        <v/>
      </c>
      <c r="DN223" s="223" t="str">
        <f t="array" ref="DN223">IF(AY223="","",
IF(INDEX(Settings!$H:$H,MATCH(DN$1,Settings!$G:$G,0))=TRUE,
100-100*(AY223-MINIFS(AY:AY,$E:$E,$E223))/(MAXIFS(AY:AY,$E:$E,$E223)-MINIFS(AY:AY,$E:$E,$E223)),
100*(AY223-MINIFS(AY:AY,$E:$E,$E223))/(MAXIFS(AY:AY,$E:$E,$E223)-MINIFS(AY:AY,$E:$E,$E223))))</f>
        <v/>
      </c>
      <c r="DO223" s="223" t="str">
        <f t="array" ref="DO223">IF(AZ223="","",
IF(INDEX(Settings!$H:$H,MATCH(DO$1,Settings!$G:$G,0))=TRUE,
100-100*(AZ223-MINIFS(AZ:AZ,$E:$E,$E223))/(MAXIFS(AZ:AZ,$E:$E,$E223)-MINIFS(AZ:AZ,$E:$E,$E223)),
100*(AZ223-MINIFS(AZ:AZ,$E:$E,$E223))/(MAXIFS(AZ:AZ,$E:$E,$E223)-MINIFS(AZ:AZ,$E:$E,$E223))))</f>
        <v/>
      </c>
      <c r="DP223" s="223" t="str">
        <f t="array" ref="DP223">IF(BA223="","",
IF(INDEX(Settings!$H:$H,MATCH(DP$1,Settings!$G:$G,0))=TRUE,
100-100*(BA223-MINIFS(BA:BA,$E:$E,$E223))/(MAXIFS(BA:BA,$E:$E,$E223)-MINIFS(BA:BA,$E:$E,$E223)),
100*(BA223-MINIFS(BA:BA,$E:$E,$E223))/(MAXIFS(BA:BA,$E:$E,$E223)-MINIFS(BA:BA,$E:$E,$E223))))</f>
        <v/>
      </c>
      <c r="DQ223" s="223" t="str">
        <f t="array" ref="DQ223">IF(BB223="","",
IF(INDEX(Settings!$H:$H,MATCH(DQ$1,Settings!$G:$G,0))=TRUE,
100-100*(BB223-MINIFS(BB:BB,$E:$E,$E223))/(MAXIFS(BB:BB,$E:$E,$E223)-MINIFS(BB:BB,$E:$E,$E223)),
100*(BB223-MINIFS(BB:BB,$E:$E,$E223))/(MAXIFS(BB:BB,$E:$E,$E223)-MINIFS(BB:BB,$E:$E,$E223))))</f>
        <v/>
      </c>
      <c r="DR223" s="223" t="str">
        <f t="array" ref="DR223">IF(BC223="","",
IF(INDEX(Settings!$H:$H,MATCH(DR$1,Settings!$G:$G,0))=TRUE,
100-100*(BC223-MINIFS(BC:BC,$E:$E,$E223))/(MAXIFS(BC:BC,$E:$E,$E223)-MINIFS(BC:BC,$E:$E,$E223)),
100*(BC223-MINIFS(BC:BC,$E:$E,$E223))/(MAXIFS(BC:BC,$E:$E,$E223)-MINIFS(BC:BC,$E:$E,$E223))))</f>
        <v/>
      </c>
      <c r="DS223" s="223" t="str">
        <f t="array" ref="DS223">IF(BD223="","",
IF(INDEX(Settings!$H:$H,MATCH(DS$1,Settings!$G:$G,0))=TRUE,
100-100*(BD223-MINIFS(BD:BD,$E:$E,$E223))/(MAXIFS(BD:BD,$E:$E,$E223)-MINIFS(BD:BD,$E:$E,$E223)),
100*(BD223-MINIFS(BD:BD,$E:$E,$E223))/(MAXIFS(BD:BD,$E:$E,$E223)-MINIFS(BD:BD,$E:$E,$E223))))</f>
        <v/>
      </c>
      <c r="DT223" s="223" t="str">
        <f t="array" ref="DT223">IF(BE223="","",
IF(INDEX(Settings!$H:$H,MATCH(DT$1,Settings!$G:$G,0))=TRUE,
100-100*(BE223-MINIFS(BE:BE,$E:$E,$E223))/(MAXIFS(BE:BE,$E:$E,$E223)-MINIFS(BE:BE,$E:$E,$E223)),
100*(BE223-MINIFS(BE:BE,$E:$E,$E223))/(MAXIFS(BE:BE,$E:$E,$E223)-MINIFS(BE:BE,$E:$E,$E223))))</f>
        <v/>
      </c>
      <c r="DU223" s="223" t="str">
        <f t="array" ref="DU223">IF(BF223="","",
IF(INDEX(Settings!$H:$H,MATCH(DU$1,Settings!$G:$G,0))=TRUE,
100-100*(BF223-MINIFS(BF:BF,$E:$E,$E223))/(MAXIFS(BF:BF,$E:$E,$E223)-MINIFS(BF:BF,$E:$E,$E223)),
100*(BF223-MINIFS(BF:BF,$E:$E,$E223))/(MAXIFS(BF:BF,$E:$E,$E223)-MINIFS(BF:BF,$E:$E,$E223))))</f>
        <v/>
      </c>
      <c r="DV223" s="223" t="str">
        <f t="array" ref="DV223">IF(BG223="","",
IF(INDEX(Settings!$H:$H,MATCH(DV$1,Settings!$G:$G,0))=TRUE,
100-100*(BG223-MINIFS(BG:BG,$E:$E,$E223))/(MAXIFS(BG:BG,$E:$E,$E223)-MINIFS(BG:BG,$E:$E,$E223)),
100*(BG223-MINIFS(BG:BG,$E:$E,$E223))/(MAXIFS(BG:BG,$E:$E,$E223)-MINIFS(BG:BG,$E:$E,$E223))))</f>
        <v/>
      </c>
      <c r="DW223" s="223" t="str">
        <f t="array" ref="DW223">IF(BH223="","",
IF(INDEX(Settings!$H:$H,MATCH(DW$1,Settings!$G:$G,0))=TRUE,
100-100*(BH223-MINIFS(BH:BH,$E:$E,$E223))/(MAXIFS(BH:BH,$E:$E,$E223)-MINIFS(BH:BH,$E:$E,$E223)),
100*(BH223-MINIFS(BH:BH,$E:$E,$E223))/(MAXIFS(BH:BH,$E:$E,$E223)-MINIFS(BH:BH,$E:$E,$E223))))</f>
        <v/>
      </c>
      <c r="DX223" s="223" t="str">
        <f t="array" ref="DX223">IF(BI223="","",
IF(INDEX(Settings!$H:$H,MATCH(DX$1,Settings!$G:$G,0))=TRUE,
100-100*(BI223-MINIFS(BI:BI,$E:$E,$E223))/(MAXIFS(BI:BI,$E:$E,$E223)-MINIFS(BI:BI,$E:$E,$E223)),
100*(BI223-MINIFS(BI:BI,$E:$E,$E223))/(MAXIFS(BI:BI,$E:$E,$E223)-MINIFS(BI:BI,$E:$E,$E223))))</f>
        <v/>
      </c>
      <c r="DY223" s="223" t="str">
        <f t="array" ref="DY223">IF(BJ223="","",
IF(INDEX(Settings!$H:$H,MATCH(DY$1,Settings!$G:$G,0))=TRUE,
100-100*(BJ223-MINIFS(BJ:BJ,$E:$E,$E223))/(MAXIFS(BJ:BJ,$E:$E,$E223)-MINIFS(BJ:BJ,$E:$E,$E223)),
100*(BJ223-MINIFS(BJ:BJ,$E:$E,$E223))/(MAXIFS(BJ:BJ,$E:$E,$E223)-MINIFS(BJ:BJ,$E:$E,$E223))))</f>
        <v/>
      </c>
      <c r="DZ223" s="225"/>
      <c r="EA223" s="225"/>
      <c r="EB223" s="225" t="str">
        <f t="shared" si="8"/>
        <v/>
      </c>
      <c r="EC223" s="225" t="str">
        <f t="shared" si="9"/>
        <v/>
      </c>
      <c r="ED223" s="225" t="str">
        <f t="shared" si="10"/>
        <v/>
      </c>
      <c r="EE223" s="225" t="str">
        <f t="shared" si="11"/>
        <v/>
      </c>
      <c r="EF223" s="225" t="str">
        <f t="shared" si="12"/>
        <v/>
      </c>
      <c r="EG223" s="225" t="str">
        <f t="shared" si="13"/>
        <v/>
      </c>
      <c r="EH223" s="225"/>
      <c r="EI223" s="225"/>
      <c r="EJ223" s="225"/>
      <c r="EK223" s="225"/>
      <c r="EL223" s="225"/>
      <c r="EM223" s="225"/>
    </row>
    <row r="224">
      <c r="A224" s="231"/>
      <c r="B224" s="231"/>
      <c r="C224" s="231"/>
      <c r="D224" s="231" t="str">
        <f t="array" ref="D224">IFERROR(INDEX(Profiles!$B:$B,MATCH($A224,Profiles!$A:$A,0)),"")</f>
        <v/>
      </c>
      <c r="E224" s="231"/>
      <c r="F224" s="231"/>
      <c r="G224" s="231"/>
      <c r="H224" s="231"/>
      <c r="I224" s="231" t="str">
        <f>IF(A224="","",IF(Settings!$N$3="DATE",F224&amp;": "&amp;TEXT(B224,"M/DD/YY"),F224&amp;": "&amp;H224))</f>
        <v/>
      </c>
      <c r="J224" s="231"/>
      <c r="K224" s="231"/>
      <c r="L224" s="231"/>
      <c r="M224" s="232" t="str">
        <f t="shared" si="14"/>
        <v/>
      </c>
      <c r="N224" s="231"/>
      <c r="O224" s="231"/>
      <c r="P224" s="231"/>
      <c r="Q224" s="231"/>
      <c r="R224" s="231"/>
      <c r="S224" s="230" t="str">
        <f>IFERROR(VLOOKUP(AF224, 'YOYO IR Scores'!A:C, 3, FALSE), "")
</f>
        <v/>
      </c>
      <c r="T224" s="231"/>
      <c r="U224" s="231"/>
      <c r="V224" s="231"/>
      <c r="W224" s="231"/>
      <c r="X224" s="233" t="str">
        <f t="shared" si="4"/>
        <v/>
      </c>
      <c r="Y224" s="234" t="str">
        <f t="shared" si="5"/>
        <v/>
      </c>
      <c r="Z224" s="234" t="str">
        <f t="shared" si="6"/>
        <v/>
      </c>
      <c r="AA224" s="233" t="str">
        <f t="shared" si="7"/>
        <v/>
      </c>
      <c r="AB224" s="232"/>
      <c r="AC224" s="232"/>
      <c r="AD224" s="232"/>
      <c r="AE224" s="232" t="str">
        <f>IFERROR(VLOOKUP(AF224, 'YOYO IR Scores'!A:C, 2, FALSE), "")</f>
        <v/>
      </c>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t="str">
        <f t="array" ref="BK224">IF(J224="","",
IF(INDEX(Settings!$H:$H,MATCH(BY$1,Settings!$G:$G,0))=TRUE,
100-100*(J224-MIN(J:J))/(MAX(J:J)-MIN(J:J)),
100*(J224-MIN(J:J))/(MAX(J:J)-MIN(J:J))))</f>
        <v/>
      </c>
      <c r="BL224" s="232" t="str">
        <f t="array" ref="BL224">IF(J224="","",
IF(INDEX(Settings!$H:$H,MATCH(BY$1,Settings!$G:$G,0))=TRUE,
100-100*(J224-MINIFS(J:J,$E:$E,$E224))/(MAXIFS(J:J,$E:$E,$E224)-MINIFS(J:J,$E:$E,$E224)),
100*(J224-MINIFS(J:J,$E:$E,$E224))/(MAXIFS(J:J,$E:$E,$E224)-MINIFS(J:J,$E:$E,$E224))))</f>
        <v/>
      </c>
      <c r="BM224" s="232" t="str">
        <f t="array" ref="BM224">IF(J224="","",
IF(INDEX(Settings!$H:$H,MATCH(BY$1,Settings!$G:$G,0))=TRUE,
100-100*(J224-MINIFS(J:J,$E:$E,$E224,$I:$I,$I224))/(MAXIFS(J:J,$E:$E,$E224,$I:$I,$I224)-MINIFS(J:J,$E:$E,$E224,$I:$I,$I224)),
100*(J224-MINIFS(J:J,$E:$E,$E224,$I:$I,$I224))/(MAXIFS(J:J,$E:$E,$E224,$I:$I,$I224)-MINIFS(J:J,$E:$E,$E224,$I:$I,$I224))))</f>
        <v/>
      </c>
      <c r="BN224" s="231" t="str">
        <f t="array" ref="BN224">IF(J224="","",
IF(INDEX(Settings!$H:$H,MATCH(BY$1,Settings!$G:$G,0))=TRUE,
100-100*PERCENTRANK(J:J,J224),
100*PERCENTRANK(J:J,J224)))</f>
        <v/>
      </c>
      <c r="BO224" s="231" t="str">
        <f>IFERROR(__xludf.DUMMYFUNCTION("IF(J224="""","""",
IF(INDEX(Settings!$H:$H,MATCH(BY$1,Settings!$G:$G,0))=TRUE,
100-100*PERCENTRANK(FILTER(J:J,$E:$E=$E224),J224),
100*PERCENTRANK(FILTER(J:J,$E:$E=$E224),J224)))"),"")</f>
        <v/>
      </c>
      <c r="BP224" s="231" t="str">
        <f>IFERROR(__xludf.DUMMYFUNCTION("IF(J224="""","""",
IF(INDEX(Settings!$H:$H,MATCH(BY$1,Settings!$G:$G,0))=TRUE,
100-100*PERCENTRANK(FILTER(J:J,$E:$E=$E224,$I:$I=$I224),J224),
100*PERCENTRANK(FILTER(J:J,$E:$E=$E224,$I:$I=$I224),J224)))"),"")</f>
        <v/>
      </c>
      <c r="BQ224" s="233" t="str">
        <f t="array" ref="BQ224">IF(J224="","",
IF(INDEX(Settings!$H:$H,MATCH(BY$1,Settings!$G:$G,0))=TRUE,
-1*(J224-AVERAGE(J:J))/STDEV(J:J),
(J224-AVERAGE(J:J))/STDEV(J:J)))</f>
        <v/>
      </c>
      <c r="BR224" s="233" t="str">
        <f>IFERROR(__xludf.DUMMYFUNCTION("IF(J224="""","""",
IF(INDEX(Settings!$H:$H,MATCH(BY$1,Settings!$G:$G,0))=TRUE,
-1*(J224-AVERAGEIFS(J:J,$E:$E,$E224))/STDEV(FILTER(J:J,$E:$E=$E224)),
(J224-AVERAGEIFS(J:J,$E:$E,$E224))/STDEV(FILTER(J:J,$E:$E=$E224))))"),"")</f>
        <v/>
      </c>
      <c r="BS224" s="233"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1"/>
      <c r="BX224" s="231"/>
      <c r="BY224" s="232" t="str">
        <f t="array" ref="BY224">IF(J224="","",
IF(INDEX(Settings!$H:$H,MATCH(BY$1,Settings!$G:$G,0))=TRUE,
100-100*(J224-MINIFS(J:J,$E:$E,$E224))/(MAXIFS(J:J,$E:$E,$E224)-MINIFS(J:J,$E:$E,$E224)),
100*(J224-MINIFS(J:J,$E:$E,$E224))/(MAXIFS(J:J,$E:$E,$E224)-MINIFS(J:J,$E:$E,$E224))))</f>
        <v/>
      </c>
      <c r="BZ224" s="232" t="str">
        <f t="array" ref="BZ224">IF(K224="","",
IF(INDEX(Settings!$H:$H,MATCH(BZ$1,Settings!$G:$G,0))=TRUE,
100-100*(K224-MINIFS(K:K,$E:$E,$E224))/(MAXIFS(K:K,$E:$E,$E224)-MINIFS(K:K,$E:$E,$E224)),
100*(K224-MINIFS(K:K,$E:$E,$E224))/(MAXIFS(K:K,$E:$E,$E224)-MINIFS(K:K,$E:$E,$E224))))</f>
        <v/>
      </c>
      <c r="CA224" s="232" t="str">
        <f t="array" ref="CA224">IF(L224="","",
IF(INDEX(Settings!$H:$H,MATCH(CA$1,Settings!$G:$G,0))=TRUE,
100-100*(L224-MINIFS(L:L,$E:$E,$E224))/(MAXIFS(L:L,$E:$E,$E224)-MINIFS(L:L,$E:$E,$E224)),
100*(L224-MINIFS(L:L,$E:$E,$E224))/(MAXIFS(L:L,$E:$E,$E224)-MINIFS(L:L,$E:$E,$E224))))</f>
        <v/>
      </c>
      <c r="CB224" s="232" t="str">
        <f t="array" ref="CB224">IF(M224="","",
IF(INDEX(Settings!$H:$H,MATCH(CB$1,Settings!$G:$G,0))=TRUE,
100-100*(M224-MINIFS(M:M,$E:$E,$E224))/(MAXIFS(M:M,$E:$E,$E224)-MINIFS(M:M,$E:$E,$E224)),
100*(M224-MINIFS(M:M,$E:$E,$E224))/(MAXIFS(M:M,$E:$E,$E224)-MINIFS(M:M,$E:$E,$E224))))</f>
        <v/>
      </c>
      <c r="CC224" s="232" t="str">
        <f t="array" ref="CC224">IF(N224="","",
IF(INDEX(Settings!$H:$H,MATCH(CC$1,Settings!$G:$G,0))=TRUE,
100-100*(N224-MINIFS(N:N,$E:$E,$E224))/(MAXIFS(N:N,$E:$E,$E224)-MINIFS(N:N,$E:$E,$E224)),
100*(N224-MINIFS(N:N,$E:$E,$E224))/(MAXIFS(N:N,$E:$E,$E224)-MINIFS(N:N,$E:$E,$E224))))</f>
        <v/>
      </c>
      <c r="CD224" s="232" t="str">
        <f t="array" ref="CD224">IF(O224="","",
IF(INDEX(Settings!$H:$H,MATCH(CD$1,Settings!$G:$G,0))=TRUE,
100-100*(O224-MINIFS(O:O,$E:$E,$E224))/(MAXIFS(O:O,$E:$E,$E224)-MINIFS(O:O,$E:$E,$E224)),
100*(O224-MINIFS(O:O,$E:$E,$E224))/(MAXIFS(O:O,$E:$E,$E224)-MINIFS(O:O,$E:$E,$E224))))</f>
        <v/>
      </c>
      <c r="CE224" s="232" t="str">
        <f t="array" ref="CE224">IF(P224="","",
IF(INDEX(Settings!$H:$H,MATCH(CE$1,Settings!$G:$G,0))=TRUE,
100-100*(P224-MINIFS(P:P,$E:$E,$E224))/(MAXIFS(P:P,$E:$E,$E224)-MINIFS(P:P,$E:$E,$E224)),
100*(P224-MINIFS(P:P,$E:$E,$E224))/(MAXIFS(P:P,$E:$E,$E224)-MINIFS(P:P,$E:$E,$E224))))</f>
        <v/>
      </c>
      <c r="CF224" s="232" t="str">
        <f t="array" ref="CF224">IF(Q224="","",
IF(INDEX(Settings!$H:$H,MATCH(CF$1,Settings!$G:$G,0))=TRUE,
100-100*(Q224-MINIFS(Q:Q,$E:$E,$E224))/(MAXIFS(Q:Q,$E:$E,$E224)-MINIFS(Q:Q,$E:$E,$E224)),
100*(Q224-MINIFS(Q:Q,$E:$E,$E224))/(MAXIFS(Q:Q,$E:$E,$E224)-MINIFS(Q:Q,$E:$E,$E224))))</f>
        <v/>
      </c>
      <c r="CG224" s="232" t="str">
        <f t="array" ref="CG224">IF(R224="","",
IF(INDEX(Settings!$H:$H,MATCH(CG$1,Settings!$G:$G,0))=TRUE,
100-100*(R224-MINIFS(R:R,$E:$E,$E224))/(MAXIFS(R:R,$E:$E,$E224)-MINIFS(R:R,$E:$E,$E224)),
100*(R224-MINIFS(R:R,$E:$E,$E224))/(MAXIFS(R:R,$E:$E,$E224)-MINIFS(R:R,$E:$E,$E224))))</f>
        <v/>
      </c>
      <c r="CH224" s="232" t="str">
        <f t="array" ref="CH224">IF(S224="","",
IF(INDEX(Settings!$H:$H,MATCH(CH$1,Settings!$G:$G,0))=TRUE,
100-100*(S224-MINIFS(S:S,$E:$E,$E224))/(MAXIFS(S:S,$E:$E,$E224)-MINIFS(S:S,$E:$E,$E224)),
100*(S224-MINIFS(S:S,$E:$E,$E224))/(MAXIFS(S:S,$E:$E,$E224)-MINIFS(S:S,$E:$E,$E224))))</f>
        <v/>
      </c>
      <c r="CI224" s="232" t="str">
        <f t="array" ref="CI224">IF(T224="","",
IF(INDEX(Settings!$H:$H,MATCH(CI$1,Settings!$G:$G,0))=TRUE,
100-100*(T224-MINIFS(T:T,$E:$E,$E224))/(MAXIFS(T:T,$E:$E,$E224)-MINIFS(T:T,$E:$E,$E224)),
100*(T224-MINIFS(T:T,$E:$E,$E224))/(MAXIFS(T:T,$E:$E,$E224)-MINIFS(T:T,$E:$E,$E224))))</f>
        <v/>
      </c>
      <c r="CJ224" s="232" t="str">
        <f t="array" ref="CJ224">IF(U224="","",
IF(INDEX(Settings!$H:$H,MATCH(CJ$1,Settings!$G:$G,0))=TRUE,
100-100*(U224-MINIFS(U:U,$E:$E,$E224))/(MAXIFS(U:U,$E:$E,$E224)-MINIFS(U:U,$E:$E,$E224)),
100*(U224-MINIFS(U:U,$E:$E,$E224))/(MAXIFS(U:U,$E:$E,$E224)-MINIFS(U:U,$E:$E,$E224))))</f>
        <v/>
      </c>
      <c r="CK224" s="232" t="str">
        <f t="array" ref="CK224">IF(V224="","",
IF(INDEX(Settings!$H:$H,MATCH(CK$1,Settings!$G:$G,0))=TRUE,
100-100*(V224-MINIFS(V:V,$E:$E,$E224))/(MAXIFS(V:V,$E:$E,$E224)-MINIFS(V:V,$E:$E,$E224)),
100*(V224-MINIFS(V:V,$E:$E,$E224))/(MAXIFS(V:V,$E:$E,$E224)-MINIFS(V:V,$E:$E,$E224))))</f>
        <v/>
      </c>
      <c r="CL224" s="232" t="str">
        <f t="array" ref="CL224">IF(W224="","",
IF(INDEX(Settings!$H:$H,MATCH(CL$1,Settings!$G:$G,0))=TRUE,
100-100*(W224-MINIFS(W:W,$E:$E,$E224))/(MAXIFS(W:W,$E:$E,$E224)-MINIFS(W:W,$E:$E,$E224)),
100*(W224-MINIFS(W:W,$E:$E,$E224))/(MAXIFS(W:W,$E:$E,$E224)-MINIFS(W:W,$E:$E,$E224))))</f>
        <v/>
      </c>
      <c r="CM224" s="232" t="str">
        <f t="array" ref="CM224">IF(X224="","",
IF(INDEX(Settings!$H:$H,MATCH(CM$1,Settings!$G:$G,0))=TRUE,
100-100*(X224-MINIFS(X:X,$E:$E,$E224))/(MAXIFS(X:X,$E:$E,$E224)-MINIFS(X:X,$E:$E,$E224)),
100*(X224-MINIFS(X:X,$E:$E,$E224))/(MAXIFS(X:X,$E:$E,$E224)-MINIFS(X:X,$E:$E,$E224))))</f>
        <v/>
      </c>
      <c r="CN224" s="232" t="str">
        <f t="array" ref="CN224">IF(Y224="","",
IF(INDEX(Settings!$H:$H,MATCH(CN$1,Settings!$G:$G,0))=TRUE,
100-100*(Y224-MINIFS(Y:Y,$E:$E,$E224))/(MAXIFS(Y:Y,$E:$E,$E224)-MINIFS(Y:Y,$E:$E,$E224)),
100*(Y224-MINIFS(Y:Y,$E:$E,$E224))/(MAXIFS(Y:Y,$E:$E,$E224)-MINIFS(Y:Y,$E:$E,$E224))))</f>
        <v/>
      </c>
      <c r="CO224" s="232" t="str">
        <f t="array" ref="CO224">IF(Z224="","",
IF(INDEX(Settings!$H:$H,MATCH(CO$1,Settings!$G:$G,0))=TRUE,
100-100*(Z224-MINIFS(Z:Z,$E:$E,$E224))/(MAXIFS(Z:Z,$E:$E,$E224)-MINIFS(Z:Z,$E:$E,$E224)),
100*(Z224-MINIFS(Z:Z,$E:$E,$E224))/(MAXIFS(Z:Z,$E:$E,$E224)-MINIFS(Z:Z,$E:$E,$E224))))</f>
        <v/>
      </c>
      <c r="CP224" s="232" t="str">
        <f t="array" ref="CP224">IF(AA224="","",
IF(INDEX(Settings!$H:$H,MATCH(CP$1,Settings!$G:$G,0))=TRUE,
100-100*(AA224-MINIFS(AA:AA,$E:$E,$E224))/(MAXIFS(AA:AA,$E:$E,$E224)-MINIFS(AA:AA,$E:$E,$E224)),
100*(AA224-MINIFS(AA:AA,$E:$E,$E224))/(MAXIFS(AA:AA,$E:$E,$E224)-MINIFS(AA:AA,$E:$E,$E224))))</f>
        <v/>
      </c>
      <c r="CQ224" s="232" t="str">
        <f t="array" ref="CQ224">IF(AB224="","",
IF(INDEX(Settings!$H:$H,MATCH(CQ$1,Settings!$G:$G,0))=TRUE,
100-100*(AB224-MINIFS(AB:AB,$E:$E,$E224))/(MAXIFS(AB:AB,$E:$E,$E224)-MINIFS(AB:AB,$E:$E,$E224)),
100*(AB224-MINIFS(AB:AB,$E:$E,$E224))/(MAXIFS(AB:AB,$E:$E,$E224)-MINIFS(AB:AB,$E:$E,$E224))))</f>
        <v/>
      </c>
      <c r="CR224" s="232" t="str">
        <f t="array" ref="CR224">IF(AC224="","",
IF(INDEX(Settings!$H:$H,MATCH(CR$1,Settings!$G:$G,0))=TRUE,
100-100*(AC224-MINIFS(AC:AC,$E:$E,$E224))/(MAXIFS(AC:AC,$E:$E,$E224)-MINIFS(AC:AC,$E:$E,$E224)),
100*(AC224-MINIFS(AC:AC,$E:$E,$E224))/(MAXIFS(AC:AC,$E:$E,$E224)-MINIFS(AC:AC,$E:$E,$E224))))</f>
        <v/>
      </c>
      <c r="CS224" s="232" t="str">
        <f t="array" ref="CS224">IF(AD224="","",
IF(INDEX(Settings!$H:$H,MATCH(CS$1,Settings!$G:$G,0))=TRUE,
100-100*(AD224-MINIFS(AD:AD,$E:$E,$E224))/(MAXIFS(AD:AD,$E:$E,$E224)-MINIFS(AD:AD,$E:$E,$E224)),
100*(AD224-MINIFS(AD:AD,$E:$E,$E224))/(MAXIFS(AD:AD,$E:$E,$E224)-MINIFS(AD:AD,$E:$E,$E224))))</f>
        <v/>
      </c>
      <c r="CT224" s="232" t="str">
        <f t="array" ref="CT224">IF(AE224="","",
IF(INDEX(Settings!$H:$H,MATCH(CT$1,Settings!$G:$G,0))=TRUE,
100-100*(AE224-MINIFS(AE:AE,$E:$E,$E224))/(MAXIFS(AE:AE,$E:$E,$E224)-MINIFS(AE:AE,$E:$E,$E224)),
100*(AE224-MINIFS(AE:AE,$E:$E,$E224))/(MAXIFS(AE:AE,$E:$E,$E224)-MINIFS(AE:AE,$E:$E,$E224))))</f>
        <v/>
      </c>
      <c r="CU224" s="232" t="str">
        <f t="array" ref="CU224">IF(AF224="","",
IF(INDEX(Settings!$H:$H,MATCH(CU$1,Settings!$G:$G,0))=TRUE,
100-100*(AF224-MINIFS(AF:AF,$E:$E,$E224))/(MAXIFS(AF:AF,$E:$E,$E224)-MINIFS(AF:AF,$E:$E,$E224)),
100*(AF224-MINIFS(AF:AF,$E:$E,$E224))/(MAXIFS(AF:AF,$E:$E,$E224)-MINIFS(AF:AF,$E:$E,$E224))))</f>
        <v/>
      </c>
      <c r="CV224" s="232" t="str">
        <f t="array" ref="CV224">IF(AG224="","",
IF(INDEX(Settings!$H:$H,MATCH(CV$1,Settings!$G:$G,0))=TRUE,
100-100*(AG224-MINIFS(AG:AG,$E:$E,$E224))/(MAXIFS(AG:AG,$E:$E,$E224)-MINIFS(AG:AG,$E:$E,$E224)),
100*(AG224-MINIFS(AG:AG,$E:$E,$E224))/(MAXIFS(AG:AG,$E:$E,$E224)-MINIFS(AG:AG,$E:$E,$E224))))</f>
        <v/>
      </c>
      <c r="CW224" s="232" t="str">
        <f t="array" ref="CW224">IF(AH224="","",
IF(INDEX(Settings!$H:$H,MATCH(CW$1,Settings!$G:$G,0))=TRUE,
100-100*(AH224-MINIFS(AH:AH,$E:$E,$E224))/(MAXIFS(AH:AH,$E:$E,$E224)-MINIFS(AH:AH,$E:$E,$E224)),
100*(AH224-MINIFS(AH:AH,$E:$E,$E224))/(MAXIFS(AH:AH,$E:$E,$E224)-MINIFS(AH:AH,$E:$E,$E224))))</f>
        <v/>
      </c>
      <c r="CX224" s="232" t="str">
        <f t="array" ref="CX224">IF(AI224="","",
IF(INDEX(Settings!$H:$H,MATCH(CX$1,Settings!$G:$G,0))=TRUE,
100-100*(AI224-MINIFS(AI:AI,$E:$E,$E224))/(MAXIFS(AI:AI,$E:$E,$E224)-MINIFS(AI:AI,$E:$E,$E224)),
100*(AI224-MINIFS(AI:AI,$E:$E,$E224))/(MAXIFS(AI:AI,$E:$E,$E224)-MINIFS(AI:AI,$E:$E,$E224))))</f>
        <v/>
      </c>
      <c r="CY224" s="232" t="str">
        <f t="array" ref="CY224">IF(AJ224="","",
IF(INDEX(Settings!$H:$H,MATCH(CY$1,Settings!$G:$G,0))=TRUE,
100-100*(AJ224-MINIFS(AJ:AJ,$E:$E,$E224))/(MAXIFS(AJ:AJ,$E:$E,$E224)-MINIFS(AJ:AJ,$E:$E,$E224)),
100*(AJ224-MINIFS(AJ:AJ,$E:$E,$E224))/(MAXIFS(AJ:AJ,$E:$E,$E224)-MINIFS(AJ:AJ,$E:$E,$E224))))</f>
        <v/>
      </c>
      <c r="CZ224" s="232" t="str">
        <f t="array" ref="CZ224">IF(AK224="","",
IF(INDEX(Settings!$H:$H,MATCH(CZ$1,Settings!$G:$G,0))=TRUE,
100-100*(AK224-MINIFS(AK:AK,$E:$E,$E224))/(MAXIFS(AK:AK,$E:$E,$E224)-MINIFS(AK:AK,$E:$E,$E224)),
100*(AK224-MINIFS(AK:AK,$E:$E,$E224))/(MAXIFS(AK:AK,$E:$E,$E224)-MINIFS(AK:AK,$E:$E,$E224))))</f>
        <v/>
      </c>
      <c r="DA224" s="232" t="str">
        <f t="array" ref="DA224">IF(AL224="","",
IF(INDEX(Settings!$H:$H,MATCH(DA$1,Settings!$G:$G,0))=TRUE,
100-100*(AL224-MINIFS(AL:AL,$E:$E,$E224))/(MAXIFS(AL:AL,$E:$E,$E224)-MINIFS(AL:AL,$E:$E,$E224)),
100*(AL224-MINIFS(AL:AL,$E:$E,$E224))/(MAXIFS(AL:AL,$E:$E,$E224)-MINIFS(AL:AL,$E:$E,$E224))))</f>
        <v/>
      </c>
      <c r="DB224" s="232" t="str">
        <f t="array" ref="DB224">IF(AM224="","",
IF(INDEX(Settings!$H:$H,MATCH(DB$1,Settings!$G:$G,0))=TRUE,
100-100*(AM224-MINIFS(AM:AM,$E:$E,$E224))/(MAXIFS(AM:AM,$E:$E,$E224)-MINIFS(AM:AM,$E:$E,$E224)),
100*(AM224-MINIFS(AM:AM,$E:$E,$E224))/(MAXIFS(AM:AM,$E:$E,$E224)-MINIFS(AM:AM,$E:$E,$E224))))</f>
        <v/>
      </c>
      <c r="DC224" s="232" t="str">
        <f t="array" ref="DC224">IF(AN224="","",
IF(INDEX(Settings!$H:$H,MATCH(DC$1,Settings!$G:$G,0))=TRUE,
100-100*(AN224-MINIFS(AN:AN,$E:$E,$E224))/(MAXIFS(AN:AN,$E:$E,$E224)-MINIFS(AN:AN,$E:$E,$E224)),
100*(AN224-MINIFS(AN:AN,$E:$E,$E224))/(MAXIFS(AN:AN,$E:$E,$E224)-MINIFS(AN:AN,$E:$E,$E224))))</f>
        <v/>
      </c>
      <c r="DD224" s="232" t="str">
        <f t="array" ref="DD224">IF(AO224="","",
IF(INDEX(Settings!$H:$H,MATCH(DD$1,Settings!$G:$G,0))=TRUE,
100-100*(AO224-MINIFS(AO:AO,$E:$E,$E224))/(MAXIFS(AO:AO,$E:$E,$E224)-MINIFS(AO:AO,$E:$E,$E224)),
100*(AO224-MINIFS(AO:AO,$E:$E,$E224))/(MAXIFS(AO:AO,$E:$E,$E224)-MINIFS(AO:AO,$E:$E,$E224))))</f>
        <v/>
      </c>
      <c r="DE224" s="232" t="str">
        <f t="array" ref="DE224">IF(AP224="","",
IF(INDEX(Settings!$H:$H,MATCH(DE$1,Settings!$G:$G,0))=TRUE,
100-100*(AP224-MINIFS(AP:AP,$E:$E,$E224))/(MAXIFS(AP:AP,$E:$E,$E224)-MINIFS(AP:AP,$E:$E,$E224)),
100*(AP224-MINIFS(AP:AP,$E:$E,$E224))/(MAXIFS(AP:AP,$E:$E,$E224)-MINIFS(AP:AP,$E:$E,$E224))))</f>
        <v/>
      </c>
      <c r="DF224" s="232" t="str">
        <f t="array" ref="DF224">IF(AQ224="","",
IF(INDEX(Settings!$H:$H,MATCH(DF$1,Settings!$G:$G,0))=TRUE,
100-100*(AQ224-MINIFS(AQ:AQ,$E:$E,$E224))/(MAXIFS(AQ:AQ,$E:$E,$E224)-MINIFS(AQ:AQ,$E:$E,$E224)),
100*(AQ224-MINIFS(AQ:AQ,$E:$E,$E224))/(MAXIFS(AQ:AQ,$E:$E,$E224)-MINIFS(AQ:AQ,$E:$E,$E224))))</f>
        <v/>
      </c>
      <c r="DG224" s="232" t="str">
        <f t="array" ref="DG224">IF(AR224="","",
IF(INDEX(Settings!$H:$H,MATCH(DG$1,Settings!$G:$G,0))=TRUE,
100-100*(AR224-MINIFS(AR:AR,$E:$E,$E224))/(MAXIFS(AR:AR,$E:$E,$E224)-MINIFS(AR:AR,$E:$E,$E224)),
100*(AR224-MINIFS(AR:AR,$E:$E,$E224))/(MAXIFS(AR:AR,$E:$E,$E224)-MINIFS(AR:AR,$E:$E,$E224))))</f>
        <v/>
      </c>
      <c r="DH224" s="232" t="str">
        <f t="array" ref="DH224">IF(AS224="","",
IF(INDEX(Settings!$H:$H,MATCH(DH$1,Settings!$G:$G,0))=TRUE,
100-100*(AS224-MINIFS(AS:AS,$E:$E,$E224))/(MAXIFS(AS:AS,$E:$E,$E224)-MINIFS(AS:AS,$E:$E,$E224)),
100*(AS224-MINIFS(AS:AS,$E:$E,$E224))/(MAXIFS(AS:AS,$E:$E,$E224)-MINIFS(AS:AS,$E:$E,$E224))))</f>
        <v/>
      </c>
      <c r="DI224" s="232" t="str">
        <f t="array" ref="DI224">IF(AT224="","",
IF(INDEX(Settings!$H:$H,MATCH(DI$1,Settings!$G:$G,0))=TRUE,
100-100*(AT224-MINIFS(AT:AT,$E:$E,$E224))/(MAXIFS(AT:AT,$E:$E,$E224)-MINIFS(AT:AT,$E:$E,$E224)),
100*(AT224-MINIFS(AT:AT,$E:$E,$E224))/(MAXIFS(AT:AT,$E:$E,$E224)-MINIFS(AT:AT,$E:$E,$E224))))</f>
        <v/>
      </c>
      <c r="DJ224" s="232" t="str">
        <f t="array" ref="DJ224">IF(AU224="","",
IF(INDEX(Settings!$H:$H,MATCH(DJ$1,Settings!$G:$G,0))=TRUE,
100-100*(AU224-MINIFS(AU:AU,$E:$E,$E224))/(MAXIFS(AU:AU,$E:$E,$E224)-MINIFS(AU:AU,$E:$E,$E224)),
100*(AU224-MINIFS(AU:AU,$E:$E,$E224))/(MAXIFS(AU:AU,$E:$E,$E224)-MINIFS(AU:AU,$E:$E,$E224))))</f>
        <v/>
      </c>
      <c r="DK224" s="232" t="str">
        <f t="array" ref="DK224">IF(AV224="","",
IF(INDEX(Settings!$H:$H,MATCH(DK$1,Settings!$G:$G,0))=TRUE,
100-100*(AV224-MINIFS(AV:AV,$E:$E,$E224))/(MAXIFS(AV:AV,$E:$E,$E224)-MINIFS(AV:AV,$E:$E,$E224)),
100*(AV224-MINIFS(AV:AV,$E:$E,$E224))/(MAXIFS(AV:AV,$E:$E,$E224)-MINIFS(AV:AV,$E:$E,$E224))))</f>
        <v/>
      </c>
      <c r="DL224" s="232" t="str">
        <f t="array" ref="DL224">IF(AW224="","",
IF(INDEX(Settings!$H:$H,MATCH(DL$1,Settings!$G:$G,0))=TRUE,
100-100*(AW224-MINIFS(AW:AW,$E:$E,$E224))/(MAXIFS(AW:AW,$E:$E,$E224)-MINIFS(AW:AW,$E:$E,$E224)),
100*(AW224-MINIFS(AW:AW,$E:$E,$E224))/(MAXIFS(AW:AW,$E:$E,$E224)-MINIFS(AW:AW,$E:$E,$E224))))</f>
        <v/>
      </c>
      <c r="DM224" s="232" t="str">
        <f t="array" ref="DM224">IF(AX224="","",
IF(INDEX(Settings!$H:$H,MATCH(DM$1,Settings!$G:$G,0))=TRUE,
100-100*(AX224-MINIFS(AX:AX,$E:$E,$E224))/(MAXIFS(AX:AX,$E:$E,$E224)-MINIFS(AX:AX,$E:$E,$E224)),
100*(AX224-MINIFS(AX:AX,$E:$E,$E224))/(MAXIFS(AX:AX,$E:$E,$E224)-MINIFS(AX:AX,$E:$E,$E224))))</f>
        <v/>
      </c>
      <c r="DN224" s="232" t="str">
        <f t="array" ref="DN224">IF(AY224="","",
IF(INDEX(Settings!$H:$H,MATCH(DN$1,Settings!$G:$G,0))=TRUE,
100-100*(AY224-MINIFS(AY:AY,$E:$E,$E224))/(MAXIFS(AY:AY,$E:$E,$E224)-MINIFS(AY:AY,$E:$E,$E224)),
100*(AY224-MINIFS(AY:AY,$E:$E,$E224))/(MAXIFS(AY:AY,$E:$E,$E224)-MINIFS(AY:AY,$E:$E,$E224))))</f>
        <v/>
      </c>
      <c r="DO224" s="232" t="str">
        <f t="array" ref="DO224">IF(AZ224="","",
IF(INDEX(Settings!$H:$H,MATCH(DO$1,Settings!$G:$G,0))=TRUE,
100-100*(AZ224-MINIFS(AZ:AZ,$E:$E,$E224))/(MAXIFS(AZ:AZ,$E:$E,$E224)-MINIFS(AZ:AZ,$E:$E,$E224)),
100*(AZ224-MINIFS(AZ:AZ,$E:$E,$E224))/(MAXIFS(AZ:AZ,$E:$E,$E224)-MINIFS(AZ:AZ,$E:$E,$E224))))</f>
        <v/>
      </c>
      <c r="DP224" s="232" t="str">
        <f t="array" ref="DP224">IF(BA224="","",
IF(INDEX(Settings!$H:$H,MATCH(DP$1,Settings!$G:$G,0))=TRUE,
100-100*(BA224-MINIFS(BA:BA,$E:$E,$E224))/(MAXIFS(BA:BA,$E:$E,$E224)-MINIFS(BA:BA,$E:$E,$E224)),
100*(BA224-MINIFS(BA:BA,$E:$E,$E224))/(MAXIFS(BA:BA,$E:$E,$E224)-MINIFS(BA:BA,$E:$E,$E224))))</f>
        <v/>
      </c>
      <c r="DQ224" s="232" t="str">
        <f t="array" ref="DQ224">IF(BB224="","",
IF(INDEX(Settings!$H:$H,MATCH(DQ$1,Settings!$G:$G,0))=TRUE,
100-100*(BB224-MINIFS(BB:BB,$E:$E,$E224))/(MAXIFS(BB:BB,$E:$E,$E224)-MINIFS(BB:BB,$E:$E,$E224)),
100*(BB224-MINIFS(BB:BB,$E:$E,$E224))/(MAXIFS(BB:BB,$E:$E,$E224)-MINIFS(BB:BB,$E:$E,$E224))))</f>
        <v/>
      </c>
      <c r="DR224" s="232" t="str">
        <f t="array" ref="DR224">IF(BC224="","",
IF(INDEX(Settings!$H:$H,MATCH(DR$1,Settings!$G:$G,0))=TRUE,
100-100*(BC224-MINIFS(BC:BC,$E:$E,$E224))/(MAXIFS(BC:BC,$E:$E,$E224)-MINIFS(BC:BC,$E:$E,$E224)),
100*(BC224-MINIFS(BC:BC,$E:$E,$E224))/(MAXIFS(BC:BC,$E:$E,$E224)-MINIFS(BC:BC,$E:$E,$E224))))</f>
        <v/>
      </c>
      <c r="DS224" s="232" t="str">
        <f t="array" ref="DS224">IF(BD224="","",
IF(INDEX(Settings!$H:$H,MATCH(DS$1,Settings!$G:$G,0))=TRUE,
100-100*(BD224-MINIFS(BD:BD,$E:$E,$E224))/(MAXIFS(BD:BD,$E:$E,$E224)-MINIFS(BD:BD,$E:$E,$E224)),
100*(BD224-MINIFS(BD:BD,$E:$E,$E224))/(MAXIFS(BD:BD,$E:$E,$E224)-MINIFS(BD:BD,$E:$E,$E224))))</f>
        <v/>
      </c>
      <c r="DT224" s="232" t="str">
        <f t="array" ref="DT224">IF(BE224="","",
IF(INDEX(Settings!$H:$H,MATCH(DT$1,Settings!$G:$G,0))=TRUE,
100-100*(BE224-MINIFS(BE:BE,$E:$E,$E224))/(MAXIFS(BE:BE,$E:$E,$E224)-MINIFS(BE:BE,$E:$E,$E224)),
100*(BE224-MINIFS(BE:BE,$E:$E,$E224))/(MAXIFS(BE:BE,$E:$E,$E224)-MINIFS(BE:BE,$E:$E,$E224))))</f>
        <v/>
      </c>
      <c r="DU224" s="232" t="str">
        <f t="array" ref="DU224">IF(BF224="","",
IF(INDEX(Settings!$H:$H,MATCH(DU$1,Settings!$G:$G,0))=TRUE,
100-100*(BF224-MINIFS(BF:BF,$E:$E,$E224))/(MAXIFS(BF:BF,$E:$E,$E224)-MINIFS(BF:BF,$E:$E,$E224)),
100*(BF224-MINIFS(BF:BF,$E:$E,$E224))/(MAXIFS(BF:BF,$E:$E,$E224)-MINIFS(BF:BF,$E:$E,$E224))))</f>
        <v/>
      </c>
      <c r="DV224" s="232" t="str">
        <f t="array" ref="DV224">IF(BG224="","",
IF(INDEX(Settings!$H:$H,MATCH(DV$1,Settings!$G:$G,0))=TRUE,
100-100*(BG224-MINIFS(BG:BG,$E:$E,$E224))/(MAXIFS(BG:BG,$E:$E,$E224)-MINIFS(BG:BG,$E:$E,$E224)),
100*(BG224-MINIFS(BG:BG,$E:$E,$E224))/(MAXIFS(BG:BG,$E:$E,$E224)-MINIFS(BG:BG,$E:$E,$E224))))</f>
        <v/>
      </c>
      <c r="DW224" s="232" t="str">
        <f t="array" ref="DW224">IF(BH224="","",
IF(INDEX(Settings!$H:$H,MATCH(DW$1,Settings!$G:$G,0))=TRUE,
100-100*(BH224-MINIFS(BH:BH,$E:$E,$E224))/(MAXIFS(BH:BH,$E:$E,$E224)-MINIFS(BH:BH,$E:$E,$E224)),
100*(BH224-MINIFS(BH:BH,$E:$E,$E224))/(MAXIFS(BH:BH,$E:$E,$E224)-MINIFS(BH:BH,$E:$E,$E224))))</f>
        <v/>
      </c>
      <c r="DX224" s="232" t="str">
        <f t="array" ref="DX224">IF(BI224="","",
IF(INDEX(Settings!$H:$H,MATCH(DX$1,Settings!$G:$G,0))=TRUE,
100-100*(BI224-MINIFS(BI:BI,$E:$E,$E224))/(MAXIFS(BI:BI,$E:$E,$E224)-MINIFS(BI:BI,$E:$E,$E224)),
100*(BI224-MINIFS(BI:BI,$E:$E,$E224))/(MAXIFS(BI:BI,$E:$E,$E224)-MINIFS(BI:BI,$E:$E,$E224))))</f>
        <v/>
      </c>
      <c r="DY224" s="232" t="str">
        <f t="array" ref="DY224">IF(BJ224="","",
IF(INDEX(Settings!$H:$H,MATCH(DY$1,Settings!$G:$G,0))=TRUE,
100-100*(BJ224-MINIFS(BJ:BJ,$E:$E,$E224))/(MAXIFS(BJ:BJ,$E:$E,$E224)-MINIFS(BJ:BJ,$E:$E,$E224)),
100*(BJ224-MINIFS(BJ:BJ,$E:$E,$E224))/(MAXIFS(BJ:BJ,$E:$E,$E224)-MINIFS(BJ:BJ,$E:$E,$E224))))</f>
        <v/>
      </c>
      <c r="DZ224" s="234"/>
      <c r="EA224" s="234"/>
      <c r="EB224" s="234" t="str">
        <f t="shared" si="8"/>
        <v/>
      </c>
      <c r="EC224" s="234" t="str">
        <f t="shared" si="9"/>
        <v/>
      </c>
      <c r="ED224" s="234" t="str">
        <f t="shared" si="10"/>
        <v/>
      </c>
      <c r="EE224" s="234" t="str">
        <f t="shared" si="11"/>
        <v/>
      </c>
      <c r="EF224" s="234" t="str">
        <f t="shared" si="12"/>
        <v/>
      </c>
      <c r="EG224" s="234" t="str">
        <f t="shared" si="13"/>
        <v/>
      </c>
      <c r="EH224" s="234"/>
      <c r="EI224" s="234"/>
      <c r="EJ224" s="234"/>
      <c r="EK224" s="234"/>
      <c r="EL224" s="234"/>
      <c r="EM224" s="234"/>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3" t="str">
        <f t="shared" si="14"/>
        <v/>
      </c>
      <c r="N225" s="49"/>
      <c r="O225" s="49"/>
      <c r="P225" s="49"/>
      <c r="Q225" s="49"/>
      <c r="R225" s="49"/>
      <c r="S225" s="222" t="str">
        <f>IFERROR(VLOOKUP(AF225, 'YOYO IR Scores'!A:C, 3, FALSE), "")
</f>
        <v/>
      </c>
      <c r="T225" s="49"/>
      <c r="U225" s="49"/>
      <c r="V225" s="49"/>
      <c r="W225" s="49"/>
      <c r="X225" s="224" t="str">
        <f t="shared" si="4"/>
        <v/>
      </c>
      <c r="Y225" s="225" t="str">
        <f t="shared" si="5"/>
        <v/>
      </c>
      <c r="Z225" s="225" t="str">
        <f t="shared" si="6"/>
        <v/>
      </c>
      <c r="AA225" s="224" t="str">
        <f t="shared" si="7"/>
        <v/>
      </c>
      <c r="AB225" s="223"/>
      <c r="AC225" s="223"/>
      <c r="AD225" s="223"/>
      <c r="AE225" s="223" t="str">
        <f>IFERROR(VLOOKUP(AF225, 'YOYO IR Scores'!A:C, 2, FALSE), "")</f>
        <v/>
      </c>
      <c r="AF225" s="223"/>
      <c r="AG225" s="223"/>
      <c r="AH225" s="223"/>
      <c r="AI225" s="223"/>
      <c r="AJ225" s="223"/>
      <c r="AK225" s="223"/>
      <c r="AL225" s="223"/>
      <c r="AM225" s="223"/>
      <c r="AN225" s="223"/>
      <c r="AO225" s="223"/>
      <c r="AP225" s="223"/>
      <c r="AQ225" s="223"/>
      <c r="AR225" s="223"/>
      <c r="AS225" s="223"/>
      <c r="AT225" s="223"/>
      <c r="AU225" s="223"/>
      <c r="AV225" s="223"/>
      <c r="AW225" s="223"/>
      <c r="AX225" s="223"/>
      <c r="AY225" s="223"/>
      <c r="AZ225" s="223"/>
      <c r="BA225" s="223"/>
      <c r="BB225" s="223"/>
      <c r="BC225" s="223"/>
      <c r="BD225" s="223"/>
      <c r="BE225" s="223"/>
      <c r="BF225" s="223"/>
      <c r="BG225" s="223"/>
      <c r="BH225" s="223"/>
      <c r="BI225" s="223"/>
      <c r="BJ225" s="223"/>
      <c r="BK225" s="223" t="str">
        <f t="array" ref="BK225">IF(J225="","",
IF(INDEX(Settings!$H:$H,MATCH(BY$1,Settings!$G:$G,0))=TRUE,
100-100*(J225-MIN(J:J))/(MAX(J:J)-MIN(J:J)),
100*(J225-MIN(J:J))/(MAX(J:J)-MIN(J:J))))</f>
        <v/>
      </c>
      <c r="BL225" s="223" t="str">
        <f t="array" ref="BL225">IF(J225="","",
IF(INDEX(Settings!$H:$H,MATCH(BY$1,Settings!$G:$G,0))=TRUE,
100-100*(J225-MINIFS(J:J,$E:$E,$E225))/(MAXIFS(J:J,$E:$E,$E225)-MINIFS(J:J,$E:$E,$E225)),
100*(J225-MINIFS(J:J,$E:$E,$E225))/(MAXIFS(J:J,$E:$E,$E225)-MINIFS(J:J,$E:$E,$E225))))</f>
        <v/>
      </c>
      <c r="BM225" s="223"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4" t="str">
        <f t="array" ref="BQ225">IF(J225="","",
IF(INDEX(Settings!$H:$H,MATCH(BY$1,Settings!$G:$G,0))=TRUE,
-1*(J225-AVERAGE(J:J))/STDEV(J:J),
(J225-AVERAGE(J:J))/STDEV(J:J)))</f>
        <v/>
      </c>
      <c r="BR225" s="224" t="str">
        <f>IFERROR(__xludf.DUMMYFUNCTION("IF(J225="""","""",
IF(INDEX(Settings!$H:$H,MATCH(BY$1,Settings!$G:$G,0))=TRUE,
-1*(J225-AVERAGEIFS(J:J,$E:$E,$E225))/STDEV(FILTER(J:J,$E:$E=$E225)),
(J225-AVERAGEIFS(J:J,$E:$E,$E225))/STDEV(FILTER(J:J,$E:$E=$E225))))"),"")</f>
        <v/>
      </c>
      <c r="BS225" s="224"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3" t="str">
        <f t="array" ref="BY225">IF(J225="","",
IF(INDEX(Settings!$H:$H,MATCH(BY$1,Settings!$G:$G,0))=TRUE,
100-100*(J225-MINIFS(J:J,$E:$E,$E225))/(MAXIFS(J:J,$E:$E,$E225)-MINIFS(J:J,$E:$E,$E225)),
100*(J225-MINIFS(J:J,$E:$E,$E225))/(MAXIFS(J:J,$E:$E,$E225)-MINIFS(J:J,$E:$E,$E225))))</f>
        <v/>
      </c>
      <c r="BZ225" s="223" t="str">
        <f t="array" ref="BZ225">IF(K225="","",
IF(INDEX(Settings!$H:$H,MATCH(BZ$1,Settings!$G:$G,0))=TRUE,
100-100*(K225-MINIFS(K:K,$E:$E,$E225))/(MAXIFS(K:K,$E:$E,$E225)-MINIFS(K:K,$E:$E,$E225)),
100*(K225-MINIFS(K:K,$E:$E,$E225))/(MAXIFS(K:K,$E:$E,$E225)-MINIFS(K:K,$E:$E,$E225))))</f>
        <v/>
      </c>
      <c r="CA225" s="223" t="str">
        <f t="array" ref="CA225">IF(L225="","",
IF(INDEX(Settings!$H:$H,MATCH(CA$1,Settings!$G:$G,0))=TRUE,
100-100*(L225-MINIFS(L:L,$E:$E,$E225))/(MAXIFS(L:L,$E:$E,$E225)-MINIFS(L:L,$E:$E,$E225)),
100*(L225-MINIFS(L:L,$E:$E,$E225))/(MAXIFS(L:L,$E:$E,$E225)-MINIFS(L:L,$E:$E,$E225))))</f>
        <v/>
      </c>
      <c r="CB225" s="223" t="str">
        <f t="array" ref="CB225">IF(M225="","",
IF(INDEX(Settings!$H:$H,MATCH(CB$1,Settings!$G:$G,0))=TRUE,
100-100*(M225-MINIFS(M:M,$E:$E,$E225))/(MAXIFS(M:M,$E:$E,$E225)-MINIFS(M:M,$E:$E,$E225)),
100*(M225-MINIFS(M:M,$E:$E,$E225))/(MAXIFS(M:M,$E:$E,$E225)-MINIFS(M:M,$E:$E,$E225))))</f>
        <v/>
      </c>
      <c r="CC225" s="223" t="str">
        <f t="array" ref="CC225">IF(N225="","",
IF(INDEX(Settings!$H:$H,MATCH(CC$1,Settings!$G:$G,0))=TRUE,
100-100*(N225-MINIFS(N:N,$E:$E,$E225))/(MAXIFS(N:N,$E:$E,$E225)-MINIFS(N:N,$E:$E,$E225)),
100*(N225-MINIFS(N:N,$E:$E,$E225))/(MAXIFS(N:N,$E:$E,$E225)-MINIFS(N:N,$E:$E,$E225))))</f>
        <v/>
      </c>
      <c r="CD225" s="223" t="str">
        <f t="array" ref="CD225">IF(O225="","",
IF(INDEX(Settings!$H:$H,MATCH(CD$1,Settings!$G:$G,0))=TRUE,
100-100*(O225-MINIFS(O:O,$E:$E,$E225))/(MAXIFS(O:O,$E:$E,$E225)-MINIFS(O:O,$E:$E,$E225)),
100*(O225-MINIFS(O:O,$E:$E,$E225))/(MAXIFS(O:O,$E:$E,$E225)-MINIFS(O:O,$E:$E,$E225))))</f>
        <v/>
      </c>
      <c r="CE225" s="223" t="str">
        <f t="array" ref="CE225">IF(P225="","",
IF(INDEX(Settings!$H:$H,MATCH(CE$1,Settings!$G:$G,0))=TRUE,
100-100*(P225-MINIFS(P:P,$E:$E,$E225))/(MAXIFS(P:P,$E:$E,$E225)-MINIFS(P:P,$E:$E,$E225)),
100*(P225-MINIFS(P:P,$E:$E,$E225))/(MAXIFS(P:P,$E:$E,$E225)-MINIFS(P:P,$E:$E,$E225))))</f>
        <v/>
      </c>
      <c r="CF225" s="223" t="str">
        <f t="array" ref="CF225">IF(Q225="","",
IF(INDEX(Settings!$H:$H,MATCH(CF$1,Settings!$G:$G,0))=TRUE,
100-100*(Q225-MINIFS(Q:Q,$E:$E,$E225))/(MAXIFS(Q:Q,$E:$E,$E225)-MINIFS(Q:Q,$E:$E,$E225)),
100*(Q225-MINIFS(Q:Q,$E:$E,$E225))/(MAXIFS(Q:Q,$E:$E,$E225)-MINIFS(Q:Q,$E:$E,$E225))))</f>
        <v/>
      </c>
      <c r="CG225" s="223" t="str">
        <f t="array" ref="CG225">IF(R225="","",
IF(INDEX(Settings!$H:$H,MATCH(CG$1,Settings!$G:$G,0))=TRUE,
100-100*(R225-MINIFS(R:R,$E:$E,$E225))/(MAXIFS(R:R,$E:$E,$E225)-MINIFS(R:R,$E:$E,$E225)),
100*(R225-MINIFS(R:R,$E:$E,$E225))/(MAXIFS(R:R,$E:$E,$E225)-MINIFS(R:R,$E:$E,$E225))))</f>
        <v/>
      </c>
      <c r="CH225" s="223" t="str">
        <f t="array" ref="CH225">IF(S225="","",
IF(INDEX(Settings!$H:$H,MATCH(CH$1,Settings!$G:$G,0))=TRUE,
100-100*(S225-MINIFS(S:S,$E:$E,$E225))/(MAXIFS(S:S,$E:$E,$E225)-MINIFS(S:S,$E:$E,$E225)),
100*(S225-MINIFS(S:S,$E:$E,$E225))/(MAXIFS(S:S,$E:$E,$E225)-MINIFS(S:S,$E:$E,$E225))))</f>
        <v/>
      </c>
      <c r="CI225" s="223" t="str">
        <f t="array" ref="CI225">IF(T225="","",
IF(INDEX(Settings!$H:$H,MATCH(CI$1,Settings!$G:$G,0))=TRUE,
100-100*(T225-MINIFS(T:T,$E:$E,$E225))/(MAXIFS(T:T,$E:$E,$E225)-MINIFS(T:T,$E:$E,$E225)),
100*(T225-MINIFS(T:T,$E:$E,$E225))/(MAXIFS(T:T,$E:$E,$E225)-MINIFS(T:T,$E:$E,$E225))))</f>
        <v/>
      </c>
      <c r="CJ225" s="223" t="str">
        <f t="array" ref="CJ225">IF(U225="","",
IF(INDEX(Settings!$H:$H,MATCH(CJ$1,Settings!$G:$G,0))=TRUE,
100-100*(U225-MINIFS(U:U,$E:$E,$E225))/(MAXIFS(U:U,$E:$E,$E225)-MINIFS(U:U,$E:$E,$E225)),
100*(U225-MINIFS(U:U,$E:$E,$E225))/(MAXIFS(U:U,$E:$E,$E225)-MINIFS(U:U,$E:$E,$E225))))</f>
        <v/>
      </c>
      <c r="CK225" s="223" t="str">
        <f t="array" ref="CK225">IF(V225="","",
IF(INDEX(Settings!$H:$H,MATCH(CK$1,Settings!$G:$G,0))=TRUE,
100-100*(V225-MINIFS(V:V,$E:$E,$E225))/(MAXIFS(V:V,$E:$E,$E225)-MINIFS(V:V,$E:$E,$E225)),
100*(V225-MINIFS(V:V,$E:$E,$E225))/(MAXIFS(V:V,$E:$E,$E225)-MINIFS(V:V,$E:$E,$E225))))</f>
        <v/>
      </c>
      <c r="CL225" s="223" t="str">
        <f t="array" ref="CL225">IF(W225="","",
IF(INDEX(Settings!$H:$H,MATCH(CL$1,Settings!$G:$G,0))=TRUE,
100-100*(W225-MINIFS(W:W,$E:$E,$E225))/(MAXIFS(W:W,$E:$E,$E225)-MINIFS(W:W,$E:$E,$E225)),
100*(W225-MINIFS(W:W,$E:$E,$E225))/(MAXIFS(W:W,$E:$E,$E225)-MINIFS(W:W,$E:$E,$E225))))</f>
        <v/>
      </c>
      <c r="CM225" s="223" t="str">
        <f t="array" ref="CM225">IF(X225="","",
IF(INDEX(Settings!$H:$H,MATCH(CM$1,Settings!$G:$G,0))=TRUE,
100-100*(X225-MINIFS(X:X,$E:$E,$E225))/(MAXIFS(X:X,$E:$E,$E225)-MINIFS(X:X,$E:$E,$E225)),
100*(X225-MINIFS(X:X,$E:$E,$E225))/(MAXIFS(X:X,$E:$E,$E225)-MINIFS(X:X,$E:$E,$E225))))</f>
        <v/>
      </c>
      <c r="CN225" s="223" t="str">
        <f t="array" ref="CN225">IF(Y225="","",
IF(INDEX(Settings!$H:$H,MATCH(CN$1,Settings!$G:$G,0))=TRUE,
100-100*(Y225-MINIFS(Y:Y,$E:$E,$E225))/(MAXIFS(Y:Y,$E:$E,$E225)-MINIFS(Y:Y,$E:$E,$E225)),
100*(Y225-MINIFS(Y:Y,$E:$E,$E225))/(MAXIFS(Y:Y,$E:$E,$E225)-MINIFS(Y:Y,$E:$E,$E225))))</f>
        <v/>
      </c>
      <c r="CO225" s="223" t="str">
        <f t="array" ref="CO225">IF(Z225="","",
IF(INDEX(Settings!$H:$H,MATCH(CO$1,Settings!$G:$G,0))=TRUE,
100-100*(Z225-MINIFS(Z:Z,$E:$E,$E225))/(MAXIFS(Z:Z,$E:$E,$E225)-MINIFS(Z:Z,$E:$E,$E225)),
100*(Z225-MINIFS(Z:Z,$E:$E,$E225))/(MAXIFS(Z:Z,$E:$E,$E225)-MINIFS(Z:Z,$E:$E,$E225))))</f>
        <v/>
      </c>
      <c r="CP225" s="223" t="str">
        <f t="array" ref="CP225">IF(AA225="","",
IF(INDEX(Settings!$H:$H,MATCH(CP$1,Settings!$G:$G,0))=TRUE,
100-100*(AA225-MINIFS(AA:AA,$E:$E,$E225))/(MAXIFS(AA:AA,$E:$E,$E225)-MINIFS(AA:AA,$E:$E,$E225)),
100*(AA225-MINIFS(AA:AA,$E:$E,$E225))/(MAXIFS(AA:AA,$E:$E,$E225)-MINIFS(AA:AA,$E:$E,$E225))))</f>
        <v/>
      </c>
      <c r="CQ225" s="223" t="str">
        <f t="array" ref="CQ225">IF(AB225="","",
IF(INDEX(Settings!$H:$H,MATCH(CQ$1,Settings!$G:$G,0))=TRUE,
100-100*(AB225-MINIFS(AB:AB,$E:$E,$E225))/(MAXIFS(AB:AB,$E:$E,$E225)-MINIFS(AB:AB,$E:$E,$E225)),
100*(AB225-MINIFS(AB:AB,$E:$E,$E225))/(MAXIFS(AB:AB,$E:$E,$E225)-MINIFS(AB:AB,$E:$E,$E225))))</f>
        <v/>
      </c>
      <c r="CR225" s="223" t="str">
        <f t="array" ref="CR225">IF(AC225="","",
IF(INDEX(Settings!$H:$H,MATCH(CR$1,Settings!$G:$G,0))=TRUE,
100-100*(AC225-MINIFS(AC:AC,$E:$E,$E225))/(MAXIFS(AC:AC,$E:$E,$E225)-MINIFS(AC:AC,$E:$E,$E225)),
100*(AC225-MINIFS(AC:AC,$E:$E,$E225))/(MAXIFS(AC:AC,$E:$E,$E225)-MINIFS(AC:AC,$E:$E,$E225))))</f>
        <v/>
      </c>
      <c r="CS225" s="223" t="str">
        <f t="array" ref="CS225">IF(AD225="","",
IF(INDEX(Settings!$H:$H,MATCH(CS$1,Settings!$G:$G,0))=TRUE,
100-100*(AD225-MINIFS(AD:AD,$E:$E,$E225))/(MAXIFS(AD:AD,$E:$E,$E225)-MINIFS(AD:AD,$E:$E,$E225)),
100*(AD225-MINIFS(AD:AD,$E:$E,$E225))/(MAXIFS(AD:AD,$E:$E,$E225)-MINIFS(AD:AD,$E:$E,$E225))))</f>
        <v/>
      </c>
      <c r="CT225" s="223" t="str">
        <f t="array" ref="CT225">IF(AE225="","",
IF(INDEX(Settings!$H:$H,MATCH(CT$1,Settings!$G:$G,0))=TRUE,
100-100*(AE225-MINIFS(AE:AE,$E:$E,$E225))/(MAXIFS(AE:AE,$E:$E,$E225)-MINIFS(AE:AE,$E:$E,$E225)),
100*(AE225-MINIFS(AE:AE,$E:$E,$E225))/(MAXIFS(AE:AE,$E:$E,$E225)-MINIFS(AE:AE,$E:$E,$E225))))</f>
        <v/>
      </c>
      <c r="CU225" s="223" t="str">
        <f t="array" ref="CU225">IF(AF225="","",
IF(INDEX(Settings!$H:$H,MATCH(CU$1,Settings!$G:$G,0))=TRUE,
100-100*(AF225-MINIFS(AF:AF,$E:$E,$E225))/(MAXIFS(AF:AF,$E:$E,$E225)-MINIFS(AF:AF,$E:$E,$E225)),
100*(AF225-MINIFS(AF:AF,$E:$E,$E225))/(MAXIFS(AF:AF,$E:$E,$E225)-MINIFS(AF:AF,$E:$E,$E225))))</f>
        <v/>
      </c>
      <c r="CV225" s="223" t="str">
        <f t="array" ref="CV225">IF(AG225="","",
IF(INDEX(Settings!$H:$H,MATCH(CV$1,Settings!$G:$G,0))=TRUE,
100-100*(AG225-MINIFS(AG:AG,$E:$E,$E225))/(MAXIFS(AG:AG,$E:$E,$E225)-MINIFS(AG:AG,$E:$E,$E225)),
100*(AG225-MINIFS(AG:AG,$E:$E,$E225))/(MAXIFS(AG:AG,$E:$E,$E225)-MINIFS(AG:AG,$E:$E,$E225))))</f>
        <v/>
      </c>
      <c r="CW225" s="223" t="str">
        <f t="array" ref="CW225">IF(AH225="","",
IF(INDEX(Settings!$H:$H,MATCH(CW$1,Settings!$G:$G,0))=TRUE,
100-100*(AH225-MINIFS(AH:AH,$E:$E,$E225))/(MAXIFS(AH:AH,$E:$E,$E225)-MINIFS(AH:AH,$E:$E,$E225)),
100*(AH225-MINIFS(AH:AH,$E:$E,$E225))/(MAXIFS(AH:AH,$E:$E,$E225)-MINIFS(AH:AH,$E:$E,$E225))))</f>
        <v/>
      </c>
      <c r="CX225" s="223" t="str">
        <f t="array" ref="CX225">IF(AI225="","",
IF(INDEX(Settings!$H:$H,MATCH(CX$1,Settings!$G:$G,0))=TRUE,
100-100*(AI225-MINIFS(AI:AI,$E:$E,$E225))/(MAXIFS(AI:AI,$E:$E,$E225)-MINIFS(AI:AI,$E:$E,$E225)),
100*(AI225-MINIFS(AI:AI,$E:$E,$E225))/(MAXIFS(AI:AI,$E:$E,$E225)-MINIFS(AI:AI,$E:$E,$E225))))</f>
        <v/>
      </c>
      <c r="CY225" s="223" t="str">
        <f t="array" ref="CY225">IF(AJ225="","",
IF(INDEX(Settings!$H:$H,MATCH(CY$1,Settings!$G:$G,0))=TRUE,
100-100*(AJ225-MINIFS(AJ:AJ,$E:$E,$E225))/(MAXIFS(AJ:AJ,$E:$E,$E225)-MINIFS(AJ:AJ,$E:$E,$E225)),
100*(AJ225-MINIFS(AJ:AJ,$E:$E,$E225))/(MAXIFS(AJ:AJ,$E:$E,$E225)-MINIFS(AJ:AJ,$E:$E,$E225))))</f>
        <v/>
      </c>
      <c r="CZ225" s="223" t="str">
        <f t="array" ref="CZ225">IF(AK225="","",
IF(INDEX(Settings!$H:$H,MATCH(CZ$1,Settings!$G:$G,0))=TRUE,
100-100*(AK225-MINIFS(AK:AK,$E:$E,$E225))/(MAXIFS(AK:AK,$E:$E,$E225)-MINIFS(AK:AK,$E:$E,$E225)),
100*(AK225-MINIFS(AK:AK,$E:$E,$E225))/(MAXIFS(AK:AK,$E:$E,$E225)-MINIFS(AK:AK,$E:$E,$E225))))</f>
        <v/>
      </c>
      <c r="DA225" s="223" t="str">
        <f t="array" ref="DA225">IF(AL225="","",
IF(INDEX(Settings!$H:$H,MATCH(DA$1,Settings!$G:$G,0))=TRUE,
100-100*(AL225-MINIFS(AL:AL,$E:$E,$E225))/(MAXIFS(AL:AL,$E:$E,$E225)-MINIFS(AL:AL,$E:$E,$E225)),
100*(AL225-MINIFS(AL:AL,$E:$E,$E225))/(MAXIFS(AL:AL,$E:$E,$E225)-MINIFS(AL:AL,$E:$E,$E225))))</f>
        <v/>
      </c>
      <c r="DB225" s="223" t="str">
        <f t="array" ref="DB225">IF(AM225="","",
IF(INDEX(Settings!$H:$H,MATCH(DB$1,Settings!$G:$G,0))=TRUE,
100-100*(AM225-MINIFS(AM:AM,$E:$E,$E225))/(MAXIFS(AM:AM,$E:$E,$E225)-MINIFS(AM:AM,$E:$E,$E225)),
100*(AM225-MINIFS(AM:AM,$E:$E,$E225))/(MAXIFS(AM:AM,$E:$E,$E225)-MINIFS(AM:AM,$E:$E,$E225))))</f>
        <v/>
      </c>
      <c r="DC225" s="223" t="str">
        <f t="array" ref="DC225">IF(AN225="","",
IF(INDEX(Settings!$H:$H,MATCH(DC$1,Settings!$G:$G,0))=TRUE,
100-100*(AN225-MINIFS(AN:AN,$E:$E,$E225))/(MAXIFS(AN:AN,$E:$E,$E225)-MINIFS(AN:AN,$E:$E,$E225)),
100*(AN225-MINIFS(AN:AN,$E:$E,$E225))/(MAXIFS(AN:AN,$E:$E,$E225)-MINIFS(AN:AN,$E:$E,$E225))))</f>
        <v/>
      </c>
      <c r="DD225" s="223" t="str">
        <f t="array" ref="DD225">IF(AO225="","",
IF(INDEX(Settings!$H:$H,MATCH(DD$1,Settings!$G:$G,0))=TRUE,
100-100*(AO225-MINIFS(AO:AO,$E:$E,$E225))/(MAXIFS(AO:AO,$E:$E,$E225)-MINIFS(AO:AO,$E:$E,$E225)),
100*(AO225-MINIFS(AO:AO,$E:$E,$E225))/(MAXIFS(AO:AO,$E:$E,$E225)-MINIFS(AO:AO,$E:$E,$E225))))</f>
        <v/>
      </c>
      <c r="DE225" s="223" t="str">
        <f t="array" ref="DE225">IF(AP225="","",
IF(INDEX(Settings!$H:$H,MATCH(DE$1,Settings!$G:$G,0))=TRUE,
100-100*(AP225-MINIFS(AP:AP,$E:$E,$E225))/(MAXIFS(AP:AP,$E:$E,$E225)-MINIFS(AP:AP,$E:$E,$E225)),
100*(AP225-MINIFS(AP:AP,$E:$E,$E225))/(MAXIFS(AP:AP,$E:$E,$E225)-MINIFS(AP:AP,$E:$E,$E225))))</f>
        <v/>
      </c>
      <c r="DF225" s="223" t="str">
        <f t="array" ref="DF225">IF(AQ225="","",
IF(INDEX(Settings!$H:$H,MATCH(DF$1,Settings!$G:$G,0))=TRUE,
100-100*(AQ225-MINIFS(AQ:AQ,$E:$E,$E225))/(MAXIFS(AQ:AQ,$E:$E,$E225)-MINIFS(AQ:AQ,$E:$E,$E225)),
100*(AQ225-MINIFS(AQ:AQ,$E:$E,$E225))/(MAXIFS(AQ:AQ,$E:$E,$E225)-MINIFS(AQ:AQ,$E:$E,$E225))))</f>
        <v/>
      </c>
      <c r="DG225" s="223" t="str">
        <f t="array" ref="DG225">IF(AR225="","",
IF(INDEX(Settings!$H:$H,MATCH(DG$1,Settings!$G:$G,0))=TRUE,
100-100*(AR225-MINIFS(AR:AR,$E:$E,$E225))/(MAXIFS(AR:AR,$E:$E,$E225)-MINIFS(AR:AR,$E:$E,$E225)),
100*(AR225-MINIFS(AR:AR,$E:$E,$E225))/(MAXIFS(AR:AR,$E:$E,$E225)-MINIFS(AR:AR,$E:$E,$E225))))</f>
        <v/>
      </c>
      <c r="DH225" s="223" t="str">
        <f t="array" ref="DH225">IF(AS225="","",
IF(INDEX(Settings!$H:$H,MATCH(DH$1,Settings!$G:$G,0))=TRUE,
100-100*(AS225-MINIFS(AS:AS,$E:$E,$E225))/(MAXIFS(AS:AS,$E:$E,$E225)-MINIFS(AS:AS,$E:$E,$E225)),
100*(AS225-MINIFS(AS:AS,$E:$E,$E225))/(MAXIFS(AS:AS,$E:$E,$E225)-MINIFS(AS:AS,$E:$E,$E225))))</f>
        <v/>
      </c>
      <c r="DI225" s="223" t="str">
        <f t="array" ref="DI225">IF(AT225="","",
IF(INDEX(Settings!$H:$H,MATCH(DI$1,Settings!$G:$G,0))=TRUE,
100-100*(AT225-MINIFS(AT:AT,$E:$E,$E225))/(MAXIFS(AT:AT,$E:$E,$E225)-MINIFS(AT:AT,$E:$E,$E225)),
100*(AT225-MINIFS(AT:AT,$E:$E,$E225))/(MAXIFS(AT:AT,$E:$E,$E225)-MINIFS(AT:AT,$E:$E,$E225))))</f>
        <v/>
      </c>
      <c r="DJ225" s="223" t="str">
        <f t="array" ref="DJ225">IF(AU225="","",
IF(INDEX(Settings!$H:$H,MATCH(DJ$1,Settings!$G:$G,0))=TRUE,
100-100*(AU225-MINIFS(AU:AU,$E:$E,$E225))/(MAXIFS(AU:AU,$E:$E,$E225)-MINIFS(AU:AU,$E:$E,$E225)),
100*(AU225-MINIFS(AU:AU,$E:$E,$E225))/(MAXIFS(AU:AU,$E:$E,$E225)-MINIFS(AU:AU,$E:$E,$E225))))</f>
        <v/>
      </c>
      <c r="DK225" s="223" t="str">
        <f t="array" ref="DK225">IF(AV225="","",
IF(INDEX(Settings!$H:$H,MATCH(DK$1,Settings!$G:$G,0))=TRUE,
100-100*(AV225-MINIFS(AV:AV,$E:$E,$E225))/(MAXIFS(AV:AV,$E:$E,$E225)-MINIFS(AV:AV,$E:$E,$E225)),
100*(AV225-MINIFS(AV:AV,$E:$E,$E225))/(MAXIFS(AV:AV,$E:$E,$E225)-MINIFS(AV:AV,$E:$E,$E225))))</f>
        <v/>
      </c>
      <c r="DL225" s="223" t="str">
        <f t="array" ref="DL225">IF(AW225="","",
IF(INDEX(Settings!$H:$H,MATCH(DL$1,Settings!$G:$G,0))=TRUE,
100-100*(AW225-MINIFS(AW:AW,$E:$E,$E225))/(MAXIFS(AW:AW,$E:$E,$E225)-MINIFS(AW:AW,$E:$E,$E225)),
100*(AW225-MINIFS(AW:AW,$E:$E,$E225))/(MAXIFS(AW:AW,$E:$E,$E225)-MINIFS(AW:AW,$E:$E,$E225))))</f>
        <v/>
      </c>
      <c r="DM225" s="223" t="str">
        <f t="array" ref="DM225">IF(AX225="","",
IF(INDEX(Settings!$H:$H,MATCH(DM$1,Settings!$G:$G,0))=TRUE,
100-100*(AX225-MINIFS(AX:AX,$E:$E,$E225))/(MAXIFS(AX:AX,$E:$E,$E225)-MINIFS(AX:AX,$E:$E,$E225)),
100*(AX225-MINIFS(AX:AX,$E:$E,$E225))/(MAXIFS(AX:AX,$E:$E,$E225)-MINIFS(AX:AX,$E:$E,$E225))))</f>
        <v/>
      </c>
      <c r="DN225" s="223" t="str">
        <f t="array" ref="DN225">IF(AY225="","",
IF(INDEX(Settings!$H:$H,MATCH(DN$1,Settings!$G:$G,0))=TRUE,
100-100*(AY225-MINIFS(AY:AY,$E:$E,$E225))/(MAXIFS(AY:AY,$E:$E,$E225)-MINIFS(AY:AY,$E:$E,$E225)),
100*(AY225-MINIFS(AY:AY,$E:$E,$E225))/(MAXIFS(AY:AY,$E:$E,$E225)-MINIFS(AY:AY,$E:$E,$E225))))</f>
        <v/>
      </c>
      <c r="DO225" s="223" t="str">
        <f t="array" ref="DO225">IF(AZ225="","",
IF(INDEX(Settings!$H:$H,MATCH(DO$1,Settings!$G:$G,0))=TRUE,
100-100*(AZ225-MINIFS(AZ:AZ,$E:$E,$E225))/(MAXIFS(AZ:AZ,$E:$E,$E225)-MINIFS(AZ:AZ,$E:$E,$E225)),
100*(AZ225-MINIFS(AZ:AZ,$E:$E,$E225))/(MAXIFS(AZ:AZ,$E:$E,$E225)-MINIFS(AZ:AZ,$E:$E,$E225))))</f>
        <v/>
      </c>
      <c r="DP225" s="223" t="str">
        <f t="array" ref="DP225">IF(BA225="","",
IF(INDEX(Settings!$H:$H,MATCH(DP$1,Settings!$G:$G,0))=TRUE,
100-100*(BA225-MINIFS(BA:BA,$E:$E,$E225))/(MAXIFS(BA:BA,$E:$E,$E225)-MINIFS(BA:BA,$E:$E,$E225)),
100*(BA225-MINIFS(BA:BA,$E:$E,$E225))/(MAXIFS(BA:BA,$E:$E,$E225)-MINIFS(BA:BA,$E:$E,$E225))))</f>
        <v/>
      </c>
      <c r="DQ225" s="223" t="str">
        <f t="array" ref="DQ225">IF(BB225="","",
IF(INDEX(Settings!$H:$H,MATCH(DQ$1,Settings!$G:$G,0))=TRUE,
100-100*(BB225-MINIFS(BB:BB,$E:$E,$E225))/(MAXIFS(BB:BB,$E:$E,$E225)-MINIFS(BB:BB,$E:$E,$E225)),
100*(BB225-MINIFS(BB:BB,$E:$E,$E225))/(MAXIFS(BB:BB,$E:$E,$E225)-MINIFS(BB:BB,$E:$E,$E225))))</f>
        <v/>
      </c>
      <c r="DR225" s="223" t="str">
        <f t="array" ref="DR225">IF(BC225="","",
IF(INDEX(Settings!$H:$H,MATCH(DR$1,Settings!$G:$G,0))=TRUE,
100-100*(BC225-MINIFS(BC:BC,$E:$E,$E225))/(MAXIFS(BC:BC,$E:$E,$E225)-MINIFS(BC:BC,$E:$E,$E225)),
100*(BC225-MINIFS(BC:BC,$E:$E,$E225))/(MAXIFS(BC:BC,$E:$E,$E225)-MINIFS(BC:BC,$E:$E,$E225))))</f>
        <v/>
      </c>
      <c r="DS225" s="223" t="str">
        <f t="array" ref="DS225">IF(BD225="","",
IF(INDEX(Settings!$H:$H,MATCH(DS$1,Settings!$G:$G,0))=TRUE,
100-100*(BD225-MINIFS(BD:BD,$E:$E,$E225))/(MAXIFS(BD:BD,$E:$E,$E225)-MINIFS(BD:BD,$E:$E,$E225)),
100*(BD225-MINIFS(BD:BD,$E:$E,$E225))/(MAXIFS(BD:BD,$E:$E,$E225)-MINIFS(BD:BD,$E:$E,$E225))))</f>
        <v/>
      </c>
      <c r="DT225" s="223" t="str">
        <f t="array" ref="DT225">IF(BE225="","",
IF(INDEX(Settings!$H:$H,MATCH(DT$1,Settings!$G:$G,0))=TRUE,
100-100*(BE225-MINIFS(BE:BE,$E:$E,$E225))/(MAXIFS(BE:BE,$E:$E,$E225)-MINIFS(BE:BE,$E:$E,$E225)),
100*(BE225-MINIFS(BE:BE,$E:$E,$E225))/(MAXIFS(BE:BE,$E:$E,$E225)-MINIFS(BE:BE,$E:$E,$E225))))</f>
        <v/>
      </c>
      <c r="DU225" s="223" t="str">
        <f t="array" ref="DU225">IF(BF225="","",
IF(INDEX(Settings!$H:$H,MATCH(DU$1,Settings!$G:$G,0))=TRUE,
100-100*(BF225-MINIFS(BF:BF,$E:$E,$E225))/(MAXIFS(BF:BF,$E:$E,$E225)-MINIFS(BF:BF,$E:$E,$E225)),
100*(BF225-MINIFS(BF:BF,$E:$E,$E225))/(MAXIFS(BF:BF,$E:$E,$E225)-MINIFS(BF:BF,$E:$E,$E225))))</f>
        <v/>
      </c>
      <c r="DV225" s="223" t="str">
        <f t="array" ref="DV225">IF(BG225="","",
IF(INDEX(Settings!$H:$H,MATCH(DV$1,Settings!$G:$G,0))=TRUE,
100-100*(BG225-MINIFS(BG:BG,$E:$E,$E225))/(MAXIFS(BG:BG,$E:$E,$E225)-MINIFS(BG:BG,$E:$E,$E225)),
100*(BG225-MINIFS(BG:BG,$E:$E,$E225))/(MAXIFS(BG:BG,$E:$E,$E225)-MINIFS(BG:BG,$E:$E,$E225))))</f>
        <v/>
      </c>
      <c r="DW225" s="223" t="str">
        <f t="array" ref="DW225">IF(BH225="","",
IF(INDEX(Settings!$H:$H,MATCH(DW$1,Settings!$G:$G,0))=TRUE,
100-100*(BH225-MINIFS(BH:BH,$E:$E,$E225))/(MAXIFS(BH:BH,$E:$E,$E225)-MINIFS(BH:BH,$E:$E,$E225)),
100*(BH225-MINIFS(BH:BH,$E:$E,$E225))/(MAXIFS(BH:BH,$E:$E,$E225)-MINIFS(BH:BH,$E:$E,$E225))))</f>
        <v/>
      </c>
      <c r="DX225" s="223" t="str">
        <f t="array" ref="DX225">IF(BI225="","",
IF(INDEX(Settings!$H:$H,MATCH(DX$1,Settings!$G:$G,0))=TRUE,
100-100*(BI225-MINIFS(BI:BI,$E:$E,$E225))/(MAXIFS(BI:BI,$E:$E,$E225)-MINIFS(BI:BI,$E:$E,$E225)),
100*(BI225-MINIFS(BI:BI,$E:$E,$E225))/(MAXIFS(BI:BI,$E:$E,$E225)-MINIFS(BI:BI,$E:$E,$E225))))</f>
        <v/>
      </c>
      <c r="DY225" s="223" t="str">
        <f t="array" ref="DY225">IF(BJ225="","",
IF(INDEX(Settings!$H:$H,MATCH(DY$1,Settings!$G:$G,0))=TRUE,
100-100*(BJ225-MINIFS(BJ:BJ,$E:$E,$E225))/(MAXIFS(BJ:BJ,$E:$E,$E225)-MINIFS(BJ:BJ,$E:$E,$E225)),
100*(BJ225-MINIFS(BJ:BJ,$E:$E,$E225))/(MAXIFS(BJ:BJ,$E:$E,$E225)-MINIFS(BJ:BJ,$E:$E,$E225))))</f>
        <v/>
      </c>
      <c r="DZ225" s="225"/>
      <c r="EA225" s="225"/>
      <c r="EB225" s="225" t="str">
        <f t="shared" si="8"/>
        <v/>
      </c>
      <c r="EC225" s="225" t="str">
        <f t="shared" si="9"/>
        <v/>
      </c>
      <c r="ED225" s="225" t="str">
        <f t="shared" si="10"/>
        <v/>
      </c>
      <c r="EE225" s="225" t="str">
        <f t="shared" si="11"/>
        <v/>
      </c>
      <c r="EF225" s="225" t="str">
        <f t="shared" si="12"/>
        <v/>
      </c>
      <c r="EG225" s="225" t="str">
        <f t="shared" si="13"/>
        <v/>
      </c>
      <c r="EH225" s="225"/>
      <c r="EI225" s="225"/>
      <c r="EJ225" s="225"/>
      <c r="EK225" s="225"/>
      <c r="EL225" s="225"/>
      <c r="EM225" s="225"/>
    </row>
    <row r="226">
      <c r="A226" s="231"/>
      <c r="B226" s="231"/>
      <c r="C226" s="231"/>
      <c r="D226" s="231" t="str">
        <f t="array" ref="D226">IFERROR(INDEX(Profiles!$B:$B,MATCH($A226,Profiles!$A:$A,0)),"")</f>
        <v/>
      </c>
      <c r="E226" s="231"/>
      <c r="F226" s="231"/>
      <c r="G226" s="231"/>
      <c r="H226" s="231"/>
      <c r="I226" s="231" t="str">
        <f>IF(A226="","",IF(Settings!$N$3="DATE",F226&amp;": "&amp;TEXT(B226,"M/DD/YY"),F226&amp;": "&amp;H226))</f>
        <v/>
      </c>
      <c r="J226" s="231"/>
      <c r="K226" s="231"/>
      <c r="L226" s="231"/>
      <c r="M226" s="232" t="str">
        <f t="shared" si="14"/>
        <v/>
      </c>
      <c r="N226" s="231"/>
      <c r="O226" s="231"/>
      <c r="P226" s="231"/>
      <c r="Q226" s="231"/>
      <c r="R226" s="231"/>
      <c r="S226" s="230" t="str">
        <f>IFERROR(VLOOKUP(AF226, 'YOYO IR Scores'!A:C, 3, FALSE), "")
</f>
        <v/>
      </c>
      <c r="T226" s="231"/>
      <c r="U226" s="231"/>
      <c r="V226" s="231"/>
      <c r="W226" s="231"/>
      <c r="X226" s="233" t="str">
        <f t="shared" si="4"/>
        <v/>
      </c>
      <c r="Y226" s="234" t="str">
        <f t="shared" si="5"/>
        <v/>
      </c>
      <c r="Z226" s="234" t="str">
        <f t="shared" si="6"/>
        <v/>
      </c>
      <c r="AA226" s="233" t="str">
        <f t="shared" si="7"/>
        <v/>
      </c>
      <c r="AB226" s="232"/>
      <c r="AC226" s="232"/>
      <c r="AD226" s="232"/>
      <c r="AE226" s="232" t="str">
        <f>IFERROR(VLOOKUP(AF226, 'YOYO IR Scores'!A:C, 2, FALSE), "")</f>
        <v/>
      </c>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t="str">
        <f t="array" ref="BK226">IF(J226="","",
IF(INDEX(Settings!$H:$H,MATCH(BY$1,Settings!$G:$G,0))=TRUE,
100-100*(J226-MIN(J:J))/(MAX(J:J)-MIN(J:J)),
100*(J226-MIN(J:J))/(MAX(J:J)-MIN(J:J))))</f>
        <v/>
      </c>
      <c r="BL226" s="232" t="str">
        <f t="array" ref="BL226">IF(J226="","",
IF(INDEX(Settings!$H:$H,MATCH(BY$1,Settings!$G:$G,0))=TRUE,
100-100*(J226-MINIFS(J:J,$E:$E,$E226))/(MAXIFS(J:J,$E:$E,$E226)-MINIFS(J:J,$E:$E,$E226)),
100*(J226-MINIFS(J:J,$E:$E,$E226))/(MAXIFS(J:J,$E:$E,$E226)-MINIFS(J:J,$E:$E,$E226))))</f>
        <v/>
      </c>
      <c r="BM226" s="232" t="str">
        <f t="array" ref="BM226">IF(J226="","",
IF(INDEX(Settings!$H:$H,MATCH(BY$1,Settings!$G:$G,0))=TRUE,
100-100*(J226-MINIFS(J:J,$E:$E,$E226,$I:$I,$I226))/(MAXIFS(J:J,$E:$E,$E226,$I:$I,$I226)-MINIFS(J:J,$E:$E,$E226,$I:$I,$I226)),
100*(J226-MINIFS(J:J,$E:$E,$E226,$I:$I,$I226))/(MAXIFS(J:J,$E:$E,$E226,$I:$I,$I226)-MINIFS(J:J,$E:$E,$E226,$I:$I,$I226))))</f>
        <v/>
      </c>
      <c r="BN226" s="231" t="str">
        <f t="array" ref="BN226">IF(J226="","",
IF(INDEX(Settings!$H:$H,MATCH(BY$1,Settings!$G:$G,0))=TRUE,
100-100*PERCENTRANK(J:J,J226),
100*PERCENTRANK(J:J,J226)))</f>
        <v/>
      </c>
      <c r="BO226" s="231" t="str">
        <f>IFERROR(__xludf.DUMMYFUNCTION("IF(J226="""","""",
IF(INDEX(Settings!$H:$H,MATCH(BY$1,Settings!$G:$G,0))=TRUE,
100-100*PERCENTRANK(FILTER(J:J,$E:$E=$E226),J226),
100*PERCENTRANK(FILTER(J:J,$E:$E=$E226),J226)))"),"")</f>
        <v/>
      </c>
      <c r="BP226" s="231" t="str">
        <f>IFERROR(__xludf.DUMMYFUNCTION("IF(J226="""","""",
IF(INDEX(Settings!$H:$H,MATCH(BY$1,Settings!$G:$G,0))=TRUE,
100-100*PERCENTRANK(FILTER(J:J,$E:$E=$E226,$I:$I=$I226),J226),
100*PERCENTRANK(FILTER(J:J,$E:$E=$E226,$I:$I=$I226),J226)))"),"")</f>
        <v/>
      </c>
      <c r="BQ226" s="233" t="str">
        <f t="array" ref="BQ226">IF(J226="","",
IF(INDEX(Settings!$H:$H,MATCH(BY$1,Settings!$G:$G,0))=TRUE,
-1*(J226-AVERAGE(J:J))/STDEV(J:J),
(J226-AVERAGE(J:J))/STDEV(J:J)))</f>
        <v/>
      </c>
      <c r="BR226" s="233" t="str">
        <f>IFERROR(__xludf.DUMMYFUNCTION("IF(J226="""","""",
IF(INDEX(Settings!$H:$H,MATCH(BY$1,Settings!$G:$G,0))=TRUE,
-1*(J226-AVERAGEIFS(J:J,$E:$E,$E226))/STDEV(FILTER(J:J,$E:$E=$E226)),
(J226-AVERAGEIFS(J:J,$E:$E,$E226))/STDEV(FILTER(J:J,$E:$E=$E226))))"),"")</f>
        <v/>
      </c>
      <c r="BS226" s="233"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1"/>
      <c r="BX226" s="231"/>
      <c r="BY226" s="232" t="str">
        <f t="array" ref="BY226">IF(J226="","",
IF(INDEX(Settings!$H:$H,MATCH(BY$1,Settings!$G:$G,0))=TRUE,
100-100*(J226-MINIFS(J:J,$E:$E,$E226))/(MAXIFS(J:J,$E:$E,$E226)-MINIFS(J:J,$E:$E,$E226)),
100*(J226-MINIFS(J:J,$E:$E,$E226))/(MAXIFS(J:J,$E:$E,$E226)-MINIFS(J:J,$E:$E,$E226))))</f>
        <v/>
      </c>
      <c r="BZ226" s="232" t="str">
        <f t="array" ref="BZ226">IF(K226="","",
IF(INDEX(Settings!$H:$H,MATCH(BZ$1,Settings!$G:$G,0))=TRUE,
100-100*(K226-MINIFS(K:K,$E:$E,$E226))/(MAXIFS(K:K,$E:$E,$E226)-MINIFS(K:K,$E:$E,$E226)),
100*(K226-MINIFS(K:K,$E:$E,$E226))/(MAXIFS(K:K,$E:$E,$E226)-MINIFS(K:K,$E:$E,$E226))))</f>
        <v/>
      </c>
      <c r="CA226" s="232" t="str">
        <f t="array" ref="CA226">IF(L226="","",
IF(INDEX(Settings!$H:$H,MATCH(CA$1,Settings!$G:$G,0))=TRUE,
100-100*(L226-MINIFS(L:L,$E:$E,$E226))/(MAXIFS(L:L,$E:$E,$E226)-MINIFS(L:L,$E:$E,$E226)),
100*(L226-MINIFS(L:L,$E:$E,$E226))/(MAXIFS(L:L,$E:$E,$E226)-MINIFS(L:L,$E:$E,$E226))))</f>
        <v/>
      </c>
      <c r="CB226" s="232" t="str">
        <f t="array" ref="CB226">IF(M226="","",
IF(INDEX(Settings!$H:$H,MATCH(CB$1,Settings!$G:$G,0))=TRUE,
100-100*(M226-MINIFS(M:M,$E:$E,$E226))/(MAXIFS(M:M,$E:$E,$E226)-MINIFS(M:M,$E:$E,$E226)),
100*(M226-MINIFS(M:M,$E:$E,$E226))/(MAXIFS(M:M,$E:$E,$E226)-MINIFS(M:M,$E:$E,$E226))))</f>
        <v/>
      </c>
      <c r="CC226" s="232" t="str">
        <f t="array" ref="CC226">IF(N226="","",
IF(INDEX(Settings!$H:$H,MATCH(CC$1,Settings!$G:$G,0))=TRUE,
100-100*(N226-MINIFS(N:N,$E:$E,$E226))/(MAXIFS(N:N,$E:$E,$E226)-MINIFS(N:N,$E:$E,$E226)),
100*(N226-MINIFS(N:N,$E:$E,$E226))/(MAXIFS(N:N,$E:$E,$E226)-MINIFS(N:N,$E:$E,$E226))))</f>
        <v/>
      </c>
      <c r="CD226" s="232" t="str">
        <f t="array" ref="CD226">IF(O226="","",
IF(INDEX(Settings!$H:$H,MATCH(CD$1,Settings!$G:$G,0))=TRUE,
100-100*(O226-MINIFS(O:O,$E:$E,$E226))/(MAXIFS(O:O,$E:$E,$E226)-MINIFS(O:O,$E:$E,$E226)),
100*(O226-MINIFS(O:O,$E:$E,$E226))/(MAXIFS(O:O,$E:$E,$E226)-MINIFS(O:O,$E:$E,$E226))))</f>
        <v/>
      </c>
      <c r="CE226" s="232" t="str">
        <f t="array" ref="CE226">IF(P226="","",
IF(INDEX(Settings!$H:$H,MATCH(CE$1,Settings!$G:$G,0))=TRUE,
100-100*(P226-MINIFS(P:P,$E:$E,$E226))/(MAXIFS(P:P,$E:$E,$E226)-MINIFS(P:P,$E:$E,$E226)),
100*(P226-MINIFS(P:P,$E:$E,$E226))/(MAXIFS(P:P,$E:$E,$E226)-MINIFS(P:P,$E:$E,$E226))))</f>
        <v/>
      </c>
      <c r="CF226" s="232" t="str">
        <f t="array" ref="CF226">IF(Q226="","",
IF(INDEX(Settings!$H:$H,MATCH(CF$1,Settings!$G:$G,0))=TRUE,
100-100*(Q226-MINIFS(Q:Q,$E:$E,$E226))/(MAXIFS(Q:Q,$E:$E,$E226)-MINIFS(Q:Q,$E:$E,$E226)),
100*(Q226-MINIFS(Q:Q,$E:$E,$E226))/(MAXIFS(Q:Q,$E:$E,$E226)-MINIFS(Q:Q,$E:$E,$E226))))</f>
        <v/>
      </c>
      <c r="CG226" s="232" t="str">
        <f t="array" ref="CG226">IF(R226="","",
IF(INDEX(Settings!$H:$H,MATCH(CG$1,Settings!$G:$G,0))=TRUE,
100-100*(R226-MINIFS(R:R,$E:$E,$E226))/(MAXIFS(R:R,$E:$E,$E226)-MINIFS(R:R,$E:$E,$E226)),
100*(R226-MINIFS(R:R,$E:$E,$E226))/(MAXIFS(R:R,$E:$E,$E226)-MINIFS(R:R,$E:$E,$E226))))</f>
        <v/>
      </c>
      <c r="CH226" s="232" t="str">
        <f t="array" ref="CH226">IF(S226="","",
IF(INDEX(Settings!$H:$H,MATCH(CH$1,Settings!$G:$G,0))=TRUE,
100-100*(S226-MINIFS(S:S,$E:$E,$E226))/(MAXIFS(S:S,$E:$E,$E226)-MINIFS(S:S,$E:$E,$E226)),
100*(S226-MINIFS(S:S,$E:$E,$E226))/(MAXIFS(S:S,$E:$E,$E226)-MINIFS(S:S,$E:$E,$E226))))</f>
        <v/>
      </c>
      <c r="CI226" s="232" t="str">
        <f t="array" ref="CI226">IF(T226="","",
IF(INDEX(Settings!$H:$H,MATCH(CI$1,Settings!$G:$G,0))=TRUE,
100-100*(T226-MINIFS(T:T,$E:$E,$E226))/(MAXIFS(T:T,$E:$E,$E226)-MINIFS(T:T,$E:$E,$E226)),
100*(T226-MINIFS(T:T,$E:$E,$E226))/(MAXIFS(T:T,$E:$E,$E226)-MINIFS(T:T,$E:$E,$E226))))</f>
        <v/>
      </c>
      <c r="CJ226" s="232" t="str">
        <f t="array" ref="CJ226">IF(U226="","",
IF(INDEX(Settings!$H:$H,MATCH(CJ$1,Settings!$G:$G,0))=TRUE,
100-100*(U226-MINIFS(U:U,$E:$E,$E226))/(MAXIFS(U:U,$E:$E,$E226)-MINIFS(U:U,$E:$E,$E226)),
100*(U226-MINIFS(U:U,$E:$E,$E226))/(MAXIFS(U:U,$E:$E,$E226)-MINIFS(U:U,$E:$E,$E226))))</f>
        <v/>
      </c>
      <c r="CK226" s="232" t="str">
        <f t="array" ref="CK226">IF(V226="","",
IF(INDEX(Settings!$H:$H,MATCH(CK$1,Settings!$G:$G,0))=TRUE,
100-100*(V226-MINIFS(V:V,$E:$E,$E226))/(MAXIFS(V:V,$E:$E,$E226)-MINIFS(V:V,$E:$E,$E226)),
100*(V226-MINIFS(V:V,$E:$E,$E226))/(MAXIFS(V:V,$E:$E,$E226)-MINIFS(V:V,$E:$E,$E226))))</f>
        <v/>
      </c>
      <c r="CL226" s="232" t="str">
        <f t="array" ref="CL226">IF(W226="","",
IF(INDEX(Settings!$H:$H,MATCH(CL$1,Settings!$G:$G,0))=TRUE,
100-100*(W226-MINIFS(W:W,$E:$E,$E226))/(MAXIFS(W:W,$E:$E,$E226)-MINIFS(W:W,$E:$E,$E226)),
100*(W226-MINIFS(W:W,$E:$E,$E226))/(MAXIFS(W:W,$E:$E,$E226)-MINIFS(W:W,$E:$E,$E226))))</f>
        <v/>
      </c>
      <c r="CM226" s="232" t="str">
        <f t="array" ref="CM226">IF(X226="","",
IF(INDEX(Settings!$H:$H,MATCH(CM$1,Settings!$G:$G,0))=TRUE,
100-100*(X226-MINIFS(X:X,$E:$E,$E226))/(MAXIFS(X:X,$E:$E,$E226)-MINIFS(X:X,$E:$E,$E226)),
100*(X226-MINIFS(X:X,$E:$E,$E226))/(MAXIFS(X:X,$E:$E,$E226)-MINIFS(X:X,$E:$E,$E226))))</f>
        <v/>
      </c>
      <c r="CN226" s="232" t="str">
        <f t="array" ref="CN226">IF(Y226="","",
IF(INDEX(Settings!$H:$H,MATCH(CN$1,Settings!$G:$G,0))=TRUE,
100-100*(Y226-MINIFS(Y:Y,$E:$E,$E226))/(MAXIFS(Y:Y,$E:$E,$E226)-MINIFS(Y:Y,$E:$E,$E226)),
100*(Y226-MINIFS(Y:Y,$E:$E,$E226))/(MAXIFS(Y:Y,$E:$E,$E226)-MINIFS(Y:Y,$E:$E,$E226))))</f>
        <v/>
      </c>
      <c r="CO226" s="232" t="str">
        <f t="array" ref="CO226">IF(Z226="","",
IF(INDEX(Settings!$H:$H,MATCH(CO$1,Settings!$G:$G,0))=TRUE,
100-100*(Z226-MINIFS(Z:Z,$E:$E,$E226))/(MAXIFS(Z:Z,$E:$E,$E226)-MINIFS(Z:Z,$E:$E,$E226)),
100*(Z226-MINIFS(Z:Z,$E:$E,$E226))/(MAXIFS(Z:Z,$E:$E,$E226)-MINIFS(Z:Z,$E:$E,$E226))))</f>
        <v/>
      </c>
      <c r="CP226" s="232" t="str">
        <f t="array" ref="CP226">IF(AA226="","",
IF(INDEX(Settings!$H:$H,MATCH(CP$1,Settings!$G:$G,0))=TRUE,
100-100*(AA226-MINIFS(AA:AA,$E:$E,$E226))/(MAXIFS(AA:AA,$E:$E,$E226)-MINIFS(AA:AA,$E:$E,$E226)),
100*(AA226-MINIFS(AA:AA,$E:$E,$E226))/(MAXIFS(AA:AA,$E:$E,$E226)-MINIFS(AA:AA,$E:$E,$E226))))</f>
        <v/>
      </c>
      <c r="CQ226" s="232" t="str">
        <f t="array" ref="CQ226">IF(AB226="","",
IF(INDEX(Settings!$H:$H,MATCH(CQ$1,Settings!$G:$G,0))=TRUE,
100-100*(AB226-MINIFS(AB:AB,$E:$E,$E226))/(MAXIFS(AB:AB,$E:$E,$E226)-MINIFS(AB:AB,$E:$E,$E226)),
100*(AB226-MINIFS(AB:AB,$E:$E,$E226))/(MAXIFS(AB:AB,$E:$E,$E226)-MINIFS(AB:AB,$E:$E,$E226))))</f>
        <v/>
      </c>
      <c r="CR226" s="232" t="str">
        <f t="array" ref="CR226">IF(AC226="","",
IF(INDEX(Settings!$H:$H,MATCH(CR$1,Settings!$G:$G,0))=TRUE,
100-100*(AC226-MINIFS(AC:AC,$E:$E,$E226))/(MAXIFS(AC:AC,$E:$E,$E226)-MINIFS(AC:AC,$E:$E,$E226)),
100*(AC226-MINIFS(AC:AC,$E:$E,$E226))/(MAXIFS(AC:AC,$E:$E,$E226)-MINIFS(AC:AC,$E:$E,$E226))))</f>
        <v/>
      </c>
      <c r="CS226" s="232" t="str">
        <f t="array" ref="CS226">IF(AD226="","",
IF(INDEX(Settings!$H:$H,MATCH(CS$1,Settings!$G:$G,0))=TRUE,
100-100*(AD226-MINIFS(AD:AD,$E:$E,$E226))/(MAXIFS(AD:AD,$E:$E,$E226)-MINIFS(AD:AD,$E:$E,$E226)),
100*(AD226-MINIFS(AD:AD,$E:$E,$E226))/(MAXIFS(AD:AD,$E:$E,$E226)-MINIFS(AD:AD,$E:$E,$E226))))</f>
        <v/>
      </c>
      <c r="CT226" s="232" t="str">
        <f t="array" ref="CT226">IF(AE226="","",
IF(INDEX(Settings!$H:$H,MATCH(CT$1,Settings!$G:$G,0))=TRUE,
100-100*(AE226-MINIFS(AE:AE,$E:$E,$E226))/(MAXIFS(AE:AE,$E:$E,$E226)-MINIFS(AE:AE,$E:$E,$E226)),
100*(AE226-MINIFS(AE:AE,$E:$E,$E226))/(MAXIFS(AE:AE,$E:$E,$E226)-MINIFS(AE:AE,$E:$E,$E226))))</f>
        <v/>
      </c>
      <c r="CU226" s="232" t="str">
        <f t="array" ref="CU226">IF(AF226="","",
IF(INDEX(Settings!$H:$H,MATCH(CU$1,Settings!$G:$G,0))=TRUE,
100-100*(AF226-MINIFS(AF:AF,$E:$E,$E226))/(MAXIFS(AF:AF,$E:$E,$E226)-MINIFS(AF:AF,$E:$E,$E226)),
100*(AF226-MINIFS(AF:AF,$E:$E,$E226))/(MAXIFS(AF:AF,$E:$E,$E226)-MINIFS(AF:AF,$E:$E,$E226))))</f>
        <v/>
      </c>
      <c r="CV226" s="232" t="str">
        <f t="array" ref="CV226">IF(AG226="","",
IF(INDEX(Settings!$H:$H,MATCH(CV$1,Settings!$G:$G,0))=TRUE,
100-100*(AG226-MINIFS(AG:AG,$E:$E,$E226))/(MAXIFS(AG:AG,$E:$E,$E226)-MINIFS(AG:AG,$E:$E,$E226)),
100*(AG226-MINIFS(AG:AG,$E:$E,$E226))/(MAXIFS(AG:AG,$E:$E,$E226)-MINIFS(AG:AG,$E:$E,$E226))))</f>
        <v/>
      </c>
      <c r="CW226" s="232" t="str">
        <f t="array" ref="CW226">IF(AH226="","",
IF(INDEX(Settings!$H:$H,MATCH(CW$1,Settings!$G:$G,0))=TRUE,
100-100*(AH226-MINIFS(AH:AH,$E:$E,$E226))/(MAXIFS(AH:AH,$E:$E,$E226)-MINIFS(AH:AH,$E:$E,$E226)),
100*(AH226-MINIFS(AH:AH,$E:$E,$E226))/(MAXIFS(AH:AH,$E:$E,$E226)-MINIFS(AH:AH,$E:$E,$E226))))</f>
        <v/>
      </c>
      <c r="CX226" s="232" t="str">
        <f t="array" ref="CX226">IF(AI226="","",
IF(INDEX(Settings!$H:$H,MATCH(CX$1,Settings!$G:$G,0))=TRUE,
100-100*(AI226-MINIFS(AI:AI,$E:$E,$E226))/(MAXIFS(AI:AI,$E:$E,$E226)-MINIFS(AI:AI,$E:$E,$E226)),
100*(AI226-MINIFS(AI:AI,$E:$E,$E226))/(MAXIFS(AI:AI,$E:$E,$E226)-MINIFS(AI:AI,$E:$E,$E226))))</f>
        <v/>
      </c>
      <c r="CY226" s="232" t="str">
        <f t="array" ref="CY226">IF(AJ226="","",
IF(INDEX(Settings!$H:$H,MATCH(CY$1,Settings!$G:$G,0))=TRUE,
100-100*(AJ226-MINIFS(AJ:AJ,$E:$E,$E226))/(MAXIFS(AJ:AJ,$E:$E,$E226)-MINIFS(AJ:AJ,$E:$E,$E226)),
100*(AJ226-MINIFS(AJ:AJ,$E:$E,$E226))/(MAXIFS(AJ:AJ,$E:$E,$E226)-MINIFS(AJ:AJ,$E:$E,$E226))))</f>
        <v/>
      </c>
      <c r="CZ226" s="232" t="str">
        <f t="array" ref="CZ226">IF(AK226="","",
IF(INDEX(Settings!$H:$H,MATCH(CZ$1,Settings!$G:$G,0))=TRUE,
100-100*(AK226-MINIFS(AK:AK,$E:$E,$E226))/(MAXIFS(AK:AK,$E:$E,$E226)-MINIFS(AK:AK,$E:$E,$E226)),
100*(AK226-MINIFS(AK:AK,$E:$E,$E226))/(MAXIFS(AK:AK,$E:$E,$E226)-MINIFS(AK:AK,$E:$E,$E226))))</f>
        <v/>
      </c>
      <c r="DA226" s="232" t="str">
        <f t="array" ref="DA226">IF(AL226="","",
IF(INDEX(Settings!$H:$H,MATCH(DA$1,Settings!$G:$G,0))=TRUE,
100-100*(AL226-MINIFS(AL:AL,$E:$E,$E226))/(MAXIFS(AL:AL,$E:$E,$E226)-MINIFS(AL:AL,$E:$E,$E226)),
100*(AL226-MINIFS(AL:AL,$E:$E,$E226))/(MAXIFS(AL:AL,$E:$E,$E226)-MINIFS(AL:AL,$E:$E,$E226))))</f>
        <v/>
      </c>
      <c r="DB226" s="232" t="str">
        <f t="array" ref="DB226">IF(AM226="","",
IF(INDEX(Settings!$H:$H,MATCH(DB$1,Settings!$G:$G,0))=TRUE,
100-100*(AM226-MINIFS(AM:AM,$E:$E,$E226))/(MAXIFS(AM:AM,$E:$E,$E226)-MINIFS(AM:AM,$E:$E,$E226)),
100*(AM226-MINIFS(AM:AM,$E:$E,$E226))/(MAXIFS(AM:AM,$E:$E,$E226)-MINIFS(AM:AM,$E:$E,$E226))))</f>
        <v/>
      </c>
      <c r="DC226" s="232" t="str">
        <f t="array" ref="DC226">IF(AN226="","",
IF(INDEX(Settings!$H:$H,MATCH(DC$1,Settings!$G:$G,0))=TRUE,
100-100*(AN226-MINIFS(AN:AN,$E:$E,$E226))/(MAXIFS(AN:AN,$E:$E,$E226)-MINIFS(AN:AN,$E:$E,$E226)),
100*(AN226-MINIFS(AN:AN,$E:$E,$E226))/(MAXIFS(AN:AN,$E:$E,$E226)-MINIFS(AN:AN,$E:$E,$E226))))</f>
        <v/>
      </c>
      <c r="DD226" s="232" t="str">
        <f t="array" ref="DD226">IF(AO226="","",
IF(INDEX(Settings!$H:$H,MATCH(DD$1,Settings!$G:$G,0))=TRUE,
100-100*(AO226-MINIFS(AO:AO,$E:$E,$E226))/(MAXIFS(AO:AO,$E:$E,$E226)-MINIFS(AO:AO,$E:$E,$E226)),
100*(AO226-MINIFS(AO:AO,$E:$E,$E226))/(MAXIFS(AO:AO,$E:$E,$E226)-MINIFS(AO:AO,$E:$E,$E226))))</f>
        <v/>
      </c>
      <c r="DE226" s="232" t="str">
        <f t="array" ref="DE226">IF(AP226="","",
IF(INDEX(Settings!$H:$H,MATCH(DE$1,Settings!$G:$G,0))=TRUE,
100-100*(AP226-MINIFS(AP:AP,$E:$E,$E226))/(MAXIFS(AP:AP,$E:$E,$E226)-MINIFS(AP:AP,$E:$E,$E226)),
100*(AP226-MINIFS(AP:AP,$E:$E,$E226))/(MAXIFS(AP:AP,$E:$E,$E226)-MINIFS(AP:AP,$E:$E,$E226))))</f>
        <v/>
      </c>
      <c r="DF226" s="232" t="str">
        <f t="array" ref="DF226">IF(AQ226="","",
IF(INDEX(Settings!$H:$H,MATCH(DF$1,Settings!$G:$G,0))=TRUE,
100-100*(AQ226-MINIFS(AQ:AQ,$E:$E,$E226))/(MAXIFS(AQ:AQ,$E:$E,$E226)-MINIFS(AQ:AQ,$E:$E,$E226)),
100*(AQ226-MINIFS(AQ:AQ,$E:$E,$E226))/(MAXIFS(AQ:AQ,$E:$E,$E226)-MINIFS(AQ:AQ,$E:$E,$E226))))</f>
        <v/>
      </c>
      <c r="DG226" s="232" t="str">
        <f t="array" ref="DG226">IF(AR226="","",
IF(INDEX(Settings!$H:$H,MATCH(DG$1,Settings!$G:$G,0))=TRUE,
100-100*(AR226-MINIFS(AR:AR,$E:$E,$E226))/(MAXIFS(AR:AR,$E:$E,$E226)-MINIFS(AR:AR,$E:$E,$E226)),
100*(AR226-MINIFS(AR:AR,$E:$E,$E226))/(MAXIFS(AR:AR,$E:$E,$E226)-MINIFS(AR:AR,$E:$E,$E226))))</f>
        <v/>
      </c>
      <c r="DH226" s="232" t="str">
        <f t="array" ref="DH226">IF(AS226="","",
IF(INDEX(Settings!$H:$H,MATCH(DH$1,Settings!$G:$G,0))=TRUE,
100-100*(AS226-MINIFS(AS:AS,$E:$E,$E226))/(MAXIFS(AS:AS,$E:$E,$E226)-MINIFS(AS:AS,$E:$E,$E226)),
100*(AS226-MINIFS(AS:AS,$E:$E,$E226))/(MAXIFS(AS:AS,$E:$E,$E226)-MINIFS(AS:AS,$E:$E,$E226))))</f>
        <v/>
      </c>
      <c r="DI226" s="232" t="str">
        <f t="array" ref="DI226">IF(AT226="","",
IF(INDEX(Settings!$H:$H,MATCH(DI$1,Settings!$G:$G,0))=TRUE,
100-100*(AT226-MINIFS(AT:AT,$E:$E,$E226))/(MAXIFS(AT:AT,$E:$E,$E226)-MINIFS(AT:AT,$E:$E,$E226)),
100*(AT226-MINIFS(AT:AT,$E:$E,$E226))/(MAXIFS(AT:AT,$E:$E,$E226)-MINIFS(AT:AT,$E:$E,$E226))))</f>
        <v/>
      </c>
      <c r="DJ226" s="232" t="str">
        <f t="array" ref="DJ226">IF(AU226="","",
IF(INDEX(Settings!$H:$H,MATCH(DJ$1,Settings!$G:$G,0))=TRUE,
100-100*(AU226-MINIFS(AU:AU,$E:$E,$E226))/(MAXIFS(AU:AU,$E:$E,$E226)-MINIFS(AU:AU,$E:$E,$E226)),
100*(AU226-MINIFS(AU:AU,$E:$E,$E226))/(MAXIFS(AU:AU,$E:$E,$E226)-MINIFS(AU:AU,$E:$E,$E226))))</f>
        <v/>
      </c>
      <c r="DK226" s="232" t="str">
        <f t="array" ref="DK226">IF(AV226="","",
IF(INDEX(Settings!$H:$H,MATCH(DK$1,Settings!$G:$G,0))=TRUE,
100-100*(AV226-MINIFS(AV:AV,$E:$E,$E226))/(MAXIFS(AV:AV,$E:$E,$E226)-MINIFS(AV:AV,$E:$E,$E226)),
100*(AV226-MINIFS(AV:AV,$E:$E,$E226))/(MAXIFS(AV:AV,$E:$E,$E226)-MINIFS(AV:AV,$E:$E,$E226))))</f>
        <v/>
      </c>
      <c r="DL226" s="232" t="str">
        <f t="array" ref="DL226">IF(AW226="","",
IF(INDEX(Settings!$H:$H,MATCH(DL$1,Settings!$G:$G,0))=TRUE,
100-100*(AW226-MINIFS(AW:AW,$E:$E,$E226))/(MAXIFS(AW:AW,$E:$E,$E226)-MINIFS(AW:AW,$E:$E,$E226)),
100*(AW226-MINIFS(AW:AW,$E:$E,$E226))/(MAXIFS(AW:AW,$E:$E,$E226)-MINIFS(AW:AW,$E:$E,$E226))))</f>
        <v/>
      </c>
      <c r="DM226" s="232" t="str">
        <f t="array" ref="DM226">IF(AX226="","",
IF(INDEX(Settings!$H:$H,MATCH(DM$1,Settings!$G:$G,0))=TRUE,
100-100*(AX226-MINIFS(AX:AX,$E:$E,$E226))/(MAXIFS(AX:AX,$E:$E,$E226)-MINIFS(AX:AX,$E:$E,$E226)),
100*(AX226-MINIFS(AX:AX,$E:$E,$E226))/(MAXIFS(AX:AX,$E:$E,$E226)-MINIFS(AX:AX,$E:$E,$E226))))</f>
        <v/>
      </c>
      <c r="DN226" s="232" t="str">
        <f t="array" ref="DN226">IF(AY226="","",
IF(INDEX(Settings!$H:$H,MATCH(DN$1,Settings!$G:$G,0))=TRUE,
100-100*(AY226-MINIFS(AY:AY,$E:$E,$E226))/(MAXIFS(AY:AY,$E:$E,$E226)-MINIFS(AY:AY,$E:$E,$E226)),
100*(AY226-MINIFS(AY:AY,$E:$E,$E226))/(MAXIFS(AY:AY,$E:$E,$E226)-MINIFS(AY:AY,$E:$E,$E226))))</f>
        <v/>
      </c>
      <c r="DO226" s="232" t="str">
        <f t="array" ref="DO226">IF(AZ226="","",
IF(INDEX(Settings!$H:$H,MATCH(DO$1,Settings!$G:$G,0))=TRUE,
100-100*(AZ226-MINIFS(AZ:AZ,$E:$E,$E226))/(MAXIFS(AZ:AZ,$E:$E,$E226)-MINIFS(AZ:AZ,$E:$E,$E226)),
100*(AZ226-MINIFS(AZ:AZ,$E:$E,$E226))/(MAXIFS(AZ:AZ,$E:$E,$E226)-MINIFS(AZ:AZ,$E:$E,$E226))))</f>
        <v/>
      </c>
      <c r="DP226" s="232" t="str">
        <f t="array" ref="DP226">IF(BA226="","",
IF(INDEX(Settings!$H:$H,MATCH(DP$1,Settings!$G:$G,0))=TRUE,
100-100*(BA226-MINIFS(BA:BA,$E:$E,$E226))/(MAXIFS(BA:BA,$E:$E,$E226)-MINIFS(BA:BA,$E:$E,$E226)),
100*(BA226-MINIFS(BA:BA,$E:$E,$E226))/(MAXIFS(BA:BA,$E:$E,$E226)-MINIFS(BA:BA,$E:$E,$E226))))</f>
        <v/>
      </c>
      <c r="DQ226" s="232" t="str">
        <f t="array" ref="DQ226">IF(BB226="","",
IF(INDEX(Settings!$H:$H,MATCH(DQ$1,Settings!$G:$G,0))=TRUE,
100-100*(BB226-MINIFS(BB:BB,$E:$E,$E226))/(MAXIFS(BB:BB,$E:$E,$E226)-MINIFS(BB:BB,$E:$E,$E226)),
100*(BB226-MINIFS(BB:BB,$E:$E,$E226))/(MAXIFS(BB:BB,$E:$E,$E226)-MINIFS(BB:BB,$E:$E,$E226))))</f>
        <v/>
      </c>
      <c r="DR226" s="232" t="str">
        <f t="array" ref="DR226">IF(BC226="","",
IF(INDEX(Settings!$H:$H,MATCH(DR$1,Settings!$G:$G,0))=TRUE,
100-100*(BC226-MINIFS(BC:BC,$E:$E,$E226))/(MAXIFS(BC:BC,$E:$E,$E226)-MINIFS(BC:BC,$E:$E,$E226)),
100*(BC226-MINIFS(BC:BC,$E:$E,$E226))/(MAXIFS(BC:BC,$E:$E,$E226)-MINIFS(BC:BC,$E:$E,$E226))))</f>
        <v/>
      </c>
      <c r="DS226" s="232" t="str">
        <f t="array" ref="DS226">IF(BD226="","",
IF(INDEX(Settings!$H:$H,MATCH(DS$1,Settings!$G:$G,0))=TRUE,
100-100*(BD226-MINIFS(BD:BD,$E:$E,$E226))/(MAXIFS(BD:BD,$E:$E,$E226)-MINIFS(BD:BD,$E:$E,$E226)),
100*(BD226-MINIFS(BD:BD,$E:$E,$E226))/(MAXIFS(BD:BD,$E:$E,$E226)-MINIFS(BD:BD,$E:$E,$E226))))</f>
        <v/>
      </c>
      <c r="DT226" s="232" t="str">
        <f t="array" ref="DT226">IF(BE226="","",
IF(INDEX(Settings!$H:$H,MATCH(DT$1,Settings!$G:$G,0))=TRUE,
100-100*(BE226-MINIFS(BE:BE,$E:$E,$E226))/(MAXIFS(BE:BE,$E:$E,$E226)-MINIFS(BE:BE,$E:$E,$E226)),
100*(BE226-MINIFS(BE:BE,$E:$E,$E226))/(MAXIFS(BE:BE,$E:$E,$E226)-MINIFS(BE:BE,$E:$E,$E226))))</f>
        <v/>
      </c>
      <c r="DU226" s="232" t="str">
        <f t="array" ref="DU226">IF(BF226="","",
IF(INDEX(Settings!$H:$H,MATCH(DU$1,Settings!$G:$G,0))=TRUE,
100-100*(BF226-MINIFS(BF:BF,$E:$E,$E226))/(MAXIFS(BF:BF,$E:$E,$E226)-MINIFS(BF:BF,$E:$E,$E226)),
100*(BF226-MINIFS(BF:BF,$E:$E,$E226))/(MAXIFS(BF:BF,$E:$E,$E226)-MINIFS(BF:BF,$E:$E,$E226))))</f>
        <v/>
      </c>
      <c r="DV226" s="232" t="str">
        <f t="array" ref="DV226">IF(BG226="","",
IF(INDEX(Settings!$H:$H,MATCH(DV$1,Settings!$G:$G,0))=TRUE,
100-100*(BG226-MINIFS(BG:BG,$E:$E,$E226))/(MAXIFS(BG:BG,$E:$E,$E226)-MINIFS(BG:BG,$E:$E,$E226)),
100*(BG226-MINIFS(BG:BG,$E:$E,$E226))/(MAXIFS(BG:BG,$E:$E,$E226)-MINIFS(BG:BG,$E:$E,$E226))))</f>
        <v/>
      </c>
      <c r="DW226" s="232" t="str">
        <f t="array" ref="DW226">IF(BH226="","",
IF(INDEX(Settings!$H:$H,MATCH(DW$1,Settings!$G:$G,0))=TRUE,
100-100*(BH226-MINIFS(BH:BH,$E:$E,$E226))/(MAXIFS(BH:BH,$E:$E,$E226)-MINIFS(BH:BH,$E:$E,$E226)),
100*(BH226-MINIFS(BH:BH,$E:$E,$E226))/(MAXIFS(BH:BH,$E:$E,$E226)-MINIFS(BH:BH,$E:$E,$E226))))</f>
        <v/>
      </c>
      <c r="DX226" s="232" t="str">
        <f t="array" ref="DX226">IF(BI226="","",
IF(INDEX(Settings!$H:$H,MATCH(DX$1,Settings!$G:$G,0))=TRUE,
100-100*(BI226-MINIFS(BI:BI,$E:$E,$E226))/(MAXIFS(BI:BI,$E:$E,$E226)-MINIFS(BI:BI,$E:$E,$E226)),
100*(BI226-MINIFS(BI:BI,$E:$E,$E226))/(MAXIFS(BI:BI,$E:$E,$E226)-MINIFS(BI:BI,$E:$E,$E226))))</f>
        <v/>
      </c>
      <c r="DY226" s="232" t="str">
        <f t="array" ref="DY226">IF(BJ226="","",
IF(INDEX(Settings!$H:$H,MATCH(DY$1,Settings!$G:$G,0))=TRUE,
100-100*(BJ226-MINIFS(BJ:BJ,$E:$E,$E226))/(MAXIFS(BJ:BJ,$E:$E,$E226)-MINIFS(BJ:BJ,$E:$E,$E226)),
100*(BJ226-MINIFS(BJ:BJ,$E:$E,$E226))/(MAXIFS(BJ:BJ,$E:$E,$E226)-MINIFS(BJ:BJ,$E:$E,$E226))))</f>
        <v/>
      </c>
      <c r="DZ226" s="234"/>
      <c r="EA226" s="234"/>
      <c r="EB226" s="234" t="str">
        <f t="shared" si="8"/>
        <v/>
      </c>
      <c r="EC226" s="234" t="str">
        <f t="shared" si="9"/>
        <v/>
      </c>
      <c r="ED226" s="234" t="str">
        <f t="shared" si="10"/>
        <v/>
      </c>
      <c r="EE226" s="234" t="str">
        <f t="shared" si="11"/>
        <v/>
      </c>
      <c r="EF226" s="234" t="str">
        <f t="shared" si="12"/>
        <v/>
      </c>
      <c r="EG226" s="234" t="str">
        <f t="shared" si="13"/>
        <v/>
      </c>
      <c r="EH226" s="234"/>
      <c r="EI226" s="234"/>
      <c r="EJ226" s="234"/>
      <c r="EK226" s="234"/>
      <c r="EL226" s="234"/>
      <c r="EM226" s="234"/>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3" t="str">
        <f t="shared" si="14"/>
        <v/>
      </c>
      <c r="N227" s="49"/>
      <c r="O227" s="49"/>
      <c r="P227" s="49"/>
      <c r="Q227" s="49"/>
      <c r="R227" s="49"/>
      <c r="S227" s="222" t="str">
        <f>IFERROR(VLOOKUP(AF227, 'YOYO IR Scores'!A:C, 3, FALSE), "")
</f>
        <v/>
      </c>
      <c r="T227" s="49"/>
      <c r="U227" s="49"/>
      <c r="V227" s="49"/>
      <c r="W227" s="49"/>
      <c r="X227" s="224" t="str">
        <f t="shared" si="4"/>
        <v/>
      </c>
      <c r="Y227" s="225" t="str">
        <f t="shared" si="5"/>
        <v/>
      </c>
      <c r="Z227" s="225" t="str">
        <f t="shared" si="6"/>
        <v/>
      </c>
      <c r="AA227" s="224" t="str">
        <f t="shared" si="7"/>
        <v/>
      </c>
      <c r="AB227" s="223"/>
      <c r="AC227" s="223"/>
      <c r="AD227" s="223"/>
      <c r="AE227" s="223" t="str">
        <f>IFERROR(VLOOKUP(AF227, 'YOYO IR Scores'!A:C, 2, FALSE), "")</f>
        <v/>
      </c>
      <c r="AF227" s="223"/>
      <c r="AG227" s="223"/>
      <c r="AH227" s="223"/>
      <c r="AI227" s="223"/>
      <c r="AJ227" s="223"/>
      <c r="AK227" s="223"/>
      <c r="AL227" s="223"/>
      <c r="AM227" s="223"/>
      <c r="AN227" s="223"/>
      <c r="AO227" s="223"/>
      <c r="AP227" s="223"/>
      <c r="AQ227" s="223"/>
      <c r="AR227" s="223"/>
      <c r="AS227" s="223"/>
      <c r="AT227" s="223"/>
      <c r="AU227" s="223"/>
      <c r="AV227" s="223"/>
      <c r="AW227" s="223"/>
      <c r="AX227" s="223"/>
      <c r="AY227" s="223"/>
      <c r="AZ227" s="223"/>
      <c r="BA227" s="223"/>
      <c r="BB227" s="223"/>
      <c r="BC227" s="223"/>
      <c r="BD227" s="223"/>
      <c r="BE227" s="223"/>
      <c r="BF227" s="223"/>
      <c r="BG227" s="223"/>
      <c r="BH227" s="223"/>
      <c r="BI227" s="223"/>
      <c r="BJ227" s="223"/>
      <c r="BK227" s="223" t="str">
        <f t="array" ref="BK227">IF(J227="","",
IF(INDEX(Settings!$H:$H,MATCH(BY$1,Settings!$G:$G,0))=TRUE,
100-100*(J227-MIN(J:J))/(MAX(J:J)-MIN(J:J)),
100*(J227-MIN(J:J))/(MAX(J:J)-MIN(J:J))))</f>
        <v/>
      </c>
      <c r="BL227" s="223" t="str">
        <f t="array" ref="BL227">IF(J227="","",
IF(INDEX(Settings!$H:$H,MATCH(BY$1,Settings!$G:$G,0))=TRUE,
100-100*(J227-MINIFS(J:J,$E:$E,$E227))/(MAXIFS(J:J,$E:$E,$E227)-MINIFS(J:J,$E:$E,$E227)),
100*(J227-MINIFS(J:J,$E:$E,$E227))/(MAXIFS(J:J,$E:$E,$E227)-MINIFS(J:J,$E:$E,$E227))))</f>
        <v/>
      </c>
      <c r="BM227" s="223"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4" t="str">
        <f t="array" ref="BQ227">IF(J227="","",
IF(INDEX(Settings!$H:$H,MATCH(BY$1,Settings!$G:$G,0))=TRUE,
-1*(J227-AVERAGE(J:J))/STDEV(J:J),
(J227-AVERAGE(J:J))/STDEV(J:J)))</f>
        <v/>
      </c>
      <c r="BR227" s="224" t="str">
        <f>IFERROR(__xludf.DUMMYFUNCTION("IF(J227="""","""",
IF(INDEX(Settings!$H:$H,MATCH(BY$1,Settings!$G:$G,0))=TRUE,
-1*(J227-AVERAGEIFS(J:J,$E:$E,$E227))/STDEV(FILTER(J:J,$E:$E=$E227)),
(J227-AVERAGEIFS(J:J,$E:$E,$E227))/STDEV(FILTER(J:J,$E:$E=$E227))))"),"")</f>
        <v/>
      </c>
      <c r="BS227" s="224"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3" t="str">
        <f t="array" ref="BY227">IF(J227="","",
IF(INDEX(Settings!$H:$H,MATCH(BY$1,Settings!$G:$G,0))=TRUE,
100-100*(J227-MINIFS(J:J,$E:$E,$E227))/(MAXIFS(J:J,$E:$E,$E227)-MINIFS(J:J,$E:$E,$E227)),
100*(J227-MINIFS(J:J,$E:$E,$E227))/(MAXIFS(J:J,$E:$E,$E227)-MINIFS(J:J,$E:$E,$E227))))</f>
        <v/>
      </c>
      <c r="BZ227" s="223" t="str">
        <f t="array" ref="BZ227">IF(K227="","",
IF(INDEX(Settings!$H:$H,MATCH(BZ$1,Settings!$G:$G,0))=TRUE,
100-100*(K227-MINIFS(K:K,$E:$E,$E227))/(MAXIFS(K:K,$E:$E,$E227)-MINIFS(K:K,$E:$E,$E227)),
100*(K227-MINIFS(K:K,$E:$E,$E227))/(MAXIFS(K:K,$E:$E,$E227)-MINIFS(K:K,$E:$E,$E227))))</f>
        <v/>
      </c>
      <c r="CA227" s="223" t="str">
        <f t="array" ref="CA227">IF(L227="","",
IF(INDEX(Settings!$H:$H,MATCH(CA$1,Settings!$G:$G,0))=TRUE,
100-100*(L227-MINIFS(L:L,$E:$E,$E227))/(MAXIFS(L:L,$E:$E,$E227)-MINIFS(L:L,$E:$E,$E227)),
100*(L227-MINIFS(L:L,$E:$E,$E227))/(MAXIFS(L:L,$E:$E,$E227)-MINIFS(L:L,$E:$E,$E227))))</f>
        <v/>
      </c>
      <c r="CB227" s="223" t="str">
        <f t="array" ref="CB227">IF(M227="","",
IF(INDEX(Settings!$H:$H,MATCH(CB$1,Settings!$G:$G,0))=TRUE,
100-100*(M227-MINIFS(M:M,$E:$E,$E227))/(MAXIFS(M:M,$E:$E,$E227)-MINIFS(M:M,$E:$E,$E227)),
100*(M227-MINIFS(M:M,$E:$E,$E227))/(MAXIFS(M:M,$E:$E,$E227)-MINIFS(M:M,$E:$E,$E227))))</f>
        <v/>
      </c>
      <c r="CC227" s="223" t="str">
        <f t="array" ref="CC227">IF(N227="","",
IF(INDEX(Settings!$H:$H,MATCH(CC$1,Settings!$G:$G,0))=TRUE,
100-100*(N227-MINIFS(N:N,$E:$E,$E227))/(MAXIFS(N:N,$E:$E,$E227)-MINIFS(N:N,$E:$E,$E227)),
100*(N227-MINIFS(N:N,$E:$E,$E227))/(MAXIFS(N:N,$E:$E,$E227)-MINIFS(N:N,$E:$E,$E227))))</f>
        <v/>
      </c>
      <c r="CD227" s="223" t="str">
        <f t="array" ref="CD227">IF(O227="","",
IF(INDEX(Settings!$H:$H,MATCH(CD$1,Settings!$G:$G,0))=TRUE,
100-100*(O227-MINIFS(O:O,$E:$E,$E227))/(MAXIFS(O:O,$E:$E,$E227)-MINIFS(O:O,$E:$E,$E227)),
100*(O227-MINIFS(O:O,$E:$E,$E227))/(MAXIFS(O:O,$E:$E,$E227)-MINIFS(O:O,$E:$E,$E227))))</f>
        <v/>
      </c>
      <c r="CE227" s="223" t="str">
        <f t="array" ref="CE227">IF(P227="","",
IF(INDEX(Settings!$H:$H,MATCH(CE$1,Settings!$G:$G,0))=TRUE,
100-100*(P227-MINIFS(P:P,$E:$E,$E227))/(MAXIFS(P:P,$E:$E,$E227)-MINIFS(P:P,$E:$E,$E227)),
100*(P227-MINIFS(P:P,$E:$E,$E227))/(MAXIFS(P:P,$E:$E,$E227)-MINIFS(P:P,$E:$E,$E227))))</f>
        <v/>
      </c>
      <c r="CF227" s="223" t="str">
        <f t="array" ref="CF227">IF(Q227="","",
IF(INDEX(Settings!$H:$H,MATCH(CF$1,Settings!$G:$G,0))=TRUE,
100-100*(Q227-MINIFS(Q:Q,$E:$E,$E227))/(MAXIFS(Q:Q,$E:$E,$E227)-MINIFS(Q:Q,$E:$E,$E227)),
100*(Q227-MINIFS(Q:Q,$E:$E,$E227))/(MAXIFS(Q:Q,$E:$E,$E227)-MINIFS(Q:Q,$E:$E,$E227))))</f>
        <v/>
      </c>
      <c r="CG227" s="223" t="str">
        <f t="array" ref="CG227">IF(R227="","",
IF(INDEX(Settings!$H:$H,MATCH(CG$1,Settings!$G:$G,0))=TRUE,
100-100*(R227-MINIFS(R:R,$E:$E,$E227))/(MAXIFS(R:R,$E:$E,$E227)-MINIFS(R:R,$E:$E,$E227)),
100*(R227-MINIFS(R:R,$E:$E,$E227))/(MAXIFS(R:R,$E:$E,$E227)-MINIFS(R:R,$E:$E,$E227))))</f>
        <v/>
      </c>
      <c r="CH227" s="223" t="str">
        <f t="array" ref="CH227">IF(S227="","",
IF(INDEX(Settings!$H:$H,MATCH(CH$1,Settings!$G:$G,0))=TRUE,
100-100*(S227-MINIFS(S:S,$E:$E,$E227))/(MAXIFS(S:S,$E:$E,$E227)-MINIFS(S:S,$E:$E,$E227)),
100*(S227-MINIFS(S:S,$E:$E,$E227))/(MAXIFS(S:S,$E:$E,$E227)-MINIFS(S:S,$E:$E,$E227))))</f>
        <v/>
      </c>
      <c r="CI227" s="223" t="str">
        <f t="array" ref="CI227">IF(T227="","",
IF(INDEX(Settings!$H:$H,MATCH(CI$1,Settings!$G:$G,0))=TRUE,
100-100*(T227-MINIFS(T:T,$E:$E,$E227))/(MAXIFS(T:T,$E:$E,$E227)-MINIFS(T:T,$E:$E,$E227)),
100*(T227-MINIFS(T:T,$E:$E,$E227))/(MAXIFS(T:T,$E:$E,$E227)-MINIFS(T:T,$E:$E,$E227))))</f>
        <v/>
      </c>
      <c r="CJ227" s="223" t="str">
        <f t="array" ref="CJ227">IF(U227="","",
IF(INDEX(Settings!$H:$H,MATCH(CJ$1,Settings!$G:$G,0))=TRUE,
100-100*(U227-MINIFS(U:U,$E:$E,$E227))/(MAXIFS(U:U,$E:$E,$E227)-MINIFS(U:U,$E:$E,$E227)),
100*(U227-MINIFS(U:U,$E:$E,$E227))/(MAXIFS(U:U,$E:$E,$E227)-MINIFS(U:U,$E:$E,$E227))))</f>
        <v/>
      </c>
      <c r="CK227" s="223" t="str">
        <f t="array" ref="CK227">IF(V227="","",
IF(INDEX(Settings!$H:$H,MATCH(CK$1,Settings!$G:$G,0))=TRUE,
100-100*(V227-MINIFS(V:V,$E:$E,$E227))/(MAXIFS(V:V,$E:$E,$E227)-MINIFS(V:V,$E:$E,$E227)),
100*(V227-MINIFS(V:V,$E:$E,$E227))/(MAXIFS(V:V,$E:$E,$E227)-MINIFS(V:V,$E:$E,$E227))))</f>
        <v/>
      </c>
      <c r="CL227" s="223" t="str">
        <f t="array" ref="CL227">IF(W227="","",
IF(INDEX(Settings!$H:$H,MATCH(CL$1,Settings!$G:$G,0))=TRUE,
100-100*(W227-MINIFS(W:W,$E:$E,$E227))/(MAXIFS(W:W,$E:$E,$E227)-MINIFS(W:W,$E:$E,$E227)),
100*(W227-MINIFS(W:W,$E:$E,$E227))/(MAXIFS(W:W,$E:$E,$E227)-MINIFS(W:W,$E:$E,$E227))))</f>
        <v/>
      </c>
      <c r="CM227" s="223" t="str">
        <f t="array" ref="CM227">IF(X227="","",
IF(INDEX(Settings!$H:$H,MATCH(CM$1,Settings!$G:$G,0))=TRUE,
100-100*(X227-MINIFS(X:X,$E:$E,$E227))/(MAXIFS(X:X,$E:$E,$E227)-MINIFS(X:X,$E:$E,$E227)),
100*(X227-MINIFS(X:X,$E:$E,$E227))/(MAXIFS(X:X,$E:$E,$E227)-MINIFS(X:X,$E:$E,$E227))))</f>
        <v/>
      </c>
      <c r="CN227" s="223" t="str">
        <f t="array" ref="CN227">IF(Y227="","",
IF(INDEX(Settings!$H:$H,MATCH(CN$1,Settings!$G:$G,0))=TRUE,
100-100*(Y227-MINIFS(Y:Y,$E:$E,$E227))/(MAXIFS(Y:Y,$E:$E,$E227)-MINIFS(Y:Y,$E:$E,$E227)),
100*(Y227-MINIFS(Y:Y,$E:$E,$E227))/(MAXIFS(Y:Y,$E:$E,$E227)-MINIFS(Y:Y,$E:$E,$E227))))</f>
        <v/>
      </c>
      <c r="CO227" s="223" t="str">
        <f t="array" ref="CO227">IF(Z227="","",
IF(INDEX(Settings!$H:$H,MATCH(CO$1,Settings!$G:$G,0))=TRUE,
100-100*(Z227-MINIFS(Z:Z,$E:$E,$E227))/(MAXIFS(Z:Z,$E:$E,$E227)-MINIFS(Z:Z,$E:$E,$E227)),
100*(Z227-MINIFS(Z:Z,$E:$E,$E227))/(MAXIFS(Z:Z,$E:$E,$E227)-MINIFS(Z:Z,$E:$E,$E227))))</f>
        <v/>
      </c>
      <c r="CP227" s="223" t="str">
        <f t="array" ref="CP227">IF(AA227="","",
IF(INDEX(Settings!$H:$H,MATCH(CP$1,Settings!$G:$G,0))=TRUE,
100-100*(AA227-MINIFS(AA:AA,$E:$E,$E227))/(MAXIFS(AA:AA,$E:$E,$E227)-MINIFS(AA:AA,$E:$E,$E227)),
100*(AA227-MINIFS(AA:AA,$E:$E,$E227))/(MAXIFS(AA:AA,$E:$E,$E227)-MINIFS(AA:AA,$E:$E,$E227))))</f>
        <v/>
      </c>
      <c r="CQ227" s="223" t="str">
        <f t="array" ref="CQ227">IF(AB227="","",
IF(INDEX(Settings!$H:$H,MATCH(CQ$1,Settings!$G:$G,0))=TRUE,
100-100*(AB227-MINIFS(AB:AB,$E:$E,$E227))/(MAXIFS(AB:AB,$E:$E,$E227)-MINIFS(AB:AB,$E:$E,$E227)),
100*(AB227-MINIFS(AB:AB,$E:$E,$E227))/(MAXIFS(AB:AB,$E:$E,$E227)-MINIFS(AB:AB,$E:$E,$E227))))</f>
        <v/>
      </c>
      <c r="CR227" s="223" t="str">
        <f t="array" ref="CR227">IF(AC227="","",
IF(INDEX(Settings!$H:$H,MATCH(CR$1,Settings!$G:$G,0))=TRUE,
100-100*(AC227-MINIFS(AC:AC,$E:$E,$E227))/(MAXIFS(AC:AC,$E:$E,$E227)-MINIFS(AC:AC,$E:$E,$E227)),
100*(AC227-MINIFS(AC:AC,$E:$E,$E227))/(MAXIFS(AC:AC,$E:$E,$E227)-MINIFS(AC:AC,$E:$E,$E227))))</f>
        <v/>
      </c>
      <c r="CS227" s="223" t="str">
        <f t="array" ref="CS227">IF(AD227="","",
IF(INDEX(Settings!$H:$H,MATCH(CS$1,Settings!$G:$G,0))=TRUE,
100-100*(AD227-MINIFS(AD:AD,$E:$E,$E227))/(MAXIFS(AD:AD,$E:$E,$E227)-MINIFS(AD:AD,$E:$E,$E227)),
100*(AD227-MINIFS(AD:AD,$E:$E,$E227))/(MAXIFS(AD:AD,$E:$E,$E227)-MINIFS(AD:AD,$E:$E,$E227))))</f>
        <v/>
      </c>
      <c r="CT227" s="223" t="str">
        <f t="array" ref="CT227">IF(AE227="","",
IF(INDEX(Settings!$H:$H,MATCH(CT$1,Settings!$G:$G,0))=TRUE,
100-100*(AE227-MINIFS(AE:AE,$E:$E,$E227))/(MAXIFS(AE:AE,$E:$E,$E227)-MINIFS(AE:AE,$E:$E,$E227)),
100*(AE227-MINIFS(AE:AE,$E:$E,$E227))/(MAXIFS(AE:AE,$E:$E,$E227)-MINIFS(AE:AE,$E:$E,$E227))))</f>
        <v/>
      </c>
      <c r="CU227" s="223" t="str">
        <f t="array" ref="CU227">IF(AF227="","",
IF(INDEX(Settings!$H:$H,MATCH(CU$1,Settings!$G:$G,0))=TRUE,
100-100*(AF227-MINIFS(AF:AF,$E:$E,$E227))/(MAXIFS(AF:AF,$E:$E,$E227)-MINIFS(AF:AF,$E:$E,$E227)),
100*(AF227-MINIFS(AF:AF,$E:$E,$E227))/(MAXIFS(AF:AF,$E:$E,$E227)-MINIFS(AF:AF,$E:$E,$E227))))</f>
        <v/>
      </c>
      <c r="CV227" s="223" t="str">
        <f t="array" ref="CV227">IF(AG227="","",
IF(INDEX(Settings!$H:$H,MATCH(CV$1,Settings!$G:$G,0))=TRUE,
100-100*(AG227-MINIFS(AG:AG,$E:$E,$E227))/(MAXIFS(AG:AG,$E:$E,$E227)-MINIFS(AG:AG,$E:$E,$E227)),
100*(AG227-MINIFS(AG:AG,$E:$E,$E227))/(MAXIFS(AG:AG,$E:$E,$E227)-MINIFS(AG:AG,$E:$E,$E227))))</f>
        <v/>
      </c>
      <c r="CW227" s="223" t="str">
        <f t="array" ref="CW227">IF(AH227="","",
IF(INDEX(Settings!$H:$H,MATCH(CW$1,Settings!$G:$G,0))=TRUE,
100-100*(AH227-MINIFS(AH:AH,$E:$E,$E227))/(MAXIFS(AH:AH,$E:$E,$E227)-MINIFS(AH:AH,$E:$E,$E227)),
100*(AH227-MINIFS(AH:AH,$E:$E,$E227))/(MAXIFS(AH:AH,$E:$E,$E227)-MINIFS(AH:AH,$E:$E,$E227))))</f>
        <v/>
      </c>
      <c r="CX227" s="223" t="str">
        <f t="array" ref="CX227">IF(AI227="","",
IF(INDEX(Settings!$H:$H,MATCH(CX$1,Settings!$G:$G,0))=TRUE,
100-100*(AI227-MINIFS(AI:AI,$E:$E,$E227))/(MAXIFS(AI:AI,$E:$E,$E227)-MINIFS(AI:AI,$E:$E,$E227)),
100*(AI227-MINIFS(AI:AI,$E:$E,$E227))/(MAXIFS(AI:AI,$E:$E,$E227)-MINIFS(AI:AI,$E:$E,$E227))))</f>
        <v/>
      </c>
      <c r="CY227" s="223" t="str">
        <f t="array" ref="CY227">IF(AJ227="","",
IF(INDEX(Settings!$H:$H,MATCH(CY$1,Settings!$G:$G,0))=TRUE,
100-100*(AJ227-MINIFS(AJ:AJ,$E:$E,$E227))/(MAXIFS(AJ:AJ,$E:$E,$E227)-MINIFS(AJ:AJ,$E:$E,$E227)),
100*(AJ227-MINIFS(AJ:AJ,$E:$E,$E227))/(MAXIFS(AJ:AJ,$E:$E,$E227)-MINIFS(AJ:AJ,$E:$E,$E227))))</f>
        <v/>
      </c>
      <c r="CZ227" s="223" t="str">
        <f t="array" ref="CZ227">IF(AK227="","",
IF(INDEX(Settings!$H:$H,MATCH(CZ$1,Settings!$G:$G,0))=TRUE,
100-100*(AK227-MINIFS(AK:AK,$E:$E,$E227))/(MAXIFS(AK:AK,$E:$E,$E227)-MINIFS(AK:AK,$E:$E,$E227)),
100*(AK227-MINIFS(AK:AK,$E:$E,$E227))/(MAXIFS(AK:AK,$E:$E,$E227)-MINIFS(AK:AK,$E:$E,$E227))))</f>
        <v/>
      </c>
      <c r="DA227" s="223" t="str">
        <f t="array" ref="DA227">IF(AL227="","",
IF(INDEX(Settings!$H:$H,MATCH(DA$1,Settings!$G:$G,0))=TRUE,
100-100*(AL227-MINIFS(AL:AL,$E:$E,$E227))/(MAXIFS(AL:AL,$E:$E,$E227)-MINIFS(AL:AL,$E:$E,$E227)),
100*(AL227-MINIFS(AL:AL,$E:$E,$E227))/(MAXIFS(AL:AL,$E:$E,$E227)-MINIFS(AL:AL,$E:$E,$E227))))</f>
        <v/>
      </c>
      <c r="DB227" s="223" t="str">
        <f t="array" ref="DB227">IF(AM227="","",
IF(INDEX(Settings!$H:$H,MATCH(DB$1,Settings!$G:$G,0))=TRUE,
100-100*(AM227-MINIFS(AM:AM,$E:$E,$E227))/(MAXIFS(AM:AM,$E:$E,$E227)-MINIFS(AM:AM,$E:$E,$E227)),
100*(AM227-MINIFS(AM:AM,$E:$E,$E227))/(MAXIFS(AM:AM,$E:$E,$E227)-MINIFS(AM:AM,$E:$E,$E227))))</f>
        <v/>
      </c>
      <c r="DC227" s="223" t="str">
        <f t="array" ref="DC227">IF(AN227="","",
IF(INDEX(Settings!$H:$H,MATCH(DC$1,Settings!$G:$G,0))=TRUE,
100-100*(AN227-MINIFS(AN:AN,$E:$E,$E227))/(MAXIFS(AN:AN,$E:$E,$E227)-MINIFS(AN:AN,$E:$E,$E227)),
100*(AN227-MINIFS(AN:AN,$E:$E,$E227))/(MAXIFS(AN:AN,$E:$E,$E227)-MINIFS(AN:AN,$E:$E,$E227))))</f>
        <v/>
      </c>
      <c r="DD227" s="223" t="str">
        <f t="array" ref="DD227">IF(AO227="","",
IF(INDEX(Settings!$H:$H,MATCH(DD$1,Settings!$G:$G,0))=TRUE,
100-100*(AO227-MINIFS(AO:AO,$E:$E,$E227))/(MAXIFS(AO:AO,$E:$E,$E227)-MINIFS(AO:AO,$E:$E,$E227)),
100*(AO227-MINIFS(AO:AO,$E:$E,$E227))/(MAXIFS(AO:AO,$E:$E,$E227)-MINIFS(AO:AO,$E:$E,$E227))))</f>
        <v/>
      </c>
      <c r="DE227" s="223" t="str">
        <f t="array" ref="DE227">IF(AP227="","",
IF(INDEX(Settings!$H:$H,MATCH(DE$1,Settings!$G:$G,0))=TRUE,
100-100*(AP227-MINIFS(AP:AP,$E:$E,$E227))/(MAXIFS(AP:AP,$E:$E,$E227)-MINIFS(AP:AP,$E:$E,$E227)),
100*(AP227-MINIFS(AP:AP,$E:$E,$E227))/(MAXIFS(AP:AP,$E:$E,$E227)-MINIFS(AP:AP,$E:$E,$E227))))</f>
        <v/>
      </c>
      <c r="DF227" s="223" t="str">
        <f t="array" ref="DF227">IF(AQ227="","",
IF(INDEX(Settings!$H:$H,MATCH(DF$1,Settings!$G:$G,0))=TRUE,
100-100*(AQ227-MINIFS(AQ:AQ,$E:$E,$E227))/(MAXIFS(AQ:AQ,$E:$E,$E227)-MINIFS(AQ:AQ,$E:$E,$E227)),
100*(AQ227-MINIFS(AQ:AQ,$E:$E,$E227))/(MAXIFS(AQ:AQ,$E:$E,$E227)-MINIFS(AQ:AQ,$E:$E,$E227))))</f>
        <v/>
      </c>
      <c r="DG227" s="223" t="str">
        <f t="array" ref="DG227">IF(AR227="","",
IF(INDEX(Settings!$H:$H,MATCH(DG$1,Settings!$G:$G,0))=TRUE,
100-100*(AR227-MINIFS(AR:AR,$E:$E,$E227))/(MAXIFS(AR:AR,$E:$E,$E227)-MINIFS(AR:AR,$E:$E,$E227)),
100*(AR227-MINIFS(AR:AR,$E:$E,$E227))/(MAXIFS(AR:AR,$E:$E,$E227)-MINIFS(AR:AR,$E:$E,$E227))))</f>
        <v/>
      </c>
      <c r="DH227" s="223" t="str">
        <f t="array" ref="DH227">IF(AS227="","",
IF(INDEX(Settings!$H:$H,MATCH(DH$1,Settings!$G:$G,0))=TRUE,
100-100*(AS227-MINIFS(AS:AS,$E:$E,$E227))/(MAXIFS(AS:AS,$E:$E,$E227)-MINIFS(AS:AS,$E:$E,$E227)),
100*(AS227-MINIFS(AS:AS,$E:$E,$E227))/(MAXIFS(AS:AS,$E:$E,$E227)-MINIFS(AS:AS,$E:$E,$E227))))</f>
        <v/>
      </c>
      <c r="DI227" s="223" t="str">
        <f t="array" ref="DI227">IF(AT227="","",
IF(INDEX(Settings!$H:$H,MATCH(DI$1,Settings!$G:$G,0))=TRUE,
100-100*(AT227-MINIFS(AT:AT,$E:$E,$E227))/(MAXIFS(AT:AT,$E:$E,$E227)-MINIFS(AT:AT,$E:$E,$E227)),
100*(AT227-MINIFS(AT:AT,$E:$E,$E227))/(MAXIFS(AT:AT,$E:$E,$E227)-MINIFS(AT:AT,$E:$E,$E227))))</f>
        <v/>
      </c>
      <c r="DJ227" s="223" t="str">
        <f t="array" ref="DJ227">IF(AU227="","",
IF(INDEX(Settings!$H:$H,MATCH(DJ$1,Settings!$G:$G,0))=TRUE,
100-100*(AU227-MINIFS(AU:AU,$E:$E,$E227))/(MAXIFS(AU:AU,$E:$E,$E227)-MINIFS(AU:AU,$E:$E,$E227)),
100*(AU227-MINIFS(AU:AU,$E:$E,$E227))/(MAXIFS(AU:AU,$E:$E,$E227)-MINIFS(AU:AU,$E:$E,$E227))))</f>
        <v/>
      </c>
      <c r="DK227" s="223" t="str">
        <f t="array" ref="DK227">IF(AV227="","",
IF(INDEX(Settings!$H:$H,MATCH(DK$1,Settings!$G:$G,0))=TRUE,
100-100*(AV227-MINIFS(AV:AV,$E:$E,$E227))/(MAXIFS(AV:AV,$E:$E,$E227)-MINIFS(AV:AV,$E:$E,$E227)),
100*(AV227-MINIFS(AV:AV,$E:$E,$E227))/(MAXIFS(AV:AV,$E:$E,$E227)-MINIFS(AV:AV,$E:$E,$E227))))</f>
        <v/>
      </c>
      <c r="DL227" s="223" t="str">
        <f t="array" ref="DL227">IF(AW227="","",
IF(INDEX(Settings!$H:$H,MATCH(DL$1,Settings!$G:$G,0))=TRUE,
100-100*(AW227-MINIFS(AW:AW,$E:$E,$E227))/(MAXIFS(AW:AW,$E:$E,$E227)-MINIFS(AW:AW,$E:$E,$E227)),
100*(AW227-MINIFS(AW:AW,$E:$E,$E227))/(MAXIFS(AW:AW,$E:$E,$E227)-MINIFS(AW:AW,$E:$E,$E227))))</f>
        <v/>
      </c>
      <c r="DM227" s="223" t="str">
        <f t="array" ref="DM227">IF(AX227="","",
IF(INDEX(Settings!$H:$H,MATCH(DM$1,Settings!$G:$G,0))=TRUE,
100-100*(AX227-MINIFS(AX:AX,$E:$E,$E227))/(MAXIFS(AX:AX,$E:$E,$E227)-MINIFS(AX:AX,$E:$E,$E227)),
100*(AX227-MINIFS(AX:AX,$E:$E,$E227))/(MAXIFS(AX:AX,$E:$E,$E227)-MINIFS(AX:AX,$E:$E,$E227))))</f>
        <v/>
      </c>
      <c r="DN227" s="223" t="str">
        <f t="array" ref="DN227">IF(AY227="","",
IF(INDEX(Settings!$H:$H,MATCH(DN$1,Settings!$G:$G,0))=TRUE,
100-100*(AY227-MINIFS(AY:AY,$E:$E,$E227))/(MAXIFS(AY:AY,$E:$E,$E227)-MINIFS(AY:AY,$E:$E,$E227)),
100*(AY227-MINIFS(AY:AY,$E:$E,$E227))/(MAXIFS(AY:AY,$E:$E,$E227)-MINIFS(AY:AY,$E:$E,$E227))))</f>
        <v/>
      </c>
      <c r="DO227" s="223" t="str">
        <f t="array" ref="DO227">IF(AZ227="","",
IF(INDEX(Settings!$H:$H,MATCH(DO$1,Settings!$G:$G,0))=TRUE,
100-100*(AZ227-MINIFS(AZ:AZ,$E:$E,$E227))/(MAXIFS(AZ:AZ,$E:$E,$E227)-MINIFS(AZ:AZ,$E:$E,$E227)),
100*(AZ227-MINIFS(AZ:AZ,$E:$E,$E227))/(MAXIFS(AZ:AZ,$E:$E,$E227)-MINIFS(AZ:AZ,$E:$E,$E227))))</f>
        <v/>
      </c>
      <c r="DP227" s="223" t="str">
        <f t="array" ref="DP227">IF(BA227="","",
IF(INDEX(Settings!$H:$H,MATCH(DP$1,Settings!$G:$G,0))=TRUE,
100-100*(BA227-MINIFS(BA:BA,$E:$E,$E227))/(MAXIFS(BA:BA,$E:$E,$E227)-MINIFS(BA:BA,$E:$E,$E227)),
100*(BA227-MINIFS(BA:BA,$E:$E,$E227))/(MAXIFS(BA:BA,$E:$E,$E227)-MINIFS(BA:BA,$E:$E,$E227))))</f>
        <v/>
      </c>
      <c r="DQ227" s="223" t="str">
        <f t="array" ref="DQ227">IF(BB227="","",
IF(INDEX(Settings!$H:$H,MATCH(DQ$1,Settings!$G:$G,0))=TRUE,
100-100*(BB227-MINIFS(BB:BB,$E:$E,$E227))/(MAXIFS(BB:BB,$E:$E,$E227)-MINIFS(BB:BB,$E:$E,$E227)),
100*(BB227-MINIFS(BB:BB,$E:$E,$E227))/(MAXIFS(BB:BB,$E:$E,$E227)-MINIFS(BB:BB,$E:$E,$E227))))</f>
        <v/>
      </c>
      <c r="DR227" s="223" t="str">
        <f t="array" ref="DR227">IF(BC227="","",
IF(INDEX(Settings!$H:$H,MATCH(DR$1,Settings!$G:$G,0))=TRUE,
100-100*(BC227-MINIFS(BC:BC,$E:$E,$E227))/(MAXIFS(BC:BC,$E:$E,$E227)-MINIFS(BC:BC,$E:$E,$E227)),
100*(BC227-MINIFS(BC:BC,$E:$E,$E227))/(MAXIFS(BC:BC,$E:$E,$E227)-MINIFS(BC:BC,$E:$E,$E227))))</f>
        <v/>
      </c>
      <c r="DS227" s="223" t="str">
        <f t="array" ref="DS227">IF(BD227="","",
IF(INDEX(Settings!$H:$H,MATCH(DS$1,Settings!$G:$G,0))=TRUE,
100-100*(BD227-MINIFS(BD:BD,$E:$E,$E227))/(MAXIFS(BD:BD,$E:$E,$E227)-MINIFS(BD:BD,$E:$E,$E227)),
100*(BD227-MINIFS(BD:BD,$E:$E,$E227))/(MAXIFS(BD:BD,$E:$E,$E227)-MINIFS(BD:BD,$E:$E,$E227))))</f>
        <v/>
      </c>
      <c r="DT227" s="223" t="str">
        <f t="array" ref="DT227">IF(BE227="","",
IF(INDEX(Settings!$H:$H,MATCH(DT$1,Settings!$G:$G,0))=TRUE,
100-100*(BE227-MINIFS(BE:BE,$E:$E,$E227))/(MAXIFS(BE:BE,$E:$E,$E227)-MINIFS(BE:BE,$E:$E,$E227)),
100*(BE227-MINIFS(BE:BE,$E:$E,$E227))/(MAXIFS(BE:BE,$E:$E,$E227)-MINIFS(BE:BE,$E:$E,$E227))))</f>
        <v/>
      </c>
      <c r="DU227" s="223" t="str">
        <f t="array" ref="DU227">IF(BF227="","",
IF(INDEX(Settings!$H:$H,MATCH(DU$1,Settings!$G:$G,0))=TRUE,
100-100*(BF227-MINIFS(BF:BF,$E:$E,$E227))/(MAXIFS(BF:BF,$E:$E,$E227)-MINIFS(BF:BF,$E:$E,$E227)),
100*(BF227-MINIFS(BF:BF,$E:$E,$E227))/(MAXIFS(BF:BF,$E:$E,$E227)-MINIFS(BF:BF,$E:$E,$E227))))</f>
        <v/>
      </c>
      <c r="DV227" s="223" t="str">
        <f t="array" ref="DV227">IF(BG227="","",
IF(INDEX(Settings!$H:$H,MATCH(DV$1,Settings!$G:$G,0))=TRUE,
100-100*(BG227-MINIFS(BG:BG,$E:$E,$E227))/(MAXIFS(BG:BG,$E:$E,$E227)-MINIFS(BG:BG,$E:$E,$E227)),
100*(BG227-MINIFS(BG:BG,$E:$E,$E227))/(MAXIFS(BG:BG,$E:$E,$E227)-MINIFS(BG:BG,$E:$E,$E227))))</f>
        <v/>
      </c>
      <c r="DW227" s="223" t="str">
        <f t="array" ref="DW227">IF(BH227="","",
IF(INDEX(Settings!$H:$H,MATCH(DW$1,Settings!$G:$G,0))=TRUE,
100-100*(BH227-MINIFS(BH:BH,$E:$E,$E227))/(MAXIFS(BH:BH,$E:$E,$E227)-MINIFS(BH:BH,$E:$E,$E227)),
100*(BH227-MINIFS(BH:BH,$E:$E,$E227))/(MAXIFS(BH:BH,$E:$E,$E227)-MINIFS(BH:BH,$E:$E,$E227))))</f>
        <v/>
      </c>
      <c r="DX227" s="223" t="str">
        <f t="array" ref="DX227">IF(BI227="","",
IF(INDEX(Settings!$H:$H,MATCH(DX$1,Settings!$G:$G,0))=TRUE,
100-100*(BI227-MINIFS(BI:BI,$E:$E,$E227))/(MAXIFS(BI:BI,$E:$E,$E227)-MINIFS(BI:BI,$E:$E,$E227)),
100*(BI227-MINIFS(BI:BI,$E:$E,$E227))/(MAXIFS(BI:BI,$E:$E,$E227)-MINIFS(BI:BI,$E:$E,$E227))))</f>
        <v/>
      </c>
      <c r="DY227" s="223" t="str">
        <f t="array" ref="DY227">IF(BJ227="","",
IF(INDEX(Settings!$H:$H,MATCH(DY$1,Settings!$G:$G,0))=TRUE,
100-100*(BJ227-MINIFS(BJ:BJ,$E:$E,$E227))/(MAXIFS(BJ:BJ,$E:$E,$E227)-MINIFS(BJ:BJ,$E:$E,$E227)),
100*(BJ227-MINIFS(BJ:BJ,$E:$E,$E227))/(MAXIFS(BJ:BJ,$E:$E,$E227)-MINIFS(BJ:BJ,$E:$E,$E227))))</f>
        <v/>
      </c>
      <c r="DZ227" s="225"/>
      <c r="EA227" s="225"/>
      <c r="EB227" s="225" t="str">
        <f t="shared" si="8"/>
        <v/>
      </c>
      <c r="EC227" s="225" t="str">
        <f t="shared" si="9"/>
        <v/>
      </c>
      <c r="ED227" s="225" t="str">
        <f t="shared" si="10"/>
        <v/>
      </c>
      <c r="EE227" s="225" t="str">
        <f t="shared" si="11"/>
        <v/>
      </c>
      <c r="EF227" s="225" t="str">
        <f t="shared" si="12"/>
        <v/>
      </c>
      <c r="EG227" s="225" t="str">
        <f t="shared" si="13"/>
        <v/>
      </c>
      <c r="EH227" s="225"/>
      <c r="EI227" s="225"/>
      <c r="EJ227" s="225"/>
      <c r="EK227" s="225"/>
      <c r="EL227" s="225"/>
      <c r="EM227" s="225"/>
    </row>
    <row r="228">
      <c r="A228" s="231"/>
      <c r="B228" s="231"/>
      <c r="C228" s="231"/>
      <c r="D228" s="231" t="str">
        <f t="array" ref="D228">IFERROR(INDEX(Profiles!$B:$B,MATCH($A228,Profiles!$A:$A,0)),"")</f>
        <v/>
      </c>
      <c r="E228" s="231"/>
      <c r="F228" s="231"/>
      <c r="G228" s="231"/>
      <c r="H228" s="231"/>
      <c r="I228" s="231" t="str">
        <f>IF(A228="","",IF(Settings!$N$3="DATE",F228&amp;": "&amp;TEXT(B228,"M/DD/YY"),F228&amp;": "&amp;H228))</f>
        <v/>
      </c>
      <c r="J228" s="231"/>
      <c r="K228" s="231"/>
      <c r="L228" s="231"/>
      <c r="M228" s="232" t="str">
        <f t="shared" si="14"/>
        <v/>
      </c>
      <c r="N228" s="231"/>
      <c r="O228" s="231"/>
      <c r="P228" s="231"/>
      <c r="Q228" s="231"/>
      <c r="R228" s="231"/>
      <c r="S228" s="230" t="str">
        <f>IFERROR(VLOOKUP(AF228, 'YOYO IR Scores'!A:C, 3, FALSE), "")
</f>
        <v/>
      </c>
      <c r="T228" s="231"/>
      <c r="U228" s="231"/>
      <c r="V228" s="231"/>
      <c r="W228" s="231"/>
      <c r="X228" s="233" t="str">
        <f t="shared" si="4"/>
        <v/>
      </c>
      <c r="Y228" s="234" t="str">
        <f t="shared" si="5"/>
        <v/>
      </c>
      <c r="Z228" s="234" t="str">
        <f t="shared" si="6"/>
        <v/>
      </c>
      <c r="AA228" s="233" t="str">
        <f t="shared" si="7"/>
        <v/>
      </c>
      <c r="AB228" s="232"/>
      <c r="AC228" s="232"/>
      <c r="AD228" s="232"/>
      <c r="AE228" s="232" t="str">
        <f>IFERROR(VLOOKUP(AF228, 'YOYO IR Scores'!A:C, 2, FALSE), "")</f>
        <v/>
      </c>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t="str">
        <f t="array" ref="BK228">IF(J228="","",
IF(INDEX(Settings!$H:$H,MATCH(BY$1,Settings!$G:$G,0))=TRUE,
100-100*(J228-MIN(J:J))/(MAX(J:J)-MIN(J:J)),
100*(J228-MIN(J:J))/(MAX(J:J)-MIN(J:J))))</f>
        <v/>
      </c>
      <c r="BL228" s="232" t="str">
        <f t="array" ref="BL228">IF(J228="","",
IF(INDEX(Settings!$H:$H,MATCH(BY$1,Settings!$G:$G,0))=TRUE,
100-100*(J228-MINIFS(J:J,$E:$E,$E228))/(MAXIFS(J:J,$E:$E,$E228)-MINIFS(J:J,$E:$E,$E228)),
100*(J228-MINIFS(J:J,$E:$E,$E228))/(MAXIFS(J:J,$E:$E,$E228)-MINIFS(J:J,$E:$E,$E228))))</f>
        <v/>
      </c>
      <c r="BM228" s="232" t="str">
        <f t="array" ref="BM228">IF(J228="","",
IF(INDEX(Settings!$H:$H,MATCH(BY$1,Settings!$G:$G,0))=TRUE,
100-100*(J228-MINIFS(J:J,$E:$E,$E228,$I:$I,$I228))/(MAXIFS(J:J,$E:$E,$E228,$I:$I,$I228)-MINIFS(J:J,$E:$E,$E228,$I:$I,$I228)),
100*(J228-MINIFS(J:J,$E:$E,$E228,$I:$I,$I228))/(MAXIFS(J:J,$E:$E,$E228,$I:$I,$I228)-MINIFS(J:J,$E:$E,$E228,$I:$I,$I228))))</f>
        <v/>
      </c>
      <c r="BN228" s="231" t="str">
        <f t="array" ref="BN228">IF(J228="","",
IF(INDEX(Settings!$H:$H,MATCH(BY$1,Settings!$G:$G,0))=TRUE,
100-100*PERCENTRANK(J:J,J228),
100*PERCENTRANK(J:J,J228)))</f>
        <v/>
      </c>
      <c r="BO228" s="231" t="str">
        <f>IFERROR(__xludf.DUMMYFUNCTION("IF(J228="""","""",
IF(INDEX(Settings!$H:$H,MATCH(BY$1,Settings!$G:$G,0))=TRUE,
100-100*PERCENTRANK(FILTER(J:J,$E:$E=$E228),J228),
100*PERCENTRANK(FILTER(J:J,$E:$E=$E228),J228)))"),"")</f>
        <v/>
      </c>
      <c r="BP228" s="231" t="str">
        <f>IFERROR(__xludf.DUMMYFUNCTION("IF(J228="""","""",
IF(INDEX(Settings!$H:$H,MATCH(BY$1,Settings!$G:$G,0))=TRUE,
100-100*PERCENTRANK(FILTER(J:J,$E:$E=$E228,$I:$I=$I228),J228),
100*PERCENTRANK(FILTER(J:J,$E:$E=$E228,$I:$I=$I228),J228)))"),"")</f>
        <v/>
      </c>
      <c r="BQ228" s="233" t="str">
        <f t="array" ref="BQ228">IF(J228="","",
IF(INDEX(Settings!$H:$H,MATCH(BY$1,Settings!$G:$G,0))=TRUE,
-1*(J228-AVERAGE(J:J))/STDEV(J:J),
(J228-AVERAGE(J:J))/STDEV(J:J)))</f>
        <v/>
      </c>
      <c r="BR228" s="233" t="str">
        <f>IFERROR(__xludf.DUMMYFUNCTION("IF(J228="""","""",
IF(INDEX(Settings!$H:$H,MATCH(BY$1,Settings!$G:$G,0))=TRUE,
-1*(J228-AVERAGEIFS(J:J,$E:$E,$E228))/STDEV(FILTER(J:J,$E:$E=$E228)),
(J228-AVERAGEIFS(J:J,$E:$E,$E228))/STDEV(FILTER(J:J,$E:$E=$E228))))"),"")</f>
        <v/>
      </c>
      <c r="BS228" s="233"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1"/>
      <c r="BX228" s="231"/>
      <c r="BY228" s="232" t="str">
        <f t="array" ref="BY228">IF(J228="","",
IF(INDEX(Settings!$H:$H,MATCH(BY$1,Settings!$G:$G,0))=TRUE,
100-100*(J228-MINIFS(J:J,$E:$E,$E228))/(MAXIFS(J:J,$E:$E,$E228)-MINIFS(J:J,$E:$E,$E228)),
100*(J228-MINIFS(J:J,$E:$E,$E228))/(MAXIFS(J:J,$E:$E,$E228)-MINIFS(J:J,$E:$E,$E228))))</f>
        <v/>
      </c>
      <c r="BZ228" s="232" t="str">
        <f t="array" ref="BZ228">IF(K228="","",
IF(INDEX(Settings!$H:$H,MATCH(BZ$1,Settings!$G:$G,0))=TRUE,
100-100*(K228-MINIFS(K:K,$E:$E,$E228))/(MAXIFS(K:K,$E:$E,$E228)-MINIFS(K:K,$E:$E,$E228)),
100*(K228-MINIFS(K:K,$E:$E,$E228))/(MAXIFS(K:K,$E:$E,$E228)-MINIFS(K:K,$E:$E,$E228))))</f>
        <v/>
      </c>
      <c r="CA228" s="232" t="str">
        <f t="array" ref="CA228">IF(L228="","",
IF(INDEX(Settings!$H:$H,MATCH(CA$1,Settings!$G:$G,0))=TRUE,
100-100*(L228-MINIFS(L:L,$E:$E,$E228))/(MAXIFS(L:L,$E:$E,$E228)-MINIFS(L:L,$E:$E,$E228)),
100*(L228-MINIFS(L:L,$E:$E,$E228))/(MAXIFS(L:L,$E:$E,$E228)-MINIFS(L:L,$E:$E,$E228))))</f>
        <v/>
      </c>
      <c r="CB228" s="232" t="str">
        <f t="array" ref="CB228">IF(M228="","",
IF(INDEX(Settings!$H:$H,MATCH(CB$1,Settings!$G:$G,0))=TRUE,
100-100*(M228-MINIFS(M:M,$E:$E,$E228))/(MAXIFS(M:M,$E:$E,$E228)-MINIFS(M:M,$E:$E,$E228)),
100*(M228-MINIFS(M:M,$E:$E,$E228))/(MAXIFS(M:M,$E:$E,$E228)-MINIFS(M:M,$E:$E,$E228))))</f>
        <v/>
      </c>
      <c r="CC228" s="232" t="str">
        <f t="array" ref="CC228">IF(N228="","",
IF(INDEX(Settings!$H:$H,MATCH(CC$1,Settings!$G:$G,0))=TRUE,
100-100*(N228-MINIFS(N:N,$E:$E,$E228))/(MAXIFS(N:N,$E:$E,$E228)-MINIFS(N:N,$E:$E,$E228)),
100*(N228-MINIFS(N:N,$E:$E,$E228))/(MAXIFS(N:N,$E:$E,$E228)-MINIFS(N:N,$E:$E,$E228))))</f>
        <v/>
      </c>
      <c r="CD228" s="232" t="str">
        <f t="array" ref="CD228">IF(O228="","",
IF(INDEX(Settings!$H:$H,MATCH(CD$1,Settings!$G:$G,0))=TRUE,
100-100*(O228-MINIFS(O:O,$E:$E,$E228))/(MAXIFS(O:O,$E:$E,$E228)-MINIFS(O:O,$E:$E,$E228)),
100*(O228-MINIFS(O:O,$E:$E,$E228))/(MAXIFS(O:O,$E:$E,$E228)-MINIFS(O:O,$E:$E,$E228))))</f>
        <v/>
      </c>
      <c r="CE228" s="232" t="str">
        <f t="array" ref="CE228">IF(P228="","",
IF(INDEX(Settings!$H:$H,MATCH(CE$1,Settings!$G:$G,0))=TRUE,
100-100*(P228-MINIFS(P:P,$E:$E,$E228))/(MAXIFS(P:P,$E:$E,$E228)-MINIFS(P:P,$E:$E,$E228)),
100*(P228-MINIFS(P:P,$E:$E,$E228))/(MAXIFS(P:P,$E:$E,$E228)-MINIFS(P:P,$E:$E,$E228))))</f>
        <v/>
      </c>
      <c r="CF228" s="232" t="str">
        <f t="array" ref="CF228">IF(Q228="","",
IF(INDEX(Settings!$H:$H,MATCH(CF$1,Settings!$G:$G,0))=TRUE,
100-100*(Q228-MINIFS(Q:Q,$E:$E,$E228))/(MAXIFS(Q:Q,$E:$E,$E228)-MINIFS(Q:Q,$E:$E,$E228)),
100*(Q228-MINIFS(Q:Q,$E:$E,$E228))/(MAXIFS(Q:Q,$E:$E,$E228)-MINIFS(Q:Q,$E:$E,$E228))))</f>
        <v/>
      </c>
      <c r="CG228" s="232" t="str">
        <f t="array" ref="CG228">IF(R228="","",
IF(INDEX(Settings!$H:$H,MATCH(CG$1,Settings!$G:$G,0))=TRUE,
100-100*(R228-MINIFS(R:R,$E:$E,$E228))/(MAXIFS(R:R,$E:$E,$E228)-MINIFS(R:R,$E:$E,$E228)),
100*(R228-MINIFS(R:R,$E:$E,$E228))/(MAXIFS(R:R,$E:$E,$E228)-MINIFS(R:R,$E:$E,$E228))))</f>
        <v/>
      </c>
      <c r="CH228" s="232" t="str">
        <f t="array" ref="CH228">IF(S228="","",
IF(INDEX(Settings!$H:$H,MATCH(CH$1,Settings!$G:$G,0))=TRUE,
100-100*(S228-MINIFS(S:S,$E:$E,$E228))/(MAXIFS(S:S,$E:$E,$E228)-MINIFS(S:S,$E:$E,$E228)),
100*(S228-MINIFS(S:S,$E:$E,$E228))/(MAXIFS(S:S,$E:$E,$E228)-MINIFS(S:S,$E:$E,$E228))))</f>
        <v/>
      </c>
      <c r="CI228" s="232" t="str">
        <f t="array" ref="CI228">IF(T228="","",
IF(INDEX(Settings!$H:$H,MATCH(CI$1,Settings!$G:$G,0))=TRUE,
100-100*(T228-MINIFS(T:T,$E:$E,$E228))/(MAXIFS(T:T,$E:$E,$E228)-MINIFS(T:T,$E:$E,$E228)),
100*(T228-MINIFS(T:T,$E:$E,$E228))/(MAXIFS(T:T,$E:$E,$E228)-MINIFS(T:T,$E:$E,$E228))))</f>
        <v/>
      </c>
      <c r="CJ228" s="232" t="str">
        <f t="array" ref="CJ228">IF(U228="","",
IF(INDEX(Settings!$H:$H,MATCH(CJ$1,Settings!$G:$G,0))=TRUE,
100-100*(U228-MINIFS(U:U,$E:$E,$E228))/(MAXIFS(U:U,$E:$E,$E228)-MINIFS(U:U,$E:$E,$E228)),
100*(U228-MINIFS(U:U,$E:$E,$E228))/(MAXIFS(U:U,$E:$E,$E228)-MINIFS(U:U,$E:$E,$E228))))</f>
        <v/>
      </c>
      <c r="CK228" s="232" t="str">
        <f t="array" ref="CK228">IF(V228="","",
IF(INDEX(Settings!$H:$H,MATCH(CK$1,Settings!$G:$G,0))=TRUE,
100-100*(V228-MINIFS(V:V,$E:$E,$E228))/(MAXIFS(V:V,$E:$E,$E228)-MINIFS(V:V,$E:$E,$E228)),
100*(V228-MINIFS(V:V,$E:$E,$E228))/(MAXIFS(V:V,$E:$E,$E228)-MINIFS(V:V,$E:$E,$E228))))</f>
        <v/>
      </c>
      <c r="CL228" s="232" t="str">
        <f t="array" ref="CL228">IF(W228="","",
IF(INDEX(Settings!$H:$H,MATCH(CL$1,Settings!$G:$G,0))=TRUE,
100-100*(W228-MINIFS(W:W,$E:$E,$E228))/(MAXIFS(W:W,$E:$E,$E228)-MINIFS(W:W,$E:$E,$E228)),
100*(W228-MINIFS(W:W,$E:$E,$E228))/(MAXIFS(W:W,$E:$E,$E228)-MINIFS(W:W,$E:$E,$E228))))</f>
        <v/>
      </c>
      <c r="CM228" s="232" t="str">
        <f t="array" ref="CM228">IF(X228="","",
IF(INDEX(Settings!$H:$H,MATCH(CM$1,Settings!$G:$G,0))=TRUE,
100-100*(X228-MINIFS(X:X,$E:$E,$E228))/(MAXIFS(X:X,$E:$E,$E228)-MINIFS(X:X,$E:$E,$E228)),
100*(X228-MINIFS(X:X,$E:$E,$E228))/(MAXIFS(X:X,$E:$E,$E228)-MINIFS(X:X,$E:$E,$E228))))</f>
        <v/>
      </c>
      <c r="CN228" s="232" t="str">
        <f t="array" ref="CN228">IF(Y228="","",
IF(INDEX(Settings!$H:$H,MATCH(CN$1,Settings!$G:$G,0))=TRUE,
100-100*(Y228-MINIFS(Y:Y,$E:$E,$E228))/(MAXIFS(Y:Y,$E:$E,$E228)-MINIFS(Y:Y,$E:$E,$E228)),
100*(Y228-MINIFS(Y:Y,$E:$E,$E228))/(MAXIFS(Y:Y,$E:$E,$E228)-MINIFS(Y:Y,$E:$E,$E228))))</f>
        <v/>
      </c>
      <c r="CO228" s="232" t="str">
        <f t="array" ref="CO228">IF(Z228="","",
IF(INDEX(Settings!$H:$H,MATCH(CO$1,Settings!$G:$G,0))=TRUE,
100-100*(Z228-MINIFS(Z:Z,$E:$E,$E228))/(MAXIFS(Z:Z,$E:$E,$E228)-MINIFS(Z:Z,$E:$E,$E228)),
100*(Z228-MINIFS(Z:Z,$E:$E,$E228))/(MAXIFS(Z:Z,$E:$E,$E228)-MINIFS(Z:Z,$E:$E,$E228))))</f>
        <v/>
      </c>
      <c r="CP228" s="232" t="str">
        <f t="array" ref="CP228">IF(AA228="","",
IF(INDEX(Settings!$H:$H,MATCH(CP$1,Settings!$G:$G,0))=TRUE,
100-100*(AA228-MINIFS(AA:AA,$E:$E,$E228))/(MAXIFS(AA:AA,$E:$E,$E228)-MINIFS(AA:AA,$E:$E,$E228)),
100*(AA228-MINIFS(AA:AA,$E:$E,$E228))/(MAXIFS(AA:AA,$E:$E,$E228)-MINIFS(AA:AA,$E:$E,$E228))))</f>
        <v/>
      </c>
      <c r="CQ228" s="232" t="str">
        <f t="array" ref="CQ228">IF(AB228="","",
IF(INDEX(Settings!$H:$H,MATCH(CQ$1,Settings!$G:$G,0))=TRUE,
100-100*(AB228-MINIFS(AB:AB,$E:$E,$E228))/(MAXIFS(AB:AB,$E:$E,$E228)-MINIFS(AB:AB,$E:$E,$E228)),
100*(AB228-MINIFS(AB:AB,$E:$E,$E228))/(MAXIFS(AB:AB,$E:$E,$E228)-MINIFS(AB:AB,$E:$E,$E228))))</f>
        <v/>
      </c>
      <c r="CR228" s="232" t="str">
        <f t="array" ref="CR228">IF(AC228="","",
IF(INDEX(Settings!$H:$H,MATCH(CR$1,Settings!$G:$G,0))=TRUE,
100-100*(AC228-MINIFS(AC:AC,$E:$E,$E228))/(MAXIFS(AC:AC,$E:$E,$E228)-MINIFS(AC:AC,$E:$E,$E228)),
100*(AC228-MINIFS(AC:AC,$E:$E,$E228))/(MAXIFS(AC:AC,$E:$E,$E228)-MINIFS(AC:AC,$E:$E,$E228))))</f>
        <v/>
      </c>
      <c r="CS228" s="232" t="str">
        <f t="array" ref="CS228">IF(AD228="","",
IF(INDEX(Settings!$H:$H,MATCH(CS$1,Settings!$G:$G,0))=TRUE,
100-100*(AD228-MINIFS(AD:AD,$E:$E,$E228))/(MAXIFS(AD:AD,$E:$E,$E228)-MINIFS(AD:AD,$E:$E,$E228)),
100*(AD228-MINIFS(AD:AD,$E:$E,$E228))/(MAXIFS(AD:AD,$E:$E,$E228)-MINIFS(AD:AD,$E:$E,$E228))))</f>
        <v/>
      </c>
      <c r="CT228" s="232" t="str">
        <f t="array" ref="CT228">IF(AE228="","",
IF(INDEX(Settings!$H:$H,MATCH(CT$1,Settings!$G:$G,0))=TRUE,
100-100*(AE228-MINIFS(AE:AE,$E:$E,$E228))/(MAXIFS(AE:AE,$E:$E,$E228)-MINIFS(AE:AE,$E:$E,$E228)),
100*(AE228-MINIFS(AE:AE,$E:$E,$E228))/(MAXIFS(AE:AE,$E:$E,$E228)-MINIFS(AE:AE,$E:$E,$E228))))</f>
        <v/>
      </c>
      <c r="CU228" s="232" t="str">
        <f t="array" ref="CU228">IF(AF228="","",
IF(INDEX(Settings!$H:$H,MATCH(CU$1,Settings!$G:$G,0))=TRUE,
100-100*(AF228-MINIFS(AF:AF,$E:$E,$E228))/(MAXIFS(AF:AF,$E:$E,$E228)-MINIFS(AF:AF,$E:$E,$E228)),
100*(AF228-MINIFS(AF:AF,$E:$E,$E228))/(MAXIFS(AF:AF,$E:$E,$E228)-MINIFS(AF:AF,$E:$E,$E228))))</f>
        <v/>
      </c>
      <c r="CV228" s="232" t="str">
        <f t="array" ref="CV228">IF(AG228="","",
IF(INDEX(Settings!$H:$H,MATCH(CV$1,Settings!$G:$G,0))=TRUE,
100-100*(AG228-MINIFS(AG:AG,$E:$E,$E228))/(MAXIFS(AG:AG,$E:$E,$E228)-MINIFS(AG:AG,$E:$E,$E228)),
100*(AG228-MINIFS(AG:AG,$E:$E,$E228))/(MAXIFS(AG:AG,$E:$E,$E228)-MINIFS(AG:AG,$E:$E,$E228))))</f>
        <v/>
      </c>
      <c r="CW228" s="232" t="str">
        <f t="array" ref="CW228">IF(AH228="","",
IF(INDEX(Settings!$H:$H,MATCH(CW$1,Settings!$G:$G,0))=TRUE,
100-100*(AH228-MINIFS(AH:AH,$E:$E,$E228))/(MAXIFS(AH:AH,$E:$E,$E228)-MINIFS(AH:AH,$E:$E,$E228)),
100*(AH228-MINIFS(AH:AH,$E:$E,$E228))/(MAXIFS(AH:AH,$E:$E,$E228)-MINIFS(AH:AH,$E:$E,$E228))))</f>
        <v/>
      </c>
      <c r="CX228" s="232" t="str">
        <f t="array" ref="CX228">IF(AI228="","",
IF(INDEX(Settings!$H:$H,MATCH(CX$1,Settings!$G:$G,0))=TRUE,
100-100*(AI228-MINIFS(AI:AI,$E:$E,$E228))/(MAXIFS(AI:AI,$E:$E,$E228)-MINIFS(AI:AI,$E:$E,$E228)),
100*(AI228-MINIFS(AI:AI,$E:$E,$E228))/(MAXIFS(AI:AI,$E:$E,$E228)-MINIFS(AI:AI,$E:$E,$E228))))</f>
        <v/>
      </c>
      <c r="CY228" s="232" t="str">
        <f t="array" ref="CY228">IF(AJ228="","",
IF(INDEX(Settings!$H:$H,MATCH(CY$1,Settings!$G:$G,0))=TRUE,
100-100*(AJ228-MINIFS(AJ:AJ,$E:$E,$E228))/(MAXIFS(AJ:AJ,$E:$E,$E228)-MINIFS(AJ:AJ,$E:$E,$E228)),
100*(AJ228-MINIFS(AJ:AJ,$E:$E,$E228))/(MAXIFS(AJ:AJ,$E:$E,$E228)-MINIFS(AJ:AJ,$E:$E,$E228))))</f>
        <v/>
      </c>
      <c r="CZ228" s="232" t="str">
        <f t="array" ref="CZ228">IF(AK228="","",
IF(INDEX(Settings!$H:$H,MATCH(CZ$1,Settings!$G:$G,0))=TRUE,
100-100*(AK228-MINIFS(AK:AK,$E:$E,$E228))/(MAXIFS(AK:AK,$E:$E,$E228)-MINIFS(AK:AK,$E:$E,$E228)),
100*(AK228-MINIFS(AK:AK,$E:$E,$E228))/(MAXIFS(AK:AK,$E:$E,$E228)-MINIFS(AK:AK,$E:$E,$E228))))</f>
        <v/>
      </c>
      <c r="DA228" s="232" t="str">
        <f t="array" ref="DA228">IF(AL228="","",
IF(INDEX(Settings!$H:$H,MATCH(DA$1,Settings!$G:$G,0))=TRUE,
100-100*(AL228-MINIFS(AL:AL,$E:$E,$E228))/(MAXIFS(AL:AL,$E:$E,$E228)-MINIFS(AL:AL,$E:$E,$E228)),
100*(AL228-MINIFS(AL:AL,$E:$E,$E228))/(MAXIFS(AL:AL,$E:$E,$E228)-MINIFS(AL:AL,$E:$E,$E228))))</f>
        <v/>
      </c>
      <c r="DB228" s="232" t="str">
        <f t="array" ref="DB228">IF(AM228="","",
IF(INDEX(Settings!$H:$H,MATCH(DB$1,Settings!$G:$G,0))=TRUE,
100-100*(AM228-MINIFS(AM:AM,$E:$E,$E228))/(MAXIFS(AM:AM,$E:$E,$E228)-MINIFS(AM:AM,$E:$E,$E228)),
100*(AM228-MINIFS(AM:AM,$E:$E,$E228))/(MAXIFS(AM:AM,$E:$E,$E228)-MINIFS(AM:AM,$E:$E,$E228))))</f>
        <v/>
      </c>
      <c r="DC228" s="232" t="str">
        <f t="array" ref="DC228">IF(AN228="","",
IF(INDEX(Settings!$H:$H,MATCH(DC$1,Settings!$G:$G,0))=TRUE,
100-100*(AN228-MINIFS(AN:AN,$E:$E,$E228))/(MAXIFS(AN:AN,$E:$E,$E228)-MINIFS(AN:AN,$E:$E,$E228)),
100*(AN228-MINIFS(AN:AN,$E:$E,$E228))/(MAXIFS(AN:AN,$E:$E,$E228)-MINIFS(AN:AN,$E:$E,$E228))))</f>
        <v/>
      </c>
      <c r="DD228" s="232" t="str">
        <f t="array" ref="DD228">IF(AO228="","",
IF(INDEX(Settings!$H:$H,MATCH(DD$1,Settings!$G:$G,0))=TRUE,
100-100*(AO228-MINIFS(AO:AO,$E:$E,$E228))/(MAXIFS(AO:AO,$E:$E,$E228)-MINIFS(AO:AO,$E:$E,$E228)),
100*(AO228-MINIFS(AO:AO,$E:$E,$E228))/(MAXIFS(AO:AO,$E:$E,$E228)-MINIFS(AO:AO,$E:$E,$E228))))</f>
        <v/>
      </c>
      <c r="DE228" s="232" t="str">
        <f t="array" ref="DE228">IF(AP228="","",
IF(INDEX(Settings!$H:$H,MATCH(DE$1,Settings!$G:$G,0))=TRUE,
100-100*(AP228-MINIFS(AP:AP,$E:$E,$E228))/(MAXIFS(AP:AP,$E:$E,$E228)-MINIFS(AP:AP,$E:$E,$E228)),
100*(AP228-MINIFS(AP:AP,$E:$E,$E228))/(MAXIFS(AP:AP,$E:$E,$E228)-MINIFS(AP:AP,$E:$E,$E228))))</f>
        <v/>
      </c>
      <c r="DF228" s="232" t="str">
        <f t="array" ref="DF228">IF(AQ228="","",
IF(INDEX(Settings!$H:$H,MATCH(DF$1,Settings!$G:$G,0))=TRUE,
100-100*(AQ228-MINIFS(AQ:AQ,$E:$E,$E228))/(MAXIFS(AQ:AQ,$E:$E,$E228)-MINIFS(AQ:AQ,$E:$E,$E228)),
100*(AQ228-MINIFS(AQ:AQ,$E:$E,$E228))/(MAXIFS(AQ:AQ,$E:$E,$E228)-MINIFS(AQ:AQ,$E:$E,$E228))))</f>
        <v/>
      </c>
      <c r="DG228" s="232" t="str">
        <f t="array" ref="DG228">IF(AR228="","",
IF(INDEX(Settings!$H:$H,MATCH(DG$1,Settings!$G:$G,0))=TRUE,
100-100*(AR228-MINIFS(AR:AR,$E:$E,$E228))/(MAXIFS(AR:AR,$E:$E,$E228)-MINIFS(AR:AR,$E:$E,$E228)),
100*(AR228-MINIFS(AR:AR,$E:$E,$E228))/(MAXIFS(AR:AR,$E:$E,$E228)-MINIFS(AR:AR,$E:$E,$E228))))</f>
        <v/>
      </c>
      <c r="DH228" s="232" t="str">
        <f t="array" ref="DH228">IF(AS228="","",
IF(INDEX(Settings!$H:$H,MATCH(DH$1,Settings!$G:$G,0))=TRUE,
100-100*(AS228-MINIFS(AS:AS,$E:$E,$E228))/(MAXIFS(AS:AS,$E:$E,$E228)-MINIFS(AS:AS,$E:$E,$E228)),
100*(AS228-MINIFS(AS:AS,$E:$E,$E228))/(MAXIFS(AS:AS,$E:$E,$E228)-MINIFS(AS:AS,$E:$E,$E228))))</f>
        <v/>
      </c>
      <c r="DI228" s="232" t="str">
        <f t="array" ref="DI228">IF(AT228="","",
IF(INDEX(Settings!$H:$H,MATCH(DI$1,Settings!$G:$G,0))=TRUE,
100-100*(AT228-MINIFS(AT:AT,$E:$E,$E228))/(MAXIFS(AT:AT,$E:$E,$E228)-MINIFS(AT:AT,$E:$E,$E228)),
100*(AT228-MINIFS(AT:AT,$E:$E,$E228))/(MAXIFS(AT:AT,$E:$E,$E228)-MINIFS(AT:AT,$E:$E,$E228))))</f>
        <v/>
      </c>
      <c r="DJ228" s="232" t="str">
        <f t="array" ref="DJ228">IF(AU228="","",
IF(INDEX(Settings!$H:$H,MATCH(DJ$1,Settings!$G:$G,0))=TRUE,
100-100*(AU228-MINIFS(AU:AU,$E:$E,$E228))/(MAXIFS(AU:AU,$E:$E,$E228)-MINIFS(AU:AU,$E:$E,$E228)),
100*(AU228-MINIFS(AU:AU,$E:$E,$E228))/(MAXIFS(AU:AU,$E:$E,$E228)-MINIFS(AU:AU,$E:$E,$E228))))</f>
        <v/>
      </c>
      <c r="DK228" s="232" t="str">
        <f t="array" ref="DK228">IF(AV228="","",
IF(INDEX(Settings!$H:$H,MATCH(DK$1,Settings!$G:$G,0))=TRUE,
100-100*(AV228-MINIFS(AV:AV,$E:$E,$E228))/(MAXIFS(AV:AV,$E:$E,$E228)-MINIFS(AV:AV,$E:$E,$E228)),
100*(AV228-MINIFS(AV:AV,$E:$E,$E228))/(MAXIFS(AV:AV,$E:$E,$E228)-MINIFS(AV:AV,$E:$E,$E228))))</f>
        <v/>
      </c>
      <c r="DL228" s="232" t="str">
        <f t="array" ref="DL228">IF(AW228="","",
IF(INDEX(Settings!$H:$H,MATCH(DL$1,Settings!$G:$G,0))=TRUE,
100-100*(AW228-MINIFS(AW:AW,$E:$E,$E228))/(MAXIFS(AW:AW,$E:$E,$E228)-MINIFS(AW:AW,$E:$E,$E228)),
100*(AW228-MINIFS(AW:AW,$E:$E,$E228))/(MAXIFS(AW:AW,$E:$E,$E228)-MINIFS(AW:AW,$E:$E,$E228))))</f>
        <v/>
      </c>
      <c r="DM228" s="232" t="str">
        <f t="array" ref="DM228">IF(AX228="","",
IF(INDEX(Settings!$H:$H,MATCH(DM$1,Settings!$G:$G,0))=TRUE,
100-100*(AX228-MINIFS(AX:AX,$E:$E,$E228))/(MAXIFS(AX:AX,$E:$E,$E228)-MINIFS(AX:AX,$E:$E,$E228)),
100*(AX228-MINIFS(AX:AX,$E:$E,$E228))/(MAXIFS(AX:AX,$E:$E,$E228)-MINIFS(AX:AX,$E:$E,$E228))))</f>
        <v/>
      </c>
      <c r="DN228" s="232" t="str">
        <f t="array" ref="DN228">IF(AY228="","",
IF(INDEX(Settings!$H:$H,MATCH(DN$1,Settings!$G:$G,0))=TRUE,
100-100*(AY228-MINIFS(AY:AY,$E:$E,$E228))/(MAXIFS(AY:AY,$E:$E,$E228)-MINIFS(AY:AY,$E:$E,$E228)),
100*(AY228-MINIFS(AY:AY,$E:$E,$E228))/(MAXIFS(AY:AY,$E:$E,$E228)-MINIFS(AY:AY,$E:$E,$E228))))</f>
        <v/>
      </c>
      <c r="DO228" s="232" t="str">
        <f t="array" ref="DO228">IF(AZ228="","",
IF(INDEX(Settings!$H:$H,MATCH(DO$1,Settings!$G:$G,0))=TRUE,
100-100*(AZ228-MINIFS(AZ:AZ,$E:$E,$E228))/(MAXIFS(AZ:AZ,$E:$E,$E228)-MINIFS(AZ:AZ,$E:$E,$E228)),
100*(AZ228-MINIFS(AZ:AZ,$E:$E,$E228))/(MAXIFS(AZ:AZ,$E:$E,$E228)-MINIFS(AZ:AZ,$E:$E,$E228))))</f>
        <v/>
      </c>
      <c r="DP228" s="232" t="str">
        <f t="array" ref="DP228">IF(BA228="","",
IF(INDEX(Settings!$H:$H,MATCH(DP$1,Settings!$G:$G,0))=TRUE,
100-100*(BA228-MINIFS(BA:BA,$E:$E,$E228))/(MAXIFS(BA:BA,$E:$E,$E228)-MINIFS(BA:BA,$E:$E,$E228)),
100*(BA228-MINIFS(BA:BA,$E:$E,$E228))/(MAXIFS(BA:BA,$E:$E,$E228)-MINIFS(BA:BA,$E:$E,$E228))))</f>
        <v/>
      </c>
      <c r="DQ228" s="232" t="str">
        <f t="array" ref="DQ228">IF(BB228="","",
IF(INDEX(Settings!$H:$H,MATCH(DQ$1,Settings!$G:$G,0))=TRUE,
100-100*(BB228-MINIFS(BB:BB,$E:$E,$E228))/(MAXIFS(BB:BB,$E:$E,$E228)-MINIFS(BB:BB,$E:$E,$E228)),
100*(BB228-MINIFS(BB:BB,$E:$E,$E228))/(MAXIFS(BB:BB,$E:$E,$E228)-MINIFS(BB:BB,$E:$E,$E228))))</f>
        <v/>
      </c>
      <c r="DR228" s="232" t="str">
        <f t="array" ref="DR228">IF(BC228="","",
IF(INDEX(Settings!$H:$H,MATCH(DR$1,Settings!$G:$G,0))=TRUE,
100-100*(BC228-MINIFS(BC:BC,$E:$E,$E228))/(MAXIFS(BC:BC,$E:$E,$E228)-MINIFS(BC:BC,$E:$E,$E228)),
100*(BC228-MINIFS(BC:BC,$E:$E,$E228))/(MAXIFS(BC:BC,$E:$E,$E228)-MINIFS(BC:BC,$E:$E,$E228))))</f>
        <v/>
      </c>
      <c r="DS228" s="232" t="str">
        <f t="array" ref="DS228">IF(BD228="","",
IF(INDEX(Settings!$H:$H,MATCH(DS$1,Settings!$G:$G,0))=TRUE,
100-100*(BD228-MINIFS(BD:BD,$E:$E,$E228))/(MAXIFS(BD:BD,$E:$E,$E228)-MINIFS(BD:BD,$E:$E,$E228)),
100*(BD228-MINIFS(BD:BD,$E:$E,$E228))/(MAXIFS(BD:BD,$E:$E,$E228)-MINIFS(BD:BD,$E:$E,$E228))))</f>
        <v/>
      </c>
      <c r="DT228" s="232" t="str">
        <f t="array" ref="DT228">IF(BE228="","",
IF(INDEX(Settings!$H:$H,MATCH(DT$1,Settings!$G:$G,0))=TRUE,
100-100*(BE228-MINIFS(BE:BE,$E:$E,$E228))/(MAXIFS(BE:BE,$E:$E,$E228)-MINIFS(BE:BE,$E:$E,$E228)),
100*(BE228-MINIFS(BE:BE,$E:$E,$E228))/(MAXIFS(BE:BE,$E:$E,$E228)-MINIFS(BE:BE,$E:$E,$E228))))</f>
        <v/>
      </c>
      <c r="DU228" s="232" t="str">
        <f t="array" ref="DU228">IF(BF228="","",
IF(INDEX(Settings!$H:$H,MATCH(DU$1,Settings!$G:$G,0))=TRUE,
100-100*(BF228-MINIFS(BF:BF,$E:$E,$E228))/(MAXIFS(BF:BF,$E:$E,$E228)-MINIFS(BF:BF,$E:$E,$E228)),
100*(BF228-MINIFS(BF:BF,$E:$E,$E228))/(MAXIFS(BF:BF,$E:$E,$E228)-MINIFS(BF:BF,$E:$E,$E228))))</f>
        <v/>
      </c>
      <c r="DV228" s="232" t="str">
        <f t="array" ref="DV228">IF(BG228="","",
IF(INDEX(Settings!$H:$H,MATCH(DV$1,Settings!$G:$G,0))=TRUE,
100-100*(BG228-MINIFS(BG:BG,$E:$E,$E228))/(MAXIFS(BG:BG,$E:$E,$E228)-MINIFS(BG:BG,$E:$E,$E228)),
100*(BG228-MINIFS(BG:BG,$E:$E,$E228))/(MAXIFS(BG:BG,$E:$E,$E228)-MINIFS(BG:BG,$E:$E,$E228))))</f>
        <v/>
      </c>
      <c r="DW228" s="232" t="str">
        <f t="array" ref="DW228">IF(BH228="","",
IF(INDEX(Settings!$H:$H,MATCH(DW$1,Settings!$G:$G,0))=TRUE,
100-100*(BH228-MINIFS(BH:BH,$E:$E,$E228))/(MAXIFS(BH:BH,$E:$E,$E228)-MINIFS(BH:BH,$E:$E,$E228)),
100*(BH228-MINIFS(BH:BH,$E:$E,$E228))/(MAXIFS(BH:BH,$E:$E,$E228)-MINIFS(BH:BH,$E:$E,$E228))))</f>
        <v/>
      </c>
      <c r="DX228" s="232" t="str">
        <f t="array" ref="DX228">IF(BI228="","",
IF(INDEX(Settings!$H:$H,MATCH(DX$1,Settings!$G:$G,0))=TRUE,
100-100*(BI228-MINIFS(BI:BI,$E:$E,$E228))/(MAXIFS(BI:BI,$E:$E,$E228)-MINIFS(BI:BI,$E:$E,$E228)),
100*(BI228-MINIFS(BI:BI,$E:$E,$E228))/(MAXIFS(BI:BI,$E:$E,$E228)-MINIFS(BI:BI,$E:$E,$E228))))</f>
        <v/>
      </c>
      <c r="DY228" s="232" t="str">
        <f t="array" ref="DY228">IF(BJ228="","",
IF(INDEX(Settings!$H:$H,MATCH(DY$1,Settings!$G:$G,0))=TRUE,
100-100*(BJ228-MINIFS(BJ:BJ,$E:$E,$E228))/(MAXIFS(BJ:BJ,$E:$E,$E228)-MINIFS(BJ:BJ,$E:$E,$E228)),
100*(BJ228-MINIFS(BJ:BJ,$E:$E,$E228))/(MAXIFS(BJ:BJ,$E:$E,$E228)-MINIFS(BJ:BJ,$E:$E,$E228))))</f>
        <v/>
      </c>
      <c r="DZ228" s="234"/>
      <c r="EA228" s="234"/>
      <c r="EB228" s="234" t="str">
        <f t="shared" si="8"/>
        <v/>
      </c>
      <c r="EC228" s="234" t="str">
        <f t="shared" si="9"/>
        <v/>
      </c>
      <c r="ED228" s="234" t="str">
        <f t="shared" si="10"/>
        <v/>
      </c>
      <c r="EE228" s="234" t="str">
        <f t="shared" si="11"/>
        <v/>
      </c>
      <c r="EF228" s="234" t="str">
        <f t="shared" si="12"/>
        <v/>
      </c>
      <c r="EG228" s="234" t="str">
        <f t="shared" si="13"/>
        <v/>
      </c>
      <c r="EH228" s="234"/>
      <c r="EI228" s="234"/>
      <c r="EJ228" s="234"/>
      <c r="EK228" s="234"/>
      <c r="EL228" s="234"/>
      <c r="EM228" s="234"/>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3" t="str">
        <f t="shared" si="14"/>
        <v/>
      </c>
      <c r="N229" s="49"/>
      <c r="O229" s="49"/>
      <c r="P229" s="49"/>
      <c r="Q229" s="49"/>
      <c r="R229" s="49"/>
      <c r="S229" s="222" t="str">
        <f>IFERROR(VLOOKUP(AF229, 'YOYO IR Scores'!A:C, 3, FALSE), "")
</f>
        <v/>
      </c>
      <c r="T229" s="49"/>
      <c r="U229" s="49"/>
      <c r="V229" s="49"/>
      <c r="W229" s="49"/>
      <c r="X229" s="224" t="str">
        <f t="shared" si="4"/>
        <v/>
      </c>
      <c r="Y229" s="225" t="str">
        <f t="shared" si="5"/>
        <v/>
      </c>
      <c r="Z229" s="225" t="str">
        <f t="shared" si="6"/>
        <v/>
      </c>
      <c r="AA229" s="224" t="str">
        <f t="shared" si="7"/>
        <v/>
      </c>
      <c r="AB229" s="223"/>
      <c r="AC229" s="223"/>
      <c r="AD229" s="223"/>
      <c r="AE229" s="223" t="str">
        <f>IFERROR(VLOOKUP(AF229, 'YOYO IR Scores'!A:C, 2, FALSE), "")</f>
        <v/>
      </c>
      <c r="AF229" s="223"/>
      <c r="AG229" s="223"/>
      <c r="AH229" s="223"/>
      <c r="AI229" s="223"/>
      <c r="AJ229" s="223"/>
      <c r="AK229" s="223"/>
      <c r="AL229" s="223"/>
      <c r="AM229" s="223"/>
      <c r="AN229" s="223"/>
      <c r="AO229" s="223"/>
      <c r="AP229" s="223"/>
      <c r="AQ229" s="223"/>
      <c r="AR229" s="223"/>
      <c r="AS229" s="223"/>
      <c r="AT229" s="223"/>
      <c r="AU229" s="223"/>
      <c r="AV229" s="223"/>
      <c r="AW229" s="223"/>
      <c r="AX229" s="223"/>
      <c r="AY229" s="223"/>
      <c r="AZ229" s="223"/>
      <c r="BA229" s="223"/>
      <c r="BB229" s="223"/>
      <c r="BC229" s="223"/>
      <c r="BD229" s="223"/>
      <c r="BE229" s="223"/>
      <c r="BF229" s="223"/>
      <c r="BG229" s="223"/>
      <c r="BH229" s="223"/>
      <c r="BI229" s="223"/>
      <c r="BJ229" s="223"/>
      <c r="BK229" s="223" t="str">
        <f t="array" ref="BK229">IF(J229="","",
IF(INDEX(Settings!$H:$H,MATCH(BY$1,Settings!$G:$G,0))=TRUE,
100-100*(J229-MIN(J:J))/(MAX(J:J)-MIN(J:J)),
100*(J229-MIN(J:J))/(MAX(J:J)-MIN(J:J))))</f>
        <v/>
      </c>
      <c r="BL229" s="223" t="str">
        <f t="array" ref="BL229">IF(J229="","",
IF(INDEX(Settings!$H:$H,MATCH(BY$1,Settings!$G:$G,0))=TRUE,
100-100*(J229-MINIFS(J:J,$E:$E,$E229))/(MAXIFS(J:J,$E:$E,$E229)-MINIFS(J:J,$E:$E,$E229)),
100*(J229-MINIFS(J:J,$E:$E,$E229))/(MAXIFS(J:J,$E:$E,$E229)-MINIFS(J:J,$E:$E,$E229))))</f>
        <v/>
      </c>
      <c r="BM229" s="223"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4" t="str">
        <f t="array" ref="BQ229">IF(J229="","",
IF(INDEX(Settings!$H:$H,MATCH(BY$1,Settings!$G:$G,0))=TRUE,
-1*(J229-AVERAGE(J:J))/STDEV(J:J),
(J229-AVERAGE(J:J))/STDEV(J:J)))</f>
        <v/>
      </c>
      <c r="BR229" s="224" t="str">
        <f>IFERROR(__xludf.DUMMYFUNCTION("IF(J229="""","""",
IF(INDEX(Settings!$H:$H,MATCH(BY$1,Settings!$G:$G,0))=TRUE,
-1*(J229-AVERAGEIFS(J:J,$E:$E,$E229))/STDEV(FILTER(J:J,$E:$E=$E229)),
(J229-AVERAGEIFS(J:J,$E:$E,$E229))/STDEV(FILTER(J:J,$E:$E=$E229))))"),"")</f>
        <v/>
      </c>
      <c r="BS229" s="224"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3" t="str">
        <f t="array" ref="BY229">IF(J229="","",
IF(INDEX(Settings!$H:$H,MATCH(BY$1,Settings!$G:$G,0))=TRUE,
100-100*(J229-MINIFS(J:J,$E:$E,$E229))/(MAXIFS(J:J,$E:$E,$E229)-MINIFS(J:J,$E:$E,$E229)),
100*(J229-MINIFS(J:J,$E:$E,$E229))/(MAXIFS(J:J,$E:$E,$E229)-MINIFS(J:J,$E:$E,$E229))))</f>
        <v/>
      </c>
      <c r="BZ229" s="223" t="str">
        <f t="array" ref="BZ229">IF(K229="","",
IF(INDEX(Settings!$H:$H,MATCH(BZ$1,Settings!$G:$G,0))=TRUE,
100-100*(K229-MINIFS(K:K,$E:$E,$E229))/(MAXIFS(K:K,$E:$E,$E229)-MINIFS(K:K,$E:$E,$E229)),
100*(K229-MINIFS(K:K,$E:$E,$E229))/(MAXIFS(K:K,$E:$E,$E229)-MINIFS(K:K,$E:$E,$E229))))</f>
        <v/>
      </c>
      <c r="CA229" s="223" t="str">
        <f t="array" ref="CA229">IF(L229="","",
IF(INDEX(Settings!$H:$H,MATCH(CA$1,Settings!$G:$G,0))=TRUE,
100-100*(L229-MINIFS(L:L,$E:$E,$E229))/(MAXIFS(L:L,$E:$E,$E229)-MINIFS(L:L,$E:$E,$E229)),
100*(L229-MINIFS(L:L,$E:$E,$E229))/(MAXIFS(L:L,$E:$E,$E229)-MINIFS(L:L,$E:$E,$E229))))</f>
        <v/>
      </c>
      <c r="CB229" s="223" t="str">
        <f t="array" ref="CB229">IF(M229="","",
IF(INDEX(Settings!$H:$H,MATCH(CB$1,Settings!$G:$G,0))=TRUE,
100-100*(M229-MINIFS(M:M,$E:$E,$E229))/(MAXIFS(M:M,$E:$E,$E229)-MINIFS(M:M,$E:$E,$E229)),
100*(M229-MINIFS(M:M,$E:$E,$E229))/(MAXIFS(M:M,$E:$E,$E229)-MINIFS(M:M,$E:$E,$E229))))</f>
        <v/>
      </c>
      <c r="CC229" s="223" t="str">
        <f t="array" ref="CC229">IF(N229="","",
IF(INDEX(Settings!$H:$H,MATCH(CC$1,Settings!$G:$G,0))=TRUE,
100-100*(N229-MINIFS(N:N,$E:$E,$E229))/(MAXIFS(N:N,$E:$E,$E229)-MINIFS(N:N,$E:$E,$E229)),
100*(N229-MINIFS(N:N,$E:$E,$E229))/(MAXIFS(N:N,$E:$E,$E229)-MINIFS(N:N,$E:$E,$E229))))</f>
        <v/>
      </c>
      <c r="CD229" s="223" t="str">
        <f t="array" ref="CD229">IF(O229="","",
IF(INDEX(Settings!$H:$H,MATCH(CD$1,Settings!$G:$G,0))=TRUE,
100-100*(O229-MINIFS(O:O,$E:$E,$E229))/(MAXIFS(O:O,$E:$E,$E229)-MINIFS(O:O,$E:$E,$E229)),
100*(O229-MINIFS(O:O,$E:$E,$E229))/(MAXIFS(O:O,$E:$E,$E229)-MINIFS(O:O,$E:$E,$E229))))</f>
        <v/>
      </c>
      <c r="CE229" s="223" t="str">
        <f t="array" ref="CE229">IF(P229="","",
IF(INDEX(Settings!$H:$H,MATCH(CE$1,Settings!$G:$G,0))=TRUE,
100-100*(P229-MINIFS(P:P,$E:$E,$E229))/(MAXIFS(P:P,$E:$E,$E229)-MINIFS(P:P,$E:$E,$E229)),
100*(P229-MINIFS(P:P,$E:$E,$E229))/(MAXIFS(P:P,$E:$E,$E229)-MINIFS(P:P,$E:$E,$E229))))</f>
        <v/>
      </c>
      <c r="CF229" s="223" t="str">
        <f t="array" ref="CF229">IF(Q229="","",
IF(INDEX(Settings!$H:$H,MATCH(CF$1,Settings!$G:$G,0))=TRUE,
100-100*(Q229-MINIFS(Q:Q,$E:$E,$E229))/(MAXIFS(Q:Q,$E:$E,$E229)-MINIFS(Q:Q,$E:$E,$E229)),
100*(Q229-MINIFS(Q:Q,$E:$E,$E229))/(MAXIFS(Q:Q,$E:$E,$E229)-MINIFS(Q:Q,$E:$E,$E229))))</f>
        <v/>
      </c>
      <c r="CG229" s="223" t="str">
        <f t="array" ref="CG229">IF(R229="","",
IF(INDEX(Settings!$H:$H,MATCH(CG$1,Settings!$G:$G,0))=TRUE,
100-100*(R229-MINIFS(R:R,$E:$E,$E229))/(MAXIFS(R:R,$E:$E,$E229)-MINIFS(R:R,$E:$E,$E229)),
100*(R229-MINIFS(R:R,$E:$E,$E229))/(MAXIFS(R:R,$E:$E,$E229)-MINIFS(R:R,$E:$E,$E229))))</f>
        <v/>
      </c>
      <c r="CH229" s="223" t="str">
        <f t="array" ref="CH229">IF(S229="","",
IF(INDEX(Settings!$H:$H,MATCH(CH$1,Settings!$G:$G,0))=TRUE,
100-100*(S229-MINIFS(S:S,$E:$E,$E229))/(MAXIFS(S:S,$E:$E,$E229)-MINIFS(S:S,$E:$E,$E229)),
100*(S229-MINIFS(S:S,$E:$E,$E229))/(MAXIFS(S:S,$E:$E,$E229)-MINIFS(S:S,$E:$E,$E229))))</f>
        <v/>
      </c>
      <c r="CI229" s="223" t="str">
        <f t="array" ref="CI229">IF(T229="","",
IF(INDEX(Settings!$H:$H,MATCH(CI$1,Settings!$G:$G,0))=TRUE,
100-100*(T229-MINIFS(T:T,$E:$E,$E229))/(MAXIFS(T:T,$E:$E,$E229)-MINIFS(T:T,$E:$E,$E229)),
100*(T229-MINIFS(T:T,$E:$E,$E229))/(MAXIFS(T:T,$E:$E,$E229)-MINIFS(T:T,$E:$E,$E229))))</f>
        <v/>
      </c>
      <c r="CJ229" s="223" t="str">
        <f t="array" ref="CJ229">IF(U229="","",
IF(INDEX(Settings!$H:$H,MATCH(CJ$1,Settings!$G:$G,0))=TRUE,
100-100*(U229-MINIFS(U:U,$E:$E,$E229))/(MAXIFS(U:U,$E:$E,$E229)-MINIFS(U:U,$E:$E,$E229)),
100*(U229-MINIFS(U:U,$E:$E,$E229))/(MAXIFS(U:U,$E:$E,$E229)-MINIFS(U:U,$E:$E,$E229))))</f>
        <v/>
      </c>
      <c r="CK229" s="223" t="str">
        <f t="array" ref="CK229">IF(V229="","",
IF(INDEX(Settings!$H:$H,MATCH(CK$1,Settings!$G:$G,0))=TRUE,
100-100*(V229-MINIFS(V:V,$E:$E,$E229))/(MAXIFS(V:V,$E:$E,$E229)-MINIFS(V:V,$E:$E,$E229)),
100*(V229-MINIFS(V:V,$E:$E,$E229))/(MAXIFS(V:V,$E:$E,$E229)-MINIFS(V:V,$E:$E,$E229))))</f>
        <v/>
      </c>
      <c r="CL229" s="223" t="str">
        <f t="array" ref="CL229">IF(W229="","",
IF(INDEX(Settings!$H:$H,MATCH(CL$1,Settings!$G:$G,0))=TRUE,
100-100*(W229-MINIFS(W:W,$E:$E,$E229))/(MAXIFS(W:W,$E:$E,$E229)-MINIFS(W:W,$E:$E,$E229)),
100*(W229-MINIFS(W:W,$E:$E,$E229))/(MAXIFS(W:W,$E:$E,$E229)-MINIFS(W:W,$E:$E,$E229))))</f>
        <v/>
      </c>
      <c r="CM229" s="223" t="str">
        <f t="array" ref="CM229">IF(X229="","",
IF(INDEX(Settings!$H:$H,MATCH(CM$1,Settings!$G:$G,0))=TRUE,
100-100*(X229-MINIFS(X:X,$E:$E,$E229))/(MAXIFS(X:X,$E:$E,$E229)-MINIFS(X:X,$E:$E,$E229)),
100*(X229-MINIFS(X:X,$E:$E,$E229))/(MAXIFS(X:X,$E:$E,$E229)-MINIFS(X:X,$E:$E,$E229))))</f>
        <v/>
      </c>
      <c r="CN229" s="223" t="str">
        <f t="array" ref="CN229">IF(Y229="","",
IF(INDEX(Settings!$H:$H,MATCH(CN$1,Settings!$G:$G,0))=TRUE,
100-100*(Y229-MINIFS(Y:Y,$E:$E,$E229))/(MAXIFS(Y:Y,$E:$E,$E229)-MINIFS(Y:Y,$E:$E,$E229)),
100*(Y229-MINIFS(Y:Y,$E:$E,$E229))/(MAXIFS(Y:Y,$E:$E,$E229)-MINIFS(Y:Y,$E:$E,$E229))))</f>
        <v/>
      </c>
      <c r="CO229" s="223" t="str">
        <f t="array" ref="CO229">IF(Z229="","",
IF(INDEX(Settings!$H:$H,MATCH(CO$1,Settings!$G:$G,0))=TRUE,
100-100*(Z229-MINIFS(Z:Z,$E:$E,$E229))/(MAXIFS(Z:Z,$E:$E,$E229)-MINIFS(Z:Z,$E:$E,$E229)),
100*(Z229-MINIFS(Z:Z,$E:$E,$E229))/(MAXIFS(Z:Z,$E:$E,$E229)-MINIFS(Z:Z,$E:$E,$E229))))</f>
        <v/>
      </c>
      <c r="CP229" s="223" t="str">
        <f t="array" ref="CP229">IF(AA229="","",
IF(INDEX(Settings!$H:$H,MATCH(CP$1,Settings!$G:$G,0))=TRUE,
100-100*(AA229-MINIFS(AA:AA,$E:$E,$E229))/(MAXIFS(AA:AA,$E:$E,$E229)-MINIFS(AA:AA,$E:$E,$E229)),
100*(AA229-MINIFS(AA:AA,$E:$E,$E229))/(MAXIFS(AA:AA,$E:$E,$E229)-MINIFS(AA:AA,$E:$E,$E229))))</f>
        <v/>
      </c>
      <c r="CQ229" s="223" t="str">
        <f t="array" ref="CQ229">IF(AB229="","",
IF(INDEX(Settings!$H:$H,MATCH(CQ$1,Settings!$G:$G,0))=TRUE,
100-100*(AB229-MINIFS(AB:AB,$E:$E,$E229))/(MAXIFS(AB:AB,$E:$E,$E229)-MINIFS(AB:AB,$E:$E,$E229)),
100*(AB229-MINIFS(AB:AB,$E:$E,$E229))/(MAXIFS(AB:AB,$E:$E,$E229)-MINIFS(AB:AB,$E:$E,$E229))))</f>
        <v/>
      </c>
      <c r="CR229" s="223" t="str">
        <f t="array" ref="CR229">IF(AC229="","",
IF(INDEX(Settings!$H:$H,MATCH(CR$1,Settings!$G:$G,0))=TRUE,
100-100*(AC229-MINIFS(AC:AC,$E:$E,$E229))/(MAXIFS(AC:AC,$E:$E,$E229)-MINIFS(AC:AC,$E:$E,$E229)),
100*(AC229-MINIFS(AC:AC,$E:$E,$E229))/(MAXIFS(AC:AC,$E:$E,$E229)-MINIFS(AC:AC,$E:$E,$E229))))</f>
        <v/>
      </c>
      <c r="CS229" s="223" t="str">
        <f t="array" ref="CS229">IF(AD229="","",
IF(INDEX(Settings!$H:$H,MATCH(CS$1,Settings!$G:$G,0))=TRUE,
100-100*(AD229-MINIFS(AD:AD,$E:$E,$E229))/(MAXIFS(AD:AD,$E:$E,$E229)-MINIFS(AD:AD,$E:$E,$E229)),
100*(AD229-MINIFS(AD:AD,$E:$E,$E229))/(MAXIFS(AD:AD,$E:$E,$E229)-MINIFS(AD:AD,$E:$E,$E229))))</f>
        <v/>
      </c>
      <c r="CT229" s="223" t="str">
        <f t="array" ref="CT229">IF(AE229="","",
IF(INDEX(Settings!$H:$H,MATCH(CT$1,Settings!$G:$G,0))=TRUE,
100-100*(AE229-MINIFS(AE:AE,$E:$E,$E229))/(MAXIFS(AE:AE,$E:$E,$E229)-MINIFS(AE:AE,$E:$E,$E229)),
100*(AE229-MINIFS(AE:AE,$E:$E,$E229))/(MAXIFS(AE:AE,$E:$E,$E229)-MINIFS(AE:AE,$E:$E,$E229))))</f>
        <v/>
      </c>
      <c r="CU229" s="223" t="str">
        <f t="array" ref="CU229">IF(AF229="","",
IF(INDEX(Settings!$H:$H,MATCH(CU$1,Settings!$G:$G,0))=TRUE,
100-100*(AF229-MINIFS(AF:AF,$E:$E,$E229))/(MAXIFS(AF:AF,$E:$E,$E229)-MINIFS(AF:AF,$E:$E,$E229)),
100*(AF229-MINIFS(AF:AF,$E:$E,$E229))/(MAXIFS(AF:AF,$E:$E,$E229)-MINIFS(AF:AF,$E:$E,$E229))))</f>
        <v/>
      </c>
      <c r="CV229" s="223" t="str">
        <f t="array" ref="CV229">IF(AG229="","",
IF(INDEX(Settings!$H:$H,MATCH(CV$1,Settings!$G:$G,0))=TRUE,
100-100*(AG229-MINIFS(AG:AG,$E:$E,$E229))/(MAXIFS(AG:AG,$E:$E,$E229)-MINIFS(AG:AG,$E:$E,$E229)),
100*(AG229-MINIFS(AG:AG,$E:$E,$E229))/(MAXIFS(AG:AG,$E:$E,$E229)-MINIFS(AG:AG,$E:$E,$E229))))</f>
        <v/>
      </c>
      <c r="CW229" s="223" t="str">
        <f t="array" ref="CW229">IF(AH229="","",
IF(INDEX(Settings!$H:$H,MATCH(CW$1,Settings!$G:$G,0))=TRUE,
100-100*(AH229-MINIFS(AH:AH,$E:$E,$E229))/(MAXIFS(AH:AH,$E:$E,$E229)-MINIFS(AH:AH,$E:$E,$E229)),
100*(AH229-MINIFS(AH:AH,$E:$E,$E229))/(MAXIFS(AH:AH,$E:$E,$E229)-MINIFS(AH:AH,$E:$E,$E229))))</f>
        <v/>
      </c>
      <c r="CX229" s="223" t="str">
        <f t="array" ref="CX229">IF(AI229="","",
IF(INDEX(Settings!$H:$H,MATCH(CX$1,Settings!$G:$G,0))=TRUE,
100-100*(AI229-MINIFS(AI:AI,$E:$E,$E229))/(MAXIFS(AI:AI,$E:$E,$E229)-MINIFS(AI:AI,$E:$E,$E229)),
100*(AI229-MINIFS(AI:AI,$E:$E,$E229))/(MAXIFS(AI:AI,$E:$E,$E229)-MINIFS(AI:AI,$E:$E,$E229))))</f>
        <v/>
      </c>
      <c r="CY229" s="223" t="str">
        <f t="array" ref="CY229">IF(AJ229="","",
IF(INDEX(Settings!$H:$H,MATCH(CY$1,Settings!$G:$G,0))=TRUE,
100-100*(AJ229-MINIFS(AJ:AJ,$E:$E,$E229))/(MAXIFS(AJ:AJ,$E:$E,$E229)-MINIFS(AJ:AJ,$E:$E,$E229)),
100*(AJ229-MINIFS(AJ:AJ,$E:$E,$E229))/(MAXIFS(AJ:AJ,$E:$E,$E229)-MINIFS(AJ:AJ,$E:$E,$E229))))</f>
        <v/>
      </c>
      <c r="CZ229" s="223" t="str">
        <f t="array" ref="CZ229">IF(AK229="","",
IF(INDEX(Settings!$H:$H,MATCH(CZ$1,Settings!$G:$G,0))=TRUE,
100-100*(AK229-MINIFS(AK:AK,$E:$E,$E229))/(MAXIFS(AK:AK,$E:$E,$E229)-MINIFS(AK:AK,$E:$E,$E229)),
100*(AK229-MINIFS(AK:AK,$E:$E,$E229))/(MAXIFS(AK:AK,$E:$E,$E229)-MINIFS(AK:AK,$E:$E,$E229))))</f>
        <v/>
      </c>
      <c r="DA229" s="223" t="str">
        <f t="array" ref="DA229">IF(AL229="","",
IF(INDEX(Settings!$H:$H,MATCH(DA$1,Settings!$G:$G,0))=TRUE,
100-100*(AL229-MINIFS(AL:AL,$E:$E,$E229))/(MAXIFS(AL:AL,$E:$E,$E229)-MINIFS(AL:AL,$E:$E,$E229)),
100*(AL229-MINIFS(AL:AL,$E:$E,$E229))/(MAXIFS(AL:AL,$E:$E,$E229)-MINIFS(AL:AL,$E:$E,$E229))))</f>
        <v/>
      </c>
      <c r="DB229" s="223" t="str">
        <f t="array" ref="DB229">IF(AM229="","",
IF(INDEX(Settings!$H:$H,MATCH(DB$1,Settings!$G:$G,0))=TRUE,
100-100*(AM229-MINIFS(AM:AM,$E:$E,$E229))/(MAXIFS(AM:AM,$E:$E,$E229)-MINIFS(AM:AM,$E:$E,$E229)),
100*(AM229-MINIFS(AM:AM,$E:$E,$E229))/(MAXIFS(AM:AM,$E:$E,$E229)-MINIFS(AM:AM,$E:$E,$E229))))</f>
        <v/>
      </c>
      <c r="DC229" s="223" t="str">
        <f t="array" ref="DC229">IF(AN229="","",
IF(INDEX(Settings!$H:$H,MATCH(DC$1,Settings!$G:$G,0))=TRUE,
100-100*(AN229-MINIFS(AN:AN,$E:$E,$E229))/(MAXIFS(AN:AN,$E:$E,$E229)-MINIFS(AN:AN,$E:$E,$E229)),
100*(AN229-MINIFS(AN:AN,$E:$E,$E229))/(MAXIFS(AN:AN,$E:$E,$E229)-MINIFS(AN:AN,$E:$E,$E229))))</f>
        <v/>
      </c>
      <c r="DD229" s="223" t="str">
        <f t="array" ref="DD229">IF(AO229="","",
IF(INDEX(Settings!$H:$H,MATCH(DD$1,Settings!$G:$G,0))=TRUE,
100-100*(AO229-MINIFS(AO:AO,$E:$E,$E229))/(MAXIFS(AO:AO,$E:$E,$E229)-MINIFS(AO:AO,$E:$E,$E229)),
100*(AO229-MINIFS(AO:AO,$E:$E,$E229))/(MAXIFS(AO:AO,$E:$E,$E229)-MINIFS(AO:AO,$E:$E,$E229))))</f>
        <v/>
      </c>
      <c r="DE229" s="223" t="str">
        <f t="array" ref="DE229">IF(AP229="","",
IF(INDEX(Settings!$H:$H,MATCH(DE$1,Settings!$G:$G,0))=TRUE,
100-100*(AP229-MINIFS(AP:AP,$E:$E,$E229))/(MAXIFS(AP:AP,$E:$E,$E229)-MINIFS(AP:AP,$E:$E,$E229)),
100*(AP229-MINIFS(AP:AP,$E:$E,$E229))/(MAXIFS(AP:AP,$E:$E,$E229)-MINIFS(AP:AP,$E:$E,$E229))))</f>
        <v/>
      </c>
      <c r="DF229" s="223" t="str">
        <f t="array" ref="DF229">IF(AQ229="","",
IF(INDEX(Settings!$H:$H,MATCH(DF$1,Settings!$G:$G,0))=TRUE,
100-100*(AQ229-MINIFS(AQ:AQ,$E:$E,$E229))/(MAXIFS(AQ:AQ,$E:$E,$E229)-MINIFS(AQ:AQ,$E:$E,$E229)),
100*(AQ229-MINIFS(AQ:AQ,$E:$E,$E229))/(MAXIFS(AQ:AQ,$E:$E,$E229)-MINIFS(AQ:AQ,$E:$E,$E229))))</f>
        <v/>
      </c>
      <c r="DG229" s="223" t="str">
        <f t="array" ref="DG229">IF(AR229="","",
IF(INDEX(Settings!$H:$H,MATCH(DG$1,Settings!$G:$G,0))=TRUE,
100-100*(AR229-MINIFS(AR:AR,$E:$E,$E229))/(MAXIFS(AR:AR,$E:$E,$E229)-MINIFS(AR:AR,$E:$E,$E229)),
100*(AR229-MINIFS(AR:AR,$E:$E,$E229))/(MAXIFS(AR:AR,$E:$E,$E229)-MINIFS(AR:AR,$E:$E,$E229))))</f>
        <v/>
      </c>
      <c r="DH229" s="223" t="str">
        <f t="array" ref="DH229">IF(AS229="","",
IF(INDEX(Settings!$H:$H,MATCH(DH$1,Settings!$G:$G,0))=TRUE,
100-100*(AS229-MINIFS(AS:AS,$E:$E,$E229))/(MAXIFS(AS:AS,$E:$E,$E229)-MINIFS(AS:AS,$E:$E,$E229)),
100*(AS229-MINIFS(AS:AS,$E:$E,$E229))/(MAXIFS(AS:AS,$E:$E,$E229)-MINIFS(AS:AS,$E:$E,$E229))))</f>
        <v/>
      </c>
      <c r="DI229" s="223" t="str">
        <f t="array" ref="DI229">IF(AT229="","",
IF(INDEX(Settings!$H:$H,MATCH(DI$1,Settings!$G:$G,0))=TRUE,
100-100*(AT229-MINIFS(AT:AT,$E:$E,$E229))/(MAXIFS(AT:AT,$E:$E,$E229)-MINIFS(AT:AT,$E:$E,$E229)),
100*(AT229-MINIFS(AT:AT,$E:$E,$E229))/(MAXIFS(AT:AT,$E:$E,$E229)-MINIFS(AT:AT,$E:$E,$E229))))</f>
        <v/>
      </c>
      <c r="DJ229" s="223" t="str">
        <f t="array" ref="DJ229">IF(AU229="","",
IF(INDEX(Settings!$H:$H,MATCH(DJ$1,Settings!$G:$G,0))=TRUE,
100-100*(AU229-MINIFS(AU:AU,$E:$E,$E229))/(MAXIFS(AU:AU,$E:$E,$E229)-MINIFS(AU:AU,$E:$E,$E229)),
100*(AU229-MINIFS(AU:AU,$E:$E,$E229))/(MAXIFS(AU:AU,$E:$E,$E229)-MINIFS(AU:AU,$E:$E,$E229))))</f>
        <v/>
      </c>
      <c r="DK229" s="223" t="str">
        <f t="array" ref="DK229">IF(AV229="","",
IF(INDEX(Settings!$H:$H,MATCH(DK$1,Settings!$G:$G,0))=TRUE,
100-100*(AV229-MINIFS(AV:AV,$E:$E,$E229))/(MAXIFS(AV:AV,$E:$E,$E229)-MINIFS(AV:AV,$E:$E,$E229)),
100*(AV229-MINIFS(AV:AV,$E:$E,$E229))/(MAXIFS(AV:AV,$E:$E,$E229)-MINIFS(AV:AV,$E:$E,$E229))))</f>
        <v/>
      </c>
      <c r="DL229" s="223" t="str">
        <f t="array" ref="DL229">IF(AW229="","",
IF(INDEX(Settings!$H:$H,MATCH(DL$1,Settings!$G:$G,0))=TRUE,
100-100*(AW229-MINIFS(AW:AW,$E:$E,$E229))/(MAXIFS(AW:AW,$E:$E,$E229)-MINIFS(AW:AW,$E:$E,$E229)),
100*(AW229-MINIFS(AW:AW,$E:$E,$E229))/(MAXIFS(AW:AW,$E:$E,$E229)-MINIFS(AW:AW,$E:$E,$E229))))</f>
        <v/>
      </c>
      <c r="DM229" s="223" t="str">
        <f t="array" ref="DM229">IF(AX229="","",
IF(INDEX(Settings!$H:$H,MATCH(DM$1,Settings!$G:$G,0))=TRUE,
100-100*(AX229-MINIFS(AX:AX,$E:$E,$E229))/(MAXIFS(AX:AX,$E:$E,$E229)-MINIFS(AX:AX,$E:$E,$E229)),
100*(AX229-MINIFS(AX:AX,$E:$E,$E229))/(MAXIFS(AX:AX,$E:$E,$E229)-MINIFS(AX:AX,$E:$E,$E229))))</f>
        <v/>
      </c>
      <c r="DN229" s="223" t="str">
        <f t="array" ref="DN229">IF(AY229="","",
IF(INDEX(Settings!$H:$H,MATCH(DN$1,Settings!$G:$G,0))=TRUE,
100-100*(AY229-MINIFS(AY:AY,$E:$E,$E229))/(MAXIFS(AY:AY,$E:$E,$E229)-MINIFS(AY:AY,$E:$E,$E229)),
100*(AY229-MINIFS(AY:AY,$E:$E,$E229))/(MAXIFS(AY:AY,$E:$E,$E229)-MINIFS(AY:AY,$E:$E,$E229))))</f>
        <v/>
      </c>
      <c r="DO229" s="223" t="str">
        <f t="array" ref="DO229">IF(AZ229="","",
IF(INDEX(Settings!$H:$H,MATCH(DO$1,Settings!$G:$G,0))=TRUE,
100-100*(AZ229-MINIFS(AZ:AZ,$E:$E,$E229))/(MAXIFS(AZ:AZ,$E:$E,$E229)-MINIFS(AZ:AZ,$E:$E,$E229)),
100*(AZ229-MINIFS(AZ:AZ,$E:$E,$E229))/(MAXIFS(AZ:AZ,$E:$E,$E229)-MINIFS(AZ:AZ,$E:$E,$E229))))</f>
        <v/>
      </c>
      <c r="DP229" s="223" t="str">
        <f t="array" ref="DP229">IF(BA229="","",
IF(INDEX(Settings!$H:$H,MATCH(DP$1,Settings!$G:$G,0))=TRUE,
100-100*(BA229-MINIFS(BA:BA,$E:$E,$E229))/(MAXIFS(BA:BA,$E:$E,$E229)-MINIFS(BA:BA,$E:$E,$E229)),
100*(BA229-MINIFS(BA:BA,$E:$E,$E229))/(MAXIFS(BA:BA,$E:$E,$E229)-MINIFS(BA:BA,$E:$E,$E229))))</f>
        <v/>
      </c>
      <c r="DQ229" s="223" t="str">
        <f t="array" ref="DQ229">IF(BB229="","",
IF(INDEX(Settings!$H:$H,MATCH(DQ$1,Settings!$G:$G,0))=TRUE,
100-100*(BB229-MINIFS(BB:BB,$E:$E,$E229))/(MAXIFS(BB:BB,$E:$E,$E229)-MINIFS(BB:BB,$E:$E,$E229)),
100*(BB229-MINIFS(BB:BB,$E:$E,$E229))/(MAXIFS(BB:BB,$E:$E,$E229)-MINIFS(BB:BB,$E:$E,$E229))))</f>
        <v/>
      </c>
      <c r="DR229" s="223" t="str">
        <f t="array" ref="DR229">IF(BC229="","",
IF(INDEX(Settings!$H:$H,MATCH(DR$1,Settings!$G:$G,0))=TRUE,
100-100*(BC229-MINIFS(BC:BC,$E:$E,$E229))/(MAXIFS(BC:BC,$E:$E,$E229)-MINIFS(BC:BC,$E:$E,$E229)),
100*(BC229-MINIFS(BC:BC,$E:$E,$E229))/(MAXIFS(BC:BC,$E:$E,$E229)-MINIFS(BC:BC,$E:$E,$E229))))</f>
        <v/>
      </c>
      <c r="DS229" s="223" t="str">
        <f t="array" ref="DS229">IF(BD229="","",
IF(INDEX(Settings!$H:$H,MATCH(DS$1,Settings!$G:$G,0))=TRUE,
100-100*(BD229-MINIFS(BD:BD,$E:$E,$E229))/(MAXIFS(BD:BD,$E:$E,$E229)-MINIFS(BD:BD,$E:$E,$E229)),
100*(BD229-MINIFS(BD:BD,$E:$E,$E229))/(MAXIFS(BD:BD,$E:$E,$E229)-MINIFS(BD:BD,$E:$E,$E229))))</f>
        <v/>
      </c>
      <c r="DT229" s="223" t="str">
        <f t="array" ref="DT229">IF(BE229="","",
IF(INDEX(Settings!$H:$H,MATCH(DT$1,Settings!$G:$G,0))=TRUE,
100-100*(BE229-MINIFS(BE:BE,$E:$E,$E229))/(MAXIFS(BE:BE,$E:$E,$E229)-MINIFS(BE:BE,$E:$E,$E229)),
100*(BE229-MINIFS(BE:BE,$E:$E,$E229))/(MAXIFS(BE:BE,$E:$E,$E229)-MINIFS(BE:BE,$E:$E,$E229))))</f>
        <v/>
      </c>
      <c r="DU229" s="223" t="str">
        <f t="array" ref="DU229">IF(BF229="","",
IF(INDEX(Settings!$H:$H,MATCH(DU$1,Settings!$G:$G,0))=TRUE,
100-100*(BF229-MINIFS(BF:BF,$E:$E,$E229))/(MAXIFS(BF:BF,$E:$E,$E229)-MINIFS(BF:BF,$E:$E,$E229)),
100*(BF229-MINIFS(BF:BF,$E:$E,$E229))/(MAXIFS(BF:BF,$E:$E,$E229)-MINIFS(BF:BF,$E:$E,$E229))))</f>
        <v/>
      </c>
      <c r="DV229" s="223" t="str">
        <f t="array" ref="DV229">IF(BG229="","",
IF(INDEX(Settings!$H:$H,MATCH(DV$1,Settings!$G:$G,0))=TRUE,
100-100*(BG229-MINIFS(BG:BG,$E:$E,$E229))/(MAXIFS(BG:BG,$E:$E,$E229)-MINIFS(BG:BG,$E:$E,$E229)),
100*(BG229-MINIFS(BG:BG,$E:$E,$E229))/(MAXIFS(BG:BG,$E:$E,$E229)-MINIFS(BG:BG,$E:$E,$E229))))</f>
        <v/>
      </c>
      <c r="DW229" s="223" t="str">
        <f t="array" ref="DW229">IF(BH229="","",
IF(INDEX(Settings!$H:$H,MATCH(DW$1,Settings!$G:$G,0))=TRUE,
100-100*(BH229-MINIFS(BH:BH,$E:$E,$E229))/(MAXIFS(BH:BH,$E:$E,$E229)-MINIFS(BH:BH,$E:$E,$E229)),
100*(BH229-MINIFS(BH:BH,$E:$E,$E229))/(MAXIFS(BH:BH,$E:$E,$E229)-MINIFS(BH:BH,$E:$E,$E229))))</f>
        <v/>
      </c>
      <c r="DX229" s="223" t="str">
        <f t="array" ref="DX229">IF(BI229="","",
IF(INDEX(Settings!$H:$H,MATCH(DX$1,Settings!$G:$G,0))=TRUE,
100-100*(BI229-MINIFS(BI:BI,$E:$E,$E229))/(MAXIFS(BI:BI,$E:$E,$E229)-MINIFS(BI:BI,$E:$E,$E229)),
100*(BI229-MINIFS(BI:BI,$E:$E,$E229))/(MAXIFS(BI:BI,$E:$E,$E229)-MINIFS(BI:BI,$E:$E,$E229))))</f>
        <v/>
      </c>
      <c r="DY229" s="223" t="str">
        <f t="array" ref="DY229">IF(BJ229="","",
IF(INDEX(Settings!$H:$H,MATCH(DY$1,Settings!$G:$G,0))=TRUE,
100-100*(BJ229-MINIFS(BJ:BJ,$E:$E,$E229))/(MAXIFS(BJ:BJ,$E:$E,$E229)-MINIFS(BJ:BJ,$E:$E,$E229)),
100*(BJ229-MINIFS(BJ:BJ,$E:$E,$E229))/(MAXIFS(BJ:BJ,$E:$E,$E229)-MINIFS(BJ:BJ,$E:$E,$E229))))</f>
        <v/>
      </c>
      <c r="DZ229" s="225"/>
      <c r="EA229" s="225"/>
      <c r="EB229" s="225" t="str">
        <f t="shared" si="8"/>
        <v/>
      </c>
      <c r="EC229" s="225" t="str">
        <f t="shared" si="9"/>
        <v/>
      </c>
      <c r="ED229" s="225" t="str">
        <f t="shared" si="10"/>
        <v/>
      </c>
      <c r="EE229" s="225" t="str">
        <f t="shared" si="11"/>
        <v/>
      </c>
      <c r="EF229" s="225" t="str">
        <f t="shared" si="12"/>
        <v/>
      </c>
      <c r="EG229" s="225" t="str">
        <f t="shared" si="13"/>
        <v/>
      </c>
      <c r="EH229" s="225"/>
      <c r="EI229" s="225"/>
      <c r="EJ229" s="225"/>
      <c r="EK229" s="225"/>
      <c r="EL229" s="225"/>
      <c r="EM229" s="225"/>
    </row>
    <row r="230">
      <c r="A230" s="231"/>
      <c r="B230" s="231"/>
      <c r="C230" s="231"/>
      <c r="D230" s="231" t="str">
        <f t="array" ref="D230">IFERROR(INDEX(Profiles!$B:$B,MATCH($A230,Profiles!$A:$A,0)),"")</f>
        <v/>
      </c>
      <c r="E230" s="231"/>
      <c r="F230" s="231"/>
      <c r="G230" s="231"/>
      <c r="H230" s="231"/>
      <c r="I230" s="231" t="str">
        <f>IF(A230="","",IF(Settings!$N$3="DATE",F230&amp;": "&amp;TEXT(B230,"M/DD/YY"),F230&amp;": "&amp;H230))</f>
        <v/>
      </c>
      <c r="J230" s="231"/>
      <c r="K230" s="231"/>
      <c r="L230" s="231"/>
      <c r="M230" s="232" t="str">
        <f t="shared" si="14"/>
        <v/>
      </c>
      <c r="N230" s="231"/>
      <c r="O230" s="231"/>
      <c r="P230" s="231"/>
      <c r="Q230" s="231"/>
      <c r="R230" s="231"/>
      <c r="S230" s="230" t="str">
        <f>IFERROR(VLOOKUP(AF230, 'YOYO IR Scores'!A:C, 3, FALSE), "")
</f>
        <v/>
      </c>
      <c r="T230" s="231"/>
      <c r="U230" s="231"/>
      <c r="V230" s="231"/>
      <c r="W230" s="231"/>
      <c r="X230" s="233" t="str">
        <f t="shared" si="4"/>
        <v/>
      </c>
      <c r="Y230" s="234" t="str">
        <f t="shared" si="5"/>
        <v/>
      </c>
      <c r="Z230" s="234" t="str">
        <f t="shared" si="6"/>
        <v/>
      </c>
      <c r="AA230" s="233" t="str">
        <f t="shared" si="7"/>
        <v/>
      </c>
      <c r="AB230" s="232"/>
      <c r="AC230" s="232"/>
      <c r="AD230" s="232"/>
      <c r="AE230" s="232" t="str">
        <f>IFERROR(VLOOKUP(AF230, 'YOYO IR Scores'!A:C, 2, FALSE), "")</f>
        <v/>
      </c>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t="str">
        <f t="array" ref="BK230">IF(J230="","",
IF(INDEX(Settings!$H:$H,MATCH(BY$1,Settings!$G:$G,0))=TRUE,
100-100*(J230-MIN(J:J))/(MAX(J:J)-MIN(J:J)),
100*(J230-MIN(J:J))/(MAX(J:J)-MIN(J:J))))</f>
        <v/>
      </c>
      <c r="BL230" s="232" t="str">
        <f t="array" ref="BL230">IF(J230="","",
IF(INDEX(Settings!$H:$H,MATCH(BY$1,Settings!$G:$G,0))=TRUE,
100-100*(J230-MINIFS(J:J,$E:$E,$E230))/(MAXIFS(J:J,$E:$E,$E230)-MINIFS(J:J,$E:$E,$E230)),
100*(J230-MINIFS(J:J,$E:$E,$E230))/(MAXIFS(J:J,$E:$E,$E230)-MINIFS(J:J,$E:$E,$E230))))</f>
        <v/>
      </c>
      <c r="BM230" s="232" t="str">
        <f t="array" ref="BM230">IF(J230="","",
IF(INDEX(Settings!$H:$H,MATCH(BY$1,Settings!$G:$G,0))=TRUE,
100-100*(J230-MINIFS(J:J,$E:$E,$E230,$I:$I,$I230))/(MAXIFS(J:J,$E:$E,$E230,$I:$I,$I230)-MINIFS(J:J,$E:$E,$E230,$I:$I,$I230)),
100*(J230-MINIFS(J:J,$E:$E,$E230,$I:$I,$I230))/(MAXIFS(J:J,$E:$E,$E230,$I:$I,$I230)-MINIFS(J:J,$E:$E,$E230,$I:$I,$I230))))</f>
        <v/>
      </c>
      <c r="BN230" s="231" t="str">
        <f t="array" ref="BN230">IF(J230="","",
IF(INDEX(Settings!$H:$H,MATCH(BY$1,Settings!$G:$G,0))=TRUE,
100-100*PERCENTRANK(J:J,J230),
100*PERCENTRANK(J:J,J230)))</f>
        <v/>
      </c>
      <c r="BO230" s="231" t="str">
        <f>IFERROR(__xludf.DUMMYFUNCTION("IF(J230="""","""",
IF(INDEX(Settings!$H:$H,MATCH(BY$1,Settings!$G:$G,0))=TRUE,
100-100*PERCENTRANK(FILTER(J:J,$E:$E=$E230),J230),
100*PERCENTRANK(FILTER(J:J,$E:$E=$E230),J230)))"),"")</f>
        <v/>
      </c>
      <c r="BP230" s="231" t="str">
        <f>IFERROR(__xludf.DUMMYFUNCTION("IF(J230="""","""",
IF(INDEX(Settings!$H:$H,MATCH(BY$1,Settings!$G:$G,0))=TRUE,
100-100*PERCENTRANK(FILTER(J:J,$E:$E=$E230,$I:$I=$I230),J230),
100*PERCENTRANK(FILTER(J:J,$E:$E=$E230,$I:$I=$I230),J230)))"),"")</f>
        <v/>
      </c>
      <c r="BQ230" s="233" t="str">
        <f t="array" ref="BQ230">IF(J230="","",
IF(INDEX(Settings!$H:$H,MATCH(BY$1,Settings!$G:$G,0))=TRUE,
-1*(J230-AVERAGE(J:J))/STDEV(J:J),
(J230-AVERAGE(J:J))/STDEV(J:J)))</f>
        <v/>
      </c>
      <c r="BR230" s="233" t="str">
        <f>IFERROR(__xludf.DUMMYFUNCTION("IF(J230="""","""",
IF(INDEX(Settings!$H:$H,MATCH(BY$1,Settings!$G:$G,0))=TRUE,
-1*(J230-AVERAGEIFS(J:J,$E:$E,$E230))/STDEV(FILTER(J:J,$E:$E=$E230)),
(J230-AVERAGEIFS(J:J,$E:$E,$E230))/STDEV(FILTER(J:J,$E:$E=$E230))))"),"")</f>
        <v/>
      </c>
      <c r="BS230" s="233"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1"/>
      <c r="BX230" s="231"/>
      <c r="BY230" s="232" t="str">
        <f t="array" ref="BY230">IF(J230="","",
IF(INDEX(Settings!$H:$H,MATCH(BY$1,Settings!$G:$G,0))=TRUE,
100-100*(J230-MINIFS(J:J,$E:$E,$E230))/(MAXIFS(J:J,$E:$E,$E230)-MINIFS(J:J,$E:$E,$E230)),
100*(J230-MINIFS(J:J,$E:$E,$E230))/(MAXIFS(J:J,$E:$E,$E230)-MINIFS(J:J,$E:$E,$E230))))</f>
        <v/>
      </c>
      <c r="BZ230" s="232" t="str">
        <f t="array" ref="BZ230">IF(K230="","",
IF(INDEX(Settings!$H:$H,MATCH(BZ$1,Settings!$G:$G,0))=TRUE,
100-100*(K230-MINIFS(K:K,$E:$E,$E230))/(MAXIFS(K:K,$E:$E,$E230)-MINIFS(K:K,$E:$E,$E230)),
100*(K230-MINIFS(K:K,$E:$E,$E230))/(MAXIFS(K:K,$E:$E,$E230)-MINIFS(K:K,$E:$E,$E230))))</f>
        <v/>
      </c>
      <c r="CA230" s="232" t="str">
        <f t="array" ref="CA230">IF(L230="","",
IF(INDEX(Settings!$H:$H,MATCH(CA$1,Settings!$G:$G,0))=TRUE,
100-100*(L230-MINIFS(L:L,$E:$E,$E230))/(MAXIFS(L:L,$E:$E,$E230)-MINIFS(L:L,$E:$E,$E230)),
100*(L230-MINIFS(L:L,$E:$E,$E230))/(MAXIFS(L:L,$E:$E,$E230)-MINIFS(L:L,$E:$E,$E230))))</f>
        <v/>
      </c>
      <c r="CB230" s="232" t="str">
        <f t="array" ref="CB230">IF(M230="","",
IF(INDEX(Settings!$H:$H,MATCH(CB$1,Settings!$G:$G,0))=TRUE,
100-100*(M230-MINIFS(M:M,$E:$E,$E230))/(MAXIFS(M:M,$E:$E,$E230)-MINIFS(M:M,$E:$E,$E230)),
100*(M230-MINIFS(M:M,$E:$E,$E230))/(MAXIFS(M:M,$E:$E,$E230)-MINIFS(M:M,$E:$E,$E230))))</f>
        <v/>
      </c>
      <c r="CC230" s="232" t="str">
        <f t="array" ref="CC230">IF(N230="","",
IF(INDEX(Settings!$H:$H,MATCH(CC$1,Settings!$G:$G,0))=TRUE,
100-100*(N230-MINIFS(N:N,$E:$E,$E230))/(MAXIFS(N:N,$E:$E,$E230)-MINIFS(N:N,$E:$E,$E230)),
100*(N230-MINIFS(N:N,$E:$E,$E230))/(MAXIFS(N:N,$E:$E,$E230)-MINIFS(N:N,$E:$E,$E230))))</f>
        <v/>
      </c>
      <c r="CD230" s="232" t="str">
        <f t="array" ref="CD230">IF(O230="","",
IF(INDEX(Settings!$H:$H,MATCH(CD$1,Settings!$G:$G,0))=TRUE,
100-100*(O230-MINIFS(O:O,$E:$E,$E230))/(MAXIFS(O:O,$E:$E,$E230)-MINIFS(O:O,$E:$E,$E230)),
100*(O230-MINIFS(O:O,$E:$E,$E230))/(MAXIFS(O:O,$E:$E,$E230)-MINIFS(O:O,$E:$E,$E230))))</f>
        <v/>
      </c>
      <c r="CE230" s="232" t="str">
        <f t="array" ref="CE230">IF(P230="","",
IF(INDEX(Settings!$H:$H,MATCH(CE$1,Settings!$G:$G,0))=TRUE,
100-100*(P230-MINIFS(P:P,$E:$E,$E230))/(MAXIFS(P:P,$E:$E,$E230)-MINIFS(P:P,$E:$E,$E230)),
100*(P230-MINIFS(P:P,$E:$E,$E230))/(MAXIFS(P:P,$E:$E,$E230)-MINIFS(P:P,$E:$E,$E230))))</f>
        <v/>
      </c>
      <c r="CF230" s="232" t="str">
        <f t="array" ref="CF230">IF(Q230="","",
IF(INDEX(Settings!$H:$H,MATCH(CF$1,Settings!$G:$G,0))=TRUE,
100-100*(Q230-MINIFS(Q:Q,$E:$E,$E230))/(MAXIFS(Q:Q,$E:$E,$E230)-MINIFS(Q:Q,$E:$E,$E230)),
100*(Q230-MINIFS(Q:Q,$E:$E,$E230))/(MAXIFS(Q:Q,$E:$E,$E230)-MINIFS(Q:Q,$E:$E,$E230))))</f>
        <v/>
      </c>
      <c r="CG230" s="232" t="str">
        <f t="array" ref="CG230">IF(R230="","",
IF(INDEX(Settings!$H:$H,MATCH(CG$1,Settings!$G:$G,0))=TRUE,
100-100*(R230-MINIFS(R:R,$E:$E,$E230))/(MAXIFS(R:R,$E:$E,$E230)-MINIFS(R:R,$E:$E,$E230)),
100*(R230-MINIFS(R:R,$E:$E,$E230))/(MAXIFS(R:R,$E:$E,$E230)-MINIFS(R:R,$E:$E,$E230))))</f>
        <v/>
      </c>
      <c r="CH230" s="232" t="str">
        <f t="array" ref="CH230">IF(S230="","",
IF(INDEX(Settings!$H:$H,MATCH(CH$1,Settings!$G:$G,0))=TRUE,
100-100*(S230-MINIFS(S:S,$E:$E,$E230))/(MAXIFS(S:S,$E:$E,$E230)-MINIFS(S:S,$E:$E,$E230)),
100*(S230-MINIFS(S:S,$E:$E,$E230))/(MAXIFS(S:S,$E:$E,$E230)-MINIFS(S:S,$E:$E,$E230))))</f>
        <v/>
      </c>
      <c r="CI230" s="232" t="str">
        <f t="array" ref="CI230">IF(T230="","",
IF(INDEX(Settings!$H:$H,MATCH(CI$1,Settings!$G:$G,0))=TRUE,
100-100*(T230-MINIFS(T:T,$E:$E,$E230))/(MAXIFS(T:T,$E:$E,$E230)-MINIFS(T:T,$E:$E,$E230)),
100*(T230-MINIFS(T:T,$E:$E,$E230))/(MAXIFS(T:T,$E:$E,$E230)-MINIFS(T:T,$E:$E,$E230))))</f>
        <v/>
      </c>
      <c r="CJ230" s="232" t="str">
        <f t="array" ref="CJ230">IF(U230="","",
IF(INDEX(Settings!$H:$H,MATCH(CJ$1,Settings!$G:$G,0))=TRUE,
100-100*(U230-MINIFS(U:U,$E:$E,$E230))/(MAXIFS(U:U,$E:$E,$E230)-MINIFS(U:U,$E:$E,$E230)),
100*(U230-MINIFS(U:U,$E:$E,$E230))/(MAXIFS(U:U,$E:$E,$E230)-MINIFS(U:U,$E:$E,$E230))))</f>
        <v/>
      </c>
      <c r="CK230" s="232" t="str">
        <f t="array" ref="CK230">IF(V230="","",
IF(INDEX(Settings!$H:$H,MATCH(CK$1,Settings!$G:$G,0))=TRUE,
100-100*(V230-MINIFS(V:V,$E:$E,$E230))/(MAXIFS(V:V,$E:$E,$E230)-MINIFS(V:V,$E:$E,$E230)),
100*(V230-MINIFS(V:V,$E:$E,$E230))/(MAXIFS(V:V,$E:$E,$E230)-MINIFS(V:V,$E:$E,$E230))))</f>
        <v/>
      </c>
      <c r="CL230" s="232" t="str">
        <f t="array" ref="CL230">IF(W230="","",
IF(INDEX(Settings!$H:$H,MATCH(CL$1,Settings!$G:$G,0))=TRUE,
100-100*(W230-MINIFS(W:W,$E:$E,$E230))/(MAXIFS(W:W,$E:$E,$E230)-MINIFS(W:W,$E:$E,$E230)),
100*(W230-MINIFS(W:W,$E:$E,$E230))/(MAXIFS(W:W,$E:$E,$E230)-MINIFS(W:W,$E:$E,$E230))))</f>
        <v/>
      </c>
      <c r="CM230" s="232" t="str">
        <f t="array" ref="CM230">IF(X230="","",
IF(INDEX(Settings!$H:$H,MATCH(CM$1,Settings!$G:$G,0))=TRUE,
100-100*(X230-MINIFS(X:X,$E:$E,$E230))/(MAXIFS(X:X,$E:$E,$E230)-MINIFS(X:X,$E:$E,$E230)),
100*(X230-MINIFS(X:X,$E:$E,$E230))/(MAXIFS(X:X,$E:$E,$E230)-MINIFS(X:X,$E:$E,$E230))))</f>
        <v/>
      </c>
      <c r="CN230" s="232" t="str">
        <f t="array" ref="CN230">IF(Y230="","",
IF(INDEX(Settings!$H:$H,MATCH(CN$1,Settings!$G:$G,0))=TRUE,
100-100*(Y230-MINIFS(Y:Y,$E:$E,$E230))/(MAXIFS(Y:Y,$E:$E,$E230)-MINIFS(Y:Y,$E:$E,$E230)),
100*(Y230-MINIFS(Y:Y,$E:$E,$E230))/(MAXIFS(Y:Y,$E:$E,$E230)-MINIFS(Y:Y,$E:$E,$E230))))</f>
        <v/>
      </c>
      <c r="CO230" s="232" t="str">
        <f t="array" ref="CO230">IF(Z230="","",
IF(INDEX(Settings!$H:$H,MATCH(CO$1,Settings!$G:$G,0))=TRUE,
100-100*(Z230-MINIFS(Z:Z,$E:$E,$E230))/(MAXIFS(Z:Z,$E:$E,$E230)-MINIFS(Z:Z,$E:$E,$E230)),
100*(Z230-MINIFS(Z:Z,$E:$E,$E230))/(MAXIFS(Z:Z,$E:$E,$E230)-MINIFS(Z:Z,$E:$E,$E230))))</f>
        <v/>
      </c>
      <c r="CP230" s="232" t="str">
        <f t="array" ref="CP230">IF(AA230="","",
IF(INDEX(Settings!$H:$H,MATCH(CP$1,Settings!$G:$G,0))=TRUE,
100-100*(AA230-MINIFS(AA:AA,$E:$E,$E230))/(MAXIFS(AA:AA,$E:$E,$E230)-MINIFS(AA:AA,$E:$E,$E230)),
100*(AA230-MINIFS(AA:AA,$E:$E,$E230))/(MAXIFS(AA:AA,$E:$E,$E230)-MINIFS(AA:AA,$E:$E,$E230))))</f>
        <v/>
      </c>
      <c r="CQ230" s="232" t="str">
        <f t="array" ref="CQ230">IF(AB230="","",
IF(INDEX(Settings!$H:$H,MATCH(CQ$1,Settings!$G:$G,0))=TRUE,
100-100*(AB230-MINIFS(AB:AB,$E:$E,$E230))/(MAXIFS(AB:AB,$E:$E,$E230)-MINIFS(AB:AB,$E:$E,$E230)),
100*(AB230-MINIFS(AB:AB,$E:$E,$E230))/(MAXIFS(AB:AB,$E:$E,$E230)-MINIFS(AB:AB,$E:$E,$E230))))</f>
        <v/>
      </c>
      <c r="CR230" s="232" t="str">
        <f t="array" ref="CR230">IF(AC230="","",
IF(INDEX(Settings!$H:$H,MATCH(CR$1,Settings!$G:$G,0))=TRUE,
100-100*(AC230-MINIFS(AC:AC,$E:$E,$E230))/(MAXIFS(AC:AC,$E:$E,$E230)-MINIFS(AC:AC,$E:$E,$E230)),
100*(AC230-MINIFS(AC:AC,$E:$E,$E230))/(MAXIFS(AC:AC,$E:$E,$E230)-MINIFS(AC:AC,$E:$E,$E230))))</f>
        <v/>
      </c>
      <c r="CS230" s="232" t="str">
        <f t="array" ref="CS230">IF(AD230="","",
IF(INDEX(Settings!$H:$H,MATCH(CS$1,Settings!$G:$G,0))=TRUE,
100-100*(AD230-MINIFS(AD:AD,$E:$E,$E230))/(MAXIFS(AD:AD,$E:$E,$E230)-MINIFS(AD:AD,$E:$E,$E230)),
100*(AD230-MINIFS(AD:AD,$E:$E,$E230))/(MAXIFS(AD:AD,$E:$E,$E230)-MINIFS(AD:AD,$E:$E,$E230))))</f>
        <v/>
      </c>
      <c r="CT230" s="232" t="str">
        <f t="array" ref="CT230">IF(AE230="","",
IF(INDEX(Settings!$H:$H,MATCH(CT$1,Settings!$G:$G,0))=TRUE,
100-100*(AE230-MINIFS(AE:AE,$E:$E,$E230))/(MAXIFS(AE:AE,$E:$E,$E230)-MINIFS(AE:AE,$E:$E,$E230)),
100*(AE230-MINIFS(AE:AE,$E:$E,$E230))/(MAXIFS(AE:AE,$E:$E,$E230)-MINIFS(AE:AE,$E:$E,$E230))))</f>
        <v/>
      </c>
      <c r="CU230" s="232" t="str">
        <f t="array" ref="CU230">IF(AF230="","",
IF(INDEX(Settings!$H:$H,MATCH(CU$1,Settings!$G:$G,0))=TRUE,
100-100*(AF230-MINIFS(AF:AF,$E:$E,$E230))/(MAXIFS(AF:AF,$E:$E,$E230)-MINIFS(AF:AF,$E:$E,$E230)),
100*(AF230-MINIFS(AF:AF,$E:$E,$E230))/(MAXIFS(AF:AF,$E:$E,$E230)-MINIFS(AF:AF,$E:$E,$E230))))</f>
        <v/>
      </c>
      <c r="CV230" s="232" t="str">
        <f t="array" ref="CV230">IF(AG230="","",
IF(INDEX(Settings!$H:$H,MATCH(CV$1,Settings!$G:$G,0))=TRUE,
100-100*(AG230-MINIFS(AG:AG,$E:$E,$E230))/(MAXIFS(AG:AG,$E:$E,$E230)-MINIFS(AG:AG,$E:$E,$E230)),
100*(AG230-MINIFS(AG:AG,$E:$E,$E230))/(MAXIFS(AG:AG,$E:$E,$E230)-MINIFS(AG:AG,$E:$E,$E230))))</f>
        <v/>
      </c>
      <c r="CW230" s="232" t="str">
        <f t="array" ref="CW230">IF(AH230="","",
IF(INDEX(Settings!$H:$H,MATCH(CW$1,Settings!$G:$G,0))=TRUE,
100-100*(AH230-MINIFS(AH:AH,$E:$E,$E230))/(MAXIFS(AH:AH,$E:$E,$E230)-MINIFS(AH:AH,$E:$E,$E230)),
100*(AH230-MINIFS(AH:AH,$E:$E,$E230))/(MAXIFS(AH:AH,$E:$E,$E230)-MINIFS(AH:AH,$E:$E,$E230))))</f>
        <v/>
      </c>
      <c r="CX230" s="232" t="str">
        <f t="array" ref="CX230">IF(AI230="","",
IF(INDEX(Settings!$H:$H,MATCH(CX$1,Settings!$G:$G,0))=TRUE,
100-100*(AI230-MINIFS(AI:AI,$E:$E,$E230))/(MAXIFS(AI:AI,$E:$E,$E230)-MINIFS(AI:AI,$E:$E,$E230)),
100*(AI230-MINIFS(AI:AI,$E:$E,$E230))/(MAXIFS(AI:AI,$E:$E,$E230)-MINIFS(AI:AI,$E:$E,$E230))))</f>
        <v/>
      </c>
      <c r="CY230" s="232" t="str">
        <f t="array" ref="CY230">IF(AJ230="","",
IF(INDEX(Settings!$H:$H,MATCH(CY$1,Settings!$G:$G,0))=TRUE,
100-100*(AJ230-MINIFS(AJ:AJ,$E:$E,$E230))/(MAXIFS(AJ:AJ,$E:$E,$E230)-MINIFS(AJ:AJ,$E:$E,$E230)),
100*(AJ230-MINIFS(AJ:AJ,$E:$E,$E230))/(MAXIFS(AJ:AJ,$E:$E,$E230)-MINIFS(AJ:AJ,$E:$E,$E230))))</f>
        <v/>
      </c>
      <c r="CZ230" s="232" t="str">
        <f t="array" ref="CZ230">IF(AK230="","",
IF(INDEX(Settings!$H:$H,MATCH(CZ$1,Settings!$G:$G,0))=TRUE,
100-100*(AK230-MINIFS(AK:AK,$E:$E,$E230))/(MAXIFS(AK:AK,$E:$E,$E230)-MINIFS(AK:AK,$E:$E,$E230)),
100*(AK230-MINIFS(AK:AK,$E:$E,$E230))/(MAXIFS(AK:AK,$E:$E,$E230)-MINIFS(AK:AK,$E:$E,$E230))))</f>
        <v/>
      </c>
      <c r="DA230" s="232" t="str">
        <f t="array" ref="DA230">IF(AL230="","",
IF(INDEX(Settings!$H:$H,MATCH(DA$1,Settings!$G:$G,0))=TRUE,
100-100*(AL230-MINIFS(AL:AL,$E:$E,$E230))/(MAXIFS(AL:AL,$E:$E,$E230)-MINIFS(AL:AL,$E:$E,$E230)),
100*(AL230-MINIFS(AL:AL,$E:$E,$E230))/(MAXIFS(AL:AL,$E:$E,$E230)-MINIFS(AL:AL,$E:$E,$E230))))</f>
        <v/>
      </c>
      <c r="DB230" s="232" t="str">
        <f t="array" ref="DB230">IF(AM230="","",
IF(INDEX(Settings!$H:$H,MATCH(DB$1,Settings!$G:$G,0))=TRUE,
100-100*(AM230-MINIFS(AM:AM,$E:$E,$E230))/(MAXIFS(AM:AM,$E:$E,$E230)-MINIFS(AM:AM,$E:$E,$E230)),
100*(AM230-MINIFS(AM:AM,$E:$E,$E230))/(MAXIFS(AM:AM,$E:$E,$E230)-MINIFS(AM:AM,$E:$E,$E230))))</f>
        <v/>
      </c>
      <c r="DC230" s="232" t="str">
        <f t="array" ref="DC230">IF(AN230="","",
IF(INDEX(Settings!$H:$H,MATCH(DC$1,Settings!$G:$G,0))=TRUE,
100-100*(AN230-MINIFS(AN:AN,$E:$E,$E230))/(MAXIFS(AN:AN,$E:$E,$E230)-MINIFS(AN:AN,$E:$E,$E230)),
100*(AN230-MINIFS(AN:AN,$E:$E,$E230))/(MAXIFS(AN:AN,$E:$E,$E230)-MINIFS(AN:AN,$E:$E,$E230))))</f>
        <v/>
      </c>
      <c r="DD230" s="232" t="str">
        <f t="array" ref="DD230">IF(AO230="","",
IF(INDEX(Settings!$H:$H,MATCH(DD$1,Settings!$G:$G,0))=TRUE,
100-100*(AO230-MINIFS(AO:AO,$E:$E,$E230))/(MAXIFS(AO:AO,$E:$E,$E230)-MINIFS(AO:AO,$E:$E,$E230)),
100*(AO230-MINIFS(AO:AO,$E:$E,$E230))/(MAXIFS(AO:AO,$E:$E,$E230)-MINIFS(AO:AO,$E:$E,$E230))))</f>
        <v/>
      </c>
      <c r="DE230" s="232" t="str">
        <f t="array" ref="DE230">IF(AP230="","",
IF(INDEX(Settings!$H:$H,MATCH(DE$1,Settings!$G:$G,0))=TRUE,
100-100*(AP230-MINIFS(AP:AP,$E:$E,$E230))/(MAXIFS(AP:AP,$E:$E,$E230)-MINIFS(AP:AP,$E:$E,$E230)),
100*(AP230-MINIFS(AP:AP,$E:$E,$E230))/(MAXIFS(AP:AP,$E:$E,$E230)-MINIFS(AP:AP,$E:$E,$E230))))</f>
        <v/>
      </c>
      <c r="DF230" s="232" t="str">
        <f t="array" ref="DF230">IF(AQ230="","",
IF(INDEX(Settings!$H:$H,MATCH(DF$1,Settings!$G:$G,0))=TRUE,
100-100*(AQ230-MINIFS(AQ:AQ,$E:$E,$E230))/(MAXIFS(AQ:AQ,$E:$E,$E230)-MINIFS(AQ:AQ,$E:$E,$E230)),
100*(AQ230-MINIFS(AQ:AQ,$E:$E,$E230))/(MAXIFS(AQ:AQ,$E:$E,$E230)-MINIFS(AQ:AQ,$E:$E,$E230))))</f>
        <v/>
      </c>
      <c r="DG230" s="232" t="str">
        <f t="array" ref="DG230">IF(AR230="","",
IF(INDEX(Settings!$H:$H,MATCH(DG$1,Settings!$G:$G,0))=TRUE,
100-100*(AR230-MINIFS(AR:AR,$E:$E,$E230))/(MAXIFS(AR:AR,$E:$E,$E230)-MINIFS(AR:AR,$E:$E,$E230)),
100*(AR230-MINIFS(AR:AR,$E:$E,$E230))/(MAXIFS(AR:AR,$E:$E,$E230)-MINIFS(AR:AR,$E:$E,$E230))))</f>
        <v/>
      </c>
      <c r="DH230" s="232" t="str">
        <f t="array" ref="DH230">IF(AS230="","",
IF(INDEX(Settings!$H:$H,MATCH(DH$1,Settings!$G:$G,0))=TRUE,
100-100*(AS230-MINIFS(AS:AS,$E:$E,$E230))/(MAXIFS(AS:AS,$E:$E,$E230)-MINIFS(AS:AS,$E:$E,$E230)),
100*(AS230-MINIFS(AS:AS,$E:$E,$E230))/(MAXIFS(AS:AS,$E:$E,$E230)-MINIFS(AS:AS,$E:$E,$E230))))</f>
        <v/>
      </c>
      <c r="DI230" s="232" t="str">
        <f t="array" ref="DI230">IF(AT230="","",
IF(INDEX(Settings!$H:$H,MATCH(DI$1,Settings!$G:$G,0))=TRUE,
100-100*(AT230-MINIFS(AT:AT,$E:$E,$E230))/(MAXIFS(AT:AT,$E:$E,$E230)-MINIFS(AT:AT,$E:$E,$E230)),
100*(AT230-MINIFS(AT:AT,$E:$E,$E230))/(MAXIFS(AT:AT,$E:$E,$E230)-MINIFS(AT:AT,$E:$E,$E230))))</f>
        <v/>
      </c>
      <c r="DJ230" s="232" t="str">
        <f t="array" ref="DJ230">IF(AU230="","",
IF(INDEX(Settings!$H:$H,MATCH(DJ$1,Settings!$G:$G,0))=TRUE,
100-100*(AU230-MINIFS(AU:AU,$E:$E,$E230))/(MAXIFS(AU:AU,$E:$E,$E230)-MINIFS(AU:AU,$E:$E,$E230)),
100*(AU230-MINIFS(AU:AU,$E:$E,$E230))/(MAXIFS(AU:AU,$E:$E,$E230)-MINIFS(AU:AU,$E:$E,$E230))))</f>
        <v/>
      </c>
      <c r="DK230" s="232" t="str">
        <f t="array" ref="DK230">IF(AV230="","",
IF(INDEX(Settings!$H:$H,MATCH(DK$1,Settings!$G:$G,0))=TRUE,
100-100*(AV230-MINIFS(AV:AV,$E:$E,$E230))/(MAXIFS(AV:AV,$E:$E,$E230)-MINIFS(AV:AV,$E:$E,$E230)),
100*(AV230-MINIFS(AV:AV,$E:$E,$E230))/(MAXIFS(AV:AV,$E:$E,$E230)-MINIFS(AV:AV,$E:$E,$E230))))</f>
        <v/>
      </c>
      <c r="DL230" s="232" t="str">
        <f t="array" ref="DL230">IF(AW230="","",
IF(INDEX(Settings!$H:$H,MATCH(DL$1,Settings!$G:$G,0))=TRUE,
100-100*(AW230-MINIFS(AW:AW,$E:$E,$E230))/(MAXIFS(AW:AW,$E:$E,$E230)-MINIFS(AW:AW,$E:$E,$E230)),
100*(AW230-MINIFS(AW:AW,$E:$E,$E230))/(MAXIFS(AW:AW,$E:$E,$E230)-MINIFS(AW:AW,$E:$E,$E230))))</f>
        <v/>
      </c>
      <c r="DM230" s="232" t="str">
        <f t="array" ref="DM230">IF(AX230="","",
IF(INDEX(Settings!$H:$H,MATCH(DM$1,Settings!$G:$G,0))=TRUE,
100-100*(AX230-MINIFS(AX:AX,$E:$E,$E230))/(MAXIFS(AX:AX,$E:$E,$E230)-MINIFS(AX:AX,$E:$E,$E230)),
100*(AX230-MINIFS(AX:AX,$E:$E,$E230))/(MAXIFS(AX:AX,$E:$E,$E230)-MINIFS(AX:AX,$E:$E,$E230))))</f>
        <v/>
      </c>
      <c r="DN230" s="232" t="str">
        <f t="array" ref="DN230">IF(AY230="","",
IF(INDEX(Settings!$H:$H,MATCH(DN$1,Settings!$G:$G,0))=TRUE,
100-100*(AY230-MINIFS(AY:AY,$E:$E,$E230))/(MAXIFS(AY:AY,$E:$E,$E230)-MINIFS(AY:AY,$E:$E,$E230)),
100*(AY230-MINIFS(AY:AY,$E:$E,$E230))/(MAXIFS(AY:AY,$E:$E,$E230)-MINIFS(AY:AY,$E:$E,$E230))))</f>
        <v/>
      </c>
      <c r="DO230" s="232" t="str">
        <f t="array" ref="DO230">IF(AZ230="","",
IF(INDEX(Settings!$H:$H,MATCH(DO$1,Settings!$G:$G,0))=TRUE,
100-100*(AZ230-MINIFS(AZ:AZ,$E:$E,$E230))/(MAXIFS(AZ:AZ,$E:$E,$E230)-MINIFS(AZ:AZ,$E:$E,$E230)),
100*(AZ230-MINIFS(AZ:AZ,$E:$E,$E230))/(MAXIFS(AZ:AZ,$E:$E,$E230)-MINIFS(AZ:AZ,$E:$E,$E230))))</f>
        <v/>
      </c>
      <c r="DP230" s="232" t="str">
        <f t="array" ref="DP230">IF(BA230="","",
IF(INDEX(Settings!$H:$H,MATCH(DP$1,Settings!$G:$G,0))=TRUE,
100-100*(BA230-MINIFS(BA:BA,$E:$E,$E230))/(MAXIFS(BA:BA,$E:$E,$E230)-MINIFS(BA:BA,$E:$E,$E230)),
100*(BA230-MINIFS(BA:BA,$E:$E,$E230))/(MAXIFS(BA:BA,$E:$E,$E230)-MINIFS(BA:BA,$E:$E,$E230))))</f>
        <v/>
      </c>
      <c r="DQ230" s="232" t="str">
        <f t="array" ref="DQ230">IF(BB230="","",
IF(INDEX(Settings!$H:$H,MATCH(DQ$1,Settings!$G:$G,0))=TRUE,
100-100*(BB230-MINIFS(BB:BB,$E:$E,$E230))/(MAXIFS(BB:BB,$E:$E,$E230)-MINIFS(BB:BB,$E:$E,$E230)),
100*(BB230-MINIFS(BB:BB,$E:$E,$E230))/(MAXIFS(BB:BB,$E:$E,$E230)-MINIFS(BB:BB,$E:$E,$E230))))</f>
        <v/>
      </c>
      <c r="DR230" s="232" t="str">
        <f t="array" ref="DR230">IF(BC230="","",
IF(INDEX(Settings!$H:$H,MATCH(DR$1,Settings!$G:$G,0))=TRUE,
100-100*(BC230-MINIFS(BC:BC,$E:$E,$E230))/(MAXIFS(BC:BC,$E:$E,$E230)-MINIFS(BC:BC,$E:$E,$E230)),
100*(BC230-MINIFS(BC:BC,$E:$E,$E230))/(MAXIFS(BC:BC,$E:$E,$E230)-MINIFS(BC:BC,$E:$E,$E230))))</f>
        <v/>
      </c>
      <c r="DS230" s="232" t="str">
        <f t="array" ref="DS230">IF(BD230="","",
IF(INDEX(Settings!$H:$H,MATCH(DS$1,Settings!$G:$G,0))=TRUE,
100-100*(BD230-MINIFS(BD:BD,$E:$E,$E230))/(MAXIFS(BD:BD,$E:$E,$E230)-MINIFS(BD:BD,$E:$E,$E230)),
100*(BD230-MINIFS(BD:BD,$E:$E,$E230))/(MAXIFS(BD:BD,$E:$E,$E230)-MINIFS(BD:BD,$E:$E,$E230))))</f>
        <v/>
      </c>
      <c r="DT230" s="232" t="str">
        <f t="array" ref="DT230">IF(BE230="","",
IF(INDEX(Settings!$H:$H,MATCH(DT$1,Settings!$G:$G,0))=TRUE,
100-100*(BE230-MINIFS(BE:BE,$E:$E,$E230))/(MAXIFS(BE:BE,$E:$E,$E230)-MINIFS(BE:BE,$E:$E,$E230)),
100*(BE230-MINIFS(BE:BE,$E:$E,$E230))/(MAXIFS(BE:BE,$E:$E,$E230)-MINIFS(BE:BE,$E:$E,$E230))))</f>
        <v/>
      </c>
      <c r="DU230" s="232" t="str">
        <f t="array" ref="DU230">IF(BF230="","",
IF(INDEX(Settings!$H:$H,MATCH(DU$1,Settings!$G:$G,0))=TRUE,
100-100*(BF230-MINIFS(BF:BF,$E:$E,$E230))/(MAXIFS(BF:BF,$E:$E,$E230)-MINIFS(BF:BF,$E:$E,$E230)),
100*(BF230-MINIFS(BF:BF,$E:$E,$E230))/(MAXIFS(BF:BF,$E:$E,$E230)-MINIFS(BF:BF,$E:$E,$E230))))</f>
        <v/>
      </c>
      <c r="DV230" s="232" t="str">
        <f t="array" ref="DV230">IF(BG230="","",
IF(INDEX(Settings!$H:$H,MATCH(DV$1,Settings!$G:$G,0))=TRUE,
100-100*(BG230-MINIFS(BG:BG,$E:$E,$E230))/(MAXIFS(BG:BG,$E:$E,$E230)-MINIFS(BG:BG,$E:$E,$E230)),
100*(BG230-MINIFS(BG:BG,$E:$E,$E230))/(MAXIFS(BG:BG,$E:$E,$E230)-MINIFS(BG:BG,$E:$E,$E230))))</f>
        <v/>
      </c>
      <c r="DW230" s="232" t="str">
        <f t="array" ref="DW230">IF(BH230="","",
IF(INDEX(Settings!$H:$H,MATCH(DW$1,Settings!$G:$G,0))=TRUE,
100-100*(BH230-MINIFS(BH:BH,$E:$E,$E230))/(MAXIFS(BH:BH,$E:$E,$E230)-MINIFS(BH:BH,$E:$E,$E230)),
100*(BH230-MINIFS(BH:BH,$E:$E,$E230))/(MAXIFS(BH:BH,$E:$E,$E230)-MINIFS(BH:BH,$E:$E,$E230))))</f>
        <v/>
      </c>
      <c r="DX230" s="232" t="str">
        <f t="array" ref="DX230">IF(BI230="","",
IF(INDEX(Settings!$H:$H,MATCH(DX$1,Settings!$G:$G,0))=TRUE,
100-100*(BI230-MINIFS(BI:BI,$E:$E,$E230))/(MAXIFS(BI:BI,$E:$E,$E230)-MINIFS(BI:BI,$E:$E,$E230)),
100*(BI230-MINIFS(BI:BI,$E:$E,$E230))/(MAXIFS(BI:BI,$E:$E,$E230)-MINIFS(BI:BI,$E:$E,$E230))))</f>
        <v/>
      </c>
      <c r="DY230" s="232" t="str">
        <f t="array" ref="DY230">IF(BJ230="","",
IF(INDEX(Settings!$H:$H,MATCH(DY$1,Settings!$G:$G,0))=TRUE,
100-100*(BJ230-MINIFS(BJ:BJ,$E:$E,$E230))/(MAXIFS(BJ:BJ,$E:$E,$E230)-MINIFS(BJ:BJ,$E:$E,$E230)),
100*(BJ230-MINIFS(BJ:BJ,$E:$E,$E230))/(MAXIFS(BJ:BJ,$E:$E,$E230)-MINIFS(BJ:BJ,$E:$E,$E230))))</f>
        <v/>
      </c>
      <c r="DZ230" s="234"/>
      <c r="EA230" s="234"/>
      <c r="EB230" s="234" t="str">
        <f t="shared" si="8"/>
        <v/>
      </c>
      <c r="EC230" s="234" t="str">
        <f t="shared" si="9"/>
        <v/>
      </c>
      <c r="ED230" s="234" t="str">
        <f t="shared" si="10"/>
        <v/>
      </c>
      <c r="EE230" s="234" t="str">
        <f t="shared" si="11"/>
        <v/>
      </c>
      <c r="EF230" s="234" t="str">
        <f t="shared" si="12"/>
        <v/>
      </c>
      <c r="EG230" s="234" t="str">
        <f t="shared" si="13"/>
        <v/>
      </c>
      <c r="EH230" s="234"/>
      <c r="EI230" s="234"/>
      <c r="EJ230" s="234"/>
      <c r="EK230" s="234"/>
      <c r="EL230" s="234"/>
      <c r="EM230" s="234"/>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3" t="str">
        <f t="shared" si="14"/>
        <v/>
      </c>
      <c r="N231" s="49"/>
      <c r="O231" s="49"/>
      <c r="P231" s="49"/>
      <c r="Q231" s="49"/>
      <c r="R231" s="49"/>
      <c r="S231" s="222" t="str">
        <f>IFERROR(VLOOKUP(AF231, 'YOYO IR Scores'!A:C, 3, FALSE), "")
</f>
        <v/>
      </c>
      <c r="T231" s="49"/>
      <c r="U231" s="49"/>
      <c r="V231" s="49"/>
      <c r="W231" s="49"/>
      <c r="X231" s="224" t="str">
        <f t="shared" si="4"/>
        <v/>
      </c>
      <c r="Y231" s="225" t="str">
        <f t="shared" si="5"/>
        <v/>
      </c>
      <c r="Z231" s="225" t="str">
        <f t="shared" si="6"/>
        <v/>
      </c>
      <c r="AA231" s="224" t="str">
        <f t="shared" si="7"/>
        <v/>
      </c>
      <c r="AB231" s="223"/>
      <c r="AC231" s="223"/>
      <c r="AD231" s="223"/>
      <c r="AE231" s="223" t="str">
        <f>IFERROR(VLOOKUP(AF231, 'YOYO IR Scores'!A:C, 2, FALSE), "")</f>
        <v/>
      </c>
      <c r="AF231" s="223"/>
      <c r="AG231" s="223"/>
      <c r="AH231" s="223"/>
      <c r="AI231" s="223"/>
      <c r="AJ231" s="223"/>
      <c r="AK231" s="223"/>
      <c r="AL231" s="223"/>
      <c r="AM231" s="223"/>
      <c r="AN231" s="223"/>
      <c r="AO231" s="223"/>
      <c r="AP231" s="223"/>
      <c r="AQ231" s="223"/>
      <c r="AR231" s="223"/>
      <c r="AS231" s="223"/>
      <c r="AT231" s="223"/>
      <c r="AU231" s="223"/>
      <c r="AV231" s="223"/>
      <c r="AW231" s="223"/>
      <c r="AX231" s="223"/>
      <c r="AY231" s="223"/>
      <c r="AZ231" s="223"/>
      <c r="BA231" s="223"/>
      <c r="BB231" s="223"/>
      <c r="BC231" s="223"/>
      <c r="BD231" s="223"/>
      <c r="BE231" s="223"/>
      <c r="BF231" s="223"/>
      <c r="BG231" s="223"/>
      <c r="BH231" s="223"/>
      <c r="BI231" s="223"/>
      <c r="BJ231" s="223"/>
      <c r="BK231" s="223" t="str">
        <f t="array" ref="BK231">IF(J231="","",
IF(INDEX(Settings!$H:$H,MATCH(BY$1,Settings!$G:$G,0))=TRUE,
100-100*(J231-MIN(J:J))/(MAX(J:J)-MIN(J:J)),
100*(J231-MIN(J:J))/(MAX(J:J)-MIN(J:J))))</f>
        <v/>
      </c>
      <c r="BL231" s="223" t="str">
        <f t="array" ref="BL231">IF(J231="","",
IF(INDEX(Settings!$H:$H,MATCH(BY$1,Settings!$G:$G,0))=TRUE,
100-100*(J231-MINIFS(J:J,$E:$E,$E231))/(MAXIFS(J:J,$E:$E,$E231)-MINIFS(J:J,$E:$E,$E231)),
100*(J231-MINIFS(J:J,$E:$E,$E231))/(MAXIFS(J:J,$E:$E,$E231)-MINIFS(J:J,$E:$E,$E231))))</f>
        <v/>
      </c>
      <c r="BM231" s="223"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4" t="str">
        <f t="array" ref="BQ231">IF(J231="","",
IF(INDEX(Settings!$H:$H,MATCH(BY$1,Settings!$G:$G,0))=TRUE,
-1*(J231-AVERAGE(J:J))/STDEV(J:J),
(J231-AVERAGE(J:J))/STDEV(J:J)))</f>
        <v/>
      </c>
      <c r="BR231" s="224" t="str">
        <f>IFERROR(__xludf.DUMMYFUNCTION("IF(J231="""","""",
IF(INDEX(Settings!$H:$H,MATCH(BY$1,Settings!$G:$G,0))=TRUE,
-1*(J231-AVERAGEIFS(J:J,$E:$E,$E231))/STDEV(FILTER(J:J,$E:$E=$E231)),
(J231-AVERAGEIFS(J:J,$E:$E,$E231))/STDEV(FILTER(J:J,$E:$E=$E231))))"),"")</f>
        <v/>
      </c>
      <c r="BS231" s="224"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3" t="str">
        <f t="array" ref="BY231">IF(J231="","",
IF(INDEX(Settings!$H:$H,MATCH(BY$1,Settings!$G:$G,0))=TRUE,
100-100*(J231-MINIFS(J:J,$E:$E,$E231))/(MAXIFS(J:J,$E:$E,$E231)-MINIFS(J:J,$E:$E,$E231)),
100*(J231-MINIFS(J:J,$E:$E,$E231))/(MAXIFS(J:J,$E:$E,$E231)-MINIFS(J:J,$E:$E,$E231))))</f>
        <v/>
      </c>
      <c r="BZ231" s="223" t="str">
        <f t="array" ref="BZ231">IF(K231="","",
IF(INDEX(Settings!$H:$H,MATCH(BZ$1,Settings!$G:$G,0))=TRUE,
100-100*(K231-MINIFS(K:K,$E:$E,$E231))/(MAXIFS(K:K,$E:$E,$E231)-MINIFS(K:K,$E:$E,$E231)),
100*(K231-MINIFS(K:K,$E:$E,$E231))/(MAXIFS(K:K,$E:$E,$E231)-MINIFS(K:K,$E:$E,$E231))))</f>
        <v/>
      </c>
      <c r="CA231" s="223" t="str">
        <f t="array" ref="CA231">IF(L231="","",
IF(INDEX(Settings!$H:$H,MATCH(CA$1,Settings!$G:$G,0))=TRUE,
100-100*(L231-MINIFS(L:L,$E:$E,$E231))/(MAXIFS(L:L,$E:$E,$E231)-MINIFS(L:L,$E:$E,$E231)),
100*(L231-MINIFS(L:L,$E:$E,$E231))/(MAXIFS(L:L,$E:$E,$E231)-MINIFS(L:L,$E:$E,$E231))))</f>
        <v/>
      </c>
      <c r="CB231" s="223" t="str">
        <f t="array" ref="CB231">IF(M231="","",
IF(INDEX(Settings!$H:$H,MATCH(CB$1,Settings!$G:$G,0))=TRUE,
100-100*(M231-MINIFS(M:M,$E:$E,$E231))/(MAXIFS(M:M,$E:$E,$E231)-MINIFS(M:M,$E:$E,$E231)),
100*(M231-MINIFS(M:M,$E:$E,$E231))/(MAXIFS(M:M,$E:$E,$E231)-MINIFS(M:M,$E:$E,$E231))))</f>
        <v/>
      </c>
      <c r="CC231" s="223" t="str">
        <f t="array" ref="CC231">IF(N231="","",
IF(INDEX(Settings!$H:$H,MATCH(CC$1,Settings!$G:$G,0))=TRUE,
100-100*(N231-MINIFS(N:N,$E:$E,$E231))/(MAXIFS(N:N,$E:$E,$E231)-MINIFS(N:N,$E:$E,$E231)),
100*(N231-MINIFS(N:N,$E:$E,$E231))/(MAXIFS(N:N,$E:$E,$E231)-MINIFS(N:N,$E:$E,$E231))))</f>
        <v/>
      </c>
      <c r="CD231" s="223" t="str">
        <f t="array" ref="CD231">IF(O231="","",
IF(INDEX(Settings!$H:$H,MATCH(CD$1,Settings!$G:$G,0))=TRUE,
100-100*(O231-MINIFS(O:O,$E:$E,$E231))/(MAXIFS(O:O,$E:$E,$E231)-MINIFS(O:O,$E:$E,$E231)),
100*(O231-MINIFS(O:O,$E:$E,$E231))/(MAXIFS(O:O,$E:$E,$E231)-MINIFS(O:O,$E:$E,$E231))))</f>
        <v/>
      </c>
      <c r="CE231" s="223" t="str">
        <f t="array" ref="CE231">IF(P231="","",
IF(INDEX(Settings!$H:$H,MATCH(CE$1,Settings!$G:$G,0))=TRUE,
100-100*(P231-MINIFS(P:P,$E:$E,$E231))/(MAXIFS(P:P,$E:$E,$E231)-MINIFS(P:P,$E:$E,$E231)),
100*(P231-MINIFS(P:P,$E:$E,$E231))/(MAXIFS(P:P,$E:$E,$E231)-MINIFS(P:P,$E:$E,$E231))))</f>
        <v/>
      </c>
      <c r="CF231" s="223" t="str">
        <f t="array" ref="CF231">IF(Q231="","",
IF(INDEX(Settings!$H:$H,MATCH(CF$1,Settings!$G:$G,0))=TRUE,
100-100*(Q231-MINIFS(Q:Q,$E:$E,$E231))/(MAXIFS(Q:Q,$E:$E,$E231)-MINIFS(Q:Q,$E:$E,$E231)),
100*(Q231-MINIFS(Q:Q,$E:$E,$E231))/(MAXIFS(Q:Q,$E:$E,$E231)-MINIFS(Q:Q,$E:$E,$E231))))</f>
        <v/>
      </c>
      <c r="CG231" s="223" t="str">
        <f t="array" ref="CG231">IF(R231="","",
IF(INDEX(Settings!$H:$H,MATCH(CG$1,Settings!$G:$G,0))=TRUE,
100-100*(R231-MINIFS(R:R,$E:$E,$E231))/(MAXIFS(R:R,$E:$E,$E231)-MINIFS(R:R,$E:$E,$E231)),
100*(R231-MINIFS(R:R,$E:$E,$E231))/(MAXIFS(R:R,$E:$E,$E231)-MINIFS(R:R,$E:$E,$E231))))</f>
        <v/>
      </c>
      <c r="CH231" s="223" t="str">
        <f t="array" ref="CH231">IF(S231="","",
IF(INDEX(Settings!$H:$H,MATCH(CH$1,Settings!$G:$G,0))=TRUE,
100-100*(S231-MINIFS(S:S,$E:$E,$E231))/(MAXIFS(S:S,$E:$E,$E231)-MINIFS(S:S,$E:$E,$E231)),
100*(S231-MINIFS(S:S,$E:$E,$E231))/(MAXIFS(S:S,$E:$E,$E231)-MINIFS(S:S,$E:$E,$E231))))</f>
        <v/>
      </c>
      <c r="CI231" s="223" t="str">
        <f t="array" ref="CI231">IF(T231="","",
IF(INDEX(Settings!$H:$H,MATCH(CI$1,Settings!$G:$G,0))=TRUE,
100-100*(T231-MINIFS(T:T,$E:$E,$E231))/(MAXIFS(T:T,$E:$E,$E231)-MINIFS(T:T,$E:$E,$E231)),
100*(T231-MINIFS(T:T,$E:$E,$E231))/(MAXIFS(T:T,$E:$E,$E231)-MINIFS(T:T,$E:$E,$E231))))</f>
        <v/>
      </c>
      <c r="CJ231" s="223" t="str">
        <f t="array" ref="CJ231">IF(U231="","",
IF(INDEX(Settings!$H:$H,MATCH(CJ$1,Settings!$G:$G,0))=TRUE,
100-100*(U231-MINIFS(U:U,$E:$E,$E231))/(MAXIFS(U:U,$E:$E,$E231)-MINIFS(U:U,$E:$E,$E231)),
100*(U231-MINIFS(U:U,$E:$E,$E231))/(MAXIFS(U:U,$E:$E,$E231)-MINIFS(U:U,$E:$E,$E231))))</f>
        <v/>
      </c>
      <c r="CK231" s="223" t="str">
        <f t="array" ref="CK231">IF(V231="","",
IF(INDEX(Settings!$H:$H,MATCH(CK$1,Settings!$G:$G,0))=TRUE,
100-100*(V231-MINIFS(V:V,$E:$E,$E231))/(MAXIFS(V:V,$E:$E,$E231)-MINIFS(V:V,$E:$E,$E231)),
100*(V231-MINIFS(V:V,$E:$E,$E231))/(MAXIFS(V:V,$E:$E,$E231)-MINIFS(V:V,$E:$E,$E231))))</f>
        <v/>
      </c>
      <c r="CL231" s="223" t="str">
        <f t="array" ref="CL231">IF(W231="","",
IF(INDEX(Settings!$H:$H,MATCH(CL$1,Settings!$G:$G,0))=TRUE,
100-100*(W231-MINIFS(W:W,$E:$E,$E231))/(MAXIFS(W:W,$E:$E,$E231)-MINIFS(W:W,$E:$E,$E231)),
100*(W231-MINIFS(W:W,$E:$E,$E231))/(MAXIFS(W:W,$E:$E,$E231)-MINIFS(W:W,$E:$E,$E231))))</f>
        <v/>
      </c>
      <c r="CM231" s="223" t="str">
        <f t="array" ref="CM231">IF(X231="","",
IF(INDEX(Settings!$H:$H,MATCH(CM$1,Settings!$G:$G,0))=TRUE,
100-100*(X231-MINIFS(X:X,$E:$E,$E231))/(MAXIFS(X:X,$E:$E,$E231)-MINIFS(X:X,$E:$E,$E231)),
100*(X231-MINIFS(X:X,$E:$E,$E231))/(MAXIFS(X:X,$E:$E,$E231)-MINIFS(X:X,$E:$E,$E231))))</f>
        <v/>
      </c>
      <c r="CN231" s="223" t="str">
        <f t="array" ref="CN231">IF(Y231="","",
IF(INDEX(Settings!$H:$H,MATCH(CN$1,Settings!$G:$G,0))=TRUE,
100-100*(Y231-MINIFS(Y:Y,$E:$E,$E231))/(MAXIFS(Y:Y,$E:$E,$E231)-MINIFS(Y:Y,$E:$E,$E231)),
100*(Y231-MINIFS(Y:Y,$E:$E,$E231))/(MAXIFS(Y:Y,$E:$E,$E231)-MINIFS(Y:Y,$E:$E,$E231))))</f>
        <v/>
      </c>
      <c r="CO231" s="223" t="str">
        <f t="array" ref="CO231">IF(Z231="","",
IF(INDEX(Settings!$H:$H,MATCH(CO$1,Settings!$G:$G,0))=TRUE,
100-100*(Z231-MINIFS(Z:Z,$E:$E,$E231))/(MAXIFS(Z:Z,$E:$E,$E231)-MINIFS(Z:Z,$E:$E,$E231)),
100*(Z231-MINIFS(Z:Z,$E:$E,$E231))/(MAXIFS(Z:Z,$E:$E,$E231)-MINIFS(Z:Z,$E:$E,$E231))))</f>
        <v/>
      </c>
      <c r="CP231" s="223" t="str">
        <f t="array" ref="CP231">IF(AA231="","",
IF(INDEX(Settings!$H:$H,MATCH(CP$1,Settings!$G:$G,0))=TRUE,
100-100*(AA231-MINIFS(AA:AA,$E:$E,$E231))/(MAXIFS(AA:AA,$E:$E,$E231)-MINIFS(AA:AA,$E:$E,$E231)),
100*(AA231-MINIFS(AA:AA,$E:$E,$E231))/(MAXIFS(AA:AA,$E:$E,$E231)-MINIFS(AA:AA,$E:$E,$E231))))</f>
        <v/>
      </c>
      <c r="CQ231" s="223" t="str">
        <f t="array" ref="CQ231">IF(AB231="","",
IF(INDEX(Settings!$H:$H,MATCH(CQ$1,Settings!$G:$G,0))=TRUE,
100-100*(AB231-MINIFS(AB:AB,$E:$E,$E231))/(MAXIFS(AB:AB,$E:$E,$E231)-MINIFS(AB:AB,$E:$E,$E231)),
100*(AB231-MINIFS(AB:AB,$E:$E,$E231))/(MAXIFS(AB:AB,$E:$E,$E231)-MINIFS(AB:AB,$E:$E,$E231))))</f>
        <v/>
      </c>
      <c r="CR231" s="223" t="str">
        <f t="array" ref="CR231">IF(AC231="","",
IF(INDEX(Settings!$H:$H,MATCH(CR$1,Settings!$G:$G,0))=TRUE,
100-100*(AC231-MINIFS(AC:AC,$E:$E,$E231))/(MAXIFS(AC:AC,$E:$E,$E231)-MINIFS(AC:AC,$E:$E,$E231)),
100*(AC231-MINIFS(AC:AC,$E:$E,$E231))/(MAXIFS(AC:AC,$E:$E,$E231)-MINIFS(AC:AC,$E:$E,$E231))))</f>
        <v/>
      </c>
      <c r="CS231" s="223" t="str">
        <f t="array" ref="CS231">IF(AD231="","",
IF(INDEX(Settings!$H:$H,MATCH(CS$1,Settings!$G:$G,0))=TRUE,
100-100*(AD231-MINIFS(AD:AD,$E:$E,$E231))/(MAXIFS(AD:AD,$E:$E,$E231)-MINIFS(AD:AD,$E:$E,$E231)),
100*(AD231-MINIFS(AD:AD,$E:$E,$E231))/(MAXIFS(AD:AD,$E:$E,$E231)-MINIFS(AD:AD,$E:$E,$E231))))</f>
        <v/>
      </c>
      <c r="CT231" s="223" t="str">
        <f t="array" ref="CT231">IF(AE231="","",
IF(INDEX(Settings!$H:$H,MATCH(CT$1,Settings!$G:$G,0))=TRUE,
100-100*(AE231-MINIFS(AE:AE,$E:$E,$E231))/(MAXIFS(AE:AE,$E:$E,$E231)-MINIFS(AE:AE,$E:$E,$E231)),
100*(AE231-MINIFS(AE:AE,$E:$E,$E231))/(MAXIFS(AE:AE,$E:$E,$E231)-MINIFS(AE:AE,$E:$E,$E231))))</f>
        <v/>
      </c>
      <c r="CU231" s="223" t="str">
        <f t="array" ref="CU231">IF(AF231="","",
IF(INDEX(Settings!$H:$H,MATCH(CU$1,Settings!$G:$G,0))=TRUE,
100-100*(AF231-MINIFS(AF:AF,$E:$E,$E231))/(MAXIFS(AF:AF,$E:$E,$E231)-MINIFS(AF:AF,$E:$E,$E231)),
100*(AF231-MINIFS(AF:AF,$E:$E,$E231))/(MAXIFS(AF:AF,$E:$E,$E231)-MINIFS(AF:AF,$E:$E,$E231))))</f>
        <v/>
      </c>
      <c r="CV231" s="223" t="str">
        <f t="array" ref="CV231">IF(AG231="","",
IF(INDEX(Settings!$H:$H,MATCH(CV$1,Settings!$G:$G,0))=TRUE,
100-100*(AG231-MINIFS(AG:AG,$E:$E,$E231))/(MAXIFS(AG:AG,$E:$E,$E231)-MINIFS(AG:AG,$E:$E,$E231)),
100*(AG231-MINIFS(AG:AG,$E:$E,$E231))/(MAXIFS(AG:AG,$E:$E,$E231)-MINIFS(AG:AG,$E:$E,$E231))))</f>
        <v/>
      </c>
      <c r="CW231" s="223" t="str">
        <f t="array" ref="CW231">IF(AH231="","",
IF(INDEX(Settings!$H:$H,MATCH(CW$1,Settings!$G:$G,0))=TRUE,
100-100*(AH231-MINIFS(AH:AH,$E:$E,$E231))/(MAXIFS(AH:AH,$E:$E,$E231)-MINIFS(AH:AH,$E:$E,$E231)),
100*(AH231-MINIFS(AH:AH,$E:$E,$E231))/(MAXIFS(AH:AH,$E:$E,$E231)-MINIFS(AH:AH,$E:$E,$E231))))</f>
        <v/>
      </c>
      <c r="CX231" s="223" t="str">
        <f t="array" ref="CX231">IF(AI231="","",
IF(INDEX(Settings!$H:$H,MATCH(CX$1,Settings!$G:$G,0))=TRUE,
100-100*(AI231-MINIFS(AI:AI,$E:$E,$E231))/(MAXIFS(AI:AI,$E:$E,$E231)-MINIFS(AI:AI,$E:$E,$E231)),
100*(AI231-MINIFS(AI:AI,$E:$E,$E231))/(MAXIFS(AI:AI,$E:$E,$E231)-MINIFS(AI:AI,$E:$E,$E231))))</f>
        <v/>
      </c>
      <c r="CY231" s="223" t="str">
        <f t="array" ref="CY231">IF(AJ231="","",
IF(INDEX(Settings!$H:$H,MATCH(CY$1,Settings!$G:$G,0))=TRUE,
100-100*(AJ231-MINIFS(AJ:AJ,$E:$E,$E231))/(MAXIFS(AJ:AJ,$E:$E,$E231)-MINIFS(AJ:AJ,$E:$E,$E231)),
100*(AJ231-MINIFS(AJ:AJ,$E:$E,$E231))/(MAXIFS(AJ:AJ,$E:$E,$E231)-MINIFS(AJ:AJ,$E:$E,$E231))))</f>
        <v/>
      </c>
      <c r="CZ231" s="223" t="str">
        <f t="array" ref="CZ231">IF(AK231="","",
IF(INDEX(Settings!$H:$H,MATCH(CZ$1,Settings!$G:$G,0))=TRUE,
100-100*(AK231-MINIFS(AK:AK,$E:$E,$E231))/(MAXIFS(AK:AK,$E:$E,$E231)-MINIFS(AK:AK,$E:$E,$E231)),
100*(AK231-MINIFS(AK:AK,$E:$E,$E231))/(MAXIFS(AK:AK,$E:$E,$E231)-MINIFS(AK:AK,$E:$E,$E231))))</f>
        <v/>
      </c>
      <c r="DA231" s="223" t="str">
        <f t="array" ref="DA231">IF(AL231="","",
IF(INDEX(Settings!$H:$H,MATCH(DA$1,Settings!$G:$G,0))=TRUE,
100-100*(AL231-MINIFS(AL:AL,$E:$E,$E231))/(MAXIFS(AL:AL,$E:$E,$E231)-MINIFS(AL:AL,$E:$E,$E231)),
100*(AL231-MINIFS(AL:AL,$E:$E,$E231))/(MAXIFS(AL:AL,$E:$E,$E231)-MINIFS(AL:AL,$E:$E,$E231))))</f>
        <v/>
      </c>
      <c r="DB231" s="223" t="str">
        <f t="array" ref="DB231">IF(AM231="","",
IF(INDEX(Settings!$H:$H,MATCH(DB$1,Settings!$G:$G,0))=TRUE,
100-100*(AM231-MINIFS(AM:AM,$E:$E,$E231))/(MAXIFS(AM:AM,$E:$E,$E231)-MINIFS(AM:AM,$E:$E,$E231)),
100*(AM231-MINIFS(AM:AM,$E:$E,$E231))/(MAXIFS(AM:AM,$E:$E,$E231)-MINIFS(AM:AM,$E:$E,$E231))))</f>
        <v/>
      </c>
      <c r="DC231" s="223" t="str">
        <f t="array" ref="DC231">IF(AN231="","",
IF(INDEX(Settings!$H:$H,MATCH(DC$1,Settings!$G:$G,0))=TRUE,
100-100*(AN231-MINIFS(AN:AN,$E:$E,$E231))/(MAXIFS(AN:AN,$E:$E,$E231)-MINIFS(AN:AN,$E:$E,$E231)),
100*(AN231-MINIFS(AN:AN,$E:$E,$E231))/(MAXIFS(AN:AN,$E:$E,$E231)-MINIFS(AN:AN,$E:$E,$E231))))</f>
        <v/>
      </c>
      <c r="DD231" s="223" t="str">
        <f t="array" ref="DD231">IF(AO231="","",
IF(INDEX(Settings!$H:$H,MATCH(DD$1,Settings!$G:$G,0))=TRUE,
100-100*(AO231-MINIFS(AO:AO,$E:$E,$E231))/(MAXIFS(AO:AO,$E:$E,$E231)-MINIFS(AO:AO,$E:$E,$E231)),
100*(AO231-MINIFS(AO:AO,$E:$E,$E231))/(MAXIFS(AO:AO,$E:$E,$E231)-MINIFS(AO:AO,$E:$E,$E231))))</f>
        <v/>
      </c>
      <c r="DE231" s="223" t="str">
        <f t="array" ref="DE231">IF(AP231="","",
IF(INDEX(Settings!$H:$H,MATCH(DE$1,Settings!$G:$G,0))=TRUE,
100-100*(AP231-MINIFS(AP:AP,$E:$E,$E231))/(MAXIFS(AP:AP,$E:$E,$E231)-MINIFS(AP:AP,$E:$E,$E231)),
100*(AP231-MINIFS(AP:AP,$E:$E,$E231))/(MAXIFS(AP:AP,$E:$E,$E231)-MINIFS(AP:AP,$E:$E,$E231))))</f>
        <v/>
      </c>
      <c r="DF231" s="223" t="str">
        <f t="array" ref="DF231">IF(AQ231="","",
IF(INDEX(Settings!$H:$H,MATCH(DF$1,Settings!$G:$G,0))=TRUE,
100-100*(AQ231-MINIFS(AQ:AQ,$E:$E,$E231))/(MAXIFS(AQ:AQ,$E:$E,$E231)-MINIFS(AQ:AQ,$E:$E,$E231)),
100*(AQ231-MINIFS(AQ:AQ,$E:$E,$E231))/(MAXIFS(AQ:AQ,$E:$E,$E231)-MINIFS(AQ:AQ,$E:$E,$E231))))</f>
        <v/>
      </c>
      <c r="DG231" s="223" t="str">
        <f t="array" ref="DG231">IF(AR231="","",
IF(INDEX(Settings!$H:$H,MATCH(DG$1,Settings!$G:$G,0))=TRUE,
100-100*(AR231-MINIFS(AR:AR,$E:$E,$E231))/(MAXIFS(AR:AR,$E:$E,$E231)-MINIFS(AR:AR,$E:$E,$E231)),
100*(AR231-MINIFS(AR:AR,$E:$E,$E231))/(MAXIFS(AR:AR,$E:$E,$E231)-MINIFS(AR:AR,$E:$E,$E231))))</f>
        <v/>
      </c>
      <c r="DH231" s="223" t="str">
        <f t="array" ref="DH231">IF(AS231="","",
IF(INDEX(Settings!$H:$H,MATCH(DH$1,Settings!$G:$G,0))=TRUE,
100-100*(AS231-MINIFS(AS:AS,$E:$E,$E231))/(MAXIFS(AS:AS,$E:$E,$E231)-MINIFS(AS:AS,$E:$E,$E231)),
100*(AS231-MINIFS(AS:AS,$E:$E,$E231))/(MAXIFS(AS:AS,$E:$E,$E231)-MINIFS(AS:AS,$E:$E,$E231))))</f>
        <v/>
      </c>
      <c r="DI231" s="223" t="str">
        <f t="array" ref="DI231">IF(AT231="","",
IF(INDEX(Settings!$H:$H,MATCH(DI$1,Settings!$G:$G,0))=TRUE,
100-100*(AT231-MINIFS(AT:AT,$E:$E,$E231))/(MAXIFS(AT:AT,$E:$E,$E231)-MINIFS(AT:AT,$E:$E,$E231)),
100*(AT231-MINIFS(AT:AT,$E:$E,$E231))/(MAXIFS(AT:AT,$E:$E,$E231)-MINIFS(AT:AT,$E:$E,$E231))))</f>
        <v/>
      </c>
      <c r="DJ231" s="223" t="str">
        <f t="array" ref="DJ231">IF(AU231="","",
IF(INDEX(Settings!$H:$H,MATCH(DJ$1,Settings!$G:$G,0))=TRUE,
100-100*(AU231-MINIFS(AU:AU,$E:$E,$E231))/(MAXIFS(AU:AU,$E:$E,$E231)-MINIFS(AU:AU,$E:$E,$E231)),
100*(AU231-MINIFS(AU:AU,$E:$E,$E231))/(MAXIFS(AU:AU,$E:$E,$E231)-MINIFS(AU:AU,$E:$E,$E231))))</f>
        <v/>
      </c>
      <c r="DK231" s="223" t="str">
        <f t="array" ref="DK231">IF(AV231="","",
IF(INDEX(Settings!$H:$H,MATCH(DK$1,Settings!$G:$G,0))=TRUE,
100-100*(AV231-MINIFS(AV:AV,$E:$E,$E231))/(MAXIFS(AV:AV,$E:$E,$E231)-MINIFS(AV:AV,$E:$E,$E231)),
100*(AV231-MINIFS(AV:AV,$E:$E,$E231))/(MAXIFS(AV:AV,$E:$E,$E231)-MINIFS(AV:AV,$E:$E,$E231))))</f>
        <v/>
      </c>
      <c r="DL231" s="223" t="str">
        <f t="array" ref="DL231">IF(AW231="","",
IF(INDEX(Settings!$H:$H,MATCH(DL$1,Settings!$G:$G,0))=TRUE,
100-100*(AW231-MINIFS(AW:AW,$E:$E,$E231))/(MAXIFS(AW:AW,$E:$E,$E231)-MINIFS(AW:AW,$E:$E,$E231)),
100*(AW231-MINIFS(AW:AW,$E:$E,$E231))/(MAXIFS(AW:AW,$E:$E,$E231)-MINIFS(AW:AW,$E:$E,$E231))))</f>
        <v/>
      </c>
      <c r="DM231" s="223" t="str">
        <f t="array" ref="DM231">IF(AX231="","",
IF(INDEX(Settings!$H:$H,MATCH(DM$1,Settings!$G:$G,0))=TRUE,
100-100*(AX231-MINIFS(AX:AX,$E:$E,$E231))/(MAXIFS(AX:AX,$E:$E,$E231)-MINIFS(AX:AX,$E:$E,$E231)),
100*(AX231-MINIFS(AX:AX,$E:$E,$E231))/(MAXIFS(AX:AX,$E:$E,$E231)-MINIFS(AX:AX,$E:$E,$E231))))</f>
        <v/>
      </c>
      <c r="DN231" s="223" t="str">
        <f t="array" ref="DN231">IF(AY231="","",
IF(INDEX(Settings!$H:$H,MATCH(DN$1,Settings!$G:$G,0))=TRUE,
100-100*(AY231-MINIFS(AY:AY,$E:$E,$E231))/(MAXIFS(AY:AY,$E:$E,$E231)-MINIFS(AY:AY,$E:$E,$E231)),
100*(AY231-MINIFS(AY:AY,$E:$E,$E231))/(MAXIFS(AY:AY,$E:$E,$E231)-MINIFS(AY:AY,$E:$E,$E231))))</f>
        <v/>
      </c>
      <c r="DO231" s="223" t="str">
        <f t="array" ref="DO231">IF(AZ231="","",
IF(INDEX(Settings!$H:$H,MATCH(DO$1,Settings!$G:$G,0))=TRUE,
100-100*(AZ231-MINIFS(AZ:AZ,$E:$E,$E231))/(MAXIFS(AZ:AZ,$E:$E,$E231)-MINIFS(AZ:AZ,$E:$E,$E231)),
100*(AZ231-MINIFS(AZ:AZ,$E:$E,$E231))/(MAXIFS(AZ:AZ,$E:$E,$E231)-MINIFS(AZ:AZ,$E:$E,$E231))))</f>
        <v/>
      </c>
      <c r="DP231" s="223" t="str">
        <f t="array" ref="DP231">IF(BA231="","",
IF(INDEX(Settings!$H:$H,MATCH(DP$1,Settings!$G:$G,0))=TRUE,
100-100*(BA231-MINIFS(BA:BA,$E:$E,$E231))/(MAXIFS(BA:BA,$E:$E,$E231)-MINIFS(BA:BA,$E:$E,$E231)),
100*(BA231-MINIFS(BA:BA,$E:$E,$E231))/(MAXIFS(BA:BA,$E:$E,$E231)-MINIFS(BA:BA,$E:$E,$E231))))</f>
        <v/>
      </c>
      <c r="DQ231" s="223" t="str">
        <f t="array" ref="DQ231">IF(BB231="","",
IF(INDEX(Settings!$H:$H,MATCH(DQ$1,Settings!$G:$G,0))=TRUE,
100-100*(BB231-MINIFS(BB:BB,$E:$E,$E231))/(MAXIFS(BB:BB,$E:$E,$E231)-MINIFS(BB:BB,$E:$E,$E231)),
100*(BB231-MINIFS(BB:BB,$E:$E,$E231))/(MAXIFS(BB:BB,$E:$E,$E231)-MINIFS(BB:BB,$E:$E,$E231))))</f>
        <v/>
      </c>
      <c r="DR231" s="223" t="str">
        <f t="array" ref="DR231">IF(BC231="","",
IF(INDEX(Settings!$H:$H,MATCH(DR$1,Settings!$G:$G,0))=TRUE,
100-100*(BC231-MINIFS(BC:BC,$E:$E,$E231))/(MAXIFS(BC:BC,$E:$E,$E231)-MINIFS(BC:BC,$E:$E,$E231)),
100*(BC231-MINIFS(BC:BC,$E:$E,$E231))/(MAXIFS(BC:BC,$E:$E,$E231)-MINIFS(BC:BC,$E:$E,$E231))))</f>
        <v/>
      </c>
      <c r="DS231" s="223" t="str">
        <f t="array" ref="DS231">IF(BD231="","",
IF(INDEX(Settings!$H:$H,MATCH(DS$1,Settings!$G:$G,0))=TRUE,
100-100*(BD231-MINIFS(BD:BD,$E:$E,$E231))/(MAXIFS(BD:BD,$E:$E,$E231)-MINIFS(BD:BD,$E:$E,$E231)),
100*(BD231-MINIFS(BD:BD,$E:$E,$E231))/(MAXIFS(BD:BD,$E:$E,$E231)-MINIFS(BD:BD,$E:$E,$E231))))</f>
        <v/>
      </c>
      <c r="DT231" s="223" t="str">
        <f t="array" ref="DT231">IF(BE231="","",
IF(INDEX(Settings!$H:$H,MATCH(DT$1,Settings!$G:$G,0))=TRUE,
100-100*(BE231-MINIFS(BE:BE,$E:$E,$E231))/(MAXIFS(BE:BE,$E:$E,$E231)-MINIFS(BE:BE,$E:$E,$E231)),
100*(BE231-MINIFS(BE:BE,$E:$E,$E231))/(MAXIFS(BE:BE,$E:$E,$E231)-MINIFS(BE:BE,$E:$E,$E231))))</f>
        <v/>
      </c>
      <c r="DU231" s="223" t="str">
        <f t="array" ref="DU231">IF(BF231="","",
IF(INDEX(Settings!$H:$H,MATCH(DU$1,Settings!$G:$G,0))=TRUE,
100-100*(BF231-MINIFS(BF:BF,$E:$E,$E231))/(MAXIFS(BF:BF,$E:$E,$E231)-MINIFS(BF:BF,$E:$E,$E231)),
100*(BF231-MINIFS(BF:BF,$E:$E,$E231))/(MAXIFS(BF:BF,$E:$E,$E231)-MINIFS(BF:BF,$E:$E,$E231))))</f>
        <v/>
      </c>
      <c r="DV231" s="223" t="str">
        <f t="array" ref="DV231">IF(BG231="","",
IF(INDEX(Settings!$H:$H,MATCH(DV$1,Settings!$G:$G,0))=TRUE,
100-100*(BG231-MINIFS(BG:BG,$E:$E,$E231))/(MAXIFS(BG:BG,$E:$E,$E231)-MINIFS(BG:BG,$E:$E,$E231)),
100*(BG231-MINIFS(BG:BG,$E:$E,$E231))/(MAXIFS(BG:BG,$E:$E,$E231)-MINIFS(BG:BG,$E:$E,$E231))))</f>
        <v/>
      </c>
      <c r="DW231" s="223" t="str">
        <f t="array" ref="DW231">IF(BH231="","",
IF(INDEX(Settings!$H:$H,MATCH(DW$1,Settings!$G:$G,0))=TRUE,
100-100*(BH231-MINIFS(BH:BH,$E:$E,$E231))/(MAXIFS(BH:BH,$E:$E,$E231)-MINIFS(BH:BH,$E:$E,$E231)),
100*(BH231-MINIFS(BH:BH,$E:$E,$E231))/(MAXIFS(BH:BH,$E:$E,$E231)-MINIFS(BH:BH,$E:$E,$E231))))</f>
        <v/>
      </c>
      <c r="DX231" s="223" t="str">
        <f t="array" ref="DX231">IF(BI231="","",
IF(INDEX(Settings!$H:$H,MATCH(DX$1,Settings!$G:$G,0))=TRUE,
100-100*(BI231-MINIFS(BI:BI,$E:$E,$E231))/(MAXIFS(BI:BI,$E:$E,$E231)-MINIFS(BI:BI,$E:$E,$E231)),
100*(BI231-MINIFS(BI:BI,$E:$E,$E231))/(MAXIFS(BI:BI,$E:$E,$E231)-MINIFS(BI:BI,$E:$E,$E231))))</f>
        <v/>
      </c>
      <c r="DY231" s="223" t="str">
        <f t="array" ref="DY231">IF(BJ231="","",
IF(INDEX(Settings!$H:$H,MATCH(DY$1,Settings!$G:$G,0))=TRUE,
100-100*(BJ231-MINIFS(BJ:BJ,$E:$E,$E231))/(MAXIFS(BJ:BJ,$E:$E,$E231)-MINIFS(BJ:BJ,$E:$E,$E231)),
100*(BJ231-MINIFS(BJ:BJ,$E:$E,$E231))/(MAXIFS(BJ:BJ,$E:$E,$E231)-MINIFS(BJ:BJ,$E:$E,$E231))))</f>
        <v/>
      </c>
      <c r="DZ231" s="225"/>
      <c r="EA231" s="225"/>
      <c r="EB231" s="225" t="str">
        <f t="shared" si="8"/>
        <v/>
      </c>
      <c r="EC231" s="225" t="str">
        <f t="shared" si="9"/>
        <v/>
      </c>
      <c r="ED231" s="225" t="str">
        <f t="shared" si="10"/>
        <v/>
      </c>
      <c r="EE231" s="225" t="str">
        <f t="shared" si="11"/>
        <v/>
      </c>
      <c r="EF231" s="225" t="str">
        <f t="shared" si="12"/>
        <v/>
      </c>
      <c r="EG231" s="225" t="str">
        <f t="shared" si="13"/>
        <v/>
      </c>
      <c r="EH231" s="225"/>
      <c r="EI231" s="225"/>
      <c r="EJ231" s="225"/>
      <c r="EK231" s="225"/>
      <c r="EL231" s="225"/>
      <c r="EM231" s="225"/>
    </row>
    <row r="232">
      <c r="A232" s="231"/>
      <c r="B232" s="231"/>
      <c r="C232" s="231"/>
      <c r="D232" s="231" t="str">
        <f t="array" ref="D232">IFERROR(INDEX(Profiles!$B:$B,MATCH($A232,Profiles!$A:$A,0)),"")</f>
        <v/>
      </c>
      <c r="E232" s="231"/>
      <c r="F232" s="231"/>
      <c r="G232" s="231"/>
      <c r="H232" s="231"/>
      <c r="I232" s="231" t="str">
        <f>IF(A232="","",IF(Settings!$N$3="DATE",F232&amp;": "&amp;TEXT(B232,"M/DD/YY"),F232&amp;": "&amp;H232))</f>
        <v/>
      </c>
      <c r="J232" s="231"/>
      <c r="K232" s="231"/>
      <c r="L232" s="231"/>
      <c r="M232" s="232" t="str">
        <f t="shared" si="14"/>
        <v/>
      </c>
      <c r="N232" s="231"/>
      <c r="O232" s="231"/>
      <c r="P232" s="231"/>
      <c r="Q232" s="231"/>
      <c r="R232" s="231"/>
      <c r="S232" s="230" t="str">
        <f>IFERROR(VLOOKUP(AF232, 'YOYO IR Scores'!A:C, 3, FALSE), "")
</f>
        <v/>
      </c>
      <c r="T232" s="231"/>
      <c r="U232" s="231"/>
      <c r="V232" s="231"/>
      <c r="W232" s="231"/>
      <c r="X232" s="233" t="str">
        <f t="shared" si="4"/>
        <v/>
      </c>
      <c r="Y232" s="234" t="str">
        <f t="shared" si="5"/>
        <v/>
      </c>
      <c r="Z232" s="234" t="str">
        <f t="shared" si="6"/>
        <v/>
      </c>
      <c r="AA232" s="233" t="str">
        <f t="shared" si="7"/>
        <v/>
      </c>
      <c r="AB232" s="232"/>
      <c r="AC232" s="232"/>
      <c r="AD232" s="232"/>
      <c r="AE232" s="232" t="str">
        <f>IFERROR(VLOOKUP(AF232, 'YOYO IR Scores'!A:C, 2, FALSE), "")</f>
        <v/>
      </c>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t="str">
        <f t="array" ref="BK232">IF(J232="","",
IF(INDEX(Settings!$H:$H,MATCH(BY$1,Settings!$G:$G,0))=TRUE,
100-100*(J232-MIN(J:J))/(MAX(J:J)-MIN(J:J)),
100*(J232-MIN(J:J))/(MAX(J:J)-MIN(J:J))))</f>
        <v/>
      </c>
      <c r="BL232" s="232" t="str">
        <f t="array" ref="BL232">IF(J232="","",
IF(INDEX(Settings!$H:$H,MATCH(BY$1,Settings!$G:$G,0))=TRUE,
100-100*(J232-MINIFS(J:J,$E:$E,$E232))/(MAXIFS(J:J,$E:$E,$E232)-MINIFS(J:J,$E:$E,$E232)),
100*(J232-MINIFS(J:J,$E:$E,$E232))/(MAXIFS(J:J,$E:$E,$E232)-MINIFS(J:J,$E:$E,$E232))))</f>
        <v/>
      </c>
      <c r="BM232" s="232" t="str">
        <f t="array" ref="BM232">IF(J232="","",
IF(INDEX(Settings!$H:$H,MATCH(BY$1,Settings!$G:$G,0))=TRUE,
100-100*(J232-MINIFS(J:J,$E:$E,$E232,$I:$I,$I232))/(MAXIFS(J:J,$E:$E,$E232,$I:$I,$I232)-MINIFS(J:J,$E:$E,$E232,$I:$I,$I232)),
100*(J232-MINIFS(J:J,$E:$E,$E232,$I:$I,$I232))/(MAXIFS(J:J,$E:$E,$E232,$I:$I,$I232)-MINIFS(J:J,$E:$E,$E232,$I:$I,$I232))))</f>
        <v/>
      </c>
      <c r="BN232" s="231" t="str">
        <f t="array" ref="BN232">IF(J232="","",
IF(INDEX(Settings!$H:$H,MATCH(BY$1,Settings!$G:$G,0))=TRUE,
100-100*PERCENTRANK(J:J,J232),
100*PERCENTRANK(J:J,J232)))</f>
        <v/>
      </c>
      <c r="BO232" s="231" t="str">
        <f>IFERROR(__xludf.DUMMYFUNCTION("IF(J232="""","""",
IF(INDEX(Settings!$H:$H,MATCH(BY$1,Settings!$G:$G,0))=TRUE,
100-100*PERCENTRANK(FILTER(J:J,$E:$E=$E232),J232),
100*PERCENTRANK(FILTER(J:J,$E:$E=$E232),J232)))"),"")</f>
        <v/>
      </c>
      <c r="BP232" s="231" t="str">
        <f>IFERROR(__xludf.DUMMYFUNCTION("IF(J232="""","""",
IF(INDEX(Settings!$H:$H,MATCH(BY$1,Settings!$G:$G,0))=TRUE,
100-100*PERCENTRANK(FILTER(J:J,$E:$E=$E232,$I:$I=$I232),J232),
100*PERCENTRANK(FILTER(J:J,$E:$E=$E232,$I:$I=$I232),J232)))"),"")</f>
        <v/>
      </c>
      <c r="BQ232" s="233" t="str">
        <f t="array" ref="BQ232">IF(J232="","",
IF(INDEX(Settings!$H:$H,MATCH(BY$1,Settings!$G:$G,0))=TRUE,
-1*(J232-AVERAGE(J:J))/STDEV(J:J),
(J232-AVERAGE(J:J))/STDEV(J:J)))</f>
        <v/>
      </c>
      <c r="BR232" s="233" t="str">
        <f>IFERROR(__xludf.DUMMYFUNCTION("IF(J232="""","""",
IF(INDEX(Settings!$H:$H,MATCH(BY$1,Settings!$G:$G,0))=TRUE,
-1*(J232-AVERAGEIFS(J:J,$E:$E,$E232))/STDEV(FILTER(J:J,$E:$E=$E232)),
(J232-AVERAGEIFS(J:J,$E:$E,$E232))/STDEV(FILTER(J:J,$E:$E=$E232))))"),"")</f>
        <v/>
      </c>
      <c r="BS232" s="233"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1"/>
      <c r="BX232" s="231"/>
      <c r="BY232" s="232" t="str">
        <f t="array" ref="BY232">IF(J232="","",
IF(INDEX(Settings!$H:$H,MATCH(BY$1,Settings!$G:$G,0))=TRUE,
100-100*(J232-MINIFS(J:J,$E:$E,$E232))/(MAXIFS(J:J,$E:$E,$E232)-MINIFS(J:J,$E:$E,$E232)),
100*(J232-MINIFS(J:J,$E:$E,$E232))/(MAXIFS(J:J,$E:$E,$E232)-MINIFS(J:J,$E:$E,$E232))))</f>
        <v/>
      </c>
      <c r="BZ232" s="232" t="str">
        <f t="array" ref="BZ232">IF(K232="","",
IF(INDEX(Settings!$H:$H,MATCH(BZ$1,Settings!$G:$G,0))=TRUE,
100-100*(K232-MINIFS(K:K,$E:$E,$E232))/(MAXIFS(K:K,$E:$E,$E232)-MINIFS(K:K,$E:$E,$E232)),
100*(K232-MINIFS(K:K,$E:$E,$E232))/(MAXIFS(K:K,$E:$E,$E232)-MINIFS(K:K,$E:$E,$E232))))</f>
        <v/>
      </c>
      <c r="CA232" s="232" t="str">
        <f t="array" ref="CA232">IF(L232="","",
IF(INDEX(Settings!$H:$H,MATCH(CA$1,Settings!$G:$G,0))=TRUE,
100-100*(L232-MINIFS(L:L,$E:$E,$E232))/(MAXIFS(L:L,$E:$E,$E232)-MINIFS(L:L,$E:$E,$E232)),
100*(L232-MINIFS(L:L,$E:$E,$E232))/(MAXIFS(L:L,$E:$E,$E232)-MINIFS(L:L,$E:$E,$E232))))</f>
        <v/>
      </c>
      <c r="CB232" s="232" t="str">
        <f t="array" ref="CB232">IF(M232="","",
IF(INDEX(Settings!$H:$H,MATCH(CB$1,Settings!$G:$G,0))=TRUE,
100-100*(M232-MINIFS(M:M,$E:$E,$E232))/(MAXIFS(M:M,$E:$E,$E232)-MINIFS(M:M,$E:$E,$E232)),
100*(M232-MINIFS(M:M,$E:$E,$E232))/(MAXIFS(M:M,$E:$E,$E232)-MINIFS(M:M,$E:$E,$E232))))</f>
        <v/>
      </c>
      <c r="CC232" s="232" t="str">
        <f t="array" ref="CC232">IF(N232="","",
IF(INDEX(Settings!$H:$H,MATCH(CC$1,Settings!$G:$G,0))=TRUE,
100-100*(N232-MINIFS(N:N,$E:$E,$E232))/(MAXIFS(N:N,$E:$E,$E232)-MINIFS(N:N,$E:$E,$E232)),
100*(N232-MINIFS(N:N,$E:$E,$E232))/(MAXIFS(N:N,$E:$E,$E232)-MINIFS(N:N,$E:$E,$E232))))</f>
        <v/>
      </c>
      <c r="CD232" s="232" t="str">
        <f t="array" ref="CD232">IF(O232="","",
IF(INDEX(Settings!$H:$H,MATCH(CD$1,Settings!$G:$G,0))=TRUE,
100-100*(O232-MINIFS(O:O,$E:$E,$E232))/(MAXIFS(O:O,$E:$E,$E232)-MINIFS(O:O,$E:$E,$E232)),
100*(O232-MINIFS(O:O,$E:$E,$E232))/(MAXIFS(O:O,$E:$E,$E232)-MINIFS(O:O,$E:$E,$E232))))</f>
        <v/>
      </c>
      <c r="CE232" s="232" t="str">
        <f t="array" ref="CE232">IF(P232="","",
IF(INDEX(Settings!$H:$H,MATCH(CE$1,Settings!$G:$G,0))=TRUE,
100-100*(P232-MINIFS(P:P,$E:$E,$E232))/(MAXIFS(P:P,$E:$E,$E232)-MINIFS(P:P,$E:$E,$E232)),
100*(P232-MINIFS(P:P,$E:$E,$E232))/(MAXIFS(P:P,$E:$E,$E232)-MINIFS(P:P,$E:$E,$E232))))</f>
        <v/>
      </c>
      <c r="CF232" s="232" t="str">
        <f t="array" ref="CF232">IF(Q232="","",
IF(INDEX(Settings!$H:$H,MATCH(CF$1,Settings!$G:$G,0))=TRUE,
100-100*(Q232-MINIFS(Q:Q,$E:$E,$E232))/(MAXIFS(Q:Q,$E:$E,$E232)-MINIFS(Q:Q,$E:$E,$E232)),
100*(Q232-MINIFS(Q:Q,$E:$E,$E232))/(MAXIFS(Q:Q,$E:$E,$E232)-MINIFS(Q:Q,$E:$E,$E232))))</f>
        <v/>
      </c>
      <c r="CG232" s="232" t="str">
        <f t="array" ref="CG232">IF(R232="","",
IF(INDEX(Settings!$H:$H,MATCH(CG$1,Settings!$G:$G,0))=TRUE,
100-100*(R232-MINIFS(R:R,$E:$E,$E232))/(MAXIFS(R:R,$E:$E,$E232)-MINIFS(R:R,$E:$E,$E232)),
100*(R232-MINIFS(R:R,$E:$E,$E232))/(MAXIFS(R:R,$E:$E,$E232)-MINIFS(R:R,$E:$E,$E232))))</f>
        <v/>
      </c>
      <c r="CH232" s="232" t="str">
        <f t="array" ref="CH232">IF(S232="","",
IF(INDEX(Settings!$H:$H,MATCH(CH$1,Settings!$G:$G,0))=TRUE,
100-100*(S232-MINIFS(S:S,$E:$E,$E232))/(MAXIFS(S:S,$E:$E,$E232)-MINIFS(S:S,$E:$E,$E232)),
100*(S232-MINIFS(S:S,$E:$E,$E232))/(MAXIFS(S:S,$E:$E,$E232)-MINIFS(S:S,$E:$E,$E232))))</f>
        <v/>
      </c>
      <c r="CI232" s="232" t="str">
        <f t="array" ref="CI232">IF(T232="","",
IF(INDEX(Settings!$H:$H,MATCH(CI$1,Settings!$G:$G,0))=TRUE,
100-100*(T232-MINIFS(T:T,$E:$E,$E232))/(MAXIFS(T:T,$E:$E,$E232)-MINIFS(T:T,$E:$E,$E232)),
100*(T232-MINIFS(T:T,$E:$E,$E232))/(MAXIFS(T:T,$E:$E,$E232)-MINIFS(T:T,$E:$E,$E232))))</f>
        <v/>
      </c>
      <c r="CJ232" s="232" t="str">
        <f t="array" ref="CJ232">IF(U232="","",
IF(INDEX(Settings!$H:$H,MATCH(CJ$1,Settings!$G:$G,0))=TRUE,
100-100*(U232-MINIFS(U:U,$E:$E,$E232))/(MAXIFS(U:U,$E:$E,$E232)-MINIFS(U:U,$E:$E,$E232)),
100*(U232-MINIFS(U:U,$E:$E,$E232))/(MAXIFS(U:U,$E:$E,$E232)-MINIFS(U:U,$E:$E,$E232))))</f>
        <v/>
      </c>
      <c r="CK232" s="232" t="str">
        <f t="array" ref="CK232">IF(V232="","",
IF(INDEX(Settings!$H:$H,MATCH(CK$1,Settings!$G:$G,0))=TRUE,
100-100*(V232-MINIFS(V:V,$E:$E,$E232))/(MAXIFS(V:V,$E:$E,$E232)-MINIFS(V:V,$E:$E,$E232)),
100*(V232-MINIFS(V:V,$E:$E,$E232))/(MAXIFS(V:V,$E:$E,$E232)-MINIFS(V:V,$E:$E,$E232))))</f>
        <v/>
      </c>
      <c r="CL232" s="232" t="str">
        <f t="array" ref="CL232">IF(W232="","",
IF(INDEX(Settings!$H:$H,MATCH(CL$1,Settings!$G:$G,0))=TRUE,
100-100*(W232-MINIFS(W:W,$E:$E,$E232))/(MAXIFS(W:W,$E:$E,$E232)-MINIFS(W:W,$E:$E,$E232)),
100*(W232-MINIFS(W:W,$E:$E,$E232))/(MAXIFS(W:W,$E:$E,$E232)-MINIFS(W:W,$E:$E,$E232))))</f>
        <v/>
      </c>
      <c r="CM232" s="232" t="str">
        <f t="array" ref="CM232">IF(X232="","",
IF(INDEX(Settings!$H:$H,MATCH(CM$1,Settings!$G:$G,0))=TRUE,
100-100*(X232-MINIFS(X:X,$E:$E,$E232))/(MAXIFS(X:X,$E:$E,$E232)-MINIFS(X:X,$E:$E,$E232)),
100*(X232-MINIFS(X:X,$E:$E,$E232))/(MAXIFS(X:X,$E:$E,$E232)-MINIFS(X:X,$E:$E,$E232))))</f>
        <v/>
      </c>
      <c r="CN232" s="232" t="str">
        <f t="array" ref="CN232">IF(Y232="","",
IF(INDEX(Settings!$H:$H,MATCH(CN$1,Settings!$G:$G,0))=TRUE,
100-100*(Y232-MINIFS(Y:Y,$E:$E,$E232))/(MAXIFS(Y:Y,$E:$E,$E232)-MINIFS(Y:Y,$E:$E,$E232)),
100*(Y232-MINIFS(Y:Y,$E:$E,$E232))/(MAXIFS(Y:Y,$E:$E,$E232)-MINIFS(Y:Y,$E:$E,$E232))))</f>
        <v/>
      </c>
      <c r="CO232" s="232" t="str">
        <f t="array" ref="CO232">IF(Z232="","",
IF(INDEX(Settings!$H:$H,MATCH(CO$1,Settings!$G:$G,0))=TRUE,
100-100*(Z232-MINIFS(Z:Z,$E:$E,$E232))/(MAXIFS(Z:Z,$E:$E,$E232)-MINIFS(Z:Z,$E:$E,$E232)),
100*(Z232-MINIFS(Z:Z,$E:$E,$E232))/(MAXIFS(Z:Z,$E:$E,$E232)-MINIFS(Z:Z,$E:$E,$E232))))</f>
        <v/>
      </c>
      <c r="CP232" s="232" t="str">
        <f t="array" ref="CP232">IF(AA232="","",
IF(INDEX(Settings!$H:$H,MATCH(CP$1,Settings!$G:$G,0))=TRUE,
100-100*(AA232-MINIFS(AA:AA,$E:$E,$E232))/(MAXIFS(AA:AA,$E:$E,$E232)-MINIFS(AA:AA,$E:$E,$E232)),
100*(AA232-MINIFS(AA:AA,$E:$E,$E232))/(MAXIFS(AA:AA,$E:$E,$E232)-MINIFS(AA:AA,$E:$E,$E232))))</f>
        <v/>
      </c>
      <c r="CQ232" s="232" t="str">
        <f t="array" ref="CQ232">IF(AB232="","",
IF(INDEX(Settings!$H:$H,MATCH(CQ$1,Settings!$G:$G,0))=TRUE,
100-100*(AB232-MINIFS(AB:AB,$E:$E,$E232))/(MAXIFS(AB:AB,$E:$E,$E232)-MINIFS(AB:AB,$E:$E,$E232)),
100*(AB232-MINIFS(AB:AB,$E:$E,$E232))/(MAXIFS(AB:AB,$E:$E,$E232)-MINIFS(AB:AB,$E:$E,$E232))))</f>
        <v/>
      </c>
      <c r="CR232" s="232" t="str">
        <f t="array" ref="CR232">IF(AC232="","",
IF(INDEX(Settings!$H:$H,MATCH(CR$1,Settings!$G:$G,0))=TRUE,
100-100*(AC232-MINIFS(AC:AC,$E:$E,$E232))/(MAXIFS(AC:AC,$E:$E,$E232)-MINIFS(AC:AC,$E:$E,$E232)),
100*(AC232-MINIFS(AC:AC,$E:$E,$E232))/(MAXIFS(AC:AC,$E:$E,$E232)-MINIFS(AC:AC,$E:$E,$E232))))</f>
        <v/>
      </c>
      <c r="CS232" s="232" t="str">
        <f t="array" ref="CS232">IF(AD232="","",
IF(INDEX(Settings!$H:$H,MATCH(CS$1,Settings!$G:$G,0))=TRUE,
100-100*(AD232-MINIFS(AD:AD,$E:$E,$E232))/(MAXIFS(AD:AD,$E:$E,$E232)-MINIFS(AD:AD,$E:$E,$E232)),
100*(AD232-MINIFS(AD:AD,$E:$E,$E232))/(MAXIFS(AD:AD,$E:$E,$E232)-MINIFS(AD:AD,$E:$E,$E232))))</f>
        <v/>
      </c>
      <c r="CT232" s="232" t="str">
        <f t="array" ref="CT232">IF(AE232="","",
IF(INDEX(Settings!$H:$H,MATCH(CT$1,Settings!$G:$G,0))=TRUE,
100-100*(AE232-MINIFS(AE:AE,$E:$E,$E232))/(MAXIFS(AE:AE,$E:$E,$E232)-MINIFS(AE:AE,$E:$E,$E232)),
100*(AE232-MINIFS(AE:AE,$E:$E,$E232))/(MAXIFS(AE:AE,$E:$E,$E232)-MINIFS(AE:AE,$E:$E,$E232))))</f>
        <v/>
      </c>
      <c r="CU232" s="232" t="str">
        <f t="array" ref="CU232">IF(AF232="","",
IF(INDEX(Settings!$H:$H,MATCH(CU$1,Settings!$G:$G,0))=TRUE,
100-100*(AF232-MINIFS(AF:AF,$E:$E,$E232))/(MAXIFS(AF:AF,$E:$E,$E232)-MINIFS(AF:AF,$E:$E,$E232)),
100*(AF232-MINIFS(AF:AF,$E:$E,$E232))/(MAXIFS(AF:AF,$E:$E,$E232)-MINIFS(AF:AF,$E:$E,$E232))))</f>
        <v/>
      </c>
      <c r="CV232" s="232" t="str">
        <f t="array" ref="CV232">IF(AG232="","",
IF(INDEX(Settings!$H:$H,MATCH(CV$1,Settings!$G:$G,0))=TRUE,
100-100*(AG232-MINIFS(AG:AG,$E:$E,$E232))/(MAXIFS(AG:AG,$E:$E,$E232)-MINIFS(AG:AG,$E:$E,$E232)),
100*(AG232-MINIFS(AG:AG,$E:$E,$E232))/(MAXIFS(AG:AG,$E:$E,$E232)-MINIFS(AG:AG,$E:$E,$E232))))</f>
        <v/>
      </c>
      <c r="CW232" s="232" t="str">
        <f t="array" ref="CW232">IF(AH232="","",
IF(INDEX(Settings!$H:$H,MATCH(CW$1,Settings!$G:$G,0))=TRUE,
100-100*(AH232-MINIFS(AH:AH,$E:$E,$E232))/(MAXIFS(AH:AH,$E:$E,$E232)-MINIFS(AH:AH,$E:$E,$E232)),
100*(AH232-MINIFS(AH:AH,$E:$E,$E232))/(MAXIFS(AH:AH,$E:$E,$E232)-MINIFS(AH:AH,$E:$E,$E232))))</f>
        <v/>
      </c>
      <c r="CX232" s="232" t="str">
        <f t="array" ref="CX232">IF(AI232="","",
IF(INDEX(Settings!$H:$H,MATCH(CX$1,Settings!$G:$G,0))=TRUE,
100-100*(AI232-MINIFS(AI:AI,$E:$E,$E232))/(MAXIFS(AI:AI,$E:$E,$E232)-MINIFS(AI:AI,$E:$E,$E232)),
100*(AI232-MINIFS(AI:AI,$E:$E,$E232))/(MAXIFS(AI:AI,$E:$E,$E232)-MINIFS(AI:AI,$E:$E,$E232))))</f>
        <v/>
      </c>
      <c r="CY232" s="232" t="str">
        <f t="array" ref="CY232">IF(AJ232="","",
IF(INDEX(Settings!$H:$H,MATCH(CY$1,Settings!$G:$G,0))=TRUE,
100-100*(AJ232-MINIFS(AJ:AJ,$E:$E,$E232))/(MAXIFS(AJ:AJ,$E:$E,$E232)-MINIFS(AJ:AJ,$E:$E,$E232)),
100*(AJ232-MINIFS(AJ:AJ,$E:$E,$E232))/(MAXIFS(AJ:AJ,$E:$E,$E232)-MINIFS(AJ:AJ,$E:$E,$E232))))</f>
        <v/>
      </c>
      <c r="CZ232" s="232" t="str">
        <f t="array" ref="CZ232">IF(AK232="","",
IF(INDEX(Settings!$H:$H,MATCH(CZ$1,Settings!$G:$G,0))=TRUE,
100-100*(AK232-MINIFS(AK:AK,$E:$E,$E232))/(MAXIFS(AK:AK,$E:$E,$E232)-MINIFS(AK:AK,$E:$E,$E232)),
100*(AK232-MINIFS(AK:AK,$E:$E,$E232))/(MAXIFS(AK:AK,$E:$E,$E232)-MINIFS(AK:AK,$E:$E,$E232))))</f>
        <v/>
      </c>
      <c r="DA232" s="232" t="str">
        <f t="array" ref="DA232">IF(AL232="","",
IF(INDEX(Settings!$H:$H,MATCH(DA$1,Settings!$G:$G,0))=TRUE,
100-100*(AL232-MINIFS(AL:AL,$E:$E,$E232))/(MAXIFS(AL:AL,$E:$E,$E232)-MINIFS(AL:AL,$E:$E,$E232)),
100*(AL232-MINIFS(AL:AL,$E:$E,$E232))/(MAXIFS(AL:AL,$E:$E,$E232)-MINIFS(AL:AL,$E:$E,$E232))))</f>
        <v/>
      </c>
      <c r="DB232" s="232" t="str">
        <f t="array" ref="DB232">IF(AM232="","",
IF(INDEX(Settings!$H:$H,MATCH(DB$1,Settings!$G:$G,0))=TRUE,
100-100*(AM232-MINIFS(AM:AM,$E:$E,$E232))/(MAXIFS(AM:AM,$E:$E,$E232)-MINIFS(AM:AM,$E:$E,$E232)),
100*(AM232-MINIFS(AM:AM,$E:$E,$E232))/(MAXIFS(AM:AM,$E:$E,$E232)-MINIFS(AM:AM,$E:$E,$E232))))</f>
        <v/>
      </c>
      <c r="DC232" s="232" t="str">
        <f t="array" ref="DC232">IF(AN232="","",
IF(INDEX(Settings!$H:$H,MATCH(DC$1,Settings!$G:$G,0))=TRUE,
100-100*(AN232-MINIFS(AN:AN,$E:$E,$E232))/(MAXIFS(AN:AN,$E:$E,$E232)-MINIFS(AN:AN,$E:$E,$E232)),
100*(AN232-MINIFS(AN:AN,$E:$E,$E232))/(MAXIFS(AN:AN,$E:$E,$E232)-MINIFS(AN:AN,$E:$E,$E232))))</f>
        <v/>
      </c>
      <c r="DD232" s="232" t="str">
        <f t="array" ref="DD232">IF(AO232="","",
IF(INDEX(Settings!$H:$H,MATCH(DD$1,Settings!$G:$G,0))=TRUE,
100-100*(AO232-MINIFS(AO:AO,$E:$E,$E232))/(MAXIFS(AO:AO,$E:$E,$E232)-MINIFS(AO:AO,$E:$E,$E232)),
100*(AO232-MINIFS(AO:AO,$E:$E,$E232))/(MAXIFS(AO:AO,$E:$E,$E232)-MINIFS(AO:AO,$E:$E,$E232))))</f>
        <v/>
      </c>
      <c r="DE232" s="232" t="str">
        <f t="array" ref="DE232">IF(AP232="","",
IF(INDEX(Settings!$H:$H,MATCH(DE$1,Settings!$G:$G,0))=TRUE,
100-100*(AP232-MINIFS(AP:AP,$E:$E,$E232))/(MAXIFS(AP:AP,$E:$E,$E232)-MINIFS(AP:AP,$E:$E,$E232)),
100*(AP232-MINIFS(AP:AP,$E:$E,$E232))/(MAXIFS(AP:AP,$E:$E,$E232)-MINIFS(AP:AP,$E:$E,$E232))))</f>
        <v/>
      </c>
      <c r="DF232" s="232" t="str">
        <f t="array" ref="DF232">IF(AQ232="","",
IF(INDEX(Settings!$H:$H,MATCH(DF$1,Settings!$G:$G,0))=TRUE,
100-100*(AQ232-MINIFS(AQ:AQ,$E:$E,$E232))/(MAXIFS(AQ:AQ,$E:$E,$E232)-MINIFS(AQ:AQ,$E:$E,$E232)),
100*(AQ232-MINIFS(AQ:AQ,$E:$E,$E232))/(MAXIFS(AQ:AQ,$E:$E,$E232)-MINIFS(AQ:AQ,$E:$E,$E232))))</f>
        <v/>
      </c>
      <c r="DG232" s="232" t="str">
        <f t="array" ref="DG232">IF(AR232="","",
IF(INDEX(Settings!$H:$H,MATCH(DG$1,Settings!$G:$G,0))=TRUE,
100-100*(AR232-MINIFS(AR:AR,$E:$E,$E232))/(MAXIFS(AR:AR,$E:$E,$E232)-MINIFS(AR:AR,$E:$E,$E232)),
100*(AR232-MINIFS(AR:AR,$E:$E,$E232))/(MAXIFS(AR:AR,$E:$E,$E232)-MINIFS(AR:AR,$E:$E,$E232))))</f>
        <v/>
      </c>
      <c r="DH232" s="232" t="str">
        <f t="array" ref="DH232">IF(AS232="","",
IF(INDEX(Settings!$H:$H,MATCH(DH$1,Settings!$G:$G,0))=TRUE,
100-100*(AS232-MINIFS(AS:AS,$E:$E,$E232))/(MAXIFS(AS:AS,$E:$E,$E232)-MINIFS(AS:AS,$E:$E,$E232)),
100*(AS232-MINIFS(AS:AS,$E:$E,$E232))/(MAXIFS(AS:AS,$E:$E,$E232)-MINIFS(AS:AS,$E:$E,$E232))))</f>
        <v/>
      </c>
      <c r="DI232" s="232" t="str">
        <f t="array" ref="DI232">IF(AT232="","",
IF(INDEX(Settings!$H:$H,MATCH(DI$1,Settings!$G:$G,0))=TRUE,
100-100*(AT232-MINIFS(AT:AT,$E:$E,$E232))/(MAXIFS(AT:AT,$E:$E,$E232)-MINIFS(AT:AT,$E:$E,$E232)),
100*(AT232-MINIFS(AT:AT,$E:$E,$E232))/(MAXIFS(AT:AT,$E:$E,$E232)-MINIFS(AT:AT,$E:$E,$E232))))</f>
        <v/>
      </c>
      <c r="DJ232" s="232" t="str">
        <f t="array" ref="DJ232">IF(AU232="","",
IF(INDEX(Settings!$H:$H,MATCH(DJ$1,Settings!$G:$G,0))=TRUE,
100-100*(AU232-MINIFS(AU:AU,$E:$E,$E232))/(MAXIFS(AU:AU,$E:$E,$E232)-MINIFS(AU:AU,$E:$E,$E232)),
100*(AU232-MINIFS(AU:AU,$E:$E,$E232))/(MAXIFS(AU:AU,$E:$E,$E232)-MINIFS(AU:AU,$E:$E,$E232))))</f>
        <v/>
      </c>
      <c r="DK232" s="232" t="str">
        <f t="array" ref="DK232">IF(AV232="","",
IF(INDEX(Settings!$H:$H,MATCH(DK$1,Settings!$G:$G,0))=TRUE,
100-100*(AV232-MINIFS(AV:AV,$E:$E,$E232))/(MAXIFS(AV:AV,$E:$E,$E232)-MINIFS(AV:AV,$E:$E,$E232)),
100*(AV232-MINIFS(AV:AV,$E:$E,$E232))/(MAXIFS(AV:AV,$E:$E,$E232)-MINIFS(AV:AV,$E:$E,$E232))))</f>
        <v/>
      </c>
      <c r="DL232" s="232" t="str">
        <f t="array" ref="DL232">IF(AW232="","",
IF(INDEX(Settings!$H:$H,MATCH(DL$1,Settings!$G:$G,0))=TRUE,
100-100*(AW232-MINIFS(AW:AW,$E:$E,$E232))/(MAXIFS(AW:AW,$E:$E,$E232)-MINIFS(AW:AW,$E:$E,$E232)),
100*(AW232-MINIFS(AW:AW,$E:$E,$E232))/(MAXIFS(AW:AW,$E:$E,$E232)-MINIFS(AW:AW,$E:$E,$E232))))</f>
        <v/>
      </c>
      <c r="DM232" s="232" t="str">
        <f t="array" ref="DM232">IF(AX232="","",
IF(INDEX(Settings!$H:$H,MATCH(DM$1,Settings!$G:$G,0))=TRUE,
100-100*(AX232-MINIFS(AX:AX,$E:$E,$E232))/(MAXIFS(AX:AX,$E:$E,$E232)-MINIFS(AX:AX,$E:$E,$E232)),
100*(AX232-MINIFS(AX:AX,$E:$E,$E232))/(MAXIFS(AX:AX,$E:$E,$E232)-MINIFS(AX:AX,$E:$E,$E232))))</f>
        <v/>
      </c>
      <c r="DN232" s="232" t="str">
        <f t="array" ref="DN232">IF(AY232="","",
IF(INDEX(Settings!$H:$H,MATCH(DN$1,Settings!$G:$G,0))=TRUE,
100-100*(AY232-MINIFS(AY:AY,$E:$E,$E232))/(MAXIFS(AY:AY,$E:$E,$E232)-MINIFS(AY:AY,$E:$E,$E232)),
100*(AY232-MINIFS(AY:AY,$E:$E,$E232))/(MAXIFS(AY:AY,$E:$E,$E232)-MINIFS(AY:AY,$E:$E,$E232))))</f>
        <v/>
      </c>
      <c r="DO232" s="232" t="str">
        <f t="array" ref="DO232">IF(AZ232="","",
IF(INDEX(Settings!$H:$H,MATCH(DO$1,Settings!$G:$G,0))=TRUE,
100-100*(AZ232-MINIFS(AZ:AZ,$E:$E,$E232))/(MAXIFS(AZ:AZ,$E:$E,$E232)-MINIFS(AZ:AZ,$E:$E,$E232)),
100*(AZ232-MINIFS(AZ:AZ,$E:$E,$E232))/(MAXIFS(AZ:AZ,$E:$E,$E232)-MINIFS(AZ:AZ,$E:$E,$E232))))</f>
        <v/>
      </c>
      <c r="DP232" s="232" t="str">
        <f t="array" ref="DP232">IF(BA232="","",
IF(INDEX(Settings!$H:$H,MATCH(DP$1,Settings!$G:$G,0))=TRUE,
100-100*(BA232-MINIFS(BA:BA,$E:$E,$E232))/(MAXIFS(BA:BA,$E:$E,$E232)-MINIFS(BA:BA,$E:$E,$E232)),
100*(BA232-MINIFS(BA:BA,$E:$E,$E232))/(MAXIFS(BA:BA,$E:$E,$E232)-MINIFS(BA:BA,$E:$E,$E232))))</f>
        <v/>
      </c>
      <c r="DQ232" s="232" t="str">
        <f t="array" ref="DQ232">IF(BB232="","",
IF(INDEX(Settings!$H:$H,MATCH(DQ$1,Settings!$G:$G,0))=TRUE,
100-100*(BB232-MINIFS(BB:BB,$E:$E,$E232))/(MAXIFS(BB:BB,$E:$E,$E232)-MINIFS(BB:BB,$E:$E,$E232)),
100*(BB232-MINIFS(BB:BB,$E:$E,$E232))/(MAXIFS(BB:BB,$E:$E,$E232)-MINIFS(BB:BB,$E:$E,$E232))))</f>
        <v/>
      </c>
      <c r="DR232" s="232" t="str">
        <f t="array" ref="DR232">IF(BC232="","",
IF(INDEX(Settings!$H:$H,MATCH(DR$1,Settings!$G:$G,0))=TRUE,
100-100*(BC232-MINIFS(BC:BC,$E:$E,$E232))/(MAXIFS(BC:BC,$E:$E,$E232)-MINIFS(BC:BC,$E:$E,$E232)),
100*(BC232-MINIFS(BC:BC,$E:$E,$E232))/(MAXIFS(BC:BC,$E:$E,$E232)-MINIFS(BC:BC,$E:$E,$E232))))</f>
        <v/>
      </c>
      <c r="DS232" s="232" t="str">
        <f t="array" ref="DS232">IF(BD232="","",
IF(INDEX(Settings!$H:$H,MATCH(DS$1,Settings!$G:$G,0))=TRUE,
100-100*(BD232-MINIFS(BD:BD,$E:$E,$E232))/(MAXIFS(BD:BD,$E:$E,$E232)-MINIFS(BD:BD,$E:$E,$E232)),
100*(BD232-MINIFS(BD:BD,$E:$E,$E232))/(MAXIFS(BD:BD,$E:$E,$E232)-MINIFS(BD:BD,$E:$E,$E232))))</f>
        <v/>
      </c>
      <c r="DT232" s="232" t="str">
        <f t="array" ref="DT232">IF(BE232="","",
IF(INDEX(Settings!$H:$H,MATCH(DT$1,Settings!$G:$G,0))=TRUE,
100-100*(BE232-MINIFS(BE:BE,$E:$E,$E232))/(MAXIFS(BE:BE,$E:$E,$E232)-MINIFS(BE:BE,$E:$E,$E232)),
100*(BE232-MINIFS(BE:BE,$E:$E,$E232))/(MAXIFS(BE:BE,$E:$E,$E232)-MINIFS(BE:BE,$E:$E,$E232))))</f>
        <v/>
      </c>
      <c r="DU232" s="232" t="str">
        <f t="array" ref="DU232">IF(BF232="","",
IF(INDEX(Settings!$H:$H,MATCH(DU$1,Settings!$G:$G,0))=TRUE,
100-100*(BF232-MINIFS(BF:BF,$E:$E,$E232))/(MAXIFS(BF:BF,$E:$E,$E232)-MINIFS(BF:BF,$E:$E,$E232)),
100*(BF232-MINIFS(BF:BF,$E:$E,$E232))/(MAXIFS(BF:BF,$E:$E,$E232)-MINIFS(BF:BF,$E:$E,$E232))))</f>
        <v/>
      </c>
      <c r="DV232" s="232" t="str">
        <f t="array" ref="DV232">IF(BG232="","",
IF(INDEX(Settings!$H:$H,MATCH(DV$1,Settings!$G:$G,0))=TRUE,
100-100*(BG232-MINIFS(BG:BG,$E:$E,$E232))/(MAXIFS(BG:BG,$E:$E,$E232)-MINIFS(BG:BG,$E:$E,$E232)),
100*(BG232-MINIFS(BG:BG,$E:$E,$E232))/(MAXIFS(BG:BG,$E:$E,$E232)-MINIFS(BG:BG,$E:$E,$E232))))</f>
        <v/>
      </c>
      <c r="DW232" s="232" t="str">
        <f t="array" ref="DW232">IF(BH232="","",
IF(INDEX(Settings!$H:$H,MATCH(DW$1,Settings!$G:$G,0))=TRUE,
100-100*(BH232-MINIFS(BH:BH,$E:$E,$E232))/(MAXIFS(BH:BH,$E:$E,$E232)-MINIFS(BH:BH,$E:$E,$E232)),
100*(BH232-MINIFS(BH:BH,$E:$E,$E232))/(MAXIFS(BH:BH,$E:$E,$E232)-MINIFS(BH:BH,$E:$E,$E232))))</f>
        <v/>
      </c>
      <c r="DX232" s="232" t="str">
        <f t="array" ref="DX232">IF(BI232="","",
IF(INDEX(Settings!$H:$H,MATCH(DX$1,Settings!$G:$G,0))=TRUE,
100-100*(BI232-MINIFS(BI:BI,$E:$E,$E232))/(MAXIFS(BI:BI,$E:$E,$E232)-MINIFS(BI:BI,$E:$E,$E232)),
100*(BI232-MINIFS(BI:BI,$E:$E,$E232))/(MAXIFS(BI:BI,$E:$E,$E232)-MINIFS(BI:BI,$E:$E,$E232))))</f>
        <v/>
      </c>
      <c r="DY232" s="232" t="str">
        <f t="array" ref="DY232">IF(BJ232="","",
IF(INDEX(Settings!$H:$H,MATCH(DY$1,Settings!$G:$G,0))=TRUE,
100-100*(BJ232-MINIFS(BJ:BJ,$E:$E,$E232))/(MAXIFS(BJ:BJ,$E:$E,$E232)-MINIFS(BJ:BJ,$E:$E,$E232)),
100*(BJ232-MINIFS(BJ:BJ,$E:$E,$E232))/(MAXIFS(BJ:BJ,$E:$E,$E232)-MINIFS(BJ:BJ,$E:$E,$E232))))</f>
        <v/>
      </c>
      <c r="DZ232" s="234"/>
      <c r="EA232" s="234"/>
      <c r="EB232" s="234" t="str">
        <f t="shared" si="8"/>
        <v/>
      </c>
      <c r="EC232" s="234" t="str">
        <f t="shared" si="9"/>
        <v/>
      </c>
      <c r="ED232" s="234" t="str">
        <f t="shared" si="10"/>
        <v/>
      </c>
      <c r="EE232" s="234" t="str">
        <f t="shared" si="11"/>
        <v/>
      </c>
      <c r="EF232" s="234" t="str">
        <f t="shared" si="12"/>
        <v/>
      </c>
      <c r="EG232" s="234" t="str">
        <f t="shared" si="13"/>
        <v/>
      </c>
      <c r="EH232" s="234"/>
      <c r="EI232" s="234"/>
      <c r="EJ232" s="234"/>
      <c r="EK232" s="234"/>
      <c r="EL232" s="234"/>
      <c r="EM232" s="234"/>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3" t="str">
        <f t="shared" si="14"/>
        <v/>
      </c>
      <c r="N233" s="49"/>
      <c r="O233" s="49"/>
      <c r="P233" s="49"/>
      <c r="Q233" s="49"/>
      <c r="R233" s="49"/>
      <c r="S233" s="222" t="str">
        <f>IFERROR(VLOOKUP(AF233, 'YOYO IR Scores'!A:C, 3, FALSE), "")
</f>
        <v/>
      </c>
      <c r="T233" s="49"/>
      <c r="U233" s="49"/>
      <c r="V233" s="49"/>
      <c r="W233" s="49"/>
      <c r="X233" s="224" t="str">
        <f t="shared" si="4"/>
        <v/>
      </c>
      <c r="Y233" s="225" t="str">
        <f t="shared" si="5"/>
        <v/>
      </c>
      <c r="Z233" s="225" t="str">
        <f t="shared" si="6"/>
        <v/>
      </c>
      <c r="AA233" s="224" t="str">
        <f t="shared" si="7"/>
        <v/>
      </c>
      <c r="AB233" s="223"/>
      <c r="AC233" s="223"/>
      <c r="AD233" s="223"/>
      <c r="AE233" s="223" t="str">
        <f>IFERROR(VLOOKUP(AF233, 'YOYO IR Scores'!A:C, 2, FALSE), "")</f>
        <v/>
      </c>
      <c r="AF233" s="223"/>
      <c r="AG233" s="223"/>
      <c r="AH233" s="223"/>
      <c r="AI233" s="223"/>
      <c r="AJ233" s="223"/>
      <c r="AK233" s="223"/>
      <c r="AL233" s="223"/>
      <c r="AM233" s="223"/>
      <c r="AN233" s="223"/>
      <c r="AO233" s="223"/>
      <c r="AP233" s="223"/>
      <c r="AQ233" s="223"/>
      <c r="AR233" s="223"/>
      <c r="AS233" s="223"/>
      <c r="AT233" s="223"/>
      <c r="AU233" s="223"/>
      <c r="AV233" s="223"/>
      <c r="AW233" s="223"/>
      <c r="AX233" s="223"/>
      <c r="AY233" s="223"/>
      <c r="AZ233" s="223"/>
      <c r="BA233" s="223"/>
      <c r="BB233" s="223"/>
      <c r="BC233" s="223"/>
      <c r="BD233" s="223"/>
      <c r="BE233" s="223"/>
      <c r="BF233" s="223"/>
      <c r="BG233" s="223"/>
      <c r="BH233" s="223"/>
      <c r="BI233" s="223"/>
      <c r="BJ233" s="223"/>
      <c r="BK233" s="223" t="str">
        <f t="array" ref="BK233">IF(J233="","",
IF(INDEX(Settings!$H:$H,MATCH(BY$1,Settings!$G:$G,0))=TRUE,
100-100*(J233-MIN(J:J))/(MAX(J:J)-MIN(J:J)),
100*(J233-MIN(J:J))/(MAX(J:J)-MIN(J:J))))</f>
        <v/>
      </c>
      <c r="BL233" s="223" t="str">
        <f t="array" ref="BL233">IF(J233="","",
IF(INDEX(Settings!$H:$H,MATCH(BY$1,Settings!$G:$G,0))=TRUE,
100-100*(J233-MINIFS(J:J,$E:$E,$E233))/(MAXIFS(J:J,$E:$E,$E233)-MINIFS(J:J,$E:$E,$E233)),
100*(J233-MINIFS(J:J,$E:$E,$E233))/(MAXIFS(J:J,$E:$E,$E233)-MINIFS(J:J,$E:$E,$E233))))</f>
        <v/>
      </c>
      <c r="BM233" s="223"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4" t="str">
        <f t="array" ref="BQ233">IF(J233="","",
IF(INDEX(Settings!$H:$H,MATCH(BY$1,Settings!$G:$G,0))=TRUE,
-1*(J233-AVERAGE(J:J))/STDEV(J:J),
(J233-AVERAGE(J:J))/STDEV(J:J)))</f>
        <v/>
      </c>
      <c r="BR233" s="224" t="str">
        <f>IFERROR(__xludf.DUMMYFUNCTION("IF(J233="""","""",
IF(INDEX(Settings!$H:$H,MATCH(BY$1,Settings!$G:$G,0))=TRUE,
-1*(J233-AVERAGEIFS(J:J,$E:$E,$E233))/STDEV(FILTER(J:J,$E:$E=$E233)),
(J233-AVERAGEIFS(J:J,$E:$E,$E233))/STDEV(FILTER(J:J,$E:$E=$E233))))"),"")</f>
        <v/>
      </c>
      <c r="BS233" s="224"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3" t="str">
        <f t="array" ref="BY233">IF(J233="","",
IF(INDEX(Settings!$H:$H,MATCH(BY$1,Settings!$G:$G,0))=TRUE,
100-100*(J233-MINIFS(J:J,$E:$E,$E233))/(MAXIFS(J:J,$E:$E,$E233)-MINIFS(J:J,$E:$E,$E233)),
100*(J233-MINIFS(J:J,$E:$E,$E233))/(MAXIFS(J:J,$E:$E,$E233)-MINIFS(J:J,$E:$E,$E233))))</f>
        <v/>
      </c>
      <c r="BZ233" s="223" t="str">
        <f t="array" ref="BZ233">IF(K233="","",
IF(INDEX(Settings!$H:$H,MATCH(BZ$1,Settings!$G:$G,0))=TRUE,
100-100*(K233-MINIFS(K:K,$E:$E,$E233))/(MAXIFS(K:K,$E:$E,$E233)-MINIFS(K:K,$E:$E,$E233)),
100*(K233-MINIFS(K:K,$E:$E,$E233))/(MAXIFS(K:K,$E:$E,$E233)-MINIFS(K:K,$E:$E,$E233))))</f>
        <v/>
      </c>
      <c r="CA233" s="223" t="str">
        <f t="array" ref="CA233">IF(L233="","",
IF(INDEX(Settings!$H:$H,MATCH(CA$1,Settings!$G:$G,0))=TRUE,
100-100*(L233-MINIFS(L:L,$E:$E,$E233))/(MAXIFS(L:L,$E:$E,$E233)-MINIFS(L:L,$E:$E,$E233)),
100*(L233-MINIFS(L:L,$E:$E,$E233))/(MAXIFS(L:L,$E:$E,$E233)-MINIFS(L:L,$E:$E,$E233))))</f>
        <v/>
      </c>
      <c r="CB233" s="223" t="str">
        <f t="array" ref="CB233">IF(M233="","",
IF(INDEX(Settings!$H:$H,MATCH(CB$1,Settings!$G:$G,0))=TRUE,
100-100*(M233-MINIFS(M:M,$E:$E,$E233))/(MAXIFS(M:M,$E:$E,$E233)-MINIFS(M:M,$E:$E,$E233)),
100*(M233-MINIFS(M:M,$E:$E,$E233))/(MAXIFS(M:M,$E:$E,$E233)-MINIFS(M:M,$E:$E,$E233))))</f>
        <v/>
      </c>
      <c r="CC233" s="223" t="str">
        <f t="array" ref="CC233">IF(N233="","",
IF(INDEX(Settings!$H:$H,MATCH(CC$1,Settings!$G:$G,0))=TRUE,
100-100*(N233-MINIFS(N:N,$E:$E,$E233))/(MAXIFS(N:N,$E:$E,$E233)-MINIFS(N:N,$E:$E,$E233)),
100*(N233-MINIFS(N:N,$E:$E,$E233))/(MAXIFS(N:N,$E:$E,$E233)-MINIFS(N:N,$E:$E,$E233))))</f>
        <v/>
      </c>
      <c r="CD233" s="223" t="str">
        <f t="array" ref="CD233">IF(O233="","",
IF(INDEX(Settings!$H:$H,MATCH(CD$1,Settings!$G:$G,0))=TRUE,
100-100*(O233-MINIFS(O:O,$E:$E,$E233))/(MAXIFS(O:O,$E:$E,$E233)-MINIFS(O:O,$E:$E,$E233)),
100*(O233-MINIFS(O:O,$E:$E,$E233))/(MAXIFS(O:O,$E:$E,$E233)-MINIFS(O:O,$E:$E,$E233))))</f>
        <v/>
      </c>
      <c r="CE233" s="223" t="str">
        <f t="array" ref="CE233">IF(P233="","",
IF(INDEX(Settings!$H:$H,MATCH(CE$1,Settings!$G:$G,0))=TRUE,
100-100*(P233-MINIFS(P:P,$E:$E,$E233))/(MAXIFS(P:P,$E:$E,$E233)-MINIFS(P:P,$E:$E,$E233)),
100*(P233-MINIFS(P:P,$E:$E,$E233))/(MAXIFS(P:P,$E:$E,$E233)-MINIFS(P:P,$E:$E,$E233))))</f>
        <v/>
      </c>
      <c r="CF233" s="223" t="str">
        <f t="array" ref="CF233">IF(Q233="","",
IF(INDEX(Settings!$H:$H,MATCH(CF$1,Settings!$G:$G,0))=TRUE,
100-100*(Q233-MINIFS(Q:Q,$E:$E,$E233))/(MAXIFS(Q:Q,$E:$E,$E233)-MINIFS(Q:Q,$E:$E,$E233)),
100*(Q233-MINIFS(Q:Q,$E:$E,$E233))/(MAXIFS(Q:Q,$E:$E,$E233)-MINIFS(Q:Q,$E:$E,$E233))))</f>
        <v/>
      </c>
      <c r="CG233" s="223" t="str">
        <f t="array" ref="CG233">IF(R233="","",
IF(INDEX(Settings!$H:$H,MATCH(CG$1,Settings!$G:$G,0))=TRUE,
100-100*(R233-MINIFS(R:R,$E:$E,$E233))/(MAXIFS(R:R,$E:$E,$E233)-MINIFS(R:R,$E:$E,$E233)),
100*(R233-MINIFS(R:R,$E:$E,$E233))/(MAXIFS(R:R,$E:$E,$E233)-MINIFS(R:R,$E:$E,$E233))))</f>
        <v/>
      </c>
      <c r="CH233" s="223" t="str">
        <f t="array" ref="CH233">IF(S233="","",
IF(INDEX(Settings!$H:$H,MATCH(CH$1,Settings!$G:$G,0))=TRUE,
100-100*(S233-MINIFS(S:S,$E:$E,$E233))/(MAXIFS(S:S,$E:$E,$E233)-MINIFS(S:S,$E:$E,$E233)),
100*(S233-MINIFS(S:S,$E:$E,$E233))/(MAXIFS(S:S,$E:$E,$E233)-MINIFS(S:S,$E:$E,$E233))))</f>
        <v/>
      </c>
      <c r="CI233" s="223" t="str">
        <f t="array" ref="CI233">IF(T233="","",
IF(INDEX(Settings!$H:$H,MATCH(CI$1,Settings!$G:$G,0))=TRUE,
100-100*(T233-MINIFS(T:T,$E:$E,$E233))/(MAXIFS(T:T,$E:$E,$E233)-MINIFS(T:T,$E:$E,$E233)),
100*(T233-MINIFS(T:T,$E:$E,$E233))/(MAXIFS(T:T,$E:$E,$E233)-MINIFS(T:T,$E:$E,$E233))))</f>
        <v/>
      </c>
      <c r="CJ233" s="223" t="str">
        <f t="array" ref="CJ233">IF(U233="","",
IF(INDEX(Settings!$H:$H,MATCH(CJ$1,Settings!$G:$G,0))=TRUE,
100-100*(U233-MINIFS(U:U,$E:$E,$E233))/(MAXIFS(U:U,$E:$E,$E233)-MINIFS(U:U,$E:$E,$E233)),
100*(U233-MINIFS(U:U,$E:$E,$E233))/(MAXIFS(U:U,$E:$E,$E233)-MINIFS(U:U,$E:$E,$E233))))</f>
        <v/>
      </c>
      <c r="CK233" s="223" t="str">
        <f t="array" ref="CK233">IF(V233="","",
IF(INDEX(Settings!$H:$H,MATCH(CK$1,Settings!$G:$G,0))=TRUE,
100-100*(V233-MINIFS(V:V,$E:$E,$E233))/(MAXIFS(V:V,$E:$E,$E233)-MINIFS(V:V,$E:$E,$E233)),
100*(V233-MINIFS(V:V,$E:$E,$E233))/(MAXIFS(V:V,$E:$E,$E233)-MINIFS(V:V,$E:$E,$E233))))</f>
        <v/>
      </c>
      <c r="CL233" s="223" t="str">
        <f t="array" ref="CL233">IF(W233="","",
IF(INDEX(Settings!$H:$H,MATCH(CL$1,Settings!$G:$G,0))=TRUE,
100-100*(W233-MINIFS(W:W,$E:$E,$E233))/(MAXIFS(W:W,$E:$E,$E233)-MINIFS(W:W,$E:$E,$E233)),
100*(W233-MINIFS(W:W,$E:$E,$E233))/(MAXIFS(W:W,$E:$E,$E233)-MINIFS(W:W,$E:$E,$E233))))</f>
        <v/>
      </c>
      <c r="CM233" s="223" t="str">
        <f t="array" ref="CM233">IF(X233="","",
IF(INDEX(Settings!$H:$H,MATCH(CM$1,Settings!$G:$G,0))=TRUE,
100-100*(X233-MINIFS(X:X,$E:$E,$E233))/(MAXIFS(X:X,$E:$E,$E233)-MINIFS(X:X,$E:$E,$E233)),
100*(X233-MINIFS(X:X,$E:$E,$E233))/(MAXIFS(X:X,$E:$E,$E233)-MINIFS(X:X,$E:$E,$E233))))</f>
        <v/>
      </c>
      <c r="CN233" s="223" t="str">
        <f t="array" ref="CN233">IF(Y233="","",
IF(INDEX(Settings!$H:$H,MATCH(CN$1,Settings!$G:$G,0))=TRUE,
100-100*(Y233-MINIFS(Y:Y,$E:$E,$E233))/(MAXIFS(Y:Y,$E:$E,$E233)-MINIFS(Y:Y,$E:$E,$E233)),
100*(Y233-MINIFS(Y:Y,$E:$E,$E233))/(MAXIFS(Y:Y,$E:$E,$E233)-MINIFS(Y:Y,$E:$E,$E233))))</f>
        <v/>
      </c>
      <c r="CO233" s="223" t="str">
        <f t="array" ref="CO233">IF(Z233="","",
IF(INDEX(Settings!$H:$H,MATCH(CO$1,Settings!$G:$G,0))=TRUE,
100-100*(Z233-MINIFS(Z:Z,$E:$E,$E233))/(MAXIFS(Z:Z,$E:$E,$E233)-MINIFS(Z:Z,$E:$E,$E233)),
100*(Z233-MINIFS(Z:Z,$E:$E,$E233))/(MAXIFS(Z:Z,$E:$E,$E233)-MINIFS(Z:Z,$E:$E,$E233))))</f>
        <v/>
      </c>
      <c r="CP233" s="223" t="str">
        <f t="array" ref="CP233">IF(AA233="","",
IF(INDEX(Settings!$H:$H,MATCH(CP$1,Settings!$G:$G,0))=TRUE,
100-100*(AA233-MINIFS(AA:AA,$E:$E,$E233))/(MAXIFS(AA:AA,$E:$E,$E233)-MINIFS(AA:AA,$E:$E,$E233)),
100*(AA233-MINIFS(AA:AA,$E:$E,$E233))/(MAXIFS(AA:AA,$E:$E,$E233)-MINIFS(AA:AA,$E:$E,$E233))))</f>
        <v/>
      </c>
      <c r="CQ233" s="223" t="str">
        <f t="array" ref="CQ233">IF(AB233="","",
IF(INDEX(Settings!$H:$H,MATCH(CQ$1,Settings!$G:$G,0))=TRUE,
100-100*(AB233-MINIFS(AB:AB,$E:$E,$E233))/(MAXIFS(AB:AB,$E:$E,$E233)-MINIFS(AB:AB,$E:$E,$E233)),
100*(AB233-MINIFS(AB:AB,$E:$E,$E233))/(MAXIFS(AB:AB,$E:$E,$E233)-MINIFS(AB:AB,$E:$E,$E233))))</f>
        <v/>
      </c>
      <c r="CR233" s="223" t="str">
        <f t="array" ref="CR233">IF(AC233="","",
IF(INDEX(Settings!$H:$H,MATCH(CR$1,Settings!$G:$G,0))=TRUE,
100-100*(AC233-MINIFS(AC:AC,$E:$E,$E233))/(MAXIFS(AC:AC,$E:$E,$E233)-MINIFS(AC:AC,$E:$E,$E233)),
100*(AC233-MINIFS(AC:AC,$E:$E,$E233))/(MAXIFS(AC:AC,$E:$E,$E233)-MINIFS(AC:AC,$E:$E,$E233))))</f>
        <v/>
      </c>
      <c r="CS233" s="223" t="str">
        <f t="array" ref="CS233">IF(AD233="","",
IF(INDEX(Settings!$H:$H,MATCH(CS$1,Settings!$G:$G,0))=TRUE,
100-100*(AD233-MINIFS(AD:AD,$E:$E,$E233))/(MAXIFS(AD:AD,$E:$E,$E233)-MINIFS(AD:AD,$E:$E,$E233)),
100*(AD233-MINIFS(AD:AD,$E:$E,$E233))/(MAXIFS(AD:AD,$E:$E,$E233)-MINIFS(AD:AD,$E:$E,$E233))))</f>
        <v/>
      </c>
      <c r="CT233" s="223" t="str">
        <f t="array" ref="CT233">IF(AE233="","",
IF(INDEX(Settings!$H:$H,MATCH(CT$1,Settings!$G:$G,0))=TRUE,
100-100*(AE233-MINIFS(AE:AE,$E:$E,$E233))/(MAXIFS(AE:AE,$E:$E,$E233)-MINIFS(AE:AE,$E:$E,$E233)),
100*(AE233-MINIFS(AE:AE,$E:$E,$E233))/(MAXIFS(AE:AE,$E:$E,$E233)-MINIFS(AE:AE,$E:$E,$E233))))</f>
        <v/>
      </c>
      <c r="CU233" s="223" t="str">
        <f t="array" ref="CU233">IF(AF233="","",
IF(INDEX(Settings!$H:$H,MATCH(CU$1,Settings!$G:$G,0))=TRUE,
100-100*(AF233-MINIFS(AF:AF,$E:$E,$E233))/(MAXIFS(AF:AF,$E:$E,$E233)-MINIFS(AF:AF,$E:$E,$E233)),
100*(AF233-MINIFS(AF:AF,$E:$E,$E233))/(MAXIFS(AF:AF,$E:$E,$E233)-MINIFS(AF:AF,$E:$E,$E233))))</f>
        <v/>
      </c>
      <c r="CV233" s="223" t="str">
        <f t="array" ref="CV233">IF(AG233="","",
IF(INDEX(Settings!$H:$H,MATCH(CV$1,Settings!$G:$G,0))=TRUE,
100-100*(AG233-MINIFS(AG:AG,$E:$E,$E233))/(MAXIFS(AG:AG,$E:$E,$E233)-MINIFS(AG:AG,$E:$E,$E233)),
100*(AG233-MINIFS(AG:AG,$E:$E,$E233))/(MAXIFS(AG:AG,$E:$E,$E233)-MINIFS(AG:AG,$E:$E,$E233))))</f>
        <v/>
      </c>
      <c r="CW233" s="223" t="str">
        <f t="array" ref="CW233">IF(AH233="","",
IF(INDEX(Settings!$H:$H,MATCH(CW$1,Settings!$G:$G,0))=TRUE,
100-100*(AH233-MINIFS(AH:AH,$E:$E,$E233))/(MAXIFS(AH:AH,$E:$E,$E233)-MINIFS(AH:AH,$E:$E,$E233)),
100*(AH233-MINIFS(AH:AH,$E:$E,$E233))/(MAXIFS(AH:AH,$E:$E,$E233)-MINIFS(AH:AH,$E:$E,$E233))))</f>
        <v/>
      </c>
      <c r="CX233" s="223" t="str">
        <f t="array" ref="CX233">IF(AI233="","",
IF(INDEX(Settings!$H:$H,MATCH(CX$1,Settings!$G:$G,0))=TRUE,
100-100*(AI233-MINIFS(AI:AI,$E:$E,$E233))/(MAXIFS(AI:AI,$E:$E,$E233)-MINIFS(AI:AI,$E:$E,$E233)),
100*(AI233-MINIFS(AI:AI,$E:$E,$E233))/(MAXIFS(AI:AI,$E:$E,$E233)-MINIFS(AI:AI,$E:$E,$E233))))</f>
        <v/>
      </c>
      <c r="CY233" s="223" t="str">
        <f t="array" ref="CY233">IF(AJ233="","",
IF(INDEX(Settings!$H:$H,MATCH(CY$1,Settings!$G:$G,0))=TRUE,
100-100*(AJ233-MINIFS(AJ:AJ,$E:$E,$E233))/(MAXIFS(AJ:AJ,$E:$E,$E233)-MINIFS(AJ:AJ,$E:$E,$E233)),
100*(AJ233-MINIFS(AJ:AJ,$E:$E,$E233))/(MAXIFS(AJ:AJ,$E:$E,$E233)-MINIFS(AJ:AJ,$E:$E,$E233))))</f>
        <v/>
      </c>
      <c r="CZ233" s="223" t="str">
        <f t="array" ref="CZ233">IF(AK233="","",
IF(INDEX(Settings!$H:$H,MATCH(CZ$1,Settings!$G:$G,0))=TRUE,
100-100*(AK233-MINIFS(AK:AK,$E:$E,$E233))/(MAXIFS(AK:AK,$E:$E,$E233)-MINIFS(AK:AK,$E:$E,$E233)),
100*(AK233-MINIFS(AK:AK,$E:$E,$E233))/(MAXIFS(AK:AK,$E:$E,$E233)-MINIFS(AK:AK,$E:$E,$E233))))</f>
        <v/>
      </c>
      <c r="DA233" s="223" t="str">
        <f t="array" ref="DA233">IF(AL233="","",
IF(INDEX(Settings!$H:$H,MATCH(DA$1,Settings!$G:$G,0))=TRUE,
100-100*(AL233-MINIFS(AL:AL,$E:$E,$E233))/(MAXIFS(AL:AL,$E:$E,$E233)-MINIFS(AL:AL,$E:$E,$E233)),
100*(AL233-MINIFS(AL:AL,$E:$E,$E233))/(MAXIFS(AL:AL,$E:$E,$E233)-MINIFS(AL:AL,$E:$E,$E233))))</f>
        <v/>
      </c>
      <c r="DB233" s="223" t="str">
        <f t="array" ref="DB233">IF(AM233="","",
IF(INDEX(Settings!$H:$H,MATCH(DB$1,Settings!$G:$G,0))=TRUE,
100-100*(AM233-MINIFS(AM:AM,$E:$E,$E233))/(MAXIFS(AM:AM,$E:$E,$E233)-MINIFS(AM:AM,$E:$E,$E233)),
100*(AM233-MINIFS(AM:AM,$E:$E,$E233))/(MAXIFS(AM:AM,$E:$E,$E233)-MINIFS(AM:AM,$E:$E,$E233))))</f>
        <v/>
      </c>
      <c r="DC233" s="223" t="str">
        <f t="array" ref="DC233">IF(AN233="","",
IF(INDEX(Settings!$H:$H,MATCH(DC$1,Settings!$G:$G,0))=TRUE,
100-100*(AN233-MINIFS(AN:AN,$E:$E,$E233))/(MAXIFS(AN:AN,$E:$E,$E233)-MINIFS(AN:AN,$E:$E,$E233)),
100*(AN233-MINIFS(AN:AN,$E:$E,$E233))/(MAXIFS(AN:AN,$E:$E,$E233)-MINIFS(AN:AN,$E:$E,$E233))))</f>
        <v/>
      </c>
      <c r="DD233" s="223" t="str">
        <f t="array" ref="DD233">IF(AO233="","",
IF(INDEX(Settings!$H:$H,MATCH(DD$1,Settings!$G:$G,0))=TRUE,
100-100*(AO233-MINIFS(AO:AO,$E:$E,$E233))/(MAXIFS(AO:AO,$E:$E,$E233)-MINIFS(AO:AO,$E:$E,$E233)),
100*(AO233-MINIFS(AO:AO,$E:$E,$E233))/(MAXIFS(AO:AO,$E:$E,$E233)-MINIFS(AO:AO,$E:$E,$E233))))</f>
        <v/>
      </c>
      <c r="DE233" s="223" t="str">
        <f t="array" ref="DE233">IF(AP233="","",
IF(INDEX(Settings!$H:$H,MATCH(DE$1,Settings!$G:$G,0))=TRUE,
100-100*(AP233-MINIFS(AP:AP,$E:$E,$E233))/(MAXIFS(AP:AP,$E:$E,$E233)-MINIFS(AP:AP,$E:$E,$E233)),
100*(AP233-MINIFS(AP:AP,$E:$E,$E233))/(MAXIFS(AP:AP,$E:$E,$E233)-MINIFS(AP:AP,$E:$E,$E233))))</f>
        <v/>
      </c>
      <c r="DF233" s="223" t="str">
        <f t="array" ref="DF233">IF(AQ233="","",
IF(INDEX(Settings!$H:$H,MATCH(DF$1,Settings!$G:$G,0))=TRUE,
100-100*(AQ233-MINIFS(AQ:AQ,$E:$E,$E233))/(MAXIFS(AQ:AQ,$E:$E,$E233)-MINIFS(AQ:AQ,$E:$E,$E233)),
100*(AQ233-MINIFS(AQ:AQ,$E:$E,$E233))/(MAXIFS(AQ:AQ,$E:$E,$E233)-MINIFS(AQ:AQ,$E:$E,$E233))))</f>
        <v/>
      </c>
      <c r="DG233" s="223" t="str">
        <f t="array" ref="DG233">IF(AR233="","",
IF(INDEX(Settings!$H:$H,MATCH(DG$1,Settings!$G:$G,0))=TRUE,
100-100*(AR233-MINIFS(AR:AR,$E:$E,$E233))/(MAXIFS(AR:AR,$E:$E,$E233)-MINIFS(AR:AR,$E:$E,$E233)),
100*(AR233-MINIFS(AR:AR,$E:$E,$E233))/(MAXIFS(AR:AR,$E:$E,$E233)-MINIFS(AR:AR,$E:$E,$E233))))</f>
        <v/>
      </c>
      <c r="DH233" s="223" t="str">
        <f t="array" ref="DH233">IF(AS233="","",
IF(INDEX(Settings!$H:$H,MATCH(DH$1,Settings!$G:$G,0))=TRUE,
100-100*(AS233-MINIFS(AS:AS,$E:$E,$E233))/(MAXIFS(AS:AS,$E:$E,$E233)-MINIFS(AS:AS,$E:$E,$E233)),
100*(AS233-MINIFS(AS:AS,$E:$E,$E233))/(MAXIFS(AS:AS,$E:$E,$E233)-MINIFS(AS:AS,$E:$E,$E233))))</f>
        <v/>
      </c>
      <c r="DI233" s="223" t="str">
        <f t="array" ref="DI233">IF(AT233="","",
IF(INDEX(Settings!$H:$H,MATCH(DI$1,Settings!$G:$G,0))=TRUE,
100-100*(AT233-MINIFS(AT:AT,$E:$E,$E233))/(MAXIFS(AT:AT,$E:$E,$E233)-MINIFS(AT:AT,$E:$E,$E233)),
100*(AT233-MINIFS(AT:AT,$E:$E,$E233))/(MAXIFS(AT:AT,$E:$E,$E233)-MINIFS(AT:AT,$E:$E,$E233))))</f>
        <v/>
      </c>
      <c r="DJ233" s="223" t="str">
        <f t="array" ref="DJ233">IF(AU233="","",
IF(INDEX(Settings!$H:$H,MATCH(DJ$1,Settings!$G:$G,0))=TRUE,
100-100*(AU233-MINIFS(AU:AU,$E:$E,$E233))/(MAXIFS(AU:AU,$E:$E,$E233)-MINIFS(AU:AU,$E:$E,$E233)),
100*(AU233-MINIFS(AU:AU,$E:$E,$E233))/(MAXIFS(AU:AU,$E:$E,$E233)-MINIFS(AU:AU,$E:$E,$E233))))</f>
        <v/>
      </c>
      <c r="DK233" s="223" t="str">
        <f t="array" ref="DK233">IF(AV233="","",
IF(INDEX(Settings!$H:$H,MATCH(DK$1,Settings!$G:$G,0))=TRUE,
100-100*(AV233-MINIFS(AV:AV,$E:$E,$E233))/(MAXIFS(AV:AV,$E:$E,$E233)-MINIFS(AV:AV,$E:$E,$E233)),
100*(AV233-MINIFS(AV:AV,$E:$E,$E233))/(MAXIFS(AV:AV,$E:$E,$E233)-MINIFS(AV:AV,$E:$E,$E233))))</f>
        <v/>
      </c>
      <c r="DL233" s="223" t="str">
        <f t="array" ref="DL233">IF(AW233="","",
IF(INDEX(Settings!$H:$H,MATCH(DL$1,Settings!$G:$G,0))=TRUE,
100-100*(AW233-MINIFS(AW:AW,$E:$E,$E233))/(MAXIFS(AW:AW,$E:$E,$E233)-MINIFS(AW:AW,$E:$E,$E233)),
100*(AW233-MINIFS(AW:AW,$E:$E,$E233))/(MAXIFS(AW:AW,$E:$E,$E233)-MINIFS(AW:AW,$E:$E,$E233))))</f>
        <v/>
      </c>
      <c r="DM233" s="223" t="str">
        <f t="array" ref="DM233">IF(AX233="","",
IF(INDEX(Settings!$H:$H,MATCH(DM$1,Settings!$G:$G,0))=TRUE,
100-100*(AX233-MINIFS(AX:AX,$E:$E,$E233))/(MAXIFS(AX:AX,$E:$E,$E233)-MINIFS(AX:AX,$E:$E,$E233)),
100*(AX233-MINIFS(AX:AX,$E:$E,$E233))/(MAXIFS(AX:AX,$E:$E,$E233)-MINIFS(AX:AX,$E:$E,$E233))))</f>
        <v/>
      </c>
      <c r="DN233" s="223" t="str">
        <f t="array" ref="DN233">IF(AY233="","",
IF(INDEX(Settings!$H:$H,MATCH(DN$1,Settings!$G:$G,0))=TRUE,
100-100*(AY233-MINIFS(AY:AY,$E:$E,$E233))/(MAXIFS(AY:AY,$E:$E,$E233)-MINIFS(AY:AY,$E:$E,$E233)),
100*(AY233-MINIFS(AY:AY,$E:$E,$E233))/(MAXIFS(AY:AY,$E:$E,$E233)-MINIFS(AY:AY,$E:$E,$E233))))</f>
        <v/>
      </c>
      <c r="DO233" s="223" t="str">
        <f t="array" ref="DO233">IF(AZ233="","",
IF(INDEX(Settings!$H:$H,MATCH(DO$1,Settings!$G:$G,0))=TRUE,
100-100*(AZ233-MINIFS(AZ:AZ,$E:$E,$E233))/(MAXIFS(AZ:AZ,$E:$E,$E233)-MINIFS(AZ:AZ,$E:$E,$E233)),
100*(AZ233-MINIFS(AZ:AZ,$E:$E,$E233))/(MAXIFS(AZ:AZ,$E:$E,$E233)-MINIFS(AZ:AZ,$E:$E,$E233))))</f>
        <v/>
      </c>
      <c r="DP233" s="223" t="str">
        <f t="array" ref="DP233">IF(BA233="","",
IF(INDEX(Settings!$H:$H,MATCH(DP$1,Settings!$G:$G,0))=TRUE,
100-100*(BA233-MINIFS(BA:BA,$E:$E,$E233))/(MAXIFS(BA:BA,$E:$E,$E233)-MINIFS(BA:BA,$E:$E,$E233)),
100*(BA233-MINIFS(BA:BA,$E:$E,$E233))/(MAXIFS(BA:BA,$E:$E,$E233)-MINIFS(BA:BA,$E:$E,$E233))))</f>
        <v/>
      </c>
      <c r="DQ233" s="223" t="str">
        <f t="array" ref="DQ233">IF(BB233="","",
IF(INDEX(Settings!$H:$H,MATCH(DQ$1,Settings!$G:$G,0))=TRUE,
100-100*(BB233-MINIFS(BB:BB,$E:$E,$E233))/(MAXIFS(BB:BB,$E:$E,$E233)-MINIFS(BB:BB,$E:$E,$E233)),
100*(BB233-MINIFS(BB:BB,$E:$E,$E233))/(MAXIFS(BB:BB,$E:$E,$E233)-MINIFS(BB:BB,$E:$E,$E233))))</f>
        <v/>
      </c>
      <c r="DR233" s="223" t="str">
        <f t="array" ref="DR233">IF(BC233="","",
IF(INDEX(Settings!$H:$H,MATCH(DR$1,Settings!$G:$G,0))=TRUE,
100-100*(BC233-MINIFS(BC:BC,$E:$E,$E233))/(MAXIFS(BC:BC,$E:$E,$E233)-MINIFS(BC:BC,$E:$E,$E233)),
100*(BC233-MINIFS(BC:BC,$E:$E,$E233))/(MAXIFS(BC:BC,$E:$E,$E233)-MINIFS(BC:BC,$E:$E,$E233))))</f>
        <v/>
      </c>
      <c r="DS233" s="223" t="str">
        <f t="array" ref="DS233">IF(BD233="","",
IF(INDEX(Settings!$H:$H,MATCH(DS$1,Settings!$G:$G,0))=TRUE,
100-100*(BD233-MINIFS(BD:BD,$E:$E,$E233))/(MAXIFS(BD:BD,$E:$E,$E233)-MINIFS(BD:BD,$E:$E,$E233)),
100*(BD233-MINIFS(BD:BD,$E:$E,$E233))/(MAXIFS(BD:BD,$E:$E,$E233)-MINIFS(BD:BD,$E:$E,$E233))))</f>
        <v/>
      </c>
      <c r="DT233" s="223" t="str">
        <f t="array" ref="DT233">IF(BE233="","",
IF(INDEX(Settings!$H:$H,MATCH(DT$1,Settings!$G:$G,0))=TRUE,
100-100*(BE233-MINIFS(BE:BE,$E:$E,$E233))/(MAXIFS(BE:BE,$E:$E,$E233)-MINIFS(BE:BE,$E:$E,$E233)),
100*(BE233-MINIFS(BE:BE,$E:$E,$E233))/(MAXIFS(BE:BE,$E:$E,$E233)-MINIFS(BE:BE,$E:$E,$E233))))</f>
        <v/>
      </c>
      <c r="DU233" s="223" t="str">
        <f t="array" ref="DU233">IF(BF233="","",
IF(INDEX(Settings!$H:$H,MATCH(DU$1,Settings!$G:$G,0))=TRUE,
100-100*(BF233-MINIFS(BF:BF,$E:$E,$E233))/(MAXIFS(BF:BF,$E:$E,$E233)-MINIFS(BF:BF,$E:$E,$E233)),
100*(BF233-MINIFS(BF:BF,$E:$E,$E233))/(MAXIFS(BF:BF,$E:$E,$E233)-MINIFS(BF:BF,$E:$E,$E233))))</f>
        <v/>
      </c>
      <c r="DV233" s="223" t="str">
        <f t="array" ref="DV233">IF(BG233="","",
IF(INDEX(Settings!$H:$H,MATCH(DV$1,Settings!$G:$G,0))=TRUE,
100-100*(BG233-MINIFS(BG:BG,$E:$E,$E233))/(MAXIFS(BG:BG,$E:$E,$E233)-MINIFS(BG:BG,$E:$E,$E233)),
100*(BG233-MINIFS(BG:BG,$E:$E,$E233))/(MAXIFS(BG:BG,$E:$E,$E233)-MINIFS(BG:BG,$E:$E,$E233))))</f>
        <v/>
      </c>
      <c r="DW233" s="223" t="str">
        <f t="array" ref="DW233">IF(BH233="","",
IF(INDEX(Settings!$H:$H,MATCH(DW$1,Settings!$G:$G,0))=TRUE,
100-100*(BH233-MINIFS(BH:BH,$E:$E,$E233))/(MAXIFS(BH:BH,$E:$E,$E233)-MINIFS(BH:BH,$E:$E,$E233)),
100*(BH233-MINIFS(BH:BH,$E:$E,$E233))/(MAXIFS(BH:BH,$E:$E,$E233)-MINIFS(BH:BH,$E:$E,$E233))))</f>
        <v/>
      </c>
      <c r="DX233" s="223" t="str">
        <f t="array" ref="DX233">IF(BI233="","",
IF(INDEX(Settings!$H:$H,MATCH(DX$1,Settings!$G:$G,0))=TRUE,
100-100*(BI233-MINIFS(BI:BI,$E:$E,$E233))/(MAXIFS(BI:BI,$E:$E,$E233)-MINIFS(BI:BI,$E:$E,$E233)),
100*(BI233-MINIFS(BI:BI,$E:$E,$E233))/(MAXIFS(BI:BI,$E:$E,$E233)-MINIFS(BI:BI,$E:$E,$E233))))</f>
        <v/>
      </c>
      <c r="DY233" s="223" t="str">
        <f t="array" ref="DY233">IF(BJ233="","",
IF(INDEX(Settings!$H:$H,MATCH(DY$1,Settings!$G:$G,0))=TRUE,
100-100*(BJ233-MINIFS(BJ:BJ,$E:$E,$E233))/(MAXIFS(BJ:BJ,$E:$E,$E233)-MINIFS(BJ:BJ,$E:$E,$E233)),
100*(BJ233-MINIFS(BJ:BJ,$E:$E,$E233))/(MAXIFS(BJ:BJ,$E:$E,$E233)-MINIFS(BJ:BJ,$E:$E,$E233))))</f>
        <v/>
      </c>
      <c r="DZ233" s="225"/>
      <c r="EA233" s="225"/>
      <c r="EB233" s="225" t="str">
        <f t="shared" si="8"/>
        <v/>
      </c>
      <c r="EC233" s="225" t="str">
        <f t="shared" si="9"/>
        <v/>
      </c>
      <c r="ED233" s="225" t="str">
        <f t="shared" si="10"/>
        <v/>
      </c>
      <c r="EE233" s="225" t="str">
        <f t="shared" si="11"/>
        <v/>
      </c>
      <c r="EF233" s="225" t="str">
        <f t="shared" si="12"/>
        <v/>
      </c>
      <c r="EG233" s="225" t="str">
        <f t="shared" si="13"/>
        <v/>
      </c>
      <c r="EH233" s="225"/>
      <c r="EI233" s="225"/>
      <c r="EJ233" s="225"/>
      <c r="EK233" s="225"/>
      <c r="EL233" s="225"/>
      <c r="EM233" s="225"/>
    </row>
    <row r="234">
      <c r="A234" s="231"/>
      <c r="B234" s="231"/>
      <c r="C234" s="231"/>
      <c r="D234" s="231" t="str">
        <f t="array" ref="D234">IFERROR(INDEX(Profiles!$B:$B,MATCH($A234,Profiles!$A:$A,0)),"")</f>
        <v/>
      </c>
      <c r="E234" s="231"/>
      <c r="F234" s="231"/>
      <c r="G234" s="231"/>
      <c r="H234" s="231"/>
      <c r="I234" s="231" t="str">
        <f>IF(A234="","",IF(Settings!$N$3="DATE",F234&amp;": "&amp;TEXT(B234,"M/DD/YY"),F234&amp;": "&amp;H234))</f>
        <v/>
      </c>
      <c r="J234" s="231"/>
      <c r="K234" s="231"/>
      <c r="L234" s="231"/>
      <c r="M234" s="232" t="str">
        <f t="shared" si="14"/>
        <v/>
      </c>
      <c r="N234" s="231"/>
      <c r="O234" s="231"/>
      <c r="P234" s="231"/>
      <c r="Q234" s="231"/>
      <c r="R234" s="231"/>
      <c r="S234" s="230" t="str">
        <f>IFERROR(VLOOKUP(AF234, 'YOYO IR Scores'!A:C, 3, FALSE), "")
</f>
        <v/>
      </c>
      <c r="T234" s="231"/>
      <c r="U234" s="231"/>
      <c r="V234" s="231"/>
      <c r="W234" s="231"/>
      <c r="X234" s="233" t="str">
        <f t="shared" si="4"/>
        <v/>
      </c>
      <c r="Y234" s="234" t="str">
        <f t="shared" si="5"/>
        <v/>
      </c>
      <c r="Z234" s="234" t="str">
        <f t="shared" si="6"/>
        <v/>
      </c>
      <c r="AA234" s="233" t="str">
        <f t="shared" si="7"/>
        <v/>
      </c>
      <c r="AB234" s="232"/>
      <c r="AC234" s="232"/>
      <c r="AD234" s="232"/>
      <c r="AE234" s="232" t="str">
        <f>IFERROR(VLOOKUP(AF234, 'YOYO IR Scores'!A:C, 2, FALSE), "")</f>
        <v/>
      </c>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t="str">
        <f t="array" ref="BK234">IF(J234="","",
IF(INDEX(Settings!$H:$H,MATCH(BY$1,Settings!$G:$G,0))=TRUE,
100-100*(J234-MIN(J:J))/(MAX(J:J)-MIN(J:J)),
100*(J234-MIN(J:J))/(MAX(J:J)-MIN(J:J))))</f>
        <v/>
      </c>
      <c r="BL234" s="232" t="str">
        <f t="array" ref="BL234">IF(J234="","",
IF(INDEX(Settings!$H:$H,MATCH(BY$1,Settings!$G:$G,0))=TRUE,
100-100*(J234-MINIFS(J:J,$E:$E,$E234))/(MAXIFS(J:J,$E:$E,$E234)-MINIFS(J:J,$E:$E,$E234)),
100*(J234-MINIFS(J:J,$E:$E,$E234))/(MAXIFS(J:J,$E:$E,$E234)-MINIFS(J:J,$E:$E,$E234))))</f>
        <v/>
      </c>
      <c r="BM234" s="232" t="str">
        <f t="array" ref="BM234">IF(J234="","",
IF(INDEX(Settings!$H:$H,MATCH(BY$1,Settings!$G:$G,0))=TRUE,
100-100*(J234-MINIFS(J:J,$E:$E,$E234,$I:$I,$I234))/(MAXIFS(J:J,$E:$E,$E234,$I:$I,$I234)-MINIFS(J:J,$E:$E,$E234,$I:$I,$I234)),
100*(J234-MINIFS(J:J,$E:$E,$E234,$I:$I,$I234))/(MAXIFS(J:J,$E:$E,$E234,$I:$I,$I234)-MINIFS(J:J,$E:$E,$E234,$I:$I,$I234))))</f>
        <v/>
      </c>
      <c r="BN234" s="231" t="str">
        <f t="array" ref="BN234">IF(J234="","",
IF(INDEX(Settings!$H:$H,MATCH(BY$1,Settings!$G:$G,0))=TRUE,
100-100*PERCENTRANK(J:J,J234),
100*PERCENTRANK(J:J,J234)))</f>
        <v/>
      </c>
      <c r="BO234" s="231" t="str">
        <f>IFERROR(__xludf.DUMMYFUNCTION("IF(J234="""","""",
IF(INDEX(Settings!$H:$H,MATCH(BY$1,Settings!$G:$G,0))=TRUE,
100-100*PERCENTRANK(FILTER(J:J,$E:$E=$E234),J234),
100*PERCENTRANK(FILTER(J:J,$E:$E=$E234),J234)))"),"")</f>
        <v/>
      </c>
      <c r="BP234" s="231" t="str">
        <f>IFERROR(__xludf.DUMMYFUNCTION("IF(J234="""","""",
IF(INDEX(Settings!$H:$H,MATCH(BY$1,Settings!$G:$G,0))=TRUE,
100-100*PERCENTRANK(FILTER(J:J,$E:$E=$E234,$I:$I=$I234),J234),
100*PERCENTRANK(FILTER(J:J,$E:$E=$E234,$I:$I=$I234),J234)))"),"")</f>
        <v/>
      </c>
      <c r="BQ234" s="233" t="str">
        <f t="array" ref="BQ234">IF(J234="","",
IF(INDEX(Settings!$H:$H,MATCH(BY$1,Settings!$G:$G,0))=TRUE,
-1*(J234-AVERAGE(J:J))/STDEV(J:J),
(J234-AVERAGE(J:J))/STDEV(J:J)))</f>
        <v/>
      </c>
      <c r="BR234" s="233" t="str">
        <f>IFERROR(__xludf.DUMMYFUNCTION("IF(J234="""","""",
IF(INDEX(Settings!$H:$H,MATCH(BY$1,Settings!$G:$G,0))=TRUE,
-1*(J234-AVERAGEIFS(J:J,$E:$E,$E234))/STDEV(FILTER(J:J,$E:$E=$E234)),
(J234-AVERAGEIFS(J:J,$E:$E,$E234))/STDEV(FILTER(J:J,$E:$E=$E234))))"),"")</f>
        <v/>
      </c>
      <c r="BS234" s="233"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1"/>
      <c r="BX234" s="231"/>
      <c r="BY234" s="232" t="str">
        <f t="array" ref="BY234">IF(J234="","",
IF(INDEX(Settings!$H:$H,MATCH(BY$1,Settings!$G:$G,0))=TRUE,
100-100*(J234-MINIFS(J:J,$E:$E,$E234))/(MAXIFS(J:J,$E:$E,$E234)-MINIFS(J:J,$E:$E,$E234)),
100*(J234-MINIFS(J:J,$E:$E,$E234))/(MAXIFS(J:J,$E:$E,$E234)-MINIFS(J:J,$E:$E,$E234))))</f>
        <v/>
      </c>
      <c r="BZ234" s="232" t="str">
        <f t="array" ref="BZ234">IF(K234="","",
IF(INDEX(Settings!$H:$H,MATCH(BZ$1,Settings!$G:$G,0))=TRUE,
100-100*(K234-MINIFS(K:K,$E:$E,$E234))/(MAXIFS(K:K,$E:$E,$E234)-MINIFS(K:K,$E:$E,$E234)),
100*(K234-MINIFS(K:K,$E:$E,$E234))/(MAXIFS(K:K,$E:$E,$E234)-MINIFS(K:K,$E:$E,$E234))))</f>
        <v/>
      </c>
      <c r="CA234" s="232" t="str">
        <f t="array" ref="CA234">IF(L234="","",
IF(INDEX(Settings!$H:$H,MATCH(CA$1,Settings!$G:$G,0))=TRUE,
100-100*(L234-MINIFS(L:L,$E:$E,$E234))/(MAXIFS(L:L,$E:$E,$E234)-MINIFS(L:L,$E:$E,$E234)),
100*(L234-MINIFS(L:L,$E:$E,$E234))/(MAXIFS(L:L,$E:$E,$E234)-MINIFS(L:L,$E:$E,$E234))))</f>
        <v/>
      </c>
      <c r="CB234" s="232" t="str">
        <f t="array" ref="CB234">IF(M234="","",
IF(INDEX(Settings!$H:$H,MATCH(CB$1,Settings!$G:$G,0))=TRUE,
100-100*(M234-MINIFS(M:M,$E:$E,$E234))/(MAXIFS(M:M,$E:$E,$E234)-MINIFS(M:M,$E:$E,$E234)),
100*(M234-MINIFS(M:M,$E:$E,$E234))/(MAXIFS(M:M,$E:$E,$E234)-MINIFS(M:M,$E:$E,$E234))))</f>
        <v/>
      </c>
      <c r="CC234" s="232" t="str">
        <f t="array" ref="CC234">IF(N234="","",
IF(INDEX(Settings!$H:$H,MATCH(CC$1,Settings!$G:$G,0))=TRUE,
100-100*(N234-MINIFS(N:N,$E:$E,$E234))/(MAXIFS(N:N,$E:$E,$E234)-MINIFS(N:N,$E:$E,$E234)),
100*(N234-MINIFS(N:N,$E:$E,$E234))/(MAXIFS(N:N,$E:$E,$E234)-MINIFS(N:N,$E:$E,$E234))))</f>
        <v/>
      </c>
      <c r="CD234" s="232" t="str">
        <f t="array" ref="CD234">IF(O234="","",
IF(INDEX(Settings!$H:$H,MATCH(CD$1,Settings!$G:$G,0))=TRUE,
100-100*(O234-MINIFS(O:O,$E:$E,$E234))/(MAXIFS(O:O,$E:$E,$E234)-MINIFS(O:O,$E:$E,$E234)),
100*(O234-MINIFS(O:O,$E:$E,$E234))/(MAXIFS(O:O,$E:$E,$E234)-MINIFS(O:O,$E:$E,$E234))))</f>
        <v/>
      </c>
      <c r="CE234" s="232" t="str">
        <f t="array" ref="CE234">IF(P234="","",
IF(INDEX(Settings!$H:$H,MATCH(CE$1,Settings!$G:$G,0))=TRUE,
100-100*(P234-MINIFS(P:P,$E:$E,$E234))/(MAXIFS(P:P,$E:$E,$E234)-MINIFS(P:P,$E:$E,$E234)),
100*(P234-MINIFS(P:P,$E:$E,$E234))/(MAXIFS(P:P,$E:$E,$E234)-MINIFS(P:P,$E:$E,$E234))))</f>
        <v/>
      </c>
      <c r="CF234" s="232" t="str">
        <f t="array" ref="CF234">IF(Q234="","",
IF(INDEX(Settings!$H:$H,MATCH(CF$1,Settings!$G:$G,0))=TRUE,
100-100*(Q234-MINIFS(Q:Q,$E:$E,$E234))/(MAXIFS(Q:Q,$E:$E,$E234)-MINIFS(Q:Q,$E:$E,$E234)),
100*(Q234-MINIFS(Q:Q,$E:$E,$E234))/(MAXIFS(Q:Q,$E:$E,$E234)-MINIFS(Q:Q,$E:$E,$E234))))</f>
        <v/>
      </c>
      <c r="CG234" s="232" t="str">
        <f t="array" ref="CG234">IF(R234="","",
IF(INDEX(Settings!$H:$H,MATCH(CG$1,Settings!$G:$G,0))=TRUE,
100-100*(R234-MINIFS(R:R,$E:$E,$E234))/(MAXIFS(R:R,$E:$E,$E234)-MINIFS(R:R,$E:$E,$E234)),
100*(R234-MINIFS(R:R,$E:$E,$E234))/(MAXIFS(R:R,$E:$E,$E234)-MINIFS(R:R,$E:$E,$E234))))</f>
        <v/>
      </c>
      <c r="CH234" s="232" t="str">
        <f t="array" ref="CH234">IF(S234="","",
IF(INDEX(Settings!$H:$H,MATCH(CH$1,Settings!$G:$G,0))=TRUE,
100-100*(S234-MINIFS(S:S,$E:$E,$E234))/(MAXIFS(S:S,$E:$E,$E234)-MINIFS(S:S,$E:$E,$E234)),
100*(S234-MINIFS(S:S,$E:$E,$E234))/(MAXIFS(S:S,$E:$E,$E234)-MINIFS(S:S,$E:$E,$E234))))</f>
        <v/>
      </c>
      <c r="CI234" s="232" t="str">
        <f t="array" ref="CI234">IF(T234="","",
IF(INDEX(Settings!$H:$H,MATCH(CI$1,Settings!$G:$G,0))=TRUE,
100-100*(T234-MINIFS(T:T,$E:$E,$E234))/(MAXIFS(T:T,$E:$E,$E234)-MINIFS(T:T,$E:$E,$E234)),
100*(T234-MINIFS(T:T,$E:$E,$E234))/(MAXIFS(T:T,$E:$E,$E234)-MINIFS(T:T,$E:$E,$E234))))</f>
        <v/>
      </c>
      <c r="CJ234" s="232" t="str">
        <f t="array" ref="CJ234">IF(U234="","",
IF(INDEX(Settings!$H:$H,MATCH(CJ$1,Settings!$G:$G,0))=TRUE,
100-100*(U234-MINIFS(U:U,$E:$E,$E234))/(MAXIFS(U:U,$E:$E,$E234)-MINIFS(U:U,$E:$E,$E234)),
100*(U234-MINIFS(U:U,$E:$E,$E234))/(MAXIFS(U:U,$E:$E,$E234)-MINIFS(U:U,$E:$E,$E234))))</f>
        <v/>
      </c>
      <c r="CK234" s="232" t="str">
        <f t="array" ref="CK234">IF(V234="","",
IF(INDEX(Settings!$H:$H,MATCH(CK$1,Settings!$G:$G,0))=TRUE,
100-100*(V234-MINIFS(V:V,$E:$E,$E234))/(MAXIFS(V:V,$E:$E,$E234)-MINIFS(V:V,$E:$E,$E234)),
100*(V234-MINIFS(V:V,$E:$E,$E234))/(MAXIFS(V:V,$E:$E,$E234)-MINIFS(V:V,$E:$E,$E234))))</f>
        <v/>
      </c>
      <c r="CL234" s="232" t="str">
        <f t="array" ref="CL234">IF(W234="","",
IF(INDEX(Settings!$H:$H,MATCH(CL$1,Settings!$G:$G,0))=TRUE,
100-100*(W234-MINIFS(W:W,$E:$E,$E234))/(MAXIFS(W:W,$E:$E,$E234)-MINIFS(W:W,$E:$E,$E234)),
100*(W234-MINIFS(W:W,$E:$E,$E234))/(MAXIFS(W:W,$E:$E,$E234)-MINIFS(W:W,$E:$E,$E234))))</f>
        <v/>
      </c>
      <c r="CM234" s="232" t="str">
        <f t="array" ref="CM234">IF(X234="","",
IF(INDEX(Settings!$H:$H,MATCH(CM$1,Settings!$G:$G,0))=TRUE,
100-100*(X234-MINIFS(X:X,$E:$E,$E234))/(MAXIFS(X:X,$E:$E,$E234)-MINIFS(X:X,$E:$E,$E234)),
100*(X234-MINIFS(X:X,$E:$E,$E234))/(MAXIFS(X:X,$E:$E,$E234)-MINIFS(X:X,$E:$E,$E234))))</f>
        <v/>
      </c>
      <c r="CN234" s="232" t="str">
        <f t="array" ref="CN234">IF(Y234="","",
IF(INDEX(Settings!$H:$H,MATCH(CN$1,Settings!$G:$G,0))=TRUE,
100-100*(Y234-MINIFS(Y:Y,$E:$E,$E234))/(MAXIFS(Y:Y,$E:$E,$E234)-MINIFS(Y:Y,$E:$E,$E234)),
100*(Y234-MINIFS(Y:Y,$E:$E,$E234))/(MAXIFS(Y:Y,$E:$E,$E234)-MINIFS(Y:Y,$E:$E,$E234))))</f>
        <v/>
      </c>
      <c r="CO234" s="232" t="str">
        <f t="array" ref="CO234">IF(Z234="","",
IF(INDEX(Settings!$H:$H,MATCH(CO$1,Settings!$G:$G,0))=TRUE,
100-100*(Z234-MINIFS(Z:Z,$E:$E,$E234))/(MAXIFS(Z:Z,$E:$E,$E234)-MINIFS(Z:Z,$E:$E,$E234)),
100*(Z234-MINIFS(Z:Z,$E:$E,$E234))/(MAXIFS(Z:Z,$E:$E,$E234)-MINIFS(Z:Z,$E:$E,$E234))))</f>
        <v/>
      </c>
      <c r="CP234" s="232" t="str">
        <f t="array" ref="CP234">IF(AA234="","",
IF(INDEX(Settings!$H:$H,MATCH(CP$1,Settings!$G:$G,0))=TRUE,
100-100*(AA234-MINIFS(AA:AA,$E:$E,$E234))/(MAXIFS(AA:AA,$E:$E,$E234)-MINIFS(AA:AA,$E:$E,$E234)),
100*(AA234-MINIFS(AA:AA,$E:$E,$E234))/(MAXIFS(AA:AA,$E:$E,$E234)-MINIFS(AA:AA,$E:$E,$E234))))</f>
        <v/>
      </c>
      <c r="CQ234" s="232" t="str">
        <f t="array" ref="CQ234">IF(AB234="","",
IF(INDEX(Settings!$H:$H,MATCH(CQ$1,Settings!$G:$G,0))=TRUE,
100-100*(AB234-MINIFS(AB:AB,$E:$E,$E234))/(MAXIFS(AB:AB,$E:$E,$E234)-MINIFS(AB:AB,$E:$E,$E234)),
100*(AB234-MINIFS(AB:AB,$E:$E,$E234))/(MAXIFS(AB:AB,$E:$E,$E234)-MINIFS(AB:AB,$E:$E,$E234))))</f>
        <v/>
      </c>
      <c r="CR234" s="232" t="str">
        <f t="array" ref="CR234">IF(AC234="","",
IF(INDEX(Settings!$H:$H,MATCH(CR$1,Settings!$G:$G,0))=TRUE,
100-100*(AC234-MINIFS(AC:AC,$E:$E,$E234))/(MAXIFS(AC:AC,$E:$E,$E234)-MINIFS(AC:AC,$E:$E,$E234)),
100*(AC234-MINIFS(AC:AC,$E:$E,$E234))/(MAXIFS(AC:AC,$E:$E,$E234)-MINIFS(AC:AC,$E:$E,$E234))))</f>
        <v/>
      </c>
      <c r="CS234" s="232" t="str">
        <f t="array" ref="CS234">IF(AD234="","",
IF(INDEX(Settings!$H:$H,MATCH(CS$1,Settings!$G:$G,0))=TRUE,
100-100*(AD234-MINIFS(AD:AD,$E:$E,$E234))/(MAXIFS(AD:AD,$E:$E,$E234)-MINIFS(AD:AD,$E:$E,$E234)),
100*(AD234-MINIFS(AD:AD,$E:$E,$E234))/(MAXIFS(AD:AD,$E:$E,$E234)-MINIFS(AD:AD,$E:$E,$E234))))</f>
        <v/>
      </c>
      <c r="CT234" s="232" t="str">
        <f t="array" ref="CT234">IF(AE234="","",
IF(INDEX(Settings!$H:$H,MATCH(CT$1,Settings!$G:$G,0))=TRUE,
100-100*(AE234-MINIFS(AE:AE,$E:$E,$E234))/(MAXIFS(AE:AE,$E:$E,$E234)-MINIFS(AE:AE,$E:$E,$E234)),
100*(AE234-MINIFS(AE:AE,$E:$E,$E234))/(MAXIFS(AE:AE,$E:$E,$E234)-MINIFS(AE:AE,$E:$E,$E234))))</f>
        <v/>
      </c>
      <c r="CU234" s="232" t="str">
        <f t="array" ref="CU234">IF(AF234="","",
IF(INDEX(Settings!$H:$H,MATCH(CU$1,Settings!$G:$G,0))=TRUE,
100-100*(AF234-MINIFS(AF:AF,$E:$E,$E234))/(MAXIFS(AF:AF,$E:$E,$E234)-MINIFS(AF:AF,$E:$E,$E234)),
100*(AF234-MINIFS(AF:AF,$E:$E,$E234))/(MAXIFS(AF:AF,$E:$E,$E234)-MINIFS(AF:AF,$E:$E,$E234))))</f>
        <v/>
      </c>
      <c r="CV234" s="232" t="str">
        <f t="array" ref="CV234">IF(AG234="","",
IF(INDEX(Settings!$H:$H,MATCH(CV$1,Settings!$G:$G,0))=TRUE,
100-100*(AG234-MINIFS(AG:AG,$E:$E,$E234))/(MAXIFS(AG:AG,$E:$E,$E234)-MINIFS(AG:AG,$E:$E,$E234)),
100*(AG234-MINIFS(AG:AG,$E:$E,$E234))/(MAXIFS(AG:AG,$E:$E,$E234)-MINIFS(AG:AG,$E:$E,$E234))))</f>
        <v/>
      </c>
      <c r="CW234" s="232" t="str">
        <f t="array" ref="CW234">IF(AH234="","",
IF(INDEX(Settings!$H:$H,MATCH(CW$1,Settings!$G:$G,0))=TRUE,
100-100*(AH234-MINIFS(AH:AH,$E:$E,$E234))/(MAXIFS(AH:AH,$E:$E,$E234)-MINIFS(AH:AH,$E:$E,$E234)),
100*(AH234-MINIFS(AH:AH,$E:$E,$E234))/(MAXIFS(AH:AH,$E:$E,$E234)-MINIFS(AH:AH,$E:$E,$E234))))</f>
        <v/>
      </c>
      <c r="CX234" s="232" t="str">
        <f t="array" ref="CX234">IF(AI234="","",
IF(INDEX(Settings!$H:$H,MATCH(CX$1,Settings!$G:$G,0))=TRUE,
100-100*(AI234-MINIFS(AI:AI,$E:$E,$E234))/(MAXIFS(AI:AI,$E:$E,$E234)-MINIFS(AI:AI,$E:$E,$E234)),
100*(AI234-MINIFS(AI:AI,$E:$E,$E234))/(MAXIFS(AI:AI,$E:$E,$E234)-MINIFS(AI:AI,$E:$E,$E234))))</f>
        <v/>
      </c>
      <c r="CY234" s="232" t="str">
        <f t="array" ref="CY234">IF(AJ234="","",
IF(INDEX(Settings!$H:$H,MATCH(CY$1,Settings!$G:$G,0))=TRUE,
100-100*(AJ234-MINIFS(AJ:AJ,$E:$E,$E234))/(MAXIFS(AJ:AJ,$E:$E,$E234)-MINIFS(AJ:AJ,$E:$E,$E234)),
100*(AJ234-MINIFS(AJ:AJ,$E:$E,$E234))/(MAXIFS(AJ:AJ,$E:$E,$E234)-MINIFS(AJ:AJ,$E:$E,$E234))))</f>
        <v/>
      </c>
      <c r="CZ234" s="232" t="str">
        <f t="array" ref="CZ234">IF(AK234="","",
IF(INDEX(Settings!$H:$H,MATCH(CZ$1,Settings!$G:$G,0))=TRUE,
100-100*(AK234-MINIFS(AK:AK,$E:$E,$E234))/(MAXIFS(AK:AK,$E:$E,$E234)-MINIFS(AK:AK,$E:$E,$E234)),
100*(AK234-MINIFS(AK:AK,$E:$E,$E234))/(MAXIFS(AK:AK,$E:$E,$E234)-MINIFS(AK:AK,$E:$E,$E234))))</f>
        <v/>
      </c>
      <c r="DA234" s="232" t="str">
        <f t="array" ref="DA234">IF(AL234="","",
IF(INDEX(Settings!$H:$H,MATCH(DA$1,Settings!$G:$G,0))=TRUE,
100-100*(AL234-MINIFS(AL:AL,$E:$E,$E234))/(MAXIFS(AL:AL,$E:$E,$E234)-MINIFS(AL:AL,$E:$E,$E234)),
100*(AL234-MINIFS(AL:AL,$E:$E,$E234))/(MAXIFS(AL:AL,$E:$E,$E234)-MINIFS(AL:AL,$E:$E,$E234))))</f>
        <v/>
      </c>
      <c r="DB234" s="232" t="str">
        <f t="array" ref="DB234">IF(AM234="","",
IF(INDEX(Settings!$H:$H,MATCH(DB$1,Settings!$G:$G,0))=TRUE,
100-100*(AM234-MINIFS(AM:AM,$E:$E,$E234))/(MAXIFS(AM:AM,$E:$E,$E234)-MINIFS(AM:AM,$E:$E,$E234)),
100*(AM234-MINIFS(AM:AM,$E:$E,$E234))/(MAXIFS(AM:AM,$E:$E,$E234)-MINIFS(AM:AM,$E:$E,$E234))))</f>
        <v/>
      </c>
      <c r="DC234" s="232" t="str">
        <f t="array" ref="DC234">IF(AN234="","",
IF(INDEX(Settings!$H:$H,MATCH(DC$1,Settings!$G:$G,0))=TRUE,
100-100*(AN234-MINIFS(AN:AN,$E:$E,$E234))/(MAXIFS(AN:AN,$E:$E,$E234)-MINIFS(AN:AN,$E:$E,$E234)),
100*(AN234-MINIFS(AN:AN,$E:$E,$E234))/(MAXIFS(AN:AN,$E:$E,$E234)-MINIFS(AN:AN,$E:$E,$E234))))</f>
        <v/>
      </c>
      <c r="DD234" s="232" t="str">
        <f t="array" ref="DD234">IF(AO234="","",
IF(INDEX(Settings!$H:$H,MATCH(DD$1,Settings!$G:$G,0))=TRUE,
100-100*(AO234-MINIFS(AO:AO,$E:$E,$E234))/(MAXIFS(AO:AO,$E:$E,$E234)-MINIFS(AO:AO,$E:$E,$E234)),
100*(AO234-MINIFS(AO:AO,$E:$E,$E234))/(MAXIFS(AO:AO,$E:$E,$E234)-MINIFS(AO:AO,$E:$E,$E234))))</f>
        <v/>
      </c>
      <c r="DE234" s="232" t="str">
        <f t="array" ref="DE234">IF(AP234="","",
IF(INDEX(Settings!$H:$H,MATCH(DE$1,Settings!$G:$G,0))=TRUE,
100-100*(AP234-MINIFS(AP:AP,$E:$E,$E234))/(MAXIFS(AP:AP,$E:$E,$E234)-MINIFS(AP:AP,$E:$E,$E234)),
100*(AP234-MINIFS(AP:AP,$E:$E,$E234))/(MAXIFS(AP:AP,$E:$E,$E234)-MINIFS(AP:AP,$E:$E,$E234))))</f>
        <v/>
      </c>
      <c r="DF234" s="232" t="str">
        <f t="array" ref="DF234">IF(AQ234="","",
IF(INDEX(Settings!$H:$H,MATCH(DF$1,Settings!$G:$G,0))=TRUE,
100-100*(AQ234-MINIFS(AQ:AQ,$E:$E,$E234))/(MAXIFS(AQ:AQ,$E:$E,$E234)-MINIFS(AQ:AQ,$E:$E,$E234)),
100*(AQ234-MINIFS(AQ:AQ,$E:$E,$E234))/(MAXIFS(AQ:AQ,$E:$E,$E234)-MINIFS(AQ:AQ,$E:$E,$E234))))</f>
        <v/>
      </c>
      <c r="DG234" s="232" t="str">
        <f t="array" ref="DG234">IF(AR234="","",
IF(INDEX(Settings!$H:$H,MATCH(DG$1,Settings!$G:$G,0))=TRUE,
100-100*(AR234-MINIFS(AR:AR,$E:$E,$E234))/(MAXIFS(AR:AR,$E:$E,$E234)-MINIFS(AR:AR,$E:$E,$E234)),
100*(AR234-MINIFS(AR:AR,$E:$E,$E234))/(MAXIFS(AR:AR,$E:$E,$E234)-MINIFS(AR:AR,$E:$E,$E234))))</f>
        <v/>
      </c>
      <c r="DH234" s="232" t="str">
        <f t="array" ref="DH234">IF(AS234="","",
IF(INDEX(Settings!$H:$H,MATCH(DH$1,Settings!$G:$G,0))=TRUE,
100-100*(AS234-MINIFS(AS:AS,$E:$E,$E234))/(MAXIFS(AS:AS,$E:$E,$E234)-MINIFS(AS:AS,$E:$E,$E234)),
100*(AS234-MINIFS(AS:AS,$E:$E,$E234))/(MAXIFS(AS:AS,$E:$E,$E234)-MINIFS(AS:AS,$E:$E,$E234))))</f>
        <v/>
      </c>
      <c r="DI234" s="232" t="str">
        <f t="array" ref="DI234">IF(AT234="","",
IF(INDEX(Settings!$H:$H,MATCH(DI$1,Settings!$G:$G,0))=TRUE,
100-100*(AT234-MINIFS(AT:AT,$E:$E,$E234))/(MAXIFS(AT:AT,$E:$E,$E234)-MINIFS(AT:AT,$E:$E,$E234)),
100*(AT234-MINIFS(AT:AT,$E:$E,$E234))/(MAXIFS(AT:AT,$E:$E,$E234)-MINIFS(AT:AT,$E:$E,$E234))))</f>
        <v/>
      </c>
      <c r="DJ234" s="232" t="str">
        <f t="array" ref="DJ234">IF(AU234="","",
IF(INDEX(Settings!$H:$H,MATCH(DJ$1,Settings!$G:$G,0))=TRUE,
100-100*(AU234-MINIFS(AU:AU,$E:$E,$E234))/(MAXIFS(AU:AU,$E:$E,$E234)-MINIFS(AU:AU,$E:$E,$E234)),
100*(AU234-MINIFS(AU:AU,$E:$E,$E234))/(MAXIFS(AU:AU,$E:$E,$E234)-MINIFS(AU:AU,$E:$E,$E234))))</f>
        <v/>
      </c>
      <c r="DK234" s="232" t="str">
        <f t="array" ref="DK234">IF(AV234="","",
IF(INDEX(Settings!$H:$H,MATCH(DK$1,Settings!$G:$G,0))=TRUE,
100-100*(AV234-MINIFS(AV:AV,$E:$E,$E234))/(MAXIFS(AV:AV,$E:$E,$E234)-MINIFS(AV:AV,$E:$E,$E234)),
100*(AV234-MINIFS(AV:AV,$E:$E,$E234))/(MAXIFS(AV:AV,$E:$E,$E234)-MINIFS(AV:AV,$E:$E,$E234))))</f>
        <v/>
      </c>
      <c r="DL234" s="232" t="str">
        <f t="array" ref="DL234">IF(AW234="","",
IF(INDEX(Settings!$H:$H,MATCH(DL$1,Settings!$G:$G,0))=TRUE,
100-100*(AW234-MINIFS(AW:AW,$E:$E,$E234))/(MAXIFS(AW:AW,$E:$E,$E234)-MINIFS(AW:AW,$E:$E,$E234)),
100*(AW234-MINIFS(AW:AW,$E:$E,$E234))/(MAXIFS(AW:AW,$E:$E,$E234)-MINIFS(AW:AW,$E:$E,$E234))))</f>
        <v/>
      </c>
      <c r="DM234" s="232" t="str">
        <f t="array" ref="DM234">IF(AX234="","",
IF(INDEX(Settings!$H:$H,MATCH(DM$1,Settings!$G:$G,0))=TRUE,
100-100*(AX234-MINIFS(AX:AX,$E:$E,$E234))/(MAXIFS(AX:AX,$E:$E,$E234)-MINIFS(AX:AX,$E:$E,$E234)),
100*(AX234-MINIFS(AX:AX,$E:$E,$E234))/(MAXIFS(AX:AX,$E:$E,$E234)-MINIFS(AX:AX,$E:$E,$E234))))</f>
        <v/>
      </c>
      <c r="DN234" s="232" t="str">
        <f t="array" ref="DN234">IF(AY234="","",
IF(INDEX(Settings!$H:$H,MATCH(DN$1,Settings!$G:$G,0))=TRUE,
100-100*(AY234-MINIFS(AY:AY,$E:$E,$E234))/(MAXIFS(AY:AY,$E:$E,$E234)-MINIFS(AY:AY,$E:$E,$E234)),
100*(AY234-MINIFS(AY:AY,$E:$E,$E234))/(MAXIFS(AY:AY,$E:$E,$E234)-MINIFS(AY:AY,$E:$E,$E234))))</f>
        <v/>
      </c>
      <c r="DO234" s="232" t="str">
        <f t="array" ref="DO234">IF(AZ234="","",
IF(INDEX(Settings!$H:$H,MATCH(DO$1,Settings!$G:$G,0))=TRUE,
100-100*(AZ234-MINIFS(AZ:AZ,$E:$E,$E234))/(MAXIFS(AZ:AZ,$E:$E,$E234)-MINIFS(AZ:AZ,$E:$E,$E234)),
100*(AZ234-MINIFS(AZ:AZ,$E:$E,$E234))/(MAXIFS(AZ:AZ,$E:$E,$E234)-MINIFS(AZ:AZ,$E:$E,$E234))))</f>
        <v/>
      </c>
      <c r="DP234" s="232" t="str">
        <f t="array" ref="DP234">IF(BA234="","",
IF(INDEX(Settings!$H:$H,MATCH(DP$1,Settings!$G:$G,0))=TRUE,
100-100*(BA234-MINIFS(BA:BA,$E:$E,$E234))/(MAXIFS(BA:BA,$E:$E,$E234)-MINIFS(BA:BA,$E:$E,$E234)),
100*(BA234-MINIFS(BA:BA,$E:$E,$E234))/(MAXIFS(BA:BA,$E:$E,$E234)-MINIFS(BA:BA,$E:$E,$E234))))</f>
        <v/>
      </c>
      <c r="DQ234" s="232" t="str">
        <f t="array" ref="DQ234">IF(BB234="","",
IF(INDEX(Settings!$H:$H,MATCH(DQ$1,Settings!$G:$G,0))=TRUE,
100-100*(BB234-MINIFS(BB:BB,$E:$E,$E234))/(MAXIFS(BB:BB,$E:$E,$E234)-MINIFS(BB:BB,$E:$E,$E234)),
100*(BB234-MINIFS(BB:BB,$E:$E,$E234))/(MAXIFS(BB:BB,$E:$E,$E234)-MINIFS(BB:BB,$E:$E,$E234))))</f>
        <v/>
      </c>
      <c r="DR234" s="232" t="str">
        <f t="array" ref="DR234">IF(BC234="","",
IF(INDEX(Settings!$H:$H,MATCH(DR$1,Settings!$G:$G,0))=TRUE,
100-100*(BC234-MINIFS(BC:BC,$E:$E,$E234))/(MAXIFS(BC:BC,$E:$E,$E234)-MINIFS(BC:BC,$E:$E,$E234)),
100*(BC234-MINIFS(BC:BC,$E:$E,$E234))/(MAXIFS(BC:BC,$E:$E,$E234)-MINIFS(BC:BC,$E:$E,$E234))))</f>
        <v/>
      </c>
      <c r="DS234" s="232" t="str">
        <f t="array" ref="DS234">IF(BD234="","",
IF(INDEX(Settings!$H:$H,MATCH(DS$1,Settings!$G:$G,0))=TRUE,
100-100*(BD234-MINIFS(BD:BD,$E:$E,$E234))/(MAXIFS(BD:BD,$E:$E,$E234)-MINIFS(BD:BD,$E:$E,$E234)),
100*(BD234-MINIFS(BD:BD,$E:$E,$E234))/(MAXIFS(BD:BD,$E:$E,$E234)-MINIFS(BD:BD,$E:$E,$E234))))</f>
        <v/>
      </c>
      <c r="DT234" s="232" t="str">
        <f t="array" ref="DT234">IF(BE234="","",
IF(INDEX(Settings!$H:$H,MATCH(DT$1,Settings!$G:$G,0))=TRUE,
100-100*(BE234-MINIFS(BE:BE,$E:$E,$E234))/(MAXIFS(BE:BE,$E:$E,$E234)-MINIFS(BE:BE,$E:$E,$E234)),
100*(BE234-MINIFS(BE:BE,$E:$E,$E234))/(MAXIFS(BE:BE,$E:$E,$E234)-MINIFS(BE:BE,$E:$E,$E234))))</f>
        <v/>
      </c>
      <c r="DU234" s="232" t="str">
        <f t="array" ref="DU234">IF(BF234="","",
IF(INDEX(Settings!$H:$H,MATCH(DU$1,Settings!$G:$G,0))=TRUE,
100-100*(BF234-MINIFS(BF:BF,$E:$E,$E234))/(MAXIFS(BF:BF,$E:$E,$E234)-MINIFS(BF:BF,$E:$E,$E234)),
100*(BF234-MINIFS(BF:BF,$E:$E,$E234))/(MAXIFS(BF:BF,$E:$E,$E234)-MINIFS(BF:BF,$E:$E,$E234))))</f>
        <v/>
      </c>
      <c r="DV234" s="232" t="str">
        <f t="array" ref="DV234">IF(BG234="","",
IF(INDEX(Settings!$H:$H,MATCH(DV$1,Settings!$G:$G,0))=TRUE,
100-100*(BG234-MINIFS(BG:BG,$E:$E,$E234))/(MAXIFS(BG:BG,$E:$E,$E234)-MINIFS(BG:BG,$E:$E,$E234)),
100*(BG234-MINIFS(BG:BG,$E:$E,$E234))/(MAXIFS(BG:BG,$E:$E,$E234)-MINIFS(BG:BG,$E:$E,$E234))))</f>
        <v/>
      </c>
      <c r="DW234" s="232" t="str">
        <f t="array" ref="DW234">IF(BH234="","",
IF(INDEX(Settings!$H:$H,MATCH(DW$1,Settings!$G:$G,0))=TRUE,
100-100*(BH234-MINIFS(BH:BH,$E:$E,$E234))/(MAXIFS(BH:BH,$E:$E,$E234)-MINIFS(BH:BH,$E:$E,$E234)),
100*(BH234-MINIFS(BH:BH,$E:$E,$E234))/(MAXIFS(BH:BH,$E:$E,$E234)-MINIFS(BH:BH,$E:$E,$E234))))</f>
        <v/>
      </c>
      <c r="DX234" s="232" t="str">
        <f t="array" ref="DX234">IF(BI234="","",
IF(INDEX(Settings!$H:$H,MATCH(DX$1,Settings!$G:$G,0))=TRUE,
100-100*(BI234-MINIFS(BI:BI,$E:$E,$E234))/(MAXIFS(BI:BI,$E:$E,$E234)-MINIFS(BI:BI,$E:$E,$E234)),
100*(BI234-MINIFS(BI:BI,$E:$E,$E234))/(MAXIFS(BI:BI,$E:$E,$E234)-MINIFS(BI:BI,$E:$E,$E234))))</f>
        <v/>
      </c>
      <c r="DY234" s="232" t="str">
        <f t="array" ref="DY234">IF(BJ234="","",
IF(INDEX(Settings!$H:$H,MATCH(DY$1,Settings!$G:$G,0))=TRUE,
100-100*(BJ234-MINIFS(BJ:BJ,$E:$E,$E234))/(MAXIFS(BJ:BJ,$E:$E,$E234)-MINIFS(BJ:BJ,$E:$E,$E234)),
100*(BJ234-MINIFS(BJ:BJ,$E:$E,$E234))/(MAXIFS(BJ:BJ,$E:$E,$E234)-MINIFS(BJ:BJ,$E:$E,$E234))))</f>
        <v/>
      </c>
      <c r="DZ234" s="234"/>
      <c r="EA234" s="234"/>
      <c r="EB234" s="234" t="str">
        <f t="shared" si="8"/>
        <v/>
      </c>
      <c r="EC234" s="234" t="str">
        <f t="shared" si="9"/>
        <v/>
      </c>
      <c r="ED234" s="234" t="str">
        <f t="shared" si="10"/>
        <v/>
      </c>
      <c r="EE234" s="234" t="str">
        <f t="shared" si="11"/>
        <v/>
      </c>
      <c r="EF234" s="234" t="str">
        <f t="shared" si="12"/>
        <v/>
      </c>
      <c r="EG234" s="234" t="str">
        <f t="shared" si="13"/>
        <v/>
      </c>
      <c r="EH234" s="234"/>
      <c r="EI234" s="234"/>
      <c r="EJ234" s="234"/>
      <c r="EK234" s="234"/>
      <c r="EL234" s="234"/>
      <c r="EM234" s="234"/>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3" t="str">
        <f t="shared" si="14"/>
        <v/>
      </c>
      <c r="N235" s="49"/>
      <c r="O235" s="49"/>
      <c r="P235" s="49"/>
      <c r="Q235" s="49"/>
      <c r="R235" s="49"/>
      <c r="S235" s="222" t="str">
        <f>IFERROR(VLOOKUP(AF235, 'YOYO IR Scores'!A:C, 3, FALSE), "")
</f>
        <v/>
      </c>
      <c r="T235" s="49"/>
      <c r="U235" s="49"/>
      <c r="V235" s="49"/>
      <c r="W235" s="49"/>
      <c r="X235" s="224" t="str">
        <f t="shared" si="4"/>
        <v/>
      </c>
      <c r="Y235" s="225" t="str">
        <f t="shared" si="5"/>
        <v/>
      </c>
      <c r="Z235" s="225" t="str">
        <f t="shared" si="6"/>
        <v/>
      </c>
      <c r="AA235" s="224" t="str">
        <f t="shared" si="7"/>
        <v/>
      </c>
      <c r="AB235" s="223"/>
      <c r="AC235" s="223"/>
      <c r="AD235" s="223"/>
      <c r="AE235" s="223" t="str">
        <f>IFERROR(VLOOKUP(AF235, 'YOYO IR Scores'!A:C, 2, FALSE), "")</f>
        <v/>
      </c>
      <c r="AF235" s="223"/>
      <c r="AG235" s="223"/>
      <c r="AH235" s="223"/>
      <c r="AI235" s="223"/>
      <c r="AJ235" s="223"/>
      <c r="AK235" s="223"/>
      <c r="AL235" s="223"/>
      <c r="AM235" s="223"/>
      <c r="AN235" s="223"/>
      <c r="AO235" s="223"/>
      <c r="AP235" s="223"/>
      <c r="AQ235" s="223"/>
      <c r="AR235" s="223"/>
      <c r="AS235" s="223"/>
      <c r="AT235" s="223"/>
      <c r="AU235" s="223"/>
      <c r="AV235" s="223"/>
      <c r="AW235" s="223"/>
      <c r="AX235" s="223"/>
      <c r="AY235" s="223"/>
      <c r="AZ235" s="223"/>
      <c r="BA235" s="223"/>
      <c r="BB235" s="223"/>
      <c r="BC235" s="223"/>
      <c r="BD235" s="223"/>
      <c r="BE235" s="223"/>
      <c r="BF235" s="223"/>
      <c r="BG235" s="223"/>
      <c r="BH235" s="223"/>
      <c r="BI235" s="223"/>
      <c r="BJ235" s="223"/>
      <c r="BK235" s="223" t="str">
        <f t="array" ref="BK235">IF(J235="","",
IF(INDEX(Settings!$H:$H,MATCH(BY$1,Settings!$G:$G,0))=TRUE,
100-100*(J235-MIN(J:J))/(MAX(J:J)-MIN(J:J)),
100*(J235-MIN(J:J))/(MAX(J:J)-MIN(J:J))))</f>
        <v/>
      </c>
      <c r="BL235" s="223" t="str">
        <f t="array" ref="BL235">IF(J235="","",
IF(INDEX(Settings!$H:$H,MATCH(BY$1,Settings!$G:$G,0))=TRUE,
100-100*(J235-MINIFS(J:J,$E:$E,$E235))/(MAXIFS(J:J,$E:$E,$E235)-MINIFS(J:J,$E:$E,$E235)),
100*(J235-MINIFS(J:J,$E:$E,$E235))/(MAXIFS(J:J,$E:$E,$E235)-MINIFS(J:J,$E:$E,$E235))))</f>
        <v/>
      </c>
      <c r="BM235" s="223"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4" t="str">
        <f t="array" ref="BQ235">IF(J235="","",
IF(INDEX(Settings!$H:$H,MATCH(BY$1,Settings!$G:$G,0))=TRUE,
-1*(J235-AVERAGE(J:J))/STDEV(J:J),
(J235-AVERAGE(J:J))/STDEV(J:J)))</f>
        <v/>
      </c>
      <c r="BR235" s="224" t="str">
        <f>IFERROR(__xludf.DUMMYFUNCTION("IF(J235="""","""",
IF(INDEX(Settings!$H:$H,MATCH(BY$1,Settings!$G:$G,0))=TRUE,
-1*(J235-AVERAGEIFS(J:J,$E:$E,$E235))/STDEV(FILTER(J:J,$E:$E=$E235)),
(J235-AVERAGEIFS(J:J,$E:$E,$E235))/STDEV(FILTER(J:J,$E:$E=$E235))))"),"")</f>
        <v/>
      </c>
      <c r="BS235" s="224"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3" t="str">
        <f t="array" ref="BY235">IF(J235="","",
IF(INDEX(Settings!$H:$H,MATCH(BY$1,Settings!$G:$G,0))=TRUE,
100-100*(J235-MINIFS(J:J,$E:$E,$E235))/(MAXIFS(J:J,$E:$E,$E235)-MINIFS(J:J,$E:$E,$E235)),
100*(J235-MINIFS(J:J,$E:$E,$E235))/(MAXIFS(J:J,$E:$E,$E235)-MINIFS(J:J,$E:$E,$E235))))</f>
        <v/>
      </c>
      <c r="BZ235" s="223" t="str">
        <f t="array" ref="BZ235">IF(K235="","",
IF(INDEX(Settings!$H:$H,MATCH(BZ$1,Settings!$G:$G,0))=TRUE,
100-100*(K235-MINIFS(K:K,$E:$E,$E235))/(MAXIFS(K:K,$E:$E,$E235)-MINIFS(K:K,$E:$E,$E235)),
100*(K235-MINIFS(K:K,$E:$E,$E235))/(MAXIFS(K:K,$E:$E,$E235)-MINIFS(K:K,$E:$E,$E235))))</f>
        <v/>
      </c>
      <c r="CA235" s="223" t="str">
        <f t="array" ref="CA235">IF(L235="","",
IF(INDEX(Settings!$H:$H,MATCH(CA$1,Settings!$G:$G,0))=TRUE,
100-100*(L235-MINIFS(L:L,$E:$E,$E235))/(MAXIFS(L:L,$E:$E,$E235)-MINIFS(L:L,$E:$E,$E235)),
100*(L235-MINIFS(L:L,$E:$E,$E235))/(MAXIFS(L:L,$E:$E,$E235)-MINIFS(L:L,$E:$E,$E235))))</f>
        <v/>
      </c>
      <c r="CB235" s="223" t="str">
        <f t="array" ref="CB235">IF(M235="","",
IF(INDEX(Settings!$H:$H,MATCH(CB$1,Settings!$G:$G,0))=TRUE,
100-100*(M235-MINIFS(M:M,$E:$E,$E235))/(MAXIFS(M:M,$E:$E,$E235)-MINIFS(M:M,$E:$E,$E235)),
100*(M235-MINIFS(M:M,$E:$E,$E235))/(MAXIFS(M:M,$E:$E,$E235)-MINIFS(M:M,$E:$E,$E235))))</f>
        <v/>
      </c>
      <c r="CC235" s="223" t="str">
        <f t="array" ref="CC235">IF(N235="","",
IF(INDEX(Settings!$H:$H,MATCH(CC$1,Settings!$G:$G,0))=TRUE,
100-100*(N235-MINIFS(N:N,$E:$E,$E235))/(MAXIFS(N:N,$E:$E,$E235)-MINIFS(N:N,$E:$E,$E235)),
100*(N235-MINIFS(N:N,$E:$E,$E235))/(MAXIFS(N:N,$E:$E,$E235)-MINIFS(N:N,$E:$E,$E235))))</f>
        <v/>
      </c>
      <c r="CD235" s="223" t="str">
        <f t="array" ref="CD235">IF(O235="","",
IF(INDEX(Settings!$H:$H,MATCH(CD$1,Settings!$G:$G,0))=TRUE,
100-100*(O235-MINIFS(O:O,$E:$E,$E235))/(MAXIFS(O:O,$E:$E,$E235)-MINIFS(O:O,$E:$E,$E235)),
100*(O235-MINIFS(O:O,$E:$E,$E235))/(MAXIFS(O:O,$E:$E,$E235)-MINIFS(O:O,$E:$E,$E235))))</f>
        <v/>
      </c>
      <c r="CE235" s="223" t="str">
        <f t="array" ref="CE235">IF(P235="","",
IF(INDEX(Settings!$H:$H,MATCH(CE$1,Settings!$G:$G,0))=TRUE,
100-100*(P235-MINIFS(P:P,$E:$E,$E235))/(MAXIFS(P:P,$E:$E,$E235)-MINIFS(P:P,$E:$E,$E235)),
100*(P235-MINIFS(P:P,$E:$E,$E235))/(MAXIFS(P:P,$E:$E,$E235)-MINIFS(P:P,$E:$E,$E235))))</f>
        <v/>
      </c>
      <c r="CF235" s="223" t="str">
        <f t="array" ref="CF235">IF(Q235="","",
IF(INDEX(Settings!$H:$H,MATCH(CF$1,Settings!$G:$G,0))=TRUE,
100-100*(Q235-MINIFS(Q:Q,$E:$E,$E235))/(MAXIFS(Q:Q,$E:$E,$E235)-MINIFS(Q:Q,$E:$E,$E235)),
100*(Q235-MINIFS(Q:Q,$E:$E,$E235))/(MAXIFS(Q:Q,$E:$E,$E235)-MINIFS(Q:Q,$E:$E,$E235))))</f>
        <v/>
      </c>
      <c r="CG235" s="223" t="str">
        <f t="array" ref="CG235">IF(R235="","",
IF(INDEX(Settings!$H:$H,MATCH(CG$1,Settings!$G:$G,0))=TRUE,
100-100*(R235-MINIFS(R:R,$E:$E,$E235))/(MAXIFS(R:R,$E:$E,$E235)-MINIFS(R:R,$E:$E,$E235)),
100*(R235-MINIFS(R:R,$E:$E,$E235))/(MAXIFS(R:R,$E:$E,$E235)-MINIFS(R:R,$E:$E,$E235))))</f>
        <v/>
      </c>
      <c r="CH235" s="223" t="str">
        <f t="array" ref="CH235">IF(S235="","",
IF(INDEX(Settings!$H:$H,MATCH(CH$1,Settings!$G:$G,0))=TRUE,
100-100*(S235-MINIFS(S:S,$E:$E,$E235))/(MAXIFS(S:S,$E:$E,$E235)-MINIFS(S:S,$E:$E,$E235)),
100*(S235-MINIFS(S:S,$E:$E,$E235))/(MAXIFS(S:S,$E:$E,$E235)-MINIFS(S:S,$E:$E,$E235))))</f>
        <v/>
      </c>
      <c r="CI235" s="223" t="str">
        <f t="array" ref="CI235">IF(T235="","",
IF(INDEX(Settings!$H:$H,MATCH(CI$1,Settings!$G:$G,0))=TRUE,
100-100*(T235-MINIFS(T:T,$E:$E,$E235))/(MAXIFS(T:T,$E:$E,$E235)-MINIFS(T:T,$E:$E,$E235)),
100*(T235-MINIFS(T:T,$E:$E,$E235))/(MAXIFS(T:T,$E:$E,$E235)-MINIFS(T:T,$E:$E,$E235))))</f>
        <v/>
      </c>
      <c r="CJ235" s="223" t="str">
        <f t="array" ref="CJ235">IF(U235="","",
IF(INDEX(Settings!$H:$H,MATCH(CJ$1,Settings!$G:$G,0))=TRUE,
100-100*(U235-MINIFS(U:U,$E:$E,$E235))/(MAXIFS(U:U,$E:$E,$E235)-MINIFS(U:U,$E:$E,$E235)),
100*(U235-MINIFS(U:U,$E:$E,$E235))/(MAXIFS(U:U,$E:$E,$E235)-MINIFS(U:U,$E:$E,$E235))))</f>
        <v/>
      </c>
      <c r="CK235" s="223" t="str">
        <f t="array" ref="CK235">IF(V235="","",
IF(INDEX(Settings!$H:$H,MATCH(CK$1,Settings!$G:$G,0))=TRUE,
100-100*(V235-MINIFS(V:V,$E:$E,$E235))/(MAXIFS(V:V,$E:$E,$E235)-MINIFS(V:V,$E:$E,$E235)),
100*(V235-MINIFS(V:V,$E:$E,$E235))/(MAXIFS(V:V,$E:$E,$E235)-MINIFS(V:V,$E:$E,$E235))))</f>
        <v/>
      </c>
      <c r="CL235" s="223" t="str">
        <f t="array" ref="CL235">IF(W235="","",
IF(INDEX(Settings!$H:$H,MATCH(CL$1,Settings!$G:$G,0))=TRUE,
100-100*(W235-MINIFS(W:W,$E:$E,$E235))/(MAXIFS(W:W,$E:$E,$E235)-MINIFS(W:W,$E:$E,$E235)),
100*(W235-MINIFS(W:W,$E:$E,$E235))/(MAXIFS(W:W,$E:$E,$E235)-MINIFS(W:W,$E:$E,$E235))))</f>
        <v/>
      </c>
      <c r="CM235" s="223" t="str">
        <f t="array" ref="CM235">IF(X235="","",
IF(INDEX(Settings!$H:$H,MATCH(CM$1,Settings!$G:$G,0))=TRUE,
100-100*(X235-MINIFS(X:X,$E:$E,$E235))/(MAXIFS(X:X,$E:$E,$E235)-MINIFS(X:X,$E:$E,$E235)),
100*(X235-MINIFS(X:X,$E:$E,$E235))/(MAXIFS(X:X,$E:$E,$E235)-MINIFS(X:X,$E:$E,$E235))))</f>
        <v/>
      </c>
      <c r="CN235" s="223" t="str">
        <f t="array" ref="CN235">IF(Y235="","",
IF(INDEX(Settings!$H:$H,MATCH(CN$1,Settings!$G:$G,0))=TRUE,
100-100*(Y235-MINIFS(Y:Y,$E:$E,$E235))/(MAXIFS(Y:Y,$E:$E,$E235)-MINIFS(Y:Y,$E:$E,$E235)),
100*(Y235-MINIFS(Y:Y,$E:$E,$E235))/(MAXIFS(Y:Y,$E:$E,$E235)-MINIFS(Y:Y,$E:$E,$E235))))</f>
        <v/>
      </c>
      <c r="CO235" s="223" t="str">
        <f t="array" ref="CO235">IF(Z235="","",
IF(INDEX(Settings!$H:$H,MATCH(CO$1,Settings!$G:$G,0))=TRUE,
100-100*(Z235-MINIFS(Z:Z,$E:$E,$E235))/(MAXIFS(Z:Z,$E:$E,$E235)-MINIFS(Z:Z,$E:$E,$E235)),
100*(Z235-MINIFS(Z:Z,$E:$E,$E235))/(MAXIFS(Z:Z,$E:$E,$E235)-MINIFS(Z:Z,$E:$E,$E235))))</f>
        <v/>
      </c>
      <c r="CP235" s="223" t="str">
        <f t="array" ref="CP235">IF(AA235="","",
IF(INDEX(Settings!$H:$H,MATCH(CP$1,Settings!$G:$G,0))=TRUE,
100-100*(AA235-MINIFS(AA:AA,$E:$E,$E235))/(MAXIFS(AA:AA,$E:$E,$E235)-MINIFS(AA:AA,$E:$E,$E235)),
100*(AA235-MINIFS(AA:AA,$E:$E,$E235))/(MAXIFS(AA:AA,$E:$E,$E235)-MINIFS(AA:AA,$E:$E,$E235))))</f>
        <v/>
      </c>
      <c r="CQ235" s="223" t="str">
        <f t="array" ref="CQ235">IF(AB235="","",
IF(INDEX(Settings!$H:$H,MATCH(CQ$1,Settings!$G:$G,0))=TRUE,
100-100*(AB235-MINIFS(AB:AB,$E:$E,$E235))/(MAXIFS(AB:AB,$E:$E,$E235)-MINIFS(AB:AB,$E:$E,$E235)),
100*(AB235-MINIFS(AB:AB,$E:$E,$E235))/(MAXIFS(AB:AB,$E:$E,$E235)-MINIFS(AB:AB,$E:$E,$E235))))</f>
        <v/>
      </c>
      <c r="CR235" s="223" t="str">
        <f t="array" ref="CR235">IF(AC235="","",
IF(INDEX(Settings!$H:$H,MATCH(CR$1,Settings!$G:$G,0))=TRUE,
100-100*(AC235-MINIFS(AC:AC,$E:$E,$E235))/(MAXIFS(AC:AC,$E:$E,$E235)-MINIFS(AC:AC,$E:$E,$E235)),
100*(AC235-MINIFS(AC:AC,$E:$E,$E235))/(MAXIFS(AC:AC,$E:$E,$E235)-MINIFS(AC:AC,$E:$E,$E235))))</f>
        <v/>
      </c>
      <c r="CS235" s="223" t="str">
        <f t="array" ref="CS235">IF(AD235="","",
IF(INDEX(Settings!$H:$H,MATCH(CS$1,Settings!$G:$G,0))=TRUE,
100-100*(AD235-MINIFS(AD:AD,$E:$E,$E235))/(MAXIFS(AD:AD,$E:$E,$E235)-MINIFS(AD:AD,$E:$E,$E235)),
100*(AD235-MINIFS(AD:AD,$E:$E,$E235))/(MAXIFS(AD:AD,$E:$E,$E235)-MINIFS(AD:AD,$E:$E,$E235))))</f>
        <v/>
      </c>
      <c r="CT235" s="223" t="str">
        <f t="array" ref="CT235">IF(AE235="","",
IF(INDEX(Settings!$H:$H,MATCH(CT$1,Settings!$G:$G,0))=TRUE,
100-100*(AE235-MINIFS(AE:AE,$E:$E,$E235))/(MAXIFS(AE:AE,$E:$E,$E235)-MINIFS(AE:AE,$E:$E,$E235)),
100*(AE235-MINIFS(AE:AE,$E:$E,$E235))/(MAXIFS(AE:AE,$E:$E,$E235)-MINIFS(AE:AE,$E:$E,$E235))))</f>
        <v/>
      </c>
      <c r="CU235" s="223" t="str">
        <f t="array" ref="CU235">IF(AF235="","",
IF(INDEX(Settings!$H:$H,MATCH(CU$1,Settings!$G:$G,0))=TRUE,
100-100*(AF235-MINIFS(AF:AF,$E:$E,$E235))/(MAXIFS(AF:AF,$E:$E,$E235)-MINIFS(AF:AF,$E:$E,$E235)),
100*(AF235-MINIFS(AF:AF,$E:$E,$E235))/(MAXIFS(AF:AF,$E:$E,$E235)-MINIFS(AF:AF,$E:$E,$E235))))</f>
        <v/>
      </c>
      <c r="CV235" s="223" t="str">
        <f t="array" ref="CV235">IF(AG235="","",
IF(INDEX(Settings!$H:$H,MATCH(CV$1,Settings!$G:$G,0))=TRUE,
100-100*(AG235-MINIFS(AG:AG,$E:$E,$E235))/(MAXIFS(AG:AG,$E:$E,$E235)-MINIFS(AG:AG,$E:$E,$E235)),
100*(AG235-MINIFS(AG:AG,$E:$E,$E235))/(MAXIFS(AG:AG,$E:$E,$E235)-MINIFS(AG:AG,$E:$E,$E235))))</f>
        <v/>
      </c>
      <c r="CW235" s="223" t="str">
        <f t="array" ref="CW235">IF(AH235="","",
IF(INDEX(Settings!$H:$H,MATCH(CW$1,Settings!$G:$G,0))=TRUE,
100-100*(AH235-MINIFS(AH:AH,$E:$E,$E235))/(MAXIFS(AH:AH,$E:$E,$E235)-MINIFS(AH:AH,$E:$E,$E235)),
100*(AH235-MINIFS(AH:AH,$E:$E,$E235))/(MAXIFS(AH:AH,$E:$E,$E235)-MINIFS(AH:AH,$E:$E,$E235))))</f>
        <v/>
      </c>
      <c r="CX235" s="223" t="str">
        <f t="array" ref="CX235">IF(AI235="","",
IF(INDEX(Settings!$H:$H,MATCH(CX$1,Settings!$G:$G,0))=TRUE,
100-100*(AI235-MINIFS(AI:AI,$E:$E,$E235))/(MAXIFS(AI:AI,$E:$E,$E235)-MINIFS(AI:AI,$E:$E,$E235)),
100*(AI235-MINIFS(AI:AI,$E:$E,$E235))/(MAXIFS(AI:AI,$E:$E,$E235)-MINIFS(AI:AI,$E:$E,$E235))))</f>
        <v/>
      </c>
      <c r="CY235" s="223" t="str">
        <f t="array" ref="CY235">IF(AJ235="","",
IF(INDEX(Settings!$H:$H,MATCH(CY$1,Settings!$G:$G,0))=TRUE,
100-100*(AJ235-MINIFS(AJ:AJ,$E:$E,$E235))/(MAXIFS(AJ:AJ,$E:$E,$E235)-MINIFS(AJ:AJ,$E:$E,$E235)),
100*(AJ235-MINIFS(AJ:AJ,$E:$E,$E235))/(MAXIFS(AJ:AJ,$E:$E,$E235)-MINIFS(AJ:AJ,$E:$E,$E235))))</f>
        <v/>
      </c>
      <c r="CZ235" s="223" t="str">
        <f t="array" ref="CZ235">IF(AK235="","",
IF(INDEX(Settings!$H:$H,MATCH(CZ$1,Settings!$G:$G,0))=TRUE,
100-100*(AK235-MINIFS(AK:AK,$E:$E,$E235))/(MAXIFS(AK:AK,$E:$E,$E235)-MINIFS(AK:AK,$E:$E,$E235)),
100*(AK235-MINIFS(AK:AK,$E:$E,$E235))/(MAXIFS(AK:AK,$E:$E,$E235)-MINIFS(AK:AK,$E:$E,$E235))))</f>
        <v/>
      </c>
      <c r="DA235" s="223" t="str">
        <f t="array" ref="DA235">IF(AL235="","",
IF(INDEX(Settings!$H:$H,MATCH(DA$1,Settings!$G:$G,0))=TRUE,
100-100*(AL235-MINIFS(AL:AL,$E:$E,$E235))/(MAXIFS(AL:AL,$E:$E,$E235)-MINIFS(AL:AL,$E:$E,$E235)),
100*(AL235-MINIFS(AL:AL,$E:$E,$E235))/(MAXIFS(AL:AL,$E:$E,$E235)-MINIFS(AL:AL,$E:$E,$E235))))</f>
        <v/>
      </c>
      <c r="DB235" s="223" t="str">
        <f t="array" ref="DB235">IF(AM235="","",
IF(INDEX(Settings!$H:$H,MATCH(DB$1,Settings!$G:$G,0))=TRUE,
100-100*(AM235-MINIFS(AM:AM,$E:$E,$E235))/(MAXIFS(AM:AM,$E:$E,$E235)-MINIFS(AM:AM,$E:$E,$E235)),
100*(AM235-MINIFS(AM:AM,$E:$E,$E235))/(MAXIFS(AM:AM,$E:$E,$E235)-MINIFS(AM:AM,$E:$E,$E235))))</f>
        <v/>
      </c>
      <c r="DC235" s="223" t="str">
        <f t="array" ref="DC235">IF(AN235="","",
IF(INDEX(Settings!$H:$H,MATCH(DC$1,Settings!$G:$G,0))=TRUE,
100-100*(AN235-MINIFS(AN:AN,$E:$E,$E235))/(MAXIFS(AN:AN,$E:$E,$E235)-MINIFS(AN:AN,$E:$E,$E235)),
100*(AN235-MINIFS(AN:AN,$E:$E,$E235))/(MAXIFS(AN:AN,$E:$E,$E235)-MINIFS(AN:AN,$E:$E,$E235))))</f>
        <v/>
      </c>
      <c r="DD235" s="223" t="str">
        <f t="array" ref="DD235">IF(AO235="","",
IF(INDEX(Settings!$H:$H,MATCH(DD$1,Settings!$G:$G,0))=TRUE,
100-100*(AO235-MINIFS(AO:AO,$E:$E,$E235))/(MAXIFS(AO:AO,$E:$E,$E235)-MINIFS(AO:AO,$E:$E,$E235)),
100*(AO235-MINIFS(AO:AO,$E:$E,$E235))/(MAXIFS(AO:AO,$E:$E,$E235)-MINIFS(AO:AO,$E:$E,$E235))))</f>
        <v/>
      </c>
      <c r="DE235" s="223" t="str">
        <f t="array" ref="DE235">IF(AP235="","",
IF(INDEX(Settings!$H:$H,MATCH(DE$1,Settings!$G:$G,0))=TRUE,
100-100*(AP235-MINIFS(AP:AP,$E:$E,$E235))/(MAXIFS(AP:AP,$E:$E,$E235)-MINIFS(AP:AP,$E:$E,$E235)),
100*(AP235-MINIFS(AP:AP,$E:$E,$E235))/(MAXIFS(AP:AP,$E:$E,$E235)-MINIFS(AP:AP,$E:$E,$E235))))</f>
        <v/>
      </c>
      <c r="DF235" s="223" t="str">
        <f t="array" ref="DF235">IF(AQ235="","",
IF(INDEX(Settings!$H:$H,MATCH(DF$1,Settings!$G:$G,0))=TRUE,
100-100*(AQ235-MINIFS(AQ:AQ,$E:$E,$E235))/(MAXIFS(AQ:AQ,$E:$E,$E235)-MINIFS(AQ:AQ,$E:$E,$E235)),
100*(AQ235-MINIFS(AQ:AQ,$E:$E,$E235))/(MAXIFS(AQ:AQ,$E:$E,$E235)-MINIFS(AQ:AQ,$E:$E,$E235))))</f>
        <v/>
      </c>
      <c r="DG235" s="223" t="str">
        <f t="array" ref="DG235">IF(AR235="","",
IF(INDEX(Settings!$H:$H,MATCH(DG$1,Settings!$G:$G,0))=TRUE,
100-100*(AR235-MINIFS(AR:AR,$E:$E,$E235))/(MAXIFS(AR:AR,$E:$E,$E235)-MINIFS(AR:AR,$E:$E,$E235)),
100*(AR235-MINIFS(AR:AR,$E:$E,$E235))/(MAXIFS(AR:AR,$E:$E,$E235)-MINIFS(AR:AR,$E:$E,$E235))))</f>
        <v/>
      </c>
      <c r="DH235" s="223" t="str">
        <f t="array" ref="DH235">IF(AS235="","",
IF(INDEX(Settings!$H:$H,MATCH(DH$1,Settings!$G:$G,0))=TRUE,
100-100*(AS235-MINIFS(AS:AS,$E:$E,$E235))/(MAXIFS(AS:AS,$E:$E,$E235)-MINIFS(AS:AS,$E:$E,$E235)),
100*(AS235-MINIFS(AS:AS,$E:$E,$E235))/(MAXIFS(AS:AS,$E:$E,$E235)-MINIFS(AS:AS,$E:$E,$E235))))</f>
        <v/>
      </c>
      <c r="DI235" s="223" t="str">
        <f t="array" ref="DI235">IF(AT235="","",
IF(INDEX(Settings!$H:$H,MATCH(DI$1,Settings!$G:$G,0))=TRUE,
100-100*(AT235-MINIFS(AT:AT,$E:$E,$E235))/(MAXIFS(AT:AT,$E:$E,$E235)-MINIFS(AT:AT,$E:$E,$E235)),
100*(AT235-MINIFS(AT:AT,$E:$E,$E235))/(MAXIFS(AT:AT,$E:$E,$E235)-MINIFS(AT:AT,$E:$E,$E235))))</f>
        <v/>
      </c>
      <c r="DJ235" s="223" t="str">
        <f t="array" ref="DJ235">IF(AU235="","",
IF(INDEX(Settings!$H:$H,MATCH(DJ$1,Settings!$G:$G,0))=TRUE,
100-100*(AU235-MINIFS(AU:AU,$E:$E,$E235))/(MAXIFS(AU:AU,$E:$E,$E235)-MINIFS(AU:AU,$E:$E,$E235)),
100*(AU235-MINIFS(AU:AU,$E:$E,$E235))/(MAXIFS(AU:AU,$E:$E,$E235)-MINIFS(AU:AU,$E:$E,$E235))))</f>
        <v/>
      </c>
      <c r="DK235" s="223" t="str">
        <f t="array" ref="DK235">IF(AV235="","",
IF(INDEX(Settings!$H:$H,MATCH(DK$1,Settings!$G:$G,0))=TRUE,
100-100*(AV235-MINIFS(AV:AV,$E:$E,$E235))/(MAXIFS(AV:AV,$E:$E,$E235)-MINIFS(AV:AV,$E:$E,$E235)),
100*(AV235-MINIFS(AV:AV,$E:$E,$E235))/(MAXIFS(AV:AV,$E:$E,$E235)-MINIFS(AV:AV,$E:$E,$E235))))</f>
        <v/>
      </c>
      <c r="DL235" s="223" t="str">
        <f t="array" ref="DL235">IF(AW235="","",
IF(INDEX(Settings!$H:$H,MATCH(DL$1,Settings!$G:$G,0))=TRUE,
100-100*(AW235-MINIFS(AW:AW,$E:$E,$E235))/(MAXIFS(AW:AW,$E:$E,$E235)-MINIFS(AW:AW,$E:$E,$E235)),
100*(AW235-MINIFS(AW:AW,$E:$E,$E235))/(MAXIFS(AW:AW,$E:$E,$E235)-MINIFS(AW:AW,$E:$E,$E235))))</f>
        <v/>
      </c>
      <c r="DM235" s="223" t="str">
        <f t="array" ref="DM235">IF(AX235="","",
IF(INDEX(Settings!$H:$H,MATCH(DM$1,Settings!$G:$G,0))=TRUE,
100-100*(AX235-MINIFS(AX:AX,$E:$E,$E235))/(MAXIFS(AX:AX,$E:$E,$E235)-MINIFS(AX:AX,$E:$E,$E235)),
100*(AX235-MINIFS(AX:AX,$E:$E,$E235))/(MAXIFS(AX:AX,$E:$E,$E235)-MINIFS(AX:AX,$E:$E,$E235))))</f>
        <v/>
      </c>
      <c r="DN235" s="223" t="str">
        <f t="array" ref="DN235">IF(AY235="","",
IF(INDEX(Settings!$H:$H,MATCH(DN$1,Settings!$G:$G,0))=TRUE,
100-100*(AY235-MINIFS(AY:AY,$E:$E,$E235))/(MAXIFS(AY:AY,$E:$E,$E235)-MINIFS(AY:AY,$E:$E,$E235)),
100*(AY235-MINIFS(AY:AY,$E:$E,$E235))/(MAXIFS(AY:AY,$E:$E,$E235)-MINIFS(AY:AY,$E:$E,$E235))))</f>
        <v/>
      </c>
      <c r="DO235" s="223" t="str">
        <f t="array" ref="DO235">IF(AZ235="","",
IF(INDEX(Settings!$H:$H,MATCH(DO$1,Settings!$G:$G,0))=TRUE,
100-100*(AZ235-MINIFS(AZ:AZ,$E:$E,$E235))/(MAXIFS(AZ:AZ,$E:$E,$E235)-MINIFS(AZ:AZ,$E:$E,$E235)),
100*(AZ235-MINIFS(AZ:AZ,$E:$E,$E235))/(MAXIFS(AZ:AZ,$E:$E,$E235)-MINIFS(AZ:AZ,$E:$E,$E235))))</f>
        <v/>
      </c>
      <c r="DP235" s="223" t="str">
        <f t="array" ref="DP235">IF(BA235="","",
IF(INDEX(Settings!$H:$H,MATCH(DP$1,Settings!$G:$G,0))=TRUE,
100-100*(BA235-MINIFS(BA:BA,$E:$E,$E235))/(MAXIFS(BA:BA,$E:$E,$E235)-MINIFS(BA:BA,$E:$E,$E235)),
100*(BA235-MINIFS(BA:BA,$E:$E,$E235))/(MAXIFS(BA:BA,$E:$E,$E235)-MINIFS(BA:BA,$E:$E,$E235))))</f>
        <v/>
      </c>
      <c r="DQ235" s="223" t="str">
        <f t="array" ref="DQ235">IF(BB235="","",
IF(INDEX(Settings!$H:$H,MATCH(DQ$1,Settings!$G:$G,0))=TRUE,
100-100*(BB235-MINIFS(BB:BB,$E:$E,$E235))/(MAXIFS(BB:BB,$E:$E,$E235)-MINIFS(BB:BB,$E:$E,$E235)),
100*(BB235-MINIFS(BB:BB,$E:$E,$E235))/(MAXIFS(BB:BB,$E:$E,$E235)-MINIFS(BB:BB,$E:$E,$E235))))</f>
        <v/>
      </c>
      <c r="DR235" s="223" t="str">
        <f t="array" ref="DR235">IF(BC235="","",
IF(INDEX(Settings!$H:$H,MATCH(DR$1,Settings!$G:$G,0))=TRUE,
100-100*(BC235-MINIFS(BC:BC,$E:$E,$E235))/(MAXIFS(BC:BC,$E:$E,$E235)-MINIFS(BC:BC,$E:$E,$E235)),
100*(BC235-MINIFS(BC:BC,$E:$E,$E235))/(MAXIFS(BC:BC,$E:$E,$E235)-MINIFS(BC:BC,$E:$E,$E235))))</f>
        <v/>
      </c>
      <c r="DS235" s="223" t="str">
        <f t="array" ref="DS235">IF(BD235="","",
IF(INDEX(Settings!$H:$H,MATCH(DS$1,Settings!$G:$G,0))=TRUE,
100-100*(BD235-MINIFS(BD:BD,$E:$E,$E235))/(MAXIFS(BD:BD,$E:$E,$E235)-MINIFS(BD:BD,$E:$E,$E235)),
100*(BD235-MINIFS(BD:BD,$E:$E,$E235))/(MAXIFS(BD:BD,$E:$E,$E235)-MINIFS(BD:BD,$E:$E,$E235))))</f>
        <v/>
      </c>
      <c r="DT235" s="223" t="str">
        <f t="array" ref="DT235">IF(BE235="","",
IF(INDEX(Settings!$H:$H,MATCH(DT$1,Settings!$G:$G,0))=TRUE,
100-100*(BE235-MINIFS(BE:BE,$E:$E,$E235))/(MAXIFS(BE:BE,$E:$E,$E235)-MINIFS(BE:BE,$E:$E,$E235)),
100*(BE235-MINIFS(BE:BE,$E:$E,$E235))/(MAXIFS(BE:BE,$E:$E,$E235)-MINIFS(BE:BE,$E:$E,$E235))))</f>
        <v/>
      </c>
      <c r="DU235" s="223" t="str">
        <f t="array" ref="DU235">IF(BF235="","",
IF(INDEX(Settings!$H:$H,MATCH(DU$1,Settings!$G:$G,0))=TRUE,
100-100*(BF235-MINIFS(BF:BF,$E:$E,$E235))/(MAXIFS(BF:BF,$E:$E,$E235)-MINIFS(BF:BF,$E:$E,$E235)),
100*(BF235-MINIFS(BF:BF,$E:$E,$E235))/(MAXIFS(BF:BF,$E:$E,$E235)-MINIFS(BF:BF,$E:$E,$E235))))</f>
        <v/>
      </c>
      <c r="DV235" s="223" t="str">
        <f t="array" ref="DV235">IF(BG235="","",
IF(INDEX(Settings!$H:$H,MATCH(DV$1,Settings!$G:$G,0))=TRUE,
100-100*(BG235-MINIFS(BG:BG,$E:$E,$E235))/(MAXIFS(BG:BG,$E:$E,$E235)-MINIFS(BG:BG,$E:$E,$E235)),
100*(BG235-MINIFS(BG:BG,$E:$E,$E235))/(MAXIFS(BG:BG,$E:$E,$E235)-MINIFS(BG:BG,$E:$E,$E235))))</f>
        <v/>
      </c>
      <c r="DW235" s="223" t="str">
        <f t="array" ref="DW235">IF(BH235="","",
IF(INDEX(Settings!$H:$H,MATCH(DW$1,Settings!$G:$G,0))=TRUE,
100-100*(BH235-MINIFS(BH:BH,$E:$E,$E235))/(MAXIFS(BH:BH,$E:$E,$E235)-MINIFS(BH:BH,$E:$E,$E235)),
100*(BH235-MINIFS(BH:BH,$E:$E,$E235))/(MAXIFS(BH:BH,$E:$E,$E235)-MINIFS(BH:BH,$E:$E,$E235))))</f>
        <v/>
      </c>
      <c r="DX235" s="223" t="str">
        <f t="array" ref="DX235">IF(BI235="","",
IF(INDEX(Settings!$H:$H,MATCH(DX$1,Settings!$G:$G,0))=TRUE,
100-100*(BI235-MINIFS(BI:BI,$E:$E,$E235))/(MAXIFS(BI:BI,$E:$E,$E235)-MINIFS(BI:BI,$E:$E,$E235)),
100*(BI235-MINIFS(BI:BI,$E:$E,$E235))/(MAXIFS(BI:BI,$E:$E,$E235)-MINIFS(BI:BI,$E:$E,$E235))))</f>
        <v/>
      </c>
      <c r="DY235" s="223" t="str">
        <f t="array" ref="DY235">IF(BJ235="","",
IF(INDEX(Settings!$H:$H,MATCH(DY$1,Settings!$G:$G,0))=TRUE,
100-100*(BJ235-MINIFS(BJ:BJ,$E:$E,$E235))/(MAXIFS(BJ:BJ,$E:$E,$E235)-MINIFS(BJ:BJ,$E:$E,$E235)),
100*(BJ235-MINIFS(BJ:BJ,$E:$E,$E235))/(MAXIFS(BJ:BJ,$E:$E,$E235)-MINIFS(BJ:BJ,$E:$E,$E235))))</f>
        <v/>
      </c>
      <c r="DZ235" s="225"/>
      <c r="EA235" s="225"/>
      <c r="EB235" s="225" t="str">
        <f t="shared" si="8"/>
        <v/>
      </c>
      <c r="EC235" s="225" t="str">
        <f t="shared" si="9"/>
        <v/>
      </c>
      <c r="ED235" s="225" t="str">
        <f t="shared" si="10"/>
        <v/>
      </c>
      <c r="EE235" s="225" t="str">
        <f t="shared" si="11"/>
        <v/>
      </c>
      <c r="EF235" s="225" t="str">
        <f t="shared" si="12"/>
        <v/>
      </c>
      <c r="EG235" s="225" t="str">
        <f t="shared" si="13"/>
        <v/>
      </c>
      <c r="EH235" s="225"/>
      <c r="EI235" s="225"/>
      <c r="EJ235" s="225"/>
      <c r="EK235" s="225"/>
      <c r="EL235" s="225"/>
      <c r="EM235" s="225"/>
    </row>
    <row r="236">
      <c r="A236" s="231"/>
      <c r="B236" s="231"/>
      <c r="C236" s="231"/>
      <c r="D236" s="231" t="str">
        <f t="array" ref="D236">IFERROR(INDEX(Profiles!$B:$B,MATCH($A236,Profiles!$A:$A,0)),"")</f>
        <v/>
      </c>
      <c r="E236" s="231"/>
      <c r="F236" s="231"/>
      <c r="G236" s="231"/>
      <c r="H236" s="231"/>
      <c r="I236" s="231" t="str">
        <f>IF(A236="","",IF(Settings!$N$3="DATE",F236&amp;": "&amp;TEXT(B236,"M/DD/YY"),F236&amp;": "&amp;H236))</f>
        <v/>
      </c>
      <c r="J236" s="231"/>
      <c r="K236" s="231"/>
      <c r="L236" s="231"/>
      <c r="M236" s="232" t="str">
        <f t="shared" si="14"/>
        <v/>
      </c>
      <c r="N236" s="231"/>
      <c r="O236" s="231"/>
      <c r="P236" s="231"/>
      <c r="Q236" s="231"/>
      <c r="R236" s="231"/>
      <c r="S236" s="230" t="str">
        <f>IFERROR(VLOOKUP(AF236, 'YOYO IR Scores'!A:C, 3, FALSE), "")
</f>
        <v/>
      </c>
      <c r="T236" s="231"/>
      <c r="U236" s="231"/>
      <c r="V236" s="231"/>
      <c r="W236" s="231"/>
      <c r="X236" s="233" t="str">
        <f t="shared" si="4"/>
        <v/>
      </c>
      <c r="Y236" s="234" t="str">
        <f t="shared" si="5"/>
        <v/>
      </c>
      <c r="Z236" s="234" t="str">
        <f t="shared" si="6"/>
        <v/>
      </c>
      <c r="AA236" s="233" t="str">
        <f t="shared" si="7"/>
        <v/>
      </c>
      <c r="AB236" s="232"/>
      <c r="AC236" s="232"/>
      <c r="AD236" s="232"/>
      <c r="AE236" s="232" t="str">
        <f>IFERROR(VLOOKUP(AF236, 'YOYO IR Scores'!A:C, 2, FALSE), "")</f>
        <v/>
      </c>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t="str">
        <f t="array" ref="BK236">IF(J236="","",
IF(INDEX(Settings!$H:$H,MATCH(BY$1,Settings!$G:$G,0))=TRUE,
100-100*(J236-MIN(J:J))/(MAX(J:J)-MIN(J:J)),
100*(J236-MIN(J:J))/(MAX(J:J)-MIN(J:J))))</f>
        <v/>
      </c>
      <c r="BL236" s="232" t="str">
        <f t="array" ref="BL236">IF(J236="","",
IF(INDEX(Settings!$H:$H,MATCH(BY$1,Settings!$G:$G,0))=TRUE,
100-100*(J236-MINIFS(J:J,$E:$E,$E236))/(MAXIFS(J:J,$E:$E,$E236)-MINIFS(J:J,$E:$E,$E236)),
100*(J236-MINIFS(J:J,$E:$E,$E236))/(MAXIFS(J:J,$E:$E,$E236)-MINIFS(J:J,$E:$E,$E236))))</f>
        <v/>
      </c>
      <c r="BM236" s="232" t="str">
        <f t="array" ref="BM236">IF(J236="","",
IF(INDEX(Settings!$H:$H,MATCH(BY$1,Settings!$G:$G,0))=TRUE,
100-100*(J236-MINIFS(J:J,$E:$E,$E236,$I:$I,$I236))/(MAXIFS(J:J,$E:$E,$E236,$I:$I,$I236)-MINIFS(J:J,$E:$E,$E236,$I:$I,$I236)),
100*(J236-MINIFS(J:J,$E:$E,$E236,$I:$I,$I236))/(MAXIFS(J:J,$E:$E,$E236,$I:$I,$I236)-MINIFS(J:J,$E:$E,$E236,$I:$I,$I236))))</f>
        <v/>
      </c>
      <c r="BN236" s="231" t="str">
        <f t="array" ref="BN236">IF(J236="","",
IF(INDEX(Settings!$H:$H,MATCH(BY$1,Settings!$G:$G,0))=TRUE,
100-100*PERCENTRANK(J:J,J236),
100*PERCENTRANK(J:J,J236)))</f>
        <v/>
      </c>
      <c r="BO236" s="231" t="str">
        <f>IFERROR(__xludf.DUMMYFUNCTION("IF(J236="""","""",
IF(INDEX(Settings!$H:$H,MATCH(BY$1,Settings!$G:$G,0))=TRUE,
100-100*PERCENTRANK(FILTER(J:J,$E:$E=$E236),J236),
100*PERCENTRANK(FILTER(J:J,$E:$E=$E236),J236)))"),"")</f>
        <v/>
      </c>
      <c r="BP236" s="231" t="str">
        <f>IFERROR(__xludf.DUMMYFUNCTION("IF(J236="""","""",
IF(INDEX(Settings!$H:$H,MATCH(BY$1,Settings!$G:$G,0))=TRUE,
100-100*PERCENTRANK(FILTER(J:J,$E:$E=$E236,$I:$I=$I236),J236),
100*PERCENTRANK(FILTER(J:J,$E:$E=$E236,$I:$I=$I236),J236)))"),"")</f>
        <v/>
      </c>
      <c r="BQ236" s="233" t="str">
        <f t="array" ref="BQ236">IF(J236="","",
IF(INDEX(Settings!$H:$H,MATCH(BY$1,Settings!$G:$G,0))=TRUE,
-1*(J236-AVERAGE(J:J))/STDEV(J:J),
(J236-AVERAGE(J:J))/STDEV(J:J)))</f>
        <v/>
      </c>
      <c r="BR236" s="233" t="str">
        <f>IFERROR(__xludf.DUMMYFUNCTION("IF(J236="""","""",
IF(INDEX(Settings!$H:$H,MATCH(BY$1,Settings!$G:$G,0))=TRUE,
-1*(J236-AVERAGEIFS(J:J,$E:$E,$E236))/STDEV(FILTER(J:J,$E:$E=$E236)),
(J236-AVERAGEIFS(J:J,$E:$E,$E236))/STDEV(FILTER(J:J,$E:$E=$E236))))"),"")</f>
        <v/>
      </c>
      <c r="BS236" s="233"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1"/>
      <c r="BX236" s="231"/>
      <c r="BY236" s="232" t="str">
        <f t="array" ref="BY236">IF(J236="","",
IF(INDEX(Settings!$H:$H,MATCH(BY$1,Settings!$G:$G,0))=TRUE,
100-100*(J236-MINIFS(J:J,$E:$E,$E236))/(MAXIFS(J:J,$E:$E,$E236)-MINIFS(J:J,$E:$E,$E236)),
100*(J236-MINIFS(J:J,$E:$E,$E236))/(MAXIFS(J:J,$E:$E,$E236)-MINIFS(J:J,$E:$E,$E236))))</f>
        <v/>
      </c>
      <c r="BZ236" s="232" t="str">
        <f t="array" ref="BZ236">IF(K236="","",
IF(INDEX(Settings!$H:$H,MATCH(BZ$1,Settings!$G:$G,0))=TRUE,
100-100*(K236-MINIFS(K:K,$E:$E,$E236))/(MAXIFS(K:K,$E:$E,$E236)-MINIFS(K:K,$E:$E,$E236)),
100*(K236-MINIFS(K:K,$E:$E,$E236))/(MAXIFS(K:K,$E:$E,$E236)-MINIFS(K:K,$E:$E,$E236))))</f>
        <v/>
      </c>
      <c r="CA236" s="232" t="str">
        <f t="array" ref="CA236">IF(L236="","",
IF(INDEX(Settings!$H:$H,MATCH(CA$1,Settings!$G:$G,0))=TRUE,
100-100*(L236-MINIFS(L:L,$E:$E,$E236))/(MAXIFS(L:L,$E:$E,$E236)-MINIFS(L:L,$E:$E,$E236)),
100*(L236-MINIFS(L:L,$E:$E,$E236))/(MAXIFS(L:L,$E:$E,$E236)-MINIFS(L:L,$E:$E,$E236))))</f>
        <v/>
      </c>
      <c r="CB236" s="232" t="str">
        <f t="array" ref="CB236">IF(M236="","",
IF(INDEX(Settings!$H:$H,MATCH(CB$1,Settings!$G:$G,0))=TRUE,
100-100*(M236-MINIFS(M:M,$E:$E,$E236))/(MAXIFS(M:M,$E:$E,$E236)-MINIFS(M:M,$E:$E,$E236)),
100*(M236-MINIFS(M:M,$E:$E,$E236))/(MAXIFS(M:M,$E:$E,$E236)-MINIFS(M:M,$E:$E,$E236))))</f>
        <v/>
      </c>
      <c r="CC236" s="232" t="str">
        <f t="array" ref="CC236">IF(N236="","",
IF(INDEX(Settings!$H:$H,MATCH(CC$1,Settings!$G:$G,0))=TRUE,
100-100*(N236-MINIFS(N:N,$E:$E,$E236))/(MAXIFS(N:N,$E:$E,$E236)-MINIFS(N:N,$E:$E,$E236)),
100*(N236-MINIFS(N:N,$E:$E,$E236))/(MAXIFS(N:N,$E:$E,$E236)-MINIFS(N:N,$E:$E,$E236))))</f>
        <v/>
      </c>
      <c r="CD236" s="232" t="str">
        <f t="array" ref="CD236">IF(O236="","",
IF(INDEX(Settings!$H:$H,MATCH(CD$1,Settings!$G:$G,0))=TRUE,
100-100*(O236-MINIFS(O:O,$E:$E,$E236))/(MAXIFS(O:O,$E:$E,$E236)-MINIFS(O:O,$E:$E,$E236)),
100*(O236-MINIFS(O:O,$E:$E,$E236))/(MAXIFS(O:O,$E:$E,$E236)-MINIFS(O:O,$E:$E,$E236))))</f>
        <v/>
      </c>
      <c r="CE236" s="232" t="str">
        <f t="array" ref="CE236">IF(P236="","",
IF(INDEX(Settings!$H:$H,MATCH(CE$1,Settings!$G:$G,0))=TRUE,
100-100*(P236-MINIFS(P:P,$E:$E,$E236))/(MAXIFS(P:P,$E:$E,$E236)-MINIFS(P:P,$E:$E,$E236)),
100*(P236-MINIFS(P:P,$E:$E,$E236))/(MAXIFS(P:P,$E:$E,$E236)-MINIFS(P:P,$E:$E,$E236))))</f>
        <v/>
      </c>
      <c r="CF236" s="232" t="str">
        <f t="array" ref="CF236">IF(Q236="","",
IF(INDEX(Settings!$H:$H,MATCH(CF$1,Settings!$G:$G,0))=TRUE,
100-100*(Q236-MINIFS(Q:Q,$E:$E,$E236))/(MAXIFS(Q:Q,$E:$E,$E236)-MINIFS(Q:Q,$E:$E,$E236)),
100*(Q236-MINIFS(Q:Q,$E:$E,$E236))/(MAXIFS(Q:Q,$E:$E,$E236)-MINIFS(Q:Q,$E:$E,$E236))))</f>
        <v/>
      </c>
      <c r="CG236" s="232" t="str">
        <f t="array" ref="CG236">IF(R236="","",
IF(INDEX(Settings!$H:$H,MATCH(CG$1,Settings!$G:$G,0))=TRUE,
100-100*(R236-MINIFS(R:R,$E:$E,$E236))/(MAXIFS(R:R,$E:$E,$E236)-MINIFS(R:R,$E:$E,$E236)),
100*(R236-MINIFS(R:R,$E:$E,$E236))/(MAXIFS(R:R,$E:$E,$E236)-MINIFS(R:R,$E:$E,$E236))))</f>
        <v/>
      </c>
      <c r="CH236" s="232" t="str">
        <f t="array" ref="CH236">IF(S236="","",
IF(INDEX(Settings!$H:$H,MATCH(CH$1,Settings!$G:$G,0))=TRUE,
100-100*(S236-MINIFS(S:S,$E:$E,$E236))/(MAXIFS(S:S,$E:$E,$E236)-MINIFS(S:S,$E:$E,$E236)),
100*(S236-MINIFS(S:S,$E:$E,$E236))/(MAXIFS(S:S,$E:$E,$E236)-MINIFS(S:S,$E:$E,$E236))))</f>
        <v/>
      </c>
      <c r="CI236" s="232" t="str">
        <f t="array" ref="CI236">IF(T236="","",
IF(INDEX(Settings!$H:$H,MATCH(CI$1,Settings!$G:$G,0))=TRUE,
100-100*(T236-MINIFS(T:T,$E:$E,$E236))/(MAXIFS(T:T,$E:$E,$E236)-MINIFS(T:T,$E:$E,$E236)),
100*(T236-MINIFS(T:T,$E:$E,$E236))/(MAXIFS(T:T,$E:$E,$E236)-MINIFS(T:T,$E:$E,$E236))))</f>
        <v/>
      </c>
      <c r="CJ236" s="232" t="str">
        <f t="array" ref="CJ236">IF(U236="","",
IF(INDEX(Settings!$H:$H,MATCH(CJ$1,Settings!$G:$G,0))=TRUE,
100-100*(U236-MINIFS(U:U,$E:$E,$E236))/(MAXIFS(U:U,$E:$E,$E236)-MINIFS(U:U,$E:$E,$E236)),
100*(U236-MINIFS(U:U,$E:$E,$E236))/(MAXIFS(U:U,$E:$E,$E236)-MINIFS(U:U,$E:$E,$E236))))</f>
        <v/>
      </c>
      <c r="CK236" s="232" t="str">
        <f t="array" ref="CK236">IF(V236="","",
IF(INDEX(Settings!$H:$H,MATCH(CK$1,Settings!$G:$G,0))=TRUE,
100-100*(V236-MINIFS(V:V,$E:$E,$E236))/(MAXIFS(V:V,$E:$E,$E236)-MINIFS(V:V,$E:$E,$E236)),
100*(V236-MINIFS(V:V,$E:$E,$E236))/(MAXIFS(V:V,$E:$E,$E236)-MINIFS(V:V,$E:$E,$E236))))</f>
        <v/>
      </c>
      <c r="CL236" s="232" t="str">
        <f t="array" ref="CL236">IF(W236="","",
IF(INDEX(Settings!$H:$H,MATCH(CL$1,Settings!$G:$G,0))=TRUE,
100-100*(W236-MINIFS(W:W,$E:$E,$E236))/(MAXIFS(W:W,$E:$E,$E236)-MINIFS(W:W,$E:$E,$E236)),
100*(W236-MINIFS(W:W,$E:$E,$E236))/(MAXIFS(W:W,$E:$E,$E236)-MINIFS(W:W,$E:$E,$E236))))</f>
        <v/>
      </c>
      <c r="CM236" s="232" t="str">
        <f t="array" ref="CM236">IF(X236="","",
IF(INDEX(Settings!$H:$H,MATCH(CM$1,Settings!$G:$G,0))=TRUE,
100-100*(X236-MINIFS(X:X,$E:$E,$E236))/(MAXIFS(X:X,$E:$E,$E236)-MINIFS(X:X,$E:$E,$E236)),
100*(X236-MINIFS(X:X,$E:$E,$E236))/(MAXIFS(X:X,$E:$E,$E236)-MINIFS(X:X,$E:$E,$E236))))</f>
        <v/>
      </c>
      <c r="CN236" s="232" t="str">
        <f t="array" ref="CN236">IF(Y236="","",
IF(INDEX(Settings!$H:$H,MATCH(CN$1,Settings!$G:$G,0))=TRUE,
100-100*(Y236-MINIFS(Y:Y,$E:$E,$E236))/(MAXIFS(Y:Y,$E:$E,$E236)-MINIFS(Y:Y,$E:$E,$E236)),
100*(Y236-MINIFS(Y:Y,$E:$E,$E236))/(MAXIFS(Y:Y,$E:$E,$E236)-MINIFS(Y:Y,$E:$E,$E236))))</f>
        <v/>
      </c>
      <c r="CO236" s="232" t="str">
        <f t="array" ref="CO236">IF(Z236="","",
IF(INDEX(Settings!$H:$H,MATCH(CO$1,Settings!$G:$G,0))=TRUE,
100-100*(Z236-MINIFS(Z:Z,$E:$E,$E236))/(MAXIFS(Z:Z,$E:$E,$E236)-MINIFS(Z:Z,$E:$E,$E236)),
100*(Z236-MINIFS(Z:Z,$E:$E,$E236))/(MAXIFS(Z:Z,$E:$E,$E236)-MINIFS(Z:Z,$E:$E,$E236))))</f>
        <v/>
      </c>
      <c r="CP236" s="232" t="str">
        <f t="array" ref="CP236">IF(AA236="","",
IF(INDEX(Settings!$H:$H,MATCH(CP$1,Settings!$G:$G,0))=TRUE,
100-100*(AA236-MINIFS(AA:AA,$E:$E,$E236))/(MAXIFS(AA:AA,$E:$E,$E236)-MINIFS(AA:AA,$E:$E,$E236)),
100*(AA236-MINIFS(AA:AA,$E:$E,$E236))/(MAXIFS(AA:AA,$E:$E,$E236)-MINIFS(AA:AA,$E:$E,$E236))))</f>
        <v/>
      </c>
      <c r="CQ236" s="232" t="str">
        <f t="array" ref="CQ236">IF(AB236="","",
IF(INDEX(Settings!$H:$H,MATCH(CQ$1,Settings!$G:$G,0))=TRUE,
100-100*(AB236-MINIFS(AB:AB,$E:$E,$E236))/(MAXIFS(AB:AB,$E:$E,$E236)-MINIFS(AB:AB,$E:$E,$E236)),
100*(AB236-MINIFS(AB:AB,$E:$E,$E236))/(MAXIFS(AB:AB,$E:$E,$E236)-MINIFS(AB:AB,$E:$E,$E236))))</f>
        <v/>
      </c>
      <c r="CR236" s="232" t="str">
        <f t="array" ref="CR236">IF(AC236="","",
IF(INDEX(Settings!$H:$H,MATCH(CR$1,Settings!$G:$G,0))=TRUE,
100-100*(AC236-MINIFS(AC:AC,$E:$E,$E236))/(MAXIFS(AC:AC,$E:$E,$E236)-MINIFS(AC:AC,$E:$E,$E236)),
100*(AC236-MINIFS(AC:AC,$E:$E,$E236))/(MAXIFS(AC:AC,$E:$E,$E236)-MINIFS(AC:AC,$E:$E,$E236))))</f>
        <v/>
      </c>
      <c r="CS236" s="232" t="str">
        <f t="array" ref="CS236">IF(AD236="","",
IF(INDEX(Settings!$H:$H,MATCH(CS$1,Settings!$G:$G,0))=TRUE,
100-100*(AD236-MINIFS(AD:AD,$E:$E,$E236))/(MAXIFS(AD:AD,$E:$E,$E236)-MINIFS(AD:AD,$E:$E,$E236)),
100*(AD236-MINIFS(AD:AD,$E:$E,$E236))/(MAXIFS(AD:AD,$E:$E,$E236)-MINIFS(AD:AD,$E:$E,$E236))))</f>
        <v/>
      </c>
      <c r="CT236" s="232" t="str">
        <f t="array" ref="CT236">IF(AE236="","",
IF(INDEX(Settings!$H:$H,MATCH(CT$1,Settings!$G:$G,0))=TRUE,
100-100*(AE236-MINIFS(AE:AE,$E:$E,$E236))/(MAXIFS(AE:AE,$E:$E,$E236)-MINIFS(AE:AE,$E:$E,$E236)),
100*(AE236-MINIFS(AE:AE,$E:$E,$E236))/(MAXIFS(AE:AE,$E:$E,$E236)-MINIFS(AE:AE,$E:$E,$E236))))</f>
        <v/>
      </c>
      <c r="CU236" s="232" t="str">
        <f t="array" ref="CU236">IF(AF236="","",
IF(INDEX(Settings!$H:$H,MATCH(CU$1,Settings!$G:$G,0))=TRUE,
100-100*(AF236-MINIFS(AF:AF,$E:$E,$E236))/(MAXIFS(AF:AF,$E:$E,$E236)-MINIFS(AF:AF,$E:$E,$E236)),
100*(AF236-MINIFS(AF:AF,$E:$E,$E236))/(MAXIFS(AF:AF,$E:$E,$E236)-MINIFS(AF:AF,$E:$E,$E236))))</f>
        <v/>
      </c>
      <c r="CV236" s="232" t="str">
        <f t="array" ref="CV236">IF(AG236="","",
IF(INDEX(Settings!$H:$H,MATCH(CV$1,Settings!$G:$G,0))=TRUE,
100-100*(AG236-MINIFS(AG:AG,$E:$E,$E236))/(MAXIFS(AG:AG,$E:$E,$E236)-MINIFS(AG:AG,$E:$E,$E236)),
100*(AG236-MINIFS(AG:AG,$E:$E,$E236))/(MAXIFS(AG:AG,$E:$E,$E236)-MINIFS(AG:AG,$E:$E,$E236))))</f>
        <v/>
      </c>
      <c r="CW236" s="232" t="str">
        <f t="array" ref="CW236">IF(AH236="","",
IF(INDEX(Settings!$H:$H,MATCH(CW$1,Settings!$G:$G,0))=TRUE,
100-100*(AH236-MINIFS(AH:AH,$E:$E,$E236))/(MAXIFS(AH:AH,$E:$E,$E236)-MINIFS(AH:AH,$E:$E,$E236)),
100*(AH236-MINIFS(AH:AH,$E:$E,$E236))/(MAXIFS(AH:AH,$E:$E,$E236)-MINIFS(AH:AH,$E:$E,$E236))))</f>
        <v/>
      </c>
      <c r="CX236" s="232" t="str">
        <f t="array" ref="CX236">IF(AI236="","",
IF(INDEX(Settings!$H:$H,MATCH(CX$1,Settings!$G:$G,0))=TRUE,
100-100*(AI236-MINIFS(AI:AI,$E:$E,$E236))/(MAXIFS(AI:AI,$E:$E,$E236)-MINIFS(AI:AI,$E:$E,$E236)),
100*(AI236-MINIFS(AI:AI,$E:$E,$E236))/(MAXIFS(AI:AI,$E:$E,$E236)-MINIFS(AI:AI,$E:$E,$E236))))</f>
        <v/>
      </c>
      <c r="CY236" s="232" t="str">
        <f t="array" ref="CY236">IF(AJ236="","",
IF(INDEX(Settings!$H:$H,MATCH(CY$1,Settings!$G:$G,0))=TRUE,
100-100*(AJ236-MINIFS(AJ:AJ,$E:$E,$E236))/(MAXIFS(AJ:AJ,$E:$E,$E236)-MINIFS(AJ:AJ,$E:$E,$E236)),
100*(AJ236-MINIFS(AJ:AJ,$E:$E,$E236))/(MAXIFS(AJ:AJ,$E:$E,$E236)-MINIFS(AJ:AJ,$E:$E,$E236))))</f>
        <v/>
      </c>
      <c r="CZ236" s="232" t="str">
        <f t="array" ref="CZ236">IF(AK236="","",
IF(INDEX(Settings!$H:$H,MATCH(CZ$1,Settings!$G:$G,0))=TRUE,
100-100*(AK236-MINIFS(AK:AK,$E:$E,$E236))/(MAXIFS(AK:AK,$E:$E,$E236)-MINIFS(AK:AK,$E:$E,$E236)),
100*(AK236-MINIFS(AK:AK,$E:$E,$E236))/(MAXIFS(AK:AK,$E:$E,$E236)-MINIFS(AK:AK,$E:$E,$E236))))</f>
        <v/>
      </c>
      <c r="DA236" s="232" t="str">
        <f t="array" ref="DA236">IF(AL236="","",
IF(INDEX(Settings!$H:$H,MATCH(DA$1,Settings!$G:$G,0))=TRUE,
100-100*(AL236-MINIFS(AL:AL,$E:$E,$E236))/(MAXIFS(AL:AL,$E:$E,$E236)-MINIFS(AL:AL,$E:$E,$E236)),
100*(AL236-MINIFS(AL:AL,$E:$E,$E236))/(MAXIFS(AL:AL,$E:$E,$E236)-MINIFS(AL:AL,$E:$E,$E236))))</f>
        <v/>
      </c>
      <c r="DB236" s="232" t="str">
        <f t="array" ref="DB236">IF(AM236="","",
IF(INDEX(Settings!$H:$H,MATCH(DB$1,Settings!$G:$G,0))=TRUE,
100-100*(AM236-MINIFS(AM:AM,$E:$E,$E236))/(MAXIFS(AM:AM,$E:$E,$E236)-MINIFS(AM:AM,$E:$E,$E236)),
100*(AM236-MINIFS(AM:AM,$E:$E,$E236))/(MAXIFS(AM:AM,$E:$E,$E236)-MINIFS(AM:AM,$E:$E,$E236))))</f>
        <v/>
      </c>
      <c r="DC236" s="232" t="str">
        <f t="array" ref="DC236">IF(AN236="","",
IF(INDEX(Settings!$H:$H,MATCH(DC$1,Settings!$G:$G,0))=TRUE,
100-100*(AN236-MINIFS(AN:AN,$E:$E,$E236))/(MAXIFS(AN:AN,$E:$E,$E236)-MINIFS(AN:AN,$E:$E,$E236)),
100*(AN236-MINIFS(AN:AN,$E:$E,$E236))/(MAXIFS(AN:AN,$E:$E,$E236)-MINIFS(AN:AN,$E:$E,$E236))))</f>
        <v/>
      </c>
      <c r="DD236" s="232" t="str">
        <f t="array" ref="DD236">IF(AO236="","",
IF(INDEX(Settings!$H:$H,MATCH(DD$1,Settings!$G:$G,0))=TRUE,
100-100*(AO236-MINIFS(AO:AO,$E:$E,$E236))/(MAXIFS(AO:AO,$E:$E,$E236)-MINIFS(AO:AO,$E:$E,$E236)),
100*(AO236-MINIFS(AO:AO,$E:$E,$E236))/(MAXIFS(AO:AO,$E:$E,$E236)-MINIFS(AO:AO,$E:$E,$E236))))</f>
        <v/>
      </c>
      <c r="DE236" s="232" t="str">
        <f t="array" ref="DE236">IF(AP236="","",
IF(INDEX(Settings!$H:$H,MATCH(DE$1,Settings!$G:$G,0))=TRUE,
100-100*(AP236-MINIFS(AP:AP,$E:$E,$E236))/(MAXIFS(AP:AP,$E:$E,$E236)-MINIFS(AP:AP,$E:$E,$E236)),
100*(AP236-MINIFS(AP:AP,$E:$E,$E236))/(MAXIFS(AP:AP,$E:$E,$E236)-MINIFS(AP:AP,$E:$E,$E236))))</f>
        <v/>
      </c>
      <c r="DF236" s="232" t="str">
        <f t="array" ref="DF236">IF(AQ236="","",
IF(INDEX(Settings!$H:$H,MATCH(DF$1,Settings!$G:$G,0))=TRUE,
100-100*(AQ236-MINIFS(AQ:AQ,$E:$E,$E236))/(MAXIFS(AQ:AQ,$E:$E,$E236)-MINIFS(AQ:AQ,$E:$E,$E236)),
100*(AQ236-MINIFS(AQ:AQ,$E:$E,$E236))/(MAXIFS(AQ:AQ,$E:$E,$E236)-MINIFS(AQ:AQ,$E:$E,$E236))))</f>
        <v/>
      </c>
      <c r="DG236" s="232" t="str">
        <f t="array" ref="DG236">IF(AR236="","",
IF(INDEX(Settings!$H:$H,MATCH(DG$1,Settings!$G:$G,0))=TRUE,
100-100*(AR236-MINIFS(AR:AR,$E:$E,$E236))/(MAXIFS(AR:AR,$E:$E,$E236)-MINIFS(AR:AR,$E:$E,$E236)),
100*(AR236-MINIFS(AR:AR,$E:$E,$E236))/(MAXIFS(AR:AR,$E:$E,$E236)-MINIFS(AR:AR,$E:$E,$E236))))</f>
        <v/>
      </c>
      <c r="DH236" s="232" t="str">
        <f t="array" ref="DH236">IF(AS236="","",
IF(INDEX(Settings!$H:$H,MATCH(DH$1,Settings!$G:$G,0))=TRUE,
100-100*(AS236-MINIFS(AS:AS,$E:$E,$E236))/(MAXIFS(AS:AS,$E:$E,$E236)-MINIFS(AS:AS,$E:$E,$E236)),
100*(AS236-MINIFS(AS:AS,$E:$E,$E236))/(MAXIFS(AS:AS,$E:$E,$E236)-MINIFS(AS:AS,$E:$E,$E236))))</f>
        <v/>
      </c>
      <c r="DI236" s="232" t="str">
        <f t="array" ref="DI236">IF(AT236="","",
IF(INDEX(Settings!$H:$H,MATCH(DI$1,Settings!$G:$G,0))=TRUE,
100-100*(AT236-MINIFS(AT:AT,$E:$E,$E236))/(MAXIFS(AT:AT,$E:$E,$E236)-MINIFS(AT:AT,$E:$E,$E236)),
100*(AT236-MINIFS(AT:AT,$E:$E,$E236))/(MAXIFS(AT:AT,$E:$E,$E236)-MINIFS(AT:AT,$E:$E,$E236))))</f>
        <v/>
      </c>
      <c r="DJ236" s="232" t="str">
        <f t="array" ref="DJ236">IF(AU236="","",
IF(INDEX(Settings!$H:$H,MATCH(DJ$1,Settings!$G:$G,0))=TRUE,
100-100*(AU236-MINIFS(AU:AU,$E:$E,$E236))/(MAXIFS(AU:AU,$E:$E,$E236)-MINIFS(AU:AU,$E:$E,$E236)),
100*(AU236-MINIFS(AU:AU,$E:$E,$E236))/(MAXIFS(AU:AU,$E:$E,$E236)-MINIFS(AU:AU,$E:$E,$E236))))</f>
        <v/>
      </c>
      <c r="DK236" s="232" t="str">
        <f t="array" ref="DK236">IF(AV236="","",
IF(INDEX(Settings!$H:$H,MATCH(DK$1,Settings!$G:$G,0))=TRUE,
100-100*(AV236-MINIFS(AV:AV,$E:$E,$E236))/(MAXIFS(AV:AV,$E:$E,$E236)-MINIFS(AV:AV,$E:$E,$E236)),
100*(AV236-MINIFS(AV:AV,$E:$E,$E236))/(MAXIFS(AV:AV,$E:$E,$E236)-MINIFS(AV:AV,$E:$E,$E236))))</f>
        <v/>
      </c>
      <c r="DL236" s="232" t="str">
        <f t="array" ref="DL236">IF(AW236="","",
IF(INDEX(Settings!$H:$H,MATCH(DL$1,Settings!$G:$G,0))=TRUE,
100-100*(AW236-MINIFS(AW:AW,$E:$E,$E236))/(MAXIFS(AW:AW,$E:$E,$E236)-MINIFS(AW:AW,$E:$E,$E236)),
100*(AW236-MINIFS(AW:AW,$E:$E,$E236))/(MAXIFS(AW:AW,$E:$E,$E236)-MINIFS(AW:AW,$E:$E,$E236))))</f>
        <v/>
      </c>
      <c r="DM236" s="232" t="str">
        <f t="array" ref="DM236">IF(AX236="","",
IF(INDEX(Settings!$H:$H,MATCH(DM$1,Settings!$G:$G,0))=TRUE,
100-100*(AX236-MINIFS(AX:AX,$E:$E,$E236))/(MAXIFS(AX:AX,$E:$E,$E236)-MINIFS(AX:AX,$E:$E,$E236)),
100*(AX236-MINIFS(AX:AX,$E:$E,$E236))/(MAXIFS(AX:AX,$E:$E,$E236)-MINIFS(AX:AX,$E:$E,$E236))))</f>
        <v/>
      </c>
      <c r="DN236" s="232" t="str">
        <f t="array" ref="DN236">IF(AY236="","",
IF(INDEX(Settings!$H:$H,MATCH(DN$1,Settings!$G:$G,0))=TRUE,
100-100*(AY236-MINIFS(AY:AY,$E:$E,$E236))/(MAXIFS(AY:AY,$E:$E,$E236)-MINIFS(AY:AY,$E:$E,$E236)),
100*(AY236-MINIFS(AY:AY,$E:$E,$E236))/(MAXIFS(AY:AY,$E:$E,$E236)-MINIFS(AY:AY,$E:$E,$E236))))</f>
        <v/>
      </c>
      <c r="DO236" s="232" t="str">
        <f t="array" ref="DO236">IF(AZ236="","",
IF(INDEX(Settings!$H:$H,MATCH(DO$1,Settings!$G:$G,0))=TRUE,
100-100*(AZ236-MINIFS(AZ:AZ,$E:$E,$E236))/(MAXIFS(AZ:AZ,$E:$E,$E236)-MINIFS(AZ:AZ,$E:$E,$E236)),
100*(AZ236-MINIFS(AZ:AZ,$E:$E,$E236))/(MAXIFS(AZ:AZ,$E:$E,$E236)-MINIFS(AZ:AZ,$E:$E,$E236))))</f>
        <v/>
      </c>
      <c r="DP236" s="232" t="str">
        <f t="array" ref="DP236">IF(BA236="","",
IF(INDEX(Settings!$H:$H,MATCH(DP$1,Settings!$G:$G,0))=TRUE,
100-100*(BA236-MINIFS(BA:BA,$E:$E,$E236))/(MAXIFS(BA:BA,$E:$E,$E236)-MINIFS(BA:BA,$E:$E,$E236)),
100*(BA236-MINIFS(BA:BA,$E:$E,$E236))/(MAXIFS(BA:BA,$E:$E,$E236)-MINIFS(BA:BA,$E:$E,$E236))))</f>
        <v/>
      </c>
      <c r="DQ236" s="232" t="str">
        <f t="array" ref="DQ236">IF(BB236="","",
IF(INDEX(Settings!$H:$H,MATCH(DQ$1,Settings!$G:$G,0))=TRUE,
100-100*(BB236-MINIFS(BB:BB,$E:$E,$E236))/(MAXIFS(BB:BB,$E:$E,$E236)-MINIFS(BB:BB,$E:$E,$E236)),
100*(BB236-MINIFS(BB:BB,$E:$E,$E236))/(MAXIFS(BB:BB,$E:$E,$E236)-MINIFS(BB:BB,$E:$E,$E236))))</f>
        <v/>
      </c>
      <c r="DR236" s="232" t="str">
        <f t="array" ref="DR236">IF(BC236="","",
IF(INDEX(Settings!$H:$H,MATCH(DR$1,Settings!$G:$G,0))=TRUE,
100-100*(BC236-MINIFS(BC:BC,$E:$E,$E236))/(MAXIFS(BC:BC,$E:$E,$E236)-MINIFS(BC:BC,$E:$E,$E236)),
100*(BC236-MINIFS(BC:BC,$E:$E,$E236))/(MAXIFS(BC:BC,$E:$E,$E236)-MINIFS(BC:BC,$E:$E,$E236))))</f>
        <v/>
      </c>
      <c r="DS236" s="232" t="str">
        <f t="array" ref="DS236">IF(BD236="","",
IF(INDEX(Settings!$H:$H,MATCH(DS$1,Settings!$G:$G,0))=TRUE,
100-100*(BD236-MINIFS(BD:BD,$E:$E,$E236))/(MAXIFS(BD:BD,$E:$E,$E236)-MINIFS(BD:BD,$E:$E,$E236)),
100*(BD236-MINIFS(BD:BD,$E:$E,$E236))/(MAXIFS(BD:BD,$E:$E,$E236)-MINIFS(BD:BD,$E:$E,$E236))))</f>
        <v/>
      </c>
      <c r="DT236" s="232" t="str">
        <f t="array" ref="DT236">IF(BE236="","",
IF(INDEX(Settings!$H:$H,MATCH(DT$1,Settings!$G:$G,0))=TRUE,
100-100*(BE236-MINIFS(BE:BE,$E:$E,$E236))/(MAXIFS(BE:BE,$E:$E,$E236)-MINIFS(BE:BE,$E:$E,$E236)),
100*(BE236-MINIFS(BE:BE,$E:$E,$E236))/(MAXIFS(BE:BE,$E:$E,$E236)-MINIFS(BE:BE,$E:$E,$E236))))</f>
        <v/>
      </c>
      <c r="DU236" s="232" t="str">
        <f t="array" ref="DU236">IF(BF236="","",
IF(INDEX(Settings!$H:$H,MATCH(DU$1,Settings!$G:$G,0))=TRUE,
100-100*(BF236-MINIFS(BF:BF,$E:$E,$E236))/(MAXIFS(BF:BF,$E:$E,$E236)-MINIFS(BF:BF,$E:$E,$E236)),
100*(BF236-MINIFS(BF:BF,$E:$E,$E236))/(MAXIFS(BF:BF,$E:$E,$E236)-MINIFS(BF:BF,$E:$E,$E236))))</f>
        <v/>
      </c>
      <c r="DV236" s="232" t="str">
        <f t="array" ref="DV236">IF(BG236="","",
IF(INDEX(Settings!$H:$H,MATCH(DV$1,Settings!$G:$G,0))=TRUE,
100-100*(BG236-MINIFS(BG:BG,$E:$E,$E236))/(MAXIFS(BG:BG,$E:$E,$E236)-MINIFS(BG:BG,$E:$E,$E236)),
100*(BG236-MINIFS(BG:BG,$E:$E,$E236))/(MAXIFS(BG:BG,$E:$E,$E236)-MINIFS(BG:BG,$E:$E,$E236))))</f>
        <v/>
      </c>
      <c r="DW236" s="232" t="str">
        <f t="array" ref="DW236">IF(BH236="","",
IF(INDEX(Settings!$H:$H,MATCH(DW$1,Settings!$G:$G,0))=TRUE,
100-100*(BH236-MINIFS(BH:BH,$E:$E,$E236))/(MAXIFS(BH:BH,$E:$E,$E236)-MINIFS(BH:BH,$E:$E,$E236)),
100*(BH236-MINIFS(BH:BH,$E:$E,$E236))/(MAXIFS(BH:BH,$E:$E,$E236)-MINIFS(BH:BH,$E:$E,$E236))))</f>
        <v/>
      </c>
      <c r="DX236" s="232" t="str">
        <f t="array" ref="DX236">IF(BI236="","",
IF(INDEX(Settings!$H:$H,MATCH(DX$1,Settings!$G:$G,0))=TRUE,
100-100*(BI236-MINIFS(BI:BI,$E:$E,$E236))/(MAXIFS(BI:BI,$E:$E,$E236)-MINIFS(BI:BI,$E:$E,$E236)),
100*(BI236-MINIFS(BI:BI,$E:$E,$E236))/(MAXIFS(BI:BI,$E:$E,$E236)-MINIFS(BI:BI,$E:$E,$E236))))</f>
        <v/>
      </c>
      <c r="DY236" s="232" t="str">
        <f t="array" ref="DY236">IF(BJ236="","",
IF(INDEX(Settings!$H:$H,MATCH(DY$1,Settings!$G:$G,0))=TRUE,
100-100*(BJ236-MINIFS(BJ:BJ,$E:$E,$E236))/(MAXIFS(BJ:BJ,$E:$E,$E236)-MINIFS(BJ:BJ,$E:$E,$E236)),
100*(BJ236-MINIFS(BJ:BJ,$E:$E,$E236))/(MAXIFS(BJ:BJ,$E:$E,$E236)-MINIFS(BJ:BJ,$E:$E,$E236))))</f>
        <v/>
      </c>
      <c r="DZ236" s="234"/>
      <c r="EA236" s="234"/>
      <c r="EB236" s="234" t="str">
        <f t="shared" si="8"/>
        <v/>
      </c>
      <c r="EC236" s="234" t="str">
        <f t="shared" si="9"/>
        <v/>
      </c>
      <c r="ED236" s="234" t="str">
        <f t="shared" si="10"/>
        <v/>
      </c>
      <c r="EE236" s="234" t="str">
        <f t="shared" si="11"/>
        <v/>
      </c>
      <c r="EF236" s="234" t="str">
        <f t="shared" si="12"/>
        <v/>
      </c>
      <c r="EG236" s="234" t="str">
        <f t="shared" si="13"/>
        <v/>
      </c>
      <c r="EH236" s="234"/>
      <c r="EI236" s="234"/>
      <c r="EJ236" s="234"/>
      <c r="EK236" s="234"/>
      <c r="EL236" s="234"/>
      <c r="EM236" s="234"/>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3" t="str">
        <f t="shared" si="14"/>
        <v/>
      </c>
      <c r="N237" s="49"/>
      <c r="O237" s="49"/>
      <c r="P237" s="49"/>
      <c r="Q237" s="49"/>
      <c r="R237" s="49"/>
      <c r="S237" s="222" t="str">
        <f>IFERROR(VLOOKUP(AF237, 'YOYO IR Scores'!A:C, 3, FALSE), "")
</f>
        <v/>
      </c>
      <c r="T237" s="49"/>
      <c r="U237" s="49"/>
      <c r="V237" s="49"/>
      <c r="W237" s="49"/>
      <c r="X237" s="224" t="str">
        <f t="shared" si="4"/>
        <v/>
      </c>
      <c r="Y237" s="225" t="str">
        <f t="shared" si="5"/>
        <v/>
      </c>
      <c r="Z237" s="225" t="str">
        <f t="shared" si="6"/>
        <v/>
      </c>
      <c r="AA237" s="224" t="str">
        <f t="shared" si="7"/>
        <v/>
      </c>
      <c r="AB237" s="223"/>
      <c r="AC237" s="223"/>
      <c r="AD237" s="223"/>
      <c r="AE237" s="223" t="str">
        <f>IFERROR(VLOOKUP(AF237, 'YOYO IR Scores'!A:C, 2, FALSE), "")</f>
        <v/>
      </c>
      <c r="AF237" s="223"/>
      <c r="AG237" s="223"/>
      <c r="AH237" s="223"/>
      <c r="AI237" s="223"/>
      <c r="AJ237" s="223"/>
      <c r="AK237" s="223"/>
      <c r="AL237" s="223"/>
      <c r="AM237" s="223"/>
      <c r="AN237" s="223"/>
      <c r="AO237" s="223"/>
      <c r="AP237" s="223"/>
      <c r="AQ237" s="223"/>
      <c r="AR237" s="223"/>
      <c r="AS237" s="223"/>
      <c r="AT237" s="223"/>
      <c r="AU237" s="223"/>
      <c r="AV237" s="223"/>
      <c r="AW237" s="223"/>
      <c r="AX237" s="223"/>
      <c r="AY237" s="223"/>
      <c r="AZ237" s="223"/>
      <c r="BA237" s="223"/>
      <c r="BB237" s="223"/>
      <c r="BC237" s="223"/>
      <c r="BD237" s="223"/>
      <c r="BE237" s="223"/>
      <c r="BF237" s="223"/>
      <c r="BG237" s="223"/>
      <c r="BH237" s="223"/>
      <c r="BI237" s="223"/>
      <c r="BJ237" s="223"/>
      <c r="BK237" s="223" t="str">
        <f t="array" ref="BK237">IF(J237="","",
IF(INDEX(Settings!$H:$H,MATCH(BY$1,Settings!$G:$G,0))=TRUE,
100-100*(J237-MIN(J:J))/(MAX(J:J)-MIN(J:J)),
100*(J237-MIN(J:J))/(MAX(J:J)-MIN(J:J))))</f>
        <v/>
      </c>
      <c r="BL237" s="223" t="str">
        <f t="array" ref="BL237">IF(J237="","",
IF(INDEX(Settings!$H:$H,MATCH(BY$1,Settings!$G:$G,0))=TRUE,
100-100*(J237-MINIFS(J:J,$E:$E,$E237))/(MAXIFS(J:J,$E:$E,$E237)-MINIFS(J:J,$E:$E,$E237)),
100*(J237-MINIFS(J:J,$E:$E,$E237))/(MAXIFS(J:J,$E:$E,$E237)-MINIFS(J:J,$E:$E,$E237))))</f>
        <v/>
      </c>
      <c r="BM237" s="223"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4" t="str">
        <f t="array" ref="BQ237">IF(J237="","",
IF(INDEX(Settings!$H:$H,MATCH(BY$1,Settings!$G:$G,0))=TRUE,
-1*(J237-AVERAGE(J:J))/STDEV(J:J),
(J237-AVERAGE(J:J))/STDEV(J:J)))</f>
        <v/>
      </c>
      <c r="BR237" s="224" t="str">
        <f>IFERROR(__xludf.DUMMYFUNCTION("IF(J237="""","""",
IF(INDEX(Settings!$H:$H,MATCH(BY$1,Settings!$G:$G,0))=TRUE,
-1*(J237-AVERAGEIFS(J:J,$E:$E,$E237))/STDEV(FILTER(J:J,$E:$E=$E237)),
(J237-AVERAGEIFS(J:J,$E:$E,$E237))/STDEV(FILTER(J:J,$E:$E=$E237))))"),"")</f>
        <v/>
      </c>
      <c r="BS237" s="224"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3" t="str">
        <f t="array" ref="BY237">IF(J237="","",
IF(INDEX(Settings!$H:$H,MATCH(BY$1,Settings!$G:$G,0))=TRUE,
100-100*(J237-MINIFS(J:J,$E:$E,$E237))/(MAXIFS(J:J,$E:$E,$E237)-MINIFS(J:J,$E:$E,$E237)),
100*(J237-MINIFS(J:J,$E:$E,$E237))/(MAXIFS(J:J,$E:$E,$E237)-MINIFS(J:J,$E:$E,$E237))))</f>
        <v/>
      </c>
      <c r="BZ237" s="223" t="str">
        <f t="array" ref="BZ237">IF(K237="","",
IF(INDEX(Settings!$H:$H,MATCH(BZ$1,Settings!$G:$G,0))=TRUE,
100-100*(K237-MINIFS(K:K,$E:$E,$E237))/(MAXIFS(K:K,$E:$E,$E237)-MINIFS(K:K,$E:$E,$E237)),
100*(K237-MINIFS(K:K,$E:$E,$E237))/(MAXIFS(K:K,$E:$E,$E237)-MINIFS(K:K,$E:$E,$E237))))</f>
        <v/>
      </c>
      <c r="CA237" s="223" t="str">
        <f t="array" ref="CA237">IF(L237="","",
IF(INDEX(Settings!$H:$H,MATCH(CA$1,Settings!$G:$G,0))=TRUE,
100-100*(L237-MINIFS(L:L,$E:$E,$E237))/(MAXIFS(L:L,$E:$E,$E237)-MINIFS(L:L,$E:$E,$E237)),
100*(L237-MINIFS(L:L,$E:$E,$E237))/(MAXIFS(L:L,$E:$E,$E237)-MINIFS(L:L,$E:$E,$E237))))</f>
        <v/>
      </c>
      <c r="CB237" s="223" t="str">
        <f t="array" ref="CB237">IF(M237="","",
IF(INDEX(Settings!$H:$H,MATCH(CB$1,Settings!$G:$G,0))=TRUE,
100-100*(M237-MINIFS(M:M,$E:$E,$E237))/(MAXIFS(M:M,$E:$E,$E237)-MINIFS(M:M,$E:$E,$E237)),
100*(M237-MINIFS(M:M,$E:$E,$E237))/(MAXIFS(M:M,$E:$E,$E237)-MINIFS(M:M,$E:$E,$E237))))</f>
        <v/>
      </c>
      <c r="CC237" s="223" t="str">
        <f t="array" ref="CC237">IF(N237="","",
IF(INDEX(Settings!$H:$H,MATCH(CC$1,Settings!$G:$G,0))=TRUE,
100-100*(N237-MINIFS(N:N,$E:$E,$E237))/(MAXIFS(N:N,$E:$E,$E237)-MINIFS(N:N,$E:$E,$E237)),
100*(N237-MINIFS(N:N,$E:$E,$E237))/(MAXIFS(N:N,$E:$E,$E237)-MINIFS(N:N,$E:$E,$E237))))</f>
        <v/>
      </c>
      <c r="CD237" s="223" t="str">
        <f t="array" ref="CD237">IF(O237="","",
IF(INDEX(Settings!$H:$H,MATCH(CD$1,Settings!$G:$G,0))=TRUE,
100-100*(O237-MINIFS(O:O,$E:$E,$E237))/(MAXIFS(O:O,$E:$E,$E237)-MINIFS(O:O,$E:$E,$E237)),
100*(O237-MINIFS(O:O,$E:$E,$E237))/(MAXIFS(O:O,$E:$E,$E237)-MINIFS(O:O,$E:$E,$E237))))</f>
        <v/>
      </c>
      <c r="CE237" s="223" t="str">
        <f t="array" ref="CE237">IF(P237="","",
IF(INDEX(Settings!$H:$H,MATCH(CE$1,Settings!$G:$G,0))=TRUE,
100-100*(P237-MINIFS(P:P,$E:$E,$E237))/(MAXIFS(P:P,$E:$E,$E237)-MINIFS(P:P,$E:$E,$E237)),
100*(P237-MINIFS(P:P,$E:$E,$E237))/(MAXIFS(P:P,$E:$E,$E237)-MINIFS(P:P,$E:$E,$E237))))</f>
        <v/>
      </c>
      <c r="CF237" s="223" t="str">
        <f t="array" ref="CF237">IF(Q237="","",
IF(INDEX(Settings!$H:$H,MATCH(CF$1,Settings!$G:$G,0))=TRUE,
100-100*(Q237-MINIFS(Q:Q,$E:$E,$E237))/(MAXIFS(Q:Q,$E:$E,$E237)-MINIFS(Q:Q,$E:$E,$E237)),
100*(Q237-MINIFS(Q:Q,$E:$E,$E237))/(MAXIFS(Q:Q,$E:$E,$E237)-MINIFS(Q:Q,$E:$E,$E237))))</f>
        <v/>
      </c>
      <c r="CG237" s="223" t="str">
        <f t="array" ref="CG237">IF(R237="","",
IF(INDEX(Settings!$H:$H,MATCH(CG$1,Settings!$G:$G,0))=TRUE,
100-100*(R237-MINIFS(R:R,$E:$E,$E237))/(MAXIFS(R:R,$E:$E,$E237)-MINIFS(R:R,$E:$E,$E237)),
100*(R237-MINIFS(R:R,$E:$E,$E237))/(MAXIFS(R:R,$E:$E,$E237)-MINIFS(R:R,$E:$E,$E237))))</f>
        <v/>
      </c>
      <c r="CH237" s="223" t="str">
        <f t="array" ref="CH237">IF(S237="","",
IF(INDEX(Settings!$H:$H,MATCH(CH$1,Settings!$G:$G,0))=TRUE,
100-100*(S237-MINIFS(S:S,$E:$E,$E237))/(MAXIFS(S:S,$E:$E,$E237)-MINIFS(S:S,$E:$E,$E237)),
100*(S237-MINIFS(S:S,$E:$E,$E237))/(MAXIFS(S:S,$E:$E,$E237)-MINIFS(S:S,$E:$E,$E237))))</f>
        <v/>
      </c>
      <c r="CI237" s="223" t="str">
        <f t="array" ref="CI237">IF(T237="","",
IF(INDEX(Settings!$H:$H,MATCH(CI$1,Settings!$G:$G,0))=TRUE,
100-100*(T237-MINIFS(T:T,$E:$E,$E237))/(MAXIFS(T:T,$E:$E,$E237)-MINIFS(T:T,$E:$E,$E237)),
100*(T237-MINIFS(T:T,$E:$E,$E237))/(MAXIFS(T:T,$E:$E,$E237)-MINIFS(T:T,$E:$E,$E237))))</f>
        <v/>
      </c>
      <c r="CJ237" s="223" t="str">
        <f t="array" ref="CJ237">IF(U237="","",
IF(INDEX(Settings!$H:$H,MATCH(CJ$1,Settings!$G:$G,0))=TRUE,
100-100*(U237-MINIFS(U:U,$E:$E,$E237))/(MAXIFS(U:U,$E:$E,$E237)-MINIFS(U:U,$E:$E,$E237)),
100*(U237-MINIFS(U:U,$E:$E,$E237))/(MAXIFS(U:U,$E:$E,$E237)-MINIFS(U:U,$E:$E,$E237))))</f>
        <v/>
      </c>
      <c r="CK237" s="223" t="str">
        <f t="array" ref="CK237">IF(V237="","",
IF(INDEX(Settings!$H:$H,MATCH(CK$1,Settings!$G:$G,0))=TRUE,
100-100*(V237-MINIFS(V:V,$E:$E,$E237))/(MAXIFS(V:V,$E:$E,$E237)-MINIFS(V:V,$E:$E,$E237)),
100*(V237-MINIFS(V:V,$E:$E,$E237))/(MAXIFS(V:V,$E:$E,$E237)-MINIFS(V:V,$E:$E,$E237))))</f>
        <v/>
      </c>
      <c r="CL237" s="223" t="str">
        <f t="array" ref="CL237">IF(W237="","",
IF(INDEX(Settings!$H:$H,MATCH(CL$1,Settings!$G:$G,0))=TRUE,
100-100*(W237-MINIFS(W:W,$E:$E,$E237))/(MAXIFS(W:W,$E:$E,$E237)-MINIFS(W:W,$E:$E,$E237)),
100*(W237-MINIFS(W:W,$E:$E,$E237))/(MAXIFS(W:W,$E:$E,$E237)-MINIFS(W:W,$E:$E,$E237))))</f>
        <v/>
      </c>
      <c r="CM237" s="223" t="str">
        <f t="array" ref="CM237">IF(X237="","",
IF(INDEX(Settings!$H:$H,MATCH(CM$1,Settings!$G:$G,0))=TRUE,
100-100*(X237-MINIFS(X:X,$E:$E,$E237))/(MAXIFS(X:X,$E:$E,$E237)-MINIFS(X:X,$E:$E,$E237)),
100*(X237-MINIFS(X:X,$E:$E,$E237))/(MAXIFS(X:X,$E:$E,$E237)-MINIFS(X:X,$E:$E,$E237))))</f>
        <v/>
      </c>
      <c r="CN237" s="223" t="str">
        <f t="array" ref="CN237">IF(Y237="","",
IF(INDEX(Settings!$H:$H,MATCH(CN$1,Settings!$G:$G,0))=TRUE,
100-100*(Y237-MINIFS(Y:Y,$E:$E,$E237))/(MAXIFS(Y:Y,$E:$E,$E237)-MINIFS(Y:Y,$E:$E,$E237)),
100*(Y237-MINIFS(Y:Y,$E:$E,$E237))/(MAXIFS(Y:Y,$E:$E,$E237)-MINIFS(Y:Y,$E:$E,$E237))))</f>
        <v/>
      </c>
      <c r="CO237" s="223" t="str">
        <f t="array" ref="CO237">IF(Z237="","",
IF(INDEX(Settings!$H:$H,MATCH(CO$1,Settings!$G:$G,0))=TRUE,
100-100*(Z237-MINIFS(Z:Z,$E:$E,$E237))/(MAXIFS(Z:Z,$E:$E,$E237)-MINIFS(Z:Z,$E:$E,$E237)),
100*(Z237-MINIFS(Z:Z,$E:$E,$E237))/(MAXIFS(Z:Z,$E:$E,$E237)-MINIFS(Z:Z,$E:$E,$E237))))</f>
        <v/>
      </c>
      <c r="CP237" s="223" t="str">
        <f t="array" ref="CP237">IF(AA237="","",
IF(INDEX(Settings!$H:$H,MATCH(CP$1,Settings!$G:$G,0))=TRUE,
100-100*(AA237-MINIFS(AA:AA,$E:$E,$E237))/(MAXIFS(AA:AA,$E:$E,$E237)-MINIFS(AA:AA,$E:$E,$E237)),
100*(AA237-MINIFS(AA:AA,$E:$E,$E237))/(MAXIFS(AA:AA,$E:$E,$E237)-MINIFS(AA:AA,$E:$E,$E237))))</f>
        <v/>
      </c>
      <c r="CQ237" s="223" t="str">
        <f t="array" ref="CQ237">IF(AB237="","",
IF(INDEX(Settings!$H:$H,MATCH(CQ$1,Settings!$G:$G,0))=TRUE,
100-100*(AB237-MINIFS(AB:AB,$E:$E,$E237))/(MAXIFS(AB:AB,$E:$E,$E237)-MINIFS(AB:AB,$E:$E,$E237)),
100*(AB237-MINIFS(AB:AB,$E:$E,$E237))/(MAXIFS(AB:AB,$E:$E,$E237)-MINIFS(AB:AB,$E:$E,$E237))))</f>
        <v/>
      </c>
      <c r="CR237" s="223" t="str">
        <f t="array" ref="CR237">IF(AC237="","",
IF(INDEX(Settings!$H:$H,MATCH(CR$1,Settings!$G:$G,0))=TRUE,
100-100*(AC237-MINIFS(AC:AC,$E:$E,$E237))/(MAXIFS(AC:AC,$E:$E,$E237)-MINIFS(AC:AC,$E:$E,$E237)),
100*(AC237-MINIFS(AC:AC,$E:$E,$E237))/(MAXIFS(AC:AC,$E:$E,$E237)-MINIFS(AC:AC,$E:$E,$E237))))</f>
        <v/>
      </c>
      <c r="CS237" s="223" t="str">
        <f t="array" ref="CS237">IF(AD237="","",
IF(INDEX(Settings!$H:$H,MATCH(CS$1,Settings!$G:$G,0))=TRUE,
100-100*(AD237-MINIFS(AD:AD,$E:$E,$E237))/(MAXIFS(AD:AD,$E:$E,$E237)-MINIFS(AD:AD,$E:$E,$E237)),
100*(AD237-MINIFS(AD:AD,$E:$E,$E237))/(MAXIFS(AD:AD,$E:$E,$E237)-MINIFS(AD:AD,$E:$E,$E237))))</f>
        <v/>
      </c>
      <c r="CT237" s="223" t="str">
        <f t="array" ref="CT237">IF(AE237="","",
IF(INDEX(Settings!$H:$H,MATCH(CT$1,Settings!$G:$G,0))=TRUE,
100-100*(AE237-MINIFS(AE:AE,$E:$E,$E237))/(MAXIFS(AE:AE,$E:$E,$E237)-MINIFS(AE:AE,$E:$E,$E237)),
100*(AE237-MINIFS(AE:AE,$E:$E,$E237))/(MAXIFS(AE:AE,$E:$E,$E237)-MINIFS(AE:AE,$E:$E,$E237))))</f>
        <v/>
      </c>
      <c r="CU237" s="223" t="str">
        <f t="array" ref="CU237">IF(AF237="","",
IF(INDEX(Settings!$H:$H,MATCH(CU$1,Settings!$G:$G,0))=TRUE,
100-100*(AF237-MINIFS(AF:AF,$E:$E,$E237))/(MAXIFS(AF:AF,$E:$E,$E237)-MINIFS(AF:AF,$E:$E,$E237)),
100*(AF237-MINIFS(AF:AF,$E:$E,$E237))/(MAXIFS(AF:AF,$E:$E,$E237)-MINIFS(AF:AF,$E:$E,$E237))))</f>
        <v/>
      </c>
      <c r="CV237" s="223" t="str">
        <f t="array" ref="CV237">IF(AG237="","",
IF(INDEX(Settings!$H:$H,MATCH(CV$1,Settings!$G:$G,0))=TRUE,
100-100*(AG237-MINIFS(AG:AG,$E:$E,$E237))/(MAXIFS(AG:AG,$E:$E,$E237)-MINIFS(AG:AG,$E:$E,$E237)),
100*(AG237-MINIFS(AG:AG,$E:$E,$E237))/(MAXIFS(AG:AG,$E:$E,$E237)-MINIFS(AG:AG,$E:$E,$E237))))</f>
        <v/>
      </c>
      <c r="CW237" s="223" t="str">
        <f t="array" ref="CW237">IF(AH237="","",
IF(INDEX(Settings!$H:$H,MATCH(CW$1,Settings!$G:$G,0))=TRUE,
100-100*(AH237-MINIFS(AH:AH,$E:$E,$E237))/(MAXIFS(AH:AH,$E:$E,$E237)-MINIFS(AH:AH,$E:$E,$E237)),
100*(AH237-MINIFS(AH:AH,$E:$E,$E237))/(MAXIFS(AH:AH,$E:$E,$E237)-MINIFS(AH:AH,$E:$E,$E237))))</f>
        <v/>
      </c>
      <c r="CX237" s="223" t="str">
        <f t="array" ref="CX237">IF(AI237="","",
IF(INDEX(Settings!$H:$H,MATCH(CX$1,Settings!$G:$G,0))=TRUE,
100-100*(AI237-MINIFS(AI:AI,$E:$E,$E237))/(MAXIFS(AI:AI,$E:$E,$E237)-MINIFS(AI:AI,$E:$E,$E237)),
100*(AI237-MINIFS(AI:AI,$E:$E,$E237))/(MAXIFS(AI:AI,$E:$E,$E237)-MINIFS(AI:AI,$E:$E,$E237))))</f>
        <v/>
      </c>
      <c r="CY237" s="223" t="str">
        <f t="array" ref="CY237">IF(AJ237="","",
IF(INDEX(Settings!$H:$H,MATCH(CY$1,Settings!$G:$G,0))=TRUE,
100-100*(AJ237-MINIFS(AJ:AJ,$E:$E,$E237))/(MAXIFS(AJ:AJ,$E:$E,$E237)-MINIFS(AJ:AJ,$E:$E,$E237)),
100*(AJ237-MINIFS(AJ:AJ,$E:$E,$E237))/(MAXIFS(AJ:AJ,$E:$E,$E237)-MINIFS(AJ:AJ,$E:$E,$E237))))</f>
        <v/>
      </c>
      <c r="CZ237" s="223" t="str">
        <f t="array" ref="CZ237">IF(AK237="","",
IF(INDEX(Settings!$H:$H,MATCH(CZ$1,Settings!$G:$G,0))=TRUE,
100-100*(AK237-MINIFS(AK:AK,$E:$E,$E237))/(MAXIFS(AK:AK,$E:$E,$E237)-MINIFS(AK:AK,$E:$E,$E237)),
100*(AK237-MINIFS(AK:AK,$E:$E,$E237))/(MAXIFS(AK:AK,$E:$E,$E237)-MINIFS(AK:AK,$E:$E,$E237))))</f>
        <v/>
      </c>
      <c r="DA237" s="223" t="str">
        <f t="array" ref="DA237">IF(AL237="","",
IF(INDEX(Settings!$H:$H,MATCH(DA$1,Settings!$G:$G,0))=TRUE,
100-100*(AL237-MINIFS(AL:AL,$E:$E,$E237))/(MAXIFS(AL:AL,$E:$E,$E237)-MINIFS(AL:AL,$E:$E,$E237)),
100*(AL237-MINIFS(AL:AL,$E:$E,$E237))/(MAXIFS(AL:AL,$E:$E,$E237)-MINIFS(AL:AL,$E:$E,$E237))))</f>
        <v/>
      </c>
      <c r="DB237" s="223" t="str">
        <f t="array" ref="DB237">IF(AM237="","",
IF(INDEX(Settings!$H:$H,MATCH(DB$1,Settings!$G:$G,0))=TRUE,
100-100*(AM237-MINIFS(AM:AM,$E:$E,$E237))/(MAXIFS(AM:AM,$E:$E,$E237)-MINIFS(AM:AM,$E:$E,$E237)),
100*(AM237-MINIFS(AM:AM,$E:$E,$E237))/(MAXIFS(AM:AM,$E:$E,$E237)-MINIFS(AM:AM,$E:$E,$E237))))</f>
        <v/>
      </c>
      <c r="DC237" s="223" t="str">
        <f t="array" ref="DC237">IF(AN237="","",
IF(INDEX(Settings!$H:$H,MATCH(DC$1,Settings!$G:$G,0))=TRUE,
100-100*(AN237-MINIFS(AN:AN,$E:$E,$E237))/(MAXIFS(AN:AN,$E:$E,$E237)-MINIFS(AN:AN,$E:$E,$E237)),
100*(AN237-MINIFS(AN:AN,$E:$E,$E237))/(MAXIFS(AN:AN,$E:$E,$E237)-MINIFS(AN:AN,$E:$E,$E237))))</f>
        <v/>
      </c>
      <c r="DD237" s="223" t="str">
        <f t="array" ref="DD237">IF(AO237="","",
IF(INDEX(Settings!$H:$H,MATCH(DD$1,Settings!$G:$G,0))=TRUE,
100-100*(AO237-MINIFS(AO:AO,$E:$E,$E237))/(MAXIFS(AO:AO,$E:$E,$E237)-MINIFS(AO:AO,$E:$E,$E237)),
100*(AO237-MINIFS(AO:AO,$E:$E,$E237))/(MAXIFS(AO:AO,$E:$E,$E237)-MINIFS(AO:AO,$E:$E,$E237))))</f>
        <v/>
      </c>
      <c r="DE237" s="223" t="str">
        <f t="array" ref="DE237">IF(AP237="","",
IF(INDEX(Settings!$H:$H,MATCH(DE$1,Settings!$G:$G,0))=TRUE,
100-100*(AP237-MINIFS(AP:AP,$E:$E,$E237))/(MAXIFS(AP:AP,$E:$E,$E237)-MINIFS(AP:AP,$E:$E,$E237)),
100*(AP237-MINIFS(AP:AP,$E:$E,$E237))/(MAXIFS(AP:AP,$E:$E,$E237)-MINIFS(AP:AP,$E:$E,$E237))))</f>
        <v/>
      </c>
      <c r="DF237" s="223" t="str">
        <f t="array" ref="DF237">IF(AQ237="","",
IF(INDEX(Settings!$H:$H,MATCH(DF$1,Settings!$G:$G,0))=TRUE,
100-100*(AQ237-MINIFS(AQ:AQ,$E:$E,$E237))/(MAXIFS(AQ:AQ,$E:$E,$E237)-MINIFS(AQ:AQ,$E:$E,$E237)),
100*(AQ237-MINIFS(AQ:AQ,$E:$E,$E237))/(MAXIFS(AQ:AQ,$E:$E,$E237)-MINIFS(AQ:AQ,$E:$E,$E237))))</f>
        <v/>
      </c>
      <c r="DG237" s="223" t="str">
        <f t="array" ref="DG237">IF(AR237="","",
IF(INDEX(Settings!$H:$H,MATCH(DG$1,Settings!$G:$G,0))=TRUE,
100-100*(AR237-MINIFS(AR:AR,$E:$E,$E237))/(MAXIFS(AR:AR,$E:$E,$E237)-MINIFS(AR:AR,$E:$E,$E237)),
100*(AR237-MINIFS(AR:AR,$E:$E,$E237))/(MAXIFS(AR:AR,$E:$E,$E237)-MINIFS(AR:AR,$E:$E,$E237))))</f>
        <v/>
      </c>
      <c r="DH237" s="223" t="str">
        <f t="array" ref="DH237">IF(AS237="","",
IF(INDEX(Settings!$H:$H,MATCH(DH$1,Settings!$G:$G,0))=TRUE,
100-100*(AS237-MINIFS(AS:AS,$E:$E,$E237))/(MAXIFS(AS:AS,$E:$E,$E237)-MINIFS(AS:AS,$E:$E,$E237)),
100*(AS237-MINIFS(AS:AS,$E:$E,$E237))/(MAXIFS(AS:AS,$E:$E,$E237)-MINIFS(AS:AS,$E:$E,$E237))))</f>
        <v/>
      </c>
      <c r="DI237" s="223" t="str">
        <f t="array" ref="DI237">IF(AT237="","",
IF(INDEX(Settings!$H:$H,MATCH(DI$1,Settings!$G:$G,0))=TRUE,
100-100*(AT237-MINIFS(AT:AT,$E:$E,$E237))/(MAXIFS(AT:AT,$E:$E,$E237)-MINIFS(AT:AT,$E:$E,$E237)),
100*(AT237-MINIFS(AT:AT,$E:$E,$E237))/(MAXIFS(AT:AT,$E:$E,$E237)-MINIFS(AT:AT,$E:$E,$E237))))</f>
        <v/>
      </c>
      <c r="DJ237" s="223" t="str">
        <f t="array" ref="DJ237">IF(AU237="","",
IF(INDEX(Settings!$H:$H,MATCH(DJ$1,Settings!$G:$G,0))=TRUE,
100-100*(AU237-MINIFS(AU:AU,$E:$E,$E237))/(MAXIFS(AU:AU,$E:$E,$E237)-MINIFS(AU:AU,$E:$E,$E237)),
100*(AU237-MINIFS(AU:AU,$E:$E,$E237))/(MAXIFS(AU:AU,$E:$E,$E237)-MINIFS(AU:AU,$E:$E,$E237))))</f>
        <v/>
      </c>
      <c r="DK237" s="223" t="str">
        <f t="array" ref="DK237">IF(AV237="","",
IF(INDEX(Settings!$H:$H,MATCH(DK$1,Settings!$G:$G,0))=TRUE,
100-100*(AV237-MINIFS(AV:AV,$E:$E,$E237))/(MAXIFS(AV:AV,$E:$E,$E237)-MINIFS(AV:AV,$E:$E,$E237)),
100*(AV237-MINIFS(AV:AV,$E:$E,$E237))/(MAXIFS(AV:AV,$E:$E,$E237)-MINIFS(AV:AV,$E:$E,$E237))))</f>
        <v/>
      </c>
      <c r="DL237" s="223" t="str">
        <f t="array" ref="DL237">IF(AW237="","",
IF(INDEX(Settings!$H:$H,MATCH(DL$1,Settings!$G:$G,0))=TRUE,
100-100*(AW237-MINIFS(AW:AW,$E:$E,$E237))/(MAXIFS(AW:AW,$E:$E,$E237)-MINIFS(AW:AW,$E:$E,$E237)),
100*(AW237-MINIFS(AW:AW,$E:$E,$E237))/(MAXIFS(AW:AW,$E:$E,$E237)-MINIFS(AW:AW,$E:$E,$E237))))</f>
        <v/>
      </c>
      <c r="DM237" s="223" t="str">
        <f t="array" ref="DM237">IF(AX237="","",
IF(INDEX(Settings!$H:$H,MATCH(DM$1,Settings!$G:$G,0))=TRUE,
100-100*(AX237-MINIFS(AX:AX,$E:$E,$E237))/(MAXIFS(AX:AX,$E:$E,$E237)-MINIFS(AX:AX,$E:$E,$E237)),
100*(AX237-MINIFS(AX:AX,$E:$E,$E237))/(MAXIFS(AX:AX,$E:$E,$E237)-MINIFS(AX:AX,$E:$E,$E237))))</f>
        <v/>
      </c>
      <c r="DN237" s="223" t="str">
        <f t="array" ref="DN237">IF(AY237="","",
IF(INDEX(Settings!$H:$H,MATCH(DN$1,Settings!$G:$G,0))=TRUE,
100-100*(AY237-MINIFS(AY:AY,$E:$E,$E237))/(MAXIFS(AY:AY,$E:$E,$E237)-MINIFS(AY:AY,$E:$E,$E237)),
100*(AY237-MINIFS(AY:AY,$E:$E,$E237))/(MAXIFS(AY:AY,$E:$E,$E237)-MINIFS(AY:AY,$E:$E,$E237))))</f>
        <v/>
      </c>
      <c r="DO237" s="223" t="str">
        <f t="array" ref="DO237">IF(AZ237="","",
IF(INDEX(Settings!$H:$H,MATCH(DO$1,Settings!$G:$G,0))=TRUE,
100-100*(AZ237-MINIFS(AZ:AZ,$E:$E,$E237))/(MAXIFS(AZ:AZ,$E:$E,$E237)-MINIFS(AZ:AZ,$E:$E,$E237)),
100*(AZ237-MINIFS(AZ:AZ,$E:$E,$E237))/(MAXIFS(AZ:AZ,$E:$E,$E237)-MINIFS(AZ:AZ,$E:$E,$E237))))</f>
        <v/>
      </c>
      <c r="DP237" s="223" t="str">
        <f t="array" ref="DP237">IF(BA237="","",
IF(INDEX(Settings!$H:$H,MATCH(DP$1,Settings!$G:$G,0))=TRUE,
100-100*(BA237-MINIFS(BA:BA,$E:$E,$E237))/(MAXIFS(BA:BA,$E:$E,$E237)-MINIFS(BA:BA,$E:$E,$E237)),
100*(BA237-MINIFS(BA:BA,$E:$E,$E237))/(MAXIFS(BA:BA,$E:$E,$E237)-MINIFS(BA:BA,$E:$E,$E237))))</f>
        <v/>
      </c>
      <c r="DQ237" s="223" t="str">
        <f t="array" ref="DQ237">IF(BB237="","",
IF(INDEX(Settings!$H:$H,MATCH(DQ$1,Settings!$G:$G,0))=TRUE,
100-100*(BB237-MINIFS(BB:BB,$E:$E,$E237))/(MAXIFS(BB:BB,$E:$E,$E237)-MINIFS(BB:BB,$E:$E,$E237)),
100*(BB237-MINIFS(BB:BB,$E:$E,$E237))/(MAXIFS(BB:BB,$E:$E,$E237)-MINIFS(BB:BB,$E:$E,$E237))))</f>
        <v/>
      </c>
      <c r="DR237" s="223" t="str">
        <f t="array" ref="DR237">IF(BC237="","",
IF(INDEX(Settings!$H:$H,MATCH(DR$1,Settings!$G:$G,0))=TRUE,
100-100*(BC237-MINIFS(BC:BC,$E:$E,$E237))/(MAXIFS(BC:BC,$E:$E,$E237)-MINIFS(BC:BC,$E:$E,$E237)),
100*(BC237-MINIFS(BC:BC,$E:$E,$E237))/(MAXIFS(BC:BC,$E:$E,$E237)-MINIFS(BC:BC,$E:$E,$E237))))</f>
        <v/>
      </c>
      <c r="DS237" s="223" t="str">
        <f t="array" ref="DS237">IF(BD237="","",
IF(INDEX(Settings!$H:$H,MATCH(DS$1,Settings!$G:$G,0))=TRUE,
100-100*(BD237-MINIFS(BD:BD,$E:$E,$E237))/(MAXIFS(BD:BD,$E:$E,$E237)-MINIFS(BD:BD,$E:$E,$E237)),
100*(BD237-MINIFS(BD:BD,$E:$E,$E237))/(MAXIFS(BD:BD,$E:$E,$E237)-MINIFS(BD:BD,$E:$E,$E237))))</f>
        <v/>
      </c>
      <c r="DT237" s="223" t="str">
        <f t="array" ref="DT237">IF(BE237="","",
IF(INDEX(Settings!$H:$H,MATCH(DT$1,Settings!$G:$G,0))=TRUE,
100-100*(BE237-MINIFS(BE:BE,$E:$E,$E237))/(MAXIFS(BE:BE,$E:$E,$E237)-MINIFS(BE:BE,$E:$E,$E237)),
100*(BE237-MINIFS(BE:BE,$E:$E,$E237))/(MAXIFS(BE:BE,$E:$E,$E237)-MINIFS(BE:BE,$E:$E,$E237))))</f>
        <v/>
      </c>
      <c r="DU237" s="223" t="str">
        <f t="array" ref="DU237">IF(BF237="","",
IF(INDEX(Settings!$H:$H,MATCH(DU$1,Settings!$G:$G,0))=TRUE,
100-100*(BF237-MINIFS(BF:BF,$E:$E,$E237))/(MAXIFS(BF:BF,$E:$E,$E237)-MINIFS(BF:BF,$E:$E,$E237)),
100*(BF237-MINIFS(BF:BF,$E:$E,$E237))/(MAXIFS(BF:BF,$E:$E,$E237)-MINIFS(BF:BF,$E:$E,$E237))))</f>
        <v/>
      </c>
      <c r="DV237" s="223" t="str">
        <f t="array" ref="DV237">IF(BG237="","",
IF(INDEX(Settings!$H:$H,MATCH(DV$1,Settings!$G:$G,0))=TRUE,
100-100*(BG237-MINIFS(BG:BG,$E:$E,$E237))/(MAXIFS(BG:BG,$E:$E,$E237)-MINIFS(BG:BG,$E:$E,$E237)),
100*(BG237-MINIFS(BG:BG,$E:$E,$E237))/(MAXIFS(BG:BG,$E:$E,$E237)-MINIFS(BG:BG,$E:$E,$E237))))</f>
        <v/>
      </c>
      <c r="DW237" s="223" t="str">
        <f t="array" ref="DW237">IF(BH237="","",
IF(INDEX(Settings!$H:$H,MATCH(DW$1,Settings!$G:$G,0))=TRUE,
100-100*(BH237-MINIFS(BH:BH,$E:$E,$E237))/(MAXIFS(BH:BH,$E:$E,$E237)-MINIFS(BH:BH,$E:$E,$E237)),
100*(BH237-MINIFS(BH:BH,$E:$E,$E237))/(MAXIFS(BH:BH,$E:$E,$E237)-MINIFS(BH:BH,$E:$E,$E237))))</f>
        <v/>
      </c>
      <c r="DX237" s="223" t="str">
        <f t="array" ref="DX237">IF(BI237="","",
IF(INDEX(Settings!$H:$H,MATCH(DX$1,Settings!$G:$G,0))=TRUE,
100-100*(BI237-MINIFS(BI:BI,$E:$E,$E237))/(MAXIFS(BI:BI,$E:$E,$E237)-MINIFS(BI:BI,$E:$E,$E237)),
100*(BI237-MINIFS(BI:BI,$E:$E,$E237))/(MAXIFS(BI:BI,$E:$E,$E237)-MINIFS(BI:BI,$E:$E,$E237))))</f>
        <v/>
      </c>
      <c r="DY237" s="223" t="str">
        <f t="array" ref="DY237">IF(BJ237="","",
IF(INDEX(Settings!$H:$H,MATCH(DY$1,Settings!$G:$G,0))=TRUE,
100-100*(BJ237-MINIFS(BJ:BJ,$E:$E,$E237))/(MAXIFS(BJ:BJ,$E:$E,$E237)-MINIFS(BJ:BJ,$E:$E,$E237)),
100*(BJ237-MINIFS(BJ:BJ,$E:$E,$E237))/(MAXIFS(BJ:BJ,$E:$E,$E237)-MINIFS(BJ:BJ,$E:$E,$E237))))</f>
        <v/>
      </c>
      <c r="DZ237" s="225"/>
      <c r="EA237" s="225"/>
      <c r="EB237" s="225" t="str">
        <f t="shared" si="8"/>
        <v/>
      </c>
      <c r="EC237" s="225" t="str">
        <f t="shared" si="9"/>
        <v/>
      </c>
      <c r="ED237" s="225" t="str">
        <f t="shared" si="10"/>
        <v/>
      </c>
      <c r="EE237" s="225" t="str">
        <f t="shared" si="11"/>
        <v/>
      </c>
      <c r="EF237" s="225" t="str">
        <f t="shared" si="12"/>
        <v/>
      </c>
      <c r="EG237" s="225" t="str">
        <f t="shared" si="13"/>
        <v/>
      </c>
      <c r="EH237" s="225"/>
      <c r="EI237" s="225"/>
      <c r="EJ237" s="225"/>
      <c r="EK237" s="225"/>
      <c r="EL237" s="225"/>
      <c r="EM237" s="225"/>
    </row>
    <row r="238">
      <c r="A238" s="231"/>
      <c r="B238" s="231"/>
      <c r="C238" s="231"/>
      <c r="D238" s="231" t="str">
        <f t="array" ref="D238">IFERROR(INDEX(Profiles!$B:$B,MATCH($A238,Profiles!$A:$A,0)),"")</f>
        <v/>
      </c>
      <c r="E238" s="231"/>
      <c r="F238" s="231"/>
      <c r="G238" s="231"/>
      <c r="H238" s="231"/>
      <c r="I238" s="231" t="str">
        <f>IF(A238="","",IF(Settings!$N$3="DATE",F238&amp;": "&amp;TEXT(B238,"M/DD/YY"),F238&amp;": "&amp;H238))</f>
        <v/>
      </c>
      <c r="J238" s="231"/>
      <c r="K238" s="231"/>
      <c r="L238" s="231"/>
      <c r="M238" s="232" t="str">
        <f t="shared" si="14"/>
        <v/>
      </c>
      <c r="N238" s="231"/>
      <c r="O238" s="231"/>
      <c r="P238" s="231"/>
      <c r="Q238" s="231"/>
      <c r="R238" s="231"/>
      <c r="S238" s="230" t="str">
        <f>IFERROR(VLOOKUP(AF238, 'YOYO IR Scores'!A:C, 3, FALSE), "")
</f>
        <v/>
      </c>
      <c r="T238" s="231"/>
      <c r="U238" s="231"/>
      <c r="V238" s="231"/>
      <c r="W238" s="231"/>
      <c r="X238" s="233" t="str">
        <f t="shared" si="4"/>
        <v/>
      </c>
      <c r="Y238" s="234" t="str">
        <f t="shared" si="5"/>
        <v/>
      </c>
      <c r="Z238" s="234" t="str">
        <f t="shared" si="6"/>
        <v/>
      </c>
      <c r="AA238" s="233" t="str">
        <f t="shared" si="7"/>
        <v/>
      </c>
      <c r="AB238" s="232"/>
      <c r="AC238" s="232"/>
      <c r="AD238" s="232"/>
      <c r="AE238" s="232" t="str">
        <f>IFERROR(VLOOKUP(AF238, 'YOYO IR Scores'!A:C, 2, FALSE), "")</f>
        <v/>
      </c>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t="str">
        <f t="array" ref="BK238">IF(J238="","",
IF(INDEX(Settings!$H:$H,MATCH(BY$1,Settings!$G:$G,0))=TRUE,
100-100*(J238-MIN(J:J))/(MAX(J:J)-MIN(J:J)),
100*(J238-MIN(J:J))/(MAX(J:J)-MIN(J:J))))</f>
        <v/>
      </c>
      <c r="BL238" s="232" t="str">
        <f t="array" ref="BL238">IF(J238="","",
IF(INDEX(Settings!$H:$H,MATCH(BY$1,Settings!$G:$G,0))=TRUE,
100-100*(J238-MINIFS(J:J,$E:$E,$E238))/(MAXIFS(J:J,$E:$E,$E238)-MINIFS(J:J,$E:$E,$E238)),
100*(J238-MINIFS(J:J,$E:$E,$E238))/(MAXIFS(J:J,$E:$E,$E238)-MINIFS(J:J,$E:$E,$E238))))</f>
        <v/>
      </c>
      <c r="BM238" s="232" t="str">
        <f t="array" ref="BM238">IF(J238="","",
IF(INDEX(Settings!$H:$H,MATCH(BY$1,Settings!$G:$G,0))=TRUE,
100-100*(J238-MINIFS(J:J,$E:$E,$E238,$I:$I,$I238))/(MAXIFS(J:J,$E:$E,$E238,$I:$I,$I238)-MINIFS(J:J,$E:$E,$E238,$I:$I,$I238)),
100*(J238-MINIFS(J:J,$E:$E,$E238,$I:$I,$I238))/(MAXIFS(J:J,$E:$E,$E238,$I:$I,$I238)-MINIFS(J:J,$E:$E,$E238,$I:$I,$I238))))</f>
        <v/>
      </c>
      <c r="BN238" s="231" t="str">
        <f t="array" ref="BN238">IF(J238="","",
IF(INDEX(Settings!$H:$H,MATCH(BY$1,Settings!$G:$G,0))=TRUE,
100-100*PERCENTRANK(J:J,J238),
100*PERCENTRANK(J:J,J238)))</f>
        <v/>
      </c>
      <c r="BO238" s="231" t="str">
        <f>IFERROR(__xludf.DUMMYFUNCTION("IF(J238="""","""",
IF(INDEX(Settings!$H:$H,MATCH(BY$1,Settings!$G:$G,0))=TRUE,
100-100*PERCENTRANK(FILTER(J:J,$E:$E=$E238),J238),
100*PERCENTRANK(FILTER(J:J,$E:$E=$E238),J238)))"),"")</f>
        <v/>
      </c>
      <c r="BP238" s="231" t="str">
        <f>IFERROR(__xludf.DUMMYFUNCTION("IF(J238="""","""",
IF(INDEX(Settings!$H:$H,MATCH(BY$1,Settings!$G:$G,0))=TRUE,
100-100*PERCENTRANK(FILTER(J:J,$E:$E=$E238,$I:$I=$I238),J238),
100*PERCENTRANK(FILTER(J:J,$E:$E=$E238,$I:$I=$I238),J238)))"),"")</f>
        <v/>
      </c>
      <c r="BQ238" s="233" t="str">
        <f t="array" ref="BQ238">IF(J238="","",
IF(INDEX(Settings!$H:$H,MATCH(BY$1,Settings!$G:$G,0))=TRUE,
-1*(J238-AVERAGE(J:J))/STDEV(J:J),
(J238-AVERAGE(J:J))/STDEV(J:J)))</f>
        <v/>
      </c>
      <c r="BR238" s="233" t="str">
        <f>IFERROR(__xludf.DUMMYFUNCTION("IF(J238="""","""",
IF(INDEX(Settings!$H:$H,MATCH(BY$1,Settings!$G:$G,0))=TRUE,
-1*(J238-AVERAGEIFS(J:J,$E:$E,$E238))/STDEV(FILTER(J:J,$E:$E=$E238)),
(J238-AVERAGEIFS(J:J,$E:$E,$E238))/STDEV(FILTER(J:J,$E:$E=$E238))))"),"")</f>
        <v/>
      </c>
      <c r="BS238" s="233"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1"/>
      <c r="BX238" s="231"/>
      <c r="BY238" s="232" t="str">
        <f t="array" ref="BY238">IF(J238="","",
IF(INDEX(Settings!$H:$H,MATCH(BY$1,Settings!$G:$G,0))=TRUE,
100-100*(J238-MINIFS(J:J,$E:$E,$E238))/(MAXIFS(J:J,$E:$E,$E238)-MINIFS(J:J,$E:$E,$E238)),
100*(J238-MINIFS(J:J,$E:$E,$E238))/(MAXIFS(J:J,$E:$E,$E238)-MINIFS(J:J,$E:$E,$E238))))</f>
        <v/>
      </c>
      <c r="BZ238" s="232" t="str">
        <f t="array" ref="BZ238">IF(K238="","",
IF(INDEX(Settings!$H:$H,MATCH(BZ$1,Settings!$G:$G,0))=TRUE,
100-100*(K238-MINIFS(K:K,$E:$E,$E238))/(MAXIFS(K:K,$E:$E,$E238)-MINIFS(K:K,$E:$E,$E238)),
100*(K238-MINIFS(K:K,$E:$E,$E238))/(MAXIFS(K:K,$E:$E,$E238)-MINIFS(K:K,$E:$E,$E238))))</f>
        <v/>
      </c>
      <c r="CA238" s="232" t="str">
        <f t="array" ref="CA238">IF(L238="","",
IF(INDEX(Settings!$H:$H,MATCH(CA$1,Settings!$G:$G,0))=TRUE,
100-100*(L238-MINIFS(L:L,$E:$E,$E238))/(MAXIFS(L:L,$E:$E,$E238)-MINIFS(L:L,$E:$E,$E238)),
100*(L238-MINIFS(L:L,$E:$E,$E238))/(MAXIFS(L:L,$E:$E,$E238)-MINIFS(L:L,$E:$E,$E238))))</f>
        <v/>
      </c>
      <c r="CB238" s="232" t="str">
        <f t="array" ref="CB238">IF(M238="","",
IF(INDEX(Settings!$H:$H,MATCH(CB$1,Settings!$G:$G,0))=TRUE,
100-100*(M238-MINIFS(M:M,$E:$E,$E238))/(MAXIFS(M:M,$E:$E,$E238)-MINIFS(M:M,$E:$E,$E238)),
100*(M238-MINIFS(M:M,$E:$E,$E238))/(MAXIFS(M:M,$E:$E,$E238)-MINIFS(M:M,$E:$E,$E238))))</f>
        <v/>
      </c>
      <c r="CC238" s="232" t="str">
        <f t="array" ref="CC238">IF(N238="","",
IF(INDEX(Settings!$H:$H,MATCH(CC$1,Settings!$G:$G,0))=TRUE,
100-100*(N238-MINIFS(N:N,$E:$E,$E238))/(MAXIFS(N:N,$E:$E,$E238)-MINIFS(N:N,$E:$E,$E238)),
100*(N238-MINIFS(N:N,$E:$E,$E238))/(MAXIFS(N:N,$E:$E,$E238)-MINIFS(N:N,$E:$E,$E238))))</f>
        <v/>
      </c>
      <c r="CD238" s="232" t="str">
        <f t="array" ref="CD238">IF(O238="","",
IF(INDEX(Settings!$H:$H,MATCH(CD$1,Settings!$G:$G,0))=TRUE,
100-100*(O238-MINIFS(O:O,$E:$E,$E238))/(MAXIFS(O:O,$E:$E,$E238)-MINIFS(O:O,$E:$E,$E238)),
100*(O238-MINIFS(O:O,$E:$E,$E238))/(MAXIFS(O:O,$E:$E,$E238)-MINIFS(O:O,$E:$E,$E238))))</f>
        <v/>
      </c>
      <c r="CE238" s="232" t="str">
        <f t="array" ref="CE238">IF(P238="","",
IF(INDEX(Settings!$H:$H,MATCH(CE$1,Settings!$G:$G,0))=TRUE,
100-100*(P238-MINIFS(P:P,$E:$E,$E238))/(MAXIFS(P:P,$E:$E,$E238)-MINIFS(P:P,$E:$E,$E238)),
100*(P238-MINIFS(P:P,$E:$E,$E238))/(MAXIFS(P:P,$E:$E,$E238)-MINIFS(P:P,$E:$E,$E238))))</f>
        <v/>
      </c>
      <c r="CF238" s="232" t="str">
        <f t="array" ref="CF238">IF(Q238="","",
IF(INDEX(Settings!$H:$H,MATCH(CF$1,Settings!$G:$G,0))=TRUE,
100-100*(Q238-MINIFS(Q:Q,$E:$E,$E238))/(MAXIFS(Q:Q,$E:$E,$E238)-MINIFS(Q:Q,$E:$E,$E238)),
100*(Q238-MINIFS(Q:Q,$E:$E,$E238))/(MAXIFS(Q:Q,$E:$E,$E238)-MINIFS(Q:Q,$E:$E,$E238))))</f>
        <v/>
      </c>
      <c r="CG238" s="232" t="str">
        <f t="array" ref="CG238">IF(R238="","",
IF(INDEX(Settings!$H:$H,MATCH(CG$1,Settings!$G:$G,0))=TRUE,
100-100*(R238-MINIFS(R:R,$E:$E,$E238))/(MAXIFS(R:R,$E:$E,$E238)-MINIFS(R:R,$E:$E,$E238)),
100*(R238-MINIFS(R:R,$E:$E,$E238))/(MAXIFS(R:R,$E:$E,$E238)-MINIFS(R:R,$E:$E,$E238))))</f>
        <v/>
      </c>
      <c r="CH238" s="232" t="str">
        <f t="array" ref="CH238">IF(S238="","",
IF(INDEX(Settings!$H:$H,MATCH(CH$1,Settings!$G:$G,0))=TRUE,
100-100*(S238-MINIFS(S:S,$E:$E,$E238))/(MAXIFS(S:S,$E:$E,$E238)-MINIFS(S:S,$E:$E,$E238)),
100*(S238-MINIFS(S:S,$E:$E,$E238))/(MAXIFS(S:S,$E:$E,$E238)-MINIFS(S:S,$E:$E,$E238))))</f>
        <v/>
      </c>
      <c r="CI238" s="232" t="str">
        <f t="array" ref="CI238">IF(T238="","",
IF(INDEX(Settings!$H:$H,MATCH(CI$1,Settings!$G:$G,0))=TRUE,
100-100*(T238-MINIFS(T:T,$E:$E,$E238))/(MAXIFS(T:T,$E:$E,$E238)-MINIFS(T:T,$E:$E,$E238)),
100*(T238-MINIFS(T:T,$E:$E,$E238))/(MAXIFS(T:T,$E:$E,$E238)-MINIFS(T:T,$E:$E,$E238))))</f>
        <v/>
      </c>
      <c r="CJ238" s="232" t="str">
        <f t="array" ref="CJ238">IF(U238="","",
IF(INDEX(Settings!$H:$H,MATCH(CJ$1,Settings!$G:$G,0))=TRUE,
100-100*(U238-MINIFS(U:U,$E:$E,$E238))/(MAXIFS(U:U,$E:$E,$E238)-MINIFS(U:U,$E:$E,$E238)),
100*(U238-MINIFS(U:U,$E:$E,$E238))/(MAXIFS(U:U,$E:$E,$E238)-MINIFS(U:U,$E:$E,$E238))))</f>
        <v/>
      </c>
      <c r="CK238" s="232" t="str">
        <f t="array" ref="CK238">IF(V238="","",
IF(INDEX(Settings!$H:$H,MATCH(CK$1,Settings!$G:$G,0))=TRUE,
100-100*(V238-MINIFS(V:V,$E:$E,$E238))/(MAXIFS(V:V,$E:$E,$E238)-MINIFS(V:V,$E:$E,$E238)),
100*(V238-MINIFS(V:V,$E:$E,$E238))/(MAXIFS(V:V,$E:$E,$E238)-MINIFS(V:V,$E:$E,$E238))))</f>
        <v/>
      </c>
      <c r="CL238" s="232" t="str">
        <f t="array" ref="CL238">IF(W238="","",
IF(INDEX(Settings!$H:$H,MATCH(CL$1,Settings!$G:$G,0))=TRUE,
100-100*(W238-MINIFS(W:W,$E:$E,$E238))/(MAXIFS(W:W,$E:$E,$E238)-MINIFS(W:W,$E:$E,$E238)),
100*(W238-MINIFS(W:W,$E:$E,$E238))/(MAXIFS(W:W,$E:$E,$E238)-MINIFS(W:W,$E:$E,$E238))))</f>
        <v/>
      </c>
      <c r="CM238" s="232" t="str">
        <f t="array" ref="CM238">IF(X238="","",
IF(INDEX(Settings!$H:$H,MATCH(CM$1,Settings!$G:$G,0))=TRUE,
100-100*(X238-MINIFS(X:X,$E:$E,$E238))/(MAXIFS(X:X,$E:$E,$E238)-MINIFS(X:X,$E:$E,$E238)),
100*(X238-MINIFS(X:X,$E:$E,$E238))/(MAXIFS(X:X,$E:$E,$E238)-MINIFS(X:X,$E:$E,$E238))))</f>
        <v/>
      </c>
      <c r="CN238" s="232" t="str">
        <f t="array" ref="CN238">IF(Y238="","",
IF(INDEX(Settings!$H:$H,MATCH(CN$1,Settings!$G:$G,0))=TRUE,
100-100*(Y238-MINIFS(Y:Y,$E:$E,$E238))/(MAXIFS(Y:Y,$E:$E,$E238)-MINIFS(Y:Y,$E:$E,$E238)),
100*(Y238-MINIFS(Y:Y,$E:$E,$E238))/(MAXIFS(Y:Y,$E:$E,$E238)-MINIFS(Y:Y,$E:$E,$E238))))</f>
        <v/>
      </c>
      <c r="CO238" s="232" t="str">
        <f t="array" ref="CO238">IF(Z238="","",
IF(INDEX(Settings!$H:$H,MATCH(CO$1,Settings!$G:$G,0))=TRUE,
100-100*(Z238-MINIFS(Z:Z,$E:$E,$E238))/(MAXIFS(Z:Z,$E:$E,$E238)-MINIFS(Z:Z,$E:$E,$E238)),
100*(Z238-MINIFS(Z:Z,$E:$E,$E238))/(MAXIFS(Z:Z,$E:$E,$E238)-MINIFS(Z:Z,$E:$E,$E238))))</f>
        <v/>
      </c>
      <c r="CP238" s="232" t="str">
        <f t="array" ref="CP238">IF(AA238="","",
IF(INDEX(Settings!$H:$H,MATCH(CP$1,Settings!$G:$G,0))=TRUE,
100-100*(AA238-MINIFS(AA:AA,$E:$E,$E238))/(MAXIFS(AA:AA,$E:$E,$E238)-MINIFS(AA:AA,$E:$E,$E238)),
100*(AA238-MINIFS(AA:AA,$E:$E,$E238))/(MAXIFS(AA:AA,$E:$E,$E238)-MINIFS(AA:AA,$E:$E,$E238))))</f>
        <v/>
      </c>
      <c r="CQ238" s="232" t="str">
        <f t="array" ref="CQ238">IF(AB238="","",
IF(INDEX(Settings!$H:$H,MATCH(CQ$1,Settings!$G:$G,0))=TRUE,
100-100*(AB238-MINIFS(AB:AB,$E:$E,$E238))/(MAXIFS(AB:AB,$E:$E,$E238)-MINIFS(AB:AB,$E:$E,$E238)),
100*(AB238-MINIFS(AB:AB,$E:$E,$E238))/(MAXIFS(AB:AB,$E:$E,$E238)-MINIFS(AB:AB,$E:$E,$E238))))</f>
        <v/>
      </c>
      <c r="CR238" s="232" t="str">
        <f t="array" ref="CR238">IF(AC238="","",
IF(INDEX(Settings!$H:$H,MATCH(CR$1,Settings!$G:$G,0))=TRUE,
100-100*(AC238-MINIFS(AC:AC,$E:$E,$E238))/(MAXIFS(AC:AC,$E:$E,$E238)-MINIFS(AC:AC,$E:$E,$E238)),
100*(AC238-MINIFS(AC:AC,$E:$E,$E238))/(MAXIFS(AC:AC,$E:$E,$E238)-MINIFS(AC:AC,$E:$E,$E238))))</f>
        <v/>
      </c>
      <c r="CS238" s="232" t="str">
        <f t="array" ref="CS238">IF(AD238="","",
IF(INDEX(Settings!$H:$H,MATCH(CS$1,Settings!$G:$G,0))=TRUE,
100-100*(AD238-MINIFS(AD:AD,$E:$E,$E238))/(MAXIFS(AD:AD,$E:$E,$E238)-MINIFS(AD:AD,$E:$E,$E238)),
100*(AD238-MINIFS(AD:AD,$E:$E,$E238))/(MAXIFS(AD:AD,$E:$E,$E238)-MINIFS(AD:AD,$E:$E,$E238))))</f>
        <v/>
      </c>
      <c r="CT238" s="232" t="str">
        <f t="array" ref="CT238">IF(AE238="","",
IF(INDEX(Settings!$H:$H,MATCH(CT$1,Settings!$G:$G,0))=TRUE,
100-100*(AE238-MINIFS(AE:AE,$E:$E,$E238))/(MAXIFS(AE:AE,$E:$E,$E238)-MINIFS(AE:AE,$E:$E,$E238)),
100*(AE238-MINIFS(AE:AE,$E:$E,$E238))/(MAXIFS(AE:AE,$E:$E,$E238)-MINIFS(AE:AE,$E:$E,$E238))))</f>
        <v/>
      </c>
      <c r="CU238" s="232" t="str">
        <f t="array" ref="CU238">IF(AF238="","",
IF(INDEX(Settings!$H:$H,MATCH(CU$1,Settings!$G:$G,0))=TRUE,
100-100*(AF238-MINIFS(AF:AF,$E:$E,$E238))/(MAXIFS(AF:AF,$E:$E,$E238)-MINIFS(AF:AF,$E:$E,$E238)),
100*(AF238-MINIFS(AF:AF,$E:$E,$E238))/(MAXIFS(AF:AF,$E:$E,$E238)-MINIFS(AF:AF,$E:$E,$E238))))</f>
        <v/>
      </c>
      <c r="CV238" s="232" t="str">
        <f t="array" ref="CV238">IF(AG238="","",
IF(INDEX(Settings!$H:$H,MATCH(CV$1,Settings!$G:$G,0))=TRUE,
100-100*(AG238-MINIFS(AG:AG,$E:$E,$E238))/(MAXIFS(AG:AG,$E:$E,$E238)-MINIFS(AG:AG,$E:$E,$E238)),
100*(AG238-MINIFS(AG:AG,$E:$E,$E238))/(MAXIFS(AG:AG,$E:$E,$E238)-MINIFS(AG:AG,$E:$E,$E238))))</f>
        <v/>
      </c>
      <c r="CW238" s="232" t="str">
        <f t="array" ref="CW238">IF(AH238="","",
IF(INDEX(Settings!$H:$H,MATCH(CW$1,Settings!$G:$G,0))=TRUE,
100-100*(AH238-MINIFS(AH:AH,$E:$E,$E238))/(MAXIFS(AH:AH,$E:$E,$E238)-MINIFS(AH:AH,$E:$E,$E238)),
100*(AH238-MINIFS(AH:AH,$E:$E,$E238))/(MAXIFS(AH:AH,$E:$E,$E238)-MINIFS(AH:AH,$E:$E,$E238))))</f>
        <v/>
      </c>
      <c r="CX238" s="232" t="str">
        <f t="array" ref="CX238">IF(AI238="","",
IF(INDEX(Settings!$H:$H,MATCH(CX$1,Settings!$G:$G,0))=TRUE,
100-100*(AI238-MINIFS(AI:AI,$E:$E,$E238))/(MAXIFS(AI:AI,$E:$E,$E238)-MINIFS(AI:AI,$E:$E,$E238)),
100*(AI238-MINIFS(AI:AI,$E:$E,$E238))/(MAXIFS(AI:AI,$E:$E,$E238)-MINIFS(AI:AI,$E:$E,$E238))))</f>
        <v/>
      </c>
      <c r="CY238" s="232" t="str">
        <f t="array" ref="CY238">IF(AJ238="","",
IF(INDEX(Settings!$H:$H,MATCH(CY$1,Settings!$G:$G,0))=TRUE,
100-100*(AJ238-MINIFS(AJ:AJ,$E:$E,$E238))/(MAXIFS(AJ:AJ,$E:$E,$E238)-MINIFS(AJ:AJ,$E:$E,$E238)),
100*(AJ238-MINIFS(AJ:AJ,$E:$E,$E238))/(MAXIFS(AJ:AJ,$E:$E,$E238)-MINIFS(AJ:AJ,$E:$E,$E238))))</f>
        <v/>
      </c>
      <c r="CZ238" s="232" t="str">
        <f t="array" ref="CZ238">IF(AK238="","",
IF(INDEX(Settings!$H:$H,MATCH(CZ$1,Settings!$G:$G,0))=TRUE,
100-100*(AK238-MINIFS(AK:AK,$E:$E,$E238))/(MAXIFS(AK:AK,$E:$E,$E238)-MINIFS(AK:AK,$E:$E,$E238)),
100*(AK238-MINIFS(AK:AK,$E:$E,$E238))/(MAXIFS(AK:AK,$E:$E,$E238)-MINIFS(AK:AK,$E:$E,$E238))))</f>
        <v/>
      </c>
      <c r="DA238" s="232" t="str">
        <f t="array" ref="DA238">IF(AL238="","",
IF(INDEX(Settings!$H:$H,MATCH(DA$1,Settings!$G:$G,0))=TRUE,
100-100*(AL238-MINIFS(AL:AL,$E:$E,$E238))/(MAXIFS(AL:AL,$E:$E,$E238)-MINIFS(AL:AL,$E:$E,$E238)),
100*(AL238-MINIFS(AL:AL,$E:$E,$E238))/(MAXIFS(AL:AL,$E:$E,$E238)-MINIFS(AL:AL,$E:$E,$E238))))</f>
        <v/>
      </c>
      <c r="DB238" s="232" t="str">
        <f t="array" ref="DB238">IF(AM238="","",
IF(INDEX(Settings!$H:$H,MATCH(DB$1,Settings!$G:$G,0))=TRUE,
100-100*(AM238-MINIFS(AM:AM,$E:$E,$E238))/(MAXIFS(AM:AM,$E:$E,$E238)-MINIFS(AM:AM,$E:$E,$E238)),
100*(AM238-MINIFS(AM:AM,$E:$E,$E238))/(MAXIFS(AM:AM,$E:$E,$E238)-MINIFS(AM:AM,$E:$E,$E238))))</f>
        <v/>
      </c>
      <c r="DC238" s="232" t="str">
        <f t="array" ref="DC238">IF(AN238="","",
IF(INDEX(Settings!$H:$H,MATCH(DC$1,Settings!$G:$G,0))=TRUE,
100-100*(AN238-MINIFS(AN:AN,$E:$E,$E238))/(MAXIFS(AN:AN,$E:$E,$E238)-MINIFS(AN:AN,$E:$E,$E238)),
100*(AN238-MINIFS(AN:AN,$E:$E,$E238))/(MAXIFS(AN:AN,$E:$E,$E238)-MINIFS(AN:AN,$E:$E,$E238))))</f>
        <v/>
      </c>
      <c r="DD238" s="232" t="str">
        <f t="array" ref="DD238">IF(AO238="","",
IF(INDEX(Settings!$H:$H,MATCH(DD$1,Settings!$G:$G,0))=TRUE,
100-100*(AO238-MINIFS(AO:AO,$E:$E,$E238))/(MAXIFS(AO:AO,$E:$E,$E238)-MINIFS(AO:AO,$E:$E,$E238)),
100*(AO238-MINIFS(AO:AO,$E:$E,$E238))/(MAXIFS(AO:AO,$E:$E,$E238)-MINIFS(AO:AO,$E:$E,$E238))))</f>
        <v/>
      </c>
      <c r="DE238" s="232" t="str">
        <f t="array" ref="DE238">IF(AP238="","",
IF(INDEX(Settings!$H:$H,MATCH(DE$1,Settings!$G:$G,0))=TRUE,
100-100*(AP238-MINIFS(AP:AP,$E:$E,$E238))/(MAXIFS(AP:AP,$E:$E,$E238)-MINIFS(AP:AP,$E:$E,$E238)),
100*(AP238-MINIFS(AP:AP,$E:$E,$E238))/(MAXIFS(AP:AP,$E:$E,$E238)-MINIFS(AP:AP,$E:$E,$E238))))</f>
        <v/>
      </c>
      <c r="DF238" s="232" t="str">
        <f t="array" ref="DF238">IF(AQ238="","",
IF(INDEX(Settings!$H:$H,MATCH(DF$1,Settings!$G:$G,0))=TRUE,
100-100*(AQ238-MINIFS(AQ:AQ,$E:$E,$E238))/(MAXIFS(AQ:AQ,$E:$E,$E238)-MINIFS(AQ:AQ,$E:$E,$E238)),
100*(AQ238-MINIFS(AQ:AQ,$E:$E,$E238))/(MAXIFS(AQ:AQ,$E:$E,$E238)-MINIFS(AQ:AQ,$E:$E,$E238))))</f>
        <v/>
      </c>
      <c r="DG238" s="232" t="str">
        <f t="array" ref="DG238">IF(AR238="","",
IF(INDEX(Settings!$H:$H,MATCH(DG$1,Settings!$G:$G,0))=TRUE,
100-100*(AR238-MINIFS(AR:AR,$E:$E,$E238))/(MAXIFS(AR:AR,$E:$E,$E238)-MINIFS(AR:AR,$E:$E,$E238)),
100*(AR238-MINIFS(AR:AR,$E:$E,$E238))/(MAXIFS(AR:AR,$E:$E,$E238)-MINIFS(AR:AR,$E:$E,$E238))))</f>
        <v/>
      </c>
      <c r="DH238" s="232" t="str">
        <f t="array" ref="DH238">IF(AS238="","",
IF(INDEX(Settings!$H:$H,MATCH(DH$1,Settings!$G:$G,0))=TRUE,
100-100*(AS238-MINIFS(AS:AS,$E:$E,$E238))/(MAXIFS(AS:AS,$E:$E,$E238)-MINIFS(AS:AS,$E:$E,$E238)),
100*(AS238-MINIFS(AS:AS,$E:$E,$E238))/(MAXIFS(AS:AS,$E:$E,$E238)-MINIFS(AS:AS,$E:$E,$E238))))</f>
        <v/>
      </c>
      <c r="DI238" s="232" t="str">
        <f t="array" ref="DI238">IF(AT238="","",
IF(INDEX(Settings!$H:$H,MATCH(DI$1,Settings!$G:$G,0))=TRUE,
100-100*(AT238-MINIFS(AT:AT,$E:$E,$E238))/(MAXIFS(AT:AT,$E:$E,$E238)-MINIFS(AT:AT,$E:$E,$E238)),
100*(AT238-MINIFS(AT:AT,$E:$E,$E238))/(MAXIFS(AT:AT,$E:$E,$E238)-MINIFS(AT:AT,$E:$E,$E238))))</f>
        <v/>
      </c>
      <c r="DJ238" s="232" t="str">
        <f t="array" ref="DJ238">IF(AU238="","",
IF(INDEX(Settings!$H:$H,MATCH(DJ$1,Settings!$G:$G,0))=TRUE,
100-100*(AU238-MINIFS(AU:AU,$E:$E,$E238))/(MAXIFS(AU:AU,$E:$E,$E238)-MINIFS(AU:AU,$E:$E,$E238)),
100*(AU238-MINIFS(AU:AU,$E:$E,$E238))/(MAXIFS(AU:AU,$E:$E,$E238)-MINIFS(AU:AU,$E:$E,$E238))))</f>
        <v/>
      </c>
      <c r="DK238" s="232" t="str">
        <f t="array" ref="DK238">IF(AV238="","",
IF(INDEX(Settings!$H:$H,MATCH(DK$1,Settings!$G:$G,0))=TRUE,
100-100*(AV238-MINIFS(AV:AV,$E:$E,$E238))/(MAXIFS(AV:AV,$E:$E,$E238)-MINIFS(AV:AV,$E:$E,$E238)),
100*(AV238-MINIFS(AV:AV,$E:$E,$E238))/(MAXIFS(AV:AV,$E:$E,$E238)-MINIFS(AV:AV,$E:$E,$E238))))</f>
        <v/>
      </c>
      <c r="DL238" s="232" t="str">
        <f t="array" ref="DL238">IF(AW238="","",
IF(INDEX(Settings!$H:$H,MATCH(DL$1,Settings!$G:$G,0))=TRUE,
100-100*(AW238-MINIFS(AW:AW,$E:$E,$E238))/(MAXIFS(AW:AW,$E:$E,$E238)-MINIFS(AW:AW,$E:$E,$E238)),
100*(AW238-MINIFS(AW:AW,$E:$E,$E238))/(MAXIFS(AW:AW,$E:$E,$E238)-MINIFS(AW:AW,$E:$E,$E238))))</f>
        <v/>
      </c>
      <c r="DM238" s="232" t="str">
        <f t="array" ref="DM238">IF(AX238="","",
IF(INDEX(Settings!$H:$H,MATCH(DM$1,Settings!$G:$G,0))=TRUE,
100-100*(AX238-MINIFS(AX:AX,$E:$E,$E238))/(MAXIFS(AX:AX,$E:$E,$E238)-MINIFS(AX:AX,$E:$E,$E238)),
100*(AX238-MINIFS(AX:AX,$E:$E,$E238))/(MAXIFS(AX:AX,$E:$E,$E238)-MINIFS(AX:AX,$E:$E,$E238))))</f>
        <v/>
      </c>
      <c r="DN238" s="232" t="str">
        <f t="array" ref="DN238">IF(AY238="","",
IF(INDEX(Settings!$H:$H,MATCH(DN$1,Settings!$G:$G,0))=TRUE,
100-100*(AY238-MINIFS(AY:AY,$E:$E,$E238))/(MAXIFS(AY:AY,$E:$E,$E238)-MINIFS(AY:AY,$E:$E,$E238)),
100*(AY238-MINIFS(AY:AY,$E:$E,$E238))/(MAXIFS(AY:AY,$E:$E,$E238)-MINIFS(AY:AY,$E:$E,$E238))))</f>
        <v/>
      </c>
      <c r="DO238" s="232" t="str">
        <f t="array" ref="DO238">IF(AZ238="","",
IF(INDEX(Settings!$H:$H,MATCH(DO$1,Settings!$G:$G,0))=TRUE,
100-100*(AZ238-MINIFS(AZ:AZ,$E:$E,$E238))/(MAXIFS(AZ:AZ,$E:$E,$E238)-MINIFS(AZ:AZ,$E:$E,$E238)),
100*(AZ238-MINIFS(AZ:AZ,$E:$E,$E238))/(MAXIFS(AZ:AZ,$E:$E,$E238)-MINIFS(AZ:AZ,$E:$E,$E238))))</f>
        <v/>
      </c>
      <c r="DP238" s="232" t="str">
        <f t="array" ref="DP238">IF(BA238="","",
IF(INDEX(Settings!$H:$H,MATCH(DP$1,Settings!$G:$G,0))=TRUE,
100-100*(BA238-MINIFS(BA:BA,$E:$E,$E238))/(MAXIFS(BA:BA,$E:$E,$E238)-MINIFS(BA:BA,$E:$E,$E238)),
100*(BA238-MINIFS(BA:BA,$E:$E,$E238))/(MAXIFS(BA:BA,$E:$E,$E238)-MINIFS(BA:BA,$E:$E,$E238))))</f>
        <v/>
      </c>
      <c r="DQ238" s="232" t="str">
        <f t="array" ref="DQ238">IF(BB238="","",
IF(INDEX(Settings!$H:$H,MATCH(DQ$1,Settings!$G:$G,0))=TRUE,
100-100*(BB238-MINIFS(BB:BB,$E:$E,$E238))/(MAXIFS(BB:BB,$E:$E,$E238)-MINIFS(BB:BB,$E:$E,$E238)),
100*(BB238-MINIFS(BB:BB,$E:$E,$E238))/(MAXIFS(BB:BB,$E:$E,$E238)-MINIFS(BB:BB,$E:$E,$E238))))</f>
        <v/>
      </c>
      <c r="DR238" s="232" t="str">
        <f t="array" ref="DR238">IF(BC238="","",
IF(INDEX(Settings!$H:$H,MATCH(DR$1,Settings!$G:$G,0))=TRUE,
100-100*(BC238-MINIFS(BC:BC,$E:$E,$E238))/(MAXIFS(BC:BC,$E:$E,$E238)-MINIFS(BC:BC,$E:$E,$E238)),
100*(BC238-MINIFS(BC:BC,$E:$E,$E238))/(MAXIFS(BC:BC,$E:$E,$E238)-MINIFS(BC:BC,$E:$E,$E238))))</f>
        <v/>
      </c>
      <c r="DS238" s="232" t="str">
        <f t="array" ref="DS238">IF(BD238="","",
IF(INDEX(Settings!$H:$H,MATCH(DS$1,Settings!$G:$G,0))=TRUE,
100-100*(BD238-MINIFS(BD:BD,$E:$E,$E238))/(MAXIFS(BD:BD,$E:$E,$E238)-MINIFS(BD:BD,$E:$E,$E238)),
100*(BD238-MINIFS(BD:BD,$E:$E,$E238))/(MAXIFS(BD:BD,$E:$E,$E238)-MINIFS(BD:BD,$E:$E,$E238))))</f>
        <v/>
      </c>
      <c r="DT238" s="232" t="str">
        <f t="array" ref="DT238">IF(BE238="","",
IF(INDEX(Settings!$H:$H,MATCH(DT$1,Settings!$G:$G,0))=TRUE,
100-100*(BE238-MINIFS(BE:BE,$E:$E,$E238))/(MAXIFS(BE:BE,$E:$E,$E238)-MINIFS(BE:BE,$E:$E,$E238)),
100*(BE238-MINIFS(BE:BE,$E:$E,$E238))/(MAXIFS(BE:BE,$E:$E,$E238)-MINIFS(BE:BE,$E:$E,$E238))))</f>
        <v/>
      </c>
      <c r="DU238" s="232" t="str">
        <f t="array" ref="DU238">IF(BF238="","",
IF(INDEX(Settings!$H:$H,MATCH(DU$1,Settings!$G:$G,0))=TRUE,
100-100*(BF238-MINIFS(BF:BF,$E:$E,$E238))/(MAXIFS(BF:BF,$E:$E,$E238)-MINIFS(BF:BF,$E:$E,$E238)),
100*(BF238-MINIFS(BF:BF,$E:$E,$E238))/(MAXIFS(BF:BF,$E:$E,$E238)-MINIFS(BF:BF,$E:$E,$E238))))</f>
        <v/>
      </c>
      <c r="DV238" s="232" t="str">
        <f t="array" ref="DV238">IF(BG238="","",
IF(INDEX(Settings!$H:$H,MATCH(DV$1,Settings!$G:$G,0))=TRUE,
100-100*(BG238-MINIFS(BG:BG,$E:$E,$E238))/(MAXIFS(BG:BG,$E:$E,$E238)-MINIFS(BG:BG,$E:$E,$E238)),
100*(BG238-MINIFS(BG:BG,$E:$E,$E238))/(MAXIFS(BG:BG,$E:$E,$E238)-MINIFS(BG:BG,$E:$E,$E238))))</f>
        <v/>
      </c>
      <c r="DW238" s="232" t="str">
        <f t="array" ref="DW238">IF(BH238="","",
IF(INDEX(Settings!$H:$H,MATCH(DW$1,Settings!$G:$G,0))=TRUE,
100-100*(BH238-MINIFS(BH:BH,$E:$E,$E238))/(MAXIFS(BH:BH,$E:$E,$E238)-MINIFS(BH:BH,$E:$E,$E238)),
100*(BH238-MINIFS(BH:BH,$E:$E,$E238))/(MAXIFS(BH:BH,$E:$E,$E238)-MINIFS(BH:BH,$E:$E,$E238))))</f>
        <v/>
      </c>
      <c r="DX238" s="232" t="str">
        <f t="array" ref="DX238">IF(BI238="","",
IF(INDEX(Settings!$H:$H,MATCH(DX$1,Settings!$G:$G,0))=TRUE,
100-100*(BI238-MINIFS(BI:BI,$E:$E,$E238))/(MAXIFS(BI:BI,$E:$E,$E238)-MINIFS(BI:BI,$E:$E,$E238)),
100*(BI238-MINIFS(BI:BI,$E:$E,$E238))/(MAXIFS(BI:BI,$E:$E,$E238)-MINIFS(BI:BI,$E:$E,$E238))))</f>
        <v/>
      </c>
      <c r="DY238" s="232" t="str">
        <f t="array" ref="DY238">IF(BJ238="","",
IF(INDEX(Settings!$H:$H,MATCH(DY$1,Settings!$G:$G,0))=TRUE,
100-100*(BJ238-MINIFS(BJ:BJ,$E:$E,$E238))/(MAXIFS(BJ:BJ,$E:$E,$E238)-MINIFS(BJ:BJ,$E:$E,$E238)),
100*(BJ238-MINIFS(BJ:BJ,$E:$E,$E238))/(MAXIFS(BJ:BJ,$E:$E,$E238)-MINIFS(BJ:BJ,$E:$E,$E238))))</f>
        <v/>
      </c>
      <c r="DZ238" s="234"/>
      <c r="EA238" s="234"/>
      <c r="EB238" s="234" t="str">
        <f t="shared" si="8"/>
        <v/>
      </c>
      <c r="EC238" s="234" t="str">
        <f t="shared" si="9"/>
        <v/>
      </c>
      <c r="ED238" s="234" t="str">
        <f t="shared" si="10"/>
        <v/>
      </c>
      <c r="EE238" s="234" t="str">
        <f t="shared" si="11"/>
        <v/>
      </c>
      <c r="EF238" s="234" t="str">
        <f t="shared" si="12"/>
        <v/>
      </c>
      <c r="EG238" s="234" t="str">
        <f t="shared" si="13"/>
        <v/>
      </c>
      <c r="EH238" s="234"/>
      <c r="EI238" s="234"/>
      <c r="EJ238" s="234"/>
      <c r="EK238" s="234"/>
      <c r="EL238" s="234"/>
      <c r="EM238" s="234"/>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3" t="str">
        <f t="shared" si="14"/>
        <v/>
      </c>
      <c r="N239" s="49"/>
      <c r="O239" s="49"/>
      <c r="P239" s="49"/>
      <c r="Q239" s="49"/>
      <c r="R239" s="49"/>
      <c r="S239" s="222" t="str">
        <f>IFERROR(VLOOKUP(AF239, 'YOYO IR Scores'!A:C, 3, FALSE), "")
</f>
        <v/>
      </c>
      <c r="T239" s="49"/>
      <c r="U239" s="49"/>
      <c r="V239" s="49"/>
      <c r="W239" s="49"/>
      <c r="X239" s="224" t="str">
        <f t="shared" si="4"/>
        <v/>
      </c>
      <c r="Y239" s="225" t="str">
        <f t="shared" si="5"/>
        <v/>
      </c>
      <c r="Z239" s="225" t="str">
        <f t="shared" si="6"/>
        <v/>
      </c>
      <c r="AA239" s="224" t="str">
        <f t="shared" si="7"/>
        <v/>
      </c>
      <c r="AB239" s="223"/>
      <c r="AC239" s="223"/>
      <c r="AD239" s="223"/>
      <c r="AE239" s="223" t="str">
        <f>IFERROR(VLOOKUP(AF239, 'YOYO IR Scores'!A:C, 2, FALSE), "")</f>
        <v/>
      </c>
      <c r="AF239" s="223"/>
      <c r="AG239" s="223"/>
      <c r="AH239" s="223"/>
      <c r="AI239" s="223"/>
      <c r="AJ239" s="223"/>
      <c r="AK239" s="223"/>
      <c r="AL239" s="223"/>
      <c r="AM239" s="223"/>
      <c r="AN239" s="223"/>
      <c r="AO239" s="223"/>
      <c r="AP239" s="223"/>
      <c r="AQ239" s="223"/>
      <c r="AR239" s="223"/>
      <c r="AS239" s="223"/>
      <c r="AT239" s="223"/>
      <c r="AU239" s="223"/>
      <c r="AV239" s="223"/>
      <c r="AW239" s="223"/>
      <c r="AX239" s="223"/>
      <c r="AY239" s="223"/>
      <c r="AZ239" s="223"/>
      <c r="BA239" s="223"/>
      <c r="BB239" s="223"/>
      <c r="BC239" s="223"/>
      <c r="BD239" s="223"/>
      <c r="BE239" s="223"/>
      <c r="BF239" s="223"/>
      <c r="BG239" s="223"/>
      <c r="BH239" s="223"/>
      <c r="BI239" s="223"/>
      <c r="BJ239" s="223"/>
      <c r="BK239" s="223" t="str">
        <f t="array" ref="BK239">IF(J239="","",
IF(INDEX(Settings!$H:$H,MATCH(BY$1,Settings!$G:$G,0))=TRUE,
100-100*(J239-MIN(J:J))/(MAX(J:J)-MIN(J:J)),
100*(J239-MIN(J:J))/(MAX(J:J)-MIN(J:J))))</f>
        <v/>
      </c>
      <c r="BL239" s="223" t="str">
        <f t="array" ref="BL239">IF(J239="","",
IF(INDEX(Settings!$H:$H,MATCH(BY$1,Settings!$G:$G,0))=TRUE,
100-100*(J239-MINIFS(J:J,$E:$E,$E239))/(MAXIFS(J:J,$E:$E,$E239)-MINIFS(J:J,$E:$E,$E239)),
100*(J239-MINIFS(J:J,$E:$E,$E239))/(MAXIFS(J:J,$E:$E,$E239)-MINIFS(J:J,$E:$E,$E239))))</f>
        <v/>
      </c>
      <c r="BM239" s="223"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4" t="str">
        <f t="array" ref="BQ239">IF(J239="","",
IF(INDEX(Settings!$H:$H,MATCH(BY$1,Settings!$G:$G,0))=TRUE,
-1*(J239-AVERAGE(J:J))/STDEV(J:J),
(J239-AVERAGE(J:J))/STDEV(J:J)))</f>
        <v/>
      </c>
      <c r="BR239" s="224" t="str">
        <f>IFERROR(__xludf.DUMMYFUNCTION("IF(J239="""","""",
IF(INDEX(Settings!$H:$H,MATCH(BY$1,Settings!$G:$G,0))=TRUE,
-1*(J239-AVERAGEIFS(J:J,$E:$E,$E239))/STDEV(FILTER(J:J,$E:$E=$E239)),
(J239-AVERAGEIFS(J:J,$E:$E,$E239))/STDEV(FILTER(J:J,$E:$E=$E239))))"),"")</f>
        <v/>
      </c>
      <c r="BS239" s="224"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3" t="str">
        <f t="array" ref="BY239">IF(J239="","",
IF(INDEX(Settings!$H:$H,MATCH(BY$1,Settings!$G:$G,0))=TRUE,
100-100*(J239-MINIFS(J:J,$E:$E,$E239))/(MAXIFS(J:J,$E:$E,$E239)-MINIFS(J:J,$E:$E,$E239)),
100*(J239-MINIFS(J:J,$E:$E,$E239))/(MAXIFS(J:J,$E:$E,$E239)-MINIFS(J:J,$E:$E,$E239))))</f>
        <v/>
      </c>
      <c r="BZ239" s="223" t="str">
        <f t="array" ref="BZ239">IF(K239="","",
IF(INDEX(Settings!$H:$H,MATCH(BZ$1,Settings!$G:$G,0))=TRUE,
100-100*(K239-MINIFS(K:K,$E:$E,$E239))/(MAXIFS(K:K,$E:$E,$E239)-MINIFS(K:K,$E:$E,$E239)),
100*(K239-MINIFS(K:K,$E:$E,$E239))/(MAXIFS(K:K,$E:$E,$E239)-MINIFS(K:K,$E:$E,$E239))))</f>
        <v/>
      </c>
      <c r="CA239" s="223" t="str">
        <f t="array" ref="CA239">IF(L239="","",
IF(INDEX(Settings!$H:$H,MATCH(CA$1,Settings!$G:$G,0))=TRUE,
100-100*(L239-MINIFS(L:L,$E:$E,$E239))/(MAXIFS(L:L,$E:$E,$E239)-MINIFS(L:L,$E:$E,$E239)),
100*(L239-MINIFS(L:L,$E:$E,$E239))/(MAXIFS(L:L,$E:$E,$E239)-MINIFS(L:L,$E:$E,$E239))))</f>
        <v/>
      </c>
      <c r="CB239" s="223" t="str">
        <f t="array" ref="CB239">IF(M239="","",
IF(INDEX(Settings!$H:$H,MATCH(CB$1,Settings!$G:$G,0))=TRUE,
100-100*(M239-MINIFS(M:M,$E:$E,$E239))/(MAXIFS(M:M,$E:$E,$E239)-MINIFS(M:M,$E:$E,$E239)),
100*(M239-MINIFS(M:M,$E:$E,$E239))/(MAXIFS(M:M,$E:$E,$E239)-MINIFS(M:M,$E:$E,$E239))))</f>
        <v/>
      </c>
      <c r="CC239" s="223" t="str">
        <f t="array" ref="CC239">IF(N239="","",
IF(INDEX(Settings!$H:$H,MATCH(CC$1,Settings!$G:$G,0))=TRUE,
100-100*(N239-MINIFS(N:N,$E:$E,$E239))/(MAXIFS(N:N,$E:$E,$E239)-MINIFS(N:N,$E:$E,$E239)),
100*(N239-MINIFS(N:N,$E:$E,$E239))/(MAXIFS(N:N,$E:$E,$E239)-MINIFS(N:N,$E:$E,$E239))))</f>
        <v/>
      </c>
      <c r="CD239" s="223" t="str">
        <f t="array" ref="CD239">IF(O239="","",
IF(INDEX(Settings!$H:$H,MATCH(CD$1,Settings!$G:$G,0))=TRUE,
100-100*(O239-MINIFS(O:O,$E:$E,$E239))/(MAXIFS(O:O,$E:$E,$E239)-MINIFS(O:O,$E:$E,$E239)),
100*(O239-MINIFS(O:O,$E:$E,$E239))/(MAXIFS(O:O,$E:$E,$E239)-MINIFS(O:O,$E:$E,$E239))))</f>
        <v/>
      </c>
      <c r="CE239" s="223" t="str">
        <f t="array" ref="CE239">IF(P239="","",
IF(INDEX(Settings!$H:$H,MATCH(CE$1,Settings!$G:$G,0))=TRUE,
100-100*(P239-MINIFS(P:P,$E:$E,$E239))/(MAXIFS(P:P,$E:$E,$E239)-MINIFS(P:P,$E:$E,$E239)),
100*(P239-MINIFS(P:P,$E:$E,$E239))/(MAXIFS(P:P,$E:$E,$E239)-MINIFS(P:P,$E:$E,$E239))))</f>
        <v/>
      </c>
      <c r="CF239" s="223" t="str">
        <f t="array" ref="CF239">IF(Q239="","",
IF(INDEX(Settings!$H:$H,MATCH(CF$1,Settings!$G:$G,0))=TRUE,
100-100*(Q239-MINIFS(Q:Q,$E:$E,$E239))/(MAXIFS(Q:Q,$E:$E,$E239)-MINIFS(Q:Q,$E:$E,$E239)),
100*(Q239-MINIFS(Q:Q,$E:$E,$E239))/(MAXIFS(Q:Q,$E:$E,$E239)-MINIFS(Q:Q,$E:$E,$E239))))</f>
        <v/>
      </c>
      <c r="CG239" s="223" t="str">
        <f t="array" ref="CG239">IF(R239="","",
IF(INDEX(Settings!$H:$H,MATCH(CG$1,Settings!$G:$G,0))=TRUE,
100-100*(R239-MINIFS(R:R,$E:$E,$E239))/(MAXIFS(R:R,$E:$E,$E239)-MINIFS(R:R,$E:$E,$E239)),
100*(R239-MINIFS(R:R,$E:$E,$E239))/(MAXIFS(R:R,$E:$E,$E239)-MINIFS(R:R,$E:$E,$E239))))</f>
        <v/>
      </c>
      <c r="CH239" s="223" t="str">
        <f t="array" ref="CH239">IF(S239="","",
IF(INDEX(Settings!$H:$H,MATCH(CH$1,Settings!$G:$G,0))=TRUE,
100-100*(S239-MINIFS(S:S,$E:$E,$E239))/(MAXIFS(S:S,$E:$E,$E239)-MINIFS(S:S,$E:$E,$E239)),
100*(S239-MINIFS(S:S,$E:$E,$E239))/(MAXIFS(S:S,$E:$E,$E239)-MINIFS(S:S,$E:$E,$E239))))</f>
        <v/>
      </c>
      <c r="CI239" s="223" t="str">
        <f t="array" ref="CI239">IF(T239="","",
IF(INDEX(Settings!$H:$H,MATCH(CI$1,Settings!$G:$G,0))=TRUE,
100-100*(T239-MINIFS(T:T,$E:$E,$E239))/(MAXIFS(T:T,$E:$E,$E239)-MINIFS(T:T,$E:$E,$E239)),
100*(T239-MINIFS(T:T,$E:$E,$E239))/(MAXIFS(T:T,$E:$E,$E239)-MINIFS(T:T,$E:$E,$E239))))</f>
        <v/>
      </c>
      <c r="CJ239" s="223" t="str">
        <f t="array" ref="CJ239">IF(U239="","",
IF(INDEX(Settings!$H:$H,MATCH(CJ$1,Settings!$G:$G,0))=TRUE,
100-100*(U239-MINIFS(U:U,$E:$E,$E239))/(MAXIFS(U:U,$E:$E,$E239)-MINIFS(U:U,$E:$E,$E239)),
100*(U239-MINIFS(U:U,$E:$E,$E239))/(MAXIFS(U:U,$E:$E,$E239)-MINIFS(U:U,$E:$E,$E239))))</f>
        <v/>
      </c>
      <c r="CK239" s="223" t="str">
        <f t="array" ref="CK239">IF(V239="","",
IF(INDEX(Settings!$H:$H,MATCH(CK$1,Settings!$G:$G,0))=TRUE,
100-100*(V239-MINIFS(V:V,$E:$E,$E239))/(MAXIFS(V:V,$E:$E,$E239)-MINIFS(V:V,$E:$E,$E239)),
100*(V239-MINIFS(V:V,$E:$E,$E239))/(MAXIFS(V:V,$E:$E,$E239)-MINIFS(V:V,$E:$E,$E239))))</f>
        <v/>
      </c>
      <c r="CL239" s="223" t="str">
        <f t="array" ref="CL239">IF(W239="","",
IF(INDEX(Settings!$H:$H,MATCH(CL$1,Settings!$G:$G,0))=TRUE,
100-100*(W239-MINIFS(W:W,$E:$E,$E239))/(MAXIFS(W:W,$E:$E,$E239)-MINIFS(W:W,$E:$E,$E239)),
100*(W239-MINIFS(W:W,$E:$E,$E239))/(MAXIFS(W:W,$E:$E,$E239)-MINIFS(W:W,$E:$E,$E239))))</f>
        <v/>
      </c>
      <c r="CM239" s="223" t="str">
        <f t="array" ref="CM239">IF(X239="","",
IF(INDEX(Settings!$H:$H,MATCH(CM$1,Settings!$G:$G,0))=TRUE,
100-100*(X239-MINIFS(X:X,$E:$E,$E239))/(MAXIFS(X:X,$E:$E,$E239)-MINIFS(X:X,$E:$E,$E239)),
100*(X239-MINIFS(X:X,$E:$E,$E239))/(MAXIFS(X:X,$E:$E,$E239)-MINIFS(X:X,$E:$E,$E239))))</f>
        <v/>
      </c>
      <c r="CN239" s="223" t="str">
        <f t="array" ref="CN239">IF(Y239="","",
IF(INDEX(Settings!$H:$H,MATCH(CN$1,Settings!$G:$G,0))=TRUE,
100-100*(Y239-MINIFS(Y:Y,$E:$E,$E239))/(MAXIFS(Y:Y,$E:$E,$E239)-MINIFS(Y:Y,$E:$E,$E239)),
100*(Y239-MINIFS(Y:Y,$E:$E,$E239))/(MAXIFS(Y:Y,$E:$E,$E239)-MINIFS(Y:Y,$E:$E,$E239))))</f>
        <v/>
      </c>
      <c r="CO239" s="223" t="str">
        <f t="array" ref="CO239">IF(Z239="","",
IF(INDEX(Settings!$H:$H,MATCH(CO$1,Settings!$G:$G,0))=TRUE,
100-100*(Z239-MINIFS(Z:Z,$E:$E,$E239))/(MAXIFS(Z:Z,$E:$E,$E239)-MINIFS(Z:Z,$E:$E,$E239)),
100*(Z239-MINIFS(Z:Z,$E:$E,$E239))/(MAXIFS(Z:Z,$E:$E,$E239)-MINIFS(Z:Z,$E:$E,$E239))))</f>
        <v/>
      </c>
      <c r="CP239" s="223" t="str">
        <f t="array" ref="CP239">IF(AA239="","",
IF(INDEX(Settings!$H:$H,MATCH(CP$1,Settings!$G:$G,0))=TRUE,
100-100*(AA239-MINIFS(AA:AA,$E:$E,$E239))/(MAXIFS(AA:AA,$E:$E,$E239)-MINIFS(AA:AA,$E:$E,$E239)),
100*(AA239-MINIFS(AA:AA,$E:$E,$E239))/(MAXIFS(AA:AA,$E:$E,$E239)-MINIFS(AA:AA,$E:$E,$E239))))</f>
        <v/>
      </c>
      <c r="CQ239" s="223" t="str">
        <f t="array" ref="CQ239">IF(AB239="","",
IF(INDEX(Settings!$H:$H,MATCH(CQ$1,Settings!$G:$G,0))=TRUE,
100-100*(AB239-MINIFS(AB:AB,$E:$E,$E239))/(MAXIFS(AB:AB,$E:$E,$E239)-MINIFS(AB:AB,$E:$E,$E239)),
100*(AB239-MINIFS(AB:AB,$E:$E,$E239))/(MAXIFS(AB:AB,$E:$E,$E239)-MINIFS(AB:AB,$E:$E,$E239))))</f>
        <v/>
      </c>
      <c r="CR239" s="223" t="str">
        <f t="array" ref="CR239">IF(AC239="","",
IF(INDEX(Settings!$H:$H,MATCH(CR$1,Settings!$G:$G,0))=TRUE,
100-100*(AC239-MINIFS(AC:AC,$E:$E,$E239))/(MAXIFS(AC:AC,$E:$E,$E239)-MINIFS(AC:AC,$E:$E,$E239)),
100*(AC239-MINIFS(AC:AC,$E:$E,$E239))/(MAXIFS(AC:AC,$E:$E,$E239)-MINIFS(AC:AC,$E:$E,$E239))))</f>
        <v/>
      </c>
      <c r="CS239" s="223" t="str">
        <f t="array" ref="CS239">IF(AD239="","",
IF(INDEX(Settings!$H:$H,MATCH(CS$1,Settings!$G:$G,0))=TRUE,
100-100*(AD239-MINIFS(AD:AD,$E:$E,$E239))/(MAXIFS(AD:AD,$E:$E,$E239)-MINIFS(AD:AD,$E:$E,$E239)),
100*(AD239-MINIFS(AD:AD,$E:$E,$E239))/(MAXIFS(AD:AD,$E:$E,$E239)-MINIFS(AD:AD,$E:$E,$E239))))</f>
        <v/>
      </c>
      <c r="CT239" s="223" t="str">
        <f t="array" ref="CT239">IF(AE239="","",
IF(INDEX(Settings!$H:$H,MATCH(CT$1,Settings!$G:$G,0))=TRUE,
100-100*(AE239-MINIFS(AE:AE,$E:$E,$E239))/(MAXIFS(AE:AE,$E:$E,$E239)-MINIFS(AE:AE,$E:$E,$E239)),
100*(AE239-MINIFS(AE:AE,$E:$E,$E239))/(MAXIFS(AE:AE,$E:$E,$E239)-MINIFS(AE:AE,$E:$E,$E239))))</f>
        <v/>
      </c>
      <c r="CU239" s="223" t="str">
        <f t="array" ref="CU239">IF(AF239="","",
IF(INDEX(Settings!$H:$H,MATCH(CU$1,Settings!$G:$G,0))=TRUE,
100-100*(AF239-MINIFS(AF:AF,$E:$E,$E239))/(MAXIFS(AF:AF,$E:$E,$E239)-MINIFS(AF:AF,$E:$E,$E239)),
100*(AF239-MINIFS(AF:AF,$E:$E,$E239))/(MAXIFS(AF:AF,$E:$E,$E239)-MINIFS(AF:AF,$E:$E,$E239))))</f>
        <v/>
      </c>
      <c r="CV239" s="223" t="str">
        <f t="array" ref="CV239">IF(AG239="","",
IF(INDEX(Settings!$H:$H,MATCH(CV$1,Settings!$G:$G,0))=TRUE,
100-100*(AG239-MINIFS(AG:AG,$E:$E,$E239))/(MAXIFS(AG:AG,$E:$E,$E239)-MINIFS(AG:AG,$E:$E,$E239)),
100*(AG239-MINIFS(AG:AG,$E:$E,$E239))/(MAXIFS(AG:AG,$E:$E,$E239)-MINIFS(AG:AG,$E:$E,$E239))))</f>
        <v/>
      </c>
      <c r="CW239" s="223" t="str">
        <f t="array" ref="CW239">IF(AH239="","",
IF(INDEX(Settings!$H:$H,MATCH(CW$1,Settings!$G:$G,0))=TRUE,
100-100*(AH239-MINIFS(AH:AH,$E:$E,$E239))/(MAXIFS(AH:AH,$E:$E,$E239)-MINIFS(AH:AH,$E:$E,$E239)),
100*(AH239-MINIFS(AH:AH,$E:$E,$E239))/(MAXIFS(AH:AH,$E:$E,$E239)-MINIFS(AH:AH,$E:$E,$E239))))</f>
        <v/>
      </c>
      <c r="CX239" s="223" t="str">
        <f t="array" ref="CX239">IF(AI239="","",
IF(INDEX(Settings!$H:$H,MATCH(CX$1,Settings!$G:$G,0))=TRUE,
100-100*(AI239-MINIFS(AI:AI,$E:$E,$E239))/(MAXIFS(AI:AI,$E:$E,$E239)-MINIFS(AI:AI,$E:$E,$E239)),
100*(AI239-MINIFS(AI:AI,$E:$E,$E239))/(MAXIFS(AI:AI,$E:$E,$E239)-MINIFS(AI:AI,$E:$E,$E239))))</f>
        <v/>
      </c>
      <c r="CY239" s="223" t="str">
        <f t="array" ref="CY239">IF(AJ239="","",
IF(INDEX(Settings!$H:$H,MATCH(CY$1,Settings!$G:$G,0))=TRUE,
100-100*(AJ239-MINIFS(AJ:AJ,$E:$E,$E239))/(MAXIFS(AJ:AJ,$E:$E,$E239)-MINIFS(AJ:AJ,$E:$E,$E239)),
100*(AJ239-MINIFS(AJ:AJ,$E:$E,$E239))/(MAXIFS(AJ:AJ,$E:$E,$E239)-MINIFS(AJ:AJ,$E:$E,$E239))))</f>
        <v/>
      </c>
      <c r="CZ239" s="223" t="str">
        <f t="array" ref="CZ239">IF(AK239="","",
IF(INDEX(Settings!$H:$H,MATCH(CZ$1,Settings!$G:$G,0))=TRUE,
100-100*(AK239-MINIFS(AK:AK,$E:$E,$E239))/(MAXIFS(AK:AK,$E:$E,$E239)-MINIFS(AK:AK,$E:$E,$E239)),
100*(AK239-MINIFS(AK:AK,$E:$E,$E239))/(MAXIFS(AK:AK,$E:$E,$E239)-MINIFS(AK:AK,$E:$E,$E239))))</f>
        <v/>
      </c>
      <c r="DA239" s="223" t="str">
        <f t="array" ref="DA239">IF(AL239="","",
IF(INDEX(Settings!$H:$H,MATCH(DA$1,Settings!$G:$G,0))=TRUE,
100-100*(AL239-MINIFS(AL:AL,$E:$E,$E239))/(MAXIFS(AL:AL,$E:$E,$E239)-MINIFS(AL:AL,$E:$E,$E239)),
100*(AL239-MINIFS(AL:AL,$E:$E,$E239))/(MAXIFS(AL:AL,$E:$E,$E239)-MINIFS(AL:AL,$E:$E,$E239))))</f>
        <v/>
      </c>
      <c r="DB239" s="223" t="str">
        <f t="array" ref="DB239">IF(AM239="","",
IF(INDEX(Settings!$H:$H,MATCH(DB$1,Settings!$G:$G,0))=TRUE,
100-100*(AM239-MINIFS(AM:AM,$E:$E,$E239))/(MAXIFS(AM:AM,$E:$E,$E239)-MINIFS(AM:AM,$E:$E,$E239)),
100*(AM239-MINIFS(AM:AM,$E:$E,$E239))/(MAXIFS(AM:AM,$E:$E,$E239)-MINIFS(AM:AM,$E:$E,$E239))))</f>
        <v/>
      </c>
      <c r="DC239" s="223" t="str">
        <f t="array" ref="DC239">IF(AN239="","",
IF(INDEX(Settings!$H:$H,MATCH(DC$1,Settings!$G:$G,0))=TRUE,
100-100*(AN239-MINIFS(AN:AN,$E:$E,$E239))/(MAXIFS(AN:AN,$E:$E,$E239)-MINIFS(AN:AN,$E:$E,$E239)),
100*(AN239-MINIFS(AN:AN,$E:$E,$E239))/(MAXIFS(AN:AN,$E:$E,$E239)-MINIFS(AN:AN,$E:$E,$E239))))</f>
        <v/>
      </c>
      <c r="DD239" s="223" t="str">
        <f t="array" ref="DD239">IF(AO239="","",
IF(INDEX(Settings!$H:$H,MATCH(DD$1,Settings!$G:$G,0))=TRUE,
100-100*(AO239-MINIFS(AO:AO,$E:$E,$E239))/(MAXIFS(AO:AO,$E:$E,$E239)-MINIFS(AO:AO,$E:$E,$E239)),
100*(AO239-MINIFS(AO:AO,$E:$E,$E239))/(MAXIFS(AO:AO,$E:$E,$E239)-MINIFS(AO:AO,$E:$E,$E239))))</f>
        <v/>
      </c>
      <c r="DE239" s="223" t="str">
        <f t="array" ref="DE239">IF(AP239="","",
IF(INDEX(Settings!$H:$H,MATCH(DE$1,Settings!$G:$G,0))=TRUE,
100-100*(AP239-MINIFS(AP:AP,$E:$E,$E239))/(MAXIFS(AP:AP,$E:$E,$E239)-MINIFS(AP:AP,$E:$E,$E239)),
100*(AP239-MINIFS(AP:AP,$E:$E,$E239))/(MAXIFS(AP:AP,$E:$E,$E239)-MINIFS(AP:AP,$E:$E,$E239))))</f>
        <v/>
      </c>
      <c r="DF239" s="223" t="str">
        <f t="array" ref="DF239">IF(AQ239="","",
IF(INDEX(Settings!$H:$H,MATCH(DF$1,Settings!$G:$G,0))=TRUE,
100-100*(AQ239-MINIFS(AQ:AQ,$E:$E,$E239))/(MAXIFS(AQ:AQ,$E:$E,$E239)-MINIFS(AQ:AQ,$E:$E,$E239)),
100*(AQ239-MINIFS(AQ:AQ,$E:$E,$E239))/(MAXIFS(AQ:AQ,$E:$E,$E239)-MINIFS(AQ:AQ,$E:$E,$E239))))</f>
        <v/>
      </c>
      <c r="DG239" s="223" t="str">
        <f t="array" ref="DG239">IF(AR239="","",
IF(INDEX(Settings!$H:$H,MATCH(DG$1,Settings!$G:$G,0))=TRUE,
100-100*(AR239-MINIFS(AR:AR,$E:$E,$E239))/(MAXIFS(AR:AR,$E:$E,$E239)-MINIFS(AR:AR,$E:$E,$E239)),
100*(AR239-MINIFS(AR:AR,$E:$E,$E239))/(MAXIFS(AR:AR,$E:$E,$E239)-MINIFS(AR:AR,$E:$E,$E239))))</f>
        <v/>
      </c>
      <c r="DH239" s="223" t="str">
        <f t="array" ref="DH239">IF(AS239="","",
IF(INDEX(Settings!$H:$H,MATCH(DH$1,Settings!$G:$G,0))=TRUE,
100-100*(AS239-MINIFS(AS:AS,$E:$E,$E239))/(MAXIFS(AS:AS,$E:$E,$E239)-MINIFS(AS:AS,$E:$E,$E239)),
100*(AS239-MINIFS(AS:AS,$E:$E,$E239))/(MAXIFS(AS:AS,$E:$E,$E239)-MINIFS(AS:AS,$E:$E,$E239))))</f>
        <v/>
      </c>
      <c r="DI239" s="223" t="str">
        <f t="array" ref="DI239">IF(AT239="","",
IF(INDEX(Settings!$H:$H,MATCH(DI$1,Settings!$G:$G,0))=TRUE,
100-100*(AT239-MINIFS(AT:AT,$E:$E,$E239))/(MAXIFS(AT:AT,$E:$E,$E239)-MINIFS(AT:AT,$E:$E,$E239)),
100*(AT239-MINIFS(AT:AT,$E:$E,$E239))/(MAXIFS(AT:AT,$E:$E,$E239)-MINIFS(AT:AT,$E:$E,$E239))))</f>
        <v/>
      </c>
      <c r="DJ239" s="223" t="str">
        <f t="array" ref="DJ239">IF(AU239="","",
IF(INDEX(Settings!$H:$H,MATCH(DJ$1,Settings!$G:$G,0))=TRUE,
100-100*(AU239-MINIFS(AU:AU,$E:$E,$E239))/(MAXIFS(AU:AU,$E:$E,$E239)-MINIFS(AU:AU,$E:$E,$E239)),
100*(AU239-MINIFS(AU:AU,$E:$E,$E239))/(MAXIFS(AU:AU,$E:$E,$E239)-MINIFS(AU:AU,$E:$E,$E239))))</f>
        <v/>
      </c>
      <c r="DK239" s="223" t="str">
        <f t="array" ref="DK239">IF(AV239="","",
IF(INDEX(Settings!$H:$H,MATCH(DK$1,Settings!$G:$G,0))=TRUE,
100-100*(AV239-MINIFS(AV:AV,$E:$E,$E239))/(MAXIFS(AV:AV,$E:$E,$E239)-MINIFS(AV:AV,$E:$E,$E239)),
100*(AV239-MINIFS(AV:AV,$E:$E,$E239))/(MAXIFS(AV:AV,$E:$E,$E239)-MINIFS(AV:AV,$E:$E,$E239))))</f>
        <v/>
      </c>
      <c r="DL239" s="223" t="str">
        <f t="array" ref="DL239">IF(AW239="","",
IF(INDEX(Settings!$H:$H,MATCH(DL$1,Settings!$G:$G,0))=TRUE,
100-100*(AW239-MINIFS(AW:AW,$E:$E,$E239))/(MAXIFS(AW:AW,$E:$E,$E239)-MINIFS(AW:AW,$E:$E,$E239)),
100*(AW239-MINIFS(AW:AW,$E:$E,$E239))/(MAXIFS(AW:AW,$E:$E,$E239)-MINIFS(AW:AW,$E:$E,$E239))))</f>
        <v/>
      </c>
      <c r="DM239" s="223" t="str">
        <f t="array" ref="DM239">IF(AX239="","",
IF(INDEX(Settings!$H:$H,MATCH(DM$1,Settings!$G:$G,0))=TRUE,
100-100*(AX239-MINIFS(AX:AX,$E:$E,$E239))/(MAXIFS(AX:AX,$E:$E,$E239)-MINIFS(AX:AX,$E:$E,$E239)),
100*(AX239-MINIFS(AX:AX,$E:$E,$E239))/(MAXIFS(AX:AX,$E:$E,$E239)-MINIFS(AX:AX,$E:$E,$E239))))</f>
        <v/>
      </c>
      <c r="DN239" s="223" t="str">
        <f t="array" ref="DN239">IF(AY239="","",
IF(INDEX(Settings!$H:$H,MATCH(DN$1,Settings!$G:$G,0))=TRUE,
100-100*(AY239-MINIFS(AY:AY,$E:$E,$E239))/(MAXIFS(AY:AY,$E:$E,$E239)-MINIFS(AY:AY,$E:$E,$E239)),
100*(AY239-MINIFS(AY:AY,$E:$E,$E239))/(MAXIFS(AY:AY,$E:$E,$E239)-MINIFS(AY:AY,$E:$E,$E239))))</f>
        <v/>
      </c>
      <c r="DO239" s="223" t="str">
        <f t="array" ref="DO239">IF(AZ239="","",
IF(INDEX(Settings!$H:$H,MATCH(DO$1,Settings!$G:$G,0))=TRUE,
100-100*(AZ239-MINIFS(AZ:AZ,$E:$E,$E239))/(MAXIFS(AZ:AZ,$E:$E,$E239)-MINIFS(AZ:AZ,$E:$E,$E239)),
100*(AZ239-MINIFS(AZ:AZ,$E:$E,$E239))/(MAXIFS(AZ:AZ,$E:$E,$E239)-MINIFS(AZ:AZ,$E:$E,$E239))))</f>
        <v/>
      </c>
      <c r="DP239" s="223" t="str">
        <f t="array" ref="DP239">IF(BA239="","",
IF(INDEX(Settings!$H:$H,MATCH(DP$1,Settings!$G:$G,0))=TRUE,
100-100*(BA239-MINIFS(BA:BA,$E:$E,$E239))/(MAXIFS(BA:BA,$E:$E,$E239)-MINIFS(BA:BA,$E:$E,$E239)),
100*(BA239-MINIFS(BA:BA,$E:$E,$E239))/(MAXIFS(BA:BA,$E:$E,$E239)-MINIFS(BA:BA,$E:$E,$E239))))</f>
        <v/>
      </c>
      <c r="DQ239" s="223" t="str">
        <f t="array" ref="DQ239">IF(BB239="","",
IF(INDEX(Settings!$H:$H,MATCH(DQ$1,Settings!$G:$G,0))=TRUE,
100-100*(BB239-MINIFS(BB:BB,$E:$E,$E239))/(MAXIFS(BB:BB,$E:$E,$E239)-MINIFS(BB:BB,$E:$E,$E239)),
100*(BB239-MINIFS(BB:BB,$E:$E,$E239))/(MAXIFS(BB:BB,$E:$E,$E239)-MINIFS(BB:BB,$E:$E,$E239))))</f>
        <v/>
      </c>
      <c r="DR239" s="223" t="str">
        <f t="array" ref="DR239">IF(BC239="","",
IF(INDEX(Settings!$H:$H,MATCH(DR$1,Settings!$G:$G,0))=TRUE,
100-100*(BC239-MINIFS(BC:BC,$E:$E,$E239))/(MAXIFS(BC:BC,$E:$E,$E239)-MINIFS(BC:BC,$E:$E,$E239)),
100*(BC239-MINIFS(BC:BC,$E:$E,$E239))/(MAXIFS(BC:BC,$E:$E,$E239)-MINIFS(BC:BC,$E:$E,$E239))))</f>
        <v/>
      </c>
      <c r="DS239" s="223" t="str">
        <f t="array" ref="DS239">IF(BD239="","",
IF(INDEX(Settings!$H:$H,MATCH(DS$1,Settings!$G:$G,0))=TRUE,
100-100*(BD239-MINIFS(BD:BD,$E:$E,$E239))/(MAXIFS(BD:BD,$E:$E,$E239)-MINIFS(BD:BD,$E:$E,$E239)),
100*(BD239-MINIFS(BD:BD,$E:$E,$E239))/(MAXIFS(BD:BD,$E:$E,$E239)-MINIFS(BD:BD,$E:$E,$E239))))</f>
        <v/>
      </c>
      <c r="DT239" s="223" t="str">
        <f t="array" ref="DT239">IF(BE239="","",
IF(INDEX(Settings!$H:$H,MATCH(DT$1,Settings!$G:$G,0))=TRUE,
100-100*(BE239-MINIFS(BE:BE,$E:$E,$E239))/(MAXIFS(BE:BE,$E:$E,$E239)-MINIFS(BE:BE,$E:$E,$E239)),
100*(BE239-MINIFS(BE:BE,$E:$E,$E239))/(MAXIFS(BE:BE,$E:$E,$E239)-MINIFS(BE:BE,$E:$E,$E239))))</f>
        <v/>
      </c>
      <c r="DU239" s="223" t="str">
        <f t="array" ref="DU239">IF(BF239="","",
IF(INDEX(Settings!$H:$H,MATCH(DU$1,Settings!$G:$G,0))=TRUE,
100-100*(BF239-MINIFS(BF:BF,$E:$E,$E239))/(MAXIFS(BF:BF,$E:$E,$E239)-MINIFS(BF:BF,$E:$E,$E239)),
100*(BF239-MINIFS(BF:BF,$E:$E,$E239))/(MAXIFS(BF:BF,$E:$E,$E239)-MINIFS(BF:BF,$E:$E,$E239))))</f>
        <v/>
      </c>
      <c r="DV239" s="223" t="str">
        <f t="array" ref="DV239">IF(BG239="","",
IF(INDEX(Settings!$H:$H,MATCH(DV$1,Settings!$G:$G,0))=TRUE,
100-100*(BG239-MINIFS(BG:BG,$E:$E,$E239))/(MAXIFS(BG:BG,$E:$E,$E239)-MINIFS(BG:BG,$E:$E,$E239)),
100*(BG239-MINIFS(BG:BG,$E:$E,$E239))/(MAXIFS(BG:BG,$E:$E,$E239)-MINIFS(BG:BG,$E:$E,$E239))))</f>
        <v/>
      </c>
      <c r="DW239" s="223" t="str">
        <f t="array" ref="DW239">IF(BH239="","",
IF(INDEX(Settings!$H:$H,MATCH(DW$1,Settings!$G:$G,0))=TRUE,
100-100*(BH239-MINIFS(BH:BH,$E:$E,$E239))/(MAXIFS(BH:BH,$E:$E,$E239)-MINIFS(BH:BH,$E:$E,$E239)),
100*(BH239-MINIFS(BH:BH,$E:$E,$E239))/(MAXIFS(BH:BH,$E:$E,$E239)-MINIFS(BH:BH,$E:$E,$E239))))</f>
        <v/>
      </c>
      <c r="DX239" s="223" t="str">
        <f t="array" ref="DX239">IF(BI239="","",
IF(INDEX(Settings!$H:$H,MATCH(DX$1,Settings!$G:$G,0))=TRUE,
100-100*(BI239-MINIFS(BI:BI,$E:$E,$E239))/(MAXIFS(BI:BI,$E:$E,$E239)-MINIFS(BI:BI,$E:$E,$E239)),
100*(BI239-MINIFS(BI:BI,$E:$E,$E239))/(MAXIFS(BI:BI,$E:$E,$E239)-MINIFS(BI:BI,$E:$E,$E239))))</f>
        <v/>
      </c>
      <c r="DY239" s="223" t="str">
        <f t="array" ref="DY239">IF(BJ239="","",
IF(INDEX(Settings!$H:$H,MATCH(DY$1,Settings!$G:$G,0))=TRUE,
100-100*(BJ239-MINIFS(BJ:BJ,$E:$E,$E239))/(MAXIFS(BJ:BJ,$E:$E,$E239)-MINIFS(BJ:BJ,$E:$E,$E239)),
100*(BJ239-MINIFS(BJ:BJ,$E:$E,$E239))/(MAXIFS(BJ:BJ,$E:$E,$E239)-MINIFS(BJ:BJ,$E:$E,$E239))))</f>
        <v/>
      </c>
      <c r="DZ239" s="225"/>
      <c r="EA239" s="225"/>
      <c r="EB239" s="225" t="str">
        <f t="shared" si="8"/>
        <v/>
      </c>
      <c r="EC239" s="225" t="str">
        <f t="shared" si="9"/>
        <v/>
      </c>
      <c r="ED239" s="225" t="str">
        <f t="shared" si="10"/>
        <v/>
      </c>
      <c r="EE239" s="225" t="str">
        <f t="shared" si="11"/>
        <v/>
      </c>
      <c r="EF239" s="225" t="str">
        <f t="shared" si="12"/>
        <v/>
      </c>
      <c r="EG239" s="225" t="str">
        <f t="shared" si="13"/>
        <v/>
      </c>
      <c r="EH239" s="225"/>
      <c r="EI239" s="225"/>
      <c r="EJ239" s="225"/>
      <c r="EK239" s="225"/>
      <c r="EL239" s="225"/>
      <c r="EM239" s="225"/>
    </row>
    <row r="240">
      <c r="A240" s="231"/>
      <c r="B240" s="231"/>
      <c r="C240" s="231"/>
      <c r="D240" s="231" t="str">
        <f t="array" ref="D240">IFERROR(INDEX(Profiles!$B:$B,MATCH($A240,Profiles!$A:$A,0)),"")</f>
        <v/>
      </c>
      <c r="E240" s="231"/>
      <c r="F240" s="231"/>
      <c r="G240" s="231"/>
      <c r="H240" s="231"/>
      <c r="I240" s="231" t="str">
        <f>IF(A240="","",IF(Settings!$N$3="DATE",F240&amp;": "&amp;TEXT(B240,"M/DD/YY"),F240&amp;": "&amp;H240))</f>
        <v/>
      </c>
      <c r="J240" s="231"/>
      <c r="K240" s="231"/>
      <c r="L240" s="231"/>
      <c r="M240" s="232" t="str">
        <f t="shared" si="14"/>
        <v/>
      </c>
      <c r="N240" s="231"/>
      <c r="O240" s="231"/>
      <c r="P240" s="231"/>
      <c r="Q240" s="231"/>
      <c r="R240" s="231"/>
      <c r="S240" s="230" t="str">
        <f>IFERROR(VLOOKUP(AF240, 'YOYO IR Scores'!A:C, 3, FALSE), "")
</f>
        <v/>
      </c>
      <c r="T240" s="231"/>
      <c r="U240" s="231"/>
      <c r="V240" s="231"/>
      <c r="W240" s="231"/>
      <c r="X240" s="233" t="str">
        <f t="shared" si="4"/>
        <v/>
      </c>
      <c r="Y240" s="234" t="str">
        <f t="shared" si="5"/>
        <v/>
      </c>
      <c r="Z240" s="234" t="str">
        <f t="shared" si="6"/>
        <v/>
      </c>
      <c r="AA240" s="233" t="str">
        <f t="shared" si="7"/>
        <v/>
      </c>
      <c r="AB240" s="232"/>
      <c r="AC240" s="232"/>
      <c r="AD240" s="232"/>
      <c r="AE240" s="232" t="str">
        <f>IFERROR(VLOOKUP(AF240, 'YOYO IR Scores'!A:C, 2, FALSE), "")</f>
        <v/>
      </c>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t="str">
        <f t="array" ref="BK240">IF(J240="","",
IF(INDEX(Settings!$H:$H,MATCH(BY$1,Settings!$G:$G,0))=TRUE,
100-100*(J240-MIN(J:J))/(MAX(J:J)-MIN(J:J)),
100*(J240-MIN(J:J))/(MAX(J:J)-MIN(J:J))))</f>
        <v/>
      </c>
      <c r="BL240" s="232" t="str">
        <f t="array" ref="BL240">IF(J240="","",
IF(INDEX(Settings!$H:$H,MATCH(BY$1,Settings!$G:$G,0))=TRUE,
100-100*(J240-MINIFS(J:J,$E:$E,$E240))/(MAXIFS(J:J,$E:$E,$E240)-MINIFS(J:J,$E:$E,$E240)),
100*(J240-MINIFS(J:J,$E:$E,$E240))/(MAXIFS(J:J,$E:$E,$E240)-MINIFS(J:J,$E:$E,$E240))))</f>
        <v/>
      </c>
      <c r="BM240" s="232" t="str">
        <f t="array" ref="BM240">IF(J240="","",
IF(INDEX(Settings!$H:$H,MATCH(BY$1,Settings!$G:$G,0))=TRUE,
100-100*(J240-MINIFS(J:J,$E:$E,$E240,$I:$I,$I240))/(MAXIFS(J:J,$E:$E,$E240,$I:$I,$I240)-MINIFS(J:J,$E:$E,$E240,$I:$I,$I240)),
100*(J240-MINIFS(J:J,$E:$E,$E240,$I:$I,$I240))/(MAXIFS(J:J,$E:$E,$E240,$I:$I,$I240)-MINIFS(J:J,$E:$E,$E240,$I:$I,$I240))))</f>
        <v/>
      </c>
      <c r="BN240" s="231" t="str">
        <f t="array" ref="BN240">IF(J240="","",
IF(INDEX(Settings!$H:$H,MATCH(BY$1,Settings!$G:$G,0))=TRUE,
100-100*PERCENTRANK(J:J,J240),
100*PERCENTRANK(J:J,J240)))</f>
        <v/>
      </c>
      <c r="BO240" s="231" t="str">
        <f>IFERROR(__xludf.DUMMYFUNCTION("IF(J240="""","""",
IF(INDEX(Settings!$H:$H,MATCH(BY$1,Settings!$G:$G,0))=TRUE,
100-100*PERCENTRANK(FILTER(J:J,$E:$E=$E240),J240),
100*PERCENTRANK(FILTER(J:J,$E:$E=$E240),J240)))"),"")</f>
        <v/>
      </c>
      <c r="BP240" s="231" t="str">
        <f>IFERROR(__xludf.DUMMYFUNCTION("IF(J240="""","""",
IF(INDEX(Settings!$H:$H,MATCH(BY$1,Settings!$G:$G,0))=TRUE,
100-100*PERCENTRANK(FILTER(J:J,$E:$E=$E240,$I:$I=$I240),J240),
100*PERCENTRANK(FILTER(J:J,$E:$E=$E240,$I:$I=$I240),J240)))"),"")</f>
        <v/>
      </c>
      <c r="BQ240" s="233" t="str">
        <f t="array" ref="BQ240">IF(J240="","",
IF(INDEX(Settings!$H:$H,MATCH(BY$1,Settings!$G:$G,0))=TRUE,
-1*(J240-AVERAGE(J:J))/STDEV(J:J),
(J240-AVERAGE(J:J))/STDEV(J:J)))</f>
        <v/>
      </c>
      <c r="BR240" s="233" t="str">
        <f>IFERROR(__xludf.DUMMYFUNCTION("IF(J240="""","""",
IF(INDEX(Settings!$H:$H,MATCH(BY$1,Settings!$G:$G,0))=TRUE,
-1*(J240-AVERAGEIFS(J:J,$E:$E,$E240))/STDEV(FILTER(J:J,$E:$E=$E240)),
(J240-AVERAGEIFS(J:J,$E:$E,$E240))/STDEV(FILTER(J:J,$E:$E=$E240))))"),"")</f>
        <v/>
      </c>
      <c r="BS240" s="233"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1"/>
      <c r="BX240" s="231"/>
      <c r="BY240" s="232" t="str">
        <f t="array" ref="BY240">IF(J240="","",
IF(INDEX(Settings!$H:$H,MATCH(BY$1,Settings!$G:$G,0))=TRUE,
100-100*(J240-MINIFS(J:J,$E:$E,$E240))/(MAXIFS(J:J,$E:$E,$E240)-MINIFS(J:J,$E:$E,$E240)),
100*(J240-MINIFS(J:J,$E:$E,$E240))/(MAXIFS(J:J,$E:$E,$E240)-MINIFS(J:J,$E:$E,$E240))))</f>
        <v/>
      </c>
      <c r="BZ240" s="232" t="str">
        <f t="array" ref="BZ240">IF(K240="","",
IF(INDEX(Settings!$H:$H,MATCH(BZ$1,Settings!$G:$G,0))=TRUE,
100-100*(K240-MINIFS(K:K,$E:$E,$E240))/(MAXIFS(K:K,$E:$E,$E240)-MINIFS(K:K,$E:$E,$E240)),
100*(K240-MINIFS(K:K,$E:$E,$E240))/(MAXIFS(K:K,$E:$E,$E240)-MINIFS(K:K,$E:$E,$E240))))</f>
        <v/>
      </c>
      <c r="CA240" s="232" t="str">
        <f t="array" ref="CA240">IF(L240="","",
IF(INDEX(Settings!$H:$H,MATCH(CA$1,Settings!$G:$G,0))=TRUE,
100-100*(L240-MINIFS(L:L,$E:$E,$E240))/(MAXIFS(L:L,$E:$E,$E240)-MINIFS(L:L,$E:$E,$E240)),
100*(L240-MINIFS(L:L,$E:$E,$E240))/(MAXIFS(L:L,$E:$E,$E240)-MINIFS(L:L,$E:$E,$E240))))</f>
        <v/>
      </c>
      <c r="CB240" s="232" t="str">
        <f t="array" ref="CB240">IF(M240="","",
IF(INDEX(Settings!$H:$H,MATCH(CB$1,Settings!$G:$G,0))=TRUE,
100-100*(M240-MINIFS(M:M,$E:$E,$E240))/(MAXIFS(M:M,$E:$E,$E240)-MINIFS(M:M,$E:$E,$E240)),
100*(M240-MINIFS(M:M,$E:$E,$E240))/(MAXIFS(M:M,$E:$E,$E240)-MINIFS(M:M,$E:$E,$E240))))</f>
        <v/>
      </c>
      <c r="CC240" s="232" t="str">
        <f t="array" ref="CC240">IF(N240="","",
IF(INDEX(Settings!$H:$H,MATCH(CC$1,Settings!$G:$G,0))=TRUE,
100-100*(N240-MINIFS(N:N,$E:$E,$E240))/(MAXIFS(N:N,$E:$E,$E240)-MINIFS(N:N,$E:$E,$E240)),
100*(N240-MINIFS(N:N,$E:$E,$E240))/(MAXIFS(N:N,$E:$E,$E240)-MINIFS(N:N,$E:$E,$E240))))</f>
        <v/>
      </c>
      <c r="CD240" s="232" t="str">
        <f t="array" ref="CD240">IF(O240="","",
IF(INDEX(Settings!$H:$H,MATCH(CD$1,Settings!$G:$G,0))=TRUE,
100-100*(O240-MINIFS(O:O,$E:$E,$E240))/(MAXIFS(O:O,$E:$E,$E240)-MINIFS(O:O,$E:$E,$E240)),
100*(O240-MINIFS(O:O,$E:$E,$E240))/(MAXIFS(O:O,$E:$E,$E240)-MINIFS(O:O,$E:$E,$E240))))</f>
        <v/>
      </c>
      <c r="CE240" s="232" t="str">
        <f t="array" ref="CE240">IF(P240="","",
IF(INDEX(Settings!$H:$H,MATCH(CE$1,Settings!$G:$G,0))=TRUE,
100-100*(P240-MINIFS(P:P,$E:$E,$E240))/(MAXIFS(P:P,$E:$E,$E240)-MINIFS(P:P,$E:$E,$E240)),
100*(P240-MINIFS(P:P,$E:$E,$E240))/(MAXIFS(P:P,$E:$E,$E240)-MINIFS(P:P,$E:$E,$E240))))</f>
        <v/>
      </c>
      <c r="CF240" s="232" t="str">
        <f t="array" ref="CF240">IF(Q240="","",
IF(INDEX(Settings!$H:$H,MATCH(CF$1,Settings!$G:$G,0))=TRUE,
100-100*(Q240-MINIFS(Q:Q,$E:$E,$E240))/(MAXIFS(Q:Q,$E:$E,$E240)-MINIFS(Q:Q,$E:$E,$E240)),
100*(Q240-MINIFS(Q:Q,$E:$E,$E240))/(MAXIFS(Q:Q,$E:$E,$E240)-MINIFS(Q:Q,$E:$E,$E240))))</f>
        <v/>
      </c>
      <c r="CG240" s="232" t="str">
        <f t="array" ref="CG240">IF(R240="","",
IF(INDEX(Settings!$H:$H,MATCH(CG$1,Settings!$G:$G,0))=TRUE,
100-100*(R240-MINIFS(R:R,$E:$E,$E240))/(MAXIFS(R:R,$E:$E,$E240)-MINIFS(R:R,$E:$E,$E240)),
100*(R240-MINIFS(R:R,$E:$E,$E240))/(MAXIFS(R:R,$E:$E,$E240)-MINIFS(R:R,$E:$E,$E240))))</f>
        <v/>
      </c>
      <c r="CH240" s="232" t="str">
        <f t="array" ref="CH240">IF(S240="","",
IF(INDEX(Settings!$H:$H,MATCH(CH$1,Settings!$G:$G,0))=TRUE,
100-100*(S240-MINIFS(S:S,$E:$E,$E240))/(MAXIFS(S:S,$E:$E,$E240)-MINIFS(S:S,$E:$E,$E240)),
100*(S240-MINIFS(S:S,$E:$E,$E240))/(MAXIFS(S:S,$E:$E,$E240)-MINIFS(S:S,$E:$E,$E240))))</f>
        <v/>
      </c>
      <c r="CI240" s="232" t="str">
        <f t="array" ref="CI240">IF(T240="","",
IF(INDEX(Settings!$H:$H,MATCH(CI$1,Settings!$G:$G,0))=TRUE,
100-100*(T240-MINIFS(T:T,$E:$E,$E240))/(MAXIFS(T:T,$E:$E,$E240)-MINIFS(T:T,$E:$E,$E240)),
100*(T240-MINIFS(T:T,$E:$E,$E240))/(MAXIFS(T:T,$E:$E,$E240)-MINIFS(T:T,$E:$E,$E240))))</f>
        <v/>
      </c>
      <c r="CJ240" s="232" t="str">
        <f t="array" ref="CJ240">IF(U240="","",
IF(INDEX(Settings!$H:$H,MATCH(CJ$1,Settings!$G:$G,0))=TRUE,
100-100*(U240-MINIFS(U:U,$E:$E,$E240))/(MAXIFS(U:U,$E:$E,$E240)-MINIFS(U:U,$E:$E,$E240)),
100*(U240-MINIFS(U:U,$E:$E,$E240))/(MAXIFS(U:U,$E:$E,$E240)-MINIFS(U:U,$E:$E,$E240))))</f>
        <v/>
      </c>
      <c r="CK240" s="232" t="str">
        <f t="array" ref="CK240">IF(V240="","",
IF(INDEX(Settings!$H:$H,MATCH(CK$1,Settings!$G:$G,0))=TRUE,
100-100*(V240-MINIFS(V:V,$E:$E,$E240))/(MAXIFS(V:V,$E:$E,$E240)-MINIFS(V:V,$E:$E,$E240)),
100*(V240-MINIFS(V:V,$E:$E,$E240))/(MAXIFS(V:V,$E:$E,$E240)-MINIFS(V:V,$E:$E,$E240))))</f>
        <v/>
      </c>
      <c r="CL240" s="232" t="str">
        <f t="array" ref="CL240">IF(W240="","",
IF(INDEX(Settings!$H:$H,MATCH(CL$1,Settings!$G:$G,0))=TRUE,
100-100*(W240-MINIFS(W:W,$E:$E,$E240))/(MAXIFS(W:W,$E:$E,$E240)-MINIFS(W:W,$E:$E,$E240)),
100*(W240-MINIFS(W:W,$E:$E,$E240))/(MAXIFS(W:W,$E:$E,$E240)-MINIFS(W:W,$E:$E,$E240))))</f>
        <v/>
      </c>
      <c r="CM240" s="232" t="str">
        <f t="array" ref="CM240">IF(X240="","",
IF(INDEX(Settings!$H:$H,MATCH(CM$1,Settings!$G:$G,0))=TRUE,
100-100*(X240-MINIFS(X:X,$E:$E,$E240))/(MAXIFS(X:X,$E:$E,$E240)-MINIFS(X:X,$E:$E,$E240)),
100*(X240-MINIFS(X:X,$E:$E,$E240))/(MAXIFS(X:X,$E:$E,$E240)-MINIFS(X:X,$E:$E,$E240))))</f>
        <v/>
      </c>
      <c r="CN240" s="232" t="str">
        <f t="array" ref="CN240">IF(Y240="","",
IF(INDEX(Settings!$H:$H,MATCH(CN$1,Settings!$G:$G,0))=TRUE,
100-100*(Y240-MINIFS(Y:Y,$E:$E,$E240))/(MAXIFS(Y:Y,$E:$E,$E240)-MINIFS(Y:Y,$E:$E,$E240)),
100*(Y240-MINIFS(Y:Y,$E:$E,$E240))/(MAXIFS(Y:Y,$E:$E,$E240)-MINIFS(Y:Y,$E:$E,$E240))))</f>
        <v/>
      </c>
      <c r="CO240" s="232" t="str">
        <f t="array" ref="CO240">IF(Z240="","",
IF(INDEX(Settings!$H:$H,MATCH(CO$1,Settings!$G:$G,0))=TRUE,
100-100*(Z240-MINIFS(Z:Z,$E:$E,$E240))/(MAXIFS(Z:Z,$E:$E,$E240)-MINIFS(Z:Z,$E:$E,$E240)),
100*(Z240-MINIFS(Z:Z,$E:$E,$E240))/(MAXIFS(Z:Z,$E:$E,$E240)-MINIFS(Z:Z,$E:$E,$E240))))</f>
        <v/>
      </c>
      <c r="CP240" s="232" t="str">
        <f t="array" ref="CP240">IF(AA240="","",
IF(INDEX(Settings!$H:$H,MATCH(CP$1,Settings!$G:$G,0))=TRUE,
100-100*(AA240-MINIFS(AA:AA,$E:$E,$E240))/(MAXIFS(AA:AA,$E:$E,$E240)-MINIFS(AA:AA,$E:$E,$E240)),
100*(AA240-MINIFS(AA:AA,$E:$E,$E240))/(MAXIFS(AA:AA,$E:$E,$E240)-MINIFS(AA:AA,$E:$E,$E240))))</f>
        <v/>
      </c>
      <c r="CQ240" s="232" t="str">
        <f t="array" ref="CQ240">IF(AB240="","",
IF(INDEX(Settings!$H:$H,MATCH(CQ$1,Settings!$G:$G,0))=TRUE,
100-100*(AB240-MINIFS(AB:AB,$E:$E,$E240))/(MAXIFS(AB:AB,$E:$E,$E240)-MINIFS(AB:AB,$E:$E,$E240)),
100*(AB240-MINIFS(AB:AB,$E:$E,$E240))/(MAXIFS(AB:AB,$E:$E,$E240)-MINIFS(AB:AB,$E:$E,$E240))))</f>
        <v/>
      </c>
      <c r="CR240" s="232" t="str">
        <f t="array" ref="CR240">IF(AC240="","",
IF(INDEX(Settings!$H:$H,MATCH(CR$1,Settings!$G:$G,0))=TRUE,
100-100*(AC240-MINIFS(AC:AC,$E:$E,$E240))/(MAXIFS(AC:AC,$E:$E,$E240)-MINIFS(AC:AC,$E:$E,$E240)),
100*(AC240-MINIFS(AC:AC,$E:$E,$E240))/(MAXIFS(AC:AC,$E:$E,$E240)-MINIFS(AC:AC,$E:$E,$E240))))</f>
        <v/>
      </c>
      <c r="CS240" s="232" t="str">
        <f t="array" ref="CS240">IF(AD240="","",
IF(INDEX(Settings!$H:$H,MATCH(CS$1,Settings!$G:$G,0))=TRUE,
100-100*(AD240-MINIFS(AD:AD,$E:$E,$E240))/(MAXIFS(AD:AD,$E:$E,$E240)-MINIFS(AD:AD,$E:$E,$E240)),
100*(AD240-MINIFS(AD:AD,$E:$E,$E240))/(MAXIFS(AD:AD,$E:$E,$E240)-MINIFS(AD:AD,$E:$E,$E240))))</f>
        <v/>
      </c>
      <c r="CT240" s="232" t="str">
        <f t="array" ref="CT240">IF(AE240="","",
IF(INDEX(Settings!$H:$H,MATCH(CT$1,Settings!$G:$G,0))=TRUE,
100-100*(AE240-MINIFS(AE:AE,$E:$E,$E240))/(MAXIFS(AE:AE,$E:$E,$E240)-MINIFS(AE:AE,$E:$E,$E240)),
100*(AE240-MINIFS(AE:AE,$E:$E,$E240))/(MAXIFS(AE:AE,$E:$E,$E240)-MINIFS(AE:AE,$E:$E,$E240))))</f>
        <v/>
      </c>
      <c r="CU240" s="232" t="str">
        <f t="array" ref="CU240">IF(AF240="","",
IF(INDEX(Settings!$H:$H,MATCH(CU$1,Settings!$G:$G,0))=TRUE,
100-100*(AF240-MINIFS(AF:AF,$E:$E,$E240))/(MAXIFS(AF:AF,$E:$E,$E240)-MINIFS(AF:AF,$E:$E,$E240)),
100*(AF240-MINIFS(AF:AF,$E:$E,$E240))/(MAXIFS(AF:AF,$E:$E,$E240)-MINIFS(AF:AF,$E:$E,$E240))))</f>
        <v/>
      </c>
      <c r="CV240" s="232" t="str">
        <f t="array" ref="CV240">IF(AG240="","",
IF(INDEX(Settings!$H:$H,MATCH(CV$1,Settings!$G:$G,0))=TRUE,
100-100*(AG240-MINIFS(AG:AG,$E:$E,$E240))/(MAXIFS(AG:AG,$E:$E,$E240)-MINIFS(AG:AG,$E:$E,$E240)),
100*(AG240-MINIFS(AG:AG,$E:$E,$E240))/(MAXIFS(AG:AG,$E:$E,$E240)-MINIFS(AG:AG,$E:$E,$E240))))</f>
        <v/>
      </c>
      <c r="CW240" s="232" t="str">
        <f t="array" ref="CW240">IF(AH240="","",
IF(INDEX(Settings!$H:$H,MATCH(CW$1,Settings!$G:$G,0))=TRUE,
100-100*(AH240-MINIFS(AH:AH,$E:$E,$E240))/(MAXIFS(AH:AH,$E:$E,$E240)-MINIFS(AH:AH,$E:$E,$E240)),
100*(AH240-MINIFS(AH:AH,$E:$E,$E240))/(MAXIFS(AH:AH,$E:$E,$E240)-MINIFS(AH:AH,$E:$E,$E240))))</f>
        <v/>
      </c>
      <c r="CX240" s="232" t="str">
        <f t="array" ref="CX240">IF(AI240="","",
IF(INDEX(Settings!$H:$H,MATCH(CX$1,Settings!$G:$G,0))=TRUE,
100-100*(AI240-MINIFS(AI:AI,$E:$E,$E240))/(MAXIFS(AI:AI,$E:$E,$E240)-MINIFS(AI:AI,$E:$E,$E240)),
100*(AI240-MINIFS(AI:AI,$E:$E,$E240))/(MAXIFS(AI:AI,$E:$E,$E240)-MINIFS(AI:AI,$E:$E,$E240))))</f>
        <v/>
      </c>
      <c r="CY240" s="232" t="str">
        <f t="array" ref="CY240">IF(AJ240="","",
IF(INDEX(Settings!$H:$H,MATCH(CY$1,Settings!$G:$G,0))=TRUE,
100-100*(AJ240-MINIFS(AJ:AJ,$E:$E,$E240))/(MAXIFS(AJ:AJ,$E:$E,$E240)-MINIFS(AJ:AJ,$E:$E,$E240)),
100*(AJ240-MINIFS(AJ:AJ,$E:$E,$E240))/(MAXIFS(AJ:AJ,$E:$E,$E240)-MINIFS(AJ:AJ,$E:$E,$E240))))</f>
        <v/>
      </c>
      <c r="CZ240" s="232" t="str">
        <f t="array" ref="CZ240">IF(AK240="","",
IF(INDEX(Settings!$H:$H,MATCH(CZ$1,Settings!$G:$G,0))=TRUE,
100-100*(AK240-MINIFS(AK:AK,$E:$E,$E240))/(MAXIFS(AK:AK,$E:$E,$E240)-MINIFS(AK:AK,$E:$E,$E240)),
100*(AK240-MINIFS(AK:AK,$E:$E,$E240))/(MAXIFS(AK:AK,$E:$E,$E240)-MINIFS(AK:AK,$E:$E,$E240))))</f>
        <v/>
      </c>
      <c r="DA240" s="232" t="str">
        <f t="array" ref="DA240">IF(AL240="","",
IF(INDEX(Settings!$H:$H,MATCH(DA$1,Settings!$G:$G,0))=TRUE,
100-100*(AL240-MINIFS(AL:AL,$E:$E,$E240))/(MAXIFS(AL:AL,$E:$E,$E240)-MINIFS(AL:AL,$E:$E,$E240)),
100*(AL240-MINIFS(AL:AL,$E:$E,$E240))/(MAXIFS(AL:AL,$E:$E,$E240)-MINIFS(AL:AL,$E:$E,$E240))))</f>
        <v/>
      </c>
      <c r="DB240" s="232" t="str">
        <f t="array" ref="DB240">IF(AM240="","",
IF(INDEX(Settings!$H:$H,MATCH(DB$1,Settings!$G:$G,0))=TRUE,
100-100*(AM240-MINIFS(AM:AM,$E:$E,$E240))/(MAXIFS(AM:AM,$E:$E,$E240)-MINIFS(AM:AM,$E:$E,$E240)),
100*(AM240-MINIFS(AM:AM,$E:$E,$E240))/(MAXIFS(AM:AM,$E:$E,$E240)-MINIFS(AM:AM,$E:$E,$E240))))</f>
        <v/>
      </c>
      <c r="DC240" s="232" t="str">
        <f t="array" ref="DC240">IF(AN240="","",
IF(INDEX(Settings!$H:$H,MATCH(DC$1,Settings!$G:$G,0))=TRUE,
100-100*(AN240-MINIFS(AN:AN,$E:$E,$E240))/(MAXIFS(AN:AN,$E:$E,$E240)-MINIFS(AN:AN,$E:$E,$E240)),
100*(AN240-MINIFS(AN:AN,$E:$E,$E240))/(MAXIFS(AN:AN,$E:$E,$E240)-MINIFS(AN:AN,$E:$E,$E240))))</f>
        <v/>
      </c>
      <c r="DD240" s="232" t="str">
        <f t="array" ref="DD240">IF(AO240="","",
IF(INDEX(Settings!$H:$H,MATCH(DD$1,Settings!$G:$G,0))=TRUE,
100-100*(AO240-MINIFS(AO:AO,$E:$E,$E240))/(MAXIFS(AO:AO,$E:$E,$E240)-MINIFS(AO:AO,$E:$E,$E240)),
100*(AO240-MINIFS(AO:AO,$E:$E,$E240))/(MAXIFS(AO:AO,$E:$E,$E240)-MINIFS(AO:AO,$E:$E,$E240))))</f>
        <v/>
      </c>
      <c r="DE240" s="232" t="str">
        <f t="array" ref="DE240">IF(AP240="","",
IF(INDEX(Settings!$H:$H,MATCH(DE$1,Settings!$G:$G,0))=TRUE,
100-100*(AP240-MINIFS(AP:AP,$E:$E,$E240))/(MAXIFS(AP:AP,$E:$E,$E240)-MINIFS(AP:AP,$E:$E,$E240)),
100*(AP240-MINIFS(AP:AP,$E:$E,$E240))/(MAXIFS(AP:AP,$E:$E,$E240)-MINIFS(AP:AP,$E:$E,$E240))))</f>
        <v/>
      </c>
      <c r="DF240" s="232" t="str">
        <f t="array" ref="DF240">IF(AQ240="","",
IF(INDEX(Settings!$H:$H,MATCH(DF$1,Settings!$G:$G,0))=TRUE,
100-100*(AQ240-MINIFS(AQ:AQ,$E:$E,$E240))/(MAXIFS(AQ:AQ,$E:$E,$E240)-MINIFS(AQ:AQ,$E:$E,$E240)),
100*(AQ240-MINIFS(AQ:AQ,$E:$E,$E240))/(MAXIFS(AQ:AQ,$E:$E,$E240)-MINIFS(AQ:AQ,$E:$E,$E240))))</f>
        <v/>
      </c>
      <c r="DG240" s="232" t="str">
        <f t="array" ref="DG240">IF(AR240="","",
IF(INDEX(Settings!$H:$H,MATCH(DG$1,Settings!$G:$G,0))=TRUE,
100-100*(AR240-MINIFS(AR:AR,$E:$E,$E240))/(MAXIFS(AR:AR,$E:$E,$E240)-MINIFS(AR:AR,$E:$E,$E240)),
100*(AR240-MINIFS(AR:AR,$E:$E,$E240))/(MAXIFS(AR:AR,$E:$E,$E240)-MINIFS(AR:AR,$E:$E,$E240))))</f>
        <v/>
      </c>
      <c r="DH240" s="232" t="str">
        <f t="array" ref="DH240">IF(AS240="","",
IF(INDEX(Settings!$H:$H,MATCH(DH$1,Settings!$G:$G,0))=TRUE,
100-100*(AS240-MINIFS(AS:AS,$E:$E,$E240))/(MAXIFS(AS:AS,$E:$E,$E240)-MINIFS(AS:AS,$E:$E,$E240)),
100*(AS240-MINIFS(AS:AS,$E:$E,$E240))/(MAXIFS(AS:AS,$E:$E,$E240)-MINIFS(AS:AS,$E:$E,$E240))))</f>
        <v/>
      </c>
      <c r="DI240" s="232" t="str">
        <f t="array" ref="DI240">IF(AT240="","",
IF(INDEX(Settings!$H:$H,MATCH(DI$1,Settings!$G:$G,0))=TRUE,
100-100*(AT240-MINIFS(AT:AT,$E:$E,$E240))/(MAXIFS(AT:AT,$E:$E,$E240)-MINIFS(AT:AT,$E:$E,$E240)),
100*(AT240-MINIFS(AT:AT,$E:$E,$E240))/(MAXIFS(AT:AT,$E:$E,$E240)-MINIFS(AT:AT,$E:$E,$E240))))</f>
        <v/>
      </c>
      <c r="DJ240" s="232" t="str">
        <f t="array" ref="DJ240">IF(AU240="","",
IF(INDEX(Settings!$H:$H,MATCH(DJ$1,Settings!$G:$G,0))=TRUE,
100-100*(AU240-MINIFS(AU:AU,$E:$E,$E240))/(MAXIFS(AU:AU,$E:$E,$E240)-MINIFS(AU:AU,$E:$E,$E240)),
100*(AU240-MINIFS(AU:AU,$E:$E,$E240))/(MAXIFS(AU:AU,$E:$E,$E240)-MINIFS(AU:AU,$E:$E,$E240))))</f>
        <v/>
      </c>
      <c r="DK240" s="232" t="str">
        <f t="array" ref="DK240">IF(AV240="","",
IF(INDEX(Settings!$H:$H,MATCH(DK$1,Settings!$G:$G,0))=TRUE,
100-100*(AV240-MINIFS(AV:AV,$E:$E,$E240))/(MAXIFS(AV:AV,$E:$E,$E240)-MINIFS(AV:AV,$E:$E,$E240)),
100*(AV240-MINIFS(AV:AV,$E:$E,$E240))/(MAXIFS(AV:AV,$E:$E,$E240)-MINIFS(AV:AV,$E:$E,$E240))))</f>
        <v/>
      </c>
      <c r="DL240" s="232" t="str">
        <f t="array" ref="DL240">IF(AW240="","",
IF(INDEX(Settings!$H:$H,MATCH(DL$1,Settings!$G:$G,0))=TRUE,
100-100*(AW240-MINIFS(AW:AW,$E:$E,$E240))/(MAXIFS(AW:AW,$E:$E,$E240)-MINIFS(AW:AW,$E:$E,$E240)),
100*(AW240-MINIFS(AW:AW,$E:$E,$E240))/(MAXIFS(AW:AW,$E:$E,$E240)-MINIFS(AW:AW,$E:$E,$E240))))</f>
        <v/>
      </c>
      <c r="DM240" s="232" t="str">
        <f t="array" ref="DM240">IF(AX240="","",
IF(INDEX(Settings!$H:$H,MATCH(DM$1,Settings!$G:$G,0))=TRUE,
100-100*(AX240-MINIFS(AX:AX,$E:$E,$E240))/(MAXIFS(AX:AX,$E:$E,$E240)-MINIFS(AX:AX,$E:$E,$E240)),
100*(AX240-MINIFS(AX:AX,$E:$E,$E240))/(MAXIFS(AX:AX,$E:$E,$E240)-MINIFS(AX:AX,$E:$E,$E240))))</f>
        <v/>
      </c>
      <c r="DN240" s="232" t="str">
        <f t="array" ref="DN240">IF(AY240="","",
IF(INDEX(Settings!$H:$H,MATCH(DN$1,Settings!$G:$G,0))=TRUE,
100-100*(AY240-MINIFS(AY:AY,$E:$E,$E240))/(MAXIFS(AY:AY,$E:$E,$E240)-MINIFS(AY:AY,$E:$E,$E240)),
100*(AY240-MINIFS(AY:AY,$E:$E,$E240))/(MAXIFS(AY:AY,$E:$E,$E240)-MINIFS(AY:AY,$E:$E,$E240))))</f>
        <v/>
      </c>
      <c r="DO240" s="232" t="str">
        <f t="array" ref="DO240">IF(AZ240="","",
IF(INDEX(Settings!$H:$H,MATCH(DO$1,Settings!$G:$G,0))=TRUE,
100-100*(AZ240-MINIFS(AZ:AZ,$E:$E,$E240))/(MAXIFS(AZ:AZ,$E:$E,$E240)-MINIFS(AZ:AZ,$E:$E,$E240)),
100*(AZ240-MINIFS(AZ:AZ,$E:$E,$E240))/(MAXIFS(AZ:AZ,$E:$E,$E240)-MINIFS(AZ:AZ,$E:$E,$E240))))</f>
        <v/>
      </c>
      <c r="DP240" s="232" t="str">
        <f t="array" ref="DP240">IF(BA240="","",
IF(INDEX(Settings!$H:$H,MATCH(DP$1,Settings!$G:$G,0))=TRUE,
100-100*(BA240-MINIFS(BA:BA,$E:$E,$E240))/(MAXIFS(BA:BA,$E:$E,$E240)-MINIFS(BA:BA,$E:$E,$E240)),
100*(BA240-MINIFS(BA:BA,$E:$E,$E240))/(MAXIFS(BA:BA,$E:$E,$E240)-MINIFS(BA:BA,$E:$E,$E240))))</f>
        <v/>
      </c>
      <c r="DQ240" s="232" t="str">
        <f t="array" ref="DQ240">IF(BB240="","",
IF(INDEX(Settings!$H:$H,MATCH(DQ$1,Settings!$G:$G,0))=TRUE,
100-100*(BB240-MINIFS(BB:BB,$E:$E,$E240))/(MAXIFS(BB:BB,$E:$E,$E240)-MINIFS(BB:BB,$E:$E,$E240)),
100*(BB240-MINIFS(BB:BB,$E:$E,$E240))/(MAXIFS(BB:BB,$E:$E,$E240)-MINIFS(BB:BB,$E:$E,$E240))))</f>
        <v/>
      </c>
      <c r="DR240" s="232" t="str">
        <f t="array" ref="DR240">IF(BC240="","",
IF(INDEX(Settings!$H:$H,MATCH(DR$1,Settings!$G:$G,0))=TRUE,
100-100*(BC240-MINIFS(BC:BC,$E:$E,$E240))/(MAXIFS(BC:BC,$E:$E,$E240)-MINIFS(BC:BC,$E:$E,$E240)),
100*(BC240-MINIFS(BC:BC,$E:$E,$E240))/(MAXIFS(BC:BC,$E:$E,$E240)-MINIFS(BC:BC,$E:$E,$E240))))</f>
        <v/>
      </c>
      <c r="DS240" s="232" t="str">
        <f t="array" ref="DS240">IF(BD240="","",
IF(INDEX(Settings!$H:$H,MATCH(DS$1,Settings!$G:$G,0))=TRUE,
100-100*(BD240-MINIFS(BD:BD,$E:$E,$E240))/(MAXIFS(BD:BD,$E:$E,$E240)-MINIFS(BD:BD,$E:$E,$E240)),
100*(BD240-MINIFS(BD:BD,$E:$E,$E240))/(MAXIFS(BD:BD,$E:$E,$E240)-MINIFS(BD:BD,$E:$E,$E240))))</f>
        <v/>
      </c>
      <c r="DT240" s="232" t="str">
        <f t="array" ref="DT240">IF(BE240="","",
IF(INDEX(Settings!$H:$H,MATCH(DT$1,Settings!$G:$G,0))=TRUE,
100-100*(BE240-MINIFS(BE:BE,$E:$E,$E240))/(MAXIFS(BE:BE,$E:$E,$E240)-MINIFS(BE:BE,$E:$E,$E240)),
100*(BE240-MINIFS(BE:BE,$E:$E,$E240))/(MAXIFS(BE:BE,$E:$E,$E240)-MINIFS(BE:BE,$E:$E,$E240))))</f>
        <v/>
      </c>
      <c r="DU240" s="232" t="str">
        <f t="array" ref="DU240">IF(BF240="","",
IF(INDEX(Settings!$H:$H,MATCH(DU$1,Settings!$G:$G,0))=TRUE,
100-100*(BF240-MINIFS(BF:BF,$E:$E,$E240))/(MAXIFS(BF:BF,$E:$E,$E240)-MINIFS(BF:BF,$E:$E,$E240)),
100*(BF240-MINIFS(BF:BF,$E:$E,$E240))/(MAXIFS(BF:BF,$E:$E,$E240)-MINIFS(BF:BF,$E:$E,$E240))))</f>
        <v/>
      </c>
      <c r="DV240" s="232" t="str">
        <f t="array" ref="DV240">IF(BG240="","",
IF(INDEX(Settings!$H:$H,MATCH(DV$1,Settings!$G:$G,0))=TRUE,
100-100*(BG240-MINIFS(BG:BG,$E:$E,$E240))/(MAXIFS(BG:BG,$E:$E,$E240)-MINIFS(BG:BG,$E:$E,$E240)),
100*(BG240-MINIFS(BG:BG,$E:$E,$E240))/(MAXIFS(BG:BG,$E:$E,$E240)-MINIFS(BG:BG,$E:$E,$E240))))</f>
        <v/>
      </c>
      <c r="DW240" s="232" t="str">
        <f t="array" ref="DW240">IF(BH240="","",
IF(INDEX(Settings!$H:$H,MATCH(DW$1,Settings!$G:$G,0))=TRUE,
100-100*(BH240-MINIFS(BH:BH,$E:$E,$E240))/(MAXIFS(BH:BH,$E:$E,$E240)-MINIFS(BH:BH,$E:$E,$E240)),
100*(BH240-MINIFS(BH:BH,$E:$E,$E240))/(MAXIFS(BH:BH,$E:$E,$E240)-MINIFS(BH:BH,$E:$E,$E240))))</f>
        <v/>
      </c>
      <c r="DX240" s="232" t="str">
        <f t="array" ref="DX240">IF(BI240="","",
IF(INDEX(Settings!$H:$H,MATCH(DX$1,Settings!$G:$G,0))=TRUE,
100-100*(BI240-MINIFS(BI:BI,$E:$E,$E240))/(MAXIFS(BI:BI,$E:$E,$E240)-MINIFS(BI:BI,$E:$E,$E240)),
100*(BI240-MINIFS(BI:BI,$E:$E,$E240))/(MAXIFS(BI:BI,$E:$E,$E240)-MINIFS(BI:BI,$E:$E,$E240))))</f>
        <v/>
      </c>
      <c r="DY240" s="232" t="str">
        <f t="array" ref="DY240">IF(BJ240="","",
IF(INDEX(Settings!$H:$H,MATCH(DY$1,Settings!$G:$G,0))=TRUE,
100-100*(BJ240-MINIFS(BJ:BJ,$E:$E,$E240))/(MAXIFS(BJ:BJ,$E:$E,$E240)-MINIFS(BJ:BJ,$E:$E,$E240)),
100*(BJ240-MINIFS(BJ:BJ,$E:$E,$E240))/(MAXIFS(BJ:BJ,$E:$E,$E240)-MINIFS(BJ:BJ,$E:$E,$E240))))</f>
        <v/>
      </c>
      <c r="DZ240" s="234"/>
      <c r="EA240" s="234"/>
      <c r="EB240" s="234" t="str">
        <f t="shared" si="8"/>
        <v/>
      </c>
      <c r="EC240" s="234" t="str">
        <f t="shared" si="9"/>
        <v/>
      </c>
      <c r="ED240" s="234" t="str">
        <f t="shared" si="10"/>
        <v/>
      </c>
      <c r="EE240" s="234" t="str">
        <f t="shared" si="11"/>
        <v/>
      </c>
      <c r="EF240" s="234" t="str">
        <f t="shared" si="12"/>
        <v/>
      </c>
      <c r="EG240" s="234" t="str">
        <f t="shared" si="13"/>
        <v/>
      </c>
      <c r="EH240" s="234"/>
      <c r="EI240" s="234"/>
      <c r="EJ240" s="234"/>
      <c r="EK240" s="234"/>
      <c r="EL240" s="234"/>
      <c r="EM240" s="234"/>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3" t="str">
        <f t="shared" si="14"/>
        <v/>
      </c>
      <c r="N241" s="49"/>
      <c r="O241" s="49"/>
      <c r="P241" s="49"/>
      <c r="Q241" s="49"/>
      <c r="R241" s="49"/>
      <c r="S241" s="222" t="str">
        <f>IFERROR(VLOOKUP(AF241, 'YOYO IR Scores'!A:C, 3, FALSE), "")
</f>
        <v/>
      </c>
      <c r="T241" s="49"/>
      <c r="U241" s="49"/>
      <c r="V241" s="49"/>
      <c r="W241" s="49"/>
      <c r="X241" s="224" t="str">
        <f t="shared" si="4"/>
        <v/>
      </c>
      <c r="Y241" s="225" t="str">
        <f t="shared" si="5"/>
        <v/>
      </c>
      <c r="Z241" s="225" t="str">
        <f t="shared" si="6"/>
        <v/>
      </c>
      <c r="AA241" s="224" t="str">
        <f t="shared" si="7"/>
        <v/>
      </c>
      <c r="AB241" s="223"/>
      <c r="AC241" s="223"/>
      <c r="AD241" s="223"/>
      <c r="AE241" s="223" t="str">
        <f>IFERROR(VLOOKUP(AF241, 'YOYO IR Scores'!A:C, 2, FALSE), "")</f>
        <v/>
      </c>
      <c r="AF241" s="223"/>
      <c r="AG241" s="223"/>
      <c r="AH241" s="223"/>
      <c r="AI241" s="223"/>
      <c r="AJ241" s="223"/>
      <c r="AK241" s="223"/>
      <c r="AL241" s="223"/>
      <c r="AM241" s="223"/>
      <c r="AN241" s="223"/>
      <c r="AO241" s="223"/>
      <c r="AP241" s="223"/>
      <c r="AQ241" s="223"/>
      <c r="AR241" s="223"/>
      <c r="AS241" s="223"/>
      <c r="AT241" s="223"/>
      <c r="AU241" s="223"/>
      <c r="AV241" s="223"/>
      <c r="AW241" s="223"/>
      <c r="AX241" s="223"/>
      <c r="AY241" s="223"/>
      <c r="AZ241" s="223"/>
      <c r="BA241" s="223"/>
      <c r="BB241" s="223"/>
      <c r="BC241" s="223"/>
      <c r="BD241" s="223"/>
      <c r="BE241" s="223"/>
      <c r="BF241" s="223"/>
      <c r="BG241" s="223"/>
      <c r="BH241" s="223"/>
      <c r="BI241" s="223"/>
      <c r="BJ241" s="223"/>
      <c r="BK241" s="223" t="str">
        <f t="array" ref="BK241">IF(J241="","",
IF(INDEX(Settings!$H:$H,MATCH(BY$1,Settings!$G:$G,0))=TRUE,
100-100*(J241-MIN(J:J))/(MAX(J:J)-MIN(J:J)),
100*(J241-MIN(J:J))/(MAX(J:J)-MIN(J:J))))</f>
        <v/>
      </c>
      <c r="BL241" s="223" t="str">
        <f t="array" ref="BL241">IF(J241="","",
IF(INDEX(Settings!$H:$H,MATCH(BY$1,Settings!$G:$G,0))=TRUE,
100-100*(J241-MINIFS(J:J,$E:$E,$E241))/(MAXIFS(J:J,$E:$E,$E241)-MINIFS(J:J,$E:$E,$E241)),
100*(J241-MINIFS(J:J,$E:$E,$E241))/(MAXIFS(J:J,$E:$E,$E241)-MINIFS(J:J,$E:$E,$E241))))</f>
        <v/>
      </c>
      <c r="BM241" s="223"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4" t="str">
        <f t="array" ref="BQ241">IF(J241="","",
IF(INDEX(Settings!$H:$H,MATCH(BY$1,Settings!$G:$G,0))=TRUE,
-1*(J241-AVERAGE(J:J))/STDEV(J:J),
(J241-AVERAGE(J:J))/STDEV(J:J)))</f>
        <v/>
      </c>
      <c r="BR241" s="224" t="str">
        <f>IFERROR(__xludf.DUMMYFUNCTION("IF(J241="""","""",
IF(INDEX(Settings!$H:$H,MATCH(BY$1,Settings!$G:$G,0))=TRUE,
-1*(J241-AVERAGEIFS(J:J,$E:$E,$E241))/STDEV(FILTER(J:J,$E:$E=$E241)),
(J241-AVERAGEIFS(J:J,$E:$E,$E241))/STDEV(FILTER(J:J,$E:$E=$E241))))"),"")</f>
        <v/>
      </c>
      <c r="BS241" s="224"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3" t="str">
        <f t="array" ref="BY241">IF(J241="","",
IF(INDEX(Settings!$H:$H,MATCH(BY$1,Settings!$G:$G,0))=TRUE,
100-100*(J241-MINIFS(J:J,$E:$E,$E241))/(MAXIFS(J:J,$E:$E,$E241)-MINIFS(J:J,$E:$E,$E241)),
100*(J241-MINIFS(J:J,$E:$E,$E241))/(MAXIFS(J:J,$E:$E,$E241)-MINIFS(J:J,$E:$E,$E241))))</f>
        <v/>
      </c>
      <c r="BZ241" s="223" t="str">
        <f t="array" ref="BZ241">IF(K241="","",
IF(INDEX(Settings!$H:$H,MATCH(BZ$1,Settings!$G:$G,0))=TRUE,
100-100*(K241-MINIFS(K:K,$E:$E,$E241))/(MAXIFS(K:K,$E:$E,$E241)-MINIFS(K:K,$E:$E,$E241)),
100*(K241-MINIFS(K:K,$E:$E,$E241))/(MAXIFS(K:K,$E:$E,$E241)-MINIFS(K:K,$E:$E,$E241))))</f>
        <v/>
      </c>
      <c r="CA241" s="223" t="str">
        <f t="array" ref="CA241">IF(L241="","",
IF(INDEX(Settings!$H:$H,MATCH(CA$1,Settings!$G:$G,0))=TRUE,
100-100*(L241-MINIFS(L:L,$E:$E,$E241))/(MAXIFS(L:L,$E:$E,$E241)-MINIFS(L:L,$E:$E,$E241)),
100*(L241-MINIFS(L:L,$E:$E,$E241))/(MAXIFS(L:L,$E:$E,$E241)-MINIFS(L:L,$E:$E,$E241))))</f>
        <v/>
      </c>
      <c r="CB241" s="223" t="str">
        <f t="array" ref="CB241">IF(M241="","",
IF(INDEX(Settings!$H:$H,MATCH(CB$1,Settings!$G:$G,0))=TRUE,
100-100*(M241-MINIFS(M:M,$E:$E,$E241))/(MAXIFS(M:M,$E:$E,$E241)-MINIFS(M:M,$E:$E,$E241)),
100*(M241-MINIFS(M:M,$E:$E,$E241))/(MAXIFS(M:M,$E:$E,$E241)-MINIFS(M:M,$E:$E,$E241))))</f>
        <v/>
      </c>
      <c r="CC241" s="223" t="str">
        <f t="array" ref="CC241">IF(N241="","",
IF(INDEX(Settings!$H:$H,MATCH(CC$1,Settings!$G:$G,0))=TRUE,
100-100*(N241-MINIFS(N:N,$E:$E,$E241))/(MAXIFS(N:N,$E:$E,$E241)-MINIFS(N:N,$E:$E,$E241)),
100*(N241-MINIFS(N:N,$E:$E,$E241))/(MAXIFS(N:N,$E:$E,$E241)-MINIFS(N:N,$E:$E,$E241))))</f>
        <v/>
      </c>
      <c r="CD241" s="223" t="str">
        <f t="array" ref="CD241">IF(O241="","",
IF(INDEX(Settings!$H:$H,MATCH(CD$1,Settings!$G:$G,0))=TRUE,
100-100*(O241-MINIFS(O:O,$E:$E,$E241))/(MAXIFS(O:O,$E:$E,$E241)-MINIFS(O:O,$E:$E,$E241)),
100*(O241-MINIFS(O:O,$E:$E,$E241))/(MAXIFS(O:O,$E:$E,$E241)-MINIFS(O:O,$E:$E,$E241))))</f>
        <v/>
      </c>
      <c r="CE241" s="223" t="str">
        <f t="array" ref="CE241">IF(P241="","",
IF(INDEX(Settings!$H:$H,MATCH(CE$1,Settings!$G:$G,0))=TRUE,
100-100*(P241-MINIFS(P:P,$E:$E,$E241))/(MAXIFS(P:P,$E:$E,$E241)-MINIFS(P:P,$E:$E,$E241)),
100*(P241-MINIFS(P:P,$E:$E,$E241))/(MAXIFS(P:P,$E:$E,$E241)-MINIFS(P:P,$E:$E,$E241))))</f>
        <v/>
      </c>
      <c r="CF241" s="223" t="str">
        <f t="array" ref="CF241">IF(Q241="","",
IF(INDEX(Settings!$H:$H,MATCH(CF$1,Settings!$G:$G,0))=TRUE,
100-100*(Q241-MINIFS(Q:Q,$E:$E,$E241))/(MAXIFS(Q:Q,$E:$E,$E241)-MINIFS(Q:Q,$E:$E,$E241)),
100*(Q241-MINIFS(Q:Q,$E:$E,$E241))/(MAXIFS(Q:Q,$E:$E,$E241)-MINIFS(Q:Q,$E:$E,$E241))))</f>
        <v/>
      </c>
      <c r="CG241" s="223" t="str">
        <f t="array" ref="CG241">IF(R241="","",
IF(INDEX(Settings!$H:$H,MATCH(CG$1,Settings!$G:$G,0))=TRUE,
100-100*(R241-MINIFS(R:R,$E:$E,$E241))/(MAXIFS(R:R,$E:$E,$E241)-MINIFS(R:R,$E:$E,$E241)),
100*(R241-MINIFS(R:R,$E:$E,$E241))/(MAXIFS(R:R,$E:$E,$E241)-MINIFS(R:R,$E:$E,$E241))))</f>
        <v/>
      </c>
      <c r="CH241" s="223" t="str">
        <f t="array" ref="CH241">IF(S241="","",
IF(INDEX(Settings!$H:$H,MATCH(CH$1,Settings!$G:$G,0))=TRUE,
100-100*(S241-MINIFS(S:S,$E:$E,$E241))/(MAXIFS(S:S,$E:$E,$E241)-MINIFS(S:S,$E:$E,$E241)),
100*(S241-MINIFS(S:S,$E:$E,$E241))/(MAXIFS(S:S,$E:$E,$E241)-MINIFS(S:S,$E:$E,$E241))))</f>
        <v/>
      </c>
      <c r="CI241" s="223" t="str">
        <f t="array" ref="CI241">IF(T241="","",
IF(INDEX(Settings!$H:$H,MATCH(CI$1,Settings!$G:$G,0))=TRUE,
100-100*(T241-MINIFS(T:T,$E:$E,$E241))/(MAXIFS(T:T,$E:$E,$E241)-MINIFS(T:T,$E:$E,$E241)),
100*(T241-MINIFS(T:T,$E:$E,$E241))/(MAXIFS(T:T,$E:$E,$E241)-MINIFS(T:T,$E:$E,$E241))))</f>
        <v/>
      </c>
      <c r="CJ241" s="223" t="str">
        <f t="array" ref="CJ241">IF(U241="","",
IF(INDEX(Settings!$H:$H,MATCH(CJ$1,Settings!$G:$G,0))=TRUE,
100-100*(U241-MINIFS(U:U,$E:$E,$E241))/(MAXIFS(U:U,$E:$E,$E241)-MINIFS(U:U,$E:$E,$E241)),
100*(U241-MINIFS(U:U,$E:$E,$E241))/(MAXIFS(U:U,$E:$E,$E241)-MINIFS(U:U,$E:$E,$E241))))</f>
        <v/>
      </c>
      <c r="CK241" s="223" t="str">
        <f t="array" ref="CK241">IF(V241="","",
IF(INDEX(Settings!$H:$H,MATCH(CK$1,Settings!$G:$G,0))=TRUE,
100-100*(V241-MINIFS(V:V,$E:$E,$E241))/(MAXIFS(V:V,$E:$E,$E241)-MINIFS(V:V,$E:$E,$E241)),
100*(V241-MINIFS(V:V,$E:$E,$E241))/(MAXIFS(V:V,$E:$E,$E241)-MINIFS(V:V,$E:$E,$E241))))</f>
        <v/>
      </c>
      <c r="CL241" s="223" t="str">
        <f t="array" ref="CL241">IF(W241="","",
IF(INDEX(Settings!$H:$H,MATCH(CL$1,Settings!$G:$G,0))=TRUE,
100-100*(W241-MINIFS(W:W,$E:$E,$E241))/(MAXIFS(W:W,$E:$E,$E241)-MINIFS(W:W,$E:$E,$E241)),
100*(W241-MINIFS(W:W,$E:$E,$E241))/(MAXIFS(W:W,$E:$E,$E241)-MINIFS(W:W,$E:$E,$E241))))</f>
        <v/>
      </c>
      <c r="CM241" s="223" t="str">
        <f t="array" ref="CM241">IF(X241="","",
IF(INDEX(Settings!$H:$H,MATCH(CM$1,Settings!$G:$G,0))=TRUE,
100-100*(X241-MINIFS(X:X,$E:$E,$E241))/(MAXIFS(X:X,$E:$E,$E241)-MINIFS(X:X,$E:$E,$E241)),
100*(X241-MINIFS(X:X,$E:$E,$E241))/(MAXIFS(X:X,$E:$E,$E241)-MINIFS(X:X,$E:$E,$E241))))</f>
        <v/>
      </c>
      <c r="CN241" s="223" t="str">
        <f t="array" ref="CN241">IF(Y241="","",
IF(INDEX(Settings!$H:$H,MATCH(CN$1,Settings!$G:$G,0))=TRUE,
100-100*(Y241-MINIFS(Y:Y,$E:$E,$E241))/(MAXIFS(Y:Y,$E:$E,$E241)-MINIFS(Y:Y,$E:$E,$E241)),
100*(Y241-MINIFS(Y:Y,$E:$E,$E241))/(MAXIFS(Y:Y,$E:$E,$E241)-MINIFS(Y:Y,$E:$E,$E241))))</f>
        <v/>
      </c>
      <c r="CO241" s="223" t="str">
        <f t="array" ref="CO241">IF(Z241="","",
IF(INDEX(Settings!$H:$H,MATCH(CO$1,Settings!$G:$G,0))=TRUE,
100-100*(Z241-MINIFS(Z:Z,$E:$E,$E241))/(MAXIFS(Z:Z,$E:$E,$E241)-MINIFS(Z:Z,$E:$E,$E241)),
100*(Z241-MINIFS(Z:Z,$E:$E,$E241))/(MAXIFS(Z:Z,$E:$E,$E241)-MINIFS(Z:Z,$E:$E,$E241))))</f>
        <v/>
      </c>
      <c r="CP241" s="223" t="str">
        <f t="array" ref="CP241">IF(AA241="","",
IF(INDEX(Settings!$H:$H,MATCH(CP$1,Settings!$G:$G,0))=TRUE,
100-100*(AA241-MINIFS(AA:AA,$E:$E,$E241))/(MAXIFS(AA:AA,$E:$E,$E241)-MINIFS(AA:AA,$E:$E,$E241)),
100*(AA241-MINIFS(AA:AA,$E:$E,$E241))/(MAXIFS(AA:AA,$E:$E,$E241)-MINIFS(AA:AA,$E:$E,$E241))))</f>
        <v/>
      </c>
      <c r="CQ241" s="223" t="str">
        <f t="array" ref="CQ241">IF(AB241="","",
IF(INDEX(Settings!$H:$H,MATCH(CQ$1,Settings!$G:$G,0))=TRUE,
100-100*(AB241-MINIFS(AB:AB,$E:$E,$E241))/(MAXIFS(AB:AB,$E:$E,$E241)-MINIFS(AB:AB,$E:$E,$E241)),
100*(AB241-MINIFS(AB:AB,$E:$E,$E241))/(MAXIFS(AB:AB,$E:$E,$E241)-MINIFS(AB:AB,$E:$E,$E241))))</f>
        <v/>
      </c>
      <c r="CR241" s="223" t="str">
        <f t="array" ref="CR241">IF(AC241="","",
IF(INDEX(Settings!$H:$H,MATCH(CR$1,Settings!$G:$G,0))=TRUE,
100-100*(AC241-MINIFS(AC:AC,$E:$E,$E241))/(MAXIFS(AC:AC,$E:$E,$E241)-MINIFS(AC:AC,$E:$E,$E241)),
100*(AC241-MINIFS(AC:AC,$E:$E,$E241))/(MAXIFS(AC:AC,$E:$E,$E241)-MINIFS(AC:AC,$E:$E,$E241))))</f>
        <v/>
      </c>
      <c r="CS241" s="223" t="str">
        <f t="array" ref="CS241">IF(AD241="","",
IF(INDEX(Settings!$H:$H,MATCH(CS$1,Settings!$G:$G,0))=TRUE,
100-100*(AD241-MINIFS(AD:AD,$E:$E,$E241))/(MAXIFS(AD:AD,$E:$E,$E241)-MINIFS(AD:AD,$E:$E,$E241)),
100*(AD241-MINIFS(AD:AD,$E:$E,$E241))/(MAXIFS(AD:AD,$E:$E,$E241)-MINIFS(AD:AD,$E:$E,$E241))))</f>
        <v/>
      </c>
      <c r="CT241" s="223" t="str">
        <f t="array" ref="CT241">IF(AE241="","",
IF(INDEX(Settings!$H:$H,MATCH(CT$1,Settings!$G:$G,0))=TRUE,
100-100*(AE241-MINIFS(AE:AE,$E:$E,$E241))/(MAXIFS(AE:AE,$E:$E,$E241)-MINIFS(AE:AE,$E:$E,$E241)),
100*(AE241-MINIFS(AE:AE,$E:$E,$E241))/(MAXIFS(AE:AE,$E:$E,$E241)-MINIFS(AE:AE,$E:$E,$E241))))</f>
        <v/>
      </c>
      <c r="CU241" s="223" t="str">
        <f t="array" ref="CU241">IF(AF241="","",
IF(INDEX(Settings!$H:$H,MATCH(CU$1,Settings!$G:$G,0))=TRUE,
100-100*(AF241-MINIFS(AF:AF,$E:$E,$E241))/(MAXIFS(AF:AF,$E:$E,$E241)-MINIFS(AF:AF,$E:$E,$E241)),
100*(AF241-MINIFS(AF:AF,$E:$E,$E241))/(MAXIFS(AF:AF,$E:$E,$E241)-MINIFS(AF:AF,$E:$E,$E241))))</f>
        <v/>
      </c>
      <c r="CV241" s="223" t="str">
        <f t="array" ref="CV241">IF(AG241="","",
IF(INDEX(Settings!$H:$H,MATCH(CV$1,Settings!$G:$G,0))=TRUE,
100-100*(AG241-MINIFS(AG:AG,$E:$E,$E241))/(MAXIFS(AG:AG,$E:$E,$E241)-MINIFS(AG:AG,$E:$E,$E241)),
100*(AG241-MINIFS(AG:AG,$E:$E,$E241))/(MAXIFS(AG:AG,$E:$E,$E241)-MINIFS(AG:AG,$E:$E,$E241))))</f>
        <v/>
      </c>
      <c r="CW241" s="223" t="str">
        <f t="array" ref="CW241">IF(AH241="","",
IF(INDEX(Settings!$H:$H,MATCH(CW$1,Settings!$G:$G,0))=TRUE,
100-100*(AH241-MINIFS(AH:AH,$E:$E,$E241))/(MAXIFS(AH:AH,$E:$E,$E241)-MINIFS(AH:AH,$E:$E,$E241)),
100*(AH241-MINIFS(AH:AH,$E:$E,$E241))/(MAXIFS(AH:AH,$E:$E,$E241)-MINIFS(AH:AH,$E:$E,$E241))))</f>
        <v/>
      </c>
      <c r="CX241" s="223" t="str">
        <f t="array" ref="CX241">IF(AI241="","",
IF(INDEX(Settings!$H:$H,MATCH(CX$1,Settings!$G:$G,0))=TRUE,
100-100*(AI241-MINIFS(AI:AI,$E:$E,$E241))/(MAXIFS(AI:AI,$E:$E,$E241)-MINIFS(AI:AI,$E:$E,$E241)),
100*(AI241-MINIFS(AI:AI,$E:$E,$E241))/(MAXIFS(AI:AI,$E:$E,$E241)-MINIFS(AI:AI,$E:$E,$E241))))</f>
        <v/>
      </c>
      <c r="CY241" s="223" t="str">
        <f t="array" ref="CY241">IF(AJ241="","",
IF(INDEX(Settings!$H:$H,MATCH(CY$1,Settings!$G:$G,0))=TRUE,
100-100*(AJ241-MINIFS(AJ:AJ,$E:$E,$E241))/(MAXIFS(AJ:AJ,$E:$E,$E241)-MINIFS(AJ:AJ,$E:$E,$E241)),
100*(AJ241-MINIFS(AJ:AJ,$E:$E,$E241))/(MAXIFS(AJ:AJ,$E:$E,$E241)-MINIFS(AJ:AJ,$E:$E,$E241))))</f>
        <v/>
      </c>
      <c r="CZ241" s="223" t="str">
        <f t="array" ref="CZ241">IF(AK241="","",
IF(INDEX(Settings!$H:$H,MATCH(CZ$1,Settings!$G:$G,0))=TRUE,
100-100*(AK241-MINIFS(AK:AK,$E:$E,$E241))/(MAXIFS(AK:AK,$E:$E,$E241)-MINIFS(AK:AK,$E:$E,$E241)),
100*(AK241-MINIFS(AK:AK,$E:$E,$E241))/(MAXIFS(AK:AK,$E:$E,$E241)-MINIFS(AK:AK,$E:$E,$E241))))</f>
        <v/>
      </c>
      <c r="DA241" s="223" t="str">
        <f t="array" ref="DA241">IF(AL241="","",
IF(INDEX(Settings!$H:$H,MATCH(DA$1,Settings!$G:$G,0))=TRUE,
100-100*(AL241-MINIFS(AL:AL,$E:$E,$E241))/(MAXIFS(AL:AL,$E:$E,$E241)-MINIFS(AL:AL,$E:$E,$E241)),
100*(AL241-MINIFS(AL:AL,$E:$E,$E241))/(MAXIFS(AL:AL,$E:$E,$E241)-MINIFS(AL:AL,$E:$E,$E241))))</f>
        <v/>
      </c>
      <c r="DB241" s="223" t="str">
        <f t="array" ref="DB241">IF(AM241="","",
IF(INDEX(Settings!$H:$H,MATCH(DB$1,Settings!$G:$G,0))=TRUE,
100-100*(AM241-MINIFS(AM:AM,$E:$E,$E241))/(MAXIFS(AM:AM,$E:$E,$E241)-MINIFS(AM:AM,$E:$E,$E241)),
100*(AM241-MINIFS(AM:AM,$E:$E,$E241))/(MAXIFS(AM:AM,$E:$E,$E241)-MINIFS(AM:AM,$E:$E,$E241))))</f>
        <v/>
      </c>
      <c r="DC241" s="223" t="str">
        <f t="array" ref="DC241">IF(AN241="","",
IF(INDEX(Settings!$H:$H,MATCH(DC$1,Settings!$G:$G,0))=TRUE,
100-100*(AN241-MINIFS(AN:AN,$E:$E,$E241))/(MAXIFS(AN:AN,$E:$E,$E241)-MINIFS(AN:AN,$E:$E,$E241)),
100*(AN241-MINIFS(AN:AN,$E:$E,$E241))/(MAXIFS(AN:AN,$E:$E,$E241)-MINIFS(AN:AN,$E:$E,$E241))))</f>
        <v/>
      </c>
      <c r="DD241" s="223" t="str">
        <f t="array" ref="DD241">IF(AO241="","",
IF(INDEX(Settings!$H:$H,MATCH(DD$1,Settings!$G:$G,0))=TRUE,
100-100*(AO241-MINIFS(AO:AO,$E:$E,$E241))/(MAXIFS(AO:AO,$E:$E,$E241)-MINIFS(AO:AO,$E:$E,$E241)),
100*(AO241-MINIFS(AO:AO,$E:$E,$E241))/(MAXIFS(AO:AO,$E:$E,$E241)-MINIFS(AO:AO,$E:$E,$E241))))</f>
        <v/>
      </c>
      <c r="DE241" s="223" t="str">
        <f t="array" ref="DE241">IF(AP241="","",
IF(INDEX(Settings!$H:$H,MATCH(DE$1,Settings!$G:$G,0))=TRUE,
100-100*(AP241-MINIFS(AP:AP,$E:$E,$E241))/(MAXIFS(AP:AP,$E:$E,$E241)-MINIFS(AP:AP,$E:$E,$E241)),
100*(AP241-MINIFS(AP:AP,$E:$E,$E241))/(MAXIFS(AP:AP,$E:$E,$E241)-MINIFS(AP:AP,$E:$E,$E241))))</f>
        <v/>
      </c>
      <c r="DF241" s="223" t="str">
        <f t="array" ref="DF241">IF(AQ241="","",
IF(INDEX(Settings!$H:$H,MATCH(DF$1,Settings!$G:$G,0))=TRUE,
100-100*(AQ241-MINIFS(AQ:AQ,$E:$E,$E241))/(MAXIFS(AQ:AQ,$E:$E,$E241)-MINIFS(AQ:AQ,$E:$E,$E241)),
100*(AQ241-MINIFS(AQ:AQ,$E:$E,$E241))/(MAXIFS(AQ:AQ,$E:$E,$E241)-MINIFS(AQ:AQ,$E:$E,$E241))))</f>
        <v/>
      </c>
      <c r="DG241" s="223" t="str">
        <f t="array" ref="DG241">IF(AR241="","",
IF(INDEX(Settings!$H:$H,MATCH(DG$1,Settings!$G:$G,0))=TRUE,
100-100*(AR241-MINIFS(AR:AR,$E:$E,$E241))/(MAXIFS(AR:AR,$E:$E,$E241)-MINIFS(AR:AR,$E:$E,$E241)),
100*(AR241-MINIFS(AR:AR,$E:$E,$E241))/(MAXIFS(AR:AR,$E:$E,$E241)-MINIFS(AR:AR,$E:$E,$E241))))</f>
        <v/>
      </c>
      <c r="DH241" s="223" t="str">
        <f t="array" ref="DH241">IF(AS241="","",
IF(INDEX(Settings!$H:$H,MATCH(DH$1,Settings!$G:$G,0))=TRUE,
100-100*(AS241-MINIFS(AS:AS,$E:$E,$E241))/(MAXIFS(AS:AS,$E:$E,$E241)-MINIFS(AS:AS,$E:$E,$E241)),
100*(AS241-MINIFS(AS:AS,$E:$E,$E241))/(MAXIFS(AS:AS,$E:$E,$E241)-MINIFS(AS:AS,$E:$E,$E241))))</f>
        <v/>
      </c>
      <c r="DI241" s="223" t="str">
        <f t="array" ref="DI241">IF(AT241="","",
IF(INDEX(Settings!$H:$H,MATCH(DI$1,Settings!$G:$G,0))=TRUE,
100-100*(AT241-MINIFS(AT:AT,$E:$E,$E241))/(MAXIFS(AT:AT,$E:$E,$E241)-MINIFS(AT:AT,$E:$E,$E241)),
100*(AT241-MINIFS(AT:AT,$E:$E,$E241))/(MAXIFS(AT:AT,$E:$E,$E241)-MINIFS(AT:AT,$E:$E,$E241))))</f>
        <v/>
      </c>
      <c r="DJ241" s="223" t="str">
        <f t="array" ref="DJ241">IF(AU241="","",
IF(INDEX(Settings!$H:$H,MATCH(DJ$1,Settings!$G:$G,0))=TRUE,
100-100*(AU241-MINIFS(AU:AU,$E:$E,$E241))/(MAXIFS(AU:AU,$E:$E,$E241)-MINIFS(AU:AU,$E:$E,$E241)),
100*(AU241-MINIFS(AU:AU,$E:$E,$E241))/(MAXIFS(AU:AU,$E:$E,$E241)-MINIFS(AU:AU,$E:$E,$E241))))</f>
        <v/>
      </c>
      <c r="DK241" s="223" t="str">
        <f t="array" ref="DK241">IF(AV241="","",
IF(INDEX(Settings!$H:$H,MATCH(DK$1,Settings!$G:$G,0))=TRUE,
100-100*(AV241-MINIFS(AV:AV,$E:$E,$E241))/(MAXIFS(AV:AV,$E:$E,$E241)-MINIFS(AV:AV,$E:$E,$E241)),
100*(AV241-MINIFS(AV:AV,$E:$E,$E241))/(MAXIFS(AV:AV,$E:$E,$E241)-MINIFS(AV:AV,$E:$E,$E241))))</f>
        <v/>
      </c>
      <c r="DL241" s="223" t="str">
        <f t="array" ref="DL241">IF(AW241="","",
IF(INDEX(Settings!$H:$H,MATCH(DL$1,Settings!$G:$G,0))=TRUE,
100-100*(AW241-MINIFS(AW:AW,$E:$E,$E241))/(MAXIFS(AW:AW,$E:$E,$E241)-MINIFS(AW:AW,$E:$E,$E241)),
100*(AW241-MINIFS(AW:AW,$E:$E,$E241))/(MAXIFS(AW:AW,$E:$E,$E241)-MINIFS(AW:AW,$E:$E,$E241))))</f>
        <v/>
      </c>
      <c r="DM241" s="223" t="str">
        <f t="array" ref="DM241">IF(AX241="","",
IF(INDEX(Settings!$H:$H,MATCH(DM$1,Settings!$G:$G,0))=TRUE,
100-100*(AX241-MINIFS(AX:AX,$E:$E,$E241))/(MAXIFS(AX:AX,$E:$E,$E241)-MINIFS(AX:AX,$E:$E,$E241)),
100*(AX241-MINIFS(AX:AX,$E:$E,$E241))/(MAXIFS(AX:AX,$E:$E,$E241)-MINIFS(AX:AX,$E:$E,$E241))))</f>
        <v/>
      </c>
      <c r="DN241" s="223" t="str">
        <f t="array" ref="DN241">IF(AY241="","",
IF(INDEX(Settings!$H:$H,MATCH(DN$1,Settings!$G:$G,0))=TRUE,
100-100*(AY241-MINIFS(AY:AY,$E:$E,$E241))/(MAXIFS(AY:AY,$E:$E,$E241)-MINIFS(AY:AY,$E:$E,$E241)),
100*(AY241-MINIFS(AY:AY,$E:$E,$E241))/(MAXIFS(AY:AY,$E:$E,$E241)-MINIFS(AY:AY,$E:$E,$E241))))</f>
        <v/>
      </c>
      <c r="DO241" s="223" t="str">
        <f t="array" ref="DO241">IF(AZ241="","",
IF(INDEX(Settings!$H:$H,MATCH(DO$1,Settings!$G:$G,0))=TRUE,
100-100*(AZ241-MINIFS(AZ:AZ,$E:$E,$E241))/(MAXIFS(AZ:AZ,$E:$E,$E241)-MINIFS(AZ:AZ,$E:$E,$E241)),
100*(AZ241-MINIFS(AZ:AZ,$E:$E,$E241))/(MAXIFS(AZ:AZ,$E:$E,$E241)-MINIFS(AZ:AZ,$E:$E,$E241))))</f>
        <v/>
      </c>
      <c r="DP241" s="223" t="str">
        <f t="array" ref="DP241">IF(BA241="","",
IF(INDEX(Settings!$H:$H,MATCH(DP$1,Settings!$G:$G,0))=TRUE,
100-100*(BA241-MINIFS(BA:BA,$E:$E,$E241))/(MAXIFS(BA:BA,$E:$E,$E241)-MINIFS(BA:BA,$E:$E,$E241)),
100*(BA241-MINIFS(BA:BA,$E:$E,$E241))/(MAXIFS(BA:BA,$E:$E,$E241)-MINIFS(BA:BA,$E:$E,$E241))))</f>
        <v/>
      </c>
      <c r="DQ241" s="223" t="str">
        <f t="array" ref="DQ241">IF(BB241="","",
IF(INDEX(Settings!$H:$H,MATCH(DQ$1,Settings!$G:$G,0))=TRUE,
100-100*(BB241-MINIFS(BB:BB,$E:$E,$E241))/(MAXIFS(BB:BB,$E:$E,$E241)-MINIFS(BB:BB,$E:$E,$E241)),
100*(BB241-MINIFS(BB:BB,$E:$E,$E241))/(MAXIFS(BB:BB,$E:$E,$E241)-MINIFS(BB:BB,$E:$E,$E241))))</f>
        <v/>
      </c>
      <c r="DR241" s="223" t="str">
        <f t="array" ref="DR241">IF(BC241="","",
IF(INDEX(Settings!$H:$H,MATCH(DR$1,Settings!$G:$G,0))=TRUE,
100-100*(BC241-MINIFS(BC:BC,$E:$E,$E241))/(MAXIFS(BC:BC,$E:$E,$E241)-MINIFS(BC:BC,$E:$E,$E241)),
100*(BC241-MINIFS(BC:BC,$E:$E,$E241))/(MAXIFS(BC:BC,$E:$E,$E241)-MINIFS(BC:BC,$E:$E,$E241))))</f>
        <v/>
      </c>
      <c r="DS241" s="223" t="str">
        <f t="array" ref="DS241">IF(BD241="","",
IF(INDEX(Settings!$H:$H,MATCH(DS$1,Settings!$G:$G,0))=TRUE,
100-100*(BD241-MINIFS(BD:BD,$E:$E,$E241))/(MAXIFS(BD:BD,$E:$E,$E241)-MINIFS(BD:BD,$E:$E,$E241)),
100*(BD241-MINIFS(BD:BD,$E:$E,$E241))/(MAXIFS(BD:BD,$E:$E,$E241)-MINIFS(BD:BD,$E:$E,$E241))))</f>
        <v/>
      </c>
      <c r="DT241" s="223" t="str">
        <f t="array" ref="DT241">IF(BE241="","",
IF(INDEX(Settings!$H:$H,MATCH(DT$1,Settings!$G:$G,0))=TRUE,
100-100*(BE241-MINIFS(BE:BE,$E:$E,$E241))/(MAXIFS(BE:BE,$E:$E,$E241)-MINIFS(BE:BE,$E:$E,$E241)),
100*(BE241-MINIFS(BE:BE,$E:$E,$E241))/(MAXIFS(BE:BE,$E:$E,$E241)-MINIFS(BE:BE,$E:$E,$E241))))</f>
        <v/>
      </c>
      <c r="DU241" s="223" t="str">
        <f t="array" ref="DU241">IF(BF241="","",
IF(INDEX(Settings!$H:$H,MATCH(DU$1,Settings!$G:$G,0))=TRUE,
100-100*(BF241-MINIFS(BF:BF,$E:$E,$E241))/(MAXIFS(BF:BF,$E:$E,$E241)-MINIFS(BF:BF,$E:$E,$E241)),
100*(BF241-MINIFS(BF:BF,$E:$E,$E241))/(MAXIFS(BF:BF,$E:$E,$E241)-MINIFS(BF:BF,$E:$E,$E241))))</f>
        <v/>
      </c>
      <c r="DV241" s="223" t="str">
        <f t="array" ref="DV241">IF(BG241="","",
IF(INDEX(Settings!$H:$H,MATCH(DV$1,Settings!$G:$G,0))=TRUE,
100-100*(BG241-MINIFS(BG:BG,$E:$E,$E241))/(MAXIFS(BG:BG,$E:$E,$E241)-MINIFS(BG:BG,$E:$E,$E241)),
100*(BG241-MINIFS(BG:BG,$E:$E,$E241))/(MAXIFS(BG:BG,$E:$E,$E241)-MINIFS(BG:BG,$E:$E,$E241))))</f>
        <v/>
      </c>
      <c r="DW241" s="223" t="str">
        <f t="array" ref="DW241">IF(BH241="","",
IF(INDEX(Settings!$H:$H,MATCH(DW$1,Settings!$G:$G,0))=TRUE,
100-100*(BH241-MINIFS(BH:BH,$E:$E,$E241))/(MAXIFS(BH:BH,$E:$E,$E241)-MINIFS(BH:BH,$E:$E,$E241)),
100*(BH241-MINIFS(BH:BH,$E:$E,$E241))/(MAXIFS(BH:BH,$E:$E,$E241)-MINIFS(BH:BH,$E:$E,$E241))))</f>
        <v/>
      </c>
      <c r="DX241" s="223" t="str">
        <f t="array" ref="DX241">IF(BI241="","",
IF(INDEX(Settings!$H:$H,MATCH(DX$1,Settings!$G:$G,0))=TRUE,
100-100*(BI241-MINIFS(BI:BI,$E:$E,$E241))/(MAXIFS(BI:BI,$E:$E,$E241)-MINIFS(BI:BI,$E:$E,$E241)),
100*(BI241-MINIFS(BI:BI,$E:$E,$E241))/(MAXIFS(BI:BI,$E:$E,$E241)-MINIFS(BI:BI,$E:$E,$E241))))</f>
        <v/>
      </c>
      <c r="DY241" s="223" t="str">
        <f t="array" ref="DY241">IF(BJ241="","",
IF(INDEX(Settings!$H:$H,MATCH(DY$1,Settings!$G:$G,0))=TRUE,
100-100*(BJ241-MINIFS(BJ:BJ,$E:$E,$E241))/(MAXIFS(BJ:BJ,$E:$E,$E241)-MINIFS(BJ:BJ,$E:$E,$E241)),
100*(BJ241-MINIFS(BJ:BJ,$E:$E,$E241))/(MAXIFS(BJ:BJ,$E:$E,$E241)-MINIFS(BJ:BJ,$E:$E,$E241))))</f>
        <v/>
      </c>
      <c r="DZ241" s="225"/>
      <c r="EA241" s="225"/>
      <c r="EB241" s="225" t="str">
        <f t="shared" si="8"/>
        <v/>
      </c>
      <c r="EC241" s="225" t="str">
        <f t="shared" si="9"/>
        <v/>
      </c>
      <c r="ED241" s="225" t="str">
        <f t="shared" si="10"/>
        <v/>
      </c>
      <c r="EE241" s="225" t="str">
        <f t="shared" si="11"/>
        <v/>
      </c>
      <c r="EF241" s="225" t="str">
        <f t="shared" si="12"/>
        <v/>
      </c>
      <c r="EG241" s="225" t="str">
        <f t="shared" si="13"/>
        <v/>
      </c>
      <c r="EH241" s="225"/>
      <c r="EI241" s="225"/>
      <c r="EJ241" s="225"/>
      <c r="EK241" s="225"/>
      <c r="EL241" s="225"/>
      <c r="EM241" s="225"/>
    </row>
    <row r="242">
      <c r="A242" s="231"/>
      <c r="B242" s="231"/>
      <c r="C242" s="231"/>
      <c r="D242" s="231" t="str">
        <f t="array" ref="D242">IFERROR(INDEX(Profiles!$B:$B,MATCH($A242,Profiles!$A:$A,0)),"")</f>
        <v/>
      </c>
      <c r="E242" s="231"/>
      <c r="F242" s="231"/>
      <c r="G242" s="231"/>
      <c r="H242" s="231"/>
      <c r="I242" s="231" t="str">
        <f>IF(A242="","",IF(Settings!$N$3="DATE",F242&amp;": "&amp;TEXT(B242,"M/DD/YY"),F242&amp;": "&amp;H242))</f>
        <v/>
      </c>
      <c r="J242" s="231"/>
      <c r="K242" s="231"/>
      <c r="L242" s="231"/>
      <c r="M242" s="232" t="str">
        <f t="shared" si="14"/>
        <v/>
      </c>
      <c r="N242" s="231"/>
      <c r="O242" s="231"/>
      <c r="P242" s="231"/>
      <c r="Q242" s="231"/>
      <c r="R242" s="231"/>
      <c r="S242" s="230" t="str">
        <f>IFERROR(VLOOKUP(AF242, 'YOYO IR Scores'!A:C, 3, FALSE), "")
</f>
        <v/>
      </c>
      <c r="T242" s="231"/>
      <c r="U242" s="231"/>
      <c r="V242" s="231"/>
      <c r="W242" s="231"/>
      <c r="X242" s="233" t="str">
        <f t="shared" si="4"/>
        <v/>
      </c>
      <c r="Y242" s="234" t="str">
        <f t="shared" si="5"/>
        <v/>
      </c>
      <c r="Z242" s="234" t="str">
        <f t="shared" si="6"/>
        <v/>
      </c>
      <c r="AA242" s="233" t="str">
        <f t="shared" si="7"/>
        <v/>
      </c>
      <c r="AB242" s="232"/>
      <c r="AC242" s="232"/>
      <c r="AD242" s="232"/>
      <c r="AE242" s="232" t="str">
        <f>IFERROR(VLOOKUP(AF242, 'YOYO IR Scores'!A:C, 2, FALSE), "")</f>
        <v/>
      </c>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t="str">
        <f t="array" ref="BK242">IF(J242="","",
IF(INDEX(Settings!$H:$H,MATCH(BY$1,Settings!$G:$G,0))=TRUE,
100-100*(J242-MIN(J:J))/(MAX(J:J)-MIN(J:J)),
100*(J242-MIN(J:J))/(MAX(J:J)-MIN(J:J))))</f>
        <v/>
      </c>
      <c r="BL242" s="232" t="str">
        <f t="array" ref="BL242">IF(J242="","",
IF(INDEX(Settings!$H:$H,MATCH(BY$1,Settings!$G:$G,0))=TRUE,
100-100*(J242-MINIFS(J:J,$E:$E,$E242))/(MAXIFS(J:J,$E:$E,$E242)-MINIFS(J:J,$E:$E,$E242)),
100*(J242-MINIFS(J:J,$E:$E,$E242))/(MAXIFS(J:J,$E:$E,$E242)-MINIFS(J:J,$E:$E,$E242))))</f>
        <v/>
      </c>
      <c r="BM242" s="232" t="str">
        <f t="array" ref="BM242">IF(J242="","",
IF(INDEX(Settings!$H:$H,MATCH(BY$1,Settings!$G:$G,0))=TRUE,
100-100*(J242-MINIFS(J:J,$E:$E,$E242,$I:$I,$I242))/(MAXIFS(J:J,$E:$E,$E242,$I:$I,$I242)-MINIFS(J:J,$E:$E,$E242,$I:$I,$I242)),
100*(J242-MINIFS(J:J,$E:$E,$E242,$I:$I,$I242))/(MAXIFS(J:J,$E:$E,$E242,$I:$I,$I242)-MINIFS(J:J,$E:$E,$E242,$I:$I,$I242))))</f>
        <v/>
      </c>
      <c r="BN242" s="231" t="str">
        <f t="array" ref="BN242">IF(J242="","",
IF(INDEX(Settings!$H:$H,MATCH(BY$1,Settings!$G:$G,0))=TRUE,
100-100*PERCENTRANK(J:J,J242),
100*PERCENTRANK(J:J,J242)))</f>
        <v/>
      </c>
      <c r="BO242" s="231" t="str">
        <f>IFERROR(__xludf.DUMMYFUNCTION("IF(J242="""","""",
IF(INDEX(Settings!$H:$H,MATCH(BY$1,Settings!$G:$G,0))=TRUE,
100-100*PERCENTRANK(FILTER(J:J,$E:$E=$E242),J242),
100*PERCENTRANK(FILTER(J:J,$E:$E=$E242),J242)))"),"")</f>
        <v/>
      </c>
      <c r="BP242" s="231" t="str">
        <f>IFERROR(__xludf.DUMMYFUNCTION("IF(J242="""","""",
IF(INDEX(Settings!$H:$H,MATCH(BY$1,Settings!$G:$G,0))=TRUE,
100-100*PERCENTRANK(FILTER(J:J,$E:$E=$E242,$I:$I=$I242),J242),
100*PERCENTRANK(FILTER(J:J,$E:$E=$E242,$I:$I=$I242),J242)))"),"")</f>
        <v/>
      </c>
      <c r="BQ242" s="233" t="str">
        <f t="array" ref="BQ242">IF(J242="","",
IF(INDEX(Settings!$H:$H,MATCH(BY$1,Settings!$G:$G,0))=TRUE,
-1*(J242-AVERAGE(J:J))/STDEV(J:J),
(J242-AVERAGE(J:J))/STDEV(J:J)))</f>
        <v/>
      </c>
      <c r="BR242" s="233" t="str">
        <f>IFERROR(__xludf.DUMMYFUNCTION("IF(J242="""","""",
IF(INDEX(Settings!$H:$H,MATCH(BY$1,Settings!$G:$G,0))=TRUE,
-1*(J242-AVERAGEIFS(J:J,$E:$E,$E242))/STDEV(FILTER(J:J,$E:$E=$E242)),
(J242-AVERAGEIFS(J:J,$E:$E,$E242))/STDEV(FILTER(J:J,$E:$E=$E242))))"),"")</f>
        <v/>
      </c>
      <c r="BS242" s="233"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1"/>
      <c r="BX242" s="231"/>
      <c r="BY242" s="232" t="str">
        <f t="array" ref="BY242">IF(J242="","",
IF(INDEX(Settings!$H:$H,MATCH(BY$1,Settings!$G:$G,0))=TRUE,
100-100*(J242-MINIFS(J:J,$E:$E,$E242))/(MAXIFS(J:J,$E:$E,$E242)-MINIFS(J:J,$E:$E,$E242)),
100*(J242-MINIFS(J:J,$E:$E,$E242))/(MAXIFS(J:J,$E:$E,$E242)-MINIFS(J:J,$E:$E,$E242))))</f>
        <v/>
      </c>
      <c r="BZ242" s="232" t="str">
        <f t="array" ref="BZ242">IF(K242="","",
IF(INDEX(Settings!$H:$H,MATCH(BZ$1,Settings!$G:$G,0))=TRUE,
100-100*(K242-MINIFS(K:K,$E:$E,$E242))/(MAXIFS(K:K,$E:$E,$E242)-MINIFS(K:K,$E:$E,$E242)),
100*(K242-MINIFS(K:K,$E:$E,$E242))/(MAXIFS(K:K,$E:$E,$E242)-MINIFS(K:K,$E:$E,$E242))))</f>
        <v/>
      </c>
      <c r="CA242" s="232" t="str">
        <f t="array" ref="CA242">IF(L242="","",
IF(INDEX(Settings!$H:$H,MATCH(CA$1,Settings!$G:$G,0))=TRUE,
100-100*(L242-MINIFS(L:L,$E:$E,$E242))/(MAXIFS(L:L,$E:$E,$E242)-MINIFS(L:L,$E:$E,$E242)),
100*(L242-MINIFS(L:L,$E:$E,$E242))/(MAXIFS(L:L,$E:$E,$E242)-MINIFS(L:L,$E:$E,$E242))))</f>
        <v/>
      </c>
      <c r="CB242" s="232" t="str">
        <f t="array" ref="CB242">IF(M242="","",
IF(INDEX(Settings!$H:$H,MATCH(CB$1,Settings!$G:$G,0))=TRUE,
100-100*(M242-MINIFS(M:M,$E:$E,$E242))/(MAXIFS(M:M,$E:$E,$E242)-MINIFS(M:M,$E:$E,$E242)),
100*(M242-MINIFS(M:M,$E:$E,$E242))/(MAXIFS(M:M,$E:$E,$E242)-MINIFS(M:M,$E:$E,$E242))))</f>
        <v/>
      </c>
      <c r="CC242" s="232" t="str">
        <f t="array" ref="CC242">IF(N242="","",
IF(INDEX(Settings!$H:$H,MATCH(CC$1,Settings!$G:$G,0))=TRUE,
100-100*(N242-MINIFS(N:N,$E:$E,$E242))/(MAXIFS(N:N,$E:$E,$E242)-MINIFS(N:N,$E:$E,$E242)),
100*(N242-MINIFS(N:N,$E:$E,$E242))/(MAXIFS(N:N,$E:$E,$E242)-MINIFS(N:N,$E:$E,$E242))))</f>
        <v/>
      </c>
      <c r="CD242" s="232" t="str">
        <f t="array" ref="CD242">IF(O242="","",
IF(INDEX(Settings!$H:$H,MATCH(CD$1,Settings!$G:$G,0))=TRUE,
100-100*(O242-MINIFS(O:O,$E:$E,$E242))/(MAXIFS(O:O,$E:$E,$E242)-MINIFS(O:O,$E:$E,$E242)),
100*(O242-MINIFS(O:O,$E:$E,$E242))/(MAXIFS(O:O,$E:$E,$E242)-MINIFS(O:O,$E:$E,$E242))))</f>
        <v/>
      </c>
      <c r="CE242" s="232" t="str">
        <f t="array" ref="CE242">IF(P242="","",
IF(INDEX(Settings!$H:$H,MATCH(CE$1,Settings!$G:$G,0))=TRUE,
100-100*(P242-MINIFS(P:P,$E:$E,$E242))/(MAXIFS(P:P,$E:$E,$E242)-MINIFS(P:P,$E:$E,$E242)),
100*(P242-MINIFS(P:P,$E:$E,$E242))/(MAXIFS(P:P,$E:$E,$E242)-MINIFS(P:P,$E:$E,$E242))))</f>
        <v/>
      </c>
      <c r="CF242" s="232" t="str">
        <f t="array" ref="CF242">IF(Q242="","",
IF(INDEX(Settings!$H:$H,MATCH(CF$1,Settings!$G:$G,0))=TRUE,
100-100*(Q242-MINIFS(Q:Q,$E:$E,$E242))/(MAXIFS(Q:Q,$E:$E,$E242)-MINIFS(Q:Q,$E:$E,$E242)),
100*(Q242-MINIFS(Q:Q,$E:$E,$E242))/(MAXIFS(Q:Q,$E:$E,$E242)-MINIFS(Q:Q,$E:$E,$E242))))</f>
        <v/>
      </c>
      <c r="CG242" s="232" t="str">
        <f t="array" ref="CG242">IF(R242="","",
IF(INDEX(Settings!$H:$H,MATCH(CG$1,Settings!$G:$G,0))=TRUE,
100-100*(R242-MINIFS(R:R,$E:$E,$E242))/(MAXIFS(R:R,$E:$E,$E242)-MINIFS(R:R,$E:$E,$E242)),
100*(R242-MINIFS(R:R,$E:$E,$E242))/(MAXIFS(R:R,$E:$E,$E242)-MINIFS(R:R,$E:$E,$E242))))</f>
        <v/>
      </c>
      <c r="CH242" s="232" t="str">
        <f t="array" ref="CH242">IF(S242="","",
IF(INDEX(Settings!$H:$H,MATCH(CH$1,Settings!$G:$G,0))=TRUE,
100-100*(S242-MINIFS(S:S,$E:$E,$E242))/(MAXIFS(S:S,$E:$E,$E242)-MINIFS(S:S,$E:$E,$E242)),
100*(S242-MINIFS(S:S,$E:$E,$E242))/(MAXIFS(S:S,$E:$E,$E242)-MINIFS(S:S,$E:$E,$E242))))</f>
        <v/>
      </c>
      <c r="CI242" s="232" t="str">
        <f t="array" ref="CI242">IF(T242="","",
IF(INDEX(Settings!$H:$H,MATCH(CI$1,Settings!$G:$G,0))=TRUE,
100-100*(T242-MINIFS(T:T,$E:$E,$E242))/(MAXIFS(T:T,$E:$E,$E242)-MINIFS(T:T,$E:$E,$E242)),
100*(T242-MINIFS(T:T,$E:$E,$E242))/(MAXIFS(T:T,$E:$E,$E242)-MINIFS(T:T,$E:$E,$E242))))</f>
        <v/>
      </c>
      <c r="CJ242" s="232" t="str">
        <f t="array" ref="CJ242">IF(U242="","",
IF(INDEX(Settings!$H:$H,MATCH(CJ$1,Settings!$G:$G,0))=TRUE,
100-100*(U242-MINIFS(U:U,$E:$E,$E242))/(MAXIFS(U:U,$E:$E,$E242)-MINIFS(U:U,$E:$E,$E242)),
100*(U242-MINIFS(U:U,$E:$E,$E242))/(MAXIFS(U:U,$E:$E,$E242)-MINIFS(U:U,$E:$E,$E242))))</f>
        <v/>
      </c>
      <c r="CK242" s="232" t="str">
        <f t="array" ref="CK242">IF(V242="","",
IF(INDEX(Settings!$H:$H,MATCH(CK$1,Settings!$G:$G,0))=TRUE,
100-100*(V242-MINIFS(V:V,$E:$E,$E242))/(MAXIFS(V:V,$E:$E,$E242)-MINIFS(V:V,$E:$E,$E242)),
100*(V242-MINIFS(V:V,$E:$E,$E242))/(MAXIFS(V:V,$E:$E,$E242)-MINIFS(V:V,$E:$E,$E242))))</f>
        <v/>
      </c>
      <c r="CL242" s="232" t="str">
        <f t="array" ref="CL242">IF(W242="","",
IF(INDEX(Settings!$H:$H,MATCH(CL$1,Settings!$G:$G,0))=TRUE,
100-100*(W242-MINIFS(W:W,$E:$E,$E242))/(MAXIFS(W:W,$E:$E,$E242)-MINIFS(W:W,$E:$E,$E242)),
100*(W242-MINIFS(W:W,$E:$E,$E242))/(MAXIFS(W:W,$E:$E,$E242)-MINIFS(W:W,$E:$E,$E242))))</f>
        <v/>
      </c>
      <c r="CM242" s="232" t="str">
        <f t="array" ref="CM242">IF(X242="","",
IF(INDEX(Settings!$H:$H,MATCH(CM$1,Settings!$G:$G,0))=TRUE,
100-100*(X242-MINIFS(X:X,$E:$E,$E242))/(MAXIFS(X:X,$E:$E,$E242)-MINIFS(X:X,$E:$E,$E242)),
100*(X242-MINIFS(X:X,$E:$E,$E242))/(MAXIFS(X:X,$E:$E,$E242)-MINIFS(X:X,$E:$E,$E242))))</f>
        <v/>
      </c>
      <c r="CN242" s="232" t="str">
        <f t="array" ref="CN242">IF(Y242="","",
IF(INDEX(Settings!$H:$H,MATCH(CN$1,Settings!$G:$G,0))=TRUE,
100-100*(Y242-MINIFS(Y:Y,$E:$E,$E242))/(MAXIFS(Y:Y,$E:$E,$E242)-MINIFS(Y:Y,$E:$E,$E242)),
100*(Y242-MINIFS(Y:Y,$E:$E,$E242))/(MAXIFS(Y:Y,$E:$E,$E242)-MINIFS(Y:Y,$E:$E,$E242))))</f>
        <v/>
      </c>
      <c r="CO242" s="232" t="str">
        <f t="array" ref="CO242">IF(Z242="","",
IF(INDEX(Settings!$H:$H,MATCH(CO$1,Settings!$G:$G,0))=TRUE,
100-100*(Z242-MINIFS(Z:Z,$E:$E,$E242))/(MAXIFS(Z:Z,$E:$E,$E242)-MINIFS(Z:Z,$E:$E,$E242)),
100*(Z242-MINIFS(Z:Z,$E:$E,$E242))/(MAXIFS(Z:Z,$E:$E,$E242)-MINIFS(Z:Z,$E:$E,$E242))))</f>
        <v/>
      </c>
      <c r="CP242" s="232" t="str">
        <f t="array" ref="CP242">IF(AA242="","",
IF(INDEX(Settings!$H:$H,MATCH(CP$1,Settings!$G:$G,0))=TRUE,
100-100*(AA242-MINIFS(AA:AA,$E:$E,$E242))/(MAXIFS(AA:AA,$E:$E,$E242)-MINIFS(AA:AA,$E:$E,$E242)),
100*(AA242-MINIFS(AA:AA,$E:$E,$E242))/(MAXIFS(AA:AA,$E:$E,$E242)-MINIFS(AA:AA,$E:$E,$E242))))</f>
        <v/>
      </c>
      <c r="CQ242" s="232" t="str">
        <f t="array" ref="CQ242">IF(AB242="","",
IF(INDEX(Settings!$H:$H,MATCH(CQ$1,Settings!$G:$G,0))=TRUE,
100-100*(AB242-MINIFS(AB:AB,$E:$E,$E242))/(MAXIFS(AB:AB,$E:$E,$E242)-MINIFS(AB:AB,$E:$E,$E242)),
100*(AB242-MINIFS(AB:AB,$E:$E,$E242))/(MAXIFS(AB:AB,$E:$E,$E242)-MINIFS(AB:AB,$E:$E,$E242))))</f>
        <v/>
      </c>
      <c r="CR242" s="232" t="str">
        <f t="array" ref="CR242">IF(AC242="","",
IF(INDEX(Settings!$H:$H,MATCH(CR$1,Settings!$G:$G,0))=TRUE,
100-100*(AC242-MINIFS(AC:AC,$E:$E,$E242))/(MAXIFS(AC:AC,$E:$E,$E242)-MINIFS(AC:AC,$E:$E,$E242)),
100*(AC242-MINIFS(AC:AC,$E:$E,$E242))/(MAXIFS(AC:AC,$E:$E,$E242)-MINIFS(AC:AC,$E:$E,$E242))))</f>
        <v/>
      </c>
      <c r="CS242" s="232" t="str">
        <f t="array" ref="CS242">IF(AD242="","",
IF(INDEX(Settings!$H:$H,MATCH(CS$1,Settings!$G:$G,0))=TRUE,
100-100*(AD242-MINIFS(AD:AD,$E:$E,$E242))/(MAXIFS(AD:AD,$E:$E,$E242)-MINIFS(AD:AD,$E:$E,$E242)),
100*(AD242-MINIFS(AD:AD,$E:$E,$E242))/(MAXIFS(AD:AD,$E:$E,$E242)-MINIFS(AD:AD,$E:$E,$E242))))</f>
        <v/>
      </c>
      <c r="CT242" s="232" t="str">
        <f t="array" ref="CT242">IF(AE242="","",
IF(INDEX(Settings!$H:$H,MATCH(CT$1,Settings!$G:$G,0))=TRUE,
100-100*(AE242-MINIFS(AE:AE,$E:$E,$E242))/(MAXIFS(AE:AE,$E:$E,$E242)-MINIFS(AE:AE,$E:$E,$E242)),
100*(AE242-MINIFS(AE:AE,$E:$E,$E242))/(MAXIFS(AE:AE,$E:$E,$E242)-MINIFS(AE:AE,$E:$E,$E242))))</f>
        <v/>
      </c>
      <c r="CU242" s="232" t="str">
        <f t="array" ref="CU242">IF(AF242="","",
IF(INDEX(Settings!$H:$H,MATCH(CU$1,Settings!$G:$G,0))=TRUE,
100-100*(AF242-MINIFS(AF:AF,$E:$E,$E242))/(MAXIFS(AF:AF,$E:$E,$E242)-MINIFS(AF:AF,$E:$E,$E242)),
100*(AF242-MINIFS(AF:AF,$E:$E,$E242))/(MAXIFS(AF:AF,$E:$E,$E242)-MINIFS(AF:AF,$E:$E,$E242))))</f>
        <v/>
      </c>
      <c r="CV242" s="232" t="str">
        <f t="array" ref="CV242">IF(AG242="","",
IF(INDEX(Settings!$H:$H,MATCH(CV$1,Settings!$G:$G,0))=TRUE,
100-100*(AG242-MINIFS(AG:AG,$E:$E,$E242))/(MAXIFS(AG:AG,$E:$E,$E242)-MINIFS(AG:AG,$E:$E,$E242)),
100*(AG242-MINIFS(AG:AG,$E:$E,$E242))/(MAXIFS(AG:AG,$E:$E,$E242)-MINIFS(AG:AG,$E:$E,$E242))))</f>
        <v/>
      </c>
      <c r="CW242" s="232" t="str">
        <f t="array" ref="CW242">IF(AH242="","",
IF(INDEX(Settings!$H:$H,MATCH(CW$1,Settings!$G:$G,0))=TRUE,
100-100*(AH242-MINIFS(AH:AH,$E:$E,$E242))/(MAXIFS(AH:AH,$E:$E,$E242)-MINIFS(AH:AH,$E:$E,$E242)),
100*(AH242-MINIFS(AH:AH,$E:$E,$E242))/(MAXIFS(AH:AH,$E:$E,$E242)-MINIFS(AH:AH,$E:$E,$E242))))</f>
        <v/>
      </c>
      <c r="CX242" s="232" t="str">
        <f t="array" ref="CX242">IF(AI242="","",
IF(INDEX(Settings!$H:$H,MATCH(CX$1,Settings!$G:$G,0))=TRUE,
100-100*(AI242-MINIFS(AI:AI,$E:$E,$E242))/(MAXIFS(AI:AI,$E:$E,$E242)-MINIFS(AI:AI,$E:$E,$E242)),
100*(AI242-MINIFS(AI:AI,$E:$E,$E242))/(MAXIFS(AI:AI,$E:$E,$E242)-MINIFS(AI:AI,$E:$E,$E242))))</f>
        <v/>
      </c>
      <c r="CY242" s="232" t="str">
        <f t="array" ref="CY242">IF(AJ242="","",
IF(INDEX(Settings!$H:$H,MATCH(CY$1,Settings!$G:$G,0))=TRUE,
100-100*(AJ242-MINIFS(AJ:AJ,$E:$E,$E242))/(MAXIFS(AJ:AJ,$E:$E,$E242)-MINIFS(AJ:AJ,$E:$E,$E242)),
100*(AJ242-MINIFS(AJ:AJ,$E:$E,$E242))/(MAXIFS(AJ:AJ,$E:$E,$E242)-MINIFS(AJ:AJ,$E:$E,$E242))))</f>
        <v/>
      </c>
      <c r="CZ242" s="232" t="str">
        <f t="array" ref="CZ242">IF(AK242="","",
IF(INDEX(Settings!$H:$H,MATCH(CZ$1,Settings!$G:$G,0))=TRUE,
100-100*(AK242-MINIFS(AK:AK,$E:$E,$E242))/(MAXIFS(AK:AK,$E:$E,$E242)-MINIFS(AK:AK,$E:$E,$E242)),
100*(AK242-MINIFS(AK:AK,$E:$E,$E242))/(MAXIFS(AK:AK,$E:$E,$E242)-MINIFS(AK:AK,$E:$E,$E242))))</f>
        <v/>
      </c>
      <c r="DA242" s="232" t="str">
        <f t="array" ref="DA242">IF(AL242="","",
IF(INDEX(Settings!$H:$H,MATCH(DA$1,Settings!$G:$G,0))=TRUE,
100-100*(AL242-MINIFS(AL:AL,$E:$E,$E242))/(MAXIFS(AL:AL,$E:$E,$E242)-MINIFS(AL:AL,$E:$E,$E242)),
100*(AL242-MINIFS(AL:AL,$E:$E,$E242))/(MAXIFS(AL:AL,$E:$E,$E242)-MINIFS(AL:AL,$E:$E,$E242))))</f>
        <v/>
      </c>
      <c r="DB242" s="232" t="str">
        <f t="array" ref="DB242">IF(AM242="","",
IF(INDEX(Settings!$H:$H,MATCH(DB$1,Settings!$G:$G,0))=TRUE,
100-100*(AM242-MINIFS(AM:AM,$E:$E,$E242))/(MAXIFS(AM:AM,$E:$E,$E242)-MINIFS(AM:AM,$E:$E,$E242)),
100*(AM242-MINIFS(AM:AM,$E:$E,$E242))/(MAXIFS(AM:AM,$E:$E,$E242)-MINIFS(AM:AM,$E:$E,$E242))))</f>
        <v/>
      </c>
      <c r="DC242" s="232" t="str">
        <f t="array" ref="DC242">IF(AN242="","",
IF(INDEX(Settings!$H:$H,MATCH(DC$1,Settings!$G:$G,0))=TRUE,
100-100*(AN242-MINIFS(AN:AN,$E:$E,$E242))/(MAXIFS(AN:AN,$E:$E,$E242)-MINIFS(AN:AN,$E:$E,$E242)),
100*(AN242-MINIFS(AN:AN,$E:$E,$E242))/(MAXIFS(AN:AN,$E:$E,$E242)-MINIFS(AN:AN,$E:$E,$E242))))</f>
        <v/>
      </c>
      <c r="DD242" s="232" t="str">
        <f t="array" ref="DD242">IF(AO242="","",
IF(INDEX(Settings!$H:$H,MATCH(DD$1,Settings!$G:$G,0))=TRUE,
100-100*(AO242-MINIFS(AO:AO,$E:$E,$E242))/(MAXIFS(AO:AO,$E:$E,$E242)-MINIFS(AO:AO,$E:$E,$E242)),
100*(AO242-MINIFS(AO:AO,$E:$E,$E242))/(MAXIFS(AO:AO,$E:$E,$E242)-MINIFS(AO:AO,$E:$E,$E242))))</f>
        <v/>
      </c>
      <c r="DE242" s="232" t="str">
        <f t="array" ref="DE242">IF(AP242="","",
IF(INDEX(Settings!$H:$H,MATCH(DE$1,Settings!$G:$G,0))=TRUE,
100-100*(AP242-MINIFS(AP:AP,$E:$E,$E242))/(MAXIFS(AP:AP,$E:$E,$E242)-MINIFS(AP:AP,$E:$E,$E242)),
100*(AP242-MINIFS(AP:AP,$E:$E,$E242))/(MAXIFS(AP:AP,$E:$E,$E242)-MINIFS(AP:AP,$E:$E,$E242))))</f>
        <v/>
      </c>
      <c r="DF242" s="232" t="str">
        <f t="array" ref="DF242">IF(AQ242="","",
IF(INDEX(Settings!$H:$H,MATCH(DF$1,Settings!$G:$G,0))=TRUE,
100-100*(AQ242-MINIFS(AQ:AQ,$E:$E,$E242))/(MAXIFS(AQ:AQ,$E:$E,$E242)-MINIFS(AQ:AQ,$E:$E,$E242)),
100*(AQ242-MINIFS(AQ:AQ,$E:$E,$E242))/(MAXIFS(AQ:AQ,$E:$E,$E242)-MINIFS(AQ:AQ,$E:$E,$E242))))</f>
        <v/>
      </c>
      <c r="DG242" s="232" t="str">
        <f t="array" ref="DG242">IF(AR242="","",
IF(INDEX(Settings!$H:$H,MATCH(DG$1,Settings!$G:$G,0))=TRUE,
100-100*(AR242-MINIFS(AR:AR,$E:$E,$E242))/(MAXIFS(AR:AR,$E:$E,$E242)-MINIFS(AR:AR,$E:$E,$E242)),
100*(AR242-MINIFS(AR:AR,$E:$E,$E242))/(MAXIFS(AR:AR,$E:$E,$E242)-MINIFS(AR:AR,$E:$E,$E242))))</f>
        <v/>
      </c>
      <c r="DH242" s="232" t="str">
        <f t="array" ref="DH242">IF(AS242="","",
IF(INDEX(Settings!$H:$H,MATCH(DH$1,Settings!$G:$G,0))=TRUE,
100-100*(AS242-MINIFS(AS:AS,$E:$E,$E242))/(MAXIFS(AS:AS,$E:$E,$E242)-MINIFS(AS:AS,$E:$E,$E242)),
100*(AS242-MINIFS(AS:AS,$E:$E,$E242))/(MAXIFS(AS:AS,$E:$E,$E242)-MINIFS(AS:AS,$E:$E,$E242))))</f>
        <v/>
      </c>
      <c r="DI242" s="232" t="str">
        <f t="array" ref="DI242">IF(AT242="","",
IF(INDEX(Settings!$H:$H,MATCH(DI$1,Settings!$G:$G,0))=TRUE,
100-100*(AT242-MINIFS(AT:AT,$E:$E,$E242))/(MAXIFS(AT:AT,$E:$E,$E242)-MINIFS(AT:AT,$E:$E,$E242)),
100*(AT242-MINIFS(AT:AT,$E:$E,$E242))/(MAXIFS(AT:AT,$E:$E,$E242)-MINIFS(AT:AT,$E:$E,$E242))))</f>
        <v/>
      </c>
      <c r="DJ242" s="232" t="str">
        <f t="array" ref="DJ242">IF(AU242="","",
IF(INDEX(Settings!$H:$H,MATCH(DJ$1,Settings!$G:$G,0))=TRUE,
100-100*(AU242-MINIFS(AU:AU,$E:$E,$E242))/(MAXIFS(AU:AU,$E:$E,$E242)-MINIFS(AU:AU,$E:$E,$E242)),
100*(AU242-MINIFS(AU:AU,$E:$E,$E242))/(MAXIFS(AU:AU,$E:$E,$E242)-MINIFS(AU:AU,$E:$E,$E242))))</f>
        <v/>
      </c>
      <c r="DK242" s="232" t="str">
        <f t="array" ref="DK242">IF(AV242="","",
IF(INDEX(Settings!$H:$H,MATCH(DK$1,Settings!$G:$G,0))=TRUE,
100-100*(AV242-MINIFS(AV:AV,$E:$E,$E242))/(MAXIFS(AV:AV,$E:$E,$E242)-MINIFS(AV:AV,$E:$E,$E242)),
100*(AV242-MINIFS(AV:AV,$E:$E,$E242))/(MAXIFS(AV:AV,$E:$E,$E242)-MINIFS(AV:AV,$E:$E,$E242))))</f>
        <v/>
      </c>
      <c r="DL242" s="232" t="str">
        <f t="array" ref="DL242">IF(AW242="","",
IF(INDEX(Settings!$H:$H,MATCH(DL$1,Settings!$G:$G,0))=TRUE,
100-100*(AW242-MINIFS(AW:AW,$E:$E,$E242))/(MAXIFS(AW:AW,$E:$E,$E242)-MINIFS(AW:AW,$E:$E,$E242)),
100*(AW242-MINIFS(AW:AW,$E:$E,$E242))/(MAXIFS(AW:AW,$E:$E,$E242)-MINIFS(AW:AW,$E:$E,$E242))))</f>
        <v/>
      </c>
      <c r="DM242" s="232" t="str">
        <f t="array" ref="DM242">IF(AX242="","",
IF(INDEX(Settings!$H:$H,MATCH(DM$1,Settings!$G:$G,0))=TRUE,
100-100*(AX242-MINIFS(AX:AX,$E:$E,$E242))/(MAXIFS(AX:AX,$E:$E,$E242)-MINIFS(AX:AX,$E:$E,$E242)),
100*(AX242-MINIFS(AX:AX,$E:$E,$E242))/(MAXIFS(AX:AX,$E:$E,$E242)-MINIFS(AX:AX,$E:$E,$E242))))</f>
        <v/>
      </c>
      <c r="DN242" s="232" t="str">
        <f t="array" ref="DN242">IF(AY242="","",
IF(INDEX(Settings!$H:$H,MATCH(DN$1,Settings!$G:$G,0))=TRUE,
100-100*(AY242-MINIFS(AY:AY,$E:$E,$E242))/(MAXIFS(AY:AY,$E:$E,$E242)-MINIFS(AY:AY,$E:$E,$E242)),
100*(AY242-MINIFS(AY:AY,$E:$E,$E242))/(MAXIFS(AY:AY,$E:$E,$E242)-MINIFS(AY:AY,$E:$E,$E242))))</f>
        <v/>
      </c>
      <c r="DO242" s="232" t="str">
        <f t="array" ref="DO242">IF(AZ242="","",
IF(INDEX(Settings!$H:$H,MATCH(DO$1,Settings!$G:$G,0))=TRUE,
100-100*(AZ242-MINIFS(AZ:AZ,$E:$E,$E242))/(MAXIFS(AZ:AZ,$E:$E,$E242)-MINIFS(AZ:AZ,$E:$E,$E242)),
100*(AZ242-MINIFS(AZ:AZ,$E:$E,$E242))/(MAXIFS(AZ:AZ,$E:$E,$E242)-MINIFS(AZ:AZ,$E:$E,$E242))))</f>
        <v/>
      </c>
      <c r="DP242" s="232" t="str">
        <f t="array" ref="DP242">IF(BA242="","",
IF(INDEX(Settings!$H:$H,MATCH(DP$1,Settings!$G:$G,0))=TRUE,
100-100*(BA242-MINIFS(BA:BA,$E:$E,$E242))/(MAXIFS(BA:BA,$E:$E,$E242)-MINIFS(BA:BA,$E:$E,$E242)),
100*(BA242-MINIFS(BA:BA,$E:$E,$E242))/(MAXIFS(BA:BA,$E:$E,$E242)-MINIFS(BA:BA,$E:$E,$E242))))</f>
        <v/>
      </c>
      <c r="DQ242" s="232" t="str">
        <f t="array" ref="DQ242">IF(BB242="","",
IF(INDEX(Settings!$H:$H,MATCH(DQ$1,Settings!$G:$G,0))=TRUE,
100-100*(BB242-MINIFS(BB:BB,$E:$E,$E242))/(MAXIFS(BB:BB,$E:$E,$E242)-MINIFS(BB:BB,$E:$E,$E242)),
100*(BB242-MINIFS(BB:BB,$E:$E,$E242))/(MAXIFS(BB:BB,$E:$E,$E242)-MINIFS(BB:BB,$E:$E,$E242))))</f>
        <v/>
      </c>
      <c r="DR242" s="232" t="str">
        <f t="array" ref="DR242">IF(BC242="","",
IF(INDEX(Settings!$H:$H,MATCH(DR$1,Settings!$G:$G,0))=TRUE,
100-100*(BC242-MINIFS(BC:BC,$E:$E,$E242))/(MAXIFS(BC:BC,$E:$E,$E242)-MINIFS(BC:BC,$E:$E,$E242)),
100*(BC242-MINIFS(BC:BC,$E:$E,$E242))/(MAXIFS(BC:BC,$E:$E,$E242)-MINIFS(BC:BC,$E:$E,$E242))))</f>
        <v/>
      </c>
      <c r="DS242" s="232" t="str">
        <f t="array" ref="DS242">IF(BD242="","",
IF(INDEX(Settings!$H:$H,MATCH(DS$1,Settings!$G:$G,0))=TRUE,
100-100*(BD242-MINIFS(BD:BD,$E:$E,$E242))/(MAXIFS(BD:BD,$E:$E,$E242)-MINIFS(BD:BD,$E:$E,$E242)),
100*(BD242-MINIFS(BD:BD,$E:$E,$E242))/(MAXIFS(BD:BD,$E:$E,$E242)-MINIFS(BD:BD,$E:$E,$E242))))</f>
        <v/>
      </c>
      <c r="DT242" s="232" t="str">
        <f t="array" ref="DT242">IF(BE242="","",
IF(INDEX(Settings!$H:$H,MATCH(DT$1,Settings!$G:$G,0))=TRUE,
100-100*(BE242-MINIFS(BE:BE,$E:$E,$E242))/(MAXIFS(BE:BE,$E:$E,$E242)-MINIFS(BE:BE,$E:$E,$E242)),
100*(BE242-MINIFS(BE:BE,$E:$E,$E242))/(MAXIFS(BE:BE,$E:$E,$E242)-MINIFS(BE:BE,$E:$E,$E242))))</f>
        <v/>
      </c>
      <c r="DU242" s="232" t="str">
        <f t="array" ref="DU242">IF(BF242="","",
IF(INDEX(Settings!$H:$H,MATCH(DU$1,Settings!$G:$G,0))=TRUE,
100-100*(BF242-MINIFS(BF:BF,$E:$E,$E242))/(MAXIFS(BF:BF,$E:$E,$E242)-MINIFS(BF:BF,$E:$E,$E242)),
100*(BF242-MINIFS(BF:BF,$E:$E,$E242))/(MAXIFS(BF:BF,$E:$E,$E242)-MINIFS(BF:BF,$E:$E,$E242))))</f>
        <v/>
      </c>
      <c r="DV242" s="232" t="str">
        <f t="array" ref="DV242">IF(BG242="","",
IF(INDEX(Settings!$H:$H,MATCH(DV$1,Settings!$G:$G,0))=TRUE,
100-100*(BG242-MINIFS(BG:BG,$E:$E,$E242))/(MAXIFS(BG:BG,$E:$E,$E242)-MINIFS(BG:BG,$E:$E,$E242)),
100*(BG242-MINIFS(BG:BG,$E:$E,$E242))/(MAXIFS(BG:BG,$E:$E,$E242)-MINIFS(BG:BG,$E:$E,$E242))))</f>
        <v/>
      </c>
      <c r="DW242" s="232" t="str">
        <f t="array" ref="DW242">IF(BH242="","",
IF(INDEX(Settings!$H:$H,MATCH(DW$1,Settings!$G:$G,0))=TRUE,
100-100*(BH242-MINIFS(BH:BH,$E:$E,$E242))/(MAXIFS(BH:BH,$E:$E,$E242)-MINIFS(BH:BH,$E:$E,$E242)),
100*(BH242-MINIFS(BH:BH,$E:$E,$E242))/(MAXIFS(BH:BH,$E:$E,$E242)-MINIFS(BH:BH,$E:$E,$E242))))</f>
        <v/>
      </c>
      <c r="DX242" s="232" t="str">
        <f t="array" ref="DX242">IF(BI242="","",
IF(INDEX(Settings!$H:$H,MATCH(DX$1,Settings!$G:$G,0))=TRUE,
100-100*(BI242-MINIFS(BI:BI,$E:$E,$E242))/(MAXIFS(BI:BI,$E:$E,$E242)-MINIFS(BI:BI,$E:$E,$E242)),
100*(BI242-MINIFS(BI:BI,$E:$E,$E242))/(MAXIFS(BI:BI,$E:$E,$E242)-MINIFS(BI:BI,$E:$E,$E242))))</f>
        <v/>
      </c>
      <c r="DY242" s="232" t="str">
        <f t="array" ref="DY242">IF(BJ242="","",
IF(INDEX(Settings!$H:$H,MATCH(DY$1,Settings!$G:$G,0))=TRUE,
100-100*(BJ242-MINIFS(BJ:BJ,$E:$E,$E242))/(MAXIFS(BJ:BJ,$E:$E,$E242)-MINIFS(BJ:BJ,$E:$E,$E242)),
100*(BJ242-MINIFS(BJ:BJ,$E:$E,$E242))/(MAXIFS(BJ:BJ,$E:$E,$E242)-MINIFS(BJ:BJ,$E:$E,$E242))))</f>
        <v/>
      </c>
      <c r="DZ242" s="234"/>
      <c r="EA242" s="234"/>
      <c r="EB242" s="234" t="str">
        <f t="shared" si="8"/>
        <v/>
      </c>
      <c r="EC242" s="234" t="str">
        <f t="shared" si="9"/>
        <v/>
      </c>
      <c r="ED242" s="234" t="str">
        <f t="shared" si="10"/>
        <v/>
      </c>
      <c r="EE242" s="234" t="str">
        <f t="shared" si="11"/>
        <v/>
      </c>
      <c r="EF242" s="234" t="str">
        <f t="shared" si="12"/>
        <v/>
      </c>
      <c r="EG242" s="234" t="str">
        <f t="shared" si="13"/>
        <v/>
      </c>
      <c r="EH242" s="234"/>
      <c r="EI242" s="234"/>
      <c r="EJ242" s="234"/>
      <c r="EK242" s="234"/>
      <c r="EL242" s="234"/>
      <c r="EM242" s="234"/>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3" t="str">
        <f t="shared" si="14"/>
        <v/>
      </c>
      <c r="N243" s="49"/>
      <c r="O243" s="49"/>
      <c r="P243" s="49"/>
      <c r="Q243" s="49"/>
      <c r="R243" s="49"/>
      <c r="S243" s="222" t="str">
        <f>IFERROR(VLOOKUP(AF243, 'YOYO IR Scores'!A:C, 3, FALSE), "")
</f>
        <v/>
      </c>
      <c r="T243" s="49"/>
      <c r="U243" s="49"/>
      <c r="V243" s="49"/>
      <c r="W243" s="49"/>
      <c r="X243" s="224" t="str">
        <f t="shared" si="4"/>
        <v/>
      </c>
      <c r="Y243" s="225" t="str">
        <f t="shared" si="5"/>
        <v/>
      </c>
      <c r="Z243" s="225" t="str">
        <f t="shared" si="6"/>
        <v/>
      </c>
      <c r="AA243" s="224" t="str">
        <f t="shared" si="7"/>
        <v/>
      </c>
      <c r="AB243" s="223"/>
      <c r="AC243" s="223"/>
      <c r="AD243" s="223"/>
      <c r="AE243" s="223" t="str">
        <f>IFERROR(VLOOKUP(AF243, 'YOYO IR Scores'!A:C, 2, FALSE), "")</f>
        <v/>
      </c>
      <c r="AF243" s="223"/>
      <c r="AG243" s="223"/>
      <c r="AH243" s="223"/>
      <c r="AI243" s="223"/>
      <c r="AJ243" s="223"/>
      <c r="AK243" s="223"/>
      <c r="AL243" s="223"/>
      <c r="AM243" s="223"/>
      <c r="AN243" s="223"/>
      <c r="AO243" s="223"/>
      <c r="AP243" s="223"/>
      <c r="AQ243" s="223"/>
      <c r="AR243" s="223"/>
      <c r="AS243" s="223"/>
      <c r="AT243" s="223"/>
      <c r="AU243" s="223"/>
      <c r="AV243" s="223"/>
      <c r="AW243" s="223"/>
      <c r="AX243" s="223"/>
      <c r="AY243" s="223"/>
      <c r="AZ243" s="223"/>
      <c r="BA243" s="223"/>
      <c r="BB243" s="223"/>
      <c r="BC243" s="223"/>
      <c r="BD243" s="223"/>
      <c r="BE243" s="223"/>
      <c r="BF243" s="223"/>
      <c r="BG243" s="223"/>
      <c r="BH243" s="223"/>
      <c r="BI243" s="223"/>
      <c r="BJ243" s="223"/>
      <c r="BK243" s="223" t="str">
        <f t="array" ref="BK243">IF(J243="","",
IF(INDEX(Settings!$H:$H,MATCH(BY$1,Settings!$G:$G,0))=TRUE,
100-100*(J243-MIN(J:J))/(MAX(J:J)-MIN(J:J)),
100*(J243-MIN(J:J))/(MAX(J:J)-MIN(J:J))))</f>
        <v/>
      </c>
      <c r="BL243" s="223" t="str">
        <f t="array" ref="BL243">IF(J243="","",
IF(INDEX(Settings!$H:$H,MATCH(BY$1,Settings!$G:$G,0))=TRUE,
100-100*(J243-MINIFS(J:J,$E:$E,$E243))/(MAXIFS(J:J,$E:$E,$E243)-MINIFS(J:J,$E:$E,$E243)),
100*(J243-MINIFS(J:J,$E:$E,$E243))/(MAXIFS(J:J,$E:$E,$E243)-MINIFS(J:J,$E:$E,$E243))))</f>
        <v/>
      </c>
      <c r="BM243" s="223"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4" t="str">
        <f t="array" ref="BQ243">IF(J243="","",
IF(INDEX(Settings!$H:$H,MATCH(BY$1,Settings!$G:$G,0))=TRUE,
-1*(J243-AVERAGE(J:J))/STDEV(J:J),
(J243-AVERAGE(J:J))/STDEV(J:J)))</f>
        <v/>
      </c>
      <c r="BR243" s="224" t="str">
        <f>IFERROR(__xludf.DUMMYFUNCTION("IF(J243="""","""",
IF(INDEX(Settings!$H:$H,MATCH(BY$1,Settings!$G:$G,0))=TRUE,
-1*(J243-AVERAGEIFS(J:J,$E:$E,$E243))/STDEV(FILTER(J:J,$E:$E=$E243)),
(J243-AVERAGEIFS(J:J,$E:$E,$E243))/STDEV(FILTER(J:J,$E:$E=$E243))))"),"")</f>
        <v/>
      </c>
      <c r="BS243" s="224"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3" t="str">
        <f t="array" ref="BY243">IF(J243="","",
IF(INDEX(Settings!$H:$H,MATCH(BY$1,Settings!$G:$G,0))=TRUE,
100-100*(J243-MINIFS(J:J,$E:$E,$E243))/(MAXIFS(J:J,$E:$E,$E243)-MINIFS(J:J,$E:$E,$E243)),
100*(J243-MINIFS(J:J,$E:$E,$E243))/(MAXIFS(J:J,$E:$E,$E243)-MINIFS(J:J,$E:$E,$E243))))</f>
        <v/>
      </c>
      <c r="BZ243" s="223" t="str">
        <f t="array" ref="BZ243">IF(K243="","",
IF(INDEX(Settings!$H:$H,MATCH(BZ$1,Settings!$G:$G,0))=TRUE,
100-100*(K243-MINIFS(K:K,$E:$E,$E243))/(MAXIFS(K:K,$E:$E,$E243)-MINIFS(K:K,$E:$E,$E243)),
100*(K243-MINIFS(K:K,$E:$E,$E243))/(MAXIFS(K:K,$E:$E,$E243)-MINIFS(K:K,$E:$E,$E243))))</f>
        <v/>
      </c>
      <c r="CA243" s="223" t="str">
        <f t="array" ref="CA243">IF(L243="","",
IF(INDEX(Settings!$H:$H,MATCH(CA$1,Settings!$G:$G,0))=TRUE,
100-100*(L243-MINIFS(L:L,$E:$E,$E243))/(MAXIFS(L:L,$E:$E,$E243)-MINIFS(L:L,$E:$E,$E243)),
100*(L243-MINIFS(L:L,$E:$E,$E243))/(MAXIFS(L:L,$E:$E,$E243)-MINIFS(L:L,$E:$E,$E243))))</f>
        <v/>
      </c>
      <c r="CB243" s="223" t="str">
        <f t="array" ref="CB243">IF(M243="","",
IF(INDEX(Settings!$H:$H,MATCH(CB$1,Settings!$G:$G,0))=TRUE,
100-100*(M243-MINIFS(M:M,$E:$E,$E243))/(MAXIFS(M:M,$E:$E,$E243)-MINIFS(M:M,$E:$E,$E243)),
100*(M243-MINIFS(M:M,$E:$E,$E243))/(MAXIFS(M:M,$E:$E,$E243)-MINIFS(M:M,$E:$E,$E243))))</f>
        <v/>
      </c>
      <c r="CC243" s="223" t="str">
        <f t="array" ref="CC243">IF(N243="","",
IF(INDEX(Settings!$H:$H,MATCH(CC$1,Settings!$G:$G,0))=TRUE,
100-100*(N243-MINIFS(N:N,$E:$E,$E243))/(MAXIFS(N:N,$E:$E,$E243)-MINIFS(N:N,$E:$E,$E243)),
100*(N243-MINIFS(N:N,$E:$E,$E243))/(MAXIFS(N:N,$E:$E,$E243)-MINIFS(N:N,$E:$E,$E243))))</f>
        <v/>
      </c>
      <c r="CD243" s="223" t="str">
        <f t="array" ref="CD243">IF(O243="","",
IF(INDEX(Settings!$H:$H,MATCH(CD$1,Settings!$G:$G,0))=TRUE,
100-100*(O243-MINIFS(O:O,$E:$E,$E243))/(MAXIFS(O:O,$E:$E,$E243)-MINIFS(O:O,$E:$E,$E243)),
100*(O243-MINIFS(O:O,$E:$E,$E243))/(MAXIFS(O:O,$E:$E,$E243)-MINIFS(O:O,$E:$E,$E243))))</f>
        <v/>
      </c>
      <c r="CE243" s="223" t="str">
        <f t="array" ref="CE243">IF(P243="","",
IF(INDEX(Settings!$H:$H,MATCH(CE$1,Settings!$G:$G,0))=TRUE,
100-100*(P243-MINIFS(P:P,$E:$E,$E243))/(MAXIFS(P:P,$E:$E,$E243)-MINIFS(P:P,$E:$E,$E243)),
100*(P243-MINIFS(P:P,$E:$E,$E243))/(MAXIFS(P:P,$E:$E,$E243)-MINIFS(P:P,$E:$E,$E243))))</f>
        <v/>
      </c>
      <c r="CF243" s="223" t="str">
        <f t="array" ref="CF243">IF(Q243="","",
IF(INDEX(Settings!$H:$H,MATCH(CF$1,Settings!$G:$G,0))=TRUE,
100-100*(Q243-MINIFS(Q:Q,$E:$E,$E243))/(MAXIFS(Q:Q,$E:$E,$E243)-MINIFS(Q:Q,$E:$E,$E243)),
100*(Q243-MINIFS(Q:Q,$E:$E,$E243))/(MAXIFS(Q:Q,$E:$E,$E243)-MINIFS(Q:Q,$E:$E,$E243))))</f>
        <v/>
      </c>
      <c r="CG243" s="223" t="str">
        <f t="array" ref="CG243">IF(R243="","",
IF(INDEX(Settings!$H:$H,MATCH(CG$1,Settings!$G:$G,0))=TRUE,
100-100*(R243-MINIFS(R:R,$E:$E,$E243))/(MAXIFS(R:R,$E:$E,$E243)-MINIFS(R:R,$E:$E,$E243)),
100*(R243-MINIFS(R:R,$E:$E,$E243))/(MAXIFS(R:R,$E:$E,$E243)-MINIFS(R:R,$E:$E,$E243))))</f>
        <v/>
      </c>
      <c r="CH243" s="223" t="str">
        <f t="array" ref="CH243">IF(S243="","",
IF(INDEX(Settings!$H:$H,MATCH(CH$1,Settings!$G:$G,0))=TRUE,
100-100*(S243-MINIFS(S:S,$E:$E,$E243))/(MAXIFS(S:S,$E:$E,$E243)-MINIFS(S:S,$E:$E,$E243)),
100*(S243-MINIFS(S:S,$E:$E,$E243))/(MAXIFS(S:S,$E:$E,$E243)-MINIFS(S:S,$E:$E,$E243))))</f>
        <v/>
      </c>
      <c r="CI243" s="223" t="str">
        <f t="array" ref="CI243">IF(T243="","",
IF(INDEX(Settings!$H:$H,MATCH(CI$1,Settings!$G:$G,0))=TRUE,
100-100*(T243-MINIFS(T:T,$E:$E,$E243))/(MAXIFS(T:T,$E:$E,$E243)-MINIFS(T:T,$E:$E,$E243)),
100*(T243-MINIFS(T:T,$E:$E,$E243))/(MAXIFS(T:T,$E:$E,$E243)-MINIFS(T:T,$E:$E,$E243))))</f>
        <v/>
      </c>
      <c r="CJ243" s="223" t="str">
        <f t="array" ref="CJ243">IF(U243="","",
IF(INDEX(Settings!$H:$H,MATCH(CJ$1,Settings!$G:$G,0))=TRUE,
100-100*(U243-MINIFS(U:U,$E:$E,$E243))/(MAXIFS(U:U,$E:$E,$E243)-MINIFS(U:U,$E:$E,$E243)),
100*(U243-MINIFS(U:U,$E:$E,$E243))/(MAXIFS(U:U,$E:$E,$E243)-MINIFS(U:U,$E:$E,$E243))))</f>
        <v/>
      </c>
      <c r="CK243" s="223" t="str">
        <f t="array" ref="CK243">IF(V243="","",
IF(INDEX(Settings!$H:$H,MATCH(CK$1,Settings!$G:$G,0))=TRUE,
100-100*(V243-MINIFS(V:V,$E:$E,$E243))/(MAXIFS(V:V,$E:$E,$E243)-MINIFS(V:V,$E:$E,$E243)),
100*(V243-MINIFS(V:V,$E:$E,$E243))/(MAXIFS(V:V,$E:$E,$E243)-MINIFS(V:V,$E:$E,$E243))))</f>
        <v/>
      </c>
      <c r="CL243" s="223" t="str">
        <f t="array" ref="CL243">IF(W243="","",
IF(INDEX(Settings!$H:$H,MATCH(CL$1,Settings!$G:$G,0))=TRUE,
100-100*(W243-MINIFS(W:W,$E:$E,$E243))/(MAXIFS(W:W,$E:$E,$E243)-MINIFS(W:W,$E:$E,$E243)),
100*(W243-MINIFS(W:W,$E:$E,$E243))/(MAXIFS(W:W,$E:$E,$E243)-MINIFS(W:W,$E:$E,$E243))))</f>
        <v/>
      </c>
      <c r="CM243" s="223" t="str">
        <f t="array" ref="CM243">IF(X243="","",
IF(INDEX(Settings!$H:$H,MATCH(CM$1,Settings!$G:$G,0))=TRUE,
100-100*(X243-MINIFS(X:X,$E:$E,$E243))/(MAXIFS(X:X,$E:$E,$E243)-MINIFS(X:X,$E:$E,$E243)),
100*(X243-MINIFS(X:X,$E:$E,$E243))/(MAXIFS(X:X,$E:$E,$E243)-MINIFS(X:X,$E:$E,$E243))))</f>
        <v/>
      </c>
      <c r="CN243" s="223" t="str">
        <f t="array" ref="CN243">IF(Y243="","",
IF(INDEX(Settings!$H:$H,MATCH(CN$1,Settings!$G:$G,0))=TRUE,
100-100*(Y243-MINIFS(Y:Y,$E:$E,$E243))/(MAXIFS(Y:Y,$E:$E,$E243)-MINIFS(Y:Y,$E:$E,$E243)),
100*(Y243-MINIFS(Y:Y,$E:$E,$E243))/(MAXIFS(Y:Y,$E:$E,$E243)-MINIFS(Y:Y,$E:$E,$E243))))</f>
        <v/>
      </c>
      <c r="CO243" s="223" t="str">
        <f t="array" ref="CO243">IF(Z243="","",
IF(INDEX(Settings!$H:$H,MATCH(CO$1,Settings!$G:$G,0))=TRUE,
100-100*(Z243-MINIFS(Z:Z,$E:$E,$E243))/(MAXIFS(Z:Z,$E:$E,$E243)-MINIFS(Z:Z,$E:$E,$E243)),
100*(Z243-MINIFS(Z:Z,$E:$E,$E243))/(MAXIFS(Z:Z,$E:$E,$E243)-MINIFS(Z:Z,$E:$E,$E243))))</f>
        <v/>
      </c>
      <c r="CP243" s="223" t="str">
        <f t="array" ref="CP243">IF(AA243="","",
IF(INDEX(Settings!$H:$H,MATCH(CP$1,Settings!$G:$G,0))=TRUE,
100-100*(AA243-MINIFS(AA:AA,$E:$E,$E243))/(MAXIFS(AA:AA,$E:$E,$E243)-MINIFS(AA:AA,$E:$E,$E243)),
100*(AA243-MINIFS(AA:AA,$E:$E,$E243))/(MAXIFS(AA:AA,$E:$E,$E243)-MINIFS(AA:AA,$E:$E,$E243))))</f>
        <v/>
      </c>
      <c r="CQ243" s="223" t="str">
        <f t="array" ref="CQ243">IF(AB243="","",
IF(INDEX(Settings!$H:$H,MATCH(CQ$1,Settings!$G:$G,0))=TRUE,
100-100*(AB243-MINIFS(AB:AB,$E:$E,$E243))/(MAXIFS(AB:AB,$E:$E,$E243)-MINIFS(AB:AB,$E:$E,$E243)),
100*(AB243-MINIFS(AB:AB,$E:$E,$E243))/(MAXIFS(AB:AB,$E:$E,$E243)-MINIFS(AB:AB,$E:$E,$E243))))</f>
        <v/>
      </c>
      <c r="CR243" s="223" t="str">
        <f t="array" ref="CR243">IF(AC243="","",
IF(INDEX(Settings!$H:$H,MATCH(CR$1,Settings!$G:$G,0))=TRUE,
100-100*(AC243-MINIFS(AC:AC,$E:$E,$E243))/(MAXIFS(AC:AC,$E:$E,$E243)-MINIFS(AC:AC,$E:$E,$E243)),
100*(AC243-MINIFS(AC:AC,$E:$E,$E243))/(MAXIFS(AC:AC,$E:$E,$E243)-MINIFS(AC:AC,$E:$E,$E243))))</f>
        <v/>
      </c>
      <c r="CS243" s="223" t="str">
        <f t="array" ref="CS243">IF(AD243="","",
IF(INDEX(Settings!$H:$H,MATCH(CS$1,Settings!$G:$G,0))=TRUE,
100-100*(AD243-MINIFS(AD:AD,$E:$E,$E243))/(MAXIFS(AD:AD,$E:$E,$E243)-MINIFS(AD:AD,$E:$E,$E243)),
100*(AD243-MINIFS(AD:AD,$E:$E,$E243))/(MAXIFS(AD:AD,$E:$E,$E243)-MINIFS(AD:AD,$E:$E,$E243))))</f>
        <v/>
      </c>
      <c r="CT243" s="223" t="str">
        <f t="array" ref="CT243">IF(AE243="","",
IF(INDEX(Settings!$H:$H,MATCH(CT$1,Settings!$G:$G,0))=TRUE,
100-100*(AE243-MINIFS(AE:AE,$E:$E,$E243))/(MAXIFS(AE:AE,$E:$E,$E243)-MINIFS(AE:AE,$E:$E,$E243)),
100*(AE243-MINIFS(AE:AE,$E:$E,$E243))/(MAXIFS(AE:AE,$E:$E,$E243)-MINIFS(AE:AE,$E:$E,$E243))))</f>
        <v/>
      </c>
      <c r="CU243" s="223" t="str">
        <f t="array" ref="CU243">IF(AF243="","",
IF(INDEX(Settings!$H:$H,MATCH(CU$1,Settings!$G:$G,0))=TRUE,
100-100*(AF243-MINIFS(AF:AF,$E:$E,$E243))/(MAXIFS(AF:AF,$E:$E,$E243)-MINIFS(AF:AF,$E:$E,$E243)),
100*(AF243-MINIFS(AF:AF,$E:$E,$E243))/(MAXIFS(AF:AF,$E:$E,$E243)-MINIFS(AF:AF,$E:$E,$E243))))</f>
        <v/>
      </c>
      <c r="CV243" s="223" t="str">
        <f t="array" ref="CV243">IF(AG243="","",
IF(INDEX(Settings!$H:$H,MATCH(CV$1,Settings!$G:$G,0))=TRUE,
100-100*(AG243-MINIFS(AG:AG,$E:$E,$E243))/(MAXIFS(AG:AG,$E:$E,$E243)-MINIFS(AG:AG,$E:$E,$E243)),
100*(AG243-MINIFS(AG:AG,$E:$E,$E243))/(MAXIFS(AG:AG,$E:$E,$E243)-MINIFS(AG:AG,$E:$E,$E243))))</f>
        <v/>
      </c>
      <c r="CW243" s="223" t="str">
        <f t="array" ref="CW243">IF(AH243="","",
IF(INDEX(Settings!$H:$H,MATCH(CW$1,Settings!$G:$G,0))=TRUE,
100-100*(AH243-MINIFS(AH:AH,$E:$E,$E243))/(MAXIFS(AH:AH,$E:$E,$E243)-MINIFS(AH:AH,$E:$E,$E243)),
100*(AH243-MINIFS(AH:AH,$E:$E,$E243))/(MAXIFS(AH:AH,$E:$E,$E243)-MINIFS(AH:AH,$E:$E,$E243))))</f>
        <v/>
      </c>
      <c r="CX243" s="223" t="str">
        <f t="array" ref="CX243">IF(AI243="","",
IF(INDEX(Settings!$H:$H,MATCH(CX$1,Settings!$G:$G,0))=TRUE,
100-100*(AI243-MINIFS(AI:AI,$E:$E,$E243))/(MAXIFS(AI:AI,$E:$E,$E243)-MINIFS(AI:AI,$E:$E,$E243)),
100*(AI243-MINIFS(AI:AI,$E:$E,$E243))/(MAXIFS(AI:AI,$E:$E,$E243)-MINIFS(AI:AI,$E:$E,$E243))))</f>
        <v/>
      </c>
      <c r="CY243" s="223" t="str">
        <f t="array" ref="CY243">IF(AJ243="","",
IF(INDEX(Settings!$H:$H,MATCH(CY$1,Settings!$G:$G,0))=TRUE,
100-100*(AJ243-MINIFS(AJ:AJ,$E:$E,$E243))/(MAXIFS(AJ:AJ,$E:$E,$E243)-MINIFS(AJ:AJ,$E:$E,$E243)),
100*(AJ243-MINIFS(AJ:AJ,$E:$E,$E243))/(MAXIFS(AJ:AJ,$E:$E,$E243)-MINIFS(AJ:AJ,$E:$E,$E243))))</f>
        <v/>
      </c>
      <c r="CZ243" s="223" t="str">
        <f t="array" ref="CZ243">IF(AK243="","",
IF(INDEX(Settings!$H:$H,MATCH(CZ$1,Settings!$G:$G,0))=TRUE,
100-100*(AK243-MINIFS(AK:AK,$E:$E,$E243))/(MAXIFS(AK:AK,$E:$E,$E243)-MINIFS(AK:AK,$E:$E,$E243)),
100*(AK243-MINIFS(AK:AK,$E:$E,$E243))/(MAXIFS(AK:AK,$E:$E,$E243)-MINIFS(AK:AK,$E:$E,$E243))))</f>
        <v/>
      </c>
      <c r="DA243" s="223" t="str">
        <f t="array" ref="DA243">IF(AL243="","",
IF(INDEX(Settings!$H:$H,MATCH(DA$1,Settings!$G:$G,0))=TRUE,
100-100*(AL243-MINIFS(AL:AL,$E:$E,$E243))/(MAXIFS(AL:AL,$E:$E,$E243)-MINIFS(AL:AL,$E:$E,$E243)),
100*(AL243-MINIFS(AL:AL,$E:$E,$E243))/(MAXIFS(AL:AL,$E:$E,$E243)-MINIFS(AL:AL,$E:$E,$E243))))</f>
        <v/>
      </c>
      <c r="DB243" s="223" t="str">
        <f t="array" ref="DB243">IF(AM243="","",
IF(INDEX(Settings!$H:$H,MATCH(DB$1,Settings!$G:$G,0))=TRUE,
100-100*(AM243-MINIFS(AM:AM,$E:$E,$E243))/(MAXIFS(AM:AM,$E:$E,$E243)-MINIFS(AM:AM,$E:$E,$E243)),
100*(AM243-MINIFS(AM:AM,$E:$E,$E243))/(MAXIFS(AM:AM,$E:$E,$E243)-MINIFS(AM:AM,$E:$E,$E243))))</f>
        <v/>
      </c>
      <c r="DC243" s="223" t="str">
        <f t="array" ref="DC243">IF(AN243="","",
IF(INDEX(Settings!$H:$H,MATCH(DC$1,Settings!$G:$G,0))=TRUE,
100-100*(AN243-MINIFS(AN:AN,$E:$E,$E243))/(MAXIFS(AN:AN,$E:$E,$E243)-MINIFS(AN:AN,$E:$E,$E243)),
100*(AN243-MINIFS(AN:AN,$E:$E,$E243))/(MAXIFS(AN:AN,$E:$E,$E243)-MINIFS(AN:AN,$E:$E,$E243))))</f>
        <v/>
      </c>
      <c r="DD243" s="223" t="str">
        <f t="array" ref="DD243">IF(AO243="","",
IF(INDEX(Settings!$H:$H,MATCH(DD$1,Settings!$G:$G,0))=TRUE,
100-100*(AO243-MINIFS(AO:AO,$E:$E,$E243))/(MAXIFS(AO:AO,$E:$E,$E243)-MINIFS(AO:AO,$E:$E,$E243)),
100*(AO243-MINIFS(AO:AO,$E:$E,$E243))/(MAXIFS(AO:AO,$E:$E,$E243)-MINIFS(AO:AO,$E:$E,$E243))))</f>
        <v/>
      </c>
      <c r="DE243" s="223" t="str">
        <f t="array" ref="DE243">IF(AP243="","",
IF(INDEX(Settings!$H:$H,MATCH(DE$1,Settings!$G:$G,0))=TRUE,
100-100*(AP243-MINIFS(AP:AP,$E:$E,$E243))/(MAXIFS(AP:AP,$E:$E,$E243)-MINIFS(AP:AP,$E:$E,$E243)),
100*(AP243-MINIFS(AP:AP,$E:$E,$E243))/(MAXIFS(AP:AP,$E:$E,$E243)-MINIFS(AP:AP,$E:$E,$E243))))</f>
        <v/>
      </c>
      <c r="DF243" s="223" t="str">
        <f t="array" ref="DF243">IF(AQ243="","",
IF(INDEX(Settings!$H:$H,MATCH(DF$1,Settings!$G:$G,0))=TRUE,
100-100*(AQ243-MINIFS(AQ:AQ,$E:$E,$E243))/(MAXIFS(AQ:AQ,$E:$E,$E243)-MINIFS(AQ:AQ,$E:$E,$E243)),
100*(AQ243-MINIFS(AQ:AQ,$E:$E,$E243))/(MAXIFS(AQ:AQ,$E:$E,$E243)-MINIFS(AQ:AQ,$E:$E,$E243))))</f>
        <v/>
      </c>
      <c r="DG243" s="223" t="str">
        <f t="array" ref="DG243">IF(AR243="","",
IF(INDEX(Settings!$H:$H,MATCH(DG$1,Settings!$G:$G,0))=TRUE,
100-100*(AR243-MINIFS(AR:AR,$E:$E,$E243))/(MAXIFS(AR:AR,$E:$E,$E243)-MINIFS(AR:AR,$E:$E,$E243)),
100*(AR243-MINIFS(AR:AR,$E:$E,$E243))/(MAXIFS(AR:AR,$E:$E,$E243)-MINIFS(AR:AR,$E:$E,$E243))))</f>
        <v/>
      </c>
      <c r="DH243" s="223" t="str">
        <f t="array" ref="DH243">IF(AS243="","",
IF(INDEX(Settings!$H:$H,MATCH(DH$1,Settings!$G:$G,0))=TRUE,
100-100*(AS243-MINIFS(AS:AS,$E:$E,$E243))/(MAXIFS(AS:AS,$E:$E,$E243)-MINIFS(AS:AS,$E:$E,$E243)),
100*(AS243-MINIFS(AS:AS,$E:$E,$E243))/(MAXIFS(AS:AS,$E:$E,$E243)-MINIFS(AS:AS,$E:$E,$E243))))</f>
        <v/>
      </c>
      <c r="DI243" s="223" t="str">
        <f t="array" ref="DI243">IF(AT243="","",
IF(INDEX(Settings!$H:$H,MATCH(DI$1,Settings!$G:$G,0))=TRUE,
100-100*(AT243-MINIFS(AT:AT,$E:$E,$E243))/(MAXIFS(AT:AT,$E:$E,$E243)-MINIFS(AT:AT,$E:$E,$E243)),
100*(AT243-MINIFS(AT:AT,$E:$E,$E243))/(MAXIFS(AT:AT,$E:$E,$E243)-MINIFS(AT:AT,$E:$E,$E243))))</f>
        <v/>
      </c>
      <c r="DJ243" s="223" t="str">
        <f t="array" ref="DJ243">IF(AU243="","",
IF(INDEX(Settings!$H:$H,MATCH(DJ$1,Settings!$G:$G,0))=TRUE,
100-100*(AU243-MINIFS(AU:AU,$E:$E,$E243))/(MAXIFS(AU:AU,$E:$E,$E243)-MINIFS(AU:AU,$E:$E,$E243)),
100*(AU243-MINIFS(AU:AU,$E:$E,$E243))/(MAXIFS(AU:AU,$E:$E,$E243)-MINIFS(AU:AU,$E:$E,$E243))))</f>
        <v/>
      </c>
      <c r="DK243" s="223" t="str">
        <f t="array" ref="DK243">IF(AV243="","",
IF(INDEX(Settings!$H:$H,MATCH(DK$1,Settings!$G:$G,0))=TRUE,
100-100*(AV243-MINIFS(AV:AV,$E:$E,$E243))/(MAXIFS(AV:AV,$E:$E,$E243)-MINIFS(AV:AV,$E:$E,$E243)),
100*(AV243-MINIFS(AV:AV,$E:$E,$E243))/(MAXIFS(AV:AV,$E:$E,$E243)-MINIFS(AV:AV,$E:$E,$E243))))</f>
        <v/>
      </c>
      <c r="DL243" s="223" t="str">
        <f t="array" ref="DL243">IF(AW243="","",
IF(INDEX(Settings!$H:$H,MATCH(DL$1,Settings!$G:$G,0))=TRUE,
100-100*(AW243-MINIFS(AW:AW,$E:$E,$E243))/(MAXIFS(AW:AW,$E:$E,$E243)-MINIFS(AW:AW,$E:$E,$E243)),
100*(AW243-MINIFS(AW:AW,$E:$E,$E243))/(MAXIFS(AW:AW,$E:$E,$E243)-MINIFS(AW:AW,$E:$E,$E243))))</f>
        <v/>
      </c>
      <c r="DM243" s="223" t="str">
        <f t="array" ref="DM243">IF(AX243="","",
IF(INDEX(Settings!$H:$H,MATCH(DM$1,Settings!$G:$G,0))=TRUE,
100-100*(AX243-MINIFS(AX:AX,$E:$E,$E243))/(MAXIFS(AX:AX,$E:$E,$E243)-MINIFS(AX:AX,$E:$E,$E243)),
100*(AX243-MINIFS(AX:AX,$E:$E,$E243))/(MAXIFS(AX:AX,$E:$E,$E243)-MINIFS(AX:AX,$E:$E,$E243))))</f>
        <v/>
      </c>
      <c r="DN243" s="223" t="str">
        <f t="array" ref="DN243">IF(AY243="","",
IF(INDEX(Settings!$H:$H,MATCH(DN$1,Settings!$G:$G,0))=TRUE,
100-100*(AY243-MINIFS(AY:AY,$E:$E,$E243))/(MAXIFS(AY:AY,$E:$E,$E243)-MINIFS(AY:AY,$E:$E,$E243)),
100*(AY243-MINIFS(AY:AY,$E:$E,$E243))/(MAXIFS(AY:AY,$E:$E,$E243)-MINIFS(AY:AY,$E:$E,$E243))))</f>
        <v/>
      </c>
      <c r="DO243" s="223" t="str">
        <f t="array" ref="DO243">IF(AZ243="","",
IF(INDEX(Settings!$H:$H,MATCH(DO$1,Settings!$G:$G,0))=TRUE,
100-100*(AZ243-MINIFS(AZ:AZ,$E:$E,$E243))/(MAXIFS(AZ:AZ,$E:$E,$E243)-MINIFS(AZ:AZ,$E:$E,$E243)),
100*(AZ243-MINIFS(AZ:AZ,$E:$E,$E243))/(MAXIFS(AZ:AZ,$E:$E,$E243)-MINIFS(AZ:AZ,$E:$E,$E243))))</f>
        <v/>
      </c>
      <c r="DP243" s="223" t="str">
        <f t="array" ref="DP243">IF(BA243="","",
IF(INDEX(Settings!$H:$H,MATCH(DP$1,Settings!$G:$G,0))=TRUE,
100-100*(BA243-MINIFS(BA:BA,$E:$E,$E243))/(MAXIFS(BA:BA,$E:$E,$E243)-MINIFS(BA:BA,$E:$E,$E243)),
100*(BA243-MINIFS(BA:BA,$E:$E,$E243))/(MAXIFS(BA:BA,$E:$E,$E243)-MINIFS(BA:BA,$E:$E,$E243))))</f>
        <v/>
      </c>
      <c r="DQ243" s="223" t="str">
        <f t="array" ref="DQ243">IF(BB243="","",
IF(INDEX(Settings!$H:$H,MATCH(DQ$1,Settings!$G:$G,0))=TRUE,
100-100*(BB243-MINIFS(BB:BB,$E:$E,$E243))/(MAXIFS(BB:BB,$E:$E,$E243)-MINIFS(BB:BB,$E:$E,$E243)),
100*(BB243-MINIFS(BB:BB,$E:$E,$E243))/(MAXIFS(BB:BB,$E:$E,$E243)-MINIFS(BB:BB,$E:$E,$E243))))</f>
        <v/>
      </c>
      <c r="DR243" s="223" t="str">
        <f t="array" ref="DR243">IF(BC243="","",
IF(INDEX(Settings!$H:$H,MATCH(DR$1,Settings!$G:$G,0))=TRUE,
100-100*(BC243-MINIFS(BC:BC,$E:$E,$E243))/(MAXIFS(BC:BC,$E:$E,$E243)-MINIFS(BC:BC,$E:$E,$E243)),
100*(BC243-MINIFS(BC:BC,$E:$E,$E243))/(MAXIFS(BC:BC,$E:$E,$E243)-MINIFS(BC:BC,$E:$E,$E243))))</f>
        <v/>
      </c>
      <c r="DS243" s="223" t="str">
        <f t="array" ref="DS243">IF(BD243="","",
IF(INDEX(Settings!$H:$H,MATCH(DS$1,Settings!$G:$G,0))=TRUE,
100-100*(BD243-MINIFS(BD:BD,$E:$E,$E243))/(MAXIFS(BD:BD,$E:$E,$E243)-MINIFS(BD:BD,$E:$E,$E243)),
100*(BD243-MINIFS(BD:BD,$E:$E,$E243))/(MAXIFS(BD:BD,$E:$E,$E243)-MINIFS(BD:BD,$E:$E,$E243))))</f>
        <v/>
      </c>
      <c r="DT243" s="223" t="str">
        <f t="array" ref="DT243">IF(BE243="","",
IF(INDEX(Settings!$H:$H,MATCH(DT$1,Settings!$G:$G,0))=TRUE,
100-100*(BE243-MINIFS(BE:BE,$E:$E,$E243))/(MAXIFS(BE:BE,$E:$E,$E243)-MINIFS(BE:BE,$E:$E,$E243)),
100*(BE243-MINIFS(BE:BE,$E:$E,$E243))/(MAXIFS(BE:BE,$E:$E,$E243)-MINIFS(BE:BE,$E:$E,$E243))))</f>
        <v/>
      </c>
      <c r="DU243" s="223" t="str">
        <f t="array" ref="DU243">IF(BF243="","",
IF(INDEX(Settings!$H:$H,MATCH(DU$1,Settings!$G:$G,0))=TRUE,
100-100*(BF243-MINIFS(BF:BF,$E:$E,$E243))/(MAXIFS(BF:BF,$E:$E,$E243)-MINIFS(BF:BF,$E:$E,$E243)),
100*(BF243-MINIFS(BF:BF,$E:$E,$E243))/(MAXIFS(BF:BF,$E:$E,$E243)-MINIFS(BF:BF,$E:$E,$E243))))</f>
        <v/>
      </c>
      <c r="DV243" s="223" t="str">
        <f t="array" ref="DV243">IF(BG243="","",
IF(INDEX(Settings!$H:$H,MATCH(DV$1,Settings!$G:$G,0))=TRUE,
100-100*(BG243-MINIFS(BG:BG,$E:$E,$E243))/(MAXIFS(BG:BG,$E:$E,$E243)-MINIFS(BG:BG,$E:$E,$E243)),
100*(BG243-MINIFS(BG:BG,$E:$E,$E243))/(MAXIFS(BG:BG,$E:$E,$E243)-MINIFS(BG:BG,$E:$E,$E243))))</f>
        <v/>
      </c>
      <c r="DW243" s="223" t="str">
        <f t="array" ref="DW243">IF(BH243="","",
IF(INDEX(Settings!$H:$H,MATCH(DW$1,Settings!$G:$G,0))=TRUE,
100-100*(BH243-MINIFS(BH:BH,$E:$E,$E243))/(MAXIFS(BH:BH,$E:$E,$E243)-MINIFS(BH:BH,$E:$E,$E243)),
100*(BH243-MINIFS(BH:BH,$E:$E,$E243))/(MAXIFS(BH:BH,$E:$E,$E243)-MINIFS(BH:BH,$E:$E,$E243))))</f>
        <v/>
      </c>
      <c r="DX243" s="223" t="str">
        <f t="array" ref="DX243">IF(BI243="","",
IF(INDEX(Settings!$H:$H,MATCH(DX$1,Settings!$G:$G,0))=TRUE,
100-100*(BI243-MINIFS(BI:BI,$E:$E,$E243))/(MAXIFS(BI:BI,$E:$E,$E243)-MINIFS(BI:BI,$E:$E,$E243)),
100*(BI243-MINIFS(BI:BI,$E:$E,$E243))/(MAXIFS(BI:BI,$E:$E,$E243)-MINIFS(BI:BI,$E:$E,$E243))))</f>
        <v/>
      </c>
      <c r="DY243" s="223" t="str">
        <f t="array" ref="DY243">IF(BJ243="","",
IF(INDEX(Settings!$H:$H,MATCH(DY$1,Settings!$G:$G,0))=TRUE,
100-100*(BJ243-MINIFS(BJ:BJ,$E:$E,$E243))/(MAXIFS(BJ:BJ,$E:$E,$E243)-MINIFS(BJ:BJ,$E:$E,$E243)),
100*(BJ243-MINIFS(BJ:BJ,$E:$E,$E243))/(MAXIFS(BJ:BJ,$E:$E,$E243)-MINIFS(BJ:BJ,$E:$E,$E243))))</f>
        <v/>
      </c>
      <c r="DZ243" s="225"/>
      <c r="EA243" s="225"/>
      <c r="EB243" s="225" t="str">
        <f t="shared" si="8"/>
        <v/>
      </c>
      <c r="EC243" s="225" t="str">
        <f t="shared" si="9"/>
        <v/>
      </c>
      <c r="ED243" s="225" t="str">
        <f t="shared" si="10"/>
        <v/>
      </c>
      <c r="EE243" s="225" t="str">
        <f t="shared" si="11"/>
        <v/>
      </c>
      <c r="EF243" s="225" t="str">
        <f t="shared" si="12"/>
        <v/>
      </c>
      <c r="EG243" s="225" t="str">
        <f t="shared" si="13"/>
        <v/>
      </c>
      <c r="EH243" s="225"/>
      <c r="EI243" s="225"/>
      <c r="EJ243" s="225"/>
      <c r="EK243" s="225"/>
      <c r="EL243" s="225"/>
      <c r="EM243" s="225"/>
    </row>
    <row r="244">
      <c r="A244" s="231"/>
      <c r="B244" s="231"/>
      <c r="C244" s="231"/>
      <c r="D244" s="231" t="str">
        <f t="array" ref="D244">IFERROR(INDEX(Profiles!$B:$B,MATCH($A244,Profiles!$A:$A,0)),"")</f>
        <v/>
      </c>
      <c r="E244" s="231"/>
      <c r="F244" s="231"/>
      <c r="G244" s="231"/>
      <c r="H244" s="231"/>
      <c r="I244" s="231" t="str">
        <f>IF(A244="","",IF(Settings!$N$3="DATE",F244&amp;": "&amp;TEXT(B244,"M/DD/YY"),F244&amp;": "&amp;H244))</f>
        <v/>
      </c>
      <c r="J244" s="231"/>
      <c r="K244" s="231"/>
      <c r="L244" s="231"/>
      <c r="M244" s="232" t="str">
        <f t="shared" si="14"/>
        <v/>
      </c>
      <c r="N244" s="231"/>
      <c r="O244" s="231"/>
      <c r="P244" s="231"/>
      <c r="Q244" s="231"/>
      <c r="R244" s="231"/>
      <c r="S244" s="230" t="str">
        <f>IFERROR(VLOOKUP(AF244, 'YOYO IR Scores'!A:C, 3, FALSE), "")
</f>
        <v/>
      </c>
      <c r="T244" s="231"/>
      <c r="U244" s="231"/>
      <c r="V244" s="231"/>
      <c r="W244" s="231"/>
      <c r="X244" s="233" t="str">
        <f t="shared" si="4"/>
        <v/>
      </c>
      <c r="Y244" s="234" t="str">
        <f t="shared" si="5"/>
        <v/>
      </c>
      <c r="Z244" s="234" t="str">
        <f t="shared" si="6"/>
        <v/>
      </c>
      <c r="AA244" s="233" t="str">
        <f t="shared" si="7"/>
        <v/>
      </c>
      <c r="AB244" s="232"/>
      <c r="AC244" s="232"/>
      <c r="AD244" s="232"/>
      <c r="AE244" s="232" t="str">
        <f>IFERROR(VLOOKUP(AF244, 'YOYO IR Scores'!A:C, 2, FALSE), "")</f>
        <v/>
      </c>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t="str">
        <f t="array" ref="BK244">IF(J244="","",
IF(INDEX(Settings!$H:$H,MATCH(BY$1,Settings!$G:$G,0))=TRUE,
100-100*(J244-MIN(J:J))/(MAX(J:J)-MIN(J:J)),
100*(J244-MIN(J:J))/(MAX(J:J)-MIN(J:J))))</f>
        <v/>
      </c>
      <c r="BL244" s="232" t="str">
        <f t="array" ref="BL244">IF(J244="","",
IF(INDEX(Settings!$H:$H,MATCH(BY$1,Settings!$G:$G,0))=TRUE,
100-100*(J244-MINIFS(J:J,$E:$E,$E244))/(MAXIFS(J:J,$E:$E,$E244)-MINIFS(J:J,$E:$E,$E244)),
100*(J244-MINIFS(J:J,$E:$E,$E244))/(MAXIFS(J:J,$E:$E,$E244)-MINIFS(J:J,$E:$E,$E244))))</f>
        <v/>
      </c>
      <c r="BM244" s="232" t="str">
        <f t="array" ref="BM244">IF(J244="","",
IF(INDEX(Settings!$H:$H,MATCH(BY$1,Settings!$G:$G,0))=TRUE,
100-100*(J244-MINIFS(J:J,$E:$E,$E244,$I:$I,$I244))/(MAXIFS(J:J,$E:$E,$E244,$I:$I,$I244)-MINIFS(J:J,$E:$E,$E244,$I:$I,$I244)),
100*(J244-MINIFS(J:J,$E:$E,$E244,$I:$I,$I244))/(MAXIFS(J:J,$E:$E,$E244,$I:$I,$I244)-MINIFS(J:J,$E:$E,$E244,$I:$I,$I244))))</f>
        <v/>
      </c>
      <c r="BN244" s="231" t="str">
        <f t="array" ref="BN244">IF(J244="","",
IF(INDEX(Settings!$H:$H,MATCH(BY$1,Settings!$G:$G,0))=TRUE,
100-100*PERCENTRANK(J:J,J244),
100*PERCENTRANK(J:J,J244)))</f>
        <v/>
      </c>
      <c r="BO244" s="231" t="str">
        <f>IFERROR(__xludf.DUMMYFUNCTION("IF(J244="""","""",
IF(INDEX(Settings!$H:$H,MATCH(BY$1,Settings!$G:$G,0))=TRUE,
100-100*PERCENTRANK(FILTER(J:J,$E:$E=$E244),J244),
100*PERCENTRANK(FILTER(J:J,$E:$E=$E244),J244)))"),"")</f>
        <v/>
      </c>
      <c r="BP244" s="231" t="str">
        <f>IFERROR(__xludf.DUMMYFUNCTION("IF(J244="""","""",
IF(INDEX(Settings!$H:$H,MATCH(BY$1,Settings!$G:$G,0))=TRUE,
100-100*PERCENTRANK(FILTER(J:J,$E:$E=$E244,$I:$I=$I244),J244),
100*PERCENTRANK(FILTER(J:J,$E:$E=$E244,$I:$I=$I244),J244)))"),"")</f>
        <v/>
      </c>
      <c r="BQ244" s="233" t="str">
        <f t="array" ref="BQ244">IF(J244="","",
IF(INDEX(Settings!$H:$H,MATCH(BY$1,Settings!$G:$G,0))=TRUE,
-1*(J244-AVERAGE(J:J))/STDEV(J:J),
(J244-AVERAGE(J:J))/STDEV(J:J)))</f>
        <v/>
      </c>
      <c r="BR244" s="233" t="str">
        <f>IFERROR(__xludf.DUMMYFUNCTION("IF(J244="""","""",
IF(INDEX(Settings!$H:$H,MATCH(BY$1,Settings!$G:$G,0))=TRUE,
-1*(J244-AVERAGEIFS(J:J,$E:$E,$E244))/STDEV(FILTER(J:J,$E:$E=$E244)),
(J244-AVERAGEIFS(J:J,$E:$E,$E244))/STDEV(FILTER(J:J,$E:$E=$E244))))"),"")</f>
        <v/>
      </c>
      <c r="BS244" s="233"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1"/>
      <c r="BX244" s="231"/>
      <c r="BY244" s="232" t="str">
        <f t="array" ref="BY244">IF(J244="","",
IF(INDEX(Settings!$H:$H,MATCH(BY$1,Settings!$G:$G,0))=TRUE,
100-100*(J244-MINIFS(J:J,$E:$E,$E244))/(MAXIFS(J:J,$E:$E,$E244)-MINIFS(J:J,$E:$E,$E244)),
100*(J244-MINIFS(J:J,$E:$E,$E244))/(MAXIFS(J:J,$E:$E,$E244)-MINIFS(J:J,$E:$E,$E244))))</f>
        <v/>
      </c>
      <c r="BZ244" s="232" t="str">
        <f t="array" ref="BZ244">IF(K244="","",
IF(INDEX(Settings!$H:$H,MATCH(BZ$1,Settings!$G:$G,0))=TRUE,
100-100*(K244-MINIFS(K:K,$E:$E,$E244))/(MAXIFS(K:K,$E:$E,$E244)-MINIFS(K:K,$E:$E,$E244)),
100*(K244-MINIFS(K:K,$E:$E,$E244))/(MAXIFS(K:K,$E:$E,$E244)-MINIFS(K:K,$E:$E,$E244))))</f>
        <v/>
      </c>
      <c r="CA244" s="232" t="str">
        <f t="array" ref="CA244">IF(L244="","",
IF(INDEX(Settings!$H:$H,MATCH(CA$1,Settings!$G:$G,0))=TRUE,
100-100*(L244-MINIFS(L:L,$E:$E,$E244))/(MAXIFS(L:L,$E:$E,$E244)-MINIFS(L:L,$E:$E,$E244)),
100*(L244-MINIFS(L:L,$E:$E,$E244))/(MAXIFS(L:L,$E:$E,$E244)-MINIFS(L:L,$E:$E,$E244))))</f>
        <v/>
      </c>
      <c r="CB244" s="232" t="str">
        <f t="array" ref="CB244">IF(M244="","",
IF(INDEX(Settings!$H:$H,MATCH(CB$1,Settings!$G:$G,0))=TRUE,
100-100*(M244-MINIFS(M:M,$E:$E,$E244))/(MAXIFS(M:M,$E:$E,$E244)-MINIFS(M:M,$E:$E,$E244)),
100*(M244-MINIFS(M:M,$E:$E,$E244))/(MAXIFS(M:M,$E:$E,$E244)-MINIFS(M:M,$E:$E,$E244))))</f>
        <v/>
      </c>
      <c r="CC244" s="232" t="str">
        <f t="array" ref="CC244">IF(N244="","",
IF(INDEX(Settings!$H:$H,MATCH(CC$1,Settings!$G:$G,0))=TRUE,
100-100*(N244-MINIFS(N:N,$E:$E,$E244))/(MAXIFS(N:N,$E:$E,$E244)-MINIFS(N:N,$E:$E,$E244)),
100*(N244-MINIFS(N:N,$E:$E,$E244))/(MAXIFS(N:N,$E:$E,$E244)-MINIFS(N:N,$E:$E,$E244))))</f>
        <v/>
      </c>
      <c r="CD244" s="232" t="str">
        <f t="array" ref="CD244">IF(O244="","",
IF(INDEX(Settings!$H:$H,MATCH(CD$1,Settings!$G:$G,0))=TRUE,
100-100*(O244-MINIFS(O:O,$E:$E,$E244))/(MAXIFS(O:O,$E:$E,$E244)-MINIFS(O:O,$E:$E,$E244)),
100*(O244-MINIFS(O:O,$E:$E,$E244))/(MAXIFS(O:O,$E:$E,$E244)-MINIFS(O:O,$E:$E,$E244))))</f>
        <v/>
      </c>
      <c r="CE244" s="232" t="str">
        <f t="array" ref="CE244">IF(P244="","",
IF(INDEX(Settings!$H:$H,MATCH(CE$1,Settings!$G:$G,0))=TRUE,
100-100*(P244-MINIFS(P:P,$E:$E,$E244))/(MAXIFS(P:P,$E:$E,$E244)-MINIFS(P:P,$E:$E,$E244)),
100*(P244-MINIFS(P:P,$E:$E,$E244))/(MAXIFS(P:P,$E:$E,$E244)-MINIFS(P:P,$E:$E,$E244))))</f>
        <v/>
      </c>
      <c r="CF244" s="232" t="str">
        <f t="array" ref="CF244">IF(Q244="","",
IF(INDEX(Settings!$H:$H,MATCH(CF$1,Settings!$G:$G,0))=TRUE,
100-100*(Q244-MINIFS(Q:Q,$E:$E,$E244))/(MAXIFS(Q:Q,$E:$E,$E244)-MINIFS(Q:Q,$E:$E,$E244)),
100*(Q244-MINIFS(Q:Q,$E:$E,$E244))/(MAXIFS(Q:Q,$E:$E,$E244)-MINIFS(Q:Q,$E:$E,$E244))))</f>
        <v/>
      </c>
      <c r="CG244" s="232" t="str">
        <f t="array" ref="CG244">IF(R244="","",
IF(INDEX(Settings!$H:$H,MATCH(CG$1,Settings!$G:$G,0))=TRUE,
100-100*(R244-MINIFS(R:R,$E:$E,$E244))/(MAXIFS(R:R,$E:$E,$E244)-MINIFS(R:R,$E:$E,$E244)),
100*(R244-MINIFS(R:R,$E:$E,$E244))/(MAXIFS(R:R,$E:$E,$E244)-MINIFS(R:R,$E:$E,$E244))))</f>
        <v/>
      </c>
      <c r="CH244" s="232" t="str">
        <f t="array" ref="CH244">IF(S244="","",
IF(INDEX(Settings!$H:$H,MATCH(CH$1,Settings!$G:$G,0))=TRUE,
100-100*(S244-MINIFS(S:S,$E:$E,$E244))/(MAXIFS(S:S,$E:$E,$E244)-MINIFS(S:S,$E:$E,$E244)),
100*(S244-MINIFS(S:S,$E:$E,$E244))/(MAXIFS(S:S,$E:$E,$E244)-MINIFS(S:S,$E:$E,$E244))))</f>
        <v/>
      </c>
      <c r="CI244" s="232" t="str">
        <f t="array" ref="CI244">IF(T244="","",
IF(INDEX(Settings!$H:$H,MATCH(CI$1,Settings!$G:$G,0))=TRUE,
100-100*(T244-MINIFS(T:T,$E:$E,$E244))/(MAXIFS(T:T,$E:$E,$E244)-MINIFS(T:T,$E:$E,$E244)),
100*(T244-MINIFS(T:T,$E:$E,$E244))/(MAXIFS(T:T,$E:$E,$E244)-MINIFS(T:T,$E:$E,$E244))))</f>
        <v/>
      </c>
      <c r="CJ244" s="232" t="str">
        <f t="array" ref="CJ244">IF(U244="","",
IF(INDEX(Settings!$H:$H,MATCH(CJ$1,Settings!$G:$G,0))=TRUE,
100-100*(U244-MINIFS(U:U,$E:$E,$E244))/(MAXIFS(U:U,$E:$E,$E244)-MINIFS(U:U,$E:$E,$E244)),
100*(U244-MINIFS(U:U,$E:$E,$E244))/(MAXIFS(U:U,$E:$E,$E244)-MINIFS(U:U,$E:$E,$E244))))</f>
        <v/>
      </c>
      <c r="CK244" s="232" t="str">
        <f t="array" ref="CK244">IF(V244="","",
IF(INDEX(Settings!$H:$H,MATCH(CK$1,Settings!$G:$G,0))=TRUE,
100-100*(V244-MINIFS(V:V,$E:$E,$E244))/(MAXIFS(V:V,$E:$E,$E244)-MINIFS(V:V,$E:$E,$E244)),
100*(V244-MINIFS(V:V,$E:$E,$E244))/(MAXIFS(V:V,$E:$E,$E244)-MINIFS(V:V,$E:$E,$E244))))</f>
        <v/>
      </c>
      <c r="CL244" s="232" t="str">
        <f t="array" ref="CL244">IF(W244="","",
IF(INDEX(Settings!$H:$H,MATCH(CL$1,Settings!$G:$G,0))=TRUE,
100-100*(W244-MINIFS(W:W,$E:$E,$E244))/(MAXIFS(W:W,$E:$E,$E244)-MINIFS(W:W,$E:$E,$E244)),
100*(W244-MINIFS(W:W,$E:$E,$E244))/(MAXIFS(W:W,$E:$E,$E244)-MINIFS(W:W,$E:$E,$E244))))</f>
        <v/>
      </c>
      <c r="CM244" s="232" t="str">
        <f t="array" ref="CM244">IF(X244="","",
IF(INDEX(Settings!$H:$H,MATCH(CM$1,Settings!$G:$G,0))=TRUE,
100-100*(X244-MINIFS(X:X,$E:$E,$E244))/(MAXIFS(X:X,$E:$E,$E244)-MINIFS(X:X,$E:$E,$E244)),
100*(X244-MINIFS(X:X,$E:$E,$E244))/(MAXIFS(X:X,$E:$E,$E244)-MINIFS(X:X,$E:$E,$E244))))</f>
        <v/>
      </c>
      <c r="CN244" s="232" t="str">
        <f t="array" ref="CN244">IF(Y244="","",
IF(INDEX(Settings!$H:$H,MATCH(CN$1,Settings!$G:$G,0))=TRUE,
100-100*(Y244-MINIFS(Y:Y,$E:$E,$E244))/(MAXIFS(Y:Y,$E:$E,$E244)-MINIFS(Y:Y,$E:$E,$E244)),
100*(Y244-MINIFS(Y:Y,$E:$E,$E244))/(MAXIFS(Y:Y,$E:$E,$E244)-MINIFS(Y:Y,$E:$E,$E244))))</f>
        <v/>
      </c>
      <c r="CO244" s="232" t="str">
        <f t="array" ref="CO244">IF(Z244="","",
IF(INDEX(Settings!$H:$H,MATCH(CO$1,Settings!$G:$G,0))=TRUE,
100-100*(Z244-MINIFS(Z:Z,$E:$E,$E244))/(MAXIFS(Z:Z,$E:$E,$E244)-MINIFS(Z:Z,$E:$E,$E244)),
100*(Z244-MINIFS(Z:Z,$E:$E,$E244))/(MAXIFS(Z:Z,$E:$E,$E244)-MINIFS(Z:Z,$E:$E,$E244))))</f>
        <v/>
      </c>
      <c r="CP244" s="232" t="str">
        <f t="array" ref="CP244">IF(AA244="","",
IF(INDEX(Settings!$H:$H,MATCH(CP$1,Settings!$G:$G,0))=TRUE,
100-100*(AA244-MINIFS(AA:AA,$E:$E,$E244))/(MAXIFS(AA:AA,$E:$E,$E244)-MINIFS(AA:AA,$E:$E,$E244)),
100*(AA244-MINIFS(AA:AA,$E:$E,$E244))/(MAXIFS(AA:AA,$E:$E,$E244)-MINIFS(AA:AA,$E:$E,$E244))))</f>
        <v/>
      </c>
      <c r="CQ244" s="232" t="str">
        <f t="array" ref="CQ244">IF(AB244="","",
IF(INDEX(Settings!$H:$H,MATCH(CQ$1,Settings!$G:$G,0))=TRUE,
100-100*(AB244-MINIFS(AB:AB,$E:$E,$E244))/(MAXIFS(AB:AB,$E:$E,$E244)-MINIFS(AB:AB,$E:$E,$E244)),
100*(AB244-MINIFS(AB:AB,$E:$E,$E244))/(MAXIFS(AB:AB,$E:$E,$E244)-MINIFS(AB:AB,$E:$E,$E244))))</f>
        <v/>
      </c>
      <c r="CR244" s="232" t="str">
        <f t="array" ref="CR244">IF(AC244="","",
IF(INDEX(Settings!$H:$H,MATCH(CR$1,Settings!$G:$G,0))=TRUE,
100-100*(AC244-MINIFS(AC:AC,$E:$E,$E244))/(MAXIFS(AC:AC,$E:$E,$E244)-MINIFS(AC:AC,$E:$E,$E244)),
100*(AC244-MINIFS(AC:AC,$E:$E,$E244))/(MAXIFS(AC:AC,$E:$E,$E244)-MINIFS(AC:AC,$E:$E,$E244))))</f>
        <v/>
      </c>
      <c r="CS244" s="232" t="str">
        <f t="array" ref="CS244">IF(AD244="","",
IF(INDEX(Settings!$H:$H,MATCH(CS$1,Settings!$G:$G,0))=TRUE,
100-100*(AD244-MINIFS(AD:AD,$E:$E,$E244))/(MAXIFS(AD:AD,$E:$E,$E244)-MINIFS(AD:AD,$E:$E,$E244)),
100*(AD244-MINIFS(AD:AD,$E:$E,$E244))/(MAXIFS(AD:AD,$E:$E,$E244)-MINIFS(AD:AD,$E:$E,$E244))))</f>
        <v/>
      </c>
      <c r="CT244" s="232" t="str">
        <f t="array" ref="CT244">IF(AE244="","",
IF(INDEX(Settings!$H:$H,MATCH(CT$1,Settings!$G:$G,0))=TRUE,
100-100*(AE244-MINIFS(AE:AE,$E:$E,$E244))/(MAXIFS(AE:AE,$E:$E,$E244)-MINIFS(AE:AE,$E:$E,$E244)),
100*(AE244-MINIFS(AE:AE,$E:$E,$E244))/(MAXIFS(AE:AE,$E:$E,$E244)-MINIFS(AE:AE,$E:$E,$E244))))</f>
        <v/>
      </c>
      <c r="CU244" s="232" t="str">
        <f t="array" ref="CU244">IF(AF244="","",
IF(INDEX(Settings!$H:$H,MATCH(CU$1,Settings!$G:$G,0))=TRUE,
100-100*(AF244-MINIFS(AF:AF,$E:$E,$E244))/(MAXIFS(AF:AF,$E:$E,$E244)-MINIFS(AF:AF,$E:$E,$E244)),
100*(AF244-MINIFS(AF:AF,$E:$E,$E244))/(MAXIFS(AF:AF,$E:$E,$E244)-MINIFS(AF:AF,$E:$E,$E244))))</f>
        <v/>
      </c>
      <c r="CV244" s="232" t="str">
        <f t="array" ref="CV244">IF(AG244="","",
IF(INDEX(Settings!$H:$H,MATCH(CV$1,Settings!$G:$G,0))=TRUE,
100-100*(AG244-MINIFS(AG:AG,$E:$E,$E244))/(MAXIFS(AG:AG,$E:$E,$E244)-MINIFS(AG:AG,$E:$E,$E244)),
100*(AG244-MINIFS(AG:AG,$E:$E,$E244))/(MAXIFS(AG:AG,$E:$E,$E244)-MINIFS(AG:AG,$E:$E,$E244))))</f>
        <v/>
      </c>
      <c r="CW244" s="232" t="str">
        <f t="array" ref="CW244">IF(AH244="","",
IF(INDEX(Settings!$H:$H,MATCH(CW$1,Settings!$G:$G,0))=TRUE,
100-100*(AH244-MINIFS(AH:AH,$E:$E,$E244))/(MAXIFS(AH:AH,$E:$E,$E244)-MINIFS(AH:AH,$E:$E,$E244)),
100*(AH244-MINIFS(AH:AH,$E:$E,$E244))/(MAXIFS(AH:AH,$E:$E,$E244)-MINIFS(AH:AH,$E:$E,$E244))))</f>
        <v/>
      </c>
      <c r="CX244" s="232" t="str">
        <f t="array" ref="CX244">IF(AI244="","",
IF(INDEX(Settings!$H:$H,MATCH(CX$1,Settings!$G:$G,0))=TRUE,
100-100*(AI244-MINIFS(AI:AI,$E:$E,$E244))/(MAXIFS(AI:AI,$E:$E,$E244)-MINIFS(AI:AI,$E:$E,$E244)),
100*(AI244-MINIFS(AI:AI,$E:$E,$E244))/(MAXIFS(AI:AI,$E:$E,$E244)-MINIFS(AI:AI,$E:$E,$E244))))</f>
        <v/>
      </c>
      <c r="CY244" s="232" t="str">
        <f t="array" ref="CY244">IF(AJ244="","",
IF(INDEX(Settings!$H:$H,MATCH(CY$1,Settings!$G:$G,0))=TRUE,
100-100*(AJ244-MINIFS(AJ:AJ,$E:$E,$E244))/(MAXIFS(AJ:AJ,$E:$E,$E244)-MINIFS(AJ:AJ,$E:$E,$E244)),
100*(AJ244-MINIFS(AJ:AJ,$E:$E,$E244))/(MAXIFS(AJ:AJ,$E:$E,$E244)-MINIFS(AJ:AJ,$E:$E,$E244))))</f>
        <v/>
      </c>
      <c r="CZ244" s="232" t="str">
        <f t="array" ref="CZ244">IF(AK244="","",
IF(INDEX(Settings!$H:$H,MATCH(CZ$1,Settings!$G:$G,0))=TRUE,
100-100*(AK244-MINIFS(AK:AK,$E:$E,$E244))/(MAXIFS(AK:AK,$E:$E,$E244)-MINIFS(AK:AK,$E:$E,$E244)),
100*(AK244-MINIFS(AK:AK,$E:$E,$E244))/(MAXIFS(AK:AK,$E:$E,$E244)-MINIFS(AK:AK,$E:$E,$E244))))</f>
        <v/>
      </c>
      <c r="DA244" s="232" t="str">
        <f t="array" ref="DA244">IF(AL244="","",
IF(INDEX(Settings!$H:$H,MATCH(DA$1,Settings!$G:$G,0))=TRUE,
100-100*(AL244-MINIFS(AL:AL,$E:$E,$E244))/(MAXIFS(AL:AL,$E:$E,$E244)-MINIFS(AL:AL,$E:$E,$E244)),
100*(AL244-MINIFS(AL:AL,$E:$E,$E244))/(MAXIFS(AL:AL,$E:$E,$E244)-MINIFS(AL:AL,$E:$E,$E244))))</f>
        <v/>
      </c>
      <c r="DB244" s="232" t="str">
        <f t="array" ref="DB244">IF(AM244="","",
IF(INDEX(Settings!$H:$H,MATCH(DB$1,Settings!$G:$G,0))=TRUE,
100-100*(AM244-MINIFS(AM:AM,$E:$E,$E244))/(MAXIFS(AM:AM,$E:$E,$E244)-MINIFS(AM:AM,$E:$E,$E244)),
100*(AM244-MINIFS(AM:AM,$E:$E,$E244))/(MAXIFS(AM:AM,$E:$E,$E244)-MINIFS(AM:AM,$E:$E,$E244))))</f>
        <v/>
      </c>
      <c r="DC244" s="232" t="str">
        <f t="array" ref="DC244">IF(AN244="","",
IF(INDEX(Settings!$H:$H,MATCH(DC$1,Settings!$G:$G,0))=TRUE,
100-100*(AN244-MINIFS(AN:AN,$E:$E,$E244))/(MAXIFS(AN:AN,$E:$E,$E244)-MINIFS(AN:AN,$E:$E,$E244)),
100*(AN244-MINIFS(AN:AN,$E:$E,$E244))/(MAXIFS(AN:AN,$E:$E,$E244)-MINIFS(AN:AN,$E:$E,$E244))))</f>
        <v/>
      </c>
      <c r="DD244" s="232" t="str">
        <f t="array" ref="DD244">IF(AO244="","",
IF(INDEX(Settings!$H:$H,MATCH(DD$1,Settings!$G:$G,0))=TRUE,
100-100*(AO244-MINIFS(AO:AO,$E:$E,$E244))/(MAXIFS(AO:AO,$E:$E,$E244)-MINIFS(AO:AO,$E:$E,$E244)),
100*(AO244-MINIFS(AO:AO,$E:$E,$E244))/(MAXIFS(AO:AO,$E:$E,$E244)-MINIFS(AO:AO,$E:$E,$E244))))</f>
        <v/>
      </c>
      <c r="DE244" s="232" t="str">
        <f t="array" ref="DE244">IF(AP244="","",
IF(INDEX(Settings!$H:$H,MATCH(DE$1,Settings!$G:$G,0))=TRUE,
100-100*(AP244-MINIFS(AP:AP,$E:$E,$E244))/(MAXIFS(AP:AP,$E:$E,$E244)-MINIFS(AP:AP,$E:$E,$E244)),
100*(AP244-MINIFS(AP:AP,$E:$E,$E244))/(MAXIFS(AP:AP,$E:$E,$E244)-MINIFS(AP:AP,$E:$E,$E244))))</f>
        <v/>
      </c>
      <c r="DF244" s="232" t="str">
        <f t="array" ref="DF244">IF(AQ244="","",
IF(INDEX(Settings!$H:$H,MATCH(DF$1,Settings!$G:$G,0))=TRUE,
100-100*(AQ244-MINIFS(AQ:AQ,$E:$E,$E244))/(MAXIFS(AQ:AQ,$E:$E,$E244)-MINIFS(AQ:AQ,$E:$E,$E244)),
100*(AQ244-MINIFS(AQ:AQ,$E:$E,$E244))/(MAXIFS(AQ:AQ,$E:$E,$E244)-MINIFS(AQ:AQ,$E:$E,$E244))))</f>
        <v/>
      </c>
      <c r="DG244" s="232" t="str">
        <f t="array" ref="DG244">IF(AR244="","",
IF(INDEX(Settings!$H:$H,MATCH(DG$1,Settings!$G:$G,0))=TRUE,
100-100*(AR244-MINIFS(AR:AR,$E:$E,$E244))/(MAXIFS(AR:AR,$E:$E,$E244)-MINIFS(AR:AR,$E:$E,$E244)),
100*(AR244-MINIFS(AR:AR,$E:$E,$E244))/(MAXIFS(AR:AR,$E:$E,$E244)-MINIFS(AR:AR,$E:$E,$E244))))</f>
        <v/>
      </c>
      <c r="DH244" s="232" t="str">
        <f t="array" ref="DH244">IF(AS244="","",
IF(INDEX(Settings!$H:$H,MATCH(DH$1,Settings!$G:$G,0))=TRUE,
100-100*(AS244-MINIFS(AS:AS,$E:$E,$E244))/(MAXIFS(AS:AS,$E:$E,$E244)-MINIFS(AS:AS,$E:$E,$E244)),
100*(AS244-MINIFS(AS:AS,$E:$E,$E244))/(MAXIFS(AS:AS,$E:$E,$E244)-MINIFS(AS:AS,$E:$E,$E244))))</f>
        <v/>
      </c>
      <c r="DI244" s="232" t="str">
        <f t="array" ref="DI244">IF(AT244="","",
IF(INDEX(Settings!$H:$H,MATCH(DI$1,Settings!$G:$G,0))=TRUE,
100-100*(AT244-MINIFS(AT:AT,$E:$E,$E244))/(MAXIFS(AT:AT,$E:$E,$E244)-MINIFS(AT:AT,$E:$E,$E244)),
100*(AT244-MINIFS(AT:AT,$E:$E,$E244))/(MAXIFS(AT:AT,$E:$E,$E244)-MINIFS(AT:AT,$E:$E,$E244))))</f>
        <v/>
      </c>
      <c r="DJ244" s="232" t="str">
        <f t="array" ref="DJ244">IF(AU244="","",
IF(INDEX(Settings!$H:$H,MATCH(DJ$1,Settings!$G:$G,0))=TRUE,
100-100*(AU244-MINIFS(AU:AU,$E:$E,$E244))/(MAXIFS(AU:AU,$E:$E,$E244)-MINIFS(AU:AU,$E:$E,$E244)),
100*(AU244-MINIFS(AU:AU,$E:$E,$E244))/(MAXIFS(AU:AU,$E:$E,$E244)-MINIFS(AU:AU,$E:$E,$E244))))</f>
        <v/>
      </c>
      <c r="DK244" s="232" t="str">
        <f t="array" ref="DK244">IF(AV244="","",
IF(INDEX(Settings!$H:$H,MATCH(DK$1,Settings!$G:$G,0))=TRUE,
100-100*(AV244-MINIFS(AV:AV,$E:$E,$E244))/(MAXIFS(AV:AV,$E:$E,$E244)-MINIFS(AV:AV,$E:$E,$E244)),
100*(AV244-MINIFS(AV:AV,$E:$E,$E244))/(MAXIFS(AV:AV,$E:$E,$E244)-MINIFS(AV:AV,$E:$E,$E244))))</f>
        <v/>
      </c>
      <c r="DL244" s="232" t="str">
        <f t="array" ref="DL244">IF(AW244="","",
IF(INDEX(Settings!$H:$H,MATCH(DL$1,Settings!$G:$G,0))=TRUE,
100-100*(AW244-MINIFS(AW:AW,$E:$E,$E244))/(MAXIFS(AW:AW,$E:$E,$E244)-MINIFS(AW:AW,$E:$E,$E244)),
100*(AW244-MINIFS(AW:AW,$E:$E,$E244))/(MAXIFS(AW:AW,$E:$E,$E244)-MINIFS(AW:AW,$E:$E,$E244))))</f>
        <v/>
      </c>
      <c r="DM244" s="232" t="str">
        <f t="array" ref="DM244">IF(AX244="","",
IF(INDEX(Settings!$H:$H,MATCH(DM$1,Settings!$G:$G,0))=TRUE,
100-100*(AX244-MINIFS(AX:AX,$E:$E,$E244))/(MAXIFS(AX:AX,$E:$E,$E244)-MINIFS(AX:AX,$E:$E,$E244)),
100*(AX244-MINIFS(AX:AX,$E:$E,$E244))/(MAXIFS(AX:AX,$E:$E,$E244)-MINIFS(AX:AX,$E:$E,$E244))))</f>
        <v/>
      </c>
      <c r="DN244" s="232" t="str">
        <f t="array" ref="DN244">IF(AY244="","",
IF(INDEX(Settings!$H:$H,MATCH(DN$1,Settings!$G:$G,0))=TRUE,
100-100*(AY244-MINIFS(AY:AY,$E:$E,$E244))/(MAXIFS(AY:AY,$E:$E,$E244)-MINIFS(AY:AY,$E:$E,$E244)),
100*(AY244-MINIFS(AY:AY,$E:$E,$E244))/(MAXIFS(AY:AY,$E:$E,$E244)-MINIFS(AY:AY,$E:$E,$E244))))</f>
        <v/>
      </c>
      <c r="DO244" s="232" t="str">
        <f t="array" ref="DO244">IF(AZ244="","",
IF(INDEX(Settings!$H:$H,MATCH(DO$1,Settings!$G:$G,0))=TRUE,
100-100*(AZ244-MINIFS(AZ:AZ,$E:$E,$E244))/(MAXIFS(AZ:AZ,$E:$E,$E244)-MINIFS(AZ:AZ,$E:$E,$E244)),
100*(AZ244-MINIFS(AZ:AZ,$E:$E,$E244))/(MAXIFS(AZ:AZ,$E:$E,$E244)-MINIFS(AZ:AZ,$E:$E,$E244))))</f>
        <v/>
      </c>
      <c r="DP244" s="232" t="str">
        <f t="array" ref="DP244">IF(BA244="","",
IF(INDEX(Settings!$H:$H,MATCH(DP$1,Settings!$G:$G,0))=TRUE,
100-100*(BA244-MINIFS(BA:BA,$E:$E,$E244))/(MAXIFS(BA:BA,$E:$E,$E244)-MINIFS(BA:BA,$E:$E,$E244)),
100*(BA244-MINIFS(BA:BA,$E:$E,$E244))/(MAXIFS(BA:BA,$E:$E,$E244)-MINIFS(BA:BA,$E:$E,$E244))))</f>
        <v/>
      </c>
      <c r="DQ244" s="232" t="str">
        <f t="array" ref="DQ244">IF(BB244="","",
IF(INDEX(Settings!$H:$H,MATCH(DQ$1,Settings!$G:$G,0))=TRUE,
100-100*(BB244-MINIFS(BB:BB,$E:$E,$E244))/(MAXIFS(BB:BB,$E:$E,$E244)-MINIFS(BB:BB,$E:$E,$E244)),
100*(BB244-MINIFS(BB:BB,$E:$E,$E244))/(MAXIFS(BB:BB,$E:$E,$E244)-MINIFS(BB:BB,$E:$E,$E244))))</f>
        <v/>
      </c>
      <c r="DR244" s="232" t="str">
        <f t="array" ref="DR244">IF(BC244="","",
IF(INDEX(Settings!$H:$H,MATCH(DR$1,Settings!$G:$G,0))=TRUE,
100-100*(BC244-MINIFS(BC:BC,$E:$E,$E244))/(MAXIFS(BC:BC,$E:$E,$E244)-MINIFS(BC:BC,$E:$E,$E244)),
100*(BC244-MINIFS(BC:BC,$E:$E,$E244))/(MAXIFS(BC:BC,$E:$E,$E244)-MINIFS(BC:BC,$E:$E,$E244))))</f>
        <v/>
      </c>
      <c r="DS244" s="232" t="str">
        <f t="array" ref="DS244">IF(BD244="","",
IF(INDEX(Settings!$H:$H,MATCH(DS$1,Settings!$G:$G,0))=TRUE,
100-100*(BD244-MINIFS(BD:BD,$E:$E,$E244))/(MAXIFS(BD:BD,$E:$E,$E244)-MINIFS(BD:BD,$E:$E,$E244)),
100*(BD244-MINIFS(BD:BD,$E:$E,$E244))/(MAXIFS(BD:BD,$E:$E,$E244)-MINIFS(BD:BD,$E:$E,$E244))))</f>
        <v/>
      </c>
      <c r="DT244" s="232" t="str">
        <f t="array" ref="DT244">IF(BE244="","",
IF(INDEX(Settings!$H:$H,MATCH(DT$1,Settings!$G:$G,0))=TRUE,
100-100*(BE244-MINIFS(BE:BE,$E:$E,$E244))/(MAXIFS(BE:BE,$E:$E,$E244)-MINIFS(BE:BE,$E:$E,$E244)),
100*(BE244-MINIFS(BE:BE,$E:$E,$E244))/(MAXIFS(BE:BE,$E:$E,$E244)-MINIFS(BE:BE,$E:$E,$E244))))</f>
        <v/>
      </c>
      <c r="DU244" s="232" t="str">
        <f t="array" ref="DU244">IF(BF244="","",
IF(INDEX(Settings!$H:$H,MATCH(DU$1,Settings!$G:$G,0))=TRUE,
100-100*(BF244-MINIFS(BF:BF,$E:$E,$E244))/(MAXIFS(BF:BF,$E:$E,$E244)-MINIFS(BF:BF,$E:$E,$E244)),
100*(BF244-MINIFS(BF:BF,$E:$E,$E244))/(MAXIFS(BF:BF,$E:$E,$E244)-MINIFS(BF:BF,$E:$E,$E244))))</f>
        <v/>
      </c>
      <c r="DV244" s="232" t="str">
        <f t="array" ref="DV244">IF(BG244="","",
IF(INDEX(Settings!$H:$H,MATCH(DV$1,Settings!$G:$G,0))=TRUE,
100-100*(BG244-MINIFS(BG:BG,$E:$E,$E244))/(MAXIFS(BG:BG,$E:$E,$E244)-MINIFS(BG:BG,$E:$E,$E244)),
100*(BG244-MINIFS(BG:BG,$E:$E,$E244))/(MAXIFS(BG:BG,$E:$E,$E244)-MINIFS(BG:BG,$E:$E,$E244))))</f>
        <v/>
      </c>
      <c r="DW244" s="232" t="str">
        <f t="array" ref="DW244">IF(BH244="","",
IF(INDEX(Settings!$H:$H,MATCH(DW$1,Settings!$G:$G,0))=TRUE,
100-100*(BH244-MINIFS(BH:BH,$E:$E,$E244))/(MAXIFS(BH:BH,$E:$E,$E244)-MINIFS(BH:BH,$E:$E,$E244)),
100*(BH244-MINIFS(BH:BH,$E:$E,$E244))/(MAXIFS(BH:BH,$E:$E,$E244)-MINIFS(BH:BH,$E:$E,$E244))))</f>
        <v/>
      </c>
      <c r="DX244" s="232" t="str">
        <f t="array" ref="DX244">IF(BI244="","",
IF(INDEX(Settings!$H:$H,MATCH(DX$1,Settings!$G:$G,0))=TRUE,
100-100*(BI244-MINIFS(BI:BI,$E:$E,$E244))/(MAXIFS(BI:BI,$E:$E,$E244)-MINIFS(BI:BI,$E:$E,$E244)),
100*(BI244-MINIFS(BI:BI,$E:$E,$E244))/(MAXIFS(BI:BI,$E:$E,$E244)-MINIFS(BI:BI,$E:$E,$E244))))</f>
        <v/>
      </c>
      <c r="DY244" s="232" t="str">
        <f t="array" ref="DY244">IF(BJ244="","",
IF(INDEX(Settings!$H:$H,MATCH(DY$1,Settings!$G:$G,0))=TRUE,
100-100*(BJ244-MINIFS(BJ:BJ,$E:$E,$E244))/(MAXIFS(BJ:BJ,$E:$E,$E244)-MINIFS(BJ:BJ,$E:$E,$E244)),
100*(BJ244-MINIFS(BJ:BJ,$E:$E,$E244))/(MAXIFS(BJ:BJ,$E:$E,$E244)-MINIFS(BJ:BJ,$E:$E,$E244))))</f>
        <v/>
      </c>
      <c r="DZ244" s="234"/>
      <c r="EA244" s="234"/>
      <c r="EB244" s="234" t="str">
        <f t="shared" si="8"/>
        <v/>
      </c>
      <c r="EC244" s="234" t="str">
        <f t="shared" si="9"/>
        <v/>
      </c>
      <c r="ED244" s="234" t="str">
        <f t="shared" si="10"/>
        <v/>
      </c>
      <c r="EE244" s="234" t="str">
        <f t="shared" si="11"/>
        <v/>
      </c>
      <c r="EF244" s="234" t="str">
        <f t="shared" si="12"/>
        <v/>
      </c>
      <c r="EG244" s="234" t="str">
        <f t="shared" si="13"/>
        <v/>
      </c>
      <c r="EH244" s="234"/>
      <c r="EI244" s="234"/>
      <c r="EJ244" s="234"/>
      <c r="EK244" s="234"/>
      <c r="EL244" s="234"/>
      <c r="EM244" s="234"/>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3" t="str">
        <f t="shared" si="14"/>
        <v/>
      </c>
      <c r="N245" s="49"/>
      <c r="O245" s="49"/>
      <c r="P245" s="49"/>
      <c r="Q245" s="49"/>
      <c r="R245" s="49"/>
      <c r="S245" s="222" t="str">
        <f>IFERROR(VLOOKUP(AF245, 'YOYO IR Scores'!A:C, 3, FALSE), "")
</f>
        <v/>
      </c>
      <c r="T245" s="49"/>
      <c r="U245" s="49"/>
      <c r="V245" s="49"/>
      <c r="W245" s="49"/>
      <c r="X245" s="224" t="str">
        <f t="shared" si="4"/>
        <v/>
      </c>
      <c r="Y245" s="225" t="str">
        <f t="shared" si="5"/>
        <v/>
      </c>
      <c r="Z245" s="225" t="str">
        <f t="shared" si="6"/>
        <v/>
      </c>
      <c r="AA245" s="224" t="str">
        <f t="shared" si="7"/>
        <v/>
      </c>
      <c r="AB245" s="223"/>
      <c r="AC245" s="223"/>
      <c r="AD245" s="223"/>
      <c r="AE245" s="223" t="str">
        <f>IFERROR(VLOOKUP(AF245, 'YOYO IR Scores'!A:C, 2, FALSE), "")</f>
        <v/>
      </c>
      <c r="AF245" s="223"/>
      <c r="AG245" s="223"/>
      <c r="AH245" s="223"/>
      <c r="AI245" s="223"/>
      <c r="AJ245" s="223"/>
      <c r="AK245" s="223"/>
      <c r="AL245" s="223"/>
      <c r="AM245" s="223"/>
      <c r="AN245" s="223"/>
      <c r="AO245" s="223"/>
      <c r="AP245" s="223"/>
      <c r="AQ245" s="223"/>
      <c r="AR245" s="223"/>
      <c r="AS245" s="223"/>
      <c r="AT245" s="223"/>
      <c r="AU245" s="223"/>
      <c r="AV245" s="223"/>
      <c r="AW245" s="223"/>
      <c r="AX245" s="223"/>
      <c r="AY245" s="223"/>
      <c r="AZ245" s="223"/>
      <c r="BA245" s="223"/>
      <c r="BB245" s="223"/>
      <c r="BC245" s="223"/>
      <c r="BD245" s="223"/>
      <c r="BE245" s="223"/>
      <c r="BF245" s="223"/>
      <c r="BG245" s="223"/>
      <c r="BH245" s="223"/>
      <c r="BI245" s="223"/>
      <c r="BJ245" s="223"/>
      <c r="BK245" s="223" t="str">
        <f t="array" ref="BK245">IF(J245="","",
IF(INDEX(Settings!$H:$H,MATCH(BY$1,Settings!$G:$G,0))=TRUE,
100-100*(J245-MIN(J:J))/(MAX(J:J)-MIN(J:J)),
100*(J245-MIN(J:J))/(MAX(J:J)-MIN(J:J))))</f>
        <v/>
      </c>
      <c r="BL245" s="223" t="str">
        <f t="array" ref="BL245">IF(J245="","",
IF(INDEX(Settings!$H:$H,MATCH(BY$1,Settings!$G:$G,0))=TRUE,
100-100*(J245-MINIFS(J:J,$E:$E,$E245))/(MAXIFS(J:J,$E:$E,$E245)-MINIFS(J:J,$E:$E,$E245)),
100*(J245-MINIFS(J:J,$E:$E,$E245))/(MAXIFS(J:J,$E:$E,$E245)-MINIFS(J:J,$E:$E,$E245))))</f>
        <v/>
      </c>
      <c r="BM245" s="223"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4" t="str">
        <f t="array" ref="BQ245">IF(J245="","",
IF(INDEX(Settings!$H:$H,MATCH(BY$1,Settings!$G:$G,0))=TRUE,
-1*(J245-AVERAGE(J:J))/STDEV(J:J),
(J245-AVERAGE(J:J))/STDEV(J:J)))</f>
        <v/>
      </c>
      <c r="BR245" s="224" t="str">
        <f>IFERROR(__xludf.DUMMYFUNCTION("IF(J245="""","""",
IF(INDEX(Settings!$H:$H,MATCH(BY$1,Settings!$G:$G,0))=TRUE,
-1*(J245-AVERAGEIFS(J:J,$E:$E,$E245))/STDEV(FILTER(J:J,$E:$E=$E245)),
(J245-AVERAGEIFS(J:J,$E:$E,$E245))/STDEV(FILTER(J:J,$E:$E=$E245))))"),"")</f>
        <v/>
      </c>
      <c r="BS245" s="224"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3" t="str">
        <f t="array" ref="BY245">IF(J245="","",
IF(INDEX(Settings!$H:$H,MATCH(BY$1,Settings!$G:$G,0))=TRUE,
100-100*(J245-MINIFS(J:J,$E:$E,$E245))/(MAXIFS(J:J,$E:$E,$E245)-MINIFS(J:J,$E:$E,$E245)),
100*(J245-MINIFS(J:J,$E:$E,$E245))/(MAXIFS(J:J,$E:$E,$E245)-MINIFS(J:J,$E:$E,$E245))))</f>
        <v/>
      </c>
      <c r="BZ245" s="223" t="str">
        <f t="array" ref="BZ245">IF(K245="","",
IF(INDEX(Settings!$H:$H,MATCH(BZ$1,Settings!$G:$G,0))=TRUE,
100-100*(K245-MINIFS(K:K,$E:$E,$E245))/(MAXIFS(K:K,$E:$E,$E245)-MINIFS(K:K,$E:$E,$E245)),
100*(K245-MINIFS(K:K,$E:$E,$E245))/(MAXIFS(K:K,$E:$E,$E245)-MINIFS(K:K,$E:$E,$E245))))</f>
        <v/>
      </c>
      <c r="CA245" s="223" t="str">
        <f t="array" ref="CA245">IF(L245="","",
IF(INDEX(Settings!$H:$H,MATCH(CA$1,Settings!$G:$G,0))=TRUE,
100-100*(L245-MINIFS(L:L,$E:$E,$E245))/(MAXIFS(L:L,$E:$E,$E245)-MINIFS(L:L,$E:$E,$E245)),
100*(L245-MINIFS(L:L,$E:$E,$E245))/(MAXIFS(L:L,$E:$E,$E245)-MINIFS(L:L,$E:$E,$E245))))</f>
        <v/>
      </c>
      <c r="CB245" s="223" t="str">
        <f t="array" ref="CB245">IF(M245="","",
IF(INDEX(Settings!$H:$H,MATCH(CB$1,Settings!$G:$G,0))=TRUE,
100-100*(M245-MINIFS(M:M,$E:$E,$E245))/(MAXIFS(M:M,$E:$E,$E245)-MINIFS(M:M,$E:$E,$E245)),
100*(M245-MINIFS(M:M,$E:$E,$E245))/(MAXIFS(M:M,$E:$E,$E245)-MINIFS(M:M,$E:$E,$E245))))</f>
        <v/>
      </c>
      <c r="CC245" s="223" t="str">
        <f t="array" ref="CC245">IF(N245="","",
IF(INDEX(Settings!$H:$H,MATCH(CC$1,Settings!$G:$G,0))=TRUE,
100-100*(N245-MINIFS(N:N,$E:$E,$E245))/(MAXIFS(N:N,$E:$E,$E245)-MINIFS(N:N,$E:$E,$E245)),
100*(N245-MINIFS(N:N,$E:$E,$E245))/(MAXIFS(N:N,$E:$E,$E245)-MINIFS(N:N,$E:$E,$E245))))</f>
        <v/>
      </c>
      <c r="CD245" s="223" t="str">
        <f t="array" ref="CD245">IF(O245="","",
IF(INDEX(Settings!$H:$H,MATCH(CD$1,Settings!$G:$G,0))=TRUE,
100-100*(O245-MINIFS(O:O,$E:$E,$E245))/(MAXIFS(O:O,$E:$E,$E245)-MINIFS(O:O,$E:$E,$E245)),
100*(O245-MINIFS(O:O,$E:$E,$E245))/(MAXIFS(O:O,$E:$E,$E245)-MINIFS(O:O,$E:$E,$E245))))</f>
        <v/>
      </c>
      <c r="CE245" s="223" t="str">
        <f t="array" ref="CE245">IF(P245="","",
IF(INDEX(Settings!$H:$H,MATCH(CE$1,Settings!$G:$G,0))=TRUE,
100-100*(P245-MINIFS(P:P,$E:$E,$E245))/(MAXIFS(P:P,$E:$E,$E245)-MINIFS(P:P,$E:$E,$E245)),
100*(P245-MINIFS(P:P,$E:$E,$E245))/(MAXIFS(P:P,$E:$E,$E245)-MINIFS(P:P,$E:$E,$E245))))</f>
        <v/>
      </c>
      <c r="CF245" s="223" t="str">
        <f t="array" ref="CF245">IF(Q245="","",
IF(INDEX(Settings!$H:$H,MATCH(CF$1,Settings!$G:$G,0))=TRUE,
100-100*(Q245-MINIFS(Q:Q,$E:$E,$E245))/(MAXIFS(Q:Q,$E:$E,$E245)-MINIFS(Q:Q,$E:$E,$E245)),
100*(Q245-MINIFS(Q:Q,$E:$E,$E245))/(MAXIFS(Q:Q,$E:$E,$E245)-MINIFS(Q:Q,$E:$E,$E245))))</f>
        <v/>
      </c>
      <c r="CG245" s="223" t="str">
        <f t="array" ref="CG245">IF(R245="","",
IF(INDEX(Settings!$H:$H,MATCH(CG$1,Settings!$G:$G,0))=TRUE,
100-100*(R245-MINIFS(R:R,$E:$E,$E245))/(MAXIFS(R:R,$E:$E,$E245)-MINIFS(R:R,$E:$E,$E245)),
100*(R245-MINIFS(R:R,$E:$E,$E245))/(MAXIFS(R:R,$E:$E,$E245)-MINIFS(R:R,$E:$E,$E245))))</f>
        <v/>
      </c>
      <c r="CH245" s="223" t="str">
        <f t="array" ref="CH245">IF(S245="","",
IF(INDEX(Settings!$H:$H,MATCH(CH$1,Settings!$G:$G,0))=TRUE,
100-100*(S245-MINIFS(S:S,$E:$E,$E245))/(MAXIFS(S:S,$E:$E,$E245)-MINIFS(S:S,$E:$E,$E245)),
100*(S245-MINIFS(S:S,$E:$E,$E245))/(MAXIFS(S:S,$E:$E,$E245)-MINIFS(S:S,$E:$E,$E245))))</f>
        <v/>
      </c>
      <c r="CI245" s="223" t="str">
        <f t="array" ref="CI245">IF(T245="","",
IF(INDEX(Settings!$H:$H,MATCH(CI$1,Settings!$G:$G,0))=TRUE,
100-100*(T245-MINIFS(T:T,$E:$E,$E245))/(MAXIFS(T:T,$E:$E,$E245)-MINIFS(T:T,$E:$E,$E245)),
100*(T245-MINIFS(T:T,$E:$E,$E245))/(MAXIFS(T:T,$E:$E,$E245)-MINIFS(T:T,$E:$E,$E245))))</f>
        <v/>
      </c>
      <c r="CJ245" s="223" t="str">
        <f t="array" ref="CJ245">IF(U245="","",
IF(INDEX(Settings!$H:$H,MATCH(CJ$1,Settings!$G:$G,0))=TRUE,
100-100*(U245-MINIFS(U:U,$E:$E,$E245))/(MAXIFS(U:U,$E:$E,$E245)-MINIFS(U:U,$E:$E,$E245)),
100*(U245-MINIFS(U:U,$E:$E,$E245))/(MAXIFS(U:U,$E:$E,$E245)-MINIFS(U:U,$E:$E,$E245))))</f>
        <v/>
      </c>
      <c r="CK245" s="223" t="str">
        <f t="array" ref="CK245">IF(V245="","",
IF(INDEX(Settings!$H:$H,MATCH(CK$1,Settings!$G:$G,0))=TRUE,
100-100*(V245-MINIFS(V:V,$E:$E,$E245))/(MAXIFS(V:V,$E:$E,$E245)-MINIFS(V:V,$E:$E,$E245)),
100*(V245-MINIFS(V:V,$E:$E,$E245))/(MAXIFS(V:V,$E:$E,$E245)-MINIFS(V:V,$E:$E,$E245))))</f>
        <v/>
      </c>
      <c r="CL245" s="223" t="str">
        <f t="array" ref="CL245">IF(W245="","",
IF(INDEX(Settings!$H:$H,MATCH(CL$1,Settings!$G:$G,0))=TRUE,
100-100*(W245-MINIFS(W:W,$E:$E,$E245))/(MAXIFS(W:W,$E:$E,$E245)-MINIFS(W:W,$E:$E,$E245)),
100*(W245-MINIFS(W:W,$E:$E,$E245))/(MAXIFS(W:W,$E:$E,$E245)-MINIFS(W:W,$E:$E,$E245))))</f>
        <v/>
      </c>
      <c r="CM245" s="223" t="str">
        <f t="array" ref="CM245">IF(X245="","",
IF(INDEX(Settings!$H:$H,MATCH(CM$1,Settings!$G:$G,0))=TRUE,
100-100*(X245-MINIFS(X:X,$E:$E,$E245))/(MAXIFS(X:X,$E:$E,$E245)-MINIFS(X:X,$E:$E,$E245)),
100*(X245-MINIFS(X:X,$E:$E,$E245))/(MAXIFS(X:X,$E:$E,$E245)-MINIFS(X:X,$E:$E,$E245))))</f>
        <v/>
      </c>
      <c r="CN245" s="223" t="str">
        <f t="array" ref="CN245">IF(Y245="","",
IF(INDEX(Settings!$H:$H,MATCH(CN$1,Settings!$G:$G,0))=TRUE,
100-100*(Y245-MINIFS(Y:Y,$E:$E,$E245))/(MAXIFS(Y:Y,$E:$E,$E245)-MINIFS(Y:Y,$E:$E,$E245)),
100*(Y245-MINIFS(Y:Y,$E:$E,$E245))/(MAXIFS(Y:Y,$E:$E,$E245)-MINIFS(Y:Y,$E:$E,$E245))))</f>
        <v/>
      </c>
      <c r="CO245" s="223" t="str">
        <f t="array" ref="CO245">IF(Z245="","",
IF(INDEX(Settings!$H:$H,MATCH(CO$1,Settings!$G:$G,0))=TRUE,
100-100*(Z245-MINIFS(Z:Z,$E:$E,$E245))/(MAXIFS(Z:Z,$E:$E,$E245)-MINIFS(Z:Z,$E:$E,$E245)),
100*(Z245-MINIFS(Z:Z,$E:$E,$E245))/(MAXIFS(Z:Z,$E:$E,$E245)-MINIFS(Z:Z,$E:$E,$E245))))</f>
        <v/>
      </c>
      <c r="CP245" s="223" t="str">
        <f t="array" ref="CP245">IF(AA245="","",
IF(INDEX(Settings!$H:$H,MATCH(CP$1,Settings!$G:$G,0))=TRUE,
100-100*(AA245-MINIFS(AA:AA,$E:$E,$E245))/(MAXIFS(AA:AA,$E:$E,$E245)-MINIFS(AA:AA,$E:$E,$E245)),
100*(AA245-MINIFS(AA:AA,$E:$E,$E245))/(MAXIFS(AA:AA,$E:$E,$E245)-MINIFS(AA:AA,$E:$E,$E245))))</f>
        <v/>
      </c>
      <c r="CQ245" s="223" t="str">
        <f t="array" ref="CQ245">IF(AB245="","",
IF(INDEX(Settings!$H:$H,MATCH(CQ$1,Settings!$G:$G,0))=TRUE,
100-100*(AB245-MINIFS(AB:AB,$E:$E,$E245))/(MAXIFS(AB:AB,$E:$E,$E245)-MINIFS(AB:AB,$E:$E,$E245)),
100*(AB245-MINIFS(AB:AB,$E:$E,$E245))/(MAXIFS(AB:AB,$E:$E,$E245)-MINIFS(AB:AB,$E:$E,$E245))))</f>
        <v/>
      </c>
      <c r="CR245" s="223" t="str">
        <f t="array" ref="CR245">IF(AC245="","",
IF(INDEX(Settings!$H:$H,MATCH(CR$1,Settings!$G:$G,0))=TRUE,
100-100*(AC245-MINIFS(AC:AC,$E:$E,$E245))/(MAXIFS(AC:AC,$E:$E,$E245)-MINIFS(AC:AC,$E:$E,$E245)),
100*(AC245-MINIFS(AC:AC,$E:$E,$E245))/(MAXIFS(AC:AC,$E:$E,$E245)-MINIFS(AC:AC,$E:$E,$E245))))</f>
        <v/>
      </c>
      <c r="CS245" s="223" t="str">
        <f t="array" ref="CS245">IF(AD245="","",
IF(INDEX(Settings!$H:$H,MATCH(CS$1,Settings!$G:$G,0))=TRUE,
100-100*(AD245-MINIFS(AD:AD,$E:$E,$E245))/(MAXIFS(AD:AD,$E:$E,$E245)-MINIFS(AD:AD,$E:$E,$E245)),
100*(AD245-MINIFS(AD:AD,$E:$E,$E245))/(MAXIFS(AD:AD,$E:$E,$E245)-MINIFS(AD:AD,$E:$E,$E245))))</f>
        <v/>
      </c>
      <c r="CT245" s="223" t="str">
        <f t="array" ref="CT245">IF(AE245="","",
IF(INDEX(Settings!$H:$H,MATCH(CT$1,Settings!$G:$G,0))=TRUE,
100-100*(AE245-MINIFS(AE:AE,$E:$E,$E245))/(MAXIFS(AE:AE,$E:$E,$E245)-MINIFS(AE:AE,$E:$E,$E245)),
100*(AE245-MINIFS(AE:AE,$E:$E,$E245))/(MAXIFS(AE:AE,$E:$E,$E245)-MINIFS(AE:AE,$E:$E,$E245))))</f>
        <v/>
      </c>
      <c r="CU245" s="223" t="str">
        <f t="array" ref="CU245">IF(AF245="","",
IF(INDEX(Settings!$H:$H,MATCH(CU$1,Settings!$G:$G,0))=TRUE,
100-100*(AF245-MINIFS(AF:AF,$E:$E,$E245))/(MAXIFS(AF:AF,$E:$E,$E245)-MINIFS(AF:AF,$E:$E,$E245)),
100*(AF245-MINIFS(AF:AF,$E:$E,$E245))/(MAXIFS(AF:AF,$E:$E,$E245)-MINIFS(AF:AF,$E:$E,$E245))))</f>
        <v/>
      </c>
      <c r="CV245" s="223" t="str">
        <f t="array" ref="CV245">IF(AG245="","",
IF(INDEX(Settings!$H:$H,MATCH(CV$1,Settings!$G:$G,0))=TRUE,
100-100*(AG245-MINIFS(AG:AG,$E:$E,$E245))/(MAXIFS(AG:AG,$E:$E,$E245)-MINIFS(AG:AG,$E:$E,$E245)),
100*(AG245-MINIFS(AG:AG,$E:$E,$E245))/(MAXIFS(AG:AG,$E:$E,$E245)-MINIFS(AG:AG,$E:$E,$E245))))</f>
        <v/>
      </c>
      <c r="CW245" s="223" t="str">
        <f t="array" ref="CW245">IF(AH245="","",
IF(INDEX(Settings!$H:$H,MATCH(CW$1,Settings!$G:$G,0))=TRUE,
100-100*(AH245-MINIFS(AH:AH,$E:$E,$E245))/(MAXIFS(AH:AH,$E:$E,$E245)-MINIFS(AH:AH,$E:$E,$E245)),
100*(AH245-MINIFS(AH:AH,$E:$E,$E245))/(MAXIFS(AH:AH,$E:$E,$E245)-MINIFS(AH:AH,$E:$E,$E245))))</f>
        <v/>
      </c>
      <c r="CX245" s="223" t="str">
        <f t="array" ref="CX245">IF(AI245="","",
IF(INDEX(Settings!$H:$H,MATCH(CX$1,Settings!$G:$G,0))=TRUE,
100-100*(AI245-MINIFS(AI:AI,$E:$E,$E245))/(MAXIFS(AI:AI,$E:$E,$E245)-MINIFS(AI:AI,$E:$E,$E245)),
100*(AI245-MINIFS(AI:AI,$E:$E,$E245))/(MAXIFS(AI:AI,$E:$E,$E245)-MINIFS(AI:AI,$E:$E,$E245))))</f>
        <v/>
      </c>
      <c r="CY245" s="223" t="str">
        <f t="array" ref="CY245">IF(AJ245="","",
IF(INDEX(Settings!$H:$H,MATCH(CY$1,Settings!$G:$G,0))=TRUE,
100-100*(AJ245-MINIFS(AJ:AJ,$E:$E,$E245))/(MAXIFS(AJ:AJ,$E:$E,$E245)-MINIFS(AJ:AJ,$E:$E,$E245)),
100*(AJ245-MINIFS(AJ:AJ,$E:$E,$E245))/(MAXIFS(AJ:AJ,$E:$E,$E245)-MINIFS(AJ:AJ,$E:$E,$E245))))</f>
        <v/>
      </c>
      <c r="CZ245" s="223" t="str">
        <f t="array" ref="CZ245">IF(AK245="","",
IF(INDEX(Settings!$H:$H,MATCH(CZ$1,Settings!$G:$G,0))=TRUE,
100-100*(AK245-MINIFS(AK:AK,$E:$E,$E245))/(MAXIFS(AK:AK,$E:$E,$E245)-MINIFS(AK:AK,$E:$E,$E245)),
100*(AK245-MINIFS(AK:AK,$E:$E,$E245))/(MAXIFS(AK:AK,$E:$E,$E245)-MINIFS(AK:AK,$E:$E,$E245))))</f>
        <v/>
      </c>
      <c r="DA245" s="223" t="str">
        <f t="array" ref="DA245">IF(AL245="","",
IF(INDEX(Settings!$H:$H,MATCH(DA$1,Settings!$G:$G,0))=TRUE,
100-100*(AL245-MINIFS(AL:AL,$E:$E,$E245))/(MAXIFS(AL:AL,$E:$E,$E245)-MINIFS(AL:AL,$E:$E,$E245)),
100*(AL245-MINIFS(AL:AL,$E:$E,$E245))/(MAXIFS(AL:AL,$E:$E,$E245)-MINIFS(AL:AL,$E:$E,$E245))))</f>
        <v/>
      </c>
      <c r="DB245" s="223" t="str">
        <f t="array" ref="DB245">IF(AM245="","",
IF(INDEX(Settings!$H:$H,MATCH(DB$1,Settings!$G:$G,0))=TRUE,
100-100*(AM245-MINIFS(AM:AM,$E:$E,$E245))/(MAXIFS(AM:AM,$E:$E,$E245)-MINIFS(AM:AM,$E:$E,$E245)),
100*(AM245-MINIFS(AM:AM,$E:$E,$E245))/(MAXIFS(AM:AM,$E:$E,$E245)-MINIFS(AM:AM,$E:$E,$E245))))</f>
        <v/>
      </c>
      <c r="DC245" s="223" t="str">
        <f t="array" ref="DC245">IF(AN245="","",
IF(INDEX(Settings!$H:$H,MATCH(DC$1,Settings!$G:$G,0))=TRUE,
100-100*(AN245-MINIFS(AN:AN,$E:$E,$E245))/(MAXIFS(AN:AN,$E:$E,$E245)-MINIFS(AN:AN,$E:$E,$E245)),
100*(AN245-MINIFS(AN:AN,$E:$E,$E245))/(MAXIFS(AN:AN,$E:$E,$E245)-MINIFS(AN:AN,$E:$E,$E245))))</f>
        <v/>
      </c>
      <c r="DD245" s="223" t="str">
        <f t="array" ref="DD245">IF(AO245="","",
IF(INDEX(Settings!$H:$H,MATCH(DD$1,Settings!$G:$G,0))=TRUE,
100-100*(AO245-MINIFS(AO:AO,$E:$E,$E245))/(MAXIFS(AO:AO,$E:$E,$E245)-MINIFS(AO:AO,$E:$E,$E245)),
100*(AO245-MINIFS(AO:AO,$E:$E,$E245))/(MAXIFS(AO:AO,$E:$E,$E245)-MINIFS(AO:AO,$E:$E,$E245))))</f>
        <v/>
      </c>
      <c r="DE245" s="223" t="str">
        <f t="array" ref="DE245">IF(AP245="","",
IF(INDEX(Settings!$H:$H,MATCH(DE$1,Settings!$G:$G,0))=TRUE,
100-100*(AP245-MINIFS(AP:AP,$E:$E,$E245))/(MAXIFS(AP:AP,$E:$E,$E245)-MINIFS(AP:AP,$E:$E,$E245)),
100*(AP245-MINIFS(AP:AP,$E:$E,$E245))/(MAXIFS(AP:AP,$E:$E,$E245)-MINIFS(AP:AP,$E:$E,$E245))))</f>
        <v/>
      </c>
      <c r="DF245" s="223" t="str">
        <f t="array" ref="DF245">IF(AQ245="","",
IF(INDEX(Settings!$H:$H,MATCH(DF$1,Settings!$G:$G,0))=TRUE,
100-100*(AQ245-MINIFS(AQ:AQ,$E:$E,$E245))/(MAXIFS(AQ:AQ,$E:$E,$E245)-MINIFS(AQ:AQ,$E:$E,$E245)),
100*(AQ245-MINIFS(AQ:AQ,$E:$E,$E245))/(MAXIFS(AQ:AQ,$E:$E,$E245)-MINIFS(AQ:AQ,$E:$E,$E245))))</f>
        <v/>
      </c>
      <c r="DG245" s="223" t="str">
        <f t="array" ref="DG245">IF(AR245="","",
IF(INDEX(Settings!$H:$H,MATCH(DG$1,Settings!$G:$G,0))=TRUE,
100-100*(AR245-MINIFS(AR:AR,$E:$E,$E245))/(MAXIFS(AR:AR,$E:$E,$E245)-MINIFS(AR:AR,$E:$E,$E245)),
100*(AR245-MINIFS(AR:AR,$E:$E,$E245))/(MAXIFS(AR:AR,$E:$E,$E245)-MINIFS(AR:AR,$E:$E,$E245))))</f>
        <v/>
      </c>
      <c r="DH245" s="223" t="str">
        <f t="array" ref="DH245">IF(AS245="","",
IF(INDEX(Settings!$H:$H,MATCH(DH$1,Settings!$G:$G,0))=TRUE,
100-100*(AS245-MINIFS(AS:AS,$E:$E,$E245))/(MAXIFS(AS:AS,$E:$E,$E245)-MINIFS(AS:AS,$E:$E,$E245)),
100*(AS245-MINIFS(AS:AS,$E:$E,$E245))/(MAXIFS(AS:AS,$E:$E,$E245)-MINIFS(AS:AS,$E:$E,$E245))))</f>
        <v/>
      </c>
      <c r="DI245" s="223" t="str">
        <f t="array" ref="DI245">IF(AT245="","",
IF(INDEX(Settings!$H:$H,MATCH(DI$1,Settings!$G:$G,0))=TRUE,
100-100*(AT245-MINIFS(AT:AT,$E:$E,$E245))/(MAXIFS(AT:AT,$E:$E,$E245)-MINIFS(AT:AT,$E:$E,$E245)),
100*(AT245-MINIFS(AT:AT,$E:$E,$E245))/(MAXIFS(AT:AT,$E:$E,$E245)-MINIFS(AT:AT,$E:$E,$E245))))</f>
        <v/>
      </c>
      <c r="DJ245" s="223" t="str">
        <f t="array" ref="DJ245">IF(AU245="","",
IF(INDEX(Settings!$H:$H,MATCH(DJ$1,Settings!$G:$G,0))=TRUE,
100-100*(AU245-MINIFS(AU:AU,$E:$E,$E245))/(MAXIFS(AU:AU,$E:$E,$E245)-MINIFS(AU:AU,$E:$E,$E245)),
100*(AU245-MINIFS(AU:AU,$E:$E,$E245))/(MAXIFS(AU:AU,$E:$E,$E245)-MINIFS(AU:AU,$E:$E,$E245))))</f>
        <v/>
      </c>
      <c r="DK245" s="223" t="str">
        <f t="array" ref="DK245">IF(AV245="","",
IF(INDEX(Settings!$H:$H,MATCH(DK$1,Settings!$G:$G,0))=TRUE,
100-100*(AV245-MINIFS(AV:AV,$E:$E,$E245))/(MAXIFS(AV:AV,$E:$E,$E245)-MINIFS(AV:AV,$E:$E,$E245)),
100*(AV245-MINIFS(AV:AV,$E:$E,$E245))/(MAXIFS(AV:AV,$E:$E,$E245)-MINIFS(AV:AV,$E:$E,$E245))))</f>
        <v/>
      </c>
      <c r="DL245" s="223" t="str">
        <f t="array" ref="DL245">IF(AW245="","",
IF(INDEX(Settings!$H:$H,MATCH(DL$1,Settings!$G:$G,0))=TRUE,
100-100*(AW245-MINIFS(AW:AW,$E:$E,$E245))/(MAXIFS(AW:AW,$E:$E,$E245)-MINIFS(AW:AW,$E:$E,$E245)),
100*(AW245-MINIFS(AW:AW,$E:$E,$E245))/(MAXIFS(AW:AW,$E:$E,$E245)-MINIFS(AW:AW,$E:$E,$E245))))</f>
        <v/>
      </c>
      <c r="DM245" s="223" t="str">
        <f t="array" ref="DM245">IF(AX245="","",
IF(INDEX(Settings!$H:$H,MATCH(DM$1,Settings!$G:$G,0))=TRUE,
100-100*(AX245-MINIFS(AX:AX,$E:$E,$E245))/(MAXIFS(AX:AX,$E:$E,$E245)-MINIFS(AX:AX,$E:$E,$E245)),
100*(AX245-MINIFS(AX:AX,$E:$E,$E245))/(MAXIFS(AX:AX,$E:$E,$E245)-MINIFS(AX:AX,$E:$E,$E245))))</f>
        <v/>
      </c>
      <c r="DN245" s="223" t="str">
        <f t="array" ref="DN245">IF(AY245="","",
IF(INDEX(Settings!$H:$H,MATCH(DN$1,Settings!$G:$G,0))=TRUE,
100-100*(AY245-MINIFS(AY:AY,$E:$E,$E245))/(MAXIFS(AY:AY,$E:$E,$E245)-MINIFS(AY:AY,$E:$E,$E245)),
100*(AY245-MINIFS(AY:AY,$E:$E,$E245))/(MAXIFS(AY:AY,$E:$E,$E245)-MINIFS(AY:AY,$E:$E,$E245))))</f>
        <v/>
      </c>
      <c r="DO245" s="223" t="str">
        <f t="array" ref="DO245">IF(AZ245="","",
IF(INDEX(Settings!$H:$H,MATCH(DO$1,Settings!$G:$G,0))=TRUE,
100-100*(AZ245-MINIFS(AZ:AZ,$E:$E,$E245))/(MAXIFS(AZ:AZ,$E:$E,$E245)-MINIFS(AZ:AZ,$E:$E,$E245)),
100*(AZ245-MINIFS(AZ:AZ,$E:$E,$E245))/(MAXIFS(AZ:AZ,$E:$E,$E245)-MINIFS(AZ:AZ,$E:$E,$E245))))</f>
        <v/>
      </c>
      <c r="DP245" s="223" t="str">
        <f t="array" ref="DP245">IF(BA245="","",
IF(INDEX(Settings!$H:$H,MATCH(DP$1,Settings!$G:$G,0))=TRUE,
100-100*(BA245-MINIFS(BA:BA,$E:$E,$E245))/(MAXIFS(BA:BA,$E:$E,$E245)-MINIFS(BA:BA,$E:$E,$E245)),
100*(BA245-MINIFS(BA:BA,$E:$E,$E245))/(MAXIFS(BA:BA,$E:$E,$E245)-MINIFS(BA:BA,$E:$E,$E245))))</f>
        <v/>
      </c>
      <c r="DQ245" s="223" t="str">
        <f t="array" ref="DQ245">IF(BB245="","",
IF(INDEX(Settings!$H:$H,MATCH(DQ$1,Settings!$G:$G,0))=TRUE,
100-100*(BB245-MINIFS(BB:BB,$E:$E,$E245))/(MAXIFS(BB:BB,$E:$E,$E245)-MINIFS(BB:BB,$E:$E,$E245)),
100*(BB245-MINIFS(BB:BB,$E:$E,$E245))/(MAXIFS(BB:BB,$E:$E,$E245)-MINIFS(BB:BB,$E:$E,$E245))))</f>
        <v/>
      </c>
      <c r="DR245" s="223" t="str">
        <f t="array" ref="DR245">IF(BC245="","",
IF(INDEX(Settings!$H:$H,MATCH(DR$1,Settings!$G:$G,0))=TRUE,
100-100*(BC245-MINIFS(BC:BC,$E:$E,$E245))/(MAXIFS(BC:BC,$E:$E,$E245)-MINIFS(BC:BC,$E:$E,$E245)),
100*(BC245-MINIFS(BC:BC,$E:$E,$E245))/(MAXIFS(BC:BC,$E:$E,$E245)-MINIFS(BC:BC,$E:$E,$E245))))</f>
        <v/>
      </c>
      <c r="DS245" s="223" t="str">
        <f t="array" ref="DS245">IF(BD245="","",
IF(INDEX(Settings!$H:$H,MATCH(DS$1,Settings!$G:$G,0))=TRUE,
100-100*(BD245-MINIFS(BD:BD,$E:$E,$E245))/(MAXIFS(BD:BD,$E:$E,$E245)-MINIFS(BD:BD,$E:$E,$E245)),
100*(BD245-MINIFS(BD:BD,$E:$E,$E245))/(MAXIFS(BD:BD,$E:$E,$E245)-MINIFS(BD:BD,$E:$E,$E245))))</f>
        <v/>
      </c>
      <c r="DT245" s="223" t="str">
        <f t="array" ref="DT245">IF(BE245="","",
IF(INDEX(Settings!$H:$H,MATCH(DT$1,Settings!$G:$G,0))=TRUE,
100-100*(BE245-MINIFS(BE:BE,$E:$E,$E245))/(MAXIFS(BE:BE,$E:$E,$E245)-MINIFS(BE:BE,$E:$E,$E245)),
100*(BE245-MINIFS(BE:BE,$E:$E,$E245))/(MAXIFS(BE:BE,$E:$E,$E245)-MINIFS(BE:BE,$E:$E,$E245))))</f>
        <v/>
      </c>
      <c r="DU245" s="223" t="str">
        <f t="array" ref="DU245">IF(BF245="","",
IF(INDEX(Settings!$H:$H,MATCH(DU$1,Settings!$G:$G,0))=TRUE,
100-100*(BF245-MINIFS(BF:BF,$E:$E,$E245))/(MAXIFS(BF:BF,$E:$E,$E245)-MINIFS(BF:BF,$E:$E,$E245)),
100*(BF245-MINIFS(BF:BF,$E:$E,$E245))/(MAXIFS(BF:BF,$E:$E,$E245)-MINIFS(BF:BF,$E:$E,$E245))))</f>
        <v/>
      </c>
      <c r="DV245" s="223" t="str">
        <f t="array" ref="DV245">IF(BG245="","",
IF(INDEX(Settings!$H:$H,MATCH(DV$1,Settings!$G:$G,0))=TRUE,
100-100*(BG245-MINIFS(BG:BG,$E:$E,$E245))/(MAXIFS(BG:BG,$E:$E,$E245)-MINIFS(BG:BG,$E:$E,$E245)),
100*(BG245-MINIFS(BG:BG,$E:$E,$E245))/(MAXIFS(BG:BG,$E:$E,$E245)-MINIFS(BG:BG,$E:$E,$E245))))</f>
        <v/>
      </c>
      <c r="DW245" s="223" t="str">
        <f t="array" ref="DW245">IF(BH245="","",
IF(INDEX(Settings!$H:$H,MATCH(DW$1,Settings!$G:$G,0))=TRUE,
100-100*(BH245-MINIFS(BH:BH,$E:$E,$E245))/(MAXIFS(BH:BH,$E:$E,$E245)-MINIFS(BH:BH,$E:$E,$E245)),
100*(BH245-MINIFS(BH:BH,$E:$E,$E245))/(MAXIFS(BH:BH,$E:$E,$E245)-MINIFS(BH:BH,$E:$E,$E245))))</f>
        <v/>
      </c>
      <c r="DX245" s="223" t="str">
        <f t="array" ref="DX245">IF(BI245="","",
IF(INDEX(Settings!$H:$H,MATCH(DX$1,Settings!$G:$G,0))=TRUE,
100-100*(BI245-MINIFS(BI:BI,$E:$E,$E245))/(MAXIFS(BI:BI,$E:$E,$E245)-MINIFS(BI:BI,$E:$E,$E245)),
100*(BI245-MINIFS(BI:BI,$E:$E,$E245))/(MAXIFS(BI:BI,$E:$E,$E245)-MINIFS(BI:BI,$E:$E,$E245))))</f>
        <v/>
      </c>
      <c r="DY245" s="223" t="str">
        <f t="array" ref="DY245">IF(BJ245="","",
IF(INDEX(Settings!$H:$H,MATCH(DY$1,Settings!$G:$G,0))=TRUE,
100-100*(BJ245-MINIFS(BJ:BJ,$E:$E,$E245))/(MAXIFS(BJ:BJ,$E:$E,$E245)-MINIFS(BJ:BJ,$E:$E,$E245)),
100*(BJ245-MINIFS(BJ:BJ,$E:$E,$E245))/(MAXIFS(BJ:BJ,$E:$E,$E245)-MINIFS(BJ:BJ,$E:$E,$E245))))</f>
        <v/>
      </c>
      <c r="DZ245" s="225"/>
      <c r="EA245" s="225"/>
      <c r="EB245" s="225" t="str">
        <f t="shared" si="8"/>
        <v/>
      </c>
      <c r="EC245" s="225" t="str">
        <f t="shared" si="9"/>
        <v/>
      </c>
      <c r="ED245" s="225" t="str">
        <f t="shared" si="10"/>
        <v/>
      </c>
      <c r="EE245" s="225" t="str">
        <f t="shared" si="11"/>
        <v/>
      </c>
      <c r="EF245" s="225" t="str">
        <f t="shared" si="12"/>
        <v/>
      </c>
      <c r="EG245" s="225" t="str">
        <f t="shared" si="13"/>
        <v/>
      </c>
      <c r="EH245" s="225"/>
      <c r="EI245" s="225"/>
      <c r="EJ245" s="225"/>
      <c r="EK245" s="225"/>
      <c r="EL245" s="225"/>
      <c r="EM245" s="225"/>
    </row>
    <row r="246">
      <c r="A246" s="231"/>
      <c r="B246" s="231"/>
      <c r="C246" s="231"/>
      <c r="D246" s="231" t="str">
        <f t="array" ref="D246">IFERROR(INDEX(Profiles!$B:$B,MATCH($A246,Profiles!$A:$A,0)),"")</f>
        <v/>
      </c>
      <c r="E246" s="231"/>
      <c r="F246" s="231"/>
      <c r="G246" s="231"/>
      <c r="H246" s="231"/>
      <c r="I246" s="231" t="str">
        <f>IF(A246="","",IF(Settings!$N$3="DATE",F246&amp;": "&amp;TEXT(B246,"M/DD/YY"),F246&amp;": "&amp;H246))</f>
        <v/>
      </c>
      <c r="J246" s="231"/>
      <c r="K246" s="231"/>
      <c r="L246" s="231"/>
      <c r="M246" s="232" t="str">
        <f t="shared" si="14"/>
        <v/>
      </c>
      <c r="N246" s="231"/>
      <c r="O246" s="231"/>
      <c r="P246" s="231"/>
      <c r="Q246" s="231"/>
      <c r="R246" s="231"/>
      <c r="S246" s="230" t="str">
        <f>IFERROR(VLOOKUP(AF246, 'YOYO IR Scores'!A:C, 3, FALSE), "")
</f>
        <v/>
      </c>
      <c r="T246" s="231"/>
      <c r="U246" s="231"/>
      <c r="V246" s="231"/>
      <c r="W246" s="231"/>
      <c r="X246" s="233" t="str">
        <f t="shared" si="4"/>
        <v/>
      </c>
      <c r="Y246" s="234" t="str">
        <f t="shared" si="5"/>
        <v/>
      </c>
      <c r="Z246" s="234" t="str">
        <f t="shared" si="6"/>
        <v/>
      </c>
      <c r="AA246" s="233" t="str">
        <f t="shared" si="7"/>
        <v/>
      </c>
      <c r="AB246" s="232"/>
      <c r="AC246" s="232"/>
      <c r="AD246" s="232"/>
      <c r="AE246" s="232" t="str">
        <f>IFERROR(VLOOKUP(AF246, 'YOYO IR Scores'!A:C, 2, FALSE), "")</f>
        <v/>
      </c>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t="str">
        <f t="array" ref="BK246">IF(J246="","",
IF(INDEX(Settings!$H:$H,MATCH(BY$1,Settings!$G:$G,0))=TRUE,
100-100*(J246-MIN(J:J))/(MAX(J:J)-MIN(J:J)),
100*(J246-MIN(J:J))/(MAX(J:J)-MIN(J:J))))</f>
        <v/>
      </c>
      <c r="BL246" s="232" t="str">
        <f t="array" ref="BL246">IF(J246="","",
IF(INDEX(Settings!$H:$H,MATCH(BY$1,Settings!$G:$G,0))=TRUE,
100-100*(J246-MINIFS(J:J,$E:$E,$E246))/(MAXIFS(J:J,$E:$E,$E246)-MINIFS(J:J,$E:$E,$E246)),
100*(J246-MINIFS(J:J,$E:$E,$E246))/(MAXIFS(J:J,$E:$E,$E246)-MINIFS(J:J,$E:$E,$E246))))</f>
        <v/>
      </c>
      <c r="BM246" s="232" t="str">
        <f t="array" ref="BM246">IF(J246="","",
IF(INDEX(Settings!$H:$H,MATCH(BY$1,Settings!$G:$G,0))=TRUE,
100-100*(J246-MINIFS(J:J,$E:$E,$E246,$I:$I,$I246))/(MAXIFS(J:J,$E:$E,$E246,$I:$I,$I246)-MINIFS(J:J,$E:$E,$E246,$I:$I,$I246)),
100*(J246-MINIFS(J:J,$E:$E,$E246,$I:$I,$I246))/(MAXIFS(J:J,$E:$E,$E246,$I:$I,$I246)-MINIFS(J:J,$E:$E,$E246,$I:$I,$I246))))</f>
        <v/>
      </c>
      <c r="BN246" s="231" t="str">
        <f t="array" ref="BN246">IF(J246="","",
IF(INDEX(Settings!$H:$H,MATCH(BY$1,Settings!$G:$G,0))=TRUE,
100-100*PERCENTRANK(J:J,J246),
100*PERCENTRANK(J:J,J246)))</f>
        <v/>
      </c>
      <c r="BO246" s="231" t="str">
        <f>IFERROR(__xludf.DUMMYFUNCTION("IF(J246="""","""",
IF(INDEX(Settings!$H:$H,MATCH(BY$1,Settings!$G:$G,0))=TRUE,
100-100*PERCENTRANK(FILTER(J:J,$E:$E=$E246),J246),
100*PERCENTRANK(FILTER(J:J,$E:$E=$E246),J246)))"),"")</f>
        <v/>
      </c>
      <c r="BP246" s="231" t="str">
        <f>IFERROR(__xludf.DUMMYFUNCTION("IF(J246="""","""",
IF(INDEX(Settings!$H:$H,MATCH(BY$1,Settings!$G:$G,0))=TRUE,
100-100*PERCENTRANK(FILTER(J:J,$E:$E=$E246,$I:$I=$I246),J246),
100*PERCENTRANK(FILTER(J:J,$E:$E=$E246,$I:$I=$I246),J246)))"),"")</f>
        <v/>
      </c>
      <c r="BQ246" s="233" t="str">
        <f t="array" ref="BQ246">IF(J246="","",
IF(INDEX(Settings!$H:$H,MATCH(BY$1,Settings!$G:$G,0))=TRUE,
-1*(J246-AVERAGE(J:J))/STDEV(J:J),
(J246-AVERAGE(J:J))/STDEV(J:J)))</f>
        <v/>
      </c>
      <c r="BR246" s="233" t="str">
        <f>IFERROR(__xludf.DUMMYFUNCTION("IF(J246="""","""",
IF(INDEX(Settings!$H:$H,MATCH(BY$1,Settings!$G:$G,0))=TRUE,
-1*(J246-AVERAGEIFS(J:J,$E:$E,$E246))/STDEV(FILTER(J:J,$E:$E=$E246)),
(J246-AVERAGEIFS(J:J,$E:$E,$E246))/STDEV(FILTER(J:J,$E:$E=$E246))))"),"")</f>
        <v/>
      </c>
      <c r="BS246" s="233"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1"/>
      <c r="BX246" s="231"/>
      <c r="BY246" s="232" t="str">
        <f t="array" ref="BY246">IF(J246="","",
IF(INDEX(Settings!$H:$H,MATCH(BY$1,Settings!$G:$G,0))=TRUE,
100-100*(J246-MINIFS(J:J,$E:$E,$E246))/(MAXIFS(J:J,$E:$E,$E246)-MINIFS(J:J,$E:$E,$E246)),
100*(J246-MINIFS(J:J,$E:$E,$E246))/(MAXIFS(J:J,$E:$E,$E246)-MINIFS(J:J,$E:$E,$E246))))</f>
        <v/>
      </c>
      <c r="BZ246" s="232" t="str">
        <f t="array" ref="BZ246">IF(K246="","",
IF(INDEX(Settings!$H:$H,MATCH(BZ$1,Settings!$G:$G,0))=TRUE,
100-100*(K246-MINIFS(K:K,$E:$E,$E246))/(MAXIFS(K:K,$E:$E,$E246)-MINIFS(K:K,$E:$E,$E246)),
100*(K246-MINIFS(K:K,$E:$E,$E246))/(MAXIFS(K:K,$E:$E,$E246)-MINIFS(K:K,$E:$E,$E246))))</f>
        <v/>
      </c>
      <c r="CA246" s="232" t="str">
        <f t="array" ref="CA246">IF(L246="","",
IF(INDEX(Settings!$H:$H,MATCH(CA$1,Settings!$G:$G,0))=TRUE,
100-100*(L246-MINIFS(L:L,$E:$E,$E246))/(MAXIFS(L:L,$E:$E,$E246)-MINIFS(L:L,$E:$E,$E246)),
100*(L246-MINIFS(L:L,$E:$E,$E246))/(MAXIFS(L:L,$E:$E,$E246)-MINIFS(L:L,$E:$E,$E246))))</f>
        <v/>
      </c>
      <c r="CB246" s="232" t="str">
        <f t="array" ref="CB246">IF(M246="","",
IF(INDEX(Settings!$H:$H,MATCH(CB$1,Settings!$G:$G,0))=TRUE,
100-100*(M246-MINIFS(M:M,$E:$E,$E246))/(MAXIFS(M:M,$E:$E,$E246)-MINIFS(M:M,$E:$E,$E246)),
100*(M246-MINIFS(M:M,$E:$E,$E246))/(MAXIFS(M:M,$E:$E,$E246)-MINIFS(M:M,$E:$E,$E246))))</f>
        <v/>
      </c>
      <c r="CC246" s="232" t="str">
        <f t="array" ref="CC246">IF(N246="","",
IF(INDEX(Settings!$H:$H,MATCH(CC$1,Settings!$G:$G,0))=TRUE,
100-100*(N246-MINIFS(N:N,$E:$E,$E246))/(MAXIFS(N:N,$E:$E,$E246)-MINIFS(N:N,$E:$E,$E246)),
100*(N246-MINIFS(N:N,$E:$E,$E246))/(MAXIFS(N:N,$E:$E,$E246)-MINIFS(N:N,$E:$E,$E246))))</f>
        <v/>
      </c>
      <c r="CD246" s="232" t="str">
        <f t="array" ref="CD246">IF(O246="","",
IF(INDEX(Settings!$H:$H,MATCH(CD$1,Settings!$G:$G,0))=TRUE,
100-100*(O246-MINIFS(O:O,$E:$E,$E246))/(MAXIFS(O:O,$E:$E,$E246)-MINIFS(O:O,$E:$E,$E246)),
100*(O246-MINIFS(O:O,$E:$E,$E246))/(MAXIFS(O:O,$E:$E,$E246)-MINIFS(O:O,$E:$E,$E246))))</f>
        <v/>
      </c>
      <c r="CE246" s="232" t="str">
        <f t="array" ref="CE246">IF(P246="","",
IF(INDEX(Settings!$H:$H,MATCH(CE$1,Settings!$G:$G,0))=TRUE,
100-100*(P246-MINIFS(P:P,$E:$E,$E246))/(MAXIFS(P:P,$E:$E,$E246)-MINIFS(P:P,$E:$E,$E246)),
100*(P246-MINIFS(P:P,$E:$E,$E246))/(MAXIFS(P:P,$E:$E,$E246)-MINIFS(P:P,$E:$E,$E246))))</f>
        <v/>
      </c>
      <c r="CF246" s="232" t="str">
        <f t="array" ref="CF246">IF(Q246="","",
IF(INDEX(Settings!$H:$H,MATCH(CF$1,Settings!$G:$G,0))=TRUE,
100-100*(Q246-MINIFS(Q:Q,$E:$E,$E246))/(MAXIFS(Q:Q,$E:$E,$E246)-MINIFS(Q:Q,$E:$E,$E246)),
100*(Q246-MINIFS(Q:Q,$E:$E,$E246))/(MAXIFS(Q:Q,$E:$E,$E246)-MINIFS(Q:Q,$E:$E,$E246))))</f>
        <v/>
      </c>
      <c r="CG246" s="232" t="str">
        <f t="array" ref="CG246">IF(R246="","",
IF(INDEX(Settings!$H:$H,MATCH(CG$1,Settings!$G:$G,0))=TRUE,
100-100*(R246-MINIFS(R:R,$E:$E,$E246))/(MAXIFS(R:R,$E:$E,$E246)-MINIFS(R:R,$E:$E,$E246)),
100*(R246-MINIFS(R:R,$E:$E,$E246))/(MAXIFS(R:R,$E:$E,$E246)-MINIFS(R:R,$E:$E,$E246))))</f>
        <v/>
      </c>
      <c r="CH246" s="232" t="str">
        <f t="array" ref="CH246">IF(S246="","",
IF(INDEX(Settings!$H:$H,MATCH(CH$1,Settings!$G:$G,0))=TRUE,
100-100*(S246-MINIFS(S:S,$E:$E,$E246))/(MAXIFS(S:S,$E:$E,$E246)-MINIFS(S:S,$E:$E,$E246)),
100*(S246-MINIFS(S:S,$E:$E,$E246))/(MAXIFS(S:S,$E:$E,$E246)-MINIFS(S:S,$E:$E,$E246))))</f>
        <v/>
      </c>
      <c r="CI246" s="232" t="str">
        <f t="array" ref="CI246">IF(T246="","",
IF(INDEX(Settings!$H:$H,MATCH(CI$1,Settings!$G:$G,0))=TRUE,
100-100*(T246-MINIFS(T:T,$E:$E,$E246))/(MAXIFS(T:T,$E:$E,$E246)-MINIFS(T:T,$E:$E,$E246)),
100*(T246-MINIFS(T:T,$E:$E,$E246))/(MAXIFS(T:T,$E:$E,$E246)-MINIFS(T:T,$E:$E,$E246))))</f>
        <v/>
      </c>
      <c r="CJ246" s="232" t="str">
        <f t="array" ref="CJ246">IF(U246="","",
IF(INDEX(Settings!$H:$H,MATCH(CJ$1,Settings!$G:$G,0))=TRUE,
100-100*(U246-MINIFS(U:U,$E:$E,$E246))/(MAXIFS(U:U,$E:$E,$E246)-MINIFS(U:U,$E:$E,$E246)),
100*(U246-MINIFS(U:U,$E:$E,$E246))/(MAXIFS(U:U,$E:$E,$E246)-MINIFS(U:U,$E:$E,$E246))))</f>
        <v/>
      </c>
      <c r="CK246" s="232" t="str">
        <f t="array" ref="CK246">IF(V246="","",
IF(INDEX(Settings!$H:$H,MATCH(CK$1,Settings!$G:$G,0))=TRUE,
100-100*(V246-MINIFS(V:V,$E:$E,$E246))/(MAXIFS(V:V,$E:$E,$E246)-MINIFS(V:V,$E:$E,$E246)),
100*(V246-MINIFS(V:V,$E:$E,$E246))/(MAXIFS(V:V,$E:$E,$E246)-MINIFS(V:V,$E:$E,$E246))))</f>
        <v/>
      </c>
      <c r="CL246" s="232" t="str">
        <f t="array" ref="CL246">IF(W246="","",
IF(INDEX(Settings!$H:$H,MATCH(CL$1,Settings!$G:$G,0))=TRUE,
100-100*(W246-MINIFS(W:W,$E:$E,$E246))/(MAXIFS(W:W,$E:$E,$E246)-MINIFS(W:W,$E:$E,$E246)),
100*(W246-MINIFS(W:W,$E:$E,$E246))/(MAXIFS(W:W,$E:$E,$E246)-MINIFS(W:W,$E:$E,$E246))))</f>
        <v/>
      </c>
      <c r="CM246" s="232" t="str">
        <f t="array" ref="CM246">IF(X246="","",
IF(INDEX(Settings!$H:$H,MATCH(CM$1,Settings!$G:$G,0))=TRUE,
100-100*(X246-MINIFS(X:X,$E:$E,$E246))/(MAXIFS(X:X,$E:$E,$E246)-MINIFS(X:X,$E:$E,$E246)),
100*(X246-MINIFS(X:X,$E:$E,$E246))/(MAXIFS(X:X,$E:$E,$E246)-MINIFS(X:X,$E:$E,$E246))))</f>
        <v/>
      </c>
      <c r="CN246" s="232" t="str">
        <f t="array" ref="CN246">IF(Y246="","",
IF(INDEX(Settings!$H:$H,MATCH(CN$1,Settings!$G:$G,0))=TRUE,
100-100*(Y246-MINIFS(Y:Y,$E:$E,$E246))/(MAXIFS(Y:Y,$E:$E,$E246)-MINIFS(Y:Y,$E:$E,$E246)),
100*(Y246-MINIFS(Y:Y,$E:$E,$E246))/(MAXIFS(Y:Y,$E:$E,$E246)-MINIFS(Y:Y,$E:$E,$E246))))</f>
        <v/>
      </c>
      <c r="CO246" s="232" t="str">
        <f t="array" ref="CO246">IF(Z246="","",
IF(INDEX(Settings!$H:$H,MATCH(CO$1,Settings!$G:$G,0))=TRUE,
100-100*(Z246-MINIFS(Z:Z,$E:$E,$E246))/(MAXIFS(Z:Z,$E:$E,$E246)-MINIFS(Z:Z,$E:$E,$E246)),
100*(Z246-MINIFS(Z:Z,$E:$E,$E246))/(MAXIFS(Z:Z,$E:$E,$E246)-MINIFS(Z:Z,$E:$E,$E246))))</f>
        <v/>
      </c>
      <c r="CP246" s="232" t="str">
        <f t="array" ref="CP246">IF(AA246="","",
IF(INDEX(Settings!$H:$H,MATCH(CP$1,Settings!$G:$G,0))=TRUE,
100-100*(AA246-MINIFS(AA:AA,$E:$E,$E246))/(MAXIFS(AA:AA,$E:$E,$E246)-MINIFS(AA:AA,$E:$E,$E246)),
100*(AA246-MINIFS(AA:AA,$E:$E,$E246))/(MAXIFS(AA:AA,$E:$E,$E246)-MINIFS(AA:AA,$E:$E,$E246))))</f>
        <v/>
      </c>
      <c r="CQ246" s="232" t="str">
        <f t="array" ref="CQ246">IF(AB246="","",
IF(INDEX(Settings!$H:$H,MATCH(CQ$1,Settings!$G:$G,0))=TRUE,
100-100*(AB246-MINIFS(AB:AB,$E:$E,$E246))/(MAXIFS(AB:AB,$E:$E,$E246)-MINIFS(AB:AB,$E:$E,$E246)),
100*(AB246-MINIFS(AB:AB,$E:$E,$E246))/(MAXIFS(AB:AB,$E:$E,$E246)-MINIFS(AB:AB,$E:$E,$E246))))</f>
        <v/>
      </c>
      <c r="CR246" s="232" t="str">
        <f t="array" ref="CR246">IF(AC246="","",
IF(INDEX(Settings!$H:$H,MATCH(CR$1,Settings!$G:$G,0))=TRUE,
100-100*(AC246-MINIFS(AC:AC,$E:$E,$E246))/(MAXIFS(AC:AC,$E:$E,$E246)-MINIFS(AC:AC,$E:$E,$E246)),
100*(AC246-MINIFS(AC:AC,$E:$E,$E246))/(MAXIFS(AC:AC,$E:$E,$E246)-MINIFS(AC:AC,$E:$E,$E246))))</f>
        <v/>
      </c>
      <c r="CS246" s="232" t="str">
        <f t="array" ref="CS246">IF(AD246="","",
IF(INDEX(Settings!$H:$H,MATCH(CS$1,Settings!$G:$G,0))=TRUE,
100-100*(AD246-MINIFS(AD:AD,$E:$E,$E246))/(MAXIFS(AD:AD,$E:$E,$E246)-MINIFS(AD:AD,$E:$E,$E246)),
100*(AD246-MINIFS(AD:AD,$E:$E,$E246))/(MAXIFS(AD:AD,$E:$E,$E246)-MINIFS(AD:AD,$E:$E,$E246))))</f>
        <v/>
      </c>
      <c r="CT246" s="232" t="str">
        <f t="array" ref="CT246">IF(AE246="","",
IF(INDEX(Settings!$H:$H,MATCH(CT$1,Settings!$G:$G,0))=TRUE,
100-100*(AE246-MINIFS(AE:AE,$E:$E,$E246))/(MAXIFS(AE:AE,$E:$E,$E246)-MINIFS(AE:AE,$E:$E,$E246)),
100*(AE246-MINIFS(AE:AE,$E:$E,$E246))/(MAXIFS(AE:AE,$E:$E,$E246)-MINIFS(AE:AE,$E:$E,$E246))))</f>
        <v/>
      </c>
      <c r="CU246" s="232" t="str">
        <f t="array" ref="CU246">IF(AF246="","",
IF(INDEX(Settings!$H:$H,MATCH(CU$1,Settings!$G:$G,0))=TRUE,
100-100*(AF246-MINIFS(AF:AF,$E:$E,$E246))/(MAXIFS(AF:AF,$E:$E,$E246)-MINIFS(AF:AF,$E:$E,$E246)),
100*(AF246-MINIFS(AF:AF,$E:$E,$E246))/(MAXIFS(AF:AF,$E:$E,$E246)-MINIFS(AF:AF,$E:$E,$E246))))</f>
        <v/>
      </c>
      <c r="CV246" s="232" t="str">
        <f t="array" ref="CV246">IF(AG246="","",
IF(INDEX(Settings!$H:$H,MATCH(CV$1,Settings!$G:$G,0))=TRUE,
100-100*(AG246-MINIFS(AG:AG,$E:$E,$E246))/(MAXIFS(AG:AG,$E:$E,$E246)-MINIFS(AG:AG,$E:$E,$E246)),
100*(AG246-MINIFS(AG:AG,$E:$E,$E246))/(MAXIFS(AG:AG,$E:$E,$E246)-MINIFS(AG:AG,$E:$E,$E246))))</f>
        <v/>
      </c>
      <c r="CW246" s="232" t="str">
        <f t="array" ref="CW246">IF(AH246="","",
IF(INDEX(Settings!$H:$H,MATCH(CW$1,Settings!$G:$G,0))=TRUE,
100-100*(AH246-MINIFS(AH:AH,$E:$E,$E246))/(MAXIFS(AH:AH,$E:$E,$E246)-MINIFS(AH:AH,$E:$E,$E246)),
100*(AH246-MINIFS(AH:AH,$E:$E,$E246))/(MAXIFS(AH:AH,$E:$E,$E246)-MINIFS(AH:AH,$E:$E,$E246))))</f>
        <v/>
      </c>
      <c r="CX246" s="232" t="str">
        <f t="array" ref="CX246">IF(AI246="","",
IF(INDEX(Settings!$H:$H,MATCH(CX$1,Settings!$G:$G,0))=TRUE,
100-100*(AI246-MINIFS(AI:AI,$E:$E,$E246))/(MAXIFS(AI:AI,$E:$E,$E246)-MINIFS(AI:AI,$E:$E,$E246)),
100*(AI246-MINIFS(AI:AI,$E:$E,$E246))/(MAXIFS(AI:AI,$E:$E,$E246)-MINIFS(AI:AI,$E:$E,$E246))))</f>
        <v/>
      </c>
      <c r="CY246" s="232" t="str">
        <f t="array" ref="CY246">IF(AJ246="","",
IF(INDEX(Settings!$H:$H,MATCH(CY$1,Settings!$G:$G,0))=TRUE,
100-100*(AJ246-MINIFS(AJ:AJ,$E:$E,$E246))/(MAXIFS(AJ:AJ,$E:$E,$E246)-MINIFS(AJ:AJ,$E:$E,$E246)),
100*(AJ246-MINIFS(AJ:AJ,$E:$E,$E246))/(MAXIFS(AJ:AJ,$E:$E,$E246)-MINIFS(AJ:AJ,$E:$E,$E246))))</f>
        <v/>
      </c>
      <c r="CZ246" s="232" t="str">
        <f t="array" ref="CZ246">IF(AK246="","",
IF(INDEX(Settings!$H:$H,MATCH(CZ$1,Settings!$G:$G,0))=TRUE,
100-100*(AK246-MINIFS(AK:AK,$E:$E,$E246))/(MAXIFS(AK:AK,$E:$E,$E246)-MINIFS(AK:AK,$E:$E,$E246)),
100*(AK246-MINIFS(AK:AK,$E:$E,$E246))/(MAXIFS(AK:AK,$E:$E,$E246)-MINIFS(AK:AK,$E:$E,$E246))))</f>
        <v/>
      </c>
      <c r="DA246" s="232" t="str">
        <f t="array" ref="DA246">IF(AL246="","",
IF(INDEX(Settings!$H:$H,MATCH(DA$1,Settings!$G:$G,0))=TRUE,
100-100*(AL246-MINIFS(AL:AL,$E:$E,$E246))/(MAXIFS(AL:AL,$E:$E,$E246)-MINIFS(AL:AL,$E:$E,$E246)),
100*(AL246-MINIFS(AL:AL,$E:$E,$E246))/(MAXIFS(AL:AL,$E:$E,$E246)-MINIFS(AL:AL,$E:$E,$E246))))</f>
        <v/>
      </c>
      <c r="DB246" s="232" t="str">
        <f t="array" ref="DB246">IF(AM246="","",
IF(INDEX(Settings!$H:$H,MATCH(DB$1,Settings!$G:$G,0))=TRUE,
100-100*(AM246-MINIFS(AM:AM,$E:$E,$E246))/(MAXIFS(AM:AM,$E:$E,$E246)-MINIFS(AM:AM,$E:$E,$E246)),
100*(AM246-MINIFS(AM:AM,$E:$E,$E246))/(MAXIFS(AM:AM,$E:$E,$E246)-MINIFS(AM:AM,$E:$E,$E246))))</f>
        <v/>
      </c>
      <c r="DC246" s="232" t="str">
        <f t="array" ref="DC246">IF(AN246="","",
IF(INDEX(Settings!$H:$H,MATCH(DC$1,Settings!$G:$G,0))=TRUE,
100-100*(AN246-MINIFS(AN:AN,$E:$E,$E246))/(MAXIFS(AN:AN,$E:$E,$E246)-MINIFS(AN:AN,$E:$E,$E246)),
100*(AN246-MINIFS(AN:AN,$E:$E,$E246))/(MAXIFS(AN:AN,$E:$E,$E246)-MINIFS(AN:AN,$E:$E,$E246))))</f>
        <v/>
      </c>
      <c r="DD246" s="232" t="str">
        <f t="array" ref="DD246">IF(AO246="","",
IF(INDEX(Settings!$H:$H,MATCH(DD$1,Settings!$G:$G,0))=TRUE,
100-100*(AO246-MINIFS(AO:AO,$E:$E,$E246))/(MAXIFS(AO:AO,$E:$E,$E246)-MINIFS(AO:AO,$E:$E,$E246)),
100*(AO246-MINIFS(AO:AO,$E:$E,$E246))/(MAXIFS(AO:AO,$E:$E,$E246)-MINIFS(AO:AO,$E:$E,$E246))))</f>
        <v/>
      </c>
      <c r="DE246" s="232" t="str">
        <f t="array" ref="DE246">IF(AP246="","",
IF(INDEX(Settings!$H:$H,MATCH(DE$1,Settings!$G:$G,0))=TRUE,
100-100*(AP246-MINIFS(AP:AP,$E:$E,$E246))/(MAXIFS(AP:AP,$E:$E,$E246)-MINIFS(AP:AP,$E:$E,$E246)),
100*(AP246-MINIFS(AP:AP,$E:$E,$E246))/(MAXIFS(AP:AP,$E:$E,$E246)-MINIFS(AP:AP,$E:$E,$E246))))</f>
        <v/>
      </c>
      <c r="DF246" s="232" t="str">
        <f t="array" ref="DF246">IF(AQ246="","",
IF(INDEX(Settings!$H:$H,MATCH(DF$1,Settings!$G:$G,0))=TRUE,
100-100*(AQ246-MINIFS(AQ:AQ,$E:$E,$E246))/(MAXIFS(AQ:AQ,$E:$E,$E246)-MINIFS(AQ:AQ,$E:$E,$E246)),
100*(AQ246-MINIFS(AQ:AQ,$E:$E,$E246))/(MAXIFS(AQ:AQ,$E:$E,$E246)-MINIFS(AQ:AQ,$E:$E,$E246))))</f>
        <v/>
      </c>
      <c r="DG246" s="232" t="str">
        <f t="array" ref="DG246">IF(AR246="","",
IF(INDEX(Settings!$H:$H,MATCH(DG$1,Settings!$G:$G,0))=TRUE,
100-100*(AR246-MINIFS(AR:AR,$E:$E,$E246))/(MAXIFS(AR:AR,$E:$E,$E246)-MINIFS(AR:AR,$E:$E,$E246)),
100*(AR246-MINIFS(AR:AR,$E:$E,$E246))/(MAXIFS(AR:AR,$E:$E,$E246)-MINIFS(AR:AR,$E:$E,$E246))))</f>
        <v/>
      </c>
      <c r="DH246" s="232" t="str">
        <f t="array" ref="DH246">IF(AS246="","",
IF(INDEX(Settings!$H:$H,MATCH(DH$1,Settings!$G:$G,0))=TRUE,
100-100*(AS246-MINIFS(AS:AS,$E:$E,$E246))/(MAXIFS(AS:AS,$E:$E,$E246)-MINIFS(AS:AS,$E:$E,$E246)),
100*(AS246-MINIFS(AS:AS,$E:$E,$E246))/(MAXIFS(AS:AS,$E:$E,$E246)-MINIFS(AS:AS,$E:$E,$E246))))</f>
        <v/>
      </c>
      <c r="DI246" s="232" t="str">
        <f t="array" ref="DI246">IF(AT246="","",
IF(INDEX(Settings!$H:$H,MATCH(DI$1,Settings!$G:$G,0))=TRUE,
100-100*(AT246-MINIFS(AT:AT,$E:$E,$E246))/(MAXIFS(AT:AT,$E:$E,$E246)-MINIFS(AT:AT,$E:$E,$E246)),
100*(AT246-MINIFS(AT:AT,$E:$E,$E246))/(MAXIFS(AT:AT,$E:$E,$E246)-MINIFS(AT:AT,$E:$E,$E246))))</f>
        <v/>
      </c>
      <c r="DJ246" s="232" t="str">
        <f t="array" ref="DJ246">IF(AU246="","",
IF(INDEX(Settings!$H:$H,MATCH(DJ$1,Settings!$G:$G,0))=TRUE,
100-100*(AU246-MINIFS(AU:AU,$E:$E,$E246))/(MAXIFS(AU:AU,$E:$E,$E246)-MINIFS(AU:AU,$E:$E,$E246)),
100*(AU246-MINIFS(AU:AU,$E:$E,$E246))/(MAXIFS(AU:AU,$E:$E,$E246)-MINIFS(AU:AU,$E:$E,$E246))))</f>
        <v/>
      </c>
      <c r="DK246" s="232" t="str">
        <f t="array" ref="DK246">IF(AV246="","",
IF(INDEX(Settings!$H:$H,MATCH(DK$1,Settings!$G:$G,0))=TRUE,
100-100*(AV246-MINIFS(AV:AV,$E:$E,$E246))/(MAXIFS(AV:AV,$E:$E,$E246)-MINIFS(AV:AV,$E:$E,$E246)),
100*(AV246-MINIFS(AV:AV,$E:$E,$E246))/(MAXIFS(AV:AV,$E:$E,$E246)-MINIFS(AV:AV,$E:$E,$E246))))</f>
        <v/>
      </c>
      <c r="DL246" s="232" t="str">
        <f t="array" ref="DL246">IF(AW246="","",
IF(INDEX(Settings!$H:$H,MATCH(DL$1,Settings!$G:$G,0))=TRUE,
100-100*(AW246-MINIFS(AW:AW,$E:$E,$E246))/(MAXIFS(AW:AW,$E:$E,$E246)-MINIFS(AW:AW,$E:$E,$E246)),
100*(AW246-MINIFS(AW:AW,$E:$E,$E246))/(MAXIFS(AW:AW,$E:$E,$E246)-MINIFS(AW:AW,$E:$E,$E246))))</f>
        <v/>
      </c>
      <c r="DM246" s="232" t="str">
        <f t="array" ref="DM246">IF(AX246="","",
IF(INDEX(Settings!$H:$H,MATCH(DM$1,Settings!$G:$G,0))=TRUE,
100-100*(AX246-MINIFS(AX:AX,$E:$E,$E246))/(MAXIFS(AX:AX,$E:$E,$E246)-MINIFS(AX:AX,$E:$E,$E246)),
100*(AX246-MINIFS(AX:AX,$E:$E,$E246))/(MAXIFS(AX:AX,$E:$E,$E246)-MINIFS(AX:AX,$E:$E,$E246))))</f>
        <v/>
      </c>
      <c r="DN246" s="232" t="str">
        <f t="array" ref="DN246">IF(AY246="","",
IF(INDEX(Settings!$H:$H,MATCH(DN$1,Settings!$G:$G,0))=TRUE,
100-100*(AY246-MINIFS(AY:AY,$E:$E,$E246))/(MAXIFS(AY:AY,$E:$E,$E246)-MINIFS(AY:AY,$E:$E,$E246)),
100*(AY246-MINIFS(AY:AY,$E:$E,$E246))/(MAXIFS(AY:AY,$E:$E,$E246)-MINIFS(AY:AY,$E:$E,$E246))))</f>
        <v/>
      </c>
      <c r="DO246" s="232" t="str">
        <f t="array" ref="DO246">IF(AZ246="","",
IF(INDEX(Settings!$H:$H,MATCH(DO$1,Settings!$G:$G,0))=TRUE,
100-100*(AZ246-MINIFS(AZ:AZ,$E:$E,$E246))/(MAXIFS(AZ:AZ,$E:$E,$E246)-MINIFS(AZ:AZ,$E:$E,$E246)),
100*(AZ246-MINIFS(AZ:AZ,$E:$E,$E246))/(MAXIFS(AZ:AZ,$E:$E,$E246)-MINIFS(AZ:AZ,$E:$E,$E246))))</f>
        <v/>
      </c>
      <c r="DP246" s="232" t="str">
        <f t="array" ref="DP246">IF(BA246="","",
IF(INDEX(Settings!$H:$H,MATCH(DP$1,Settings!$G:$G,0))=TRUE,
100-100*(BA246-MINIFS(BA:BA,$E:$E,$E246))/(MAXIFS(BA:BA,$E:$E,$E246)-MINIFS(BA:BA,$E:$E,$E246)),
100*(BA246-MINIFS(BA:BA,$E:$E,$E246))/(MAXIFS(BA:BA,$E:$E,$E246)-MINIFS(BA:BA,$E:$E,$E246))))</f>
        <v/>
      </c>
      <c r="DQ246" s="232" t="str">
        <f t="array" ref="DQ246">IF(BB246="","",
IF(INDEX(Settings!$H:$H,MATCH(DQ$1,Settings!$G:$G,0))=TRUE,
100-100*(BB246-MINIFS(BB:BB,$E:$E,$E246))/(MAXIFS(BB:BB,$E:$E,$E246)-MINIFS(BB:BB,$E:$E,$E246)),
100*(BB246-MINIFS(BB:BB,$E:$E,$E246))/(MAXIFS(BB:BB,$E:$E,$E246)-MINIFS(BB:BB,$E:$E,$E246))))</f>
        <v/>
      </c>
      <c r="DR246" s="232" t="str">
        <f t="array" ref="DR246">IF(BC246="","",
IF(INDEX(Settings!$H:$H,MATCH(DR$1,Settings!$G:$G,0))=TRUE,
100-100*(BC246-MINIFS(BC:BC,$E:$E,$E246))/(MAXIFS(BC:BC,$E:$E,$E246)-MINIFS(BC:BC,$E:$E,$E246)),
100*(BC246-MINIFS(BC:BC,$E:$E,$E246))/(MAXIFS(BC:BC,$E:$E,$E246)-MINIFS(BC:BC,$E:$E,$E246))))</f>
        <v/>
      </c>
      <c r="DS246" s="232" t="str">
        <f t="array" ref="DS246">IF(BD246="","",
IF(INDEX(Settings!$H:$H,MATCH(DS$1,Settings!$G:$G,0))=TRUE,
100-100*(BD246-MINIFS(BD:BD,$E:$E,$E246))/(MAXIFS(BD:BD,$E:$E,$E246)-MINIFS(BD:BD,$E:$E,$E246)),
100*(BD246-MINIFS(BD:BD,$E:$E,$E246))/(MAXIFS(BD:BD,$E:$E,$E246)-MINIFS(BD:BD,$E:$E,$E246))))</f>
        <v/>
      </c>
      <c r="DT246" s="232" t="str">
        <f t="array" ref="DT246">IF(BE246="","",
IF(INDEX(Settings!$H:$H,MATCH(DT$1,Settings!$G:$G,0))=TRUE,
100-100*(BE246-MINIFS(BE:BE,$E:$E,$E246))/(MAXIFS(BE:BE,$E:$E,$E246)-MINIFS(BE:BE,$E:$E,$E246)),
100*(BE246-MINIFS(BE:BE,$E:$E,$E246))/(MAXIFS(BE:BE,$E:$E,$E246)-MINIFS(BE:BE,$E:$E,$E246))))</f>
        <v/>
      </c>
      <c r="DU246" s="232" t="str">
        <f t="array" ref="DU246">IF(BF246="","",
IF(INDEX(Settings!$H:$H,MATCH(DU$1,Settings!$G:$G,0))=TRUE,
100-100*(BF246-MINIFS(BF:BF,$E:$E,$E246))/(MAXIFS(BF:BF,$E:$E,$E246)-MINIFS(BF:BF,$E:$E,$E246)),
100*(BF246-MINIFS(BF:BF,$E:$E,$E246))/(MAXIFS(BF:BF,$E:$E,$E246)-MINIFS(BF:BF,$E:$E,$E246))))</f>
        <v/>
      </c>
      <c r="DV246" s="232" t="str">
        <f t="array" ref="DV246">IF(BG246="","",
IF(INDEX(Settings!$H:$H,MATCH(DV$1,Settings!$G:$G,0))=TRUE,
100-100*(BG246-MINIFS(BG:BG,$E:$E,$E246))/(MAXIFS(BG:BG,$E:$E,$E246)-MINIFS(BG:BG,$E:$E,$E246)),
100*(BG246-MINIFS(BG:BG,$E:$E,$E246))/(MAXIFS(BG:BG,$E:$E,$E246)-MINIFS(BG:BG,$E:$E,$E246))))</f>
        <v/>
      </c>
      <c r="DW246" s="232" t="str">
        <f t="array" ref="DW246">IF(BH246="","",
IF(INDEX(Settings!$H:$H,MATCH(DW$1,Settings!$G:$G,0))=TRUE,
100-100*(BH246-MINIFS(BH:BH,$E:$E,$E246))/(MAXIFS(BH:BH,$E:$E,$E246)-MINIFS(BH:BH,$E:$E,$E246)),
100*(BH246-MINIFS(BH:BH,$E:$E,$E246))/(MAXIFS(BH:BH,$E:$E,$E246)-MINIFS(BH:BH,$E:$E,$E246))))</f>
        <v/>
      </c>
      <c r="DX246" s="232" t="str">
        <f t="array" ref="DX246">IF(BI246="","",
IF(INDEX(Settings!$H:$H,MATCH(DX$1,Settings!$G:$G,0))=TRUE,
100-100*(BI246-MINIFS(BI:BI,$E:$E,$E246))/(MAXIFS(BI:BI,$E:$E,$E246)-MINIFS(BI:BI,$E:$E,$E246)),
100*(BI246-MINIFS(BI:BI,$E:$E,$E246))/(MAXIFS(BI:BI,$E:$E,$E246)-MINIFS(BI:BI,$E:$E,$E246))))</f>
        <v/>
      </c>
      <c r="DY246" s="232" t="str">
        <f t="array" ref="DY246">IF(BJ246="","",
IF(INDEX(Settings!$H:$H,MATCH(DY$1,Settings!$G:$G,0))=TRUE,
100-100*(BJ246-MINIFS(BJ:BJ,$E:$E,$E246))/(MAXIFS(BJ:BJ,$E:$E,$E246)-MINIFS(BJ:BJ,$E:$E,$E246)),
100*(BJ246-MINIFS(BJ:BJ,$E:$E,$E246))/(MAXIFS(BJ:BJ,$E:$E,$E246)-MINIFS(BJ:BJ,$E:$E,$E246))))</f>
        <v/>
      </c>
      <c r="DZ246" s="234"/>
      <c r="EA246" s="234"/>
      <c r="EB246" s="234" t="str">
        <f t="shared" si="8"/>
        <v/>
      </c>
      <c r="EC246" s="234" t="str">
        <f t="shared" si="9"/>
        <v/>
      </c>
      <c r="ED246" s="234" t="str">
        <f t="shared" si="10"/>
        <v/>
      </c>
      <c r="EE246" s="234" t="str">
        <f t="shared" si="11"/>
        <v/>
      </c>
      <c r="EF246" s="234" t="str">
        <f t="shared" si="12"/>
        <v/>
      </c>
      <c r="EG246" s="234" t="str">
        <f t="shared" si="13"/>
        <v/>
      </c>
      <c r="EH246" s="234"/>
      <c r="EI246" s="234"/>
      <c r="EJ246" s="234"/>
      <c r="EK246" s="234"/>
      <c r="EL246" s="234"/>
      <c r="EM246" s="234"/>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3" t="str">
        <f t="shared" si="14"/>
        <v/>
      </c>
      <c r="N247" s="49"/>
      <c r="O247" s="49"/>
      <c r="P247" s="49"/>
      <c r="Q247" s="49"/>
      <c r="R247" s="49"/>
      <c r="S247" s="222" t="str">
        <f>IFERROR(VLOOKUP(AF247, 'YOYO IR Scores'!A:C, 3, FALSE), "")
</f>
        <v/>
      </c>
      <c r="T247" s="49"/>
      <c r="U247" s="49"/>
      <c r="V247" s="49"/>
      <c r="W247" s="49"/>
      <c r="X247" s="224" t="str">
        <f t="shared" si="4"/>
        <v/>
      </c>
      <c r="Y247" s="225" t="str">
        <f t="shared" si="5"/>
        <v/>
      </c>
      <c r="Z247" s="225" t="str">
        <f t="shared" si="6"/>
        <v/>
      </c>
      <c r="AA247" s="224" t="str">
        <f t="shared" si="7"/>
        <v/>
      </c>
      <c r="AB247" s="223"/>
      <c r="AC247" s="223"/>
      <c r="AD247" s="223"/>
      <c r="AE247" s="223" t="str">
        <f>IFERROR(VLOOKUP(AF247, 'YOYO IR Scores'!A:C, 2, FALSE), "")</f>
        <v/>
      </c>
      <c r="AF247" s="223"/>
      <c r="AG247" s="223"/>
      <c r="AH247" s="223"/>
      <c r="AI247" s="223"/>
      <c r="AJ247" s="223"/>
      <c r="AK247" s="223"/>
      <c r="AL247" s="223"/>
      <c r="AM247" s="223"/>
      <c r="AN247" s="223"/>
      <c r="AO247" s="223"/>
      <c r="AP247" s="223"/>
      <c r="AQ247" s="223"/>
      <c r="AR247" s="223"/>
      <c r="AS247" s="223"/>
      <c r="AT247" s="223"/>
      <c r="AU247" s="223"/>
      <c r="AV247" s="223"/>
      <c r="AW247" s="223"/>
      <c r="AX247" s="223"/>
      <c r="AY247" s="223"/>
      <c r="AZ247" s="223"/>
      <c r="BA247" s="223"/>
      <c r="BB247" s="223"/>
      <c r="BC247" s="223"/>
      <c r="BD247" s="223"/>
      <c r="BE247" s="223"/>
      <c r="BF247" s="223"/>
      <c r="BG247" s="223"/>
      <c r="BH247" s="223"/>
      <c r="BI247" s="223"/>
      <c r="BJ247" s="223"/>
      <c r="BK247" s="223" t="str">
        <f t="array" ref="BK247">IF(J247="","",
IF(INDEX(Settings!$H:$H,MATCH(BY$1,Settings!$G:$G,0))=TRUE,
100-100*(J247-MIN(J:J))/(MAX(J:J)-MIN(J:J)),
100*(J247-MIN(J:J))/(MAX(J:J)-MIN(J:J))))</f>
        <v/>
      </c>
      <c r="BL247" s="223" t="str">
        <f t="array" ref="BL247">IF(J247="","",
IF(INDEX(Settings!$H:$H,MATCH(BY$1,Settings!$G:$G,0))=TRUE,
100-100*(J247-MINIFS(J:J,$E:$E,$E247))/(MAXIFS(J:J,$E:$E,$E247)-MINIFS(J:J,$E:$E,$E247)),
100*(J247-MINIFS(J:J,$E:$E,$E247))/(MAXIFS(J:J,$E:$E,$E247)-MINIFS(J:J,$E:$E,$E247))))</f>
        <v/>
      </c>
      <c r="BM247" s="223"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4" t="str">
        <f t="array" ref="BQ247">IF(J247="","",
IF(INDEX(Settings!$H:$H,MATCH(BY$1,Settings!$G:$G,0))=TRUE,
-1*(J247-AVERAGE(J:J))/STDEV(J:J),
(J247-AVERAGE(J:J))/STDEV(J:J)))</f>
        <v/>
      </c>
      <c r="BR247" s="224" t="str">
        <f>IFERROR(__xludf.DUMMYFUNCTION("IF(J247="""","""",
IF(INDEX(Settings!$H:$H,MATCH(BY$1,Settings!$G:$G,0))=TRUE,
-1*(J247-AVERAGEIFS(J:J,$E:$E,$E247))/STDEV(FILTER(J:J,$E:$E=$E247)),
(J247-AVERAGEIFS(J:J,$E:$E,$E247))/STDEV(FILTER(J:J,$E:$E=$E247))))"),"")</f>
        <v/>
      </c>
      <c r="BS247" s="224"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3" t="str">
        <f t="array" ref="BY247">IF(J247="","",
IF(INDEX(Settings!$H:$H,MATCH(BY$1,Settings!$G:$G,0))=TRUE,
100-100*(J247-MINIFS(J:J,$E:$E,$E247))/(MAXIFS(J:J,$E:$E,$E247)-MINIFS(J:J,$E:$E,$E247)),
100*(J247-MINIFS(J:J,$E:$E,$E247))/(MAXIFS(J:J,$E:$E,$E247)-MINIFS(J:J,$E:$E,$E247))))</f>
        <v/>
      </c>
      <c r="BZ247" s="223" t="str">
        <f t="array" ref="BZ247">IF(K247="","",
IF(INDEX(Settings!$H:$H,MATCH(BZ$1,Settings!$G:$G,0))=TRUE,
100-100*(K247-MINIFS(K:K,$E:$E,$E247))/(MAXIFS(K:K,$E:$E,$E247)-MINIFS(K:K,$E:$E,$E247)),
100*(K247-MINIFS(K:K,$E:$E,$E247))/(MAXIFS(K:K,$E:$E,$E247)-MINIFS(K:K,$E:$E,$E247))))</f>
        <v/>
      </c>
      <c r="CA247" s="223" t="str">
        <f t="array" ref="CA247">IF(L247="","",
IF(INDEX(Settings!$H:$H,MATCH(CA$1,Settings!$G:$G,0))=TRUE,
100-100*(L247-MINIFS(L:L,$E:$E,$E247))/(MAXIFS(L:L,$E:$E,$E247)-MINIFS(L:L,$E:$E,$E247)),
100*(L247-MINIFS(L:L,$E:$E,$E247))/(MAXIFS(L:L,$E:$E,$E247)-MINIFS(L:L,$E:$E,$E247))))</f>
        <v/>
      </c>
      <c r="CB247" s="223" t="str">
        <f t="array" ref="CB247">IF(M247="","",
IF(INDEX(Settings!$H:$H,MATCH(CB$1,Settings!$G:$G,0))=TRUE,
100-100*(M247-MINIFS(M:M,$E:$E,$E247))/(MAXIFS(M:M,$E:$E,$E247)-MINIFS(M:M,$E:$E,$E247)),
100*(M247-MINIFS(M:M,$E:$E,$E247))/(MAXIFS(M:M,$E:$E,$E247)-MINIFS(M:M,$E:$E,$E247))))</f>
        <v/>
      </c>
      <c r="CC247" s="223" t="str">
        <f t="array" ref="CC247">IF(N247="","",
IF(INDEX(Settings!$H:$H,MATCH(CC$1,Settings!$G:$G,0))=TRUE,
100-100*(N247-MINIFS(N:N,$E:$E,$E247))/(MAXIFS(N:N,$E:$E,$E247)-MINIFS(N:N,$E:$E,$E247)),
100*(N247-MINIFS(N:N,$E:$E,$E247))/(MAXIFS(N:N,$E:$E,$E247)-MINIFS(N:N,$E:$E,$E247))))</f>
        <v/>
      </c>
      <c r="CD247" s="223" t="str">
        <f t="array" ref="CD247">IF(O247="","",
IF(INDEX(Settings!$H:$H,MATCH(CD$1,Settings!$G:$G,0))=TRUE,
100-100*(O247-MINIFS(O:O,$E:$E,$E247))/(MAXIFS(O:O,$E:$E,$E247)-MINIFS(O:O,$E:$E,$E247)),
100*(O247-MINIFS(O:O,$E:$E,$E247))/(MAXIFS(O:O,$E:$E,$E247)-MINIFS(O:O,$E:$E,$E247))))</f>
        <v/>
      </c>
      <c r="CE247" s="223" t="str">
        <f t="array" ref="CE247">IF(P247="","",
IF(INDEX(Settings!$H:$H,MATCH(CE$1,Settings!$G:$G,0))=TRUE,
100-100*(P247-MINIFS(P:P,$E:$E,$E247))/(MAXIFS(P:P,$E:$E,$E247)-MINIFS(P:P,$E:$E,$E247)),
100*(P247-MINIFS(P:P,$E:$E,$E247))/(MAXIFS(P:P,$E:$E,$E247)-MINIFS(P:P,$E:$E,$E247))))</f>
        <v/>
      </c>
      <c r="CF247" s="223" t="str">
        <f t="array" ref="CF247">IF(Q247="","",
IF(INDEX(Settings!$H:$H,MATCH(CF$1,Settings!$G:$G,0))=TRUE,
100-100*(Q247-MINIFS(Q:Q,$E:$E,$E247))/(MAXIFS(Q:Q,$E:$E,$E247)-MINIFS(Q:Q,$E:$E,$E247)),
100*(Q247-MINIFS(Q:Q,$E:$E,$E247))/(MAXIFS(Q:Q,$E:$E,$E247)-MINIFS(Q:Q,$E:$E,$E247))))</f>
        <v/>
      </c>
      <c r="CG247" s="223" t="str">
        <f t="array" ref="CG247">IF(R247="","",
IF(INDEX(Settings!$H:$H,MATCH(CG$1,Settings!$G:$G,0))=TRUE,
100-100*(R247-MINIFS(R:R,$E:$E,$E247))/(MAXIFS(R:R,$E:$E,$E247)-MINIFS(R:R,$E:$E,$E247)),
100*(R247-MINIFS(R:R,$E:$E,$E247))/(MAXIFS(R:R,$E:$E,$E247)-MINIFS(R:R,$E:$E,$E247))))</f>
        <v/>
      </c>
      <c r="CH247" s="223" t="str">
        <f t="array" ref="CH247">IF(S247="","",
IF(INDEX(Settings!$H:$H,MATCH(CH$1,Settings!$G:$G,0))=TRUE,
100-100*(S247-MINIFS(S:S,$E:$E,$E247))/(MAXIFS(S:S,$E:$E,$E247)-MINIFS(S:S,$E:$E,$E247)),
100*(S247-MINIFS(S:S,$E:$E,$E247))/(MAXIFS(S:S,$E:$E,$E247)-MINIFS(S:S,$E:$E,$E247))))</f>
        <v/>
      </c>
      <c r="CI247" s="223" t="str">
        <f t="array" ref="CI247">IF(T247="","",
IF(INDEX(Settings!$H:$H,MATCH(CI$1,Settings!$G:$G,0))=TRUE,
100-100*(T247-MINIFS(T:T,$E:$E,$E247))/(MAXIFS(T:T,$E:$E,$E247)-MINIFS(T:T,$E:$E,$E247)),
100*(T247-MINIFS(T:T,$E:$E,$E247))/(MAXIFS(T:T,$E:$E,$E247)-MINIFS(T:T,$E:$E,$E247))))</f>
        <v/>
      </c>
      <c r="CJ247" s="223" t="str">
        <f t="array" ref="CJ247">IF(U247="","",
IF(INDEX(Settings!$H:$H,MATCH(CJ$1,Settings!$G:$G,0))=TRUE,
100-100*(U247-MINIFS(U:U,$E:$E,$E247))/(MAXIFS(U:U,$E:$E,$E247)-MINIFS(U:U,$E:$E,$E247)),
100*(U247-MINIFS(U:U,$E:$E,$E247))/(MAXIFS(U:U,$E:$E,$E247)-MINIFS(U:U,$E:$E,$E247))))</f>
        <v/>
      </c>
      <c r="CK247" s="223" t="str">
        <f t="array" ref="CK247">IF(V247="","",
IF(INDEX(Settings!$H:$H,MATCH(CK$1,Settings!$G:$G,0))=TRUE,
100-100*(V247-MINIFS(V:V,$E:$E,$E247))/(MAXIFS(V:V,$E:$E,$E247)-MINIFS(V:V,$E:$E,$E247)),
100*(V247-MINIFS(V:V,$E:$E,$E247))/(MAXIFS(V:V,$E:$E,$E247)-MINIFS(V:V,$E:$E,$E247))))</f>
        <v/>
      </c>
      <c r="CL247" s="223" t="str">
        <f t="array" ref="CL247">IF(W247="","",
IF(INDEX(Settings!$H:$H,MATCH(CL$1,Settings!$G:$G,0))=TRUE,
100-100*(W247-MINIFS(W:W,$E:$E,$E247))/(MAXIFS(W:W,$E:$E,$E247)-MINIFS(W:W,$E:$E,$E247)),
100*(W247-MINIFS(W:W,$E:$E,$E247))/(MAXIFS(W:W,$E:$E,$E247)-MINIFS(W:W,$E:$E,$E247))))</f>
        <v/>
      </c>
      <c r="CM247" s="223" t="str">
        <f t="array" ref="CM247">IF(X247="","",
IF(INDEX(Settings!$H:$H,MATCH(CM$1,Settings!$G:$G,0))=TRUE,
100-100*(X247-MINIFS(X:X,$E:$E,$E247))/(MAXIFS(X:X,$E:$E,$E247)-MINIFS(X:X,$E:$E,$E247)),
100*(X247-MINIFS(X:X,$E:$E,$E247))/(MAXIFS(X:X,$E:$E,$E247)-MINIFS(X:X,$E:$E,$E247))))</f>
        <v/>
      </c>
      <c r="CN247" s="223" t="str">
        <f t="array" ref="CN247">IF(Y247="","",
IF(INDEX(Settings!$H:$H,MATCH(CN$1,Settings!$G:$G,0))=TRUE,
100-100*(Y247-MINIFS(Y:Y,$E:$E,$E247))/(MAXIFS(Y:Y,$E:$E,$E247)-MINIFS(Y:Y,$E:$E,$E247)),
100*(Y247-MINIFS(Y:Y,$E:$E,$E247))/(MAXIFS(Y:Y,$E:$E,$E247)-MINIFS(Y:Y,$E:$E,$E247))))</f>
        <v/>
      </c>
      <c r="CO247" s="223" t="str">
        <f t="array" ref="CO247">IF(Z247="","",
IF(INDEX(Settings!$H:$H,MATCH(CO$1,Settings!$G:$G,0))=TRUE,
100-100*(Z247-MINIFS(Z:Z,$E:$E,$E247))/(MAXIFS(Z:Z,$E:$E,$E247)-MINIFS(Z:Z,$E:$E,$E247)),
100*(Z247-MINIFS(Z:Z,$E:$E,$E247))/(MAXIFS(Z:Z,$E:$E,$E247)-MINIFS(Z:Z,$E:$E,$E247))))</f>
        <v/>
      </c>
      <c r="CP247" s="223" t="str">
        <f t="array" ref="CP247">IF(AA247="","",
IF(INDEX(Settings!$H:$H,MATCH(CP$1,Settings!$G:$G,0))=TRUE,
100-100*(AA247-MINIFS(AA:AA,$E:$E,$E247))/(MAXIFS(AA:AA,$E:$E,$E247)-MINIFS(AA:AA,$E:$E,$E247)),
100*(AA247-MINIFS(AA:AA,$E:$E,$E247))/(MAXIFS(AA:AA,$E:$E,$E247)-MINIFS(AA:AA,$E:$E,$E247))))</f>
        <v/>
      </c>
      <c r="CQ247" s="223" t="str">
        <f t="array" ref="CQ247">IF(AB247="","",
IF(INDEX(Settings!$H:$H,MATCH(CQ$1,Settings!$G:$G,0))=TRUE,
100-100*(AB247-MINIFS(AB:AB,$E:$E,$E247))/(MAXIFS(AB:AB,$E:$E,$E247)-MINIFS(AB:AB,$E:$E,$E247)),
100*(AB247-MINIFS(AB:AB,$E:$E,$E247))/(MAXIFS(AB:AB,$E:$E,$E247)-MINIFS(AB:AB,$E:$E,$E247))))</f>
        <v/>
      </c>
      <c r="CR247" s="223" t="str">
        <f t="array" ref="CR247">IF(AC247="","",
IF(INDEX(Settings!$H:$H,MATCH(CR$1,Settings!$G:$G,0))=TRUE,
100-100*(AC247-MINIFS(AC:AC,$E:$E,$E247))/(MAXIFS(AC:AC,$E:$E,$E247)-MINIFS(AC:AC,$E:$E,$E247)),
100*(AC247-MINIFS(AC:AC,$E:$E,$E247))/(MAXIFS(AC:AC,$E:$E,$E247)-MINIFS(AC:AC,$E:$E,$E247))))</f>
        <v/>
      </c>
      <c r="CS247" s="223" t="str">
        <f t="array" ref="CS247">IF(AD247="","",
IF(INDEX(Settings!$H:$H,MATCH(CS$1,Settings!$G:$G,0))=TRUE,
100-100*(AD247-MINIFS(AD:AD,$E:$E,$E247))/(MAXIFS(AD:AD,$E:$E,$E247)-MINIFS(AD:AD,$E:$E,$E247)),
100*(AD247-MINIFS(AD:AD,$E:$E,$E247))/(MAXIFS(AD:AD,$E:$E,$E247)-MINIFS(AD:AD,$E:$E,$E247))))</f>
        <v/>
      </c>
      <c r="CT247" s="223" t="str">
        <f t="array" ref="CT247">IF(AE247="","",
IF(INDEX(Settings!$H:$H,MATCH(CT$1,Settings!$G:$G,0))=TRUE,
100-100*(AE247-MINIFS(AE:AE,$E:$E,$E247))/(MAXIFS(AE:AE,$E:$E,$E247)-MINIFS(AE:AE,$E:$E,$E247)),
100*(AE247-MINIFS(AE:AE,$E:$E,$E247))/(MAXIFS(AE:AE,$E:$E,$E247)-MINIFS(AE:AE,$E:$E,$E247))))</f>
        <v/>
      </c>
      <c r="CU247" s="223" t="str">
        <f t="array" ref="CU247">IF(AF247="","",
IF(INDEX(Settings!$H:$H,MATCH(CU$1,Settings!$G:$G,0))=TRUE,
100-100*(AF247-MINIFS(AF:AF,$E:$E,$E247))/(MAXIFS(AF:AF,$E:$E,$E247)-MINIFS(AF:AF,$E:$E,$E247)),
100*(AF247-MINIFS(AF:AF,$E:$E,$E247))/(MAXIFS(AF:AF,$E:$E,$E247)-MINIFS(AF:AF,$E:$E,$E247))))</f>
        <v/>
      </c>
      <c r="CV247" s="223" t="str">
        <f t="array" ref="CV247">IF(AG247="","",
IF(INDEX(Settings!$H:$H,MATCH(CV$1,Settings!$G:$G,0))=TRUE,
100-100*(AG247-MINIFS(AG:AG,$E:$E,$E247))/(MAXIFS(AG:AG,$E:$E,$E247)-MINIFS(AG:AG,$E:$E,$E247)),
100*(AG247-MINIFS(AG:AG,$E:$E,$E247))/(MAXIFS(AG:AG,$E:$E,$E247)-MINIFS(AG:AG,$E:$E,$E247))))</f>
        <v/>
      </c>
      <c r="CW247" s="223" t="str">
        <f t="array" ref="CW247">IF(AH247="","",
IF(INDEX(Settings!$H:$H,MATCH(CW$1,Settings!$G:$G,0))=TRUE,
100-100*(AH247-MINIFS(AH:AH,$E:$E,$E247))/(MAXIFS(AH:AH,$E:$E,$E247)-MINIFS(AH:AH,$E:$E,$E247)),
100*(AH247-MINIFS(AH:AH,$E:$E,$E247))/(MAXIFS(AH:AH,$E:$E,$E247)-MINIFS(AH:AH,$E:$E,$E247))))</f>
        <v/>
      </c>
      <c r="CX247" s="223" t="str">
        <f t="array" ref="CX247">IF(AI247="","",
IF(INDEX(Settings!$H:$H,MATCH(CX$1,Settings!$G:$G,0))=TRUE,
100-100*(AI247-MINIFS(AI:AI,$E:$E,$E247))/(MAXIFS(AI:AI,$E:$E,$E247)-MINIFS(AI:AI,$E:$E,$E247)),
100*(AI247-MINIFS(AI:AI,$E:$E,$E247))/(MAXIFS(AI:AI,$E:$E,$E247)-MINIFS(AI:AI,$E:$E,$E247))))</f>
        <v/>
      </c>
      <c r="CY247" s="223" t="str">
        <f t="array" ref="CY247">IF(AJ247="","",
IF(INDEX(Settings!$H:$H,MATCH(CY$1,Settings!$G:$G,0))=TRUE,
100-100*(AJ247-MINIFS(AJ:AJ,$E:$E,$E247))/(MAXIFS(AJ:AJ,$E:$E,$E247)-MINIFS(AJ:AJ,$E:$E,$E247)),
100*(AJ247-MINIFS(AJ:AJ,$E:$E,$E247))/(MAXIFS(AJ:AJ,$E:$E,$E247)-MINIFS(AJ:AJ,$E:$E,$E247))))</f>
        <v/>
      </c>
      <c r="CZ247" s="223" t="str">
        <f t="array" ref="CZ247">IF(AK247="","",
IF(INDEX(Settings!$H:$H,MATCH(CZ$1,Settings!$G:$G,0))=TRUE,
100-100*(AK247-MINIFS(AK:AK,$E:$E,$E247))/(MAXIFS(AK:AK,$E:$E,$E247)-MINIFS(AK:AK,$E:$E,$E247)),
100*(AK247-MINIFS(AK:AK,$E:$E,$E247))/(MAXIFS(AK:AK,$E:$E,$E247)-MINIFS(AK:AK,$E:$E,$E247))))</f>
        <v/>
      </c>
      <c r="DA247" s="223" t="str">
        <f t="array" ref="DA247">IF(AL247="","",
IF(INDEX(Settings!$H:$H,MATCH(DA$1,Settings!$G:$G,0))=TRUE,
100-100*(AL247-MINIFS(AL:AL,$E:$E,$E247))/(MAXIFS(AL:AL,$E:$E,$E247)-MINIFS(AL:AL,$E:$E,$E247)),
100*(AL247-MINIFS(AL:AL,$E:$E,$E247))/(MAXIFS(AL:AL,$E:$E,$E247)-MINIFS(AL:AL,$E:$E,$E247))))</f>
        <v/>
      </c>
      <c r="DB247" s="223" t="str">
        <f t="array" ref="DB247">IF(AM247="","",
IF(INDEX(Settings!$H:$H,MATCH(DB$1,Settings!$G:$G,0))=TRUE,
100-100*(AM247-MINIFS(AM:AM,$E:$E,$E247))/(MAXIFS(AM:AM,$E:$E,$E247)-MINIFS(AM:AM,$E:$E,$E247)),
100*(AM247-MINIFS(AM:AM,$E:$E,$E247))/(MAXIFS(AM:AM,$E:$E,$E247)-MINIFS(AM:AM,$E:$E,$E247))))</f>
        <v/>
      </c>
      <c r="DC247" s="223" t="str">
        <f t="array" ref="DC247">IF(AN247="","",
IF(INDEX(Settings!$H:$H,MATCH(DC$1,Settings!$G:$G,0))=TRUE,
100-100*(AN247-MINIFS(AN:AN,$E:$E,$E247))/(MAXIFS(AN:AN,$E:$E,$E247)-MINIFS(AN:AN,$E:$E,$E247)),
100*(AN247-MINIFS(AN:AN,$E:$E,$E247))/(MAXIFS(AN:AN,$E:$E,$E247)-MINIFS(AN:AN,$E:$E,$E247))))</f>
        <v/>
      </c>
      <c r="DD247" s="223" t="str">
        <f t="array" ref="DD247">IF(AO247="","",
IF(INDEX(Settings!$H:$H,MATCH(DD$1,Settings!$G:$G,0))=TRUE,
100-100*(AO247-MINIFS(AO:AO,$E:$E,$E247))/(MAXIFS(AO:AO,$E:$E,$E247)-MINIFS(AO:AO,$E:$E,$E247)),
100*(AO247-MINIFS(AO:AO,$E:$E,$E247))/(MAXIFS(AO:AO,$E:$E,$E247)-MINIFS(AO:AO,$E:$E,$E247))))</f>
        <v/>
      </c>
      <c r="DE247" s="223" t="str">
        <f t="array" ref="DE247">IF(AP247="","",
IF(INDEX(Settings!$H:$H,MATCH(DE$1,Settings!$G:$G,0))=TRUE,
100-100*(AP247-MINIFS(AP:AP,$E:$E,$E247))/(MAXIFS(AP:AP,$E:$E,$E247)-MINIFS(AP:AP,$E:$E,$E247)),
100*(AP247-MINIFS(AP:AP,$E:$E,$E247))/(MAXIFS(AP:AP,$E:$E,$E247)-MINIFS(AP:AP,$E:$E,$E247))))</f>
        <v/>
      </c>
      <c r="DF247" s="223" t="str">
        <f t="array" ref="DF247">IF(AQ247="","",
IF(INDEX(Settings!$H:$H,MATCH(DF$1,Settings!$G:$G,0))=TRUE,
100-100*(AQ247-MINIFS(AQ:AQ,$E:$E,$E247))/(MAXIFS(AQ:AQ,$E:$E,$E247)-MINIFS(AQ:AQ,$E:$E,$E247)),
100*(AQ247-MINIFS(AQ:AQ,$E:$E,$E247))/(MAXIFS(AQ:AQ,$E:$E,$E247)-MINIFS(AQ:AQ,$E:$E,$E247))))</f>
        <v/>
      </c>
      <c r="DG247" s="223" t="str">
        <f t="array" ref="DG247">IF(AR247="","",
IF(INDEX(Settings!$H:$H,MATCH(DG$1,Settings!$G:$G,0))=TRUE,
100-100*(AR247-MINIFS(AR:AR,$E:$E,$E247))/(MAXIFS(AR:AR,$E:$E,$E247)-MINIFS(AR:AR,$E:$E,$E247)),
100*(AR247-MINIFS(AR:AR,$E:$E,$E247))/(MAXIFS(AR:AR,$E:$E,$E247)-MINIFS(AR:AR,$E:$E,$E247))))</f>
        <v/>
      </c>
      <c r="DH247" s="223" t="str">
        <f t="array" ref="DH247">IF(AS247="","",
IF(INDEX(Settings!$H:$H,MATCH(DH$1,Settings!$G:$G,0))=TRUE,
100-100*(AS247-MINIFS(AS:AS,$E:$E,$E247))/(MAXIFS(AS:AS,$E:$E,$E247)-MINIFS(AS:AS,$E:$E,$E247)),
100*(AS247-MINIFS(AS:AS,$E:$E,$E247))/(MAXIFS(AS:AS,$E:$E,$E247)-MINIFS(AS:AS,$E:$E,$E247))))</f>
        <v/>
      </c>
      <c r="DI247" s="223" t="str">
        <f t="array" ref="DI247">IF(AT247="","",
IF(INDEX(Settings!$H:$H,MATCH(DI$1,Settings!$G:$G,0))=TRUE,
100-100*(AT247-MINIFS(AT:AT,$E:$E,$E247))/(MAXIFS(AT:AT,$E:$E,$E247)-MINIFS(AT:AT,$E:$E,$E247)),
100*(AT247-MINIFS(AT:AT,$E:$E,$E247))/(MAXIFS(AT:AT,$E:$E,$E247)-MINIFS(AT:AT,$E:$E,$E247))))</f>
        <v/>
      </c>
      <c r="DJ247" s="223" t="str">
        <f t="array" ref="DJ247">IF(AU247="","",
IF(INDEX(Settings!$H:$H,MATCH(DJ$1,Settings!$G:$G,0))=TRUE,
100-100*(AU247-MINIFS(AU:AU,$E:$E,$E247))/(MAXIFS(AU:AU,$E:$E,$E247)-MINIFS(AU:AU,$E:$E,$E247)),
100*(AU247-MINIFS(AU:AU,$E:$E,$E247))/(MAXIFS(AU:AU,$E:$E,$E247)-MINIFS(AU:AU,$E:$E,$E247))))</f>
        <v/>
      </c>
      <c r="DK247" s="223" t="str">
        <f t="array" ref="DK247">IF(AV247="","",
IF(INDEX(Settings!$H:$H,MATCH(DK$1,Settings!$G:$G,0))=TRUE,
100-100*(AV247-MINIFS(AV:AV,$E:$E,$E247))/(MAXIFS(AV:AV,$E:$E,$E247)-MINIFS(AV:AV,$E:$E,$E247)),
100*(AV247-MINIFS(AV:AV,$E:$E,$E247))/(MAXIFS(AV:AV,$E:$E,$E247)-MINIFS(AV:AV,$E:$E,$E247))))</f>
        <v/>
      </c>
      <c r="DL247" s="223" t="str">
        <f t="array" ref="DL247">IF(AW247="","",
IF(INDEX(Settings!$H:$H,MATCH(DL$1,Settings!$G:$G,0))=TRUE,
100-100*(AW247-MINIFS(AW:AW,$E:$E,$E247))/(MAXIFS(AW:AW,$E:$E,$E247)-MINIFS(AW:AW,$E:$E,$E247)),
100*(AW247-MINIFS(AW:AW,$E:$E,$E247))/(MAXIFS(AW:AW,$E:$E,$E247)-MINIFS(AW:AW,$E:$E,$E247))))</f>
        <v/>
      </c>
      <c r="DM247" s="223" t="str">
        <f t="array" ref="DM247">IF(AX247="","",
IF(INDEX(Settings!$H:$H,MATCH(DM$1,Settings!$G:$G,0))=TRUE,
100-100*(AX247-MINIFS(AX:AX,$E:$E,$E247))/(MAXIFS(AX:AX,$E:$E,$E247)-MINIFS(AX:AX,$E:$E,$E247)),
100*(AX247-MINIFS(AX:AX,$E:$E,$E247))/(MAXIFS(AX:AX,$E:$E,$E247)-MINIFS(AX:AX,$E:$E,$E247))))</f>
        <v/>
      </c>
      <c r="DN247" s="223" t="str">
        <f t="array" ref="DN247">IF(AY247="","",
IF(INDEX(Settings!$H:$H,MATCH(DN$1,Settings!$G:$G,0))=TRUE,
100-100*(AY247-MINIFS(AY:AY,$E:$E,$E247))/(MAXIFS(AY:AY,$E:$E,$E247)-MINIFS(AY:AY,$E:$E,$E247)),
100*(AY247-MINIFS(AY:AY,$E:$E,$E247))/(MAXIFS(AY:AY,$E:$E,$E247)-MINIFS(AY:AY,$E:$E,$E247))))</f>
        <v/>
      </c>
      <c r="DO247" s="223" t="str">
        <f t="array" ref="DO247">IF(AZ247="","",
IF(INDEX(Settings!$H:$H,MATCH(DO$1,Settings!$G:$G,0))=TRUE,
100-100*(AZ247-MINIFS(AZ:AZ,$E:$E,$E247))/(MAXIFS(AZ:AZ,$E:$E,$E247)-MINIFS(AZ:AZ,$E:$E,$E247)),
100*(AZ247-MINIFS(AZ:AZ,$E:$E,$E247))/(MAXIFS(AZ:AZ,$E:$E,$E247)-MINIFS(AZ:AZ,$E:$E,$E247))))</f>
        <v/>
      </c>
      <c r="DP247" s="223" t="str">
        <f t="array" ref="DP247">IF(BA247="","",
IF(INDEX(Settings!$H:$H,MATCH(DP$1,Settings!$G:$G,0))=TRUE,
100-100*(BA247-MINIFS(BA:BA,$E:$E,$E247))/(MAXIFS(BA:BA,$E:$E,$E247)-MINIFS(BA:BA,$E:$E,$E247)),
100*(BA247-MINIFS(BA:BA,$E:$E,$E247))/(MAXIFS(BA:BA,$E:$E,$E247)-MINIFS(BA:BA,$E:$E,$E247))))</f>
        <v/>
      </c>
      <c r="DQ247" s="223" t="str">
        <f t="array" ref="DQ247">IF(BB247="","",
IF(INDEX(Settings!$H:$H,MATCH(DQ$1,Settings!$G:$G,0))=TRUE,
100-100*(BB247-MINIFS(BB:BB,$E:$E,$E247))/(MAXIFS(BB:BB,$E:$E,$E247)-MINIFS(BB:BB,$E:$E,$E247)),
100*(BB247-MINIFS(BB:BB,$E:$E,$E247))/(MAXIFS(BB:BB,$E:$E,$E247)-MINIFS(BB:BB,$E:$E,$E247))))</f>
        <v/>
      </c>
      <c r="DR247" s="223" t="str">
        <f t="array" ref="DR247">IF(BC247="","",
IF(INDEX(Settings!$H:$H,MATCH(DR$1,Settings!$G:$G,0))=TRUE,
100-100*(BC247-MINIFS(BC:BC,$E:$E,$E247))/(MAXIFS(BC:BC,$E:$E,$E247)-MINIFS(BC:BC,$E:$E,$E247)),
100*(BC247-MINIFS(BC:BC,$E:$E,$E247))/(MAXIFS(BC:BC,$E:$E,$E247)-MINIFS(BC:BC,$E:$E,$E247))))</f>
        <v/>
      </c>
      <c r="DS247" s="223" t="str">
        <f t="array" ref="DS247">IF(BD247="","",
IF(INDEX(Settings!$H:$H,MATCH(DS$1,Settings!$G:$G,0))=TRUE,
100-100*(BD247-MINIFS(BD:BD,$E:$E,$E247))/(MAXIFS(BD:BD,$E:$E,$E247)-MINIFS(BD:BD,$E:$E,$E247)),
100*(BD247-MINIFS(BD:BD,$E:$E,$E247))/(MAXIFS(BD:BD,$E:$E,$E247)-MINIFS(BD:BD,$E:$E,$E247))))</f>
        <v/>
      </c>
      <c r="DT247" s="223" t="str">
        <f t="array" ref="DT247">IF(BE247="","",
IF(INDEX(Settings!$H:$H,MATCH(DT$1,Settings!$G:$G,0))=TRUE,
100-100*(BE247-MINIFS(BE:BE,$E:$E,$E247))/(MAXIFS(BE:BE,$E:$E,$E247)-MINIFS(BE:BE,$E:$E,$E247)),
100*(BE247-MINIFS(BE:BE,$E:$E,$E247))/(MAXIFS(BE:BE,$E:$E,$E247)-MINIFS(BE:BE,$E:$E,$E247))))</f>
        <v/>
      </c>
      <c r="DU247" s="223" t="str">
        <f t="array" ref="DU247">IF(BF247="","",
IF(INDEX(Settings!$H:$H,MATCH(DU$1,Settings!$G:$G,0))=TRUE,
100-100*(BF247-MINIFS(BF:BF,$E:$E,$E247))/(MAXIFS(BF:BF,$E:$E,$E247)-MINIFS(BF:BF,$E:$E,$E247)),
100*(BF247-MINIFS(BF:BF,$E:$E,$E247))/(MAXIFS(BF:BF,$E:$E,$E247)-MINIFS(BF:BF,$E:$E,$E247))))</f>
        <v/>
      </c>
      <c r="DV247" s="223" t="str">
        <f t="array" ref="DV247">IF(BG247="","",
IF(INDEX(Settings!$H:$H,MATCH(DV$1,Settings!$G:$G,0))=TRUE,
100-100*(BG247-MINIFS(BG:BG,$E:$E,$E247))/(MAXIFS(BG:BG,$E:$E,$E247)-MINIFS(BG:BG,$E:$E,$E247)),
100*(BG247-MINIFS(BG:BG,$E:$E,$E247))/(MAXIFS(BG:BG,$E:$E,$E247)-MINIFS(BG:BG,$E:$E,$E247))))</f>
        <v/>
      </c>
      <c r="DW247" s="223" t="str">
        <f t="array" ref="DW247">IF(BH247="","",
IF(INDEX(Settings!$H:$H,MATCH(DW$1,Settings!$G:$G,0))=TRUE,
100-100*(BH247-MINIFS(BH:BH,$E:$E,$E247))/(MAXIFS(BH:BH,$E:$E,$E247)-MINIFS(BH:BH,$E:$E,$E247)),
100*(BH247-MINIFS(BH:BH,$E:$E,$E247))/(MAXIFS(BH:BH,$E:$E,$E247)-MINIFS(BH:BH,$E:$E,$E247))))</f>
        <v/>
      </c>
      <c r="DX247" s="223" t="str">
        <f t="array" ref="DX247">IF(BI247="","",
IF(INDEX(Settings!$H:$H,MATCH(DX$1,Settings!$G:$G,0))=TRUE,
100-100*(BI247-MINIFS(BI:BI,$E:$E,$E247))/(MAXIFS(BI:BI,$E:$E,$E247)-MINIFS(BI:BI,$E:$E,$E247)),
100*(BI247-MINIFS(BI:BI,$E:$E,$E247))/(MAXIFS(BI:BI,$E:$E,$E247)-MINIFS(BI:BI,$E:$E,$E247))))</f>
        <v/>
      </c>
      <c r="DY247" s="223" t="str">
        <f t="array" ref="DY247">IF(BJ247="","",
IF(INDEX(Settings!$H:$H,MATCH(DY$1,Settings!$G:$G,0))=TRUE,
100-100*(BJ247-MINIFS(BJ:BJ,$E:$E,$E247))/(MAXIFS(BJ:BJ,$E:$E,$E247)-MINIFS(BJ:BJ,$E:$E,$E247)),
100*(BJ247-MINIFS(BJ:BJ,$E:$E,$E247))/(MAXIFS(BJ:BJ,$E:$E,$E247)-MINIFS(BJ:BJ,$E:$E,$E247))))</f>
        <v/>
      </c>
      <c r="DZ247" s="225"/>
      <c r="EA247" s="225"/>
      <c r="EB247" s="225" t="str">
        <f t="shared" si="8"/>
        <v/>
      </c>
      <c r="EC247" s="225" t="str">
        <f t="shared" si="9"/>
        <v/>
      </c>
      <c r="ED247" s="225" t="str">
        <f t="shared" si="10"/>
        <v/>
      </c>
      <c r="EE247" s="225" t="str">
        <f t="shared" si="11"/>
        <v/>
      </c>
      <c r="EF247" s="225" t="str">
        <f t="shared" si="12"/>
        <v/>
      </c>
      <c r="EG247" s="225" t="str">
        <f t="shared" si="13"/>
        <v/>
      </c>
      <c r="EH247" s="225"/>
      <c r="EI247" s="225"/>
      <c r="EJ247" s="225"/>
      <c r="EK247" s="225"/>
      <c r="EL247" s="225"/>
      <c r="EM247" s="225"/>
    </row>
    <row r="248">
      <c r="A248" s="231"/>
      <c r="B248" s="231"/>
      <c r="C248" s="231"/>
      <c r="D248" s="231" t="str">
        <f t="array" ref="D248">IFERROR(INDEX(Profiles!$B:$B,MATCH($A248,Profiles!$A:$A,0)),"")</f>
        <v/>
      </c>
      <c r="E248" s="231"/>
      <c r="F248" s="231"/>
      <c r="G248" s="231"/>
      <c r="H248" s="231"/>
      <c r="I248" s="231" t="str">
        <f>IF(A248="","",IF(Settings!$N$3="DATE",F248&amp;": "&amp;TEXT(B248,"M/DD/YY"),F248&amp;": "&amp;H248))</f>
        <v/>
      </c>
      <c r="J248" s="231"/>
      <c r="K248" s="231"/>
      <c r="L248" s="231"/>
      <c r="M248" s="232" t="str">
        <f t="shared" si="14"/>
        <v/>
      </c>
      <c r="N248" s="231"/>
      <c r="O248" s="231"/>
      <c r="P248" s="231"/>
      <c r="Q248" s="231"/>
      <c r="R248" s="231"/>
      <c r="S248" s="230" t="str">
        <f>IFERROR(VLOOKUP(AF248, 'YOYO IR Scores'!A:C, 3, FALSE), "")
</f>
        <v/>
      </c>
      <c r="T248" s="231"/>
      <c r="U248" s="231"/>
      <c r="V248" s="231"/>
      <c r="W248" s="231"/>
      <c r="X248" s="233" t="str">
        <f t="shared" si="4"/>
        <v/>
      </c>
      <c r="Y248" s="234" t="str">
        <f t="shared" si="5"/>
        <v/>
      </c>
      <c r="Z248" s="234" t="str">
        <f t="shared" si="6"/>
        <v/>
      </c>
      <c r="AA248" s="233" t="str">
        <f t="shared" si="7"/>
        <v/>
      </c>
      <c r="AB248" s="232"/>
      <c r="AC248" s="232"/>
      <c r="AD248" s="232"/>
      <c r="AE248" s="232" t="str">
        <f>IFERROR(VLOOKUP(AF248, 'YOYO IR Scores'!A:C, 2, FALSE), "")</f>
        <v/>
      </c>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t="str">
        <f t="array" ref="BK248">IF(J248="","",
IF(INDEX(Settings!$H:$H,MATCH(BY$1,Settings!$G:$G,0))=TRUE,
100-100*(J248-MIN(J:J))/(MAX(J:J)-MIN(J:J)),
100*(J248-MIN(J:J))/(MAX(J:J)-MIN(J:J))))</f>
        <v/>
      </c>
      <c r="BL248" s="232" t="str">
        <f t="array" ref="BL248">IF(J248="","",
IF(INDEX(Settings!$H:$H,MATCH(BY$1,Settings!$G:$G,0))=TRUE,
100-100*(J248-MINIFS(J:J,$E:$E,$E248))/(MAXIFS(J:J,$E:$E,$E248)-MINIFS(J:J,$E:$E,$E248)),
100*(J248-MINIFS(J:J,$E:$E,$E248))/(MAXIFS(J:J,$E:$E,$E248)-MINIFS(J:J,$E:$E,$E248))))</f>
        <v/>
      </c>
      <c r="BM248" s="232" t="str">
        <f t="array" ref="BM248">IF(J248="","",
IF(INDEX(Settings!$H:$H,MATCH(BY$1,Settings!$G:$G,0))=TRUE,
100-100*(J248-MINIFS(J:J,$E:$E,$E248,$I:$I,$I248))/(MAXIFS(J:J,$E:$E,$E248,$I:$I,$I248)-MINIFS(J:J,$E:$E,$E248,$I:$I,$I248)),
100*(J248-MINIFS(J:J,$E:$E,$E248,$I:$I,$I248))/(MAXIFS(J:J,$E:$E,$E248,$I:$I,$I248)-MINIFS(J:J,$E:$E,$E248,$I:$I,$I248))))</f>
        <v/>
      </c>
      <c r="BN248" s="231" t="str">
        <f t="array" ref="BN248">IF(J248="","",
IF(INDEX(Settings!$H:$H,MATCH(BY$1,Settings!$G:$G,0))=TRUE,
100-100*PERCENTRANK(J:J,J248),
100*PERCENTRANK(J:J,J248)))</f>
        <v/>
      </c>
      <c r="BO248" s="231" t="str">
        <f>IFERROR(__xludf.DUMMYFUNCTION("IF(J248="""","""",
IF(INDEX(Settings!$H:$H,MATCH(BY$1,Settings!$G:$G,0))=TRUE,
100-100*PERCENTRANK(FILTER(J:J,$E:$E=$E248),J248),
100*PERCENTRANK(FILTER(J:J,$E:$E=$E248),J248)))"),"")</f>
        <v/>
      </c>
      <c r="BP248" s="231" t="str">
        <f>IFERROR(__xludf.DUMMYFUNCTION("IF(J248="""","""",
IF(INDEX(Settings!$H:$H,MATCH(BY$1,Settings!$G:$G,0))=TRUE,
100-100*PERCENTRANK(FILTER(J:J,$E:$E=$E248,$I:$I=$I248),J248),
100*PERCENTRANK(FILTER(J:J,$E:$E=$E248,$I:$I=$I248),J248)))"),"")</f>
        <v/>
      </c>
      <c r="BQ248" s="233" t="str">
        <f t="array" ref="BQ248">IF(J248="","",
IF(INDEX(Settings!$H:$H,MATCH(BY$1,Settings!$G:$G,0))=TRUE,
-1*(J248-AVERAGE(J:J))/STDEV(J:J),
(J248-AVERAGE(J:J))/STDEV(J:J)))</f>
        <v/>
      </c>
      <c r="BR248" s="233" t="str">
        <f>IFERROR(__xludf.DUMMYFUNCTION("IF(J248="""","""",
IF(INDEX(Settings!$H:$H,MATCH(BY$1,Settings!$G:$G,0))=TRUE,
-1*(J248-AVERAGEIFS(J:J,$E:$E,$E248))/STDEV(FILTER(J:J,$E:$E=$E248)),
(J248-AVERAGEIFS(J:J,$E:$E,$E248))/STDEV(FILTER(J:J,$E:$E=$E248))))"),"")</f>
        <v/>
      </c>
      <c r="BS248" s="233"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1"/>
      <c r="BX248" s="231"/>
      <c r="BY248" s="232" t="str">
        <f t="array" ref="BY248">IF(J248="","",
IF(INDEX(Settings!$H:$H,MATCH(BY$1,Settings!$G:$G,0))=TRUE,
100-100*(J248-MINIFS(J:J,$E:$E,$E248))/(MAXIFS(J:J,$E:$E,$E248)-MINIFS(J:J,$E:$E,$E248)),
100*(J248-MINIFS(J:J,$E:$E,$E248))/(MAXIFS(J:J,$E:$E,$E248)-MINIFS(J:J,$E:$E,$E248))))</f>
        <v/>
      </c>
      <c r="BZ248" s="232" t="str">
        <f t="array" ref="BZ248">IF(K248="","",
IF(INDEX(Settings!$H:$H,MATCH(BZ$1,Settings!$G:$G,0))=TRUE,
100-100*(K248-MINIFS(K:K,$E:$E,$E248))/(MAXIFS(K:K,$E:$E,$E248)-MINIFS(K:K,$E:$E,$E248)),
100*(K248-MINIFS(K:K,$E:$E,$E248))/(MAXIFS(K:K,$E:$E,$E248)-MINIFS(K:K,$E:$E,$E248))))</f>
        <v/>
      </c>
      <c r="CA248" s="232" t="str">
        <f t="array" ref="CA248">IF(L248="","",
IF(INDEX(Settings!$H:$H,MATCH(CA$1,Settings!$G:$G,0))=TRUE,
100-100*(L248-MINIFS(L:L,$E:$E,$E248))/(MAXIFS(L:L,$E:$E,$E248)-MINIFS(L:L,$E:$E,$E248)),
100*(L248-MINIFS(L:L,$E:$E,$E248))/(MAXIFS(L:L,$E:$E,$E248)-MINIFS(L:L,$E:$E,$E248))))</f>
        <v/>
      </c>
      <c r="CB248" s="232" t="str">
        <f t="array" ref="CB248">IF(M248="","",
IF(INDEX(Settings!$H:$H,MATCH(CB$1,Settings!$G:$G,0))=TRUE,
100-100*(M248-MINIFS(M:M,$E:$E,$E248))/(MAXIFS(M:M,$E:$E,$E248)-MINIFS(M:M,$E:$E,$E248)),
100*(M248-MINIFS(M:M,$E:$E,$E248))/(MAXIFS(M:M,$E:$E,$E248)-MINIFS(M:M,$E:$E,$E248))))</f>
        <v/>
      </c>
      <c r="CC248" s="232" t="str">
        <f t="array" ref="CC248">IF(N248="","",
IF(INDEX(Settings!$H:$H,MATCH(CC$1,Settings!$G:$G,0))=TRUE,
100-100*(N248-MINIFS(N:N,$E:$E,$E248))/(MAXIFS(N:N,$E:$E,$E248)-MINIFS(N:N,$E:$E,$E248)),
100*(N248-MINIFS(N:N,$E:$E,$E248))/(MAXIFS(N:N,$E:$E,$E248)-MINIFS(N:N,$E:$E,$E248))))</f>
        <v/>
      </c>
      <c r="CD248" s="232" t="str">
        <f t="array" ref="CD248">IF(O248="","",
IF(INDEX(Settings!$H:$H,MATCH(CD$1,Settings!$G:$G,0))=TRUE,
100-100*(O248-MINIFS(O:O,$E:$E,$E248))/(MAXIFS(O:O,$E:$E,$E248)-MINIFS(O:O,$E:$E,$E248)),
100*(O248-MINIFS(O:O,$E:$E,$E248))/(MAXIFS(O:O,$E:$E,$E248)-MINIFS(O:O,$E:$E,$E248))))</f>
        <v/>
      </c>
      <c r="CE248" s="232" t="str">
        <f t="array" ref="CE248">IF(P248="","",
IF(INDEX(Settings!$H:$H,MATCH(CE$1,Settings!$G:$G,0))=TRUE,
100-100*(P248-MINIFS(P:P,$E:$E,$E248))/(MAXIFS(P:P,$E:$E,$E248)-MINIFS(P:P,$E:$E,$E248)),
100*(P248-MINIFS(P:P,$E:$E,$E248))/(MAXIFS(P:P,$E:$E,$E248)-MINIFS(P:P,$E:$E,$E248))))</f>
        <v/>
      </c>
      <c r="CF248" s="232" t="str">
        <f t="array" ref="CF248">IF(Q248="","",
IF(INDEX(Settings!$H:$H,MATCH(CF$1,Settings!$G:$G,0))=TRUE,
100-100*(Q248-MINIFS(Q:Q,$E:$E,$E248))/(MAXIFS(Q:Q,$E:$E,$E248)-MINIFS(Q:Q,$E:$E,$E248)),
100*(Q248-MINIFS(Q:Q,$E:$E,$E248))/(MAXIFS(Q:Q,$E:$E,$E248)-MINIFS(Q:Q,$E:$E,$E248))))</f>
        <v/>
      </c>
      <c r="CG248" s="232" t="str">
        <f t="array" ref="CG248">IF(R248="","",
IF(INDEX(Settings!$H:$H,MATCH(CG$1,Settings!$G:$G,0))=TRUE,
100-100*(R248-MINIFS(R:R,$E:$E,$E248))/(MAXIFS(R:R,$E:$E,$E248)-MINIFS(R:R,$E:$E,$E248)),
100*(R248-MINIFS(R:R,$E:$E,$E248))/(MAXIFS(R:R,$E:$E,$E248)-MINIFS(R:R,$E:$E,$E248))))</f>
        <v/>
      </c>
      <c r="CH248" s="232" t="str">
        <f t="array" ref="CH248">IF(S248="","",
IF(INDEX(Settings!$H:$H,MATCH(CH$1,Settings!$G:$G,0))=TRUE,
100-100*(S248-MINIFS(S:S,$E:$E,$E248))/(MAXIFS(S:S,$E:$E,$E248)-MINIFS(S:S,$E:$E,$E248)),
100*(S248-MINIFS(S:S,$E:$E,$E248))/(MAXIFS(S:S,$E:$E,$E248)-MINIFS(S:S,$E:$E,$E248))))</f>
        <v/>
      </c>
      <c r="CI248" s="232" t="str">
        <f t="array" ref="CI248">IF(T248="","",
IF(INDEX(Settings!$H:$H,MATCH(CI$1,Settings!$G:$G,0))=TRUE,
100-100*(T248-MINIFS(T:T,$E:$E,$E248))/(MAXIFS(T:T,$E:$E,$E248)-MINIFS(T:T,$E:$E,$E248)),
100*(T248-MINIFS(T:T,$E:$E,$E248))/(MAXIFS(T:T,$E:$E,$E248)-MINIFS(T:T,$E:$E,$E248))))</f>
        <v/>
      </c>
      <c r="CJ248" s="232" t="str">
        <f t="array" ref="CJ248">IF(U248="","",
IF(INDEX(Settings!$H:$H,MATCH(CJ$1,Settings!$G:$G,0))=TRUE,
100-100*(U248-MINIFS(U:U,$E:$E,$E248))/(MAXIFS(U:U,$E:$E,$E248)-MINIFS(U:U,$E:$E,$E248)),
100*(U248-MINIFS(U:U,$E:$E,$E248))/(MAXIFS(U:U,$E:$E,$E248)-MINIFS(U:U,$E:$E,$E248))))</f>
        <v/>
      </c>
      <c r="CK248" s="232" t="str">
        <f t="array" ref="CK248">IF(V248="","",
IF(INDEX(Settings!$H:$H,MATCH(CK$1,Settings!$G:$G,0))=TRUE,
100-100*(V248-MINIFS(V:V,$E:$E,$E248))/(MAXIFS(V:V,$E:$E,$E248)-MINIFS(V:V,$E:$E,$E248)),
100*(V248-MINIFS(V:V,$E:$E,$E248))/(MAXIFS(V:V,$E:$E,$E248)-MINIFS(V:V,$E:$E,$E248))))</f>
        <v/>
      </c>
      <c r="CL248" s="232" t="str">
        <f t="array" ref="CL248">IF(W248="","",
IF(INDEX(Settings!$H:$H,MATCH(CL$1,Settings!$G:$G,0))=TRUE,
100-100*(W248-MINIFS(W:W,$E:$E,$E248))/(MAXIFS(W:W,$E:$E,$E248)-MINIFS(W:W,$E:$E,$E248)),
100*(W248-MINIFS(W:W,$E:$E,$E248))/(MAXIFS(W:W,$E:$E,$E248)-MINIFS(W:W,$E:$E,$E248))))</f>
        <v/>
      </c>
      <c r="CM248" s="232" t="str">
        <f t="array" ref="CM248">IF(X248="","",
IF(INDEX(Settings!$H:$H,MATCH(CM$1,Settings!$G:$G,0))=TRUE,
100-100*(X248-MINIFS(X:X,$E:$E,$E248))/(MAXIFS(X:X,$E:$E,$E248)-MINIFS(X:X,$E:$E,$E248)),
100*(X248-MINIFS(X:X,$E:$E,$E248))/(MAXIFS(X:X,$E:$E,$E248)-MINIFS(X:X,$E:$E,$E248))))</f>
        <v/>
      </c>
      <c r="CN248" s="232" t="str">
        <f t="array" ref="CN248">IF(Y248="","",
IF(INDEX(Settings!$H:$H,MATCH(CN$1,Settings!$G:$G,0))=TRUE,
100-100*(Y248-MINIFS(Y:Y,$E:$E,$E248))/(MAXIFS(Y:Y,$E:$E,$E248)-MINIFS(Y:Y,$E:$E,$E248)),
100*(Y248-MINIFS(Y:Y,$E:$E,$E248))/(MAXIFS(Y:Y,$E:$E,$E248)-MINIFS(Y:Y,$E:$E,$E248))))</f>
        <v/>
      </c>
      <c r="CO248" s="232" t="str">
        <f t="array" ref="CO248">IF(Z248="","",
IF(INDEX(Settings!$H:$H,MATCH(CO$1,Settings!$G:$G,0))=TRUE,
100-100*(Z248-MINIFS(Z:Z,$E:$E,$E248))/(MAXIFS(Z:Z,$E:$E,$E248)-MINIFS(Z:Z,$E:$E,$E248)),
100*(Z248-MINIFS(Z:Z,$E:$E,$E248))/(MAXIFS(Z:Z,$E:$E,$E248)-MINIFS(Z:Z,$E:$E,$E248))))</f>
        <v/>
      </c>
      <c r="CP248" s="232" t="str">
        <f t="array" ref="CP248">IF(AA248="","",
IF(INDEX(Settings!$H:$H,MATCH(CP$1,Settings!$G:$G,0))=TRUE,
100-100*(AA248-MINIFS(AA:AA,$E:$E,$E248))/(MAXIFS(AA:AA,$E:$E,$E248)-MINIFS(AA:AA,$E:$E,$E248)),
100*(AA248-MINIFS(AA:AA,$E:$E,$E248))/(MAXIFS(AA:AA,$E:$E,$E248)-MINIFS(AA:AA,$E:$E,$E248))))</f>
        <v/>
      </c>
      <c r="CQ248" s="232" t="str">
        <f t="array" ref="CQ248">IF(AB248="","",
IF(INDEX(Settings!$H:$H,MATCH(CQ$1,Settings!$G:$G,0))=TRUE,
100-100*(AB248-MINIFS(AB:AB,$E:$E,$E248))/(MAXIFS(AB:AB,$E:$E,$E248)-MINIFS(AB:AB,$E:$E,$E248)),
100*(AB248-MINIFS(AB:AB,$E:$E,$E248))/(MAXIFS(AB:AB,$E:$E,$E248)-MINIFS(AB:AB,$E:$E,$E248))))</f>
        <v/>
      </c>
      <c r="CR248" s="232" t="str">
        <f t="array" ref="CR248">IF(AC248="","",
IF(INDEX(Settings!$H:$H,MATCH(CR$1,Settings!$G:$G,0))=TRUE,
100-100*(AC248-MINIFS(AC:AC,$E:$E,$E248))/(MAXIFS(AC:AC,$E:$E,$E248)-MINIFS(AC:AC,$E:$E,$E248)),
100*(AC248-MINIFS(AC:AC,$E:$E,$E248))/(MAXIFS(AC:AC,$E:$E,$E248)-MINIFS(AC:AC,$E:$E,$E248))))</f>
        <v/>
      </c>
      <c r="CS248" s="232" t="str">
        <f t="array" ref="CS248">IF(AD248="","",
IF(INDEX(Settings!$H:$H,MATCH(CS$1,Settings!$G:$G,0))=TRUE,
100-100*(AD248-MINIFS(AD:AD,$E:$E,$E248))/(MAXIFS(AD:AD,$E:$E,$E248)-MINIFS(AD:AD,$E:$E,$E248)),
100*(AD248-MINIFS(AD:AD,$E:$E,$E248))/(MAXIFS(AD:AD,$E:$E,$E248)-MINIFS(AD:AD,$E:$E,$E248))))</f>
        <v/>
      </c>
      <c r="CT248" s="232" t="str">
        <f t="array" ref="CT248">IF(AE248="","",
IF(INDEX(Settings!$H:$H,MATCH(CT$1,Settings!$G:$G,0))=TRUE,
100-100*(AE248-MINIFS(AE:AE,$E:$E,$E248))/(MAXIFS(AE:AE,$E:$E,$E248)-MINIFS(AE:AE,$E:$E,$E248)),
100*(AE248-MINIFS(AE:AE,$E:$E,$E248))/(MAXIFS(AE:AE,$E:$E,$E248)-MINIFS(AE:AE,$E:$E,$E248))))</f>
        <v/>
      </c>
      <c r="CU248" s="232" t="str">
        <f t="array" ref="CU248">IF(AF248="","",
IF(INDEX(Settings!$H:$H,MATCH(CU$1,Settings!$G:$G,0))=TRUE,
100-100*(AF248-MINIFS(AF:AF,$E:$E,$E248))/(MAXIFS(AF:AF,$E:$E,$E248)-MINIFS(AF:AF,$E:$E,$E248)),
100*(AF248-MINIFS(AF:AF,$E:$E,$E248))/(MAXIFS(AF:AF,$E:$E,$E248)-MINIFS(AF:AF,$E:$E,$E248))))</f>
        <v/>
      </c>
      <c r="CV248" s="232" t="str">
        <f t="array" ref="CV248">IF(AG248="","",
IF(INDEX(Settings!$H:$H,MATCH(CV$1,Settings!$G:$G,0))=TRUE,
100-100*(AG248-MINIFS(AG:AG,$E:$E,$E248))/(MAXIFS(AG:AG,$E:$E,$E248)-MINIFS(AG:AG,$E:$E,$E248)),
100*(AG248-MINIFS(AG:AG,$E:$E,$E248))/(MAXIFS(AG:AG,$E:$E,$E248)-MINIFS(AG:AG,$E:$E,$E248))))</f>
        <v/>
      </c>
      <c r="CW248" s="232" t="str">
        <f t="array" ref="CW248">IF(AH248="","",
IF(INDEX(Settings!$H:$H,MATCH(CW$1,Settings!$G:$G,0))=TRUE,
100-100*(AH248-MINIFS(AH:AH,$E:$E,$E248))/(MAXIFS(AH:AH,$E:$E,$E248)-MINIFS(AH:AH,$E:$E,$E248)),
100*(AH248-MINIFS(AH:AH,$E:$E,$E248))/(MAXIFS(AH:AH,$E:$E,$E248)-MINIFS(AH:AH,$E:$E,$E248))))</f>
        <v/>
      </c>
      <c r="CX248" s="232" t="str">
        <f t="array" ref="CX248">IF(AI248="","",
IF(INDEX(Settings!$H:$H,MATCH(CX$1,Settings!$G:$G,0))=TRUE,
100-100*(AI248-MINIFS(AI:AI,$E:$E,$E248))/(MAXIFS(AI:AI,$E:$E,$E248)-MINIFS(AI:AI,$E:$E,$E248)),
100*(AI248-MINIFS(AI:AI,$E:$E,$E248))/(MAXIFS(AI:AI,$E:$E,$E248)-MINIFS(AI:AI,$E:$E,$E248))))</f>
        <v/>
      </c>
      <c r="CY248" s="232" t="str">
        <f t="array" ref="CY248">IF(AJ248="","",
IF(INDEX(Settings!$H:$H,MATCH(CY$1,Settings!$G:$G,0))=TRUE,
100-100*(AJ248-MINIFS(AJ:AJ,$E:$E,$E248))/(MAXIFS(AJ:AJ,$E:$E,$E248)-MINIFS(AJ:AJ,$E:$E,$E248)),
100*(AJ248-MINIFS(AJ:AJ,$E:$E,$E248))/(MAXIFS(AJ:AJ,$E:$E,$E248)-MINIFS(AJ:AJ,$E:$E,$E248))))</f>
        <v/>
      </c>
      <c r="CZ248" s="232" t="str">
        <f t="array" ref="CZ248">IF(AK248="","",
IF(INDEX(Settings!$H:$H,MATCH(CZ$1,Settings!$G:$G,0))=TRUE,
100-100*(AK248-MINIFS(AK:AK,$E:$E,$E248))/(MAXIFS(AK:AK,$E:$E,$E248)-MINIFS(AK:AK,$E:$E,$E248)),
100*(AK248-MINIFS(AK:AK,$E:$E,$E248))/(MAXIFS(AK:AK,$E:$E,$E248)-MINIFS(AK:AK,$E:$E,$E248))))</f>
        <v/>
      </c>
      <c r="DA248" s="232" t="str">
        <f t="array" ref="DA248">IF(AL248="","",
IF(INDEX(Settings!$H:$H,MATCH(DA$1,Settings!$G:$G,0))=TRUE,
100-100*(AL248-MINIFS(AL:AL,$E:$E,$E248))/(MAXIFS(AL:AL,$E:$E,$E248)-MINIFS(AL:AL,$E:$E,$E248)),
100*(AL248-MINIFS(AL:AL,$E:$E,$E248))/(MAXIFS(AL:AL,$E:$E,$E248)-MINIFS(AL:AL,$E:$E,$E248))))</f>
        <v/>
      </c>
      <c r="DB248" s="232" t="str">
        <f t="array" ref="DB248">IF(AM248="","",
IF(INDEX(Settings!$H:$H,MATCH(DB$1,Settings!$G:$G,0))=TRUE,
100-100*(AM248-MINIFS(AM:AM,$E:$E,$E248))/(MAXIFS(AM:AM,$E:$E,$E248)-MINIFS(AM:AM,$E:$E,$E248)),
100*(AM248-MINIFS(AM:AM,$E:$E,$E248))/(MAXIFS(AM:AM,$E:$E,$E248)-MINIFS(AM:AM,$E:$E,$E248))))</f>
        <v/>
      </c>
      <c r="DC248" s="232" t="str">
        <f t="array" ref="DC248">IF(AN248="","",
IF(INDEX(Settings!$H:$H,MATCH(DC$1,Settings!$G:$G,0))=TRUE,
100-100*(AN248-MINIFS(AN:AN,$E:$E,$E248))/(MAXIFS(AN:AN,$E:$E,$E248)-MINIFS(AN:AN,$E:$E,$E248)),
100*(AN248-MINIFS(AN:AN,$E:$E,$E248))/(MAXIFS(AN:AN,$E:$E,$E248)-MINIFS(AN:AN,$E:$E,$E248))))</f>
        <v/>
      </c>
      <c r="DD248" s="232" t="str">
        <f t="array" ref="DD248">IF(AO248="","",
IF(INDEX(Settings!$H:$H,MATCH(DD$1,Settings!$G:$G,0))=TRUE,
100-100*(AO248-MINIFS(AO:AO,$E:$E,$E248))/(MAXIFS(AO:AO,$E:$E,$E248)-MINIFS(AO:AO,$E:$E,$E248)),
100*(AO248-MINIFS(AO:AO,$E:$E,$E248))/(MAXIFS(AO:AO,$E:$E,$E248)-MINIFS(AO:AO,$E:$E,$E248))))</f>
        <v/>
      </c>
      <c r="DE248" s="232" t="str">
        <f t="array" ref="DE248">IF(AP248="","",
IF(INDEX(Settings!$H:$H,MATCH(DE$1,Settings!$G:$G,0))=TRUE,
100-100*(AP248-MINIFS(AP:AP,$E:$E,$E248))/(MAXIFS(AP:AP,$E:$E,$E248)-MINIFS(AP:AP,$E:$E,$E248)),
100*(AP248-MINIFS(AP:AP,$E:$E,$E248))/(MAXIFS(AP:AP,$E:$E,$E248)-MINIFS(AP:AP,$E:$E,$E248))))</f>
        <v/>
      </c>
      <c r="DF248" s="232" t="str">
        <f t="array" ref="DF248">IF(AQ248="","",
IF(INDEX(Settings!$H:$H,MATCH(DF$1,Settings!$G:$G,0))=TRUE,
100-100*(AQ248-MINIFS(AQ:AQ,$E:$E,$E248))/(MAXIFS(AQ:AQ,$E:$E,$E248)-MINIFS(AQ:AQ,$E:$E,$E248)),
100*(AQ248-MINIFS(AQ:AQ,$E:$E,$E248))/(MAXIFS(AQ:AQ,$E:$E,$E248)-MINIFS(AQ:AQ,$E:$E,$E248))))</f>
        <v/>
      </c>
      <c r="DG248" s="232" t="str">
        <f t="array" ref="DG248">IF(AR248="","",
IF(INDEX(Settings!$H:$H,MATCH(DG$1,Settings!$G:$G,0))=TRUE,
100-100*(AR248-MINIFS(AR:AR,$E:$E,$E248))/(MAXIFS(AR:AR,$E:$E,$E248)-MINIFS(AR:AR,$E:$E,$E248)),
100*(AR248-MINIFS(AR:AR,$E:$E,$E248))/(MAXIFS(AR:AR,$E:$E,$E248)-MINIFS(AR:AR,$E:$E,$E248))))</f>
        <v/>
      </c>
      <c r="DH248" s="232" t="str">
        <f t="array" ref="DH248">IF(AS248="","",
IF(INDEX(Settings!$H:$H,MATCH(DH$1,Settings!$G:$G,0))=TRUE,
100-100*(AS248-MINIFS(AS:AS,$E:$E,$E248))/(MAXIFS(AS:AS,$E:$E,$E248)-MINIFS(AS:AS,$E:$E,$E248)),
100*(AS248-MINIFS(AS:AS,$E:$E,$E248))/(MAXIFS(AS:AS,$E:$E,$E248)-MINIFS(AS:AS,$E:$E,$E248))))</f>
        <v/>
      </c>
      <c r="DI248" s="232" t="str">
        <f t="array" ref="DI248">IF(AT248="","",
IF(INDEX(Settings!$H:$H,MATCH(DI$1,Settings!$G:$G,0))=TRUE,
100-100*(AT248-MINIFS(AT:AT,$E:$E,$E248))/(MAXIFS(AT:AT,$E:$E,$E248)-MINIFS(AT:AT,$E:$E,$E248)),
100*(AT248-MINIFS(AT:AT,$E:$E,$E248))/(MAXIFS(AT:AT,$E:$E,$E248)-MINIFS(AT:AT,$E:$E,$E248))))</f>
        <v/>
      </c>
      <c r="DJ248" s="232" t="str">
        <f t="array" ref="DJ248">IF(AU248="","",
IF(INDEX(Settings!$H:$H,MATCH(DJ$1,Settings!$G:$G,0))=TRUE,
100-100*(AU248-MINIFS(AU:AU,$E:$E,$E248))/(MAXIFS(AU:AU,$E:$E,$E248)-MINIFS(AU:AU,$E:$E,$E248)),
100*(AU248-MINIFS(AU:AU,$E:$E,$E248))/(MAXIFS(AU:AU,$E:$E,$E248)-MINIFS(AU:AU,$E:$E,$E248))))</f>
        <v/>
      </c>
      <c r="DK248" s="232" t="str">
        <f t="array" ref="DK248">IF(AV248="","",
IF(INDEX(Settings!$H:$H,MATCH(DK$1,Settings!$G:$G,0))=TRUE,
100-100*(AV248-MINIFS(AV:AV,$E:$E,$E248))/(MAXIFS(AV:AV,$E:$E,$E248)-MINIFS(AV:AV,$E:$E,$E248)),
100*(AV248-MINIFS(AV:AV,$E:$E,$E248))/(MAXIFS(AV:AV,$E:$E,$E248)-MINIFS(AV:AV,$E:$E,$E248))))</f>
        <v/>
      </c>
      <c r="DL248" s="232" t="str">
        <f t="array" ref="DL248">IF(AW248="","",
IF(INDEX(Settings!$H:$H,MATCH(DL$1,Settings!$G:$G,0))=TRUE,
100-100*(AW248-MINIFS(AW:AW,$E:$E,$E248))/(MAXIFS(AW:AW,$E:$E,$E248)-MINIFS(AW:AW,$E:$E,$E248)),
100*(AW248-MINIFS(AW:AW,$E:$E,$E248))/(MAXIFS(AW:AW,$E:$E,$E248)-MINIFS(AW:AW,$E:$E,$E248))))</f>
        <v/>
      </c>
      <c r="DM248" s="232" t="str">
        <f t="array" ref="DM248">IF(AX248="","",
IF(INDEX(Settings!$H:$H,MATCH(DM$1,Settings!$G:$G,0))=TRUE,
100-100*(AX248-MINIFS(AX:AX,$E:$E,$E248))/(MAXIFS(AX:AX,$E:$E,$E248)-MINIFS(AX:AX,$E:$E,$E248)),
100*(AX248-MINIFS(AX:AX,$E:$E,$E248))/(MAXIFS(AX:AX,$E:$E,$E248)-MINIFS(AX:AX,$E:$E,$E248))))</f>
        <v/>
      </c>
      <c r="DN248" s="232" t="str">
        <f t="array" ref="DN248">IF(AY248="","",
IF(INDEX(Settings!$H:$H,MATCH(DN$1,Settings!$G:$G,0))=TRUE,
100-100*(AY248-MINIFS(AY:AY,$E:$E,$E248))/(MAXIFS(AY:AY,$E:$E,$E248)-MINIFS(AY:AY,$E:$E,$E248)),
100*(AY248-MINIFS(AY:AY,$E:$E,$E248))/(MAXIFS(AY:AY,$E:$E,$E248)-MINIFS(AY:AY,$E:$E,$E248))))</f>
        <v/>
      </c>
      <c r="DO248" s="232" t="str">
        <f t="array" ref="DO248">IF(AZ248="","",
IF(INDEX(Settings!$H:$H,MATCH(DO$1,Settings!$G:$G,0))=TRUE,
100-100*(AZ248-MINIFS(AZ:AZ,$E:$E,$E248))/(MAXIFS(AZ:AZ,$E:$E,$E248)-MINIFS(AZ:AZ,$E:$E,$E248)),
100*(AZ248-MINIFS(AZ:AZ,$E:$E,$E248))/(MAXIFS(AZ:AZ,$E:$E,$E248)-MINIFS(AZ:AZ,$E:$E,$E248))))</f>
        <v/>
      </c>
      <c r="DP248" s="232" t="str">
        <f t="array" ref="DP248">IF(BA248="","",
IF(INDEX(Settings!$H:$H,MATCH(DP$1,Settings!$G:$G,0))=TRUE,
100-100*(BA248-MINIFS(BA:BA,$E:$E,$E248))/(MAXIFS(BA:BA,$E:$E,$E248)-MINIFS(BA:BA,$E:$E,$E248)),
100*(BA248-MINIFS(BA:BA,$E:$E,$E248))/(MAXIFS(BA:BA,$E:$E,$E248)-MINIFS(BA:BA,$E:$E,$E248))))</f>
        <v/>
      </c>
      <c r="DQ248" s="232" t="str">
        <f t="array" ref="DQ248">IF(BB248="","",
IF(INDEX(Settings!$H:$H,MATCH(DQ$1,Settings!$G:$G,0))=TRUE,
100-100*(BB248-MINIFS(BB:BB,$E:$E,$E248))/(MAXIFS(BB:BB,$E:$E,$E248)-MINIFS(BB:BB,$E:$E,$E248)),
100*(BB248-MINIFS(BB:BB,$E:$E,$E248))/(MAXIFS(BB:BB,$E:$E,$E248)-MINIFS(BB:BB,$E:$E,$E248))))</f>
        <v/>
      </c>
      <c r="DR248" s="232" t="str">
        <f t="array" ref="DR248">IF(BC248="","",
IF(INDEX(Settings!$H:$H,MATCH(DR$1,Settings!$G:$G,0))=TRUE,
100-100*(BC248-MINIFS(BC:BC,$E:$E,$E248))/(MAXIFS(BC:BC,$E:$E,$E248)-MINIFS(BC:BC,$E:$E,$E248)),
100*(BC248-MINIFS(BC:BC,$E:$E,$E248))/(MAXIFS(BC:BC,$E:$E,$E248)-MINIFS(BC:BC,$E:$E,$E248))))</f>
        <v/>
      </c>
      <c r="DS248" s="232" t="str">
        <f t="array" ref="DS248">IF(BD248="","",
IF(INDEX(Settings!$H:$H,MATCH(DS$1,Settings!$G:$G,0))=TRUE,
100-100*(BD248-MINIFS(BD:BD,$E:$E,$E248))/(MAXIFS(BD:BD,$E:$E,$E248)-MINIFS(BD:BD,$E:$E,$E248)),
100*(BD248-MINIFS(BD:BD,$E:$E,$E248))/(MAXIFS(BD:BD,$E:$E,$E248)-MINIFS(BD:BD,$E:$E,$E248))))</f>
        <v/>
      </c>
      <c r="DT248" s="232" t="str">
        <f t="array" ref="DT248">IF(BE248="","",
IF(INDEX(Settings!$H:$H,MATCH(DT$1,Settings!$G:$G,0))=TRUE,
100-100*(BE248-MINIFS(BE:BE,$E:$E,$E248))/(MAXIFS(BE:BE,$E:$E,$E248)-MINIFS(BE:BE,$E:$E,$E248)),
100*(BE248-MINIFS(BE:BE,$E:$E,$E248))/(MAXIFS(BE:BE,$E:$E,$E248)-MINIFS(BE:BE,$E:$E,$E248))))</f>
        <v/>
      </c>
      <c r="DU248" s="232" t="str">
        <f t="array" ref="DU248">IF(BF248="","",
IF(INDEX(Settings!$H:$H,MATCH(DU$1,Settings!$G:$G,0))=TRUE,
100-100*(BF248-MINIFS(BF:BF,$E:$E,$E248))/(MAXIFS(BF:BF,$E:$E,$E248)-MINIFS(BF:BF,$E:$E,$E248)),
100*(BF248-MINIFS(BF:BF,$E:$E,$E248))/(MAXIFS(BF:BF,$E:$E,$E248)-MINIFS(BF:BF,$E:$E,$E248))))</f>
        <v/>
      </c>
      <c r="DV248" s="232" t="str">
        <f t="array" ref="DV248">IF(BG248="","",
IF(INDEX(Settings!$H:$H,MATCH(DV$1,Settings!$G:$G,0))=TRUE,
100-100*(BG248-MINIFS(BG:BG,$E:$E,$E248))/(MAXIFS(BG:BG,$E:$E,$E248)-MINIFS(BG:BG,$E:$E,$E248)),
100*(BG248-MINIFS(BG:BG,$E:$E,$E248))/(MAXIFS(BG:BG,$E:$E,$E248)-MINIFS(BG:BG,$E:$E,$E248))))</f>
        <v/>
      </c>
      <c r="DW248" s="232" t="str">
        <f t="array" ref="DW248">IF(BH248="","",
IF(INDEX(Settings!$H:$H,MATCH(DW$1,Settings!$G:$G,0))=TRUE,
100-100*(BH248-MINIFS(BH:BH,$E:$E,$E248))/(MAXIFS(BH:BH,$E:$E,$E248)-MINIFS(BH:BH,$E:$E,$E248)),
100*(BH248-MINIFS(BH:BH,$E:$E,$E248))/(MAXIFS(BH:BH,$E:$E,$E248)-MINIFS(BH:BH,$E:$E,$E248))))</f>
        <v/>
      </c>
      <c r="DX248" s="232" t="str">
        <f t="array" ref="DX248">IF(BI248="","",
IF(INDEX(Settings!$H:$H,MATCH(DX$1,Settings!$G:$G,0))=TRUE,
100-100*(BI248-MINIFS(BI:BI,$E:$E,$E248))/(MAXIFS(BI:BI,$E:$E,$E248)-MINIFS(BI:BI,$E:$E,$E248)),
100*(BI248-MINIFS(BI:BI,$E:$E,$E248))/(MAXIFS(BI:BI,$E:$E,$E248)-MINIFS(BI:BI,$E:$E,$E248))))</f>
        <v/>
      </c>
      <c r="DY248" s="232" t="str">
        <f t="array" ref="DY248">IF(BJ248="","",
IF(INDEX(Settings!$H:$H,MATCH(DY$1,Settings!$G:$G,0))=TRUE,
100-100*(BJ248-MINIFS(BJ:BJ,$E:$E,$E248))/(MAXIFS(BJ:BJ,$E:$E,$E248)-MINIFS(BJ:BJ,$E:$E,$E248)),
100*(BJ248-MINIFS(BJ:BJ,$E:$E,$E248))/(MAXIFS(BJ:BJ,$E:$E,$E248)-MINIFS(BJ:BJ,$E:$E,$E248))))</f>
        <v/>
      </c>
      <c r="DZ248" s="234"/>
      <c r="EA248" s="234"/>
      <c r="EB248" s="234" t="str">
        <f t="shared" si="8"/>
        <v/>
      </c>
      <c r="EC248" s="234" t="str">
        <f t="shared" si="9"/>
        <v/>
      </c>
      <c r="ED248" s="234" t="str">
        <f t="shared" si="10"/>
        <v/>
      </c>
      <c r="EE248" s="234" t="str">
        <f t="shared" si="11"/>
        <v/>
      </c>
      <c r="EF248" s="234" t="str">
        <f t="shared" si="12"/>
        <v/>
      </c>
      <c r="EG248" s="234" t="str">
        <f t="shared" si="13"/>
        <v/>
      </c>
      <c r="EH248" s="234"/>
      <c r="EI248" s="234"/>
      <c r="EJ248" s="234"/>
      <c r="EK248" s="234"/>
      <c r="EL248" s="234"/>
      <c r="EM248" s="234"/>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3" t="str">
        <f t="shared" si="14"/>
        <v/>
      </c>
      <c r="N249" s="49"/>
      <c r="O249" s="49"/>
      <c r="P249" s="49"/>
      <c r="Q249" s="49"/>
      <c r="R249" s="49"/>
      <c r="S249" s="222" t="str">
        <f>IFERROR(VLOOKUP(AF249, 'YOYO IR Scores'!A:C, 3, FALSE), "")
</f>
        <v/>
      </c>
      <c r="T249" s="49"/>
      <c r="U249" s="49"/>
      <c r="V249" s="49"/>
      <c r="W249" s="49"/>
      <c r="X249" s="224" t="str">
        <f t="shared" si="4"/>
        <v/>
      </c>
      <c r="Y249" s="225" t="str">
        <f t="shared" si="5"/>
        <v/>
      </c>
      <c r="Z249" s="225" t="str">
        <f t="shared" si="6"/>
        <v/>
      </c>
      <c r="AA249" s="224" t="str">
        <f t="shared" si="7"/>
        <v/>
      </c>
      <c r="AB249" s="223"/>
      <c r="AC249" s="223"/>
      <c r="AD249" s="223"/>
      <c r="AE249" s="223" t="str">
        <f>IFERROR(VLOOKUP(AF249, 'YOYO IR Scores'!A:C, 2, FALSE), "")</f>
        <v/>
      </c>
      <c r="AF249" s="223"/>
      <c r="AG249" s="223"/>
      <c r="AH249" s="223"/>
      <c r="AI249" s="223"/>
      <c r="AJ249" s="223"/>
      <c r="AK249" s="223"/>
      <c r="AL249" s="223"/>
      <c r="AM249" s="223"/>
      <c r="AN249" s="223"/>
      <c r="AO249" s="223"/>
      <c r="AP249" s="223"/>
      <c r="AQ249" s="223"/>
      <c r="AR249" s="223"/>
      <c r="AS249" s="223"/>
      <c r="AT249" s="223"/>
      <c r="AU249" s="223"/>
      <c r="AV249" s="223"/>
      <c r="AW249" s="223"/>
      <c r="AX249" s="223"/>
      <c r="AY249" s="223"/>
      <c r="AZ249" s="223"/>
      <c r="BA249" s="223"/>
      <c r="BB249" s="223"/>
      <c r="BC249" s="223"/>
      <c r="BD249" s="223"/>
      <c r="BE249" s="223"/>
      <c r="BF249" s="223"/>
      <c r="BG249" s="223"/>
      <c r="BH249" s="223"/>
      <c r="BI249" s="223"/>
      <c r="BJ249" s="223"/>
      <c r="BK249" s="223" t="str">
        <f t="array" ref="BK249">IF(J249="","",
IF(INDEX(Settings!$H:$H,MATCH(BY$1,Settings!$G:$G,0))=TRUE,
100-100*(J249-MIN(J:J))/(MAX(J:J)-MIN(J:J)),
100*(J249-MIN(J:J))/(MAX(J:J)-MIN(J:J))))</f>
        <v/>
      </c>
      <c r="BL249" s="223" t="str">
        <f t="array" ref="BL249">IF(J249="","",
IF(INDEX(Settings!$H:$H,MATCH(BY$1,Settings!$G:$G,0))=TRUE,
100-100*(J249-MINIFS(J:J,$E:$E,$E249))/(MAXIFS(J:J,$E:$E,$E249)-MINIFS(J:J,$E:$E,$E249)),
100*(J249-MINIFS(J:J,$E:$E,$E249))/(MAXIFS(J:J,$E:$E,$E249)-MINIFS(J:J,$E:$E,$E249))))</f>
        <v/>
      </c>
      <c r="BM249" s="223"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4" t="str">
        <f t="array" ref="BQ249">IF(J249="","",
IF(INDEX(Settings!$H:$H,MATCH(BY$1,Settings!$G:$G,0))=TRUE,
-1*(J249-AVERAGE(J:J))/STDEV(J:J),
(J249-AVERAGE(J:J))/STDEV(J:J)))</f>
        <v/>
      </c>
      <c r="BR249" s="224" t="str">
        <f>IFERROR(__xludf.DUMMYFUNCTION("IF(J249="""","""",
IF(INDEX(Settings!$H:$H,MATCH(BY$1,Settings!$G:$G,0))=TRUE,
-1*(J249-AVERAGEIFS(J:J,$E:$E,$E249))/STDEV(FILTER(J:J,$E:$E=$E249)),
(J249-AVERAGEIFS(J:J,$E:$E,$E249))/STDEV(FILTER(J:J,$E:$E=$E249))))"),"")</f>
        <v/>
      </c>
      <c r="BS249" s="224"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3" t="str">
        <f t="array" ref="BY249">IF(J249="","",
IF(INDEX(Settings!$H:$H,MATCH(BY$1,Settings!$G:$G,0))=TRUE,
100-100*(J249-MINIFS(J:J,$E:$E,$E249))/(MAXIFS(J:J,$E:$E,$E249)-MINIFS(J:J,$E:$E,$E249)),
100*(J249-MINIFS(J:J,$E:$E,$E249))/(MAXIFS(J:J,$E:$E,$E249)-MINIFS(J:J,$E:$E,$E249))))</f>
        <v/>
      </c>
      <c r="BZ249" s="223" t="str">
        <f t="array" ref="BZ249">IF(K249="","",
IF(INDEX(Settings!$H:$H,MATCH(BZ$1,Settings!$G:$G,0))=TRUE,
100-100*(K249-MINIFS(K:K,$E:$E,$E249))/(MAXIFS(K:K,$E:$E,$E249)-MINIFS(K:K,$E:$E,$E249)),
100*(K249-MINIFS(K:K,$E:$E,$E249))/(MAXIFS(K:K,$E:$E,$E249)-MINIFS(K:K,$E:$E,$E249))))</f>
        <v/>
      </c>
      <c r="CA249" s="223" t="str">
        <f t="array" ref="CA249">IF(L249="","",
IF(INDEX(Settings!$H:$H,MATCH(CA$1,Settings!$G:$G,0))=TRUE,
100-100*(L249-MINIFS(L:L,$E:$E,$E249))/(MAXIFS(L:L,$E:$E,$E249)-MINIFS(L:L,$E:$E,$E249)),
100*(L249-MINIFS(L:L,$E:$E,$E249))/(MAXIFS(L:L,$E:$E,$E249)-MINIFS(L:L,$E:$E,$E249))))</f>
        <v/>
      </c>
      <c r="CB249" s="223" t="str">
        <f t="array" ref="CB249">IF(M249="","",
IF(INDEX(Settings!$H:$H,MATCH(CB$1,Settings!$G:$G,0))=TRUE,
100-100*(M249-MINIFS(M:M,$E:$E,$E249))/(MAXIFS(M:M,$E:$E,$E249)-MINIFS(M:M,$E:$E,$E249)),
100*(M249-MINIFS(M:M,$E:$E,$E249))/(MAXIFS(M:M,$E:$E,$E249)-MINIFS(M:M,$E:$E,$E249))))</f>
        <v/>
      </c>
      <c r="CC249" s="223" t="str">
        <f t="array" ref="CC249">IF(N249="","",
IF(INDEX(Settings!$H:$H,MATCH(CC$1,Settings!$G:$G,0))=TRUE,
100-100*(N249-MINIFS(N:N,$E:$E,$E249))/(MAXIFS(N:N,$E:$E,$E249)-MINIFS(N:N,$E:$E,$E249)),
100*(N249-MINIFS(N:N,$E:$E,$E249))/(MAXIFS(N:N,$E:$E,$E249)-MINIFS(N:N,$E:$E,$E249))))</f>
        <v/>
      </c>
      <c r="CD249" s="223" t="str">
        <f t="array" ref="CD249">IF(O249="","",
IF(INDEX(Settings!$H:$H,MATCH(CD$1,Settings!$G:$G,0))=TRUE,
100-100*(O249-MINIFS(O:O,$E:$E,$E249))/(MAXIFS(O:O,$E:$E,$E249)-MINIFS(O:O,$E:$E,$E249)),
100*(O249-MINIFS(O:O,$E:$E,$E249))/(MAXIFS(O:O,$E:$E,$E249)-MINIFS(O:O,$E:$E,$E249))))</f>
        <v/>
      </c>
      <c r="CE249" s="223" t="str">
        <f t="array" ref="CE249">IF(P249="","",
IF(INDEX(Settings!$H:$H,MATCH(CE$1,Settings!$G:$G,0))=TRUE,
100-100*(P249-MINIFS(P:P,$E:$E,$E249))/(MAXIFS(P:P,$E:$E,$E249)-MINIFS(P:P,$E:$E,$E249)),
100*(P249-MINIFS(P:P,$E:$E,$E249))/(MAXIFS(P:P,$E:$E,$E249)-MINIFS(P:P,$E:$E,$E249))))</f>
        <v/>
      </c>
      <c r="CF249" s="223" t="str">
        <f t="array" ref="CF249">IF(Q249="","",
IF(INDEX(Settings!$H:$H,MATCH(CF$1,Settings!$G:$G,0))=TRUE,
100-100*(Q249-MINIFS(Q:Q,$E:$E,$E249))/(MAXIFS(Q:Q,$E:$E,$E249)-MINIFS(Q:Q,$E:$E,$E249)),
100*(Q249-MINIFS(Q:Q,$E:$E,$E249))/(MAXIFS(Q:Q,$E:$E,$E249)-MINIFS(Q:Q,$E:$E,$E249))))</f>
        <v/>
      </c>
      <c r="CG249" s="223" t="str">
        <f t="array" ref="CG249">IF(R249="","",
IF(INDEX(Settings!$H:$H,MATCH(CG$1,Settings!$G:$G,0))=TRUE,
100-100*(R249-MINIFS(R:R,$E:$E,$E249))/(MAXIFS(R:R,$E:$E,$E249)-MINIFS(R:R,$E:$E,$E249)),
100*(R249-MINIFS(R:R,$E:$E,$E249))/(MAXIFS(R:R,$E:$E,$E249)-MINIFS(R:R,$E:$E,$E249))))</f>
        <v/>
      </c>
      <c r="CH249" s="223" t="str">
        <f t="array" ref="CH249">IF(S249="","",
IF(INDEX(Settings!$H:$H,MATCH(CH$1,Settings!$G:$G,0))=TRUE,
100-100*(S249-MINIFS(S:S,$E:$E,$E249))/(MAXIFS(S:S,$E:$E,$E249)-MINIFS(S:S,$E:$E,$E249)),
100*(S249-MINIFS(S:S,$E:$E,$E249))/(MAXIFS(S:S,$E:$E,$E249)-MINIFS(S:S,$E:$E,$E249))))</f>
        <v/>
      </c>
      <c r="CI249" s="223" t="str">
        <f t="array" ref="CI249">IF(T249="","",
IF(INDEX(Settings!$H:$H,MATCH(CI$1,Settings!$G:$G,0))=TRUE,
100-100*(T249-MINIFS(T:T,$E:$E,$E249))/(MAXIFS(T:T,$E:$E,$E249)-MINIFS(T:T,$E:$E,$E249)),
100*(T249-MINIFS(T:T,$E:$E,$E249))/(MAXIFS(T:T,$E:$E,$E249)-MINIFS(T:T,$E:$E,$E249))))</f>
        <v/>
      </c>
      <c r="CJ249" s="223" t="str">
        <f t="array" ref="CJ249">IF(U249="","",
IF(INDEX(Settings!$H:$H,MATCH(CJ$1,Settings!$G:$G,0))=TRUE,
100-100*(U249-MINIFS(U:U,$E:$E,$E249))/(MAXIFS(U:U,$E:$E,$E249)-MINIFS(U:U,$E:$E,$E249)),
100*(U249-MINIFS(U:U,$E:$E,$E249))/(MAXIFS(U:U,$E:$E,$E249)-MINIFS(U:U,$E:$E,$E249))))</f>
        <v/>
      </c>
      <c r="CK249" s="223" t="str">
        <f t="array" ref="CK249">IF(V249="","",
IF(INDEX(Settings!$H:$H,MATCH(CK$1,Settings!$G:$G,0))=TRUE,
100-100*(V249-MINIFS(V:V,$E:$E,$E249))/(MAXIFS(V:V,$E:$E,$E249)-MINIFS(V:V,$E:$E,$E249)),
100*(V249-MINIFS(V:V,$E:$E,$E249))/(MAXIFS(V:V,$E:$E,$E249)-MINIFS(V:V,$E:$E,$E249))))</f>
        <v/>
      </c>
      <c r="CL249" s="223" t="str">
        <f t="array" ref="CL249">IF(W249="","",
IF(INDEX(Settings!$H:$H,MATCH(CL$1,Settings!$G:$G,0))=TRUE,
100-100*(W249-MINIFS(W:W,$E:$E,$E249))/(MAXIFS(W:W,$E:$E,$E249)-MINIFS(W:W,$E:$E,$E249)),
100*(W249-MINIFS(W:W,$E:$E,$E249))/(MAXIFS(W:W,$E:$E,$E249)-MINIFS(W:W,$E:$E,$E249))))</f>
        <v/>
      </c>
      <c r="CM249" s="223" t="str">
        <f t="array" ref="CM249">IF(X249="","",
IF(INDEX(Settings!$H:$H,MATCH(CM$1,Settings!$G:$G,0))=TRUE,
100-100*(X249-MINIFS(X:X,$E:$E,$E249))/(MAXIFS(X:X,$E:$E,$E249)-MINIFS(X:X,$E:$E,$E249)),
100*(X249-MINIFS(X:X,$E:$E,$E249))/(MAXIFS(X:X,$E:$E,$E249)-MINIFS(X:X,$E:$E,$E249))))</f>
        <v/>
      </c>
      <c r="CN249" s="223" t="str">
        <f t="array" ref="CN249">IF(Y249="","",
IF(INDEX(Settings!$H:$H,MATCH(CN$1,Settings!$G:$G,0))=TRUE,
100-100*(Y249-MINIFS(Y:Y,$E:$E,$E249))/(MAXIFS(Y:Y,$E:$E,$E249)-MINIFS(Y:Y,$E:$E,$E249)),
100*(Y249-MINIFS(Y:Y,$E:$E,$E249))/(MAXIFS(Y:Y,$E:$E,$E249)-MINIFS(Y:Y,$E:$E,$E249))))</f>
        <v/>
      </c>
      <c r="CO249" s="223" t="str">
        <f t="array" ref="CO249">IF(Z249="","",
IF(INDEX(Settings!$H:$H,MATCH(CO$1,Settings!$G:$G,0))=TRUE,
100-100*(Z249-MINIFS(Z:Z,$E:$E,$E249))/(MAXIFS(Z:Z,$E:$E,$E249)-MINIFS(Z:Z,$E:$E,$E249)),
100*(Z249-MINIFS(Z:Z,$E:$E,$E249))/(MAXIFS(Z:Z,$E:$E,$E249)-MINIFS(Z:Z,$E:$E,$E249))))</f>
        <v/>
      </c>
      <c r="CP249" s="223" t="str">
        <f t="array" ref="CP249">IF(AA249="","",
IF(INDEX(Settings!$H:$H,MATCH(CP$1,Settings!$G:$G,0))=TRUE,
100-100*(AA249-MINIFS(AA:AA,$E:$E,$E249))/(MAXIFS(AA:AA,$E:$E,$E249)-MINIFS(AA:AA,$E:$E,$E249)),
100*(AA249-MINIFS(AA:AA,$E:$E,$E249))/(MAXIFS(AA:AA,$E:$E,$E249)-MINIFS(AA:AA,$E:$E,$E249))))</f>
        <v/>
      </c>
      <c r="CQ249" s="223" t="str">
        <f t="array" ref="CQ249">IF(AB249="","",
IF(INDEX(Settings!$H:$H,MATCH(CQ$1,Settings!$G:$G,0))=TRUE,
100-100*(AB249-MINIFS(AB:AB,$E:$E,$E249))/(MAXIFS(AB:AB,$E:$E,$E249)-MINIFS(AB:AB,$E:$E,$E249)),
100*(AB249-MINIFS(AB:AB,$E:$E,$E249))/(MAXIFS(AB:AB,$E:$E,$E249)-MINIFS(AB:AB,$E:$E,$E249))))</f>
        <v/>
      </c>
      <c r="CR249" s="223" t="str">
        <f t="array" ref="CR249">IF(AC249="","",
IF(INDEX(Settings!$H:$H,MATCH(CR$1,Settings!$G:$G,0))=TRUE,
100-100*(AC249-MINIFS(AC:AC,$E:$E,$E249))/(MAXIFS(AC:AC,$E:$E,$E249)-MINIFS(AC:AC,$E:$E,$E249)),
100*(AC249-MINIFS(AC:AC,$E:$E,$E249))/(MAXIFS(AC:AC,$E:$E,$E249)-MINIFS(AC:AC,$E:$E,$E249))))</f>
        <v/>
      </c>
      <c r="CS249" s="223" t="str">
        <f t="array" ref="CS249">IF(AD249="","",
IF(INDEX(Settings!$H:$H,MATCH(CS$1,Settings!$G:$G,0))=TRUE,
100-100*(AD249-MINIFS(AD:AD,$E:$E,$E249))/(MAXIFS(AD:AD,$E:$E,$E249)-MINIFS(AD:AD,$E:$E,$E249)),
100*(AD249-MINIFS(AD:AD,$E:$E,$E249))/(MAXIFS(AD:AD,$E:$E,$E249)-MINIFS(AD:AD,$E:$E,$E249))))</f>
        <v/>
      </c>
      <c r="CT249" s="223" t="str">
        <f t="array" ref="CT249">IF(AE249="","",
IF(INDEX(Settings!$H:$H,MATCH(CT$1,Settings!$G:$G,0))=TRUE,
100-100*(AE249-MINIFS(AE:AE,$E:$E,$E249))/(MAXIFS(AE:AE,$E:$E,$E249)-MINIFS(AE:AE,$E:$E,$E249)),
100*(AE249-MINIFS(AE:AE,$E:$E,$E249))/(MAXIFS(AE:AE,$E:$E,$E249)-MINIFS(AE:AE,$E:$E,$E249))))</f>
        <v/>
      </c>
      <c r="CU249" s="223" t="str">
        <f t="array" ref="CU249">IF(AF249="","",
IF(INDEX(Settings!$H:$H,MATCH(CU$1,Settings!$G:$G,0))=TRUE,
100-100*(AF249-MINIFS(AF:AF,$E:$E,$E249))/(MAXIFS(AF:AF,$E:$E,$E249)-MINIFS(AF:AF,$E:$E,$E249)),
100*(AF249-MINIFS(AF:AF,$E:$E,$E249))/(MAXIFS(AF:AF,$E:$E,$E249)-MINIFS(AF:AF,$E:$E,$E249))))</f>
        <v/>
      </c>
      <c r="CV249" s="223" t="str">
        <f t="array" ref="CV249">IF(AG249="","",
IF(INDEX(Settings!$H:$H,MATCH(CV$1,Settings!$G:$G,0))=TRUE,
100-100*(AG249-MINIFS(AG:AG,$E:$E,$E249))/(MAXIFS(AG:AG,$E:$E,$E249)-MINIFS(AG:AG,$E:$E,$E249)),
100*(AG249-MINIFS(AG:AG,$E:$E,$E249))/(MAXIFS(AG:AG,$E:$E,$E249)-MINIFS(AG:AG,$E:$E,$E249))))</f>
        <v/>
      </c>
      <c r="CW249" s="223" t="str">
        <f t="array" ref="CW249">IF(AH249="","",
IF(INDEX(Settings!$H:$H,MATCH(CW$1,Settings!$G:$G,0))=TRUE,
100-100*(AH249-MINIFS(AH:AH,$E:$E,$E249))/(MAXIFS(AH:AH,$E:$E,$E249)-MINIFS(AH:AH,$E:$E,$E249)),
100*(AH249-MINIFS(AH:AH,$E:$E,$E249))/(MAXIFS(AH:AH,$E:$E,$E249)-MINIFS(AH:AH,$E:$E,$E249))))</f>
        <v/>
      </c>
      <c r="CX249" s="223" t="str">
        <f t="array" ref="CX249">IF(AI249="","",
IF(INDEX(Settings!$H:$H,MATCH(CX$1,Settings!$G:$G,0))=TRUE,
100-100*(AI249-MINIFS(AI:AI,$E:$E,$E249))/(MAXIFS(AI:AI,$E:$E,$E249)-MINIFS(AI:AI,$E:$E,$E249)),
100*(AI249-MINIFS(AI:AI,$E:$E,$E249))/(MAXIFS(AI:AI,$E:$E,$E249)-MINIFS(AI:AI,$E:$E,$E249))))</f>
        <v/>
      </c>
      <c r="CY249" s="223" t="str">
        <f t="array" ref="CY249">IF(AJ249="","",
IF(INDEX(Settings!$H:$H,MATCH(CY$1,Settings!$G:$G,0))=TRUE,
100-100*(AJ249-MINIFS(AJ:AJ,$E:$E,$E249))/(MAXIFS(AJ:AJ,$E:$E,$E249)-MINIFS(AJ:AJ,$E:$E,$E249)),
100*(AJ249-MINIFS(AJ:AJ,$E:$E,$E249))/(MAXIFS(AJ:AJ,$E:$E,$E249)-MINIFS(AJ:AJ,$E:$E,$E249))))</f>
        <v/>
      </c>
      <c r="CZ249" s="223" t="str">
        <f t="array" ref="CZ249">IF(AK249="","",
IF(INDEX(Settings!$H:$H,MATCH(CZ$1,Settings!$G:$G,0))=TRUE,
100-100*(AK249-MINIFS(AK:AK,$E:$E,$E249))/(MAXIFS(AK:AK,$E:$E,$E249)-MINIFS(AK:AK,$E:$E,$E249)),
100*(AK249-MINIFS(AK:AK,$E:$E,$E249))/(MAXIFS(AK:AK,$E:$E,$E249)-MINIFS(AK:AK,$E:$E,$E249))))</f>
        <v/>
      </c>
      <c r="DA249" s="223" t="str">
        <f t="array" ref="DA249">IF(AL249="","",
IF(INDEX(Settings!$H:$H,MATCH(DA$1,Settings!$G:$G,0))=TRUE,
100-100*(AL249-MINIFS(AL:AL,$E:$E,$E249))/(MAXIFS(AL:AL,$E:$E,$E249)-MINIFS(AL:AL,$E:$E,$E249)),
100*(AL249-MINIFS(AL:AL,$E:$E,$E249))/(MAXIFS(AL:AL,$E:$E,$E249)-MINIFS(AL:AL,$E:$E,$E249))))</f>
        <v/>
      </c>
      <c r="DB249" s="223" t="str">
        <f t="array" ref="DB249">IF(AM249="","",
IF(INDEX(Settings!$H:$H,MATCH(DB$1,Settings!$G:$G,0))=TRUE,
100-100*(AM249-MINIFS(AM:AM,$E:$E,$E249))/(MAXIFS(AM:AM,$E:$E,$E249)-MINIFS(AM:AM,$E:$E,$E249)),
100*(AM249-MINIFS(AM:AM,$E:$E,$E249))/(MAXIFS(AM:AM,$E:$E,$E249)-MINIFS(AM:AM,$E:$E,$E249))))</f>
        <v/>
      </c>
      <c r="DC249" s="223" t="str">
        <f t="array" ref="DC249">IF(AN249="","",
IF(INDEX(Settings!$H:$H,MATCH(DC$1,Settings!$G:$G,0))=TRUE,
100-100*(AN249-MINIFS(AN:AN,$E:$E,$E249))/(MAXIFS(AN:AN,$E:$E,$E249)-MINIFS(AN:AN,$E:$E,$E249)),
100*(AN249-MINIFS(AN:AN,$E:$E,$E249))/(MAXIFS(AN:AN,$E:$E,$E249)-MINIFS(AN:AN,$E:$E,$E249))))</f>
        <v/>
      </c>
      <c r="DD249" s="223" t="str">
        <f t="array" ref="DD249">IF(AO249="","",
IF(INDEX(Settings!$H:$H,MATCH(DD$1,Settings!$G:$G,0))=TRUE,
100-100*(AO249-MINIFS(AO:AO,$E:$E,$E249))/(MAXIFS(AO:AO,$E:$E,$E249)-MINIFS(AO:AO,$E:$E,$E249)),
100*(AO249-MINIFS(AO:AO,$E:$E,$E249))/(MAXIFS(AO:AO,$E:$E,$E249)-MINIFS(AO:AO,$E:$E,$E249))))</f>
        <v/>
      </c>
      <c r="DE249" s="223" t="str">
        <f t="array" ref="DE249">IF(AP249="","",
IF(INDEX(Settings!$H:$H,MATCH(DE$1,Settings!$G:$G,0))=TRUE,
100-100*(AP249-MINIFS(AP:AP,$E:$E,$E249))/(MAXIFS(AP:AP,$E:$E,$E249)-MINIFS(AP:AP,$E:$E,$E249)),
100*(AP249-MINIFS(AP:AP,$E:$E,$E249))/(MAXIFS(AP:AP,$E:$E,$E249)-MINIFS(AP:AP,$E:$E,$E249))))</f>
        <v/>
      </c>
      <c r="DF249" s="223" t="str">
        <f t="array" ref="DF249">IF(AQ249="","",
IF(INDEX(Settings!$H:$H,MATCH(DF$1,Settings!$G:$G,0))=TRUE,
100-100*(AQ249-MINIFS(AQ:AQ,$E:$E,$E249))/(MAXIFS(AQ:AQ,$E:$E,$E249)-MINIFS(AQ:AQ,$E:$E,$E249)),
100*(AQ249-MINIFS(AQ:AQ,$E:$E,$E249))/(MAXIFS(AQ:AQ,$E:$E,$E249)-MINIFS(AQ:AQ,$E:$E,$E249))))</f>
        <v/>
      </c>
      <c r="DG249" s="223" t="str">
        <f t="array" ref="DG249">IF(AR249="","",
IF(INDEX(Settings!$H:$H,MATCH(DG$1,Settings!$G:$G,0))=TRUE,
100-100*(AR249-MINIFS(AR:AR,$E:$E,$E249))/(MAXIFS(AR:AR,$E:$E,$E249)-MINIFS(AR:AR,$E:$E,$E249)),
100*(AR249-MINIFS(AR:AR,$E:$E,$E249))/(MAXIFS(AR:AR,$E:$E,$E249)-MINIFS(AR:AR,$E:$E,$E249))))</f>
        <v/>
      </c>
      <c r="DH249" s="223" t="str">
        <f t="array" ref="DH249">IF(AS249="","",
IF(INDEX(Settings!$H:$H,MATCH(DH$1,Settings!$G:$G,0))=TRUE,
100-100*(AS249-MINIFS(AS:AS,$E:$E,$E249))/(MAXIFS(AS:AS,$E:$E,$E249)-MINIFS(AS:AS,$E:$E,$E249)),
100*(AS249-MINIFS(AS:AS,$E:$E,$E249))/(MAXIFS(AS:AS,$E:$E,$E249)-MINIFS(AS:AS,$E:$E,$E249))))</f>
        <v/>
      </c>
      <c r="DI249" s="223" t="str">
        <f t="array" ref="DI249">IF(AT249="","",
IF(INDEX(Settings!$H:$H,MATCH(DI$1,Settings!$G:$G,0))=TRUE,
100-100*(AT249-MINIFS(AT:AT,$E:$E,$E249))/(MAXIFS(AT:AT,$E:$E,$E249)-MINIFS(AT:AT,$E:$E,$E249)),
100*(AT249-MINIFS(AT:AT,$E:$E,$E249))/(MAXIFS(AT:AT,$E:$E,$E249)-MINIFS(AT:AT,$E:$E,$E249))))</f>
        <v/>
      </c>
      <c r="DJ249" s="223" t="str">
        <f t="array" ref="DJ249">IF(AU249="","",
IF(INDEX(Settings!$H:$H,MATCH(DJ$1,Settings!$G:$G,0))=TRUE,
100-100*(AU249-MINIFS(AU:AU,$E:$E,$E249))/(MAXIFS(AU:AU,$E:$E,$E249)-MINIFS(AU:AU,$E:$E,$E249)),
100*(AU249-MINIFS(AU:AU,$E:$E,$E249))/(MAXIFS(AU:AU,$E:$E,$E249)-MINIFS(AU:AU,$E:$E,$E249))))</f>
        <v/>
      </c>
      <c r="DK249" s="223" t="str">
        <f t="array" ref="DK249">IF(AV249="","",
IF(INDEX(Settings!$H:$H,MATCH(DK$1,Settings!$G:$G,0))=TRUE,
100-100*(AV249-MINIFS(AV:AV,$E:$E,$E249))/(MAXIFS(AV:AV,$E:$E,$E249)-MINIFS(AV:AV,$E:$E,$E249)),
100*(AV249-MINIFS(AV:AV,$E:$E,$E249))/(MAXIFS(AV:AV,$E:$E,$E249)-MINIFS(AV:AV,$E:$E,$E249))))</f>
        <v/>
      </c>
      <c r="DL249" s="223" t="str">
        <f t="array" ref="DL249">IF(AW249="","",
IF(INDEX(Settings!$H:$H,MATCH(DL$1,Settings!$G:$G,0))=TRUE,
100-100*(AW249-MINIFS(AW:AW,$E:$E,$E249))/(MAXIFS(AW:AW,$E:$E,$E249)-MINIFS(AW:AW,$E:$E,$E249)),
100*(AW249-MINIFS(AW:AW,$E:$E,$E249))/(MAXIFS(AW:AW,$E:$E,$E249)-MINIFS(AW:AW,$E:$E,$E249))))</f>
        <v/>
      </c>
      <c r="DM249" s="223" t="str">
        <f t="array" ref="DM249">IF(AX249="","",
IF(INDEX(Settings!$H:$H,MATCH(DM$1,Settings!$G:$G,0))=TRUE,
100-100*(AX249-MINIFS(AX:AX,$E:$E,$E249))/(MAXIFS(AX:AX,$E:$E,$E249)-MINIFS(AX:AX,$E:$E,$E249)),
100*(AX249-MINIFS(AX:AX,$E:$E,$E249))/(MAXIFS(AX:AX,$E:$E,$E249)-MINIFS(AX:AX,$E:$E,$E249))))</f>
        <v/>
      </c>
      <c r="DN249" s="223" t="str">
        <f t="array" ref="DN249">IF(AY249="","",
IF(INDEX(Settings!$H:$H,MATCH(DN$1,Settings!$G:$G,0))=TRUE,
100-100*(AY249-MINIFS(AY:AY,$E:$E,$E249))/(MAXIFS(AY:AY,$E:$E,$E249)-MINIFS(AY:AY,$E:$E,$E249)),
100*(AY249-MINIFS(AY:AY,$E:$E,$E249))/(MAXIFS(AY:AY,$E:$E,$E249)-MINIFS(AY:AY,$E:$E,$E249))))</f>
        <v/>
      </c>
      <c r="DO249" s="223" t="str">
        <f t="array" ref="DO249">IF(AZ249="","",
IF(INDEX(Settings!$H:$H,MATCH(DO$1,Settings!$G:$G,0))=TRUE,
100-100*(AZ249-MINIFS(AZ:AZ,$E:$E,$E249))/(MAXIFS(AZ:AZ,$E:$E,$E249)-MINIFS(AZ:AZ,$E:$E,$E249)),
100*(AZ249-MINIFS(AZ:AZ,$E:$E,$E249))/(MAXIFS(AZ:AZ,$E:$E,$E249)-MINIFS(AZ:AZ,$E:$E,$E249))))</f>
        <v/>
      </c>
      <c r="DP249" s="223" t="str">
        <f t="array" ref="DP249">IF(BA249="","",
IF(INDEX(Settings!$H:$H,MATCH(DP$1,Settings!$G:$G,0))=TRUE,
100-100*(BA249-MINIFS(BA:BA,$E:$E,$E249))/(MAXIFS(BA:BA,$E:$E,$E249)-MINIFS(BA:BA,$E:$E,$E249)),
100*(BA249-MINIFS(BA:BA,$E:$E,$E249))/(MAXIFS(BA:BA,$E:$E,$E249)-MINIFS(BA:BA,$E:$E,$E249))))</f>
        <v/>
      </c>
      <c r="DQ249" s="223" t="str">
        <f t="array" ref="DQ249">IF(BB249="","",
IF(INDEX(Settings!$H:$H,MATCH(DQ$1,Settings!$G:$G,0))=TRUE,
100-100*(BB249-MINIFS(BB:BB,$E:$E,$E249))/(MAXIFS(BB:BB,$E:$E,$E249)-MINIFS(BB:BB,$E:$E,$E249)),
100*(BB249-MINIFS(BB:BB,$E:$E,$E249))/(MAXIFS(BB:BB,$E:$E,$E249)-MINIFS(BB:BB,$E:$E,$E249))))</f>
        <v/>
      </c>
      <c r="DR249" s="223" t="str">
        <f t="array" ref="DR249">IF(BC249="","",
IF(INDEX(Settings!$H:$H,MATCH(DR$1,Settings!$G:$G,0))=TRUE,
100-100*(BC249-MINIFS(BC:BC,$E:$E,$E249))/(MAXIFS(BC:BC,$E:$E,$E249)-MINIFS(BC:BC,$E:$E,$E249)),
100*(BC249-MINIFS(BC:BC,$E:$E,$E249))/(MAXIFS(BC:BC,$E:$E,$E249)-MINIFS(BC:BC,$E:$E,$E249))))</f>
        <v/>
      </c>
      <c r="DS249" s="223" t="str">
        <f t="array" ref="DS249">IF(BD249="","",
IF(INDEX(Settings!$H:$H,MATCH(DS$1,Settings!$G:$G,0))=TRUE,
100-100*(BD249-MINIFS(BD:BD,$E:$E,$E249))/(MAXIFS(BD:BD,$E:$E,$E249)-MINIFS(BD:BD,$E:$E,$E249)),
100*(BD249-MINIFS(BD:BD,$E:$E,$E249))/(MAXIFS(BD:BD,$E:$E,$E249)-MINIFS(BD:BD,$E:$E,$E249))))</f>
        <v/>
      </c>
      <c r="DT249" s="223" t="str">
        <f t="array" ref="DT249">IF(BE249="","",
IF(INDEX(Settings!$H:$H,MATCH(DT$1,Settings!$G:$G,0))=TRUE,
100-100*(BE249-MINIFS(BE:BE,$E:$E,$E249))/(MAXIFS(BE:BE,$E:$E,$E249)-MINIFS(BE:BE,$E:$E,$E249)),
100*(BE249-MINIFS(BE:BE,$E:$E,$E249))/(MAXIFS(BE:BE,$E:$E,$E249)-MINIFS(BE:BE,$E:$E,$E249))))</f>
        <v/>
      </c>
      <c r="DU249" s="223" t="str">
        <f t="array" ref="DU249">IF(BF249="","",
IF(INDEX(Settings!$H:$H,MATCH(DU$1,Settings!$G:$G,0))=TRUE,
100-100*(BF249-MINIFS(BF:BF,$E:$E,$E249))/(MAXIFS(BF:BF,$E:$E,$E249)-MINIFS(BF:BF,$E:$E,$E249)),
100*(BF249-MINIFS(BF:BF,$E:$E,$E249))/(MAXIFS(BF:BF,$E:$E,$E249)-MINIFS(BF:BF,$E:$E,$E249))))</f>
        <v/>
      </c>
      <c r="DV249" s="223" t="str">
        <f t="array" ref="DV249">IF(BG249="","",
IF(INDEX(Settings!$H:$H,MATCH(DV$1,Settings!$G:$G,0))=TRUE,
100-100*(BG249-MINIFS(BG:BG,$E:$E,$E249))/(MAXIFS(BG:BG,$E:$E,$E249)-MINIFS(BG:BG,$E:$E,$E249)),
100*(BG249-MINIFS(BG:BG,$E:$E,$E249))/(MAXIFS(BG:BG,$E:$E,$E249)-MINIFS(BG:BG,$E:$E,$E249))))</f>
        <v/>
      </c>
      <c r="DW249" s="223" t="str">
        <f t="array" ref="DW249">IF(BH249="","",
IF(INDEX(Settings!$H:$H,MATCH(DW$1,Settings!$G:$G,0))=TRUE,
100-100*(BH249-MINIFS(BH:BH,$E:$E,$E249))/(MAXIFS(BH:BH,$E:$E,$E249)-MINIFS(BH:BH,$E:$E,$E249)),
100*(BH249-MINIFS(BH:BH,$E:$E,$E249))/(MAXIFS(BH:BH,$E:$E,$E249)-MINIFS(BH:BH,$E:$E,$E249))))</f>
        <v/>
      </c>
      <c r="DX249" s="223" t="str">
        <f t="array" ref="DX249">IF(BI249="","",
IF(INDEX(Settings!$H:$H,MATCH(DX$1,Settings!$G:$G,0))=TRUE,
100-100*(BI249-MINIFS(BI:BI,$E:$E,$E249))/(MAXIFS(BI:BI,$E:$E,$E249)-MINIFS(BI:BI,$E:$E,$E249)),
100*(BI249-MINIFS(BI:BI,$E:$E,$E249))/(MAXIFS(BI:BI,$E:$E,$E249)-MINIFS(BI:BI,$E:$E,$E249))))</f>
        <v/>
      </c>
      <c r="DY249" s="223" t="str">
        <f t="array" ref="DY249">IF(BJ249="","",
IF(INDEX(Settings!$H:$H,MATCH(DY$1,Settings!$G:$G,0))=TRUE,
100-100*(BJ249-MINIFS(BJ:BJ,$E:$E,$E249))/(MAXIFS(BJ:BJ,$E:$E,$E249)-MINIFS(BJ:BJ,$E:$E,$E249)),
100*(BJ249-MINIFS(BJ:BJ,$E:$E,$E249))/(MAXIFS(BJ:BJ,$E:$E,$E249)-MINIFS(BJ:BJ,$E:$E,$E249))))</f>
        <v/>
      </c>
      <c r="DZ249" s="225"/>
      <c r="EA249" s="225"/>
      <c r="EB249" s="225" t="str">
        <f t="shared" si="8"/>
        <v/>
      </c>
      <c r="EC249" s="225" t="str">
        <f t="shared" si="9"/>
        <v/>
      </c>
      <c r="ED249" s="225" t="str">
        <f t="shared" si="10"/>
        <v/>
      </c>
      <c r="EE249" s="225" t="str">
        <f t="shared" si="11"/>
        <v/>
      </c>
      <c r="EF249" s="225" t="str">
        <f t="shared" si="12"/>
        <v/>
      </c>
      <c r="EG249" s="225" t="str">
        <f t="shared" si="13"/>
        <v/>
      </c>
      <c r="EH249" s="225"/>
      <c r="EI249" s="225"/>
      <c r="EJ249" s="225"/>
      <c r="EK249" s="225"/>
      <c r="EL249" s="225"/>
      <c r="EM249" s="225"/>
    </row>
    <row r="250">
      <c r="A250" s="231"/>
      <c r="B250" s="231"/>
      <c r="C250" s="231"/>
      <c r="D250" s="231" t="str">
        <f t="array" ref="D250">IFERROR(INDEX(Profiles!$B:$B,MATCH($A250,Profiles!$A:$A,0)),"")</f>
        <v/>
      </c>
      <c r="E250" s="231"/>
      <c r="F250" s="231"/>
      <c r="G250" s="231"/>
      <c r="H250" s="231"/>
      <c r="I250" s="231" t="str">
        <f>IF(A250="","",IF(Settings!$N$3="DATE",F250&amp;": "&amp;TEXT(B250,"M/DD/YY"),F250&amp;": "&amp;H250))</f>
        <v/>
      </c>
      <c r="J250" s="231"/>
      <c r="K250" s="231"/>
      <c r="L250" s="231"/>
      <c r="M250" s="232" t="str">
        <f t="shared" si="14"/>
        <v/>
      </c>
      <c r="N250" s="231"/>
      <c r="O250" s="231"/>
      <c r="P250" s="231"/>
      <c r="Q250" s="231"/>
      <c r="R250" s="231"/>
      <c r="S250" s="230" t="str">
        <f>IFERROR(VLOOKUP(AF250, 'YOYO IR Scores'!A:C, 3, FALSE), "")
</f>
        <v/>
      </c>
      <c r="T250" s="231"/>
      <c r="U250" s="231"/>
      <c r="V250" s="231"/>
      <c r="W250" s="231"/>
      <c r="X250" s="233" t="str">
        <f t="shared" si="4"/>
        <v/>
      </c>
      <c r="Y250" s="234" t="str">
        <f t="shared" si="5"/>
        <v/>
      </c>
      <c r="Z250" s="234" t="str">
        <f t="shared" si="6"/>
        <v/>
      </c>
      <c r="AA250" s="233" t="str">
        <f t="shared" si="7"/>
        <v/>
      </c>
      <c r="AB250" s="232"/>
      <c r="AC250" s="232"/>
      <c r="AD250" s="232"/>
      <c r="AE250" s="232" t="str">
        <f>IFERROR(VLOOKUP(AF250, 'YOYO IR Scores'!A:C, 2, FALSE), "")</f>
        <v/>
      </c>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t="str">
        <f t="array" ref="BK250">IF(J250="","",
IF(INDEX(Settings!$H:$H,MATCH(BY$1,Settings!$G:$G,0))=TRUE,
100-100*(J250-MIN(J:J))/(MAX(J:J)-MIN(J:J)),
100*(J250-MIN(J:J))/(MAX(J:J)-MIN(J:J))))</f>
        <v/>
      </c>
      <c r="BL250" s="232" t="str">
        <f t="array" ref="BL250">IF(J250="","",
IF(INDEX(Settings!$H:$H,MATCH(BY$1,Settings!$G:$G,0))=TRUE,
100-100*(J250-MINIFS(J:J,$E:$E,$E250))/(MAXIFS(J:J,$E:$E,$E250)-MINIFS(J:J,$E:$E,$E250)),
100*(J250-MINIFS(J:J,$E:$E,$E250))/(MAXIFS(J:J,$E:$E,$E250)-MINIFS(J:J,$E:$E,$E250))))</f>
        <v/>
      </c>
      <c r="BM250" s="232" t="str">
        <f t="array" ref="BM250">IF(J250="","",
IF(INDEX(Settings!$H:$H,MATCH(BY$1,Settings!$G:$G,0))=TRUE,
100-100*(J250-MINIFS(J:J,$E:$E,$E250,$I:$I,$I250))/(MAXIFS(J:J,$E:$E,$E250,$I:$I,$I250)-MINIFS(J:J,$E:$E,$E250,$I:$I,$I250)),
100*(J250-MINIFS(J:J,$E:$E,$E250,$I:$I,$I250))/(MAXIFS(J:J,$E:$E,$E250,$I:$I,$I250)-MINIFS(J:J,$E:$E,$E250,$I:$I,$I250))))</f>
        <v/>
      </c>
      <c r="BN250" s="231" t="str">
        <f t="array" ref="BN250">IF(J250="","",
IF(INDEX(Settings!$H:$H,MATCH(BY$1,Settings!$G:$G,0))=TRUE,
100-100*PERCENTRANK(J:J,J250),
100*PERCENTRANK(J:J,J250)))</f>
        <v/>
      </c>
      <c r="BO250" s="231" t="str">
        <f>IFERROR(__xludf.DUMMYFUNCTION("IF(J250="""","""",
IF(INDEX(Settings!$H:$H,MATCH(BY$1,Settings!$G:$G,0))=TRUE,
100-100*PERCENTRANK(FILTER(J:J,$E:$E=$E250),J250),
100*PERCENTRANK(FILTER(J:J,$E:$E=$E250),J250)))"),"")</f>
        <v/>
      </c>
      <c r="BP250" s="231" t="str">
        <f>IFERROR(__xludf.DUMMYFUNCTION("IF(J250="""","""",
IF(INDEX(Settings!$H:$H,MATCH(BY$1,Settings!$G:$G,0))=TRUE,
100-100*PERCENTRANK(FILTER(J:J,$E:$E=$E250,$I:$I=$I250),J250),
100*PERCENTRANK(FILTER(J:J,$E:$E=$E250,$I:$I=$I250),J250)))"),"")</f>
        <v/>
      </c>
      <c r="BQ250" s="233" t="str">
        <f t="array" ref="BQ250">IF(J250="","",
IF(INDEX(Settings!$H:$H,MATCH(BY$1,Settings!$G:$G,0))=TRUE,
-1*(J250-AVERAGE(J:J))/STDEV(J:J),
(J250-AVERAGE(J:J))/STDEV(J:J)))</f>
        <v/>
      </c>
      <c r="BR250" s="233" t="str">
        <f>IFERROR(__xludf.DUMMYFUNCTION("IF(J250="""","""",
IF(INDEX(Settings!$H:$H,MATCH(BY$1,Settings!$G:$G,0))=TRUE,
-1*(J250-AVERAGEIFS(J:J,$E:$E,$E250))/STDEV(FILTER(J:J,$E:$E=$E250)),
(J250-AVERAGEIFS(J:J,$E:$E,$E250))/STDEV(FILTER(J:J,$E:$E=$E250))))"),"")</f>
        <v/>
      </c>
      <c r="BS250" s="233"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1"/>
      <c r="BX250" s="231"/>
      <c r="BY250" s="232" t="str">
        <f t="array" ref="BY250">IF(J250="","",
IF(INDEX(Settings!$H:$H,MATCH(BY$1,Settings!$G:$G,0))=TRUE,
100-100*(J250-MINIFS(J:J,$E:$E,$E250))/(MAXIFS(J:J,$E:$E,$E250)-MINIFS(J:J,$E:$E,$E250)),
100*(J250-MINIFS(J:J,$E:$E,$E250))/(MAXIFS(J:J,$E:$E,$E250)-MINIFS(J:J,$E:$E,$E250))))</f>
        <v/>
      </c>
      <c r="BZ250" s="232" t="str">
        <f t="array" ref="BZ250">IF(K250="","",
IF(INDEX(Settings!$H:$H,MATCH(BZ$1,Settings!$G:$G,0))=TRUE,
100-100*(K250-MINIFS(K:K,$E:$E,$E250))/(MAXIFS(K:K,$E:$E,$E250)-MINIFS(K:K,$E:$E,$E250)),
100*(K250-MINIFS(K:K,$E:$E,$E250))/(MAXIFS(K:K,$E:$E,$E250)-MINIFS(K:K,$E:$E,$E250))))</f>
        <v/>
      </c>
      <c r="CA250" s="232" t="str">
        <f t="array" ref="CA250">IF(L250="","",
IF(INDEX(Settings!$H:$H,MATCH(CA$1,Settings!$G:$G,0))=TRUE,
100-100*(L250-MINIFS(L:L,$E:$E,$E250))/(MAXIFS(L:L,$E:$E,$E250)-MINIFS(L:L,$E:$E,$E250)),
100*(L250-MINIFS(L:L,$E:$E,$E250))/(MAXIFS(L:L,$E:$E,$E250)-MINIFS(L:L,$E:$E,$E250))))</f>
        <v/>
      </c>
      <c r="CB250" s="232" t="str">
        <f t="array" ref="CB250">IF(M250="","",
IF(INDEX(Settings!$H:$H,MATCH(CB$1,Settings!$G:$G,0))=TRUE,
100-100*(M250-MINIFS(M:M,$E:$E,$E250))/(MAXIFS(M:M,$E:$E,$E250)-MINIFS(M:M,$E:$E,$E250)),
100*(M250-MINIFS(M:M,$E:$E,$E250))/(MAXIFS(M:M,$E:$E,$E250)-MINIFS(M:M,$E:$E,$E250))))</f>
        <v/>
      </c>
      <c r="CC250" s="232" t="str">
        <f t="array" ref="CC250">IF(N250="","",
IF(INDEX(Settings!$H:$H,MATCH(CC$1,Settings!$G:$G,0))=TRUE,
100-100*(N250-MINIFS(N:N,$E:$E,$E250))/(MAXIFS(N:N,$E:$E,$E250)-MINIFS(N:N,$E:$E,$E250)),
100*(N250-MINIFS(N:N,$E:$E,$E250))/(MAXIFS(N:N,$E:$E,$E250)-MINIFS(N:N,$E:$E,$E250))))</f>
        <v/>
      </c>
      <c r="CD250" s="232" t="str">
        <f t="array" ref="CD250">IF(O250="","",
IF(INDEX(Settings!$H:$H,MATCH(CD$1,Settings!$G:$G,0))=TRUE,
100-100*(O250-MINIFS(O:O,$E:$E,$E250))/(MAXIFS(O:O,$E:$E,$E250)-MINIFS(O:O,$E:$E,$E250)),
100*(O250-MINIFS(O:O,$E:$E,$E250))/(MAXIFS(O:O,$E:$E,$E250)-MINIFS(O:O,$E:$E,$E250))))</f>
        <v/>
      </c>
      <c r="CE250" s="232" t="str">
        <f t="array" ref="CE250">IF(P250="","",
IF(INDEX(Settings!$H:$H,MATCH(CE$1,Settings!$G:$G,0))=TRUE,
100-100*(P250-MINIFS(P:P,$E:$E,$E250))/(MAXIFS(P:P,$E:$E,$E250)-MINIFS(P:P,$E:$E,$E250)),
100*(P250-MINIFS(P:P,$E:$E,$E250))/(MAXIFS(P:P,$E:$E,$E250)-MINIFS(P:P,$E:$E,$E250))))</f>
        <v/>
      </c>
      <c r="CF250" s="232" t="str">
        <f t="array" ref="CF250">IF(Q250="","",
IF(INDEX(Settings!$H:$H,MATCH(CF$1,Settings!$G:$G,0))=TRUE,
100-100*(Q250-MINIFS(Q:Q,$E:$E,$E250))/(MAXIFS(Q:Q,$E:$E,$E250)-MINIFS(Q:Q,$E:$E,$E250)),
100*(Q250-MINIFS(Q:Q,$E:$E,$E250))/(MAXIFS(Q:Q,$E:$E,$E250)-MINIFS(Q:Q,$E:$E,$E250))))</f>
        <v/>
      </c>
      <c r="CG250" s="232" t="str">
        <f t="array" ref="CG250">IF(R250="","",
IF(INDEX(Settings!$H:$H,MATCH(CG$1,Settings!$G:$G,0))=TRUE,
100-100*(R250-MINIFS(R:R,$E:$E,$E250))/(MAXIFS(R:R,$E:$E,$E250)-MINIFS(R:R,$E:$E,$E250)),
100*(R250-MINIFS(R:R,$E:$E,$E250))/(MAXIFS(R:R,$E:$E,$E250)-MINIFS(R:R,$E:$E,$E250))))</f>
        <v/>
      </c>
      <c r="CH250" s="232" t="str">
        <f t="array" ref="CH250">IF(S250="","",
IF(INDEX(Settings!$H:$H,MATCH(CH$1,Settings!$G:$G,0))=TRUE,
100-100*(S250-MINIFS(S:S,$E:$E,$E250))/(MAXIFS(S:S,$E:$E,$E250)-MINIFS(S:S,$E:$E,$E250)),
100*(S250-MINIFS(S:S,$E:$E,$E250))/(MAXIFS(S:S,$E:$E,$E250)-MINIFS(S:S,$E:$E,$E250))))</f>
        <v/>
      </c>
      <c r="CI250" s="232" t="str">
        <f t="array" ref="CI250">IF(T250="","",
IF(INDEX(Settings!$H:$H,MATCH(CI$1,Settings!$G:$G,0))=TRUE,
100-100*(T250-MINIFS(T:T,$E:$E,$E250))/(MAXIFS(T:T,$E:$E,$E250)-MINIFS(T:T,$E:$E,$E250)),
100*(T250-MINIFS(T:T,$E:$E,$E250))/(MAXIFS(T:T,$E:$E,$E250)-MINIFS(T:T,$E:$E,$E250))))</f>
        <v/>
      </c>
      <c r="CJ250" s="232" t="str">
        <f t="array" ref="CJ250">IF(U250="","",
IF(INDEX(Settings!$H:$H,MATCH(CJ$1,Settings!$G:$G,0))=TRUE,
100-100*(U250-MINIFS(U:U,$E:$E,$E250))/(MAXIFS(U:U,$E:$E,$E250)-MINIFS(U:U,$E:$E,$E250)),
100*(U250-MINIFS(U:U,$E:$E,$E250))/(MAXIFS(U:U,$E:$E,$E250)-MINIFS(U:U,$E:$E,$E250))))</f>
        <v/>
      </c>
      <c r="CK250" s="232" t="str">
        <f t="array" ref="CK250">IF(V250="","",
IF(INDEX(Settings!$H:$H,MATCH(CK$1,Settings!$G:$G,0))=TRUE,
100-100*(V250-MINIFS(V:V,$E:$E,$E250))/(MAXIFS(V:V,$E:$E,$E250)-MINIFS(V:V,$E:$E,$E250)),
100*(V250-MINIFS(V:V,$E:$E,$E250))/(MAXIFS(V:V,$E:$E,$E250)-MINIFS(V:V,$E:$E,$E250))))</f>
        <v/>
      </c>
      <c r="CL250" s="232" t="str">
        <f t="array" ref="CL250">IF(W250="","",
IF(INDEX(Settings!$H:$H,MATCH(CL$1,Settings!$G:$G,0))=TRUE,
100-100*(W250-MINIFS(W:W,$E:$E,$E250))/(MAXIFS(W:W,$E:$E,$E250)-MINIFS(W:W,$E:$E,$E250)),
100*(W250-MINIFS(W:W,$E:$E,$E250))/(MAXIFS(W:W,$E:$E,$E250)-MINIFS(W:W,$E:$E,$E250))))</f>
        <v/>
      </c>
      <c r="CM250" s="232" t="str">
        <f t="array" ref="CM250">IF(X250="","",
IF(INDEX(Settings!$H:$H,MATCH(CM$1,Settings!$G:$G,0))=TRUE,
100-100*(X250-MINIFS(X:X,$E:$E,$E250))/(MAXIFS(X:X,$E:$E,$E250)-MINIFS(X:X,$E:$E,$E250)),
100*(X250-MINIFS(X:X,$E:$E,$E250))/(MAXIFS(X:X,$E:$E,$E250)-MINIFS(X:X,$E:$E,$E250))))</f>
        <v/>
      </c>
      <c r="CN250" s="232" t="str">
        <f t="array" ref="CN250">IF(Y250="","",
IF(INDEX(Settings!$H:$H,MATCH(CN$1,Settings!$G:$G,0))=TRUE,
100-100*(Y250-MINIFS(Y:Y,$E:$E,$E250))/(MAXIFS(Y:Y,$E:$E,$E250)-MINIFS(Y:Y,$E:$E,$E250)),
100*(Y250-MINIFS(Y:Y,$E:$E,$E250))/(MAXIFS(Y:Y,$E:$E,$E250)-MINIFS(Y:Y,$E:$E,$E250))))</f>
        <v/>
      </c>
      <c r="CO250" s="232" t="str">
        <f t="array" ref="CO250">IF(Z250="","",
IF(INDEX(Settings!$H:$H,MATCH(CO$1,Settings!$G:$G,0))=TRUE,
100-100*(Z250-MINIFS(Z:Z,$E:$E,$E250))/(MAXIFS(Z:Z,$E:$E,$E250)-MINIFS(Z:Z,$E:$E,$E250)),
100*(Z250-MINIFS(Z:Z,$E:$E,$E250))/(MAXIFS(Z:Z,$E:$E,$E250)-MINIFS(Z:Z,$E:$E,$E250))))</f>
        <v/>
      </c>
      <c r="CP250" s="232" t="str">
        <f t="array" ref="CP250">IF(AA250="","",
IF(INDEX(Settings!$H:$H,MATCH(CP$1,Settings!$G:$G,0))=TRUE,
100-100*(AA250-MINIFS(AA:AA,$E:$E,$E250))/(MAXIFS(AA:AA,$E:$E,$E250)-MINIFS(AA:AA,$E:$E,$E250)),
100*(AA250-MINIFS(AA:AA,$E:$E,$E250))/(MAXIFS(AA:AA,$E:$E,$E250)-MINIFS(AA:AA,$E:$E,$E250))))</f>
        <v/>
      </c>
      <c r="CQ250" s="232" t="str">
        <f t="array" ref="CQ250">IF(AB250="","",
IF(INDEX(Settings!$H:$H,MATCH(CQ$1,Settings!$G:$G,0))=TRUE,
100-100*(AB250-MINIFS(AB:AB,$E:$E,$E250))/(MAXIFS(AB:AB,$E:$E,$E250)-MINIFS(AB:AB,$E:$E,$E250)),
100*(AB250-MINIFS(AB:AB,$E:$E,$E250))/(MAXIFS(AB:AB,$E:$E,$E250)-MINIFS(AB:AB,$E:$E,$E250))))</f>
        <v/>
      </c>
      <c r="CR250" s="232" t="str">
        <f t="array" ref="CR250">IF(AC250="","",
IF(INDEX(Settings!$H:$H,MATCH(CR$1,Settings!$G:$G,0))=TRUE,
100-100*(AC250-MINIFS(AC:AC,$E:$E,$E250))/(MAXIFS(AC:AC,$E:$E,$E250)-MINIFS(AC:AC,$E:$E,$E250)),
100*(AC250-MINIFS(AC:AC,$E:$E,$E250))/(MAXIFS(AC:AC,$E:$E,$E250)-MINIFS(AC:AC,$E:$E,$E250))))</f>
        <v/>
      </c>
      <c r="CS250" s="232" t="str">
        <f t="array" ref="CS250">IF(AD250="","",
IF(INDEX(Settings!$H:$H,MATCH(CS$1,Settings!$G:$G,0))=TRUE,
100-100*(AD250-MINIFS(AD:AD,$E:$E,$E250))/(MAXIFS(AD:AD,$E:$E,$E250)-MINIFS(AD:AD,$E:$E,$E250)),
100*(AD250-MINIFS(AD:AD,$E:$E,$E250))/(MAXIFS(AD:AD,$E:$E,$E250)-MINIFS(AD:AD,$E:$E,$E250))))</f>
        <v/>
      </c>
      <c r="CT250" s="232" t="str">
        <f t="array" ref="CT250">IF(AE250="","",
IF(INDEX(Settings!$H:$H,MATCH(CT$1,Settings!$G:$G,0))=TRUE,
100-100*(AE250-MINIFS(AE:AE,$E:$E,$E250))/(MAXIFS(AE:AE,$E:$E,$E250)-MINIFS(AE:AE,$E:$E,$E250)),
100*(AE250-MINIFS(AE:AE,$E:$E,$E250))/(MAXIFS(AE:AE,$E:$E,$E250)-MINIFS(AE:AE,$E:$E,$E250))))</f>
        <v/>
      </c>
      <c r="CU250" s="232" t="str">
        <f t="array" ref="CU250">IF(AF250="","",
IF(INDEX(Settings!$H:$H,MATCH(CU$1,Settings!$G:$G,0))=TRUE,
100-100*(AF250-MINIFS(AF:AF,$E:$E,$E250))/(MAXIFS(AF:AF,$E:$E,$E250)-MINIFS(AF:AF,$E:$E,$E250)),
100*(AF250-MINIFS(AF:AF,$E:$E,$E250))/(MAXIFS(AF:AF,$E:$E,$E250)-MINIFS(AF:AF,$E:$E,$E250))))</f>
        <v/>
      </c>
      <c r="CV250" s="232" t="str">
        <f t="array" ref="CV250">IF(AG250="","",
IF(INDEX(Settings!$H:$H,MATCH(CV$1,Settings!$G:$G,0))=TRUE,
100-100*(AG250-MINIFS(AG:AG,$E:$E,$E250))/(MAXIFS(AG:AG,$E:$E,$E250)-MINIFS(AG:AG,$E:$E,$E250)),
100*(AG250-MINIFS(AG:AG,$E:$E,$E250))/(MAXIFS(AG:AG,$E:$E,$E250)-MINIFS(AG:AG,$E:$E,$E250))))</f>
        <v/>
      </c>
      <c r="CW250" s="232" t="str">
        <f t="array" ref="CW250">IF(AH250="","",
IF(INDEX(Settings!$H:$H,MATCH(CW$1,Settings!$G:$G,0))=TRUE,
100-100*(AH250-MINIFS(AH:AH,$E:$E,$E250))/(MAXIFS(AH:AH,$E:$E,$E250)-MINIFS(AH:AH,$E:$E,$E250)),
100*(AH250-MINIFS(AH:AH,$E:$E,$E250))/(MAXIFS(AH:AH,$E:$E,$E250)-MINIFS(AH:AH,$E:$E,$E250))))</f>
        <v/>
      </c>
      <c r="CX250" s="232" t="str">
        <f t="array" ref="CX250">IF(AI250="","",
IF(INDEX(Settings!$H:$H,MATCH(CX$1,Settings!$G:$G,0))=TRUE,
100-100*(AI250-MINIFS(AI:AI,$E:$E,$E250))/(MAXIFS(AI:AI,$E:$E,$E250)-MINIFS(AI:AI,$E:$E,$E250)),
100*(AI250-MINIFS(AI:AI,$E:$E,$E250))/(MAXIFS(AI:AI,$E:$E,$E250)-MINIFS(AI:AI,$E:$E,$E250))))</f>
        <v/>
      </c>
      <c r="CY250" s="232" t="str">
        <f t="array" ref="CY250">IF(AJ250="","",
IF(INDEX(Settings!$H:$H,MATCH(CY$1,Settings!$G:$G,0))=TRUE,
100-100*(AJ250-MINIFS(AJ:AJ,$E:$E,$E250))/(MAXIFS(AJ:AJ,$E:$E,$E250)-MINIFS(AJ:AJ,$E:$E,$E250)),
100*(AJ250-MINIFS(AJ:AJ,$E:$E,$E250))/(MAXIFS(AJ:AJ,$E:$E,$E250)-MINIFS(AJ:AJ,$E:$E,$E250))))</f>
        <v/>
      </c>
      <c r="CZ250" s="232" t="str">
        <f t="array" ref="CZ250">IF(AK250="","",
IF(INDEX(Settings!$H:$H,MATCH(CZ$1,Settings!$G:$G,0))=TRUE,
100-100*(AK250-MINIFS(AK:AK,$E:$E,$E250))/(MAXIFS(AK:AK,$E:$E,$E250)-MINIFS(AK:AK,$E:$E,$E250)),
100*(AK250-MINIFS(AK:AK,$E:$E,$E250))/(MAXIFS(AK:AK,$E:$E,$E250)-MINIFS(AK:AK,$E:$E,$E250))))</f>
        <v/>
      </c>
      <c r="DA250" s="232" t="str">
        <f t="array" ref="DA250">IF(AL250="","",
IF(INDEX(Settings!$H:$H,MATCH(DA$1,Settings!$G:$G,0))=TRUE,
100-100*(AL250-MINIFS(AL:AL,$E:$E,$E250))/(MAXIFS(AL:AL,$E:$E,$E250)-MINIFS(AL:AL,$E:$E,$E250)),
100*(AL250-MINIFS(AL:AL,$E:$E,$E250))/(MAXIFS(AL:AL,$E:$E,$E250)-MINIFS(AL:AL,$E:$E,$E250))))</f>
        <v/>
      </c>
      <c r="DB250" s="232" t="str">
        <f t="array" ref="DB250">IF(AM250="","",
IF(INDEX(Settings!$H:$H,MATCH(DB$1,Settings!$G:$G,0))=TRUE,
100-100*(AM250-MINIFS(AM:AM,$E:$E,$E250))/(MAXIFS(AM:AM,$E:$E,$E250)-MINIFS(AM:AM,$E:$E,$E250)),
100*(AM250-MINIFS(AM:AM,$E:$E,$E250))/(MAXIFS(AM:AM,$E:$E,$E250)-MINIFS(AM:AM,$E:$E,$E250))))</f>
        <v/>
      </c>
      <c r="DC250" s="232" t="str">
        <f t="array" ref="DC250">IF(AN250="","",
IF(INDEX(Settings!$H:$H,MATCH(DC$1,Settings!$G:$G,0))=TRUE,
100-100*(AN250-MINIFS(AN:AN,$E:$E,$E250))/(MAXIFS(AN:AN,$E:$E,$E250)-MINIFS(AN:AN,$E:$E,$E250)),
100*(AN250-MINIFS(AN:AN,$E:$E,$E250))/(MAXIFS(AN:AN,$E:$E,$E250)-MINIFS(AN:AN,$E:$E,$E250))))</f>
        <v/>
      </c>
      <c r="DD250" s="232" t="str">
        <f t="array" ref="DD250">IF(AO250="","",
IF(INDEX(Settings!$H:$H,MATCH(DD$1,Settings!$G:$G,0))=TRUE,
100-100*(AO250-MINIFS(AO:AO,$E:$E,$E250))/(MAXIFS(AO:AO,$E:$E,$E250)-MINIFS(AO:AO,$E:$E,$E250)),
100*(AO250-MINIFS(AO:AO,$E:$E,$E250))/(MAXIFS(AO:AO,$E:$E,$E250)-MINIFS(AO:AO,$E:$E,$E250))))</f>
        <v/>
      </c>
      <c r="DE250" s="232" t="str">
        <f t="array" ref="DE250">IF(AP250="","",
IF(INDEX(Settings!$H:$H,MATCH(DE$1,Settings!$G:$G,0))=TRUE,
100-100*(AP250-MINIFS(AP:AP,$E:$E,$E250))/(MAXIFS(AP:AP,$E:$E,$E250)-MINIFS(AP:AP,$E:$E,$E250)),
100*(AP250-MINIFS(AP:AP,$E:$E,$E250))/(MAXIFS(AP:AP,$E:$E,$E250)-MINIFS(AP:AP,$E:$E,$E250))))</f>
        <v/>
      </c>
      <c r="DF250" s="232" t="str">
        <f t="array" ref="DF250">IF(AQ250="","",
IF(INDEX(Settings!$H:$H,MATCH(DF$1,Settings!$G:$G,0))=TRUE,
100-100*(AQ250-MINIFS(AQ:AQ,$E:$E,$E250))/(MAXIFS(AQ:AQ,$E:$E,$E250)-MINIFS(AQ:AQ,$E:$E,$E250)),
100*(AQ250-MINIFS(AQ:AQ,$E:$E,$E250))/(MAXIFS(AQ:AQ,$E:$E,$E250)-MINIFS(AQ:AQ,$E:$E,$E250))))</f>
        <v/>
      </c>
      <c r="DG250" s="232" t="str">
        <f t="array" ref="DG250">IF(AR250="","",
IF(INDEX(Settings!$H:$H,MATCH(DG$1,Settings!$G:$G,0))=TRUE,
100-100*(AR250-MINIFS(AR:AR,$E:$E,$E250))/(MAXIFS(AR:AR,$E:$E,$E250)-MINIFS(AR:AR,$E:$E,$E250)),
100*(AR250-MINIFS(AR:AR,$E:$E,$E250))/(MAXIFS(AR:AR,$E:$E,$E250)-MINIFS(AR:AR,$E:$E,$E250))))</f>
        <v/>
      </c>
      <c r="DH250" s="232" t="str">
        <f t="array" ref="DH250">IF(AS250="","",
IF(INDEX(Settings!$H:$H,MATCH(DH$1,Settings!$G:$G,0))=TRUE,
100-100*(AS250-MINIFS(AS:AS,$E:$E,$E250))/(MAXIFS(AS:AS,$E:$E,$E250)-MINIFS(AS:AS,$E:$E,$E250)),
100*(AS250-MINIFS(AS:AS,$E:$E,$E250))/(MAXIFS(AS:AS,$E:$E,$E250)-MINIFS(AS:AS,$E:$E,$E250))))</f>
        <v/>
      </c>
      <c r="DI250" s="232" t="str">
        <f t="array" ref="DI250">IF(AT250="","",
IF(INDEX(Settings!$H:$H,MATCH(DI$1,Settings!$G:$G,0))=TRUE,
100-100*(AT250-MINIFS(AT:AT,$E:$E,$E250))/(MAXIFS(AT:AT,$E:$E,$E250)-MINIFS(AT:AT,$E:$E,$E250)),
100*(AT250-MINIFS(AT:AT,$E:$E,$E250))/(MAXIFS(AT:AT,$E:$E,$E250)-MINIFS(AT:AT,$E:$E,$E250))))</f>
        <v/>
      </c>
      <c r="DJ250" s="232" t="str">
        <f t="array" ref="DJ250">IF(AU250="","",
IF(INDEX(Settings!$H:$H,MATCH(DJ$1,Settings!$G:$G,0))=TRUE,
100-100*(AU250-MINIFS(AU:AU,$E:$E,$E250))/(MAXIFS(AU:AU,$E:$E,$E250)-MINIFS(AU:AU,$E:$E,$E250)),
100*(AU250-MINIFS(AU:AU,$E:$E,$E250))/(MAXIFS(AU:AU,$E:$E,$E250)-MINIFS(AU:AU,$E:$E,$E250))))</f>
        <v/>
      </c>
      <c r="DK250" s="232" t="str">
        <f t="array" ref="DK250">IF(AV250="","",
IF(INDEX(Settings!$H:$H,MATCH(DK$1,Settings!$G:$G,0))=TRUE,
100-100*(AV250-MINIFS(AV:AV,$E:$E,$E250))/(MAXIFS(AV:AV,$E:$E,$E250)-MINIFS(AV:AV,$E:$E,$E250)),
100*(AV250-MINIFS(AV:AV,$E:$E,$E250))/(MAXIFS(AV:AV,$E:$E,$E250)-MINIFS(AV:AV,$E:$E,$E250))))</f>
        <v/>
      </c>
      <c r="DL250" s="232" t="str">
        <f t="array" ref="DL250">IF(AW250="","",
IF(INDEX(Settings!$H:$H,MATCH(DL$1,Settings!$G:$G,0))=TRUE,
100-100*(AW250-MINIFS(AW:AW,$E:$E,$E250))/(MAXIFS(AW:AW,$E:$E,$E250)-MINIFS(AW:AW,$E:$E,$E250)),
100*(AW250-MINIFS(AW:AW,$E:$E,$E250))/(MAXIFS(AW:AW,$E:$E,$E250)-MINIFS(AW:AW,$E:$E,$E250))))</f>
        <v/>
      </c>
      <c r="DM250" s="232" t="str">
        <f t="array" ref="DM250">IF(AX250="","",
IF(INDEX(Settings!$H:$H,MATCH(DM$1,Settings!$G:$G,0))=TRUE,
100-100*(AX250-MINIFS(AX:AX,$E:$E,$E250))/(MAXIFS(AX:AX,$E:$E,$E250)-MINIFS(AX:AX,$E:$E,$E250)),
100*(AX250-MINIFS(AX:AX,$E:$E,$E250))/(MAXIFS(AX:AX,$E:$E,$E250)-MINIFS(AX:AX,$E:$E,$E250))))</f>
        <v/>
      </c>
      <c r="DN250" s="232" t="str">
        <f t="array" ref="DN250">IF(AY250="","",
IF(INDEX(Settings!$H:$H,MATCH(DN$1,Settings!$G:$G,0))=TRUE,
100-100*(AY250-MINIFS(AY:AY,$E:$E,$E250))/(MAXIFS(AY:AY,$E:$E,$E250)-MINIFS(AY:AY,$E:$E,$E250)),
100*(AY250-MINIFS(AY:AY,$E:$E,$E250))/(MAXIFS(AY:AY,$E:$E,$E250)-MINIFS(AY:AY,$E:$E,$E250))))</f>
        <v/>
      </c>
      <c r="DO250" s="232" t="str">
        <f t="array" ref="DO250">IF(AZ250="","",
IF(INDEX(Settings!$H:$H,MATCH(DO$1,Settings!$G:$G,0))=TRUE,
100-100*(AZ250-MINIFS(AZ:AZ,$E:$E,$E250))/(MAXIFS(AZ:AZ,$E:$E,$E250)-MINIFS(AZ:AZ,$E:$E,$E250)),
100*(AZ250-MINIFS(AZ:AZ,$E:$E,$E250))/(MAXIFS(AZ:AZ,$E:$E,$E250)-MINIFS(AZ:AZ,$E:$E,$E250))))</f>
        <v/>
      </c>
      <c r="DP250" s="232" t="str">
        <f t="array" ref="DP250">IF(BA250="","",
IF(INDEX(Settings!$H:$H,MATCH(DP$1,Settings!$G:$G,0))=TRUE,
100-100*(BA250-MINIFS(BA:BA,$E:$E,$E250))/(MAXIFS(BA:BA,$E:$E,$E250)-MINIFS(BA:BA,$E:$E,$E250)),
100*(BA250-MINIFS(BA:BA,$E:$E,$E250))/(MAXIFS(BA:BA,$E:$E,$E250)-MINIFS(BA:BA,$E:$E,$E250))))</f>
        <v/>
      </c>
      <c r="DQ250" s="232" t="str">
        <f t="array" ref="DQ250">IF(BB250="","",
IF(INDEX(Settings!$H:$H,MATCH(DQ$1,Settings!$G:$G,0))=TRUE,
100-100*(BB250-MINIFS(BB:BB,$E:$E,$E250))/(MAXIFS(BB:BB,$E:$E,$E250)-MINIFS(BB:BB,$E:$E,$E250)),
100*(BB250-MINIFS(BB:BB,$E:$E,$E250))/(MAXIFS(BB:BB,$E:$E,$E250)-MINIFS(BB:BB,$E:$E,$E250))))</f>
        <v/>
      </c>
      <c r="DR250" s="232" t="str">
        <f t="array" ref="DR250">IF(BC250="","",
IF(INDEX(Settings!$H:$H,MATCH(DR$1,Settings!$G:$G,0))=TRUE,
100-100*(BC250-MINIFS(BC:BC,$E:$E,$E250))/(MAXIFS(BC:BC,$E:$E,$E250)-MINIFS(BC:BC,$E:$E,$E250)),
100*(BC250-MINIFS(BC:BC,$E:$E,$E250))/(MAXIFS(BC:BC,$E:$E,$E250)-MINIFS(BC:BC,$E:$E,$E250))))</f>
        <v/>
      </c>
      <c r="DS250" s="232" t="str">
        <f t="array" ref="DS250">IF(BD250="","",
IF(INDEX(Settings!$H:$H,MATCH(DS$1,Settings!$G:$G,0))=TRUE,
100-100*(BD250-MINIFS(BD:BD,$E:$E,$E250))/(MAXIFS(BD:BD,$E:$E,$E250)-MINIFS(BD:BD,$E:$E,$E250)),
100*(BD250-MINIFS(BD:BD,$E:$E,$E250))/(MAXIFS(BD:BD,$E:$E,$E250)-MINIFS(BD:BD,$E:$E,$E250))))</f>
        <v/>
      </c>
      <c r="DT250" s="232" t="str">
        <f t="array" ref="DT250">IF(BE250="","",
IF(INDEX(Settings!$H:$H,MATCH(DT$1,Settings!$G:$G,0))=TRUE,
100-100*(BE250-MINIFS(BE:BE,$E:$E,$E250))/(MAXIFS(BE:BE,$E:$E,$E250)-MINIFS(BE:BE,$E:$E,$E250)),
100*(BE250-MINIFS(BE:BE,$E:$E,$E250))/(MAXIFS(BE:BE,$E:$E,$E250)-MINIFS(BE:BE,$E:$E,$E250))))</f>
        <v/>
      </c>
      <c r="DU250" s="232" t="str">
        <f t="array" ref="DU250">IF(BF250="","",
IF(INDEX(Settings!$H:$H,MATCH(DU$1,Settings!$G:$G,0))=TRUE,
100-100*(BF250-MINIFS(BF:BF,$E:$E,$E250))/(MAXIFS(BF:BF,$E:$E,$E250)-MINIFS(BF:BF,$E:$E,$E250)),
100*(BF250-MINIFS(BF:BF,$E:$E,$E250))/(MAXIFS(BF:BF,$E:$E,$E250)-MINIFS(BF:BF,$E:$E,$E250))))</f>
        <v/>
      </c>
      <c r="DV250" s="232" t="str">
        <f t="array" ref="DV250">IF(BG250="","",
IF(INDEX(Settings!$H:$H,MATCH(DV$1,Settings!$G:$G,0))=TRUE,
100-100*(BG250-MINIFS(BG:BG,$E:$E,$E250))/(MAXIFS(BG:BG,$E:$E,$E250)-MINIFS(BG:BG,$E:$E,$E250)),
100*(BG250-MINIFS(BG:BG,$E:$E,$E250))/(MAXIFS(BG:BG,$E:$E,$E250)-MINIFS(BG:BG,$E:$E,$E250))))</f>
        <v/>
      </c>
      <c r="DW250" s="232" t="str">
        <f t="array" ref="DW250">IF(BH250="","",
IF(INDEX(Settings!$H:$H,MATCH(DW$1,Settings!$G:$G,0))=TRUE,
100-100*(BH250-MINIFS(BH:BH,$E:$E,$E250))/(MAXIFS(BH:BH,$E:$E,$E250)-MINIFS(BH:BH,$E:$E,$E250)),
100*(BH250-MINIFS(BH:BH,$E:$E,$E250))/(MAXIFS(BH:BH,$E:$E,$E250)-MINIFS(BH:BH,$E:$E,$E250))))</f>
        <v/>
      </c>
      <c r="DX250" s="232" t="str">
        <f t="array" ref="DX250">IF(BI250="","",
IF(INDEX(Settings!$H:$H,MATCH(DX$1,Settings!$G:$G,0))=TRUE,
100-100*(BI250-MINIFS(BI:BI,$E:$E,$E250))/(MAXIFS(BI:BI,$E:$E,$E250)-MINIFS(BI:BI,$E:$E,$E250)),
100*(BI250-MINIFS(BI:BI,$E:$E,$E250))/(MAXIFS(BI:BI,$E:$E,$E250)-MINIFS(BI:BI,$E:$E,$E250))))</f>
        <v/>
      </c>
      <c r="DY250" s="232" t="str">
        <f t="array" ref="DY250">IF(BJ250="","",
IF(INDEX(Settings!$H:$H,MATCH(DY$1,Settings!$G:$G,0))=TRUE,
100-100*(BJ250-MINIFS(BJ:BJ,$E:$E,$E250))/(MAXIFS(BJ:BJ,$E:$E,$E250)-MINIFS(BJ:BJ,$E:$E,$E250)),
100*(BJ250-MINIFS(BJ:BJ,$E:$E,$E250))/(MAXIFS(BJ:BJ,$E:$E,$E250)-MINIFS(BJ:BJ,$E:$E,$E250))))</f>
        <v/>
      </c>
      <c r="DZ250" s="234"/>
      <c r="EA250" s="234"/>
      <c r="EB250" s="234" t="str">
        <f t="shared" si="8"/>
        <v/>
      </c>
      <c r="EC250" s="234" t="str">
        <f t="shared" si="9"/>
        <v/>
      </c>
      <c r="ED250" s="234" t="str">
        <f t="shared" si="10"/>
        <v/>
      </c>
      <c r="EE250" s="234" t="str">
        <f t="shared" si="11"/>
        <v/>
      </c>
      <c r="EF250" s="234" t="str">
        <f t="shared" si="12"/>
        <v/>
      </c>
      <c r="EG250" s="234" t="str">
        <f t="shared" si="13"/>
        <v/>
      </c>
      <c r="EH250" s="234"/>
      <c r="EI250" s="234"/>
      <c r="EJ250" s="234"/>
      <c r="EK250" s="234"/>
      <c r="EL250" s="234"/>
      <c r="EM250" s="234"/>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3" t="str">
        <f t="shared" si="14"/>
        <v/>
      </c>
      <c r="N251" s="49"/>
      <c r="O251" s="49"/>
      <c r="P251" s="49"/>
      <c r="Q251" s="49"/>
      <c r="R251" s="49"/>
      <c r="S251" s="222" t="str">
        <f>IFERROR(VLOOKUP(AF251, 'YOYO IR Scores'!A:C, 3, FALSE), "")
</f>
        <v/>
      </c>
      <c r="T251" s="49"/>
      <c r="U251" s="49"/>
      <c r="V251" s="49"/>
      <c r="W251" s="49"/>
      <c r="X251" s="224" t="str">
        <f t="shared" si="4"/>
        <v/>
      </c>
      <c r="Y251" s="225" t="str">
        <f t="shared" si="5"/>
        <v/>
      </c>
      <c r="Z251" s="225" t="str">
        <f t="shared" si="6"/>
        <v/>
      </c>
      <c r="AA251" s="224" t="str">
        <f t="shared" si="7"/>
        <v/>
      </c>
      <c r="AB251" s="223"/>
      <c r="AC251" s="223"/>
      <c r="AD251" s="223"/>
      <c r="AE251" s="223" t="str">
        <f>IFERROR(VLOOKUP(AF251, 'YOYO IR Scores'!A:C, 2, FALSE), "")</f>
        <v/>
      </c>
      <c r="AF251" s="223"/>
      <c r="AG251" s="223"/>
      <c r="AH251" s="223"/>
      <c r="AI251" s="223"/>
      <c r="AJ251" s="223"/>
      <c r="AK251" s="223"/>
      <c r="AL251" s="223"/>
      <c r="AM251" s="223"/>
      <c r="AN251" s="223"/>
      <c r="AO251" s="223"/>
      <c r="AP251" s="223"/>
      <c r="AQ251" s="223"/>
      <c r="AR251" s="223"/>
      <c r="AS251" s="223"/>
      <c r="AT251" s="223"/>
      <c r="AU251" s="223"/>
      <c r="AV251" s="223"/>
      <c r="AW251" s="223"/>
      <c r="AX251" s="223"/>
      <c r="AY251" s="223"/>
      <c r="AZ251" s="223"/>
      <c r="BA251" s="223"/>
      <c r="BB251" s="223"/>
      <c r="BC251" s="223"/>
      <c r="BD251" s="223"/>
      <c r="BE251" s="223"/>
      <c r="BF251" s="223"/>
      <c r="BG251" s="223"/>
      <c r="BH251" s="223"/>
      <c r="BI251" s="223"/>
      <c r="BJ251" s="223"/>
      <c r="BK251" s="223" t="str">
        <f t="array" ref="BK251">IF(J251="","",
IF(INDEX(Settings!$H:$H,MATCH(BY$1,Settings!$G:$G,0))=TRUE,
100-100*(J251-MIN(J:J))/(MAX(J:J)-MIN(J:J)),
100*(J251-MIN(J:J))/(MAX(J:J)-MIN(J:J))))</f>
        <v/>
      </c>
      <c r="BL251" s="223" t="str">
        <f t="array" ref="BL251">IF(J251="","",
IF(INDEX(Settings!$H:$H,MATCH(BY$1,Settings!$G:$G,0))=TRUE,
100-100*(J251-MINIFS(J:J,$E:$E,$E251))/(MAXIFS(J:J,$E:$E,$E251)-MINIFS(J:J,$E:$E,$E251)),
100*(J251-MINIFS(J:J,$E:$E,$E251))/(MAXIFS(J:J,$E:$E,$E251)-MINIFS(J:J,$E:$E,$E251))))</f>
        <v/>
      </c>
      <c r="BM251" s="223"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4" t="str">
        <f t="array" ref="BQ251">IF(J251="","",
IF(INDEX(Settings!$H:$H,MATCH(BY$1,Settings!$G:$G,0))=TRUE,
-1*(J251-AVERAGE(J:J))/STDEV(J:J),
(J251-AVERAGE(J:J))/STDEV(J:J)))</f>
        <v/>
      </c>
      <c r="BR251" s="224" t="str">
        <f>IFERROR(__xludf.DUMMYFUNCTION("IF(J251="""","""",
IF(INDEX(Settings!$H:$H,MATCH(BY$1,Settings!$G:$G,0))=TRUE,
-1*(J251-AVERAGEIFS(J:J,$E:$E,$E251))/STDEV(FILTER(J:J,$E:$E=$E251)),
(J251-AVERAGEIFS(J:J,$E:$E,$E251))/STDEV(FILTER(J:J,$E:$E=$E251))))"),"")</f>
        <v/>
      </c>
      <c r="BS251" s="224"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3" t="str">
        <f t="array" ref="BY251">IF(J251="","",
IF(INDEX(Settings!$H:$H,MATCH(BY$1,Settings!$G:$G,0))=TRUE,
100-100*(J251-MINIFS(J:J,$E:$E,$E251))/(MAXIFS(J:J,$E:$E,$E251)-MINIFS(J:J,$E:$E,$E251)),
100*(J251-MINIFS(J:J,$E:$E,$E251))/(MAXIFS(J:J,$E:$E,$E251)-MINIFS(J:J,$E:$E,$E251))))</f>
        <v/>
      </c>
      <c r="BZ251" s="223" t="str">
        <f t="array" ref="BZ251">IF(K251="","",
IF(INDEX(Settings!$H:$H,MATCH(BZ$1,Settings!$G:$G,0))=TRUE,
100-100*(K251-MINIFS(K:K,$E:$E,$E251))/(MAXIFS(K:K,$E:$E,$E251)-MINIFS(K:K,$E:$E,$E251)),
100*(K251-MINIFS(K:K,$E:$E,$E251))/(MAXIFS(K:K,$E:$E,$E251)-MINIFS(K:K,$E:$E,$E251))))</f>
        <v/>
      </c>
      <c r="CA251" s="223" t="str">
        <f t="array" ref="CA251">IF(L251="","",
IF(INDEX(Settings!$H:$H,MATCH(CA$1,Settings!$G:$G,0))=TRUE,
100-100*(L251-MINIFS(L:L,$E:$E,$E251))/(MAXIFS(L:L,$E:$E,$E251)-MINIFS(L:L,$E:$E,$E251)),
100*(L251-MINIFS(L:L,$E:$E,$E251))/(MAXIFS(L:L,$E:$E,$E251)-MINIFS(L:L,$E:$E,$E251))))</f>
        <v/>
      </c>
      <c r="CB251" s="223" t="str">
        <f t="array" ref="CB251">IF(M251="","",
IF(INDEX(Settings!$H:$H,MATCH(CB$1,Settings!$G:$G,0))=TRUE,
100-100*(M251-MINIFS(M:M,$E:$E,$E251))/(MAXIFS(M:M,$E:$E,$E251)-MINIFS(M:M,$E:$E,$E251)),
100*(M251-MINIFS(M:M,$E:$E,$E251))/(MAXIFS(M:M,$E:$E,$E251)-MINIFS(M:M,$E:$E,$E251))))</f>
        <v/>
      </c>
      <c r="CC251" s="223" t="str">
        <f t="array" ref="CC251">IF(N251="","",
IF(INDEX(Settings!$H:$H,MATCH(CC$1,Settings!$G:$G,0))=TRUE,
100-100*(N251-MINIFS(N:N,$E:$E,$E251))/(MAXIFS(N:N,$E:$E,$E251)-MINIFS(N:N,$E:$E,$E251)),
100*(N251-MINIFS(N:N,$E:$E,$E251))/(MAXIFS(N:N,$E:$E,$E251)-MINIFS(N:N,$E:$E,$E251))))</f>
        <v/>
      </c>
      <c r="CD251" s="223" t="str">
        <f t="array" ref="CD251">IF(O251="","",
IF(INDEX(Settings!$H:$H,MATCH(CD$1,Settings!$G:$G,0))=TRUE,
100-100*(O251-MINIFS(O:O,$E:$E,$E251))/(MAXIFS(O:O,$E:$E,$E251)-MINIFS(O:O,$E:$E,$E251)),
100*(O251-MINIFS(O:O,$E:$E,$E251))/(MAXIFS(O:O,$E:$E,$E251)-MINIFS(O:O,$E:$E,$E251))))</f>
        <v/>
      </c>
      <c r="CE251" s="223" t="str">
        <f t="array" ref="CE251">IF(P251="","",
IF(INDEX(Settings!$H:$H,MATCH(CE$1,Settings!$G:$G,0))=TRUE,
100-100*(P251-MINIFS(P:P,$E:$E,$E251))/(MAXIFS(P:P,$E:$E,$E251)-MINIFS(P:P,$E:$E,$E251)),
100*(P251-MINIFS(P:P,$E:$E,$E251))/(MAXIFS(P:P,$E:$E,$E251)-MINIFS(P:P,$E:$E,$E251))))</f>
        <v/>
      </c>
      <c r="CF251" s="223" t="str">
        <f t="array" ref="CF251">IF(Q251="","",
IF(INDEX(Settings!$H:$H,MATCH(CF$1,Settings!$G:$G,0))=TRUE,
100-100*(Q251-MINIFS(Q:Q,$E:$E,$E251))/(MAXIFS(Q:Q,$E:$E,$E251)-MINIFS(Q:Q,$E:$E,$E251)),
100*(Q251-MINIFS(Q:Q,$E:$E,$E251))/(MAXIFS(Q:Q,$E:$E,$E251)-MINIFS(Q:Q,$E:$E,$E251))))</f>
        <v/>
      </c>
      <c r="CG251" s="223" t="str">
        <f t="array" ref="CG251">IF(R251="","",
IF(INDEX(Settings!$H:$H,MATCH(CG$1,Settings!$G:$G,0))=TRUE,
100-100*(R251-MINIFS(R:R,$E:$E,$E251))/(MAXIFS(R:R,$E:$E,$E251)-MINIFS(R:R,$E:$E,$E251)),
100*(R251-MINIFS(R:R,$E:$E,$E251))/(MAXIFS(R:R,$E:$E,$E251)-MINIFS(R:R,$E:$E,$E251))))</f>
        <v/>
      </c>
      <c r="CH251" s="223" t="str">
        <f t="array" ref="CH251">IF(S251="","",
IF(INDEX(Settings!$H:$H,MATCH(CH$1,Settings!$G:$G,0))=TRUE,
100-100*(S251-MINIFS(S:S,$E:$E,$E251))/(MAXIFS(S:S,$E:$E,$E251)-MINIFS(S:S,$E:$E,$E251)),
100*(S251-MINIFS(S:S,$E:$E,$E251))/(MAXIFS(S:S,$E:$E,$E251)-MINIFS(S:S,$E:$E,$E251))))</f>
        <v/>
      </c>
      <c r="CI251" s="223" t="str">
        <f t="array" ref="CI251">IF(T251="","",
IF(INDEX(Settings!$H:$H,MATCH(CI$1,Settings!$G:$G,0))=TRUE,
100-100*(T251-MINIFS(T:T,$E:$E,$E251))/(MAXIFS(T:T,$E:$E,$E251)-MINIFS(T:T,$E:$E,$E251)),
100*(T251-MINIFS(T:T,$E:$E,$E251))/(MAXIFS(T:T,$E:$E,$E251)-MINIFS(T:T,$E:$E,$E251))))</f>
        <v/>
      </c>
      <c r="CJ251" s="223" t="str">
        <f t="array" ref="CJ251">IF(U251="","",
IF(INDEX(Settings!$H:$H,MATCH(CJ$1,Settings!$G:$G,0))=TRUE,
100-100*(U251-MINIFS(U:U,$E:$E,$E251))/(MAXIFS(U:U,$E:$E,$E251)-MINIFS(U:U,$E:$E,$E251)),
100*(U251-MINIFS(U:U,$E:$E,$E251))/(MAXIFS(U:U,$E:$E,$E251)-MINIFS(U:U,$E:$E,$E251))))</f>
        <v/>
      </c>
      <c r="CK251" s="223" t="str">
        <f t="array" ref="CK251">IF(V251="","",
IF(INDEX(Settings!$H:$H,MATCH(CK$1,Settings!$G:$G,0))=TRUE,
100-100*(V251-MINIFS(V:V,$E:$E,$E251))/(MAXIFS(V:V,$E:$E,$E251)-MINIFS(V:V,$E:$E,$E251)),
100*(V251-MINIFS(V:V,$E:$E,$E251))/(MAXIFS(V:V,$E:$E,$E251)-MINIFS(V:V,$E:$E,$E251))))</f>
        <v/>
      </c>
      <c r="CL251" s="223" t="str">
        <f t="array" ref="CL251">IF(W251="","",
IF(INDEX(Settings!$H:$H,MATCH(CL$1,Settings!$G:$G,0))=TRUE,
100-100*(W251-MINIFS(W:W,$E:$E,$E251))/(MAXIFS(W:W,$E:$E,$E251)-MINIFS(W:W,$E:$E,$E251)),
100*(W251-MINIFS(W:W,$E:$E,$E251))/(MAXIFS(W:W,$E:$E,$E251)-MINIFS(W:W,$E:$E,$E251))))</f>
        <v/>
      </c>
      <c r="CM251" s="223" t="str">
        <f t="array" ref="CM251">IF(X251="","",
IF(INDEX(Settings!$H:$H,MATCH(CM$1,Settings!$G:$G,0))=TRUE,
100-100*(X251-MINIFS(X:X,$E:$E,$E251))/(MAXIFS(X:X,$E:$E,$E251)-MINIFS(X:X,$E:$E,$E251)),
100*(X251-MINIFS(X:X,$E:$E,$E251))/(MAXIFS(X:X,$E:$E,$E251)-MINIFS(X:X,$E:$E,$E251))))</f>
        <v/>
      </c>
      <c r="CN251" s="223" t="str">
        <f t="array" ref="CN251">IF(Y251="","",
IF(INDEX(Settings!$H:$H,MATCH(CN$1,Settings!$G:$G,0))=TRUE,
100-100*(Y251-MINIFS(Y:Y,$E:$E,$E251))/(MAXIFS(Y:Y,$E:$E,$E251)-MINIFS(Y:Y,$E:$E,$E251)),
100*(Y251-MINIFS(Y:Y,$E:$E,$E251))/(MAXIFS(Y:Y,$E:$E,$E251)-MINIFS(Y:Y,$E:$E,$E251))))</f>
        <v/>
      </c>
      <c r="CO251" s="223" t="str">
        <f t="array" ref="CO251">IF(Z251="","",
IF(INDEX(Settings!$H:$H,MATCH(CO$1,Settings!$G:$G,0))=TRUE,
100-100*(Z251-MINIFS(Z:Z,$E:$E,$E251))/(MAXIFS(Z:Z,$E:$E,$E251)-MINIFS(Z:Z,$E:$E,$E251)),
100*(Z251-MINIFS(Z:Z,$E:$E,$E251))/(MAXIFS(Z:Z,$E:$E,$E251)-MINIFS(Z:Z,$E:$E,$E251))))</f>
        <v/>
      </c>
      <c r="CP251" s="223" t="str">
        <f t="array" ref="CP251">IF(AA251="","",
IF(INDEX(Settings!$H:$H,MATCH(CP$1,Settings!$G:$G,0))=TRUE,
100-100*(AA251-MINIFS(AA:AA,$E:$E,$E251))/(MAXIFS(AA:AA,$E:$E,$E251)-MINIFS(AA:AA,$E:$E,$E251)),
100*(AA251-MINIFS(AA:AA,$E:$E,$E251))/(MAXIFS(AA:AA,$E:$E,$E251)-MINIFS(AA:AA,$E:$E,$E251))))</f>
        <v/>
      </c>
      <c r="CQ251" s="223" t="str">
        <f t="array" ref="CQ251">IF(AB251="","",
IF(INDEX(Settings!$H:$H,MATCH(CQ$1,Settings!$G:$G,0))=TRUE,
100-100*(AB251-MINIFS(AB:AB,$E:$E,$E251))/(MAXIFS(AB:AB,$E:$E,$E251)-MINIFS(AB:AB,$E:$E,$E251)),
100*(AB251-MINIFS(AB:AB,$E:$E,$E251))/(MAXIFS(AB:AB,$E:$E,$E251)-MINIFS(AB:AB,$E:$E,$E251))))</f>
        <v/>
      </c>
      <c r="CR251" s="223" t="str">
        <f t="array" ref="CR251">IF(AC251="","",
IF(INDEX(Settings!$H:$H,MATCH(CR$1,Settings!$G:$G,0))=TRUE,
100-100*(AC251-MINIFS(AC:AC,$E:$E,$E251))/(MAXIFS(AC:AC,$E:$E,$E251)-MINIFS(AC:AC,$E:$E,$E251)),
100*(AC251-MINIFS(AC:AC,$E:$E,$E251))/(MAXIFS(AC:AC,$E:$E,$E251)-MINIFS(AC:AC,$E:$E,$E251))))</f>
        <v/>
      </c>
      <c r="CS251" s="223" t="str">
        <f t="array" ref="CS251">IF(AD251="","",
IF(INDEX(Settings!$H:$H,MATCH(CS$1,Settings!$G:$G,0))=TRUE,
100-100*(AD251-MINIFS(AD:AD,$E:$E,$E251))/(MAXIFS(AD:AD,$E:$E,$E251)-MINIFS(AD:AD,$E:$E,$E251)),
100*(AD251-MINIFS(AD:AD,$E:$E,$E251))/(MAXIFS(AD:AD,$E:$E,$E251)-MINIFS(AD:AD,$E:$E,$E251))))</f>
        <v/>
      </c>
      <c r="CT251" s="223" t="str">
        <f t="array" ref="CT251">IF(AE251="","",
IF(INDEX(Settings!$H:$H,MATCH(CT$1,Settings!$G:$G,0))=TRUE,
100-100*(AE251-MINIFS(AE:AE,$E:$E,$E251))/(MAXIFS(AE:AE,$E:$E,$E251)-MINIFS(AE:AE,$E:$E,$E251)),
100*(AE251-MINIFS(AE:AE,$E:$E,$E251))/(MAXIFS(AE:AE,$E:$E,$E251)-MINIFS(AE:AE,$E:$E,$E251))))</f>
        <v/>
      </c>
      <c r="CU251" s="223" t="str">
        <f t="array" ref="CU251">IF(AF251="","",
IF(INDEX(Settings!$H:$H,MATCH(CU$1,Settings!$G:$G,0))=TRUE,
100-100*(AF251-MINIFS(AF:AF,$E:$E,$E251))/(MAXIFS(AF:AF,$E:$E,$E251)-MINIFS(AF:AF,$E:$E,$E251)),
100*(AF251-MINIFS(AF:AF,$E:$E,$E251))/(MAXIFS(AF:AF,$E:$E,$E251)-MINIFS(AF:AF,$E:$E,$E251))))</f>
        <v/>
      </c>
      <c r="CV251" s="223" t="str">
        <f t="array" ref="CV251">IF(AG251="","",
IF(INDEX(Settings!$H:$H,MATCH(CV$1,Settings!$G:$G,0))=TRUE,
100-100*(AG251-MINIFS(AG:AG,$E:$E,$E251))/(MAXIFS(AG:AG,$E:$E,$E251)-MINIFS(AG:AG,$E:$E,$E251)),
100*(AG251-MINIFS(AG:AG,$E:$E,$E251))/(MAXIFS(AG:AG,$E:$E,$E251)-MINIFS(AG:AG,$E:$E,$E251))))</f>
        <v/>
      </c>
      <c r="CW251" s="223" t="str">
        <f t="array" ref="CW251">IF(AH251="","",
IF(INDEX(Settings!$H:$H,MATCH(CW$1,Settings!$G:$G,0))=TRUE,
100-100*(AH251-MINIFS(AH:AH,$E:$E,$E251))/(MAXIFS(AH:AH,$E:$E,$E251)-MINIFS(AH:AH,$E:$E,$E251)),
100*(AH251-MINIFS(AH:AH,$E:$E,$E251))/(MAXIFS(AH:AH,$E:$E,$E251)-MINIFS(AH:AH,$E:$E,$E251))))</f>
        <v/>
      </c>
      <c r="CX251" s="223" t="str">
        <f t="array" ref="CX251">IF(AI251="","",
IF(INDEX(Settings!$H:$H,MATCH(CX$1,Settings!$G:$G,0))=TRUE,
100-100*(AI251-MINIFS(AI:AI,$E:$E,$E251))/(MAXIFS(AI:AI,$E:$E,$E251)-MINIFS(AI:AI,$E:$E,$E251)),
100*(AI251-MINIFS(AI:AI,$E:$E,$E251))/(MAXIFS(AI:AI,$E:$E,$E251)-MINIFS(AI:AI,$E:$E,$E251))))</f>
        <v/>
      </c>
      <c r="CY251" s="223" t="str">
        <f t="array" ref="CY251">IF(AJ251="","",
IF(INDEX(Settings!$H:$H,MATCH(CY$1,Settings!$G:$G,0))=TRUE,
100-100*(AJ251-MINIFS(AJ:AJ,$E:$E,$E251))/(MAXIFS(AJ:AJ,$E:$E,$E251)-MINIFS(AJ:AJ,$E:$E,$E251)),
100*(AJ251-MINIFS(AJ:AJ,$E:$E,$E251))/(MAXIFS(AJ:AJ,$E:$E,$E251)-MINIFS(AJ:AJ,$E:$E,$E251))))</f>
        <v/>
      </c>
      <c r="CZ251" s="223" t="str">
        <f t="array" ref="CZ251">IF(AK251="","",
IF(INDEX(Settings!$H:$H,MATCH(CZ$1,Settings!$G:$G,0))=TRUE,
100-100*(AK251-MINIFS(AK:AK,$E:$E,$E251))/(MAXIFS(AK:AK,$E:$E,$E251)-MINIFS(AK:AK,$E:$E,$E251)),
100*(AK251-MINIFS(AK:AK,$E:$E,$E251))/(MAXIFS(AK:AK,$E:$E,$E251)-MINIFS(AK:AK,$E:$E,$E251))))</f>
        <v/>
      </c>
      <c r="DA251" s="223" t="str">
        <f t="array" ref="DA251">IF(AL251="","",
IF(INDEX(Settings!$H:$H,MATCH(DA$1,Settings!$G:$G,0))=TRUE,
100-100*(AL251-MINIFS(AL:AL,$E:$E,$E251))/(MAXIFS(AL:AL,$E:$E,$E251)-MINIFS(AL:AL,$E:$E,$E251)),
100*(AL251-MINIFS(AL:AL,$E:$E,$E251))/(MAXIFS(AL:AL,$E:$E,$E251)-MINIFS(AL:AL,$E:$E,$E251))))</f>
        <v/>
      </c>
      <c r="DB251" s="223" t="str">
        <f t="array" ref="DB251">IF(AM251="","",
IF(INDEX(Settings!$H:$H,MATCH(DB$1,Settings!$G:$G,0))=TRUE,
100-100*(AM251-MINIFS(AM:AM,$E:$E,$E251))/(MAXIFS(AM:AM,$E:$E,$E251)-MINIFS(AM:AM,$E:$E,$E251)),
100*(AM251-MINIFS(AM:AM,$E:$E,$E251))/(MAXIFS(AM:AM,$E:$E,$E251)-MINIFS(AM:AM,$E:$E,$E251))))</f>
        <v/>
      </c>
      <c r="DC251" s="223" t="str">
        <f t="array" ref="DC251">IF(AN251="","",
IF(INDEX(Settings!$H:$H,MATCH(DC$1,Settings!$G:$G,0))=TRUE,
100-100*(AN251-MINIFS(AN:AN,$E:$E,$E251))/(MAXIFS(AN:AN,$E:$E,$E251)-MINIFS(AN:AN,$E:$E,$E251)),
100*(AN251-MINIFS(AN:AN,$E:$E,$E251))/(MAXIFS(AN:AN,$E:$E,$E251)-MINIFS(AN:AN,$E:$E,$E251))))</f>
        <v/>
      </c>
      <c r="DD251" s="223" t="str">
        <f t="array" ref="DD251">IF(AO251="","",
IF(INDEX(Settings!$H:$H,MATCH(DD$1,Settings!$G:$G,0))=TRUE,
100-100*(AO251-MINIFS(AO:AO,$E:$E,$E251))/(MAXIFS(AO:AO,$E:$E,$E251)-MINIFS(AO:AO,$E:$E,$E251)),
100*(AO251-MINIFS(AO:AO,$E:$E,$E251))/(MAXIFS(AO:AO,$E:$E,$E251)-MINIFS(AO:AO,$E:$E,$E251))))</f>
        <v/>
      </c>
      <c r="DE251" s="223" t="str">
        <f t="array" ref="DE251">IF(AP251="","",
IF(INDEX(Settings!$H:$H,MATCH(DE$1,Settings!$G:$G,0))=TRUE,
100-100*(AP251-MINIFS(AP:AP,$E:$E,$E251))/(MAXIFS(AP:AP,$E:$E,$E251)-MINIFS(AP:AP,$E:$E,$E251)),
100*(AP251-MINIFS(AP:AP,$E:$E,$E251))/(MAXIFS(AP:AP,$E:$E,$E251)-MINIFS(AP:AP,$E:$E,$E251))))</f>
        <v/>
      </c>
      <c r="DF251" s="223" t="str">
        <f t="array" ref="DF251">IF(AQ251="","",
IF(INDEX(Settings!$H:$H,MATCH(DF$1,Settings!$G:$G,0))=TRUE,
100-100*(AQ251-MINIFS(AQ:AQ,$E:$E,$E251))/(MAXIFS(AQ:AQ,$E:$E,$E251)-MINIFS(AQ:AQ,$E:$E,$E251)),
100*(AQ251-MINIFS(AQ:AQ,$E:$E,$E251))/(MAXIFS(AQ:AQ,$E:$E,$E251)-MINIFS(AQ:AQ,$E:$E,$E251))))</f>
        <v/>
      </c>
      <c r="DG251" s="223" t="str">
        <f t="array" ref="DG251">IF(AR251="","",
IF(INDEX(Settings!$H:$H,MATCH(DG$1,Settings!$G:$G,0))=TRUE,
100-100*(AR251-MINIFS(AR:AR,$E:$E,$E251))/(MAXIFS(AR:AR,$E:$E,$E251)-MINIFS(AR:AR,$E:$E,$E251)),
100*(AR251-MINIFS(AR:AR,$E:$E,$E251))/(MAXIFS(AR:AR,$E:$E,$E251)-MINIFS(AR:AR,$E:$E,$E251))))</f>
        <v/>
      </c>
      <c r="DH251" s="223" t="str">
        <f t="array" ref="DH251">IF(AS251="","",
IF(INDEX(Settings!$H:$H,MATCH(DH$1,Settings!$G:$G,0))=TRUE,
100-100*(AS251-MINIFS(AS:AS,$E:$E,$E251))/(MAXIFS(AS:AS,$E:$E,$E251)-MINIFS(AS:AS,$E:$E,$E251)),
100*(AS251-MINIFS(AS:AS,$E:$E,$E251))/(MAXIFS(AS:AS,$E:$E,$E251)-MINIFS(AS:AS,$E:$E,$E251))))</f>
        <v/>
      </c>
      <c r="DI251" s="223" t="str">
        <f t="array" ref="DI251">IF(AT251="","",
IF(INDEX(Settings!$H:$H,MATCH(DI$1,Settings!$G:$G,0))=TRUE,
100-100*(AT251-MINIFS(AT:AT,$E:$E,$E251))/(MAXIFS(AT:AT,$E:$E,$E251)-MINIFS(AT:AT,$E:$E,$E251)),
100*(AT251-MINIFS(AT:AT,$E:$E,$E251))/(MAXIFS(AT:AT,$E:$E,$E251)-MINIFS(AT:AT,$E:$E,$E251))))</f>
        <v/>
      </c>
      <c r="DJ251" s="223" t="str">
        <f t="array" ref="DJ251">IF(AU251="","",
IF(INDEX(Settings!$H:$H,MATCH(DJ$1,Settings!$G:$G,0))=TRUE,
100-100*(AU251-MINIFS(AU:AU,$E:$E,$E251))/(MAXIFS(AU:AU,$E:$E,$E251)-MINIFS(AU:AU,$E:$E,$E251)),
100*(AU251-MINIFS(AU:AU,$E:$E,$E251))/(MAXIFS(AU:AU,$E:$E,$E251)-MINIFS(AU:AU,$E:$E,$E251))))</f>
        <v/>
      </c>
      <c r="DK251" s="223" t="str">
        <f t="array" ref="DK251">IF(AV251="","",
IF(INDEX(Settings!$H:$H,MATCH(DK$1,Settings!$G:$G,0))=TRUE,
100-100*(AV251-MINIFS(AV:AV,$E:$E,$E251))/(MAXIFS(AV:AV,$E:$E,$E251)-MINIFS(AV:AV,$E:$E,$E251)),
100*(AV251-MINIFS(AV:AV,$E:$E,$E251))/(MAXIFS(AV:AV,$E:$E,$E251)-MINIFS(AV:AV,$E:$E,$E251))))</f>
        <v/>
      </c>
      <c r="DL251" s="223" t="str">
        <f t="array" ref="DL251">IF(AW251="","",
IF(INDEX(Settings!$H:$H,MATCH(DL$1,Settings!$G:$G,0))=TRUE,
100-100*(AW251-MINIFS(AW:AW,$E:$E,$E251))/(MAXIFS(AW:AW,$E:$E,$E251)-MINIFS(AW:AW,$E:$E,$E251)),
100*(AW251-MINIFS(AW:AW,$E:$E,$E251))/(MAXIFS(AW:AW,$E:$E,$E251)-MINIFS(AW:AW,$E:$E,$E251))))</f>
        <v/>
      </c>
      <c r="DM251" s="223" t="str">
        <f t="array" ref="DM251">IF(AX251="","",
IF(INDEX(Settings!$H:$H,MATCH(DM$1,Settings!$G:$G,0))=TRUE,
100-100*(AX251-MINIFS(AX:AX,$E:$E,$E251))/(MAXIFS(AX:AX,$E:$E,$E251)-MINIFS(AX:AX,$E:$E,$E251)),
100*(AX251-MINIFS(AX:AX,$E:$E,$E251))/(MAXIFS(AX:AX,$E:$E,$E251)-MINIFS(AX:AX,$E:$E,$E251))))</f>
        <v/>
      </c>
      <c r="DN251" s="223" t="str">
        <f t="array" ref="DN251">IF(AY251="","",
IF(INDEX(Settings!$H:$H,MATCH(DN$1,Settings!$G:$G,0))=TRUE,
100-100*(AY251-MINIFS(AY:AY,$E:$E,$E251))/(MAXIFS(AY:AY,$E:$E,$E251)-MINIFS(AY:AY,$E:$E,$E251)),
100*(AY251-MINIFS(AY:AY,$E:$E,$E251))/(MAXIFS(AY:AY,$E:$E,$E251)-MINIFS(AY:AY,$E:$E,$E251))))</f>
        <v/>
      </c>
      <c r="DO251" s="223" t="str">
        <f t="array" ref="DO251">IF(AZ251="","",
IF(INDEX(Settings!$H:$H,MATCH(DO$1,Settings!$G:$G,0))=TRUE,
100-100*(AZ251-MINIFS(AZ:AZ,$E:$E,$E251))/(MAXIFS(AZ:AZ,$E:$E,$E251)-MINIFS(AZ:AZ,$E:$E,$E251)),
100*(AZ251-MINIFS(AZ:AZ,$E:$E,$E251))/(MAXIFS(AZ:AZ,$E:$E,$E251)-MINIFS(AZ:AZ,$E:$E,$E251))))</f>
        <v/>
      </c>
      <c r="DP251" s="223" t="str">
        <f t="array" ref="DP251">IF(BA251="","",
IF(INDEX(Settings!$H:$H,MATCH(DP$1,Settings!$G:$G,0))=TRUE,
100-100*(BA251-MINIFS(BA:BA,$E:$E,$E251))/(MAXIFS(BA:BA,$E:$E,$E251)-MINIFS(BA:BA,$E:$E,$E251)),
100*(BA251-MINIFS(BA:BA,$E:$E,$E251))/(MAXIFS(BA:BA,$E:$E,$E251)-MINIFS(BA:BA,$E:$E,$E251))))</f>
        <v/>
      </c>
      <c r="DQ251" s="223" t="str">
        <f t="array" ref="DQ251">IF(BB251="","",
IF(INDEX(Settings!$H:$H,MATCH(DQ$1,Settings!$G:$G,0))=TRUE,
100-100*(BB251-MINIFS(BB:BB,$E:$E,$E251))/(MAXIFS(BB:BB,$E:$E,$E251)-MINIFS(BB:BB,$E:$E,$E251)),
100*(BB251-MINIFS(BB:BB,$E:$E,$E251))/(MAXIFS(BB:BB,$E:$E,$E251)-MINIFS(BB:BB,$E:$E,$E251))))</f>
        <v/>
      </c>
      <c r="DR251" s="223" t="str">
        <f t="array" ref="DR251">IF(BC251="","",
IF(INDEX(Settings!$H:$H,MATCH(DR$1,Settings!$G:$G,0))=TRUE,
100-100*(BC251-MINIFS(BC:BC,$E:$E,$E251))/(MAXIFS(BC:BC,$E:$E,$E251)-MINIFS(BC:BC,$E:$E,$E251)),
100*(BC251-MINIFS(BC:BC,$E:$E,$E251))/(MAXIFS(BC:BC,$E:$E,$E251)-MINIFS(BC:BC,$E:$E,$E251))))</f>
        <v/>
      </c>
      <c r="DS251" s="223" t="str">
        <f t="array" ref="DS251">IF(BD251="","",
IF(INDEX(Settings!$H:$H,MATCH(DS$1,Settings!$G:$G,0))=TRUE,
100-100*(BD251-MINIFS(BD:BD,$E:$E,$E251))/(MAXIFS(BD:BD,$E:$E,$E251)-MINIFS(BD:BD,$E:$E,$E251)),
100*(BD251-MINIFS(BD:BD,$E:$E,$E251))/(MAXIFS(BD:BD,$E:$E,$E251)-MINIFS(BD:BD,$E:$E,$E251))))</f>
        <v/>
      </c>
      <c r="DT251" s="223" t="str">
        <f t="array" ref="DT251">IF(BE251="","",
IF(INDEX(Settings!$H:$H,MATCH(DT$1,Settings!$G:$G,0))=TRUE,
100-100*(BE251-MINIFS(BE:BE,$E:$E,$E251))/(MAXIFS(BE:BE,$E:$E,$E251)-MINIFS(BE:BE,$E:$E,$E251)),
100*(BE251-MINIFS(BE:BE,$E:$E,$E251))/(MAXIFS(BE:BE,$E:$E,$E251)-MINIFS(BE:BE,$E:$E,$E251))))</f>
        <v/>
      </c>
      <c r="DU251" s="223" t="str">
        <f t="array" ref="DU251">IF(BF251="","",
IF(INDEX(Settings!$H:$H,MATCH(DU$1,Settings!$G:$G,0))=TRUE,
100-100*(BF251-MINIFS(BF:BF,$E:$E,$E251))/(MAXIFS(BF:BF,$E:$E,$E251)-MINIFS(BF:BF,$E:$E,$E251)),
100*(BF251-MINIFS(BF:BF,$E:$E,$E251))/(MAXIFS(BF:BF,$E:$E,$E251)-MINIFS(BF:BF,$E:$E,$E251))))</f>
        <v/>
      </c>
      <c r="DV251" s="223" t="str">
        <f t="array" ref="DV251">IF(BG251="","",
IF(INDEX(Settings!$H:$H,MATCH(DV$1,Settings!$G:$G,0))=TRUE,
100-100*(BG251-MINIFS(BG:BG,$E:$E,$E251))/(MAXIFS(BG:BG,$E:$E,$E251)-MINIFS(BG:BG,$E:$E,$E251)),
100*(BG251-MINIFS(BG:BG,$E:$E,$E251))/(MAXIFS(BG:BG,$E:$E,$E251)-MINIFS(BG:BG,$E:$E,$E251))))</f>
        <v/>
      </c>
      <c r="DW251" s="223" t="str">
        <f t="array" ref="DW251">IF(BH251="","",
IF(INDEX(Settings!$H:$H,MATCH(DW$1,Settings!$G:$G,0))=TRUE,
100-100*(BH251-MINIFS(BH:BH,$E:$E,$E251))/(MAXIFS(BH:BH,$E:$E,$E251)-MINIFS(BH:BH,$E:$E,$E251)),
100*(BH251-MINIFS(BH:BH,$E:$E,$E251))/(MAXIFS(BH:BH,$E:$E,$E251)-MINIFS(BH:BH,$E:$E,$E251))))</f>
        <v/>
      </c>
      <c r="DX251" s="223" t="str">
        <f t="array" ref="DX251">IF(BI251="","",
IF(INDEX(Settings!$H:$H,MATCH(DX$1,Settings!$G:$G,0))=TRUE,
100-100*(BI251-MINIFS(BI:BI,$E:$E,$E251))/(MAXIFS(BI:BI,$E:$E,$E251)-MINIFS(BI:BI,$E:$E,$E251)),
100*(BI251-MINIFS(BI:BI,$E:$E,$E251))/(MAXIFS(BI:BI,$E:$E,$E251)-MINIFS(BI:BI,$E:$E,$E251))))</f>
        <v/>
      </c>
      <c r="DY251" s="223" t="str">
        <f t="array" ref="DY251">IF(BJ251="","",
IF(INDEX(Settings!$H:$H,MATCH(DY$1,Settings!$G:$G,0))=TRUE,
100-100*(BJ251-MINIFS(BJ:BJ,$E:$E,$E251))/(MAXIFS(BJ:BJ,$E:$E,$E251)-MINIFS(BJ:BJ,$E:$E,$E251)),
100*(BJ251-MINIFS(BJ:BJ,$E:$E,$E251))/(MAXIFS(BJ:BJ,$E:$E,$E251)-MINIFS(BJ:BJ,$E:$E,$E251))))</f>
        <v/>
      </c>
      <c r="DZ251" s="225"/>
      <c r="EA251" s="225"/>
      <c r="EB251" s="225" t="str">
        <f t="shared" si="8"/>
        <v/>
      </c>
      <c r="EC251" s="225" t="str">
        <f t="shared" si="9"/>
        <v/>
      </c>
      <c r="ED251" s="225" t="str">
        <f t="shared" si="10"/>
        <v/>
      </c>
      <c r="EE251" s="225" t="str">
        <f t="shared" si="11"/>
        <v/>
      </c>
      <c r="EF251" s="225" t="str">
        <f t="shared" si="12"/>
        <v/>
      </c>
      <c r="EG251" s="225" t="str">
        <f t="shared" si="13"/>
        <v/>
      </c>
      <c r="EH251" s="225"/>
      <c r="EI251" s="225"/>
      <c r="EJ251" s="225"/>
      <c r="EK251" s="225"/>
      <c r="EL251" s="225"/>
      <c r="EM251" s="225"/>
    </row>
    <row r="252">
      <c r="A252" s="231"/>
      <c r="B252" s="231"/>
      <c r="C252" s="231"/>
      <c r="D252" s="231" t="str">
        <f t="array" ref="D252">IFERROR(INDEX(Profiles!$B:$B,MATCH($A252,Profiles!$A:$A,0)),"")</f>
        <v/>
      </c>
      <c r="E252" s="231"/>
      <c r="F252" s="231"/>
      <c r="G252" s="231"/>
      <c r="H252" s="231"/>
      <c r="I252" s="231" t="str">
        <f>IF(A252="","",IF(Settings!$N$3="DATE",F252&amp;": "&amp;TEXT(B252,"M/DD/YY"),F252&amp;": "&amp;H252))</f>
        <v/>
      </c>
      <c r="J252" s="231"/>
      <c r="K252" s="231"/>
      <c r="L252" s="231"/>
      <c r="M252" s="232" t="str">
        <f t="shared" si="14"/>
        <v/>
      </c>
      <c r="N252" s="231"/>
      <c r="O252" s="231"/>
      <c r="P252" s="231"/>
      <c r="Q252" s="231"/>
      <c r="R252" s="231"/>
      <c r="S252" s="230" t="str">
        <f>IFERROR(VLOOKUP(AF252, 'YOYO IR Scores'!A:C, 3, FALSE), "")
</f>
        <v/>
      </c>
      <c r="T252" s="231"/>
      <c r="U252" s="231"/>
      <c r="V252" s="231"/>
      <c r="W252" s="231"/>
      <c r="X252" s="233" t="str">
        <f t="shared" si="4"/>
        <v/>
      </c>
      <c r="Y252" s="234" t="str">
        <f t="shared" si="5"/>
        <v/>
      </c>
      <c r="Z252" s="234" t="str">
        <f t="shared" si="6"/>
        <v/>
      </c>
      <c r="AA252" s="233" t="str">
        <f t="shared" si="7"/>
        <v/>
      </c>
      <c r="AB252" s="232"/>
      <c r="AC252" s="232"/>
      <c r="AD252" s="232"/>
      <c r="AE252" s="232" t="str">
        <f>IFERROR(VLOOKUP(AF252, 'YOYO IR Scores'!A:C, 2, FALSE), "")</f>
        <v/>
      </c>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t="str">
        <f t="array" ref="BK252">IF(J252="","",
IF(INDEX(Settings!$H:$H,MATCH(BY$1,Settings!$G:$G,0))=TRUE,
100-100*(J252-MIN(J:J))/(MAX(J:J)-MIN(J:J)),
100*(J252-MIN(J:J))/(MAX(J:J)-MIN(J:J))))</f>
        <v/>
      </c>
      <c r="BL252" s="232" t="str">
        <f t="array" ref="BL252">IF(J252="","",
IF(INDEX(Settings!$H:$H,MATCH(BY$1,Settings!$G:$G,0))=TRUE,
100-100*(J252-MINIFS(J:J,$E:$E,$E252))/(MAXIFS(J:J,$E:$E,$E252)-MINIFS(J:J,$E:$E,$E252)),
100*(J252-MINIFS(J:J,$E:$E,$E252))/(MAXIFS(J:J,$E:$E,$E252)-MINIFS(J:J,$E:$E,$E252))))</f>
        <v/>
      </c>
      <c r="BM252" s="232" t="str">
        <f t="array" ref="BM252">IF(J252="","",
IF(INDEX(Settings!$H:$H,MATCH(BY$1,Settings!$G:$G,0))=TRUE,
100-100*(J252-MINIFS(J:J,$E:$E,$E252,$I:$I,$I252))/(MAXIFS(J:J,$E:$E,$E252,$I:$I,$I252)-MINIFS(J:J,$E:$E,$E252,$I:$I,$I252)),
100*(J252-MINIFS(J:J,$E:$E,$E252,$I:$I,$I252))/(MAXIFS(J:J,$E:$E,$E252,$I:$I,$I252)-MINIFS(J:J,$E:$E,$E252,$I:$I,$I252))))</f>
        <v/>
      </c>
      <c r="BN252" s="231" t="str">
        <f t="array" ref="BN252">IF(J252="","",
IF(INDEX(Settings!$H:$H,MATCH(BY$1,Settings!$G:$G,0))=TRUE,
100-100*PERCENTRANK(J:J,J252),
100*PERCENTRANK(J:J,J252)))</f>
        <v/>
      </c>
      <c r="BO252" s="231" t="str">
        <f>IFERROR(__xludf.DUMMYFUNCTION("IF(J252="""","""",
IF(INDEX(Settings!$H:$H,MATCH(BY$1,Settings!$G:$G,0))=TRUE,
100-100*PERCENTRANK(FILTER(J:J,$E:$E=$E252),J252),
100*PERCENTRANK(FILTER(J:J,$E:$E=$E252),J252)))"),"")</f>
        <v/>
      </c>
      <c r="BP252" s="231" t="str">
        <f>IFERROR(__xludf.DUMMYFUNCTION("IF(J252="""","""",
IF(INDEX(Settings!$H:$H,MATCH(BY$1,Settings!$G:$G,0))=TRUE,
100-100*PERCENTRANK(FILTER(J:J,$E:$E=$E252,$I:$I=$I252),J252),
100*PERCENTRANK(FILTER(J:J,$E:$E=$E252,$I:$I=$I252),J252)))"),"")</f>
        <v/>
      </c>
      <c r="BQ252" s="233" t="str">
        <f t="array" ref="BQ252">IF(J252="","",
IF(INDEX(Settings!$H:$H,MATCH(BY$1,Settings!$G:$G,0))=TRUE,
-1*(J252-AVERAGE(J:J))/STDEV(J:J),
(J252-AVERAGE(J:J))/STDEV(J:J)))</f>
        <v/>
      </c>
      <c r="BR252" s="233" t="str">
        <f>IFERROR(__xludf.DUMMYFUNCTION("IF(J252="""","""",
IF(INDEX(Settings!$H:$H,MATCH(BY$1,Settings!$G:$G,0))=TRUE,
-1*(J252-AVERAGEIFS(J:J,$E:$E,$E252))/STDEV(FILTER(J:J,$E:$E=$E252)),
(J252-AVERAGEIFS(J:J,$E:$E,$E252))/STDEV(FILTER(J:J,$E:$E=$E252))))"),"")</f>
        <v/>
      </c>
      <c r="BS252" s="233"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1"/>
      <c r="BX252" s="231"/>
      <c r="BY252" s="232" t="str">
        <f t="array" ref="BY252">IF(J252="","",
IF(INDEX(Settings!$H:$H,MATCH(BY$1,Settings!$G:$G,0))=TRUE,
100-100*(J252-MINIFS(J:J,$E:$E,$E252))/(MAXIFS(J:J,$E:$E,$E252)-MINIFS(J:J,$E:$E,$E252)),
100*(J252-MINIFS(J:J,$E:$E,$E252))/(MAXIFS(J:J,$E:$E,$E252)-MINIFS(J:J,$E:$E,$E252))))</f>
        <v/>
      </c>
      <c r="BZ252" s="232" t="str">
        <f t="array" ref="BZ252">IF(K252="","",
IF(INDEX(Settings!$H:$H,MATCH(BZ$1,Settings!$G:$G,0))=TRUE,
100-100*(K252-MINIFS(K:K,$E:$E,$E252))/(MAXIFS(K:K,$E:$E,$E252)-MINIFS(K:K,$E:$E,$E252)),
100*(K252-MINIFS(K:K,$E:$E,$E252))/(MAXIFS(K:K,$E:$E,$E252)-MINIFS(K:K,$E:$E,$E252))))</f>
        <v/>
      </c>
      <c r="CA252" s="232" t="str">
        <f t="array" ref="CA252">IF(L252="","",
IF(INDEX(Settings!$H:$H,MATCH(CA$1,Settings!$G:$G,0))=TRUE,
100-100*(L252-MINIFS(L:L,$E:$E,$E252))/(MAXIFS(L:L,$E:$E,$E252)-MINIFS(L:L,$E:$E,$E252)),
100*(L252-MINIFS(L:L,$E:$E,$E252))/(MAXIFS(L:L,$E:$E,$E252)-MINIFS(L:L,$E:$E,$E252))))</f>
        <v/>
      </c>
      <c r="CB252" s="232" t="str">
        <f t="array" ref="CB252">IF(M252="","",
IF(INDEX(Settings!$H:$H,MATCH(CB$1,Settings!$G:$G,0))=TRUE,
100-100*(M252-MINIFS(M:M,$E:$E,$E252))/(MAXIFS(M:M,$E:$E,$E252)-MINIFS(M:M,$E:$E,$E252)),
100*(M252-MINIFS(M:M,$E:$E,$E252))/(MAXIFS(M:M,$E:$E,$E252)-MINIFS(M:M,$E:$E,$E252))))</f>
        <v/>
      </c>
      <c r="CC252" s="232" t="str">
        <f t="array" ref="CC252">IF(N252="","",
IF(INDEX(Settings!$H:$H,MATCH(CC$1,Settings!$G:$G,0))=TRUE,
100-100*(N252-MINIFS(N:N,$E:$E,$E252))/(MAXIFS(N:N,$E:$E,$E252)-MINIFS(N:N,$E:$E,$E252)),
100*(N252-MINIFS(N:N,$E:$E,$E252))/(MAXIFS(N:N,$E:$E,$E252)-MINIFS(N:N,$E:$E,$E252))))</f>
        <v/>
      </c>
      <c r="CD252" s="232" t="str">
        <f t="array" ref="CD252">IF(O252="","",
IF(INDEX(Settings!$H:$H,MATCH(CD$1,Settings!$G:$G,0))=TRUE,
100-100*(O252-MINIFS(O:O,$E:$E,$E252))/(MAXIFS(O:O,$E:$E,$E252)-MINIFS(O:O,$E:$E,$E252)),
100*(O252-MINIFS(O:O,$E:$E,$E252))/(MAXIFS(O:O,$E:$E,$E252)-MINIFS(O:O,$E:$E,$E252))))</f>
        <v/>
      </c>
      <c r="CE252" s="232" t="str">
        <f t="array" ref="CE252">IF(P252="","",
IF(INDEX(Settings!$H:$H,MATCH(CE$1,Settings!$G:$G,0))=TRUE,
100-100*(P252-MINIFS(P:P,$E:$E,$E252))/(MAXIFS(P:P,$E:$E,$E252)-MINIFS(P:P,$E:$E,$E252)),
100*(P252-MINIFS(P:P,$E:$E,$E252))/(MAXIFS(P:P,$E:$E,$E252)-MINIFS(P:P,$E:$E,$E252))))</f>
        <v/>
      </c>
      <c r="CF252" s="232" t="str">
        <f t="array" ref="CF252">IF(Q252="","",
IF(INDEX(Settings!$H:$H,MATCH(CF$1,Settings!$G:$G,0))=TRUE,
100-100*(Q252-MINIFS(Q:Q,$E:$E,$E252))/(MAXIFS(Q:Q,$E:$E,$E252)-MINIFS(Q:Q,$E:$E,$E252)),
100*(Q252-MINIFS(Q:Q,$E:$E,$E252))/(MAXIFS(Q:Q,$E:$E,$E252)-MINIFS(Q:Q,$E:$E,$E252))))</f>
        <v/>
      </c>
      <c r="CG252" s="232" t="str">
        <f t="array" ref="CG252">IF(R252="","",
IF(INDEX(Settings!$H:$H,MATCH(CG$1,Settings!$G:$G,0))=TRUE,
100-100*(R252-MINIFS(R:R,$E:$E,$E252))/(MAXIFS(R:R,$E:$E,$E252)-MINIFS(R:R,$E:$E,$E252)),
100*(R252-MINIFS(R:R,$E:$E,$E252))/(MAXIFS(R:R,$E:$E,$E252)-MINIFS(R:R,$E:$E,$E252))))</f>
        <v/>
      </c>
      <c r="CH252" s="232" t="str">
        <f t="array" ref="CH252">IF(S252="","",
IF(INDEX(Settings!$H:$H,MATCH(CH$1,Settings!$G:$G,0))=TRUE,
100-100*(S252-MINIFS(S:S,$E:$E,$E252))/(MAXIFS(S:S,$E:$E,$E252)-MINIFS(S:S,$E:$E,$E252)),
100*(S252-MINIFS(S:S,$E:$E,$E252))/(MAXIFS(S:S,$E:$E,$E252)-MINIFS(S:S,$E:$E,$E252))))</f>
        <v/>
      </c>
      <c r="CI252" s="232" t="str">
        <f t="array" ref="CI252">IF(T252="","",
IF(INDEX(Settings!$H:$H,MATCH(CI$1,Settings!$G:$G,0))=TRUE,
100-100*(T252-MINIFS(T:T,$E:$E,$E252))/(MAXIFS(T:T,$E:$E,$E252)-MINIFS(T:T,$E:$E,$E252)),
100*(T252-MINIFS(T:T,$E:$E,$E252))/(MAXIFS(T:T,$E:$E,$E252)-MINIFS(T:T,$E:$E,$E252))))</f>
        <v/>
      </c>
      <c r="CJ252" s="232" t="str">
        <f t="array" ref="CJ252">IF(U252="","",
IF(INDEX(Settings!$H:$H,MATCH(CJ$1,Settings!$G:$G,0))=TRUE,
100-100*(U252-MINIFS(U:U,$E:$E,$E252))/(MAXIFS(U:U,$E:$E,$E252)-MINIFS(U:U,$E:$E,$E252)),
100*(U252-MINIFS(U:U,$E:$E,$E252))/(MAXIFS(U:U,$E:$E,$E252)-MINIFS(U:U,$E:$E,$E252))))</f>
        <v/>
      </c>
      <c r="CK252" s="232" t="str">
        <f t="array" ref="CK252">IF(V252="","",
IF(INDEX(Settings!$H:$H,MATCH(CK$1,Settings!$G:$G,0))=TRUE,
100-100*(V252-MINIFS(V:V,$E:$E,$E252))/(MAXIFS(V:V,$E:$E,$E252)-MINIFS(V:V,$E:$E,$E252)),
100*(V252-MINIFS(V:V,$E:$E,$E252))/(MAXIFS(V:V,$E:$E,$E252)-MINIFS(V:V,$E:$E,$E252))))</f>
        <v/>
      </c>
      <c r="CL252" s="232" t="str">
        <f t="array" ref="CL252">IF(W252="","",
IF(INDEX(Settings!$H:$H,MATCH(CL$1,Settings!$G:$G,0))=TRUE,
100-100*(W252-MINIFS(W:W,$E:$E,$E252))/(MAXIFS(W:W,$E:$E,$E252)-MINIFS(W:W,$E:$E,$E252)),
100*(W252-MINIFS(W:W,$E:$E,$E252))/(MAXIFS(W:W,$E:$E,$E252)-MINIFS(W:W,$E:$E,$E252))))</f>
        <v/>
      </c>
      <c r="CM252" s="232" t="str">
        <f t="array" ref="CM252">IF(X252="","",
IF(INDEX(Settings!$H:$H,MATCH(CM$1,Settings!$G:$G,0))=TRUE,
100-100*(X252-MINIFS(X:X,$E:$E,$E252))/(MAXIFS(X:X,$E:$E,$E252)-MINIFS(X:X,$E:$E,$E252)),
100*(X252-MINIFS(X:X,$E:$E,$E252))/(MAXIFS(X:X,$E:$E,$E252)-MINIFS(X:X,$E:$E,$E252))))</f>
        <v/>
      </c>
      <c r="CN252" s="232" t="str">
        <f t="array" ref="CN252">IF(Y252="","",
IF(INDEX(Settings!$H:$H,MATCH(CN$1,Settings!$G:$G,0))=TRUE,
100-100*(Y252-MINIFS(Y:Y,$E:$E,$E252))/(MAXIFS(Y:Y,$E:$E,$E252)-MINIFS(Y:Y,$E:$E,$E252)),
100*(Y252-MINIFS(Y:Y,$E:$E,$E252))/(MAXIFS(Y:Y,$E:$E,$E252)-MINIFS(Y:Y,$E:$E,$E252))))</f>
        <v/>
      </c>
      <c r="CO252" s="232" t="str">
        <f t="array" ref="CO252">IF(Z252="","",
IF(INDEX(Settings!$H:$H,MATCH(CO$1,Settings!$G:$G,0))=TRUE,
100-100*(Z252-MINIFS(Z:Z,$E:$E,$E252))/(MAXIFS(Z:Z,$E:$E,$E252)-MINIFS(Z:Z,$E:$E,$E252)),
100*(Z252-MINIFS(Z:Z,$E:$E,$E252))/(MAXIFS(Z:Z,$E:$E,$E252)-MINIFS(Z:Z,$E:$E,$E252))))</f>
        <v/>
      </c>
      <c r="CP252" s="232" t="str">
        <f t="array" ref="CP252">IF(AA252="","",
IF(INDEX(Settings!$H:$H,MATCH(CP$1,Settings!$G:$G,0))=TRUE,
100-100*(AA252-MINIFS(AA:AA,$E:$E,$E252))/(MAXIFS(AA:AA,$E:$E,$E252)-MINIFS(AA:AA,$E:$E,$E252)),
100*(AA252-MINIFS(AA:AA,$E:$E,$E252))/(MAXIFS(AA:AA,$E:$E,$E252)-MINIFS(AA:AA,$E:$E,$E252))))</f>
        <v/>
      </c>
      <c r="CQ252" s="232" t="str">
        <f t="array" ref="CQ252">IF(AB252="","",
IF(INDEX(Settings!$H:$H,MATCH(CQ$1,Settings!$G:$G,0))=TRUE,
100-100*(AB252-MINIFS(AB:AB,$E:$E,$E252))/(MAXIFS(AB:AB,$E:$E,$E252)-MINIFS(AB:AB,$E:$E,$E252)),
100*(AB252-MINIFS(AB:AB,$E:$E,$E252))/(MAXIFS(AB:AB,$E:$E,$E252)-MINIFS(AB:AB,$E:$E,$E252))))</f>
        <v/>
      </c>
      <c r="CR252" s="232" t="str">
        <f t="array" ref="CR252">IF(AC252="","",
IF(INDEX(Settings!$H:$H,MATCH(CR$1,Settings!$G:$G,0))=TRUE,
100-100*(AC252-MINIFS(AC:AC,$E:$E,$E252))/(MAXIFS(AC:AC,$E:$E,$E252)-MINIFS(AC:AC,$E:$E,$E252)),
100*(AC252-MINIFS(AC:AC,$E:$E,$E252))/(MAXIFS(AC:AC,$E:$E,$E252)-MINIFS(AC:AC,$E:$E,$E252))))</f>
        <v/>
      </c>
      <c r="CS252" s="232" t="str">
        <f t="array" ref="CS252">IF(AD252="","",
IF(INDEX(Settings!$H:$H,MATCH(CS$1,Settings!$G:$G,0))=TRUE,
100-100*(AD252-MINIFS(AD:AD,$E:$E,$E252))/(MAXIFS(AD:AD,$E:$E,$E252)-MINIFS(AD:AD,$E:$E,$E252)),
100*(AD252-MINIFS(AD:AD,$E:$E,$E252))/(MAXIFS(AD:AD,$E:$E,$E252)-MINIFS(AD:AD,$E:$E,$E252))))</f>
        <v/>
      </c>
      <c r="CT252" s="232" t="str">
        <f t="array" ref="CT252">IF(AE252="","",
IF(INDEX(Settings!$H:$H,MATCH(CT$1,Settings!$G:$G,0))=TRUE,
100-100*(AE252-MINIFS(AE:AE,$E:$E,$E252))/(MAXIFS(AE:AE,$E:$E,$E252)-MINIFS(AE:AE,$E:$E,$E252)),
100*(AE252-MINIFS(AE:AE,$E:$E,$E252))/(MAXIFS(AE:AE,$E:$E,$E252)-MINIFS(AE:AE,$E:$E,$E252))))</f>
        <v/>
      </c>
      <c r="CU252" s="232" t="str">
        <f t="array" ref="CU252">IF(AF252="","",
IF(INDEX(Settings!$H:$H,MATCH(CU$1,Settings!$G:$G,0))=TRUE,
100-100*(AF252-MINIFS(AF:AF,$E:$E,$E252))/(MAXIFS(AF:AF,$E:$E,$E252)-MINIFS(AF:AF,$E:$E,$E252)),
100*(AF252-MINIFS(AF:AF,$E:$E,$E252))/(MAXIFS(AF:AF,$E:$E,$E252)-MINIFS(AF:AF,$E:$E,$E252))))</f>
        <v/>
      </c>
      <c r="CV252" s="232" t="str">
        <f t="array" ref="CV252">IF(AG252="","",
IF(INDEX(Settings!$H:$H,MATCH(CV$1,Settings!$G:$G,0))=TRUE,
100-100*(AG252-MINIFS(AG:AG,$E:$E,$E252))/(MAXIFS(AG:AG,$E:$E,$E252)-MINIFS(AG:AG,$E:$E,$E252)),
100*(AG252-MINIFS(AG:AG,$E:$E,$E252))/(MAXIFS(AG:AG,$E:$E,$E252)-MINIFS(AG:AG,$E:$E,$E252))))</f>
        <v/>
      </c>
      <c r="CW252" s="232" t="str">
        <f t="array" ref="CW252">IF(AH252="","",
IF(INDEX(Settings!$H:$H,MATCH(CW$1,Settings!$G:$G,0))=TRUE,
100-100*(AH252-MINIFS(AH:AH,$E:$E,$E252))/(MAXIFS(AH:AH,$E:$E,$E252)-MINIFS(AH:AH,$E:$E,$E252)),
100*(AH252-MINIFS(AH:AH,$E:$E,$E252))/(MAXIFS(AH:AH,$E:$E,$E252)-MINIFS(AH:AH,$E:$E,$E252))))</f>
        <v/>
      </c>
      <c r="CX252" s="232" t="str">
        <f t="array" ref="CX252">IF(AI252="","",
IF(INDEX(Settings!$H:$H,MATCH(CX$1,Settings!$G:$G,0))=TRUE,
100-100*(AI252-MINIFS(AI:AI,$E:$E,$E252))/(MAXIFS(AI:AI,$E:$E,$E252)-MINIFS(AI:AI,$E:$E,$E252)),
100*(AI252-MINIFS(AI:AI,$E:$E,$E252))/(MAXIFS(AI:AI,$E:$E,$E252)-MINIFS(AI:AI,$E:$E,$E252))))</f>
        <v/>
      </c>
      <c r="CY252" s="232" t="str">
        <f t="array" ref="CY252">IF(AJ252="","",
IF(INDEX(Settings!$H:$H,MATCH(CY$1,Settings!$G:$G,0))=TRUE,
100-100*(AJ252-MINIFS(AJ:AJ,$E:$E,$E252))/(MAXIFS(AJ:AJ,$E:$E,$E252)-MINIFS(AJ:AJ,$E:$E,$E252)),
100*(AJ252-MINIFS(AJ:AJ,$E:$E,$E252))/(MAXIFS(AJ:AJ,$E:$E,$E252)-MINIFS(AJ:AJ,$E:$E,$E252))))</f>
        <v/>
      </c>
      <c r="CZ252" s="232" t="str">
        <f t="array" ref="CZ252">IF(AK252="","",
IF(INDEX(Settings!$H:$H,MATCH(CZ$1,Settings!$G:$G,0))=TRUE,
100-100*(AK252-MINIFS(AK:AK,$E:$E,$E252))/(MAXIFS(AK:AK,$E:$E,$E252)-MINIFS(AK:AK,$E:$E,$E252)),
100*(AK252-MINIFS(AK:AK,$E:$E,$E252))/(MAXIFS(AK:AK,$E:$E,$E252)-MINIFS(AK:AK,$E:$E,$E252))))</f>
        <v/>
      </c>
      <c r="DA252" s="232" t="str">
        <f t="array" ref="DA252">IF(AL252="","",
IF(INDEX(Settings!$H:$H,MATCH(DA$1,Settings!$G:$G,0))=TRUE,
100-100*(AL252-MINIFS(AL:AL,$E:$E,$E252))/(MAXIFS(AL:AL,$E:$E,$E252)-MINIFS(AL:AL,$E:$E,$E252)),
100*(AL252-MINIFS(AL:AL,$E:$E,$E252))/(MAXIFS(AL:AL,$E:$E,$E252)-MINIFS(AL:AL,$E:$E,$E252))))</f>
        <v/>
      </c>
      <c r="DB252" s="232" t="str">
        <f t="array" ref="DB252">IF(AM252="","",
IF(INDEX(Settings!$H:$H,MATCH(DB$1,Settings!$G:$G,0))=TRUE,
100-100*(AM252-MINIFS(AM:AM,$E:$E,$E252))/(MAXIFS(AM:AM,$E:$E,$E252)-MINIFS(AM:AM,$E:$E,$E252)),
100*(AM252-MINIFS(AM:AM,$E:$E,$E252))/(MAXIFS(AM:AM,$E:$E,$E252)-MINIFS(AM:AM,$E:$E,$E252))))</f>
        <v/>
      </c>
      <c r="DC252" s="232" t="str">
        <f t="array" ref="DC252">IF(AN252="","",
IF(INDEX(Settings!$H:$H,MATCH(DC$1,Settings!$G:$G,0))=TRUE,
100-100*(AN252-MINIFS(AN:AN,$E:$E,$E252))/(MAXIFS(AN:AN,$E:$E,$E252)-MINIFS(AN:AN,$E:$E,$E252)),
100*(AN252-MINIFS(AN:AN,$E:$E,$E252))/(MAXIFS(AN:AN,$E:$E,$E252)-MINIFS(AN:AN,$E:$E,$E252))))</f>
        <v/>
      </c>
      <c r="DD252" s="232" t="str">
        <f t="array" ref="DD252">IF(AO252="","",
IF(INDEX(Settings!$H:$H,MATCH(DD$1,Settings!$G:$G,0))=TRUE,
100-100*(AO252-MINIFS(AO:AO,$E:$E,$E252))/(MAXIFS(AO:AO,$E:$E,$E252)-MINIFS(AO:AO,$E:$E,$E252)),
100*(AO252-MINIFS(AO:AO,$E:$E,$E252))/(MAXIFS(AO:AO,$E:$E,$E252)-MINIFS(AO:AO,$E:$E,$E252))))</f>
        <v/>
      </c>
      <c r="DE252" s="232" t="str">
        <f t="array" ref="DE252">IF(AP252="","",
IF(INDEX(Settings!$H:$H,MATCH(DE$1,Settings!$G:$G,0))=TRUE,
100-100*(AP252-MINIFS(AP:AP,$E:$E,$E252))/(MAXIFS(AP:AP,$E:$E,$E252)-MINIFS(AP:AP,$E:$E,$E252)),
100*(AP252-MINIFS(AP:AP,$E:$E,$E252))/(MAXIFS(AP:AP,$E:$E,$E252)-MINIFS(AP:AP,$E:$E,$E252))))</f>
        <v/>
      </c>
      <c r="DF252" s="232" t="str">
        <f t="array" ref="DF252">IF(AQ252="","",
IF(INDEX(Settings!$H:$H,MATCH(DF$1,Settings!$G:$G,0))=TRUE,
100-100*(AQ252-MINIFS(AQ:AQ,$E:$E,$E252))/(MAXIFS(AQ:AQ,$E:$E,$E252)-MINIFS(AQ:AQ,$E:$E,$E252)),
100*(AQ252-MINIFS(AQ:AQ,$E:$E,$E252))/(MAXIFS(AQ:AQ,$E:$E,$E252)-MINIFS(AQ:AQ,$E:$E,$E252))))</f>
        <v/>
      </c>
      <c r="DG252" s="232" t="str">
        <f t="array" ref="DG252">IF(AR252="","",
IF(INDEX(Settings!$H:$H,MATCH(DG$1,Settings!$G:$G,0))=TRUE,
100-100*(AR252-MINIFS(AR:AR,$E:$E,$E252))/(MAXIFS(AR:AR,$E:$E,$E252)-MINIFS(AR:AR,$E:$E,$E252)),
100*(AR252-MINIFS(AR:AR,$E:$E,$E252))/(MAXIFS(AR:AR,$E:$E,$E252)-MINIFS(AR:AR,$E:$E,$E252))))</f>
        <v/>
      </c>
      <c r="DH252" s="232" t="str">
        <f t="array" ref="DH252">IF(AS252="","",
IF(INDEX(Settings!$H:$H,MATCH(DH$1,Settings!$G:$G,0))=TRUE,
100-100*(AS252-MINIFS(AS:AS,$E:$E,$E252))/(MAXIFS(AS:AS,$E:$E,$E252)-MINIFS(AS:AS,$E:$E,$E252)),
100*(AS252-MINIFS(AS:AS,$E:$E,$E252))/(MAXIFS(AS:AS,$E:$E,$E252)-MINIFS(AS:AS,$E:$E,$E252))))</f>
        <v/>
      </c>
      <c r="DI252" s="232" t="str">
        <f t="array" ref="DI252">IF(AT252="","",
IF(INDEX(Settings!$H:$H,MATCH(DI$1,Settings!$G:$G,0))=TRUE,
100-100*(AT252-MINIFS(AT:AT,$E:$E,$E252))/(MAXIFS(AT:AT,$E:$E,$E252)-MINIFS(AT:AT,$E:$E,$E252)),
100*(AT252-MINIFS(AT:AT,$E:$E,$E252))/(MAXIFS(AT:AT,$E:$E,$E252)-MINIFS(AT:AT,$E:$E,$E252))))</f>
        <v/>
      </c>
      <c r="DJ252" s="232" t="str">
        <f t="array" ref="DJ252">IF(AU252="","",
IF(INDEX(Settings!$H:$H,MATCH(DJ$1,Settings!$G:$G,0))=TRUE,
100-100*(AU252-MINIFS(AU:AU,$E:$E,$E252))/(MAXIFS(AU:AU,$E:$E,$E252)-MINIFS(AU:AU,$E:$E,$E252)),
100*(AU252-MINIFS(AU:AU,$E:$E,$E252))/(MAXIFS(AU:AU,$E:$E,$E252)-MINIFS(AU:AU,$E:$E,$E252))))</f>
        <v/>
      </c>
      <c r="DK252" s="232" t="str">
        <f t="array" ref="DK252">IF(AV252="","",
IF(INDEX(Settings!$H:$H,MATCH(DK$1,Settings!$G:$G,0))=TRUE,
100-100*(AV252-MINIFS(AV:AV,$E:$E,$E252))/(MAXIFS(AV:AV,$E:$E,$E252)-MINIFS(AV:AV,$E:$E,$E252)),
100*(AV252-MINIFS(AV:AV,$E:$E,$E252))/(MAXIFS(AV:AV,$E:$E,$E252)-MINIFS(AV:AV,$E:$E,$E252))))</f>
        <v/>
      </c>
      <c r="DL252" s="232" t="str">
        <f t="array" ref="DL252">IF(AW252="","",
IF(INDEX(Settings!$H:$H,MATCH(DL$1,Settings!$G:$G,0))=TRUE,
100-100*(AW252-MINIFS(AW:AW,$E:$E,$E252))/(MAXIFS(AW:AW,$E:$E,$E252)-MINIFS(AW:AW,$E:$E,$E252)),
100*(AW252-MINIFS(AW:AW,$E:$E,$E252))/(MAXIFS(AW:AW,$E:$E,$E252)-MINIFS(AW:AW,$E:$E,$E252))))</f>
        <v/>
      </c>
      <c r="DM252" s="232" t="str">
        <f t="array" ref="DM252">IF(AX252="","",
IF(INDEX(Settings!$H:$H,MATCH(DM$1,Settings!$G:$G,0))=TRUE,
100-100*(AX252-MINIFS(AX:AX,$E:$E,$E252))/(MAXIFS(AX:AX,$E:$E,$E252)-MINIFS(AX:AX,$E:$E,$E252)),
100*(AX252-MINIFS(AX:AX,$E:$E,$E252))/(MAXIFS(AX:AX,$E:$E,$E252)-MINIFS(AX:AX,$E:$E,$E252))))</f>
        <v/>
      </c>
      <c r="DN252" s="232" t="str">
        <f t="array" ref="DN252">IF(AY252="","",
IF(INDEX(Settings!$H:$H,MATCH(DN$1,Settings!$G:$G,0))=TRUE,
100-100*(AY252-MINIFS(AY:AY,$E:$E,$E252))/(MAXIFS(AY:AY,$E:$E,$E252)-MINIFS(AY:AY,$E:$E,$E252)),
100*(AY252-MINIFS(AY:AY,$E:$E,$E252))/(MAXIFS(AY:AY,$E:$E,$E252)-MINIFS(AY:AY,$E:$E,$E252))))</f>
        <v/>
      </c>
      <c r="DO252" s="232" t="str">
        <f t="array" ref="DO252">IF(AZ252="","",
IF(INDEX(Settings!$H:$H,MATCH(DO$1,Settings!$G:$G,0))=TRUE,
100-100*(AZ252-MINIFS(AZ:AZ,$E:$E,$E252))/(MAXIFS(AZ:AZ,$E:$E,$E252)-MINIFS(AZ:AZ,$E:$E,$E252)),
100*(AZ252-MINIFS(AZ:AZ,$E:$E,$E252))/(MAXIFS(AZ:AZ,$E:$E,$E252)-MINIFS(AZ:AZ,$E:$E,$E252))))</f>
        <v/>
      </c>
      <c r="DP252" s="232" t="str">
        <f t="array" ref="DP252">IF(BA252="","",
IF(INDEX(Settings!$H:$H,MATCH(DP$1,Settings!$G:$G,0))=TRUE,
100-100*(BA252-MINIFS(BA:BA,$E:$E,$E252))/(MAXIFS(BA:BA,$E:$E,$E252)-MINIFS(BA:BA,$E:$E,$E252)),
100*(BA252-MINIFS(BA:BA,$E:$E,$E252))/(MAXIFS(BA:BA,$E:$E,$E252)-MINIFS(BA:BA,$E:$E,$E252))))</f>
        <v/>
      </c>
      <c r="DQ252" s="232" t="str">
        <f t="array" ref="DQ252">IF(BB252="","",
IF(INDEX(Settings!$H:$H,MATCH(DQ$1,Settings!$G:$G,0))=TRUE,
100-100*(BB252-MINIFS(BB:BB,$E:$E,$E252))/(MAXIFS(BB:BB,$E:$E,$E252)-MINIFS(BB:BB,$E:$E,$E252)),
100*(BB252-MINIFS(BB:BB,$E:$E,$E252))/(MAXIFS(BB:BB,$E:$E,$E252)-MINIFS(BB:BB,$E:$E,$E252))))</f>
        <v/>
      </c>
      <c r="DR252" s="232" t="str">
        <f t="array" ref="DR252">IF(BC252="","",
IF(INDEX(Settings!$H:$H,MATCH(DR$1,Settings!$G:$G,0))=TRUE,
100-100*(BC252-MINIFS(BC:BC,$E:$E,$E252))/(MAXIFS(BC:BC,$E:$E,$E252)-MINIFS(BC:BC,$E:$E,$E252)),
100*(BC252-MINIFS(BC:BC,$E:$E,$E252))/(MAXIFS(BC:BC,$E:$E,$E252)-MINIFS(BC:BC,$E:$E,$E252))))</f>
        <v/>
      </c>
      <c r="DS252" s="232" t="str">
        <f t="array" ref="DS252">IF(BD252="","",
IF(INDEX(Settings!$H:$H,MATCH(DS$1,Settings!$G:$G,0))=TRUE,
100-100*(BD252-MINIFS(BD:BD,$E:$E,$E252))/(MAXIFS(BD:BD,$E:$E,$E252)-MINIFS(BD:BD,$E:$E,$E252)),
100*(BD252-MINIFS(BD:BD,$E:$E,$E252))/(MAXIFS(BD:BD,$E:$E,$E252)-MINIFS(BD:BD,$E:$E,$E252))))</f>
        <v/>
      </c>
      <c r="DT252" s="232" t="str">
        <f t="array" ref="DT252">IF(BE252="","",
IF(INDEX(Settings!$H:$H,MATCH(DT$1,Settings!$G:$G,0))=TRUE,
100-100*(BE252-MINIFS(BE:BE,$E:$E,$E252))/(MAXIFS(BE:BE,$E:$E,$E252)-MINIFS(BE:BE,$E:$E,$E252)),
100*(BE252-MINIFS(BE:BE,$E:$E,$E252))/(MAXIFS(BE:BE,$E:$E,$E252)-MINIFS(BE:BE,$E:$E,$E252))))</f>
        <v/>
      </c>
      <c r="DU252" s="232" t="str">
        <f t="array" ref="DU252">IF(BF252="","",
IF(INDEX(Settings!$H:$H,MATCH(DU$1,Settings!$G:$G,0))=TRUE,
100-100*(BF252-MINIFS(BF:BF,$E:$E,$E252))/(MAXIFS(BF:BF,$E:$E,$E252)-MINIFS(BF:BF,$E:$E,$E252)),
100*(BF252-MINIFS(BF:BF,$E:$E,$E252))/(MAXIFS(BF:BF,$E:$E,$E252)-MINIFS(BF:BF,$E:$E,$E252))))</f>
        <v/>
      </c>
      <c r="DV252" s="232" t="str">
        <f t="array" ref="DV252">IF(BG252="","",
IF(INDEX(Settings!$H:$H,MATCH(DV$1,Settings!$G:$G,0))=TRUE,
100-100*(BG252-MINIFS(BG:BG,$E:$E,$E252))/(MAXIFS(BG:BG,$E:$E,$E252)-MINIFS(BG:BG,$E:$E,$E252)),
100*(BG252-MINIFS(BG:BG,$E:$E,$E252))/(MAXIFS(BG:BG,$E:$E,$E252)-MINIFS(BG:BG,$E:$E,$E252))))</f>
        <v/>
      </c>
      <c r="DW252" s="232" t="str">
        <f t="array" ref="DW252">IF(BH252="","",
IF(INDEX(Settings!$H:$H,MATCH(DW$1,Settings!$G:$G,0))=TRUE,
100-100*(BH252-MINIFS(BH:BH,$E:$E,$E252))/(MAXIFS(BH:BH,$E:$E,$E252)-MINIFS(BH:BH,$E:$E,$E252)),
100*(BH252-MINIFS(BH:BH,$E:$E,$E252))/(MAXIFS(BH:BH,$E:$E,$E252)-MINIFS(BH:BH,$E:$E,$E252))))</f>
        <v/>
      </c>
      <c r="DX252" s="232" t="str">
        <f t="array" ref="DX252">IF(BI252="","",
IF(INDEX(Settings!$H:$H,MATCH(DX$1,Settings!$G:$G,0))=TRUE,
100-100*(BI252-MINIFS(BI:BI,$E:$E,$E252))/(MAXIFS(BI:BI,$E:$E,$E252)-MINIFS(BI:BI,$E:$E,$E252)),
100*(BI252-MINIFS(BI:BI,$E:$E,$E252))/(MAXIFS(BI:BI,$E:$E,$E252)-MINIFS(BI:BI,$E:$E,$E252))))</f>
        <v/>
      </c>
      <c r="DY252" s="232" t="str">
        <f t="array" ref="DY252">IF(BJ252="","",
IF(INDEX(Settings!$H:$H,MATCH(DY$1,Settings!$G:$G,0))=TRUE,
100-100*(BJ252-MINIFS(BJ:BJ,$E:$E,$E252))/(MAXIFS(BJ:BJ,$E:$E,$E252)-MINIFS(BJ:BJ,$E:$E,$E252)),
100*(BJ252-MINIFS(BJ:BJ,$E:$E,$E252))/(MAXIFS(BJ:BJ,$E:$E,$E252)-MINIFS(BJ:BJ,$E:$E,$E252))))</f>
        <v/>
      </c>
      <c r="DZ252" s="234"/>
      <c r="EA252" s="234"/>
      <c r="EB252" s="234" t="str">
        <f t="shared" si="8"/>
        <v/>
      </c>
      <c r="EC252" s="234" t="str">
        <f t="shared" si="9"/>
        <v/>
      </c>
      <c r="ED252" s="234" t="str">
        <f t="shared" si="10"/>
        <v/>
      </c>
      <c r="EE252" s="234" t="str">
        <f t="shared" si="11"/>
        <v/>
      </c>
      <c r="EF252" s="234" t="str">
        <f t="shared" si="12"/>
        <v/>
      </c>
      <c r="EG252" s="234" t="str">
        <f t="shared" si="13"/>
        <v/>
      </c>
      <c r="EH252" s="234"/>
      <c r="EI252" s="234"/>
      <c r="EJ252" s="234"/>
      <c r="EK252" s="234"/>
      <c r="EL252" s="234"/>
      <c r="EM252" s="234"/>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3" t="str">
        <f t="shared" si="14"/>
        <v/>
      </c>
      <c r="N253" s="49"/>
      <c r="O253" s="49"/>
      <c r="P253" s="49"/>
      <c r="Q253" s="49"/>
      <c r="R253" s="49"/>
      <c r="S253" s="222" t="str">
        <f>IFERROR(VLOOKUP(AF253, 'YOYO IR Scores'!A:C, 3, FALSE), "")
</f>
        <v/>
      </c>
      <c r="T253" s="49"/>
      <c r="U253" s="49"/>
      <c r="V253" s="49"/>
      <c r="W253" s="49"/>
      <c r="X253" s="224" t="str">
        <f t="shared" si="4"/>
        <v/>
      </c>
      <c r="Y253" s="225" t="str">
        <f t="shared" si="5"/>
        <v/>
      </c>
      <c r="Z253" s="225" t="str">
        <f t="shared" si="6"/>
        <v/>
      </c>
      <c r="AA253" s="224" t="str">
        <f t="shared" si="7"/>
        <v/>
      </c>
      <c r="AB253" s="223"/>
      <c r="AC253" s="223"/>
      <c r="AD253" s="223"/>
      <c r="AE253" s="223" t="str">
        <f>IFERROR(VLOOKUP(AF253, 'YOYO IR Scores'!A:C, 2, FALSE), "")</f>
        <v/>
      </c>
      <c r="AF253" s="223"/>
      <c r="AG253" s="223"/>
      <c r="AH253" s="223"/>
      <c r="AI253" s="223"/>
      <c r="AJ253" s="223"/>
      <c r="AK253" s="223"/>
      <c r="AL253" s="223"/>
      <c r="AM253" s="223"/>
      <c r="AN253" s="223"/>
      <c r="AO253" s="223"/>
      <c r="AP253" s="223"/>
      <c r="AQ253" s="223"/>
      <c r="AR253" s="223"/>
      <c r="AS253" s="223"/>
      <c r="AT253" s="223"/>
      <c r="AU253" s="223"/>
      <c r="AV253" s="223"/>
      <c r="AW253" s="223"/>
      <c r="AX253" s="223"/>
      <c r="AY253" s="223"/>
      <c r="AZ253" s="223"/>
      <c r="BA253" s="223"/>
      <c r="BB253" s="223"/>
      <c r="BC253" s="223"/>
      <c r="BD253" s="223"/>
      <c r="BE253" s="223"/>
      <c r="BF253" s="223"/>
      <c r="BG253" s="223"/>
      <c r="BH253" s="223"/>
      <c r="BI253" s="223"/>
      <c r="BJ253" s="223"/>
      <c r="BK253" s="223" t="str">
        <f t="array" ref="BK253">IF(J253="","",
IF(INDEX(Settings!$H:$H,MATCH(BY$1,Settings!$G:$G,0))=TRUE,
100-100*(J253-MIN(J:J))/(MAX(J:J)-MIN(J:J)),
100*(J253-MIN(J:J))/(MAX(J:J)-MIN(J:J))))</f>
        <v/>
      </c>
      <c r="BL253" s="223" t="str">
        <f t="array" ref="BL253">IF(J253="","",
IF(INDEX(Settings!$H:$H,MATCH(BY$1,Settings!$G:$G,0))=TRUE,
100-100*(J253-MINIFS(J:J,$E:$E,$E253))/(MAXIFS(J:J,$E:$E,$E253)-MINIFS(J:J,$E:$E,$E253)),
100*(J253-MINIFS(J:J,$E:$E,$E253))/(MAXIFS(J:J,$E:$E,$E253)-MINIFS(J:J,$E:$E,$E253))))</f>
        <v/>
      </c>
      <c r="BM253" s="223"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4" t="str">
        <f t="array" ref="BQ253">IF(J253="","",
IF(INDEX(Settings!$H:$H,MATCH(BY$1,Settings!$G:$G,0))=TRUE,
-1*(J253-AVERAGE(J:J))/STDEV(J:J),
(J253-AVERAGE(J:J))/STDEV(J:J)))</f>
        <v/>
      </c>
      <c r="BR253" s="224" t="str">
        <f>IFERROR(__xludf.DUMMYFUNCTION("IF(J253="""","""",
IF(INDEX(Settings!$H:$H,MATCH(BY$1,Settings!$G:$G,0))=TRUE,
-1*(J253-AVERAGEIFS(J:J,$E:$E,$E253))/STDEV(FILTER(J:J,$E:$E=$E253)),
(J253-AVERAGEIFS(J:J,$E:$E,$E253))/STDEV(FILTER(J:J,$E:$E=$E253))))"),"")</f>
        <v/>
      </c>
      <c r="BS253" s="224"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3" t="str">
        <f t="array" ref="BY253">IF(J253="","",
IF(INDEX(Settings!$H:$H,MATCH(BY$1,Settings!$G:$G,0))=TRUE,
100-100*(J253-MINIFS(J:J,$E:$E,$E253))/(MAXIFS(J:J,$E:$E,$E253)-MINIFS(J:J,$E:$E,$E253)),
100*(J253-MINIFS(J:J,$E:$E,$E253))/(MAXIFS(J:J,$E:$E,$E253)-MINIFS(J:J,$E:$E,$E253))))</f>
        <v/>
      </c>
      <c r="BZ253" s="223" t="str">
        <f t="array" ref="BZ253">IF(K253="","",
IF(INDEX(Settings!$H:$H,MATCH(BZ$1,Settings!$G:$G,0))=TRUE,
100-100*(K253-MINIFS(K:K,$E:$E,$E253))/(MAXIFS(K:K,$E:$E,$E253)-MINIFS(K:K,$E:$E,$E253)),
100*(K253-MINIFS(K:K,$E:$E,$E253))/(MAXIFS(K:K,$E:$E,$E253)-MINIFS(K:K,$E:$E,$E253))))</f>
        <v/>
      </c>
      <c r="CA253" s="223" t="str">
        <f t="array" ref="CA253">IF(L253="","",
IF(INDEX(Settings!$H:$H,MATCH(CA$1,Settings!$G:$G,0))=TRUE,
100-100*(L253-MINIFS(L:L,$E:$E,$E253))/(MAXIFS(L:L,$E:$E,$E253)-MINIFS(L:L,$E:$E,$E253)),
100*(L253-MINIFS(L:L,$E:$E,$E253))/(MAXIFS(L:L,$E:$E,$E253)-MINIFS(L:L,$E:$E,$E253))))</f>
        <v/>
      </c>
      <c r="CB253" s="223" t="str">
        <f t="array" ref="CB253">IF(M253="","",
IF(INDEX(Settings!$H:$H,MATCH(CB$1,Settings!$G:$G,0))=TRUE,
100-100*(M253-MINIFS(M:M,$E:$E,$E253))/(MAXIFS(M:M,$E:$E,$E253)-MINIFS(M:M,$E:$E,$E253)),
100*(M253-MINIFS(M:M,$E:$E,$E253))/(MAXIFS(M:M,$E:$E,$E253)-MINIFS(M:M,$E:$E,$E253))))</f>
        <v/>
      </c>
      <c r="CC253" s="223" t="str">
        <f t="array" ref="CC253">IF(N253="","",
IF(INDEX(Settings!$H:$H,MATCH(CC$1,Settings!$G:$G,0))=TRUE,
100-100*(N253-MINIFS(N:N,$E:$E,$E253))/(MAXIFS(N:N,$E:$E,$E253)-MINIFS(N:N,$E:$E,$E253)),
100*(N253-MINIFS(N:N,$E:$E,$E253))/(MAXIFS(N:N,$E:$E,$E253)-MINIFS(N:N,$E:$E,$E253))))</f>
        <v/>
      </c>
      <c r="CD253" s="223" t="str">
        <f t="array" ref="CD253">IF(O253="","",
IF(INDEX(Settings!$H:$H,MATCH(CD$1,Settings!$G:$G,0))=TRUE,
100-100*(O253-MINIFS(O:O,$E:$E,$E253))/(MAXIFS(O:O,$E:$E,$E253)-MINIFS(O:O,$E:$E,$E253)),
100*(O253-MINIFS(O:O,$E:$E,$E253))/(MAXIFS(O:O,$E:$E,$E253)-MINIFS(O:O,$E:$E,$E253))))</f>
        <v/>
      </c>
      <c r="CE253" s="223" t="str">
        <f t="array" ref="CE253">IF(P253="","",
IF(INDEX(Settings!$H:$H,MATCH(CE$1,Settings!$G:$G,0))=TRUE,
100-100*(P253-MINIFS(P:P,$E:$E,$E253))/(MAXIFS(P:P,$E:$E,$E253)-MINIFS(P:P,$E:$E,$E253)),
100*(P253-MINIFS(P:P,$E:$E,$E253))/(MAXIFS(P:P,$E:$E,$E253)-MINIFS(P:P,$E:$E,$E253))))</f>
        <v/>
      </c>
      <c r="CF253" s="223" t="str">
        <f t="array" ref="CF253">IF(Q253="","",
IF(INDEX(Settings!$H:$H,MATCH(CF$1,Settings!$G:$G,0))=TRUE,
100-100*(Q253-MINIFS(Q:Q,$E:$E,$E253))/(MAXIFS(Q:Q,$E:$E,$E253)-MINIFS(Q:Q,$E:$E,$E253)),
100*(Q253-MINIFS(Q:Q,$E:$E,$E253))/(MAXIFS(Q:Q,$E:$E,$E253)-MINIFS(Q:Q,$E:$E,$E253))))</f>
        <v/>
      </c>
      <c r="CG253" s="223" t="str">
        <f t="array" ref="CG253">IF(R253="","",
IF(INDEX(Settings!$H:$H,MATCH(CG$1,Settings!$G:$G,0))=TRUE,
100-100*(R253-MINIFS(R:R,$E:$E,$E253))/(MAXIFS(R:R,$E:$E,$E253)-MINIFS(R:R,$E:$E,$E253)),
100*(R253-MINIFS(R:R,$E:$E,$E253))/(MAXIFS(R:R,$E:$E,$E253)-MINIFS(R:R,$E:$E,$E253))))</f>
        <v/>
      </c>
      <c r="CH253" s="223" t="str">
        <f t="array" ref="CH253">IF(S253="","",
IF(INDEX(Settings!$H:$H,MATCH(CH$1,Settings!$G:$G,0))=TRUE,
100-100*(S253-MINIFS(S:S,$E:$E,$E253))/(MAXIFS(S:S,$E:$E,$E253)-MINIFS(S:S,$E:$E,$E253)),
100*(S253-MINIFS(S:S,$E:$E,$E253))/(MAXIFS(S:S,$E:$E,$E253)-MINIFS(S:S,$E:$E,$E253))))</f>
        <v/>
      </c>
      <c r="CI253" s="223" t="str">
        <f t="array" ref="CI253">IF(T253="","",
IF(INDEX(Settings!$H:$H,MATCH(CI$1,Settings!$G:$G,0))=TRUE,
100-100*(T253-MINIFS(T:T,$E:$E,$E253))/(MAXIFS(T:T,$E:$E,$E253)-MINIFS(T:T,$E:$E,$E253)),
100*(T253-MINIFS(T:T,$E:$E,$E253))/(MAXIFS(T:T,$E:$E,$E253)-MINIFS(T:T,$E:$E,$E253))))</f>
        <v/>
      </c>
      <c r="CJ253" s="223" t="str">
        <f t="array" ref="CJ253">IF(U253="","",
IF(INDEX(Settings!$H:$H,MATCH(CJ$1,Settings!$G:$G,0))=TRUE,
100-100*(U253-MINIFS(U:U,$E:$E,$E253))/(MAXIFS(U:U,$E:$E,$E253)-MINIFS(U:U,$E:$E,$E253)),
100*(U253-MINIFS(U:U,$E:$E,$E253))/(MAXIFS(U:U,$E:$E,$E253)-MINIFS(U:U,$E:$E,$E253))))</f>
        <v/>
      </c>
      <c r="CK253" s="223" t="str">
        <f t="array" ref="CK253">IF(V253="","",
IF(INDEX(Settings!$H:$H,MATCH(CK$1,Settings!$G:$G,0))=TRUE,
100-100*(V253-MINIFS(V:V,$E:$E,$E253))/(MAXIFS(V:V,$E:$E,$E253)-MINIFS(V:V,$E:$E,$E253)),
100*(V253-MINIFS(V:V,$E:$E,$E253))/(MAXIFS(V:V,$E:$E,$E253)-MINIFS(V:V,$E:$E,$E253))))</f>
        <v/>
      </c>
      <c r="CL253" s="223" t="str">
        <f t="array" ref="CL253">IF(W253="","",
IF(INDEX(Settings!$H:$H,MATCH(CL$1,Settings!$G:$G,0))=TRUE,
100-100*(W253-MINIFS(W:W,$E:$E,$E253))/(MAXIFS(W:W,$E:$E,$E253)-MINIFS(W:W,$E:$E,$E253)),
100*(W253-MINIFS(W:W,$E:$E,$E253))/(MAXIFS(W:W,$E:$E,$E253)-MINIFS(W:W,$E:$E,$E253))))</f>
        <v/>
      </c>
      <c r="CM253" s="223" t="str">
        <f t="array" ref="CM253">IF(X253="","",
IF(INDEX(Settings!$H:$H,MATCH(CM$1,Settings!$G:$G,0))=TRUE,
100-100*(X253-MINIFS(X:X,$E:$E,$E253))/(MAXIFS(X:X,$E:$E,$E253)-MINIFS(X:X,$E:$E,$E253)),
100*(X253-MINIFS(X:X,$E:$E,$E253))/(MAXIFS(X:X,$E:$E,$E253)-MINIFS(X:X,$E:$E,$E253))))</f>
        <v/>
      </c>
      <c r="CN253" s="223" t="str">
        <f t="array" ref="CN253">IF(Y253="","",
IF(INDEX(Settings!$H:$H,MATCH(CN$1,Settings!$G:$G,0))=TRUE,
100-100*(Y253-MINIFS(Y:Y,$E:$E,$E253))/(MAXIFS(Y:Y,$E:$E,$E253)-MINIFS(Y:Y,$E:$E,$E253)),
100*(Y253-MINIFS(Y:Y,$E:$E,$E253))/(MAXIFS(Y:Y,$E:$E,$E253)-MINIFS(Y:Y,$E:$E,$E253))))</f>
        <v/>
      </c>
      <c r="CO253" s="223" t="str">
        <f t="array" ref="CO253">IF(Z253="","",
IF(INDEX(Settings!$H:$H,MATCH(CO$1,Settings!$G:$G,0))=TRUE,
100-100*(Z253-MINIFS(Z:Z,$E:$E,$E253))/(MAXIFS(Z:Z,$E:$E,$E253)-MINIFS(Z:Z,$E:$E,$E253)),
100*(Z253-MINIFS(Z:Z,$E:$E,$E253))/(MAXIFS(Z:Z,$E:$E,$E253)-MINIFS(Z:Z,$E:$E,$E253))))</f>
        <v/>
      </c>
      <c r="CP253" s="223" t="str">
        <f t="array" ref="CP253">IF(AA253="","",
IF(INDEX(Settings!$H:$H,MATCH(CP$1,Settings!$G:$G,0))=TRUE,
100-100*(AA253-MINIFS(AA:AA,$E:$E,$E253))/(MAXIFS(AA:AA,$E:$E,$E253)-MINIFS(AA:AA,$E:$E,$E253)),
100*(AA253-MINIFS(AA:AA,$E:$E,$E253))/(MAXIFS(AA:AA,$E:$E,$E253)-MINIFS(AA:AA,$E:$E,$E253))))</f>
        <v/>
      </c>
      <c r="CQ253" s="223" t="str">
        <f t="array" ref="CQ253">IF(AB253="","",
IF(INDEX(Settings!$H:$H,MATCH(CQ$1,Settings!$G:$G,0))=TRUE,
100-100*(AB253-MINIFS(AB:AB,$E:$E,$E253))/(MAXIFS(AB:AB,$E:$E,$E253)-MINIFS(AB:AB,$E:$E,$E253)),
100*(AB253-MINIFS(AB:AB,$E:$E,$E253))/(MAXIFS(AB:AB,$E:$E,$E253)-MINIFS(AB:AB,$E:$E,$E253))))</f>
        <v/>
      </c>
      <c r="CR253" s="223" t="str">
        <f t="array" ref="CR253">IF(AC253="","",
IF(INDEX(Settings!$H:$H,MATCH(CR$1,Settings!$G:$G,0))=TRUE,
100-100*(AC253-MINIFS(AC:AC,$E:$E,$E253))/(MAXIFS(AC:AC,$E:$E,$E253)-MINIFS(AC:AC,$E:$E,$E253)),
100*(AC253-MINIFS(AC:AC,$E:$E,$E253))/(MAXIFS(AC:AC,$E:$E,$E253)-MINIFS(AC:AC,$E:$E,$E253))))</f>
        <v/>
      </c>
      <c r="CS253" s="223" t="str">
        <f t="array" ref="CS253">IF(AD253="","",
IF(INDEX(Settings!$H:$H,MATCH(CS$1,Settings!$G:$G,0))=TRUE,
100-100*(AD253-MINIFS(AD:AD,$E:$E,$E253))/(MAXIFS(AD:AD,$E:$E,$E253)-MINIFS(AD:AD,$E:$E,$E253)),
100*(AD253-MINIFS(AD:AD,$E:$E,$E253))/(MAXIFS(AD:AD,$E:$E,$E253)-MINIFS(AD:AD,$E:$E,$E253))))</f>
        <v/>
      </c>
      <c r="CT253" s="223" t="str">
        <f t="array" ref="CT253">IF(AE253="","",
IF(INDEX(Settings!$H:$H,MATCH(CT$1,Settings!$G:$G,0))=TRUE,
100-100*(AE253-MINIFS(AE:AE,$E:$E,$E253))/(MAXIFS(AE:AE,$E:$E,$E253)-MINIFS(AE:AE,$E:$E,$E253)),
100*(AE253-MINIFS(AE:AE,$E:$E,$E253))/(MAXIFS(AE:AE,$E:$E,$E253)-MINIFS(AE:AE,$E:$E,$E253))))</f>
        <v/>
      </c>
      <c r="CU253" s="223" t="str">
        <f t="array" ref="CU253">IF(AF253="","",
IF(INDEX(Settings!$H:$H,MATCH(CU$1,Settings!$G:$G,0))=TRUE,
100-100*(AF253-MINIFS(AF:AF,$E:$E,$E253))/(MAXIFS(AF:AF,$E:$E,$E253)-MINIFS(AF:AF,$E:$E,$E253)),
100*(AF253-MINIFS(AF:AF,$E:$E,$E253))/(MAXIFS(AF:AF,$E:$E,$E253)-MINIFS(AF:AF,$E:$E,$E253))))</f>
        <v/>
      </c>
      <c r="CV253" s="223" t="str">
        <f t="array" ref="CV253">IF(AG253="","",
IF(INDEX(Settings!$H:$H,MATCH(CV$1,Settings!$G:$G,0))=TRUE,
100-100*(AG253-MINIFS(AG:AG,$E:$E,$E253))/(MAXIFS(AG:AG,$E:$E,$E253)-MINIFS(AG:AG,$E:$E,$E253)),
100*(AG253-MINIFS(AG:AG,$E:$E,$E253))/(MAXIFS(AG:AG,$E:$E,$E253)-MINIFS(AG:AG,$E:$E,$E253))))</f>
        <v/>
      </c>
      <c r="CW253" s="223" t="str">
        <f t="array" ref="CW253">IF(AH253="","",
IF(INDEX(Settings!$H:$H,MATCH(CW$1,Settings!$G:$G,0))=TRUE,
100-100*(AH253-MINIFS(AH:AH,$E:$E,$E253))/(MAXIFS(AH:AH,$E:$E,$E253)-MINIFS(AH:AH,$E:$E,$E253)),
100*(AH253-MINIFS(AH:AH,$E:$E,$E253))/(MAXIFS(AH:AH,$E:$E,$E253)-MINIFS(AH:AH,$E:$E,$E253))))</f>
        <v/>
      </c>
      <c r="CX253" s="223" t="str">
        <f t="array" ref="CX253">IF(AI253="","",
IF(INDEX(Settings!$H:$H,MATCH(CX$1,Settings!$G:$G,0))=TRUE,
100-100*(AI253-MINIFS(AI:AI,$E:$E,$E253))/(MAXIFS(AI:AI,$E:$E,$E253)-MINIFS(AI:AI,$E:$E,$E253)),
100*(AI253-MINIFS(AI:AI,$E:$E,$E253))/(MAXIFS(AI:AI,$E:$E,$E253)-MINIFS(AI:AI,$E:$E,$E253))))</f>
        <v/>
      </c>
      <c r="CY253" s="223" t="str">
        <f t="array" ref="CY253">IF(AJ253="","",
IF(INDEX(Settings!$H:$H,MATCH(CY$1,Settings!$G:$G,0))=TRUE,
100-100*(AJ253-MINIFS(AJ:AJ,$E:$E,$E253))/(MAXIFS(AJ:AJ,$E:$E,$E253)-MINIFS(AJ:AJ,$E:$E,$E253)),
100*(AJ253-MINIFS(AJ:AJ,$E:$E,$E253))/(MAXIFS(AJ:AJ,$E:$E,$E253)-MINIFS(AJ:AJ,$E:$E,$E253))))</f>
        <v/>
      </c>
      <c r="CZ253" s="223" t="str">
        <f t="array" ref="CZ253">IF(AK253="","",
IF(INDEX(Settings!$H:$H,MATCH(CZ$1,Settings!$G:$G,0))=TRUE,
100-100*(AK253-MINIFS(AK:AK,$E:$E,$E253))/(MAXIFS(AK:AK,$E:$E,$E253)-MINIFS(AK:AK,$E:$E,$E253)),
100*(AK253-MINIFS(AK:AK,$E:$E,$E253))/(MAXIFS(AK:AK,$E:$E,$E253)-MINIFS(AK:AK,$E:$E,$E253))))</f>
        <v/>
      </c>
      <c r="DA253" s="223" t="str">
        <f t="array" ref="DA253">IF(AL253="","",
IF(INDEX(Settings!$H:$H,MATCH(DA$1,Settings!$G:$G,0))=TRUE,
100-100*(AL253-MINIFS(AL:AL,$E:$E,$E253))/(MAXIFS(AL:AL,$E:$E,$E253)-MINIFS(AL:AL,$E:$E,$E253)),
100*(AL253-MINIFS(AL:AL,$E:$E,$E253))/(MAXIFS(AL:AL,$E:$E,$E253)-MINIFS(AL:AL,$E:$E,$E253))))</f>
        <v/>
      </c>
      <c r="DB253" s="223" t="str">
        <f t="array" ref="DB253">IF(AM253="","",
IF(INDEX(Settings!$H:$H,MATCH(DB$1,Settings!$G:$G,0))=TRUE,
100-100*(AM253-MINIFS(AM:AM,$E:$E,$E253))/(MAXIFS(AM:AM,$E:$E,$E253)-MINIFS(AM:AM,$E:$E,$E253)),
100*(AM253-MINIFS(AM:AM,$E:$E,$E253))/(MAXIFS(AM:AM,$E:$E,$E253)-MINIFS(AM:AM,$E:$E,$E253))))</f>
        <v/>
      </c>
      <c r="DC253" s="223" t="str">
        <f t="array" ref="DC253">IF(AN253="","",
IF(INDEX(Settings!$H:$H,MATCH(DC$1,Settings!$G:$G,0))=TRUE,
100-100*(AN253-MINIFS(AN:AN,$E:$E,$E253))/(MAXIFS(AN:AN,$E:$E,$E253)-MINIFS(AN:AN,$E:$E,$E253)),
100*(AN253-MINIFS(AN:AN,$E:$E,$E253))/(MAXIFS(AN:AN,$E:$E,$E253)-MINIFS(AN:AN,$E:$E,$E253))))</f>
        <v/>
      </c>
      <c r="DD253" s="223" t="str">
        <f t="array" ref="DD253">IF(AO253="","",
IF(INDEX(Settings!$H:$H,MATCH(DD$1,Settings!$G:$G,0))=TRUE,
100-100*(AO253-MINIFS(AO:AO,$E:$E,$E253))/(MAXIFS(AO:AO,$E:$E,$E253)-MINIFS(AO:AO,$E:$E,$E253)),
100*(AO253-MINIFS(AO:AO,$E:$E,$E253))/(MAXIFS(AO:AO,$E:$E,$E253)-MINIFS(AO:AO,$E:$E,$E253))))</f>
        <v/>
      </c>
      <c r="DE253" s="223" t="str">
        <f t="array" ref="DE253">IF(AP253="","",
IF(INDEX(Settings!$H:$H,MATCH(DE$1,Settings!$G:$G,0))=TRUE,
100-100*(AP253-MINIFS(AP:AP,$E:$E,$E253))/(MAXIFS(AP:AP,$E:$E,$E253)-MINIFS(AP:AP,$E:$E,$E253)),
100*(AP253-MINIFS(AP:AP,$E:$E,$E253))/(MAXIFS(AP:AP,$E:$E,$E253)-MINIFS(AP:AP,$E:$E,$E253))))</f>
        <v/>
      </c>
      <c r="DF253" s="223" t="str">
        <f t="array" ref="DF253">IF(AQ253="","",
IF(INDEX(Settings!$H:$H,MATCH(DF$1,Settings!$G:$G,0))=TRUE,
100-100*(AQ253-MINIFS(AQ:AQ,$E:$E,$E253))/(MAXIFS(AQ:AQ,$E:$E,$E253)-MINIFS(AQ:AQ,$E:$E,$E253)),
100*(AQ253-MINIFS(AQ:AQ,$E:$E,$E253))/(MAXIFS(AQ:AQ,$E:$E,$E253)-MINIFS(AQ:AQ,$E:$E,$E253))))</f>
        <v/>
      </c>
      <c r="DG253" s="223" t="str">
        <f t="array" ref="DG253">IF(AR253="","",
IF(INDEX(Settings!$H:$H,MATCH(DG$1,Settings!$G:$G,0))=TRUE,
100-100*(AR253-MINIFS(AR:AR,$E:$E,$E253))/(MAXIFS(AR:AR,$E:$E,$E253)-MINIFS(AR:AR,$E:$E,$E253)),
100*(AR253-MINIFS(AR:AR,$E:$E,$E253))/(MAXIFS(AR:AR,$E:$E,$E253)-MINIFS(AR:AR,$E:$E,$E253))))</f>
        <v/>
      </c>
      <c r="DH253" s="223" t="str">
        <f t="array" ref="DH253">IF(AS253="","",
IF(INDEX(Settings!$H:$H,MATCH(DH$1,Settings!$G:$G,0))=TRUE,
100-100*(AS253-MINIFS(AS:AS,$E:$E,$E253))/(MAXIFS(AS:AS,$E:$E,$E253)-MINIFS(AS:AS,$E:$E,$E253)),
100*(AS253-MINIFS(AS:AS,$E:$E,$E253))/(MAXIFS(AS:AS,$E:$E,$E253)-MINIFS(AS:AS,$E:$E,$E253))))</f>
        <v/>
      </c>
      <c r="DI253" s="223" t="str">
        <f t="array" ref="DI253">IF(AT253="","",
IF(INDEX(Settings!$H:$H,MATCH(DI$1,Settings!$G:$G,0))=TRUE,
100-100*(AT253-MINIFS(AT:AT,$E:$E,$E253))/(MAXIFS(AT:AT,$E:$E,$E253)-MINIFS(AT:AT,$E:$E,$E253)),
100*(AT253-MINIFS(AT:AT,$E:$E,$E253))/(MAXIFS(AT:AT,$E:$E,$E253)-MINIFS(AT:AT,$E:$E,$E253))))</f>
        <v/>
      </c>
      <c r="DJ253" s="223" t="str">
        <f t="array" ref="DJ253">IF(AU253="","",
IF(INDEX(Settings!$H:$H,MATCH(DJ$1,Settings!$G:$G,0))=TRUE,
100-100*(AU253-MINIFS(AU:AU,$E:$E,$E253))/(MAXIFS(AU:AU,$E:$E,$E253)-MINIFS(AU:AU,$E:$E,$E253)),
100*(AU253-MINIFS(AU:AU,$E:$E,$E253))/(MAXIFS(AU:AU,$E:$E,$E253)-MINIFS(AU:AU,$E:$E,$E253))))</f>
        <v/>
      </c>
      <c r="DK253" s="223" t="str">
        <f t="array" ref="DK253">IF(AV253="","",
IF(INDEX(Settings!$H:$H,MATCH(DK$1,Settings!$G:$G,0))=TRUE,
100-100*(AV253-MINIFS(AV:AV,$E:$E,$E253))/(MAXIFS(AV:AV,$E:$E,$E253)-MINIFS(AV:AV,$E:$E,$E253)),
100*(AV253-MINIFS(AV:AV,$E:$E,$E253))/(MAXIFS(AV:AV,$E:$E,$E253)-MINIFS(AV:AV,$E:$E,$E253))))</f>
        <v/>
      </c>
      <c r="DL253" s="223" t="str">
        <f t="array" ref="DL253">IF(AW253="","",
IF(INDEX(Settings!$H:$H,MATCH(DL$1,Settings!$G:$G,0))=TRUE,
100-100*(AW253-MINIFS(AW:AW,$E:$E,$E253))/(MAXIFS(AW:AW,$E:$E,$E253)-MINIFS(AW:AW,$E:$E,$E253)),
100*(AW253-MINIFS(AW:AW,$E:$E,$E253))/(MAXIFS(AW:AW,$E:$E,$E253)-MINIFS(AW:AW,$E:$E,$E253))))</f>
        <v/>
      </c>
      <c r="DM253" s="223" t="str">
        <f t="array" ref="DM253">IF(AX253="","",
IF(INDEX(Settings!$H:$H,MATCH(DM$1,Settings!$G:$G,0))=TRUE,
100-100*(AX253-MINIFS(AX:AX,$E:$E,$E253))/(MAXIFS(AX:AX,$E:$E,$E253)-MINIFS(AX:AX,$E:$E,$E253)),
100*(AX253-MINIFS(AX:AX,$E:$E,$E253))/(MAXIFS(AX:AX,$E:$E,$E253)-MINIFS(AX:AX,$E:$E,$E253))))</f>
        <v/>
      </c>
      <c r="DN253" s="223" t="str">
        <f t="array" ref="DN253">IF(AY253="","",
IF(INDEX(Settings!$H:$H,MATCH(DN$1,Settings!$G:$G,0))=TRUE,
100-100*(AY253-MINIFS(AY:AY,$E:$E,$E253))/(MAXIFS(AY:AY,$E:$E,$E253)-MINIFS(AY:AY,$E:$E,$E253)),
100*(AY253-MINIFS(AY:AY,$E:$E,$E253))/(MAXIFS(AY:AY,$E:$E,$E253)-MINIFS(AY:AY,$E:$E,$E253))))</f>
        <v/>
      </c>
      <c r="DO253" s="223" t="str">
        <f t="array" ref="DO253">IF(AZ253="","",
IF(INDEX(Settings!$H:$H,MATCH(DO$1,Settings!$G:$G,0))=TRUE,
100-100*(AZ253-MINIFS(AZ:AZ,$E:$E,$E253))/(MAXIFS(AZ:AZ,$E:$E,$E253)-MINIFS(AZ:AZ,$E:$E,$E253)),
100*(AZ253-MINIFS(AZ:AZ,$E:$E,$E253))/(MAXIFS(AZ:AZ,$E:$E,$E253)-MINIFS(AZ:AZ,$E:$E,$E253))))</f>
        <v/>
      </c>
      <c r="DP253" s="223" t="str">
        <f t="array" ref="DP253">IF(BA253="","",
IF(INDEX(Settings!$H:$H,MATCH(DP$1,Settings!$G:$G,0))=TRUE,
100-100*(BA253-MINIFS(BA:BA,$E:$E,$E253))/(MAXIFS(BA:BA,$E:$E,$E253)-MINIFS(BA:BA,$E:$E,$E253)),
100*(BA253-MINIFS(BA:BA,$E:$E,$E253))/(MAXIFS(BA:BA,$E:$E,$E253)-MINIFS(BA:BA,$E:$E,$E253))))</f>
        <v/>
      </c>
      <c r="DQ253" s="223" t="str">
        <f t="array" ref="DQ253">IF(BB253="","",
IF(INDEX(Settings!$H:$H,MATCH(DQ$1,Settings!$G:$G,0))=TRUE,
100-100*(BB253-MINIFS(BB:BB,$E:$E,$E253))/(MAXIFS(BB:BB,$E:$E,$E253)-MINIFS(BB:BB,$E:$E,$E253)),
100*(BB253-MINIFS(BB:BB,$E:$E,$E253))/(MAXIFS(BB:BB,$E:$E,$E253)-MINIFS(BB:BB,$E:$E,$E253))))</f>
        <v/>
      </c>
      <c r="DR253" s="223" t="str">
        <f t="array" ref="DR253">IF(BC253="","",
IF(INDEX(Settings!$H:$H,MATCH(DR$1,Settings!$G:$G,0))=TRUE,
100-100*(BC253-MINIFS(BC:BC,$E:$E,$E253))/(MAXIFS(BC:BC,$E:$E,$E253)-MINIFS(BC:BC,$E:$E,$E253)),
100*(BC253-MINIFS(BC:BC,$E:$E,$E253))/(MAXIFS(BC:BC,$E:$E,$E253)-MINIFS(BC:BC,$E:$E,$E253))))</f>
        <v/>
      </c>
      <c r="DS253" s="223" t="str">
        <f t="array" ref="DS253">IF(BD253="","",
IF(INDEX(Settings!$H:$H,MATCH(DS$1,Settings!$G:$G,0))=TRUE,
100-100*(BD253-MINIFS(BD:BD,$E:$E,$E253))/(MAXIFS(BD:BD,$E:$E,$E253)-MINIFS(BD:BD,$E:$E,$E253)),
100*(BD253-MINIFS(BD:BD,$E:$E,$E253))/(MAXIFS(BD:BD,$E:$E,$E253)-MINIFS(BD:BD,$E:$E,$E253))))</f>
        <v/>
      </c>
      <c r="DT253" s="223" t="str">
        <f t="array" ref="DT253">IF(BE253="","",
IF(INDEX(Settings!$H:$H,MATCH(DT$1,Settings!$G:$G,0))=TRUE,
100-100*(BE253-MINIFS(BE:BE,$E:$E,$E253))/(MAXIFS(BE:BE,$E:$E,$E253)-MINIFS(BE:BE,$E:$E,$E253)),
100*(BE253-MINIFS(BE:BE,$E:$E,$E253))/(MAXIFS(BE:BE,$E:$E,$E253)-MINIFS(BE:BE,$E:$E,$E253))))</f>
        <v/>
      </c>
      <c r="DU253" s="223" t="str">
        <f t="array" ref="DU253">IF(BF253="","",
IF(INDEX(Settings!$H:$H,MATCH(DU$1,Settings!$G:$G,0))=TRUE,
100-100*(BF253-MINIFS(BF:BF,$E:$E,$E253))/(MAXIFS(BF:BF,$E:$E,$E253)-MINIFS(BF:BF,$E:$E,$E253)),
100*(BF253-MINIFS(BF:BF,$E:$E,$E253))/(MAXIFS(BF:BF,$E:$E,$E253)-MINIFS(BF:BF,$E:$E,$E253))))</f>
        <v/>
      </c>
      <c r="DV253" s="223" t="str">
        <f t="array" ref="DV253">IF(BG253="","",
IF(INDEX(Settings!$H:$H,MATCH(DV$1,Settings!$G:$G,0))=TRUE,
100-100*(BG253-MINIFS(BG:BG,$E:$E,$E253))/(MAXIFS(BG:BG,$E:$E,$E253)-MINIFS(BG:BG,$E:$E,$E253)),
100*(BG253-MINIFS(BG:BG,$E:$E,$E253))/(MAXIFS(BG:BG,$E:$E,$E253)-MINIFS(BG:BG,$E:$E,$E253))))</f>
        <v/>
      </c>
      <c r="DW253" s="223" t="str">
        <f t="array" ref="DW253">IF(BH253="","",
IF(INDEX(Settings!$H:$H,MATCH(DW$1,Settings!$G:$G,0))=TRUE,
100-100*(BH253-MINIFS(BH:BH,$E:$E,$E253))/(MAXIFS(BH:BH,$E:$E,$E253)-MINIFS(BH:BH,$E:$E,$E253)),
100*(BH253-MINIFS(BH:BH,$E:$E,$E253))/(MAXIFS(BH:BH,$E:$E,$E253)-MINIFS(BH:BH,$E:$E,$E253))))</f>
        <v/>
      </c>
      <c r="DX253" s="223" t="str">
        <f t="array" ref="DX253">IF(BI253="","",
IF(INDEX(Settings!$H:$H,MATCH(DX$1,Settings!$G:$G,0))=TRUE,
100-100*(BI253-MINIFS(BI:BI,$E:$E,$E253))/(MAXIFS(BI:BI,$E:$E,$E253)-MINIFS(BI:BI,$E:$E,$E253)),
100*(BI253-MINIFS(BI:BI,$E:$E,$E253))/(MAXIFS(BI:BI,$E:$E,$E253)-MINIFS(BI:BI,$E:$E,$E253))))</f>
        <v/>
      </c>
      <c r="DY253" s="223" t="str">
        <f t="array" ref="DY253">IF(BJ253="","",
IF(INDEX(Settings!$H:$H,MATCH(DY$1,Settings!$G:$G,0))=TRUE,
100-100*(BJ253-MINIFS(BJ:BJ,$E:$E,$E253))/(MAXIFS(BJ:BJ,$E:$E,$E253)-MINIFS(BJ:BJ,$E:$E,$E253)),
100*(BJ253-MINIFS(BJ:BJ,$E:$E,$E253))/(MAXIFS(BJ:BJ,$E:$E,$E253)-MINIFS(BJ:BJ,$E:$E,$E253))))</f>
        <v/>
      </c>
      <c r="DZ253" s="225"/>
      <c r="EA253" s="225"/>
      <c r="EB253" s="225" t="str">
        <f t="shared" si="8"/>
        <v/>
      </c>
      <c r="EC253" s="225" t="str">
        <f t="shared" si="9"/>
        <v/>
      </c>
      <c r="ED253" s="225" t="str">
        <f t="shared" si="10"/>
        <v/>
      </c>
      <c r="EE253" s="225" t="str">
        <f t="shared" si="11"/>
        <v/>
      </c>
      <c r="EF253" s="225" t="str">
        <f t="shared" si="12"/>
        <v/>
      </c>
      <c r="EG253" s="225" t="str">
        <f t="shared" si="13"/>
        <v/>
      </c>
      <c r="EH253" s="225"/>
      <c r="EI253" s="225"/>
      <c r="EJ253" s="225"/>
      <c r="EK253" s="225"/>
      <c r="EL253" s="225"/>
      <c r="EM253" s="225"/>
    </row>
    <row r="254">
      <c r="A254" s="231"/>
      <c r="B254" s="231"/>
      <c r="C254" s="231"/>
      <c r="D254" s="231" t="str">
        <f t="array" ref="D254">IFERROR(INDEX(Profiles!$B:$B,MATCH($A254,Profiles!$A:$A,0)),"")</f>
        <v/>
      </c>
      <c r="E254" s="231"/>
      <c r="F254" s="231"/>
      <c r="G254" s="231"/>
      <c r="H254" s="231"/>
      <c r="I254" s="231" t="str">
        <f>IF(A254="","",IF(Settings!$N$3="DATE",F254&amp;": "&amp;TEXT(B254,"M/DD/YY"),F254&amp;": "&amp;H254))</f>
        <v/>
      </c>
      <c r="J254" s="231"/>
      <c r="K254" s="231"/>
      <c r="L254" s="231"/>
      <c r="M254" s="232" t="str">
        <f t="shared" si="14"/>
        <v/>
      </c>
      <c r="N254" s="231"/>
      <c r="O254" s="231"/>
      <c r="P254" s="231"/>
      <c r="Q254" s="231"/>
      <c r="R254" s="231"/>
      <c r="S254" s="230" t="str">
        <f>IFERROR(VLOOKUP(AF254, 'YOYO IR Scores'!A:C, 3, FALSE), "")
</f>
        <v/>
      </c>
      <c r="T254" s="231"/>
      <c r="U254" s="231"/>
      <c r="V254" s="231"/>
      <c r="W254" s="231"/>
      <c r="X254" s="233" t="str">
        <f t="shared" si="4"/>
        <v/>
      </c>
      <c r="Y254" s="234" t="str">
        <f t="shared" si="5"/>
        <v/>
      </c>
      <c r="Z254" s="234" t="str">
        <f t="shared" si="6"/>
        <v/>
      </c>
      <c r="AA254" s="233" t="str">
        <f t="shared" si="7"/>
        <v/>
      </c>
      <c r="AB254" s="232"/>
      <c r="AC254" s="232"/>
      <c r="AD254" s="232"/>
      <c r="AE254" s="232" t="str">
        <f>IFERROR(VLOOKUP(AF254, 'YOYO IR Scores'!A:C, 2, FALSE), "")</f>
        <v/>
      </c>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t="str">
        <f t="array" ref="BK254">IF(J254="","",
IF(INDEX(Settings!$H:$H,MATCH(BY$1,Settings!$G:$G,0))=TRUE,
100-100*(J254-MIN(J:J))/(MAX(J:J)-MIN(J:J)),
100*(J254-MIN(J:J))/(MAX(J:J)-MIN(J:J))))</f>
        <v/>
      </c>
      <c r="BL254" s="232" t="str">
        <f t="array" ref="BL254">IF(J254="","",
IF(INDEX(Settings!$H:$H,MATCH(BY$1,Settings!$G:$G,0))=TRUE,
100-100*(J254-MINIFS(J:J,$E:$E,$E254))/(MAXIFS(J:J,$E:$E,$E254)-MINIFS(J:J,$E:$E,$E254)),
100*(J254-MINIFS(J:J,$E:$E,$E254))/(MAXIFS(J:J,$E:$E,$E254)-MINIFS(J:J,$E:$E,$E254))))</f>
        <v/>
      </c>
      <c r="BM254" s="232" t="str">
        <f t="array" ref="BM254">IF(J254="","",
IF(INDEX(Settings!$H:$H,MATCH(BY$1,Settings!$G:$G,0))=TRUE,
100-100*(J254-MINIFS(J:J,$E:$E,$E254,$I:$I,$I254))/(MAXIFS(J:J,$E:$E,$E254,$I:$I,$I254)-MINIFS(J:J,$E:$E,$E254,$I:$I,$I254)),
100*(J254-MINIFS(J:J,$E:$E,$E254,$I:$I,$I254))/(MAXIFS(J:J,$E:$E,$E254,$I:$I,$I254)-MINIFS(J:J,$E:$E,$E254,$I:$I,$I254))))</f>
        <v/>
      </c>
      <c r="BN254" s="231" t="str">
        <f t="array" ref="BN254">IF(J254="","",
IF(INDEX(Settings!$H:$H,MATCH(BY$1,Settings!$G:$G,0))=TRUE,
100-100*PERCENTRANK(J:J,J254),
100*PERCENTRANK(J:J,J254)))</f>
        <v/>
      </c>
      <c r="BO254" s="231" t="str">
        <f>IFERROR(__xludf.DUMMYFUNCTION("IF(J254="""","""",
IF(INDEX(Settings!$H:$H,MATCH(BY$1,Settings!$G:$G,0))=TRUE,
100-100*PERCENTRANK(FILTER(J:J,$E:$E=$E254),J254),
100*PERCENTRANK(FILTER(J:J,$E:$E=$E254),J254)))"),"")</f>
        <v/>
      </c>
      <c r="BP254" s="231" t="str">
        <f>IFERROR(__xludf.DUMMYFUNCTION("IF(J254="""","""",
IF(INDEX(Settings!$H:$H,MATCH(BY$1,Settings!$G:$G,0))=TRUE,
100-100*PERCENTRANK(FILTER(J:J,$E:$E=$E254,$I:$I=$I254),J254),
100*PERCENTRANK(FILTER(J:J,$E:$E=$E254,$I:$I=$I254),J254)))"),"")</f>
        <v/>
      </c>
      <c r="BQ254" s="233" t="str">
        <f t="array" ref="BQ254">IF(J254="","",
IF(INDEX(Settings!$H:$H,MATCH(BY$1,Settings!$G:$G,0))=TRUE,
-1*(J254-AVERAGE(J:J))/STDEV(J:J),
(J254-AVERAGE(J:J))/STDEV(J:J)))</f>
        <v/>
      </c>
      <c r="BR254" s="233" t="str">
        <f>IFERROR(__xludf.DUMMYFUNCTION("IF(J254="""","""",
IF(INDEX(Settings!$H:$H,MATCH(BY$1,Settings!$G:$G,0))=TRUE,
-1*(J254-AVERAGEIFS(J:J,$E:$E,$E254))/STDEV(FILTER(J:J,$E:$E=$E254)),
(J254-AVERAGEIFS(J:J,$E:$E,$E254))/STDEV(FILTER(J:J,$E:$E=$E254))))"),"")</f>
        <v/>
      </c>
      <c r="BS254" s="233"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1"/>
      <c r="BX254" s="231"/>
      <c r="BY254" s="232" t="str">
        <f t="array" ref="BY254">IF(J254="","",
IF(INDEX(Settings!$H:$H,MATCH(BY$1,Settings!$G:$G,0))=TRUE,
100-100*(J254-MINIFS(J:J,$E:$E,$E254))/(MAXIFS(J:J,$E:$E,$E254)-MINIFS(J:J,$E:$E,$E254)),
100*(J254-MINIFS(J:J,$E:$E,$E254))/(MAXIFS(J:J,$E:$E,$E254)-MINIFS(J:J,$E:$E,$E254))))</f>
        <v/>
      </c>
      <c r="BZ254" s="232" t="str">
        <f t="array" ref="BZ254">IF(K254="","",
IF(INDEX(Settings!$H:$H,MATCH(BZ$1,Settings!$G:$G,0))=TRUE,
100-100*(K254-MINIFS(K:K,$E:$E,$E254))/(MAXIFS(K:K,$E:$E,$E254)-MINIFS(K:K,$E:$E,$E254)),
100*(K254-MINIFS(K:K,$E:$E,$E254))/(MAXIFS(K:K,$E:$E,$E254)-MINIFS(K:K,$E:$E,$E254))))</f>
        <v/>
      </c>
      <c r="CA254" s="232" t="str">
        <f t="array" ref="CA254">IF(L254="","",
IF(INDEX(Settings!$H:$H,MATCH(CA$1,Settings!$G:$G,0))=TRUE,
100-100*(L254-MINIFS(L:L,$E:$E,$E254))/(MAXIFS(L:L,$E:$E,$E254)-MINIFS(L:L,$E:$E,$E254)),
100*(L254-MINIFS(L:L,$E:$E,$E254))/(MAXIFS(L:L,$E:$E,$E254)-MINIFS(L:L,$E:$E,$E254))))</f>
        <v/>
      </c>
      <c r="CB254" s="232" t="str">
        <f t="array" ref="CB254">IF(M254="","",
IF(INDEX(Settings!$H:$H,MATCH(CB$1,Settings!$G:$G,0))=TRUE,
100-100*(M254-MINIFS(M:M,$E:$E,$E254))/(MAXIFS(M:M,$E:$E,$E254)-MINIFS(M:M,$E:$E,$E254)),
100*(M254-MINIFS(M:M,$E:$E,$E254))/(MAXIFS(M:M,$E:$E,$E254)-MINIFS(M:M,$E:$E,$E254))))</f>
        <v/>
      </c>
      <c r="CC254" s="232" t="str">
        <f t="array" ref="CC254">IF(N254="","",
IF(INDEX(Settings!$H:$H,MATCH(CC$1,Settings!$G:$G,0))=TRUE,
100-100*(N254-MINIFS(N:N,$E:$E,$E254))/(MAXIFS(N:N,$E:$E,$E254)-MINIFS(N:N,$E:$E,$E254)),
100*(N254-MINIFS(N:N,$E:$E,$E254))/(MAXIFS(N:N,$E:$E,$E254)-MINIFS(N:N,$E:$E,$E254))))</f>
        <v/>
      </c>
      <c r="CD254" s="232" t="str">
        <f t="array" ref="CD254">IF(O254="","",
IF(INDEX(Settings!$H:$H,MATCH(CD$1,Settings!$G:$G,0))=TRUE,
100-100*(O254-MINIFS(O:O,$E:$E,$E254))/(MAXIFS(O:O,$E:$E,$E254)-MINIFS(O:O,$E:$E,$E254)),
100*(O254-MINIFS(O:O,$E:$E,$E254))/(MAXIFS(O:O,$E:$E,$E254)-MINIFS(O:O,$E:$E,$E254))))</f>
        <v/>
      </c>
      <c r="CE254" s="232" t="str">
        <f t="array" ref="CE254">IF(P254="","",
IF(INDEX(Settings!$H:$H,MATCH(CE$1,Settings!$G:$G,0))=TRUE,
100-100*(P254-MINIFS(P:P,$E:$E,$E254))/(MAXIFS(P:P,$E:$E,$E254)-MINIFS(P:P,$E:$E,$E254)),
100*(P254-MINIFS(P:P,$E:$E,$E254))/(MAXIFS(P:P,$E:$E,$E254)-MINIFS(P:P,$E:$E,$E254))))</f>
        <v/>
      </c>
      <c r="CF254" s="232" t="str">
        <f t="array" ref="CF254">IF(Q254="","",
IF(INDEX(Settings!$H:$H,MATCH(CF$1,Settings!$G:$G,0))=TRUE,
100-100*(Q254-MINIFS(Q:Q,$E:$E,$E254))/(MAXIFS(Q:Q,$E:$E,$E254)-MINIFS(Q:Q,$E:$E,$E254)),
100*(Q254-MINIFS(Q:Q,$E:$E,$E254))/(MAXIFS(Q:Q,$E:$E,$E254)-MINIFS(Q:Q,$E:$E,$E254))))</f>
        <v/>
      </c>
      <c r="CG254" s="232" t="str">
        <f t="array" ref="CG254">IF(R254="","",
IF(INDEX(Settings!$H:$H,MATCH(CG$1,Settings!$G:$G,0))=TRUE,
100-100*(R254-MINIFS(R:R,$E:$E,$E254))/(MAXIFS(R:R,$E:$E,$E254)-MINIFS(R:R,$E:$E,$E254)),
100*(R254-MINIFS(R:R,$E:$E,$E254))/(MAXIFS(R:R,$E:$E,$E254)-MINIFS(R:R,$E:$E,$E254))))</f>
        <v/>
      </c>
      <c r="CH254" s="232" t="str">
        <f t="array" ref="CH254">IF(S254="","",
IF(INDEX(Settings!$H:$H,MATCH(CH$1,Settings!$G:$G,0))=TRUE,
100-100*(S254-MINIFS(S:S,$E:$E,$E254))/(MAXIFS(S:S,$E:$E,$E254)-MINIFS(S:S,$E:$E,$E254)),
100*(S254-MINIFS(S:S,$E:$E,$E254))/(MAXIFS(S:S,$E:$E,$E254)-MINIFS(S:S,$E:$E,$E254))))</f>
        <v/>
      </c>
      <c r="CI254" s="232" t="str">
        <f t="array" ref="CI254">IF(T254="","",
IF(INDEX(Settings!$H:$H,MATCH(CI$1,Settings!$G:$G,0))=TRUE,
100-100*(T254-MINIFS(T:T,$E:$E,$E254))/(MAXIFS(T:T,$E:$E,$E254)-MINIFS(T:T,$E:$E,$E254)),
100*(T254-MINIFS(T:T,$E:$E,$E254))/(MAXIFS(T:T,$E:$E,$E254)-MINIFS(T:T,$E:$E,$E254))))</f>
        <v/>
      </c>
      <c r="CJ254" s="232" t="str">
        <f t="array" ref="CJ254">IF(U254="","",
IF(INDEX(Settings!$H:$H,MATCH(CJ$1,Settings!$G:$G,0))=TRUE,
100-100*(U254-MINIFS(U:U,$E:$E,$E254))/(MAXIFS(U:U,$E:$E,$E254)-MINIFS(U:U,$E:$E,$E254)),
100*(U254-MINIFS(U:U,$E:$E,$E254))/(MAXIFS(U:U,$E:$E,$E254)-MINIFS(U:U,$E:$E,$E254))))</f>
        <v/>
      </c>
      <c r="CK254" s="232" t="str">
        <f t="array" ref="CK254">IF(V254="","",
IF(INDEX(Settings!$H:$H,MATCH(CK$1,Settings!$G:$G,0))=TRUE,
100-100*(V254-MINIFS(V:V,$E:$E,$E254))/(MAXIFS(V:V,$E:$E,$E254)-MINIFS(V:V,$E:$E,$E254)),
100*(V254-MINIFS(V:V,$E:$E,$E254))/(MAXIFS(V:V,$E:$E,$E254)-MINIFS(V:V,$E:$E,$E254))))</f>
        <v/>
      </c>
      <c r="CL254" s="232" t="str">
        <f t="array" ref="CL254">IF(W254="","",
IF(INDEX(Settings!$H:$H,MATCH(CL$1,Settings!$G:$G,0))=TRUE,
100-100*(W254-MINIFS(W:W,$E:$E,$E254))/(MAXIFS(W:W,$E:$E,$E254)-MINIFS(W:W,$E:$E,$E254)),
100*(W254-MINIFS(W:W,$E:$E,$E254))/(MAXIFS(W:W,$E:$E,$E254)-MINIFS(W:W,$E:$E,$E254))))</f>
        <v/>
      </c>
      <c r="CM254" s="232" t="str">
        <f t="array" ref="CM254">IF(X254="","",
IF(INDEX(Settings!$H:$H,MATCH(CM$1,Settings!$G:$G,0))=TRUE,
100-100*(X254-MINIFS(X:X,$E:$E,$E254))/(MAXIFS(X:X,$E:$E,$E254)-MINIFS(X:X,$E:$E,$E254)),
100*(X254-MINIFS(X:X,$E:$E,$E254))/(MAXIFS(X:X,$E:$E,$E254)-MINIFS(X:X,$E:$E,$E254))))</f>
        <v/>
      </c>
      <c r="CN254" s="232" t="str">
        <f t="array" ref="CN254">IF(Y254="","",
IF(INDEX(Settings!$H:$H,MATCH(CN$1,Settings!$G:$G,0))=TRUE,
100-100*(Y254-MINIFS(Y:Y,$E:$E,$E254))/(MAXIFS(Y:Y,$E:$E,$E254)-MINIFS(Y:Y,$E:$E,$E254)),
100*(Y254-MINIFS(Y:Y,$E:$E,$E254))/(MAXIFS(Y:Y,$E:$E,$E254)-MINIFS(Y:Y,$E:$E,$E254))))</f>
        <v/>
      </c>
      <c r="CO254" s="232" t="str">
        <f t="array" ref="CO254">IF(Z254="","",
IF(INDEX(Settings!$H:$H,MATCH(CO$1,Settings!$G:$G,0))=TRUE,
100-100*(Z254-MINIFS(Z:Z,$E:$E,$E254))/(MAXIFS(Z:Z,$E:$E,$E254)-MINIFS(Z:Z,$E:$E,$E254)),
100*(Z254-MINIFS(Z:Z,$E:$E,$E254))/(MAXIFS(Z:Z,$E:$E,$E254)-MINIFS(Z:Z,$E:$E,$E254))))</f>
        <v/>
      </c>
      <c r="CP254" s="232" t="str">
        <f t="array" ref="CP254">IF(AA254="","",
IF(INDEX(Settings!$H:$H,MATCH(CP$1,Settings!$G:$G,0))=TRUE,
100-100*(AA254-MINIFS(AA:AA,$E:$E,$E254))/(MAXIFS(AA:AA,$E:$E,$E254)-MINIFS(AA:AA,$E:$E,$E254)),
100*(AA254-MINIFS(AA:AA,$E:$E,$E254))/(MAXIFS(AA:AA,$E:$E,$E254)-MINIFS(AA:AA,$E:$E,$E254))))</f>
        <v/>
      </c>
      <c r="CQ254" s="232" t="str">
        <f t="array" ref="CQ254">IF(AB254="","",
IF(INDEX(Settings!$H:$H,MATCH(CQ$1,Settings!$G:$G,0))=TRUE,
100-100*(AB254-MINIFS(AB:AB,$E:$E,$E254))/(MAXIFS(AB:AB,$E:$E,$E254)-MINIFS(AB:AB,$E:$E,$E254)),
100*(AB254-MINIFS(AB:AB,$E:$E,$E254))/(MAXIFS(AB:AB,$E:$E,$E254)-MINIFS(AB:AB,$E:$E,$E254))))</f>
        <v/>
      </c>
      <c r="CR254" s="232" t="str">
        <f t="array" ref="CR254">IF(AC254="","",
IF(INDEX(Settings!$H:$H,MATCH(CR$1,Settings!$G:$G,0))=TRUE,
100-100*(AC254-MINIFS(AC:AC,$E:$E,$E254))/(MAXIFS(AC:AC,$E:$E,$E254)-MINIFS(AC:AC,$E:$E,$E254)),
100*(AC254-MINIFS(AC:AC,$E:$E,$E254))/(MAXIFS(AC:AC,$E:$E,$E254)-MINIFS(AC:AC,$E:$E,$E254))))</f>
        <v/>
      </c>
      <c r="CS254" s="232" t="str">
        <f t="array" ref="CS254">IF(AD254="","",
IF(INDEX(Settings!$H:$H,MATCH(CS$1,Settings!$G:$G,0))=TRUE,
100-100*(AD254-MINIFS(AD:AD,$E:$E,$E254))/(MAXIFS(AD:AD,$E:$E,$E254)-MINIFS(AD:AD,$E:$E,$E254)),
100*(AD254-MINIFS(AD:AD,$E:$E,$E254))/(MAXIFS(AD:AD,$E:$E,$E254)-MINIFS(AD:AD,$E:$E,$E254))))</f>
        <v/>
      </c>
      <c r="CT254" s="232" t="str">
        <f t="array" ref="CT254">IF(AE254="","",
IF(INDEX(Settings!$H:$H,MATCH(CT$1,Settings!$G:$G,0))=TRUE,
100-100*(AE254-MINIFS(AE:AE,$E:$E,$E254))/(MAXIFS(AE:AE,$E:$E,$E254)-MINIFS(AE:AE,$E:$E,$E254)),
100*(AE254-MINIFS(AE:AE,$E:$E,$E254))/(MAXIFS(AE:AE,$E:$E,$E254)-MINIFS(AE:AE,$E:$E,$E254))))</f>
        <v/>
      </c>
      <c r="CU254" s="232" t="str">
        <f t="array" ref="CU254">IF(AF254="","",
IF(INDEX(Settings!$H:$H,MATCH(CU$1,Settings!$G:$G,0))=TRUE,
100-100*(AF254-MINIFS(AF:AF,$E:$E,$E254))/(MAXIFS(AF:AF,$E:$E,$E254)-MINIFS(AF:AF,$E:$E,$E254)),
100*(AF254-MINIFS(AF:AF,$E:$E,$E254))/(MAXIFS(AF:AF,$E:$E,$E254)-MINIFS(AF:AF,$E:$E,$E254))))</f>
        <v/>
      </c>
      <c r="CV254" s="232" t="str">
        <f t="array" ref="CV254">IF(AG254="","",
IF(INDEX(Settings!$H:$H,MATCH(CV$1,Settings!$G:$G,0))=TRUE,
100-100*(AG254-MINIFS(AG:AG,$E:$E,$E254))/(MAXIFS(AG:AG,$E:$E,$E254)-MINIFS(AG:AG,$E:$E,$E254)),
100*(AG254-MINIFS(AG:AG,$E:$E,$E254))/(MAXIFS(AG:AG,$E:$E,$E254)-MINIFS(AG:AG,$E:$E,$E254))))</f>
        <v/>
      </c>
      <c r="CW254" s="232" t="str">
        <f t="array" ref="CW254">IF(AH254="","",
IF(INDEX(Settings!$H:$H,MATCH(CW$1,Settings!$G:$G,0))=TRUE,
100-100*(AH254-MINIFS(AH:AH,$E:$E,$E254))/(MAXIFS(AH:AH,$E:$E,$E254)-MINIFS(AH:AH,$E:$E,$E254)),
100*(AH254-MINIFS(AH:AH,$E:$E,$E254))/(MAXIFS(AH:AH,$E:$E,$E254)-MINIFS(AH:AH,$E:$E,$E254))))</f>
        <v/>
      </c>
      <c r="CX254" s="232" t="str">
        <f t="array" ref="CX254">IF(AI254="","",
IF(INDEX(Settings!$H:$H,MATCH(CX$1,Settings!$G:$G,0))=TRUE,
100-100*(AI254-MINIFS(AI:AI,$E:$E,$E254))/(MAXIFS(AI:AI,$E:$E,$E254)-MINIFS(AI:AI,$E:$E,$E254)),
100*(AI254-MINIFS(AI:AI,$E:$E,$E254))/(MAXIFS(AI:AI,$E:$E,$E254)-MINIFS(AI:AI,$E:$E,$E254))))</f>
        <v/>
      </c>
      <c r="CY254" s="232" t="str">
        <f t="array" ref="CY254">IF(AJ254="","",
IF(INDEX(Settings!$H:$H,MATCH(CY$1,Settings!$G:$G,0))=TRUE,
100-100*(AJ254-MINIFS(AJ:AJ,$E:$E,$E254))/(MAXIFS(AJ:AJ,$E:$E,$E254)-MINIFS(AJ:AJ,$E:$E,$E254)),
100*(AJ254-MINIFS(AJ:AJ,$E:$E,$E254))/(MAXIFS(AJ:AJ,$E:$E,$E254)-MINIFS(AJ:AJ,$E:$E,$E254))))</f>
        <v/>
      </c>
      <c r="CZ254" s="232" t="str">
        <f t="array" ref="CZ254">IF(AK254="","",
IF(INDEX(Settings!$H:$H,MATCH(CZ$1,Settings!$G:$G,0))=TRUE,
100-100*(AK254-MINIFS(AK:AK,$E:$E,$E254))/(MAXIFS(AK:AK,$E:$E,$E254)-MINIFS(AK:AK,$E:$E,$E254)),
100*(AK254-MINIFS(AK:AK,$E:$E,$E254))/(MAXIFS(AK:AK,$E:$E,$E254)-MINIFS(AK:AK,$E:$E,$E254))))</f>
        <v/>
      </c>
      <c r="DA254" s="232" t="str">
        <f t="array" ref="DA254">IF(AL254="","",
IF(INDEX(Settings!$H:$H,MATCH(DA$1,Settings!$G:$G,0))=TRUE,
100-100*(AL254-MINIFS(AL:AL,$E:$E,$E254))/(MAXIFS(AL:AL,$E:$E,$E254)-MINIFS(AL:AL,$E:$E,$E254)),
100*(AL254-MINIFS(AL:AL,$E:$E,$E254))/(MAXIFS(AL:AL,$E:$E,$E254)-MINIFS(AL:AL,$E:$E,$E254))))</f>
        <v/>
      </c>
      <c r="DB254" s="232" t="str">
        <f t="array" ref="DB254">IF(AM254="","",
IF(INDEX(Settings!$H:$H,MATCH(DB$1,Settings!$G:$G,0))=TRUE,
100-100*(AM254-MINIFS(AM:AM,$E:$E,$E254))/(MAXIFS(AM:AM,$E:$E,$E254)-MINIFS(AM:AM,$E:$E,$E254)),
100*(AM254-MINIFS(AM:AM,$E:$E,$E254))/(MAXIFS(AM:AM,$E:$E,$E254)-MINIFS(AM:AM,$E:$E,$E254))))</f>
        <v/>
      </c>
      <c r="DC254" s="232" t="str">
        <f t="array" ref="DC254">IF(AN254="","",
IF(INDEX(Settings!$H:$H,MATCH(DC$1,Settings!$G:$G,0))=TRUE,
100-100*(AN254-MINIFS(AN:AN,$E:$E,$E254))/(MAXIFS(AN:AN,$E:$E,$E254)-MINIFS(AN:AN,$E:$E,$E254)),
100*(AN254-MINIFS(AN:AN,$E:$E,$E254))/(MAXIFS(AN:AN,$E:$E,$E254)-MINIFS(AN:AN,$E:$E,$E254))))</f>
        <v/>
      </c>
      <c r="DD254" s="232" t="str">
        <f t="array" ref="DD254">IF(AO254="","",
IF(INDEX(Settings!$H:$H,MATCH(DD$1,Settings!$G:$G,0))=TRUE,
100-100*(AO254-MINIFS(AO:AO,$E:$E,$E254))/(MAXIFS(AO:AO,$E:$E,$E254)-MINIFS(AO:AO,$E:$E,$E254)),
100*(AO254-MINIFS(AO:AO,$E:$E,$E254))/(MAXIFS(AO:AO,$E:$E,$E254)-MINIFS(AO:AO,$E:$E,$E254))))</f>
        <v/>
      </c>
      <c r="DE254" s="232" t="str">
        <f t="array" ref="DE254">IF(AP254="","",
IF(INDEX(Settings!$H:$H,MATCH(DE$1,Settings!$G:$G,0))=TRUE,
100-100*(AP254-MINIFS(AP:AP,$E:$E,$E254))/(MAXIFS(AP:AP,$E:$E,$E254)-MINIFS(AP:AP,$E:$E,$E254)),
100*(AP254-MINIFS(AP:AP,$E:$E,$E254))/(MAXIFS(AP:AP,$E:$E,$E254)-MINIFS(AP:AP,$E:$E,$E254))))</f>
        <v/>
      </c>
      <c r="DF254" s="232" t="str">
        <f t="array" ref="DF254">IF(AQ254="","",
IF(INDEX(Settings!$H:$H,MATCH(DF$1,Settings!$G:$G,0))=TRUE,
100-100*(AQ254-MINIFS(AQ:AQ,$E:$E,$E254))/(MAXIFS(AQ:AQ,$E:$E,$E254)-MINIFS(AQ:AQ,$E:$E,$E254)),
100*(AQ254-MINIFS(AQ:AQ,$E:$E,$E254))/(MAXIFS(AQ:AQ,$E:$E,$E254)-MINIFS(AQ:AQ,$E:$E,$E254))))</f>
        <v/>
      </c>
      <c r="DG254" s="232" t="str">
        <f t="array" ref="DG254">IF(AR254="","",
IF(INDEX(Settings!$H:$H,MATCH(DG$1,Settings!$G:$G,0))=TRUE,
100-100*(AR254-MINIFS(AR:AR,$E:$E,$E254))/(MAXIFS(AR:AR,$E:$E,$E254)-MINIFS(AR:AR,$E:$E,$E254)),
100*(AR254-MINIFS(AR:AR,$E:$E,$E254))/(MAXIFS(AR:AR,$E:$E,$E254)-MINIFS(AR:AR,$E:$E,$E254))))</f>
        <v/>
      </c>
      <c r="DH254" s="232" t="str">
        <f t="array" ref="DH254">IF(AS254="","",
IF(INDEX(Settings!$H:$H,MATCH(DH$1,Settings!$G:$G,0))=TRUE,
100-100*(AS254-MINIFS(AS:AS,$E:$E,$E254))/(MAXIFS(AS:AS,$E:$E,$E254)-MINIFS(AS:AS,$E:$E,$E254)),
100*(AS254-MINIFS(AS:AS,$E:$E,$E254))/(MAXIFS(AS:AS,$E:$E,$E254)-MINIFS(AS:AS,$E:$E,$E254))))</f>
        <v/>
      </c>
      <c r="DI254" s="232" t="str">
        <f t="array" ref="DI254">IF(AT254="","",
IF(INDEX(Settings!$H:$H,MATCH(DI$1,Settings!$G:$G,0))=TRUE,
100-100*(AT254-MINIFS(AT:AT,$E:$E,$E254))/(MAXIFS(AT:AT,$E:$E,$E254)-MINIFS(AT:AT,$E:$E,$E254)),
100*(AT254-MINIFS(AT:AT,$E:$E,$E254))/(MAXIFS(AT:AT,$E:$E,$E254)-MINIFS(AT:AT,$E:$E,$E254))))</f>
        <v/>
      </c>
      <c r="DJ254" s="232" t="str">
        <f t="array" ref="DJ254">IF(AU254="","",
IF(INDEX(Settings!$H:$H,MATCH(DJ$1,Settings!$G:$G,0))=TRUE,
100-100*(AU254-MINIFS(AU:AU,$E:$E,$E254))/(MAXIFS(AU:AU,$E:$E,$E254)-MINIFS(AU:AU,$E:$E,$E254)),
100*(AU254-MINIFS(AU:AU,$E:$E,$E254))/(MAXIFS(AU:AU,$E:$E,$E254)-MINIFS(AU:AU,$E:$E,$E254))))</f>
        <v/>
      </c>
      <c r="DK254" s="232" t="str">
        <f t="array" ref="DK254">IF(AV254="","",
IF(INDEX(Settings!$H:$H,MATCH(DK$1,Settings!$G:$G,0))=TRUE,
100-100*(AV254-MINIFS(AV:AV,$E:$E,$E254))/(MAXIFS(AV:AV,$E:$E,$E254)-MINIFS(AV:AV,$E:$E,$E254)),
100*(AV254-MINIFS(AV:AV,$E:$E,$E254))/(MAXIFS(AV:AV,$E:$E,$E254)-MINIFS(AV:AV,$E:$E,$E254))))</f>
        <v/>
      </c>
      <c r="DL254" s="232" t="str">
        <f t="array" ref="DL254">IF(AW254="","",
IF(INDEX(Settings!$H:$H,MATCH(DL$1,Settings!$G:$G,0))=TRUE,
100-100*(AW254-MINIFS(AW:AW,$E:$E,$E254))/(MAXIFS(AW:AW,$E:$E,$E254)-MINIFS(AW:AW,$E:$E,$E254)),
100*(AW254-MINIFS(AW:AW,$E:$E,$E254))/(MAXIFS(AW:AW,$E:$E,$E254)-MINIFS(AW:AW,$E:$E,$E254))))</f>
        <v/>
      </c>
      <c r="DM254" s="232" t="str">
        <f t="array" ref="DM254">IF(AX254="","",
IF(INDEX(Settings!$H:$H,MATCH(DM$1,Settings!$G:$G,0))=TRUE,
100-100*(AX254-MINIFS(AX:AX,$E:$E,$E254))/(MAXIFS(AX:AX,$E:$E,$E254)-MINIFS(AX:AX,$E:$E,$E254)),
100*(AX254-MINIFS(AX:AX,$E:$E,$E254))/(MAXIFS(AX:AX,$E:$E,$E254)-MINIFS(AX:AX,$E:$E,$E254))))</f>
        <v/>
      </c>
      <c r="DN254" s="232" t="str">
        <f t="array" ref="DN254">IF(AY254="","",
IF(INDEX(Settings!$H:$H,MATCH(DN$1,Settings!$G:$G,0))=TRUE,
100-100*(AY254-MINIFS(AY:AY,$E:$E,$E254))/(MAXIFS(AY:AY,$E:$E,$E254)-MINIFS(AY:AY,$E:$E,$E254)),
100*(AY254-MINIFS(AY:AY,$E:$E,$E254))/(MAXIFS(AY:AY,$E:$E,$E254)-MINIFS(AY:AY,$E:$E,$E254))))</f>
        <v/>
      </c>
      <c r="DO254" s="232" t="str">
        <f t="array" ref="DO254">IF(AZ254="","",
IF(INDEX(Settings!$H:$H,MATCH(DO$1,Settings!$G:$G,0))=TRUE,
100-100*(AZ254-MINIFS(AZ:AZ,$E:$E,$E254))/(MAXIFS(AZ:AZ,$E:$E,$E254)-MINIFS(AZ:AZ,$E:$E,$E254)),
100*(AZ254-MINIFS(AZ:AZ,$E:$E,$E254))/(MAXIFS(AZ:AZ,$E:$E,$E254)-MINIFS(AZ:AZ,$E:$E,$E254))))</f>
        <v/>
      </c>
      <c r="DP254" s="232" t="str">
        <f t="array" ref="DP254">IF(BA254="","",
IF(INDEX(Settings!$H:$H,MATCH(DP$1,Settings!$G:$G,0))=TRUE,
100-100*(BA254-MINIFS(BA:BA,$E:$E,$E254))/(MAXIFS(BA:BA,$E:$E,$E254)-MINIFS(BA:BA,$E:$E,$E254)),
100*(BA254-MINIFS(BA:BA,$E:$E,$E254))/(MAXIFS(BA:BA,$E:$E,$E254)-MINIFS(BA:BA,$E:$E,$E254))))</f>
        <v/>
      </c>
      <c r="DQ254" s="232" t="str">
        <f t="array" ref="DQ254">IF(BB254="","",
IF(INDEX(Settings!$H:$H,MATCH(DQ$1,Settings!$G:$G,0))=TRUE,
100-100*(BB254-MINIFS(BB:BB,$E:$E,$E254))/(MAXIFS(BB:BB,$E:$E,$E254)-MINIFS(BB:BB,$E:$E,$E254)),
100*(BB254-MINIFS(BB:BB,$E:$E,$E254))/(MAXIFS(BB:BB,$E:$E,$E254)-MINIFS(BB:BB,$E:$E,$E254))))</f>
        <v/>
      </c>
      <c r="DR254" s="232" t="str">
        <f t="array" ref="DR254">IF(BC254="","",
IF(INDEX(Settings!$H:$H,MATCH(DR$1,Settings!$G:$G,0))=TRUE,
100-100*(BC254-MINIFS(BC:BC,$E:$E,$E254))/(MAXIFS(BC:BC,$E:$E,$E254)-MINIFS(BC:BC,$E:$E,$E254)),
100*(BC254-MINIFS(BC:BC,$E:$E,$E254))/(MAXIFS(BC:BC,$E:$E,$E254)-MINIFS(BC:BC,$E:$E,$E254))))</f>
        <v/>
      </c>
      <c r="DS254" s="232" t="str">
        <f t="array" ref="DS254">IF(BD254="","",
IF(INDEX(Settings!$H:$H,MATCH(DS$1,Settings!$G:$G,0))=TRUE,
100-100*(BD254-MINIFS(BD:BD,$E:$E,$E254))/(MAXIFS(BD:BD,$E:$E,$E254)-MINIFS(BD:BD,$E:$E,$E254)),
100*(BD254-MINIFS(BD:BD,$E:$E,$E254))/(MAXIFS(BD:BD,$E:$E,$E254)-MINIFS(BD:BD,$E:$E,$E254))))</f>
        <v/>
      </c>
      <c r="DT254" s="232" t="str">
        <f t="array" ref="DT254">IF(BE254="","",
IF(INDEX(Settings!$H:$H,MATCH(DT$1,Settings!$G:$G,0))=TRUE,
100-100*(BE254-MINIFS(BE:BE,$E:$E,$E254))/(MAXIFS(BE:BE,$E:$E,$E254)-MINIFS(BE:BE,$E:$E,$E254)),
100*(BE254-MINIFS(BE:BE,$E:$E,$E254))/(MAXIFS(BE:BE,$E:$E,$E254)-MINIFS(BE:BE,$E:$E,$E254))))</f>
        <v/>
      </c>
      <c r="DU254" s="232" t="str">
        <f t="array" ref="DU254">IF(BF254="","",
IF(INDEX(Settings!$H:$H,MATCH(DU$1,Settings!$G:$G,0))=TRUE,
100-100*(BF254-MINIFS(BF:BF,$E:$E,$E254))/(MAXIFS(BF:BF,$E:$E,$E254)-MINIFS(BF:BF,$E:$E,$E254)),
100*(BF254-MINIFS(BF:BF,$E:$E,$E254))/(MAXIFS(BF:BF,$E:$E,$E254)-MINIFS(BF:BF,$E:$E,$E254))))</f>
        <v/>
      </c>
      <c r="DV254" s="232" t="str">
        <f t="array" ref="DV254">IF(BG254="","",
IF(INDEX(Settings!$H:$H,MATCH(DV$1,Settings!$G:$G,0))=TRUE,
100-100*(BG254-MINIFS(BG:BG,$E:$E,$E254))/(MAXIFS(BG:BG,$E:$E,$E254)-MINIFS(BG:BG,$E:$E,$E254)),
100*(BG254-MINIFS(BG:BG,$E:$E,$E254))/(MAXIFS(BG:BG,$E:$E,$E254)-MINIFS(BG:BG,$E:$E,$E254))))</f>
        <v/>
      </c>
      <c r="DW254" s="232" t="str">
        <f t="array" ref="DW254">IF(BH254="","",
IF(INDEX(Settings!$H:$H,MATCH(DW$1,Settings!$G:$G,0))=TRUE,
100-100*(BH254-MINIFS(BH:BH,$E:$E,$E254))/(MAXIFS(BH:BH,$E:$E,$E254)-MINIFS(BH:BH,$E:$E,$E254)),
100*(BH254-MINIFS(BH:BH,$E:$E,$E254))/(MAXIFS(BH:BH,$E:$E,$E254)-MINIFS(BH:BH,$E:$E,$E254))))</f>
        <v/>
      </c>
      <c r="DX254" s="232" t="str">
        <f t="array" ref="DX254">IF(BI254="","",
IF(INDEX(Settings!$H:$H,MATCH(DX$1,Settings!$G:$G,0))=TRUE,
100-100*(BI254-MINIFS(BI:BI,$E:$E,$E254))/(MAXIFS(BI:BI,$E:$E,$E254)-MINIFS(BI:BI,$E:$E,$E254)),
100*(BI254-MINIFS(BI:BI,$E:$E,$E254))/(MAXIFS(BI:BI,$E:$E,$E254)-MINIFS(BI:BI,$E:$E,$E254))))</f>
        <v/>
      </c>
      <c r="DY254" s="232" t="str">
        <f t="array" ref="DY254">IF(BJ254="","",
IF(INDEX(Settings!$H:$H,MATCH(DY$1,Settings!$G:$G,0))=TRUE,
100-100*(BJ254-MINIFS(BJ:BJ,$E:$E,$E254))/(MAXIFS(BJ:BJ,$E:$E,$E254)-MINIFS(BJ:BJ,$E:$E,$E254)),
100*(BJ254-MINIFS(BJ:BJ,$E:$E,$E254))/(MAXIFS(BJ:BJ,$E:$E,$E254)-MINIFS(BJ:BJ,$E:$E,$E254))))</f>
        <v/>
      </c>
      <c r="DZ254" s="234"/>
      <c r="EA254" s="234"/>
      <c r="EB254" s="234" t="str">
        <f t="shared" si="8"/>
        <v/>
      </c>
      <c r="EC254" s="234" t="str">
        <f t="shared" si="9"/>
        <v/>
      </c>
      <c r="ED254" s="234" t="str">
        <f t="shared" si="10"/>
        <v/>
      </c>
      <c r="EE254" s="234" t="str">
        <f t="shared" si="11"/>
        <v/>
      </c>
      <c r="EF254" s="234" t="str">
        <f t="shared" si="12"/>
        <v/>
      </c>
      <c r="EG254" s="234" t="str">
        <f t="shared" si="13"/>
        <v/>
      </c>
      <c r="EH254" s="234"/>
      <c r="EI254" s="234"/>
      <c r="EJ254" s="234"/>
      <c r="EK254" s="234"/>
      <c r="EL254" s="234"/>
      <c r="EM254" s="234"/>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3" t="str">
        <f t="shared" si="14"/>
        <v/>
      </c>
      <c r="N255" s="49"/>
      <c r="O255" s="49"/>
      <c r="P255" s="49"/>
      <c r="Q255" s="49"/>
      <c r="R255" s="49"/>
      <c r="S255" s="222" t="str">
        <f>IFERROR(VLOOKUP(AF255, 'YOYO IR Scores'!A:C, 3, FALSE), "")
</f>
        <v/>
      </c>
      <c r="T255" s="49"/>
      <c r="U255" s="49"/>
      <c r="V255" s="49"/>
      <c r="W255" s="49"/>
      <c r="X255" s="224" t="str">
        <f t="shared" si="4"/>
        <v/>
      </c>
      <c r="Y255" s="225" t="str">
        <f t="shared" si="5"/>
        <v/>
      </c>
      <c r="Z255" s="225" t="str">
        <f t="shared" si="6"/>
        <v/>
      </c>
      <c r="AA255" s="224" t="str">
        <f t="shared" si="7"/>
        <v/>
      </c>
      <c r="AB255" s="223"/>
      <c r="AC255" s="223"/>
      <c r="AD255" s="223"/>
      <c r="AE255" s="223" t="str">
        <f>IFERROR(VLOOKUP(AF255, 'YOYO IR Scores'!A:C, 2, FALSE), "")</f>
        <v/>
      </c>
      <c r="AF255" s="223"/>
      <c r="AG255" s="223"/>
      <c r="AH255" s="223"/>
      <c r="AI255" s="223"/>
      <c r="AJ255" s="223"/>
      <c r="AK255" s="223"/>
      <c r="AL255" s="223"/>
      <c r="AM255" s="223"/>
      <c r="AN255" s="223"/>
      <c r="AO255" s="223"/>
      <c r="AP255" s="223"/>
      <c r="AQ255" s="223"/>
      <c r="AR255" s="223"/>
      <c r="AS255" s="223"/>
      <c r="AT255" s="223"/>
      <c r="AU255" s="223"/>
      <c r="AV255" s="223"/>
      <c r="AW255" s="223"/>
      <c r="AX255" s="223"/>
      <c r="AY255" s="223"/>
      <c r="AZ255" s="223"/>
      <c r="BA255" s="223"/>
      <c r="BB255" s="223"/>
      <c r="BC255" s="223"/>
      <c r="BD255" s="223"/>
      <c r="BE255" s="223"/>
      <c r="BF255" s="223"/>
      <c r="BG255" s="223"/>
      <c r="BH255" s="223"/>
      <c r="BI255" s="223"/>
      <c r="BJ255" s="223"/>
      <c r="BK255" s="223" t="str">
        <f t="array" ref="BK255">IF(J255="","",
IF(INDEX(Settings!$H:$H,MATCH(BY$1,Settings!$G:$G,0))=TRUE,
100-100*(J255-MIN(J:J))/(MAX(J:J)-MIN(J:J)),
100*(J255-MIN(J:J))/(MAX(J:J)-MIN(J:J))))</f>
        <v/>
      </c>
      <c r="BL255" s="223" t="str">
        <f t="array" ref="BL255">IF(J255="","",
IF(INDEX(Settings!$H:$H,MATCH(BY$1,Settings!$G:$G,0))=TRUE,
100-100*(J255-MINIFS(J:J,$E:$E,$E255))/(MAXIFS(J:J,$E:$E,$E255)-MINIFS(J:J,$E:$E,$E255)),
100*(J255-MINIFS(J:J,$E:$E,$E255))/(MAXIFS(J:J,$E:$E,$E255)-MINIFS(J:J,$E:$E,$E255))))</f>
        <v/>
      </c>
      <c r="BM255" s="223"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4" t="str">
        <f t="array" ref="BQ255">IF(J255="","",
IF(INDEX(Settings!$H:$H,MATCH(BY$1,Settings!$G:$G,0))=TRUE,
-1*(J255-AVERAGE(J:J))/STDEV(J:J),
(J255-AVERAGE(J:J))/STDEV(J:J)))</f>
        <v/>
      </c>
      <c r="BR255" s="224" t="str">
        <f>IFERROR(__xludf.DUMMYFUNCTION("IF(J255="""","""",
IF(INDEX(Settings!$H:$H,MATCH(BY$1,Settings!$G:$G,0))=TRUE,
-1*(J255-AVERAGEIFS(J:J,$E:$E,$E255))/STDEV(FILTER(J:J,$E:$E=$E255)),
(J255-AVERAGEIFS(J:J,$E:$E,$E255))/STDEV(FILTER(J:J,$E:$E=$E255))))"),"")</f>
        <v/>
      </c>
      <c r="BS255" s="224"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3" t="str">
        <f t="array" ref="BY255">IF(J255="","",
IF(INDEX(Settings!$H:$H,MATCH(BY$1,Settings!$G:$G,0))=TRUE,
100-100*(J255-MINIFS(J:J,$E:$E,$E255))/(MAXIFS(J:J,$E:$E,$E255)-MINIFS(J:J,$E:$E,$E255)),
100*(J255-MINIFS(J:J,$E:$E,$E255))/(MAXIFS(J:J,$E:$E,$E255)-MINIFS(J:J,$E:$E,$E255))))</f>
        <v/>
      </c>
      <c r="BZ255" s="223" t="str">
        <f t="array" ref="BZ255">IF(K255="","",
IF(INDEX(Settings!$H:$H,MATCH(BZ$1,Settings!$G:$G,0))=TRUE,
100-100*(K255-MINIFS(K:K,$E:$E,$E255))/(MAXIFS(K:K,$E:$E,$E255)-MINIFS(K:K,$E:$E,$E255)),
100*(K255-MINIFS(K:K,$E:$E,$E255))/(MAXIFS(K:K,$E:$E,$E255)-MINIFS(K:K,$E:$E,$E255))))</f>
        <v/>
      </c>
      <c r="CA255" s="223" t="str">
        <f t="array" ref="CA255">IF(L255="","",
IF(INDEX(Settings!$H:$H,MATCH(CA$1,Settings!$G:$G,0))=TRUE,
100-100*(L255-MINIFS(L:L,$E:$E,$E255))/(MAXIFS(L:L,$E:$E,$E255)-MINIFS(L:L,$E:$E,$E255)),
100*(L255-MINIFS(L:L,$E:$E,$E255))/(MAXIFS(L:L,$E:$E,$E255)-MINIFS(L:L,$E:$E,$E255))))</f>
        <v/>
      </c>
      <c r="CB255" s="223" t="str">
        <f t="array" ref="CB255">IF(M255="","",
IF(INDEX(Settings!$H:$H,MATCH(CB$1,Settings!$G:$G,0))=TRUE,
100-100*(M255-MINIFS(M:M,$E:$E,$E255))/(MAXIFS(M:M,$E:$E,$E255)-MINIFS(M:M,$E:$E,$E255)),
100*(M255-MINIFS(M:M,$E:$E,$E255))/(MAXIFS(M:M,$E:$E,$E255)-MINIFS(M:M,$E:$E,$E255))))</f>
        <v/>
      </c>
      <c r="CC255" s="223" t="str">
        <f t="array" ref="CC255">IF(N255="","",
IF(INDEX(Settings!$H:$H,MATCH(CC$1,Settings!$G:$G,0))=TRUE,
100-100*(N255-MINIFS(N:N,$E:$E,$E255))/(MAXIFS(N:N,$E:$E,$E255)-MINIFS(N:N,$E:$E,$E255)),
100*(N255-MINIFS(N:N,$E:$E,$E255))/(MAXIFS(N:N,$E:$E,$E255)-MINIFS(N:N,$E:$E,$E255))))</f>
        <v/>
      </c>
      <c r="CD255" s="223" t="str">
        <f t="array" ref="CD255">IF(O255="","",
IF(INDEX(Settings!$H:$H,MATCH(CD$1,Settings!$G:$G,0))=TRUE,
100-100*(O255-MINIFS(O:O,$E:$E,$E255))/(MAXIFS(O:O,$E:$E,$E255)-MINIFS(O:O,$E:$E,$E255)),
100*(O255-MINIFS(O:O,$E:$E,$E255))/(MAXIFS(O:O,$E:$E,$E255)-MINIFS(O:O,$E:$E,$E255))))</f>
        <v/>
      </c>
      <c r="CE255" s="223" t="str">
        <f t="array" ref="CE255">IF(P255="","",
IF(INDEX(Settings!$H:$H,MATCH(CE$1,Settings!$G:$G,0))=TRUE,
100-100*(P255-MINIFS(P:P,$E:$E,$E255))/(MAXIFS(P:P,$E:$E,$E255)-MINIFS(P:P,$E:$E,$E255)),
100*(P255-MINIFS(P:P,$E:$E,$E255))/(MAXIFS(P:P,$E:$E,$E255)-MINIFS(P:P,$E:$E,$E255))))</f>
        <v/>
      </c>
      <c r="CF255" s="223" t="str">
        <f t="array" ref="CF255">IF(Q255="","",
IF(INDEX(Settings!$H:$H,MATCH(CF$1,Settings!$G:$G,0))=TRUE,
100-100*(Q255-MINIFS(Q:Q,$E:$E,$E255))/(MAXIFS(Q:Q,$E:$E,$E255)-MINIFS(Q:Q,$E:$E,$E255)),
100*(Q255-MINIFS(Q:Q,$E:$E,$E255))/(MAXIFS(Q:Q,$E:$E,$E255)-MINIFS(Q:Q,$E:$E,$E255))))</f>
        <v/>
      </c>
      <c r="CG255" s="223" t="str">
        <f t="array" ref="CG255">IF(R255="","",
IF(INDEX(Settings!$H:$H,MATCH(CG$1,Settings!$G:$G,0))=TRUE,
100-100*(R255-MINIFS(R:R,$E:$E,$E255))/(MAXIFS(R:R,$E:$E,$E255)-MINIFS(R:R,$E:$E,$E255)),
100*(R255-MINIFS(R:R,$E:$E,$E255))/(MAXIFS(R:R,$E:$E,$E255)-MINIFS(R:R,$E:$E,$E255))))</f>
        <v/>
      </c>
      <c r="CH255" s="223" t="str">
        <f t="array" ref="CH255">IF(S255="","",
IF(INDEX(Settings!$H:$H,MATCH(CH$1,Settings!$G:$G,0))=TRUE,
100-100*(S255-MINIFS(S:S,$E:$E,$E255))/(MAXIFS(S:S,$E:$E,$E255)-MINIFS(S:S,$E:$E,$E255)),
100*(S255-MINIFS(S:S,$E:$E,$E255))/(MAXIFS(S:S,$E:$E,$E255)-MINIFS(S:S,$E:$E,$E255))))</f>
        <v/>
      </c>
      <c r="CI255" s="223" t="str">
        <f t="array" ref="CI255">IF(T255="","",
IF(INDEX(Settings!$H:$H,MATCH(CI$1,Settings!$G:$G,0))=TRUE,
100-100*(T255-MINIFS(T:T,$E:$E,$E255))/(MAXIFS(T:T,$E:$E,$E255)-MINIFS(T:T,$E:$E,$E255)),
100*(T255-MINIFS(T:T,$E:$E,$E255))/(MAXIFS(T:T,$E:$E,$E255)-MINIFS(T:T,$E:$E,$E255))))</f>
        <v/>
      </c>
      <c r="CJ255" s="223" t="str">
        <f t="array" ref="CJ255">IF(U255="","",
IF(INDEX(Settings!$H:$H,MATCH(CJ$1,Settings!$G:$G,0))=TRUE,
100-100*(U255-MINIFS(U:U,$E:$E,$E255))/(MAXIFS(U:U,$E:$E,$E255)-MINIFS(U:U,$E:$E,$E255)),
100*(U255-MINIFS(U:U,$E:$E,$E255))/(MAXIFS(U:U,$E:$E,$E255)-MINIFS(U:U,$E:$E,$E255))))</f>
        <v/>
      </c>
      <c r="CK255" s="223" t="str">
        <f t="array" ref="CK255">IF(V255="","",
IF(INDEX(Settings!$H:$H,MATCH(CK$1,Settings!$G:$G,0))=TRUE,
100-100*(V255-MINIFS(V:V,$E:$E,$E255))/(MAXIFS(V:V,$E:$E,$E255)-MINIFS(V:V,$E:$E,$E255)),
100*(V255-MINIFS(V:V,$E:$E,$E255))/(MAXIFS(V:V,$E:$E,$E255)-MINIFS(V:V,$E:$E,$E255))))</f>
        <v/>
      </c>
      <c r="CL255" s="223" t="str">
        <f t="array" ref="CL255">IF(W255="","",
IF(INDEX(Settings!$H:$H,MATCH(CL$1,Settings!$G:$G,0))=TRUE,
100-100*(W255-MINIFS(W:W,$E:$E,$E255))/(MAXIFS(W:W,$E:$E,$E255)-MINIFS(W:W,$E:$E,$E255)),
100*(W255-MINIFS(W:W,$E:$E,$E255))/(MAXIFS(W:W,$E:$E,$E255)-MINIFS(W:W,$E:$E,$E255))))</f>
        <v/>
      </c>
      <c r="CM255" s="223" t="str">
        <f t="array" ref="CM255">IF(X255="","",
IF(INDEX(Settings!$H:$H,MATCH(CM$1,Settings!$G:$G,0))=TRUE,
100-100*(X255-MINIFS(X:X,$E:$E,$E255))/(MAXIFS(X:X,$E:$E,$E255)-MINIFS(X:X,$E:$E,$E255)),
100*(X255-MINIFS(X:X,$E:$E,$E255))/(MAXIFS(X:X,$E:$E,$E255)-MINIFS(X:X,$E:$E,$E255))))</f>
        <v/>
      </c>
      <c r="CN255" s="223" t="str">
        <f t="array" ref="CN255">IF(Y255="","",
IF(INDEX(Settings!$H:$H,MATCH(CN$1,Settings!$G:$G,0))=TRUE,
100-100*(Y255-MINIFS(Y:Y,$E:$E,$E255))/(MAXIFS(Y:Y,$E:$E,$E255)-MINIFS(Y:Y,$E:$E,$E255)),
100*(Y255-MINIFS(Y:Y,$E:$E,$E255))/(MAXIFS(Y:Y,$E:$E,$E255)-MINIFS(Y:Y,$E:$E,$E255))))</f>
        <v/>
      </c>
      <c r="CO255" s="223" t="str">
        <f t="array" ref="CO255">IF(Z255="","",
IF(INDEX(Settings!$H:$H,MATCH(CO$1,Settings!$G:$G,0))=TRUE,
100-100*(Z255-MINIFS(Z:Z,$E:$E,$E255))/(MAXIFS(Z:Z,$E:$E,$E255)-MINIFS(Z:Z,$E:$E,$E255)),
100*(Z255-MINIFS(Z:Z,$E:$E,$E255))/(MAXIFS(Z:Z,$E:$E,$E255)-MINIFS(Z:Z,$E:$E,$E255))))</f>
        <v/>
      </c>
      <c r="CP255" s="223" t="str">
        <f t="array" ref="CP255">IF(AA255="","",
IF(INDEX(Settings!$H:$H,MATCH(CP$1,Settings!$G:$G,0))=TRUE,
100-100*(AA255-MINIFS(AA:AA,$E:$E,$E255))/(MAXIFS(AA:AA,$E:$E,$E255)-MINIFS(AA:AA,$E:$E,$E255)),
100*(AA255-MINIFS(AA:AA,$E:$E,$E255))/(MAXIFS(AA:AA,$E:$E,$E255)-MINIFS(AA:AA,$E:$E,$E255))))</f>
        <v/>
      </c>
      <c r="CQ255" s="223" t="str">
        <f t="array" ref="CQ255">IF(AB255="","",
IF(INDEX(Settings!$H:$H,MATCH(CQ$1,Settings!$G:$G,0))=TRUE,
100-100*(AB255-MINIFS(AB:AB,$E:$E,$E255))/(MAXIFS(AB:AB,$E:$E,$E255)-MINIFS(AB:AB,$E:$E,$E255)),
100*(AB255-MINIFS(AB:AB,$E:$E,$E255))/(MAXIFS(AB:AB,$E:$E,$E255)-MINIFS(AB:AB,$E:$E,$E255))))</f>
        <v/>
      </c>
      <c r="CR255" s="223" t="str">
        <f t="array" ref="CR255">IF(AC255="","",
IF(INDEX(Settings!$H:$H,MATCH(CR$1,Settings!$G:$G,0))=TRUE,
100-100*(AC255-MINIFS(AC:AC,$E:$E,$E255))/(MAXIFS(AC:AC,$E:$E,$E255)-MINIFS(AC:AC,$E:$E,$E255)),
100*(AC255-MINIFS(AC:AC,$E:$E,$E255))/(MAXIFS(AC:AC,$E:$E,$E255)-MINIFS(AC:AC,$E:$E,$E255))))</f>
        <v/>
      </c>
      <c r="CS255" s="223" t="str">
        <f t="array" ref="CS255">IF(AD255="","",
IF(INDEX(Settings!$H:$H,MATCH(CS$1,Settings!$G:$G,0))=TRUE,
100-100*(AD255-MINIFS(AD:AD,$E:$E,$E255))/(MAXIFS(AD:AD,$E:$E,$E255)-MINIFS(AD:AD,$E:$E,$E255)),
100*(AD255-MINIFS(AD:AD,$E:$E,$E255))/(MAXIFS(AD:AD,$E:$E,$E255)-MINIFS(AD:AD,$E:$E,$E255))))</f>
        <v/>
      </c>
      <c r="CT255" s="223" t="str">
        <f t="array" ref="CT255">IF(AE255="","",
IF(INDEX(Settings!$H:$H,MATCH(CT$1,Settings!$G:$G,0))=TRUE,
100-100*(AE255-MINIFS(AE:AE,$E:$E,$E255))/(MAXIFS(AE:AE,$E:$E,$E255)-MINIFS(AE:AE,$E:$E,$E255)),
100*(AE255-MINIFS(AE:AE,$E:$E,$E255))/(MAXIFS(AE:AE,$E:$E,$E255)-MINIFS(AE:AE,$E:$E,$E255))))</f>
        <v/>
      </c>
      <c r="CU255" s="223" t="str">
        <f t="array" ref="CU255">IF(AF255="","",
IF(INDEX(Settings!$H:$H,MATCH(CU$1,Settings!$G:$G,0))=TRUE,
100-100*(AF255-MINIFS(AF:AF,$E:$E,$E255))/(MAXIFS(AF:AF,$E:$E,$E255)-MINIFS(AF:AF,$E:$E,$E255)),
100*(AF255-MINIFS(AF:AF,$E:$E,$E255))/(MAXIFS(AF:AF,$E:$E,$E255)-MINIFS(AF:AF,$E:$E,$E255))))</f>
        <v/>
      </c>
      <c r="CV255" s="223" t="str">
        <f t="array" ref="CV255">IF(AG255="","",
IF(INDEX(Settings!$H:$H,MATCH(CV$1,Settings!$G:$G,0))=TRUE,
100-100*(AG255-MINIFS(AG:AG,$E:$E,$E255))/(MAXIFS(AG:AG,$E:$E,$E255)-MINIFS(AG:AG,$E:$E,$E255)),
100*(AG255-MINIFS(AG:AG,$E:$E,$E255))/(MAXIFS(AG:AG,$E:$E,$E255)-MINIFS(AG:AG,$E:$E,$E255))))</f>
        <v/>
      </c>
      <c r="CW255" s="223" t="str">
        <f t="array" ref="CW255">IF(AH255="","",
IF(INDEX(Settings!$H:$H,MATCH(CW$1,Settings!$G:$G,0))=TRUE,
100-100*(AH255-MINIFS(AH:AH,$E:$E,$E255))/(MAXIFS(AH:AH,$E:$E,$E255)-MINIFS(AH:AH,$E:$E,$E255)),
100*(AH255-MINIFS(AH:AH,$E:$E,$E255))/(MAXIFS(AH:AH,$E:$E,$E255)-MINIFS(AH:AH,$E:$E,$E255))))</f>
        <v/>
      </c>
      <c r="CX255" s="223" t="str">
        <f t="array" ref="CX255">IF(AI255="","",
IF(INDEX(Settings!$H:$H,MATCH(CX$1,Settings!$G:$G,0))=TRUE,
100-100*(AI255-MINIFS(AI:AI,$E:$E,$E255))/(MAXIFS(AI:AI,$E:$E,$E255)-MINIFS(AI:AI,$E:$E,$E255)),
100*(AI255-MINIFS(AI:AI,$E:$E,$E255))/(MAXIFS(AI:AI,$E:$E,$E255)-MINIFS(AI:AI,$E:$E,$E255))))</f>
        <v/>
      </c>
      <c r="CY255" s="223" t="str">
        <f t="array" ref="CY255">IF(AJ255="","",
IF(INDEX(Settings!$H:$H,MATCH(CY$1,Settings!$G:$G,0))=TRUE,
100-100*(AJ255-MINIFS(AJ:AJ,$E:$E,$E255))/(MAXIFS(AJ:AJ,$E:$E,$E255)-MINIFS(AJ:AJ,$E:$E,$E255)),
100*(AJ255-MINIFS(AJ:AJ,$E:$E,$E255))/(MAXIFS(AJ:AJ,$E:$E,$E255)-MINIFS(AJ:AJ,$E:$E,$E255))))</f>
        <v/>
      </c>
      <c r="CZ255" s="223" t="str">
        <f t="array" ref="CZ255">IF(AK255="","",
IF(INDEX(Settings!$H:$H,MATCH(CZ$1,Settings!$G:$G,0))=TRUE,
100-100*(AK255-MINIFS(AK:AK,$E:$E,$E255))/(MAXIFS(AK:AK,$E:$E,$E255)-MINIFS(AK:AK,$E:$E,$E255)),
100*(AK255-MINIFS(AK:AK,$E:$E,$E255))/(MAXIFS(AK:AK,$E:$E,$E255)-MINIFS(AK:AK,$E:$E,$E255))))</f>
        <v/>
      </c>
      <c r="DA255" s="223" t="str">
        <f t="array" ref="DA255">IF(AL255="","",
IF(INDEX(Settings!$H:$H,MATCH(DA$1,Settings!$G:$G,0))=TRUE,
100-100*(AL255-MINIFS(AL:AL,$E:$E,$E255))/(MAXIFS(AL:AL,$E:$E,$E255)-MINIFS(AL:AL,$E:$E,$E255)),
100*(AL255-MINIFS(AL:AL,$E:$E,$E255))/(MAXIFS(AL:AL,$E:$E,$E255)-MINIFS(AL:AL,$E:$E,$E255))))</f>
        <v/>
      </c>
      <c r="DB255" s="223" t="str">
        <f t="array" ref="DB255">IF(AM255="","",
IF(INDEX(Settings!$H:$H,MATCH(DB$1,Settings!$G:$G,0))=TRUE,
100-100*(AM255-MINIFS(AM:AM,$E:$E,$E255))/(MAXIFS(AM:AM,$E:$E,$E255)-MINIFS(AM:AM,$E:$E,$E255)),
100*(AM255-MINIFS(AM:AM,$E:$E,$E255))/(MAXIFS(AM:AM,$E:$E,$E255)-MINIFS(AM:AM,$E:$E,$E255))))</f>
        <v/>
      </c>
      <c r="DC255" s="223" t="str">
        <f t="array" ref="DC255">IF(AN255="","",
IF(INDEX(Settings!$H:$H,MATCH(DC$1,Settings!$G:$G,0))=TRUE,
100-100*(AN255-MINIFS(AN:AN,$E:$E,$E255))/(MAXIFS(AN:AN,$E:$E,$E255)-MINIFS(AN:AN,$E:$E,$E255)),
100*(AN255-MINIFS(AN:AN,$E:$E,$E255))/(MAXIFS(AN:AN,$E:$E,$E255)-MINIFS(AN:AN,$E:$E,$E255))))</f>
        <v/>
      </c>
      <c r="DD255" s="223" t="str">
        <f t="array" ref="DD255">IF(AO255="","",
IF(INDEX(Settings!$H:$H,MATCH(DD$1,Settings!$G:$G,0))=TRUE,
100-100*(AO255-MINIFS(AO:AO,$E:$E,$E255))/(MAXIFS(AO:AO,$E:$E,$E255)-MINIFS(AO:AO,$E:$E,$E255)),
100*(AO255-MINIFS(AO:AO,$E:$E,$E255))/(MAXIFS(AO:AO,$E:$E,$E255)-MINIFS(AO:AO,$E:$E,$E255))))</f>
        <v/>
      </c>
      <c r="DE255" s="223" t="str">
        <f t="array" ref="DE255">IF(AP255="","",
IF(INDEX(Settings!$H:$H,MATCH(DE$1,Settings!$G:$G,0))=TRUE,
100-100*(AP255-MINIFS(AP:AP,$E:$E,$E255))/(MAXIFS(AP:AP,$E:$E,$E255)-MINIFS(AP:AP,$E:$E,$E255)),
100*(AP255-MINIFS(AP:AP,$E:$E,$E255))/(MAXIFS(AP:AP,$E:$E,$E255)-MINIFS(AP:AP,$E:$E,$E255))))</f>
        <v/>
      </c>
      <c r="DF255" s="223" t="str">
        <f t="array" ref="DF255">IF(AQ255="","",
IF(INDEX(Settings!$H:$H,MATCH(DF$1,Settings!$G:$G,0))=TRUE,
100-100*(AQ255-MINIFS(AQ:AQ,$E:$E,$E255))/(MAXIFS(AQ:AQ,$E:$E,$E255)-MINIFS(AQ:AQ,$E:$E,$E255)),
100*(AQ255-MINIFS(AQ:AQ,$E:$E,$E255))/(MAXIFS(AQ:AQ,$E:$E,$E255)-MINIFS(AQ:AQ,$E:$E,$E255))))</f>
        <v/>
      </c>
      <c r="DG255" s="223" t="str">
        <f t="array" ref="DG255">IF(AR255="","",
IF(INDEX(Settings!$H:$H,MATCH(DG$1,Settings!$G:$G,0))=TRUE,
100-100*(AR255-MINIFS(AR:AR,$E:$E,$E255))/(MAXIFS(AR:AR,$E:$E,$E255)-MINIFS(AR:AR,$E:$E,$E255)),
100*(AR255-MINIFS(AR:AR,$E:$E,$E255))/(MAXIFS(AR:AR,$E:$E,$E255)-MINIFS(AR:AR,$E:$E,$E255))))</f>
        <v/>
      </c>
      <c r="DH255" s="223" t="str">
        <f t="array" ref="DH255">IF(AS255="","",
IF(INDEX(Settings!$H:$H,MATCH(DH$1,Settings!$G:$G,0))=TRUE,
100-100*(AS255-MINIFS(AS:AS,$E:$E,$E255))/(MAXIFS(AS:AS,$E:$E,$E255)-MINIFS(AS:AS,$E:$E,$E255)),
100*(AS255-MINIFS(AS:AS,$E:$E,$E255))/(MAXIFS(AS:AS,$E:$E,$E255)-MINIFS(AS:AS,$E:$E,$E255))))</f>
        <v/>
      </c>
      <c r="DI255" s="223" t="str">
        <f t="array" ref="DI255">IF(AT255="","",
IF(INDEX(Settings!$H:$H,MATCH(DI$1,Settings!$G:$G,0))=TRUE,
100-100*(AT255-MINIFS(AT:AT,$E:$E,$E255))/(MAXIFS(AT:AT,$E:$E,$E255)-MINIFS(AT:AT,$E:$E,$E255)),
100*(AT255-MINIFS(AT:AT,$E:$E,$E255))/(MAXIFS(AT:AT,$E:$E,$E255)-MINIFS(AT:AT,$E:$E,$E255))))</f>
        <v/>
      </c>
      <c r="DJ255" s="223" t="str">
        <f t="array" ref="DJ255">IF(AU255="","",
IF(INDEX(Settings!$H:$H,MATCH(DJ$1,Settings!$G:$G,0))=TRUE,
100-100*(AU255-MINIFS(AU:AU,$E:$E,$E255))/(MAXIFS(AU:AU,$E:$E,$E255)-MINIFS(AU:AU,$E:$E,$E255)),
100*(AU255-MINIFS(AU:AU,$E:$E,$E255))/(MAXIFS(AU:AU,$E:$E,$E255)-MINIFS(AU:AU,$E:$E,$E255))))</f>
        <v/>
      </c>
      <c r="DK255" s="223" t="str">
        <f t="array" ref="DK255">IF(AV255="","",
IF(INDEX(Settings!$H:$H,MATCH(DK$1,Settings!$G:$G,0))=TRUE,
100-100*(AV255-MINIFS(AV:AV,$E:$E,$E255))/(MAXIFS(AV:AV,$E:$E,$E255)-MINIFS(AV:AV,$E:$E,$E255)),
100*(AV255-MINIFS(AV:AV,$E:$E,$E255))/(MAXIFS(AV:AV,$E:$E,$E255)-MINIFS(AV:AV,$E:$E,$E255))))</f>
        <v/>
      </c>
      <c r="DL255" s="223" t="str">
        <f t="array" ref="DL255">IF(AW255="","",
IF(INDEX(Settings!$H:$H,MATCH(DL$1,Settings!$G:$G,0))=TRUE,
100-100*(AW255-MINIFS(AW:AW,$E:$E,$E255))/(MAXIFS(AW:AW,$E:$E,$E255)-MINIFS(AW:AW,$E:$E,$E255)),
100*(AW255-MINIFS(AW:AW,$E:$E,$E255))/(MAXIFS(AW:AW,$E:$E,$E255)-MINIFS(AW:AW,$E:$E,$E255))))</f>
        <v/>
      </c>
      <c r="DM255" s="223" t="str">
        <f t="array" ref="DM255">IF(AX255="","",
IF(INDEX(Settings!$H:$H,MATCH(DM$1,Settings!$G:$G,0))=TRUE,
100-100*(AX255-MINIFS(AX:AX,$E:$E,$E255))/(MAXIFS(AX:AX,$E:$E,$E255)-MINIFS(AX:AX,$E:$E,$E255)),
100*(AX255-MINIFS(AX:AX,$E:$E,$E255))/(MAXIFS(AX:AX,$E:$E,$E255)-MINIFS(AX:AX,$E:$E,$E255))))</f>
        <v/>
      </c>
      <c r="DN255" s="223" t="str">
        <f t="array" ref="DN255">IF(AY255="","",
IF(INDEX(Settings!$H:$H,MATCH(DN$1,Settings!$G:$G,0))=TRUE,
100-100*(AY255-MINIFS(AY:AY,$E:$E,$E255))/(MAXIFS(AY:AY,$E:$E,$E255)-MINIFS(AY:AY,$E:$E,$E255)),
100*(AY255-MINIFS(AY:AY,$E:$E,$E255))/(MAXIFS(AY:AY,$E:$E,$E255)-MINIFS(AY:AY,$E:$E,$E255))))</f>
        <v/>
      </c>
      <c r="DO255" s="223" t="str">
        <f t="array" ref="DO255">IF(AZ255="","",
IF(INDEX(Settings!$H:$H,MATCH(DO$1,Settings!$G:$G,0))=TRUE,
100-100*(AZ255-MINIFS(AZ:AZ,$E:$E,$E255))/(MAXIFS(AZ:AZ,$E:$E,$E255)-MINIFS(AZ:AZ,$E:$E,$E255)),
100*(AZ255-MINIFS(AZ:AZ,$E:$E,$E255))/(MAXIFS(AZ:AZ,$E:$E,$E255)-MINIFS(AZ:AZ,$E:$E,$E255))))</f>
        <v/>
      </c>
      <c r="DP255" s="223" t="str">
        <f t="array" ref="DP255">IF(BA255="","",
IF(INDEX(Settings!$H:$H,MATCH(DP$1,Settings!$G:$G,0))=TRUE,
100-100*(BA255-MINIFS(BA:BA,$E:$E,$E255))/(MAXIFS(BA:BA,$E:$E,$E255)-MINIFS(BA:BA,$E:$E,$E255)),
100*(BA255-MINIFS(BA:BA,$E:$E,$E255))/(MAXIFS(BA:BA,$E:$E,$E255)-MINIFS(BA:BA,$E:$E,$E255))))</f>
        <v/>
      </c>
      <c r="DQ255" s="223" t="str">
        <f t="array" ref="DQ255">IF(BB255="","",
IF(INDEX(Settings!$H:$H,MATCH(DQ$1,Settings!$G:$G,0))=TRUE,
100-100*(BB255-MINIFS(BB:BB,$E:$E,$E255))/(MAXIFS(BB:BB,$E:$E,$E255)-MINIFS(BB:BB,$E:$E,$E255)),
100*(BB255-MINIFS(BB:BB,$E:$E,$E255))/(MAXIFS(BB:BB,$E:$E,$E255)-MINIFS(BB:BB,$E:$E,$E255))))</f>
        <v/>
      </c>
      <c r="DR255" s="223" t="str">
        <f t="array" ref="DR255">IF(BC255="","",
IF(INDEX(Settings!$H:$H,MATCH(DR$1,Settings!$G:$G,0))=TRUE,
100-100*(BC255-MINIFS(BC:BC,$E:$E,$E255))/(MAXIFS(BC:BC,$E:$E,$E255)-MINIFS(BC:BC,$E:$E,$E255)),
100*(BC255-MINIFS(BC:BC,$E:$E,$E255))/(MAXIFS(BC:BC,$E:$E,$E255)-MINIFS(BC:BC,$E:$E,$E255))))</f>
        <v/>
      </c>
      <c r="DS255" s="223" t="str">
        <f t="array" ref="DS255">IF(BD255="","",
IF(INDEX(Settings!$H:$H,MATCH(DS$1,Settings!$G:$G,0))=TRUE,
100-100*(BD255-MINIFS(BD:BD,$E:$E,$E255))/(MAXIFS(BD:BD,$E:$E,$E255)-MINIFS(BD:BD,$E:$E,$E255)),
100*(BD255-MINIFS(BD:BD,$E:$E,$E255))/(MAXIFS(BD:BD,$E:$E,$E255)-MINIFS(BD:BD,$E:$E,$E255))))</f>
        <v/>
      </c>
      <c r="DT255" s="223" t="str">
        <f t="array" ref="DT255">IF(BE255="","",
IF(INDEX(Settings!$H:$H,MATCH(DT$1,Settings!$G:$G,0))=TRUE,
100-100*(BE255-MINIFS(BE:BE,$E:$E,$E255))/(MAXIFS(BE:BE,$E:$E,$E255)-MINIFS(BE:BE,$E:$E,$E255)),
100*(BE255-MINIFS(BE:BE,$E:$E,$E255))/(MAXIFS(BE:BE,$E:$E,$E255)-MINIFS(BE:BE,$E:$E,$E255))))</f>
        <v/>
      </c>
      <c r="DU255" s="223" t="str">
        <f t="array" ref="DU255">IF(BF255="","",
IF(INDEX(Settings!$H:$H,MATCH(DU$1,Settings!$G:$G,0))=TRUE,
100-100*(BF255-MINIFS(BF:BF,$E:$E,$E255))/(MAXIFS(BF:BF,$E:$E,$E255)-MINIFS(BF:BF,$E:$E,$E255)),
100*(BF255-MINIFS(BF:BF,$E:$E,$E255))/(MAXIFS(BF:BF,$E:$E,$E255)-MINIFS(BF:BF,$E:$E,$E255))))</f>
        <v/>
      </c>
      <c r="DV255" s="223" t="str">
        <f t="array" ref="DV255">IF(BG255="","",
IF(INDEX(Settings!$H:$H,MATCH(DV$1,Settings!$G:$G,0))=TRUE,
100-100*(BG255-MINIFS(BG:BG,$E:$E,$E255))/(MAXIFS(BG:BG,$E:$E,$E255)-MINIFS(BG:BG,$E:$E,$E255)),
100*(BG255-MINIFS(BG:BG,$E:$E,$E255))/(MAXIFS(BG:BG,$E:$E,$E255)-MINIFS(BG:BG,$E:$E,$E255))))</f>
        <v/>
      </c>
      <c r="DW255" s="223" t="str">
        <f t="array" ref="DW255">IF(BH255="","",
IF(INDEX(Settings!$H:$H,MATCH(DW$1,Settings!$G:$G,0))=TRUE,
100-100*(BH255-MINIFS(BH:BH,$E:$E,$E255))/(MAXIFS(BH:BH,$E:$E,$E255)-MINIFS(BH:BH,$E:$E,$E255)),
100*(BH255-MINIFS(BH:BH,$E:$E,$E255))/(MAXIFS(BH:BH,$E:$E,$E255)-MINIFS(BH:BH,$E:$E,$E255))))</f>
        <v/>
      </c>
      <c r="DX255" s="223" t="str">
        <f t="array" ref="DX255">IF(BI255="","",
IF(INDEX(Settings!$H:$H,MATCH(DX$1,Settings!$G:$G,0))=TRUE,
100-100*(BI255-MINIFS(BI:BI,$E:$E,$E255))/(MAXIFS(BI:BI,$E:$E,$E255)-MINIFS(BI:BI,$E:$E,$E255)),
100*(BI255-MINIFS(BI:BI,$E:$E,$E255))/(MAXIFS(BI:BI,$E:$E,$E255)-MINIFS(BI:BI,$E:$E,$E255))))</f>
        <v/>
      </c>
      <c r="DY255" s="223" t="str">
        <f t="array" ref="DY255">IF(BJ255="","",
IF(INDEX(Settings!$H:$H,MATCH(DY$1,Settings!$G:$G,0))=TRUE,
100-100*(BJ255-MINIFS(BJ:BJ,$E:$E,$E255))/(MAXIFS(BJ:BJ,$E:$E,$E255)-MINIFS(BJ:BJ,$E:$E,$E255)),
100*(BJ255-MINIFS(BJ:BJ,$E:$E,$E255))/(MAXIFS(BJ:BJ,$E:$E,$E255)-MINIFS(BJ:BJ,$E:$E,$E255))))</f>
        <v/>
      </c>
      <c r="DZ255" s="225"/>
      <c r="EA255" s="225"/>
      <c r="EB255" s="225" t="str">
        <f t="shared" si="8"/>
        <v/>
      </c>
      <c r="EC255" s="225" t="str">
        <f t="shared" si="9"/>
        <v/>
      </c>
      <c r="ED255" s="225" t="str">
        <f t="shared" si="10"/>
        <v/>
      </c>
      <c r="EE255" s="225" t="str">
        <f t="shared" si="11"/>
        <v/>
      </c>
      <c r="EF255" s="225" t="str">
        <f t="shared" si="12"/>
        <v/>
      </c>
      <c r="EG255" s="225" t="str">
        <f t="shared" si="13"/>
        <v/>
      </c>
      <c r="EH255" s="225"/>
      <c r="EI255" s="225"/>
      <c r="EJ255" s="225"/>
      <c r="EK255" s="225"/>
      <c r="EL255" s="225"/>
      <c r="EM255" s="225"/>
    </row>
    <row r="256">
      <c r="A256" s="231"/>
      <c r="B256" s="231"/>
      <c r="C256" s="231"/>
      <c r="D256" s="231" t="str">
        <f t="array" ref="D256">IFERROR(INDEX(Profiles!$B:$B,MATCH($A256,Profiles!$A:$A,0)),"")</f>
        <v/>
      </c>
      <c r="E256" s="231"/>
      <c r="F256" s="231"/>
      <c r="G256" s="231"/>
      <c r="H256" s="231"/>
      <c r="I256" s="231" t="str">
        <f>IF(A256="","",IF(Settings!$N$3="DATE",F256&amp;": "&amp;TEXT(B256,"M/DD/YY"),F256&amp;": "&amp;H256))</f>
        <v/>
      </c>
      <c r="J256" s="231"/>
      <c r="K256" s="231"/>
      <c r="L256" s="231"/>
      <c r="M256" s="232" t="str">
        <f t="shared" si="14"/>
        <v/>
      </c>
      <c r="N256" s="231"/>
      <c r="O256" s="231"/>
      <c r="P256" s="231"/>
      <c r="Q256" s="231"/>
      <c r="R256" s="231"/>
      <c r="S256" s="230" t="str">
        <f>IFERROR(VLOOKUP(AF256, 'YOYO IR Scores'!A:C, 3, FALSE), "")
</f>
        <v/>
      </c>
      <c r="T256" s="231"/>
      <c r="U256" s="231"/>
      <c r="V256" s="231"/>
      <c r="W256" s="231"/>
      <c r="X256" s="233" t="str">
        <f t="shared" si="4"/>
        <v/>
      </c>
      <c r="Y256" s="234" t="str">
        <f t="shared" si="5"/>
        <v/>
      </c>
      <c r="Z256" s="234" t="str">
        <f t="shared" si="6"/>
        <v/>
      </c>
      <c r="AA256" s="233" t="str">
        <f t="shared" si="7"/>
        <v/>
      </c>
      <c r="AB256" s="232"/>
      <c r="AC256" s="232"/>
      <c r="AD256" s="232"/>
      <c r="AE256" s="232" t="str">
        <f>IFERROR(VLOOKUP(AF256, 'YOYO IR Scores'!A:C, 2, FALSE), "")</f>
        <v/>
      </c>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t="str">
        <f t="array" ref="BK256">IF(J256="","",
IF(INDEX(Settings!$H:$H,MATCH(BY$1,Settings!$G:$G,0))=TRUE,
100-100*(J256-MIN(J:J))/(MAX(J:J)-MIN(J:J)),
100*(J256-MIN(J:J))/(MAX(J:J)-MIN(J:J))))</f>
        <v/>
      </c>
      <c r="BL256" s="232" t="str">
        <f t="array" ref="BL256">IF(J256="","",
IF(INDEX(Settings!$H:$H,MATCH(BY$1,Settings!$G:$G,0))=TRUE,
100-100*(J256-MINIFS(J:J,$E:$E,$E256))/(MAXIFS(J:J,$E:$E,$E256)-MINIFS(J:J,$E:$E,$E256)),
100*(J256-MINIFS(J:J,$E:$E,$E256))/(MAXIFS(J:J,$E:$E,$E256)-MINIFS(J:J,$E:$E,$E256))))</f>
        <v/>
      </c>
      <c r="BM256" s="232" t="str">
        <f t="array" ref="BM256">IF(J256="","",
IF(INDEX(Settings!$H:$H,MATCH(BY$1,Settings!$G:$G,0))=TRUE,
100-100*(J256-MINIFS(J:J,$E:$E,$E256,$I:$I,$I256))/(MAXIFS(J:J,$E:$E,$E256,$I:$I,$I256)-MINIFS(J:J,$E:$E,$E256,$I:$I,$I256)),
100*(J256-MINIFS(J:J,$E:$E,$E256,$I:$I,$I256))/(MAXIFS(J:J,$E:$E,$E256,$I:$I,$I256)-MINIFS(J:J,$E:$E,$E256,$I:$I,$I256))))</f>
        <v/>
      </c>
      <c r="BN256" s="231" t="str">
        <f t="array" ref="BN256">IF(J256="","",
IF(INDEX(Settings!$H:$H,MATCH(BY$1,Settings!$G:$G,0))=TRUE,
100-100*PERCENTRANK(J:J,J256),
100*PERCENTRANK(J:J,J256)))</f>
        <v/>
      </c>
      <c r="BO256" s="231" t="str">
        <f>IFERROR(__xludf.DUMMYFUNCTION("IF(J256="""","""",
IF(INDEX(Settings!$H:$H,MATCH(BY$1,Settings!$G:$G,0))=TRUE,
100-100*PERCENTRANK(FILTER(J:J,$E:$E=$E256),J256),
100*PERCENTRANK(FILTER(J:J,$E:$E=$E256),J256)))"),"")</f>
        <v/>
      </c>
      <c r="BP256" s="231" t="str">
        <f>IFERROR(__xludf.DUMMYFUNCTION("IF(J256="""","""",
IF(INDEX(Settings!$H:$H,MATCH(BY$1,Settings!$G:$G,0))=TRUE,
100-100*PERCENTRANK(FILTER(J:J,$E:$E=$E256,$I:$I=$I256),J256),
100*PERCENTRANK(FILTER(J:J,$E:$E=$E256,$I:$I=$I256),J256)))"),"")</f>
        <v/>
      </c>
      <c r="BQ256" s="233" t="str">
        <f t="array" ref="BQ256">IF(J256="","",
IF(INDEX(Settings!$H:$H,MATCH(BY$1,Settings!$G:$G,0))=TRUE,
-1*(J256-AVERAGE(J:J))/STDEV(J:J),
(J256-AVERAGE(J:J))/STDEV(J:J)))</f>
        <v/>
      </c>
      <c r="BR256" s="233" t="str">
        <f>IFERROR(__xludf.DUMMYFUNCTION("IF(J256="""","""",
IF(INDEX(Settings!$H:$H,MATCH(BY$1,Settings!$G:$G,0))=TRUE,
-1*(J256-AVERAGEIFS(J:J,$E:$E,$E256))/STDEV(FILTER(J:J,$E:$E=$E256)),
(J256-AVERAGEIFS(J:J,$E:$E,$E256))/STDEV(FILTER(J:J,$E:$E=$E256))))"),"")</f>
        <v/>
      </c>
      <c r="BS256" s="233"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1"/>
      <c r="BX256" s="231"/>
      <c r="BY256" s="232" t="str">
        <f t="array" ref="BY256">IF(J256="","",
IF(INDEX(Settings!$H:$H,MATCH(BY$1,Settings!$G:$G,0))=TRUE,
100-100*(J256-MINIFS(J:J,$E:$E,$E256))/(MAXIFS(J:J,$E:$E,$E256)-MINIFS(J:J,$E:$E,$E256)),
100*(J256-MINIFS(J:J,$E:$E,$E256))/(MAXIFS(J:J,$E:$E,$E256)-MINIFS(J:J,$E:$E,$E256))))</f>
        <v/>
      </c>
      <c r="BZ256" s="232" t="str">
        <f t="array" ref="BZ256">IF(K256="","",
IF(INDEX(Settings!$H:$H,MATCH(BZ$1,Settings!$G:$G,0))=TRUE,
100-100*(K256-MINIFS(K:K,$E:$E,$E256))/(MAXIFS(K:K,$E:$E,$E256)-MINIFS(K:K,$E:$E,$E256)),
100*(K256-MINIFS(K:K,$E:$E,$E256))/(MAXIFS(K:K,$E:$E,$E256)-MINIFS(K:K,$E:$E,$E256))))</f>
        <v/>
      </c>
      <c r="CA256" s="232" t="str">
        <f t="array" ref="CA256">IF(L256="","",
IF(INDEX(Settings!$H:$H,MATCH(CA$1,Settings!$G:$G,0))=TRUE,
100-100*(L256-MINIFS(L:L,$E:$E,$E256))/(MAXIFS(L:L,$E:$E,$E256)-MINIFS(L:L,$E:$E,$E256)),
100*(L256-MINIFS(L:L,$E:$E,$E256))/(MAXIFS(L:L,$E:$E,$E256)-MINIFS(L:L,$E:$E,$E256))))</f>
        <v/>
      </c>
      <c r="CB256" s="232" t="str">
        <f t="array" ref="CB256">IF(M256="","",
IF(INDEX(Settings!$H:$H,MATCH(CB$1,Settings!$G:$G,0))=TRUE,
100-100*(M256-MINIFS(M:M,$E:$E,$E256))/(MAXIFS(M:M,$E:$E,$E256)-MINIFS(M:M,$E:$E,$E256)),
100*(M256-MINIFS(M:M,$E:$E,$E256))/(MAXIFS(M:M,$E:$E,$E256)-MINIFS(M:M,$E:$E,$E256))))</f>
        <v/>
      </c>
      <c r="CC256" s="232" t="str">
        <f t="array" ref="CC256">IF(N256="","",
IF(INDEX(Settings!$H:$H,MATCH(CC$1,Settings!$G:$G,0))=TRUE,
100-100*(N256-MINIFS(N:N,$E:$E,$E256))/(MAXIFS(N:N,$E:$E,$E256)-MINIFS(N:N,$E:$E,$E256)),
100*(N256-MINIFS(N:N,$E:$E,$E256))/(MAXIFS(N:N,$E:$E,$E256)-MINIFS(N:N,$E:$E,$E256))))</f>
        <v/>
      </c>
      <c r="CD256" s="232" t="str">
        <f t="array" ref="CD256">IF(O256="","",
IF(INDEX(Settings!$H:$H,MATCH(CD$1,Settings!$G:$G,0))=TRUE,
100-100*(O256-MINIFS(O:O,$E:$E,$E256))/(MAXIFS(O:O,$E:$E,$E256)-MINIFS(O:O,$E:$E,$E256)),
100*(O256-MINIFS(O:O,$E:$E,$E256))/(MAXIFS(O:O,$E:$E,$E256)-MINIFS(O:O,$E:$E,$E256))))</f>
        <v/>
      </c>
      <c r="CE256" s="232" t="str">
        <f t="array" ref="CE256">IF(P256="","",
IF(INDEX(Settings!$H:$H,MATCH(CE$1,Settings!$G:$G,0))=TRUE,
100-100*(P256-MINIFS(P:P,$E:$E,$E256))/(MAXIFS(P:P,$E:$E,$E256)-MINIFS(P:P,$E:$E,$E256)),
100*(P256-MINIFS(P:P,$E:$E,$E256))/(MAXIFS(P:P,$E:$E,$E256)-MINIFS(P:P,$E:$E,$E256))))</f>
        <v/>
      </c>
      <c r="CF256" s="232" t="str">
        <f t="array" ref="CF256">IF(Q256="","",
IF(INDEX(Settings!$H:$H,MATCH(CF$1,Settings!$G:$G,0))=TRUE,
100-100*(Q256-MINIFS(Q:Q,$E:$E,$E256))/(MAXIFS(Q:Q,$E:$E,$E256)-MINIFS(Q:Q,$E:$E,$E256)),
100*(Q256-MINIFS(Q:Q,$E:$E,$E256))/(MAXIFS(Q:Q,$E:$E,$E256)-MINIFS(Q:Q,$E:$E,$E256))))</f>
        <v/>
      </c>
      <c r="CG256" s="232" t="str">
        <f t="array" ref="CG256">IF(R256="","",
IF(INDEX(Settings!$H:$H,MATCH(CG$1,Settings!$G:$G,0))=TRUE,
100-100*(R256-MINIFS(R:R,$E:$E,$E256))/(MAXIFS(R:R,$E:$E,$E256)-MINIFS(R:R,$E:$E,$E256)),
100*(R256-MINIFS(R:R,$E:$E,$E256))/(MAXIFS(R:R,$E:$E,$E256)-MINIFS(R:R,$E:$E,$E256))))</f>
        <v/>
      </c>
      <c r="CH256" s="232" t="str">
        <f t="array" ref="CH256">IF(S256="","",
IF(INDEX(Settings!$H:$H,MATCH(CH$1,Settings!$G:$G,0))=TRUE,
100-100*(S256-MINIFS(S:S,$E:$E,$E256))/(MAXIFS(S:S,$E:$E,$E256)-MINIFS(S:S,$E:$E,$E256)),
100*(S256-MINIFS(S:S,$E:$E,$E256))/(MAXIFS(S:S,$E:$E,$E256)-MINIFS(S:S,$E:$E,$E256))))</f>
        <v/>
      </c>
      <c r="CI256" s="232" t="str">
        <f t="array" ref="CI256">IF(T256="","",
IF(INDEX(Settings!$H:$H,MATCH(CI$1,Settings!$G:$G,0))=TRUE,
100-100*(T256-MINIFS(T:T,$E:$E,$E256))/(MAXIFS(T:T,$E:$E,$E256)-MINIFS(T:T,$E:$E,$E256)),
100*(T256-MINIFS(T:T,$E:$E,$E256))/(MAXIFS(T:T,$E:$E,$E256)-MINIFS(T:T,$E:$E,$E256))))</f>
        <v/>
      </c>
      <c r="CJ256" s="232" t="str">
        <f t="array" ref="CJ256">IF(U256="","",
IF(INDEX(Settings!$H:$H,MATCH(CJ$1,Settings!$G:$G,0))=TRUE,
100-100*(U256-MINIFS(U:U,$E:$E,$E256))/(MAXIFS(U:U,$E:$E,$E256)-MINIFS(U:U,$E:$E,$E256)),
100*(U256-MINIFS(U:U,$E:$E,$E256))/(MAXIFS(U:U,$E:$E,$E256)-MINIFS(U:U,$E:$E,$E256))))</f>
        <v/>
      </c>
      <c r="CK256" s="232" t="str">
        <f t="array" ref="CK256">IF(V256="","",
IF(INDEX(Settings!$H:$H,MATCH(CK$1,Settings!$G:$G,0))=TRUE,
100-100*(V256-MINIFS(V:V,$E:$E,$E256))/(MAXIFS(V:V,$E:$E,$E256)-MINIFS(V:V,$E:$E,$E256)),
100*(V256-MINIFS(V:V,$E:$E,$E256))/(MAXIFS(V:V,$E:$E,$E256)-MINIFS(V:V,$E:$E,$E256))))</f>
        <v/>
      </c>
      <c r="CL256" s="232" t="str">
        <f t="array" ref="CL256">IF(W256="","",
IF(INDEX(Settings!$H:$H,MATCH(CL$1,Settings!$G:$G,0))=TRUE,
100-100*(W256-MINIFS(W:W,$E:$E,$E256))/(MAXIFS(W:W,$E:$E,$E256)-MINIFS(W:W,$E:$E,$E256)),
100*(W256-MINIFS(W:W,$E:$E,$E256))/(MAXIFS(W:W,$E:$E,$E256)-MINIFS(W:W,$E:$E,$E256))))</f>
        <v/>
      </c>
      <c r="CM256" s="232" t="str">
        <f t="array" ref="CM256">IF(X256="","",
IF(INDEX(Settings!$H:$H,MATCH(CM$1,Settings!$G:$G,0))=TRUE,
100-100*(X256-MINIFS(X:X,$E:$E,$E256))/(MAXIFS(X:X,$E:$E,$E256)-MINIFS(X:X,$E:$E,$E256)),
100*(X256-MINIFS(X:X,$E:$E,$E256))/(MAXIFS(X:X,$E:$E,$E256)-MINIFS(X:X,$E:$E,$E256))))</f>
        <v/>
      </c>
      <c r="CN256" s="232" t="str">
        <f t="array" ref="CN256">IF(Y256="","",
IF(INDEX(Settings!$H:$H,MATCH(CN$1,Settings!$G:$G,0))=TRUE,
100-100*(Y256-MINIFS(Y:Y,$E:$E,$E256))/(MAXIFS(Y:Y,$E:$E,$E256)-MINIFS(Y:Y,$E:$E,$E256)),
100*(Y256-MINIFS(Y:Y,$E:$E,$E256))/(MAXIFS(Y:Y,$E:$E,$E256)-MINIFS(Y:Y,$E:$E,$E256))))</f>
        <v/>
      </c>
      <c r="CO256" s="232" t="str">
        <f t="array" ref="CO256">IF(Z256="","",
IF(INDEX(Settings!$H:$H,MATCH(CO$1,Settings!$G:$G,0))=TRUE,
100-100*(Z256-MINIFS(Z:Z,$E:$E,$E256))/(MAXIFS(Z:Z,$E:$E,$E256)-MINIFS(Z:Z,$E:$E,$E256)),
100*(Z256-MINIFS(Z:Z,$E:$E,$E256))/(MAXIFS(Z:Z,$E:$E,$E256)-MINIFS(Z:Z,$E:$E,$E256))))</f>
        <v/>
      </c>
      <c r="CP256" s="232" t="str">
        <f t="array" ref="CP256">IF(AA256="","",
IF(INDEX(Settings!$H:$H,MATCH(CP$1,Settings!$G:$G,0))=TRUE,
100-100*(AA256-MINIFS(AA:AA,$E:$E,$E256))/(MAXIFS(AA:AA,$E:$E,$E256)-MINIFS(AA:AA,$E:$E,$E256)),
100*(AA256-MINIFS(AA:AA,$E:$E,$E256))/(MAXIFS(AA:AA,$E:$E,$E256)-MINIFS(AA:AA,$E:$E,$E256))))</f>
        <v/>
      </c>
      <c r="CQ256" s="232" t="str">
        <f t="array" ref="CQ256">IF(AB256="","",
IF(INDEX(Settings!$H:$H,MATCH(CQ$1,Settings!$G:$G,0))=TRUE,
100-100*(AB256-MINIFS(AB:AB,$E:$E,$E256))/(MAXIFS(AB:AB,$E:$E,$E256)-MINIFS(AB:AB,$E:$E,$E256)),
100*(AB256-MINIFS(AB:AB,$E:$E,$E256))/(MAXIFS(AB:AB,$E:$E,$E256)-MINIFS(AB:AB,$E:$E,$E256))))</f>
        <v/>
      </c>
      <c r="CR256" s="232" t="str">
        <f t="array" ref="CR256">IF(AC256="","",
IF(INDEX(Settings!$H:$H,MATCH(CR$1,Settings!$G:$G,0))=TRUE,
100-100*(AC256-MINIFS(AC:AC,$E:$E,$E256))/(MAXIFS(AC:AC,$E:$E,$E256)-MINIFS(AC:AC,$E:$E,$E256)),
100*(AC256-MINIFS(AC:AC,$E:$E,$E256))/(MAXIFS(AC:AC,$E:$E,$E256)-MINIFS(AC:AC,$E:$E,$E256))))</f>
        <v/>
      </c>
      <c r="CS256" s="232" t="str">
        <f t="array" ref="CS256">IF(AD256="","",
IF(INDEX(Settings!$H:$H,MATCH(CS$1,Settings!$G:$G,0))=TRUE,
100-100*(AD256-MINIFS(AD:AD,$E:$E,$E256))/(MAXIFS(AD:AD,$E:$E,$E256)-MINIFS(AD:AD,$E:$E,$E256)),
100*(AD256-MINIFS(AD:AD,$E:$E,$E256))/(MAXIFS(AD:AD,$E:$E,$E256)-MINIFS(AD:AD,$E:$E,$E256))))</f>
        <v/>
      </c>
      <c r="CT256" s="232" t="str">
        <f t="array" ref="CT256">IF(AE256="","",
IF(INDEX(Settings!$H:$H,MATCH(CT$1,Settings!$G:$G,0))=TRUE,
100-100*(AE256-MINIFS(AE:AE,$E:$E,$E256))/(MAXIFS(AE:AE,$E:$E,$E256)-MINIFS(AE:AE,$E:$E,$E256)),
100*(AE256-MINIFS(AE:AE,$E:$E,$E256))/(MAXIFS(AE:AE,$E:$E,$E256)-MINIFS(AE:AE,$E:$E,$E256))))</f>
        <v/>
      </c>
      <c r="CU256" s="232" t="str">
        <f t="array" ref="CU256">IF(AF256="","",
IF(INDEX(Settings!$H:$H,MATCH(CU$1,Settings!$G:$G,0))=TRUE,
100-100*(AF256-MINIFS(AF:AF,$E:$E,$E256))/(MAXIFS(AF:AF,$E:$E,$E256)-MINIFS(AF:AF,$E:$E,$E256)),
100*(AF256-MINIFS(AF:AF,$E:$E,$E256))/(MAXIFS(AF:AF,$E:$E,$E256)-MINIFS(AF:AF,$E:$E,$E256))))</f>
        <v/>
      </c>
      <c r="CV256" s="232" t="str">
        <f t="array" ref="CV256">IF(AG256="","",
IF(INDEX(Settings!$H:$H,MATCH(CV$1,Settings!$G:$G,0))=TRUE,
100-100*(AG256-MINIFS(AG:AG,$E:$E,$E256))/(MAXIFS(AG:AG,$E:$E,$E256)-MINIFS(AG:AG,$E:$E,$E256)),
100*(AG256-MINIFS(AG:AG,$E:$E,$E256))/(MAXIFS(AG:AG,$E:$E,$E256)-MINIFS(AG:AG,$E:$E,$E256))))</f>
        <v/>
      </c>
      <c r="CW256" s="232" t="str">
        <f t="array" ref="CW256">IF(AH256="","",
IF(INDEX(Settings!$H:$H,MATCH(CW$1,Settings!$G:$G,0))=TRUE,
100-100*(AH256-MINIFS(AH:AH,$E:$E,$E256))/(MAXIFS(AH:AH,$E:$E,$E256)-MINIFS(AH:AH,$E:$E,$E256)),
100*(AH256-MINIFS(AH:AH,$E:$E,$E256))/(MAXIFS(AH:AH,$E:$E,$E256)-MINIFS(AH:AH,$E:$E,$E256))))</f>
        <v/>
      </c>
      <c r="CX256" s="232" t="str">
        <f t="array" ref="CX256">IF(AI256="","",
IF(INDEX(Settings!$H:$H,MATCH(CX$1,Settings!$G:$G,0))=TRUE,
100-100*(AI256-MINIFS(AI:AI,$E:$E,$E256))/(MAXIFS(AI:AI,$E:$E,$E256)-MINIFS(AI:AI,$E:$E,$E256)),
100*(AI256-MINIFS(AI:AI,$E:$E,$E256))/(MAXIFS(AI:AI,$E:$E,$E256)-MINIFS(AI:AI,$E:$E,$E256))))</f>
        <v/>
      </c>
      <c r="CY256" s="232" t="str">
        <f t="array" ref="CY256">IF(AJ256="","",
IF(INDEX(Settings!$H:$H,MATCH(CY$1,Settings!$G:$G,0))=TRUE,
100-100*(AJ256-MINIFS(AJ:AJ,$E:$E,$E256))/(MAXIFS(AJ:AJ,$E:$E,$E256)-MINIFS(AJ:AJ,$E:$E,$E256)),
100*(AJ256-MINIFS(AJ:AJ,$E:$E,$E256))/(MAXIFS(AJ:AJ,$E:$E,$E256)-MINIFS(AJ:AJ,$E:$E,$E256))))</f>
        <v/>
      </c>
      <c r="CZ256" s="232" t="str">
        <f t="array" ref="CZ256">IF(AK256="","",
IF(INDEX(Settings!$H:$H,MATCH(CZ$1,Settings!$G:$G,0))=TRUE,
100-100*(AK256-MINIFS(AK:AK,$E:$E,$E256))/(MAXIFS(AK:AK,$E:$E,$E256)-MINIFS(AK:AK,$E:$E,$E256)),
100*(AK256-MINIFS(AK:AK,$E:$E,$E256))/(MAXIFS(AK:AK,$E:$E,$E256)-MINIFS(AK:AK,$E:$E,$E256))))</f>
        <v/>
      </c>
      <c r="DA256" s="232" t="str">
        <f t="array" ref="DA256">IF(AL256="","",
IF(INDEX(Settings!$H:$H,MATCH(DA$1,Settings!$G:$G,0))=TRUE,
100-100*(AL256-MINIFS(AL:AL,$E:$E,$E256))/(MAXIFS(AL:AL,$E:$E,$E256)-MINIFS(AL:AL,$E:$E,$E256)),
100*(AL256-MINIFS(AL:AL,$E:$E,$E256))/(MAXIFS(AL:AL,$E:$E,$E256)-MINIFS(AL:AL,$E:$E,$E256))))</f>
        <v/>
      </c>
      <c r="DB256" s="232" t="str">
        <f t="array" ref="DB256">IF(AM256="","",
IF(INDEX(Settings!$H:$H,MATCH(DB$1,Settings!$G:$G,0))=TRUE,
100-100*(AM256-MINIFS(AM:AM,$E:$E,$E256))/(MAXIFS(AM:AM,$E:$E,$E256)-MINIFS(AM:AM,$E:$E,$E256)),
100*(AM256-MINIFS(AM:AM,$E:$E,$E256))/(MAXIFS(AM:AM,$E:$E,$E256)-MINIFS(AM:AM,$E:$E,$E256))))</f>
        <v/>
      </c>
      <c r="DC256" s="232" t="str">
        <f t="array" ref="DC256">IF(AN256="","",
IF(INDEX(Settings!$H:$H,MATCH(DC$1,Settings!$G:$G,0))=TRUE,
100-100*(AN256-MINIFS(AN:AN,$E:$E,$E256))/(MAXIFS(AN:AN,$E:$E,$E256)-MINIFS(AN:AN,$E:$E,$E256)),
100*(AN256-MINIFS(AN:AN,$E:$E,$E256))/(MAXIFS(AN:AN,$E:$E,$E256)-MINIFS(AN:AN,$E:$E,$E256))))</f>
        <v/>
      </c>
      <c r="DD256" s="232" t="str">
        <f t="array" ref="DD256">IF(AO256="","",
IF(INDEX(Settings!$H:$H,MATCH(DD$1,Settings!$G:$G,0))=TRUE,
100-100*(AO256-MINIFS(AO:AO,$E:$E,$E256))/(MAXIFS(AO:AO,$E:$E,$E256)-MINIFS(AO:AO,$E:$E,$E256)),
100*(AO256-MINIFS(AO:AO,$E:$E,$E256))/(MAXIFS(AO:AO,$E:$E,$E256)-MINIFS(AO:AO,$E:$E,$E256))))</f>
        <v/>
      </c>
      <c r="DE256" s="232" t="str">
        <f t="array" ref="DE256">IF(AP256="","",
IF(INDEX(Settings!$H:$H,MATCH(DE$1,Settings!$G:$G,0))=TRUE,
100-100*(AP256-MINIFS(AP:AP,$E:$E,$E256))/(MAXIFS(AP:AP,$E:$E,$E256)-MINIFS(AP:AP,$E:$E,$E256)),
100*(AP256-MINIFS(AP:AP,$E:$E,$E256))/(MAXIFS(AP:AP,$E:$E,$E256)-MINIFS(AP:AP,$E:$E,$E256))))</f>
        <v/>
      </c>
      <c r="DF256" s="232" t="str">
        <f t="array" ref="DF256">IF(AQ256="","",
IF(INDEX(Settings!$H:$H,MATCH(DF$1,Settings!$G:$G,0))=TRUE,
100-100*(AQ256-MINIFS(AQ:AQ,$E:$E,$E256))/(MAXIFS(AQ:AQ,$E:$E,$E256)-MINIFS(AQ:AQ,$E:$E,$E256)),
100*(AQ256-MINIFS(AQ:AQ,$E:$E,$E256))/(MAXIFS(AQ:AQ,$E:$E,$E256)-MINIFS(AQ:AQ,$E:$E,$E256))))</f>
        <v/>
      </c>
      <c r="DG256" s="232" t="str">
        <f t="array" ref="DG256">IF(AR256="","",
IF(INDEX(Settings!$H:$H,MATCH(DG$1,Settings!$G:$G,0))=TRUE,
100-100*(AR256-MINIFS(AR:AR,$E:$E,$E256))/(MAXIFS(AR:AR,$E:$E,$E256)-MINIFS(AR:AR,$E:$E,$E256)),
100*(AR256-MINIFS(AR:AR,$E:$E,$E256))/(MAXIFS(AR:AR,$E:$E,$E256)-MINIFS(AR:AR,$E:$E,$E256))))</f>
        <v/>
      </c>
      <c r="DH256" s="232" t="str">
        <f t="array" ref="DH256">IF(AS256="","",
IF(INDEX(Settings!$H:$H,MATCH(DH$1,Settings!$G:$G,0))=TRUE,
100-100*(AS256-MINIFS(AS:AS,$E:$E,$E256))/(MAXIFS(AS:AS,$E:$E,$E256)-MINIFS(AS:AS,$E:$E,$E256)),
100*(AS256-MINIFS(AS:AS,$E:$E,$E256))/(MAXIFS(AS:AS,$E:$E,$E256)-MINIFS(AS:AS,$E:$E,$E256))))</f>
        <v/>
      </c>
      <c r="DI256" s="232" t="str">
        <f t="array" ref="DI256">IF(AT256="","",
IF(INDEX(Settings!$H:$H,MATCH(DI$1,Settings!$G:$G,0))=TRUE,
100-100*(AT256-MINIFS(AT:AT,$E:$E,$E256))/(MAXIFS(AT:AT,$E:$E,$E256)-MINIFS(AT:AT,$E:$E,$E256)),
100*(AT256-MINIFS(AT:AT,$E:$E,$E256))/(MAXIFS(AT:AT,$E:$E,$E256)-MINIFS(AT:AT,$E:$E,$E256))))</f>
        <v/>
      </c>
      <c r="DJ256" s="232" t="str">
        <f t="array" ref="DJ256">IF(AU256="","",
IF(INDEX(Settings!$H:$H,MATCH(DJ$1,Settings!$G:$G,0))=TRUE,
100-100*(AU256-MINIFS(AU:AU,$E:$E,$E256))/(MAXIFS(AU:AU,$E:$E,$E256)-MINIFS(AU:AU,$E:$E,$E256)),
100*(AU256-MINIFS(AU:AU,$E:$E,$E256))/(MAXIFS(AU:AU,$E:$E,$E256)-MINIFS(AU:AU,$E:$E,$E256))))</f>
        <v/>
      </c>
      <c r="DK256" s="232" t="str">
        <f t="array" ref="DK256">IF(AV256="","",
IF(INDEX(Settings!$H:$H,MATCH(DK$1,Settings!$G:$G,0))=TRUE,
100-100*(AV256-MINIFS(AV:AV,$E:$E,$E256))/(MAXIFS(AV:AV,$E:$E,$E256)-MINIFS(AV:AV,$E:$E,$E256)),
100*(AV256-MINIFS(AV:AV,$E:$E,$E256))/(MAXIFS(AV:AV,$E:$E,$E256)-MINIFS(AV:AV,$E:$E,$E256))))</f>
        <v/>
      </c>
      <c r="DL256" s="232" t="str">
        <f t="array" ref="DL256">IF(AW256="","",
IF(INDEX(Settings!$H:$H,MATCH(DL$1,Settings!$G:$G,0))=TRUE,
100-100*(AW256-MINIFS(AW:AW,$E:$E,$E256))/(MAXIFS(AW:AW,$E:$E,$E256)-MINIFS(AW:AW,$E:$E,$E256)),
100*(AW256-MINIFS(AW:AW,$E:$E,$E256))/(MAXIFS(AW:AW,$E:$E,$E256)-MINIFS(AW:AW,$E:$E,$E256))))</f>
        <v/>
      </c>
      <c r="DM256" s="232" t="str">
        <f t="array" ref="DM256">IF(AX256="","",
IF(INDEX(Settings!$H:$H,MATCH(DM$1,Settings!$G:$G,0))=TRUE,
100-100*(AX256-MINIFS(AX:AX,$E:$E,$E256))/(MAXIFS(AX:AX,$E:$E,$E256)-MINIFS(AX:AX,$E:$E,$E256)),
100*(AX256-MINIFS(AX:AX,$E:$E,$E256))/(MAXIFS(AX:AX,$E:$E,$E256)-MINIFS(AX:AX,$E:$E,$E256))))</f>
        <v/>
      </c>
      <c r="DN256" s="232" t="str">
        <f t="array" ref="DN256">IF(AY256="","",
IF(INDEX(Settings!$H:$H,MATCH(DN$1,Settings!$G:$G,0))=TRUE,
100-100*(AY256-MINIFS(AY:AY,$E:$E,$E256))/(MAXIFS(AY:AY,$E:$E,$E256)-MINIFS(AY:AY,$E:$E,$E256)),
100*(AY256-MINIFS(AY:AY,$E:$E,$E256))/(MAXIFS(AY:AY,$E:$E,$E256)-MINIFS(AY:AY,$E:$E,$E256))))</f>
        <v/>
      </c>
      <c r="DO256" s="232" t="str">
        <f t="array" ref="DO256">IF(AZ256="","",
IF(INDEX(Settings!$H:$H,MATCH(DO$1,Settings!$G:$G,0))=TRUE,
100-100*(AZ256-MINIFS(AZ:AZ,$E:$E,$E256))/(MAXIFS(AZ:AZ,$E:$E,$E256)-MINIFS(AZ:AZ,$E:$E,$E256)),
100*(AZ256-MINIFS(AZ:AZ,$E:$E,$E256))/(MAXIFS(AZ:AZ,$E:$E,$E256)-MINIFS(AZ:AZ,$E:$E,$E256))))</f>
        <v/>
      </c>
      <c r="DP256" s="232" t="str">
        <f t="array" ref="DP256">IF(BA256="","",
IF(INDEX(Settings!$H:$H,MATCH(DP$1,Settings!$G:$G,0))=TRUE,
100-100*(BA256-MINIFS(BA:BA,$E:$E,$E256))/(MAXIFS(BA:BA,$E:$E,$E256)-MINIFS(BA:BA,$E:$E,$E256)),
100*(BA256-MINIFS(BA:BA,$E:$E,$E256))/(MAXIFS(BA:BA,$E:$E,$E256)-MINIFS(BA:BA,$E:$E,$E256))))</f>
        <v/>
      </c>
      <c r="DQ256" s="232" t="str">
        <f t="array" ref="DQ256">IF(BB256="","",
IF(INDEX(Settings!$H:$H,MATCH(DQ$1,Settings!$G:$G,0))=TRUE,
100-100*(BB256-MINIFS(BB:BB,$E:$E,$E256))/(MAXIFS(BB:BB,$E:$E,$E256)-MINIFS(BB:BB,$E:$E,$E256)),
100*(BB256-MINIFS(BB:BB,$E:$E,$E256))/(MAXIFS(BB:BB,$E:$E,$E256)-MINIFS(BB:BB,$E:$E,$E256))))</f>
        <v/>
      </c>
      <c r="DR256" s="232" t="str">
        <f t="array" ref="DR256">IF(BC256="","",
IF(INDEX(Settings!$H:$H,MATCH(DR$1,Settings!$G:$G,0))=TRUE,
100-100*(BC256-MINIFS(BC:BC,$E:$E,$E256))/(MAXIFS(BC:BC,$E:$E,$E256)-MINIFS(BC:BC,$E:$E,$E256)),
100*(BC256-MINIFS(BC:BC,$E:$E,$E256))/(MAXIFS(BC:BC,$E:$E,$E256)-MINIFS(BC:BC,$E:$E,$E256))))</f>
        <v/>
      </c>
      <c r="DS256" s="232" t="str">
        <f t="array" ref="DS256">IF(BD256="","",
IF(INDEX(Settings!$H:$H,MATCH(DS$1,Settings!$G:$G,0))=TRUE,
100-100*(BD256-MINIFS(BD:BD,$E:$E,$E256))/(MAXIFS(BD:BD,$E:$E,$E256)-MINIFS(BD:BD,$E:$E,$E256)),
100*(BD256-MINIFS(BD:BD,$E:$E,$E256))/(MAXIFS(BD:BD,$E:$E,$E256)-MINIFS(BD:BD,$E:$E,$E256))))</f>
        <v/>
      </c>
      <c r="DT256" s="232" t="str">
        <f t="array" ref="DT256">IF(BE256="","",
IF(INDEX(Settings!$H:$H,MATCH(DT$1,Settings!$G:$G,0))=TRUE,
100-100*(BE256-MINIFS(BE:BE,$E:$E,$E256))/(MAXIFS(BE:BE,$E:$E,$E256)-MINIFS(BE:BE,$E:$E,$E256)),
100*(BE256-MINIFS(BE:BE,$E:$E,$E256))/(MAXIFS(BE:BE,$E:$E,$E256)-MINIFS(BE:BE,$E:$E,$E256))))</f>
        <v/>
      </c>
      <c r="DU256" s="232" t="str">
        <f t="array" ref="DU256">IF(BF256="","",
IF(INDEX(Settings!$H:$H,MATCH(DU$1,Settings!$G:$G,0))=TRUE,
100-100*(BF256-MINIFS(BF:BF,$E:$E,$E256))/(MAXIFS(BF:BF,$E:$E,$E256)-MINIFS(BF:BF,$E:$E,$E256)),
100*(BF256-MINIFS(BF:BF,$E:$E,$E256))/(MAXIFS(BF:BF,$E:$E,$E256)-MINIFS(BF:BF,$E:$E,$E256))))</f>
        <v/>
      </c>
      <c r="DV256" s="232" t="str">
        <f t="array" ref="DV256">IF(BG256="","",
IF(INDEX(Settings!$H:$H,MATCH(DV$1,Settings!$G:$G,0))=TRUE,
100-100*(BG256-MINIFS(BG:BG,$E:$E,$E256))/(MAXIFS(BG:BG,$E:$E,$E256)-MINIFS(BG:BG,$E:$E,$E256)),
100*(BG256-MINIFS(BG:BG,$E:$E,$E256))/(MAXIFS(BG:BG,$E:$E,$E256)-MINIFS(BG:BG,$E:$E,$E256))))</f>
        <v/>
      </c>
      <c r="DW256" s="232" t="str">
        <f t="array" ref="DW256">IF(BH256="","",
IF(INDEX(Settings!$H:$H,MATCH(DW$1,Settings!$G:$G,0))=TRUE,
100-100*(BH256-MINIFS(BH:BH,$E:$E,$E256))/(MAXIFS(BH:BH,$E:$E,$E256)-MINIFS(BH:BH,$E:$E,$E256)),
100*(BH256-MINIFS(BH:BH,$E:$E,$E256))/(MAXIFS(BH:BH,$E:$E,$E256)-MINIFS(BH:BH,$E:$E,$E256))))</f>
        <v/>
      </c>
      <c r="DX256" s="232" t="str">
        <f t="array" ref="DX256">IF(BI256="","",
IF(INDEX(Settings!$H:$H,MATCH(DX$1,Settings!$G:$G,0))=TRUE,
100-100*(BI256-MINIFS(BI:BI,$E:$E,$E256))/(MAXIFS(BI:BI,$E:$E,$E256)-MINIFS(BI:BI,$E:$E,$E256)),
100*(BI256-MINIFS(BI:BI,$E:$E,$E256))/(MAXIFS(BI:BI,$E:$E,$E256)-MINIFS(BI:BI,$E:$E,$E256))))</f>
        <v/>
      </c>
      <c r="DY256" s="232" t="str">
        <f t="array" ref="DY256">IF(BJ256="","",
IF(INDEX(Settings!$H:$H,MATCH(DY$1,Settings!$G:$G,0))=TRUE,
100-100*(BJ256-MINIFS(BJ:BJ,$E:$E,$E256))/(MAXIFS(BJ:BJ,$E:$E,$E256)-MINIFS(BJ:BJ,$E:$E,$E256)),
100*(BJ256-MINIFS(BJ:BJ,$E:$E,$E256))/(MAXIFS(BJ:BJ,$E:$E,$E256)-MINIFS(BJ:BJ,$E:$E,$E256))))</f>
        <v/>
      </c>
      <c r="DZ256" s="234"/>
      <c r="EA256" s="234"/>
      <c r="EB256" s="234" t="str">
        <f t="shared" si="8"/>
        <v/>
      </c>
      <c r="EC256" s="234" t="str">
        <f t="shared" si="9"/>
        <v/>
      </c>
      <c r="ED256" s="234" t="str">
        <f t="shared" si="10"/>
        <v/>
      </c>
      <c r="EE256" s="234" t="str">
        <f t="shared" si="11"/>
        <v/>
      </c>
      <c r="EF256" s="234" t="str">
        <f t="shared" si="12"/>
        <v/>
      </c>
      <c r="EG256" s="234" t="str">
        <f t="shared" si="13"/>
        <v/>
      </c>
      <c r="EH256" s="234"/>
      <c r="EI256" s="234"/>
      <c r="EJ256" s="234"/>
      <c r="EK256" s="234"/>
      <c r="EL256" s="234"/>
      <c r="EM256" s="234"/>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3" t="str">
        <f t="shared" si="14"/>
        <v/>
      </c>
      <c r="N257" s="49"/>
      <c r="O257" s="49"/>
      <c r="P257" s="49"/>
      <c r="Q257" s="49"/>
      <c r="R257" s="49"/>
      <c r="S257" s="222" t="str">
        <f>IFERROR(VLOOKUP(AF257, 'YOYO IR Scores'!A:C, 3, FALSE), "")
</f>
        <v/>
      </c>
      <c r="T257" s="49"/>
      <c r="U257" s="49"/>
      <c r="V257" s="49"/>
      <c r="W257" s="49"/>
      <c r="X257" s="224" t="str">
        <f t="shared" si="4"/>
        <v/>
      </c>
      <c r="Y257" s="225" t="str">
        <f t="shared" si="5"/>
        <v/>
      </c>
      <c r="Z257" s="225" t="str">
        <f t="shared" si="6"/>
        <v/>
      </c>
      <c r="AA257" s="224" t="str">
        <f t="shared" si="7"/>
        <v/>
      </c>
      <c r="AB257" s="223"/>
      <c r="AC257" s="223"/>
      <c r="AD257" s="223"/>
      <c r="AE257" s="223" t="str">
        <f>IFERROR(VLOOKUP(AF257, 'YOYO IR Scores'!A:C, 2, FALSE), "")</f>
        <v/>
      </c>
      <c r="AF257" s="223"/>
      <c r="AG257" s="223"/>
      <c r="AH257" s="223"/>
      <c r="AI257" s="223"/>
      <c r="AJ257" s="223"/>
      <c r="AK257" s="223"/>
      <c r="AL257" s="223"/>
      <c r="AM257" s="223"/>
      <c r="AN257" s="223"/>
      <c r="AO257" s="223"/>
      <c r="AP257" s="223"/>
      <c r="AQ257" s="223"/>
      <c r="AR257" s="223"/>
      <c r="AS257" s="223"/>
      <c r="AT257" s="223"/>
      <c r="AU257" s="223"/>
      <c r="AV257" s="223"/>
      <c r="AW257" s="223"/>
      <c r="AX257" s="223"/>
      <c r="AY257" s="223"/>
      <c r="AZ257" s="223"/>
      <c r="BA257" s="223"/>
      <c r="BB257" s="223"/>
      <c r="BC257" s="223"/>
      <c r="BD257" s="223"/>
      <c r="BE257" s="223"/>
      <c r="BF257" s="223"/>
      <c r="BG257" s="223"/>
      <c r="BH257" s="223"/>
      <c r="BI257" s="223"/>
      <c r="BJ257" s="223"/>
      <c r="BK257" s="223" t="str">
        <f t="array" ref="BK257">IF(J257="","",
IF(INDEX(Settings!$H:$H,MATCH(BY$1,Settings!$G:$G,0))=TRUE,
100-100*(J257-MIN(J:J))/(MAX(J:J)-MIN(J:J)),
100*(J257-MIN(J:J))/(MAX(J:J)-MIN(J:J))))</f>
        <v/>
      </c>
      <c r="BL257" s="223" t="str">
        <f t="array" ref="BL257">IF(J257="","",
IF(INDEX(Settings!$H:$H,MATCH(BY$1,Settings!$G:$G,0))=TRUE,
100-100*(J257-MINIFS(J:J,$E:$E,$E257))/(MAXIFS(J:J,$E:$E,$E257)-MINIFS(J:J,$E:$E,$E257)),
100*(J257-MINIFS(J:J,$E:$E,$E257))/(MAXIFS(J:J,$E:$E,$E257)-MINIFS(J:J,$E:$E,$E257))))</f>
        <v/>
      </c>
      <c r="BM257" s="223"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4" t="str">
        <f t="array" ref="BQ257">IF(J257="","",
IF(INDEX(Settings!$H:$H,MATCH(BY$1,Settings!$G:$G,0))=TRUE,
-1*(J257-AVERAGE(J:J))/STDEV(J:J),
(J257-AVERAGE(J:J))/STDEV(J:J)))</f>
        <v/>
      </c>
      <c r="BR257" s="224" t="str">
        <f>IFERROR(__xludf.DUMMYFUNCTION("IF(J257="""","""",
IF(INDEX(Settings!$H:$H,MATCH(BY$1,Settings!$G:$G,0))=TRUE,
-1*(J257-AVERAGEIFS(J:J,$E:$E,$E257))/STDEV(FILTER(J:J,$E:$E=$E257)),
(J257-AVERAGEIFS(J:J,$E:$E,$E257))/STDEV(FILTER(J:J,$E:$E=$E257))))"),"")</f>
        <v/>
      </c>
      <c r="BS257" s="224"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3" t="str">
        <f t="array" ref="BY257">IF(J257="","",
IF(INDEX(Settings!$H:$H,MATCH(BY$1,Settings!$G:$G,0))=TRUE,
100-100*(J257-MINIFS(J:J,$E:$E,$E257))/(MAXIFS(J:J,$E:$E,$E257)-MINIFS(J:J,$E:$E,$E257)),
100*(J257-MINIFS(J:J,$E:$E,$E257))/(MAXIFS(J:J,$E:$E,$E257)-MINIFS(J:J,$E:$E,$E257))))</f>
        <v/>
      </c>
      <c r="BZ257" s="223" t="str">
        <f t="array" ref="BZ257">IF(K257="","",
IF(INDEX(Settings!$H:$H,MATCH(BZ$1,Settings!$G:$G,0))=TRUE,
100-100*(K257-MINIFS(K:K,$E:$E,$E257))/(MAXIFS(K:K,$E:$E,$E257)-MINIFS(K:K,$E:$E,$E257)),
100*(K257-MINIFS(K:K,$E:$E,$E257))/(MAXIFS(K:K,$E:$E,$E257)-MINIFS(K:K,$E:$E,$E257))))</f>
        <v/>
      </c>
      <c r="CA257" s="223" t="str">
        <f t="array" ref="CA257">IF(L257="","",
IF(INDEX(Settings!$H:$H,MATCH(CA$1,Settings!$G:$G,0))=TRUE,
100-100*(L257-MINIFS(L:L,$E:$E,$E257))/(MAXIFS(L:L,$E:$E,$E257)-MINIFS(L:L,$E:$E,$E257)),
100*(L257-MINIFS(L:L,$E:$E,$E257))/(MAXIFS(L:L,$E:$E,$E257)-MINIFS(L:L,$E:$E,$E257))))</f>
        <v/>
      </c>
      <c r="CB257" s="223" t="str">
        <f t="array" ref="CB257">IF(M257="","",
IF(INDEX(Settings!$H:$H,MATCH(CB$1,Settings!$G:$G,0))=TRUE,
100-100*(M257-MINIFS(M:M,$E:$E,$E257))/(MAXIFS(M:M,$E:$E,$E257)-MINIFS(M:M,$E:$E,$E257)),
100*(M257-MINIFS(M:M,$E:$E,$E257))/(MAXIFS(M:M,$E:$E,$E257)-MINIFS(M:M,$E:$E,$E257))))</f>
        <v/>
      </c>
      <c r="CC257" s="223" t="str">
        <f t="array" ref="CC257">IF(N257="","",
IF(INDEX(Settings!$H:$H,MATCH(CC$1,Settings!$G:$G,0))=TRUE,
100-100*(N257-MINIFS(N:N,$E:$E,$E257))/(MAXIFS(N:N,$E:$E,$E257)-MINIFS(N:N,$E:$E,$E257)),
100*(N257-MINIFS(N:N,$E:$E,$E257))/(MAXIFS(N:N,$E:$E,$E257)-MINIFS(N:N,$E:$E,$E257))))</f>
        <v/>
      </c>
      <c r="CD257" s="223" t="str">
        <f t="array" ref="CD257">IF(O257="","",
IF(INDEX(Settings!$H:$H,MATCH(CD$1,Settings!$G:$G,0))=TRUE,
100-100*(O257-MINIFS(O:O,$E:$E,$E257))/(MAXIFS(O:O,$E:$E,$E257)-MINIFS(O:O,$E:$E,$E257)),
100*(O257-MINIFS(O:O,$E:$E,$E257))/(MAXIFS(O:O,$E:$E,$E257)-MINIFS(O:O,$E:$E,$E257))))</f>
        <v/>
      </c>
      <c r="CE257" s="223" t="str">
        <f t="array" ref="CE257">IF(P257="","",
IF(INDEX(Settings!$H:$H,MATCH(CE$1,Settings!$G:$G,0))=TRUE,
100-100*(P257-MINIFS(P:P,$E:$E,$E257))/(MAXIFS(P:P,$E:$E,$E257)-MINIFS(P:P,$E:$E,$E257)),
100*(P257-MINIFS(P:P,$E:$E,$E257))/(MAXIFS(P:P,$E:$E,$E257)-MINIFS(P:P,$E:$E,$E257))))</f>
        <v/>
      </c>
      <c r="CF257" s="223" t="str">
        <f t="array" ref="CF257">IF(Q257="","",
IF(INDEX(Settings!$H:$H,MATCH(CF$1,Settings!$G:$G,0))=TRUE,
100-100*(Q257-MINIFS(Q:Q,$E:$E,$E257))/(MAXIFS(Q:Q,$E:$E,$E257)-MINIFS(Q:Q,$E:$E,$E257)),
100*(Q257-MINIFS(Q:Q,$E:$E,$E257))/(MAXIFS(Q:Q,$E:$E,$E257)-MINIFS(Q:Q,$E:$E,$E257))))</f>
        <v/>
      </c>
      <c r="CG257" s="223" t="str">
        <f t="array" ref="CG257">IF(R257="","",
IF(INDEX(Settings!$H:$H,MATCH(CG$1,Settings!$G:$G,0))=TRUE,
100-100*(R257-MINIFS(R:R,$E:$E,$E257))/(MAXIFS(R:R,$E:$E,$E257)-MINIFS(R:R,$E:$E,$E257)),
100*(R257-MINIFS(R:R,$E:$E,$E257))/(MAXIFS(R:R,$E:$E,$E257)-MINIFS(R:R,$E:$E,$E257))))</f>
        <v/>
      </c>
      <c r="CH257" s="223" t="str">
        <f t="array" ref="CH257">IF(S257="","",
IF(INDEX(Settings!$H:$H,MATCH(CH$1,Settings!$G:$G,0))=TRUE,
100-100*(S257-MINIFS(S:S,$E:$E,$E257))/(MAXIFS(S:S,$E:$E,$E257)-MINIFS(S:S,$E:$E,$E257)),
100*(S257-MINIFS(S:S,$E:$E,$E257))/(MAXIFS(S:S,$E:$E,$E257)-MINIFS(S:S,$E:$E,$E257))))</f>
        <v/>
      </c>
      <c r="CI257" s="223" t="str">
        <f t="array" ref="CI257">IF(T257="","",
IF(INDEX(Settings!$H:$H,MATCH(CI$1,Settings!$G:$G,0))=TRUE,
100-100*(T257-MINIFS(T:T,$E:$E,$E257))/(MAXIFS(T:T,$E:$E,$E257)-MINIFS(T:T,$E:$E,$E257)),
100*(T257-MINIFS(T:T,$E:$E,$E257))/(MAXIFS(T:T,$E:$E,$E257)-MINIFS(T:T,$E:$E,$E257))))</f>
        <v/>
      </c>
      <c r="CJ257" s="223" t="str">
        <f t="array" ref="CJ257">IF(U257="","",
IF(INDEX(Settings!$H:$H,MATCH(CJ$1,Settings!$G:$G,0))=TRUE,
100-100*(U257-MINIFS(U:U,$E:$E,$E257))/(MAXIFS(U:U,$E:$E,$E257)-MINIFS(U:U,$E:$E,$E257)),
100*(U257-MINIFS(U:U,$E:$E,$E257))/(MAXIFS(U:U,$E:$E,$E257)-MINIFS(U:U,$E:$E,$E257))))</f>
        <v/>
      </c>
      <c r="CK257" s="223" t="str">
        <f t="array" ref="CK257">IF(V257="","",
IF(INDEX(Settings!$H:$H,MATCH(CK$1,Settings!$G:$G,0))=TRUE,
100-100*(V257-MINIFS(V:V,$E:$E,$E257))/(MAXIFS(V:V,$E:$E,$E257)-MINIFS(V:V,$E:$E,$E257)),
100*(V257-MINIFS(V:V,$E:$E,$E257))/(MAXIFS(V:V,$E:$E,$E257)-MINIFS(V:V,$E:$E,$E257))))</f>
        <v/>
      </c>
      <c r="CL257" s="223" t="str">
        <f t="array" ref="CL257">IF(W257="","",
IF(INDEX(Settings!$H:$H,MATCH(CL$1,Settings!$G:$G,0))=TRUE,
100-100*(W257-MINIFS(W:W,$E:$E,$E257))/(MAXIFS(W:W,$E:$E,$E257)-MINIFS(W:W,$E:$E,$E257)),
100*(W257-MINIFS(W:W,$E:$E,$E257))/(MAXIFS(W:W,$E:$E,$E257)-MINIFS(W:W,$E:$E,$E257))))</f>
        <v/>
      </c>
      <c r="CM257" s="223" t="str">
        <f t="array" ref="CM257">IF(X257="","",
IF(INDEX(Settings!$H:$H,MATCH(CM$1,Settings!$G:$G,0))=TRUE,
100-100*(X257-MINIFS(X:X,$E:$E,$E257))/(MAXIFS(X:X,$E:$E,$E257)-MINIFS(X:X,$E:$E,$E257)),
100*(X257-MINIFS(X:X,$E:$E,$E257))/(MAXIFS(X:X,$E:$E,$E257)-MINIFS(X:X,$E:$E,$E257))))</f>
        <v/>
      </c>
      <c r="CN257" s="223" t="str">
        <f t="array" ref="CN257">IF(Y257="","",
IF(INDEX(Settings!$H:$H,MATCH(CN$1,Settings!$G:$G,0))=TRUE,
100-100*(Y257-MINIFS(Y:Y,$E:$E,$E257))/(MAXIFS(Y:Y,$E:$E,$E257)-MINIFS(Y:Y,$E:$E,$E257)),
100*(Y257-MINIFS(Y:Y,$E:$E,$E257))/(MAXIFS(Y:Y,$E:$E,$E257)-MINIFS(Y:Y,$E:$E,$E257))))</f>
        <v/>
      </c>
      <c r="CO257" s="223" t="str">
        <f t="array" ref="CO257">IF(Z257="","",
IF(INDEX(Settings!$H:$H,MATCH(CO$1,Settings!$G:$G,0))=TRUE,
100-100*(Z257-MINIFS(Z:Z,$E:$E,$E257))/(MAXIFS(Z:Z,$E:$E,$E257)-MINIFS(Z:Z,$E:$E,$E257)),
100*(Z257-MINIFS(Z:Z,$E:$E,$E257))/(MAXIFS(Z:Z,$E:$E,$E257)-MINIFS(Z:Z,$E:$E,$E257))))</f>
        <v/>
      </c>
      <c r="CP257" s="223" t="str">
        <f t="array" ref="CP257">IF(AA257="","",
IF(INDEX(Settings!$H:$H,MATCH(CP$1,Settings!$G:$G,0))=TRUE,
100-100*(AA257-MINIFS(AA:AA,$E:$E,$E257))/(MAXIFS(AA:AA,$E:$E,$E257)-MINIFS(AA:AA,$E:$E,$E257)),
100*(AA257-MINIFS(AA:AA,$E:$E,$E257))/(MAXIFS(AA:AA,$E:$E,$E257)-MINIFS(AA:AA,$E:$E,$E257))))</f>
        <v/>
      </c>
      <c r="CQ257" s="223" t="str">
        <f t="array" ref="CQ257">IF(AB257="","",
IF(INDEX(Settings!$H:$H,MATCH(CQ$1,Settings!$G:$G,0))=TRUE,
100-100*(AB257-MINIFS(AB:AB,$E:$E,$E257))/(MAXIFS(AB:AB,$E:$E,$E257)-MINIFS(AB:AB,$E:$E,$E257)),
100*(AB257-MINIFS(AB:AB,$E:$E,$E257))/(MAXIFS(AB:AB,$E:$E,$E257)-MINIFS(AB:AB,$E:$E,$E257))))</f>
        <v/>
      </c>
      <c r="CR257" s="223" t="str">
        <f t="array" ref="CR257">IF(AC257="","",
IF(INDEX(Settings!$H:$H,MATCH(CR$1,Settings!$G:$G,0))=TRUE,
100-100*(AC257-MINIFS(AC:AC,$E:$E,$E257))/(MAXIFS(AC:AC,$E:$E,$E257)-MINIFS(AC:AC,$E:$E,$E257)),
100*(AC257-MINIFS(AC:AC,$E:$E,$E257))/(MAXIFS(AC:AC,$E:$E,$E257)-MINIFS(AC:AC,$E:$E,$E257))))</f>
        <v/>
      </c>
      <c r="CS257" s="223" t="str">
        <f t="array" ref="CS257">IF(AD257="","",
IF(INDEX(Settings!$H:$H,MATCH(CS$1,Settings!$G:$G,0))=TRUE,
100-100*(AD257-MINIFS(AD:AD,$E:$E,$E257))/(MAXIFS(AD:AD,$E:$E,$E257)-MINIFS(AD:AD,$E:$E,$E257)),
100*(AD257-MINIFS(AD:AD,$E:$E,$E257))/(MAXIFS(AD:AD,$E:$E,$E257)-MINIFS(AD:AD,$E:$E,$E257))))</f>
        <v/>
      </c>
      <c r="CT257" s="223" t="str">
        <f t="array" ref="CT257">IF(AE257="","",
IF(INDEX(Settings!$H:$H,MATCH(CT$1,Settings!$G:$G,0))=TRUE,
100-100*(AE257-MINIFS(AE:AE,$E:$E,$E257))/(MAXIFS(AE:AE,$E:$E,$E257)-MINIFS(AE:AE,$E:$E,$E257)),
100*(AE257-MINIFS(AE:AE,$E:$E,$E257))/(MAXIFS(AE:AE,$E:$E,$E257)-MINIFS(AE:AE,$E:$E,$E257))))</f>
        <v/>
      </c>
      <c r="CU257" s="223" t="str">
        <f t="array" ref="CU257">IF(AF257="","",
IF(INDEX(Settings!$H:$H,MATCH(CU$1,Settings!$G:$G,0))=TRUE,
100-100*(AF257-MINIFS(AF:AF,$E:$E,$E257))/(MAXIFS(AF:AF,$E:$E,$E257)-MINIFS(AF:AF,$E:$E,$E257)),
100*(AF257-MINIFS(AF:AF,$E:$E,$E257))/(MAXIFS(AF:AF,$E:$E,$E257)-MINIFS(AF:AF,$E:$E,$E257))))</f>
        <v/>
      </c>
      <c r="CV257" s="223" t="str">
        <f t="array" ref="CV257">IF(AG257="","",
IF(INDEX(Settings!$H:$H,MATCH(CV$1,Settings!$G:$G,0))=TRUE,
100-100*(AG257-MINIFS(AG:AG,$E:$E,$E257))/(MAXIFS(AG:AG,$E:$E,$E257)-MINIFS(AG:AG,$E:$E,$E257)),
100*(AG257-MINIFS(AG:AG,$E:$E,$E257))/(MAXIFS(AG:AG,$E:$E,$E257)-MINIFS(AG:AG,$E:$E,$E257))))</f>
        <v/>
      </c>
      <c r="CW257" s="223" t="str">
        <f t="array" ref="CW257">IF(AH257="","",
IF(INDEX(Settings!$H:$H,MATCH(CW$1,Settings!$G:$G,0))=TRUE,
100-100*(AH257-MINIFS(AH:AH,$E:$E,$E257))/(MAXIFS(AH:AH,$E:$E,$E257)-MINIFS(AH:AH,$E:$E,$E257)),
100*(AH257-MINIFS(AH:AH,$E:$E,$E257))/(MAXIFS(AH:AH,$E:$E,$E257)-MINIFS(AH:AH,$E:$E,$E257))))</f>
        <v/>
      </c>
      <c r="CX257" s="223" t="str">
        <f t="array" ref="CX257">IF(AI257="","",
IF(INDEX(Settings!$H:$H,MATCH(CX$1,Settings!$G:$G,0))=TRUE,
100-100*(AI257-MINIFS(AI:AI,$E:$E,$E257))/(MAXIFS(AI:AI,$E:$E,$E257)-MINIFS(AI:AI,$E:$E,$E257)),
100*(AI257-MINIFS(AI:AI,$E:$E,$E257))/(MAXIFS(AI:AI,$E:$E,$E257)-MINIFS(AI:AI,$E:$E,$E257))))</f>
        <v/>
      </c>
      <c r="CY257" s="223" t="str">
        <f t="array" ref="CY257">IF(AJ257="","",
IF(INDEX(Settings!$H:$H,MATCH(CY$1,Settings!$G:$G,0))=TRUE,
100-100*(AJ257-MINIFS(AJ:AJ,$E:$E,$E257))/(MAXIFS(AJ:AJ,$E:$E,$E257)-MINIFS(AJ:AJ,$E:$E,$E257)),
100*(AJ257-MINIFS(AJ:AJ,$E:$E,$E257))/(MAXIFS(AJ:AJ,$E:$E,$E257)-MINIFS(AJ:AJ,$E:$E,$E257))))</f>
        <v/>
      </c>
      <c r="CZ257" s="223" t="str">
        <f t="array" ref="CZ257">IF(AK257="","",
IF(INDEX(Settings!$H:$H,MATCH(CZ$1,Settings!$G:$G,0))=TRUE,
100-100*(AK257-MINIFS(AK:AK,$E:$E,$E257))/(MAXIFS(AK:AK,$E:$E,$E257)-MINIFS(AK:AK,$E:$E,$E257)),
100*(AK257-MINIFS(AK:AK,$E:$E,$E257))/(MAXIFS(AK:AK,$E:$E,$E257)-MINIFS(AK:AK,$E:$E,$E257))))</f>
        <v/>
      </c>
      <c r="DA257" s="223" t="str">
        <f t="array" ref="DA257">IF(AL257="","",
IF(INDEX(Settings!$H:$H,MATCH(DA$1,Settings!$G:$G,0))=TRUE,
100-100*(AL257-MINIFS(AL:AL,$E:$E,$E257))/(MAXIFS(AL:AL,$E:$E,$E257)-MINIFS(AL:AL,$E:$E,$E257)),
100*(AL257-MINIFS(AL:AL,$E:$E,$E257))/(MAXIFS(AL:AL,$E:$E,$E257)-MINIFS(AL:AL,$E:$E,$E257))))</f>
        <v/>
      </c>
      <c r="DB257" s="223" t="str">
        <f t="array" ref="DB257">IF(AM257="","",
IF(INDEX(Settings!$H:$H,MATCH(DB$1,Settings!$G:$G,0))=TRUE,
100-100*(AM257-MINIFS(AM:AM,$E:$E,$E257))/(MAXIFS(AM:AM,$E:$E,$E257)-MINIFS(AM:AM,$E:$E,$E257)),
100*(AM257-MINIFS(AM:AM,$E:$E,$E257))/(MAXIFS(AM:AM,$E:$E,$E257)-MINIFS(AM:AM,$E:$E,$E257))))</f>
        <v/>
      </c>
      <c r="DC257" s="223" t="str">
        <f t="array" ref="DC257">IF(AN257="","",
IF(INDEX(Settings!$H:$H,MATCH(DC$1,Settings!$G:$G,0))=TRUE,
100-100*(AN257-MINIFS(AN:AN,$E:$E,$E257))/(MAXIFS(AN:AN,$E:$E,$E257)-MINIFS(AN:AN,$E:$E,$E257)),
100*(AN257-MINIFS(AN:AN,$E:$E,$E257))/(MAXIFS(AN:AN,$E:$E,$E257)-MINIFS(AN:AN,$E:$E,$E257))))</f>
        <v/>
      </c>
      <c r="DD257" s="223" t="str">
        <f t="array" ref="DD257">IF(AO257="","",
IF(INDEX(Settings!$H:$H,MATCH(DD$1,Settings!$G:$G,0))=TRUE,
100-100*(AO257-MINIFS(AO:AO,$E:$E,$E257))/(MAXIFS(AO:AO,$E:$E,$E257)-MINIFS(AO:AO,$E:$E,$E257)),
100*(AO257-MINIFS(AO:AO,$E:$E,$E257))/(MAXIFS(AO:AO,$E:$E,$E257)-MINIFS(AO:AO,$E:$E,$E257))))</f>
        <v/>
      </c>
      <c r="DE257" s="223" t="str">
        <f t="array" ref="DE257">IF(AP257="","",
IF(INDEX(Settings!$H:$H,MATCH(DE$1,Settings!$G:$G,0))=TRUE,
100-100*(AP257-MINIFS(AP:AP,$E:$E,$E257))/(MAXIFS(AP:AP,$E:$E,$E257)-MINIFS(AP:AP,$E:$E,$E257)),
100*(AP257-MINIFS(AP:AP,$E:$E,$E257))/(MAXIFS(AP:AP,$E:$E,$E257)-MINIFS(AP:AP,$E:$E,$E257))))</f>
        <v/>
      </c>
      <c r="DF257" s="223" t="str">
        <f t="array" ref="DF257">IF(AQ257="","",
IF(INDEX(Settings!$H:$H,MATCH(DF$1,Settings!$G:$G,0))=TRUE,
100-100*(AQ257-MINIFS(AQ:AQ,$E:$E,$E257))/(MAXIFS(AQ:AQ,$E:$E,$E257)-MINIFS(AQ:AQ,$E:$E,$E257)),
100*(AQ257-MINIFS(AQ:AQ,$E:$E,$E257))/(MAXIFS(AQ:AQ,$E:$E,$E257)-MINIFS(AQ:AQ,$E:$E,$E257))))</f>
        <v/>
      </c>
      <c r="DG257" s="223" t="str">
        <f t="array" ref="DG257">IF(AR257="","",
IF(INDEX(Settings!$H:$H,MATCH(DG$1,Settings!$G:$G,0))=TRUE,
100-100*(AR257-MINIFS(AR:AR,$E:$E,$E257))/(MAXIFS(AR:AR,$E:$E,$E257)-MINIFS(AR:AR,$E:$E,$E257)),
100*(AR257-MINIFS(AR:AR,$E:$E,$E257))/(MAXIFS(AR:AR,$E:$E,$E257)-MINIFS(AR:AR,$E:$E,$E257))))</f>
        <v/>
      </c>
      <c r="DH257" s="223" t="str">
        <f t="array" ref="DH257">IF(AS257="","",
IF(INDEX(Settings!$H:$H,MATCH(DH$1,Settings!$G:$G,0))=TRUE,
100-100*(AS257-MINIFS(AS:AS,$E:$E,$E257))/(MAXIFS(AS:AS,$E:$E,$E257)-MINIFS(AS:AS,$E:$E,$E257)),
100*(AS257-MINIFS(AS:AS,$E:$E,$E257))/(MAXIFS(AS:AS,$E:$E,$E257)-MINIFS(AS:AS,$E:$E,$E257))))</f>
        <v/>
      </c>
      <c r="DI257" s="223" t="str">
        <f t="array" ref="DI257">IF(AT257="","",
IF(INDEX(Settings!$H:$H,MATCH(DI$1,Settings!$G:$G,0))=TRUE,
100-100*(AT257-MINIFS(AT:AT,$E:$E,$E257))/(MAXIFS(AT:AT,$E:$E,$E257)-MINIFS(AT:AT,$E:$E,$E257)),
100*(AT257-MINIFS(AT:AT,$E:$E,$E257))/(MAXIFS(AT:AT,$E:$E,$E257)-MINIFS(AT:AT,$E:$E,$E257))))</f>
        <v/>
      </c>
      <c r="DJ257" s="223" t="str">
        <f t="array" ref="DJ257">IF(AU257="","",
IF(INDEX(Settings!$H:$H,MATCH(DJ$1,Settings!$G:$G,0))=TRUE,
100-100*(AU257-MINIFS(AU:AU,$E:$E,$E257))/(MAXIFS(AU:AU,$E:$E,$E257)-MINIFS(AU:AU,$E:$E,$E257)),
100*(AU257-MINIFS(AU:AU,$E:$E,$E257))/(MAXIFS(AU:AU,$E:$E,$E257)-MINIFS(AU:AU,$E:$E,$E257))))</f>
        <v/>
      </c>
      <c r="DK257" s="223" t="str">
        <f t="array" ref="DK257">IF(AV257="","",
IF(INDEX(Settings!$H:$H,MATCH(DK$1,Settings!$G:$G,0))=TRUE,
100-100*(AV257-MINIFS(AV:AV,$E:$E,$E257))/(MAXIFS(AV:AV,$E:$E,$E257)-MINIFS(AV:AV,$E:$E,$E257)),
100*(AV257-MINIFS(AV:AV,$E:$E,$E257))/(MAXIFS(AV:AV,$E:$E,$E257)-MINIFS(AV:AV,$E:$E,$E257))))</f>
        <v/>
      </c>
      <c r="DL257" s="223" t="str">
        <f t="array" ref="DL257">IF(AW257="","",
IF(INDEX(Settings!$H:$H,MATCH(DL$1,Settings!$G:$G,0))=TRUE,
100-100*(AW257-MINIFS(AW:AW,$E:$E,$E257))/(MAXIFS(AW:AW,$E:$E,$E257)-MINIFS(AW:AW,$E:$E,$E257)),
100*(AW257-MINIFS(AW:AW,$E:$E,$E257))/(MAXIFS(AW:AW,$E:$E,$E257)-MINIFS(AW:AW,$E:$E,$E257))))</f>
        <v/>
      </c>
      <c r="DM257" s="223" t="str">
        <f t="array" ref="DM257">IF(AX257="","",
IF(INDEX(Settings!$H:$H,MATCH(DM$1,Settings!$G:$G,0))=TRUE,
100-100*(AX257-MINIFS(AX:AX,$E:$E,$E257))/(MAXIFS(AX:AX,$E:$E,$E257)-MINIFS(AX:AX,$E:$E,$E257)),
100*(AX257-MINIFS(AX:AX,$E:$E,$E257))/(MAXIFS(AX:AX,$E:$E,$E257)-MINIFS(AX:AX,$E:$E,$E257))))</f>
        <v/>
      </c>
      <c r="DN257" s="223" t="str">
        <f t="array" ref="DN257">IF(AY257="","",
IF(INDEX(Settings!$H:$H,MATCH(DN$1,Settings!$G:$G,0))=TRUE,
100-100*(AY257-MINIFS(AY:AY,$E:$E,$E257))/(MAXIFS(AY:AY,$E:$E,$E257)-MINIFS(AY:AY,$E:$E,$E257)),
100*(AY257-MINIFS(AY:AY,$E:$E,$E257))/(MAXIFS(AY:AY,$E:$E,$E257)-MINIFS(AY:AY,$E:$E,$E257))))</f>
        <v/>
      </c>
      <c r="DO257" s="223" t="str">
        <f t="array" ref="DO257">IF(AZ257="","",
IF(INDEX(Settings!$H:$H,MATCH(DO$1,Settings!$G:$G,0))=TRUE,
100-100*(AZ257-MINIFS(AZ:AZ,$E:$E,$E257))/(MAXIFS(AZ:AZ,$E:$E,$E257)-MINIFS(AZ:AZ,$E:$E,$E257)),
100*(AZ257-MINIFS(AZ:AZ,$E:$E,$E257))/(MAXIFS(AZ:AZ,$E:$E,$E257)-MINIFS(AZ:AZ,$E:$E,$E257))))</f>
        <v/>
      </c>
      <c r="DP257" s="223" t="str">
        <f t="array" ref="DP257">IF(BA257="","",
IF(INDEX(Settings!$H:$H,MATCH(DP$1,Settings!$G:$G,0))=TRUE,
100-100*(BA257-MINIFS(BA:BA,$E:$E,$E257))/(MAXIFS(BA:BA,$E:$E,$E257)-MINIFS(BA:BA,$E:$E,$E257)),
100*(BA257-MINIFS(BA:BA,$E:$E,$E257))/(MAXIFS(BA:BA,$E:$E,$E257)-MINIFS(BA:BA,$E:$E,$E257))))</f>
        <v/>
      </c>
      <c r="DQ257" s="223" t="str">
        <f t="array" ref="DQ257">IF(BB257="","",
IF(INDEX(Settings!$H:$H,MATCH(DQ$1,Settings!$G:$G,0))=TRUE,
100-100*(BB257-MINIFS(BB:BB,$E:$E,$E257))/(MAXIFS(BB:BB,$E:$E,$E257)-MINIFS(BB:BB,$E:$E,$E257)),
100*(BB257-MINIFS(BB:BB,$E:$E,$E257))/(MAXIFS(BB:BB,$E:$E,$E257)-MINIFS(BB:BB,$E:$E,$E257))))</f>
        <v/>
      </c>
      <c r="DR257" s="223" t="str">
        <f t="array" ref="DR257">IF(BC257="","",
IF(INDEX(Settings!$H:$H,MATCH(DR$1,Settings!$G:$G,0))=TRUE,
100-100*(BC257-MINIFS(BC:BC,$E:$E,$E257))/(MAXIFS(BC:BC,$E:$E,$E257)-MINIFS(BC:BC,$E:$E,$E257)),
100*(BC257-MINIFS(BC:BC,$E:$E,$E257))/(MAXIFS(BC:BC,$E:$E,$E257)-MINIFS(BC:BC,$E:$E,$E257))))</f>
        <v/>
      </c>
      <c r="DS257" s="223" t="str">
        <f t="array" ref="DS257">IF(BD257="","",
IF(INDEX(Settings!$H:$H,MATCH(DS$1,Settings!$G:$G,0))=TRUE,
100-100*(BD257-MINIFS(BD:BD,$E:$E,$E257))/(MAXIFS(BD:BD,$E:$E,$E257)-MINIFS(BD:BD,$E:$E,$E257)),
100*(BD257-MINIFS(BD:BD,$E:$E,$E257))/(MAXIFS(BD:BD,$E:$E,$E257)-MINIFS(BD:BD,$E:$E,$E257))))</f>
        <v/>
      </c>
      <c r="DT257" s="223" t="str">
        <f t="array" ref="DT257">IF(BE257="","",
IF(INDEX(Settings!$H:$H,MATCH(DT$1,Settings!$G:$G,0))=TRUE,
100-100*(BE257-MINIFS(BE:BE,$E:$E,$E257))/(MAXIFS(BE:BE,$E:$E,$E257)-MINIFS(BE:BE,$E:$E,$E257)),
100*(BE257-MINIFS(BE:BE,$E:$E,$E257))/(MAXIFS(BE:BE,$E:$E,$E257)-MINIFS(BE:BE,$E:$E,$E257))))</f>
        <v/>
      </c>
      <c r="DU257" s="223" t="str">
        <f t="array" ref="DU257">IF(BF257="","",
IF(INDEX(Settings!$H:$H,MATCH(DU$1,Settings!$G:$G,0))=TRUE,
100-100*(BF257-MINIFS(BF:BF,$E:$E,$E257))/(MAXIFS(BF:BF,$E:$E,$E257)-MINIFS(BF:BF,$E:$E,$E257)),
100*(BF257-MINIFS(BF:BF,$E:$E,$E257))/(MAXIFS(BF:BF,$E:$E,$E257)-MINIFS(BF:BF,$E:$E,$E257))))</f>
        <v/>
      </c>
      <c r="DV257" s="223" t="str">
        <f t="array" ref="DV257">IF(BG257="","",
IF(INDEX(Settings!$H:$H,MATCH(DV$1,Settings!$G:$G,0))=TRUE,
100-100*(BG257-MINIFS(BG:BG,$E:$E,$E257))/(MAXIFS(BG:BG,$E:$E,$E257)-MINIFS(BG:BG,$E:$E,$E257)),
100*(BG257-MINIFS(BG:BG,$E:$E,$E257))/(MAXIFS(BG:BG,$E:$E,$E257)-MINIFS(BG:BG,$E:$E,$E257))))</f>
        <v/>
      </c>
      <c r="DW257" s="223" t="str">
        <f t="array" ref="DW257">IF(BH257="","",
IF(INDEX(Settings!$H:$H,MATCH(DW$1,Settings!$G:$G,0))=TRUE,
100-100*(BH257-MINIFS(BH:BH,$E:$E,$E257))/(MAXIFS(BH:BH,$E:$E,$E257)-MINIFS(BH:BH,$E:$E,$E257)),
100*(BH257-MINIFS(BH:BH,$E:$E,$E257))/(MAXIFS(BH:BH,$E:$E,$E257)-MINIFS(BH:BH,$E:$E,$E257))))</f>
        <v/>
      </c>
      <c r="DX257" s="223" t="str">
        <f t="array" ref="DX257">IF(BI257="","",
IF(INDEX(Settings!$H:$H,MATCH(DX$1,Settings!$G:$G,0))=TRUE,
100-100*(BI257-MINIFS(BI:BI,$E:$E,$E257))/(MAXIFS(BI:BI,$E:$E,$E257)-MINIFS(BI:BI,$E:$E,$E257)),
100*(BI257-MINIFS(BI:BI,$E:$E,$E257))/(MAXIFS(BI:BI,$E:$E,$E257)-MINIFS(BI:BI,$E:$E,$E257))))</f>
        <v/>
      </c>
      <c r="DY257" s="223" t="str">
        <f t="array" ref="DY257">IF(BJ257="","",
IF(INDEX(Settings!$H:$H,MATCH(DY$1,Settings!$G:$G,0))=TRUE,
100-100*(BJ257-MINIFS(BJ:BJ,$E:$E,$E257))/(MAXIFS(BJ:BJ,$E:$E,$E257)-MINIFS(BJ:BJ,$E:$E,$E257)),
100*(BJ257-MINIFS(BJ:BJ,$E:$E,$E257))/(MAXIFS(BJ:BJ,$E:$E,$E257)-MINIFS(BJ:BJ,$E:$E,$E257))))</f>
        <v/>
      </c>
      <c r="DZ257" s="225"/>
      <c r="EA257" s="225"/>
      <c r="EB257" s="225" t="str">
        <f t="shared" si="8"/>
        <v/>
      </c>
      <c r="EC257" s="225" t="str">
        <f t="shared" si="9"/>
        <v/>
      </c>
      <c r="ED257" s="225" t="str">
        <f t="shared" si="10"/>
        <v/>
      </c>
      <c r="EE257" s="225" t="str">
        <f t="shared" si="11"/>
        <v/>
      </c>
      <c r="EF257" s="225" t="str">
        <f t="shared" si="12"/>
        <v/>
      </c>
      <c r="EG257" s="225" t="str">
        <f t="shared" si="13"/>
        <v/>
      </c>
      <c r="EH257" s="225"/>
      <c r="EI257" s="225"/>
      <c r="EJ257" s="225"/>
      <c r="EK257" s="225"/>
      <c r="EL257" s="225"/>
      <c r="EM257" s="225"/>
    </row>
    <row r="258">
      <c r="A258" s="231"/>
      <c r="B258" s="231"/>
      <c r="C258" s="231"/>
      <c r="D258" s="231" t="str">
        <f t="array" ref="D258">IFERROR(INDEX(Profiles!$B:$B,MATCH($A258,Profiles!$A:$A,0)),"")</f>
        <v/>
      </c>
      <c r="E258" s="231"/>
      <c r="F258" s="231"/>
      <c r="G258" s="231"/>
      <c r="H258" s="231"/>
      <c r="I258" s="231" t="str">
        <f>IF(A258="","",IF(Settings!$N$3="DATE",F258&amp;": "&amp;TEXT(B258,"M/DD/YY"),F258&amp;": "&amp;H258))</f>
        <v/>
      </c>
      <c r="J258" s="231"/>
      <c r="K258" s="231"/>
      <c r="L258" s="231"/>
      <c r="M258" s="232" t="str">
        <f t="shared" si="14"/>
        <v/>
      </c>
      <c r="N258" s="231"/>
      <c r="O258" s="231"/>
      <c r="P258" s="231"/>
      <c r="Q258" s="231"/>
      <c r="R258" s="231"/>
      <c r="S258" s="230" t="str">
        <f>IFERROR(VLOOKUP(AF258, 'YOYO IR Scores'!A:C, 3, FALSE), "")
</f>
        <v/>
      </c>
      <c r="T258" s="231"/>
      <c r="U258" s="231"/>
      <c r="V258" s="231"/>
      <c r="W258" s="231"/>
      <c r="X258" s="233" t="str">
        <f t="shared" si="4"/>
        <v/>
      </c>
      <c r="Y258" s="234" t="str">
        <f t="shared" si="5"/>
        <v/>
      </c>
      <c r="Z258" s="234" t="str">
        <f t="shared" si="6"/>
        <v/>
      </c>
      <c r="AA258" s="233" t="str">
        <f t="shared" si="7"/>
        <v/>
      </c>
      <c r="AB258" s="232"/>
      <c r="AC258" s="232"/>
      <c r="AD258" s="232"/>
      <c r="AE258" s="232" t="str">
        <f>IFERROR(VLOOKUP(AF258, 'YOYO IR Scores'!A:C, 2, FALSE), "")</f>
        <v/>
      </c>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t="str">
        <f t="array" ref="BK258">IF(J258="","",
IF(INDEX(Settings!$H:$H,MATCH(BY$1,Settings!$G:$G,0))=TRUE,
100-100*(J258-MIN(J:J))/(MAX(J:J)-MIN(J:J)),
100*(J258-MIN(J:J))/(MAX(J:J)-MIN(J:J))))</f>
        <v/>
      </c>
      <c r="BL258" s="232" t="str">
        <f t="array" ref="BL258">IF(J258="","",
IF(INDEX(Settings!$H:$H,MATCH(BY$1,Settings!$G:$G,0))=TRUE,
100-100*(J258-MINIFS(J:J,$E:$E,$E258))/(MAXIFS(J:J,$E:$E,$E258)-MINIFS(J:J,$E:$E,$E258)),
100*(J258-MINIFS(J:J,$E:$E,$E258))/(MAXIFS(J:J,$E:$E,$E258)-MINIFS(J:J,$E:$E,$E258))))</f>
        <v/>
      </c>
      <c r="BM258" s="232" t="str">
        <f t="array" ref="BM258">IF(J258="","",
IF(INDEX(Settings!$H:$H,MATCH(BY$1,Settings!$G:$G,0))=TRUE,
100-100*(J258-MINIFS(J:J,$E:$E,$E258,$I:$I,$I258))/(MAXIFS(J:J,$E:$E,$E258,$I:$I,$I258)-MINIFS(J:J,$E:$E,$E258,$I:$I,$I258)),
100*(J258-MINIFS(J:J,$E:$E,$E258,$I:$I,$I258))/(MAXIFS(J:J,$E:$E,$E258,$I:$I,$I258)-MINIFS(J:J,$E:$E,$E258,$I:$I,$I258))))</f>
        <v/>
      </c>
      <c r="BN258" s="231" t="str">
        <f t="array" ref="BN258">IF(J258="","",
IF(INDEX(Settings!$H:$H,MATCH(BY$1,Settings!$G:$G,0))=TRUE,
100-100*PERCENTRANK(J:J,J258),
100*PERCENTRANK(J:J,J258)))</f>
        <v/>
      </c>
      <c r="BO258" s="231" t="str">
        <f>IFERROR(__xludf.DUMMYFUNCTION("IF(J258="""","""",
IF(INDEX(Settings!$H:$H,MATCH(BY$1,Settings!$G:$G,0))=TRUE,
100-100*PERCENTRANK(FILTER(J:J,$E:$E=$E258),J258),
100*PERCENTRANK(FILTER(J:J,$E:$E=$E258),J258)))"),"")</f>
        <v/>
      </c>
      <c r="BP258" s="231" t="str">
        <f>IFERROR(__xludf.DUMMYFUNCTION("IF(J258="""","""",
IF(INDEX(Settings!$H:$H,MATCH(BY$1,Settings!$G:$G,0))=TRUE,
100-100*PERCENTRANK(FILTER(J:J,$E:$E=$E258,$I:$I=$I258),J258),
100*PERCENTRANK(FILTER(J:J,$E:$E=$E258,$I:$I=$I258),J258)))"),"")</f>
        <v/>
      </c>
      <c r="BQ258" s="233" t="str">
        <f t="array" ref="BQ258">IF(J258="","",
IF(INDEX(Settings!$H:$H,MATCH(BY$1,Settings!$G:$G,0))=TRUE,
-1*(J258-AVERAGE(J:J))/STDEV(J:J),
(J258-AVERAGE(J:J))/STDEV(J:J)))</f>
        <v/>
      </c>
      <c r="BR258" s="233" t="str">
        <f>IFERROR(__xludf.DUMMYFUNCTION("IF(J258="""","""",
IF(INDEX(Settings!$H:$H,MATCH(BY$1,Settings!$G:$G,0))=TRUE,
-1*(J258-AVERAGEIFS(J:J,$E:$E,$E258))/STDEV(FILTER(J:J,$E:$E=$E258)),
(J258-AVERAGEIFS(J:J,$E:$E,$E258))/STDEV(FILTER(J:J,$E:$E=$E258))))"),"")</f>
        <v/>
      </c>
      <c r="BS258" s="233"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1"/>
      <c r="BX258" s="231"/>
      <c r="BY258" s="232" t="str">
        <f t="array" ref="BY258">IF(J258="","",
IF(INDEX(Settings!$H:$H,MATCH(BY$1,Settings!$G:$G,0))=TRUE,
100-100*(J258-MINIFS(J:J,$E:$E,$E258))/(MAXIFS(J:J,$E:$E,$E258)-MINIFS(J:J,$E:$E,$E258)),
100*(J258-MINIFS(J:J,$E:$E,$E258))/(MAXIFS(J:J,$E:$E,$E258)-MINIFS(J:J,$E:$E,$E258))))</f>
        <v/>
      </c>
      <c r="BZ258" s="232" t="str">
        <f t="array" ref="BZ258">IF(K258="","",
IF(INDEX(Settings!$H:$H,MATCH(BZ$1,Settings!$G:$G,0))=TRUE,
100-100*(K258-MINIFS(K:K,$E:$E,$E258))/(MAXIFS(K:K,$E:$E,$E258)-MINIFS(K:K,$E:$E,$E258)),
100*(K258-MINIFS(K:K,$E:$E,$E258))/(MAXIFS(K:K,$E:$E,$E258)-MINIFS(K:K,$E:$E,$E258))))</f>
        <v/>
      </c>
      <c r="CA258" s="232" t="str">
        <f t="array" ref="CA258">IF(L258="","",
IF(INDEX(Settings!$H:$H,MATCH(CA$1,Settings!$G:$G,0))=TRUE,
100-100*(L258-MINIFS(L:L,$E:$E,$E258))/(MAXIFS(L:L,$E:$E,$E258)-MINIFS(L:L,$E:$E,$E258)),
100*(L258-MINIFS(L:L,$E:$E,$E258))/(MAXIFS(L:L,$E:$E,$E258)-MINIFS(L:L,$E:$E,$E258))))</f>
        <v/>
      </c>
      <c r="CB258" s="232" t="str">
        <f t="array" ref="CB258">IF(M258="","",
IF(INDEX(Settings!$H:$H,MATCH(CB$1,Settings!$G:$G,0))=TRUE,
100-100*(M258-MINIFS(M:M,$E:$E,$E258))/(MAXIFS(M:M,$E:$E,$E258)-MINIFS(M:M,$E:$E,$E258)),
100*(M258-MINIFS(M:M,$E:$E,$E258))/(MAXIFS(M:M,$E:$E,$E258)-MINIFS(M:M,$E:$E,$E258))))</f>
        <v/>
      </c>
      <c r="CC258" s="232" t="str">
        <f t="array" ref="CC258">IF(N258="","",
IF(INDEX(Settings!$H:$H,MATCH(CC$1,Settings!$G:$G,0))=TRUE,
100-100*(N258-MINIFS(N:N,$E:$E,$E258))/(MAXIFS(N:N,$E:$E,$E258)-MINIFS(N:N,$E:$E,$E258)),
100*(N258-MINIFS(N:N,$E:$E,$E258))/(MAXIFS(N:N,$E:$E,$E258)-MINIFS(N:N,$E:$E,$E258))))</f>
        <v/>
      </c>
      <c r="CD258" s="232" t="str">
        <f t="array" ref="CD258">IF(O258="","",
IF(INDEX(Settings!$H:$H,MATCH(CD$1,Settings!$G:$G,0))=TRUE,
100-100*(O258-MINIFS(O:O,$E:$E,$E258))/(MAXIFS(O:O,$E:$E,$E258)-MINIFS(O:O,$E:$E,$E258)),
100*(O258-MINIFS(O:O,$E:$E,$E258))/(MAXIFS(O:O,$E:$E,$E258)-MINIFS(O:O,$E:$E,$E258))))</f>
        <v/>
      </c>
      <c r="CE258" s="232" t="str">
        <f t="array" ref="CE258">IF(P258="","",
IF(INDEX(Settings!$H:$H,MATCH(CE$1,Settings!$G:$G,0))=TRUE,
100-100*(P258-MINIFS(P:P,$E:$E,$E258))/(MAXIFS(P:P,$E:$E,$E258)-MINIFS(P:P,$E:$E,$E258)),
100*(P258-MINIFS(P:P,$E:$E,$E258))/(MAXIFS(P:P,$E:$E,$E258)-MINIFS(P:P,$E:$E,$E258))))</f>
        <v/>
      </c>
      <c r="CF258" s="232" t="str">
        <f t="array" ref="CF258">IF(Q258="","",
IF(INDEX(Settings!$H:$H,MATCH(CF$1,Settings!$G:$G,0))=TRUE,
100-100*(Q258-MINIFS(Q:Q,$E:$E,$E258))/(MAXIFS(Q:Q,$E:$E,$E258)-MINIFS(Q:Q,$E:$E,$E258)),
100*(Q258-MINIFS(Q:Q,$E:$E,$E258))/(MAXIFS(Q:Q,$E:$E,$E258)-MINIFS(Q:Q,$E:$E,$E258))))</f>
        <v/>
      </c>
      <c r="CG258" s="232" t="str">
        <f t="array" ref="CG258">IF(R258="","",
IF(INDEX(Settings!$H:$H,MATCH(CG$1,Settings!$G:$G,0))=TRUE,
100-100*(R258-MINIFS(R:R,$E:$E,$E258))/(MAXIFS(R:R,$E:$E,$E258)-MINIFS(R:R,$E:$E,$E258)),
100*(R258-MINIFS(R:R,$E:$E,$E258))/(MAXIFS(R:R,$E:$E,$E258)-MINIFS(R:R,$E:$E,$E258))))</f>
        <v/>
      </c>
      <c r="CH258" s="232" t="str">
        <f t="array" ref="CH258">IF(S258="","",
IF(INDEX(Settings!$H:$H,MATCH(CH$1,Settings!$G:$G,0))=TRUE,
100-100*(S258-MINIFS(S:S,$E:$E,$E258))/(MAXIFS(S:S,$E:$E,$E258)-MINIFS(S:S,$E:$E,$E258)),
100*(S258-MINIFS(S:S,$E:$E,$E258))/(MAXIFS(S:S,$E:$E,$E258)-MINIFS(S:S,$E:$E,$E258))))</f>
        <v/>
      </c>
      <c r="CI258" s="232" t="str">
        <f t="array" ref="CI258">IF(T258="","",
IF(INDEX(Settings!$H:$H,MATCH(CI$1,Settings!$G:$G,0))=TRUE,
100-100*(T258-MINIFS(T:T,$E:$E,$E258))/(MAXIFS(T:T,$E:$E,$E258)-MINIFS(T:T,$E:$E,$E258)),
100*(T258-MINIFS(T:T,$E:$E,$E258))/(MAXIFS(T:T,$E:$E,$E258)-MINIFS(T:T,$E:$E,$E258))))</f>
        <v/>
      </c>
      <c r="CJ258" s="232" t="str">
        <f t="array" ref="CJ258">IF(U258="","",
IF(INDEX(Settings!$H:$H,MATCH(CJ$1,Settings!$G:$G,0))=TRUE,
100-100*(U258-MINIFS(U:U,$E:$E,$E258))/(MAXIFS(U:U,$E:$E,$E258)-MINIFS(U:U,$E:$E,$E258)),
100*(U258-MINIFS(U:U,$E:$E,$E258))/(MAXIFS(U:U,$E:$E,$E258)-MINIFS(U:U,$E:$E,$E258))))</f>
        <v/>
      </c>
      <c r="CK258" s="232" t="str">
        <f t="array" ref="CK258">IF(V258="","",
IF(INDEX(Settings!$H:$H,MATCH(CK$1,Settings!$G:$G,0))=TRUE,
100-100*(V258-MINIFS(V:V,$E:$E,$E258))/(MAXIFS(V:V,$E:$E,$E258)-MINIFS(V:V,$E:$E,$E258)),
100*(V258-MINIFS(V:V,$E:$E,$E258))/(MAXIFS(V:V,$E:$E,$E258)-MINIFS(V:V,$E:$E,$E258))))</f>
        <v/>
      </c>
      <c r="CL258" s="232" t="str">
        <f t="array" ref="CL258">IF(W258="","",
IF(INDEX(Settings!$H:$H,MATCH(CL$1,Settings!$G:$G,0))=TRUE,
100-100*(W258-MINIFS(W:W,$E:$E,$E258))/(MAXIFS(W:W,$E:$E,$E258)-MINIFS(W:W,$E:$E,$E258)),
100*(W258-MINIFS(W:W,$E:$E,$E258))/(MAXIFS(W:W,$E:$E,$E258)-MINIFS(W:W,$E:$E,$E258))))</f>
        <v/>
      </c>
      <c r="CM258" s="232" t="str">
        <f t="array" ref="CM258">IF(X258="","",
IF(INDEX(Settings!$H:$H,MATCH(CM$1,Settings!$G:$G,0))=TRUE,
100-100*(X258-MINIFS(X:X,$E:$E,$E258))/(MAXIFS(X:X,$E:$E,$E258)-MINIFS(X:X,$E:$E,$E258)),
100*(X258-MINIFS(X:X,$E:$E,$E258))/(MAXIFS(X:X,$E:$E,$E258)-MINIFS(X:X,$E:$E,$E258))))</f>
        <v/>
      </c>
      <c r="CN258" s="232" t="str">
        <f t="array" ref="CN258">IF(Y258="","",
IF(INDEX(Settings!$H:$H,MATCH(CN$1,Settings!$G:$G,0))=TRUE,
100-100*(Y258-MINIFS(Y:Y,$E:$E,$E258))/(MAXIFS(Y:Y,$E:$E,$E258)-MINIFS(Y:Y,$E:$E,$E258)),
100*(Y258-MINIFS(Y:Y,$E:$E,$E258))/(MAXIFS(Y:Y,$E:$E,$E258)-MINIFS(Y:Y,$E:$E,$E258))))</f>
        <v/>
      </c>
      <c r="CO258" s="232" t="str">
        <f t="array" ref="CO258">IF(Z258="","",
IF(INDEX(Settings!$H:$H,MATCH(CO$1,Settings!$G:$G,0))=TRUE,
100-100*(Z258-MINIFS(Z:Z,$E:$E,$E258))/(MAXIFS(Z:Z,$E:$E,$E258)-MINIFS(Z:Z,$E:$E,$E258)),
100*(Z258-MINIFS(Z:Z,$E:$E,$E258))/(MAXIFS(Z:Z,$E:$E,$E258)-MINIFS(Z:Z,$E:$E,$E258))))</f>
        <v/>
      </c>
      <c r="CP258" s="232" t="str">
        <f t="array" ref="CP258">IF(AA258="","",
IF(INDEX(Settings!$H:$H,MATCH(CP$1,Settings!$G:$G,0))=TRUE,
100-100*(AA258-MINIFS(AA:AA,$E:$E,$E258))/(MAXIFS(AA:AA,$E:$E,$E258)-MINIFS(AA:AA,$E:$E,$E258)),
100*(AA258-MINIFS(AA:AA,$E:$E,$E258))/(MAXIFS(AA:AA,$E:$E,$E258)-MINIFS(AA:AA,$E:$E,$E258))))</f>
        <v/>
      </c>
      <c r="CQ258" s="232" t="str">
        <f t="array" ref="CQ258">IF(AB258="","",
IF(INDEX(Settings!$H:$H,MATCH(CQ$1,Settings!$G:$G,0))=TRUE,
100-100*(AB258-MINIFS(AB:AB,$E:$E,$E258))/(MAXIFS(AB:AB,$E:$E,$E258)-MINIFS(AB:AB,$E:$E,$E258)),
100*(AB258-MINIFS(AB:AB,$E:$E,$E258))/(MAXIFS(AB:AB,$E:$E,$E258)-MINIFS(AB:AB,$E:$E,$E258))))</f>
        <v/>
      </c>
      <c r="CR258" s="232" t="str">
        <f t="array" ref="CR258">IF(AC258="","",
IF(INDEX(Settings!$H:$H,MATCH(CR$1,Settings!$G:$G,0))=TRUE,
100-100*(AC258-MINIFS(AC:AC,$E:$E,$E258))/(MAXIFS(AC:AC,$E:$E,$E258)-MINIFS(AC:AC,$E:$E,$E258)),
100*(AC258-MINIFS(AC:AC,$E:$E,$E258))/(MAXIFS(AC:AC,$E:$E,$E258)-MINIFS(AC:AC,$E:$E,$E258))))</f>
        <v/>
      </c>
      <c r="CS258" s="232" t="str">
        <f t="array" ref="CS258">IF(AD258="","",
IF(INDEX(Settings!$H:$H,MATCH(CS$1,Settings!$G:$G,0))=TRUE,
100-100*(AD258-MINIFS(AD:AD,$E:$E,$E258))/(MAXIFS(AD:AD,$E:$E,$E258)-MINIFS(AD:AD,$E:$E,$E258)),
100*(AD258-MINIFS(AD:AD,$E:$E,$E258))/(MAXIFS(AD:AD,$E:$E,$E258)-MINIFS(AD:AD,$E:$E,$E258))))</f>
        <v/>
      </c>
      <c r="CT258" s="232" t="str">
        <f t="array" ref="CT258">IF(AE258="","",
IF(INDEX(Settings!$H:$H,MATCH(CT$1,Settings!$G:$G,0))=TRUE,
100-100*(AE258-MINIFS(AE:AE,$E:$E,$E258))/(MAXIFS(AE:AE,$E:$E,$E258)-MINIFS(AE:AE,$E:$E,$E258)),
100*(AE258-MINIFS(AE:AE,$E:$E,$E258))/(MAXIFS(AE:AE,$E:$E,$E258)-MINIFS(AE:AE,$E:$E,$E258))))</f>
        <v/>
      </c>
      <c r="CU258" s="232" t="str">
        <f t="array" ref="CU258">IF(AF258="","",
IF(INDEX(Settings!$H:$H,MATCH(CU$1,Settings!$G:$G,0))=TRUE,
100-100*(AF258-MINIFS(AF:AF,$E:$E,$E258))/(MAXIFS(AF:AF,$E:$E,$E258)-MINIFS(AF:AF,$E:$E,$E258)),
100*(AF258-MINIFS(AF:AF,$E:$E,$E258))/(MAXIFS(AF:AF,$E:$E,$E258)-MINIFS(AF:AF,$E:$E,$E258))))</f>
        <v/>
      </c>
      <c r="CV258" s="232" t="str">
        <f t="array" ref="CV258">IF(AG258="","",
IF(INDEX(Settings!$H:$H,MATCH(CV$1,Settings!$G:$G,0))=TRUE,
100-100*(AG258-MINIFS(AG:AG,$E:$E,$E258))/(MAXIFS(AG:AG,$E:$E,$E258)-MINIFS(AG:AG,$E:$E,$E258)),
100*(AG258-MINIFS(AG:AG,$E:$E,$E258))/(MAXIFS(AG:AG,$E:$E,$E258)-MINIFS(AG:AG,$E:$E,$E258))))</f>
        <v/>
      </c>
      <c r="CW258" s="232" t="str">
        <f t="array" ref="CW258">IF(AH258="","",
IF(INDEX(Settings!$H:$H,MATCH(CW$1,Settings!$G:$G,0))=TRUE,
100-100*(AH258-MINIFS(AH:AH,$E:$E,$E258))/(MAXIFS(AH:AH,$E:$E,$E258)-MINIFS(AH:AH,$E:$E,$E258)),
100*(AH258-MINIFS(AH:AH,$E:$E,$E258))/(MAXIFS(AH:AH,$E:$E,$E258)-MINIFS(AH:AH,$E:$E,$E258))))</f>
        <v/>
      </c>
      <c r="CX258" s="232" t="str">
        <f t="array" ref="CX258">IF(AI258="","",
IF(INDEX(Settings!$H:$H,MATCH(CX$1,Settings!$G:$G,0))=TRUE,
100-100*(AI258-MINIFS(AI:AI,$E:$E,$E258))/(MAXIFS(AI:AI,$E:$E,$E258)-MINIFS(AI:AI,$E:$E,$E258)),
100*(AI258-MINIFS(AI:AI,$E:$E,$E258))/(MAXIFS(AI:AI,$E:$E,$E258)-MINIFS(AI:AI,$E:$E,$E258))))</f>
        <v/>
      </c>
      <c r="CY258" s="232" t="str">
        <f t="array" ref="CY258">IF(AJ258="","",
IF(INDEX(Settings!$H:$H,MATCH(CY$1,Settings!$G:$G,0))=TRUE,
100-100*(AJ258-MINIFS(AJ:AJ,$E:$E,$E258))/(MAXIFS(AJ:AJ,$E:$E,$E258)-MINIFS(AJ:AJ,$E:$E,$E258)),
100*(AJ258-MINIFS(AJ:AJ,$E:$E,$E258))/(MAXIFS(AJ:AJ,$E:$E,$E258)-MINIFS(AJ:AJ,$E:$E,$E258))))</f>
        <v/>
      </c>
      <c r="CZ258" s="232" t="str">
        <f t="array" ref="CZ258">IF(AK258="","",
IF(INDEX(Settings!$H:$H,MATCH(CZ$1,Settings!$G:$G,0))=TRUE,
100-100*(AK258-MINIFS(AK:AK,$E:$E,$E258))/(MAXIFS(AK:AK,$E:$E,$E258)-MINIFS(AK:AK,$E:$E,$E258)),
100*(AK258-MINIFS(AK:AK,$E:$E,$E258))/(MAXIFS(AK:AK,$E:$E,$E258)-MINIFS(AK:AK,$E:$E,$E258))))</f>
        <v/>
      </c>
      <c r="DA258" s="232" t="str">
        <f t="array" ref="DA258">IF(AL258="","",
IF(INDEX(Settings!$H:$H,MATCH(DA$1,Settings!$G:$G,0))=TRUE,
100-100*(AL258-MINIFS(AL:AL,$E:$E,$E258))/(MAXIFS(AL:AL,$E:$E,$E258)-MINIFS(AL:AL,$E:$E,$E258)),
100*(AL258-MINIFS(AL:AL,$E:$E,$E258))/(MAXIFS(AL:AL,$E:$E,$E258)-MINIFS(AL:AL,$E:$E,$E258))))</f>
        <v/>
      </c>
      <c r="DB258" s="232" t="str">
        <f t="array" ref="DB258">IF(AM258="","",
IF(INDEX(Settings!$H:$H,MATCH(DB$1,Settings!$G:$G,0))=TRUE,
100-100*(AM258-MINIFS(AM:AM,$E:$E,$E258))/(MAXIFS(AM:AM,$E:$E,$E258)-MINIFS(AM:AM,$E:$E,$E258)),
100*(AM258-MINIFS(AM:AM,$E:$E,$E258))/(MAXIFS(AM:AM,$E:$E,$E258)-MINIFS(AM:AM,$E:$E,$E258))))</f>
        <v/>
      </c>
      <c r="DC258" s="232" t="str">
        <f t="array" ref="DC258">IF(AN258="","",
IF(INDEX(Settings!$H:$H,MATCH(DC$1,Settings!$G:$G,0))=TRUE,
100-100*(AN258-MINIFS(AN:AN,$E:$E,$E258))/(MAXIFS(AN:AN,$E:$E,$E258)-MINIFS(AN:AN,$E:$E,$E258)),
100*(AN258-MINIFS(AN:AN,$E:$E,$E258))/(MAXIFS(AN:AN,$E:$E,$E258)-MINIFS(AN:AN,$E:$E,$E258))))</f>
        <v/>
      </c>
      <c r="DD258" s="232" t="str">
        <f t="array" ref="DD258">IF(AO258="","",
IF(INDEX(Settings!$H:$H,MATCH(DD$1,Settings!$G:$G,0))=TRUE,
100-100*(AO258-MINIFS(AO:AO,$E:$E,$E258))/(MAXIFS(AO:AO,$E:$E,$E258)-MINIFS(AO:AO,$E:$E,$E258)),
100*(AO258-MINIFS(AO:AO,$E:$E,$E258))/(MAXIFS(AO:AO,$E:$E,$E258)-MINIFS(AO:AO,$E:$E,$E258))))</f>
        <v/>
      </c>
      <c r="DE258" s="232" t="str">
        <f t="array" ref="DE258">IF(AP258="","",
IF(INDEX(Settings!$H:$H,MATCH(DE$1,Settings!$G:$G,0))=TRUE,
100-100*(AP258-MINIFS(AP:AP,$E:$E,$E258))/(MAXIFS(AP:AP,$E:$E,$E258)-MINIFS(AP:AP,$E:$E,$E258)),
100*(AP258-MINIFS(AP:AP,$E:$E,$E258))/(MAXIFS(AP:AP,$E:$E,$E258)-MINIFS(AP:AP,$E:$E,$E258))))</f>
        <v/>
      </c>
      <c r="DF258" s="232" t="str">
        <f t="array" ref="DF258">IF(AQ258="","",
IF(INDEX(Settings!$H:$H,MATCH(DF$1,Settings!$G:$G,0))=TRUE,
100-100*(AQ258-MINIFS(AQ:AQ,$E:$E,$E258))/(MAXIFS(AQ:AQ,$E:$E,$E258)-MINIFS(AQ:AQ,$E:$E,$E258)),
100*(AQ258-MINIFS(AQ:AQ,$E:$E,$E258))/(MAXIFS(AQ:AQ,$E:$E,$E258)-MINIFS(AQ:AQ,$E:$E,$E258))))</f>
        <v/>
      </c>
      <c r="DG258" s="232" t="str">
        <f t="array" ref="DG258">IF(AR258="","",
IF(INDEX(Settings!$H:$H,MATCH(DG$1,Settings!$G:$G,0))=TRUE,
100-100*(AR258-MINIFS(AR:AR,$E:$E,$E258))/(MAXIFS(AR:AR,$E:$E,$E258)-MINIFS(AR:AR,$E:$E,$E258)),
100*(AR258-MINIFS(AR:AR,$E:$E,$E258))/(MAXIFS(AR:AR,$E:$E,$E258)-MINIFS(AR:AR,$E:$E,$E258))))</f>
        <v/>
      </c>
      <c r="DH258" s="232" t="str">
        <f t="array" ref="DH258">IF(AS258="","",
IF(INDEX(Settings!$H:$H,MATCH(DH$1,Settings!$G:$G,0))=TRUE,
100-100*(AS258-MINIFS(AS:AS,$E:$E,$E258))/(MAXIFS(AS:AS,$E:$E,$E258)-MINIFS(AS:AS,$E:$E,$E258)),
100*(AS258-MINIFS(AS:AS,$E:$E,$E258))/(MAXIFS(AS:AS,$E:$E,$E258)-MINIFS(AS:AS,$E:$E,$E258))))</f>
        <v/>
      </c>
      <c r="DI258" s="232" t="str">
        <f t="array" ref="DI258">IF(AT258="","",
IF(INDEX(Settings!$H:$H,MATCH(DI$1,Settings!$G:$G,0))=TRUE,
100-100*(AT258-MINIFS(AT:AT,$E:$E,$E258))/(MAXIFS(AT:AT,$E:$E,$E258)-MINIFS(AT:AT,$E:$E,$E258)),
100*(AT258-MINIFS(AT:AT,$E:$E,$E258))/(MAXIFS(AT:AT,$E:$E,$E258)-MINIFS(AT:AT,$E:$E,$E258))))</f>
        <v/>
      </c>
      <c r="DJ258" s="232" t="str">
        <f t="array" ref="DJ258">IF(AU258="","",
IF(INDEX(Settings!$H:$H,MATCH(DJ$1,Settings!$G:$G,0))=TRUE,
100-100*(AU258-MINIFS(AU:AU,$E:$E,$E258))/(MAXIFS(AU:AU,$E:$E,$E258)-MINIFS(AU:AU,$E:$E,$E258)),
100*(AU258-MINIFS(AU:AU,$E:$E,$E258))/(MAXIFS(AU:AU,$E:$E,$E258)-MINIFS(AU:AU,$E:$E,$E258))))</f>
        <v/>
      </c>
      <c r="DK258" s="232" t="str">
        <f t="array" ref="DK258">IF(AV258="","",
IF(INDEX(Settings!$H:$H,MATCH(DK$1,Settings!$G:$G,0))=TRUE,
100-100*(AV258-MINIFS(AV:AV,$E:$E,$E258))/(MAXIFS(AV:AV,$E:$E,$E258)-MINIFS(AV:AV,$E:$E,$E258)),
100*(AV258-MINIFS(AV:AV,$E:$E,$E258))/(MAXIFS(AV:AV,$E:$E,$E258)-MINIFS(AV:AV,$E:$E,$E258))))</f>
        <v/>
      </c>
      <c r="DL258" s="232" t="str">
        <f t="array" ref="DL258">IF(AW258="","",
IF(INDEX(Settings!$H:$H,MATCH(DL$1,Settings!$G:$G,0))=TRUE,
100-100*(AW258-MINIFS(AW:AW,$E:$E,$E258))/(MAXIFS(AW:AW,$E:$E,$E258)-MINIFS(AW:AW,$E:$E,$E258)),
100*(AW258-MINIFS(AW:AW,$E:$E,$E258))/(MAXIFS(AW:AW,$E:$E,$E258)-MINIFS(AW:AW,$E:$E,$E258))))</f>
        <v/>
      </c>
      <c r="DM258" s="232" t="str">
        <f t="array" ref="DM258">IF(AX258="","",
IF(INDEX(Settings!$H:$H,MATCH(DM$1,Settings!$G:$G,0))=TRUE,
100-100*(AX258-MINIFS(AX:AX,$E:$E,$E258))/(MAXIFS(AX:AX,$E:$E,$E258)-MINIFS(AX:AX,$E:$E,$E258)),
100*(AX258-MINIFS(AX:AX,$E:$E,$E258))/(MAXIFS(AX:AX,$E:$E,$E258)-MINIFS(AX:AX,$E:$E,$E258))))</f>
        <v/>
      </c>
      <c r="DN258" s="232" t="str">
        <f t="array" ref="DN258">IF(AY258="","",
IF(INDEX(Settings!$H:$H,MATCH(DN$1,Settings!$G:$G,0))=TRUE,
100-100*(AY258-MINIFS(AY:AY,$E:$E,$E258))/(MAXIFS(AY:AY,$E:$E,$E258)-MINIFS(AY:AY,$E:$E,$E258)),
100*(AY258-MINIFS(AY:AY,$E:$E,$E258))/(MAXIFS(AY:AY,$E:$E,$E258)-MINIFS(AY:AY,$E:$E,$E258))))</f>
        <v/>
      </c>
      <c r="DO258" s="232" t="str">
        <f t="array" ref="DO258">IF(AZ258="","",
IF(INDEX(Settings!$H:$H,MATCH(DO$1,Settings!$G:$G,0))=TRUE,
100-100*(AZ258-MINIFS(AZ:AZ,$E:$E,$E258))/(MAXIFS(AZ:AZ,$E:$E,$E258)-MINIFS(AZ:AZ,$E:$E,$E258)),
100*(AZ258-MINIFS(AZ:AZ,$E:$E,$E258))/(MAXIFS(AZ:AZ,$E:$E,$E258)-MINIFS(AZ:AZ,$E:$E,$E258))))</f>
        <v/>
      </c>
      <c r="DP258" s="232" t="str">
        <f t="array" ref="DP258">IF(BA258="","",
IF(INDEX(Settings!$H:$H,MATCH(DP$1,Settings!$G:$G,0))=TRUE,
100-100*(BA258-MINIFS(BA:BA,$E:$E,$E258))/(MAXIFS(BA:BA,$E:$E,$E258)-MINIFS(BA:BA,$E:$E,$E258)),
100*(BA258-MINIFS(BA:BA,$E:$E,$E258))/(MAXIFS(BA:BA,$E:$E,$E258)-MINIFS(BA:BA,$E:$E,$E258))))</f>
        <v/>
      </c>
      <c r="DQ258" s="232" t="str">
        <f t="array" ref="DQ258">IF(BB258="","",
IF(INDEX(Settings!$H:$H,MATCH(DQ$1,Settings!$G:$G,0))=TRUE,
100-100*(BB258-MINIFS(BB:BB,$E:$E,$E258))/(MAXIFS(BB:BB,$E:$E,$E258)-MINIFS(BB:BB,$E:$E,$E258)),
100*(BB258-MINIFS(BB:BB,$E:$E,$E258))/(MAXIFS(BB:BB,$E:$E,$E258)-MINIFS(BB:BB,$E:$E,$E258))))</f>
        <v/>
      </c>
      <c r="DR258" s="232" t="str">
        <f t="array" ref="DR258">IF(BC258="","",
IF(INDEX(Settings!$H:$H,MATCH(DR$1,Settings!$G:$G,0))=TRUE,
100-100*(BC258-MINIFS(BC:BC,$E:$E,$E258))/(MAXIFS(BC:BC,$E:$E,$E258)-MINIFS(BC:BC,$E:$E,$E258)),
100*(BC258-MINIFS(BC:BC,$E:$E,$E258))/(MAXIFS(BC:BC,$E:$E,$E258)-MINIFS(BC:BC,$E:$E,$E258))))</f>
        <v/>
      </c>
      <c r="DS258" s="232" t="str">
        <f t="array" ref="DS258">IF(BD258="","",
IF(INDEX(Settings!$H:$H,MATCH(DS$1,Settings!$G:$G,0))=TRUE,
100-100*(BD258-MINIFS(BD:BD,$E:$E,$E258))/(MAXIFS(BD:BD,$E:$E,$E258)-MINIFS(BD:BD,$E:$E,$E258)),
100*(BD258-MINIFS(BD:BD,$E:$E,$E258))/(MAXIFS(BD:BD,$E:$E,$E258)-MINIFS(BD:BD,$E:$E,$E258))))</f>
        <v/>
      </c>
      <c r="DT258" s="232" t="str">
        <f t="array" ref="DT258">IF(BE258="","",
IF(INDEX(Settings!$H:$H,MATCH(DT$1,Settings!$G:$G,0))=TRUE,
100-100*(BE258-MINIFS(BE:BE,$E:$E,$E258))/(MAXIFS(BE:BE,$E:$E,$E258)-MINIFS(BE:BE,$E:$E,$E258)),
100*(BE258-MINIFS(BE:BE,$E:$E,$E258))/(MAXIFS(BE:BE,$E:$E,$E258)-MINIFS(BE:BE,$E:$E,$E258))))</f>
        <v/>
      </c>
      <c r="DU258" s="232" t="str">
        <f t="array" ref="DU258">IF(BF258="","",
IF(INDEX(Settings!$H:$H,MATCH(DU$1,Settings!$G:$G,0))=TRUE,
100-100*(BF258-MINIFS(BF:BF,$E:$E,$E258))/(MAXIFS(BF:BF,$E:$E,$E258)-MINIFS(BF:BF,$E:$E,$E258)),
100*(BF258-MINIFS(BF:BF,$E:$E,$E258))/(MAXIFS(BF:BF,$E:$E,$E258)-MINIFS(BF:BF,$E:$E,$E258))))</f>
        <v/>
      </c>
      <c r="DV258" s="232" t="str">
        <f t="array" ref="DV258">IF(BG258="","",
IF(INDEX(Settings!$H:$H,MATCH(DV$1,Settings!$G:$G,0))=TRUE,
100-100*(BG258-MINIFS(BG:BG,$E:$E,$E258))/(MAXIFS(BG:BG,$E:$E,$E258)-MINIFS(BG:BG,$E:$E,$E258)),
100*(BG258-MINIFS(BG:BG,$E:$E,$E258))/(MAXIFS(BG:BG,$E:$E,$E258)-MINIFS(BG:BG,$E:$E,$E258))))</f>
        <v/>
      </c>
      <c r="DW258" s="232" t="str">
        <f t="array" ref="DW258">IF(BH258="","",
IF(INDEX(Settings!$H:$H,MATCH(DW$1,Settings!$G:$G,0))=TRUE,
100-100*(BH258-MINIFS(BH:BH,$E:$E,$E258))/(MAXIFS(BH:BH,$E:$E,$E258)-MINIFS(BH:BH,$E:$E,$E258)),
100*(BH258-MINIFS(BH:BH,$E:$E,$E258))/(MAXIFS(BH:BH,$E:$E,$E258)-MINIFS(BH:BH,$E:$E,$E258))))</f>
        <v/>
      </c>
      <c r="DX258" s="232" t="str">
        <f t="array" ref="DX258">IF(BI258="","",
IF(INDEX(Settings!$H:$H,MATCH(DX$1,Settings!$G:$G,0))=TRUE,
100-100*(BI258-MINIFS(BI:BI,$E:$E,$E258))/(MAXIFS(BI:BI,$E:$E,$E258)-MINIFS(BI:BI,$E:$E,$E258)),
100*(BI258-MINIFS(BI:BI,$E:$E,$E258))/(MAXIFS(BI:BI,$E:$E,$E258)-MINIFS(BI:BI,$E:$E,$E258))))</f>
        <v/>
      </c>
      <c r="DY258" s="232" t="str">
        <f t="array" ref="DY258">IF(BJ258="","",
IF(INDEX(Settings!$H:$H,MATCH(DY$1,Settings!$G:$G,0))=TRUE,
100-100*(BJ258-MINIFS(BJ:BJ,$E:$E,$E258))/(MAXIFS(BJ:BJ,$E:$E,$E258)-MINIFS(BJ:BJ,$E:$E,$E258)),
100*(BJ258-MINIFS(BJ:BJ,$E:$E,$E258))/(MAXIFS(BJ:BJ,$E:$E,$E258)-MINIFS(BJ:BJ,$E:$E,$E258))))</f>
        <v/>
      </c>
      <c r="DZ258" s="234"/>
      <c r="EA258" s="234"/>
      <c r="EB258" s="234" t="str">
        <f t="shared" si="8"/>
        <v/>
      </c>
      <c r="EC258" s="234" t="str">
        <f t="shared" si="9"/>
        <v/>
      </c>
      <c r="ED258" s="234" t="str">
        <f t="shared" si="10"/>
        <v/>
      </c>
      <c r="EE258" s="234" t="str">
        <f t="shared" si="11"/>
        <v/>
      </c>
      <c r="EF258" s="234" t="str">
        <f t="shared" si="12"/>
        <v/>
      </c>
      <c r="EG258" s="234" t="str">
        <f t="shared" si="13"/>
        <v/>
      </c>
      <c r="EH258" s="234"/>
      <c r="EI258" s="234"/>
      <c r="EJ258" s="234"/>
      <c r="EK258" s="234"/>
      <c r="EL258" s="234"/>
      <c r="EM258" s="234"/>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3" t="str">
        <f t="shared" si="14"/>
        <v/>
      </c>
      <c r="N259" s="49"/>
      <c r="O259" s="49"/>
      <c r="P259" s="49"/>
      <c r="Q259" s="49"/>
      <c r="R259" s="49"/>
      <c r="S259" s="222" t="str">
        <f>IFERROR(VLOOKUP(AF259, 'YOYO IR Scores'!A:C, 3, FALSE), "")
</f>
        <v/>
      </c>
      <c r="T259" s="49"/>
      <c r="U259" s="49"/>
      <c r="V259" s="49"/>
      <c r="W259" s="49"/>
      <c r="X259" s="224" t="str">
        <f t="shared" si="4"/>
        <v/>
      </c>
      <c r="Y259" s="225" t="str">
        <f t="shared" si="5"/>
        <v/>
      </c>
      <c r="Z259" s="225" t="str">
        <f t="shared" si="6"/>
        <v/>
      </c>
      <c r="AA259" s="224" t="str">
        <f t="shared" si="7"/>
        <v/>
      </c>
      <c r="AB259" s="223"/>
      <c r="AC259" s="223"/>
      <c r="AD259" s="223"/>
      <c r="AE259" s="223" t="str">
        <f>IFERROR(VLOOKUP(AF259, 'YOYO IR Scores'!A:C, 2, FALSE), "")</f>
        <v/>
      </c>
      <c r="AF259" s="223"/>
      <c r="AG259" s="223"/>
      <c r="AH259" s="223"/>
      <c r="AI259" s="223"/>
      <c r="AJ259" s="223"/>
      <c r="AK259" s="223"/>
      <c r="AL259" s="223"/>
      <c r="AM259" s="223"/>
      <c r="AN259" s="223"/>
      <c r="AO259" s="223"/>
      <c r="AP259" s="223"/>
      <c r="AQ259" s="223"/>
      <c r="AR259" s="223"/>
      <c r="AS259" s="223"/>
      <c r="AT259" s="223"/>
      <c r="AU259" s="223"/>
      <c r="AV259" s="223"/>
      <c r="AW259" s="223"/>
      <c r="AX259" s="223"/>
      <c r="AY259" s="223"/>
      <c r="AZ259" s="223"/>
      <c r="BA259" s="223"/>
      <c r="BB259" s="223"/>
      <c r="BC259" s="223"/>
      <c r="BD259" s="223"/>
      <c r="BE259" s="223"/>
      <c r="BF259" s="223"/>
      <c r="BG259" s="223"/>
      <c r="BH259" s="223"/>
      <c r="BI259" s="223"/>
      <c r="BJ259" s="223"/>
      <c r="BK259" s="223" t="str">
        <f t="array" ref="BK259">IF(J259="","",
IF(INDEX(Settings!$H:$H,MATCH(BY$1,Settings!$G:$G,0))=TRUE,
100-100*(J259-MIN(J:J))/(MAX(J:J)-MIN(J:J)),
100*(J259-MIN(J:J))/(MAX(J:J)-MIN(J:J))))</f>
        <v/>
      </c>
      <c r="BL259" s="223" t="str">
        <f t="array" ref="BL259">IF(J259="","",
IF(INDEX(Settings!$H:$H,MATCH(BY$1,Settings!$G:$G,0))=TRUE,
100-100*(J259-MINIFS(J:J,$E:$E,$E259))/(MAXIFS(J:J,$E:$E,$E259)-MINIFS(J:J,$E:$E,$E259)),
100*(J259-MINIFS(J:J,$E:$E,$E259))/(MAXIFS(J:J,$E:$E,$E259)-MINIFS(J:J,$E:$E,$E259))))</f>
        <v/>
      </c>
      <c r="BM259" s="223"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4" t="str">
        <f t="array" ref="BQ259">IF(J259="","",
IF(INDEX(Settings!$H:$H,MATCH(BY$1,Settings!$G:$G,0))=TRUE,
-1*(J259-AVERAGE(J:J))/STDEV(J:J),
(J259-AVERAGE(J:J))/STDEV(J:J)))</f>
        <v/>
      </c>
      <c r="BR259" s="224" t="str">
        <f>IFERROR(__xludf.DUMMYFUNCTION("IF(J259="""","""",
IF(INDEX(Settings!$H:$H,MATCH(BY$1,Settings!$G:$G,0))=TRUE,
-1*(J259-AVERAGEIFS(J:J,$E:$E,$E259))/STDEV(FILTER(J:J,$E:$E=$E259)),
(J259-AVERAGEIFS(J:J,$E:$E,$E259))/STDEV(FILTER(J:J,$E:$E=$E259))))"),"")</f>
        <v/>
      </c>
      <c r="BS259" s="224"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3" t="str">
        <f t="array" ref="BY259">IF(J259="","",
IF(INDEX(Settings!$H:$H,MATCH(BY$1,Settings!$G:$G,0))=TRUE,
100-100*(J259-MINIFS(J:J,$E:$E,$E259))/(MAXIFS(J:J,$E:$E,$E259)-MINIFS(J:J,$E:$E,$E259)),
100*(J259-MINIFS(J:J,$E:$E,$E259))/(MAXIFS(J:J,$E:$E,$E259)-MINIFS(J:J,$E:$E,$E259))))</f>
        <v/>
      </c>
      <c r="BZ259" s="223" t="str">
        <f t="array" ref="BZ259">IF(K259="","",
IF(INDEX(Settings!$H:$H,MATCH(BZ$1,Settings!$G:$G,0))=TRUE,
100-100*(K259-MINIFS(K:K,$E:$E,$E259))/(MAXIFS(K:K,$E:$E,$E259)-MINIFS(K:K,$E:$E,$E259)),
100*(K259-MINIFS(K:K,$E:$E,$E259))/(MAXIFS(K:K,$E:$E,$E259)-MINIFS(K:K,$E:$E,$E259))))</f>
        <v/>
      </c>
      <c r="CA259" s="223" t="str">
        <f t="array" ref="CA259">IF(L259="","",
IF(INDEX(Settings!$H:$H,MATCH(CA$1,Settings!$G:$G,0))=TRUE,
100-100*(L259-MINIFS(L:L,$E:$E,$E259))/(MAXIFS(L:L,$E:$E,$E259)-MINIFS(L:L,$E:$E,$E259)),
100*(L259-MINIFS(L:L,$E:$E,$E259))/(MAXIFS(L:L,$E:$E,$E259)-MINIFS(L:L,$E:$E,$E259))))</f>
        <v/>
      </c>
      <c r="CB259" s="223" t="str">
        <f t="array" ref="CB259">IF(M259="","",
IF(INDEX(Settings!$H:$H,MATCH(CB$1,Settings!$G:$G,0))=TRUE,
100-100*(M259-MINIFS(M:M,$E:$E,$E259))/(MAXIFS(M:M,$E:$E,$E259)-MINIFS(M:M,$E:$E,$E259)),
100*(M259-MINIFS(M:M,$E:$E,$E259))/(MAXIFS(M:M,$E:$E,$E259)-MINIFS(M:M,$E:$E,$E259))))</f>
        <v/>
      </c>
      <c r="CC259" s="223" t="str">
        <f t="array" ref="CC259">IF(N259="","",
IF(INDEX(Settings!$H:$H,MATCH(CC$1,Settings!$G:$G,0))=TRUE,
100-100*(N259-MINIFS(N:N,$E:$E,$E259))/(MAXIFS(N:N,$E:$E,$E259)-MINIFS(N:N,$E:$E,$E259)),
100*(N259-MINIFS(N:N,$E:$E,$E259))/(MAXIFS(N:N,$E:$E,$E259)-MINIFS(N:N,$E:$E,$E259))))</f>
        <v/>
      </c>
      <c r="CD259" s="223" t="str">
        <f t="array" ref="CD259">IF(O259="","",
IF(INDEX(Settings!$H:$H,MATCH(CD$1,Settings!$G:$G,0))=TRUE,
100-100*(O259-MINIFS(O:O,$E:$E,$E259))/(MAXIFS(O:O,$E:$E,$E259)-MINIFS(O:O,$E:$E,$E259)),
100*(O259-MINIFS(O:O,$E:$E,$E259))/(MAXIFS(O:O,$E:$E,$E259)-MINIFS(O:O,$E:$E,$E259))))</f>
        <v/>
      </c>
      <c r="CE259" s="223" t="str">
        <f t="array" ref="CE259">IF(P259="","",
IF(INDEX(Settings!$H:$H,MATCH(CE$1,Settings!$G:$G,0))=TRUE,
100-100*(P259-MINIFS(P:P,$E:$E,$E259))/(MAXIFS(P:P,$E:$E,$E259)-MINIFS(P:P,$E:$E,$E259)),
100*(P259-MINIFS(P:P,$E:$E,$E259))/(MAXIFS(P:P,$E:$E,$E259)-MINIFS(P:P,$E:$E,$E259))))</f>
        <v/>
      </c>
      <c r="CF259" s="223" t="str">
        <f t="array" ref="CF259">IF(Q259="","",
IF(INDEX(Settings!$H:$H,MATCH(CF$1,Settings!$G:$G,0))=TRUE,
100-100*(Q259-MINIFS(Q:Q,$E:$E,$E259))/(MAXIFS(Q:Q,$E:$E,$E259)-MINIFS(Q:Q,$E:$E,$E259)),
100*(Q259-MINIFS(Q:Q,$E:$E,$E259))/(MAXIFS(Q:Q,$E:$E,$E259)-MINIFS(Q:Q,$E:$E,$E259))))</f>
        <v/>
      </c>
      <c r="CG259" s="223" t="str">
        <f t="array" ref="CG259">IF(R259="","",
IF(INDEX(Settings!$H:$H,MATCH(CG$1,Settings!$G:$G,0))=TRUE,
100-100*(R259-MINIFS(R:R,$E:$E,$E259))/(MAXIFS(R:R,$E:$E,$E259)-MINIFS(R:R,$E:$E,$E259)),
100*(R259-MINIFS(R:R,$E:$E,$E259))/(MAXIFS(R:R,$E:$E,$E259)-MINIFS(R:R,$E:$E,$E259))))</f>
        <v/>
      </c>
      <c r="CH259" s="223" t="str">
        <f t="array" ref="CH259">IF(S259="","",
IF(INDEX(Settings!$H:$H,MATCH(CH$1,Settings!$G:$G,0))=TRUE,
100-100*(S259-MINIFS(S:S,$E:$E,$E259))/(MAXIFS(S:S,$E:$E,$E259)-MINIFS(S:S,$E:$E,$E259)),
100*(S259-MINIFS(S:S,$E:$E,$E259))/(MAXIFS(S:S,$E:$E,$E259)-MINIFS(S:S,$E:$E,$E259))))</f>
        <v/>
      </c>
      <c r="CI259" s="223" t="str">
        <f t="array" ref="CI259">IF(T259="","",
IF(INDEX(Settings!$H:$H,MATCH(CI$1,Settings!$G:$G,0))=TRUE,
100-100*(T259-MINIFS(T:T,$E:$E,$E259))/(MAXIFS(T:T,$E:$E,$E259)-MINIFS(T:T,$E:$E,$E259)),
100*(T259-MINIFS(T:T,$E:$E,$E259))/(MAXIFS(T:T,$E:$E,$E259)-MINIFS(T:T,$E:$E,$E259))))</f>
        <v/>
      </c>
      <c r="CJ259" s="223" t="str">
        <f t="array" ref="CJ259">IF(U259="","",
IF(INDEX(Settings!$H:$H,MATCH(CJ$1,Settings!$G:$G,0))=TRUE,
100-100*(U259-MINIFS(U:U,$E:$E,$E259))/(MAXIFS(U:U,$E:$E,$E259)-MINIFS(U:U,$E:$E,$E259)),
100*(U259-MINIFS(U:U,$E:$E,$E259))/(MAXIFS(U:U,$E:$E,$E259)-MINIFS(U:U,$E:$E,$E259))))</f>
        <v/>
      </c>
      <c r="CK259" s="223" t="str">
        <f t="array" ref="CK259">IF(V259="","",
IF(INDEX(Settings!$H:$H,MATCH(CK$1,Settings!$G:$G,0))=TRUE,
100-100*(V259-MINIFS(V:V,$E:$E,$E259))/(MAXIFS(V:V,$E:$E,$E259)-MINIFS(V:V,$E:$E,$E259)),
100*(V259-MINIFS(V:V,$E:$E,$E259))/(MAXIFS(V:V,$E:$E,$E259)-MINIFS(V:V,$E:$E,$E259))))</f>
        <v/>
      </c>
      <c r="CL259" s="223" t="str">
        <f t="array" ref="CL259">IF(W259="","",
IF(INDEX(Settings!$H:$H,MATCH(CL$1,Settings!$G:$G,0))=TRUE,
100-100*(W259-MINIFS(W:W,$E:$E,$E259))/(MAXIFS(W:W,$E:$E,$E259)-MINIFS(W:W,$E:$E,$E259)),
100*(W259-MINIFS(W:W,$E:$E,$E259))/(MAXIFS(W:W,$E:$E,$E259)-MINIFS(W:W,$E:$E,$E259))))</f>
        <v/>
      </c>
      <c r="CM259" s="223" t="str">
        <f t="array" ref="CM259">IF(X259="","",
IF(INDEX(Settings!$H:$H,MATCH(CM$1,Settings!$G:$G,0))=TRUE,
100-100*(X259-MINIFS(X:X,$E:$E,$E259))/(MAXIFS(X:X,$E:$E,$E259)-MINIFS(X:X,$E:$E,$E259)),
100*(X259-MINIFS(X:X,$E:$E,$E259))/(MAXIFS(X:X,$E:$E,$E259)-MINIFS(X:X,$E:$E,$E259))))</f>
        <v/>
      </c>
      <c r="CN259" s="223" t="str">
        <f t="array" ref="CN259">IF(Y259="","",
IF(INDEX(Settings!$H:$H,MATCH(CN$1,Settings!$G:$G,0))=TRUE,
100-100*(Y259-MINIFS(Y:Y,$E:$E,$E259))/(MAXIFS(Y:Y,$E:$E,$E259)-MINIFS(Y:Y,$E:$E,$E259)),
100*(Y259-MINIFS(Y:Y,$E:$E,$E259))/(MAXIFS(Y:Y,$E:$E,$E259)-MINIFS(Y:Y,$E:$E,$E259))))</f>
        <v/>
      </c>
      <c r="CO259" s="223" t="str">
        <f t="array" ref="CO259">IF(Z259="","",
IF(INDEX(Settings!$H:$H,MATCH(CO$1,Settings!$G:$G,0))=TRUE,
100-100*(Z259-MINIFS(Z:Z,$E:$E,$E259))/(MAXIFS(Z:Z,$E:$E,$E259)-MINIFS(Z:Z,$E:$E,$E259)),
100*(Z259-MINIFS(Z:Z,$E:$E,$E259))/(MAXIFS(Z:Z,$E:$E,$E259)-MINIFS(Z:Z,$E:$E,$E259))))</f>
        <v/>
      </c>
      <c r="CP259" s="223" t="str">
        <f t="array" ref="CP259">IF(AA259="","",
IF(INDEX(Settings!$H:$H,MATCH(CP$1,Settings!$G:$G,0))=TRUE,
100-100*(AA259-MINIFS(AA:AA,$E:$E,$E259))/(MAXIFS(AA:AA,$E:$E,$E259)-MINIFS(AA:AA,$E:$E,$E259)),
100*(AA259-MINIFS(AA:AA,$E:$E,$E259))/(MAXIFS(AA:AA,$E:$E,$E259)-MINIFS(AA:AA,$E:$E,$E259))))</f>
        <v/>
      </c>
      <c r="CQ259" s="223" t="str">
        <f t="array" ref="CQ259">IF(AB259="","",
IF(INDEX(Settings!$H:$H,MATCH(CQ$1,Settings!$G:$G,0))=TRUE,
100-100*(AB259-MINIFS(AB:AB,$E:$E,$E259))/(MAXIFS(AB:AB,$E:$E,$E259)-MINIFS(AB:AB,$E:$E,$E259)),
100*(AB259-MINIFS(AB:AB,$E:$E,$E259))/(MAXIFS(AB:AB,$E:$E,$E259)-MINIFS(AB:AB,$E:$E,$E259))))</f>
        <v/>
      </c>
      <c r="CR259" s="223" t="str">
        <f t="array" ref="CR259">IF(AC259="","",
IF(INDEX(Settings!$H:$H,MATCH(CR$1,Settings!$G:$G,0))=TRUE,
100-100*(AC259-MINIFS(AC:AC,$E:$E,$E259))/(MAXIFS(AC:AC,$E:$E,$E259)-MINIFS(AC:AC,$E:$E,$E259)),
100*(AC259-MINIFS(AC:AC,$E:$E,$E259))/(MAXIFS(AC:AC,$E:$E,$E259)-MINIFS(AC:AC,$E:$E,$E259))))</f>
        <v/>
      </c>
      <c r="CS259" s="223" t="str">
        <f t="array" ref="CS259">IF(AD259="","",
IF(INDEX(Settings!$H:$H,MATCH(CS$1,Settings!$G:$G,0))=TRUE,
100-100*(AD259-MINIFS(AD:AD,$E:$E,$E259))/(MAXIFS(AD:AD,$E:$E,$E259)-MINIFS(AD:AD,$E:$E,$E259)),
100*(AD259-MINIFS(AD:AD,$E:$E,$E259))/(MAXIFS(AD:AD,$E:$E,$E259)-MINIFS(AD:AD,$E:$E,$E259))))</f>
        <v/>
      </c>
      <c r="CT259" s="223" t="str">
        <f t="array" ref="CT259">IF(AE259="","",
IF(INDEX(Settings!$H:$H,MATCH(CT$1,Settings!$G:$G,0))=TRUE,
100-100*(AE259-MINIFS(AE:AE,$E:$E,$E259))/(MAXIFS(AE:AE,$E:$E,$E259)-MINIFS(AE:AE,$E:$E,$E259)),
100*(AE259-MINIFS(AE:AE,$E:$E,$E259))/(MAXIFS(AE:AE,$E:$E,$E259)-MINIFS(AE:AE,$E:$E,$E259))))</f>
        <v/>
      </c>
      <c r="CU259" s="223" t="str">
        <f t="array" ref="CU259">IF(AF259="","",
IF(INDEX(Settings!$H:$H,MATCH(CU$1,Settings!$G:$G,0))=TRUE,
100-100*(AF259-MINIFS(AF:AF,$E:$E,$E259))/(MAXIFS(AF:AF,$E:$E,$E259)-MINIFS(AF:AF,$E:$E,$E259)),
100*(AF259-MINIFS(AF:AF,$E:$E,$E259))/(MAXIFS(AF:AF,$E:$E,$E259)-MINIFS(AF:AF,$E:$E,$E259))))</f>
        <v/>
      </c>
      <c r="CV259" s="223" t="str">
        <f t="array" ref="CV259">IF(AG259="","",
IF(INDEX(Settings!$H:$H,MATCH(CV$1,Settings!$G:$G,0))=TRUE,
100-100*(AG259-MINIFS(AG:AG,$E:$E,$E259))/(MAXIFS(AG:AG,$E:$E,$E259)-MINIFS(AG:AG,$E:$E,$E259)),
100*(AG259-MINIFS(AG:AG,$E:$E,$E259))/(MAXIFS(AG:AG,$E:$E,$E259)-MINIFS(AG:AG,$E:$E,$E259))))</f>
        <v/>
      </c>
      <c r="CW259" s="223" t="str">
        <f t="array" ref="CW259">IF(AH259="","",
IF(INDEX(Settings!$H:$H,MATCH(CW$1,Settings!$G:$G,0))=TRUE,
100-100*(AH259-MINIFS(AH:AH,$E:$E,$E259))/(MAXIFS(AH:AH,$E:$E,$E259)-MINIFS(AH:AH,$E:$E,$E259)),
100*(AH259-MINIFS(AH:AH,$E:$E,$E259))/(MAXIFS(AH:AH,$E:$E,$E259)-MINIFS(AH:AH,$E:$E,$E259))))</f>
        <v/>
      </c>
      <c r="CX259" s="223" t="str">
        <f t="array" ref="CX259">IF(AI259="","",
IF(INDEX(Settings!$H:$H,MATCH(CX$1,Settings!$G:$G,0))=TRUE,
100-100*(AI259-MINIFS(AI:AI,$E:$E,$E259))/(MAXIFS(AI:AI,$E:$E,$E259)-MINIFS(AI:AI,$E:$E,$E259)),
100*(AI259-MINIFS(AI:AI,$E:$E,$E259))/(MAXIFS(AI:AI,$E:$E,$E259)-MINIFS(AI:AI,$E:$E,$E259))))</f>
        <v/>
      </c>
      <c r="CY259" s="223" t="str">
        <f t="array" ref="CY259">IF(AJ259="","",
IF(INDEX(Settings!$H:$H,MATCH(CY$1,Settings!$G:$G,0))=TRUE,
100-100*(AJ259-MINIFS(AJ:AJ,$E:$E,$E259))/(MAXIFS(AJ:AJ,$E:$E,$E259)-MINIFS(AJ:AJ,$E:$E,$E259)),
100*(AJ259-MINIFS(AJ:AJ,$E:$E,$E259))/(MAXIFS(AJ:AJ,$E:$E,$E259)-MINIFS(AJ:AJ,$E:$E,$E259))))</f>
        <v/>
      </c>
      <c r="CZ259" s="223" t="str">
        <f t="array" ref="CZ259">IF(AK259="","",
IF(INDEX(Settings!$H:$H,MATCH(CZ$1,Settings!$G:$G,0))=TRUE,
100-100*(AK259-MINIFS(AK:AK,$E:$E,$E259))/(MAXIFS(AK:AK,$E:$E,$E259)-MINIFS(AK:AK,$E:$E,$E259)),
100*(AK259-MINIFS(AK:AK,$E:$E,$E259))/(MAXIFS(AK:AK,$E:$E,$E259)-MINIFS(AK:AK,$E:$E,$E259))))</f>
        <v/>
      </c>
      <c r="DA259" s="223" t="str">
        <f t="array" ref="DA259">IF(AL259="","",
IF(INDEX(Settings!$H:$H,MATCH(DA$1,Settings!$G:$G,0))=TRUE,
100-100*(AL259-MINIFS(AL:AL,$E:$E,$E259))/(MAXIFS(AL:AL,$E:$E,$E259)-MINIFS(AL:AL,$E:$E,$E259)),
100*(AL259-MINIFS(AL:AL,$E:$E,$E259))/(MAXIFS(AL:AL,$E:$E,$E259)-MINIFS(AL:AL,$E:$E,$E259))))</f>
        <v/>
      </c>
      <c r="DB259" s="223" t="str">
        <f t="array" ref="DB259">IF(AM259="","",
IF(INDEX(Settings!$H:$H,MATCH(DB$1,Settings!$G:$G,0))=TRUE,
100-100*(AM259-MINIFS(AM:AM,$E:$E,$E259))/(MAXIFS(AM:AM,$E:$E,$E259)-MINIFS(AM:AM,$E:$E,$E259)),
100*(AM259-MINIFS(AM:AM,$E:$E,$E259))/(MAXIFS(AM:AM,$E:$E,$E259)-MINIFS(AM:AM,$E:$E,$E259))))</f>
        <v/>
      </c>
      <c r="DC259" s="223" t="str">
        <f t="array" ref="DC259">IF(AN259="","",
IF(INDEX(Settings!$H:$H,MATCH(DC$1,Settings!$G:$G,0))=TRUE,
100-100*(AN259-MINIFS(AN:AN,$E:$E,$E259))/(MAXIFS(AN:AN,$E:$E,$E259)-MINIFS(AN:AN,$E:$E,$E259)),
100*(AN259-MINIFS(AN:AN,$E:$E,$E259))/(MAXIFS(AN:AN,$E:$E,$E259)-MINIFS(AN:AN,$E:$E,$E259))))</f>
        <v/>
      </c>
      <c r="DD259" s="223" t="str">
        <f t="array" ref="DD259">IF(AO259="","",
IF(INDEX(Settings!$H:$H,MATCH(DD$1,Settings!$G:$G,0))=TRUE,
100-100*(AO259-MINIFS(AO:AO,$E:$E,$E259))/(MAXIFS(AO:AO,$E:$E,$E259)-MINIFS(AO:AO,$E:$E,$E259)),
100*(AO259-MINIFS(AO:AO,$E:$E,$E259))/(MAXIFS(AO:AO,$E:$E,$E259)-MINIFS(AO:AO,$E:$E,$E259))))</f>
        <v/>
      </c>
      <c r="DE259" s="223" t="str">
        <f t="array" ref="DE259">IF(AP259="","",
IF(INDEX(Settings!$H:$H,MATCH(DE$1,Settings!$G:$G,0))=TRUE,
100-100*(AP259-MINIFS(AP:AP,$E:$E,$E259))/(MAXIFS(AP:AP,$E:$E,$E259)-MINIFS(AP:AP,$E:$E,$E259)),
100*(AP259-MINIFS(AP:AP,$E:$E,$E259))/(MAXIFS(AP:AP,$E:$E,$E259)-MINIFS(AP:AP,$E:$E,$E259))))</f>
        <v/>
      </c>
      <c r="DF259" s="223" t="str">
        <f t="array" ref="DF259">IF(AQ259="","",
IF(INDEX(Settings!$H:$H,MATCH(DF$1,Settings!$G:$G,0))=TRUE,
100-100*(AQ259-MINIFS(AQ:AQ,$E:$E,$E259))/(MAXIFS(AQ:AQ,$E:$E,$E259)-MINIFS(AQ:AQ,$E:$E,$E259)),
100*(AQ259-MINIFS(AQ:AQ,$E:$E,$E259))/(MAXIFS(AQ:AQ,$E:$E,$E259)-MINIFS(AQ:AQ,$E:$E,$E259))))</f>
        <v/>
      </c>
      <c r="DG259" s="223" t="str">
        <f t="array" ref="DG259">IF(AR259="","",
IF(INDEX(Settings!$H:$H,MATCH(DG$1,Settings!$G:$G,0))=TRUE,
100-100*(AR259-MINIFS(AR:AR,$E:$E,$E259))/(MAXIFS(AR:AR,$E:$E,$E259)-MINIFS(AR:AR,$E:$E,$E259)),
100*(AR259-MINIFS(AR:AR,$E:$E,$E259))/(MAXIFS(AR:AR,$E:$E,$E259)-MINIFS(AR:AR,$E:$E,$E259))))</f>
        <v/>
      </c>
      <c r="DH259" s="223" t="str">
        <f t="array" ref="DH259">IF(AS259="","",
IF(INDEX(Settings!$H:$H,MATCH(DH$1,Settings!$G:$G,0))=TRUE,
100-100*(AS259-MINIFS(AS:AS,$E:$E,$E259))/(MAXIFS(AS:AS,$E:$E,$E259)-MINIFS(AS:AS,$E:$E,$E259)),
100*(AS259-MINIFS(AS:AS,$E:$E,$E259))/(MAXIFS(AS:AS,$E:$E,$E259)-MINIFS(AS:AS,$E:$E,$E259))))</f>
        <v/>
      </c>
      <c r="DI259" s="223" t="str">
        <f t="array" ref="DI259">IF(AT259="","",
IF(INDEX(Settings!$H:$H,MATCH(DI$1,Settings!$G:$G,0))=TRUE,
100-100*(AT259-MINIFS(AT:AT,$E:$E,$E259))/(MAXIFS(AT:AT,$E:$E,$E259)-MINIFS(AT:AT,$E:$E,$E259)),
100*(AT259-MINIFS(AT:AT,$E:$E,$E259))/(MAXIFS(AT:AT,$E:$E,$E259)-MINIFS(AT:AT,$E:$E,$E259))))</f>
        <v/>
      </c>
      <c r="DJ259" s="223" t="str">
        <f t="array" ref="DJ259">IF(AU259="","",
IF(INDEX(Settings!$H:$H,MATCH(DJ$1,Settings!$G:$G,0))=TRUE,
100-100*(AU259-MINIFS(AU:AU,$E:$E,$E259))/(MAXIFS(AU:AU,$E:$E,$E259)-MINIFS(AU:AU,$E:$E,$E259)),
100*(AU259-MINIFS(AU:AU,$E:$E,$E259))/(MAXIFS(AU:AU,$E:$E,$E259)-MINIFS(AU:AU,$E:$E,$E259))))</f>
        <v/>
      </c>
      <c r="DK259" s="223" t="str">
        <f t="array" ref="DK259">IF(AV259="","",
IF(INDEX(Settings!$H:$H,MATCH(DK$1,Settings!$G:$G,0))=TRUE,
100-100*(AV259-MINIFS(AV:AV,$E:$E,$E259))/(MAXIFS(AV:AV,$E:$E,$E259)-MINIFS(AV:AV,$E:$E,$E259)),
100*(AV259-MINIFS(AV:AV,$E:$E,$E259))/(MAXIFS(AV:AV,$E:$E,$E259)-MINIFS(AV:AV,$E:$E,$E259))))</f>
        <v/>
      </c>
      <c r="DL259" s="223" t="str">
        <f t="array" ref="DL259">IF(AW259="","",
IF(INDEX(Settings!$H:$H,MATCH(DL$1,Settings!$G:$G,0))=TRUE,
100-100*(AW259-MINIFS(AW:AW,$E:$E,$E259))/(MAXIFS(AW:AW,$E:$E,$E259)-MINIFS(AW:AW,$E:$E,$E259)),
100*(AW259-MINIFS(AW:AW,$E:$E,$E259))/(MAXIFS(AW:AW,$E:$E,$E259)-MINIFS(AW:AW,$E:$E,$E259))))</f>
        <v/>
      </c>
      <c r="DM259" s="223" t="str">
        <f t="array" ref="DM259">IF(AX259="","",
IF(INDEX(Settings!$H:$H,MATCH(DM$1,Settings!$G:$G,0))=TRUE,
100-100*(AX259-MINIFS(AX:AX,$E:$E,$E259))/(MAXIFS(AX:AX,$E:$E,$E259)-MINIFS(AX:AX,$E:$E,$E259)),
100*(AX259-MINIFS(AX:AX,$E:$E,$E259))/(MAXIFS(AX:AX,$E:$E,$E259)-MINIFS(AX:AX,$E:$E,$E259))))</f>
        <v/>
      </c>
      <c r="DN259" s="223" t="str">
        <f t="array" ref="DN259">IF(AY259="","",
IF(INDEX(Settings!$H:$H,MATCH(DN$1,Settings!$G:$G,0))=TRUE,
100-100*(AY259-MINIFS(AY:AY,$E:$E,$E259))/(MAXIFS(AY:AY,$E:$E,$E259)-MINIFS(AY:AY,$E:$E,$E259)),
100*(AY259-MINIFS(AY:AY,$E:$E,$E259))/(MAXIFS(AY:AY,$E:$E,$E259)-MINIFS(AY:AY,$E:$E,$E259))))</f>
        <v/>
      </c>
      <c r="DO259" s="223" t="str">
        <f t="array" ref="DO259">IF(AZ259="","",
IF(INDEX(Settings!$H:$H,MATCH(DO$1,Settings!$G:$G,0))=TRUE,
100-100*(AZ259-MINIFS(AZ:AZ,$E:$E,$E259))/(MAXIFS(AZ:AZ,$E:$E,$E259)-MINIFS(AZ:AZ,$E:$E,$E259)),
100*(AZ259-MINIFS(AZ:AZ,$E:$E,$E259))/(MAXIFS(AZ:AZ,$E:$E,$E259)-MINIFS(AZ:AZ,$E:$E,$E259))))</f>
        <v/>
      </c>
      <c r="DP259" s="223" t="str">
        <f t="array" ref="DP259">IF(BA259="","",
IF(INDEX(Settings!$H:$H,MATCH(DP$1,Settings!$G:$G,0))=TRUE,
100-100*(BA259-MINIFS(BA:BA,$E:$E,$E259))/(MAXIFS(BA:BA,$E:$E,$E259)-MINIFS(BA:BA,$E:$E,$E259)),
100*(BA259-MINIFS(BA:BA,$E:$E,$E259))/(MAXIFS(BA:BA,$E:$E,$E259)-MINIFS(BA:BA,$E:$E,$E259))))</f>
        <v/>
      </c>
      <c r="DQ259" s="223" t="str">
        <f t="array" ref="DQ259">IF(BB259="","",
IF(INDEX(Settings!$H:$H,MATCH(DQ$1,Settings!$G:$G,0))=TRUE,
100-100*(BB259-MINIFS(BB:BB,$E:$E,$E259))/(MAXIFS(BB:BB,$E:$E,$E259)-MINIFS(BB:BB,$E:$E,$E259)),
100*(BB259-MINIFS(BB:BB,$E:$E,$E259))/(MAXIFS(BB:BB,$E:$E,$E259)-MINIFS(BB:BB,$E:$E,$E259))))</f>
        <v/>
      </c>
      <c r="DR259" s="223" t="str">
        <f t="array" ref="DR259">IF(BC259="","",
IF(INDEX(Settings!$H:$H,MATCH(DR$1,Settings!$G:$G,0))=TRUE,
100-100*(BC259-MINIFS(BC:BC,$E:$E,$E259))/(MAXIFS(BC:BC,$E:$E,$E259)-MINIFS(BC:BC,$E:$E,$E259)),
100*(BC259-MINIFS(BC:BC,$E:$E,$E259))/(MAXIFS(BC:BC,$E:$E,$E259)-MINIFS(BC:BC,$E:$E,$E259))))</f>
        <v/>
      </c>
      <c r="DS259" s="223" t="str">
        <f t="array" ref="DS259">IF(BD259="","",
IF(INDEX(Settings!$H:$H,MATCH(DS$1,Settings!$G:$G,0))=TRUE,
100-100*(BD259-MINIFS(BD:BD,$E:$E,$E259))/(MAXIFS(BD:BD,$E:$E,$E259)-MINIFS(BD:BD,$E:$E,$E259)),
100*(BD259-MINIFS(BD:BD,$E:$E,$E259))/(MAXIFS(BD:BD,$E:$E,$E259)-MINIFS(BD:BD,$E:$E,$E259))))</f>
        <v/>
      </c>
      <c r="DT259" s="223" t="str">
        <f t="array" ref="DT259">IF(BE259="","",
IF(INDEX(Settings!$H:$H,MATCH(DT$1,Settings!$G:$G,0))=TRUE,
100-100*(BE259-MINIFS(BE:BE,$E:$E,$E259))/(MAXIFS(BE:BE,$E:$E,$E259)-MINIFS(BE:BE,$E:$E,$E259)),
100*(BE259-MINIFS(BE:BE,$E:$E,$E259))/(MAXIFS(BE:BE,$E:$E,$E259)-MINIFS(BE:BE,$E:$E,$E259))))</f>
        <v/>
      </c>
      <c r="DU259" s="223" t="str">
        <f t="array" ref="DU259">IF(BF259="","",
IF(INDEX(Settings!$H:$H,MATCH(DU$1,Settings!$G:$G,0))=TRUE,
100-100*(BF259-MINIFS(BF:BF,$E:$E,$E259))/(MAXIFS(BF:BF,$E:$E,$E259)-MINIFS(BF:BF,$E:$E,$E259)),
100*(BF259-MINIFS(BF:BF,$E:$E,$E259))/(MAXIFS(BF:BF,$E:$E,$E259)-MINIFS(BF:BF,$E:$E,$E259))))</f>
        <v/>
      </c>
      <c r="DV259" s="223" t="str">
        <f t="array" ref="DV259">IF(BG259="","",
IF(INDEX(Settings!$H:$H,MATCH(DV$1,Settings!$G:$G,0))=TRUE,
100-100*(BG259-MINIFS(BG:BG,$E:$E,$E259))/(MAXIFS(BG:BG,$E:$E,$E259)-MINIFS(BG:BG,$E:$E,$E259)),
100*(BG259-MINIFS(BG:BG,$E:$E,$E259))/(MAXIFS(BG:BG,$E:$E,$E259)-MINIFS(BG:BG,$E:$E,$E259))))</f>
        <v/>
      </c>
      <c r="DW259" s="223" t="str">
        <f t="array" ref="DW259">IF(BH259="","",
IF(INDEX(Settings!$H:$H,MATCH(DW$1,Settings!$G:$G,0))=TRUE,
100-100*(BH259-MINIFS(BH:BH,$E:$E,$E259))/(MAXIFS(BH:BH,$E:$E,$E259)-MINIFS(BH:BH,$E:$E,$E259)),
100*(BH259-MINIFS(BH:BH,$E:$E,$E259))/(MAXIFS(BH:BH,$E:$E,$E259)-MINIFS(BH:BH,$E:$E,$E259))))</f>
        <v/>
      </c>
      <c r="DX259" s="223" t="str">
        <f t="array" ref="DX259">IF(BI259="","",
IF(INDEX(Settings!$H:$H,MATCH(DX$1,Settings!$G:$G,0))=TRUE,
100-100*(BI259-MINIFS(BI:BI,$E:$E,$E259))/(MAXIFS(BI:BI,$E:$E,$E259)-MINIFS(BI:BI,$E:$E,$E259)),
100*(BI259-MINIFS(BI:BI,$E:$E,$E259))/(MAXIFS(BI:BI,$E:$E,$E259)-MINIFS(BI:BI,$E:$E,$E259))))</f>
        <v/>
      </c>
      <c r="DY259" s="223" t="str">
        <f t="array" ref="DY259">IF(BJ259="","",
IF(INDEX(Settings!$H:$H,MATCH(DY$1,Settings!$G:$G,0))=TRUE,
100-100*(BJ259-MINIFS(BJ:BJ,$E:$E,$E259))/(MAXIFS(BJ:BJ,$E:$E,$E259)-MINIFS(BJ:BJ,$E:$E,$E259)),
100*(BJ259-MINIFS(BJ:BJ,$E:$E,$E259))/(MAXIFS(BJ:BJ,$E:$E,$E259)-MINIFS(BJ:BJ,$E:$E,$E259))))</f>
        <v/>
      </c>
      <c r="DZ259" s="225"/>
      <c r="EA259" s="225"/>
      <c r="EB259" s="225" t="str">
        <f t="shared" si="8"/>
        <v/>
      </c>
      <c r="EC259" s="225" t="str">
        <f t="shared" si="9"/>
        <v/>
      </c>
      <c r="ED259" s="225" t="str">
        <f t="shared" si="10"/>
        <v/>
      </c>
      <c r="EE259" s="225" t="str">
        <f t="shared" si="11"/>
        <v/>
      </c>
      <c r="EF259" s="225" t="str">
        <f t="shared" si="12"/>
        <v/>
      </c>
      <c r="EG259" s="225" t="str">
        <f t="shared" si="13"/>
        <v/>
      </c>
      <c r="EH259" s="225"/>
      <c r="EI259" s="225"/>
      <c r="EJ259" s="225"/>
      <c r="EK259" s="225"/>
      <c r="EL259" s="225"/>
      <c r="EM259" s="225"/>
    </row>
    <row r="260">
      <c r="A260" s="231"/>
      <c r="B260" s="231"/>
      <c r="C260" s="231"/>
      <c r="D260" s="231" t="str">
        <f t="array" ref="D260">IFERROR(INDEX(Profiles!$B:$B,MATCH($A260,Profiles!$A:$A,0)),"")</f>
        <v/>
      </c>
      <c r="E260" s="231"/>
      <c r="F260" s="231"/>
      <c r="G260" s="231"/>
      <c r="H260" s="231"/>
      <c r="I260" s="231" t="str">
        <f>IF(A260="","",IF(Settings!$N$3="DATE",F260&amp;": "&amp;TEXT(B260,"M/DD/YY"),F260&amp;": "&amp;H260))</f>
        <v/>
      </c>
      <c r="J260" s="231"/>
      <c r="K260" s="231"/>
      <c r="L260" s="231"/>
      <c r="M260" s="232" t="str">
        <f t="shared" si="14"/>
        <v/>
      </c>
      <c r="N260" s="231"/>
      <c r="O260" s="231"/>
      <c r="P260" s="231"/>
      <c r="Q260" s="231"/>
      <c r="R260" s="231"/>
      <c r="S260" s="230" t="str">
        <f>IFERROR(VLOOKUP(AF260, 'YOYO IR Scores'!A:C, 3, FALSE), "")
</f>
        <v/>
      </c>
      <c r="T260" s="231"/>
      <c r="U260" s="231"/>
      <c r="V260" s="231"/>
      <c r="W260" s="231"/>
      <c r="X260" s="233" t="str">
        <f t="shared" si="4"/>
        <v/>
      </c>
      <c r="Y260" s="234" t="str">
        <f t="shared" si="5"/>
        <v/>
      </c>
      <c r="Z260" s="234" t="str">
        <f t="shared" si="6"/>
        <v/>
      </c>
      <c r="AA260" s="233" t="str">
        <f t="shared" si="7"/>
        <v/>
      </c>
      <c r="AB260" s="232"/>
      <c r="AC260" s="232"/>
      <c r="AD260" s="232"/>
      <c r="AE260" s="232" t="str">
        <f>IFERROR(VLOOKUP(AF260, 'YOYO IR Scores'!A:C, 2, FALSE), "")</f>
        <v/>
      </c>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t="str">
        <f t="array" ref="BK260">IF(J260="","",
IF(INDEX(Settings!$H:$H,MATCH(BY$1,Settings!$G:$G,0))=TRUE,
100-100*(J260-MIN(J:J))/(MAX(J:J)-MIN(J:J)),
100*(J260-MIN(J:J))/(MAX(J:J)-MIN(J:J))))</f>
        <v/>
      </c>
      <c r="BL260" s="232" t="str">
        <f t="array" ref="BL260">IF(J260="","",
IF(INDEX(Settings!$H:$H,MATCH(BY$1,Settings!$G:$G,0))=TRUE,
100-100*(J260-MINIFS(J:J,$E:$E,$E260))/(MAXIFS(J:J,$E:$E,$E260)-MINIFS(J:J,$E:$E,$E260)),
100*(J260-MINIFS(J:J,$E:$E,$E260))/(MAXIFS(J:J,$E:$E,$E260)-MINIFS(J:J,$E:$E,$E260))))</f>
        <v/>
      </c>
      <c r="BM260" s="232" t="str">
        <f t="array" ref="BM260">IF(J260="","",
IF(INDEX(Settings!$H:$H,MATCH(BY$1,Settings!$G:$G,0))=TRUE,
100-100*(J260-MINIFS(J:J,$E:$E,$E260,$I:$I,$I260))/(MAXIFS(J:J,$E:$E,$E260,$I:$I,$I260)-MINIFS(J:J,$E:$E,$E260,$I:$I,$I260)),
100*(J260-MINIFS(J:J,$E:$E,$E260,$I:$I,$I260))/(MAXIFS(J:J,$E:$E,$E260,$I:$I,$I260)-MINIFS(J:J,$E:$E,$E260,$I:$I,$I260))))</f>
        <v/>
      </c>
      <c r="BN260" s="231" t="str">
        <f t="array" ref="BN260">IF(J260="","",
IF(INDEX(Settings!$H:$H,MATCH(BY$1,Settings!$G:$G,0))=TRUE,
100-100*PERCENTRANK(J:J,J260),
100*PERCENTRANK(J:J,J260)))</f>
        <v/>
      </c>
      <c r="BO260" s="231" t="str">
        <f>IFERROR(__xludf.DUMMYFUNCTION("IF(J260="""","""",
IF(INDEX(Settings!$H:$H,MATCH(BY$1,Settings!$G:$G,0))=TRUE,
100-100*PERCENTRANK(FILTER(J:J,$E:$E=$E260),J260),
100*PERCENTRANK(FILTER(J:J,$E:$E=$E260),J260)))"),"")</f>
        <v/>
      </c>
      <c r="BP260" s="231" t="str">
        <f>IFERROR(__xludf.DUMMYFUNCTION("IF(J260="""","""",
IF(INDEX(Settings!$H:$H,MATCH(BY$1,Settings!$G:$G,0))=TRUE,
100-100*PERCENTRANK(FILTER(J:J,$E:$E=$E260,$I:$I=$I260),J260),
100*PERCENTRANK(FILTER(J:J,$E:$E=$E260,$I:$I=$I260),J260)))"),"")</f>
        <v/>
      </c>
      <c r="BQ260" s="233" t="str">
        <f t="array" ref="BQ260">IF(J260="","",
IF(INDEX(Settings!$H:$H,MATCH(BY$1,Settings!$G:$G,0))=TRUE,
-1*(J260-AVERAGE(J:J))/STDEV(J:J),
(J260-AVERAGE(J:J))/STDEV(J:J)))</f>
        <v/>
      </c>
      <c r="BR260" s="233" t="str">
        <f>IFERROR(__xludf.DUMMYFUNCTION("IF(J260="""","""",
IF(INDEX(Settings!$H:$H,MATCH(BY$1,Settings!$G:$G,0))=TRUE,
-1*(J260-AVERAGEIFS(J:J,$E:$E,$E260))/STDEV(FILTER(J:J,$E:$E=$E260)),
(J260-AVERAGEIFS(J:J,$E:$E,$E260))/STDEV(FILTER(J:J,$E:$E=$E260))))"),"")</f>
        <v/>
      </c>
      <c r="BS260" s="233"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1"/>
      <c r="BX260" s="231"/>
      <c r="BY260" s="232" t="str">
        <f t="array" ref="BY260">IF(J260="","",
IF(INDEX(Settings!$H:$H,MATCH(BY$1,Settings!$G:$G,0))=TRUE,
100-100*(J260-MINIFS(J:J,$E:$E,$E260))/(MAXIFS(J:J,$E:$E,$E260)-MINIFS(J:J,$E:$E,$E260)),
100*(J260-MINIFS(J:J,$E:$E,$E260))/(MAXIFS(J:J,$E:$E,$E260)-MINIFS(J:J,$E:$E,$E260))))</f>
        <v/>
      </c>
      <c r="BZ260" s="232" t="str">
        <f t="array" ref="BZ260">IF(K260="","",
IF(INDEX(Settings!$H:$H,MATCH(BZ$1,Settings!$G:$G,0))=TRUE,
100-100*(K260-MINIFS(K:K,$E:$E,$E260))/(MAXIFS(K:K,$E:$E,$E260)-MINIFS(K:K,$E:$E,$E260)),
100*(K260-MINIFS(K:K,$E:$E,$E260))/(MAXIFS(K:K,$E:$E,$E260)-MINIFS(K:K,$E:$E,$E260))))</f>
        <v/>
      </c>
      <c r="CA260" s="232" t="str">
        <f t="array" ref="CA260">IF(L260="","",
IF(INDEX(Settings!$H:$H,MATCH(CA$1,Settings!$G:$G,0))=TRUE,
100-100*(L260-MINIFS(L:L,$E:$E,$E260))/(MAXIFS(L:L,$E:$E,$E260)-MINIFS(L:L,$E:$E,$E260)),
100*(L260-MINIFS(L:L,$E:$E,$E260))/(MAXIFS(L:L,$E:$E,$E260)-MINIFS(L:L,$E:$E,$E260))))</f>
        <v/>
      </c>
      <c r="CB260" s="232" t="str">
        <f t="array" ref="CB260">IF(M260="","",
IF(INDEX(Settings!$H:$H,MATCH(CB$1,Settings!$G:$G,0))=TRUE,
100-100*(M260-MINIFS(M:M,$E:$E,$E260))/(MAXIFS(M:M,$E:$E,$E260)-MINIFS(M:M,$E:$E,$E260)),
100*(M260-MINIFS(M:M,$E:$E,$E260))/(MAXIFS(M:M,$E:$E,$E260)-MINIFS(M:M,$E:$E,$E260))))</f>
        <v/>
      </c>
      <c r="CC260" s="232" t="str">
        <f t="array" ref="CC260">IF(N260="","",
IF(INDEX(Settings!$H:$H,MATCH(CC$1,Settings!$G:$G,0))=TRUE,
100-100*(N260-MINIFS(N:N,$E:$E,$E260))/(MAXIFS(N:N,$E:$E,$E260)-MINIFS(N:N,$E:$E,$E260)),
100*(N260-MINIFS(N:N,$E:$E,$E260))/(MAXIFS(N:N,$E:$E,$E260)-MINIFS(N:N,$E:$E,$E260))))</f>
        <v/>
      </c>
      <c r="CD260" s="232" t="str">
        <f t="array" ref="CD260">IF(O260="","",
IF(INDEX(Settings!$H:$H,MATCH(CD$1,Settings!$G:$G,0))=TRUE,
100-100*(O260-MINIFS(O:O,$E:$E,$E260))/(MAXIFS(O:O,$E:$E,$E260)-MINIFS(O:O,$E:$E,$E260)),
100*(O260-MINIFS(O:O,$E:$E,$E260))/(MAXIFS(O:O,$E:$E,$E260)-MINIFS(O:O,$E:$E,$E260))))</f>
        <v/>
      </c>
      <c r="CE260" s="232" t="str">
        <f t="array" ref="CE260">IF(P260="","",
IF(INDEX(Settings!$H:$H,MATCH(CE$1,Settings!$G:$G,0))=TRUE,
100-100*(P260-MINIFS(P:P,$E:$E,$E260))/(MAXIFS(P:P,$E:$E,$E260)-MINIFS(P:P,$E:$E,$E260)),
100*(P260-MINIFS(P:P,$E:$E,$E260))/(MAXIFS(P:P,$E:$E,$E260)-MINIFS(P:P,$E:$E,$E260))))</f>
        <v/>
      </c>
      <c r="CF260" s="232" t="str">
        <f t="array" ref="CF260">IF(Q260="","",
IF(INDEX(Settings!$H:$H,MATCH(CF$1,Settings!$G:$G,0))=TRUE,
100-100*(Q260-MINIFS(Q:Q,$E:$E,$E260))/(MAXIFS(Q:Q,$E:$E,$E260)-MINIFS(Q:Q,$E:$E,$E260)),
100*(Q260-MINIFS(Q:Q,$E:$E,$E260))/(MAXIFS(Q:Q,$E:$E,$E260)-MINIFS(Q:Q,$E:$E,$E260))))</f>
        <v/>
      </c>
      <c r="CG260" s="232" t="str">
        <f t="array" ref="CG260">IF(R260="","",
IF(INDEX(Settings!$H:$H,MATCH(CG$1,Settings!$G:$G,0))=TRUE,
100-100*(R260-MINIFS(R:R,$E:$E,$E260))/(MAXIFS(R:R,$E:$E,$E260)-MINIFS(R:R,$E:$E,$E260)),
100*(R260-MINIFS(R:R,$E:$E,$E260))/(MAXIFS(R:R,$E:$E,$E260)-MINIFS(R:R,$E:$E,$E260))))</f>
        <v/>
      </c>
      <c r="CH260" s="232" t="str">
        <f t="array" ref="CH260">IF(S260="","",
IF(INDEX(Settings!$H:$H,MATCH(CH$1,Settings!$G:$G,0))=TRUE,
100-100*(S260-MINIFS(S:S,$E:$E,$E260))/(MAXIFS(S:S,$E:$E,$E260)-MINIFS(S:S,$E:$E,$E260)),
100*(S260-MINIFS(S:S,$E:$E,$E260))/(MAXIFS(S:S,$E:$E,$E260)-MINIFS(S:S,$E:$E,$E260))))</f>
        <v/>
      </c>
      <c r="CI260" s="232" t="str">
        <f t="array" ref="CI260">IF(T260="","",
IF(INDEX(Settings!$H:$H,MATCH(CI$1,Settings!$G:$G,0))=TRUE,
100-100*(T260-MINIFS(T:T,$E:$E,$E260))/(MAXIFS(T:T,$E:$E,$E260)-MINIFS(T:T,$E:$E,$E260)),
100*(T260-MINIFS(T:T,$E:$E,$E260))/(MAXIFS(T:T,$E:$E,$E260)-MINIFS(T:T,$E:$E,$E260))))</f>
        <v/>
      </c>
      <c r="CJ260" s="232" t="str">
        <f t="array" ref="CJ260">IF(U260="","",
IF(INDEX(Settings!$H:$H,MATCH(CJ$1,Settings!$G:$G,0))=TRUE,
100-100*(U260-MINIFS(U:U,$E:$E,$E260))/(MAXIFS(U:U,$E:$E,$E260)-MINIFS(U:U,$E:$E,$E260)),
100*(U260-MINIFS(U:U,$E:$E,$E260))/(MAXIFS(U:U,$E:$E,$E260)-MINIFS(U:U,$E:$E,$E260))))</f>
        <v/>
      </c>
      <c r="CK260" s="232" t="str">
        <f t="array" ref="CK260">IF(V260="","",
IF(INDEX(Settings!$H:$H,MATCH(CK$1,Settings!$G:$G,0))=TRUE,
100-100*(V260-MINIFS(V:V,$E:$E,$E260))/(MAXIFS(V:V,$E:$E,$E260)-MINIFS(V:V,$E:$E,$E260)),
100*(V260-MINIFS(V:V,$E:$E,$E260))/(MAXIFS(V:V,$E:$E,$E260)-MINIFS(V:V,$E:$E,$E260))))</f>
        <v/>
      </c>
      <c r="CL260" s="232" t="str">
        <f t="array" ref="CL260">IF(W260="","",
IF(INDEX(Settings!$H:$H,MATCH(CL$1,Settings!$G:$G,0))=TRUE,
100-100*(W260-MINIFS(W:W,$E:$E,$E260))/(MAXIFS(W:W,$E:$E,$E260)-MINIFS(W:W,$E:$E,$E260)),
100*(W260-MINIFS(W:W,$E:$E,$E260))/(MAXIFS(W:W,$E:$E,$E260)-MINIFS(W:W,$E:$E,$E260))))</f>
        <v/>
      </c>
      <c r="CM260" s="232" t="str">
        <f t="array" ref="CM260">IF(X260="","",
IF(INDEX(Settings!$H:$H,MATCH(CM$1,Settings!$G:$G,0))=TRUE,
100-100*(X260-MINIFS(X:X,$E:$E,$E260))/(MAXIFS(X:X,$E:$E,$E260)-MINIFS(X:X,$E:$E,$E260)),
100*(X260-MINIFS(X:X,$E:$E,$E260))/(MAXIFS(X:X,$E:$E,$E260)-MINIFS(X:X,$E:$E,$E260))))</f>
        <v/>
      </c>
      <c r="CN260" s="232" t="str">
        <f t="array" ref="CN260">IF(Y260="","",
IF(INDEX(Settings!$H:$H,MATCH(CN$1,Settings!$G:$G,0))=TRUE,
100-100*(Y260-MINIFS(Y:Y,$E:$E,$E260))/(MAXIFS(Y:Y,$E:$E,$E260)-MINIFS(Y:Y,$E:$E,$E260)),
100*(Y260-MINIFS(Y:Y,$E:$E,$E260))/(MAXIFS(Y:Y,$E:$E,$E260)-MINIFS(Y:Y,$E:$E,$E260))))</f>
        <v/>
      </c>
      <c r="CO260" s="232" t="str">
        <f t="array" ref="CO260">IF(Z260="","",
IF(INDEX(Settings!$H:$H,MATCH(CO$1,Settings!$G:$G,0))=TRUE,
100-100*(Z260-MINIFS(Z:Z,$E:$E,$E260))/(MAXIFS(Z:Z,$E:$E,$E260)-MINIFS(Z:Z,$E:$E,$E260)),
100*(Z260-MINIFS(Z:Z,$E:$E,$E260))/(MAXIFS(Z:Z,$E:$E,$E260)-MINIFS(Z:Z,$E:$E,$E260))))</f>
        <v/>
      </c>
      <c r="CP260" s="232" t="str">
        <f t="array" ref="CP260">IF(AA260="","",
IF(INDEX(Settings!$H:$H,MATCH(CP$1,Settings!$G:$G,0))=TRUE,
100-100*(AA260-MINIFS(AA:AA,$E:$E,$E260))/(MAXIFS(AA:AA,$E:$E,$E260)-MINIFS(AA:AA,$E:$E,$E260)),
100*(AA260-MINIFS(AA:AA,$E:$E,$E260))/(MAXIFS(AA:AA,$E:$E,$E260)-MINIFS(AA:AA,$E:$E,$E260))))</f>
        <v/>
      </c>
      <c r="CQ260" s="232" t="str">
        <f t="array" ref="CQ260">IF(AB260="","",
IF(INDEX(Settings!$H:$H,MATCH(CQ$1,Settings!$G:$G,0))=TRUE,
100-100*(AB260-MINIFS(AB:AB,$E:$E,$E260))/(MAXIFS(AB:AB,$E:$E,$E260)-MINIFS(AB:AB,$E:$E,$E260)),
100*(AB260-MINIFS(AB:AB,$E:$E,$E260))/(MAXIFS(AB:AB,$E:$E,$E260)-MINIFS(AB:AB,$E:$E,$E260))))</f>
        <v/>
      </c>
      <c r="CR260" s="232" t="str">
        <f t="array" ref="CR260">IF(AC260="","",
IF(INDEX(Settings!$H:$H,MATCH(CR$1,Settings!$G:$G,0))=TRUE,
100-100*(AC260-MINIFS(AC:AC,$E:$E,$E260))/(MAXIFS(AC:AC,$E:$E,$E260)-MINIFS(AC:AC,$E:$E,$E260)),
100*(AC260-MINIFS(AC:AC,$E:$E,$E260))/(MAXIFS(AC:AC,$E:$E,$E260)-MINIFS(AC:AC,$E:$E,$E260))))</f>
        <v/>
      </c>
      <c r="CS260" s="232" t="str">
        <f t="array" ref="CS260">IF(AD260="","",
IF(INDEX(Settings!$H:$H,MATCH(CS$1,Settings!$G:$G,0))=TRUE,
100-100*(AD260-MINIFS(AD:AD,$E:$E,$E260))/(MAXIFS(AD:AD,$E:$E,$E260)-MINIFS(AD:AD,$E:$E,$E260)),
100*(AD260-MINIFS(AD:AD,$E:$E,$E260))/(MAXIFS(AD:AD,$E:$E,$E260)-MINIFS(AD:AD,$E:$E,$E260))))</f>
        <v/>
      </c>
      <c r="CT260" s="232" t="str">
        <f t="array" ref="CT260">IF(AE260="","",
IF(INDEX(Settings!$H:$H,MATCH(CT$1,Settings!$G:$G,0))=TRUE,
100-100*(AE260-MINIFS(AE:AE,$E:$E,$E260))/(MAXIFS(AE:AE,$E:$E,$E260)-MINIFS(AE:AE,$E:$E,$E260)),
100*(AE260-MINIFS(AE:AE,$E:$E,$E260))/(MAXIFS(AE:AE,$E:$E,$E260)-MINIFS(AE:AE,$E:$E,$E260))))</f>
        <v/>
      </c>
      <c r="CU260" s="232" t="str">
        <f t="array" ref="CU260">IF(AF260="","",
IF(INDEX(Settings!$H:$H,MATCH(CU$1,Settings!$G:$G,0))=TRUE,
100-100*(AF260-MINIFS(AF:AF,$E:$E,$E260))/(MAXIFS(AF:AF,$E:$E,$E260)-MINIFS(AF:AF,$E:$E,$E260)),
100*(AF260-MINIFS(AF:AF,$E:$E,$E260))/(MAXIFS(AF:AF,$E:$E,$E260)-MINIFS(AF:AF,$E:$E,$E260))))</f>
        <v/>
      </c>
      <c r="CV260" s="232" t="str">
        <f t="array" ref="CV260">IF(AG260="","",
IF(INDEX(Settings!$H:$H,MATCH(CV$1,Settings!$G:$G,0))=TRUE,
100-100*(AG260-MINIFS(AG:AG,$E:$E,$E260))/(MAXIFS(AG:AG,$E:$E,$E260)-MINIFS(AG:AG,$E:$E,$E260)),
100*(AG260-MINIFS(AG:AG,$E:$E,$E260))/(MAXIFS(AG:AG,$E:$E,$E260)-MINIFS(AG:AG,$E:$E,$E260))))</f>
        <v/>
      </c>
      <c r="CW260" s="232" t="str">
        <f t="array" ref="CW260">IF(AH260="","",
IF(INDEX(Settings!$H:$H,MATCH(CW$1,Settings!$G:$G,0))=TRUE,
100-100*(AH260-MINIFS(AH:AH,$E:$E,$E260))/(MAXIFS(AH:AH,$E:$E,$E260)-MINIFS(AH:AH,$E:$E,$E260)),
100*(AH260-MINIFS(AH:AH,$E:$E,$E260))/(MAXIFS(AH:AH,$E:$E,$E260)-MINIFS(AH:AH,$E:$E,$E260))))</f>
        <v/>
      </c>
      <c r="CX260" s="232" t="str">
        <f t="array" ref="CX260">IF(AI260="","",
IF(INDEX(Settings!$H:$H,MATCH(CX$1,Settings!$G:$G,0))=TRUE,
100-100*(AI260-MINIFS(AI:AI,$E:$E,$E260))/(MAXIFS(AI:AI,$E:$E,$E260)-MINIFS(AI:AI,$E:$E,$E260)),
100*(AI260-MINIFS(AI:AI,$E:$E,$E260))/(MAXIFS(AI:AI,$E:$E,$E260)-MINIFS(AI:AI,$E:$E,$E260))))</f>
        <v/>
      </c>
      <c r="CY260" s="232" t="str">
        <f t="array" ref="CY260">IF(AJ260="","",
IF(INDEX(Settings!$H:$H,MATCH(CY$1,Settings!$G:$G,0))=TRUE,
100-100*(AJ260-MINIFS(AJ:AJ,$E:$E,$E260))/(MAXIFS(AJ:AJ,$E:$E,$E260)-MINIFS(AJ:AJ,$E:$E,$E260)),
100*(AJ260-MINIFS(AJ:AJ,$E:$E,$E260))/(MAXIFS(AJ:AJ,$E:$E,$E260)-MINIFS(AJ:AJ,$E:$E,$E260))))</f>
        <v/>
      </c>
      <c r="CZ260" s="232" t="str">
        <f t="array" ref="CZ260">IF(AK260="","",
IF(INDEX(Settings!$H:$H,MATCH(CZ$1,Settings!$G:$G,0))=TRUE,
100-100*(AK260-MINIFS(AK:AK,$E:$E,$E260))/(MAXIFS(AK:AK,$E:$E,$E260)-MINIFS(AK:AK,$E:$E,$E260)),
100*(AK260-MINIFS(AK:AK,$E:$E,$E260))/(MAXIFS(AK:AK,$E:$E,$E260)-MINIFS(AK:AK,$E:$E,$E260))))</f>
        <v/>
      </c>
      <c r="DA260" s="232" t="str">
        <f t="array" ref="DA260">IF(AL260="","",
IF(INDEX(Settings!$H:$H,MATCH(DA$1,Settings!$G:$G,0))=TRUE,
100-100*(AL260-MINIFS(AL:AL,$E:$E,$E260))/(MAXIFS(AL:AL,$E:$E,$E260)-MINIFS(AL:AL,$E:$E,$E260)),
100*(AL260-MINIFS(AL:AL,$E:$E,$E260))/(MAXIFS(AL:AL,$E:$E,$E260)-MINIFS(AL:AL,$E:$E,$E260))))</f>
        <v/>
      </c>
      <c r="DB260" s="232" t="str">
        <f t="array" ref="DB260">IF(AM260="","",
IF(INDEX(Settings!$H:$H,MATCH(DB$1,Settings!$G:$G,0))=TRUE,
100-100*(AM260-MINIFS(AM:AM,$E:$E,$E260))/(MAXIFS(AM:AM,$E:$E,$E260)-MINIFS(AM:AM,$E:$E,$E260)),
100*(AM260-MINIFS(AM:AM,$E:$E,$E260))/(MAXIFS(AM:AM,$E:$E,$E260)-MINIFS(AM:AM,$E:$E,$E260))))</f>
        <v/>
      </c>
      <c r="DC260" s="232" t="str">
        <f t="array" ref="DC260">IF(AN260="","",
IF(INDEX(Settings!$H:$H,MATCH(DC$1,Settings!$G:$G,0))=TRUE,
100-100*(AN260-MINIFS(AN:AN,$E:$E,$E260))/(MAXIFS(AN:AN,$E:$E,$E260)-MINIFS(AN:AN,$E:$E,$E260)),
100*(AN260-MINIFS(AN:AN,$E:$E,$E260))/(MAXIFS(AN:AN,$E:$E,$E260)-MINIFS(AN:AN,$E:$E,$E260))))</f>
        <v/>
      </c>
      <c r="DD260" s="232" t="str">
        <f t="array" ref="DD260">IF(AO260="","",
IF(INDEX(Settings!$H:$H,MATCH(DD$1,Settings!$G:$G,0))=TRUE,
100-100*(AO260-MINIFS(AO:AO,$E:$E,$E260))/(MAXIFS(AO:AO,$E:$E,$E260)-MINIFS(AO:AO,$E:$E,$E260)),
100*(AO260-MINIFS(AO:AO,$E:$E,$E260))/(MAXIFS(AO:AO,$E:$E,$E260)-MINIFS(AO:AO,$E:$E,$E260))))</f>
        <v/>
      </c>
      <c r="DE260" s="232" t="str">
        <f t="array" ref="DE260">IF(AP260="","",
IF(INDEX(Settings!$H:$H,MATCH(DE$1,Settings!$G:$G,0))=TRUE,
100-100*(AP260-MINIFS(AP:AP,$E:$E,$E260))/(MAXIFS(AP:AP,$E:$E,$E260)-MINIFS(AP:AP,$E:$E,$E260)),
100*(AP260-MINIFS(AP:AP,$E:$E,$E260))/(MAXIFS(AP:AP,$E:$E,$E260)-MINIFS(AP:AP,$E:$E,$E260))))</f>
        <v/>
      </c>
      <c r="DF260" s="232" t="str">
        <f t="array" ref="DF260">IF(AQ260="","",
IF(INDEX(Settings!$H:$H,MATCH(DF$1,Settings!$G:$G,0))=TRUE,
100-100*(AQ260-MINIFS(AQ:AQ,$E:$E,$E260))/(MAXIFS(AQ:AQ,$E:$E,$E260)-MINIFS(AQ:AQ,$E:$E,$E260)),
100*(AQ260-MINIFS(AQ:AQ,$E:$E,$E260))/(MAXIFS(AQ:AQ,$E:$E,$E260)-MINIFS(AQ:AQ,$E:$E,$E260))))</f>
        <v/>
      </c>
      <c r="DG260" s="232" t="str">
        <f t="array" ref="DG260">IF(AR260="","",
IF(INDEX(Settings!$H:$H,MATCH(DG$1,Settings!$G:$G,0))=TRUE,
100-100*(AR260-MINIFS(AR:AR,$E:$E,$E260))/(MAXIFS(AR:AR,$E:$E,$E260)-MINIFS(AR:AR,$E:$E,$E260)),
100*(AR260-MINIFS(AR:AR,$E:$E,$E260))/(MAXIFS(AR:AR,$E:$E,$E260)-MINIFS(AR:AR,$E:$E,$E260))))</f>
        <v/>
      </c>
      <c r="DH260" s="232" t="str">
        <f t="array" ref="DH260">IF(AS260="","",
IF(INDEX(Settings!$H:$H,MATCH(DH$1,Settings!$G:$G,0))=TRUE,
100-100*(AS260-MINIFS(AS:AS,$E:$E,$E260))/(MAXIFS(AS:AS,$E:$E,$E260)-MINIFS(AS:AS,$E:$E,$E260)),
100*(AS260-MINIFS(AS:AS,$E:$E,$E260))/(MAXIFS(AS:AS,$E:$E,$E260)-MINIFS(AS:AS,$E:$E,$E260))))</f>
        <v/>
      </c>
      <c r="DI260" s="232" t="str">
        <f t="array" ref="DI260">IF(AT260="","",
IF(INDEX(Settings!$H:$H,MATCH(DI$1,Settings!$G:$G,0))=TRUE,
100-100*(AT260-MINIFS(AT:AT,$E:$E,$E260))/(MAXIFS(AT:AT,$E:$E,$E260)-MINIFS(AT:AT,$E:$E,$E260)),
100*(AT260-MINIFS(AT:AT,$E:$E,$E260))/(MAXIFS(AT:AT,$E:$E,$E260)-MINIFS(AT:AT,$E:$E,$E260))))</f>
        <v/>
      </c>
      <c r="DJ260" s="232" t="str">
        <f t="array" ref="DJ260">IF(AU260="","",
IF(INDEX(Settings!$H:$H,MATCH(DJ$1,Settings!$G:$G,0))=TRUE,
100-100*(AU260-MINIFS(AU:AU,$E:$E,$E260))/(MAXIFS(AU:AU,$E:$E,$E260)-MINIFS(AU:AU,$E:$E,$E260)),
100*(AU260-MINIFS(AU:AU,$E:$E,$E260))/(MAXIFS(AU:AU,$E:$E,$E260)-MINIFS(AU:AU,$E:$E,$E260))))</f>
        <v/>
      </c>
      <c r="DK260" s="232" t="str">
        <f t="array" ref="DK260">IF(AV260="","",
IF(INDEX(Settings!$H:$H,MATCH(DK$1,Settings!$G:$G,0))=TRUE,
100-100*(AV260-MINIFS(AV:AV,$E:$E,$E260))/(MAXIFS(AV:AV,$E:$E,$E260)-MINIFS(AV:AV,$E:$E,$E260)),
100*(AV260-MINIFS(AV:AV,$E:$E,$E260))/(MAXIFS(AV:AV,$E:$E,$E260)-MINIFS(AV:AV,$E:$E,$E260))))</f>
        <v/>
      </c>
      <c r="DL260" s="232" t="str">
        <f t="array" ref="DL260">IF(AW260="","",
IF(INDEX(Settings!$H:$H,MATCH(DL$1,Settings!$G:$G,0))=TRUE,
100-100*(AW260-MINIFS(AW:AW,$E:$E,$E260))/(MAXIFS(AW:AW,$E:$E,$E260)-MINIFS(AW:AW,$E:$E,$E260)),
100*(AW260-MINIFS(AW:AW,$E:$E,$E260))/(MAXIFS(AW:AW,$E:$E,$E260)-MINIFS(AW:AW,$E:$E,$E260))))</f>
        <v/>
      </c>
      <c r="DM260" s="232" t="str">
        <f t="array" ref="DM260">IF(AX260="","",
IF(INDEX(Settings!$H:$H,MATCH(DM$1,Settings!$G:$G,0))=TRUE,
100-100*(AX260-MINIFS(AX:AX,$E:$E,$E260))/(MAXIFS(AX:AX,$E:$E,$E260)-MINIFS(AX:AX,$E:$E,$E260)),
100*(AX260-MINIFS(AX:AX,$E:$E,$E260))/(MAXIFS(AX:AX,$E:$E,$E260)-MINIFS(AX:AX,$E:$E,$E260))))</f>
        <v/>
      </c>
      <c r="DN260" s="232" t="str">
        <f t="array" ref="DN260">IF(AY260="","",
IF(INDEX(Settings!$H:$H,MATCH(DN$1,Settings!$G:$G,0))=TRUE,
100-100*(AY260-MINIFS(AY:AY,$E:$E,$E260))/(MAXIFS(AY:AY,$E:$E,$E260)-MINIFS(AY:AY,$E:$E,$E260)),
100*(AY260-MINIFS(AY:AY,$E:$E,$E260))/(MAXIFS(AY:AY,$E:$E,$E260)-MINIFS(AY:AY,$E:$E,$E260))))</f>
        <v/>
      </c>
      <c r="DO260" s="232" t="str">
        <f t="array" ref="DO260">IF(AZ260="","",
IF(INDEX(Settings!$H:$H,MATCH(DO$1,Settings!$G:$G,0))=TRUE,
100-100*(AZ260-MINIFS(AZ:AZ,$E:$E,$E260))/(MAXIFS(AZ:AZ,$E:$E,$E260)-MINIFS(AZ:AZ,$E:$E,$E260)),
100*(AZ260-MINIFS(AZ:AZ,$E:$E,$E260))/(MAXIFS(AZ:AZ,$E:$E,$E260)-MINIFS(AZ:AZ,$E:$E,$E260))))</f>
        <v/>
      </c>
      <c r="DP260" s="232" t="str">
        <f t="array" ref="DP260">IF(BA260="","",
IF(INDEX(Settings!$H:$H,MATCH(DP$1,Settings!$G:$G,0))=TRUE,
100-100*(BA260-MINIFS(BA:BA,$E:$E,$E260))/(MAXIFS(BA:BA,$E:$E,$E260)-MINIFS(BA:BA,$E:$E,$E260)),
100*(BA260-MINIFS(BA:BA,$E:$E,$E260))/(MAXIFS(BA:BA,$E:$E,$E260)-MINIFS(BA:BA,$E:$E,$E260))))</f>
        <v/>
      </c>
      <c r="DQ260" s="232" t="str">
        <f t="array" ref="DQ260">IF(BB260="","",
IF(INDEX(Settings!$H:$H,MATCH(DQ$1,Settings!$G:$G,0))=TRUE,
100-100*(BB260-MINIFS(BB:BB,$E:$E,$E260))/(MAXIFS(BB:BB,$E:$E,$E260)-MINIFS(BB:BB,$E:$E,$E260)),
100*(BB260-MINIFS(BB:BB,$E:$E,$E260))/(MAXIFS(BB:BB,$E:$E,$E260)-MINIFS(BB:BB,$E:$E,$E260))))</f>
        <v/>
      </c>
      <c r="DR260" s="232" t="str">
        <f t="array" ref="DR260">IF(BC260="","",
IF(INDEX(Settings!$H:$H,MATCH(DR$1,Settings!$G:$G,0))=TRUE,
100-100*(BC260-MINIFS(BC:BC,$E:$E,$E260))/(MAXIFS(BC:BC,$E:$E,$E260)-MINIFS(BC:BC,$E:$E,$E260)),
100*(BC260-MINIFS(BC:BC,$E:$E,$E260))/(MAXIFS(BC:BC,$E:$E,$E260)-MINIFS(BC:BC,$E:$E,$E260))))</f>
        <v/>
      </c>
      <c r="DS260" s="232" t="str">
        <f t="array" ref="DS260">IF(BD260="","",
IF(INDEX(Settings!$H:$H,MATCH(DS$1,Settings!$G:$G,0))=TRUE,
100-100*(BD260-MINIFS(BD:BD,$E:$E,$E260))/(MAXIFS(BD:BD,$E:$E,$E260)-MINIFS(BD:BD,$E:$E,$E260)),
100*(BD260-MINIFS(BD:BD,$E:$E,$E260))/(MAXIFS(BD:BD,$E:$E,$E260)-MINIFS(BD:BD,$E:$E,$E260))))</f>
        <v/>
      </c>
      <c r="DT260" s="232" t="str">
        <f t="array" ref="DT260">IF(BE260="","",
IF(INDEX(Settings!$H:$H,MATCH(DT$1,Settings!$G:$G,0))=TRUE,
100-100*(BE260-MINIFS(BE:BE,$E:$E,$E260))/(MAXIFS(BE:BE,$E:$E,$E260)-MINIFS(BE:BE,$E:$E,$E260)),
100*(BE260-MINIFS(BE:BE,$E:$E,$E260))/(MAXIFS(BE:BE,$E:$E,$E260)-MINIFS(BE:BE,$E:$E,$E260))))</f>
        <v/>
      </c>
      <c r="DU260" s="232" t="str">
        <f t="array" ref="DU260">IF(BF260="","",
IF(INDEX(Settings!$H:$H,MATCH(DU$1,Settings!$G:$G,0))=TRUE,
100-100*(BF260-MINIFS(BF:BF,$E:$E,$E260))/(MAXIFS(BF:BF,$E:$E,$E260)-MINIFS(BF:BF,$E:$E,$E260)),
100*(BF260-MINIFS(BF:BF,$E:$E,$E260))/(MAXIFS(BF:BF,$E:$E,$E260)-MINIFS(BF:BF,$E:$E,$E260))))</f>
        <v/>
      </c>
      <c r="DV260" s="232" t="str">
        <f t="array" ref="DV260">IF(BG260="","",
IF(INDEX(Settings!$H:$H,MATCH(DV$1,Settings!$G:$G,0))=TRUE,
100-100*(BG260-MINIFS(BG:BG,$E:$E,$E260))/(MAXIFS(BG:BG,$E:$E,$E260)-MINIFS(BG:BG,$E:$E,$E260)),
100*(BG260-MINIFS(BG:BG,$E:$E,$E260))/(MAXIFS(BG:BG,$E:$E,$E260)-MINIFS(BG:BG,$E:$E,$E260))))</f>
        <v/>
      </c>
      <c r="DW260" s="232" t="str">
        <f t="array" ref="DW260">IF(BH260="","",
IF(INDEX(Settings!$H:$H,MATCH(DW$1,Settings!$G:$G,0))=TRUE,
100-100*(BH260-MINIFS(BH:BH,$E:$E,$E260))/(MAXIFS(BH:BH,$E:$E,$E260)-MINIFS(BH:BH,$E:$E,$E260)),
100*(BH260-MINIFS(BH:BH,$E:$E,$E260))/(MAXIFS(BH:BH,$E:$E,$E260)-MINIFS(BH:BH,$E:$E,$E260))))</f>
        <v/>
      </c>
      <c r="DX260" s="232" t="str">
        <f t="array" ref="DX260">IF(BI260="","",
IF(INDEX(Settings!$H:$H,MATCH(DX$1,Settings!$G:$G,0))=TRUE,
100-100*(BI260-MINIFS(BI:BI,$E:$E,$E260))/(MAXIFS(BI:BI,$E:$E,$E260)-MINIFS(BI:BI,$E:$E,$E260)),
100*(BI260-MINIFS(BI:BI,$E:$E,$E260))/(MAXIFS(BI:BI,$E:$E,$E260)-MINIFS(BI:BI,$E:$E,$E260))))</f>
        <v/>
      </c>
      <c r="DY260" s="232" t="str">
        <f t="array" ref="DY260">IF(BJ260="","",
IF(INDEX(Settings!$H:$H,MATCH(DY$1,Settings!$G:$G,0))=TRUE,
100-100*(BJ260-MINIFS(BJ:BJ,$E:$E,$E260))/(MAXIFS(BJ:BJ,$E:$E,$E260)-MINIFS(BJ:BJ,$E:$E,$E260)),
100*(BJ260-MINIFS(BJ:BJ,$E:$E,$E260))/(MAXIFS(BJ:BJ,$E:$E,$E260)-MINIFS(BJ:BJ,$E:$E,$E260))))</f>
        <v/>
      </c>
      <c r="DZ260" s="234"/>
      <c r="EA260" s="234"/>
      <c r="EB260" s="234" t="str">
        <f t="shared" si="8"/>
        <v/>
      </c>
      <c r="EC260" s="234" t="str">
        <f t="shared" si="9"/>
        <v/>
      </c>
      <c r="ED260" s="234" t="str">
        <f t="shared" si="10"/>
        <v/>
      </c>
      <c r="EE260" s="234" t="str">
        <f t="shared" si="11"/>
        <v/>
      </c>
      <c r="EF260" s="234" t="str">
        <f t="shared" si="12"/>
        <v/>
      </c>
      <c r="EG260" s="234" t="str">
        <f t="shared" si="13"/>
        <v/>
      </c>
      <c r="EH260" s="234"/>
      <c r="EI260" s="234"/>
      <c r="EJ260" s="234"/>
      <c r="EK260" s="234"/>
      <c r="EL260" s="234"/>
      <c r="EM260" s="234"/>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3" t="str">
        <f t="shared" si="14"/>
        <v/>
      </c>
      <c r="N261" s="49"/>
      <c r="O261" s="49"/>
      <c r="P261" s="49"/>
      <c r="Q261" s="49"/>
      <c r="R261" s="49"/>
      <c r="S261" s="222" t="str">
        <f>IFERROR(VLOOKUP(AF261, 'YOYO IR Scores'!A:C, 3, FALSE), "")
</f>
        <v/>
      </c>
      <c r="T261" s="49"/>
      <c r="U261" s="49"/>
      <c r="V261" s="49"/>
      <c r="W261" s="49"/>
      <c r="X261" s="224" t="str">
        <f t="shared" si="4"/>
        <v/>
      </c>
      <c r="Y261" s="225" t="str">
        <f t="shared" si="5"/>
        <v/>
      </c>
      <c r="Z261" s="225" t="str">
        <f t="shared" si="6"/>
        <v/>
      </c>
      <c r="AA261" s="224" t="str">
        <f t="shared" si="7"/>
        <v/>
      </c>
      <c r="AB261" s="223"/>
      <c r="AC261" s="223"/>
      <c r="AD261" s="223"/>
      <c r="AE261" s="223" t="str">
        <f>IFERROR(VLOOKUP(AF261, 'YOYO IR Scores'!A:C, 2, FALSE), "")</f>
        <v/>
      </c>
      <c r="AF261" s="223"/>
      <c r="AG261" s="223"/>
      <c r="AH261" s="223"/>
      <c r="AI261" s="223"/>
      <c r="AJ261" s="223"/>
      <c r="AK261" s="223"/>
      <c r="AL261" s="223"/>
      <c r="AM261" s="223"/>
      <c r="AN261" s="223"/>
      <c r="AO261" s="223"/>
      <c r="AP261" s="223"/>
      <c r="AQ261" s="223"/>
      <c r="AR261" s="223"/>
      <c r="AS261" s="223"/>
      <c r="AT261" s="223"/>
      <c r="AU261" s="223"/>
      <c r="AV261" s="223"/>
      <c r="AW261" s="223"/>
      <c r="AX261" s="223"/>
      <c r="AY261" s="223"/>
      <c r="AZ261" s="223"/>
      <c r="BA261" s="223"/>
      <c r="BB261" s="223"/>
      <c r="BC261" s="223"/>
      <c r="BD261" s="223"/>
      <c r="BE261" s="223"/>
      <c r="BF261" s="223"/>
      <c r="BG261" s="223"/>
      <c r="BH261" s="223"/>
      <c r="BI261" s="223"/>
      <c r="BJ261" s="223"/>
      <c r="BK261" s="223" t="str">
        <f t="array" ref="BK261">IF(J261="","",
IF(INDEX(Settings!$H:$H,MATCH(BY$1,Settings!$G:$G,0))=TRUE,
100-100*(J261-MIN(J:J))/(MAX(J:J)-MIN(J:J)),
100*(J261-MIN(J:J))/(MAX(J:J)-MIN(J:J))))</f>
        <v/>
      </c>
      <c r="BL261" s="223" t="str">
        <f t="array" ref="BL261">IF(J261="","",
IF(INDEX(Settings!$H:$H,MATCH(BY$1,Settings!$G:$G,0))=TRUE,
100-100*(J261-MINIFS(J:J,$E:$E,$E261))/(MAXIFS(J:J,$E:$E,$E261)-MINIFS(J:J,$E:$E,$E261)),
100*(J261-MINIFS(J:J,$E:$E,$E261))/(MAXIFS(J:J,$E:$E,$E261)-MINIFS(J:J,$E:$E,$E261))))</f>
        <v/>
      </c>
      <c r="BM261" s="223"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4" t="str">
        <f t="array" ref="BQ261">IF(J261="","",
IF(INDEX(Settings!$H:$H,MATCH(BY$1,Settings!$G:$G,0))=TRUE,
-1*(J261-AVERAGE(J:J))/STDEV(J:J),
(J261-AVERAGE(J:J))/STDEV(J:J)))</f>
        <v/>
      </c>
      <c r="BR261" s="224" t="str">
        <f>IFERROR(__xludf.DUMMYFUNCTION("IF(J261="""","""",
IF(INDEX(Settings!$H:$H,MATCH(BY$1,Settings!$G:$G,0))=TRUE,
-1*(J261-AVERAGEIFS(J:J,$E:$E,$E261))/STDEV(FILTER(J:J,$E:$E=$E261)),
(J261-AVERAGEIFS(J:J,$E:$E,$E261))/STDEV(FILTER(J:J,$E:$E=$E261))))"),"")</f>
        <v/>
      </c>
      <c r="BS261" s="224"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3" t="str">
        <f t="array" ref="BY261">IF(J261="","",
IF(INDEX(Settings!$H:$H,MATCH(BY$1,Settings!$G:$G,0))=TRUE,
100-100*(J261-MINIFS(J:J,$E:$E,$E261))/(MAXIFS(J:J,$E:$E,$E261)-MINIFS(J:J,$E:$E,$E261)),
100*(J261-MINIFS(J:J,$E:$E,$E261))/(MAXIFS(J:J,$E:$E,$E261)-MINIFS(J:J,$E:$E,$E261))))</f>
        <v/>
      </c>
      <c r="BZ261" s="223" t="str">
        <f t="array" ref="BZ261">IF(K261="","",
IF(INDEX(Settings!$H:$H,MATCH(BZ$1,Settings!$G:$G,0))=TRUE,
100-100*(K261-MINIFS(K:K,$E:$E,$E261))/(MAXIFS(K:K,$E:$E,$E261)-MINIFS(K:K,$E:$E,$E261)),
100*(K261-MINIFS(K:K,$E:$E,$E261))/(MAXIFS(K:K,$E:$E,$E261)-MINIFS(K:K,$E:$E,$E261))))</f>
        <v/>
      </c>
      <c r="CA261" s="223" t="str">
        <f t="array" ref="CA261">IF(L261="","",
IF(INDEX(Settings!$H:$H,MATCH(CA$1,Settings!$G:$G,0))=TRUE,
100-100*(L261-MINIFS(L:L,$E:$E,$E261))/(MAXIFS(L:L,$E:$E,$E261)-MINIFS(L:L,$E:$E,$E261)),
100*(L261-MINIFS(L:L,$E:$E,$E261))/(MAXIFS(L:L,$E:$E,$E261)-MINIFS(L:L,$E:$E,$E261))))</f>
        <v/>
      </c>
      <c r="CB261" s="223" t="str">
        <f t="array" ref="CB261">IF(M261="","",
IF(INDEX(Settings!$H:$H,MATCH(CB$1,Settings!$G:$G,0))=TRUE,
100-100*(M261-MINIFS(M:M,$E:$E,$E261))/(MAXIFS(M:M,$E:$E,$E261)-MINIFS(M:M,$E:$E,$E261)),
100*(M261-MINIFS(M:M,$E:$E,$E261))/(MAXIFS(M:M,$E:$E,$E261)-MINIFS(M:M,$E:$E,$E261))))</f>
        <v/>
      </c>
      <c r="CC261" s="223" t="str">
        <f t="array" ref="CC261">IF(N261="","",
IF(INDEX(Settings!$H:$H,MATCH(CC$1,Settings!$G:$G,0))=TRUE,
100-100*(N261-MINIFS(N:N,$E:$E,$E261))/(MAXIFS(N:N,$E:$E,$E261)-MINIFS(N:N,$E:$E,$E261)),
100*(N261-MINIFS(N:N,$E:$E,$E261))/(MAXIFS(N:N,$E:$E,$E261)-MINIFS(N:N,$E:$E,$E261))))</f>
        <v/>
      </c>
      <c r="CD261" s="223" t="str">
        <f t="array" ref="CD261">IF(O261="","",
IF(INDEX(Settings!$H:$H,MATCH(CD$1,Settings!$G:$G,0))=TRUE,
100-100*(O261-MINIFS(O:O,$E:$E,$E261))/(MAXIFS(O:O,$E:$E,$E261)-MINIFS(O:O,$E:$E,$E261)),
100*(O261-MINIFS(O:O,$E:$E,$E261))/(MAXIFS(O:O,$E:$E,$E261)-MINIFS(O:O,$E:$E,$E261))))</f>
        <v/>
      </c>
      <c r="CE261" s="223" t="str">
        <f t="array" ref="CE261">IF(P261="","",
IF(INDEX(Settings!$H:$H,MATCH(CE$1,Settings!$G:$G,0))=TRUE,
100-100*(P261-MINIFS(P:P,$E:$E,$E261))/(MAXIFS(P:P,$E:$E,$E261)-MINIFS(P:P,$E:$E,$E261)),
100*(P261-MINIFS(P:P,$E:$E,$E261))/(MAXIFS(P:P,$E:$E,$E261)-MINIFS(P:P,$E:$E,$E261))))</f>
        <v/>
      </c>
      <c r="CF261" s="223" t="str">
        <f t="array" ref="CF261">IF(Q261="","",
IF(INDEX(Settings!$H:$H,MATCH(CF$1,Settings!$G:$G,0))=TRUE,
100-100*(Q261-MINIFS(Q:Q,$E:$E,$E261))/(MAXIFS(Q:Q,$E:$E,$E261)-MINIFS(Q:Q,$E:$E,$E261)),
100*(Q261-MINIFS(Q:Q,$E:$E,$E261))/(MAXIFS(Q:Q,$E:$E,$E261)-MINIFS(Q:Q,$E:$E,$E261))))</f>
        <v/>
      </c>
      <c r="CG261" s="223" t="str">
        <f t="array" ref="CG261">IF(R261="","",
IF(INDEX(Settings!$H:$H,MATCH(CG$1,Settings!$G:$G,0))=TRUE,
100-100*(R261-MINIFS(R:R,$E:$E,$E261))/(MAXIFS(R:R,$E:$E,$E261)-MINIFS(R:R,$E:$E,$E261)),
100*(R261-MINIFS(R:R,$E:$E,$E261))/(MAXIFS(R:R,$E:$E,$E261)-MINIFS(R:R,$E:$E,$E261))))</f>
        <v/>
      </c>
      <c r="CH261" s="223" t="str">
        <f t="array" ref="CH261">IF(S261="","",
IF(INDEX(Settings!$H:$H,MATCH(CH$1,Settings!$G:$G,0))=TRUE,
100-100*(S261-MINIFS(S:S,$E:$E,$E261))/(MAXIFS(S:S,$E:$E,$E261)-MINIFS(S:S,$E:$E,$E261)),
100*(S261-MINIFS(S:S,$E:$E,$E261))/(MAXIFS(S:S,$E:$E,$E261)-MINIFS(S:S,$E:$E,$E261))))</f>
        <v/>
      </c>
      <c r="CI261" s="223" t="str">
        <f t="array" ref="CI261">IF(T261="","",
IF(INDEX(Settings!$H:$H,MATCH(CI$1,Settings!$G:$G,0))=TRUE,
100-100*(T261-MINIFS(T:T,$E:$E,$E261))/(MAXIFS(T:T,$E:$E,$E261)-MINIFS(T:T,$E:$E,$E261)),
100*(T261-MINIFS(T:T,$E:$E,$E261))/(MAXIFS(T:T,$E:$E,$E261)-MINIFS(T:T,$E:$E,$E261))))</f>
        <v/>
      </c>
      <c r="CJ261" s="223" t="str">
        <f t="array" ref="CJ261">IF(U261="","",
IF(INDEX(Settings!$H:$H,MATCH(CJ$1,Settings!$G:$G,0))=TRUE,
100-100*(U261-MINIFS(U:U,$E:$E,$E261))/(MAXIFS(U:U,$E:$E,$E261)-MINIFS(U:U,$E:$E,$E261)),
100*(U261-MINIFS(U:U,$E:$E,$E261))/(MAXIFS(U:U,$E:$E,$E261)-MINIFS(U:U,$E:$E,$E261))))</f>
        <v/>
      </c>
      <c r="CK261" s="223" t="str">
        <f t="array" ref="CK261">IF(V261="","",
IF(INDEX(Settings!$H:$H,MATCH(CK$1,Settings!$G:$G,0))=TRUE,
100-100*(V261-MINIFS(V:V,$E:$E,$E261))/(MAXIFS(V:V,$E:$E,$E261)-MINIFS(V:V,$E:$E,$E261)),
100*(V261-MINIFS(V:V,$E:$E,$E261))/(MAXIFS(V:V,$E:$E,$E261)-MINIFS(V:V,$E:$E,$E261))))</f>
        <v/>
      </c>
      <c r="CL261" s="223" t="str">
        <f t="array" ref="CL261">IF(W261="","",
IF(INDEX(Settings!$H:$H,MATCH(CL$1,Settings!$G:$G,0))=TRUE,
100-100*(W261-MINIFS(W:W,$E:$E,$E261))/(MAXIFS(W:W,$E:$E,$E261)-MINIFS(W:W,$E:$E,$E261)),
100*(W261-MINIFS(W:W,$E:$E,$E261))/(MAXIFS(W:W,$E:$E,$E261)-MINIFS(W:W,$E:$E,$E261))))</f>
        <v/>
      </c>
      <c r="CM261" s="223" t="str">
        <f t="array" ref="CM261">IF(X261="","",
IF(INDEX(Settings!$H:$H,MATCH(CM$1,Settings!$G:$G,0))=TRUE,
100-100*(X261-MINIFS(X:X,$E:$E,$E261))/(MAXIFS(X:X,$E:$E,$E261)-MINIFS(X:X,$E:$E,$E261)),
100*(X261-MINIFS(X:X,$E:$E,$E261))/(MAXIFS(X:X,$E:$E,$E261)-MINIFS(X:X,$E:$E,$E261))))</f>
        <v/>
      </c>
      <c r="CN261" s="223" t="str">
        <f t="array" ref="CN261">IF(Y261="","",
IF(INDEX(Settings!$H:$H,MATCH(CN$1,Settings!$G:$G,0))=TRUE,
100-100*(Y261-MINIFS(Y:Y,$E:$E,$E261))/(MAXIFS(Y:Y,$E:$E,$E261)-MINIFS(Y:Y,$E:$E,$E261)),
100*(Y261-MINIFS(Y:Y,$E:$E,$E261))/(MAXIFS(Y:Y,$E:$E,$E261)-MINIFS(Y:Y,$E:$E,$E261))))</f>
        <v/>
      </c>
      <c r="CO261" s="223" t="str">
        <f t="array" ref="CO261">IF(Z261="","",
IF(INDEX(Settings!$H:$H,MATCH(CO$1,Settings!$G:$G,0))=TRUE,
100-100*(Z261-MINIFS(Z:Z,$E:$E,$E261))/(MAXIFS(Z:Z,$E:$E,$E261)-MINIFS(Z:Z,$E:$E,$E261)),
100*(Z261-MINIFS(Z:Z,$E:$E,$E261))/(MAXIFS(Z:Z,$E:$E,$E261)-MINIFS(Z:Z,$E:$E,$E261))))</f>
        <v/>
      </c>
      <c r="CP261" s="223" t="str">
        <f t="array" ref="CP261">IF(AA261="","",
IF(INDEX(Settings!$H:$H,MATCH(CP$1,Settings!$G:$G,0))=TRUE,
100-100*(AA261-MINIFS(AA:AA,$E:$E,$E261))/(MAXIFS(AA:AA,$E:$E,$E261)-MINIFS(AA:AA,$E:$E,$E261)),
100*(AA261-MINIFS(AA:AA,$E:$E,$E261))/(MAXIFS(AA:AA,$E:$E,$E261)-MINIFS(AA:AA,$E:$E,$E261))))</f>
        <v/>
      </c>
      <c r="CQ261" s="223" t="str">
        <f t="array" ref="CQ261">IF(AB261="","",
IF(INDEX(Settings!$H:$H,MATCH(CQ$1,Settings!$G:$G,0))=TRUE,
100-100*(AB261-MINIFS(AB:AB,$E:$E,$E261))/(MAXIFS(AB:AB,$E:$E,$E261)-MINIFS(AB:AB,$E:$E,$E261)),
100*(AB261-MINIFS(AB:AB,$E:$E,$E261))/(MAXIFS(AB:AB,$E:$E,$E261)-MINIFS(AB:AB,$E:$E,$E261))))</f>
        <v/>
      </c>
      <c r="CR261" s="223" t="str">
        <f t="array" ref="CR261">IF(AC261="","",
IF(INDEX(Settings!$H:$H,MATCH(CR$1,Settings!$G:$G,0))=TRUE,
100-100*(AC261-MINIFS(AC:AC,$E:$E,$E261))/(MAXIFS(AC:AC,$E:$E,$E261)-MINIFS(AC:AC,$E:$E,$E261)),
100*(AC261-MINIFS(AC:AC,$E:$E,$E261))/(MAXIFS(AC:AC,$E:$E,$E261)-MINIFS(AC:AC,$E:$E,$E261))))</f>
        <v/>
      </c>
      <c r="CS261" s="223" t="str">
        <f t="array" ref="CS261">IF(AD261="","",
IF(INDEX(Settings!$H:$H,MATCH(CS$1,Settings!$G:$G,0))=TRUE,
100-100*(AD261-MINIFS(AD:AD,$E:$E,$E261))/(MAXIFS(AD:AD,$E:$E,$E261)-MINIFS(AD:AD,$E:$E,$E261)),
100*(AD261-MINIFS(AD:AD,$E:$E,$E261))/(MAXIFS(AD:AD,$E:$E,$E261)-MINIFS(AD:AD,$E:$E,$E261))))</f>
        <v/>
      </c>
      <c r="CT261" s="223" t="str">
        <f t="array" ref="CT261">IF(AE261="","",
IF(INDEX(Settings!$H:$H,MATCH(CT$1,Settings!$G:$G,0))=TRUE,
100-100*(AE261-MINIFS(AE:AE,$E:$E,$E261))/(MAXIFS(AE:AE,$E:$E,$E261)-MINIFS(AE:AE,$E:$E,$E261)),
100*(AE261-MINIFS(AE:AE,$E:$E,$E261))/(MAXIFS(AE:AE,$E:$E,$E261)-MINIFS(AE:AE,$E:$E,$E261))))</f>
        <v/>
      </c>
      <c r="CU261" s="223" t="str">
        <f t="array" ref="CU261">IF(AF261="","",
IF(INDEX(Settings!$H:$H,MATCH(CU$1,Settings!$G:$G,0))=TRUE,
100-100*(AF261-MINIFS(AF:AF,$E:$E,$E261))/(MAXIFS(AF:AF,$E:$E,$E261)-MINIFS(AF:AF,$E:$E,$E261)),
100*(AF261-MINIFS(AF:AF,$E:$E,$E261))/(MAXIFS(AF:AF,$E:$E,$E261)-MINIFS(AF:AF,$E:$E,$E261))))</f>
        <v/>
      </c>
      <c r="CV261" s="223" t="str">
        <f t="array" ref="CV261">IF(AG261="","",
IF(INDEX(Settings!$H:$H,MATCH(CV$1,Settings!$G:$G,0))=TRUE,
100-100*(AG261-MINIFS(AG:AG,$E:$E,$E261))/(MAXIFS(AG:AG,$E:$E,$E261)-MINIFS(AG:AG,$E:$E,$E261)),
100*(AG261-MINIFS(AG:AG,$E:$E,$E261))/(MAXIFS(AG:AG,$E:$E,$E261)-MINIFS(AG:AG,$E:$E,$E261))))</f>
        <v/>
      </c>
      <c r="CW261" s="223" t="str">
        <f t="array" ref="CW261">IF(AH261="","",
IF(INDEX(Settings!$H:$H,MATCH(CW$1,Settings!$G:$G,0))=TRUE,
100-100*(AH261-MINIFS(AH:AH,$E:$E,$E261))/(MAXIFS(AH:AH,$E:$E,$E261)-MINIFS(AH:AH,$E:$E,$E261)),
100*(AH261-MINIFS(AH:AH,$E:$E,$E261))/(MAXIFS(AH:AH,$E:$E,$E261)-MINIFS(AH:AH,$E:$E,$E261))))</f>
        <v/>
      </c>
      <c r="CX261" s="223" t="str">
        <f t="array" ref="CX261">IF(AI261="","",
IF(INDEX(Settings!$H:$H,MATCH(CX$1,Settings!$G:$G,0))=TRUE,
100-100*(AI261-MINIFS(AI:AI,$E:$E,$E261))/(MAXIFS(AI:AI,$E:$E,$E261)-MINIFS(AI:AI,$E:$E,$E261)),
100*(AI261-MINIFS(AI:AI,$E:$E,$E261))/(MAXIFS(AI:AI,$E:$E,$E261)-MINIFS(AI:AI,$E:$E,$E261))))</f>
        <v/>
      </c>
      <c r="CY261" s="223" t="str">
        <f t="array" ref="CY261">IF(AJ261="","",
IF(INDEX(Settings!$H:$H,MATCH(CY$1,Settings!$G:$G,0))=TRUE,
100-100*(AJ261-MINIFS(AJ:AJ,$E:$E,$E261))/(MAXIFS(AJ:AJ,$E:$E,$E261)-MINIFS(AJ:AJ,$E:$E,$E261)),
100*(AJ261-MINIFS(AJ:AJ,$E:$E,$E261))/(MAXIFS(AJ:AJ,$E:$E,$E261)-MINIFS(AJ:AJ,$E:$E,$E261))))</f>
        <v/>
      </c>
      <c r="CZ261" s="223" t="str">
        <f t="array" ref="CZ261">IF(AK261="","",
IF(INDEX(Settings!$H:$H,MATCH(CZ$1,Settings!$G:$G,0))=TRUE,
100-100*(AK261-MINIFS(AK:AK,$E:$E,$E261))/(MAXIFS(AK:AK,$E:$E,$E261)-MINIFS(AK:AK,$E:$E,$E261)),
100*(AK261-MINIFS(AK:AK,$E:$E,$E261))/(MAXIFS(AK:AK,$E:$E,$E261)-MINIFS(AK:AK,$E:$E,$E261))))</f>
        <v/>
      </c>
      <c r="DA261" s="223" t="str">
        <f t="array" ref="DA261">IF(AL261="","",
IF(INDEX(Settings!$H:$H,MATCH(DA$1,Settings!$G:$G,0))=TRUE,
100-100*(AL261-MINIFS(AL:AL,$E:$E,$E261))/(MAXIFS(AL:AL,$E:$E,$E261)-MINIFS(AL:AL,$E:$E,$E261)),
100*(AL261-MINIFS(AL:AL,$E:$E,$E261))/(MAXIFS(AL:AL,$E:$E,$E261)-MINIFS(AL:AL,$E:$E,$E261))))</f>
        <v/>
      </c>
      <c r="DB261" s="223" t="str">
        <f t="array" ref="DB261">IF(AM261="","",
IF(INDEX(Settings!$H:$H,MATCH(DB$1,Settings!$G:$G,0))=TRUE,
100-100*(AM261-MINIFS(AM:AM,$E:$E,$E261))/(MAXIFS(AM:AM,$E:$E,$E261)-MINIFS(AM:AM,$E:$E,$E261)),
100*(AM261-MINIFS(AM:AM,$E:$E,$E261))/(MAXIFS(AM:AM,$E:$E,$E261)-MINIFS(AM:AM,$E:$E,$E261))))</f>
        <v/>
      </c>
      <c r="DC261" s="223" t="str">
        <f t="array" ref="DC261">IF(AN261="","",
IF(INDEX(Settings!$H:$H,MATCH(DC$1,Settings!$G:$G,0))=TRUE,
100-100*(AN261-MINIFS(AN:AN,$E:$E,$E261))/(MAXIFS(AN:AN,$E:$E,$E261)-MINIFS(AN:AN,$E:$E,$E261)),
100*(AN261-MINIFS(AN:AN,$E:$E,$E261))/(MAXIFS(AN:AN,$E:$E,$E261)-MINIFS(AN:AN,$E:$E,$E261))))</f>
        <v/>
      </c>
      <c r="DD261" s="223" t="str">
        <f t="array" ref="DD261">IF(AO261="","",
IF(INDEX(Settings!$H:$H,MATCH(DD$1,Settings!$G:$G,0))=TRUE,
100-100*(AO261-MINIFS(AO:AO,$E:$E,$E261))/(MAXIFS(AO:AO,$E:$E,$E261)-MINIFS(AO:AO,$E:$E,$E261)),
100*(AO261-MINIFS(AO:AO,$E:$E,$E261))/(MAXIFS(AO:AO,$E:$E,$E261)-MINIFS(AO:AO,$E:$E,$E261))))</f>
        <v/>
      </c>
      <c r="DE261" s="223" t="str">
        <f t="array" ref="DE261">IF(AP261="","",
IF(INDEX(Settings!$H:$H,MATCH(DE$1,Settings!$G:$G,0))=TRUE,
100-100*(AP261-MINIFS(AP:AP,$E:$E,$E261))/(MAXIFS(AP:AP,$E:$E,$E261)-MINIFS(AP:AP,$E:$E,$E261)),
100*(AP261-MINIFS(AP:AP,$E:$E,$E261))/(MAXIFS(AP:AP,$E:$E,$E261)-MINIFS(AP:AP,$E:$E,$E261))))</f>
        <v/>
      </c>
      <c r="DF261" s="223" t="str">
        <f t="array" ref="DF261">IF(AQ261="","",
IF(INDEX(Settings!$H:$H,MATCH(DF$1,Settings!$G:$G,0))=TRUE,
100-100*(AQ261-MINIFS(AQ:AQ,$E:$E,$E261))/(MAXIFS(AQ:AQ,$E:$E,$E261)-MINIFS(AQ:AQ,$E:$E,$E261)),
100*(AQ261-MINIFS(AQ:AQ,$E:$E,$E261))/(MAXIFS(AQ:AQ,$E:$E,$E261)-MINIFS(AQ:AQ,$E:$E,$E261))))</f>
        <v/>
      </c>
      <c r="DG261" s="223" t="str">
        <f t="array" ref="DG261">IF(AR261="","",
IF(INDEX(Settings!$H:$H,MATCH(DG$1,Settings!$G:$G,0))=TRUE,
100-100*(AR261-MINIFS(AR:AR,$E:$E,$E261))/(MAXIFS(AR:AR,$E:$E,$E261)-MINIFS(AR:AR,$E:$E,$E261)),
100*(AR261-MINIFS(AR:AR,$E:$E,$E261))/(MAXIFS(AR:AR,$E:$E,$E261)-MINIFS(AR:AR,$E:$E,$E261))))</f>
        <v/>
      </c>
      <c r="DH261" s="223" t="str">
        <f t="array" ref="DH261">IF(AS261="","",
IF(INDEX(Settings!$H:$H,MATCH(DH$1,Settings!$G:$G,0))=TRUE,
100-100*(AS261-MINIFS(AS:AS,$E:$E,$E261))/(MAXIFS(AS:AS,$E:$E,$E261)-MINIFS(AS:AS,$E:$E,$E261)),
100*(AS261-MINIFS(AS:AS,$E:$E,$E261))/(MAXIFS(AS:AS,$E:$E,$E261)-MINIFS(AS:AS,$E:$E,$E261))))</f>
        <v/>
      </c>
      <c r="DI261" s="223" t="str">
        <f t="array" ref="DI261">IF(AT261="","",
IF(INDEX(Settings!$H:$H,MATCH(DI$1,Settings!$G:$G,0))=TRUE,
100-100*(AT261-MINIFS(AT:AT,$E:$E,$E261))/(MAXIFS(AT:AT,$E:$E,$E261)-MINIFS(AT:AT,$E:$E,$E261)),
100*(AT261-MINIFS(AT:AT,$E:$E,$E261))/(MAXIFS(AT:AT,$E:$E,$E261)-MINIFS(AT:AT,$E:$E,$E261))))</f>
        <v/>
      </c>
      <c r="DJ261" s="223" t="str">
        <f t="array" ref="DJ261">IF(AU261="","",
IF(INDEX(Settings!$H:$H,MATCH(DJ$1,Settings!$G:$G,0))=TRUE,
100-100*(AU261-MINIFS(AU:AU,$E:$E,$E261))/(MAXIFS(AU:AU,$E:$E,$E261)-MINIFS(AU:AU,$E:$E,$E261)),
100*(AU261-MINIFS(AU:AU,$E:$E,$E261))/(MAXIFS(AU:AU,$E:$E,$E261)-MINIFS(AU:AU,$E:$E,$E261))))</f>
        <v/>
      </c>
      <c r="DK261" s="223" t="str">
        <f t="array" ref="DK261">IF(AV261="","",
IF(INDEX(Settings!$H:$H,MATCH(DK$1,Settings!$G:$G,0))=TRUE,
100-100*(AV261-MINIFS(AV:AV,$E:$E,$E261))/(MAXIFS(AV:AV,$E:$E,$E261)-MINIFS(AV:AV,$E:$E,$E261)),
100*(AV261-MINIFS(AV:AV,$E:$E,$E261))/(MAXIFS(AV:AV,$E:$E,$E261)-MINIFS(AV:AV,$E:$E,$E261))))</f>
        <v/>
      </c>
      <c r="DL261" s="223" t="str">
        <f t="array" ref="DL261">IF(AW261="","",
IF(INDEX(Settings!$H:$H,MATCH(DL$1,Settings!$G:$G,0))=TRUE,
100-100*(AW261-MINIFS(AW:AW,$E:$E,$E261))/(MAXIFS(AW:AW,$E:$E,$E261)-MINIFS(AW:AW,$E:$E,$E261)),
100*(AW261-MINIFS(AW:AW,$E:$E,$E261))/(MAXIFS(AW:AW,$E:$E,$E261)-MINIFS(AW:AW,$E:$E,$E261))))</f>
        <v/>
      </c>
      <c r="DM261" s="223" t="str">
        <f t="array" ref="DM261">IF(AX261="","",
IF(INDEX(Settings!$H:$H,MATCH(DM$1,Settings!$G:$G,0))=TRUE,
100-100*(AX261-MINIFS(AX:AX,$E:$E,$E261))/(MAXIFS(AX:AX,$E:$E,$E261)-MINIFS(AX:AX,$E:$E,$E261)),
100*(AX261-MINIFS(AX:AX,$E:$E,$E261))/(MAXIFS(AX:AX,$E:$E,$E261)-MINIFS(AX:AX,$E:$E,$E261))))</f>
        <v/>
      </c>
      <c r="DN261" s="223" t="str">
        <f t="array" ref="DN261">IF(AY261="","",
IF(INDEX(Settings!$H:$H,MATCH(DN$1,Settings!$G:$G,0))=TRUE,
100-100*(AY261-MINIFS(AY:AY,$E:$E,$E261))/(MAXIFS(AY:AY,$E:$E,$E261)-MINIFS(AY:AY,$E:$E,$E261)),
100*(AY261-MINIFS(AY:AY,$E:$E,$E261))/(MAXIFS(AY:AY,$E:$E,$E261)-MINIFS(AY:AY,$E:$E,$E261))))</f>
        <v/>
      </c>
      <c r="DO261" s="223" t="str">
        <f t="array" ref="DO261">IF(AZ261="","",
IF(INDEX(Settings!$H:$H,MATCH(DO$1,Settings!$G:$G,0))=TRUE,
100-100*(AZ261-MINIFS(AZ:AZ,$E:$E,$E261))/(MAXIFS(AZ:AZ,$E:$E,$E261)-MINIFS(AZ:AZ,$E:$E,$E261)),
100*(AZ261-MINIFS(AZ:AZ,$E:$E,$E261))/(MAXIFS(AZ:AZ,$E:$E,$E261)-MINIFS(AZ:AZ,$E:$E,$E261))))</f>
        <v/>
      </c>
      <c r="DP261" s="223" t="str">
        <f t="array" ref="DP261">IF(BA261="","",
IF(INDEX(Settings!$H:$H,MATCH(DP$1,Settings!$G:$G,0))=TRUE,
100-100*(BA261-MINIFS(BA:BA,$E:$E,$E261))/(MAXIFS(BA:BA,$E:$E,$E261)-MINIFS(BA:BA,$E:$E,$E261)),
100*(BA261-MINIFS(BA:BA,$E:$E,$E261))/(MAXIFS(BA:BA,$E:$E,$E261)-MINIFS(BA:BA,$E:$E,$E261))))</f>
        <v/>
      </c>
      <c r="DQ261" s="223" t="str">
        <f t="array" ref="DQ261">IF(BB261="","",
IF(INDEX(Settings!$H:$H,MATCH(DQ$1,Settings!$G:$G,0))=TRUE,
100-100*(BB261-MINIFS(BB:BB,$E:$E,$E261))/(MAXIFS(BB:BB,$E:$E,$E261)-MINIFS(BB:BB,$E:$E,$E261)),
100*(BB261-MINIFS(BB:BB,$E:$E,$E261))/(MAXIFS(BB:BB,$E:$E,$E261)-MINIFS(BB:BB,$E:$E,$E261))))</f>
        <v/>
      </c>
      <c r="DR261" s="223" t="str">
        <f t="array" ref="DR261">IF(BC261="","",
IF(INDEX(Settings!$H:$H,MATCH(DR$1,Settings!$G:$G,0))=TRUE,
100-100*(BC261-MINIFS(BC:BC,$E:$E,$E261))/(MAXIFS(BC:BC,$E:$E,$E261)-MINIFS(BC:BC,$E:$E,$E261)),
100*(BC261-MINIFS(BC:BC,$E:$E,$E261))/(MAXIFS(BC:BC,$E:$E,$E261)-MINIFS(BC:BC,$E:$E,$E261))))</f>
        <v/>
      </c>
      <c r="DS261" s="223" t="str">
        <f t="array" ref="DS261">IF(BD261="","",
IF(INDEX(Settings!$H:$H,MATCH(DS$1,Settings!$G:$G,0))=TRUE,
100-100*(BD261-MINIFS(BD:BD,$E:$E,$E261))/(MAXIFS(BD:BD,$E:$E,$E261)-MINIFS(BD:BD,$E:$E,$E261)),
100*(BD261-MINIFS(BD:BD,$E:$E,$E261))/(MAXIFS(BD:BD,$E:$E,$E261)-MINIFS(BD:BD,$E:$E,$E261))))</f>
        <v/>
      </c>
      <c r="DT261" s="223" t="str">
        <f t="array" ref="DT261">IF(BE261="","",
IF(INDEX(Settings!$H:$H,MATCH(DT$1,Settings!$G:$G,0))=TRUE,
100-100*(BE261-MINIFS(BE:BE,$E:$E,$E261))/(MAXIFS(BE:BE,$E:$E,$E261)-MINIFS(BE:BE,$E:$E,$E261)),
100*(BE261-MINIFS(BE:BE,$E:$E,$E261))/(MAXIFS(BE:BE,$E:$E,$E261)-MINIFS(BE:BE,$E:$E,$E261))))</f>
        <v/>
      </c>
      <c r="DU261" s="223" t="str">
        <f t="array" ref="DU261">IF(BF261="","",
IF(INDEX(Settings!$H:$H,MATCH(DU$1,Settings!$G:$G,0))=TRUE,
100-100*(BF261-MINIFS(BF:BF,$E:$E,$E261))/(MAXIFS(BF:BF,$E:$E,$E261)-MINIFS(BF:BF,$E:$E,$E261)),
100*(BF261-MINIFS(BF:BF,$E:$E,$E261))/(MAXIFS(BF:BF,$E:$E,$E261)-MINIFS(BF:BF,$E:$E,$E261))))</f>
        <v/>
      </c>
      <c r="DV261" s="223" t="str">
        <f t="array" ref="DV261">IF(BG261="","",
IF(INDEX(Settings!$H:$H,MATCH(DV$1,Settings!$G:$G,0))=TRUE,
100-100*(BG261-MINIFS(BG:BG,$E:$E,$E261))/(MAXIFS(BG:BG,$E:$E,$E261)-MINIFS(BG:BG,$E:$E,$E261)),
100*(BG261-MINIFS(BG:BG,$E:$E,$E261))/(MAXIFS(BG:BG,$E:$E,$E261)-MINIFS(BG:BG,$E:$E,$E261))))</f>
        <v/>
      </c>
      <c r="DW261" s="223" t="str">
        <f t="array" ref="DW261">IF(BH261="","",
IF(INDEX(Settings!$H:$H,MATCH(DW$1,Settings!$G:$G,0))=TRUE,
100-100*(BH261-MINIFS(BH:BH,$E:$E,$E261))/(MAXIFS(BH:BH,$E:$E,$E261)-MINIFS(BH:BH,$E:$E,$E261)),
100*(BH261-MINIFS(BH:BH,$E:$E,$E261))/(MAXIFS(BH:BH,$E:$E,$E261)-MINIFS(BH:BH,$E:$E,$E261))))</f>
        <v/>
      </c>
      <c r="DX261" s="223" t="str">
        <f t="array" ref="DX261">IF(BI261="","",
IF(INDEX(Settings!$H:$H,MATCH(DX$1,Settings!$G:$G,0))=TRUE,
100-100*(BI261-MINIFS(BI:BI,$E:$E,$E261))/(MAXIFS(BI:BI,$E:$E,$E261)-MINIFS(BI:BI,$E:$E,$E261)),
100*(BI261-MINIFS(BI:BI,$E:$E,$E261))/(MAXIFS(BI:BI,$E:$E,$E261)-MINIFS(BI:BI,$E:$E,$E261))))</f>
        <v/>
      </c>
      <c r="DY261" s="223" t="str">
        <f t="array" ref="DY261">IF(BJ261="","",
IF(INDEX(Settings!$H:$H,MATCH(DY$1,Settings!$G:$G,0))=TRUE,
100-100*(BJ261-MINIFS(BJ:BJ,$E:$E,$E261))/(MAXIFS(BJ:BJ,$E:$E,$E261)-MINIFS(BJ:BJ,$E:$E,$E261)),
100*(BJ261-MINIFS(BJ:BJ,$E:$E,$E261))/(MAXIFS(BJ:BJ,$E:$E,$E261)-MINIFS(BJ:BJ,$E:$E,$E261))))</f>
        <v/>
      </c>
      <c r="DZ261" s="225"/>
      <c r="EA261" s="225"/>
      <c r="EB261" s="225" t="str">
        <f t="shared" si="8"/>
        <v/>
      </c>
      <c r="EC261" s="225" t="str">
        <f t="shared" si="9"/>
        <v/>
      </c>
      <c r="ED261" s="225" t="str">
        <f t="shared" si="10"/>
        <v/>
      </c>
      <c r="EE261" s="225" t="str">
        <f t="shared" si="11"/>
        <v/>
      </c>
      <c r="EF261" s="225" t="str">
        <f t="shared" si="12"/>
        <v/>
      </c>
      <c r="EG261" s="225" t="str">
        <f t="shared" si="13"/>
        <v/>
      </c>
      <c r="EH261" s="225"/>
      <c r="EI261" s="225"/>
      <c r="EJ261" s="225"/>
      <c r="EK261" s="225"/>
      <c r="EL261" s="225"/>
      <c r="EM261" s="225"/>
    </row>
    <row r="262">
      <c r="A262" s="231"/>
      <c r="B262" s="231"/>
      <c r="C262" s="231"/>
      <c r="D262" s="231" t="str">
        <f t="array" ref="D262">IFERROR(INDEX(Profiles!$B:$B,MATCH($A262,Profiles!$A:$A,0)),"")</f>
        <v/>
      </c>
      <c r="E262" s="231"/>
      <c r="F262" s="231"/>
      <c r="G262" s="231"/>
      <c r="H262" s="231"/>
      <c r="I262" s="231" t="str">
        <f>IF(A262="","",IF(Settings!$N$3="DATE",F262&amp;": "&amp;TEXT(B262,"M/DD/YY"),F262&amp;": "&amp;H262))</f>
        <v/>
      </c>
      <c r="J262" s="231"/>
      <c r="K262" s="231"/>
      <c r="L262" s="231"/>
      <c r="M262" s="232" t="str">
        <f t="shared" si="14"/>
        <v/>
      </c>
      <c r="N262" s="231"/>
      <c r="O262" s="231"/>
      <c r="P262" s="231"/>
      <c r="Q262" s="231"/>
      <c r="R262" s="231"/>
      <c r="S262" s="230" t="str">
        <f>IFERROR(VLOOKUP(AF262, 'YOYO IR Scores'!A:C, 3, FALSE), "")
</f>
        <v/>
      </c>
      <c r="T262" s="231"/>
      <c r="U262" s="231"/>
      <c r="V262" s="231"/>
      <c r="W262" s="231"/>
      <c r="X262" s="233" t="str">
        <f t="shared" si="4"/>
        <v/>
      </c>
      <c r="Y262" s="234" t="str">
        <f t="shared" si="5"/>
        <v/>
      </c>
      <c r="Z262" s="234" t="str">
        <f t="shared" si="6"/>
        <v/>
      </c>
      <c r="AA262" s="233" t="str">
        <f t="shared" si="7"/>
        <v/>
      </c>
      <c r="AB262" s="232"/>
      <c r="AC262" s="232"/>
      <c r="AD262" s="232"/>
      <c r="AE262" s="232" t="str">
        <f>IFERROR(VLOOKUP(AF262, 'YOYO IR Scores'!A:C, 2, FALSE), "")</f>
        <v/>
      </c>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t="str">
        <f t="array" ref="BK262">IF(J262="","",
IF(INDEX(Settings!$H:$H,MATCH(BY$1,Settings!$G:$G,0))=TRUE,
100-100*(J262-MIN(J:J))/(MAX(J:J)-MIN(J:J)),
100*(J262-MIN(J:J))/(MAX(J:J)-MIN(J:J))))</f>
        <v/>
      </c>
      <c r="BL262" s="232" t="str">
        <f t="array" ref="BL262">IF(J262="","",
IF(INDEX(Settings!$H:$H,MATCH(BY$1,Settings!$G:$G,0))=TRUE,
100-100*(J262-MINIFS(J:J,$E:$E,$E262))/(MAXIFS(J:J,$E:$E,$E262)-MINIFS(J:J,$E:$E,$E262)),
100*(J262-MINIFS(J:J,$E:$E,$E262))/(MAXIFS(J:J,$E:$E,$E262)-MINIFS(J:J,$E:$E,$E262))))</f>
        <v/>
      </c>
      <c r="BM262" s="232" t="str">
        <f t="array" ref="BM262">IF(J262="","",
IF(INDEX(Settings!$H:$H,MATCH(BY$1,Settings!$G:$G,0))=TRUE,
100-100*(J262-MINIFS(J:J,$E:$E,$E262,$I:$I,$I262))/(MAXIFS(J:J,$E:$E,$E262,$I:$I,$I262)-MINIFS(J:J,$E:$E,$E262,$I:$I,$I262)),
100*(J262-MINIFS(J:J,$E:$E,$E262,$I:$I,$I262))/(MAXIFS(J:J,$E:$E,$E262,$I:$I,$I262)-MINIFS(J:J,$E:$E,$E262,$I:$I,$I262))))</f>
        <v/>
      </c>
      <c r="BN262" s="231" t="str">
        <f t="array" ref="BN262">IF(J262="","",
IF(INDEX(Settings!$H:$H,MATCH(BY$1,Settings!$G:$G,0))=TRUE,
100-100*PERCENTRANK(J:J,J262),
100*PERCENTRANK(J:J,J262)))</f>
        <v/>
      </c>
      <c r="BO262" s="231" t="str">
        <f>IFERROR(__xludf.DUMMYFUNCTION("IF(J262="""","""",
IF(INDEX(Settings!$H:$H,MATCH(BY$1,Settings!$G:$G,0))=TRUE,
100-100*PERCENTRANK(FILTER(J:J,$E:$E=$E262),J262),
100*PERCENTRANK(FILTER(J:J,$E:$E=$E262),J262)))"),"")</f>
        <v/>
      </c>
      <c r="BP262" s="231" t="str">
        <f>IFERROR(__xludf.DUMMYFUNCTION("IF(J262="""","""",
IF(INDEX(Settings!$H:$H,MATCH(BY$1,Settings!$G:$G,0))=TRUE,
100-100*PERCENTRANK(FILTER(J:J,$E:$E=$E262,$I:$I=$I262),J262),
100*PERCENTRANK(FILTER(J:J,$E:$E=$E262,$I:$I=$I262),J262)))"),"")</f>
        <v/>
      </c>
      <c r="BQ262" s="233" t="str">
        <f t="array" ref="BQ262">IF(J262="","",
IF(INDEX(Settings!$H:$H,MATCH(BY$1,Settings!$G:$G,0))=TRUE,
-1*(J262-AVERAGE(J:J))/STDEV(J:J),
(J262-AVERAGE(J:J))/STDEV(J:J)))</f>
        <v/>
      </c>
      <c r="BR262" s="233" t="str">
        <f>IFERROR(__xludf.DUMMYFUNCTION("IF(J262="""","""",
IF(INDEX(Settings!$H:$H,MATCH(BY$1,Settings!$G:$G,0))=TRUE,
-1*(J262-AVERAGEIFS(J:J,$E:$E,$E262))/STDEV(FILTER(J:J,$E:$E=$E262)),
(J262-AVERAGEIFS(J:J,$E:$E,$E262))/STDEV(FILTER(J:J,$E:$E=$E262))))"),"")</f>
        <v/>
      </c>
      <c r="BS262" s="233"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1"/>
      <c r="BX262" s="231"/>
      <c r="BY262" s="232" t="str">
        <f t="array" ref="BY262">IF(J262="","",
IF(INDEX(Settings!$H:$H,MATCH(BY$1,Settings!$G:$G,0))=TRUE,
100-100*(J262-MINIFS(J:J,$E:$E,$E262))/(MAXIFS(J:J,$E:$E,$E262)-MINIFS(J:J,$E:$E,$E262)),
100*(J262-MINIFS(J:J,$E:$E,$E262))/(MAXIFS(J:J,$E:$E,$E262)-MINIFS(J:J,$E:$E,$E262))))</f>
        <v/>
      </c>
      <c r="BZ262" s="232" t="str">
        <f t="array" ref="BZ262">IF(K262="","",
IF(INDEX(Settings!$H:$H,MATCH(BZ$1,Settings!$G:$G,0))=TRUE,
100-100*(K262-MINIFS(K:K,$E:$E,$E262))/(MAXIFS(K:K,$E:$E,$E262)-MINIFS(K:K,$E:$E,$E262)),
100*(K262-MINIFS(K:K,$E:$E,$E262))/(MAXIFS(K:K,$E:$E,$E262)-MINIFS(K:K,$E:$E,$E262))))</f>
        <v/>
      </c>
      <c r="CA262" s="232" t="str">
        <f t="array" ref="CA262">IF(L262="","",
IF(INDEX(Settings!$H:$H,MATCH(CA$1,Settings!$G:$G,0))=TRUE,
100-100*(L262-MINIFS(L:L,$E:$E,$E262))/(MAXIFS(L:L,$E:$E,$E262)-MINIFS(L:L,$E:$E,$E262)),
100*(L262-MINIFS(L:L,$E:$E,$E262))/(MAXIFS(L:L,$E:$E,$E262)-MINIFS(L:L,$E:$E,$E262))))</f>
        <v/>
      </c>
      <c r="CB262" s="232" t="str">
        <f t="array" ref="CB262">IF(M262="","",
IF(INDEX(Settings!$H:$H,MATCH(CB$1,Settings!$G:$G,0))=TRUE,
100-100*(M262-MINIFS(M:M,$E:$E,$E262))/(MAXIFS(M:M,$E:$E,$E262)-MINIFS(M:M,$E:$E,$E262)),
100*(M262-MINIFS(M:M,$E:$E,$E262))/(MAXIFS(M:M,$E:$E,$E262)-MINIFS(M:M,$E:$E,$E262))))</f>
        <v/>
      </c>
      <c r="CC262" s="232" t="str">
        <f t="array" ref="CC262">IF(N262="","",
IF(INDEX(Settings!$H:$H,MATCH(CC$1,Settings!$G:$G,0))=TRUE,
100-100*(N262-MINIFS(N:N,$E:$E,$E262))/(MAXIFS(N:N,$E:$E,$E262)-MINIFS(N:N,$E:$E,$E262)),
100*(N262-MINIFS(N:N,$E:$E,$E262))/(MAXIFS(N:N,$E:$E,$E262)-MINIFS(N:N,$E:$E,$E262))))</f>
        <v/>
      </c>
      <c r="CD262" s="232" t="str">
        <f t="array" ref="CD262">IF(O262="","",
IF(INDEX(Settings!$H:$H,MATCH(CD$1,Settings!$G:$G,0))=TRUE,
100-100*(O262-MINIFS(O:O,$E:$E,$E262))/(MAXIFS(O:O,$E:$E,$E262)-MINIFS(O:O,$E:$E,$E262)),
100*(O262-MINIFS(O:O,$E:$E,$E262))/(MAXIFS(O:O,$E:$E,$E262)-MINIFS(O:O,$E:$E,$E262))))</f>
        <v/>
      </c>
      <c r="CE262" s="232" t="str">
        <f t="array" ref="CE262">IF(P262="","",
IF(INDEX(Settings!$H:$H,MATCH(CE$1,Settings!$G:$G,0))=TRUE,
100-100*(P262-MINIFS(P:P,$E:$E,$E262))/(MAXIFS(P:P,$E:$E,$E262)-MINIFS(P:P,$E:$E,$E262)),
100*(P262-MINIFS(P:P,$E:$E,$E262))/(MAXIFS(P:P,$E:$E,$E262)-MINIFS(P:P,$E:$E,$E262))))</f>
        <v/>
      </c>
      <c r="CF262" s="232" t="str">
        <f t="array" ref="CF262">IF(Q262="","",
IF(INDEX(Settings!$H:$H,MATCH(CF$1,Settings!$G:$G,0))=TRUE,
100-100*(Q262-MINIFS(Q:Q,$E:$E,$E262))/(MAXIFS(Q:Q,$E:$E,$E262)-MINIFS(Q:Q,$E:$E,$E262)),
100*(Q262-MINIFS(Q:Q,$E:$E,$E262))/(MAXIFS(Q:Q,$E:$E,$E262)-MINIFS(Q:Q,$E:$E,$E262))))</f>
        <v/>
      </c>
      <c r="CG262" s="232" t="str">
        <f t="array" ref="CG262">IF(R262="","",
IF(INDEX(Settings!$H:$H,MATCH(CG$1,Settings!$G:$G,0))=TRUE,
100-100*(R262-MINIFS(R:R,$E:$E,$E262))/(MAXIFS(R:R,$E:$E,$E262)-MINIFS(R:R,$E:$E,$E262)),
100*(R262-MINIFS(R:R,$E:$E,$E262))/(MAXIFS(R:R,$E:$E,$E262)-MINIFS(R:R,$E:$E,$E262))))</f>
        <v/>
      </c>
      <c r="CH262" s="232" t="str">
        <f t="array" ref="CH262">IF(S262="","",
IF(INDEX(Settings!$H:$H,MATCH(CH$1,Settings!$G:$G,0))=TRUE,
100-100*(S262-MINIFS(S:S,$E:$E,$E262))/(MAXIFS(S:S,$E:$E,$E262)-MINIFS(S:S,$E:$E,$E262)),
100*(S262-MINIFS(S:S,$E:$E,$E262))/(MAXIFS(S:S,$E:$E,$E262)-MINIFS(S:S,$E:$E,$E262))))</f>
        <v/>
      </c>
      <c r="CI262" s="232" t="str">
        <f t="array" ref="CI262">IF(T262="","",
IF(INDEX(Settings!$H:$H,MATCH(CI$1,Settings!$G:$G,0))=TRUE,
100-100*(T262-MINIFS(T:T,$E:$E,$E262))/(MAXIFS(T:T,$E:$E,$E262)-MINIFS(T:T,$E:$E,$E262)),
100*(T262-MINIFS(T:T,$E:$E,$E262))/(MAXIFS(T:T,$E:$E,$E262)-MINIFS(T:T,$E:$E,$E262))))</f>
        <v/>
      </c>
      <c r="CJ262" s="232" t="str">
        <f t="array" ref="CJ262">IF(U262="","",
IF(INDEX(Settings!$H:$H,MATCH(CJ$1,Settings!$G:$G,0))=TRUE,
100-100*(U262-MINIFS(U:U,$E:$E,$E262))/(MAXIFS(U:U,$E:$E,$E262)-MINIFS(U:U,$E:$E,$E262)),
100*(U262-MINIFS(U:U,$E:$E,$E262))/(MAXIFS(U:U,$E:$E,$E262)-MINIFS(U:U,$E:$E,$E262))))</f>
        <v/>
      </c>
      <c r="CK262" s="232" t="str">
        <f t="array" ref="CK262">IF(V262="","",
IF(INDEX(Settings!$H:$H,MATCH(CK$1,Settings!$G:$G,0))=TRUE,
100-100*(V262-MINIFS(V:V,$E:$E,$E262))/(MAXIFS(V:V,$E:$E,$E262)-MINIFS(V:V,$E:$E,$E262)),
100*(V262-MINIFS(V:V,$E:$E,$E262))/(MAXIFS(V:V,$E:$E,$E262)-MINIFS(V:V,$E:$E,$E262))))</f>
        <v/>
      </c>
      <c r="CL262" s="232" t="str">
        <f t="array" ref="CL262">IF(W262="","",
IF(INDEX(Settings!$H:$H,MATCH(CL$1,Settings!$G:$G,0))=TRUE,
100-100*(W262-MINIFS(W:W,$E:$E,$E262))/(MAXIFS(W:W,$E:$E,$E262)-MINIFS(W:W,$E:$E,$E262)),
100*(W262-MINIFS(W:W,$E:$E,$E262))/(MAXIFS(W:W,$E:$E,$E262)-MINIFS(W:W,$E:$E,$E262))))</f>
        <v/>
      </c>
      <c r="CM262" s="232" t="str">
        <f t="array" ref="CM262">IF(X262="","",
IF(INDEX(Settings!$H:$H,MATCH(CM$1,Settings!$G:$G,0))=TRUE,
100-100*(X262-MINIFS(X:X,$E:$E,$E262))/(MAXIFS(X:X,$E:$E,$E262)-MINIFS(X:X,$E:$E,$E262)),
100*(X262-MINIFS(X:X,$E:$E,$E262))/(MAXIFS(X:X,$E:$E,$E262)-MINIFS(X:X,$E:$E,$E262))))</f>
        <v/>
      </c>
      <c r="CN262" s="232" t="str">
        <f t="array" ref="CN262">IF(Y262="","",
IF(INDEX(Settings!$H:$H,MATCH(CN$1,Settings!$G:$G,0))=TRUE,
100-100*(Y262-MINIFS(Y:Y,$E:$E,$E262))/(MAXIFS(Y:Y,$E:$E,$E262)-MINIFS(Y:Y,$E:$E,$E262)),
100*(Y262-MINIFS(Y:Y,$E:$E,$E262))/(MAXIFS(Y:Y,$E:$E,$E262)-MINIFS(Y:Y,$E:$E,$E262))))</f>
        <v/>
      </c>
      <c r="CO262" s="232" t="str">
        <f t="array" ref="CO262">IF(Z262="","",
IF(INDEX(Settings!$H:$H,MATCH(CO$1,Settings!$G:$G,0))=TRUE,
100-100*(Z262-MINIFS(Z:Z,$E:$E,$E262))/(MAXIFS(Z:Z,$E:$E,$E262)-MINIFS(Z:Z,$E:$E,$E262)),
100*(Z262-MINIFS(Z:Z,$E:$E,$E262))/(MAXIFS(Z:Z,$E:$E,$E262)-MINIFS(Z:Z,$E:$E,$E262))))</f>
        <v/>
      </c>
      <c r="CP262" s="232" t="str">
        <f t="array" ref="CP262">IF(AA262="","",
IF(INDEX(Settings!$H:$H,MATCH(CP$1,Settings!$G:$G,0))=TRUE,
100-100*(AA262-MINIFS(AA:AA,$E:$E,$E262))/(MAXIFS(AA:AA,$E:$E,$E262)-MINIFS(AA:AA,$E:$E,$E262)),
100*(AA262-MINIFS(AA:AA,$E:$E,$E262))/(MAXIFS(AA:AA,$E:$E,$E262)-MINIFS(AA:AA,$E:$E,$E262))))</f>
        <v/>
      </c>
      <c r="CQ262" s="232" t="str">
        <f t="array" ref="CQ262">IF(AB262="","",
IF(INDEX(Settings!$H:$H,MATCH(CQ$1,Settings!$G:$G,0))=TRUE,
100-100*(AB262-MINIFS(AB:AB,$E:$E,$E262))/(MAXIFS(AB:AB,$E:$E,$E262)-MINIFS(AB:AB,$E:$E,$E262)),
100*(AB262-MINIFS(AB:AB,$E:$E,$E262))/(MAXIFS(AB:AB,$E:$E,$E262)-MINIFS(AB:AB,$E:$E,$E262))))</f>
        <v/>
      </c>
      <c r="CR262" s="232" t="str">
        <f t="array" ref="CR262">IF(AC262="","",
IF(INDEX(Settings!$H:$H,MATCH(CR$1,Settings!$G:$G,0))=TRUE,
100-100*(AC262-MINIFS(AC:AC,$E:$E,$E262))/(MAXIFS(AC:AC,$E:$E,$E262)-MINIFS(AC:AC,$E:$E,$E262)),
100*(AC262-MINIFS(AC:AC,$E:$E,$E262))/(MAXIFS(AC:AC,$E:$E,$E262)-MINIFS(AC:AC,$E:$E,$E262))))</f>
        <v/>
      </c>
      <c r="CS262" s="232" t="str">
        <f t="array" ref="CS262">IF(AD262="","",
IF(INDEX(Settings!$H:$H,MATCH(CS$1,Settings!$G:$G,0))=TRUE,
100-100*(AD262-MINIFS(AD:AD,$E:$E,$E262))/(MAXIFS(AD:AD,$E:$E,$E262)-MINIFS(AD:AD,$E:$E,$E262)),
100*(AD262-MINIFS(AD:AD,$E:$E,$E262))/(MAXIFS(AD:AD,$E:$E,$E262)-MINIFS(AD:AD,$E:$E,$E262))))</f>
        <v/>
      </c>
      <c r="CT262" s="232" t="str">
        <f t="array" ref="CT262">IF(AE262="","",
IF(INDEX(Settings!$H:$H,MATCH(CT$1,Settings!$G:$G,0))=TRUE,
100-100*(AE262-MINIFS(AE:AE,$E:$E,$E262))/(MAXIFS(AE:AE,$E:$E,$E262)-MINIFS(AE:AE,$E:$E,$E262)),
100*(AE262-MINIFS(AE:AE,$E:$E,$E262))/(MAXIFS(AE:AE,$E:$E,$E262)-MINIFS(AE:AE,$E:$E,$E262))))</f>
        <v/>
      </c>
      <c r="CU262" s="232" t="str">
        <f t="array" ref="CU262">IF(AF262="","",
IF(INDEX(Settings!$H:$H,MATCH(CU$1,Settings!$G:$G,0))=TRUE,
100-100*(AF262-MINIFS(AF:AF,$E:$E,$E262))/(MAXIFS(AF:AF,$E:$E,$E262)-MINIFS(AF:AF,$E:$E,$E262)),
100*(AF262-MINIFS(AF:AF,$E:$E,$E262))/(MAXIFS(AF:AF,$E:$E,$E262)-MINIFS(AF:AF,$E:$E,$E262))))</f>
        <v/>
      </c>
      <c r="CV262" s="232" t="str">
        <f t="array" ref="CV262">IF(AG262="","",
IF(INDEX(Settings!$H:$H,MATCH(CV$1,Settings!$G:$G,0))=TRUE,
100-100*(AG262-MINIFS(AG:AG,$E:$E,$E262))/(MAXIFS(AG:AG,$E:$E,$E262)-MINIFS(AG:AG,$E:$E,$E262)),
100*(AG262-MINIFS(AG:AG,$E:$E,$E262))/(MAXIFS(AG:AG,$E:$E,$E262)-MINIFS(AG:AG,$E:$E,$E262))))</f>
        <v/>
      </c>
      <c r="CW262" s="232" t="str">
        <f t="array" ref="CW262">IF(AH262="","",
IF(INDEX(Settings!$H:$H,MATCH(CW$1,Settings!$G:$G,0))=TRUE,
100-100*(AH262-MINIFS(AH:AH,$E:$E,$E262))/(MAXIFS(AH:AH,$E:$E,$E262)-MINIFS(AH:AH,$E:$E,$E262)),
100*(AH262-MINIFS(AH:AH,$E:$E,$E262))/(MAXIFS(AH:AH,$E:$E,$E262)-MINIFS(AH:AH,$E:$E,$E262))))</f>
        <v/>
      </c>
      <c r="CX262" s="232" t="str">
        <f t="array" ref="CX262">IF(AI262="","",
IF(INDEX(Settings!$H:$H,MATCH(CX$1,Settings!$G:$G,0))=TRUE,
100-100*(AI262-MINIFS(AI:AI,$E:$E,$E262))/(MAXIFS(AI:AI,$E:$E,$E262)-MINIFS(AI:AI,$E:$E,$E262)),
100*(AI262-MINIFS(AI:AI,$E:$E,$E262))/(MAXIFS(AI:AI,$E:$E,$E262)-MINIFS(AI:AI,$E:$E,$E262))))</f>
        <v/>
      </c>
      <c r="CY262" s="232" t="str">
        <f t="array" ref="CY262">IF(AJ262="","",
IF(INDEX(Settings!$H:$H,MATCH(CY$1,Settings!$G:$G,0))=TRUE,
100-100*(AJ262-MINIFS(AJ:AJ,$E:$E,$E262))/(MAXIFS(AJ:AJ,$E:$E,$E262)-MINIFS(AJ:AJ,$E:$E,$E262)),
100*(AJ262-MINIFS(AJ:AJ,$E:$E,$E262))/(MAXIFS(AJ:AJ,$E:$E,$E262)-MINIFS(AJ:AJ,$E:$E,$E262))))</f>
        <v/>
      </c>
      <c r="CZ262" s="232" t="str">
        <f t="array" ref="CZ262">IF(AK262="","",
IF(INDEX(Settings!$H:$H,MATCH(CZ$1,Settings!$G:$G,0))=TRUE,
100-100*(AK262-MINIFS(AK:AK,$E:$E,$E262))/(MAXIFS(AK:AK,$E:$E,$E262)-MINIFS(AK:AK,$E:$E,$E262)),
100*(AK262-MINIFS(AK:AK,$E:$E,$E262))/(MAXIFS(AK:AK,$E:$E,$E262)-MINIFS(AK:AK,$E:$E,$E262))))</f>
        <v/>
      </c>
      <c r="DA262" s="232" t="str">
        <f t="array" ref="DA262">IF(AL262="","",
IF(INDEX(Settings!$H:$H,MATCH(DA$1,Settings!$G:$G,0))=TRUE,
100-100*(AL262-MINIFS(AL:AL,$E:$E,$E262))/(MAXIFS(AL:AL,$E:$E,$E262)-MINIFS(AL:AL,$E:$E,$E262)),
100*(AL262-MINIFS(AL:AL,$E:$E,$E262))/(MAXIFS(AL:AL,$E:$E,$E262)-MINIFS(AL:AL,$E:$E,$E262))))</f>
        <v/>
      </c>
      <c r="DB262" s="232" t="str">
        <f t="array" ref="DB262">IF(AM262="","",
IF(INDEX(Settings!$H:$H,MATCH(DB$1,Settings!$G:$G,0))=TRUE,
100-100*(AM262-MINIFS(AM:AM,$E:$E,$E262))/(MAXIFS(AM:AM,$E:$E,$E262)-MINIFS(AM:AM,$E:$E,$E262)),
100*(AM262-MINIFS(AM:AM,$E:$E,$E262))/(MAXIFS(AM:AM,$E:$E,$E262)-MINIFS(AM:AM,$E:$E,$E262))))</f>
        <v/>
      </c>
      <c r="DC262" s="232" t="str">
        <f t="array" ref="DC262">IF(AN262="","",
IF(INDEX(Settings!$H:$H,MATCH(DC$1,Settings!$G:$G,0))=TRUE,
100-100*(AN262-MINIFS(AN:AN,$E:$E,$E262))/(MAXIFS(AN:AN,$E:$E,$E262)-MINIFS(AN:AN,$E:$E,$E262)),
100*(AN262-MINIFS(AN:AN,$E:$E,$E262))/(MAXIFS(AN:AN,$E:$E,$E262)-MINIFS(AN:AN,$E:$E,$E262))))</f>
        <v/>
      </c>
      <c r="DD262" s="232" t="str">
        <f t="array" ref="DD262">IF(AO262="","",
IF(INDEX(Settings!$H:$H,MATCH(DD$1,Settings!$G:$G,0))=TRUE,
100-100*(AO262-MINIFS(AO:AO,$E:$E,$E262))/(MAXIFS(AO:AO,$E:$E,$E262)-MINIFS(AO:AO,$E:$E,$E262)),
100*(AO262-MINIFS(AO:AO,$E:$E,$E262))/(MAXIFS(AO:AO,$E:$E,$E262)-MINIFS(AO:AO,$E:$E,$E262))))</f>
        <v/>
      </c>
      <c r="DE262" s="232" t="str">
        <f t="array" ref="DE262">IF(AP262="","",
IF(INDEX(Settings!$H:$H,MATCH(DE$1,Settings!$G:$G,0))=TRUE,
100-100*(AP262-MINIFS(AP:AP,$E:$E,$E262))/(MAXIFS(AP:AP,$E:$E,$E262)-MINIFS(AP:AP,$E:$E,$E262)),
100*(AP262-MINIFS(AP:AP,$E:$E,$E262))/(MAXIFS(AP:AP,$E:$E,$E262)-MINIFS(AP:AP,$E:$E,$E262))))</f>
        <v/>
      </c>
      <c r="DF262" s="232" t="str">
        <f t="array" ref="DF262">IF(AQ262="","",
IF(INDEX(Settings!$H:$H,MATCH(DF$1,Settings!$G:$G,0))=TRUE,
100-100*(AQ262-MINIFS(AQ:AQ,$E:$E,$E262))/(MAXIFS(AQ:AQ,$E:$E,$E262)-MINIFS(AQ:AQ,$E:$E,$E262)),
100*(AQ262-MINIFS(AQ:AQ,$E:$E,$E262))/(MAXIFS(AQ:AQ,$E:$E,$E262)-MINIFS(AQ:AQ,$E:$E,$E262))))</f>
        <v/>
      </c>
      <c r="DG262" s="232" t="str">
        <f t="array" ref="DG262">IF(AR262="","",
IF(INDEX(Settings!$H:$H,MATCH(DG$1,Settings!$G:$G,0))=TRUE,
100-100*(AR262-MINIFS(AR:AR,$E:$E,$E262))/(MAXIFS(AR:AR,$E:$E,$E262)-MINIFS(AR:AR,$E:$E,$E262)),
100*(AR262-MINIFS(AR:AR,$E:$E,$E262))/(MAXIFS(AR:AR,$E:$E,$E262)-MINIFS(AR:AR,$E:$E,$E262))))</f>
        <v/>
      </c>
      <c r="DH262" s="232" t="str">
        <f t="array" ref="DH262">IF(AS262="","",
IF(INDEX(Settings!$H:$H,MATCH(DH$1,Settings!$G:$G,0))=TRUE,
100-100*(AS262-MINIFS(AS:AS,$E:$E,$E262))/(MAXIFS(AS:AS,$E:$E,$E262)-MINIFS(AS:AS,$E:$E,$E262)),
100*(AS262-MINIFS(AS:AS,$E:$E,$E262))/(MAXIFS(AS:AS,$E:$E,$E262)-MINIFS(AS:AS,$E:$E,$E262))))</f>
        <v/>
      </c>
      <c r="DI262" s="232" t="str">
        <f t="array" ref="DI262">IF(AT262="","",
IF(INDEX(Settings!$H:$H,MATCH(DI$1,Settings!$G:$G,0))=TRUE,
100-100*(AT262-MINIFS(AT:AT,$E:$E,$E262))/(MAXIFS(AT:AT,$E:$E,$E262)-MINIFS(AT:AT,$E:$E,$E262)),
100*(AT262-MINIFS(AT:AT,$E:$E,$E262))/(MAXIFS(AT:AT,$E:$E,$E262)-MINIFS(AT:AT,$E:$E,$E262))))</f>
        <v/>
      </c>
      <c r="DJ262" s="232" t="str">
        <f t="array" ref="DJ262">IF(AU262="","",
IF(INDEX(Settings!$H:$H,MATCH(DJ$1,Settings!$G:$G,0))=TRUE,
100-100*(AU262-MINIFS(AU:AU,$E:$E,$E262))/(MAXIFS(AU:AU,$E:$E,$E262)-MINIFS(AU:AU,$E:$E,$E262)),
100*(AU262-MINIFS(AU:AU,$E:$E,$E262))/(MAXIFS(AU:AU,$E:$E,$E262)-MINIFS(AU:AU,$E:$E,$E262))))</f>
        <v/>
      </c>
      <c r="DK262" s="232" t="str">
        <f t="array" ref="DK262">IF(AV262="","",
IF(INDEX(Settings!$H:$H,MATCH(DK$1,Settings!$G:$G,0))=TRUE,
100-100*(AV262-MINIFS(AV:AV,$E:$E,$E262))/(MAXIFS(AV:AV,$E:$E,$E262)-MINIFS(AV:AV,$E:$E,$E262)),
100*(AV262-MINIFS(AV:AV,$E:$E,$E262))/(MAXIFS(AV:AV,$E:$E,$E262)-MINIFS(AV:AV,$E:$E,$E262))))</f>
        <v/>
      </c>
      <c r="DL262" s="232" t="str">
        <f t="array" ref="DL262">IF(AW262="","",
IF(INDEX(Settings!$H:$H,MATCH(DL$1,Settings!$G:$G,0))=TRUE,
100-100*(AW262-MINIFS(AW:AW,$E:$E,$E262))/(MAXIFS(AW:AW,$E:$E,$E262)-MINIFS(AW:AW,$E:$E,$E262)),
100*(AW262-MINIFS(AW:AW,$E:$E,$E262))/(MAXIFS(AW:AW,$E:$E,$E262)-MINIFS(AW:AW,$E:$E,$E262))))</f>
        <v/>
      </c>
      <c r="DM262" s="232" t="str">
        <f t="array" ref="DM262">IF(AX262="","",
IF(INDEX(Settings!$H:$H,MATCH(DM$1,Settings!$G:$G,0))=TRUE,
100-100*(AX262-MINIFS(AX:AX,$E:$E,$E262))/(MAXIFS(AX:AX,$E:$E,$E262)-MINIFS(AX:AX,$E:$E,$E262)),
100*(AX262-MINIFS(AX:AX,$E:$E,$E262))/(MAXIFS(AX:AX,$E:$E,$E262)-MINIFS(AX:AX,$E:$E,$E262))))</f>
        <v/>
      </c>
      <c r="DN262" s="232" t="str">
        <f t="array" ref="DN262">IF(AY262="","",
IF(INDEX(Settings!$H:$H,MATCH(DN$1,Settings!$G:$G,0))=TRUE,
100-100*(AY262-MINIFS(AY:AY,$E:$E,$E262))/(MAXIFS(AY:AY,$E:$E,$E262)-MINIFS(AY:AY,$E:$E,$E262)),
100*(AY262-MINIFS(AY:AY,$E:$E,$E262))/(MAXIFS(AY:AY,$E:$E,$E262)-MINIFS(AY:AY,$E:$E,$E262))))</f>
        <v/>
      </c>
      <c r="DO262" s="232" t="str">
        <f t="array" ref="DO262">IF(AZ262="","",
IF(INDEX(Settings!$H:$H,MATCH(DO$1,Settings!$G:$G,0))=TRUE,
100-100*(AZ262-MINIFS(AZ:AZ,$E:$E,$E262))/(MAXIFS(AZ:AZ,$E:$E,$E262)-MINIFS(AZ:AZ,$E:$E,$E262)),
100*(AZ262-MINIFS(AZ:AZ,$E:$E,$E262))/(MAXIFS(AZ:AZ,$E:$E,$E262)-MINIFS(AZ:AZ,$E:$E,$E262))))</f>
        <v/>
      </c>
      <c r="DP262" s="232" t="str">
        <f t="array" ref="DP262">IF(BA262="","",
IF(INDEX(Settings!$H:$H,MATCH(DP$1,Settings!$G:$G,0))=TRUE,
100-100*(BA262-MINIFS(BA:BA,$E:$E,$E262))/(MAXIFS(BA:BA,$E:$E,$E262)-MINIFS(BA:BA,$E:$E,$E262)),
100*(BA262-MINIFS(BA:BA,$E:$E,$E262))/(MAXIFS(BA:BA,$E:$E,$E262)-MINIFS(BA:BA,$E:$E,$E262))))</f>
        <v/>
      </c>
      <c r="DQ262" s="232" t="str">
        <f t="array" ref="DQ262">IF(BB262="","",
IF(INDEX(Settings!$H:$H,MATCH(DQ$1,Settings!$G:$G,0))=TRUE,
100-100*(BB262-MINIFS(BB:BB,$E:$E,$E262))/(MAXIFS(BB:BB,$E:$E,$E262)-MINIFS(BB:BB,$E:$E,$E262)),
100*(BB262-MINIFS(BB:BB,$E:$E,$E262))/(MAXIFS(BB:BB,$E:$E,$E262)-MINIFS(BB:BB,$E:$E,$E262))))</f>
        <v/>
      </c>
      <c r="DR262" s="232" t="str">
        <f t="array" ref="DR262">IF(BC262="","",
IF(INDEX(Settings!$H:$H,MATCH(DR$1,Settings!$G:$G,0))=TRUE,
100-100*(BC262-MINIFS(BC:BC,$E:$E,$E262))/(MAXIFS(BC:BC,$E:$E,$E262)-MINIFS(BC:BC,$E:$E,$E262)),
100*(BC262-MINIFS(BC:BC,$E:$E,$E262))/(MAXIFS(BC:BC,$E:$E,$E262)-MINIFS(BC:BC,$E:$E,$E262))))</f>
        <v/>
      </c>
      <c r="DS262" s="232" t="str">
        <f t="array" ref="DS262">IF(BD262="","",
IF(INDEX(Settings!$H:$H,MATCH(DS$1,Settings!$G:$G,0))=TRUE,
100-100*(BD262-MINIFS(BD:BD,$E:$E,$E262))/(MAXIFS(BD:BD,$E:$E,$E262)-MINIFS(BD:BD,$E:$E,$E262)),
100*(BD262-MINIFS(BD:BD,$E:$E,$E262))/(MAXIFS(BD:BD,$E:$E,$E262)-MINIFS(BD:BD,$E:$E,$E262))))</f>
        <v/>
      </c>
      <c r="DT262" s="232" t="str">
        <f t="array" ref="DT262">IF(BE262="","",
IF(INDEX(Settings!$H:$H,MATCH(DT$1,Settings!$G:$G,0))=TRUE,
100-100*(BE262-MINIFS(BE:BE,$E:$E,$E262))/(MAXIFS(BE:BE,$E:$E,$E262)-MINIFS(BE:BE,$E:$E,$E262)),
100*(BE262-MINIFS(BE:BE,$E:$E,$E262))/(MAXIFS(BE:BE,$E:$E,$E262)-MINIFS(BE:BE,$E:$E,$E262))))</f>
        <v/>
      </c>
      <c r="DU262" s="232" t="str">
        <f t="array" ref="DU262">IF(BF262="","",
IF(INDEX(Settings!$H:$H,MATCH(DU$1,Settings!$G:$G,0))=TRUE,
100-100*(BF262-MINIFS(BF:BF,$E:$E,$E262))/(MAXIFS(BF:BF,$E:$E,$E262)-MINIFS(BF:BF,$E:$E,$E262)),
100*(BF262-MINIFS(BF:BF,$E:$E,$E262))/(MAXIFS(BF:BF,$E:$E,$E262)-MINIFS(BF:BF,$E:$E,$E262))))</f>
        <v/>
      </c>
      <c r="DV262" s="232" t="str">
        <f t="array" ref="DV262">IF(BG262="","",
IF(INDEX(Settings!$H:$H,MATCH(DV$1,Settings!$G:$G,0))=TRUE,
100-100*(BG262-MINIFS(BG:BG,$E:$E,$E262))/(MAXIFS(BG:BG,$E:$E,$E262)-MINIFS(BG:BG,$E:$E,$E262)),
100*(BG262-MINIFS(BG:BG,$E:$E,$E262))/(MAXIFS(BG:BG,$E:$E,$E262)-MINIFS(BG:BG,$E:$E,$E262))))</f>
        <v/>
      </c>
      <c r="DW262" s="232" t="str">
        <f t="array" ref="DW262">IF(BH262="","",
IF(INDEX(Settings!$H:$H,MATCH(DW$1,Settings!$G:$G,0))=TRUE,
100-100*(BH262-MINIFS(BH:BH,$E:$E,$E262))/(MAXIFS(BH:BH,$E:$E,$E262)-MINIFS(BH:BH,$E:$E,$E262)),
100*(BH262-MINIFS(BH:BH,$E:$E,$E262))/(MAXIFS(BH:BH,$E:$E,$E262)-MINIFS(BH:BH,$E:$E,$E262))))</f>
        <v/>
      </c>
      <c r="DX262" s="232" t="str">
        <f t="array" ref="DX262">IF(BI262="","",
IF(INDEX(Settings!$H:$H,MATCH(DX$1,Settings!$G:$G,0))=TRUE,
100-100*(BI262-MINIFS(BI:BI,$E:$E,$E262))/(MAXIFS(BI:BI,$E:$E,$E262)-MINIFS(BI:BI,$E:$E,$E262)),
100*(BI262-MINIFS(BI:BI,$E:$E,$E262))/(MAXIFS(BI:BI,$E:$E,$E262)-MINIFS(BI:BI,$E:$E,$E262))))</f>
        <v/>
      </c>
      <c r="DY262" s="232" t="str">
        <f t="array" ref="DY262">IF(BJ262="","",
IF(INDEX(Settings!$H:$H,MATCH(DY$1,Settings!$G:$G,0))=TRUE,
100-100*(BJ262-MINIFS(BJ:BJ,$E:$E,$E262))/(MAXIFS(BJ:BJ,$E:$E,$E262)-MINIFS(BJ:BJ,$E:$E,$E262)),
100*(BJ262-MINIFS(BJ:BJ,$E:$E,$E262))/(MAXIFS(BJ:BJ,$E:$E,$E262)-MINIFS(BJ:BJ,$E:$E,$E262))))</f>
        <v/>
      </c>
      <c r="DZ262" s="234"/>
      <c r="EA262" s="234"/>
      <c r="EB262" s="234" t="str">
        <f t="shared" si="8"/>
        <v/>
      </c>
      <c r="EC262" s="234" t="str">
        <f t="shared" si="9"/>
        <v/>
      </c>
      <c r="ED262" s="234" t="str">
        <f t="shared" si="10"/>
        <v/>
      </c>
      <c r="EE262" s="234" t="str">
        <f t="shared" si="11"/>
        <v/>
      </c>
      <c r="EF262" s="234" t="str">
        <f t="shared" si="12"/>
        <v/>
      </c>
      <c r="EG262" s="234" t="str">
        <f t="shared" si="13"/>
        <v/>
      </c>
      <c r="EH262" s="234"/>
      <c r="EI262" s="234"/>
      <c r="EJ262" s="234"/>
      <c r="EK262" s="234"/>
      <c r="EL262" s="234"/>
      <c r="EM262" s="234"/>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3" t="str">
        <f t="shared" si="14"/>
        <v/>
      </c>
      <c r="N263" s="49"/>
      <c r="O263" s="49"/>
      <c r="P263" s="49"/>
      <c r="Q263" s="49"/>
      <c r="R263" s="49"/>
      <c r="S263" s="222" t="str">
        <f>IFERROR(VLOOKUP(AF263, 'YOYO IR Scores'!A:C, 3, FALSE), "")
</f>
        <v/>
      </c>
      <c r="T263" s="49"/>
      <c r="U263" s="49"/>
      <c r="V263" s="49"/>
      <c r="W263" s="49"/>
      <c r="X263" s="224" t="str">
        <f t="shared" si="4"/>
        <v/>
      </c>
      <c r="Y263" s="225" t="str">
        <f t="shared" si="5"/>
        <v/>
      </c>
      <c r="Z263" s="225" t="str">
        <f t="shared" si="6"/>
        <v/>
      </c>
      <c r="AA263" s="224" t="str">
        <f t="shared" si="7"/>
        <v/>
      </c>
      <c r="AB263" s="223"/>
      <c r="AC263" s="223"/>
      <c r="AD263" s="223"/>
      <c r="AE263" s="223" t="str">
        <f>IFERROR(VLOOKUP(AF263, 'YOYO IR Scores'!A:C, 2, FALSE), "")</f>
        <v/>
      </c>
      <c r="AF263" s="223"/>
      <c r="AG263" s="223"/>
      <c r="AH263" s="223"/>
      <c r="AI263" s="223"/>
      <c r="AJ263" s="223"/>
      <c r="AK263" s="223"/>
      <c r="AL263" s="223"/>
      <c r="AM263" s="223"/>
      <c r="AN263" s="223"/>
      <c r="AO263" s="223"/>
      <c r="AP263" s="223"/>
      <c r="AQ263" s="223"/>
      <c r="AR263" s="223"/>
      <c r="AS263" s="223"/>
      <c r="AT263" s="223"/>
      <c r="AU263" s="223"/>
      <c r="AV263" s="223"/>
      <c r="AW263" s="223"/>
      <c r="AX263" s="223"/>
      <c r="AY263" s="223"/>
      <c r="AZ263" s="223"/>
      <c r="BA263" s="223"/>
      <c r="BB263" s="223"/>
      <c r="BC263" s="223"/>
      <c r="BD263" s="223"/>
      <c r="BE263" s="223"/>
      <c r="BF263" s="223"/>
      <c r="BG263" s="223"/>
      <c r="BH263" s="223"/>
      <c r="BI263" s="223"/>
      <c r="BJ263" s="223"/>
      <c r="BK263" s="223" t="str">
        <f t="array" ref="BK263">IF(J263="","",
IF(INDEX(Settings!$H:$H,MATCH(BY$1,Settings!$G:$G,0))=TRUE,
100-100*(J263-MIN(J:J))/(MAX(J:J)-MIN(J:J)),
100*(J263-MIN(J:J))/(MAX(J:J)-MIN(J:J))))</f>
        <v/>
      </c>
      <c r="BL263" s="223" t="str">
        <f t="array" ref="BL263">IF(J263="","",
IF(INDEX(Settings!$H:$H,MATCH(BY$1,Settings!$G:$G,0))=TRUE,
100-100*(J263-MINIFS(J:J,$E:$E,$E263))/(MAXIFS(J:J,$E:$E,$E263)-MINIFS(J:J,$E:$E,$E263)),
100*(J263-MINIFS(J:J,$E:$E,$E263))/(MAXIFS(J:J,$E:$E,$E263)-MINIFS(J:J,$E:$E,$E263))))</f>
        <v/>
      </c>
      <c r="BM263" s="223"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4" t="str">
        <f t="array" ref="BQ263">IF(J263="","",
IF(INDEX(Settings!$H:$H,MATCH(BY$1,Settings!$G:$G,0))=TRUE,
-1*(J263-AVERAGE(J:J))/STDEV(J:J),
(J263-AVERAGE(J:J))/STDEV(J:J)))</f>
        <v/>
      </c>
      <c r="BR263" s="224" t="str">
        <f>IFERROR(__xludf.DUMMYFUNCTION("IF(J263="""","""",
IF(INDEX(Settings!$H:$H,MATCH(BY$1,Settings!$G:$G,0))=TRUE,
-1*(J263-AVERAGEIFS(J:J,$E:$E,$E263))/STDEV(FILTER(J:J,$E:$E=$E263)),
(J263-AVERAGEIFS(J:J,$E:$E,$E263))/STDEV(FILTER(J:J,$E:$E=$E263))))"),"")</f>
        <v/>
      </c>
      <c r="BS263" s="224"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3" t="str">
        <f t="array" ref="BY263">IF(J263="","",
IF(INDEX(Settings!$H:$H,MATCH(BY$1,Settings!$G:$G,0))=TRUE,
100-100*(J263-MINIFS(J:J,$E:$E,$E263))/(MAXIFS(J:J,$E:$E,$E263)-MINIFS(J:J,$E:$E,$E263)),
100*(J263-MINIFS(J:J,$E:$E,$E263))/(MAXIFS(J:J,$E:$E,$E263)-MINIFS(J:J,$E:$E,$E263))))</f>
        <v/>
      </c>
      <c r="BZ263" s="223" t="str">
        <f t="array" ref="BZ263">IF(K263="","",
IF(INDEX(Settings!$H:$H,MATCH(BZ$1,Settings!$G:$G,0))=TRUE,
100-100*(K263-MINIFS(K:K,$E:$E,$E263))/(MAXIFS(K:K,$E:$E,$E263)-MINIFS(K:K,$E:$E,$E263)),
100*(K263-MINIFS(K:K,$E:$E,$E263))/(MAXIFS(K:K,$E:$E,$E263)-MINIFS(K:K,$E:$E,$E263))))</f>
        <v/>
      </c>
      <c r="CA263" s="223" t="str">
        <f t="array" ref="CA263">IF(L263="","",
IF(INDEX(Settings!$H:$H,MATCH(CA$1,Settings!$G:$G,0))=TRUE,
100-100*(L263-MINIFS(L:L,$E:$E,$E263))/(MAXIFS(L:L,$E:$E,$E263)-MINIFS(L:L,$E:$E,$E263)),
100*(L263-MINIFS(L:L,$E:$E,$E263))/(MAXIFS(L:L,$E:$E,$E263)-MINIFS(L:L,$E:$E,$E263))))</f>
        <v/>
      </c>
      <c r="CB263" s="223" t="str">
        <f t="array" ref="CB263">IF(M263="","",
IF(INDEX(Settings!$H:$H,MATCH(CB$1,Settings!$G:$G,0))=TRUE,
100-100*(M263-MINIFS(M:M,$E:$E,$E263))/(MAXIFS(M:M,$E:$E,$E263)-MINIFS(M:M,$E:$E,$E263)),
100*(M263-MINIFS(M:M,$E:$E,$E263))/(MAXIFS(M:M,$E:$E,$E263)-MINIFS(M:M,$E:$E,$E263))))</f>
        <v/>
      </c>
      <c r="CC263" s="223" t="str">
        <f t="array" ref="CC263">IF(N263="","",
IF(INDEX(Settings!$H:$H,MATCH(CC$1,Settings!$G:$G,0))=TRUE,
100-100*(N263-MINIFS(N:N,$E:$E,$E263))/(MAXIFS(N:N,$E:$E,$E263)-MINIFS(N:N,$E:$E,$E263)),
100*(N263-MINIFS(N:N,$E:$E,$E263))/(MAXIFS(N:N,$E:$E,$E263)-MINIFS(N:N,$E:$E,$E263))))</f>
        <v/>
      </c>
      <c r="CD263" s="223" t="str">
        <f t="array" ref="CD263">IF(O263="","",
IF(INDEX(Settings!$H:$H,MATCH(CD$1,Settings!$G:$G,0))=TRUE,
100-100*(O263-MINIFS(O:O,$E:$E,$E263))/(MAXIFS(O:O,$E:$E,$E263)-MINIFS(O:O,$E:$E,$E263)),
100*(O263-MINIFS(O:O,$E:$E,$E263))/(MAXIFS(O:O,$E:$E,$E263)-MINIFS(O:O,$E:$E,$E263))))</f>
        <v/>
      </c>
      <c r="CE263" s="223" t="str">
        <f t="array" ref="CE263">IF(P263="","",
IF(INDEX(Settings!$H:$H,MATCH(CE$1,Settings!$G:$G,0))=TRUE,
100-100*(P263-MINIFS(P:P,$E:$E,$E263))/(MAXIFS(P:P,$E:$E,$E263)-MINIFS(P:P,$E:$E,$E263)),
100*(P263-MINIFS(P:P,$E:$E,$E263))/(MAXIFS(P:P,$E:$E,$E263)-MINIFS(P:P,$E:$E,$E263))))</f>
        <v/>
      </c>
      <c r="CF263" s="223" t="str">
        <f t="array" ref="CF263">IF(Q263="","",
IF(INDEX(Settings!$H:$H,MATCH(CF$1,Settings!$G:$G,0))=TRUE,
100-100*(Q263-MINIFS(Q:Q,$E:$E,$E263))/(MAXIFS(Q:Q,$E:$E,$E263)-MINIFS(Q:Q,$E:$E,$E263)),
100*(Q263-MINIFS(Q:Q,$E:$E,$E263))/(MAXIFS(Q:Q,$E:$E,$E263)-MINIFS(Q:Q,$E:$E,$E263))))</f>
        <v/>
      </c>
      <c r="CG263" s="223" t="str">
        <f t="array" ref="CG263">IF(R263="","",
IF(INDEX(Settings!$H:$H,MATCH(CG$1,Settings!$G:$G,0))=TRUE,
100-100*(R263-MINIFS(R:R,$E:$E,$E263))/(MAXIFS(R:R,$E:$E,$E263)-MINIFS(R:R,$E:$E,$E263)),
100*(R263-MINIFS(R:R,$E:$E,$E263))/(MAXIFS(R:R,$E:$E,$E263)-MINIFS(R:R,$E:$E,$E263))))</f>
        <v/>
      </c>
      <c r="CH263" s="223" t="str">
        <f t="array" ref="CH263">IF(S263="","",
IF(INDEX(Settings!$H:$H,MATCH(CH$1,Settings!$G:$G,0))=TRUE,
100-100*(S263-MINIFS(S:S,$E:$E,$E263))/(MAXIFS(S:S,$E:$E,$E263)-MINIFS(S:S,$E:$E,$E263)),
100*(S263-MINIFS(S:S,$E:$E,$E263))/(MAXIFS(S:S,$E:$E,$E263)-MINIFS(S:S,$E:$E,$E263))))</f>
        <v/>
      </c>
      <c r="CI263" s="223" t="str">
        <f t="array" ref="CI263">IF(T263="","",
IF(INDEX(Settings!$H:$H,MATCH(CI$1,Settings!$G:$G,0))=TRUE,
100-100*(T263-MINIFS(T:T,$E:$E,$E263))/(MAXIFS(T:T,$E:$E,$E263)-MINIFS(T:T,$E:$E,$E263)),
100*(T263-MINIFS(T:T,$E:$E,$E263))/(MAXIFS(T:T,$E:$E,$E263)-MINIFS(T:T,$E:$E,$E263))))</f>
        <v/>
      </c>
      <c r="CJ263" s="223" t="str">
        <f t="array" ref="CJ263">IF(U263="","",
IF(INDEX(Settings!$H:$H,MATCH(CJ$1,Settings!$G:$G,0))=TRUE,
100-100*(U263-MINIFS(U:U,$E:$E,$E263))/(MAXIFS(U:U,$E:$E,$E263)-MINIFS(U:U,$E:$E,$E263)),
100*(U263-MINIFS(U:U,$E:$E,$E263))/(MAXIFS(U:U,$E:$E,$E263)-MINIFS(U:U,$E:$E,$E263))))</f>
        <v/>
      </c>
      <c r="CK263" s="223" t="str">
        <f t="array" ref="CK263">IF(V263="","",
IF(INDEX(Settings!$H:$H,MATCH(CK$1,Settings!$G:$G,0))=TRUE,
100-100*(V263-MINIFS(V:V,$E:$E,$E263))/(MAXIFS(V:V,$E:$E,$E263)-MINIFS(V:V,$E:$E,$E263)),
100*(V263-MINIFS(V:V,$E:$E,$E263))/(MAXIFS(V:V,$E:$E,$E263)-MINIFS(V:V,$E:$E,$E263))))</f>
        <v/>
      </c>
      <c r="CL263" s="223" t="str">
        <f t="array" ref="CL263">IF(W263="","",
IF(INDEX(Settings!$H:$H,MATCH(CL$1,Settings!$G:$G,0))=TRUE,
100-100*(W263-MINIFS(W:W,$E:$E,$E263))/(MAXIFS(W:W,$E:$E,$E263)-MINIFS(W:W,$E:$E,$E263)),
100*(W263-MINIFS(W:W,$E:$E,$E263))/(MAXIFS(W:W,$E:$E,$E263)-MINIFS(W:W,$E:$E,$E263))))</f>
        <v/>
      </c>
      <c r="CM263" s="223" t="str">
        <f t="array" ref="CM263">IF(X263="","",
IF(INDEX(Settings!$H:$H,MATCH(CM$1,Settings!$G:$G,0))=TRUE,
100-100*(X263-MINIFS(X:X,$E:$E,$E263))/(MAXIFS(X:X,$E:$E,$E263)-MINIFS(X:X,$E:$E,$E263)),
100*(X263-MINIFS(X:X,$E:$E,$E263))/(MAXIFS(X:X,$E:$E,$E263)-MINIFS(X:X,$E:$E,$E263))))</f>
        <v/>
      </c>
      <c r="CN263" s="223" t="str">
        <f t="array" ref="CN263">IF(Y263="","",
IF(INDEX(Settings!$H:$H,MATCH(CN$1,Settings!$G:$G,0))=TRUE,
100-100*(Y263-MINIFS(Y:Y,$E:$E,$E263))/(MAXIFS(Y:Y,$E:$E,$E263)-MINIFS(Y:Y,$E:$E,$E263)),
100*(Y263-MINIFS(Y:Y,$E:$E,$E263))/(MAXIFS(Y:Y,$E:$E,$E263)-MINIFS(Y:Y,$E:$E,$E263))))</f>
        <v/>
      </c>
      <c r="CO263" s="223" t="str">
        <f t="array" ref="CO263">IF(Z263="","",
IF(INDEX(Settings!$H:$H,MATCH(CO$1,Settings!$G:$G,0))=TRUE,
100-100*(Z263-MINIFS(Z:Z,$E:$E,$E263))/(MAXIFS(Z:Z,$E:$E,$E263)-MINIFS(Z:Z,$E:$E,$E263)),
100*(Z263-MINIFS(Z:Z,$E:$E,$E263))/(MAXIFS(Z:Z,$E:$E,$E263)-MINIFS(Z:Z,$E:$E,$E263))))</f>
        <v/>
      </c>
      <c r="CP263" s="223" t="str">
        <f t="array" ref="CP263">IF(AA263="","",
IF(INDEX(Settings!$H:$H,MATCH(CP$1,Settings!$G:$G,0))=TRUE,
100-100*(AA263-MINIFS(AA:AA,$E:$E,$E263))/(MAXIFS(AA:AA,$E:$E,$E263)-MINIFS(AA:AA,$E:$E,$E263)),
100*(AA263-MINIFS(AA:AA,$E:$E,$E263))/(MAXIFS(AA:AA,$E:$E,$E263)-MINIFS(AA:AA,$E:$E,$E263))))</f>
        <v/>
      </c>
      <c r="CQ263" s="223" t="str">
        <f t="array" ref="CQ263">IF(AB263="","",
IF(INDEX(Settings!$H:$H,MATCH(CQ$1,Settings!$G:$G,0))=TRUE,
100-100*(AB263-MINIFS(AB:AB,$E:$E,$E263))/(MAXIFS(AB:AB,$E:$E,$E263)-MINIFS(AB:AB,$E:$E,$E263)),
100*(AB263-MINIFS(AB:AB,$E:$E,$E263))/(MAXIFS(AB:AB,$E:$E,$E263)-MINIFS(AB:AB,$E:$E,$E263))))</f>
        <v/>
      </c>
      <c r="CR263" s="223" t="str">
        <f t="array" ref="CR263">IF(AC263="","",
IF(INDEX(Settings!$H:$H,MATCH(CR$1,Settings!$G:$G,0))=TRUE,
100-100*(AC263-MINIFS(AC:AC,$E:$E,$E263))/(MAXIFS(AC:AC,$E:$E,$E263)-MINIFS(AC:AC,$E:$E,$E263)),
100*(AC263-MINIFS(AC:AC,$E:$E,$E263))/(MAXIFS(AC:AC,$E:$E,$E263)-MINIFS(AC:AC,$E:$E,$E263))))</f>
        <v/>
      </c>
      <c r="CS263" s="223" t="str">
        <f t="array" ref="CS263">IF(AD263="","",
IF(INDEX(Settings!$H:$H,MATCH(CS$1,Settings!$G:$G,0))=TRUE,
100-100*(AD263-MINIFS(AD:AD,$E:$E,$E263))/(MAXIFS(AD:AD,$E:$E,$E263)-MINIFS(AD:AD,$E:$E,$E263)),
100*(AD263-MINIFS(AD:AD,$E:$E,$E263))/(MAXIFS(AD:AD,$E:$E,$E263)-MINIFS(AD:AD,$E:$E,$E263))))</f>
        <v/>
      </c>
      <c r="CT263" s="223" t="str">
        <f t="array" ref="CT263">IF(AE263="","",
IF(INDEX(Settings!$H:$H,MATCH(CT$1,Settings!$G:$G,0))=TRUE,
100-100*(AE263-MINIFS(AE:AE,$E:$E,$E263))/(MAXIFS(AE:AE,$E:$E,$E263)-MINIFS(AE:AE,$E:$E,$E263)),
100*(AE263-MINIFS(AE:AE,$E:$E,$E263))/(MAXIFS(AE:AE,$E:$E,$E263)-MINIFS(AE:AE,$E:$E,$E263))))</f>
        <v/>
      </c>
      <c r="CU263" s="223" t="str">
        <f t="array" ref="CU263">IF(AF263="","",
IF(INDEX(Settings!$H:$H,MATCH(CU$1,Settings!$G:$G,0))=TRUE,
100-100*(AF263-MINIFS(AF:AF,$E:$E,$E263))/(MAXIFS(AF:AF,$E:$E,$E263)-MINIFS(AF:AF,$E:$E,$E263)),
100*(AF263-MINIFS(AF:AF,$E:$E,$E263))/(MAXIFS(AF:AF,$E:$E,$E263)-MINIFS(AF:AF,$E:$E,$E263))))</f>
        <v/>
      </c>
      <c r="CV263" s="223" t="str">
        <f t="array" ref="CV263">IF(AG263="","",
IF(INDEX(Settings!$H:$H,MATCH(CV$1,Settings!$G:$G,0))=TRUE,
100-100*(AG263-MINIFS(AG:AG,$E:$E,$E263))/(MAXIFS(AG:AG,$E:$E,$E263)-MINIFS(AG:AG,$E:$E,$E263)),
100*(AG263-MINIFS(AG:AG,$E:$E,$E263))/(MAXIFS(AG:AG,$E:$E,$E263)-MINIFS(AG:AG,$E:$E,$E263))))</f>
        <v/>
      </c>
      <c r="CW263" s="223" t="str">
        <f t="array" ref="CW263">IF(AH263="","",
IF(INDEX(Settings!$H:$H,MATCH(CW$1,Settings!$G:$G,0))=TRUE,
100-100*(AH263-MINIFS(AH:AH,$E:$E,$E263))/(MAXIFS(AH:AH,$E:$E,$E263)-MINIFS(AH:AH,$E:$E,$E263)),
100*(AH263-MINIFS(AH:AH,$E:$E,$E263))/(MAXIFS(AH:AH,$E:$E,$E263)-MINIFS(AH:AH,$E:$E,$E263))))</f>
        <v/>
      </c>
      <c r="CX263" s="223" t="str">
        <f t="array" ref="CX263">IF(AI263="","",
IF(INDEX(Settings!$H:$H,MATCH(CX$1,Settings!$G:$G,0))=TRUE,
100-100*(AI263-MINIFS(AI:AI,$E:$E,$E263))/(MAXIFS(AI:AI,$E:$E,$E263)-MINIFS(AI:AI,$E:$E,$E263)),
100*(AI263-MINIFS(AI:AI,$E:$E,$E263))/(MAXIFS(AI:AI,$E:$E,$E263)-MINIFS(AI:AI,$E:$E,$E263))))</f>
        <v/>
      </c>
      <c r="CY263" s="223" t="str">
        <f t="array" ref="CY263">IF(AJ263="","",
IF(INDEX(Settings!$H:$H,MATCH(CY$1,Settings!$G:$G,0))=TRUE,
100-100*(AJ263-MINIFS(AJ:AJ,$E:$E,$E263))/(MAXIFS(AJ:AJ,$E:$E,$E263)-MINIFS(AJ:AJ,$E:$E,$E263)),
100*(AJ263-MINIFS(AJ:AJ,$E:$E,$E263))/(MAXIFS(AJ:AJ,$E:$E,$E263)-MINIFS(AJ:AJ,$E:$E,$E263))))</f>
        <v/>
      </c>
      <c r="CZ263" s="223" t="str">
        <f t="array" ref="CZ263">IF(AK263="","",
IF(INDEX(Settings!$H:$H,MATCH(CZ$1,Settings!$G:$G,0))=TRUE,
100-100*(AK263-MINIFS(AK:AK,$E:$E,$E263))/(MAXIFS(AK:AK,$E:$E,$E263)-MINIFS(AK:AK,$E:$E,$E263)),
100*(AK263-MINIFS(AK:AK,$E:$E,$E263))/(MAXIFS(AK:AK,$E:$E,$E263)-MINIFS(AK:AK,$E:$E,$E263))))</f>
        <v/>
      </c>
      <c r="DA263" s="223" t="str">
        <f t="array" ref="DA263">IF(AL263="","",
IF(INDEX(Settings!$H:$H,MATCH(DA$1,Settings!$G:$G,0))=TRUE,
100-100*(AL263-MINIFS(AL:AL,$E:$E,$E263))/(MAXIFS(AL:AL,$E:$E,$E263)-MINIFS(AL:AL,$E:$E,$E263)),
100*(AL263-MINIFS(AL:AL,$E:$E,$E263))/(MAXIFS(AL:AL,$E:$E,$E263)-MINIFS(AL:AL,$E:$E,$E263))))</f>
        <v/>
      </c>
      <c r="DB263" s="223" t="str">
        <f t="array" ref="DB263">IF(AM263="","",
IF(INDEX(Settings!$H:$H,MATCH(DB$1,Settings!$G:$G,0))=TRUE,
100-100*(AM263-MINIFS(AM:AM,$E:$E,$E263))/(MAXIFS(AM:AM,$E:$E,$E263)-MINIFS(AM:AM,$E:$E,$E263)),
100*(AM263-MINIFS(AM:AM,$E:$E,$E263))/(MAXIFS(AM:AM,$E:$E,$E263)-MINIFS(AM:AM,$E:$E,$E263))))</f>
        <v/>
      </c>
      <c r="DC263" s="223" t="str">
        <f t="array" ref="DC263">IF(AN263="","",
IF(INDEX(Settings!$H:$H,MATCH(DC$1,Settings!$G:$G,0))=TRUE,
100-100*(AN263-MINIFS(AN:AN,$E:$E,$E263))/(MAXIFS(AN:AN,$E:$E,$E263)-MINIFS(AN:AN,$E:$E,$E263)),
100*(AN263-MINIFS(AN:AN,$E:$E,$E263))/(MAXIFS(AN:AN,$E:$E,$E263)-MINIFS(AN:AN,$E:$E,$E263))))</f>
        <v/>
      </c>
      <c r="DD263" s="223" t="str">
        <f t="array" ref="DD263">IF(AO263="","",
IF(INDEX(Settings!$H:$H,MATCH(DD$1,Settings!$G:$G,0))=TRUE,
100-100*(AO263-MINIFS(AO:AO,$E:$E,$E263))/(MAXIFS(AO:AO,$E:$E,$E263)-MINIFS(AO:AO,$E:$E,$E263)),
100*(AO263-MINIFS(AO:AO,$E:$E,$E263))/(MAXIFS(AO:AO,$E:$E,$E263)-MINIFS(AO:AO,$E:$E,$E263))))</f>
        <v/>
      </c>
      <c r="DE263" s="223" t="str">
        <f t="array" ref="DE263">IF(AP263="","",
IF(INDEX(Settings!$H:$H,MATCH(DE$1,Settings!$G:$G,0))=TRUE,
100-100*(AP263-MINIFS(AP:AP,$E:$E,$E263))/(MAXIFS(AP:AP,$E:$E,$E263)-MINIFS(AP:AP,$E:$E,$E263)),
100*(AP263-MINIFS(AP:AP,$E:$E,$E263))/(MAXIFS(AP:AP,$E:$E,$E263)-MINIFS(AP:AP,$E:$E,$E263))))</f>
        <v/>
      </c>
      <c r="DF263" s="223" t="str">
        <f t="array" ref="DF263">IF(AQ263="","",
IF(INDEX(Settings!$H:$H,MATCH(DF$1,Settings!$G:$G,0))=TRUE,
100-100*(AQ263-MINIFS(AQ:AQ,$E:$E,$E263))/(MAXIFS(AQ:AQ,$E:$E,$E263)-MINIFS(AQ:AQ,$E:$E,$E263)),
100*(AQ263-MINIFS(AQ:AQ,$E:$E,$E263))/(MAXIFS(AQ:AQ,$E:$E,$E263)-MINIFS(AQ:AQ,$E:$E,$E263))))</f>
        <v/>
      </c>
      <c r="DG263" s="223" t="str">
        <f t="array" ref="DG263">IF(AR263="","",
IF(INDEX(Settings!$H:$H,MATCH(DG$1,Settings!$G:$G,0))=TRUE,
100-100*(AR263-MINIFS(AR:AR,$E:$E,$E263))/(MAXIFS(AR:AR,$E:$E,$E263)-MINIFS(AR:AR,$E:$E,$E263)),
100*(AR263-MINIFS(AR:AR,$E:$E,$E263))/(MAXIFS(AR:AR,$E:$E,$E263)-MINIFS(AR:AR,$E:$E,$E263))))</f>
        <v/>
      </c>
      <c r="DH263" s="223" t="str">
        <f t="array" ref="DH263">IF(AS263="","",
IF(INDEX(Settings!$H:$H,MATCH(DH$1,Settings!$G:$G,0))=TRUE,
100-100*(AS263-MINIFS(AS:AS,$E:$E,$E263))/(MAXIFS(AS:AS,$E:$E,$E263)-MINIFS(AS:AS,$E:$E,$E263)),
100*(AS263-MINIFS(AS:AS,$E:$E,$E263))/(MAXIFS(AS:AS,$E:$E,$E263)-MINIFS(AS:AS,$E:$E,$E263))))</f>
        <v/>
      </c>
      <c r="DI263" s="223" t="str">
        <f t="array" ref="DI263">IF(AT263="","",
IF(INDEX(Settings!$H:$H,MATCH(DI$1,Settings!$G:$G,0))=TRUE,
100-100*(AT263-MINIFS(AT:AT,$E:$E,$E263))/(MAXIFS(AT:AT,$E:$E,$E263)-MINIFS(AT:AT,$E:$E,$E263)),
100*(AT263-MINIFS(AT:AT,$E:$E,$E263))/(MAXIFS(AT:AT,$E:$E,$E263)-MINIFS(AT:AT,$E:$E,$E263))))</f>
        <v/>
      </c>
      <c r="DJ263" s="223" t="str">
        <f t="array" ref="DJ263">IF(AU263="","",
IF(INDEX(Settings!$H:$H,MATCH(DJ$1,Settings!$G:$G,0))=TRUE,
100-100*(AU263-MINIFS(AU:AU,$E:$E,$E263))/(MAXIFS(AU:AU,$E:$E,$E263)-MINIFS(AU:AU,$E:$E,$E263)),
100*(AU263-MINIFS(AU:AU,$E:$E,$E263))/(MAXIFS(AU:AU,$E:$E,$E263)-MINIFS(AU:AU,$E:$E,$E263))))</f>
        <v/>
      </c>
      <c r="DK263" s="223" t="str">
        <f t="array" ref="DK263">IF(AV263="","",
IF(INDEX(Settings!$H:$H,MATCH(DK$1,Settings!$G:$G,0))=TRUE,
100-100*(AV263-MINIFS(AV:AV,$E:$E,$E263))/(MAXIFS(AV:AV,$E:$E,$E263)-MINIFS(AV:AV,$E:$E,$E263)),
100*(AV263-MINIFS(AV:AV,$E:$E,$E263))/(MAXIFS(AV:AV,$E:$E,$E263)-MINIFS(AV:AV,$E:$E,$E263))))</f>
        <v/>
      </c>
      <c r="DL263" s="223" t="str">
        <f t="array" ref="DL263">IF(AW263="","",
IF(INDEX(Settings!$H:$H,MATCH(DL$1,Settings!$G:$G,0))=TRUE,
100-100*(AW263-MINIFS(AW:AW,$E:$E,$E263))/(MAXIFS(AW:AW,$E:$E,$E263)-MINIFS(AW:AW,$E:$E,$E263)),
100*(AW263-MINIFS(AW:AW,$E:$E,$E263))/(MAXIFS(AW:AW,$E:$E,$E263)-MINIFS(AW:AW,$E:$E,$E263))))</f>
        <v/>
      </c>
      <c r="DM263" s="223" t="str">
        <f t="array" ref="DM263">IF(AX263="","",
IF(INDEX(Settings!$H:$H,MATCH(DM$1,Settings!$G:$G,0))=TRUE,
100-100*(AX263-MINIFS(AX:AX,$E:$E,$E263))/(MAXIFS(AX:AX,$E:$E,$E263)-MINIFS(AX:AX,$E:$E,$E263)),
100*(AX263-MINIFS(AX:AX,$E:$E,$E263))/(MAXIFS(AX:AX,$E:$E,$E263)-MINIFS(AX:AX,$E:$E,$E263))))</f>
        <v/>
      </c>
      <c r="DN263" s="223" t="str">
        <f t="array" ref="DN263">IF(AY263="","",
IF(INDEX(Settings!$H:$H,MATCH(DN$1,Settings!$G:$G,0))=TRUE,
100-100*(AY263-MINIFS(AY:AY,$E:$E,$E263))/(MAXIFS(AY:AY,$E:$E,$E263)-MINIFS(AY:AY,$E:$E,$E263)),
100*(AY263-MINIFS(AY:AY,$E:$E,$E263))/(MAXIFS(AY:AY,$E:$E,$E263)-MINIFS(AY:AY,$E:$E,$E263))))</f>
        <v/>
      </c>
      <c r="DO263" s="223" t="str">
        <f t="array" ref="DO263">IF(AZ263="","",
IF(INDEX(Settings!$H:$H,MATCH(DO$1,Settings!$G:$G,0))=TRUE,
100-100*(AZ263-MINIFS(AZ:AZ,$E:$E,$E263))/(MAXIFS(AZ:AZ,$E:$E,$E263)-MINIFS(AZ:AZ,$E:$E,$E263)),
100*(AZ263-MINIFS(AZ:AZ,$E:$E,$E263))/(MAXIFS(AZ:AZ,$E:$E,$E263)-MINIFS(AZ:AZ,$E:$E,$E263))))</f>
        <v/>
      </c>
      <c r="DP263" s="223" t="str">
        <f t="array" ref="DP263">IF(BA263="","",
IF(INDEX(Settings!$H:$H,MATCH(DP$1,Settings!$G:$G,0))=TRUE,
100-100*(BA263-MINIFS(BA:BA,$E:$E,$E263))/(MAXIFS(BA:BA,$E:$E,$E263)-MINIFS(BA:BA,$E:$E,$E263)),
100*(BA263-MINIFS(BA:BA,$E:$E,$E263))/(MAXIFS(BA:BA,$E:$E,$E263)-MINIFS(BA:BA,$E:$E,$E263))))</f>
        <v/>
      </c>
      <c r="DQ263" s="223" t="str">
        <f t="array" ref="DQ263">IF(BB263="","",
IF(INDEX(Settings!$H:$H,MATCH(DQ$1,Settings!$G:$G,0))=TRUE,
100-100*(BB263-MINIFS(BB:BB,$E:$E,$E263))/(MAXIFS(BB:BB,$E:$E,$E263)-MINIFS(BB:BB,$E:$E,$E263)),
100*(BB263-MINIFS(BB:BB,$E:$E,$E263))/(MAXIFS(BB:BB,$E:$E,$E263)-MINIFS(BB:BB,$E:$E,$E263))))</f>
        <v/>
      </c>
      <c r="DR263" s="223" t="str">
        <f t="array" ref="DR263">IF(BC263="","",
IF(INDEX(Settings!$H:$H,MATCH(DR$1,Settings!$G:$G,0))=TRUE,
100-100*(BC263-MINIFS(BC:BC,$E:$E,$E263))/(MAXIFS(BC:BC,$E:$E,$E263)-MINIFS(BC:BC,$E:$E,$E263)),
100*(BC263-MINIFS(BC:BC,$E:$E,$E263))/(MAXIFS(BC:BC,$E:$E,$E263)-MINIFS(BC:BC,$E:$E,$E263))))</f>
        <v/>
      </c>
      <c r="DS263" s="223" t="str">
        <f t="array" ref="DS263">IF(BD263="","",
IF(INDEX(Settings!$H:$H,MATCH(DS$1,Settings!$G:$G,0))=TRUE,
100-100*(BD263-MINIFS(BD:BD,$E:$E,$E263))/(MAXIFS(BD:BD,$E:$E,$E263)-MINIFS(BD:BD,$E:$E,$E263)),
100*(BD263-MINIFS(BD:BD,$E:$E,$E263))/(MAXIFS(BD:BD,$E:$E,$E263)-MINIFS(BD:BD,$E:$E,$E263))))</f>
        <v/>
      </c>
      <c r="DT263" s="223" t="str">
        <f t="array" ref="DT263">IF(BE263="","",
IF(INDEX(Settings!$H:$H,MATCH(DT$1,Settings!$G:$G,0))=TRUE,
100-100*(BE263-MINIFS(BE:BE,$E:$E,$E263))/(MAXIFS(BE:BE,$E:$E,$E263)-MINIFS(BE:BE,$E:$E,$E263)),
100*(BE263-MINIFS(BE:BE,$E:$E,$E263))/(MAXIFS(BE:BE,$E:$E,$E263)-MINIFS(BE:BE,$E:$E,$E263))))</f>
        <v/>
      </c>
      <c r="DU263" s="223" t="str">
        <f t="array" ref="DU263">IF(BF263="","",
IF(INDEX(Settings!$H:$H,MATCH(DU$1,Settings!$G:$G,0))=TRUE,
100-100*(BF263-MINIFS(BF:BF,$E:$E,$E263))/(MAXIFS(BF:BF,$E:$E,$E263)-MINIFS(BF:BF,$E:$E,$E263)),
100*(BF263-MINIFS(BF:BF,$E:$E,$E263))/(MAXIFS(BF:BF,$E:$E,$E263)-MINIFS(BF:BF,$E:$E,$E263))))</f>
        <v/>
      </c>
      <c r="DV263" s="223" t="str">
        <f t="array" ref="DV263">IF(BG263="","",
IF(INDEX(Settings!$H:$H,MATCH(DV$1,Settings!$G:$G,0))=TRUE,
100-100*(BG263-MINIFS(BG:BG,$E:$E,$E263))/(MAXIFS(BG:BG,$E:$E,$E263)-MINIFS(BG:BG,$E:$E,$E263)),
100*(BG263-MINIFS(BG:BG,$E:$E,$E263))/(MAXIFS(BG:BG,$E:$E,$E263)-MINIFS(BG:BG,$E:$E,$E263))))</f>
        <v/>
      </c>
      <c r="DW263" s="223" t="str">
        <f t="array" ref="DW263">IF(BH263="","",
IF(INDEX(Settings!$H:$H,MATCH(DW$1,Settings!$G:$G,0))=TRUE,
100-100*(BH263-MINIFS(BH:BH,$E:$E,$E263))/(MAXIFS(BH:BH,$E:$E,$E263)-MINIFS(BH:BH,$E:$E,$E263)),
100*(BH263-MINIFS(BH:BH,$E:$E,$E263))/(MAXIFS(BH:BH,$E:$E,$E263)-MINIFS(BH:BH,$E:$E,$E263))))</f>
        <v/>
      </c>
      <c r="DX263" s="223" t="str">
        <f t="array" ref="DX263">IF(BI263="","",
IF(INDEX(Settings!$H:$H,MATCH(DX$1,Settings!$G:$G,0))=TRUE,
100-100*(BI263-MINIFS(BI:BI,$E:$E,$E263))/(MAXIFS(BI:BI,$E:$E,$E263)-MINIFS(BI:BI,$E:$E,$E263)),
100*(BI263-MINIFS(BI:BI,$E:$E,$E263))/(MAXIFS(BI:BI,$E:$E,$E263)-MINIFS(BI:BI,$E:$E,$E263))))</f>
        <v/>
      </c>
      <c r="DY263" s="223" t="str">
        <f t="array" ref="DY263">IF(BJ263="","",
IF(INDEX(Settings!$H:$H,MATCH(DY$1,Settings!$G:$G,0))=TRUE,
100-100*(BJ263-MINIFS(BJ:BJ,$E:$E,$E263))/(MAXIFS(BJ:BJ,$E:$E,$E263)-MINIFS(BJ:BJ,$E:$E,$E263)),
100*(BJ263-MINIFS(BJ:BJ,$E:$E,$E263))/(MAXIFS(BJ:BJ,$E:$E,$E263)-MINIFS(BJ:BJ,$E:$E,$E263))))</f>
        <v/>
      </c>
      <c r="DZ263" s="225"/>
      <c r="EA263" s="225"/>
      <c r="EB263" s="225" t="str">
        <f t="shared" si="8"/>
        <v/>
      </c>
      <c r="EC263" s="225" t="str">
        <f t="shared" si="9"/>
        <v/>
      </c>
      <c r="ED263" s="225" t="str">
        <f t="shared" si="10"/>
        <v/>
      </c>
      <c r="EE263" s="225" t="str">
        <f t="shared" si="11"/>
        <v/>
      </c>
      <c r="EF263" s="225" t="str">
        <f t="shared" si="12"/>
        <v/>
      </c>
      <c r="EG263" s="225" t="str">
        <f t="shared" si="13"/>
        <v/>
      </c>
      <c r="EH263" s="225"/>
      <c r="EI263" s="225"/>
      <c r="EJ263" s="225"/>
      <c r="EK263" s="225"/>
      <c r="EL263" s="225"/>
      <c r="EM263" s="225"/>
    </row>
    <row r="264">
      <c r="A264" s="231"/>
      <c r="B264" s="231"/>
      <c r="C264" s="231"/>
      <c r="D264" s="231" t="str">
        <f t="array" ref="D264">IFERROR(INDEX(Profiles!$B:$B,MATCH($A264,Profiles!$A:$A,0)),"")</f>
        <v/>
      </c>
      <c r="E264" s="231"/>
      <c r="F264" s="231"/>
      <c r="G264" s="231"/>
      <c r="H264" s="231"/>
      <c r="I264" s="231" t="str">
        <f>IF(A264="","",IF(Settings!$N$3="DATE",F264&amp;": "&amp;TEXT(B264,"M/DD/YY"),F264&amp;": "&amp;H264))</f>
        <v/>
      </c>
      <c r="J264" s="231"/>
      <c r="K264" s="231"/>
      <c r="L264" s="231"/>
      <c r="M264" s="232" t="str">
        <f t="shared" si="14"/>
        <v/>
      </c>
      <c r="N264" s="231"/>
      <c r="O264" s="231"/>
      <c r="P264" s="231"/>
      <c r="Q264" s="231"/>
      <c r="R264" s="231"/>
      <c r="S264" s="230" t="str">
        <f>IFERROR(VLOOKUP(AF264, 'YOYO IR Scores'!A:C, 3, FALSE), "")
</f>
        <v/>
      </c>
      <c r="T264" s="231"/>
      <c r="U264" s="231"/>
      <c r="V264" s="231"/>
      <c r="W264" s="231"/>
      <c r="X264" s="233" t="str">
        <f t="shared" si="4"/>
        <v/>
      </c>
      <c r="Y264" s="234" t="str">
        <f t="shared" si="5"/>
        <v/>
      </c>
      <c r="Z264" s="234" t="str">
        <f t="shared" si="6"/>
        <v/>
      </c>
      <c r="AA264" s="233" t="str">
        <f t="shared" si="7"/>
        <v/>
      </c>
      <c r="AB264" s="232"/>
      <c r="AC264" s="232"/>
      <c r="AD264" s="232"/>
      <c r="AE264" s="232" t="str">
        <f>IFERROR(VLOOKUP(AF264, 'YOYO IR Scores'!A:C, 2, FALSE), "")</f>
        <v/>
      </c>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t="str">
        <f t="array" ref="BK264">IF(J264="","",
IF(INDEX(Settings!$H:$H,MATCH(BY$1,Settings!$G:$G,0))=TRUE,
100-100*(J264-MIN(J:J))/(MAX(J:J)-MIN(J:J)),
100*(J264-MIN(J:J))/(MAX(J:J)-MIN(J:J))))</f>
        <v/>
      </c>
      <c r="BL264" s="232" t="str">
        <f t="array" ref="BL264">IF(J264="","",
IF(INDEX(Settings!$H:$H,MATCH(BY$1,Settings!$G:$G,0))=TRUE,
100-100*(J264-MINIFS(J:J,$E:$E,$E264))/(MAXIFS(J:J,$E:$E,$E264)-MINIFS(J:J,$E:$E,$E264)),
100*(J264-MINIFS(J:J,$E:$E,$E264))/(MAXIFS(J:J,$E:$E,$E264)-MINIFS(J:J,$E:$E,$E264))))</f>
        <v/>
      </c>
      <c r="BM264" s="232" t="str">
        <f t="array" ref="BM264">IF(J264="","",
IF(INDEX(Settings!$H:$H,MATCH(BY$1,Settings!$G:$G,0))=TRUE,
100-100*(J264-MINIFS(J:J,$E:$E,$E264,$I:$I,$I264))/(MAXIFS(J:J,$E:$E,$E264,$I:$I,$I264)-MINIFS(J:J,$E:$E,$E264,$I:$I,$I264)),
100*(J264-MINIFS(J:J,$E:$E,$E264,$I:$I,$I264))/(MAXIFS(J:J,$E:$E,$E264,$I:$I,$I264)-MINIFS(J:J,$E:$E,$E264,$I:$I,$I264))))</f>
        <v/>
      </c>
      <c r="BN264" s="231" t="str">
        <f t="array" ref="BN264">IF(J264="","",
IF(INDEX(Settings!$H:$H,MATCH(BY$1,Settings!$G:$G,0))=TRUE,
100-100*PERCENTRANK(J:J,J264),
100*PERCENTRANK(J:J,J264)))</f>
        <v/>
      </c>
      <c r="BO264" s="231" t="str">
        <f>IFERROR(__xludf.DUMMYFUNCTION("IF(J264="""","""",
IF(INDEX(Settings!$H:$H,MATCH(BY$1,Settings!$G:$G,0))=TRUE,
100-100*PERCENTRANK(FILTER(J:J,$E:$E=$E264),J264),
100*PERCENTRANK(FILTER(J:J,$E:$E=$E264),J264)))"),"")</f>
        <v/>
      </c>
      <c r="BP264" s="231" t="str">
        <f>IFERROR(__xludf.DUMMYFUNCTION("IF(J264="""","""",
IF(INDEX(Settings!$H:$H,MATCH(BY$1,Settings!$G:$G,0))=TRUE,
100-100*PERCENTRANK(FILTER(J:J,$E:$E=$E264,$I:$I=$I264),J264),
100*PERCENTRANK(FILTER(J:J,$E:$E=$E264,$I:$I=$I264),J264)))"),"")</f>
        <v/>
      </c>
      <c r="BQ264" s="233" t="str">
        <f t="array" ref="BQ264">IF(J264="","",
IF(INDEX(Settings!$H:$H,MATCH(BY$1,Settings!$G:$G,0))=TRUE,
-1*(J264-AVERAGE(J:J))/STDEV(J:J),
(J264-AVERAGE(J:J))/STDEV(J:J)))</f>
        <v/>
      </c>
      <c r="BR264" s="233" t="str">
        <f>IFERROR(__xludf.DUMMYFUNCTION("IF(J264="""","""",
IF(INDEX(Settings!$H:$H,MATCH(BY$1,Settings!$G:$G,0))=TRUE,
-1*(J264-AVERAGEIFS(J:J,$E:$E,$E264))/STDEV(FILTER(J:J,$E:$E=$E264)),
(J264-AVERAGEIFS(J:J,$E:$E,$E264))/STDEV(FILTER(J:J,$E:$E=$E264))))"),"")</f>
        <v/>
      </c>
      <c r="BS264" s="233"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1"/>
      <c r="BX264" s="231"/>
      <c r="BY264" s="232" t="str">
        <f t="array" ref="BY264">IF(J264="","",
IF(INDEX(Settings!$H:$H,MATCH(BY$1,Settings!$G:$G,0))=TRUE,
100-100*(J264-MINIFS(J:J,$E:$E,$E264))/(MAXIFS(J:J,$E:$E,$E264)-MINIFS(J:J,$E:$E,$E264)),
100*(J264-MINIFS(J:J,$E:$E,$E264))/(MAXIFS(J:J,$E:$E,$E264)-MINIFS(J:J,$E:$E,$E264))))</f>
        <v/>
      </c>
      <c r="BZ264" s="232" t="str">
        <f t="array" ref="BZ264">IF(K264="","",
IF(INDEX(Settings!$H:$H,MATCH(BZ$1,Settings!$G:$G,0))=TRUE,
100-100*(K264-MINIFS(K:K,$E:$E,$E264))/(MAXIFS(K:K,$E:$E,$E264)-MINIFS(K:K,$E:$E,$E264)),
100*(K264-MINIFS(K:K,$E:$E,$E264))/(MAXIFS(K:K,$E:$E,$E264)-MINIFS(K:K,$E:$E,$E264))))</f>
        <v/>
      </c>
      <c r="CA264" s="232" t="str">
        <f t="array" ref="CA264">IF(L264="","",
IF(INDEX(Settings!$H:$H,MATCH(CA$1,Settings!$G:$G,0))=TRUE,
100-100*(L264-MINIFS(L:L,$E:$E,$E264))/(MAXIFS(L:L,$E:$E,$E264)-MINIFS(L:L,$E:$E,$E264)),
100*(L264-MINIFS(L:L,$E:$E,$E264))/(MAXIFS(L:L,$E:$E,$E264)-MINIFS(L:L,$E:$E,$E264))))</f>
        <v/>
      </c>
      <c r="CB264" s="232" t="str">
        <f t="array" ref="CB264">IF(M264="","",
IF(INDEX(Settings!$H:$H,MATCH(CB$1,Settings!$G:$G,0))=TRUE,
100-100*(M264-MINIFS(M:M,$E:$E,$E264))/(MAXIFS(M:M,$E:$E,$E264)-MINIFS(M:M,$E:$E,$E264)),
100*(M264-MINIFS(M:M,$E:$E,$E264))/(MAXIFS(M:M,$E:$E,$E264)-MINIFS(M:M,$E:$E,$E264))))</f>
        <v/>
      </c>
      <c r="CC264" s="232" t="str">
        <f t="array" ref="CC264">IF(N264="","",
IF(INDEX(Settings!$H:$H,MATCH(CC$1,Settings!$G:$G,0))=TRUE,
100-100*(N264-MINIFS(N:N,$E:$E,$E264))/(MAXIFS(N:N,$E:$E,$E264)-MINIFS(N:N,$E:$E,$E264)),
100*(N264-MINIFS(N:N,$E:$E,$E264))/(MAXIFS(N:N,$E:$E,$E264)-MINIFS(N:N,$E:$E,$E264))))</f>
        <v/>
      </c>
      <c r="CD264" s="232" t="str">
        <f t="array" ref="CD264">IF(O264="","",
IF(INDEX(Settings!$H:$H,MATCH(CD$1,Settings!$G:$G,0))=TRUE,
100-100*(O264-MINIFS(O:O,$E:$E,$E264))/(MAXIFS(O:O,$E:$E,$E264)-MINIFS(O:O,$E:$E,$E264)),
100*(O264-MINIFS(O:O,$E:$E,$E264))/(MAXIFS(O:O,$E:$E,$E264)-MINIFS(O:O,$E:$E,$E264))))</f>
        <v/>
      </c>
      <c r="CE264" s="232" t="str">
        <f t="array" ref="CE264">IF(P264="","",
IF(INDEX(Settings!$H:$H,MATCH(CE$1,Settings!$G:$G,0))=TRUE,
100-100*(P264-MINIFS(P:P,$E:$E,$E264))/(MAXIFS(P:P,$E:$E,$E264)-MINIFS(P:P,$E:$E,$E264)),
100*(P264-MINIFS(P:P,$E:$E,$E264))/(MAXIFS(P:P,$E:$E,$E264)-MINIFS(P:P,$E:$E,$E264))))</f>
        <v/>
      </c>
      <c r="CF264" s="232" t="str">
        <f t="array" ref="CF264">IF(Q264="","",
IF(INDEX(Settings!$H:$H,MATCH(CF$1,Settings!$G:$G,0))=TRUE,
100-100*(Q264-MINIFS(Q:Q,$E:$E,$E264))/(MAXIFS(Q:Q,$E:$E,$E264)-MINIFS(Q:Q,$E:$E,$E264)),
100*(Q264-MINIFS(Q:Q,$E:$E,$E264))/(MAXIFS(Q:Q,$E:$E,$E264)-MINIFS(Q:Q,$E:$E,$E264))))</f>
        <v/>
      </c>
      <c r="CG264" s="232" t="str">
        <f t="array" ref="CG264">IF(R264="","",
IF(INDEX(Settings!$H:$H,MATCH(CG$1,Settings!$G:$G,0))=TRUE,
100-100*(R264-MINIFS(R:R,$E:$E,$E264))/(MAXIFS(R:R,$E:$E,$E264)-MINIFS(R:R,$E:$E,$E264)),
100*(R264-MINIFS(R:R,$E:$E,$E264))/(MAXIFS(R:R,$E:$E,$E264)-MINIFS(R:R,$E:$E,$E264))))</f>
        <v/>
      </c>
      <c r="CH264" s="232" t="str">
        <f t="array" ref="CH264">IF(S264="","",
IF(INDEX(Settings!$H:$H,MATCH(CH$1,Settings!$G:$G,0))=TRUE,
100-100*(S264-MINIFS(S:S,$E:$E,$E264))/(MAXIFS(S:S,$E:$E,$E264)-MINIFS(S:S,$E:$E,$E264)),
100*(S264-MINIFS(S:S,$E:$E,$E264))/(MAXIFS(S:S,$E:$E,$E264)-MINIFS(S:S,$E:$E,$E264))))</f>
        <v/>
      </c>
      <c r="CI264" s="232" t="str">
        <f t="array" ref="CI264">IF(T264="","",
IF(INDEX(Settings!$H:$H,MATCH(CI$1,Settings!$G:$G,0))=TRUE,
100-100*(T264-MINIFS(T:T,$E:$E,$E264))/(MAXIFS(T:T,$E:$E,$E264)-MINIFS(T:T,$E:$E,$E264)),
100*(T264-MINIFS(T:T,$E:$E,$E264))/(MAXIFS(T:T,$E:$E,$E264)-MINIFS(T:T,$E:$E,$E264))))</f>
        <v/>
      </c>
      <c r="CJ264" s="232" t="str">
        <f t="array" ref="CJ264">IF(U264="","",
IF(INDEX(Settings!$H:$H,MATCH(CJ$1,Settings!$G:$G,0))=TRUE,
100-100*(U264-MINIFS(U:U,$E:$E,$E264))/(MAXIFS(U:U,$E:$E,$E264)-MINIFS(U:U,$E:$E,$E264)),
100*(U264-MINIFS(U:U,$E:$E,$E264))/(MAXIFS(U:U,$E:$E,$E264)-MINIFS(U:U,$E:$E,$E264))))</f>
        <v/>
      </c>
      <c r="CK264" s="232" t="str">
        <f t="array" ref="CK264">IF(V264="","",
IF(INDEX(Settings!$H:$H,MATCH(CK$1,Settings!$G:$G,0))=TRUE,
100-100*(V264-MINIFS(V:V,$E:$E,$E264))/(MAXIFS(V:V,$E:$E,$E264)-MINIFS(V:V,$E:$E,$E264)),
100*(V264-MINIFS(V:V,$E:$E,$E264))/(MAXIFS(V:V,$E:$E,$E264)-MINIFS(V:V,$E:$E,$E264))))</f>
        <v/>
      </c>
      <c r="CL264" s="232" t="str">
        <f t="array" ref="CL264">IF(W264="","",
IF(INDEX(Settings!$H:$H,MATCH(CL$1,Settings!$G:$G,0))=TRUE,
100-100*(W264-MINIFS(W:W,$E:$E,$E264))/(MAXIFS(W:W,$E:$E,$E264)-MINIFS(W:W,$E:$E,$E264)),
100*(W264-MINIFS(W:W,$E:$E,$E264))/(MAXIFS(W:W,$E:$E,$E264)-MINIFS(W:W,$E:$E,$E264))))</f>
        <v/>
      </c>
      <c r="CM264" s="232" t="str">
        <f t="array" ref="CM264">IF(X264="","",
IF(INDEX(Settings!$H:$H,MATCH(CM$1,Settings!$G:$G,0))=TRUE,
100-100*(X264-MINIFS(X:X,$E:$E,$E264))/(MAXIFS(X:X,$E:$E,$E264)-MINIFS(X:X,$E:$E,$E264)),
100*(X264-MINIFS(X:X,$E:$E,$E264))/(MAXIFS(X:X,$E:$E,$E264)-MINIFS(X:X,$E:$E,$E264))))</f>
        <v/>
      </c>
      <c r="CN264" s="232" t="str">
        <f t="array" ref="CN264">IF(Y264="","",
IF(INDEX(Settings!$H:$H,MATCH(CN$1,Settings!$G:$G,0))=TRUE,
100-100*(Y264-MINIFS(Y:Y,$E:$E,$E264))/(MAXIFS(Y:Y,$E:$E,$E264)-MINIFS(Y:Y,$E:$E,$E264)),
100*(Y264-MINIFS(Y:Y,$E:$E,$E264))/(MAXIFS(Y:Y,$E:$E,$E264)-MINIFS(Y:Y,$E:$E,$E264))))</f>
        <v/>
      </c>
      <c r="CO264" s="232" t="str">
        <f t="array" ref="CO264">IF(Z264="","",
IF(INDEX(Settings!$H:$H,MATCH(CO$1,Settings!$G:$G,0))=TRUE,
100-100*(Z264-MINIFS(Z:Z,$E:$E,$E264))/(MAXIFS(Z:Z,$E:$E,$E264)-MINIFS(Z:Z,$E:$E,$E264)),
100*(Z264-MINIFS(Z:Z,$E:$E,$E264))/(MAXIFS(Z:Z,$E:$E,$E264)-MINIFS(Z:Z,$E:$E,$E264))))</f>
        <v/>
      </c>
      <c r="CP264" s="232" t="str">
        <f t="array" ref="CP264">IF(AA264="","",
IF(INDEX(Settings!$H:$H,MATCH(CP$1,Settings!$G:$G,0))=TRUE,
100-100*(AA264-MINIFS(AA:AA,$E:$E,$E264))/(MAXIFS(AA:AA,$E:$E,$E264)-MINIFS(AA:AA,$E:$E,$E264)),
100*(AA264-MINIFS(AA:AA,$E:$E,$E264))/(MAXIFS(AA:AA,$E:$E,$E264)-MINIFS(AA:AA,$E:$E,$E264))))</f>
        <v/>
      </c>
      <c r="CQ264" s="232" t="str">
        <f t="array" ref="CQ264">IF(AB264="","",
IF(INDEX(Settings!$H:$H,MATCH(CQ$1,Settings!$G:$G,0))=TRUE,
100-100*(AB264-MINIFS(AB:AB,$E:$E,$E264))/(MAXIFS(AB:AB,$E:$E,$E264)-MINIFS(AB:AB,$E:$E,$E264)),
100*(AB264-MINIFS(AB:AB,$E:$E,$E264))/(MAXIFS(AB:AB,$E:$E,$E264)-MINIFS(AB:AB,$E:$E,$E264))))</f>
        <v/>
      </c>
      <c r="CR264" s="232" t="str">
        <f t="array" ref="CR264">IF(AC264="","",
IF(INDEX(Settings!$H:$H,MATCH(CR$1,Settings!$G:$G,0))=TRUE,
100-100*(AC264-MINIFS(AC:AC,$E:$E,$E264))/(MAXIFS(AC:AC,$E:$E,$E264)-MINIFS(AC:AC,$E:$E,$E264)),
100*(AC264-MINIFS(AC:AC,$E:$E,$E264))/(MAXIFS(AC:AC,$E:$E,$E264)-MINIFS(AC:AC,$E:$E,$E264))))</f>
        <v/>
      </c>
      <c r="CS264" s="232" t="str">
        <f t="array" ref="CS264">IF(AD264="","",
IF(INDEX(Settings!$H:$H,MATCH(CS$1,Settings!$G:$G,0))=TRUE,
100-100*(AD264-MINIFS(AD:AD,$E:$E,$E264))/(MAXIFS(AD:AD,$E:$E,$E264)-MINIFS(AD:AD,$E:$E,$E264)),
100*(AD264-MINIFS(AD:AD,$E:$E,$E264))/(MAXIFS(AD:AD,$E:$E,$E264)-MINIFS(AD:AD,$E:$E,$E264))))</f>
        <v/>
      </c>
      <c r="CT264" s="232" t="str">
        <f t="array" ref="CT264">IF(AE264="","",
IF(INDEX(Settings!$H:$H,MATCH(CT$1,Settings!$G:$G,0))=TRUE,
100-100*(AE264-MINIFS(AE:AE,$E:$E,$E264))/(MAXIFS(AE:AE,$E:$E,$E264)-MINIFS(AE:AE,$E:$E,$E264)),
100*(AE264-MINIFS(AE:AE,$E:$E,$E264))/(MAXIFS(AE:AE,$E:$E,$E264)-MINIFS(AE:AE,$E:$E,$E264))))</f>
        <v/>
      </c>
      <c r="CU264" s="232" t="str">
        <f t="array" ref="CU264">IF(AF264="","",
IF(INDEX(Settings!$H:$H,MATCH(CU$1,Settings!$G:$G,0))=TRUE,
100-100*(AF264-MINIFS(AF:AF,$E:$E,$E264))/(MAXIFS(AF:AF,$E:$E,$E264)-MINIFS(AF:AF,$E:$E,$E264)),
100*(AF264-MINIFS(AF:AF,$E:$E,$E264))/(MAXIFS(AF:AF,$E:$E,$E264)-MINIFS(AF:AF,$E:$E,$E264))))</f>
        <v/>
      </c>
      <c r="CV264" s="232" t="str">
        <f t="array" ref="CV264">IF(AG264="","",
IF(INDEX(Settings!$H:$H,MATCH(CV$1,Settings!$G:$G,0))=TRUE,
100-100*(AG264-MINIFS(AG:AG,$E:$E,$E264))/(MAXIFS(AG:AG,$E:$E,$E264)-MINIFS(AG:AG,$E:$E,$E264)),
100*(AG264-MINIFS(AG:AG,$E:$E,$E264))/(MAXIFS(AG:AG,$E:$E,$E264)-MINIFS(AG:AG,$E:$E,$E264))))</f>
        <v/>
      </c>
      <c r="CW264" s="232" t="str">
        <f t="array" ref="CW264">IF(AH264="","",
IF(INDEX(Settings!$H:$H,MATCH(CW$1,Settings!$G:$G,0))=TRUE,
100-100*(AH264-MINIFS(AH:AH,$E:$E,$E264))/(MAXIFS(AH:AH,$E:$E,$E264)-MINIFS(AH:AH,$E:$E,$E264)),
100*(AH264-MINIFS(AH:AH,$E:$E,$E264))/(MAXIFS(AH:AH,$E:$E,$E264)-MINIFS(AH:AH,$E:$E,$E264))))</f>
        <v/>
      </c>
      <c r="CX264" s="232" t="str">
        <f t="array" ref="CX264">IF(AI264="","",
IF(INDEX(Settings!$H:$H,MATCH(CX$1,Settings!$G:$G,0))=TRUE,
100-100*(AI264-MINIFS(AI:AI,$E:$E,$E264))/(MAXIFS(AI:AI,$E:$E,$E264)-MINIFS(AI:AI,$E:$E,$E264)),
100*(AI264-MINIFS(AI:AI,$E:$E,$E264))/(MAXIFS(AI:AI,$E:$E,$E264)-MINIFS(AI:AI,$E:$E,$E264))))</f>
        <v/>
      </c>
      <c r="CY264" s="232" t="str">
        <f t="array" ref="CY264">IF(AJ264="","",
IF(INDEX(Settings!$H:$H,MATCH(CY$1,Settings!$G:$G,0))=TRUE,
100-100*(AJ264-MINIFS(AJ:AJ,$E:$E,$E264))/(MAXIFS(AJ:AJ,$E:$E,$E264)-MINIFS(AJ:AJ,$E:$E,$E264)),
100*(AJ264-MINIFS(AJ:AJ,$E:$E,$E264))/(MAXIFS(AJ:AJ,$E:$E,$E264)-MINIFS(AJ:AJ,$E:$E,$E264))))</f>
        <v/>
      </c>
      <c r="CZ264" s="232" t="str">
        <f t="array" ref="CZ264">IF(AK264="","",
IF(INDEX(Settings!$H:$H,MATCH(CZ$1,Settings!$G:$G,0))=TRUE,
100-100*(AK264-MINIFS(AK:AK,$E:$E,$E264))/(MAXIFS(AK:AK,$E:$E,$E264)-MINIFS(AK:AK,$E:$E,$E264)),
100*(AK264-MINIFS(AK:AK,$E:$E,$E264))/(MAXIFS(AK:AK,$E:$E,$E264)-MINIFS(AK:AK,$E:$E,$E264))))</f>
        <v/>
      </c>
      <c r="DA264" s="232" t="str">
        <f t="array" ref="DA264">IF(AL264="","",
IF(INDEX(Settings!$H:$H,MATCH(DA$1,Settings!$G:$G,0))=TRUE,
100-100*(AL264-MINIFS(AL:AL,$E:$E,$E264))/(MAXIFS(AL:AL,$E:$E,$E264)-MINIFS(AL:AL,$E:$E,$E264)),
100*(AL264-MINIFS(AL:AL,$E:$E,$E264))/(MAXIFS(AL:AL,$E:$E,$E264)-MINIFS(AL:AL,$E:$E,$E264))))</f>
        <v/>
      </c>
      <c r="DB264" s="232" t="str">
        <f t="array" ref="DB264">IF(AM264="","",
IF(INDEX(Settings!$H:$H,MATCH(DB$1,Settings!$G:$G,0))=TRUE,
100-100*(AM264-MINIFS(AM:AM,$E:$E,$E264))/(MAXIFS(AM:AM,$E:$E,$E264)-MINIFS(AM:AM,$E:$E,$E264)),
100*(AM264-MINIFS(AM:AM,$E:$E,$E264))/(MAXIFS(AM:AM,$E:$E,$E264)-MINIFS(AM:AM,$E:$E,$E264))))</f>
        <v/>
      </c>
      <c r="DC264" s="232" t="str">
        <f t="array" ref="DC264">IF(AN264="","",
IF(INDEX(Settings!$H:$H,MATCH(DC$1,Settings!$G:$G,0))=TRUE,
100-100*(AN264-MINIFS(AN:AN,$E:$E,$E264))/(MAXIFS(AN:AN,$E:$E,$E264)-MINIFS(AN:AN,$E:$E,$E264)),
100*(AN264-MINIFS(AN:AN,$E:$E,$E264))/(MAXIFS(AN:AN,$E:$E,$E264)-MINIFS(AN:AN,$E:$E,$E264))))</f>
        <v/>
      </c>
      <c r="DD264" s="232" t="str">
        <f t="array" ref="DD264">IF(AO264="","",
IF(INDEX(Settings!$H:$H,MATCH(DD$1,Settings!$G:$G,0))=TRUE,
100-100*(AO264-MINIFS(AO:AO,$E:$E,$E264))/(MAXIFS(AO:AO,$E:$E,$E264)-MINIFS(AO:AO,$E:$E,$E264)),
100*(AO264-MINIFS(AO:AO,$E:$E,$E264))/(MAXIFS(AO:AO,$E:$E,$E264)-MINIFS(AO:AO,$E:$E,$E264))))</f>
        <v/>
      </c>
      <c r="DE264" s="232" t="str">
        <f t="array" ref="DE264">IF(AP264="","",
IF(INDEX(Settings!$H:$H,MATCH(DE$1,Settings!$G:$G,0))=TRUE,
100-100*(AP264-MINIFS(AP:AP,$E:$E,$E264))/(MAXIFS(AP:AP,$E:$E,$E264)-MINIFS(AP:AP,$E:$E,$E264)),
100*(AP264-MINIFS(AP:AP,$E:$E,$E264))/(MAXIFS(AP:AP,$E:$E,$E264)-MINIFS(AP:AP,$E:$E,$E264))))</f>
        <v/>
      </c>
      <c r="DF264" s="232" t="str">
        <f t="array" ref="DF264">IF(AQ264="","",
IF(INDEX(Settings!$H:$H,MATCH(DF$1,Settings!$G:$G,0))=TRUE,
100-100*(AQ264-MINIFS(AQ:AQ,$E:$E,$E264))/(MAXIFS(AQ:AQ,$E:$E,$E264)-MINIFS(AQ:AQ,$E:$E,$E264)),
100*(AQ264-MINIFS(AQ:AQ,$E:$E,$E264))/(MAXIFS(AQ:AQ,$E:$E,$E264)-MINIFS(AQ:AQ,$E:$E,$E264))))</f>
        <v/>
      </c>
      <c r="DG264" s="232" t="str">
        <f t="array" ref="DG264">IF(AR264="","",
IF(INDEX(Settings!$H:$H,MATCH(DG$1,Settings!$G:$G,0))=TRUE,
100-100*(AR264-MINIFS(AR:AR,$E:$E,$E264))/(MAXIFS(AR:AR,$E:$E,$E264)-MINIFS(AR:AR,$E:$E,$E264)),
100*(AR264-MINIFS(AR:AR,$E:$E,$E264))/(MAXIFS(AR:AR,$E:$E,$E264)-MINIFS(AR:AR,$E:$E,$E264))))</f>
        <v/>
      </c>
      <c r="DH264" s="232" t="str">
        <f t="array" ref="DH264">IF(AS264="","",
IF(INDEX(Settings!$H:$H,MATCH(DH$1,Settings!$G:$G,0))=TRUE,
100-100*(AS264-MINIFS(AS:AS,$E:$E,$E264))/(MAXIFS(AS:AS,$E:$E,$E264)-MINIFS(AS:AS,$E:$E,$E264)),
100*(AS264-MINIFS(AS:AS,$E:$E,$E264))/(MAXIFS(AS:AS,$E:$E,$E264)-MINIFS(AS:AS,$E:$E,$E264))))</f>
        <v/>
      </c>
      <c r="DI264" s="232" t="str">
        <f t="array" ref="DI264">IF(AT264="","",
IF(INDEX(Settings!$H:$H,MATCH(DI$1,Settings!$G:$G,0))=TRUE,
100-100*(AT264-MINIFS(AT:AT,$E:$E,$E264))/(MAXIFS(AT:AT,$E:$E,$E264)-MINIFS(AT:AT,$E:$E,$E264)),
100*(AT264-MINIFS(AT:AT,$E:$E,$E264))/(MAXIFS(AT:AT,$E:$E,$E264)-MINIFS(AT:AT,$E:$E,$E264))))</f>
        <v/>
      </c>
      <c r="DJ264" s="232" t="str">
        <f t="array" ref="DJ264">IF(AU264="","",
IF(INDEX(Settings!$H:$H,MATCH(DJ$1,Settings!$G:$G,0))=TRUE,
100-100*(AU264-MINIFS(AU:AU,$E:$E,$E264))/(MAXIFS(AU:AU,$E:$E,$E264)-MINIFS(AU:AU,$E:$E,$E264)),
100*(AU264-MINIFS(AU:AU,$E:$E,$E264))/(MAXIFS(AU:AU,$E:$E,$E264)-MINIFS(AU:AU,$E:$E,$E264))))</f>
        <v/>
      </c>
      <c r="DK264" s="232" t="str">
        <f t="array" ref="DK264">IF(AV264="","",
IF(INDEX(Settings!$H:$H,MATCH(DK$1,Settings!$G:$G,0))=TRUE,
100-100*(AV264-MINIFS(AV:AV,$E:$E,$E264))/(MAXIFS(AV:AV,$E:$E,$E264)-MINIFS(AV:AV,$E:$E,$E264)),
100*(AV264-MINIFS(AV:AV,$E:$E,$E264))/(MAXIFS(AV:AV,$E:$E,$E264)-MINIFS(AV:AV,$E:$E,$E264))))</f>
        <v/>
      </c>
      <c r="DL264" s="232" t="str">
        <f t="array" ref="DL264">IF(AW264="","",
IF(INDEX(Settings!$H:$H,MATCH(DL$1,Settings!$G:$G,0))=TRUE,
100-100*(AW264-MINIFS(AW:AW,$E:$E,$E264))/(MAXIFS(AW:AW,$E:$E,$E264)-MINIFS(AW:AW,$E:$E,$E264)),
100*(AW264-MINIFS(AW:AW,$E:$E,$E264))/(MAXIFS(AW:AW,$E:$E,$E264)-MINIFS(AW:AW,$E:$E,$E264))))</f>
        <v/>
      </c>
      <c r="DM264" s="232" t="str">
        <f t="array" ref="DM264">IF(AX264="","",
IF(INDEX(Settings!$H:$H,MATCH(DM$1,Settings!$G:$G,0))=TRUE,
100-100*(AX264-MINIFS(AX:AX,$E:$E,$E264))/(MAXIFS(AX:AX,$E:$E,$E264)-MINIFS(AX:AX,$E:$E,$E264)),
100*(AX264-MINIFS(AX:AX,$E:$E,$E264))/(MAXIFS(AX:AX,$E:$E,$E264)-MINIFS(AX:AX,$E:$E,$E264))))</f>
        <v/>
      </c>
      <c r="DN264" s="232" t="str">
        <f t="array" ref="DN264">IF(AY264="","",
IF(INDEX(Settings!$H:$H,MATCH(DN$1,Settings!$G:$G,0))=TRUE,
100-100*(AY264-MINIFS(AY:AY,$E:$E,$E264))/(MAXIFS(AY:AY,$E:$E,$E264)-MINIFS(AY:AY,$E:$E,$E264)),
100*(AY264-MINIFS(AY:AY,$E:$E,$E264))/(MAXIFS(AY:AY,$E:$E,$E264)-MINIFS(AY:AY,$E:$E,$E264))))</f>
        <v/>
      </c>
      <c r="DO264" s="232" t="str">
        <f t="array" ref="DO264">IF(AZ264="","",
IF(INDEX(Settings!$H:$H,MATCH(DO$1,Settings!$G:$G,0))=TRUE,
100-100*(AZ264-MINIFS(AZ:AZ,$E:$E,$E264))/(MAXIFS(AZ:AZ,$E:$E,$E264)-MINIFS(AZ:AZ,$E:$E,$E264)),
100*(AZ264-MINIFS(AZ:AZ,$E:$E,$E264))/(MAXIFS(AZ:AZ,$E:$E,$E264)-MINIFS(AZ:AZ,$E:$E,$E264))))</f>
        <v/>
      </c>
      <c r="DP264" s="232" t="str">
        <f t="array" ref="DP264">IF(BA264="","",
IF(INDEX(Settings!$H:$H,MATCH(DP$1,Settings!$G:$G,0))=TRUE,
100-100*(BA264-MINIFS(BA:BA,$E:$E,$E264))/(MAXIFS(BA:BA,$E:$E,$E264)-MINIFS(BA:BA,$E:$E,$E264)),
100*(BA264-MINIFS(BA:BA,$E:$E,$E264))/(MAXIFS(BA:BA,$E:$E,$E264)-MINIFS(BA:BA,$E:$E,$E264))))</f>
        <v/>
      </c>
      <c r="DQ264" s="232" t="str">
        <f t="array" ref="DQ264">IF(BB264="","",
IF(INDEX(Settings!$H:$H,MATCH(DQ$1,Settings!$G:$G,0))=TRUE,
100-100*(BB264-MINIFS(BB:BB,$E:$E,$E264))/(MAXIFS(BB:BB,$E:$E,$E264)-MINIFS(BB:BB,$E:$E,$E264)),
100*(BB264-MINIFS(BB:BB,$E:$E,$E264))/(MAXIFS(BB:BB,$E:$E,$E264)-MINIFS(BB:BB,$E:$E,$E264))))</f>
        <v/>
      </c>
      <c r="DR264" s="232" t="str">
        <f t="array" ref="DR264">IF(BC264="","",
IF(INDEX(Settings!$H:$H,MATCH(DR$1,Settings!$G:$G,0))=TRUE,
100-100*(BC264-MINIFS(BC:BC,$E:$E,$E264))/(MAXIFS(BC:BC,$E:$E,$E264)-MINIFS(BC:BC,$E:$E,$E264)),
100*(BC264-MINIFS(BC:BC,$E:$E,$E264))/(MAXIFS(BC:BC,$E:$E,$E264)-MINIFS(BC:BC,$E:$E,$E264))))</f>
        <v/>
      </c>
      <c r="DS264" s="232" t="str">
        <f t="array" ref="DS264">IF(BD264="","",
IF(INDEX(Settings!$H:$H,MATCH(DS$1,Settings!$G:$G,0))=TRUE,
100-100*(BD264-MINIFS(BD:BD,$E:$E,$E264))/(MAXIFS(BD:BD,$E:$E,$E264)-MINIFS(BD:BD,$E:$E,$E264)),
100*(BD264-MINIFS(BD:BD,$E:$E,$E264))/(MAXIFS(BD:BD,$E:$E,$E264)-MINIFS(BD:BD,$E:$E,$E264))))</f>
        <v/>
      </c>
      <c r="DT264" s="232" t="str">
        <f t="array" ref="DT264">IF(BE264="","",
IF(INDEX(Settings!$H:$H,MATCH(DT$1,Settings!$G:$G,0))=TRUE,
100-100*(BE264-MINIFS(BE:BE,$E:$E,$E264))/(MAXIFS(BE:BE,$E:$E,$E264)-MINIFS(BE:BE,$E:$E,$E264)),
100*(BE264-MINIFS(BE:BE,$E:$E,$E264))/(MAXIFS(BE:BE,$E:$E,$E264)-MINIFS(BE:BE,$E:$E,$E264))))</f>
        <v/>
      </c>
      <c r="DU264" s="232" t="str">
        <f t="array" ref="DU264">IF(BF264="","",
IF(INDEX(Settings!$H:$H,MATCH(DU$1,Settings!$G:$G,0))=TRUE,
100-100*(BF264-MINIFS(BF:BF,$E:$E,$E264))/(MAXIFS(BF:BF,$E:$E,$E264)-MINIFS(BF:BF,$E:$E,$E264)),
100*(BF264-MINIFS(BF:BF,$E:$E,$E264))/(MAXIFS(BF:BF,$E:$E,$E264)-MINIFS(BF:BF,$E:$E,$E264))))</f>
        <v/>
      </c>
      <c r="DV264" s="232" t="str">
        <f t="array" ref="DV264">IF(BG264="","",
IF(INDEX(Settings!$H:$H,MATCH(DV$1,Settings!$G:$G,0))=TRUE,
100-100*(BG264-MINIFS(BG:BG,$E:$E,$E264))/(MAXIFS(BG:BG,$E:$E,$E264)-MINIFS(BG:BG,$E:$E,$E264)),
100*(BG264-MINIFS(BG:BG,$E:$E,$E264))/(MAXIFS(BG:BG,$E:$E,$E264)-MINIFS(BG:BG,$E:$E,$E264))))</f>
        <v/>
      </c>
      <c r="DW264" s="232" t="str">
        <f t="array" ref="DW264">IF(BH264="","",
IF(INDEX(Settings!$H:$H,MATCH(DW$1,Settings!$G:$G,0))=TRUE,
100-100*(BH264-MINIFS(BH:BH,$E:$E,$E264))/(MAXIFS(BH:BH,$E:$E,$E264)-MINIFS(BH:BH,$E:$E,$E264)),
100*(BH264-MINIFS(BH:BH,$E:$E,$E264))/(MAXIFS(BH:BH,$E:$E,$E264)-MINIFS(BH:BH,$E:$E,$E264))))</f>
        <v/>
      </c>
      <c r="DX264" s="232" t="str">
        <f t="array" ref="DX264">IF(BI264="","",
IF(INDEX(Settings!$H:$H,MATCH(DX$1,Settings!$G:$G,0))=TRUE,
100-100*(BI264-MINIFS(BI:BI,$E:$E,$E264))/(MAXIFS(BI:BI,$E:$E,$E264)-MINIFS(BI:BI,$E:$E,$E264)),
100*(BI264-MINIFS(BI:BI,$E:$E,$E264))/(MAXIFS(BI:BI,$E:$E,$E264)-MINIFS(BI:BI,$E:$E,$E264))))</f>
        <v/>
      </c>
      <c r="DY264" s="232" t="str">
        <f t="array" ref="DY264">IF(BJ264="","",
IF(INDEX(Settings!$H:$H,MATCH(DY$1,Settings!$G:$G,0))=TRUE,
100-100*(BJ264-MINIFS(BJ:BJ,$E:$E,$E264))/(MAXIFS(BJ:BJ,$E:$E,$E264)-MINIFS(BJ:BJ,$E:$E,$E264)),
100*(BJ264-MINIFS(BJ:BJ,$E:$E,$E264))/(MAXIFS(BJ:BJ,$E:$E,$E264)-MINIFS(BJ:BJ,$E:$E,$E264))))</f>
        <v/>
      </c>
      <c r="DZ264" s="234"/>
      <c r="EA264" s="234"/>
      <c r="EB264" s="234" t="str">
        <f t="shared" si="8"/>
        <v/>
      </c>
      <c r="EC264" s="234" t="str">
        <f t="shared" si="9"/>
        <v/>
      </c>
      <c r="ED264" s="234" t="str">
        <f t="shared" si="10"/>
        <v/>
      </c>
      <c r="EE264" s="234" t="str">
        <f t="shared" si="11"/>
        <v/>
      </c>
      <c r="EF264" s="234" t="str">
        <f t="shared" si="12"/>
        <v/>
      </c>
      <c r="EG264" s="234" t="str">
        <f t="shared" si="13"/>
        <v/>
      </c>
      <c r="EH264" s="234"/>
      <c r="EI264" s="234"/>
      <c r="EJ264" s="234"/>
      <c r="EK264" s="234"/>
      <c r="EL264" s="234"/>
      <c r="EM264" s="234"/>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3" t="str">
        <f t="shared" si="14"/>
        <v/>
      </c>
      <c r="N265" s="49"/>
      <c r="O265" s="49"/>
      <c r="P265" s="49"/>
      <c r="Q265" s="49"/>
      <c r="R265" s="49"/>
      <c r="S265" s="222" t="str">
        <f>IFERROR(VLOOKUP(AF265, 'YOYO IR Scores'!A:C, 3, FALSE), "")
</f>
        <v/>
      </c>
      <c r="T265" s="49"/>
      <c r="U265" s="49"/>
      <c r="V265" s="49"/>
      <c r="W265" s="49"/>
      <c r="X265" s="224" t="str">
        <f t="shared" si="4"/>
        <v/>
      </c>
      <c r="Y265" s="225" t="str">
        <f t="shared" si="5"/>
        <v/>
      </c>
      <c r="Z265" s="225" t="str">
        <f t="shared" si="6"/>
        <v/>
      </c>
      <c r="AA265" s="224" t="str">
        <f t="shared" si="7"/>
        <v/>
      </c>
      <c r="AB265" s="223"/>
      <c r="AC265" s="223"/>
      <c r="AD265" s="223"/>
      <c r="AE265" s="223" t="str">
        <f>IFERROR(VLOOKUP(AF265, 'YOYO IR Scores'!A:C, 2, FALSE), "")</f>
        <v/>
      </c>
      <c r="AF265" s="223"/>
      <c r="AG265" s="223"/>
      <c r="AH265" s="223"/>
      <c r="AI265" s="223"/>
      <c r="AJ265" s="223"/>
      <c r="AK265" s="223"/>
      <c r="AL265" s="223"/>
      <c r="AM265" s="223"/>
      <c r="AN265" s="223"/>
      <c r="AO265" s="223"/>
      <c r="AP265" s="223"/>
      <c r="AQ265" s="223"/>
      <c r="AR265" s="223"/>
      <c r="AS265" s="223"/>
      <c r="AT265" s="223"/>
      <c r="AU265" s="223"/>
      <c r="AV265" s="223"/>
      <c r="AW265" s="223"/>
      <c r="AX265" s="223"/>
      <c r="AY265" s="223"/>
      <c r="AZ265" s="223"/>
      <c r="BA265" s="223"/>
      <c r="BB265" s="223"/>
      <c r="BC265" s="223"/>
      <c r="BD265" s="223"/>
      <c r="BE265" s="223"/>
      <c r="BF265" s="223"/>
      <c r="BG265" s="223"/>
      <c r="BH265" s="223"/>
      <c r="BI265" s="223"/>
      <c r="BJ265" s="223"/>
      <c r="BK265" s="223" t="str">
        <f t="array" ref="BK265">IF(J265="","",
IF(INDEX(Settings!$H:$H,MATCH(BY$1,Settings!$G:$G,0))=TRUE,
100-100*(J265-MIN(J:J))/(MAX(J:J)-MIN(J:J)),
100*(J265-MIN(J:J))/(MAX(J:J)-MIN(J:J))))</f>
        <v/>
      </c>
      <c r="BL265" s="223" t="str">
        <f t="array" ref="BL265">IF(J265="","",
IF(INDEX(Settings!$H:$H,MATCH(BY$1,Settings!$G:$G,0))=TRUE,
100-100*(J265-MINIFS(J:J,$E:$E,$E265))/(MAXIFS(J:J,$E:$E,$E265)-MINIFS(J:J,$E:$E,$E265)),
100*(J265-MINIFS(J:J,$E:$E,$E265))/(MAXIFS(J:J,$E:$E,$E265)-MINIFS(J:J,$E:$E,$E265))))</f>
        <v/>
      </c>
      <c r="BM265" s="223"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4" t="str">
        <f t="array" ref="BQ265">IF(J265="","",
IF(INDEX(Settings!$H:$H,MATCH(BY$1,Settings!$G:$G,0))=TRUE,
-1*(J265-AVERAGE(J:J))/STDEV(J:J),
(J265-AVERAGE(J:J))/STDEV(J:J)))</f>
        <v/>
      </c>
      <c r="BR265" s="224" t="str">
        <f>IFERROR(__xludf.DUMMYFUNCTION("IF(J265="""","""",
IF(INDEX(Settings!$H:$H,MATCH(BY$1,Settings!$G:$G,0))=TRUE,
-1*(J265-AVERAGEIFS(J:J,$E:$E,$E265))/STDEV(FILTER(J:J,$E:$E=$E265)),
(J265-AVERAGEIFS(J:J,$E:$E,$E265))/STDEV(FILTER(J:J,$E:$E=$E265))))"),"")</f>
        <v/>
      </c>
      <c r="BS265" s="224"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3" t="str">
        <f t="array" ref="BY265">IF(J265="","",
IF(INDEX(Settings!$H:$H,MATCH(BY$1,Settings!$G:$G,0))=TRUE,
100-100*(J265-MINIFS(J:J,$E:$E,$E265))/(MAXIFS(J:J,$E:$E,$E265)-MINIFS(J:J,$E:$E,$E265)),
100*(J265-MINIFS(J:J,$E:$E,$E265))/(MAXIFS(J:J,$E:$E,$E265)-MINIFS(J:J,$E:$E,$E265))))</f>
        <v/>
      </c>
      <c r="BZ265" s="223" t="str">
        <f t="array" ref="BZ265">IF(K265="","",
IF(INDEX(Settings!$H:$H,MATCH(BZ$1,Settings!$G:$G,0))=TRUE,
100-100*(K265-MINIFS(K:K,$E:$E,$E265))/(MAXIFS(K:K,$E:$E,$E265)-MINIFS(K:K,$E:$E,$E265)),
100*(K265-MINIFS(K:K,$E:$E,$E265))/(MAXIFS(K:K,$E:$E,$E265)-MINIFS(K:K,$E:$E,$E265))))</f>
        <v/>
      </c>
      <c r="CA265" s="223" t="str">
        <f t="array" ref="CA265">IF(L265="","",
IF(INDEX(Settings!$H:$H,MATCH(CA$1,Settings!$G:$G,0))=TRUE,
100-100*(L265-MINIFS(L:L,$E:$E,$E265))/(MAXIFS(L:L,$E:$E,$E265)-MINIFS(L:L,$E:$E,$E265)),
100*(L265-MINIFS(L:L,$E:$E,$E265))/(MAXIFS(L:L,$E:$E,$E265)-MINIFS(L:L,$E:$E,$E265))))</f>
        <v/>
      </c>
      <c r="CB265" s="223" t="str">
        <f t="array" ref="CB265">IF(M265="","",
IF(INDEX(Settings!$H:$H,MATCH(CB$1,Settings!$G:$G,0))=TRUE,
100-100*(M265-MINIFS(M:M,$E:$E,$E265))/(MAXIFS(M:M,$E:$E,$E265)-MINIFS(M:M,$E:$E,$E265)),
100*(M265-MINIFS(M:M,$E:$E,$E265))/(MAXIFS(M:M,$E:$E,$E265)-MINIFS(M:M,$E:$E,$E265))))</f>
        <v/>
      </c>
      <c r="CC265" s="223" t="str">
        <f t="array" ref="CC265">IF(N265="","",
IF(INDEX(Settings!$H:$H,MATCH(CC$1,Settings!$G:$G,0))=TRUE,
100-100*(N265-MINIFS(N:N,$E:$E,$E265))/(MAXIFS(N:N,$E:$E,$E265)-MINIFS(N:N,$E:$E,$E265)),
100*(N265-MINIFS(N:N,$E:$E,$E265))/(MAXIFS(N:N,$E:$E,$E265)-MINIFS(N:N,$E:$E,$E265))))</f>
        <v/>
      </c>
      <c r="CD265" s="223" t="str">
        <f t="array" ref="CD265">IF(O265="","",
IF(INDEX(Settings!$H:$H,MATCH(CD$1,Settings!$G:$G,0))=TRUE,
100-100*(O265-MINIFS(O:O,$E:$E,$E265))/(MAXIFS(O:O,$E:$E,$E265)-MINIFS(O:O,$E:$E,$E265)),
100*(O265-MINIFS(O:O,$E:$E,$E265))/(MAXIFS(O:O,$E:$E,$E265)-MINIFS(O:O,$E:$E,$E265))))</f>
        <v/>
      </c>
      <c r="CE265" s="223" t="str">
        <f t="array" ref="CE265">IF(P265="","",
IF(INDEX(Settings!$H:$H,MATCH(CE$1,Settings!$G:$G,0))=TRUE,
100-100*(P265-MINIFS(P:P,$E:$E,$E265))/(MAXIFS(P:P,$E:$E,$E265)-MINIFS(P:P,$E:$E,$E265)),
100*(P265-MINIFS(P:P,$E:$E,$E265))/(MAXIFS(P:P,$E:$E,$E265)-MINIFS(P:P,$E:$E,$E265))))</f>
        <v/>
      </c>
      <c r="CF265" s="223" t="str">
        <f t="array" ref="CF265">IF(Q265="","",
IF(INDEX(Settings!$H:$H,MATCH(CF$1,Settings!$G:$G,0))=TRUE,
100-100*(Q265-MINIFS(Q:Q,$E:$E,$E265))/(MAXIFS(Q:Q,$E:$E,$E265)-MINIFS(Q:Q,$E:$E,$E265)),
100*(Q265-MINIFS(Q:Q,$E:$E,$E265))/(MAXIFS(Q:Q,$E:$E,$E265)-MINIFS(Q:Q,$E:$E,$E265))))</f>
        <v/>
      </c>
      <c r="CG265" s="223" t="str">
        <f t="array" ref="CG265">IF(R265="","",
IF(INDEX(Settings!$H:$H,MATCH(CG$1,Settings!$G:$G,0))=TRUE,
100-100*(R265-MINIFS(R:R,$E:$E,$E265))/(MAXIFS(R:R,$E:$E,$E265)-MINIFS(R:R,$E:$E,$E265)),
100*(R265-MINIFS(R:R,$E:$E,$E265))/(MAXIFS(R:R,$E:$E,$E265)-MINIFS(R:R,$E:$E,$E265))))</f>
        <v/>
      </c>
      <c r="CH265" s="223" t="str">
        <f t="array" ref="CH265">IF(S265="","",
IF(INDEX(Settings!$H:$H,MATCH(CH$1,Settings!$G:$G,0))=TRUE,
100-100*(S265-MINIFS(S:S,$E:$E,$E265))/(MAXIFS(S:S,$E:$E,$E265)-MINIFS(S:S,$E:$E,$E265)),
100*(S265-MINIFS(S:S,$E:$E,$E265))/(MAXIFS(S:S,$E:$E,$E265)-MINIFS(S:S,$E:$E,$E265))))</f>
        <v/>
      </c>
      <c r="CI265" s="223" t="str">
        <f t="array" ref="CI265">IF(T265="","",
IF(INDEX(Settings!$H:$H,MATCH(CI$1,Settings!$G:$G,0))=TRUE,
100-100*(T265-MINIFS(T:T,$E:$E,$E265))/(MAXIFS(T:T,$E:$E,$E265)-MINIFS(T:T,$E:$E,$E265)),
100*(T265-MINIFS(T:T,$E:$E,$E265))/(MAXIFS(T:T,$E:$E,$E265)-MINIFS(T:T,$E:$E,$E265))))</f>
        <v/>
      </c>
      <c r="CJ265" s="223" t="str">
        <f t="array" ref="CJ265">IF(U265="","",
IF(INDEX(Settings!$H:$H,MATCH(CJ$1,Settings!$G:$G,0))=TRUE,
100-100*(U265-MINIFS(U:U,$E:$E,$E265))/(MAXIFS(U:U,$E:$E,$E265)-MINIFS(U:U,$E:$E,$E265)),
100*(U265-MINIFS(U:U,$E:$E,$E265))/(MAXIFS(U:U,$E:$E,$E265)-MINIFS(U:U,$E:$E,$E265))))</f>
        <v/>
      </c>
      <c r="CK265" s="223" t="str">
        <f t="array" ref="CK265">IF(V265="","",
IF(INDEX(Settings!$H:$H,MATCH(CK$1,Settings!$G:$G,0))=TRUE,
100-100*(V265-MINIFS(V:V,$E:$E,$E265))/(MAXIFS(V:V,$E:$E,$E265)-MINIFS(V:V,$E:$E,$E265)),
100*(V265-MINIFS(V:V,$E:$E,$E265))/(MAXIFS(V:V,$E:$E,$E265)-MINIFS(V:V,$E:$E,$E265))))</f>
        <v/>
      </c>
      <c r="CL265" s="223" t="str">
        <f t="array" ref="CL265">IF(W265="","",
IF(INDEX(Settings!$H:$H,MATCH(CL$1,Settings!$G:$G,0))=TRUE,
100-100*(W265-MINIFS(W:W,$E:$E,$E265))/(MAXIFS(W:W,$E:$E,$E265)-MINIFS(W:W,$E:$E,$E265)),
100*(W265-MINIFS(W:W,$E:$E,$E265))/(MAXIFS(W:W,$E:$E,$E265)-MINIFS(W:W,$E:$E,$E265))))</f>
        <v/>
      </c>
      <c r="CM265" s="223" t="str">
        <f t="array" ref="CM265">IF(X265="","",
IF(INDEX(Settings!$H:$H,MATCH(CM$1,Settings!$G:$G,0))=TRUE,
100-100*(X265-MINIFS(X:X,$E:$E,$E265))/(MAXIFS(X:X,$E:$E,$E265)-MINIFS(X:X,$E:$E,$E265)),
100*(X265-MINIFS(X:X,$E:$E,$E265))/(MAXIFS(X:X,$E:$E,$E265)-MINIFS(X:X,$E:$E,$E265))))</f>
        <v/>
      </c>
      <c r="CN265" s="223" t="str">
        <f t="array" ref="CN265">IF(Y265="","",
IF(INDEX(Settings!$H:$H,MATCH(CN$1,Settings!$G:$G,0))=TRUE,
100-100*(Y265-MINIFS(Y:Y,$E:$E,$E265))/(MAXIFS(Y:Y,$E:$E,$E265)-MINIFS(Y:Y,$E:$E,$E265)),
100*(Y265-MINIFS(Y:Y,$E:$E,$E265))/(MAXIFS(Y:Y,$E:$E,$E265)-MINIFS(Y:Y,$E:$E,$E265))))</f>
        <v/>
      </c>
      <c r="CO265" s="223" t="str">
        <f t="array" ref="CO265">IF(Z265="","",
IF(INDEX(Settings!$H:$H,MATCH(CO$1,Settings!$G:$G,0))=TRUE,
100-100*(Z265-MINIFS(Z:Z,$E:$E,$E265))/(MAXIFS(Z:Z,$E:$E,$E265)-MINIFS(Z:Z,$E:$E,$E265)),
100*(Z265-MINIFS(Z:Z,$E:$E,$E265))/(MAXIFS(Z:Z,$E:$E,$E265)-MINIFS(Z:Z,$E:$E,$E265))))</f>
        <v/>
      </c>
      <c r="CP265" s="223" t="str">
        <f t="array" ref="CP265">IF(AA265="","",
IF(INDEX(Settings!$H:$H,MATCH(CP$1,Settings!$G:$G,0))=TRUE,
100-100*(AA265-MINIFS(AA:AA,$E:$E,$E265))/(MAXIFS(AA:AA,$E:$E,$E265)-MINIFS(AA:AA,$E:$E,$E265)),
100*(AA265-MINIFS(AA:AA,$E:$E,$E265))/(MAXIFS(AA:AA,$E:$E,$E265)-MINIFS(AA:AA,$E:$E,$E265))))</f>
        <v/>
      </c>
      <c r="CQ265" s="223" t="str">
        <f t="array" ref="CQ265">IF(AB265="","",
IF(INDEX(Settings!$H:$H,MATCH(CQ$1,Settings!$G:$G,0))=TRUE,
100-100*(AB265-MINIFS(AB:AB,$E:$E,$E265))/(MAXIFS(AB:AB,$E:$E,$E265)-MINIFS(AB:AB,$E:$E,$E265)),
100*(AB265-MINIFS(AB:AB,$E:$E,$E265))/(MAXIFS(AB:AB,$E:$E,$E265)-MINIFS(AB:AB,$E:$E,$E265))))</f>
        <v/>
      </c>
      <c r="CR265" s="223" t="str">
        <f t="array" ref="CR265">IF(AC265="","",
IF(INDEX(Settings!$H:$H,MATCH(CR$1,Settings!$G:$G,0))=TRUE,
100-100*(AC265-MINIFS(AC:AC,$E:$E,$E265))/(MAXIFS(AC:AC,$E:$E,$E265)-MINIFS(AC:AC,$E:$E,$E265)),
100*(AC265-MINIFS(AC:AC,$E:$E,$E265))/(MAXIFS(AC:AC,$E:$E,$E265)-MINIFS(AC:AC,$E:$E,$E265))))</f>
        <v/>
      </c>
      <c r="CS265" s="223" t="str">
        <f t="array" ref="CS265">IF(AD265="","",
IF(INDEX(Settings!$H:$H,MATCH(CS$1,Settings!$G:$G,0))=TRUE,
100-100*(AD265-MINIFS(AD:AD,$E:$E,$E265))/(MAXIFS(AD:AD,$E:$E,$E265)-MINIFS(AD:AD,$E:$E,$E265)),
100*(AD265-MINIFS(AD:AD,$E:$E,$E265))/(MAXIFS(AD:AD,$E:$E,$E265)-MINIFS(AD:AD,$E:$E,$E265))))</f>
        <v/>
      </c>
      <c r="CT265" s="223" t="str">
        <f t="array" ref="CT265">IF(AE265="","",
IF(INDEX(Settings!$H:$H,MATCH(CT$1,Settings!$G:$G,0))=TRUE,
100-100*(AE265-MINIFS(AE:AE,$E:$E,$E265))/(MAXIFS(AE:AE,$E:$E,$E265)-MINIFS(AE:AE,$E:$E,$E265)),
100*(AE265-MINIFS(AE:AE,$E:$E,$E265))/(MAXIFS(AE:AE,$E:$E,$E265)-MINIFS(AE:AE,$E:$E,$E265))))</f>
        <v/>
      </c>
      <c r="CU265" s="223" t="str">
        <f t="array" ref="CU265">IF(AF265="","",
IF(INDEX(Settings!$H:$H,MATCH(CU$1,Settings!$G:$G,0))=TRUE,
100-100*(AF265-MINIFS(AF:AF,$E:$E,$E265))/(MAXIFS(AF:AF,$E:$E,$E265)-MINIFS(AF:AF,$E:$E,$E265)),
100*(AF265-MINIFS(AF:AF,$E:$E,$E265))/(MAXIFS(AF:AF,$E:$E,$E265)-MINIFS(AF:AF,$E:$E,$E265))))</f>
        <v/>
      </c>
      <c r="CV265" s="223" t="str">
        <f t="array" ref="CV265">IF(AG265="","",
IF(INDEX(Settings!$H:$H,MATCH(CV$1,Settings!$G:$G,0))=TRUE,
100-100*(AG265-MINIFS(AG:AG,$E:$E,$E265))/(MAXIFS(AG:AG,$E:$E,$E265)-MINIFS(AG:AG,$E:$E,$E265)),
100*(AG265-MINIFS(AG:AG,$E:$E,$E265))/(MAXIFS(AG:AG,$E:$E,$E265)-MINIFS(AG:AG,$E:$E,$E265))))</f>
        <v/>
      </c>
      <c r="CW265" s="223" t="str">
        <f t="array" ref="CW265">IF(AH265="","",
IF(INDEX(Settings!$H:$H,MATCH(CW$1,Settings!$G:$G,0))=TRUE,
100-100*(AH265-MINIFS(AH:AH,$E:$E,$E265))/(MAXIFS(AH:AH,$E:$E,$E265)-MINIFS(AH:AH,$E:$E,$E265)),
100*(AH265-MINIFS(AH:AH,$E:$E,$E265))/(MAXIFS(AH:AH,$E:$E,$E265)-MINIFS(AH:AH,$E:$E,$E265))))</f>
        <v/>
      </c>
      <c r="CX265" s="223" t="str">
        <f t="array" ref="CX265">IF(AI265="","",
IF(INDEX(Settings!$H:$H,MATCH(CX$1,Settings!$G:$G,0))=TRUE,
100-100*(AI265-MINIFS(AI:AI,$E:$E,$E265))/(MAXIFS(AI:AI,$E:$E,$E265)-MINIFS(AI:AI,$E:$E,$E265)),
100*(AI265-MINIFS(AI:AI,$E:$E,$E265))/(MAXIFS(AI:AI,$E:$E,$E265)-MINIFS(AI:AI,$E:$E,$E265))))</f>
        <v/>
      </c>
      <c r="CY265" s="223" t="str">
        <f t="array" ref="CY265">IF(AJ265="","",
IF(INDEX(Settings!$H:$H,MATCH(CY$1,Settings!$G:$G,0))=TRUE,
100-100*(AJ265-MINIFS(AJ:AJ,$E:$E,$E265))/(MAXIFS(AJ:AJ,$E:$E,$E265)-MINIFS(AJ:AJ,$E:$E,$E265)),
100*(AJ265-MINIFS(AJ:AJ,$E:$E,$E265))/(MAXIFS(AJ:AJ,$E:$E,$E265)-MINIFS(AJ:AJ,$E:$E,$E265))))</f>
        <v/>
      </c>
      <c r="CZ265" s="223" t="str">
        <f t="array" ref="CZ265">IF(AK265="","",
IF(INDEX(Settings!$H:$H,MATCH(CZ$1,Settings!$G:$G,0))=TRUE,
100-100*(AK265-MINIFS(AK:AK,$E:$E,$E265))/(MAXIFS(AK:AK,$E:$E,$E265)-MINIFS(AK:AK,$E:$E,$E265)),
100*(AK265-MINIFS(AK:AK,$E:$E,$E265))/(MAXIFS(AK:AK,$E:$E,$E265)-MINIFS(AK:AK,$E:$E,$E265))))</f>
        <v/>
      </c>
      <c r="DA265" s="223" t="str">
        <f t="array" ref="DA265">IF(AL265="","",
IF(INDEX(Settings!$H:$H,MATCH(DA$1,Settings!$G:$G,0))=TRUE,
100-100*(AL265-MINIFS(AL:AL,$E:$E,$E265))/(MAXIFS(AL:AL,$E:$E,$E265)-MINIFS(AL:AL,$E:$E,$E265)),
100*(AL265-MINIFS(AL:AL,$E:$E,$E265))/(MAXIFS(AL:AL,$E:$E,$E265)-MINIFS(AL:AL,$E:$E,$E265))))</f>
        <v/>
      </c>
      <c r="DB265" s="223" t="str">
        <f t="array" ref="DB265">IF(AM265="","",
IF(INDEX(Settings!$H:$H,MATCH(DB$1,Settings!$G:$G,0))=TRUE,
100-100*(AM265-MINIFS(AM:AM,$E:$E,$E265))/(MAXIFS(AM:AM,$E:$E,$E265)-MINIFS(AM:AM,$E:$E,$E265)),
100*(AM265-MINIFS(AM:AM,$E:$E,$E265))/(MAXIFS(AM:AM,$E:$E,$E265)-MINIFS(AM:AM,$E:$E,$E265))))</f>
        <v/>
      </c>
      <c r="DC265" s="223" t="str">
        <f t="array" ref="DC265">IF(AN265="","",
IF(INDEX(Settings!$H:$H,MATCH(DC$1,Settings!$G:$G,0))=TRUE,
100-100*(AN265-MINIFS(AN:AN,$E:$E,$E265))/(MAXIFS(AN:AN,$E:$E,$E265)-MINIFS(AN:AN,$E:$E,$E265)),
100*(AN265-MINIFS(AN:AN,$E:$E,$E265))/(MAXIFS(AN:AN,$E:$E,$E265)-MINIFS(AN:AN,$E:$E,$E265))))</f>
        <v/>
      </c>
      <c r="DD265" s="223" t="str">
        <f t="array" ref="DD265">IF(AO265="","",
IF(INDEX(Settings!$H:$H,MATCH(DD$1,Settings!$G:$G,0))=TRUE,
100-100*(AO265-MINIFS(AO:AO,$E:$E,$E265))/(MAXIFS(AO:AO,$E:$E,$E265)-MINIFS(AO:AO,$E:$E,$E265)),
100*(AO265-MINIFS(AO:AO,$E:$E,$E265))/(MAXIFS(AO:AO,$E:$E,$E265)-MINIFS(AO:AO,$E:$E,$E265))))</f>
        <v/>
      </c>
      <c r="DE265" s="223" t="str">
        <f t="array" ref="DE265">IF(AP265="","",
IF(INDEX(Settings!$H:$H,MATCH(DE$1,Settings!$G:$G,0))=TRUE,
100-100*(AP265-MINIFS(AP:AP,$E:$E,$E265))/(MAXIFS(AP:AP,$E:$E,$E265)-MINIFS(AP:AP,$E:$E,$E265)),
100*(AP265-MINIFS(AP:AP,$E:$E,$E265))/(MAXIFS(AP:AP,$E:$E,$E265)-MINIFS(AP:AP,$E:$E,$E265))))</f>
        <v/>
      </c>
      <c r="DF265" s="223" t="str">
        <f t="array" ref="DF265">IF(AQ265="","",
IF(INDEX(Settings!$H:$H,MATCH(DF$1,Settings!$G:$G,0))=TRUE,
100-100*(AQ265-MINIFS(AQ:AQ,$E:$E,$E265))/(MAXIFS(AQ:AQ,$E:$E,$E265)-MINIFS(AQ:AQ,$E:$E,$E265)),
100*(AQ265-MINIFS(AQ:AQ,$E:$E,$E265))/(MAXIFS(AQ:AQ,$E:$E,$E265)-MINIFS(AQ:AQ,$E:$E,$E265))))</f>
        <v/>
      </c>
      <c r="DG265" s="223" t="str">
        <f t="array" ref="DG265">IF(AR265="","",
IF(INDEX(Settings!$H:$H,MATCH(DG$1,Settings!$G:$G,0))=TRUE,
100-100*(AR265-MINIFS(AR:AR,$E:$E,$E265))/(MAXIFS(AR:AR,$E:$E,$E265)-MINIFS(AR:AR,$E:$E,$E265)),
100*(AR265-MINIFS(AR:AR,$E:$E,$E265))/(MAXIFS(AR:AR,$E:$E,$E265)-MINIFS(AR:AR,$E:$E,$E265))))</f>
        <v/>
      </c>
      <c r="DH265" s="223" t="str">
        <f t="array" ref="DH265">IF(AS265="","",
IF(INDEX(Settings!$H:$H,MATCH(DH$1,Settings!$G:$G,0))=TRUE,
100-100*(AS265-MINIFS(AS:AS,$E:$E,$E265))/(MAXIFS(AS:AS,$E:$E,$E265)-MINIFS(AS:AS,$E:$E,$E265)),
100*(AS265-MINIFS(AS:AS,$E:$E,$E265))/(MAXIFS(AS:AS,$E:$E,$E265)-MINIFS(AS:AS,$E:$E,$E265))))</f>
        <v/>
      </c>
      <c r="DI265" s="223" t="str">
        <f t="array" ref="DI265">IF(AT265="","",
IF(INDEX(Settings!$H:$H,MATCH(DI$1,Settings!$G:$G,0))=TRUE,
100-100*(AT265-MINIFS(AT:AT,$E:$E,$E265))/(MAXIFS(AT:AT,$E:$E,$E265)-MINIFS(AT:AT,$E:$E,$E265)),
100*(AT265-MINIFS(AT:AT,$E:$E,$E265))/(MAXIFS(AT:AT,$E:$E,$E265)-MINIFS(AT:AT,$E:$E,$E265))))</f>
        <v/>
      </c>
      <c r="DJ265" s="223" t="str">
        <f t="array" ref="DJ265">IF(AU265="","",
IF(INDEX(Settings!$H:$H,MATCH(DJ$1,Settings!$G:$G,0))=TRUE,
100-100*(AU265-MINIFS(AU:AU,$E:$E,$E265))/(MAXIFS(AU:AU,$E:$E,$E265)-MINIFS(AU:AU,$E:$E,$E265)),
100*(AU265-MINIFS(AU:AU,$E:$E,$E265))/(MAXIFS(AU:AU,$E:$E,$E265)-MINIFS(AU:AU,$E:$E,$E265))))</f>
        <v/>
      </c>
      <c r="DK265" s="223" t="str">
        <f t="array" ref="DK265">IF(AV265="","",
IF(INDEX(Settings!$H:$H,MATCH(DK$1,Settings!$G:$G,0))=TRUE,
100-100*(AV265-MINIFS(AV:AV,$E:$E,$E265))/(MAXIFS(AV:AV,$E:$E,$E265)-MINIFS(AV:AV,$E:$E,$E265)),
100*(AV265-MINIFS(AV:AV,$E:$E,$E265))/(MAXIFS(AV:AV,$E:$E,$E265)-MINIFS(AV:AV,$E:$E,$E265))))</f>
        <v/>
      </c>
      <c r="DL265" s="223" t="str">
        <f t="array" ref="DL265">IF(AW265="","",
IF(INDEX(Settings!$H:$H,MATCH(DL$1,Settings!$G:$G,0))=TRUE,
100-100*(AW265-MINIFS(AW:AW,$E:$E,$E265))/(MAXIFS(AW:AW,$E:$E,$E265)-MINIFS(AW:AW,$E:$E,$E265)),
100*(AW265-MINIFS(AW:AW,$E:$E,$E265))/(MAXIFS(AW:AW,$E:$E,$E265)-MINIFS(AW:AW,$E:$E,$E265))))</f>
        <v/>
      </c>
      <c r="DM265" s="223" t="str">
        <f t="array" ref="DM265">IF(AX265="","",
IF(INDEX(Settings!$H:$H,MATCH(DM$1,Settings!$G:$G,0))=TRUE,
100-100*(AX265-MINIFS(AX:AX,$E:$E,$E265))/(MAXIFS(AX:AX,$E:$E,$E265)-MINIFS(AX:AX,$E:$E,$E265)),
100*(AX265-MINIFS(AX:AX,$E:$E,$E265))/(MAXIFS(AX:AX,$E:$E,$E265)-MINIFS(AX:AX,$E:$E,$E265))))</f>
        <v/>
      </c>
      <c r="DN265" s="223" t="str">
        <f t="array" ref="DN265">IF(AY265="","",
IF(INDEX(Settings!$H:$H,MATCH(DN$1,Settings!$G:$G,0))=TRUE,
100-100*(AY265-MINIFS(AY:AY,$E:$E,$E265))/(MAXIFS(AY:AY,$E:$E,$E265)-MINIFS(AY:AY,$E:$E,$E265)),
100*(AY265-MINIFS(AY:AY,$E:$E,$E265))/(MAXIFS(AY:AY,$E:$E,$E265)-MINIFS(AY:AY,$E:$E,$E265))))</f>
        <v/>
      </c>
      <c r="DO265" s="223" t="str">
        <f t="array" ref="DO265">IF(AZ265="","",
IF(INDEX(Settings!$H:$H,MATCH(DO$1,Settings!$G:$G,0))=TRUE,
100-100*(AZ265-MINIFS(AZ:AZ,$E:$E,$E265))/(MAXIFS(AZ:AZ,$E:$E,$E265)-MINIFS(AZ:AZ,$E:$E,$E265)),
100*(AZ265-MINIFS(AZ:AZ,$E:$E,$E265))/(MAXIFS(AZ:AZ,$E:$E,$E265)-MINIFS(AZ:AZ,$E:$E,$E265))))</f>
        <v/>
      </c>
      <c r="DP265" s="223" t="str">
        <f t="array" ref="DP265">IF(BA265="","",
IF(INDEX(Settings!$H:$H,MATCH(DP$1,Settings!$G:$G,0))=TRUE,
100-100*(BA265-MINIFS(BA:BA,$E:$E,$E265))/(MAXIFS(BA:BA,$E:$E,$E265)-MINIFS(BA:BA,$E:$E,$E265)),
100*(BA265-MINIFS(BA:BA,$E:$E,$E265))/(MAXIFS(BA:BA,$E:$E,$E265)-MINIFS(BA:BA,$E:$E,$E265))))</f>
        <v/>
      </c>
      <c r="DQ265" s="223" t="str">
        <f t="array" ref="DQ265">IF(BB265="","",
IF(INDEX(Settings!$H:$H,MATCH(DQ$1,Settings!$G:$G,0))=TRUE,
100-100*(BB265-MINIFS(BB:BB,$E:$E,$E265))/(MAXIFS(BB:BB,$E:$E,$E265)-MINIFS(BB:BB,$E:$E,$E265)),
100*(BB265-MINIFS(BB:BB,$E:$E,$E265))/(MAXIFS(BB:BB,$E:$E,$E265)-MINIFS(BB:BB,$E:$E,$E265))))</f>
        <v/>
      </c>
      <c r="DR265" s="223" t="str">
        <f t="array" ref="DR265">IF(BC265="","",
IF(INDEX(Settings!$H:$H,MATCH(DR$1,Settings!$G:$G,0))=TRUE,
100-100*(BC265-MINIFS(BC:BC,$E:$E,$E265))/(MAXIFS(BC:BC,$E:$E,$E265)-MINIFS(BC:BC,$E:$E,$E265)),
100*(BC265-MINIFS(BC:BC,$E:$E,$E265))/(MAXIFS(BC:BC,$E:$E,$E265)-MINIFS(BC:BC,$E:$E,$E265))))</f>
        <v/>
      </c>
      <c r="DS265" s="223" t="str">
        <f t="array" ref="DS265">IF(BD265="","",
IF(INDEX(Settings!$H:$H,MATCH(DS$1,Settings!$G:$G,0))=TRUE,
100-100*(BD265-MINIFS(BD:BD,$E:$E,$E265))/(MAXIFS(BD:BD,$E:$E,$E265)-MINIFS(BD:BD,$E:$E,$E265)),
100*(BD265-MINIFS(BD:BD,$E:$E,$E265))/(MAXIFS(BD:BD,$E:$E,$E265)-MINIFS(BD:BD,$E:$E,$E265))))</f>
        <v/>
      </c>
      <c r="DT265" s="223" t="str">
        <f t="array" ref="DT265">IF(BE265="","",
IF(INDEX(Settings!$H:$H,MATCH(DT$1,Settings!$G:$G,0))=TRUE,
100-100*(BE265-MINIFS(BE:BE,$E:$E,$E265))/(MAXIFS(BE:BE,$E:$E,$E265)-MINIFS(BE:BE,$E:$E,$E265)),
100*(BE265-MINIFS(BE:BE,$E:$E,$E265))/(MAXIFS(BE:BE,$E:$E,$E265)-MINIFS(BE:BE,$E:$E,$E265))))</f>
        <v/>
      </c>
      <c r="DU265" s="223" t="str">
        <f t="array" ref="DU265">IF(BF265="","",
IF(INDEX(Settings!$H:$H,MATCH(DU$1,Settings!$G:$G,0))=TRUE,
100-100*(BF265-MINIFS(BF:BF,$E:$E,$E265))/(MAXIFS(BF:BF,$E:$E,$E265)-MINIFS(BF:BF,$E:$E,$E265)),
100*(BF265-MINIFS(BF:BF,$E:$E,$E265))/(MAXIFS(BF:BF,$E:$E,$E265)-MINIFS(BF:BF,$E:$E,$E265))))</f>
        <v/>
      </c>
      <c r="DV265" s="223" t="str">
        <f t="array" ref="DV265">IF(BG265="","",
IF(INDEX(Settings!$H:$H,MATCH(DV$1,Settings!$G:$G,0))=TRUE,
100-100*(BG265-MINIFS(BG:BG,$E:$E,$E265))/(MAXIFS(BG:BG,$E:$E,$E265)-MINIFS(BG:BG,$E:$E,$E265)),
100*(BG265-MINIFS(BG:BG,$E:$E,$E265))/(MAXIFS(BG:BG,$E:$E,$E265)-MINIFS(BG:BG,$E:$E,$E265))))</f>
        <v/>
      </c>
      <c r="DW265" s="223" t="str">
        <f t="array" ref="DW265">IF(BH265="","",
IF(INDEX(Settings!$H:$H,MATCH(DW$1,Settings!$G:$G,0))=TRUE,
100-100*(BH265-MINIFS(BH:BH,$E:$E,$E265))/(MAXIFS(BH:BH,$E:$E,$E265)-MINIFS(BH:BH,$E:$E,$E265)),
100*(BH265-MINIFS(BH:BH,$E:$E,$E265))/(MAXIFS(BH:BH,$E:$E,$E265)-MINIFS(BH:BH,$E:$E,$E265))))</f>
        <v/>
      </c>
      <c r="DX265" s="223" t="str">
        <f t="array" ref="DX265">IF(BI265="","",
IF(INDEX(Settings!$H:$H,MATCH(DX$1,Settings!$G:$G,0))=TRUE,
100-100*(BI265-MINIFS(BI:BI,$E:$E,$E265))/(MAXIFS(BI:BI,$E:$E,$E265)-MINIFS(BI:BI,$E:$E,$E265)),
100*(BI265-MINIFS(BI:BI,$E:$E,$E265))/(MAXIFS(BI:BI,$E:$E,$E265)-MINIFS(BI:BI,$E:$E,$E265))))</f>
        <v/>
      </c>
      <c r="DY265" s="223" t="str">
        <f t="array" ref="DY265">IF(BJ265="","",
IF(INDEX(Settings!$H:$H,MATCH(DY$1,Settings!$G:$G,0))=TRUE,
100-100*(BJ265-MINIFS(BJ:BJ,$E:$E,$E265))/(MAXIFS(BJ:BJ,$E:$E,$E265)-MINIFS(BJ:BJ,$E:$E,$E265)),
100*(BJ265-MINIFS(BJ:BJ,$E:$E,$E265))/(MAXIFS(BJ:BJ,$E:$E,$E265)-MINIFS(BJ:BJ,$E:$E,$E265))))</f>
        <v/>
      </c>
      <c r="DZ265" s="225"/>
      <c r="EA265" s="225"/>
      <c r="EB265" s="225" t="str">
        <f t="shared" si="8"/>
        <v/>
      </c>
      <c r="EC265" s="225" t="str">
        <f t="shared" si="9"/>
        <v/>
      </c>
      <c r="ED265" s="225" t="str">
        <f t="shared" si="10"/>
        <v/>
      </c>
      <c r="EE265" s="225" t="str">
        <f t="shared" si="11"/>
        <v/>
      </c>
      <c r="EF265" s="225" t="str">
        <f t="shared" si="12"/>
        <v/>
      </c>
      <c r="EG265" s="225" t="str">
        <f t="shared" si="13"/>
        <v/>
      </c>
      <c r="EH265" s="225"/>
      <c r="EI265" s="225"/>
      <c r="EJ265" s="225"/>
      <c r="EK265" s="225"/>
      <c r="EL265" s="225"/>
      <c r="EM265" s="225"/>
    </row>
    <row r="266">
      <c r="A266" s="231"/>
      <c r="B266" s="231"/>
      <c r="C266" s="231"/>
      <c r="D266" s="231" t="str">
        <f t="array" ref="D266">IFERROR(INDEX(Profiles!$B:$B,MATCH($A266,Profiles!$A:$A,0)),"")</f>
        <v/>
      </c>
      <c r="E266" s="231"/>
      <c r="F266" s="231"/>
      <c r="G266" s="231"/>
      <c r="H266" s="231"/>
      <c r="I266" s="231" t="str">
        <f>IF(A266="","",IF(Settings!$N$3="DATE",F266&amp;": "&amp;TEXT(B266,"M/DD/YY"),F266&amp;": "&amp;H266))</f>
        <v/>
      </c>
      <c r="J266" s="231"/>
      <c r="K266" s="231"/>
      <c r="L266" s="231"/>
      <c r="M266" s="232" t="str">
        <f t="shared" si="14"/>
        <v/>
      </c>
      <c r="N266" s="231"/>
      <c r="O266" s="231"/>
      <c r="P266" s="231"/>
      <c r="Q266" s="231"/>
      <c r="R266" s="231"/>
      <c r="S266" s="230" t="str">
        <f>IFERROR(VLOOKUP(AF266, 'YOYO IR Scores'!A:C, 3, FALSE), "")
</f>
        <v/>
      </c>
      <c r="T266" s="231"/>
      <c r="U266" s="231"/>
      <c r="V266" s="231"/>
      <c r="W266" s="231"/>
      <c r="X266" s="233" t="str">
        <f t="shared" si="4"/>
        <v/>
      </c>
      <c r="Y266" s="234" t="str">
        <f t="shared" si="5"/>
        <v/>
      </c>
      <c r="Z266" s="234" t="str">
        <f t="shared" si="6"/>
        <v/>
      </c>
      <c r="AA266" s="233" t="str">
        <f t="shared" si="7"/>
        <v/>
      </c>
      <c r="AB266" s="232"/>
      <c r="AC266" s="232"/>
      <c r="AD266" s="232"/>
      <c r="AE266" s="232" t="str">
        <f>IFERROR(VLOOKUP(AF266, 'YOYO IR Scores'!A:C, 2, FALSE), "")</f>
        <v/>
      </c>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t="str">
        <f t="array" ref="BK266">IF(J266="","",
IF(INDEX(Settings!$H:$H,MATCH(BY$1,Settings!$G:$G,0))=TRUE,
100-100*(J266-MIN(J:J))/(MAX(J:J)-MIN(J:J)),
100*(J266-MIN(J:J))/(MAX(J:J)-MIN(J:J))))</f>
        <v/>
      </c>
      <c r="BL266" s="232" t="str">
        <f t="array" ref="BL266">IF(J266="","",
IF(INDEX(Settings!$H:$H,MATCH(BY$1,Settings!$G:$G,0))=TRUE,
100-100*(J266-MINIFS(J:J,$E:$E,$E266))/(MAXIFS(J:J,$E:$E,$E266)-MINIFS(J:J,$E:$E,$E266)),
100*(J266-MINIFS(J:J,$E:$E,$E266))/(MAXIFS(J:J,$E:$E,$E266)-MINIFS(J:J,$E:$E,$E266))))</f>
        <v/>
      </c>
      <c r="BM266" s="232" t="str">
        <f t="array" ref="BM266">IF(J266="","",
IF(INDEX(Settings!$H:$H,MATCH(BY$1,Settings!$G:$G,0))=TRUE,
100-100*(J266-MINIFS(J:J,$E:$E,$E266,$I:$I,$I266))/(MAXIFS(J:J,$E:$E,$E266,$I:$I,$I266)-MINIFS(J:J,$E:$E,$E266,$I:$I,$I266)),
100*(J266-MINIFS(J:J,$E:$E,$E266,$I:$I,$I266))/(MAXIFS(J:J,$E:$E,$E266,$I:$I,$I266)-MINIFS(J:J,$E:$E,$E266,$I:$I,$I266))))</f>
        <v/>
      </c>
      <c r="BN266" s="231" t="str">
        <f t="array" ref="BN266">IF(J266="","",
IF(INDEX(Settings!$H:$H,MATCH(BY$1,Settings!$G:$G,0))=TRUE,
100-100*PERCENTRANK(J:J,J266),
100*PERCENTRANK(J:J,J266)))</f>
        <v/>
      </c>
      <c r="BO266" s="231" t="str">
        <f>IFERROR(__xludf.DUMMYFUNCTION("IF(J266="""","""",
IF(INDEX(Settings!$H:$H,MATCH(BY$1,Settings!$G:$G,0))=TRUE,
100-100*PERCENTRANK(FILTER(J:J,$E:$E=$E266),J266),
100*PERCENTRANK(FILTER(J:J,$E:$E=$E266),J266)))"),"")</f>
        <v/>
      </c>
      <c r="BP266" s="231" t="str">
        <f>IFERROR(__xludf.DUMMYFUNCTION("IF(J266="""","""",
IF(INDEX(Settings!$H:$H,MATCH(BY$1,Settings!$G:$G,0))=TRUE,
100-100*PERCENTRANK(FILTER(J:J,$E:$E=$E266,$I:$I=$I266),J266),
100*PERCENTRANK(FILTER(J:J,$E:$E=$E266,$I:$I=$I266),J266)))"),"")</f>
        <v/>
      </c>
      <c r="BQ266" s="233" t="str">
        <f t="array" ref="BQ266">IF(J266="","",
IF(INDEX(Settings!$H:$H,MATCH(BY$1,Settings!$G:$G,0))=TRUE,
-1*(J266-AVERAGE(J:J))/STDEV(J:J),
(J266-AVERAGE(J:J))/STDEV(J:J)))</f>
        <v/>
      </c>
      <c r="BR266" s="233" t="str">
        <f>IFERROR(__xludf.DUMMYFUNCTION("IF(J266="""","""",
IF(INDEX(Settings!$H:$H,MATCH(BY$1,Settings!$G:$G,0))=TRUE,
-1*(J266-AVERAGEIFS(J:J,$E:$E,$E266))/STDEV(FILTER(J:J,$E:$E=$E266)),
(J266-AVERAGEIFS(J:J,$E:$E,$E266))/STDEV(FILTER(J:J,$E:$E=$E266))))"),"")</f>
        <v/>
      </c>
      <c r="BS266" s="233"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1"/>
      <c r="BX266" s="231"/>
      <c r="BY266" s="232" t="str">
        <f t="array" ref="BY266">IF(J266="","",
IF(INDEX(Settings!$H:$H,MATCH(BY$1,Settings!$G:$G,0))=TRUE,
100-100*(J266-MINIFS(J:J,$E:$E,$E266))/(MAXIFS(J:J,$E:$E,$E266)-MINIFS(J:J,$E:$E,$E266)),
100*(J266-MINIFS(J:J,$E:$E,$E266))/(MAXIFS(J:J,$E:$E,$E266)-MINIFS(J:J,$E:$E,$E266))))</f>
        <v/>
      </c>
      <c r="BZ266" s="232" t="str">
        <f t="array" ref="BZ266">IF(K266="","",
IF(INDEX(Settings!$H:$H,MATCH(BZ$1,Settings!$G:$G,0))=TRUE,
100-100*(K266-MINIFS(K:K,$E:$E,$E266))/(MAXIFS(K:K,$E:$E,$E266)-MINIFS(K:K,$E:$E,$E266)),
100*(K266-MINIFS(K:K,$E:$E,$E266))/(MAXIFS(K:K,$E:$E,$E266)-MINIFS(K:K,$E:$E,$E266))))</f>
        <v/>
      </c>
      <c r="CA266" s="232" t="str">
        <f t="array" ref="CA266">IF(L266="","",
IF(INDEX(Settings!$H:$H,MATCH(CA$1,Settings!$G:$G,0))=TRUE,
100-100*(L266-MINIFS(L:L,$E:$E,$E266))/(MAXIFS(L:L,$E:$E,$E266)-MINIFS(L:L,$E:$E,$E266)),
100*(L266-MINIFS(L:L,$E:$E,$E266))/(MAXIFS(L:L,$E:$E,$E266)-MINIFS(L:L,$E:$E,$E266))))</f>
        <v/>
      </c>
      <c r="CB266" s="232" t="str">
        <f t="array" ref="CB266">IF(M266="","",
IF(INDEX(Settings!$H:$H,MATCH(CB$1,Settings!$G:$G,0))=TRUE,
100-100*(M266-MINIFS(M:M,$E:$E,$E266))/(MAXIFS(M:M,$E:$E,$E266)-MINIFS(M:M,$E:$E,$E266)),
100*(M266-MINIFS(M:M,$E:$E,$E266))/(MAXIFS(M:M,$E:$E,$E266)-MINIFS(M:M,$E:$E,$E266))))</f>
        <v/>
      </c>
      <c r="CC266" s="232" t="str">
        <f t="array" ref="CC266">IF(N266="","",
IF(INDEX(Settings!$H:$H,MATCH(CC$1,Settings!$G:$G,0))=TRUE,
100-100*(N266-MINIFS(N:N,$E:$E,$E266))/(MAXIFS(N:N,$E:$E,$E266)-MINIFS(N:N,$E:$E,$E266)),
100*(N266-MINIFS(N:N,$E:$E,$E266))/(MAXIFS(N:N,$E:$E,$E266)-MINIFS(N:N,$E:$E,$E266))))</f>
        <v/>
      </c>
      <c r="CD266" s="232" t="str">
        <f t="array" ref="CD266">IF(O266="","",
IF(INDEX(Settings!$H:$H,MATCH(CD$1,Settings!$G:$G,0))=TRUE,
100-100*(O266-MINIFS(O:O,$E:$E,$E266))/(MAXIFS(O:O,$E:$E,$E266)-MINIFS(O:O,$E:$E,$E266)),
100*(O266-MINIFS(O:O,$E:$E,$E266))/(MAXIFS(O:O,$E:$E,$E266)-MINIFS(O:O,$E:$E,$E266))))</f>
        <v/>
      </c>
      <c r="CE266" s="232" t="str">
        <f t="array" ref="CE266">IF(P266="","",
IF(INDEX(Settings!$H:$H,MATCH(CE$1,Settings!$G:$G,0))=TRUE,
100-100*(P266-MINIFS(P:P,$E:$E,$E266))/(MAXIFS(P:P,$E:$E,$E266)-MINIFS(P:P,$E:$E,$E266)),
100*(P266-MINIFS(P:P,$E:$E,$E266))/(MAXIFS(P:P,$E:$E,$E266)-MINIFS(P:P,$E:$E,$E266))))</f>
        <v/>
      </c>
      <c r="CF266" s="232" t="str">
        <f t="array" ref="CF266">IF(Q266="","",
IF(INDEX(Settings!$H:$H,MATCH(CF$1,Settings!$G:$G,0))=TRUE,
100-100*(Q266-MINIFS(Q:Q,$E:$E,$E266))/(MAXIFS(Q:Q,$E:$E,$E266)-MINIFS(Q:Q,$E:$E,$E266)),
100*(Q266-MINIFS(Q:Q,$E:$E,$E266))/(MAXIFS(Q:Q,$E:$E,$E266)-MINIFS(Q:Q,$E:$E,$E266))))</f>
        <v/>
      </c>
      <c r="CG266" s="232" t="str">
        <f t="array" ref="CG266">IF(R266="","",
IF(INDEX(Settings!$H:$H,MATCH(CG$1,Settings!$G:$G,0))=TRUE,
100-100*(R266-MINIFS(R:R,$E:$E,$E266))/(MAXIFS(R:R,$E:$E,$E266)-MINIFS(R:R,$E:$E,$E266)),
100*(R266-MINIFS(R:R,$E:$E,$E266))/(MAXIFS(R:R,$E:$E,$E266)-MINIFS(R:R,$E:$E,$E266))))</f>
        <v/>
      </c>
      <c r="CH266" s="232" t="str">
        <f t="array" ref="CH266">IF(S266="","",
IF(INDEX(Settings!$H:$H,MATCH(CH$1,Settings!$G:$G,0))=TRUE,
100-100*(S266-MINIFS(S:S,$E:$E,$E266))/(MAXIFS(S:S,$E:$E,$E266)-MINIFS(S:S,$E:$E,$E266)),
100*(S266-MINIFS(S:S,$E:$E,$E266))/(MAXIFS(S:S,$E:$E,$E266)-MINIFS(S:S,$E:$E,$E266))))</f>
        <v/>
      </c>
      <c r="CI266" s="232" t="str">
        <f t="array" ref="CI266">IF(T266="","",
IF(INDEX(Settings!$H:$H,MATCH(CI$1,Settings!$G:$G,0))=TRUE,
100-100*(T266-MINIFS(T:T,$E:$E,$E266))/(MAXIFS(T:T,$E:$E,$E266)-MINIFS(T:T,$E:$E,$E266)),
100*(T266-MINIFS(T:T,$E:$E,$E266))/(MAXIFS(T:T,$E:$E,$E266)-MINIFS(T:T,$E:$E,$E266))))</f>
        <v/>
      </c>
      <c r="CJ266" s="232" t="str">
        <f t="array" ref="CJ266">IF(U266="","",
IF(INDEX(Settings!$H:$H,MATCH(CJ$1,Settings!$G:$G,0))=TRUE,
100-100*(U266-MINIFS(U:U,$E:$E,$E266))/(MAXIFS(U:U,$E:$E,$E266)-MINIFS(U:U,$E:$E,$E266)),
100*(U266-MINIFS(U:U,$E:$E,$E266))/(MAXIFS(U:U,$E:$E,$E266)-MINIFS(U:U,$E:$E,$E266))))</f>
        <v/>
      </c>
      <c r="CK266" s="232" t="str">
        <f t="array" ref="CK266">IF(V266="","",
IF(INDEX(Settings!$H:$H,MATCH(CK$1,Settings!$G:$G,0))=TRUE,
100-100*(V266-MINIFS(V:V,$E:$E,$E266))/(MAXIFS(V:V,$E:$E,$E266)-MINIFS(V:V,$E:$E,$E266)),
100*(V266-MINIFS(V:V,$E:$E,$E266))/(MAXIFS(V:V,$E:$E,$E266)-MINIFS(V:V,$E:$E,$E266))))</f>
        <v/>
      </c>
      <c r="CL266" s="232" t="str">
        <f t="array" ref="CL266">IF(W266="","",
IF(INDEX(Settings!$H:$H,MATCH(CL$1,Settings!$G:$G,0))=TRUE,
100-100*(W266-MINIFS(W:W,$E:$E,$E266))/(MAXIFS(W:W,$E:$E,$E266)-MINIFS(W:W,$E:$E,$E266)),
100*(W266-MINIFS(W:W,$E:$E,$E266))/(MAXIFS(W:W,$E:$E,$E266)-MINIFS(W:W,$E:$E,$E266))))</f>
        <v/>
      </c>
      <c r="CM266" s="232" t="str">
        <f t="array" ref="CM266">IF(X266="","",
IF(INDEX(Settings!$H:$H,MATCH(CM$1,Settings!$G:$G,0))=TRUE,
100-100*(X266-MINIFS(X:X,$E:$E,$E266))/(MAXIFS(X:X,$E:$E,$E266)-MINIFS(X:X,$E:$E,$E266)),
100*(X266-MINIFS(X:X,$E:$E,$E266))/(MAXIFS(X:X,$E:$E,$E266)-MINIFS(X:X,$E:$E,$E266))))</f>
        <v/>
      </c>
      <c r="CN266" s="232" t="str">
        <f t="array" ref="CN266">IF(Y266="","",
IF(INDEX(Settings!$H:$H,MATCH(CN$1,Settings!$G:$G,0))=TRUE,
100-100*(Y266-MINIFS(Y:Y,$E:$E,$E266))/(MAXIFS(Y:Y,$E:$E,$E266)-MINIFS(Y:Y,$E:$E,$E266)),
100*(Y266-MINIFS(Y:Y,$E:$E,$E266))/(MAXIFS(Y:Y,$E:$E,$E266)-MINIFS(Y:Y,$E:$E,$E266))))</f>
        <v/>
      </c>
      <c r="CO266" s="232" t="str">
        <f t="array" ref="CO266">IF(Z266="","",
IF(INDEX(Settings!$H:$H,MATCH(CO$1,Settings!$G:$G,0))=TRUE,
100-100*(Z266-MINIFS(Z:Z,$E:$E,$E266))/(MAXIFS(Z:Z,$E:$E,$E266)-MINIFS(Z:Z,$E:$E,$E266)),
100*(Z266-MINIFS(Z:Z,$E:$E,$E266))/(MAXIFS(Z:Z,$E:$E,$E266)-MINIFS(Z:Z,$E:$E,$E266))))</f>
        <v/>
      </c>
      <c r="CP266" s="232" t="str">
        <f t="array" ref="CP266">IF(AA266="","",
IF(INDEX(Settings!$H:$H,MATCH(CP$1,Settings!$G:$G,0))=TRUE,
100-100*(AA266-MINIFS(AA:AA,$E:$E,$E266))/(MAXIFS(AA:AA,$E:$E,$E266)-MINIFS(AA:AA,$E:$E,$E266)),
100*(AA266-MINIFS(AA:AA,$E:$E,$E266))/(MAXIFS(AA:AA,$E:$E,$E266)-MINIFS(AA:AA,$E:$E,$E266))))</f>
        <v/>
      </c>
      <c r="CQ266" s="232" t="str">
        <f t="array" ref="CQ266">IF(AB266="","",
IF(INDEX(Settings!$H:$H,MATCH(CQ$1,Settings!$G:$G,0))=TRUE,
100-100*(AB266-MINIFS(AB:AB,$E:$E,$E266))/(MAXIFS(AB:AB,$E:$E,$E266)-MINIFS(AB:AB,$E:$E,$E266)),
100*(AB266-MINIFS(AB:AB,$E:$E,$E266))/(MAXIFS(AB:AB,$E:$E,$E266)-MINIFS(AB:AB,$E:$E,$E266))))</f>
        <v/>
      </c>
      <c r="CR266" s="232" t="str">
        <f t="array" ref="CR266">IF(AC266="","",
IF(INDEX(Settings!$H:$H,MATCH(CR$1,Settings!$G:$G,0))=TRUE,
100-100*(AC266-MINIFS(AC:AC,$E:$E,$E266))/(MAXIFS(AC:AC,$E:$E,$E266)-MINIFS(AC:AC,$E:$E,$E266)),
100*(AC266-MINIFS(AC:AC,$E:$E,$E266))/(MAXIFS(AC:AC,$E:$E,$E266)-MINIFS(AC:AC,$E:$E,$E266))))</f>
        <v/>
      </c>
      <c r="CS266" s="232" t="str">
        <f t="array" ref="CS266">IF(AD266="","",
IF(INDEX(Settings!$H:$H,MATCH(CS$1,Settings!$G:$G,0))=TRUE,
100-100*(AD266-MINIFS(AD:AD,$E:$E,$E266))/(MAXIFS(AD:AD,$E:$E,$E266)-MINIFS(AD:AD,$E:$E,$E266)),
100*(AD266-MINIFS(AD:AD,$E:$E,$E266))/(MAXIFS(AD:AD,$E:$E,$E266)-MINIFS(AD:AD,$E:$E,$E266))))</f>
        <v/>
      </c>
      <c r="CT266" s="232" t="str">
        <f t="array" ref="CT266">IF(AE266="","",
IF(INDEX(Settings!$H:$H,MATCH(CT$1,Settings!$G:$G,0))=TRUE,
100-100*(AE266-MINIFS(AE:AE,$E:$E,$E266))/(MAXIFS(AE:AE,$E:$E,$E266)-MINIFS(AE:AE,$E:$E,$E266)),
100*(AE266-MINIFS(AE:AE,$E:$E,$E266))/(MAXIFS(AE:AE,$E:$E,$E266)-MINIFS(AE:AE,$E:$E,$E266))))</f>
        <v/>
      </c>
      <c r="CU266" s="232" t="str">
        <f t="array" ref="CU266">IF(AF266="","",
IF(INDEX(Settings!$H:$H,MATCH(CU$1,Settings!$G:$G,0))=TRUE,
100-100*(AF266-MINIFS(AF:AF,$E:$E,$E266))/(MAXIFS(AF:AF,$E:$E,$E266)-MINIFS(AF:AF,$E:$E,$E266)),
100*(AF266-MINIFS(AF:AF,$E:$E,$E266))/(MAXIFS(AF:AF,$E:$E,$E266)-MINIFS(AF:AF,$E:$E,$E266))))</f>
        <v/>
      </c>
      <c r="CV266" s="232" t="str">
        <f t="array" ref="CV266">IF(AG266="","",
IF(INDEX(Settings!$H:$H,MATCH(CV$1,Settings!$G:$G,0))=TRUE,
100-100*(AG266-MINIFS(AG:AG,$E:$E,$E266))/(MAXIFS(AG:AG,$E:$E,$E266)-MINIFS(AG:AG,$E:$E,$E266)),
100*(AG266-MINIFS(AG:AG,$E:$E,$E266))/(MAXIFS(AG:AG,$E:$E,$E266)-MINIFS(AG:AG,$E:$E,$E266))))</f>
        <v/>
      </c>
      <c r="CW266" s="232" t="str">
        <f t="array" ref="CW266">IF(AH266="","",
IF(INDEX(Settings!$H:$H,MATCH(CW$1,Settings!$G:$G,0))=TRUE,
100-100*(AH266-MINIFS(AH:AH,$E:$E,$E266))/(MAXIFS(AH:AH,$E:$E,$E266)-MINIFS(AH:AH,$E:$E,$E266)),
100*(AH266-MINIFS(AH:AH,$E:$E,$E266))/(MAXIFS(AH:AH,$E:$E,$E266)-MINIFS(AH:AH,$E:$E,$E266))))</f>
        <v/>
      </c>
      <c r="CX266" s="232" t="str">
        <f t="array" ref="CX266">IF(AI266="","",
IF(INDEX(Settings!$H:$H,MATCH(CX$1,Settings!$G:$G,0))=TRUE,
100-100*(AI266-MINIFS(AI:AI,$E:$E,$E266))/(MAXIFS(AI:AI,$E:$E,$E266)-MINIFS(AI:AI,$E:$E,$E266)),
100*(AI266-MINIFS(AI:AI,$E:$E,$E266))/(MAXIFS(AI:AI,$E:$E,$E266)-MINIFS(AI:AI,$E:$E,$E266))))</f>
        <v/>
      </c>
      <c r="CY266" s="232" t="str">
        <f t="array" ref="CY266">IF(AJ266="","",
IF(INDEX(Settings!$H:$H,MATCH(CY$1,Settings!$G:$G,0))=TRUE,
100-100*(AJ266-MINIFS(AJ:AJ,$E:$E,$E266))/(MAXIFS(AJ:AJ,$E:$E,$E266)-MINIFS(AJ:AJ,$E:$E,$E266)),
100*(AJ266-MINIFS(AJ:AJ,$E:$E,$E266))/(MAXIFS(AJ:AJ,$E:$E,$E266)-MINIFS(AJ:AJ,$E:$E,$E266))))</f>
        <v/>
      </c>
      <c r="CZ266" s="232" t="str">
        <f t="array" ref="CZ266">IF(AK266="","",
IF(INDEX(Settings!$H:$H,MATCH(CZ$1,Settings!$G:$G,0))=TRUE,
100-100*(AK266-MINIFS(AK:AK,$E:$E,$E266))/(MAXIFS(AK:AK,$E:$E,$E266)-MINIFS(AK:AK,$E:$E,$E266)),
100*(AK266-MINIFS(AK:AK,$E:$E,$E266))/(MAXIFS(AK:AK,$E:$E,$E266)-MINIFS(AK:AK,$E:$E,$E266))))</f>
        <v/>
      </c>
      <c r="DA266" s="232" t="str">
        <f t="array" ref="DA266">IF(AL266="","",
IF(INDEX(Settings!$H:$H,MATCH(DA$1,Settings!$G:$G,0))=TRUE,
100-100*(AL266-MINIFS(AL:AL,$E:$E,$E266))/(MAXIFS(AL:AL,$E:$E,$E266)-MINIFS(AL:AL,$E:$E,$E266)),
100*(AL266-MINIFS(AL:AL,$E:$E,$E266))/(MAXIFS(AL:AL,$E:$E,$E266)-MINIFS(AL:AL,$E:$E,$E266))))</f>
        <v/>
      </c>
      <c r="DB266" s="232" t="str">
        <f t="array" ref="DB266">IF(AM266="","",
IF(INDEX(Settings!$H:$H,MATCH(DB$1,Settings!$G:$G,0))=TRUE,
100-100*(AM266-MINIFS(AM:AM,$E:$E,$E266))/(MAXIFS(AM:AM,$E:$E,$E266)-MINIFS(AM:AM,$E:$E,$E266)),
100*(AM266-MINIFS(AM:AM,$E:$E,$E266))/(MAXIFS(AM:AM,$E:$E,$E266)-MINIFS(AM:AM,$E:$E,$E266))))</f>
        <v/>
      </c>
      <c r="DC266" s="232" t="str">
        <f t="array" ref="DC266">IF(AN266="","",
IF(INDEX(Settings!$H:$H,MATCH(DC$1,Settings!$G:$G,0))=TRUE,
100-100*(AN266-MINIFS(AN:AN,$E:$E,$E266))/(MAXIFS(AN:AN,$E:$E,$E266)-MINIFS(AN:AN,$E:$E,$E266)),
100*(AN266-MINIFS(AN:AN,$E:$E,$E266))/(MAXIFS(AN:AN,$E:$E,$E266)-MINIFS(AN:AN,$E:$E,$E266))))</f>
        <v/>
      </c>
      <c r="DD266" s="232" t="str">
        <f t="array" ref="DD266">IF(AO266="","",
IF(INDEX(Settings!$H:$H,MATCH(DD$1,Settings!$G:$G,0))=TRUE,
100-100*(AO266-MINIFS(AO:AO,$E:$E,$E266))/(MAXIFS(AO:AO,$E:$E,$E266)-MINIFS(AO:AO,$E:$E,$E266)),
100*(AO266-MINIFS(AO:AO,$E:$E,$E266))/(MAXIFS(AO:AO,$E:$E,$E266)-MINIFS(AO:AO,$E:$E,$E266))))</f>
        <v/>
      </c>
      <c r="DE266" s="232" t="str">
        <f t="array" ref="DE266">IF(AP266="","",
IF(INDEX(Settings!$H:$H,MATCH(DE$1,Settings!$G:$G,0))=TRUE,
100-100*(AP266-MINIFS(AP:AP,$E:$E,$E266))/(MAXIFS(AP:AP,$E:$E,$E266)-MINIFS(AP:AP,$E:$E,$E266)),
100*(AP266-MINIFS(AP:AP,$E:$E,$E266))/(MAXIFS(AP:AP,$E:$E,$E266)-MINIFS(AP:AP,$E:$E,$E266))))</f>
        <v/>
      </c>
      <c r="DF266" s="232" t="str">
        <f t="array" ref="DF266">IF(AQ266="","",
IF(INDEX(Settings!$H:$H,MATCH(DF$1,Settings!$G:$G,0))=TRUE,
100-100*(AQ266-MINIFS(AQ:AQ,$E:$E,$E266))/(MAXIFS(AQ:AQ,$E:$E,$E266)-MINIFS(AQ:AQ,$E:$E,$E266)),
100*(AQ266-MINIFS(AQ:AQ,$E:$E,$E266))/(MAXIFS(AQ:AQ,$E:$E,$E266)-MINIFS(AQ:AQ,$E:$E,$E266))))</f>
        <v/>
      </c>
      <c r="DG266" s="232" t="str">
        <f t="array" ref="DG266">IF(AR266="","",
IF(INDEX(Settings!$H:$H,MATCH(DG$1,Settings!$G:$G,0))=TRUE,
100-100*(AR266-MINIFS(AR:AR,$E:$E,$E266))/(MAXIFS(AR:AR,$E:$E,$E266)-MINIFS(AR:AR,$E:$E,$E266)),
100*(AR266-MINIFS(AR:AR,$E:$E,$E266))/(MAXIFS(AR:AR,$E:$E,$E266)-MINIFS(AR:AR,$E:$E,$E266))))</f>
        <v/>
      </c>
      <c r="DH266" s="232" t="str">
        <f t="array" ref="DH266">IF(AS266="","",
IF(INDEX(Settings!$H:$H,MATCH(DH$1,Settings!$G:$G,0))=TRUE,
100-100*(AS266-MINIFS(AS:AS,$E:$E,$E266))/(MAXIFS(AS:AS,$E:$E,$E266)-MINIFS(AS:AS,$E:$E,$E266)),
100*(AS266-MINIFS(AS:AS,$E:$E,$E266))/(MAXIFS(AS:AS,$E:$E,$E266)-MINIFS(AS:AS,$E:$E,$E266))))</f>
        <v/>
      </c>
      <c r="DI266" s="232" t="str">
        <f t="array" ref="DI266">IF(AT266="","",
IF(INDEX(Settings!$H:$H,MATCH(DI$1,Settings!$G:$G,0))=TRUE,
100-100*(AT266-MINIFS(AT:AT,$E:$E,$E266))/(MAXIFS(AT:AT,$E:$E,$E266)-MINIFS(AT:AT,$E:$E,$E266)),
100*(AT266-MINIFS(AT:AT,$E:$E,$E266))/(MAXIFS(AT:AT,$E:$E,$E266)-MINIFS(AT:AT,$E:$E,$E266))))</f>
        <v/>
      </c>
      <c r="DJ266" s="232" t="str">
        <f t="array" ref="DJ266">IF(AU266="","",
IF(INDEX(Settings!$H:$H,MATCH(DJ$1,Settings!$G:$G,0))=TRUE,
100-100*(AU266-MINIFS(AU:AU,$E:$E,$E266))/(MAXIFS(AU:AU,$E:$E,$E266)-MINIFS(AU:AU,$E:$E,$E266)),
100*(AU266-MINIFS(AU:AU,$E:$E,$E266))/(MAXIFS(AU:AU,$E:$E,$E266)-MINIFS(AU:AU,$E:$E,$E266))))</f>
        <v/>
      </c>
      <c r="DK266" s="232" t="str">
        <f t="array" ref="DK266">IF(AV266="","",
IF(INDEX(Settings!$H:$H,MATCH(DK$1,Settings!$G:$G,0))=TRUE,
100-100*(AV266-MINIFS(AV:AV,$E:$E,$E266))/(MAXIFS(AV:AV,$E:$E,$E266)-MINIFS(AV:AV,$E:$E,$E266)),
100*(AV266-MINIFS(AV:AV,$E:$E,$E266))/(MAXIFS(AV:AV,$E:$E,$E266)-MINIFS(AV:AV,$E:$E,$E266))))</f>
        <v/>
      </c>
      <c r="DL266" s="232" t="str">
        <f t="array" ref="DL266">IF(AW266="","",
IF(INDEX(Settings!$H:$H,MATCH(DL$1,Settings!$G:$G,0))=TRUE,
100-100*(AW266-MINIFS(AW:AW,$E:$E,$E266))/(MAXIFS(AW:AW,$E:$E,$E266)-MINIFS(AW:AW,$E:$E,$E266)),
100*(AW266-MINIFS(AW:AW,$E:$E,$E266))/(MAXIFS(AW:AW,$E:$E,$E266)-MINIFS(AW:AW,$E:$E,$E266))))</f>
        <v/>
      </c>
      <c r="DM266" s="232" t="str">
        <f t="array" ref="DM266">IF(AX266="","",
IF(INDEX(Settings!$H:$H,MATCH(DM$1,Settings!$G:$G,0))=TRUE,
100-100*(AX266-MINIFS(AX:AX,$E:$E,$E266))/(MAXIFS(AX:AX,$E:$E,$E266)-MINIFS(AX:AX,$E:$E,$E266)),
100*(AX266-MINIFS(AX:AX,$E:$E,$E266))/(MAXIFS(AX:AX,$E:$E,$E266)-MINIFS(AX:AX,$E:$E,$E266))))</f>
        <v/>
      </c>
      <c r="DN266" s="232" t="str">
        <f t="array" ref="DN266">IF(AY266="","",
IF(INDEX(Settings!$H:$H,MATCH(DN$1,Settings!$G:$G,0))=TRUE,
100-100*(AY266-MINIFS(AY:AY,$E:$E,$E266))/(MAXIFS(AY:AY,$E:$E,$E266)-MINIFS(AY:AY,$E:$E,$E266)),
100*(AY266-MINIFS(AY:AY,$E:$E,$E266))/(MAXIFS(AY:AY,$E:$E,$E266)-MINIFS(AY:AY,$E:$E,$E266))))</f>
        <v/>
      </c>
      <c r="DO266" s="232" t="str">
        <f t="array" ref="DO266">IF(AZ266="","",
IF(INDEX(Settings!$H:$H,MATCH(DO$1,Settings!$G:$G,0))=TRUE,
100-100*(AZ266-MINIFS(AZ:AZ,$E:$E,$E266))/(MAXIFS(AZ:AZ,$E:$E,$E266)-MINIFS(AZ:AZ,$E:$E,$E266)),
100*(AZ266-MINIFS(AZ:AZ,$E:$E,$E266))/(MAXIFS(AZ:AZ,$E:$E,$E266)-MINIFS(AZ:AZ,$E:$E,$E266))))</f>
        <v/>
      </c>
      <c r="DP266" s="232" t="str">
        <f t="array" ref="DP266">IF(BA266="","",
IF(INDEX(Settings!$H:$H,MATCH(DP$1,Settings!$G:$G,0))=TRUE,
100-100*(BA266-MINIFS(BA:BA,$E:$E,$E266))/(MAXIFS(BA:BA,$E:$E,$E266)-MINIFS(BA:BA,$E:$E,$E266)),
100*(BA266-MINIFS(BA:BA,$E:$E,$E266))/(MAXIFS(BA:BA,$E:$E,$E266)-MINIFS(BA:BA,$E:$E,$E266))))</f>
        <v/>
      </c>
      <c r="DQ266" s="232" t="str">
        <f t="array" ref="DQ266">IF(BB266="","",
IF(INDEX(Settings!$H:$H,MATCH(DQ$1,Settings!$G:$G,0))=TRUE,
100-100*(BB266-MINIFS(BB:BB,$E:$E,$E266))/(MAXIFS(BB:BB,$E:$E,$E266)-MINIFS(BB:BB,$E:$E,$E266)),
100*(BB266-MINIFS(BB:BB,$E:$E,$E266))/(MAXIFS(BB:BB,$E:$E,$E266)-MINIFS(BB:BB,$E:$E,$E266))))</f>
        <v/>
      </c>
      <c r="DR266" s="232" t="str">
        <f t="array" ref="DR266">IF(BC266="","",
IF(INDEX(Settings!$H:$H,MATCH(DR$1,Settings!$G:$G,0))=TRUE,
100-100*(BC266-MINIFS(BC:BC,$E:$E,$E266))/(MAXIFS(BC:BC,$E:$E,$E266)-MINIFS(BC:BC,$E:$E,$E266)),
100*(BC266-MINIFS(BC:BC,$E:$E,$E266))/(MAXIFS(BC:BC,$E:$E,$E266)-MINIFS(BC:BC,$E:$E,$E266))))</f>
        <v/>
      </c>
      <c r="DS266" s="232" t="str">
        <f t="array" ref="DS266">IF(BD266="","",
IF(INDEX(Settings!$H:$H,MATCH(DS$1,Settings!$G:$G,0))=TRUE,
100-100*(BD266-MINIFS(BD:BD,$E:$E,$E266))/(MAXIFS(BD:BD,$E:$E,$E266)-MINIFS(BD:BD,$E:$E,$E266)),
100*(BD266-MINIFS(BD:BD,$E:$E,$E266))/(MAXIFS(BD:BD,$E:$E,$E266)-MINIFS(BD:BD,$E:$E,$E266))))</f>
        <v/>
      </c>
      <c r="DT266" s="232" t="str">
        <f t="array" ref="DT266">IF(BE266="","",
IF(INDEX(Settings!$H:$H,MATCH(DT$1,Settings!$G:$G,0))=TRUE,
100-100*(BE266-MINIFS(BE:BE,$E:$E,$E266))/(MAXIFS(BE:BE,$E:$E,$E266)-MINIFS(BE:BE,$E:$E,$E266)),
100*(BE266-MINIFS(BE:BE,$E:$E,$E266))/(MAXIFS(BE:BE,$E:$E,$E266)-MINIFS(BE:BE,$E:$E,$E266))))</f>
        <v/>
      </c>
      <c r="DU266" s="232" t="str">
        <f t="array" ref="DU266">IF(BF266="","",
IF(INDEX(Settings!$H:$H,MATCH(DU$1,Settings!$G:$G,0))=TRUE,
100-100*(BF266-MINIFS(BF:BF,$E:$E,$E266))/(MAXIFS(BF:BF,$E:$E,$E266)-MINIFS(BF:BF,$E:$E,$E266)),
100*(BF266-MINIFS(BF:BF,$E:$E,$E266))/(MAXIFS(BF:BF,$E:$E,$E266)-MINIFS(BF:BF,$E:$E,$E266))))</f>
        <v/>
      </c>
      <c r="DV266" s="232" t="str">
        <f t="array" ref="DV266">IF(BG266="","",
IF(INDEX(Settings!$H:$H,MATCH(DV$1,Settings!$G:$G,0))=TRUE,
100-100*(BG266-MINIFS(BG:BG,$E:$E,$E266))/(MAXIFS(BG:BG,$E:$E,$E266)-MINIFS(BG:BG,$E:$E,$E266)),
100*(BG266-MINIFS(BG:BG,$E:$E,$E266))/(MAXIFS(BG:BG,$E:$E,$E266)-MINIFS(BG:BG,$E:$E,$E266))))</f>
        <v/>
      </c>
      <c r="DW266" s="232" t="str">
        <f t="array" ref="DW266">IF(BH266="","",
IF(INDEX(Settings!$H:$H,MATCH(DW$1,Settings!$G:$G,0))=TRUE,
100-100*(BH266-MINIFS(BH:BH,$E:$E,$E266))/(MAXIFS(BH:BH,$E:$E,$E266)-MINIFS(BH:BH,$E:$E,$E266)),
100*(BH266-MINIFS(BH:BH,$E:$E,$E266))/(MAXIFS(BH:BH,$E:$E,$E266)-MINIFS(BH:BH,$E:$E,$E266))))</f>
        <v/>
      </c>
      <c r="DX266" s="232" t="str">
        <f t="array" ref="DX266">IF(BI266="","",
IF(INDEX(Settings!$H:$H,MATCH(DX$1,Settings!$G:$G,0))=TRUE,
100-100*(BI266-MINIFS(BI:BI,$E:$E,$E266))/(MAXIFS(BI:BI,$E:$E,$E266)-MINIFS(BI:BI,$E:$E,$E266)),
100*(BI266-MINIFS(BI:BI,$E:$E,$E266))/(MAXIFS(BI:BI,$E:$E,$E266)-MINIFS(BI:BI,$E:$E,$E266))))</f>
        <v/>
      </c>
      <c r="DY266" s="232" t="str">
        <f t="array" ref="DY266">IF(BJ266="","",
IF(INDEX(Settings!$H:$H,MATCH(DY$1,Settings!$G:$G,0))=TRUE,
100-100*(BJ266-MINIFS(BJ:BJ,$E:$E,$E266))/(MAXIFS(BJ:BJ,$E:$E,$E266)-MINIFS(BJ:BJ,$E:$E,$E266)),
100*(BJ266-MINIFS(BJ:BJ,$E:$E,$E266))/(MAXIFS(BJ:BJ,$E:$E,$E266)-MINIFS(BJ:BJ,$E:$E,$E266))))</f>
        <v/>
      </c>
      <c r="DZ266" s="234"/>
      <c r="EA266" s="234"/>
      <c r="EB266" s="234" t="str">
        <f t="shared" si="8"/>
        <v/>
      </c>
      <c r="EC266" s="234" t="str">
        <f t="shared" si="9"/>
        <v/>
      </c>
      <c r="ED266" s="234" t="str">
        <f t="shared" si="10"/>
        <v/>
      </c>
      <c r="EE266" s="234" t="str">
        <f t="shared" si="11"/>
        <v/>
      </c>
      <c r="EF266" s="234" t="str">
        <f t="shared" si="12"/>
        <v/>
      </c>
      <c r="EG266" s="234" t="str">
        <f t="shared" si="13"/>
        <v/>
      </c>
      <c r="EH266" s="234"/>
      <c r="EI266" s="234"/>
      <c r="EJ266" s="234"/>
      <c r="EK266" s="234"/>
      <c r="EL266" s="234"/>
      <c r="EM266" s="234"/>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3" t="str">
        <f t="shared" si="14"/>
        <v/>
      </c>
      <c r="N267" s="49"/>
      <c r="O267" s="49"/>
      <c r="P267" s="49"/>
      <c r="Q267" s="49"/>
      <c r="R267" s="49"/>
      <c r="S267" s="222" t="str">
        <f>IFERROR(VLOOKUP(AF267, 'YOYO IR Scores'!A:C, 3, FALSE), "")
</f>
        <v/>
      </c>
      <c r="T267" s="49"/>
      <c r="U267" s="49"/>
      <c r="V267" s="49"/>
      <c r="W267" s="49"/>
      <c r="X267" s="224" t="str">
        <f t="shared" si="4"/>
        <v/>
      </c>
      <c r="Y267" s="225" t="str">
        <f t="shared" si="5"/>
        <v/>
      </c>
      <c r="Z267" s="225" t="str">
        <f t="shared" si="6"/>
        <v/>
      </c>
      <c r="AA267" s="224" t="str">
        <f t="shared" si="7"/>
        <v/>
      </c>
      <c r="AB267" s="223"/>
      <c r="AC267" s="223"/>
      <c r="AD267" s="223"/>
      <c r="AE267" s="223" t="str">
        <f>IFERROR(VLOOKUP(AF267, 'YOYO IR Scores'!A:C, 2, FALSE), "")</f>
        <v/>
      </c>
      <c r="AF267" s="223"/>
      <c r="AG267" s="223"/>
      <c r="AH267" s="223"/>
      <c r="AI267" s="223"/>
      <c r="AJ267" s="223"/>
      <c r="AK267" s="223"/>
      <c r="AL267" s="223"/>
      <c r="AM267" s="223"/>
      <c r="AN267" s="223"/>
      <c r="AO267" s="223"/>
      <c r="AP267" s="223"/>
      <c r="AQ267" s="223"/>
      <c r="AR267" s="223"/>
      <c r="AS267" s="223"/>
      <c r="AT267" s="223"/>
      <c r="AU267" s="223"/>
      <c r="AV267" s="223"/>
      <c r="AW267" s="223"/>
      <c r="AX267" s="223"/>
      <c r="AY267" s="223"/>
      <c r="AZ267" s="223"/>
      <c r="BA267" s="223"/>
      <c r="BB267" s="223"/>
      <c r="BC267" s="223"/>
      <c r="BD267" s="223"/>
      <c r="BE267" s="223"/>
      <c r="BF267" s="223"/>
      <c r="BG267" s="223"/>
      <c r="BH267" s="223"/>
      <c r="BI267" s="223"/>
      <c r="BJ267" s="223"/>
      <c r="BK267" s="223" t="str">
        <f t="array" ref="BK267">IF(J267="","",
IF(INDEX(Settings!$H:$H,MATCH(BY$1,Settings!$G:$G,0))=TRUE,
100-100*(J267-MIN(J:J))/(MAX(J:J)-MIN(J:J)),
100*(J267-MIN(J:J))/(MAX(J:J)-MIN(J:J))))</f>
        <v/>
      </c>
      <c r="BL267" s="223" t="str">
        <f t="array" ref="BL267">IF(J267="","",
IF(INDEX(Settings!$H:$H,MATCH(BY$1,Settings!$G:$G,0))=TRUE,
100-100*(J267-MINIFS(J:J,$E:$E,$E267))/(MAXIFS(J:J,$E:$E,$E267)-MINIFS(J:J,$E:$E,$E267)),
100*(J267-MINIFS(J:J,$E:$E,$E267))/(MAXIFS(J:J,$E:$E,$E267)-MINIFS(J:J,$E:$E,$E267))))</f>
        <v/>
      </c>
      <c r="BM267" s="223"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4" t="str">
        <f t="array" ref="BQ267">IF(J267="","",
IF(INDEX(Settings!$H:$H,MATCH(BY$1,Settings!$G:$G,0))=TRUE,
-1*(J267-AVERAGE(J:J))/STDEV(J:J),
(J267-AVERAGE(J:J))/STDEV(J:J)))</f>
        <v/>
      </c>
      <c r="BR267" s="224" t="str">
        <f>IFERROR(__xludf.DUMMYFUNCTION("IF(J267="""","""",
IF(INDEX(Settings!$H:$H,MATCH(BY$1,Settings!$G:$G,0))=TRUE,
-1*(J267-AVERAGEIFS(J:J,$E:$E,$E267))/STDEV(FILTER(J:J,$E:$E=$E267)),
(J267-AVERAGEIFS(J:J,$E:$E,$E267))/STDEV(FILTER(J:J,$E:$E=$E267))))"),"")</f>
        <v/>
      </c>
      <c r="BS267" s="224"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3" t="str">
        <f t="array" ref="BY267">IF(J267="","",
IF(INDEX(Settings!$H:$H,MATCH(BY$1,Settings!$G:$G,0))=TRUE,
100-100*(J267-MINIFS(J:J,$E:$E,$E267))/(MAXIFS(J:J,$E:$E,$E267)-MINIFS(J:J,$E:$E,$E267)),
100*(J267-MINIFS(J:J,$E:$E,$E267))/(MAXIFS(J:J,$E:$E,$E267)-MINIFS(J:J,$E:$E,$E267))))</f>
        <v/>
      </c>
      <c r="BZ267" s="223" t="str">
        <f t="array" ref="BZ267">IF(K267="","",
IF(INDEX(Settings!$H:$H,MATCH(BZ$1,Settings!$G:$G,0))=TRUE,
100-100*(K267-MINIFS(K:K,$E:$E,$E267))/(MAXIFS(K:K,$E:$E,$E267)-MINIFS(K:K,$E:$E,$E267)),
100*(K267-MINIFS(K:K,$E:$E,$E267))/(MAXIFS(K:K,$E:$E,$E267)-MINIFS(K:K,$E:$E,$E267))))</f>
        <v/>
      </c>
      <c r="CA267" s="223" t="str">
        <f t="array" ref="CA267">IF(L267="","",
IF(INDEX(Settings!$H:$H,MATCH(CA$1,Settings!$G:$G,0))=TRUE,
100-100*(L267-MINIFS(L:L,$E:$E,$E267))/(MAXIFS(L:L,$E:$E,$E267)-MINIFS(L:L,$E:$E,$E267)),
100*(L267-MINIFS(L:L,$E:$E,$E267))/(MAXIFS(L:L,$E:$E,$E267)-MINIFS(L:L,$E:$E,$E267))))</f>
        <v/>
      </c>
      <c r="CB267" s="223" t="str">
        <f t="array" ref="CB267">IF(M267="","",
IF(INDEX(Settings!$H:$H,MATCH(CB$1,Settings!$G:$G,0))=TRUE,
100-100*(M267-MINIFS(M:M,$E:$E,$E267))/(MAXIFS(M:M,$E:$E,$E267)-MINIFS(M:M,$E:$E,$E267)),
100*(M267-MINIFS(M:M,$E:$E,$E267))/(MAXIFS(M:M,$E:$E,$E267)-MINIFS(M:M,$E:$E,$E267))))</f>
        <v/>
      </c>
      <c r="CC267" s="223" t="str">
        <f t="array" ref="CC267">IF(N267="","",
IF(INDEX(Settings!$H:$H,MATCH(CC$1,Settings!$G:$G,0))=TRUE,
100-100*(N267-MINIFS(N:N,$E:$E,$E267))/(MAXIFS(N:N,$E:$E,$E267)-MINIFS(N:N,$E:$E,$E267)),
100*(N267-MINIFS(N:N,$E:$E,$E267))/(MAXIFS(N:N,$E:$E,$E267)-MINIFS(N:N,$E:$E,$E267))))</f>
        <v/>
      </c>
      <c r="CD267" s="223" t="str">
        <f t="array" ref="CD267">IF(O267="","",
IF(INDEX(Settings!$H:$H,MATCH(CD$1,Settings!$G:$G,0))=TRUE,
100-100*(O267-MINIFS(O:O,$E:$E,$E267))/(MAXIFS(O:O,$E:$E,$E267)-MINIFS(O:O,$E:$E,$E267)),
100*(O267-MINIFS(O:O,$E:$E,$E267))/(MAXIFS(O:O,$E:$E,$E267)-MINIFS(O:O,$E:$E,$E267))))</f>
        <v/>
      </c>
      <c r="CE267" s="223" t="str">
        <f t="array" ref="CE267">IF(P267="","",
IF(INDEX(Settings!$H:$H,MATCH(CE$1,Settings!$G:$G,0))=TRUE,
100-100*(P267-MINIFS(P:P,$E:$E,$E267))/(MAXIFS(P:P,$E:$E,$E267)-MINIFS(P:P,$E:$E,$E267)),
100*(P267-MINIFS(P:P,$E:$E,$E267))/(MAXIFS(P:P,$E:$E,$E267)-MINIFS(P:P,$E:$E,$E267))))</f>
        <v/>
      </c>
      <c r="CF267" s="223" t="str">
        <f t="array" ref="CF267">IF(Q267="","",
IF(INDEX(Settings!$H:$H,MATCH(CF$1,Settings!$G:$G,0))=TRUE,
100-100*(Q267-MINIFS(Q:Q,$E:$E,$E267))/(MAXIFS(Q:Q,$E:$E,$E267)-MINIFS(Q:Q,$E:$E,$E267)),
100*(Q267-MINIFS(Q:Q,$E:$E,$E267))/(MAXIFS(Q:Q,$E:$E,$E267)-MINIFS(Q:Q,$E:$E,$E267))))</f>
        <v/>
      </c>
      <c r="CG267" s="223" t="str">
        <f t="array" ref="CG267">IF(R267="","",
IF(INDEX(Settings!$H:$H,MATCH(CG$1,Settings!$G:$G,0))=TRUE,
100-100*(R267-MINIFS(R:R,$E:$E,$E267))/(MAXIFS(R:R,$E:$E,$E267)-MINIFS(R:R,$E:$E,$E267)),
100*(R267-MINIFS(R:R,$E:$E,$E267))/(MAXIFS(R:R,$E:$E,$E267)-MINIFS(R:R,$E:$E,$E267))))</f>
        <v/>
      </c>
      <c r="CH267" s="223" t="str">
        <f t="array" ref="CH267">IF(S267="","",
IF(INDEX(Settings!$H:$H,MATCH(CH$1,Settings!$G:$G,0))=TRUE,
100-100*(S267-MINIFS(S:S,$E:$E,$E267))/(MAXIFS(S:S,$E:$E,$E267)-MINIFS(S:S,$E:$E,$E267)),
100*(S267-MINIFS(S:S,$E:$E,$E267))/(MAXIFS(S:S,$E:$E,$E267)-MINIFS(S:S,$E:$E,$E267))))</f>
        <v/>
      </c>
      <c r="CI267" s="223" t="str">
        <f t="array" ref="CI267">IF(T267="","",
IF(INDEX(Settings!$H:$H,MATCH(CI$1,Settings!$G:$G,0))=TRUE,
100-100*(T267-MINIFS(T:T,$E:$E,$E267))/(MAXIFS(T:T,$E:$E,$E267)-MINIFS(T:T,$E:$E,$E267)),
100*(T267-MINIFS(T:T,$E:$E,$E267))/(MAXIFS(T:T,$E:$E,$E267)-MINIFS(T:T,$E:$E,$E267))))</f>
        <v/>
      </c>
      <c r="CJ267" s="223" t="str">
        <f t="array" ref="CJ267">IF(U267="","",
IF(INDEX(Settings!$H:$H,MATCH(CJ$1,Settings!$G:$G,0))=TRUE,
100-100*(U267-MINIFS(U:U,$E:$E,$E267))/(MAXIFS(U:U,$E:$E,$E267)-MINIFS(U:U,$E:$E,$E267)),
100*(U267-MINIFS(U:U,$E:$E,$E267))/(MAXIFS(U:U,$E:$E,$E267)-MINIFS(U:U,$E:$E,$E267))))</f>
        <v/>
      </c>
      <c r="CK267" s="223" t="str">
        <f t="array" ref="CK267">IF(V267="","",
IF(INDEX(Settings!$H:$H,MATCH(CK$1,Settings!$G:$G,0))=TRUE,
100-100*(V267-MINIFS(V:V,$E:$E,$E267))/(MAXIFS(V:V,$E:$E,$E267)-MINIFS(V:V,$E:$E,$E267)),
100*(V267-MINIFS(V:V,$E:$E,$E267))/(MAXIFS(V:V,$E:$E,$E267)-MINIFS(V:V,$E:$E,$E267))))</f>
        <v/>
      </c>
      <c r="CL267" s="223" t="str">
        <f t="array" ref="CL267">IF(W267="","",
IF(INDEX(Settings!$H:$H,MATCH(CL$1,Settings!$G:$G,0))=TRUE,
100-100*(W267-MINIFS(W:W,$E:$E,$E267))/(MAXIFS(W:W,$E:$E,$E267)-MINIFS(W:W,$E:$E,$E267)),
100*(W267-MINIFS(W:W,$E:$E,$E267))/(MAXIFS(W:W,$E:$E,$E267)-MINIFS(W:W,$E:$E,$E267))))</f>
        <v/>
      </c>
      <c r="CM267" s="223" t="str">
        <f t="array" ref="CM267">IF(X267="","",
IF(INDEX(Settings!$H:$H,MATCH(CM$1,Settings!$G:$G,0))=TRUE,
100-100*(X267-MINIFS(X:X,$E:$E,$E267))/(MAXIFS(X:X,$E:$E,$E267)-MINIFS(X:X,$E:$E,$E267)),
100*(X267-MINIFS(X:X,$E:$E,$E267))/(MAXIFS(X:X,$E:$E,$E267)-MINIFS(X:X,$E:$E,$E267))))</f>
        <v/>
      </c>
      <c r="CN267" s="223" t="str">
        <f t="array" ref="CN267">IF(Y267="","",
IF(INDEX(Settings!$H:$H,MATCH(CN$1,Settings!$G:$G,0))=TRUE,
100-100*(Y267-MINIFS(Y:Y,$E:$E,$E267))/(MAXIFS(Y:Y,$E:$E,$E267)-MINIFS(Y:Y,$E:$E,$E267)),
100*(Y267-MINIFS(Y:Y,$E:$E,$E267))/(MAXIFS(Y:Y,$E:$E,$E267)-MINIFS(Y:Y,$E:$E,$E267))))</f>
        <v/>
      </c>
      <c r="CO267" s="223" t="str">
        <f t="array" ref="CO267">IF(Z267="","",
IF(INDEX(Settings!$H:$H,MATCH(CO$1,Settings!$G:$G,0))=TRUE,
100-100*(Z267-MINIFS(Z:Z,$E:$E,$E267))/(MAXIFS(Z:Z,$E:$E,$E267)-MINIFS(Z:Z,$E:$E,$E267)),
100*(Z267-MINIFS(Z:Z,$E:$E,$E267))/(MAXIFS(Z:Z,$E:$E,$E267)-MINIFS(Z:Z,$E:$E,$E267))))</f>
        <v/>
      </c>
      <c r="CP267" s="223" t="str">
        <f t="array" ref="CP267">IF(AA267="","",
IF(INDEX(Settings!$H:$H,MATCH(CP$1,Settings!$G:$G,0))=TRUE,
100-100*(AA267-MINIFS(AA:AA,$E:$E,$E267))/(MAXIFS(AA:AA,$E:$E,$E267)-MINIFS(AA:AA,$E:$E,$E267)),
100*(AA267-MINIFS(AA:AA,$E:$E,$E267))/(MAXIFS(AA:AA,$E:$E,$E267)-MINIFS(AA:AA,$E:$E,$E267))))</f>
        <v/>
      </c>
      <c r="CQ267" s="223" t="str">
        <f t="array" ref="CQ267">IF(AB267="","",
IF(INDEX(Settings!$H:$H,MATCH(CQ$1,Settings!$G:$G,0))=TRUE,
100-100*(AB267-MINIFS(AB:AB,$E:$E,$E267))/(MAXIFS(AB:AB,$E:$E,$E267)-MINIFS(AB:AB,$E:$E,$E267)),
100*(AB267-MINIFS(AB:AB,$E:$E,$E267))/(MAXIFS(AB:AB,$E:$E,$E267)-MINIFS(AB:AB,$E:$E,$E267))))</f>
        <v/>
      </c>
      <c r="CR267" s="223" t="str">
        <f t="array" ref="CR267">IF(AC267="","",
IF(INDEX(Settings!$H:$H,MATCH(CR$1,Settings!$G:$G,0))=TRUE,
100-100*(AC267-MINIFS(AC:AC,$E:$E,$E267))/(MAXIFS(AC:AC,$E:$E,$E267)-MINIFS(AC:AC,$E:$E,$E267)),
100*(AC267-MINIFS(AC:AC,$E:$E,$E267))/(MAXIFS(AC:AC,$E:$E,$E267)-MINIFS(AC:AC,$E:$E,$E267))))</f>
        <v/>
      </c>
      <c r="CS267" s="223" t="str">
        <f t="array" ref="CS267">IF(AD267="","",
IF(INDEX(Settings!$H:$H,MATCH(CS$1,Settings!$G:$G,0))=TRUE,
100-100*(AD267-MINIFS(AD:AD,$E:$E,$E267))/(MAXIFS(AD:AD,$E:$E,$E267)-MINIFS(AD:AD,$E:$E,$E267)),
100*(AD267-MINIFS(AD:AD,$E:$E,$E267))/(MAXIFS(AD:AD,$E:$E,$E267)-MINIFS(AD:AD,$E:$E,$E267))))</f>
        <v/>
      </c>
      <c r="CT267" s="223" t="str">
        <f t="array" ref="CT267">IF(AE267="","",
IF(INDEX(Settings!$H:$H,MATCH(CT$1,Settings!$G:$G,0))=TRUE,
100-100*(AE267-MINIFS(AE:AE,$E:$E,$E267))/(MAXIFS(AE:AE,$E:$E,$E267)-MINIFS(AE:AE,$E:$E,$E267)),
100*(AE267-MINIFS(AE:AE,$E:$E,$E267))/(MAXIFS(AE:AE,$E:$E,$E267)-MINIFS(AE:AE,$E:$E,$E267))))</f>
        <v/>
      </c>
      <c r="CU267" s="223" t="str">
        <f t="array" ref="CU267">IF(AF267="","",
IF(INDEX(Settings!$H:$H,MATCH(CU$1,Settings!$G:$G,0))=TRUE,
100-100*(AF267-MINIFS(AF:AF,$E:$E,$E267))/(MAXIFS(AF:AF,$E:$E,$E267)-MINIFS(AF:AF,$E:$E,$E267)),
100*(AF267-MINIFS(AF:AF,$E:$E,$E267))/(MAXIFS(AF:AF,$E:$E,$E267)-MINIFS(AF:AF,$E:$E,$E267))))</f>
        <v/>
      </c>
      <c r="CV267" s="223" t="str">
        <f t="array" ref="CV267">IF(AG267="","",
IF(INDEX(Settings!$H:$H,MATCH(CV$1,Settings!$G:$G,0))=TRUE,
100-100*(AG267-MINIFS(AG:AG,$E:$E,$E267))/(MAXIFS(AG:AG,$E:$E,$E267)-MINIFS(AG:AG,$E:$E,$E267)),
100*(AG267-MINIFS(AG:AG,$E:$E,$E267))/(MAXIFS(AG:AG,$E:$E,$E267)-MINIFS(AG:AG,$E:$E,$E267))))</f>
        <v/>
      </c>
      <c r="CW267" s="223" t="str">
        <f t="array" ref="CW267">IF(AH267="","",
IF(INDEX(Settings!$H:$H,MATCH(CW$1,Settings!$G:$G,0))=TRUE,
100-100*(AH267-MINIFS(AH:AH,$E:$E,$E267))/(MAXIFS(AH:AH,$E:$E,$E267)-MINIFS(AH:AH,$E:$E,$E267)),
100*(AH267-MINIFS(AH:AH,$E:$E,$E267))/(MAXIFS(AH:AH,$E:$E,$E267)-MINIFS(AH:AH,$E:$E,$E267))))</f>
        <v/>
      </c>
      <c r="CX267" s="223" t="str">
        <f t="array" ref="CX267">IF(AI267="","",
IF(INDEX(Settings!$H:$H,MATCH(CX$1,Settings!$G:$G,0))=TRUE,
100-100*(AI267-MINIFS(AI:AI,$E:$E,$E267))/(MAXIFS(AI:AI,$E:$E,$E267)-MINIFS(AI:AI,$E:$E,$E267)),
100*(AI267-MINIFS(AI:AI,$E:$E,$E267))/(MAXIFS(AI:AI,$E:$E,$E267)-MINIFS(AI:AI,$E:$E,$E267))))</f>
        <v/>
      </c>
      <c r="CY267" s="223" t="str">
        <f t="array" ref="CY267">IF(AJ267="","",
IF(INDEX(Settings!$H:$H,MATCH(CY$1,Settings!$G:$G,0))=TRUE,
100-100*(AJ267-MINIFS(AJ:AJ,$E:$E,$E267))/(MAXIFS(AJ:AJ,$E:$E,$E267)-MINIFS(AJ:AJ,$E:$E,$E267)),
100*(AJ267-MINIFS(AJ:AJ,$E:$E,$E267))/(MAXIFS(AJ:AJ,$E:$E,$E267)-MINIFS(AJ:AJ,$E:$E,$E267))))</f>
        <v/>
      </c>
      <c r="CZ267" s="223" t="str">
        <f t="array" ref="CZ267">IF(AK267="","",
IF(INDEX(Settings!$H:$H,MATCH(CZ$1,Settings!$G:$G,0))=TRUE,
100-100*(AK267-MINIFS(AK:AK,$E:$E,$E267))/(MAXIFS(AK:AK,$E:$E,$E267)-MINIFS(AK:AK,$E:$E,$E267)),
100*(AK267-MINIFS(AK:AK,$E:$E,$E267))/(MAXIFS(AK:AK,$E:$E,$E267)-MINIFS(AK:AK,$E:$E,$E267))))</f>
        <v/>
      </c>
      <c r="DA267" s="223" t="str">
        <f t="array" ref="DA267">IF(AL267="","",
IF(INDEX(Settings!$H:$H,MATCH(DA$1,Settings!$G:$G,0))=TRUE,
100-100*(AL267-MINIFS(AL:AL,$E:$E,$E267))/(MAXIFS(AL:AL,$E:$E,$E267)-MINIFS(AL:AL,$E:$E,$E267)),
100*(AL267-MINIFS(AL:AL,$E:$E,$E267))/(MAXIFS(AL:AL,$E:$E,$E267)-MINIFS(AL:AL,$E:$E,$E267))))</f>
        <v/>
      </c>
      <c r="DB267" s="223" t="str">
        <f t="array" ref="DB267">IF(AM267="","",
IF(INDEX(Settings!$H:$H,MATCH(DB$1,Settings!$G:$G,0))=TRUE,
100-100*(AM267-MINIFS(AM:AM,$E:$E,$E267))/(MAXIFS(AM:AM,$E:$E,$E267)-MINIFS(AM:AM,$E:$E,$E267)),
100*(AM267-MINIFS(AM:AM,$E:$E,$E267))/(MAXIFS(AM:AM,$E:$E,$E267)-MINIFS(AM:AM,$E:$E,$E267))))</f>
        <v/>
      </c>
      <c r="DC267" s="223" t="str">
        <f t="array" ref="DC267">IF(AN267="","",
IF(INDEX(Settings!$H:$H,MATCH(DC$1,Settings!$G:$G,0))=TRUE,
100-100*(AN267-MINIFS(AN:AN,$E:$E,$E267))/(MAXIFS(AN:AN,$E:$E,$E267)-MINIFS(AN:AN,$E:$E,$E267)),
100*(AN267-MINIFS(AN:AN,$E:$E,$E267))/(MAXIFS(AN:AN,$E:$E,$E267)-MINIFS(AN:AN,$E:$E,$E267))))</f>
        <v/>
      </c>
      <c r="DD267" s="223" t="str">
        <f t="array" ref="DD267">IF(AO267="","",
IF(INDEX(Settings!$H:$H,MATCH(DD$1,Settings!$G:$G,0))=TRUE,
100-100*(AO267-MINIFS(AO:AO,$E:$E,$E267))/(MAXIFS(AO:AO,$E:$E,$E267)-MINIFS(AO:AO,$E:$E,$E267)),
100*(AO267-MINIFS(AO:AO,$E:$E,$E267))/(MAXIFS(AO:AO,$E:$E,$E267)-MINIFS(AO:AO,$E:$E,$E267))))</f>
        <v/>
      </c>
      <c r="DE267" s="223" t="str">
        <f t="array" ref="DE267">IF(AP267="","",
IF(INDEX(Settings!$H:$H,MATCH(DE$1,Settings!$G:$G,0))=TRUE,
100-100*(AP267-MINIFS(AP:AP,$E:$E,$E267))/(MAXIFS(AP:AP,$E:$E,$E267)-MINIFS(AP:AP,$E:$E,$E267)),
100*(AP267-MINIFS(AP:AP,$E:$E,$E267))/(MAXIFS(AP:AP,$E:$E,$E267)-MINIFS(AP:AP,$E:$E,$E267))))</f>
        <v/>
      </c>
      <c r="DF267" s="223" t="str">
        <f t="array" ref="DF267">IF(AQ267="","",
IF(INDEX(Settings!$H:$H,MATCH(DF$1,Settings!$G:$G,0))=TRUE,
100-100*(AQ267-MINIFS(AQ:AQ,$E:$E,$E267))/(MAXIFS(AQ:AQ,$E:$E,$E267)-MINIFS(AQ:AQ,$E:$E,$E267)),
100*(AQ267-MINIFS(AQ:AQ,$E:$E,$E267))/(MAXIFS(AQ:AQ,$E:$E,$E267)-MINIFS(AQ:AQ,$E:$E,$E267))))</f>
        <v/>
      </c>
      <c r="DG267" s="223" t="str">
        <f t="array" ref="DG267">IF(AR267="","",
IF(INDEX(Settings!$H:$H,MATCH(DG$1,Settings!$G:$G,0))=TRUE,
100-100*(AR267-MINIFS(AR:AR,$E:$E,$E267))/(MAXIFS(AR:AR,$E:$E,$E267)-MINIFS(AR:AR,$E:$E,$E267)),
100*(AR267-MINIFS(AR:AR,$E:$E,$E267))/(MAXIFS(AR:AR,$E:$E,$E267)-MINIFS(AR:AR,$E:$E,$E267))))</f>
        <v/>
      </c>
      <c r="DH267" s="223" t="str">
        <f t="array" ref="DH267">IF(AS267="","",
IF(INDEX(Settings!$H:$H,MATCH(DH$1,Settings!$G:$G,0))=TRUE,
100-100*(AS267-MINIFS(AS:AS,$E:$E,$E267))/(MAXIFS(AS:AS,$E:$E,$E267)-MINIFS(AS:AS,$E:$E,$E267)),
100*(AS267-MINIFS(AS:AS,$E:$E,$E267))/(MAXIFS(AS:AS,$E:$E,$E267)-MINIFS(AS:AS,$E:$E,$E267))))</f>
        <v/>
      </c>
      <c r="DI267" s="223" t="str">
        <f t="array" ref="DI267">IF(AT267="","",
IF(INDEX(Settings!$H:$H,MATCH(DI$1,Settings!$G:$G,0))=TRUE,
100-100*(AT267-MINIFS(AT:AT,$E:$E,$E267))/(MAXIFS(AT:AT,$E:$E,$E267)-MINIFS(AT:AT,$E:$E,$E267)),
100*(AT267-MINIFS(AT:AT,$E:$E,$E267))/(MAXIFS(AT:AT,$E:$E,$E267)-MINIFS(AT:AT,$E:$E,$E267))))</f>
        <v/>
      </c>
      <c r="DJ267" s="223" t="str">
        <f t="array" ref="DJ267">IF(AU267="","",
IF(INDEX(Settings!$H:$H,MATCH(DJ$1,Settings!$G:$G,0))=TRUE,
100-100*(AU267-MINIFS(AU:AU,$E:$E,$E267))/(MAXIFS(AU:AU,$E:$E,$E267)-MINIFS(AU:AU,$E:$E,$E267)),
100*(AU267-MINIFS(AU:AU,$E:$E,$E267))/(MAXIFS(AU:AU,$E:$E,$E267)-MINIFS(AU:AU,$E:$E,$E267))))</f>
        <v/>
      </c>
      <c r="DK267" s="223" t="str">
        <f t="array" ref="DK267">IF(AV267="","",
IF(INDEX(Settings!$H:$H,MATCH(DK$1,Settings!$G:$G,0))=TRUE,
100-100*(AV267-MINIFS(AV:AV,$E:$E,$E267))/(MAXIFS(AV:AV,$E:$E,$E267)-MINIFS(AV:AV,$E:$E,$E267)),
100*(AV267-MINIFS(AV:AV,$E:$E,$E267))/(MAXIFS(AV:AV,$E:$E,$E267)-MINIFS(AV:AV,$E:$E,$E267))))</f>
        <v/>
      </c>
      <c r="DL267" s="223" t="str">
        <f t="array" ref="DL267">IF(AW267="","",
IF(INDEX(Settings!$H:$H,MATCH(DL$1,Settings!$G:$G,0))=TRUE,
100-100*(AW267-MINIFS(AW:AW,$E:$E,$E267))/(MAXIFS(AW:AW,$E:$E,$E267)-MINIFS(AW:AW,$E:$E,$E267)),
100*(AW267-MINIFS(AW:AW,$E:$E,$E267))/(MAXIFS(AW:AW,$E:$E,$E267)-MINIFS(AW:AW,$E:$E,$E267))))</f>
        <v/>
      </c>
      <c r="DM267" s="223" t="str">
        <f t="array" ref="DM267">IF(AX267="","",
IF(INDEX(Settings!$H:$H,MATCH(DM$1,Settings!$G:$G,0))=TRUE,
100-100*(AX267-MINIFS(AX:AX,$E:$E,$E267))/(MAXIFS(AX:AX,$E:$E,$E267)-MINIFS(AX:AX,$E:$E,$E267)),
100*(AX267-MINIFS(AX:AX,$E:$E,$E267))/(MAXIFS(AX:AX,$E:$E,$E267)-MINIFS(AX:AX,$E:$E,$E267))))</f>
        <v/>
      </c>
      <c r="DN267" s="223" t="str">
        <f t="array" ref="DN267">IF(AY267="","",
IF(INDEX(Settings!$H:$H,MATCH(DN$1,Settings!$G:$G,0))=TRUE,
100-100*(AY267-MINIFS(AY:AY,$E:$E,$E267))/(MAXIFS(AY:AY,$E:$E,$E267)-MINIFS(AY:AY,$E:$E,$E267)),
100*(AY267-MINIFS(AY:AY,$E:$E,$E267))/(MAXIFS(AY:AY,$E:$E,$E267)-MINIFS(AY:AY,$E:$E,$E267))))</f>
        <v/>
      </c>
      <c r="DO267" s="223" t="str">
        <f t="array" ref="DO267">IF(AZ267="","",
IF(INDEX(Settings!$H:$H,MATCH(DO$1,Settings!$G:$G,0))=TRUE,
100-100*(AZ267-MINIFS(AZ:AZ,$E:$E,$E267))/(MAXIFS(AZ:AZ,$E:$E,$E267)-MINIFS(AZ:AZ,$E:$E,$E267)),
100*(AZ267-MINIFS(AZ:AZ,$E:$E,$E267))/(MAXIFS(AZ:AZ,$E:$E,$E267)-MINIFS(AZ:AZ,$E:$E,$E267))))</f>
        <v/>
      </c>
      <c r="DP267" s="223" t="str">
        <f t="array" ref="DP267">IF(BA267="","",
IF(INDEX(Settings!$H:$H,MATCH(DP$1,Settings!$G:$G,0))=TRUE,
100-100*(BA267-MINIFS(BA:BA,$E:$E,$E267))/(MAXIFS(BA:BA,$E:$E,$E267)-MINIFS(BA:BA,$E:$E,$E267)),
100*(BA267-MINIFS(BA:BA,$E:$E,$E267))/(MAXIFS(BA:BA,$E:$E,$E267)-MINIFS(BA:BA,$E:$E,$E267))))</f>
        <v/>
      </c>
      <c r="DQ267" s="223" t="str">
        <f t="array" ref="DQ267">IF(BB267="","",
IF(INDEX(Settings!$H:$H,MATCH(DQ$1,Settings!$G:$G,0))=TRUE,
100-100*(BB267-MINIFS(BB:BB,$E:$E,$E267))/(MAXIFS(BB:BB,$E:$E,$E267)-MINIFS(BB:BB,$E:$E,$E267)),
100*(BB267-MINIFS(BB:BB,$E:$E,$E267))/(MAXIFS(BB:BB,$E:$E,$E267)-MINIFS(BB:BB,$E:$E,$E267))))</f>
        <v/>
      </c>
      <c r="DR267" s="223" t="str">
        <f t="array" ref="DR267">IF(BC267="","",
IF(INDEX(Settings!$H:$H,MATCH(DR$1,Settings!$G:$G,0))=TRUE,
100-100*(BC267-MINIFS(BC:BC,$E:$E,$E267))/(MAXIFS(BC:BC,$E:$E,$E267)-MINIFS(BC:BC,$E:$E,$E267)),
100*(BC267-MINIFS(BC:BC,$E:$E,$E267))/(MAXIFS(BC:BC,$E:$E,$E267)-MINIFS(BC:BC,$E:$E,$E267))))</f>
        <v/>
      </c>
      <c r="DS267" s="223" t="str">
        <f t="array" ref="DS267">IF(BD267="","",
IF(INDEX(Settings!$H:$H,MATCH(DS$1,Settings!$G:$G,0))=TRUE,
100-100*(BD267-MINIFS(BD:BD,$E:$E,$E267))/(MAXIFS(BD:BD,$E:$E,$E267)-MINIFS(BD:BD,$E:$E,$E267)),
100*(BD267-MINIFS(BD:BD,$E:$E,$E267))/(MAXIFS(BD:BD,$E:$E,$E267)-MINIFS(BD:BD,$E:$E,$E267))))</f>
        <v/>
      </c>
      <c r="DT267" s="223" t="str">
        <f t="array" ref="DT267">IF(BE267="","",
IF(INDEX(Settings!$H:$H,MATCH(DT$1,Settings!$G:$G,0))=TRUE,
100-100*(BE267-MINIFS(BE:BE,$E:$E,$E267))/(MAXIFS(BE:BE,$E:$E,$E267)-MINIFS(BE:BE,$E:$E,$E267)),
100*(BE267-MINIFS(BE:BE,$E:$E,$E267))/(MAXIFS(BE:BE,$E:$E,$E267)-MINIFS(BE:BE,$E:$E,$E267))))</f>
        <v/>
      </c>
      <c r="DU267" s="223" t="str">
        <f t="array" ref="DU267">IF(BF267="","",
IF(INDEX(Settings!$H:$H,MATCH(DU$1,Settings!$G:$G,0))=TRUE,
100-100*(BF267-MINIFS(BF:BF,$E:$E,$E267))/(MAXIFS(BF:BF,$E:$E,$E267)-MINIFS(BF:BF,$E:$E,$E267)),
100*(BF267-MINIFS(BF:BF,$E:$E,$E267))/(MAXIFS(BF:BF,$E:$E,$E267)-MINIFS(BF:BF,$E:$E,$E267))))</f>
        <v/>
      </c>
      <c r="DV267" s="223" t="str">
        <f t="array" ref="DV267">IF(BG267="","",
IF(INDEX(Settings!$H:$H,MATCH(DV$1,Settings!$G:$G,0))=TRUE,
100-100*(BG267-MINIFS(BG:BG,$E:$E,$E267))/(MAXIFS(BG:BG,$E:$E,$E267)-MINIFS(BG:BG,$E:$E,$E267)),
100*(BG267-MINIFS(BG:BG,$E:$E,$E267))/(MAXIFS(BG:BG,$E:$E,$E267)-MINIFS(BG:BG,$E:$E,$E267))))</f>
        <v/>
      </c>
      <c r="DW267" s="223" t="str">
        <f t="array" ref="DW267">IF(BH267="","",
IF(INDEX(Settings!$H:$H,MATCH(DW$1,Settings!$G:$G,0))=TRUE,
100-100*(BH267-MINIFS(BH:BH,$E:$E,$E267))/(MAXIFS(BH:BH,$E:$E,$E267)-MINIFS(BH:BH,$E:$E,$E267)),
100*(BH267-MINIFS(BH:BH,$E:$E,$E267))/(MAXIFS(BH:BH,$E:$E,$E267)-MINIFS(BH:BH,$E:$E,$E267))))</f>
        <v/>
      </c>
      <c r="DX267" s="223" t="str">
        <f t="array" ref="DX267">IF(BI267="","",
IF(INDEX(Settings!$H:$H,MATCH(DX$1,Settings!$G:$G,0))=TRUE,
100-100*(BI267-MINIFS(BI:BI,$E:$E,$E267))/(MAXIFS(BI:BI,$E:$E,$E267)-MINIFS(BI:BI,$E:$E,$E267)),
100*(BI267-MINIFS(BI:BI,$E:$E,$E267))/(MAXIFS(BI:BI,$E:$E,$E267)-MINIFS(BI:BI,$E:$E,$E267))))</f>
        <v/>
      </c>
      <c r="DY267" s="223" t="str">
        <f t="array" ref="DY267">IF(BJ267="","",
IF(INDEX(Settings!$H:$H,MATCH(DY$1,Settings!$G:$G,0))=TRUE,
100-100*(BJ267-MINIFS(BJ:BJ,$E:$E,$E267))/(MAXIFS(BJ:BJ,$E:$E,$E267)-MINIFS(BJ:BJ,$E:$E,$E267)),
100*(BJ267-MINIFS(BJ:BJ,$E:$E,$E267))/(MAXIFS(BJ:BJ,$E:$E,$E267)-MINIFS(BJ:BJ,$E:$E,$E267))))</f>
        <v/>
      </c>
      <c r="DZ267" s="225"/>
      <c r="EA267" s="225"/>
      <c r="EB267" s="225" t="str">
        <f t="shared" si="8"/>
        <v/>
      </c>
      <c r="EC267" s="225" t="str">
        <f t="shared" si="9"/>
        <v/>
      </c>
      <c r="ED267" s="225" t="str">
        <f t="shared" si="10"/>
        <v/>
      </c>
      <c r="EE267" s="225" t="str">
        <f t="shared" si="11"/>
        <v/>
      </c>
      <c r="EF267" s="225" t="str">
        <f t="shared" si="12"/>
        <v/>
      </c>
      <c r="EG267" s="225" t="str">
        <f t="shared" si="13"/>
        <v/>
      </c>
      <c r="EH267" s="225"/>
      <c r="EI267" s="225"/>
      <c r="EJ267" s="225"/>
      <c r="EK267" s="225"/>
      <c r="EL267" s="225"/>
      <c r="EM267" s="225"/>
    </row>
    <row r="268">
      <c r="A268" s="231"/>
      <c r="B268" s="231"/>
      <c r="C268" s="231"/>
      <c r="D268" s="231" t="str">
        <f t="array" ref="D268">IFERROR(INDEX(Profiles!$B:$B,MATCH($A268,Profiles!$A:$A,0)),"")</f>
        <v/>
      </c>
      <c r="E268" s="231"/>
      <c r="F268" s="231"/>
      <c r="G268" s="231"/>
      <c r="H268" s="231"/>
      <c r="I268" s="231" t="str">
        <f>IF(A268="","",IF(Settings!$N$3="DATE",F268&amp;": "&amp;TEXT(B268,"M/DD/YY"),F268&amp;": "&amp;H268))</f>
        <v/>
      </c>
      <c r="J268" s="231"/>
      <c r="K268" s="231"/>
      <c r="L268" s="231"/>
      <c r="M268" s="232" t="str">
        <f t="shared" si="14"/>
        <v/>
      </c>
      <c r="N268" s="231"/>
      <c r="O268" s="231"/>
      <c r="P268" s="231"/>
      <c r="Q268" s="231"/>
      <c r="R268" s="231"/>
      <c r="S268" s="230" t="str">
        <f>IFERROR(VLOOKUP(AF268, 'YOYO IR Scores'!A:C, 3, FALSE), "")
</f>
        <v/>
      </c>
      <c r="T268" s="231"/>
      <c r="U268" s="231"/>
      <c r="V268" s="231"/>
      <c r="W268" s="231"/>
      <c r="X268" s="233" t="str">
        <f t="shared" si="4"/>
        <v/>
      </c>
      <c r="Y268" s="234" t="str">
        <f t="shared" si="5"/>
        <v/>
      </c>
      <c r="Z268" s="234" t="str">
        <f t="shared" si="6"/>
        <v/>
      </c>
      <c r="AA268" s="233" t="str">
        <f t="shared" si="7"/>
        <v/>
      </c>
      <c r="AB268" s="232"/>
      <c r="AC268" s="232"/>
      <c r="AD268" s="232"/>
      <c r="AE268" s="232" t="str">
        <f>IFERROR(VLOOKUP(AF268, 'YOYO IR Scores'!A:C, 2, FALSE), "")</f>
        <v/>
      </c>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t="str">
        <f t="array" ref="BK268">IF(J268="","",
IF(INDEX(Settings!$H:$H,MATCH(BY$1,Settings!$G:$G,0))=TRUE,
100-100*(J268-MIN(J:J))/(MAX(J:J)-MIN(J:J)),
100*(J268-MIN(J:J))/(MAX(J:J)-MIN(J:J))))</f>
        <v/>
      </c>
      <c r="BL268" s="232" t="str">
        <f t="array" ref="BL268">IF(J268="","",
IF(INDEX(Settings!$H:$H,MATCH(BY$1,Settings!$G:$G,0))=TRUE,
100-100*(J268-MINIFS(J:J,$E:$E,$E268))/(MAXIFS(J:J,$E:$E,$E268)-MINIFS(J:J,$E:$E,$E268)),
100*(J268-MINIFS(J:J,$E:$E,$E268))/(MAXIFS(J:J,$E:$E,$E268)-MINIFS(J:J,$E:$E,$E268))))</f>
        <v/>
      </c>
      <c r="BM268" s="232" t="str">
        <f t="array" ref="BM268">IF(J268="","",
IF(INDEX(Settings!$H:$H,MATCH(BY$1,Settings!$G:$G,0))=TRUE,
100-100*(J268-MINIFS(J:J,$E:$E,$E268,$I:$I,$I268))/(MAXIFS(J:J,$E:$E,$E268,$I:$I,$I268)-MINIFS(J:J,$E:$E,$E268,$I:$I,$I268)),
100*(J268-MINIFS(J:J,$E:$E,$E268,$I:$I,$I268))/(MAXIFS(J:J,$E:$E,$E268,$I:$I,$I268)-MINIFS(J:J,$E:$E,$E268,$I:$I,$I268))))</f>
        <v/>
      </c>
      <c r="BN268" s="231" t="str">
        <f t="array" ref="BN268">IF(J268="","",
IF(INDEX(Settings!$H:$H,MATCH(BY$1,Settings!$G:$G,0))=TRUE,
100-100*PERCENTRANK(J:J,J268),
100*PERCENTRANK(J:J,J268)))</f>
        <v/>
      </c>
      <c r="BO268" s="231" t="str">
        <f>IFERROR(__xludf.DUMMYFUNCTION("IF(J268="""","""",
IF(INDEX(Settings!$H:$H,MATCH(BY$1,Settings!$G:$G,0))=TRUE,
100-100*PERCENTRANK(FILTER(J:J,$E:$E=$E268),J268),
100*PERCENTRANK(FILTER(J:J,$E:$E=$E268),J268)))"),"")</f>
        <v/>
      </c>
      <c r="BP268" s="231" t="str">
        <f>IFERROR(__xludf.DUMMYFUNCTION("IF(J268="""","""",
IF(INDEX(Settings!$H:$H,MATCH(BY$1,Settings!$G:$G,0))=TRUE,
100-100*PERCENTRANK(FILTER(J:J,$E:$E=$E268,$I:$I=$I268),J268),
100*PERCENTRANK(FILTER(J:J,$E:$E=$E268,$I:$I=$I268),J268)))"),"")</f>
        <v/>
      </c>
      <c r="BQ268" s="233" t="str">
        <f t="array" ref="BQ268">IF(J268="","",
IF(INDEX(Settings!$H:$H,MATCH(BY$1,Settings!$G:$G,0))=TRUE,
-1*(J268-AVERAGE(J:J))/STDEV(J:J),
(J268-AVERAGE(J:J))/STDEV(J:J)))</f>
        <v/>
      </c>
      <c r="BR268" s="233" t="str">
        <f>IFERROR(__xludf.DUMMYFUNCTION("IF(J268="""","""",
IF(INDEX(Settings!$H:$H,MATCH(BY$1,Settings!$G:$G,0))=TRUE,
-1*(J268-AVERAGEIFS(J:J,$E:$E,$E268))/STDEV(FILTER(J:J,$E:$E=$E268)),
(J268-AVERAGEIFS(J:J,$E:$E,$E268))/STDEV(FILTER(J:J,$E:$E=$E268))))"),"")</f>
        <v/>
      </c>
      <c r="BS268" s="233"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1"/>
      <c r="BX268" s="231"/>
      <c r="BY268" s="232" t="str">
        <f t="array" ref="BY268">IF(J268="","",
IF(INDEX(Settings!$H:$H,MATCH(BY$1,Settings!$G:$G,0))=TRUE,
100-100*(J268-MINIFS(J:J,$E:$E,$E268))/(MAXIFS(J:J,$E:$E,$E268)-MINIFS(J:J,$E:$E,$E268)),
100*(J268-MINIFS(J:J,$E:$E,$E268))/(MAXIFS(J:J,$E:$E,$E268)-MINIFS(J:J,$E:$E,$E268))))</f>
        <v/>
      </c>
      <c r="BZ268" s="232" t="str">
        <f t="array" ref="BZ268">IF(K268="","",
IF(INDEX(Settings!$H:$H,MATCH(BZ$1,Settings!$G:$G,0))=TRUE,
100-100*(K268-MINIFS(K:K,$E:$E,$E268))/(MAXIFS(K:K,$E:$E,$E268)-MINIFS(K:K,$E:$E,$E268)),
100*(K268-MINIFS(K:K,$E:$E,$E268))/(MAXIFS(K:K,$E:$E,$E268)-MINIFS(K:K,$E:$E,$E268))))</f>
        <v/>
      </c>
      <c r="CA268" s="232" t="str">
        <f t="array" ref="CA268">IF(L268="","",
IF(INDEX(Settings!$H:$H,MATCH(CA$1,Settings!$G:$G,0))=TRUE,
100-100*(L268-MINIFS(L:L,$E:$E,$E268))/(MAXIFS(L:L,$E:$E,$E268)-MINIFS(L:L,$E:$E,$E268)),
100*(L268-MINIFS(L:L,$E:$E,$E268))/(MAXIFS(L:L,$E:$E,$E268)-MINIFS(L:L,$E:$E,$E268))))</f>
        <v/>
      </c>
      <c r="CB268" s="232" t="str">
        <f t="array" ref="CB268">IF(M268="","",
IF(INDEX(Settings!$H:$H,MATCH(CB$1,Settings!$G:$G,0))=TRUE,
100-100*(M268-MINIFS(M:M,$E:$E,$E268))/(MAXIFS(M:M,$E:$E,$E268)-MINIFS(M:M,$E:$E,$E268)),
100*(M268-MINIFS(M:M,$E:$E,$E268))/(MAXIFS(M:M,$E:$E,$E268)-MINIFS(M:M,$E:$E,$E268))))</f>
        <v/>
      </c>
      <c r="CC268" s="232" t="str">
        <f t="array" ref="CC268">IF(N268="","",
IF(INDEX(Settings!$H:$H,MATCH(CC$1,Settings!$G:$G,0))=TRUE,
100-100*(N268-MINIFS(N:N,$E:$E,$E268))/(MAXIFS(N:N,$E:$E,$E268)-MINIFS(N:N,$E:$E,$E268)),
100*(N268-MINIFS(N:N,$E:$E,$E268))/(MAXIFS(N:N,$E:$E,$E268)-MINIFS(N:N,$E:$E,$E268))))</f>
        <v/>
      </c>
      <c r="CD268" s="232" t="str">
        <f t="array" ref="CD268">IF(O268="","",
IF(INDEX(Settings!$H:$H,MATCH(CD$1,Settings!$G:$G,0))=TRUE,
100-100*(O268-MINIFS(O:O,$E:$E,$E268))/(MAXIFS(O:O,$E:$E,$E268)-MINIFS(O:O,$E:$E,$E268)),
100*(O268-MINIFS(O:O,$E:$E,$E268))/(MAXIFS(O:O,$E:$E,$E268)-MINIFS(O:O,$E:$E,$E268))))</f>
        <v/>
      </c>
      <c r="CE268" s="232" t="str">
        <f t="array" ref="CE268">IF(P268="","",
IF(INDEX(Settings!$H:$H,MATCH(CE$1,Settings!$G:$G,0))=TRUE,
100-100*(P268-MINIFS(P:P,$E:$E,$E268))/(MAXIFS(P:P,$E:$E,$E268)-MINIFS(P:P,$E:$E,$E268)),
100*(P268-MINIFS(P:P,$E:$E,$E268))/(MAXIFS(P:P,$E:$E,$E268)-MINIFS(P:P,$E:$E,$E268))))</f>
        <v/>
      </c>
      <c r="CF268" s="232" t="str">
        <f t="array" ref="CF268">IF(Q268="","",
IF(INDEX(Settings!$H:$H,MATCH(CF$1,Settings!$G:$G,0))=TRUE,
100-100*(Q268-MINIFS(Q:Q,$E:$E,$E268))/(MAXIFS(Q:Q,$E:$E,$E268)-MINIFS(Q:Q,$E:$E,$E268)),
100*(Q268-MINIFS(Q:Q,$E:$E,$E268))/(MAXIFS(Q:Q,$E:$E,$E268)-MINIFS(Q:Q,$E:$E,$E268))))</f>
        <v/>
      </c>
      <c r="CG268" s="232" t="str">
        <f t="array" ref="CG268">IF(R268="","",
IF(INDEX(Settings!$H:$H,MATCH(CG$1,Settings!$G:$G,0))=TRUE,
100-100*(R268-MINIFS(R:R,$E:$E,$E268))/(MAXIFS(R:R,$E:$E,$E268)-MINIFS(R:R,$E:$E,$E268)),
100*(R268-MINIFS(R:R,$E:$E,$E268))/(MAXIFS(R:R,$E:$E,$E268)-MINIFS(R:R,$E:$E,$E268))))</f>
        <v/>
      </c>
      <c r="CH268" s="232" t="str">
        <f t="array" ref="CH268">IF(S268="","",
IF(INDEX(Settings!$H:$H,MATCH(CH$1,Settings!$G:$G,0))=TRUE,
100-100*(S268-MINIFS(S:S,$E:$E,$E268))/(MAXIFS(S:S,$E:$E,$E268)-MINIFS(S:S,$E:$E,$E268)),
100*(S268-MINIFS(S:S,$E:$E,$E268))/(MAXIFS(S:S,$E:$E,$E268)-MINIFS(S:S,$E:$E,$E268))))</f>
        <v/>
      </c>
      <c r="CI268" s="232" t="str">
        <f t="array" ref="CI268">IF(T268="","",
IF(INDEX(Settings!$H:$H,MATCH(CI$1,Settings!$G:$G,0))=TRUE,
100-100*(T268-MINIFS(T:T,$E:$E,$E268))/(MAXIFS(T:T,$E:$E,$E268)-MINIFS(T:T,$E:$E,$E268)),
100*(T268-MINIFS(T:T,$E:$E,$E268))/(MAXIFS(T:T,$E:$E,$E268)-MINIFS(T:T,$E:$E,$E268))))</f>
        <v/>
      </c>
      <c r="CJ268" s="232" t="str">
        <f t="array" ref="CJ268">IF(U268="","",
IF(INDEX(Settings!$H:$H,MATCH(CJ$1,Settings!$G:$G,0))=TRUE,
100-100*(U268-MINIFS(U:U,$E:$E,$E268))/(MAXIFS(U:U,$E:$E,$E268)-MINIFS(U:U,$E:$E,$E268)),
100*(U268-MINIFS(U:U,$E:$E,$E268))/(MAXIFS(U:U,$E:$E,$E268)-MINIFS(U:U,$E:$E,$E268))))</f>
        <v/>
      </c>
      <c r="CK268" s="232" t="str">
        <f t="array" ref="CK268">IF(V268="","",
IF(INDEX(Settings!$H:$H,MATCH(CK$1,Settings!$G:$G,0))=TRUE,
100-100*(V268-MINIFS(V:V,$E:$E,$E268))/(MAXIFS(V:V,$E:$E,$E268)-MINIFS(V:V,$E:$E,$E268)),
100*(V268-MINIFS(V:V,$E:$E,$E268))/(MAXIFS(V:V,$E:$E,$E268)-MINIFS(V:V,$E:$E,$E268))))</f>
        <v/>
      </c>
      <c r="CL268" s="232" t="str">
        <f t="array" ref="CL268">IF(W268="","",
IF(INDEX(Settings!$H:$H,MATCH(CL$1,Settings!$G:$G,0))=TRUE,
100-100*(W268-MINIFS(W:W,$E:$E,$E268))/(MAXIFS(W:W,$E:$E,$E268)-MINIFS(W:W,$E:$E,$E268)),
100*(W268-MINIFS(W:W,$E:$E,$E268))/(MAXIFS(W:W,$E:$E,$E268)-MINIFS(W:W,$E:$E,$E268))))</f>
        <v/>
      </c>
      <c r="CM268" s="232" t="str">
        <f t="array" ref="CM268">IF(X268="","",
IF(INDEX(Settings!$H:$H,MATCH(CM$1,Settings!$G:$G,0))=TRUE,
100-100*(X268-MINIFS(X:X,$E:$E,$E268))/(MAXIFS(X:X,$E:$E,$E268)-MINIFS(X:X,$E:$E,$E268)),
100*(X268-MINIFS(X:X,$E:$E,$E268))/(MAXIFS(X:X,$E:$E,$E268)-MINIFS(X:X,$E:$E,$E268))))</f>
        <v/>
      </c>
      <c r="CN268" s="232" t="str">
        <f t="array" ref="CN268">IF(Y268="","",
IF(INDEX(Settings!$H:$H,MATCH(CN$1,Settings!$G:$G,0))=TRUE,
100-100*(Y268-MINIFS(Y:Y,$E:$E,$E268))/(MAXIFS(Y:Y,$E:$E,$E268)-MINIFS(Y:Y,$E:$E,$E268)),
100*(Y268-MINIFS(Y:Y,$E:$E,$E268))/(MAXIFS(Y:Y,$E:$E,$E268)-MINIFS(Y:Y,$E:$E,$E268))))</f>
        <v/>
      </c>
      <c r="CO268" s="232" t="str">
        <f t="array" ref="CO268">IF(Z268="","",
IF(INDEX(Settings!$H:$H,MATCH(CO$1,Settings!$G:$G,0))=TRUE,
100-100*(Z268-MINIFS(Z:Z,$E:$E,$E268))/(MAXIFS(Z:Z,$E:$E,$E268)-MINIFS(Z:Z,$E:$E,$E268)),
100*(Z268-MINIFS(Z:Z,$E:$E,$E268))/(MAXIFS(Z:Z,$E:$E,$E268)-MINIFS(Z:Z,$E:$E,$E268))))</f>
        <v/>
      </c>
      <c r="CP268" s="232" t="str">
        <f t="array" ref="CP268">IF(AA268="","",
IF(INDEX(Settings!$H:$H,MATCH(CP$1,Settings!$G:$G,0))=TRUE,
100-100*(AA268-MINIFS(AA:AA,$E:$E,$E268))/(MAXIFS(AA:AA,$E:$E,$E268)-MINIFS(AA:AA,$E:$E,$E268)),
100*(AA268-MINIFS(AA:AA,$E:$E,$E268))/(MAXIFS(AA:AA,$E:$E,$E268)-MINIFS(AA:AA,$E:$E,$E268))))</f>
        <v/>
      </c>
      <c r="CQ268" s="232" t="str">
        <f t="array" ref="CQ268">IF(AB268="","",
IF(INDEX(Settings!$H:$H,MATCH(CQ$1,Settings!$G:$G,0))=TRUE,
100-100*(AB268-MINIFS(AB:AB,$E:$E,$E268))/(MAXIFS(AB:AB,$E:$E,$E268)-MINIFS(AB:AB,$E:$E,$E268)),
100*(AB268-MINIFS(AB:AB,$E:$E,$E268))/(MAXIFS(AB:AB,$E:$E,$E268)-MINIFS(AB:AB,$E:$E,$E268))))</f>
        <v/>
      </c>
      <c r="CR268" s="232" t="str">
        <f t="array" ref="CR268">IF(AC268="","",
IF(INDEX(Settings!$H:$H,MATCH(CR$1,Settings!$G:$G,0))=TRUE,
100-100*(AC268-MINIFS(AC:AC,$E:$E,$E268))/(MAXIFS(AC:AC,$E:$E,$E268)-MINIFS(AC:AC,$E:$E,$E268)),
100*(AC268-MINIFS(AC:AC,$E:$E,$E268))/(MAXIFS(AC:AC,$E:$E,$E268)-MINIFS(AC:AC,$E:$E,$E268))))</f>
        <v/>
      </c>
      <c r="CS268" s="232" t="str">
        <f t="array" ref="CS268">IF(AD268="","",
IF(INDEX(Settings!$H:$H,MATCH(CS$1,Settings!$G:$G,0))=TRUE,
100-100*(AD268-MINIFS(AD:AD,$E:$E,$E268))/(MAXIFS(AD:AD,$E:$E,$E268)-MINIFS(AD:AD,$E:$E,$E268)),
100*(AD268-MINIFS(AD:AD,$E:$E,$E268))/(MAXIFS(AD:AD,$E:$E,$E268)-MINIFS(AD:AD,$E:$E,$E268))))</f>
        <v/>
      </c>
      <c r="CT268" s="232" t="str">
        <f t="array" ref="CT268">IF(AE268="","",
IF(INDEX(Settings!$H:$H,MATCH(CT$1,Settings!$G:$G,0))=TRUE,
100-100*(AE268-MINIFS(AE:AE,$E:$E,$E268))/(MAXIFS(AE:AE,$E:$E,$E268)-MINIFS(AE:AE,$E:$E,$E268)),
100*(AE268-MINIFS(AE:AE,$E:$E,$E268))/(MAXIFS(AE:AE,$E:$E,$E268)-MINIFS(AE:AE,$E:$E,$E268))))</f>
        <v/>
      </c>
      <c r="CU268" s="232" t="str">
        <f t="array" ref="CU268">IF(AF268="","",
IF(INDEX(Settings!$H:$H,MATCH(CU$1,Settings!$G:$G,0))=TRUE,
100-100*(AF268-MINIFS(AF:AF,$E:$E,$E268))/(MAXIFS(AF:AF,$E:$E,$E268)-MINIFS(AF:AF,$E:$E,$E268)),
100*(AF268-MINIFS(AF:AF,$E:$E,$E268))/(MAXIFS(AF:AF,$E:$E,$E268)-MINIFS(AF:AF,$E:$E,$E268))))</f>
        <v/>
      </c>
      <c r="CV268" s="232" t="str">
        <f t="array" ref="CV268">IF(AG268="","",
IF(INDEX(Settings!$H:$H,MATCH(CV$1,Settings!$G:$G,0))=TRUE,
100-100*(AG268-MINIFS(AG:AG,$E:$E,$E268))/(MAXIFS(AG:AG,$E:$E,$E268)-MINIFS(AG:AG,$E:$E,$E268)),
100*(AG268-MINIFS(AG:AG,$E:$E,$E268))/(MAXIFS(AG:AG,$E:$E,$E268)-MINIFS(AG:AG,$E:$E,$E268))))</f>
        <v/>
      </c>
      <c r="CW268" s="232" t="str">
        <f t="array" ref="CW268">IF(AH268="","",
IF(INDEX(Settings!$H:$H,MATCH(CW$1,Settings!$G:$G,0))=TRUE,
100-100*(AH268-MINIFS(AH:AH,$E:$E,$E268))/(MAXIFS(AH:AH,$E:$E,$E268)-MINIFS(AH:AH,$E:$E,$E268)),
100*(AH268-MINIFS(AH:AH,$E:$E,$E268))/(MAXIFS(AH:AH,$E:$E,$E268)-MINIFS(AH:AH,$E:$E,$E268))))</f>
        <v/>
      </c>
      <c r="CX268" s="232" t="str">
        <f t="array" ref="CX268">IF(AI268="","",
IF(INDEX(Settings!$H:$H,MATCH(CX$1,Settings!$G:$G,0))=TRUE,
100-100*(AI268-MINIFS(AI:AI,$E:$E,$E268))/(MAXIFS(AI:AI,$E:$E,$E268)-MINIFS(AI:AI,$E:$E,$E268)),
100*(AI268-MINIFS(AI:AI,$E:$E,$E268))/(MAXIFS(AI:AI,$E:$E,$E268)-MINIFS(AI:AI,$E:$E,$E268))))</f>
        <v/>
      </c>
      <c r="CY268" s="232" t="str">
        <f t="array" ref="CY268">IF(AJ268="","",
IF(INDEX(Settings!$H:$H,MATCH(CY$1,Settings!$G:$G,0))=TRUE,
100-100*(AJ268-MINIFS(AJ:AJ,$E:$E,$E268))/(MAXIFS(AJ:AJ,$E:$E,$E268)-MINIFS(AJ:AJ,$E:$E,$E268)),
100*(AJ268-MINIFS(AJ:AJ,$E:$E,$E268))/(MAXIFS(AJ:AJ,$E:$E,$E268)-MINIFS(AJ:AJ,$E:$E,$E268))))</f>
        <v/>
      </c>
      <c r="CZ268" s="232" t="str">
        <f t="array" ref="CZ268">IF(AK268="","",
IF(INDEX(Settings!$H:$H,MATCH(CZ$1,Settings!$G:$G,0))=TRUE,
100-100*(AK268-MINIFS(AK:AK,$E:$E,$E268))/(MAXIFS(AK:AK,$E:$E,$E268)-MINIFS(AK:AK,$E:$E,$E268)),
100*(AK268-MINIFS(AK:AK,$E:$E,$E268))/(MAXIFS(AK:AK,$E:$E,$E268)-MINIFS(AK:AK,$E:$E,$E268))))</f>
        <v/>
      </c>
      <c r="DA268" s="232" t="str">
        <f t="array" ref="DA268">IF(AL268="","",
IF(INDEX(Settings!$H:$H,MATCH(DA$1,Settings!$G:$G,0))=TRUE,
100-100*(AL268-MINIFS(AL:AL,$E:$E,$E268))/(MAXIFS(AL:AL,$E:$E,$E268)-MINIFS(AL:AL,$E:$E,$E268)),
100*(AL268-MINIFS(AL:AL,$E:$E,$E268))/(MAXIFS(AL:AL,$E:$E,$E268)-MINIFS(AL:AL,$E:$E,$E268))))</f>
        <v/>
      </c>
      <c r="DB268" s="232" t="str">
        <f t="array" ref="DB268">IF(AM268="","",
IF(INDEX(Settings!$H:$H,MATCH(DB$1,Settings!$G:$G,0))=TRUE,
100-100*(AM268-MINIFS(AM:AM,$E:$E,$E268))/(MAXIFS(AM:AM,$E:$E,$E268)-MINIFS(AM:AM,$E:$E,$E268)),
100*(AM268-MINIFS(AM:AM,$E:$E,$E268))/(MAXIFS(AM:AM,$E:$E,$E268)-MINIFS(AM:AM,$E:$E,$E268))))</f>
        <v/>
      </c>
      <c r="DC268" s="232" t="str">
        <f t="array" ref="DC268">IF(AN268="","",
IF(INDEX(Settings!$H:$H,MATCH(DC$1,Settings!$G:$G,0))=TRUE,
100-100*(AN268-MINIFS(AN:AN,$E:$E,$E268))/(MAXIFS(AN:AN,$E:$E,$E268)-MINIFS(AN:AN,$E:$E,$E268)),
100*(AN268-MINIFS(AN:AN,$E:$E,$E268))/(MAXIFS(AN:AN,$E:$E,$E268)-MINIFS(AN:AN,$E:$E,$E268))))</f>
        <v/>
      </c>
      <c r="DD268" s="232" t="str">
        <f t="array" ref="DD268">IF(AO268="","",
IF(INDEX(Settings!$H:$H,MATCH(DD$1,Settings!$G:$G,0))=TRUE,
100-100*(AO268-MINIFS(AO:AO,$E:$E,$E268))/(MAXIFS(AO:AO,$E:$E,$E268)-MINIFS(AO:AO,$E:$E,$E268)),
100*(AO268-MINIFS(AO:AO,$E:$E,$E268))/(MAXIFS(AO:AO,$E:$E,$E268)-MINIFS(AO:AO,$E:$E,$E268))))</f>
        <v/>
      </c>
      <c r="DE268" s="232" t="str">
        <f t="array" ref="DE268">IF(AP268="","",
IF(INDEX(Settings!$H:$H,MATCH(DE$1,Settings!$G:$G,0))=TRUE,
100-100*(AP268-MINIFS(AP:AP,$E:$E,$E268))/(MAXIFS(AP:AP,$E:$E,$E268)-MINIFS(AP:AP,$E:$E,$E268)),
100*(AP268-MINIFS(AP:AP,$E:$E,$E268))/(MAXIFS(AP:AP,$E:$E,$E268)-MINIFS(AP:AP,$E:$E,$E268))))</f>
        <v/>
      </c>
      <c r="DF268" s="232" t="str">
        <f t="array" ref="DF268">IF(AQ268="","",
IF(INDEX(Settings!$H:$H,MATCH(DF$1,Settings!$G:$G,0))=TRUE,
100-100*(AQ268-MINIFS(AQ:AQ,$E:$E,$E268))/(MAXIFS(AQ:AQ,$E:$E,$E268)-MINIFS(AQ:AQ,$E:$E,$E268)),
100*(AQ268-MINIFS(AQ:AQ,$E:$E,$E268))/(MAXIFS(AQ:AQ,$E:$E,$E268)-MINIFS(AQ:AQ,$E:$E,$E268))))</f>
        <v/>
      </c>
      <c r="DG268" s="232" t="str">
        <f t="array" ref="DG268">IF(AR268="","",
IF(INDEX(Settings!$H:$H,MATCH(DG$1,Settings!$G:$G,0))=TRUE,
100-100*(AR268-MINIFS(AR:AR,$E:$E,$E268))/(MAXIFS(AR:AR,$E:$E,$E268)-MINIFS(AR:AR,$E:$E,$E268)),
100*(AR268-MINIFS(AR:AR,$E:$E,$E268))/(MAXIFS(AR:AR,$E:$E,$E268)-MINIFS(AR:AR,$E:$E,$E268))))</f>
        <v/>
      </c>
      <c r="DH268" s="232" t="str">
        <f t="array" ref="DH268">IF(AS268="","",
IF(INDEX(Settings!$H:$H,MATCH(DH$1,Settings!$G:$G,0))=TRUE,
100-100*(AS268-MINIFS(AS:AS,$E:$E,$E268))/(MAXIFS(AS:AS,$E:$E,$E268)-MINIFS(AS:AS,$E:$E,$E268)),
100*(AS268-MINIFS(AS:AS,$E:$E,$E268))/(MAXIFS(AS:AS,$E:$E,$E268)-MINIFS(AS:AS,$E:$E,$E268))))</f>
        <v/>
      </c>
      <c r="DI268" s="232" t="str">
        <f t="array" ref="DI268">IF(AT268="","",
IF(INDEX(Settings!$H:$H,MATCH(DI$1,Settings!$G:$G,0))=TRUE,
100-100*(AT268-MINIFS(AT:AT,$E:$E,$E268))/(MAXIFS(AT:AT,$E:$E,$E268)-MINIFS(AT:AT,$E:$E,$E268)),
100*(AT268-MINIFS(AT:AT,$E:$E,$E268))/(MAXIFS(AT:AT,$E:$E,$E268)-MINIFS(AT:AT,$E:$E,$E268))))</f>
        <v/>
      </c>
      <c r="DJ268" s="232" t="str">
        <f t="array" ref="DJ268">IF(AU268="","",
IF(INDEX(Settings!$H:$H,MATCH(DJ$1,Settings!$G:$G,0))=TRUE,
100-100*(AU268-MINIFS(AU:AU,$E:$E,$E268))/(MAXIFS(AU:AU,$E:$E,$E268)-MINIFS(AU:AU,$E:$E,$E268)),
100*(AU268-MINIFS(AU:AU,$E:$E,$E268))/(MAXIFS(AU:AU,$E:$E,$E268)-MINIFS(AU:AU,$E:$E,$E268))))</f>
        <v/>
      </c>
      <c r="DK268" s="232" t="str">
        <f t="array" ref="DK268">IF(AV268="","",
IF(INDEX(Settings!$H:$H,MATCH(DK$1,Settings!$G:$G,0))=TRUE,
100-100*(AV268-MINIFS(AV:AV,$E:$E,$E268))/(MAXIFS(AV:AV,$E:$E,$E268)-MINIFS(AV:AV,$E:$E,$E268)),
100*(AV268-MINIFS(AV:AV,$E:$E,$E268))/(MAXIFS(AV:AV,$E:$E,$E268)-MINIFS(AV:AV,$E:$E,$E268))))</f>
        <v/>
      </c>
      <c r="DL268" s="232" t="str">
        <f t="array" ref="DL268">IF(AW268="","",
IF(INDEX(Settings!$H:$H,MATCH(DL$1,Settings!$G:$G,0))=TRUE,
100-100*(AW268-MINIFS(AW:AW,$E:$E,$E268))/(MAXIFS(AW:AW,$E:$E,$E268)-MINIFS(AW:AW,$E:$E,$E268)),
100*(AW268-MINIFS(AW:AW,$E:$E,$E268))/(MAXIFS(AW:AW,$E:$E,$E268)-MINIFS(AW:AW,$E:$E,$E268))))</f>
        <v/>
      </c>
      <c r="DM268" s="232" t="str">
        <f t="array" ref="DM268">IF(AX268="","",
IF(INDEX(Settings!$H:$H,MATCH(DM$1,Settings!$G:$G,0))=TRUE,
100-100*(AX268-MINIFS(AX:AX,$E:$E,$E268))/(MAXIFS(AX:AX,$E:$E,$E268)-MINIFS(AX:AX,$E:$E,$E268)),
100*(AX268-MINIFS(AX:AX,$E:$E,$E268))/(MAXIFS(AX:AX,$E:$E,$E268)-MINIFS(AX:AX,$E:$E,$E268))))</f>
        <v/>
      </c>
      <c r="DN268" s="232" t="str">
        <f t="array" ref="DN268">IF(AY268="","",
IF(INDEX(Settings!$H:$H,MATCH(DN$1,Settings!$G:$G,0))=TRUE,
100-100*(AY268-MINIFS(AY:AY,$E:$E,$E268))/(MAXIFS(AY:AY,$E:$E,$E268)-MINIFS(AY:AY,$E:$E,$E268)),
100*(AY268-MINIFS(AY:AY,$E:$E,$E268))/(MAXIFS(AY:AY,$E:$E,$E268)-MINIFS(AY:AY,$E:$E,$E268))))</f>
        <v/>
      </c>
      <c r="DO268" s="232" t="str">
        <f t="array" ref="DO268">IF(AZ268="","",
IF(INDEX(Settings!$H:$H,MATCH(DO$1,Settings!$G:$G,0))=TRUE,
100-100*(AZ268-MINIFS(AZ:AZ,$E:$E,$E268))/(MAXIFS(AZ:AZ,$E:$E,$E268)-MINIFS(AZ:AZ,$E:$E,$E268)),
100*(AZ268-MINIFS(AZ:AZ,$E:$E,$E268))/(MAXIFS(AZ:AZ,$E:$E,$E268)-MINIFS(AZ:AZ,$E:$E,$E268))))</f>
        <v/>
      </c>
      <c r="DP268" s="232" t="str">
        <f t="array" ref="DP268">IF(BA268="","",
IF(INDEX(Settings!$H:$H,MATCH(DP$1,Settings!$G:$G,0))=TRUE,
100-100*(BA268-MINIFS(BA:BA,$E:$E,$E268))/(MAXIFS(BA:BA,$E:$E,$E268)-MINIFS(BA:BA,$E:$E,$E268)),
100*(BA268-MINIFS(BA:BA,$E:$E,$E268))/(MAXIFS(BA:BA,$E:$E,$E268)-MINIFS(BA:BA,$E:$E,$E268))))</f>
        <v/>
      </c>
      <c r="DQ268" s="232" t="str">
        <f t="array" ref="DQ268">IF(BB268="","",
IF(INDEX(Settings!$H:$H,MATCH(DQ$1,Settings!$G:$G,0))=TRUE,
100-100*(BB268-MINIFS(BB:BB,$E:$E,$E268))/(MAXIFS(BB:BB,$E:$E,$E268)-MINIFS(BB:BB,$E:$E,$E268)),
100*(BB268-MINIFS(BB:BB,$E:$E,$E268))/(MAXIFS(BB:BB,$E:$E,$E268)-MINIFS(BB:BB,$E:$E,$E268))))</f>
        <v/>
      </c>
      <c r="DR268" s="232" t="str">
        <f t="array" ref="DR268">IF(BC268="","",
IF(INDEX(Settings!$H:$H,MATCH(DR$1,Settings!$G:$G,0))=TRUE,
100-100*(BC268-MINIFS(BC:BC,$E:$E,$E268))/(MAXIFS(BC:BC,$E:$E,$E268)-MINIFS(BC:BC,$E:$E,$E268)),
100*(BC268-MINIFS(BC:BC,$E:$E,$E268))/(MAXIFS(BC:BC,$E:$E,$E268)-MINIFS(BC:BC,$E:$E,$E268))))</f>
        <v/>
      </c>
      <c r="DS268" s="232" t="str">
        <f t="array" ref="DS268">IF(BD268="","",
IF(INDEX(Settings!$H:$H,MATCH(DS$1,Settings!$G:$G,0))=TRUE,
100-100*(BD268-MINIFS(BD:BD,$E:$E,$E268))/(MAXIFS(BD:BD,$E:$E,$E268)-MINIFS(BD:BD,$E:$E,$E268)),
100*(BD268-MINIFS(BD:BD,$E:$E,$E268))/(MAXIFS(BD:BD,$E:$E,$E268)-MINIFS(BD:BD,$E:$E,$E268))))</f>
        <v/>
      </c>
      <c r="DT268" s="232" t="str">
        <f t="array" ref="DT268">IF(BE268="","",
IF(INDEX(Settings!$H:$H,MATCH(DT$1,Settings!$G:$G,0))=TRUE,
100-100*(BE268-MINIFS(BE:BE,$E:$E,$E268))/(MAXIFS(BE:BE,$E:$E,$E268)-MINIFS(BE:BE,$E:$E,$E268)),
100*(BE268-MINIFS(BE:BE,$E:$E,$E268))/(MAXIFS(BE:BE,$E:$E,$E268)-MINIFS(BE:BE,$E:$E,$E268))))</f>
        <v/>
      </c>
      <c r="DU268" s="232" t="str">
        <f t="array" ref="DU268">IF(BF268="","",
IF(INDEX(Settings!$H:$H,MATCH(DU$1,Settings!$G:$G,0))=TRUE,
100-100*(BF268-MINIFS(BF:BF,$E:$E,$E268))/(MAXIFS(BF:BF,$E:$E,$E268)-MINIFS(BF:BF,$E:$E,$E268)),
100*(BF268-MINIFS(BF:BF,$E:$E,$E268))/(MAXIFS(BF:BF,$E:$E,$E268)-MINIFS(BF:BF,$E:$E,$E268))))</f>
        <v/>
      </c>
      <c r="DV268" s="232" t="str">
        <f t="array" ref="DV268">IF(BG268="","",
IF(INDEX(Settings!$H:$H,MATCH(DV$1,Settings!$G:$G,0))=TRUE,
100-100*(BG268-MINIFS(BG:BG,$E:$E,$E268))/(MAXIFS(BG:BG,$E:$E,$E268)-MINIFS(BG:BG,$E:$E,$E268)),
100*(BG268-MINIFS(BG:BG,$E:$E,$E268))/(MAXIFS(BG:BG,$E:$E,$E268)-MINIFS(BG:BG,$E:$E,$E268))))</f>
        <v/>
      </c>
      <c r="DW268" s="232" t="str">
        <f t="array" ref="DW268">IF(BH268="","",
IF(INDEX(Settings!$H:$H,MATCH(DW$1,Settings!$G:$G,0))=TRUE,
100-100*(BH268-MINIFS(BH:BH,$E:$E,$E268))/(MAXIFS(BH:BH,$E:$E,$E268)-MINIFS(BH:BH,$E:$E,$E268)),
100*(BH268-MINIFS(BH:BH,$E:$E,$E268))/(MAXIFS(BH:BH,$E:$E,$E268)-MINIFS(BH:BH,$E:$E,$E268))))</f>
        <v/>
      </c>
      <c r="DX268" s="232" t="str">
        <f t="array" ref="DX268">IF(BI268="","",
IF(INDEX(Settings!$H:$H,MATCH(DX$1,Settings!$G:$G,0))=TRUE,
100-100*(BI268-MINIFS(BI:BI,$E:$E,$E268))/(MAXIFS(BI:BI,$E:$E,$E268)-MINIFS(BI:BI,$E:$E,$E268)),
100*(BI268-MINIFS(BI:BI,$E:$E,$E268))/(MAXIFS(BI:BI,$E:$E,$E268)-MINIFS(BI:BI,$E:$E,$E268))))</f>
        <v/>
      </c>
      <c r="DY268" s="232" t="str">
        <f t="array" ref="DY268">IF(BJ268="","",
IF(INDEX(Settings!$H:$H,MATCH(DY$1,Settings!$G:$G,0))=TRUE,
100-100*(BJ268-MINIFS(BJ:BJ,$E:$E,$E268))/(MAXIFS(BJ:BJ,$E:$E,$E268)-MINIFS(BJ:BJ,$E:$E,$E268)),
100*(BJ268-MINIFS(BJ:BJ,$E:$E,$E268))/(MAXIFS(BJ:BJ,$E:$E,$E268)-MINIFS(BJ:BJ,$E:$E,$E268))))</f>
        <v/>
      </c>
      <c r="DZ268" s="234"/>
      <c r="EA268" s="234"/>
      <c r="EB268" s="234" t="str">
        <f t="shared" si="8"/>
        <v/>
      </c>
      <c r="EC268" s="234" t="str">
        <f t="shared" si="9"/>
        <v/>
      </c>
      <c r="ED268" s="234" t="str">
        <f t="shared" si="10"/>
        <v/>
      </c>
      <c r="EE268" s="234" t="str">
        <f t="shared" si="11"/>
        <v/>
      </c>
      <c r="EF268" s="234" t="str">
        <f t="shared" si="12"/>
        <v/>
      </c>
      <c r="EG268" s="234" t="str">
        <f t="shared" si="13"/>
        <v/>
      </c>
      <c r="EH268" s="234"/>
      <c r="EI268" s="234"/>
      <c r="EJ268" s="234"/>
      <c r="EK268" s="234"/>
      <c r="EL268" s="234"/>
      <c r="EM268" s="234"/>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3" t="str">
        <f t="shared" si="14"/>
        <v/>
      </c>
      <c r="N269" s="49"/>
      <c r="O269" s="49"/>
      <c r="P269" s="49"/>
      <c r="Q269" s="49"/>
      <c r="R269" s="49"/>
      <c r="S269" s="222" t="str">
        <f>IFERROR(VLOOKUP(AF269, 'YOYO IR Scores'!A:C, 3, FALSE), "")
</f>
        <v/>
      </c>
      <c r="T269" s="49"/>
      <c r="U269" s="49"/>
      <c r="V269" s="49"/>
      <c r="W269" s="49"/>
      <c r="X269" s="224" t="str">
        <f t="shared" si="4"/>
        <v/>
      </c>
      <c r="Y269" s="225" t="str">
        <f t="shared" si="5"/>
        <v/>
      </c>
      <c r="Z269" s="225" t="str">
        <f t="shared" si="6"/>
        <v/>
      </c>
      <c r="AA269" s="224" t="str">
        <f t="shared" si="7"/>
        <v/>
      </c>
      <c r="AB269" s="223"/>
      <c r="AC269" s="223"/>
      <c r="AD269" s="223"/>
      <c r="AE269" s="223" t="str">
        <f>IFERROR(VLOOKUP(AF269, 'YOYO IR Scores'!A:C, 2, FALSE), "")</f>
        <v/>
      </c>
      <c r="AF269" s="223"/>
      <c r="AG269" s="223"/>
      <c r="AH269" s="223"/>
      <c r="AI269" s="223"/>
      <c r="AJ269" s="223"/>
      <c r="AK269" s="223"/>
      <c r="AL269" s="223"/>
      <c r="AM269" s="223"/>
      <c r="AN269" s="223"/>
      <c r="AO269" s="223"/>
      <c r="AP269" s="223"/>
      <c r="AQ269" s="223"/>
      <c r="AR269" s="223"/>
      <c r="AS269" s="223"/>
      <c r="AT269" s="223"/>
      <c r="AU269" s="223"/>
      <c r="AV269" s="223"/>
      <c r="AW269" s="223"/>
      <c r="AX269" s="223"/>
      <c r="AY269" s="223"/>
      <c r="AZ269" s="223"/>
      <c r="BA269" s="223"/>
      <c r="BB269" s="223"/>
      <c r="BC269" s="223"/>
      <c r="BD269" s="223"/>
      <c r="BE269" s="223"/>
      <c r="BF269" s="223"/>
      <c r="BG269" s="223"/>
      <c r="BH269" s="223"/>
      <c r="BI269" s="223"/>
      <c r="BJ269" s="223"/>
      <c r="BK269" s="223" t="str">
        <f t="array" ref="BK269">IF(J269="","",
IF(INDEX(Settings!$H:$H,MATCH(BY$1,Settings!$G:$G,0))=TRUE,
100-100*(J269-MIN(J:J))/(MAX(J:J)-MIN(J:J)),
100*(J269-MIN(J:J))/(MAX(J:J)-MIN(J:J))))</f>
        <v/>
      </c>
      <c r="BL269" s="223" t="str">
        <f t="array" ref="BL269">IF(J269="","",
IF(INDEX(Settings!$H:$H,MATCH(BY$1,Settings!$G:$G,0))=TRUE,
100-100*(J269-MINIFS(J:J,$E:$E,$E269))/(MAXIFS(J:J,$E:$E,$E269)-MINIFS(J:J,$E:$E,$E269)),
100*(J269-MINIFS(J:J,$E:$E,$E269))/(MAXIFS(J:J,$E:$E,$E269)-MINIFS(J:J,$E:$E,$E269))))</f>
        <v/>
      </c>
      <c r="BM269" s="223"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4" t="str">
        <f t="array" ref="BQ269">IF(J269="","",
IF(INDEX(Settings!$H:$H,MATCH(BY$1,Settings!$G:$G,0))=TRUE,
-1*(J269-AVERAGE(J:J))/STDEV(J:J),
(J269-AVERAGE(J:J))/STDEV(J:J)))</f>
        <v/>
      </c>
      <c r="BR269" s="224" t="str">
        <f>IFERROR(__xludf.DUMMYFUNCTION("IF(J269="""","""",
IF(INDEX(Settings!$H:$H,MATCH(BY$1,Settings!$G:$G,0))=TRUE,
-1*(J269-AVERAGEIFS(J:J,$E:$E,$E269))/STDEV(FILTER(J:J,$E:$E=$E269)),
(J269-AVERAGEIFS(J:J,$E:$E,$E269))/STDEV(FILTER(J:J,$E:$E=$E269))))"),"")</f>
        <v/>
      </c>
      <c r="BS269" s="224"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3" t="str">
        <f t="array" ref="BY269">IF(J269="","",
IF(INDEX(Settings!$H:$H,MATCH(BY$1,Settings!$G:$G,0))=TRUE,
100-100*(J269-MINIFS(J:J,$E:$E,$E269))/(MAXIFS(J:J,$E:$E,$E269)-MINIFS(J:J,$E:$E,$E269)),
100*(J269-MINIFS(J:J,$E:$E,$E269))/(MAXIFS(J:J,$E:$E,$E269)-MINIFS(J:J,$E:$E,$E269))))</f>
        <v/>
      </c>
      <c r="BZ269" s="223" t="str">
        <f t="array" ref="BZ269">IF(K269="","",
IF(INDEX(Settings!$H:$H,MATCH(BZ$1,Settings!$G:$G,0))=TRUE,
100-100*(K269-MINIFS(K:K,$E:$E,$E269))/(MAXIFS(K:K,$E:$E,$E269)-MINIFS(K:K,$E:$E,$E269)),
100*(K269-MINIFS(K:K,$E:$E,$E269))/(MAXIFS(K:K,$E:$E,$E269)-MINIFS(K:K,$E:$E,$E269))))</f>
        <v/>
      </c>
      <c r="CA269" s="223" t="str">
        <f t="array" ref="CA269">IF(L269="","",
IF(INDEX(Settings!$H:$H,MATCH(CA$1,Settings!$G:$G,0))=TRUE,
100-100*(L269-MINIFS(L:L,$E:$E,$E269))/(MAXIFS(L:L,$E:$E,$E269)-MINIFS(L:L,$E:$E,$E269)),
100*(L269-MINIFS(L:L,$E:$E,$E269))/(MAXIFS(L:L,$E:$E,$E269)-MINIFS(L:L,$E:$E,$E269))))</f>
        <v/>
      </c>
      <c r="CB269" s="223" t="str">
        <f t="array" ref="CB269">IF(M269="","",
IF(INDEX(Settings!$H:$H,MATCH(CB$1,Settings!$G:$G,0))=TRUE,
100-100*(M269-MINIFS(M:M,$E:$E,$E269))/(MAXIFS(M:M,$E:$E,$E269)-MINIFS(M:M,$E:$E,$E269)),
100*(M269-MINIFS(M:M,$E:$E,$E269))/(MAXIFS(M:M,$E:$E,$E269)-MINIFS(M:M,$E:$E,$E269))))</f>
        <v/>
      </c>
      <c r="CC269" s="223" t="str">
        <f t="array" ref="CC269">IF(N269="","",
IF(INDEX(Settings!$H:$H,MATCH(CC$1,Settings!$G:$G,0))=TRUE,
100-100*(N269-MINIFS(N:N,$E:$E,$E269))/(MAXIFS(N:N,$E:$E,$E269)-MINIFS(N:N,$E:$E,$E269)),
100*(N269-MINIFS(N:N,$E:$E,$E269))/(MAXIFS(N:N,$E:$E,$E269)-MINIFS(N:N,$E:$E,$E269))))</f>
        <v/>
      </c>
      <c r="CD269" s="223" t="str">
        <f t="array" ref="CD269">IF(O269="","",
IF(INDEX(Settings!$H:$H,MATCH(CD$1,Settings!$G:$G,0))=TRUE,
100-100*(O269-MINIFS(O:O,$E:$E,$E269))/(MAXIFS(O:O,$E:$E,$E269)-MINIFS(O:O,$E:$E,$E269)),
100*(O269-MINIFS(O:O,$E:$E,$E269))/(MAXIFS(O:O,$E:$E,$E269)-MINIFS(O:O,$E:$E,$E269))))</f>
        <v/>
      </c>
      <c r="CE269" s="223" t="str">
        <f t="array" ref="CE269">IF(P269="","",
IF(INDEX(Settings!$H:$H,MATCH(CE$1,Settings!$G:$G,0))=TRUE,
100-100*(P269-MINIFS(P:P,$E:$E,$E269))/(MAXIFS(P:P,$E:$E,$E269)-MINIFS(P:P,$E:$E,$E269)),
100*(P269-MINIFS(P:P,$E:$E,$E269))/(MAXIFS(P:P,$E:$E,$E269)-MINIFS(P:P,$E:$E,$E269))))</f>
        <v/>
      </c>
      <c r="CF269" s="223" t="str">
        <f t="array" ref="CF269">IF(Q269="","",
IF(INDEX(Settings!$H:$H,MATCH(CF$1,Settings!$G:$G,0))=TRUE,
100-100*(Q269-MINIFS(Q:Q,$E:$E,$E269))/(MAXIFS(Q:Q,$E:$E,$E269)-MINIFS(Q:Q,$E:$E,$E269)),
100*(Q269-MINIFS(Q:Q,$E:$E,$E269))/(MAXIFS(Q:Q,$E:$E,$E269)-MINIFS(Q:Q,$E:$E,$E269))))</f>
        <v/>
      </c>
      <c r="CG269" s="223" t="str">
        <f t="array" ref="CG269">IF(R269="","",
IF(INDEX(Settings!$H:$H,MATCH(CG$1,Settings!$G:$G,0))=TRUE,
100-100*(R269-MINIFS(R:R,$E:$E,$E269))/(MAXIFS(R:R,$E:$E,$E269)-MINIFS(R:R,$E:$E,$E269)),
100*(R269-MINIFS(R:R,$E:$E,$E269))/(MAXIFS(R:R,$E:$E,$E269)-MINIFS(R:R,$E:$E,$E269))))</f>
        <v/>
      </c>
      <c r="CH269" s="223" t="str">
        <f t="array" ref="CH269">IF(S269="","",
IF(INDEX(Settings!$H:$H,MATCH(CH$1,Settings!$G:$G,0))=TRUE,
100-100*(S269-MINIFS(S:S,$E:$E,$E269))/(MAXIFS(S:S,$E:$E,$E269)-MINIFS(S:S,$E:$E,$E269)),
100*(S269-MINIFS(S:S,$E:$E,$E269))/(MAXIFS(S:S,$E:$E,$E269)-MINIFS(S:S,$E:$E,$E269))))</f>
        <v/>
      </c>
      <c r="CI269" s="223" t="str">
        <f t="array" ref="CI269">IF(T269="","",
IF(INDEX(Settings!$H:$H,MATCH(CI$1,Settings!$G:$G,0))=TRUE,
100-100*(T269-MINIFS(T:T,$E:$E,$E269))/(MAXIFS(T:T,$E:$E,$E269)-MINIFS(T:T,$E:$E,$E269)),
100*(T269-MINIFS(T:T,$E:$E,$E269))/(MAXIFS(T:T,$E:$E,$E269)-MINIFS(T:T,$E:$E,$E269))))</f>
        <v/>
      </c>
      <c r="CJ269" s="223" t="str">
        <f t="array" ref="CJ269">IF(U269="","",
IF(INDEX(Settings!$H:$H,MATCH(CJ$1,Settings!$G:$G,0))=TRUE,
100-100*(U269-MINIFS(U:U,$E:$E,$E269))/(MAXIFS(U:U,$E:$E,$E269)-MINIFS(U:U,$E:$E,$E269)),
100*(U269-MINIFS(U:U,$E:$E,$E269))/(MAXIFS(U:U,$E:$E,$E269)-MINIFS(U:U,$E:$E,$E269))))</f>
        <v/>
      </c>
      <c r="CK269" s="223" t="str">
        <f t="array" ref="CK269">IF(V269="","",
IF(INDEX(Settings!$H:$H,MATCH(CK$1,Settings!$G:$G,0))=TRUE,
100-100*(V269-MINIFS(V:V,$E:$E,$E269))/(MAXIFS(V:V,$E:$E,$E269)-MINIFS(V:V,$E:$E,$E269)),
100*(V269-MINIFS(V:V,$E:$E,$E269))/(MAXIFS(V:V,$E:$E,$E269)-MINIFS(V:V,$E:$E,$E269))))</f>
        <v/>
      </c>
      <c r="CL269" s="223" t="str">
        <f t="array" ref="CL269">IF(W269="","",
IF(INDEX(Settings!$H:$H,MATCH(CL$1,Settings!$G:$G,0))=TRUE,
100-100*(W269-MINIFS(W:W,$E:$E,$E269))/(MAXIFS(W:W,$E:$E,$E269)-MINIFS(W:W,$E:$E,$E269)),
100*(W269-MINIFS(W:W,$E:$E,$E269))/(MAXIFS(W:W,$E:$E,$E269)-MINIFS(W:W,$E:$E,$E269))))</f>
        <v/>
      </c>
      <c r="CM269" s="223" t="str">
        <f t="array" ref="CM269">IF(X269="","",
IF(INDEX(Settings!$H:$H,MATCH(CM$1,Settings!$G:$G,0))=TRUE,
100-100*(X269-MINIFS(X:X,$E:$E,$E269))/(MAXIFS(X:X,$E:$E,$E269)-MINIFS(X:X,$E:$E,$E269)),
100*(X269-MINIFS(X:X,$E:$E,$E269))/(MAXIFS(X:X,$E:$E,$E269)-MINIFS(X:X,$E:$E,$E269))))</f>
        <v/>
      </c>
      <c r="CN269" s="223" t="str">
        <f t="array" ref="CN269">IF(Y269="","",
IF(INDEX(Settings!$H:$H,MATCH(CN$1,Settings!$G:$G,0))=TRUE,
100-100*(Y269-MINIFS(Y:Y,$E:$E,$E269))/(MAXIFS(Y:Y,$E:$E,$E269)-MINIFS(Y:Y,$E:$E,$E269)),
100*(Y269-MINIFS(Y:Y,$E:$E,$E269))/(MAXIFS(Y:Y,$E:$E,$E269)-MINIFS(Y:Y,$E:$E,$E269))))</f>
        <v/>
      </c>
      <c r="CO269" s="223" t="str">
        <f t="array" ref="CO269">IF(Z269="","",
IF(INDEX(Settings!$H:$H,MATCH(CO$1,Settings!$G:$G,0))=TRUE,
100-100*(Z269-MINIFS(Z:Z,$E:$E,$E269))/(MAXIFS(Z:Z,$E:$E,$E269)-MINIFS(Z:Z,$E:$E,$E269)),
100*(Z269-MINIFS(Z:Z,$E:$E,$E269))/(MAXIFS(Z:Z,$E:$E,$E269)-MINIFS(Z:Z,$E:$E,$E269))))</f>
        <v/>
      </c>
      <c r="CP269" s="223" t="str">
        <f t="array" ref="CP269">IF(AA269="","",
IF(INDEX(Settings!$H:$H,MATCH(CP$1,Settings!$G:$G,0))=TRUE,
100-100*(AA269-MINIFS(AA:AA,$E:$E,$E269))/(MAXIFS(AA:AA,$E:$E,$E269)-MINIFS(AA:AA,$E:$E,$E269)),
100*(AA269-MINIFS(AA:AA,$E:$E,$E269))/(MAXIFS(AA:AA,$E:$E,$E269)-MINIFS(AA:AA,$E:$E,$E269))))</f>
        <v/>
      </c>
      <c r="CQ269" s="223" t="str">
        <f t="array" ref="CQ269">IF(AB269="","",
IF(INDEX(Settings!$H:$H,MATCH(CQ$1,Settings!$G:$G,0))=TRUE,
100-100*(AB269-MINIFS(AB:AB,$E:$E,$E269))/(MAXIFS(AB:AB,$E:$E,$E269)-MINIFS(AB:AB,$E:$E,$E269)),
100*(AB269-MINIFS(AB:AB,$E:$E,$E269))/(MAXIFS(AB:AB,$E:$E,$E269)-MINIFS(AB:AB,$E:$E,$E269))))</f>
        <v/>
      </c>
      <c r="CR269" s="223" t="str">
        <f t="array" ref="CR269">IF(AC269="","",
IF(INDEX(Settings!$H:$H,MATCH(CR$1,Settings!$G:$G,0))=TRUE,
100-100*(AC269-MINIFS(AC:AC,$E:$E,$E269))/(MAXIFS(AC:AC,$E:$E,$E269)-MINIFS(AC:AC,$E:$E,$E269)),
100*(AC269-MINIFS(AC:AC,$E:$E,$E269))/(MAXIFS(AC:AC,$E:$E,$E269)-MINIFS(AC:AC,$E:$E,$E269))))</f>
        <v/>
      </c>
      <c r="CS269" s="223" t="str">
        <f t="array" ref="CS269">IF(AD269="","",
IF(INDEX(Settings!$H:$H,MATCH(CS$1,Settings!$G:$G,0))=TRUE,
100-100*(AD269-MINIFS(AD:AD,$E:$E,$E269))/(MAXIFS(AD:AD,$E:$E,$E269)-MINIFS(AD:AD,$E:$E,$E269)),
100*(AD269-MINIFS(AD:AD,$E:$E,$E269))/(MAXIFS(AD:AD,$E:$E,$E269)-MINIFS(AD:AD,$E:$E,$E269))))</f>
        <v/>
      </c>
      <c r="CT269" s="223" t="str">
        <f t="array" ref="CT269">IF(AE269="","",
IF(INDEX(Settings!$H:$H,MATCH(CT$1,Settings!$G:$G,0))=TRUE,
100-100*(AE269-MINIFS(AE:AE,$E:$E,$E269))/(MAXIFS(AE:AE,$E:$E,$E269)-MINIFS(AE:AE,$E:$E,$E269)),
100*(AE269-MINIFS(AE:AE,$E:$E,$E269))/(MAXIFS(AE:AE,$E:$E,$E269)-MINIFS(AE:AE,$E:$E,$E269))))</f>
        <v/>
      </c>
      <c r="CU269" s="223" t="str">
        <f t="array" ref="CU269">IF(AF269="","",
IF(INDEX(Settings!$H:$H,MATCH(CU$1,Settings!$G:$G,0))=TRUE,
100-100*(AF269-MINIFS(AF:AF,$E:$E,$E269))/(MAXIFS(AF:AF,$E:$E,$E269)-MINIFS(AF:AF,$E:$E,$E269)),
100*(AF269-MINIFS(AF:AF,$E:$E,$E269))/(MAXIFS(AF:AF,$E:$E,$E269)-MINIFS(AF:AF,$E:$E,$E269))))</f>
        <v/>
      </c>
      <c r="CV269" s="223" t="str">
        <f t="array" ref="CV269">IF(AG269="","",
IF(INDEX(Settings!$H:$H,MATCH(CV$1,Settings!$G:$G,0))=TRUE,
100-100*(AG269-MINIFS(AG:AG,$E:$E,$E269))/(MAXIFS(AG:AG,$E:$E,$E269)-MINIFS(AG:AG,$E:$E,$E269)),
100*(AG269-MINIFS(AG:AG,$E:$E,$E269))/(MAXIFS(AG:AG,$E:$E,$E269)-MINIFS(AG:AG,$E:$E,$E269))))</f>
        <v/>
      </c>
      <c r="CW269" s="223" t="str">
        <f t="array" ref="CW269">IF(AH269="","",
IF(INDEX(Settings!$H:$H,MATCH(CW$1,Settings!$G:$G,0))=TRUE,
100-100*(AH269-MINIFS(AH:AH,$E:$E,$E269))/(MAXIFS(AH:AH,$E:$E,$E269)-MINIFS(AH:AH,$E:$E,$E269)),
100*(AH269-MINIFS(AH:AH,$E:$E,$E269))/(MAXIFS(AH:AH,$E:$E,$E269)-MINIFS(AH:AH,$E:$E,$E269))))</f>
        <v/>
      </c>
      <c r="CX269" s="223" t="str">
        <f t="array" ref="CX269">IF(AI269="","",
IF(INDEX(Settings!$H:$H,MATCH(CX$1,Settings!$G:$G,0))=TRUE,
100-100*(AI269-MINIFS(AI:AI,$E:$E,$E269))/(MAXIFS(AI:AI,$E:$E,$E269)-MINIFS(AI:AI,$E:$E,$E269)),
100*(AI269-MINIFS(AI:AI,$E:$E,$E269))/(MAXIFS(AI:AI,$E:$E,$E269)-MINIFS(AI:AI,$E:$E,$E269))))</f>
        <v/>
      </c>
      <c r="CY269" s="223" t="str">
        <f t="array" ref="CY269">IF(AJ269="","",
IF(INDEX(Settings!$H:$H,MATCH(CY$1,Settings!$G:$G,0))=TRUE,
100-100*(AJ269-MINIFS(AJ:AJ,$E:$E,$E269))/(MAXIFS(AJ:AJ,$E:$E,$E269)-MINIFS(AJ:AJ,$E:$E,$E269)),
100*(AJ269-MINIFS(AJ:AJ,$E:$E,$E269))/(MAXIFS(AJ:AJ,$E:$E,$E269)-MINIFS(AJ:AJ,$E:$E,$E269))))</f>
        <v/>
      </c>
      <c r="CZ269" s="223" t="str">
        <f t="array" ref="CZ269">IF(AK269="","",
IF(INDEX(Settings!$H:$H,MATCH(CZ$1,Settings!$G:$G,0))=TRUE,
100-100*(AK269-MINIFS(AK:AK,$E:$E,$E269))/(MAXIFS(AK:AK,$E:$E,$E269)-MINIFS(AK:AK,$E:$E,$E269)),
100*(AK269-MINIFS(AK:AK,$E:$E,$E269))/(MAXIFS(AK:AK,$E:$E,$E269)-MINIFS(AK:AK,$E:$E,$E269))))</f>
        <v/>
      </c>
      <c r="DA269" s="223" t="str">
        <f t="array" ref="DA269">IF(AL269="","",
IF(INDEX(Settings!$H:$H,MATCH(DA$1,Settings!$G:$G,0))=TRUE,
100-100*(AL269-MINIFS(AL:AL,$E:$E,$E269))/(MAXIFS(AL:AL,$E:$E,$E269)-MINIFS(AL:AL,$E:$E,$E269)),
100*(AL269-MINIFS(AL:AL,$E:$E,$E269))/(MAXIFS(AL:AL,$E:$E,$E269)-MINIFS(AL:AL,$E:$E,$E269))))</f>
        <v/>
      </c>
      <c r="DB269" s="223" t="str">
        <f t="array" ref="DB269">IF(AM269="","",
IF(INDEX(Settings!$H:$H,MATCH(DB$1,Settings!$G:$G,0))=TRUE,
100-100*(AM269-MINIFS(AM:AM,$E:$E,$E269))/(MAXIFS(AM:AM,$E:$E,$E269)-MINIFS(AM:AM,$E:$E,$E269)),
100*(AM269-MINIFS(AM:AM,$E:$E,$E269))/(MAXIFS(AM:AM,$E:$E,$E269)-MINIFS(AM:AM,$E:$E,$E269))))</f>
        <v/>
      </c>
      <c r="DC269" s="223" t="str">
        <f t="array" ref="DC269">IF(AN269="","",
IF(INDEX(Settings!$H:$H,MATCH(DC$1,Settings!$G:$G,0))=TRUE,
100-100*(AN269-MINIFS(AN:AN,$E:$E,$E269))/(MAXIFS(AN:AN,$E:$E,$E269)-MINIFS(AN:AN,$E:$E,$E269)),
100*(AN269-MINIFS(AN:AN,$E:$E,$E269))/(MAXIFS(AN:AN,$E:$E,$E269)-MINIFS(AN:AN,$E:$E,$E269))))</f>
        <v/>
      </c>
      <c r="DD269" s="223" t="str">
        <f t="array" ref="DD269">IF(AO269="","",
IF(INDEX(Settings!$H:$H,MATCH(DD$1,Settings!$G:$G,0))=TRUE,
100-100*(AO269-MINIFS(AO:AO,$E:$E,$E269))/(MAXIFS(AO:AO,$E:$E,$E269)-MINIFS(AO:AO,$E:$E,$E269)),
100*(AO269-MINIFS(AO:AO,$E:$E,$E269))/(MAXIFS(AO:AO,$E:$E,$E269)-MINIFS(AO:AO,$E:$E,$E269))))</f>
        <v/>
      </c>
      <c r="DE269" s="223" t="str">
        <f t="array" ref="DE269">IF(AP269="","",
IF(INDEX(Settings!$H:$H,MATCH(DE$1,Settings!$G:$G,0))=TRUE,
100-100*(AP269-MINIFS(AP:AP,$E:$E,$E269))/(MAXIFS(AP:AP,$E:$E,$E269)-MINIFS(AP:AP,$E:$E,$E269)),
100*(AP269-MINIFS(AP:AP,$E:$E,$E269))/(MAXIFS(AP:AP,$E:$E,$E269)-MINIFS(AP:AP,$E:$E,$E269))))</f>
        <v/>
      </c>
      <c r="DF269" s="223" t="str">
        <f t="array" ref="DF269">IF(AQ269="","",
IF(INDEX(Settings!$H:$H,MATCH(DF$1,Settings!$G:$G,0))=TRUE,
100-100*(AQ269-MINIFS(AQ:AQ,$E:$E,$E269))/(MAXIFS(AQ:AQ,$E:$E,$E269)-MINIFS(AQ:AQ,$E:$E,$E269)),
100*(AQ269-MINIFS(AQ:AQ,$E:$E,$E269))/(MAXIFS(AQ:AQ,$E:$E,$E269)-MINIFS(AQ:AQ,$E:$E,$E269))))</f>
        <v/>
      </c>
      <c r="DG269" s="223" t="str">
        <f t="array" ref="DG269">IF(AR269="","",
IF(INDEX(Settings!$H:$H,MATCH(DG$1,Settings!$G:$G,0))=TRUE,
100-100*(AR269-MINIFS(AR:AR,$E:$E,$E269))/(MAXIFS(AR:AR,$E:$E,$E269)-MINIFS(AR:AR,$E:$E,$E269)),
100*(AR269-MINIFS(AR:AR,$E:$E,$E269))/(MAXIFS(AR:AR,$E:$E,$E269)-MINIFS(AR:AR,$E:$E,$E269))))</f>
        <v/>
      </c>
      <c r="DH269" s="223" t="str">
        <f t="array" ref="DH269">IF(AS269="","",
IF(INDEX(Settings!$H:$H,MATCH(DH$1,Settings!$G:$G,0))=TRUE,
100-100*(AS269-MINIFS(AS:AS,$E:$E,$E269))/(MAXIFS(AS:AS,$E:$E,$E269)-MINIFS(AS:AS,$E:$E,$E269)),
100*(AS269-MINIFS(AS:AS,$E:$E,$E269))/(MAXIFS(AS:AS,$E:$E,$E269)-MINIFS(AS:AS,$E:$E,$E269))))</f>
        <v/>
      </c>
      <c r="DI269" s="223" t="str">
        <f t="array" ref="DI269">IF(AT269="","",
IF(INDEX(Settings!$H:$H,MATCH(DI$1,Settings!$G:$G,0))=TRUE,
100-100*(AT269-MINIFS(AT:AT,$E:$E,$E269))/(MAXIFS(AT:AT,$E:$E,$E269)-MINIFS(AT:AT,$E:$E,$E269)),
100*(AT269-MINIFS(AT:AT,$E:$E,$E269))/(MAXIFS(AT:AT,$E:$E,$E269)-MINIFS(AT:AT,$E:$E,$E269))))</f>
        <v/>
      </c>
      <c r="DJ269" s="223" t="str">
        <f t="array" ref="DJ269">IF(AU269="","",
IF(INDEX(Settings!$H:$H,MATCH(DJ$1,Settings!$G:$G,0))=TRUE,
100-100*(AU269-MINIFS(AU:AU,$E:$E,$E269))/(MAXIFS(AU:AU,$E:$E,$E269)-MINIFS(AU:AU,$E:$E,$E269)),
100*(AU269-MINIFS(AU:AU,$E:$E,$E269))/(MAXIFS(AU:AU,$E:$E,$E269)-MINIFS(AU:AU,$E:$E,$E269))))</f>
        <v/>
      </c>
      <c r="DK269" s="223" t="str">
        <f t="array" ref="DK269">IF(AV269="","",
IF(INDEX(Settings!$H:$H,MATCH(DK$1,Settings!$G:$G,0))=TRUE,
100-100*(AV269-MINIFS(AV:AV,$E:$E,$E269))/(MAXIFS(AV:AV,$E:$E,$E269)-MINIFS(AV:AV,$E:$E,$E269)),
100*(AV269-MINIFS(AV:AV,$E:$E,$E269))/(MAXIFS(AV:AV,$E:$E,$E269)-MINIFS(AV:AV,$E:$E,$E269))))</f>
        <v/>
      </c>
      <c r="DL269" s="223" t="str">
        <f t="array" ref="DL269">IF(AW269="","",
IF(INDEX(Settings!$H:$H,MATCH(DL$1,Settings!$G:$G,0))=TRUE,
100-100*(AW269-MINIFS(AW:AW,$E:$E,$E269))/(MAXIFS(AW:AW,$E:$E,$E269)-MINIFS(AW:AW,$E:$E,$E269)),
100*(AW269-MINIFS(AW:AW,$E:$E,$E269))/(MAXIFS(AW:AW,$E:$E,$E269)-MINIFS(AW:AW,$E:$E,$E269))))</f>
        <v/>
      </c>
      <c r="DM269" s="223" t="str">
        <f t="array" ref="DM269">IF(AX269="","",
IF(INDEX(Settings!$H:$H,MATCH(DM$1,Settings!$G:$G,0))=TRUE,
100-100*(AX269-MINIFS(AX:AX,$E:$E,$E269))/(MAXIFS(AX:AX,$E:$E,$E269)-MINIFS(AX:AX,$E:$E,$E269)),
100*(AX269-MINIFS(AX:AX,$E:$E,$E269))/(MAXIFS(AX:AX,$E:$E,$E269)-MINIFS(AX:AX,$E:$E,$E269))))</f>
        <v/>
      </c>
      <c r="DN269" s="223" t="str">
        <f t="array" ref="DN269">IF(AY269="","",
IF(INDEX(Settings!$H:$H,MATCH(DN$1,Settings!$G:$G,0))=TRUE,
100-100*(AY269-MINIFS(AY:AY,$E:$E,$E269))/(MAXIFS(AY:AY,$E:$E,$E269)-MINIFS(AY:AY,$E:$E,$E269)),
100*(AY269-MINIFS(AY:AY,$E:$E,$E269))/(MAXIFS(AY:AY,$E:$E,$E269)-MINIFS(AY:AY,$E:$E,$E269))))</f>
        <v/>
      </c>
      <c r="DO269" s="223" t="str">
        <f t="array" ref="DO269">IF(AZ269="","",
IF(INDEX(Settings!$H:$H,MATCH(DO$1,Settings!$G:$G,0))=TRUE,
100-100*(AZ269-MINIFS(AZ:AZ,$E:$E,$E269))/(MAXIFS(AZ:AZ,$E:$E,$E269)-MINIFS(AZ:AZ,$E:$E,$E269)),
100*(AZ269-MINIFS(AZ:AZ,$E:$E,$E269))/(MAXIFS(AZ:AZ,$E:$E,$E269)-MINIFS(AZ:AZ,$E:$E,$E269))))</f>
        <v/>
      </c>
      <c r="DP269" s="223" t="str">
        <f t="array" ref="DP269">IF(BA269="","",
IF(INDEX(Settings!$H:$H,MATCH(DP$1,Settings!$G:$G,0))=TRUE,
100-100*(BA269-MINIFS(BA:BA,$E:$E,$E269))/(MAXIFS(BA:BA,$E:$E,$E269)-MINIFS(BA:BA,$E:$E,$E269)),
100*(BA269-MINIFS(BA:BA,$E:$E,$E269))/(MAXIFS(BA:BA,$E:$E,$E269)-MINIFS(BA:BA,$E:$E,$E269))))</f>
        <v/>
      </c>
      <c r="DQ269" s="223" t="str">
        <f t="array" ref="DQ269">IF(BB269="","",
IF(INDEX(Settings!$H:$H,MATCH(DQ$1,Settings!$G:$G,0))=TRUE,
100-100*(BB269-MINIFS(BB:BB,$E:$E,$E269))/(MAXIFS(BB:BB,$E:$E,$E269)-MINIFS(BB:BB,$E:$E,$E269)),
100*(BB269-MINIFS(BB:BB,$E:$E,$E269))/(MAXIFS(BB:BB,$E:$E,$E269)-MINIFS(BB:BB,$E:$E,$E269))))</f>
        <v/>
      </c>
      <c r="DR269" s="223" t="str">
        <f t="array" ref="DR269">IF(BC269="","",
IF(INDEX(Settings!$H:$H,MATCH(DR$1,Settings!$G:$G,0))=TRUE,
100-100*(BC269-MINIFS(BC:BC,$E:$E,$E269))/(MAXIFS(BC:BC,$E:$E,$E269)-MINIFS(BC:BC,$E:$E,$E269)),
100*(BC269-MINIFS(BC:BC,$E:$E,$E269))/(MAXIFS(BC:BC,$E:$E,$E269)-MINIFS(BC:BC,$E:$E,$E269))))</f>
        <v/>
      </c>
      <c r="DS269" s="223" t="str">
        <f t="array" ref="DS269">IF(BD269="","",
IF(INDEX(Settings!$H:$H,MATCH(DS$1,Settings!$G:$G,0))=TRUE,
100-100*(BD269-MINIFS(BD:BD,$E:$E,$E269))/(MAXIFS(BD:BD,$E:$E,$E269)-MINIFS(BD:BD,$E:$E,$E269)),
100*(BD269-MINIFS(BD:BD,$E:$E,$E269))/(MAXIFS(BD:BD,$E:$E,$E269)-MINIFS(BD:BD,$E:$E,$E269))))</f>
        <v/>
      </c>
      <c r="DT269" s="223" t="str">
        <f t="array" ref="DT269">IF(BE269="","",
IF(INDEX(Settings!$H:$H,MATCH(DT$1,Settings!$G:$G,0))=TRUE,
100-100*(BE269-MINIFS(BE:BE,$E:$E,$E269))/(MAXIFS(BE:BE,$E:$E,$E269)-MINIFS(BE:BE,$E:$E,$E269)),
100*(BE269-MINIFS(BE:BE,$E:$E,$E269))/(MAXIFS(BE:BE,$E:$E,$E269)-MINIFS(BE:BE,$E:$E,$E269))))</f>
        <v/>
      </c>
      <c r="DU269" s="223" t="str">
        <f t="array" ref="DU269">IF(BF269="","",
IF(INDEX(Settings!$H:$H,MATCH(DU$1,Settings!$G:$G,0))=TRUE,
100-100*(BF269-MINIFS(BF:BF,$E:$E,$E269))/(MAXIFS(BF:BF,$E:$E,$E269)-MINIFS(BF:BF,$E:$E,$E269)),
100*(BF269-MINIFS(BF:BF,$E:$E,$E269))/(MAXIFS(BF:BF,$E:$E,$E269)-MINIFS(BF:BF,$E:$E,$E269))))</f>
        <v/>
      </c>
      <c r="DV269" s="223" t="str">
        <f t="array" ref="DV269">IF(BG269="","",
IF(INDEX(Settings!$H:$H,MATCH(DV$1,Settings!$G:$G,0))=TRUE,
100-100*(BG269-MINIFS(BG:BG,$E:$E,$E269))/(MAXIFS(BG:BG,$E:$E,$E269)-MINIFS(BG:BG,$E:$E,$E269)),
100*(BG269-MINIFS(BG:BG,$E:$E,$E269))/(MAXIFS(BG:BG,$E:$E,$E269)-MINIFS(BG:BG,$E:$E,$E269))))</f>
        <v/>
      </c>
      <c r="DW269" s="223" t="str">
        <f t="array" ref="DW269">IF(BH269="","",
IF(INDEX(Settings!$H:$H,MATCH(DW$1,Settings!$G:$G,0))=TRUE,
100-100*(BH269-MINIFS(BH:BH,$E:$E,$E269))/(MAXIFS(BH:BH,$E:$E,$E269)-MINIFS(BH:BH,$E:$E,$E269)),
100*(BH269-MINIFS(BH:BH,$E:$E,$E269))/(MAXIFS(BH:BH,$E:$E,$E269)-MINIFS(BH:BH,$E:$E,$E269))))</f>
        <v/>
      </c>
      <c r="DX269" s="223" t="str">
        <f t="array" ref="DX269">IF(BI269="","",
IF(INDEX(Settings!$H:$H,MATCH(DX$1,Settings!$G:$G,0))=TRUE,
100-100*(BI269-MINIFS(BI:BI,$E:$E,$E269))/(MAXIFS(BI:BI,$E:$E,$E269)-MINIFS(BI:BI,$E:$E,$E269)),
100*(BI269-MINIFS(BI:BI,$E:$E,$E269))/(MAXIFS(BI:BI,$E:$E,$E269)-MINIFS(BI:BI,$E:$E,$E269))))</f>
        <v/>
      </c>
      <c r="DY269" s="223" t="str">
        <f t="array" ref="DY269">IF(BJ269="","",
IF(INDEX(Settings!$H:$H,MATCH(DY$1,Settings!$G:$G,0))=TRUE,
100-100*(BJ269-MINIFS(BJ:BJ,$E:$E,$E269))/(MAXIFS(BJ:BJ,$E:$E,$E269)-MINIFS(BJ:BJ,$E:$E,$E269)),
100*(BJ269-MINIFS(BJ:BJ,$E:$E,$E269))/(MAXIFS(BJ:BJ,$E:$E,$E269)-MINIFS(BJ:BJ,$E:$E,$E269))))</f>
        <v/>
      </c>
      <c r="DZ269" s="225"/>
      <c r="EA269" s="225"/>
      <c r="EB269" s="225" t="str">
        <f t="shared" si="8"/>
        <v/>
      </c>
      <c r="EC269" s="225" t="str">
        <f t="shared" si="9"/>
        <v/>
      </c>
      <c r="ED269" s="225" t="str">
        <f t="shared" si="10"/>
        <v/>
      </c>
      <c r="EE269" s="225" t="str">
        <f t="shared" si="11"/>
        <v/>
      </c>
      <c r="EF269" s="225" t="str">
        <f t="shared" si="12"/>
        <v/>
      </c>
      <c r="EG269" s="225" t="str">
        <f t="shared" si="13"/>
        <v/>
      </c>
      <c r="EH269" s="225"/>
      <c r="EI269" s="225"/>
      <c r="EJ269" s="225"/>
      <c r="EK269" s="225"/>
      <c r="EL269" s="225"/>
      <c r="EM269" s="225"/>
    </row>
    <row r="270">
      <c r="A270" s="231"/>
      <c r="B270" s="231"/>
      <c r="C270" s="231"/>
      <c r="D270" s="231" t="str">
        <f t="array" ref="D270">IFERROR(INDEX(Profiles!$B:$B,MATCH($A270,Profiles!$A:$A,0)),"")</f>
        <v/>
      </c>
      <c r="E270" s="231"/>
      <c r="F270" s="231"/>
      <c r="G270" s="231"/>
      <c r="H270" s="231"/>
      <c r="I270" s="231" t="str">
        <f>IF(A270="","",IF(Settings!$N$3="DATE",F270&amp;": "&amp;TEXT(B270,"M/DD/YY"),F270&amp;": "&amp;H270))</f>
        <v/>
      </c>
      <c r="J270" s="231"/>
      <c r="K270" s="231"/>
      <c r="L270" s="231"/>
      <c r="M270" s="232" t="str">
        <f t="shared" si="14"/>
        <v/>
      </c>
      <c r="N270" s="231"/>
      <c r="O270" s="231"/>
      <c r="P270" s="231"/>
      <c r="Q270" s="231"/>
      <c r="R270" s="231"/>
      <c r="S270" s="230" t="str">
        <f>IFERROR(VLOOKUP(AF270, 'YOYO IR Scores'!A:C, 3, FALSE), "")
</f>
        <v/>
      </c>
      <c r="T270" s="231"/>
      <c r="U270" s="231"/>
      <c r="V270" s="231"/>
      <c r="W270" s="231"/>
      <c r="X270" s="233" t="str">
        <f t="shared" si="4"/>
        <v/>
      </c>
      <c r="Y270" s="234" t="str">
        <f t="shared" si="5"/>
        <v/>
      </c>
      <c r="Z270" s="234" t="str">
        <f t="shared" si="6"/>
        <v/>
      </c>
      <c r="AA270" s="233" t="str">
        <f t="shared" si="7"/>
        <v/>
      </c>
      <c r="AB270" s="232"/>
      <c r="AC270" s="232"/>
      <c r="AD270" s="232"/>
      <c r="AE270" s="232" t="str">
        <f>IFERROR(VLOOKUP(AF270, 'YOYO IR Scores'!A:C, 2, FALSE), "")</f>
        <v/>
      </c>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t="str">
        <f t="array" ref="BK270">IF(J270="","",
IF(INDEX(Settings!$H:$H,MATCH(BY$1,Settings!$G:$G,0))=TRUE,
100-100*(J270-MIN(J:J))/(MAX(J:J)-MIN(J:J)),
100*(J270-MIN(J:J))/(MAX(J:J)-MIN(J:J))))</f>
        <v/>
      </c>
      <c r="BL270" s="232" t="str">
        <f t="array" ref="BL270">IF(J270="","",
IF(INDEX(Settings!$H:$H,MATCH(BY$1,Settings!$G:$G,0))=TRUE,
100-100*(J270-MINIFS(J:J,$E:$E,$E270))/(MAXIFS(J:J,$E:$E,$E270)-MINIFS(J:J,$E:$E,$E270)),
100*(J270-MINIFS(J:J,$E:$E,$E270))/(MAXIFS(J:J,$E:$E,$E270)-MINIFS(J:J,$E:$E,$E270))))</f>
        <v/>
      </c>
      <c r="BM270" s="232" t="str">
        <f t="array" ref="BM270">IF(J270="","",
IF(INDEX(Settings!$H:$H,MATCH(BY$1,Settings!$G:$G,0))=TRUE,
100-100*(J270-MINIFS(J:J,$E:$E,$E270,$I:$I,$I270))/(MAXIFS(J:J,$E:$E,$E270,$I:$I,$I270)-MINIFS(J:J,$E:$E,$E270,$I:$I,$I270)),
100*(J270-MINIFS(J:J,$E:$E,$E270,$I:$I,$I270))/(MAXIFS(J:J,$E:$E,$E270,$I:$I,$I270)-MINIFS(J:J,$E:$E,$E270,$I:$I,$I270))))</f>
        <v/>
      </c>
      <c r="BN270" s="231" t="str">
        <f t="array" ref="BN270">IF(J270="","",
IF(INDEX(Settings!$H:$H,MATCH(BY$1,Settings!$G:$G,0))=TRUE,
100-100*PERCENTRANK(J:J,J270),
100*PERCENTRANK(J:J,J270)))</f>
        <v/>
      </c>
      <c r="BO270" s="231" t="str">
        <f>IFERROR(__xludf.DUMMYFUNCTION("IF(J270="""","""",
IF(INDEX(Settings!$H:$H,MATCH(BY$1,Settings!$G:$G,0))=TRUE,
100-100*PERCENTRANK(FILTER(J:J,$E:$E=$E270),J270),
100*PERCENTRANK(FILTER(J:J,$E:$E=$E270),J270)))"),"")</f>
        <v/>
      </c>
      <c r="BP270" s="231" t="str">
        <f>IFERROR(__xludf.DUMMYFUNCTION("IF(J270="""","""",
IF(INDEX(Settings!$H:$H,MATCH(BY$1,Settings!$G:$G,0))=TRUE,
100-100*PERCENTRANK(FILTER(J:J,$E:$E=$E270,$I:$I=$I270),J270),
100*PERCENTRANK(FILTER(J:J,$E:$E=$E270,$I:$I=$I270),J270)))"),"")</f>
        <v/>
      </c>
      <c r="BQ270" s="233" t="str">
        <f t="array" ref="BQ270">IF(J270="","",
IF(INDEX(Settings!$H:$H,MATCH(BY$1,Settings!$G:$G,0))=TRUE,
-1*(J270-AVERAGE(J:J))/STDEV(J:J),
(J270-AVERAGE(J:J))/STDEV(J:J)))</f>
        <v/>
      </c>
      <c r="BR270" s="233" t="str">
        <f>IFERROR(__xludf.DUMMYFUNCTION("IF(J270="""","""",
IF(INDEX(Settings!$H:$H,MATCH(BY$1,Settings!$G:$G,0))=TRUE,
-1*(J270-AVERAGEIFS(J:J,$E:$E,$E270))/STDEV(FILTER(J:J,$E:$E=$E270)),
(J270-AVERAGEIFS(J:J,$E:$E,$E270))/STDEV(FILTER(J:J,$E:$E=$E270))))"),"")</f>
        <v/>
      </c>
      <c r="BS270" s="233"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1"/>
      <c r="BX270" s="231"/>
      <c r="BY270" s="232" t="str">
        <f t="array" ref="BY270">IF(J270="","",
IF(INDEX(Settings!$H:$H,MATCH(BY$1,Settings!$G:$G,0))=TRUE,
100-100*(J270-MINIFS(J:J,$E:$E,$E270))/(MAXIFS(J:J,$E:$E,$E270)-MINIFS(J:J,$E:$E,$E270)),
100*(J270-MINIFS(J:J,$E:$E,$E270))/(MAXIFS(J:J,$E:$E,$E270)-MINIFS(J:J,$E:$E,$E270))))</f>
        <v/>
      </c>
      <c r="BZ270" s="232" t="str">
        <f t="array" ref="BZ270">IF(K270="","",
IF(INDEX(Settings!$H:$H,MATCH(BZ$1,Settings!$G:$G,0))=TRUE,
100-100*(K270-MINIFS(K:K,$E:$E,$E270))/(MAXIFS(K:K,$E:$E,$E270)-MINIFS(K:K,$E:$E,$E270)),
100*(K270-MINIFS(K:K,$E:$E,$E270))/(MAXIFS(K:K,$E:$E,$E270)-MINIFS(K:K,$E:$E,$E270))))</f>
        <v/>
      </c>
      <c r="CA270" s="232" t="str">
        <f t="array" ref="CA270">IF(L270="","",
IF(INDEX(Settings!$H:$H,MATCH(CA$1,Settings!$G:$G,0))=TRUE,
100-100*(L270-MINIFS(L:L,$E:$E,$E270))/(MAXIFS(L:L,$E:$E,$E270)-MINIFS(L:L,$E:$E,$E270)),
100*(L270-MINIFS(L:L,$E:$E,$E270))/(MAXIFS(L:L,$E:$E,$E270)-MINIFS(L:L,$E:$E,$E270))))</f>
        <v/>
      </c>
      <c r="CB270" s="232" t="str">
        <f t="array" ref="CB270">IF(M270="","",
IF(INDEX(Settings!$H:$H,MATCH(CB$1,Settings!$G:$G,0))=TRUE,
100-100*(M270-MINIFS(M:M,$E:$E,$E270))/(MAXIFS(M:M,$E:$E,$E270)-MINIFS(M:M,$E:$E,$E270)),
100*(M270-MINIFS(M:M,$E:$E,$E270))/(MAXIFS(M:M,$E:$E,$E270)-MINIFS(M:M,$E:$E,$E270))))</f>
        <v/>
      </c>
      <c r="CC270" s="232" t="str">
        <f t="array" ref="CC270">IF(N270="","",
IF(INDEX(Settings!$H:$H,MATCH(CC$1,Settings!$G:$G,0))=TRUE,
100-100*(N270-MINIFS(N:N,$E:$E,$E270))/(MAXIFS(N:N,$E:$E,$E270)-MINIFS(N:N,$E:$E,$E270)),
100*(N270-MINIFS(N:N,$E:$E,$E270))/(MAXIFS(N:N,$E:$E,$E270)-MINIFS(N:N,$E:$E,$E270))))</f>
        <v/>
      </c>
      <c r="CD270" s="232" t="str">
        <f t="array" ref="CD270">IF(O270="","",
IF(INDEX(Settings!$H:$H,MATCH(CD$1,Settings!$G:$G,0))=TRUE,
100-100*(O270-MINIFS(O:O,$E:$E,$E270))/(MAXIFS(O:O,$E:$E,$E270)-MINIFS(O:O,$E:$E,$E270)),
100*(O270-MINIFS(O:O,$E:$E,$E270))/(MAXIFS(O:O,$E:$E,$E270)-MINIFS(O:O,$E:$E,$E270))))</f>
        <v/>
      </c>
      <c r="CE270" s="232" t="str">
        <f t="array" ref="CE270">IF(P270="","",
IF(INDEX(Settings!$H:$H,MATCH(CE$1,Settings!$G:$G,0))=TRUE,
100-100*(P270-MINIFS(P:P,$E:$E,$E270))/(MAXIFS(P:P,$E:$E,$E270)-MINIFS(P:P,$E:$E,$E270)),
100*(P270-MINIFS(P:P,$E:$E,$E270))/(MAXIFS(P:P,$E:$E,$E270)-MINIFS(P:P,$E:$E,$E270))))</f>
        <v/>
      </c>
      <c r="CF270" s="232" t="str">
        <f t="array" ref="CF270">IF(Q270="","",
IF(INDEX(Settings!$H:$H,MATCH(CF$1,Settings!$G:$G,0))=TRUE,
100-100*(Q270-MINIFS(Q:Q,$E:$E,$E270))/(MAXIFS(Q:Q,$E:$E,$E270)-MINIFS(Q:Q,$E:$E,$E270)),
100*(Q270-MINIFS(Q:Q,$E:$E,$E270))/(MAXIFS(Q:Q,$E:$E,$E270)-MINIFS(Q:Q,$E:$E,$E270))))</f>
        <v/>
      </c>
      <c r="CG270" s="232" t="str">
        <f t="array" ref="CG270">IF(R270="","",
IF(INDEX(Settings!$H:$H,MATCH(CG$1,Settings!$G:$G,0))=TRUE,
100-100*(R270-MINIFS(R:R,$E:$E,$E270))/(MAXIFS(R:R,$E:$E,$E270)-MINIFS(R:R,$E:$E,$E270)),
100*(R270-MINIFS(R:R,$E:$E,$E270))/(MAXIFS(R:R,$E:$E,$E270)-MINIFS(R:R,$E:$E,$E270))))</f>
        <v/>
      </c>
      <c r="CH270" s="232" t="str">
        <f t="array" ref="CH270">IF(S270="","",
IF(INDEX(Settings!$H:$H,MATCH(CH$1,Settings!$G:$G,0))=TRUE,
100-100*(S270-MINIFS(S:S,$E:$E,$E270))/(MAXIFS(S:S,$E:$E,$E270)-MINIFS(S:S,$E:$E,$E270)),
100*(S270-MINIFS(S:S,$E:$E,$E270))/(MAXIFS(S:S,$E:$E,$E270)-MINIFS(S:S,$E:$E,$E270))))</f>
        <v/>
      </c>
      <c r="CI270" s="232" t="str">
        <f t="array" ref="CI270">IF(T270="","",
IF(INDEX(Settings!$H:$H,MATCH(CI$1,Settings!$G:$G,0))=TRUE,
100-100*(T270-MINIFS(T:T,$E:$E,$E270))/(MAXIFS(T:T,$E:$E,$E270)-MINIFS(T:T,$E:$E,$E270)),
100*(T270-MINIFS(T:T,$E:$E,$E270))/(MAXIFS(T:T,$E:$E,$E270)-MINIFS(T:T,$E:$E,$E270))))</f>
        <v/>
      </c>
      <c r="CJ270" s="232" t="str">
        <f t="array" ref="CJ270">IF(U270="","",
IF(INDEX(Settings!$H:$H,MATCH(CJ$1,Settings!$G:$G,0))=TRUE,
100-100*(U270-MINIFS(U:U,$E:$E,$E270))/(MAXIFS(U:U,$E:$E,$E270)-MINIFS(U:U,$E:$E,$E270)),
100*(U270-MINIFS(U:U,$E:$E,$E270))/(MAXIFS(U:U,$E:$E,$E270)-MINIFS(U:U,$E:$E,$E270))))</f>
        <v/>
      </c>
      <c r="CK270" s="232" t="str">
        <f t="array" ref="CK270">IF(V270="","",
IF(INDEX(Settings!$H:$H,MATCH(CK$1,Settings!$G:$G,0))=TRUE,
100-100*(V270-MINIFS(V:V,$E:$E,$E270))/(MAXIFS(V:V,$E:$E,$E270)-MINIFS(V:V,$E:$E,$E270)),
100*(V270-MINIFS(V:V,$E:$E,$E270))/(MAXIFS(V:V,$E:$E,$E270)-MINIFS(V:V,$E:$E,$E270))))</f>
        <v/>
      </c>
      <c r="CL270" s="232" t="str">
        <f t="array" ref="CL270">IF(W270="","",
IF(INDEX(Settings!$H:$H,MATCH(CL$1,Settings!$G:$G,0))=TRUE,
100-100*(W270-MINIFS(W:W,$E:$E,$E270))/(MAXIFS(W:W,$E:$E,$E270)-MINIFS(W:W,$E:$E,$E270)),
100*(W270-MINIFS(W:W,$E:$E,$E270))/(MAXIFS(W:W,$E:$E,$E270)-MINIFS(W:W,$E:$E,$E270))))</f>
        <v/>
      </c>
      <c r="CM270" s="232" t="str">
        <f t="array" ref="CM270">IF(X270="","",
IF(INDEX(Settings!$H:$H,MATCH(CM$1,Settings!$G:$G,0))=TRUE,
100-100*(X270-MINIFS(X:X,$E:$E,$E270))/(MAXIFS(X:X,$E:$E,$E270)-MINIFS(X:X,$E:$E,$E270)),
100*(X270-MINIFS(X:X,$E:$E,$E270))/(MAXIFS(X:X,$E:$E,$E270)-MINIFS(X:X,$E:$E,$E270))))</f>
        <v/>
      </c>
      <c r="CN270" s="232" t="str">
        <f t="array" ref="CN270">IF(Y270="","",
IF(INDEX(Settings!$H:$H,MATCH(CN$1,Settings!$G:$G,0))=TRUE,
100-100*(Y270-MINIFS(Y:Y,$E:$E,$E270))/(MAXIFS(Y:Y,$E:$E,$E270)-MINIFS(Y:Y,$E:$E,$E270)),
100*(Y270-MINIFS(Y:Y,$E:$E,$E270))/(MAXIFS(Y:Y,$E:$E,$E270)-MINIFS(Y:Y,$E:$E,$E270))))</f>
        <v/>
      </c>
      <c r="CO270" s="232" t="str">
        <f t="array" ref="CO270">IF(Z270="","",
IF(INDEX(Settings!$H:$H,MATCH(CO$1,Settings!$G:$G,0))=TRUE,
100-100*(Z270-MINIFS(Z:Z,$E:$E,$E270))/(MAXIFS(Z:Z,$E:$E,$E270)-MINIFS(Z:Z,$E:$E,$E270)),
100*(Z270-MINIFS(Z:Z,$E:$E,$E270))/(MAXIFS(Z:Z,$E:$E,$E270)-MINIFS(Z:Z,$E:$E,$E270))))</f>
        <v/>
      </c>
      <c r="CP270" s="232" t="str">
        <f t="array" ref="CP270">IF(AA270="","",
IF(INDEX(Settings!$H:$H,MATCH(CP$1,Settings!$G:$G,0))=TRUE,
100-100*(AA270-MINIFS(AA:AA,$E:$E,$E270))/(MAXIFS(AA:AA,$E:$E,$E270)-MINIFS(AA:AA,$E:$E,$E270)),
100*(AA270-MINIFS(AA:AA,$E:$E,$E270))/(MAXIFS(AA:AA,$E:$E,$E270)-MINIFS(AA:AA,$E:$E,$E270))))</f>
        <v/>
      </c>
      <c r="CQ270" s="232" t="str">
        <f t="array" ref="CQ270">IF(AB270="","",
IF(INDEX(Settings!$H:$H,MATCH(CQ$1,Settings!$G:$G,0))=TRUE,
100-100*(AB270-MINIFS(AB:AB,$E:$E,$E270))/(MAXIFS(AB:AB,$E:$E,$E270)-MINIFS(AB:AB,$E:$E,$E270)),
100*(AB270-MINIFS(AB:AB,$E:$E,$E270))/(MAXIFS(AB:AB,$E:$E,$E270)-MINIFS(AB:AB,$E:$E,$E270))))</f>
        <v/>
      </c>
      <c r="CR270" s="232" t="str">
        <f t="array" ref="CR270">IF(AC270="","",
IF(INDEX(Settings!$H:$H,MATCH(CR$1,Settings!$G:$G,0))=TRUE,
100-100*(AC270-MINIFS(AC:AC,$E:$E,$E270))/(MAXIFS(AC:AC,$E:$E,$E270)-MINIFS(AC:AC,$E:$E,$E270)),
100*(AC270-MINIFS(AC:AC,$E:$E,$E270))/(MAXIFS(AC:AC,$E:$E,$E270)-MINIFS(AC:AC,$E:$E,$E270))))</f>
        <v/>
      </c>
      <c r="CS270" s="232" t="str">
        <f t="array" ref="CS270">IF(AD270="","",
IF(INDEX(Settings!$H:$H,MATCH(CS$1,Settings!$G:$G,0))=TRUE,
100-100*(AD270-MINIFS(AD:AD,$E:$E,$E270))/(MAXIFS(AD:AD,$E:$E,$E270)-MINIFS(AD:AD,$E:$E,$E270)),
100*(AD270-MINIFS(AD:AD,$E:$E,$E270))/(MAXIFS(AD:AD,$E:$E,$E270)-MINIFS(AD:AD,$E:$E,$E270))))</f>
        <v/>
      </c>
      <c r="CT270" s="232" t="str">
        <f t="array" ref="CT270">IF(AE270="","",
IF(INDEX(Settings!$H:$H,MATCH(CT$1,Settings!$G:$G,0))=TRUE,
100-100*(AE270-MINIFS(AE:AE,$E:$E,$E270))/(MAXIFS(AE:AE,$E:$E,$E270)-MINIFS(AE:AE,$E:$E,$E270)),
100*(AE270-MINIFS(AE:AE,$E:$E,$E270))/(MAXIFS(AE:AE,$E:$E,$E270)-MINIFS(AE:AE,$E:$E,$E270))))</f>
        <v/>
      </c>
      <c r="CU270" s="232" t="str">
        <f t="array" ref="CU270">IF(AF270="","",
IF(INDEX(Settings!$H:$H,MATCH(CU$1,Settings!$G:$G,0))=TRUE,
100-100*(AF270-MINIFS(AF:AF,$E:$E,$E270))/(MAXIFS(AF:AF,$E:$E,$E270)-MINIFS(AF:AF,$E:$E,$E270)),
100*(AF270-MINIFS(AF:AF,$E:$E,$E270))/(MAXIFS(AF:AF,$E:$E,$E270)-MINIFS(AF:AF,$E:$E,$E270))))</f>
        <v/>
      </c>
      <c r="CV270" s="232" t="str">
        <f t="array" ref="CV270">IF(AG270="","",
IF(INDEX(Settings!$H:$H,MATCH(CV$1,Settings!$G:$G,0))=TRUE,
100-100*(AG270-MINIFS(AG:AG,$E:$E,$E270))/(MAXIFS(AG:AG,$E:$E,$E270)-MINIFS(AG:AG,$E:$E,$E270)),
100*(AG270-MINIFS(AG:AG,$E:$E,$E270))/(MAXIFS(AG:AG,$E:$E,$E270)-MINIFS(AG:AG,$E:$E,$E270))))</f>
        <v/>
      </c>
      <c r="CW270" s="232" t="str">
        <f t="array" ref="CW270">IF(AH270="","",
IF(INDEX(Settings!$H:$H,MATCH(CW$1,Settings!$G:$G,0))=TRUE,
100-100*(AH270-MINIFS(AH:AH,$E:$E,$E270))/(MAXIFS(AH:AH,$E:$E,$E270)-MINIFS(AH:AH,$E:$E,$E270)),
100*(AH270-MINIFS(AH:AH,$E:$E,$E270))/(MAXIFS(AH:AH,$E:$E,$E270)-MINIFS(AH:AH,$E:$E,$E270))))</f>
        <v/>
      </c>
      <c r="CX270" s="232" t="str">
        <f t="array" ref="CX270">IF(AI270="","",
IF(INDEX(Settings!$H:$H,MATCH(CX$1,Settings!$G:$G,0))=TRUE,
100-100*(AI270-MINIFS(AI:AI,$E:$E,$E270))/(MAXIFS(AI:AI,$E:$E,$E270)-MINIFS(AI:AI,$E:$E,$E270)),
100*(AI270-MINIFS(AI:AI,$E:$E,$E270))/(MAXIFS(AI:AI,$E:$E,$E270)-MINIFS(AI:AI,$E:$E,$E270))))</f>
        <v/>
      </c>
      <c r="CY270" s="232" t="str">
        <f t="array" ref="CY270">IF(AJ270="","",
IF(INDEX(Settings!$H:$H,MATCH(CY$1,Settings!$G:$G,0))=TRUE,
100-100*(AJ270-MINIFS(AJ:AJ,$E:$E,$E270))/(MAXIFS(AJ:AJ,$E:$E,$E270)-MINIFS(AJ:AJ,$E:$E,$E270)),
100*(AJ270-MINIFS(AJ:AJ,$E:$E,$E270))/(MAXIFS(AJ:AJ,$E:$E,$E270)-MINIFS(AJ:AJ,$E:$E,$E270))))</f>
        <v/>
      </c>
      <c r="CZ270" s="232" t="str">
        <f t="array" ref="CZ270">IF(AK270="","",
IF(INDEX(Settings!$H:$H,MATCH(CZ$1,Settings!$G:$G,0))=TRUE,
100-100*(AK270-MINIFS(AK:AK,$E:$E,$E270))/(MAXIFS(AK:AK,$E:$E,$E270)-MINIFS(AK:AK,$E:$E,$E270)),
100*(AK270-MINIFS(AK:AK,$E:$E,$E270))/(MAXIFS(AK:AK,$E:$E,$E270)-MINIFS(AK:AK,$E:$E,$E270))))</f>
        <v/>
      </c>
      <c r="DA270" s="232" t="str">
        <f t="array" ref="DA270">IF(AL270="","",
IF(INDEX(Settings!$H:$H,MATCH(DA$1,Settings!$G:$G,0))=TRUE,
100-100*(AL270-MINIFS(AL:AL,$E:$E,$E270))/(MAXIFS(AL:AL,$E:$E,$E270)-MINIFS(AL:AL,$E:$E,$E270)),
100*(AL270-MINIFS(AL:AL,$E:$E,$E270))/(MAXIFS(AL:AL,$E:$E,$E270)-MINIFS(AL:AL,$E:$E,$E270))))</f>
        <v/>
      </c>
      <c r="DB270" s="232" t="str">
        <f t="array" ref="DB270">IF(AM270="","",
IF(INDEX(Settings!$H:$H,MATCH(DB$1,Settings!$G:$G,0))=TRUE,
100-100*(AM270-MINIFS(AM:AM,$E:$E,$E270))/(MAXIFS(AM:AM,$E:$E,$E270)-MINIFS(AM:AM,$E:$E,$E270)),
100*(AM270-MINIFS(AM:AM,$E:$E,$E270))/(MAXIFS(AM:AM,$E:$E,$E270)-MINIFS(AM:AM,$E:$E,$E270))))</f>
        <v/>
      </c>
      <c r="DC270" s="232" t="str">
        <f t="array" ref="DC270">IF(AN270="","",
IF(INDEX(Settings!$H:$H,MATCH(DC$1,Settings!$G:$G,0))=TRUE,
100-100*(AN270-MINIFS(AN:AN,$E:$E,$E270))/(MAXIFS(AN:AN,$E:$E,$E270)-MINIFS(AN:AN,$E:$E,$E270)),
100*(AN270-MINIFS(AN:AN,$E:$E,$E270))/(MAXIFS(AN:AN,$E:$E,$E270)-MINIFS(AN:AN,$E:$E,$E270))))</f>
        <v/>
      </c>
      <c r="DD270" s="232" t="str">
        <f t="array" ref="DD270">IF(AO270="","",
IF(INDEX(Settings!$H:$H,MATCH(DD$1,Settings!$G:$G,0))=TRUE,
100-100*(AO270-MINIFS(AO:AO,$E:$E,$E270))/(MAXIFS(AO:AO,$E:$E,$E270)-MINIFS(AO:AO,$E:$E,$E270)),
100*(AO270-MINIFS(AO:AO,$E:$E,$E270))/(MAXIFS(AO:AO,$E:$E,$E270)-MINIFS(AO:AO,$E:$E,$E270))))</f>
        <v/>
      </c>
      <c r="DE270" s="232" t="str">
        <f t="array" ref="DE270">IF(AP270="","",
IF(INDEX(Settings!$H:$H,MATCH(DE$1,Settings!$G:$G,0))=TRUE,
100-100*(AP270-MINIFS(AP:AP,$E:$E,$E270))/(MAXIFS(AP:AP,$E:$E,$E270)-MINIFS(AP:AP,$E:$E,$E270)),
100*(AP270-MINIFS(AP:AP,$E:$E,$E270))/(MAXIFS(AP:AP,$E:$E,$E270)-MINIFS(AP:AP,$E:$E,$E270))))</f>
        <v/>
      </c>
      <c r="DF270" s="232" t="str">
        <f t="array" ref="DF270">IF(AQ270="","",
IF(INDEX(Settings!$H:$H,MATCH(DF$1,Settings!$G:$G,0))=TRUE,
100-100*(AQ270-MINIFS(AQ:AQ,$E:$E,$E270))/(MAXIFS(AQ:AQ,$E:$E,$E270)-MINIFS(AQ:AQ,$E:$E,$E270)),
100*(AQ270-MINIFS(AQ:AQ,$E:$E,$E270))/(MAXIFS(AQ:AQ,$E:$E,$E270)-MINIFS(AQ:AQ,$E:$E,$E270))))</f>
        <v/>
      </c>
      <c r="DG270" s="232" t="str">
        <f t="array" ref="DG270">IF(AR270="","",
IF(INDEX(Settings!$H:$H,MATCH(DG$1,Settings!$G:$G,0))=TRUE,
100-100*(AR270-MINIFS(AR:AR,$E:$E,$E270))/(MAXIFS(AR:AR,$E:$E,$E270)-MINIFS(AR:AR,$E:$E,$E270)),
100*(AR270-MINIFS(AR:AR,$E:$E,$E270))/(MAXIFS(AR:AR,$E:$E,$E270)-MINIFS(AR:AR,$E:$E,$E270))))</f>
        <v/>
      </c>
      <c r="DH270" s="232" t="str">
        <f t="array" ref="DH270">IF(AS270="","",
IF(INDEX(Settings!$H:$H,MATCH(DH$1,Settings!$G:$G,0))=TRUE,
100-100*(AS270-MINIFS(AS:AS,$E:$E,$E270))/(MAXIFS(AS:AS,$E:$E,$E270)-MINIFS(AS:AS,$E:$E,$E270)),
100*(AS270-MINIFS(AS:AS,$E:$E,$E270))/(MAXIFS(AS:AS,$E:$E,$E270)-MINIFS(AS:AS,$E:$E,$E270))))</f>
        <v/>
      </c>
      <c r="DI270" s="232" t="str">
        <f t="array" ref="DI270">IF(AT270="","",
IF(INDEX(Settings!$H:$H,MATCH(DI$1,Settings!$G:$G,0))=TRUE,
100-100*(AT270-MINIFS(AT:AT,$E:$E,$E270))/(MAXIFS(AT:AT,$E:$E,$E270)-MINIFS(AT:AT,$E:$E,$E270)),
100*(AT270-MINIFS(AT:AT,$E:$E,$E270))/(MAXIFS(AT:AT,$E:$E,$E270)-MINIFS(AT:AT,$E:$E,$E270))))</f>
        <v/>
      </c>
      <c r="DJ270" s="232" t="str">
        <f t="array" ref="DJ270">IF(AU270="","",
IF(INDEX(Settings!$H:$H,MATCH(DJ$1,Settings!$G:$G,0))=TRUE,
100-100*(AU270-MINIFS(AU:AU,$E:$E,$E270))/(MAXIFS(AU:AU,$E:$E,$E270)-MINIFS(AU:AU,$E:$E,$E270)),
100*(AU270-MINIFS(AU:AU,$E:$E,$E270))/(MAXIFS(AU:AU,$E:$E,$E270)-MINIFS(AU:AU,$E:$E,$E270))))</f>
        <v/>
      </c>
      <c r="DK270" s="232" t="str">
        <f t="array" ref="DK270">IF(AV270="","",
IF(INDEX(Settings!$H:$H,MATCH(DK$1,Settings!$G:$G,0))=TRUE,
100-100*(AV270-MINIFS(AV:AV,$E:$E,$E270))/(MAXIFS(AV:AV,$E:$E,$E270)-MINIFS(AV:AV,$E:$E,$E270)),
100*(AV270-MINIFS(AV:AV,$E:$E,$E270))/(MAXIFS(AV:AV,$E:$E,$E270)-MINIFS(AV:AV,$E:$E,$E270))))</f>
        <v/>
      </c>
      <c r="DL270" s="232" t="str">
        <f t="array" ref="DL270">IF(AW270="","",
IF(INDEX(Settings!$H:$H,MATCH(DL$1,Settings!$G:$G,0))=TRUE,
100-100*(AW270-MINIFS(AW:AW,$E:$E,$E270))/(MAXIFS(AW:AW,$E:$E,$E270)-MINIFS(AW:AW,$E:$E,$E270)),
100*(AW270-MINIFS(AW:AW,$E:$E,$E270))/(MAXIFS(AW:AW,$E:$E,$E270)-MINIFS(AW:AW,$E:$E,$E270))))</f>
        <v/>
      </c>
      <c r="DM270" s="232" t="str">
        <f t="array" ref="DM270">IF(AX270="","",
IF(INDEX(Settings!$H:$H,MATCH(DM$1,Settings!$G:$G,0))=TRUE,
100-100*(AX270-MINIFS(AX:AX,$E:$E,$E270))/(MAXIFS(AX:AX,$E:$E,$E270)-MINIFS(AX:AX,$E:$E,$E270)),
100*(AX270-MINIFS(AX:AX,$E:$E,$E270))/(MAXIFS(AX:AX,$E:$E,$E270)-MINIFS(AX:AX,$E:$E,$E270))))</f>
        <v/>
      </c>
      <c r="DN270" s="232" t="str">
        <f t="array" ref="DN270">IF(AY270="","",
IF(INDEX(Settings!$H:$H,MATCH(DN$1,Settings!$G:$G,0))=TRUE,
100-100*(AY270-MINIFS(AY:AY,$E:$E,$E270))/(MAXIFS(AY:AY,$E:$E,$E270)-MINIFS(AY:AY,$E:$E,$E270)),
100*(AY270-MINIFS(AY:AY,$E:$E,$E270))/(MAXIFS(AY:AY,$E:$E,$E270)-MINIFS(AY:AY,$E:$E,$E270))))</f>
        <v/>
      </c>
      <c r="DO270" s="232" t="str">
        <f t="array" ref="DO270">IF(AZ270="","",
IF(INDEX(Settings!$H:$H,MATCH(DO$1,Settings!$G:$G,0))=TRUE,
100-100*(AZ270-MINIFS(AZ:AZ,$E:$E,$E270))/(MAXIFS(AZ:AZ,$E:$E,$E270)-MINIFS(AZ:AZ,$E:$E,$E270)),
100*(AZ270-MINIFS(AZ:AZ,$E:$E,$E270))/(MAXIFS(AZ:AZ,$E:$E,$E270)-MINIFS(AZ:AZ,$E:$E,$E270))))</f>
        <v/>
      </c>
      <c r="DP270" s="232" t="str">
        <f t="array" ref="DP270">IF(BA270="","",
IF(INDEX(Settings!$H:$H,MATCH(DP$1,Settings!$G:$G,0))=TRUE,
100-100*(BA270-MINIFS(BA:BA,$E:$E,$E270))/(MAXIFS(BA:BA,$E:$E,$E270)-MINIFS(BA:BA,$E:$E,$E270)),
100*(BA270-MINIFS(BA:BA,$E:$E,$E270))/(MAXIFS(BA:BA,$E:$E,$E270)-MINIFS(BA:BA,$E:$E,$E270))))</f>
        <v/>
      </c>
      <c r="DQ270" s="232" t="str">
        <f t="array" ref="DQ270">IF(BB270="","",
IF(INDEX(Settings!$H:$H,MATCH(DQ$1,Settings!$G:$G,0))=TRUE,
100-100*(BB270-MINIFS(BB:BB,$E:$E,$E270))/(MAXIFS(BB:BB,$E:$E,$E270)-MINIFS(BB:BB,$E:$E,$E270)),
100*(BB270-MINIFS(BB:BB,$E:$E,$E270))/(MAXIFS(BB:BB,$E:$E,$E270)-MINIFS(BB:BB,$E:$E,$E270))))</f>
        <v/>
      </c>
      <c r="DR270" s="232" t="str">
        <f t="array" ref="DR270">IF(BC270="","",
IF(INDEX(Settings!$H:$H,MATCH(DR$1,Settings!$G:$G,0))=TRUE,
100-100*(BC270-MINIFS(BC:BC,$E:$E,$E270))/(MAXIFS(BC:BC,$E:$E,$E270)-MINIFS(BC:BC,$E:$E,$E270)),
100*(BC270-MINIFS(BC:BC,$E:$E,$E270))/(MAXIFS(BC:BC,$E:$E,$E270)-MINIFS(BC:BC,$E:$E,$E270))))</f>
        <v/>
      </c>
      <c r="DS270" s="232" t="str">
        <f t="array" ref="DS270">IF(BD270="","",
IF(INDEX(Settings!$H:$H,MATCH(DS$1,Settings!$G:$G,0))=TRUE,
100-100*(BD270-MINIFS(BD:BD,$E:$E,$E270))/(MAXIFS(BD:BD,$E:$E,$E270)-MINIFS(BD:BD,$E:$E,$E270)),
100*(BD270-MINIFS(BD:BD,$E:$E,$E270))/(MAXIFS(BD:BD,$E:$E,$E270)-MINIFS(BD:BD,$E:$E,$E270))))</f>
        <v/>
      </c>
      <c r="DT270" s="232" t="str">
        <f t="array" ref="DT270">IF(BE270="","",
IF(INDEX(Settings!$H:$H,MATCH(DT$1,Settings!$G:$G,0))=TRUE,
100-100*(BE270-MINIFS(BE:BE,$E:$E,$E270))/(MAXIFS(BE:BE,$E:$E,$E270)-MINIFS(BE:BE,$E:$E,$E270)),
100*(BE270-MINIFS(BE:BE,$E:$E,$E270))/(MAXIFS(BE:BE,$E:$E,$E270)-MINIFS(BE:BE,$E:$E,$E270))))</f>
        <v/>
      </c>
      <c r="DU270" s="232" t="str">
        <f t="array" ref="DU270">IF(BF270="","",
IF(INDEX(Settings!$H:$H,MATCH(DU$1,Settings!$G:$G,0))=TRUE,
100-100*(BF270-MINIFS(BF:BF,$E:$E,$E270))/(MAXIFS(BF:BF,$E:$E,$E270)-MINIFS(BF:BF,$E:$E,$E270)),
100*(BF270-MINIFS(BF:BF,$E:$E,$E270))/(MAXIFS(BF:BF,$E:$E,$E270)-MINIFS(BF:BF,$E:$E,$E270))))</f>
        <v/>
      </c>
      <c r="DV270" s="232" t="str">
        <f t="array" ref="DV270">IF(BG270="","",
IF(INDEX(Settings!$H:$H,MATCH(DV$1,Settings!$G:$G,0))=TRUE,
100-100*(BG270-MINIFS(BG:BG,$E:$E,$E270))/(MAXIFS(BG:BG,$E:$E,$E270)-MINIFS(BG:BG,$E:$E,$E270)),
100*(BG270-MINIFS(BG:BG,$E:$E,$E270))/(MAXIFS(BG:BG,$E:$E,$E270)-MINIFS(BG:BG,$E:$E,$E270))))</f>
        <v/>
      </c>
      <c r="DW270" s="232" t="str">
        <f t="array" ref="DW270">IF(BH270="","",
IF(INDEX(Settings!$H:$H,MATCH(DW$1,Settings!$G:$G,0))=TRUE,
100-100*(BH270-MINIFS(BH:BH,$E:$E,$E270))/(MAXIFS(BH:BH,$E:$E,$E270)-MINIFS(BH:BH,$E:$E,$E270)),
100*(BH270-MINIFS(BH:BH,$E:$E,$E270))/(MAXIFS(BH:BH,$E:$E,$E270)-MINIFS(BH:BH,$E:$E,$E270))))</f>
        <v/>
      </c>
      <c r="DX270" s="232" t="str">
        <f t="array" ref="DX270">IF(BI270="","",
IF(INDEX(Settings!$H:$H,MATCH(DX$1,Settings!$G:$G,0))=TRUE,
100-100*(BI270-MINIFS(BI:BI,$E:$E,$E270))/(MAXIFS(BI:BI,$E:$E,$E270)-MINIFS(BI:BI,$E:$E,$E270)),
100*(BI270-MINIFS(BI:BI,$E:$E,$E270))/(MAXIFS(BI:BI,$E:$E,$E270)-MINIFS(BI:BI,$E:$E,$E270))))</f>
        <v/>
      </c>
      <c r="DY270" s="232" t="str">
        <f t="array" ref="DY270">IF(BJ270="","",
IF(INDEX(Settings!$H:$H,MATCH(DY$1,Settings!$G:$G,0))=TRUE,
100-100*(BJ270-MINIFS(BJ:BJ,$E:$E,$E270))/(MAXIFS(BJ:BJ,$E:$E,$E270)-MINIFS(BJ:BJ,$E:$E,$E270)),
100*(BJ270-MINIFS(BJ:BJ,$E:$E,$E270))/(MAXIFS(BJ:BJ,$E:$E,$E270)-MINIFS(BJ:BJ,$E:$E,$E270))))</f>
        <v/>
      </c>
      <c r="DZ270" s="234"/>
      <c r="EA270" s="234"/>
      <c r="EB270" s="234" t="str">
        <f t="shared" si="8"/>
        <v/>
      </c>
      <c r="EC270" s="234" t="str">
        <f t="shared" si="9"/>
        <v/>
      </c>
      <c r="ED270" s="234" t="str">
        <f t="shared" si="10"/>
        <v/>
      </c>
      <c r="EE270" s="234" t="str">
        <f t="shared" si="11"/>
        <v/>
      </c>
      <c r="EF270" s="234" t="str">
        <f t="shared" si="12"/>
        <v/>
      </c>
      <c r="EG270" s="234" t="str">
        <f t="shared" si="13"/>
        <v/>
      </c>
      <c r="EH270" s="234"/>
      <c r="EI270" s="234"/>
      <c r="EJ270" s="234"/>
      <c r="EK270" s="234"/>
      <c r="EL270" s="234"/>
      <c r="EM270" s="234"/>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3" t="str">
        <f t="shared" si="14"/>
        <v/>
      </c>
      <c r="N271" s="49"/>
      <c r="O271" s="49"/>
      <c r="P271" s="49"/>
      <c r="Q271" s="49"/>
      <c r="R271" s="49"/>
      <c r="S271" s="222" t="str">
        <f>IFERROR(VLOOKUP(AF271, 'YOYO IR Scores'!A:C, 3, FALSE), "")
</f>
        <v/>
      </c>
      <c r="T271" s="49"/>
      <c r="U271" s="49"/>
      <c r="V271" s="49"/>
      <c r="W271" s="49"/>
      <c r="X271" s="224" t="str">
        <f t="shared" si="4"/>
        <v/>
      </c>
      <c r="Y271" s="225" t="str">
        <f t="shared" si="5"/>
        <v/>
      </c>
      <c r="Z271" s="225" t="str">
        <f t="shared" si="6"/>
        <v/>
      </c>
      <c r="AA271" s="224" t="str">
        <f t="shared" si="7"/>
        <v/>
      </c>
      <c r="AB271" s="223"/>
      <c r="AC271" s="223"/>
      <c r="AD271" s="223"/>
      <c r="AE271" s="223" t="str">
        <f>IFERROR(VLOOKUP(AF271, 'YOYO IR Scores'!A:C, 2, FALSE), "")</f>
        <v/>
      </c>
      <c r="AF271" s="223"/>
      <c r="AG271" s="223"/>
      <c r="AH271" s="223"/>
      <c r="AI271" s="223"/>
      <c r="AJ271" s="223"/>
      <c r="AK271" s="223"/>
      <c r="AL271" s="223"/>
      <c r="AM271" s="223"/>
      <c r="AN271" s="223"/>
      <c r="AO271" s="223"/>
      <c r="AP271" s="223"/>
      <c r="AQ271" s="223"/>
      <c r="AR271" s="223"/>
      <c r="AS271" s="223"/>
      <c r="AT271" s="223"/>
      <c r="AU271" s="223"/>
      <c r="AV271" s="223"/>
      <c r="AW271" s="223"/>
      <c r="AX271" s="223"/>
      <c r="AY271" s="223"/>
      <c r="AZ271" s="223"/>
      <c r="BA271" s="223"/>
      <c r="BB271" s="223"/>
      <c r="BC271" s="223"/>
      <c r="BD271" s="223"/>
      <c r="BE271" s="223"/>
      <c r="BF271" s="223"/>
      <c r="BG271" s="223"/>
      <c r="BH271" s="223"/>
      <c r="BI271" s="223"/>
      <c r="BJ271" s="223"/>
      <c r="BK271" s="223" t="str">
        <f t="array" ref="BK271">IF(J271="","",
IF(INDEX(Settings!$H:$H,MATCH(BY$1,Settings!$G:$G,0))=TRUE,
100-100*(J271-MIN(J:J))/(MAX(J:J)-MIN(J:J)),
100*(J271-MIN(J:J))/(MAX(J:J)-MIN(J:J))))</f>
        <v/>
      </c>
      <c r="BL271" s="223" t="str">
        <f t="array" ref="BL271">IF(J271="","",
IF(INDEX(Settings!$H:$H,MATCH(BY$1,Settings!$G:$G,0))=TRUE,
100-100*(J271-MINIFS(J:J,$E:$E,$E271))/(MAXIFS(J:J,$E:$E,$E271)-MINIFS(J:J,$E:$E,$E271)),
100*(J271-MINIFS(J:J,$E:$E,$E271))/(MAXIFS(J:J,$E:$E,$E271)-MINIFS(J:J,$E:$E,$E271))))</f>
        <v/>
      </c>
      <c r="BM271" s="223"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4" t="str">
        <f t="array" ref="BQ271">IF(J271="","",
IF(INDEX(Settings!$H:$H,MATCH(BY$1,Settings!$G:$G,0))=TRUE,
-1*(J271-AVERAGE(J:J))/STDEV(J:J),
(J271-AVERAGE(J:J))/STDEV(J:J)))</f>
        <v/>
      </c>
      <c r="BR271" s="224" t="str">
        <f>IFERROR(__xludf.DUMMYFUNCTION("IF(J271="""","""",
IF(INDEX(Settings!$H:$H,MATCH(BY$1,Settings!$G:$G,0))=TRUE,
-1*(J271-AVERAGEIFS(J:J,$E:$E,$E271))/STDEV(FILTER(J:J,$E:$E=$E271)),
(J271-AVERAGEIFS(J:J,$E:$E,$E271))/STDEV(FILTER(J:J,$E:$E=$E271))))"),"")</f>
        <v/>
      </c>
      <c r="BS271" s="224"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3" t="str">
        <f t="array" ref="BY271">IF(J271="","",
IF(INDEX(Settings!$H:$H,MATCH(BY$1,Settings!$G:$G,0))=TRUE,
100-100*(J271-MINIFS(J:J,$E:$E,$E271))/(MAXIFS(J:J,$E:$E,$E271)-MINIFS(J:J,$E:$E,$E271)),
100*(J271-MINIFS(J:J,$E:$E,$E271))/(MAXIFS(J:J,$E:$E,$E271)-MINIFS(J:J,$E:$E,$E271))))</f>
        <v/>
      </c>
      <c r="BZ271" s="223" t="str">
        <f t="array" ref="BZ271">IF(K271="","",
IF(INDEX(Settings!$H:$H,MATCH(BZ$1,Settings!$G:$G,0))=TRUE,
100-100*(K271-MINIFS(K:K,$E:$E,$E271))/(MAXIFS(K:K,$E:$E,$E271)-MINIFS(K:K,$E:$E,$E271)),
100*(K271-MINIFS(K:K,$E:$E,$E271))/(MAXIFS(K:K,$E:$E,$E271)-MINIFS(K:K,$E:$E,$E271))))</f>
        <v/>
      </c>
      <c r="CA271" s="223" t="str">
        <f t="array" ref="CA271">IF(L271="","",
IF(INDEX(Settings!$H:$H,MATCH(CA$1,Settings!$G:$G,0))=TRUE,
100-100*(L271-MINIFS(L:L,$E:$E,$E271))/(MAXIFS(L:L,$E:$E,$E271)-MINIFS(L:L,$E:$E,$E271)),
100*(L271-MINIFS(L:L,$E:$E,$E271))/(MAXIFS(L:L,$E:$E,$E271)-MINIFS(L:L,$E:$E,$E271))))</f>
        <v/>
      </c>
      <c r="CB271" s="223" t="str">
        <f t="array" ref="CB271">IF(M271="","",
IF(INDEX(Settings!$H:$H,MATCH(CB$1,Settings!$G:$G,0))=TRUE,
100-100*(M271-MINIFS(M:M,$E:$E,$E271))/(MAXIFS(M:M,$E:$E,$E271)-MINIFS(M:M,$E:$E,$E271)),
100*(M271-MINIFS(M:M,$E:$E,$E271))/(MAXIFS(M:M,$E:$E,$E271)-MINIFS(M:M,$E:$E,$E271))))</f>
        <v/>
      </c>
      <c r="CC271" s="223" t="str">
        <f t="array" ref="CC271">IF(N271="","",
IF(INDEX(Settings!$H:$H,MATCH(CC$1,Settings!$G:$G,0))=TRUE,
100-100*(N271-MINIFS(N:N,$E:$E,$E271))/(MAXIFS(N:N,$E:$E,$E271)-MINIFS(N:N,$E:$E,$E271)),
100*(N271-MINIFS(N:N,$E:$E,$E271))/(MAXIFS(N:N,$E:$E,$E271)-MINIFS(N:N,$E:$E,$E271))))</f>
        <v/>
      </c>
      <c r="CD271" s="223" t="str">
        <f t="array" ref="CD271">IF(O271="","",
IF(INDEX(Settings!$H:$H,MATCH(CD$1,Settings!$G:$G,0))=TRUE,
100-100*(O271-MINIFS(O:O,$E:$E,$E271))/(MAXIFS(O:O,$E:$E,$E271)-MINIFS(O:O,$E:$E,$E271)),
100*(O271-MINIFS(O:O,$E:$E,$E271))/(MAXIFS(O:O,$E:$E,$E271)-MINIFS(O:O,$E:$E,$E271))))</f>
        <v/>
      </c>
      <c r="CE271" s="223" t="str">
        <f t="array" ref="CE271">IF(P271="","",
IF(INDEX(Settings!$H:$H,MATCH(CE$1,Settings!$G:$G,0))=TRUE,
100-100*(P271-MINIFS(P:P,$E:$E,$E271))/(MAXIFS(P:P,$E:$E,$E271)-MINIFS(P:P,$E:$E,$E271)),
100*(P271-MINIFS(P:P,$E:$E,$E271))/(MAXIFS(P:P,$E:$E,$E271)-MINIFS(P:P,$E:$E,$E271))))</f>
        <v/>
      </c>
      <c r="CF271" s="223" t="str">
        <f t="array" ref="CF271">IF(Q271="","",
IF(INDEX(Settings!$H:$H,MATCH(CF$1,Settings!$G:$G,0))=TRUE,
100-100*(Q271-MINIFS(Q:Q,$E:$E,$E271))/(MAXIFS(Q:Q,$E:$E,$E271)-MINIFS(Q:Q,$E:$E,$E271)),
100*(Q271-MINIFS(Q:Q,$E:$E,$E271))/(MAXIFS(Q:Q,$E:$E,$E271)-MINIFS(Q:Q,$E:$E,$E271))))</f>
        <v/>
      </c>
      <c r="CG271" s="223" t="str">
        <f t="array" ref="CG271">IF(R271="","",
IF(INDEX(Settings!$H:$H,MATCH(CG$1,Settings!$G:$G,0))=TRUE,
100-100*(R271-MINIFS(R:R,$E:$E,$E271))/(MAXIFS(R:R,$E:$E,$E271)-MINIFS(R:R,$E:$E,$E271)),
100*(R271-MINIFS(R:R,$E:$E,$E271))/(MAXIFS(R:R,$E:$E,$E271)-MINIFS(R:R,$E:$E,$E271))))</f>
        <v/>
      </c>
      <c r="CH271" s="223" t="str">
        <f t="array" ref="CH271">IF(S271="","",
IF(INDEX(Settings!$H:$H,MATCH(CH$1,Settings!$G:$G,0))=TRUE,
100-100*(S271-MINIFS(S:S,$E:$E,$E271))/(MAXIFS(S:S,$E:$E,$E271)-MINIFS(S:S,$E:$E,$E271)),
100*(S271-MINIFS(S:S,$E:$E,$E271))/(MAXIFS(S:S,$E:$E,$E271)-MINIFS(S:S,$E:$E,$E271))))</f>
        <v/>
      </c>
      <c r="CI271" s="223" t="str">
        <f t="array" ref="CI271">IF(T271="","",
IF(INDEX(Settings!$H:$H,MATCH(CI$1,Settings!$G:$G,0))=TRUE,
100-100*(T271-MINIFS(T:T,$E:$E,$E271))/(MAXIFS(T:T,$E:$E,$E271)-MINIFS(T:T,$E:$E,$E271)),
100*(T271-MINIFS(T:T,$E:$E,$E271))/(MAXIFS(T:T,$E:$E,$E271)-MINIFS(T:T,$E:$E,$E271))))</f>
        <v/>
      </c>
      <c r="CJ271" s="223" t="str">
        <f t="array" ref="CJ271">IF(U271="","",
IF(INDEX(Settings!$H:$H,MATCH(CJ$1,Settings!$G:$G,0))=TRUE,
100-100*(U271-MINIFS(U:U,$E:$E,$E271))/(MAXIFS(U:U,$E:$E,$E271)-MINIFS(U:U,$E:$E,$E271)),
100*(U271-MINIFS(U:U,$E:$E,$E271))/(MAXIFS(U:U,$E:$E,$E271)-MINIFS(U:U,$E:$E,$E271))))</f>
        <v/>
      </c>
      <c r="CK271" s="223" t="str">
        <f t="array" ref="CK271">IF(V271="","",
IF(INDEX(Settings!$H:$H,MATCH(CK$1,Settings!$G:$G,0))=TRUE,
100-100*(V271-MINIFS(V:V,$E:$E,$E271))/(MAXIFS(V:V,$E:$E,$E271)-MINIFS(V:V,$E:$E,$E271)),
100*(V271-MINIFS(V:V,$E:$E,$E271))/(MAXIFS(V:V,$E:$E,$E271)-MINIFS(V:V,$E:$E,$E271))))</f>
        <v/>
      </c>
      <c r="CL271" s="223" t="str">
        <f t="array" ref="CL271">IF(W271="","",
IF(INDEX(Settings!$H:$H,MATCH(CL$1,Settings!$G:$G,0))=TRUE,
100-100*(W271-MINIFS(W:W,$E:$E,$E271))/(MAXIFS(W:W,$E:$E,$E271)-MINIFS(W:W,$E:$E,$E271)),
100*(W271-MINIFS(W:W,$E:$E,$E271))/(MAXIFS(W:W,$E:$E,$E271)-MINIFS(W:W,$E:$E,$E271))))</f>
        <v/>
      </c>
      <c r="CM271" s="223" t="str">
        <f t="array" ref="CM271">IF(X271="","",
IF(INDEX(Settings!$H:$H,MATCH(CM$1,Settings!$G:$G,0))=TRUE,
100-100*(X271-MINIFS(X:X,$E:$E,$E271))/(MAXIFS(X:X,$E:$E,$E271)-MINIFS(X:X,$E:$E,$E271)),
100*(X271-MINIFS(X:X,$E:$E,$E271))/(MAXIFS(X:X,$E:$E,$E271)-MINIFS(X:X,$E:$E,$E271))))</f>
        <v/>
      </c>
      <c r="CN271" s="223" t="str">
        <f t="array" ref="CN271">IF(Y271="","",
IF(INDEX(Settings!$H:$H,MATCH(CN$1,Settings!$G:$G,0))=TRUE,
100-100*(Y271-MINIFS(Y:Y,$E:$E,$E271))/(MAXIFS(Y:Y,$E:$E,$E271)-MINIFS(Y:Y,$E:$E,$E271)),
100*(Y271-MINIFS(Y:Y,$E:$E,$E271))/(MAXIFS(Y:Y,$E:$E,$E271)-MINIFS(Y:Y,$E:$E,$E271))))</f>
        <v/>
      </c>
      <c r="CO271" s="223" t="str">
        <f t="array" ref="CO271">IF(Z271="","",
IF(INDEX(Settings!$H:$H,MATCH(CO$1,Settings!$G:$G,0))=TRUE,
100-100*(Z271-MINIFS(Z:Z,$E:$E,$E271))/(MAXIFS(Z:Z,$E:$E,$E271)-MINIFS(Z:Z,$E:$E,$E271)),
100*(Z271-MINIFS(Z:Z,$E:$E,$E271))/(MAXIFS(Z:Z,$E:$E,$E271)-MINIFS(Z:Z,$E:$E,$E271))))</f>
        <v/>
      </c>
      <c r="CP271" s="223" t="str">
        <f t="array" ref="CP271">IF(AA271="","",
IF(INDEX(Settings!$H:$H,MATCH(CP$1,Settings!$G:$G,0))=TRUE,
100-100*(AA271-MINIFS(AA:AA,$E:$E,$E271))/(MAXIFS(AA:AA,$E:$E,$E271)-MINIFS(AA:AA,$E:$E,$E271)),
100*(AA271-MINIFS(AA:AA,$E:$E,$E271))/(MAXIFS(AA:AA,$E:$E,$E271)-MINIFS(AA:AA,$E:$E,$E271))))</f>
        <v/>
      </c>
      <c r="CQ271" s="223" t="str">
        <f t="array" ref="CQ271">IF(AB271="","",
IF(INDEX(Settings!$H:$H,MATCH(CQ$1,Settings!$G:$G,0))=TRUE,
100-100*(AB271-MINIFS(AB:AB,$E:$E,$E271))/(MAXIFS(AB:AB,$E:$E,$E271)-MINIFS(AB:AB,$E:$E,$E271)),
100*(AB271-MINIFS(AB:AB,$E:$E,$E271))/(MAXIFS(AB:AB,$E:$E,$E271)-MINIFS(AB:AB,$E:$E,$E271))))</f>
        <v/>
      </c>
      <c r="CR271" s="223" t="str">
        <f t="array" ref="CR271">IF(AC271="","",
IF(INDEX(Settings!$H:$H,MATCH(CR$1,Settings!$G:$G,0))=TRUE,
100-100*(AC271-MINIFS(AC:AC,$E:$E,$E271))/(MAXIFS(AC:AC,$E:$E,$E271)-MINIFS(AC:AC,$E:$E,$E271)),
100*(AC271-MINIFS(AC:AC,$E:$E,$E271))/(MAXIFS(AC:AC,$E:$E,$E271)-MINIFS(AC:AC,$E:$E,$E271))))</f>
        <v/>
      </c>
      <c r="CS271" s="223" t="str">
        <f t="array" ref="CS271">IF(AD271="","",
IF(INDEX(Settings!$H:$H,MATCH(CS$1,Settings!$G:$G,0))=TRUE,
100-100*(AD271-MINIFS(AD:AD,$E:$E,$E271))/(MAXIFS(AD:AD,$E:$E,$E271)-MINIFS(AD:AD,$E:$E,$E271)),
100*(AD271-MINIFS(AD:AD,$E:$E,$E271))/(MAXIFS(AD:AD,$E:$E,$E271)-MINIFS(AD:AD,$E:$E,$E271))))</f>
        <v/>
      </c>
      <c r="CT271" s="223" t="str">
        <f t="array" ref="CT271">IF(AE271="","",
IF(INDEX(Settings!$H:$H,MATCH(CT$1,Settings!$G:$G,0))=TRUE,
100-100*(AE271-MINIFS(AE:AE,$E:$E,$E271))/(MAXIFS(AE:AE,$E:$E,$E271)-MINIFS(AE:AE,$E:$E,$E271)),
100*(AE271-MINIFS(AE:AE,$E:$E,$E271))/(MAXIFS(AE:AE,$E:$E,$E271)-MINIFS(AE:AE,$E:$E,$E271))))</f>
        <v/>
      </c>
      <c r="CU271" s="223" t="str">
        <f t="array" ref="CU271">IF(AF271="","",
IF(INDEX(Settings!$H:$H,MATCH(CU$1,Settings!$G:$G,0))=TRUE,
100-100*(AF271-MINIFS(AF:AF,$E:$E,$E271))/(MAXIFS(AF:AF,$E:$E,$E271)-MINIFS(AF:AF,$E:$E,$E271)),
100*(AF271-MINIFS(AF:AF,$E:$E,$E271))/(MAXIFS(AF:AF,$E:$E,$E271)-MINIFS(AF:AF,$E:$E,$E271))))</f>
        <v/>
      </c>
      <c r="CV271" s="223" t="str">
        <f t="array" ref="CV271">IF(AG271="","",
IF(INDEX(Settings!$H:$H,MATCH(CV$1,Settings!$G:$G,0))=TRUE,
100-100*(AG271-MINIFS(AG:AG,$E:$E,$E271))/(MAXIFS(AG:AG,$E:$E,$E271)-MINIFS(AG:AG,$E:$E,$E271)),
100*(AG271-MINIFS(AG:AG,$E:$E,$E271))/(MAXIFS(AG:AG,$E:$E,$E271)-MINIFS(AG:AG,$E:$E,$E271))))</f>
        <v/>
      </c>
      <c r="CW271" s="223" t="str">
        <f t="array" ref="CW271">IF(AH271="","",
IF(INDEX(Settings!$H:$H,MATCH(CW$1,Settings!$G:$G,0))=TRUE,
100-100*(AH271-MINIFS(AH:AH,$E:$E,$E271))/(MAXIFS(AH:AH,$E:$E,$E271)-MINIFS(AH:AH,$E:$E,$E271)),
100*(AH271-MINIFS(AH:AH,$E:$E,$E271))/(MAXIFS(AH:AH,$E:$E,$E271)-MINIFS(AH:AH,$E:$E,$E271))))</f>
        <v/>
      </c>
      <c r="CX271" s="223" t="str">
        <f t="array" ref="CX271">IF(AI271="","",
IF(INDEX(Settings!$H:$H,MATCH(CX$1,Settings!$G:$G,0))=TRUE,
100-100*(AI271-MINIFS(AI:AI,$E:$E,$E271))/(MAXIFS(AI:AI,$E:$E,$E271)-MINIFS(AI:AI,$E:$E,$E271)),
100*(AI271-MINIFS(AI:AI,$E:$E,$E271))/(MAXIFS(AI:AI,$E:$E,$E271)-MINIFS(AI:AI,$E:$E,$E271))))</f>
        <v/>
      </c>
      <c r="CY271" s="223" t="str">
        <f t="array" ref="CY271">IF(AJ271="","",
IF(INDEX(Settings!$H:$H,MATCH(CY$1,Settings!$G:$G,0))=TRUE,
100-100*(AJ271-MINIFS(AJ:AJ,$E:$E,$E271))/(MAXIFS(AJ:AJ,$E:$E,$E271)-MINIFS(AJ:AJ,$E:$E,$E271)),
100*(AJ271-MINIFS(AJ:AJ,$E:$E,$E271))/(MAXIFS(AJ:AJ,$E:$E,$E271)-MINIFS(AJ:AJ,$E:$E,$E271))))</f>
        <v/>
      </c>
      <c r="CZ271" s="223" t="str">
        <f t="array" ref="CZ271">IF(AK271="","",
IF(INDEX(Settings!$H:$H,MATCH(CZ$1,Settings!$G:$G,0))=TRUE,
100-100*(AK271-MINIFS(AK:AK,$E:$E,$E271))/(MAXIFS(AK:AK,$E:$E,$E271)-MINIFS(AK:AK,$E:$E,$E271)),
100*(AK271-MINIFS(AK:AK,$E:$E,$E271))/(MAXIFS(AK:AK,$E:$E,$E271)-MINIFS(AK:AK,$E:$E,$E271))))</f>
        <v/>
      </c>
      <c r="DA271" s="223" t="str">
        <f t="array" ref="DA271">IF(AL271="","",
IF(INDEX(Settings!$H:$H,MATCH(DA$1,Settings!$G:$G,0))=TRUE,
100-100*(AL271-MINIFS(AL:AL,$E:$E,$E271))/(MAXIFS(AL:AL,$E:$E,$E271)-MINIFS(AL:AL,$E:$E,$E271)),
100*(AL271-MINIFS(AL:AL,$E:$E,$E271))/(MAXIFS(AL:AL,$E:$E,$E271)-MINIFS(AL:AL,$E:$E,$E271))))</f>
        <v/>
      </c>
      <c r="DB271" s="223" t="str">
        <f t="array" ref="DB271">IF(AM271="","",
IF(INDEX(Settings!$H:$H,MATCH(DB$1,Settings!$G:$G,0))=TRUE,
100-100*(AM271-MINIFS(AM:AM,$E:$E,$E271))/(MAXIFS(AM:AM,$E:$E,$E271)-MINIFS(AM:AM,$E:$E,$E271)),
100*(AM271-MINIFS(AM:AM,$E:$E,$E271))/(MAXIFS(AM:AM,$E:$E,$E271)-MINIFS(AM:AM,$E:$E,$E271))))</f>
        <v/>
      </c>
      <c r="DC271" s="223" t="str">
        <f t="array" ref="DC271">IF(AN271="","",
IF(INDEX(Settings!$H:$H,MATCH(DC$1,Settings!$G:$G,0))=TRUE,
100-100*(AN271-MINIFS(AN:AN,$E:$E,$E271))/(MAXIFS(AN:AN,$E:$E,$E271)-MINIFS(AN:AN,$E:$E,$E271)),
100*(AN271-MINIFS(AN:AN,$E:$E,$E271))/(MAXIFS(AN:AN,$E:$E,$E271)-MINIFS(AN:AN,$E:$E,$E271))))</f>
        <v/>
      </c>
      <c r="DD271" s="223" t="str">
        <f t="array" ref="DD271">IF(AO271="","",
IF(INDEX(Settings!$H:$H,MATCH(DD$1,Settings!$G:$G,0))=TRUE,
100-100*(AO271-MINIFS(AO:AO,$E:$E,$E271))/(MAXIFS(AO:AO,$E:$E,$E271)-MINIFS(AO:AO,$E:$E,$E271)),
100*(AO271-MINIFS(AO:AO,$E:$E,$E271))/(MAXIFS(AO:AO,$E:$E,$E271)-MINIFS(AO:AO,$E:$E,$E271))))</f>
        <v/>
      </c>
      <c r="DE271" s="223" t="str">
        <f t="array" ref="DE271">IF(AP271="","",
IF(INDEX(Settings!$H:$H,MATCH(DE$1,Settings!$G:$G,0))=TRUE,
100-100*(AP271-MINIFS(AP:AP,$E:$E,$E271))/(MAXIFS(AP:AP,$E:$E,$E271)-MINIFS(AP:AP,$E:$E,$E271)),
100*(AP271-MINIFS(AP:AP,$E:$E,$E271))/(MAXIFS(AP:AP,$E:$E,$E271)-MINIFS(AP:AP,$E:$E,$E271))))</f>
        <v/>
      </c>
      <c r="DF271" s="223" t="str">
        <f t="array" ref="DF271">IF(AQ271="","",
IF(INDEX(Settings!$H:$H,MATCH(DF$1,Settings!$G:$G,0))=TRUE,
100-100*(AQ271-MINIFS(AQ:AQ,$E:$E,$E271))/(MAXIFS(AQ:AQ,$E:$E,$E271)-MINIFS(AQ:AQ,$E:$E,$E271)),
100*(AQ271-MINIFS(AQ:AQ,$E:$E,$E271))/(MAXIFS(AQ:AQ,$E:$E,$E271)-MINIFS(AQ:AQ,$E:$E,$E271))))</f>
        <v/>
      </c>
      <c r="DG271" s="223" t="str">
        <f t="array" ref="DG271">IF(AR271="","",
IF(INDEX(Settings!$H:$H,MATCH(DG$1,Settings!$G:$G,0))=TRUE,
100-100*(AR271-MINIFS(AR:AR,$E:$E,$E271))/(MAXIFS(AR:AR,$E:$E,$E271)-MINIFS(AR:AR,$E:$E,$E271)),
100*(AR271-MINIFS(AR:AR,$E:$E,$E271))/(MAXIFS(AR:AR,$E:$E,$E271)-MINIFS(AR:AR,$E:$E,$E271))))</f>
        <v/>
      </c>
      <c r="DH271" s="223" t="str">
        <f t="array" ref="DH271">IF(AS271="","",
IF(INDEX(Settings!$H:$H,MATCH(DH$1,Settings!$G:$G,0))=TRUE,
100-100*(AS271-MINIFS(AS:AS,$E:$E,$E271))/(MAXIFS(AS:AS,$E:$E,$E271)-MINIFS(AS:AS,$E:$E,$E271)),
100*(AS271-MINIFS(AS:AS,$E:$E,$E271))/(MAXIFS(AS:AS,$E:$E,$E271)-MINIFS(AS:AS,$E:$E,$E271))))</f>
        <v/>
      </c>
      <c r="DI271" s="223" t="str">
        <f t="array" ref="DI271">IF(AT271="","",
IF(INDEX(Settings!$H:$H,MATCH(DI$1,Settings!$G:$G,0))=TRUE,
100-100*(AT271-MINIFS(AT:AT,$E:$E,$E271))/(MAXIFS(AT:AT,$E:$E,$E271)-MINIFS(AT:AT,$E:$E,$E271)),
100*(AT271-MINIFS(AT:AT,$E:$E,$E271))/(MAXIFS(AT:AT,$E:$E,$E271)-MINIFS(AT:AT,$E:$E,$E271))))</f>
        <v/>
      </c>
      <c r="DJ271" s="223" t="str">
        <f t="array" ref="DJ271">IF(AU271="","",
IF(INDEX(Settings!$H:$H,MATCH(DJ$1,Settings!$G:$G,0))=TRUE,
100-100*(AU271-MINIFS(AU:AU,$E:$E,$E271))/(MAXIFS(AU:AU,$E:$E,$E271)-MINIFS(AU:AU,$E:$E,$E271)),
100*(AU271-MINIFS(AU:AU,$E:$E,$E271))/(MAXIFS(AU:AU,$E:$E,$E271)-MINIFS(AU:AU,$E:$E,$E271))))</f>
        <v/>
      </c>
      <c r="DK271" s="223" t="str">
        <f t="array" ref="DK271">IF(AV271="","",
IF(INDEX(Settings!$H:$H,MATCH(DK$1,Settings!$G:$G,0))=TRUE,
100-100*(AV271-MINIFS(AV:AV,$E:$E,$E271))/(MAXIFS(AV:AV,$E:$E,$E271)-MINIFS(AV:AV,$E:$E,$E271)),
100*(AV271-MINIFS(AV:AV,$E:$E,$E271))/(MAXIFS(AV:AV,$E:$E,$E271)-MINIFS(AV:AV,$E:$E,$E271))))</f>
        <v/>
      </c>
      <c r="DL271" s="223" t="str">
        <f t="array" ref="DL271">IF(AW271="","",
IF(INDEX(Settings!$H:$H,MATCH(DL$1,Settings!$G:$G,0))=TRUE,
100-100*(AW271-MINIFS(AW:AW,$E:$E,$E271))/(MAXIFS(AW:AW,$E:$E,$E271)-MINIFS(AW:AW,$E:$E,$E271)),
100*(AW271-MINIFS(AW:AW,$E:$E,$E271))/(MAXIFS(AW:AW,$E:$E,$E271)-MINIFS(AW:AW,$E:$E,$E271))))</f>
        <v/>
      </c>
      <c r="DM271" s="223" t="str">
        <f t="array" ref="DM271">IF(AX271="","",
IF(INDEX(Settings!$H:$H,MATCH(DM$1,Settings!$G:$G,0))=TRUE,
100-100*(AX271-MINIFS(AX:AX,$E:$E,$E271))/(MAXIFS(AX:AX,$E:$E,$E271)-MINIFS(AX:AX,$E:$E,$E271)),
100*(AX271-MINIFS(AX:AX,$E:$E,$E271))/(MAXIFS(AX:AX,$E:$E,$E271)-MINIFS(AX:AX,$E:$E,$E271))))</f>
        <v/>
      </c>
      <c r="DN271" s="223" t="str">
        <f t="array" ref="DN271">IF(AY271="","",
IF(INDEX(Settings!$H:$H,MATCH(DN$1,Settings!$G:$G,0))=TRUE,
100-100*(AY271-MINIFS(AY:AY,$E:$E,$E271))/(MAXIFS(AY:AY,$E:$E,$E271)-MINIFS(AY:AY,$E:$E,$E271)),
100*(AY271-MINIFS(AY:AY,$E:$E,$E271))/(MAXIFS(AY:AY,$E:$E,$E271)-MINIFS(AY:AY,$E:$E,$E271))))</f>
        <v/>
      </c>
      <c r="DO271" s="223" t="str">
        <f t="array" ref="DO271">IF(AZ271="","",
IF(INDEX(Settings!$H:$H,MATCH(DO$1,Settings!$G:$G,0))=TRUE,
100-100*(AZ271-MINIFS(AZ:AZ,$E:$E,$E271))/(MAXIFS(AZ:AZ,$E:$E,$E271)-MINIFS(AZ:AZ,$E:$E,$E271)),
100*(AZ271-MINIFS(AZ:AZ,$E:$E,$E271))/(MAXIFS(AZ:AZ,$E:$E,$E271)-MINIFS(AZ:AZ,$E:$E,$E271))))</f>
        <v/>
      </c>
      <c r="DP271" s="223" t="str">
        <f t="array" ref="DP271">IF(BA271="","",
IF(INDEX(Settings!$H:$H,MATCH(DP$1,Settings!$G:$G,0))=TRUE,
100-100*(BA271-MINIFS(BA:BA,$E:$E,$E271))/(MAXIFS(BA:BA,$E:$E,$E271)-MINIFS(BA:BA,$E:$E,$E271)),
100*(BA271-MINIFS(BA:BA,$E:$E,$E271))/(MAXIFS(BA:BA,$E:$E,$E271)-MINIFS(BA:BA,$E:$E,$E271))))</f>
        <v/>
      </c>
      <c r="DQ271" s="223" t="str">
        <f t="array" ref="DQ271">IF(BB271="","",
IF(INDEX(Settings!$H:$H,MATCH(DQ$1,Settings!$G:$G,0))=TRUE,
100-100*(BB271-MINIFS(BB:BB,$E:$E,$E271))/(MAXIFS(BB:BB,$E:$E,$E271)-MINIFS(BB:BB,$E:$E,$E271)),
100*(BB271-MINIFS(BB:BB,$E:$E,$E271))/(MAXIFS(BB:BB,$E:$E,$E271)-MINIFS(BB:BB,$E:$E,$E271))))</f>
        <v/>
      </c>
      <c r="DR271" s="223" t="str">
        <f t="array" ref="DR271">IF(BC271="","",
IF(INDEX(Settings!$H:$H,MATCH(DR$1,Settings!$G:$G,0))=TRUE,
100-100*(BC271-MINIFS(BC:BC,$E:$E,$E271))/(MAXIFS(BC:BC,$E:$E,$E271)-MINIFS(BC:BC,$E:$E,$E271)),
100*(BC271-MINIFS(BC:BC,$E:$E,$E271))/(MAXIFS(BC:BC,$E:$E,$E271)-MINIFS(BC:BC,$E:$E,$E271))))</f>
        <v/>
      </c>
      <c r="DS271" s="223" t="str">
        <f t="array" ref="DS271">IF(BD271="","",
IF(INDEX(Settings!$H:$H,MATCH(DS$1,Settings!$G:$G,0))=TRUE,
100-100*(BD271-MINIFS(BD:BD,$E:$E,$E271))/(MAXIFS(BD:BD,$E:$E,$E271)-MINIFS(BD:BD,$E:$E,$E271)),
100*(BD271-MINIFS(BD:BD,$E:$E,$E271))/(MAXIFS(BD:BD,$E:$E,$E271)-MINIFS(BD:BD,$E:$E,$E271))))</f>
        <v/>
      </c>
      <c r="DT271" s="223" t="str">
        <f t="array" ref="DT271">IF(BE271="","",
IF(INDEX(Settings!$H:$H,MATCH(DT$1,Settings!$G:$G,0))=TRUE,
100-100*(BE271-MINIFS(BE:BE,$E:$E,$E271))/(MAXIFS(BE:BE,$E:$E,$E271)-MINIFS(BE:BE,$E:$E,$E271)),
100*(BE271-MINIFS(BE:BE,$E:$E,$E271))/(MAXIFS(BE:BE,$E:$E,$E271)-MINIFS(BE:BE,$E:$E,$E271))))</f>
        <v/>
      </c>
      <c r="DU271" s="223" t="str">
        <f t="array" ref="DU271">IF(BF271="","",
IF(INDEX(Settings!$H:$H,MATCH(DU$1,Settings!$G:$G,0))=TRUE,
100-100*(BF271-MINIFS(BF:BF,$E:$E,$E271))/(MAXIFS(BF:BF,$E:$E,$E271)-MINIFS(BF:BF,$E:$E,$E271)),
100*(BF271-MINIFS(BF:BF,$E:$E,$E271))/(MAXIFS(BF:BF,$E:$E,$E271)-MINIFS(BF:BF,$E:$E,$E271))))</f>
        <v/>
      </c>
      <c r="DV271" s="223" t="str">
        <f t="array" ref="DV271">IF(BG271="","",
IF(INDEX(Settings!$H:$H,MATCH(DV$1,Settings!$G:$G,0))=TRUE,
100-100*(BG271-MINIFS(BG:BG,$E:$E,$E271))/(MAXIFS(BG:BG,$E:$E,$E271)-MINIFS(BG:BG,$E:$E,$E271)),
100*(BG271-MINIFS(BG:BG,$E:$E,$E271))/(MAXIFS(BG:BG,$E:$E,$E271)-MINIFS(BG:BG,$E:$E,$E271))))</f>
        <v/>
      </c>
      <c r="DW271" s="223" t="str">
        <f t="array" ref="DW271">IF(BH271="","",
IF(INDEX(Settings!$H:$H,MATCH(DW$1,Settings!$G:$G,0))=TRUE,
100-100*(BH271-MINIFS(BH:BH,$E:$E,$E271))/(MAXIFS(BH:BH,$E:$E,$E271)-MINIFS(BH:BH,$E:$E,$E271)),
100*(BH271-MINIFS(BH:BH,$E:$E,$E271))/(MAXIFS(BH:BH,$E:$E,$E271)-MINIFS(BH:BH,$E:$E,$E271))))</f>
        <v/>
      </c>
      <c r="DX271" s="223" t="str">
        <f t="array" ref="DX271">IF(BI271="","",
IF(INDEX(Settings!$H:$H,MATCH(DX$1,Settings!$G:$G,0))=TRUE,
100-100*(BI271-MINIFS(BI:BI,$E:$E,$E271))/(MAXIFS(BI:BI,$E:$E,$E271)-MINIFS(BI:BI,$E:$E,$E271)),
100*(BI271-MINIFS(BI:BI,$E:$E,$E271))/(MAXIFS(BI:BI,$E:$E,$E271)-MINIFS(BI:BI,$E:$E,$E271))))</f>
        <v/>
      </c>
      <c r="DY271" s="223" t="str">
        <f t="array" ref="DY271">IF(BJ271="","",
IF(INDEX(Settings!$H:$H,MATCH(DY$1,Settings!$G:$G,0))=TRUE,
100-100*(BJ271-MINIFS(BJ:BJ,$E:$E,$E271))/(MAXIFS(BJ:BJ,$E:$E,$E271)-MINIFS(BJ:BJ,$E:$E,$E271)),
100*(BJ271-MINIFS(BJ:BJ,$E:$E,$E271))/(MAXIFS(BJ:BJ,$E:$E,$E271)-MINIFS(BJ:BJ,$E:$E,$E271))))</f>
        <v/>
      </c>
      <c r="DZ271" s="225"/>
      <c r="EA271" s="225"/>
      <c r="EB271" s="225" t="str">
        <f t="shared" si="8"/>
        <v/>
      </c>
      <c r="EC271" s="225" t="str">
        <f t="shared" si="9"/>
        <v/>
      </c>
      <c r="ED271" s="225" t="str">
        <f t="shared" si="10"/>
        <v/>
      </c>
      <c r="EE271" s="225" t="str">
        <f t="shared" si="11"/>
        <v/>
      </c>
      <c r="EF271" s="225" t="str">
        <f t="shared" si="12"/>
        <v/>
      </c>
      <c r="EG271" s="225" t="str">
        <f t="shared" si="13"/>
        <v/>
      </c>
      <c r="EH271" s="225"/>
      <c r="EI271" s="225"/>
      <c r="EJ271" s="225"/>
      <c r="EK271" s="225"/>
      <c r="EL271" s="225"/>
      <c r="EM271" s="225"/>
    </row>
    <row r="272">
      <c r="A272" s="231"/>
      <c r="B272" s="231"/>
      <c r="C272" s="231"/>
      <c r="D272" s="231" t="str">
        <f t="array" ref="D272">IFERROR(INDEX(Profiles!$B:$B,MATCH($A272,Profiles!$A:$A,0)),"")</f>
        <v/>
      </c>
      <c r="E272" s="231"/>
      <c r="F272" s="231"/>
      <c r="G272" s="231"/>
      <c r="H272" s="231"/>
      <c r="I272" s="231" t="str">
        <f>IF(A272="","",IF(Settings!$N$3="DATE",F272&amp;": "&amp;TEXT(B272,"M/DD/YY"),F272&amp;": "&amp;H272))</f>
        <v/>
      </c>
      <c r="J272" s="231"/>
      <c r="K272" s="231"/>
      <c r="L272" s="231"/>
      <c r="M272" s="232" t="str">
        <f t="shared" si="14"/>
        <v/>
      </c>
      <c r="N272" s="231"/>
      <c r="O272" s="231"/>
      <c r="P272" s="231"/>
      <c r="Q272" s="231"/>
      <c r="R272" s="231"/>
      <c r="S272" s="230" t="str">
        <f>IFERROR(VLOOKUP(AF272, 'YOYO IR Scores'!A:C, 3, FALSE), "")
</f>
        <v/>
      </c>
      <c r="T272" s="231"/>
      <c r="U272" s="231"/>
      <c r="V272" s="231"/>
      <c r="W272" s="231"/>
      <c r="X272" s="233" t="str">
        <f t="shared" si="4"/>
        <v/>
      </c>
      <c r="Y272" s="234" t="str">
        <f t="shared" si="5"/>
        <v/>
      </c>
      <c r="Z272" s="234" t="str">
        <f t="shared" si="6"/>
        <v/>
      </c>
      <c r="AA272" s="233" t="str">
        <f t="shared" si="7"/>
        <v/>
      </c>
      <c r="AB272" s="232"/>
      <c r="AC272" s="232"/>
      <c r="AD272" s="232"/>
      <c r="AE272" s="232" t="str">
        <f>IFERROR(VLOOKUP(AF272, 'YOYO IR Scores'!A:C, 2, FALSE), "")</f>
        <v/>
      </c>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t="str">
        <f t="array" ref="BK272">IF(J272="","",
IF(INDEX(Settings!$H:$H,MATCH(BY$1,Settings!$G:$G,0))=TRUE,
100-100*(J272-MIN(J:J))/(MAX(J:J)-MIN(J:J)),
100*(J272-MIN(J:J))/(MAX(J:J)-MIN(J:J))))</f>
        <v/>
      </c>
      <c r="BL272" s="232" t="str">
        <f t="array" ref="BL272">IF(J272="","",
IF(INDEX(Settings!$H:$H,MATCH(BY$1,Settings!$G:$G,0))=TRUE,
100-100*(J272-MINIFS(J:J,$E:$E,$E272))/(MAXIFS(J:J,$E:$E,$E272)-MINIFS(J:J,$E:$E,$E272)),
100*(J272-MINIFS(J:J,$E:$E,$E272))/(MAXIFS(J:J,$E:$E,$E272)-MINIFS(J:J,$E:$E,$E272))))</f>
        <v/>
      </c>
      <c r="BM272" s="232" t="str">
        <f t="array" ref="BM272">IF(J272="","",
IF(INDEX(Settings!$H:$H,MATCH(BY$1,Settings!$G:$G,0))=TRUE,
100-100*(J272-MINIFS(J:J,$E:$E,$E272,$I:$I,$I272))/(MAXIFS(J:J,$E:$E,$E272,$I:$I,$I272)-MINIFS(J:J,$E:$E,$E272,$I:$I,$I272)),
100*(J272-MINIFS(J:J,$E:$E,$E272,$I:$I,$I272))/(MAXIFS(J:J,$E:$E,$E272,$I:$I,$I272)-MINIFS(J:J,$E:$E,$E272,$I:$I,$I272))))</f>
        <v/>
      </c>
      <c r="BN272" s="231" t="str">
        <f t="array" ref="BN272">IF(J272="","",
IF(INDEX(Settings!$H:$H,MATCH(BY$1,Settings!$G:$G,0))=TRUE,
100-100*PERCENTRANK(J:J,J272),
100*PERCENTRANK(J:J,J272)))</f>
        <v/>
      </c>
      <c r="BO272" s="231" t="str">
        <f>IFERROR(__xludf.DUMMYFUNCTION("IF(J272="""","""",
IF(INDEX(Settings!$H:$H,MATCH(BY$1,Settings!$G:$G,0))=TRUE,
100-100*PERCENTRANK(FILTER(J:J,$E:$E=$E272),J272),
100*PERCENTRANK(FILTER(J:J,$E:$E=$E272),J272)))"),"")</f>
        <v/>
      </c>
      <c r="BP272" s="231" t="str">
        <f>IFERROR(__xludf.DUMMYFUNCTION("IF(J272="""","""",
IF(INDEX(Settings!$H:$H,MATCH(BY$1,Settings!$G:$G,0))=TRUE,
100-100*PERCENTRANK(FILTER(J:J,$E:$E=$E272,$I:$I=$I272),J272),
100*PERCENTRANK(FILTER(J:J,$E:$E=$E272,$I:$I=$I272),J272)))"),"")</f>
        <v/>
      </c>
      <c r="BQ272" s="233" t="str">
        <f t="array" ref="BQ272">IF(J272="","",
IF(INDEX(Settings!$H:$H,MATCH(BY$1,Settings!$G:$G,0))=TRUE,
-1*(J272-AVERAGE(J:J))/STDEV(J:J),
(J272-AVERAGE(J:J))/STDEV(J:J)))</f>
        <v/>
      </c>
      <c r="BR272" s="233" t="str">
        <f>IFERROR(__xludf.DUMMYFUNCTION("IF(J272="""","""",
IF(INDEX(Settings!$H:$H,MATCH(BY$1,Settings!$G:$G,0))=TRUE,
-1*(J272-AVERAGEIFS(J:J,$E:$E,$E272))/STDEV(FILTER(J:J,$E:$E=$E272)),
(J272-AVERAGEIFS(J:J,$E:$E,$E272))/STDEV(FILTER(J:J,$E:$E=$E272))))"),"")</f>
        <v/>
      </c>
      <c r="BS272" s="233"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1"/>
      <c r="BX272" s="231"/>
      <c r="BY272" s="232" t="str">
        <f t="array" ref="BY272">IF(J272="","",
IF(INDEX(Settings!$H:$H,MATCH(BY$1,Settings!$G:$G,0))=TRUE,
100-100*(J272-MINIFS(J:J,$E:$E,$E272))/(MAXIFS(J:J,$E:$E,$E272)-MINIFS(J:J,$E:$E,$E272)),
100*(J272-MINIFS(J:J,$E:$E,$E272))/(MAXIFS(J:J,$E:$E,$E272)-MINIFS(J:J,$E:$E,$E272))))</f>
        <v/>
      </c>
      <c r="BZ272" s="232" t="str">
        <f t="array" ref="BZ272">IF(K272="","",
IF(INDEX(Settings!$H:$H,MATCH(BZ$1,Settings!$G:$G,0))=TRUE,
100-100*(K272-MINIFS(K:K,$E:$E,$E272))/(MAXIFS(K:K,$E:$E,$E272)-MINIFS(K:K,$E:$E,$E272)),
100*(K272-MINIFS(K:K,$E:$E,$E272))/(MAXIFS(K:K,$E:$E,$E272)-MINIFS(K:K,$E:$E,$E272))))</f>
        <v/>
      </c>
      <c r="CA272" s="232" t="str">
        <f t="array" ref="CA272">IF(L272="","",
IF(INDEX(Settings!$H:$H,MATCH(CA$1,Settings!$G:$G,0))=TRUE,
100-100*(L272-MINIFS(L:L,$E:$E,$E272))/(MAXIFS(L:L,$E:$E,$E272)-MINIFS(L:L,$E:$E,$E272)),
100*(L272-MINIFS(L:L,$E:$E,$E272))/(MAXIFS(L:L,$E:$E,$E272)-MINIFS(L:L,$E:$E,$E272))))</f>
        <v/>
      </c>
      <c r="CB272" s="232" t="str">
        <f t="array" ref="CB272">IF(M272="","",
IF(INDEX(Settings!$H:$H,MATCH(CB$1,Settings!$G:$G,0))=TRUE,
100-100*(M272-MINIFS(M:M,$E:$E,$E272))/(MAXIFS(M:M,$E:$E,$E272)-MINIFS(M:M,$E:$E,$E272)),
100*(M272-MINIFS(M:M,$E:$E,$E272))/(MAXIFS(M:M,$E:$E,$E272)-MINIFS(M:M,$E:$E,$E272))))</f>
        <v/>
      </c>
      <c r="CC272" s="232" t="str">
        <f t="array" ref="CC272">IF(N272="","",
IF(INDEX(Settings!$H:$H,MATCH(CC$1,Settings!$G:$G,0))=TRUE,
100-100*(N272-MINIFS(N:N,$E:$E,$E272))/(MAXIFS(N:N,$E:$E,$E272)-MINIFS(N:N,$E:$E,$E272)),
100*(N272-MINIFS(N:N,$E:$E,$E272))/(MAXIFS(N:N,$E:$E,$E272)-MINIFS(N:N,$E:$E,$E272))))</f>
        <v/>
      </c>
      <c r="CD272" s="232" t="str">
        <f t="array" ref="CD272">IF(O272="","",
IF(INDEX(Settings!$H:$H,MATCH(CD$1,Settings!$G:$G,0))=TRUE,
100-100*(O272-MINIFS(O:O,$E:$E,$E272))/(MAXIFS(O:O,$E:$E,$E272)-MINIFS(O:O,$E:$E,$E272)),
100*(O272-MINIFS(O:O,$E:$E,$E272))/(MAXIFS(O:O,$E:$E,$E272)-MINIFS(O:O,$E:$E,$E272))))</f>
        <v/>
      </c>
      <c r="CE272" s="232" t="str">
        <f t="array" ref="CE272">IF(P272="","",
IF(INDEX(Settings!$H:$H,MATCH(CE$1,Settings!$G:$G,0))=TRUE,
100-100*(P272-MINIFS(P:P,$E:$E,$E272))/(MAXIFS(P:P,$E:$E,$E272)-MINIFS(P:P,$E:$E,$E272)),
100*(P272-MINIFS(P:P,$E:$E,$E272))/(MAXIFS(P:P,$E:$E,$E272)-MINIFS(P:P,$E:$E,$E272))))</f>
        <v/>
      </c>
      <c r="CF272" s="232" t="str">
        <f t="array" ref="CF272">IF(Q272="","",
IF(INDEX(Settings!$H:$H,MATCH(CF$1,Settings!$G:$G,0))=TRUE,
100-100*(Q272-MINIFS(Q:Q,$E:$E,$E272))/(MAXIFS(Q:Q,$E:$E,$E272)-MINIFS(Q:Q,$E:$E,$E272)),
100*(Q272-MINIFS(Q:Q,$E:$E,$E272))/(MAXIFS(Q:Q,$E:$E,$E272)-MINIFS(Q:Q,$E:$E,$E272))))</f>
        <v/>
      </c>
      <c r="CG272" s="232" t="str">
        <f t="array" ref="CG272">IF(R272="","",
IF(INDEX(Settings!$H:$H,MATCH(CG$1,Settings!$G:$G,0))=TRUE,
100-100*(R272-MINIFS(R:R,$E:$E,$E272))/(MAXIFS(R:R,$E:$E,$E272)-MINIFS(R:R,$E:$E,$E272)),
100*(R272-MINIFS(R:R,$E:$E,$E272))/(MAXIFS(R:R,$E:$E,$E272)-MINIFS(R:R,$E:$E,$E272))))</f>
        <v/>
      </c>
      <c r="CH272" s="232" t="str">
        <f t="array" ref="CH272">IF(S272="","",
IF(INDEX(Settings!$H:$H,MATCH(CH$1,Settings!$G:$G,0))=TRUE,
100-100*(S272-MINIFS(S:S,$E:$E,$E272))/(MAXIFS(S:S,$E:$E,$E272)-MINIFS(S:S,$E:$E,$E272)),
100*(S272-MINIFS(S:S,$E:$E,$E272))/(MAXIFS(S:S,$E:$E,$E272)-MINIFS(S:S,$E:$E,$E272))))</f>
        <v/>
      </c>
      <c r="CI272" s="232" t="str">
        <f t="array" ref="CI272">IF(T272="","",
IF(INDEX(Settings!$H:$H,MATCH(CI$1,Settings!$G:$G,0))=TRUE,
100-100*(T272-MINIFS(T:T,$E:$E,$E272))/(MAXIFS(T:T,$E:$E,$E272)-MINIFS(T:T,$E:$E,$E272)),
100*(T272-MINIFS(T:T,$E:$E,$E272))/(MAXIFS(T:T,$E:$E,$E272)-MINIFS(T:T,$E:$E,$E272))))</f>
        <v/>
      </c>
      <c r="CJ272" s="232" t="str">
        <f t="array" ref="CJ272">IF(U272="","",
IF(INDEX(Settings!$H:$H,MATCH(CJ$1,Settings!$G:$G,0))=TRUE,
100-100*(U272-MINIFS(U:U,$E:$E,$E272))/(MAXIFS(U:U,$E:$E,$E272)-MINIFS(U:U,$E:$E,$E272)),
100*(U272-MINIFS(U:U,$E:$E,$E272))/(MAXIFS(U:U,$E:$E,$E272)-MINIFS(U:U,$E:$E,$E272))))</f>
        <v/>
      </c>
      <c r="CK272" s="232" t="str">
        <f t="array" ref="CK272">IF(V272="","",
IF(INDEX(Settings!$H:$H,MATCH(CK$1,Settings!$G:$G,0))=TRUE,
100-100*(V272-MINIFS(V:V,$E:$E,$E272))/(MAXIFS(V:V,$E:$E,$E272)-MINIFS(V:V,$E:$E,$E272)),
100*(V272-MINIFS(V:V,$E:$E,$E272))/(MAXIFS(V:V,$E:$E,$E272)-MINIFS(V:V,$E:$E,$E272))))</f>
        <v/>
      </c>
      <c r="CL272" s="232" t="str">
        <f t="array" ref="CL272">IF(W272="","",
IF(INDEX(Settings!$H:$H,MATCH(CL$1,Settings!$G:$G,0))=TRUE,
100-100*(W272-MINIFS(W:W,$E:$E,$E272))/(MAXIFS(W:W,$E:$E,$E272)-MINIFS(W:W,$E:$E,$E272)),
100*(W272-MINIFS(W:W,$E:$E,$E272))/(MAXIFS(W:W,$E:$E,$E272)-MINIFS(W:W,$E:$E,$E272))))</f>
        <v/>
      </c>
      <c r="CM272" s="232" t="str">
        <f t="array" ref="CM272">IF(X272="","",
IF(INDEX(Settings!$H:$H,MATCH(CM$1,Settings!$G:$G,0))=TRUE,
100-100*(X272-MINIFS(X:X,$E:$E,$E272))/(MAXIFS(X:X,$E:$E,$E272)-MINIFS(X:X,$E:$E,$E272)),
100*(X272-MINIFS(X:X,$E:$E,$E272))/(MAXIFS(X:X,$E:$E,$E272)-MINIFS(X:X,$E:$E,$E272))))</f>
        <v/>
      </c>
      <c r="CN272" s="232" t="str">
        <f t="array" ref="CN272">IF(Y272="","",
IF(INDEX(Settings!$H:$H,MATCH(CN$1,Settings!$G:$G,0))=TRUE,
100-100*(Y272-MINIFS(Y:Y,$E:$E,$E272))/(MAXIFS(Y:Y,$E:$E,$E272)-MINIFS(Y:Y,$E:$E,$E272)),
100*(Y272-MINIFS(Y:Y,$E:$E,$E272))/(MAXIFS(Y:Y,$E:$E,$E272)-MINIFS(Y:Y,$E:$E,$E272))))</f>
        <v/>
      </c>
      <c r="CO272" s="232" t="str">
        <f t="array" ref="CO272">IF(Z272="","",
IF(INDEX(Settings!$H:$H,MATCH(CO$1,Settings!$G:$G,0))=TRUE,
100-100*(Z272-MINIFS(Z:Z,$E:$E,$E272))/(MAXIFS(Z:Z,$E:$E,$E272)-MINIFS(Z:Z,$E:$E,$E272)),
100*(Z272-MINIFS(Z:Z,$E:$E,$E272))/(MAXIFS(Z:Z,$E:$E,$E272)-MINIFS(Z:Z,$E:$E,$E272))))</f>
        <v/>
      </c>
      <c r="CP272" s="232" t="str">
        <f t="array" ref="CP272">IF(AA272="","",
IF(INDEX(Settings!$H:$H,MATCH(CP$1,Settings!$G:$G,0))=TRUE,
100-100*(AA272-MINIFS(AA:AA,$E:$E,$E272))/(MAXIFS(AA:AA,$E:$E,$E272)-MINIFS(AA:AA,$E:$E,$E272)),
100*(AA272-MINIFS(AA:AA,$E:$E,$E272))/(MAXIFS(AA:AA,$E:$E,$E272)-MINIFS(AA:AA,$E:$E,$E272))))</f>
        <v/>
      </c>
      <c r="CQ272" s="232" t="str">
        <f t="array" ref="CQ272">IF(AB272="","",
IF(INDEX(Settings!$H:$H,MATCH(CQ$1,Settings!$G:$G,0))=TRUE,
100-100*(AB272-MINIFS(AB:AB,$E:$E,$E272))/(MAXIFS(AB:AB,$E:$E,$E272)-MINIFS(AB:AB,$E:$E,$E272)),
100*(AB272-MINIFS(AB:AB,$E:$E,$E272))/(MAXIFS(AB:AB,$E:$E,$E272)-MINIFS(AB:AB,$E:$E,$E272))))</f>
        <v/>
      </c>
      <c r="CR272" s="232" t="str">
        <f t="array" ref="CR272">IF(AC272="","",
IF(INDEX(Settings!$H:$H,MATCH(CR$1,Settings!$G:$G,0))=TRUE,
100-100*(AC272-MINIFS(AC:AC,$E:$E,$E272))/(MAXIFS(AC:AC,$E:$E,$E272)-MINIFS(AC:AC,$E:$E,$E272)),
100*(AC272-MINIFS(AC:AC,$E:$E,$E272))/(MAXIFS(AC:AC,$E:$E,$E272)-MINIFS(AC:AC,$E:$E,$E272))))</f>
        <v/>
      </c>
      <c r="CS272" s="232" t="str">
        <f t="array" ref="CS272">IF(AD272="","",
IF(INDEX(Settings!$H:$H,MATCH(CS$1,Settings!$G:$G,0))=TRUE,
100-100*(AD272-MINIFS(AD:AD,$E:$E,$E272))/(MAXIFS(AD:AD,$E:$E,$E272)-MINIFS(AD:AD,$E:$E,$E272)),
100*(AD272-MINIFS(AD:AD,$E:$E,$E272))/(MAXIFS(AD:AD,$E:$E,$E272)-MINIFS(AD:AD,$E:$E,$E272))))</f>
        <v/>
      </c>
      <c r="CT272" s="232" t="str">
        <f t="array" ref="CT272">IF(AE272="","",
IF(INDEX(Settings!$H:$H,MATCH(CT$1,Settings!$G:$G,0))=TRUE,
100-100*(AE272-MINIFS(AE:AE,$E:$E,$E272))/(MAXIFS(AE:AE,$E:$E,$E272)-MINIFS(AE:AE,$E:$E,$E272)),
100*(AE272-MINIFS(AE:AE,$E:$E,$E272))/(MAXIFS(AE:AE,$E:$E,$E272)-MINIFS(AE:AE,$E:$E,$E272))))</f>
        <v/>
      </c>
      <c r="CU272" s="232" t="str">
        <f t="array" ref="CU272">IF(AF272="","",
IF(INDEX(Settings!$H:$H,MATCH(CU$1,Settings!$G:$G,0))=TRUE,
100-100*(AF272-MINIFS(AF:AF,$E:$E,$E272))/(MAXIFS(AF:AF,$E:$E,$E272)-MINIFS(AF:AF,$E:$E,$E272)),
100*(AF272-MINIFS(AF:AF,$E:$E,$E272))/(MAXIFS(AF:AF,$E:$E,$E272)-MINIFS(AF:AF,$E:$E,$E272))))</f>
        <v/>
      </c>
      <c r="CV272" s="232" t="str">
        <f t="array" ref="CV272">IF(AG272="","",
IF(INDEX(Settings!$H:$H,MATCH(CV$1,Settings!$G:$G,0))=TRUE,
100-100*(AG272-MINIFS(AG:AG,$E:$E,$E272))/(MAXIFS(AG:AG,$E:$E,$E272)-MINIFS(AG:AG,$E:$E,$E272)),
100*(AG272-MINIFS(AG:AG,$E:$E,$E272))/(MAXIFS(AG:AG,$E:$E,$E272)-MINIFS(AG:AG,$E:$E,$E272))))</f>
        <v/>
      </c>
      <c r="CW272" s="232" t="str">
        <f t="array" ref="CW272">IF(AH272="","",
IF(INDEX(Settings!$H:$H,MATCH(CW$1,Settings!$G:$G,0))=TRUE,
100-100*(AH272-MINIFS(AH:AH,$E:$E,$E272))/(MAXIFS(AH:AH,$E:$E,$E272)-MINIFS(AH:AH,$E:$E,$E272)),
100*(AH272-MINIFS(AH:AH,$E:$E,$E272))/(MAXIFS(AH:AH,$E:$E,$E272)-MINIFS(AH:AH,$E:$E,$E272))))</f>
        <v/>
      </c>
      <c r="CX272" s="232" t="str">
        <f t="array" ref="CX272">IF(AI272="","",
IF(INDEX(Settings!$H:$H,MATCH(CX$1,Settings!$G:$G,0))=TRUE,
100-100*(AI272-MINIFS(AI:AI,$E:$E,$E272))/(MAXIFS(AI:AI,$E:$E,$E272)-MINIFS(AI:AI,$E:$E,$E272)),
100*(AI272-MINIFS(AI:AI,$E:$E,$E272))/(MAXIFS(AI:AI,$E:$E,$E272)-MINIFS(AI:AI,$E:$E,$E272))))</f>
        <v/>
      </c>
      <c r="CY272" s="232" t="str">
        <f t="array" ref="CY272">IF(AJ272="","",
IF(INDEX(Settings!$H:$H,MATCH(CY$1,Settings!$G:$G,0))=TRUE,
100-100*(AJ272-MINIFS(AJ:AJ,$E:$E,$E272))/(MAXIFS(AJ:AJ,$E:$E,$E272)-MINIFS(AJ:AJ,$E:$E,$E272)),
100*(AJ272-MINIFS(AJ:AJ,$E:$E,$E272))/(MAXIFS(AJ:AJ,$E:$E,$E272)-MINIFS(AJ:AJ,$E:$E,$E272))))</f>
        <v/>
      </c>
      <c r="CZ272" s="232" t="str">
        <f t="array" ref="CZ272">IF(AK272="","",
IF(INDEX(Settings!$H:$H,MATCH(CZ$1,Settings!$G:$G,0))=TRUE,
100-100*(AK272-MINIFS(AK:AK,$E:$E,$E272))/(MAXIFS(AK:AK,$E:$E,$E272)-MINIFS(AK:AK,$E:$E,$E272)),
100*(AK272-MINIFS(AK:AK,$E:$E,$E272))/(MAXIFS(AK:AK,$E:$E,$E272)-MINIFS(AK:AK,$E:$E,$E272))))</f>
        <v/>
      </c>
      <c r="DA272" s="232" t="str">
        <f t="array" ref="DA272">IF(AL272="","",
IF(INDEX(Settings!$H:$H,MATCH(DA$1,Settings!$G:$G,0))=TRUE,
100-100*(AL272-MINIFS(AL:AL,$E:$E,$E272))/(MAXIFS(AL:AL,$E:$E,$E272)-MINIFS(AL:AL,$E:$E,$E272)),
100*(AL272-MINIFS(AL:AL,$E:$E,$E272))/(MAXIFS(AL:AL,$E:$E,$E272)-MINIFS(AL:AL,$E:$E,$E272))))</f>
        <v/>
      </c>
      <c r="DB272" s="232" t="str">
        <f t="array" ref="DB272">IF(AM272="","",
IF(INDEX(Settings!$H:$H,MATCH(DB$1,Settings!$G:$G,0))=TRUE,
100-100*(AM272-MINIFS(AM:AM,$E:$E,$E272))/(MAXIFS(AM:AM,$E:$E,$E272)-MINIFS(AM:AM,$E:$E,$E272)),
100*(AM272-MINIFS(AM:AM,$E:$E,$E272))/(MAXIFS(AM:AM,$E:$E,$E272)-MINIFS(AM:AM,$E:$E,$E272))))</f>
        <v/>
      </c>
      <c r="DC272" s="232" t="str">
        <f t="array" ref="DC272">IF(AN272="","",
IF(INDEX(Settings!$H:$H,MATCH(DC$1,Settings!$G:$G,0))=TRUE,
100-100*(AN272-MINIFS(AN:AN,$E:$E,$E272))/(MAXIFS(AN:AN,$E:$E,$E272)-MINIFS(AN:AN,$E:$E,$E272)),
100*(AN272-MINIFS(AN:AN,$E:$E,$E272))/(MAXIFS(AN:AN,$E:$E,$E272)-MINIFS(AN:AN,$E:$E,$E272))))</f>
        <v/>
      </c>
      <c r="DD272" s="232" t="str">
        <f t="array" ref="DD272">IF(AO272="","",
IF(INDEX(Settings!$H:$H,MATCH(DD$1,Settings!$G:$G,0))=TRUE,
100-100*(AO272-MINIFS(AO:AO,$E:$E,$E272))/(MAXIFS(AO:AO,$E:$E,$E272)-MINIFS(AO:AO,$E:$E,$E272)),
100*(AO272-MINIFS(AO:AO,$E:$E,$E272))/(MAXIFS(AO:AO,$E:$E,$E272)-MINIFS(AO:AO,$E:$E,$E272))))</f>
        <v/>
      </c>
      <c r="DE272" s="232" t="str">
        <f t="array" ref="DE272">IF(AP272="","",
IF(INDEX(Settings!$H:$H,MATCH(DE$1,Settings!$G:$G,0))=TRUE,
100-100*(AP272-MINIFS(AP:AP,$E:$E,$E272))/(MAXIFS(AP:AP,$E:$E,$E272)-MINIFS(AP:AP,$E:$E,$E272)),
100*(AP272-MINIFS(AP:AP,$E:$E,$E272))/(MAXIFS(AP:AP,$E:$E,$E272)-MINIFS(AP:AP,$E:$E,$E272))))</f>
        <v/>
      </c>
      <c r="DF272" s="232" t="str">
        <f t="array" ref="DF272">IF(AQ272="","",
IF(INDEX(Settings!$H:$H,MATCH(DF$1,Settings!$G:$G,0))=TRUE,
100-100*(AQ272-MINIFS(AQ:AQ,$E:$E,$E272))/(MAXIFS(AQ:AQ,$E:$E,$E272)-MINIFS(AQ:AQ,$E:$E,$E272)),
100*(AQ272-MINIFS(AQ:AQ,$E:$E,$E272))/(MAXIFS(AQ:AQ,$E:$E,$E272)-MINIFS(AQ:AQ,$E:$E,$E272))))</f>
        <v/>
      </c>
      <c r="DG272" s="232" t="str">
        <f t="array" ref="DG272">IF(AR272="","",
IF(INDEX(Settings!$H:$H,MATCH(DG$1,Settings!$G:$G,0))=TRUE,
100-100*(AR272-MINIFS(AR:AR,$E:$E,$E272))/(MAXIFS(AR:AR,$E:$E,$E272)-MINIFS(AR:AR,$E:$E,$E272)),
100*(AR272-MINIFS(AR:AR,$E:$E,$E272))/(MAXIFS(AR:AR,$E:$E,$E272)-MINIFS(AR:AR,$E:$E,$E272))))</f>
        <v/>
      </c>
      <c r="DH272" s="232" t="str">
        <f t="array" ref="DH272">IF(AS272="","",
IF(INDEX(Settings!$H:$H,MATCH(DH$1,Settings!$G:$G,0))=TRUE,
100-100*(AS272-MINIFS(AS:AS,$E:$E,$E272))/(MAXIFS(AS:AS,$E:$E,$E272)-MINIFS(AS:AS,$E:$E,$E272)),
100*(AS272-MINIFS(AS:AS,$E:$E,$E272))/(MAXIFS(AS:AS,$E:$E,$E272)-MINIFS(AS:AS,$E:$E,$E272))))</f>
        <v/>
      </c>
      <c r="DI272" s="232" t="str">
        <f t="array" ref="DI272">IF(AT272="","",
IF(INDEX(Settings!$H:$H,MATCH(DI$1,Settings!$G:$G,0))=TRUE,
100-100*(AT272-MINIFS(AT:AT,$E:$E,$E272))/(MAXIFS(AT:AT,$E:$E,$E272)-MINIFS(AT:AT,$E:$E,$E272)),
100*(AT272-MINIFS(AT:AT,$E:$E,$E272))/(MAXIFS(AT:AT,$E:$E,$E272)-MINIFS(AT:AT,$E:$E,$E272))))</f>
        <v/>
      </c>
      <c r="DJ272" s="232" t="str">
        <f t="array" ref="DJ272">IF(AU272="","",
IF(INDEX(Settings!$H:$H,MATCH(DJ$1,Settings!$G:$G,0))=TRUE,
100-100*(AU272-MINIFS(AU:AU,$E:$E,$E272))/(MAXIFS(AU:AU,$E:$E,$E272)-MINIFS(AU:AU,$E:$E,$E272)),
100*(AU272-MINIFS(AU:AU,$E:$E,$E272))/(MAXIFS(AU:AU,$E:$E,$E272)-MINIFS(AU:AU,$E:$E,$E272))))</f>
        <v/>
      </c>
      <c r="DK272" s="232" t="str">
        <f t="array" ref="DK272">IF(AV272="","",
IF(INDEX(Settings!$H:$H,MATCH(DK$1,Settings!$G:$G,0))=TRUE,
100-100*(AV272-MINIFS(AV:AV,$E:$E,$E272))/(MAXIFS(AV:AV,$E:$E,$E272)-MINIFS(AV:AV,$E:$E,$E272)),
100*(AV272-MINIFS(AV:AV,$E:$E,$E272))/(MAXIFS(AV:AV,$E:$E,$E272)-MINIFS(AV:AV,$E:$E,$E272))))</f>
        <v/>
      </c>
      <c r="DL272" s="232" t="str">
        <f t="array" ref="DL272">IF(AW272="","",
IF(INDEX(Settings!$H:$H,MATCH(DL$1,Settings!$G:$G,0))=TRUE,
100-100*(AW272-MINIFS(AW:AW,$E:$E,$E272))/(MAXIFS(AW:AW,$E:$E,$E272)-MINIFS(AW:AW,$E:$E,$E272)),
100*(AW272-MINIFS(AW:AW,$E:$E,$E272))/(MAXIFS(AW:AW,$E:$E,$E272)-MINIFS(AW:AW,$E:$E,$E272))))</f>
        <v/>
      </c>
      <c r="DM272" s="232" t="str">
        <f t="array" ref="DM272">IF(AX272="","",
IF(INDEX(Settings!$H:$H,MATCH(DM$1,Settings!$G:$G,0))=TRUE,
100-100*(AX272-MINIFS(AX:AX,$E:$E,$E272))/(MAXIFS(AX:AX,$E:$E,$E272)-MINIFS(AX:AX,$E:$E,$E272)),
100*(AX272-MINIFS(AX:AX,$E:$E,$E272))/(MAXIFS(AX:AX,$E:$E,$E272)-MINIFS(AX:AX,$E:$E,$E272))))</f>
        <v/>
      </c>
      <c r="DN272" s="232" t="str">
        <f t="array" ref="DN272">IF(AY272="","",
IF(INDEX(Settings!$H:$H,MATCH(DN$1,Settings!$G:$G,0))=TRUE,
100-100*(AY272-MINIFS(AY:AY,$E:$E,$E272))/(MAXIFS(AY:AY,$E:$E,$E272)-MINIFS(AY:AY,$E:$E,$E272)),
100*(AY272-MINIFS(AY:AY,$E:$E,$E272))/(MAXIFS(AY:AY,$E:$E,$E272)-MINIFS(AY:AY,$E:$E,$E272))))</f>
        <v/>
      </c>
      <c r="DO272" s="232" t="str">
        <f t="array" ref="DO272">IF(AZ272="","",
IF(INDEX(Settings!$H:$H,MATCH(DO$1,Settings!$G:$G,0))=TRUE,
100-100*(AZ272-MINIFS(AZ:AZ,$E:$E,$E272))/(MAXIFS(AZ:AZ,$E:$E,$E272)-MINIFS(AZ:AZ,$E:$E,$E272)),
100*(AZ272-MINIFS(AZ:AZ,$E:$E,$E272))/(MAXIFS(AZ:AZ,$E:$E,$E272)-MINIFS(AZ:AZ,$E:$E,$E272))))</f>
        <v/>
      </c>
      <c r="DP272" s="232" t="str">
        <f t="array" ref="DP272">IF(BA272="","",
IF(INDEX(Settings!$H:$H,MATCH(DP$1,Settings!$G:$G,0))=TRUE,
100-100*(BA272-MINIFS(BA:BA,$E:$E,$E272))/(MAXIFS(BA:BA,$E:$E,$E272)-MINIFS(BA:BA,$E:$E,$E272)),
100*(BA272-MINIFS(BA:BA,$E:$E,$E272))/(MAXIFS(BA:BA,$E:$E,$E272)-MINIFS(BA:BA,$E:$E,$E272))))</f>
        <v/>
      </c>
      <c r="DQ272" s="232" t="str">
        <f t="array" ref="DQ272">IF(BB272="","",
IF(INDEX(Settings!$H:$H,MATCH(DQ$1,Settings!$G:$G,0))=TRUE,
100-100*(BB272-MINIFS(BB:BB,$E:$E,$E272))/(MAXIFS(BB:BB,$E:$E,$E272)-MINIFS(BB:BB,$E:$E,$E272)),
100*(BB272-MINIFS(BB:BB,$E:$E,$E272))/(MAXIFS(BB:BB,$E:$E,$E272)-MINIFS(BB:BB,$E:$E,$E272))))</f>
        <v/>
      </c>
      <c r="DR272" s="232" t="str">
        <f t="array" ref="DR272">IF(BC272="","",
IF(INDEX(Settings!$H:$H,MATCH(DR$1,Settings!$G:$G,0))=TRUE,
100-100*(BC272-MINIFS(BC:BC,$E:$E,$E272))/(MAXIFS(BC:BC,$E:$E,$E272)-MINIFS(BC:BC,$E:$E,$E272)),
100*(BC272-MINIFS(BC:BC,$E:$E,$E272))/(MAXIFS(BC:BC,$E:$E,$E272)-MINIFS(BC:BC,$E:$E,$E272))))</f>
        <v/>
      </c>
      <c r="DS272" s="232" t="str">
        <f t="array" ref="DS272">IF(BD272="","",
IF(INDEX(Settings!$H:$H,MATCH(DS$1,Settings!$G:$G,0))=TRUE,
100-100*(BD272-MINIFS(BD:BD,$E:$E,$E272))/(MAXIFS(BD:BD,$E:$E,$E272)-MINIFS(BD:BD,$E:$E,$E272)),
100*(BD272-MINIFS(BD:BD,$E:$E,$E272))/(MAXIFS(BD:BD,$E:$E,$E272)-MINIFS(BD:BD,$E:$E,$E272))))</f>
        <v/>
      </c>
      <c r="DT272" s="232" t="str">
        <f t="array" ref="DT272">IF(BE272="","",
IF(INDEX(Settings!$H:$H,MATCH(DT$1,Settings!$G:$G,0))=TRUE,
100-100*(BE272-MINIFS(BE:BE,$E:$E,$E272))/(MAXIFS(BE:BE,$E:$E,$E272)-MINIFS(BE:BE,$E:$E,$E272)),
100*(BE272-MINIFS(BE:BE,$E:$E,$E272))/(MAXIFS(BE:BE,$E:$E,$E272)-MINIFS(BE:BE,$E:$E,$E272))))</f>
        <v/>
      </c>
      <c r="DU272" s="232" t="str">
        <f t="array" ref="DU272">IF(BF272="","",
IF(INDEX(Settings!$H:$H,MATCH(DU$1,Settings!$G:$G,0))=TRUE,
100-100*(BF272-MINIFS(BF:BF,$E:$E,$E272))/(MAXIFS(BF:BF,$E:$E,$E272)-MINIFS(BF:BF,$E:$E,$E272)),
100*(BF272-MINIFS(BF:BF,$E:$E,$E272))/(MAXIFS(BF:BF,$E:$E,$E272)-MINIFS(BF:BF,$E:$E,$E272))))</f>
        <v/>
      </c>
      <c r="DV272" s="232" t="str">
        <f t="array" ref="DV272">IF(BG272="","",
IF(INDEX(Settings!$H:$H,MATCH(DV$1,Settings!$G:$G,0))=TRUE,
100-100*(BG272-MINIFS(BG:BG,$E:$E,$E272))/(MAXIFS(BG:BG,$E:$E,$E272)-MINIFS(BG:BG,$E:$E,$E272)),
100*(BG272-MINIFS(BG:BG,$E:$E,$E272))/(MAXIFS(BG:BG,$E:$E,$E272)-MINIFS(BG:BG,$E:$E,$E272))))</f>
        <v/>
      </c>
      <c r="DW272" s="232" t="str">
        <f t="array" ref="DW272">IF(BH272="","",
IF(INDEX(Settings!$H:$H,MATCH(DW$1,Settings!$G:$G,0))=TRUE,
100-100*(BH272-MINIFS(BH:BH,$E:$E,$E272))/(MAXIFS(BH:BH,$E:$E,$E272)-MINIFS(BH:BH,$E:$E,$E272)),
100*(BH272-MINIFS(BH:BH,$E:$E,$E272))/(MAXIFS(BH:BH,$E:$E,$E272)-MINIFS(BH:BH,$E:$E,$E272))))</f>
        <v/>
      </c>
      <c r="DX272" s="232" t="str">
        <f t="array" ref="DX272">IF(BI272="","",
IF(INDEX(Settings!$H:$H,MATCH(DX$1,Settings!$G:$G,0))=TRUE,
100-100*(BI272-MINIFS(BI:BI,$E:$E,$E272))/(MAXIFS(BI:BI,$E:$E,$E272)-MINIFS(BI:BI,$E:$E,$E272)),
100*(BI272-MINIFS(BI:BI,$E:$E,$E272))/(MAXIFS(BI:BI,$E:$E,$E272)-MINIFS(BI:BI,$E:$E,$E272))))</f>
        <v/>
      </c>
      <c r="DY272" s="232" t="str">
        <f t="array" ref="DY272">IF(BJ272="","",
IF(INDEX(Settings!$H:$H,MATCH(DY$1,Settings!$G:$G,0))=TRUE,
100-100*(BJ272-MINIFS(BJ:BJ,$E:$E,$E272))/(MAXIFS(BJ:BJ,$E:$E,$E272)-MINIFS(BJ:BJ,$E:$E,$E272)),
100*(BJ272-MINIFS(BJ:BJ,$E:$E,$E272))/(MAXIFS(BJ:BJ,$E:$E,$E272)-MINIFS(BJ:BJ,$E:$E,$E272))))</f>
        <v/>
      </c>
      <c r="DZ272" s="234"/>
      <c r="EA272" s="234"/>
      <c r="EB272" s="234" t="str">
        <f t="shared" si="8"/>
        <v/>
      </c>
      <c r="EC272" s="234" t="str">
        <f t="shared" si="9"/>
        <v/>
      </c>
      <c r="ED272" s="234" t="str">
        <f t="shared" si="10"/>
        <v/>
      </c>
      <c r="EE272" s="234" t="str">
        <f t="shared" si="11"/>
        <v/>
      </c>
      <c r="EF272" s="234" t="str">
        <f t="shared" si="12"/>
        <v/>
      </c>
      <c r="EG272" s="234" t="str">
        <f t="shared" si="13"/>
        <v/>
      </c>
      <c r="EH272" s="234"/>
      <c r="EI272" s="234"/>
      <c r="EJ272" s="234"/>
      <c r="EK272" s="234"/>
      <c r="EL272" s="234"/>
      <c r="EM272" s="234"/>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3" t="str">
        <f t="shared" si="14"/>
        <v/>
      </c>
      <c r="N273" s="49"/>
      <c r="O273" s="49"/>
      <c r="P273" s="49"/>
      <c r="Q273" s="49"/>
      <c r="R273" s="49"/>
      <c r="S273" s="222" t="str">
        <f>IFERROR(VLOOKUP(AF273, 'YOYO IR Scores'!A:C, 3, FALSE), "")
</f>
        <v/>
      </c>
      <c r="T273" s="49"/>
      <c r="U273" s="49"/>
      <c r="V273" s="49"/>
      <c r="W273" s="49"/>
      <c r="X273" s="224" t="str">
        <f t="shared" si="4"/>
        <v/>
      </c>
      <c r="Y273" s="225" t="str">
        <f t="shared" si="5"/>
        <v/>
      </c>
      <c r="Z273" s="225" t="str">
        <f t="shared" si="6"/>
        <v/>
      </c>
      <c r="AA273" s="224" t="str">
        <f t="shared" si="7"/>
        <v/>
      </c>
      <c r="AB273" s="223"/>
      <c r="AC273" s="223"/>
      <c r="AD273" s="223"/>
      <c r="AE273" s="223" t="str">
        <f>IFERROR(VLOOKUP(AF273, 'YOYO IR Scores'!A:C, 2, FALSE), "")</f>
        <v/>
      </c>
      <c r="AF273" s="223"/>
      <c r="AG273" s="223"/>
      <c r="AH273" s="223"/>
      <c r="AI273" s="223"/>
      <c r="AJ273" s="223"/>
      <c r="AK273" s="223"/>
      <c r="AL273" s="223"/>
      <c r="AM273" s="223"/>
      <c r="AN273" s="223"/>
      <c r="AO273" s="223"/>
      <c r="AP273" s="223"/>
      <c r="AQ273" s="223"/>
      <c r="AR273" s="223"/>
      <c r="AS273" s="223"/>
      <c r="AT273" s="223"/>
      <c r="AU273" s="223"/>
      <c r="AV273" s="223"/>
      <c r="AW273" s="223"/>
      <c r="AX273" s="223"/>
      <c r="AY273" s="223"/>
      <c r="AZ273" s="223"/>
      <c r="BA273" s="223"/>
      <c r="BB273" s="223"/>
      <c r="BC273" s="223"/>
      <c r="BD273" s="223"/>
      <c r="BE273" s="223"/>
      <c r="BF273" s="223"/>
      <c r="BG273" s="223"/>
      <c r="BH273" s="223"/>
      <c r="BI273" s="223"/>
      <c r="BJ273" s="223"/>
      <c r="BK273" s="223" t="str">
        <f t="array" ref="BK273">IF(J273="","",
IF(INDEX(Settings!$H:$H,MATCH(BY$1,Settings!$G:$G,0))=TRUE,
100-100*(J273-MIN(J:J))/(MAX(J:J)-MIN(J:J)),
100*(J273-MIN(J:J))/(MAX(J:J)-MIN(J:J))))</f>
        <v/>
      </c>
      <c r="BL273" s="223" t="str">
        <f t="array" ref="BL273">IF(J273="","",
IF(INDEX(Settings!$H:$H,MATCH(BY$1,Settings!$G:$G,0))=TRUE,
100-100*(J273-MINIFS(J:J,$E:$E,$E273))/(MAXIFS(J:J,$E:$E,$E273)-MINIFS(J:J,$E:$E,$E273)),
100*(J273-MINIFS(J:J,$E:$E,$E273))/(MAXIFS(J:J,$E:$E,$E273)-MINIFS(J:J,$E:$E,$E273))))</f>
        <v/>
      </c>
      <c r="BM273" s="223"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4" t="str">
        <f t="array" ref="BQ273">IF(J273="","",
IF(INDEX(Settings!$H:$H,MATCH(BY$1,Settings!$G:$G,0))=TRUE,
-1*(J273-AVERAGE(J:J))/STDEV(J:J),
(J273-AVERAGE(J:J))/STDEV(J:J)))</f>
        <v/>
      </c>
      <c r="BR273" s="224" t="str">
        <f>IFERROR(__xludf.DUMMYFUNCTION("IF(J273="""","""",
IF(INDEX(Settings!$H:$H,MATCH(BY$1,Settings!$G:$G,0))=TRUE,
-1*(J273-AVERAGEIFS(J:J,$E:$E,$E273))/STDEV(FILTER(J:J,$E:$E=$E273)),
(J273-AVERAGEIFS(J:J,$E:$E,$E273))/STDEV(FILTER(J:J,$E:$E=$E273))))"),"")</f>
        <v/>
      </c>
      <c r="BS273" s="224"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3" t="str">
        <f t="array" ref="BY273">IF(J273="","",
IF(INDEX(Settings!$H:$H,MATCH(BY$1,Settings!$G:$G,0))=TRUE,
100-100*(J273-MINIFS(J:J,$E:$E,$E273))/(MAXIFS(J:J,$E:$E,$E273)-MINIFS(J:J,$E:$E,$E273)),
100*(J273-MINIFS(J:J,$E:$E,$E273))/(MAXIFS(J:J,$E:$E,$E273)-MINIFS(J:J,$E:$E,$E273))))</f>
        <v/>
      </c>
      <c r="BZ273" s="223" t="str">
        <f t="array" ref="BZ273">IF(K273="","",
IF(INDEX(Settings!$H:$H,MATCH(BZ$1,Settings!$G:$G,0))=TRUE,
100-100*(K273-MINIFS(K:K,$E:$E,$E273))/(MAXIFS(K:K,$E:$E,$E273)-MINIFS(K:K,$E:$E,$E273)),
100*(K273-MINIFS(K:K,$E:$E,$E273))/(MAXIFS(K:K,$E:$E,$E273)-MINIFS(K:K,$E:$E,$E273))))</f>
        <v/>
      </c>
      <c r="CA273" s="223" t="str">
        <f t="array" ref="CA273">IF(L273="","",
IF(INDEX(Settings!$H:$H,MATCH(CA$1,Settings!$G:$G,0))=TRUE,
100-100*(L273-MINIFS(L:L,$E:$E,$E273))/(MAXIFS(L:L,$E:$E,$E273)-MINIFS(L:L,$E:$E,$E273)),
100*(L273-MINIFS(L:L,$E:$E,$E273))/(MAXIFS(L:L,$E:$E,$E273)-MINIFS(L:L,$E:$E,$E273))))</f>
        <v/>
      </c>
      <c r="CB273" s="223" t="str">
        <f t="array" ref="CB273">IF(M273="","",
IF(INDEX(Settings!$H:$H,MATCH(CB$1,Settings!$G:$G,0))=TRUE,
100-100*(M273-MINIFS(M:M,$E:$E,$E273))/(MAXIFS(M:M,$E:$E,$E273)-MINIFS(M:M,$E:$E,$E273)),
100*(M273-MINIFS(M:M,$E:$E,$E273))/(MAXIFS(M:M,$E:$E,$E273)-MINIFS(M:M,$E:$E,$E273))))</f>
        <v/>
      </c>
      <c r="CC273" s="223" t="str">
        <f t="array" ref="CC273">IF(N273="","",
IF(INDEX(Settings!$H:$H,MATCH(CC$1,Settings!$G:$G,0))=TRUE,
100-100*(N273-MINIFS(N:N,$E:$E,$E273))/(MAXIFS(N:N,$E:$E,$E273)-MINIFS(N:N,$E:$E,$E273)),
100*(N273-MINIFS(N:N,$E:$E,$E273))/(MAXIFS(N:N,$E:$E,$E273)-MINIFS(N:N,$E:$E,$E273))))</f>
        <v/>
      </c>
      <c r="CD273" s="223" t="str">
        <f t="array" ref="CD273">IF(O273="","",
IF(INDEX(Settings!$H:$H,MATCH(CD$1,Settings!$G:$G,0))=TRUE,
100-100*(O273-MINIFS(O:O,$E:$E,$E273))/(MAXIFS(O:O,$E:$E,$E273)-MINIFS(O:O,$E:$E,$E273)),
100*(O273-MINIFS(O:O,$E:$E,$E273))/(MAXIFS(O:O,$E:$E,$E273)-MINIFS(O:O,$E:$E,$E273))))</f>
        <v/>
      </c>
      <c r="CE273" s="223" t="str">
        <f t="array" ref="CE273">IF(P273="","",
IF(INDEX(Settings!$H:$H,MATCH(CE$1,Settings!$G:$G,0))=TRUE,
100-100*(P273-MINIFS(P:P,$E:$E,$E273))/(MAXIFS(P:P,$E:$E,$E273)-MINIFS(P:P,$E:$E,$E273)),
100*(P273-MINIFS(P:P,$E:$E,$E273))/(MAXIFS(P:P,$E:$E,$E273)-MINIFS(P:P,$E:$E,$E273))))</f>
        <v/>
      </c>
      <c r="CF273" s="223" t="str">
        <f t="array" ref="CF273">IF(Q273="","",
IF(INDEX(Settings!$H:$H,MATCH(CF$1,Settings!$G:$G,0))=TRUE,
100-100*(Q273-MINIFS(Q:Q,$E:$E,$E273))/(MAXIFS(Q:Q,$E:$E,$E273)-MINIFS(Q:Q,$E:$E,$E273)),
100*(Q273-MINIFS(Q:Q,$E:$E,$E273))/(MAXIFS(Q:Q,$E:$E,$E273)-MINIFS(Q:Q,$E:$E,$E273))))</f>
        <v/>
      </c>
      <c r="CG273" s="223" t="str">
        <f t="array" ref="CG273">IF(R273="","",
IF(INDEX(Settings!$H:$H,MATCH(CG$1,Settings!$G:$G,0))=TRUE,
100-100*(R273-MINIFS(R:R,$E:$E,$E273))/(MAXIFS(R:R,$E:$E,$E273)-MINIFS(R:R,$E:$E,$E273)),
100*(R273-MINIFS(R:R,$E:$E,$E273))/(MAXIFS(R:R,$E:$E,$E273)-MINIFS(R:R,$E:$E,$E273))))</f>
        <v/>
      </c>
      <c r="CH273" s="223" t="str">
        <f t="array" ref="CH273">IF(S273="","",
IF(INDEX(Settings!$H:$H,MATCH(CH$1,Settings!$G:$G,0))=TRUE,
100-100*(S273-MINIFS(S:S,$E:$E,$E273))/(MAXIFS(S:S,$E:$E,$E273)-MINIFS(S:S,$E:$E,$E273)),
100*(S273-MINIFS(S:S,$E:$E,$E273))/(MAXIFS(S:S,$E:$E,$E273)-MINIFS(S:S,$E:$E,$E273))))</f>
        <v/>
      </c>
      <c r="CI273" s="223" t="str">
        <f t="array" ref="CI273">IF(T273="","",
IF(INDEX(Settings!$H:$H,MATCH(CI$1,Settings!$G:$G,0))=TRUE,
100-100*(T273-MINIFS(T:T,$E:$E,$E273))/(MAXIFS(T:T,$E:$E,$E273)-MINIFS(T:T,$E:$E,$E273)),
100*(T273-MINIFS(T:T,$E:$E,$E273))/(MAXIFS(T:T,$E:$E,$E273)-MINIFS(T:T,$E:$E,$E273))))</f>
        <v/>
      </c>
      <c r="CJ273" s="223" t="str">
        <f t="array" ref="CJ273">IF(U273="","",
IF(INDEX(Settings!$H:$H,MATCH(CJ$1,Settings!$G:$G,0))=TRUE,
100-100*(U273-MINIFS(U:U,$E:$E,$E273))/(MAXIFS(U:U,$E:$E,$E273)-MINIFS(U:U,$E:$E,$E273)),
100*(U273-MINIFS(U:U,$E:$E,$E273))/(MAXIFS(U:U,$E:$E,$E273)-MINIFS(U:U,$E:$E,$E273))))</f>
        <v/>
      </c>
      <c r="CK273" s="223" t="str">
        <f t="array" ref="CK273">IF(V273="","",
IF(INDEX(Settings!$H:$H,MATCH(CK$1,Settings!$G:$G,0))=TRUE,
100-100*(V273-MINIFS(V:V,$E:$E,$E273))/(MAXIFS(V:V,$E:$E,$E273)-MINIFS(V:V,$E:$E,$E273)),
100*(V273-MINIFS(V:V,$E:$E,$E273))/(MAXIFS(V:V,$E:$E,$E273)-MINIFS(V:V,$E:$E,$E273))))</f>
        <v/>
      </c>
      <c r="CL273" s="223" t="str">
        <f t="array" ref="CL273">IF(W273="","",
IF(INDEX(Settings!$H:$H,MATCH(CL$1,Settings!$G:$G,0))=TRUE,
100-100*(W273-MINIFS(W:W,$E:$E,$E273))/(MAXIFS(W:W,$E:$E,$E273)-MINIFS(W:W,$E:$E,$E273)),
100*(W273-MINIFS(W:W,$E:$E,$E273))/(MAXIFS(W:W,$E:$E,$E273)-MINIFS(W:W,$E:$E,$E273))))</f>
        <v/>
      </c>
      <c r="CM273" s="223" t="str">
        <f t="array" ref="CM273">IF(X273="","",
IF(INDEX(Settings!$H:$H,MATCH(CM$1,Settings!$G:$G,0))=TRUE,
100-100*(X273-MINIFS(X:X,$E:$E,$E273))/(MAXIFS(X:X,$E:$E,$E273)-MINIFS(X:X,$E:$E,$E273)),
100*(X273-MINIFS(X:X,$E:$E,$E273))/(MAXIFS(X:X,$E:$E,$E273)-MINIFS(X:X,$E:$E,$E273))))</f>
        <v/>
      </c>
      <c r="CN273" s="223" t="str">
        <f t="array" ref="CN273">IF(Y273="","",
IF(INDEX(Settings!$H:$H,MATCH(CN$1,Settings!$G:$G,0))=TRUE,
100-100*(Y273-MINIFS(Y:Y,$E:$E,$E273))/(MAXIFS(Y:Y,$E:$E,$E273)-MINIFS(Y:Y,$E:$E,$E273)),
100*(Y273-MINIFS(Y:Y,$E:$E,$E273))/(MAXIFS(Y:Y,$E:$E,$E273)-MINIFS(Y:Y,$E:$E,$E273))))</f>
        <v/>
      </c>
      <c r="CO273" s="223" t="str">
        <f t="array" ref="CO273">IF(Z273="","",
IF(INDEX(Settings!$H:$H,MATCH(CO$1,Settings!$G:$G,0))=TRUE,
100-100*(Z273-MINIFS(Z:Z,$E:$E,$E273))/(MAXIFS(Z:Z,$E:$E,$E273)-MINIFS(Z:Z,$E:$E,$E273)),
100*(Z273-MINIFS(Z:Z,$E:$E,$E273))/(MAXIFS(Z:Z,$E:$E,$E273)-MINIFS(Z:Z,$E:$E,$E273))))</f>
        <v/>
      </c>
      <c r="CP273" s="223" t="str">
        <f t="array" ref="CP273">IF(AA273="","",
IF(INDEX(Settings!$H:$H,MATCH(CP$1,Settings!$G:$G,0))=TRUE,
100-100*(AA273-MINIFS(AA:AA,$E:$E,$E273))/(MAXIFS(AA:AA,$E:$E,$E273)-MINIFS(AA:AA,$E:$E,$E273)),
100*(AA273-MINIFS(AA:AA,$E:$E,$E273))/(MAXIFS(AA:AA,$E:$E,$E273)-MINIFS(AA:AA,$E:$E,$E273))))</f>
        <v/>
      </c>
      <c r="CQ273" s="223" t="str">
        <f t="array" ref="CQ273">IF(AB273="","",
IF(INDEX(Settings!$H:$H,MATCH(CQ$1,Settings!$G:$G,0))=TRUE,
100-100*(AB273-MINIFS(AB:AB,$E:$E,$E273))/(MAXIFS(AB:AB,$E:$E,$E273)-MINIFS(AB:AB,$E:$E,$E273)),
100*(AB273-MINIFS(AB:AB,$E:$E,$E273))/(MAXIFS(AB:AB,$E:$E,$E273)-MINIFS(AB:AB,$E:$E,$E273))))</f>
        <v/>
      </c>
      <c r="CR273" s="223" t="str">
        <f t="array" ref="CR273">IF(AC273="","",
IF(INDEX(Settings!$H:$H,MATCH(CR$1,Settings!$G:$G,0))=TRUE,
100-100*(AC273-MINIFS(AC:AC,$E:$E,$E273))/(MAXIFS(AC:AC,$E:$E,$E273)-MINIFS(AC:AC,$E:$E,$E273)),
100*(AC273-MINIFS(AC:AC,$E:$E,$E273))/(MAXIFS(AC:AC,$E:$E,$E273)-MINIFS(AC:AC,$E:$E,$E273))))</f>
        <v/>
      </c>
      <c r="CS273" s="223" t="str">
        <f t="array" ref="CS273">IF(AD273="","",
IF(INDEX(Settings!$H:$H,MATCH(CS$1,Settings!$G:$G,0))=TRUE,
100-100*(AD273-MINIFS(AD:AD,$E:$E,$E273))/(MAXIFS(AD:AD,$E:$E,$E273)-MINIFS(AD:AD,$E:$E,$E273)),
100*(AD273-MINIFS(AD:AD,$E:$E,$E273))/(MAXIFS(AD:AD,$E:$E,$E273)-MINIFS(AD:AD,$E:$E,$E273))))</f>
        <v/>
      </c>
      <c r="CT273" s="223" t="str">
        <f t="array" ref="CT273">IF(AE273="","",
IF(INDEX(Settings!$H:$H,MATCH(CT$1,Settings!$G:$G,0))=TRUE,
100-100*(AE273-MINIFS(AE:AE,$E:$E,$E273))/(MAXIFS(AE:AE,$E:$E,$E273)-MINIFS(AE:AE,$E:$E,$E273)),
100*(AE273-MINIFS(AE:AE,$E:$E,$E273))/(MAXIFS(AE:AE,$E:$E,$E273)-MINIFS(AE:AE,$E:$E,$E273))))</f>
        <v/>
      </c>
      <c r="CU273" s="223" t="str">
        <f t="array" ref="CU273">IF(AF273="","",
IF(INDEX(Settings!$H:$H,MATCH(CU$1,Settings!$G:$G,0))=TRUE,
100-100*(AF273-MINIFS(AF:AF,$E:$E,$E273))/(MAXIFS(AF:AF,$E:$E,$E273)-MINIFS(AF:AF,$E:$E,$E273)),
100*(AF273-MINIFS(AF:AF,$E:$E,$E273))/(MAXIFS(AF:AF,$E:$E,$E273)-MINIFS(AF:AF,$E:$E,$E273))))</f>
        <v/>
      </c>
      <c r="CV273" s="223" t="str">
        <f t="array" ref="CV273">IF(AG273="","",
IF(INDEX(Settings!$H:$H,MATCH(CV$1,Settings!$G:$G,0))=TRUE,
100-100*(AG273-MINIFS(AG:AG,$E:$E,$E273))/(MAXIFS(AG:AG,$E:$E,$E273)-MINIFS(AG:AG,$E:$E,$E273)),
100*(AG273-MINIFS(AG:AG,$E:$E,$E273))/(MAXIFS(AG:AG,$E:$E,$E273)-MINIFS(AG:AG,$E:$E,$E273))))</f>
        <v/>
      </c>
      <c r="CW273" s="223" t="str">
        <f t="array" ref="CW273">IF(AH273="","",
IF(INDEX(Settings!$H:$H,MATCH(CW$1,Settings!$G:$G,0))=TRUE,
100-100*(AH273-MINIFS(AH:AH,$E:$E,$E273))/(MAXIFS(AH:AH,$E:$E,$E273)-MINIFS(AH:AH,$E:$E,$E273)),
100*(AH273-MINIFS(AH:AH,$E:$E,$E273))/(MAXIFS(AH:AH,$E:$E,$E273)-MINIFS(AH:AH,$E:$E,$E273))))</f>
        <v/>
      </c>
      <c r="CX273" s="223" t="str">
        <f t="array" ref="CX273">IF(AI273="","",
IF(INDEX(Settings!$H:$H,MATCH(CX$1,Settings!$G:$G,0))=TRUE,
100-100*(AI273-MINIFS(AI:AI,$E:$E,$E273))/(MAXIFS(AI:AI,$E:$E,$E273)-MINIFS(AI:AI,$E:$E,$E273)),
100*(AI273-MINIFS(AI:AI,$E:$E,$E273))/(MAXIFS(AI:AI,$E:$E,$E273)-MINIFS(AI:AI,$E:$E,$E273))))</f>
        <v/>
      </c>
      <c r="CY273" s="223" t="str">
        <f t="array" ref="CY273">IF(AJ273="","",
IF(INDEX(Settings!$H:$H,MATCH(CY$1,Settings!$G:$G,0))=TRUE,
100-100*(AJ273-MINIFS(AJ:AJ,$E:$E,$E273))/(MAXIFS(AJ:AJ,$E:$E,$E273)-MINIFS(AJ:AJ,$E:$E,$E273)),
100*(AJ273-MINIFS(AJ:AJ,$E:$E,$E273))/(MAXIFS(AJ:AJ,$E:$E,$E273)-MINIFS(AJ:AJ,$E:$E,$E273))))</f>
        <v/>
      </c>
      <c r="CZ273" s="223" t="str">
        <f t="array" ref="CZ273">IF(AK273="","",
IF(INDEX(Settings!$H:$H,MATCH(CZ$1,Settings!$G:$G,0))=TRUE,
100-100*(AK273-MINIFS(AK:AK,$E:$E,$E273))/(MAXIFS(AK:AK,$E:$E,$E273)-MINIFS(AK:AK,$E:$E,$E273)),
100*(AK273-MINIFS(AK:AK,$E:$E,$E273))/(MAXIFS(AK:AK,$E:$E,$E273)-MINIFS(AK:AK,$E:$E,$E273))))</f>
        <v/>
      </c>
      <c r="DA273" s="223" t="str">
        <f t="array" ref="DA273">IF(AL273="","",
IF(INDEX(Settings!$H:$H,MATCH(DA$1,Settings!$G:$G,0))=TRUE,
100-100*(AL273-MINIFS(AL:AL,$E:$E,$E273))/(MAXIFS(AL:AL,$E:$E,$E273)-MINIFS(AL:AL,$E:$E,$E273)),
100*(AL273-MINIFS(AL:AL,$E:$E,$E273))/(MAXIFS(AL:AL,$E:$E,$E273)-MINIFS(AL:AL,$E:$E,$E273))))</f>
        <v/>
      </c>
      <c r="DB273" s="223" t="str">
        <f t="array" ref="DB273">IF(AM273="","",
IF(INDEX(Settings!$H:$H,MATCH(DB$1,Settings!$G:$G,0))=TRUE,
100-100*(AM273-MINIFS(AM:AM,$E:$E,$E273))/(MAXIFS(AM:AM,$E:$E,$E273)-MINIFS(AM:AM,$E:$E,$E273)),
100*(AM273-MINIFS(AM:AM,$E:$E,$E273))/(MAXIFS(AM:AM,$E:$E,$E273)-MINIFS(AM:AM,$E:$E,$E273))))</f>
        <v/>
      </c>
      <c r="DC273" s="223" t="str">
        <f t="array" ref="DC273">IF(AN273="","",
IF(INDEX(Settings!$H:$H,MATCH(DC$1,Settings!$G:$G,0))=TRUE,
100-100*(AN273-MINIFS(AN:AN,$E:$E,$E273))/(MAXIFS(AN:AN,$E:$E,$E273)-MINIFS(AN:AN,$E:$E,$E273)),
100*(AN273-MINIFS(AN:AN,$E:$E,$E273))/(MAXIFS(AN:AN,$E:$E,$E273)-MINIFS(AN:AN,$E:$E,$E273))))</f>
        <v/>
      </c>
      <c r="DD273" s="223" t="str">
        <f t="array" ref="DD273">IF(AO273="","",
IF(INDEX(Settings!$H:$H,MATCH(DD$1,Settings!$G:$G,0))=TRUE,
100-100*(AO273-MINIFS(AO:AO,$E:$E,$E273))/(MAXIFS(AO:AO,$E:$E,$E273)-MINIFS(AO:AO,$E:$E,$E273)),
100*(AO273-MINIFS(AO:AO,$E:$E,$E273))/(MAXIFS(AO:AO,$E:$E,$E273)-MINIFS(AO:AO,$E:$E,$E273))))</f>
        <v/>
      </c>
      <c r="DE273" s="223" t="str">
        <f t="array" ref="DE273">IF(AP273="","",
IF(INDEX(Settings!$H:$H,MATCH(DE$1,Settings!$G:$G,0))=TRUE,
100-100*(AP273-MINIFS(AP:AP,$E:$E,$E273))/(MAXIFS(AP:AP,$E:$E,$E273)-MINIFS(AP:AP,$E:$E,$E273)),
100*(AP273-MINIFS(AP:AP,$E:$E,$E273))/(MAXIFS(AP:AP,$E:$E,$E273)-MINIFS(AP:AP,$E:$E,$E273))))</f>
        <v/>
      </c>
      <c r="DF273" s="223" t="str">
        <f t="array" ref="DF273">IF(AQ273="","",
IF(INDEX(Settings!$H:$H,MATCH(DF$1,Settings!$G:$G,0))=TRUE,
100-100*(AQ273-MINIFS(AQ:AQ,$E:$E,$E273))/(MAXIFS(AQ:AQ,$E:$E,$E273)-MINIFS(AQ:AQ,$E:$E,$E273)),
100*(AQ273-MINIFS(AQ:AQ,$E:$E,$E273))/(MAXIFS(AQ:AQ,$E:$E,$E273)-MINIFS(AQ:AQ,$E:$E,$E273))))</f>
        <v/>
      </c>
      <c r="DG273" s="223" t="str">
        <f t="array" ref="DG273">IF(AR273="","",
IF(INDEX(Settings!$H:$H,MATCH(DG$1,Settings!$G:$G,0))=TRUE,
100-100*(AR273-MINIFS(AR:AR,$E:$E,$E273))/(MAXIFS(AR:AR,$E:$E,$E273)-MINIFS(AR:AR,$E:$E,$E273)),
100*(AR273-MINIFS(AR:AR,$E:$E,$E273))/(MAXIFS(AR:AR,$E:$E,$E273)-MINIFS(AR:AR,$E:$E,$E273))))</f>
        <v/>
      </c>
      <c r="DH273" s="223" t="str">
        <f t="array" ref="DH273">IF(AS273="","",
IF(INDEX(Settings!$H:$H,MATCH(DH$1,Settings!$G:$G,0))=TRUE,
100-100*(AS273-MINIFS(AS:AS,$E:$E,$E273))/(MAXIFS(AS:AS,$E:$E,$E273)-MINIFS(AS:AS,$E:$E,$E273)),
100*(AS273-MINIFS(AS:AS,$E:$E,$E273))/(MAXIFS(AS:AS,$E:$E,$E273)-MINIFS(AS:AS,$E:$E,$E273))))</f>
        <v/>
      </c>
      <c r="DI273" s="223" t="str">
        <f t="array" ref="DI273">IF(AT273="","",
IF(INDEX(Settings!$H:$H,MATCH(DI$1,Settings!$G:$G,0))=TRUE,
100-100*(AT273-MINIFS(AT:AT,$E:$E,$E273))/(MAXIFS(AT:AT,$E:$E,$E273)-MINIFS(AT:AT,$E:$E,$E273)),
100*(AT273-MINIFS(AT:AT,$E:$E,$E273))/(MAXIFS(AT:AT,$E:$E,$E273)-MINIFS(AT:AT,$E:$E,$E273))))</f>
        <v/>
      </c>
      <c r="DJ273" s="223" t="str">
        <f t="array" ref="DJ273">IF(AU273="","",
IF(INDEX(Settings!$H:$H,MATCH(DJ$1,Settings!$G:$G,0))=TRUE,
100-100*(AU273-MINIFS(AU:AU,$E:$E,$E273))/(MAXIFS(AU:AU,$E:$E,$E273)-MINIFS(AU:AU,$E:$E,$E273)),
100*(AU273-MINIFS(AU:AU,$E:$E,$E273))/(MAXIFS(AU:AU,$E:$E,$E273)-MINIFS(AU:AU,$E:$E,$E273))))</f>
        <v/>
      </c>
      <c r="DK273" s="223" t="str">
        <f t="array" ref="DK273">IF(AV273="","",
IF(INDEX(Settings!$H:$H,MATCH(DK$1,Settings!$G:$G,0))=TRUE,
100-100*(AV273-MINIFS(AV:AV,$E:$E,$E273))/(MAXIFS(AV:AV,$E:$E,$E273)-MINIFS(AV:AV,$E:$E,$E273)),
100*(AV273-MINIFS(AV:AV,$E:$E,$E273))/(MAXIFS(AV:AV,$E:$E,$E273)-MINIFS(AV:AV,$E:$E,$E273))))</f>
        <v/>
      </c>
      <c r="DL273" s="223" t="str">
        <f t="array" ref="DL273">IF(AW273="","",
IF(INDEX(Settings!$H:$H,MATCH(DL$1,Settings!$G:$G,0))=TRUE,
100-100*(AW273-MINIFS(AW:AW,$E:$E,$E273))/(MAXIFS(AW:AW,$E:$E,$E273)-MINIFS(AW:AW,$E:$E,$E273)),
100*(AW273-MINIFS(AW:AW,$E:$E,$E273))/(MAXIFS(AW:AW,$E:$E,$E273)-MINIFS(AW:AW,$E:$E,$E273))))</f>
        <v/>
      </c>
      <c r="DM273" s="223" t="str">
        <f t="array" ref="DM273">IF(AX273="","",
IF(INDEX(Settings!$H:$H,MATCH(DM$1,Settings!$G:$G,0))=TRUE,
100-100*(AX273-MINIFS(AX:AX,$E:$E,$E273))/(MAXIFS(AX:AX,$E:$E,$E273)-MINIFS(AX:AX,$E:$E,$E273)),
100*(AX273-MINIFS(AX:AX,$E:$E,$E273))/(MAXIFS(AX:AX,$E:$E,$E273)-MINIFS(AX:AX,$E:$E,$E273))))</f>
        <v/>
      </c>
      <c r="DN273" s="223" t="str">
        <f t="array" ref="DN273">IF(AY273="","",
IF(INDEX(Settings!$H:$H,MATCH(DN$1,Settings!$G:$G,0))=TRUE,
100-100*(AY273-MINIFS(AY:AY,$E:$E,$E273))/(MAXIFS(AY:AY,$E:$E,$E273)-MINIFS(AY:AY,$E:$E,$E273)),
100*(AY273-MINIFS(AY:AY,$E:$E,$E273))/(MAXIFS(AY:AY,$E:$E,$E273)-MINIFS(AY:AY,$E:$E,$E273))))</f>
        <v/>
      </c>
      <c r="DO273" s="223" t="str">
        <f t="array" ref="DO273">IF(AZ273="","",
IF(INDEX(Settings!$H:$H,MATCH(DO$1,Settings!$G:$G,0))=TRUE,
100-100*(AZ273-MINIFS(AZ:AZ,$E:$E,$E273))/(MAXIFS(AZ:AZ,$E:$E,$E273)-MINIFS(AZ:AZ,$E:$E,$E273)),
100*(AZ273-MINIFS(AZ:AZ,$E:$E,$E273))/(MAXIFS(AZ:AZ,$E:$E,$E273)-MINIFS(AZ:AZ,$E:$E,$E273))))</f>
        <v/>
      </c>
      <c r="DP273" s="223" t="str">
        <f t="array" ref="DP273">IF(BA273="","",
IF(INDEX(Settings!$H:$H,MATCH(DP$1,Settings!$G:$G,0))=TRUE,
100-100*(BA273-MINIFS(BA:BA,$E:$E,$E273))/(MAXIFS(BA:BA,$E:$E,$E273)-MINIFS(BA:BA,$E:$E,$E273)),
100*(BA273-MINIFS(BA:BA,$E:$E,$E273))/(MAXIFS(BA:BA,$E:$E,$E273)-MINIFS(BA:BA,$E:$E,$E273))))</f>
        <v/>
      </c>
      <c r="DQ273" s="223" t="str">
        <f t="array" ref="DQ273">IF(BB273="","",
IF(INDEX(Settings!$H:$H,MATCH(DQ$1,Settings!$G:$G,0))=TRUE,
100-100*(BB273-MINIFS(BB:BB,$E:$E,$E273))/(MAXIFS(BB:BB,$E:$E,$E273)-MINIFS(BB:BB,$E:$E,$E273)),
100*(BB273-MINIFS(BB:BB,$E:$E,$E273))/(MAXIFS(BB:BB,$E:$E,$E273)-MINIFS(BB:BB,$E:$E,$E273))))</f>
        <v/>
      </c>
      <c r="DR273" s="223" t="str">
        <f t="array" ref="DR273">IF(BC273="","",
IF(INDEX(Settings!$H:$H,MATCH(DR$1,Settings!$G:$G,0))=TRUE,
100-100*(BC273-MINIFS(BC:BC,$E:$E,$E273))/(MAXIFS(BC:BC,$E:$E,$E273)-MINIFS(BC:BC,$E:$E,$E273)),
100*(BC273-MINIFS(BC:BC,$E:$E,$E273))/(MAXIFS(BC:BC,$E:$E,$E273)-MINIFS(BC:BC,$E:$E,$E273))))</f>
        <v/>
      </c>
      <c r="DS273" s="223" t="str">
        <f t="array" ref="DS273">IF(BD273="","",
IF(INDEX(Settings!$H:$H,MATCH(DS$1,Settings!$G:$G,0))=TRUE,
100-100*(BD273-MINIFS(BD:BD,$E:$E,$E273))/(MAXIFS(BD:BD,$E:$E,$E273)-MINIFS(BD:BD,$E:$E,$E273)),
100*(BD273-MINIFS(BD:BD,$E:$E,$E273))/(MAXIFS(BD:BD,$E:$E,$E273)-MINIFS(BD:BD,$E:$E,$E273))))</f>
        <v/>
      </c>
      <c r="DT273" s="223" t="str">
        <f t="array" ref="DT273">IF(BE273="","",
IF(INDEX(Settings!$H:$H,MATCH(DT$1,Settings!$G:$G,0))=TRUE,
100-100*(BE273-MINIFS(BE:BE,$E:$E,$E273))/(MAXIFS(BE:BE,$E:$E,$E273)-MINIFS(BE:BE,$E:$E,$E273)),
100*(BE273-MINIFS(BE:BE,$E:$E,$E273))/(MAXIFS(BE:BE,$E:$E,$E273)-MINIFS(BE:BE,$E:$E,$E273))))</f>
        <v/>
      </c>
      <c r="DU273" s="223" t="str">
        <f t="array" ref="DU273">IF(BF273="","",
IF(INDEX(Settings!$H:$H,MATCH(DU$1,Settings!$G:$G,0))=TRUE,
100-100*(BF273-MINIFS(BF:BF,$E:$E,$E273))/(MAXIFS(BF:BF,$E:$E,$E273)-MINIFS(BF:BF,$E:$E,$E273)),
100*(BF273-MINIFS(BF:BF,$E:$E,$E273))/(MAXIFS(BF:BF,$E:$E,$E273)-MINIFS(BF:BF,$E:$E,$E273))))</f>
        <v/>
      </c>
      <c r="DV273" s="223" t="str">
        <f t="array" ref="DV273">IF(BG273="","",
IF(INDEX(Settings!$H:$H,MATCH(DV$1,Settings!$G:$G,0))=TRUE,
100-100*(BG273-MINIFS(BG:BG,$E:$E,$E273))/(MAXIFS(BG:BG,$E:$E,$E273)-MINIFS(BG:BG,$E:$E,$E273)),
100*(BG273-MINIFS(BG:BG,$E:$E,$E273))/(MAXIFS(BG:BG,$E:$E,$E273)-MINIFS(BG:BG,$E:$E,$E273))))</f>
        <v/>
      </c>
      <c r="DW273" s="223" t="str">
        <f t="array" ref="DW273">IF(BH273="","",
IF(INDEX(Settings!$H:$H,MATCH(DW$1,Settings!$G:$G,0))=TRUE,
100-100*(BH273-MINIFS(BH:BH,$E:$E,$E273))/(MAXIFS(BH:BH,$E:$E,$E273)-MINIFS(BH:BH,$E:$E,$E273)),
100*(BH273-MINIFS(BH:BH,$E:$E,$E273))/(MAXIFS(BH:BH,$E:$E,$E273)-MINIFS(BH:BH,$E:$E,$E273))))</f>
        <v/>
      </c>
      <c r="DX273" s="223" t="str">
        <f t="array" ref="DX273">IF(BI273="","",
IF(INDEX(Settings!$H:$H,MATCH(DX$1,Settings!$G:$G,0))=TRUE,
100-100*(BI273-MINIFS(BI:BI,$E:$E,$E273))/(MAXIFS(BI:BI,$E:$E,$E273)-MINIFS(BI:BI,$E:$E,$E273)),
100*(BI273-MINIFS(BI:BI,$E:$E,$E273))/(MAXIFS(BI:BI,$E:$E,$E273)-MINIFS(BI:BI,$E:$E,$E273))))</f>
        <v/>
      </c>
      <c r="DY273" s="223" t="str">
        <f t="array" ref="DY273">IF(BJ273="","",
IF(INDEX(Settings!$H:$H,MATCH(DY$1,Settings!$G:$G,0))=TRUE,
100-100*(BJ273-MINIFS(BJ:BJ,$E:$E,$E273))/(MAXIFS(BJ:BJ,$E:$E,$E273)-MINIFS(BJ:BJ,$E:$E,$E273)),
100*(BJ273-MINIFS(BJ:BJ,$E:$E,$E273))/(MAXIFS(BJ:BJ,$E:$E,$E273)-MINIFS(BJ:BJ,$E:$E,$E273))))</f>
        <v/>
      </c>
      <c r="DZ273" s="225"/>
      <c r="EA273" s="225"/>
      <c r="EB273" s="225" t="str">
        <f t="shared" si="8"/>
        <v/>
      </c>
      <c r="EC273" s="225" t="str">
        <f t="shared" si="9"/>
        <v/>
      </c>
      <c r="ED273" s="225" t="str">
        <f t="shared" si="10"/>
        <v/>
      </c>
      <c r="EE273" s="225" t="str">
        <f t="shared" si="11"/>
        <v/>
      </c>
      <c r="EF273" s="225" t="str">
        <f t="shared" si="12"/>
        <v/>
      </c>
      <c r="EG273" s="225" t="str">
        <f t="shared" si="13"/>
        <v/>
      </c>
      <c r="EH273" s="225"/>
      <c r="EI273" s="225"/>
      <c r="EJ273" s="225"/>
      <c r="EK273" s="225"/>
      <c r="EL273" s="225"/>
      <c r="EM273" s="225"/>
    </row>
    <row r="274">
      <c r="A274" s="231"/>
      <c r="B274" s="231"/>
      <c r="C274" s="231"/>
      <c r="D274" s="231" t="str">
        <f t="array" ref="D274">IFERROR(INDEX(Profiles!$B:$B,MATCH($A274,Profiles!$A:$A,0)),"")</f>
        <v/>
      </c>
      <c r="E274" s="231"/>
      <c r="F274" s="231"/>
      <c r="G274" s="231"/>
      <c r="H274" s="231"/>
      <c r="I274" s="231" t="str">
        <f>IF(A274="","",IF(Settings!$N$3="DATE",F274&amp;": "&amp;TEXT(B274,"M/DD/YY"),F274&amp;": "&amp;H274))</f>
        <v/>
      </c>
      <c r="J274" s="231"/>
      <c r="K274" s="231"/>
      <c r="L274" s="231"/>
      <c r="M274" s="232" t="str">
        <f t="shared" si="14"/>
        <v/>
      </c>
      <c r="N274" s="231"/>
      <c r="O274" s="231"/>
      <c r="P274" s="231"/>
      <c r="Q274" s="231"/>
      <c r="R274" s="231"/>
      <c r="S274" s="230" t="str">
        <f>IFERROR(VLOOKUP(AF274, 'YOYO IR Scores'!A:C, 3, FALSE), "")
</f>
        <v/>
      </c>
      <c r="T274" s="231"/>
      <c r="U274" s="231"/>
      <c r="V274" s="231"/>
      <c r="W274" s="231"/>
      <c r="X274" s="233" t="str">
        <f t="shared" si="4"/>
        <v/>
      </c>
      <c r="Y274" s="234" t="str">
        <f t="shared" si="5"/>
        <v/>
      </c>
      <c r="Z274" s="234" t="str">
        <f t="shared" si="6"/>
        <v/>
      </c>
      <c r="AA274" s="233" t="str">
        <f t="shared" si="7"/>
        <v/>
      </c>
      <c r="AB274" s="232"/>
      <c r="AC274" s="232"/>
      <c r="AD274" s="232"/>
      <c r="AE274" s="232" t="str">
        <f>IFERROR(VLOOKUP(AF274, 'YOYO IR Scores'!A:C, 2, FALSE), "")</f>
        <v/>
      </c>
      <c r="AF274" s="232"/>
      <c r="AG274" s="23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c r="BD274" s="232"/>
      <c r="BE274" s="232"/>
      <c r="BF274" s="232"/>
      <c r="BG274" s="232"/>
      <c r="BH274" s="232"/>
      <c r="BI274" s="232"/>
      <c r="BJ274" s="232"/>
      <c r="BK274" s="232" t="str">
        <f t="array" ref="BK274">IF(J274="","",
IF(INDEX(Settings!$H:$H,MATCH(BY$1,Settings!$G:$G,0))=TRUE,
100-100*(J274-MIN(J:J))/(MAX(J:J)-MIN(J:J)),
100*(J274-MIN(J:J))/(MAX(J:J)-MIN(J:J))))</f>
        <v/>
      </c>
      <c r="BL274" s="232" t="str">
        <f t="array" ref="BL274">IF(J274="","",
IF(INDEX(Settings!$H:$H,MATCH(BY$1,Settings!$G:$G,0))=TRUE,
100-100*(J274-MINIFS(J:J,$E:$E,$E274))/(MAXIFS(J:J,$E:$E,$E274)-MINIFS(J:J,$E:$E,$E274)),
100*(J274-MINIFS(J:J,$E:$E,$E274))/(MAXIFS(J:J,$E:$E,$E274)-MINIFS(J:J,$E:$E,$E274))))</f>
        <v/>
      </c>
      <c r="BM274" s="232" t="str">
        <f t="array" ref="BM274">IF(J274="","",
IF(INDEX(Settings!$H:$H,MATCH(BY$1,Settings!$G:$G,0))=TRUE,
100-100*(J274-MINIFS(J:J,$E:$E,$E274,$I:$I,$I274))/(MAXIFS(J:J,$E:$E,$E274,$I:$I,$I274)-MINIFS(J:J,$E:$E,$E274,$I:$I,$I274)),
100*(J274-MINIFS(J:J,$E:$E,$E274,$I:$I,$I274))/(MAXIFS(J:J,$E:$E,$E274,$I:$I,$I274)-MINIFS(J:J,$E:$E,$E274,$I:$I,$I274))))</f>
        <v/>
      </c>
      <c r="BN274" s="231" t="str">
        <f t="array" ref="BN274">IF(J274="","",
IF(INDEX(Settings!$H:$H,MATCH(BY$1,Settings!$G:$G,0))=TRUE,
100-100*PERCENTRANK(J:J,J274),
100*PERCENTRANK(J:J,J274)))</f>
        <v/>
      </c>
      <c r="BO274" s="231" t="str">
        <f>IFERROR(__xludf.DUMMYFUNCTION("IF(J274="""","""",
IF(INDEX(Settings!$H:$H,MATCH(BY$1,Settings!$G:$G,0))=TRUE,
100-100*PERCENTRANK(FILTER(J:J,$E:$E=$E274),J274),
100*PERCENTRANK(FILTER(J:J,$E:$E=$E274),J274)))"),"")</f>
        <v/>
      </c>
      <c r="BP274" s="231" t="str">
        <f>IFERROR(__xludf.DUMMYFUNCTION("IF(J274="""","""",
IF(INDEX(Settings!$H:$H,MATCH(BY$1,Settings!$G:$G,0))=TRUE,
100-100*PERCENTRANK(FILTER(J:J,$E:$E=$E274,$I:$I=$I274),J274),
100*PERCENTRANK(FILTER(J:J,$E:$E=$E274,$I:$I=$I274),J274)))"),"")</f>
        <v/>
      </c>
      <c r="BQ274" s="233" t="str">
        <f t="array" ref="BQ274">IF(J274="","",
IF(INDEX(Settings!$H:$H,MATCH(BY$1,Settings!$G:$G,0))=TRUE,
-1*(J274-AVERAGE(J:J))/STDEV(J:J),
(J274-AVERAGE(J:J))/STDEV(J:J)))</f>
        <v/>
      </c>
      <c r="BR274" s="233" t="str">
        <f>IFERROR(__xludf.DUMMYFUNCTION("IF(J274="""","""",
IF(INDEX(Settings!$H:$H,MATCH(BY$1,Settings!$G:$G,0))=TRUE,
-1*(J274-AVERAGEIFS(J:J,$E:$E,$E274))/STDEV(FILTER(J:J,$E:$E=$E274)),
(J274-AVERAGEIFS(J:J,$E:$E,$E274))/STDEV(FILTER(J:J,$E:$E=$E274))))"),"")</f>
        <v/>
      </c>
      <c r="BS274" s="233"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1"/>
      <c r="BX274" s="231"/>
      <c r="BY274" s="232" t="str">
        <f t="array" ref="BY274">IF(J274="","",
IF(INDEX(Settings!$H:$H,MATCH(BY$1,Settings!$G:$G,0))=TRUE,
100-100*(J274-MINIFS(J:J,$E:$E,$E274))/(MAXIFS(J:J,$E:$E,$E274)-MINIFS(J:J,$E:$E,$E274)),
100*(J274-MINIFS(J:J,$E:$E,$E274))/(MAXIFS(J:J,$E:$E,$E274)-MINIFS(J:J,$E:$E,$E274))))</f>
        <v/>
      </c>
      <c r="BZ274" s="232" t="str">
        <f t="array" ref="BZ274">IF(K274="","",
IF(INDEX(Settings!$H:$H,MATCH(BZ$1,Settings!$G:$G,0))=TRUE,
100-100*(K274-MINIFS(K:K,$E:$E,$E274))/(MAXIFS(K:K,$E:$E,$E274)-MINIFS(K:K,$E:$E,$E274)),
100*(K274-MINIFS(K:K,$E:$E,$E274))/(MAXIFS(K:K,$E:$E,$E274)-MINIFS(K:K,$E:$E,$E274))))</f>
        <v/>
      </c>
      <c r="CA274" s="232" t="str">
        <f t="array" ref="CA274">IF(L274="","",
IF(INDEX(Settings!$H:$H,MATCH(CA$1,Settings!$G:$G,0))=TRUE,
100-100*(L274-MINIFS(L:L,$E:$E,$E274))/(MAXIFS(L:L,$E:$E,$E274)-MINIFS(L:L,$E:$E,$E274)),
100*(L274-MINIFS(L:L,$E:$E,$E274))/(MAXIFS(L:L,$E:$E,$E274)-MINIFS(L:L,$E:$E,$E274))))</f>
        <v/>
      </c>
      <c r="CB274" s="232" t="str">
        <f t="array" ref="CB274">IF(M274="","",
IF(INDEX(Settings!$H:$H,MATCH(CB$1,Settings!$G:$G,0))=TRUE,
100-100*(M274-MINIFS(M:M,$E:$E,$E274))/(MAXIFS(M:M,$E:$E,$E274)-MINIFS(M:M,$E:$E,$E274)),
100*(M274-MINIFS(M:M,$E:$E,$E274))/(MAXIFS(M:M,$E:$E,$E274)-MINIFS(M:M,$E:$E,$E274))))</f>
        <v/>
      </c>
      <c r="CC274" s="232" t="str">
        <f t="array" ref="CC274">IF(N274="","",
IF(INDEX(Settings!$H:$H,MATCH(CC$1,Settings!$G:$G,0))=TRUE,
100-100*(N274-MINIFS(N:N,$E:$E,$E274))/(MAXIFS(N:N,$E:$E,$E274)-MINIFS(N:N,$E:$E,$E274)),
100*(N274-MINIFS(N:N,$E:$E,$E274))/(MAXIFS(N:N,$E:$E,$E274)-MINIFS(N:N,$E:$E,$E274))))</f>
        <v/>
      </c>
      <c r="CD274" s="232" t="str">
        <f t="array" ref="CD274">IF(O274="","",
IF(INDEX(Settings!$H:$H,MATCH(CD$1,Settings!$G:$G,0))=TRUE,
100-100*(O274-MINIFS(O:O,$E:$E,$E274))/(MAXIFS(O:O,$E:$E,$E274)-MINIFS(O:O,$E:$E,$E274)),
100*(O274-MINIFS(O:O,$E:$E,$E274))/(MAXIFS(O:O,$E:$E,$E274)-MINIFS(O:O,$E:$E,$E274))))</f>
        <v/>
      </c>
      <c r="CE274" s="232" t="str">
        <f t="array" ref="CE274">IF(P274="","",
IF(INDEX(Settings!$H:$H,MATCH(CE$1,Settings!$G:$G,0))=TRUE,
100-100*(P274-MINIFS(P:P,$E:$E,$E274))/(MAXIFS(P:P,$E:$E,$E274)-MINIFS(P:P,$E:$E,$E274)),
100*(P274-MINIFS(P:P,$E:$E,$E274))/(MAXIFS(P:P,$E:$E,$E274)-MINIFS(P:P,$E:$E,$E274))))</f>
        <v/>
      </c>
      <c r="CF274" s="232" t="str">
        <f t="array" ref="CF274">IF(Q274="","",
IF(INDEX(Settings!$H:$H,MATCH(CF$1,Settings!$G:$G,0))=TRUE,
100-100*(Q274-MINIFS(Q:Q,$E:$E,$E274))/(MAXIFS(Q:Q,$E:$E,$E274)-MINIFS(Q:Q,$E:$E,$E274)),
100*(Q274-MINIFS(Q:Q,$E:$E,$E274))/(MAXIFS(Q:Q,$E:$E,$E274)-MINIFS(Q:Q,$E:$E,$E274))))</f>
        <v/>
      </c>
      <c r="CG274" s="232" t="str">
        <f t="array" ref="CG274">IF(R274="","",
IF(INDEX(Settings!$H:$H,MATCH(CG$1,Settings!$G:$G,0))=TRUE,
100-100*(R274-MINIFS(R:R,$E:$E,$E274))/(MAXIFS(R:R,$E:$E,$E274)-MINIFS(R:R,$E:$E,$E274)),
100*(R274-MINIFS(R:R,$E:$E,$E274))/(MAXIFS(R:R,$E:$E,$E274)-MINIFS(R:R,$E:$E,$E274))))</f>
        <v/>
      </c>
      <c r="CH274" s="232" t="str">
        <f t="array" ref="CH274">IF(S274="","",
IF(INDEX(Settings!$H:$H,MATCH(CH$1,Settings!$G:$G,0))=TRUE,
100-100*(S274-MINIFS(S:S,$E:$E,$E274))/(MAXIFS(S:S,$E:$E,$E274)-MINIFS(S:S,$E:$E,$E274)),
100*(S274-MINIFS(S:S,$E:$E,$E274))/(MAXIFS(S:S,$E:$E,$E274)-MINIFS(S:S,$E:$E,$E274))))</f>
        <v/>
      </c>
      <c r="CI274" s="232" t="str">
        <f t="array" ref="CI274">IF(T274="","",
IF(INDEX(Settings!$H:$H,MATCH(CI$1,Settings!$G:$G,0))=TRUE,
100-100*(T274-MINIFS(T:T,$E:$E,$E274))/(MAXIFS(T:T,$E:$E,$E274)-MINIFS(T:T,$E:$E,$E274)),
100*(T274-MINIFS(T:T,$E:$E,$E274))/(MAXIFS(T:T,$E:$E,$E274)-MINIFS(T:T,$E:$E,$E274))))</f>
        <v/>
      </c>
      <c r="CJ274" s="232" t="str">
        <f t="array" ref="CJ274">IF(U274="","",
IF(INDEX(Settings!$H:$H,MATCH(CJ$1,Settings!$G:$G,0))=TRUE,
100-100*(U274-MINIFS(U:U,$E:$E,$E274))/(MAXIFS(U:U,$E:$E,$E274)-MINIFS(U:U,$E:$E,$E274)),
100*(U274-MINIFS(U:U,$E:$E,$E274))/(MAXIFS(U:U,$E:$E,$E274)-MINIFS(U:U,$E:$E,$E274))))</f>
        <v/>
      </c>
      <c r="CK274" s="232" t="str">
        <f t="array" ref="CK274">IF(V274="","",
IF(INDEX(Settings!$H:$H,MATCH(CK$1,Settings!$G:$G,0))=TRUE,
100-100*(V274-MINIFS(V:V,$E:$E,$E274))/(MAXIFS(V:V,$E:$E,$E274)-MINIFS(V:V,$E:$E,$E274)),
100*(V274-MINIFS(V:V,$E:$E,$E274))/(MAXIFS(V:V,$E:$E,$E274)-MINIFS(V:V,$E:$E,$E274))))</f>
        <v/>
      </c>
      <c r="CL274" s="232" t="str">
        <f t="array" ref="CL274">IF(W274="","",
IF(INDEX(Settings!$H:$H,MATCH(CL$1,Settings!$G:$G,0))=TRUE,
100-100*(W274-MINIFS(W:W,$E:$E,$E274))/(MAXIFS(W:W,$E:$E,$E274)-MINIFS(W:W,$E:$E,$E274)),
100*(W274-MINIFS(W:W,$E:$E,$E274))/(MAXIFS(W:W,$E:$E,$E274)-MINIFS(W:W,$E:$E,$E274))))</f>
        <v/>
      </c>
      <c r="CM274" s="232" t="str">
        <f t="array" ref="CM274">IF(X274="","",
IF(INDEX(Settings!$H:$H,MATCH(CM$1,Settings!$G:$G,0))=TRUE,
100-100*(X274-MINIFS(X:X,$E:$E,$E274))/(MAXIFS(X:X,$E:$E,$E274)-MINIFS(X:X,$E:$E,$E274)),
100*(X274-MINIFS(X:X,$E:$E,$E274))/(MAXIFS(X:X,$E:$E,$E274)-MINIFS(X:X,$E:$E,$E274))))</f>
        <v/>
      </c>
      <c r="CN274" s="232" t="str">
        <f t="array" ref="CN274">IF(Y274="","",
IF(INDEX(Settings!$H:$H,MATCH(CN$1,Settings!$G:$G,0))=TRUE,
100-100*(Y274-MINIFS(Y:Y,$E:$E,$E274))/(MAXIFS(Y:Y,$E:$E,$E274)-MINIFS(Y:Y,$E:$E,$E274)),
100*(Y274-MINIFS(Y:Y,$E:$E,$E274))/(MAXIFS(Y:Y,$E:$E,$E274)-MINIFS(Y:Y,$E:$E,$E274))))</f>
        <v/>
      </c>
      <c r="CO274" s="232" t="str">
        <f t="array" ref="CO274">IF(Z274="","",
IF(INDEX(Settings!$H:$H,MATCH(CO$1,Settings!$G:$G,0))=TRUE,
100-100*(Z274-MINIFS(Z:Z,$E:$E,$E274))/(MAXIFS(Z:Z,$E:$E,$E274)-MINIFS(Z:Z,$E:$E,$E274)),
100*(Z274-MINIFS(Z:Z,$E:$E,$E274))/(MAXIFS(Z:Z,$E:$E,$E274)-MINIFS(Z:Z,$E:$E,$E274))))</f>
        <v/>
      </c>
      <c r="CP274" s="232" t="str">
        <f t="array" ref="CP274">IF(AA274="","",
IF(INDEX(Settings!$H:$H,MATCH(CP$1,Settings!$G:$G,0))=TRUE,
100-100*(AA274-MINIFS(AA:AA,$E:$E,$E274))/(MAXIFS(AA:AA,$E:$E,$E274)-MINIFS(AA:AA,$E:$E,$E274)),
100*(AA274-MINIFS(AA:AA,$E:$E,$E274))/(MAXIFS(AA:AA,$E:$E,$E274)-MINIFS(AA:AA,$E:$E,$E274))))</f>
        <v/>
      </c>
      <c r="CQ274" s="232" t="str">
        <f t="array" ref="CQ274">IF(AB274="","",
IF(INDEX(Settings!$H:$H,MATCH(CQ$1,Settings!$G:$G,0))=TRUE,
100-100*(AB274-MINIFS(AB:AB,$E:$E,$E274))/(MAXIFS(AB:AB,$E:$E,$E274)-MINIFS(AB:AB,$E:$E,$E274)),
100*(AB274-MINIFS(AB:AB,$E:$E,$E274))/(MAXIFS(AB:AB,$E:$E,$E274)-MINIFS(AB:AB,$E:$E,$E274))))</f>
        <v/>
      </c>
      <c r="CR274" s="232" t="str">
        <f t="array" ref="CR274">IF(AC274="","",
IF(INDEX(Settings!$H:$H,MATCH(CR$1,Settings!$G:$G,0))=TRUE,
100-100*(AC274-MINIFS(AC:AC,$E:$E,$E274))/(MAXIFS(AC:AC,$E:$E,$E274)-MINIFS(AC:AC,$E:$E,$E274)),
100*(AC274-MINIFS(AC:AC,$E:$E,$E274))/(MAXIFS(AC:AC,$E:$E,$E274)-MINIFS(AC:AC,$E:$E,$E274))))</f>
        <v/>
      </c>
      <c r="CS274" s="232" t="str">
        <f t="array" ref="CS274">IF(AD274="","",
IF(INDEX(Settings!$H:$H,MATCH(CS$1,Settings!$G:$G,0))=TRUE,
100-100*(AD274-MINIFS(AD:AD,$E:$E,$E274))/(MAXIFS(AD:AD,$E:$E,$E274)-MINIFS(AD:AD,$E:$E,$E274)),
100*(AD274-MINIFS(AD:AD,$E:$E,$E274))/(MAXIFS(AD:AD,$E:$E,$E274)-MINIFS(AD:AD,$E:$E,$E274))))</f>
        <v/>
      </c>
      <c r="CT274" s="232" t="str">
        <f t="array" ref="CT274">IF(AE274="","",
IF(INDEX(Settings!$H:$H,MATCH(CT$1,Settings!$G:$G,0))=TRUE,
100-100*(AE274-MINIFS(AE:AE,$E:$E,$E274))/(MAXIFS(AE:AE,$E:$E,$E274)-MINIFS(AE:AE,$E:$E,$E274)),
100*(AE274-MINIFS(AE:AE,$E:$E,$E274))/(MAXIFS(AE:AE,$E:$E,$E274)-MINIFS(AE:AE,$E:$E,$E274))))</f>
        <v/>
      </c>
      <c r="CU274" s="232" t="str">
        <f t="array" ref="CU274">IF(AF274="","",
IF(INDEX(Settings!$H:$H,MATCH(CU$1,Settings!$G:$G,0))=TRUE,
100-100*(AF274-MINIFS(AF:AF,$E:$E,$E274))/(MAXIFS(AF:AF,$E:$E,$E274)-MINIFS(AF:AF,$E:$E,$E274)),
100*(AF274-MINIFS(AF:AF,$E:$E,$E274))/(MAXIFS(AF:AF,$E:$E,$E274)-MINIFS(AF:AF,$E:$E,$E274))))</f>
        <v/>
      </c>
      <c r="CV274" s="232" t="str">
        <f t="array" ref="CV274">IF(AG274="","",
IF(INDEX(Settings!$H:$H,MATCH(CV$1,Settings!$G:$G,0))=TRUE,
100-100*(AG274-MINIFS(AG:AG,$E:$E,$E274))/(MAXIFS(AG:AG,$E:$E,$E274)-MINIFS(AG:AG,$E:$E,$E274)),
100*(AG274-MINIFS(AG:AG,$E:$E,$E274))/(MAXIFS(AG:AG,$E:$E,$E274)-MINIFS(AG:AG,$E:$E,$E274))))</f>
        <v/>
      </c>
      <c r="CW274" s="232" t="str">
        <f t="array" ref="CW274">IF(AH274="","",
IF(INDEX(Settings!$H:$H,MATCH(CW$1,Settings!$G:$G,0))=TRUE,
100-100*(AH274-MINIFS(AH:AH,$E:$E,$E274))/(MAXIFS(AH:AH,$E:$E,$E274)-MINIFS(AH:AH,$E:$E,$E274)),
100*(AH274-MINIFS(AH:AH,$E:$E,$E274))/(MAXIFS(AH:AH,$E:$E,$E274)-MINIFS(AH:AH,$E:$E,$E274))))</f>
        <v/>
      </c>
      <c r="CX274" s="232" t="str">
        <f t="array" ref="CX274">IF(AI274="","",
IF(INDEX(Settings!$H:$H,MATCH(CX$1,Settings!$G:$G,0))=TRUE,
100-100*(AI274-MINIFS(AI:AI,$E:$E,$E274))/(MAXIFS(AI:AI,$E:$E,$E274)-MINIFS(AI:AI,$E:$E,$E274)),
100*(AI274-MINIFS(AI:AI,$E:$E,$E274))/(MAXIFS(AI:AI,$E:$E,$E274)-MINIFS(AI:AI,$E:$E,$E274))))</f>
        <v/>
      </c>
      <c r="CY274" s="232" t="str">
        <f t="array" ref="CY274">IF(AJ274="","",
IF(INDEX(Settings!$H:$H,MATCH(CY$1,Settings!$G:$G,0))=TRUE,
100-100*(AJ274-MINIFS(AJ:AJ,$E:$E,$E274))/(MAXIFS(AJ:AJ,$E:$E,$E274)-MINIFS(AJ:AJ,$E:$E,$E274)),
100*(AJ274-MINIFS(AJ:AJ,$E:$E,$E274))/(MAXIFS(AJ:AJ,$E:$E,$E274)-MINIFS(AJ:AJ,$E:$E,$E274))))</f>
        <v/>
      </c>
      <c r="CZ274" s="232" t="str">
        <f t="array" ref="CZ274">IF(AK274="","",
IF(INDEX(Settings!$H:$H,MATCH(CZ$1,Settings!$G:$G,0))=TRUE,
100-100*(AK274-MINIFS(AK:AK,$E:$E,$E274))/(MAXIFS(AK:AK,$E:$E,$E274)-MINIFS(AK:AK,$E:$E,$E274)),
100*(AK274-MINIFS(AK:AK,$E:$E,$E274))/(MAXIFS(AK:AK,$E:$E,$E274)-MINIFS(AK:AK,$E:$E,$E274))))</f>
        <v/>
      </c>
      <c r="DA274" s="232" t="str">
        <f t="array" ref="DA274">IF(AL274="","",
IF(INDEX(Settings!$H:$H,MATCH(DA$1,Settings!$G:$G,0))=TRUE,
100-100*(AL274-MINIFS(AL:AL,$E:$E,$E274))/(MAXIFS(AL:AL,$E:$E,$E274)-MINIFS(AL:AL,$E:$E,$E274)),
100*(AL274-MINIFS(AL:AL,$E:$E,$E274))/(MAXIFS(AL:AL,$E:$E,$E274)-MINIFS(AL:AL,$E:$E,$E274))))</f>
        <v/>
      </c>
      <c r="DB274" s="232" t="str">
        <f t="array" ref="DB274">IF(AM274="","",
IF(INDEX(Settings!$H:$H,MATCH(DB$1,Settings!$G:$G,0))=TRUE,
100-100*(AM274-MINIFS(AM:AM,$E:$E,$E274))/(MAXIFS(AM:AM,$E:$E,$E274)-MINIFS(AM:AM,$E:$E,$E274)),
100*(AM274-MINIFS(AM:AM,$E:$E,$E274))/(MAXIFS(AM:AM,$E:$E,$E274)-MINIFS(AM:AM,$E:$E,$E274))))</f>
        <v/>
      </c>
      <c r="DC274" s="232" t="str">
        <f t="array" ref="DC274">IF(AN274="","",
IF(INDEX(Settings!$H:$H,MATCH(DC$1,Settings!$G:$G,0))=TRUE,
100-100*(AN274-MINIFS(AN:AN,$E:$E,$E274))/(MAXIFS(AN:AN,$E:$E,$E274)-MINIFS(AN:AN,$E:$E,$E274)),
100*(AN274-MINIFS(AN:AN,$E:$E,$E274))/(MAXIFS(AN:AN,$E:$E,$E274)-MINIFS(AN:AN,$E:$E,$E274))))</f>
        <v/>
      </c>
      <c r="DD274" s="232" t="str">
        <f t="array" ref="DD274">IF(AO274="","",
IF(INDEX(Settings!$H:$H,MATCH(DD$1,Settings!$G:$G,0))=TRUE,
100-100*(AO274-MINIFS(AO:AO,$E:$E,$E274))/(MAXIFS(AO:AO,$E:$E,$E274)-MINIFS(AO:AO,$E:$E,$E274)),
100*(AO274-MINIFS(AO:AO,$E:$E,$E274))/(MAXIFS(AO:AO,$E:$E,$E274)-MINIFS(AO:AO,$E:$E,$E274))))</f>
        <v/>
      </c>
      <c r="DE274" s="232" t="str">
        <f t="array" ref="DE274">IF(AP274="","",
IF(INDEX(Settings!$H:$H,MATCH(DE$1,Settings!$G:$G,0))=TRUE,
100-100*(AP274-MINIFS(AP:AP,$E:$E,$E274))/(MAXIFS(AP:AP,$E:$E,$E274)-MINIFS(AP:AP,$E:$E,$E274)),
100*(AP274-MINIFS(AP:AP,$E:$E,$E274))/(MAXIFS(AP:AP,$E:$E,$E274)-MINIFS(AP:AP,$E:$E,$E274))))</f>
        <v/>
      </c>
      <c r="DF274" s="232" t="str">
        <f t="array" ref="DF274">IF(AQ274="","",
IF(INDEX(Settings!$H:$H,MATCH(DF$1,Settings!$G:$G,0))=TRUE,
100-100*(AQ274-MINIFS(AQ:AQ,$E:$E,$E274))/(MAXIFS(AQ:AQ,$E:$E,$E274)-MINIFS(AQ:AQ,$E:$E,$E274)),
100*(AQ274-MINIFS(AQ:AQ,$E:$E,$E274))/(MAXIFS(AQ:AQ,$E:$E,$E274)-MINIFS(AQ:AQ,$E:$E,$E274))))</f>
        <v/>
      </c>
      <c r="DG274" s="232" t="str">
        <f t="array" ref="DG274">IF(AR274="","",
IF(INDEX(Settings!$H:$H,MATCH(DG$1,Settings!$G:$G,0))=TRUE,
100-100*(AR274-MINIFS(AR:AR,$E:$E,$E274))/(MAXIFS(AR:AR,$E:$E,$E274)-MINIFS(AR:AR,$E:$E,$E274)),
100*(AR274-MINIFS(AR:AR,$E:$E,$E274))/(MAXIFS(AR:AR,$E:$E,$E274)-MINIFS(AR:AR,$E:$E,$E274))))</f>
        <v/>
      </c>
      <c r="DH274" s="232" t="str">
        <f t="array" ref="DH274">IF(AS274="","",
IF(INDEX(Settings!$H:$H,MATCH(DH$1,Settings!$G:$G,0))=TRUE,
100-100*(AS274-MINIFS(AS:AS,$E:$E,$E274))/(MAXIFS(AS:AS,$E:$E,$E274)-MINIFS(AS:AS,$E:$E,$E274)),
100*(AS274-MINIFS(AS:AS,$E:$E,$E274))/(MAXIFS(AS:AS,$E:$E,$E274)-MINIFS(AS:AS,$E:$E,$E274))))</f>
        <v/>
      </c>
      <c r="DI274" s="232" t="str">
        <f t="array" ref="DI274">IF(AT274="","",
IF(INDEX(Settings!$H:$H,MATCH(DI$1,Settings!$G:$G,0))=TRUE,
100-100*(AT274-MINIFS(AT:AT,$E:$E,$E274))/(MAXIFS(AT:AT,$E:$E,$E274)-MINIFS(AT:AT,$E:$E,$E274)),
100*(AT274-MINIFS(AT:AT,$E:$E,$E274))/(MAXIFS(AT:AT,$E:$E,$E274)-MINIFS(AT:AT,$E:$E,$E274))))</f>
        <v/>
      </c>
      <c r="DJ274" s="232" t="str">
        <f t="array" ref="DJ274">IF(AU274="","",
IF(INDEX(Settings!$H:$H,MATCH(DJ$1,Settings!$G:$G,0))=TRUE,
100-100*(AU274-MINIFS(AU:AU,$E:$E,$E274))/(MAXIFS(AU:AU,$E:$E,$E274)-MINIFS(AU:AU,$E:$E,$E274)),
100*(AU274-MINIFS(AU:AU,$E:$E,$E274))/(MAXIFS(AU:AU,$E:$E,$E274)-MINIFS(AU:AU,$E:$E,$E274))))</f>
        <v/>
      </c>
      <c r="DK274" s="232" t="str">
        <f t="array" ref="DK274">IF(AV274="","",
IF(INDEX(Settings!$H:$H,MATCH(DK$1,Settings!$G:$G,0))=TRUE,
100-100*(AV274-MINIFS(AV:AV,$E:$E,$E274))/(MAXIFS(AV:AV,$E:$E,$E274)-MINIFS(AV:AV,$E:$E,$E274)),
100*(AV274-MINIFS(AV:AV,$E:$E,$E274))/(MAXIFS(AV:AV,$E:$E,$E274)-MINIFS(AV:AV,$E:$E,$E274))))</f>
        <v/>
      </c>
      <c r="DL274" s="232" t="str">
        <f t="array" ref="DL274">IF(AW274="","",
IF(INDEX(Settings!$H:$H,MATCH(DL$1,Settings!$G:$G,0))=TRUE,
100-100*(AW274-MINIFS(AW:AW,$E:$E,$E274))/(MAXIFS(AW:AW,$E:$E,$E274)-MINIFS(AW:AW,$E:$E,$E274)),
100*(AW274-MINIFS(AW:AW,$E:$E,$E274))/(MAXIFS(AW:AW,$E:$E,$E274)-MINIFS(AW:AW,$E:$E,$E274))))</f>
        <v/>
      </c>
      <c r="DM274" s="232" t="str">
        <f t="array" ref="DM274">IF(AX274="","",
IF(INDEX(Settings!$H:$H,MATCH(DM$1,Settings!$G:$G,0))=TRUE,
100-100*(AX274-MINIFS(AX:AX,$E:$E,$E274))/(MAXIFS(AX:AX,$E:$E,$E274)-MINIFS(AX:AX,$E:$E,$E274)),
100*(AX274-MINIFS(AX:AX,$E:$E,$E274))/(MAXIFS(AX:AX,$E:$E,$E274)-MINIFS(AX:AX,$E:$E,$E274))))</f>
        <v/>
      </c>
      <c r="DN274" s="232" t="str">
        <f t="array" ref="DN274">IF(AY274="","",
IF(INDEX(Settings!$H:$H,MATCH(DN$1,Settings!$G:$G,0))=TRUE,
100-100*(AY274-MINIFS(AY:AY,$E:$E,$E274))/(MAXIFS(AY:AY,$E:$E,$E274)-MINIFS(AY:AY,$E:$E,$E274)),
100*(AY274-MINIFS(AY:AY,$E:$E,$E274))/(MAXIFS(AY:AY,$E:$E,$E274)-MINIFS(AY:AY,$E:$E,$E274))))</f>
        <v/>
      </c>
      <c r="DO274" s="232" t="str">
        <f t="array" ref="DO274">IF(AZ274="","",
IF(INDEX(Settings!$H:$H,MATCH(DO$1,Settings!$G:$G,0))=TRUE,
100-100*(AZ274-MINIFS(AZ:AZ,$E:$E,$E274))/(MAXIFS(AZ:AZ,$E:$E,$E274)-MINIFS(AZ:AZ,$E:$E,$E274)),
100*(AZ274-MINIFS(AZ:AZ,$E:$E,$E274))/(MAXIFS(AZ:AZ,$E:$E,$E274)-MINIFS(AZ:AZ,$E:$E,$E274))))</f>
        <v/>
      </c>
      <c r="DP274" s="232" t="str">
        <f t="array" ref="DP274">IF(BA274="","",
IF(INDEX(Settings!$H:$H,MATCH(DP$1,Settings!$G:$G,0))=TRUE,
100-100*(BA274-MINIFS(BA:BA,$E:$E,$E274))/(MAXIFS(BA:BA,$E:$E,$E274)-MINIFS(BA:BA,$E:$E,$E274)),
100*(BA274-MINIFS(BA:BA,$E:$E,$E274))/(MAXIFS(BA:BA,$E:$E,$E274)-MINIFS(BA:BA,$E:$E,$E274))))</f>
        <v/>
      </c>
      <c r="DQ274" s="232" t="str">
        <f t="array" ref="DQ274">IF(BB274="","",
IF(INDEX(Settings!$H:$H,MATCH(DQ$1,Settings!$G:$G,0))=TRUE,
100-100*(BB274-MINIFS(BB:BB,$E:$E,$E274))/(MAXIFS(BB:BB,$E:$E,$E274)-MINIFS(BB:BB,$E:$E,$E274)),
100*(BB274-MINIFS(BB:BB,$E:$E,$E274))/(MAXIFS(BB:BB,$E:$E,$E274)-MINIFS(BB:BB,$E:$E,$E274))))</f>
        <v/>
      </c>
      <c r="DR274" s="232" t="str">
        <f t="array" ref="DR274">IF(BC274="","",
IF(INDEX(Settings!$H:$H,MATCH(DR$1,Settings!$G:$G,0))=TRUE,
100-100*(BC274-MINIFS(BC:BC,$E:$E,$E274))/(MAXIFS(BC:BC,$E:$E,$E274)-MINIFS(BC:BC,$E:$E,$E274)),
100*(BC274-MINIFS(BC:BC,$E:$E,$E274))/(MAXIFS(BC:BC,$E:$E,$E274)-MINIFS(BC:BC,$E:$E,$E274))))</f>
        <v/>
      </c>
      <c r="DS274" s="232" t="str">
        <f t="array" ref="DS274">IF(BD274="","",
IF(INDEX(Settings!$H:$H,MATCH(DS$1,Settings!$G:$G,0))=TRUE,
100-100*(BD274-MINIFS(BD:BD,$E:$E,$E274))/(MAXIFS(BD:BD,$E:$E,$E274)-MINIFS(BD:BD,$E:$E,$E274)),
100*(BD274-MINIFS(BD:BD,$E:$E,$E274))/(MAXIFS(BD:BD,$E:$E,$E274)-MINIFS(BD:BD,$E:$E,$E274))))</f>
        <v/>
      </c>
      <c r="DT274" s="232" t="str">
        <f t="array" ref="DT274">IF(BE274="","",
IF(INDEX(Settings!$H:$H,MATCH(DT$1,Settings!$G:$G,0))=TRUE,
100-100*(BE274-MINIFS(BE:BE,$E:$E,$E274))/(MAXIFS(BE:BE,$E:$E,$E274)-MINIFS(BE:BE,$E:$E,$E274)),
100*(BE274-MINIFS(BE:BE,$E:$E,$E274))/(MAXIFS(BE:BE,$E:$E,$E274)-MINIFS(BE:BE,$E:$E,$E274))))</f>
        <v/>
      </c>
      <c r="DU274" s="232" t="str">
        <f t="array" ref="DU274">IF(BF274="","",
IF(INDEX(Settings!$H:$H,MATCH(DU$1,Settings!$G:$G,0))=TRUE,
100-100*(BF274-MINIFS(BF:BF,$E:$E,$E274))/(MAXIFS(BF:BF,$E:$E,$E274)-MINIFS(BF:BF,$E:$E,$E274)),
100*(BF274-MINIFS(BF:BF,$E:$E,$E274))/(MAXIFS(BF:BF,$E:$E,$E274)-MINIFS(BF:BF,$E:$E,$E274))))</f>
        <v/>
      </c>
      <c r="DV274" s="232" t="str">
        <f t="array" ref="DV274">IF(BG274="","",
IF(INDEX(Settings!$H:$H,MATCH(DV$1,Settings!$G:$G,0))=TRUE,
100-100*(BG274-MINIFS(BG:BG,$E:$E,$E274))/(MAXIFS(BG:BG,$E:$E,$E274)-MINIFS(BG:BG,$E:$E,$E274)),
100*(BG274-MINIFS(BG:BG,$E:$E,$E274))/(MAXIFS(BG:BG,$E:$E,$E274)-MINIFS(BG:BG,$E:$E,$E274))))</f>
        <v/>
      </c>
      <c r="DW274" s="232" t="str">
        <f t="array" ref="DW274">IF(BH274="","",
IF(INDEX(Settings!$H:$H,MATCH(DW$1,Settings!$G:$G,0))=TRUE,
100-100*(BH274-MINIFS(BH:BH,$E:$E,$E274))/(MAXIFS(BH:BH,$E:$E,$E274)-MINIFS(BH:BH,$E:$E,$E274)),
100*(BH274-MINIFS(BH:BH,$E:$E,$E274))/(MAXIFS(BH:BH,$E:$E,$E274)-MINIFS(BH:BH,$E:$E,$E274))))</f>
        <v/>
      </c>
      <c r="DX274" s="232" t="str">
        <f t="array" ref="DX274">IF(BI274="","",
IF(INDEX(Settings!$H:$H,MATCH(DX$1,Settings!$G:$G,0))=TRUE,
100-100*(BI274-MINIFS(BI:BI,$E:$E,$E274))/(MAXIFS(BI:BI,$E:$E,$E274)-MINIFS(BI:BI,$E:$E,$E274)),
100*(BI274-MINIFS(BI:BI,$E:$E,$E274))/(MAXIFS(BI:BI,$E:$E,$E274)-MINIFS(BI:BI,$E:$E,$E274))))</f>
        <v/>
      </c>
      <c r="DY274" s="232" t="str">
        <f t="array" ref="DY274">IF(BJ274="","",
IF(INDEX(Settings!$H:$H,MATCH(DY$1,Settings!$G:$G,0))=TRUE,
100-100*(BJ274-MINIFS(BJ:BJ,$E:$E,$E274))/(MAXIFS(BJ:BJ,$E:$E,$E274)-MINIFS(BJ:BJ,$E:$E,$E274)),
100*(BJ274-MINIFS(BJ:BJ,$E:$E,$E274))/(MAXIFS(BJ:BJ,$E:$E,$E274)-MINIFS(BJ:BJ,$E:$E,$E274))))</f>
        <v/>
      </c>
      <c r="DZ274" s="234"/>
      <c r="EA274" s="234"/>
      <c r="EB274" s="234" t="str">
        <f t="shared" si="8"/>
        <v/>
      </c>
      <c r="EC274" s="234" t="str">
        <f t="shared" si="9"/>
        <v/>
      </c>
      <c r="ED274" s="234" t="str">
        <f t="shared" si="10"/>
        <v/>
      </c>
      <c r="EE274" s="234" t="str">
        <f t="shared" si="11"/>
        <v/>
      </c>
      <c r="EF274" s="234" t="str">
        <f t="shared" si="12"/>
        <v/>
      </c>
      <c r="EG274" s="234" t="str">
        <f t="shared" si="13"/>
        <v/>
      </c>
      <c r="EH274" s="234"/>
      <c r="EI274" s="234"/>
      <c r="EJ274" s="234"/>
      <c r="EK274" s="234"/>
      <c r="EL274" s="234"/>
      <c r="EM274" s="234"/>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3" t="str">
        <f t="shared" si="14"/>
        <v/>
      </c>
      <c r="N275" s="49"/>
      <c r="O275" s="49"/>
      <c r="P275" s="49"/>
      <c r="Q275" s="49"/>
      <c r="R275" s="49"/>
      <c r="S275" s="222" t="str">
        <f>IFERROR(VLOOKUP(AF275, 'YOYO IR Scores'!A:C, 3, FALSE), "")
</f>
        <v/>
      </c>
      <c r="T275" s="49"/>
      <c r="U275" s="49"/>
      <c r="V275" s="49"/>
      <c r="W275" s="49"/>
      <c r="X275" s="224" t="str">
        <f t="shared" si="4"/>
        <v/>
      </c>
      <c r="Y275" s="225" t="str">
        <f t="shared" si="5"/>
        <v/>
      </c>
      <c r="Z275" s="225" t="str">
        <f t="shared" si="6"/>
        <v/>
      </c>
      <c r="AA275" s="224" t="str">
        <f t="shared" si="7"/>
        <v/>
      </c>
      <c r="AB275" s="223"/>
      <c r="AC275" s="223"/>
      <c r="AD275" s="223"/>
      <c r="AE275" s="223" t="str">
        <f>IFERROR(VLOOKUP(AF275, 'YOYO IR Scores'!A:C, 2, FALSE), "")</f>
        <v/>
      </c>
      <c r="AF275" s="223"/>
      <c r="AG275" s="223"/>
      <c r="AH275" s="223"/>
      <c r="AI275" s="223"/>
      <c r="AJ275" s="223"/>
      <c r="AK275" s="223"/>
      <c r="AL275" s="223"/>
      <c r="AM275" s="223"/>
      <c r="AN275" s="223"/>
      <c r="AO275" s="223"/>
      <c r="AP275" s="223"/>
      <c r="AQ275" s="223"/>
      <c r="AR275" s="223"/>
      <c r="AS275" s="223"/>
      <c r="AT275" s="223"/>
      <c r="AU275" s="223"/>
      <c r="AV275" s="223"/>
      <c r="AW275" s="223"/>
      <c r="AX275" s="223"/>
      <c r="AY275" s="223"/>
      <c r="AZ275" s="223"/>
      <c r="BA275" s="223"/>
      <c r="BB275" s="223"/>
      <c r="BC275" s="223"/>
      <c r="BD275" s="223"/>
      <c r="BE275" s="223"/>
      <c r="BF275" s="223"/>
      <c r="BG275" s="223"/>
      <c r="BH275" s="223"/>
      <c r="BI275" s="223"/>
      <c r="BJ275" s="223"/>
      <c r="BK275" s="223" t="str">
        <f t="array" ref="BK275">IF(J275="","",
IF(INDEX(Settings!$H:$H,MATCH(BY$1,Settings!$G:$G,0))=TRUE,
100-100*(J275-MIN(J:J))/(MAX(J:J)-MIN(J:J)),
100*(J275-MIN(J:J))/(MAX(J:J)-MIN(J:J))))</f>
        <v/>
      </c>
      <c r="BL275" s="223" t="str">
        <f t="array" ref="BL275">IF(J275="","",
IF(INDEX(Settings!$H:$H,MATCH(BY$1,Settings!$G:$G,0))=TRUE,
100-100*(J275-MINIFS(J:J,$E:$E,$E275))/(MAXIFS(J:J,$E:$E,$E275)-MINIFS(J:J,$E:$E,$E275)),
100*(J275-MINIFS(J:J,$E:$E,$E275))/(MAXIFS(J:J,$E:$E,$E275)-MINIFS(J:J,$E:$E,$E275))))</f>
        <v/>
      </c>
      <c r="BM275" s="223"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4" t="str">
        <f t="array" ref="BQ275">IF(J275="","",
IF(INDEX(Settings!$H:$H,MATCH(BY$1,Settings!$G:$G,0))=TRUE,
-1*(J275-AVERAGE(J:J))/STDEV(J:J),
(J275-AVERAGE(J:J))/STDEV(J:J)))</f>
        <v/>
      </c>
      <c r="BR275" s="224" t="str">
        <f>IFERROR(__xludf.DUMMYFUNCTION("IF(J275="""","""",
IF(INDEX(Settings!$H:$H,MATCH(BY$1,Settings!$G:$G,0))=TRUE,
-1*(J275-AVERAGEIFS(J:J,$E:$E,$E275))/STDEV(FILTER(J:J,$E:$E=$E275)),
(J275-AVERAGEIFS(J:J,$E:$E,$E275))/STDEV(FILTER(J:J,$E:$E=$E275))))"),"")</f>
        <v/>
      </c>
      <c r="BS275" s="224"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3" t="str">
        <f t="array" ref="BY275">IF(J275="","",
IF(INDEX(Settings!$H:$H,MATCH(BY$1,Settings!$G:$G,0))=TRUE,
100-100*(J275-MINIFS(J:J,$E:$E,$E275))/(MAXIFS(J:J,$E:$E,$E275)-MINIFS(J:J,$E:$E,$E275)),
100*(J275-MINIFS(J:J,$E:$E,$E275))/(MAXIFS(J:J,$E:$E,$E275)-MINIFS(J:J,$E:$E,$E275))))</f>
        <v/>
      </c>
      <c r="BZ275" s="223" t="str">
        <f t="array" ref="BZ275">IF(K275="","",
IF(INDEX(Settings!$H:$H,MATCH(BZ$1,Settings!$G:$G,0))=TRUE,
100-100*(K275-MINIFS(K:K,$E:$E,$E275))/(MAXIFS(K:K,$E:$E,$E275)-MINIFS(K:K,$E:$E,$E275)),
100*(K275-MINIFS(K:K,$E:$E,$E275))/(MAXIFS(K:K,$E:$E,$E275)-MINIFS(K:K,$E:$E,$E275))))</f>
        <v/>
      </c>
      <c r="CA275" s="223" t="str">
        <f t="array" ref="CA275">IF(L275="","",
IF(INDEX(Settings!$H:$H,MATCH(CA$1,Settings!$G:$G,0))=TRUE,
100-100*(L275-MINIFS(L:L,$E:$E,$E275))/(MAXIFS(L:L,$E:$E,$E275)-MINIFS(L:L,$E:$E,$E275)),
100*(L275-MINIFS(L:L,$E:$E,$E275))/(MAXIFS(L:L,$E:$E,$E275)-MINIFS(L:L,$E:$E,$E275))))</f>
        <v/>
      </c>
      <c r="CB275" s="223" t="str">
        <f t="array" ref="CB275">IF(M275="","",
IF(INDEX(Settings!$H:$H,MATCH(CB$1,Settings!$G:$G,0))=TRUE,
100-100*(M275-MINIFS(M:M,$E:$E,$E275))/(MAXIFS(M:M,$E:$E,$E275)-MINIFS(M:M,$E:$E,$E275)),
100*(M275-MINIFS(M:M,$E:$E,$E275))/(MAXIFS(M:M,$E:$E,$E275)-MINIFS(M:M,$E:$E,$E275))))</f>
        <v/>
      </c>
      <c r="CC275" s="223" t="str">
        <f t="array" ref="CC275">IF(N275="","",
IF(INDEX(Settings!$H:$H,MATCH(CC$1,Settings!$G:$G,0))=TRUE,
100-100*(N275-MINIFS(N:N,$E:$E,$E275))/(MAXIFS(N:N,$E:$E,$E275)-MINIFS(N:N,$E:$E,$E275)),
100*(N275-MINIFS(N:N,$E:$E,$E275))/(MAXIFS(N:N,$E:$E,$E275)-MINIFS(N:N,$E:$E,$E275))))</f>
        <v/>
      </c>
      <c r="CD275" s="223" t="str">
        <f t="array" ref="CD275">IF(O275="","",
IF(INDEX(Settings!$H:$H,MATCH(CD$1,Settings!$G:$G,0))=TRUE,
100-100*(O275-MINIFS(O:O,$E:$E,$E275))/(MAXIFS(O:O,$E:$E,$E275)-MINIFS(O:O,$E:$E,$E275)),
100*(O275-MINIFS(O:O,$E:$E,$E275))/(MAXIFS(O:O,$E:$E,$E275)-MINIFS(O:O,$E:$E,$E275))))</f>
        <v/>
      </c>
      <c r="CE275" s="223" t="str">
        <f t="array" ref="CE275">IF(P275="","",
IF(INDEX(Settings!$H:$H,MATCH(CE$1,Settings!$G:$G,0))=TRUE,
100-100*(P275-MINIFS(P:P,$E:$E,$E275))/(MAXIFS(P:P,$E:$E,$E275)-MINIFS(P:P,$E:$E,$E275)),
100*(P275-MINIFS(P:P,$E:$E,$E275))/(MAXIFS(P:P,$E:$E,$E275)-MINIFS(P:P,$E:$E,$E275))))</f>
        <v/>
      </c>
      <c r="CF275" s="223" t="str">
        <f t="array" ref="CF275">IF(Q275="","",
IF(INDEX(Settings!$H:$H,MATCH(CF$1,Settings!$G:$G,0))=TRUE,
100-100*(Q275-MINIFS(Q:Q,$E:$E,$E275))/(MAXIFS(Q:Q,$E:$E,$E275)-MINIFS(Q:Q,$E:$E,$E275)),
100*(Q275-MINIFS(Q:Q,$E:$E,$E275))/(MAXIFS(Q:Q,$E:$E,$E275)-MINIFS(Q:Q,$E:$E,$E275))))</f>
        <v/>
      </c>
      <c r="CG275" s="223" t="str">
        <f t="array" ref="CG275">IF(R275="","",
IF(INDEX(Settings!$H:$H,MATCH(CG$1,Settings!$G:$G,0))=TRUE,
100-100*(R275-MINIFS(R:R,$E:$E,$E275))/(MAXIFS(R:R,$E:$E,$E275)-MINIFS(R:R,$E:$E,$E275)),
100*(R275-MINIFS(R:R,$E:$E,$E275))/(MAXIFS(R:R,$E:$E,$E275)-MINIFS(R:R,$E:$E,$E275))))</f>
        <v/>
      </c>
      <c r="CH275" s="223" t="str">
        <f t="array" ref="CH275">IF(S275="","",
IF(INDEX(Settings!$H:$H,MATCH(CH$1,Settings!$G:$G,0))=TRUE,
100-100*(S275-MINIFS(S:S,$E:$E,$E275))/(MAXIFS(S:S,$E:$E,$E275)-MINIFS(S:S,$E:$E,$E275)),
100*(S275-MINIFS(S:S,$E:$E,$E275))/(MAXIFS(S:S,$E:$E,$E275)-MINIFS(S:S,$E:$E,$E275))))</f>
        <v/>
      </c>
      <c r="CI275" s="223" t="str">
        <f t="array" ref="CI275">IF(T275="","",
IF(INDEX(Settings!$H:$H,MATCH(CI$1,Settings!$G:$G,0))=TRUE,
100-100*(T275-MINIFS(T:T,$E:$E,$E275))/(MAXIFS(T:T,$E:$E,$E275)-MINIFS(T:T,$E:$E,$E275)),
100*(T275-MINIFS(T:T,$E:$E,$E275))/(MAXIFS(T:T,$E:$E,$E275)-MINIFS(T:T,$E:$E,$E275))))</f>
        <v/>
      </c>
      <c r="CJ275" s="223" t="str">
        <f t="array" ref="CJ275">IF(U275="","",
IF(INDEX(Settings!$H:$H,MATCH(CJ$1,Settings!$G:$G,0))=TRUE,
100-100*(U275-MINIFS(U:U,$E:$E,$E275))/(MAXIFS(U:U,$E:$E,$E275)-MINIFS(U:U,$E:$E,$E275)),
100*(U275-MINIFS(U:U,$E:$E,$E275))/(MAXIFS(U:U,$E:$E,$E275)-MINIFS(U:U,$E:$E,$E275))))</f>
        <v/>
      </c>
      <c r="CK275" s="223" t="str">
        <f t="array" ref="CK275">IF(V275="","",
IF(INDEX(Settings!$H:$H,MATCH(CK$1,Settings!$G:$G,0))=TRUE,
100-100*(V275-MINIFS(V:V,$E:$E,$E275))/(MAXIFS(V:V,$E:$E,$E275)-MINIFS(V:V,$E:$E,$E275)),
100*(V275-MINIFS(V:V,$E:$E,$E275))/(MAXIFS(V:V,$E:$E,$E275)-MINIFS(V:V,$E:$E,$E275))))</f>
        <v/>
      </c>
      <c r="CL275" s="223" t="str">
        <f t="array" ref="CL275">IF(W275="","",
IF(INDEX(Settings!$H:$H,MATCH(CL$1,Settings!$G:$G,0))=TRUE,
100-100*(W275-MINIFS(W:W,$E:$E,$E275))/(MAXIFS(W:W,$E:$E,$E275)-MINIFS(W:W,$E:$E,$E275)),
100*(W275-MINIFS(W:W,$E:$E,$E275))/(MAXIFS(W:W,$E:$E,$E275)-MINIFS(W:W,$E:$E,$E275))))</f>
        <v/>
      </c>
      <c r="CM275" s="223" t="str">
        <f t="array" ref="CM275">IF(X275="","",
IF(INDEX(Settings!$H:$H,MATCH(CM$1,Settings!$G:$G,0))=TRUE,
100-100*(X275-MINIFS(X:X,$E:$E,$E275))/(MAXIFS(X:X,$E:$E,$E275)-MINIFS(X:X,$E:$E,$E275)),
100*(X275-MINIFS(X:X,$E:$E,$E275))/(MAXIFS(X:X,$E:$E,$E275)-MINIFS(X:X,$E:$E,$E275))))</f>
        <v/>
      </c>
      <c r="CN275" s="223" t="str">
        <f t="array" ref="CN275">IF(Y275="","",
IF(INDEX(Settings!$H:$H,MATCH(CN$1,Settings!$G:$G,0))=TRUE,
100-100*(Y275-MINIFS(Y:Y,$E:$E,$E275))/(MAXIFS(Y:Y,$E:$E,$E275)-MINIFS(Y:Y,$E:$E,$E275)),
100*(Y275-MINIFS(Y:Y,$E:$E,$E275))/(MAXIFS(Y:Y,$E:$E,$E275)-MINIFS(Y:Y,$E:$E,$E275))))</f>
        <v/>
      </c>
      <c r="CO275" s="223" t="str">
        <f t="array" ref="CO275">IF(Z275="","",
IF(INDEX(Settings!$H:$H,MATCH(CO$1,Settings!$G:$G,0))=TRUE,
100-100*(Z275-MINIFS(Z:Z,$E:$E,$E275))/(MAXIFS(Z:Z,$E:$E,$E275)-MINIFS(Z:Z,$E:$E,$E275)),
100*(Z275-MINIFS(Z:Z,$E:$E,$E275))/(MAXIFS(Z:Z,$E:$E,$E275)-MINIFS(Z:Z,$E:$E,$E275))))</f>
        <v/>
      </c>
      <c r="CP275" s="223" t="str">
        <f t="array" ref="CP275">IF(AA275="","",
IF(INDEX(Settings!$H:$H,MATCH(CP$1,Settings!$G:$G,0))=TRUE,
100-100*(AA275-MINIFS(AA:AA,$E:$E,$E275))/(MAXIFS(AA:AA,$E:$E,$E275)-MINIFS(AA:AA,$E:$E,$E275)),
100*(AA275-MINIFS(AA:AA,$E:$E,$E275))/(MAXIFS(AA:AA,$E:$E,$E275)-MINIFS(AA:AA,$E:$E,$E275))))</f>
        <v/>
      </c>
      <c r="CQ275" s="223" t="str">
        <f t="array" ref="CQ275">IF(AB275="","",
IF(INDEX(Settings!$H:$H,MATCH(CQ$1,Settings!$G:$G,0))=TRUE,
100-100*(AB275-MINIFS(AB:AB,$E:$E,$E275))/(MAXIFS(AB:AB,$E:$E,$E275)-MINIFS(AB:AB,$E:$E,$E275)),
100*(AB275-MINIFS(AB:AB,$E:$E,$E275))/(MAXIFS(AB:AB,$E:$E,$E275)-MINIFS(AB:AB,$E:$E,$E275))))</f>
        <v/>
      </c>
      <c r="CR275" s="223" t="str">
        <f t="array" ref="CR275">IF(AC275="","",
IF(INDEX(Settings!$H:$H,MATCH(CR$1,Settings!$G:$G,0))=TRUE,
100-100*(AC275-MINIFS(AC:AC,$E:$E,$E275))/(MAXIFS(AC:AC,$E:$E,$E275)-MINIFS(AC:AC,$E:$E,$E275)),
100*(AC275-MINIFS(AC:AC,$E:$E,$E275))/(MAXIFS(AC:AC,$E:$E,$E275)-MINIFS(AC:AC,$E:$E,$E275))))</f>
        <v/>
      </c>
      <c r="CS275" s="223" t="str">
        <f t="array" ref="CS275">IF(AD275="","",
IF(INDEX(Settings!$H:$H,MATCH(CS$1,Settings!$G:$G,0))=TRUE,
100-100*(AD275-MINIFS(AD:AD,$E:$E,$E275))/(MAXIFS(AD:AD,$E:$E,$E275)-MINIFS(AD:AD,$E:$E,$E275)),
100*(AD275-MINIFS(AD:AD,$E:$E,$E275))/(MAXIFS(AD:AD,$E:$E,$E275)-MINIFS(AD:AD,$E:$E,$E275))))</f>
        <v/>
      </c>
      <c r="CT275" s="223" t="str">
        <f t="array" ref="CT275">IF(AE275="","",
IF(INDEX(Settings!$H:$H,MATCH(CT$1,Settings!$G:$G,0))=TRUE,
100-100*(AE275-MINIFS(AE:AE,$E:$E,$E275))/(MAXIFS(AE:AE,$E:$E,$E275)-MINIFS(AE:AE,$E:$E,$E275)),
100*(AE275-MINIFS(AE:AE,$E:$E,$E275))/(MAXIFS(AE:AE,$E:$E,$E275)-MINIFS(AE:AE,$E:$E,$E275))))</f>
        <v/>
      </c>
      <c r="CU275" s="223" t="str">
        <f t="array" ref="CU275">IF(AF275="","",
IF(INDEX(Settings!$H:$H,MATCH(CU$1,Settings!$G:$G,0))=TRUE,
100-100*(AF275-MINIFS(AF:AF,$E:$E,$E275))/(MAXIFS(AF:AF,$E:$E,$E275)-MINIFS(AF:AF,$E:$E,$E275)),
100*(AF275-MINIFS(AF:AF,$E:$E,$E275))/(MAXIFS(AF:AF,$E:$E,$E275)-MINIFS(AF:AF,$E:$E,$E275))))</f>
        <v/>
      </c>
      <c r="CV275" s="223" t="str">
        <f t="array" ref="CV275">IF(AG275="","",
IF(INDEX(Settings!$H:$H,MATCH(CV$1,Settings!$G:$G,0))=TRUE,
100-100*(AG275-MINIFS(AG:AG,$E:$E,$E275))/(MAXIFS(AG:AG,$E:$E,$E275)-MINIFS(AG:AG,$E:$E,$E275)),
100*(AG275-MINIFS(AG:AG,$E:$E,$E275))/(MAXIFS(AG:AG,$E:$E,$E275)-MINIFS(AG:AG,$E:$E,$E275))))</f>
        <v/>
      </c>
      <c r="CW275" s="223" t="str">
        <f t="array" ref="CW275">IF(AH275="","",
IF(INDEX(Settings!$H:$H,MATCH(CW$1,Settings!$G:$G,0))=TRUE,
100-100*(AH275-MINIFS(AH:AH,$E:$E,$E275))/(MAXIFS(AH:AH,$E:$E,$E275)-MINIFS(AH:AH,$E:$E,$E275)),
100*(AH275-MINIFS(AH:AH,$E:$E,$E275))/(MAXIFS(AH:AH,$E:$E,$E275)-MINIFS(AH:AH,$E:$E,$E275))))</f>
        <v/>
      </c>
      <c r="CX275" s="223" t="str">
        <f t="array" ref="CX275">IF(AI275="","",
IF(INDEX(Settings!$H:$H,MATCH(CX$1,Settings!$G:$G,0))=TRUE,
100-100*(AI275-MINIFS(AI:AI,$E:$E,$E275))/(MAXIFS(AI:AI,$E:$E,$E275)-MINIFS(AI:AI,$E:$E,$E275)),
100*(AI275-MINIFS(AI:AI,$E:$E,$E275))/(MAXIFS(AI:AI,$E:$E,$E275)-MINIFS(AI:AI,$E:$E,$E275))))</f>
        <v/>
      </c>
      <c r="CY275" s="223" t="str">
        <f t="array" ref="CY275">IF(AJ275="","",
IF(INDEX(Settings!$H:$H,MATCH(CY$1,Settings!$G:$G,0))=TRUE,
100-100*(AJ275-MINIFS(AJ:AJ,$E:$E,$E275))/(MAXIFS(AJ:AJ,$E:$E,$E275)-MINIFS(AJ:AJ,$E:$E,$E275)),
100*(AJ275-MINIFS(AJ:AJ,$E:$E,$E275))/(MAXIFS(AJ:AJ,$E:$E,$E275)-MINIFS(AJ:AJ,$E:$E,$E275))))</f>
        <v/>
      </c>
      <c r="CZ275" s="223" t="str">
        <f t="array" ref="CZ275">IF(AK275="","",
IF(INDEX(Settings!$H:$H,MATCH(CZ$1,Settings!$G:$G,0))=TRUE,
100-100*(AK275-MINIFS(AK:AK,$E:$E,$E275))/(MAXIFS(AK:AK,$E:$E,$E275)-MINIFS(AK:AK,$E:$E,$E275)),
100*(AK275-MINIFS(AK:AK,$E:$E,$E275))/(MAXIFS(AK:AK,$E:$E,$E275)-MINIFS(AK:AK,$E:$E,$E275))))</f>
        <v/>
      </c>
      <c r="DA275" s="223" t="str">
        <f t="array" ref="DA275">IF(AL275="","",
IF(INDEX(Settings!$H:$H,MATCH(DA$1,Settings!$G:$G,0))=TRUE,
100-100*(AL275-MINIFS(AL:AL,$E:$E,$E275))/(MAXIFS(AL:AL,$E:$E,$E275)-MINIFS(AL:AL,$E:$E,$E275)),
100*(AL275-MINIFS(AL:AL,$E:$E,$E275))/(MAXIFS(AL:AL,$E:$E,$E275)-MINIFS(AL:AL,$E:$E,$E275))))</f>
        <v/>
      </c>
      <c r="DB275" s="223" t="str">
        <f t="array" ref="DB275">IF(AM275="","",
IF(INDEX(Settings!$H:$H,MATCH(DB$1,Settings!$G:$G,0))=TRUE,
100-100*(AM275-MINIFS(AM:AM,$E:$E,$E275))/(MAXIFS(AM:AM,$E:$E,$E275)-MINIFS(AM:AM,$E:$E,$E275)),
100*(AM275-MINIFS(AM:AM,$E:$E,$E275))/(MAXIFS(AM:AM,$E:$E,$E275)-MINIFS(AM:AM,$E:$E,$E275))))</f>
        <v/>
      </c>
      <c r="DC275" s="223" t="str">
        <f t="array" ref="DC275">IF(AN275="","",
IF(INDEX(Settings!$H:$H,MATCH(DC$1,Settings!$G:$G,0))=TRUE,
100-100*(AN275-MINIFS(AN:AN,$E:$E,$E275))/(MAXIFS(AN:AN,$E:$E,$E275)-MINIFS(AN:AN,$E:$E,$E275)),
100*(AN275-MINIFS(AN:AN,$E:$E,$E275))/(MAXIFS(AN:AN,$E:$E,$E275)-MINIFS(AN:AN,$E:$E,$E275))))</f>
        <v/>
      </c>
      <c r="DD275" s="223" t="str">
        <f t="array" ref="DD275">IF(AO275="","",
IF(INDEX(Settings!$H:$H,MATCH(DD$1,Settings!$G:$G,0))=TRUE,
100-100*(AO275-MINIFS(AO:AO,$E:$E,$E275))/(MAXIFS(AO:AO,$E:$E,$E275)-MINIFS(AO:AO,$E:$E,$E275)),
100*(AO275-MINIFS(AO:AO,$E:$E,$E275))/(MAXIFS(AO:AO,$E:$E,$E275)-MINIFS(AO:AO,$E:$E,$E275))))</f>
        <v/>
      </c>
      <c r="DE275" s="223" t="str">
        <f t="array" ref="DE275">IF(AP275="","",
IF(INDEX(Settings!$H:$H,MATCH(DE$1,Settings!$G:$G,0))=TRUE,
100-100*(AP275-MINIFS(AP:AP,$E:$E,$E275))/(MAXIFS(AP:AP,$E:$E,$E275)-MINIFS(AP:AP,$E:$E,$E275)),
100*(AP275-MINIFS(AP:AP,$E:$E,$E275))/(MAXIFS(AP:AP,$E:$E,$E275)-MINIFS(AP:AP,$E:$E,$E275))))</f>
        <v/>
      </c>
      <c r="DF275" s="223" t="str">
        <f t="array" ref="DF275">IF(AQ275="","",
IF(INDEX(Settings!$H:$H,MATCH(DF$1,Settings!$G:$G,0))=TRUE,
100-100*(AQ275-MINIFS(AQ:AQ,$E:$E,$E275))/(MAXIFS(AQ:AQ,$E:$E,$E275)-MINIFS(AQ:AQ,$E:$E,$E275)),
100*(AQ275-MINIFS(AQ:AQ,$E:$E,$E275))/(MAXIFS(AQ:AQ,$E:$E,$E275)-MINIFS(AQ:AQ,$E:$E,$E275))))</f>
        <v/>
      </c>
      <c r="DG275" s="223" t="str">
        <f t="array" ref="DG275">IF(AR275="","",
IF(INDEX(Settings!$H:$H,MATCH(DG$1,Settings!$G:$G,0))=TRUE,
100-100*(AR275-MINIFS(AR:AR,$E:$E,$E275))/(MAXIFS(AR:AR,$E:$E,$E275)-MINIFS(AR:AR,$E:$E,$E275)),
100*(AR275-MINIFS(AR:AR,$E:$E,$E275))/(MAXIFS(AR:AR,$E:$E,$E275)-MINIFS(AR:AR,$E:$E,$E275))))</f>
        <v/>
      </c>
      <c r="DH275" s="223" t="str">
        <f t="array" ref="DH275">IF(AS275="","",
IF(INDEX(Settings!$H:$H,MATCH(DH$1,Settings!$G:$G,0))=TRUE,
100-100*(AS275-MINIFS(AS:AS,$E:$E,$E275))/(MAXIFS(AS:AS,$E:$E,$E275)-MINIFS(AS:AS,$E:$E,$E275)),
100*(AS275-MINIFS(AS:AS,$E:$E,$E275))/(MAXIFS(AS:AS,$E:$E,$E275)-MINIFS(AS:AS,$E:$E,$E275))))</f>
        <v/>
      </c>
      <c r="DI275" s="223" t="str">
        <f t="array" ref="DI275">IF(AT275="","",
IF(INDEX(Settings!$H:$H,MATCH(DI$1,Settings!$G:$G,0))=TRUE,
100-100*(AT275-MINIFS(AT:AT,$E:$E,$E275))/(MAXIFS(AT:AT,$E:$E,$E275)-MINIFS(AT:AT,$E:$E,$E275)),
100*(AT275-MINIFS(AT:AT,$E:$E,$E275))/(MAXIFS(AT:AT,$E:$E,$E275)-MINIFS(AT:AT,$E:$E,$E275))))</f>
        <v/>
      </c>
      <c r="DJ275" s="223" t="str">
        <f t="array" ref="DJ275">IF(AU275="","",
IF(INDEX(Settings!$H:$H,MATCH(DJ$1,Settings!$G:$G,0))=TRUE,
100-100*(AU275-MINIFS(AU:AU,$E:$E,$E275))/(MAXIFS(AU:AU,$E:$E,$E275)-MINIFS(AU:AU,$E:$E,$E275)),
100*(AU275-MINIFS(AU:AU,$E:$E,$E275))/(MAXIFS(AU:AU,$E:$E,$E275)-MINIFS(AU:AU,$E:$E,$E275))))</f>
        <v/>
      </c>
      <c r="DK275" s="223" t="str">
        <f t="array" ref="DK275">IF(AV275="","",
IF(INDEX(Settings!$H:$H,MATCH(DK$1,Settings!$G:$G,0))=TRUE,
100-100*(AV275-MINIFS(AV:AV,$E:$E,$E275))/(MAXIFS(AV:AV,$E:$E,$E275)-MINIFS(AV:AV,$E:$E,$E275)),
100*(AV275-MINIFS(AV:AV,$E:$E,$E275))/(MAXIFS(AV:AV,$E:$E,$E275)-MINIFS(AV:AV,$E:$E,$E275))))</f>
        <v/>
      </c>
      <c r="DL275" s="223" t="str">
        <f t="array" ref="DL275">IF(AW275="","",
IF(INDEX(Settings!$H:$H,MATCH(DL$1,Settings!$G:$G,0))=TRUE,
100-100*(AW275-MINIFS(AW:AW,$E:$E,$E275))/(MAXIFS(AW:AW,$E:$E,$E275)-MINIFS(AW:AW,$E:$E,$E275)),
100*(AW275-MINIFS(AW:AW,$E:$E,$E275))/(MAXIFS(AW:AW,$E:$E,$E275)-MINIFS(AW:AW,$E:$E,$E275))))</f>
        <v/>
      </c>
      <c r="DM275" s="223" t="str">
        <f t="array" ref="DM275">IF(AX275="","",
IF(INDEX(Settings!$H:$H,MATCH(DM$1,Settings!$G:$G,0))=TRUE,
100-100*(AX275-MINIFS(AX:AX,$E:$E,$E275))/(MAXIFS(AX:AX,$E:$E,$E275)-MINIFS(AX:AX,$E:$E,$E275)),
100*(AX275-MINIFS(AX:AX,$E:$E,$E275))/(MAXIFS(AX:AX,$E:$E,$E275)-MINIFS(AX:AX,$E:$E,$E275))))</f>
        <v/>
      </c>
      <c r="DN275" s="223" t="str">
        <f t="array" ref="DN275">IF(AY275="","",
IF(INDEX(Settings!$H:$H,MATCH(DN$1,Settings!$G:$G,0))=TRUE,
100-100*(AY275-MINIFS(AY:AY,$E:$E,$E275))/(MAXIFS(AY:AY,$E:$E,$E275)-MINIFS(AY:AY,$E:$E,$E275)),
100*(AY275-MINIFS(AY:AY,$E:$E,$E275))/(MAXIFS(AY:AY,$E:$E,$E275)-MINIFS(AY:AY,$E:$E,$E275))))</f>
        <v/>
      </c>
      <c r="DO275" s="223" t="str">
        <f t="array" ref="DO275">IF(AZ275="","",
IF(INDEX(Settings!$H:$H,MATCH(DO$1,Settings!$G:$G,0))=TRUE,
100-100*(AZ275-MINIFS(AZ:AZ,$E:$E,$E275))/(MAXIFS(AZ:AZ,$E:$E,$E275)-MINIFS(AZ:AZ,$E:$E,$E275)),
100*(AZ275-MINIFS(AZ:AZ,$E:$E,$E275))/(MAXIFS(AZ:AZ,$E:$E,$E275)-MINIFS(AZ:AZ,$E:$E,$E275))))</f>
        <v/>
      </c>
      <c r="DP275" s="223" t="str">
        <f t="array" ref="DP275">IF(BA275="","",
IF(INDEX(Settings!$H:$H,MATCH(DP$1,Settings!$G:$G,0))=TRUE,
100-100*(BA275-MINIFS(BA:BA,$E:$E,$E275))/(MAXIFS(BA:BA,$E:$E,$E275)-MINIFS(BA:BA,$E:$E,$E275)),
100*(BA275-MINIFS(BA:BA,$E:$E,$E275))/(MAXIFS(BA:BA,$E:$E,$E275)-MINIFS(BA:BA,$E:$E,$E275))))</f>
        <v/>
      </c>
      <c r="DQ275" s="223" t="str">
        <f t="array" ref="DQ275">IF(BB275="","",
IF(INDEX(Settings!$H:$H,MATCH(DQ$1,Settings!$G:$G,0))=TRUE,
100-100*(BB275-MINIFS(BB:BB,$E:$E,$E275))/(MAXIFS(BB:BB,$E:$E,$E275)-MINIFS(BB:BB,$E:$E,$E275)),
100*(BB275-MINIFS(BB:BB,$E:$E,$E275))/(MAXIFS(BB:BB,$E:$E,$E275)-MINIFS(BB:BB,$E:$E,$E275))))</f>
        <v/>
      </c>
      <c r="DR275" s="223" t="str">
        <f t="array" ref="DR275">IF(BC275="","",
IF(INDEX(Settings!$H:$H,MATCH(DR$1,Settings!$G:$G,0))=TRUE,
100-100*(BC275-MINIFS(BC:BC,$E:$E,$E275))/(MAXIFS(BC:BC,$E:$E,$E275)-MINIFS(BC:BC,$E:$E,$E275)),
100*(BC275-MINIFS(BC:BC,$E:$E,$E275))/(MAXIFS(BC:BC,$E:$E,$E275)-MINIFS(BC:BC,$E:$E,$E275))))</f>
        <v/>
      </c>
      <c r="DS275" s="223" t="str">
        <f t="array" ref="DS275">IF(BD275="","",
IF(INDEX(Settings!$H:$H,MATCH(DS$1,Settings!$G:$G,0))=TRUE,
100-100*(BD275-MINIFS(BD:BD,$E:$E,$E275))/(MAXIFS(BD:BD,$E:$E,$E275)-MINIFS(BD:BD,$E:$E,$E275)),
100*(BD275-MINIFS(BD:BD,$E:$E,$E275))/(MAXIFS(BD:BD,$E:$E,$E275)-MINIFS(BD:BD,$E:$E,$E275))))</f>
        <v/>
      </c>
      <c r="DT275" s="223" t="str">
        <f t="array" ref="DT275">IF(BE275="","",
IF(INDEX(Settings!$H:$H,MATCH(DT$1,Settings!$G:$G,0))=TRUE,
100-100*(BE275-MINIFS(BE:BE,$E:$E,$E275))/(MAXIFS(BE:BE,$E:$E,$E275)-MINIFS(BE:BE,$E:$E,$E275)),
100*(BE275-MINIFS(BE:BE,$E:$E,$E275))/(MAXIFS(BE:BE,$E:$E,$E275)-MINIFS(BE:BE,$E:$E,$E275))))</f>
        <v/>
      </c>
      <c r="DU275" s="223" t="str">
        <f t="array" ref="DU275">IF(BF275="","",
IF(INDEX(Settings!$H:$H,MATCH(DU$1,Settings!$G:$G,0))=TRUE,
100-100*(BF275-MINIFS(BF:BF,$E:$E,$E275))/(MAXIFS(BF:BF,$E:$E,$E275)-MINIFS(BF:BF,$E:$E,$E275)),
100*(BF275-MINIFS(BF:BF,$E:$E,$E275))/(MAXIFS(BF:BF,$E:$E,$E275)-MINIFS(BF:BF,$E:$E,$E275))))</f>
        <v/>
      </c>
      <c r="DV275" s="223" t="str">
        <f t="array" ref="DV275">IF(BG275="","",
IF(INDEX(Settings!$H:$H,MATCH(DV$1,Settings!$G:$G,0))=TRUE,
100-100*(BG275-MINIFS(BG:BG,$E:$E,$E275))/(MAXIFS(BG:BG,$E:$E,$E275)-MINIFS(BG:BG,$E:$E,$E275)),
100*(BG275-MINIFS(BG:BG,$E:$E,$E275))/(MAXIFS(BG:BG,$E:$E,$E275)-MINIFS(BG:BG,$E:$E,$E275))))</f>
        <v/>
      </c>
      <c r="DW275" s="223" t="str">
        <f t="array" ref="DW275">IF(BH275="","",
IF(INDEX(Settings!$H:$H,MATCH(DW$1,Settings!$G:$G,0))=TRUE,
100-100*(BH275-MINIFS(BH:BH,$E:$E,$E275))/(MAXIFS(BH:BH,$E:$E,$E275)-MINIFS(BH:BH,$E:$E,$E275)),
100*(BH275-MINIFS(BH:BH,$E:$E,$E275))/(MAXIFS(BH:BH,$E:$E,$E275)-MINIFS(BH:BH,$E:$E,$E275))))</f>
        <v/>
      </c>
      <c r="DX275" s="223" t="str">
        <f t="array" ref="DX275">IF(BI275="","",
IF(INDEX(Settings!$H:$H,MATCH(DX$1,Settings!$G:$G,0))=TRUE,
100-100*(BI275-MINIFS(BI:BI,$E:$E,$E275))/(MAXIFS(BI:BI,$E:$E,$E275)-MINIFS(BI:BI,$E:$E,$E275)),
100*(BI275-MINIFS(BI:BI,$E:$E,$E275))/(MAXIFS(BI:BI,$E:$E,$E275)-MINIFS(BI:BI,$E:$E,$E275))))</f>
        <v/>
      </c>
      <c r="DY275" s="223" t="str">
        <f t="array" ref="DY275">IF(BJ275="","",
IF(INDEX(Settings!$H:$H,MATCH(DY$1,Settings!$G:$G,0))=TRUE,
100-100*(BJ275-MINIFS(BJ:BJ,$E:$E,$E275))/(MAXIFS(BJ:BJ,$E:$E,$E275)-MINIFS(BJ:BJ,$E:$E,$E275)),
100*(BJ275-MINIFS(BJ:BJ,$E:$E,$E275))/(MAXIFS(BJ:BJ,$E:$E,$E275)-MINIFS(BJ:BJ,$E:$E,$E275))))</f>
        <v/>
      </c>
      <c r="DZ275" s="225"/>
      <c r="EA275" s="225"/>
      <c r="EB275" s="225" t="str">
        <f t="shared" si="8"/>
        <v/>
      </c>
      <c r="EC275" s="225" t="str">
        <f t="shared" si="9"/>
        <v/>
      </c>
      <c r="ED275" s="225" t="str">
        <f t="shared" si="10"/>
        <v/>
      </c>
      <c r="EE275" s="225" t="str">
        <f t="shared" si="11"/>
        <v/>
      </c>
      <c r="EF275" s="225" t="str">
        <f t="shared" si="12"/>
        <v/>
      </c>
      <c r="EG275" s="225" t="str">
        <f t="shared" si="13"/>
        <v/>
      </c>
      <c r="EH275" s="225"/>
      <c r="EI275" s="225"/>
      <c r="EJ275" s="225"/>
      <c r="EK275" s="225"/>
      <c r="EL275" s="225"/>
      <c r="EM275" s="225"/>
    </row>
    <row r="276">
      <c r="A276" s="231"/>
      <c r="B276" s="231"/>
      <c r="C276" s="231"/>
      <c r="D276" s="231" t="str">
        <f t="array" ref="D276">IFERROR(INDEX(Profiles!$B:$B,MATCH($A276,Profiles!$A:$A,0)),"")</f>
        <v/>
      </c>
      <c r="E276" s="231"/>
      <c r="F276" s="231"/>
      <c r="G276" s="231"/>
      <c r="H276" s="231"/>
      <c r="I276" s="231" t="str">
        <f>IF(A276="","",IF(Settings!$N$3="DATE",F276&amp;": "&amp;TEXT(B276,"M/DD/YY"),F276&amp;": "&amp;H276))</f>
        <v/>
      </c>
      <c r="J276" s="231"/>
      <c r="K276" s="231"/>
      <c r="L276" s="231"/>
      <c r="M276" s="232" t="str">
        <f t="shared" si="14"/>
        <v/>
      </c>
      <c r="N276" s="231"/>
      <c r="O276" s="231"/>
      <c r="P276" s="231"/>
      <c r="Q276" s="231"/>
      <c r="R276" s="231"/>
      <c r="S276" s="230" t="str">
        <f>IFERROR(VLOOKUP(AF276, 'YOYO IR Scores'!A:C, 3, FALSE), "")
</f>
        <v/>
      </c>
      <c r="T276" s="231"/>
      <c r="U276" s="231"/>
      <c r="V276" s="231"/>
      <c r="W276" s="231"/>
      <c r="X276" s="233" t="str">
        <f t="shared" si="4"/>
        <v/>
      </c>
      <c r="Y276" s="234" t="str">
        <f t="shared" si="5"/>
        <v/>
      </c>
      <c r="Z276" s="234" t="str">
        <f t="shared" si="6"/>
        <v/>
      </c>
      <c r="AA276" s="233" t="str">
        <f t="shared" si="7"/>
        <v/>
      </c>
      <c r="AB276" s="232"/>
      <c r="AC276" s="232"/>
      <c r="AD276" s="232"/>
      <c r="AE276" s="232" t="str">
        <f>IFERROR(VLOOKUP(AF276, 'YOYO IR Scores'!A:C, 2, FALSE), "")</f>
        <v/>
      </c>
      <c r="AF276" s="232"/>
      <c r="AG276" s="23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c r="BD276" s="232"/>
      <c r="BE276" s="232"/>
      <c r="BF276" s="232"/>
      <c r="BG276" s="232"/>
      <c r="BH276" s="232"/>
      <c r="BI276" s="232"/>
      <c r="BJ276" s="232"/>
      <c r="BK276" s="232" t="str">
        <f t="array" ref="BK276">IF(J276="","",
IF(INDEX(Settings!$H:$H,MATCH(BY$1,Settings!$G:$G,0))=TRUE,
100-100*(J276-MIN(J:J))/(MAX(J:J)-MIN(J:J)),
100*(J276-MIN(J:J))/(MAX(J:J)-MIN(J:J))))</f>
        <v/>
      </c>
      <c r="BL276" s="232" t="str">
        <f t="array" ref="BL276">IF(J276="","",
IF(INDEX(Settings!$H:$H,MATCH(BY$1,Settings!$G:$G,0))=TRUE,
100-100*(J276-MINIFS(J:J,$E:$E,$E276))/(MAXIFS(J:J,$E:$E,$E276)-MINIFS(J:J,$E:$E,$E276)),
100*(J276-MINIFS(J:J,$E:$E,$E276))/(MAXIFS(J:J,$E:$E,$E276)-MINIFS(J:J,$E:$E,$E276))))</f>
        <v/>
      </c>
      <c r="BM276" s="232" t="str">
        <f t="array" ref="BM276">IF(J276="","",
IF(INDEX(Settings!$H:$H,MATCH(BY$1,Settings!$G:$G,0))=TRUE,
100-100*(J276-MINIFS(J:J,$E:$E,$E276,$I:$I,$I276))/(MAXIFS(J:J,$E:$E,$E276,$I:$I,$I276)-MINIFS(J:J,$E:$E,$E276,$I:$I,$I276)),
100*(J276-MINIFS(J:J,$E:$E,$E276,$I:$I,$I276))/(MAXIFS(J:J,$E:$E,$E276,$I:$I,$I276)-MINIFS(J:J,$E:$E,$E276,$I:$I,$I276))))</f>
        <v/>
      </c>
      <c r="BN276" s="231" t="str">
        <f t="array" ref="BN276">IF(J276="","",
IF(INDEX(Settings!$H:$H,MATCH(BY$1,Settings!$G:$G,0))=TRUE,
100-100*PERCENTRANK(J:J,J276),
100*PERCENTRANK(J:J,J276)))</f>
        <v/>
      </c>
      <c r="BO276" s="231" t="str">
        <f>IFERROR(__xludf.DUMMYFUNCTION("IF(J276="""","""",
IF(INDEX(Settings!$H:$H,MATCH(BY$1,Settings!$G:$G,0))=TRUE,
100-100*PERCENTRANK(FILTER(J:J,$E:$E=$E276),J276),
100*PERCENTRANK(FILTER(J:J,$E:$E=$E276),J276)))"),"")</f>
        <v/>
      </c>
      <c r="BP276" s="231" t="str">
        <f>IFERROR(__xludf.DUMMYFUNCTION("IF(J276="""","""",
IF(INDEX(Settings!$H:$H,MATCH(BY$1,Settings!$G:$G,0))=TRUE,
100-100*PERCENTRANK(FILTER(J:J,$E:$E=$E276,$I:$I=$I276),J276),
100*PERCENTRANK(FILTER(J:J,$E:$E=$E276,$I:$I=$I276),J276)))"),"")</f>
        <v/>
      </c>
      <c r="BQ276" s="233" t="str">
        <f t="array" ref="BQ276">IF(J276="","",
IF(INDEX(Settings!$H:$H,MATCH(BY$1,Settings!$G:$G,0))=TRUE,
-1*(J276-AVERAGE(J:J))/STDEV(J:J),
(J276-AVERAGE(J:J))/STDEV(J:J)))</f>
        <v/>
      </c>
      <c r="BR276" s="233" t="str">
        <f>IFERROR(__xludf.DUMMYFUNCTION("IF(J276="""","""",
IF(INDEX(Settings!$H:$H,MATCH(BY$1,Settings!$G:$G,0))=TRUE,
-1*(J276-AVERAGEIFS(J:J,$E:$E,$E276))/STDEV(FILTER(J:J,$E:$E=$E276)),
(J276-AVERAGEIFS(J:J,$E:$E,$E276))/STDEV(FILTER(J:J,$E:$E=$E276))))"),"")</f>
        <v/>
      </c>
      <c r="BS276" s="233"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1"/>
      <c r="BX276" s="231"/>
      <c r="BY276" s="232" t="str">
        <f t="array" ref="BY276">IF(J276="","",
IF(INDEX(Settings!$H:$H,MATCH(BY$1,Settings!$G:$G,0))=TRUE,
100-100*(J276-MINIFS(J:J,$E:$E,$E276))/(MAXIFS(J:J,$E:$E,$E276)-MINIFS(J:J,$E:$E,$E276)),
100*(J276-MINIFS(J:J,$E:$E,$E276))/(MAXIFS(J:J,$E:$E,$E276)-MINIFS(J:J,$E:$E,$E276))))</f>
        <v/>
      </c>
      <c r="BZ276" s="232" t="str">
        <f t="array" ref="BZ276">IF(K276="","",
IF(INDEX(Settings!$H:$H,MATCH(BZ$1,Settings!$G:$G,0))=TRUE,
100-100*(K276-MINIFS(K:K,$E:$E,$E276))/(MAXIFS(K:K,$E:$E,$E276)-MINIFS(K:K,$E:$E,$E276)),
100*(K276-MINIFS(K:K,$E:$E,$E276))/(MAXIFS(K:K,$E:$E,$E276)-MINIFS(K:K,$E:$E,$E276))))</f>
        <v/>
      </c>
      <c r="CA276" s="232" t="str">
        <f t="array" ref="CA276">IF(L276="","",
IF(INDEX(Settings!$H:$H,MATCH(CA$1,Settings!$G:$G,0))=TRUE,
100-100*(L276-MINIFS(L:L,$E:$E,$E276))/(MAXIFS(L:L,$E:$E,$E276)-MINIFS(L:L,$E:$E,$E276)),
100*(L276-MINIFS(L:L,$E:$E,$E276))/(MAXIFS(L:L,$E:$E,$E276)-MINIFS(L:L,$E:$E,$E276))))</f>
        <v/>
      </c>
      <c r="CB276" s="232" t="str">
        <f t="array" ref="CB276">IF(M276="","",
IF(INDEX(Settings!$H:$H,MATCH(CB$1,Settings!$G:$G,0))=TRUE,
100-100*(M276-MINIFS(M:M,$E:$E,$E276))/(MAXIFS(M:M,$E:$E,$E276)-MINIFS(M:M,$E:$E,$E276)),
100*(M276-MINIFS(M:M,$E:$E,$E276))/(MAXIFS(M:M,$E:$E,$E276)-MINIFS(M:M,$E:$E,$E276))))</f>
        <v/>
      </c>
      <c r="CC276" s="232" t="str">
        <f t="array" ref="CC276">IF(N276="","",
IF(INDEX(Settings!$H:$H,MATCH(CC$1,Settings!$G:$G,0))=TRUE,
100-100*(N276-MINIFS(N:N,$E:$E,$E276))/(MAXIFS(N:N,$E:$E,$E276)-MINIFS(N:N,$E:$E,$E276)),
100*(N276-MINIFS(N:N,$E:$E,$E276))/(MAXIFS(N:N,$E:$E,$E276)-MINIFS(N:N,$E:$E,$E276))))</f>
        <v/>
      </c>
      <c r="CD276" s="232" t="str">
        <f t="array" ref="CD276">IF(O276="","",
IF(INDEX(Settings!$H:$H,MATCH(CD$1,Settings!$G:$G,0))=TRUE,
100-100*(O276-MINIFS(O:O,$E:$E,$E276))/(MAXIFS(O:O,$E:$E,$E276)-MINIFS(O:O,$E:$E,$E276)),
100*(O276-MINIFS(O:O,$E:$E,$E276))/(MAXIFS(O:O,$E:$E,$E276)-MINIFS(O:O,$E:$E,$E276))))</f>
        <v/>
      </c>
      <c r="CE276" s="232" t="str">
        <f t="array" ref="CE276">IF(P276="","",
IF(INDEX(Settings!$H:$H,MATCH(CE$1,Settings!$G:$G,0))=TRUE,
100-100*(P276-MINIFS(P:P,$E:$E,$E276))/(MAXIFS(P:P,$E:$E,$E276)-MINIFS(P:P,$E:$E,$E276)),
100*(P276-MINIFS(P:P,$E:$E,$E276))/(MAXIFS(P:P,$E:$E,$E276)-MINIFS(P:P,$E:$E,$E276))))</f>
        <v/>
      </c>
      <c r="CF276" s="232" t="str">
        <f t="array" ref="CF276">IF(Q276="","",
IF(INDEX(Settings!$H:$H,MATCH(CF$1,Settings!$G:$G,0))=TRUE,
100-100*(Q276-MINIFS(Q:Q,$E:$E,$E276))/(MAXIFS(Q:Q,$E:$E,$E276)-MINIFS(Q:Q,$E:$E,$E276)),
100*(Q276-MINIFS(Q:Q,$E:$E,$E276))/(MAXIFS(Q:Q,$E:$E,$E276)-MINIFS(Q:Q,$E:$E,$E276))))</f>
        <v/>
      </c>
      <c r="CG276" s="232" t="str">
        <f t="array" ref="CG276">IF(R276="","",
IF(INDEX(Settings!$H:$H,MATCH(CG$1,Settings!$G:$G,0))=TRUE,
100-100*(R276-MINIFS(R:R,$E:$E,$E276))/(MAXIFS(R:R,$E:$E,$E276)-MINIFS(R:R,$E:$E,$E276)),
100*(R276-MINIFS(R:R,$E:$E,$E276))/(MAXIFS(R:R,$E:$E,$E276)-MINIFS(R:R,$E:$E,$E276))))</f>
        <v/>
      </c>
      <c r="CH276" s="232" t="str">
        <f t="array" ref="CH276">IF(S276="","",
IF(INDEX(Settings!$H:$H,MATCH(CH$1,Settings!$G:$G,0))=TRUE,
100-100*(S276-MINIFS(S:S,$E:$E,$E276))/(MAXIFS(S:S,$E:$E,$E276)-MINIFS(S:S,$E:$E,$E276)),
100*(S276-MINIFS(S:S,$E:$E,$E276))/(MAXIFS(S:S,$E:$E,$E276)-MINIFS(S:S,$E:$E,$E276))))</f>
        <v/>
      </c>
      <c r="CI276" s="232" t="str">
        <f t="array" ref="CI276">IF(T276="","",
IF(INDEX(Settings!$H:$H,MATCH(CI$1,Settings!$G:$G,0))=TRUE,
100-100*(T276-MINIFS(T:T,$E:$E,$E276))/(MAXIFS(T:T,$E:$E,$E276)-MINIFS(T:T,$E:$E,$E276)),
100*(T276-MINIFS(T:T,$E:$E,$E276))/(MAXIFS(T:T,$E:$E,$E276)-MINIFS(T:T,$E:$E,$E276))))</f>
        <v/>
      </c>
      <c r="CJ276" s="232" t="str">
        <f t="array" ref="CJ276">IF(U276="","",
IF(INDEX(Settings!$H:$H,MATCH(CJ$1,Settings!$G:$G,0))=TRUE,
100-100*(U276-MINIFS(U:U,$E:$E,$E276))/(MAXIFS(U:U,$E:$E,$E276)-MINIFS(U:U,$E:$E,$E276)),
100*(U276-MINIFS(U:U,$E:$E,$E276))/(MAXIFS(U:U,$E:$E,$E276)-MINIFS(U:U,$E:$E,$E276))))</f>
        <v/>
      </c>
      <c r="CK276" s="232" t="str">
        <f t="array" ref="CK276">IF(V276="","",
IF(INDEX(Settings!$H:$H,MATCH(CK$1,Settings!$G:$G,0))=TRUE,
100-100*(V276-MINIFS(V:V,$E:$E,$E276))/(MAXIFS(V:V,$E:$E,$E276)-MINIFS(V:V,$E:$E,$E276)),
100*(V276-MINIFS(V:V,$E:$E,$E276))/(MAXIFS(V:V,$E:$E,$E276)-MINIFS(V:V,$E:$E,$E276))))</f>
        <v/>
      </c>
      <c r="CL276" s="232" t="str">
        <f t="array" ref="CL276">IF(W276="","",
IF(INDEX(Settings!$H:$H,MATCH(CL$1,Settings!$G:$G,0))=TRUE,
100-100*(W276-MINIFS(W:W,$E:$E,$E276))/(MAXIFS(W:W,$E:$E,$E276)-MINIFS(W:W,$E:$E,$E276)),
100*(W276-MINIFS(W:W,$E:$E,$E276))/(MAXIFS(W:W,$E:$E,$E276)-MINIFS(W:W,$E:$E,$E276))))</f>
        <v/>
      </c>
      <c r="CM276" s="232" t="str">
        <f t="array" ref="CM276">IF(X276="","",
IF(INDEX(Settings!$H:$H,MATCH(CM$1,Settings!$G:$G,0))=TRUE,
100-100*(X276-MINIFS(X:X,$E:$E,$E276))/(MAXIFS(X:X,$E:$E,$E276)-MINIFS(X:X,$E:$E,$E276)),
100*(X276-MINIFS(X:X,$E:$E,$E276))/(MAXIFS(X:X,$E:$E,$E276)-MINIFS(X:X,$E:$E,$E276))))</f>
        <v/>
      </c>
      <c r="CN276" s="232" t="str">
        <f t="array" ref="CN276">IF(Y276="","",
IF(INDEX(Settings!$H:$H,MATCH(CN$1,Settings!$G:$G,0))=TRUE,
100-100*(Y276-MINIFS(Y:Y,$E:$E,$E276))/(MAXIFS(Y:Y,$E:$E,$E276)-MINIFS(Y:Y,$E:$E,$E276)),
100*(Y276-MINIFS(Y:Y,$E:$E,$E276))/(MAXIFS(Y:Y,$E:$E,$E276)-MINIFS(Y:Y,$E:$E,$E276))))</f>
        <v/>
      </c>
      <c r="CO276" s="232" t="str">
        <f t="array" ref="CO276">IF(Z276="","",
IF(INDEX(Settings!$H:$H,MATCH(CO$1,Settings!$G:$G,0))=TRUE,
100-100*(Z276-MINIFS(Z:Z,$E:$E,$E276))/(MAXIFS(Z:Z,$E:$E,$E276)-MINIFS(Z:Z,$E:$E,$E276)),
100*(Z276-MINIFS(Z:Z,$E:$E,$E276))/(MAXIFS(Z:Z,$E:$E,$E276)-MINIFS(Z:Z,$E:$E,$E276))))</f>
        <v/>
      </c>
      <c r="CP276" s="232" t="str">
        <f t="array" ref="CP276">IF(AA276="","",
IF(INDEX(Settings!$H:$H,MATCH(CP$1,Settings!$G:$G,0))=TRUE,
100-100*(AA276-MINIFS(AA:AA,$E:$E,$E276))/(MAXIFS(AA:AA,$E:$E,$E276)-MINIFS(AA:AA,$E:$E,$E276)),
100*(AA276-MINIFS(AA:AA,$E:$E,$E276))/(MAXIFS(AA:AA,$E:$E,$E276)-MINIFS(AA:AA,$E:$E,$E276))))</f>
        <v/>
      </c>
      <c r="CQ276" s="232" t="str">
        <f t="array" ref="CQ276">IF(AB276="","",
IF(INDEX(Settings!$H:$H,MATCH(CQ$1,Settings!$G:$G,0))=TRUE,
100-100*(AB276-MINIFS(AB:AB,$E:$E,$E276))/(MAXIFS(AB:AB,$E:$E,$E276)-MINIFS(AB:AB,$E:$E,$E276)),
100*(AB276-MINIFS(AB:AB,$E:$E,$E276))/(MAXIFS(AB:AB,$E:$E,$E276)-MINIFS(AB:AB,$E:$E,$E276))))</f>
        <v/>
      </c>
      <c r="CR276" s="232" t="str">
        <f t="array" ref="CR276">IF(AC276="","",
IF(INDEX(Settings!$H:$H,MATCH(CR$1,Settings!$G:$G,0))=TRUE,
100-100*(AC276-MINIFS(AC:AC,$E:$E,$E276))/(MAXIFS(AC:AC,$E:$E,$E276)-MINIFS(AC:AC,$E:$E,$E276)),
100*(AC276-MINIFS(AC:AC,$E:$E,$E276))/(MAXIFS(AC:AC,$E:$E,$E276)-MINIFS(AC:AC,$E:$E,$E276))))</f>
        <v/>
      </c>
      <c r="CS276" s="232" t="str">
        <f t="array" ref="CS276">IF(AD276="","",
IF(INDEX(Settings!$H:$H,MATCH(CS$1,Settings!$G:$G,0))=TRUE,
100-100*(AD276-MINIFS(AD:AD,$E:$E,$E276))/(MAXIFS(AD:AD,$E:$E,$E276)-MINIFS(AD:AD,$E:$E,$E276)),
100*(AD276-MINIFS(AD:AD,$E:$E,$E276))/(MAXIFS(AD:AD,$E:$E,$E276)-MINIFS(AD:AD,$E:$E,$E276))))</f>
        <v/>
      </c>
      <c r="CT276" s="232" t="str">
        <f t="array" ref="CT276">IF(AE276="","",
IF(INDEX(Settings!$H:$H,MATCH(CT$1,Settings!$G:$G,0))=TRUE,
100-100*(AE276-MINIFS(AE:AE,$E:$E,$E276))/(MAXIFS(AE:AE,$E:$E,$E276)-MINIFS(AE:AE,$E:$E,$E276)),
100*(AE276-MINIFS(AE:AE,$E:$E,$E276))/(MAXIFS(AE:AE,$E:$E,$E276)-MINIFS(AE:AE,$E:$E,$E276))))</f>
        <v/>
      </c>
      <c r="CU276" s="232" t="str">
        <f t="array" ref="CU276">IF(AF276="","",
IF(INDEX(Settings!$H:$H,MATCH(CU$1,Settings!$G:$G,0))=TRUE,
100-100*(AF276-MINIFS(AF:AF,$E:$E,$E276))/(MAXIFS(AF:AF,$E:$E,$E276)-MINIFS(AF:AF,$E:$E,$E276)),
100*(AF276-MINIFS(AF:AF,$E:$E,$E276))/(MAXIFS(AF:AF,$E:$E,$E276)-MINIFS(AF:AF,$E:$E,$E276))))</f>
        <v/>
      </c>
      <c r="CV276" s="232" t="str">
        <f t="array" ref="CV276">IF(AG276="","",
IF(INDEX(Settings!$H:$H,MATCH(CV$1,Settings!$G:$G,0))=TRUE,
100-100*(AG276-MINIFS(AG:AG,$E:$E,$E276))/(MAXIFS(AG:AG,$E:$E,$E276)-MINIFS(AG:AG,$E:$E,$E276)),
100*(AG276-MINIFS(AG:AG,$E:$E,$E276))/(MAXIFS(AG:AG,$E:$E,$E276)-MINIFS(AG:AG,$E:$E,$E276))))</f>
        <v/>
      </c>
      <c r="CW276" s="232" t="str">
        <f t="array" ref="CW276">IF(AH276="","",
IF(INDEX(Settings!$H:$H,MATCH(CW$1,Settings!$G:$G,0))=TRUE,
100-100*(AH276-MINIFS(AH:AH,$E:$E,$E276))/(MAXIFS(AH:AH,$E:$E,$E276)-MINIFS(AH:AH,$E:$E,$E276)),
100*(AH276-MINIFS(AH:AH,$E:$E,$E276))/(MAXIFS(AH:AH,$E:$E,$E276)-MINIFS(AH:AH,$E:$E,$E276))))</f>
        <v/>
      </c>
      <c r="CX276" s="232" t="str">
        <f t="array" ref="CX276">IF(AI276="","",
IF(INDEX(Settings!$H:$H,MATCH(CX$1,Settings!$G:$G,0))=TRUE,
100-100*(AI276-MINIFS(AI:AI,$E:$E,$E276))/(MAXIFS(AI:AI,$E:$E,$E276)-MINIFS(AI:AI,$E:$E,$E276)),
100*(AI276-MINIFS(AI:AI,$E:$E,$E276))/(MAXIFS(AI:AI,$E:$E,$E276)-MINIFS(AI:AI,$E:$E,$E276))))</f>
        <v/>
      </c>
      <c r="CY276" s="232" t="str">
        <f t="array" ref="CY276">IF(AJ276="","",
IF(INDEX(Settings!$H:$H,MATCH(CY$1,Settings!$G:$G,0))=TRUE,
100-100*(AJ276-MINIFS(AJ:AJ,$E:$E,$E276))/(MAXIFS(AJ:AJ,$E:$E,$E276)-MINIFS(AJ:AJ,$E:$E,$E276)),
100*(AJ276-MINIFS(AJ:AJ,$E:$E,$E276))/(MAXIFS(AJ:AJ,$E:$E,$E276)-MINIFS(AJ:AJ,$E:$E,$E276))))</f>
        <v/>
      </c>
      <c r="CZ276" s="232" t="str">
        <f t="array" ref="CZ276">IF(AK276="","",
IF(INDEX(Settings!$H:$H,MATCH(CZ$1,Settings!$G:$G,0))=TRUE,
100-100*(AK276-MINIFS(AK:AK,$E:$E,$E276))/(MAXIFS(AK:AK,$E:$E,$E276)-MINIFS(AK:AK,$E:$E,$E276)),
100*(AK276-MINIFS(AK:AK,$E:$E,$E276))/(MAXIFS(AK:AK,$E:$E,$E276)-MINIFS(AK:AK,$E:$E,$E276))))</f>
        <v/>
      </c>
      <c r="DA276" s="232" t="str">
        <f t="array" ref="DA276">IF(AL276="","",
IF(INDEX(Settings!$H:$H,MATCH(DA$1,Settings!$G:$G,0))=TRUE,
100-100*(AL276-MINIFS(AL:AL,$E:$E,$E276))/(MAXIFS(AL:AL,$E:$E,$E276)-MINIFS(AL:AL,$E:$E,$E276)),
100*(AL276-MINIFS(AL:AL,$E:$E,$E276))/(MAXIFS(AL:AL,$E:$E,$E276)-MINIFS(AL:AL,$E:$E,$E276))))</f>
        <v/>
      </c>
      <c r="DB276" s="232" t="str">
        <f t="array" ref="DB276">IF(AM276="","",
IF(INDEX(Settings!$H:$H,MATCH(DB$1,Settings!$G:$G,0))=TRUE,
100-100*(AM276-MINIFS(AM:AM,$E:$E,$E276))/(MAXIFS(AM:AM,$E:$E,$E276)-MINIFS(AM:AM,$E:$E,$E276)),
100*(AM276-MINIFS(AM:AM,$E:$E,$E276))/(MAXIFS(AM:AM,$E:$E,$E276)-MINIFS(AM:AM,$E:$E,$E276))))</f>
        <v/>
      </c>
      <c r="DC276" s="232" t="str">
        <f t="array" ref="DC276">IF(AN276="","",
IF(INDEX(Settings!$H:$H,MATCH(DC$1,Settings!$G:$G,0))=TRUE,
100-100*(AN276-MINIFS(AN:AN,$E:$E,$E276))/(MAXIFS(AN:AN,$E:$E,$E276)-MINIFS(AN:AN,$E:$E,$E276)),
100*(AN276-MINIFS(AN:AN,$E:$E,$E276))/(MAXIFS(AN:AN,$E:$E,$E276)-MINIFS(AN:AN,$E:$E,$E276))))</f>
        <v/>
      </c>
      <c r="DD276" s="232" t="str">
        <f t="array" ref="DD276">IF(AO276="","",
IF(INDEX(Settings!$H:$H,MATCH(DD$1,Settings!$G:$G,0))=TRUE,
100-100*(AO276-MINIFS(AO:AO,$E:$E,$E276))/(MAXIFS(AO:AO,$E:$E,$E276)-MINIFS(AO:AO,$E:$E,$E276)),
100*(AO276-MINIFS(AO:AO,$E:$E,$E276))/(MAXIFS(AO:AO,$E:$E,$E276)-MINIFS(AO:AO,$E:$E,$E276))))</f>
        <v/>
      </c>
      <c r="DE276" s="232" t="str">
        <f t="array" ref="DE276">IF(AP276="","",
IF(INDEX(Settings!$H:$H,MATCH(DE$1,Settings!$G:$G,0))=TRUE,
100-100*(AP276-MINIFS(AP:AP,$E:$E,$E276))/(MAXIFS(AP:AP,$E:$E,$E276)-MINIFS(AP:AP,$E:$E,$E276)),
100*(AP276-MINIFS(AP:AP,$E:$E,$E276))/(MAXIFS(AP:AP,$E:$E,$E276)-MINIFS(AP:AP,$E:$E,$E276))))</f>
        <v/>
      </c>
      <c r="DF276" s="232" t="str">
        <f t="array" ref="DF276">IF(AQ276="","",
IF(INDEX(Settings!$H:$H,MATCH(DF$1,Settings!$G:$G,0))=TRUE,
100-100*(AQ276-MINIFS(AQ:AQ,$E:$E,$E276))/(MAXIFS(AQ:AQ,$E:$E,$E276)-MINIFS(AQ:AQ,$E:$E,$E276)),
100*(AQ276-MINIFS(AQ:AQ,$E:$E,$E276))/(MAXIFS(AQ:AQ,$E:$E,$E276)-MINIFS(AQ:AQ,$E:$E,$E276))))</f>
        <v/>
      </c>
      <c r="DG276" s="232" t="str">
        <f t="array" ref="DG276">IF(AR276="","",
IF(INDEX(Settings!$H:$H,MATCH(DG$1,Settings!$G:$G,0))=TRUE,
100-100*(AR276-MINIFS(AR:AR,$E:$E,$E276))/(MAXIFS(AR:AR,$E:$E,$E276)-MINIFS(AR:AR,$E:$E,$E276)),
100*(AR276-MINIFS(AR:AR,$E:$E,$E276))/(MAXIFS(AR:AR,$E:$E,$E276)-MINIFS(AR:AR,$E:$E,$E276))))</f>
        <v/>
      </c>
      <c r="DH276" s="232" t="str">
        <f t="array" ref="DH276">IF(AS276="","",
IF(INDEX(Settings!$H:$H,MATCH(DH$1,Settings!$G:$G,0))=TRUE,
100-100*(AS276-MINIFS(AS:AS,$E:$E,$E276))/(MAXIFS(AS:AS,$E:$E,$E276)-MINIFS(AS:AS,$E:$E,$E276)),
100*(AS276-MINIFS(AS:AS,$E:$E,$E276))/(MAXIFS(AS:AS,$E:$E,$E276)-MINIFS(AS:AS,$E:$E,$E276))))</f>
        <v/>
      </c>
      <c r="DI276" s="232" t="str">
        <f t="array" ref="DI276">IF(AT276="","",
IF(INDEX(Settings!$H:$H,MATCH(DI$1,Settings!$G:$G,0))=TRUE,
100-100*(AT276-MINIFS(AT:AT,$E:$E,$E276))/(MAXIFS(AT:AT,$E:$E,$E276)-MINIFS(AT:AT,$E:$E,$E276)),
100*(AT276-MINIFS(AT:AT,$E:$E,$E276))/(MAXIFS(AT:AT,$E:$E,$E276)-MINIFS(AT:AT,$E:$E,$E276))))</f>
        <v/>
      </c>
      <c r="DJ276" s="232" t="str">
        <f t="array" ref="DJ276">IF(AU276="","",
IF(INDEX(Settings!$H:$H,MATCH(DJ$1,Settings!$G:$G,0))=TRUE,
100-100*(AU276-MINIFS(AU:AU,$E:$E,$E276))/(MAXIFS(AU:AU,$E:$E,$E276)-MINIFS(AU:AU,$E:$E,$E276)),
100*(AU276-MINIFS(AU:AU,$E:$E,$E276))/(MAXIFS(AU:AU,$E:$E,$E276)-MINIFS(AU:AU,$E:$E,$E276))))</f>
        <v/>
      </c>
      <c r="DK276" s="232" t="str">
        <f t="array" ref="DK276">IF(AV276="","",
IF(INDEX(Settings!$H:$H,MATCH(DK$1,Settings!$G:$G,0))=TRUE,
100-100*(AV276-MINIFS(AV:AV,$E:$E,$E276))/(MAXIFS(AV:AV,$E:$E,$E276)-MINIFS(AV:AV,$E:$E,$E276)),
100*(AV276-MINIFS(AV:AV,$E:$E,$E276))/(MAXIFS(AV:AV,$E:$E,$E276)-MINIFS(AV:AV,$E:$E,$E276))))</f>
        <v/>
      </c>
      <c r="DL276" s="232" t="str">
        <f t="array" ref="DL276">IF(AW276="","",
IF(INDEX(Settings!$H:$H,MATCH(DL$1,Settings!$G:$G,0))=TRUE,
100-100*(AW276-MINIFS(AW:AW,$E:$E,$E276))/(MAXIFS(AW:AW,$E:$E,$E276)-MINIFS(AW:AW,$E:$E,$E276)),
100*(AW276-MINIFS(AW:AW,$E:$E,$E276))/(MAXIFS(AW:AW,$E:$E,$E276)-MINIFS(AW:AW,$E:$E,$E276))))</f>
        <v/>
      </c>
      <c r="DM276" s="232" t="str">
        <f t="array" ref="DM276">IF(AX276="","",
IF(INDEX(Settings!$H:$H,MATCH(DM$1,Settings!$G:$G,0))=TRUE,
100-100*(AX276-MINIFS(AX:AX,$E:$E,$E276))/(MAXIFS(AX:AX,$E:$E,$E276)-MINIFS(AX:AX,$E:$E,$E276)),
100*(AX276-MINIFS(AX:AX,$E:$E,$E276))/(MAXIFS(AX:AX,$E:$E,$E276)-MINIFS(AX:AX,$E:$E,$E276))))</f>
        <v/>
      </c>
      <c r="DN276" s="232" t="str">
        <f t="array" ref="DN276">IF(AY276="","",
IF(INDEX(Settings!$H:$H,MATCH(DN$1,Settings!$G:$G,0))=TRUE,
100-100*(AY276-MINIFS(AY:AY,$E:$E,$E276))/(MAXIFS(AY:AY,$E:$E,$E276)-MINIFS(AY:AY,$E:$E,$E276)),
100*(AY276-MINIFS(AY:AY,$E:$E,$E276))/(MAXIFS(AY:AY,$E:$E,$E276)-MINIFS(AY:AY,$E:$E,$E276))))</f>
        <v/>
      </c>
      <c r="DO276" s="232" t="str">
        <f t="array" ref="DO276">IF(AZ276="","",
IF(INDEX(Settings!$H:$H,MATCH(DO$1,Settings!$G:$G,0))=TRUE,
100-100*(AZ276-MINIFS(AZ:AZ,$E:$E,$E276))/(MAXIFS(AZ:AZ,$E:$E,$E276)-MINIFS(AZ:AZ,$E:$E,$E276)),
100*(AZ276-MINIFS(AZ:AZ,$E:$E,$E276))/(MAXIFS(AZ:AZ,$E:$E,$E276)-MINIFS(AZ:AZ,$E:$E,$E276))))</f>
        <v/>
      </c>
      <c r="DP276" s="232" t="str">
        <f t="array" ref="DP276">IF(BA276="","",
IF(INDEX(Settings!$H:$H,MATCH(DP$1,Settings!$G:$G,0))=TRUE,
100-100*(BA276-MINIFS(BA:BA,$E:$E,$E276))/(MAXIFS(BA:BA,$E:$E,$E276)-MINIFS(BA:BA,$E:$E,$E276)),
100*(BA276-MINIFS(BA:BA,$E:$E,$E276))/(MAXIFS(BA:BA,$E:$E,$E276)-MINIFS(BA:BA,$E:$E,$E276))))</f>
        <v/>
      </c>
      <c r="DQ276" s="232" t="str">
        <f t="array" ref="DQ276">IF(BB276="","",
IF(INDEX(Settings!$H:$H,MATCH(DQ$1,Settings!$G:$G,0))=TRUE,
100-100*(BB276-MINIFS(BB:BB,$E:$E,$E276))/(MAXIFS(BB:BB,$E:$E,$E276)-MINIFS(BB:BB,$E:$E,$E276)),
100*(BB276-MINIFS(BB:BB,$E:$E,$E276))/(MAXIFS(BB:BB,$E:$E,$E276)-MINIFS(BB:BB,$E:$E,$E276))))</f>
        <v/>
      </c>
      <c r="DR276" s="232" t="str">
        <f t="array" ref="DR276">IF(BC276="","",
IF(INDEX(Settings!$H:$H,MATCH(DR$1,Settings!$G:$G,0))=TRUE,
100-100*(BC276-MINIFS(BC:BC,$E:$E,$E276))/(MAXIFS(BC:BC,$E:$E,$E276)-MINIFS(BC:BC,$E:$E,$E276)),
100*(BC276-MINIFS(BC:BC,$E:$E,$E276))/(MAXIFS(BC:BC,$E:$E,$E276)-MINIFS(BC:BC,$E:$E,$E276))))</f>
        <v/>
      </c>
      <c r="DS276" s="232" t="str">
        <f t="array" ref="DS276">IF(BD276="","",
IF(INDEX(Settings!$H:$H,MATCH(DS$1,Settings!$G:$G,0))=TRUE,
100-100*(BD276-MINIFS(BD:BD,$E:$E,$E276))/(MAXIFS(BD:BD,$E:$E,$E276)-MINIFS(BD:BD,$E:$E,$E276)),
100*(BD276-MINIFS(BD:BD,$E:$E,$E276))/(MAXIFS(BD:BD,$E:$E,$E276)-MINIFS(BD:BD,$E:$E,$E276))))</f>
        <v/>
      </c>
      <c r="DT276" s="232" t="str">
        <f t="array" ref="DT276">IF(BE276="","",
IF(INDEX(Settings!$H:$H,MATCH(DT$1,Settings!$G:$G,0))=TRUE,
100-100*(BE276-MINIFS(BE:BE,$E:$E,$E276))/(MAXIFS(BE:BE,$E:$E,$E276)-MINIFS(BE:BE,$E:$E,$E276)),
100*(BE276-MINIFS(BE:BE,$E:$E,$E276))/(MAXIFS(BE:BE,$E:$E,$E276)-MINIFS(BE:BE,$E:$E,$E276))))</f>
        <v/>
      </c>
      <c r="DU276" s="232" t="str">
        <f t="array" ref="DU276">IF(BF276="","",
IF(INDEX(Settings!$H:$H,MATCH(DU$1,Settings!$G:$G,0))=TRUE,
100-100*(BF276-MINIFS(BF:BF,$E:$E,$E276))/(MAXIFS(BF:BF,$E:$E,$E276)-MINIFS(BF:BF,$E:$E,$E276)),
100*(BF276-MINIFS(BF:BF,$E:$E,$E276))/(MAXIFS(BF:BF,$E:$E,$E276)-MINIFS(BF:BF,$E:$E,$E276))))</f>
        <v/>
      </c>
      <c r="DV276" s="232" t="str">
        <f t="array" ref="DV276">IF(BG276="","",
IF(INDEX(Settings!$H:$H,MATCH(DV$1,Settings!$G:$G,0))=TRUE,
100-100*(BG276-MINIFS(BG:BG,$E:$E,$E276))/(MAXIFS(BG:BG,$E:$E,$E276)-MINIFS(BG:BG,$E:$E,$E276)),
100*(BG276-MINIFS(BG:BG,$E:$E,$E276))/(MAXIFS(BG:BG,$E:$E,$E276)-MINIFS(BG:BG,$E:$E,$E276))))</f>
        <v/>
      </c>
      <c r="DW276" s="232" t="str">
        <f t="array" ref="DW276">IF(BH276="","",
IF(INDEX(Settings!$H:$H,MATCH(DW$1,Settings!$G:$G,0))=TRUE,
100-100*(BH276-MINIFS(BH:BH,$E:$E,$E276))/(MAXIFS(BH:BH,$E:$E,$E276)-MINIFS(BH:BH,$E:$E,$E276)),
100*(BH276-MINIFS(BH:BH,$E:$E,$E276))/(MAXIFS(BH:BH,$E:$E,$E276)-MINIFS(BH:BH,$E:$E,$E276))))</f>
        <v/>
      </c>
      <c r="DX276" s="232" t="str">
        <f t="array" ref="DX276">IF(BI276="","",
IF(INDEX(Settings!$H:$H,MATCH(DX$1,Settings!$G:$G,0))=TRUE,
100-100*(BI276-MINIFS(BI:BI,$E:$E,$E276))/(MAXIFS(BI:BI,$E:$E,$E276)-MINIFS(BI:BI,$E:$E,$E276)),
100*(BI276-MINIFS(BI:BI,$E:$E,$E276))/(MAXIFS(BI:BI,$E:$E,$E276)-MINIFS(BI:BI,$E:$E,$E276))))</f>
        <v/>
      </c>
      <c r="DY276" s="232" t="str">
        <f t="array" ref="DY276">IF(BJ276="","",
IF(INDEX(Settings!$H:$H,MATCH(DY$1,Settings!$G:$G,0))=TRUE,
100-100*(BJ276-MINIFS(BJ:BJ,$E:$E,$E276))/(MAXIFS(BJ:BJ,$E:$E,$E276)-MINIFS(BJ:BJ,$E:$E,$E276)),
100*(BJ276-MINIFS(BJ:BJ,$E:$E,$E276))/(MAXIFS(BJ:BJ,$E:$E,$E276)-MINIFS(BJ:BJ,$E:$E,$E276))))</f>
        <v/>
      </c>
      <c r="DZ276" s="234"/>
      <c r="EA276" s="234"/>
      <c r="EB276" s="234" t="str">
        <f t="shared" si="8"/>
        <v/>
      </c>
      <c r="EC276" s="234" t="str">
        <f t="shared" si="9"/>
        <v/>
      </c>
      <c r="ED276" s="234" t="str">
        <f t="shared" si="10"/>
        <v/>
      </c>
      <c r="EE276" s="234" t="str">
        <f t="shared" si="11"/>
        <v/>
      </c>
      <c r="EF276" s="234" t="str">
        <f t="shared" si="12"/>
        <v/>
      </c>
      <c r="EG276" s="234" t="str">
        <f t="shared" si="13"/>
        <v/>
      </c>
      <c r="EH276" s="234"/>
      <c r="EI276" s="234"/>
      <c r="EJ276" s="234"/>
      <c r="EK276" s="234"/>
      <c r="EL276" s="234"/>
      <c r="EM276" s="234"/>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3" t="str">
        <f t="shared" si="14"/>
        <v/>
      </c>
      <c r="N277" s="49"/>
      <c r="O277" s="49"/>
      <c r="P277" s="49"/>
      <c r="Q277" s="49"/>
      <c r="R277" s="49"/>
      <c r="S277" s="222" t="str">
        <f>IFERROR(VLOOKUP(AF277, 'YOYO IR Scores'!A:C, 3, FALSE), "")
</f>
        <v/>
      </c>
      <c r="T277" s="49"/>
      <c r="U277" s="49"/>
      <c r="V277" s="49"/>
      <c r="W277" s="49"/>
      <c r="X277" s="224" t="str">
        <f t="shared" si="4"/>
        <v/>
      </c>
      <c r="Y277" s="225" t="str">
        <f t="shared" si="5"/>
        <v/>
      </c>
      <c r="Z277" s="225" t="str">
        <f t="shared" si="6"/>
        <v/>
      </c>
      <c r="AA277" s="224" t="str">
        <f t="shared" si="7"/>
        <v/>
      </c>
      <c r="AB277" s="223"/>
      <c r="AC277" s="223"/>
      <c r="AD277" s="223"/>
      <c r="AE277" s="223" t="str">
        <f>IFERROR(VLOOKUP(AF277, 'YOYO IR Scores'!A:C, 2, FALSE), "")</f>
        <v/>
      </c>
      <c r="AF277" s="223"/>
      <c r="AG277" s="223"/>
      <c r="AH277" s="223"/>
      <c r="AI277" s="223"/>
      <c r="AJ277" s="223"/>
      <c r="AK277" s="223"/>
      <c r="AL277" s="223"/>
      <c r="AM277" s="223"/>
      <c r="AN277" s="223"/>
      <c r="AO277" s="223"/>
      <c r="AP277" s="223"/>
      <c r="AQ277" s="223"/>
      <c r="AR277" s="223"/>
      <c r="AS277" s="223"/>
      <c r="AT277" s="223"/>
      <c r="AU277" s="223"/>
      <c r="AV277" s="223"/>
      <c r="AW277" s="223"/>
      <c r="AX277" s="223"/>
      <c r="AY277" s="223"/>
      <c r="AZ277" s="223"/>
      <c r="BA277" s="223"/>
      <c r="BB277" s="223"/>
      <c r="BC277" s="223"/>
      <c r="BD277" s="223"/>
      <c r="BE277" s="223"/>
      <c r="BF277" s="223"/>
      <c r="BG277" s="223"/>
      <c r="BH277" s="223"/>
      <c r="BI277" s="223"/>
      <c r="BJ277" s="223"/>
      <c r="BK277" s="223" t="str">
        <f t="array" ref="BK277">IF(J277="","",
IF(INDEX(Settings!$H:$H,MATCH(BY$1,Settings!$G:$G,0))=TRUE,
100-100*(J277-MIN(J:J))/(MAX(J:J)-MIN(J:J)),
100*(J277-MIN(J:J))/(MAX(J:J)-MIN(J:J))))</f>
        <v/>
      </c>
      <c r="BL277" s="223" t="str">
        <f t="array" ref="BL277">IF(J277="","",
IF(INDEX(Settings!$H:$H,MATCH(BY$1,Settings!$G:$G,0))=TRUE,
100-100*(J277-MINIFS(J:J,$E:$E,$E277))/(MAXIFS(J:J,$E:$E,$E277)-MINIFS(J:J,$E:$E,$E277)),
100*(J277-MINIFS(J:J,$E:$E,$E277))/(MAXIFS(J:J,$E:$E,$E277)-MINIFS(J:J,$E:$E,$E277))))</f>
        <v/>
      </c>
      <c r="BM277" s="223"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4" t="str">
        <f t="array" ref="BQ277">IF(J277="","",
IF(INDEX(Settings!$H:$H,MATCH(BY$1,Settings!$G:$G,0))=TRUE,
-1*(J277-AVERAGE(J:J))/STDEV(J:J),
(J277-AVERAGE(J:J))/STDEV(J:J)))</f>
        <v/>
      </c>
      <c r="BR277" s="224" t="str">
        <f>IFERROR(__xludf.DUMMYFUNCTION("IF(J277="""","""",
IF(INDEX(Settings!$H:$H,MATCH(BY$1,Settings!$G:$G,0))=TRUE,
-1*(J277-AVERAGEIFS(J:J,$E:$E,$E277))/STDEV(FILTER(J:J,$E:$E=$E277)),
(J277-AVERAGEIFS(J:J,$E:$E,$E277))/STDEV(FILTER(J:J,$E:$E=$E277))))"),"")</f>
        <v/>
      </c>
      <c r="BS277" s="224"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3" t="str">
        <f t="array" ref="BY277">IF(J277="","",
IF(INDEX(Settings!$H:$H,MATCH(BY$1,Settings!$G:$G,0))=TRUE,
100-100*(J277-MINIFS(J:J,$E:$E,$E277))/(MAXIFS(J:J,$E:$E,$E277)-MINIFS(J:J,$E:$E,$E277)),
100*(J277-MINIFS(J:J,$E:$E,$E277))/(MAXIFS(J:J,$E:$E,$E277)-MINIFS(J:J,$E:$E,$E277))))</f>
        <v/>
      </c>
      <c r="BZ277" s="223" t="str">
        <f t="array" ref="BZ277">IF(K277="","",
IF(INDEX(Settings!$H:$H,MATCH(BZ$1,Settings!$G:$G,0))=TRUE,
100-100*(K277-MINIFS(K:K,$E:$E,$E277))/(MAXIFS(K:K,$E:$E,$E277)-MINIFS(K:K,$E:$E,$E277)),
100*(K277-MINIFS(K:K,$E:$E,$E277))/(MAXIFS(K:K,$E:$E,$E277)-MINIFS(K:K,$E:$E,$E277))))</f>
        <v/>
      </c>
      <c r="CA277" s="223" t="str">
        <f t="array" ref="CA277">IF(L277="","",
IF(INDEX(Settings!$H:$H,MATCH(CA$1,Settings!$G:$G,0))=TRUE,
100-100*(L277-MINIFS(L:L,$E:$E,$E277))/(MAXIFS(L:L,$E:$E,$E277)-MINIFS(L:L,$E:$E,$E277)),
100*(L277-MINIFS(L:L,$E:$E,$E277))/(MAXIFS(L:L,$E:$E,$E277)-MINIFS(L:L,$E:$E,$E277))))</f>
        <v/>
      </c>
      <c r="CB277" s="223" t="str">
        <f t="array" ref="CB277">IF(M277="","",
IF(INDEX(Settings!$H:$H,MATCH(CB$1,Settings!$G:$G,0))=TRUE,
100-100*(M277-MINIFS(M:M,$E:$E,$E277))/(MAXIFS(M:M,$E:$E,$E277)-MINIFS(M:M,$E:$E,$E277)),
100*(M277-MINIFS(M:M,$E:$E,$E277))/(MAXIFS(M:M,$E:$E,$E277)-MINIFS(M:M,$E:$E,$E277))))</f>
        <v/>
      </c>
      <c r="CC277" s="223" t="str">
        <f t="array" ref="CC277">IF(N277="","",
IF(INDEX(Settings!$H:$H,MATCH(CC$1,Settings!$G:$G,0))=TRUE,
100-100*(N277-MINIFS(N:N,$E:$E,$E277))/(MAXIFS(N:N,$E:$E,$E277)-MINIFS(N:N,$E:$E,$E277)),
100*(N277-MINIFS(N:N,$E:$E,$E277))/(MAXIFS(N:N,$E:$E,$E277)-MINIFS(N:N,$E:$E,$E277))))</f>
        <v/>
      </c>
      <c r="CD277" s="223" t="str">
        <f t="array" ref="CD277">IF(O277="","",
IF(INDEX(Settings!$H:$H,MATCH(CD$1,Settings!$G:$G,0))=TRUE,
100-100*(O277-MINIFS(O:O,$E:$E,$E277))/(MAXIFS(O:O,$E:$E,$E277)-MINIFS(O:O,$E:$E,$E277)),
100*(O277-MINIFS(O:O,$E:$E,$E277))/(MAXIFS(O:O,$E:$E,$E277)-MINIFS(O:O,$E:$E,$E277))))</f>
        <v/>
      </c>
      <c r="CE277" s="223" t="str">
        <f t="array" ref="CE277">IF(P277="","",
IF(INDEX(Settings!$H:$H,MATCH(CE$1,Settings!$G:$G,0))=TRUE,
100-100*(P277-MINIFS(P:P,$E:$E,$E277))/(MAXIFS(P:P,$E:$E,$E277)-MINIFS(P:P,$E:$E,$E277)),
100*(P277-MINIFS(P:P,$E:$E,$E277))/(MAXIFS(P:P,$E:$E,$E277)-MINIFS(P:P,$E:$E,$E277))))</f>
        <v/>
      </c>
      <c r="CF277" s="223" t="str">
        <f t="array" ref="CF277">IF(Q277="","",
IF(INDEX(Settings!$H:$H,MATCH(CF$1,Settings!$G:$G,0))=TRUE,
100-100*(Q277-MINIFS(Q:Q,$E:$E,$E277))/(MAXIFS(Q:Q,$E:$E,$E277)-MINIFS(Q:Q,$E:$E,$E277)),
100*(Q277-MINIFS(Q:Q,$E:$E,$E277))/(MAXIFS(Q:Q,$E:$E,$E277)-MINIFS(Q:Q,$E:$E,$E277))))</f>
        <v/>
      </c>
      <c r="CG277" s="223" t="str">
        <f t="array" ref="CG277">IF(R277="","",
IF(INDEX(Settings!$H:$H,MATCH(CG$1,Settings!$G:$G,0))=TRUE,
100-100*(R277-MINIFS(R:R,$E:$E,$E277))/(MAXIFS(R:R,$E:$E,$E277)-MINIFS(R:R,$E:$E,$E277)),
100*(R277-MINIFS(R:R,$E:$E,$E277))/(MAXIFS(R:R,$E:$E,$E277)-MINIFS(R:R,$E:$E,$E277))))</f>
        <v/>
      </c>
      <c r="CH277" s="223" t="str">
        <f t="array" ref="CH277">IF(S277="","",
IF(INDEX(Settings!$H:$H,MATCH(CH$1,Settings!$G:$G,0))=TRUE,
100-100*(S277-MINIFS(S:S,$E:$E,$E277))/(MAXIFS(S:S,$E:$E,$E277)-MINIFS(S:S,$E:$E,$E277)),
100*(S277-MINIFS(S:S,$E:$E,$E277))/(MAXIFS(S:S,$E:$E,$E277)-MINIFS(S:S,$E:$E,$E277))))</f>
        <v/>
      </c>
      <c r="CI277" s="223" t="str">
        <f t="array" ref="CI277">IF(T277="","",
IF(INDEX(Settings!$H:$H,MATCH(CI$1,Settings!$G:$G,0))=TRUE,
100-100*(T277-MINIFS(T:T,$E:$E,$E277))/(MAXIFS(T:T,$E:$E,$E277)-MINIFS(T:T,$E:$E,$E277)),
100*(T277-MINIFS(T:T,$E:$E,$E277))/(MAXIFS(T:T,$E:$E,$E277)-MINIFS(T:T,$E:$E,$E277))))</f>
        <v/>
      </c>
      <c r="CJ277" s="223" t="str">
        <f t="array" ref="CJ277">IF(U277="","",
IF(INDEX(Settings!$H:$H,MATCH(CJ$1,Settings!$G:$G,0))=TRUE,
100-100*(U277-MINIFS(U:U,$E:$E,$E277))/(MAXIFS(U:U,$E:$E,$E277)-MINIFS(U:U,$E:$E,$E277)),
100*(U277-MINIFS(U:U,$E:$E,$E277))/(MAXIFS(U:U,$E:$E,$E277)-MINIFS(U:U,$E:$E,$E277))))</f>
        <v/>
      </c>
      <c r="CK277" s="223" t="str">
        <f t="array" ref="CK277">IF(V277="","",
IF(INDEX(Settings!$H:$H,MATCH(CK$1,Settings!$G:$G,0))=TRUE,
100-100*(V277-MINIFS(V:V,$E:$E,$E277))/(MAXIFS(V:V,$E:$E,$E277)-MINIFS(V:V,$E:$E,$E277)),
100*(V277-MINIFS(V:V,$E:$E,$E277))/(MAXIFS(V:V,$E:$E,$E277)-MINIFS(V:V,$E:$E,$E277))))</f>
        <v/>
      </c>
      <c r="CL277" s="223" t="str">
        <f t="array" ref="CL277">IF(W277="","",
IF(INDEX(Settings!$H:$H,MATCH(CL$1,Settings!$G:$G,0))=TRUE,
100-100*(W277-MINIFS(W:W,$E:$E,$E277))/(MAXIFS(W:W,$E:$E,$E277)-MINIFS(W:W,$E:$E,$E277)),
100*(W277-MINIFS(W:W,$E:$E,$E277))/(MAXIFS(W:W,$E:$E,$E277)-MINIFS(W:W,$E:$E,$E277))))</f>
        <v/>
      </c>
      <c r="CM277" s="223" t="str">
        <f t="array" ref="CM277">IF(X277="","",
IF(INDEX(Settings!$H:$H,MATCH(CM$1,Settings!$G:$G,0))=TRUE,
100-100*(X277-MINIFS(X:X,$E:$E,$E277))/(MAXIFS(X:X,$E:$E,$E277)-MINIFS(X:X,$E:$E,$E277)),
100*(X277-MINIFS(X:X,$E:$E,$E277))/(MAXIFS(X:X,$E:$E,$E277)-MINIFS(X:X,$E:$E,$E277))))</f>
        <v/>
      </c>
      <c r="CN277" s="223" t="str">
        <f t="array" ref="CN277">IF(Y277="","",
IF(INDEX(Settings!$H:$H,MATCH(CN$1,Settings!$G:$G,0))=TRUE,
100-100*(Y277-MINIFS(Y:Y,$E:$E,$E277))/(MAXIFS(Y:Y,$E:$E,$E277)-MINIFS(Y:Y,$E:$E,$E277)),
100*(Y277-MINIFS(Y:Y,$E:$E,$E277))/(MAXIFS(Y:Y,$E:$E,$E277)-MINIFS(Y:Y,$E:$E,$E277))))</f>
        <v/>
      </c>
      <c r="CO277" s="223" t="str">
        <f t="array" ref="CO277">IF(Z277="","",
IF(INDEX(Settings!$H:$H,MATCH(CO$1,Settings!$G:$G,0))=TRUE,
100-100*(Z277-MINIFS(Z:Z,$E:$E,$E277))/(MAXIFS(Z:Z,$E:$E,$E277)-MINIFS(Z:Z,$E:$E,$E277)),
100*(Z277-MINIFS(Z:Z,$E:$E,$E277))/(MAXIFS(Z:Z,$E:$E,$E277)-MINIFS(Z:Z,$E:$E,$E277))))</f>
        <v/>
      </c>
      <c r="CP277" s="223" t="str">
        <f t="array" ref="CP277">IF(AA277="","",
IF(INDEX(Settings!$H:$H,MATCH(CP$1,Settings!$G:$G,0))=TRUE,
100-100*(AA277-MINIFS(AA:AA,$E:$E,$E277))/(MAXIFS(AA:AA,$E:$E,$E277)-MINIFS(AA:AA,$E:$E,$E277)),
100*(AA277-MINIFS(AA:AA,$E:$E,$E277))/(MAXIFS(AA:AA,$E:$E,$E277)-MINIFS(AA:AA,$E:$E,$E277))))</f>
        <v/>
      </c>
      <c r="CQ277" s="223" t="str">
        <f t="array" ref="CQ277">IF(AB277="","",
IF(INDEX(Settings!$H:$H,MATCH(CQ$1,Settings!$G:$G,0))=TRUE,
100-100*(AB277-MINIFS(AB:AB,$E:$E,$E277))/(MAXIFS(AB:AB,$E:$E,$E277)-MINIFS(AB:AB,$E:$E,$E277)),
100*(AB277-MINIFS(AB:AB,$E:$E,$E277))/(MAXIFS(AB:AB,$E:$E,$E277)-MINIFS(AB:AB,$E:$E,$E277))))</f>
        <v/>
      </c>
      <c r="CR277" s="223" t="str">
        <f t="array" ref="CR277">IF(AC277="","",
IF(INDEX(Settings!$H:$H,MATCH(CR$1,Settings!$G:$G,0))=TRUE,
100-100*(AC277-MINIFS(AC:AC,$E:$E,$E277))/(MAXIFS(AC:AC,$E:$E,$E277)-MINIFS(AC:AC,$E:$E,$E277)),
100*(AC277-MINIFS(AC:AC,$E:$E,$E277))/(MAXIFS(AC:AC,$E:$E,$E277)-MINIFS(AC:AC,$E:$E,$E277))))</f>
        <v/>
      </c>
      <c r="CS277" s="223" t="str">
        <f t="array" ref="CS277">IF(AD277="","",
IF(INDEX(Settings!$H:$H,MATCH(CS$1,Settings!$G:$G,0))=TRUE,
100-100*(AD277-MINIFS(AD:AD,$E:$E,$E277))/(MAXIFS(AD:AD,$E:$E,$E277)-MINIFS(AD:AD,$E:$E,$E277)),
100*(AD277-MINIFS(AD:AD,$E:$E,$E277))/(MAXIFS(AD:AD,$E:$E,$E277)-MINIFS(AD:AD,$E:$E,$E277))))</f>
        <v/>
      </c>
      <c r="CT277" s="223" t="str">
        <f t="array" ref="CT277">IF(AE277="","",
IF(INDEX(Settings!$H:$H,MATCH(CT$1,Settings!$G:$G,0))=TRUE,
100-100*(AE277-MINIFS(AE:AE,$E:$E,$E277))/(MAXIFS(AE:AE,$E:$E,$E277)-MINIFS(AE:AE,$E:$E,$E277)),
100*(AE277-MINIFS(AE:AE,$E:$E,$E277))/(MAXIFS(AE:AE,$E:$E,$E277)-MINIFS(AE:AE,$E:$E,$E277))))</f>
        <v/>
      </c>
      <c r="CU277" s="223" t="str">
        <f t="array" ref="CU277">IF(AF277="","",
IF(INDEX(Settings!$H:$H,MATCH(CU$1,Settings!$G:$G,0))=TRUE,
100-100*(AF277-MINIFS(AF:AF,$E:$E,$E277))/(MAXIFS(AF:AF,$E:$E,$E277)-MINIFS(AF:AF,$E:$E,$E277)),
100*(AF277-MINIFS(AF:AF,$E:$E,$E277))/(MAXIFS(AF:AF,$E:$E,$E277)-MINIFS(AF:AF,$E:$E,$E277))))</f>
        <v/>
      </c>
      <c r="CV277" s="223" t="str">
        <f t="array" ref="CV277">IF(AG277="","",
IF(INDEX(Settings!$H:$H,MATCH(CV$1,Settings!$G:$G,0))=TRUE,
100-100*(AG277-MINIFS(AG:AG,$E:$E,$E277))/(MAXIFS(AG:AG,$E:$E,$E277)-MINIFS(AG:AG,$E:$E,$E277)),
100*(AG277-MINIFS(AG:AG,$E:$E,$E277))/(MAXIFS(AG:AG,$E:$E,$E277)-MINIFS(AG:AG,$E:$E,$E277))))</f>
        <v/>
      </c>
      <c r="CW277" s="223" t="str">
        <f t="array" ref="CW277">IF(AH277="","",
IF(INDEX(Settings!$H:$H,MATCH(CW$1,Settings!$G:$G,0))=TRUE,
100-100*(AH277-MINIFS(AH:AH,$E:$E,$E277))/(MAXIFS(AH:AH,$E:$E,$E277)-MINIFS(AH:AH,$E:$E,$E277)),
100*(AH277-MINIFS(AH:AH,$E:$E,$E277))/(MAXIFS(AH:AH,$E:$E,$E277)-MINIFS(AH:AH,$E:$E,$E277))))</f>
        <v/>
      </c>
      <c r="CX277" s="223" t="str">
        <f t="array" ref="CX277">IF(AI277="","",
IF(INDEX(Settings!$H:$H,MATCH(CX$1,Settings!$G:$G,0))=TRUE,
100-100*(AI277-MINIFS(AI:AI,$E:$E,$E277))/(MAXIFS(AI:AI,$E:$E,$E277)-MINIFS(AI:AI,$E:$E,$E277)),
100*(AI277-MINIFS(AI:AI,$E:$E,$E277))/(MAXIFS(AI:AI,$E:$E,$E277)-MINIFS(AI:AI,$E:$E,$E277))))</f>
        <v/>
      </c>
      <c r="CY277" s="223" t="str">
        <f t="array" ref="CY277">IF(AJ277="","",
IF(INDEX(Settings!$H:$H,MATCH(CY$1,Settings!$G:$G,0))=TRUE,
100-100*(AJ277-MINIFS(AJ:AJ,$E:$E,$E277))/(MAXIFS(AJ:AJ,$E:$E,$E277)-MINIFS(AJ:AJ,$E:$E,$E277)),
100*(AJ277-MINIFS(AJ:AJ,$E:$E,$E277))/(MAXIFS(AJ:AJ,$E:$E,$E277)-MINIFS(AJ:AJ,$E:$E,$E277))))</f>
        <v/>
      </c>
      <c r="CZ277" s="223" t="str">
        <f t="array" ref="CZ277">IF(AK277="","",
IF(INDEX(Settings!$H:$H,MATCH(CZ$1,Settings!$G:$G,0))=TRUE,
100-100*(AK277-MINIFS(AK:AK,$E:$E,$E277))/(MAXIFS(AK:AK,$E:$E,$E277)-MINIFS(AK:AK,$E:$E,$E277)),
100*(AK277-MINIFS(AK:AK,$E:$E,$E277))/(MAXIFS(AK:AK,$E:$E,$E277)-MINIFS(AK:AK,$E:$E,$E277))))</f>
        <v/>
      </c>
      <c r="DA277" s="223" t="str">
        <f t="array" ref="DA277">IF(AL277="","",
IF(INDEX(Settings!$H:$H,MATCH(DA$1,Settings!$G:$G,0))=TRUE,
100-100*(AL277-MINIFS(AL:AL,$E:$E,$E277))/(MAXIFS(AL:AL,$E:$E,$E277)-MINIFS(AL:AL,$E:$E,$E277)),
100*(AL277-MINIFS(AL:AL,$E:$E,$E277))/(MAXIFS(AL:AL,$E:$E,$E277)-MINIFS(AL:AL,$E:$E,$E277))))</f>
        <v/>
      </c>
      <c r="DB277" s="223" t="str">
        <f t="array" ref="DB277">IF(AM277="","",
IF(INDEX(Settings!$H:$H,MATCH(DB$1,Settings!$G:$G,0))=TRUE,
100-100*(AM277-MINIFS(AM:AM,$E:$E,$E277))/(MAXIFS(AM:AM,$E:$E,$E277)-MINIFS(AM:AM,$E:$E,$E277)),
100*(AM277-MINIFS(AM:AM,$E:$E,$E277))/(MAXIFS(AM:AM,$E:$E,$E277)-MINIFS(AM:AM,$E:$E,$E277))))</f>
        <v/>
      </c>
      <c r="DC277" s="223" t="str">
        <f t="array" ref="DC277">IF(AN277="","",
IF(INDEX(Settings!$H:$H,MATCH(DC$1,Settings!$G:$G,0))=TRUE,
100-100*(AN277-MINIFS(AN:AN,$E:$E,$E277))/(MAXIFS(AN:AN,$E:$E,$E277)-MINIFS(AN:AN,$E:$E,$E277)),
100*(AN277-MINIFS(AN:AN,$E:$E,$E277))/(MAXIFS(AN:AN,$E:$E,$E277)-MINIFS(AN:AN,$E:$E,$E277))))</f>
        <v/>
      </c>
      <c r="DD277" s="223" t="str">
        <f t="array" ref="DD277">IF(AO277="","",
IF(INDEX(Settings!$H:$H,MATCH(DD$1,Settings!$G:$G,0))=TRUE,
100-100*(AO277-MINIFS(AO:AO,$E:$E,$E277))/(MAXIFS(AO:AO,$E:$E,$E277)-MINIFS(AO:AO,$E:$E,$E277)),
100*(AO277-MINIFS(AO:AO,$E:$E,$E277))/(MAXIFS(AO:AO,$E:$E,$E277)-MINIFS(AO:AO,$E:$E,$E277))))</f>
        <v/>
      </c>
      <c r="DE277" s="223" t="str">
        <f t="array" ref="DE277">IF(AP277="","",
IF(INDEX(Settings!$H:$H,MATCH(DE$1,Settings!$G:$G,0))=TRUE,
100-100*(AP277-MINIFS(AP:AP,$E:$E,$E277))/(MAXIFS(AP:AP,$E:$E,$E277)-MINIFS(AP:AP,$E:$E,$E277)),
100*(AP277-MINIFS(AP:AP,$E:$E,$E277))/(MAXIFS(AP:AP,$E:$E,$E277)-MINIFS(AP:AP,$E:$E,$E277))))</f>
        <v/>
      </c>
      <c r="DF277" s="223" t="str">
        <f t="array" ref="DF277">IF(AQ277="","",
IF(INDEX(Settings!$H:$H,MATCH(DF$1,Settings!$G:$G,0))=TRUE,
100-100*(AQ277-MINIFS(AQ:AQ,$E:$E,$E277))/(MAXIFS(AQ:AQ,$E:$E,$E277)-MINIFS(AQ:AQ,$E:$E,$E277)),
100*(AQ277-MINIFS(AQ:AQ,$E:$E,$E277))/(MAXIFS(AQ:AQ,$E:$E,$E277)-MINIFS(AQ:AQ,$E:$E,$E277))))</f>
        <v/>
      </c>
      <c r="DG277" s="223" t="str">
        <f t="array" ref="DG277">IF(AR277="","",
IF(INDEX(Settings!$H:$H,MATCH(DG$1,Settings!$G:$G,0))=TRUE,
100-100*(AR277-MINIFS(AR:AR,$E:$E,$E277))/(MAXIFS(AR:AR,$E:$E,$E277)-MINIFS(AR:AR,$E:$E,$E277)),
100*(AR277-MINIFS(AR:AR,$E:$E,$E277))/(MAXIFS(AR:AR,$E:$E,$E277)-MINIFS(AR:AR,$E:$E,$E277))))</f>
        <v/>
      </c>
      <c r="DH277" s="223" t="str">
        <f t="array" ref="DH277">IF(AS277="","",
IF(INDEX(Settings!$H:$H,MATCH(DH$1,Settings!$G:$G,0))=TRUE,
100-100*(AS277-MINIFS(AS:AS,$E:$E,$E277))/(MAXIFS(AS:AS,$E:$E,$E277)-MINIFS(AS:AS,$E:$E,$E277)),
100*(AS277-MINIFS(AS:AS,$E:$E,$E277))/(MAXIFS(AS:AS,$E:$E,$E277)-MINIFS(AS:AS,$E:$E,$E277))))</f>
        <v/>
      </c>
      <c r="DI277" s="223" t="str">
        <f t="array" ref="DI277">IF(AT277="","",
IF(INDEX(Settings!$H:$H,MATCH(DI$1,Settings!$G:$G,0))=TRUE,
100-100*(AT277-MINIFS(AT:AT,$E:$E,$E277))/(MAXIFS(AT:AT,$E:$E,$E277)-MINIFS(AT:AT,$E:$E,$E277)),
100*(AT277-MINIFS(AT:AT,$E:$E,$E277))/(MAXIFS(AT:AT,$E:$E,$E277)-MINIFS(AT:AT,$E:$E,$E277))))</f>
        <v/>
      </c>
      <c r="DJ277" s="223" t="str">
        <f t="array" ref="DJ277">IF(AU277="","",
IF(INDEX(Settings!$H:$H,MATCH(DJ$1,Settings!$G:$G,0))=TRUE,
100-100*(AU277-MINIFS(AU:AU,$E:$E,$E277))/(MAXIFS(AU:AU,$E:$E,$E277)-MINIFS(AU:AU,$E:$E,$E277)),
100*(AU277-MINIFS(AU:AU,$E:$E,$E277))/(MAXIFS(AU:AU,$E:$E,$E277)-MINIFS(AU:AU,$E:$E,$E277))))</f>
        <v/>
      </c>
      <c r="DK277" s="223" t="str">
        <f t="array" ref="DK277">IF(AV277="","",
IF(INDEX(Settings!$H:$H,MATCH(DK$1,Settings!$G:$G,0))=TRUE,
100-100*(AV277-MINIFS(AV:AV,$E:$E,$E277))/(MAXIFS(AV:AV,$E:$E,$E277)-MINIFS(AV:AV,$E:$E,$E277)),
100*(AV277-MINIFS(AV:AV,$E:$E,$E277))/(MAXIFS(AV:AV,$E:$E,$E277)-MINIFS(AV:AV,$E:$E,$E277))))</f>
        <v/>
      </c>
      <c r="DL277" s="223" t="str">
        <f t="array" ref="DL277">IF(AW277="","",
IF(INDEX(Settings!$H:$H,MATCH(DL$1,Settings!$G:$G,0))=TRUE,
100-100*(AW277-MINIFS(AW:AW,$E:$E,$E277))/(MAXIFS(AW:AW,$E:$E,$E277)-MINIFS(AW:AW,$E:$E,$E277)),
100*(AW277-MINIFS(AW:AW,$E:$E,$E277))/(MAXIFS(AW:AW,$E:$E,$E277)-MINIFS(AW:AW,$E:$E,$E277))))</f>
        <v/>
      </c>
      <c r="DM277" s="223" t="str">
        <f t="array" ref="DM277">IF(AX277="","",
IF(INDEX(Settings!$H:$H,MATCH(DM$1,Settings!$G:$G,0))=TRUE,
100-100*(AX277-MINIFS(AX:AX,$E:$E,$E277))/(MAXIFS(AX:AX,$E:$E,$E277)-MINIFS(AX:AX,$E:$E,$E277)),
100*(AX277-MINIFS(AX:AX,$E:$E,$E277))/(MAXIFS(AX:AX,$E:$E,$E277)-MINIFS(AX:AX,$E:$E,$E277))))</f>
        <v/>
      </c>
      <c r="DN277" s="223" t="str">
        <f t="array" ref="DN277">IF(AY277="","",
IF(INDEX(Settings!$H:$H,MATCH(DN$1,Settings!$G:$G,0))=TRUE,
100-100*(AY277-MINIFS(AY:AY,$E:$E,$E277))/(MAXIFS(AY:AY,$E:$E,$E277)-MINIFS(AY:AY,$E:$E,$E277)),
100*(AY277-MINIFS(AY:AY,$E:$E,$E277))/(MAXIFS(AY:AY,$E:$E,$E277)-MINIFS(AY:AY,$E:$E,$E277))))</f>
        <v/>
      </c>
      <c r="DO277" s="223" t="str">
        <f t="array" ref="DO277">IF(AZ277="","",
IF(INDEX(Settings!$H:$H,MATCH(DO$1,Settings!$G:$G,0))=TRUE,
100-100*(AZ277-MINIFS(AZ:AZ,$E:$E,$E277))/(MAXIFS(AZ:AZ,$E:$E,$E277)-MINIFS(AZ:AZ,$E:$E,$E277)),
100*(AZ277-MINIFS(AZ:AZ,$E:$E,$E277))/(MAXIFS(AZ:AZ,$E:$E,$E277)-MINIFS(AZ:AZ,$E:$E,$E277))))</f>
        <v/>
      </c>
      <c r="DP277" s="223" t="str">
        <f t="array" ref="DP277">IF(BA277="","",
IF(INDEX(Settings!$H:$H,MATCH(DP$1,Settings!$G:$G,0))=TRUE,
100-100*(BA277-MINIFS(BA:BA,$E:$E,$E277))/(MAXIFS(BA:BA,$E:$E,$E277)-MINIFS(BA:BA,$E:$E,$E277)),
100*(BA277-MINIFS(BA:BA,$E:$E,$E277))/(MAXIFS(BA:BA,$E:$E,$E277)-MINIFS(BA:BA,$E:$E,$E277))))</f>
        <v/>
      </c>
      <c r="DQ277" s="223" t="str">
        <f t="array" ref="DQ277">IF(BB277="","",
IF(INDEX(Settings!$H:$H,MATCH(DQ$1,Settings!$G:$G,0))=TRUE,
100-100*(BB277-MINIFS(BB:BB,$E:$E,$E277))/(MAXIFS(BB:BB,$E:$E,$E277)-MINIFS(BB:BB,$E:$E,$E277)),
100*(BB277-MINIFS(BB:BB,$E:$E,$E277))/(MAXIFS(BB:BB,$E:$E,$E277)-MINIFS(BB:BB,$E:$E,$E277))))</f>
        <v/>
      </c>
      <c r="DR277" s="223" t="str">
        <f t="array" ref="DR277">IF(BC277="","",
IF(INDEX(Settings!$H:$H,MATCH(DR$1,Settings!$G:$G,0))=TRUE,
100-100*(BC277-MINIFS(BC:BC,$E:$E,$E277))/(MAXIFS(BC:BC,$E:$E,$E277)-MINIFS(BC:BC,$E:$E,$E277)),
100*(BC277-MINIFS(BC:BC,$E:$E,$E277))/(MAXIFS(BC:BC,$E:$E,$E277)-MINIFS(BC:BC,$E:$E,$E277))))</f>
        <v/>
      </c>
      <c r="DS277" s="223" t="str">
        <f t="array" ref="DS277">IF(BD277="","",
IF(INDEX(Settings!$H:$H,MATCH(DS$1,Settings!$G:$G,0))=TRUE,
100-100*(BD277-MINIFS(BD:BD,$E:$E,$E277))/(MAXIFS(BD:BD,$E:$E,$E277)-MINIFS(BD:BD,$E:$E,$E277)),
100*(BD277-MINIFS(BD:BD,$E:$E,$E277))/(MAXIFS(BD:BD,$E:$E,$E277)-MINIFS(BD:BD,$E:$E,$E277))))</f>
        <v/>
      </c>
      <c r="DT277" s="223" t="str">
        <f t="array" ref="DT277">IF(BE277="","",
IF(INDEX(Settings!$H:$H,MATCH(DT$1,Settings!$G:$G,0))=TRUE,
100-100*(BE277-MINIFS(BE:BE,$E:$E,$E277))/(MAXIFS(BE:BE,$E:$E,$E277)-MINIFS(BE:BE,$E:$E,$E277)),
100*(BE277-MINIFS(BE:BE,$E:$E,$E277))/(MAXIFS(BE:BE,$E:$E,$E277)-MINIFS(BE:BE,$E:$E,$E277))))</f>
        <v/>
      </c>
      <c r="DU277" s="223" t="str">
        <f t="array" ref="DU277">IF(BF277="","",
IF(INDEX(Settings!$H:$H,MATCH(DU$1,Settings!$G:$G,0))=TRUE,
100-100*(BF277-MINIFS(BF:BF,$E:$E,$E277))/(MAXIFS(BF:BF,$E:$E,$E277)-MINIFS(BF:BF,$E:$E,$E277)),
100*(BF277-MINIFS(BF:BF,$E:$E,$E277))/(MAXIFS(BF:BF,$E:$E,$E277)-MINIFS(BF:BF,$E:$E,$E277))))</f>
        <v/>
      </c>
      <c r="DV277" s="223" t="str">
        <f t="array" ref="DV277">IF(BG277="","",
IF(INDEX(Settings!$H:$H,MATCH(DV$1,Settings!$G:$G,0))=TRUE,
100-100*(BG277-MINIFS(BG:BG,$E:$E,$E277))/(MAXIFS(BG:BG,$E:$E,$E277)-MINIFS(BG:BG,$E:$E,$E277)),
100*(BG277-MINIFS(BG:BG,$E:$E,$E277))/(MAXIFS(BG:BG,$E:$E,$E277)-MINIFS(BG:BG,$E:$E,$E277))))</f>
        <v/>
      </c>
      <c r="DW277" s="223" t="str">
        <f t="array" ref="DW277">IF(BH277="","",
IF(INDEX(Settings!$H:$H,MATCH(DW$1,Settings!$G:$G,0))=TRUE,
100-100*(BH277-MINIFS(BH:BH,$E:$E,$E277))/(MAXIFS(BH:BH,$E:$E,$E277)-MINIFS(BH:BH,$E:$E,$E277)),
100*(BH277-MINIFS(BH:BH,$E:$E,$E277))/(MAXIFS(BH:BH,$E:$E,$E277)-MINIFS(BH:BH,$E:$E,$E277))))</f>
        <v/>
      </c>
      <c r="DX277" s="223" t="str">
        <f t="array" ref="DX277">IF(BI277="","",
IF(INDEX(Settings!$H:$H,MATCH(DX$1,Settings!$G:$G,0))=TRUE,
100-100*(BI277-MINIFS(BI:BI,$E:$E,$E277))/(MAXIFS(BI:BI,$E:$E,$E277)-MINIFS(BI:BI,$E:$E,$E277)),
100*(BI277-MINIFS(BI:BI,$E:$E,$E277))/(MAXIFS(BI:BI,$E:$E,$E277)-MINIFS(BI:BI,$E:$E,$E277))))</f>
        <v/>
      </c>
      <c r="DY277" s="223" t="str">
        <f t="array" ref="DY277">IF(BJ277="","",
IF(INDEX(Settings!$H:$H,MATCH(DY$1,Settings!$G:$G,0))=TRUE,
100-100*(BJ277-MINIFS(BJ:BJ,$E:$E,$E277))/(MAXIFS(BJ:BJ,$E:$E,$E277)-MINIFS(BJ:BJ,$E:$E,$E277)),
100*(BJ277-MINIFS(BJ:BJ,$E:$E,$E277))/(MAXIFS(BJ:BJ,$E:$E,$E277)-MINIFS(BJ:BJ,$E:$E,$E277))))</f>
        <v/>
      </c>
      <c r="DZ277" s="225"/>
      <c r="EA277" s="225"/>
      <c r="EB277" s="225" t="str">
        <f t="shared" si="8"/>
        <v/>
      </c>
      <c r="EC277" s="225" t="str">
        <f t="shared" si="9"/>
        <v/>
      </c>
      <c r="ED277" s="225" t="str">
        <f t="shared" si="10"/>
        <v/>
      </c>
      <c r="EE277" s="225" t="str">
        <f t="shared" si="11"/>
        <v/>
      </c>
      <c r="EF277" s="225" t="str">
        <f t="shared" si="12"/>
        <v/>
      </c>
      <c r="EG277" s="225" t="str">
        <f t="shared" si="13"/>
        <v/>
      </c>
      <c r="EH277" s="225"/>
      <c r="EI277" s="225"/>
      <c r="EJ277" s="225"/>
      <c r="EK277" s="225"/>
      <c r="EL277" s="225"/>
      <c r="EM277" s="225"/>
    </row>
    <row r="278">
      <c r="A278" s="231"/>
      <c r="B278" s="231"/>
      <c r="C278" s="231"/>
      <c r="D278" s="231" t="str">
        <f t="array" ref="D278">IFERROR(INDEX(Profiles!$B:$B,MATCH($A278,Profiles!$A:$A,0)),"")</f>
        <v/>
      </c>
      <c r="E278" s="231"/>
      <c r="F278" s="231"/>
      <c r="G278" s="231"/>
      <c r="H278" s="231"/>
      <c r="I278" s="231" t="str">
        <f>IF(A278="","",IF(Settings!$N$3="DATE",F278&amp;": "&amp;TEXT(B278,"M/DD/YY"),F278&amp;": "&amp;H278))</f>
        <v/>
      </c>
      <c r="J278" s="231"/>
      <c r="K278" s="231"/>
      <c r="L278" s="231"/>
      <c r="M278" s="232" t="str">
        <f t="shared" si="14"/>
        <v/>
      </c>
      <c r="N278" s="231"/>
      <c r="O278" s="231"/>
      <c r="P278" s="231"/>
      <c r="Q278" s="231"/>
      <c r="R278" s="231"/>
      <c r="S278" s="230" t="str">
        <f>IFERROR(VLOOKUP(AF278, 'YOYO IR Scores'!A:C, 3, FALSE), "")
</f>
        <v/>
      </c>
      <c r="T278" s="231"/>
      <c r="U278" s="231"/>
      <c r="V278" s="231"/>
      <c r="W278" s="231"/>
      <c r="X278" s="233" t="str">
        <f t="shared" si="4"/>
        <v/>
      </c>
      <c r="Y278" s="234" t="str">
        <f t="shared" si="5"/>
        <v/>
      </c>
      <c r="Z278" s="234" t="str">
        <f t="shared" si="6"/>
        <v/>
      </c>
      <c r="AA278" s="233" t="str">
        <f t="shared" si="7"/>
        <v/>
      </c>
      <c r="AB278" s="232"/>
      <c r="AC278" s="232"/>
      <c r="AD278" s="232"/>
      <c r="AE278" s="232" t="str">
        <f>IFERROR(VLOOKUP(AF278, 'YOYO IR Scores'!A:C, 2, FALSE), "")</f>
        <v/>
      </c>
      <c r="AF278" s="232"/>
      <c r="AG278" s="232"/>
      <c r="AH278" s="232"/>
      <c r="AI278" s="232"/>
      <c r="AJ278" s="232"/>
      <c r="AK278" s="232"/>
      <c r="AL278" s="232"/>
      <c r="AM278" s="232"/>
      <c r="AN278" s="232"/>
      <c r="AO278" s="232"/>
      <c r="AP278" s="232"/>
      <c r="AQ278" s="232"/>
      <c r="AR278" s="232"/>
      <c r="AS278" s="232"/>
      <c r="AT278" s="232"/>
      <c r="AU278" s="232"/>
      <c r="AV278" s="232"/>
      <c r="AW278" s="232"/>
      <c r="AX278" s="232"/>
      <c r="AY278" s="232"/>
      <c r="AZ278" s="232"/>
      <c r="BA278" s="232"/>
      <c r="BB278" s="232"/>
      <c r="BC278" s="232"/>
      <c r="BD278" s="232"/>
      <c r="BE278" s="232"/>
      <c r="BF278" s="232"/>
      <c r="BG278" s="232"/>
      <c r="BH278" s="232"/>
      <c r="BI278" s="232"/>
      <c r="BJ278" s="232"/>
      <c r="BK278" s="232" t="str">
        <f t="array" ref="BK278">IF(J278="","",
IF(INDEX(Settings!$H:$H,MATCH(BY$1,Settings!$G:$G,0))=TRUE,
100-100*(J278-MIN(J:J))/(MAX(J:J)-MIN(J:J)),
100*(J278-MIN(J:J))/(MAX(J:J)-MIN(J:J))))</f>
        <v/>
      </c>
      <c r="BL278" s="232" t="str">
        <f t="array" ref="BL278">IF(J278="","",
IF(INDEX(Settings!$H:$H,MATCH(BY$1,Settings!$G:$G,0))=TRUE,
100-100*(J278-MINIFS(J:J,$E:$E,$E278))/(MAXIFS(J:J,$E:$E,$E278)-MINIFS(J:J,$E:$E,$E278)),
100*(J278-MINIFS(J:J,$E:$E,$E278))/(MAXIFS(J:J,$E:$E,$E278)-MINIFS(J:J,$E:$E,$E278))))</f>
        <v/>
      </c>
      <c r="BM278" s="232" t="str">
        <f t="array" ref="BM278">IF(J278="","",
IF(INDEX(Settings!$H:$H,MATCH(BY$1,Settings!$G:$G,0))=TRUE,
100-100*(J278-MINIFS(J:J,$E:$E,$E278,$I:$I,$I278))/(MAXIFS(J:J,$E:$E,$E278,$I:$I,$I278)-MINIFS(J:J,$E:$E,$E278,$I:$I,$I278)),
100*(J278-MINIFS(J:J,$E:$E,$E278,$I:$I,$I278))/(MAXIFS(J:J,$E:$E,$E278,$I:$I,$I278)-MINIFS(J:J,$E:$E,$E278,$I:$I,$I278))))</f>
        <v/>
      </c>
      <c r="BN278" s="231" t="str">
        <f t="array" ref="BN278">IF(J278="","",
IF(INDEX(Settings!$H:$H,MATCH(BY$1,Settings!$G:$G,0))=TRUE,
100-100*PERCENTRANK(J:J,J278),
100*PERCENTRANK(J:J,J278)))</f>
        <v/>
      </c>
      <c r="BO278" s="231" t="str">
        <f>IFERROR(__xludf.DUMMYFUNCTION("IF(J278="""","""",
IF(INDEX(Settings!$H:$H,MATCH(BY$1,Settings!$G:$G,0))=TRUE,
100-100*PERCENTRANK(FILTER(J:J,$E:$E=$E278),J278),
100*PERCENTRANK(FILTER(J:J,$E:$E=$E278),J278)))"),"")</f>
        <v/>
      </c>
      <c r="BP278" s="231" t="str">
        <f>IFERROR(__xludf.DUMMYFUNCTION("IF(J278="""","""",
IF(INDEX(Settings!$H:$H,MATCH(BY$1,Settings!$G:$G,0))=TRUE,
100-100*PERCENTRANK(FILTER(J:J,$E:$E=$E278,$I:$I=$I278),J278),
100*PERCENTRANK(FILTER(J:J,$E:$E=$E278,$I:$I=$I278),J278)))"),"")</f>
        <v/>
      </c>
      <c r="BQ278" s="233" t="str">
        <f t="array" ref="BQ278">IF(J278="","",
IF(INDEX(Settings!$H:$H,MATCH(BY$1,Settings!$G:$G,0))=TRUE,
-1*(J278-AVERAGE(J:J))/STDEV(J:J),
(J278-AVERAGE(J:J))/STDEV(J:J)))</f>
        <v/>
      </c>
      <c r="BR278" s="233" t="str">
        <f>IFERROR(__xludf.DUMMYFUNCTION("IF(J278="""","""",
IF(INDEX(Settings!$H:$H,MATCH(BY$1,Settings!$G:$G,0))=TRUE,
-1*(J278-AVERAGEIFS(J:J,$E:$E,$E278))/STDEV(FILTER(J:J,$E:$E=$E278)),
(J278-AVERAGEIFS(J:J,$E:$E,$E278))/STDEV(FILTER(J:J,$E:$E=$E278))))"),"")</f>
        <v/>
      </c>
      <c r="BS278" s="233"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1"/>
      <c r="BX278" s="231"/>
      <c r="BY278" s="232" t="str">
        <f t="array" ref="BY278">IF(J278="","",
IF(INDEX(Settings!$H:$H,MATCH(BY$1,Settings!$G:$G,0))=TRUE,
100-100*(J278-MINIFS(J:J,$E:$E,$E278))/(MAXIFS(J:J,$E:$E,$E278)-MINIFS(J:J,$E:$E,$E278)),
100*(J278-MINIFS(J:J,$E:$E,$E278))/(MAXIFS(J:J,$E:$E,$E278)-MINIFS(J:J,$E:$E,$E278))))</f>
        <v/>
      </c>
      <c r="BZ278" s="232" t="str">
        <f t="array" ref="BZ278">IF(K278="","",
IF(INDEX(Settings!$H:$H,MATCH(BZ$1,Settings!$G:$G,0))=TRUE,
100-100*(K278-MINIFS(K:K,$E:$E,$E278))/(MAXIFS(K:K,$E:$E,$E278)-MINIFS(K:K,$E:$E,$E278)),
100*(K278-MINIFS(K:K,$E:$E,$E278))/(MAXIFS(K:K,$E:$E,$E278)-MINIFS(K:K,$E:$E,$E278))))</f>
        <v/>
      </c>
      <c r="CA278" s="232" t="str">
        <f t="array" ref="CA278">IF(L278="","",
IF(INDEX(Settings!$H:$H,MATCH(CA$1,Settings!$G:$G,0))=TRUE,
100-100*(L278-MINIFS(L:L,$E:$E,$E278))/(MAXIFS(L:L,$E:$E,$E278)-MINIFS(L:L,$E:$E,$E278)),
100*(L278-MINIFS(L:L,$E:$E,$E278))/(MAXIFS(L:L,$E:$E,$E278)-MINIFS(L:L,$E:$E,$E278))))</f>
        <v/>
      </c>
      <c r="CB278" s="232" t="str">
        <f t="array" ref="CB278">IF(M278="","",
IF(INDEX(Settings!$H:$H,MATCH(CB$1,Settings!$G:$G,0))=TRUE,
100-100*(M278-MINIFS(M:M,$E:$E,$E278))/(MAXIFS(M:M,$E:$E,$E278)-MINIFS(M:M,$E:$E,$E278)),
100*(M278-MINIFS(M:M,$E:$E,$E278))/(MAXIFS(M:M,$E:$E,$E278)-MINIFS(M:M,$E:$E,$E278))))</f>
        <v/>
      </c>
      <c r="CC278" s="232" t="str">
        <f t="array" ref="CC278">IF(N278="","",
IF(INDEX(Settings!$H:$H,MATCH(CC$1,Settings!$G:$G,0))=TRUE,
100-100*(N278-MINIFS(N:N,$E:$E,$E278))/(MAXIFS(N:N,$E:$E,$E278)-MINIFS(N:N,$E:$E,$E278)),
100*(N278-MINIFS(N:N,$E:$E,$E278))/(MAXIFS(N:N,$E:$E,$E278)-MINIFS(N:N,$E:$E,$E278))))</f>
        <v/>
      </c>
      <c r="CD278" s="232" t="str">
        <f t="array" ref="CD278">IF(O278="","",
IF(INDEX(Settings!$H:$H,MATCH(CD$1,Settings!$G:$G,0))=TRUE,
100-100*(O278-MINIFS(O:O,$E:$E,$E278))/(MAXIFS(O:O,$E:$E,$E278)-MINIFS(O:O,$E:$E,$E278)),
100*(O278-MINIFS(O:O,$E:$E,$E278))/(MAXIFS(O:O,$E:$E,$E278)-MINIFS(O:O,$E:$E,$E278))))</f>
        <v/>
      </c>
      <c r="CE278" s="232" t="str">
        <f t="array" ref="CE278">IF(P278="","",
IF(INDEX(Settings!$H:$H,MATCH(CE$1,Settings!$G:$G,0))=TRUE,
100-100*(P278-MINIFS(P:P,$E:$E,$E278))/(MAXIFS(P:P,$E:$E,$E278)-MINIFS(P:P,$E:$E,$E278)),
100*(P278-MINIFS(P:P,$E:$E,$E278))/(MAXIFS(P:P,$E:$E,$E278)-MINIFS(P:P,$E:$E,$E278))))</f>
        <v/>
      </c>
      <c r="CF278" s="232" t="str">
        <f t="array" ref="CF278">IF(Q278="","",
IF(INDEX(Settings!$H:$H,MATCH(CF$1,Settings!$G:$G,0))=TRUE,
100-100*(Q278-MINIFS(Q:Q,$E:$E,$E278))/(MAXIFS(Q:Q,$E:$E,$E278)-MINIFS(Q:Q,$E:$E,$E278)),
100*(Q278-MINIFS(Q:Q,$E:$E,$E278))/(MAXIFS(Q:Q,$E:$E,$E278)-MINIFS(Q:Q,$E:$E,$E278))))</f>
        <v/>
      </c>
      <c r="CG278" s="232" t="str">
        <f t="array" ref="CG278">IF(R278="","",
IF(INDEX(Settings!$H:$H,MATCH(CG$1,Settings!$G:$G,0))=TRUE,
100-100*(R278-MINIFS(R:R,$E:$E,$E278))/(MAXIFS(R:R,$E:$E,$E278)-MINIFS(R:R,$E:$E,$E278)),
100*(R278-MINIFS(R:R,$E:$E,$E278))/(MAXIFS(R:R,$E:$E,$E278)-MINIFS(R:R,$E:$E,$E278))))</f>
        <v/>
      </c>
      <c r="CH278" s="232" t="str">
        <f t="array" ref="CH278">IF(S278="","",
IF(INDEX(Settings!$H:$H,MATCH(CH$1,Settings!$G:$G,0))=TRUE,
100-100*(S278-MINIFS(S:S,$E:$E,$E278))/(MAXIFS(S:S,$E:$E,$E278)-MINIFS(S:S,$E:$E,$E278)),
100*(S278-MINIFS(S:S,$E:$E,$E278))/(MAXIFS(S:S,$E:$E,$E278)-MINIFS(S:S,$E:$E,$E278))))</f>
        <v/>
      </c>
      <c r="CI278" s="232" t="str">
        <f t="array" ref="CI278">IF(T278="","",
IF(INDEX(Settings!$H:$H,MATCH(CI$1,Settings!$G:$G,0))=TRUE,
100-100*(T278-MINIFS(T:T,$E:$E,$E278))/(MAXIFS(T:T,$E:$E,$E278)-MINIFS(T:T,$E:$E,$E278)),
100*(T278-MINIFS(T:T,$E:$E,$E278))/(MAXIFS(T:T,$E:$E,$E278)-MINIFS(T:T,$E:$E,$E278))))</f>
        <v/>
      </c>
      <c r="CJ278" s="232" t="str">
        <f t="array" ref="CJ278">IF(U278="","",
IF(INDEX(Settings!$H:$H,MATCH(CJ$1,Settings!$G:$G,0))=TRUE,
100-100*(U278-MINIFS(U:U,$E:$E,$E278))/(MAXIFS(U:U,$E:$E,$E278)-MINIFS(U:U,$E:$E,$E278)),
100*(U278-MINIFS(U:U,$E:$E,$E278))/(MAXIFS(U:U,$E:$E,$E278)-MINIFS(U:U,$E:$E,$E278))))</f>
        <v/>
      </c>
      <c r="CK278" s="232" t="str">
        <f t="array" ref="CK278">IF(V278="","",
IF(INDEX(Settings!$H:$H,MATCH(CK$1,Settings!$G:$G,0))=TRUE,
100-100*(V278-MINIFS(V:V,$E:$E,$E278))/(MAXIFS(V:V,$E:$E,$E278)-MINIFS(V:V,$E:$E,$E278)),
100*(V278-MINIFS(V:V,$E:$E,$E278))/(MAXIFS(V:V,$E:$E,$E278)-MINIFS(V:V,$E:$E,$E278))))</f>
        <v/>
      </c>
      <c r="CL278" s="232" t="str">
        <f t="array" ref="CL278">IF(W278="","",
IF(INDEX(Settings!$H:$H,MATCH(CL$1,Settings!$G:$G,0))=TRUE,
100-100*(W278-MINIFS(W:W,$E:$E,$E278))/(MAXIFS(W:W,$E:$E,$E278)-MINIFS(W:W,$E:$E,$E278)),
100*(W278-MINIFS(W:W,$E:$E,$E278))/(MAXIFS(W:W,$E:$E,$E278)-MINIFS(W:W,$E:$E,$E278))))</f>
        <v/>
      </c>
      <c r="CM278" s="232" t="str">
        <f t="array" ref="CM278">IF(X278="","",
IF(INDEX(Settings!$H:$H,MATCH(CM$1,Settings!$G:$G,0))=TRUE,
100-100*(X278-MINIFS(X:X,$E:$E,$E278))/(MAXIFS(X:X,$E:$E,$E278)-MINIFS(X:X,$E:$E,$E278)),
100*(X278-MINIFS(X:X,$E:$E,$E278))/(MAXIFS(X:X,$E:$E,$E278)-MINIFS(X:X,$E:$E,$E278))))</f>
        <v/>
      </c>
      <c r="CN278" s="232" t="str">
        <f t="array" ref="CN278">IF(Y278="","",
IF(INDEX(Settings!$H:$H,MATCH(CN$1,Settings!$G:$G,0))=TRUE,
100-100*(Y278-MINIFS(Y:Y,$E:$E,$E278))/(MAXIFS(Y:Y,$E:$E,$E278)-MINIFS(Y:Y,$E:$E,$E278)),
100*(Y278-MINIFS(Y:Y,$E:$E,$E278))/(MAXIFS(Y:Y,$E:$E,$E278)-MINIFS(Y:Y,$E:$E,$E278))))</f>
        <v/>
      </c>
      <c r="CO278" s="232" t="str">
        <f t="array" ref="CO278">IF(Z278="","",
IF(INDEX(Settings!$H:$H,MATCH(CO$1,Settings!$G:$G,0))=TRUE,
100-100*(Z278-MINIFS(Z:Z,$E:$E,$E278))/(MAXIFS(Z:Z,$E:$E,$E278)-MINIFS(Z:Z,$E:$E,$E278)),
100*(Z278-MINIFS(Z:Z,$E:$E,$E278))/(MAXIFS(Z:Z,$E:$E,$E278)-MINIFS(Z:Z,$E:$E,$E278))))</f>
        <v/>
      </c>
      <c r="CP278" s="232" t="str">
        <f t="array" ref="CP278">IF(AA278="","",
IF(INDEX(Settings!$H:$H,MATCH(CP$1,Settings!$G:$G,0))=TRUE,
100-100*(AA278-MINIFS(AA:AA,$E:$E,$E278))/(MAXIFS(AA:AA,$E:$E,$E278)-MINIFS(AA:AA,$E:$E,$E278)),
100*(AA278-MINIFS(AA:AA,$E:$E,$E278))/(MAXIFS(AA:AA,$E:$E,$E278)-MINIFS(AA:AA,$E:$E,$E278))))</f>
        <v/>
      </c>
      <c r="CQ278" s="232" t="str">
        <f t="array" ref="CQ278">IF(AB278="","",
IF(INDEX(Settings!$H:$H,MATCH(CQ$1,Settings!$G:$G,0))=TRUE,
100-100*(AB278-MINIFS(AB:AB,$E:$E,$E278))/(MAXIFS(AB:AB,$E:$E,$E278)-MINIFS(AB:AB,$E:$E,$E278)),
100*(AB278-MINIFS(AB:AB,$E:$E,$E278))/(MAXIFS(AB:AB,$E:$E,$E278)-MINIFS(AB:AB,$E:$E,$E278))))</f>
        <v/>
      </c>
      <c r="CR278" s="232" t="str">
        <f t="array" ref="CR278">IF(AC278="","",
IF(INDEX(Settings!$H:$H,MATCH(CR$1,Settings!$G:$G,0))=TRUE,
100-100*(AC278-MINIFS(AC:AC,$E:$E,$E278))/(MAXIFS(AC:AC,$E:$E,$E278)-MINIFS(AC:AC,$E:$E,$E278)),
100*(AC278-MINIFS(AC:AC,$E:$E,$E278))/(MAXIFS(AC:AC,$E:$E,$E278)-MINIFS(AC:AC,$E:$E,$E278))))</f>
        <v/>
      </c>
      <c r="CS278" s="232" t="str">
        <f t="array" ref="CS278">IF(AD278="","",
IF(INDEX(Settings!$H:$H,MATCH(CS$1,Settings!$G:$G,0))=TRUE,
100-100*(AD278-MINIFS(AD:AD,$E:$E,$E278))/(MAXIFS(AD:AD,$E:$E,$E278)-MINIFS(AD:AD,$E:$E,$E278)),
100*(AD278-MINIFS(AD:AD,$E:$E,$E278))/(MAXIFS(AD:AD,$E:$E,$E278)-MINIFS(AD:AD,$E:$E,$E278))))</f>
        <v/>
      </c>
      <c r="CT278" s="232" t="str">
        <f t="array" ref="CT278">IF(AE278="","",
IF(INDEX(Settings!$H:$H,MATCH(CT$1,Settings!$G:$G,0))=TRUE,
100-100*(AE278-MINIFS(AE:AE,$E:$E,$E278))/(MAXIFS(AE:AE,$E:$E,$E278)-MINIFS(AE:AE,$E:$E,$E278)),
100*(AE278-MINIFS(AE:AE,$E:$E,$E278))/(MAXIFS(AE:AE,$E:$E,$E278)-MINIFS(AE:AE,$E:$E,$E278))))</f>
        <v/>
      </c>
      <c r="CU278" s="232" t="str">
        <f t="array" ref="CU278">IF(AF278="","",
IF(INDEX(Settings!$H:$H,MATCH(CU$1,Settings!$G:$G,0))=TRUE,
100-100*(AF278-MINIFS(AF:AF,$E:$E,$E278))/(MAXIFS(AF:AF,$E:$E,$E278)-MINIFS(AF:AF,$E:$E,$E278)),
100*(AF278-MINIFS(AF:AF,$E:$E,$E278))/(MAXIFS(AF:AF,$E:$E,$E278)-MINIFS(AF:AF,$E:$E,$E278))))</f>
        <v/>
      </c>
      <c r="CV278" s="232" t="str">
        <f t="array" ref="CV278">IF(AG278="","",
IF(INDEX(Settings!$H:$H,MATCH(CV$1,Settings!$G:$G,0))=TRUE,
100-100*(AG278-MINIFS(AG:AG,$E:$E,$E278))/(MAXIFS(AG:AG,$E:$E,$E278)-MINIFS(AG:AG,$E:$E,$E278)),
100*(AG278-MINIFS(AG:AG,$E:$E,$E278))/(MAXIFS(AG:AG,$E:$E,$E278)-MINIFS(AG:AG,$E:$E,$E278))))</f>
        <v/>
      </c>
      <c r="CW278" s="232" t="str">
        <f t="array" ref="CW278">IF(AH278="","",
IF(INDEX(Settings!$H:$H,MATCH(CW$1,Settings!$G:$G,0))=TRUE,
100-100*(AH278-MINIFS(AH:AH,$E:$E,$E278))/(MAXIFS(AH:AH,$E:$E,$E278)-MINIFS(AH:AH,$E:$E,$E278)),
100*(AH278-MINIFS(AH:AH,$E:$E,$E278))/(MAXIFS(AH:AH,$E:$E,$E278)-MINIFS(AH:AH,$E:$E,$E278))))</f>
        <v/>
      </c>
      <c r="CX278" s="232" t="str">
        <f t="array" ref="CX278">IF(AI278="","",
IF(INDEX(Settings!$H:$H,MATCH(CX$1,Settings!$G:$G,0))=TRUE,
100-100*(AI278-MINIFS(AI:AI,$E:$E,$E278))/(MAXIFS(AI:AI,$E:$E,$E278)-MINIFS(AI:AI,$E:$E,$E278)),
100*(AI278-MINIFS(AI:AI,$E:$E,$E278))/(MAXIFS(AI:AI,$E:$E,$E278)-MINIFS(AI:AI,$E:$E,$E278))))</f>
        <v/>
      </c>
      <c r="CY278" s="232" t="str">
        <f t="array" ref="CY278">IF(AJ278="","",
IF(INDEX(Settings!$H:$H,MATCH(CY$1,Settings!$G:$G,0))=TRUE,
100-100*(AJ278-MINIFS(AJ:AJ,$E:$E,$E278))/(MAXIFS(AJ:AJ,$E:$E,$E278)-MINIFS(AJ:AJ,$E:$E,$E278)),
100*(AJ278-MINIFS(AJ:AJ,$E:$E,$E278))/(MAXIFS(AJ:AJ,$E:$E,$E278)-MINIFS(AJ:AJ,$E:$E,$E278))))</f>
        <v/>
      </c>
      <c r="CZ278" s="232" t="str">
        <f t="array" ref="CZ278">IF(AK278="","",
IF(INDEX(Settings!$H:$H,MATCH(CZ$1,Settings!$G:$G,0))=TRUE,
100-100*(AK278-MINIFS(AK:AK,$E:$E,$E278))/(MAXIFS(AK:AK,$E:$E,$E278)-MINIFS(AK:AK,$E:$E,$E278)),
100*(AK278-MINIFS(AK:AK,$E:$E,$E278))/(MAXIFS(AK:AK,$E:$E,$E278)-MINIFS(AK:AK,$E:$E,$E278))))</f>
        <v/>
      </c>
      <c r="DA278" s="232" t="str">
        <f t="array" ref="DA278">IF(AL278="","",
IF(INDEX(Settings!$H:$H,MATCH(DA$1,Settings!$G:$G,0))=TRUE,
100-100*(AL278-MINIFS(AL:AL,$E:$E,$E278))/(MAXIFS(AL:AL,$E:$E,$E278)-MINIFS(AL:AL,$E:$E,$E278)),
100*(AL278-MINIFS(AL:AL,$E:$E,$E278))/(MAXIFS(AL:AL,$E:$E,$E278)-MINIFS(AL:AL,$E:$E,$E278))))</f>
        <v/>
      </c>
      <c r="DB278" s="232" t="str">
        <f t="array" ref="DB278">IF(AM278="","",
IF(INDEX(Settings!$H:$H,MATCH(DB$1,Settings!$G:$G,0))=TRUE,
100-100*(AM278-MINIFS(AM:AM,$E:$E,$E278))/(MAXIFS(AM:AM,$E:$E,$E278)-MINIFS(AM:AM,$E:$E,$E278)),
100*(AM278-MINIFS(AM:AM,$E:$E,$E278))/(MAXIFS(AM:AM,$E:$E,$E278)-MINIFS(AM:AM,$E:$E,$E278))))</f>
        <v/>
      </c>
      <c r="DC278" s="232" t="str">
        <f t="array" ref="DC278">IF(AN278="","",
IF(INDEX(Settings!$H:$H,MATCH(DC$1,Settings!$G:$G,0))=TRUE,
100-100*(AN278-MINIFS(AN:AN,$E:$E,$E278))/(MAXIFS(AN:AN,$E:$E,$E278)-MINIFS(AN:AN,$E:$E,$E278)),
100*(AN278-MINIFS(AN:AN,$E:$E,$E278))/(MAXIFS(AN:AN,$E:$E,$E278)-MINIFS(AN:AN,$E:$E,$E278))))</f>
        <v/>
      </c>
      <c r="DD278" s="232" t="str">
        <f t="array" ref="DD278">IF(AO278="","",
IF(INDEX(Settings!$H:$H,MATCH(DD$1,Settings!$G:$G,0))=TRUE,
100-100*(AO278-MINIFS(AO:AO,$E:$E,$E278))/(MAXIFS(AO:AO,$E:$E,$E278)-MINIFS(AO:AO,$E:$E,$E278)),
100*(AO278-MINIFS(AO:AO,$E:$E,$E278))/(MAXIFS(AO:AO,$E:$E,$E278)-MINIFS(AO:AO,$E:$E,$E278))))</f>
        <v/>
      </c>
      <c r="DE278" s="232" t="str">
        <f t="array" ref="DE278">IF(AP278="","",
IF(INDEX(Settings!$H:$H,MATCH(DE$1,Settings!$G:$G,0))=TRUE,
100-100*(AP278-MINIFS(AP:AP,$E:$E,$E278))/(MAXIFS(AP:AP,$E:$E,$E278)-MINIFS(AP:AP,$E:$E,$E278)),
100*(AP278-MINIFS(AP:AP,$E:$E,$E278))/(MAXIFS(AP:AP,$E:$E,$E278)-MINIFS(AP:AP,$E:$E,$E278))))</f>
        <v/>
      </c>
      <c r="DF278" s="232" t="str">
        <f t="array" ref="DF278">IF(AQ278="","",
IF(INDEX(Settings!$H:$H,MATCH(DF$1,Settings!$G:$G,0))=TRUE,
100-100*(AQ278-MINIFS(AQ:AQ,$E:$E,$E278))/(MAXIFS(AQ:AQ,$E:$E,$E278)-MINIFS(AQ:AQ,$E:$E,$E278)),
100*(AQ278-MINIFS(AQ:AQ,$E:$E,$E278))/(MAXIFS(AQ:AQ,$E:$E,$E278)-MINIFS(AQ:AQ,$E:$E,$E278))))</f>
        <v/>
      </c>
      <c r="DG278" s="232" t="str">
        <f t="array" ref="DG278">IF(AR278="","",
IF(INDEX(Settings!$H:$H,MATCH(DG$1,Settings!$G:$G,0))=TRUE,
100-100*(AR278-MINIFS(AR:AR,$E:$E,$E278))/(MAXIFS(AR:AR,$E:$E,$E278)-MINIFS(AR:AR,$E:$E,$E278)),
100*(AR278-MINIFS(AR:AR,$E:$E,$E278))/(MAXIFS(AR:AR,$E:$E,$E278)-MINIFS(AR:AR,$E:$E,$E278))))</f>
        <v/>
      </c>
      <c r="DH278" s="232" t="str">
        <f t="array" ref="DH278">IF(AS278="","",
IF(INDEX(Settings!$H:$H,MATCH(DH$1,Settings!$G:$G,0))=TRUE,
100-100*(AS278-MINIFS(AS:AS,$E:$E,$E278))/(MAXIFS(AS:AS,$E:$E,$E278)-MINIFS(AS:AS,$E:$E,$E278)),
100*(AS278-MINIFS(AS:AS,$E:$E,$E278))/(MAXIFS(AS:AS,$E:$E,$E278)-MINIFS(AS:AS,$E:$E,$E278))))</f>
        <v/>
      </c>
      <c r="DI278" s="232" t="str">
        <f t="array" ref="DI278">IF(AT278="","",
IF(INDEX(Settings!$H:$H,MATCH(DI$1,Settings!$G:$G,0))=TRUE,
100-100*(AT278-MINIFS(AT:AT,$E:$E,$E278))/(MAXIFS(AT:AT,$E:$E,$E278)-MINIFS(AT:AT,$E:$E,$E278)),
100*(AT278-MINIFS(AT:AT,$E:$E,$E278))/(MAXIFS(AT:AT,$E:$E,$E278)-MINIFS(AT:AT,$E:$E,$E278))))</f>
        <v/>
      </c>
      <c r="DJ278" s="232" t="str">
        <f t="array" ref="DJ278">IF(AU278="","",
IF(INDEX(Settings!$H:$H,MATCH(DJ$1,Settings!$G:$G,0))=TRUE,
100-100*(AU278-MINIFS(AU:AU,$E:$E,$E278))/(MAXIFS(AU:AU,$E:$E,$E278)-MINIFS(AU:AU,$E:$E,$E278)),
100*(AU278-MINIFS(AU:AU,$E:$E,$E278))/(MAXIFS(AU:AU,$E:$E,$E278)-MINIFS(AU:AU,$E:$E,$E278))))</f>
        <v/>
      </c>
      <c r="DK278" s="232" t="str">
        <f t="array" ref="DK278">IF(AV278="","",
IF(INDEX(Settings!$H:$H,MATCH(DK$1,Settings!$G:$G,0))=TRUE,
100-100*(AV278-MINIFS(AV:AV,$E:$E,$E278))/(MAXIFS(AV:AV,$E:$E,$E278)-MINIFS(AV:AV,$E:$E,$E278)),
100*(AV278-MINIFS(AV:AV,$E:$E,$E278))/(MAXIFS(AV:AV,$E:$E,$E278)-MINIFS(AV:AV,$E:$E,$E278))))</f>
        <v/>
      </c>
      <c r="DL278" s="232" t="str">
        <f t="array" ref="DL278">IF(AW278="","",
IF(INDEX(Settings!$H:$H,MATCH(DL$1,Settings!$G:$G,0))=TRUE,
100-100*(AW278-MINIFS(AW:AW,$E:$E,$E278))/(MAXIFS(AW:AW,$E:$E,$E278)-MINIFS(AW:AW,$E:$E,$E278)),
100*(AW278-MINIFS(AW:AW,$E:$E,$E278))/(MAXIFS(AW:AW,$E:$E,$E278)-MINIFS(AW:AW,$E:$E,$E278))))</f>
        <v/>
      </c>
      <c r="DM278" s="232" t="str">
        <f t="array" ref="DM278">IF(AX278="","",
IF(INDEX(Settings!$H:$H,MATCH(DM$1,Settings!$G:$G,0))=TRUE,
100-100*(AX278-MINIFS(AX:AX,$E:$E,$E278))/(MAXIFS(AX:AX,$E:$E,$E278)-MINIFS(AX:AX,$E:$E,$E278)),
100*(AX278-MINIFS(AX:AX,$E:$E,$E278))/(MAXIFS(AX:AX,$E:$E,$E278)-MINIFS(AX:AX,$E:$E,$E278))))</f>
        <v/>
      </c>
      <c r="DN278" s="232" t="str">
        <f t="array" ref="DN278">IF(AY278="","",
IF(INDEX(Settings!$H:$H,MATCH(DN$1,Settings!$G:$G,0))=TRUE,
100-100*(AY278-MINIFS(AY:AY,$E:$E,$E278))/(MAXIFS(AY:AY,$E:$E,$E278)-MINIFS(AY:AY,$E:$E,$E278)),
100*(AY278-MINIFS(AY:AY,$E:$E,$E278))/(MAXIFS(AY:AY,$E:$E,$E278)-MINIFS(AY:AY,$E:$E,$E278))))</f>
        <v/>
      </c>
      <c r="DO278" s="232" t="str">
        <f t="array" ref="DO278">IF(AZ278="","",
IF(INDEX(Settings!$H:$H,MATCH(DO$1,Settings!$G:$G,0))=TRUE,
100-100*(AZ278-MINIFS(AZ:AZ,$E:$E,$E278))/(MAXIFS(AZ:AZ,$E:$E,$E278)-MINIFS(AZ:AZ,$E:$E,$E278)),
100*(AZ278-MINIFS(AZ:AZ,$E:$E,$E278))/(MAXIFS(AZ:AZ,$E:$E,$E278)-MINIFS(AZ:AZ,$E:$E,$E278))))</f>
        <v/>
      </c>
      <c r="DP278" s="232" t="str">
        <f t="array" ref="DP278">IF(BA278="","",
IF(INDEX(Settings!$H:$H,MATCH(DP$1,Settings!$G:$G,0))=TRUE,
100-100*(BA278-MINIFS(BA:BA,$E:$E,$E278))/(MAXIFS(BA:BA,$E:$E,$E278)-MINIFS(BA:BA,$E:$E,$E278)),
100*(BA278-MINIFS(BA:BA,$E:$E,$E278))/(MAXIFS(BA:BA,$E:$E,$E278)-MINIFS(BA:BA,$E:$E,$E278))))</f>
        <v/>
      </c>
      <c r="DQ278" s="232" t="str">
        <f t="array" ref="DQ278">IF(BB278="","",
IF(INDEX(Settings!$H:$H,MATCH(DQ$1,Settings!$G:$G,0))=TRUE,
100-100*(BB278-MINIFS(BB:BB,$E:$E,$E278))/(MAXIFS(BB:BB,$E:$E,$E278)-MINIFS(BB:BB,$E:$E,$E278)),
100*(BB278-MINIFS(BB:BB,$E:$E,$E278))/(MAXIFS(BB:BB,$E:$E,$E278)-MINIFS(BB:BB,$E:$E,$E278))))</f>
        <v/>
      </c>
      <c r="DR278" s="232" t="str">
        <f t="array" ref="DR278">IF(BC278="","",
IF(INDEX(Settings!$H:$H,MATCH(DR$1,Settings!$G:$G,0))=TRUE,
100-100*(BC278-MINIFS(BC:BC,$E:$E,$E278))/(MAXIFS(BC:BC,$E:$E,$E278)-MINIFS(BC:BC,$E:$E,$E278)),
100*(BC278-MINIFS(BC:BC,$E:$E,$E278))/(MAXIFS(BC:BC,$E:$E,$E278)-MINIFS(BC:BC,$E:$E,$E278))))</f>
        <v/>
      </c>
      <c r="DS278" s="232" t="str">
        <f t="array" ref="DS278">IF(BD278="","",
IF(INDEX(Settings!$H:$H,MATCH(DS$1,Settings!$G:$G,0))=TRUE,
100-100*(BD278-MINIFS(BD:BD,$E:$E,$E278))/(MAXIFS(BD:BD,$E:$E,$E278)-MINIFS(BD:BD,$E:$E,$E278)),
100*(BD278-MINIFS(BD:BD,$E:$E,$E278))/(MAXIFS(BD:BD,$E:$E,$E278)-MINIFS(BD:BD,$E:$E,$E278))))</f>
        <v/>
      </c>
      <c r="DT278" s="232" t="str">
        <f t="array" ref="DT278">IF(BE278="","",
IF(INDEX(Settings!$H:$H,MATCH(DT$1,Settings!$G:$G,0))=TRUE,
100-100*(BE278-MINIFS(BE:BE,$E:$E,$E278))/(MAXIFS(BE:BE,$E:$E,$E278)-MINIFS(BE:BE,$E:$E,$E278)),
100*(BE278-MINIFS(BE:BE,$E:$E,$E278))/(MAXIFS(BE:BE,$E:$E,$E278)-MINIFS(BE:BE,$E:$E,$E278))))</f>
        <v/>
      </c>
      <c r="DU278" s="232" t="str">
        <f t="array" ref="DU278">IF(BF278="","",
IF(INDEX(Settings!$H:$H,MATCH(DU$1,Settings!$G:$G,0))=TRUE,
100-100*(BF278-MINIFS(BF:BF,$E:$E,$E278))/(MAXIFS(BF:BF,$E:$E,$E278)-MINIFS(BF:BF,$E:$E,$E278)),
100*(BF278-MINIFS(BF:BF,$E:$E,$E278))/(MAXIFS(BF:BF,$E:$E,$E278)-MINIFS(BF:BF,$E:$E,$E278))))</f>
        <v/>
      </c>
      <c r="DV278" s="232" t="str">
        <f t="array" ref="DV278">IF(BG278="","",
IF(INDEX(Settings!$H:$H,MATCH(DV$1,Settings!$G:$G,0))=TRUE,
100-100*(BG278-MINIFS(BG:BG,$E:$E,$E278))/(MAXIFS(BG:BG,$E:$E,$E278)-MINIFS(BG:BG,$E:$E,$E278)),
100*(BG278-MINIFS(BG:BG,$E:$E,$E278))/(MAXIFS(BG:BG,$E:$E,$E278)-MINIFS(BG:BG,$E:$E,$E278))))</f>
        <v/>
      </c>
      <c r="DW278" s="232" t="str">
        <f t="array" ref="DW278">IF(BH278="","",
IF(INDEX(Settings!$H:$H,MATCH(DW$1,Settings!$G:$G,0))=TRUE,
100-100*(BH278-MINIFS(BH:BH,$E:$E,$E278))/(MAXIFS(BH:BH,$E:$E,$E278)-MINIFS(BH:BH,$E:$E,$E278)),
100*(BH278-MINIFS(BH:BH,$E:$E,$E278))/(MAXIFS(BH:BH,$E:$E,$E278)-MINIFS(BH:BH,$E:$E,$E278))))</f>
        <v/>
      </c>
      <c r="DX278" s="232" t="str">
        <f t="array" ref="DX278">IF(BI278="","",
IF(INDEX(Settings!$H:$H,MATCH(DX$1,Settings!$G:$G,0))=TRUE,
100-100*(BI278-MINIFS(BI:BI,$E:$E,$E278))/(MAXIFS(BI:BI,$E:$E,$E278)-MINIFS(BI:BI,$E:$E,$E278)),
100*(BI278-MINIFS(BI:BI,$E:$E,$E278))/(MAXIFS(BI:BI,$E:$E,$E278)-MINIFS(BI:BI,$E:$E,$E278))))</f>
        <v/>
      </c>
      <c r="DY278" s="232" t="str">
        <f t="array" ref="DY278">IF(BJ278="","",
IF(INDEX(Settings!$H:$H,MATCH(DY$1,Settings!$G:$G,0))=TRUE,
100-100*(BJ278-MINIFS(BJ:BJ,$E:$E,$E278))/(MAXIFS(BJ:BJ,$E:$E,$E278)-MINIFS(BJ:BJ,$E:$E,$E278)),
100*(BJ278-MINIFS(BJ:BJ,$E:$E,$E278))/(MAXIFS(BJ:BJ,$E:$E,$E278)-MINIFS(BJ:BJ,$E:$E,$E278))))</f>
        <v/>
      </c>
      <c r="DZ278" s="234"/>
      <c r="EA278" s="234"/>
      <c r="EB278" s="234" t="str">
        <f t="shared" si="8"/>
        <v/>
      </c>
      <c r="EC278" s="234" t="str">
        <f t="shared" si="9"/>
        <v/>
      </c>
      <c r="ED278" s="234" t="str">
        <f t="shared" si="10"/>
        <v/>
      </c>
      <c r="EE278" s="234" t="str">
        <f t="shared" si="11"/>
        <v/>
      </c>
      <c r="EF278" s="234" t="str">
        <f t="shared" si="12"/>
        <v/>
      </c>
      <c r="EG278" s="234" t="str">
        <f t="shared" si="13"/>
        <v/>
      </c>
      <c r="EH278" s="234"/>
      <c r="EI278" s="234"/>
      <c r="EJ278" s="234"/>
      <c r="EK278" s="234"/>
      <c r="EL278" s="234"/>
      <c r="EM278" s="234"/>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3" t="str">
        <f t="shared" si="14"/>
        <v/>
      </c>
      <c r="N279" s="49"/>
      <c r="O279" s="49"/>
      <c r="P279" s="49"/>
      <c r="Q279" s="49"/>
      <c r="R279" s="49"/>
      <c r="S279" s="222" t="str">
        <f>IFERROR(VLOOKUP(AF279, 'YOYO IR Scores'!A:C, 3, FALSE), "")
</f>
        <v/>
      </c>
      <c r="T279" s="49"/>
      <c r="U279" s="49"/>
      <c r="V279" s="49"/>
      <c r="W279" s="49"/>
      <c r="X279" s="224" t="str">
        <f t="shared" si="4"/>
        <v/>
      </c>
      <c r="Y279" s="225" t="str">
        <f t="shared" si="5"/>
        <v/>
      </c>
      <c r="Z279" s="225" t="str">
        <f t="shared" si="6"/>
        <v/>
      </c>
      <c r="AA279" s="224" t="str">
        <f t="shared" si="7"/>
        <v/>
      </c>
      <c r="AB279" s="223"/>
      <c r="AC279" s="223"/>
      <c r="AD279" s="223"/>
      <c r="AE279" s="223" t="str">
        <f>IFERROR(VLOOKUP(AF279, 'YOYO IR Scores'!A:C, 2, FALSE), "")</f>
        <v/>
      </c>
      <c r="AF279" s="223"/>
      <c r="AG279" s="223"/>
      <c r="AH279" s="223"/>
      <c r="AI279" s="223"/>
      <c r="AJ279" s="223"/>
      <c r="AK279" s="223"/>
      <c r="AL279" s="223"/>
      <c r="AM279" s="223"/>
      <c r="AN279" s="223"/>
      <c r="AO279" s="223"/>
      <c r="AP279" s="223"/>
      <c r="AQ279" s="223"/>
      <c r="AR279" s="223"/>
      <c r="AS279" s="223"/>
      <c r="AT279" s="223"/>
      <c r="AU279" s="223"/>
      <c r="AV279" s="223"/>
      <c r="AW279" s="223"/>
      <c r="AX279" s="223"/>
      <c r="AY279" s="223"/>
      <c r="AZ279" s="223"/>
      <c r="BA279" s="223"/>
      <c r="BB279" s="223"/>
      <c r="BC279" s="223"/>
      <c r="BD279" s="223"/>
      <c r="BE279" s="223"/>
      <c r="BF279" s="223"/>
      <c r="BG279" s="223"/>
      <c r="BH279" s="223"/>
      <c r="BI279" s="223"/>
      <c r="BJ279" s="223"/>
      <c r="BK279" s="223" t="str">
        <f t="array" ref="BK279">IF(J279="","",
IF(INDEX(Settings!$H:$H,MATCH(BY$1,Settings!$G:$G,0))=TRUE,
100-100*(J279-MIN(J:J))/(MAX(J:J)-MIN(J:J)),
100*(J279-MIN(J:J))/(MAX(J:J)-MIN(J:J))))</f>
        <v/>
      </c>
      <c r="BL279" s="223" t="str">
        <f t="array" ref="BL279">IF(J279="","",
IF(INDEX(Settings!$H:$H,MATCH(BY$1,Settings!$G:$G,0))=TRUE,
100-100*(J279-MINIFS(J:J,$E:$E,$E279))/(MAXIFS(J:J,$E:$E,$E279)-MINIFS(J:J,$E:$E,$E279)),
100*(J279-MINIFS(J:J,$E:$E,$E279))/(MAXIFS(J:J,$E:$E,$E279)-MINIFS(J:J,$E:$E,$E279))))</f>
        <v/>
      </c>
      <c r="BM279" s="223"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4" t="str">
        <f t="array" ref="BQ279">IF(J279="","",
IF(INDEX(Settings!$H:$H,MATCH(BY$1,Settings!$G:$G,0))=TRUE,
-1*(J279-AVERAGE(J:J))/STDEV(J:J),
(J279-AVERAGE(J:J))/STDEV(J:J)))</f>
        <v/>
      </c>
      <c r="BR279" s="224" t="str">
        <f>IFERROR(__xludf.DUMMYFUNCTION("IF(J279="""","""",
IF(INDEX(Settings!$H:$H,MATCH(BY$1,Settings!$G:$G,0))=TRUE,
-1*(J279-AVERAGEIFS(J:J,$E:$E,$E279))/STDEV(FILTER(J:J,$E:$E=$E279)),
(J279-AVERAGEIFS(J:J,$E:$E,$E279))/STDEV(FILTER(J:J,$E:$E=$E279))))"),"")</f>
        <v/>
      </c>
      <c r="BS279" s="224"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3" t="str">
        <f t="array" ref="BY279">IF(J279="","",
IF(INDEX(Settings!$H:$H,MATCH(BY$1,Settings!$G:$G,0))=TRUE,
100-100*(J279-MINIFS(J:J,$E:$E,$E279))/(MAXIFS(J:J,$E:$E,$E279)-MINIFS(J:J,$E:$E,$E279)),
100*(J279-MINIFS(J:J,$E:$E,$E279))/(MAXIFS(J:J,$E:$E,$E279)-MINIFS(J:J,$E:$E,$E279))))</f>
        <v/>
      </c>
      <c r="BZ279" s="223" t="str">
        <f t="array" ref="BZ279">IF(K279="","",
IF(INDEX(Settings!$H:$H,MATCH(BZ$1,Settings!$G:$G,0))=TRUE,
100-100*(K279-MINIFS(K:K,$E:$E,$E279))/(MAXIFS(K:K,$E:$E,$E279)-MINIFS(K:K,$E:$E,$E279)),
100*(K279-MINIFS(K:K,$E:$E,$E279))/(MAXIFS(K:K,$E:$E,$E279)-MINIFS(K:K,$E:$E,$E279))))</f>
        <v/>
      </c>
      <c r="CA279" s="223" t="str">
        <f t="array" ref="CA279">IF(L279="","",
IF(INDEX(Settings!$H:$H,MATCH(CA$1,Settings!$G:$G,0))=TRUE,
100-100*(L279-MINIFS(L:L,$E:$E,$E279))/(MAXIFS(L:L,$E:$E,$E279)-MINIFS(L:L,$E:$E,$E279)),
100*(L279-MINIFS(L:L,$E:$E,$E279))/(MAXIFS(L:L,$E:$E,$E279)-MINIFS(L:L,$E:$E,$E279))))</f>
        <v/>
      </c>
      <c r="CB279" s="223" t="str">
        <f t="array" ref="CB279">IF(M279="","",
IF(INDEX(Settings!$H:$H,MATCH(CB$1,Settings!$G:$G,0))=TRUE,
100-100*(M279-MINIFS(M:M,$E:$E,$E279))/(MAXIFS(M:M,$E:$E,$E279)-MINIFS(M:M,$E:$E,$E279)),
100*(M279-MINIFS(M:M,$E:$E,$E279))/(MAXIFS(M:M,$E:$E,$E279)-MINIFS(M:M,$E:$E,$E279))))</f>
        <v/>
      </c>
      <c r="CC279" s="223" t="str">
        <f t="array" ref="CC279">IF(N279="","",
IF(INDEX(Settings!$H:$H,MATCH(CC$1,Settings!$G:$G,0))=TRUE,
100-100*(N279-MINIFS(N:N,$E:$E,$E279))/(MAXIFS(N:N,$E:$E,$E279)-MINIFS(N:N,$E:$E,$E279)),
100*(N279-MINIFS(N:N,$E:$E,$E279))/(MAXIFS(N:N,$E:$E,$E279)-MINIFS(N:N,$E:$E,$E279))))</f>
        <v/>
      </c>
      <c r="CD279" s="223" t="str">
        <f t="array" ref="CD279">IF(O279="","",
IF(INDEX(Settings!$H:$H,MATCH(CD$1,Settings!$G:$G,0))=TRUE,
100-100*(O279-MINIFS(O:O,$E:$E,$E279))/(MAXIFS(O:O,$E:$E,$E279)-MINIFS(O:O,$E:$E,$E279)),
100*(O279-MINIFS(O:O,$E:$E,$E279))/(MAXIFS(O:O,$E:$E,$E279)-MINIFS(O:O,$E:$E,$E279))))</f>
        <v/>
      </c>
      <c r="CE279" s="223" t="str">
        <f t="array" ref="CE279">IF(P279="","",
IF(INDEX(Settings!$H:$H,MATCH(CE$1,Settings!$G:$G,0))=TRUE,
100-100*(P279-MINIFS(P:P,$E:$E,$E279))/(MAXIFS(P:P,$E:$E,$E279)-MINIFS(P:P,$E:$E,$E279)),
100*(P279-MINIFS(P:P,$E:$E,$E279))/(MAXIFS(P:P,$E:$E,$E279)-MINIFS(P:P,$E:$E,$E279))))</f>
        <v/>
      </c>
      <c r="CF279" s="223" t="str">
        <f t="array" ref="CF279">IF(Q279="","",
IF(INDEX(Settings!$H:$H,MATCH(CF$1,Settings!$G:$G,0))=TRUE,
100-100*(Q279-MINIFS(Q:Q,$E:$E,$E279))/(MAXIFS(Q:Q,$E:$E,$E279)-MINIFS(Q:Q,$E:$E,$E279)),
100*(Q279-MINIFS(Q:Q,$E:$E,$E279))/(MAXIFS(Q:Q,$E:$E,$E279)-MINIFS(Q:Q,$E:$E,$E279))))</f>
        <v/>
      </c>
      <c r="CG279" s="223" t="str">
        <f t="array" ref="CG279">IF(R279="","",
IF(INDEX(Settings!$H:$H,MATCH(CG$1,Settings!$G:$G,0))=TRUE,
100-100*(R279-MINIFS(R:R,$E:$E,$E279))/(MAXIFS(R:R,$E:$E,$E279)-MINIFS(R:R,$E:$E,$E279)),
100*(R279-MINIFS(R:R,$E:$E,$E279))/(MAXIFS(R:R,$E:$E,$E279)-MINIFS(R:R,$E:$E,$E279))))</f>
        <v/>
      </c>
      <c r="CH279" s="223" t="str">
        <f t="array" ref="CH279">IF(S279="","",
IF(INDEX(Settings!$H:$H,MATCH(CH$1,Settings!$G:$G,0))=TRUE,
100-100*(S279-MINIFS(S:S,$E:$E,$E279))/(MAXIFS(S:S,$E:$E,$E279)-MINIFS(S:S,$E:$E,$E279)),
100*(S279-MINIFS(S:S,$E:$E,$E279))/(MAXIFS(S:S,$E:$E,$E279)-MINIFS(S:S,$E:$E,$E279))))</f>
        <v/>
      </c>
      <c r="CI279" s="223" t="str">
        <f t="array" ref="CI279">IF(T279="","",
IF(INDEX(Settings!$H:$H,MATCH(CI$1,Settings!$G:$G,0))=TRUE,
100-100*(T279-MINIFS(T:T,$E:$E,$E279))/(MAXIFS(T:T,$E:$E,$E279)-MINIFS(T:T,$E:$E,$E279)),
100*(T279-MINIFS(T:T,$E:$E,$E279))/(MAXIFS(T:T,$E:$E,$E279)-MINIFS(T:T,$E:$E,$E279))))</f>
        <v/>
      </c>
      <c r="CJ279" s="223" t="str">
        <f t="array" ref="CJ279">IF(U279="","",
IF(INDEX(Settings!$H:$H,MATCH(CJ$1,Settings!$G:$G,0))=TRUE,
100-100*(U279-MINIFS(U:U,$E:$E,$E279))/(MAXIFS(U:U,$E:$E,$E279)-MINIFS(U:U,$E:$E,$E279)),
100*(U279-MINIFS(U:U,$E:$E,$E279))/(MAXIFS(U:U,$E:$E,$E279)-MINIFS(U:U,$E:$E,$E279))))</f>
        <v/>
      </c>
      <c r="CK279" s="223" t="str">
        <f t="array" ref="CK279">IF(V279="","",
IF(INDEX(Settings!$H:$H,MATCH(CK$1,Settings!$G:$G,0))=TRUE,
100-100*(V279-MINIFS(V:V,$E:$E,$E279))/(MAXIFS(V:V,$E:$E,$E279)-MINIFS(V:V,$E:$E,$E279)),
100*(V279-MINIFS(V:V,$E:$E,$E279))/(MAXIFS(V:V,$E:$E,$E279)-MINIFS(V:V,$E:$E,$E279))))</f>
        <v/>
      </c>
      <c r="CL279" s="223" t="str">
        <f t="array" ref="CL279">IF(W279="","",
IF(INDEX(Settings!$H:$H,MATCH(CL$1,Settings!$G:$G,0))=TRUE,
100-100*(W279-MINIFS(W:W,$E:$E,$E279))/(MAXIFS(W:W,$E:$E,$E279)-MINIFS(W:W,$E:$E,$E279)),
100*(W279-MINIFS(W:W,$E:$E,$E279))/(MAXIFS(W:W,$E:$E,$E279)-MINIFS(W:W,$E:$E,$E279))))</f>
        <v/>
      </c>
      <c r="CM279" s="223" t="str">
        <f t="array" ref="CM279">IF(X279="","",
IF(INDEX(Settings!$H:$H,MATCH(CM$1,Settings!$G:$G,0))=TRUE,
100-100*(X279-MINIFS(X:X,$E:$E,$E279))/(MAXIFS(X:X,$E:$E,$E279)-MINIFS(X:X,$E:$E,$E279)),
100*(X279-MINIFS(X:X,$E:$E,$E279))/(MAXIFS(X:X,$E:$E,$E279)-MINIFS(X:X,$E:$E,$E279))))</f>
        <v/>
      </c>
      <c r="CN279" s="223" t="str">
        <f t="array" ref="CN279">IF(Y279="","",
IF(INDEX(Settings!$H:$H,MATCH(CN$1,Settings!$G:$G,0))=TRUE,
100-100*(Y279-MINIFS(Y:Y,$E:$E,$E279))/(MAXIFS(Y:Y,$E:$E,$E279)-MINIFS(Y:Y,$E:$E,$E279)),
100*(Y279-MINIFS(Y:Y,$E:$E,$E279))/(MAXIFS(Y:Y,$E:$E,$E279)-MINIFS(Y:Y,$E:$E,$E279))))</f>
        <v/>
      </c>
      <c r="CO279" s="223" t="str">
        <f t="array" ref="CO279">IF(Z279="","",
IF(INDEX(Settings!$H:$H,MATCH(CO$1,Settings!$G:$G,0))=TRUE,
100-100*(Z279-MINIFS(Z:Z,$E:$E,$E279))/(MAXIFS(Z:Z,$E:$E,$E279)-MINIFS(Z:Z,$E:$E,$E279)),
100*(Z279-MINIFS(Z:Z,$E:$E,$E279))/(MAXIFS(Z:Z,$E:$E,$E279)-MINIFS(Z:Z,$E:$E,$E279))))</f>
        <v/>
      </c>
      <c r="CP279" s="223" t="str">
        <f t="array" ref="CP279">IF(AA279="","",
IF(INDEX(Settings!$H:$H,MATCH(CP$1,Settings!$G:$G,0))=TRUE,
100-100*(AA279-MINIFS(AA:AA,$E:$E,$E279))/(MAXIFS(AA:AA,$E:$E,$E279)-MINIFS(AA:AA,$E:$E,$E279)),
100*(AA279-MINIFS(AA:AA,$E:$E,$E279))/(MAXIFS(AA:AA,$E:$E,$E279)-MINIFS(AA:AA,$E:$E,$E279))))</f>
        <v/>
      </c>
      <c r="CQ279" s="223" t="str">
        <f t="array" ref="CQ279">IF(AB279="","",
IF(INDEX(Settings!$H:$H,MATCH(CQ$1,Settings!$G:$G,0))=TRUE,
100-100*(AB279-MINIFS(AB:AB,$E:$E,$E279))/(MAXIFS(AB:AB,$E:$E,$E279)-MINIFS(AB:AB,$E:$E,$E279)),
100*(AB279-MINIFS(AB:AB,$E:$E,$E279))/(MAXIFS(AB:AB,$E:$E,$E279)-MINIFS(AB:AB,$E:$E,$E279))))</f>
        <v/>
      </c>
      <c r="CR279" s="223" t="str">
        <f t="array" ref="CR279">IF(AC279="","",
IF(INDEX(Settings!$H:$H,MATCH(CR$1,Settings!$G:$G,0))=TRUE,
100-100*(AC279-MINIFS(AC:AC,$E:$E,$E279))/(MAXIFS(AC:AC,$E:$E,$E279)-MINIFS(AC:AC,$E:$E,$E279)),
100*(AC279-MINIFS(AC:AC,$E:$E,$E279))/(MAXIFS(AC:AC,$E:$E,$E279)-MINIFS(AC:AC,$E:$E,$E279))))</f>
        <v/>
      </c>
      <c r="CS279" s="223" t="str">
        <f t="array" ref="CS279">IF(AD279="","",
IF(INDEX(Settings!$H:$H,MATCH(CS$1,Settings!$G:$G,0))=TRUE,
100-100*(AD279-MINIFS(AD:AD,$E:$E,$E279))/(MAXIFS(AD:AD,$E:$E,$E279)-MINIFS(AD:AD,$E:$E,$E279)),
100*(AD279-MINIFS(AD:AD,$E:$E,$E279))/(MAXIFS(AD:AD,$E:$E,$E279)-MINIFS(AD:AD,$E:$E,$E279))))</f>
        <v/>
      </c>
      <c r="CT279" s="223" t="str">
        <f t="array" ref="CT279">IF(AE279="","",
IF(INDEX(Settings!$H:$H,MATCH(CT$1,Settings!$G:$G,0))=TRUE,
100-100*(AE279-MINIFS(AE:AE,$E:$E,$E279))/(MAXIFS(AE:AE,$E:$E,$E279)-MINIFS(AE:AE,$E:$E,$E279)),
100*(AE279-MINIFS(AE:AE,$E:$E,$E279))/(MAXIFS(AE:AE,$E:$E,$E279)-MINIFS(AE:AE,$E:$E,$E279))))</f>
        <v/>
      </c>
      <c r="CU279" s="223" t="str">
        <f t="array" ref="CU279">IF(AF279="","",
IF(INDEX(Settings!$H:$H,MATCH(CU$1,Settings!$G:$G,0))=TRUE,
100-100*(AF279-MINIFS(AF:AF,$E:$E,$E279))/(MAXIFS(AF:AF,$E:$E,$E279)-MINIFS(AF:AF,$E:$E,$E279)),
100*(AF279-MINIFS(AF:AF,$E:$E,$E279))/(MAXIFS(AF:AF,$E:$E,$E279)-MINIFS(AF:AF,$E:$E,$E279))))</f>
        <v/>
      </c>
      <c r="CV279" s="223" t="str">
        <f t="array" ref="CV279">IF(AG279="","",
IF(INDEX(Settings!$H:$H,MATCH(CV$1,Settings!$G:$G,0))=TRUE,
100-100*(AG279-MINIFS(AG:AG,$E:$E,$E279))/(MAXIFS(AG:AG,$E:$E,$E279)-MINIFS(AG:AG,$E:$E,$E279)),
100*(AG279-MINIFS(AG:AG,$E:$E,$E279))/(MAXIFS(AG:AG,$E:$E,$E279)-MINIFS(AG:AG,$E:$E,$E279))))</f>
        <v/>
      </c>
      <c r="CW279" s="223" t="str">
        <f t="array" ref="CW279">IF(AH279="","",
IF(INDEX(Settings!$H:$H,MATCH(CW$1,Settings!$G:$G,0))=TRUE,
100-100*(AH279-MINIFS(AH:AH,$E:$E,$E279))/(MAXIFS(AH:AH,$E:$E,$E279)-MINIFS(AH:AH,$E:$E,$E279)),
100*(AH279-MINIFS(AH:AH,$E:$E,$E279))/(MAXIFS(AH:AH,$E:$E,$E279)-MINIFS(AH:AH,$E:$E,$E279))))</f>
        <v/>
      </c>
      <c r="CX279" s="223" t="str">
        <f t="array" ref="CX279">IF(AI279="","",
IF(INDEX(Settings!$H:$H,MATCH(CX$1,Settings!$G:$G,0))=TRUE,
100-100*(AI279-MINIFS(AI:AI,$E:$E,$E279))/(MAXIFS(AI:AI,$E:$E,$E279)-MINIFS(AI:AI,$E:$E,$E279)),
100*(AI279-MINIFS(AI:AI,$E:$E,$E279))/(MAXIFS(AI:AI,$E:$E,$E279)-MINIFS(AI:AI,$E:$E,$E279))))</f>
        <v/>
      </c>
      <c r="CY279" s="223" t="str">
        <f t="array" ref="CY279">IF(AJ279="","",
IF(INDEX(Settings!$H:$H,MATCH(CY$1,Settings!$G:$G,0))=TRUE,
100-100*(AJ279-MINIFS(AJ:AJ,$E:$E,$E279))/(MAXIFS(AJ:AJ,$E:$E,$E279)-MINIFS(AJ:AJ,$E:$E,$E279)),
100*(AJ279-MINIFS(AJ:AJ,$E:$E,$E279))/(MAXIFS(AJ:AJ,$E:$E,$E279)-MINIFS(AJ:AJ,$E:$E,$E279))))</f>
        <v/>
      </c>
      <c r="CZ279" s="223" t="str">
        <f t="array" ref="CZ279">IF(AK279="","",
IF(INDEX(Settings!$H:$H,MATCH(CZ$1,Settings!$G:$G,0))=TRUE,
100-100*(AK279-MINIFS(AK:AK,$E:$E,$E279))/(MAXIFS(AK:AK,$E:$E,$E279)-MINIFS(AK:AK,$E:$E,$E279)),
100*(AK279-MINIFS(AK:AK,$E:$E,$E279))/(MAXIFS(AK:AK,$E:$E,$E279)-MINIFS(AK:AK,$E:$E,$E279))))</f>
        <v/>
      </c>
      <c r="DA279" s="223" t="str">
        <f t="array" ref="DA279">IF(AL279="","",
IF(INDEX(Settings!$H:$H,MATCH(DA$1,Settings!$G:$G,0))=TRUE,
100-100*(AL279-MINIFS(AL:AL,$E:$E,$E279))/(MAXIFS(AL:AL,$E:$E,$E279)-MINIFS(AL:AL,$E:$E,$E279)),
100*(AL279-MINIFS(AL:AL,$E:$E,$E279))/(MAXIFS(AL:AL,$E:$E,$E279)-MINIFS(AL:AL,$E:$E,$E279))))</f>
        <v/>
      </c>
      <c r="DB279" s="223" t="str">
        <f t="array" ref="DB279">IF(AM279="","",
IF(INDEX(Settings!$H:$H,MATCH(DB$1,Settings!$G:$G,0))=TRUE,
100-100*(AM279-MINIFS(AM:AM,$E:$E,$E279))/(MAXIFS(AM:AM,$E:$E,$E279)-MINIFS(AM:AM,$E:$E,$E279)),
100*(AM279-MINIFS(AM:AM,$E:$E,$E279))/(MAXIFS(AM:AM,$E:$E,$E279)-MINIFS(AM:AM,$E:$E,$E279))))</f>
        <v/>
      </c>
      <c r="DC279" s="223" t="str">
        <f t="array" ref="DC279">IF(AN279="","",
IF(INDEX(Settings!$H:$H,MATCH(DC$1,Settings!$G:$G,0))=TRUE,
100-100*(AN279-MINIFS(AN:AN,$E:$E,$E279))/(MAXIFS(AN:AN,$E:$E,$E279)-MINIFS(AN:AN,$E:$E,$E279)),
100*(AN279-MINIFS(AN:AN,$E:$E,$E279))/(MAXIFS(AN:AN,$E:$E,$E279)-MINIFS(AN:AN,$E:$E,$E279))))</f>
        <v/>
      </c>
      <c r="DD279" s="223" t="str">
        <f t="array" ref="DD279">IF(AO279="","",
IF(INDEX(Settings!$H:$H,MATCH(DD$1,Settings!$G:$G,0))=TRUE,
100-100*(AO279-MINIFS(AO:AO,$E:$E,$E279))/(MAXIFS(AO:AO,$E:$E,$E279)-MINIFS(AO:AO,$E:$E,$E279)),
100*(AO279-MINIFS(AO:AO,$E:$E,$E279))/(MAXIFS(AO:AO,$E:$E,$E279)-MINIFS(AO:AO,$E:$E,$E279))))</f>
        <v/>
      </c>
      <c r="DE279" s="223" t="str">
        <f t="array" ref="DE279">IF(AP279="","",
IF(INDEX(Settings!$H:$H,MATCH(DE$1,Settings!$G:$G,0))=TRUE,
100-100*(AP279-MINIFS(AP:AP,$E:$E,$E279))/(MAXIFS(AP:AP,$E:$E,$E279)-MINIFS(AP:AP,$E:$E,$E279)),
100*(AP279-MINIFS(AP:AP,$E:$E,$E279))/(MAXIFS(AP:AP,$E:$E,$E279)-MINIFS(AP:AP,$E:$E,$E279))))</f>
        <v/>
      </c>
      <c r="DF279" s="223" t="str">
        <f t="array" ref="DF279">IF(AQ279="","",
IF(INDEX(Settings!$H:$H,MATCH(DF$1,Settings!$G:$G,0))=TRUE,
100-100*(AQ279-MINIFS(AQ:AQ,$E:$E,$E279))/(MAXIFS(AQ:AQ,$E:$E,$E279)-MINIFS(AQ:AQ,$E:$E,$E279)),
100*(AQ279-MINIFS(AQ:AQ,$E:$E,$E279))/(MAXIFS(AQ:AQ,$E:$E,$E279)-MINIFS(AQ:AQ,$E:$E,$E279))))</f>
        <v/>
      </c>
      <c r="DG279" s="223" t="str">
        <f t="array" ref="DG279">IF(AR279="","",
IF(INDEX(Settings!$H:$H,MATCH(DG$1,Settings!$G:$G,0))=TRUE,
100-100*(AR279-MINIFS(AR:AR,$E:$E,$E279))/(MAXIFS(AR:AR,$E:$E,$E279)-MINIFS(AR:AR,$E:$E,$E279)),
100*(AR279-MINIFS(AR:AR,$E:$E,$E279))/(MAXIFS(AR:AR,$E:$E,$E279)-MINIFS(AR:AR,$E:$E,$E279))))</f>
        <v/>
      </c>
      <c r="DH279" s="223" t="str">
        <f t="array" ref="DH279">IF(AS279="","",
IF(INDEX(Settings!$H:$H,MATCH(DH$1,Settings!$G:$G,0))=TRUE,
100-100*(AS279-MINIFS(AS:AS,$E:$E,$E279))/(MAXIFS(AS:AS,$E:$E,$E279)-MINIFS(AS:AS,$E:$E,$E279)),
100*(AS279-MINIFS(AS:AS,$E:$E,$E279))/(MAXIFS(AS:AS,$E:$E,$E279)-MINIFS(AS:AS,$E:$E,$E279))))</f>
        <v/>
      </c>
      <c r="DI279" s="223" t="str">
        <f t="array" ref="DI279">IF(AT279="","",
IF(INDEX(Settings!$H:$H,MATCH(DI$1,Settings!$G:$G,0))=TRUE,
100-100*(AT279-MINIFS(AT:AT,$E:$E,$E279))/(MAXIFS(AT:AT,$E:$E,$E279)-MINIFS(AT:AT,$E:$E,$E279)),
100*(AT279-MINIFS(AT:AT,$E:$E,$E279))/(MAXIFS(AT:AT,$E:$E,$E279)-MINIFS(AT:AT,$E:$E,$E279))))</f>
        <v/>
      </c>
      <c r="DJ279" s="223" t="str">
        <f t="array" ref="DJ279">IF(AU279="","",
IF(INDEX(Settings!$H:$H,MATCH(DJ$1,Settings!$G:$G,0))=TRUE,
100-100*(AU279-MINIFS(AU:AU,$E:$E,$E279))/(MAXIFS(AU:AU,$E:$E,$E279)-MINIFS(AU:AU,$E:$E,$E279)),
100*(AU279-MINIFS(AU:AU,$E:$E,$E279))/(MAXIFS(AU:AU,$E:$E,$E279)-MINIFS(AU:AU,$E:$E,$E279))))</f>
        <v/>
      </c>
      <c r="DK279" s="223" t="str">
        <f t="array" ref="DK279">IF(AV279="","",
IF(INDEX(Settings!$H:$H,MATCH(DK$1,Settings!$G:$G,0))=TRUE,
100-100*(AV279-MINIFS(AV:AV,$E:$E,$E279))/(MAXIFS(AV:AV,$E:$E,$E279)-MINIFS(AV:AV,$E:$E,$E279)),
100*(AV279-MINIFS(AV:AV,$E:$E,$E279))/(MAXIFS(AV:AV,$E:$E,$E279)-MINIFS(AV:AV,$E:$E,$E279))))</f>
        <v/>
      </c>
      <c r="DL279" s="223" t="str">
        <f t="array" ref="DL279">IF(AW279="","",
IF(INDEX(Settings!$H:$H,MATCH(DL$1,Settings!$G:$G,0))=TRUE,
100-100*(AW279-MINIFS(AW:AW,$E:$E,$E279))/(MAXIFS(AW:AW,$E:$E,$E279)-MINIFS(AW:AW,$E:$E,$E279)),
100*(AW279-MINIFS(AW:AW,$E:$E,$E279))/(MAXIFS(AW:AW,$E:$E,$E279)-MINIFS(AW:AW,$E:$E,$E279))))</f>
        <v/>
      </c>
      <c r="DM279" s="223" t="str">
        <f t="array" ref="DM279">IF(AX279="","",
IF(INDEX(Settings!$H:$H,MATCH(DM$1,Settings!$G:$G,0))=TRUE,
100-100*(AX279-MINIFS(AX:AX,$E:$E,$E279))/(MAXIFS(AX:AX,$E:$E,$E279)-MINIFS(AX:AX,$E:$E,$E279)),
100*(AX279-MINIFS(AX:AX,$E:$E,$E279))/(MAXIFS(AX:AX,$E:$E,$E279)-MINIFS(AX:AX,$E:$E,$E279))))</f>
        <v/>
      </c>
      <c r="DN279" s="223" t="str">
        <f t="array" ref="DN279">IF(AY279="","",
IF(INDEX(Settings!$H:$H,MATCH(DN$1,Settings!$G:$G,0))=TRUE,
100-100*(AY279-MINIFS(AY:AY,$E:$E,$E279))/(MAXIFS(AY:AY,$E:$E,$E279)-MINIFS(AY:AY,$E:$E,$E279)),
100*(AY279-MINIFS(AY:AY,$E:$E,$E279))/(MAXIFS(AY:AY,$E:$E,$E279)-MINIFS(AY:AY,$E:$E,$E279))))</f>
        <v/>
      </c>
      <c r="DO279" s="223" t="str">
        <f t="array" ref="DO279">IF(AZ279="","",
IF(INDEX(Settings!$H:$H,MATCH(DO$1,Settings!$G:$G,0))=TRUE,
100-100*(AZ279-MINIFS(AZ:AZ,$E:$E,$E279))/(MAXIFS(AZ:AZ,$E:$E,$E279)-MINIFS(AZ:AZ,$E:$E,$E279)),
100*(AZ279-MINIFS(AZ:AZ,$E:$E,$E279))/(MAXIFS(AZ:AZ,$E:$E,$E279)-MINIFS(AZ:AZ,$E:$E,$E279))))</f>
        <v/>
      </c>
      <c r="DP279" s="223" t="str">
        <f t="array" ref="DP279">IF(BA279="","",
IF(INDEX(Settings!$H:$H,MATCH(DP$1,Settings!$G:$G,0))=TRUE,
100-100*(BA279-MINIFS(BA:BA,$E:$E,$E279))/(MAXIFS(BA:BA,$E:$E,$E279)-MINIFS(BA:BA,$E:$E,$E279)),
100*(BA279-MINIFS(BA:BA,$E:$E,$E279))/(MAXIFS(BA:BA,$E:$E,$E279)-MINIFS(BA:BA,$E:$E,$E279))))</f>
        <v/>
      </c>
      <c r="DQ279" s="223" t="str">
        <f t="array" ref="DQ279">IF(BB279="","",
IF(INDEX(Settings!$H:$H,MATCH(DQ$1,Settings!$G:$G,0))=TRUE,
100-100*(BB279-MINIFS(BB:BB,$E:$E,$E279))/(MAXIFS(BB:BB,$E:$E,$E279)-MINIFS(BB:BB,$E:$E,$E279)),
100*(BB279-MINIFS(BB:BB,$E:$E,$E279))/(MAXIFS(BB:BB,$E:$E,$E279)-MINIFS(BB:BB,$E:$E,$E279))))</f>
        <v/>
      </c>
      <c r="DR279" s="223" t="str">
        <f t="array" ref="DR279">IF(BC279="","",
IF(INDEX(Settings!$H:$H,MATCH(DR$1,Settings!$G:$G,0))=TRUE,
100-100*(BC279-MINIFS(BC:BC,$E:$E,$E279))/(MAXIFS(BC:BC,$E:$E,$E279)-MINIFS(BC:BC,$E:$E,$E279)),
100*(BC279-MINIFS(BC:BC,$E:$E,$E279))/(MAXIFS(BC:BC,$E:$E,$E279)-MINIFS(BC:BC,$E:$E,$E279))))</f>
        <v/>
      </c>
      <c r="DS279" s="223" t="str">
        <f t="array" ref="DS279">IF(BD279="","",
IF(INDEX(Settings!$H:$H,MATCH(DS$1,Settings!$G:$G,0))=TRUE,
100-100*(BD279-MINIFS(BD:BD,$E:$E,$E279))/(MAXIFS(BD:BD,$E:$E,$E279)-MINIFS(BD:BD,$E:$E,$E279)),
100*(BD279-MINIFS(BD:BD,$E:$E,$E279))/(MAXIFS(BD:BD,$E:$E,$E279)-MINIFS(BD:BD,$E:$E,$E279))))</f>
        <v/>
      </c>
      <c r="DT279" s="223" t="str">
        <f t="array" ref="DT279">IF(BE279="","",
IF(INDEX(Settings!$H:$H,MATCH(DT$1,Settings!$G:$G,0))=TRUE,
100-100*(BE279-MINIFS(BE:BE,$E:$E,$E279))/(MAXIFS(BE:BE,$E:$E,$E279)-MINIFS(BE:BE,$E:$E,$E279)),
100*(BE279-MINIFS(BE:BE,$E:$E,$E279))/(MAXIFS(BE:BE,$E:$E,$E279)-MINIFS(BE:BE,$E:$E,$E279))))</f>
        <v/>
      </c>
      <c r="DU279" s="223" t="str">
        <f t="array" ref="DU279">IF(BF279="","",
IF(INDEX(Settings!$H:$H,MATCH(DU$1,Settings!$G:$G,0))=TRUE,
100-100*(BF279-MINIFS(BF:BF,$E:$E,$E279))/(MAXIFS(BF:BF,$E:$E,$E279)-MINIFS(BF:BF,$E:$E,$E279)),
100*(BF279-MINIFS(BF:BF,$E:$E,$E279))/(MAXIFS(BF:BF,$E:$E,$E279)-MINIFS(BF:BF,$E:$E,$E279))))</f>
        <v/>
      </c>
      <c r="DV279" s="223" t="str">
        <f t="array" ref="DV279">IF(BG279="","",
IF(INDEX(Settings!$H:$H,MATCH(DV$1,Settings!$G:$G,0))=TRUE,
100-100*(BG279-MINIFS(BG:BG,$E:$E,$E279))/(MAXIFS(BG:BG,$E:$E,$E279)-MINIFS(BG:BG,$E:$E,$E279)),
100*(BG279-MINIFS(BG:BG,$E:$E,$E279))/(MAXIFS(BG:BG,$E:$E,$E279)-MINIFS(BG:BG,$E:$E,$E279))))</f>
        <v/>
      </c>
      <c r="DW279" s="223" t="str">
        <f t="array" ref="DW279">IF(BH279="","",
IF(INDEX(Settings!$H:$H,MATCH(DW$1,Settings!$G:$G,0))=TRUE,
100-100*(BH279-MINIFS(BH:BH,$E:$E,$E279))/(MAXIFS(BH:BH,$E:$E,$E279)-MINIFS(BH:BH,$E:$E,$E279)),
100*(BH279-MINIFS(BH:BH,$E:$E,$E279))/(MAXIFS(BH:BH,$E:$E,$E279)-MINIFS(BH:BH,$E:$E,$E279))))</f>
        <v/>
      </c>
      <c r="DX279" s="223" t="str">
        <f t="array" ref="DX279">IF(BI279="","",
IF(INDEX(Settings!$H:$H,MATCH(DX$1,Settings!$G:$G,0))=TRUE,
100-100*(BI279-MINIFS(BI:BI,$E:$E,$E279))/(MAXIFS(BI:BI,$E:$E,$E279)-MINIFS(BI:BI,$E:$E,$E279)),
100*(BI279-MINIFS(BI:BI,$E:$E,$E279))/(MAXIFS(BI:BI,$E:$E,$E279)-MINIFS(BI:BI,$E:$E,$E279))))</f>
        <v/>
      </c>
      <c r="DY279" s="223" t="str">
        <f t="array" ref="DY279">IF(BJ279="","",
IF(INDEX(Settings!$H:$H,MATCH(DY$1,Settings!$G:$G,0))=TRUE,
100-100*(BJ279-MINIFS(BJ:BJ,$E:$E,$E279))/(MAXIFS(BJ:BJ,$E:$E,$E279)-MINIFS(BJ:BJ,$E:$E,$E279)),
100*(BJ279-MINIFS(BJ:BJ,$E:$E,$E279))/(MAXIFS(BJ:BJ,$E:$E,$E279)-MINIFS(BJ:BJ,$E:$E,$E279))))</f>
        <v/>
      </c>
      <c r="DZ279" s="225"/>
      <c r="EA279" s="225"/>
      <c r="EB279" s="225" t="str">
        <f t="shared" si="8"/>
        <v/>
      </c>
      <c r="EC279" s="225" t="str">
        <f t="shared" si="9"/>
        <v/>
      </c>
      <c r="ED279" s="225" t="str">
        <f t="shared" si="10"/>
        <v/>
      </c>
      <c r="EE279" s="225" t="str">
        <f t="shared" si="11"/>
        <v/>
      </c>
      <c r="EF279" s="225" t="str">
        <f t="shared" si="12"/>
        <v/>
      </c>
      <c r="EG279" s="225" t="str">
        <f t="shared" si="13"/>
        <v/>
      </c>
      <c r="EH279" s="225"/>
      <c r="EI279" s="225"/>
      <c r="EJ279" s="225"/>
      <c r="EK279" s="225"/>
      <c r="EL279" s="225"/>
      <c r="EM279" s="225"/>
    </row>
    <row r="280">
      <c r="A280" s="231"/>
      <c r="B280" s="231"/>
      <c r="C280" s="231"/>
      <c r="D280" s="231" t="str">
        <f t="array" ref="D280">IFERROR(INDEX(Profiles!$B:$B,MATCH($A280,Profiles!$A:$A,0)),"")</f>
        <v/>
      </c>
      <c r="E280" s="231"/>
      <c r="F280" s="231"/>
      <c r="G280" s="231"/>
      <c r="H280" s="231"/>
      <c r="I280" s="231" t="str">
        <f>IF(A280="","",IF(Settings!$N$3="DATE",F280&amp;": "&amp;TEXT(B280,"M/DD/YY"),F280&amp;": "&amp;H280))</f>
        <v/>
      </c>
      <c r="J280" s="231"/>
      <c r="K280" s="231"/>
      <c r="L280" s="231"/>
      <c r="M280" s="232" t="str">
        <f t="shared" si="14"/>
        <v/>
      </c>
      <c r="N280" s="231"/>
      <c r="O280" s="231"/>
      <c r="P280" s="231"/>
      <c r="Q280" s="231"/>
      <c r="R280" s="231"/>
      <c r="S280" s="230" t="str">
        <f>IFERROR(VLOOKUP(AF280, 'YOYO IR Scores'!A:C, 3, FALSE), "")
</f>
        <v/>
      </c>
      <c r="T280" s="231"/>
      <c r="U280" s="231"/>
      <c r="V280" s="231"/>
      <c r="W280" s="231"/>
      <c r="X280" s="233" t="str">
        <f t="shared" si="4"/>
        <v/>
      </c>
      <c r="Y280" s="234" t="str">
        <f t="shared" si="5"/>
        <v/>
      </c>
      <c r="Z280" s="234" t="str">
        <f t="shared" si="6"/>
        <v/>
      </c>
      <c r="AA280" s="233" t="str">
        <f t="shared" si="7"/>
        <v/>
      </c>
      <c r="AB280" s="232"/>
      <c r="AC280" s="232"/>
      <c r="AD280" s="232"/>
      <c r="AE280" s="232" t="str">
        <f>IFERROR(VLOOKUP(AF280, 'YOYO IR Scores'!A:C, 2, FALSE), "")</f>
        <v/>
      </c>
      <c r="AF280" s="232"/>
      <c r="AG280" s="232"/>
      <c r="AH280" s="232"/>
      <c r="AI280" s="232"/>
      <c r="AJ280" s="232"/>
      <c r="AK280" s="232"/>
      <c r="AL280" s="232"/>
      <c r="AM280" s="232"/>
      <c r="AN280" s="232"/>
      <c r="AO280" s="232"/>
      <c r="AP280" s="232"/>
      <c r="AQ280" s="232"/>
      <c r="AR280" s="232"/>
      <c r="AS280" s="232"/>
      <c r="AT280" s="232"/>
      <c r="AU280" s="232"/>
      <c r="AV280" s="232"/>
      <c r="AW280" s="232"/>
      <c r="AX280" s="232"/>
      <c r="AY280" s="232"/>
      <c r="AZ280" s="232"/>
      <c r="BA280" s="232"/>
      <c r="BB280" s="232"/>
      <c r="BC280" s="232"/>
      <c r="BD280" s="232"/>
      <c r="BE280" s="232"/>
      <c r="BF280" s="232"/>
      <c r="BG280" s="232"/>
      <c r="BH280" s="232"/>
      <c r="BI280" s="232"/>
      <c r="BJ280" s="232"/>
      <c r="BK280" s="232" t="str">
        <f t="array" ref="BK280">IF(J280="","",
IF(INDEX(Settings!$H:$H,MATCH(BY$1,Settings!$G:$G,0))=TRUE,
100-100*(J280-MIN(J:J))/(MAX(J:J)-MIN(J:J)),
100*(J280-MIN(J:J))/(MAX(J:J)-MIN(J:J))))</f>
        <v/>
      </c>
      <c r="BL280" s="232" t="str">
        <f t="array" ref="BL280">IF(J280="","",
IF(INDEX(Settings!$H:$H,MATCH(BY$1,Settings!$G:$G,0))=TRUE,
100-100*(J280-MINIFS(J:J,$E:$E,$E280))/(MAXIFS(J:J,$E:$E,$E280)-MINIFS(J:J,$E:$E,$E280)),
100*(J280-MINIFS(J:J,$E:$E,$E280))/(MAXIFS(J:J,$E:$E,$E280)-MINIFS(J:J,$E:$E,$E280))))</f>
        <v/>
      </c>
      <c r="BM280" s="232" t="str">
        <f t="array" ref="BM280">IF(J280="","",
IF(INDEX(Settings!$H:$H,MATCH(BY$1,Settings!$G:$G,0))=TRUE,
100-100*(J280-MINIFS(J:J,$E:$E,$E280,$I:$I,$I280))/(MAXIFS(J:J,$E:$E,$E280,$I:$I,$I280)-MINIFS(J:J,$E:$E,$E280,$I:$I,$I280)),
100*(J280-MINIFS(J:J,$E:$E,$E280,$I:$I,$I280))/(MAXIFS(J:J,$E:$E,$E280,$I:$I,$I280)-MINIFS(J:J,$E:$E,$E280,$I:$I,$I280))))</f>
        <v/>
      </c>
      <c r="BN280" s="231" t="str">
        <f t="array" ref="BN280">IF(J280="","",
IF(INDEX(Settings!$H:$H,MATCH(BY$1,Settings!$G:$G,0))=TRUE,
100-100*PERCENTRANK(J:J,J280),
100*PERCENTRANK(J:J,J280)))</f>
        <v/>
      </c>
      <c r="BO280" s="231" t="str">
        <f>IFERROR(__xludf.DUMMYFUNCTION("IF(J280="""","""",
IF(INDEX(Settings!$H:$H,MATCH(BY$1,Settings!$G:$G,0))=TRUE,
100-100*PERCENTRANK(FILTER(J:J,$E:$E=$E280),J280),
100*PERCENTRANK(FILTER(J:J,$E:$E=$E280),J280)))"),"")</f>
        <v/>
      </c>
      <c r="BP280" s="231" t="str">
        <f>IFERROR(__xludf.DUMMYFUNCTION("IF(J280="""","""",
IF(INDEX(Settings!$H:$H,MATCH(BY$1,Settings!$G:$G,0))=TRUE,
100-100*PERCENTRANK(FILTER(J:J,$E:$E=$E280,$I:$I=$I280),J280),
100*PERCENTRANK(FILTER(J:J,$E:$E=$E280,$I:$I=$I280),J280)))"),"")</f>
        <v/>
      </c>
      <c r="BQ280" s="233" t="str">
        <f t="array" ref="BQ280">IF(J280="","",
IF(INDEX(Settings!$H:$H,MATCH(BY$1,Settings!$G:$G,0))=TRUE,
-1*(J280-AVERAGE(J:J))/STDEV(J:J),
(J280-AVERAGE(J:J))/STDEV(J:J)))</f>
        <v/>
      </c>
      <c r="BR280" s="233" t="str">
        <f>IFERROR(__xludf.DUMMYFUNCTION("IF(J280="""","""",
IF(INDEX(Settings!$H:$H,MATCH(BY$1,Settings!$G:$G,0))=TRUE,
-1*(J280-AVERAGEIFS(J:J,$E:$E,$E280))/STDEV(FILTER(J:J,$E:$E=$E280)),
(J280-AVERAGEIFS(J:J,$E:$E,$E280))/STDEV(FILTER(J:J,$E:$E=$E280))))"),"")</f>
        <v/>
      </c>
      <c r="BS280" s="233"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1"/>
      <c r="BX280" s="231"/>
      <c r="BY280" s="232" t="str">
        <f t="array" ref="BY280">IF(J280="","",
IF(INDEX(Settings!$H:$H,MATCH(BY$1,Settings!$G:$G,0))=TRUE,
100-100*(J280-MINIFS(J:J,$E:$E,$E280))/(MAXIFS(J:J,$E:$E,$E280)-MINIFS(J:J,$E:$E,$E280)),
100*(J280-MINIFS(J:J,$E:$E,$E280))/(MAXIFS(J:J,$E:$E,$E280)-MINIFS(J:J,$E:$E,$E280))))</f>
        <v/>
      </c>
      <c r="BZ280" s="232" t="str">
        <f t="array" ref="BZ280">IF(K280="","",
IF(INDEX(Settings!$H:$H,MATCH(BZ$1,Settings!$G:$G,0))=TRUE,
100-100*(K280-MINIFS(K:K,$E:$E,$E280))/(MAXIFS(K:K,$E:$E,$E280)-MINIFS(K:K,$E:$E,$E280)),
100*(K280-MINIFS(K:K,$E:$E,$E280))/(MAXIFS(K:K,$E:$E,$E280)-MINIFS(K:K,$E:$E,$E280))))</f>
        <v/>
      </c>
      <c r="CA280" s="232" t="str">
        <f t="array" ref="CA280">IF(L280="","",
IF(INDEX(Settings!$H:$H,MATCH(CA$1,Settings!$G:$G,0))=TRUE,
100-100*(L280-MINIFS(L:L,$E:$E,$E280))/(MAXIFS(L:L,$E:$E,$E280)-MINIFS(L:L,$E:$E,$E280)),
100*(L280-MINIFS(L:L,$E:$E,$E280))/(MAXIFS(L:L,$E:$E,$E280)-MINIFS(L:L,$E:$E,$E280))))</f>
        <v/>
      </c>
      <c r="CB280" s="232" t="str">
        <f t="array" ref="CB280">IF(M280="","",
IF(INDEX(Settings!$H:$H,MATCH(CB$1,Settings!$G:$G,0))=TRUE,
100-100*(M280-MINIFS(M:M,$E:$E,$E280))/(MAXIFS(M:M,$E:$E,$E280)-MINIFS(M:M,$E:$E,$E280)),
100*(M280-MINIFS(M:M,$E:$E,$E280))/(MAXIFS(M:M,$E:$E,$E280)-MINIFS(M:M,$E:$E,$E280))))</f>
        <v/>
      </c>
      <c r="CC280" s="232" t="str">
        <f t="array" ref="CC280">IF(N280="","",
IF(INDEX(Settings!$H:$H,MATCH(CC$1,Settings!$G:$G,0))=TRUE,
100-100*(N280-MINIFS(N:N,$E:$E,$E280))/(MAXIFS(N:N,$E:$E,$E280)-MINIFS(N:N,$E:$E,$E280)),
100*(N280-MINIFS(N:N,$E:$E,$E280))/(MAXIFS(N:N,$E:$E,$E280)-MINIFS(N:N,$E:$E,$E280))))</f>
        <v/>
      </c>
      <c r="CD280" s="232" t="str">
        <f t="array" ref="CD280">IF(O280="","",
IF(INDEX(Settings!$H:$H,MATCH(CD$1,Settings!$G:$G,0))=TRUE,
100-100*(O280-MINIFS(O:O,$E:$E,$E280))/(MAXIFS(O:O,$E:$E,$E280)-MINIFS(O:O,$E:$E,$E280)),
100*(O280-MINIFS(O:O,$E:$E,$E280))/(MAXIFS(O:O,$E:$E,$E280)-MINIFS(O:O,$E:$E,$E280))))</f>
        <v/>
      </c>
      <c r="CE280" s="232" t="str">
        <f t="array" ref="CE280">IF(P280="","",
IF(INDEX(Settings!$H:$H,MATCH(CE$1,Settings!$G:$G,0))=TRUE,
100-100*(P280-MINIFS(P:P,$E:$E,$E280))/(MAXIFS(P:P,$E:$E,$E280)-MINIFS(P:P,$E:$E,$E280)),
100*(P280-MINIFS(P:P,$E:$E,$E280))/(MAXIFS(P:P,$E:$E,$E280)-MINIFS(P:P,$E:$E,$E280))))</f>
        <v/>
      </c>
      <c r="CF280" s="232" t="str">
        <f t="array" ref="CF280">IF(Q280="","",
IF(INDEX(Settings!$H:$H,MATCH(CF$1,Settings!$G:$G,0))=TRUE,
100-100*(Q280-MINIFS(Q:Q,$E:$E,$E280))/(MAXIFS(Q:Q,$E:$E,$E280)-MINIFS(Q:Q,$E:$E,$E280)),
100*(Q280-MINIFS(Q:Q,$E:$E,$E280))/(MAXIFS(Q:Q,$E:$E,$E280)-MINIFS(Q:Q,$E:$E,$E280))))</f>
        <v/>
      </c>
      <c r="CG280" s="232" t="str">
        <f t="array" ref="CG280">IF(R280="","",
IF(INDEX(Settings!$H:$H,MATCH(CG$1,Settings!$G:$G,0))=TRUE,
100-100*(R280-MINIFS(R:R,$E:$E,$E280))/(MAXIFS(R:R,$E:$E,$E280)-MINIFS(R:R,$E:$E,$E280)),
100*(R280-MINIFS(R:R,$E:$E,$E280))/(MAXIFS(R:R,$E:$E,$E280)-MINIFS(R:R,$E:$E,$E280))))</f>
        <v/>
      </c>
      <c r="CH280" s="232" t="str">
        <f t="array" ref="CH280">IF(S280="","",
IF(INDEX(Settings!$H:$H,MATCH(CH$1,Settings!$G:$G,0))=TRUE,
100-100*(S280-MINIFS(S:S,$E:$E,$E280))/(MAXIFS(S:S,$E:$E,$E280)-MINIFS(S:S,$E:$E,$E280)),
100*(S280-MINIFS(S:S,$E:$E,$E280))/(MAXIFS(S:S,$E:$E,$E280)-MINIFS(S:S,$E:$E,$E280))))</f>
        <v/>
      </c>
      <c r="CI280" s="232" t="str">
        <f t="array" ref="CI280">IF(T280="","",
IF(INDEX(Settings!$H:$H,MATCH(CI$1,Settings!$G:$G,0))=TRUE,
100-100*(T280-MINIFS(T:T,$E:$E,$E280))/(MAXIFS(T:T,$E:$E,$E280)-MINIFS(T:T,$E:$E,$E280)),
100*(T280-MINIFS(T:T,$E:$E,$E280))/(MAXIFS(T:T,$E:$E,$E280)-MINIFS(T:T,$E:$E,$E280))))</f>
        <v/>
      </c>
      <c r="CJ280" s="232" t="str">
        <f t="array" ref="CJ280">IF(U280="","",
IF(INDEX(Settings!$H:$H,MATCH(CJ$1,Settings!$G:$G,0))=TRUE,
100-100*(U280-MINIFS(U:U,$E:$E,$E280))/(MAXIFS(U:U,$E:$E,$E280)-MINIFS(U:U,$E:$E,$E280)),
100*(U280-MINIFS(U:U,$E:$E,$E280))/(MAXIFS(U:U,$E:$E,$E280)-MINIFS(U:U,$E:$E,$E280))))</f>
        <v/>
      </c>
      <c r="CK280" s="232" t="str">
        <f t="array" ref="CK280">IF(V280="","",
IF(INDEX(Settings!$H:$H,MATCH(CK$1,Settings!$G:$G,0))=TRUE,
100-100*(V280-MINIFS(V:V,$E:$E,$E280))/(MAXIFS(V:V,$E:$E,$E280)-MINIFS(V:V,$E:$E,$E280)),
100*(V280-MINIFS(V:V,$E:$E,$E280))/(MAXIFS(V:V,$E:$E,$E280)-MINIFS(V:V,$E:$E,$E280))))</f>
        <v/>
      </c>
      <c r="CL280" s="232" t="str">
        <f t="array" ref="CL280">IF(W280="","",
IF(INDEX(Settings!$H:$H,MATCH(CL$1,Settings!$G:$G,0))=TRUE,
100-100*(W280-MINIFS(W:W,$E:$E,$E280))/(MAXIFS(W:W,$E:$E,$E280)-MINIFS(W:W,$E:$E,$E280)),
100*(W280-MINIFS(W:W,$E:$E,$E280))/(MAXIFS(W:W,$E:$E,$E280)-MINIFS(W:W,$E:$E,$E280))))</f>
        <v/>
      </c>
      <c r="CM280" s="232" t="str">
        <f t="array" ref="CM280">IF(X280="","",
IF(INDEX(Settings!$H:$H,MATCH(CM$1,Settings!$G:$G,0))=TRUE,
100-100*(X280-MINIFS(X:X,$E:$E,$E280))/(MAXIFS(X:X,$E:$E,$E280)-MINIFS(X:X,$E:$E,$E280)),
100*(X280-MINIFS(X:X,$E:$E,$E280))/(MAXIFS(X:X,$E:$E,$E280)-MINIFS(X:X,$E:$E,$E280))))</f>
        <v/>
      </c>
      <c r="CN280" s="232" t="str">
        <f t="array" ref="CN280">IF(Y280="","",
IF(INDEX(Settings!$H:$H,MATCH(CN$1,Settings!$G:$G,0))=TRUE,
100-100*(Y280-MINIFS(Y:Y,$E:$E,$E280))/(MAXIFS(Y:Y,$E:$E,$E280)-MINIFS(Y:Y,$E:$E,$E280)),
100*(Y280-MINIFS(Y:Y,$E:$E,$E280))/(MAXIFS(Y:Y,$E:$E,$E280)-MINIFS(Y:Y,$E:$E,$E280))))</f>
        <v/>
      </c>
      <c r="CO280" s="232" t="str">
        <f t="array" ref="CO280">IF(Z280="","",
IF(INDEX(Settings!$H:$H,MATCH(CO$1,Settings!$G:$G,0))=TRUE,
100-100*(Z280-MINIFS(Z:Z,$E:$E,$E280))/(MAXIFS(Z:Z,$E:$E,$E280)-MINIFS(Z:Z,$E:$E,$E280)),
100*(Z280-MINIFS(Z:Z,$E:$E,$E280))/(MAXIFS(Z:Z,$E:$E,$E280)-MINIFS(Z:Z,$E:$E,$E280))))</f>
        <v/>
      </c>
      <c r="CP280" s="232" t="str">
        <f t="array" ref="CP280">IF(AA280="","",
IF(INDEX(Settings!$H:$H,MATCH(CP$1,Settings!$G:$G,0))=TRUE,
100-100*(AA280-MINIFS(AA:AA,$E:$E,$E280))/(MAXIFS(AA:AA,$E:$E,$E280)-MINIFS(AA:AA,$E:$E,$E280)),
100*(AA280-MINIFS(AA:AA,$E:$E,$E280))/(MAXIFS(AA:AA,$E:$E,$E280)-MINIFS(AA:AA,$E:$E,$E280))))</f>
        <v/>
      </c>
      <c r="CQ280" s="232" t="str">
        <f t="array" ref="CQ280">IF(AB280="","",
IF(INDEX(Settings!$H:$H,MATCH(CQ$1,Settings!$G:$G,0))=TRUE,
100-100*(AB280-MINIFS(AB:AB,$E:$E,$E280))/(MAXIFS(AB:AB,$E:$E,$E280)-MINIFS(AB:AB,$E:$E,$E280)),
100*(AB280-MINIFS(AB:AB,$E:$E,$E280))/(MAXIFS(AB:AB,$E:$E,$E280)-MINIFS(AB:AB,$E:$E,$E280))))</f>
        <v/>
      </c>
      <c r="CR280" s="232" t="str">
        <f t="array" ref="CR280">IF(AC280="","",
IF(INDEX(Settings!$H:$H,MATCH(CR$1,Settings!$G:$G,0))=TRUE,
100-100*(AC280-MINIFS(AC:AC,$E:$E,$E280))/(MAXIFS(AC:AC,$E:$E,$E280)-MINIFS(AC:AC,$E:$E,$E280)),
100*(AC280-MINIFS(AC:AC,$E:$E,$E280))/(MAXIFS(AC:AC,$E:$E,$E280)-MINIFS(AC:AC,$E:$E,$E280))))</f>
        <v/>
      </c>
      <c r="CS280" s="232" t="str">
        <f t="array" ref="CS280">IF(AD280="","",
IF(INDEX(Settings!$H:$H,MATCH(CS$1,Settings!$G:$G,0))=TRUE,
100-100*(AD280-MINIFS(AD:AD,$E:$E,$E280))/(MAXIFS(AD:AD,$E:$E,$E280)-MINIFS(AD:AD,$E:$E,$E280)),
100*(AD280-MINIFS(AD:AD,$E:$E,$E280))/(MAXIFS(AD:AD,$E:$E,$E280)-MINIFS(AD:AD,$E:$E,$E280))))</f>
        <v/>
      </c>
      <c r="CT280" s="232" t="str">
        <f t="array" ref="CT280">IF(AE280="","",
IF(INDEX(Settings!$H:$H,MATCH(CT$1,Settings!$G:$G,0))=TRUE,
100-100*(AE280-MINIFS(AE:AE,$E:$E,$E280))/(MAXIFS(AE:AE,$E:$E,$E280)-MINIFS(AE:AE,$E:$E,$E280)),
100*(AE280-MINIFS(AE:AE,$E:$E,$E280))/(MAXIFS(AE:AE,$E:$E,$E280)-MINIFS(AE:AE,$E:$E,$E280))))</f>
        <v/>
      </c>
      <c r="CU280" s="232" t="str">
        <f t="array" ref="CU280">IF(AF280="","",
IF(INDEX(Settings!$H:$H,MATCH(CU$1,Settings!$G:$G,0))=TRUE,
100-100*(AF280-MINIFS(AF:AF,$E:$E,$E280))/(MAXIFS(AF:AF,$E:$E,$E280)-MINIFS(AF:AF,$E:$E,$E280)),
100*(AF280-MINIFS(AF:AF,$E:$E,$E280))/(MAXIFS(AF:AF,$E:$E,$E280)-MINIFS(AF:AF,$E:$E,$E280))))</f>
        <v/>
      </c>
      <c r="CV280" s="232" t="str">
        <f t="array" ref="CV280">IF(AG280="","",
IF(INDEX(Settings!$H:$H,MATCH(CV$1,Settings!$G:$G,0))=TRUE,
100-100*(AG280-MINIFS(AG:AG,$E:$E,$E280))/(MAXIFS(AG:AG,$E:$E,$E280)-MINIFS(AG:AG,$E:$E,$E280)),
100*(AG280-MINIFS(AG:AG,$E:$E,$E280))/(MAXIFS(AG:AG,$E:$E,$E280)-MINIFS(AG:AG,$E:$E,$E280))))</f>
        <v/>
      </c>
      <c r="CW280" s="232" t="str">
        <f t="array" ref="CW280">IF(AH280="","",
IF(INDEX(Settings!$H:$H,MATCH(CW$1,Settings!$G:$G,0))=TRUE,
100-100*(AH280-MINIFS(AH:AH,$E:$E,$E280))/(MAXIFS(AH:AH,$E:$E,$E280)-MINIFS(AH:AH,$E:$E,$E280)),
100*(AH280-MINIFS(AH:AH,$E:$E,$E280))/(MAXIFS(AH:AH,$E:$E,$E280)-MINIFS(AH:AH,$E:$E,$E280))))</f>
        <v/>
      </c>
      <c r="CX280" s="232" t="str">
        <f t="array" ref="CX280">IF(AI280="","",
IF(INDEX(Settings!$H:$H,MATCH(CX$1,Settings!$G:$G,0))=TRUE,
100-100*(AI280-MINIFS(AI:AI,$E:$E,$E280))/(MAXIFS(AI:AI,$E:$E,$E280)-MINIFS(AI:AI,$E:$E,$E280)),
100*(AI280-MINIFS(AI:AI,$E:$E,$E280))/(MAXIFS(AI:AI,$E:$E,$E280)-MINIFS(AI:AI,$E:$E,$E280))))</f>
        <v/>
      </c>
      <c r="CY280" s="232" t="str">
        <f t="array" ref="CY280">IF(AJ280="","",
IF(INDEX(Settings!$H:$H,MATCH(CY$1,Settings!$G:$G,0))=TRUE,
100-100*(AJ280-MINIFS(AJ:AJ,$E:$E,$E280))/(MAXIFS(AJ:AJ,$E:$E,$E280)-MINIFS(AJ:AJ,$E:$E,$E280)),
100*(AJ280-MINIFS(AJ:AJ,$E:$E,$E280))/(MAXIFS(AJ:AJ,$E:$E,$E280)-MINIFS(AJ:AJ,$E:$E,$E280))))</f>
        <v/>
      </c>
      <c r="CZ280" s="232" t="str">
        <f t="array" ref="CZ280">IF(AK280="","",
IF(INDEX(Settings!$H:$H,MATCH(CZ$1,Settings!$G:$G,0))=TRUE,
100-100*(AK280-MINIFS(AK:AK,$E:$E,$E280))/(MAXIFS(AK:AK,$E:$E,$E280)-MINIFS(AK:AK,$E:$E,$E280)),
100*(AK280-MINIFS(AK:AK,$E:$E,$E280))/(MAXIFS(AK:AK,$E:$E,$E280)-MINIFS(AK:AK,$E:$E,$E280))))</f>
        <v/>
      </c>
      <c r="DA280" s="232" t="str">
        <f t="array" ref="DA280">IF(AL280="","",
IF(INDEX(Settings!$H:$H,MATCH(DA$1,Settings!$G:$G,0))=TRUE,
100-100*(AL280-MINIFS(AL:AL,$E:$E,$E280))/(MAXIFS(AL:AL,$E:$E,$E280)-MINIFS(AL:AL,$E:$E,$E280)),
100*(AL280-MINIFS(AL:AL,$E:$E,$E280))/(MAXIFS(AL:AL,$E:$E,$E280)-MINIFS(AL:AL,$E:$E,$E280))))</f>
        <v/>
      </c>
      <c r="DB280" s="232" t="str">
        <f t="array" ref="DB280">IF(AM280="","",
IF(INDEX(Settings!$H:$H,MATCH(DB$1,Settings!$G:$G,0))=TRUE,
100-100*(AM280-MINIFS(AM:AM,$E:$E,$E280))/(MAXIFS(AM:AM,$E:$E,$E280)-MINIFS(AM:AM,$E:$E,$E280)),
100*(AM280-MINIFS(AM:AM,$E:$E,$E280))/(MAXIFS(AM:AM,$E:$E,$E280)-MINIFS(AM:AM,$E:$E,$E280))))</f>
        <v/>
      </c>
      <c r="DC280" s="232" t="str">
        <f t="array" ref="DC280">IF(AN280="","",
IF(INDEX(Settings!$H:$H,MATCH(DC$1,Settings!$G:$G,0))=TRUE,
100-100*(AN280-MINIFS(AN:AN,$E:$E,$E280))/(MAXIFS(AN:AN,$E:$E,$E280)-MINIFS(AN:AN,$E:$E,$E280)),
100*(AN280-MINIFS(AN:AN,$E:$E,$E280))/(MAXIFS(AN:AN,$E:$E,$E280)-MINIFS(AN:AN,$E:$E,$E280))))</f>
        <v/>
      </c>
      <c r="DD280" s="232" t="str">
        <f t="array" ref="DD280">IF(AO280="","",
IF(INDEX(Settings!$H:$H,MATCH(DD$1,Settings!$G:$G,0))=TRUE,
100-100*(AO280-MINIFS(AO:AO,$E:$E,$E280))/(MAXIFS(AO:AO,$E:$E,$E280)-MINIFS(AO:AO,$E:$E,$E280)),
100*(AO280-MINIFS(AO:AO,$E:$E,$E280))/(MAXIFS(AO:AO,$E:$E,$E280)-MINIFS(AO:AO,$E:$E,$E280))))</f>
        <v/>
      </c>
      <c r="DE280" s="232" t="str">
        <f t="array" ref="DE280">IF(AP280="","",
IF(INDEX(Settings!$H:$H,MATCH(DE$1,Settings!$G:$G,0))=TRUE,
100-100*(AP280-MINIFS(AP:AP,$E:$E,$E280))/(MAXIFS(AP:AP,$E:$E,$E280)-MINIFS(AP:AP,$E:$E,$E280)),
100*(AP280-MINIFS(AP:AP,$E:$E,$E280))/(MAXIFS(AP:AP,$E:$E,$E280)-MINIFS(AP:AP,$E:$E,$E280))))</f>
        <v/>
      </c>
      <c r="DF280" s="232" t="str">
        <f t="array" ref="DF280">IF(AQ280="","",
IF(INDEX(Settings!$H:$H,MATCH(DF$1,Settings!$G:$G,0))=TRUE,
100-100*(AQ280-MINIFS(AQ:AQ,$E:$E,$E280))/(MAXIFS(AQ:AQ,$E:$E,$E280)-MINIFS(AQ:AQ,$E:$E,$E280)),
100*(AQ280-MINIFS(AQ:AQ,$E:$E,$E280))/(MAXIFS(AQ:AQ,$E:$E,$E280)-MINIFS(AQ:AQ,$E:$E,$E280))))</f>
        <v/>
      </c>
      <c r="DG280" s="232" t="str">
        <f t="array" ref="DG280">IF(AR280="","",
IF(INDEX(Settings!$H:$H,MATCH(DG$1,Settings!$G:$G,0))=TRUE,
100-100*(AR280-MINIFS(AR:AR,$E:$E,$E280))/(MAXIFS(AR:AR,$E:$E,$E280)-MINIFS(AR:AR,$E:$E,$E280)),
100*(AR280-MINIFS(AR:AR,$E:$E,$E280))/(MAXIFS(AR:AR,$E:$E,$E280)-MINIFS(AR:AR,$E:$E,$E280))))</f>
        <v/>
      </c>
      <c r="DH280" s="232" t="str">
        <f t="array" ref="DH280">IF(AS280="","",
IF(INDEX(Settings!$H:$H,MATCH(DH$1,Settings!$G:$G,0))=TRUE,
100-100*(AS280-MINIFS(AS:AS,$E:$E,$E280))/(MAXIFS(AS:AS,$E:$E,$E280)-MINIFS(AS:AS,$E:$E,$E280)),
100*(AS280-MINIFS(AS:AS,$E:$E,$E280))/(MAXIFS(AS:AS,$E:$E,$E280)-MINIFS(AS:AS,$E:$E,$E280))))</f>
        <v/>
      </c>
      <c r="DI280" s="232" t="str">
        <f t="array" ref="DI280">IF(AT280="","",
IF(INDEX(Settings!$H:$H,MATCH(DI$1,Settings!$G:$G,0))=TRUE,
100-100*(AT280-MINIFS(AT:AT,$E:$E,$E280))/(MAXIFS(AT:AT,$E:$E,$E280)-MINIFS(AT:AT,$E:$E,$E280)),
100*(AT280-MINIFS(AT:AT,$E:$E,$E280))/(MAXIFS(AT:AT,$E:$E,$E280)-MINIFS(AT:AT,$E:$E,$E280))))</f>
        <v/>
      </c>
      <c r="DJ280" s="232" t="str">
        <f t="array" ref="DJ280">IF(AU280="","",
IF(INDEX(Settings!$H:$H,MATCH(DJ$1,Settings!$G:$G,0))=TRUE,
100-100*(AU280-MINIFS(AU:AU,$E:$E,$E280))/(MAXIFS(AU:AU,$E:$E,$E280)-MINIFS(AU:AU,$E:$E,$E280)),
100*(AU280-MINIFS(AU:AU,$E:$E,$E280))/(MAXIFS(AU:AU,$E:$E,$E280)-MINIFS(AU:AU,$E:$E,$E280))))</f>
        <v/>
      </c>
      <c r="DK280" s="232" t="str">
        <f t="array" ref="DK280">IF(AV280="","",
IF(INDEX(Settings!$H:$H,MATCH(DK$1,Settings!$G:$G,0))=TRUE,
100-100*(AV280-MINIFS(AV:AV,$E:$E,$E280))/(MAXIFS(AV:AV,$E:$E,$E280)-MINIFS(AV:AV,$E:$E,$E280)),
100*(AV280-MINIFS(AV:AV,$E:$E,$E280))/(MAXIFS(AV:AV,$E:$E,$E280)-MINIFS(AV:AV,$E:$E,$E280))))</f>
        <v/>
      </c>
      <c r="DL280" s="232" t="str">
        <f t="array" ref="DL280">IF(AW280="","",
IF(INDEX(Settings!$H:$H,MATCH(DL$1,Settings!$G:$G,0))=TRUE,
100-100*(AW280-MINIFS(AW:AW,$E:$E,$E280))/(MAXIFS(AW:AW,$E:$E,$E280)-MINIFS(AW:AW,$E:$E,$E280)),
100*(AW280-MINIFS(AW:AW,$E:$E,$E280))/(MAXIFS(AW:AW,$E:$E,$E280)-MINIFS(AW:AW,$E:$E,$E280))))</f>
        <v/>
      </c>
      <c r="DM280" s="232" t="str">
        <f t="array" ref="DM280">IF(AX280="","",
IF(INDEX(Settings!$H:$H,MATCH(DM$1,Settings!$G:$G,0))=TRUE,
100-100*(AX280-MINIFS(AX:AX,$E:$E,$E280))/(MAXIFS(AX:AX,$E:$E,$E280)-MINIFS(AX:AX,$E:$E,$E280)),
100*(AX280-MINIFS(AX:AX,$E:$E,$E280))/(MAXIFS(AX:AX,$E:$E,$E280)-MINIFS(AX:AX,$E:$E,$E280))))</f>
        <v/>
      </c>
      <c r="DN280" s="232" t="str">
        <f t="array" ref="DN280">IF(AY280="","",
IF(INDEX(Settings!$H:$H,MATCH(DN$1,Settings!$G:$G,0))=TRUE,
100-100*(AY280-MINIFS(AY:AY,$E:$E,$E280))/(MAXIFS(AY:AY,$E:$E,$E280)-MINIFS(AY:AY,$E:$E,$E280)),
100*(AY280-MINIFS(AY:AY,$E:$E,$E280))/(MAXIFS(AY:AY,$E:$E,$E280)-MINIFS(AY:AY,$E:$E,$E280))))</f>
        <v/>
      </c>
      <c r="DO280" s="232" t="str">
        <f t="array" ref="DO280">IF(AZ280="","",
IF(INDEX(Settings!$H:$H,MATCH(DO$1,Settings!$G:$G,0))=TRUE,
100-100*(AZ280-MINIFS(AZ:AZ,$E:$E,$E280))/(MAXIFS(AZ:AZ,$E:$E,$E280)-MINIFS(AZ:AZ,$E:$E,$E280)),
100*(AZ280-MINIFS(AZ:AZ,$E:$E,$E280))/(MAXIFS(AZ:AZ,$E:$E,$E280)-MINIFS(AZ:AZ,$E:$E,$E280))))</f>
        <v/>
      </c>
      <c r="DP280" s="232" t="str">
        <f t="array" ref="DP280">IF(BA280="","",
IF(INDEX(Settings!$H:$H,MATCH(DP$1,Settings!$G:$G,0))=TRUE,
100-100*(BA280-MINIFS(BA:BA,$E:$E,$E280))/(MAXIFS(BA:BA,$E:$E,$E280)-MINIFS(BA:BA,$E:$E,$E280)),
100*(BA280-MINIFS(BA:BA,$E:$E,$E280))/(MAXIFS(BA:BA,$E:$E,$E280)-MINIFS(BA:BA,$E:$E,$E280))))</f>
        <v/>
      </c>
      <c r="DQ280" s="232" t="str">
        <f t="array" ref="DQ280">IF(BB280="","",
IF(INDEX(Settings!$H:$H,MATCH(DQ$1,Settings!$G:$G,0))=TRUE,
100-100*(BB280-MINIFS(BB:BB,$E:$E,$E280))/(MAXIFS(BB:BB,$E:$E,$E280)-MINIFS(BB:BB,$E:$E,$E280)),
100*(BB280-MINIFS(BB:BB,$E:$E,$E280))/(MAXIFS(BB:BB,$E:$E,$E280)-MINIFS(BB:BB,$E:$E,$E280))))</f>
        <v/>
      </c>
      <c r="DR280" s="232" t="str">
        <f t="array" ref="DR280">IF(BC280="","",
IF(INDEX(Settings!$H:$H,MATCH(DR$1,Settings!$G:$G,0))=TRUE,
100-100*(BC280-MINIFS(BC:BC,$E:$E,$E280))/(MAXIFS(BC:BC,$E:$E,$E280)-MINIFS(BC:BC,$E:$E,$E280)),
100*(BC280-MINIFS(BC:BC,$E:$E,$E280))/(MAXIFS(BC:BC,$E:$E,$E280)-MINIFS(BC:BC,$E:$E,$E280))))</f>
        <v/>
      </c>
      <c r="DS280" s="232" t="str">
        <f t="array" ref="DS280">IF(BD280="","",
IF(INDEX(Settings!$H:$H,MATCH(DS$1,Settings!$G:$G,0))=TRUE,
100-100*(BD280-MINIFS(BD:BD,$E:$E,$E280))/(MAXIFS(BD:BD,$E:$E,$E280)-MINIFS(BD:BD,$E:$E,$E280)),
100*(BD280-MINIFS(BD:BD,$E:$E,$E280))/(MAXIFS(BD:BD,$E:$E,$E280)-MINIFS(BD:BD,$E:$E,$E280))))</f>
        <v/>
      </c>
      <c r="DT280" s="232" t="str">
        <f t="array" ref="DT280">IF(BE280="","",
IF(INDEX(Settings!$H:$H,MATCH(DT$1,Settings!$G:$G,0))=TRUE,
100-100*(BE280-MINIFS(BE:BE,$E:$E,$E280))/(MAXIFS(BE:BE,$E:$E,$E280)-MINIFS(BE:BE,$E:$E,$E280)),
100*(BE280-MINIFS(BE:BE,$E:$E,$E280))/(MAXIFS(BE:BE,$E:$E,$E280)-MINIFS(BE:BE,$E:$E,$E280))))</f>
        <v/>
      </c>
      <c r="DU280" s="232" t="str">
        <f t="array" ref="DU280">IF(BF280="","",
IF(INDEX(Settings!$H:$H,MATCH(DU$1,Settings!$G:$G,0))=TRUE,
100-100*(BF280-MINIFS(BF:BF,$E:$E,$E280))/(MAXIFS(BF:BF,$E:$E,$E280)-MINIFS(BF:BF,$E:$E,$E280)),
100*(BF280-MINIFS(BF:BF,$E:$E,$E280))/(MAXIFS(BF:BF,$E:$E,$E280)-MINIFS(BF:BF,$E:$E,$E280))))</f>
        <v/>
      </c>
      <c r="DV280" s="232" t="str">
        <f t="array" ref="DV280">IF(BG280="","",
IF(INDEX(Settings!$H:$H,MATCH(DV$1,Settings!$G:$G,0))=TRUE,
100-100*(BG280-MINIFS(BG:BG,$E:$E,$E280))/(MAXIFS(BG:BG,$E:$E,$E280)-MINIFS(BG:BG,$E:$E,$E280)),
100*(BG280-MINIFS(BG:BG,$E:$E,$E280))/(MAXIFS(BG:BG,$E:$E,$E280)-MINIFS(BG:BG,$E:$E,$E280))))</f>
        <v/>
      </c>
      <c r="DW280" s="232" t="str">
        <f t="array" ref="DW280">IF(BH280="","",
IF(INDEX(Settings!$H:$H,MATCH(DW$1,Settings!$G:$G,0))=TRUE,
100-100*(BH280-MINIFS(BH:BH,$E:$E,$E280))/(MAXIFS(BH:BH,$E:$E,$E280)-MINIFS(BH:BH,$E:$E,$E280)),
100*(BH280-MINIFS(BH:BH,$E:$E,$E280))/(MAXIFS(BH:BH,$E:$E,$E280)-MINIFS(BH:BH,$E:$E,$E280))))</f>
        <v/>
      </c>
      <c r="DX280" s="232" t="str">
        <f t="array" ref="DX280">IF(BI280="","",
IF(INDEX(Settings!$H:$H,MATCH(DX$1,Settings!$G:$G,0))=TRUE,
100-100*(BI280-MINIFS(BI:BI,$E:$E,$E280))/(MAXIFS(BI:BI,$E:$E,$E280)-MINIFS(BI:BI,$E:$E,$E280)),
100*(BI280-MINIFS(BI:BI,$E:$E,$E280))/(MAXIFS(BI:BI,$E:$E,$E280)-MINIFS(BI:BI,$E:$E,$E280))))</f>
        <v/>
      </c>
      <c r="DY280" s="232" t="str">
        <f t="array" ref="DY280">IF(BJ280="","",
IF(INDEX(Settings!$H:$H,MATCH(DY$1,Settings!$G:$G,0))=TRUE,
100-100*(BJ280-MINIFS(BJ:BJ,$E:$E,$E280))/(MAXIFS(BJ:BJ,$E:$E,$E280)-MINIFS(BJ:BJ,$E:$E,$E280)),
100*(BJ280-MINIFS(BJ:BJ,$E:$E,$E280))/(MAXIFS(BJ:BJ,$E:$E,$E280)-MINIFS(BJ:BJ,$E:$E,$E280))))</f>
        <v/>
      </c>
      <c r="DZ280" s="234"/>
      <c r="EA280" s="234"/>
      <c r="EB280" s="234" t="str">
        <f t="shared" si="8"/>
        <v/>
      </c>
      <c r="EC280" s="234" t="str">
        <f t="shared" si="9"/>
        <v/>
      </c>
      <c r="ED280" s="234" t="str">
        <f t="shared" si="10"/>
        <v/>
      </c>
      <c r="EE280" s="234" t="str">
        <f t="shared" si="11"/>
        <v/>
      </c>
      <c r="EF280" s="234" t="str">
        <f t="shared" si="12"/>
        <v/>
      </c>
      <c r="EG280" s="234" t="str">
        <f t="shared" si="13"/>
        <v/>
      </c>
      <c r="EH280" s="234"/>
      <c r="EI280" s="234"/>
      <c r="EJ280" s="234"/>
      <c r="EK280" s="234"/>
      <c r="EL280" s="234"/>
      <c r="EM280" s="234"/>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3" t="str">
        <f t="shared" si="14"/>
        <v/>
      </c>
      <c r="N281" s="49"/>
      <c r="O281" s="49"/>
      <c r="P281" s="49"/>
      <c r="Q281" s="49"/>
      <c r="R281" s="49"/>
      <c r="S281" s="222" t="str">
        <f>IFERROR(VLOOKUP(AF281, 'YOYO IR Scores'!A:C, 3, FALSE), "")
</f>
        <v/>
      </c>
      <c r="T281" s="49"/>
      <c r="U281" s="49"/>
      <c r="V281" s="49"/>
      <c r="W281" s="49"/>
      <c r="X281" s="224" t="str">
        <f t="shared" si="4"/>
        <v/>
      </c>
      <c r="Y281" s="225" t="str">
        <f t="shared" si="5"/>
        <v/>
      </c>
      <c r="Z281" s="225" t="str">
        <f t="shared" si="6"/>
        <v/>
      </c>
      <c r="AA281" s="224" t="str">
        <f t="shared" si="7"/>
        <v/>
      </c>
      <c r="AB281" s="223"/>
      <c r="AC281" s="223"/>
      <c r="AD281" s="223"/>
      <c r="AE281" s="223" t="str">
        <f>IFERROR(VLOOKUP(AF281, 'YOYO IR Scores'!A:C, 2, FALSE), "")</f>
        <v/>
      </c>
      <c r="AF281" s="223"/>
      <c r="AG281" s="223"/>
      <c r="AH281" s="223"/>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3"/>
      <c r="BG281" s="223"/>
      <c r="BH281" s="223"/>
      <c r="BI281" s="223"/>
      <c r="BJ281" s="223"/>
      <c r="BK281" s="223" t="str">
        <f t="array" ref="BK281">IF(J281="","",
IF(INDEX(Settings!$H:$H,MATCH(BY$1,Settings!$G:$G,0))=TRUE,
100-100*(J281-MIN(J:J))/(MAX(J:J)-MIN(J:J)),
100*(J281-MIN(J:J))/(MAX(J:J)-MIN(J:J))))</f>
        <v/>
      </c>
      <c r="BL281" s="223" t="str">
        <f t="array" ref="BL281">IF(J281="","",
IF(INDEX(Settings!$H:$H,MATCH(BY$1,Settings!$G:$G,0))=TRUE,
100-100*(J281-MINIFS(J:J,$E:$E,$E281))/(MAXIFS(J:J,$E:$E,$E281)-MINIFS(J:J,$E:$E,$E281)),
100*(J281-MINIFS(J:J,$E:$E,$E281))/(MAXIFS(J:J,$E:$E,$E281)-MINIFS(J:J,$E:$E,$E281))))</f>
        <v/>
      </c>
      <c r="BM281" s="223"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4" t="str">
        <f t="array" ref="BQ281">IF(J281="","",
IF(INDEX(Settings!$H:$H,MATCH(BY$1,Settings!$G:$G,0))=TRUE,
-1*(J281-AVERAGE(J:J))/STDEV(J:J),
(J281-AVERAGE(J:J))/STDEV(J:J)))</f>
        <v/>
      </c>
      <c r="BR281" s="224" t="str">
        <f>IFERROR(__xludf.DUMMYFUNCTION("IF(J281="""","""",
IF(INDEX(Settings!$H:$H,MATCH(BY$1,Settings!$G:$G,0))=TRUE,
-1*(J281-AVERAGEIFS(J:J,$E:$E,$E281))/STDEV(FILTER(J:J,$E:$E=$E281)),
(J281-AVERAGEIFS(J:J,$E:$E,$E281))/STDEV(FILTER(J:J,$E:$E=$E281))))"),"")</f>
        <v/>
      </c>
      <c r="BS281" s="224"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3" t="str">
        <f t="array" ref="BY281">IF(J281="","",
IF(INDEX(Settings!$H:$H,MATCH(BY$1,Settings!$G:$G,0))=TRUE,
100-100*(J281-MINIFS(J:J,$E:$E,$E281))/(MAXIFS(J:J,$E:$E,$E281)-MINIFS(J:J,$E:$E,$E281)),
100*(J281-MINIFS(J:J,$E:$E,$E281))/(MAXIFS(J:J,$E:$E,$E281)-MINIFS(J:J,$E:$E,$E281))))</f>
        <v/>
      </c>
      <c r="BZ281" s="223" t="str">
        <f t="array" ref="BZ281">IF(K281="","",
IF(INDEX(Settings!$H:$H,MATCH(BZ$1,Settings!$G:$G,0))=TRUE,
100-100*(K281-MINIFS(K:K,$E:$E,$E281))/(MAXIFS(K:K,$E:$E,$E281)-MINIFS(K:K,$E:$E,$E281)),
100*(K281-MINIFS(K:K,$E:$E,$E281))/(MAXIFS(K:K,$E:$E,$E281)-MINIFS(K:K,$E:$E,$E281))))</f>
        <v/>
      </c>
      <c r="CA281" s="223" t="str">
        <f t="array" ref="CA281">IF(L281="","",
IF(INDEX(Settings!$H:$H,MATCH(CA$1,Settings!$G:$G,0))=TRUE,
100-100*(L281-MINIFS(L:L,$E:$E,$E281))/(MAXIFS(L:L,$E:$E,$E281)-MINIFS(L:L,$E:$E,$E281)),
100*(L281-MINIFS(L:L,$E:$E,$E281))/(MAXIFS(L:L,$E:$E,$E281)-MINIFS(L:L,$E:$E,$E281))))</f>
        <v/>
      </c>
      <c r="CB281" s="223" t="str">
        <f t="array" ref="CB281">IF(M281="","",
IF(INDEX(Settings!$H:$H,MATCH(CB$1,Settings!$G:$G,0))=TRUE,
100-100*(M281-MINIFS(M:M,$E:$E,$E281))/(MAXIFS(M:M,$E:$E,$E281)-MINIFS(M:M,$E:$E,$E281)),
100*(M281-MINIFS(M:M,$E:$E,$E281))/(MAXIFS(M:M,$E:$E,$E281)-MINIFS(M:M,$E:$E,$E281))))</f>
        <v/>
      </c>
      <c r="CC281" s="223" t="str">
        <f t="array" ref="CC281">IF(N281="","",
IF(INDEX(Settings!$H:$H,MATCH(CC$1,Settings!$G:$G,0))=TRUE,
100-100*(N281-MINIFS(N:N,$E:$E,$E281))/(MAXIFS(N:N,$E:$E,$E281)-MINIFS(N:N,$E:$E,$E281)),
100*(N281-MINIFS(N:N,$E:$E,$E281))/(MAXIFS(N:N,$E:$E,$E281)-MINIFS(N:N,$E:$E,$E281))))</f>
        <v/>
      </c>
      <c r="CD281" s="223" t="str">
        <f t="array" ref="CD281">IF(O281="","",
IF(INDEX(Settings!$H:$H,MATCH(CD$1,Settings!$G:$G,0))=TRUE,
100-100*(O281-MINIFS(O:O,$E:$E,$E281))/(MAXIFS(O:O,$E:$E,$E281)-MINIFS(O:O,$E:$E,$E281)),
100*(O281-MINIFS(O:O,$E:$E,$E281))/(MAXIFS(O:O,$E:$E,$E281)-MINIFS(O:O,$E:$E,$E281))))</f>
        <v/>
      </c>
      <c r="CE281" s="223" t="str">
        <f t="array" ref="CE281">IF(P281="","",
IF(INDEX(Settings!$H:$H,MATCH(CE$1,Settings!$G:$G,0))=TRUE,
100-100*(P281-MINIFS(P:P,$E:$E,$E281))/(MAXIFS(P:P,$E:$E,$E281)-MINIFS(P:P,$E:$E,$E281)),
100*(P281-MINIFS(P:P,$E:$E,$E281))/(MAXIFS(P:P,$E:$E,$E281)-MINIFS(P:P,$E:$E,$E281))))</f>
        <v/>
      </c>
      <c r="CF281" s="223" t="str">
        <f t="array" ref="CF281">IF(Q281="","",
IF(INDEX(Settings!$H:$H,MATCH(CF$1,Settings!$G:$G,0))=TRUE,
100-100*(Q281-MINIFS(Q:Q,$E:$E,$E281))/(MAXIFS(Q:Q,$E:$E,$E281)-MINIFS(Q:Q,$E:$E,$E281)),
100*(Q281-MINIFS(Q:Q,$E:$E,$E281))/(MAXIFS(Q:Q,$E:$E,$E281)-MINIFS(Q:Q,$E:$E,$E281))))</f>
        <v/>
      </c>
      <c r="CG281" s="223" t="str">
        <f t="array" ref="CG281">IF(R281="","",
IF(INDEX(Settings!$H:$H,MATCH(CG$1,Settings!$G:$G,0))=TRUE,
100-100*(R281-MINIFS(R:R,$E:$E,$E281))/(MAXIFS(R:R,$E:$E,$E281)-MINIFS(R:R,$E:$E,$E281)),
100*(R281-MINIFS(R:R,$E:$E,$E281))/(MAXIFS(R:R,$E:$E,$E281)-MINIFS(R:R,$E:$E,$E281))))</f>
        <v/>
      </c>
      <c r="CH281" s="223" t="str">
        <f t="array" ref="CH281">IF(S281="","",
IF(INDEX(Settings!$H:$H,MATCH(CH$1,Settings!$G:$G,0))=TRUE,
100-100*(S281-MINIFS(S:S,$E:$E,$E281))/(MAXIFS(S:S,$E:$E,$E281)-MINIFS(S:S,$E:$E,$E281)),
100*(S281-MINIFS(S:S,$E:$E,$E281))/(MAXIFS(S:S,$E:$E,$E281)-MINIFS(S:S,$E:$E,$E281))))</f>
        <v/>
      </c>
      <c r="CI281" s="223" t="str">
        <f t="array" ref="CI281">IF(T281="","",
IF(INDEX(Settings!$H:$H,MATCH(CI$1,Settings!$G:$G,0))=TRUE,
100-100*(T281-MINIFS(T:T,$E:$E,$E281))/(MAXIFS(T:T,$E:$E,$E281)-MINIFS(T:T,$E:$E,$E281)),
100*(T281-MINIFS(T:T,$E:$E,$E281))/(MAXIFS(T:T,$E:$E,$E281)-MINIFS(T:T,$E:$E,$E281))))</f>
        <v/>
      </c>
      <c r="CJ281" s="223" t="str">
        <f t="array" ref="CJ281">IF(U281="","",
IF(INDEX(Settings!$H:$H,MATCH(CJ$1,Settings!$G:$G,0))=TRUE,
100-100*(U281-MINIFS(U:U,$E:$E,$E281))/(MAXIFS(U:U,$E:$E,$E281)-MINIFS(U:U,$E:$E,$E281)),
100*(U281-MINIFS(U:U,$E:$E,$E281))/(MAXIFS(U:U,$E:$E,$E281)-MINIFS(U:U,$E:$E,$E281))))</f>
        <v/>
      </c>
      <c r="CK281" s="223" t="str">
        <f t="array" ref="CK281">IF(V281="","",
IF(INDEX(Settings!$H:$H,MATCH(CK$1,Settings!$G:$G,0))=TRUE,
100-100*(V281-MINIFS(V:V,$E:$E,$E281))/(MAXIFS(V:V,$E:$E,$E281)-MINIFS(V:V,$E:$E,$E281)),
100*(V281-MINIFS(V:V,$E:$E,$E281))/(MAXIFS(V:V,$E:$E,$E281)-MINIFS(V:V,$E:$E,$E281))))</f>
        <v/>
      </c>
      <c r="CL281" s="223" t="str">
        <f t="array" ref="CL281">IF(W281="","",
IF(INDEX(Settings!$H:$H,MATCH(CL$1,Settings!$G:$G,0))=TRUE,
100-100*(W281-MINIFS(W:W,$E:$E,$E281))/(MAXIFS(W:W,$E:$E,$E281)-MINIFS(W:W,$E:$E,$E281)),
100*(W281-MINIFS(W:W,$E:$E,$E281))/(MAXIFS(W:W,$E:$E,$E281)-MINIFS(W:W,$E:$E,$E281))))</f>
        <v/>
      </c>
      <c r="CM281" s="223" t="str">
        <f t="array" ref="CM281">IF(X281="","",
IF(INDEX(Settings!$H:$H,MATCH(CM$1,Settings!$G:$G,0))=TRUE,
100-100*(X281-MINIFS(X:X,$E:$E,$E281))/(MAXIFS(X:X,$E:$E,$E281)-MINIFS(X:X,$E:$E,$E281)),
100*(X281-MINIFS(X:X,$E:$E,$E281))/(MAXIFS(X:X,$E:$E,$E281)-MINIFS(X:X,$E:$E,$E281))))</f>
        <v/>
      </c>
      <c r="CN281" s="223" t="str">
        <f t="array" ref="CN281">IF(Y281="","",
IF(INDEX(Settings!$H:$H,MATCH(CN$1,Settings!$G:$G,0))=TRUE,
100-100*(Y281-MINIFS(Y:Y,$E:$E,$E281))/(MAXIFS(Y:Y,$E:$E,$E281)-MINIFS(Y:Y,$E:$E,$E281)),
100*(Y281-MINIFS(Y:Y,$E:$E,$E281))/(MAXIFS(Y:Y,$E:$E,$E281)-MINIFS(Y:Y,$E:$E,$E281))))</f>
        <v/>
      </c>
      <c r="CO281" s="223" t="str">
        <f t="array" ref="CO281">IF(Z281="","",
IF(INDEX(Settings!$H:$H,MATCH(CO$1,Settings!$G:$G,0))=TRUE,
100-100*(Z281-MINIFS(Z:Z,$E:$E,$E281))/(MAXIFS(Z:Z,$E:$E,$E281)-MINIFS(Z:Z,$E:$E,$E281)),
100*(Z281-MINIFS(Z:Z,$E:$E,$E281))/(MAXIFS(Z:Z,$E:$E,$E281)-MINIFS(Z:Z,$E:$E,$E281))))</f>
        <v/>
      </c>
      <c r="CP281" s="223" t="str">
        <f t="array" ref="CP281">IF(AA281="","",
IF(INDEX(Settings!$H:$H,MATCH(CP$1,Settings!$G:$G,0))=TRUE,
100-100*(AA281-MINIFS(AA:AA,$E:$E,$E281))/(MAXIFS(AA:AA,$E:$E,$E281)-MINIFS(AA:AA,$E:$E,$E281)),
100*(AA281-MINIFS(AA:AA,$E:$E,$E281))/(MAXIFS(AA:AA,$E:$E,$E281)-MINIFS(AA:AA,$E:$E,$E281))))</f>
        <v/>
      </c>
      <c r="CQ281" s="223" t="str">
        <f t="array" ref="CQ281">IF(AB281="","",
IF(INDEX(Settings!$H:$H,MATCH(CQ$1,Settings!$G:$G,0))=TRUE,
100-100*(AB281-MINIFS(AB:AB,$E:$E,$E281))/(MAXIFS(AB:AB,$E:$E,$E281)-MINIFS(AB:AB,$E:$E,$E281)),
100*(AB281-MINIFS(AB:AB,$E:$E,$E281))/(MAXIFS(AB:AB,$E:$E,$E281)-MINIFS(AB:AB,$E:$E,$E281))))</f>
        <v/>
      </c>
      <c r="CR281" s="223" t="str">
        <f t="array" ref="CR281">IF(AC281="","",
IF(INDEX(Settings!$H:$H,MATCH(CR$1,Settings!$G:$G,0))=TRUE,
100-100*(AC281-MINIFS(AC:AC,$E:$E,$E281))/(MAXIFS(AC:AC,$E:$E,$E281)-MINIFS(AC:AC,$E:$E,$E281)),
100*(AC281-MINIFS(AC:AC,$E:$E,$E281))/(MAXIFS(AC:AC,$E:$E,$E281)-MINIFS(AC:AC,$E:$E,$E281))))</f>
        <v/>
      </c>
      <c r="CS281" s="223" t="str">
        <f t="array" ref="CS281">IF(AD281="","",
IF(INDEX(Settings!$H:$H,MATCH(CS$1,Settings!$G:$G,0))=TRUE,
100-100*(AD281-MINIFS(AD:AD,$E:$E,$E281))/(MAXIFS(AD:AD,$E:$E,$E281)-MINIFS(AD:AD,$E:$E,$E281)),
100*(AD281-MINIFS(AD:AD,$E:$E,$E281))/(MAXIFS(AD:AD,$E:$E,$E281)-MINIFS(AD:AD,$E:$E,$E281))))</f>
        <v/>
      </c>
      <c r="CT281" s="223" t="str">
        <f t="array" ref="CT281">IF(AE281="","",
IF(INDEX(Settings!$H:$H,MATCH(CT$1,Settings!$G:$G,0))=TRUE,
100-100*(AE281-MINIFS(AE:AE,$E:$E,$E281))/(MAXIFS(AE:AE,$E:$E,$E281)-MINIFS(AE:AE,$E:$E,$E281)),
100*(AE281-MINIFS(AE:AE,$E:$E,$E281))/(MAXIFS(AE:AE,$E:$E,$E281)-MINIFS(AE:AE,$E:$E,$E281))))</f>
        <v/>
      </c>
      <c r="CU281" s="223" t="str">
        <f t="array" ref="CU281">IF(AF281="","",
IF(INDEX(Settings!$H:$H,MATCH(CU$1,Settings!$G:$G,0))=TRUE,
100-100*(AF281-MINIFS(AF:AF,$E:$E,$E281))/(MAXIFS(AF:AF,$E:$E,$E281)-MINIFS(AF:AF,$E:$E,$E281)),
100*(AF281-MINIFS(AF:AF,$E:$E,$E281))/(MAXIFS(AF:AF,$E:$E,$E281)-MINIFS(AF:AF,$E:$E,$E281))))</f>
        <v/>
      </c>
      <c r="CV281" s="223" t="str">
        <f t="array" ref="CV281">IF(AG281="","",
IF(INDEX(Settings!$H:$H,MATCH(CV$1,Settings!$G:$G,0))=TRUE,
100-100*(AG281-MINIFS(AG:AG,$E:$E,$E281))/(MAXIFS(AG:AG,$E:$E,$E281)-MINIFS(AG:AG,$E:$E,$E281)),
100*(AG281-MINIFS(AG:AG,$E:$E,$E281))/(MAXIFS(AG:AG,$E:$E,$E281)-MINIFS(AG:AG,$E:$E,$E281))))</f>
        <v/>
      </c>
      <c r="CW281" s="223" t="str">
        <f t="array" ref="CW281">IF(AH281="","",
IF(INDEX(Settings!$H:$H,MATCH(CW$1,Settings!$G:$G,0))=TRUE,
100-100*(AH281-MINIFS(AH:AH,$E:$E,$E281))/(MAXIFS(AH:AH,$E:$E,$E281)-MINIFS(AH:AH,$E:$E,$E281)),
100*(AH281-MINIFS(AH:AH,$E:$E,$E281))/(MAXIFS(AH:AH,$E:$E,$E281)-MINIFS(AH:AH,$E:$E,$E281))))</f>
        <v/>
      </c>
      <c r="CX281" s="223" t="str">
        <f t="array" ref="CX281">IF(AI281="","",
IF(INDEX(Settings!$H:$H,MATCH(CX$1,Settings!$G:$G,0))=TRUE,
100-100*(AI281-MINIFS(AI:AI,$E:$E,$E281))/(MAXIFS(AI:AI,$E:$E,$E281)-MINIFS(AI:AI,$E:$E,$E281)),
100*(AI281-MINIFS(AI:AI,$E:$E,$E281))/(MAXIFS(AI:AI,$E:$E,$E281)-MINIFS(AI:AI,$E:$E,$E281))))</f>
        <v/>
      </c>
      <c r="CY281" s="223" t="str">
        <f t="array" ref="CY281">IF(AJ281="","",
IF(INDEX(Settings!$H:$H,MATCH(CY$1,Settings!$G:$G,0))=TRUE,
100-100*(AJ281-MINIFS(AJ:AJ,$E:$E,$E281))/(MAXIFS(AJ:AJ,$E:$E,$E281)-MINIFS(AJ:AJ,$E:$E,$E281)),
100*(AJ281-MINIFS(AJ:AJ,$E:$E,$E281))/(MAXIFS(AJ:AJ,$E:$E,$E281)-MINIFS(AJ:AJ,$E:$E,$E281))))</f>
        <v/>
      </c>
      <c r="CZ281" s="223" t="str">
        <f t="array" ref="CZ281">IF(AK281="","",
IF(INDEX(Settings!$H:$H,MATCH(CZ$1,Settings!$G:$G,0))=TRUE,
100-100*(AK281-MINIFS(AK:AK,$E:$E,$E281))/(MAXIFS(AK:AK,$E:$E,$E281)-MINIFS(AK:AK,$E:$E,$E281)),
100*(AK281-MINIFS(AK:AK,$E:$E,$E281))/(MAXIFS(AK:AK,$E:$E,$E281)-MINIFS(AK:AK,$E:$E,$E281))))</f>
        <v/>
      </c>
      <c r="DA281" s="223" t="str">
        <f t="array" ref="DA281">IF(AL281="","",
IF(INDEX(Settings!$H:$H,MATCH(DA$1,Settings!$G:$G,0))=TRUE,
100-100*(AL281-MINIFS(AL:AL,$E:$E,$E281))/(MAXIFS(AL:AL,$E:$E,$E281)-MINIFS(AL:AL,$E:$E,$E281)),
100*(AL281-MINIFS(AL:AL,$E:$E,$E281))/(MAXIFS(AL:AL,$E:$E,$E281)-MINIFS(AL:AL,$E:$E,$E281))))</f>
        <v/>
      </c>
      <c r="DB281" s="223" t="str">
        <f t="array" ref="DB281">IF(AM281="","",
IF(INDEX(Settings!$H:$H,MATCH(DB$1,Settings!$G:$G,0))=TRUE,
100-100*(AM281-MINIFS(AM:AM,$E:$E,$E281))/(MAXIFS(AM:AM,$E:$E,$E281)-MINIFS(AM:AM,$E:$E,$E281)),
100*(AM281-MINIFS(AM:AM,$E:$E,$E281))/(MAXIFS(AM:AM,$E:$E,$E281)-MINIFS(AM:AM,$E:$E,$E281))))</f>
        <v/>
      </c>
      <c r="DC281" s="223" t="str">
        <f t="array" ref="DC281">IF(AN281="","",
IF(INDEX(Settings!$H:$H,MATCH(DC$1,Settings!$G:$G,0))=TRUE,
100-100*(AN281-MINIFS(AN:AN,$E:$E,$E281))/(MAXIFS(AN:AN,$E:$E,$E281)-MINIFS(AN:AN,$E:$E,$E281)),
100*(AN281-MINIFS(AN:AN,$E:$E,$E281))/(MAXIFS(AN:AN,$E:$E,$E281)-MINIFS(AN:AN,$E:$E,$E281))))</f>
        <v/>
      </c>
      <c r="DD281" s="223" t="str">
        <f t="array" ref="DD281">IF(AO281="","",
IF(INDEX(Settings!$H:$H,MATCH(DD$1,Settings!$G:$G,0))=TRUE,
100-100*(AO281-MINIFS(AO:AO,$E:$E,$E281))/(MAXIFS(AO:AO,$E:$E,$E281)-MINIFS(AO:AO,$E:$E,$E281)),
100*(AO281-MINIFS(AO:AO,$E:$E,$E281))/(MAXIFS(AO:AO,$E:$E,$E281)-MINIFS(AO:AO,$E:$E,$E281))))</f>
        <v/>
      </c>
      <c r="DE281" s="223" t="str">
        <f t="array" ref="DE281">IF(AP281="","",
IF(INDEX(Settings!$H:$H,MATCH(DE$1,Settings!$G:$G,0))=TRUE,
100-100*(AP281-MINIFS(AP:AP,$E:$E,$E281))/(MAXIFS(AP:AP,$E:$E,$E281)-MINIFS(AP:AP,$E:$E,$E281)),
100*(AP281-MINIFS(AP:AP,$E:$E,$E281))/(MAXIFS(AP:AP,$E:$E,$E281)-MINIFS(AP:AP,$E:$E,$E281))))</f>
        <v/>
      </c>
      <c r="DF281" s="223" t="str">
        <f t="array" ref="DF281">IF(AQ281="","",
IF(INDEX(Settings!$H:$H,MATCH(DF$1,Settings!$G:$G,0))=TRUE,
100-100*(AQ281-MINIFS(AQ:AQ,$E:$E,$E281))/(MAXIFS(AQ:AQ,$E:$E,$E281)-MINIFS(AQ:AQ,$E:$E,$E281)),
100*(AQ281-MINIFS(AQ:AQ,$E:$E,$E281))/(MAXIFS(AQ:AQ,$E:$E,$E281)-MINIFS(AQ:AQ,$E:$E,$E281))))</f>
        <v/>
      </c>
      <c r="DG281" s="223" t="str">
        <f t="array" ref="DG281">IF(AR281="","",
IF(INDEX(Settings!$H:$H,MATCH(DG$1,Settings!$G:$G,0))=TRUE,
100-100*(AR281-MINIFS(AR:AR,$E:$E,$E281))/(MAXIFS(AR:AR,$E:$E,$E281)-MINIFS(AR:AR,$E:$E,$E281)),
100*(AR281-MINIFS(AR:AR,$E:$E,$E281))/(MAXIFS(AR:AR,$E:$E,$E281)-MINIFS(AR:AR,$E:$E,$E281))))</f>
        <v/>
      </c>
      <c r="DH281" s="223" t="str">
        <f t="array" ref="DH281">IF(AS281="","",
IF(INDEX(Settings!$H:$H,MATCH(DH$1,Settings!$G:$G,0))=TRUE,
100-100*(AS281-MINIFS(AS:AS,$E:$E,$E281))/(MAXIFS(AS:AS,$E:$E,$E281)-MINIFS(AS:AS,$E:$E,$E281)),
100*(AS281-MINIFS(AS:AS,$E:$E,$E281))/(MAXIFS(AS:AS,$E:$E,$E281)-MINIFS(AS:AS,$E:$E,$E281))))</f>
        <v/>
      </c>
      <c r="DI281" s="223" t="str">
        <f t="array" ref="DI281">IF(AT281="","",
IF(INDEX(Settings!$H:$H,MATCH(DI$1,Settings!$G:$G,0))=TRUE,
100-100*(AT281-MINIFS(AT:AT,$E:$E,$E281))/(MAXIFS(AT:AT,$E:$E,$E281)-MINIFS(AT:AT,$E:$E,$E281)),
100*(AT281-MINIFS(AT:AT,$E:$E,$E281))/(MAXIFS(AT:AT,$E:$E,$E281)-MINIFS(AT:AT,$E:$E,$E281))))</f>
        <v/>
      </c>
      <c r="DJ281" s="223" t="str">
        <f t="array" ref="DJ281">IF(AU281="","",
IF(INDEX(Settings!$H:$H,MATCH(DJ$1,Settings!$G:$G,0))=TRUE,
100-100*(AU281-MINIFS(AU:AU,$E:$E,$E281))/(MAXIFS(AU:AU,$E:$E,$E281)-MINIFS(AU:AU,$E:$E,$E281)),
100*(AU281-MINIFS(AU:AU,$E:$E,$E281))/(MAXIFS(AU:AU,$E:$E,$E281)-MINIFS(AU:AU,$E:$E,$E281))))</f>
        <v/>
      </c>
      <c r="DK281" s="223" t="str">
        <f t="array" ref="DK281">IF(AV281="","",
IF(INDEX(Settings!$H:$H,MATCH(DK$1,Settings!$G:$G,0))=TRUE,
100-100*(AV281-MINIFS(AV:AV,$E:$E,$E281))/(MAXIFS(AV:AV,$E:$E,$E281)-MINIFS(AV:AV,$E:$E,$E281)),
100*(AV281-MINIFS(AV:AV,$E:$E,$E281))/(MAXIFS(AV:AV,$E:$E,$E281)-MINIFS(AV:AV,$E:$E,$E281))))</f>
        <v/>
      </c>
      <c r="DL281" s="223" t="str">
        <f t="array" ref="DL281">IF(AW281="","",
IF(INDEX(Settings!$H:$H,MATCH(DL$1,Settings!$G:$G,0))=TRUE,
100-100*(AW281-MINIFS(AW:AW,$E:$E,$E281))/(MAXIFS(AW:AW,$E:$E,$E281)-MINIFS(AW:AW,$E:$E,$E281)),
100*(AW281-MINIFS(AW:AW,$E:$E,$E281))/(MAXIFS(AW:AW,$E:$E,$E281)-MINIFS(AW:AW,$E:$E,$E281))))</f>
        <v/>
      </c>
      <c r="DM281" s="223" t="str">
        <f t="array" ref="DM281">IF(AX281="","",
IF(INDEX(Settings!$H:$H,MATCH(DM$1,Settings!$G:$G,0))=TRUE,
100-100*(AX281-MINIFS(AX:AX,$E:$E,$E281))/(MAXIFS(AX:AX,$E:$E,$E281)-MINIFS(AX:AX,$E:$E,$E281)),
100*(AX281-MINIFS(AX:AX,$E:$E,$E281))/(MAXIFS(AX:AX,$E:$E,$E281)-MINIFS(AX:AX,$E:$E,$E281))))</f>
        <v/>
      </c>
      <c r="DN281" s="223" t="str">
        <f t="array" ref="DN281">IF(AY281="","",
IF(INDEX(Settings!$H:$H,MATCH(DN$1,Settings!$G:$G,0))=TRUE,
100-100*(AY281-MINIFS(AY:AY,$E:$E,$E281))/(MAXIFS(AY:AY,$E:$E,$E281)-MINIFS(AY:AY,$E:$E,$E281)),
100*(AY281-MINIFS(AY:AY,$E:$E,$E281))/(MAXIFS(AY:AY,$E:$E,$E281)-MINIFS(AY:AY,$E:$E,$E281))))</f>
        <v/>
      </c>
      <c r="DO281" s="223" t="str">
        <f t="array" ref="DO281">IF(AZ281="","",
IF(INDEX(Settings!$H:$H,MATCH(DO$1,Settings!$G:$G,0))=TRUE,
100-100*(AZ281-MINIFS(AZ:AZ,$E:$E,$E281))/(MAXIFS(AZ:AZ,$E:$E,$E281)-MINIFS(AZ:AZ,$E:$E,$E281)),
100*(AZ281-MINIFS(AZ:AZ,$E:$E,$E281))/(MAXIFS(AZ:AZ,$E:$E,$E281)-MINIFS(AZ:AZ,$E:$E,$E281))))</f>
        <v/>
      </c>
      <c r="DP281" s="223" t="str">
        <f t="array" ref="DP281">IF(BA281="","",
IF(INDEX(Settings!$H:$H,MATCH(DP$1,Settings!$G:$G,0))=TRUE,
100-100*(BA281-MINIFS(BA:BA,$E:$E,$E281))/(MAXIFS(BA:BA,$E:$E,$E281)-MINIFS(BA:BA,$E:$E,$E281)),
100*(BA281-MINIFS(BA:BA,$E:$E,$E281))/(MAXIFS(BA:BA,$E:$E,$E281)-MINIFS(BA:BA,$E:$E,$E281))))</f>
        <v/>
      </c>
      <c r="DQ281" s="223" t="str">
        <f t="array" ref="DQ281">IF(BB281="","",
IF(INDEX(Settings!$H:$H,MATCH(DQ$1,Settings!$G:$G,0))=TRUE,
100-100*(BB281-MINIFS(BB:BB,$E:$E,$E281))/(MAXIFS(BB:BB,$E:$E,$E281)-MINIFS(BB:BB,$E:$E,$E281)),
100*(BB281-MINIFS(BB:BB,$E:$E,$E281))/(MAXIFS(BB:BB,$E:$E,$E281)-MINIFS(BB:BB,$E:$E,$E281))))</f>
        <v/>
      </c>
      <c r="DR281" s="223" t="str">
        <f t="array" ref="DR281">IF(BC281="","",
IF(INDEX(Settings!$H:$H,MATCH(DR$1,Settings!$G:$G,0))=TRUE,
100-100*(BC281-MINIFS(BC:BC,$E:$E,$E281))/(MAXIFS(BC:BC,$E:$E,$E281)-MINIFS(BC:BC,$E:$E,$E281)),
100*(BC281-MINIFS(BC:BC,$E:$E,$E281))/(MAXIFS(BC:BC,$E:$E,$E281)-MINIFS(BC:BC,$E:$E,$E281))))</f>
        <v/>
      </c>
      <c r="DS281" s="223" t="str">
        <f t="array" ref="DS281">IF(BD281="","",
IF(INDEX(Settings!$H:$H,MATCH(DS$1,Settings!$G:$G,0))=TRUE,
100-100*(BD281-MINIFS(BD:BD,$E:$E,$E281))/(MAXIFS(BD:BD,$E:$E,$E281)-MINIFS(BD:BD,$E:$E,$E281)),
100*(BD281-MINIFS(BD:BD,$E:$E,$E281))/(MAXIFS(BD:BD,$E:$E,$E281)-MINIFS(BD:BD,$E:$E,$E281))))</f>
        <v/>
      </c>
      <c r="DT281" s="223" t="str">
        <f t="array" ref="DT281">IF(BE281="","",
IF(INDEX(Settings!$H:$H,MATCH(DT$1,Settings!$G:$G,0))=TRUE,
100-100*(BE281-MINIFS(BE:BE,$E:$E,$E281))/(MAXIFS(BE:BE,$E:$E,$E281)-MINIFS(BE:BE,$E:$E,$E281)),
100*(BE281-MINIFS(BE:BE,$E:$E,$E281))/(MAXIFS(BE:BE,$E:$E,$E281)-MINIFS(BE:BE,$E:$E,$E281))))</f>
        <v/>
      </c>
      <c r="DU281" s="223" t="str">
        <f t="array" ref="DU281">IF(BF281="","",
IF(INDEX(Settings!$H:$H,MATCH(DU$1,Settings!$G:$G,0))=TRUE,
100-100*(BF281-MINIFS(BF:BF,$E:$E,$E281))/(MAXIFS(BF:BF,$E:$E,$E281)-MINIFS(BF:BF,$E:$E,$E281)),
100*(BF281-MINIFS(BF:BF,$E:$E,$E281))/(MAXIFS(BF:BF,$E:$E,$E281)-MINIFS(BF:BF,$E:$E,$E281))))</f>
        <v/>
      </c>
      <c r="DV281" s="223" t="str">
        <f t="array" ref="DV281">IF(BG281="","",
IF(INDEX(Settings!$H:$H,MATCH(DV$1,Settings!$G:$G,0))=TRUE,
100-100*(BG281-MINIFS(BG:BG,$E:$E,$E281))/(MAXIFS(BG:BG,$E:$E,$E281)-MINIFS(BG:BG,$E:$E,$E281)),
100*(BG281-MINIFS(BG:BG,$E:$E,$E281))/(MAXIFS(BG:BG,$E:$E,$E281)-MINIFS(BG:BG,$E:$E,$E281))))</f>
        <v/>
      </c>
      <c r="DW281" s="223" t="str">
        <f t="array" ref="DW281">IF(BH281="","",
IF(INDEX(Settings!$H:$H,MATCH(DW$1,Settings!$G:$G,0))=TRUE,
100-100*(BH281-MINIFS(BH:BH,$E:$E,$E281))/(MAXIFS(BH:BH,$E:$E,$E281)-MINIFS(BH:BH,$E:$E,$E281)),
100*(BH281-MINIFS(BH:BH,$E:$E,$E281))/(MAXIFS(BH:BH,$E:$E,$E281)-MINIFS(BH:BH,$E:$E,$E281))))</f>
        <v/>
      </c>
      <c r="DX281" s="223" t="str">
        <f t="array" ref="DX281">IF(BI281="","",
IF(INDEX(Settings!$H:$H,MATCH(DX$1,Settings!$G:$G,0))=TRUE,
100-100*(BI281-MINIFS(BI:BI,$E:$E,$E281))/(MAXIFS(BI:BI,$E:$E,$E281)-MINIFS(BI:BI,$E:$E,$E281)),
100*(BI281-MINIFS(BI:BI,$E:$E,$E281))/(MAXIFS(BI:BI,$E:$E,$E281)-MINIFS(BI:BI,$E:$E,$E281))))</f>
        <v/>
      </c>
      <c r="DY281" s="223" t="str">
        <f t="array" ref="DY281">IF(BJ281="","",
IF(INDEX(Settings!$H:$H,MATCH(DY$1,Settings!$G:$G,0))=TRUE,
100-100*(BJ281-MINIFS(BJ:BJ,$E:$E,$E281))/(MAXIFS(BJ:BJ,$E:$E,$E281)-MINIFS(BJ:BJ,$E:$E,$E281)),
100*(BJ281-MINIFS(BJ:BJ,$E:$E,$E281))/(MAXIFS(BJ:BJ,$E:$E,$E281)-MINIFS(BJ:BJ,$E:$E,$E281))))</f>
        <v/>
      </c>
      <c r="DZ281" s="225"/>
      <c r="EA281" s="225"/>
      <c r="EB281" s="225" t="str">
        <f t="shared" si="8"/>
        <v/>
      </c>
      <c r="EC281" s="225" t="str">
        <f t="shared" si="9"/>
        <v/>
      </c>
      <c r="ED281" s="225" t="str">
        <f t="shared" si="10"/>
        <v/>
      </c>
      <c r="EE281" s="225" t="str">
        <f t="shared" si="11"/>
        <v/>
      </c>
      <c r="EF281" s="225" t="str">
        <f t="shared" si="12"/>
        <v/>
      </c>
      <c r="EG281" s="225" t="str">
        <f t="shared" si="13"/>
        <v/>
      </c>
      <c r="EH281" s="225"/>
      <c r="EI281" s="225"/>
      <c r="EJ281" s="225"/>
      <c r="EK281" s="225"/>
      <c r="EL281" s="225"/>
      <c r="EM281" s="225"/>
    </row>
    <row r="282">
      <c r="A282" s="231"/>
      <c r="B282" s="231"/>
      <c r="C282" s="231"/>
      <c r="D282" s="231" t="str">
        <f t="array" ref="D282">IFERROR(INDEX(Profiles!$B:$B,MATCH($A282,Profiles!$A:$A,0)),"")</f>
        <v/>
      </c>
      <c r="E282" s="231"/>
      <c r="F282" s="231"/>
      <c r="G282" s="231"/>
      <c r="H282" s="231"/>
      <c r="I282" s="231" t="str">
        <f>IF(A282="","",IF(Settings!$N$3="DATE",F282&amp;": "&amp;TEXT(B282,"M/DD/YY"),F282&amp;": "&amp;H282))</f>
        <v/>
      </c>
      <c r="J282" s="231"/>
      <c r="K282" s="231"/>
      <c r="L282" s="231"/>
      <c r="M282" s="232" t="str">
        <f t="shared" si="14"/>
        <v/>
      </c>
      <c r="N282" s="231"/>
      <c r="O282" s="231"/>
      <c r="P282" s="231"/>
      <c r="Q282" s="231"/>
      <c r="R282" s="231"/>
      <c r="S282" s="230" t="str">
        <f>IFERROR(VLOOKUP(AF282, 'YOYO IR Scores'!A:C, 3, FALSE), "")
</f>
        <v/>
      </c>
      <c r="T282" s="231"/>
      <c r="U282" s="231"/>
      <c r="V282" s="231"/>
      <c r="W282" s="231"/>
      <c r="X282" s="233" t="str">
        <f t="shared" si="4"/>
        <v/>
      </c>
      <c r="Y282" s="234" t="str">
        <f t="shared" si="5"/>
        <v/>
      </c>
      <c r="Z282" s="234" t="str">
        <f t="shared" si="6"/>
        <v/>
      </c>
      <c r="AA282" s="233" t="str">
        <f t="shared" si="7"/>
        <v/>
      </c>
      <c r="AB282" s="232"/>
      <c r="AC282" s="232"/>
      <c r="AD282" s="232"/>
      <c r="AE282" s="232" t="str">
        <f>IFERROR(VLOOKUP(AF282, 'YOYO IR Scores'!A:C, 2, FALSE), "")</f>
        <v/>
      </c>
      <c r="AF282" s="232"/>
      <c r="AG282" s="232"/>
      <c r="AH282" s="232"/>
      <c r="AI282" s="232"/>
      <c r="AJ282" s="232"/>
      <c r="AK282" s="232"/>
      <c r="AL282" s="232"/>
      <c r="AM282" s="232"/>
      <c r="AN282" s="232"/>
      <c r="AO282" s="232"/>
      <c r="AP282" s="232"/>
      <c r="AQ282" s="232"/>
      <c r="AR282" s="232"/>
      <c r="AS282" s="232"/>
      <c r="AT282" s="232"/>
      <c r="AU282" s="232"/>
      <c r="AV282" s="232"/>
      <c r="AW282" s="232"/>
      <c r="AX282" s="232"/>
      <c r="AY282" s="232"/>
      <c r="AZ282" s="232"/>
      <c r="BA282" s="232"/>
      <c r="BB282" s="232"/>
      <c r="BC282" s="232"/>
      <c r="BD282" s="232"/>
      <c r="BE282" s="232"/>
      <c r="BF282" s="232"/>
      <c r="BG282" s="232"/>
      <c r="BH282" s="232"/>
      <c r="BI282" s="232"/>
      <c r="BJ282" s="232"/>
      <c r="BK282" s="232" t="str">
        <f t="array" ref="BK282">IF(J282="","",
IF(INDEX(Settings!$H:$H,MATCH(BY$1,Settings!$G:$G,0))=TRUE,
100-100*(J282-MIN(J:J))/(MAX(J:J)-MIN(J:J)),
100*(J282-MIN(J:J))/(MAX(J:J)-MIN(J:J))))</f>
        <v/>
      </c>
      <c r="BL282" s="232" t="str">
        <f t="array" ref="BL282">IF(J282="","",
IF(INDEX(Settings!$H:$H,MATCH(BY$1,Settings!$G:$G,0))=TRUE,
100-100*(J282-MINIFS(J:J,$E:$E,$E282))/(MAXIFS(J:J,$E:$E,$E282)-MINIFS(J:J,$E:$E,$E282)),
100*(J282-MINIFS(J:J,$E:$E,$E282))/(MAXIFS(J:J,$E:$E,$E282)-MINIFS(J:J,$E:$E,$E282))))</f>
        <v/>
      </c>
      <c r="BM282" s="232" t="str">
        <f t="array" ref="BM282">IF(J282="","",
IF(INDEX(Settings!$H:$H,MATCH(BY$1,Settings!$G:$G,0))=TRUE,
100-100*(J282-MINIFS(J:J,$E:$E,$E282,$I:$I,$I282))/(MAXIFS(J:J,$E:$E,$E282,$I:$I,$I282)-MINIFS(J:J,$E:$E,$E282,$I:$I,$I282)),
100*(J282-MINIFS(J:J,$E:$E,$E282,$I:$I,$I282))/(MAXIFS(J:J,$E:$E,$E282,$I:$I,$I282)-MINIFS(J:J,$E:$E,$E282,$I:$I,$I282))))</f>
        <v/>
      </c>
      <c r="BN282" s="231" t="str">
        <f t="array" ref="BN282">IF(J282="","",
IF(INDEX(Settings!$H:$H,MATCH(BY$1,Settings!$G:$G,0))=TRUE,
100-100*PERCENTRANK(J:J,J282),
100*PERCENTRANK(J:J,J282)))</f>
        <v/>
      </c>
      <c r="BO282" s="231" t="str">
        <f>IFERROR(__xludf.DUMMYFUNCTION("IF(J282="""","""",
IF(INDEX(Settings!$H:$H,MATCH(BY$1,Settings!$G:$G,0))=TRUE,
100-100*PERCENTRANK(FILTER(J:J,$E:$E=$E282),J282),
100*PERCENTRANK(FILTER(J:J,$E:$E=$E282),J282)))"),"")</f>
        <v/>
      </c>
      <c r="BP282" s="231" t="str">
        <f>IFERROR(__xludf.DUMMYFUNCTION("IF(J282="""","""",
IF(INDEX(Settings!$H:$H,MATCH(BY$1,Settings!$G:$G,0))=TRUE,
100-100*PERCENTRANK(FILTER(J:J,$E:$E=$E282,$I:$I=$I282),J282),
100*PERCENTRANK(FILTER(J:J,$E:$E=$E282,$I:$I=$I282),J282)))"),"")</f>
        <v/>
      </c>
      <c r="BQ282" s="233" t="str">
        <f t="array" ref="BQ282">IF(J282="","",
IF(INDEX(Settings!$H:$H,MATCH(BY$1,Settings!$G:$G,0))=TRUE,
-1*(J282-AVERAGE(J:J))/STDEV(J:J),
(J282-AVERAGE(J:J))/STDEV(J:J)))</f>
        <v/>
      </c>
      <c r="BR282" s="233" t="str">
        <f>IFERROR(__xludf.DUMMYFUNCTION("IF(J282="""","""",
IF(INDEX(Settings!$H:$H,MATCH(BY$1,Settings!$G:$G,0))=TRUE,
-1*(J282-AVERAGEIFS(J:J,$E:$E,$E282))/STDEV(FILTER(J:J,$E:$E=$E282)),
(J282-AVERAGEIFS(J:J,$E:$E,$E282))/STDEV(FILTER(J:J,$E:$E=$E282))))"),"")</f>
        <v/>
      </c>
      <c r="BS282" s="233"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1"/>
      <c r="BX282" s="231"/>
      <c r="BY282" s="232" t="str">
        <f t="array" ref="BY282">IF(J282="","",
IF(INDEX(Settings!$H:$H,MATCH(BY$1,Settings!$G:$G,0))=TRUE,
100-100*(J282-MINIFS(J:J,$E:$E,$E282))/(MAXIFS(J:J,$E:$E,$E282)-MINIFS(J:J,$E:$E,$E282)),
100*(J282-MINIFS(J:J,$E:$E,$E282))/(MAXIFS(J:J,$E:$E,$E282)-MINIFS(J:J,$E:$E,$E282))))</f>
        <v/>
      </c>
      <c r="BZ282" s="232" t="str">
        <f t="array" ref="BZ282">IF(K282="","",
IF(INDEX(Settings!$H:$H,MATCH(BZ$1,Settings!$G:$G,0))=TRUE,
100-100*(K282-MINIFS(K:K,$E:$E,$E282))/(MAXIFS(K:K,$E:$E,$E282)-MINIFS(K:K,$E:$E,$E282)),
100*(K282-MINIFS(K:K,$E:$E,$E282))/(MAXIFS(K:K,$E:$E,$E282)-MINIFS(K:K,$E:$E,$E282))))</f>
        <v/>
      </c>
      <c r="CA282" s="232" t="str">
        <f t="array" ref="CA282">IF(L282="","",
IF(INDEX(Settings!$H:$H,MATCH(CA$1,Settings!$G:$G,0))=TRUE,
100-100*(L282-MINIFS(L:L,$E:$E,$E282))/(MAXIFS(L:L,$E:$E,$E282)-MINIFS(L:L,$E:$E,$E282)),
100*(L282-MINIFS(L:L,$E:$E,$E282))/(MAXIFS(L:L,$E:$E,$E282)-MINIFS(L:L,$E:$E,$E282))))</f>
        <v/>
      </c>
      <c r="CB282" s="232" t="str">
        <f t="array" ref="CB282">IF(M282="","",
IF(INDEX(Settings!$H:$H,MATCH(CB$1,Settings!$G:$G,0))=TRUE,
100-100*(M282-MINIFS(M:M,$E:$E,$E282))/(MAXIFS(M:M,$E:$E,$E282)-MINIFS(M:M,$E:$E,$E282)),
100*(M282-MINIFS(M:M,$E:$E,$E282))/(MAXIFS(M:M,$E:$E,$E282)-MINIFS(M:M,$E:$E,$E282))))</f>
        <v/>
      </c>
      <c r="CC282" s="232" t="str">
        <f t="array" ref="CC282">IF(N282="","",
IF(INDEX(Settings!$H:$H,MATCH(CC$1,Settings!$G:$G,0))=TRUE,
100-100*(N282-MINIFS(N:N,$E:$E,$E282))/(MAXIFS(N:N,$E:$E,$E282)-MINIFS(N:N,$E:$E,$E282)),
100*(N282-MINIFS(N:N,$E:$E,$E282))/(MAXIFS(N:N,$E:$E,$E282)-MINIFS(N:N,$E:$E,$E282))))</f>
        <v/>
      </c>
      <c r="CD282" s="232" t="str">
        <f t="array" ref="CD282">IF(O282="","",
IF(INDEX(Settings!$H:$H,MATCH(CD$1,Settings!$G:$G,0))=TRUE,
100-100*(O282-MINIFS(O:O,$E:$E,$E282))/(MAXIFS(O:O,$E:$E,$E282)-MINIFS(O:O,$E:$E,$E282)),
100*(O282-MINIFS(O:O,$E:$E,$E282))/(MAXIFS(O:O,$E:$E,$E282)-MINIFS(O:O,$E:$E,$E282))))</f>
        <v/>
      </c>
      <c r="CE282" s="232" t="str">
        <f t="array" ref="CE282">IF(P282="","",
IF(INDEX(Settings!$H:$H,MATCH(CE$1,Settings!$G:$G,0))=TRUE,
100-100*(P282-MINIFS(P:P,$E:$E,$E282))/(MAXIFS(P:P,$E:$E,$E282)-MINIFS(P:P,$E:$E,$E282)),
100*(P282-MINIFS(P:P,$E:$E,$E282))/(MAXIFS(P:P,$E:$E,$E282)-MINIFS(P:P,$E:$E,$E282))))</f>
        <v/>
      </c>
      <c r="CF282" s="232" t="str">
        <f t="array" ref="CF282">IF(Q282="","",
IF(INDEX(Settings!$H:$H,MATCH(CF$1,Settings!$G:$G,0))=TRUE,
100-100*(Q282-MINIFS(Q:Q,$E:$E,$E282))/(MAXIFS(Q:Q,$E:$E,$E282)-MINIFS(Q:Q,$E:$E,$E282)),
100*(Q282-MINIFS(Q:Q,$E:$E,$E282))/(MAXIFS(Q:Q,$E:$E,$E282)-MINIFS(Q:Q,$E:$E,$E282))))</f>
        <v/>
      </c>
      <c r="CG282" s="232" t="str">
        <f t="array" ref="CG282">IF(R282="","",
IF(INDEX(Settings!$H:$H,MATCH(CG$1,Settings!$G:$G,0))=TRUE,
100-100*(R282-MINIFS(R:R,$E:$E,$E282))/(MAXIFS(R:R,$E:$E,$E282)-MINIFS(R:R,$E:$E,$E282)),
100*(R282-MINIFS(R:R,$E:$E,$E282))/(MAXIFS(R:R,$E:$E,$E282)-MINIFS(R:R,$E:$E,$E282))))</f>
        <v/>
      </c>
      <c r="CH282" s="232" t="str">
        <f t="array" ref="CH282">IF(S282="","",
IF(INDEX(Settings!$H:$H,MATCH(CH$1,Settings!$G:$G,0))=TRUE,
100-100*(S282-MINIFS(S:S,$E:$E,$E282))/(MAXIFS(S:S,$E:$E,$E282)-MINIFS(S:S,$E:$E,$E282)),
100*(S282-MINIFS(S:S,$E:$E,$E282))/(MAXIFS(S:S,$E:$E,$E282)-MINIFS(S:S,$E:$E,$E282))))</f>
        <v/>
      </c>
      <c r="CI282" s="232" t="str">
        <f t="array" ref="CI282">IF(T282="","",
IF(INDEX(Settings!$H:$H,MATCH(CI$1,Settings!$G:$G,0))=TRUE,
100-100*(T282-MINIFS(T:T,$E:$E,$E282))/(MAXIFS(T:T,$E:$E,$E282)-MINIFS(T:T,$E:$E,$E282)),
100*(T282-MINIFS(T:T,$E:$E,$E282))/(MAXIFS(T:T,$E:$E,$E282)-MINIFS(T:T,$E:$E,$E282))))</f>
        <v/>
      </c>
      <c r="CJ282" s="232" t="str">
        <f t="array" ref="CJ282">IF(U282="","",
IF(INDEX(Settings!$H:$H,MATCH(CJ$1,Settings!$G:$G,0))=TRUE,
100-100*(U282-MINIFS(U:U,$E:$E,$E282))/(MAXIFS(U:U,$E:$E,$E282)-MINIFS(U:U,$E:$E,$E282)),
100*(U282-MINIFS(U:U,$E:$E,$E282))/(MAXIFS(U:U,$E:$E,$E282)-MINIFS(U:U,$E:$E,$E282))))</f>
        <v/>
      </c>
      <c r="CK282" s="232" t="str">
        <f t="array" ref="CK282">IF(V282="","",
IF(INDEX(Settings!$H:$H,MATCH(CK$1,Settings!$G:$G,0))=TRUE,
100-100*(V282-MINIFS(V:V,$E:$E,$E282))/(MAXIFS(V:V,$E:$E,$E282)-MINIFS(V:V,$E:$E,$E282)),
100*(V282-MINIFS(V:V,$E:$E,$E282))/(MAXIFS(V:V,$E:$E,$E282)-MINIFS(V:V,$E:$E,$E282))))</f>
        <v/>
      </c>
      <c r="CL282" s="232" t="str">
        <f t="array" ref="CL282">IF(W282="","",
IF(INDEX(Settings!$H:$H,MATCH(CL$1,Settings!$G:$G,0))=TRUE,
100-100*(W282-MINIFS(W:W,$E:$E,$E282))/(MAXIFS(W:W,$E:$E,$E282)-MINIFS(W:W,$E:$E,$E282)),
100*(W282-MINIFS(W:W,$E:$E,$E282))/(MAXIFS(W:W,$E:$E,$E282)-MINIFS(W:W,$E:$E,$E282))))</f>
        <v/>
      </c>
      <c r="CM282" s="232" t="str">
        <f t="array" ref="CM282">IF(X282="","",
IF(INDEX(Settings!$H:$H,MATCH(CM$1,Settings!$G:$G,0))=TRUE,
100-100*(X282-MINIFS(X:X,$E:$E,$E282))/(MAXIFS(X:X,$E:$E,$E282)-MINIFS(X:X,$E:$E,$E282)),
100*(X282-MINIFS(X:X,$E:$E,$E282))/(MAXIFS(X:X,$E:$E,$E282)-MINIFS(X:X,$E:$E,$E282))))</f>
        <v/>
      </c>
      <c r="CN282" s="232" t="str">
        <f t="array" ref="CN282">IF(Y282="","",
IF(INDEX(Settings!$H:$H,MATCH(CN$1,Settings!$G:$G,0))=TRUE,
100-100*(Y282-MINIFS(Y:Y,$E:$E,$E282))/(MAXIFS(Y:Y,$E:$E,$E282)-MINIFS(Y:Y,$E:$E,$E282)),
100*(Y282-MINIFS(Y:Y,$E:$E,$E282))/(MAXIFS(Y:Y,$E:$E,$E282)-MINIFS(Y:Y,$E:$E,$E282))))</f>
        <v/>
      </c>
      <c r="CO282" s="232" t="str">
        <f t="array" ref="CO282">IF(Z282="","",
IF(INDEX(Settings!$H:$H,MATCH(CO$1,Settings!$G:$G,0))=TRUE,
100-100*(Z282-MINIFS(Z:Z,$E:$E,$E282))/(MAXIFS(Z:Z,$E:$E,$E282)-MINIFS(Z:Z,$E:$E,$E282)),
100*(Z282-MINIFS(Z:Z,$E:$E,$E282))/(MAXIFS(Z:Z,$E:$E,$E282)-MINIFS(Z:Z,$E:$E,$E282))))</f>
        <v/>
      </c>
      <c r="CP282" s="232" t="str">
        <f t="array" ref="CP282">IF(AA282="","",
IF(INDEX(Settings!$H:$H,MATCH(CP$1,Settings!$G:$G,0))=TRUE,
100-100*(AA282-MINIFS(AA:AA,$E:$E,$E282))/(MAXIFS(AA:AA,$E:$E,$E282)-MINIFS(AA:AA,$E:$E,$E282)),
100*(AA282-MINIFS(AA:AA,$E:$E,$E282))/(MAXIFS(AA:AA,$E:$E,$E282)-MINIFS(AA:AA,$E:$E,$E282))))</f>
        <v/>
      </c>
      <c r="CQ282" s="232" t="str">
        <f t="array" ref="CQ282">IF(AB282="","",
IF(INDEX(Settings!$H:$H,MATCH(CQ$1,Settings!$G:$G,0))=TRUE,
100-100*(AB282-MINIFS(AB:AB,$E:$E,$E282))/(MAXIFS(AB:AB,$E:$E,$E282)-MINIFS(AB:AB,$E:$E,$E282)),
100*(AB282-MINIFS(AB:AB,$E:$E,$E282))/(MAXIFS(AB:AB,$E:$E,$E282)-MINIFS(AB:AB,$E:$E,$E282))))</f>
        <v/>
      </c>
      <c r="CR282" s="232" t="str">
        <f t="array" ref="CR282">IF(AC282="","",
IF(INDEX(Settings!$H:$H,MATCH(CR$1,Settings!$G:$G,0))=TRUE,
100-100*(AC282-MINIFS(AC:AC,$E:$E,$E282))/(MAXIFS(AC:AC,$E:$E,$E282)-MINIFS(AC:AC,$E:$E,$E282)),
100*(AC282-MINIFS(AC:AC,$E:$E,$E282))/(MAXIFS(AC:AC,$E:$E,$E282)-MINIFS(AC:AC,$E:$E,$E282))))</f>
        <v/>
      </c>
      <c r="CS282" s="232" t="str">
        <f t="array" ref="CS282">IF(AD282="","",
IF(INDEX(Settings!$H:$H,MATCH(CS$1,Settings!$G:$G,0))=TRUE,
100-100*(AD282-MINIFS(AD:AD,$E:$E,$E282))/(MAXIFS(AD:AD,$E:$E,$E282)-MINIFS(AD:AD,$E:$E,$E282)),
100*(AD282-MINIFS(AD:AD,$E:$E,$E282))/(MAXIFS(AD:AD,$E:$E,$E282)-MINIFS(AD:AD,$E:$E,$E282))))</f>
        <v/>
      </c>
      <c r="CT282" s="232" t="str">
        <f t="array" ref="CT282">IF(AE282="","",
IF(INDEX(Settings!$H:$H,MATCH(CT$1,Settings!$G:$G,0))=TRUE,
100-100*(AE282-MINIFS(AE:AE,$E:$E,$E282))/(MAXIFS(AE:AE,$E:$E,$E282)-MINIFS(AE:AE,$E:$E,$E282)),
100*(AE282-MINIFS(AE:AE,$E:$E,$E282))/(MAXIFS(AE:AE,$E:$E,$E282)-MINIFS(AE:AE,$E:$E,$E282))))</f>
        <v/>
      </c>
      <c r="CU282" s="232" t="str">
        <f t="array" ref="CU282">IF(AF282="","",
IF(INDEX(Settings!$H:$H,MATCH(CU$1,Settings!$G:$G,0))=TRUE,
100-100*(AF282-MINIFS(AF:AF,$E:$E,$E282))/(MAXIFS(AF:AF,$E:$E,$E282)-MINIFS(AF:AF,$E:$E,$E282)),
100*(AF282-MINIFS(AF:AF,$E:$E,$E282))/(MAXIFS(AF:AF,$E:$E,$E282)-MINIFS(AF:AF,$E:$E,$E282))))</f>
        <v/>
      </c>
      <c r="CV282" s="232" t="str">
        <f t="array" ref="CV282">IF(AG282="","",
IF(INDEX(Settings!$H:$H,MATCH(CV$1,Settings!$G:$G,0))=TRUE,
100-100*(AG282-MINIFS(AG:AG,$E:$E,$E282))/(MAXIFS(AG:AG,$E:$E,$E282)-MINIFS(AG:AG,$E:$E,$E282)),
100*(AG282-MINIFS(AG:AG,$E:$E,$E282))/(MAXIFS(AG:AG,$E:$E,$E282)-MINIFS(AG:AG,$E:$E,$E282))))</f>
        <v/>
      </c>
      <c r="CW282" s="232" t="str">
        <f t="array" ref="CW282">IF(AH282="","",
IF(INDEX(Settings!$H:$H,MATCH(CW$1,Settings!$G:$G,0))=TRUE,
100-100*(AH282-MINIFS(AH:AH,$E:$E,$E282))/(MAXIFS(AH:AH,$E:$E,$E282)-MINIFS(AH:AH,$E:$E,$E282)),
100*(AH282-MINIFS(AH:AH,$E:$E,$E282))/(MAXIFS(AH:AH,$E:$E,$E282)-MINIFS(AH:AH,$E:$E,$E282))))</f>
        <v/>
      </c>
      <c r="CX282" s="232" t="str">
        <f t="array" ref="CX282">IF(AI282="","",
IF(INDEX(Settings!$H:$H,MATCH(CX$1,Settings!$G:$G,0))=TRUE,
100-100*(AI282-MINIFS(AI:AI,$E:$E,$E282))/(MAXIFS(AI:AI,$E:$E,$E282)-MINIFS(AI:AI,$E:$E,$E282)),
100*(AI282-MINIFS(AI:AI,$E:$E,$E282))/(MAXIFS(AI:AI,$E:$E,$E282)-MINIFS(AI:AI,$E:$E,$E282))))</f>
        <v/>
      </c>
      <c r="CY282" s="232" t="str">
        <f t="array" ref="CY282">IF(AJ282="","",
IF(INDEX(Settings!$H:$H,MATCH(CY$1,Settings!$G:$G,0))=TRUE,
100-100*(AJ282-MINIFS(AJ:AJ,$E:$E,$E282))/(MAXIFS(AJ:AJ,$E:$E,$E282)-MINIFS(AJ:AJ,$E:$E,$E282)),
100*(AJ282-MINIFS(AJ:AJ,$E:$E,$E282))/(MAXIFS(AJ:AJ,$E:$E,$E282)-MINIFS(AJ:AJ,$E:$E,$E282))))</f>
        <v/>
      </c>
      <c r="CZ282" s="232" t="str">
        <f t="array" ref="CZ282">IF(AK282="","",
IF(INDEX(Settings!$H:$H,MATCH(CZ$1,Settings!$G:$G,0))=TRUE,
100-100*(AK282-MINIFS(AK:AK,$E:$E,$E282))/(MAXIFS(AK:AK,$E:$E,$E282)-MINIFS(AK:AK,$E:$E,$E282)),
100*(AK282-MINIFS(AK:AK,$E:$E,$E282))/(MAXIFS(AK:AK,$E:$E,$E282)-MINIFS(AK:AK,$E:$E,$E282))))</f>
        <v/>
      </c>
      <c r="DA282" s="232" t="str">
        <f t="array" ref="DA282">IF(AL282="","",
IF(INDEX(Settings!$H:$H,MATCH(DA$1,Settings!$G:$G,0))=TRUE,
100-100*(AL282-MINIFS(AL:AL,$E:$E,$E282))/(MAXIFS(AL:AL,$E:$E,$E282)-MINIFS(AL:AL,$E:$E,$E282)),
100*(AL282-MINIFS(AL:AL,$E:$E,$E282))/(MAXIFS(AL:AL,$E:$E,$E282)-MINIFS(AL:AL,$E:$E,$E282))))</f>
        <v/>
      </c>
      <c r="DB282" s="232" t="str">
        <f t="array" ref="DB282">IF(AM282="","",
IF(INDEX(Settings!$H:$H,MATCH(DB$1,Settings!$G:$G,0))=TRUE,
100-100*(AM282-MINIFS(AM:AM,$E:$E,$E282))/(MAXIFS(AM:AM,$E:$E,$E282)-MINIFS(AM:AM,$E:$E,$E282)),
100*(AM282-MINIFS(AM:AM,$E:$E,$E282))/(MAXIFS(AM:AM,$E:$E,$E282)-MINIFS(AM:AM,$E:$E,$E282))))</f>
        <v/>
      </c>
      <c r="DC282" s="232" t="str">
        <f t="array" ref="DC282">IF(AN282="","",
IF(INDEX(Settings!$H:$H,MATCH(DC$1,Settings!$G:$G,0))=TRUE,
100-100*(AN282-MINIFS(AN:AN,$E:$E,$E282))/(MAXIFS(AN:AN,$E:$E,$E282)-MINIFS(AN:AN,$E:$E,$E282)),
100*(AN282-MINIFS(AN:AN,$E:$E,$E282))/(MAXIFS(AN:AN,$E:$E,$E282)-MINIFS(AN:AN,$E:$E,$E282))))</f>
        <v/>
      </c>
      <c r="DD282" s="232" t="str">
        <f t="array" ref="DD282">IF(AO282="","",
IF(INDEX(Settings!$H:$H,MATCH(DD$1,Settings!$G:$G,0))=TRUE,
100-100*(AO282-MINIFS(AO:AO,$E:$E,$E282))/(MAXIFS(AO:AO,$E:$E,$E282)-MINIFS(AO:AO,$E:$E,$E282)),
100*(AO282-MINIFS(AO:AO,$E:$E,$E282))/(MAXIFS(AO:AO,$E:$E,$E282)-MINIFS(AO:AO,$E:$E,$E282))))</f>
        <v/>
      </c>
      <c r="DE282" s="232" t="str">
        <f t="array" ref="DE282">IF(AP282="","",
IF(INDEX(Settings!$H:$H,MATCH(DE$1,Settings!$G:$G,0))=TRUE,
100-100*(AP282-MINIFS(AP:AP,$E:$E,$E282))/(MAXIFS(AP:AP,$E:$E,$E282)-MINIFS(AP:AP,$E:$E,$E282)),
100*(AP282-MINIFS(AP:AP,$E:$E,$E282))/(MAXIFS(AP:AP,$E:$E,$E282)-MINIFS(AP:AP,$E:$E,$E282))))</f>
        <v/>
      </c>
      <c r="DF282" s="232" t="str">
        <f t="array" ref="DF282">IF(AQ282="","",
IF(INDEX(Settings!$H:$H,MATCH(DF$1,Settings!$G:$G,0))=TRUE,
100-100*(AQ282-MINIFS(AQ:AQ,$E:$E,$E282))/(MAXIFS(AQ:AQ,$E:$E,$E282)-MINIFS(AQ:AQ,$E:$E,$E282)),
100*(AQ282-MINIFS(AQ:AQ,$E:$E,$E282))/(MAXIFS(AQ:AQ,$E:$E,$E282)-MINIFS(AQ:AQ,$E:$E,$E282))))</f>
        <v/>
      </c>
      <c r="DG282" s="232" t="str">
        <f t="array" ref="DG282">IF(AR282="","",
IF(INDEX(Settings!$H:$H,MATCH(DG$1,Settings!$G:$G,0))=TRUE,
100-100*(AR282-MINIFS(AR:AR,$E:$E,$E282))/(MAXIFS(AR:AR,$E:$E,$E282)-MINIFS(AR:AR,$E:$E,$E282)),
100*(AR282-MINIFS(AR:AR,$E:$E,$E282))/(MAXIFS(AR:AR,$E:$E,$E282)-MINIFS(AR:AR,$E:$E,$E282))))</f>
        <v/>
      </c>
      <c r="DH282" s="232" t="str">
        <f t="array" ref="DH282">IF(AS282="","",
IF(INDEX(Settings!$H:$H,MATCH(DH$1,Settings!$G:$G,0))=TRUE,
100-100*(AS282-MINIFS(AS:AS,$E:$E,$E282))/(MAXIFS(AS:AS,$E:$E,$E282)-MINIFS(AS:AS,$E:$E,$E282)),
100*(AS282-MINIFS(AS:AS,$E:$E,$E282))/(MAXIFS(AS:AS,$E:$E,$E282)-MINIFS(AS:AS,$E:$E,$E282))))</f>
        <v/>
      </c>
      <c r="DI282" s="232" t="str">
        <f t="array" ref="DI282">IF(AT282="","",
IF(INDEX(Settings!$H:$H,MATCH(DI$1,Settings!$G:$G,0))=TRUE,
100-100*(AT282-MINIFS(AT:AT,$E:$E,$E282))/(MAXIFS(AT:AT,$E:$E,$E282)-MINIFS(AT:AT,$E:$E,$E282)),
100*(AT282-MINIFS(AT:AT,$E:$E,$E282))/(MAXIFS(AT:AT,$E:$E,$E282)-MINIFS(AT:AT,$E:$E,$E282))))</f>
        <v/>
      </c>
      <c r="DJ282" s="232" t="str">
        <f t="array" ref="DJ282">IF(AU282="","",
IF(INDEX(Settings!$H:$H,MATCH(DJ$1,Settings!$G:$G,0))=TRUE,
100-100*(AU282-MINIFS(AU:AU,$E:$E,$E282))/(MAXIFS(AU:AU,$E:$E,$E282)-MINIFS(AU:AU,$E:$E,$E282)),
100*(AU282-MINIFS(AU:AU,$E:$E,$E282))/(MAXIFS(AU:AU,$E:$E,$E282)-MINIFS(AU:AU,$E:$E,$E282))))</f>
        <v/>
      </c>
      <c r="DK282" s="232" t="str">
        <f t="array" ref="DK282">IF(AV282="","",
IF(INDEX(Settings!$H:$H,MATCH(DK$1,Settings!$G:$G,0))=TRUE,
100-100*(AV282-MINIFS(AV:AV,$E:$E,$E282))/(MAXIFS(AV:AV,$E:$E,$E282)-MINIFS(AV:AV,$E:$E,$E282)),
100*(AV282-MINIFS(AV:AV,$E:$E,$E282))/(MAXIFS(AV:AV,$E:$E,$E282)-MINIFS(AV:AV,$E:$E,$E282))))</f>
        <v/>
      </c>
      <c r="DL282" s="232" t="str">
        <f t="array" ref="DL282">IF(AW282="","",
IF(INDEX(Settings!$H:$H,MATCH(DL$1,Settings!$G:$G,0))=TRUE,
100-100*(AW282-MINIFS(AW:AW,$E:$E,$E282))/(MAXIFS(AW:AW,$E:$E,$E282)-MINIFS(AW:AW,$E:$E,$E282)),
100*(AW282-MINIFS(AW:AW,$E:$E,$E282))/(MAXIFS(AW:AW,$E:$E,$E282)-MINIFS(AW:AW,$E:$E,$E282))))</f>
        <v/>
      </c>
      <c r="DM282" s="232" t="str">
        <f t="array" ref="DM282">IF(AX282="","",
IF(INDEX(Settings!$H:$H,MATCH(DM$1,Settings!$G:$G,0))=TRUE,
100-100*(AX282-MINIFS(AX:AX,$E:$E,$E282))/(MAXIFS(AX:AX,$E:$E,$E282)-MINIFS(AX:AX,$E:$E,$E282)),
100*(AX282-MINIFS(AX:AX,$E:$E,$E282))/(MAXIFS(AX:AX,$E:$E,$E282)-MINIFS(AX:AX,$E:$E,$E282))))</f>
        <v/>
      </c>
      <c r="DN282" s="232" t="str">
        <f t="array" ref="DN282">IF(AY282="","",
IF(INDEX(Settings!$H:$H,MATCH(DN$1,Settings!$G:$G,0))=TRUE,
100-100*(AY282-MINIFS(AY:AY,$E:$E,$E282))/(MAXIFS(AY:AY,$E:$E,$E282)-MINIFS(AY:AY,$E:$E,$E282)),
100*(AY282-MINIFS(AY:AY,$E:$E,$E282))/(MAXIFS(AY:AY,$E:$E,$E282)-MINIFS(AY:AY,$E:$E,$E282))))</f>
        <v/>
      </c>
      <c r="DO282" s="232" t="str">
        <f t="array" ref="DO282">IF(AZ282="","",
IF(INDEX(Settings!$H:$H,MATCH(DO$1,Settings!$G:$G,0))=TRUE,
100-100*(AZ282-MINIFS(AZ:AZ,$E:$E,$E282))/(MAXIFS(AZ:AZ,$E:$E,$E282)-MINIFS(AZ:AZ,$E:$E,$E282)),
100*(AZ282-MINIFS(AZ:AZ,$E:$E,$E282))/(MAXIFS(AZ:AZ,$E:$E,$E282)-MINIFS(AZ:AZ,$E:$E,$E282))))</f>
        <v/>
      </c>
      <c r="DP282" s="232" t="str">
        <f t="array" ref="DP282">IF(BA282="","",
IF(INDEX(Settings!$H:$H,MATCH(DP$1,Settings!$G:$G,0))=TRUE,
100-100*(BA282-MINIFS(BA:BA,$E:$E,$E282))/(MAXIFS(BA:BA,$E:$E,$E282)-MINIFS(BA:BA,$E:$E,$E282)),
100*(BA282-MINIFS(BA:BA,$E:$E,$E282))/(MAXIFS(BA:BA,$E:$E,$E282)-MINIFS(BA:BA,$E:$E,$E282))))</f>
        <v/>
      </c>
      <c r="DQ282" s="232" t="str">
        <f t="array" ref="DQ282">IF(BB282="","",
IF(INDEX(Settings!$H:$H,MATCH(DQ$1,Settings!$G:$G,0))=TRUE,
100-100*(BB282-MINIFS(BB:BB,$E:$E,$E282))/(MAXIFS(BB:BB,$E:$E,$E282)-MINIFS(BB:BB,$E:$E,$E282)),
100*(BB282-MINIFS(BB:BB,$E:$E,$E282))/(MAXIFS(BB:BB,$E:$E,$E282)-MINIFS(BB:BB,$E:$E,$E282))))</f>
        <v/>
      </c>
      <c r="DR282" s="232" t="str">
        <f t="array" ref="DR282">IF(BC282="","",
IF(INDEX(Settings!$H:$H,MATCH(DR$1,Settings!$G:$G,0))=TRUE,
100-100*(BC282-MINIFS(BC:BC,$E:$E,$E282))/(MAXIFS(BC:BC,$E:$E,$E282)-MINIFS(BC:BC,$E:$E,$E282)),
100*(BC282-MINIFS(BC:BC,$E:$E,$E282))/(MAXIFS(BC:BC,$E:$E,$E282)-MINIFS(BC:BC,$E:$E,$E282))))</f>
        <v/>
      </c>
      <c r="DS282" s="232" t="str">
        <f t="array" ref="DS282">IF(BD282="","",
IF(INDEX(Settings!$H:$H,MATCH(DS$1,Settings!$G:$G,0))=TRUE,
100-100*(BD282-MINIFS(BD:BD,$E:$E,$E282))/(MAXIFS(BD:BD,$E:$E,$E282)-MINIFS(BD:BD,$E:$E,$E282)),
100*(BD282-MINIFS(BD:BD,$E:$E,$E282))/(MAXIFS(BD:BD,$E:$E,$E282)-MINIFS(BD:BD,$E:$E,$E282))))</f>
        <v/>
      </c>
      <c r="DT282" s="232" t="str">
        <f t="array" ref="DT282">IF(BE282="","",
IF(INDEX(Settings!$H:$H,MATCH(DT$1,Settings!$G:$G,0))=TRUE,
100-100*(BE282-MINIFS(BE:BE,$E:$E,$E282))/(MAXIFS(BE:BE,$E:$E,$E282)-MINIFS(BE:BE,$E:$E,$E282)),
100*(BE282-MINIFS(BE:BE,$E:$E,$E282))/(MAXIFS(BE:BE,$E:$E,$E282)-MINIFS(BE:BE,$E:$E,$E282))))</f>
        <v/>
      </c>
      <c r="DU282" s="232" t="str">
        <f t="array" ref="DU282">IF(BF282="","",
IF(INDEX(Settings!$H:$H,MATCH(DU$1,Settings!$G:$G,0))=TRUE,
100-100*(BF282-MINIFS(BF:BF,$E:$E,$E282))/(MAXIFS(BF:BF,$E:$E,$E282)-MINIFS(BF:BF,$E:$E,$E282)),
100*(BF282-MINIFS(BF:BF,$E:$E,$E282))/(MAXIFS(BF:BF,$E:$E,$E282)-MINIFS(BF:BF,$E:$E,$E282))))</f>
        <v/>
      </c>
      <c r="DV282" s="232" t="str">
        <f t="array" ref="DV282">IF(BG282="","",
IF(INDEX(Settings!$H:$H,MATCH(DV$1,Settings!$G:$G,0))=TRUE,
100-100*(BG282-MINIFS(BG:BG,$E:$E,$E282))/(MAXIFS(BG:BG,$E:$E,$E282)-MINIFS(BG:BG,$E:$E,$E282)),
100*(BG282-MINIFS(BG:BG,$E:$E,$E282))/(MAXIFS(BG:BG,$E:$E,$E282)-MINIFS(BG:BG,$E:$E,$E282))))</f>
        <v/>
      </c>
      <c r="DW282" s="232" t="str">
        <f t="array" ref="DW282">IF(BH282="","",
IF(INDEX(Settings!$H:$H,MATCH(DW$1,Settings!$G:$G,0))=TRUE,
100-100*(BH282-MINIFS(BH:BH,$E:$E,$E282))/(MAXIFS(BH:BH,$E:$E,$E282)-MINIFS(BH:BH,$E:$E,$E282)),
100*(BH282-MINIFS(BH:BH,$E:$E,$E282))/(MAXIFS(BH:BH,$E:$E,$E282)-MINIFS(BH:BH,$E:$E,$E282))))</f>
        <v/>
      </c>
      <c r="DX282" s="232" t="str">
        <f t="array" ref="DX282">IF(BI282="","",
IF(INDEX(Settings!$H:$H,MATCH(DX$1,Settings!$G:$G,0))=TRUE,
100-100*(BI282-MINIFS(BI:BI,$E:$E,$E282))/(MAXIFS(BI:BI,$E:$E,$E282)-MINIFS(BI:BI,$E:$E,$E282)),
100*(BI282-MINIFS(BI:BI,$E:$E,$E282))/(MAXIFS(BI:BI,$E:$E,$E282)-MINIFS(BI:BI,$E:$E,$E282))))</f>
        <v/>
      </c>
      <c r="DY282" s="232" t="str">
        <f t="array" ref="DY282">IF(BJ282="","",
IF(INDEX(Settings!$H:$H,MATCH(DY$1,Settings!$G:$G,0))=TRUE,
100-100*(BJ282-MINIFS(BJ:BJ,$E:$E,$E282))/(MAXIFS(BJ:BJ,$E:$E,$E282)-MINIFS(BJ:BJ,$E:$E,$E282)),
100*(BJ282-MINIFS(BJ:BJ,$E:$E,$E282))/(MAXIFS(BJ:BJ,$E:$E,$E282)-MINIFS(BJ:BJ,$E:$E,$E282))))</f>
        <v/>
      </c>
      <c r="DZ282" s="234"/>
      <c r="EA282" s="234"/>
      <c r="EB282" s="234" t="str">
        <f t="shared" si="8"/>
        <v/>
      </c>
      <c r="EC282" s="234" t="str">
        <f t="shared" si="9"/>
        <v/>
      </c>
      <c r="ED282" s="234" t="str">
        <f t="shared" si="10"/>
        <v/>
      </c>
      <c r="EE282" s="234" t="str">
        <f t="shared" si="11"/>
        <v/>
      </c>
      <c r="EF282" s="234" t="str">
        <f t="shared" si="12"/>
        <v/>
      </c>
      <c r="EG282" s="234" t="str">
        <f t="shared" si="13"/>
        <v/>
      </c>
      <c r="EH282" s="234"/>
      <c r="EI282" s="234"/>
      <c r="EJ282" s="234"/>
      <c r="EK282" s="234"/>
      <c r="EL282" s="234"/>
      <c r="EM282" s="234"/>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3" t="str">
        <f t="shared" si="14"/>
        <v/>
      </c>
      <c r="N283" s="49"/>
      <c r="O283" s="49"/>
      <c r="P283" s="49"/>
      <c r="Q283" s="49"/>
      <c r="R283" s="49"/>
      <c r="S283" s="222" t="str">
        <f>IFERROR(VLOOKUP(AF283, 'YOYO IR Scores'!A:C, 3, FALSE), "")
</f>
        <v/>
      </c>
      <c r="T283" s="49"/>
      <c r="U283" s="49"/>
      <c r="V283" s="49"/>
      <c r="W283" s="49"/>
      <c r="X283" s="224" t="str">
        <f t="shared" si="4"/>
        <v/>
      </c>
      <c r="Y283" s="225" t="str">
        <f t="shared" si="5"/>
        <v/>
      </c>
      <c r="Z283" s="225" t="str">
        <f t="shared" si="6"/>
        <v/>
      </c>
      <c r="AA283" s="224" t="str">
        <f t="shared" si="7"/>
        <v/>
      </c>
      <c r="AB283" s="223"/>
      <c r="AC283" s="223"/>
      <c r="AD283" s="223"/>
      <c r="AE283" s="223" t="str">
        <f>IFERROR(VLOOKUP(AF283, 'YOYO IR Scores'!A:C, 2, FALSE), "")</f>
        <v/>
      </c>
      <c r="AF283" s="223"/>
      <c r="AG283" s="223"/>
      <c r="AH283" s="223"/>
      <c r="AI283" s="223"/>
      <c r="AJ283" s="223"/>
      <c r="AK283" s="223"/>
      <c r="AL283" s="223"/>
      <c r="AM283" s="223"/>
      <c r="AN283" s="223"/>
      <c r="AO283" s="223"/>
      <c r="AP283" s="223"/>
      <c r="AQ283" s="223"/>
      <c r="AR283" s="223"/>
      <c r="AS283" s="223"/>
      <c r="AT283" s="223"/>
      <c r="AU283" s="223"/>
      <c r="AV283" s="223"/>
      <c r="AW283" s="223"/>
      <c r="AX283" s="223"/>
      <c r="AY283" s="223"/>
      <c r="AZ283" s="223"/>
      <c r="BA283" s="223"/>
      <c r="BB283" s="223"/>
      <c r="BC283" s="223"/>
      <c r="BD283" s="223"/>
      <c r="BE283" s="223"/>
      <c r="BF283" s="223"/>
      <c r="BG283" s="223"/>
      <c r="BH283" s="223"/>
      <c r="BI283" s="223"/>
      <c r="BJ283" s="223"/>
      <c r="BK283" s="223" t="str">
        <f t="array" ref="BK283">IF(J283="","",
IF(INDEX(Settings!$H:$H,MATCH(BY$1,Settings!$G:$G,0))=TRUE,
100-100*(J283-MIN(J:J))/(MAX(J:J)-MIN(J:J)),
100*(J283-MIN(J:J))/(MAX(J:J)-MIN(J:J))))</f>
        <v/>
      </c>
      <c r="BL283" s="223" t="str">
        <f t="array" ref="BL283">IF(J283="","",
IF(INDEX(Settings!$H:$H,MATCH(BY$1,Settings!$G:$G,0))=TRUE,
100-100*(J283-MINIFS(J:J,$E:$E,$E283))/(MAXIFS(J:J,$E:$E,$E283)-MINIFS(J:J,$E:$E,$E283)),
100*(J283-MINIFS(J:J,$E:$E,$E283))/(MAXIFS(J:J,$E:$E,$E283)-MINIFS(J:J,$E:$E,$E283))))</f>
        <v/>
      </c>
      <c r="BM283" s="223"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4" t="str">
        <f t="array" ref="BQ283">IF(J283="","",
IF(INDEX(Settings!$H:$H,MATCH(BY$1,Settings!$G:$G,0))=TRUE,
-1*(J283-AVERAGE(J:J))/STDEV(J:J),
(J283-AVERAGE(J:J))/STDEV(J:J)))</f>
        <v/>
      </c>
      <c r="BR283" s="224" t="str">
        <f>IFERROR(__xludf.DUMMYFUNCTION("IF(J283="""","""",
IF(INDEX(Settings!$H:$H,MATCH(BY$1,Settings!$G:$G,0))=TRUE,
-1*(J283-AVERAGEIFS(J:J,$E:$E,$E283))/STDEV(FILTER(J:J,$E:$E=$E283)),
(J283-AVERAGEIFS(J:J,$E:$E,$E283))/STDEV(FILTER(J:J,$E:$E=$E283))))"),"")</f>
        <v/>
      </c>
      <c r="BS283" s="224"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3" t="str">
        <f t="array" ref="BY283">IF(J283="","",
IF(INDEX(Settings!$H:$H,MATCH(BY$1,Settings!$G:$G,0))=TRUE,
100-100*(J283-MINIFS(J:J,$E:$E,$E283))/(MAXIFS(J:J,$E:$E,$E283)-MINIFS(J:J,$E:$E,$E283)),
100*(J283-MINIFS(J:J,$E:$E,$E283))/(MAXIFS(J:J,$E:$E,$E283)-MINIFS(J:J,$E:$E,$E283))))</f>
        <v/>
      </c>
      <c r="BZ283" s="223" t="str">
        <f t="array" ref="BZ283">IF(K283="","",
IF(INDEX(Settings!$H:$H,MATCH(BZ$1,Settings!$G:$G,0))=TRUE,
100-100*(K283-MINIFS(K:K,$E:$E,$E283))/(MAXIFS(K:K,$E:$E,$E283)-MINIFS(K:K,$E:$E,$E283)),
100*(K283-MINIFS(K:K,$E:$E,$E283))/(MAXIFS(K:K,$E:$E,$E283)-MINIFS(K:K,$E:$E,$E283))))</f>
        <v/>
      </c>
      <c r="CA283" s="223" t="str">
        <f t="array" ref="CA283">IF(L283="","",
IF(INDEX(Settings!$H:$H,MATCH(CA$1,Settings!$G:$G,0))=TRUE,
100-100*(L283-MINIFS(L:L,$E:$E,$E283))/(MAXIFS(L:L,$E:$E,$E283)-MINIFS(L:L,$E:$E,$E283)),
100*(L283-MINIFS(L:L,$E:$E,$E283))/(MAXIFS(L:L,$E:$E,$E283)-MINIFS(L:L,$E:$E,$E283))))</f>
        <v/>
      </c>
      <c r="CB283" s="223" t="str">
        <f t="array" ref="CB283">IF(M283="","",
IF(INDEX(Settings!$H:$H,MATCH(CB$1,Settings!$G:$G,0))=TRUE,
100-100*(M283-MINIFS(M:M,$E:$E,$E283))/(MAXIFS(M:M,$E:$E,$E283)-MINIFS(M:M,$E:$E,$E283)),
100*(M283-MINIFS(M:M,$E:$E,$E283))/(MAXIFS(M:M,$E:$E,$E283)-MINIFS(M:M,$E:$E,$E283))))</f>
        <v/>
      </c>
      <c r="CC283" s="223" t="str">
        <f t="array" ref="CC283">IF(N283="","",
IF(INDEX(Settings!$H:$H,MATCH(CC$1,Settings!$G:$G,0))=TRUE,
100-100*(N283-MINIFS(N:N,$E:$E,$E283))/(MAXIFS(N:N,$E:$E,$E283)-MINIFS(N:N,$E:$E,$E283)),
100*(N283-MINIFS(N:N,$E:$E,$E283))/(MAXIFS(N:N,$E:$E,$E283)-MINIFS(N:N,$E:$E,$E283))))</f>
        <v/>
      </c>
      <c r="CD283" s="223" t="str">
        <f t="array" ref="CD283">IF(O283="","",
IF(INDEX(Settings!$H:$H,MATCH(CD$1,Settings!$G:$G,0))=TRUE,
100-100*(O283-MINIFS(O:O,$E:$E,$E283))/(MAXIFS(O:O,$E:$E,$E283)-MINIFS(O:O,$E:$E,$E283)),
100*(O283-MINIFS(O:O,$E:$E,$E283))/(MAXIFS(O:O,$E:$E,$E283)-MINIFS(O:O,$E:$E,$E283))))</f>
        <v/>
      </c>
      <c r="CE283" s="223" t="str">
        <f t="array" ref="CE283">IF(P283="","",
IF(INDEX(Settings!$H:$H,MATCH(CE$1,Settings!$G:$G,0))=TRUE,
100-100*(P283-MINIFS(P:P,$E:$E,$E283))/(MAXIFS(P:P,$E:$E,$E283)-MINIFS(P:P,$E:$E,$E283)),
100*(P283-MINIFS(P:P,$E:$E,$E283))/(MAXIFS(P:P,$E:$E,$E283)-MINIFS(P:P,$E:$E,$E283))))</f>
        <v/>
      </c>
      <c r="CF283" s="223" t="str">
        <f t="array" ref="CF283">IF(Q283="","",
IF(INDEX(Settings!$H:$H,MATCH(CF$1,Settings!$G:$G,0))=TRUE,
100-100*(Q283-MINIFS(Q:Q,$E:$E,$E283))/(MAXIFS(Q:Q,$E:$E,$E283)-MINIFS(Q:Q,$E:$E,$E283)),
100*(Q283-MINIFS(Q:Q,$E:$E,$E283))/(MAXIFS(Q:Q,$E:$E,$E283)-MINIFS(Q:Q,$E:$E,$E283))))</f>
        <v/>
      </c>
      <c r="CG283" s="223" t="str">
        <f t="array" ref="CG283">IF(R283="","",
IF(INDEX(Settings!$H:$H,MATCH(CG$1,Settings!$G:$G,0))=TRUE,
100-100*(R283-MINIFS(R:R,$E:$E,$E283))/(MAXIFS(R:R,$E:$E,$E283)-MINIFS(R:R,$E:$E,$E283)),
100*(R283-MINIFS(R:R,$E:$E,$E283))/(MAXIFS(R:R,$E:$E,$E283)-MINIFS(R:R,$E:$E,$E283))))</f>
        <v/>
      </c>
      <c r="CH283" s="223" t="str">
        <f t="array" ref="CH283">IF(S283="","",
IF(INDEX(Settings!$H:$H,MATCH(CH$1,Settings!$G:$G,0))=TRUE,
100-100*(S283-MINIFS(S:S,$E:$E,$E283))/(MAXIFS(S:S,$E:$E,$E283)-MINIFS(S:S,$E:$E,$E283)),
100*(S283-MINIFS(S:S,$E:$E,$E283))/(MAXIFS(S:S,$E:$E,$E283)-MINIFS(S:S,$E:$E,$E283))))</f>
        <v/>
      </c>
      <c r="CI283" s="223" t="str">
        <f t="array" ref="CI283">IF(T283="","",
IF(INDEX(Settings!$H:$H,MATCH(CI$1,Settings!$G:$G,0))=TRUE,
100-100*(T283-MINIFS(T:T,$E:$E,$E283))/(MAXIFS(T:T,$E:$E,$E283)-MINIFS(T:T,$E:$E,$E283)),
100*(T283-MINIFS(T:T,$E:$E,$E283))/(MAXIFS(T:T,$E:$E,$E283)-MINIFS(T:T,$E:$E,$E283))))</f>
        <v/>
      </c>
      <c r="CJ283" s="223" t="str">
        <f t="array" ref="CJ283">IF(U283="","",
IF(INDEX(Settings!$H:$H,MATCH(CJ$1,Settings!$G:$G,0))=TRUE,
100-100*(U283-MINIFS(U:U,$E:$E,$E283))/(MAXIFS(U:U,$E:$E,$E283)-MINIFS(U:U,$E:$E,$E283)),
100*(U283-MINIFS(U:U,$E:$E,$E283))/(MAXIFS(U:U,$E:$E,$E283)-MINIFS(U:U,$E:$E,$E283))))</f>
        <v/>
      </c>
      <c r="CK283" s="223" t="str">
        <f t="array" ref="CK283">IF(V283="","",
IF(INDEX(Settings!$H:$H,MATCH(CK$1,Settings!$G:$G,0))=TRUE,
100-100*(V283-MINIFS(V:V,$E:$E,$E283))/(MAXIFS(V:V,$E:$E,$E283)-MINIFS(V:V,$E:$E,$E283)),
100*(V283-MINIFS(V:V,$E:$E,$E283))/(MAXIFS(V:V,$E:$E,$E283)-MINIFS(V:V,$E:$E,$E283))))</f>
        <v/>
      </c>
      <c r="CL283" s="223" t="str">
        <f t="array" ref="CL283">IF(W283="","",
IF(INDEX(Settings!$H:$H,MATCH(CL$1,Settings!$G:$G,0))=TRUE,
100-100*(W283-MINIFS(W:W,$E:$E,$E283))/(MAXIFS(W:W,$E:$E,$E283)-MINIFS(W:W,$E:$E,$E283)),
100*(W283-MINIFS(W:W,$E:$E,$E283))/(MAXIFS(W:W,$E:$E,$E283)-MINIFS(W:W,$E:$E,$E283))))</f>
        <v/>
      </c>
      <c r="CM283" s="223" t="str">
        <f t="array" ref="CM283">IF(X283="","",
IF(INDEX(Settings!$H:$H,MATCH(CM$1,Settings!$G:$G,0))=TRUE,
100-100*(X283-MINIFS(X:X,$E:$E,$E283))/(MAXIFS(X:X,$E:$E,$E283)-MINIFS(X:X,$E:$E,$E283)),
100*(X283-MINIFS(X:X,$E:$E,$E283))/(MAXIFS(X:X,$E:$E,$E283)-MINIFS(X:X,$E:$E,$E283))))</f>
        <v/>
      </c>
      <c r="CN283" s="223" t="str">
        <f t="array" ref="CN283">IF(Y283="","",
IF(INDEX(Settings!$H:$H,MATCH(CN$1,Settings!$G:$G,0))=TRUE,
100-100*(Y283-MINIFS(Y:Y,$E:$E,$E283))/(MAXIFS(Y:Y,$E:$E,$E283)-MINIFS(Y:Y,$E:$E,$E283)),
100*(Y283-MINIFS(Y:Y,$E:$E,$E283))/(MAXIFS(Y:Y,$E:$E,$E283)-MINIFS(Y:Y,$E:$E,$E283))))</f>
        <v/>
      </c>
      <c r="CO283" s="223" t="str">
        <f t="array" ref="CO283">IF(Z283="","",
IF(INDEX(Settings!$H:$H,MATCH(CO$1,Settings!$G:$G,0))=TRUE,
100-100*(Z283-MINIFS(Z:Z,$E:$E,$E283))/(MAXIFS(Z:Z,$E:$E,$E283)-MINIFS(Z:Z,$E:$E,$E283)),
100*(Z283-MINIFS(Z:Z,$E:$E,$E283))/(MAXIFS(Z:Z,$E:$E,$E283)-MINIFS(Z:Z,$E:$E,$E283))))</f>
        <v/>
      </c>
      <c r="CP283" s="223" t="str">
        <f t="array" ref="CP283">IF(AA283="","",
IF(INDEX(Settings!$H:$H,MATCH(CP$1,Settings!$G:$G,0))=TRUE,
100-100*(AA283-MINIFS(AA:AA,$E:$E,$E283))/(MAXIFS(AA:AA,$E:$E,$E283)-MINIFS(AA:AA,$E:$E,$E283)),
100*(AA283-MINIFS(AA:AA,$E:$E,$E283))/(MAXIFS(AA:AA,$E:$E,$E283)-MINIFS(AA:AA,$E:$E,$E283))))</f>
        <v/>
      </c>
      <c r="CQ283" s="223" t="str">
        <f t="array" ref="CQ283">IF(AB283="","",
IF(INDEX(Settings!$H:$H,MATCH(CQ$1,Settings!$G:$G,0))=TRUE,
100-100*(AB283-MINIFS(AB:AB,$E:$E,$E283))/(MAXIFS(AB:AB,$E:$E,$E283)-MINIFS(AB:AB,$E:$E,$E283)),
100*(AB283-MINIFS(AB:AB,$E:$E,$E283))/(MAXIFS(AB:AB,$E:$E,$E283)-MINIFS(AB:AB,$E:$E,$E283))))</f>
        <v/>
      </c>
      <c r="CR283" s="223" t="str">
        <f t="array" ref="CR283">IF(AC283="","",
IF(INDEX(Settings!$H:$H,MATCH(CR$1,Settings!$G:$G,0))=TRUE,
100-100*(AC283-MINIFS(AC:AC,$E:$E,$E283))/(MAXIFS(AC:AC,$E:$E,$E283)-MINIFS(AC:AC,$E:$E,$E283)),
100*(AC283-MINIFS(AC:AC,$E:$E,$E283))/(MAXIFS(AC:AC,$E:$E,$E283)-MINIFS(AC:AC,$E:$E,$E283))))</f>
        <v/>
      </c>
      <c r="CS283" s="223" t="str">
        <f t="array" ref="CS283">IF(AD283="","",
IF(INDEX(Settings!$H:$H,MATCH(CS$1,Settings!$G:$G,0))=TRUE,
100-100*(AD283-MINIFS(AD:AD,$E:$E,$E283))/(MAXIFS(AD:AD,$E:$E,$E283)-MINIFS(AD:AD,$E:$E,$E283)),
100*(AD283-MINIFS(AD:AD,$E:$E,$E283))/(MAXIFS(AD:AD,$E:$E,$E283)-MINIFS(AD:AD,$E:$E,$E283))))</f>
        <v/>
      </c>
      <c r="CT283" s="223" t="str">
        <f t="array" ref="CT283">IF(AE283="","",
IF(INDEX(Settings!$H:$H,MATCH(CT$1,Settings!$G:$G,0))=TRUE,
100-100*(AE283-MINIFS(AE:AE,$E:$E,$E283))/(MAXIFS(AE:AE,$E:$E,$E283)-MINIFS(AE:AE,$E:$E,$E283)),
100*(AE283-MINIFS(AE:AE,$E:$E,$E283))/(MAXIFS(AE:AE,$E:$E,$E283)-MINIFS(AE:AE,$E:$E,$E283))))</f>
        <v/>
      </c>
      <c r="CU283" s="223" t="str">
        <f t="array" ref="CU283">IF(AF283="","",
IF(INDEX(Settings!$H:$H,MATCH(CU$1,Settings!$G:$G,0))=TRUE,
100-100*(AF283-MINIFS(AF:AF,$E:$E,$E283))/(MAXIFS(AF:AF,$E:$E,$E283)-MINIFS(AF:AF,$E:$E,$E283)),
100*(AF283-MINIFS(AF:AF,$E:$E,$E283))/(MAXIFS(AF:AF,$E:$E,$E283)-MINIFS(AF:AF,$E:$E,$E283))))</f>
        <v/>
      </c>
      <c r="CV283" s="223" t="str">
        <f t="array" ref="CV283">IF(AG283="","",
IF(INDEX(Settings!$H:$H,MATCH(CV$1,Settings!$G:$G,0))=TRUE,
100-100*(AG283-MINIFS(AG:AG,$E:$E,$E283))/(MAXIFS(AG:AG,$E:$E,$E283)-MINIFS(AG:AG,$E:$E,$E283)),
100*(AG283-MINIFS(AG:AG,$E:$E,$E283))/(MAXIFS(AG:AG,$E:$E,$E283)-MINIFS(AG:AG,$E:$E,$E283))))</f>
        <v/>
      </c>
      <c r="CW283" s="223" t="str">
        <f t="array" ref="CW283">IF(AH283="","",
IF(INDEX(Settings!$H:$H,MATCH(CW$1,Settings!$G:$G,0))=TRUE,
100-100*(AH283-MINIFS(AH:AH,$E:$E,$E283))/(MAXIFS(AH:AH,$E:$E,$E283)-MINIFS(AH:AH,$E:$E,$E283)),
100*(AH283-MINIFS(AH:AH,$E:$E,$E283))/(MAXIFS(AH:AH,$E:$E,$E283)-MINIFS(AH:AH,$E:$E,$E283))))</f>
        <v/>
      </c>
      <c r="CX283" s="223" t="str">
        <f t="array" ref="CX283">IF(AI283="","",
IF(INDEX(Settings!$H:$H,MATCH(CX$1,Settings!$G:$G,0))=TRUE,
100-100*(AI283-MINIFS(AI:AI,$E:$E,$E283))/(MAXIFS(AI:AI,$E:$E,$E283)-MINIFS(AI:AI,$E:$E,$E283)),
100*(AI283-MINIFS(AI:AI,$E:$E,$E283))/(MAXIFS(AI:AI,$E:$E,$E283)-MINIFS(AI:AI,$E:$E,$E283))))</f>
        <v/>
      </c>
      <c r="CY283" s="223" t="str">
        <f t="array" ref="CY283">IF(AJ283="","",
IF(INDEX(Settings!$H:$H,MATCH(CY$1,Settings!$G:$G,0))=TRUE,
100-100*(AJ283-MINIFS(AJ:AJ,$E:$E,$E283))/(MAXIFS(AJ:AJ,$E:$E,$E283)-MINIFS(AJ:AJ,$E:$E,$E283)),
100*(AJ283-MINIFS(AJ:AJ,$E:$E,$E283))/(MAXIFS(AJ:AJ,$E:$E,$E283)-MINIFS(AJ:AJ,$E:$E,$E283))))</f>
        <v/>
      </c>
      <c r="CZ283" s="223" t="str">
        <f t="array" ref="CZ283">IF(AK283="","",
IF(INDEX(Settings!$H:$H,MATCH(CZ$1,Settings!$G:$G,0))=TRUE,
100-100*(AK283-MINIFS(AK:AK,$E:$E,$E283))/(MAXIFS(AK:AK,$E:$E,$E283)-MINIFS(AK:AK,$E:$E,$E283)),
100*(AK283-MINIFS(AK:AK,$E:$E,$E283))/(MAXIFS(AK:AK,$E:$E,$E283)-MINIFS(AK:AK,$E:$E,$E283))))</f>
        <v/>
      </c>
      <c r="DA283" s="223" t="str">
        <f t="array" ref="DA283">IF(AL283="","",
IF(INDEX(Settings!$H:$H,MATCH(DA$1,Settings!$G:$G,0))=TRUE,
100-100*(AL283-MINIFS(AL:AL,$E:$E,$E283))/(MAXIFS(AL:AL,$E:$E,$E283)-MINIFS(AL:AL,$E:$E,$E283)),
100*(AL283-MINIFS(AL:AL,$E:$E,$E283))/(MAXIFS(AL:AL,$E:$E,$E283)-MINIFS(AL:AL,$E:$E,$E283))))</f>
        <v/>
      </c>
      <c r="DB283" s="223" t="str">
        <f t="array" ref="DB283">IF(AM283="","",
IF(INDEX(Settings!$H:$H,MATCH(DB$1,Settings!$G:$G,0))=TRUE,
100-100*(AM283-MINIFS(AM:AM,$E:$E,$E283))/(MAXIFS(AM:AM,$E:$E,$E283)-MINIFS(AM:AM,$E:$E,$E283)),
100*(AM283-MINIFS(AM:AM,$E:$E,$E283))/(MAXIFS(AM:AM,$E:$E,$E283)-MINIFS(AM:AM,$E:$E,$E283))))</f>
        <v/>
      </c>
      <c r="DC283" s="223" t="str">
        <f t="array" ref="DC283">IF(AN283="","",
IF(INDEX(Settings!$H:$H,MATCH(DC$1,Settings!$G:$G,0))=TRUE,
100-100*(AN283-MINIFS(AN:AN,$E:$E,$E283))/(MAXIFS(AN:AN,$E:$E,$E283)-MINIFS(AN:AN,$E:$E,$E283)),
100*(AN283-MINIFS(AN:AN,$E:$E,$E283))/(MAXIFS(AN:AN,$E:$E,$E283)-MINIFS(AN:AN,$E:$E,$E283))))</f>
        <v/>
      </c>
      <c r="DD283" s="223" t="str">
        <f t="array" ref="DD283">IF(AO283="","",
IF(INDEX(Settings!$H:$H,MATCH(DD$1,Settings!$G:$G,0))=TRUE,
100-100*(AO283-MINIFS(AO:AO,$E:$E,$E283))/(MAXIFS(AO:AO,$E:$E,$E283)-MINIFS(AO:AO,$E:$E,$E283)),
100*(AO283-MINIFS(AO:AO,$E:$E,$E283))/(MAXIFS(AO:AO,$E:$E,$E283)-MINIFS(AO:AO,$E:$E,$E283))))</f>
        <v/>
      </c>
      <c r="DE283" s="223" t="str">
        <f t="array" ref="DE283">IF(AP283="","",
IF(INDEX(Settings!$H:$H,MATCH(DE$1,Settings!$G:$G,0))=TRUE,
100-100*(AP283-MINIFS(AP:AP,$E:$E,$E283))/(MAXIFS(AP:AP,$E:$E,$E283)-MINIFS(AP:AP,$E:$E,$E283)),
100*(AP283-MINIFS(AP:AP,$E:$E,$E283))/(MAXIFS(AP:AP,$E:$E,$E283)-MINIFS(AP:AP,$E:$E,$E283))))</f>
        <v/>
      </c>
      <c r="DF283" s="223" t="str">
        <f t="array" ref="DF283">IF(AQ283="","",
IF(INDEX(Settings!$H:$H,MATCH(DF$1,Settings!$G:$G,0))=TRUE,
100-100*(AQ283-MINIFS(AQ:AQ,$E:$E,$E283))/(MAXIFS(AQ:AQ,$E:$E,$E283)-MINIFS(AQ:AQ,$E:$E,$E283)),
100*(AQ283-MINIFS(AQ:AQ,$E:$E,$E283))/(MAXIFS(AQ:AQ,$E:$E,$E283)-MINIFS(AQ:AQ,$E:$E,$E283))))</f>
        <v/>
      </c>
      <c r="DG283" s="223" t="str">
        <f t="array" ref="DG283">IF(AR283="","",
IF(INDEX(Settings!$H:$H,MATCH(DG$1,Settings!$G:$G,0))=TRUE,
100-100*(AR283-MINIFS(AR:AR,$E:$E,$E283))/(MAXIFS(AR:AR,$E:$E,$E283)-MINIFS(AR:AR,$E:$E,$E283)),
100*(AR283-MINIFS(AR:AR,$E:$E,$E283))/(MAXIFS(AR:AR,$E:$E,$E283)-MINIFS(AR:AR,$E:$E,$E283))))</f>
        <v/>
      </c>
      <c r="DH283" s="223" t="str">
        <f t="array" ref="DH283">IF(AS283="","",
IF(INDEX(Settings!$H:$H,MATCH(DH$1,Settings!$G:$G,0))=TRUE,
100-100*(AS283-MINIFS(AS:AS,$E:$E,$E283))/(MAXIFS(AS:AS,$E:$E,$E283)-MINIFS(AS:AS,$E:$E,$E283)),
100*(AS283-MINIFS(AS:AS,$E:$E,$E283))/(MAXIFS(AS:AS,$E:$E,$E283)-MINIFS(AS:AS,$E:$E,$E283))))</f>
        <v/>
      </c>
      <c r="DI283" s="223" t="str">
        <f t="array" ref="DI283">IF(AT283="","",
IF(INDEX(Settings!$H:$H,MATCH(DI$1,Settings!$G:$G,0))=TRUE,
100-100*(AT283-MINIFS(AT:AT,$E:$E,$E283))/(MAXIFS(AT:AT,$E:$E,$E283)-MINIFS(AT:AT,$E:$E,$E283)),
100*(AT283-MINIFS(AT:AT,$E:$E,$E283))/(MAXIFS(AT:AT,$E:$E,$E283)-MINIFS(AT:AT,$E:$E,$E283))))</f>
        <v/>
      </c>
      <c r="DJ283" s="223" t="str">
        <f t="array" ref="DJ283">IF(AU283="","",
IF(INDEX(Settings!$H:$H,MATCH(DJ$1,Settings!$G:$G,0))=TRUE,
100-100*(AU283-MINIFS(AU:AU,$E:$E,$E283))/(MAXIFS(AU:AU,$E:$E,$E283)-MINIFS(AU:AU,$E:$E,$E283)),
100*(AU283-MINIFS(AU:AU,$E:$E,$E283))/(MAXIFS(AU:AU,$E:$E,$E283)-MINIFS(AU:AU,$E:$E,$E283))))</f>
        <v/>
      </c>
      <c r="DK283" s="223" t="str">
        <f t="array" ref="DK283">IF(AV283="","",
IF(INDEX(Settings!$H:$H,MATCH(DK$1,Settings!$G:$G,0))=TRUE,
100-100*(AV283-MINIFS(AV:AV,$E:$E,$E283))/(MAXIFS(AV:AV,$E:$E,$E283)-MINIFS(AV:AV,$E:$E,$E283)),
100*(AV283-MINIFS(AV:AV,$E:$E,$E283))/(MAXIFS(AV:AV,$E:$E,$E283)-MINIFS(AV:AV,$E:$E,$E283))))</f>
        <v/>
      </c>
      <c r="DL283" s="223" t="str">
        <f t="array" ref="DL283">IF(AW283="","",
IF(INDEX(Settings!$H:$H,MATCH(DL$1,Settings!$G:$G,0))=TRUE,
100-100*(AW283-MINIFS(AW:AW,$E:$E,$E283))/(MAXIFS(AW:AW,$E:$E,$E283)-MINIFS(AW:AW,$E:$E,$E283)),
100*(AW283-MINIFS(AW:AW,$E:$E,$E283))/(MAXIFS(AW:AW,$E:$E,$E283)-MINIFS(AW:AW,$E:$E,$E283))))</f>
        <v/>
      </c>
      <c r="DM283" s="223" t="str">
        <f t="array" ref="DM283">IF(AX283="","",
IF(INDEX(Settings!$H:$H,MATCH(DM$1,Settings!$G:$G,0))=TRUE,
100-100*(AX283-MINIFS(AX:AX,$E:$E,$E283))/(MAXIFS(AX:AX,$E:$E,$E283)-MINIFS(AX:AX,$E:$E,$E283)),
100*(AX283-MINIFS(AX:AX,$E:$E,$E283))/(MAXIFS(AX:AX,$E:$E,$E283)-MINIFS(AX:AX,$E:$E,$E283))))</f>
        <v/>
      </c>
      <c r="DN283" s="223" t="str">
        <f t="array" ref="DN283">IF(AY283="","",
IF(INDEX(Settings!$H:$H,MATCH(DN$1,Settings!$G:$G,0))=TRUE,
100-100*(AY283-MINIFS(AY:AY,$E:$E,$E283))/(MAXIFS(AY:AY,$E:$E,$E283)-MINIFS(AY:AY,$E:$E,$E283)),
100*(AY283-MINIFS(AY:AY,$E:$E,$E283))/(MAXIFS(AY:AY,$E:$E,$E283)-MINIFS(AY:AY,$E:$E,$E283))))</f>
        <v/>
      </c>
      <c r="DO283" s="223" t="str">
        <f t="array" ref="DO283">IF(AZ283="","",
IF(INDEX(Settings!$H:$H,MATCH(DO$1,Settings!$G:$G,0))=TRUE,
100-100*(AZ283-MINIFS(AZ:AZ,$E:$E,$E283))/(MAXIFS(AZ:AZ,$E:$E,$E283)-MINIFS(AZ:AZ,$E:$E,$E283)),
100*(AZ283-MINIFS(AZ:AZ,$E:$E,$E283))/(MAXIFS(AZ:AZ,$E:$E,$E283)-MINIFS(AZ:AZ,$E:$E,$E283))))</f>
        <v/>
      </c>
      <c r="DP283" s="223" t="str">
        <f t="array" ref="DP283">IF(BA283="","",
IF(INDEX(Settings!$H:$H,MATCH(DP$1,Settings!$G:$G,0))=TRUE,
100-100*(BA283-MINIFS(BA:BA,$E:$E,$E283))/(MAXIFS(BA:BA,$E:$E,$E283)-MINIFS(BA:BA,$E:$E,$E283)),
100*(BA283-MINIFS(BA:BA,$E:$E,$E283))/(MAXIFS(BA:BA,$E:$E,$E283)-MINIFS(BA:BA,$E:$E,$E283))))</f>
        <v/>
      </c>
      <c r="DQ283" s="223" t="str">
        <f t="array" ref="DQ283">IF(BB283="","",
IF(INDEX(Settings!$H:$H,MATCH(DQ$1,Settings!$G:$G,0))=TRUE,
100-100*(BB283-MINIFS(BB:BB,$E:$E,$E283))/(MAXIFS(BB:BB,$E:$E,$E283)-MINIFS(BB:BB,$E:$E,$E283)),
100*(BB283-MINIFS(BB:BB,$E:$E,$E283))/(MAXIFS(BB:BB,$E:$E,$E283)-MINIFS(BB:BB,$E:$E,$E283))))</f>
        <v/>
      </c>
      <c r="DR283" s="223" t="str">
        <f t="array" ref="DR283">IF(BC283="","",
IF(INDEX(Settings!$H:$H,MATCH(DR$1,Settings!$G:$G,0))=TRUE,
100-100*(BC283-MINIFS(BC:BC,$E:$E,$E283))/(MAXIFS(BC:BC,$E:$E,$E283)-MINIFS(BC:BC,$E:$E,$E283)),
100*(BC283-MINIFS(BC:BC,$E:$E,$E283))/(MAXIFS(BC:BC,$E:$E,$E283)-MINIFS(BC:BC,$E:$E,$E283))))</f>
        <v/>
      </c>
      <c r="DS283" s="223" t="str">
        <f t="array" ref="DS283">IF(BD283="","",
IF(INDEX(Settings!$H:$H,MATCH(DS$1,Settings!$G:$G,0))=TRUE,
100-100*(BD283-MINIFS(BD:BD,$E:$E,$E283))/(MAXIFS(BD:BD,$E:$E,$E283)-MINIFS(BD:BD,$E:$E,$E283)),
100*(BD283-MINIFS(BD:BD,$E:$E,$E283))/(MAXIFS(BD:BD,$E:$E,$E283)-MINIFS(BD:BD,$E:$E,$E283))))</f>
        <v/>
      </c>
      <c r="DT283" s="223" t="str">
        <f t="array" ref="DT283">IF(BE283="","",
IF(INDEX(Settings!$H:$H,MATCH(DT$1,Settings!$G:$G,0))=TRUE,
100-100*(BE283-MINIFS(BE:BE,$E:$E,$E283))/(MAXIFS(BE:BE,$E:$E,$E283)-MINIFS(BE:BE,$E:$E,$E283)),
100*(BE283-MINIFS(BE:BE,$E:$E,$E283))/(MAXIFS(BE:BE,$E:$E,$E283)-MINIFS(BE:BE,$E:$E,$E283))))</f>
        <v/>
      </c>
      <c r="DU283" s="223" t="str">
        <f t="array" ref="DU283">IF(BF283="","",
IF(INDEX(Settings!$H:$H,MATCH(DU$1,Settings!$G:$G,0))=TRUE,
100-100*(BF283-MINIFS(BF:BF,$E:$E,$E283))/(MAXIFS(BF:BF,$E:$E,$E283)-MINIFS(BF:BF,$E:$E,$E283)),
100*(BF283-MINIFS(BF:BF,$E:$E,$E283))/(MAXIFS(BF:BF,$E:$E,$E283)-MINIFS(BF:BF,$E:$E,$E283))))</f>
        <v/>
      </c>
      <c r="DV283" s="223" t="str">
        <f t="array" ref="DV283">IF(BG283="","",
IF(INDEX(Settings!$H:$H,MATCH(DV$1,Settings!$G:$G,0))=TRUE,
100-100*(BG283-MINIFS(BG:BG,$E:$E,$E283))/(MAXIFS(BG:BG,$E:$E,$E283)-MINIFS(BG:BG,$E:$E,$E283)),
100*(BG283-MINIFS(BG:BG,$E:$E,$E283))/(MAXIFS(BG:BG,$E:$E,$E283)-MINIFS(BG:BG,$E:$E,$E283))))</f>
        <v/>
      </c>
      <c r="DW283" s="223" t="str">
        <f t="array" ref="DW283">IF(BH283="","",
IF(INDEX(Settings!$H:$H,MATCH(DW$1,Settings!$G:$G,0))=TRUE,
100-100*(BH283-MINIFS(BH:BH,$E:$E,$E283))/(MAXIFS(BH:BH,$E:$E,$E283)-MINIFS(BH:BH,$E:$E,$E283)),
100*(BH283-MINIFS(BH:BH,$E:$E,$E283))/(MAXIFS(BH:BH,$E:$E,$E283)-MINIFS(BH:BH,$E:$E,$E283))))</f>
        <v/>
      </c>
      <c r="DX283" s="223" t="str">
        <f t="array" ref="DX283">IF(BI283="","",
IF(INDEX(Settings!$H:$H,MATCH(DX$1,Settings!$G:$G,0))=TRUE,
100-100*(BI283-MINIFS(BI:BI,$E:$E,$E283))/(MAXIFS(BI:BI,$E:$E,$E283)-MINIFS(BI:BI,$E:$E,$E283)),
100*(BI283-MINIFS(BI:BI,$E:$E,$E283))/(MAXIFS(BI:BI,$E:$E,$E283)-MINIFS(BI:BI,$E:$E,$E283))))</f>
        <v/>
      </c>
      <c r="DY283" s="223" t="str">
        <f t="array" ref="DY283">IF(BJ283="","",
IF(INDEX(Settings!$H:$H,MATCH(DY$1,Settings!$G:$G,0))=TRUE,
100-100*(BJ283-MINIFS(BJ:BJ,$E:$E,$E283))/(MAXIFS(BJ:BJ,$E:$E,$E283)-MINIFS(BJ:BJ,$E:$E,$E283)),
100*(BJ283-MINIFS(BJ:BJ,$E:$E,$E283))/(MAXIFS(BJ:BJ,$E:$E,$E283)-MINIFS(BJ:BJ,$E:$E,$E283))))</f>
        <v/>
      </c>
      <c r="DZ283" s="225"/>
      <c r="EA283" s="225"/>
      <c r="EB283" s="225" t="str">
        <f t="shared" si="8"/>
        <v/>
      </c>
      <c r="EC283" s="225" t="str">
        <f t="shared" si="9"/>
        <v/>
      </c>
      <c r="ED283" s="225" t="str">
        <f t="shared" si="10"/>
        <v/>
      </c>
      <c r="EE283" s="225" t="str">
        <f t="shared" si="11"/>
        <v/>
      </c>
      <c r="EF283" s="225" t="str">
        <f t="shared" si="12"/>
        <v/>
      </c>
      <c r="EG283" s="225" t="str">
        <f t="shared" si="13"/>
        <v/>
      </c>
      <c r="EH283" s="225"/>
      <c r="EI283" s="225"/>
      <c r="EJ283" s="225"/>
      <c r="EK283" s="225"/>
      <c r="EL283" s="225"/>
      <c r="EM283" s="225"/>
    </row>
    <row r="284">
      <c r="A284" s="231"/>
      <c r="B284" s="231"/>
      <c r="C284" s="231"/>
      <c r="D284" s="231" t="str">
        <f t="array" ref="D284">IFERROR(INDEX(Profiles!$B:$B,MATCH($A284,Profiles!$A:$A,0)),"")</f>
        <v/>
      </c>
      <c r="E284" s="231"/>
      <c r="F284" s="231"/>
      <c r="G284" s="231"/>
      <c r="H284" s="231"/>
      <c r="I284" s="231" t="str">
        <f>IF(A284="","",IF(Settings!$N$3="DATE",F284&amp;": "&amp;TEXT(B284,"M/DD/YY"),F284&amp;": "&amp;H284))</f>
        <v/>
      </c>
      <c r="J284" s="231"/>
      <c r="K284" s="231"/>
      <c r="L284" s="231"/>
      <c r="M284" s="232" t="str">
        <f t="shared" si="14"/>
        <v/>
      </c>
      <c r="N284" s="231"/>
      <c r="O284" s="231"/>
      <c r="P284" s="231"/>
      <c r="Q284" s="231"/>
      <c r="R284" s="231"/>
      <c r="S284" s="230" t="str">
        <f>IFERROR(VLOOKUP(AF284, 'YOYO IR Scores'!A:C, 3, FALSE), "")
</f>
        <v/>
      </c>
      <c r="T284" s="231"/>
      <c r="U284" s="231"/>
      <c r="V284" s="231"/>
      <c r="W284" s="231"/>
      <c r="X284" s="233" t="str">
        <f t="shared" si="4"/>
        <v/>
      </c>
      <c r="Y284" s="234" t="str">
        <f t="shared" si="5"/>
        <v/>
      </c>
      <c r="Z284" s="234" t="str">
        <f t="shared" si="6"/>
        <v/>
      </c>
      <c r="AA284" s="233" t="str">
        <f t="shared" si="7"/>
        <v/>
      </c>
      <c r="AB284" s="232"/>
      <c r="AC284" s="232"/>
      <c r="AD284" s="232"/>
      <c r="AE284" s="232" t="str">
        <f>IFERROR(VLOOKUP(AF284, 'YOYO IR Scores'!A:C, 2, FALSE), "")</f>
        <v/>
      </c>
      <c r="AF284" s="232"/>
      <c r="AG284" s="232"/>
      <c r="AH284" s="232"/>
      <c r="AI284" s="232"/>
      <c r="AJ284" s="232"/>
      <c r="AK284" s="232"/>
      <c r="AL284" s="232"/>
      <c r="AM284" s="232"/>
      <c r="AN284" s="232"/>
      <c r="AO284" s="232"/>
      <c r="AP284" s="232"/>
      <c r="AQ284" s="232"/>
      <c r="AR284" s="232"/>
      <c r="AS284" s="232"/>
      <c r="AT284" s="232"/>
      <c r="AU284" s="232"/>
      <c r="AV284" s="232"/>
      <c r="AW284" s="232"/>
      <c r="AX284" s="232"/>
      <c r="AY284" s="232"/>
      <c r="AZ284" s="232"/>
      <c r="BA284" s="232"/>
      <c r="BB284" s="232"/>
      <c r="BC284" s="232"/>
      <c r="BD284" s="232"/>
      <c r="BE284" s="232"/>
      <c r="BF284" s="232"/>
      <c r="BG284" s="232"/>
      <c r="BH284" s="232"/>
      <c r="BI284" s="232"/>
      <c r="BJ284" s="232"/>
      <c r="BK284" s="232" t="str">
        <f t="array" ref="BK284">IF(J284="","",
IF(INDEX(Settings!$H:$H,MATCH(BY$1,Settings!$G:$G,0))=TRUE,
100-100*(J284-MIN(J:J))/(MAX(J:J)-MIN(J:J)),
100*(J284-MIN(J:J))/(MAX(J:J)-MIN(J:J))))</f>
        <v/>
      </c>
      <c r="BL284" s="232" t="str">
        <f t="array" ref="BL284">IF(J284="","",
IF(INDEX(Settings!$H:$H,MATCH(BY$1,Settings!$G:$G,0))=TRUE,
100-100*(J284-MINIFS(J:J,$E:$E,$E284))/(MAXIFS(J:J,$E:$E,$E284)-MINIFS(J:J,$E:$E,$E284)),
100*(J284-MINIFS(J:J,$E:$E,$E284))/(MAXIFS(J:J,$E:$E,$E284)-MINIFS(J:J,$E:$E,$E284))))</f>
        <v/>
      </c>
      <c r="BM284" s="232" t="str">
        <f t="array" ref="BM284">IF(J284="","",
IF(INDEX(Settings!$H:$H,MATCH(BY$1,Settings!$G:$G,0))=TRUE,
100-100*(J284-MINIFS(J:J,$E:$E,$E284,$I:$I,$I284))/(MAXIFS(J:J,$E:$E,$E284,$I:$I,$I284)-MINIFS(J:J,$E:$E,$E284,$I:$I,$I284)),
100*(J284-MINIFS(J:J,$E:$E,$E284,$I:$I,$I284))/(MAXIFS(J:J,$E:$E,$E284,$I:$I,$I284)-MINIFS(J:J,$E:$E,$E284,$I:$I,$I284))))</f>
        <v/>
      </c>
      <c r="BN284" s="231" t="str">
        <f t="array" ref="BN284">IF(J284="","",
IF(INDEX(Settings!$H:$H,MATCH(BY$1,Settings!$G:$G,0))=TRUE,
100-100*PERCENTRANK(J:J,J284),
100*PERCENTRANK(J:J,J284)))</f>
        <v/>
      </c>
      <c r="BO284" s="231" t="str">
        <f>IFERROR(__xludf.DUMMYFUNCTION("IF(J284="""","""",
IF(INDEX(Settings!$H:$H,MATCH(BY$1,Settings!$G:$G,0))=TRUE,
100-100*PERCENTRANK(FILTER(J:J,$E:$E=$E284),J284),
100*PERCENTRANK(FILTER(J:J,$E:$E=$E284),J284)))"),"")</f>
        <v/>
      </c>
      <c r="BP284" s="231" t="str">
        <f>IFERROR(__xludf.DUMMYFUNCTION("IF(J284="""","""",
IF(INDEX(Settings!$H:$H,MATCH(BY$1,Settings!$G:$G,0))=TRUE,
100-100*PERCENTRANK(FILTER(J:J,$E:$E=$E284,$I:$I=$I284),J284),
100*PERCENTRANK(FILTER(J:J,$E:$E=$E284,$I:$I=$I284),J284)))"),"")</f>
        <v/>
      </c>
      <c r="BQ284" s="233" t="str">
        <f t="array" ref="BQ284">IF(J284="","",
IF(INDEX(Settings!$H:$H,MATCH(BY$1,Settings!$G:$G,0))=TRUE,
-1*(J284-AVERAGE(J:J))/STDEV(J:J),
(J284-AVERAGE(J:J))/STDEV(J:J)))</f>
        <v/>
      </c>
      <c r="BR284" s="233" t="str">
        <f>IFERROR(__xludf.DUMMYFUNCTION("IF(J284="""","""",
IF(INDEX(Settings!$H:$H,MATCH(BY$1,Settings!$G:$G,0))=TRUE,
-1*(J284-AVERAGEIFS(J:J,$E:$E,$E284))/STDEV(FILTER(J:J,$E:$E=$E284)),
(J284-AVERAGEIFS(J:J,$E:$E,$E284))/STDEV(FILTER(J:J,$E:$E=$E284))))"),"")</f>
        <v/>
      </c>
      <c r="BS284" s="233"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1"/>
      <c r="BX284" s="231"/>
      <c r="BY284" s="232" t="str">
        <f t="array" ref="BY284">IF(J284="","",
IF(INDEX(Settings!$H:$H,MATCH(BY$1,Settings!$G:$G,0))=TRUE,
100-100*(J284-MINIFS(J:J,$E:$E,$E284))/(MAXIFS(J:J,$E:$E,$E284)-MINIFS(J:J,$E:$E,$E284)),
100*(J284-MINIFS(J:J,$E:$E,$E284))/(MAXIFS(J:J,$E:$E,$E284)-MINIFS(J:J,$E:$E,$E284))))</f>
        <v/>
      </c>
      <c r="BZ284" s="232" t="str">
        <f t="array" ref="BZ284">IF(K284="","",
IF(INDEX(Settings!$H:$H,MATCH(BZ$1,Settings!$G:$G,0))=TRUE,
100-100*(K284-MINIFS(K:K,$E:$E,$E284))/(MAXIFS(K:K,$E:$E,$E284)-MINIFS(K:K,$E:$E,$E284)),
100*(K284-MINIFS(K:K,$E:$E,$E284))/(MAXIFS(K:K,$E:$E,$E284)-MINIFS(K:K,$E:$E,$E284))))</f>
        <v/>
      </c>
      <c r="CA284" s="232" t="str">
        <f t="array" ref="CA284">IF(L284="","",
IF(INDEX(Settings!$H:$H,MATCH(CA$1,Settings!$G:$G,0))=TRUE,
100-100*(L284-MINIFS(L:L,$E:$E,$E284))/(MAXIFS(L:L,$E:$E,$E284)-MINIFS(L:L,$E:$E,$E284)),
100*(L284-MINIFS(L:L,$E:$E,$E284))/(MAXIFS(L:L,$E:$E,$E284)-MINIFS(L:L,$E:$E,$E284))))</f>
        <v/>
      </c>
      <c r="CB284" s="232" t="str">
        <f t="array" ref="CB284">IF(M284="","",
IF(INDEX(Settings!$H:$H,MATCH(CB$1,Settings!$G:$G,0))=TRUE,
100-100*(M284-MINIFS(M:M,$E:$E,$E284))/(MAXIFS(M:M,$E:$E,$E284)-MINIFS(M:M,$E:$E,$E284)),
100*(M284-MINIFS(M:M,$E:$E,$E284))/(MAXIFS(M:M,$E:$E,$E284)-MINIFS(M:M,$E:$E,$E284))))</f>
        <v/>
      </c>
      <c r="CC284" s="232" t="str">
        <f t="array" ref="CC284">IF(N284="","",
IF(INDEX(Settings!$H:$H,MATCH(CC$1,Settings!$G:$G,0))=TRUE,
100-100*(N284-MINIFS(N:N,$E:$E,$E284))/(MAXIFS(N:N,$E:$E,$E284)-MINIFS(N:N,$E:$E,$E284)),
100*(N284-MINIFS(N:N,$E:$E,$E284))/(MAXIFS(N:N,$E:$E,$E284)-MINIFS(N:N,$E:$E,$E284))))</f>
        <v/>
      </c>
      <c r="CD284" s="232" t="str">
        <f t="array" ref="CD284">IF(O284="","",
IF(INDEX(Settings!$H:$H,MATCH(CD$1,Settings!$G:$G,0))=TRUE,
100-100*(O284-MINIFS(O:O,$E:$E,$E284))/(MAXIFS(O:O,$E:$E,$E284)-MINIFS(O:O,$E:$E,$E284)),
100*(O284-MINIFS(O:O,$E:$E,$E284))/(MAXIFS(O:O,$E:$E,$E284)-MINIFS(O:O,$E:$E,$E284))))</f>
        <v/>
      </c>
      <c r="CE284" s="232" t="str">
        <f t="array" ref="CE284">IF(P284="","",
IF(INDEX(Settings!$H:$H,MATCH(CE$1,Settings!$G:$G,0))=TRUE,
100-100*(P284-MINIFS(P:P,$E:$E,$E284))/(MAXIFS(P:P,$E:$E,$E284)-MINIFS(P:P,$E:$E,$E284)),
100*(P284-MINIFS(P:P,$E:$E,$E284))/(MAXIFS(P:P,$E:$E,$E284)-MINIFS(P:P,$E:$E,$E284))))</f>
        <v/>
      </c>
      <c r="CF284" s="232" t="str">
        <f t="array" ref="CF284">IF(Q284="","",
IF(INDEX(Settings!$H:$H,MATCH(CF$1,Settings!$G:$G,0))=TRUE,
100-100*(Q284-MINIFS(Q:Q,$E:$E,$E284))/(MAXIFS(Q:Q,$E:$E,$E284)-MINIFS(Q:Q,$E:$E,$E284)),
100*(Q284-MINIFS(Q:Q,$E:$E,$E284))/(MAXIFS(Q:Q,$E:$E,$E284)-MINIFS(Q:Q,$E:$E,$E284))))</f>
        <v/>
      </c>
      <c r="CG284" s="232" t="str">
        <f t="array" ref="CG284">IF(R284="","",
IF(INDEX(Settings!$H:$H,MATCH(CG$1,Settings!$G:$G,0))=TRUE,
100-100*(R284-MINIFS(R:R,$E:$E,$E284))/(MAXIFS(R:R,$E:$E,$E284)-MINIFS(R:R,$E:$E,$E284)),
100*(R284-MINIFS(R:R,$E:$E,$E284))/(MAXIFS(R:R,$E:$E,$E284)-MINIFS(R:R,$E:$E,$E284))))</f>
        <v/>
      </c>
      <c r="CH284" s="232" t="str">
        <f t="array" ref="CH284">IF(S284="","",
IF(INDEX(Settings!$H:$H,MATCH(CH$1,Settings!$G:$G,0))=TRUE,
100-100*(S284-MINIFS(S:S,$E:$E,$E284))/(MAXIFS(S:S,$E:$E,$E284)-MINIFS(S:S,$E:$E,$E284)),
100*(S284-MINIFS(S:S,$E:$E,$E284))/(MAXIFS(S:S,$E:$E,$E284)-MINIFS(S:S,$E:$E,$E284))))</f>
        <v/>
      </c>
      <c r="CI284" s="232" t="str">
        <f t="array" ref="CI284">IF(T284="","",
IF(INDEX(Settings!$H:$H,MATCH(CI$1,Settings!$G:$G,0))=TRUE,
100-100*(T284-MINIFS(T:T,$E:$E,$E284))/(MAXIFS(T:T,$E:$E,$E284)-MINIFS(T:T,$E:$E,$E284)),
100*(T284-MINIFS(T:T,$E:$E,$E284))/(MAXIFS(T:T,$E:$E,$E284)-MINIFS(T:T,$E:$E,$E284))))</f>
        <v/>
      </c>
      <c r="CJ284" s="232" t="str">
        <f t="array" ref="CJ284">IF(U284="","",
IF(INDEX(Settings!$H:$H,MATCH(CJ$1,Settings!$G:$G,0))=TRUE,
100-100*(U284-MINIFS(U:U,$E:$E,$E284))/(MAXIFS(U:U,$E:$E,$E284)-MINIFS(U:U,$E:$E,$E284)),
100*(U284-MINIFS(U:U,$E:$E,$E284))/(MAXIFS(U:U,$E:$E,$E284)-MINIFS(U:U,$E:$E,$E284))))</f>
        <v/>
      </c>
      <c r="CK284" s="232" t="str">
        <f t="array" ref="CK284">IF(V284="","",
IF(INDEX(Settings!$H:$H,MATCH(CK$1,Settings!$G:$G,0))=TRUE,
100-100*(V284-MINIFS(V:V,$E:$E,$E284))/(MAXIFS(V:V,$E:$E,$E284)-MINIFS(V:V,$E:$E,$E284)),
100*(V284-MINIFS(V:V,$E:$E,$E284))/(MAXIFS(V:V,$E:$E,$E284)-MINIFS(V:V,$E:$E,$E284))))</f>
        <v/>
      </c>
      <c r="CL284" s="232" t="str">
        <f t="array" ref="CL284">IF(W284="","",
IF(INDEX(Settings!$H:$H,MATCH(CL$1,Settings!$G:$G,0))=TRUE,
100-100*(W284-MINIFS(W:W,$E:$E,$E284))/(MAXIFS(W:W,$E:$E,$E284)-MINIFS(W:W,$E:$E,$E284)),
100*(W284-MINIFS(W:W,$E:$E,$E284))/(MAXIFS(W:W,$E:$E,$E284)-MINIFS(W:W,$E:$E,$E284))))</f>
        <v/>
      </c>
      <c r="CM284" s="232" t="str">
        <f t="array" ref="CM284">IF(X284="","",
IF(INDEX(Settings!$H:$H,MATCH(CM$1,Settings!$G:$G,0))=TRUE,
100-100*(X284-MINIFS(X:X,$E:$E,$E284))/(MAXIFS(X:X,$E:$E,$E284)-MINIFS(X:X,$E:$E,$E284)),
100*(X284-MINIFS(X:X,$E:$E,$E284))/(MAXIFS(X:X,$E:$E,$E284)-MINIFS(X:X,$E:$E,$E284))))</f>
        <v/>
      </c>
      <c r="CN284" s="232" t="str">
        <f t="array" ref="CN284">IF(Y284="","",
IF(INDEX(Settings!$H:$H,MATCH(CN$1,Settings!$G:$G,0))=TRUE,
100-100*(Y284-MINIFS(Y:Y,$E:$E,$E284))/(MAXIFS(Y:Y,$E:$E,$E284)-MINIFS(Y:Y,$E:$E,$E284)),
100*(Y284-MINIFS(Y:Y,$E:$E,$E284))/(MAXIFS(Y:Y,$E:$E,$E284)-MINIFS(Y:Y,$E:$E,$E284))))</f>
        <v/>
      </c>
      <c r="CO284" s="232" t="str">
        <f t="array" ref="CO284">IF(Z284="","",
IF(INDEX(Settings!$H:$H,MATCH(CO$1,Settings!$G:$G,0))=TRUE,
100-100*(Z284-MINIFS(Z:Z,$E:$E,$E284))/(MAXIFS(Z:Z,$E:$E,$E284)-MINIFS(Z:Z,$E:$E,$E284)),
100*(Z284-MINIFS(Z:Z,$E:$E,$E284))/(MAXIFS(Z:Z,$E:$E,$E284)-MINIFS(Z:Z,$E:$E,$E284))))</f>
        <v/>
      </c>
      <c r="CP284" s="232" t="str">
        <f t="array" ref="CP284">IF(AA284="","",
IF(INDEX(Settings!$H:$H,MATCH(CP$1,Settings!$G:$G,0))=TRUE,
100-100*(AA284-MINIFS(AA:AA,$E:$E,$E284))/(MAXIFS(AA:AA,$E:$E,$E284)-MINIFS(AA:AA,$E:$E,$E284)),
100*(AA284-MINIFS(AA:AA,$E:$E,$E284))/(MAXIFS(AA:AA,$E:$E,$E284)-MINIFS(AA:AA,$E:$E,$E284))))</f>
        <v/>
      </c>
      <c r="CQ284" s="232" t="str">
        <f t="array" ref="CQ284">IF(AB284="","",
IF(INDEX(Settings!$H:$H,MATCH(CQ$1,Settings!$G:$G,0))=TRUE,
100-100*(AB284-MINIFS(AB:AB,$E:$E,$E284))/(MAXIFS(AB:AB,$E:$E,$E284)-MINIFS(AB:AB,$E:$E,$E284)),
100*(AB284-MINIFS(AB:AB,$E:$E,$E284))/(MAXIFS(AB:AB,$E:$E,$E284)-MINIFS(AB:AB,$E:$E,$E284))))</f>
        <v/>
      </c>
      <c r="CR284" s="232" t="str">
        <f t="array" ref="CR284">IF(AC284="","",
IF(INDEX(Settings!$H:$H,MATCH(CR$1,Settings!$G:$G,0))=TRUE,
100-100*(AC284-MINIFS(AC:AC,$E:$E,$E284))/(MAXIFS(AC:AC,$E:$E,$E284)-MINIFS(AC:AC,$E:$E,$E284)),
100*(AC284-MINIFS(AC:AC,$E:$E,$E284))/(MAXIFS(AC:AC,$E:$E,$E284)-MINIFS(AC:AC,$E:$E,$E284))))</f>
        <v/>
      </c>
      <c r="CS284" s="232" t="str">
        <f t="array" ref="CS284">IF(AD284="","",
IF(INDEX(Settings!$H:$H,MATCH(CS$1,Settings!$G:$G,0))=TRUE,
100-100*(AD284-MINIFS(AD:AD,$E:$E,$E284))/(MAXIFS(AD:AD,$E:$E,$E284)-MINIFS(AD:AD,$E:$E,$E284)),
100*(AD284-MINIFS(AD:AD,$E:$E,$E284))/(MAXIFS(AD:AD,$E:$E,$E284)-MINIFS(AD:AD,$E:$E,$E284))))</f>
        <v/>
      </c>
      <c r="CT284" s="232" t="str">
        <f t="array" ref="CT284">IF(AE284="","",
IF(INDEX(Settings!$H:$H,MATCH(CT$1,Settings!$G:$G,0))=TRUE,
100-100*(AE284-MINIFS(AE:AE,$E:$E,$E284))/(MAXIFS(AE:AE,$E:$E,$E284)-MINIFS(AE:AE,$E:$E,$E284)),
100*(AE284-MINIFS(AE:AE,$E:$E,$E284))/(MAXIFS(AE:AE,$E:$E,$E284)-MINIFS(AE:AE,$E:$E,$E284))))</f>
        <v/>
      </c>
      <c r="CU284" s="232" t="str">
        <f t="array" ref="CU284">IF(AF284="","",
IF(INDEX(Settings!$H:$H,MATCH(CU$1,Settings!$G:$G,0))=TRUE,
100-100*(AF284-MINIFS(AF:AF,$E:$E,$E284))/(MAXIFS(AF:AF,$E:$E,$E284)-MINIFS(AF:AF,$E:$E,$E284)),
100*(AF284-MINIFS(AF:AF,$E:$E,$E284))/(MAXIFS(AF:AF,$E:$E,$E284)-MINIFS(AF:AF,$E:$E,$E284))))</f>
        <v/>
      </c>
      <c r="CV284" s="232" t="str">
        <f t="array" ref="CV284">IF(AG284="","",
IF(INDEX(Settings!$H:$H,MATCH(CV$1,Settings!$G:$G,0))=TRUE,
100-100*(AG284-MINIFS(AG:AG,$E:$E,$E284))/(MAXIFS(AG:AG,$E:$E,$E284)-MINIFS(AG:AG,$E:$E,$E284)),
100*(AG284-MINIFS(AG:AG,$E:$E,$E284))/(MAXIFS(AG:AG,$E:$E,$E284)-MINIFS(AG:AG,$E:$E,$E284))))</f>
        <v/>
      </c>
      <c r="CW284" s="232" t="str">
        <f t="array" ref="CW284">IF(AH284="","",
IF(INDEX(Settings!$H:$H,MATCH(CW$1,Settings!$G:$G,0))=TRUE,
100-100*(AH284-MINIFS(AH:AH,$E:$E,$E284))/(MAXIFS(AH:AH,$E:$E,$E284)-MINIFS(AH:AH,$E:$E,$E284)),
100*(AH284-MINIFS(AH:AH,$E:$E,$E284))/(MAXIFS(AH:AH,$E:$E,$E284)-MINIFS(AH:AH,$E:$E,$E284))))</f>
        <v/>
      </c>
      <c r="CX284" s="232" t="str">
        <f t="array" ref="CX284">IF(AI284="","",
IF(INDEX(Settings!$H:$H,MATCH(CX$1,Settings!$G:$G,0))=TRUE,
100-100*(AI284-MINIFS(AI:AI,$E:$E,$E284))/(MAXIFS(AI:AI,$E:$E,$E284)-MINIFS(AI:AI,$E:$E,$E284)),
100*(AI284-MINIFS(AI:AI,$E:$E,$E284))/(MAXIFS(AI:AI,$E:$E,$E284)-MINIFS(AI:AI,$E:$E,$E284))))</f>
        <v/>
      </c>
      <c r="CY284" s="232" t="str">
        <f t="array" ref="CY284">IF(AJ284="","",
IF(INDEX(Settings!$H:$H,MATCH(CY$1,Settings!$G:$G,0))=TRUE,
100-100*(AJ284-MINIFS(AJ:AJ,$E:$E,$E284))/(MAXIFS(AJ:AJ,$E:$E,$E284)-MINIFS(AJ:AJ,$E:$E,$E284)),
100*(AJ284-MINIFS(AJ:AJ,$E:$E,$E284))/(MAXIFS(AJ:AJ,$E:$E,$E284)-MINIFS(AJ:AJ,$E:$E,$E284))))</f>
        <v/>
      </c>
      <c r="CZ284" s="232" t="str">
        <f t="array" ref="CZ284">IF(AK284="","",
IF(INDEX(Settings!$H:$H,MATCH(CZ$1,Settings!$G:$G,0))=TRUE,
100-100*(AK284-MINIFS(AK:AK,$E:$E,$E284))/(MAXIFS(AK:AK,$E:$E,$E284)-MINIFS(AK:AK,$E:$E,$E284)),
100*(AK284-MINIFS(AK:AK,$E:$E,$E284))/(MAXIFS(AK:AK,$E:$E,$E284)-MINIFS(AK:AK,$E:$E,$E284))))</f>
        <v/>
      </c>
      <c r="DA284" s="232" t="str">
        <f t="array" ref="DA284">IF(AL284="","",
IF(INDEX(Settings!$H:$H,MATCH(DA$1,Settings!$G:$G,0))=TRUE,
100-100*(AL284-MINIFS(AL:AL,$E:$E,$E284))/(MAXIFS(AL:AL,$E:$E,$E284)-MINIFS(AL:AL,$E:$E,$E284)),
100*(AL284-MINIFS(AL:AL,$E:$E,$E284))/(MAXIFS(AL:AL,$E:$E,$E284)-MINIFS(AL:AL,$E:$E,$E284))))</f>
        <v/>
      </c>
      <c r="DB284" s="232" t="str">
        <f t="array" ref="DB284">IF(AM284="","",
IF(INDEX(Settings!$H:$H,MATCH(DB$1,Settings!$G:$G,0))=TRUE,
100-100*(AM284-MINIFS(AM:AM,$E:$E,$E284))/(MAXIFS(AM:AM,$E:$E,$E284)-MINIFS(AM:AM,$E:$E,$E284)),
100*(AM284-MINIFS(AM:AM,$E:$E,$E284))/(MAXIFS(AM:AM,$E:$E,$E284)-MINIFS(AM:AM,$E:$E,$E284))))</f>
        <v/>
      </c>
      <c r="DC284" s="232" t="str">
        <f t="array" ref="DC284">IF(AN284="","",
IF(INDEX(Settings!$H:$H,MATCH(DC$1,Settings!$G:$G,0))=TRUE,
100-100*(AN284-MINIFS(AN:AN,$E:$E,$E284))/(MAXIFS(AN:AN,$E:$E,$E284)-MINIFS(AN:AN,$E:$E,$E284)),
100*(AN284-MINIFS(AN:AN,$E:$E,$E284))/(MAXIFS(AN:AN,$E:$E,$E284)-MINIFS(AN:AN,$E:$E,$E284))))</f>
        <v/>
      </c>
      <c r="DD284" s="232" t="str">
        <f t="array" ref="DD284">IF(AO284="","",
IF(INDEX(Settings!$H:$H,MATCH(DD$1,Settings!$G:$G,0))=TRUE,
100-100*(AO284-MINIFS(AO:AO,$E:$E,$E284))/(MAXIFS(AO:AO,$E:$E,$E284)-MINIFS(AO:AO,$E:$E,$E284)),
100*(AO284-MINIFS(AO:AO,$E:$E,$E284))/(MAXIFS(AO:AO,$E:$E,$E284)-MINIFS(AO:AO,$E:$E,$E284))))</f>
        <v/>
      </c>
      <c r="DE284" s="232" t="str">
        <f t="array" ref="DE284">IF(AP284="","",
IF(INDEX(Settings!$H:$H,MATCH(DE$1,Settings!$G:$G,0))=TRUE,
100-100*(AP284-MINIFS(AP:AP,$E:$E,$E284))/(MAXIFS(AP:AP,$E:$E,$E284)-MINIFS(AP:AP,$E:$E,$E284)),
100*(AP284-MINIFS(AP:AP,$E:$E,$E284))/(MAXIFS(AP:AP,$E:$E,$E284)-MINIFS(AP:AP,$E:$E,$E284))))</f>
        <v/>
      </c>
      <c r="DF284" s="232" t="str">
        <f t="array" ref="DF284">IF(AQ284="","",
IF(INDEX(Settings!$H:$H,MATCH(DF$1,Settings!$G:$G,0))=TRUE,
100-100*(AQ284-MINIFS(AQ:AQ,$E:$E,$E284))/(MAXIFS(AQ:AQ,$E:$E,$E284)-MINIFS(AQ:AQ,$E:$E,$E284)),
100*(AQ284-MINIFS(AQ:AQ,$E:$E,$E284))/(MAXIFS(AQ:AQ,$E:$E,$E284)-MINIFS(AQ:AQ,$E:$E,$E284))))</f>
        <v/>
      </c>
      <c r="DG284" s="232" t="str">
        <f t="array" ref="DG284">IF(AR284="","",
IF(INDEX(Settings!$H:$H,MATCH(DG$1,Settings!$G:$G,0))=TRUE,
100-100*(AR284-MINIFS(AR:AR,$E:$E,$E284))/(MAXIFS(AR:AR,$E:$E,$E284)-MINIFS(AR:AR,$E:$E,$E284)),
100*(AR284-MINIFS(AR:AR,$E:$E,$E284))/(MAXIFS(AR:AR,$E:$E,$E284)-MINIFS(AR:AR,$E:$E,$E284))))</f>
        <v/>
      </c>
      <c r="DH284" s="232" t="str">
        <f t="array" ref="DH284">IF(AS284="","",
IF(INDEX(Settings!$H:$H,MATCH(DH$1,Settings!$G:$G,0))=TRUE,
100-100*(AS284-MINIFS(AS:AS,$E:$E,$E284))/(MAXIFS(AS:AS,$E:$E,$E284)-MINIFS(AS:AS,$E:$E,$E284)),
100*(AS284-MINIFS(AS:AS,$E:$E,$E284))/(MAXIFS(AS:AS,$E:$E,$E284)-MINIFS(AS:AS,$E:$E,$E284))))</f>
        <v/>
      </c>
      <c r="DI284" s="232" t="str">
        <f t="array" ref="DI284">IF(AT284="","",
IF(INDEX(Settings!$H:$H,MATCH(DI$1,Settings!$G:$G,0))=TRUE,
100-100*(AT284-MINIFS(AT:AT,$E:$E,$E284))/(MAXIFS(AT:AT,$E:$E,$E284)-MINIFS(AT:AT,$E:$E,$E284)),
100*(AT284-MINIFS(AT:AT,$E:$E,$E284))/(MAXIFS(AT:AT,$E:$E,$E284)-MINIFS(AT:AT,$E:$E,$E284))))</f>
        <v/>
      </c>
      <c r="DJ284" s="232" t="str">
        <f t="array" ref="DJ284">IF(AU284="","",
IF(INDEX(Settings!$H:$H,MATCH(DJ$1,Settings!$G:$G,0))=TRUE,
100-100*(AU284-MINIFS(AU:AU,$E:$E,$E284))/(MAXIFS(AU:AU,$E:$E,$E284)-MINIFS(AU:AU,$E:$E,$E284)),
100*(AU284-MINIFS(AU:AU,$E:$E,$E284))/(MAXIFS(AU:AU,$E:$E,$E284)-MINIFS(AU:AU,$E:$E,$E284))))</f>
        <v/>
      </c>
      <c r="DK284" s="232" t="str">
        <f t="array" ref="DK284">IF(AV284="","",
IF(INDEX(Settings!$H:$H,MATCH(DK$1,Settings!$G:$G,0))=TRUE,
100-100*(AV284-MINIFS(AV:AV,$E:$E,$E284))/(MAXIFS(AV:AV,$E:$E,$E284)-MINIFS(AV:AV,$E:$E,$E284)),
100*(AV284-MINIFS(AV:AV,$E:$E,$E284))/(MAXIFS(AV:AV,$E:$E,$E284)-MINIFS(AV:AV,$E:$E,$E284))))</f>
        <v/>
      </c>
      <c r="DL284" s="232" t="str">
        <f t="array" ref="DL284">IF(AW284="","",
IF(INDEX(Settings!$H:$H,MATCH(DL$1,Settings!$G:$G,0))=TRUE,
100-100*(AW284-MINIFS(AW:AW,$E:$E,$E284))/(MAXIFS(AW:AW,$E:$E,$E284)-MINIFS(AW:AW,$E:$E,$E284)),
100*(AW284-MINIFS(AW:AW,$E:$E,$E284))/(MAXIFS(AW:AW,$E:$E,$E284)-MINIFS(AW:AW,$E:$E,$E284))))</f>
        <v/>
      </c>
      <c r="DM284" s="232" t="str">
        <f t="array" ref="DM284">IF(AX284="","",
IF(INDEX(Settings!$H:$H,MATCH(DM$1,Settings!$G:$G,0))=TRUE,
100-100*(AX284-MINIFS(AX:AX,$E:$E,$E284))/(MAXIFS(AX:AX,$E:$E,$E284)-MINIFS(AX:AX,$E:$E,$E284)),
100*(AX284-MINIFS(AX:AX,$E:$E,$E284))/(MAXIFS(AX:AX,$E:$E,$E284)-MINIFS(AX:AX,$E:$E,$E284))))</f>
        <v/>
      </c>
      <c r="DN284" s="232" t="str">
        <f t="array" ref="DN284">IF(AY284="","",
IF(INDEX(Settings!$H:$H,MATCH(DN$1,Settings!$G:$G,0))=TRUE,
100-100*(AY284-MINIFS(AY:AY,$E:$E,$E284))/(MAXIFS(AY:AY,$E:$E,$E284)-MINIFS(AY:AY,$E:$E,$E284)),
100*(AY284-MINIFS(AY:AY,$E:$E,$E284))/(MAXIFS(AY:AY,$E:$E,$E284)-MINIFS(AY:AY,$E:$E,$E284))))</f>
        <v/>
      </c>
      <c r="DO284" s="232" t="str">
        <f t="array" ref="DO284">IF(AZ284="","",
IF(INDEX(Settings!$H:$H,MATCH(DO$1,Settings!$G:$G,0))=TRUE,
100-100*(AZ284-MINIFS(AZ:AZ,$E:$E,$E284))/(MAXIFS(AZ:AZ,$E:$E,$E284)-MINIFS(AZ:AZ,$E:$E,$E284)),
100*(AZ284-MINIFS(AZ:AZ,$E:$E,$E284))/(MAXIFS(AZ:AZ,$E:$E,$E284)-MINIFS(AZ:AZ,$E:$E,$E284))))</f>
        <v/>
      </c>
      <c r="DP284" s="232" t="str">
        <f t="array" ref="DP284">IF(BA284="","",
IF(INDEX(Settings!$H:$H,MATCH(DP$1,Settings!$G:$G,0))=TRUE,
100-100*(BA284-MINIFS(BA:BA,$E:$E,$E284))/(MAXIFS(BA:BA,$E:$E,$E284)-MINIFS(BA:BA,$E:$E,$E284)),
100*(BA284-MINIFS(BA:BA,$E:$E,$E284))/(MAXIFS(BA:BA,$E:$E,$E284)-MINIFS(BA:BA,$E:$E,$E284))))</f>
        <v/>
      </c>
      <c r="DQ284" s="232" t="str">
        <f t="array" ref="DQ284">IF(BB284="","",
IF(INDEX(Settings!$H:$H,MATCH(DQ$1,Settings!$G:$G,0))=TRUE,
100-100*(BB284-MINIFS(BB:BB,$E:$E,$E284))/(MAXIFS(BB:BB,$E:$E,$E284)-MINIFS(BB:BB,$E:$E,$E284)),
100*(BB284-MINIFS(BB:BB,$E:$E,$E284))/(MAXIFS(BB:BB,$E:$E,$E284)-MINIFS(BB:BB,$E:$E,$E284))))</f>
        <v/>
      </c>
      <c r="DR284" s="232" t="str">
        <f t="array" ref="DR284">IF(BC284="","",
IF(INDEX(Settings!$H:$H,MATCH(DR$1,Settings!$G:$G,0))=TRUE,
100-100*(BC284-MINIFS(BC:BC,$E:$E,$E284))/(MAXIFS(BC:BC,$E:$E,$E284)-MINIFS(BC:BC,$E:$E,$E284)),
100*(BC284-MINIFS(BC:BC,$E:$E,$E284))/(MAXIFS(BC:BC,$E:$E,$E284)-MINIFS(BC:BC,$E:$E,$E284))))</f>
        <v/>
      </c>
      <c r="DS284" s="232" t="str">
        <f t="array" ref="DS284">IF(BD284="","",
IF(INDEX(Settings!$H:$H,MATCH(DS$1,Settings!$G:$G,0))=TRUE,
100-100*(BD284-MINIFS(BD:BD,$E:$E,$E284))/(MAXIFS(BD:BD,$E:$E,$E284)-MINIFS(BD:BD,$E:$E,$E284)),
100*(BD284-MINIFS(BD:BD,$E:$E,$E284))/(MAXIFS(BD:BD,$E:$E,$E284)-MINIFS(BD:BD,$E:$E,$E284))))</f>
        <v/>
      </c>
      <c r="DT284" s="232" t="str">
        <f t="array" ref="DT284">IF(BE284="","",
IF(INDEX(Settings!$H:$H,MATCH(DT$1,Settings!$G:$G,0))=TRUE,
100-100*(BE284-MINIFS(BE:BE,$E:$E,$E284))/(MAXIFS(BE:BE,$E:$E,$E284)-MINIFS(BE:BE,$E:$E,$E284)),
100*(BE284-MINIFS(BE:BE,$E:$E,$E284))/(MAXIFS(BE:BE,$E:$E,$E284)-MINIFS(BE:BE,$E:$E,$E284))))</f>
        <v/>
      </c>
      <c r="DU284" s="232" t="str">
        <f t="array" ref="DU284">IF(BF284="","",
IF(INDEX(Settings!$H:$H,MATCH(DU$1,Settings!$G:$G,0))=TRUE,
100-100*(BF284-MINIFS(BF:BF,$E:$E,$E284))/(MAXIFS(BF:BF,$E:$E,$E284)-MINIFS(BF:BF,$E:$E,$E284)),
100*(BF284-MINIFS(BF:BF,$E:$E,$E284))/(MAXIFS(BF:BF,$E:$E,$E284)-MINIFS(BF:BF,$E:$E,$E284))))</f>
        <v/>
      </c>
      <c r="DV284" s="232" t="str">
        <f t="array" ref="DV284">IF(BG284="","",
IF(INDEX(Settings!$H:$H,MATCH(DV$1,Settings!$G:$G,0))=TRUE,
100-100*(BG284-MINIFS(BG:BG,$E:$E,$E284))/(MAXIFS(BG:BG,$E:$E,$E284)-MINIFS(BG:BG,$E:$E,$E284)),
100*(BG284-MINIFS(BG:BG,$E:$E,$E284))/(MAXIFS(BG:BG,$E:$E,$E284)-MINIFS(BG:BG,$E:$E,$E284))))</f>
        <v/>
      </c>
      <c r="DW284" s="232" t="str">
        <f t="array" ref="DW284">IF(BH284="","",
IF(INDEX(Settings!$H:$H,MATCH(DW$1,Settings!$G:$G,0))=TRUE,
100-100*(BH284-MINIFS(BH:BH,$E:$E,$E284))/(MAXIFS(BH:BH,$E:$E,$E284)-MINIFS(BH:BH,$E:$E,$E284)),
100*(BH284-MINIFS(BH:BH,$E:$E,$E284))/(MAXIFS(BH:BH,$E:$E,$E284)-MINIFS(BH:BH,$E:$E,$E284))))</f>
        <v/>
      </c>
      <c r="DX284" s="232" t="str">
        <f t="array" ref="DX284">IF(BI284="","",
IF(INDEX(Settings!$H:$H,MATCH(DX$1,Settings!$G:$G,0))=TRUE,
100-100*(BI284-MINIFS(BI:BI,$E:$E,$E284))/(MAXIFS(BI:BI,$E:$E,$E284)-MINIFS(BI:BI,$E:$E,$E284)),
100*(BI284-MINIFS(BI:BI,$E:$E,$E284))/(MAXIFS(BI:BI,$E:$E,$E284)-MINIFS(BI:BI,$E:$E,$E284))))</f>
        <v/>
      </c>
      <c r="DY284" s="232" t="str">
        <f t="array" ref="DY284">IF(BJ284="","",
IF(INDEX(Settings!$H:$H,MATCH(DY$1,Settings!$G:$G,0))=TRUE,
100-100*(BJ284-MINIFS(BJ:BJ,$E:$E,$E284))/(MAXIFS(BJ:BJ,$E:$E,$E284)-MINIFS(BJ:BJ,$E:$E,$E284)),
100*(BJ284-MINIFS(BJ:BJ,$E:$E,$E284))/(MAXIFS(BJ:BJ,$E:$E,$E284)-MINIFS(BJ:BJ,$E:$E,$E284))))</f>
        <v/>
      </c>
      <c r="DZ284" s="234"/>
      <c r="EA284" s="234"/>
      <c r="EB284" s="234" t="str">
        <f t="shared" si="8"/>
        <v/>
      </c>
      <c r="EC284" s="234" t="str">
        <f t="shared" si="9"/>
        <v/>
      </c>
      <c r="ED284" s="234" t="str">
        <f t="shared" si="10"/>
        <v/>
      </c>
      <c r="EE284" s="234" t="str">
        <f t="shared" si="11"/>
        <v/>
      </c>
      <c r="EF284" s="234" t="str">
        <f t="shared" si="12"/>
        <v/>
      </c>
      <c r="EG284" s="234" t="str">
        <f t="shared" si="13"/>
        <v/>
      </c>
      <c r="EH284" s="234"/>
      <c r="EI284" s="234"/>
      <c r="EJ284" s="234"/>
      <c r="EK284" s="234"/>
      <c r="EL284" s="234"/>
      <c r="EM284" s="234"/>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3" t="str">
        <f t="shared" si="14"/>
        <v/>
      </c>
      <c r="N285" s="49"/>
      <c r="O285" s="49"/>
      <c r="P285" s="49"/>
      <c r="Q285" s="49"/>
      <c r="R285" s="49"/>
      <c r="S285" s="222" t="str">
        <f>IFERROR(VLOOKUP(AF285, 'YOYO IR Scores'!A:C, 3, FALSE), "")
</f>
        <v/>
      </c>
      <c r="T285" s="49"/>
      <c r="U285" s="49"/>
      <c r="V285" s="49"/>
      <c r="W285" s="49"/>
      <c r="X285" s="224" t="str">
        <f t="shared" si="4"/>
        <v/>
      </c>
      <c r="Y285" s="225" t="str">
        <f t="shared" si="5"/>
        <v/>
      </c>
      <c r="Z285" s="225" t="str">
        <f t="shared" si="6"/>
        <v/>
      </c>
      <c r="AA285" s="224" t="str">
        <f t="shared" si="7"/>
        <v/>
      </c>
      <c r="AB285" s="223"/>
      <c r="AC285" s="223"/>
      <c r="AD285" s="223"/>
      <c r="AE285" s="223" t="str">
        <f>IFERROR(VLOOKUP(AF285, 'YOYO IR Scores'!A:C, 2, FALSE), "")</f>
        <v/>
      </c>
      <c r="AF285" s="223"/>
      <c r="AG285" s="223"/>
      <c r="AH285" s="223"/>
      <c r="AI285" s="223"/>
      <c r="AJ285" s="223"/>
      <c r="AK285" s="223"/>
      <c r="AL285" s="223"/>
      <c r="AM285" s="223"/>
      <c r="AN285" s="223"/>
      <c r="AO285" s="223"/>
      <c r="AP285" s="223"/>
      <c r="AQ285" s="223"/>
      <c r="AR285" s="223"/>
      <c r="AS285" s="223"/>
      <c r="AT285" s="223"/>
      <c r="AU285" s="223"/>
      <c r="AV285" s="223"/>
      <c r="AW285" s="223"/>
      <c r="AX285" s="223"/>
      <c r="AY285" s="223"/>
      <c r="AZ285" s="223"/>
      <c r="BA285" s="223"/>
      <c r="BB285" s="223"/>
      <c r="BC285" s="223"/>
      <c r="BD285" s="223"/>
      <c r="BE285" s="223"/>
      <c r="BF285" s="223"/>
      <c r="BG285" s="223"/>
      <c r="BH285" s="223"/>
      <c r="BI285" s="223"/>
      <c r="BJ285" s="223"/>
      <c r="BK285" s="223" t="str">
        <f t="array" ref="BK285">IF(J285="","",
IF(INDEX(Settings!$H:$H,MATCH(BY$1,Settings!$G:$G,0))=TRUE,
100-100*(J285-MIN(J:J))/(MAX(J:J)-MIN(J:J)),
100*(J285-MIN(J:J))/(MAX(J:J)-MIN(J:J))))</f>
        <v/>
      </c>
      <c r="BL285" s="223" t="str">
        <f t="array" ref="BL285">IF(J285="","",
IF(INDEX(Settings!$H:$H,MATCH(BY$1,Settings!$G:$G,0))=TRUE,
100-100*(J285-MINIFS(J:J,$E:$E,$E285))/(MAXIFS(J:J,$E:$E,$E285)-MINIFS(J:J,$E:$E,$E285)),
100*(J285-MINIFS(J:J,$E:$E,$E285))/(MAXIFS(J:J,$E:$E,$E285)-MINIFS(J:J,$E:$E,$E285))))</f>
        <v/>
      </c>
      <c r="BM285" s="223"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4" t="str">
        <f t="array" ref="BQ285">IF(J285="","",
IF(INDEX(Settings!$H:$H,MATCH(BY$1,Settings!$G:$G,0))=TRUE,
-1*(J285-AVERAGE(J:J))/STDEV(J:J),
(J285-AVERAGE(J:J))/STDEV(J:J)))</f>
        <v/>
      </c>
      <c r="BR285" s="224" t="str">
        <f>IFERROR(__xludf.DUMMYFUNCTION("IF(J285="""","""",
IF(INDEX(Settings!$H:$H,MATCH(BY$1,Settings!$G:$G,0))=TRUE,
-1*(J285-AVERAGEIFS(J:J,$E:$E,$E285))/STDEV(FILTER(J:J,$E:$E=$E285)),
(J285-AVERAGEIFS(J:J,$E:$E,$E285))/STDEV(FILTER(J:J,$E:$E=$E285))))"),"")</f>
        <v/>
      </c>
      <c r="BS285" s="224"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3" t="str">
        <f t="array" ref="BY285">IF(J285="","",
IF(INDEX(Settings!$H:$H,MATCH(BY$1,Settings!$G:$G,0))=TRUE,
100-100*(J285-MINIFS(J:J,$E:$E,$E285))/(MAXIFS(J:J,$E:$E,$E285)-MINIFS(J:J,$E:$E,$E285)),
100*(J285-MINIFS(J:J,$E:$E,$E285))/(MAXIFS(J:J,$E:$E,$E285)-MINIFS(J:J,$E:$E,$E285))))</f>
        <v/>
      </c>
      <c r="BZ285" s="223" t="str">
        <f t="array" ref="BZ285">IF(K285="","",
IF(INDEX(Settings!$H:$H,MATCH(BZ$1,Settings!$G:$G,0))=TRUE,
100-100*(K285-MINIFS(K:K,$E:$E,$E285))/(MAXIFS(K:K,$E:$E,$E285)-MINIFS(K:K,$E:$E,$E285)),
100*(K285-MINIFS(K:K,$E:$E,$E285))/(MAXIFS(K:K,$E:$E,$E285)-MINIFS(K:K,$E:$E,$E285))))</f>
        <v/>
      </c>
      <c r="CA285" s="223" t="str">
        <f t="array" ref="CA285">IF(L285="","",
IF(INDEX(Settings!$H:$H,MATCH(CA$1,Settings!$G:$G,0))=TRUE,
100-100*(L285-MINIFS(L:L,$E:$E,$E285))/(MAXIFS(L:L,$E:$E,$E285)-MINIFS(L:L,$E:$E,$E285)),
100*(L285-MINIFS(L:L,$E:$E,$E285))/(MAXIFS(L:L,$E:$E,$E285)-MINIFS(L:L,$E:$E,$E285))))</f>
        <v/>
      </c>
      <c r="CB285" s="223" t="str">
        <f t="array" ref="CB285">IF(M285="","",
IF(INDEX(Settings!$H:$H,MATCH(CB$1,Settings!$G:$G,0))=TRUE,
100-100*(M285-MINIFS(M:M,$E:$E,$E285))/(MAXIFS(M:M,$E:$E,$E285)-MINIFS(M:M,$E:$E,$E285)),
100*(M285-MINIFS(M:M,$E:$E,$E285))/(MAXIFS(M:M,$E:$E,$E285)-MINIFS(M:M,$E:$E,$E285))))</f>
        <v/>
      </c>
      <c r="CC285" s="223" t="str">
        <f t="array" ref="CC285">IF(N285="","",
IF(INDEX(Settings!$H:$H,MATCH(CC$1,Settings!$G:$G,0))=TRUE,
100-100*(N285-MINIFS(N:N,$E:$E,$E285))/(MAXIFS(N:N,$E:$E,$E285)-MINIFS(N:N,$E:$E,$E285)),
100*(N285-MINIFS(N:N,$E:$E,$E285))/(MAXIFS(N:N,$E:$E,$E285)-MINIFS(N:N,$E:$E,$E285))))</f>
        <v/>
      </c>
      <c r="CD285" s="223" t="str">
        <f t="array" ref="CD285">IF(O285="","",
IF(INDEX(Settings!$H:$H,MATCH(CD$1,Settings!$G:$G,0))=TRUE,
100-100*(O285-MINIFS(O:O,$E:$E,$E285))/(MAXIFS(O:O,$E:$E,$E285)-MINIFS(O:O,$E:$E,$E285)),
100*(O285-MINIFS(O:O,$E:$E,$E285))/(MAXIFS(O:O,$E:$E,$E285)-MINIFS(O:O,$E:$E,$E285))))</f>
        <v/>
      </c>
      <c r="CE285" s="223" t="str">
        <f t="array" ref="CE285">IF(P285="","",
IF(INDEX(Settings!$H:$H,MATCH(CE$1,Settings!$G:$G,0))=TRUE,
100-100*(P285-MINIFS(P:P,$E:$E,$E285))/(MAXIFS(P:P,$E:$E,$E285)-MINIFS(P:P,$E:$E,$E285)),
100*(P285-MINIFS(P:P,$E:$E,$E285))/(MAXIFS(P:P,$E:$E,$E285)-MINIFS(P:P,$E:$E,$E285))))</f>
        <v/>
      </c>
      <c r="CF285" s="223" t="str">
        <f t="array" ref="CF285">IF(Q285="","",
IF(INDEX(Settings!$H:$H,MATCH(CF$1,Settings!$G:$G,0))=TRUE,
100-100*(Q285-MINIFS(Q:Q,$E:$E,$E285))/(MAXIFS(Q:Q,$E:$E,$E285)-MINIFS(Q:Q,$E:$E,$E285)),
100*(Q285-MINIFS(Q:Q,$E:$E,$E285))/(MAXIFS(Q:Q,$E:$E,$E285)-MINIFS(Q:Q,$E:$E,$E285))))</f>
        <v/>
      </c>
      <c r="CG285" s="223" t="str">
        <f t="array" ref="CG285">IF(R285="","",
IF(INDEX(Settings!$H:$H,MATCH(CG$1,Settings!$G:$G,0))=TRUE,
100-100*(R285-MINIFS(R:R,$E:$E,$E285))/(MAXIFS(R:R,$E:$E,$E285)-MINIFS(R:R,$E:$E,$E285)),
100*(R285-MINIFS(R:R,$E:$E,$E285))/(MAXIFS(R:R,$E:$E,$E285)-MINIFS(R:R,$E:$E,$E285))))</f>
        <v/>
      </c>
      <c r="CH285" s="223" t="str">
        <f t="array" ref="CH285">IF(S285="","",
IF(INDEX(Settings!$H:$H,MATCH(CH$1,Settings!$G:$G,0))=TRUE,
100-100*(S285-MINIFS(S:S,$E:$E,$E285))/(MAXIFS(S:S,$E:$E,$E285)-MINIFS(S:S,$E:$E,$E285)),
100*(S285-MINIFS(S:S,$E:$E,$E285))/(MAXIFS(S:S,$E:$E,$E285)-MINIFS(S:S,$E:$E,$E285))))</f>
        <v/>
      </c>
      <c r="CI285" s="223" t="str">
        <f t="array" ref="CI285">IF(T285="","",
IF(INDEX(Settings!$H:$H,MATCH(CI$1,Settings!$G:$G,0))=TRUE,
100-100*(T285-MINIFS(T:T,$E:$E,$E285))/(MAXIFS(T:T,$E:$E,$E285)-MINIFS(T:T,$E:$E,$E285)),
100*(T285-MINIFS(T:T,$E:$E,$E285))/(MAXIFS(T:T,$E:$E,$E285)-MINIFS(T:T,$E:$E,$E285))))</f>
        <v/>
      </c>
      <c r="CJ285" s="223" t="str">
        <f t="array" ref="CJ285">IF(U285="","",
IF(INDEX(Settings!$H:$H,MATCH(CJ$1,Settings!$G:$G,0))=TRUE,
100-100*(U285-MINIFS(U:U,$E:$E,$E285))/(MAXIFS(U:U,$E:$E,$E285)-MINIFS(U:U,$E:$E,$E285)),
100*(U285-MINIFS(U:U,$E:$E,$E285))/(MAXIFS(U:U,$E:$E,$E285)-MINIFS(U:U,$E:$E,$E285))))</f>
        <v/>
      </c>
      <c r="CK285" s="223" t="str">
        <f t="array" ref="CK285">IF(V285="","",
IF(INDEX(Settings!$H:$H,MATCH(CK$1,Settings!$G:$G,0))=TRUE,
100-100*(V285-MINIFS(V:V,$E:$E,$E285))/(MAXIFS(V:V,$E:$E,$E285)-MINIFS(V:V,$E:$E,$E285)),
100*(V285-MINIFS(V:V,$E:$E,$E285))/(MAXIFS(V:V,$E:$E,$E285)-MINIFS(V:V,$E:$E,$E285))))</f>
        <v/>
      </c>
      <c r="CL285" s="223" t="str">
        <f t="array" ref="CL285">IF(W285="","",
IF(INDEX(Settings!$H:$H,MATCH(CL$1,Settings!$G:$G,0))=TRUE,
100-100*(W285-MINIFS(W:W,$E:$E,$E285))/(MAXIFS(W:W,$E:$E,$E285)-MINIFS(W:W,$E:$E,$E285)),
100*(W285-MINIFS(W:W,$E:$E,$E285))/(MAXIFS(W:W,$E:$E,$E285)-MINIFS(W:W,$E:$E,$E285))))</f>
        <v/>
      </c>
      <c r="CM285" s="223" t="str">
        <f t="array" ref="CM285">IF(X285="","",
IF(INDEX(Settings!$H:$H,MATCH(CM$1,Settings!$G:$G,0))=TRUE,
100-100*(X285-MINIFS(X:X,$E:$E,$E285))/(MAXIFS(X:X,$E:$E,$E285)-MINIFS(X:X,$E:$E,$E285)),
100*(X285-MINIFS(X:X,$E:$E,$E285))/(MAXIFS(X:X,$E:$E,$E285)-MINIFS(X:X,$E:$E,$E285))))</f>
        <v/>
      </c>
      <c r="CN285" s="223" t="str">
        <f t="array" ref="CN285">IF(Y285="","",
IF(INDEX(Settings!$H:$H,MATCH(CN$1,Settings!$G:$G,0))=TRUE,
100-100*(Y285-MINIFS(Y:Y,$E:$E,$E285))/(MAXIFS(Y:Y,$E:$E,$E285)-MINIFS(Y:Y,$E:$E,$E285)),
100*(Y285-MINIFS(Y:Y,$E:$E,$E285))/(MAXIFS(Y:Y,$E:$E,$E285)-MINIFS(Y:Y,$E:$E,$E285))))</f>
        <v/>
      </c>
      <c r="CO285" s="223" t="str">
        <f t="array" ref="CO285">IF(Z285="","",
IF(INDEX(Settings!$H:$H,MATCH(CO$1,Settings!$G:$G,0))=TRUE,
100-100*(Z285-MINIFS(Z:Z,$E:$E,$E285))/(MAXIFS(Z:Z,$E:$E,$E285)-MINIFS(Z:Z,$E:$E,$E285)),
100*(Z285-MINIFS(Z:Z,$E:$E,$E285))/(MAXIFS(Z:Z,$E:$E,$E285)-MINIFS(Z:Z,$E:$E,$E285))))</f>
        <v/>
      </c>
      <c r="CP285" s="223" t="str">
        <f t="array" ref="CP285">IF(AA285="","",
IF(INDEX(Settings!$H:$H,MATCH(CP$1,Settings!$G:$G,0))=TRUE,
100-100*(AA285-MINIFS(AA:AA,$E:$E,$E285))/(MAXIFS(AA:AA,$E:$E,$E285)-MINIFS(AA:AA,$E:$E,$E285)),
100*(AA285-MINIFS(AA:AA,$E:$E,$E285))/(MAXIFS(AA:AA,$E:$E,$E285)-MINIFS(AA:AA,$E:$E,$E285))))</f>
        <v/>
      </c>
      <c r="CQ285" s="223" t="str">
        <f t="array" ref="CQ285">IF(AB285="","",
IF(INDEX(Settings!$H:$H,MATCH(CQ$1,Settings!$G:$G,0))=TRUE,
100-100*(AB285-MINIFS(AB:AB,$E:$E,$E285))/(MAXIFS(AB:AB,$E:$E,$E285)-MINIFS(AB:AB,$E:$E,$E285)),
100*(AB285-MINIFS(AB:AB,$E:$E,$E285))/(MAXIFS(AB:AB,$E:$E,$E285)-MINIFS(AB:AB,$E:$E,$E285))))</f>
        <v/>
      </c>
      <c r="CR285" s="223" t="str">
        <f t="array" ref="CR285">IF(AC285="","",
IF(INDEX(Settings!$H:$H,MATCH(CR$1,Settings!$G:$G,0))=TRUE,
100-100*(AC285-MINIFS(AC:AC,$E:$E,$E285))/(MAXIFS(AC:AC,$E:$E,$E285)-MINIFS(AC:AC,$E:$E,$E285)),
100*(AC285-MINIFS(AC:AC,$E:$E,$E285))/(MAXIFS(AC:AC,$E:$E,$E285)-MINIFS(AC:AC,$E:$E,$E285))))</f>
        <v/>
      </c>
      <c r="CS285" s="223" t="str">
        <f t="array" ref="CS285">IF(AD285="","",
IF(INDEX(Settings!$H:$H,MATCH(CS$1,Settings!$G:$G,0))=TRUE,
100-100*(AD285-MINIFS(AD:AD,$E:$E,$E285))/(MAXIFS(AD:AD,$E:$E,$E285)-MINIFS(AD:AD,$E:$E,$E285)),
100*(AD285-MINIFS(AD:AD,$E:$E,$E285))/(MAXIFS(AD:AD,$E:$E,$E285)-MINIFS(AD:AD,$E:$E,$E285))))</f>
        <v/>
      </c>
      <c r="CT285" s="223" t="str">
        <f t="array" ref="CT285">IF(AE285="","",
IF(INDEX(Settings!$H:$H,MATCH(CT$1,Settings!$G:$G,0))=TRUE,
100-100*(AE285-MINIFS(AE:AE,$E:$E,$E285))/(MAXIFS(AE:AE,$E:$E,$E285)-MINIFS(AE:AE,$E:$E,$E285)),
100*(AE285-MINIFS(AE:AE,$E:$E,$E285))/(MAXIFS(AE:AE,$E:$E,$E285)-MINIFS(AE:AE,$E:$E,$E285))))</f>
        <v/>
      </c>
      <c r="CU285" s="223" t="str">
        <f t="array" ref="CU285">IF(AF285="","",
IF(INDEX(Settings!$H:$H,MATCH(CU$1,Settings!$G:$G,0))=TRUE,
100-100*(AF285-MINIFS(AF:AF,$E:$E,$E285))/(MAXIFS(AF:AF,$E:$E,$E285)-MINIFS(AF:AF,$E:$E,$E285)),
100*(AF285-MINIFS(AF:AF,$E:$E,$E285))/(MAXIFS(AF:AF,$E:$E,$E285)-MINIFS(AF:AF,$E:$E,$E285))))</f>
        <v/>
      </c>
      <c r="CV285" s="223" t="str">
        <f t="array" ref="CV285">IF(AG285="","",
IF(INDEX(Settings!$H:$H,MATCH(CV$1,Settings!$G:$G,0))=TRUE,
100-100*(AG285-MINIFS(AG:AG,$E:$E,$E285))/(MAXIFS(AG:AG,$E:$E,$E285)-MINIFS(AG:AG,$E:$E,$E285)),
100*(AG285-MINIFS(AG:AG,$E:$E,$E285))/(MAXIFS(AG:AG,$E:$E,$E285)-MINIFS(AG:AG,$E:$E,$E285))))</f>
        <v/>
      </c>
      <c r="CW285" s="223" t="str">
        <f t="array" ref="CW285">IF(AH285="","",
IF(INDEX(Settings!$H:$H,MATCH(CW$1,Settings!$G:$G,0))=TRUE,
100-100*(AH285-MINIFS(AH:AH,$E:$E,$E285))/(MAXIFS(AH:AH,$E:$E,$E285)-MINIFS(AH:AH,$E:$E,$E285)),
100*(AH285-MINIFS(AH:AH,$E:$E,$E285))/(MAXIFS(AH:AH,$E:$E,$E285)-MINIFS(AH:AH,$E:$E,$E285))))</f>
        <v/>
      </c>
      <c r="CX285" s="223" t="str">
        <f t="array" ref="CX285">IF(AI285="","",
IF(INDEX(Settings!$H:$H,MATCH(CX$1,Settings!$G:$G,0))=TRUE,
100-100*(AI285-MINIFS(AI:AI,$E:$E,$E285))/(MAXIFS(AI:AI,$E:$E,$E285)-MINIFS(AI:AI,$E:$E,$E285)),
100*(AI285-MINIFS(AI:AI,$E:$E,$E285))/(MAXIFS(AI:AI,$E:$E,$E285)-MINIFS(AI:AI,$E:$E,$E285))))</f>
        <v/>
      </c>
      <c r="CY285" s="223" t="str">
        <f t="array" ref="CY285">IF(AJ285="","",
IF(INDEX(Settings!$H:$H,MATCH(CY$1,Settings!$G:$G,0))=TRUE,
100-100*(AJ285-MINIFS(AJ:AJ,$E:$E,$E285))/(MAXIFS(AJ:AJ,$E:$E,$E285)-MINIFS(AJ:AJ,$E:$E,$E285)),
100*(AJ285-MINIFS(AJ:AJ,$E:$E,$E285))/(MAXIFS(AJ:AJ,$E:$E,$E285)-MINIFS(AJ:AJ,$E:$E,$E285))))</f>
        <v/>
      </c>
      <c r="CZ285" s="223" t="str">
        <f t="array" ref="CZ285">IF(AK285="","",
IF(INDEX(Settings!$H:$H,MATCH(CZ$1,Settings!$G:$G,0))=TRUE,
100-100*(AK285-MINIFS(AK:AK,$E:$E,$E285))/(MAXIFS(AK:AK,$E:$E,$E285)-MINIFS(AK:AK,$E:$E,$E285)),
100*(AK285-MINIFS(AK:AK,$E:$E,$E285))/(MAXIFS(AK:AK,$E:$E,$E285)-MINIFS(AK:AK,$E:$E,$E285))))</f>
        <v/>
      </c>
      <c r="DA285" s="223" t="str">
        <f t="array" ref="DA285">IF(AL285="","",
IF(INDEX(Settings!$H:$H,MATCH(DA$1,Settings!$G:$G,0))=TRUE,
100-100*(AL285-MINIFS(AL:AL,$E:$E,$E285))/(MAXIFS(AL:AL,$E:$E,$E285)-MINIFS(AL:AL,$E:$E,$E285)),
100*(AL285-MINIFS(AL:AL,$E:$E,$E285))/(MAXIFS(AL:AL,$E:$E,$E285)-MINIFS(AL:AL,$E:$E,$E285))))</f>
        <v/>
      </c>
      <c r="DB285" s="223" t="str">
        <f t="array" ref="DB285">IF(AM285="","",
IF(INDEX(Settings!$H:$H,MATCH(DB$1,Settings!$G:$G,0))=TRUE,
100-100*(AM285-MINIFS(AM:AM,$E:$E,$E285))/(MAXIFS(AM:AM,$E:$E,$E285)-MINIFS(AM:AM,$E:$E,$E285)),
100*(AM285-MINIFS(AM:AM,$E:$E,$E285))/(MAXIFS(AM:AM,$E:$E,$E285)-MINIFS(AM:AM,$E:$E,$E285))))</f>
        <v/>
      </c>
      <c r="DC285" s="223" t="str">
        <f t="array" ref="DC285">IF(AN285="","",
IF(INDEX(Settings!$H:$H,MATCH(DC$1,Settings!$G:$G,0))=TRUE,
100-100*(AN285-MINIFS(AN:AN,$E:$E,$E285))/(MAXIFS(AN:AN,$E:$E,$E285)-MINIFS(AN:AN,$E:$E,$E285)),
100*(AN285-MINIFS(AN:AN,$E:$E,$E285))/(MAXIFS(AN:AN,$E:$E,$E285)-MINIFS(AN:AN,$E:$E,$E285))))</f>
        <v/>
      </c>
      <c r="DD285" s="223" t="str">
        <f t="array" ref="DD285">IF(AO285="","",
IF(INDEX(Settings!$H:$H,MATCH(DD$1,Settings!$G:$G,0))=TRUE,
100-100*(AO285-MINIFS(AO:AO,$E:$E,$E285))/(MAXIFS(AO:AO,$E:$E,$E285)-MINIFS(AO:AO,$E:$E,$E285)),
100*(AO285-MINIFS(AO:AO,$E:$E,$E285))/(MAXIFS(AO:AO,$E:$E,$E285)-MINIFS(AO:AO,$E:$E,$E285))))</f>
        <v/>
      </c>
      <c r="DE285" s="223" t="str">
        <f t="array" ref="DE285">IF(AP285="","",
IF(INDEX(Settings!$H:$H,MATCH(DE$1,Settings!$G:$G,0))=TRUE,
100-100*(AP285-MINIFS(AP:AP,$E:$E,$E285))/(MAXIFS(AP:AP,$E:$E,$E285)-MINIFS(AP:AP,$E:$E,$E285)),
100*(AP285-MINIFS(AP:AP,$E:$E,$E285))/(MAXIFS(AP:AP,$E:$E,$E285)-MINIFS(AP:AP,$E:$E,$E285))))</f>
        <v/>
      </c>
      <c r="DF285" s="223" t="str">
        <f t="array" ref="DF285">IF(AQ285="","",
IF(INDEX(Settings!$H:$H,MATCH(DF$1,Settings!$G:$G,0))=TRUE,
100-100*(AQ285-MINIFS(AQ:AQ,$E:$E,$E285))/(MAXIFS(AQ:AQ,$E:$E,$E285)-MINIFS(AQ:AQ,$E:$E,$E285)),
100*(AQ285-MINIFS(AQ:AQ,$E:$E,$E285))/(MAXIFS(AQ:AQ,$E:$E,$E285)-MINIFS(AQ:AQ,$E:$E,$E285))))</f>
        <v/>
      </c>
      <c r="DG285" s="223" t="str">
        <f t="array" ref="DG285">IF(AR285="","",
IF(INDEX(Settings!$H:$H,MATCH(DG$1,Settings!$G:$G,0))=TRUE,
100-100*(AR285-MINIFS(AR:AR,$E:$E,$E285))/(MAXIFS(AR:AR,$E:$E,$E285)-MINIFS(AR:AR,$E:$E,$E285)),
100*(AR285-MINIFS(AR:AR,$E:$E,$E285))/(MAXIFS(AR:AR,$E:$E,$E285)-MINIFS(AR:AR,$E:$E,$E285))))</f>
        <v/>
      </c>
      <c r="DH285" s="223" t="str">
        <f t="array" ref="DH285">IF(AS285="","",
IF(INDEX(Settings!$H:$H,MATCH(DH$1,Settings!$G:$G,0))=TRUE,
100-100*(AS285-MINIFS(AS:AS,$E:$E,$E285))/(MAXIFS(AS:AS,$E:$E,$E285)-MINIFS(AS:AS,$E:$E,$E285)),
100*(AS285-MINIFS(AS:AS,$E:$E,$E285))/(MAXIFS(AS:AS,$E:$E,$E285)-MINIFS(AS:AS,$E:$E,$E285))))</f>
        <v/>
      </c>
      <c r="DI285" s="223" t="str">
        <f t="array" ref="DI285">IF(AT285="","",
IF(INDEX(Settings!$H:$H,MATCH(DI$1,Settings!$G:$G,0))=TRUE,
100-100*(AT285-MINIFS(AT:AT,$E:$E,$E285))/(MAXIFS(AT:AT,$E:$E,$E285)-MINIFS(AT:AT,$E:$E,$E285)),
100*(AT285-MINIFS(AT:AT,$E:$E,$E285))/(MAXIFS(AT:AT,$E:$E,$E285)-MINIFS(AT:AT,$E:$E,$E285))))</f>
        <v/>
      </c>
      <c r="DJ285" s="223" t="str">
        <f t="array" ref="DJ285">IF(AU285="","",
IF(INDEX(Settings!$H:$H,MATCH(DJ$1,Settings!$G:$G,0))=TRUE,
100-100*(AU285-MINIFS(AU:AU,$E:$E,$E285))/(MAXIFS(AU:AU,$E:$E,$E285)-MINIFS(AU:AU,$E:$E,$E285)),
100*(AU285-MINIFS(AU:AU,$E:$E,$E285))/(MAXIFS(AU:AU,$E:$E,$E285)-MINIFS(AU:AU,$E:$E,$E285))))</f>
        <v/>
      </c>
      <c r="DK285" s="223" t="str">
        <f t="array" ref="DK285">IF(AV285="","",
IF(INDEX(Settings!$H:$H,MATCH(DK$1,Settings!$G:$G,0))=TRUE,
100-100*(AV285-MINIFS(AV:AV,$E:$E,$E285))/(MAXIFS(AV:AV,$E:$E,$E285)-MINIFS(AV:AV,$E:$E,$E285)),
100*(AV285-MINIFS(AV:AV,$E:$E,$E285))/(MAXIFS(AV:AV,$E:$E,$E285)-MINIFS(AV:AV,$E:$E,$E285))))</f>
        <v/>
      </c>
      <c r="DL285" s="223" t="str">
        <f t="array" ref="DL285">IF(AW285="","",
IF(INDEX(Settings!$H:$H,MATCH(DL$1,Settings!$G:$G,0))=TRUE,
100-100*(AW285-MINIFS(AW:AW,$E:$E,$E285))/(MAXIFS(AW:AW,$E:$E,$E285)-MINIFS(AW:AW,$E:$E,$E285)),
100*(AW285-MINIFS(AW:AW,$E:$E,$E285))/(MAXIFS(AW:AW,$E:$E,$E285)-MINIFS(AW:AW,$E:$E,$E285))))</f>
        <v/>
      </c>
      <c r="DM285" s="223" t="str">
        <f t="array" ref="DM285">IF(AX285="","",
IF(INDEX(Settings!$H:$H,MATCH(DM$1,Settings!$G:$G,0))=TRUE,
100-100*(AX285-MINIFS(AX:AX,$E:$E,$E285))/(MAXIFS(AX:AX,$E:$E,$E285)-MINIFS(AX:AX,$E:$E,$E285)),
100*(AX285-MINIFS(AX:AX,$E:$E,$E285))/(MAXIFS(AX:AX,$E:$E,$E285)-MINIFS(AX:AX,$E:$E,$E285))))</f>
        <v/>
      </c>
      <c r="DN285" s="223" t="str">
        <f t="array" ref="DN285">IF(AY285="","",
IF(INDEX(Settings!$H:$H,MATCH(DN$1,Settings!$G:$G,0))=TRUE,
100-100*(AY285-MINIFS(AY:AY,$E:$E,$E285))/(MAXIFS(AY:AY,$E:$E,$E285)-MINIFS(AY:AY,$E:$E,$E285)),
100*(AY285-MINIFS(AY:AY,$E:$E,$E285))/(MAXIFS(AY:AY,$E:$E,$E285)-MINIFS(AY:AY,$E:$E,$E285))))</f>
        <v/>
      </c>
      <c r="DO285" s="223" t="str">
        <f t="array" ref="DO285">IF(AZ285="","",
IF(INDEX(Settings!$H:$H,MATCH(DO$1,Settings!$G:$G,0))=TRUE,
100-100*(AZ285-MINIFS(AZ:AZ,$E:$E,$E285))/(MAXIFS(AZ:AZ,$E:$E,$E285)-MINIFS(AZ:AZ,$E:$E,$E285)),
100*(AZ285-MINIFS(AZ:AZ,$E:$E,$E285))/(MAXIFS(AZ:AZ,$E:$E,$E285)-MINIFS(AZ:AZ,$E:$E,$E285))))</f>
        <v/>
      </c>
      <c r="DP285" s="223" t="str">
        <f t="array" ref="DP285">IF(BA285="","",
IF(INDEX(Settings!$H:$H,MATCH(DP$1,Settings!$G:$G,0))=TRUE,
100-100*(BA285-MINIFS(BA:BA,$E:$E,$E285))/(MAXIFS(BA:BA,$E:$E,$E285)-MINIFS(BA:BA,$E:$E,$E285)),
100*(BA285-MINIFS(BA:BA,$E:$E,$E285))/(MAXIFS(BA:BA,$E:$E,$E285)-MINIFS(BA:BA,$E:$E,$E285))))</f>
        <v/>
      </c>
      <c r="DQ285" s="223" t="str">
        <f t="array" ref="DQ285">IF(BB285="","",
IF(INDEX(Settings!$H:$H,MATCH(DQ$1,Settings!$G:$G,0))=TRUE,
100-100*(BB285-MINIFS(BB:BB,$E:$E,$E285))/(MAXIFS(BB:BB,$E:$E,$E285)-MINIFS(BB:BB,$E:$E,$E285)),
100*(BB285-MINIFS(BB:BB,$E:$E,$E285))/(MAXIFS(BB:BB,$E:$E,$E285)-MINIFS(BB:BB,$E:$E,$E285))))</f>
        <v/>
      </c>
      <c r="DR285" s="223" t="str">
        <f t="array" ref="DR285">IF(BC285="","",
IF(INDEX(Settings!$H:$H,MATCH(DR$1,Settings!$G:$G,0))=TRUE,
100-100*(BC285-MINIFS(BC:BC,$E:$E,$E285))/(MAXIFS(BC:BC,$E:$E,$E285)-MINIFS(BC:BC,$E:$E,$E285)),
100*(BC285-MINIFS(BC:BC,$E:$E,$E285))/(MAXIFS(BC:BC,$E:$E,$E285)-MINIFS(BC:BC,$E:$E,$E285))))</f>
        <v/>
      </c>
      <c r="DS285" s="223" t="str">
        <f t="array" ref="DS285">IF(BD285="","",
IF(INDEX(Settings!$H:$H,MATCH(DS$1,Settings!$G:$G,0))=TRUE,
100-100*(BD285-MINIFS(BD:BD,$E:$E,$E285))/(MAXIFS(BD:BD,$E:$E,$E285)-MINIFS(BD:BD,$E:$E,$E285)),
100*(BD285-MINIFS(BD:BD,$E:$E,$E285))/(MAXIFS(BD:BD,$E:$E,$E285)-MINIFS(BD:BD,$E:$E,$E285))))</f>
        <v/>
      </c>
      <c r="DT285" s="223" t="str">
        <f t="array" ref="DT285">IF(BE285="","",
IF(INDEX(Settings!$H:$H,MATCH(DT$1,Settings!$G:$G,0))=TRUE,
100-100*(BE285-MINIFS(BE:BE,$E:$E,$E285))/(MAXIFS(BE:BE,$E:$E,$E285)-MINIFS(BE:BE,$E:$E,$E285)),
100*(BE285-MINIFS(BE:BE,$E:$E,$E285))/(MAXIFS(BE:BE,$E:$E,$E285)-MINIFS(BE:BE,$E:$E,$E285))))</f>
        <v/>
      </c>
      <c r="DU285" s="223" t="str">
        <f t="array" ref="DU285">IF(BF285="","",
IF(INDEX(Settings!$H:$H,MATCH(DU$1,Settings!$G:$G,0))=TRUE,
100-100*(BF285-MINIFS(BF:BF,$E:$E,$E285))/(MAXIFS(BF:BF,$E:$E,$E285)-MINIFS(BF:BF,$E:$E,$E285)),
100*(BF285-MINIFS(BF:BF,$E:$E,$E285))/(MAXIFS(BF:BF,$E:$E,$E285)-MINIFS(BF:BF,$E:$E,$E285))))</f>
        <v/>
      </c>
      <c r="DV285" s="223" t="str">
        <f t="array" ref="DV285">IF(BG285="","",
IF(INDEX(Settings!$H:$H,MATCH(DV$1,Settings!$G:$G,0))=TRUE,
100-100*(BG285-MINIFS(BG:BG,$E:$E,$E285))/(MAXIFS(BG:BG,$E:$E,$E285)-MINIFS(BG:BG,$E:$E,$E285)),
100*(BG285-MINIFS(BG:BG,$E:$E,$E285))/(MAXIFS(BG:BG,$E:$E,$E285)-MINIFS(BG:BG,$E:$E,$E285))))</f>
        <v/>
      </c>
      <c r="DW285" s="223" t="str">
        <f t="array" ref="DW285">IF(BH285="","",
IF(INDEX(Settings!$H:$H,MATCH(DW$1,Settings!$G:$G,0))=TRUE,
100-100*(BH285-MINIFS(BH:BH,$E:$E,$E285))/(MAXIFS(BH:BH,$E:$E,$E285)-MINIFS(BH:BH,$E:$E,$E285)),
100*(BH285-MINIFS(BH:BH,$E:$E,$E285))/(MAXIFS(BH:BH,$E:$E,$E285)-MINIFS(BH:BH,$E:$E,$E285))))</f>
        <v/>
      </c>
      <c r="DX285" s="223" t="str">
        <f t="array" ref="DX285">IF(BI285="","",
IF(INDEX(Settings!$H:$H,MATCH(DX$1,Settings!$G:$G,0))=TRUE,
100-100*(BI285-MINIFS(BI:BI,$E:$E,$E285))/(MAXIFS(BI:BI,$E:$E,$E285)-MINIFS(BI:BI,$E:$E,$E285)),
100*(BI285-MINIFS(BI:BI,$E:$E,$E285))/(MAXIFS(BI:BI,$E:$E,$E285)-MINIFS(BI:BI,$E:$E,$E285))))</f>
        <v/>
      </c>
      <c r="DY285" s="223" t="str">
        <f t="array" ref="DY285">IF(BJ285="","",
IF(INDEX(Settings!$H:$H,MATCH(DY$1,Settings!$G:$G,0))=TRUE,
100-100*(BJ285-MINIFS(BJ:BJ,$E:$E,$E285))/(MAXIFS(BJ:BJ,$E:$E,$E285)-MINIFS(BJ:BJ,$E:$E,$E285)),
100*(BJ285-MINIFS(BJ:BJ,$E:$E,$E285))/(MAXIFS(BJ:BJ,$E:$E,$E285)-MINIFS(BJ:BJ,$E:$E,$E285))))</f>
        <v/>
      </c>
      <c r="DZ285" s="225"/>
      <c r="EA285" s="225"/>
      <c r="EB285" s="225" t="str">
        <f t="shared" si="8"/>
        <v/>
      </c>
      <c r="EC285" s="225" t="str">
        <f t="shared" si="9"/>
        <v/>
      </c>
      <c r="ED285" s="225" t="str">
        <f t="shared" si="10"/>
        <v/>
      </c>
      <c r="EE285" s="225" t="str">
        <f t="shared" si="11"/>
        <v/>
      </c>
      <c r="EF285" s="225" t="str">
        <f t="shared" si="12"/>
        <v/>
      </c>
      <c r="EG285" s="225" t="str">
        <f t="shared" si="13"/>
        <v/>
      </c>
      <c r="EH285" s="225"/>
      <c r="EI285" s="225"/>
      <c r="EJ285" s="225"/>
      <c r="EK285" s="225"/>
      <c r="EL285" s="225"/>
      <c r="EM285" s="225"/>
    </row>
    <row r="286">
      <c r="A286" s="231"/>
      <c r="B286" s="231"/>
      <c r="C286" s="231"/>
      <c r="D286" s="231" t="str">
        <f t="array" ref="D286">IFERROR(INDEX(Profiles!$B:$B,MATCH($A286,Profiles!$A:$A,0)),"")</f>
        <v/>
      </c>
      <c r="E286" s="231"/>
      <c r="F286" s="231"/>
      <c r="G286" s="231"/>
      <c r="H286" s="231"/>
      <c r="I286" s="231" t="str">
        <f>IF(A286="","",IF(Settings!$N$3="DATE",F286&amp;": "&amp;TEXT(B286,"M/DD/YY"),F286&amp;": "&amp;H286))</f>
        <v/>
      </c>
      <c r="J286" s="231"/>
      <c r="K286" s="231"/>
      <c r="L286" s="231"/>
      <c r="M286" s="232" t="str">
        <f t="shared" si="14"/>
        <v/>
      </c>
      <c r="N286" s="231"/>
      <c r="O286" s="231"/>
      <c r="P286" s="231"/>
      <c r="Q286" s="231"/>
      <c r="R286" s="231"/>
      <c r="S286" s="230" t="str">
        <f>IFERROR(VLOOKUP(AF286, 'YOYO IR Scores'!A:C, 3, FALSE), "")
</f>
        <v/>
      </c>
      <c r="T286" s="231"/>
      <c r="U286" s="231"/>
      <c r="V286" s="231"/>
      <c r="W286" s="231"/>
      <c r="X286" s="233" t="str">
        <f t="shared" si="4"/>
        <v/>
      </c>
      <c r="Y286" s="234" t="str">
        <f t="shared" si="5"/>
        <v/>
      </c>
      <c r="Z286" s="234" t="str">
        <f t="shared" si="6"/>
        <v/>
      </c>
      <c r="AA286" s="233" t="str">
        <f t="shared" si="7"/>
        <v/>
      </c>
      <c r="AB286" s="232"/>
      <c r="AC286" s="232"/>
      <c r="AD286" s="232"/>
      <c r="AE286" s="232" t="str">
        <f>IFERROR(VLOOKUP(AF286, 'YOYO IR Scores'!A:C, 2, FALSE), "")</f>
        <v/>
      </c>
      <c r="AF286" s="232"/>
      <c r="AG286" s="232"/>
      <c r="AH286" s="232"/>
      <c r="AI286" s="232"/>
      <c r="AJ286" s="232"/>
      <c r="AK286" s="232"/>
      <c r="AL286" s="232"/>
      <c r="AM286" s="232"/>
      <c r="AN286" s="232"/>
      <c r="AO286" s="232"/>
      <c r="AP286" s="232"/>
      <c r="AQ286" s="232"/>
      <c r="AR286" s="232"/>
      <c r="AS286" s="232"/>
      <c r="AT286" s="232"/>
      <c r="AU286" s="232"/>
      <c r="AV286" s="232"/>
      <c r="AW286" s="232"/>
      <c r="AX286" s="232"/>
      <c r="AY286" s="232"/>
      <c r="AZ286" s="232"/>
      <c r="BA286" s="232"/>
      <c r="BB286" s="232"/>
      <c r="BC286" s="232"/>
      <c r="BD286" s="232"/>
      <c r="BE286" s="232"/>
      <c r="BF286" s="232"/>
      <c r="BG286" s="232"/>
      <c r="BH286" s="232"/>
      <c r="BI286" s="232"/>
      <c r="BJ286" s="232"/>
      <c r="BK286" s="232" t="str">
        <f t="array" ref="BK286">IF(J286="","",
IF(INDEX(Settings!$H:$H,MATCH(BY$1,Settings!$G:$G,0))=TRUE,
100-100*(J286-MIN(J:J))/(MAX(J:J)-MIN(J:J)),
100*(J286-MIN(J:J))/(MAX(J:J)-MIN(J:J))))</f>
        <v/>
      </c>
      <c r="BL286" s="232" t="str">
        <f t="array" ref="BL286">IF(J286="","",
IF(INDEX(Settings!$H:$H,MATCH(BY$1,Settings!$G:$G,0))=TRUE,
100-100*(J286-MINIFS(J:J,$E:$E,$E286))/(MAXIFS(J:J,$E:$E,$E286)-MINIFS(J:J,$E:$E,$E286)),
100*(J286-MINIFS(J:J,$E:$E,$E286))/(MAXIFS(J:J,$E:$E,$E286)-MINIFS(J:J,$E:$E,$E286))))</f>
        <v/>
      </c>
      <c r="BM286" s="232" t="str">
        <f t="array" ref="BM286">IF(J286="","",
IF(INDEX(Settings!$H:$H,MATCH(BY$1,Settings!$G:$G,0))=TRUE,
100-100*(J286-MINIFS(J:J,$E:$E,$E286,$I:$I,$I286))/(MAXIFS(J:J,$E:$E,$E286,$I:$I,$I286)-MINIFS(J:J,$E:$E,$E286,$I:$I,$I286)),
100*(J286-MINIFS(J:J,$E:$E,$E286,$I:$I,$I286))/(MAXIFS(J:J,$E:$E,$E286,$I:$I,$I286)-MINIFS(J:J,$E:$E,$E286,$I:$I,$I286))))</f>
        <v/>
      </c>
      <c r="BN286" s="231" t="str">
        <f t="array" ref="BN286">IF(J286="","",
IF(INDEX(Settings!$H:$H,MATCH(BY$1,Settings!$G:$G,0))=TRUE,
100-100*PERCENTRANK(J:J,J286),
100*PERCENTRANK(J:J,J286)))</f>
        <v/>
      </c>
      <c r="BO286" s="231" t="str">
        <f>IFERROR(__xludf.DUMMYFUNCTION("IF(J286="""","""",
IF(INDEX(Settings!$H:$H,MATCH(BY$1,Settings!$G:$G,0))=TRUE,
100-100*PERCENTRANK(FILTER(J:J,$E:$E=$E286),J286),
100*PERCENTRANK(FILTER(J:J,$E:$E=$E286),J286)))"),"")</f>
        <v/>
      </c>
      <c r="BP286" s="231" t="str">
        <f>IFERROR(__xludf.DUMMYFUNCTION("IF(J286="""","""",
IF(INDEX(Settings!$H:$H,MATCH(BY$1,Settings!$G:$G,0))=TRUE,
100-100*PERCENTRANK(FILTER(J:J,$E:$E=$E286,$I:$I=$I286),J286),
100*PERCENTRANK(FILTER(J:J,$E:$E=$E286,$I:$I=$I286),J286)))"),"")</f>
        <v/>
      </c>
      <c r="BQ286" s="233" t="str">
        <f t="array" ref="BQ286">IF(J286="","",
IF(INDEX(Settings!$H:$H,MATCH(BY$1,Settings!$G:$G,0))=TRUE,
-1*(J286-AVERAGE(J:J))/STDEV(J:J),
(J286-AVERAGE(J:J))/STDEV(J:J)))</f>
        <v/>
      </c>
      <c r="BR286" s="233" t="str">
        <f>IFERROR(__xludf.DUMMYFUNCTION("IF(J286="""","""",
IF(INDEX(Settings!$H:$H,MATCH(BY$1,Settings!$G:$G,0))=TRUE,
-1*(J286-AVERAGEIFS(J:J,$E:$E,$E286))/STDEV(FILTER(J:J,$E:$E=$E286)),
(J286-AVERAGEIFS(J:J,$E:$E,$E286))/STDEV(FILTER(J:J,$E:$E=$E286))))"),"")</f>
        <v/>
      </c>
      <c r="BS286" s="233"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1"/>
      <c r="BX286" s="231"/>
      <c r="BY286" s="232" t="str">
        <f t="array" ref="BY286">IF(J286="","",
IF(INDEX(Settings!$H:$H,MATCH(BY$1,Settings!$G:$G,0))=TRUE,
100-100*(J286-MINIFS(J:J,$E:$E,$E286))/(MAXIFS(J:J,$E:$E,$E286)-MINIFS(J:J,$E:$E,$E286)),
100*(J286-MINIFS(J:J,$E:$E,$E286))/(MAXIFS(J:J,$E:$E,$E286)-MINIFS(J:J,$E:$E,$E286))))</f>
        <v/>
      </c>
      <c r="BZ286" s="232" t="str">
        <f t="array" ref="BZ286">IF(K286="","",
IF(INDEX(Settings!$H:$H,MATCH(BZ$1,Settings!$G:$G,0))=TRUE,
100-100*(K286-MINIFS(K:K,$E:$E,$E286))/(MAXIFS(K:K,$E:$E,$E286)-MINIFS(K:K,$E:$E,$E286)),
100*(K286-MINIFS(K:K,$E:$E,$E286))/(MAXIFS(K:K,$E:$E,$E286)-MINIFS(K:K,$E:$E,$E286))))</f>
        <v/>
      </c>
      <c r="CA286" s="232" t="str">
        <f t="array" ref="CA286">IF(L286="","",
IF(INDEX(Settings!$H:$H,MATCH(CA$1,Settings!$G:$G,0))=TRUE,
100-100*(L286-MINIFS(L:L,$E:$E,$E286))/(MAXIFS(L:L,$E:$E,$E286)-MINIFS(L:L,$E:$E,$E286)),
100*(L286-MINIFS(L:L,$E:$E,$E286))/(MAXIFS(L:L,$E:$E,$E286)-MINIFS(L:L,$E:$E,$E286))))</f>
        <v/>
      </c>
      <c r="CB286" s="232" t="str">
        <f t="array" ref="CB286">IF(M286="","",
IF(INDEX(Settings!$H:$H,MATCH(CB$1,Settings!$G:$G,0))=TRUE,
100-100*(M286-MINIFS(M:M,$E:$E,$E286))/(MAXIFS(M:M,$E:$E,$E286)-MINIFS(M:M,$E:$E,$E286)),
100*(M286-MINIFS(M:M,$E:$E,$E286))/(MAXIFS(M:M,$E:$E,$E286)-MINIFS(M:M,$E:$E,$E286))))</f>
        <v/>
      </c>
      <c r="CC286" s="232" t="str">
        <f t="array" ref="CC286">IF(N286="","",
IF(INDEX(Settings!$H:$H,MATCH(CC$1,Settings!$G:$G,0))=TRUE,
100-100*(N286-MINIFS(N:N,$E:$E,$E286))/(MAXIFS(N:N,$E:$E,$E286)-MINIFS(N:N,$E:$E,$E286)),
100*(N286-MINIFS(N:N,$E:$E,$E286))/(MAXIFS(N:N,$E:$E,$E286)-MINIFS(N:N,$E:$E,$E286))))</f>
        <v/>
      </c>
      <c r="CD286" s="232" t="str">
        <f t="array" ref="CD286">IF(O286="","",
IF(INDEX(Settings!$H:$H,MATCH(CD$1,Settings!$G:$G,0))=TRUE,
100-100*(O286-MINIFS(O:O,$E:$E,$E286))/(MAXIFS(O:O,$E:$E,$E286)-MINIFS(O:O,$E:$E,$E286)),
100*(O286-MINIFS(O:O,$E:$E,$E286))/(MAXIFS(O:O,$E:$E,$E286)-MINIFS(O:O,$E:$E,$E286))))</f>
        <v/>
      </c>
      <c r="CE286" s="232" t="str">
        <f t="array" ref="CE286">IF(P286="","",
IF(INDEX(Settings!$H:$H,MATCH(CE$1,Settings!$G:$G,0))=TRUE,
100-100*(P286-MINIFS(P:P,$E:$E,$E286))/(MAXIFS(P:P,$E:$E,$E286)-MINIFS(P:P,$E:$E,$E286)),
100*(P286-MINIFS(P:P,$E:$E,$E286))/(MAXIFS(P:P,$E:$E,$E286)-MINIFS(P:P,$E:$E,$E286))))</f>
        <v/>
      </c>
      <c r="CF286" s="232" t="str">
        <f t="array" ref="CF286">IF(Q286="","",
IF(INDEX(Settings!$H:$H,MATCH(CF$1,Settings!$G:$G,0))=TRUE,
100-100*(Q286-MINIFS(Q:Q,$E:$E,$E286))/(MAXIFS(Q:Q,$E:$E,$E286)-MINIFS(Q:Q,$E:$E,$E286)),
100*(Q286-MINIFS(Q:Q,$E:$E,$E286))/(MAXIFS(Q:Q,$E:$E,$E286)-MINIFS(Q:Q,$E:$E,$E286))))</f>
        <v/>
      </c>
      <c r="CG286" s="232" t="str">
        <f t="array" ref="CG286">IF(R286="","",
IF(INDEX(Settings!$H:$H,MATCH(CG$1,Settings!$G:$G,0))=TRUE,
100-100*(R286-MINIFS(R:R,$E:$E,$E286))/(MAXIFS(R:R,$E:$E,$E286)-MINIFS(R:R,$E:$E,$E286)),
100*(R286-MINIFS(R:R,$E:$E,$E286))/(MAXIFS(R:R,$E:$E,$E286)-MINIFS(R:R,$E:$E,$E286))))</f>
        <v/>
      </c>
      <c r="CH286" s="232" t="str">
        <f t="array" ref="CH286">IF(S286="","",
IF(INDEX(Settings!$H:$H,MATCH(CH$1,Settings!$G:$G,0))=TRUE,
100-100*(S286-MINIFS(S:S,$E:$E,$E286))/(MAXIFS(S:S,$E:$E,$E286)-MINIFS(S:S,$E:$E,$E286)),
100*(S286-MINIFS(S:S,$E:$E,$E286))/(MAXIFS(S:S,$E:$E,$E286)-MINIFS(S:S,$E:$E,$E286))))</f>
        <v/>
      </c>
      <c r="CI286" s="232" t="str">
        <f t="array" ref="CI286">IF(T286="","",
IF(INDEX(Settings!$H:$H,MATCH(CI$1,Settings!$G:$G,0))=TRUE,
100-100*(T286-MINIFS(T:T,$E:$E,$E286))/(MAXIFS(T:T,$E:$E,$E286)-MINIFS(T:T,$E:$E,$E286)),
100*(T286-MINIFS(T:T,$E:$E,$E286))/(MAXIFS(T:T,$E:$E,$E286)-MINIFS(T:T,$E:$E,$E286))))</f>
        <v/>
      </c>
      <c r="CJ286" s="232" t="str">
        <f t="array" ref="CJ286">IF(U286="","",
IF(INDEX(Settings!$H:$H,MATCH(CJ$1,Settings!$G:$G,0))=TRUE,
100-100*(U286-MINIFS(U:U,$E:$E,$E286))/(MAXIFS(U:U,$E:$E,$E286)-MINIFS(U:U,$E:$E,$E286)),
100*(U286-MINIFS(U:U,$E:$E,$E286))/(MAXIFS(U:U,$E:$E,$E286)-MINIFS(U:U,$E:$E,$E286))))</f>
        <v/>
      </c>
      <c r="CK286" s="232" t="str">
        <f t="array" ref="CK286">IF(V286="","",
IF(INDEX(Settings!$H:$H,MATCH(CK$1,Settings!$G:$G,0))=TRUE,
100-100*(V286-MINIFS(V:V,$E:$E,$E286))/(MAXIFS(V:V,$E:$E,$E286)-MINIFS(V:V,$E:$E,$E286)),
100*(V286-MINIFS(V:V,$E:$E,$E286))/(MAXIFS(V:V,$E:$E,$E286)-MINIFS(V:V,$E:$E,$E286))))</f>
        <v/>
      </c>
      <c r="CL286" s="232" t="str">
        <f t="array" ref="CL286">IF(W286="","",
IF(INDEX(Settings!$H:$H,MATCH(CL$1,Settings!$G:$G,0))=TRUE,
100-100*(W286-MINIFS(W:W,$E:$E,$E286))/(MAXIFS(W:W,$E:$E,$E286)-MINIFS(W:W,$E:$E,$E286)),
100*(W286-MINIFS(W:W,$E:$E,$E286))/(MAXIFS(W:W,$E:$E,$E286)-MINIFS(W:W,$E:$E,$E286))))</f>
        <v/>
      </c>
      <c r="CM286" s="232" t="str">
        <f t="array" ref="CM286">IF(X286="","",
IF(INDEX(Settings!$H:$H,MATCH(CM$1,Settings!$G:$G,0))=TRUE,
100-100*(X286-MINIFS(X:X,$E:$E,$E286))/(MAXIFS(X:X,$E:$E,$E286)-MINIFS(X:X,$E:$E,$E286)),
100*(X286-MINIFS(X:X,$E:$E,$E286))/(MAXIFS(X:X,$E:$E,$E286)-MINIFS(X:X,$E:$E,$E286))))</f>
        <v/>
      </c>
      <c r="CN286" s="232" t="str">
        <f t="array" ref="CN286">IF(Y286="","",
IF(INDEX(Settings!$H:$H,MATCH(CN$1,Settings!$G:$G,0))=TRUE,
100-100*(Y286-MINIFS(Y:Y,$E:$E,$E286))/(MAXIFS(Y:Y,$E:$E,$E286)-MINIFS(Y:Y,$E:$E,$E286)),
100*(Y286-MINIFS(Y:Y,$E:$E,$E286))/(MAXIFS(Y:Y,$E:$E,$E286)-MINIFS(Y:Y,$E:$E,$E286))))</f>
        <v/>
      </c>
      <c r="CO286" s="232" t="str">
        <f t="array" ref="CO286">IF(Z286="","",
IF(INDEX(Settings!$H:$H,MATCH(CO$1,Settings!$G:$G,0))=TRUE,
100-100*(Z286-MINIFS(Z:Z,$E:$E,$E286))/(MAXIFS(Z:Z,$E:$E,$E286)-MINIFS(Z:Z,$E:$E,$E286)),
100*(Z286-MINIFS(Z:Z,$E:$E,$E286))/(MAXIFS(Z:Z,$E:$E,$E286)-MINIFS(Z:Z,$E:$E,$E286))))</f>
        <v/>
      </c>
      <c r="CP286" s="232" t="str">
        <f t="array" ref="CP286">IF(AA286="","",
IF(INDEX(Settings!$H:$H,MATCH(CP$1,Settings!$G:$G,0))=TRUE,
100-100*(AA286-MINIFS(AA:AA,$E:$E,$E286))/(MAXIFS(AA:AA,$E:$E,$E286)-MINIFS(AA:AA,$E:$E,$E286)),
100*(AA286-MINIFS(AA:AA,$E:$E,$E286))/(MAXIFS(AA:AA,$E:$E,$E286)-MINIFS(AA:AA,$E:$E,$E286))))</f>
        <v/>
      </c>
      <c r="CQ286" s="232" t="str">
        <f t="array" ref="CQ286">IF(AB286="","",
IF(INDEX(Settings!$H:$H,MATCH(CQ$1,Settings!$G:$G,0))=TRUE,
100-100*(AB286-MINIFS(AB:AB,$E:$E,$E286))/(MAXIFS(AB:AB,$E:$E,$E286)-MINIFS(AB:AB,$E:$E,$E286)),
100*(AB286-MINIFS(AB:AB,$E:$E,$E286))/(MAXIFS(AB:AB,$E:$E,$E286)-MINIFS(AB:AB,$E:$E,$E286))))</f>
        <v/>
      </c>
      <c r="CR286" s="232" t="str">
        <f t="array" ref="CR286">IF(AC286="","",
IF(INDEX(Settings!$H:$H,MATCH(CR$1,Settings!$G:$G,0))=TRUE,
100-100*(AC286-MINIFS(AC:AC,$E:$E,$E286))/(MAXIFS(AC:AC,$E:$E,$E286)-MINIFS(AC:AC,$E:$E,$E286)),
100*(AC286-MINIFS(AC:AC,$E:$E,$E286))/(MAXIFS(AC:AC,$E:$E,$E286)-MINIFS(AC:AC,$E:$E,$E286))))</f>
        <v/>
      </c>
      <c r="CS286" s="232" t="str">
        <f t="array" ref="CS286">IF(AD286="","",
IF(INDEX(Settings!$H:$H,MATCH(CS$1,Settings!$G:$G,0))=TRUE,
100-100*(AD286-MINIFS(AD:AD,$E:$E,$E286))/(MAXIFS(AD:AD,$E:$E,$E286)-MINIFS(AD:AD,$E:$E,$E286)),
100*(AD286-MINIFS(AD:AD,$E:$E,$E286))/(MAXIFS(AD:AD,$E:$E,$E286)-MINIFS(AD:AD,$E:$E,$E286))))</f>
        <v/>
      </c>
      <c r="CT286" s="232" t="str">
        <f t="array" ref="CT286">IF(AE286="","",
IF(INDEX(Settings!$H:$H,MATCH(CT$1,Settings!$G:$G,0))=TRUE,
100-100*(AE286-MINIFS(AE:AE,$E:$E,$E286))/(MAXIFS(AE:AE,$E:$E,$E286)-MINIFS(AE:AE,$E:$E,$E286)),
100*(AE286-MINIFS(AE:AE,$E:$E,$E286))/(MAXIFS(AE:AE,$E:$E,$E286)-MINIFS(AE:AE,$E:$E,$E286))))</f>
        <v/>
      </c>
      <c r="CU286" s="232" t="str">
        <f t="array" ref="CU286">IF(AF286="","",
IF(INDEX(Settings!$H:$H,MATCH(CU$1,Settings!$G:$G,0))=TRUE,
100-100*(AF286-MINIFS(AF:AF,$E:$E,$E286))/(MAXIFS(AF:AF,$E:$E,$E286)-MINIFS(AF:AF,$E:$E,$E286)),
100*(AF286-MINIFS(AF:AF,$E:$E,$E286))/(MAXIFS(AF:AF,$E:$E,$E286)-MINIFS(AF:AF,$E:$E,$E286))))</f>
        <v/>
      </c>
      <c r="CV286" s="232" t="str">
        <f t="array" ref="CV286">IF(AG286="","",
IF(INDEX(Settings!$H:$H,MATCH(CV$1,Settings!$G:$G,0))=TRUE,
100-100*(AG286-MINIFS(AG:AG,$E:$E,$E286))/(MAXIFS(AG:AG,$E:$E,$E286)-MINIFS(AG:AG,$E:$E,$E286)),
100*(AG286-MINIFS(AG:AG,$E:$E,$E286))/(MAXIFS(AG:AG,$E:$E,$E286)-MINIFS(AG:AG,$E:$E,$E286))))</f>
        <v/>
      </c>
      <c r="CW286" s="232" t="str">
        <f t="array" ref="CW286">IF(AH286="","",
IF(INDEX(Settings!$H:$H,MATCH(CW$1,Settings!$G:$G,0))=TRUE,
100-100*(AH286-MINIFS(AH:AH,$E:$E,$E286))/(MAXIFS(AH:AH,$E:$E,$E286)-MINIFS(AH:AH,$E:$E,$E286)),
100*(AH286-MINIFS(AH:AH,$E:$E,$E286))/(MAXIFS(AH:AH,$E:$E,$E286)-MINIFS(AH:AH,$E:$E,$E286))))</f>
        <v/>
      </c>
      <c r="CX286" s="232" t="str">
        <f t="array" ref="CX286">IF(AI286="","",
IF(INDEX(Settings!$H:$H,MATCH(CX$1,Settings!$G:$G,0))=TRUE,
100-100*(AI286-MINIFS(AI:AI,$E:$E,$E286))/(MAXIFS(AI:AI,$E:$E,$E286)-MINIFS(AI:AI,$E:$E,$E286)),
100*(AI286-MINIFS(AI:AI,$E:$E,$E286))/(MAXIFS(AI:AI,$E:$E,$E286)-MINIFS(AI:AI,$E:$E,$E286))))</f>
        <v/>
      </c>
      <c r="CY286" s="232" t="str">
        <f t="array" ref="CY286">IF(AJ286="","",
IF(INDEX(Settings!$H:$H,MATCH(CY$1,Settings!$G:$G,0))=TRUE,
100-100*(AJ286-MINIFS(AJ:AJ,$E:$E,$E286))/(MAXIFS(AJ:AJ,$E:$E,$E286)-MINIFS(AJ:AJ,$E:$E,$E286)),
100*(AJ286-MINIFS(AJ:AJ,$E:$E,$E286))/(MAXIFS(AJ:AJ,$E:$E,$E286)-MINIFS(AJ:AJ,$E:$E,$E286))))</f>
        <v/>
      </c>
      <c r="CZ286" s="232" t="str">
        <f t="array" ref="CZ286">IF(AK286="","",
IF(INDEX(Settings!$H:$H,MATCH(CZ$1,Settings!$G:$G,0))=TRUE,
100-100*(AK286-MINIFS(AK:AK,$E:$E,$E286))/(MAXIFS(AK:AK,$E:$E,$E286)-MINIFS(AK:AK,$E:$E,$E286)),
100*(AK286-MINIFS(AK:AK,$E:$E,$E286))/(MAXIFS(AK:AK,$E:$E,$E286)-MINIFS(AK:AK,$E:$E,$E286))))</f>
        <v/>
      </c>
      <c r="DA286" s="232" t="str">
        <f t="array" ref="DA286">IF(AL286="","",
IF(INDEX(Settings!$H:$H,MATCH(DA$1,Settings!$G:$G,0))=TRUE,
100-100*(AL286-MINIFS(AL:AL,$E:$E,$E286))/(MAXIFS(AL:AL,$E:$E,$E286)-MINIFS(AL:AL,$E:$E,$E286)),
100*(AL286-MINIFS(AL:AL,$E:$E,$E286))/(MAXIFS(AL:AL,$E:$E,$E286)-MINIFS(AL:AL,$E:$E,$E286))))</f>
        <v/>
      </c>
      <c r="DB286" s="232" t="str">
        <f t="array" ref="DB286">IF(AM286="","",
IF(INDEX(Settings!$H:$H,MATCH(DB$1,Settings!$G:$G,0))=TRUE,
100-100*(AM286-MINIFS(AM:AM,$E:$E,$E286))/(MAXIFS(AM:AM,$E:$E,$E286)-MINIFS(AM:AM,$E:$E,$E286)),
100*(AM286-MINIFS(AM:AM,$E:$E,$E286))/(MAXIFS(AM:AM,$E:$E,$E286)-MINIFS(AM:AM,$E:$E,$E286))))</f>
        <v/>
      </c>
      <c r="DC286" s="232" t="str">
        <f t="array" ref="DC286">IF(AN286="","",
IF(INDEX(Settings!$H:$H,MATCH(DC$1,Settings!$G:$G,0))=TRUE,
100-100*(AN286-MINIFS(AN:AN,$E:$E,$E286))/(MAXIFS(AN:AN,$E:$E,$E286)-MINIFS(AN:AN,$E:$E,$E286)),
100*(AN286-MINIFS(AN:AN,$E:$E,$E286))/(MAXIFS(AN:AN,$E:$E,$E286)-MINIFS(AN:AN,$E:$E,$E286))))</f>
        <v/>
      </c>
      <c r="DD286" s="232" t="str">
        <f t="array" ref="DD286">IF(AO286="","",
IF(INDEX(Settings!$H:$H,MATCH(DD$1,Settings!$G:$G,0))=TRUE,
100-100*(AO286-MINIFS(AO:AO,$E:$E,$E286))/(MAXIFS(AO:AO,$E:$E,$E286)-MINIFS(AO:AO,$E:$E,$E286)),
100*(AO286-MINIFS(AO:AO,$E:$E,$E286))/(MAXIFS(AO:AO,$E:$E,$E286)-MINIFS(AO:AO,$E:$E,$E286))))</f>
        <v/>
      </c>
      <c r="DE286" s="232" t="str">
        <f t="array" ref="DE286">IF(AP286="","",
IF(INDEX(Settings!$H:$H,MATCH(DE$1,Settings!$G:$G,0))=TRUE,
100-100*(AP286-MINIFS(AP:AP,$E:$E,$E286))/(MAXIFS(AP:AP,$E:$E,$E286)-MINIFS(AP:AP,$E:$E,$E286)),
100*(AP286-MINIFS(AP:AP,$E:$E,$E286))/(MAXIFS(AP:AP,$E:$E,$E286)-MINIFS(AP:AP,$E:$E,$E286))))</f>
        <v/>
      </c>
      <c r="DF286" s="232" t="str">
        <f t="array" ref="DF286">IF(AQ286="","",
IF(INDEX(Settings!$H:$H,MATCH(DF$1,Settings!$G:$G,0))=TRUE,
100-100*(AQ286-MINIFS(AQ:AQ,$E:$E,$E286))/(MAXIFS(AQ:AQ,$E:$E,$E286)-MINIFS(AQ:AQ,$E:$E,$E286)),
100*(AQ286-MINIFS(AQ:AQ,$E:$E,$E286))/(MAXIFS(AQ:AQ,$E:$E,$E286)-MINIFS(AQ:AQ,$E:$E,$E286))))</f>
        <v/>
      </c>
      <c r="DG286" s="232" t="str">
        <f t="array" ref="DG286">IF(AR286="","",
IF(INDEX(Settings!$H:$H,MATCH(DG$1,Settings!$G:$G,0))=TRUE,
100-100*(AR286-MINIFS(AR:AR,$E:$E,$E286))/(MAXIFS(AR:AR,$E:$E,$E286)-MINIFS(AR:AR,$E:$E,$E286)),
100*(AR286-MINIFS(AR:AR,$E:$E,$E286))/(MAXIFS(AR:AR,$E:$E,$E286)-MINIFS(AR:AR,$E:$E,$E286))))</f>
        <v/>
      </c>
      <c r="DH286" s="232" t="str">
        <f t="array" ref="DH286">IF(AS286="","",
IF(INDEX(Settings!$H:$H,MATCH(DH$1,Settings!$G:$G,0))=TRUE,
100-100*(AS286-MINIFS(AS:AS,$E:$E,$E286))/(MAXIFS(AS:AS,$E:$E,$E286)-MINIFS(AS:AS,$E:$E,$E286)),
100*(AS286-MINIFS(AS:AS,$E:$E,$E286))/(MAXIFS(AS:AS,$E:$E,$E286)-MINIFS(AS:AS,$E:$E,$E286))))</f>
        <v/>
      </c>
      <c r="DI286" s="232" t="str">
        <f t="array" ref="DI286">IF(AT286="","",
IF(INDEX(Settings!$H:$H,MATCH(DI$1,Settings!$G:$G,0))=TRUE,
100-100*(AT286-MINIFS(AT:AT,$E:$E,$E286))/(MAXIFS(AT:AT,$E:$E,$E286)-MINIFS(AT:AT,$E:$E,$E286)),
100*(AT286-MINIFS(AT:AT,$E:$E,$E286))/(MAXIFS(AT:AT,$E:$E,$E286)-MINIFS(AT:AT,$E:$E,$E286))))</f>
        <v/>
      </c>
      <c r="DJ286" s="232" t="str">
        <f t="array" ref="DJ286">IF(AU286="","",
IF(INDEX(Settings!$H:$H,MATCH(DJ$1,Settings!$G:$G,0))=TRUE,
100-100*(AU286-MINIFS(AU:AU,$E:$E,$E286))/(MAXIFS(AU:AU,$E:$E,$E286)-MINIFS(AU:AU,$E:$E,$E286)),
100*(AU286-MINIFS(AU:AU,$E:$E,$E286))/(MAXIFS(AU:AU,$E:$E,$E286)-MINIFS(AU:AU,$E:$E,$E286))))</f>
        <v/>
      </c>
      <c r="DK286" s="232" t="str">
        <f t="array" ref="DK286">IF(AV286="","",
IF(INDEX(Settings!$H:$H,MATCH(DK$1,Settings!$G:$G,0))=TRUE,
100-100*(AV286-MINIFS(AV:AV,$E:$E,$E286))/(MAXIFS(AV:AV,$E:$E,$E286)-MINIFS(AV:AV,$E:$E,$E286)),
100*(AV286-MINIFS(AV:AV,$E:$E,$E286))/(MAXIFS(AV:AV,$E:$E,$E286)-MINIFS(AV:AV,$E:$E,$E286))))</f>
        <v/>
      </c>
      <c r="DL286" s="232" t="str">
        <f t="array" ref="DL286">IF(AW286="","",
IF(INDEX(Settings!$H:$H,MATCH(DL$1,Settings!$G:$G,0))=TRUE,
100-100*(AW286-MINIFS(AW:AW,$E:$E,$E286))/(MAXIFS(AW:AW,$E:$E,$E286)-MINIFS(AW:AW,$E:$E,$E286)),
100*(AW286-MINIFS(AW:AW,$E:$E,$E286))/(MAXIFS(AW:AW,$E:$E,$E286)-MINIFS(AW:AW,$E:$E,$E286))))</f>
        <v/>
      </c>
      <c r="DM286" s="232" t="str">
        <f t="array" ref="DM286">IF(AX286="","",
IF(INDEX(Settings!$H:$H,MATCH(DM$1,Settings!$G:$G,0))=TRUE,
100-100*(AX286-MINIFS(AX:AX,$E:$E,$E286))/(MAXIFS(AX:AX,$E:$E,$E286)-MINIFS(AX:AX,$E:$E,$E286)),
100*(AX286-MINIFS(AX:AX,$E:$E,$E286))/(MAXIFS(AX:AX,$E:$E,$E286)-MINIFS(AX:AX,$E:$E,$E286))))</f>
        <v/>
      </c>
      <c r="DN286" s="232" t="str">
        <f t="array" ref="DN286">IF(AY286="","",
IF(INDEX(Settings!$H:$H,MATCH(DN$1,Settings!$G:$G,0))=TRUE,
100-100*(AY286-MINIFS(AY:AY,$E:$E,$E286))/(MAXIFS(AY:AY,$E:$E,$E286)-MINIFS(AY:AY,$E:$E,$E286)),
100*(AY286-MINIFS(AY:AY,$E:$E,$E286))/(MAXIFS(AY:AY,$E:$E,$E286)-MINIFS(AY:AY,$E:$E,$E286))))</f>
        <v/>
      </c>
      <c r="DO286" s="232" t="str">
        <f t="array" ref="DO286">IF(AZ286="","",
IF(INDEX(Settings!$H:$H,MATCH(DO$1,Settings!$G:$G,0))=TRUE,
100-100*(AZ286-MINIFS(AZ:AZ,$E:$E,$E286))/(MAXIFS(AZ:AZ,$E:$E,$E286)-MINIFS(AZ:AZ,$E:$E,$E286)),
100*(AZ286-MINIFS(AZ:AZ,$E:$E,$E286))/(MAXIFS(AZ:AZ,$E:$E,$E286)-MINIFS(AZ:AZ,$E:$E,$E286))))</f>
        <v/>
      </c>
      <c r="DP286" s="232" t="str">
        <f t="array" ref="DP286">IF(BA286="","",
IF(INDEX(Settings!$H:$H,MATCH(DP$1,Settings!$G:$G,0))=TRUE,
100-100*(BA286-MINIFS(BA:BA,$E:$E,$E286))/(MAXIFS(BA:BA,$E:$E,$E286)-MINIFS(BA:BA,$E:$E,$E286)),
100*(BA286-MINIFS(BA:BA,$E:$E,$E286))/(MAXIFS(BA:BA,$E:$E,$E286)-MINIFS(BA:BA,$E:$E,$E286))))</f>
        <v/>
      </c>
      <c r="DQ286" s="232" t="str">
        <f t="array" ref="DQ286">IF(BB286="","",
IF(INDEX(Settings!$H:$H,MATCH(DQ$1,Settings!$G:$G,0))=TRUE,
100-100*(BB286-MINIFS(BB:BB,$E:$E,$E286))/(MAXIFS(BB:BB,$E:$E,$E286)-MINIFS(BB:BB,$E:$E,$E286)),
100*(BB286-MINIFS(BB:BB,$E:$E,$E286))/(MAXIFS(BB:BB,$E:$E,$E286)-MINIFS(BB:BB,$E:$E,$E286))))</f>
        <v/>
      </c>
      <c r="DR286" s="232" t="str">
        <f t="array" ref="DR286">IF(BC286="","",
IF(INDEX(Settings!$H:$H,MATCH(DR$1,Settings!$G:$G,0))=TRUE,
100-100*(BC286-MINIFS(BC:BC,$E:$E,$E286))/(MAXIFS(BC:BC,$E:$E,$E286)-MINIFS(BC:BC,$E:$E,$E286)),
100*(BC286-MINIFS(BC:BC,$E:$E,$E286))/(MAXIFS(BC:BC,$E:$E,$E286)-MINIFS(BC:BC,$E:$E,$E286))))</f>
        <v/>
      </c>
      <c r="DS286" s="232" t="str">
        <f t="array" ref="DS286">IF(BD286="","",
IF(INDEX(Settings!$H:$H,MATCH(DS$1,Settings!$G:$G,0))=TRUE,
100-100*(BD286-MINIFS(BD:BD,$E:$E,$E286))/(MAXIFS(BD:BD,$E:$E,$E286)-MINIFS(BD:BD,$E:$E,$E286)),
100*(BD286-MINIFS(BD:BD,$E:$E,$E286))/(MAXIFS(BD:BD,$E:$E,$E286)-MINIFS(BD:BD,$E:$E,$E286))))</f>
        <v/>
      </c>
      <c r="DT286" s="232" t="str">
        <f t="array" ref="DT286">IF(BE286="","",
IF(INDEX(Settings!$H:$H,MATCH(DT$1,Settings!$G:$G,0))=TRUE,
100-100*(BE286-MINIFS(BE:BE,$E:$E,$E286))/(MAXIFS(BE:BE,$E:$E,$E286)-MINIFS(BE:BE,$E:$E,$E286)),
100*(BE286-MINIFS(BE:BE,$E:$E,$E286))/(MAXIFS(BE:BE,$E:$E,$E286)-MINIFS(BE:BE,$E:$E,$E286))))</f>
        <v/>
      </c>
      <c r="DU286" s="232" t="str">
        <f t="array" ref="DU286">IF(BF286="","",
IF(INDEX(Settings!$H:$H,MATCH(DU$1,Settings!$G:$G,0))=TRUE,
100-100*(BF286-MINIFS(BF:BF,$E:$E,$E286))/(MAXIFS(BF:BF,$E:$E,$E286)-MINIFS(BF:BF,$E:$E,$E286)),
100*(BF286-MINIFS(BF:BF,$E:$E,$E286))/(MAXIFS(BF:BF,$E:$E,$E286)-MINIFS(BF:BF,$E:$E,$E286))))</f>
        <v/>
      </c>
      <c r="DV286" s="232" t="str">
        <f t="array" ref="DV286">IF(BG286="","",
IF(INDEX(Settings!$H:$H,MATCH(DV$1,Settings!$G:$G,0))=TRUE,
100-100*(BG286-MINIFS(BG:BG,$E:$E,$E286))/(MAXIFS(BG:BG,$E:$E,$E286)-MINIFS(BG:BG,$E:$E,$E286)),
100*(BG286-MINIFS(BG:BG,$E:$E,$E286))/(MAXIFS(BG:BG,$E:$E,$E286)-MINIFS(BG:BG,$E:$E,$E286))))</f>
        <v/>
      </c>
      <c r="DW286" s="232" t="str">
        <f t="array" ref="DW286">IF(BH286="","",
IF(INDEX(Settings!$H:$H,MATCH(DW$1,Settings!$G:$G,0))=TRUE,
100-100*(BH286-MINIFS(BH:BH,$E:$E,$E286))/(MAXIFS(BH:BH,$E:$E,$E286)-MINIFS(BH:BH,$E:$E,$E286)),
100*(BH286-MINIFS(BH:BH,$E:$E,$E286))/(MAXIFS(BH:BH,$E:$E,$E286)-MINIFS(BH:BH,$E:$E,$E286))))</f>
        <v/>
      </c>
      <c r="DX286" s="232" t="str">
        <f t="array" ref="DX286">IF(BI286="","",
IF(INDEX(Settings!$H:$H,MATCH(DX$1,Settings!$G:$G,0))=TRUE,
100-100*(BI286-MINIFS(BI:BI,$E:$E,$E286))/(MAXIFS(BI:BI,$E:$E,$E286)-MINIFS(BI:BI,$E:$E,$E286)),
100*(BI286-MINIFS(BI:BI,$E:$E,$E286))/(MAXIFS(BI:BI,$E:$E,$E286)-MINIFS(BI:BI,$E:$E,$E286))))</f>
        <v/>
      </c>
      <c r="DY286" s="232" t="str">
        <f t="array" ref="DY286">IF(BJ286="","",
IF(INDEX(Settings!$H:$H,MATCH(DY$1,Settings!$G:$G,0))=TRUE,
100-100*(BJ286-MINIFS(BJ:BJ,$E:$E,$E286))/(MAXIFS(BJ:BJ,$E:$E,$E286)-MINIFS(BJ:BJ,$E:$E,$E286)),
100*(BJ286-MINIFS(BJ:BJ,$E:$E,$E286))/(MAXIFS(BJ:BJ,$E:$E,$E286)-MINIFS(BJ:BJ,$E:$E,$E286))))</f>
        <v/>
      </c>
      <c r="DZ286" s="234"/>
      <c r="EA286" s="234"/>
      <c r="EB286" s="234" t="str">
        <f t="shared" si="8"/>
        <v/>
      </c>
      <c r="EC286" s="234" t="str">
        <f t="shared" si="9"/>
        <v/>
      </c>
      <c r="ED286" s="234" t="str">
        <f t="shared" si="10"/>
        <v/>
      </c>
      <c r="EE286" s="234" t="str">
        <f t="shared" si="11"/>
        <v/>
      </c>
      <c r="EF286" s="234" t="str">
        <f t="shared" si="12"/>
        <v/>
      </c>
      <c r="EG286" s="234" t="str">
        <f t="shared" si="13"/>
        <v/>
      </c>
      <c r="EH286" s="234"/>
      <c r="EI286" s="234"/>
      <c r="EJ286" s="234"/>
      <c r="EK286" s="234"/>
      <c r="EL286" s="234"/>
      <c r="EM286" s="234"/>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3" t="str">
        <f t="shared" si="14"/>
        <v/>
      </c>
      <c r="N287" s="49"/>
      <c r="O287" s="49"/>
      <c r="P287" s="49"/>
      <c r="Q287" s="49"/>
      <c r="R287" s="49"/>
      <c r="S287" s="222" t="str">
        <f>IFERROR(VLOOKUP(AF287, 'YOYO IR Scores'!A:C, 3, FALSE), "")
</f>
        <v/>
      </c>
      <c r="T287" s="49"/>
      <c r="U287" s="49"/>
      <c r="V287" s="49"/>
      <c r="W287" s="49"/>
      <c r="X287" s="224" t="str">
        <f t="shared" si="4"/>
        <v/>
      </c>
      <c r="Y287" s="225" t="str">
        <f t="shared" si="5"/>
        <v/>
      </c>
      <c r="Z287" s="225" t="str">
        <f t="shared" si="6"/>
        <v/>
      </c>
      <c r="AA287" s="224" t="str">
        <f t="shared" si="7"/>
        <v/>
      </c>
      <c r="AB287" s="223"/>
      <c r="AC287" s="223"/>
      <c r="AD287" s="223"/>
      <c r="AE287" s="223" t="str">
        <f>IFERROR(VLOOKUP(AF287, 'YOYO IR Scores'!A:C, 2, FALSE), "")</f>
        <v/>
      </c>
      <c r="AF287" s="223"/>
      <c r="AG287" s="223"/>
      <c r="AH287" s="223"/>
      <c r="AI287" s="223"/>
      <c r="AJ287" s="223"/>
      <c r="AK287" s="223"/>
      <c r="AL287" s="223"/>
      <c r="AM287" s="223"/>
      <c r="AN287" s="223"/>
      <c r="AO287" s="223"/>
      <c r="AP287" s="223"/>
      <c r="AQ287" s="223"/>
      <c r="AR287" s="223"/>
      <c r="AS287" s="223"/>
      <c r="AT287" s="223"/>
      <c r="AU287" s="223"/>
      <c r="AV287" s="223"/>
      <c r="AW287" s="223"/>
      <c r="AX287" s="223"/>
      <c r="AY287" s="223"/>
      <c r="AZ287" s="223"/>
      <c r="BA287" s="223"/>
      <c r="BB287" s="223"/>
      <c r="BC287" s="223"/>
      <c r="BD287" s="223"/>
      <c r="BE287" s="223"/>
      <c r="BF287" s="223"/>
      <c r="BG287" s="223"/>
      <c r="BH287" s="223"/>
      <c r="BI287" s="223"/>
      <c r="BJ287" s="223"/>
      <c r="BK287" s="223" t="str">
        <f t="array" ref="BK287">IF(J287="","",
IF(INDEX(Settings!$H:$H,MATCH(BY$1,Settings!$G:$G,0))=TRUE,
100-100*(J287-MIN(J:J))/(MAX(J:J)-MIN(J:J)),
100*(J287-MIN(J:J))/(MAX(J:J)-MIN(J:J))))</f>
        <v/>
      </c>
      <c r="BL287" s="223" t="str">
        <f t="array" ref="BL287">IF(J287="","",
IF(INDEX(Settings!$H:$H,MATCH(BY$1,Settings!$G:$G,0))=TRUE,
100-100*(J287-MINIFS(J:J,$E:$E,$E287))/(MAXIFS(J:J,$E:$E,$E287)-MINIFS(J:J,$E:$E,$E287)),
100*(J287-MINIFS(J:J,$E:$E,$E287))/(MAXIFS(J:J,$E:$E,$E287)-MINIFS(J:J,$E:$E,$E287))))</f>
        <v/>
      </c>
      <c r="BM287" s="223"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4" t="str">
        <f t="array" ref="BQ287">IF(J287="","",
IF(INDEX(Settings!$H:$H,MATCH(BY$1,Settings!$G:$G,0))=TRUE,
-1*(J287-AVERAGE(J:J))/STDEV(J:J),
(J287-AVERAGE(J:J))/STDEV(J:J)))</f>
        <v/>
      </c>
      <c r="BR287" s="224" t="str">
        <f>IFERROR(__xludf.DUMMYFUNCTION("IF(J287="""","""",
IF(INDEX(Settings!$H:$H,MATCH(BY$1,Settings!$G:$G,0))=TRUE,
-1*(J287-AVERAGEIFS(J:J,$E:$E,$E287))/STDEV(FILTER(J:J,$E:$E=$E287)),
(J287-AVERAGEIFS(J:J,$E:$E,$E287))/STDEV(FILTER(J:J,$E:$E=$E287))))"),"")</f>
        <v/>
      </c>
      <c r="BS287" s="224"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3" t="str">
        <f t="array" ref="BY287">IF(J287="","",
IF(INDEX(Settings!$H:$H,MATCH(BY$1,Settings!$G:$G,0))=TRUE,
100-100*(J287-MINIFS(J:J,$E:$E,$E287))/(MAXIFS(J:J,$E:$E,$E287)-MINIFS(J:J,$E:$E,$E287)),
100*(J287-MINIFS(J:J,$E:$E,$E287))/(MAXIFS(J:J,$E:$E,$E287)-MINIFS(J:J,$E:$E,$E287))))</f>
        <v/>
      </c>
      <c r="BZ287" s="223" t="str">
        <f t="array" ref="BZ287">IF(K287="","",
IF(INDEX(Settings!$H:$H,MATCH(BZ$1,Settings!$G:$G,0))=TRUE,
100-100*(K287-MINIFS(K:K,$E:$E,$E287))/(MAXIFS(K:K,$E:$E,$E287)-MINIFS(K:K,$E:$E,$E287)),
100*(K287-MINIFS(K:K,$E:$E,$E287))/(MAXIFS(K:K,$E:$E,$E287)-MINIFS(K:K,$E:$E,$E287))))</f>
        <v/>
      </c>
      <c r="CA287" s="223" t="str">
        <f t="array" ref="CA287">IF(L287="","",
IF(INDEX(Settings!$H:$H,MATCH(CA$1,Settings!$G:$G,0))=TRUE,
100-100*(L287-MINIFS(L:L,$E:$E,$E287))/(MAXIFS(L:L,$E:$E,$E287)-MINIFS(L:L,$E:$E,$E287)),
100*(L287-MINIFS(L:L,$E:$E,$E287))/(MAXIFS(L:L,$E:$E,$E287)-MINIFS(L:L,$E:$E,$E287))))</f>
        <v/>
      </c>
      <c r="CB287" s="223" t="str">
        <f t="array" ref="CB287">IF(M287="","",
IF(INDEX(Settings!$H:$H,MATCH(CB$1,Settings!$G:$G,0))=TRUE,
100-100*(M287-MINIFS(M:M,$E:$E,$E287))/(MAXIFS(M:M,$E:$E,$E287)-MINIFS(M:M,$E:$E,$E287)),
100*(M287-MINIFS(M:M,$E:$E,$E287))/(MAXIFS(M:M,$E:$E,$E287)-MINIFS(M:M,$E:$E,$E287))))</f>
        <v/>
      </c>
      <c r="CC287" s="223" t="str">
        <f t="array" ref="CC287">IF(N287="","",
IF(INDEX(Settings!$H:$H,MATCH(CC$1,Settings!$G:$G,0))=TRUE,
100-100*(N287-MINIFS(N:N,$E:$E,$E287))/(MAXIFS(N:N,$E:$E,$E287)-MINIFS(N:N,$E:$E,$E287)),
100*(N287-MINIFS(N:N,$E:$E,$E287))/(MAXIFS(N:N,$E:$E,$E287)-MINIFS(N:N,$E:$E,$E287))))</f>
        <v/>
      </c>
      <c r="CD287" s="223" t="str">
        <f t="array" ref="CD287">IF(O287="","",
IF(INDEX(Settings!$H:$H,MATCH(CD$1,Settings!$G:$G,0))=TRUE,
100-100*(O287-MINIFS(O:O,$E:$E,$E287))/(MAXIFS(O:O,$E:$E,$E287)-MINIFS(O:O,$E:$E,$E287)),
100*(O287-MINIFS(O:O,$E:$E,$E287))/(MAXIFS(O:O,$E:$E,$E287)-MINIFS(O:O,$E:$E,$E287))))</f>
        <v/>
      </c>
      <c r="CE287" s="223" t="str">
        <f t="array" ref="CE287">IF(P287="","",
IF(INDEX(Settings!$H:$H,MATCH(CE$1,Settings!$G:$G,0))=TRUE,
100-100*(P287-MINIFS(P:P,$E:$E,$E287))/(MAXIFS(P:P,$E:$E,$E287)-MINIFS(P:P,$E:$E,$E287)),
100*(P287-MINIFS(P:P,$E:$E,$E287))/(MAXIFS(P:P,$E:$E,$E287)-MINIFS(P:P,$E:$E,$E287))))</f>
        <v/>
      </c>
      <c r="CF287" s="223" t="str">
        <f t="array" ref="CF287">IF(Q287="","",
IF(INDEX(Settings!$H:$H,MATCH(CF$1,Settings!$G:$G,0))=TRUE,
100-100*(Q287-MINIFS(Q:Q,$E:$E,$E287))/(MAXIFS(Q:Q,$E:$E,$E287)-MINIFS(Q:Q,$E:$E,$E287)),
100*(Q287-MINIFS(Q:Q,$E:$E,$E287))/(MAXIFS(Q:Q,$E:$E,$E287)-MINIFS(Q:Q,$E:$E,$E287))))</f>
        <v/>
      </c>
      <c r="CG287" s="223" t="str">
        <f t="array" ref="CG287">IF(R287="","",
IF(INDEX(Settings!$H:$H,MATCH(CG$1,Settings!$G:$G,0))=TRUE,
100-100*(R287-MINIFS(R:R,$E:$E,$E287))/(MAXIFS(R:R,$E:$E,$E287)-MINIFS(R:R,$E:$E,$E287)),
100*(R287-MINIFS(R:R,$E:$E,$E287))/(MAXIFS(R:R,$E:$E,$E287)-MINIFS(R:R,$E:$E,$E287))))</f>
        <v/>
      </c>
      <c r="CH287" s="223" t="str">
        <f t="array" ref="CH287">IF(S287="","",
IF(INDEX(Settings!$H:$H,MATCH(CH$1,Settings!$G:$G,0))=TRUE,
100-100*(S287-MINIFS(S:S,$E:$E,$E287))/(MAXIFS(S:S,$E:$E,$E287)-MINIFS(S:S,$E:$E,$E287)),
100*(S287-MINIFS(S:S,$E:$E,$E287))/(MAXIFS(S:S,$E:$E,$E287)-MINIFS(S:S,$E:$E,$E287))))</f>
        <v/>
      </c>
      <c r="CI287" s="223" t="str">
        <f t="array" ref="CI287">IF(T287="","",
IF(INDEX(Settings!$H:$H,MATCH(CI$1,Settings!$G:$G,0))=TRUE,
100-100*(T287-MINIFS(T:T,$E:$E,$E287))/(MAXIFS(T:T,$E:$E,$E287)-MINIFS(T:T,$E:$E,$E287)),
100*(T287-MINIFS(T:T,$E:$E,$E287))/(MAXIFS(T:T,$E:$E,$E287)-MINIFS(T:T,$E:$E,$E287))))</f>
        <v/>
      </c>
      <c r="CJ287" s="223" t="str">
        <f t="array" ref="CJ287">IF(U287="","",
IF(INDEX(Settings!$H:$H,MATCH(CJ$1,Settings!$G:$G,0))=TRUE,
100-100*(U287-MINIFS(U:U,$E:$E,$E287))/(MAXIFS(U:U,$E:$E,$E287)-MINIFS(U:U,$E:$E,$E287)),
100*(U287-MINIFS(U:U,$E:$E,$E287))/(MAXIFS(U:U,$E:$E,$E287)-MINIFS(U:U,$E:$E,$E287))))</f>
        <v/>
      </c>
      <c r="CK287" s="223" t="str">
        <f t="array" ref="CK287">IF(V287="","",
IF(INDEX(Settings!$H:$H,MATCH(CK$1,Settings!$G:$G,0))=TRUE,
100-100*(V287-MINIFS(V:V,$E:$E,$E287))/(MAXIFS(V:V,$E:$E,$E287)-MINIFS(V:V,$E:$E,$E287)),
100*(V287-MINIFS(V:V,$E:$E,$E287))/(MAXIFS(V:V,$E:$E,$E287)-MINIFS(V:V,$E:$E,$E287))))</f>
        <v/>
      </c>
      <c r="CL287" s="223" t="str">
        <f t="array" ref="CL287">IF(W287="","",
IF(INDEX(Settings!$H:$H,MATCH(CL$1,Settings!$G:$G,0))=TRUE,
100-100*(W287-MINIFS(W:W,$E:$E,$E287))/(MAXIFS(W:W,$E:$E,$E287)-MINIFS(W:W,$E:$E,$E287)),
100*(W287-MINIFS(W:W,$E:$E,$E287))/(MAXIFS(W:W,$E:$E,$E287)-MINIFS(W:W,$E:$E,$E287))))</f>
        <v/>
      </c>
      <c r="CM287" s="223" t="str">
        <f t="array" ref="CM287">IF(X287="","",
IF(INDEX(Settings!$H:$H,MATCH(CM$1,Settings!$G:$G,0))=TRUE,
100-100*(X287-MINIFS(X:X,$E:$E,$E287))/(MAXIFS(X:X,$E:$E,$E287)-MINIFS(X:X,$E:$E,$E287)),
100*(X287-MINIFS(X:X,$E:$E,$E287))/(MAXIFS(X:X,$E:$E,$E287)-MINIFS(X:X,$E:$E,$E287))))</f>
        <v/>
      </c>
      <c r="CN287" s="223" t="str">
        <f t="array" ref="CN287">IF(Y287="","",
IF(INDEX(Settings!$H:$H,MATCH(CN$1,Settings!$G:$G,0))=TRUE,
100-100*(Y287-MINIFS(Y:Y,$E:$E,$E287))/(MAXIFS(Y:Y,$E:$E,$E287)-MINIFS(Y:Y,$E:$E,$E287)),
100*(Y287-MINIFS(Y:Y,$E:$E,$E287))/(MAXIFS(Y:Y,$E:$E,$E287)-MINIFS(Y:Y,$E:$E,$E287))))</f>
        <v/>
      </c>
      <c r="CO287" s="223" t="str">
        <f t="array" ref="CO287">IF(Z287="","",
IF(INDEX(Settings!$H:$H,MATCH(CO$1,Settings!$G:$G,0))=TRUE,
100-100*(Z287-MINIFS(Z:Z,$E:$E,$E287))/(MAXIFS(Z:Z,$E:$E,$E287)-MINIFS(Z:Z,$E:$E,$E287)),
100*(Z287-MINIFS(Z:Z,$E:$E,$E287))/(MAXIFS(Z:Z,$E:$E,$E287)-MINIFS(Z:Z,$E:$E,$E287))))</f>
        <v/>
      </c>
      <c r="CP287" s="223" t="str">
        <f t="array" ref="CP287">IF(AA287="","",
IF(INDEX(Settings!$H:$H,MATCH(CP$1,Settings!$G:$G,0))=TRUE,
100-100*(AA287-MINIFS(AA:AA,$E:$E,$E287))/(MAXIFS(AA:AA,$E:$E,$E287)-MINIFS(AA:AA,$E:$E,$E287)),
100*(AA287-MINIFS(AA:AA,$E:$E,$E287))/(MAXIFS(AA:AA,$E:$E,$E287)-MINIFS(AA:AA,$E:$E,$E287))))</f>
        <v/>
      </c>
      <c r="CQ287" s="223" t="str">
        <f t="array" ref="CQ287">IF(AB287="","",
IF(INDEX(Settings!$H:$H,MATCH(CQ$1,Settings!$G:$G,0))=TRUE,
100-100*(AB287-MINIFS(AB:AB,$E:$E,$E287))/(MAXIFS(AB:AB,$E:$E,$E287)-MINIFS(AB:AB,$E:$E,$E287)),
100*(AB287-MINIFS(AB:AB,$E:$E,$E287))/(MAXIFS(AB:AB,$E:$E,$E287)-MINIFS(AB:AB,$E:$E,$E287))))</f>
        <v/>
      </c>
      <c r="CR287" s="223" t="str">
        <f t="array" ref="CR287">IF(AC287="","",
IF(INDEX(Settings!$H:$H,MATCH(CR$1,Settings!$G:$G,0))=TRUE,
100-100*(AC287-MINIFS(AC:AC,$E:$E,$E287))/(MAXIFS(AC:AC,$E:$E,$E287)-MINIFS(AC:AC,$E:$E,$E287)),
100*(AC287-MINIFS(AC:AC,$E:$E,$E287))/(MAXIFS(AC:AC,$E:$E,$E287)-MINIFS(AC:AC,$E:$E,$E287))))</f>
        <v/>
      </c>
      <c r="CS287" s="223" t="str">
        <f t="array" ref="CS287">IF(AD287="","",
IF(INDEX(Settings!$H:$H,MATCH(CS$1,Settings!$G:$G,0))=TRUE,
100-100*(AD287-MINIFS(AD:AD,$E:$E,$E287))/(MAXIFS(AD:AD,$E:$E,$E287)-MINIFS(AD:AD,$E:$E,$E287)),
100*(AD287-MINIFS(AD:AD,$E:$E,$E287))/(MAXIFS(AD:AD,$E:$E,$E287)-MINIFS(AD:AD,$E:$E,$E287))))</f>
        <v/>
      </c>
      <c r="CT287" s="223" t="str">
        <f t="array" ref="CT287">IF(AE287="","",
IF(INDEX(Settings!$H:$H,MATCH(CT$1,Settings!$G:$G,0))=TRUE,
100-100*(AE287-MINIFS(AE:AE,$E:$E,$E287))/(MAXIFS(AE:AE,$E:$E,$E287)-MINIFS(AE:AE,$E:$E,$E287)),
100*(AE287-MINIFS(AE:AE,$E:$E,$E287))/(MAXIFS(AE:AE,$E:$E,$E287)-MINIFS(AE:AE,$E:$E,$E287))))</f>
        <v/>
      </c>
      <c r="CU287" s="223" t="str">
        <f t="array" ref="CU287">IF(AF287="","",
IF(INDEX(Settings!$H:$H,MATCH(CU$1,Settings!$G:$G,0))=TRUE,
100-100*(AF287-MINIFS(AF:AF,$E:$E,$E287))/(MAXIFS(AF:AF,$E:$E,$E287)-MINIFS(AF:AF,$E:$E,$E287)),
100*(AF287-MINIFS(AF:AF,$E:$E,$E287))/(MAXIFS(AF:AF,$E:$E,$E287)-MINIFS(AF:AF,$E:$E,$E287))))</f>
        <v/>
      </c>
      <c r="CV287" s="223" t="str">
        <f t="array" ref="CV287">IF(AG287="","",
IF(INDEX(Settings!$H:$H,MATCH(CV$1,Settings!$G:$G,0))=TRUE,
100-100*(AG287-MINIFS(AG:AG,$E:$E,$E287))/(MAXIFS(AG:AG,$E:$E,$E287)-MINIFS(AG:AG,$E:$E,$E287)),
100*(AG287-MINIFS(AG:AG,$E:$E,$E287))/(MAXIFS(AG:AG,$E:$E,$E287)-MINIFS(AG:AG,$E:$E,$E287))))</f>
        <v/>
      </c>
      <c r="CW287" s="223" t="str">
        <f t="array" ref="CW287">IF(AH287="","",
IF(INDEX(Settings!$H:$H,MATCH(CW$1,Settings!$G:$G,0))=TRUE,
100-100*(AH287-MINIFS(AH:AH,$E:$E,$E287))/(MAXIFS(AH:AH,$E:$E,$E287)-MINIFS(AH:AH,$E:$E,$E287)),
100*(AH287-MINIFS(AH:AH,$E:$E,$E287))/(MAXIFS(AH:AH,$E:$E,$E287)-MINIFS(AH:AH,$E:$E,$E287))))</f>
        <v/>
      </c>
      <c r="CX287" s="223" t="str">
        <f t="array" ref="CX287">IF(AI287="","",
IF(INDEX(Settings!$H:$H,MATCH(CX$1,Settings!$G:$G,0))=TRUE,
100-100*(AI287-MINIFS(AI:AI,$E:$E,$E287))/(MAXIFS(AI:AI,$E:$E,$E287)-MINIFS(AI:AI,$E:$E,$E287)),
100*(AI287-MINIFS(AI:AI,$E:$E,$E287))/(MAXIFS(AI:AI,$E:$E,$E287)-MINIFS(AI:AI,$E:$E,$E287))))</f>
        <v/>
      </c>
      <c r="CY287" s="223" t="str">
        <f t="array" ref="CY287">IF(AJ287="","",
IF(INDEX(Settings!$H:$H,MATCH(CY$1,Settings!$G:$G,0))=TRUE,
100-100*(AJ287-MINIFS(AJ:AJ,$E:$E,$E287))/(MAXIFS(AJ:AJ,$E:$E,$E287)-MINIFS(AJ:AJ,$E:$E,$E287)),
100*(AJ287-MINIFS(AJ:AJ,$E:$E,$E287))/(MAXIFS(AJ:AJ,$E:$E,$E287)-MINIFS(AJ:AJ,$E:$E,$E287))))</f>
        <v/>
      </c>
      <c r="CZ287" s="223" t="str">
        <f t="array" ref="CZ287">IF(AK287="","",
IF(INDEX(Settings!$H:$H,MATCH(CZ$1,Settings!$G:$G,0))=TRUE,
100-100*(AK287-MINIFS(AK:AK,$E:$E,$E287))/(MAXIFS(AK:AK,$E:$E,$E287)-MINIFS(AK:AK,$E:$E,$E287)),
100*(AK287-MINIFS(AK:AK,$E:$E,$E287))/(MAXIFS(AK:AK,$E:$E,$E287)-MINIFS(AK:AK,$E:$E,$E287))))</f>
        <v/>
      </c>
      <c r="DA287" s="223" t="str">
        <f t="array" ref="DA287">IF(AL287="","",
IF(INDEX(Settings!$H:$H,MATCH(DA$1,Settings!$G:$G,0))=TRUE,
100-100*(AL287-MINIFS(AL:AL,$E:$E,$E287))/(MAXIFS(AL:AL,$E:$E,$E287)-MINIFS(AL:AL,$E:$E,$E287)),
100*(AL287-MINIFS(AL:AL,$E:$E,$E287))/(MAXIFS(AL:AL,$E:$E,$E287)-MINIFS(AL:AL,$E:$E,$E287))))</f>
        <v/>
      </c>
      <c r="DB287" s="223" t="str">
        <f t="array" ref="DB287">IF(AM287="","",
IF(INDEX(Settings!$H:$H,MATCH(DB$1,Settings!$G:$G,0))=TRUE,
100-100*(AM287-MINIFS(AM:AM,$E:$E,$E287))/(MAXIFS(AM:AM,$E:$E,$E287)-MINIFS(AM:AM,$E:$E,$E287)),
100*(AM287-MINIFS(AM:AM,$E:$E,$E287))/(MAXIFS(AM:AM,$E:$E,$E287)-MINIFS(AM:AM,$E:$E,$E287))))</f>
        <v/>
      </c>
      <c r="DC287" s="223" t="str">
        <f t="array" ref="DC287">IF(AN287="","",
IF(INDEX(Settings!$H:$H,MATCH(DC$1,Settings!$G:$G,0))=TRUE,
100-100*(AN287-MINIFS(AN:AN,$E:$E,$E287))/(MAXIFS(AN:AN,$E:$E,$E287)-MINIFS(AN:AN,$E:$E,$E287)),
100*(AN287-MINIFS(AN:AN,$E:$E,$E287))/(MAXIFS(AN:AN,$E:$E,$E287)-MINIFS(AN:AN,$E:$E,$E287))))</f>
        <v/>
      </c>
      <c r="DD287" s="223" t="str">
        <f t="array" ref="DD287">IF(AO287="","",
IF(INDEX(Settings!$H:$H,MATCH(DD$1,Settings!$G:$G,0))=TRUE,
100-100*(AO287-MINIFS(AO:AO,$E:$E,$E287))/(MAXIFS(AO:AO,$E:$E,$E287)-MINIFS(AO:AO,$E:$E,$E287)),
100*(AO287-MINIFS(AO:AO,$E:$E,$E287))/(MAXIFS(AO:AO,$E:$E,$E287)-MINIFS(AO:AO,$E:$E,$E287))))</f>
        <v/>
      </c>
      <c r="DE287" s="223" t="str">
        <f t="array" ref="DE287">IF(AP287="","",
IF(INDEX(Settings!$H:$H,MATCH(DE$1,Settings!$G:$G,0))=TRUE,
100-100*(AP287-MINIFS(AP:AP,$E:$E,$E287))/(MAXIFS(AP:AP,$E:$E,$E287)-MINIFS(AP:AP,$E:$E,$E287)),
100*(AP287-MINIFS(AP:AP,$E:$E,$E287))/(MAXIFS(AP:AP,$E:$E,$E287)-MINIFS(AP:AP,$E:$E,$E287))))</f>
        <v/>
      </c>
      <c r="DF287" s="223" t="str">
        <f t="array" ref="DF287">IF(AQ287="","",
IF(INDEX(Settings!$H:$H,MATCH(DF$1,Settings!$G:$G,0))=TRUE,
100-100*(AQ287-MINIFS(AQ:AQ,$E:$E,$E287))/(MAXIFS(AQ:AQ,$E:$E,$E287)-MINIFS(AQ:AQ,$E:$E,$E287)),
100*(AQ287-MINIFS(AQ:AQ,$E:$E,$E287))/(MAXIFS(AQ:AQ,$E:$E,$E287)-MINIFS(AQ:AQ,$E:$E,$E287))))</f>
        <v/>
      </c>
      <c r="DG287" s="223" t="str">
        <f t="array" ref="DG287">IF(AR287="","",
IF(INDEX(Settings!$H:$H,MATCH(DG$1,Settings!$G:$G,0))=TRUE,
100-100*(AR287-MINIFS(AR:AR,$E:$E,$E287))/(MAXIFS(AR:AR,$E:$E,$E287)-MINIFS(AR:AR,$E:$E,$E287)),
100*(AR287-MINIFS(AR:AR,$E:$E,$E287))/(MAXIFS(AR:AR,$E:$E,$E287)-MINIFS(AR:AR,$E:$E,$E287))))</f>
        <v/>
      </c>
      <c r="DH287" s="223" t="str">
        <f t="array" ref="DH287">IF(AS287="","",
IF(INDEX(Settings!$H:$H,MATCH(DH$1,Settings!$G:$G,0))=TRUE,
100-100*(AS287-MINIFS(AS:AS,$E:$E,$E287))/(MAXIFS(AS:AS,$E:$E,$E287)-MINIFS(AS:AS,$E:$E,$E287)),
100*(AS287-MINIFS(AS:AS,$E:$E,$E287))/(MAXIFS(AS:AS,$E:$E,$E287)-MINIFS(AS:AS,$E:$E,$E287))))</f>
        <v/>
      </c>
      <c r="DI287" s="223" t="str">
        <f t="array" ref="DI287">IF(AT287="","",
IF(INDEX(Settings!$H:$H,MATCH(DI$1,Settings!$G:$G,0))=TRUE,
100-100*(AT287-MINIFS(AT:AT,$E:$E,$E287))/(MAXIFS(AT:AT,$E:$E,$E287)-MINIFS(AT:AT,$E:$E,$E287)),
100*(AT287-MINIFS(AT:AT,$E:$E,$E287))/(MAXIFS(AT:AT,$E:$E,$E287)-MINIFS(AT:AT,$E:$E,$E287))))</f>
        <v/>
      </c>
      <c r="DJ287" s="223" t="str">
        <f t="array" ref="DJ287">IF(AU287="","",
IF(INDEX(Settings!$H:$H,MATCH(DJ$1,Settings!$G:$G,0))=TRUE,
100-100*(AU287-MINIFS(AU:AU,$E:$E,$E287))/(MAXIFS(AU:AU,$E:$E,$E287)-MINIFS(AU:AU,$E:$E,$E287)),
100*(AU287-MINIFS(AU:AU,$E:$E,$E287))/(MAXIFS(AU:AU,$E:$E,$E287)-MINIFS(AU:AU,$E:$E,$E287))))</f>
        <v/>
      </c>
      <c r="DK287" s="223" t="str">
        <f t="array" ref="DK287">IF(AV287="","",
IF(INDEX(Settings!$H:$H,MATCH(DK$1,Settings!$G:$G,0))=TRUE,
100-100*(AV287-MINIFS(AV:AV,$E:$E,$E287))/(MAXIFS(AV:AV,$E:$E,$E287)-MINIFS(AV:AV,$E:$E,$E287)),
100*(AV287-MINIFS(AV:AV,$E:$E,$E287))/(MAXIFS(AV:AV,$E:$E,$E287)-MINIFS(AV:AV,$E:$E,$E287))))</f>
        <v/>
      </c>
      <c r="DL287" s="223" t="str">
        <f t="array" ref="DL287">IF(AW287="","",
IF(INDEX(Settings!$H:$H,MATCH(DL$1,Settings!$G:$G,0))=TRUE,
100-100*(AW287-MINIFS(AW:AW,$E:$E,$E287))/(MAXIFS(AW:AW,$E:$E,$E287)-MINIFS(AW:AW,$E:$E,$E287)),
100*(AW287-MINIFS(AW:AW,$E:$E,$E287))/(MAXIFS(AW:AW,$E:$E,$E287)-MINIFS(AW:AW,$E:$E,$E287))))</f>
        <v/>
      </c>
      <c r="DM287" s="223" t="str">
        <f t="array" ref="DM287">IF(AX287="","",
IF(INDEX(Settings!$H:$H,MATCH(DM$1,Settings!$G:$G,0))=TRUE,
100-100*(AX287-MINIFS(AX:AX,$E:$E,$E287))/(MAXIFS(AX:AX,$E:$E,$E287)-MINIFS(AX:AX,$E:$E,$E287)),
100*(AX287-MINIFS(AX:AX,$E:$E,$E287))/(MAXIFS(AX:AX,$E:$E,$E287)-MINIFS(AX:AX,$E:$E,$E287))))</f>
        <v/>
      </c>
      <c r="DN287" s="223" t="str">
        <f t="array" ref="DN287">IF(AY287="","",
IF(INDEX(Settings!$H:$H,MATCH(DN$1,Settings!$G:$G,0))=TRUE,
100-100*(AY287-MINIFS(AY:AY,$E:$E,$E287))/(MAXIFS(AY:AY,$E:$E,$E287)-MINIFS(AY:AY,$E:$E,$E287)),
100*(AY287-MINIFS(AY:AY,$E:$E,$E287))/(MAXIFS(AY:AY,$E:$E,$E287)-MINIFS(AY:AY,$E:$E,$E287))))</f>
        <v/>
      </c>
      <c r="DO287" s="223" t="str">
        <f t="array" ref="DO287">IF(AZ287="","",
IF(INDEX(Settings!$H:$H,MATCH(DO$1,Settings!$G:$G,0))=TRUE,
100-100*(AZ287-MINIFS(AZ:AZ,$E:$E,$E287))/(MAXIFS(AZ:AZ,$E:$E,$E287)-MINIFS(AZ:AZ,$E:$E,$E287)),
100*(AZ287-MINIFS(AZ:AZ,$E:$E,$E287))/(MAXIFS(AZ:AZ,$E:$E,$E287)-MINIFS(AZ:AZ,$E:$E,$E287))))</f>
        <v/>
      </c>
      <c r="DP287" s="223" t="str">
        <f t="array" ref="DP287">IF(BA287="","",
IF(INDEX(Settings!$H:$H,MATCH(DP$1,Settings!$G:$G,0))=TRUE,
100-100*(BA287-MINIFS(BA:BA,$E:$E,$E287))/(MAXIFS(BA:BA,$E:$E,$E287)-MINIFS(BA:BA,$E:$E,$E287)),
100*(BA287-MINIFS(BA:BA,$E:$E,$E287))/(MAXIFS(BA:BA,$E:$E,$E287)-MINIFS(BA:BA,$E:$E,$E287))))</f>
        <v/>
      </c>
      <c r="DQ287" s="223" t="str">
        <f t="array" ref="DQ287">IF(BB287="","",
IF(INDEX(Settings!$H:$H,MATCH(DQ$1,Settings!$G:$G,0))=TRUE,
100-100*(BB287-MINIFS(BB:BB,$E:$E,$E287))/(MAXIFS(BB:BB,$E:$E,$E287)-MINIFS(BB:BB,$E:$E,$E287)),
100*(BB287-MINIFS(BB:BB,$E:$E,$E287))/(MAXIFS(BB:BB,$E:$E,$E287)-MINIFS(BB:BB,$E:$E,$E287))))</f>
        <v/>
      </c>
      <c r="DR287" s="223" t="str">
        <f t="array" ref="DR287">IF(BC287="","",
IF(INDEX(Settings!$H:$H,MATCH(DR$1,Settings!$G:$G,0))=TRUE,
100-100*(BC287-MINIFS(BC:BC,$E:$E,$E287))/(MAXIFS(BC:BC,$E:$E,$E287)-MINIFS(BC:BC,$E:$E,$E287)),
100*(BC287-MINIFS(BC:BC,$E:$E,$E287))/(MAXIFS(BC:BC,$E:$E,$E287)-MINIFS(BC:BC,$E:$E,$E287))))</f>
        <v/>
      </c>
      <c r="DS287" s="223" t="str">
        <f t="array" ref="DS287">IF(BD287="","",
IF(INDEX(Settings!$H:$H,MATCH(DS$1,Settings!$G:$G,0))=TRUE,
100-100*(BD287-MINIFS(BD:BD,$E:$E,$E287))/(MAXIFS(BD:BD,$E:$E,$E287)-MINIFS(BD:BD,$E:$E,$E287)),
100*(BD287-MINIFS(BD:BD,$E:$E,$E287))/(MAXIFS(BD:BD,$E:$E,$E287)-MINIFS(BD:BD,$E:$E,$E287))))</f>
        <v/>
      </c>
      <c r="DT287" s="223" t="str">
        <f t="array" ref="DT287">IF(BE287="","",
IF(INDEX(Settings!$H:$H,MATCH(DT$1,Settings!$G:$G,0))=TRUE,
100-100*(BE287-MINIFS(BE:BE,$E:$E,$E287))/(MAXIFS(BE:BE,$E:$E,$E287)-MINIFS(BE:BE,$E:$E,$E287)),
100*(BE287-MINIFS(BE:BE,$E:$E,$E287))/(MAXIFS(BE:BE,$E:$E,$E287)-MINIFS(BE:BE,$E:$E,$E287))))</f>
        <v/>
      </c>
      <c r="DU287" s="223" t="str">
        <f t="array" ref="DU287">IF(BF287="","",
IF(INDEX(Settings!$H:$H,MATCH(DU$1,Settings!$G:$G,0))=TRUE,
100-100*(BF287-MINIFS(BF:BF,$E:$E,$E287))/(MAXIFS(BF:BF,$E:$E,$E287)-MINIFS(BF:BF,$E:$E,$E287)),
100*(BF287-MINIFS(BF:BF,$E:$E,$E287))/(MAXIFS(BF:BF,$E:$E,$E287)-MINIFS(BF:BF,$E:$E,$E287))))</f>
        <v/>
      </c>
      <c r="DV287" s="223" t="str">
        <f t="array" ref="DV287">IF(BG287="","",
IF(INDEX(Settings!$H:$H,MATCH(DV$1,Settings!$G:$G,0))=TRUE,
100-100*(BG287-MINIFS(BG:BG,$E:$E,$E287))/(MAXIFS(BG:BG,$E:$E,$E287)-MINIFS(BG:BG,$E:$E,$E287)),
100*(BG287-MINIFS(BG:BG,$E:$E,$E287))/(MAXIFS(BG:BG,$E:$E,$E287)-MINIFS(BG:BG,$E:$E,$E287))))</f>
        <v/>
      </c>
      <c r="DW287" s="223" t="str">
        <f t="array" ref="DW287">IF(BH287="","",
IF(INDEX(Settings!$H:$H,MATCH(DW$1,Settings!$G:$G,0))=TRUE,
100-100*(BH287-MINIFS(BH:BH,$E:$E,$E287))/(MAXIFS(BH:BH,$E:$E,$E287)-MINIFS(BH:BH,$E:$E,$E287)),
100*(BH287-MINIFS(BH:BH,$E:$E,$E287))/(MAXIFS(BH:BH,$E:$E,$E287)-MINIFS(BH:BH,$E:$E,$E287))))</f>
        <v/>
      </c>
      <c r="DX287" s="223" t="str">
        <f t="array" ref="DX287">IF(BI287="","",
IF(INDEX(Settings!$H:$H,MATCH(DX$1,Settings!$G:$G,0))=TRUE,
100-100*(BI287-MINIFS(BI:BI,$E:$E,$E287))/(MAXIFS(BI:BI,$E:$E,$E287)-MINIFS(BI:BI,$E:$E,$E287)),
100*(BI287-MINIFS(BI:BI,$E:$E,$E287))/(MAXIFS(BI:BI,$E:$E,$E287)-MINIFS(BI:BI,$E:$E,$E287))))</f>
        <v/>
      </c>
      <c r="DY287" s="223" t="str">
        <f t="array" ref="DY287">IF(BJ287="","",
IF(INDEX(Settings!$H:$H,MATCH(DY$1,Settings!$G:$G,0))=TRUE,
100-100*(BJ287-MINIFS(BJ:BJ,$E:$E,$E287))/(MAXIFS(BJ:BJ,$E:$E,$E287)-MINIFS(BJ:BJ,$E:$E,$E287)),
100*(BJ287-MINIFS(BJ:BJ,$E:$E,$E287))/(MAXIFS(BJ:BJ,$E:$E,$E287)-MINIFS(BJ:BJ,$E:$E,$E287))))</f>
        <v/>
      </c>
      <c r="DZ287" s="225"/>
      <c r="EA287" s="225"/>
      <c r="EB287" s="225" t="str">
        <f t="shared" si="8"/>
        <v/>
      </c>
      <c r="EC287" s="225" t="str">
        <f t="shared" si="9"/>
        <v/>
      </c>
      <c r="ED287" s="225" t="str">
        <f t="shared" si="10"/>
        <v/>
      </c>
      <c r="EE287" s="225" t="str">
        <f t="shared" si="11"/>
        <v/>
      </c>
      <c r="EF287" s="225" t="str">
        <f t="shared" si="12"/>
        <v/>
      </c>
      <c r="EG287" s="225" t="str">
        <f t="shared" si="13"/>
        <v/>
      </c>
      <c r="EH287" s="225"/>
      <c r="EI287" s="225"/>
      <c r="EJ287" s="225"/>
      <c r="EK287" s="225"/>
      <c r="EL287" s="225"/>
      <c r="EM287" s="225"/>
    </row>
    <row r="288">
      <c r="A288" s="231"/>
      <c r="B288" s="231"/>
      <c r="C288" s="231"/>
      <c r="D288" s="231" t="str">
        <f t="array" ref="D288">IFERROR(INDEX(Profiles!$B:$B,MATCH($A288,Profiles!$A:$A,0)),"")</f>
        <v/>
      </c>
      <c r="E288" s="231"/>
      <c r="F288" s="231"/>
      <c r="G288" s="231"/>
      <c r="H288" s="231"/>
      <c r="I288" s="231" t="str">
        <f>IF(A288="","",IF(Settings!$N$3="DATE",F288&amp;": "&amp;TEXT(B288,"M/DD/YY"),F288&amp;": "&amp;H288))</f>
        <v/>
      </c>
      <c r="J288" s="231"/>
      <c r="K288" s="231"/>
      <c r="L288" s="231"/>
      <c r="M288" s="232" t="str">
        <f t="shared" si="14"/>
        <v/>
      </c>
      <c r="N288" s="231"/>
      <c r="O288" s="231"/>
      <c r="P288" s="231"/>
      <c r="Q288" s="231"/>
      <c r="R288" s="231"/>
      <c r="S288" s="230" t="str">
        <f>IFERROR(VLOOKUP(AF288, 'YOYO IR Scores'!A:C, 3, FALSE), "")
</f>
        <v/>
      </c>
      <c r="T288" s="231"/>
      <c r="U288" s="231"/>
      <c r="V288" s="231"/>
      <c r="W288" s="231"/>
      <c r="X288" s="233" t="str">
        <f t="shared" si="4"/>
        <v/>
      </c>
      <c r="Y288" s="234" t="str">
        <f t="shared" si="5"/>
        <v/>
      </c>
      <c r="Z288" s="234" t="str">
        <f t="shared" si="6"/>
        <v/>
      </c>
      <c r="AA288" s="233" t="str">
        <f t="shared" si="7"/>
        <v/>
      </c>
      <c r="AB288" s="232"/>
      <c r="AC288" s="232"/>
      <c r="AD288" s="232"/>
      <c r="AE288" s="232" t="str">
        <f>IFERROR(VLOOKUP(AF288, 'YOYO IR Scores'!A:C, 2, FALSE), "")</f>
        <v/>
      </c>
      <c r="AF288" s="232"/>
      <c r="AG288" s="232"/>
      <c r="AH288" s="232"/>
      <c r="AI288" s="232"/>
      <c r="AJ288" s="232"/>
      <c r="AK288" s="232"/>
      <c r="AL288" s="232"/>
      <c r="AM288" s="232"/>
      <c r="AN288" s="232"/>
      <c r="AO288" s="232"/>
      <c r="AP288" s="232"/>
      <c r="AQ288" s="232"/>
      <c r="AR288" s="232"/>
      <c r="AS288" s="232"/>
      <c r="AT288" s="232"/>
      <c r="AU288" s="232"/>
      <c r="AV288" s="232"/>
      <c r="AW288" s="232"/>
      <c r="AX288" s="232"/>
      <c r="AY288" s="232"/>
      <c r="AZ288" s="232"/>
      <c r="BA288" s="232"/>
      <c r="BB288" s="232"/>
      <c r="BC288" s="232"/>
      <c r="BD288" s="232"/>
      <c r="BE288" s="232"/>
      <c r="BF288" s="232"/>
      <c r="BG288" s="232"/>
      <c r="BH288" s="232"/>
      <c r="BI288" s="232"/>
      <c r="BJ288" s="232"/>
      <c r="BK288" s="232" t="str">
        <f t="array" ref="BK288">IF(J288="","",
IF(INDEX(Settings!$H:$H,MATCH(BY$1,Settings!$G:$G,0))=TRUE,
100-100*(J288-MIN(J:J))/(MAX(J:J)-MIN(J:J)),
100*(J288-MIN(J:J))/(MAX(J:J)-MIN(J:J))))</f>
        <v/>
      </c>
      <c r="BL288" s="232" t="str">
        <f t="array" ref="BL288">IF(J288="","",
IF(INDEX(Settings!$H:$H,MATCH(BY$1,Settings!$G:$G,0))=TRUE,
100-100*(J288-MINIFS(J:J,$E:$E,$E288))/(MAXIFS(J:J,$E:$E,$E288)-MINIFS(J:J,$E:$E,$E288)),
100*(J288-MINIFS(J:J,$E:$E,$E288))/(MAXIFS(J:J,$E:$E,$E288)-MINIFS(J:J,$E:$E,$E288))))</f>
        <v/>
      </c>
      <c r="BM288" s="232" t="str">
        <f t="array" ref="BM288">IF(J288="","",
IF(INDEX(Settings!$H:$H,MATCH(BY$1,Settings!$G:$G,0))=TRUE,
100-100*(J288-MINIFS(J:J,$E:$E,$E288,$I:$I,$I288))/(MAXIFS(J:J,$E:$E,$E288,$I:$I,$I288)-MINIFS(J:J,$E:$E,$E288,$I:$I,$I288)),
100*(J288-MINIFS(J:J,$E:$E,$E288,$I:$I,$I288))/(MAXIFS(J:J,$E:$E,$E288,$I:$I,$I288)-MINIFS(J:J,$E:$E,$E288,$I:$I,$I288))))</f>
        <v/>
      </c>
      <c r="BN288" s="231" t="str">
        <f t="array" ref="BN288">IF(J288="","",
IF(INDEX(Settings!$H:$H,MATCH(BY$1,Settings!$G:$G,0))=TRUE,
100-100*PERCENTRANK(J:J,J288),
100*PERCENTRANK(J:J,J288)))</f>
        <v/>
      </c>
      <c r="BO288" s="231" t="str">
        <f>IFERROR(__xludf.DUMMYFUNCTION("IF(J288="""","""",
IF(INDEX(Settings!$H:$H,MATCH(BY$1,Settings!$G:$G,0))=TRUE,
100-100*PERCENTRANK(FILTER(J:J,$E:$E=$E288),J288),
100*PERCENTRANK(FILTER(J:J,$E:$E=$E288),J288)))"),"")</f>
        <v/>
      </c>
      <c r="BP288" s="231" t="str">
        <f>IFERROR(__xludf.DUMMYFUNCTION("IF(J288="""","""",
IF(INDEX(Settings!$H:$H,MATCH(BY$1,Settings!$G:$G,0))=TRUE,
100-100*PERCENTRANK(FILTER(J:J,$E:$E=$E288,$I:$I=$I288),J288),
100*PERCENTRANK(FILTER(J:J,$E:$E=$E288,$I:$I=$I288),J288)))"),"")</f>
        <v/>
      </c>
      <c r="BQ288" s="233" t="str">
        <f t="array" ref="BQ288">IF(J288="","",
IF(INDEX(Settings!$H:$H,MATCH(BY$1,Settings!$G:$G,0))=TRUE,
-1*(J288-AVERAGE(J:J))/STDEV(J:J),
(J288-AVERAGE(J:J))/STDEV(J:J)))</f>
        <v/>
      </c>
      <c r="BR288" s="233" t="str">
        <f>IFERROR(__xludf.DUMMYFUNCTION("IF(J288="""","""",
IF(INDEX(Settings!$H:$H,MATCH(BY$1,Settings!$G:$G,0))=TRUE,
-1*(J288-AVERAGEIFS(J:J,$E:$E,$E288))/STDEV(FILTER(J:J,$E:$E=$E288)),
(J288-AVERAGEIFS(J:J,$E:$E,$E288))/STDEV(FILTER(J:J,$E:$E=$E288))))"),"")</f>
        <v/>
      </c>
      <c r="BS288" s="233"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1"/>
      <c r="BX288" s="231"/>
      <c r="BY288" s="232" t="str">
        <f t="array" ref="BY288">IF(J288="","",
IF(INDEX(Settings!$H:$H,MATCH(BY$1,Settings!$G:$G,0))=TRUE,
100-100*(J288-MINIFS(J:J,$E:$E,$E288))/(MAXIFS(J:J,$E:$E,$E288)-MINIFS(J:J,$E:$E,$E288)),
100*(J288-MINIFS(J:J,$E:$E,$E288))/(MAXIFS(J:J,$E:$E,$E288)-MINIFS(J:J,$E:$E,$E288))))</f>
        <v/>
      </c>
      <c r="BZ288" s="232" t="str">
        <f t="array" ref="BZ288">IF(K288="","",
IF(INDEX(Settings!$H:$H,MATCH(BZ$1,Settings!$G:$G,0))=TRUE,
100-100*(K288-MINIFS(K:K,$E:$E,$E288))/(MAXIFS(K:K,$E:$E,$E288)-MINIFS(K:K,$E:$E,$E288)),
100*(K288-MINIFS(K:K,$E:$E,$E288))/(MAXIFS(K:K,$E:$E,$E288)-MINIFS(K:K,$E:$E,$E288))))</f>
        <v/>
      </c>
      <c r="CA288" s="232" t="str">
        <f t="array" ref="CA288">IF(L288="","",
IF(INDEX(Settings!$H:$H,MATCH(CA$1,Settings!$G:$G,0))=TRUE,
100-100*(L288-MINIFS(L:L,$E:$E,$E288))/(MAXIFS(L:L,$E:$E,$E288)-MINIFS(L:L,$E:$E,$E288)),
100*(L288-MINIFS(L:L,$E:$E,$E288))/(MAXIFS(L:L,$E:$E,$E288)-MINIFS(L:L,$E:$E,$E288))))</f>
        <v/>
      </c>
      <c r="CB288" s="232" t="str">
        <f t="array" ref="CB288">IF(M288="","",
IF(INDEX(Settings!$H:$H,MATCH(CB$1,Settings!$G:$G,0))=TRUE,
100-100*(M288-MINIFS(M:M,$E:$E,$E288))/(MAXIFS(M:M,$E:$E,$E288)-MINIFS(M:M,$E:$E,$E288)),
100*(M288-MINIFS(M:M,$E:$E,$E288))/(MAXIFS(M:M,$E:$E,$E288)-MINIFS(M:M,$E:$E,$E288))))</f>
        <v/>
      </c>
      <c r="CC288" s="232" t="str">
        <f t="array" ref="CC288">IF(N288="","",
IF(INDEX(Settings!$H:$H,MATCH(CC$1,Settings!$G:$G,0))=TRUE,
100-100*(N288-MINIFS(N:N,$E:$E,$E288))/(MAXIFS(N:N,$E:$E,$E288)-MINIFS(N:N,$E:$E,$E288)),
100*(N288-MINIFS(N:N,$E:$E,$E288))/(MAXIFS(N:N,$E:$E,$E288)-MINIFS(N:N,$E:$E,$E288))))</f>
        <v/>
      </c>
      <c r="CD288" s="232" t="str">
        <f t="array" ref="CD288">IF(O288="","",
IF(INDEX(Settings!$H:$H,MATCH(CD$1,Settings!$G:$G,0))=TRUE,
100-100*(O288-MINIFS(O:O,$E:$E,$E288))/(MAXIFS(O:O,$E:$E,$E288)-MINIFS(O:O,$E:$E,$E288)),
100*(O288-MINIFS(O:O,$E:$E,$E288))/(MAXIFS(O:O,$E:$E,$E288)-MINIFS(O:O,$E:$E,$E288))))</f>
        <v/>
      </c>
      <c r="CE288" s="232" t="str">
        <f t="array" ref="CE288">IF(P288="","",
IF(INDEX(Settings!$H:$H,MATCH(CE$1,Settings!$G:$G,0))=TRUE,
100-100*(P288-MINIFS(P:P,$E:$E,$E288))/(MAXIFS(P:P,$E:$E,$E288)-MINIFS(P:P,$E:$E,$E288)),
100*(P288-MINIFS(P:P,$E:$E,$E288))/(MAXIFS(P:P,$E:$E,$E288)-MINIFS(P:P,$E:$E,$E288))))</f>
        <v/>
      </c>
      <c r="CF288" s="232" t="str">
        <f t="array" ref="CF288">IF(Q288="","",
IF(INDEX(Settings!$H:$H,MATCH(CF$1,Settings!$G:$G,0))=TRUE,
100-100*(Q288-MINIFS(Q:Q,$E:$E,$E288))/(MAXIFS(Q:Q,$E:$E,$E288)-MINIFS(Q:Q,$E:$E,$E288)),
100*(Q288-MINIFS(Q:Q,$E:$E,$E288))/(MAXIFS(Q:Q,$E:$E,$E288)-MINIFS(Q:Q,$E:$E,$E288))))</f>
        <v/>
      </c>
      <c r="CG288" s="232" t="str">
        <f t="array" ref="CG288">IF(R288="","",
IF(INDEX(Settings!$H:$H,MATCH(CG$1,Settings!$G:$G,0))=TRUE,
100-100*(R288-MINIFS(R:R,$E:$E,$E288))/(MAXIFS(R:R,$E:$E,$E288)-MINIFS(R:R,$E:$E,$E288)),
100*(R288-MINIFS(R:R,$E:$E,$E288))/(MAXIFS(R:R,$E:$E,$E288)-MINIFS(R:R,$E:$E,$E288))))</f>
        <v/>
      </c>
      <c r="CH288" s="232" t="str">
        <f t="array" ref="CH288">IF(S288="","",
IF(INDEX(Settings!$H:$H,MATCH(CH$1,Settings!$G:$G,0))=TRUE,
100-100*(S288-MINIFS(S:S,$E:$E,$E288))/(MAXIFS(S:S,$E:$E,$E288)-MINIFS(S:S,$E:$E,$E288)),
100*(S288-MINIFS(S:S,$E:$E,$E288))/(MAXIFS(S:S,$E:$E,$E288)-MINIFS(S:S,$E:$E,$E288))))</f>
        <v/>
      </c>
      <c r="CI288" s="232" t="str">
        <f t="array" ref="CI288">IF(T288="","",
IF(INDEX(Settings!$H:$H,MATCH(CI$1,Settings!$G:$G,0))=TRUE,
100-100*(T288-MINIFS(T:T,$E:$E,$E288))/(MAXIFS(T:T,$E:$E,$E288)-MINIFS(T:T,$E:$E,$E288)),
100*(T288-MINIFS(T:T,$E:$E,$E288))/(MAXIFS(T:T,$E:$E,$E288)-MINIFS(T:T,$E:$E,$E288))))</f>
        <v/>
      </c>
      <c r="CJ288" s="232" t="str">
        <f t="array" ref="CJ288">IF(U288="","",
IF(INDEX(Settings!$H:$H,MATCH(CJ$1,Settings!$G:$G,0))=TRUE,
100-100*(U288-MINIFS(U:U,$E:$E,$E288))/(MAXIFS(U:U,$E:$E,$E288)-MINIFS(U:U,$E:$E,$E288)),
100*(U288-MINIFS(U:U,$E:$E,$E288))/(MAXIFS(U:U,$E:$E,$E288)-MINIFS(U:U,$E:$E,$E288))))</f>
        <v/>
      </c>
      <c r="CK288" s="232" t="str">
        <f t="array" ref="CK288">IF(V288="","",
IF(INDEX(Settings!$H:$H,MATCH(CK$1,Settings!$G:$G,0))=TRUE,
100-100*(V288-MINIFS(V:V,$E:$E,$E288))/(MAXIFS(V:V,$E:$E,$E288)-MINIFS(V:V,$E:$E,$E288)),
100*(V288-MINIFS(V:V,$E:$E,$E288))/(MAXIFS(V:V,$E:$E,$E288)-MINIFS(V:V,$E:$E,$E288))))</f>
        <v/>
      </c>
      <c r="CL288" s="232" t="str">
        <f t="array" ref="CL288">IF(W288="","",
IF(INDEX(Settings!$H:$H,MATCH(CL$1,Settings!$G:$G,0))=TRUE,
100-100*(W288-MINIFS(W:W,$E:$E,$E288))/(MAXIFS(W:W,$E:$E,$E288)-MINIFS(W:W,$E:$E,$E288)),
100*(W288-MINIFS(W:W,$E:$E,$E288))/(MAXIFS(W:W,$E:$E,$E288)-MINIFS(W:W,$E:$E,$E288))))</f>
        <v/>
      </c>
      <c r="CM288" s="232" t="str">
        <f t="array" ref="CM288">IF(X288="","",
IF(INDEX(Settings!$H:$H,MATCH(CM$1,Settings!$G:$G,0))=TRUE,
100-100*(X288-MINIFS(X:X,$E:$E,$E288))/(MAXIFS(X:X,$E:$E,$E288)-MINIFS(X:X,$E:$E,$E288)),
100*(X288-MINIFS(X:X,$E:$E,$E288))/(MAXIFS(X:X,$E:$E,$E288)-MINIFS(X:X,$E:$E,$E288))))</f>
        <v/>
      </c>
      <c r="CN288" s="232" t="str">
        <f t="array" ref="CN288">IF(Y288="","",
IF(INDEX(Settings!$H:$H,MATCH(CN$1,Settings!$G:$G,0))=TRUE,
100-100*(Y288-MINIFS(Y:Y,$E:$E,$E288))/(MAXIFS(Y:Y,$E:$E,$E288)-MINIFS(Y:Y,$E:$E,$E288)),
100*(Y288-MINIFS(Y:Y,$E:$E,$E288))/(MAXIFS(Y:Y,$E:$E,$E288)-MINIFS(Y:Y,$E:$E,$E288))))</f>
        <v/>
      </c>
      <c r="CO288" s="232" t="str">
        <f t="array" ref="CO288">IF(Z288="","",
IF(INDEX(Settings!$H:$H,MATCH(CO$1,Settings!$G:$G,0))=TRUE,
100-100*(Z288-MINIFS(Z:Z,$E:$E,$E288))/(MAXIFS(Z:Z,$E:$E,$E288)-MINIFS(Z:Z,$E:$E,$E288)),
100*(Z288-MINIFS(Z:Z,$E:$E,$E288))/(MAXIFS(Z:Z,$E:$E,$E288)-MINIFS(Z:Z,$E:$E,$E288))))</f>
        <v/>
      </c>
      <c r="CP288" s="232" t="str">
        <f t="array" ref="CP288">IF(AA288="","",
IF(INDEX(Settings!$H:$H,MATCH(CP$1,Settings!$G:$G,0))=TRUE,
100-100*(AA288-MINIFS(AA:AA,$E:$E,$E288))/(MAXIFS(AA:AA,$E:$E,$E288)-MINIFS(AA:AA,$E:$E,$E288)),
100*(AA288-MINIFS(AA:AA,$E:$E,$E288))/(MAXIFS(AA:AA,$E:$E,$E288)-MINIFS(AA:AA,$E:$E,$E288))))</f>
        <v/>
      </c>
      <c r="CQ288" s="232" t="str">
        <f t="array" ref="CQ288">IF(AB288="","",
IF(INDEX(Settings!$H:$H,MATCH(CQ$1,Settings!$G:$G,0))=TRUE,
100-100*(AB288-MINIFS(AB:AB,$E:$E,$E288))/(MAXIFS(AB:AB,$E:$E,$E288)-MINIFS(AB:AB,$E:$E,$E288)),
100*(AB288-MINIFS(AB:AB,$E:$E,$E288))/(MAXIFS(AB:AB,$E:$E,$E288)-MINIFS(AB:AB,$E:$E,$E288))))</f>
        <v/>
      </c>
      <c r="CR288" s="232" t="str">
        <f t="array" ref="CR288">IF(AC288="","",
IF(INDEX(Settings!$H:$H,MATCH(CR$1,Settings!$G:$G,0))=TRUE,
100-100*(AC288-MINIFS(AC:AC,$E:$E,$E288))/(MAXIFS(AC:AC,$E:$E,$E288)-MINIFS(AC:AC,$E:$E,$E288)),
100*(AC288-MINIFS(AC:AC,$E:$E,$E288))/(MAXIFS(AC:AC,$E:$E,$E288)-MINIFS(AC:AC,$E:$E,$E288))))</f>
        <v/>
      </c>
      <c r="CS288" s="232" t="str">
        <f t="array" ref="CS288">IF(AD288="","",
IF(INDEX(Settings!$H:$H,MATCH(CS$1,Settings!$G:$G,0))=TRUE,
100-100*(AD288-MINIFS(AD:AD,$E:$E,$E288))/(MAXIFS(AD:AD,$E:$E,$E288)-MINIFS(AD:AD,$E:$E,$E288)),
100*(AD288-MINIFS(AD:AD,$E:$E,$E288))/(MAXIFS(AD:AD,$E:$E,$E288)-MINIFS(AD:AD,$E:$E,$E288))))</f>
        <v/>
      </c>
      <c r="CT288" s="232" t="str">
        <f t="array" ref="CT288">IF(AE288="","",
IF(INDEX(Settings!$H:$H,MATCH(CT$1,Settings!$G:$G,0))=TRUE,
100-100*(AE288-MINIFS(AE:AE,$E:$E,$E288))/(MAXIFS(AE:AE,$E:$E,$E288)-MINIFS(AE:AE,$E:$E,$E288)),
100*(AE288-MINIFS(AE:AE,$E:$E,$E288))/(MAXIFS(AE:AE,$E:$E,$E288)-MINIFS(AE:AE,$E:$E,$E288))))</f>
        <v/>
      </c>
      <c r="CU288" s="232" t="str">
        <f t="array" ref="CU288">IF(AF288="","",
IF(INDEX(Settings!$H:$H,MATCH(CU$1,Settings!$G:$G,0))=TRUE,
100-100*(AF288-MINIFS(AF:AF,$E:$E,$E288))/(MAXIFS(AF:AF,$E:$E,$E288)-MINIFS(AF:AF,$E:$E,$E288)),
100*(AF288-MINIFS(AF:AF,$E:$E,$E288))/(MAXIFS(AF:AF,$E:$E,$E288)-MINIFS(AF:AF,$E:$E,$E288))))</f>
        <v/>
      </c>
      <c r="CV288" s="232" t="str">
        <f t="array" ref="CV288">IF(AG288="","",
IF(INDEX(Settings!$H:$H,MATCH(CV$1,Settings!$G:$G,0))=TRUE,
100-100*(AG288-MINIFS(AG:AG,$E:$E,$E288))/(MAXIFS(AG:AG,$E:$E,$E288)-MINIFS(AG:AG,$E:$E,$E288)),
100*(AG288-MINIFS(AG:AG,$E:$E,$E288))/(MAXIFS(AG:AG,$E:$E,$E288)-MINIFS(AG:AG,$E:$E,$E288))))</f>
        <v/>
      </c>
      <c r="CW288" s="232" t="str">
        <f t="array" ref="CW288">IF(AH288="","",
IF(INDEX(Settings!$H:$H,MATCH(CW$1,Settings!$G:$G,0))=TRUE,
100-100*(AH288-MINIFS(AH:AH,$E:$E,$E288))/(MAXIFS(AH:AH,$E:$E,$E288)-MINIFS(AH:AH,$E:$E,$E288)),
100*(AH288-MINIFS(AH:AH,$E:$E,$E288))/(MAXIFS(AH:AH,$E:$E,$E288)-MINIFS(AH:AH,$E:$E,$E288))))</f>
        <v/>
      </c>
      <c r="CX288" s="232" t="str">
        <f t="array" ref="CX288">IF(AI288="","",
IF(INDEX(Settings!$H:$H,MATCH(CX$1,Settings!$G:$G,0))=TRUE,
100-100*(AI288-MINIFS(AI:AI,$E:$E,$E288))/(MAXIFS(AI:AI,$E:$E,$E288)-MINIFS(AI:AI,$E:$E,$E288)),
100*(AI288-MINIFS(AI:AI,$E:$E,$E288))/(MAXIFS(AI:AI,$E:$E,$E288)-MINIFS(AI:AI,$E:$E,$E288))))</f>
        <v/>
      </c>
      <c r="CY288" s="232" t="str">
        <f t="array" ref="CY288">IF(AJ288="","",
IF(INDEX(Settings!$H:$H,MATCH(CY$1,Settings!$G:$G,0))=TRUE,
100-100*(AJ288-MINIFS(AJ:AJ,$E:$E,$E288))/(MAXIFS(AJ:AJ,$E:$E,$E288)-MINIFS(AJ:AJ,$E:$E,$E288)),
100*(AJ288-MINIFS(AJ:AJ,$E:$E,$E288))/(MAXIFS(AJ:AJ,$E:$E,$E288)-MINIFS(AJ:AJ,$E:$E,$E288))))</f>
        <v/>
      </c>
      <c r="CZ288" s="232" t="str">
        <f t="array" ref="CZ288">IF(AK288="","",
IF(INDEX(Settings!$H:$H,MATCH(CZ$1,Settings!$G:$G,0))=TRUE,
100-100*(AK288-MINIFS(AK:AK,$E:$E,$E288))/(MAXIFS(AK:AK,$E:$E,$E288)-MINIFS(AK:AK,$E:$E,$E288)),
100*(AK288-MINIFS(AK:AK,$E:$E,$E288))/(MAXIFS(AK:AK,$E:$E,$E288)-MINIFS(AK:AK,$E:$E,$E288))))</f>
        <v/>
      </c>
      <c r="DA288" s="232" t="str">
        <f t="array" ref="DA288">IF(AL288="","",
IF(INDEX(Settings!$H:$H,MATCH(DA$1,Settings!$G:$G,0))=TRUE,
100-100*(AL288-MINIFS(AL:AL,$E:$E,$E288))/(MAXIFS(AL:AL,$E:$E,$E288)-MINIFS(AL:AL,$E:$E,$E288)),
100*(AL288-MINIFS(AL:AL,$E:$E,$E288))/(MAXIFS(AL:AL,$E:$E,$E288)-MINIFS(AL:AL,$E:$E,$E288))))</f>
        <v/>
      </c>
      <c r="DB288" s="232" t="str">
        <f t="array" ref="DB288">IF(AM288="","",
IF(INDEX(Settings!$H:$H,MATCH(DB$1,Settings!$G:$G,0))=TRUE,
100-100*(AM288-MINIFS(AM:AM,$E:$E,$E288))/(MAXIFS(AM:AM,$E:$E,$E288)-MINIFS(AM:AM,$E:$E,$E288)),
100*(AM288-MINIFS(AM:AM,$E:$E,$E288))/(MAXIFS(AM:AM,$E:$E,$E288)-MINIFS(AM:AM,$E:$E,$E288))))</f>
        <v/>
      </c>
      <c r="DC288" s="232" t="str">
        <f t="array" ref="DC288">IF(AN288="","",
IF(INDEX(Settings!$H:$H,MATCH(DC$1,Settings!$G:$G,0))=TRUE,
100-100*(AN288-MINIFS(AN:AN,$E:$E,$E288))/(MAXIFS(AN:AN,$E:$E,$E288)-MINIFS(AN:AN,$E:$E,$E288)),
100*(AN288-MINIFS(AN:AN,$E:$E,$E288))/(MAXIFS(AN:AN,$E:$E,$E288)-MINIFS(AN:AN,$E:$E,$E288))))</f>
        <v/>
      </c>
      <c r="DD288" s="232" t="str">
        <f t="array" ref="DD288">IF(AO288="","",
IF(INDEX(Settings!$H:$H,MATCH(DD$1,Settings!$G:$G,0))=TRUE,
100-100*(AO288-MINIFS(AO:AO,$E:$E,$E288))/(MAXIFS(AO:AO,$E:$E,$E288)-MINIFS(AO:AO,$E:$E,$E288)),
100*(AO288-MINIFS(AO:AO,$E:$E,$E288))/(MAXIFS(AO:AO,$E:$E,$E288)-MINIFS(AO:AO,$E:$E,$E288))))</f>
        <v/>
      </c>
      <c r="DE288" s="232" t="str">
        <f t="array" ref="DE288">IF(AP288="","",
IF(INDEX(Settings!$H:$H,MATCH(DE$1,Settings!$G:$G,0))=TRUE,
100-100*(AP288-MINIFS(AP:AP,$E:$E,$E288))/(MAXIFS(AP:AP,$E:$E,$E288)-MINIFS(AP:AP,$E:$E,$E288)),
100*(AP288-MINIFS(AP:AP,$E:$E,$E288))/(MAXIFS(AP:AP,$E:$E,$E288)-MINIFS(AP:AP,$E:$E,$E288))))</f>
        <v/>
      </c>
      <c r="DF288" s="232" t="str">
        <f t="array" ref="DF288">IF(AQ288="","",
IF(INDEX(Settings!$H:$H,MATCH(DF$1,Settings!$G:$G,0))=TRUE,
100-100*(AQ288-MINIFS(AQ:AQ,$E:$E,$E288))/(MAXIFS(AQ:AQ,$E:$E,$E288)-MINIFS(AQ:AQ,$E:$E,$E288)),
100*(AQ288-MINIFS(AQ:AQ,$E:$E,$E288))/(MAXIFS(AQ:AQ,$E:$E,$E288)-MINIFS(AQ:AQ,$E:$E,$E288))))</f>
        <v/>
      </c>
      <c r="DG288" s="232" t="str">
        <f t="array" ref="DG288">IF(AR288="","",
IF(INDEX(Settings!$H:$H,MATCH(DG$1,Settings!$G:$G,0))=TRUE,
100-100*(AR288-MINIFS(AR:AR,$E:$E,$E288))/(MAXIFS(AR:AR,$E:$E,$E288)-MINIFS(AR:AR,$E:$E,$E288)),
100*(AR288-MINIFS(AR:AR,$E:$E,$E288))/(MAXIFS(AR:AR,$E:$E,$E288)-MINIFS(AR:AR,$E:$E,$E288))))</f>
        <v/>
      </c>
      <c r="DH288" s="232" t="str">
        <f t="array" ref="DH288">IF(AS288="","",
IF(INDEX(Settings!$H:$H,MATCH(DH$1,Settings!$G:$G,0))=TRUE,
100-100*(AS288-MINIFS(AS:AS,$E:$E,$E288))/(MAXIFS(AS:AS,$E:$E,$E288)-MINIFS(AS:AS,$E:$E,$E288)),
100*(AS288-MINIFS(AS:AS,$E:$E,$E288))/(MAXIFS(AS:AS,$E:$E,$E288)-MINIFS(AS:AS,$E:$E,$E288))))</f>
        <v/>
      </c>
      <c r="DI288" s="232" t="str">
        <f t="array" ref="DI288">IF(AT288="","",
IF(INDEX(Settings!$H:$H,MATCH(DI$1,Settings!$G:$G,0))=TRUE,
100-100*(AT288-MINIFS(AT:AT,$E:$E,$E288))/(MAXIFS(AT:AT,$E:$E,$E288)-MINIFS(AT:AT,$E:$E,$E288)),
100*(AT288-MINIFS(AT:AT,$E:$E,$E288))/(MAXIFS(AT:AT,$E:$E,$E288)-MINIFS(AT:AT,$E:$E,$E288))))</f>
        <v/>
      </c>
      <c r="DJ288" s="232" t="str">
        <f t="array" ref="DJ288">IF(AU288="","",
IF(INDEX(Settings!$H:$H,MATCH(DJ$1,Settings!$G:$G,0))=TRUE,
100-100*(AU288-MINIFS(AU:AU,$E:$E,$E288))/(MAXIFS(AU:AU,$E:$E,$E288)-MINIFS(AU:AU,$E:$E,$E288)),
100*(AU288-MINIFS(AU:AU,$E:$E,$E288))/(MAXIFS(AU:AU,$E:$E,$E288)-MINIFS(AU:AU,$E:$E,$E288))))</f>
        <v/>
      </c>
      <c r="DK288" s="232" t="str">
        <f t="array" ref="DK288">IF(AV288="","",
IF(INDEX(Settings!$H:$H,MATCH(DK$1,Settings!$G:$G,0))=TRUE,
100-100*(AV288-MINIFS(AV:AV,$E:$E,$E288))/(MAXIFS(AV:AV,$E:$E,$E288)-MINIFS(AV:AV,$E:$E,$E288)),
100*(AV288-MINIFS(AV:AV,$E:$E,$E288))/(MAXIFS(AV:AV,$E:$E,$E288)-MINIFS(AV:AV,$E:$E,$E288))))</f>
        <v/>
      </c>
      <c r="DL288" s="232" t="str">
        <f t="array" ref="DL288">IF(AW288="","",
IF(INDEX(Settings!$H:$H,MATCH(DL$1,Settings!$G:$G,0))=TRUE,
100-100*(AW288-MINIFS(AW:AW,$E:$E,$E288))/(MAXIFS(AW:AW,$E:$E,$E288)-MINIFS(AW:AW,$E:$E,$E288)),
100*(AW288-MINIFS(AW:AW,$E:$E,$E288))/(MAXIFS(AW:AW,$E:$E,$E288)-MINIFS(AW:AW,$E:$E,$E288))))</f>
        <v/>
      </c>
      <c r="DM288" s="232" t="str">
        <f t="array" ref="DM288">IF(AX288="","",
IF(INDEX(Settings!$H:$H,MATCH(DM$1,Settings!$G:$G,0))=TRUE,
100-100*(AX288-MINIFS(AX:AX,$E:$E,$E288))/(MAXIFS(AX:AX,$E:$E,$E288)-MINIFS(AX:AX,$E:$E,$E288)),
100*(AX288-MINIFS(AX:AX,$E:$E,$E288))/(MAXIFS(AX:AX,$E:$E,$E288)-MINIFS(AX:AX,$E:$E,$E288))))</f>
        <v/>
      </c>
      <c r="DN288" s="232" t="str">
        <f t="array" ref="DN288">IF(AY288="","",
IF(INDEX(Settings!$H:$H,MATCH(DN$1,Settings!$G:$G,0))=TRUE,
100-100*(AY288-MINIFS(AY:AY,$E:$E,$E288))/(MAXIFS(AY:AY,$E:$E,$E288)-MINIFS(AY:AY,$E:$E,$E288)),
100*(AY288-MINIFS(AY:AY,$E:$E,$E288))/(MAXIFS(AY:AY,$E:$E,$E288)-MINIFS(AY:AY,$E:$E,$E288))))</f>
        <v/>
      </c>
      <c r="DO288" s="232" t="str">
        <f t="array" ref="DO288">IF(AZ288="","",
IF(INDEX(Settings!$H:$H,MATCH(DO$1,Settings!$G:$G,0))=TRUE,
100-100*(AZ288-MINIFS(AZ:AZ,$E:$E,$E288))/(MAXIFS(AZ:AZ,$E:$E,$E288)-MINIFS(AZ:AZ,$E:$E,$E288)),
100*(AZ288-MINIFS(AZ:AZ,$E:$E,$E288))/(MAXIFS(AZ:AZ,$E:$E,$E288)-MINIFS(AZ:AZ,$E:$E,$E288))))</f>
        <v/>
      </c>
      <c r="DP288" s="232" t="str">
        <f t="array" ref="DP288">IF(BA288="","",
IF(INDEX(Settings!$H:$H,MATCH(DP$1,Settings!$G:$G,0))=TRUE,
100-100*(BA288-MINIFS(BA:BA,$E:$E,$E288))/(MAXIFS(BA:BA,$E:$E,$E288)-MINIFS(BA:BA,$E:$E,$E288)),
100*(BA288-MINIFS(BA:BA,$E:$E,$E288))/(MAXIFS(BA:BA,$E:$E,$E288)-MINIFS(BA:BA,$E:$E,$E288))))</f>
        <v/>
      </c>
      <c r="DQ288" s="232" t="str">
        <f t="array" ref="DQ288">IF(BB288="","",
IF(INDEX(Settings!$H:$H,MATCH(DQ$1,Settings!$G:$G,0))=TRUE,
100-100*(BB288-MINIFS(BB:BB,$E:$E,$E288))/(MAXIFS(BB:BB,$E:$E,$E288)-MINIFS(BB:BB,$E:$E,$E288)),
100*(BB288-MINIFS(BB:BB,$E:$E,$E288))/(MAXIFS(BB:BB,$E:$E,$E288)-MINIFS(BB:BB,$E:$E,$E288))))</f>
        <v/>
      </c>
      <c r="DR288" s="232" t="str">
        <f t="array" ref="DR288">IF(BC288="","",
IF(INDEX(Settings!$H:$H,MATCH(DR$1,Settings!$G:$G,0))=TRUE,
100-100*(BC288-MINIFS(BC:BC,$E:$E,$E288))/(MAXIFS(BC:BC,$E:$E,$E288)-MINIFS(BC:BC,$E:$E,$E288)),
100*(BC288-MINIFS(BC:BC,$E:$E,$E288))/(MAXIFS(BC:BC,$E:$E,$E288)-MINIFS(BC:BC,$E:$E,$E288))))</f>
        <v/>
      </c>
      <c r="DS288" s="232" t="str">
        <f t="array" ref="DS288">IF(BD288="","",
IF(INDEX(Settings!$H:$H,MATCH(DS$1,Settings!$G:$G,0))=TRUE,
100-100*(BD288-MINIFS(BD:BD,$E:$E,$E288))/(MAXIFS(BD:BD,$E:$E,$E288)-MINIFS(BD:BD,$E:$E,$E288)),
100*(BD288-MINIFS(BD:BD,$E:$E,$E288))/(MAXIFS(BD:BD,$E:$E,$E288)-MINIFS(BD:BD,$E:$E,$E288))))</f>
        <v/>
      </c>
      <c r="DT288" s="232" t="str">
        <f t="array" ref="DT288">IF(BE288="","",
IF(INDEX(Settings!$H:$H,MATCH(DT$1,Settings!$G:$G,0))=TRUE,
100-100*(BE288-MINIFS(BE:BE,$E:$E,$E288))/(MAXIFS(BE:BE,$E:$E,$E288)-MINIFS(BE:BE,$E:$E,$E288)),
100*(BE288-MINIFS(BE:BE,$E:$E,$E288))/(MAXIFS(BE:BE,$E:$E,$E288)-MINIFS(BE:BE,$E:$E,$E288))))</f>
        <v/>
      </c>
      <c r="DU288" s="232" t="str">
        <f t="array" ref="DU288">IF(BF288="","",
IF(INDEX(Settings!$H:$H,MATCH(DU$1,Settings!$G:$G,0))=TRUE,
100-100*(BF288-MINIFS(BF:BF,$E:$E,$E288))/(MAXIFS(BF:BF,$E:$E,$E288)-MINIFS(BF:BF,$E:$E,$E288)),
100*(BF288-MINIFS(BF:BF,$E:$E,$E288))/(MAXIFS(BF:BF,$E:$E,$E288)-MINIFS(BF:BF,$E:$E,$E288))))</f>
        <v/>
      </c>
      <c r="DV288" s="232" t="str">
        <f t="array" ref="DV288">IF(BG288="","",
IF(INDEX(Settings!$H:$H,MATCH(DV$1,Settings!$G:$G,0))=TRUE,
100-100*(BG288-MINIFS(BG:BG,$E:$E,$E288))/(MAXIFS(BG:BG,$E:$E,$E288)-MINIFS(BG:BG,$E:$E,$E288)),
100*(BG288-MINIFS(BG:BG,$E:$E,$E288))/(MAXIFS(BG:BG,$E:$E,$E288)-MINIFS(BG:BG,$E:$E,$E288))))</f>
        <v/>
      </c>
      <c r="DW288" s="232" t="str">
        <f t="array" ref="DW288">IF(BH288="","",
IF(INDEX(Settings!$H:$H,MATCH(DW$1,Settings!$G:$G,0))=TRUE,
100-100*(BH288-MINIFS(BH:BH,$E:$E,$E288))/(MAXIFS(BH:BH,$E:$E,$E288)-MINIFS(BH:BH,$E:$E,$E288)),
100*(BH288-MINIFS(BH:BH,$E:$E,$E288))/(MAXIFS(BH:BH,$E:$E,$E288)-MINIFS(BH:BH,$E:$E,$E288))))</f>
        <v/>
      </c>
      <c r="DX288" s="232" t="str">
        <f t="array" ref="DX288">IF(BI288="","",
IF(INDEX(Settings!$H:$H,MATCH(DX$1,Settings!$G:$G,0))=TRUE,
100-100*(BI288-MINIFS(BI:BI,$E:$E,$E288))/(MAXIFS(BI:BI,$E:$E,$E288)-MINIFS(BI:BI,$E:$E,$E288)),
100*(BI288-MINIFS(BI:BI,$E:$E,$E288))/(MAXIFS(BI:BI,$E:$E,$E288)-MINIFS(BI:BI,$E:$E,$E288))))</f>
        <v/>
      </c>
      <c r="DY288" s="232" t="str">
        <f t="array" ref="DY288">IF(BJ288="","",
IF(INDEX(Settings!$H:$H,MATCH(DY$1,Settings!$G:$G,0))=TRUE,
100-100*(BJ288-MINIFS(BJ:BJ,$E:$E,$E288))/(MAXIFS(BJ:BJ,$E:$E,$E288)-MINIFS(BJ:BJ,$E:$E,$E288)),
100*(BJ288-MINIFS(BJ:BJ,$E:$E,$E288))/(MAXIFS(BJ:BJ,$E:$E,$E288)-MINIFS(BJ:BJ,$E:$E,$E288))))</f>
        <v/>
      </c>
      <c r="DZ288" s="234"/>
      <c r="EA288" s="234"/>
      <c r="EB288" s="234" t="str">
        <f t="shared" si="8"/>
        <v/>
      </c>
      <c r="EC288" s="234" t="str">
        <f t="shared" si="9"/>
        <v/>
      </c>
      <c r="ED288" s="234" t="str">
        <f t="shared" si="10"/>
        <v/>
      </c>
      <c r="EE288" s="234" t="str">
        <f t="shared" si="11"/>
        <v/>
      </c>
      <c r="EF288" s="234" t="str">
        <f t="shared" si="12"/>
        <v/>
      </c>
      <c r="EG288" s="234" t="str">
        <f t="shared" si="13"/>
        <v/>
      </c>
      <c r="EH288" s="234"/>
      <c r="EI288" s="234"/>
      <c r="EJ288" s="234"/>
      <c r="EK288" s="234"/>
      <c r="EL288" s="234"/>
      <c r="EM288" s="234"/>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3" t="str">
        <f t="shared" si="14"/>
        <v/>
      </c>
      <c r="N289" s="49"/>
      <c r="O289" s="49"/>
      <c r="P289" s="49"/>
      <c r="Q289" s="49"/>
      <c r="R289" s="49"/>
      <c r="S289" s="222" t="str">
        <f>IFERROR(VLOOKUP(AF289, 'YOYO IR Scores'!A:C, 3, FALSE), "")
</f>
        <v/>
      </c>
      <c r="T289" s="49"/>
      <c r="U289" s="49"/>
      <c r="V289" s="49"/>
      <c r="W289" s="49"/>
      <c r="X289" s="224" t="str">
        <f t="shared" si="4"/>
        <v/>
      </c>
      <c r="Y289" s="225" t="str">
        <f t="shared" si="5"/>
        <v/>
      </c>
      <c r="Z289" s="225" t="str">
        <f t="shared" si="6"/>
        <v/>
      </c>
      <c r="AA289" s="224" t="str">
        <f t="shared" si="7"/>
        <v/>
      </c>
      <c r="AB289" s="223"/>
      <c r="AC289" s="223"/>
      <c r="AD289" s="223"/>
      <c r="AE289" s="223" t="str">
        <f>IFERROR(VLOOKUP(AF289, 'YOYO IR Scores'!A:C, 2, FALSE), "")</f>
        <v/>
      </c>
      <c r="AF289" s="223"/>
      <c r="AG289" s="223"/>
      <c r="AH289" s="223"/>
      <c r="AI289" s="223"/>
      <c r="AJ289" s="223"/>
      <c r="AK289" s="223"/>
      <c r="AL289" s="223"/>
      <c r="AM289" s="223"/>
      <c r="AN289" s="223"/>
      <c r="AO289" s="223"/>
      <c r="AP289" s="223"/>
      <c r="AQ289" s="223"/>
      <c r="AR289" s="223"/>
      <c r="AS289" s="223"/>
      <c r="AT289" s="223"/>
      <c r="AU289" s="223"/>
      <c r="AV289" s="223"/>
      <c r="AW289" s="223"/>
      <c r="AX289" s="223"/>
      <c r="AY289" s="223"/>
      <c r="AZ289" s="223"/>
      <c r="BA289" s="223"/>
      <c r="BB289" s="223"/>
      <c r="BC289" s="223"/>
      <c r="BD289" s="223"/>
      <c r="BE289" s="223"/>
      <c r="BF289" s="223"/>
      <c r="BG289" s="223"/>
      <c r="BH289" s="223"/>
      <c r="BI289" s="223"/>
      <c r="BJ289" s="223"/>
      <c r="BK289" s="223" t="str">
        <f t="array" ref="BK289">IF(J289="","",
IF(INDEX(Settings!$H:$H,MATCH(BY$1,Settings!$G:$G,0))=TRUE,
100-100*(J289-MIN(J:J))/(MAX(J:J)-MIN(J:J)),
100*(J289-MIN(J:J))/(MAX(J:J)-MIN(J:J))))</f>
        <v/>
      </c>
      <c r="BL289" s="223" t="str">
        <f t="array" ref="BL289">IF(J289="","",
IF(INDEX(Settings!$H:$H,MATCH(BY$1,Settings!$G:$G,0))=TRUE,
100-100*(J289-MINIFS(J:J,$E:$E,$E289))/(MAXIFS(J:J,$E:$E,$E289)-MINIFS(J:J,$E:$E,$E289)),
100*(J289-MINIFS(J:J,$E:$E,$E289))/(MAXIFS(J:J,$E:$E,$E289)-MINIFS(J:J,$E:$E,$E289))))</f>
        <v/>
      </c>
      <c r="BM289" s="223"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4" t="str">
        <f t="array" ref="BQ289">IF(J289="","",
IF(INDEX(Settings!$H:$H,MATCH(BY$1,Settings!$G:$G,0))=TRUE,
-1*(J289-AVERAGE(J:J))/STDEV(J:J),
(J289-AVERAGE(J:J))/STDEV(J:J)))</f>
        <v/>
      </c>
      <c r="BR289" s="224" t="str">
        <f>IFERROR(__xludf.DUMMYFUNCTION("IF(J289="""","""",
IF(INDEX(Settings!$H:$H,MATCH(BY$1,Settings!$G:$G,0))=TRUE,
-1*(J289-AVERAGEIFS(J:J,$E:$E,$E289))/STDEV(FILTER(J:J,$E:$E=$E289)),
(J289-AVERAGEIFS(J:J,$E:$E,$E289))/STDEV(FILTER(J:J,$E:$E=$E289))))"),"")</f>
        <v/>
      </c>
      <c r="BS289" s="224"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3" t="str">
        <f t="array" ref="BY289">IF(J289="","",
IF(INDEX(Settings!$H:$H,MATCH(BY$1,Settings!$G:$G,0))=TRUE,
100-100*(J289-MINIFS(J:J,$E:$E,$E289))/(MAXIFS(J:J,$E:$E,$E289)-MINIFS(J:J,$E:$E,$E289)),
100*(J289-MINIFS(J:J,$E:$E,$E289))/(MAXIFS(J:J,$E:$E,$E289)-MINIFS(J:J,$E:$E,$E289))))</f>
        <v/>
      </c>
      <c r="BZ289" s="223" t="str">
        <f t="array" ref="BZ289">IF(K289="","",
IF(INDEX(Settings!$H:$H,MATCH(BZ$1,Settings!$G:$G,0))=TRUE,
100-100*(K289-MINIFS(K:K,$E:$E,$E289))/(MAXIFS(K:K,$E:$E,$E289)-MINIFS(K:K,$E:$E,$E289)),
100*(K289-MINIFS(K:K,$E:$E,$E289))/(MAXIFS(K:K,$E:$E,$E289)-MINIFS(K:K,$E:$E,$E289))))</f>
        <v/>
      </c>
      <c r="CA289" s="223" t="str">
        <f t="array" ref="CA289">IF(L289="","",
IF(INDEX(Settings!$H:$H,MATCH(CA$1,Settings!$G:$G,0))=TRUE,
100-100*(L289-MINIFS(L:L,$E:$E,$E289))/(MAXIFS(L:L,$E:$E,$E289)-MINIFS(L:L,$E:$E,$E289)),
100*(L289-MINIFS(L:L,$E:$E,$E289))/(MAXIFS(L:L,$E:$E,$E289)-MINIFS(L:L,$E:$E,$E289))))</f>
        <v/>
      </c>
      <c r="CB289" s="223" t="str">
        <f t="array" ref="CB289">IF(M289="","",
IF(INDEX(Settings!$H:$H,MATCH(CB$1,Settings!$G:$G,0))=TRUE,
100-100*(M289-MINIFS(M:M,$E:$E,$E289))/(MAXIFS(M:M,$E:$E,$E289)-MINIFS(M:M,$E:$E,$E289)),
100*(M289-MINIFS(M:M,$E:$E,$E289))/(MAXIFS(M:M,$E:$E,$E289)-MINIFS(M:M,$E:$E,$E289))))</f>
        <v/>
      </c>
      <c r="CC289" s="223" t="str">
        <f t="array" ref="CC289">IF(N289="","",
IF(INDEX(Settings!$H:$H,MATCH(CC$1,Settings!$G:$G,0))=TRUE,
100-100*(N289-MINIFS(N:N,$E:$E,$E289))/(MAXIFS(N:N,$E:$E,$E289)-MINIFS(N:N,$E:$E,$E289)),
100*(N289-MINIFS(N:N,$E:$E,$E289))/(MAXIFS(N:N,$E:$E,$E289)-MINIFS(N:N,$E:$E,$E289))))</f>
        <v/>
      </c>
      <c r="CD289" s="223" t="str">
        <f t="array" ref="CD289">IF(O289="","",
IF(INDEX(Settings!$H:$H,MATCH(CD$1,Settings!$G:$G,0))=TRUE,
100-100*(O289-MINIFS(O:O,$E:$E,$E289))/(MAXIFS(O:O,$E:$E,$E289)-MINIFS(O:O,$E:$E,$E289)),
100*(O289-MINIFS(O:O,$E:$E,$E289))/(MAXIFS(O:O,$E:$E,$E289)-MINIFS(O:O,$E:$E,$E289))))</f>
        <v/>
      </c>
      <c r="CE289" s="223" t="str">
        <f t="array" ref="CE289">IF(P289="","",
IF(INDEX(Settings!$H:$H,MATCH(CE$1,Settings!$G:$G,0))=TRUE,
100-100*(P289-MINIFS(P:P,$E:$E,$E289))/(MAXIFS(P:P,$E:$E,$E289)-MINIFS(P:P,$E:$E,$E289)),
100*(P289-MINIFS(P:P,$E:$E,$E289))/(MAXIFS(P:P,$E:$E,$E289)-MINIFS(P:P,$E:$E,$E289))))</f>
        <v/>
      </c>
      <c r="CF289" s="223" t="str">
        <f t="array" ref="CF289">IF(Q289="","",
IF(INDEX(Settings!$H:$H,MATCH(CF$1,Settings!$G:$G,0))=TRUE,
100-100*(Q289-MINIFS(Q:Q,$E:$E,$E289))/(MAXIFS(Q:Q,$E:$E,$E289)-MINIFS(Q:Q,$E:$E,$E289)),
100*(Q289-MINIFS(Q:Q,$E:$E,$E289))/(MAXIFS(Q:Q,$E:$E,$E289)-MINIFS(Q:Q,$E:$E,$E289))))</f>
        <v/>
      </c>
      <c r="CG289" s="223" t="str">
        <f t="array" ref="CG289">IF(R289="","",
IF(INDEX(Settings!$H:$H,MATCH(CG$1,Settings!$G:$G,0))=TRUE,
100-100*(R289-MINIFS(R:R,$E:$E,$E289))/(MAXIFS(R:R,$E:$E,$E289)-MINIFS(R:R,$E:$E,$E289)),
100*(R289-MINIFS(R:R,$E:$E,$E289))/(MAXIFS(R:R,$E:$E,$E289)-MINIFS(R:R,$E:$E,$E289))))</f>
        <v/>
      </c>
      <c r="CH289" s="223" t="str">
        <f t="array" ref="CH289">IF(S289="","",
IF(INDEX(Settings!$H:$H,MATCH(CH$1,Settings!$G:$G,0))=TRUE,
100-100*(S289-MINIFS(S:S,$E:$E,$E289))/(MAXIFS(S:S,$E:$E,$E289)-MINIFS(S:S,$E:$E,$E289)),
100*(S289-MINIFS(S:S,$E:$E,$E289))/(MAXIFS(S:S,$E:$E,$E289)-MINIFS(S:S,$E:$E,$E289))))</f>
        <v/>
      </c>
      <c r="CI289" s="223" t="str">
        <f t="array" ref="CI289">IF(T289="","",
IF(INDEX(Settings!$H:$H,MATCH(CI$1,Settings!$G:$G,0))=TRUE,
100-100*(T289-MINIFS(T:T,$E:$E,$E289))/(MAXIFS(T:T,$E:$E,$E289)-MINIFS(T:T,$E:$E,$E289)),
100*(T289-MINIFS(T:T,$E:$E,$E289))/(MAXIFS(T:T,$E:$E,$E289)-MINIFS(T:T,$E:$E,$E289))))</f>
        <v/>
      </c>
      <c r="CJ289" s="223" t="str">
        <f t="array" ref="CJ289">IF(U289="","",
IF(INDEX(Settings!$H:$H,MATCH(CJ$1,Settings!$G:$G,0))=TRUE,
100-100*(U289-MINIFS(U:U,$E:$E,$E289))/(MAXIFS(U:U,$E:$E,$E289)-MINIFS(U:U,$E:$E,$E289)),
100*(U289-MINIFS(U:U,$E:$E,$E289))/(MAXIFS(U:U,$E:$E,$E289)-MINIFS(U:U,$E:$E,$E289))))</f>
        <v/>
      </c>
      <c r="CK289" s="223" t="str">
        <f t="array" ref="CK289">IF(V289="","",
IF(INDEX(Settings!$H:$H,MATCH(CK$1,Settings!$G:$G,0))=TRUE,
100-100*(V289-MINIFS(V:V,$E:$E,$E289))/(MAXIFS(V:V,$E:$E,$E289)-MINIFS(V:V,$E:$E,$E289)),
100*(V289-MINIFS(V:V,$E:$E,$E289))/(MAXIFS(V:V,$E:$E,$E289)-MINIFS(V:V,$E:$E,$E289))))</f>
        <v/>
      </c>
      <c r="CL289" s="223" t="str">
        <f t="array" ref="CL289">IF(W289="","",
IF(INDEX(Settings!$H:$H,MATCH(CL$1,Settings!$G:$G,0))=TRUE,
100-100*(W289-MINIFS(W:W,$E:$E,$E289))/(MAXIFS(W:W,$E:$E,$E289)-MINIFS(W:W,$E:$E,$E289)),
100*(W289-MINIFS(W:W,$E:$E,$E289))/(MAXIFS(W:W,$E:$E,$E289)-MINIFS(W:W,$E:$E,$E289))))</f>
        <v/>
      </c>
      <c r="CM289" s="223" t="str">
        <f t="array" ref="CM289">IF(X289="","",
IF(INDEX(Settings!$H:$H,MATCH(CM$1,Settings!$G:$G,0))=TRUE,
100-100*(X289-MINIFS(X:X,$E:$E,$E289))/(MAXIFS(X:X,$E:$E,$E289)-MINIFS(X:X,$E:$E,$E289)),
100*(X289-MINIFS(X:X,$E:$E,$E289))/(MAXIFS(X:X,$E:$E,$E289)-MINIFS(X:X,$E:$E,$E289))))</f>
        <v/>
      </c>
      <c r="CN289" s="223" t="str">
        <f t="array" ref="CN289">IF(Y289="","",
IF(INDEX(Settings!$H:$H,MATCH(CN$1,Settings!$G:$G,0))=TRUE,
100-100*(Y289-MINIFS(Y:Y,$E:$E,$E289))/(MAXIFS(Y:Y,$E:$E,$E289)-MINIFS(Y:Y,$E:$E,$E289)),
100*(Y289-MINIFS(Y:Y,$E:$E,$E289))/(MAXIFS(Y:Y,$E:$E,$E289)-MINIFS(Y:Y,$E:$E,$E289))))</f>
        <v/>
      </c>
      <c r="CO289" s="223" t="str">
        <f t="array" ref="CO289">IF(Z289="","",
IF(INDEX(Settings!$H:$H,MATCH(CO$1,Settings!$G:$G,0))=TRUE,
100-100*(Z289-MINIFS(Z:Z,$E:$E,$E289))/(MAXIFS(Z:Z,$E:$E,$E289)-MINIFS(Z:Z,$E:$E,$E289)),
100*(Z289-MINIFS(Z:Z,$E:$E,$E289))/(MAXIFS(Z:Z,$E:$E,$E289)-MINIFS(Z:Z,$E:$E,$E289))))</f>
        <v/>
      </c>
      <c r="CP289" s="223" t="str">
        <f t="array" ref="CP289">IF(AA289="","",
IF(INDEX(Settings!$H:$H,MATCH(CP$1,Settings!$G:$G,0))=TRUE,
100-100*(AA289-MINIFS(AA:AA,$E:$E,$E289))/(MAXIFS(AA:AA,$E:$E,$E289)-MINIFS(AA:AA,$E:$E,$E289)),
100*(AA289-MINIFS(AA:AA,$E:$E,$E289))/(MAXIFS(AA:AA,$E:$E,$E289)-MINIFS(AA:AA,$E:$E,$E289))))</f>
        <v/>
      </c>
      <c r="CQ289" s="223" t="str">
        <f t="array" ref="CQ289">IF(AB289="","",
IF(INDEX(Settings!$H:$H,MATCH(CQ$1,Settings!$G:$G,0))=TRUE,
100-100*(AB289-MINIFS(AB:AB,$E:$E,$E289))/(MAXIFS(AB:AB,$E:$E,$E289)-MINIFS(AB:AB,$E:$E,$E289)),
100*(AB289-MINIFS(AB:AB,$E:$E,$E289))/(MAXIFS(AB:AB,$E:$E,$E289)-MINIFS(AB:AB,$E:$E,$E289))))</f>
        <v/>
      </c>
      <c r="CR289" s="223" t="str">
        <f t="array" ref="CR289">IF(AC289="","",
IF(INDEX(Settings!$H:$H,MATCH(CR$1,Settings!$G:$G,0))=TRUE,
100-100*(AC289-MINIFS(AC:AC,$E:$E,$E289))/(MAXIFS(AC:AC,$E:$E,$E289)-MINIFS(AC:AC,$E:$E,$E289)),
100*(AC289-MINIFS(AC:AC,$E:$E,$E289))/(MAXIFS(AC:AC,$E:$E,$E289)-MINIFS(AC:AC,$E:$E,$E289))))</f>
        <v/>
      </c>
      <c r="CS289" s="223" t="str">
        <f t="array" ref="CS289">IF(AD289="","",
IF(INDEX(Settings!$H:$H,MATCH(CS$1,Settings!$G:$G,0))=TRUE,
100-100*(AD289-MINIFS(AD:AD,$E:$E,$E289))/(MAXIFS(AD:AD,$E:$E,$E289)-MINIFS(AD:AD,$E:$E,$E289)),
100*(AD289-MINIFS(AD:AD,$E:$E,$E289))/(MAXIFS(AD:AD,$E:$E,$E289)-MINIFS(AD:AD,$E:$E,$E289))))</f>
        <v/>
      </c>
      <c r="CT289" s="223" t="str">
        <f t="array" ref="CT289">IF(AE289="","",
IF(INDEX(Settings!$H:$H,MATCH(CT$1,Settings!$G:$G,0))=TRUE,
100-100*(AE289-MINIFS(AE:AE,$E:$E,$E289))/(MAXIFS(AE:AE,$E:$E,$E289)-MINIFS(AE:AE,$E:$E,$E289)),
100*(AE289-MINIFS(AE:AE,$E:$E,$E289))/(MAXIFS(AE:AE,$E:$E,$E289)-MINIFS(AE:AE,$E:$E,$E289))))</f>
        <v/>
      </c>
      <c r="CU289" s="223" t="str">
        <f t="array" ref="CU289">IF(AF289="","",
IF(INDEX(Settings!$H:$H,MATCH(CU$1,Settings!$G:$G,0))=TRUE,
100-100*(AF289-MINIFS(AF:AF,$E:$E,$E289))/(MAXIFS(AF:AF,$E:$E,$E289)-MINIFS(AF:AF,$E:$E,$E289)),
100*(AF289-MINIFS(AF:AF,$E:$E,$E289))/(MAXIFS(AF:AF,$E:$E,$E289)-MINIFS(AF:AF,$E:$E,$E289))))</f>
        <v/>
      </c>
      <c r="CV289" s="223" t="str">
        <f t="array" ref="CV289">IF(AG289="","",
IF(INDEX(Settings!$H:$H,MATCH(CV$1,Settings!$G:$G,0))=TRUE,
100-100*(AG289-MINIFS(AG:AG,$E:$E,$E289))/(MAXIFS(AG:AG,$E:$E,$E289)-MINIFS(AG:AG,$E:$E,$E289)),
100*(AG289-MINIFS(AG:AG,$E:$E,$E289))/(MAXIFS(AG:AG,$E:$E,$E289)-MINIFS(AG:AG,$E:$E,$E289))))</f>
        <v/>
      </c>
      <c r="CW289" s="223" t="str">
        <f t="array" ref="CW289">IF(AH289="","",
IF(INDEX(Settings!$H:$H,MATCH(CW$1,Settings!$G:$G,0))=TRUE,
100-100*(AH289-MINIFS(AH:AH,$E:$E,$E289))/(MAXIFS(AH:AH,$E:$E,$E289)-MINIFS(AH:AH,$E:$E,$E289)),
100*(AH289-MINIFS(AH:AH,$E:$E,$E289))/(MAXIFS(AH:AH,$E:$E,$E289)-MINIFS(AH:AH,$E:$E,$E289))))</f>
        <v/>
      </c>
      <c r="CX289" s="223" t="str">
        <f t="array" ref="CX289">IF(AI289="","",
IF(INDEX(Settings!$H:$H,MATCH(CX$1,Settings!$G:$G,0))=TRUE,
100-100*(AI289-MINIFS(AI:AI,$E:$E,$E289))/(MAXIFS(AI:AI,$E:$E,$E289)-MINIFS(AI:AI,$E:$E,$E289)),
100*(AI289-MINIFS(AI:AI,$E:$E,$E289))/(MAXIFS(AI:AI,$E:$E,$E289)-MINIFS(AI:AI,$E:$E,$E289))))</f>
        <v/>
      </c>
      <c r="CY289" s="223" t="str">
        <f t="array" ref="CY289">IF(AJ289="","",
IF(INDEX(Settings!$H:$H,MATCH(CY$1,Settings!$G:$G,0))=TRUE,
100-100*(AJ289-MINIFS(AJ:AJ,$E:$E,$E289))/(MAXIFS(AJ:AJ,$E:$E,$E289)-MINIFS(AJ:AJ,$E:$E,$E289)),
100*(AJ289-MINIFS(AJ:AJ,$E:$E,$E289))/(MAXIFS(AJ:AJ,$E:$E,$E289)-MINIFS(AJ:AJ,$E:$E,$E289))))</f>
        <v/>
      </c>
      <c r="CZ289" s="223" t="str">
        <f t="array" ref="CZ289">IF(AK289="","",
IF(INDEX(Settings!$H:$H,MATCH(CZ$1,Settings!$G:$G,0))=TRUE,
100-100*(AK289-MINIFS(AK:AK,$E:$E,$E289))/(MAXIFS(AK:AK,$E:$E,$E289)-MINIFS(AK:AK,$E:$E,$E289)),
100*(AK289-MINIFS(AK:AK,$E:$E,$E289))/(MAXIFS(AK:AK,$E:$E,$E289)-MINIFS(AK:AK,$E:$E,$E289))))</f>
        <v/>
      </c>
      <c r="DA289" s="223" t="str">
        <f t="array" ref="DA289">IF(AL289="","",
IF(INDEX(Settings!$H:$H,MATCH(DA$1,Settings!$G:$G,0))=TRUE,
100-100*(AL289-MINIFS(AL:AL,$E:$E,$E289))/(MAXIFS(AL:AL,$E:$E,$E289)-MINIFS(AL:AL,$E:$E,$E289)),
100*(AL289-MINIFS(AL:AL,$E:$E,$E289))/(MAXIFS(AL:AL,$E:$E,$E289)-MINIFS(AL:AL,$E:$E,$E289))))</f>
        <v/>
      </c>
      <c r="DB289" s="223" t="str">
        <f t="array" ref="DB289">IF(AM289="","",
IF(INDEX(Settings!$H:$H,MATCH(DB$1,Settings!$G:$G,0))=TRUE,
100-100*(AM289-MINIFS(AM:AM,$E:$E,$E289))/(MAXIFS(AM:AM,$E:$E,$E289)-MINIFS(AM:AM,$E:$E,$E289)),
100*(AM289-MINIFS(AM:AM,$E:$E,$E289))/(MAXIFS(AM:AM,$E:$E,$E289)-MINIFS(AM:AM,$E:$E,$E289))))</f>
        <v/>
      </c>
      <c r="DC289" s="223" t="str">
        <f t="array" ref="DC289">IF(AN289="","",
IF(INDEX(Settings!$H:$H,MATCH(DC$1,Settings!$G:$G,0))=TRUE,
100-100*(AN289-MINIFS(AN:AN,$E:$E,$E289))/(MAXIFS(AN:AN,$E:$E,$E289)-MINIFS(AN:AN,$E:$E,$E289)),
100*(AN289-MINIFS(AN:AN,$E:$E,$E289))/(MAXIFS(AN:AN,$E:$E,$E289)-MINIFS(AN:AN,$E:$E,$E289))))</f>
        <v/>
      </c>
      <c r="DD289" s="223" t="str">
        <f t="array" ref="DD289">IF(AO289="","",
IF(INDEX(Settings!$H:$H,MATCH(DD$1,Settings!$G:$G,0))=TRUE,
100-100*(AO289-MINIFS(AO:AO,$E:$E,$E289))/(MAXIFS(AO:AO,$E:$E,$E289)-MINIFS(AO:AO,$E:$E,$E289)),
100*(AO289-MINIFS(AO:AO,$E:$E,$E289))/(MAXIFS(AO:AO,$E:$E,$E289)-MINIFS(AO:AO,$E:$E,$E289))))</f>
        <v/>
      </c>
      <c r="DE289" s="223" t="str">
        <f t="array" ref="DE289">IF(AP289="","",
IF(INDEX(Settings!$H:$H,MATCH(DE$1,Settings!$G:$G,0))=TRUE,
100-100*(AP289-MINIFS(AP:AP,$E:$E,$E289))/(MAXIFS(AP:AP,$E:$E,$E289)-MINIFS(AP:AP,$E:$E,$E289)),
100*(AP289-MINIFS(AP:AP,$E:$E,$E289))/(MAXIFS(AP:AP,$E:$E,$E289)-MINIFS(AP:AP,$E:$E,$E289))))</f>
        <v/>
      </c>
      <c r="DF289" s="223" t="str">
        <f t="array" ref="DF289">IF(AQ289="","",
IF(INDEX(Settings!$H:$H,MATCH(DF$1,Settings!$G:$G,0))=TRUE,
100-100*(AQ289-MINIFS(AQ:AQ,$E:$E,$E289))/(MAXIFS(AQ:AQ,$E:$E,$E289)-MINIFS(AQ:AQ,$E:$E,$E289)),
100*(AQ289-MINIFS(AQ:AQ,$E:$E,$E289))/(MAXIFS(AQ:AQ,$E:$E,$E289)-MINIFS(AQ:AQ,$E:$E,$E289))))</f>
        <v/>
      </c>
      <c r="DG289" s="223" t="str">
        <f t="array" ref="DG289">IF(AR289="","",
IF(INDEX(Settings!$H:$H,MATCH(DG$1,Settings!$G:$G,0))=TRUE,
100-100*(AR289-MINIFS(AR:AR,$E:$E,$E289))/(MAXIFS(AR:AR,$E:$E,$E289)-MINIFS(AR:AR,$E:$E,$E289)),
100*(AR289-MINIFS(AR:AR,$E:$E,$E289))/(MAXIFS(AR:AR,$E:$E,$E289)-MINIFS(AR:AR,$E:$E,$E289))))</f>
        <v/>
      </c>
      <c r="DH289" s="223" t="str">
        <f t="array" ref="DH289">IF(AS289="","",
IF(INDEX(Settings!$H:$H,MATCH(DH$1,Settings!$G:$G,0))=TRUE,
100-100*(AS289-MINIFS(AS:AS,$E:$E,$E289))/(MAXIFS(AS:AS,$E:$E,$E289)-MINIFS(AS:AS,$E:$E,$E289)),
100*(AS289-MINIFS(AS:AS,$E:$E,$E289))/(MAXIFS(AS:AS,$E:$E,$E289)-MINIFS(AS:AS,$E:$E,$E289))))</f>
        <v/>
      </c>
      <c r="DI289" s="223" t="str">
        <f t="array" ref="DI289">IF(AT289="","",
IF(INDEX(Settings!$H:$H,MATCH(DI$1,Settings!$G:$G,0))=TRUE,
100-100*(AT289-MINIFS(AT:AT,$E:$E,$E289))/(MAXIFS(AT:AT,$E:$E,$E289)-MINIFS(AT:AT,$E:$E,$E289)),
100*(AT289-MINIFS(AT:AT,$E:$E,$E289))/(MAXIFS(AT:AT,$E:$E,$E289)-MINIFS(AT:AT,$E:$E,$E289))))</f>
        <v/>
      </c>
      <c r="DJ289" s="223" t="str">
        <f t="array" ref="DJ289">IF(AU289="","",
IF(INDEX(Settings!$H:$H,MATCH(DJ$1,Settings!$G:$G,0))=TRUE,
100-100*(AU289-MINIFS(AU:AU,$E:$E,$E289))/(MAXIFS(AU:AU,$E:$E,$E289)-MINIFS(AU:AU,$E:$E,$E289)),
100*(AU289-MINIFS(AU:AU,$E:$E,$E289))/(MAXIFS(AU:AU,$E:$E,$E289)-MINIFS(AU:AU,$E:$E,$E289))))</f>
        <v/>
      </c>
      <c r="DK289" s="223" t="str">
        <f t="array" ref="DK289">IF(AV289="","",
IF(INDEX(Settings!$H:$H,MATCH(DK$1,Settings!$G:$G,0))=TRUE,
100-100*(AV289-MINIFS(AV:AV,$E:$E,$E289))/(MAXIFS(AV:AV,$E:$E,$E289)-MINIFS(AV:AV,$E:$E,$E289)),
100*(AV289-MINIFS(AV:AV,$E:$E,$E289))/(MAXIFS(AV:AV,$E:$E,$E289)-MINIFS(AV:AV,$E:$E,$E289))))</f>
        <v/>
      </c>
      <c r="DL289" s="223" t="str">
        <f t="array" ref="DL289">IF(AW289="","",
IF(INDEX(Settings!$H:$H,MATCH(DL$1,Settings!$G:$G,0))=TRUE,
100-100*(AW289-MINIFS(AW:AW,$E:$E,$E289))/(MAXIFS(AW:AW,$E:$E,$E289)-MINIFS(AW:AW,$E:$E,$E289)),
100*(AW289-MINIFS(AW:AW,$E:$E,$E289))/(MAXIFS(AW:AW,$E:$E,$E289)-MINIFS(AW:AW,$E:$E,$E289))))</f>
        <v/>
      </c>
      <c r="DM289" s="223" t="str">
        <f t="array" ref="DM289">IF(AX289="","",
IF(INDEX(Settings!$H:$H,MATCH(DM$1,Settings!$G:$G,0))=TRUE,
100-100*(AX289-MINIFS(AX:AX,$E:$E,$E289))/(MAXIFS(AX:AX,$E:$E,$E289)-MINIFS(AX:AX,$E:$E,$E289)),
100*(AX289-MINIFS(AX:AX,$E:$E,$E289))/(MAXIFS(AX:AX,$E:$E,$E289)-MINIFS(AX:AX,$E:$E,$E289))))</f>
        <v/>
      </c>
      <c r="DN289" s="223" t="str">
        <f t="array" ref="DN289">IF(AY289="","",
IF(INDEX(Settings!$H:$H,MATCH(DN$1,Settings!$G:$G,0))=TRUE,
100-100*(AY289-MINIFS(AY:AY,$E:$E,$E289))/(MAXIFS(AY:AY,$E:$E,$E289)-MINIFS(AY:AY,$E:$E,$E289)),
100*(AY289-MINIFS(AY:AY,$E:$E,$E289))/(MAXIFS(AY:AY,$E:$E,$E289)-MINIFS(AY:AY,$E:$E,$E289))))</f>
        <v/>
      </c>
      <c r="DO289" s="223" t="str">
        <f t="array" ref="DO289">IF(AZ289="","",
IF(INDEX(Settings!$H:$H,MATCH(DO$1,Settings!$G:$G,0))=TRUE,
100-100*(AZ289-MINIFS(AZ:AZ,$E:$E,$E289))/(MAXIFS(AZ:AZ,$E:$E,$E289)-MINIFS(AZ:AZ,$E:$E,$E289)),
100*(AZ289-MINIFS(AZ:AZ,$E:$E,$E289))/(MAXIFS(AZ:AZ,$E:$E,$E289)-MINIFS(AZ:AZ,$E:$E,$E289))))</f>
        <v/>
      </c>
      <c r="DP289" s="223" t="str">
        <f t="array" ref="DP289">IF(BA289="","",
IF(INDEX(Settings!$H:$H,MATCH(DP$1,Settings!$G:$G,0))=TRUE,
100-100*(BA289-MINIFS(BA:BA,$E:$E,$E289))/(MAXIFS(BA:BA,$E:$E,$E289)-MINIFS(BA:BA,$E:$E,$E289)),
100*(BA289-MINIFS(BA:BA,$E:$E,$E289))/(MAXIFS(BA:BA,$E:$E,$E289)-MINIFS(BA:BA,$E:$E,$E289))))</f>
        <v/>
      </c>
      <c r="DQ289" s="223" t="str">
        <f t="array" ref="DQ289">IF(BB289="","",
IF(INDEX(Settings!$H:$H,MATCH(DQ$1,Settings!$G:$G,0))=TRUE,
100-100*(BB289-MINIFS(BB:BB,$E:$E,$E289))/(MAXIFS(BB:BB,$E:$E,$E289)-MINIFS(BB:BB,$E:$E,$E289)),
100*(BB289-MINIFS(BB:BB,$E:$E,$E289))/(MAXIFS(BB:BB,$E:$E,$E289)-MINIFS(BB:BB,$E:$E,$E289))))</f>
        <v/>
      </c>
      <c r="DR289" s="223" t="str">
        <f t="array" ref="DR289">IF(BC289="","",
IF(INDEX(Settings!$H:$H,MATCH(DR$1,Settings!$G:$G,0))=TRUE,
100-100*(BC289-MINIFS(BC:BC,$E:$E,$E289))/(MAXIFS(BC:BC,$E:$E,$E289)-MINIFS(BC:BC,$E:$E,$E289)),
100*(BC289-MINIFS(BC:BC,$E:$E,$E289))/(MAXIFS(BC:BC,$E:$E,$E289)-MINIFS(BC:BC,$E:$E,$E289))))</f>
        <v/>
      </c>
      <c r="DS289" s="223" t="str">
        <f t="array" ref="DS289">IF(BD289="","",
IF(INDEX(Settings!$H:$H,MATCH(DS$1,Settings!$G:$G,0))=TRUE,
100-100*(BD289-MINIFS(BD:BD,$E:$E,$E289))/(MAXIFS(BD:BD,$E:$E,$E289)-MINIFS(BD:BD,$E:$E,$E289)),
100*(BD289-MINIFS(BD:BD,$E:$E,$E289))/(MAXIFS(BD:BD,$E:$E,$E289)-MINIFS(BD:BD,$E:$E,$E289))))</f>
        <v/>
      </c>
      <c r="DT289" s="223" t="str">
        <f t="array" ref="DT289">IF(BE289="","",
IF(INDEX(Settings!$H:$H,MATCH(DT$1,Settings!$G:$G,0))=TRUE,
100-100*(BE289-MINIFS(BE:BE,$E:$E,$E289))/(MAXIFS(BE:BE,$E:$E,$E289)-MINIFS(BE:BE,$E:$E,$E289)),
100*(BE289-MINIFS(BE:BE,$E:$E,$E289))/(MAXIFS(BE:BE,$E:$E,$E289)-MINIFS(BE:BE,$E:$E,$E289))))</f>
        <v/>
      </c>
      <c r="DU289" s="223" t="str">
        <f t="array" ref="DU289">IF(BF289="","",
IF(INDEX(Settings!$H:$H,MATCH(DU$1,Settings!$G:$G,0))=TRUE,
100-100*(BF289-MINIFS(BF:BF,$E:$E,$E289))/(MAXIFS(BF:BF,$E:$E,$E289)-MINIFS(BF:BF,$E:$E,$E289)),
100*(BF289-MINIFS(BF:BF,$E:$E,$E289))/(MAXIFS(BF:BF,$E:$E,$E289)-MINIFS(BF:BF,$E:$E,$E289))))</f>
        <v/>
      </c>
      <c r="DV289" s="223" t="str">
        <f t="array" ref="DV289">IF(BG289="","",
IF(INDEX(Settings!$H:$H,MATCH(DV$1,Settings!$G:$G,0))=TRUE,
100-100*(BG289-MINIFS(BG:BG,$E:$E,$E289))/(MAXIFS(BG:BG,$E:$E,$E289)-MINIFS(BG:BG,$E:$E,$E289)),
100*(BG289-MINIFS(BG:BG,$E:$E,$E289))/(MAXIFS(BG:BG,$E:$E,$E289)-MINIFS(BG:BG,$E:$E,$E289))))</f>
        <v/>
      </c>
      <c r="DW289" s="223" t="str">
        <f t="array" ref="DW289">IF(BH289="","",
IF(INDEX(Settings!$H:$H,MATCH(DW$1,Settings!$G:$G,0))=TRUE,
100-100*(BH289-MINIFS(BH:BH,$E:$E,$E289))/(MAXIFS(BH:BH,$E:$E,$E289)-MINIFS(BH:BH,$E:$E,$E289)),
100*(BH289-MINIFS(BH:BH,$E:$E,$E289))/(MAXIFS(BH:BH,$E:$E,$E289)-MINIFS(BH:BH,$E:$E,$E289))))</f>
        <v/>
      </c>
      <c r="DX289" s="223" t="str">
        <f t="array" ref="DX289">IF(BI289="","",
IF(INDEX(Settings!$H:$H,MATCH(DX$1,Settings!$G:$G,0))=TRUE,
100-100*(BI289-MINIFS(BI:BI,$E:$E,$E289))/(MAXIFS(BI:BI,$E:$E,$E289)-MINIFS(BI:BI,$E:$E,$E289)),
100*(BI289-MINIFS(BI:BI,$E:$E,$E289))/(MAXIFS(BI:BI,$E:$E,$E289)-MINIFS(BI:BI,$E:$E,$E289))))</f>
        <v/>
      </c>
      <c r="DY289" s="223" t="str">
        <f t="array" ref="DY289">IF(BJ289="","",
IF(INDEX(Settings!$H:$H,MATCH(DY$1,Settings!$G:$G,0))=TRUE,
100-100*(BJ289-MINIFS(BJ:BJ,$E:$E,$E289))/(MAXIFS(BJ:BJ,$E:$E,$E289)-MINIFS(BJ:BJ,$E:$E,$E289)),
100*(BJ289-MINIFS(BJ:BJ,$E:$E,$E289))/(MAXIFS(BJ:BJ,$E:$E,$E289)-MINIFS(BJ:BJ,$E:$E,$E289))))</f>
        <v/>
      </c>
      <c r="DZ289" s="225"/>
      <c r="EA289" s="225"/>
      <c r="EB289" s="225" t="str">
        <f t="shared" si="8"/>
        <v/>
      </c>
      <c r="EC289" s="225" t="str">
        <f t="shared" si="9"/>
        <v/>
      </c>
      <c r="ED289" s="225" t="str">
        <f t="shared" si="10"/>
        <v/>
      </c>
      <c r="EE289" s="225" t="str">
        <f t="shared" si="11"/>
        <v/>
      </c>
      <c r="EF289" s="225" t="str">
        <f t="shared" si="12"/>
        <v/>
      </c>
      <c r="EG289" s="225" t="str">
        <f t="shared" si="13"/>
        <v/>
      </c>
      <c r="EH289" s="225"/>
      <c r="EI289" s="225"/>
      <c r="EJ289" s="225"/>
      <c r="EK289" s="225"/>
      <c r="EL289" s="225"/>
      <c r="EM289" s="225"/>
    </row>
    <row r="290">
      <c r="A290" s="231"/>
      <c r="B290" s="231"/>
      <c r="C290" s="231"/>
      <c r="D290" s="231" t="str">
        <f t="array" ref="D290">IFERROR(INDEX(Profiles!$B:$B,MATCH($A290,Profiles!$A:$A,0)),"")</f>
        <v/>
      </c>
      <c r="E290" s="231"/>
      <c r="F290" s="231"/>
      <c r="G290" s="231"/>
      <c r="H290" s="231"/>
      <c r="I290" s="231" t="str">
        <f>IF(A290="","",IF(Settings!$N$3="DATE",F290&amp;": "&amp;TEXT(B290,"M/DD/YY"),F290&amp;": "&amp;H290))</f>
        <v/>
      </c>
      <c r="J290" s="231"/>
      <c r="K290" s="231"/>
      <c r="L290" s="231"/>
      <c r="M290" s="232" t="str">
        <f t="shared" si="14"/>
        <v/>
      </c>
      <c r="N290" s="231"/>
      <c r="O290" s="231"/>
      <c r="P290" s="231"/>
      <c r="Q290" s="231"/>
      <c r="R290" s="231"/>
      <c r="S290" s="230" t="str">
        <f>IFERROR(VLOOKUP(AF290, 'YOYO IR Scores'!A:C, 3, FALSE), "")
</f>
        <v/>
      </c>
      <c r="T290" s="231"/>
      <c r="U290" s="231"/>
      <c r="V290" s="231"/>
      <c r="W290" s="231"/>
      <c r="X290" s="233" t="str">
        <f t="shared" si="4"/>
        <v/>
      </c>
      <c r="Y290" s="234" t="str">
        <f t="shared" si="5"/>
        <v/>
      </c>
      <c r="Z290" s="234" t="str">
        <f t="shared" si="6"/>
        <v/>
      </c>
      <c r="AA290" s="233" t="str">
        <f t="shared" si="7"/>
        <v/>
      </c>
      <c r="AB290" s="232"/>
      <c r="AC290" s="232"/>
      <c r="AD290" s="232"/>
      <c r="AE290" s="232" t="str">
        <f>IFERROR(VLOOKUP(AF290, 'YOYO IR Scores'!A:C, 2, FALSE), "")</f>
        <v/>
      </c>
      <c r="AF290" s="232"/>
      <c r="AG290" s="232"/>
      <c r="AH290" s="232"/>
      <c r="AI290" s="232"/>
      <c r="AJ290" s="232"/>
      <c r="AK290" s="232"/>
      <c r="AL290" s="232"/>
      <c r="AM290" s="232"/>
      <c r="AN290" s="232"/>
      <c r="AO290" s="232"/>
      <c r="AP290" s="232"/>
      <c r="AQ290" s="232"/>
      <c r="AR290" s="232"/>
      <c r="AS290" s="232"/>
      <c r="AT290" s="232"/>
      <c r="AU290" s="232"/>
      <c r="AV290" s="232"/>
      <c r="AW290" s="232"/>
      <c r="AX290" s="232"/>
      <c r="AY290" s="232"/>
      <c r="AZ290" s="232"/>
      <c r="BA290" s="232"/>
      <c r="BB290" s="232"/>
      <c r="BC290" s="232"/>
      <c r="BD290" s="232"/>
      <c r="BE290" s="232"/>
      <c r="BF290" s="232"/>
      <c r="BG290" s="232"/>
      <c r="BH290" s="232"/>
      <c r="BI290" s="232"/>
      <c r="BJ290" s="232"/>
      <c r="BK290" s="232" t="str">
        <f t="array" ref="BK290">IF(J290="","",
IF(INDEX(Settings!$H:$H,MATCH(BY$1,Settings!$G:$G,0))=TRUE,
100-100*(J290-MIN(J:J))/(MAX(J:J)-MIN(J:J)),
100*(J290-MIN(J:J))/(MAX(J:J)-MIN(J:J))))</f>
        <v/>
      </c>
      <c r="BL290" s="232" t="str">
        <f t="array" ref="BL290">IF(J290="","",
IF(INDEX(Settings!$H:$H,MATCH(BY$1,Settings!$G:$G,0))=TRUE,
100-100*(J290-MINIFS(J:J,$E:$E,$E290))/(MAXIFS(J:J,$E:$E,$E290)-MINIFS(J:J,$E:$E,$E290)),
100*(J290-MINIFS(J:J,$E:$E,$E290))/(MAXIFS(J:J,$E:$E,$E290)-MINIFS(J:J,$E:$E,$E290))))</f>
        <v/>
      </c>
      <c r="BM290" s="232" t="str">
        <f t="array" ref="BM290">IF(J290="","",
IF(INDEX(Settings!$H:$H,MATCH(BY$1,Settings!$G:$G,0))=TRUE,
100-100*(J290-MINIFS(J:J,$E:$E,$E290,$I:$I,$I290))/(MAXIFS(J:J,$E:$E,$E290,$I:$I,$I290)-MINIFS(J:J,$E:$E,$E290,$I:$I,$I290)),
100*(J290-MINIFS(J:J,$E:$E,$E290,$I:$I,$I290))/(MAXIFS(J:J,$E:$E,$E290,$I:$I,$I290)-MINIFS(J:J,$E:$E,$E290,$I:$I,$I290))))</f>
        <v/>
      </c>
      <c r="BN290" s="231" t="str">
        <f t="array" ref="BN290">IF(J290="","",
IF(INDEX(Settings!$H:$H,MATCH(BY$1,Settings!$G:$G,0))=TRUE,
100-100*PERCENTRANK(J:J,J290),
100*PERCENTRANK(J:J,J290)))</f>
        <v/>
      </c>
      <c r="BO290" s="231" t="str">
        <f>IFERROR(__xludf.DUMMYFUNCTION("IF(J290="""","""",
IF(INDEX(Settings!$H:$H,MATCH(BY$1,Settings!$G:$G,0))=TRUE,
100-100*PERCENTRANK(FILTER(J:J,$E:$E=$E290),J290),
100*PERCENTRANK(FILTER(J:J,$E:$E=$E290),J290)))"),"")</f>
        <v/>
      </c>
      <c r="BP290" s="231" t="str">
        <f>IFERROR(__xludf.DUMMYFUNCTION("IF(J290="""","""",
IF(INDEX(Settings!$H:$H,MATCH(BY$1,Settings!$G:$G,0))=TRUE,
100-100*PERCENTRANK(FILTER(J:J,$E:$E=$E290,$I:$I=$I290),J290),
100*PERCENTRANK(FILTER(J:J,$E:$E=$E290,$I:$I=$I290),J290)))"),"")</f>
        <v/>
      </c>
      <c r="BQ290" s="233" t="str">
        <f t="array" ref="BQ290">IF(J290="","",
IF(INDEX(Settings!$H:$H,MATCH(BY$1,Settings!$G:$G,0))=TRUE,
-1*(J290-AVERAGE(J:J))/STDEV(J:J),
(J290-AVERAGE(J:J))/STDEV(J:J)))</f>
        <v/>
      </c>
      <c r="BR290" s="233" t="str">
        <f>IFERROR(__xludf.DUMMYFUNCTION("IF(J290="""","""",
IF(INDEX(Settings!$H:$H,MATCH(BY$1,Settings!$G:$G,0))=TRUE,
-1*(J290-AVERAGEIFS(J:J,$E:$E,$E290))/STDEV(FILTER(J:J,$E:$E=$E290)),
(J290-AVERAGEIFS(J:J,$E:$E,$E290))/STDEV(FILTER(J:J,$E:$E=$E290))))"),"")</f>
        <v/>
      </c>
      <c r="BS290" s="233"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1"/>
      <c r="BX290" s="231"/>
      <c r="BY290" s="232" t="str">
        <f t="array" ref="BY290">IF(J290="","",
IF(INDEX(Settings!$H:$H,MATCH(BY$1,Settings!$G:$G,0))=TRUE,
100-100*(J290-MINIFS(J:J,$E:$E,$E290))/(MAXIFS(J:J,$E:$E,$E290)-MINIFS(J:J,$E:$E,$E290)),
100*(J290-MINIFS(J:J,$E:$E,$E290))/(MAXIFS(J:J,$E:$E,$E290)-MINIFS(J:J,$E:$E,$E290))))</f>
        <v/>
      </c>
      <c r="BZ290" s="232" t="str">
        <f t="array" ref="BZ290">IF(K290="","",
IF(INDEX(Settings!$H:$H,MATCH(BZ$1,Settings!$G:$G,0))=TRUE,
100-100*(K290-MINIFS(K:K,$E:$E,$E290))/(MAXIFS(K:K,$E:$E,$E290)-MINIFS(K:K,$E:$E,$E290)),
100*(K290-MINIFS(K:K,$E:$E,$E290))/(MAXIFS(K:K,$E:$E,$E290)-MINIFS(K:K,$E:$E,$E290))))</f>
        <v/>
      </c>
      <c r="CA290" s="232" t="str">
        <f t="array" ref="CA290">IF(L290="","",
IF(INDEX(Settings!$H:$H,MATCH(CA$1,Settings!$G:$G,0))=TRUE,
100-100*(L290-MINIFS(L:L,$E:$E,$E290))/(MAXIFS(L:L,$E:$E,$E290)-MINIFS(L:L,$E:$E,$E290)),
100*(L290-MINIFS(L:L,$E:$E,$E290))/(MAXIFS(L:L,$E:$E,$E290)-MINIFS(L:L,$E:$E,$E290))))</f>
        <v/>
      </c>
      <c r="CB290" s="232" t="str">
        <f t="array" ref="CB290">IF(M290="","",
IF(INDEX(Settings!$H:$H,MATCH(CB$1,Settings!$G:$G,0))=TRUE,
100-100*(M290-MINIFS(M:M,$E:$E,$E290))/(MAXIFS(M:M,$E:$E,$E290)-MINIFS(M:M,$E:$E,$E290)),
100*(M290-MINIFS(M:M,$E:$E,$E290))/(MAXIFS(M:M,$E:$E,$E290)-MINIFS(M:M,$E:$E,$E290))))</f>
        <v/>
      </c>
      <c r="CC290" s="232" t="str">
        <f t="array" ref="CC290">IF(N290="","",
IF(INDEX(Settings!$H:$H,MATCH(CC$1,Settings!$G:$G,0))=TRUE,
100-100*(N290-MINIFS(N:N,$E:$E,$E290))/(MAXIFS(N:N,$E:$E,$E290)-MINIFS(N:N,$E:$E,$E290)),
100*(N290-MINIFS(N:N,$E:$E,$E290))/(MAXIFS(N:N,$E:$E,$E290)-MINIFS(N:N,$E:$E,$E290))))</f>
        <v/>
      </c>
      <c r="CD290" s="232" t="str">
        <f t="array" ref="CD290">IF(O290="","",
IF(INDEX(Settings!$H:$H,MATCH(CD$1,Settings!$G:$G,0))=TRUE,
100-100*(O290-MINIFS(O:O,$E:$E,$E290))/(MAXIFS(O:O,$E:$E,$E290)-MINIFS(O:O,$E:$E,$E290)),
100*(O290-MINIFS(O:O,$E:$E,$E290))/(MAXIFS(O:O,$E:$E,$E290)-MINIFS(O:O,$E:$E,$E290))))</f>
        <v/>
      </c>
      <c r="CE290" s="232" t="str">
        <f t="array" ref="CE290">IF(P290="","",
IF(INDEX(Settings!$H:$H,MATCH(CE$1,Settings!$G:$G,0))=TRUE,
100-100*(P290-MINIFS(P:P,$E:$E,$E290))/(MAXIFS(P:P,$E:$E,$E290)-MINIFS(P:P,$E:$E,$E290)),
100*(P290-MINIFS(P:P,$E:$E,$E290))/(MAXIFS(P:P,$E:$E,$E290)-MINIFS(P:P,$E:$E,$E290))))</f>
        <v/>
      </c>
      <c r="CF290" s="232" t="str">
        <f t="array" ref="CF290">IF(Q290="","",
IF(INDEX(Settings!$H:$H,MATCH(CF$1,Settings!$G:$G,0))=TRUE,
100-100*(Q290-MINIFS(Q:Q,$E:$E,$E290))/(MAXIFS(Q:Q,$E:$E,$E290)-MINIFS(Q:Q,$E:$E,$E290)),
100*(Q290-MINIFS(Q:Q,$E:$E,$E290))/(MAXIFS(Q:Q,$E:$E,$E290)-MINIFS(Q:Q,$E:$E,$E290))))</f>
        <v/>
      </c>
      <c r="CG290" s="232" t="str">
        <f t="array" ref="CG290">IF(R290="","",
IF(INDEX(Settings!$H:$H,MATCH(CG$1,Settings!$G:$G,0))=TRUE,
100-100*(R290-MINIFS(R:R,$E:$E,$E290))/(MAXIFS(R:R,$E:$E,$E290)-MINIFS(R:R,$E:$E,$E290)),
100*(R290-MINIFS(R:R,$E:$E,$E290))/(MAXIFS(R:R,$E:$E,$E290)-MINIFS(R:R,$E:$E,$E290))))</f>
        <v/>
      </c>
      <c r="CH290" s="232" t="str">
        <f t="array" ref="CH290">IF(S290="","",
IF(INDEX(Settings!$H:$H,MATCH(CH$1,Settings!$G:$G,0))=TRUE,
100-100*(S290-MINIFS(S:S,$E:$E,$E290))/(MAXIFS(S:S,$E:$E,$E290)-MINIFS(S:S,$E:$E,$E290)),
100*(S290-MINIFS(S:S,$E:$E,$E290))/(MAXIFS(S:S,$E:$E,$E290)-MINIFS(S:S,$E:$E,$E290))))</f>
        <v/>
      </c>
      <c r="CI290" s="232" t="str">
        <f t="array" ref="CI290">IF(T290="","",
IF(INDEX(Settings!$H:$H,MATCH(CI$1,Settings!$G:$G,0))=TRUE,
100-100*(T290-MINIFS(T:T,$E:$E,$E290))/(MAXIFS(T:T,$E:$E,$E290)-MINIFS(T:T,$E:$E,$E290)),
100*(T290-MINIFS(T:T,$E:$E,$E290))/(MAXIFS(T:T,$E:$E,$E290)-MINIFS(T:T,$E:$E,$E290))))</f>
        <v/>
      </c>
      <c r="CJ290" s="232" t="str">
        <f t="array" ref="CJ290">IF(U290="","",
IF(INDEX(Settings!$H:$H,MATCH(CJ$1,Settings!$G:$G,0))=TRUE,
100-100*(U290-MINIFS(U:U,$E:$E,$E290))/(MAXIFS(U:U,$E:$E,$E290)-MINIFS(U:U,$E:$E,$E290)),
100*(U290-MINIFS(U:U,$E:$E,$E290))/(MAXIFS(U:U,$E:$E,$E290)-MINIFS(U:U,$E:$E,$E290))))</f>
        <v/>
      </c>
      <c r="CK290" s="232" t="str">
        <f t="array" ref="CK290">IF(V290="","",
IF(INDEX(Settings!$H:$H,MATCH(CK$1,Settings!$G:$G,0))=TRUE,
100-100*(V290-MINIFS(V:V,$E:$E,$E290))/(MAXIFS(V:V,$E:$E,$E290)-MINIFS(V:V,$E:$E,$E290)),
100*(V290-MINIFS(V:V,$E:$E,$E290))/(MAXIFS(V:V,$E:$E,$E290)-MINIFS(V:V,$E:$E,$E290))))</f>
        <v/>
      </c>
      <c r="CL290" s="232" t="str">
        <f t="array" ref="CL290">IF(W290="","",
IF(INDEX(Settings!$H:$H,MATCH(CL$1,Settings!$G:$G,0))=TRUE,
100-100*(W290-MINIFS(W:W,$E:$E,$E290))/(MAXIFS(W:W,$E:$E,$E290)-MINIFS(W:W,$E:$E,$E290)),
100*(W290-MINIFS(W:W,$E:$E,$E290))/(MAXIFS(W:W,$E:$E,$E290)-MINIFS(W:W,$E:$E,$E290))))</f>
        <v/>
      </c>
      <c r="CM290" s="232" t="str">
        <f t="array" ref="CM290">IF(X290="","",
IF(INDEX(Settings!$H:$H,MATCH(CM$1,Settings!$G:$G,0))=TRUE,
100-100*(X290-MINIFS(X:X,$E:$E,$E290))/(MAXIFS(X:X,$E:$E,$E290)-MINIFS(X:X,$E:$E,$E290)),
100*(X290-MINIFS(X:X,$E:$E,$E290))/(MAXIFS(X:X,$E:$E,$E290)-MINIFS(X:X,$E:$E,$E290))))</f>
        <v/>
      </c>
      <c r="CN290" s="232" t="str">
        <f t="array" ref="CN290">IF(Y290="","",
IF(INDEX(Settings!$H:$H,MATCH(CN$1,Settings!$G:$G,0))=TRUE,
100-100*(Y290-MINIFS(Y:Y,$E:$E,$E290))/(MAXIFS(Y:Y,$E:$E,$E290)-MINIFS(Y:Y,$E:$E,$E290)),
100*(Y290-MINIFS(Y:Y,$E:$E,$E290))/(MAXIFS(Y:Y,$E:$E,$E290)-MINIFS(Y:Y,$E:$E,$E290))))</f>
        <v/>
      </c>
      <c r="CO290" s="232" t="str">
        <f t="array" ref="CO290">IF(Z290="","",
IF(INDEX(Settings!$H:$H,MATCH(CO$1,Settings!$G:$G,0))=TRUE,
100-100*(Z290-MINIFS(Z:Z,$E:$E,$E290))/(MAXIFS(Z:Z,$E:$E,$E290)-MINIFS(Z:Z,$E:$E,$E290)),
100*(Z290-MINIFS(Z:Z,$E:$E,$E290))/(MAXIFS(Z:Z,$E:$E,$E290)-MINIFS(Z:Z,$E:$E,$E290))))</f>
        <v/>
      </c>
      <c r="CP290" s="232" t="str">
        <f t="array" ref="CP290">IF(AA290="","",
IF(INDEX(Settings!$H:$H,MATCH(CP$1,Settings!$G:$G,0))=TRUE,
100-100*(AA290-MINIFS(AA:AA,$E:$E,$E290))/(MAXIFS(AA:AA,$E:$E,$E290)-MINIFS(AA:AA,$E:$E,$E290)),
100*(AA290-MINIFS(AA:AA,$E:$E,$E290))/(MAXIFS(AA:AA,$E:$E,$E290)-MINIFS(AA:AA,$E:$E,$E290))))</f>
        <v/>
      </c>
      <c r="CQ290" s="232" t="str">
        <f t="array" ref="CQ290">IF(AB290="","",
IF(INDEX(Settings!$H:$H,MATCH(CQ$1,Settings!$G:$G,0))=TRUE,
100-100*(AB290-MINIFS(AB:AB,$E:$E,$E290))/(MAXIFS(AB:AB,$E:$E,$E290)-MINIFS(AB:AB,$E:$E,$E290)),
100*(AB290-MINIFS(AB:AB,$E:$E,$E290))/(MAXIFS(AB:AB,$E:$E,$E290)-MINIFS(AB:AB,$E:$E,$E290))))</f>
        <v/>
      </c>
      <c r="CR290" s="232" t="str">
        <f t="array" ref="CR290">IF(AC290="","",
IF(INDEX(Settings!$H:$H,MATCH(CR$1,Settings!$G:$G,0))=TRUE,
100-100*(AC290-MINIFS(AC:AC,$E:$E,$E290))/(MAXIFS(AC:AC,$E:$E,$E290)-MINIFS(AC:AC,$E:$E,$E290)),
100*(AC290-MINIFS(AC:AC,$E:$E,$E290))/(MAXIFS(AC:AC,$E:$E,$E290)-MINIFS(AC:AC,$E:$E,$E290))))</f>
        <v/>
      </c>
      <c r="CS290" s="232" t="str">
        <f t="array" ref="CS290">IF(AD290="","",
IF(INDEX(Settings!$H:$H,MATCH(CS$1,Settings!$G:$G,0))=TRUE,
100-100*(AD290-MINIFS(AD:AD,$E:$E,$E290))/(MAXIFS(AD:AD,$E:$E,$E290)-MINIFS(AD:AD,$E:$E,$E290)),
100*(AD290-MINIFS(AD:AD,$E:$E,$E290))/(MAXIFS(AD:AD,$E:$E,$E290)-MINIFS(AD:AD,$E:$E,$E290))))</f>
        <v/>
      </c>
      <c r="CT290" s="232" t="str">
        <f t="array" ref="CT290">IF(AE290="","",
IF(INDEX(Settings!$H:$H,MATCH(CT$1,Settings!$G:$G,0))=TRUE,
100-100*(AE290-MINIFS(AE:AE,$E:$E,$E290))/(MAXIFS(AE:AE,$E:$E,$E290)-MINIFS(AE:AE,$E:$E,$E290)),
100*(AE290-MINIFS(AE:AE,$E:$E,$E290))/(MAXIFS(AE:AE,$E:$E,$E290)-MINIFS(AE:AE,$E:$E,$E290))))</f>
        <v/>
      </c>
      <c r="CU290" s="232" t="str">
        <f t="array" ref="CU290">IF(AF290="","",
IF(INDEX(Settings!$H:$H,MATCH(CU$1,Settings!$G:$G,0))=TRUE,
100-100*(AF290-MINIFS(AF:AF,$E:$E,$E290))/(MAXIFS(AF:AF,$E:$E,$E290)-MINIFS(AF:AF,$E:$E,$E290)),
100*(AF290-MINIFS(AF:AF,$E:$E,$E290))/(MAXIFS(AF:AF,$E:$E,$E290)-MINIFS(AF:AF,$E:$E,$E290))))</f>
        <v/>
      </c>
      <c r="CV290" s="232" t="str">
        <f t="array" ref="CV290">IF(AG290="","",
IF(INDEX(Settings!$H:$H,MATCH(CV$1,Settings!$G:$G,0))=TRUE,
100-100*(AG290-MINIFS(AG:AG,$E:$E,$E290))/(MAXIFS(AG:AG,$E:$E,$E290)-MINIFS(AG:AG,$E:$E,$E290)),
100*(AG290-MINIFS(AG:AG,$E:$E,$E290))/(MAXIFS(AG:AG,$E:$E,$E290)-MINIFS(AG:AG,$E:$E,$E290))))</f>
        <v/>
      </c>
      <c r="CW290" s="232" t="str">
        <f t="array" ref="CW290">IF(AH290="","",
IF(INDEX(Settings!$H:$H,MATCH(CW$1,Settings!$G:$G,0))=TRUE,
100-100*(AH290-MINIFS(AH:AH,$E:$E,$E290))/(MAXIFS(AH:AH,$E:$E,$E290)-MINIFS(AH:AH,$E:$E,$E290)),
100*(AH290-MINIFS(AH:AH,$E:$E,$E290))/(MAXIFS(AH:AH,$E:$E,$E290)-MINIFS(AH:AH,$E:$E,$E290))))</f>
        <v/>
      </c>
      <c r="CX290" s="232" t="str">
        <f t="array" ref="CX290">IF(AI290="","",
IF(INDEX(Settings!$H:$H,MATCH(CX$1,Settings!$G:$G,0))=TRUE,
100-100*(AI290-MINIFS(AI:AI,$E:$E,$E290))/(MAXIFS(AI:AI,$E:$E,$E290)-MINIFS(AI:AI,$E:$E,$E290)),
100*(AI290-MINIFS(AI:AI,$E:$E,$E290))/(MAXIFS(AI:AI,$E:$E,$E290)-MINIFS(AI:AI,$E:$E,$E290))))</f>
        <v/>
      </c>
      <c r="CY290" s="232" t="str">
        <f t="array" ref="CY290">IF(AJ290="","",
IF(INDEX(Settings!$H:$H,MATCH(CY$1,Settings!$G:$G,0))=TRUE,
100-100*(AJ290-MINIFS(AJ:AJ,$E:$E,$E290))/(MAXIFS(AJ:AJ,$E:$E,$E290)-MINIFS(AJ:AJ,$E:$E,$E290)),
100*(AJ290-MINIFS(AJ:AJ,$E:$E,$E290))/(MAXIFS(AJ:AJ,$E:$E,$E290)-MINIFS(AJ:AJ,$E:$E,$E290))))</f>
        <v/>
      </c>
      <c r="CZ290" s="232" t="str">
        <f t="array" ref="CZ290">IF(AK290="","",
IF(INDEX(Settings!$H:$H,MATCH(CZ$1,Settings!$G:$G,0))=TRUE,
100-100*(AK290-MINIFS(AK:AK,$E:$E,$E290))/(MAXIFS(AK:AK,$E:$E,$E290)-MINIFS(AK:AK,$E:$E,$E290)),
100*(AK290-MINIFS(AK:AK,$E:$E,$E290))/(MAXIFS(AK:AK,$E:$E,$E290)-MINIFS(AK:AK,$E:$E,$E290))))</f>
        <v/>
      </c>
      <c r="DA290" s="232" t="str">
        <f t="array" ref="DA290">IF(AL290="","",
IF(INDEX(Settings!$H:$H,MATCH(DA$1,Settings!$G:$G,0))=TRUE,
100-100*(AL290-MINIFS(AL:AL,$E:$E,$E290))/(MAXIFS(AL:AL,$E:$E,$E290)-MINIFS(AL:AL,$E:$E,$E290)),
100*(AL290-MINIFS(AL:AL,$E:$E,$E290))/(MAXIFS(AL:AL,$E:$E,$E290)-MINIFS(AL:AL,$E:$E,$E290))))</f>
        <v/>
      </c>
      <c r="DB290" s="232" t="str">
        <f t="array" ref="DB290">IF(AM290="","",
IF(INDEX(Settings!$H:$H,MATCH(DB$1,Settings!$G:$G,0))=TRUE,
100-100*(AM290-MINIFS(AM:AM,$E:$E,$E290))/(MAXIFS(AM:AM,$E:$E,$E290)-MINIFS(AM:AM,$E:$E,$E290)),
100*(AM290-MINIFS(AM:AM,$E:$E,$E290))/(MAXIFS(AM:AM,$E:$E,$E290)-MINIFS(AM:AM,$E:$E,$E290))))</f>
        <v/>
      </c>
      <c r="DC290" s="232" t="str">
        <f t="array" ref="DC290">IF(AN290="","",
IF(INDEX(Settings!$H:$H,MATCH(DC$1,Settings!$G:$G,0))=TRUE,
100-100*(AN290-MINIFS(AN:AN,$E:$E,$E290))/(MAXIFS(AN:AN,$E:$E,$E290)-MINIFS(AN:AN,$E:$E,$E290)),
100*(AN290-MINIFS(AN:AN,$E:$E,$E290))/(MAXIFS(AN:AN,$E:$E,$E290)-MINIFS(AN:AN,$E:$E,$E290))))</f>
        <v/>
      </c>
      <c r="DD290" s="232" t="str">
        <f t="array" ref="DD290">IF(AO290="","",
IF(INDEX(Settings!$H:$H,MATCH(DD$1,Settings!$G:$G,0))=TRUE,
100-100*(AO290-MINIFS(AO:AO,$E:$E,$E290))/(MAXIFS(AO:AO,$E:$E,$E290)-MINIFS(AO:AO,$E:$E,$E290)),
100*(AO290-MINIFS(AO:AO,$E:$E,$E290))/(MAXIFS(AO:AO,$E:$E,$E290)-MINIFS(AO:AO,$E:$E,$E290))))</f>
        <v/>
      </c>
      <c r="DE290" s="232" t="str">
        <f t="array" ref="DE290">IF(AP290="","",
IF(INDEX(Settings!$H:$H,MATCH(DE$1,Settings!$G:$G,0))=TRUE,
100-100*(AP290-MINIFS(AP:AP,$E:$E,$E290))/(MAXIFS(AP:AP,$E:$E,$E290)-MINIFS(AP:AP,$E:$E,$E290)),
100*(AP290-MINIFS(AP:AP,$E:$E,$E290))/(MAXIFS(AP:AP,$E:$E,$E290)-MINIFS(AP:AP,$E:$E,$E290))))</f>
        <v/>
      </c>
      <c r="DF290" s="232" t="str">
        <f t="array" ref="DF290">IF(AQ290="","",
IF(INDEX(Settings!$H:$H,MATCH(DF$1,Settings!$G:$G,0))=TRUE,
100-100*(AQ290-MINIFS(AQ:AQ,$E:$E,$E290))/(MAXIFS(AQ:AQ,$E:$E,$E290)-MINIFS(AQ:AQ,$E:$E,$E290)),
100*(AQ290-MINIFS(AQ:AQ,$E:$E,$E290))/(MAXIFS(AQ:AQ,$E:$E,$E290)-MINIFS(AQ:AQ,$E:$E,$E290))))</f>
        <v/>
      </c>
      <c r="DG290" s="232" t="str">
        <f t="array" ref="DG290">IF(AR290="","",
IF(INDEX(Settings!$H:$H,MATCH(DG$1,Settings!$G:$G,0))=TRUE,
100-100*(AR290-MINIFS(AR:AR,$E:$E,$E290))/(MAXIFS(AR:AR,$E:$E,$E290)-MINIFS(AR:AR,$E:$E,$E290)),
100*(AR290-MINIFS(AR:AR,$E:$E,$E290))/(MAXIFS(AR:AR,$E:$E,$E290)-MINIFS(AR:AR,$E:$E,$E290))))</f>
        <v/>
      </c>
      <c r="DH290" s="232" t="str">
        <f t="array" ref="DH290">IF(AS290="","",
IF(INDEX(Settings!$H:$H,MATCH(DH$1,Settings!$G:$G,0))=TRUE,
100-100*(AS290-MINIFS(AS:AS,$E:$E,$E290))/(MAXIFS(AS:AS,$E:$E,$E290)-MINIFS(AS:AS,$E:$E,$E290)),
100*(AS290-MINIFS(AS:AS,$E:$E,$E290))/(MAXIFS(AS:AS,$E:$E,$E290)-MINIFS(AS:AS,$E:$E,$E290))))</f>
        <v/>
      </c>
      <c r="DI290" s="232" t="str">
        <f t="array" ref="DI290">IF(AT290="","",
IF(INDEX(Settings!$H:$H,MATCH(DI$1,Settings!$G:$G,0))=TRUE,
100-100*(AT290-MINIFS(AT:AT,$E:$E,$E290))/(MAXIFS(AT:AT,$E:$E,$E290)-MINIFS(AT:AT,$E:$E,$E290)),
100*(AT290-MINIFS(AT:AT,$E:$E,$E290))/(MAXIFS(AT:AT,$E:$E,$E290)-MINIFS(AT:AT,$E:$E,$E290))))</f>
        <v/>
      </c>
      <c r="DJ290" s="232" t="str">
        <f t="array" ref="DJ290">IF(AU290="","",
IF(INDEX(Settings!$H:$H,MATCH(DJ$1,Settings!$G:$G,0))=TRUE,
100-100*(AU290-MINIFS(AU:AU,$E:$E,$E290))/(MAXIFS(AU:AU,$E:$E,$E290)-MINIFS(AU:AU,$E:$E,$E290)),
100*(AU290-MINIFS(AU:AU,$E:$E,$E290))/(MAXIFS(AU:AU,$E:$E,$E290)-MINIFS(AU:AU,$E:$E,$E290))))</f>
        <v/>
      </c>
      <c r="DK290" s="232" t="str">
        <f t="array" ref="DK290">IF(AV290="","",
IF(INDEX(Settings!$H:$H,MATCH(DK$1,Settings!$G:$G,0))=TRUE,
100-100*(AV290-MINIFS(AV:AV,$E:$E,$E290))/(MAXIFS(AV:AV,$E:$E,$E290)-MINIFS(AV:AV,$E:$E,$E290)),
100*(AV290-MINIFS(AV:AV,$E:$E,$E290))/(MAXIFS(AV:AV,$E:$E,$E290)-MINIFS(AV:AV,$E:$E,$E290))))</f>
        <v/>
      </c>
      <c r="DL290" s="232" t="str">
        <f t="array" ref="DL290">IF(AW290="","",
IF(INDEX(Settings!$H:$H,MATCH(DL$1,Settings!$G:$G,0))=TRUE,
100-100*(AW290-MINIFS(AW:AW,$E:$E,$E290))/(MAXIFS(AW:AW,$E:$E,$E290)-MINIFS(AW:AW,$E:$E,$E290)),
100*(AW290-MINIFS(AW:AW,$E:$E,$E290))/(MAXIFS(AW:AW,$E:$E,$E290)-MINIFS(AW:AW,$E:$E,$E290))))</f>
        <v/>
      </c>
      <c r="DM290" s="232" t="str">
        <f t="array" ref="DM290">IF(AX290="","",
IF(INDEX(Settings!$H:$H,MATCH(DM$1,Settings!$G:$G,0))=TRUE,
100-100*(AX290-MINIFS(AX:AX,$E:$E,$E290))/(MAXIFS(AX:AX,$E:$E,$E290)-MINIFS(AX:AX,$E:$E,$E290)),
100*(AX290-MINIFS(AX:AX,$E:$E,$E290))/(MAXIFS(AX:AX,$E:$E,$E290)-MINIFS(AX:AX,$E:$E,$E290))))</f>
        <v/>
      </c>
      <c r="DN290" s="232" t="str">
        <f t="array" ref="DN290">IF(AY290="","",
IF(INDEX(Settings!$H:$H,MATCH(DN$1,Settings!$G:$G,0))=TRUE,
100-100*(AY290-MINIFS(AY:AY,$E:$E,$E290))/(MAXIFS(AY:AY,$E:$E,$E290)-MINIFS(AY:AY,$E:$E,$E290)),
100*(AY290-MINIFS(AY:AY,$E:$E,$E290))/(MAXIFS(AY:AY,$E:$E,$E290)-MINIFS(AY:AY,$E:$E,$E290))))</f>
        <v/>
      </c>
      <c r="DO290" s="232" t="str">
        <f t="array" ref="DO290">IF(AZ290="","",
IF(INDEX(Settings!$H:$H,MATCH(DO$1,Settings!$G:$G,0))=TRUE,
100-100*(AZ290-MINIFS(AZ:AZ,$E:$E,$E290))/(MAXIFS(AZ:AZ,$E:$E,$E290)-MINIFS(AZ:AZ,$E:$E,$E290)),
100*(AZ290-MINIFS(AZ:AZ,$E:$E,$E290))/(MAXIFS(AZ:AZ,$E:$E,$E290)-MINIFS(AZ:AZ,$E:$E,$E290))))</f>
        <v/>
      </c>
      <c r="DP290" s="232" t="str">
        <f t="array" ref="DP290">IF(BA290="","",
IF(INDEX(Settings!$H:$H,MATCH(DP$1,Settings!$G:$G,0))=TRUE,
100-100*(BA290-MINIFS(BA:BA,$E:$E,$E290))/(MAXIFS(BA:BA,$E:$E,$E290)-MINIFS(BA:BA,$E:$E,$E290)),
100*(BA290-MINIFS(BA:BA,$E:$E,$E290))/(MAXIFS(BA:BA,$E:$E,$E290)-MINIFS(BA:BA,$E:$E,$E290))))</f>
        <v/>
      </c>
      <c r="DQ290" s="232" t="str">
        <f t="array" ref="DQ290">IF(BB290="","",
IF(INDEX(Settings!$H:$H,MATCH(DQ$1,Settings!$G:$G,0))=TRUE,
100-100*(BB290-MINIFS(BB:BB,$E:$E,$E290))/(MAXIFS(BB:BB,$E:$E,$E290)-MINIFS(BB:BB,$E:$E,$E290)),
100*(BB290-MINIFS(BB:BB,$E:$E,$E290))/(MAXIFS(BB:BB,$E:$E,$E290)-MINIFS(BB:BB,$E:$E,$E290))))</f>
        <v/>
      </c>
      <c r="DR290" s="232" t="str">
        <f t="array" ref="DR290">IF(BC290="","",
IF(INDEX(Settings!$H:$H,MATCH(DR$1,Settings!$G:$G,0))=TRUE,
100-100*(BC290-MINIFS(BC:BC,$E:$E,$E290))/(MAXIFS(BC:BC,$E:$E,$E290)-MINIFS(BC:BC,$E:$E,$E290)),
100*(BC290-MINIFS(BC:BC,$E:$E,$E290))/(MAXIFS(BC:BC,$E:$E,$E290)-MINIFS(BC:BC,$E:$E,$E290))))</f>
        <v/>
      </c>
      <c r="DS290" s="232" t="str">
        <f t="array" ref="DS290">IF(BD290="","",
IF(INDEX(Settings!$H:$H,MATCH(DS$1,Settings!$G:$G,0))=TRUE,
100-100*(BD290-MINIFS(BD:BD,$E:$E,$E290))/(MAXIFS(BD:BD,$E:$E,$E290)-MINIFS(BD:BD,$E:$E,$E290)),
100*(BD290-MINIFS(BD:BD,$E:$E,$E290))/(MAXIFS(BD:BD,$E:$E,$E290)-MINIFS(BD:BD,$E:$E,$E290))))</f>
        <v/>
      </c>
      <c r="DT290" s="232" t="str">
        <f t="array" ref="DT290">IF(BE290="","",
IF(INDEX(Settings!$H:$H,MATCH(DT$1,Settings!$G:$G,0))=TRUE,
100-100*(BE290-MINIFS(BE:BE,$E:$E,$E290))/(MAXIFS(BE:BE,$E:$E,$E290)-MINIFS(BE:BE,$E:$E,$E290)),
100*(BE290-MINIFS(BE:BE,$E:$E,$E290))/(MAXIFS(BE:BE,$E:$E,$E290)-MINIFS(BE:BE,$E:$E,$E290))))</f>
        <v/>
      </c>
      <c r="DU290" s="232" t="str">
        <f t="array" ref="DU290">IF(BF290="","",
IF(INDEX(Settings!$H:$H,MATCH(DU$1,Settings!$G:$G,0))=TRUE,
100-100*(BF290-MINIFS(BF:BF,$E:$E,$E290))/(MAXIFS(BF:BF,$E:$E,$E290)-MINIFS(BF:BF,$E:$E,$E290)),
100*(BF290-MINIFS(BF:BF,$E:$E,$E290))/(MAXIFS(BF:BF,$E:$E,$E290)-MINIFS(BF:BF,$E:$E,$E290))))</f>
        <v/>
      </c>
      <c r="DV290" s="232" t="str">
        <f t="array" ref="DV290">IF(BG290="","",
IF(INDEX(Settings!$H:$H,MATCH(DV$1,Settings!$G:$G,0))=TRUE,
100-100*(BG290-MINIFS(BG:BG,$E:$E,$E290))/(MAXIFS(BG:BG,$E:$E,$E290)-MINIFS(BG:BG,$E:$E,$E290)),
100*(BG290-MINIFS(BG:BG,$E:$E,$E290))/(MAXIFS(BG:BG,$E:$E,$E290)-MINIFS(BG:BG,$E:$E,$E290))))</f>
        <v/>
      </c>
      <c r="DW290" s="232" t="str">
        <f t="array" ref="DW290">IF(BH290="","",
IF(INDEX(Settings!$H:$H,MATCH(DW$1,Settings!$G:$G,0))=TRUE,
100-100*(BH290-MINIFS(BH:BH,$E:$E,$E290))/(MAXIFS(BH:BH,$E:$E,$E290)-MINIFS(BH:BH,$E:$E,$E290)),
100*(BH290-MINIFS(BH:BH,$E:$E,$E290))/(MAXIFS(BH:BH,$E:$E,$E290)-MINIFS(BH:BH,$E:$E,$E290))))</f>
        <v/>
      </c>
      <c r="DX290" s="232" t="str">
        <f t="array" ref="DX290">IF(BI290="","",
IF(INDEX(Settings!$H:$H,MATCH(DX$1,Settings!$G:$G,0))=TRUE,
100-100*(BI290-MINIFS(BI:BI,$E:$E,$E290))/(MAXIFS(BI:BI,$E:$E,$E290)-MINIFS(BI:BI,$E:$E,$E290)),
100*(BI290-MINIFS(BI:BI,$E:$E,$E290))/(MAXIFS(BI:BI,$E:$E,$E290)-MINIFS(BI:BI,$E:$E,$E290))))</f>
        <v/>
      </c>
      <c r="DY290" s="232" t="str">
        <f t="array" ref="DY290">IF(BJ290="","",
IF(INDEX(Settings!$H:$H,MATCH(DY$1,Settings!$G:$G,0))=TRUE,
100-100*(BJ290-MINIFS(BJ:BJ,$E:$E,$E290))/(MAXIFS(BJ:BJ,$E:$E,$E290)-MINIFS(BJ:BJ,$E:$E,$E290)),
100*(BJ290-MINIFS(BJ:BJ,$E:$E,$E290))/(MAXIFS(BJ:BJ,$E:$E,$E290)-MINIFS(BJ:BJ,$E:$E,$E290))))</f>
        <v/>
      </c>
      <c r="DZ290" s="234"/>
      <c r="EA290" s="234"/>
      <c r="EB290" s="234" t="str">
        <f t="shared" si="8"/>
        <v/>
      </c>
      <c r="EC290" s="234" t="str">
        <f t="shared" si="9"/>
        <v/>
      </c>
      <c r="ED290" s="234" t="str">
        <f t="shared" si="10"/>
        <v/>
      </c>
      <c r="EE290" s="234" t="str">
        <f t="shared" si="11"/>
        <v/>
      </c>
      <c r="EF290" s="234" t="str">
        <f t="shared" si="12"/>
        <v/>
      </c>
      <c r="EG290" s="234" t="str">
        <f t="shared" si="13"/>
        <v/>
      </c>
      <c r="EH290" s="234"/>
      <c r="EI290" s="234"/>
      <c r="EJ290" s="234"/>
      <c r="EK290" s="234"/>
      <c r="EL290" s="234"/>
      <c r="EM290" s="234"/>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3" t="str">
        <f t="shared" si="14"/>
        <v/>
      </c>
      <c r="N291" s="49"/>
      <c r="O291" s="49"/>
      <c r="P291" s="49"/>
      <c r="Q291" s="49"/>
      <c r="R291" s="49"/>
      <c r="S291" s="222" t="str">
        <f>IFERROR(VLOOKUP(AF291, 'YOYO IR Scores'!A:C, 3, FALSE), "")
</f>
        <v/>
      </c>
      <c r="T291" s="49"/>
      <c r="U291" s="49"/>
      <c r="V291" s="49"/>
      <c r="W291" s="49"/>
      <c r="X291" s="224" t="str">
        <f t="shared" si="4"/>
        <v/>
      </c>
      <c r="Y291" s="225" t="str">
        <f t="shared" si="5"/>
        <v/>
      </c>
      <c r="Z291" s="225" t="str">
        <f t="shared" si="6"/>
        <v/>
      </c>
      <c r="AA291" s="224" t="str">
        <f t="shared" si="7"/>
        <v/>
      </c>
      <c r="AB291" s="223"/>
      <c r="AC291" s="223"/>
      <c r="AD291" s="223"/>
      <c r="AE291" s="223" t="str">
        <f>IFERROR(VLOOKUP(AF291, 'YOYO IR Scores'!A:C, 2, FALSE), "")</f>
        <v/>
      </c>
      <c r="AF291" s="223"/>
      <c r="AG291" s="223"/>
      <c r="AH291" s="223"/>
      <c r="AI291" s="223"/>
      <c r="AJ291" s="223"/>
      <c r="AK291" s="223"/>
      <c r="AL291" s="223"/>
      <c r="AM291" s="223"/>
      <c r="AN291" s="223"/>
      <c r="AO291" s="223"/>
      <c r="AP291" s="223"/>
      <c r="AQ291" s="223"/>
      <c r="AR291" s="223"/>
      <c r="AS291" s="223"/>
      <c r="AT291" s="223"/>
      <c r="AU291" s="223"/>
      <c r="AV291" s="223"/>
      <c r="AW291" s="223"/>
      <c r="AX291" s="223"/>
      <c r="AY291" s="223"/>
      <c r="AZ291" s="223"/>
      <c r="BA291" s="223"/>
      <c r="BB291" s="223"/>
      <c r="BC291" s="223"/>
      <c r="BD291" s="223"/>
      <c r="BE291" s="223"/>
      <c r="BF291" s="223"/>
      <c r="BG291" s="223"/>
      <c r="BH291" s="223"/>
      <c r="BI291" s="223"/>
      <c r="BJ291" s="223"/>
      <c r="BK291" s="223" t="str">
        <f t="array" ref="BK291">IF(J291="","",
IF(INDEX(Settings!$H:$H,MATCH(BY$1,Settings!$G:$G,0))=TRUE,
100-100*(J291-MIN(J:J))/(MAX(J:J)-MIN(J:J)),
100*(J291-MIN(J:J))/(MAX(J:J)-MIN(J:J))))</f>
        <v/>
      </c>
      <c r="BL291" s="223" t="str">
        <f t="array" ref="BL291">IF(J291="","",
IF(INDEX(Settings!$H:$H,MATCH(BY$1,Settings!$G:$G,0))=TRUE,
100-100*(J291-MINIFS(J:J,$E:$E,$E291))/(MAXIFS(J:J,$E:$E,$E291)-MINIFS(J:J,$E:$E,$E291)),
100*(J291-MINIFS(J:J,$E:$E,$E291))/(MAXIFS(J:J,$E:$E,$E291)-MINIFS(J:J,$E:$E,$E291))))</f>
        <v/>
      </c>
      <c r="BM291" s="223"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4" t="str">
        <f t="array" ref="BQ291">IF(J291="","",
IF(INDEX(Settings!$H:$H,MATCH(BY$1,Settings!$G:$G,0))=TRUE,
-1*(J291-AVERAGE(J:J))/STDEV(J:J),
(J291-AVERAGE(J:J))/STDEV(J:J)))</f>
        <v/>
      </c>
      <c r="BR291" s="224" t="str">
        <f>IFERROR(__xludf.DUMMYFUNCTION("IF(J291="""","""",
IF(INDEX(Settings!$H:$H,MATCH(BY$1,Settings!$G:$G,0))=TRUE,
-1*(J291-AVERAGEIFS(J:J,$E:$E,$E291))/STDEV(FILTER(J:J,$E:$E=$E291)),
(J291-AVERAGEIFS(J:J,$E:$E,$E291))/STDEV(FILTER(J:J,$E:$E=$E291))))"),"")</f>
        <v/>
      </c>
      <c r="BS291" s="224"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3" t="str">
        <f t="array" ref="BY291">IF(J291="","",
IF(INDEX(Settings!$H:$H,MATCH(BY$1,Settings!$G:$G,0))=TRUE,
100-100*(J291-MINIFS(J:J,$E:$E,$E291))/(MAXIFS(J:J,$E:$E,$E291)-MINIFS(J:J,$E:$E,$E291)),
100*(J291-MINIFS(J:J,$E:$E,$E291))/(MAXIFS(J:J,$E:$E,$E291)-MINIFS(J:J,$E:$E,$E291))))</f>
        <v/>
      </c>
      <c r="BZ291" s="223" t="str">
        <f t="array" ref="BZ291">IF(K291="","",
IF(INDEX(Settings!$H:$H,MATCH(BZ$1,Settings!$G:$G,0))=TRUE,
100-100*(K291-MINIFS(K:K,$E:$E,$E291))/(MAXIFS(K:K,$E:$E,$E291)-MINIFS(K:K,$E:$E,$E291)),
100*(K291-MINIFS(K:K,$E:$E,$E291))/(MAXIFS(K:K,$E:$E,$E291)-MINIFS(K:K,$E:$E,$E291))))</f>
        <v/>
      </c>
      <c r="CA291" s="223" t="str">
        <f t="array" ref="CA291">IF(L291="","",
IF(INDEX(Settings!$H:$H,MATCH(CA$1,Settings!$G:$G,0))=TRUE,
100-100*(L291-MINIFS(L:L,$E:$E,$E291))/(MAXIFS(L:L,$E:$E,$E291)-MINIFS(L:L,$E:$E,$E291)),
100*(L291-MINIFS(L:L,$E:$E,$E291))/(MAXIFS(L:L,$E:$E,$E291)-MINIFS(L:L,$E:$E,$E291))))</f>
        <v/>
      </c>
      <c r="CB291" s="223" t="str">
        <f t="array" ref="CB291">IF(M291="","",
IF(INDEX(Settings!$H:$H,MATCH(CB$1,Settings!$G:$G,0))=TRUE,
100-100*(M291-MINIFS(M:M,$E:$E,$E291))/(MAXIFS(M:M,$E:$E,$E291)-MINIFS(M:M,$E:$E,$E291)),
100*(M291-MINIFS(M:M,$E:$E,$E291))/(MAXIFS(M:M,$E:$E,$E291)-MINIFS(M:M,$E:$E,$E291))))</f>
        <v/>
      </c>
      <c r="CC291" s="223" t="str">
        <f t="array" ref="CC291">IF(N291="","",
IF(INDEX(Settings!$H:$H,MATCH(CC$1,Settings!$G:$G,0))=TRUE,
100-100*(N291-MINIFS(N:N,$E:$E,$E291))/(MAXIFS(N:N,$E:$E,$E291)-MINIFS(N:N,$E:$E,$E291)),
100*(N291-MINIFS(N:N,$E:$E,$E291))/(MAXIFS(N:N,$E:$E,$E291)-MINIFS(N:N,$E:$E,$E291))))</f>
        <v/>
      </c>
      <c r="CD291" s="223" t="str">
        <f t="array" ref="CD291">IF(O291="","",
IF(INDEX(Settings!$H:$H,MATCH(CD$1,Settings!$G:$G,0))=TRUE,
100-100*(O291-MINIFS(O:O,$E:$E,$E291))/(MAXIFS(O:O,$E:$E,$E291)-MINIFS(O:O,$E:$E,$E291)),
100*(O291-MINIFS(O:O,$E:$E,$E291))/(MAXIFS(O:O,$E:$E,$E291)-MINIFS(O:O,$E:$E,$E291))))</f>
        <v/>
      </c>
      <c r="CE291" s="223" t="str">
        <f t="array" ref="CE291">IF(P291="","",
IF(INDEX(Settings!$H:$H,MATCH(CE$1,Settings!$G:$G,0))=TRUE,
100-100*(P291-MINIFS(P:P,$E:$E,$E291))/(MAXIFS(P:P,$E:$E,$E291)-MINIFS(P:P,$E:$E,$E291)),
100*(P291-MINIFS(P:P,$E:$E,$E291))/(MAXIFS(P:P,$E:$E,$E291)-MINIFS(P:P,$E:$E,$E291))))</f>
        <v/>
      </c>
      <c r="CF291" s="223" t="str">
        <f t="array" ref="CF291">IF(Q291="","",
IF(INDEX(Settings!$H:$H,MATCH(CF$1,Settings!$G:$G,0))=TRUE,
100-100*(Q291-MINIFS(Q:Q,$E:$E,$E291))/(MAXIFS(Q:Q,$E:$E,$E291)-MINIFS(Q:Q,$E:$E,$E291)),
100*(Q291-MINIFS(Q:Q,$E:$E,$E291))/(MAXIFS(Q:Q,$E:$E,$E291)-MINIFS(Q:Q,$E:$E,$E291))))</f>
        <v/>
      </c>
      <c r="CG291" s="223" t="str">
        <f t="array" ref="CG291">IF(R291="","",
IF(INDEX(Settings!$H:$H,MATCH(CG$1,Settings!$G:$G,0))=TRUE,
100-100*(R291-MINIFS(R:R,$E:$E,$E291))/(MAXIFS(R:R,$E:$E,$E291)-MINIFS(R:R,$E:$E,$E291)),
100*(R291-MINIFS(R:R,$E:$E,$E291))/(MAXIFS(R:R,$E:$E,$E291)-MINIFS(R:R,$E:$E,$E291))))</f>
        <v/>
      </c>
      <c r="CH291" s="223" t="str">
        <f t="array" ref="CH291">IF(S291="","",
IF(INDEX(Settings!$H:$H,MATCH(CH$1,Settings!$G:$G,0))=TRUE,
100-100*(S291-MINIFS(S:S,$E:$E,$E291))/(MAXIFS(S:S,$E:$E,$E291)-MINIFS(S:S,$E:$E,$E291)),
100*(S291-MINIFS(S:S,$E:$E,$E291))/(MAXIFS(S:S,$E:$E,$E291)-MINIFS(S:S,$E:$E,$E291))))</f>
        <v/>
      </c>
      <c r="CI291" s="223" t="str">
        <f t="array" ref="CI291">IF(T291="","",
IF(INDEX(Settings!$H:$H,MATCH(CI$1,Settings!$G:$G,0))=TRUE,
100-100*(T291-MINIFS(T:T,$E:$E,$E291))/(MAXIFS(T:T,$E:$E,$E291)-MINIFS(T:T,$E:$E,$E291)),
100*(T291-MINIFS(T:T,$E:$E,$E291))/(MAXIFS(T:T,$E:$E,$E291)-MINIFS(T:T,$E:$E,$E291))))</f>
        <v/>
      </c>
      <c r="CJ291" s="223" t="str">
        <f t="array" ref="CJ291">IF(U291="","",
IF(INDEX(Settings!$H:$H,MATCH(CJ$1,Settings!$G:$G,0))=TRUE,
100-100*(U291-MINIFS(U:U,$E:$E,$E291))/(MAXIFS(U:U,$E:$E,$E291)-MINIFS(U:U,$E:$E,$E291)),
100*(U291-MINIFS(U:U,$E:$E,$E291))/(MAXIFS(U:U,$E:$E,$E291)-MINIFS(U:U,$E:$E,$E291))))</f>
        <v/>
      </c>
      <c r="CK291" s="223" t="str">
        <f t="array" ref="CK291">IF(V291="","",
IF(INDEX(Settings!$H:$H,MATCH(CK$1,Settings!$G:$G,0))=TRUE,
100-100*(V291-MINIFS(V:V,$E:$E,$E291))/(MAXIFS(V:V,$E:$E,$E291)-MINIFS(V:V,$E:$E,$E291)),
100*(V291-MINIFS(V:V,$E:$E,$E291))/(MAXIFS(V:V,$E:$E,$E291)-MINIFS(V:V,$E:$E,$E291))))</f>
        <v/>
      </c>
      <c r="CL291" s="223" t="str">
        <f t="array" ref="CL291">IF(W291="","",
IF(INDEX(Settings!$H:$H,MATCH(CL$1,Settings!$G:$G,0))=TRUE,
100-100*(W291-MINIFS(W:W,$E:$E,$E291))/(MAXIFS(W:W,$E:$E,$E291)-MINIFS(W:W,$E:$E,$E291)),
100*(W291-MINIFS(W:W,$E:$E,$E291))/(MAXIFS(W:W,$E:$E,$E291)-MINIFS(W:W,$E:$E,$E291))))</f>
        <v/>
      </c>
      <c r="CM291" s="223" t="str">
        <f t="array" ref="CM291">IF(X291="","",
IF(INDEX(Settings!$H:$H,MATCH(CM$1,Settings!$G:$G,0))=TRUE,
100-100*(X291-MINIFS(X:X,$E:$E,$E291))/(MAXIFS(X:X,$E:$E,$E291)-MINIFS(X:X,$E:$E,$E291)),
100*(X291-MINIFS(X:X,$E:$E,$E291))/(MAXIFS(X:X,$E:$E,$E291)-MINIFS(X:X,$E:$E,$E291))))</f>
        <v/>
      </c>
      <c r="CN291" s="223" t="str">
        <f t="array" ref="CN291">IF(Y291="","",
IF(INDEX(Settings!$H:$H,MATCH(CN$1,Settings!$G:$G,0))=TRUE,
100-100*(Y291-MINIFS(Y:Y,$E:$E,$E291))/(MAXIFS(Y:Y,$E:$E,$E291)-MINIFS(Y:Y,$E:$E,$E291)),
100*(Y291-MINIFS(Y:Y,$E:$E,$E291))/(MAXIFS(Y:Y,$E:$E,$E291)-MINIFS(Y:Y,$E:$E,$E291))))</f>
        <v/>
      </c>
      <c r="CO291" s="223" t="str">
        <f t="array" ref="CO291">IF(Z291="","",
IF(INDEX(Settings!$H:$H,MATCH(CO$1,Settings!$G:$G,0))=TRUE,
100-100*(Z291-MINIFS(Z:Z,$E:$E,$E291))/(MAXIFS(Z:Z,$E:$E,$E291)-MINIFS(Z:Z,$E:$E,$E291)),
100*(Z291-MINIFS(Z:Z,$E:$E,$E291))/(MAXIFS(Z:Z,$E:$E,$E291)-MINIFS(Z:Z,$E:$E,$E291))))</f>
        <v/>
      </c>
      <c r="CP291" s="223" t="str">
        <f t="array" ref="CP291">IF(AA291="","",
IF(INDEX(Settings!$H:$H,MATCH(CP$1,Settings!$G:$G,0))=TRUE,
100-100*(AA291-MINIFS(AA:AA,$E:$E,$E291))/(MAXIFS(AA:AA,$E:$E,$E291)-MINIFS(AA:AA,$E:$E,$E291)),
100*(AA291-MINIFS(AA:AA,$E:$E,$E291))/(MAXIFS(AA:AA,$E:$E,$E291)-MINIFS(AA:AA,$E:$E,$E291))))</f>
        <v/>
      </c>
      <c r="CQ291" s="223" t="str">
        <f t="array" ref="CQ291">IF(AB291="","",
IF(INDEX(Settings!$H:$H,MATCH(CQ$1,Settings!$G:$G,0))=TRUE,
100-100*(AB291-MINIFS(AB:AB,$E:$E,$E291))/(MAXIFS(AB:AB,$E:$E,$E291)-MINIFS(AB:AB,$E:$E,$E291)),
100*(AB291-MINIFS(AB:AB,$E:$E,$E291))/(MAXIFS(AB:AB,$E:$E,$E291)-MINIFS(AB:AB,$E:$E,$E291))))</f>
        <v/>
      </c>
      <c r="CR291" s="223" t="str">
        <f t="array" ref="CR291">IF(AC291="","",
IF(INDEX(Settings!$H:$H,MATCH(CR$1,Settings!$G:$G,0))=TRUE,
100-100*(AC291-MINIFS(AC:AC,$E:$E,$E291))/(MAXIFS(AC:AC,$E:$E,$E291)-MINIFS(AC:AC,$E:$E,$E291)),
100*(AC291-MINIFS(AC:AC,$E:$E,$E291))/(MAXIFS(AC:AC,$E:$E,$E291)-MINIFS(AC:AC,$E:$E,$E291))))</f>
        <v/>
      </c>
      <c r="CS291" s="223" t="str">
        <f t="array" ref="CS291">IF(AD291="","",
IF(INDEX(Settings!$H:$H,MATCH(CS$1,Settings!$G:$G,0))=TRUE,
100-100*(AD291-MINIFS(AD:AD,$E:$E,$E291))/(MAXIFS(AD:AD,$E:$E,$E291)-MINIFS(AD:AD,$E:$E,$E291)),
100*(AD291-MINIFS(AD:AD,$E:$E,$E291))/(MAXIFS(AD:AD,$E:$E,$E291)-MINIFS(AD:AD,$E:$E,$E291))))</f>
        <v/>
      </c>
      <c r="CT291" s="223" t="str">
        <f t="array" ref="CT291">IF(AE291="","",
IF(INDEX(Settings!$H:$H,MATCH(CT$1,Settings!$G:$G,0))=TRUE,
100-100*(AE291-MINIFS(AE:AE,$E:$E,$E291))/(MAXIFS(AE:AE,$E:$E,$E291)-MINIFS(AE:AE,$E:$E,$E291)),
100*(AE291-MINIFS(AE:AE,$E:$E,$E291))/(MAXIFS(AE:AE,$E:$E,$E291)-MINIFS(AE:AE,$E:$E,$E291))))</f>
        <v/>
      </c>
      <c r="CU291" s="223" t="str">
        <f t="array" ref="CU291">IF(AF291="","",
IF(INDEX(Settings!$H:$H,MATCH(CU$1,Settings!$G:$G,0))=TRUE,
100-100*(AF291-MINIFS(AF:AF,$E:$E,$E291))/(MAXIFS(AF:AF,$E:$E,$E291)-MINIFS(AF:AF,$E:$E,$E291)),
100*(AF291-MINIFS(AF:AF,$E:$E,$E291))/(MAXIFS(AF:AF,$E:$E,$E291)-MINIFS(AF:AF,$E:$E,$E291))))</f>
        <v/>
      </c>
      <c r="CV291" s="223" t="str">
        <f t="array" ref="CV291">IF(AG291="","",
IF(INDEX(Settings!$H:$H,MATCH(CV$1,Settings!$G:$G,0))=TRUE,
100-100*(AG291-MINIFS(AG:AG,$E:$E,$E291))/(MAXIFS(AG:AG,$E:$E,$E291)-MINIFS(AG:AG,$E:$E,$E291)),
100*(AG291-MINIFS(AG:AG,$E:$E,$E291))/(MAXIFS(AG:AG,$E:$E,$E291)-MINIFS(AG:AG,$E:$E,$E291))))</f>
        <v/>
      </c>
      <c r="CW291" s="223" t="str">
        <f t="array" ref="CW291">IF(AH291="","",
IF(INDEX(Settings!$H:$H,MATCH(CW$1,Settings!$G:$G,0))=TRUE,
100-100*(AH291-MINIFS(AH:AH,$E:$E,$E291))/(MAXIFS(AH:AH,$E:$E,$E291)-MINIFS(AH:AH,$E:$E,$E291)),
100*(AH291-MINIFS(AH:AH,$E:$E,$E291))/(MAXIFS(AH:AH,$E:$E,$E291)-MINIFS(AH:AH,$E:$E,$E291))))</f>
        <v/>
      </c>
      <c r="CX291" s="223" t="str">
        <f t="array" ref="CX291">IF(AI291="","",
IF(INDEX(Settings!$H:$H,MATCH(CX$1,Settings!$G:$G,0))=TRUE,
100-100*(AI291-MINIFS(AI:AI,$E:$E,$E291))/(MAXIFS(AI:AI,$E:$E,$E291)-MINIFS(AI:AI,$E:$E,$E291)),
100*(AI291-MINIFS(AI:AI,$E:$E,$E291))/(MAXIFS(AI:AI,$E:$E,$E291)-MINIFS(AI:AI,$E:$E,$E291))))</f>
        <v/>
      </c>
      <c r="CY291" s="223" t="str">
        <f t="array" ref="CY291">IF(AJ291="","",
IF(INDEX(Settings!$H:$H,MATCH(CY$1,Settings!$G:$G,0))=TRUE,
100-100*(AJ291-MINIFS(AJ:AJ,$E:$E,$E291))/(MAXIFS(AJ:AJ,$E:$E,$E291)-MINIFS(AJ:AJ,$E:$E,$E291)),
100*(AJ291-MINIFS(AJ:AJ,$E:$E,$E291))/(MAXIFS(AJ:AJ,$E:$E,$E291)-MINIFS(AJ:AJ,$E:$E,$E291))))</f>
        <v/>
      </c>
      <c r="CZ291" s="223" t="str">
        <f t="array" ref="CZ291">IF(AK291="","",
IF(INDEX(Settings!$H:$H,MATCH(CZ$1,Settings!$G:$G,0))=TRUE,
100-100*(AK291-MINIFS(AK:AK,$E:$E,$E291))/(MAXIFS(AK:AK,$E:$E,$E291)-MINIFS(AK:AK,$E:$E,$E291)),
100*(AK291-MINIFS(AK:AK,$E:$E,$E291))/(MAXIFS(AK:AK,$E:$E,$E291)-MINIFS(AK:AK,$E:$E,$E291))))</f>
        <v/>
      </c>
      <c r="DA291" s="223" t="str">
        <f t="array" ref="DA291">IF(AL291="","",
IF(INDEX(Settings!$H:$H,MATCH(DA$1,Settings!$G:$G,0))=TRUE,
100-100*(AL291-MINIFS(AL:AL,$E:$E,$E291))/(MAXIFS(AL:AL,$E:$E,$E291)-MINIFS(AL:AL,$E:$E,$E291)),
100*(AL291-MINIFS(AL:AL,$E:$E,$E291))/(MAXIFS(AL:AL,$E:$E,$E291)-MINIFS(AL:AL,$E:$E,$E291))))</f>
        <v/>
      </c>
      <c r="DB291" s="223" t="str">
        <f t="array" ref="DB291">IF(AM291="","",
IF(INDEX(Settings!$H:$H,MATCH(DB$1,Settings!$G:$G,0))=TRUE,
100-100*(AM291-MINIFS(AM:AM,$E:$E,$E291))/(MAXIFS(AM:AM,$E:$E,$E291)-MINIFS(AM:AM,$E:$E,$E291)),
100*(AM291-MINIFS(AM:AM,$E:$E,$E291))/(MAXIFS(AM:AM,$E:$E,$E291)-MINIFS(AM:AM,$E:$E,$E291))))</f>
        <v/>
      </c>
      <c r="DC291" s="223" t="str">
        <f t="array" ref="DC291">IF(AN291="","",
IF(INDEX(Settings!$H:$H,MATCH(DC$1,Settings!$G:$G,0))=TRUE,
100-100*(AN291-MINIFS(AN:AN,$E:$E,$E291))/(MAXIFS(AN:AN,$E:$E,$E291)-MINIFS(AN:AN,$E:$E,$E291)),
100*(AN291-MINIFS(AN:AN,$E:$E,$E291))/(MAXIFS(AN:AN,$E:$E,$E291)-MINIFS(AN:AN,$E:$E,$E291))))</f>
        <v/>
      </c>
      <c r="DD291" s="223" t="str">
        <f t="array" ref="DD291">IF(AO291="","",
IF(INDEX(Settings!$H:$H,MATCH(DD$1,Settings!$G:$G,0))=TRUE,
100-100*(AO291-MINIFS(AO:AO,$E:$E,$E291))/(MAXIFS(AO:AO,$E:$E,$E291)-MINIFS(AO:AO,$E:$E,$E291)),
100*(AO291-MINIFS(AO:AO,$E:$E,$E291))/(MAXIFS(AO:AO,$E:$E,$E291)-MINIFS(AO:AO,$E:$E,$E291))))</f>
        <v/>
      </c>
      <c r="DE291" s="223" t="str">
        <f t="array" ref="DE291">IF(AP291="","",
IF(INDEX(Settings!$H:$H,MATCH(DE$1,Settings!$G:$G,0))=TRUE,
100-100*(AP291-MINIFS(AP:AP,$E:$E,$E291))/(MAXIFS(AP:AP,$E:$E,$E291)-MINIFS(AP:AP,$E:$E,$E291)),
100*(AP291-MINIFS(AP:AP,$E:$E,$E291))/(MAXIFS(AP:AP,$E:$E,$E291)-MINIFS(AP:AP,$E:$E,$E291))))</f>
        <v/>
      </c>
      <c r="DF291" s="223" t="str">
        <f t="array" ref="DF291">IF(AQ291="","",
IF(INDEX(Settings!$H:$H,MATCH(DF$1,Settings!$G:$G,0))=TRUE,
100-100*(AQ291-MINIFS(AQ:AQ,$E:$E,$E291))/(MAXIFS(AQ:AQ,$E:$E,$E291)-MINIFS(AQ:AQ,$E:$E,$E291)),
100*(AQ291-MINIFS(AQ:AQ,$E:$E,$E291))/(MAXIFS(AQ:AQ,$E:$E,$E291)-MINIFS(AQ:AQ,$E:$E,$E291))))</f>
        <v/>
      </c>
      <c r="DG291" s="223" t="str">
        <f t="array" ref="DG291">IF(AR291="","",
IF(INDEX(Settings!$H:$H,MATCH(DG$1,Settings!$G:$G,0))=TRUE,
100-100*(AR291-MINIFS(AR:AR,$E:$E,$E291))/(MAXIFS(AR:AR,$E:$E,$E291)-MINIFS(AR:AR,$E:$E,$E291)),
100*(AR291-MINIFS(AR:AR,$E:$E,$E291))/(MAXIFS(AR:AR,$E:$E,$E291)-MINIFS(AR:AR,$E:$E,$E291))))</f>
        <v/>
      </c>
      <c r="DH291" s="223" t="str">
        <f t="array" ref="DH291">IF(AS291="","",
IF(INDEX(Settings!$H:$H,MATCH(DH$1,Settings!$G:$G,0))=TRUE,
100-100*(AS291-MINIFS(AS:AS,$E:$E,$E291))/(MAXIFS(AS:AS,$E:$E,$E291)-MINIFS(AS:AS,$E:$E,$E291)),
100*(AS291-MINIFS(AS:AS,$E:$E,$E291))/(MAXIFS(AS:AS,$E:$E,$E291)-MINIFS(AS:AS,$E:$E,$E291))))</f>
        <v/>
      </c>
      <c r="DI291" s="223" t="str">
        <f t="array" ref="DI291">IF(AT291="","",
IF(INDEX(Settings!$H:$H,MATCH(DI$1,Settings!$G:$G,0))=TRUE,
100-100*(AT291-MINIFS(AT:AT,$E:$E,$E291))/(MAXIFS(AT:AT,$E:$E,$E291)-MINIFS(AT:AT,$E:$E,$E291)),
100*(AT291-MINIFS(AT:AT,$E:$E,$E291))/(MAXIFS(AT:AT,$E:$E,$E291)-MINIFS(AT:AT,$E:$E,$E291))))</f>
        <v/>
      </c>
      <c r="DJ291" s="223" t="str">
        <f t="array" ref="DJ291">IF(AU291="","",
IF(INDEX(Settings!$H:$H,MATCH(DJ$1,Settings!$G:$G,0))=TRUE,
100-100*(AU291-MINIFS(AU:AU,$E:$E,$E291))/(MAXIFS(AU:AU,$E:$E,$E291)-MINIFS(AU:AU,$E:$E,$E291)),
100*(AU291-MINIFS(AU:AU,$E:$E,$E291))/(MAXIFS(AU:AU,$E:$E,$E291)-MINIFS(AU:AU,$E:$E,$E291))))</f>
        <v/>
      </c>
      <c r="DK291" s="223" t="str">
        <f t="array" ref="DK291">IF(AV291="","",
IF(INDEX(Settings!$H:$H,MATCH(DK$1,Settings!$G:$G,0))=TRUE,
100-100*(AV291-MINIFS(AV:AV,$E:$E,$E291))/(MAXIFS(AV:AV,$E:$E,$E291)-MINIFS(AV:AV,$E:$E,$E291)),
100*(AV291-MINIFS(AV:AV,$E:$E,$E291))/(MAXIFS(AV:AV,$E:$E,$E291)-MINIFS(AV:AV,$E:$E,$E291))))</f>
        <v/>
      </c>
      <c r="DL291" s="223" t="str">
        <f t="array" ref="DL291">IF(AW291="","",
IF(INDEX(Settings!$H:$H,MATCH(DL$1,Settings!$G:$G,0))=TRUE,
100-100*(AW291-MINIFS(AW:AW,$E:$E,$E291))/(MAXIFS(AW:AW,$E:$E,$E291)-MINIFS(AW:AW,$E:$E,$E291)),
100*(AW291-MINIFS(AW:AW,$E:$E,$E291))/(MAXIFS(AW:AW,$E:$E,$E291)-MINIFS(AW:AW,$E:$E,$E291))))</f>
        <v/>
      </c>
      <c r="DM291" s="223" t="str">
        <f t="array" ref="DM291">IF(AX291="","",
IF(INDEX(Settings!$H:$H,MATCH(DM$1,Settings!$G:$G,0))=TRUE,
100-100*(AX291-MINIFS(AX:AX,$E:$E,$E291))/(MAXIFS(AX:AX,$E:$E,$E291)-MINIFS(AX:AX,$E:$E,$E291)),
100*(AX291-MINIFS(AX:AX,$E:$E,$E291))/(MAXIFS(AX:AX,$E:$E,$E291)-MINIFS(AX:AX,$E:$E,$E291))))</f>
        <v/>
      </c>
      <c r="DN291" s="223" t="str">
        <f t="array" ref="DN291">IF(AY291="","",
IF(INDEX(Settings!$H:$H,MATCH(DN$1,Settings!$G:$G,0))=TRUE,
100-100*(AY291-MINIFS(AY:AY,$E:$E,$E291))/(MAXIFS(AY:AY,$E:$E,$E291)-MINIFS(AY:AY,$E:$E,$E291)),
100*(AY291-MINIFS(AY:AY,$E:$E,$E291))/(MAXIFS(AY:AY,$E:$E,$E291)-MINIFS(AY:AY,$E:$E,$E291))))</f>
        <v/>
      </c>
      <c r="DO291" s="223" t="str">
        <f t="array" ref="DO291">IF(AZ291="","",
IF(INDEX(Settings!$H:$H,MATCH(DO$1,Settings!$G:$G,0))=TRUE,
100-100*(AZ291-MINIFS(AZ:AZ,$E:$E,$E291))/(MAXIFS(AZ:AZ,$E:$E,$E291)-MINIFS(AZ:AZ,$E:$E,$E291)),
100*(AZ291-MINIFS(AZ:AZ,$E:$E,$E291))/(MAXIFS(AZ:AZ,$E:$E,$E291)-MINIFS(AZ:AZ,$E:$E,$E291))))</f>
        <v/>
      </c>
      <c r="DP291" s="223" t="str">
        <f t="array" ref="DP291">IF(BA291="","",
IF(INDEX(Settings!$H:$H,MATCH(DP$1,Settings!$G:$G,0))=TRUE,
100-100*(BA291-MINIFS(BA:BA,$E:$E,$E291))/(MAXIFS(BA:BA,$E:$E,$E291)-MINIFS(BA:BA,$E:$E,$E291)),
100*(BA291-MINIFS(BA:BA,$E:$E,$E291))/(MAXIFS(BA:BA,$E:$E,$E291)-MINIFS(BA:BA,$E:$E,$E291))))</f>
        <v/>
      </c>
      <c r="DQ291" s="223" t="str">
        <f t="array" ref="DQ291">IF(BB291="","",
IF(INDEX(Settings!$H:$H,MATCH(DQ$1,Settings!$G:$G,0))=TRUE,
100-100*(BB291-MINIFS(BB:BB,$E:$E,$E291))/(MAXIFS(BB:BB,$E:$E,$E291)-MINIFS(BB:BB,$E:$E,$E291)),
100*(BB291-MINIFS(BB:BB,$E:$E,$E291))/(MAXIFS(BB:BB,$E:$E,$E291)-MINIFS(BB:BB,$E:$E,$E291))))</f>
        <v/>
      </c>
      <c r="DR291" s="223" t="str">
        <f t="array" ref="DR291">IF(BC291="","",
IF(INDEX(Settings!$H:$H,MATCH(DR$1,Settings!$G:$G,0))=TRUE,
100-100*(BC291-MINIFS(BC:BC,$E:$E,$E291))/(MAXIFS(BC:BC,$E:$E,$E291)-MINIFS(BC:BC,$E:$E,$E291)),
100*(BC291-MINIFS(BC:BC,$E:$E,$E291))/(MAXIFS(BC:BC,$E:$E,$E291)-MINIFS(BC:BC,$E:$E,$E291))))</f>
        <v/>
      </c>
      <c r="DS291" s="223" t="str">
        <f t="array" ref="DS291">IF(BD291="","",
IF(INDEX(Settings!$H:$H,MATCH(DS$1,Settings!$G:$G,0))=TRUE,
100-100*(BD291-MINIFS(BD:BD,$E:$E,$E291))/(MAXIFS(BD:BD,$E:$E,$E291)-MINIFS(BD:BD,$E:$E,$E291)),
100*(BD291-MINIFS(BD:BD,$E:$E,$E291))/(MAXIFS(BD:BD,$E:$E,$E291)-MINIFS(BD:BD,$E:$E,$E291))))</f>
        <v/>
      </c>
      <c r="DT291" s="223" t="str">
        <f t="array" ref="DT291">IF(BE291="","",
IF(INDEX(Settings!$H:$H,MATCH(DT$1,Settings!$G:$G,0))=TRUE,
100-100*(BE291-MINIFS(BE:BE,$E:$E,$E291))/(MAXIFS(BE:BE,$E:$E,$E291)-MINIFS(BE:BE,$E:$E,$E291)),
100*(BE291-MINIFS(BE:BE,$E:$E,$E291))/(MAXIFS(BE:BE,$E:$E,$E291)-MINIFS(BE:BE,$E:$E,$E291))))</f>
        <v/>
      </c>
      <c r="DU291" s="223" t="str">
        <f t="array" ref="DU291">IF(BF291="","",
IF(INDEX(Settings!$H:$H,MATCH(DU$1,Settings!$G:$G,0))=TRUE,
100-100*(BF291-MINIFS(BF:BF,$E:$E,$E291))/(MAXIFS(BF:BF,$E:$E,$E291)-MINIFS(BF:BF,$E:$E,$E291)),
100*(BF291-MINIFS(BF:BF,$E:$E,$E291))/(MAXIFS(BF:BF,$E:$E,$E291)-MINIFS(BF:BF,$E:$E,$E291))))</f>
        <v/>
      </c>
      <c r="DV291" s="223" t="str">
        <f t="array" ref="DV291">IF(BG291="","",
IF(INDEX(Settings!$H:$H,MATCH(DV$1,Settings!$G:$G,0))=TRUE,
100-100*(BG291-MINIFS(BG:BG,$E:$E,$E291))/(MAXIFS(BG:BG,$E:$E,$E291)-MINIFS(BG:BG,$E:$E,$E291)),
100*(BG291-MINIFS(BG:BG,$E:$E,$E291))/(MAXIFS(BG:BG,$E:$E,$E291)-MINIFS(BG:BG,$E:$E,$E291))))</f>
        <v/>
      </c>
      <c r="DW291" s="223" t="str">
        <f t="array" ref="DW291">IF(BH291="","",
IF(INDEX(Settings!$H:$H,MATCH(DW$1,Settings!$G:$G,0))=TRUE,
100-100*(BH291-MINIFS(BH:BH,$E:$E,$E291))/(MAXIFS(BH:BH,$E:$E,$E291)-MINIFS(BH:BH,$E:$E,$E291)),
100*(BH291-MINIFS(BH:BH,$E:$E,$E291))/(MAXIFS(BH:BH,$E:$E,$E291)-MINIFS(BH:BH,$E:$E,$E291))))</f>
        <v/>
      </c>
      <c r="DX291" s="223" t="str">
        <f t="array" ref="DX291">IF(BI291="","",
IF(INDEX(Settings!$H:$H,MATCH(DX$1,Settings!$G:$G,0))=TRUE,
100-100*(BI291-MINIFS(BI:BI,$E:$E,$E291))/(MAXIFS(BI:BI,$E:$E,$E291)-MINIFS(BI:BI,$E:$E,$E291)),
100*(BI291-MINIFS(BI:BI,$E:$E,$E291))/(MAXIFS(BI:BI,$E:$E,$E291)-MINIFS(BI:BI,$E:$E,$E291))))</f>
        <v/>
      </c>
      <c r="DY291" s="223" t="str">
        <f t="array" ref="DY291">IF(BJ291="","",
IF(INDEX(Settings!$H:$H,MATCH(DY$1,Settings!$G:$G,0))=TRUE,
100-100*(BJ291-MINIFS(BJ:BJ,$E:$E,$E291))/(MAXIFS(BJ:BJ,$E:$E,$E291)-MINIFS(BJ:BJ,$E:$E,$E291)),
100*(BJ291-MINIFS(BJ:BJ,$E:$E,$E291))/(MAXIFS(BJ:BJ,$E:$E,$E291)-MINIFS(BJ:BJ,$E:$E,$E291))))</f>
        <v/>
      </c>
      <c r="DZ291" s="225"/>
      <c r="EA291" s="225"/>
      <c r="EB291" s="225" t="str">
        <f t="shared" si="8"/>
        <v/>
      </c>
      <c r="EC291" s="225" t="str">
        <f t="shared" si="9"/>
        <v/>
      </c>
      <c r="ED291" s="225" t="str">
        <f t="shared" si="10"/>
        <v/>
      </c>
      <c r="EE291" s="225" t="str">
        <f t="shared" si="11"/>
        <v/>
      </c>
      <c r="EF291" s="225" t="str">
        <f t="shared" si="12"/>
        <v/>
      </c>
      <c r="EG291" s="225" t="str">
        <f t="shared" si="13"/>
        <v/>
      </c>
      <c r="EH291" s="225"/>
      <c r="EI291" s="225"/>
      <c r="EJ291" s="225"/>
      <c r="EK291" s="225"/>
      <c r="EL291" s="225"/>
      <c r="EM291" s="225"/>
    </row>
    <row r="292">
      <c r="A292" s="231"/>
      <c r="B292" s="231"/>
      <c r="C292" s="231"/>
      <c r="D292" s="231" t="str">
        <f t="array" ref="D292">IFERROR(INDEX(Profiles!$B:$B,MATCH($A292,Profiles!$A:$A,0)),"")</f>
        <v/>
      </c>
      <c r="E292" s="231"/>
      <c r="F292" s="231"/>
      <c r="G292" s="231"/>
      <c r="H292" s="231"/>
      <c r="I292" s="231" t="str">
        <f>IF(A292="","",IF(Settings!$N$3="DATE",F292&amp;": "&amp;TEXT(B292,"M/DD/YY"),F292&amp;": "&amp;H292))</f>
        <v/>
      </c>
      <c r="J292" s="231"/>
      <c r="K292" s="231"/>
      <c r="L292" s="231"/>
      <c r="M292" s="232" t="str">
        <f t="shared" si="14"/>
        <v/>
      </c>
      <c r="N292" s="231"/>
      <c r="O292" s="231"/>
      <c r="P292" s="231"/>
      <c r="Q292" s="231"/>
      <c r="R292" s="231"/>
      <c r="S292" s="230" t="str">
        <f>IFERROR(VLOOKUP(AF292, 'YOYO IR Scores'!A:C, 3, FALSE), "")
</f>
        <v/>
      </c>
      <c r="T292" s="231"/>
      <c r="U292" s="231"/>
      <c r="V292" s="231"/>
      <c r="W292" s="231"/>
      <c r="X292" s="233" t="str">
        <f t="shared" si="4"/>
        <v/>
      </c>
      <c r="Y292" s="234" t="str">
        <f t="shared" si="5"/>
        <v/>
      </c>
      <c r="Z292" s="234" t="str">
        <f t="shared" si="6"/>
        <v/>
      </c>
      <c r="AA292" s="233" t="str">
        <f t="shared" si="7"/>
        <v/>
      </c>
      <c r="AB292" s="232"/>
      <c r="AC292" s="232"/>
      <c r="AD292" s="232"/>
      <c r="AE292" s="232" t="str">
        <f>IFERROR(VLOOKUP(AF292, 'YOYO IR Scores'!A:C, 2, FALSE), "")</f>
        <v/>
      </c>
      <c r="AF292" s="232"/>
      <c r="AG292" s="232"/>
      <c r="AH292" s="232"/>
      <c r="AI292" s="232"/>
      <c r="AJ292" s="232"/>
      <c r="AK292" s="232"/>
      <c r="AL292" s="232"/>
      <c r="AM292" s="232"/>
      <c r="AN292" s="232"/>
      <c r="AO292" s="232"/>
      <c r="AP292" s="232"/>
      <c r="AQ292" s="232"/>
      <c r="AR292" s="232"/>
      <c r="AS292" s="232"/>
      <c r="AT292" s="232"/>
      <c r="AU292" s="232"/>
      <c r="AV292" s="232"/>
      <c r="AW292" s="232"/>
      <c r="AX292" s="232"/>
      <c r="AY292" s="232"/>
      <c r="AZ292" s="232"/>
      <c r="BA292" s="232"/>
      <c r="BB292" s="232"/>
      <c r="BC292" s="232"/>
      <c r="BD292" s="232"/>
      <c r="BE292" s="232"/>
      <c r="BF292" s="232"/>
      <c r="BG292" s="232"/>
      <c r="BH292" s="232"/>
      <c r="BI292" s="232"/>
      <c r="BJ292" s="232"/>
      <c r="BK292" s="232" t="str">
        <f t="array" ref="BK292">IF(J292="","",
IF(INDEX(Settings!$H:$H,MATCH(BY$1,Settings!$G:$G,0))=TRUE,
100-100*(J292-MIN(J:J))/(MAX(J:J)-MIN(J:J)),
100*(J292-MIN(J:J))/(MAX(J:J)-MIN(J:J))))</f>
        <v/>
      </c>
      <c r="BL292" s="232" t="str">
        <f t="array" ref="BL292">IF(J292="","",
IF(INDEX(Settings!$H:$H,MATCH(BY$1,Settings!$G:$G,0))=TRUE,
100-100*(J292-MINIFS(J:J,$E:$E,$E292))/(MAXIFS(J:J,$E:$E,$E292)-MINIFS(J:J,$E:$E,$E292)),
100*(J292-MINIFS(J:J,$E:$E,$E292))/(MAXIFS(J:J,$E:$E,$E292)-MINIFS(J:J,$E:$E,$E292))))</f>
        <v/>
      </c>
      <c r="BM292" s="232" t="str">
        <f t="array" ref="BM292">IF(J292="","",
IF(INDEX(Settings!$H:$H,MATCH(BY$1,Settings!$G:$G,0))=TRUE,
100-100*(J292-MINIFS(J:J,$E:$E,$E292,$I:$I,$I292))/(MAXIFS(J:J,$E:$E,$E292,$I:$I,$I292)-MINIFS(J:J,$E:$E,$E292,$I:$I,$I292)),
100*(J292-MINIFS(J:J,$E:$E,$E292,$I:$I,$I292))/(MAXIFS(J:J,$E:$E,$E292,$I:$I,$I292)-MINIFS(J:J,$E:$E,$E292,$I:$I,$I292))))</f>
        <v/>
      </c>
      <c r="BN292" s="231" t="str">
        <f t="array" ref="BN292">IF(J292="","",
IF(INDEX(Settings!$H:$H,MATCH(BY$1,Settings!$G:$G,0))=TRUE,
100-100*PERCENTRANK(J:J,J292),
100*PERCENTRANK(J:J,J292)))</f>
        <v/>
      </c>
      <c r="BO292" s="231" t="str">
        <f>IFERROR(__xludf.DUMMYFUNCTION("IF(J292="""","""",
IF(INDEX(Settings!$H:$H,MATCH(BY$1,Settings!$G:$G,0))=TRUE,
100-100*PERCENTRANK(FILTER(J:J,$E:$E=$E292),J292),
100*PERCENTRANK(FILTER(J:J,$E:$E=$E292),J292)))"),"")</f>
        <v/>
      </c>
      <c r="BP292" s="231" t="str">
        <f>IFERROR(__xludf.DUMMYFUNCTION("IF(J292="""","""",
IF(INDEX(Settings!$H:$H,MATCH(BY$1,Settings!$G:$G,0))=TRUE,
100-100*PERCENTRANK(FILTER(J:J,$E:$E=$E292,$I:$I=$I292),J292),
100*PERCENTRANK(FILTER(J:J,$E:$E=$E292,$I:$I=$I292),J292)))"),"")</f>
        <v/>
      </c>
      <c r="BQ292" s="233" t="str">
        <f t="array" ref="BQ292">IF(J292="","",
IF(INDEX(Settings!$H:$H,MATCH(BY$1,Settings!$G:$G,0))=TRUE,
-1*(J292-AVERAGE(J:J))/STDEV(J:J),
(J292-AVERAGE(J:J))/STDEV(J:J)))</f>
        <v/>
      </c>
      <c r="BR292" s="233" t="str">
        <f>IFERROR(__xludf.DUMMYFUNCTION("IF(J292="""","""",
IF(INDEX(Settings!$H:$H,MATCH(BY$1,Settings!$G:$G,0))=TRUE,
-1*(J292-AVERAGEIFS(J:J,$E:$E,$E292))/STDEV(FILTER(J:J,$E:$E=$E292)),
(J292-AVERAGEIFS(J:J,$E:$E,$E292))/STDEV(FILTER(J:J,$E:$E=$E292))))"),"")</f>
        <v/>
      </c>
      <c r="BS292" s="233"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1"/>
      <c r="BX292" s="231"/>
      <c r="BY292" s="232" t="str">
        <f t="array" ref="BY292">IF(J292="","",
IF(INDEX(Settings!$H:$H,MATCH(BY$1,Settings!$G:$G,0))=TRUE,
100-100*(J292-MINIFS(J:J,$E:$E,$E292))/(MAXIFS(J:J,$E:$E,$E292)-MINIFS(J:J,$E:$E,$E292)),
100*(J292-MINIFS(J:J,$E:$E,$E292))/(MAXIFS(J:J,$E:$E,$E292)-MINIFS(J:J,$E:$E,$E292))))</f>
        <v/>
      </c>
      <c r="BZ292" s="232" t="str">
        <f t="array" ref="BZ292">IF(K292="","",
IF(INDEX(Settings!$H:$H,MATCH(BZ$1,Settings!$G:$G,0))=TRUE,
100-100*(K292-MINIFS(K:K,$E:$E,$E292))/(MAXIFS(K:K,$E:$E,$E292)-MINIFS(K:K,$E:$E,$E292)),
100*(K292-MINIFS(K:K,$E:$E,$E292))/(MAXIFS(K:K,$E:$E,$E292)-MINIFS(K:K,$E:$E,$E292))))</f>
        <v/>
      </c>
      <c r="CA292" s="232" t="str">
        <f t="array" ref="CA292">IF(L292="","",
IF(INDEX(Settings!$H:$H,MATCH(CA$1,Settings!$G:$G,0))=TRUE,
100-100*(L292-MINIFS(L:L,$E:$E,$E292))/(MAXIFS(L:L,$E:$E,$E292)-MINIFS(L:L,$E:$E,$E292)),
100*(L292-MINIFS(L:L,$E:$E,$E292))/(MAXIFS(L:L,$E:$E,$E292)-MINIFS(L:L,$E:$E,$E292))))</f>
        <v/>
      </c>
      <c r="CB292" s="232" t="str">
        <f t="array" ref="CB292">IF(M292="","",
IF(INDEX(Settings!$H:$H,MATCH(CB$1,Settings!$G:$G,0))=TRUE,
100-100*(M292-MINIFS(M:M,$E:$E,$E292))/(MAXIFS(M:M,$E:$E,$E292)-MINIFS(M:M,$E:$E,$E292)),
100*(M292-MINIFS(M:M,$E:$E,$E292))/(MAXIFS(M:M,$E:$E,$E292)-MINIFS(M:M,$E:$E,$E292))))</f>
        <v/>
      </c>
      <c r="CC292" s="232" t="str">
        <f t="array" ref="CC292">IF(N292="","",
IF(INDEX(Settings!$H:$H,MATCH(CC$1,Settings!$G:$G,0))=TRUE,
100-100*(N292-MINIFS(N:N,$E:$E,$E292))/(MAXIFS(N:N,$E:$E,$E292)-MINIFS(N:N,$E:$E,$E292)),
100*(N292-MINIFS(N:N,$E:$E,$E292))/(MAXIFS(N:N,$E:$E,$E292)-MINIFS(N:N,$E:$E,$E292))))</f>
        <v/>
      </c>
      <c r="CD292" s="232" t="str">
        <f t="array" ref="CD292">IF(O292="","",
IF(INDEX(Settings!$H:$H,MATCH(CD$1,Settings!$G:$G,0))=TRUE,
100-100*(O292-MINIFS(O:O,$E:$E,$E292))/(MAXIFS(O:O,$E:$E,$E292)-MINIFS(O:O,$E:$E,$E292)),
100*(O292-MINIFS(O:O,$E:$E,$E292))/(MAXIFS(O:O,$E:$E,$E292)-MINIFS(O:O,$E:$E,$E292))))</f>
        <v/>
      </c>
      <c r="CE292" s="232" t="str">
        <f t="array" ref="CE292">IF(P292="","",
IF(INDEX(Settings!$H:$H,MATCH(CE$1,Settings!$G:$G,0))=TRUE,
100-100*(P292-MINIFS(P:P,$E:$E,$E292))/(MAXIFS(P:P,$E:$E,$E292)-MINIFS(P:P,$E:$E,$E292)),
100*(P292-MINIFS(P:P,$E:$E,$E292))/(MAXIFS(P:P,$E:$E,$E292)-MINIFS(P:P,$E:$E,$E292))))</f>
        <v/>
      </c>
      <c r="CF292" s="232" t="str">
        <f t="array" ref="CF292">IF(Q292="","",
IF(INDEX(Settings!$H:$H,MATCH(CF$1,Settings!$G:$G,0))=TRUE,
100-100*(Q292-MINIFS(Q:Q,$E:$E,$E292))/(MAXIFS(Q:Q,$E:$E,$E292)-MINIFS(Q:Q,$E:$E,$E292)),
100*(Q292-MINIFS(Q:Q,$E:$E,$E292))/(MAXIFS(Q:Q,$E:$E,$E292)-MINIFS(Q:Q,$E:$E,$E292))))</f>
        <v/>
      </c>
      <c r="CG292" s="232" t="str">
        <f t="array" ref="CG292">IF(R292="","",
IF(INDEX(Settings!$H:$H,MATCH(CG$1,Settings!$G:$G,0))=TRUE,
100-100*(R292-MINIFS(R:R,$E:$E,$E292))/(MAXIFS(R:R,$E:$E,$E292)-MINIFS(R:R,$E:$E,$E292)),
100*(R292-MINIFS(R:R,$E:$E,$E292))/(MAXIFS(R:R,$E:$E,$E292)-MINIFS(R:R,$E:$E,$E292))))</f>
        <v/>
      </c>
      <c r="CH292" s="232" t="str">
        <f t="array" ref="CH292">IF(S292="","",
IF(INDEX(Settings!$H:$H,MATCH(CH$1,Settings!$G:$G,0))=TRUE,
100-100*(S292-MINIFS(S:S,$E:$E,$E292))/(MAXIFS(S:S,$E:$E,$E292)-MINIFS(S:S,$E:$E,$E292)),
100*(S292-MINIFS(S:S,$E:$E,$E292))/(MAXIFS(S:S,$E:$E,$E292)-MINIFS(S:S,$E:$E,$E292))))</f>
        <v/>
      </c>
      <c r="CI292" s="232" t="str">
        <f t="array" ref="CI292">IF(T292="","",
IF(INDEX(Settings!$H:$H,MATCH(CI$1,Settings!$G:$G,0))=TRUE,
100-100*(T292-MINIFS(T:T,$E:$E,$E292))/(MAXIFS(T:T,$E:$E,$E292)-MINIFS(T:T,$E:$E,$E292)),
100*(T292-MINIFS(T:T,$E:$E,$E292))/(MAXIFS(T:T,$E:$E,$E292)-MINIFS(T:T,$E:$E,$E292))))</f>
        <v/>
      </c>
      <c r="CJ292" s="232" t="str">
        <f t="array" ref="CJ292">IF(U292="","",
IF(INDEX(Settings!$H:$H,MATCH(CJ$1,Settings!$G:$G,0))=TRUE,
100-100*(U292-MINIFS(U:U,$E:$E,$E292))/(MAXIFS(U:U,$E:$E,$E292)-MINIFS(U:U,$E:$E,$E292)),
100*(U292-MINIFS(U:U,$E:$E,$E292))/(MAXIFS(U:U,$E:$E,$E292)-MINIFS(U:U,$E:$E,$E292))))</f>
        <v/>
      </c>
      <c r="CK292" s="232" t="str">
        <f t="array" ref="CK292">IF(V292="","",
IF(INDEX(Settings!$H:$H,MATCH(CK$1,Settings!$G:$G,0))=TRUE,
100-100*(V292-MINIFS(V:V,$E:$E,$E292))/(MAXIFS(V:V,$E:$E,$E292)-MINIFS(V:V,$E:$E,$E292)),
100*(V292-MINIFS(V:V,$E:$E,$E292))/(MAXIFS(V:V,$E:$E,$E292)-MINIFS(V:V,$E:$E,$E292))))</f>
        <v/>
      </c>
      <c r="CL292" s="232" t="str">
        <f t="array" ref="CL292">IF(W292="","",
IF(INDEX(Settings!$H:$H,MATCH(CL$1,Settings!$G:$G,0))=TRUE,
100-100*(W292-MINIFS(W:W,$E:$E,$E292))/(MAXIFS(W:W,$E:$E,$E292)-MINIFS(W:W,$E:$E,$E292)),
100*(W292-MINIFS(W:W,$E:$E,$E292))/(MAXIFS(W:W,$E:$E,$E292)-MINIFS(W:W,$E:$E,$E292))))</f>
        <v/>
      </c>
      <c r="CM292" s="232" t="str">
        <f t="array" ref="CM292">IF(X292="","",
IF(INDEX(Settings!$H:$H,MATCH(CM$1,Settings!$G:$G,0))=TRUE,
100-100*(X292-MINIFS(X:X,$E:$E,$E292))/(MAXIFS(X:X,$E:$E,$E292)-MINIFS(X:X,$E:$E,$E292)),
100*(X292-MINIFS(X:X,$E:$E,$E292))/(MAXIFS(X:X,$E:$E,$E292)-MINIFS(X:X,$E:$E,$E292))))</f>
        <v/>
      </c>
      <c r="CN292" s="232" t="str">
        <f t="array" ref="CN292">IF(Y292="","",
IF(INDEX(Settings!$H:$H,MATCH(CN$1,Settings!$G:$G,0))=TRUE,
100-100*(Y292-MINIFS(Y:Y,$E:$E,$E292))/(MAXIFS(Y:Y,$E:$E,$E292)-MINIFS(Y:Y,$E:$E,$E292)),
100*(Y292-MINIFS(Y:Y,$E:$E,$E292))/(MAXIFS(Y:Y,$E:$E,$E292)-MINIFS(Y:Y,$E:$E,$E292))))</f>
        <v/>
      </c>
      <c r="CO292" s="232" t="str">
        <f t="array" ref="CO292">IF(Z292="","",
IF(INDEX(Settings!$H:$H,MATCH(CO$1,Settings!$G:$G,0))=TRUE,
100-100*(Z292-MINIFS(Z:Z,$E:$E,$E292))/(MAXIFS(Z:Z,$E:$E,$E292)-MINIFS(Z:Z,$E:$E,$E292)),
100*(Z292-MINIFS(Z:Z,$E:$E,$E292))/(MAXIFS(Z:Z,$E:$E,$E292)-MINIFS(Z:Z,$E:$E,$E292))))</f>
        <v/>
      </c>
      <c r="CP292" s="232" t="str">
        <f t="array" ref="CP292">IF(AA292="","",
IF(INDEX(Settings!$H:$H,MATCH(CP$1,Settings!$G:$G,0))=TRUE,
100-100*(AA292-MINIFS(AA:AA,$E:$E,$E292))/(MAXIFS(AA:AA,$E:$E,$E292)-MINIFS(AA:AA,$E:$E,$E292)),
100*(AA292-MINIFS(AA:AA,$E:$E,$E292))/(MAXIFS(AA:AA,$E:$E,$E292)-MINIFS(AA:AA,$E:$E,$E292))))</f>
        <v/>
      </c>
      <c r="CQ292" s="232" t="str">
        <f t="array" ref="CQ292">IF(AB292="","",
IF(INDEX(Settings!$H:$H,MATCH(CQ$1,Settings!$G:$G,0))=TRUE,
100-100*(AB292-MINIFS(AB:AB,$E:$E,$E292))/(MAXIFS(AB:AB,$E:$E,$E292)-MINIFS(AB:AB,$E:$E,$E292)),
100*(AB292-MINIFS(AB:AB,$E:$E,$E292))/(MAXIFS(AB:AB,$E:$E,$E292)-MINIFS(AB:AB,$E:$E,$E292))))</f>
        <v/>
      </c>
      <c r="CR292" s="232" t="str">
        <f t="array" ref="CR292">IF(AC292="","",
IF(INDEX(Settings!$H:$H,MATCH(CR$1,Settings!$G:$G,0))=TRUE,
100-100*(AC292-MINIFS(AC:AC,$E:$E,$E292))/(MAXIFS(AC:AC,$E:$E,$E292)-MINIFS(AC:AC,$E:$E,$E292)),
100*(AC292-MINIFS(AC:AC,$E:$E,$E292))/(MAXIFS(AC:AC,$E:$E,$E292)-MINIFS(AC:AC,$E:$E,$E292))))</f>
        <v/>
      </c>
      <c r="CS292" s="232" t="str">
        <f t="array" ref="CS292">IF(AD292="","",
IF(INDEX(Settings!$H:$H,MATCH(CS$1,Settings!$G:$G,0))=TRUE,
100-100*(AD292-MINIFS(AD:AD,$E:$E,$E292))/(MAXIFS(AD:AD,$E:$E,$E292)-MINIFS(AD:AD,$E:$E,$E292)),
100*(AD292-MINIFS(AD:AD,$E:$E,$E292))/(MAXIFS(AD:AD,$E:$E,$E292)-MINIFS(AD:AD,$E:$E,$E292))))</f>
        <v/>
      </c>
      <c r="CT292" s="232" t="str">
        <f t="array" ref="CT292">IF(AE292="","",
IF(INDEX(Settings!$H:$H,MATCH(CT$1,Settings!$G:$G,0))=TRUE,
100-100*(AE292-MINIFS(AE:AE,$E:$E,$E292))/(MAXIFS(AE:AE,$E:$E,$E292)-MINIFS(AE:AE,$E:$E,$E292)),
100*(AE292-MINIFS(AE:AE,$E:$E,$E292))/(MAXIFS(AE:AE,$E:$E,$E292)-MINIFS(AE:AE,$E:$E,$E292))))</f>
        <v/>
      </c>
      <c r="CU292" s="232" t="str">
        <f t="array" ref="CU292">IF(AF292="","",
IF(INDEX(Settings!$H:$H,MATCH(CU$1,Settings!$G:$G,0))=TRUE,
100-100*(AF292-MINIFS(AF:AF,$E:$E,$E292))/(MAXIFS(AF:AF,$E:$E,$E292)-MINIFS(AF:AF,$E:$E,$E292)),
100*(AF292-MINIFS(AF:AF,$E:$E,$E292))/(MAXIFS(AF:AF,$E:$E,$E292)-MINIFS(AF:AF,$E:$E,$E292))))</f>
        <v/>
      </c>
      <c r="CV292" s="232" t="str">
        <f t="array" ref="CV292">IF(AG292="","",
IF(INDEX(Settings!$H:$H,MATCH(CV$1,Settings!$G:$G,0))=TRUE,
100-100*(AG292-MINIFS(AG:AG,$E:$E,$E292))/(MAXIFS(AG:AG,$E:$E,$E292)-MINIFS(AG:AG,$E:$E,$E292)),
100*(AG292-MINIFS(AG:AG,$E:$E,$E292))/(MAXIFS(AG:AG,$E:$E,$E292)-MINIFS(AG:AG,$E:$E,$E292))))</f>
        <v/>
      </c>
      <c r="CW292" s="232" t="str">
        <f t="array" ref="CW292">IF(AH292="","",
IF(INDEX(Settings!$H:$H,MATCH(CW$1,Settings!$G:$G,0))=TRUE,
100-100*(AH292-MINIFS(AH:AH,$E:$E,$E292))/(MAXIFS(AH:AH,$E:$E,$E292)-MINIFS(AH:AH,$E:$E,$E292)),
100*(AH292-MINIFS(AH:AH,$E:$E,$E292))/(MAXIFS(AH:AH,$E:$E,$E292)-MINIFS(AH:AH,$E:$E,$E292))))</f>
        <v/>
      </c>
      <c r="CX292" s="232" t="str">
        <f t="array" ref="CX292">IF(AI292="","",
IF(INDEX(Settings!$H:$H,MATCH(CX$1,Settings!$G:$G,0))=TRUE,
100-100*(AI292-MINIFS(AI:AI,$E:$E,$E292))/(MAXIFS(AI:AI,$E:$E,$E292)-MINIFS(AI:AI,$E:$E,$E292)),
100*(AI292-MINIFS(AI:AI,$E:$E,$E292))/(MAXIFS(AI:AI,$E:$E,$E292)-MINIFS(AI:AI,$E:$E,$E292))))</f>
        <v/>
      </c>
      <c r="CY292" s="232" t="str">
        <f t="array" ref="CY292">IF(AJ292="","",
IF(INDEX(Settings!$H:$H,MATCH(CY$1,Settings!$G:$G,0))=TRUE,
100-100*(AJ292-MINIFS(AJ:AJ,$E:$E,$E292))/(MAXIFS(AJ:AJ,$E:$E,$E292)-MINIFS(AJ:AJ,$E:$E,$E292)),
100*(AJ292-MINIFS(AJ:AJ,$E:$E,$E292))/(MAXIFS(AJ:AJ,$E:$E,$E292)-MINIFS(AJ:AJ,$E:$E,$E292))))</f>
        <v/>
      </c>
      <c r="CZ292" s="232" t="str">
        <f t="array" ref="CZ292">IF(AK292="","",
IF(INDEX(Settings!$H:$H,MATCH(CZ$1,Settings!$G:$G,0))=TRUE,
100-100*(AK292-MINIFS(AK:AK,$E:$E,$E292))/(MAXIFS(AK:AK,$E:$E,$E292)-MINIFS(AK:AK,$E:$E,$E292)),
100*(AK292-MINIFS(AK:AK,$E:$E,$E292))/(MAXIFS(AK:AK,$E:$E,$E292)-MINIFS(AK:AK,$E:$E,$E292))))</f>
        <v/>
      </c>
      <c r="DA292" s="232" t="str">
        <f t="array" ref="DA292">IF(AL292="","",
IF(INDEX(Settings!$H:$H,MATCH(DA$1,Settings!$G:$G,0))=TRUE,
100-100*(AL292-MINIFS(AL:AL,$E:$E,$E292))/(MAXIFS(AL:AL,$E:$E,$E292)-MINIFS(AL:AL,$E:$E,$E292)),
100*(AL292-MINIFS(AL:AL,$E:$E,$E292))/(MAXIFS(AL:AL,$E:$E,$E292)-MINIFS(AL:AL,$E:$E,$E292))))</f>
        <v/>
      </c>
      <c r="DB292" s="232" t="str">
        <f t="array" ref="DB292">IF(AM292="","",
IF(INDEX(Settings!$H:$H,MATCH(DB$1,Settings!$G:$G,0))=TRUE,
100-100*(AM292-MINIFS(AM:AM,$E:$E,$E292))/(MAXIFS(AM:AM,$E:$E,$E292)-MINIFS(AM:AM,$E:$E,$E292)),
100*(AM292-MINIFS(AM:AM,$E:$E,$E292))/(MAXIFS(AM:AM,$E:$E,$E292)-MINIFS(AM:AM,$E:$E,$E292))))</f>
        <v/>
      </c>
      <c r="DC292" s="232" t="str">
        <f t="array" ref="DC292">IF(AN292="","",
IF(INDEX(Settings!$H:$H,MATCH(DC$1,Settings!$G:$G,0))=TRUE,
100-100*(AN292-MINIFS(AN:AN,$E:$E,$E292))/(MAXIFS(AN:AN,$E:$E,$E292)-MINIFS(AN:AN,$E:$E,$E292)),
100*(AN292-MINIFS(AN:AN,$E:$E,$E292))/(MAXIFS(AN:AN,$E:$E,$E292)-MINIFS(AN:AN,$E:$E,$E292))))</f>
        <v/>
      </c>
      <c r="DD292" s="232" t="str">
        <f t="array" ref="DD292">IF(AO292="","",
IF(INDEX(Settings!$H:$H,MATCH(DD$1,Settings!$G:$G,0))=TRUE,
100-100*(AO292-MINIFS(AO:AO,$E:$E,$E292))/(MAXIFS(AO:AO,$E:$E,$E292)-MINIFS(AO:AO,$E:$E,$E292)),
100*(AO292-MINIFS(AO:AO,$E:$E,$E292))/(MAXIFS(AO:AO,$E:$E,$E292)-MINIFS(AO:AO,$E:$E,$E292))))</f>
        <v/>
      </c>
      <c r="DE292" s="232" t="str">
        <f t="array" ref="DE292">IF(AP292="","",
IF(INDEX(Settings!$H:$H,MATCH(DE$1,Settings!$G:$G,0))=TRUE,
100-100*(AP292-MINIFS(AP:AP,$E:$E,$E292))/(MAXIFS(AP:AP,$E:$E,$E292)-MINIFS(AP:AP,$E:$E,$E292)),
100*(AP292-MINIFS(AP:AP,$E:$E,$E292))/(MAXIFS(AP:AP,$E:$E,$E292)-MINIFS(AP:AP,$E:$E,$E292))))</f>
        <v/>
      </c>
      <c r="DF292" s="232" t="str">
        <f t="array" ref="DF292">IF(AQ292="","",
IF(INDEX(Settings!$H:$H,MATCH(DF$1,Settings!$G:$G,0))=TRUE,
100-100*(AQ292-MINIFS(AQ:AQ,$E:$E,$E292))/(MAXIFS(AQ:AQ,$E:$E,$E292)-MINIFS(AQ:AQ,$E:$E,$E292)),
100*(AQ292-MINIFS(AQ:AQ,$E:$E,$E292))/(MAXIFS(AQ:AQ,$E:$E,$E292)-MINIFS(AQ:AQ,$E:$E,$E292))))</f>
        <v/>
      </c>
      <c r="DG292" s="232" t="str">
        <f t="array" ref="DG292">IF(AR292="","",
IF(INDEX(Settings!$H:$H,MATCH(DG$1,Settings!$G:$G,0))=TRUE,
100-100*(AR292-MINIFS(AR:AR,$E:$E,$E292))/(MAXIFS(AR:AR,$E:$E,$E292)-MINIFS(AR:AR,$E:$E,$E292)),
100*(AR292-MINIFS(AR:AR,$E:$E,$E292))/(MAXIFS(AR:AR,$E:$E,$E292)-MINIFS(AR:AR,$E:$E,$E292))))</f>
        <v/>
      </c>
      <c r="DH292" s="232" t="str">
        <f t="array" ref="DH292">IF(AS292="","",
IF(INDEX(Settings!$H:$H,MATCH(DH$1,Settings!$G:$G,0))=TRUE,
100-100*(AS292-MINIFS(AS:AS,$E:$E,$E292))/(MAXIFS(AS:AS,$E:$E,$E292)-MINIFS(AS:AS,$E:$E,$E292)),
100*(AS292-MINIFS(AS:AS,$E:$E,$E292))/(MAXIFS(AS:AS,$E:$E,$E292)-MINIFS(AS:AS,$E:$E,$E292))))</f>
        <v/>
      </c>
      <c r="DI292" s="232" t="str">
        <f t="array" ref="DI292">IF(AT292="","",
IF(INDEX(Settings!$H:$H,MATCH(DI$1,Settings!$G:$G,0))=TRUE,
100-100*(AT292-MINIFS(AT:AT,$E:$E,$E292))/(MAXIFS(AT:AT,$E:$E,$E292)-MINIFS(AT:AT,$E:$E,$E292)),
100*(AT292-MINIFS(AT:AT,$E:$E,$E292))/(MAXIFS(AT:AT,$E:$E,$E292)-MINIFS(AT:AT,$E:$E,$E292))))</f>
        <v/>
      </c>
      <c r="DJ292" s="232" t="str">
        <f t="array" ref="DJ292">IF(AU292="","",
IF(INDEX(Settings!$H:$H,MATCH(DJ$1,Settings!$G:$G,0))=TRUE,
100-100*(AU292-MINIFS(AU:AU,$E:$E,$E292))/(MAXIFS(AU:AU,$E:$E,$E292)-MINIFS(AU:AU,$E:$E,$E292)),
100*(AU292-MINIFS(AU:AU,$E:$E,$E292))/(MAXIFS(AU:AU,$E:$E,$E292)-MINIFS(AU:AU,$E:$E,$E292))))</f>
        <v/>
      </c>
      <c r="DK292" s="232" t="str">
        <f t="array" ref="DK292">IF(AV292="","",
IF(INDEX(Settings!$H:$H,MATCH(DK$1,Settings!$G:$G,0))=TRUE,
100-100*(AV292-MINIFS(AV:AV,$E:$E,$E292))/(MAXIFS(AV:AV,$E:$E,$E292)-MINIFS(AV:AV,$E:$E,$E292)),
100*(AV292-MINIFS(AV:AV,$E:$E,$E292))/(MAXIFS(AV:AV,$E:$E,$E292)-MINIFS(AV:AV,$E:$E,$E292))))</f>
        <v/>
      </c>
      <c r="DL292" s="232" t="str">
        <f t="array" ref="DL292">IF(AW292="","",
IF(INDEX(Settings!$H:$H,MATCH(DL$1,Settings!$G:$G,0))=TRUE,
100-100*(AW292-MINIFS(AW:AW,$E:$E,$E292))/(MAXIFS(AW:AW,$E:$E,$E292)-MINIFS(AW:AW,$E:$E,$E292)),
100*(AW292-MINIFS(AW:AW,$E:$E,$E292))/(MAXIFS(AW:AW,$E:$E,$E292)-MINIFS(AW:AW,$E:$E,$E292))))</f>
        <v/>
      </c>
      <c r="DM292" s="232" t="str">
        <f t="array" ref="DM292">IF(AX292="","",
IF(INDEX(Settings!$H:$H,MATCH(DM$1,Settings!$G:$G,0))=TRUE,
100-100*(AX292-MINIFS(AX:AX,$E:$E,$E292))/(MAXIFS(AX:AX,$E:$E,$E292)-MINIFS(AX:AX,$E:$E,$E292)),
100*(AX292-MINIFS(AX:AX,$E:$E,$E292))/(MAXIFS(AX:AX,$E:$E,$E292)-MINIFS(AX:AX,$E:$E,$E292))))</f>
        <v/>
      </c>
      <c r="DN292" s="232" t="str">
        <f t="array" ref="DN292">IF(AY292="","",
IF(INDEX(Settings!$H:$H,MATCH(DN$1,Settings!$G:$G,0))=TRUE,
100-100*(AY292-MINIFS(AY:AY,$E:$E,$E292))/(MAXIFS(AY:AY,$E:$E,$E292)-MINIFS(AY:AY,$E:$E,$E292)),
100*(AY292-MINIFS(AY:AY,$E:$E,$E292))/(MAXIFS(AY:AY,$E:$E,$E292)-MINIFS(AY:AY,$E:$E,$E292))))</f>
        <v/>
      </c>
      <c r="DO292" s="232" t="str">
        <f t="array" ref="DO292">IF(AZ292="","",
IF(INDEX(Settings!$H:$H,MATCH(DO$1,Settings!$G:$G,0))=TRUE,
100-100*(AZ292-MINIFS(AZ:AZ,$E:$E,$E292))/(MAXIFS(AZ:AZ,$E:$E,$E292)-MINIFS(AZ:AZ,$E:$E,$E292)),
100*(AZ292-MINIFS(AZ:AZ,$E:$E,$E292))/(MAXIFS(AZ:AZ,$E:$E,$E292)-MINIFS(AZ:AZ,$E:$E,$E292))))</f>
        <v/>
      </c>
      <c r="DP292" s="232" t="str">
        <f t="array" ref="DP292">IF(BA292="","",
IF(INDEX(Settings!$H:$H,MATCH(DP$1,Settings!$G:$G,0))=TRUE,
100-100*(BA292-MINIFS(BA:BA,$E:$E,$E292))/(MAXIFS(BA:BA,$E:$E,$E292)-MINIFS(BA:BA,$E:$E,$E292)),
100*(BA292-MINIFS(BA:BA,$E:$E,$E292))/(MAXIFS(BA:BA,$E:$E,$E292)-MINIFS(BA:BA,$E:$E,$E292))))</f>
        <v/>
      </c>
      <c r="DQ292" s="232" t="str">
        <f t="array" ref="DQ292">IF(BB292="","",
IF(INDEX(Settings!$H:$H,MATCH(DQ$1,Settings!$G:$G,0))=TRUE,
100-100*(BB292-MINIFS(BB:BB,$E:$E,$E292))/(MAXIFS(BB:BB,$E:$E,$E292)-MINIFS(BB:BB,$E:$E,$E292)),
100*(BB292-MINIFS(BB:BB,$E:$E,$E292))/(MAXIFS(BB:BB,$E:$E,$E292)-MINIFS(BB:BB,$E:$E,$E292))))</f>
        <v/>
      </c>
      <c r="DR292" s="232" t="str">
        <f t="array" ref="DR292">IF(BC292="","",
IF(INDEX(Settings!$H:$H,MATCH(DR$1,Settings!$G:$G,0))=TRUE,
100-100*(BC292-MINIFS(BC:BC,$E:$E,$E292))/(MAXIFS(BC:BC,$E:$E,$E292)-MINIFS(BC:BC,$E:$E,$E292)),
100*(BC292-MINIFS(BC:BC,$E:$E,$E292))/(MAXIFS(BC:BC,$E:$E,$E292)-MINIFS(BC:BC,$E:$E,$E292))))</f>
        <v/>
      </c>
      <c r="DS292" s="232" t="str">
        <f t="array" ref="DS292">IF(BD292="","",
IF(INDEX(Settings!$H:$H,MATCH(DS$1,Settings!$G:$G,0))=TRUE,
100-100*(BD292-MINIFS(BD:BD,$E:$E,$E292))/(MAXIFS(BD:BD,$E:$E,$E292)-MINIFS(BD:BD,$E:$E,$E292)),
100*(BD292-MINIFS(BD:BD,$E:$E,$E292))/(MAXIFS(BD:BD,$E:$E,$E292)-MINIFS(BD:BD,$E:$E,$E292))))</f>
        <v/>
      </c>
      <c r="DT292" s="232" t="str">
        <f t="array" ref="DT292">IF(BE292="","",
IF(INDEX(Settings!$H:$H,MATCH(DT$1,Settings!$G:$G,0))=TRUE,
100-100*(BE292-MINIFS(BE:BE,$E:$E,$E292))/(MAXIFS(BE:BE,$E:$E,$E292)-MINIFS(BE:BE,$E:$E,$E292)),
100*(BE292-MINIFS(BE:BE,$E:$E,$E292))/(MAXIFS(BE:BE,$E:$E,$E292)-MINIFS(BE:BE,$E:$E,$E292))))</f>
        <v/>
      </c>
      <c r="DU292" s="232" t="str">
        <f t="array" ref="DU292">IF(BF292="","",
IF(INDEX(Settings!$H:$H,MATCH(DU$1,Settings!$G:$G,0))=TRUE,
100-100*(BF292-MINIFS(BF:BF,$E:$E,$E292))/(MAXIFS(BF:BF,$E:$E,$E292)-MINIFS(BF:BF,$E:$E,$E292)),
100*(BF292-MINIFS(BF:BF,$E:$E,$E292))/(MAXIFS(BF:BF,$E:$E,$E292)-MINIFS(BF:BF,$E:$E,$E292))))</f>
        <v/>
      </c>
      <c r="DV292" s="232" t="str">
        <f t="array" ref="DV292">IF(BG292="","",
IF(INDEX(Settings!$H:$H,MATCH(DV$1,Settings!$G:$G,0))=TRUE,
100-100*(BG292-MINIFS(BG:BG,$E:$E,$E292))/(MAXIFS(BG:BG,$E:$E,$E292)-MINIFS(BG:BG,$E:$E,$E292)),
100*(BG292-MINIFS(BG:BG,$E:$E,$E292))/(MAXIFS(BG:BG,$E:$E,$E292)-MINIFS(BG:BG,$E:$E,$E292))))</f>
        <v/>
      </c>
      <c r="DW292" s="232" t="str">
        <f t="array" ref="DW292">IF(BH292="","",
IF(INDEX(Settings!$H:$H,MATCH(DW$1,Settings!$G:$G,0))=TRUE,
100-100*(BH292-MINIFS(BH:BH,$E:$E,$E292))/(MAXIFS(BH:BH,$E:$E,$E292)-MINIFS(BH:BH,$E:$E,$E292)),
100*(BH292-MINIFS(BH:BH,$E:$E,$E292))/(MAXIFS(BH:BH,$E:$E,$E292)-MINIFS(BH:BH,$E:$E,$E292))))</f>
        <v/>
      </c>
      <c r="DX292" s="232" t="str">
        <f t="array" ref="DX292">IF(BI292="","",
IF(INDEX(Settings!$H:$H,MATCH(DX$1,Settings!$G:$G,0))=TRUE,
100-100*(BI292-MINIFS(BI:BI,$E:$E,$E292))/(MAXIFS(BI:BI,$E:$E,$E292)-MINIFS(BI:BI,$E:$E,$E292)),
100*(BI292-MINIFS(BI:BI,$E:$E,$E292))/(MAXIFS(BI:BI,$E:$E,$E292)-MINIFS(BI:BI,$E:$E,$E292))))</f>
        <v/>
      </c>
      <c r="DY292" s="232" t="str">
        <f t="array" ref="DY292">IF(BJ292="","",
IF(INDEX(Settings!$H:$H,MATCH(DY$1,Settings!$G:$G,0))=TRUE,
100-100*(BJ292-MINIFS(BJ:BJ,$E:$E,$E292))/(MAXIFS(BJ:BJ,$E:$E,$E292)-MINIFS(BJ:BJ,$E:$E,$E292)),
100*(BJ292-MINIFS(BJ:BJ,$E:$E,$E292))/(MAXIFS(BJ:BJ,$E:$E,$E292)-MINIFS(BJ:BJ,$E:$E,$E292))))</f>
        <v/>
      </c>
      <c r="DZ292" s="234"/>
      <c r="EA292" s="234"/>
      <c r="EB292" s="234" t="str">
        <f t="shared" si="8"/>
        <v/>
      </c>
      <c r="EC292" s="234" t="str">
        <f t="shared" si="9"/>
        <v/>
      </c>
      <c r="ED292" s="234" t="str">
        <f t="shared" si="10"/>
        <v/>
      </c>
      <c r="EE292" s="234" t="str">
        <f t="shared" si="11"/>
        <v/>
      </c>
      <c r="EF292" s="234" t="str">
        <f t="shared" si="12"/>
        <v/>
      </c>
      <c r="EG292" s="234" t="str">
        <f t="shared" si="13"/>
        <v/>
      </c>
      <c r="EH292" s="234"/>
      <c r="EI292" s="234"/>
      <c r="EJ292" s="234"/>
      <c r="EK292" s="234"/>
      <c r="EL292" s="234"/>
      <c r="EM292" s="234"/>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3" t="str">
        <f t="shared" si="14"/>
        <v/>
      </c>
      <c r="N293" s="49"/>
      <c r="O293" s="49"/>
      <c r="P293" s="49"/>
      <c r="Q293" s="49"/>
      <c r="R293" s="49"/>
      <c r="S293" s="222" t="str">
        <f>IFERROR(VLOOKUP(AF293, 'YOYO IR Scores'!A:C, 3, FALSE), "")
</f>
        <v/>
      </c>
      <c r="T293" s="49"/>
      <c r="U293" s="49"/>
      <c r="V293" s="49"/>
      <c r="W293" s="49"/>
      <c r="X293" s="224" t="str">
        <f t="shared" si="4"/>
        <v/>
      </c>
      <c r="Y293" s="225" t="str">
        <f t="shared" si="5"/>
        <v/>
      </c>
      <c r="Z293" s="225" t="str">
        <f t="shared" si="6"/>
        <v/>
      </c>
      <c r="AA293" s="224" t="str">
        <f t="shared" si="7"/>
        <v/>
      </c>
      <c r="AB293" s="223"/>
      <c r="AC293" s="223"/>
      <c r="AD293" s="223"/>
      <c r="AE293" s="223" t="str">
        <f>IFERROR(VLOOKUP(AF293, 'YOYO IR Scores'!A:C, 2, FALSE), "")</f>
        <v/>
      </c>
      <c r="AF293" s="223"/>
      <c r="AG293" s="223"/>
      <c r="AH293" s="223"/>
      <c r="AI293" s="223"/>
      <c r="AJ293" s="223"/>
      <c r="AK293" s="223"/>
      <c r="AL293" s="223"/>
      <c r="AM293" s="223"/>
      <c r="AN293" s="223"/>
      <c r="AO293" s="223"/>
      <c r="AP293" s="223"/>
      <c r="AQ293" s="223"/>
      <c r="AR293" s="223"/>
      <c r="AS293" s="223"/>
      <c r="AT293" s="223"/>
      <c r="AU293" s="223"/>
      <c r="AV293" s="223"/>
      <c r="AW293" s="223"/>
      <c r="AX293" s="223"/>
      <c r="AY293" s="223"/>
      <c r="AZ293" s="223"/>
      <c r="BA293" s="223"/>
      <c r="BB293" s="223"/>
      <c r="BC293" s="223"/>
      <c r="BD293" s="223"/>
      <c r="BE293" s="223"/>
      <c r="BF293" s="223"/>
      <c r="BG293" s="223"/>
      <c r="BH293" s="223"/>
      <c r="BI293" s="223"/>
      <c r="BJ293" s="223"/>
      <c r="BK293" s="223" t="str">
        <f t="array" ref="BK293">IF(J293="","",
IF(INDEX(Settings!$H:$H,MATCH(BY$1,Settings!$G:$G,0))=TRUE,
100-100*(J293-MIN(J:J))/(MAX(J:J)-MIN(J:J)),
100*(J293-MIN(J:J))/(MAX(J:J)-MIN(J:J))))</f>
        <v/>
      </c>
      <c r="BL293" s="223" t="str">
        <f t="array" ref="BL293">IF(J293="","",
IF(INDEX(Settings!$H:$H,MATCH(BY$1,Settings!$G:$G,0))=TRUE,
100-100*(J293-MINIFS(J:J,$E:$E,$E293))/(MAXIFS(J:J,$E:$E,$E293)-MINIFS(J:J,$E:$E,$E293)),
100*(J293-MINIFS(J:J,$E:$E,$E293))/(MAXIFS(J:J,$E:$E,$E293)-MINIFS(J:J,$E:$E,$E293))))</f>
        <v/>
      </c>
      <c r="BM293" s="223"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4" t="str">
        <f t="array" ref="BQ293">IF(J293="","",
IF(INDEX(Settings!$H:$H,MATCH(BY$1,Settings!$G:$G,0))=TRUE,
-1*(J293-AVERAGE(J:J))/STDEV(J:J),
(J293-AVERAGE(J:J))/STDEV(J:J)))</f>
        <v/>
      </c>
      <c r="BR293" s="224" t="str">
        <f>IFERROR(__xludf.DUMMYFUNCTION("IF(J293="""","""",
IF(INDEX(Settings!$H:$H,MATCH(BY$1,Settings!$G:$G,0))=TRUE,
-1*(J293-AVERAGEIFS(J:J,$E:$E,$E293))/STDEV(FILTER(J:J,$E:$E=$E293)),
(J293-AVERAGEIFS(J:J,$E:$E,$E293))/STDEV(FILTER(J:J,$E:$E=$E293))))"),"")</f>
        <v/>
      </c>
      <c r="BS293" s="224"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3" t="str">
        <f t="array" ref="BY293">IF(J293="","",
IF(INDEX(Settings!$H:$H,MATCH(BY$1,Settings!$G:$G,0))=TRUE,
100-100*(J293-MINIFS(J:J,$E:$E,$E293))/(MAXIFS(J:J,$E:$E,$E293)-MINIFS(J:J,$E:$E,$E293)),
100*(J293-MINIFS(J:J,$E:$E,$E293))/(MAXIFS(J:J,$E:$E,$E293)-MINIFS(J:J,$E:$E,$E293))))</f>
        <v/>
      </c>
      <c r="BZ293" s="223" t="str">
        <f t="array" ref="BZ293">IF(K293="","",
IF(INDEX(Settings!$H:$H,MATCH(BZ$1,Settings!$G:$G,0))=TRUE,
100-100*(K293-MINIFS(K:K,$E:$E,$E293))/(MAXIFS(K:K,$E:$E,$E293)-MINIFS(K:K,$E:$E,$E293)),
100*(K293-MINIFS(K:K,$E:$E,$E293))/(MAXIFS(K:K,$E:$E,$E293)-MINIFS(K:K,$E:$E,$E293))))</f>
        <v/>
      </c>
      <c r="CA293" s="223" t="str">
        <f t="array" ref="CA293">IF(L293="","",
IF(INDEX(Settings!$H:$H,MATCH(CA$1,Settings!$G:$G,0))=TRUE,
100-100*(L293-MINIFS(L:L,$E:$E,$E293))/(MAXIFS(L:L,$E:$E,$E293)-MINIFS(L:L,$E:$E,$E293)),
100*(L293-MINIFS(L:L,$E:$E,$E293))/(MAXIFS(L:L,$E:$E,$E293)-MINIFS(L:L,$E:$E,$E293))))</f>
        <v/>
      </c>
      <c r="CB293" s="223" t="str">
        <f t="array" ref="CB293">IF(M293="","",
IF(INDEX(Settings!$H:$H,MATCH(CB$1,Settings!$G:$G,0))=TRUE,
100-100*(M293-MINIFS(M:M,$E:$E,$E293))/(MAXIFS(M:M,$E:$E,$E293)-MINIFS(M:M,$E:$E,$E293)),
100*(M293-MINIFS(M:M,$E:$E,$E293))/(MAXIFS(M:M,$E:$E,$E293)-MINIFS(M:M,$E:$E,$E293))))</f>
        <v/>
      </c>
      <c r="CC293" s="223" t="str">
        <f t="array" ref="CC293">IF(N293="","",
IF(INDEX(Settings!$H:$H,MATCH(CC$1,Settings!$G:$G,0))=TRUE,
100-100*(N293-MINIFS(N:N,$E:$E,$E293))/(MAXIFS(N:N,$E:$E,$E293)-MINIFS(N:N,$E:$E,$E293)),
100*(N293-MINIFS(N:N,$E:$E,$E293))/(MAXIFS(N:N,$E:$E,$E293)-MINIFS(N:N,$E:$E,$E293))))</f>
        <v/>
      </c>
      <c r="CD293" s="223" t="str">
        <f t="array" ref="CD293">IF(O293="","",
IF(INDEX(Settings!$H:$H,MATCH(CD$1,Settings!$G:$G,0))=TRUE,
100-100*(O293-MINIFS(O:O,$E:$E,$E293))/(MAXIFS(O:O,$E:$E,$E293)-MINIFS(O:O,$E:$E,$E293)),
100*(O293-MINIFS(O:O,$E:$E,$E293))/(MAXIFS(O:O,$E:$E,$E293)-MINIFS(O:O,$E:$E,$E293))))</f>
        <v/>
      </c>
      <c r="CE293" s="223" t="str">
        <f t="array" ref="CE293">IF(P293="","",
IF(INDEX(Settings!$H:$H,MATCH(CE$1,Settings!$G:$G,0))=TRUE,
100-100*(P293-MINIFS(P:P,$E:$E,$E293))/(MAXIFS(P:P,$E:$E,$E293)-MINIFS(P:P,$E:$E,$E293)),
100*(P293-MINIFS(P:P,$E:$E,$E293))/(MAXIFS(P:P,$E:$E,$E293)-MINIFS(P:P,$E:$E,$E293))))</f>
        <v/>
      </c>
      <c r="CF293" s="223" t="str">
        <f t="array" ref="CF293">IF(Q293="","",
IF(INDEX(Settings!$H:$H,MATCH(CF$1,Settings!$G:$G,0))=TRUE,
100-100*(Q293-MINIFS(Q:Q,$E:$E,$E293))/(MAXIFS(Q:Q,$E:$E,$E293)-MINIFS(Q:Q,$E:$E,$E293)),
100*(Q293-MINIFS(Q:Q,$E:$E,$E293))/(MAXIFS(Q:Q,$E:$E,$E293)-MINIFS(Q:Q,$E:$E,$E293))))</f>
        <v/>
      </c>
      <c r="CG293" s="223" t="str">
        <f t="array" ref="CG293">IF(R293="","",
IF(INDEX(Settings!$H:$H,MATCH(CG$1,Settings!$G:$G,0))=TRUE,
100-100*(R293-MINIFS(R:R,$E:$E,$E293))/(MAXIFS(R:R,$E:$E,$E293)-MINIFS(R:R,$E:$E,$E293)),
100*(R293-MINIFS(R:R,$E:$E,$E293))/(MAXIFS(R:R,$E:$E,$E293)-MINIFS(R:R,$E:$E,$E293))))</f>
        <v/>
      </c>
      <c r="CH293" s="223" t="str">
        <f t="array" ref="CH293">IF(S293="","",
IF(INDEX(Settings!$H:$H,MATCH(CH$1,Settings!$G:$G,0))=TRUE,
100-100*(S293-MINIFS(S:S,$E:$E,$E293))/(MAXIFS(S:S,$E:$E,$E293)-MINIFS(S:S,$E:$E,$E293)),
100*(S293-MINIFS(S:S,$E:$E,$E293))/(MAXIFS(S:S,$E:$E,$E293)-MINIFS(S:S,$E:$E,$E293))))</f>
        <v/>
      </c>
      <c r="CI293" s="223" t="str">
        <f t="array" ref="CI293">IF(T293="","",
IF(INDEX(Settings!$H:$H,MATCH(CI$1,Settings!$G:$G,0))=TRUE,
100-100*(T293-MINIFS(T:T,$E:$E,$E293))/(MAXIFS(T:T,$E:$E,$E293)-MINIFS(T:T,$E:$E,$E293)),
100*(T293-MINIFS(T:T,$E:$E,$E293))/(MAXIFS(T:T,$E:$E,$E293)-MINIFS(T:T,$E:$E,$E293))))</f>
        <v/>
      </c>
      <c r="CJ293" s="223" t="str">
        <f t="array" ref="CJ293">IF(U293="","",
IF(INDEX(Settings!$H:$H,MATCH(CJ$1,Settings!$G:$G,0))=TRUE,
100-100*(U293-MINIFS(U:U,$E:$E,$E293))/(MAXIFS(U:U,$E:$E,$E293)-MINIFS(U:U,$E:$E,$E293)),
100*(U293-MINIFS(U:U,$E:$E,$E293))/(MAXIFS(U:U,$E:$E,$E293)-MINIFS(U:U,$E:$E,$E293))))</f>
        <v/>
      </c>
      <c r="CK293" s="223" t="str">
        <f t="array" ref="CK293">IF(V293="","",
IF(INDEX(Settings!$H:$H,MATCH(CK$1,Settings!$G:$G,0))=TRUE,
100-100*(V293-MINIFS(V:V,$E:$E,$E293))/(MAXIFS(V:V,$E:$E,$E293)-MINIFS(V:V,$E:$E,$E293)),
100*(V293-MINIFS(V:V,$E:$E,$E293))/(MAXIFS(V:V,$E:$E,$E293)-MINIFS(V:V,$E:$E,$E293))))</f>
        <v/>
      </c>
      <c r="CL293" s="223" t="str">
        <f t="array" ref="CL293">IF(W293="","",
IF(INDEX(Settings!$H:$H,MATCH(CL$1,Settings!$G:$G,0))=TRUE,
100-100*(W293-MINIFS(W:W,$E:$E,$E293))/(MAXIFS(W:W,$E:$E,$E293)-MINIFS(W:W,$E:$E,$E293)),
100*(W293-MINIFS(W:W,$E:$E,$E293))/(MAXIFS(W:W,$E:$E,$E293)-MINIFS(W:W,$E:$E,$E293))))</f>
        <v/>
      </c>
      <c r="CM293" s="223" t="str">
        <f t="array" ref="CM293">IF(X293="","",
IF(INDEX(Settings!$H:$H,MATCH(CM$1,Settings!$G:$G,0))=TRUE,
100-100*(X293-MINIFS(X:X,$E:$E,$E293))/(MAXIFS(X:X,$E:$E,$E293)-MINIFS(X:X,$E:$E,$E293)),
100*(X293-MINIFS(X:X,$E:$E,$E293))/(MAXIFS(X:X,$E:$E,$E293)-MINIFS(X:X,$E:$E,$E293))))</f>
        <v/>
      </c>
      <c r="CN293" s="223" t="str">
        <f t="array" ref="CN293">IF(Y293="","",
IF(INDEX(Settings!$H:$H,MATCH(CN$1,Settings!$G:$G,0))=TRUE,
100-100*(Y293-MINIFS(Y:Y,$E:$E,$E293))/(MAXIFS(Y:Y,$E:$E,$E293)-MINIFS(Y:Y,$E:$E,$E293)),
100*(Y293-MINIFS(Y:Y,$E:$E,$E293))/(MAXIFS(Y:Y,$E:$E,$E293)-MINIFS(Y:Y,$E:$E,$E293))))</f>
        <v/>
      </c>
      <c r="CO293" s="223" t="str">
        <f t="array" ref="CO293">IF(Z293="","",
IF(INDEX(Settings!$H:$H,MATCH(CO$1,Settings!$G:$G,0))=TRUE,
100-100*(Z293-MINIFS(Z:Z,$E:$E,$E293))/(MAXIFS(Z:Z,$E:$E,$E293)-MINIFS(Z:Z,$E:$E,$E293)),
100*(Z293-MINIFS(Z:Z,$E:$E,$E293))/(MAXIFS(Z:Z,$E:$E,$E293)-MINIFS(Z:Z,$E:$E,$E293))))</f>
        <v/>
      </c>
      <c r="CP293" s="223" t="str">
        <f t="array" ref="CP293">IF(AA293="","",
IF(INDEX(Settings!$H:$H,MATCH(CP$1,Settings!$G:$G,0))=TRUE,
100-100*(AA293-MINIFS(AA:AA,$E:$E,$E293))/(MAXIFS(AA:AA,$E:$E,$E293)-MINIFS(AA:AA,$E:$E,$E293)),
100*(AA293-MINIFS(AA:AA,$E:$E,$E293))/(MAXIFS(AA:AA,$E:$E,$E293)-MINIFS(AA:AA,$E:$E,$E293))))</f>
        <v/>
      </c>
      <c r="CQ293" s="223" t="str">
        <f t="array" ref="CQ293">IF(AB293="","",
IF(INDEX(Settings!$H:$H,MATCH(CQ$1,Settings!$G:$G,0))=TRUE,
100-100*(AB293-MINIFS(AB:AB,$E:$E,$E293))/(MAXIFS(AB:AB,$E:$E,$E293)-MINIFS(AB:AB,$E:$E,$E293)),
100*(AB293-MINIFS(AB:AB,$E:$E,$E293))/(MAXIFS(AB:AB,$E:$E,$E293)-MINIFS(AB:AB,$E:$E,$E293))))</f>
        <v/>
      </c>
      <c r="CR293" s="223" t="str">
        <f t="array" ref="CR293">IF(AC293="","",
IF(INDEX(Settings!$H:$H,MATCH(CR$1,Settings!$G:$G,0))=TRUE,
100-100*(AC293-MINIFS(AC:AC,$E:$E,$E293))/(MAXIFS(AC:AC,$E:$E,$E293)-MINIFS(AC:AC,$E:$E,$E293)),
100*(AC293-MINIFS(AC:AC,$E:$E,$E293))/(MAXIFS(AC:AC,$E:$E,$E293)-MINIFS(AC:AC,$E:$E,$E293))))</f>
        <v/>
      </c>
      <c r="CS293" s="223" t="str">
        <f t="array" ref="CS293">IF(AD293="","",
IF(INDEX(Settings!$H:$H,MATCH(CS$1,Settings!$G:$G,0))=TRUE,
100-100*(AD293-MINIFS(AD:AD,$E:$E,$E293))/(MAXIFS(AD:AD,$E:$E,$E293)-MINIFS(AD:AD,$E:$E,$E293)),
100*(AD293-MINIFS(AD:AD,$E:$E,$E293))/(MAXIFS(AD:AD,$E:$E,$E293)-MINIFS(AD:AD,$E:$E,$E293))))</f>
        <v/>
      </c>
      <c r="CT293" s="223" t="str">
        <f t="array" ref="CT293">IF(AE293="","",
IF(INDEX(Settings!$H:$H,MATCH(CT$1,Settings!$G:$G,0))=TRUE,
100-100*(AE293-MINIFS(AE:AE,$E:$E,$E293))/(MAXIFS(AE:AE,$E:$E,$E293)-MINIFS(AE:AE,$E:$E,$E293)),
100*(AE293-MINIFS(AE:AE,$E:$E,$E293))/(MAXIFS(AE:AE,$E:$E,$E293)-MINIFS(AE:AE,$E:$E,$E293))))</f>
        <v/>
      </c>
      <c r="CU293" s="223" t="str">
        <f t="array" ref="CU293">IF(AF293="","",
IF(INDEX(Settings!$H:$H,MATCH(CU$1,Settings!$G:$G,0))=TRUE,
100-100*(AF293-MINIFS(AF:AF,$E:$E,$E293))/(MAXIFS(AF:AF,$E:$E,$E293)-MINIFS(AF:AF,$E:$E,$E293)),
100*(AF293-MINIFS(AF:AF,$E:$E,$E293))/(MAXIFS(AF:AF,$E:$E,$E293)-MINIFS(AF:AF,$E:$E,$E293))))</f>
        <v/>
      </c>
      <c r="CV293" s="223" t="str">
        <f t="array" ref="CV293">IF(AG293="","",
IF(INDEX(Settings!$H:$H,MATCH(CV$1,Settings!$G:$G,0))=TRUE,
100-100*(AG293-MINIFS(AG:AG,$E:$E,$E293))/(MAXIFS(AG:AG,$E:$E,$E293)-MINIFS(AG:AG,$E:$E,$E293)),
100*(AG293-MINIFS(AG:AG,$E:$E,$E293))/(MAXIFS(AG:AG,$E:$E,$E293)-MINIFS(AG:AG,$E:$E,$E293))))</f>
        <v/>
      </c>
      <c r="CW293" s="223" t="str">
        <f t="array" ref="CW293">IF(AH293="","",
IF(INDEX(Settings!$H:$H,MATCH(CW$1,Settings!$G:$G,0))=TRUE,
100-100*(AH293-MINIFS(AH:AH,$E:$E,$E293))/(MAXIFS(AH:AH,$E:$E,$E293)-MINIFS(AH:AH,$E:$E,$E293)),
100*(AH293-MINIFS(AH:AH,$E:$E,$E293))/(MAXIFS(AH:AH,$E:$E,$E293)-MINIFS(AH:AH,$E:$E,$E293))))</f>
        <v/>
      </c>
      <c r="CX293" s="223" t="str">
        <f t="array" ref="CX293">IF(AI293="","",
IF(INDEX(Settings!$H:$H,MATCH(CX$1,Settings!$G:$G,0))=TRUE,
100-100*(AI293-MINIFS(AI:AI,$E:$E,$E293))/(MAXIFS(AI:AI,$E:$E,$E293)-MINIFS(AI:AI,$E:$E,$E293)),
100*(AI293-MINIFS(AI:AI,$E:$E,$E293))/(MAXIFS(AI:AI,$E:$E,$E293)-MINIFS(AI:AI,$E:$E,$E293))))</f>
        <v/>
      </c>
      <c r="CY293" s="223" t="str">
        <f t="array" ref="CY293">IF(AJ293="","",
IF(INDEX(Settings!$H:$H,MATCH(CY$1,Settings!$G:$G,0))=TRUE,
100-100*(AJ293-MINIFS(AJ:AJ,$E:$E,$E293))/(MAXIFS(AJ:AJ,$E:$E,$E293)-MINIFS(AJ:AJ,$E:$E,$E293)),
100*(AJ293-MINIFS(AJ:AJ,$E:$E,$E293))/(MAXIFS(AJ:AJ,$E:$E,$E293)-MINIFS(AJ:AJ,$E:$E,$E293))))</f>
        <v/>
      </c>
      <c r="CZ293" s="223" t="str">
        <f t="array" ref="CZ293">IF(AK293="","",
IF(INDEX(Settings!$H:$H,MATCH(CZ$1,Settings!$G:$G,0))=TRUE,
100-100*(AK293-MINIFS(AK:AK,$E:$E,$E293))/(MAXIFS(AK:AK,$E:$E,$E293)-MINIFS(AK:AK,$E:$E,$E293)),
100*(AK293-MINIFS(AK:AK,$E:$E,$E293))/(MAXIFS(AK:AK,$E:$E,$E293)-MINIFS(AK:AK,$E:$E,$E293))))</f>
        <v/>
      </c>
      <c r="DA293" s="223" t="str">
        <f t="array" ref="DA293">IF(AL293="","",
IF(INDEX(Settings!$H:$H,MATCH(DA$1,Settings!$G:$G,0))=TRUE,
100-100*(AL293-MINIFS(AL:AL,$E:$E,$E293))/(MAXIFS(AL:AL,$E:$E,$E293)-MINIFS(AL:AL,$E:$E,$E293)),
100*(AL293-MINIFS(AL:AL,$E:$E,$E293))/(MAXIFS(AL:AL,$E:$E,$E293)-MINIFS(AL:AL,$E:$E,$E293))))</f>
        <v/>
      </c>
      <c r="DB293" s="223" t="str">
        <f t="array" ref="DB293">IF(AM293="","",
IF(INDEX(Settings!$H:$H,MATCH(DB$1,Settings!$G:$G,0))=TRUE,
100-100*(AM293-MINIFS(AM:AM,$E:$E,$E293))/(MAXIFS(AM:AM,$E:$E,$E293)-MINIFS(AM:AM,$E:$E,$E293)),
100*(AM293-MINIFS(AM:AM,$E:$E,$E293))/(MAXIFS(AM:AM,$E:$E,$E293)-MINIFS(AM:AM,$E:$E,$E293))))</f>
        <v/>
      </c>
      <c r="DC293" s="223" t="str">
        <f t="array" ref="DC293">IF(AN293="","",
IF(INDEX(Settings!$H:$H,MATCH(DC$1,Settings!$G:$G,0))=TRUE,
100-100*(AN293-MINIFS(AN:AN,$E:$E,$E293))/(MAXIFS(AN:AN,$E:$E,$E293)-MINIFS(AN:AN,$E:$E,$E293)),
100*(AN293-MINIFS(AN:AN,$E:$E,$E293))/(MAXIFS(AN:AN,$E:$E,$E293)-MINIFS(AN:AN,$E:$E,$E293))))</f>
        <v/>
      </c>
      <c r="DD293" s="223" t="str">
        <f t="array" ref="DD293">IF(AO293="","",
IF(INDEX(Settings!$H:$H,MATCH(DD$1,Settings!$G:$G,0))=TRUE,
100-100*(AO293-MINIFS(AO:AO,$E:$E,$E293))/(MAXIFS(AO:AO,$E:$E,$E293)-MINIFS(AO:AO,$E:$E,$E293)),
100*(AO293-MINIFS(AO:AO,$E:$E,$E293))/(MAXIFS(AO:AO,$E:$E,$E293)-MINIFS(AO:AO,$E:$E,$E293))))</f>
        <v/>
      </c>
      <c r="DE293" s="223" t="str">
        <f t="array" ref="DE293">IF(AP293="","",
IF(INDEX(Settings!$H:$H,MATCH(DE$1,Settings!$G:$G,0))=TRUE,
100-100*(AP293-MINIFS(AP:AP,$E:$E,$E293))/(MAXIFS(AP:AP,$E:$E,$E293)-MINIFS(AP:AP,$E:$E,$E293)),
100*(AP293-MINIFS(AP:AP,$E:$E,$E293))/(MAXIFS(AP:AP,$E:$E,$E293)-MINIFS(AP:AP,$E:$E,$E293))))</f>
        <v/>
      </c>
      <c r="DF293" s="223" t="str">
        <f t="array" ref="DF293">IF(AQ293="","",
IF(INDEX(Settings!$H:$H,MATCH(DF$1,Settings!$G:$G,0))=TRUE,
100-100*(AQ293-MINIFS(AQ:AQ,$E:$E,$E293))/(MAXIFS(AQ:AQ,$E:$E,$E293)-MINIFS(AQ:AQ,$E:$E,$E293)),
100*(AQ293-MINIFS(AQ:AQ,$E:$E,$E293))/(MAXIFS(AQ:AQ,$E:$E,$E293)-MINIFS(AQ:AQ,$E:$E,$E293))))</f>
        <v/>
      </c>
      <c r="DG293" s="223" t="str">
        <f t="array" ref="DG293">IF(AR293="","",
IF(INDEX(Settings!$H:$H,MATCH(DG$1,Settings!$G:$G,0))=TRUE,
100-100*(AR293-MINIFS(AR:AR,$E:$E,$E293))/(MAXIFS(AR:AR,$E:$E,$E293)-MINIFS(AR:AR,$E:$E,$E293)),
100*(AR293-MINIFS(AR:AR,$E:$E,$E293))/(MAXIFS(AR:AR,$E:$E,$E293)-MINIFS(AR:AR,$E:$E,$E293))))</f>
        <v/>
      </c>
      <c r="DH293" s="223" t="str">
        <f t="array" ref="DH293">IF(AS293="","",
IF(INDEX(Settings!$H:$H,MATCH(DH$1,Settings!$G:$G,0))=TRUE,
100-100*(AS293-MINIFS(AS:AS,$E:$E,$E293))/(MAXIFS(AS:AS,$E:$E,$E293)-MINIFS(AS:AS,$E:$E,$E293)),
100*(AS293-MINIFS(AS:AS,$E:$E,$E293))/(MAXIFS(AS:AS,$E:$E,$E293)-MINIFS(AS:AS,$E:$E,$E293))))</f>
        <v/>
      </c>
      <c r="DI293" s="223" t="str">
        <f t="array" ref="DI293">IF(AT293="","",
IF(INDEX(Settings!$H:$H,MATCH(DI$1,Settings!$G:$G,0))=TRUE,
100-100*(AT293-MINIFS(AT:AT,$E:$E,$E293))/(MAXIFS(AT:AT,$E:$E,$E293)-MINIFS(AT:AT,$E:$E,$E293)),
100*(AT293-MINIFS(AT:AT,$E:$E,$E293))/(MAXIFS(AT:AT,$E:$E,$E293)-MINIFS(AT:AT,$E:$E,$E293))))</f>
        <v/>
      </c>
      <c r="DJ293" s="223" t="str">
        <f t="array" ref="DJ293">IF(AU293="","",
IF(INDEX(Settings!$H:$H,MATCH(DJ$1,Settings!$G:$G,0))=TRUE,
100-100*(AU293-MINIFS(AU:AU,$E:$E,$E293))/(MAXIFS(AU:AU,$E:$E,$E293)-MINIFS(AU:AU,$E:$E,$E293)),
100*(AU293-MINIFS(AU:AU,$E:$E,$E293))/(MAXIFS(AU:AU,$E:$E,$E293)-MINIFS(AU:AU,$E:$E,$E293))))</f>
        <v/>
      </c>
      <c r="DK293" s="223" t="str">
        <f t="array" ref="DK293">IF(AV293="","",
IF(INDEX(Settings!$H:$H,MATCH(DK$1,Settings!$G:$G,0))=TRUE,
100-100*(AV293-MINIFS(AV:AV,$E:$E,$E293))/(MAXIFS(AV:AV,$E:$E,$E293)-MINIFS(AV:AV,$E:$E,$E293)),
100*(AV293-MINIFS(AV:AV,$E:$E,$E293))/(MAXIFS(AV:AV,$E:$E,$E293)-MINIFS(AV:AV,$E:$E,$E293))))</f>
        <v/>
      </c>
      <c r="DL293" s="223" t="str">
        <f t="array" ref="DL293">IF(AW293="","",
IF(INDEX(Settings!$H:$H,MATCH(DL$1,Settings!$G:$G,0))=TRUE,
100-100*(AW293-MINIFS(AW:AW,$E:$E,$E293))/(MAXIFS(AW:AW,$E:$E,$E293)-MINIFS(AW:AW,$E:$E,$E293)),
100*(AW293-MINIFS(AW:AW,$E:$E,$E293))/(MAXIFS(AW:AW,$E:$E,$E293)-MINIFS(AW:AW,$E:$E,$E293))))</f>
        <v/>
      </c>
      <c r="DM293" s="223" t="str">
        <f t="array" ref="DM293">IF(AX293="","",
IF(INDEX(Settings!$H:$H,MATCH(DM$1,Settings!$G:$G,0))=TRUE,
100-100*(AX293-MINIFS(AX:AX,$E:$E,$E293))/(MAXIFS(AX:AX,$E:$E,$E293)-MINIFS(AX:AX,$E:$E,$E293)),
100*(AX293-MINIFS(AX:AX,$E:$E,$E293))/(MAXIFS(AX:AX,$E:$E,$E293)-MINIFS(AX:AX,$E:$E,$E293))))</f>
        <v/>
      </c>
      <c r="DN293" s="223" t="str">
        <f t="array" ref="DN293">IF(AY293="","",
IF(INDEX(Settings!$H:$H,MATCH(DN$1,Settings!$G:$G,0))=TRUE,
100-100*(AY293-MINIFS(AY:AY,$E:$E,$E293))/(MAXIFS(AY:AY,$E:$E,$E293)-MINIFS(AY:AY,$E:$E,$E293)),
100*(AY293-MINIFS(AY:AY,$E:$E,$E293))/(MAXIFS(AY:AY,$E:$E,$E293)-MINIFS(AY:AY,$E:$E,$E293))))</f>
        <v/>
      </c>
      <c r="DO293" s="223" t="str">
        <f t="array" ref="DO293">IF(AZ293="","",
IF(INDEX(Settings!$H:$H,MATCH(DO$1,Settings!$G:$G,0))=TRUE,
100-100*(AZ293-MINIFS(AZ:AZ,$E:$E,$E293))/(MAXIFS(AZ:AZ,$E:$E,$E293)-MINIFS(AZ:AZ,$E:$E,$E293)),
100*(AZ293-MINIFS(AZ:AZ,$E:$E,$E293))/(MAXIFS(AZ:AZ,$E:$E,$E293)-MINIFS(AZ:AZ,$E:$E,$E293))))</f>
        <v/>
      </c>
      <c r="DP293" s="223" t="str">
        <f t="array" ref="DP293">IF(BA293="","",
IF(INDEX(Settings!$H:$H,MATCH(DP$1,Settings!$G:$G,0))=TRUE,
100-100*(BA293-MINIFS(BA:BA,$E:$E,$E293))/(MAXIFS(BA:BA,$E:$E,$E293)-MINIFS(BA:BA,$E:$E,$E293)),
100*(BA293-MINIFS(BA:BA,$E:$E,$E293))/(MAXIFS(BA:BA,$E:$E,$E293)-MINIFS(BA:BA,$E:$E,$E293))))</f>
        <v/>
      </c>
      <c r="DQ293" s="223" t="str">
        <f t="array" ref="DQ293">IF(BB293="","",
IF(INDEX(Settings!$H:$H,MATCH(DQ$1,Settings!$G:$G,0))=TRUE,
100-100*(BB293-MINIFS(BB:BB,$E:$E,$E293))/(MAXIFS(BB:BB,$E:$E,$E293)-MINIFS(BB:BB,$E:$E,$E293)),
100*(BB293-MINIFS(BB:BB,$E:$E,$E293))/(MAXIFS(BB:BB,$E:$E,$E293)-MINIFS(BB:BB,$E:$E,$E293))))</f>
        <v/>
      </c>
      <c r="DR293" s="223" t="str">
        <f t="array" ref="DR293">IF(BC293="","",
IF(INDEX(Settings!$H:$H,MATCH(DR$1,Settings!$G:$G,0))=TRUE,
100-100*(BC293-MINIFS(BC:BC,$E:$E,$E293))/(MAXIFS(BC:BC,$E:$E,$E293)-MINIFS(BC:BC,$E:$E,$E293)),
100*(BC293-MINIFS(BC:BC,$E:$E,$E293))/(MAXIFS(BC:BC,$E:$E,$E293)-MINIFS(BC:BC,$E:$E,$E293))))</f>
        <v/>
      </c>
      <c r="DS293" s="223" t="str">
        <f t="array" ref="DS293">IF(BD293="","",
IF(INDEX(Settings!$H:$H,MATCH(DS$1,Settings!$G:$G,0))=TRUE,
100-100*(BD293-MINIFS(BD:BD,$E:$E,$E293))/(MAXIFS(BD:BD,$E:$E,$E293)-MINIFS(BD:BD,$E:$E,$E293)),
100*(BD293-MINIFS(BD:BD,$E:$E,$E293))/(MAXIFS(BD:BD,$E:$E,$E293)-MINIFS(BD:BD,$E:$E,$E293))))</f>
        <v/>
      </c>
      <c r="DT293" s="223" t="str">
        <f t="array" ref="DT293">IF(BE293="","",
IF(INDEX(Settings!$H:$H,MATCH(DT$1,Settings!$G:$G,0))=TRUE,
100-100*(BE293-MINIFS(BE:BE,$E:$E,$E293))/(MAXIFS(BE:BE,$E:$E,$E293)-MINIFS(BE:BE,$E:$E,$E293)),
100*(BE293-MINIFS(BE:BE,$E:$E,$E293))/(MAXIFS(BE:BE,$E:$E,$E293)-MINIFS(BE:BE,$E:$E,$E293))))</f>
        <v/>
      </c>
      <c r="DU293" s="223" t="str">
        <f t="array" ref="DU293">IF(BF293="","",
IF(INDEX(Settings!$H:$H,MATCH(DU$1,Settings!$G:$G,0))=TRUE,
100-100*(BF293-MINIFS(BF:BF,$E:$E,$E293))/(MAXIFS(BF:BF,$E:$E,$E293)-MINIFS(BF:BF,$E:$E,$E293)),
100*(BF293-MINIFS(BF:BF,$E:$E,$E293))/(MAXIFS(BF:BF,$E:$E,$E293)-MINIFS(BF:BF,$E:$E,$E293))))</f>
        <v/>
      </c>
      <c r="DV293" s="223" t="str">
        <f t="array" ref="DV293">IF(BG293="","",
IF(INDEX(Settings!$H:$H,MATCH(DV$1,Settings!$G:$G,0))=TRUE,
100-100*(BG293-MINIFS(BG:BG,$E:$E,$E293))/(MAXIFS(BG:BG,$E:$E,$E293)-MINIFS(BG:BG,$E:$E,$E293)),
100*(BG293-MINIFS(BG:BG,$E:$E,$E293))/(MAXIFS(BG:BG,$E:$E,$E293)-MINIFS(BG:BG,$E:$E,$E293))))</f>
        <v/>
      </c>
      <c r="DW293" s="223" t="str">
        <f t="array" ref="DW293">IF(BH293="","",
IF(INDEX(Settings!$H:$H,MATCH(DW$1,Settings!$G:$G,0))=TRUE,
100-100*(BH293-MINIFS(BH:BH,$E:$E,$E293))/(MAXIFS(BH:BH,$E:$E,$E293)-MINIFS(BH:BH,$E:$E,$E293)),
100*(BH293-MINIFS(BH:BH,$E:$E,$E293))/(MAXIFS(BH:BH,$E:$E,$E293)-MINIFS(BH:BH,$E:$E,$E293))))</f>
        <v/>
      </c>
      <c r="DX293" s="223" t="str">
        <f t="array" ref="DX293">IF(BI293="","",
IF(INDEX(Settings!$H:$H,MATCH(DX$1,Settings!$G:$G,0))=TRUE,
100-100*(BI293-MINIFS(BI:BI,$E:$E,$E293))/(MAXIFS(BI:BI,$E:$E,$E293)-MINIFS(BI:BI,$E:$E,$E293)),
100*(BI293-MINIFS(BI:BI,$E:$E,$E293))/(MAXIFS(BI:BI,$E:$E,$E293)-MINIFS(BI:BI,$E:$E,$E293))))</f>
        <v/>
      </c>
      <c r="DY293" s="223" t="str">
        <f t="array" ref="DY293">IF(BJ293="","",
IF(INDEX(Settings!$H:$H,MATCH(DY$1,Settings!$G:$G,0))=TRUE,
100-100*(BJ293-MINIFS(BJ:BJ,$E:$E,$E293))/(MAXIFS(BJ:BJ,$E:$E,$E293)-MINIFS(BJ:BJ,$E:$E,$E293)),
100*(BJ293-MINIFS(BJ:BJ,$E:$E,$E293))/(MAXIFS(BJ:BJ,$E:$E,$E293)-MINIFS(BJ:BJ,$E:$E,$E293))))</f>
        <v/>
      </c>
      <c r="DZ293" s="225"/>
      <c r="EA293" s="225"/>
      <c r="EB293" s="225" t="str">
        <f t="shared" si="8"/>
        <v/>
      </c>
      <c r="EC293" s="225" t="str">
        <f t="shared" si="9"/>
        <v/>
      </c>
      <c r="ED293" s="225" t="str">
        <f t="shared" si="10"/>
        <v/>
      </c>
      <c r="EE293" s="225" t="str">
        <f t="shared" si="11"/>
        <v/>
      </c>
      <c r="EF293" s="225" t="str">
        <f t="shared" si="12"/>
        <v/>
      </c>
      <c r="EG293" s="225" t="str">
        <f t="shared" si="13"/>
        <v/>
      </c>
      <c r="EH293" s="225"/>
      <c r="EI293" s="225"/>
      <c r="EJ293" s="225"/>
      <c r="EK293" s="225"/>
      <c r="EL293" s="225"/>
      <c r="EM293" s="225"/>
    </row>
    <row r="294">
      <c r="A294" s="231"/>
      <c r="B294" s="231"/>
      <c r="C294" s="231"/>
      <c r="D294" s="231" t="str">
        <f t="array" ref="D294">IFERROR(INDEX(Profiles!$B:$B,MATCH($A294,Profiles!$A:$A,0)),"")</f>
        <v/>
      </c>
      <c r="E294" s="231"/>
      <c r="F294" s="231"/>
      <c r="G294" s="231"/>
      <c r="H294" s="231"/>
      <c r="I294" s="231" t="str">
        <f>IF(A294="","",IF(Settings!$N$3="DATE",F294&amp;": "&amp;TEXT(B294,"M/DD/YY"),F294&amp;": "&amp;H294))</f>
        <v/>
      </c>
      <c r="J294" s="231"/>
      <c r="K294" s="231"/>
      <c r="L294" s="231"/>
      <c r="M294" s="232" t="str">
        <f t="shared" si="14"/>
        <v/>
      </c>
      <c r="N294" s="231"/>
      <c r="O294" s="231"/>
      <c r="P294" s="231"/>
      <c r="Q294" s="231"/>
      <c r="R294" s="231"/>
      <c r="S294" s="230" t="str">
        <f>IFERROR(VLOOKUP(AF294, 'YOYO IR Scores'!A:C, 3, FALSE), "")
</f>
        <v/>
      </c>
      <c r="T294" s="231"/>
      <c r="U294" s="231"/>
      <c r="V294" s="231"/>
      <c r="W294" s="231"/>
      <c r="X294" s="233" t="str">
        <f t="shared" si="4"/>
        <v/>
      </c>
      <c r="Y294" s="234" t="str">
        <f t="shared" si="5"/>
        <v/>
      </c>
      <c r="Z294" s="234" t="str">
        <f t="shared" si="6"/>
        <v/>
      </c>
      <c r="AA294" s="233" t="str">
        <f t="shared" si="7"/>
        <v/>
      </c>
      <c r="AB294" s="232"/>
      <c r="AC294" s="232"/>
      <c r="AD294" s="232"/>
      <c r="AE294" s="232" t="str">
        <f>IFERROR(VLOOKUP(AF294, 'YOYO IR Scores'!A:C, 2, FALSE), "")</f>
        <v/>
      </c>
      <c r="AF294" s="232"/>
      <c r="AG294" s="232"/>
      <c r="AH294" s="232"/>
      <c r="AI294" s="232"/>
      <c r="AJ294" s="232"/>
      <c r="AK294" s="232"/>
      <c r="AL294" s="232"/>
      <c r="AM294" s="232"/>
      <c r="AN294" s="232"/>
      <c r="AO294" s="232"/>
      <c r="AP294" s="232"/>
      <c r="AQ294" s="232"/>
      <c r="AR294" s="232"/>
      <c r="AS294" s="232"/>
      <c r="AT294" s="232"/>
      <c r="AU294" s="232"/>
      <c r="AV294" s="232"/>
      <c r="AW294" s="232"/>
      <c r="AX294" s="232"/>
      <c r="AY294" s="232"/>
      <c r="AZ294" s="232"/>
      <c r="BA294" s="232"/>
      <c r="BB294" s="232"/>
      <c r="BC294" s="232"/>
      <c r="BD294" s="232"/>
      <c r="BE294" s="232"/>
      <c r="BF294" s="232"/>
      <c r="BG294" s="232"/>
      <c r="BH294" s="232"/>
      <c r="BI294" s="232"/>
      <c r="BJ294" s="232"/>
      <c r="BK294" s="232" t="str">
        <f t="array" ref="BK294">IF(J294="","",
IF(INDEX(Settings!$H:$H,MATCH(BY$1,Settings!$G:$G,0))=TRUE,
100-100*(J294-MIN(J:J))/(MAX(J:J)-MIN(J:J)),
100*(J294-MIN(J:J))/(MAX(J:J)-MIN(J:J))))</f>
        <v/>
      </c>
      <c r="BL294" s="232" t="str">
        <f t="array" ref="BL294">IF(J294="","",
IF(INDEX(Settings!$H:$H,MATCH(BY$1,Settings!$G:$G,0))=TRUE,
100-100*(J294-MINIFS(J:J,$E:$E,$E294))/(MAXIFS(J:J,$E:$E,$E294)-MINIFS(J:J,$E:$E,$E294)),
100*(J294-MINIFS(J:J,$E:$E,$E294))/(MAXIFS(J:J,$E:$E,$E294)-MINIFS(J:J,$E:$E,$E294))))</f>
        <v/>
      </c>
      <c r="BM294" s="232" t="str">
        <f t="array" ref="BM294">IF(J294="","",
IF(INDEX(Settings!$H:$H,MATCH(BY$1,Settings!$G:$G,0))=TRUE,
100-100*(J294-MINIFS(J:J,$E:$E,$E294,$I:$I,$I294))/(MAXIFS(J:J,$E:$E,$E294,$I:$I,$I294)-MINIFS(J:J,$E:$E,$E294,$I:$I,$I294)),
100*(J294-MINIFS(J:J,$E:$E,$E294,$I:$I,$I294))/(MAXIFS(J:J,$E:$E,$E294,$I:$I,$I294)-MINIFS(J:J,$E:$E,$E294,$I:$I,$I294))))</f>
        <v/>
      </c>
      <c r="BN294" s="231" t="str">
        <f t="array" ref="BN294">IF(J294="","",
IF(INDEX(Settings!$H:$H,MATCH(BY$1,Settings!$G:$G,0))=TRUE,
100-100*PERCENTRANK(J:J,J294),
100*PERCENTRANK(J:J,J294)))</f>
        <v/>
      </c>
      <c r="BO294" s="231" t="str">
        <f>IFERROR(__xludf.DUMMYFUNCTION("IF(J294="""","""",
IF(INDEX(Settings!$H:$H,MATCH(BY$1,Settings!$G:$G,0))=TRUE,
100-100*PERCENTRANK(FILTER(J:J,$E:$E=$E294),J294),
100*PERCENTRANK(FILTER(J:J,$E:$E=$E294),J294)))"),"")</f>
        <v/>
      </c>
      <c r="BP294" s="231" t="str">
        <f>IFERROR(__xludf.DUMMYFUNCTION("IF(J294="""","""",
IF(INDEX(Settings!$H:$H,MATCH(BY$1,Settings!$G:$G,0))=TRUE,
100-100*PERCENTRANK(FILTER(J:J,$E:$E=$E294,$I:$I=$I294),J294),
100*PERCENTRANK(FILTER(J:J,$E:$E=$E294,$I:$I=$I294),J294)))"),"")</f>
        <v/>
      </c>
      <c r="BQ294" s="233" t="str">
        <f t="array" ref="BQ294">IF(J294="","",
IF(INDEX(Settings!$H:$H,MATCH(BY$1,Settings!$G:$G,0))=TRUE,
-1*(J294-AVERAGE(J:J))/STDEV(J:J),
(J294-AVERAGE(J:J))/STDEV(J:J)))</f>
        <v/>
      </c>
      <c r="BR294" s="233" t="str">
        <f>IFERROR(__xludf.DUMMYFUNCTION("IF(J294="""","""",
IF(INDEX(Settings!$H:$H,MATCH(BY$1,Settings!$G:$G,0))=TRUE,
-1*(J294-AVERAGEIFS(J:J,$E:$E,$E294))/STDEV(FILTER(J:J,$E:$E=$E294)),
(J294-AVERAGEIFS(J:J,$E:$E,$E294))/STDEV(FILTER(J:J,$E:$E=$E294))))"),"")</f>
        <v/>
      </c>
      <c r="BS294" s="233"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1"/>
      <c r="BX294" s="231"/>
      <c r="BY294" s="232" t="str">
        <f t="array" ref="BY294">IF(J294="","",
IF(INDEX(Settings!$H:$H,MATCH(BY$1,Settings!$G:$G,0))=TRUE,
100-100*(J294-MINIFS(J:J,$E:$E,$E294))/(MAXIFS(J:J,$E:$E,$E294)-MINIFS(J:J,$E:$E,$E294)),
100*(J294-MINIFS(J:J,$E:$E,$E294))/(MAXIFS(J:J,$E:$E,$E294)-MINIFS(J:J,$E:$E,$E294))))</f>
        <v/>
      </c>
      <c r="BZ294" s="232" t="str">
        <f t="array" ref="BZ294">IF(K294="","",
IF(INDEX(Settings!$H:$H,MATCH(BZ$1,Settings!$G:$G,0))=TRUE,
100-100*(K294-MINIFS(K:K,$E:$E,$E294))/(MAXIFS(K:K,$E:$E,$E294)-MINIFS(K:K,$E:$E,$E294)),
100*(K294-MINIFS(K:K,$E:$E,$E294))/(MAXIFS(K:K,$E:$E,$E294)-MINIFS(K:K,$E:$E,$E294))))</f>
        <v/>
      </c>
      <c r="CA294" s="232" t="str">
        <f t="array" ref="CA294">IF(L294="","",
IF(INDEX(Settings!$H:$H,MATCH(CA$1,Settings!$G:$G,0))=TRUE,
100-100*(L294-MINIFS(L:L,$E:$E,$E294))/(MAXIFS(L:L,$E:$E,$E294)-MINIFS(L:L,$E:$E,$E294)),
100*(L294-MINIFS(L:L,$E:$E,$E294))/(MAXIFS(L:L,$E:$E,$E294)-MINIFS(L:L,$E:$E,$E294))))</f>
        <v/>
      </c>
      <c r="CB294" s="232" t="str">
        <f t="array" ref="CB294">IF(M294="","",
IF(INDEX(Settings!$H:$H,MATCH(CB$1,Settings!$G:$G,0))=TRUE,
100-100*(M294-MINIFS(M:M,$E:$E,$E294))/(MAXIFS(M:M,$E:$E,$E294)-MINIFS(M:M,$E:$E,$E294)),
100*(M294-MINIFS(M:M,$E:$E,$E294))/(MAXIFS(M:M,$E:$E,$E294)-MINIFS(M:M,$E:$E,$E294))))</f>
        <v/>
      </c>
      <c r="CC294" s="232" t="str">
        <f t="array" ref="CC294">IF(N294="","",
IF(INDEX(Settings!$H:$H,MATCH(CC$1,Settings!$G:$G,0))=TRUE,
100-100*(N294-MINIFS(N:N,$E:$E,$E294))/(MAXIFS(N:N,$E:$E,$E294)-MINIFS(N:N,$E:$E,$E294)),
100*(N294-MINIFS(N:N,$E:$E,$E294))/(MAXIFS(N:N,$E:$E,$E294)-MINIFS(N:N,$E:$E,$E294))))</f>
        <v/>
      </c>
      <c r="CD294" s="232" t="str">
        <f t="array" ref="CD294">IF(O294="","",
IF(INDEX(Settings!$H:$H,MATCH(CD$1,Settings!$G:$G,0))=TRUE,
100-100*(O294-MINIFS(O:O,$E:$E,$E294))/(MAXIFS(O:O,$E:$E,$E294)-MINIFS(O:O,$E:$E,$E294)),
100*(O294-MINIFS(O:O,$E:$E,$E294))/(MAXIFS(O:O,$E:$E,$E294)-MINIFS(O:O,$E:$E,$E294))))</f>
        <v/>
      </c>
      <c r="CE294" s="232" t="str">
        <f t="array" ref="CE294">IF(P294="","",
IF(INDEX(Settings!$H:$H,MATCH(CE$1,Settings!$G:$G,0))=TRUE,
100-100*(P294-MINIFS(P:P,$E:$E,$E294))/(MAXIFS(P:P,$E:$E,$E294)-MINIFS(P:P,$E:$E,$E294)),
100*(P294-MINIFS(P:P,$E:$E,$E294))/(MAXIFS(P:P,$E:$E,$E294)-MINIFS(P:P,$E:$E,$E294))))</f>
        <v/>
      </c>
      <c r="CF294" s="232" t="str">
        <f t="array" ref="CF294">IF(Q294="","",
IF(INDEX(Settings!$H:$H,MATCH(CF$1,Settings!$G:$G,0))=TRUE,
100-100*(Q294-MINIFS(Q:Q,$E:$E,$E294))/(MAXIFS(Q:Q,$E:$E,$E294)-MINIFS(Q:Q,$E:$E,$E294)),
100*(Q294-MINIFS(Q:Q,$E:$E,$E294))/(MAXIFS(Q:Q,$E:$E,$E294)-MINIFS(Q:Q,$E:$E,$E294))))</f>
        <v/>
      </c>
      <c r="CG294" s="232" t="str">
        <f t="array" ref="CG294">IF(R294="","",
IF(INDEX(Settings!$H:$H,MATCH(CG$1,Settings!$G:$G,0))=TRUE,
100-100*(R294-MINIFS(R:R,$E:$E,$E294))/(MAXIFS(R:R,$E:$E,$E294)-MINIFS(R:R,$E:$E,$E294)),
100*(R294-MINIFS(R:R,$E:$E,$E294))/(MAXIFS(R:R,$E:$E,$E294)-MINIFS(R:R,$E:$E,$E294))))</f>
        <v/>
      </c>
      <c r="CH294" s="232" t="str">
        <f t="array" ref="CH294">IF(S294="","",
IF(INDEX(Settings!$H:$H,MATCH(CH$1,Settings!$G:$G,0))=TRUE,
100-100*(S294-MINIFS(S:S,$E:$E,$E294))/(MAXIFS(S:S,$E:$E,$E294)-MINIFS(S:S,$E:$E,$E294)),
100*(S294-MINIFS(S:S,$E:$E,$E294))/(MAXIFS(S:S,$E:$E,$E294)-MINIFS(S:S,$E:$E,$E294))))</f>
        <v/>
      </c>
      <c r="CI294" s="232" t="str">
        <f t="array" ref="CI294">IF(T294="","",
IF(INDEX(Settings!$H:$H,MATCH(CI$1,Settings!$G:$G,0))=TRUE,
100-100*(T294-MINIFS(T:T,$E:$E,$E294))/(MAXIFS(T:T,$E:$E,$E294)-MINIFS(T:T,$E:$E,$E294)),
100*(T294-MINIFS(T:T,$E:$E,$E294))/(MAXIFS(T:T,$E:$E,$E294)-MINIFS(T:T,$E:$E,$E294))))</f>
        <v/>
      </c>
      <c r="CJ294" s="232" t="str">
        <f t="array" ref="CJ294">IF(U294="","",
IF(INDEX(Settings!$H:$H,MATCH(CJ$1,Settings!$G:$G,0))=TRUE,
100-100*(U294-MINIFS(U:U,$E:$E,$E294))/(MAXIFS(U:U,$E:$E,$E294)-MINIFS(U:U,$E:$E,$E294)),
100*(U294-MINIFS(U:U,$E:$E,$E294))/(MAXIFS(U:U,$E:$E,$E294)-MINIFS(U:U,$E:$E,$E294))))</f>
        <v/>
      </c>
      <c r="CK294" s="232" t="str">
        <f t="array" ref="CK294">IF(V294="","",
IF(INDEX(Settings!$H:$H,MATCH(CK$1,Settings!$G:$G,0))=TRUE,
100-100*(V294-MINIFS(V:V,$E:$E,$E294))/(MAXIFS(V:V,$E:$E,$E294)-MINIFS(V:V,$E:$E,$E294)),
100*(V294-MINIFS(V:V,$E:$E,$E294))/(MAXIFS(V:V,$E:$E,$E294)-MINIFS(V:V,$E:$E,$E294))))</f>
        <v/>
      </c>
      <c r="CL294" s="232" t="str">
        <f t="array" ref="CL294">IF(W294="","",
IF(INDEX(Settings!$H:$H,MATCH(CL$1,Settings!$G:$G,0))=TRUE,
100-100*(W294-MINIFS(W:W,$E:$E,$E294))/(MAXIFS(W:W,$E:$E,$E294)-MINIFS(W:W,$E:$E,$E294)),
100*(W294-MINIFS(W:W,$E:$E,$E294))/(MAXIFS(W:W,$E:$E,$E294)-MINIFS(W:W,$E:$E,$E294))))</f>
        <v/>
      </c>
      <c r="CM294" s="232" t="str">
        <f t="array" ref="CM294">IF(X294="","",
IF(INDEX(Settings!$H:$H,MATCH(CM$1,Settings!$G:$G,0))=TRUE,
100-100*(X294-MINIFS(X:X,$E:$E,$E294))/(MAXIFS(X:X,$E:$E,$E294)-MINIFS(X:X,$E:$E,$E294)),
100*(X294-MINIFS(X:X,$E:$E,$E294))/(MAXIFS(X:X,$E:$E,$E294)-MINIFS(X:X,$E:$E,$E294))))</f>
        <v/>
      </c>
      <c r="CN294" s="232" t="str">
        <f t="array" ref="CN294">IF(Y294="","",
IF(INDEX(Settings!$H:$H,MATCH(CN$1,Settings!$G:$G,0))=TRUE,
100-100*(Y294-MINIFS(Y:Y,$E:$E,$E294))/(MAXIFS(Y:Y,$E:$E,$E294)-MINIFS(Y:Y,$E:$E,$E294)),
100*(Y294-MINIFS(Y:Y,$E:$E,$E294))/(MAXIFS(Y:Y,$E:$E,$E294)-MINIFS(Y:Y,$E:$E,$E294))))</f>
        <v/>
      </c>
      <c r="CO294" s="232" t="str">
        <f t="array" ref="CO294">IF(Z294="","",
IF(INDEX(Settings!$H:$H,MATCH(CO$1,Settings!$G:$G,0))=TRUE,
100-100*(Z294-MINIFS(Z:Z,$E:$E,$E294))/(MAXIFS(Z:Z,$E:$E,$E294)-MINIFS(Z:Z,$E:$E,$E294)),
100*(Z294-MINIFS(Z:Z,$E:$E,$E294))/(MAXIFS(Z:Z,$E:$E,$E294)-MINIFS(Z:Z,$E:$E,$E294))))</f>
        <v/>
      </c>
      <c r="CP294" s="232" t="str">
        <f t="array" ref="CP294">IF(AA294="","",
IF(INDEX(Settings!$H:$H,MATCH(CP$1,Settings!$G:$G,0))=TRUE,
100-100*(AA294-MINIFS(AA:AA,$E:$E,$E294))/(MAXIFS(AA:AA,$E:$E,$E294)-MINIFS(AA:AA,$E:$E,$E294)),
100*(AA294-MINIFS(AA:AA,$E:$E,$E294))/(MAXIFS(AA:AA,$E:$E,$E294)-MINIFS(AA:AA,$E:$E,$E294))))</f>
        <v/>
      </c>
      <c r="CQ294" s="232" t="str">
        <f t="array" ref="CQ294">IF(AB294="","",
IF(INDEX(Settings!$H:$H,MATCH(CQ$1,Settings!$G:$G,0))=TRUE,
100-100*(AB294-MINIFS(AB:AB,$E:$E,$E294))/(MAXIFS(AB:AB,$E:$E,$E294)-MINIFS(AB:AB,$E:$E,$E294)),
100*(AB294-MINIFS(AB:AB,$E:$E,$E294))/(MAXIFS(AB:AB,$E:$E,$E294)-MINIFS(AB:AB,$E:$E,$E294))))</f>
        <v/>
      </c>
      <c r="CR294" s="232" t="str">
        <f t="array" ref="CR294">IF(AC294="","",
IF(INDEX(Settings!$H:$H,MATCH(CR$1,Settings!$G:$G,0))=TRUE,
100-100*(AC294-MINIFS(AC:AC,$E:$E,$E294))/(MAXIFS(AC:AC,$E:$E,$E294)-MINIFS(AC:AC,$E:$E,$E294)),
100*(AC294-MINIFS(AC:AC,$E:$E,$E294))/(MAXIFS(AC:AC,$E:$E,$E294)-MINIFS(AC:AC,$E:$E,$E294))))</f>
        <v/>
      </c>
      <c r="CS294" s="232" t="str">
        <f t="array" ref="CS294">IF(AD294="","",
IF(INDEX(Settings!$H:$H,MATCH(CS$1,Settings!$G:$G,0))=TRUE,
100-100*(AD294-MINIFS(AD:AD,$E:$E,$E294))/(MAXIFS(AD:AD,$E:$E,$E294)-MINIFS(AD:AD,$E:$E,$E294)),
100*(AD294-MINIFS(AD:AD,$E:$E,$E294))/(MAXIFS(AD:AD,$E:$E,$E294)-MINIFS(AD:AD,$E:$E,$E294))))</f>
        <v/>
      </c>
      <c r="CT294" s="232" t="str">
        <f t="array" ref="CT294">IF(AE294="","",
IF(INDEX(Settings!$H:$H,MATCH(CT$1,Settings!$G:$G,0))=TRUE,
100-100*(AE294-MINIFS(AE:AE,$E:$E,$E294))/(MAXIFS(AE:AE,$E:$E,$E294)-MINIFS(AE:AE,$E:$E,$E294)),
100*(AE294-MINIFS(AE:AE,$E:$E,$E294))/(MAXIFS(AE:AE,$E:$E,$E294)-MINIFS(AE:AE,$E:$E,$E294))))</f>
        <v/>
      </c>
      <c r="CU294" s="232" t="str">
        <f t="array" ref="CU294">IF(AF294="","",
IF(INDEX(Settings!$H:$H,MATCH(CU$1,Settings!$G:$G,0))=TRUE,
100-100*(AF294-MINIFS(AF:AF,$E:$E,$E294))/(MAXIFS(AF:AF,$E:$E,$E294)-MINIFS(AF:AF,$E:$E,$E294)),
100*(AF294-MINIFS(AF:AF,$E:$E,$E294))/(MAXIFS(AF:AF,$E:$E,$E294)-MINIFS(AF:AF,$E:$E,$E294))))</f>
        <v/>
      </c>
      <c r="CV294" s="232" t="str">
        <f t="array" ref="CV294">IF(AG294="","",
IF(INDEX(Settings!$H:$H,MATCH(CV$1,Settings!$G:$G,0))=TRUE,
100-100*(AG294-MINIFS(AG:AG,$E:$E,$E294))/(MAXIFS(AG:AG,$E:$E,$E294)-MINIFS(AG:AG,$E:$E,$E294)),
100*(AG294-MINIFS(AG:AG,$E:$E,$E294))/(MAXIFS(AG:AG,$E:$E,$E294)-MINIFS(AG:AG,$E:$E,$E294))))</f>
        <v/>
      </c>
      <c r="CW294" s="232" t="str">
        <f t="array" ref="CW294">IF(AH294="","",
IF(INDEX(Settings!$H:$H,MATCH(CW$1,Settings!$G:$G,0))=TRUE,
100-100*(AH294-MINIFS(AH:AH,$E:$E,$E294))/(MAXIFS(AH:AH,$E:$E,$E294)-MINIFS(AH:AH,$E:$E,$E294)),
100*(AH294-MINIFS(AH:AH,$E:$E,$E294))/(MAXIFS(AH:AH,$E:$E,$E294)-MINIFS(AH:AH,$E:$E,$E294))))</f>
        <v/>
      </c>
      <c r="CX294" s="232" t="str">
        <f t="array" ref="CX294">IF(AI294="","",
IF(INDEX(Settings!$H:$H,MATCH(CX$1,Settings!$G:$G,0))=TRUE,
100-100*(AI294-MINIFS(AI:AI,$E:$E,$E294))/(MAXIFS(AI:AI,$E:$E,$E294)-MINIFS(AI:AI,$E:$E,$E294)),
100*(AI294-MINIFS(AI:AI,$E:$E,$E294))/(MAXIFS(AI:AI,$E:$E,$E294)-MINIFS(AI:AI,$E:$E,$E294))))</f>
        <v/>
      </c>
      <c r="CY294" s="232" t="str">
        <f t="array" ref="CY294">IF(AJ294="","",
IF(INDEX(Settings!$H:$H,MATCH(CY$1,Settings!$G:$G,0))=TRUE,
100-100*(AJ294-MINIFS(AJ:AJ,$E:$E,$E294))/(MAXIFS(AJ:AJ,$E:$E,$E294)-MINIFS(AJ:AJ,$E:$E,$E294)),
100*(AJ294-MINIFS(AJ:AJ,$E:$E,$E294))/(MAXIFS(AJ:AJ,$E:$E,$E294)-MINIFS(AJ:AJ,$E:$E,$E294))))</f>
        <v/>
      </c>
      <c r="CZ294" s="232" t="str">
        <f t="array" ref="CZ294">IF(AK294="","",
IF(INDEX(Settings!$H:$H,MATCH(CZ$1,Settings!$G:$G,0))=TRUE,
100-100*(AK294-MINIFS(AK:AK,$E:$E,$E294))/(MAXIFS(AK:AK,$E:$E,$E294)-MINIFS(AK:AK,$E:$E,$E294)),
100*(AK294-MINIFS(AK:AK,$E:$E,$E294))/(MAXIFS(AK:AK,$E:$E,$E294)-MINIFS(AK:AK,$E:$E,$E294))))</f>
        <v/>
      </c>
      <c r="DA294" s="232" t="str">
        <f t="array" ref="DA294">IF(AL294="","",
IF(INDEX(Settings!$H:$H,MATCH(DA$1,Settings!$G:$G,0))=TRUE,
100-100*(AL294-MINIFS(AL:AL,$E:$E,$E294))/(MAXIFS(AL:AL,$E:$E,$E294)-MINIFS(AL:AL,$E:$E,$E294)),
100*(AL294-MINIFS(AL:AL,$E:$E,$E294))/(MAXIFS(AL:AL,$E:$E,$E294)-MINIFS(AL:AL,$E:$E,$E294))))</f>
        <v/>
      </c>
      <c r="DB294" s="232" t="str">
        <f t="array" ref="DB294">IF(AM294="","",
IF(INDEX(Settings!$H:$H,MATCH(DB$1,Settings!$G:$G,0))=TRUE,
100-100*(AM294-MINIFS(AM:AM,$E:$E,$E294))/(MAXIFS(AM:AM,$E:$E,$E294)-MINIFS(AM:AM,$E:$E,$E294)),
100*(AM294-MINIFS(AM:AM,$E:$E,$E294))/(MAXIFS(AM:AM,$E:$E,$E294)-MINIFS(AM:AM,$E:$E,$E294))))</f>
        <v/>
      </c>
      <c r="DC294" s="232" t="str">
        <f t="array" ref="DC294">IF(AN294="","",
IF(INDEX(Settings!$H:$H,MATCH(DC$1,Settings!$G:$G,0))=TRUE,
100-100*(AN294-MINIFS(AN:AN,$E:$E,$E294))/(MAXIFS(AN:AN,$E:$E,$E294)-MINIFS(AN:AN,$E:$E,$E294)),
100*(AN294-MINIFS(AN:AN,$E:$E,$E294))/(MAXIFS(AN:AN,$E:$E,$E294)-MINIFS(AN:AN,$E:$E,$E294))))</f>
        <v/>
      </c>
      <c r="DD294" s="232" t="str">
        <f t="array" ref="DD294">IF(AO294="","",
IF(INDEX(Settings!$H:$H,MATCH(DD$1,Settings!$G:$G,0))=TRUE,
100-100*(AO294-MINIFS(AO:AO,$E:$E,$E294))/(MAXIFS(AO:AO,$E:$E,$E294)-MINIFS(AO:AO,$E:$E,$E294)),
100*(AO294-MINIFS(AO:AO,$E:$E,$E294))/(MAXIFS(AO:AO,$E:$E,$E294)-MINIFS(AO:AO,$E:$E,$E294))))</f>
        <v/>
      </c>
      <c r="DE294" s="232" t="str">
        <f t="array" ref="DE294">IF(AP294="","",
IF(INDEX(Settings!$H:$H,MATCH(DE$1,Settings!$G:$G,0))=TRUE,
100-100*(AP294-MINIFS(AP:AP,$E:$E,$E294))/(MAXIFS(AP:AP,$E:$E,$E294)-MINIFS(AP:AP,$E:$E,$E294)),
100*(AP294-MINIFS(AP:AP,$E:$E,$E294))/(MAXIFS(AP:AP,$E:$E,$E294)-MINIFS(AP:AP,$E:$E,$E294))))</f>
        <v/>
      </c>
      <c r="DF294" s="232" t="str">
        <f t="array" ref="DF294">IF(AQ294="","",
IF(INDEX(Settings!$H:$H,MATCH(DF$1,Settings!$G:$G,0))=TRUE,
100-100*(AQ294-MINIFS(AQ:AQ,$E:$E,$E294))/(MAXIFS(AQ:AQ,$E:$E,$E294)-MINIFS(AQ:AQ,$E:$E,$E294)),
100*(AQ294-MINIFS(AQ:AQ,$E:$E,$E294))/(MAXIFS(AQ:AQ,$E:$E,$E294)-MINIFS(AQ:AQ,$E:$E,$E294))))</f>
        <v/>
      </c>
      <c r="DG294" s="232" t="str">
        <f t="array" ref="DG294">IF(AR294="","",
IF(INDEX(Settings!$H:$H,MATCH(DG$1,Settings!$G:$G,0))=TRUE,
100-100*(AR294-MINIFS(AR:AR,$E:$E,$E294))/(MAXIFS(AR:AR,$E:$E,$E294)-MINIFS(AR:AR,$E:$E,$E294)),
100*(AR294-MINIFS(AR:AR,$E:$E,$E294))/(MAXIFS(AR:AR,$E:$E,$E294)-MINIFS(AR:AR,$E:$E,$E294))))</f>
        <v/>
      </c>
      <c r="DH294" s="232" t="str">
        <f t="array" ref="DH294">IF(AS294="","",
IF(INDEX(Settings!$H:$H,MATCH(DH$1,Settings!$G:$G,0))=TRUE,
100-100*(AS294-MINIFS(AS:AS,$E:$E,$E294))/(MAXIFS(AS:AS,$E:$E,$E294)-MINIFS(AS:AS,$E:$E,$E294)),
100*(AS294-MINIFS(AS:AS,$E:$E,$E294))/(MAXIFS(AS:AS,$E:$E,$E294)-MINIFS(AS:AS,$E:$E,$E294))))</f>
        <v/>
      </c>
      <c r="DI294" s="232" t="str">
        <f t="array" ref="DI294">IF(AT294="","",
IF(INDEX(Settings!$H:$H,MATCH(DI$1,Settings!$G:$G,0))=TRUE,
100-100*(AT294-MINIFS(AT:AT,$E:$E,$E294))/(MAXIFS(AT:AT,$E:$E,$E294)-MINIFS(AT:AT,$E:$E,$E294)),
100*(AT294-MINIFS(AT:AT,$E:$E,$E294))/(MAXIFS(AT:AT,$E:$E,$E294)-MINIFS(AT:AT,$E:$E,$E294))))</f>
        <v/>
      </c>
      <c r="DJ294" s="232" t="str">
        <f t="array" ref="DJ294">IF(AU294="","",
IF(INDEX(Settings!$H:$H,MATCH(DJ$1,Settings!$G:$G,0))=TRUE,
100-100*(AU294-MINIFS(AU:AU,$E:$E,$E294))/(MAXIFS(AU:AU,$E:$E,$E294)-MINIFS(AU:AU,$E:$E,$E294)),
100*(AU294-MINIFS(AU:AU,$E:$E,$E294))/(MAXIFS(AU:AU,$E:$E,$E294)-MINIFS(AU:AU,$E:$E,$E294))))</f>
        <v/>
      </c>
      <c r="DK294" s="232" t="str">
        <f t="array" ref="DK294">IF(AV294="","",
IF(INDEX(Settings!$H:$H,MATCH(DK$1,Settings!$G:$G,0))=TRUE,
100-100*(AV294-MINIFS(AV:AV,$E:$E,$E294))/(MAXIFS(AV:AV,$E:$E,$E294)-MINIFS(AV:AV,$E:$E,$E294)),
100*(AV294-MINIFS(AV:AV,$E:$E,$E294))/(MAXIFS(AV:AV,$E:$E,$E294)-MINIFS(AV:AV,$E:$E,$E294))))</f>
        <v/>
      </c>
      <c r="DL294" s="232" t="str">
        <f t="array" ref="DL294">IF(AW294="","",
IF(INDEX(Settings!$H:$H,MATCH(DL$1,Settings!$G:$G,0))=TRUE,
100-100*(AW294-MINIFS(AW:AW,$E:$E,$E294))/(MAXIFS(AW:AW,$E:$E,$E294)-MINIFS(AW:AW,$E:$E,$E294)),
100*(AW294-MINIFS(AW:AW,$E:$E,$E294))/(MAXIFS(AW:AW,$E:$E,$E294)-MINIFS(AW:AW,$E:$E,$E294))))</f>
        <v/>
      </c>
      <c r="DM294" s="232" t="str">
        <f t="array" ref="DM294">IF(AX294="","",
IF(INDEX(Settings!$H:$H,MATCH(DM$1,Settings!$G:$G,0))=TRUE,
100-100*(AX294-MINIFS(AX:AX,$E:$E,$E294))/(MAXIFS(AX:AX,$E:$E,$E294)-MINIFS(AX:AX,$E:$E,$E294)),
100*(AX294-MINIFS(AX:AX,$E:$E,$E294))/(MAXIFS(AX:AX,$E:$E,$E294)-MINIFS(AX:AX,$E:$E,$E294))))</f>
        <v/>
      </c>
      <c r="DN294" s="232" t="str">
        <f t="array" ref="DN294">IF(AY294="","",
IF(INDEX(Settings!$H:$H,MATCH(DN$1,Settings!$G:$G,0))=TRUE,
100-100*(AY294-MINIFS(AY:AY,$E:$E,$E294))/(MAXIFS(AY:AY,$E:$E,$E294)-MINIFS(AY:AY,$E:$E,$E294)),
100*(AY294-MINIFS(AY:AY,$E:$E,$E294))/(MAXIFS(AY:AY,$E:$E,$E294)-MINIFS(AY:AY,$E:$E,$E294))))</f>
        <v/>
      </c>
      <c r="DO294" s="232" t="str">
        <f t="array" ref="DO294">IF(AZ294="","",
IF(INDEX(Settings!$H:$H,MATCH(DO$1,Settings!$G:$G,0))=TRUE,
100-100*(AZ294-MINIFS(AZ:AZ,$E:$E,$E294))/(MAXIFS(AZ:AZ,$E:$E,$E294)-MINIFS(AZ:AZ,$E:$E,$E294)),
100*(AZ294-MINIFS(AZ:AZ,$E:$E,$E294))/(MAXIFS(AZ:AZ,$E:$E,$E294)-MINIFS(AZ:AZ,$E:$E,$E294))))</f>
        <v/>
      </c>
      <c r="DP294" s="232" t="str">
        <f t="array" ref="DP294">IF(BA294="","",
IF(INDEX(Settings!$H:$H,MATCH(DP$1,Settings!$G:$G,0))=TRUE,
100-100*(BA294-MINIFS(BA:BA,$E:$E,$E294))/(MAXIFS(BA:BA,$E:$E,$E294)-MINIFS(BA:BA,$E:$E,$E294)),
100*(BA294-MINIFS(BA:BA,$E:$E,$E294))/(MAXIFS(BA:BA,$E:$E,$E294)-MINIFS(BA:BA,$E:$E,$E294))))</f>
        <v/>
      </c>
      <c r="DQ294" s="232" t="str">
        <f t="array" ref="DQ294">IF(BB294="","",
IF(INDEX(Settings!$H:$H,MATCH(DQ$1,Settings!$G:$G,0))=TRUE,
100-100*(BB294-MINIFS(BB:BB,$E:$E,$E294))/(MAXIFS(BB:BB,$E:$E,$E294)-MINIFS(BB:BB,$E:$E,$E294)),
100*(BB294-MINIFS(BB:BB,$E:$E,$E294))/(MAXIFS(BB:BB,$E:$E,$E294)-MINIFS(BB:BB,$E:$E,$E294))))</f>
        <v/>
      </c>
      <c r="DR294" s="232" t="str">
        <f t="array" ref="DR294">IF(BC294="","",
IF(INDEX(Settings!$H:$H,MATCH(DR$1,Settings!$G:$G,0))=TRUE,
100-100*(BC294-MINIFS(BC:BC,$E:$E,$E294))/(MAXIFS(BC:BC,$E:$E,$E294)-MINIFS(BC:BC,$E:$E,$E294)),
100*(BC294-MINIFS(BC:BC,$E:$E,$E294))/(MAXIFS(BC:BC,$E:$E,$E294)-MINIFS(BC:BC,$E:$E,$E294))))</f>
        <v/>
      </c>
      <c r="DS294" s="232" t="str">
        <f t="array" ref="DS294">IF(BD294="","",
IF(INDEX(Settings!$H:$H,MATCH(DS$1,Settings!$G:$G,0))=TRUE,
100-100*(BD294-MINIFS(BD:BD,$E:$E,$E294))/(MAXIFS(BD:BD,$E:$E,$E294)-MINIFS(BD:BD,$E:$E,$E294)),
100*(BD294-MINIFS(BD:BD,$E:$E,$E294))/(MAXIFS(BD:BD,$E:$E,$E294)-MINIFS(BD:BD,$E:$E,$E294))))</f>
        <v/>
      </c>
      <c r="DT294" s="232" t="str">
        <f t="array" ref="DT294">IF(BE294="","",
IF(INDEX(Settings!$H:$H,MATCH(DT$1,Settings!$G:$G,0))=TRUE,
100-100*(BE294-MINIFS(BE:BE,$E:$E,$E294))/(MAXIFS(BE:BE,$E:$E,$E294)-MINIFS(BE:BE,$E:$E,$E294)),
100*(BE294-MINIFS(BE:BE,$E:$E,$E294))/(MAXIFS(BE:BE,$E:$E,$E294)-MINIFS(BE:BE,$E:$E,$E294))))</f>
        <v/>
      </c>
      <c r="DU294" s="232" t="str">
        <f t="array" ref="DU294">IF(BF294="","",
IF(INDEX(Settings!$H:$H,MATCH(DU$1,Settings!$G:$G,0))=TRUE,
100-100*(BF294-MINIFS(BF:BF,$E:$E,$E294))/(MAXIFS(BF:BF,$E:$E,$E294)-MINIFS(BF:BF,$E:$E,$E294)),
100*(BF294-MINIFS(BF:BF,$E:$E,$E294))/(MAXIFS(BF:BF,$E:$E,$E294)-MINIFS(BF:BF,$E:$E,$E294))))</f>
        <v/>
      </c>
      <c r="DV294" s="232" t="str">
        <f t="array" ref="DV294">IF(BG294="","",
IF(INDEX(Settings!$H:$H,MATCH(DV$1,Settings!$G:$G,0))=TRUE,
100-100*(BG294-MINIFS(BG:BG,$E:$E,$E294))/(MAXIFS(BG:BG,$E:$E,$E294)-MINIFS(BG:BG,$E:$E,$E294)),
100*(BG294-MINIFS(BG:BG,$E:$E,$E294))/(MAXIFS(BG:BG,$E:$E,$E294)-MINIFS(BG:BG,$E:$E,$E294))))</f>
        <v/>
      </c>
      <c r="DW294" s="232" t="str">
        <f t="array" ref="DW294">IF(BH294="","",
IF(INDEX(Settings!$H:$H,MATCH(DW$1,Settings!$G:$G,0))=TRUE,
100-100*(BH294-MINIFS(BH:BH,$E:$E,$E294))/(MAXIFS(BH:BH,$E:$E,$E294)-MINIFS(BH:BH,$E:$E,$E294)),
100*(BH294-MINIFS(BH:BH,$E:$E,$E294))/(MAXIFS(BH:BH,$E:$E,$E294)-MINIFS(BH:BH,$E:$E,$E294))))</f>
        <v/>
      </c>
      <c r="DX294" s="232" t="str">
        <f t="array" ref="DX294">IF(BI294="","",
IF(INDEX(Settings!$H:$H,MATCH(DX$1,Settings!$G:$G,0))=TRUE,
100-100*(BI294-MINIFS(BI:BI,$E:$E,$E294))/(MAXIFS(BI:BI,$E:$E,$E294)-MINIFS(BI:BI,$E:$E,$E294)),
100*(BI294-MINIFS(BI:BI,$E:$E,$E294))/(MAXIFS(BI:BI,$E:$E,$E294)-MINIFS(BI:BI,$E:$E,$E294))))</f>
        <v/>
      </c>
      <c r="DY294" s="232" t="str">
        <f t="array" ref="DY294">IF(BJ294="","",
IF(INDEX(Settings!$H:$H,MATCH(DY$1,Settings!$G:$G,0))=TRUE,
100-100*(BJ294-MINIFS(BJ:BJ,$E:$E,$E294))/(MAXIFS(BJ:BJ,$E:$E,$E294)-MINIFS(BJ:BJ,$E:$E,$E294)),
100*(BJ294-MINIFS(BJ:BJ,$E:$E,$E294))/(MAXIFS(BJ:BJ,$E:$E,$E294)-MINIFS(BJ:BJ,$E:$E,$E294))))</f>
        <v/>
      </c>
      <c r="DZ294" s="234"/>
      <c r="EA294" s="234"/>
      <c r="EB294" s="234" t="str">
        <f t="shared" si="8"/>
        <v/>
      </c>
      <c r="EC294" s="234" t="str">
        <f t="shared" si="9"/>
        <v/>
      </c>
      <c r="ED294" s="234" t="str">
        <f t="shared" si="10"/>
        <v/>
      </c>
      <c r="EE294" s="234" t="str">
        <f t="shared" si="11"/>
        <v/>
      </c>
      <c r="EF294" s="234" t="str">
        <f t="shared" si="12"/>
        <v/>
      </c>
      <c r="EG294" s="234" t="str">
        <f t="shared" si="13"/>
        <v/>
      </c>
      <c r="EH294" s="234"/>
      <c r="EI294" s="234"/>
      <c r="EJ294" s="234"/>
      <c r="EK294" s="234"/>
      <c r="EL294" s="234"/>
      <c r="EM294" s="234"/>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3" t="str">
        <f t="shared" si="14"/>
        <v/>
      </c>
      <c r="N295" s="49"/>
      <c r="O295" s="49"/>
      <c r="P295" s="49"/>
      <c r="Q295" s="49"/>
      <c r="R295" s="49"/>
      <c r="S295" s="222" t="str">
        <f>IFERROR(VLOOKUP(AF295, 'YOYO IR Scores'!A:C, 3, FALSE), "")
</f>
        <v/>
      </c>
      <c r="T295" s="49"/>
      <c r="U295" s="49"/>
      <c r="V295" s="49"/>
      <c r="W295" s="49"/>
      <c r="X295" s="224" t="str">
        <f t="shared" si="4"/>
        <v/>
      </c>
      <c r="Y295" s="225" t="str">
        <f t="shared" si="5"/>
        <v/>
      </c>
      <c r="Z295" s="225" t="str">
        <f t="shared" si="6"/>
        <v/>
      </c>
      <c r="AA295" s="224" t="str">
        <f t="shared" si="7"/>
        <v/>
      </c>
      <c r="AB295" s="223"/>
      <c r="AC295" s="223"/>
      <c r="AD295" s="223"/>
      <c r="AE295" s="223" t="str">
        <f>IFERROR(VLOOKUP(AF295, 'YOYO IR Scores'!A:C, 2, FALSE), "")</f>
        <v/>
      </c>
      <c r="AF295" s="223"/>
      <c r="AG295" s="223"/>
      <c r="AH295" s="223"/>
      <c r="AI295" s="223"/>
      <c r="AJ295" s="223"/>
      <c r="AK295" s="223"/>
      <c r="AL295" s="223"/>
      <c r="AM295" s="223"/>
      <c r="AN295" s="223"/>
      <c r="AO295" s="223"/>
      <c r="AP295" s="223"/>
      <c r="AQ295" s="223"/>
      <c r="AR295" s="223"/>
      <c r="AS295" s="223"/>
      <c r="AT295" s="223"/>
      <c r="AU295" s="223"/>
      <c r="AV295" s="223"/>
      <c r="AW295" s="223"/>
      <c r="AX295" s="223"/>
      <c r="AY295" s="223"/>
      <c r="AZ295" s="223"/>
      <c r="BA295" s="223"/>
      <c r="BB295" s="223"/>
      <c r="BC295" s="223"/>
      <c r="BD295" s="223"/>
      <c r="BE295" s="223"/>
      <c r="BF295" s="223"/>
      <c r="BG295" s="223"/>
      <c r="BH295" s="223"/>
      <c r="BI295" s="223"/>
      <c r="BJ295" s="223"/>
      <c r="BK295" s="223" t="str">
        <f t="array" ref="BK295">IF(J295="","",
IF(INDEX(Settings!$H:$H,MATCH(BY$1,Settings!$G:$G,0))=TRUE,
100-100*(J295-MIN(J:J))/(MAX(J:J)-MIN(J:J)),
100*(J295-MIN(J:J))/(MAX(J:J)-MIN(J:J))))</f>
        <v/>
      </c>
      <c r="BL295" s="223" t="str">
        <f t="array" ref="BL295">IF(J295="","",
IF(INDEX(Settings!$H:$H,MATCH(BY$1,Settings!$G:$G,0))=TRUE,
100-100*(J295-MINIFS(J:J,$E:$E,$E295))/(MAXIFS(J:J,$E:$E,$E295)-MINIFS(J:J,$E:$E,$E295)),
100*(J295-MINIFS(J:J,$E:$E,$E295))/(MAXIFS(J:J,$E:$E,$E295)-MINIFS(J:J,$E:$E,$E295))))</f>
        <v/>
      </c>
      <c r="BM295" s="223"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4" t="str">
        <f t="array" ref="BQ295">IF(J295="","",
IF(INDEX(Settings!$H:$H,MATCH(BY$1,Settings!$G:$G,0))=TRUE,
-1*(J295-AVERAGE(J:J))/STDEV(J:J),
(J295-AVERAGE(J:J))/STDEV(J:J)))</f>
        <v/>
      </c>
      <c r="BR295" s="224" t="str">
        <f>IFERROR(__xludf.DUMMYFUNCTION("IF(J295="""","""",
IF(INDEX(Settings!$H:$H,MATCH(BY$1,Settings!$G:$G,0))=TRUE,
-1*(J295-AVERAGEIFS(J:J,$E:$E,$E295))/STDEV(FILTER(J:J,$E:$E=$E295)),
(J295-AVERAGEIFS(J:J,$E:$E,$E295))/STDEV(FILTER(J:J,$E:$E=$E295))))"),"")</f>
        <v/>
      </c>
      <c r="BS295" s="224"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3" t="str">
        <f t="array" ref="BY295">IF(J295="","",
IF(INDEX(Settings!$H:$H,MATCH(BY$1,Settings!$G:$G,0))=TRUE,
100-100*(J295-MINIFS(J:J,$E:$E,$E295))/(MAXIFS(J:J,$E:$E,$E295)-MINIFS(J:J,$E:$E,$E295)),
100*(J295-MINIFS(J:J,$E:$E,$E295))/(MAXIFS(J:J,$E:$E,$E295)-MINIFS(J:J,$E:$E,$E295))))</f>
        <v/>
      </c>
      <c r="BZ295" s="223" t="str">
        <f t="array" ref="BZ295">IF(K295="","",
IF(INDEX(Settings!$H:$H,MATCH(BZ$1,Settings!$G:$G,0))=TRUE,
100-100*(K295-MINIFS(K:K,$E:$E,$E295))/(MAXIFS(K:K,$E:$E,$E295)-MINIFS(K:K,$E:$E,$E295)),
100*(K295-MINIFS(K:K,$E:$E,$E295))/(MAXIFS(K:K,$E:$E,$E295)-MINIFS(K:K,$E:$E,$E295))))</f>
        <v/>
      </c>
      <c r="CA295" s="223" t="str">
        <f t="array" ref="CA295">IF(L295="","",
IF(INDEX(Settings!$H:$H,MATCH(CA$1,Settings!$G:$G,0))=TRUE,
100-100*(L295-MINIFS(L:L,$E:$E,$E295))/(MAXIFS(L:L,$E:$E,$E295)-MINIFS(L:L,$E:$E,$E295)),
100*(L295-MINIFS(L:L,$E:$E,$E295))/(MAXIFS(L:L,$E:$E,$E295)-MINIFS(L:L,$E:$E,$E295))))</f>
        <v/>
      </c>
      <c r="CB295" s="223" t="str">
        <f t="array" ref="CB295">IF(M295="","",
IF(INDEX(Settings!$H:$H,MATCH(CB$1,Settings!$G:$G,0))=TRUE,
100-100*(M295-MINIFS(M:M,$E:$E,$E295))/(MAXIFS(M:M,$E:$E,$E295)-MINIFS(M:M,$E:$E,$E295)),
100*(M295-MINIFS(M:M,$E:$E,$E295))/(MAXIFS(M:M,$E:$E,$E295)-MINIFS(M:M,$E:$E,$E295))))</f>
        <v/>
      </c>
      <c r="CC295" s="223" t="str">
        <f t="array" ref="CC295">IF(N295="","",
IF(INDEX(Settings!$H:$H,MATCH(CC$1,Settings!$G:$G,0))=TRUE,
100-100*(N295-MINIFS(N:N,$E:$E,$E295))/(MAXIFS(N:N,$E:$E,$E295)-MINIFS(N:N,$E:$E,$E295)),
100*(N295-MINIFS(N:N,$E:$E,$E295))/(MAXIFS(N:N,$E:$E,$E295)-MINIFS(N:N,$E:$E,$E295))))</f>
        <v/>
      </c>
      <c r="CD295" s="223" t="str">
        <f t="array" ref="CD295">IF(O295="","",
IF(INDEX(Settings!$H:$H,MATCH(CD$1,Settings!$G:$G,0))=TRUE,
100-100*(O295-MINIFS(O:O,$E:$E,$E295))/(MAXIFS(O:O,$E:$E,$E295)-MINIFS(O:O,$E:$E,$E295)),
100*(O295-MINIFS(O:O,$E:$E,$E295))/(MAXIFS(O:O,$E:$E,$E295)-MINIFS(O:O,$E:$E,$E295))))</f>
        <v/>
      </c>
      <c r="CE295" s="223" t="str">
        <f t="array" ref="CE295">IF(P295="","",
IF(INDEX(Settings!$H:$H,MATCH(CE$1,Settings!$G:$G,0))=TRUE,
100-100*(P295-MINIFS(P:P,$E:$E,$E295))/(MAXIFS(P:P,$E:$E,$E295)-MINIFS(P:P,$E:$E,$E295)),
100*(P295-MINIFS(P:P,$E:$E,$E295))/(MAXIFS(P:P,$E:$E,$E295)-MINIFS(P:P,$E:$E,$E295))))</f>
        <v/>
      </c>
      <c r="CF295" s="223" t="str">
        <f t="array" ref="CF295">IF(Q295="","",
IF(INDEX(Settings!$H:$H,MATCH(CF$1,Settings!$G:$G,0))=TRUE,
100-100*(Q295-MINIFS(Q:Q,$E:$E,$E295))/(MAXIFS(Q:Q,$E:$E,$E295)-MINIFS(Q:Q,$E:$E,$E295)),
100*(Q295-MINIFS(Q:Q,$E:$E,$E295))/(MAXIFS(Q:Q,$E:$E,$E295)-MINIFS(Q:Q,$E:$E,$E295))))</f>
        <v/>
      </c>
      <c r="CG295" s="223" t="str">
        <f t="array" ref="CG295">IF(R295="","",
IF(INDEX(Settings!$H:$H,MATCH(CG$1,Settings!$G:$G,0))=TRUE,
100-100*(R295-MINIFS(R:R,$E:$E,$E295))/(MAXIFS(R:R,$E:$E,$E295)-MINIFS(R:R,$E:$E,$E295)),
100*(R295-MINIFS(R:R,$E:$E,$E295))/(MAXIFS(R:R,$E:$E,$E295)-MINIFS(R:R,$E:$E,$E295))))</f>
        <v/>
      </c>
      <c r="CH295" s="223" t="str">
        <f t="array" ref="CH295">IF(S295="","",
IF(INDEX(Settings!$H:$H,MATCH(CH$1,Settings!$G:$G,0))=TRUE,
100-100*(S295-MINIFS(S:S,$E:$E,$E295))/(MAXIFS(S:S,$E:$E,$E295)-MINIFS(S:S,$E:$E,$E295)),
100*(S295-MINIFS(S:S,$E:$E,$E295))/(MAXIFS(S:S,$E:$E,$E295)-MINIFS(S:S,$E:$E,$E295))))</f>
        <v/>
      </c>
      <c r="CI295" s="223" t="str">
        <f t="array" ref="CI295">IF(T295="","",
IF(INDEX(Settings!$H:$H,MATCH(CI$1,Settings!$G:$G,0))=TRUE,
100-100*(T295-MINIFS(T:T,$E:$E,$E295))/(MAXIFS(T:T,$E:$E,$E295)-MINIFS(T:T,$E:$E,$E295)),
100*(T295-MINIFS(T:T,$E:$E,$E295))/(MAXIFS(T:T,$E:$E,$E295)-MINIFS(T:T,$E:$E,$E295))))</f>
        <v/>
      </c>
      <c r="CJ295" s="223" t="str">
        <f t="array" ref="CJ295">IF(U295="","",
IF(INDEX(Settings!$H:$H,MATCH(CJ$1,Settings!$G:$G,0))=TRUE,
100-100*(U295-MINIFS(U:U,$E:$E,$E295))/(MAXIFS(U:U,$E:$E,$E295)-MINIFS(U:U,$E:$E,$E295)),
100*(U295-MINIFS(U:U,$E:$E,$E295))/(MAXIFS(U:U,$E:$E,$E295)-MINIFS(U:U,$E:$E,$E295))))</f>
        <v/>
      </c>
      <c r="CK295" s="223" t="str">
        <f t="array" ref="CK295">IF(V295="","",
IF(INDEX(Settings!$H:$H,MATCH(CK$1,Settings!$G:$G,0))=TRUE,
100-100*(V295-MINIFS(V:V,$E:$E,$E295))/(MAXIFS(V:V,$E:$E,$E295)-MINIFS(V:V,$E:$E,$E295)),
100*(V295-MINIFS(V:V,$E:$E,$E295))/(MAXIFS(V:V,$E:$E,$E295)-MINIFS(V:V,$E:$E,$E295))))</f>
        <v/>
      </c>
      <c r="CL295" s="223" t="str">
        <f t="array" ref="CL295">IF(W295="","",
IF(INDEX(Settings!$H:$H,MATCH(CL$1,Settings!$G:$G,0))=TRUE,
100-100*(W295-MINIFS(W:W,$E:$E,$E295))/(MAXIFS(W:W,$E:$E,$E295)-MINIFS(W:W,$E:$E,$E295)),
100*(W295-MINIFS(W:W,$E:$E,$E295))/(MAXIFS(W:W,$E:$E,$E295)-MINIFS(W:W,$E:$E,$E295))))</f>
        <v/>
      </c>
      <c r="CM295" s="223" t="str">
        <f t="array" ref="CM295">IF(X295="","",
IF(INDEX(Settings!$H:$H,MATCH(CM$1,Settings!$G:$G,0))=TRUE,
100-100*(X295-MINIFS(X:X,$E:$E,$E295))/(MAXIFS(X:X,$E:$E,$E295)-MINIFS(X:X,$E:$E,$E295)),
100*(X295-MINIFS(X:X,$E:$E,$E295))/(MAXIFS(X:X,$E:$E,$E295)-MINIFS(X:X,$E:$E,$E295))))</f>
        <v/>
      </c>
      <c r="CN295" s="223" t="str">
        <f t="array" ref="CN295">IF(Y295="","",
IF(INDEX(Settings!$H:$H,MATCH(CN$1,Settings!$G:$G,0))=TRUE,
100-100*(Y295-MINIFS(Y:Y,$E:$E,$E295))/(MAXIFS(Y:Y,$E:$E,$E295)-MINIFS(Y:Y,$E:$E,$E295)),
100*(Y295-MINIFS(Y:Y,$E:$E,$E295))/(MAXIFS(Y:Y,$E:$E,$E295)-MINIFS(Y:Y,$E:$E,$E295))))</f>
        <v/>
      </c>
      <c r="CO295" s="223" t="str">
        <f t="array" ref="CO295">IF(Z295="","",
IF(INDEX(Settings!$H:$H,MATCH(CO$1,Settings!$G:$G,0))=TRUE,
100-100*(Z295-MINIFS(Z:Z,$E:$E,$E295))/(MAXIFS(Z:Z,$E:$E,$E295)-MINIFS(Z:Z,$E:$E,$E295)),
100*(Z295-MINIFS(Z:Z,$E:$E,$E295))/(MAXIFS(Z:Z,$E:$E,$E295)-MINIFS(Z:Z,$E:$E,$E295))))</f>
        <v/>
      </c>
      <c r="CP295" s="223" t="str">
        <f t="array" ref="CP295">IF(AA295="","",
IF(INDEX(Settings!$H:$H,MATCH(CP$1,Settings!$G:$G,0))=TRUE,
100-100*(AA295-MINIFS(AA:AA,$E:$E,$E295))/(MAXIFS(AA:AA,$E:$E,$E295)-MINIFS(AA:AA,$E:$E,$E295)),
100*(AA295-MINIFS(AA:AA,$E:$E,$E295))/(MAXIFS(AA:AA,$E:$E,$E295)-MINIFS(AA:AA,$E:$E,$E295))))</f>
        <v/>
      </c>
      <c r="CQ295" s="223" t="str">
        <f t="array" ref="CQ295">IF(AB295="","",
IF(INDEX(Settings!$H:$H,MATCH(CQ$1,Settings!$G:$G,0))=TRUE,
100-100*(AB295-MINIFS(AB:AB,$E:$E,$E295))/(MAXIFS(AB:AB,$E:$E,$E295)-MINIFS(AB:AB,$E:$E,$E295)),
100*(AB295-MINIFS(AB:AB,$E:$E,$E295))/(MAXIFS(AB:AB,$E:$E,$E295)-MINIFS(AB:AB,$E:$E,$E295))))</f>
        <v/>
      </c>
      <c r="CR295" s="223" t="str">
        <f t="array" ref="CR295">IF(AC295="","",
IF(INDEX(Settings!$H:$H,MATCH(CR$1,Settings!$G:$G,0))=TRUE,
100-100*(AC295-MINIFS(AC:AC,$E:$E,$E295))/(MAXIFS(AC:AC,$E:$E,$E295)-MINIFS(AC:AC,$E:$E,$E295)),
100*(AC295-MINIFS(AC:AC,$E:$E,$E295))/(MAXIFS(AC:AC,$E:$E,$E295)-MINIFS(AC:AC,$E:$E,$E295))))</f>
        <v/>
      </c>
      <c r="CS295" s="223" t="str">
        <f t="array" ref="CS295">IF(AD295="","",
IF(INDEX(Settings!$H:$H,MATCH(CS$1,Settings!$G:$G,0))=TRUE,
100-100*(AD295-MINIFS(AD:AD,$E:$E,$E295))/(MAXIFS(AD:AD,$E:$E,$E295)-MINIFS(AD:AD,$E:$E,$E295)),
100*(AD295-MINIFS(AD:AD,$E:$E,$E295))/(MAXIFS(AD:AD,$E:$E,$E295)-MINIFS(AD:AD,$E:$E,$E295))))</f>
        <v/>
      </c>
      <c r="CT295" s="223" t="str">
        <f t="array" ref="CT295">IF(AE295="","",
IF(INDEX(Settings!$H:$H,MATCH(CT$1,Settings!$G:$G,0))=TRUE,
100-100*(AE295-MINIFS(AE:AE,$E:$E,$E295))/(MAXIFS(AE:AE,$E:$E,$E295)-MINIFS(AE:AE,$E:$E,$E295)),
100*(AE295-MINIFS(AE:AE,$E:$E,$E295))/(MAXIFS(AE:AE,$E:$E,$E295)-MINIFS(AE:AE,$E:$E,$E295))))</f>
        <v/>
      </c>
      <c r="CU295" s="223" t="str">
        <f t="array" ref="CU295">IF(AF295="","",
IF(INDEX(Settings!$H:$H,MATCH(CU$1,Settings!$G:$G,0))=TRUE,
100-100*(AF295-MINIFS(AF:AF,$E:$E,$E295))/(MAXIFS(AF:AF,$E:$E,$E295)-MINIFS(AF:AF,$E:$E,$E295)),
100*(AF295-MINIFS(AF:AF,$E:$E,$E295))/(MAXIFS(AF:AF,$E:$E,$E295)-MINIFS(AF:AF,$E:$E,$E295))))</f>
        <v/>
      </c>
      <c r="CV295" s="223" t="str">
        <f t="array" ref="CV295">IF(AG295="","",
IF(INDEX(Settings!$H:$H,MATCH(CV$1,Settings!$G:$G,0))=TRUE,
100-100*(AG295-MINIFS(AG:AG,$E:$E,$E295))/(MAXIFS(AG:AG,$E:$E,$E295)-MINIFS(AG:AG,$E:$E,$E295)),
100*(AG295-MINIFS(AG:AG,$E:$E,$E295))/(MAXIFS(AG:AG,$E:$E,$E295)-MINIFS(AG:AG,$E:$E,$E295))))</f>
        <v/>
      </c>
      <c r="CW295" s="223" t="str">
        <f t="array" ref="CW295">IF(AH295="","",
IF(INDEX(Settings!$H:$H,MATCH(CW$1,Settings!$G:$G,0))=TRUE,
100-100*(AH295-MINIFS(AH:AH,$E:$E,$E295))/(MAXIFS(AH:AH,$E:$E,$E295)-MINIFS(AH:AH,$E:$E,$E295)),
100*(AH295-MINIFS(AH:AH,$E:$E,$E295))/(MAXIFS(AH:AH,$E:$E,$E295)-MINIFS(AH:AH,$E:$E,$E295))))</f>
        <v/>
      </c>
      <c r="CX295" s="223" t="str">
        <f t="array" ref="CX295">IF(AI295="","",
IF(INDEX(Settings!$H:$H,MATCH(CX$1,Settings!$G:$G,0))=TRUE,
100-100*(AI295-MINIFS(AI:AI,$E:$E,$E295))/(MAXIFS(AI:AI,$E:$E,$E295)-MINIFS(AI:AI,$E:$E,$E295)),
100*(AI295-MINIFS(AI:AI,$E:$E,$E295))/(MAXIFS(AI:AI,$E:$E,$E295)-MINIFS(AI:AI,$E:$E,$E295))))</f>
        <v/>
      </c>
      <c r="CY295" s="223" t="str">
        <f t="array" ref="CY295">IF(AJ295="","",
IF(INDEX(Settings!$H:$H,MATCH(CY$1,Settings!$G:$G,0))=TRUE,
100-100*(AJ295-MINIFS(AJ:AJ,$E:$E,$E295))/(MAXIFS(AJ:AJ,$E:$E,$E295)-MINIFS(AJ:AJ,$E:$E,$E295)),
100*(AJ295-MINIFS(AJ:AJ,$E:$E,$E295))/(MAXIFS(AJ:AJ,$E:$E,$E295)-MINIFS(AJ:AJ,$E:$E,$E295))))</f>
        <v/>
      </c>
      <c r="CZ295" s="223" t="str">
        <f t="array" ref="CZ295">IF(AK295="","",
IF(INDEX(Settings!$H:$H,MATCH(CZ$1,Settings!$G:$G,0))=TRUE,
100-100*(AK295-MINIFS(AK:AK,$E:$E,$E295))/(MAXIFS(AK:AK,$E:$E,$E295)-MINIFS(AK:AK,$E:$E,$E295)),
100*(AK295-MINIFS(AK:AK,$E:$E,$E295))/(MAXIFS(AK:AK,$E:$E,$E295)-MINIFS(AK:AK,$E:$E,$E295))))</f>
        <v/>
      </c>
      <c r="DA295" s="223" t="str">
        <f t="array" ref="DA295">IF(AL295="","",
IF(INDEX(Settings!$H:$H,MATCH(DA$1,Settings!$G:$G,0))=TRUE,
100-100*(AL295-MINIFS(AL:AL,$E:$E,$E295))/(MAXIFS(AL:AL,$E:$E,$E295)-MINIFS(AL:AL,$E:$E,$E295)),
100*(AL295-MINIFS(AL:AL,$E:$E,$E295))/(MAXIFS(AL:AL,$E:$E,$E295)-MINIFS(AL:AL,$E:$E,$E295))))</f>
        <v/>
      </c>
      <c r="DB295" s="223" t="str">
        <f t="array" ref="DB295">IF(AM295="","",
IF(INDEX(Settings!$H:$H,MATCH(DB$1,Settings!$G:$G,0))=TRUE,
100-100*(AM295-MINIFS(AM:AM,$E:$E,$E295))/(MAXIFS(AM:AM,$E:$E,$E295)-MINIFS(AM:AM,$E:$E,$E295)),
100*(AM295-MINIFS(AM:AM,$E:$E,$E295))/(MAXIFS(AM:AM,$E:$E,$E295)-MINIFS(AM:AM,$E:$E,$E295))))</f>
        <v/>
      </c>
      <c r="DC295" s="223" t="str">
        <f t="array" ref="DC295">IF(AN295="","",
IF(INDEX(Settings!$H:$H,MATCH(DC$1,Settings!$G:$G,0))=TRUE,
100-100*(AN295-MINIFS(AN:AN,$E:$E,$E295))/(MAXIFS(AN:AN,$E:$E,$E295)-MINIFS(AN:AN,$E:$E,$E295)),
100*(AN295-MINIFS(AN:AN,$E:$E,$E295))/(MAXIFS(AN:AN,$E:$E,$E295)-MINIFS(AN:AN,$E:$E,$E295))))</f>
        <v/>
      </c>
      <c r="DD295" s="223" t="str">
        <f t="array" ref="DD295">IF(AO295="","",
IF(INDEX(Settings!$H:$H,MATCH(DD$1,Settings!$G:$G,0))=TRUE,
100-100*(AO295-MINIFS(AO:AO,$E:$E,$E295))/(MAXIFS(AO:AO,$E:$E,$E295)-MINIFS(AO:AO,$E:$E,$E295)),
100*(AO295-MINIFS(AO:AO,$E:$E,$E295))/(MAXIFS(AO:AO,$E:$E,$E295)-MINIFS(AO:AO,$E:$E,$E295))))</f>
        <v/>
      </c>
      <c r="DE295" s="223" t="str">
        <f t="array" ref="DE295">IF(AP295="","",
IF(INDEX(Settings!$H:$H,MATCH(DE$1,Settings!$G:$G,0))=TRUE,
100-100*(AP295-MINIFS(AP:AP,$E:$E,$E295))/(MAXIFS(AP:AP,$E:$E,$E295)-MINIFS(AP:AP,$E:$E,$E295)),
100*(AP295-MINIFS(AP:AP,$E:$E,$E295))/(MAXIFS(AP:AP,$E:$E,$E295)-MINIFS(AP:AP,$E:$E,$E295))))</f>
        <v/>
      </c>
      <c r="DF295" s="223" t="str">
        <f t="array" ref="DF295">IF(AQ295="","",
IF(INDEX(Settings!$H:$H,MATCH(DF$1,Settings!$G:$G,0))=TRUE,
100-100*(AQ295-MINIFS(AQ:AQ,$E:$E,$E295))/(MAXIFS(AQ:AQ,$E:$E,$E295)-MINIFS(AQ:AQ,$E:$E,$E295)),
100*(AQ295-MINIFS(AQ:AQ,$E:$E,$E295))/(MAXIFS(AQ:AQ,$E:$E,$E295)-MINIFS(AQ:AQ,$E:$E,$E295))))</f>
        <v/>
      </c>
      <c r="DG295" s="223" t="str">
        <f t="array" ref="DG295">IF(AR295="","",
IF(INDEX(Settings!$H:$H,MATCH(DG$1,Settings!$G:$G,0))=TRUE,
100-100*(AR295-MINIFS(AR:AR,$E:$E,$E295))/(MAXIFS(AR:AR,$E:$E,$E295)-MINIFS(AR:AR,$E:$E,$E295)),
100*(AR295-MINIFS(AR:AR,$E:$E,$E295))/(MAXIFS(AR:AR,$E:$E,$E295)-MINIFS(AR:AR,$E:$E,$E295))))</f>
        <v/>
      </c>
      <c r="DH295" s="223" t="str">
        <f t="array" ref="DH295">IF(AS295="","",
IF(INDEX(Settings!$H:$H,MATCH(DH$1,Settings!$G:$G,0))=TRUE,
100-100*(AS295-MINIFS(AS:AS,$E:$E,$E295))/(MAXIFS(AS:AS,$E:$E,$E295)-MINIFS(AS:AS,$E:$E,$E295)),
100*(AS295-MINIFS(AS:AS,$E:$E,$E295))/(MAXIFS(AS:AS,$E:$E,$E295)-MINIFS(AS:AS,$E:$E,$E295))))</f>
        <v/>
      </c>
      <c r="DI295" s="223" t="str">
        <f t="array" ref="DI295">IF(AT295="","",
IF(INDEX(Settings!$H:$H,MATCH(DI$1,Settings!$G:$G,0))=TRUE,
100-100*(AT295-MINIFS(AT:AT,$E:$E,$E295))/(MAXIFS(AT:AT,$E:$E,$E295)-MINIFS(AT:AT,$E:$E,$E295)),
100*(AT295-MINIFS(AT:AT,$E:$E,$E295))/(MAXIFS(AT:AT,$E:$E,$E295)-MINIFS(AT:AT,$E:$E,$E295))))</f>
        <v/>
      </c>
      <c r="DJ295" s="223" t="str">
        <f t="array" ref="DJ295">IF(AU295="","",
IF(INDEX(Settings!$H:$H,MATCH(DJ$1,Settings!$G:$G,0))=TRUE,
100-100*(AU295-MINIFS(AU:AU,$E:$E,$E295))/(MAXIFS(AU:AU,$E:$E,$E295)-MINIFS(AU:AU,$E:$E,$E295)),
100*(AU295-MINIFS(AU:AU,$E:$E,$E295))/(MAXIFS(AU:AU,$E:$E,$E295)-MINIFS(AU:AU,$E:$E,$E295))))</f>
        <v/>
      </c>
      <c r="DK295" s="223" t="str">
        <f t="array" ref="DK295">IF(AV295="","",
IF(INDEX(Settings!$H:$H,MATCH(DK$1,Settings!$G:$G,0))=TRUE,
100-100*(AV295-MINIFS(AV:AV,$E:$E,$E295))/(MAXIFS(AV:AV,$E:$E,$E295)-MINIFS(AV:AV,$E:$E,$E295)),
100*(AV295-MINIFS(AV:AV,$E:$E,$E295))/(MAXIFS(AV:AV,$E:$E,$E295)-MINIFS(AV:AV,$E:$E,$E295))))</f>
        <v/>
      </c>
      <c r="DL295" s="223" t="str">
        <f t="array" ref="DL295">IF(AW295="","",
IF(INDEX(Settings!$H:$H,MATCH(DL$1,Settings!$G:$G,0))=TRUE,
100-100*(AW295-MINIFS(AW:AW,$E:$E,$E295))/(MAXIFS(AW:AW,$E:$E,$E295)-MINIFS(AW:AW,$E:$E,$E295)),
100*(AW295-MINIFS(AW:AW,$E:$E,$E295))/(MAXIFS(AW:AW,$E:$E,$E295)-MINIFS(AW:AW,$E:$E,$E295))))</f>
        <v/>
      </c>
      <c r="DM295" s="223" t="str">
        <f t="array" ref="DM295">IF(AX295="","",
IF(INDEX(Settings!$H:$H,MATCH(DM$1,Settings!$G:$G,0))=TRUE,
100-100*(AX295-MINIFS(AX:AX,$E:$E,$E295))/(MAXIFS(AX:AX,$E:$E,$E295)-MINIFS(AX:AX,$E:$E,$E295)),
100*(AX295-MINIFS(AX:AX,$E:$E,$E295))/(MAXIFS(AX:AX,$E:$E,$E295)-MINIFS(AX:AX,$E:$E,$E295))))</f>
        <v/>
      </c>
      <c r="DN295" s="223" t="str">
        <f t="array" ref="DN295">IF(AY295="","",
IF(INDEX(Settings!$H:$H,MATCH(DN$1,Settings!$G:$G,0))=TRUE,
100-100*(AY295-MINIFS(AY:AY,$E:$E,$E295))/(MAXIFS(AY:AY,$E:$E,$E295)-MINIFS(AY:AY,$E:$E,$E295)),
100*(AY295-MINIFS(AY:AY,$E:$E,$E295))/(MAXIFS(AY:AY,$E:$E,$E295)-MINIFS(AY:AY,$E:$E,$E295))))</f>
        <v/>
      </c>
      <c r="DO295" s="223" t="str">
        <f t="array" ref="DO295">IF(AZ295="","",
IF(INDEX(Settings!$H:$H,MATCH(DO$1,Settings!$G:$G,0))=TRUE,
100-100*(AZ295-MINIFS(AZ:AZ,$E:$E,$E295))/(MAXIFS(AZ:AZ,$E:$E,$E295)-MINIFS(AZ:AZ,$E:$E,$E295)),
100*(AZ295-MINIFS(AZ:AZ,$E:$E,$E295))/(MAXIFS(AZ:AZ,$E:$E,$E295)-MINIFS(AZ:AZ,$E:$E,$E295))))</f>
        <v/>
      </c>
      <c r="DP295" s="223" t="str">
        <f t="array" ref="DP295">IF(BA295="","",
IF(INDEX(Settings!$H:$H,MATCH(DP$1,Settings!$G:$G,0))=TRUE,
100-100*(BA295-MINIFS(BA:BA,$E:$E,$E295))/(MAXIFS(BA:BA,$E:$E,$E295)-MINIFS(BA:BA,$E:$E,$E295)),
100*(BA295-MINIFS(BA:BA,$E:$E,$E295))/(MAXIFS(BA:BA,$E:$E,$E295)-MINIFS(BA:BA,$E:$E,$E295))))</f>
        <v/>
      </c>
      <c r="DQ295" s="223" t="str">
        <f t="array" ref="DQ295">IF(BB295="","",
IF(INDEX(Settings!$H:$H,MATCH(DQ$1,Settings!$G:$G,0))=TRUE,
100-100*(BB295-MINIFS(BB:BB,$E:$E,$E295))/(MAXIFS(BB:BB,$E:$E,$E295)-MINIFS(BB:BB,$E:$E,$E295)),
100*(BB295-MINIFS(BB:BB,$E:$E,$E295))/(MAXIFS(BB:BB,$E:$E,$E295)-MINIFS(BB:BB,$E:$E,$E295))))</f>
        <v/>
      </c>
      <c r="DR295" s="223" t="str">
        <f t="array" ref="DR295">IF(BC295="","",
IF(INDEX(Settings!$H:$H,MATCH(DR$1,Settings!$G:$G,0))=TRUE,
100-100*(BC295-MINIFS(BC:BC,$E:$E,$E295))/(MAXIFS(BC:BC,$E:$E,$E295)-MINIFS(BC:BC,$E:$E,$E295)),
100*(BC295-MINIFS(BC:BC,$E:$E,$E295))/(MAXIFS(BC:BC,$E:$E,$E295)-MINIFS(BC:BC,$E:$E,$E295))))</f>
        <v/>
      </c>
      <c r="DS295" s="223" t="str">
        <f t="array" ref="DS295">IF(BD295="","",
IF(INDEX(Settings!$H:$H,MATCH(DS$1,Settings!$G:$G,0))=TRUE,
100-100*(BD295-MINIFS(BD:BD,$E:$E,$E295))/(MAXIFS(BD:BD,$E:$E,$E295)-MINIFS(BD:BD,$E:$E,$E295)),
100*(BD295-MINIFS(BD:BD,$E:$E,$E295))/(MAXIFS(BD:BD,$E:$E,$E295)-MINIFS(BD:BD,$E:$E,$E295))))</f>
        <v/>
      </c>
      <c r="DT295" s="223" t="str">
        <f t="array" ref="DT295">IF(BE295="","",
IF(INDEX(Settings!$H:$H,MATCH(DT$1,Settings!$G:$G,0))=TRUE,
100-100*(BE295-MINIFS(BE:BE,$E:$E,$E295))/(MAXIFS(BE:BE,$E:$E,$E295)-MINIFS(BE:BE,$E:$E,$E295)),
100*(BE295-MINIFS(BE:BE,$E:$E,$E295))/(MAXIFS(BE:BE,$E:$E,$E295)-MINIFS(BE:BE,$E:$E,$E295))))</f>
        <v/>
      </c>
      <c r="DU295" s="223" t="str">
        <f t="array" ref="DU295">IF(BF295="","",
IF(INDEX(Settings!$H:$H,MATCH(DU$1,Settings!$G:$G,0))=TRUE,
100-100*(BF295-MINIFS(BF:BF,$E:$E,$E295))/(MAXIFS(BF:BF,$E:$E,$E295)-MINIFS(BF:BF,$E:$E,$E295)),
100*(BF295-MINIFS(BF:BF,$E:$E,$E295))/(MAXIFS(BF:BF,$E:$E,$E295)-MINIFS(BF:BF,$E:$E,$E295))))</f>
        <v/>
      </c>
      <c r="DV295" s="223" t="str">
        <f t="array" ref="DV295">IF(BG295="","",
IF(INDEX(Settings!$H:$H,MATCH(DV$1,Settings!$G:$G,0))=TRUE,
100-100*(BG295-MINIFS(BG:BG,$E:$E,$E295))/(MAXIFS(BG:BG,$E:$E,$E295)-MINIFS(BG:BG,$E:$E,$E295)),
100*(BG295-MINIFS(BG:BG,$E:$E,$E295))/(MAXIFS(BG:BG,$E:$E,$E295)-MINIFS(BG:BG,$E:$E,$E295))))</f>
        <v/>
      </c>
      <c r="DW295" s="223" t="str">
        <f t="array" ref="DW295">IF(BH295="","",
IF(INDEX(Settings!$H:$H,MATCH(DW$1,Settings!$G:$G,0))=TRUE,
100-100*(BH295-MINIFS(BH:BH,$E:$E,$E295))/(MAXIFS(BH:BH,$E:$E,$E295)-MINIFS(BH:BH,$E:$E,$E295)),
100*(BH295-MINIFS(BH:BH,$E:$E,$E295))/(MAXIFS(BH:BH,$E:$E,$E295)-MINIFS(BH:BH,$E:$E,$E295))))</f>
        <v/>
      </c>
      <c r="DX295" s="223" t="str">
        <f t="array" ref="DX295">IF(BI295="","",
IF(INDEX(Settings!$H:$H,MATCH(DX$1,Settings!$G:$G,0))=TRUE,
100-100*(BI295-MINIFS(BI:BI,$E:$E,$E295))/(MAXIFS(BI:BI,$E:$E,$E295)-MINIFS(BI:BI,$E:$E,$E295)),
100*(BI295-MINIFS(BI:BI,$E:$E,$E295))/(MAXIFS(BI:BI,$E:$E,$E295)-MINIFS(BI:BI,$E:$E,$E295))))</f>
        <v/>
      </c>
      <c r="DY295" s="223" t="str">
        <f t="array" ref="DY295">IF(BJ295="","",
IF(INDEX(Settings!$H:$H,MATCH(DY$1,Settings!$G:$G,0))=TRUE,
100-100*(BJ295-MINIFS(BJ:BJ,$E:$E,$E295))/(MAXIFS(BJ:BJ,$E:$E,$E295)-MINIFS(BJ:BJ,$E:$E,$E295)),
100*(BJ295-MINIFS(BJ:BJ,$E:$E,$E295))/(MAXIFS(BJ:BJ,$E:$E,$E295)-MINIFS(BJ:BJ,$E:$E,$E295))))</f>
        <v/>
      </c>
      <c r="DZ295" s="225"/>
      <c r="EA295" s="225"/>
      <c r="EB295" s="225" t="str">
        <f t="shared" si="8"/>
        <v/>
      </c>
      <c r="EC295" s="225" t="str">
        <f t="shared" si="9"/>
        <v/>
      </c>
      <c r="ED295" s="225" t="str">
        <f t="shared" si="10"/>
        <v/>
      </c>
      <c r="EE295" s="225" t="str">
        <f t="shared" si="11"/>
        <v/>
      </c>
      <c r="EF295" s="225" t="str">
        <f t="shared" si="12"/>
        <v/>
      </c>
      <c r="EG295" s="225" t="str">
        <f t="shared" si="13"/>
        <v/>
      </c>
      <c r="EH295" s="225"/>
      <c r="EI295" s="225"/>
      <c r="EJ295" s="225"/>
      <c r="EK295" s="225"/>
      <c r="EL295" s="225"/>
      <c r="EM295" s="225"/>
    </row>
    <row r="296">
      <c r="A296" s="231"/>
      <c r="B296" s="231"/>
      <c r="C296" s="231"/>
      <c r="D296" s="231" t="str">
        <f t="array" ref="D296">IFERROR(INDEX(Profiles!$B:$B,MATCH($A296,Profiles!$A:$A,0)),"")</f>
        <v/>
      </c>
      <c r="E296" s="231"/>
      <c r="F296" s="231"/>
      <c r="G296" s="231"/>
      <c r="H296" s="231"/>
      <c r="I296" s="231" t="str">
        <f>IF(A296="","",IF(Settings!$N$3="DATE",F296&amp;": "&amp;TEXT(B296,"M/DD/YY"),F296&amp;": "&amp;H296))</f>
        <v/>
      </c>
      <c r="J296" s="231"/>
      <c r="K296" s="231"/>
      <c r="L296" s="231"/>
      <c r="M296" s="232" t="str">
        <f t="shared" si="14"/>
        <v/>
      </c>
      <c r="N296" s="231"/>
      <c r="O296" s="231"/>
      <c r="P296" s="231"/>
      <c r="Q296" s="231"/>
      <c r="R296" s="231"/>
      <c r="S296" s="230" t="str">
        <f>IFERROR(VLOOKUP(AF296, 'YOYO IR Scores'!A:C, 3, FALSE), "")
</f>
        <v/>
      </c>
      <c r="T296" s="231"/>
      <c r="U296" s="231"/>
      <c r="V296" s="231"/>
      <c r="W296" s="231"/>
      <c r="X296" s="233" t="str">
        <f t="shared" si="4"/>
        <v/>
      </c>
      <c r="Y296" s="234" t="str">
        <f t="shared" si="5"/>
        <v/>
      </c>
      <c r="Z296" s="234" t="str">
        <f t="shared" si="6"/>
        <v/>
      </c>
      <c r="AA296" s="233" t="str">
        <f t="shared" si="7"/>
        <v/>
      </c>
      <c r="AB296" s="232"/>
      <c r="AC296" s="232"/>
      <c r="AD296" s="232"/>
      <c r="AE296" s="232" t="str">
        <f>IFERROR(VLOOKUP(AF296, 'YOYO IR Scores'!A:C, 2, FALSE), "")</f>
        <v/>
      </c>
      <c r="AF296" s="232"/>
      <c r="AG296" s="232"/>
      <c r="AH296" s="232"/>
      <c r="AI296" s="232"/>
      <c r="AJ296" s="232"/>
      <c r="AK296" s="232"/>
      <c r="AL296" s="232"/>
      <c r="AM296" s="232"/>
      <c r="AN296" s="232"/>
      <c r="AO296" s="232"/>
      <c r="AP296" s="232"/>
      <c r="AQ296" s="232"/>
      <c r="AR296" s="232"/>
      <c r="AS296" s="232"/>
      <c r="AT296" s="232"/>
      <c r="AU296" s="232"/>
      <c r="AV296" s="232"/>
      <c r="AW296" s="232"/>
      <c r="AX296" s="232"/>
      <c r="AY296" s="232"/>
      <c r="AZ296" s="232"/>
      <c r="BA296" s="232"/>
      <c r="BB296" s="232"/>
      <c r="BC296" s="232"/>
      <c r="BD296" s="232"/>
      <c r="BE296" s="232"/>
      <c r="BF296" s="232"/>
      <c r="BG296" s="232"/>
      <c r="BH296" s="232"/>
      <c r="BI296" s="232"/>
      <c r="BJ296" s="232"/>
      <c r="BK296" s="232" t="str">
        <f t="array" ref="BK296">IF(J296="","",
IF(INDEX(Settings!$H:$H,MATCH(BY$1,Settings!$G:$G,0))=TRUE,
100-100*(J296-MIN(J:J))/(MAX(J:J)-MIN(J:J)),
100*(J296-MIN(J:J))/(MAX(J:J)-MIN(J:J))))</f>
        <v/>
      </c>
      <c r="BL296" s="232" t="str">
        <f t="array" ref="BL296">IF(J296="","",
IF(INDEX(Settings!$H:$H,MATCH(BY$1,Settings!$G:$G,0))=TRUE,
100-100*(J296-MINIFS(J:J,$E:$E,$E296))/(MAXIFS(J:J,$E:$E,$E296)-MINIFS(J:J,$E:$E,$E296)),
100*(J296-MINIFS(J:J,$E:$E,$E296))/(MAXIFS(J:J,$E:$E,$E296)-MINIFS(J:J,$E:$E,$E296))))</f>
        <v/>
      </c>
      <c r="BM296" s="232" t="str">
        <f t="array" ref="BM296">IF(J296="","",
IF(INDEX(Settings!$H:$H,MATCH(BY$1,Settings!$G:$G,0))=TRUE,
100-100*(J296-MINIFS(J:J,$E:$E,$E296,$I:$I,$I296))/(MAXIFS(J:J,$E:$E,$E296,$I:$I,$I296)-MINIFS(J:J,$E:$E,$E296,$I:$I,$I296)),
100*(J296-MINIFS(J:J,$E:$E,$E296,$I:$I,$I296))/(MAXIFS(J:J,$E:$E,$E296,$I:$I,$I296)-MINIFS(J:J,$E:$E,$E296,$I:$I,$I296))))</f>
        <v/>
      </c>
      <c r="BN296" s="231" t="str">
        <f t="array" ref="BN296">IF(J296="","",
IF(INDEX(Settings!$H:$H,MATCH(BY$1,Settings!$G:$G,0))=TRUE,
100-100*PERCENTRANK(J:J,J296),
100*PERCENTRANK(J:J,J296)))</f>
        <v/>
      </c>
      <c r="BO296" s="231" t="str">
        <f>IFERROR(__xludf.DUMMYFUNCTION("IF(J296="""","""",
IF(INDEX(Settings!$H:$H,MATCH(BY$1,Settings!$G:$G,0))=TRUE,
100-100*PERCENTRANK(FILTER(J:J,$E:$E=$E296),J296),
100*PERCENTRANK(FILTER(J:J,$E:$E=$E296),J296)))"),"")</f>
        <v/>
      </c>
      <c r="BP296" s="231" t="str">
        <f>IFERROR(__xludf.DUMMYFUNCTION("IF(J296="""","""",
IF(INDEX(Settings!$H:$H,MATCH(BY$1,Settings!$G:$G,0))=TRUE,
100-100*PERCENTRANK(FILTER(J:J,$E:$E=$E296,$I:$I=$I296),J296),
100*PERCENTRANK(FILTER(J:J,$E:$E=$E296,$I:$I=$I296),J296)))"),"")</f>
        <v/>
      </c>
      <c r="BQ296" s="233" t="str">
        <f t="array" ref="BQ296">IF(J296="","",
IF(INDEX(Settings!$H:$H,MATCH(BY$1,Settings!$G:$G,0))=TRUE,
-1*(J296-AVERAGE(J:J))/STDEV(J:J),
(J296-AVERAGE(J:J))/STDEV(J:J)))</f>
        <v/>
      </c>
      <c r="BR296" s="233" t="str">
        <f>IFERROR(__xludf.DUMMYFUNCTION("IF(J296="""","""",
IF(INDEX(Settings!$H:$H,MATCH(BY$1,Settings!$G:$G,0))=TRUE,
-1*(J296-AVERAGEIFS(J:J,$E:$E,$E296))/STDEV(FILTER(J:J,$E:$E=$E296)),
(J296-AVERAGEIFS(J:J,$E:$E,$E296))/STDEV(FILTER(J:J,$E:$E=$E296))))"),"")</f>
        <v/>
      </c>
      <c r="BS296" s="233"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1"/>
      <c r="BX296" s="231"/>
      <c r="BY296" s="232" t="str">
        <f t="array" ref="BY296">IF(J296="","",
IF(INDEX(Settings!$H:$H,MATCH(BY$1,Settings!$G:$G,0))=TRUE,
100-100*(J296-MINIFS(J:J,$E:$E,$E296))/(MAXIFS(J:J,$E:$E,$E296)-MINIFS(J:J,$E:$E,$E296)),
100*(J296-MINIFS(J:J,$E:$E,$E296))/(MAXIFS(J:J,$E:$E,$E296)-MINIFS(J:J,$E:$E,$E296))))</f>
        <v/>
      </c>
      <c r="BZ296" s="232" t="str">
        <f t="array" ref="BZ296">IF(K296="","",
IF(INDEX(Settings!$H:$H,MATCH(BZ$1,Settings!$G:$G,0))=TRUE,
100-100*(K296-MINIFS(K:K,$E:$E,$E296))/(MAXIFS(K:K,$E:$E,$E296)-MINIFS(K:K,$E:$E,$E296)),
100*(K296-MINIFS(K:K,$E:$E,$E296))/(MAXIFS(K:K,$E:$E,$E296)-MINIFS(K:K,$E:$E,$E296))))</f>
        <v/>
      </c>
      <c r="CA296" s="232" t="str">
        <f t="array" ref="CA296">IF(L296="","",
IF(INDEX(Settings!$H:$H,MATCH(CA$1,Settings!$G:$G,0))=TRUE,
100-100*(L296-MINIFS(L:L,$E:$E,$E296))/(MAXIFS(L:L,$E:$E,$E296)-MINIFS(L:L,$E:$E,$E296)),
100*(L296-MINIFS(L:L,$E:$E,$E296))/(MAXIFS(L:L,$E:$E,$E296)-MINIFS(L:L,$E:$E,$E296))))</f>
        <v/>
      </c>
      <c r="CB296" s="232" t="str">
        <f t="array" ref="CB296">IF(M296="","",
IF(INDEX(Settings!$H:$H,MATCH(CB$1,Settings!$G:$G,0))=TRUE,
100-100*(M296-MINIFS(M:M,$E:$E,$E296))/(MAXIFS(M:M,$E:$E,$E296)-MINIFS(M:M,$E:$E,$E296)),
100*(M296-MINIFS(M:M,$E:$E,$E296))/(MAXIFS(M:M,$E:$E,$E296)-MINIFS(M:M,$E:$E,$E296))))</f>
        <v/>
      </c>
      <c r="CC296" s="232" t="str">
        <f t="array" ref="CC296">IF(N296="","",
IF(INDEX(Settings!$H:$H,MATCH(CC$1,Settings!$G:$G,0))=TRUE,
100-100*(N296-MINIFS(N:N,$E:$E,$E296))/(MAXIFS(N:N,$E:$E,$E296)-MINIFS(N:N,$E:$E,$E296)),
100*(N296-MINIFS(N:N,$E:$E,$E296))/(MAXIFS(N:N,$E:$E,$E296)-MINIFS(N:N,$E:$E,$E296))))</f>
        <v/>
      </c>
      <c r="CD296" s="232" t="str">
        <f t="array" ref="CD296">IF(O296="","",
IF(INDEX(Settings!$H:$H,MATCH(CD$1,Settings!$G:$G,0))=TRUE,
100-100*(O296-MINIFS(O:O,$E:$E,$E296))/(MAXIFS(O:O,$E:$E,$E296)-MINIFS(O:O,$E:$E,$E296)),
100*(O296-MINIFS(O:O,$E:$E,$E296))/(MAXIFS(O:O,$E:$E,$E296)-MINIFS(O:O,$E:$E,$E296))))</f>
        <v/>
      </c>
      <c r="CE296" s="232" t="str">
        <f t="array" ref="CE296">IF(P296="","",
IF(INDEX(Settings!$H:$H,MATCH(CE$1,Settings!$G:$G,0))=TRUE,
100-100*(P296-MINIFS(P:P,$E:$E,$E296))/(MAXIFS(P:P,$E:$E,$E296)-MINIFS(P:P,$E:$E,$E296)),
100*(P296-MINIFS(P:P,$E:$E,$E296))/(MAXIFS(P:P,$E:$E,$E296)-MINIFS(P:P,$E:$E,$E296))))</f>
        <v/>
      </c>
      <c r="CF296" s="232" t="str">
        <f t="array" ref="CF296">IF(Q296="","",
IF(INDEX(Settings!$H:$H,MATCH(CF$1,Settings!$G:$G,0))=TRUE,
100-100*(Q296-MINIFS(Q:Q,$E:$E,$E296))/(MAXIFS(Q:Q,$E:$E,$E296)-MINIFS(Q:Q,$E:$E,$E296)),
100*(Q296-MINIFS(Q:Q,$E:$E,$E296))/(MAXIFS(Q:Q,$E:$E,$E296)-MINIFS(Q:Q,$E:$E,$E296))))</f>
        <v/>
      </c>
      <c r="CG296" s="232" t="str">
        <f t="array" ref="CG296">IF(R296="","",
IF(INDEX(Settings!$H:$H,MATCH(CG$1,Settings!$G:$G,0))=TRUE,
100-100*(R296-MINIFS(R:R,$E:$E,$E296))/(MAXIFS(R:R,$E:$E,$E296)-MINIFS(R:R,$E:$E,$E296)),
100*(R296-MINIFS(R:R,$E:$E,$E296))/(MAXIFS(R:R,$E:$E,$E296)-MINIFS(R:R,$E:$E,$E296))))</f>
        <v/>
      </c>
      <c r="CH296" s="232" t="str">
        <f t="array" ref="CH296">IF(S296="","",
IF(INDEX(Settings!$H:$H,MATCH(CH$1,Settings!$G:$G,0))=TRUE,
100-100*(S296-MINIFS(S:S,$E:$E,$E296))/(MAXIFS(S:S,$E:$E,$E296)-MINIFS(S:S,$E:$E,$E296)),
100*(S296-MINIFS(S:S,$E:$E,$E296))/(MAXIFS(S:S,$E:$E,$E296)-MINIFS(S:S,$E:$E,$E296))))</f>
        <v/>
      </c>
      <c r="CI296" s="232" t="str">
        <f t="array" ref="CI296">IF(T296="","",
IF(INDEX(Settings!$H:$H,MATCH(CI$1,Settings!$G:$G,0))=TRUE,
100-100*(T296-MINIFS(T:T,$E:$E,$E296))/(MAXIFS(T:T,$E:$E,$E296)-MINIFS(T:T,$E:$E,$E296)),
100*(T296-MINIFS(T:T,$E:$E,$E296))/(MAXIFS(T:T,$E:$E,$E296)-MINIFS(T:T,$E:$E,$E296))))</f>
        <v/>
      </c>
      <c r="CJ296" s="232" t="str">
        <f t="array" ref="CJ296">IF(U296="","",
IF(INDEX(Settings!$H:$H,MATCH(CJ$1,Settings!$G:$G,0))=TRUE,
100-100*(U296-MINIFS(U:U,$E:$E,$E296))/(MAXIFS(U:U,$E:$E,$E296)-MINIFS(U:U,$E:$E,$E296)),
100*(U296-MINIFS(U:U,$E:$E,$E296))/(MAXIFS(U:U,$E:$E,$E296)-MINIFS(U:U,$E:$E,$E296))))</f>
        <v/>
      </c>
      <c r="CK296" s="232" t="str">
        <f t="array" ref="CK296">IF(V296="","",
IF(INDEX(Settings!$H:$H,MATCH(CK$1,Settings!$G:$G,0))=TRUE,
100-100*(V296-MINIFS(V:V,$E:$E,$E296))/(MAXIFS(V:V,$E:$E,$E296)-MINIFS(V:V,$E:$E,$E296)),
100*(V296-MINIFS(V:V,$E:$E,$E296))/(MAXIFS(V:V,$E:$E,$E296)-MINIFS(V:V,$E:$E,$E296))))</f>
        <v/>
      </c>
      <c r="CL296" s="232" t="str">
        <f t="array" ref="CL296">IF(W296="","",
IF(INDEX(Settings!$H:$H,MATCH(CL$1,Settings!$G:$G,0))=TRUE,
100-100*(W296-MINIFS(W:W,$E:$E,$E296))/(MAXIFS(W:W,$E:$E,$E296)-MINIFS(W:W,$E:$E,$E296)),
100*(W296-MINIFS(W:W,$E:$E,$E296))/(MAXIFS(W:W,$E:$E,$E296)-MINIFS(W:W,$E:$E,$E296))))</f>
        <v/>
      </c>
      <c r="CM296" s="232" t="str">
        <f t="array" ref="CM296">IF(X296="","",
IF(INDEX(Settings!$H:$H,MATCH(CM$1,Settings!$G:$G,0))=TRUE,
100-100*(X296-MINIFS(X:X,$E:$E,$E296))/(MAXIFS(X:X,$E:$E,$E296)-MINIFS(X:X,$E:$E,$E296)),
100*(X296-MINIFS(X:X,$E:$E,$E296))/(MAXIFS(X:X,$E:$E,$E296)-MINIFS(X:X,$E:$E,$E296))))</f>
        <v/>
      </c>
      <c r="CN296" s="232" t="str">
        <f t="array" ref="CN296">IF(Y296="","",
IF(INDEX(Settings!$H:$H,MATCH(CN$1,Settings!$G:$G,0))=TRUE,
100-100*(Y296-MINIFS(Y:Y,$E:$E,$E296))/(MAXIFS(Y:Y,$E:$E,$E296)-MINIFS(Y:Y,$E:$E,$E296)),
100*(Y296-MINIFS(Y:Y,$E:$E,$E296))/(MAXIFS(Y:Y,$E:$E,$E296)-MINIFS(Y:Y,$E:$E,$E296))))</f>
        <v/>
      </c>
      <c r="CO296" s="232" t="str">
        <f t="array" ref="CO296">IF(Z296="","",
IF(INDEX(Settings!$H:$H,MATCH(CO$1,Settings!$G:$G,0))=TRUE,
100-100*(Z296-MINIFS(Z:Z,$E:$E,$E296))/(MAXIFS(Z:Z,$E:$E,$E296)-MINIFS(Z:Z,$E:$E,$E296)),
100*(Z296-MINIFS(Z:Z,$E:$E,$E296))/(MAXIFS(Z:Z,$E:$E,$E296)-MINIFS(Z:Z,$E:$E,$E296))))</f>
        <v/>
      </c>
      <c r="CP296" s="232" t="str">
        <f t="array" ref="CP296">IF(AA296="","",
IF(INDEX(Settings!$H:$H,MATCH(CP$1,Settings!$G:$G,0))=TRUE,
100-100*(AA296-MINIFS(AA:AA,$E:$E,$E296))/(MAXIFS(AA:AA,$E:$E,$E296)-MINIFS(AA:AA,$E:$E,$E296)),
100*(AA296-MINIFS(AA:AA,$E:$E,$E296))/(MAXIFS(AA:AA,$E:$E,$E296)-MINIFS(AA:AA,$E:$E,$E296))))</f>
        <v/>
      </c>
      <c r="CQ296" s="232" t="str">
        <f t="array" ref="CQ296">IF(AB296="","",
IF(INDEX(Settings!$H:$H,MATCH(CQ$1,Settings!$G:$G,0))=TRUE,
100-100*(AB296-MINIFS(AB:AB,$E:$E,$E296))/(MAXIFS(AB:AB,$E:$E,$E296)-MINIFS(AB:AB,$E:$E,$E296)),
100*(AB296-MINIFS(AB:AB,$E:$E,$E296))/(MAXIFS(AB:AB,$E:$E,$E296)-MINIFS(AB:AB,$E:$E,$E296))))</f>
        <v/>
      </c>
      <c r="CR296" s="232" t="str">
        <f t="array" ref="CR296">IF(AC296="","",
IF(INDEX(Settings!$H:$H,MATCH(CR$1,Settings!$G:$G,0))=TRUE,
100-100*(AC296-MINIFS(AC:AC,$E:$E,$E296))/(MAXIFS(AC:AC,$E:$E,$E296)-MINIFS(AC:AC,$E:$E,$E296)),
100*(AC296-MINIFS(AC:AC,$E:$E,$E296))/(MAXIFS(AC:AC,$E:$E,$E296)-MINIFS(AC:AC,$E:$E,$E296))))</f>
        <v/>
      </c>
      <c r="CS296" s="232" t="str">
        <f t="array" ref="CS296">IF(AD296="","",
IF(INDEX(Settings!$H:$H,MATCH(CS$1,Settings!$G:$G,0))=TRUE,
100-100*(AD296-MINIFS(AD:AD,$E:$E,$E296))/(MAXIFS(AD:AD,$E:$E,$E296)-MINIFS(AD:AD,$E:$E,$E296)),
100*(AD296-MINIFS(AD:AD,$E:$E,$E296))/(MAXIFS(AD:AD,$E:$E,$E296)-MINIFS(AD:AD,$E:$E,$E296))))</f>
        <v/>
      </c>
      <c r="CT296" s="232" t="str">
        <f t="array" ref="CT296">IF(AE296="","",
IF(INDEX(Settings!$H:$H,MATCH(CT$1,Settings!$G:$G,0))=TRUE,
100-100*(AE296-MINIFS(AE:AE,$E:$E,$E296))/(MAXIFS(AE:AE,$E:$E,$E296)-MINIFS(AE:AE,$E:$E,$E296)),
100*(AE296-MINIFS(AE:AE,$E:$E,$E296))/(MAXIFS(AE:AE,$E:$E,$E296)-MINIFS(AE:AE,$E:$E,$E296))))</f>
        <v/>
      </c>
      <c r="CU296" s="232" t="str">
        <f t="array" ref="CU296">IF(AF296="","",
IF(INDEX(Settings!$H:$H,MATCH(CU$1,Settings!$G:$G,0))=TRUE,
100-100*(AF296-MINIFS(AF:AF,$E:$E,$E296))/(MAXIFS(AF:AF,$E:$E,$E296)-MINIFS(AF:AF,$E:$E,$E296)),
100*(AF296-MINIFS(AF:AF,$E:$E,$E296))/(MAXIFS(AF:AF,$E:$E,$E296)-MINIFS(AF:AF,$E:$E,$E296))))</f>
        <v/>
      </c>
      <c r="CV296" s="232" t="str">
        <f t="array" ref="CV296">IF(AG296="","",
IF(INDEX(Settings!$H:$H,MATCH(CV$1,Settings!$G:$G,0))=TRUE,
100-100*(AG296-MINIFS(AG:AG,$E:$E,$E296))/(MAXIFS(AG:AG,$E:$E,$E296)-MINIFS(AG:AG,$E:$E,$E296)),
100*(AG296-MINIFS(AG:AG,$E:$E,$E296))/(MAXIFS(AG:AG,$E:$E,$E296)-MINIFS(AG:AG,$E:$E,$E296))))</f>
        <v/>
      </c>
      <c r="CW296" s="232" t="str">
        <f t="array" ref="CW296">IF(AH296="","",
IF(INDEX(Settings!$H:$H,MATCH(CW$1,Settings!$G:$G,0))=TRUE,
100-100*(AH296-MINIFS(AH:AH,$E:$E,$E296))/(MAXIFS(AH:AH,$E:$E,$E296)-MINIFS(AH:AH,$E:$E,$E296)),
100*(AH296-MINIFS(AH:AH,$E:$E,$E296))/(MAXIFS(AH:AH,$E:$E,$E296)-MINIFS(AH:AH,$E:$E,$E296))))</f>
        <v/>
      </c>
      <c r="CX296" s="232" t="str">
        <f t="array" ref="CX296">IF(AI296="","",
IF(INDEX(Settings!$H:$H,MATCH(CX$1,Settings!$G:$G,0))=TRUE,
100-100*(AI296-MINIFS(AI:AI,$E:$E,$E296))/(MAXIFS(AI:AI,$E:$E,$E296)-MINIFS(AI:AI,$E:$E,$E296)),
100*(AI296-MINIFS(AI:AI,$E:$E,$E296))/(MAXIFS(AI:AI,$E:$E,$E296)-MINIFS(AI:AI,$E:$E,$E296))))</f>
        <v/>
      </c>
      <c r="CY296" s="232" t="str">
        <f t="array" ref="CY296">IF(AJ296="","",
IF(INDEX(Settings!$H:$H,MATCH(CY$1,Settings!$G:$G,0))=TRUE,
100-100*(AJ296-MINIFS(AJ:AJ,$E:$E,$E296))/(MAXIFS(AJ:AJ,$E:$E,$E296)-MINIFS(AJ:AJ,$E:$E,$E296)),
100*(AJ296-MINIFS(AJ:AJ,$E:$E,$E296))/(MAXIFS(AJ:AJ,$E:$E,$E296)-MINIFS(AJ:AJ,$E:$E,$E296))))</f>
        <v/>
      </c>
      <c r="CZ296" s="232" t="str">
        <f t="array" ref="CZ296">IF(AK296="","",
IF(INDEX(Settings!$H:$H,MATCH(CZ$1,Settings!$G:$G,0))=TRUE,
100-100*(AK296-MINIFS(AK:AK,$E:$E,$E296))/(MAXIFS(AK:AK,$E:$E,$E296)-MINIFS(AK:AK,$E:$E,$E296)),
100*(AK296-MINIFS(AK:AK,$E:$E,$E296))/(MAXIFS(AK:AK,$E:$E,$E296)-MINIFS(AK:AK,$E:$E,$E296))))</f>
        <v/>
      </c>
      <c r="DA296" s="232" t="str">
        <f t="array" ref="DA296">IF(AL296="","",
IF(INDEX(Settings!$H:$H,MATCH(DA$1,Settings!$G:$G,0))=TRUE,
100-100*(AL296-MINIFS(AL:AL,$E:$E,$E296))/(MAXIFS(AL:AL,$E:$E,$E296)-MINIFS(AL:AL,$E:$E,$E296)),
100*(AL296-MINIFS(AL:AL,$E:$E,$E296))/(MAXIFS(AL:AL,$E:$E,$E296)-MINIFS(AL:AL,$E:$E,$E296))))</f>
        <v/>
      </c>
      <c r="DB296" s="232" t="str">
        <f t="array" ref="DB296">IF(AM296="","",
IF(INDEX(Settings!$H:$H,MATCH(DB$1,Settings!$G:$G,0))=TRUE,
100-100*(AM296-MINIFS(AM:AM,$E:$E,$E296))/(MAXIFS(AM:AM,$E:$E,$E296)-MINIFS(AM:AM,$E:$E,$E296)),
100*(AM296-MINIFS(AM:AM,$E:$E,$E296))/(MAXIFS(AM:AM,$E:$E,$E296)-MINIFS(AM:AM,$E:$E,$E296))))</f>
        <v/>
      </c>
      <c r="DC296" s="232" t="str">
        <f t="array" ref="DC296">IF(AN296="","",
IF(INDEX(Settings!$H:$H,MATCH(DC$1,Settings!$G:$G,0))=TRUE,
100-100*(AN296-MINIFS(AN:AN,$E:$E,$E296))/(MAXIFS(AN:AN,$E:$E,$E296)-MINIFS(AN:AN,$E:$E,$E296)),
100*(AN296-MINIFS(AN:AN,$E:$E,$E296))/(MAXIFS(AN:AN,$E:$E,$E296)-MINIFS(AN:AN,$E:$E,$E296))))</f>
        <v/>
      </c>
      <c r="DD296" s="232" t="str">
        <f t="array" ref="DD296">IF(AO296="","",
IF(INDEX(Settings!$H:$H,MATCH(DD$1,Settings!$G:$G,0))=TRUE,
100-100*(AO296-MINIFS(AO:AO,$E:$E,$E296))/(MAXIFS(AO:AO,$E:$E,$E296)-MINIFS(AO:AO,$E:$E,$E296)),
100*(AO296-MINIFS(AO:AO,$E:$E,$E296))/(MAXIFS(AO:AO,$E:$E,$E296)-MINIFS(AO:AO,$E:$E,$E296))))</f>
        <v/>
      </c>
      <c r="DE296" s="232" t="str">
        <f t="array" ref="DE296">IF(AP296="","",
IF(INDEX(Settings!$H:$H,MATCH(DE$1,Settings!$G:$G,0))=TRUE,
100-100*(AP296-MINIFS(AP:AP,$E:$E,$E296))/(MAXIFS(AP:AP,$E:$E,$E296)-MINIFS(AP:AP,$E:$E,$E296)),
100*(AP296-MINIFS(AP:AP,$E:$E,$E296))/(MAXIFS(AP:AP,$E:$E,$E296)-MINIFS(AP:AP,$E:$E,$E296))))</f>
        <v/>
      </c>
      <c r="DF296" s="232" t="str">
        <f t="array" ref="DF296">IF(AQ296="","",
IF(INDEX(Settings!$H:$H,MATCH(DF$1,Settings!$G:$G,0))=TRUE,
100-100*(AQ296-MINIFS(AQ:AQ,$E:$E,$E296))/(MAXIFS(AQ:AQ,$E:$E,$E296)-MINIFS(AQ:AQ,$E:$E,$E296)),
100*(AQ296-MINIFS(AQ:AQ,$E:$E,$E296))/(MAXIFS(AQ:AQ,$E:$E,$E296)-MINIFS(AQ:AQ,$E:$E,$E296))))</f>
        <v/>
      </c>
      <c r="DG296" s="232" t="str">
        <f t="array" ref="DG296">IF(AR296="","",
IF(INDEX(Settings!$H:$H,MATCH(DG$1,Settings!$G:$G,0))=TRUE,
100-100*(AR296-MINIFS(AR:AR,$E:$E,$E296))/(MAXIFS(AR:AR,$E:$E,$E296)-MINIFS(AR:AR,$E:$E,$E296)),
100*(AR296-MINIFS(AR:AR,$E:$E,$E296))/(MAXIFS(AR:AR,$E:$E,$E296)-MINIFS(AR:AR,$E:$E,$E296))))</f>
        <v/>
      </c>
      <c r="DH296" s="232" t="str">
        <f t="array" ref="DH296">IF(AS296="","",
IF(INDEX(Settings!$H:$H,MATCH(DH$1,Settings!$G:$G,0))=TRUE,
100-100*(AS296-MINIFS(AS:AS,$E:$E,$E296))/(MAXIFS(AS:AS,$E:$E,$E296)-MINIFS(AS:AS,$E:$E,$E296)),
100*(AS296-MINIFS(AS:AS,$E:$E,$E296))/(MAXIFS(AS:AS,$E:$E,$E296)-MINIFS(AS:AS,$E:$E,$E296))))</f>
        <v/>
      </c>
      <c r="DI296" s="232" t="str">
        <f t="array" ref="DI296">IF(AT296="","",
IF(INDEX(Settings!$H:$H,MATCH(DI$1,Settings!$G:$G,0))=TRUE,
100-100*(AT296-MINIFS(AT:AT,$E:$E,$E296))/(MAXIFS(AT:AT,$E:$E,$E296)-MINIFS(AT:AT,$E:$E,$E296)),
100*(AT296-MINIFS(AT:AT,$E:$E,$E296))/(MAXIFS(AT:AT,$E:$E,$E296)-MINIFS(AT:AT,$E:$E,$E296))))</f>
        <v/>
      </c>
      <c r="DJ296" s="232" t="str">
        <f t="array" ref="DJ296">IF(AU296="","",
IF(INDEX(Settings!$H:$H,MATCH(DJ$1,Settings!$G:$G,0))=TRUE,
100-100*(AU296-MINIFS(AU:AU,$E:$E,$E296))/(MAXIFS(AU:AU,$E:$E,$E296)-MINIFS(AU:AU,$E:$E,$E296)),
100*(AU296-MINIFS(AU:AU,$E:$E,$E296))/(MAXIFS(AU:AU,$E:$E,$E296)-MINIFS(AU:AU,$E:$E,$E296))))</f>
        <v/>
      </c>
      <c r="DK296" s="232" t="str">
        <f t="array" ref="DK296">IF(AV296="","",
IF(INDEX(Settings!$H:$H,MATCH(DK$1,Settings!$G:$G,0))=TRUE,
100-100*(AV296-MINIFS(AV:AV,$E:$E,$E296))/(MAXIFS(AV:AV,$E:$E,$E296)-MINIFS(AV:AV,$E:$E,$E296)),
100*(AV296-MINIFS(AV:AV,$E:$E,$E296))/(MAXIFS(AV:AV,$E:$E,$E296)-MINIFS(AV:AV,$E:$E,$E296))))</f>
        <v/>
      </c>
      <c r="DL296" s="232" t="str">
        <f t="array" ref="DL296">IF(AW296="","",
IF(INDEX(Settings!$H:$H,MATCH(DL$1,Settings!$G:$G,0))=TRUE,
100-100*(AW296-MINIFS(AW:AW,$E:$E,$E296))/(MAXIFS(AW:AW,$E:$E,$E296)-MINIFS(AW:AW,$E:$E,$E296)),
100*(AW296-MINIFS(AW:AW,$E:$E,$E296))/(MAXIFS(AW:AW,$E:$E,$E296)-MINIFS(AW:AW,$E:$E,$E296))))</f>
        <v/>
      </c>
      <c r="DM296" s="232" t="str">
        <f t="array" ref="DM296">IF(AX296="","",
IF(INDEX(Settings!$H:$H,MATCH(DM$1,Settings!$G:$G,0))=TRUE,
100-100*(AX296-MINIFS(AX:AX,$E:$E,$E296))/(MAXIFS(AX:AX,$E:$E,$E296)-MINIFS(AX:AX,$E:$E,$E296)),
100*(AX296-MINIFS(AX:AX,$E:$E,$E296))/(MAXIFS(AX:AX,$E:$E,$E296)-MINIFS(AX:AX,$E:$E,$E296))))</f>
        <v/>
      </c>
      <c r="DN296" s="232" t="str">
        <f t="array" ref="DN296">IF(AY296="","",
IF(INDEX(Settings!$H:$H,MATCH(DN$1,Settings!$G:$G,0))=TRUE,
100-100*(AY296-MINIFS(AY:AY,$E:$E,$E296))/(MAXIFS(AY:AY,$E:$E,$E296)-MINIFS(AY:AY,$E:$E,$E296)),
100*(AY296-MINIFS(AY:AY,$E:$E,$E296))/(MAXIFS(AY:AY,$E:$E,$E296)-MINIFS(AY:AY,$E:$E,$E296))))</f>
        <v/>
      </c>
      <c r="DO296" s="232" t="str">
        <f t="array" ref="DO296">IF(AZ296="","",
IF(INDEX(Settings!$H:$H,MATCH(DO$1,Settings!$G:$G,0))=TRUE,
100-100*(AZ296-MINIFS(AZ:AZ,$E:$E,$E296))/(MAXIFS(AZ:AZ,$E:$E,$E296)-MINIFS(AZ:AZ,$E:$E,$E296)),
100*(AZ296-MINIFS(AZ:AZ,$E:$E,$E296))/(MAXIFS(AZ:AZ,$E:$E,$E296)-MINIFS(AZ:AZ,$E:$E,$E296))))</f>
        <v/>
      </c>
      <c r="DP296" s="232" t="str">
        <f t="array" ref="DP296">IF(BA296="","",
IF(INDEX(Settings!$H:$H,MATCH(DP$1,Settings!$G:$G,0))=TRUE,
100-100*(BA296-MINIFS(BA:BA,$E:$E,$E296))/(MAXIFS(BA:BA,$E:$E,$E296)-MINIFS(BA:BA,$E:$E,$E296)),
100*(BA296-MINIFS(BA:BA,$E:$E,$E296))/(MAXIFS(BA:BA,$E:$E,$E296)-MINIFS(BA:BA,$E:$E,$E296))))</f>
        <v/>
      </c>
      <c r="DQ296" s="232" t="str">
        <f t="array" ref="DQ296">IF(BB296="","",
IF(INDEX(Settings!$H:$H,MATCH(DQ$1,Settings!$G:$G,0))=TRUE,
100-100*(BB296-MINIFS(BB:BB,$E:$E,$E296))/(MAXIFS(BB:BB,$E:$E,$E296)-MINIFS(BB:BB,$E:$E,$E296)),
100*(BB296-MINIFS(BB:BB,$E:$E,$E296))/(MAXIFS(BB:BB,$E:$E,$E296)-MINIFS(BB:BB,$E:$E,$E296))))</f>
        <v/>
      </c>
      <c r="DR296" s="232" t="str">
        <f t="array" ref="DR296">IF(BC296="","",
IF(INDEX(Settings!$H:$H,MATCH(DR$1,Settings!$G:$G,0))=TRUE,
100-100*(BC296-MINIFS(BC:BC,$E:$E,$E296))/(MAXIFS(BC:BC,$E:$E,$E296)-MINIFS(BC:BC,$E:$E,$E296)),
100*(BC296-MINIFS(BC:BC,$E:$E,$E296))/(MAXIFS(BC:BC,$E:$E,$E296)-MINIFS(BC:BC,$E:$E,$E296))))</f>
        <v/>
      </c>
      <c r="DS296" s="232" t="str">
        <f t="array" ref="DS296">IF(BD296="","",
IF(INDEX(Settings!$H:$H,MATCH(DS$1,Settings!$G:$G,0))=TRUE,
100-100*(BD296-MINIFS(BD:BD,$E:$E,$E296))/(MAXIFS(BD:BD,$E:$E,$E296)-MINIFS(BD:BD,$E:$E,$E296)),
100*(BD296-MINIFS(BD:BD,$E:$E,$E296))/(MAXIFS(BD:BD,$E:$E,$E296)-MINIFS(BD:BD,$E:$E,$E296))))</f>
        <v/>
      </c>
      <c r="DT296" s="232" t="str">
        <f t="array" ref="DT296">IF(BE296="","",
IF(INDEX(Settings!$H:$H,MATCH(DT$1,Settings!$G:$G,0))=TRUE,
100-100*(BE296-MINIFS(BE:BE,$E:$E,$E296))/(MAXIFS(BE:BE,$E:$E,$E296)-MINIFS(BE:BE,$E:$E,$E296)),
100*(BE296-MINIFS(BE:BE,$E:$E,$E296))/(MAXIFS(BE:BE,$E:$E,$E296)-MINIFS(BE:BE,$E:$E,$E296))))</f>
        <v/>
      </c>
      <c r="DU296" s="232" t="str">
        <f t="array" ref="DU296">IF(BF296="","",
IF(INDEX(Settings!$H:$H,MATCH(DU$1,Settings!$G:$G,0))=TRUE,
100-100*(BF296-MINIFS(BF:BF,$E:$E,$E296))/(MAXIFS(BF:BF,$E:$E,$E296)-MINIFS(BF:BF,$E:$E,$E296)),
100*(BF296-MINIFS(BF:BF,$E:$E,$E296))/(MAXIFS(BF:BF,$E:$E,$E296)-MINIFS(BF:BF,$E:$E,$E296))))</f>
        <v/>
      </c>
      <c r="DV296" s="232" t="str">
        <f t="array" ref="DV296">IF(BG296="","",
IF(INDEX(Settings!$H:$H,MATCH(DV$1,Settings!$G:$G,0))=TRUE,
100-100*(BG296-MINIFS(BG:BG,$E:$E,$E296))/(MAXIFS(BG:BG,$E:$E,$E296)-MINIFS(BG:BG,$E:$E,$E296)),
100*(BG296-MINIFS(BG:BG,$E:$E,$E296))/(MAXIFS(BG:BG,$E:$E,$E296)-MINIFS(BG:BG,$E:$E,$E296))))</f>
        <v/>
      </c>
      <c r="DW296" s="232" t="str">
        <f t="array" ref="DW296">IF(BH296="","",
IF(INDEX(Settings!$H:$H,MATCH(DW$1,Settings!$G:$G,0))=TRUE,
100-100*(BH296-MINIFS(BH:BH,$E:$E,$E296))/(MAXIFS(BH:BH,$E:$E,$E296)-MINIFS(BH:BH,$E:$E,$E296)),
100*(BH296-MINIFS(BH:BH,$E:$E,$E296))/(MAXIFS(BH:BH,$E:$E,$E296)-MINIFS(BH:BH,$E:$E,$E296))))</f>
        <v/>
      </c>
      <c r="DX296" s="232" t="str">
        <f t="array" ref="DX296">IF(BI296="","",
IF(INDEX(Settings!$H:$H,MATCH(DX$1,Settings!$G:$G,0))=TRUE,
100-100*(BI296-MINIFS(BI:BI,$E:$E,$E296))/(MAXIFS(BI:BI,$E:$E,$E296)-MINIFS(BI:BI,$E:$E,$E296)),
100*(BI296-MINIFS(BI:BI,$E:$E,$E296))/(MAXIFS(BI:BI,$E:$E,$E296)-MINIFS(BI:BI,$E:$E,$E296))))</f>
        <v/>
      </c>
      <c r="DY296" s="232" t="str">
        <f t="array" ref="DY296">IF(BJ296="","",
IF(INDEX(Settings!$H:$H,MATCH(DY$1,Settings!$G:$G,0))=TRUE,
100-100*(BJ296-MINIFS(BJ:BJ,$E:$E,$E296))/(MAXIFS(BJ:BJ,$E:$E,$E296)-MINIFS(BJ:BJ,$E:$E,$E296)),
100*(BJ296-MINIFS(BJ:BJ,$E:$E,$E296))/(MAXIFS(BJ:BJ,$E:$E,$E296)-MINIFS(BJ:BJ,$E:$E,$E296))))</f>
        <v/>
      </c>
      <c r="DZ296" s="234"/>
      <c r="EA296" s="234"/>
      <c r="EB296" s="234" t="str">
        <f t="shared" si="8"/>
        <v/>
      </c>
      <c r="EC296" s="234" t="str">
        <f t="shared" si="9"/>
        <v/>
      </c>
      <c r="ED296" s="234" t="str">
        <f t="shared" si="10"/>
        <v/>
      </c>
      <c r="EE296" s="234" t="str">
        <f t="shared" si="11"/>
        <v/>
      </c>
      <c r="EF296" s="234" t="str">
        <f t="shared" si="12"/>
        <v/>
      </c>
      <c r="EG296" s="234" t="str">
        <f t="shared" si="13"/>
        <v/>
      </c>
      <c r="EH296" s="234"/>
      <c r="EI296" s="234"/>
      <c r="EJ296" s="234"/>
      <c r="EK296" s="234"/>
      <c r="EL296" s="234"/>
      <c r="EM296" s="234"/>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3" t="str">
        <f t="shared" si="14"/>
        <v/>
      </c>
      <c r="N297" s="49"/>
      <c r="O297" s="49"/>
      <c r="P297" s="49"/>
      <c r="Q297" s="49"/>
      <c r="R297" s="49"/>
      <c r="S297" s="222" t="str">
        <f>IFERROR(VLOOKUP(AF297, 'YOYO IR Scores'!A:C, 3, FALSE), "")
</f>
        <v/>
      </c>
      <c r="T297" s="49"/>
      <c r="U297" s="49"/>
      <c r="V297" s="49"/>
      <c r="W297" s="49"/>
      <c r="X297" s="224" t="str">
        <f t="shared" si="4"/>
        <v/>
      </c>
      <c r="Y297" s="225" t="str">
        <f t="shared" si="5"/>
        <v/>
      </c>
      <c r="Z297" s="225" t="str">
        <f t="shared" si="6"/>
        <v/>
      </c>
      <c r="AA297" s="224" t="str">
        <f t="shared" si="7"/>
        <v/>
      </c>
      <c r="AB297" s="223"/>
      <c r="AC297" s="223"/>
      <c r="AD297" s="223"/>
      <c r="AE297" s="223" t="str">
        <f>IFERROR(VLOOKUP(AF297, 'YOYO IR Scores'!A:C, 2, FALSE), "")</f>
        <v/>
      </c>
      <c r="AF297" s="223"/>
      <c r="AG297" s="223"/>
      <c r="AH297" s="223"/>
      <c r="AI297" s="223"/>
      <c r="AJ297" s="223"/>
      <c r="AK297" s="223"/>
      <c r="AL297" s="223"/>
      <c r="AM297" s="223"/>
      <c r="AN297" s="223"/>
      <c r="AO297" s="223"/>
      <c r="AP297" s="223"/>
      <c r="AQ297" s="223"/>
      <c r="AR297" s="223"/>
      <c r="AS297" s="223"/>
      <c r="AT297" s="223"/>
      <c r="AU297" s="223"/>
      <c r="AV297" s="223"/>
      <c r="AW297" s="223"/>
      <c r="AX297" s="223"/>
      <c r="AY297" s="223"/>
      <c r="AZ297" s="223"/>
      <c r="BA297" s="223"/>
      <c r="BB297" s="223"/>
      <c r="BC297" s="223"/>
      <c r="BD297" s="223"/>
      <c r="BE297" s="223"/>
      <c r="BF297" s="223"/>
      <c r="BG297" s="223"/>
      <c r="BH297" s="223"/>
      <c r="BI297" s="223"/>
      <c r="BJ297" s="223"/>
      <c r="BK297" s="223" t="str">
        <f t="array" ref="BK297">IF(J297="","",
IF(INDEX(Settings!$H:$H,MATCH(BY$1,Settings!$G:$G,0))=TRUE,
100-100*(J297-MIN(J:J))/(MAX(J:J)-MIN(J:J)),
100*(J297-MIN(J:J))/(MAX(J:J)-MIN(J:J))))</f>
        <v/>
      </c>
      <c r="BL297" s="223" t="str">
        <f t="array" ref="BL297">IF(J297="","",
IF(INDEX(Settings!$H:$H,MATCH(BY$1,Settings!$G:$G,0))=TRUE,
100-100*(J297-MINIFS(J:J,$E:$E,$E297))/(MAXIFS(J:J,$E:$E,$E297)-MINIFS(J:J,$E:$E,$E297)),
100*(J297-MINIFS(J:J,$E:$E,$E297))/(MAXIFS(J:J,$E:$E,$E297)-MINIFS(J:J,$E:$E,$E297))))</f>
        <v/>
      </c>
      <c r="BM297" s="223"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4" t="str">
        <f t="array" ref="BQ297">IF(J297="","",
IF(INDEX(Settings!$H:$H,MATCH(BY$1,Settings!$G:$G,0))=TRUE,
-1*(J297-AVERAGE(J:J))/STDEV(J:J),
(J297-AVERAGE(J:J))/STDEV(J:J)))</f>
        <v/>
      </c>
      <c r="BR297" s="224" t="str">
        <f>IFERROR(__xludf.DUMMYFUNCTION("IF(J297="""","""",
IF(INDEX(Settings!$H:$H,MATCH(BY$1,Settings!$G:$G,0))=TRUE,
-1*(J297-AVERAGEIFS(J:J,$E:$E,$E297))/STDEV(FILTER(J:J,$E:$E=$E297)),
(J297-AVERAGEIFS(J:J,$E:$E,$E297))/STDEV(FILTER(J:J,$E:$E=$E297))))"),"")</f>
        <v/>
      </c>
      <c r="BS297" s="224"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3" t="str">
        <f t="array" ref="BY297">IF(J297="","",
IF(INDEX(Settings!$H:$H,MATCH(BY$1,Settings!$G:$G,0))=TRUE,
100-100*(J297-MINIFS(J:J,$E:$E,$E297))/(MAXIFS(J:J,$E:$E,$E297)-MINIFS(J:J,$E:$E,$E297)),
100*(J297-MINIFS(J:J,$E:$E,$E297))/(MAXIFS(J:J,$E:$E,$E297)-MINIFS(J:J,$E:$E,$E297))))</f>
        <v/>
      </c>
      <c r="BZ297" s="223" t="str">
        <f t="array" ref="BZ297">IF(K297="","",
IF(INDEX(Settings!$H:$H,MATCH(BZ$1,Settings!$G:$G,0))=TRUE,
100-100*(K297-MINIFS(K:K,$E:$E,$E297))/(MAXIFS(K:K,$E:$E,$E297)-MINIFS(K:K,$E:$E,$E297)),
100*(K297-MINIFS(K:K,$E:$E,$E297))/(MAXIFS(K:K,$E:$E,$E297)-MINIFS(K:K,$E:$E,$E297))))</f>
        <v/>
      </c>
      <c r="CA297" s="223" t="str">
        <f t="array" ref="CA297">IF(L297="","",
IF(INDEX(Settings!$H:$H,MATCH(CA$1,Settings!$G:$G,0))=TRUE,
100-100*(L297-MINIFS(L:L,$E:$E,$E297))/(MAXIFS(L:L,$E:$E,$E297)-MINIFS(L:L,$E:$E,$E297)),
100*(L297-MINIFS(L:L,$E:$E,$E297))/(MAXIFS(L:L,$E:$E,$E297)-MINIFS(L:L,$E:$E,$E297))))</f>
        <v/>
      </c>
      <c r="CB297" s="223" t="str">
        <f t="array" ref="CB297">IF(M297="","",
IF(INDEX(Settings!$H:$H,MATCH(CB$1,Settings!$G:$G,0))=TRUE,
100-100*(M297-MINIFS(M:M,$E:$E,$E297))/(MAXIFS(M:M,$E:$E,$E297)-MINIFS(M:M,$E:$E,$E297)),
100*(M297-MINIFS(M:M,$E:$E,$E297))/(MAXIFS(M:M,$E:$E,$E297)-MINIFS(M:M,$E:$E,$E297))))</f>
        <v/>
      </c>
      <c r="CC297" s="223" t="str">
        <f t="array" ref="CC297">IF(N297="","",
IF(INDEX(Settings!$H:$H,MATCH(CC$1,Settings!$G:$G,0))=TRUE,
100-100*(N297-MINIFS(N:N,$E:$E,$E297))/(MAXIFS(N:N,$E:$E,$E297)-MINIFS(N:N,$E:$E,$E297)),
100*(N297-MINIFS(N:N,$E:$E,$E297))/(MAXIFS(N:N,$E:$E,$E297)-MINIFS(N:N,$E:$E,$E297))))</f>
        <v/>
      </c>
      <c r="CD297" s="223" t="str">
        <f t="array" ref="CD297">IF(O297="","",
IF(INDEX(Settings!$H:$H,MATCH(CD$1,Settings!$G:$G,0))=TRUE,
100-100*(O297-MINIFS(O:O,$E:$E,$E297))/(MAXIFS(O:O,$E:$E,$E297)-MINIFS(O:O,$E:$E,$E297)),
100*(O297-MINIFS(O:O,$E:$E,$E297))/(MAXIFS(O:O,$E:$E,$E297)-MINIFS(O:O,$E:$E,$E297))))</f>
        <v/>
      </c>
      <c r="CE297" s="223" t="str">
        <f t="array" ref="CE297">IF(P297="","",
IF(INDEX(Settings!$H:$H,MATCH(CE$1,Settings!$G:$G,0))=TRUE,
100-100*(P297-MINIFS(P:P,$E:$E,$E297))/(MAXIFS(P:P,$E:$E,$E297)-MINIFS(P:P,$E:$E,$E297)),
100*(P297-MINIFS(P:P,$E:$E,$E297))/(MAXIFS(P:P,$E:$E,$E297)-MINIFS(P:P,$E:$E,$E297))))</f>
        <v/>
      </c>
      <c r="CF297" s="223" t="str">
        <f t="array" ref="CF297">IF(Q297="","",
IF(INDEX(Settings!$H:$H,MATCH(CF$1,Settings!$G:$G,0))=TRUE,
100-100*(Q297-MINIFS(Q:Q,$E:$E,$E297))/(MAXIFS(Q:Q,$E:$E,$E297)-MINIFS(Q:Q,$E:$E,$E297)),
100*(Q297-MINIFS(Q:Q,$E:$E,$E297))/(MAXIFS(Q:Q,$E:$E,$E297)-MINIFS(Q:Q,$E:$E,$E297))))</f>
        <v/>
      </c>
      <c r="CG297" s="223" t="str">
        <f t="array" ref="CG297">IF(R297="","",
IF(INDEX(Settings!$H:$H,MATCH(CG$1,Settings!$G:$G,0))=TRUE,
100-100*(R297-MINIFS(R:R,$E:$E,$E297))/(MAXIFS(R:R,$E:$E,$E297)-MINIFS(R:R,$E:$E,$E297)),
100*(R297-MINIFS(R:R,$E:$E,$E297))/(MAXIFS(R:R,$E:$E,$E297)-MINIFS(R:R,$E:$E,$E297))))</f>
        <v/>
      </c>
      <c r="CH297" s="223" t="str">
        <f t="array" ref="CH297">IF(S297="","",
IF(INDEX(Settings!$H:$H,MATCH(CH$1,Settings!$G:$G,0))=TRUE,
100-100*(S297-MINIFS(S:S,$E:$E,$E297))/(MAXIFS(S:S,$E:$E,$E297)-MINIFS(S:S,$E:$E,$E297)),
100*(S297-MINIFS(S:S,$E:$E,$E297))/(MAXIFS(S:S,$E:$E,$E297)-MINIFS(S:S,$E:$E,$E297))))</f>
        <v/>
      </c>
      <c r="CI297" s="223" t="str">
        <f t="array" ref="CI297">IF(T297="","",
IF(INDEX(Settings!$H:$H,MATCH(CI$1,Settings!$G:$G,0))=TRUE,
100-100*(T297-MINIFS(T:T,$E:$E,$E297))/(MAXIFS(T:T,$E:$E,$E297)-MINIFS(T:T,$E:$E,$E297)),
100*(T297-MINIFS(T:T,$E:$E,$E297))/(MAXIFS(T:T,$E:$E,$E297)-MINIFS(T:T,$E:$E,$E297))))</f>
        <v/>
      </c>
      <c r="CJ297" s="223" t="str">
        <f t="array" ref="CJ297">IF(U297="","",
IF(INDEX(Settings!$H:$H,MATCH(CJ$1,Settings!$G:$G,0))=TRUE,
100-100*(U297-MINIFS(U:U,$E:$E,$E297))/(MAXIFS(U:U,$E:$E,$E297)-MINIFS(U:U,$E:$E,$E297)),
100*(U297-MINIFS(U:U,$E:$E,$E297))/(MAXIFS(U:U,$E:$E,$E297)-MINIFS(U:U,$E:$E,$E297))))</f>
        <v/>
      </c>
      <c r="CK297" s="223" t="str">
        <f t="array" ref="CK297">IF(V297="","",
IF(INDEX(Settings!$H:$H,MATCH(CK$1,Settings!$G:$G,0))=TRUE,
100-100*(V297-MINIFS(V:V,$E:$E,$E297))/(MAXIFS(V:V,$E:$E,$E297)-MINIFS(V:V,$E:$E,$E297)),
100*(V297-MINIFS(V:V,$E:$E,$E297))/(MAXIFS(V:V,$E:$E,$E297)-MINIFS(V:V,$E:$E,$E297))))</f>
        <v/>
      </c>
      <c r="CL297" s="223" t="str">
        <f t="array" ref="CL297">IF(W297="","",
IF(INDEX(Settings!$H:$H,MATCH(CL$1,Settings!$G:$G,0))=TRUE,
100-100*(W297-MINIFS(W:W,$E:$E,$E297))/(MAXIFS(W:W,$E:$E,$E297)-MINIFS(W:W,$E:$E,$E297)),
100*(W297-MINIFS(W:W,$E:$E,$E297))/(MAXIFS(W:W,$E:$E,$E297)-MINIFS(W:W,$E:$E,$E297))))</f>
        <v/>
      </c>
      <c r="CM297" s="223" t="str">
        <f t="array" ref="CM297">IF(X297="","",
IF(INDEX(Settings!$H:$H,MATCH(CM$1,Settings!$G:$G,0))=TRUE,
100-100*(X297-MINIFS(X:X,$E:$E,$E297))/(MAXIFS(X:X,$E:$E,$E297)-MINIFS(X:X,$E:$E,$E297)),
100*(X297-MINIFS(X:X,$E:$E,$E297))/(MAXIFS(X:X,$E:$E,$E297)-MINIFS(X:X,$E:$E,$E297))))</f>
        <v/>
      </c>
      <c r="CN297" s="223" t="str">
        <f t="array" ref="CN297">IF(Y297="","",
IF(INDEX(Settings!$H:$H,MATCH(CN$1,Settings!$G:$G,0))=TRUE,
100-100*(Y297-MINIFS(Y:Y,$E:$E,$E297))/(MAXIFS(Y:Y,$E:$E,$E297)-MINIFS(Y:Y,$E:$E,$E297)),
100*(Y297-MINIFS(Y:Y,$E:$E,$E297))/(MAXIFS(Y:Y,$E:$E,$E297)-MINIFS(Y:Y,$E:$E,$E297))))</f>
        <v/>
      </c>
      <c r="CO297" s="223" t="str">
        <f t="array" ref="CO297">IF(Z297="","",
IF(INDEX(Settings!$H:$H,MATCH(CO$1,Settings!$G:$G,0))=TRUE,
100-100*(Z297-MINIFS(Z:Z,$E:$E,$E297))/(MAXIFS(Z:Z,$E:$E,$E297)-MINIFS(Z:Z,$E:$E,$E297)),
100*(Z297-MINIFS(Z:Z,$E:$E,$E297))/(MAXIFS(Z:Z,$E:$E,$E297)-MINIFS(Z:Z,$E:$E,$E297))))</f>
        <v/>
      </c>
      <c r="CP297" s="223" t="str">
        <f t="array" ref="CP297">IF(AA297="","",
IF(INDEX(Settings!$H:$H,MATCH(CP$1,Settings!$G:$G,0))=TRUE,
100-100*(AA297-MINIFS(AA:AA,$E:$E,$E297))/(MAXIFS(AA:AA,$E:$E,$E297)-MINIFS(AA:AA,$E:$E,$E297)),
100*(AA297-MINIFS(AA:AA,$E:$E,$E297))/(MAXIFS(AA:AA,$E:$E,$E297)-MINIFS(AA:AA,$E:$E,$E297))))</f>
        <v/>
      </c>
      <c r="CQ297" s="223" t="str">
        <f t="array" ref="CQ297">IF(AB297="","",
IF(INDEX(Settings!$H:$H,MATCH(CQ$1,Settings!$G:$G,0))=TRUE,
100-100*(AB297-MINIFS(AB:AB,$E:$E,$E297))/(MAXIFS(AB:AB,$E:$E,$E297)-MINIFS(AB:AB,$E:$E,$E297)),
100*(AB297-MINIFS(AB:AB,$E:$E,$E297))/(MAXIFS(AB:AB,$E:$E,$E297)-MINIFS(AB:AB,$E:$E,$E297))))</f>
        <v/>
      </c>
      <c r="CR297" s="223" t="str">
        <f t="array" ref="CR297">IF(AC297="","",
IF(INDEX(Settings!$H:$H,MATCH(CR$1,Settings!$G:$G,0))=TRUE,
100-100*(AC297-MINIFS(AC:AC,$E:$E,$E297))/(MAXIFS(AC:AC,$E:$E,$E297)-MINIFS(AC:AC,$E:$E,$E297)),
100*(AC297-MINIFS(AC:AC,$E:$E,$E297))/(MAXIFS(AC:AC,$E:$E,$E297)-MINIFS(AC:AC,$E:$E,$E297))))</f>
        <v/>
      </c>
      <c r="CS297" s="223" t="str">
        <f t="array" ref="CS297">IF(AD297="","",
IF(INDEX(Settings!$H:$H,MATCH(CS$1,Settings!$G:$G,0))=TRUE,
100-100*(AD297-MINIFS(AD:AD,$E:$E,$E297))/(MAXIFS(AD:AD,$E:$E,$E297)-MINIFS(AD:AD,$E:$E,$E297)),
100*(AD297-MINIFS(AD:AD,$E:$E,$E297))/(MAXIFS(AD:AD,$E:$E,$E297)-MINIFS(AD:AD,$E:$E,$E297))))</f>
        <v/>
      </c>
      <c r="CT297" s="223" t="str">
        <f t="array" ref="CT297">IF(AE297="","",
IF(INDEX(Settings!$H:$H,MATCH(CT$1,Settings!$G:$G,0))=TRUE,
100-100*(AE297-MINIFS(AE:AE,$E:$E,$E297))/(MAXIFS(AE:AE,$E:$E,$E297)-MINIFS(AE:AE,$E:$E,$E297)),
100*(AE297-MINIFS(AE:AE,$E:$E,$E297))/(MAXIFS(AE:AE,$E:$E,$E297)-MINIFS(AE:AE,$E:$E,$E297))))</f>
        <v/>
      </c>
      <c r="CU297" s="223" t="str">
        <f t="array" ref="CU297">IF(AF297="","",
IF(INDEX(Settings!$H:$H,MATCH(CU$1,Settings!$G:$G,0))=TRUE,
100-100*(AF297-MINIFS(AF:AF,$E:$E,$E297))/(MAXIFS(AF:AF,$E:$E,$E297)-MINIFS(AF:AF,$E:$E,$E297)),
100*(AF297-MINIFS(AF:AF,$E:$E,$E297))/(MAXIFS(AF:AF,$E:$E,$E297)-MINIFS(AF:AF,$E:$E,$E297))))</f>
        <v/>
      </c>
      <c r="CV297" s="223" t="str">
        <f t="array" ref="CV297">IF(AG297="","",
IF(INDEX(Settings!$H:$H,MATCH(CV$1,Settings!$G:$G,0))=TRUE,
100-100*(AG297-MINIFS(AG:AG,$E:$E,$E297))/(MAXIFS(AG:AG,$E:$E,$E297)-MINIFS(AG:AG,$E:$E,$E297)),
100*(AG297-MINIFS(AG:AG,$E:$E,$E297))/(MAXIFS(AG:AG,$E:$E,$E297)-MINIFS(AG:AG,$E:$E,$E297))))</f>
        <v/>
      </c>
      <c r="CW297" s="223" t="str">
        <f t="array" ref="CW297">IF(AH297="","",
IF(INDEX(Settings!$H:$H,MATCH(CW$1,Settings!$G:$G,0))=TRUE,
100-100*(AH297-MINIFS(AH:AH,$E:$E,$E297))/(MAXIFS(AH:AH,$E:$E,$E297)-MINIFS(AH:AH,$E:$E,$E297)),
100*(AH297-MINIFS(AH:AH,$E:$E,$E297))/(MAXIFS(AH:AH,$E:$E,$E297)-MINIFS(AH:AH,$E:$E,$E297))))</f>
        <v/>
      </c>
      <c r="CX297" s="223" t="str">
        <f t="array" ref="CX297">IF(AI297="","",
IF(INDEX(Settings!$H:$H,MATCH(CX$1,Settings!$G:$G,0))=TRUE,
100-100*(AI297-MINIFS(AI:AI,$E:$E,$E297))/(MAXIFS(AI:AI,$E:$E,$E297)-MINIFS(AI:AI,$E:$E,$E297)),
100*(AI297-MINIFS(AI:AI,$E:$E,$E297))/(MAXIFS(AI:AI,$E:$E,$E297)-MINIFS(AI:AI,$E:$E,$E297))))</f>
        <v/>
      </c>
      <c r="CY297" s="223" t="str">
        <f t="array" ref="CY297">IF(AJ297="","",
IF(INDEX(Settings!$H:$H,MATCH(CY$1,Settings!$G:$G,0))=TRUE,
100-100*(AJ297-MINIFS(AJ:AJ,$E:$E,$E297))/(MAXIFS(AJ:AJ,$E:$E,$E297)-MINIFS(AJ:AJ,$E:$E,$E297)),
100*(AJ297-MINIFS(AJ:AJ,$E:$E,$E297))/(MAXIFS(AJ:AJ,$E:$E,$E297)-MINIFS(AJ:AJ,$E:$E,$E297))))</f>
        <v/>
      </c>
      <c r="CZ297" s="223" t="str">
        <f t="array" ref="CZ297">IF(AK297="","",
IF(INDEX(Settings!$H:$H,MATCH(CZ$1,Settings!$G:$G,0))=TRUE,
100-100*(AK297-MINIFS(AK:AK,$E:$E,$E297))/(MAXIFS(AK:AK,$E:$E,$E297)-MINIFS(AK:AK,$E:$E,$E297)),
100*(AK297-MINIFS(AK:AK,$E:$E,$E297))/(MAXIFS(AK:AK,$E:$E,$E297)-MINIFS(AK:AK,$E:$E,$E297))))</f>
        <v/>
      </c>
      <c r="DA297" s="223" t="str">
        <f t="array" ref="DA297">IF(AL297="","",
IF(INDEX(Settings!$H:$H,MATCH(DA$1,Settings!$G:$G,0))=TRUE,
100-100*(AL297-MINIFS(AL:AL,$E:$E,$E297))/(MAXIFS(AL:AL,$E:$E,$E297)-MINIFS(AL:AL,$E:$E,$E297)),
100*(AL297-MINIFS(AL:AL,$E:$E,$E297))/(MAXIFS(AL:AL,$E:$E,$E297)-MINIFS(AL:AL,$E:$E,$E297))))</f>
        <v/>
      </c>
      <c r="DB297" s="223" t="str">
        <f t="array" ref="DB297">IF(AM297="","",
IF(INDEX(Settings!$H:$H,MATCH(DB$1,Settings!$G:$G,0))=TRUE,
100-100*(AM297-MINIFS(AM:AM,$E:$E,$E297))/(MAXIFS(AM:AM,$E:$E,$E297)-MINIFS(AM:AM,$E:$E,$E297)),
100*(AM297-MINIFS(AM:AM,$E:$E,$E297))/(MAXIFS(AM:AM,$E:$E,$E297)-MINIFS(AM:AM,$E:$E,$E297))))</f>
        <v/>
      </c>
      <c r="DC297" s="223" t="str">
        <f t="array" ref="DC297">IF(AN297="","",
IF(INDEX(Settings!$H:$H,MATCH(DC$1,Settings!$G:$G,0))=TRUE,
100-100*(AN297-MINIFS(AN:AN,$E:$E,$E297))/(MAXIFS(AN:AN,$E:$E,$E297)-MINIFS(AN:AN,$E:$E,$E297)),
100*(AN297-MINIFS(AN:AN,$E:$E,$E297))/(MAXIFS(AN:AN,$E:$E,$E297)-MINIFS(AN:AN,$E:$E,$E297))))</f>
        <v/>
      </c>
      <c r="DD297" s="223" t="str">
        <f t="array" ref="DD297">IF(AO297="","",
IF(INDEX(Settings!$H:$H,MATCH(DD$1,Settings!$G:$G,0))=TRUE,
100-100*(AO297-MINIFS(AO:AO,$E:$E,$E297))/(MAXIFS(AO:AO,$E:$E,$E297)-MINIFS(AO:AO,$E:$E,$E297)),
100*(AO297-MINIFS(AO:AO,$E:$E,$E297))/(MAXIFS(AO:AO,$E:$E,$E297)-MINIFS(AO:AO,$E:$E,$E297))))</f>
        <v/>
      </c>
      <c r="DE297" s="223" t="str">
        <f t="array" ref="DE297">IF(AP297="","",
IF(INDEX(Settings!$H:$H,MATCH(DE$1,Settings!$G:$G,0))=TRUE,
100-100*(AP297-MINIFS(AP:AP,$E:$E,$E297))/(MAXIFS(AP:AP,$E:$E,$E297)-MINIFS(AP:AP,$E:$E,$E297)),
100*(AP297-MINIFS(AP:AP,$E:$E,$E297))/(MAXIFS(AP:AP,$E:$E,$E297)-MINIFS(AP:AP,$E:$E,$E297))))</f>
        <v/>
      </c>
      <c r="DF297" s="223" t="str">
        <f t="array" ref="DF297">IF(AQ297="","",
IF(INDEX(Settings!$H:$H,MATCH(DF$1,Settings!$G:$G,0))=TRUE,
100-100*(AQ297-MINIFS(AQ:AQ,$E:$E,$E297))/(MAXIFS(AQ:AQ,$E:$E,$E297)-MINIFS(AQ:AQ,$E:$E,$E297)),
100*(AQ297-MINIFS(AQ:AQ,$E:$E,$E297))/(MAXIFS(AQ:AQ,$E:$E,$E297)-MINIFS(AQ:AQ,$E:$E,$E297))))</f>
        <v/>
      </c>
      <c r="DG297" s="223" t="str">
        <f t="array" ref="DG297">IF(AR297="","",
IF(INDEX(Settings!$H:$H,MATCH(DG$1,Settings!$G:$G,0))=TRUE,
100-100*(AR297-MINIFS(AR:AR,$E:$E,$E297))/(MAXIFS(AR:AR,$E:$E,$E297)-MINIFS(AR:AR,$E:$E,$E297)),
100*(AR297-MINIFS(AR:AR,$E:$E,$E297))/(MAXIFS(AR:AR,$E:$E,$E297)-MINIFS(AR:AR,$E:$E,$E297))))</f>
        <v/>
      </c>
      <c r="DH297" s="223" t="str">
        <f t="array" ref="DH297">IF(AS297="","",
IF(INDEX(Settings!$H:$H,MATCH(DH$1,Settings!$G:$G,0))=TRUE,
100-100*(AS297-MINIFS(AS:AS,$E:$E,$E297))/(MAXIFS(AS:AS,$E:$E,$E297)-MINIFS(AS:AS,$E:$E,$E297)),
100*(AS297-MINIFS(AS:AS,$E:$E,$E297))/(MAXIFS(AS:AS,$E:$E,$E297)-MINIFS(AS:AS,$E:$E,$E297))))</f>
        <v/>
      </c>
      <c r="DI297" s="223" t="str">
        <f t="array" ref="DI297">IF(AT297="","",
IF(INDEX(Settings!$H:$H,MATCH(DI$1,Settings!$G:$G,0))=TRUE,
100-100*(AT297-MINIFS(AT:AT,$E:$E,$E297))/(MAXIFS(AT:AT,$E:$E,$E297)-MINIFS(AT:AT,$E:$E,$E297)),
100*(AT297-MINIFS(AT:AT,$E:$E,$E297))/(MAXIFS(AT:AT,$E:$E,$E297)-MINIFS(AT:AT,$E:$E,$E297))))</f>
        <v/>
      </c>
      <c r="DJ297" s="223" t="str">
        <f t="array" ref="DJ297">IF(AU297="","",
IF(INDEX(Settings!$H:$H,MATCH(DJ$1,Settings!$G:$G,0))=TRUE,
100-100*(AU297-MINIFS(AU:AU,$E:$E,$E297))/(MAXIFS(AU:AU,$E:$E,$E297)-MINIFS(AU:AU,$E:$E,$E297)),
100*(AU297-MINIFS(AU:AU,$E:$E,$E297))/(MAXIFS(AU:AU,$E:$E,$E297)-MINIFS(AU:AU,$E:$E,$E297))))</f>
        <v/>
      </c>
      <c r="DK297" s="223" t="str">
        <f t="array" ref="DK297">IF(AV297="","",
IF(INDEX(Settings!$H:$H,MATCH(DK$1,Settings!$G:$G,0))=TRUE,
100-100*(AV297-MINIFS(AV:AV,$E:$E,$E297))/(MAXIFS(AV:AV,$E:$E,$E297)-MINIFS(AV:AV,$E:$E,$E297)),
100*(AV297-MINIFS(AV:AV,$E:$E,$E297))/(MAXIFS(AV:AV,$E:$E,$E297)-MINIFS(AV:AV,$E:$E,$E297))))</f>
        <v/>
      </c>
      <c r="DL297" s="223" t="str">
        <f t="array" ref="DL297">IF(AW297="","",
IF(INDEX(Settings!$H:$H,MATCH(DL$1,Settings!$G:$G,0))=TRUE,
100-100*(AW297-MINIFS(AW:AW,$E:$E,$E297))/(MAXIFS(AW:AW,$E:$E,$E297)-MINIFS(AW:AW,$E:$E,$E297)),
100*(AW297-MINIFS(AW:AW,$E:$E,$E297))/(MAXIFS(AW:AW,$E:$E,$E297)-MINIFS(AW:AW,$E:$E,$E297))))</f>
        <v/>
      </c>
      <c r="DM297" s="223" t="str">
        <f t="array" ref="DM297">IF(AX297="","",
IF(INDEX(Settings!$H:$H,MATCH(DM$1,Settings!$G:$G,0))=TRUE,
100-100*(AX297-MINIFS(AX:AX,$E:$E,$E297))/(MAXIFS(AX:AX,$E:$E,$E297)-MINIFS(AX:AX,$E:$E,$E297)),
100*(AX297-MINIFS(AX:AX,$E:$E,$E297))/(MAXIFS(AX:AX,$E:$E,$E297)-MINIFS(AX:AX,$E:$E,$E297))))</f>
        <v/>
      </c>
      <c r="DN297" s="223" t="str">
        <f t="array" ref="DN297">IF(AY297="","",
IF(INDEX(Settings!$H:$H,MATCH(DN$1,Settings!$G:$G,0))=TRUE,
100-100*(AY297-MINIFS(AY:AY,$E:$E,$E297))/(MAXIFS(AY:AY,$E:$E,$E297)-MINIFS(AY:AY,$E:$E,$E297)),
100*(AY297-MINIFS(AY:AY,$E:$E,$E297))/(MAXIFS(AY:AY,$E:$E,$E297)-MINIFS(AY:AY,$E:$E,$E297))))</f>
        <v/>
      </c>
      <c r="DO297" s="223" t="str">
        <f t="array" ref="DO297">IF(AZ297="","",
IF(INDEX(Settings!$H:$H,MATCH(DO$1,Settings!$G:$G,0))=TRUE,
100-100*(AZ297-MINIFS(AZ:AZ,$E:$E,$E297))/(MAXIFS(AZ:AZ,$E:$E,$E297)-MINIFS(AZ:AZ,$E:$E,$E297)),
100*(AZ297-MINIFS(AZ:AZ,$E:$E,$E297))/(MAXIFS(AZ:AZ,$E:$E,$E297)-MINIFS(AZ:AZ,$E:$E,$E297))))</f>
        <v/>
      </c>
      <c r="DP297" s="223" t="str">
        <f t="array" ref="DP297">IF(BA297="","",
IF(INDEX(Settings!$H:$H,MATCH(DP$1,Settings!$G:$G,0))=TRUE,
100-100*(BA297-MINIFS(BA:BA,$E:$E,$E297))/(MAXIFS(BA:BA,$E:$E,$E297)-MINIFS(BA:BA,$E:$E,$E297)),
100*(BA297-MINIFS(BA:BA,$E:$E,$E297))/(MAXIFS(BA:BA,$E:$E,$E297)-MINIFS(BA:BA,$E:$E,$E297))))</f>
        <v/>
      </c>
      <c r="DQ297" s="223" t="str">
        <f t="array" ref="DQ297">IF(BB297="","",
IF(INDEX(Settings!$H:$H,MATCH(DQ$1,Settings!$G:$G,0))=TRUE,
100-100*(BB297-MINIFS(BB:BB,$E:$E,$E297))/(MAXIFS(BB:BB,$E:$E,$E297)-MINIFS(BB:BB,$E:$E,$E297)),
100*(BB297-MINIFS(BB:BB,$E:$E,$E297))/(MAXIFS(BB:BB,$E:$E,$E297)-MINIFS(BB:BB,$E:$E,$E297))))</f>
        <v/>
      </c>
      <c r="DR297" s="223" t="str">
        <f t="array" ref="DR297">IF(BC297="","",
IF(INDEX(Settings!$H:$H,MATCH(DR$1,Settings!$G:$G,0))=TRUE,
100-100*(BC297-MINIFS(BC:BC,$E:$E,$E297))/(MAXIFS(BC:BC,$E:$E,$E297)-MINIFS(BC:BC,$E:$E,$E297)),
100*(BC297-MINIFS(BC:BC,$E:$E,$E297))/(MAXIFS(BC:BC,$E:$E,$E297)-MINIFS(BC:BC,$E:$E,$E297))))</f>
        <v/>
      </c>
      <c r="DS297" s="223" t="str">
        <f t="array" ref="DS297">IF(BD297="","",
IF(INDEX(Settings!$H:$H,MATCH(DS$1,Settings!$G:$G,0))=TRUE,
100-100*(BD297-MINIFS(BD:BD,$E:$E,$E297))/(MAXIFS(BD:BD,$E:$E,$E297)-MINIFS(BD:BD,$E:$E,$E297)),
100*(BD297-MINIFS(BD:BD,$E:$E,$E297))/(MAXIFS(BD:BD,$E:$E,$E297)-MINIFS(BD:BD,$E:$E,$E297))))</f>
        <v/>
      </c>
      <c r="DT297" s="223" t="str">
        <f t="array" ref="DT297">IF(BE297="","",
IF(INDEX(Settings!$H:$H,MATCH(DT$1,Settings!$G:$G,0))=TRUE,
100-100*(BE297-MINIFS(BE:BE,$E:$E,$E297))/(MAXIFS(BE:BE,$E:$E,$E297)-MINIFS(BE:BE,$E:$E,$E297)),
100*(BE297-MINIFS(BE:BE,$E:$E,$E297))/(MAXIFS(BE:BE,$E:$E,$E297)-MINIFS(BE:BE,$E:$E,$E297))))</f>
        <v/>
      </c>
      <c r="DU297" s="223" t="str">
        <f t="array" ref="DU297">IF(BF297="","",
IF(INDEX(Settings!$H:$H,MATCH(DU$1,Settings!$G:$G,0))=TRUE,
100-100*(BF297-MINIFS(BF:BF,$E:$E,$E297))/(MAXIFS(BF:BF,$E:$E,$E297)-MINIFS(BF:BF,$E:$E,$E297)),
100*(BF297-MINIFS(BF:BF,$E:$E,$E297))/(MAXIFS(BF:BF,$E:$E,$E297)-MINIFS(BF:BF,$E:$E,$E297))))</f>
        <v/>
      </c>
      <c r="DV297" s="223" t="str">
        <f t="array" ref="DV297">IF(BG297="","",
IF(INDEX(Settings!$H:$H,MATCH(DV$1,Settings!$G:$G,0))=TRUE,
100-100*(BG297-MINIFS(BG:BG,$E:$E,$E297))/(MAXIFS(BG:BG,$E:$E,$E297)-MINIFS(BG:BG,$E:$E,$E297)),
100*(BG297-MINIFS(BG:BG,$E:$E,$E297))/(MAXIFS(BG:BG,$E:$E,$E297)-MINIFS(BG:BG,$E:$E,$E297))))</f>
        <v/>
      </c>
      <c r="DW297" s="223" t="str">
        <f t="array" ref="DW297">IF(BH297="","",
IF(INDEX(Settings!$H:$H,MATCH(DW$1,Settings!$G:$G,0))=TRUE,
100-100*(BH297-MINIFS(BH:BH,$E:$E,$E297))/(MAXIFS(BH:BH,$E:$E,$E297)-MINIFS(BH:BH,$E:$E,$E297)),
100*(BH297-MINIFS(BH:BH,$E:$E,$E297))/(MAXIFS(BH:BH,$E:$E,$E297)-MINIFS(BH:BH,$E:$E,$E297))))</f>
        <v/>
      </c>
      <c r="DX297" s="223" t="str">
        <f t="array" ref="DX297">IF(BI297="","",
IF(INDEX(Settings!$H:$H,MATCH(DX$1,Settings!$G:$G,0))=TRUE,
100-100*(BI297-MINIFS(BI:BI,$E:$E,$E297))/(MAXIFS(BI:BI,$E:$E,$E297)-MINIFS(BI:BI,$E:$E,$E297)),
100*(BI297-MINIFS(BI:BI,$E:$E,$E297))/(MAXIFS(BI:BI,$E:$E,$E297)-MINIFS(BI:BI,$E:$E,$E297))))</f>
        <v/>
      </c>
      <c r="DY297" s="223" t="str">
        <f t="array" ref="DY297">IF(BJ297="","",
IF(INDEX(Settings!$H:$H,MATCH(DY$1,Settings!$G:$G,0))=TRUE,
100-100*(BJ297-MINIFS(BJ:BJ,$E:$E,$E297))/(MAXIFS(BJ:BJ,$E:$E,$E297)-MINIFS(BJ:BJ,$E:$E,$E297)),
100*(BJ297-MINIFS(BJ:BJ,$E:$E,$E297))/(MAXIFS(BJ:BJ,$E:$E,$E297)-MINIFS(BJ:BJ,$E:$E,$E297))))</f>
        <v/>
      </c>
      <c r="DZ297" s="225"/>
      <c r="EA297" s="225"/>
      <c r="EB297" s="225" t="str">
        <f t="shared" si="8"/>
        <v/>
      </c>
      <c r="EC297" s="225" t="str">
        <f t="shared" si="9"/>
        <v/>
      </c>
      <c r="ED297" s="225" t="str">
        <f t="shared" si="10"/>
        <v/>
      </c>
      <c r="EE297" s="225" t="str">
        <f t="shared" si="11"/>
        <v/>
      </c>
      <c r="EF297" s="225" t="str">
        <f t="shared" si="12"/>
        <v/>
      </c>
      <c r="EG297" s="225" t="str">
        <f t="shared" si="13"/>
        <v/>
      </c>
      <c r="EH297" s="225"/>
      <c r="EI297" s="225"/>
      <c r="EJ297" s="225"/>
      <c r="EK297" s="225"/>
      <c r="EL297" s="225"/>
      <c r="EM297" s="225"/>
    </row>
    <row r="298">
      <c r="A298" s="231"/>
      <c r="B298" s="231"/>
      <c r="C298" s="231"/>
      <c r="D298" s="231" t="str">
        <f t="array" ref="D298">IFERROR(INDEX(Profiles!$B:$B,MATCH($A298,Profiles!$A:$A,0)),"")</f>
        <v/>
      </c>
      <c r="E298" s="231"/>
      <c r="F298" s="231"/>
      <c r="G298" s="231"/>
      <c r="H298" s="231"/>
      <c r="I298" s="231" t="str">
        <f>IF(A298="","",IF(Settings!$N$3="DATE",F298&amp;": "&amp;TEXT(B298,"M/DD/YY"),F298&amp;": "&amp;H298))</f>
        <v/>
      </c>
      <c r="J298" s="231"/>
      <c r="K298" s="231"/>
      <c r="L298" s="231"/>
      <c r="M298" s="232" t="str">
        <f t="shared" si="14"/>
        <v/>
      </c>
      <c r="N298" s="231"/>
      <c r="O298" s="231"/>
      <c r="P298" s="231"/>
      <c r="Q298" s="231"/>
      <c r="R298" s="231"/>
      <c r="S298" s="230" t="str">
        <f>IFERROR(VLOOKUP(AF298, 'YOYO IR Scores'!A:C, 3, FALSE), "")
</f>
        <v/>
      </c>
      <c r="T298" s="231"/>
      <c r="U298" s="231"/>
      <c r="V298" s="231"/>
      <c r="W298" s="231"/>
      <c r="X298" s="233" t="str">
        <f t="shared" si="4"/>
        <v/>
      </c>
      <c r="Y298" s="234" t="str">
        <f t="shared" si="5"/>
        <v/>
      </c>
      <c r="Z298" s="234" t="str">
        <f t="shared" si="6"/>
        <v/>
      </c>
      <c r="AA298" s="233" t="str">
        <f t="shared" si="7"/>
        <v/>
      </c>
      <c r="AB298" s="232"/>
      <c r="AC298" s="232"/>
      <c r="AD298" s="232"/>
      <c r="AE298" s="232" t="str">
        <f>IFERROR(VLOOKUP(AF298, 'YOYO IR Scores'!A:C, 2, FALSE), "")</f>
        <v/>
      </c>
      <c r="AF298" s="232"/>
      <c r="AG298" s="232"/>
      <c r="AH298" s="232"/>
      <c r="AI298" s="232"/>
      <c r="AJ298" s="232"/>
      <c r="AK298" s="232"/>
      <c r="AL298" s="232"/>
      <c r="AM298" s="232"/>
      <c r="AN298" s="232"/>
      <c r="AO298" s="232"/>
      <c r="AP298" s="232"/>
      <c r="AQ298" s="232"/>
      <c r="AR298" s="232"/>
      <c r="AS298" s="232"/>
      <c r="AT298" s="232"/>
      <c r="AU298" s="232"/>
      <c r="AV298" s="232"/>
      <c r="AW298" s="232"/>
      <c r="AX298" s="232"/>
      <c r="AY298" s="232"/>
      <c r="AZ298" s="232"/>
      <c r="BA298" s="232"/>
      <c r="BB298" s="232"/>
      <c r="BC298" s="232"/>
      <c r="BD298" s="232"/>
      <c r="BE298" s="232"/>
      <c r="BF298" s="232"/>
      <c r="BG298" s="232"/>
      <c r="BH298" s="232"/>
      <c r="BI298" s="232"/>
      <c r="BJ298" s="232"/>
      <c r="BK298" s="232" t="str">
        <f t="array" ref="BK298">IF(J298="","",
IF(INDEX(Settings!$H:$H,MATCH(BY$1,Settings!$G:$G,0))=TRUE,
100-100*(J298-MIN(J:J))/(MAX(J:J)-MIN(J:J)),
100*(J298-MIN(J:J))/(MAX(J:J)-MIN(J:J))))</f>
        <v/>
      </c>
      <c r="BL298" s="232" t="str">
        <f t="array" ref="BL298">IF(J298="","",
IF(INDEX(Settings!$H:$H,MATCH(BY$1,Settings!$G:$G,0))=TRUE,
100-100*(J298-MINIFS(J:J,$E:$E,$E298))/(MAXIFS(J:J,$E:$E,$E298)-MINIFS(J:J,$E:$E,$E298)),
100*(J298-MINIFS(J:J,$E:$E,$E298))/(MAXIFS(J:J,$E:$E,$E298)-MINIFS(J:J,$E:$E,$E298))))</f>
        <v/>
      </c>
      <c r="BM298" s="232" t="str">
        <f t="array" ref="BM298">IF(J298="","",
IF(INDEX(Settings!$H:$H,MATCH(BY$1,Settings!$G:$G,0))=TRUE,
100-100*(J298-MINIFS(J:J,$E:$E,$E298,$I:$I,$I298))/(MAXIFS(J:J,$E:$E,$E298,$I:$I,$I298)-MINIFS(J:J,$E:$E,$E298,$I:$I,$I298)),
100*(J298-MINIFS(J:J,$E:$E,$E298,$I:$I,$I298))/(MAXIFS(J:J,$E:$E,$E298,$I:$I,$I298)-MINIFS(J:J,$E:$E,$E298,$I:$I,$I298))))</f>
        <v/>
      </c>
      <c r="BN298" s="231" t="str">
        <f t="array" ref="BN298">IF(J298="","",
IF(INDEX(Settings!$H:$H,MATCH(BY$1,Settings!$G:$G,0))=TRUE,
100-100*PERCENTRANK(J:J,J298),
100*PERCENTRANK(J:J,J298)))</f>
        <v/>
      </c>
      <c r="BO298" s="231" t="str">
        <f>IFERROR(__xludf.DUMMYFUNCTION("IF(J298="""","""",
IF(INDEX(Settings!$H:$H,MATCH(BY$1,Settings!$G:$G,0))=TRUE,
100-100*PERCENTRANK(FILTER(J:J,$E:$E=$E298),J298),
100*PERCENTRANK(FILTER(J:J,$E:$E=$E298),J298)))"),"")</f>
        <v/>
      </c>
      <c r="BP298" s="231" t="str">
        <f>IFERROR(__xludf.DUMMYFUNCTION("IF(J298="""","""",
IF(INDEX(Settings!$H:$H,MATCH(BY$1,Settings!$G:$G,0))=TRUE,
100-100*PERCENTRANK(FILTER(J:J,$E:$E=$E298,$I:$I=$I298),J298),
100*PERCENTRANK(FILTER(J:J,$E:$E=$E298,$I:$I=$I298),J298)))"),"")</f>
        <v/>
      </c>
      <c r="BQ298" s="233" t="str">
        <f t="array" ref="BQ298">IF(J298="","",
IF(INDEX(Settings!$H:$H,MATCH(BY$1,Settings!$G:$G,0))=TRUE,
-1*(J298-AVERAGE(J:J))/STDEV(J:J),
(J298-AVERAGE(J:J))/STDEV(J:J)))</f>
        <v/>
      </c>
      <c r="BR298" s="233" t="str">
        <f>IFERROR(__xludf.DUMMYFUNCTION("IF(J298="""","""",
IF(INDEX(Settings!$H:$H,MATCH(BY$1,Settings!$G:$G,0))=TRUE,
-1*(J298-AVERAGEIFS(J:J,$E:$E,$E298))/STDEV(FILTER(J:J,$E:$E=$E298)),
(J298-AVERAGEIFS(J:J,$E:$E,$E298))/STDEV(FILTER(J:J,$E:$E=$E298))))"),"")</f>
        <v/>
      </c>
      <c r="BS298" s="233"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1"/>
      <c r="BX298" s="231"/>
      <c r="BY298" s="232" t="str">
        <f t="array" ref="BY298">IF(J298="","",
IF(INDEX(Settings!$H:$H,MATCH(BY$1,Settings!$G:$G,0))=TRUE,
100-100*(J298-MINIFS(J:J,$E:$E,$E298))/(MAXIFS(J:J,$E:$E,$E298)-MINIFS(J:J,$E:$E,$E298)),
100*(J298-MINIFS(J:J,$E:$E,$E298))/(MAXIFS(J:J,$E:$E,$E298)-MINIFS(J:J,$E:$E,$E298))))</f>
        <v/>
      </c>
      <c r="BZ298" s="232" t="str">
        <f t="array" ref="BZ298">IF(K298="","",
IF(INDEX(Settings!$H:$H,MATCH(BZ$1,Settings!$G:$G,0))=TRUE,
100-100*(K298-MINIFS(K:K,$E:$E,$E298))/(MAXIFS(K:K,$E:$E,$E298)-MINIFS(K:K,$E:$E,$E298)),
100*(K298-MINIFS(K:K,$E:$E,$E298))/(MAXIFS(K:K,$E:$E,$E298)-MINIFS(K:K,$E:$E,$E298))))</f>
        <v/>
      </c>
      <c r="CA298" s="232" t="str">
        <f t="array" ref="CA298">IF(L298="","",
IF(INDEX(Settings!$H:$H,MATCH(CA$1,Settings!$G:$G,0))=TRUE,
100-100*(L298-MINIFS(L:L,$E:$E,$E298))/(MAXIFS(L:L,$E:$E,$E298)-MINIFS(L:L,$E:$E,$E298)),
100*(L298-MINIFS(L:L,$E:$E,$E298))/(MAXIFS(L:L,$E:$E,$E298)-MINIFS(L:L,$E:$E,$E298))))</f>
        <v/>
      </c>
      <c r="CB298" s="232" t="str">
        <f t="array" ref="CB298">IF(M298="","",
IF(INDEX(Settings!$H:$H,MATCH(CB$1,Settings!$G:$G,0))=TRUE,
100-100*(M298-MINIFS(M:M,$E:$E,$E298))/(MAXIFS(M:M,$E:$E,$E298)-MINIFS(M:M,$E:$E,$E298)),
100*(M298-MINIFS(M:M,$E:$E,$E298))/(MAXIFS(M:M,$E:$E,$E298)-MINIFS(M:M,$E:$E,$E298))))</f>
        <v/>
      </c>
      <c r="CC298" s="232" t="str">
        <f t="array" ref="CC298">IF(N298="","",
IF(INDEX(Settings!$H:$H,MATCH(CC$1,Settings!$G:$G,0))=TRUE,
100-100*(N298-MINIFS(N:N,$E:$E,$E298))/(MAXIFS(N:N,$E:$E,$E298)-MINIFS(N:N,$E:$E,$E298)),
100*(N298-MINIFS(N:N,$E:$E,$E298))/(MAXIFS(N:N,$E:$E,$E298)-MINIFS(N:N,$E:$E,$E298))))</f>
        <v/>
      </c>
      <c r="CD298" s="232" t="str">
        <f t="array" ref="CD298">IF(O298="","",
IF(INDEX(Settings!$H:$H,MATCH(CD$1,Settings!$G:$G,0))=TRUE,
100-100*(O298-MINIFS(O:O,$E:$E,$E298))/(MAXIFS(O:O,$E:$E,$E298)-MINIFS(O:O,$E:$E,$E298)),
100*(O298-MINIFS(O:O,$E:$E,$E298))/(MAXIFS(O:O,$E:$E,$E298)-MINIFS(O:O,$E:$E,$E298))))</f>
        <v/>
      </c>
      <c r="CE298" s="232" t="str">
        <f t="array" ref="CE298">IF(P298="","",
IF(INDEX(Settings!$H:$H,MATCH(CE$1,Settings!$G:$G,0))=TRUE,
100-100*(P298-MINIFS(P:P,$E:$E,$E298))/(MAXIFS(P:P,$E:$E,$E298)-MINIFS(P:P,$E:$E,$E298)),
100*(P298-MINIFS(P:P,$E:$E,$E298))/(MAXIFS(P:P,$E:$E,$E298)-MINIFS(P:P,$E:$E,$E298))))</f>
        <v/>
      </c>
      <c r="CF298" s="232" t="str">
        <f t="array" ref="CF298">IF(Q298="","",
IF(INDEX(Settings!$H:$H,MATCH(CF$1,Settings!$G:$G,0))=TRUE,
100-100*(Q298-MINIFS(Q:Q,$E:$E,$E298))/(MAXIFS(Q:Q,$E:$E,$E298)-MINIFS(Q:Q,$E:$E,$E298)),
100*(Q298-MINIFS(Q:Q,$E:$E,$E298))/(MAXIFS(Q:Q,$E:$E,$E298)-MINIFS(Q:Q,$E:$E,$E298))))</f>
        <v/>
      </c>
      <c r="CG298" s="232" t="str">
        <f t="array" ref="CG298">IF(R298="","",
IF(INDEX(Settings!$H:$H,MATCH(CG$1,Settings!$G:$G,0))=TRUE,
100-100*(R298-MINIFS(R:R,$E:$E,$E298))/(MAXIFS(R:R,$E:$E,$E298)-MINIFS(R:R,$E:$E,$E298)),
100*(R298-MINIFS(R:R,$E:$E,$E298))/(MAXIFS(R:R,$E:$E,$E298)-MINIFS(R:R,$E:$E,$E298))))</f>
        <v/>
      </c>
      <c r="CH298" s="232" t="str">
        <f t="array" ref="CH298">IF(S298="","",
IF(INDEX(Settings!$H:$H,MATCH(CH$1,Settings!$G:$G,0))=TRUE,
100-100*(S298-MINIFS(S:S,$E:$E,$E298))/(MAXIFS(S:S,$E:$E,$E298)-MINIFS(S:S,$E:$E,$E298)),
100*(S298-MINIFS(S:S,$E:$E,$E298))/(MAXIFS(S:S,$E:$E,$E298)-MINIFS(S:S,$E:$E,$E298))))</f>
        <v/>
      </c>
      <c r="CI298" s="232" t="str">
        <f t="array" ref="CI298">IF(T298="","",
IF(INDEX(Settings!$H:$H,MATCH(CI$1,Settings!$G:$G,0))=TRUE,
100-100*(T298-MINIFS(T:T,$E:$E,$E298))/(MAXIFS(T:T,$E:$E,$E298)-MINIFS(T:T,$E:$E,$E298)),
100*(T298-MINIFS(T:T,$E:$E,$E298))/(MAXIFS(T:T,$E:$E,$E298)-MINIFS(T:T,$E:$E,$E298))))</f>
        <v/>
      </c>
      <c r="CJ298" s="232" t="str">
        <f t="array" ref="CJ298">IF(U298="","",
IF(INDEX(Settings!$H:$H,MATCH(CJ$1,Settings!$G:$G,0))=TRUE,
100-100*(U298-MINIFS(U:U,$E:$E,$E298))/(MAXIFS(U:U,$E:$E,$E298)-MINIFS(U:U,$E:$E,$E298)),
100*(U298-MINIFS(U:U,$E:$E,$E298))/(MAXIFS(U:U,$E:$E,$E298)-MINIFS(U:U,$E:$E,$E298))))</f>
        <v/>
      </c>
      <c r="CK298" s="232" t="str">
        <f t="array" ref="CK298">IF(V298="","",
IF(INDEX(Settings!$H:$H,MATCH(CK$1,Settings!$G:$G,0))=TRUE,
100-100*(V298-MINIFS(V:V,$E:$E,$E298))/(MAXIFS(V:V,$E:$E,$E298)-MINIFS(V:V,$E:$E,$E298)),
100*(V298-MINIFS(V:V,$E:$E,$E298))/(MAXIFS(V:V,$E:$E,$E298)-MINIFS(V:V,$E:$E,$E298))))</f>
        <v/>
      </c>
      <c r="CL298" s="232" t="str">
        <f t="array" ref="CL298">IF(W298="","",
IF(INDEX(Settings!$H:$H,MATCH(CL$1,Settings!$G:$G,0))=TRUE,
100-100*(W298-MINIFS(W:W,$E:$E,$E298))/(MAXIFS(W:W,$E:$E,$E298)-MINIFS(W:W,$E:$E,$E298)),
100*(W298-MINIFS(W:W,$E:$E,$E298))/(MAXIFS(W:W,$E:$E,$E298)-MINIFS(W:W,$E:$E,$E298))))</f>
        <v/>
      </c>
      <c r="CM298" s="232" t="str">
        <f t="array" ref="CM298">IF(X298="","",
IF(INDEX(Settings!$H:$H,MATCH(CM$1,Settings!$G:$G,0))=TRUE,
100-100*(X298-MINIFS(X:X,$E:$E,$E298))/(MAXIFS(X:X,$E:$E,$E298)-MINIFS(X:X,$E:$E,$E298)),
100*(X298-MINIFS(X:X,$E:$E,$E298))/(MAXIFS(X:X,$E:$E,$E298)-MINIFS(X:X,$E:$E,$E298))))</f>
        <v/>
      </c>
      <c r="CN298" s="232" t="str">
        <f t="array" ref="CN298">IF(Y298="","",
IF(INDEX(Settings!$H:$H,MATCH(CN$1,Settings!$G:$G,0))=TRUE,
100-100*(Y298-MINIFS(Y:Y,$E:$E,$E298))/(MAXIFS(Y:Y,$E:$E,$E298)-MINIFS(Y:Y,$E:$E,$E298)),
100*(Y298-MINIFS(Y:Y,$E:$E,$E298))/(MAXIFS(Y:Y,$E:$E,$E298)-MINIFS(Y:Y,$E:$E,$E298))))</f>
        <v/>
      </c>
      <c r="CO298" s="232" t="str">
        <f t="array" ref="CO298">IF(Z298="","",
IF(INDEX(Settings!$H:$H,MATCH(CO$1,Settings!$G:$G,0))=TRUE,
100-100*(Z298-MINIFS(Z:Z,$E:$E,$E298))/(MAXIFS(Z:Z,$E:$E,$E298)-MINIFS(Z:Z,$E:$E,$E298)),
100*(Z298-MINIFS(Z:Z,$E:$E,$E298))/(MAXIFS(Z:Z,$E:$E,$E298)-MINIFS(Z:Z,$E:$E,$E298))))</f>
        <v/>
      </c>
      <c r="CP298" s="232" t="str">
        <f t="array" ref="CP298">IF(AA298="","",
IF(INDEX(Settings!$H:$H,MATCH(CP$1,Settings!$G:$G,0))=TRUE,
100-100*(AA298-MINIFS(AA:AA,$E:$E,$E298))/(MAXIFS(AA:AA,$E:$E,$E298)-MINIFS(AA:AA,$E:$E,$E298)),
100*(AA298-MINIFS(AA:AA,$E:$E,$E298))/(MAXIFS(AA:AA,$E:$E,$E298)-MINIFS(AA:AA,$E:$E,$E298))))</f>
        <v/>
      </c>
      <c r="CQ298" s="232" t="str">
        <f t="array" ref="CQ298">IF(AB298="","",
IF(INDEX(Settings!$H:$H,MATCH(CQ$1,Settings!$G:$G,0))=TRUE,
100-100*(AB298-MINIFS(AB:AB,$E:$E,$E298))/(MAXIFS(AB:AB,$E:$E,$E298)-MINIFS(AB:AB,$E:$E,$E298)),
100*(AB298-MINIFS(AB:AB,$E:$E,$E298))/(MAXIFS(AB:AB,$E:$E,$E298)-MINIFS(AB:AB,$E:$E,$E298))))</f>
        <v/>
      </c>
      <c r="CR298" s="232" t="str">
        <f t="array" ref="CR298">IF(AC298="","",
IF(INDEX(Settings!$H:$H,MATCH(CR$1,Settings!$G:$G,0))=TRUE,
100-100*(AC298-MINIFS(AC:AC,$E:$E,$E298))/(MAXIFS(AC:AC,$E:$E,$E298)-MINIFS(AC:AC,$E:$E,$E298)),
100*(AC298-MINIFS(AC:AC,$E:$E,$E298))/(MAXIFS(AC:AC,$E:$E,$E298)-MINIFS(AC:AC,$E:$E,$E298))))</f>
        <v/>
      </c>
      <c r="CS298" s="232" t="str">
        <f t="array" ref="CS298">IF(AD298="","",
IF(INDEX(Settings!$H:$H,MATCH(CS$1,Settings!$G:$G,0))=TRUE,
100-100*(AD298-MINIFS(AD:AD,$E:$E,$E298))/(MAXIFS(AD:AD,$E:$E,$E298)-MINIFS(AD:AD,$E:$E,$E298)),
100*(AD298-MINIFS(AD:AD,$E:$E,$E298))/(MAXIFS(AD:AD,$E:$E,$E298)-MINIFS(AD:AD,$E:$E,$E298))))</f>
        <v/>
      </c>
      <c r="CT298" s="232" t="str">
        <f t="array" ref="CT298">IF(AE298="","",
IF(INDEX(Settings!$H:$H,MATCH(CT$1,Settings!$G:$G,0))=TRUE,
100-100*(AE298-MINIFS(AE:AE,$E:$E,$E298))/(MAXIFS(AE:AE,$E:$E,$E298)-MINIFS(AE:AE,$E:$E,$E298)),
100*(AE298-MINIFS(AE:AE,$E:$E,$E298))/(MAXIFS(AE:AE,$E:$E,$E298)-MINIFS(AE:AE,$E:$E,$E298))))</f>
        <v/>
      </c>
      <c r="CU298" s="232" t="str">
        <f t="array" ref="CU298">IF(AF298="","",
IF(INDEX(Settings!$H:$H,MATCH(CU$1,Settings!$G:$G,0))=TRUE,
100-100*(AF298-MINIFS(AF:AF,$E:$E,$E298))/(MAXIFS(AF:AF,$E:$E,$E298)-MINIFS(AF:AF,$E:$E,$E298)),
100*(AF298-MINIFS(AF:AF,$E:$E,$E298))/(MAXIFS(AF:AF,$E:$E,$E298)-MINIFS(AF:AF,$E:$E,$E298))))</f>
        <v/>
      </c>
      <c r="CV298" s="232" t="str">
        <f t="array" ref="CV298">IF(AG298="","",
IF(INDEX(Settings!$H:$H,MATCH(CV$1,Settings!$G:$G,0))=TRUE,
100-100*(AG298-MINIFS(AG:AG,$E:$E,$E298))/(MAXIFS(AG:AG,$E:$E,$E298)-MINIFS(AG:AG,$E:$E,$E298)),
100*(AG298-MINIFS(AG:AG,$E:$E,$E298))/(MAXIFS(AG:AG,$E:$E,$E298)-MINIFS(AG:AG,$E:$E,$E298))))</f>
        <v/>
      </c>
      <c r="CW298" s="232" t="str">
        <f t="array" ref="CW298">IF(AH298="","",
IF(INDEX(Settings!$H:$H,MATCH(CW$1,Settings!$G:$G,0))=TRUE,
100-100*(AH298-MINIFS(AH:AH,$E:$E,$E298))/(MAXIFS(AH:AH,$E:$E,$E298)-MINIFS(AH:AH,$E:$E,$E298)),
100*(AH298-MINIFS(AH:AH,$E:$E,$E298))/(MAXIFS(AH:AH,$E:$E,$E298)-MINIFS(AH:AH,$E:$E,$E298))))</f>
        <v/>
      </c>
      <c r="CX298" s="232" t="str">
        <f t="array" ref="CX298">IF(AI298="","",
IF(INDEX(Settings!$H:$H,MATCH(CX$1,Settings!$G:$G,0))=TRUE,
100-100*(AI298-MINIFS(AI:AI,$E:$E,$E298))/(MAXIFS(AI:AI,$E:$E,$E298)-MINIFS(AI:AI,$E:$E,$E298)),
100*(AI298-MINIFS(AI:AI,$E:$E,$E298))/(MAXIFS(AI:AI,$E:$E,$E298)-MINIFS(AI:AI,$E:$E,$E298))))</f>
        <v/>
      </c>
      <c r="CY298" s="232" t="str">
        <f t="array" ref="CY298">IF(AJ298="","",
IF(INDEX(Settings!$H:$H,MATCH(CY$1,Settings!$G:$G,0))=TRUE,
100-100*(AJ298-MINIFS(AJ:AJ,$E:$E,$E298))/(MAXIFS(AJ:AJ,$E:$E,$E298)-MINIFS(AJ:AJ,$E:$E,$E298)),
100*(AJ298-MINIFS(AJ:AJ,$E:$E,$E298))/(MAXIFS(AJ:AJ,$E:$E,$E298)-MINIFS(AJ:AJ,$E:$E,$E298))))</f>
        <v/>
      </c>
      <c r="CZ298" s="232" t="str">
        <f t="array" ref="CZ298">IF(AK298="","",
IF(INDEX(Settings!$H:$H,MATCH(CZ$1,Settings!$G:$G,0))=TRUE,
100-100*(AK298-MINIFS(AK:AK,$E:$E,$E298))/(MAXIFS(AK:AK,$E:$E,$E298)-MINIFS(AK:AK,$E:$E,$E298)),
100*(AK298-MINIFS(AK:AK,$E:$E,$E298))/(MAXIFS(AK:AK,$E:$E,$E298)-MINIFS(AK:AK,$E:$E,$E298))))</f>
        <v/>
      </c>
      <c r="DA298" s="232" t="str">
        <f t="array" ref="DA298">IF(AL298="","",
IF(INDEX(Settings!$H:$H,MATCH(DA$1,Settings!$G:$G,0))=TRUE,
100-100*(AL298-MINIFS(AL:AL,$E:$E,$E298))/(MAXIFS(AL:AL,$E:$E,$E298)-MINIFS(AL:AL,$E:$E,$E298)),
100*(AL298-MINIFS(AL:AL,$E:$E,$E298))/(MAXIFS(AL:AL,$E:$E,$E298)-MINIFS(AL:AL,$E:$E,$E298))))</f>
        <v/>
      </c>
      <c r="DB298" s="232" t="str">
        <f t="array" ref="DB298">IF(AM298="","",
IF(INDEX(Settings!$H:$H,MATCH(DB$1,Settings!$G:$G,0))=TRUE,
100-100*(AM298-MINIFS(AM:AM,$E:$E,$E298))/(MAXIFS(AM:AM,$E:$E,$E298)-MINIFS(AM:AM,$E:$E,$E298)),
100*(AM298-MINIFS(AM:AM,$E:$E,$E298))/(MAXIFS(AM:AM,$E:$E,$E298)-MINIFS(AM:AM,$E:$E,$E298))))</f>
        <v/>
      </c>
      <c r="DC298" s="232" t="str">
        <f t="array" ref="DC298">IF(AN298="","",
IF(INDEX(Settings!$H:$H,MATCH(DC$1,Settings!$G:$G,0))=TRUE,
100-100*(AN298-MINIFS(AN:AN,$E:$E,$E298))/(MAXIFS(AN:AN,$E:$E,$E298)-MINIFS(AN:AN,$E:$E,$E298)),
100*(AN298-MINIFS(AN:AN,$E:$E,$E298))/(MAXIFS(AN:AN,$E:$E,$E298)-MINIFS(AN:AN,$E:$E,$E298))))</f>
        <v/>
      </c>
      <c r="DD298" s="232" t="str">
        <f t="array" ref="DD298">IF(AO298="","",
IF(INDEX(Settings!$H:$H,MATCH(DD$1,Settings!$G:$G,0))=TRUE,
100-100*(AO298-MINIFS(AO:AO,$E:$E,$E298))/(MAXIFS(AO:AO,$E:$E,$E298)-MINIFS(AO:AO,$E:$E,$E298)),
100*(AO298-MINIFS(AO:AO,$E:$E,$E298))/(MAXIFS(AO:AO,$E:$E,$E298)-MINIFS(AO:AO,$E:$E,$E298))))</f>
        <v/>
      </c>
      <c r="DE298" s="232" t="str">
        <f t="array" ref="DE298">IF(AP298="","",
IF(INDEX(Settings!$H:$H,MATCH(DE$1,Settings!$G:$G,0))=TRUE,
100-100*(AP298-MINIFS(AP:AP,$E:$E,$E298))/(MAXIFS(AP:AP,$E:$E,$E298)-MINIFS(AP:AP,$E:$E,$E298)),
100*(AP298-MINIFS(AP:AP,$E:$E,$E298))/(MAXIFS(AP:AP,$E:$E,$E298)-MINIFS(AP:AP,$E:$E,$E298))))</f>
        <v/>
      </c>
      <c r="DF298" s="232" t="str">
        <f t="array" ref="DF298">IF(AQ298="","",
IF(INDEX(Settings!$H:$H,MATCH(DF$1,Settings!$G:$G,0))=TRUE,
100-100*(AQ298-MINIFS(AQ:AQ,$E:$E,$E298))/(MAXIFS(AQ:AQ,$E:$E,$E298)-MINIFS(AQ:AQ,$E:$E,$E298)),
100*(AQ298-MINIFS(AQ:AQ,$E:$E,$E298))/(MAXIFS(AQ:AQ,$E:$E,$E298)-MINIFS(AQ:AQ,$E:$E,$E298))))</f>
        <v/>
      </c>
      <c r="DG298" s="232" t="str">
        <f t="array" ref="DG298">IF(AR298="","",
IF(INDEX(Settings!$H:$H,MATCH(DG$1,Settings!$G:$G,0))=TRUE,
100-100*(AR298-MINIFS(AR:AR,$E:$E,$E298))/(MAXIFS(AR:AR,$E:$E,$E298)-MINIFS(AR:AR,$E:$E,$E298)),
100*(AR298-MINIFS(AR:AR,$E:$E,$E298))/(MAXIFS(AR:AR,$E:$E,$E298)-MINIFS(AR:AR,$E:$E,$E298))))</f>
        <v/>
      </c>
      <c r="DH298" s="232" t="str">
        <f t="array" ref="DH298">IF(AS298="","",
IF(INDEX(Settings!$H:$H,MATCH(DH$1,Settings!$G:$G,0))=TRUE,
100-100*(AS298-MINIFS(AS:AS,$E:$E,$E298))/(MAXIFS(AS:AS,$E:$E,$E298)-MINIFS(AS:AS,$E:$E,$E298)),
100*(AS298-MINIFS(AS:AS,$E:$E,$E298))/(MAXIFS(AS:AS,$E:$E,$E298)-MINIFS(AS:AS,$E:$E,$E298))))</f>
        <v/>
      </c>
      <c r="DI298" s="232" t="str">
        <f t="array" ref="DI298">IF(AT298="","",
IF(INDEX(Settings!$H:$H,MATCH(DI$1,Settings!$G:$G,0))=TRUE,
100-100*(AT298-MINIFS(AT:AT,$E:$E,$E298))/(MAXIFS(AT:AT,$E:$E,$E298)-MINIFS(AT:AT,$E:$E,$E298)),
100*(AT298-MINIFS(AT:AT,$E:$E,$E298))/(MAXIFS(AT:AT,$E:$E,$E298)-MINIFS(AT:AT,$E:$E,$E298))))</f>
        <v/>
      </c>
      <c r="DJ298" s="232" t="str">
        <f t="array" ref="DJ298">IF(AU298="","",
IF(INDEX(Settings!$H:$H,MATCH(DJ$1,Settings!$G:$G,0))=TRUE,
100-100*(AU298-MINIFS(AU:AU,$E:$E,$E298))/(MAXIFS(AU:AU,$E:$E,$E298)-MINIFS(AU:AU,$E:$E,$E298)),
100*(AU298-MINIFS(AU:AU,$E:$E,$E298))/(MAXIFS(AU:AU,$E:$E,$E298)-MINIFS(AU:AU,$E:$E,$E298))))</f>
        <v/>
      </c>
      <c r="DK298" s="232" t="str">
        <f t="array" ref="DK298">IF(AV298="","",
IF(INDEX(Settings!$H:$H,MATCH(DK$1,Settings!$G:$G,0))=TRUE,
100-100*(AV298-MINIFS(AV:AV,$E:$E,$E298))/(MAXIFS(AV:AV,$E:$E,$E298)-MINIFS(AV:AV,$E:$E,$E298)),
100*(AV298-MINIFS(AV:AV,$E:$E,$E298))/(MAXIFS(AV:AV,$E:$E,$E298)-MINIFS(AV:AV,$E:$E,$E298))))</f>
        <v/>
      </c>
      <c r="DL298" s="232" t="str">
        <f t="array" ref="DL298">IF(AW298="","",
IF(INDEX(Settings!$H:$H,MATCH(DL$1,Settings!$G:$G,0))=TRUE,
100-100*(AW298-MINIFS(AW:AW,$E:$E,$E298))/(MAXIFS(AW:AW,$E:$E,$E298)-MINIFS(AW:AW,$E:$E,$E298)),
100*(AW298-MINIFS(AW:AW,$E:$E,$E298))/(MAXIFS(AW:AW,$E:$E,$E298)-MINIFS(AW:AW,$E:$E,$E298))))</f>
        <v/>
      </c>
      <c r="DM298" s="232" t="str">
        <f t="array" ref="DM298">IF(AX298="","",
IF(INDEX(Settings!$H:$H,MATCH(DM$1,Settings!$G:$G,0))=TRUE,
100-100*(AX298-MINIFS(AX:AX,$E:$E,$E298))/(MAXIFS(AX:AX,$E:$E,$E298)-MINIFS(AX:AX,$E:$E,$E298)),
100*(AX298-MINIFS(AX:AX,$E:$E,$E298))/(MAXIFS(AX:AX,$E:$E,$E298)-MINIFS(AX:AX,$E:$E,$E298))))</f>
        <v/>
      </c>
      <c r="DN298" s="232" t="str">
        <f t="array" ref="DN298">IF(AY298="","",
IF(INDEX(Settings!$H:$H,MATCH(DN$1,Settings!$G:$G,0))=TRUE,
100-100*(AY298-MINIFS(AY:AY,$E:$E,$E298))/(MAXIFS(AY:AY,$E:$E,$E298)-MINIFS(AY:AY,$E:$E,$E298)),
100*(AY298-MINIFS(AY:AY,$E:$E,$E298))/(MAXIFS(AY:AY,$E:$E,$E298)-MINIFS(AY:AY,$E:$E,$E298))))</f>
        <v/>
      </c>
      <c r="DO298" s="232" t="str">
        <f t="array" ref="DO298">IF(AZ298="","",
IF(INDEX(Settings!$H:$H,MATCH(DO$1,Settings!$G:$G,0))=TRUE,
100-100*(AZ298-MINIFS(AZ:AZ,$E:$E,$E298))/(MAXIFS(AZ:AZ,$E:$E,$E298)-MINIFS(AZ:AZ,$E:$E,$E298)),
100*(AZ298-MINIFS(AZ:AZ,$E:$E,$E298))/(MAXIFS(AZ:AZ,$E:$E,$E298)-MINIFS(AZ:AZ,$E:$E,$E298))))</f>
        <v/>
      </c>
      <c r="DP298" s="232" t="str">
        <f t="array" ref="DP298">IF(BA298="","",
IF(INDEX(Settings!$H:$H,MATCH(DP$1,Settings!$G:$G,0))=TRUE,
100-100*(BA298-MINIFS(BA:BA,$E:$E,$E298))/(MAXIFS(BA:BA,$E:$E,$E298)-MINIFS(BA:BA,$E:$E,$E298)),
100*(BA298-MINIFS(BA:BA,$E:$E,$E298))/(MAXIFS(BA:BA,$E:$E,$E298)-MINIFS(BA:BA,$E:$E,$E298))))</f>
        <v/>
      </c>
      <c r="DQ298" s="232" t="str">
        <f t="array" ref="DQ298">IF(BB298="","",
IF(INDEX(Settings!$H:$H,MATCH(DQ$1,Settings!$G:$G,0))=TRUE,
100-100*(BB298-MINIFS(BB:BB,$E:$E,$E298))/(MAXIFS(BB:BB,$E:$E,$E298)-MINIFS(BB:BB,$E:$E,$E298)),
100*(BB298-MINIFS(BB:BB,$E:$E,$E298))/(MAXIFS(BB:BB,$E:$E,$E298)-MINIFS(BB:BB,$E:$E,$E298))))</f>
        <v/>
      </c>
      <c r="DR298" s="232" t="str">
        <f t="array" ref="DR298">IF(BC298="","",
IF(INDEX(Settings!$H:$H,MATCH(DR$1,Settings!$G:$G,0))=TRUE,
100-100*(BC298-MINIFS(BC:BC,$E:$E,$E298))/(MAXIFS(BC:BC,$E:$E,$E298)-MINIFS(BC:BC,$E:$E,$E298)),
100*(BC298-MINIFS(BC:BC,$E:$E,$E298))/(MAXIFS(BC:BC,$E:$E,$E298)-MINIFS(BC:BC,$E:$E,$E298))))</f>
        <v/>
      </c>
      <c r="DS298" s="232" t="str">
        <f t="array" ref="DS298">IF(BD298="","",
IF(INDEX(Settings!$H:$H,MATCH(DS$1,Settings!$G:$G,0))=TRUE,
100-100*(BD298-MINIFS(BD:BD,$E:$E,$E298))/(MAXIFS(BD:BD,$E:$E,$E298)-MINIFS(BD:BD,$E:$E,$E298)),
100*(BD298-MINIFS(BD:BD,$E:$E,$E298))/(MAXIFS(BD:BD,$E:$E,$E298)-MINIFS(BD:BD,$E:$E,$E298))))</f>
        <v/>
      </c>
      <c r="DT298" s="232" t="str">
        <f t="array" ref="DT298">IF(BE298="","",
IF(INDEX(Settings!$H:$H,MATCH(DT$1,Settings!$G:$G,0))=TRUE,
100-100*(BE298-MINIFS(BE:BE,$E:$E,$E298))/(MAXIFS(BE:BE,$E:$E,$E298)-MINIFS(BE:BE,$E:$E,$E298)),
100*(BE298-MINIFS(BE:BE,$E:$E,$E298))/(MAXIFS(BE:BE,$E:$E,$E298)-MINIFS(BE:BE,$E:$E,$E298))))</f>
        <v/>
      </c>
      <c r="DU298" s="232" t="str">
        <f t="array" ref="DU298">IF(BF298="","",
IF(INDEX(Settings!$H:$H,MATCH(DU$1,Settings!$G:$G,0))=TRUE,
100-100*(BF298-MINIFS(BF:BF,$E:$E,$E298))/(MAXIFS(BF:BF,$E:$E,$E298)-MINIFS(BF:BF,$E:$E,$E298)),
100*(BF298-MINIFS(BF:BF,$E:$E,$E298))/(MAXIFS(BF:BF,$E:$E,$E298)-MINIFS(BF:BF,$E:$E,$E298))))</f>
        <v/>
      </c>
      <c r="DV298" s="232" t="str">
        <f t="array" ref="DV298">IF(BG298="","",
IF(INDEX(Settings!$H:$H,MATCH(DV$1,Settings!$G:$G,0))=TRUE,
100-100*(BG298-MINIFS(BG:BG,$E:$E,$E298))/(MAXIFS(BG:BG,$E:$E,$E298)-MINIFS(BG:BG,$E:$E,$E298)),
100*(BG298-MINIFS(BG:BG,$E:$E,$E298))/(MAXIFS(BG:BG,$E:$E,$E298)-MINIFS(BG:BG,$E:$E,$E298))))</f>
        <v/>
      </c>
      <c r="DW298" s="232" t="str">
        <f t="array" ref="DW298">IF(BH298="","",
IF(INDEX(Settings!$H:$H,MATCH(DW$1,Settings!$G:$G,0))=TRUE,
100-100*(BH298-MINIFS(BH:BH,$E:$E,$E298))/(MAXIFS(BH:BH,$E:$E,$E298)-MINIFS(BH:BH,$E:$E,$E298)),
100*(BH298-MINIFS(BH:BH,$E:$E,$E298))/(MAXIFS(BH:BH,$E:$E,$E298)-MINIFS(BH:BH,$E:$E,$E298))))</f>
        <v/>
      </c>
      <c r="DX298" s="232" t="str">
        <f t="array" ref="DX298">IF(BI298="","",
IF(INDEX(Settings!$H:$H,MATCH(DX$1,Settings!$G:$G,0))=TRUE,
100-100*(BI298-MINIFS(BI:BI,$E:$E,$E298))/(MAXIFS(BI:BI,$E:$E,$E298)-MINIFS(BI:BI,$E:$E,$E298)),
100*(BI298-MINIFS(BI:BI,$E:$E,$E298))/(MAXIFS(BI:BI,$E:$E,$E298)-MINIFS(BI:BI,$E:$E,$E298))))</f>
        <v/>
      </c>
      <c r="DY298" s="232" t="str">
        <f t="array" ref="DY298">IF(BJ298="","",
IF(INDEX(Settings!$H:$H,MATCH(DY$1,Settings!$G:$G,0))=TRUE,
100-100*(BJ298-MINIFS(BJ:BJ,$E:$E,$E298))/(MAXIFS(BJ:BJ,$E:$E,$E298)-MINIFS(BJ:BJ,$E:$E,$E298)),
100*(BJ298-MINIFS(BJ:BJ,$E:$E,$E298))/(MAXIFS(BJ:BJ,$E:$E,$E298)-MINIFS(BJ:BJ,$E:$E,$E298))))</f>
        <v/>
      </c>
      <c r="DZ298" s="234"/>
      <c r="EA298" s="234"/>
      <c r="EB298" s="234" t="str">
        <f t="shared" si="8"/>
        <v/>
      </c>
      <c r="EC298" s="234" t="str">
        <f t="shared" si="9"/>
        <v/>
      </c>
      <c r="ED298" s="234" t="str">
        <f t="shared" si="10"/>
        <v/>
      </c>
      <c r="EE298" s="234" t="str">
        <f t="shared" si="11"/>
        <v/>
      </c>
      <c r="EF298" s="234" t="str">
        <f t="shared" si="12"/>
        <v/>
      </c>
      <c r="EG298" s="234" t="str">
        <f t="shared" si="13"/>
        <v/>
      </c>
      <c r="EH298" s="234"/>
      <c r="EI298" s="234"/>
      <c r="EJ298" s="234"/>
      <c r="EK298" s="234"/>
      <c r="EL298" s="234"/>
      <c r="EM298" s="234"/>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3" t="str">
        <f t="shared" si="14"/>
        <v/>
      </c>
      <c r="N299" s="49"/>
      <c r="O299" s="49"/>
      <c r="P299" s="49"/>
      <c r="Q299" s="49"/>
      <c r="R299" s="49"/>
      <c r="S299" s="222" t="str">
        <f>IFERROR(VLOOKUP(AF299, 'YOYO IR Scores'!A:C, 3, FALSE), "")
</f>
        <v/>
      </c>
      <c r="T299" s="49"/>
      <c r="U299" s="49"/>
      <c r="V299" s="49"/>
      <c r="W299" s="49"/>
      <c r="X299" s="224" t="str">
        <f t="shared" si="4"/>
        <v/>
      </c>
      <c r="Y299" s="225" t="str">
        <f t="shared" si="5"/>
        <v/>
      </c>
      <c r="Z299" s="225" t="str">
        <f t="shared" si="6"/>
        <v/>
      </c>
      <c r="AA299" s="224" t="str">
        <f t="shared" si="7"/>
        <v/>
      </c>
      <c r="AB299" s="223"/>
      <c r="AC299" s="223"/>
      <c r="AD299" s="223"/>
      <c r="AE299" s="223" t="str">
        <f>IFERROR(VLOOKUP(AF299, 'YOYO IR Scores'!A:C, 2, FALSE), "")</f>
        <v/>
      </c>
      <c r="AF299" s="223"/>
      <c r="AG299" s="223"/>
      <c r="AH299" s="223"/>
      <c r="AI299" s="223"/>
      <c r="AJ299" s="223"/>
      <c r="AK299" s="223"/>
      <c r="AL299" s="223"/>
      <c r="AM299" s="223"/>
      <c r="AN299" s="223"/>
      <c r="AO299" s="223"/>
      <c r="AP299" s="223"/>
      <c r="AQ299" s="223"/>
      <c r="AR299" s="223"/>
      <c r="AS299" s="223"/>
      <c r="AT299" s="223"/>
      <c r="AU299" s="223"/>
      <c r="AV299" s="223"/>
      <c r="AW299" s="223"/>
      <c r="AX299" s="223"/>
      <c r="AY299" s="223"/>
      <c r="AZ299" s="223"/>
      <c r="BA299" s="223"/>
      <c r="BB299" s="223"/>
      <c r="BC299" s="223"/>
      <c r="BD299" s="223"/>
      <c r="BE299" s="223"/>
      <c r="BF299" s="223"/>
      <c r="BG299" s="223"/>
      <c r="BH299" s="223"/>
      <c r="BI299" s="223"/>
      <c r="BJ299" s="223"/>
      <c r="BK299" s="223" t="str">
        <f t="array" ref="BK299">IF(J299="","",
IF(INDEX(Settings!$H:$H,MATCH(BY$1,Settings!$G:$G,0))=TRUE,
100-100*(J299-MIN(J:J))/(MAX(J:J)-MIN(J:J)),
100*(J299-MIN(J:J))/(MAX(J:J)-MIN(J:J))))</f>
        <v/>
      </c>
      <c r="BL299" s="223" t="str">
        <f t="array" ref="BL299">IF(J299="","",
IF(INDEX(Settings!$H:$H,MATCH(BY$1,Settings!$G:$G,0))=TRUE,
100-100*(J299-MINIFS(J:J,$E:$E,$E299))/(MAXIFS(J:J,$E:$E,$E299)-MINIFS(J:J,$E:$E,$E299)),
100*(J299-MINIFS(J:J,$E:$E,$E299))/(MAXIFS(J:J,$E:$E,$E299)-MINIFS(J:J,$E:$E,$E299))))</f>
        <v/>
      </c>
      <c r="BM299" s="223"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4" t="str">
        <f t="array" ref="BQ299">IF(J299="","",
IF(INDEX(Settings!$H:$H,MATCH(BY$1,Settings!$G:$G,0))=TRUE,
-1*(J299-AVERAGE(J:J))/STDEV(J:J),
(J299-AVERAGE(J:J))/STDEV(J:J)))</f>
        <v/>
      </c>
      <c r="BR299" s="224" t="str">
        <f>IFERROR(__xludf.DUMMYFUNCTION("IF(J299="""","""",
IF(INDEX(Settings!$H:$H,MATCH(BY$1,Settings!$G:$G,0))=TRUE,
-1*(J299-AVERAGEIFS(J:J,$E:$E,$E299))/STDEV(FILTER(J:J,$E:$E=$E299)),
(J299-AVERAGEIFS(J:J,$E:$E,$E299))/STDEV(FILTER(J:J,$E:$E=$E299))))"),"")</f>
        <v/>
      </c>
      <c r="BS299" s="224"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3" t="str">
        <f t="array" ref="BY299">IF(J299="","",
IF(INDEX(Settings!$H:$H,MATCH(BY$1,Settings!$G:$G,0))=TRUE,
100-100*(J299-MINIFS(J:J,$E:$E,$E299))/(MAXIFS(J:J,$E:$E,$E299)-MINIFS(J:J,$E:$E,$E299)),
100*(J299-MINIFS(J:J,$E:$E,$E299))/(MAXIFS(J:J,$E:$E,$E299)-MINIFS(J:J,$E:$E,$E299))))</f>
        <v/>
      </c>
      <c r="BZ299" s="223" t="str">
        <f t="array" ref="BZ299">IF(K299="","",
IF(INDEX(Settings!$H:$H,MATCH(BZ$1,Settings!$G:$G,0))=TRUE,
100-100*(K299-MINIFS(K:K,$E:$E,$E299))/(MAXIFS(K:K,$E:$E,$E299)-MINIFS(K:K,$E:$E,$E299)),
100*(K299-MINIFS(K:K,$E:$E,$E299))/(MAXIFS(K:K,$E:$E,$E299)-MINIFS(K:K,$E:$E,$E299))))</f>
        <v/>
      </c>
      <c r="CA299" s="223" t="str">
        <f t="array" ref="CA299">IF(L299="","",
IF(INDEX(Settings!$H:$H,MATCH(CA$1,Settings!$G:$G,0))=TRUE,
100-100*(L299-MINIFS(L:L,$E:$E,$E299))/(MAXIFS(L:L,$E:$E,$E299)-MINIFS(L:L,$E:$E,$E299)),
100*(L299-MINIFS(L:L,$E:$E,$E299))/(MAXIFS(L:L,$E:$E,$E299)-MINIFS(L:L,$E:$E,$E299))))</f>
        <v/>
      </c>
      <c r="CB299" s="223" t="str">
        <f t="array" ref="CB299">IF(M299="","",
IF(INDEX(Settings!$H:$H,MATCH(CB$1,Settings!$G:$G,0))=TRUE,
100-100*(M299-MINIFS(M:M,$E:$E,$E299))/(MAXIFS(M:M,$E:$E,$E299)-MINIFS(M:M,$E:$E,$E299)),
100*(M299-MINIFS(M:M,$E:$E,$E299))/(MAXIFS(M:M,$E:$E,$E299)-MINIFS(M:M,$E:$E,$E299))))</f>
        <v/>
      </c>
      <c r="CC299" s="223" t="str">
        <f t="array" ref="CC299">IF(N299="","",
IF(INDEX(Settings!$H:$H,MATCH(CC$1,Settings!$G:$G,0))=TRUE,
100-100*(N299-MINIFS(N:N,$E:$E,$E299))/(MAXIFS(N:N,$E:$E,$E299)-MINIFS(N:N,$E:$E,$E299)),
100*(N299-MINIFS(N:N,$E:$E,$E299))/(MAXIFS(N:N,$E:$E,$E299)-MINIFS(N:N,$E:$E,$E299))))</f>
        <v/>
      </c>
      <c r="CD299" s="223" t="str">
        <f t="array" ref="CD299">IF(O299="","",
IF(INDEX(Settings!$H:$H,MATCH(CD$1,Settings!$G:$G,0))=TRUE,
100-100*(O299-MINIFS(O:O,$E:$E,$E299))/(MAXIFS(O:O,$E:$E,$E299)-MINIFS(O:O,$E:$E,$E299)),
100*(O299-MINIFS(O:O,$E:$E,$E299))/(MAXIFS(O:O,$E:$E,$E299)-MINIFS(O:O,$E:$E,$E299))))</f>
        <v/>
      </c>
      <c r="CE299" s="223" t="str">
        <f t="array" ref="CE299">IF(P299="","",
IF(INDEX(Settings!$H:$H,MATCH(CE$1,Settings!$G:$G,0))=TRUE,
100-100*(P299-MINIFS(P:P,$E:$E,$E299))/(MAXIFS(P:P,$E:$E,$E299)-MINIFS(P:P,$E:$E,$E299)),
100*(P299-MINIFS(P:P,$E:$E,$E299))/(MAXIFS(P:P,$E:$E,$E299)-MINIFS(P:P,$E:$E,$E299))))</f>
        <v/>
      </c>
      <c r="CF299" s="223" t="str">
        <f t="array" ref="CF299">IF(Q299="","",
IF(INDEX(Settings!$H:$H,MATCH(CF$1,Settings!$G:$G,0))=TRUE,
100-100*(Q299-MINIFS(Q:Q,$E:$E,$E299))/(MAXIFS(Q:Q,$E:$E,$E299)-MINIFS(Q:Q,$E:$E,$E299)),
100*(Q299-MINIFS(Q:Q,$E:$E,$E299))/(MAXIFS(Q:Q,$E:$E,$E299)-MINIFS(Q:Q,$E:$E,$E299))))</f>
        <v/>
      </c>
      <c r="CG299" s="223" t="str">
        <f t="array" ref="CG299">IF(R299="","",
IF(INDEX(Settings!$H:$H,MATCH(CG$1,Settings!$G:$G,0))=TRUE,
100-100*(R299-MINIFS(R:R,$E:$E,$E299))/(MAXIFS(R:R,$E:$E,$E299)-MINIFS(R:R,$E:$E,$E299)),
100*(R299-MINIFS(R:R,$E:$E,$E299))/(MAXIFS(R:R,$E:$E,$E299)-MINIFS(R:R,$E:$E,$E299))))</f>
        <v/>
      </c>
      <c r="CH299" s="223" t="str">
        <f t="array" ref="CH299">IF(S299="","",
IF(INDEX(Settings!$H:$H,MATCH(CH$1,Settings!$G:$G,0))=TRUE,
100-100*(S299-MINIFS(S:S,$E:$E,$E299))/(MAXIFS(S:S,$E:$E,$E299)-MINIFS(S:S,$E:$E,$E299)),
100*(S299-MINIFS(S:S,$E:$E,$E299))/(MAXIFS(S:S,$E:$E,$E299)-MINIFS(S:S,$E:$E,$E299))))</f>
        <v/>
      </c>
      <c r="CI299" s="223" t="str">
        <f t="array" ref="CI299">IF(T299="","",
IF(INDEX(Settings!$H:$H,MATCH(CI$1,Settings!$G:$G,0))=TRUE,
100-100*(T299-MINIFS(T:T,$E:$E,$E299))/(MAXIFS(T:T,$E:$E,$E299)-MINIFS(T:T,$E:$E,$E299)),
100*(T299-MINIFS(T:T,$E:$E,$E299))/(MAXIFS(T:T,$E:$E,$E299)-MINIFS(T:T,$E:$E,$E299))))</f>
        <v/>
      </c>
      <c r="CJ299" s="223" t="str">
        <f t="array" ref="CJ299">IF(U299="","",
IF(INDEX(Settings!$H:$H,MATCH(CJ$1,Settings!$G:$G,0))=TRUE,
100-100*(U299-MINIFS(U:U,$E:$E,$E299))/(MAXIFS(U:U,$E:$E,$E299)-MINIFS(U:U,$E:$E,$E299)),
100*(U299-MINIFS(U:U,$E:$E,$E299))/(MAXIFS(U:U,$E:$E,$E299)-MINIFS(U:U,$E:$E,$E299))))</f>
        <v/>
      </c>
      <c r="CK299" s="223" t="str">
        <f t="array" ref="CK299">IF(V299="","",
IF(INDEX(Settings!$H:$H,MATCH(CK$1,Settings!$G:$G,0))=TRUE,
100-100*(V299-MINIFS(V:V,$E:$E,$E299))/(MAXIFS(V:V,$E:$E,$E299)-MINIFS(V:V,$E:$E,$E299)),
100*(V299-MINIFS(V:V,$E:$E,$E299))/(MAXIFS(V:V,$E:$E,$E299)-MINIFS(V:V,$E:$E,$E299))))</f>
        <v/>
      </c>
      <c r="CL299" s="223" t="str">
        <f t="array" ref="CL299">IF(W299="","",
IF(INDEX(Settings!$H:$H,MATCH(CL$1,Settings!$G:$G,0))=TRUE,
100-100*(W299-MINIFS(W:W,$E:$E,$E299))/(MAXIFS(W:W,$E:$E,$E299)-MINIFS(W:W,$E:$E,$E299)),
100*(W299-MINIFS(W:W,$E:$E,$E299))/(MAXIFS(W:W,$E:$E,$E299)-MINIFS(W:W,$E:$E,$E299))))</f>
        <v/>
      </c>
      <c r="CM299" s="223" t="str">
        <f t="array" ref="CM299">IF(X299="","",
IF(INDEX(Settings!$H:$H,MATCH(CM$1,Settings!$G:$G,0))=TRUE,
100-100*(X299-MINIFS(X:X,$E:$E,$E299))/(MAXIFS(X:X,$E:$E,$E299)-MINIFS(X:X,$E:$E,$E299)),
100*(X299-MINIFS(X:X,$E:$E,$E299))/(MAXIFS(X:X,$E:$E,$E299)-MINIFS(X:X,$E:$E,$E299))))</f>
        <v/>
      </c>
      <c r="CN299" s="223" t="str">
        <f t="array" ref="CN299">IF(Y299="","",
IF(INDEX(Settings!$H:$H,MATCH(CN$1,Settings!$G:$G,0))=TRUE,
100-100*(Y299-MINIFS(Y:Y,$E:$E,$E299))/(MAXIFS(Y:Y,$E:$E,$E299)-MINIFS(Y:Y,$E:$E,$E299)),
100*(Y299-MINIFS(Y:Y,$E:$E,$E299))/(MAXIFS(Y:Y,$E:$E,$E299)-MINIFS(Y:Y,$E:$E,$E299))))</f>
        <v/>
      </c>
      <c r="CO299" s="223" t="str">
        <f t="array" ref="CO299">IF(Z299="","",
IF(INDEX(Settings!$H:$H,MATCH(CO$1,Settings!$G:$G,0))=TRUE,
100-100*(Z299-MINIFS(Z:Z,$E:$E,$E299))/(MAXIFS(Z:Z,$E:$E,$E299)-MINIFS(Z:Z,$E:$E,$E299)),
100*(Z299-MINIFS(Z:Z,$E:$E,$E299))/(MAXIFS(Z:Z,$E:$E,$E299)-MINIFS(Z:Z,$E:$E,$E299))))</f>
        <v/>
      </c>
      <c r="CP299" s="223" t="str">
        <f t="array" ref="CP299">IF(AA299="","",
IF(INDEX(Settings!$H:$H,MATCH(CP$1,Settings!$G:$G,0))=TRUE,
100-100*(AA299-MINIFS(AA:AA,$E:$E,$E299))/(MAXIFS(AA:AA,$E:$E,$E299)-MINIFS(AA:AA,$E:$E,$E299)),
100*(AA299-MINIFS(AA:AA,$E:$E,$E299))/(MAXIFS(AA:AA,$E:$E,$E299)-MINIFS(AA:AA,$E:$E,$E299))))</f>
        <v/>
      </c>
      <c r="CQ299" s="223" t="str">
        <f t="array" ref="CQ299">IF(AB299="","",
IF(INDEX(Settings!$H:$H,MATCH(CQ$1,Settings!$G:$G,0))=TRUE,
100-100*(AB299-MINIFS(AB:AB,$E:$E,$E299))/(MAXIFS(AB:AB,$E:$E,$E299)-MINIFS(AB:AB,$E:$E,$E299)),
100*(AB299-MINIFS(AB:AB,$E:$E,$E299))/(MAXIFS(AB:AB,$E:$E,$E299)-MINIFS(AB:AB,$E:$E,$E299))))</f>
        <v/>
      </c>
      <c r="CR299" s="223" t="str">
        <f t="array" ref="CR299">IF(AC299="","",
IF(INDEX(Settings!$H:$H,MATCH(CR$1,Settings!$G:$G,0))=TRUE,
100-100*(AC299-MINIFS(AC:AC,$E:$E,$E299))/(MAXIFS(AC:AC,$E:$E,$E299)-MINIFS(AC:AC,$E:$E,$E299)),
100*(AC299-MINIFS(AC:AC,$E:$E,$E299))/(MAXIFS(AC:AC,$E:$E,$E299)-MINIFS(AC:AC,$E:$E,$E299))))</f>
        <v/>
      </c>
      <c r="CS299" s="223" t="str">
        <f t="array" ref="CS299">IF(AD299="","",
IF(INDEX(Settings!$H:$H,MATCH(CS$1,Settings!$G:$G,0))=TRUE,
100-100*(AD299-MINIFS(AD:AD,$E:$E,$E299))/(MAXIFS(AD:AD,$E:$E,$E299)-MINIFS(AD:AD,$E:$E,$E299)),
100*(AD299-MINIFS(AD:AD,$E:$E,$E299))/(MAXIFS(AD:AD,$E:$E,$E299)-MINIFS(AD:AD,$E:$E,$E299))))</f>
        <v/>
      </c>
      <c r="CT299" s="223" t="str">
        <f t="array" ref="CT299">IF(AE299="","",
IF(INDEX(Settings!$H:$H,MATCH(CT$1,Settings!$G:$G,0))=TRUE,
100-100*(AE299-MINIFS(AE:AE,$E:$E,$E299))/(MAXIFS(AE:AE,$E:$E,$E299)-MINIFS(AE:AE,$E:$E,$E299)),
100*(AE299-MINIFS(AE:AE,$E:$E,$E299))/(MAXIFS(AE:AE,$E:$E,$E299)-MINIFS(AE:AE,$E:$E,$E299))))</f>
        <v/>
      </c>
      <c r="CU299" s="223" t="str">
        <f t="array" ref="CU299">IF(AF299="","",
IF(INDEX(Settings!$H:$H,MATCH(CU$1,Settings!$G:$G,0))=TRUE,
100-100*(AF299-MINIFS(AF:AF,$E:$E,$E299))/(MAXIFS(AF:AF,$E:$E,$E299)-MINIFS(AF:AF,$E:$E,$E299)),
100*(AF299-MINIFS(AF:AF,$E:$E,$E299))/(MAXIFS(AF:AF,$E:$E,$E299)-MINIFS(AF:AF,$E:$E,$E299))))</f>
        <v/>
      </c>
      <c r="CV299" s="223" t="str">
        <f t="array" ref="CV299">IF(AG299="","",
IF(INDEX(Settings!$H:$H,MATCH(CV$1,Settings!$G:$G,0))=TRUE,
100-100*(AG299-MINIFS(AG:AG,$E:$E,$E299))/(MAXIFS(AG:AG,$E:$E,$E299)-MINIFS(AG:AG,$E:$E,$E299)),
100*(AG299-MINIFS(AG:AG,$E:$E,$E299))/(MAXIFS(AG:AG,$E:$E,$E299)-MINIFS(AG:AG,$E:$E,$E299))))</f>
        <v/>
      </c>
      <c r="CW299" s="223" t="str">
        <f t="array" ref="CW299">IF(AH299="","",
IF(INDEX(Settings!$H:$H,MATCH(CW$1,Settings!$G:$G,0))=TRUE,
100-100*(AH299-MINIFS(AH:AH,$E:$E,$E299))/(MAXIFS(AH:AH,$E:$E,$E299)-MINIFS(AH:AH,$E:$E,$E299)),
100*(AH299-MINIFS(AH:AH,$E:$E,$E299))/(MAXIFS(AH:AH,$E:$E,$E299)-MINIFS(AH:AH,$E:$E,$E299))))</f>
        <v/>
      </c>
      <c r="CX299" s="223" t="str">
        <f t="array" ref="CX299">IF(AI299="","",
IF(INDEX(Settings!$H:$H,MATCH(CX$1,Settings!$G:$G,0))=TRUE,
100-100*(AI299-MINIFS(AI:AI,$E:$E,$E299))/(MAXIFS(AI:AI,$E:$E,$E299)-MINIFS(AI:AI,$E:$E,$E299)),
100*(AI299-MINIFS(AI:AI,$E:$E,$E299))/(MAXIFS(AI:AI,$E:$E,$E299)-MINIFS(AI:AI,$E:$E,$E299))))</f>
        <v/>
      </c>
      <c r="CY299" s="223" t="str">
        <f t="array" ref="CY299">IF(AJ299="","",
IF(INDEX(Settings!$H:$H,MATCH(CY$1,Settings!$G:$G,0))=TRUE,
100-100*(AJ299-MINIFS(AJ:AJ,$E:$E,$E299))/(MAXIFS(AJ:AJ,$E:$E,$E299)-MINIFS(AJ:AJ,$E:$E,$E299)),
100*(AJ299-MINIFS(AJ:AJ,$E:$E,$E299))/(MAXIFS(AJ:AJ,$E:$E,$E299)-MINIFS(AJ:AJ,$E:$E,$E299))))</f>
        <v/>
      </c>
      <c r="CZ299" s="223" t="str">
        <f t="array" ref="CZ299">IF(AK299="","",
IF(INDEX(Settings!$H:$H,MATCH(CZ$1,Settings!$G:$G,0))=TRUE,
100-100*(AK299-MINIFS(AK:AK,$E:$E,$E299))/(MAXIFS(AK:AK,$E:$E,$E299)-MINIFS(AK:AK,$E:$E,$E299)),
100*(AK299-MINIFS(AK:AK,$E:$E,$E299))/(MAXIFS(AK:AK,$E:$E,$E299)-MINIFS(AK:AK,$E:$E,$E299))))</f>
        <v/>
      </c>
      <c r="DA299" s="223" t="str">
        <f t="array" ref="DA299">IF(AL299="","",
IF(INDEX(Settings!$H:$H,MATCH(DA$1,Settings!$G:$G,0))=TRUE,
100-100*(AL299-MINIFS(AL:AL,$E:$E,$E299))/(MAXIFS(AL:AL,$E:$E,$E299)-MINIFS(AL:AL,$E:$E,$E299)),
100*(AL299-MINIFS(AL:AL,$E:$E,$E299))/(MAXIFS(AL:AL,$E:$E,$E299)-MINIFS(AL:AL,$E:$E,$E299))))</f>
        <v/>
      </c>
      <c r="DB299" s="223" t="str">
        <f t="array" ref="DB299">IF(AM299="","",
IF(INDEX(Settings!$H:$H,MATCH(DB$1,Settings!$G:$G,0))=TRUE,
100-100*(AM299-MINIFS(AM:AM,$E:$E,$E299))/(MAXIFS(AM:AM,$E:$E,$E299)-MINIFS(AM:AM,$E:$E,$E299)),
100*(AM299-MINIFS(AM:AM,$E:$E,$E299))/(MAXIFS(AM:AM,$E:$E,$E299)-MINIFS(AM:AM,$E:$E,$E299))))</f>
        <v/>
      </c>
      <c r="DC299" s="223" t="str">
        <f t="array" ref="DC299">IF(AN299="","",
IF(INDEX(Settings!$H:$H,MATCH(DC$1,Settings!$G:$G,0))=TRUE,
100-100*(AN299-MINIFS(AN:AN,$E:$E,$E299))/(MAXIFS(AN:AN,$E:$E,$E299)-MINIFS(AN:AN,$E:$E,$E299)),
100*(AN299-MINIFS(AN:AN,$E:$E,$E299))/(MAXIFS(AN:AN,$E:$E,$E299)-MINIFS(AN:AN,$E:$E,$E299))))</f>
        <v/>
      </c>
      <c r="DD299" s="223" t="str">
        <f t="array" ref="DD299">IF(AO299="","",
IF(INDEX(Settings!$H:$H,MATCH(DD$1,Settings!$G:$G,0))=TRUE,
100-100*(AO299-MINIFS(AO:AO,$E:$E,$E299))/(MAXIFS(AO:AO,$E:$E,$E299)-MINIFS(AO:AO,$E:$E,$E299)),
100*(AO299-MINIFS(AO:AO,$E:$E,$E299))/(MAXIFS(AO:AO,$E:$E,$E299)-MINIFS(AO:AO,$E:$E,$E299))))</f>
        <v/>
      </c>
      <c r="DE299" s="223" t="str">
        <f t="array" ref="DE299">IF(AP299="","",
IF(INDEX(Settings!$H:$H,MATCH(DE$1,Settings!$G:$G,0))=TRUE,
100-100*(AP299-MINIFS(AP:AP,$E:$E,$E299))/(MAXIFS(AP:AP,$E:$E,$E299)-MINIFS(AP:AP,$E:$E,$E299)),
100*(AP299-MINIFS(AP:AP,$E:$E,$E299))/(MAXIFS(AP:AP,$E:$E,$E299)-MINIFS(AP:AP,$E:$E,$E299))))</f>
        <v/>
      </c>
      <c r="DF299" s="223" t="str">
        <f t="array" ref="DF299">IF(AQ299="","",
IF(INDEX(Settings!$H:$H,MATCH(DF$1,Settings!$G:$G,0))=TRUE,
100-100*(AQ299-MINIFS(AQ:AQ,$E:$E,$E299))/(MAXIFS(AQ:AQ,$E:$E,$E299)-MINIFS(AQ:AQ,$E:$E,$E299)),
100*(AQ299-MINIFS(AQ:AQ,$E:$E,$E299))/(MAXIFS(AQ:AQ,$E:$E,$E299)-MINIFS(AQ:AQ,$E:$E,$E299))))</f>
        <v/>
      </c>
      <c r="DG299" s="223" t="str">
        <f t="array" ref="DG299">IF(AR299="","",
IF(INDEX(Settings!$H:$H,MATCH(DG$1,Settings!$G:$G,0))=TRUE,
100-100*(AR299-MINIFS(AR:AR,$E:$E,$E299))/(MAXIFS(AR:AR,$E:$E,$E299)-MINIFS(AR:AR,$E:$E,$E299)),
100*(AR299-MINIFS(AR:AR,$E:$E,$E299))/(MAXIFS(AR:AR,$E:$E,$E299)-MINIFS(AR:AR,$E:$E,$E299))))</f>
        <v/>
      </c>
      <c r="DH299" s="223" t="str">
        <f t="array" ref="DH299">IF(AS299="","",
IF(INDEX(Settings!$H:$H,MATCH(DH$1,Settings!$G:$G,0))=TRUE,
100-100*(AS299-MINIFS(AS:AS,$E:$E,$E299))/(MAXIFS(AS:AS,$E:$E,$E299)-MINIFS(AS:AS,$E:$E,$E299)),
100*(AS299-MINIFS(AS:AS,$E:$E,$E299))/(MAXIFS(AS:AS,$E:$E,$E299)-MINIFS(AS:AS,$E:$E,$E299))))</f>
        <v/>
      </c>
      <c r="DI299" s="223" t="str">
        <f t="array" ref="DI299">IF(AT299="","",
IF(INDEX(Settings!$H:$H,MATCH(DI$1,Settings!$G:$G,0))=TRUE,
100-100*(AT299-MINIFS(AT:AT,$E:$E,$E299))/(MAXIFS(AT:AT,$E:$E,$E299)-MINIFS(AT:AT,$E:$E,$E299)),
100*(AT299-MINIFS(AT:AT,$E:$E,$E299))/(MAXIFS(AT:AT,$E:$E,$E299)-MINIFS(AT:AT,$E:$E,$E299))))</f>
        <v/>
      </c>
      <c r="DJ299" s="223" t="str">
        <f t="array" ref="DJ299">IF(AU299="","",
IF(INDEX(Settings!$H:$H,MATCH(DJ$1,Settings!$G:$G,0))=TRUE,
100-100*(AU299-MINIFS(AU:AU,$E:$E,$E299))/(MAXIFS(AU:AU,$E:$E,$E299)-MINIFS(AU:AU,$E:$E,$E299)),
100*(AU299-MINIFS(AU:AU,$E:$E,$E299))/(MAXIFS(AU:AU,$E:$E,$E299)-MINIFS(AU:AU,$E:$E,$E299))))</f>
        <v/>
      </c>
      <c r="DK299" s="223" t="str">
        <f t="array" ref="DK299">IF(AV299="","",
IF(INDEX(Settings!$H:$H,MATCH(DK$1,Settings!$G:$G,0))=TRUE,
100-100*(AV299-MINIFS(AV:AV,$E:$E,$E299))/(MAXIFS(AV:AV,$E:$E,$E299)-MINIFS(AV:AV,$E:$E,$E299)),
100*(AV299-MINIFS(AV:AV,$E:$E,$E299))/(MAXIFS(AV:AV,$E:$E,$E299)-MINIFS(AV:AV,$E:$E,$E299))))</f>
        <v/>
      </c>
      <c r="DL299" s="223" t="str">
        <f t="array" ref="DL299">IF(AW299="","",
IF(INDEX(Settings!$H:$H,MATCH(DL$1,Settings!$G:$G,0))=TRUE,
100-100*(AW299-MINIFS(AW:AW,$E:$E,$E299))/(MAXIFS(AW:AW,$E:$E,$E299)-MINIFS(AW:AW,$E:$E,$E299)),
100*(AW299-MINIFS(AW:AW,$E:$E,$E299))/(MAXIFS(AW:AW,$E:$E,$E299)-MINIFS(AW:AW,$E:$E,$E299))))</f>
        <v/>
      </c>
      <c r="DM299" s="223" t="str">
        <f t="array" ref="DM299">IF(AX299="","",
IF(INDEX(Settings!$H:$H,MATCH(DM$1,Settings!$G:$G,0))=TRUE,
100-100*(AX299-MINIFS(AX:AX,$E:$E,$E299))/(MAXIFS(AX:AX,$E:$E,$E299)-MINIFS(AX:AX,$E:$E,$E299)),
100*(AX299-MINIFS(AX:AX,$E:$E,$E299))/(MAXIFS(AX:AX,$E:$E,$E299)-MINIFS(AX:AX,$E:$E,$E299))))</f>
        <v/>
      </c>
      <c r="DN299" s="223" t="str">
        <f t="array" ref="DN299">IF(AY299="","",
IF(INDEX(Settings!$H:$H,MATCH(DN$1,Settings!$G:$G,0))=TRUE,
100-100*(AY299-MINIFS(AY:AY,$E:$E,$E299))/(MAXIFS(AY:AY,$E:$E,$E299)-MINIFS(AY:AY,$E:$E,$E299)),
100*(AY299-MINIFS(AY:AY,$E:$E,$E299))/(MAXIFS(AY:AY,$E:$E,$E299)-MINIFS(AY:AY,$E:$E,$E299))))</f>
        <v/>
      </c>
      <c r="DO299" s="223" t="str">
        <f t="array" ref="DO299">IF(AZ299="","",
IF(INDEX(Settings!$H:$H,MATCH(DO$1,Settings!$G:$G,0))=TRUE,
100-100*(AZ299-MINIFS(AZ:AZ,$E:$E,$E299))/(MAXIFS(AZ:AZ,$E:$E,$E299)-MINIFS(AZ:AZ,$E:$E,$E299)),
100*(AZ299-MINIFS(AZ:AZ,$E:$E,$E299))/(MAXIFS(AZ:AZ,$E:$E,$E299)-MINIFS(AZ:AZ,$E:$E,$E299))))</f>
        <v/>
      </c>
      <c r="DP299" s="223" t="str">
        <f t="array" ref="DP299">IF(BA299="","",
IF(INDEX(Settings!$H:$H,MATCH(DP$1,Settings!$G:$G,0))=TRUE,
100-100*(BA299-MINIFS(BA:BA,$E:$E,$E299))/(MAXIFS(BA:BA,$E:$E,$E299)-MINIFS(BA:BA,$E:$E,$E299)),
100*(BA299-MINIFS(BA:BA,$E:$E,$E299))/(MAXIFS(BA:BA,$E:$E,$E299)-MINIFS(BA:BA,$E:$E,$E299))))</f>
        <v/>
      </c>
      <c r="DQ299" s="223" t="str">
        <f t="array" ref="DQ299">IF(BB299="","",
IF(INDEX(Settings!$H:$H,MATCH(DQ$1,Settings!$G:$G,0))=TRUE,
100-100*(BB299-MINIFS(BB:BB,$E:$E,$E299))/(MAXIFS(BB:BB,$E:$E,$E299)-MINIFS(BB:BB,$E:$E,$E299)),
100*(BB299-MINIFS(BB:BB,$E:$E,$E299))/(MAXIFS(BB:BB,$E:$E,$E299)-MINIFS(BB:BB,$E:$E,$E299))))</f>
        <v/>
      </c>
      <c r="DR299" s="223" t="str">
        <f t="array" ref="DR299">IF(BC299="","",
IF(INDEX(Settings!$H:$H,MATCH(DR$1,Settings!$G:$G,0))=TRUE,
100-100*(BC299-MINIFS(BC:BC,$E:$E,$E299))/(MAXIFS(BC:BC,$E:$E,$E299)-MINIFS(BC:BC,$E:$E,$E299)),
100*(BC299-MINIFS(BC:BC,$E:$E,$E299))/(MAXIFS(BC:BC,$E:$E,$E299)-MINIFS(BC:BC,$E:$E,$E299))))</f>
        <v/>
      </c>
      <c r="DS299" s="223" t="str">
        <f t="array" ref="DS299">IF(BD299="","",
IF(INDEX(Settings!$H:$H,MATCH(DS$1,Settings!$G:$G,0))=TRUE,
100-100*(BD299-MINIFS(BD:BD,$E:$E,$E299))/(MAXIFS(BD:BD,$E:$E,$E299)-MINIFS(BD:BD,$E:$E,$E299)),
100*(BD299-MINIFS(BD:BD,$E:$E,$E299))/(MAXIFS(BD:BD,$E:$E,$E299)-MINIFS(BD:BD,$E:$E,$E299))))</f>
        <v/>
      </c>
      <c r="DT299" s="223" t="str">
        <f t="array" ref="DT299">IF(BE299="","",
IF(INDEX(Settings!$H:$H,MATCH(DT$1,Settings!$G:$G,0))=TRUE,
100-100*(BE299-MINIFS(BE:BE,$E:$E,$E299))/(MAXIFS(BE:BE,$E:$E,$E299)-MINIFS(BE:BE,$E:$E,$E299)),
100*(BE299-MINIFS(BE:BE,$E:$E,$E299))/(MAXIFS(BE:BE,$E:$E,$E299)-MINIFS(BE:BE,$E:$E,$E299))))</f>
        <v/>
      </c>
      <c r="DU299" s="223" t="str">
        <f t="array" ref="DU299">IF(BF299="","",
IF(INDEX(Settings!$H:$H,MATCH(DU$1,Settings!$G:$G,0))=TRUE,
100-100*(BF299-MINIFS(BF:BF,$E:$E,$E299))/(MAXIFS(BF:BF,$E:$E,$E299)-MINIFS(BF:BF,$E:$E,$E299)),
100*(BF299-MINIFS(BF:BF,$E:$E,$E299))/(MAXIFS(BF:BF,$E:$E,$E299)-MINIFS(BF:BF,$E:$E,$E299))))</f>
        <v/>
      </c>
      <c r="DV299" s="223" t="str">
        <f t="array" ref="DV299">IF(BG299="","",
IF(INDEX(Settings!$H:$H,MATCH(DV$1,Settings!$G:$G,0))=TRUE,
100-100*(BG299-MINIFS(BG:BG,$E:$E,$E299))/(MAXIFS(BG:BG,$E:$E,$E299)-MINIFS(BG:BG,$E:$E,$E299)),
100*(BG299-MINIFS(BG:BG,$E:$E,$E299))/(MAXIFS(BG:BG,$E:$E,$E299)-MINIFS(BG:BG,$E:$E,$E299))))</f>
        <v/>
      </c>
      <c r="DW299" s="223" t="str">
        <f t="array" ref="DW299">IF(BH299="","",
IF(INDEX(Settings!$H:$H,MATCH(DW$1,Settings!$G:$G,0))=TRUE,
100-100*(BH299-MINIFS(BH:BH,$E:$E,$E299))/(MAXIFS(BH:BH,$E:$E,$E299)-MINIFS(BH:BH,$E:$E,$E299)),
100*(BH299-MINIFS(BH:BH,$E:$E,$E299))/(MAXIFS(BH:BH,$E:$E,$E299)-MINIFS(BH:BH,$E:$E,$E299))))</f>
        <v/>
      </c>
      <c r="DX299" s="223" t="str">
        <f t="array" ref="DX299">IF(BI299="","",
IF(INDEX(Settings!$H:$H,MATCH(DX$1,Settings!$G:$G,0))=TRUE,
100-100*(BI299-MINIFS(BI:BI,$E:$E,$E299))/(MAXIFS(BI:BI,$E:$E,$E299)-MINIFS(BI:BI,$E:$E,$E299)),
100*(BI299-MINIFS(BI:BI,$E:$E,$E299))/(MAXIFS(BI:BI,$E:$E,$E299)-MINIFS(BI:BI,$E:$E,$E299))))</f>
        <v/>
      </c>
      <c r="DY299" s="223" t="str">
        <f t="array" ref="DY299">IF(BJ299="","",
IF(INDEX(Settings!$H:$H,MATCH(DY$1,Settings!$G:$G,0))=TRUE,
100-100*(BJ299-MINIFS(BJ:BJ,$E:$E,$E299))/(MAXIFS(BJ:BJ,$E:$E,$E299)-MINIFS(BJ:BJ,$E:$E,$E299)),
100*(BJ299-MINIFS(BJ:BJ,$E:$E,$E299))/(MAXIFS(BJ:BJ,$E:$E,$E299)-MINIFS(BJ:BJ,$E:$E,$E299))))</f>
        <v/>
      </c>
      <c r="DZ299" s="225"/>
      <c r="EA299" s="225"/>
      <c r="EB299" s="225" t="str">
        <f t="shared" si="8"/>
        <v/>
      </c>
      <c r="EC299" s="225" t="str">
        <f t="shared" si="9"/>
        <v/>
      </c>
      <c r="ED299" s="225" t="str">
        <f t="shared" si="10"/>
        <v/>
      </c>
      <c r="EE299" s="225" t="str">
        <f t="shared" si="11"/>
        <v/>
      </c>
      <c r="EF299" s="225" t="str">
        <f t="shared" si="12"/>
        <v/>
      </c>
      <c r="EG299" s="225" t="str">
        <f t="shared" si="13"/>
        <v/>
      </c>
      <c r="EH299" s="225"/>
      <c r="EI299" s="225"/>
      <c r="EJ299" s="225"/>
      <c r="EK299" s="225"/>
      <c r="EL299" s="225"/>
      <c r="EM299" s="225"/>
    </row>
    <row r="300">
      <c r="A300" s="231"/>
      <c r="B300" s="231"/>
      <c r="C300" s="231"/>
      <c r="D300" s="231" t="str">
        <f t="array" ref="D300">IFERROR(INDEX(Profiles!$B:$B,MATCH($A300,Profiles!$A:$A,0)),"")</f>
        <v/>
      </c>
      <c r="E300" s="231"/>
      <c r="F300" s="231"/>
      <c r="G300" s="231"/>
      <c r="H300" s="231"/>
      <c r="I300" s="231" t="str">
        <f>IF(A300="","",IF(Settings!$N$3="DATE",F300&amp;": "&amp;TEXT(B300,"M/DD/YY"),F300&amp;": "&amp;H300))</f>
        <v/>
      </c>
      <c r="J300" s="231"/>
      <c r="K300" s="231"/>
      <c r="L300" s="231"/>
      <c r="M300" s="232" t="str">
        <f t="shared" si="14"/>
        <v/>
      </c>
      <c r="N300" s="231"/>
      <c r="O300" s="231"/>
      <c r="P300" s="231"/>
      <c r="Q300" s="231"/>
      <c r="R300" s="231"/>
      <c r="S300" s="230" t="str">
        <f>IFERROR(VLOOKUP(AF300, 'YOYO IR Scores'!A:C, 3, FALSE), "")
</f>
        <v/>
      </c>
      <c r="T300" s="231"/>
      <c r="U300" s="231"/>
      <c r="V300" s="231"/>
      <c r="W300" s="231"/>
      <c r="X300" s="233" t="str">
        <f t="shared" si="4"/>
        <v/>
      </c>
      <c r="Y300" s="234" t="str">
        <f t="shared" si="5"/>
        <v/>
      </c>
      <c r="Z300" s="234" t="str">
        <f t="shared" si="6"/>
        <v/>
      </c>
      <c r="AA300" s="233" t="str">
        <f t="shared" si="7"/>
        <v/>
      </c>
      <c r="AB300" s="232"/>
      <c r="AC300" s="232"/>
      <c r="AD300" s="232"/>
      <c r="AE300" s="232" t="str">
        <f>IFERROR(VLOOKUP(AF300, 'YOYO IR Scores'!A:C, 2, FALSE), "")</f>
        <v/>
      </c>
      <c r="AF300" s="232"/>
      <c r="AG300" s="232"/>
      <c r="AH300" s="232"/>
      <c r="AI300" s="232"/>
      <c r="AJ300" s="232"/>
      <c r="AK300" s="232"/>
      <c r="AL300" s="232"/>
      <c r="AM300" s="232"/>
      <c r="AN300" s="232"/>
      <c r="AO300" s="232"/>
      <c r="AP300" s="232"/>
      <c r="AQ300" s="232"/>
      <c r="AR300" s="232"/>
      <c r="AS300" s="232"/>
      <c r="AT300" s="232"/>
      <c r="AU300" s="232"/>
      <c r="AV300" s="232"/>
      <c r="AW300" s="232"/>
      <c r="AX300" s="232"/>
      <c r="AY300" s="232"/>
      <c r="AZ300" s="232"/>
      <c r="BA300" s="232"/>
      <c r="BB300" s="232"/>
      <c r="BC300" s="232"/>
      <c r="BD300" s="232"/>
      <c r="BE300" s="232"/>
      <c r="BF300" s="232"/>
      <c r="BG300" s="232"/>
      <c r="BH300" s="232"/>
      <c r="BI300" s="232"/>
      <c r="BJ300" s="232"/>
      <c r="BK300" s="232" t="str">
        <f t="array" ref="BK300">IF(J300="","",
IF(INDEX(Settings!$H:$H,MATCH(BY$1,Settings!$G:$G,0))=TRUE,
100-100*(J300-MIN(J:J))/(MAX(J:J)-MIN(J:J)),
100*(J300-MIN(J:J))/(MAX(J:J)-MIN(J:J))))</f>
        <v/>
      </c>
      <c r="BL300" s="232" t="str">
        <f t="array" ref="BL300">IF(J300="","",
IF(INDEX(Settings!$H:$H,MATCH(BY$1,Settings!$G:$G,0))=TRUE,
100-100*(J300-MINIFS(J:J,$E:$E,$E300))/(MAXIFS(J:J,$E:$E,$E300)-MINIFS(J:J,$E:$E,$E300)),
100*(J300-MINIFS(J:J,$E:$E,$E300))/(MAXIFS(J:J,$E:$E,$E300)-MINIFS(J:J,$E:$E,$E300))))</f>
        <v/>
      </c>
      <c r="BM300" s="232" t="str">
        <f t="array" ref="BM300">IF(J300="","",
IF(INDEX(Settings!$H:$H,MATCH(BY$1,Settings!$G:$G,0))=TRUE,
100-100*(J300-MINIFS(J:J,$E:$E,$E300,$I:$I,$I300))/(MAXIFS(J:J,$E:$E,$E300,$I:$I,$I300)-MINIFS(J:J,$E:$E,$E300,$I:$I,$I300)),
100*(J300-MINIFS(J:J,$E:$E,$E300,$I:$I,$I300))/(MAXIFS(J:J,$E:$E,$E300,$I:$I,$I300)-MINIFS(J:J,$E:$E,$E300,$I:$I,$I300))))</f>
        <v/>
      </c>
      <c r="BN300" s="231" t="str">
        <f t="array" ref="BN300">IF(J300="","",
IF(INDEX(Settings!$H:$H,MATCH(BY$1,Settings!$G:$G,0))=TRUE,
100-100*PERCENTRANK(J:J,J300),
100*PERCENTRANK(J:J,J300)))</f>
        <v/>
      </c>
      <c r="BO300" s="231" t="str">
        <f>IFERROR(__xludf.DUMMYFUNCTION("IF(J300="""","""",
IF(INDEX(Settings!$H:$H,MATCH(BY$1,Settings!$G:$G,0))=TRUE,
100-100*PERCENTRANK(FILTER(J:J,$E:$E=$E300),J300),
100*PERCENTRANK(FILTER(J:J,$E:$E=$E300),J300)))"),"")</f>
        <v/>
      </c>
      <c r="BP300" s="231" t="str">
        <f>IFERROR(__xludf.DUMMYFUNCTION("IF(J300="""","""",
IF(INDEX(Settings!$H:$H,MATCH(BY$1,Settings!$G:$G,0))=TRUE,
100-100*PERCENTRANK(FILTER(J:J,$E:$E=$E300,$I:$I=$I300),J300),
100*PERCENTRANK(FILTER(J:J,$E:$E=$E300,$I:$I=$I300),J300)))"),"")</f>
        <v/>
      </c>
      <c r="BQ300" s="233" t="str">
        <f t="array" ref="BQ300">IF(J300="","",
IF(INDEX(Settings!$H:$H,MATCH(BY$1,Settings!$G:$G,0))=TRUE,
-1*(J300-AVERAGE(J:J))/STDEV(J:J),
(J300-AVERAGE(J:J))/STDEV(J:J)))</f>
        <v/>
      </c>
      <c r="BR300" s="233" t="str">
        <f>IFERROR(__xludf.DUMMYFUNCTION("IF(J300="""","""",
IF(INDEX(Settings!$H:$H,MATCH(BY$1,Settings!$G:$G,0))=TRUE,
-1*(J300-AVERAGEIFS(J:J,$E:$E,$E300))/STDEV(FILTER(J:J,$E:$E=$E300)),
(J300-AVERAGEIFS(J:J,$E:$E,$E300))/STDEV(FILTER(J:J,$E:$E=$E300))))"),"")</f>
        <v/>
      </c>
      <c r="BS300" s="233"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1"/>
      <c r="BX300" s="231"/>
      <c r="BY300" s="232" t="str">
        <f t="array" ref="BY300">IF(J300="","",
IF(INDEX(Settings!$H:$H,MATCH(BY$1,Settings!$G:$G,0))=TRUE,
100-100*(J300-MINIFS(J:J,$E:$E,$E300))/(MAXIFS(J:J,$E:$E,$E300)-MINIFS(J:J,$E:$E,$E300)),
100*(J300-MINIFS(J:J,$E:$E,$E300))/(MAXIFS(J:J,$E:$E,$E300)-MINIFS(J:J,$E:$E,$E300))))</f>
        <v/>
      </c>
      <c r="BZ300" s="232" t="str">
        <f t="array" ref="BZ300">IF(K300="","",
IF(INDEX(Settings!$H:$H,MATCH(BZ$1,Settings!$G:$G,0))=TRUE,
100-100*(K300-MINIFS(K:K,$E:$E,$E300))/(MAXIFS(K:K,$E:$E,$E300)-MINIFS(K:K,$E:$E,$E300)),
100*(K300-MINIFS(K:K,$E:$E,$E300))/(MAXIFS(K:K,$E:$E,$E300)-MINIFS(K:K,$E:$E,$E300))))</f>
        <v/>
      </c>
      <c r="CA300" s="232" t="str">
        <f t="array" ref="CA300">IF(L300="","",
IF(INDEX(Settings!$H:$H,MATCH(CA$1,Settings!$G:$G,0))=TRUE,
100-100*(L300-MINIFS(L:L,$E:$E,$E300))/(MAXIFS(L:L,$E:$E,$E300)-MINIFS(L:L,$E:$E,$E300)),
100*(L300-MINIFS(L:L,$E:$E,$E300))/(MAXIFS(L:L,$E:$E,$E300)-MINIFS(L:L,$E:$E,$E300))))</f>
        <v/>
      </c>
      <c r="CB300" s="232" t="str">
        <f t="array" ref="CB300">IF(M300="","",
IF(INDEX(Settings!$H:$H,MATCH(CB$1,Settings!$G:$G,0))=TRUE,
100-100*(M300-MINIFS(M:M,$E:$E,$E300))/(MAXIFS(M:M,$E:$E,$E300)-MINIFS(M:M,$E:$E,$E300)),
100*(M300-MINIFS(M:M,$E:$E,$E300))/(MAXIFS(M:M,$E:$E,$E300)-MINIFS(M:M,$E:$E,$E300))))</f>
        <v/>
      </c>
      <c r="CC300" s="232" t="str">
        <f t="array" ref="CC300">IF(N300="","",
IF(INDEX(Settings!$H:$H,MATCH(CC$1,Settings!$G:$G,0))=TRUE,
100-100*(N300-MINIFS(N:N,$E:$E,$E300))/(MAXIFS(N:N,$E:$E,$E300)-MINIFS(N:N,$E:$E,$E300)),
100*(N300-MINIFS(N:N,$E:$E,$E300))/(MAXIFS(N:N,$E:$E,$E300)-MINIFS(N:N,$E:$E,$E300))))</f>
        <v/>
      </c>
      <c r="CD300" s="232" t="str">
        <f t="array" ref="CD300">IF(O300="","",
IF(INDEX(Settings!$H:$H,MATCH(CD$1,Settings!$G:$G,0))=TRUE,
100-100*(O300-MINIFS(O:O,$E:$E,$E300))/(MAXIFS(O:O,$E:$E,$E300)-MINIFS(O:O,$E:$E,$E300)),
100*(O300-MINIFS(O:O,$E:$E,$E300))/(MAXIFS(O:O,$E:$E,$E300)-MINIFS(O:O,$E:$E,$E300))))</f>
        <v/>
      </c>
      <c r="CE300" s="232" t="str">
        <f t="array" ref="CE300">IF(P300="","",
IF(INDEX(Settings!$H:$H,MATCH(CE$1,Settings!$G:$G,0))=TRUE,
100-100*(P300-MINIFS(P:P,$E:$E,$E300))/(MAXIFS(P:P,$E:$E,$E300)-MINIFS(P:P,$E:$E,$E300)),
100*(P300-MINIFS(P:P,$E:$E,$E300))/(MAXIFS(P:P,$E:$E,$E300)-MINIFS(P:P,$E:$E,$E300))))</f>
        <v/>
      </c>
      <c r="CF300" s="232" t="str">
        <f t="array" ref="CF300">IF(Q300="","",
IF(INDEX(Settings!$H:$H,MATCH(CF$1,Settings!$G:$G,0))=TRUE,
100-100*(Q300-MINIFS(Q:Q,$E:$E,$E300))/(MAXIFS(Q:Q,$E:$E,$E300)-MINIFS(Q:Q,$E:$E,$E300)),
100*(Q300-MINIFS(Q:Q,$E:$E,$E300))/(MAXIFS(Q:Q,$E:$E,$E300)-MINIFS(Q:Q,$E:$E,$E300))))</f>
        <v/>
      </c>
      <c r="CG300" s="232" t="str">
        <f t="array" ref="CG300">IF(R300="","",
IF(INDEX(Settings!$H:$H,MATCH(CG$1,Settings!$G:$G,0))=TRUE,
100-100*(R300-MINIFS(R:R,$E:$E,$E300))/(MAXIFS(R:R,$E:$E,$E300)-MINIFS(R:R,$E:$E,$E300)),
100*(R300-MINIFS(R:R,$E:$E,$E300))/(MAXIFS(R:R,$E:$E,$E300)-MINIFS(R:R,$E:$E,$E300))))</f>
        <v/>
      </c>
      <c r="CH300" s="232" t="str">
        <f t="array" ref="CH300">IF(S300="","",
IF(INDEX(Settings!$H:$H,MATCH(CH$1,Settings!$G:$G,0))=TRUE,
100-100*(S300-MINIFS(S:S,$E:$E,$E300))/(MAXIFS(S:S,$E:$E,$E300)-MINIFS(S:S,$E:$E,$E300)),
100*(S300-MINIFS(S:S,$E:$E,$E300))/(MAXIFS(S:S,$E:$E,$E300)-MINIFS(S:S,$E:$E,$E300))))</f>
        <v/>
      </c>
      <c r="CI300" s="232" t="str">
        <f t="array" ref="CI300">IF(T300="","",
IF(INDEX(Settings!$H:$H,MATCH(CI$1,Settings!$G:$G,0))=TRUE,
100-100*(T300-MINIFS(T:T,$E:$E,$E300))/(MAXIFS(T:T,$E:$E,$E300)-MINIFS(T:T,$E:$E,$E300)),
100*(T300-MINIFS(T:T,$E:$E,$E300))/(MAXIFS(T:T,$E:$E,$E300)-MINIFS(T:T,$E:$E,$E300))))</f>
        <v/>
      </c>
      <c r="CJ300" s="232" t="str">
        <f t="array" ref="CJ300">IF(U300="","",
IF(INDEX(Settings!$H:$H,MATCH(CJ$1,Settings!$G:$G,0))=TRUE,
100-100*(U300-MINIFS(U:U,$E:$E,$E300))/(MAXIFS(U:U,$E:$E,$E300)-MINIFS(U:U,$E:$E,$E300)),
100*(U300-MINIFS(U:U,$E:$E,$E300))/(MAXIFS(U:U,$E:$E,$E300)-MINIFS(U:U,$E:$E,$E300))))</f>
        <v/>
      </c>
      <c r="CK300" s="232" t="str">
        <f t="array" ref="CK300">IF(V300="","",
IF(INDEX(Settings!$H:$H,MATCH(CK$1,Settings!$G:$G,0))=TRUE,
100-100*(V300-MINIFS(V:V,$E:$E,$E300))/(MAXIFS(V:V,$E:$E,$E300)-MINIFS(V:V,$E:$E,$E300)),
100*(V300-MINIFS(V:V,$E:$E,$E300))/(MAXIFS(V:V,$E:$E,$E300)-MINIFS(V:V,$E:$E,$E300))))</f>
        <v/>
      </c>
      <c r="CL300" s="232" t="str">
        <f t="array" ref="CL300">IF(W300="","",
IF(INDEX(Settings!$H:$H,MATCH(CL$1,Settings!$G:$G,0))=TRUE,
100-100*(W300-MINIFS(W:W,$E:$E,$E300))/(MAXIFS(W:W,$E:$E,$E300)-MINIFS(W:W,$E:$E,$E300)),
100*(W300-MINIFS(W:W,$E:$E,$E300))/(MAXIFS(W:W,$E:$E,$E300)-MINIFS(W:W,$E:$E,$E300))))</f>
        <v/>
      </c>
      <c r="CM300" s="232" t="str">
        <f t="array" ref="CM300">IF(X300="","",
IF(INDEX(Settings!$H:$H,MATCH(CM$1,Settings!$G:$G,0))=TRUE,
100-100*(X300-MINIFS(X:X,$E:$E,$E300))/(MAXIFS(X:X,$E:$E,$E300)-MINIFS(X:X,$E:$E,$E300)),
100*(X300-MINIFS(X:X,$E:$E,$E300))/(MAXIFS(X:X,$E:$E,$E300)-MINIFS(X:X,$E:$E,$E300))))</f>
        <v/>
      </c>
      <c r="CN300" s="232" t="str">
        <f t="array" ref="CN300">IF(Y300="","",
IF(INDEX(Settings!$H:$H,MATCH(CN$1,Settings!$G:$G,0))=TRUE,
100-100*(Y300-MINIFS(Y:Y,$E:$E,$E300))/(MAXIFS(Y:Y,$E:$E,$E300)-MINIFS(Y:Y,$E:$E,$E300)),
100*(Y300-MINIFS(Y:Y,$E:$E,$E300))/(MAXIFS(Y:Y,$E:$E,$E300)-MINIFS(Y:Y,$E:$E,$E300))))</f>
        <v/>
      </c>
      <c r="CO300" s="232" t="str">
        <f t="array" ref="CO300">IF(Z300="","",
IF(INDEX(Settings!$H:$H,MATCH(CO$1,Settings!$G:$G,0))=TRUE,
100-100*(Z300-MINIFS(Z:Z,$E:$E,$E300))/(MAXIFS(Z:Z,$E:$E,$E300)-MINIFS(Z:Z,$E:$E,$E300)),
100*(Z300-MINIFS(Z:Z,$E:$E,$E300))/(MAXIFS(Z:Z,$E:$E,$E300)-MINIFS(Z:Z,$E:$E,$E300))))</f>
        <v/>
      </c>
      <c r="CP300" s="232" t="str">
        <f t="array" ref="CP300">IF(AA300="","",
IF(INDEX(Settings!$H:$H,MATCH(CP$1,Settings!$G:$G,0))=TRUE,
100-100*(AA300-MINIFS(AA:AA,$E:$E,$E300))/(MAXIFS(AA:AA,$E:$E,$E300)-MINIFS(AA:AA,$E:$E,$E300)),
100*(AA300-MINIFS(AA:AA,$E:$E,$E300))/(MAXIFS(AA:AA,$E:$E,$E300)-MINIFS(AA:AA,$E:$E,$E300))))</f>
        <v/>
      </c>
      <c r="CQ300" s="232" t="str">
        <f t="array" ref="CQ300">IF(AB300="","",
IF(INDEX(Settings!$H:$H,MATCH(CQ$1,Settings!$G:$G,0))=TRUE,
100-100*(AB300-MINIFS(AB:AB,$E:$E,$E300))/(MAXIFS(AB:AB,$E:$E,$E300)-MINIFS(AB:AB,$E:$E,$E300)),
100*(AB300-MINIFS(AB:AB,$E:$E,$E300))/(MAXIFS(AB:AB,$E:$E,$E300)-MINIFS(AB:AB,$E:$E,$E300))))</f>
        <v/>
      </c>
      <c r="CR300" s="232" t="str">
        <f t="array" ref="CR300">IF(AC300="","",
IF(INDEX(Settings!$H:$H,MATCH(CR$1,Settings!$G:$G,0))=TRUE,
100-100*(AC300-MINIFS(AC:AC,$E:$E,$E300))/(MAXIFS(AC:AC,$E:$E,$E300)-MINIFS(AC:AC,$E:$E,$E300)),
100*(AC300-MINIFS(AC:AC,$E:$E,$E300))/(MAXIFS(AC:AC,$E:$E,$E300)-MINIFS(AC:AC,$E:$E,$E300))))</f>
        <v/>
      </c>
      <c r="CS300" s="232" t="str">
        <f t="array" ref="CS300">IF(AD300="","",
IF(INDEX(Settings!$H:$H,MATCH(CS$1,Settings!$G:$G,0))=TRUE,
100-100*(AD300-MINIFS(AD:AD,$E:$E,$E300))/(MAXIFS(AD:AD,$E:$E,$E300)-MINIFS(AD:AD,$E:$E,$E300)),
100*(AD300-MINIFS(AD:AD,$E:$E,$E300))/(MAXIFS(AD:AD,$E:$E,$E300)-MINIFS(AD:AD,$E:$E,$E300))))</f>
        <v/>
      </c>
      <c r="CT300" s="232" t="str">
        <f t="array" ref="CT300">IF(AE300="","",
IF(INDEX(Settings!$H:$H,MATCH(CT$1,Settings!$G:$G,0))=TRUE,
100-100*(AE300-MINIFS(AE:AE,$E:$E,$E300))/(MAXIFS(AE:AE,$E:$E,$E300)-MINIFS(AE:AE,$E:$E,$E300)),
100*(AE300-MINIFS(AE:AE,$E:$E,$E300))/(MAXIFS(AE:AE,$E:$E,$E300)-MINIFS(AE:AE,$E:$E,$E300))))</f>
        <v/>
      </c>
      <c r="CU300" s="232" t="str">
        <f t="array" ref="CU300">IF(AF300="","",
IF(INDEX(Settings!$H:$H,MATCH(CU$1,Settings!$G:$G,0))=TRUE,
100-100*(AF300-MINIFS(AF:AF,$E:$E,$E300))/(MAXIFS(AF:AF,$E:$E,$E300)-MINIFS(AF:AF,$E:$E,$E300)),
100*(AF300-MINIFS(AF:AF,$E:$E,$E300))/(MAXIFS(AF:AF,$E:$E,$E300)-MINIFS(AF:AF,$E:$E,$E300))))</f>
        <v/>
      </c>
      <c r="CV300" s="232" t="str">
        <f t="array" ref="CV300">IF(AG300="","",
IF(INDEX(Settings!$H:$H,MATCH(CV$1,Settings!$G:$G,0))=TRUE,
100-100*(AG300-MINIFS(AG:AG,$E:$E,$E300))/(MAXIFS(AG:AG,$E:$E,$E300)-MINIFS(AG:AG,$E:$E,$E300)),
100*(AG300-MINIFS(AG:AG,$E:$E,$E300))/(MAXIFS(AG:AG,$E:$E,$E300)-MINIFS(AG:AG,$E:$E,$E300))))</f>
        <v/>
      </c>
      <c r="CW300" s="232" t="str">
        <f t="array" ref="CW300">IF(AH300="","",
IF(INDEX(Settings!$H:$H,MATCH(CW$1,Settings!$G:$G,0))=TRUE,
100-100*(AH300-MINIFS(AH:AH,$E:$E,$E300))/(MAXIFS(AH:AH,$E:$E,$E300)-MINIFS(AH:AH,$E:$E,$E300)),
100*(AH300-MINIFS(AH:AH,$E:$E,$E300))/(MAXIFS(AH:AH,$E:$E,$E300)-MINIFS(AH:AH,$E:$E,$E300))))</f>
        <v/>
      </c>
      <c r="CX300" s="232" t="str">
        <f t="array" ref="CX300">IF(AI300="","",
IF(INDEX(Settings!$H:$H,MATCH(CX$1,Settings!$G:$G,0))=TRUE,
100-100*(AI300-MINIFS(AI:AI,$E:$E,$E300))/(MAXIFS(AI:AI,$E:$E,$E300)-MINIFS(AI:AI,$E:$E,$E300)),
100*(AI300-MINIFS(AI:AI,$E:$E,$E300))/(MAXIFS(AI:AI,$E:$E,$E300)-MINIFS(AI:AI,$E:$E,$E300))))</f>
        <v/>
      </c>
      <c r="CY300" s="232" t="str">
        <f t="array" ref="CY300">IF(AJ300="","",
IF(INDEX(Settings!$H:$H,MATCH(CY$1,Settings!$G:$G,0))=TRUE,
100-100*(AJ300-MINIFS(AJ:AJ,$E:$E,$E300))/(MAXIFS(AJ:AJ,$E:$E,$E300)-MINIFS(AJ:AJ,$E:$E,$E300)),
100*(AJ300-MINIFS(AJ:AJ,$E:$E,$E300))/(MAXIFS(AJ:AJ,$E:$E,$E300)-MINIFS(AJ:AJ,$E:$E,$E300))))</f>
        <v/>
      </c>
      <c r="CZ300" s="232" t="str">
        <f t="array" ref="CZ300">IF(AK300="","",
IF(INDEX(Settings!$H:$H,MATCH(CZ$1,Settings!$G:$G,0))=TRUE,
100-100*(AK300-MINIFS(AK:AK,$E:$E,$E300))/(MAXIFS(AK:AK,$E:$E,$E300)-MINIFS(AK:AK,$E:$E,$E300)),
100*(AK300-MINIFS(AK:AK,$E:$E,$E300))/(MAXIFS(AK:AK,$E:$E,$E300)-MINIFS(AK:AK,$E:$E,$E300))))</f>
        <v/>
      </c>
      <c r="DA300" s="232" t="str">
        <f t="array" ref="DA300">IF(AL300="","",
IF(INDEX(Settings!$H:$H,MATCH(DA$1,Settings!$G:$G,0))=TRUE,
100-100*(AL300-MINIFS(AL:AL,$E:$E,$E300))/(MAXIFS(AL:AL,$E:$E,$E300)-MINIFS(AL:AL,$E:$E,$E300)),
100*(AL300-MINIFS(AL:AL,$E:$E,$E300))/(MAXIFS(AL:AL,$E:$E,$E300)-MINIFS(AL:AL,$E:$E,$E300))))</f>
        <v/>
      </c>
      <c r="DB300" s="232" t="str">
        <f t="array" ref="DB300">IF(AM300="","",
IF(INDEX(Settings!$H:$H,MATCH(DB$1,Settings!$G:$G,0))=TRUE,
100-100*(AM300-MINIFS(AM:AM,$E:$E,$E300))/(MAXIFS(AM:AM,$E:$E,$E300)-MINIFS(AM:AM,$E:$E,$E300)),
100*(AM300-MINIFS(AM:AM,$E:$E,$E300))/(MAXIFS(AM:AM,$E:$E,$E300)-MINIFS(AM:AM,$E:$E,$E300))))</f>
        <v/>
      </c>
      <c r="DC300" s="232" t="str">
        <f t="array" ref="DC300">IF(AN300="","",
IF(INDEX(Settings!$H:$H,MATCH(DC$1,Settings!$G:$G,0))=TRUE,
100-100*(AN300-MINIFS(AN:AN,$E:$E,$E300))/(MAXIFS(AN:AN,$E:$E,$E300)-MINIFS(AN:AN,$E:$E,$E300)),
100*(AN300-MINIFS(AN:AN,$E:$E,$E300))/(MAXIFS(AN:AN,$E:$E,$E300)-MINIFS(AN:AN,$E:$E,$E300))))</f>
        <v/>
      </c>
      <c r="DD300" s="232" t="str">
        <f t="array" ref="DD300">IF(AO300="","",
IF(INDEX(Settings!$H:$H,MATCH(DD$1,Settings!$G:$G,0))=TRUE,
100-100*(AO300-MINIFS(AO:AO,$E:$E,$E300))/(MAXIFS(AO:AO,$E:$E,$E300)-MINIFS(AO:AO,$E:$E,$E300)),
100*(AO300-MINIFS(AO:AO,$E:$E,$E300))/(MAXIFS(AO:AO,$E:$E,$E300)-MINIFS(AO:AO,$E:$E,$E300))))</f>
        <v/>
      </c>
      <c r="DE300" s="232" t="str">
        <f t="array" ref="DE300">IF(AP300="","",
IF(INDEX(Settings!$H:$H,MATCH(DE$1,Settings!$G:$G,0))=TRUE,
100-100*(AP300-MINIFS(AP:AP,$E:$E,$E300))/(MAXIFS(AP:AP,$E:$E,$E300)-MINIFS(AP:AP,$E:$E,$E300)),
100*(AP300-MINIFS(AP:AP,$E:$E,$E300))/(MAXIFS(AP:AP,$E:$E,$E300)-MINIFS(AP:AP,$E:$E,$E300))))</f>
        <v/>
      </c>
      <c r="DF300" s="232" t="str">
        <f t="array" ref="DF300">IF(AQ300="","",
IF(INDEX(Settings!$H:$H,MATCH(DF$1,Settings!$G:$G,0))=TRUE,
100-100*(AQ300-MINIFS(AQ:AQ,$E:$E,$E300))/(MAXIFS(AQ:AQ,$E:$E,$E300)-MINIFS(AQ:AQ,$E:$E,$E300)),
100*(AQ300-MINIFS(AQ:AQ,$E:$E,$E300))/(MAXIFS(AQ:AQ,$E:$E,$E300)-MINIFS(AQ:AQ,$E:$E,$E300))))</f>
        <v/>
      </c>
      <c r="DG300" s="232" t="str">
        <f t="array" ref="DG300">IF(AR300="","",
IF(INDEX(Settings!$H:$H,MATCH(DG$1,Settings!$G:$G,0))=TRUE,
100-100*(AR300-MINIFS(AR:AR,$E:$E,$E300))/(MAXIFS(AR:AR,$E:$E,$E300)-MINIFS(AR:AR,$E:$E,$E300)),
100*(AR300-MINIFS(AR:AR,$E:$E,$E300))/(MAXIFS(AR:AR,$E:$E,$E300)-MINIFS(AR:AR,$E:$E,$E300))))</f>
        <v/>
      </c>
      <c r="DH300" s="232" t="str">
        <f t="array" ref="DH300">IF(AS300="","",
IF(INDEX(Settings!$H:$H,MATCH(DH$1,Settings!$G:$G,0))=TRUE,
100-100*(AS300-MINIFS(AS:AS,$E:$E,$E300))/(MAXIFS(AS:AS,$E:$E,$E300)-MINIFS(AS:AS,$E:$E,$E300)),
100*(AS300-MINIFS(AS:AS,$E:$E,$E300))/(MAXIFS(AS:AS,$E:$E,$E300)-MINIFS(AS:AS,$E:$E,$E300))))</f>
        <v/>
      </c>
      <c r="DI300" s="232" t="str">
        <f t="array" ref="DI300">IF(AT300="","",
IF(INDEX(Settings!$H:$H,MATCH(DI$1,Settings!$G:$G,0))=TRUE,
100-100*(AT300-MINIFS(AT:AT,$E:$E,$E300))/(MAXIFS(AT:AT,$E:$E,$E300)-MINIFS(AT:AT,$E:$E,$E300)),
100*(AT300-MINIFS(AT:AT,$E:$E,$E300))/(MAXIFS(AT:AT,$E:$E,$E300)-MINIFS(AT:AT,$E:$E,$E300))))</f>
        <v/>
      </c>
      <c r="DJ300" s="232" t="str">
        <f t="array" ref="DJ300">IF(AU300="","",
IF(INDEX(Settings!$H:$H,MATCH(DJ$1,Settings!$G:$G,0))=TRUE,
100-100*(AU300-MINIFS(AU:AU,$E:$E,$E300))/(MAXIFS(AU:AU,$E:$E,$E300)-MINIFS(AU:AU,$E:$E,$E300)),
100*(AU300-MINIFS(AU:AU,$E:$E,$E300))/(MAXIFS(AU:AU,$E:$E,$E300)-MINIFS(AU:AU,$E:$E,$E300))))</f>
        <v/>
      </c>
      <c r="DK300" s="232" t="str">
        <f t="array" ref="DK300">IF(AV300="","",
IF(INDEX(Settings!$H:$H,MATCH(DK$1,Settings!$G:$G,0))=TRUE,
100-100*(AV300-MINIFS(AV:AV,$E:$E,$E300))/(MAXIFS(AV:AV,$E:$E,$E300)-MINIFS(AV:AV,$E:$E,$E300)),
100*(AV300-MINIFS(AV:AV,$E:$E,$E300))/(MAXIFS(AV:AV,$E:$E,$E300)-MINIFS(AV:AV,$E:$E,$E300))))</f>
        <v/>
      </c>
      <c r="DL300" s="232" t="str">
        <f t="array" ref="DL300">IF(AW300="","",
IF(INDEX(Settings!$H:$H,MATCH(DL$1,Settings!$G:$G,0))=TRUE,
100-100*(AW300-MINIFS(AW:AW,$E:$E,$E300))/(MAXIFS(AW:AW,$E:$E,$E300)-MINIFS(AW:AW,$E:$E,$E300)),
100*(AW300-MINIFS(AW:AW,$E:$E,$E300))/(MAXIFS(AW:AW,$E:$E,$E300)-MINIFS(AW:AW,$E:$E,$E300))))</f>
        <v/>
      </c>
      <c r="DM300" s="232" t="str">
        <f t="array" ref="DM300">IF(AX300="","",
IF(INDEX(Settings!$H:$H,MATCH(DM$1,Settings!$G:$G,0))=TRUE,
100-100*(AX300-MINIFS(AX:AX,$E:$E,$E300))/(MAXIFS(AX:AX,$E:$E,$E300)-MINIFS(AX:AX,$E:$E,$E300)),
100*(AX300-MINIFS(AX:AX,$E:$E,$E300))/(MAXIFS(AX:AX,$E:$E,$E300)-MINIFS(AX:AX,$E:$E,$E300))))</f>
        <v/>
      </c>
      <c r="DN300" s="232" t="str">
        <f t="array" ref="DN300">IF(AY300="","",
IF(INDEX(Settings!$H:$H,MATCH(DN$1,Settings!$G:$G,0))=TRUE,
100-100*(AY300-MINIFS(AY:AY,$E:$E,$E300))/(MAXIFS(AY:AY,$E:$E,$E300)-MINIFS(AY:AY,$E:$E,$E300)),
100*(AY300-MINIFS(AY:AY,$E:$E,$E300))/(MAXIFS(AY:AY,$E:$E,$E300)-MINIFS(AY:AY,$E:$E,$E300))))</f>
        <v/>
      </c>
      <c r="DO300" s="232" t="str">
        <f t="array" ref="DO300">IF(AZ300="","",
IF(INDEX(Settings!$H:$H,MATCH(DO$1,Settings!$G:$G,0))=TRUE,
100-100*(AZ300-MINIFS(AZ:AZ,$E:$E,$E300))/(MAXIFS(AZ:AZ,$E:$E,$E300)-MINIFS(AZ:AZ,$E:$E,$E300)),
100*(AZ300-MINIFS(AZ:AZ,$E:$E,$E300))/(MAXIFS(AZ:AZ,$E:$E,$E300)-MINIFS(AZ:AZ,$E:$E,$E300))))</f>
        <v/>
      </c>
      <c r="DP300" s="232" t="str">
        <f t="array" ref="DP300">IF(BA300="","",
IF(INDEX(Settings!$H:$H,MATCH(DP$1,Settings!$G:$G,0))=TRUE,
100-100*(BA300-MINIFS(BA:BA,$E:$E,$E300))/(MAXIFS(BA:BA,$E:$E,$E300)-MINIFS(BA:BA,$E:$E,$E300)),
100*(BA300-MINIFS(BA:BA,$E:$E,$E300))/(MAXIFS(BA:BA,$E:$E,$E300)-MINIFS(BA:BA,$E:$E,$E300))))</f>
        <v/>
      </c>
      <c r="DQ300" s="232" t="str">
        <f t="array" ref="DQ300">IF(BB300="","",
IF(INDEX(Settings!$H:$H,MATCH(DQ$1,Settings!$G:$G,0))=TRUE,
100-100*(BB300-MINIFS(BB:BB,$E:$E,$E300))/(MAXIFS(BB:BB,$E:$E,$E300)-MINIFS(BB:BB,$E:$E,$E300)),
100*(BB300-MINIFS(BB:BB,$E:$E,$E300))/(MAXIFS(BB:BB,$E:$E,$E300)-MINIFS(BB:BB,$E:$E,$E300))))</f>
        <v/>
      </c>
      <c r="DR300" s="232" t="str">
        <f t="array" ref="DR300">IF(BC300="","",
IF(INDEX(Settings!$H:$H,MATCH(DR$1,Settings!$G:$G,0))=TRUE,
100-100*(BC300-MINIFS(BC:BC,$E:$E,$E300))/(MAXIFS(BC:BC,$E:$E,$E300)-MINIFS(BC:BC,$E:$E,$E300)),
100*(BC300-MINIFS(BC:BC,$E:$E,$E300))/(MAXIFS(BC:BC,$E:$E,$E300)-MINIFS(BC:BC,$E:$E,$E300))))</f>
        <v/>
      </c>
      <c r="DS300" s="232" t="str">
        <f t="array" ref="DS300">IF(BD300="","",
IF(INDEX(Settings!$H:$H,MATCH(DS$1,Settings!$G:$G,0))=TRUE,
100-100*(BD300-MINIFS(BD:BD,$E:$E,$E300))/(MAXIFS(BD:BD,$E:$E,$E300)-MINIFS(BD:BD,$E:$E,$E300)),
100*(BD300-MINIFS(BD:BD,$E:$E,$E300))/(MAXIFS(BD:BD,$E:$E,$E300)-MINIFS(BD:BD,$E:$E,$E300))))</f>
        <v/>
      </c>
      <c r="DT300" s="232" t="str">
        <f t="array" ref="DT300">IF(BE300="","",
IF(INDEX(Settings!$H:$H,MATCH(DT$1,Settings!$G:$G,0))=TRUE,
100-100*(BE300-MINIFS(BE:BE,$E:$E,$E300))/(MAXIFS(BE:BE,$E:$E,$E300)-MINIFS(BE:BE,$E:$E,$E300)),
100*(BE300-MINIFS(BE:BE,$E:$E,$E300))/(MAXIFS(BE:BE,$E:$E,$E300)-MINIFS(BE:BE,$E:$E,$E300))))</f>
        <v/>
      </c>
      <c r="DU300" s="232" t="str">
        <f t="array" ref="DU300">IF(BF300="","",
IF(INDEX(Settings!$H:$H,MATCH(DU$1,Settings!$G:$G,0))=TRUE,
100-100*(BF300-MINIFS(BF:BF,$E:$E,$E300))/(MAXIFS(BF:BF,$E:$E,$E300)-MINIFS(BF:BF,$E:$E,$E300)),
100*(BF300-MINIFS(BF:BF,$E:$E,$E300))/(MAXIFS(BF:BF,$E:$E,$E300)-MINIFS(BF:BF,$E:$E,$E300))))</f>
        <v/>
      </c>
      <c r="DV300" s="232" t="str">
        <f t="array" ref="DV300">IF(BG300="","",
IF(INDEX(Settings!$H:$H,MATCH(DV$1,Settings!$G:$G,0))=TRUE,
100-100*(BG300-MINIFS(BG:BG,$E:$E,$E300))/(MAXIFS(BG:BG,$E:$E,$E300)-MINIFS(BG:BG,$E:$E,$E300)),
100*(BG300-MINIFS(BG:BG,$E:$E,$E300))/(MAXIFS(BG:BG,$E:$E,$E300)-MINIFS(BG:BG,$E:$E,$E300))))</f>
        <v/>
      </c>
      <c r="DW300" s="232" t="str">
        <f t="array" ref="DW300">IF(BH300="","",
IF(INDEX(Settings!$H:$H,MATCH(DW$1,Settings!$G:$G,0))=TRUE,
100-100*(BH300-MINIFS(BH:BH,$E:$E,$E300))/(MAXIFS(BH:BH,$E:$E,$E300)-MINIFS(BH:BH,$E:$E,$E300)),
100*(BH300-MINIFS(BH:BH,$E:$E,$E300))/(MAXIFS(BH:BH,$E:$E,$E300)-MINIFS(BH:BH,$E:$E,$E300))))</f>
        <v/>
      </c>
      <c r="DX300" s="232" t="str">
        <f t="array" ref="DX300">IF(BI300="","",
IF(INDEX(Settings!$H:$H,MATCH(DX$1,Settings!$G:$G,0))=TRUE,
100-100*(BI300-MINIFS(BI:BI,$E:$E,$E300))/(MAXIFS(BI:BI,$E:$E,$E300)-MINIFS(BI:BI,$E:$E,$E300)),
100*(BI300-MINIFS(BI:BI,$E:$E,$E300))/(MAXIFS(BI:BI,$E:$E,$E300)-MINIFS(BI:BI,$E:$E,$E300))))</f>
        <v/>
      </c>
      <c r="DY300" s="232" t="str">
        <f t="array" ref="DY300">IF(BJ300="","",
IF(INDEX(Settings!$H:$H,MATCH(DY$1,Settings!$G:$G,0))=TRUE,
100-100*(BJ300-MINIFS(BJ:BJ,$E:$E,$E300))/(MAXIFS(BJ:BJ,$E:$E,$E300)-MINIFS(BJ:BJ,$E:$E,$E300)),
100*(BJ300-MINIFS(BJ:BJ,$E:$E,$E300))/(MAXIFS(BJ:BJ,$E:$E,$E300)-MINIFS(BJ:BJ,$E:$E,$E300))))</f>
        <v/>
      </c>
      <c r="DZ300" s="234"/>
      <c r="EA300" s="234"/>
      <c r="EB300" s="234" t="str">
        <f t="shared" si="8"/>
        <v/>
      </c>
      <c r="EC300" s="234" t="str">
        <f t="shared" si="9"/>
        <v/>
      </c>
      <c r="ED300" s="234" t="str">
        <f t="shared" si="10"/>
        <v/>
      </c>
      <c r="EE300" s="234" t="str">
        <f t="shared" si="11"/>
        <v/>
      </c>
      <c r="EF300" s="234" t="str">
        <f t="shared" si="12"/>
        <v/>
      </c>
      <c r="EG300" s="234" t="str">
        <f t="shared" si="13"/>
        <v/>
      </c>
      <c r="EH300" s="234"/>
      <c r="EI300" s="234"/>
      <c r="EJ300" s="234"/>
      <c r="EK300" s="234"/>
      <c r="EL300" s="234"/>
      <c r="EM300" s="234"/>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3" t="str">
        <f t="shared" si="14"/>
        <v/>
      </c>
      <c r="N301" s="49"/>
      <c r="O301" s="49"/>
      <c r="P301" s="49"/>
      <c r="Q301" s="49"/>
      <c r="R301" s="49"/>
      <c r="S301" s="222" t="str">
        <f>IFERROR(VLOOKUP(AF301, 'YOYO IR Scores'!A:C, 3, FALSE), "")
</f>
        <v/>
      </c>
      <c r="T301" s="49"/>
      <c r="U301" s="49"/>
      <c r="V301" s="49"/>
      <c r="W301" s="49"/>
      <c r="X301" s="224" t="str">
        <f t="shared" si="4"/>
        <v/>
      </c>
      <c r="Y301" s="225" t="str">
        <f t="shared" si="5"/>
        <v/>
      </c>
      <c r="Z301" s="225" t="str">
        <f t="shared" si="6"/>
        <v/>
      </c>
      <c r="AA301" s="224" t="str">
        <f t="shared" si="7"/>
        <v/>
      </c>
      <c r="AB301" s="223"/>
      <c r="AC301" s="223"/>
      <c r="AD301" s="223"/>
      <c r="AE301" s="223" t="str">
        <f>IFERROR(VLOOKUP(AF301, 'YOYO IR Scores'!A:C, 2, FALSE), "")</f>
        <v/>
      </c>
      <c r="AF301" s="223"/>
      <c r="AG301" s="223"/>
      <c r="AH301" s="223"/>
      <c r="AI301" s="223"/>
      <c r="AJ301" s="223"/>
      <c r="AK301" s="223"/>
      <c r="AL301" s="223"/>
      <c r="AM301" s="223"/>
      <c r="AN301" s="223"/>
      <c r="AO301" s="223"/>
      <c r="AP301" s="223"/>
      <c r="AQ301" s="223"/>
      <c r="AR301" s="223"/>
      <c r="AS301" s="223"/>
      <c r="AT301" s="223"/>
      <c r="AU301" s="223"/>
      <c r="AV301" s="223"/>
      <c r="AW301" s="223"/>
      <c r="AX301" s="223"/>
      <c r="AY301" s="223"/>
      <c r="AZ301" s="223"/>
      <c r="BA301" s="223"/>
      <c r="BB301" s="223"/>
      <c r="BC301" s="223"/>
      <c r="BD301" s="223"/>
      <c r="BE301" s="223"/>
      <c r="BF301" s="223"/>
      <c r="BG301" s="223"/>
      <c r="BH301" s="223"/>
      <c r="BI301" s="223"/>
      <c r="BJ301" s="223"/>
      <c r="BK301" s="223" t="str">
        <f t="array" ref="BK301">IF(J301="","",
IF(INDEX(Settings!$H:$H,MATCH(BY$1,Settings!$G:$G,0))=TRUE,
100-100*(J301-MIN(J:J))/(MAX(J:J)-MIN(J:J)),
100*(J301-MIN(J:J))/(MAX(J:J)-MIN(J:J))))</f>
        <v/>
      </c>
      <c r="BL301" s="223" t="str">
        <f t="array" ref="BL301">IF(J301="","",
IF(INDEX(Settings!$H:$H,MATCH(BY$1,Settings!$G:$G,0))=TRUE,
100-100*(J301-MINIFS(J:J,$E:$E,$E301))/(MAXIFS(J:J,$E:$E,$E301)-MINIFS(J:J,$E:$E,$E301)),
100*(J301-MINIFS(J:J,$E:$E,$E301))/(MAXIFS(J:J,$E:$E,$E301)-MINIFS(J:J,$E:$E,$E301))))</f>
        <v/>
      </c>
      <c r="BM301" s="223"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4" t="str">
        <f t="array" ref="BQ301">IF(J301="","",
IF(INDEX(Settings!$H:$H,MATCH(BY$1,Settings!$G:$G,0))=TRUE,
-1*(J301-AVERAGE(J:J))/STDEV(J:J),
(J301-AVERAGE(J:J))/STDEV(J:J)))</f>
        <v/>
      </c>
      <c r="BR301" s="224" t="str">
        <f>IFERROR(__xludf.DUMMYFUNCTION("IF(J301="""","""",
IF(INDEX(Settings!$H:$H,MATCH(BY$1,Settings!$G:$G,0))=TRUE,
-1*(J301-AVERAGEIFS(J:J,$E:$E,$E301))/STDEV(FILTER(J:J,$E:$E=$E301)),
(J301-AVERAGEIFS(J:J,$E:$E,$E301))/STDEV(FILTER(J:J,$E:$E=$E301))))"),"")</f>
        <v/>
      </c>
      <c r="BS301" s="224"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3" t="str">
        <f t="array" ref="BY301">IF(J301="","",
IF(INDEX(Settings!$H:$H,MATCH(BY$1,Settings!$G:$G,0))=TRUE,
100-100*(J301-MINIFS(J:J,$E:$E,$E301))/(MAXIFS(J:J,$E:$E,$E301)-MINIFS(J:J,$E:$E,$E301)),
100*(J301-MINIFS(J:J,$E:$E,$E301))/(MAXIFS(J:J,$E:$E,$E301)-MINIFS(J:J,$E:$E,$E301))))</f>
        <v/>
      </c>
      <c r="BZ301" s="223" t="str">
        <f t="array" ref="BZ301">IF(K301="","",
IF(INDEX(Settings!$H:$H,MATCH(BZ$1,Settings!$G:$G,0))=TRUE,
100-100*(K301-MINIFS(K:K,$E:$E,$E301))/(MAXIFS(K:K,$E:$E,$E301)-MINIFS(K:K,$E:$E,$E301)),
100*(K301-MINIFS(K:K,$E:$E,$E301))/(MAXIFS(K:K,$E:$E,$E301)-MINIFS(K:K,$E:$E,$E301))))</f>
        <v/>
      </c>
      <c r="CA301" s="223" t="str">
        <f t="array" ref="CA301">IF(L301="","",
IF(INDEX(Settings!$H:$H,MATCH(CA$1,Settings!$G:$G,0))=TRUE,
100-100*(L301-MINIFS(L:L,$E:$E,$E301))/(MAXIFS(L:L,$E:$E,$E301)-MINIFS(L:L,$E:$E,$E301)),
100*(L301-MINIFS(L:L,$E:$E,$E301))/(MAXIFS(L:L,$E:$E,$E301)-MINIFS(L:L,$E:$E,$E301))))</f>
        <v/>
      </c>
      <c r="CB301" s="223" t="str">
        <f t="array" ref="CB301">IF(M301="","",
IF(INDEX(Settings!$H:$H,MATCH(CB$1,Settings!$G:$G,0))=TRUE,
100-100*(M301-MINIFS(M:M,$E:$E,$E301))/(MAXIFS(M:M,$E:$E,$E301)-MINIFS(M:M,$E:$E,$E301)),
100*(M301-MINIFS(M:M,$E:$E,$E301))/(MAXIFS(M:M,$E:$E,$E301)-MINIFS(M:M,$E:$E,$E301))))</f>
        <v/>
      </c>
      <c r="CC301" s="223" t="str">
        <f t="array" ref="CC301">IF(N301="","",
IF(INDEX(Settings!$H:$H,MATCH(CC$1,Settings!$G:$G,0))=TRUE,
100-100*(N301-MINIFS(N:N,$E:$E,$E301))/(MAXIFS(N:N,$E:$E,$E301)-MINIFS(N:N,$E:$E,$E301)),
100*(N301-MINIFS(N:N,$E:$E,$E301))/(MAXIFS(N:N,$E:$E,$E301)-MINIFS(N:N,$E:$E,$E301))))</f>
        <v/>
      </c>
      <c r="CD301" s="223" t="str">
        <f t="array" ref="CD301">IF(O301="","",
IF(INDEX(Settings!$H:$H,MATCH(CD$1,Settings!$G:$G,0))=TRUE,
100-100*(O301-MINIFS(O:O,$E:$E,$E301))/(MAXIFS(O:O,$E:$E,$E301)-MINIFS(O:O,$E:$E,$E301)),
100*(O301-MINIFS(O:O,$E:$E,$E301))/(MAXIFS(O:O,$E:$E,$E301)-MINIFS(O:O,$E:$E,$E301))))</f>
        <v/>
      </c>
      <c r="CE301" s="223" t="str">
        <f t="array" ref="CE301">IF(P301="","",
IF(INDEX(Settings!$H:$H,MATCH(CE$1,Settings!$G:$G,0))=TRUE,
100-100*(P301-MINIFS(P:P,$E:$E,$E301))/(MAXIFS(P:P,$E:$E,$E301)-MINIFS(P:P,$E:$E,$E301)),
100*(P301-MINIFS(P:P,$E:$E,$E301))/(MAXIFS(P:P,$E:$E,$E301)-MINIFS(P:P,$E:$E,$E301))))</f>
        <v/>
      </c>
      <c r="CF301" s="223" t="str">
        <f t="array" ref="CF301">IF(Q301="","",
IF(INDEX(Settings!$H:$H,MATCH(CF$1,Settings!$G:$G,0))=TRUE,
100-100*(Q301-MINIFS(Q:Q,$E:$E,$E301))/(MAXIFS(Q:Q,$E:$E,$E301)-MINIFS(Q:Q,$E:$E,$E301)),
100*(Q301-MINIFS(Q:Q,$E:$E,$E301))/(MAXIFS(Q:Q,$E:$E,$E301)-MINIFS(Q:Q,$E:$E,$E301))))</f>
        <v/>
      </c>
      <c r="CG301" s="223" t="str">
        <f t="array" ref="CG301">IF(R301="","",
IF(INDEX(Settings!$H:$H,MATCH(CG$1,Settings!$G:$G,0))=TRUE,
100-100*(R301-MINIFS(R:R,$E:$E,$E301))/(MAXIFS(R:R,$E:$E,$E301)-MINIFS(R:R,$E:$E,$E301)),
100*(R301-MINIFS(R:R,$E:$E,$E301))/(MAXIFS(R:R,$E:$E,$E301)-MINIFS(R:R,$E:$E,$E301))))</f>
        <v/>
      </c>
      <c r="CH301" s="223" t="str">
        <f t="array" ref="CH301">IF(S301="","",
IF(INDEX(Settings!$H:$H,MATCH(CH$1,Settings!$G:$G,0))=TRUE,
100-100*(S301-MINIFS(S:S,$E:$E,$E301))/(MAXIFS(S:S,$E:$E,$E301)-MINIFS(S:S,$E:$E,$E301)),
100*(S301-MINIFS(S:S,$E:$E,$E301))/(MAXIFS(S:S,$E:$E,$E301)-MINIFS(S:S,$E:$E,$E301))))</f>
        <v/>
      </c>
      <c r="CI301" s="223" t="str">
        <f t="array" ref="CI301">IF(T301="","",
IF(INDEX(Settings!$H:$H,MATCH(CI$1,Settings!$G:$G,0))=TRUE,
100-100*(T301-MINIFS(T:T,$E:$E,$E301))/(MAXIFS(T:T,$E:$E,$E301)-MINIFS(T:T,$E:$E,$E301)),
100*(T301-MINIFS(T:T,$E:$E,$E301))/(MAXIFS(T:T,$E:$E,$E301)-MINIFS(T:T,$E:$E,$E301))))</f>
        <v/>
      </c>
      <c r="CJ301" s="223" t="str">
        <f t="array" ref="CJ301">IF(U301="","",
IF(INDEX(Settings!$H:$H,MATCH(CJ$1,Settings!$G:$G,0))=TRUE,
100-100*(U301-MINIFS(U:U,$E:$E,$E301))/(MAXIFS(U:U,$E:$E,$E301)-MINIFS(U:U,$E:$E,$E301)),
100*(U301-MINIFS(U:U,$E:$E,$E301))/(MAXIFS(U:U,$E:$E,$E301)-MINIFS(U:U,$E:$E,$E301))))</f>
        <v/>
      </c>
      <c r="CK301" s="223" t="str">
        <f t="array" ref="CK301">IF(V301="","",
IF(INDEX(Settings!$H:$H,MATCH(CK$1,Settings!$G:$G,0))=TRUE,
100-100*(V301-MINIFS(V:V,$E:$E,$E301))/(MAXIFS(V:V,$E:$E,$E301)-MINIFS(V:V,$E:$E,$E301)),
100*(V301-MINIFS(V:V,$E:$E,$E301))/(MAXIFS(V:V,$E:$E,$E301)-MINIFS(V:V,$E:$E,$E301))))</f>
        <v/>
      </c>
      <c r="CL301" s="223" t="str">
        <f t="array" ref="CL301">IF(W301="","",
IF(INDEX(Settings!$H:$H,MATCH(CL$1,Settings!$G:$G,0))=TRUE,
100-100*(W301-MINIFS(W:W,$E:$E,$E301))/(MAXIFS(W:W,$E:$E,$E301)-MINIFS(W:W,$E:$E,$E301)),
100*(W301-MINIFS(W:W,$E:$E,$E301))/(MAXIFS(W:W,$E:$E,$E301)-MINIFS(W:W,$E:$E,$E301))))</f>
        <v/>
      </c>
      <c r="CM301" s="223" t="str">
        <f t="array" ref="CM301">IF(X301="","",
IF(INDEX(Settings!$H:$H,MATCH(CM$1,Settings!$G:$G,0))=TRUE,
100-100*(X301-MINIFS(X:X,$E:$E,$E301))/(MAXIFS(X:X,$E:$E,$E301)-MINIFS(X:X,$E:$E,$E301)),
100*(X301-MINIFS(X:X,$E:$E,$E301))/(MAXIFS(X:X,$E:$E,$E301)-MINIFS(X:X,$E:$E,$E301))))</f>
        <v/>
      </c>
      <c r="CN301" s="223" t="str">
        <f t="array" ref="CN301">IF(Y301="","",
IF(INDEX(Settings!$H:$H,MATCH(CN$1,Settings!$G:$G,0))=TRUE,
100-100*(Y301-MINIFS(Y:Y,$E:$E,$E301))/(MAXIFS(Y:Y,$E:$E,$E301)-MINIFS(Y:Y,$E:$E,$E301)),
100*(Y301-MINIFS(Y:Y,$E:$E,$E301))/(MAXIFS(Y:Y,$E:$E,$E301)-MINIFS(Y:Y,$E:$E,$E301))))</f>
        <v/>
      </c>
      <c r="CO301" s="223" t="str">
        <f t="array" ref="CO301">IF(Z301="","",
IF(INDEX(Settings!$H:$H,MATCH(CO$1,Settings!$G:$G,0))=TRUE,
100-100*(Z301-MINIFS(Z:Z,$E:$E,$E301))/(MAXIFS(Z:Z,$E:$E,$E301)-MINIFS(Z:Z,$E:$E,$E301)),
100*(Z301-MINIFS(Z:Z,$E:$E,$E301))/(MAXIFS(Z:Z,$E:$E,$E301)-MINIFS(Z:Z,$E:$E,$E301))))</f>
        <v/>
      </c>
      <c r="CP301" s="223" t="str">
        <f t="array" ref="CP301">IF(AA301="","",
IF(INDEX(Settings!$H:$H,MATCH(CP$1,Settings!$G:$G,0))=TRUE,
100-100*(AA301-MINIFS(AA:AA,$E:$E,$E301))/(MAXIFS(AA:AA,$E:$E,$E301)-MINIFS(AA:AA,$E:$E,$E301)),
100*(AA301-MINIFS(AA:AA,$E:$E,$E301))/(MAXIFS(AA:AA,$E:$E,$E301)-MINIFS(AA:AA,$E:$E,$E301))))</f>
        <v/>
      </c>
      <c r="CQ301" s="223" t="str">
        <f t="array" ref="CQ301">IF(AB301="","",
IF(INDEX(Settings!$H:$H,MATCH(CQ$1,Settings!$G:$G,0))=TRUE,
100-100*(AB301-MINIFS(AB:AB,$E:$E,$E301))/(MAXIFS(AB:AB,$E:$E,$E301)-MINIFS(AB:AB,$E:$E,$E301)),
100*(AB301-MINIFS(AB:AB,$E:$E,$E301))/(MAXIFS(AB:AB,$E:$E,$E301)-MINIFS(AB:AB,$E:$E,$E301))))</f>
        <v/>
      </c>
      <c r="CR301" s="223" t="str">
        <f t="array" ref="CR301">IF(AC301="","",
IF(INDEX(Settings!$H:$H,MATCH(CR$1,Settings!$G:$G,0))=TRUE,
100-100*(AC301-MINIFS(AC:AC,$E:$E,$E301))/(MAXIFS(AC:AC,$E:$E,$E301)-MINIFS(AC:AC,$E:$E,$E301)),
100*(AC301-MINIFS(AC:AC,$E:$E,$E301))/(MAXIFS(AC:AC,$E:$E,$E301)-MINIFS(AC:AC,$E:$E,$E301))))</f>
        <v/>
      </c>
      <c r="CS301" s="223" t="str">
        <f t="array" ref="CS301">IF(AD301="","",
IF(INDEX(Settings!$H:$H,MATCH(CS$1,Settings!$G:$G,0))=TRUE,
100-100*(AD301-MINIFS(AD:AD,$E:$E,$E301))/(MAXIFS(AD:AD,$E:$E,$E301)-MINIFS(AD:AD,$E:$E,$E301)),
100*(AD301-MINIFS(AD:AD,$E:$E,$E301))/(MAXIFS(AD:AD,$E:$E,$E301)-MINIFS(AD:AD,$E:$E,$E301))))</f>
        <v/>
      </c>
      <c r="CT301" s="223" t="str">
        <f t="array" ref="CT301">IF(AE301="","",
IF(INDEX(Settings!$H:$H,MATCH(CT$1,Settings!$G:$G,0))=TRUE,
100-100*(AE301-MINIFS(AE:AE,$E:$E,$E301))/(MAXIFS(AE:AE,$E:$E,$E301)-MINIFS(AE:AE,$E:$E,$E301)),
100*(AE301-MINIFS(AE:AE,$E:$E,$E301))/(MAXIFS(AE:AE,$E:$E,$E301)-MINIFS(AE:AE,$E:$E,$E301))))</f>
        <v/>
      </c>
      <c r="CU301" s="223" t="str">
        <f t="array" ref="CU301">IF(AF301="","",
IF(INDEX(Settings!$H:$H,MATCH(CU$1,Settings!$G:$G,0))=TRUE,
100-100*(AF301-MINIFS(AF:AF,$E:$E,$E301))/(MAXIFS(AF:AF,$E:$E,$E301)-MINIFS(AF:AF,$E:$E,$E301)),
100*(AF301-MINIFS(AF:AF,$E:$E,$E301))/(MAXIFS(AF:AF,$E:$E,$E301)-MINIFS(AF:AF,$E:$E,$E301))))</f>
        <v/>
      </c>
      <c r="CV301" s="223" t="str">
        <f t="array" ref="CV301">IF(AG301="","",
IF(INDEX(Settings!$H:$H,MATCH(CV$1,Settings!$G:$G,0))=TRUE,
100-100*(AG301-MINIFS(AG:AG,$E:$E,$E301))/(MAXIFS(AG:AG,$E:$E,$E301)-MINIFS(AG:AG,$E:$E,$E301)),
100*(AG301-MINIFS(AG:AG,$E:$E,$E301))/(MAXIFS(AG:AG,$E:$E,$E301)-MINIFS(AG:AG,$E:$E,$E301))))</f>
        <v/>
      </c>
      <c r="CW301" s="223" t="str">
        <f t="array" ref="CW301">IF(AH301="","",
IF(INDEX(Settings!$H:$H,MATCH(CW$1,Settings!$G:$G,0))=TRUE,
100-100*(AH301-MINIFS(AH:AH,$E:$E,$E301))/(MAXIFS(AH:AH,$E:$E,$E301)-MINIFS(AH:AH,$E:$E,$E301)),
100*(AH301-MINIFS(AH:AH,$E:$E,$E301))/(MAXIFS(AH:AH,$E:$E,$E301)-MINIFS(AH:AH,$E:$E,$E301))))</f>
        <v/>
      </c>
      <c r="CX301" s="223" t="str">
        <f t="array" ref="CX301">IF(AI301="","",
IF(INDEX(Settings!$H:$H,MATCH(CX$1,Settings!$G:$G,0))=TRUE,
100-100*(AI301-MINIFS(AI:AI,$E:$E,$E301))/(MAXIFS(AI:AI,$E:$E,$E301)-MINIFS(AI:AI,$E:$E,$E301)),
100*(AI301-MINIFS(AI:AI,$E:$E,$E301))/(MAXIFS(AI:AI,$E:$E,$E301)-MINIFS(AI:AI,$E:$E,$E301))))</f>
        <v/>
      </c>
      <c r="CY301" s="223" t="str">
        <f t="array" ref="CY301">IF(AJ301="","",
IF(INDEX(Settings!$H:$H,MATCH(CY$1,Settings!$G:$G,0))=TRUE,
100-100*(AJ301-MINIFS(AJ:AJ,$E:$E,$E301))/(MAXIFS(AJ:AJ,$E:$E,$E301)-MINIFS(AJ:AJ,$E:$E,$E301)),
100*(AJ301-MINIFS(AJ:AJ,$E:$E,$E301))/(MAXIFS(AJ:AJ,$E:$E,$E301)-MINIFS(AJ:AJ,$E:$E,$E301))))</f>
        <v/>
      </c>
      <c r="CZ301" s="223" t="str">
        <f t="array" ref="CZ301">IF(AK301="","",
IF(INDEX(Settings!$H:$H,MATCH(CZ$1,Settings!$G:$G,0))=TRUE,
100-100*(AK301-MINIFS(AK:AK,$E:$E,$E301))/(MAXIFS(AK:AK,$E:$E,$E301)-MINIFS(AK:AK,$E:$E,$E301)),
100*(AK301-MINIFS(AK:AK,$E:$E,$E301))/(MAXIFS(AK:AK,$E:$E,$E301)-MINIFS(AK:AK,$E:$E,$E301))))</f>
        <v/>
      </c>
      <c r="DA301" s="223" t="str">
        <f t="array" ref="DA301">IF(AL301="","",
IF(INDEX(Settings!$H:$H,MATCH(DA$1,Settings!$G:$G,0))=TRUE,
100-100*(AL301-MINIFS(AL:AL,$E:$E,$E301))/(MAXIFS(AL:AL,$E:$E,$E301)-MINIFS(AL:AL,$E:$E,$E301)),
100*(AL301-MINIFS(AL:AL,$E:$E,$E301))/(MAXIFS(AL:AL,$E:$E,$E301)-MINIFS(AL:AL,$E:$E,$E301))))</f>
        <v/>
      </c>
      <c r="DB301" s="223" t="str">
        <f t="array" ref="DB301">IF(AM301="","",
IF(INDEX(Settings!$H:$H,MATCH(DB$1,Settings!$G:$G,0))=TRUE,
100-100*(AM301-MINIFS(AM:AM,$E:$E,$E301))/(MAXIFS(AM:AM,$E:$E,$E301)-MINIFS(AM:AM,$E:$E,$E301)),
100*(AM301-MINIFS(AM:AM,$E:$E,$E301))/(MAXIFS(AM:AM,$E:$E,$E301)-MINIFS(AM:AM,$E:$E,$E301))))</f>
        <v/>
      </c>
      <c r="DC301" s="223" t="str">
        <f t="array" ref="DC301">IF(AN301="","",
IF(INDEX(Settings!$H:$H,MATCH(DC$1,Settings!$G:$G,0))=TRUE,
100-100*(AN301-MINIFS(AN:AN,$E:$E,$E301))/(MAXIFS(AN:AN,$E:$E,$E301)-MINIFS(AN:AN,$E:$E,$E301)),
100*(AN301-MINIFS(AN:AN,$E:$E,$E301))/(MAXIFS(AN:AN,$E:$E,$E301)-MINIFS(AN:AN,$E:$E,$E301))))</f>
        <v/>
      </c>
      <c r="DD301" s="223" t="str">
        <f t="array" ref="DD301">IF(AO301="","",
IF(INDEX(Settings!$H:$H,MATCH(DD$1,Settings!$G:$G,0))=TRUE,
100-100*(AO301-MINIFS(AO:AO,$E:$E,$E301))/(MAXIFS(AO:AO,$E:$E,$E301)-MINIFS(AO:AO,$E:$E,$E301)),
100*(AO301-MINIFS(AO:AO,$E:$E,$E301))/(MAXIFS(AO:AO,$E:$E,$E301)-MINIFS(AO:AO,$E:$E,$E301))))</f>
        <v/>
      </c>
      <c r="DE301" s="223" t="str">
        <f t="array" ref="DE301">IF(AP301="","",
IF(INDEX(Settings!$H:$H,MATCH(DE$1,Settings!$G:$G,0))=TRUE,
100-100*(AP301-MINIFS(AP:AP,$E:$E,$E301))/(MAXIFS(AP:AP,$E:$E,$E301)-MINIFS(AP:AP,$E:$E,$E301)),
100*(AP301-MINIFS(AP:AP,$E:$E,$E301))/(MAXIFS(AP:AP,$E:$E,$E301)-MINIFS(AP:AP,$E:$E,$E301))))</f>
        <v/>
      </c>
      <c r="DF301" s="223" t="str">
        <f t="array" ref="DF301">IF(AQ301="","",
IF(INDEX(Settings!$H:$H,MATCH(DF$1,Settings!$G:$G,0))=TRUE,
100-100*(AQ301-MINIFS(AQ:AQ,$E:$E,$E301))/(MAXIFS(AQ:AQ,$E:$E,$E301)-MINIFS(AQ:AQ,$E:$E,$E301)),
100*(AQ301-MINIFS(AQ:AQ,$E:$E,$E301))/(MAXIFS(AQ:AQ,$E:$E,$E301)-MINIFS(AQ:AQ,$E:$E,$E301))))</f>
        <v/>
      </c>
      <c r="DG301" s="223" t="str">
        <f t="array" ref="DG301">IF(AR301="","",
IF(INDEX(Settings!$H:$H,MATCH(DG$1,Settings!$G:$G,0))=TRUE,
100-100*(AR301-MINIFS(AR:AR,$E:$E,$E301))/(MAXIFS(AR:AR,$E:$E,$E301)-MINIFS(AR:AR,$E:$E,$E301)),
100*(AR301-MINIFS(AR:AR,$E:$E,$E301))/(MAXIFS(AR:AR,$E:$E,$E301)-MINIFS(AR:AR,$E:$E,$E301))))</f>
        <v/>
      </c>
      <c r="DH301" s="223" t="str">
        <f t="array" ref="DH301">IF(AS301="","",
IF(INDEX(Settings!$H:$H,MATCH(DH$1,Settings!$G:$G,0))=TRUE,
100-100*(AS301-MINIFS(AS:AS,$E:$E,$E301))/(MAXIFS(AS:AS,$E:$E,$E301)-MINIFS(AS:AS,$E:$E,$E301)),
100*(AS301-MINIFS(AS:AS,$E:$E,$E301))/(MAXIFS(AS:AS,$E:$E,$E301)-MINIFS(AS:AS,$E:$E,$E301))))</f>
        <v/>
      </c>
      <c r="DI301" s="223" t="str">
        <f t="array" ref="DI301">IF(AT301="","",
IF(INDEX(Settings!$H:$H,MATCH(DI$1,Settings!$G:$G,0))=TRUE,
100-100*(AT301-MINIFS(AT:AT,$E:$E,$E301))/(MAXIFS(AT:AT,$E:$E,$E301)-MINIFS(AT:AT,$E:$E,$E301)),
100*(AT301-MINIFS(AT:AT,$E:$E,$E301))/(MAXIFS(AT:AT,$E:$E,$E301)-MINIFS(AT:AT,$E:$E,$E301))))</f>
        <v/>
      </c>
      <c r="DJ301" s="223" t="str">
        <f t="array" ref="DJ301">IF(AU301="","",
IF(INDEX(Settings!$H:$H,MATCH(DJ$1,Settings!$G:$G,0))=TRUE,
100-100*(AU301-MINIFS(AU:AU,$E:$E,$E301))/(MAXIFS(AU:AU,$E:$E,$E301)-MINIFS(AU:AU,$E:$E,$E301)),
100*(AU301-MINIFS(AU:AU,$E:$E,$E301))/(MAXIFS(AU:AU,$E:$E,$E301)-MINIFS(AU:AU,$E:$E,$E301))))</f>
        <v/>
      </c>
      <c r="DK301" s="223" t="str">
        <f t="array" ref="DK301">IF(AV301="","",
IF(INDEX(Settings!$H:$H,MATCH(DK$1,Settings!$G:$G,0))=TRUE,
100-100*(AV301-MINIFS(AV:AV,$E:$E,$E301))/(MAXIFS(AV:AV,$E:$E,$E301)-MINIFS(AV:AV,$E:$E,$E301)),
100*(AV301-MINIFS(AV:AV,$E:$E,$E301))/(MAXIFS(AV:AV,$E:$E,$E301)-MINIFS(AV:AV,$E:$E,$E301))))</f>
        <v/>
      </c>
      <c r="DL301" s="223" t="str">
        <f t="array" ref="DL301">IF(AW301="","",
IF(INDEX(Settings!$H:$H,MATCH(DL$1,Settings!$G:$G,0))=TRUE,
100-100*(AW301-MINIFS(AW:AW,$E:$E,$E301))/(MAXIFS(AW:AW,$E:$E,$E301)-MINIFS(AW:AW,$E:$E,$E301)),
100*(AW301-MINIFS(AW:AW,$E:$E,$E301))/(MAXIFS(AW:AW,$E:$E,$E301)-MINIFS(AW:AW,$E:$E,$E301))))</f>
        <v/>
      </c>
      <c r="DM301" s="223" t="str">
        <f t="array" ref="DM301">IF(AX301="","",
IF(INDEX(Settings!$H:$H,MATCH(DM$1,Settings!$G:$G,0))=TRUE,
100-100*(AX301-MINIFS(AX:AX,$E:$E,$E301))/(MAXIFS(AX:AX,$E:$E,$E301)-MINIFS(AX:AX,$E:$E,$E301)),
100*(AX301-MINIFS(AX:AX,$E:$E,$E301))/(MAXIFS(AX:AX,$E:$E,$E301)-MINIFS(AX:AX,$E:$E,$E301))))</f>
        <v/>
      </c>
      <c r="DN301" s="223" t="str">
        <f t="array" ref="DN301">IF(AY301="","",
IF(INDEX(Settings!$H:$H,MATCH(DN$1,Settings!$G:$G,0))=TRUE,
100-100*(AY301-MINIFS(AY:AY,$E:$E,$E301))/(MAXIFS(AY:AY,$E:$E,$E301)-MINIFS(AY:AY,$E:$E,$E301)),
100*(AY301-MINIFS(AY:AY,$E:$E,$E301))/(MAXIFS(AY:AY,$E:$E,$E301)-MINIFS(AY:AY,$E:$E,$E301))))</f>
        <v/>
      </c>
      <c r="DO301" s="223" t="str">
        <f t="array" ref="DO301">IF(AZ301="","",
IF(INDEX(Settings!$H:$H,MATCH(DO$1,Settings!$G:$G,0))=TRUE,
100-100*(AZ301-MINIFS(AZ:AZ,$E:$E,$E301))/(MAXIFS(AZ:AZ,$E:$E,$E301)-MINIFS(AZ:AZ,$E:$E,$E301)),
100*(AZ301-MINIFS(AZ:AZ,$E:$E,$E301))/(MAXIFS(AZ:AZ,$E:$E,$E301)-MINIFS(AZ:AZ,$E:$E,$E301))))</f>
        <v/>
      </c>
      <c r="DP301" s="223" t="str">
        <f t="array" ref="DP301">IF(BA301="","",
IF(INDEX(Settings!$H:$H,MATCH(DP$1,Settings!$G:$G,0))=TRUE,
100-100*(BA301-MINIFS(BA:BA,$E:$E,$E301))/(MAXIFS(BA:BA,$E:$E,$E301)-MINIFS(BA:BA,$E:$E,$E301)),
100*(BA301-MINIFS(BA:BA,$E:$E,$E301))/(MAXIFS(BA:BA,$E:$E,$E301)-MINIFS(BA:BA,$E:$E,$E301))))</f>
        <v/>
      </c>
      <c r="DQ301" s="223" t="str">
        <f t="array" ref="DQ301">IF(BB301="","",
IF(INDEX(Settings!$H:$H,MATCH(DQ$1,Settings!$G:$G,0))=TRUE,
100-100*(BB301-MINIFS(BB:BB,$E:$E,$E301))/(MAXIFS(BB:BB,$E:$E,$E301)-MINIFS(BB:BB,$E:$E,$E301)),
100*(BB301-MINIFS(BB:BB,$E:$E,$E301))/(MAXIFS(BB:BB,$E:$E,$E301)-MINIFS(BB:BB,$E:$E,$E301))))</f>
        <v/>
      </c>
      <c r="DR301" s="223" t="str">
        <f t="array" ref="DR301">IF(BC301="","",
IF(INDEX(Settings!$H:$H,MATCH(DR$1,Settings!$G:$G,0))=TRUE,
100-100*(BC301-MINIFS(BC:BC,$E:$E,$E301))/(MAXIFS(BC:BC,$E:$E,$E301)-MINIFS(BC:BC,$E:$E,$E301)),
100*(BC301-MINIFS(BC:BC,$E:$E,$E301))/(MAXIFS(BC:BC,$E:$E,$E301)-MINIFS(BC:BC,$E:$E,$E301))))</f>
        <v/>
      </c>
      <c r="DS301" s="223" t="str">
        <f t="array" ref="DS301">IF(BD301="","",
IF(INDEX(Settings!$H:$H,MATCH(DS$1,Settings!$G:$G,0))=TRUE,
100-100*(BD301-MINIFS(BD:BD,$E:$E,$E301))/(MAXIFS(BD:BD,$E:$E,$E301)-MINIFS(BD:BD,$E:$E,$E301)),
100*(BD301-MINIFS(BD:BD,$E:$E,$E301))/(MAXIFS(BD:BD,$E:$E,$E301)-MINIFS(BD:BD,$E:$E,$E301))))</f>
        <v/>
      </c>
      <c r="DT301" s="223" t="str">
        <f t="array" ref="DT301">IF(BE301="","",
IF(INDEX(Settings!$H:$H,MATCH(DT$1,Settings!$G:$G,0))=TRUE,
100-100*(BE301-MINIFS(BE:BE,$E:$E,$E301))/(MAXIFS(BE:BE,$E:$E,$E301)-MINIFS(BE:BE,$E:$E,$E301)),
100*(BE301-MINIFS(BE:BE,$E:$E,$E301))/(MAXIFS(BE:BE,$E:$E,$E301)-MINIFS(BE:BE,$E:$E,$E301))))</f>
        <v/>
      </c>
      <c r="DU301" s="223" t="str">
        <f t="array" ref="DU301">IF(BF301="","",
IF(INDEX(Settings!$H:$H,MATCH(DU$1,Settings!$G:$G,0))=TRUE,
100-100*(BF301-MINIFS(BF:BF,$E:$E,$E301))/(MAXIFS(BF:BF,$E:$E,$E301)-MINIFS(BF:BF,$E:$E,$E301)),
100*(BF301-MINIFS(BF:BF,$E:$E,$E301))/(MAXIFS(BF:BF,$E:$E,$E301)-MINIFS(BF:BF,$E:$E,$E301))))</f>
        <v/>
      </c>
      <c r="DV301" s="223" t="str">
        <f t="array" ref="DV301">IF(BG301="","",
IF(INDEX(Settings!$H:$H,MATCH(DV$1,Settings!$G:$G,0))=TRUE,
100-100*(BG301-MINIFS(BG:BG,$E:$E,$E301))/(MAXIFS(BG:BG,$E:$E,$E301)-MINIFS(BG:BG,$E:$E,$E301)),
100*(BG301-MINIFS(BG:BG,$E:$E,$E301))/(MAXIFS(BG:BG,$E:$E,$E301)-MINIFS(BG:BG,$E:$E,$E301))))</f>
        <v/>
      </c>
      <c r="DW301" s="223" t="str">
        <f t="array" ref="DW301">IF(BH301="","",
IF(INDEX(Settings!$H:$H,MATCH(DW$1,Settings!$G:$G,0))=TRUE,
100-100*(BH301-MINIFS(BH:BH,$E:$E,$E301))/(MAXIFS(BH:BH,$E:$E,$E301)-MINIFS(BH:BH,$E:$E,$E301)),
100*(BH301-MINIFS(BH:BH,$E:$E,$E301))/(MAXIFS(BH:BH,$E:$E,$E301)-MINIFS(BH:BH,$E:$E,$E301))))</f>
        <v/>
      </c>
      <c r="DX301" s="223" t="str">
        <f t="array" ref="DX301">IF(BI301="","",
IF(INDEX(Settings!$H:$H,MATCH(DX$1,Settings!$G:$G,0))=TRUE,
100-100*(BI301-MINIFS(BI:BI,$E:$E,$E301))/(MAXIFS(BI:BI,$E:$E,$E301)-MINIFS(BI:BI,$E:$E,$E301)),
100*(BI301-MINIFS(BI:BI,$E:$E,$E301))/(MAXIFS(BI:BI,$E:$E,$E301)-MINIFS(BI:BI,$E:$E,$E301))))</f>
        <v/>
      </c>
      <c r="DY301" s="223" t="str">
        <f t="array" ref="DY301">IF(BJ301="","",
IF(INDEX(Settings!$H:$H,MATCH(DY$1,Settings!$G:$G,0))=TRUE,
100-100*(BJ301-MINIFS(BJ:BJ,$E:$E,$E301))/(MAXIFS(BJ:BJ,$E:$E,$E301)-MINIFS(BJ:BJ,$E:$E,$E301)),
100*(BJ301-MINIFS(BJ:BJ,$E:$E,$E301))/(MAXIFS(BJ:BJ,$E:$E,$E301)-MINIFS(BJ:BJ,$E:$E,$E301))))</f>
        <v/>
      </c>
      <c r="DZ301" s="225"/>
      <c r="EA301" s="225"/>
      <c r="EB301" s="225" t="str">
        <f t="shared" si="8"/>
        <v/>
      </c>
      <c r="EC301" s="225" t="str">
        <f t="shared" si="9"/>
        <v/>
      </c>
      <c r="ED301" s="225" t="str">
        <f t="shared" si="10"/>
        <v/>
      </c>
      <c r="EE301" s="225" t="str">
        <f t="shared" si="11"/>
        <v/>
      </c>
      <c r="EF301" s="225" t="str">
        <f t="shared" si="12"/>
        <v/>
      </c>
      <c r="EG301" s="225" t="str">
        <f t="shared" si="13"/>
        <v/>
      </c>
      <c r="EH301" s="225"/>
      <c r="EI301" s="225"/>
      <c r="EJ301" s="225"/>
      <c r="EK301" s="225"/>
      <c r="EL301" s="225"/>
      <c r="EM301" s="225"/>
    </row>
    <row r="302">
      <c r="A302" s="231"/>
      <c r="B302" s="231"/>
      <c r="C302" s="231"/>
      <c r="D302" s="231" t="str">
        <f t="array" ref="D302">IFERROR(INDEX(Profiles!$B:$B,MATCH($A302,Profiles!$A:$A,0)),"")</f>
        <v/>
      </c>
      <c r="E302" s="231"/>
      <c r="F302" s="231"/>
      <c r="G302" s="231"/>
      <c r="H302" s="231"/>
      <c r="I302" s="231" t="str">
        <f>IF(A302="","",IF(Settings!$N$3="DATE",F302&amp;": "&amp;TEXT(B302,"M/DD/YY"),F302&amp;": "&amp;H302))</f>
        <v/>
      </c>
      <c r="J302" s="231"/>
      <c r="K302" s="231"/>
      <c r="L302" s="231"/>
      <c r="M302" s="232" t="str">
        <f t="shared" si="14"/>
        <v/>
      </c>
      <c r="N302" s="231"/>
      <c r="O302" s="231"/>
      <c r="P302" s="231"/>
      <c r="Q302" s="231"/>
      <c r="R302" s="231"/>
      <c r="S302" s="230" t="str">
        <f>IFERROR(VLOOKUP(AF302, 'YOYO IR Scores'!A:C, 3, FALSE), "")
</f>
        <v/>
      </c>
      <c r="T302" s="231"/>
      <c r="U302" s="231"/>
      <c r="V302" s="231"/>
      <c r="W302" s="231"/>
      <c r="X302" s="233" t="str">
        <f t="shared" si="4"/>
        <v/>
      </c>
      <c r="Y302" s="234" t="str">
        <f t="shared" si="5"/>
        <v/>
      </c>
      <c r="Z302" s="234" t="str">
        <f t="shared" si="6"/>
        <v/>
      </c>
      <c r="AA302" s="233" t="str">
        <f t="shared" si="7"/>
        <v/>
      </c>
      <c r="AB302" s="232"/>
      <c r="AC302" s="232"/>
      <c r="AD302" s="232"/>
      <c r="AE302" s="232" t="str">
        <f>IFERROR(VLOOKUP(AF302, 'YOYO IR Scores'!A:C, 2, FALSE), "")</f>
        <v/>
      </c>
      <c r="AF302" s="232"/>
      <c r="AG302" s="232"/>
      <c r="AH302" s="232"/>
      <c r="AI302" s="232"/>
      <c r="AJ302" s="232"/>
      <c r="AK302" s="232"/>
      <c r="AL302" s="232"/>
      <c r="AM302" s="232"/>
      <c r="AN302" s="232"/>
      <c r="AO302" s="232"/>
      <c r="AP302" s="232"/>
      <c r="AQ302" s="232"/>
      <c r="AR302" s="232"/>
      <c r="AS302" s="232"/>
      <c r="AT302" s="232"/>
      <c r="AU302" s="232"/>
      <c r="AV302" s="232"/>
      <c r="AW302" s="232"/>
      <c r="AX302" s="232"/>
      <c r="AY302" s="232"/>
      <c r="AZ302" s="232"/>
      <c r="BA302" s="232"/>
      <c r="BB302" s="232"/>
      <c r="BC302" s="232"/>
      <c r="BD302" s="232"/>
      <c r="BE302" s="232"/>
      <c r="BF302" s="232"/>
      <c r="BG302" s="232"/>
      <c r="BH302" s="232"/>
      <c r="BI302" s="232"/>
      <c r="BJ302" s="232"/>
      <c r="BK302" s="232" t="str">
        <f t="array" ref="BK302">IF(J302="","",
IF(INDEX(Settings!$H:$H,MATCH(BY$1,Settings!$G:$G,0))=TRUE,
100-100*(J302-MIN(J:J))/(MAX(J:J)-MIN(J:J)),
100*(J302-MIN(J:J))/(MAX(J:J)-MIN(J:J))))</f>
        <v/>
      </c>
      <c r="BL302" s="232" t="str">
        <f t="array" ref="BL302">IF(J302="","",
IF(INDEX(Settings!$H:$H,MATCH(BY$1,Settings!$G:$G,0))=TRUE,
100-100*(J302-MINIFS(J:J,$E:$E,$E302))/(MAXIFS(J:J,$E:$E,$E302)-MINIFS(J:J,$E:$E,$E302)),
100*(J302-MINIFS(J:J,$E:$E,$E302))/(MAXIFS(J:J,$E:$E,$E302)-MINIFS(J:J,$E:$E,$E302))))</f>
        <v/>
      </c>
      <c r="BM302" s="232" t="str">
        <f t="array" ref="BM302">IF(J302="","",
IF(INDEX(Settings!$H:$H,MATCH(BY$1,Settings!$G:$G,0))=TRUE,
100-100*(J302-MINIFS(J:J,$E:$E,$E302,$I:$I,$I302))/(MAXIFS(J:J,$E:$E,$E302,$I:$I,$I302)-MINIFS(J:J,$E:$E,$E302,$I:$I,$I302)),
100*(J302-MINIFS(J:J,$E:$E,$E302,$I:$I,$I302))/(MAXIFS(J:J,$E:$E,$E302,$I:$I,$I302)-MINIFS(J:J,$E:$E,$E302,$I:$I,$I302))))</f>
        <v/>
      </c>
      <c r="BN302" s="231" t="str">
        <f t="array" ref="BN302">IF(J302="","",
IF(INDEX(Settings!$H:$H,MATCH(BY$1,Settings!$G:$G,0))=TRUE,
100-100*PERCENTRANK(J:J,J302),
100*PERCENTRANK(J:J,J302)))</f>
        <v/>
      </c>
      <c r="BO302" s="231" t="str">
        <f>IFERROR(__xludf.DUMMYFUNCTION("IF(J302="""","""",
IF(INDEX(Settings!$H:$H,MATCH(BY$1,Settings!$G:$G,0))=TRUE,
100-100*PERCENTRANK(FILTER(J:J,$E:$E=$E302),J302),
100*PERCENTRANK(FILTER(J:J,$E:$E=$E302),J302)))"),"")</f>
        <v/>
      </c>
      <c r="BP302" s="231" t="str">
        <f>IFERROR(__xludf.DUMMYFUNCTION("IF(J302="""","""",
IF(INDEX(Settings!$H:$H,MATCH(BY$1,Settings!$G:$G,0))=TRUE,
100-100*PERCENTRANK(FILTER(J:J,$E:$E=$E302,$I:$I=$I302),J302),
100*PERCENTRANK(FILTER(J:J,$E:$E=$E302,$I:$I=$I302),J302)))"),"")</f>
        <v/>
      </c>
      <c r="BQ302" s="233" t="str">
        <f t="array" ref="BQ302">IF(J302="","",
IF(INDEX(Settings!$H:$H,MATCH(BY$1,Settings!$G:$G,0))=TRUE,
-1*(J302-AVERAGE(J:J))/STDEV(J:J),
(J302-AVERAGE(J:J))/STDEV(J:J)))</f>
        <v/>
      </c>
      <c r="BR302" s="233" t="str">
        <f>IFERROR(__xludf.DUMMYFUNCTION("IF(J302="""","""",
IF(INDEX(Settings!$H:$H,MATCH(BY$1,Settings!$G:$G,0))=TRUE,
-1*(J302-AVERAGEIFS(J:J,$E:$E,$E302))/STDEV(FILTER(J:J,$E:$E=$E302)),
(J302-AVERAGEIFS(J:J,$E:$E,$E302))/STDEV(FILTER(J:J,$E:$E=$E302))))"),"")</f>
        <v/>
      </c>
      <c r="BS302" s="233"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1"/>
      <c r="BX302" s="231"/>
      <c r="BY302" s="232" t="str">
        <f t="array" ref="BY302">IF(J302="","",
IF(INDEX(Settings!$H:$H,MATCH(BY$1,Settings!$G:$G,0))=TRUE,
100-100*(J302-MINIFS(J:J,$E:$E,$E302))/(MAXIFS(J:J,$E:$E,$E302)-MINIFS(J:J,$E:$E,$E302)),
100*(J302-MINIFS(J:J,$E:$E,$E302))/(MAXIFS(J:J,$E:$E,$E302)-MINIFS(J:J,$E:$E,$E302))))</f>
        <v/>
      </c>
      <c r="BZ302" s="232" t="str">
        <f t="array" ref="BZ302">IF(K302="","",
IF(INDEX(Settings!$H:$H,MATCH(BZ$1,Settings!$G:$G,0))=TRUE,
100-100*(K302-MINIFS(K:K,$E:$E,$E302))/(MAXIFS(K:K,$E:$E,$E302)-MINIFS(K:K,$E:$E,$E302)),
100*(K302-MINIFS(K:K,$E:$E,$E302))/(MAXIFS(K:K,$E:$E,$E302)-MINIFS(K:K,$E:$E,$E302))))</f>
        <v/>
      </c>
      <c r="CA302" s="232" t="str">
        <f t="array" ref="CA302">IF(L302="","",
IF(INDEX(Settings!$H:$H,MATCH(CA$1,Settings!$G:$G,0))=TRUE,
100-100*(L302-MINIFS(L:L,$E:$E,$E302))/(MAXIFS(L:L,$E:$E,$E302)-MINIFS(L:L,$E:$E,$E302)),
100*(L302-MINIFS(L:L,$E:$E,$E302))/(MAXIFS(L:L,$E:$E,$E302)-MINIFS(L:L,$E:$E,$E302))))</f>
        <v/>
      </c>
      <c r="CB302" s="232" t="str">
        <f t="array" ref="CB302">IF(M302="","",
IF(INDEX(Settings!$H:$H,MATCH(CB$1,Settings!$G:$G,0))=TRUE,
100-100*(M302-MINIFS(M:M,$E:$E,$E302))/(MAXIFS(M:M,$E:$E,$E302)-MINIFS(M:M,$E:$E,$E302)),
100*(M302-MINIFS(M:M,$E:$E,$E302))/(MAXIFS(M:M,$E:$E,$E302)-MINIFS(M:M,$E:$E,$E302))))</f>
        <v/>
      </c>
      <c r="CC302" s="232" t="str">
        <f t="array" ref="CC302">IF(N302="","",
IF(INDEX(Settings!$H:$H,MATCH(CC$1,Settings!$G:$G,0))=TRUE,
100-100*(N302-MINIFS(N:N,$E:$E,$E302))/(MAXIFS(N:N,$E:$E,$E302)-MINIFS(N:N,$E:$E,$E302)),
100*(N302-MINIFS(N:N,$E:$E,$E302))/(MAXIFS(N:N,$E:$E,$E302)-MINIFS(N:N,$E:$E,$E302))))</f>
        <v/>
      </c>
      <c r="CD302" s="232" t="str">
        <f t="array" ref="CD302">IF(O302="","",
IF(INDEX(Settings!$H:$H,MATCH(CD$1,Settings!$G:$G,0))=TRUE,
100-100*(O302-MINIFS(O:O,$E:$E,$E302))/(MAXIFS(O:O,$E:$E,$E302)-MINIFS(O:O,$E:$E,$E302)),
100*(O302-MINIFS(O:O,$E:$E,$E302))/(MAXIFS(O:O,$E:$E,$E302)-MINIFS(O:O,$E:$E,$E302))))</f>
        <v/>
      </c>
      <c r="CE302" s="232" t="str">
        <f t="array" ref="CE302">IF(P302="","",
IF(INDEX(Settings!$H:$H,MATCH(CE$1,Settings!$G:$G,0))=TRUE,
100-100*(P302-MINIFS(P:P,$E:$E,$E302))/(MAXIFS(P:P,$E:$E,$E302)-MINIFS(P:P,$E:$E,$E302)),
100*(P302-MINIFS(P:P,$E:$E,$E302))/(MAXIFS(P:P,$E:$E,$E302)-MINIFS(P:P,$E:$E,$E302))))</f>
        <v/>
      </c>
      <c r="CF302" s="232" t="str">
        <f t="array" ref="CF302">IF(Q302="","",
IF(INDEX(Settings!$H:$H,MATCH(CF$1,Settings!$G:$G,0))=TRUE,
100-100*(Q302-MINIFS(Q:Q,$E:$E,$E302))/(MAXIFS(Q:Q,$E:$E,$E302)-MINIFS(Q:Q,$E:$E,$E302)),
100*(Q302-MINIFS(Q:Q,$E:$E,$E302))/(MAXIFS(Q:Q,$E:$E,$E302)-MINIFS(Q:Q,$E:$E,$E302))))</f>
        <v/>
      </c>
      <c r="CG302" s="232" t="str">
        <f t="array" ref="CG302">IF(R302="","",
IF(INDEX(Settings!$H:$H,MATCH(CG$1,Settings!$G:$G,0))=TRUE,
100-100*(R302-MINIFS(R:R,$E:$E,$E302))/(MAXIFS(R:R,$E:$E,$E302)-MINIFS(R:R,$E:$E,$E302)),
100*(R302-MINIFS(R:R,$E:$E,$E302))/(MAXIFS(R:R,$E:$E,$E302)-MINIFS(R:R,$E:$E,$E302))))</f>
        <v/>
      </c>
      <c r="CH302" s="232" t="str">
        <f t="array" ref="CH302">IF(S302="","",
IF(INDEX(Settings!$H:$H,MATCH(CH$1,Settings!$G:$G,0))=TRUE,
100-100*(S302-MINIFS(S:S,$E:$E,$E302))/(MAXIFS(S:S,$E:$E,$E302)-MINIFS(S:S,$E:$E,$E302)),
100*(S302-MINIFS(S:S,$E:$E,$E302))/(MAXIFS(S:S,$E:$E,$E302)-MINIFS(S:S,$E:$E,$E302))))</f>
        <v/>
      </c>
      <c r="CI302" s="232" t="str">
        <f t="array" ref="CI302">IF(T302="","",
IF(INDEX(Settings!$H:$H,MATCH(CI$1,Settings!$G:$G,0))=TRUE,
100-100*(T302-MINIFS(T:T,$E:$E,$E302))/(MAXIFS(T:T,$E:$E,$E302)-MINIFS(T:T,$E:$E,$E302)),
100*(T302-MINIFS(T:T,$E:$E,$E302))/(MAXIFS(T:T,$E:$E,$E302)-MINIFS(T:T,$E:$E,$E302))))</f>
        <v/>
      </c>
      <c r="CJ302" s="232" t="str">
        <f t="array" ref="CJ302">IF(U302="","",
IF(INDEX(Settings!$H:$H,MATCH(CJ$1,Settings!$G:$G,0))=TRUE,
100-100*(U302-MINIFS(U:U,$E:$E,$E302))/(MAXIFS(U:U,$E:$E,$E302)-MINIFS(U:U,$E:$E,$E302)),
100*(U302-MINIFS(U:U,$E:$E,$E302))/(MAXIFS(U:U,$E:$E,$E302)-MINIFS(U:U,$E:$E,$E302))))</f>
        <v/>
      </c>
      <c r="CK302" s="232" t="str">
        <f t="array" ref="CK302">IF(V302="","",
IF(INDEX(Settings!$H:$H,MATCH(CK$1,Settings!$G:$G,0))=TRUE,
100-100*(V302-MINIFS(V:V,$E:$E,$E302))/(MAXIFS(V:V,$E:$E,$E302)-MINIFS(V:V,$E:$E,$E302)),
100*(V302-MINIFS(V:V,$E:$E,$E302))/(MAXIFS(V:V,$E:$E,$E302)-MINIFS(V:V,$E:$E,$E302))))</f>
        <v/>
      </c>
      <c r="CL302" s="232" t="str">
        <f t="array" ref="CL302">IF(W302="","",
IF(INDEX(Settings!$H:$H,MATCH(CL$1,Settings!$G:$G,0))=TRUE,
100-100*(W302-MINIFS(W:W,$E:$E,$E302))/(MAXIFS(W:W,$E:$E,$E302)-MINIFS(W:W,$E:$E,$E302)),
100*(W302-MINIFS(W:W,$E:$E,$E302))/(MAXIFS(W:W,$E:$E,$E302)-MINIFS(W:W,$E:$E,$E302))))</f>
        <v/>
      </c>
      <c r="CM302" s="232" t="str">
        <f t="array" ref="CM302">IF(X302="","",
IF(INDEX(Settings!$H:$H,MATCH(CM$1,Settings!$G:$G,0))=TRUE,
100-100*(X302-MINIFS(X:X,$E:$E,$E302))/(MAXIFS(X:X,$E:$E,$E302)-MINIFS(X:X,$E:$E,$E302)),
100*(X302-MINIFS(X:X,$E:$E,$E302))/(MAXIFS(X:X,$E:$E,$E302)-MINIFS(X:X,$E:$E,$E302))))</f>
        <v/>
      </c>
      <c r="CN302" s="232" t="str">
        <f t="array" ref="CN302">IF(Y302="","",
IF(INDEX(Settings!$H:$H,MATCH(CN$1,Settings!$G:$G,0))=TRUE,
100-100*(Y302-MINIFS(Y:Y,$E:$E,$E302))/(MAXIFS(Y:Y,$E:$E,$E302)-MINIFS(Y:Y,$E:$E,$E302)),
100*(Y302-MINIFS(Y:Y,$E:$E,$E302))/(MAXIFS(Y:Y,$E:$E,$E302)-MINIFS(Y:Y,$E:$E,$E302))))</f>
        <v/>
      </c>
      <c r="CO302" s="232" t="str">
        <f t="array" ref="CO302">IF(Z302="","",
IF(INDEX(Settings!$H:$H,MATCH(CO$1,Settings!$G:$G,0))=TRUE,
100-100*(Z302-MINIFS(Z:Z,$E:$E,$E302))/(MAXIFS(Z:Z,$E:$E,$E302)-MINIFS(Z:Z,$E:$E,$E302)),
100*(Z302-MINIFS(Z:Z,$E:$E,$E302))/(MAXIFS(Z:Z,$E:$E,$E302)-MINIFS(Z:Z,$E:$E,$E302))))</f>
        <v/>
      </c>
      <c r="CP302" s="232" t="str">
        <f t="array" ref="CP302">IF(AA302="","",
IF(INDEX(Settings!$H:$H,MATCH(CP$1,Settings!$G:$G,0))=TRUE,
100-100*(AA302-MINIFS(AA:AA,$E:$E,$E302))/(MAXIFS(AA:AA,$E:$E,$E302)-MINIFS(AA:AA,$E:$E,$E302)),
100*(AA302-MINIFS(AA:AA,$E:$E,$E302))/(MAXIFS(AA:AA,$E:$E,$E302)-MINIFS(AA:AA,$E:$E,$E302))))</f>
        <v/>
      </c>
      <c r="CQ302" s="232" t="str">
        <f t="array" ref="CQ302">IF(AB302="","",
IF(INDEX(Settings!$H:$H,MATCH(CQ$1,Settings!$G:$G,0))=TRUE,
100-100*(AB302-MINIFS(AB:AB,$E:$E,$E302))/(MAXIFS(AB:AB,$E:$E,$E302)-MINIFS(AB:AB,$E:$E,$E302)),
100*(AB302-MINIFS(AB:AB,$E:$E,$E302))/(MAXIFS(AB:AB,$E:$E,$E302)-MINIFS(AB:AB,$E:$E,$E302))))</f>
        <v/>
      </c>
      <c r="CR302" s="232" t="str">
        <f t="array" ref="CR302">IF(AC302="","",
IF(INDEX(Settings!$H:$H,MATCH(CR$1,Settings!$G:$G,0))=TRUE,
100-100*(AC302-MINIFS(AC:AC,$E:$E,$E302))/(MAXIFS(AC:AC,$E:$E,$E302)-MINIFS(AC:AC,$E:$E,$E302)),
100*(AC302-MINIFS(AC:AC,$E:$E,$E302))/(MAXIFS(AC:AC,$E:$E,$E302)-MINIFS(AC:AC,$E:$E,$E302))))</f>
        <v/>
      </c>
      <c r="CS302" s="232" t="str">
        <f t="array" ref="CS302">IF(AD302="","",
IF(INDEX(Settings!$H:$H,MATCH(CS$1,Settings!$G:$G,0))=TRUE,
100-100*(AD302-MINIFS(AD:AD,$E:$E,$E302))/(MAXIFS(AD:AD,$E:$E,$E302)-MINIFS(AD:AD,$E:$E,$E302)),
100*(AD302-MINIFS(AD:AD,$E:$E,$E302))/(MAXIFS(AD:AD,$E:$E,$E302)-MINIFS(AD:AD,$E:$E,$E302))))</f>
        <v/>
      </c>
      <c r="CT302" s="232" t="str">
        <f t="array" ref="CT302">IF(AE302="","",
IF(INDEX(Settings!$H:$H,MATCH(CT$1,Settings!$G:$G,0))=TRUE,
100-100*(AE302-MINIFS(AE:AE,$E:$E,$E302))/(MAXIFS(AE:AE,$E:$E,$E302)-MINIFS(AE:AE,$E:$E,$E302)),
100*(AE302-MINIFS(AE:AE,$E:$E,$E302))/(MAXIFS(AE:AE,$E:$E,$E302)-MINIFS(AE:AE,$E:$E,$E302))))</f>
        <v/>
      </c>
      <c r="CU302" s="232" t="str">
        <f t="array" ref="CU302">IF(AF302="","",
IF(INDEX(Settings!$H:$H,MATCH(CU$1,Settings!$G:$G,0))=TRUE,
100-100*(AF302-MINIFS(AF:AF,$E:$E,$E302))/(MAXIFS(AF:AF,$E:$E,$E302)-MINIFS(AF:AF,$E:$E,$E302)),
100*(AF302-MINIFS(AF:AF,$E:$E,$E302))/(MAXIFS(AF:AF,$E:$E,$E302)-MINIFS(AF:AF,$E:$E,$E302))))</f>
        <v/>
      </c>
      <c r="CV302" s="232" t="str">
        <f t="array" ref="CV302">IF(AG302="","",
IF(INDEX(Settings!$H:$H,MATCH(CV$1,Settings!$G:$G,0))=TRUE,
100-100*(AG302-MINIFS(AG:AG,$E:$E,$E302))/(MAXIFS(AG:AG,$E:$E,$E302)-MINIFS(AG:AG,$E:$E,$E302)),
100*(AG302-MINIFS(AG:AG,$E:$E,$E302))/(MAXIFS(AG:AG,$E:$E,$E302)-MINIFS(AG:AG,$E:$E,$E302))))</f>
        <v/>
      </c>
      <c r="CW302" s="232" t="str">
        <f t="array" ref="CW302">IF(AH302="","",
IF(INDEX(Settings!$H:$H,MATCH(CW$1,Settings!$G:$G,0))=TRUE,
100-100*(AH302-MINIFS(AH:AH,$E:$E,$E302))/(MAXIFS(AH:AH,$E:$E,$E302)-MINIFS(AH:AH,$E:$E,$E302)),
100*(AH302-MINIFS(AH:AH,$E:$E,$E302))/(MAXIFS(AH:AH,$E:$E,$E302)-MINIFS(AH:AH,$E:$E,$E302))))</f>
        <v/>
      </c>
      <c r="CX302" s="232" t="str">
        <f t="array" ref="CX302">IF(AI302="","",
IF(INDEX(Settings!$H:$H,MATCH(CX$1,Settings!$G:$G,0))=TRUE,
100-100*(AI302-MINIFS(AI:AI,$E:$E,$E302))/(MAXIFS(AI:AI,$E:$E,$E302)-MINIFS(AI:AI,$E:$E,$E302)),
100*(AI302-MINIFS(AI:AI,$E:$E,$E302))/(MAXIFS(AI:AI,$E:$E,$E302)-MINIFS(AI:AI,$E:$E,$E302))))</f>
        <v/>
      </c>
      <c r="CY302" s="232" t="str">
        <f t="array" ref="CY302">IF(AJ302="","",
IF(INDEX(Settings!$H:$H,MATCH(CY$1,Settings!$G:$G,0))=TRUE,
100-100*(AJ302-MINIFS(AJ:AJ,$E:$E,$E302))/(MAXIFS(AJ:AJ,$E:$E,$E302)-MINIFS(AJ:AJ,$E:$E,$E302)),
100*(AJ302-MINIFS(AJ:AJ,$E:$E,$E302))/(MAXIFS(AJ:AJ,$E:$E,$E302)-MINIFS(AJ:AJ,$E:$E,$E302))))</f>
        <v/>
      </c>
      <c r="CZ302" s="232" t="str">
        <f t="array" ref="CZ302">IF(AK302="","",
IF(INDEX(Settings!$H:$H,MATCH(CZ$1,Settings!$G:$G,0))=TRUE,
100-100*(AK302-MINIFS(AK:AK,$E:$E,$E302))/(MAXIFS(AK:AK,$E:$E,$E302)-MINIFS(AK:AK,$E:$E,$E302)),
100*(AK302-MINIFS(AK:AK,$E:$E,$E302))/(MAXIFS(AK:AK,$E:$E,$E302)-MINIFS(AK:AK,$E:$E,$E302))))</f>
        <v/>
      </c>
      <c r="DA302" s="232" t="str">
        <f t="array" ref="DA302">IF(AL302="","",
IF(INDEX(Settings!$H:$H,MATCH(DA$1,Settings!$G:$G,0))=TRUE,
100-100*(AL302-MINIFS(AL:AL,$E:$E,$E302))/(MAXIFS(AL:AL,$E:$E,$E302)-MINIFS(AL:AL,$E:$E,$E302)),
100*(AL302-MINIFS(AL:AL,$E:$E,$E302))/(MAXIFS(AL:AL,$E:$E,$E302)-MINIFS(AL:AL,$E:$E,$E302))))</f>
        <v/>
      </c>
      <c r="DB302" s="232" t="str">
        <f t="array" ref="DB302">IF(AM302="","",
IF(INDEX(Settings!$H:$H,MATCH(DB$1,Settings!$G:$G,0))=TRUE,
100-100*(AM302-MINIFS(AM:AM,$E:$E,$E302))/(MAXIFS(AM:AM,$E:$E,$E302)-MINIFS(AM:AM,$E:$E,$E302)),
100*(AM302-MINIFS(AM:AM,$E:$E,$E302))/(MAXIFS(AM:AM,$E:$E,$E302)-MINIFS(AM:AM,$E:$E,$E302))))</f>
        <v/>
      </c>
      <c r="DC302" s="232" t="str">
        <f t="array" ref="DC302">IF(AN302="","",
IF(INDEX(Settings!$H:$H,MATCH(DC$1,Settings!$G:$G,0))=TRUE,
100-100*(AN302-MINIFS(AN:AN,$E:$E,$E302))/(MAXIFS(AN:AN,$E:$E,$E302)-MINIFS(AN:AN,$E:$E,$E302)),
100*(AN302-MINIFS(AN:AN,$E:$E,$E302))/(MAXIFS(AN:AN,$E:$E,$E302)-MINIFS(AN:AN,$E:$E,$E302))))</f>
        <v/>
      </c>
      <c r="DD302" s="232" t="str">
        <f t="array" ref="DD302">IF(AO302="","",
IF(INDEX(Settings!$H:$H,MATCH(DD$1,Settings!$G:$G,0))=TRUE,
100-100*(AO302-MINIFS(AO:AO,$E:$E,$E302))/(MAXIFS(AO:AO,$E:$E,$E302)-MINIFS(AO:AO,$E:$E,$E302)),
100*(AO302-MINIFS(AO:AO,$E:$E,$E302))/(MAXIFS(AO:AO,$E:$E,$E302)-MINIFS(AO:AO,$E:$E,$E302))))</f>
        <v/>
      </c>
      <c r="DE302" s="232" t="str">
        <f t="array" ref="DE302">IF(AP302="","",
IF(INDEX(Settings!$H:$H,MATCH(DE$1,Settings!$G:$G,0))=TRUE,
100-100*(AP302-MINIFS(AP:AP,$E:$E,$E302))/(MAXIFS(AP:AP,$E:$E,$E302)-MINIFS(AP:AP,$E:$E,$E302)),
100*(AP302-MINIFS(AP:AP,$E:$E,$E302))/(MAXIFS(AP:AP,$E:$E,$E302)-MINIFS(AP:AP,$E:$E,$E302))))</f>
        <v/>
      </c>
      <c r="DF302" s="232" t="str">
        <f t="array" ref="DF302">IF(AQ302="","",
IF(INDEX(Settings!$H:$H,MATCH(DF$1,Settings!$G:$G,0))=TRUE,
100-100*(AQ302-MINIFS(AQ:AQ,$E:$E,$E302))/(MAXIFS(AQ:AQ,$E:$E,$E302)-MINIFS(AQ:AQ,$E:$E,$E302)),
100*(AQ302-MINIFS(AQ:AQ,$E:$E,$E302))/(MAXIFS(AQ:AQ,$E:$E,$E302)-MINIFS(AQ:AQ,$E:$E,$E302))))</f>
        <v/>
      </c>
      <c r="DG302" s="232" t="str">
        <f t="array" ref="DG302">IF(AR302="","",
IF(INDEX(Settings!$H:$H,MATCH(DG$1,Settings!$G:$G,0))=TRUE,
100-100*(AR302-MINIFS(AR:AR,$E:$E,$E302))/(MAXIFS(AR:AR,$E:$E,$E302)-MINIFS(AR:AR,$E:$E,$E302)),
100*(AR302-MINIFS(AR:AR,$E:$E,$E302))/(MAXIFS(AR:AR,$E:$E,$E302)-MINIFS(AR:AR,$E:$E,$E302))))</f>
        <v/>
      </c>
      <c r="DH302" s="232" t="str">
        <f t="array" ref="DH302">IF(AS302="","",
IF(INDEX(Settings!$H:$H,MATCH(DH$1,Settings!$G:$G,0))=TRUE,
100-100*(AS302-MINIFS(AS:AS,$E:$E,$E302))/(MAXIFS(AS:AS,$E:$E,$E302)-MINIFS(AS:AS,$E:$E,$E302)),
100*(AS302-MINIFS(AS:AS,$E:$E,$E302))/(MAXIFS(AS:AS,$E:$E,$E302)-MINIFS(AS:AS,$E:$E,$E302))))</f>
        <v/>
      </c>
      <c r="DI302" s="232" t="str">
        <f t="array" ref="DI302">IF(AT302="","",
IF(INDEX(Settings!$H:$H,MATCH(DI$1,Settings!$G:$G,0))=TRUE,
100-100*(AT302-MINIFS(AT:AT,$E:$E,$E302))/(MAXIFS(AT:AT,$E:$E,$E302)-MINIFS(AT:AT,$E:$E,$E302)),
100*(AT302-MINIFS(AT:AT,$E:$E,$E302))/(MAXIFS(AT:AT,$E:$E,$E302)-MINIFS(AT:AT,$E:$E,$E302))))</f>
        <v/>
      </c>
      <c r="DJ302" s="232" t="str">
        <f t="array" ref="DJ302">IF(AU302="","",
IF(INDEX(Settings!$H:$H,MATCH(DJ$1,Settings!$G:$G,0))=TRUE,
100-100*(AU302-MINIFS(AU:AU,$E:$E,$E302))/(MAXIFS(AU:AU,$E:$E,$E302)-MINIFS(AU:AU,$E:$E,$E302)),
100*(AU302-MINIFS(AU:AU,$E:$E,$E302))/(MAXIFS(AU:AU,$E:$E,$E302)-MINIFS(AU:AU,$E:$E,$E302))))</f>
        <v/>
      </c>
      <c r="DK302" s="232" t="str">
        <f t="array" ref="DK302">IF(AV302="","",
IF(INDEX(Settings!$H:$H,MATCH(DK$1,Settings!$G:$G,0))=TRUE,
100-100*(AV302-MINIFS(AV:AV,$E:$E,$E302))/(MAXIFS(AV:AV,$E:$E,$E302)-MINIFS(AV:AV,$E:$E,$E302)),
100*(AV302-MINIFS(AV:AV,$E:$E,$E302))/(MAXIFS(AV:AV,$E:$E,$E302)-MINIFS(AV:AV,$E:$E,$E302))))</f>
        <v/>
      </c>
      <c r="DL302" s="232" t="str">
        <f t="array" ref="DL302">IF(AW302="","",
IF(INDEX(Settings!$H:$H,MATCH(DL$1,Settings!$G:$G,0))=TRUE,
100-100*(AW302-MINIFS(AW:AW,$E:$E,$E302))/(MAXIFS(AW:AW,$E:$E,$E302)-MINIFS(AW:AW,$E:$E,$E302)),
100*(AW302-MINIFS(AW:AW,$E:$E,$E302))/(MAXIFS(AW:AW,$E:$E,$E302)-MINIFS(AW:AW,$E:$E,$E302))))</f>
        <v/>
      </c>
      <c r="DM302" s="232" t="str">
        <f t="array" ref="DM302">IF(AX302="","",
IF(INDEX(Settings!$H:$H,MATCH(DM$1,Settings!$G:$G,0))=TRUE,
100-100*(AX302-MINIFS(AX:AX,$E:$E,$E302))/(MAXIFS(AX:AX,$E:$E,$E302)-MINIFS(AX:AX,$E:$E,$E302)),
100*(AX302-MINIFS(AX:AX,$E:$E,$E302))/(MAXIFS(AX:AX,$E:$E,$E302)-MINIFS(AX:AX,$E:$E,$E302))))</f>
        <v/>
      </c>
      <c r="DN302" s="232" t="str">
        <f t="array" ref="DN302">IF(AY302="","",
IF(INDEX(Settings!$H:$H,MATCH(DN$1,Settings!$G:$G,0))=TRUE,
100-100*(AY302-MINIFS(AY:AY,$E:$E,$E302))/(MAXIFS(AY:AY,$E:$E,$E302)-MINIFS(AY:AY,$E:$E,$E302)),
100*(AY302-MINIFS(AY:AY,$E:$E,$E302))/(MAXIFS(AY:AY,$E:$E,$E302)-MINIFS(AY:AY,$E:$E,$E302))))</f>
        <v/>
      </c>
      <c r="DO302" s="232" t="str">
        <f t="array" ref="DO302">IF(AZ302="","",
IF(INDEX(Settings!$H:$H,MATCH(DO$1,Settings!$G:$G,0))=TRUE,
100-100*(AZ302-MINIFS(AZ:AZ,$E:$E,$E302))/(MAXIFS(AZ:AZ,$E:$E,$E302)-MINIFS(AZ:AZ,$E:$E,$E302)),
100*(AZ302-MINIFS(AZ:AZ,$E:$E,$E302))/(MAXIFS(AZ:AZ,$E:$E,$E302)-MINIFS(AZ:AZ,$E:$E,$E302))))</f>
        <v/>
      </c>
      <c r="DP302" s="232" t="str">
        <f t="array" ref="DP302">IF(BA302="","",
IF(INDEX(Settings!$H:$H,MATCH(DP$1,Settings!$G:$G,0))=TRUE,
100-100*(BA302-MINIFS(BA:BA,$E:$E,$E302))/(MAXIFS(BA:BA,$E:$E,$E302)-MINIFS(BA:BA,$E:$E,$E302)),
100*(BA302-MINIFS(BA:BA,$E:$E,$E302))/(MAXIFS(BA:BA,$E:$E,$E302)-MINIFS(BA:BA,$E:$E,$E302))))</f>
        <v/>
      </c>
      <c r="DQ302" s="232" t="str">
        <f t="array" ref="DQ302">IF(BB302="","",
IF(INDEX(Settings!$H:$H,MATCH(DQ$1,Settings!$G:$G,0))=TRUE,
100-100*(BB302-MINIFS(BB:BB,$E:$E,$E302))/(MAXIFS(BB:BB,$E:$E,$E302)-MINIFS(BB:BB,$E:$E,$E302)),
100*(BB302-MINIFS(BB:BB,$E:$E,$E302))/(MAXIFS(BB:BB,$E:$E,$E302)-MINIFS(BB:BB,$E:$E,$E302))))</f>
        <v/>
      </c>
      <c r="DR302" s="232" t="str">
        <f t="array" ref="DR302">IF(BC302="","",
IF(INDEX(Settings!$H:$H,MATCH(DR$1,Settings!$G:$G,0))=TRUE,
100-100*(BC302-MINIFS(BC:BC,$E:$E,$E302))/(MAXIFS(BC:BC,$E:$E,$E302)-MINIFS(BC:BC,$E:$E,$E302)),
100*(BC302-MINIFS(BC:BC,$E:$E,$E302))/(MAXIFS(BC:BC,$E:$E,$E302)-MINIFS(BC:BC,$E:$E,$E302))))</f>
        <v/>
      </c>
      <c r="DS302" s="232" t="str">
        <f t="array" ref="DS302">IF(BD302="","",
IF(INDEX(Settings!$H:$H,MATCH(DS$1,Settings!$G:$G,0))=TRUE,
100-100*(BD302-MINIFS(BD:BD,$E:$E,$E302))/(MAXIFS(BD:BD,$E:$E,$E302)-MINIFS(BD:BD,$E:$E,$E302)),
100*(BD302-MINIFS(BD:BD,$E:$E,$E302))/(MAXIFS(BD:BD,$E:$E,$E302)-MINIFS(BD:BD,$E:$E,$E302))))</f>
        <v/>
      </c>
      <c r="DT302" s="232" t="str">
        <f t="array" ref="DT302">IF(BE302="","",
IF(INDEX(Settings!$H:$H,MATCH(DT$1,Settings!$G:$G,0))=TRUE,
100-100*(BE302-MINIFS(BE:BE,$E:$E,$E302))/(MAXIFS(BE:BE,$E:$E,$E302)-MINIFS(BE:BE,$E:$E,$E302)),
100*(BE302-MINIFS(BE:BE,$E:$E,$E302))/(MAXIFS(BE:BE,$E:$E,$E302)-MINIFS(BE:BE,$E:$E,$E302))))</f>
        <v/>
      </c>
      <c r="DU302" s="232" t="str">
        <f t="array" ref="DU302">IF(BF302="","",
IF(INDEX(Settings!$H:$H,MATCH(DU$1,Settings!$G:$G,0))=TRUE,
100-100*(BF302-MINIFS(BF:BF,$E:$E,$E302))/(MAXIFS(BF:BF,$E:$E,$E302)-MINIFS(BF:BF,$E:$E,$E302)),
100*(BF302-MINIFS(BF:BF,$E:$E,$E302))/(MAXIFS(BF:BF,$E:$E,$E302)-MINIFS(BF:BF,$E:$E,$E302))))</f>
        <v/>
      </c>
      <c r="DV302" s="232" t="str">
        <f t="array" ref="DV302">IF(BG302="","",
IF(INDEX(Settings!$H:$H,MATCH(DV$1,Settings!$G:$G,0))=TRUE,
100-100*(BG302-MINIFS(BG:BG,$E:$E,$E302))/(MAXIFS(BG:BG,$E:$E,$E302)-MINIFS(BG:BG,$E:$E,$E302)),
100*(BG302-MINIFS(BG:BG,$E:$E,$E302))/(MAXIFS(BG:BG,$E:$E,$E302)-MINIFS(BG:BG,$E:$E,$E302))))</f>
        <v/>
      </c>
      <c r="DW302" s="232" t="str">
        <f t="array" ref="DW302">IF(BH302="","",
IF(INDEX(Settings!$H:$H,MATCH(DW$1,Settings!$G:$G,0))=TRUE,
100-100*(BH302-MINIFS(BH:BH,$E:$E,$E302))/(MAXIFS(BH:BH,$E:$E,$E302)-MINIFS(BH:BH,$E:$E,$E302)),
100*(BH302-MINIFS(BH:BH,$E:$E,$E302))/(MAXIFS(BH:BH,$E:$E,$E302)-MINIFS(BH:BH,$E:$E,$E302))))</f>
        <v/>
      </c>
      <c r="DX302" s="232" t="str">
        <f t="array" ref="DX302">IF(BI302="","",
IF(INDEX(Settings!$H:$H,MATCH(DX$1,Settings!$G:$G,0))=TRUE,
100-100*(BI302-MINIFS(BI:BI,$E:$E,$E302))/(MAXIFS(BI:BI,$E:$E,$E302)-MINIFS(BI:BI,$E:$E,$E302)),
100*(BI302-MINIFS(BI:BI,$E:$E,$E302))/(MAXIFS(BI:BI,$E:$E,$E302)-MINIFS(BI:BI,$E:$E,$E302))))</f>
        <v/>
      </c>
      <c r="DY302" s="232" t="str">
        <f t="array" ref="DY302">IF(BJ302="","",
IF(INDEX(Settings!$H:$H,MATCH(DY$1,Settings!$G:$G,0))=TRUE,
100-100*(BJ302-MINIFS(BJ:BJ,$E:$E,$E302))/(MAXIFS(BJ:BJ,$E:$E,$E302)-MINIFS(BJ:BJ,$E:$E,$E302)),
100*(BJ302-MINIFS(BJ:BJ,$E:$E,$E302))/(MAXIFS(BJ:BJ,$E:$E,$E302)-MINIFS(BJ:BJ,$E:$E,$E302))))</f>
        <v/>
      </c>
      <c r="DZ302" s="234"/>
      <c r="EA302" s="234"/>
      <c r="EB302" s="234" t="str">
        <f t="shared" si="8"/>
        <v/>
      </c>
      <c r="EC302" s="234" t="str">
        <f t="shared" si="9"/>
        <v/>
      </c>
      <c r="ED302" s="234" t="str">
        <f t="shared" si="10"/>
        <v/>
      </c>
      <c r="EE302" s="234" t="str">
        <f t="shared" si="11"/>
        <v/>
      </c>
      <c r="EF302" s="234" t="str">
        <f t="shared" si="12"/>
        <v/>
      </c>
      <c r="EG302" s="234" t="str">
        <f t="shared" si="13"/>
        <v/>
      </c>
      <c r="EH302" s="234"/>
      <c r="EI302" s="234"/>
      <c r="EJ302" s="234"/>
      <c r="EK302" s="234"/>
      <c r="EL302" s="234"/>
      <c r="EM302" s="234"/>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3" t="str">
        <f t="shared" si="14"/>
        <v/>
      </c>
      <c r="N303" s="49"/>
      <c r="O303" s="49"/>
      <c r="P303" s="49"/>
      <c r="Q303" s="49"/>
      <c r="R303" s="49"/>
      <c r="S303" s="222" t="str">
        <f>IFERROR(VLOOKUP(AF303, 'YOYO IR Scores'!A:C, 3, FALSE), "")
</f>
        <v/>
      </c>
      <c r="T303" s="49"/>
      <c r="U303" s="49"/>
      <c r="V303" s="49"/>
      <c r="W303" s="49"/>
      <c r="X303" s="224" t="str">
        <f t="shared" si="4"/>
        <v/>
      </c>
      <c r="Y303" s="225" t="str">
        <f t="shared" si="5"/>
        <v/>
      </c>
      <c r="Z303" s="225" t="str">
        <f t="shared" si="6"/>
        <v/>
      </c>
      <c r="AA303" s="224" t="str">
        <f t="shared" si="7"/>
        <v/>
      </c>
      <c r="AB303" s="223"/>
      <c r="AC303" s="223"/>
      <c r="AD303" s="223"/>
      <c r="AE303" s="223" t="str">
        <f>IFERROR(VLOOKUP(AF303, 'YOYO IR Scores'!A:C, 2, FALSE), "")</f>
        <v/>
      </c>
      <c r="AF303" s="223"/>
      <c r="AG303" s="223"/>
      <c r="AH303" s="223"/>
      <c r="AI303" s="223"/>
      <c r="AJ303" s="223"/>
      <c r="AK303" s="223"/>
      <c r="AL303" s="223"/>
      <c r="AM303" s="223"/>
      <c r="AN303" s="223"/>
      <c r="AO303" s="223"/>
      <c r="AP303" s="223"/>
      <c r="AQ303" s="223"/>
      <c r="AR303" s="223"/>
      <c r="AS303" s="223"/>
      <c r="AT303" s="223"/>
      <c r="AU303" s="223"/>
      <c r="AV303" s="223"/>
      <c r="AW303" s="223"/>
      <c r="AX303" s="223"/>
      <c r="AY303" s="223"/>
      <c r="AZ303" s="223"/>
      <c r="BA303" s="223"/>
      <c r="BB303" s="223"/>
      <c r="BC303" s="223"/>
      <c r="BD303" s="223"/>
      <c r="BE303" s="223"/>
      <c r="BF303" s="223"/>
      <c r="BG303" s="223"/>
      <c r="BH303" s="223"/>
      <c r="BI303" s="223"/>
      <c r="BJ303" s="223"/>
      <c r="BK303" s="223" t="str">
        <f t="array" ref="BK303">IF(J303="","",
IF(INDEX(Settings!$H:$H,MATCH(BY$1,Settings!$G:$G,0))=TRUE,
100-100*(J303-MIN(J:J))/(MAX(J:J)-MIN(J:J)),
100*(J303-MIN(J:J))/(MAX(J:J)-MIN(J:J))))</f>
        <v/>
      </c>
      <c r="BL303" s="223" t="str">
        <f t="array" ref="BL303">IF(J303="","",
IF(INDEX(Settings!$H:$H,MATCH(BY$1,Settings!$G:$G,0))=TRUE,
100-100*(J303-MINIFS(J:J,$E:$E,$E303))/(MAXIFS(J:J,$E:$E,$E303)-MINIFS(J:J,$E:$E,$E303)),
100*(J303-MINIFS(J:J,$E:$E,$E303))/(MAXIFS(J:J,$E:$E,$E303)-MINIFS(J:J,$E:$E,$E303))))</f>
        <v/>
      </c>
      <c r="BM303" s="223"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4" t="str">
        <f t="array" ref="BQ303">IF(J303="","",
IF(INDEX(Settings!$H:$H,MATCH(BY$1,Settings!$G:$G,0))=TRUE,
-1*(J303-AVERAGE(J:J))/STDEV(J:J),
(J303-AVERAGE(J:J))/STDEV(J:J)))</f>
        <v/>
      </c>
      <c r="BR303" s="224" t="str">
        <f>IFERROR(__xludf.DUMMYFUNCTION("IF(J303="""","""",
IF(INDEX(Settings!$H:$H,MATCH(BY$1,Settings!$G:$G,0))=TRUE,
-1*(J303-AVERAGEIFS(J:J,$E:$E,$E303))/STDEV(FILTER(J:J,$E:$E=$E303)),
(J303-AVERAGEIFS(J:J,$E:$E,$E303))/STDEV(FILTER(J:J,$E:$E=$E303))))"),"")</f>
        <v/>
      </c>
      <c r="BS303" s="224"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3" t="str">
        <f t="array" ref="BY303">IF(J303="","",
IF(INDEX(Settings!$H:$H,MATCH(BY$1,Settings!$G:$G,0))=TRUE,
100-100*(J303-MINIFS(J:J,$E:$E,$E303))/(MAXIFS(J:J,$E:$E,$E303)-MINIFS(J:J,$E:$E,$E303)),
100*(J303-MINIFS(J:J,$E:$E,$E303))/(MAXIFS(J:J,$E:$E,$E303)-MINIFS(J:J,$E:$E,$E303))))</f>
        <v/>
      </c>
      <c r="BZ303" s="223" t="str">
        <f t="array" ref="BZ303">IF(K303="","",
IF(INDEX(Settings!$H:$H,MATCH(BZ$1,Settings!$G:$G,0))=TRUE,
100-100*(K303-MINIFS(K:K,$E:$E,$E303))/(MAXIFS(K:K,$E:$E,$E303)-MINIFS(K:K,$E:$E,$E303)),
100*(K303-MINIFS(K:K,$E:$E,$E303))/(MAXIFS(K:K,$E:$E,$E303)-MINIFS(K:K,$E:$E,$E303))))</f>
        <v/>
      </c>
      <c r="CA303" s="223" t="str">
        <f t="array" ref="CA303">IF(L303="","",
IF(INDEX(Settings!$H:$H,MATCH(CA$1,Settings!$G:$G,0))=TRUE,
100-100*(L303-MINIFS(L:L,$E:$E,$E303))/(MAXIFS(L:L,$E:$E,$E303)-MINIFS(L:L,$E:$E,$E303)),
100*(L303-MINIFS(L:L,$E:$E,$E303))/(MAXIFS(L:L,$E:$E,$E303)-MINIFS(L:L,$E:$E,$E303))))</f>
        <v/>
      </c>
      <c r="CB303" s="223" t="str">
        <f t="array" ref="CB303">IF(M303="","",
IF(INDEX(Settings!$H:$H,MATCH(CB$1,Settings!$G:$G,0))=TRUE,
100-100*(M303-MINIFS(M:M,$E:$E,$E303))/(MAXIFS(M:M,$E:$E,$E303)-MINIFS(M:M,$E:$E,$E303)),
100*(M303-MINIFS(M:M,$E:$E,$E303))/(MAXIFS(M:M,$E:$E,$E303)-MINIFS(M:M,$E:$E,$E303))))</f>
        <v/>
      </c>
      <c r="CC303" s="223" t="str">
        <f t="array" ref="CC303">IF(N303="","",
IF(INDEX(Settings!$H:$H,MATCH(CC$1,Settings!$G:$G,0))=TRUE,
100-100*(N303-MINIFS(N:N,$E:$E,$E303))/(MAXIFS(N:N,$E:$E,$E303)-MINIFS(N:N,$E:$E,$E303)),
100*(N303-MINIFS(N:N,$E:$E,$E303))/(MAXIFS(N:N,$E:$E,$E303)-MINIFS(N:N,$E:$E,$E303))))</f>
        <v/>
      </c>
      <c r="CD303" s="223" t="str">
        <f t="array" ref="CD303">IF(O303="","",
IF(INDEX(Settings!$H:$H,MATCH(CD$1,Settings!$G:$G,0))=TRUE,
100-100*(O303-MINIFS(O:O,$E:$E,$E303))/(MAXIFS(O:O,$E:$E,$E303)-MINIFS(O:O,$E:$E,$E303)),
100*(O303-MINIFS(O:O,$E:$E,$E303))/(MAXIFS(O:O,$E:$E,$E303)-MINIFS(O:O,$E:$E,$E303))))</f>
        <v/>
      </c>
      <c r="CE303" s="223" t="str">
        <f t="array" ref="CE303">IF(P303="","",
IF(INDEX(Settings!$H:$H,MATCH(CE$1,Settings!$G:$G,0))=TRUE,
100-100*(P303-MINIFS(P:P,$E:$E,$E303))/(MAXIFS(P:P,$E:$E,$E303)-MINIFS(P:P,$E:$E,$E303)),
100*(P303-MINIFS(P:P,$E:$E,$E303))/(MAXIFS(P:P,$E:$E,$E303)-MINIFS(P:P,$E:$E,$E303))))</f>
        <v/>
      </c>
      <c r="CF303" s="223" t="str">
        <f t="array" ref="CF303">IF(Q303="","",
IF(INDEX(Settings!$H:$H,MATCH(CF$1,Settings!$G:$G,0))=TRUE,
100-100*(Q303-MINIFS(Q:Q,$E:$E,$E303))/(MAXIFS(Q:Q,$E:$E,$E303)-MINIFS(Q:Q,$E:$E,$E303)),
100*(Q303-MINIFS(Q:Q,$E:$E,$E303))/(MAXIFS(Q:Q,$E:$E,$E303)-MINIFS(Q:Q,$E:$E,$E303))))</f>
        <v/>
      </c>
      <c r="CG303" s="223" t="str">
        <f t="array" ref="CG303">IF(R303="","",
IF(INDEX(Settings!$H:$H,MATCH(CG$1,Settings!$G:$G,0))=TRUE,
100-100*(R303-MINIFS(R:R,$E:$E,$E303))/(MAXIFS(R:R,$E:$E,$E303)-MINIFS(R:R,$E:$E,$E303)),
100*(R303-MINIFS(R:R,$E:$E,$E303))/(MAXIFS(R:R,$E:$E,$E303)-MINIFS(R:R,$E:$E,$E303))))</f>
        <v/>
      </c>
      <c r="CH303" s="223" t="str">
        <f t="array" ref="CH303">IF(S303="","",
IF(INDEX(Settings!$H:$H,MATCH(CH$1,Settings!$G:$G,0))=TRUE,
100-100*(S303-MINIFS(S:S,$E:$E,$E303))/(MAXIFS(S:S,$E:$E,$E303)-MINIFS(S:S,$E:$E,$E303)),
100*(S303-MINIFS(S:S,$E:$E,$E303))/(MAXIFS(S:S,$E:$E,$E303)-MINIFS(S:S,$E:$E,$E303))))</f>
        <v/>
      </c>
      <c r="CI303" s="223" t="str">
        <f t="array" ref="CI303">IF(T303="","",
IF(INDEX(Settings!$H:$H,MATCH(CI$1,Settings!$G:$G,0))=TRUE,
100-100*(T303-MINIFS(T:T,$E:$E,$E303))/(MAXIFS(T:T,$E:$E,$E303)-MINIFS(T:T,$E:$E,$E303)),
100*(T303-MINIFS(T:T,$E:$E,$E303))/(MAXIFS(T:T,$E:$E,$E303)-MINIFS(T:T,$E:$E,$E303))))</f>
        <v/>
      </c>
      <c r="CJ303" s="223" t="str">
        <f t="array" ref="CJ303">IF(U303="","",
IF(INDEX(Settings!$H:$H,MATCH(CJ$1,Settings!$G:$G,0))=TRUE,
100-100*(U303-MINIFS(U:U,$E:$E,$E303))/(MAXIFS(U:U,$E:$E,$E303)-MINIFS(U:U,$E:$E,$E303)),
100*(U303-MINIFS(U:U,$E:$E,$E303))/(MAXIFS(U:U,$E:$E,$E303)-MINIFS(U:U,$E:$E,$E303))))</f>
        <v/>
      </c>
      <c r="CK303" s="223" t="str">
        <f t="array" ref="CK303">IF(V303="","",
IF(INDEX(Settings!$H:$H,MATCH(CK$1,Settings!$G:$G,0))=TRUE,
100-100*(V303-MINIFS(V:V,$E:$E,$E303))/(MAXIFS(V:V,$E:$E,$E303)-MINIFS(V:V,$E:$E,$E303)),
100*(V303-MINIFS(V:V,$E:$E,$E303))/(MAXIFS(V:V,$E:$E,$E303)-MINIFS(V:V,$E:$E,$E303))))</f>
        <v/>
      </c>
      <c r="CL303" s="223" t="str">
        <f t="array" ref="CL303">IF(W303="","",
IF(INDEX(Settings!$H:$H,MATCH(CL$1,Settings!$G:$G,0))=TRUE,
100-100*(W303-MINIFS(W:W,$E:$E,$E303))/(MAXIFS(W:W,$E:$E,$E303)-MINIFS(W:W,$E:$E,$E303)),
100*(W303-MINIFS(W:W,$E:$E,$E303))/(MAXIFS(W:W,$E:$E,$E303)-MINIFS(W:W,$E:$E,$E303))))</f>
        <v/>
      </c>
      <c r="CM303" s="223" t="str">
        <f t="array" ref="CM303">IF(X303="","",
IF(INDEX(Settings!$H:$H,MATCH(CM$1,Settings!$G:$G,0))=TRUE,
100-100*(X303-MINIFS(X:X,$E:$E,$E303))/(MAXIFS(X:X,$E:$E,$E303)-MINIFS(X:X,$E:$E,$E303)),
100*(X303-MINIFS(X:X,$E:$E,$E303))/(MAXIFS(X:X,$E:$E,$E303)-MINIFS(X:X,$E:$E,$E303))))</f>
        <v/>
      </c>
      <c r="CN303" s="223" t="str">
        <f t="array" ref="CN303">IF(Y303="","",
IF(INDEX(Settings!$H:$H,MATCH(CN$1,Settings!$G:$G,0))=TRUE,
100-100*(Y303-MINIFS(Y:Y,$E:$E,$E303))/(MAXIFS(Y:Y,$E:$E,$E303)-MINIFS(Y:Y,$E:$E,$E303)),
100*(Y303-MINIFS(Y:Y,$E:$E,$E303))/(MAXIFS(Y:Y,$E:$E,$E303)-MINIFS(Y:Y,$E:$E,$E303))))</f>
        <v/>
      </c>
      <c r="CO303" s="223" t="str">
        <f t="array" ref="CO303">IF(Z303="","",
IF(INDEX(Settings!$H:$H,MATCH(CO$1,Settings!$G:$G,0))=TRUE,
100-100*(Z303-MINIFS(Z:Z,$E:$E,$E303))/(MAXIFS(Z:Z,$E:$E,$E303)-MINIFS(Z:Z,$E:$E,$E303)),
100*(Z303-MINIFS(Z:Z,$E:$E,$E303))/(MAXIFS(Z:Z,$E:$E,$E303)-MINIFS(Z:Z,$E:$E,$E303))))</f>
        <v/>
      </c>
      <c r="CP303" s="223" t="str">
        <f t="array" ref="CP303">IF(AA303="","",
IF(INDEX(Settings!$H:$H,MATCH(CP$1,Settings!$G:$G,0))=TRUE,
100-100*(AA303-MINIFS(AA:AA,$E:$E,$E303))/(MAXIFS(AA:AA,$E:$E,$E303)-MINIFS(AA:AA,$E:$E,$E303)),
100*(AA303-MINIFS(AA:AA,$E:$E,$E303))/(MAXIFS(AA:AA,$E:$E,$E303)-MINIFS(AA:AA,$E:$E,$E303))))</f>
        <v/>
      </c>
      <c r="CQ303" s="223" t="str">
        <f t="array" ref="CQ303">IF(AB303="","",
IF(INDEX(Settings!$H:$H,MATCH(CQ$1,Settings!$G:$G,0))=TRUE,
100-100*(AB303-MINIFS(AB:AB,$E:$E,$E303))/(MAXIFS(AB:AB,$E:$E,$E303)-MINIFS(AB:AB,$E:$E,$E303)),
100*(AB303-MINIFS(AB:AB,$E:$E,$E303))/(MAXIFS(AB:AB,$E:$E,$E303)-MINIFS(AB:AB,$E:$E,$E303))))</f>
        <v/>
      </c>
      <c r="CR303" s="223" t="str">
        <f t="array" ref="CR303">IF(AC303="","",
IF(INDEX(Settings!$H:$H,MATCH(CR$1,Settings!$G:$G,0))=TRUE,
100-100*(AC303-MINIFS(AC:AC,$E:$E,$E303))/(MAXIFS(AC:AC,$E:$E,$E303)-MINIFS(AC:AC,$E:$E,$E303)),
100*(AC303-MINIFS(AC:AC,$E:$E,$E303))/(MAXIFS(AC:AC,$E:$E,$E303)-MINIFS(AC:AC,$E:$E,$E303))))</f>
        <v/>
      </c>
      <c r="CS303" s="223" t="str">
        <f t="array" ref="CS303">IF(AD303="","",
IF(INDEX(Settings!$H:$H,MATCH(CS$1,Settings!$G:$G,0))=TRUE,
100-100*(AD303-MINIFS(AD:AD,$E:$E,$E303))/(MAXIFS(AD:AD,$E:$E,$E303)-MINIFS(AD:AD,$E:$E,$E303)),
100*(AD303-MINIFS(AD:AD,$E:$E,$E303))/(MAXIFS(AD:AD,$E:$E,$E303)-MINIFS(AD:AD,$E:$E,$E303))))</f>
        <v/>
      </c>
      <c r="CT303" s="223" t="str">
        <f t="array" ref="CT303">IF(AE303="","",
IF(INDEX(Settings!$H:$H,MATCH(CT$1,Settings!$G:$G,0))=TRUE,
100-100*(AE303-MINIFS(AE:AE,$E:$E,$E303))/(MAXIFS(AE:AE,$E:$E,$E303)-MINIFS(AE:AE,$E:$E,$E303)),
100*(AE303-MINIFS(AE:AE,$E:$E,$E303))/(MAXIFS(AE:AE,$E:$E,$E303)-MINIFS(AE:AE,$E:$E,$E303))))</f>
        <v/>
      </c>
      <c r="CU303" s="223" t="str">
        <f t="array" ref="CU303">IF(AF303="","",
IF(INDEX(Settings!$H:$H,MATCH(CU$1,Settings!$G:$G,0))=TRUE,
100-100*(AF303-MINIFS(AF:AF,$E:$E,$E303))/(MAXIFS(AF:AF,$E:$E,$E303)-MINIFS(AF:AF,$E:$E,$E303)),
100*(AF303-MINIFS(AF:AF,$E:$E,$E303))/(MAXIFS(AF:AF,$E:$E,$E303)-MINIFS(AF:AF,$E:$E,$E303))))</f>
        <v/>
      </c>
      <c r="CV303" s="223" t="str">
        <f t="array" ref="CV303">IF(AG303="","",
IF(INDEX(Settings!$H:$H,MATCH(CV$1,Settings!$G:$G,0))=TRUE,
100-100*(AG303-MINIFS(AG:AG,$E:$E,$E303))/(MAXIFS(AG:AG,$E:$E,$E303)-MINIFS(AG:AG,$E:$E,$E303)),
100*(AG303-MINIFS(AG:AG,$E:$E,$E303))/(MAXIFS(AG:AG,$E:$E,$E303)-MINIFS(AG:AG,$E:$E,$E303))))</f>
        <v/>
      </c>
      <c r="CW303" s="223" t="str">
        <f t="array" ref="CW303">IF(AH303="","",
IF(INDEX(Settings!$H:$H,MATCH(CW$1,Settings!$G:$G,0))=TRUE,
100-100*(AH303-MINIFS(AH:AH,$E:$E,$E303))/(MAXIFS(AH:AH,$E:$E,$E303)-MINIFS(AH:AH,$E:$E,$E303)),
100*(AH303-MINIFS(AH:AH,$E:$E,$E303))/(MAXIFS(AH:AH,$E:$E,$E303)-MINIFS(AH:AH,$E:$E,$E303))))</f>
        <v/>
      </c>
      <c r="CX303" s="223" t="str">
        <f t="array" ref="CX303">IF(AI303="","",
IF(INDEX(Settings!$H:$H,MATCH(CX$1,Settings!$G:$G,0))=TRUE,
100-100*(AI303-MINIFS(AI:AI,$E:$E,$E303))/(MAXIFS(AI:AI,$E:$E,$E303)-MINIFS(AI:AI,$E:$E,$E303)),
100*(AI303-MINIFS(AI:AI,$E:$E,$E303))/(MAXIFS(AI:AI,$E:$E,$E303)-MINIFS(AI:AI,$E:$E,$E303))))</f>
        <v/>
      </c>
      <c r="CY303" s="223" t="str">
        <f t="array" ref="CY303">IF(AJ303="","",
IF(INDEX(Settings!$H:$H,MATCH(CY$1,Settings!$G:$G,0))=TRUE,
100-100*(AJ303-MINIFS(AJ:AJ,$E:$E,$E303))/(MAXIFS(AJ:AJ,$E:$E,$E303)-MINIFS(AJ:AJ,$E:$E,$E303)),
100*(AJ303-MINIFS(AJ:AJ,$E:$E,$E303))/(MAXIFS(AJ:AJ,$E:$E,$E303)-MINIFS(AJ:AJ,$E:$E,$E303))))</f>
        <v/>
      </c>
      <c r="CZ303" s="223" t="str">
        <f t="array" ref="CZ303">IF(AK303="","",
IF(INDEX(Settings!$H:$H,MATCH(CZ$1,Settings!$G:$G,0))=TRUE,
100-100*(AK303-MINIFS(AK:AK,$E:$E,$E303))/(MAXIFS(AK:AK,$E:$E,$E303)-MINIFS(AK:AK,$E:$E,$E303)),
100*(AK303-MINIFS(AK:AK,$E:$E,$E303))/(MAXIFS(AK:AK,$E:$E,$E303)-MINIFS(AK:AK,$E:$E,$E303))))</f>
        <v/>
      </c>
      <c r="DA303" s="223" t="str">
        <f t="array" ref="DA303">IF(AL303="","",
IF(INDEX(Settings!$H:$H,MATCH(DA$1,Settings!$G:$G,0))=TRUE,
100-100*(AL303-MINIFS(AL:AL,$E:$E,$E303))/(MAXIFS(AL:AL,$E:$E,$E303)-MINIFS(AL:AL,$E:$E,$E303)),
100*(AL303-MINIFS(AL:AL,$E:$E,$E303))/(MAXIFS(AL:AL,$E:$E,$E303)-MINIFS(AL:AL,$E:$E,$E303))))</f>
        <v/>
      </c>
      <c r="DB303" s="223" t="str">
        <f t="array" ref="DB303">IF(AM303="","",
IF(INDEX(Settings!$H:$H,MATCH(DB$1,Settings!$G:$G,0))=TRUE,
100-100*(AM303-MINIFS(AM:AM,$E:$E,$E303))/(MAXIFS(AM:AM,$E:$E,$E303)-MINIFS(AM:AM,$E:$E,$E303)),
100*(AM303-MINIFS(AM:AM,$E:$E,$E303))/(MAXIFS(AM:AM,$E:$E,$E303)-MINIFS(AM:AM,$E:$E,$E303))))</f>
        <v/>
      </c>
      <c r="DC303" s="223" t="str">
        <f t="array" ref="DC303">IF(AN303="","",
IF(INDEX(Settings!$H:$H,MATCH(DC$1,Settings!$G:$G,0))=TRUE,
100-100*(AN303-MINIFS(AN:AN,$E:$E,$E303))/(MAXIFS(AN:AN,$E:$E,$E303)-MINIFS(AN:AN,$E:$E,$E303)),
100*(AN303-MINIFS(AN:AN,$E:$E,$E303))/(MAXIFS(AN:AN,$E:$E,$E303)-MINIFS(AN:AN,$E:$E,$E303))))</f>
        <v/>
      </c>
      <c r="DD303" s="223" t="str">
        <f t="array" ref="DD303">IF(AO303="","",
IF(INDEX(Settings!$H:$H,MATCH(DD$1,Settings!$G:$G,0))=TRUE,
100-100*(AO303-MINIFS(AO:AO,$E:$E,$E303))/(MAXIFS(AO:AO,$E:$E,$E303)-MINIFS(AO:AO,$E:$E,$E303)),
100*(AO303-MINIFS(AO:AO,$E:$E,$E303))/(MAXIFS(AO:AO,$E:$E,$E303)-MINIFS(AO:AO,$E:$E,$E303))))</f>
        <v/>
      </c>
      <c r="DE303" s="223" t="str">
        <f t="array" ref="DE303">IF(AP303="","",
IF(INDEX(Settings!$H:$H,MATCH(DE$1,Settings!$G:$G,0))=TRUE,
100-100*(AP303-MINIFS(AP:AP,$E:$E,$E303))/(MAXIFS(AP:AP,$E:$E,$E303)-MINIFS(AP:AP,$E:$E,$E303)),
100*(AP303-MINIFS(AP:AP,$E:$E,$E303))/(MAXIFS(AP:AP,$E:$E,$E303)-MINIFS(AP:AP,$E:$E,$E303))))</f>
        <v/>
      </c>
      <c r="DF303" s="223" t="str">
        <f t="array" ref="DF303">IF(AQ303="","",
IF(INDEX(Settings!$H:$H,MATCH(DF$1,Settings!$G:$G,0))=TRUE,
100-100*(AQ303-MINIFS(AQ:AQ,$E:$E,$E303))/(MAXIFS(AQ:AQ,$E:$E,$E303)-MINIFS(AQ:AQ,$E:$E,$E303)),
100*(AQ303-MINIFS(AQ:AQ,$E:$E,$E303))/(MAXIFS(AQ:AQ,$E:$E,$E303)-MINIFS(AQ:AQ,$E:$E,$E303))))</f>
        <v/>
      </c>
      <c r="DG303" s="223" t="str">
        <f t="array" ref="DG303">IF(AR303="","",
IF(INDEX(Settings!$H:$H,MATCH(DG$1,Settings!$G:$G,0))=TRUE,
100-100*(AR303-MINIFS(AR:AR,$E:$E,$E303))/(MAXIFS(AR:AR,$E:$E,$E303)-MINIFS(AR:AR,$E:$E,$E303)),
100*(AR303-MINIFS(AR:AR,$E:$E,$E303))/(MAXIFS(AR:AR,$E:$E,$E303)-MINIFS(AR:AR,$E:$E,$E303))))</f>
        <v/>
      </c>
      <c r="DH303" s="223" t="str">
        <f t="array" ref="DH303">IF(AS303="","",
IF(INDEX(Settings!$H:$H,MATCH(DH$1,Settings!$G:$G,0))=TRUE,
100-100*(AS303-MINIFS(AS:AS,$E:$E,$E303))/(MAXIFS(AS:AS,$E:$E,$E303)-MINIFS(AS:AS,$E:$E,$E303)),
100*(AS303-MINIFS(AS:AS,$E:$E,$E303))/(MAXIFS(AS:AS,$E:$E,$E303)-MINIFS(AS:AS,$E:$E,$E303))))</f>
        <v/>
      </c>
      <c r="DI303" s="223" t="str">
        <f t="array" ref="DI303">IF(AT303="","",
IF(INDEX(Settings!$H:$H,MATCH(DI$1,Settings!$G:$G,0))=TRUE,
100-100*(AT303-MINIFS(AT:AT,$E:$E,$E303))/(MAXIFS(AT:AT,$E:$E,$E303)-MINIFS(AT:AT,$E:$E,$E303)),
100*(AT303-MINIFS(AT:AT,$E:$E,$E303))/(MAXIFS(AT:AT,$E:$E,$E303)-MINIFS(AT:AT,$E:$E,$E303))))</f>
        <v/>
      </c>
      <c r="DJ303" s="223" t="str">
        <f t="array" ref="DJ303">IF(AU303="","",
IF(INDEX(Settings!$H:$H,MATCH(DJ$1,Settings!$G:$G,0))=TRUE,
100-100*(AU303-MINIFS(AU:AU,$E:$E,$E303))/(MAXIFS(AU:AU,$E:$E,$E303)-MINIFS(AU:AU,$E:$E,$E303)),
100*(AU303-MINIFS(AU:AU,$E:$E,$E303))/(MAXIFS(AU:AU,$E:$E,$E303)-MINIFS(AU:AU,$E:$E,$E303))))</f>
        <v/>
      </c>
      <c r="DK303" s="223" t="str">
        <f t="array" ref="DK303">IF(AV303="","",
IF(INDEX(Settings!$H:$H,MATCH(DK$1,Settings!$G:$G,0))=TRUE,
100-100*(AV303-MINIFS(AV:AV,$E:$E,$E303))/(MAXIFS(AV:AV,$E:$E,$E303)-MINIFS(AV:AV,$E:$E,$E303)),
100*(AV303-MINIFS(AV:AV,$E:$E,$E303))/(MAXIFS(AV:AV,$E:$E,$E303)-MINIFS(AV:AV,$E:$E,$E303))))</f>
        <v/>
      </c>
      <c r="DL303" s="223" t="str">
        <f t="array" ref="DL303">IF(AW303="","",
IF(INDEX(Settings!$H:$H,MATCH(DL$1,Settings!$G:$G,0))=TRUE,
100-100*(AW303-MINIFS(AW:AW,$E:$E,$E303))/(MAXIFS(AW:AW,$E:$E,$E303)-MINIFS(AW:AW,$E:$E,$E303)),
100*(AW303-MINIFS(AW:AW,$E:$E,$E303))/(MAXIFS(AW:AW,$E:$E,$E303)-MINIFS(AW:AW,$E:$E,$E303))))</f>
        <v/>
      </c>
      <c r="DM303" s="223" t="str">
        <f t="array" ref="DM303">IF(AX303="","",
IF(INDEX(Settings!$H:$H,MATCH(DM$1,Settings!$G:$G,0))=TRUE,
100-100*(AX303-MINIFS(AX:AX,$E:$E,$E303))/(MAXIFS(AX:AX,$E:$E,$E303)-MINIFS(AX:AX,$E:$E,$E303)),
100*(AX303-MINIFS(AX:AX,$E:$E,$E303))/(MAXIFS(AX:AX,$E:$E,$E303)-MINIFS(AX:AX,$E:$E,$E303))))</f>
        <v/>
      </c>
      <c r="DN303" s="223" t="str">
        <f t="array" ref="DN303">IF(AY303="","",
IF(INDEX(Settings!$H:$H,MATCH(DN$1,Settings!$G:$G,0))=TRUE,
100-100*(AY303-MINIFS(AY:AY,$E:$E,$E303))/(MAXIFS(AY:AY,$E:$E,$E303)-MINIFS(AY:AY,$E:$E,$E303)),
100*(AY303-MINIFS(AY:AY,$E:$E,$E303))/(MAXIFS(AY:AY,$E:$E,$E303)-MINIFS(AY:AY,$E:$E,$E303))))</f>
        <v/>
      </c>
      <c r="DO303" s="223" t="str">
        <f t="array" ref="DO303">IF(AZ303="","",
IF(INDEX(Settings!$H:$H,MATCH(DO$1,Settings!$G:$G,0))=TRUE,
100-100*(AZ303-MINIFS(AZ:AZ,$E:$E,$E303))/(MAXIFS(AZ:AZ,$E:$E,$E303)-MINIFS(AZ:AZ,$E:$E,$E303)),
100*(AZ303-MINIFS(AZ:AZ,$E:$E,$E303))/(MAXIFS(AZ:AZ,$E:$E,$E303)-MINIFS(AZ:AZ,$E:$E,$E303))))</f>
        <v/>
      </c>
      <c r="DP303" s="223" t="str">
        <f t="array" ref="DP303">IF(BA303="","",
IF(INDEX(Settings!$H:$H,MATCH(DP$1,Settings!$G:$G,0))=TRUE,
100-100*(BA303-MINIFS(BA:BA,$E:$E,$E303))/(MAXIFS(BA:BA,$E:$E,$E303)-MINIFS(BA:BA,$E:$E,$E303)),
100*(BA303-MINIFS(BA:BA,$E:$E,$E303))/(MAXIFS(BA:BA,$E:$E,$E303)-MINIFS(BA:BA,$E:$E,$E303))))</f>
        <v/>
      </c>
      <c r="DQ303" s="223" t="str">
        <f t="array" ref="DQ303">IF(BB303="","",
IF(INDEX(Settings!$H:$H,MATCH(DQ$1,Settings!$G:$G,0))=TRUE,
100-100*(BB303-MINIFS(BB:BB,$E:$E,$E303))/(MAXIFS(BB:BB,$E:$E,$E303)-MINIFS(BB:BB,$E:$E,$E303)),
100*(BB303-MINIFS(BB:BB,$E:$E,$E303))/(MAXIFS(BB:BB,$E:$E,$E303)-MINIFS(BB:BB,$E:$E,$E303))))</f>
        <v/>
      </c>
      <c r="DR303" s="223" t="str">
        <f t="array" ref="DR303">IF(BC303="","",
IF(INDEX(Settings!$H:$H,MATCH(DR$1,Settings!$G:$G,0))=TRUE,
100-100*(BC303-MINIFS(BC:BC,$E:$E,$E303))/(MAXIFS(BC:BC,$E:$E,$E303)-MINIFS(BC:BC,$E:$E,$E303)),
100*(BC303-MINIFS(BC:BC,$E:$E,$E303))/(MAXIFS(BC:BC,$E:$E,$E303)-MINIFS(BC:BC,$E:$E,$E303))))</f>
        <v/>
      </c>
      <c r="DS303" s="223" t="str">
        <f t="array" ref="DS303">IF(BD303="","",
IF(INDEX(Settings!$H:$H,MATCH(DS$1,Settings!$G:$G,0))=TRUE,
100-100*(BD303-MINIFS(BD:BD,$E:$E,$E303))/(MAXIFS(BD:BD,$E:$E,$E303)-MINIFS(BD:BD,$E:$E,$E303)),
100*(BD303-MINIFS(BD:BD,$E:$E,$E303))/(MAXIFS(BD:BD,$E:$E,$E303)-MINIFS(BD:BD,$E:$E,$E303))))</f>
        <v/>
      </c>
      <c r="DT303" s="223" t="str">
        <f t="array" ref="DT303">IF(BE303="","",
IF(INDEX(Settings!$H:$H,MATCH(DT$1,Settings!$G:$G,0))=TRUE,
100-100*(BE303-MINIFS(BE:BE,$E:$E,$E303))/(MAXIFS(BE:BE,$E:$E,$E303)-MINIFS(BE:BE,$E:$E,$E303)),
100*(BE303-MINIFS(BE:BE,$E:$E,$E303))/(MAXIFS(BE:BE,$E:$E,$E303)-MINIFS(BE:BE,$E:$E,$E303))))</f>
        <v/>
      </c>
      <c r="DU303" s="223" t="str">
        <f t="array" ref="DU303">IF(BF303="","",
IF(INDEX(Settings!$H:$H,MATCH(DU$1,Settings!$G:$G,0))=TRUE,
100-100*(BF303-MINIFS(BF:BF,$E:$E,$E303))/(MAXIFS(BF:BF,$E:$E,$E303)-MINIFS(BF:BF,$E:$E,$E303)),
100*(BF303-MINIFS(BF:BF,$E:$E,$E303))/(MAXIFS(BF:BF,$E:$E,$E303)-MINIFS(BF:BF,$E:$E,$E303))))</f>
        <v/>
      </c>
      <c r="DV303" s="223" t="str">
        <f t="array" ref="DV303">IF(BG303="","",
IF(INDEX(Settings!$H:$H,MATCH(DV$1,Settings!$G:$G,0))=TRUE,
100-100*(BG303-MINIFS(BG:BG,$E:$E,$E303))/(MAXIFS(BG:BG,$E:$E,$E303)-MINIFS(BG:BG,$E:$E,$E303)),
100*(BG303-MINIFS(BG:BG,$E:$E,$E303))/(MAXIFS(BG:BG,$E:$E,$E303)-MINIFS(BG:BG,$E:$E,$E303))))</f>
        <v/>
      </c>
      <c r="DW303" s="223" t="str">
        <f t="array" ref="DW303">IF(BH303="","",
IF(INDEX(Settings!$H:$H,MATCH(DW$1,Settings!$G:$G,0))=TRUE,
100-100*(BH303-MINIFS(BH:BH,$E:$E,$E303))/(MAXIFS(BH:BH,$E:$E,$E303)-MINIFS(BH:BH,$E:$E,$E303)),
100*(BH303-MINIFS(BH:BH,$E:$E,$E303))/(MAXIFS(BH:BH,$E:$E,$E303)-MINIFS(BH:BH,$E:$E,$E303))))</f>
        <v/>
      </c>
      <c r="DX303" s="223" t="str">
        <f t="array" ref="DX303">IF(BI303="","",
IF(INDEX(Settings!$H:$H,MATCH(DX$1,Settings!$G:$G,0))=TRUE,
100-100*(BI303-MINIFS(BI:BI,$E:$E,$E303))/(MAXIFS(BI:BI,$E:$E,$E303)-MINIFS(BI:BI,$E:$E,$E303)),
100*(BI303-MINIFS(BI:BI,$E:$E,$E303))/(MAXIFS(BI:BI,$E:$E,$E303)-MINIFS(BI:BI,$E:$E,$E303))))</f>
        <v/>
      </c>
      <c r="DY303" s="223" t="str">
        <f t="array" ref="DY303">IF(BJ303="","",
IF(INDEX(Settings!$H:$H,MATCH(DY$1,Settings!$G:$G,0))=TRUE,
100-100*(BJ303-MINIFS(BJ:BJ,$E:$E,$E303))/(MAXIFS(BJ:BJ,$E:$E,$E303)-MINIFS(BJ:BJ,$E:$E,$E303)),
100*(BJ303-MINIFS(BJ:BJ,$E:$E,$E303))/(MAXIFS(BJ:BJ,$E:$E,$E303)-MINIFS(BJ:BJ,$E:$E,$E303))))</f>
        <v/>
      </c>
      <c r="DZ303" s="225"/>
      <c r="EA303" s="225"/>
      <c r="EB303" s="225" t="str">
        <f t="shared" si="8"/>
        <v/>
      </c>
      <c r="EC303" s="225" t="str">
        <f t="shared" si="9"/>
        <v/>
      </c>
      <c r="ED303" s="225" t="str">
        <f t="shared" si="10"/>
        <v/>
      </c>
      <c r="EE303" s="225" t="str">
        <f t="shared" si="11"/>
        <v/>
      </c>
      <c r="EF303" s="225" t="str">
        <f t="shared" si="12"/>
        <v/>
      </c>
      <c r="EG303" s="225" t="str">
        <f t="shared" si="13"/>
        <v/>
      </c>
      <c r="EH303" s="225"/>
      <c r="EI303" s="225"/>
      <c r="EJ303" s="225"/>
      <c r="EK303" s="225"/>
      <c r="EL303" s="225"/>
      <c r="EM303" s="225"/>
    </row>
    <row r="304">
      <c r="A304" s="231"/>
      <c r="B304" s="231"/>
      <c r="C304" s="231"/>
      <c r="D304" s="231" t="str">
        <f t="array" ref="D304">IFERROR(INDEX(Profiles!$B:$B,MATCH($A304,Profiles!$A:$A,0)),"")</f>
        <v/>
      </c>
      <c r="E304" s="231"/>
      <c r="F304" s="231"/>
      <c r="G304" s="231"/>
      <c r="H304" s="231"/>
      <c r="I304" s="231" t="str">
        <f>IF(A304="","",IF(Settings!$N$3="DATE",F304&amp;": "&amp;TEXT(B304,"M/DD/YY"),F304&amp;": "&amp;H304))</f>
        <v/>
      </c>
      <c r="J304" s="231"/>
      <c r="K304" s="231"/>
      <c r="L304" s="231"/>
      <c r="M304" s="232" t="str">
        <f t="shared" si="14"/>
        <v/>
      </c>
      <c r="N304" s="231"/>
      <c r="O304" s="231"/>
      <c r="P304" s="231"/>
      <c r="Q304" s="231"/>
      <c r="R304" s="231"/>
      <c r="S304" s="230" t="str">
        <f>IFERROR(VLOOKUP(AF304, 'YOYO IR Scores'!A:C, 3, FALSE), "")
</f>
        <v/>
      </c>
      <c r="T304" s="231"/>
      <c r="U304" s="231"/>
      <c r="V304" s="231"/>
      <c r="W304" s="231"/>
      <c r="X304" s="233" t="str">
        <f t="shared" si="4"/>
        <v/>
      </c>
      <c r="Y304" s="234" t="str">
        <f t="shared" si="5"/>
        <v/>
      </c>
      <c r="Z304" s="234" t="str">
        <f t="shared" si="6"/>
        <v/>
      </c>
      <c r="AA304" s="233" t="str">
        <f t="shared" si="7"/>
        <v/>
      </c>
      <c r="AB304" s="232"/>
      <c r="AC304" s="232"/>
      <c r="AD304" s="232"/>
      <c r="AE304" s="232" t="str">
        <f>IFERROR(VLOOKUP(AF304, 'YOYO IR Scores'!A:C, 2, FALSE), "")</f>
        <v/>
      </c>
      <c r="AF304" s="232"/>
      <c r="AG304" s="232"/>
      <c r="AH304" s="232"/>
      <c r="AI304" s="232"/>
      <c r="AJ304" s="232"/>
      <c r="AK304" s="232"/>
      <c r="AL304" s="232"/>
      <c r="AM304" s="232"/>
      <c r="AN304" s="232"/>
      <c r="AO304" s="232"/>
      <c r="AP304" s="232"/>
      <c r="AQ304" s="232"/>
      <c r="AR304" s="232"/>
      <c r="AS304" s="232"/>
      <c r="AT304" s="232"/>
      <c r="AU304" s="232"/>
      <c r="AV304" s="232"/>
      <c r="AW304" s="232"/>
      <c r="AX304" s="232"/>
      <c r="AY304" s="232"/>
      <c r="AZ304" s="232"/>
      <c r="BA304" s="232"/>
      <c r="BB304" s="232"/>
      <c r="BC304" s="232"/>
      <c r="BD304" s="232"/>
      <c r="BE304" s="232"/>
      <c r="BF304" s="232"/>
      <c r="BG304" s="232"/>
      <c r="BH304" s="232"/>
      <c r="BI304" s="232"/>
      <c r="BJ304" s="232"/>
      <c r="BK304" s="232" t="str">
        <f t="array" ref="BK304">IF(J304="","",
IF(INDEX(Settings!$H:$H,MATCH(BY$1,Settings!$G:$G,0))=TRUE,
100-100*(J304-MIN(J:J))/(MAX(J:J)-MIN(J:J)),
100*(J304-MIN(J:J))/(MAX(J:J)-MIN(J:J))))</f>
        <v/>
      </c>
      <c r="BL304" s="232" t="str">
        <f t="array" ref="BL304">IF(J304="","",
IF(INDEX(Settings!$H:$H,MATCH(BY$1,Settings!$G:$G,0))=TRUE,
100-100*(J304-MINIFS(J:J,$E:$E,$E304))/(MAXIFS(J:J,$E:$E,$E304)-MINIFS(J:J,$E:$E,$E304)),
100*(J304-MINIFS(J:J,$E:$E,$E304))/(MAXIFS(J:J,$E:$E,$E304)-MINIFS(J:J,$E:$E,$E304))))</f>
        <v/>
      </c>
      <c r="BM304" s="232" t="str">
        <f t="array" ref="BM304">IF(J304="","",
IF(INDEX(Settings!$H:$H,MATCH(BY$1,Settings!$G:$G,0))=TRUE,
100-100*(J304-MINIFS(J:J,$E:$E,$E304,$I:$I,$I304))/(MAXIFS(J:J,$E:$E,$E304,$I:$I,$I304)-MINIFS(J:J,$E:$E,$E304,$I:$I,$I304)),
100*(J304-MINIFS(J:J,$E:$E,$E304,$I:$I,$I304))/(MAXIFS(J:J,$E:$E,$E304,$I:$I,$I304)-MINIFS(J:J,$E:$E,$E304,$I:$I,$I304))))</f>
        <v/>
      </c>
      <c r="BN304" s="231" t="str">
        <f t="array" ref="BN304">IF(J304="","",
IF(INDEX(Settings!$H:$H,MATCH(BY$1,Settings!$G:$G,0))=TRUE,
100-100*PERCENTRANK(J:J,J304),
100*PERCENTRANK(J:J,J304)))</f>
        <v/>
      </c>
      <c r="BO304" s="231" t="str">
        <f>IFERROR(__xludf.DUMMYFUNCTION("IF(J304="""","""",
IF(INDEX(Settings!$H:$H,MATCH(BY$1,Settings!$G:$G,0))=TRUE,
100-100*PERCENTRANK(FILTER(J:J,$E:$E=$E304),J304),
100*PERCENTRANK(FILTER(J:J,$E:$E=$E304),J304)))"),"")</f>
        <v/>
      </c>
      <c r="BP304" s="231" t="str">
        <f>IFERROR(__xludf.DUMMYFUNCTION("IF(J304="""","""",
IF(INDEX(Settings!$H:$H,MATCH(BY$1,Settings!$G:$G,0))=TRUE,
100-100*PERCENTRANK(FILTER(J:J,$E:$E=$E304,$I:$I=$I304),J304),
100*PERCENTRANK(FILTER(J:J,$E:$E=$E304,$I:$I=$I304),J304)))"),"")</f>
        <v/>
      </c>
      <c r="BQ304" s="233" t="str">
        <f t="array" ref="BQ304">IF(J304="","",
IF(INDEX(Settings!$H:$H,MATCH(BY$1,Settings!$G:$G,0))=TRUE,
-1*(J304-AVERAGE(J:J))/STDEV(J:J),
(J304-AVERAGE(J:J))/STDEV(J:J)))</f>
        <v/>
      </c>
      <c r="BR304" s="233" t="str">
        <f>IFERROR(__xludf.DUMMYFUNCTION("IF(J304="""","""",
IF(INDEX(Settings!$H:$H,MATCH(BY$1,Settings!$G:$G,0))=TRUE,
-1*(J304-AVERAGEIFS(J:J,$E:$E,$E304))/STDEV(FILTER(J:J,$E:$E=$E304)),
(J304-AVERAGEIFS(J:J,$E:$E,$E304))/STDEV(FILTER(J:J,$E:$E=$E304))))"),"")</f>
        <v/>
      </c>
      <c r="BS304" s="233"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1"/>
      <c r="BX304" s="231"/>
      <c r="BY304" s="232" t="str">
        <f t="array" ref="BY304">IF(J304="","",
IF(INDEX(Settings!$H:$H,MATCH(BY$1,Settings!$G:$G,0))=TRUE,
100-100*(J304-MINIFS(J:J,$E:$E,$E304))/(MAXIFS(J:J,$E:$E,$E304)-MINIFS(J:J,$E:$E,$E304)),
100*(J304-MINIFS(J:J,$E:$E,$E304))/(MAXIFS(J:J,$E:$E,$E304)-MINIFS(J:J,$E:$E,$E304))))</f>
        <v/>
      </c>
      <c r="BZ304" s="232" t="str">
        <f t="array" ref="BZ304">IF(K304="","",
IF(INDEX(Settings!$H:$H,MATCH(BZ$1,Settings!$G:$G,0))=TRUE,
100-100*(K304-MINIFS(K:K,$E:$E,$E304))/(MAXIFS(K:K,$E:$E,$E304)-MINIFS(K:K,$E:$E,$E304)),
100*(K304-MINIFS(K:K,$E:$E,$E304))/(MAXIFS(K:K,$E:$E,$E304)-MINIFS(K:K,$E:$E,$E304))))</f>
        <v/>
      </c>
      <c r="CA304" s="232" t="str">
        <f t="array" ref="CA304">IF(L304="","",
IF(INDEX(Settings!$H:$H,MATCH(CA$1,Settings!$G:$G,0))=TRUE,
100-100*(L304-MINIFS(L:L,$E:$E,$E304))/(MAXIFS(L:L,$E:$E,$E304)-MINIFS(L:L,$E:$E,$E304)),
100*(L304-MINIFS(L:L,$E:$E,$E304))/(MAXIFS(L:L,$E:$E,$E304)-MINIFS(L:L,$E:$E,$E304))))</f>
        <v/>
      </c>
      <c r="CB304" s="232" t="str">
        <f t="array" ref="CB304">IF(M304="","",
IF(INDEX(Settings!$H:$H,MATCH(CB$1,Settings!$G:$G,0))=TRUE,
100-100*(M304-MINIFS(M:M,$E:$E,$E304))/(MAXIFS(M:M,$E:$E,$E304)-MINIFS(M:M,$E:$E,$E304)),
100*(M304-MINIFS(M:M,$E:$E,$E304))/(MAXIFS(M:M,$E:$E,$E304)-MINIFS(M:M,$E:$E,$E304))))</f>
        <v/>
      </c>
      <c r="CC304" s="232" t="str">
        <f t="array" ref="CC304">IF(N304="","",
IF(INDEX(Settings!$H:$H,MATCH(CC$1,Settings!$G:$G,0))=TRUE,
100-100*(N304-MINIFS(N:N,$E:$E,$E304))/(MAXIFS(N:N,$E:$E,$E304)-MINIFS(N:N,$E:$E,$E304)),
100*(N304-MINIFS(N:N,$E:$E,$E304))/(MAXIFS(N:N,$E:$E,$E304)-MINIFS(N:N,$E:$E,$E304))))</f>
        <v/>
      </c>
      <c r="CD304" s="232" t="str">
        <f t="array" ref="CD304">IF(O304="","",
IF(INDEX(Settings!$H:$H,MATCH(CD$1,Settings!$G:$G,0))=TRUE,
100-100*(O304-MINIFS(O:O,$E:$E,$E304))/(MAXIFS(O:O,$E:$E,$E304)-MINIFS(O:O,$E:$E,$E304)),
100*(O304-MINIFS(O:O,$E:$E,$E304))/(MAXIFS(O:O,$E:$E,$E304)-MINIFS(O:O,$E:$E,$E304))))</f>
        <v/>
      </c>
      <c r="CE304" s="232" t="str">
        <f t="array" ref="CE304">IF(P304="","",
IF(INDEX(Settings!$H:$H,MATCH(CE$1,Settings!$G:$G,0))=TRUE,
100-100*(P304-MINIFS(P:P,$E:$E,$E304))/(MAXIFS(P:P,$E:$E,$E304)-MINIFS(P:P,$E:$E,$E304)),
100*(P304-MINIFS(P:P,$E:$E,$E304))/(MAXIFS(P:P,$E:$E,$E304)-MINIFS(P:P,$E:$E,$E304))))</f>
        <v/>
      </c>
      <c r="CF304" s="232" t="str">
        <f t="array" ref="CF304">IF(Q304="","",
IF(INDEX(Settings!$H:$H,MATCH(CF$1,Settings!$G:$G,0))=TRUE,
100-100*(Q304-MINIFS(Q:Q,$E:$E,$E304))/(MAXIFS(Q:Q,$E:$E,$E304)-MINIFS(Q:Q,$E:$E,$E304)),
100*(Q304-MINIFS(Q:Q,$E:$E,$E304))/(MAXIFS(Q:Q,$E:$E,$E304)-MINIFS(Q:Q,$E:$E,$E304))))</f>
        <v/>
      </c>
      <c r="CG304" s="232" t="str">
        <f t="array" ref="CG304">IF(R304="","",
IF(INDEX(Settings!$H:$H,MATCH(CG$1,Settings!$G:$G,0))=TRUE,
100-100*(R304-MINIFS(R:R,$E:$E,$E304))/(MAXIFS(R:R,$E:$E,$E304)-MINIFS(R:R,$E:$E,$E304)),
100*(R304-MINIFS(R:R,$E:$E,$E304))/(MAXIFS(R:R,$E:$E,$E304)-MINIFS(R:R,$E:$E,$E304))))</f>
        <v/>
      </c>
      <c r="CH304" s="232" t="str">
        <f t="array" ref="CH304">IF(S304="","",
IF(INDEX(Settings!$H:$H,MATCH(CH$1,Settings!$G:$G,0))=TRUE,
100-100*(S304-MINIFS(S:S,$E:$E,$E304))/(MAXIFS(S:S,$E:$E,$E304)-MINIFS(S:S,$E:$E,$E304)),
100*(S304-MINIFS(S:S,$E:$E,$E304))/(MAXIFS(S:S,$E:$E,$E304)-MINIFS(S:S,$E:$E,$E304))))</f>
        <v/>
      </c>
      <c r="CI304" s="232" t="str">
        <f t="array" ref="CI304">IF(T304="","",
IF(INDEX(Settings!$H:$H,MATCH(CI$1,Settings!$G:$G,0))=TRUE,
100-100*(T304-MINIFS(T:T,$E:$E,$E304))/(MAXIFS(T:T,$E:$E,$E304)-MINIFS(T:T,$E:$E,$E304)),
100*(T304-MINIFS(T:T,$E:$E,$E304))/(MAXIFS(T:T,$E:$E,$E304)-MINIFS(T:T,$E:$E,$E304))))</f>
        <v/>
      </c>
      <c r="CJ304" s="232" t="str">
        <f t="array" ref="CJ304">IF(U304="","",
IF(INDEX(Settings!$H:$H,MATCH(CJ$1,Settings!$G:$G,0))=TRUE,
100-100*(U304-MINIFS(U:U,$E:$E,$E304))/(MAXIFS(U:U,$E:$E,$E304)-MINIFS(U:U,$E:$E,$E304)),
100*(U304-MINIFS(U:U,$E:$E,$E304))/(MAXIFS(U:U,$E:$E,$E304)-MINIFS(U:U,$E:$E,$E304))))</f>
        <v/>
      </c>
      <c r="CK304" s="232" t="str">
        <f t="array" ref="CK304">IF(V304="","",
IF(INDEX(Settings!$H:$H,MATCH(CK$1,Settings!$G:$G,0))=TRUE,
100-100*(V304-MINIFS(V:V,$E:$E,$E304))/(MAXIFS(V:V,$E:$E,$E304)-MINIFS(V:V,$E:$E,$E304)),
100*(V304-MINIFS(V:V,$E:$E,$E304))/(MAXIFS(V:V,$E:$E,$E304)-MINIFS(V:V,$E:$E,$E304))))</f>
        <v/>
      </c>
      <c r="CL304" s="232" t="str">
        <f t="array" ref="CL304">IF(W304="","",
IF(INDEX(Settings!$H:$H,MATCH(CL$1,Settings!$G:$G,0))=TRUE,
100-100*(W304-MINIFS(W:W,$E:$E,$E304))/(MAXIFS(W:W,$E:$E,$E304)-MINIFS(W:W,$E:$E,$E304)),
100*(W304-MINIFS(W:W,$E:$E,$E304))/(MAXIFS(W:W,$E:$E,$E304)-MINIFS(W:W,$E:$E,$E304))))</f>
        <v/>
      </c>
      <c r="CM304" s="232" t="str">
        <f t="array" ref="CM304">IF(X304="","",
IF(INDEX(Settings!$H:$H,MATCH(CM$1,Settings!$G:$G,0))=TRUE,
100-100*(X304-MINIFS(X:X,$E:$E,$E304))/(MAXIFS(X:X,$E:$E,$E304)-MINIFS(X:X,$E:$E,$E304)),
100*(X304-MINIFS(X:X,$E:$E,$E304))/(MAXIFS(X:X,$E:$E,$E304)-MINIFS(X:X,$E:$E,$E304))))</f>
        <v/>
      </c>
      <c r="CN304" s="232" t="str">
        <f t="array" ref="CN304">IF(Y304="","",
IF(INDEX(Settings!$H:$H,MATCH(CN$1,Settings!$G:$G,0))=TRUE,
100-100*(Y304-MINIFS(Y:Y,$E:$E,$E304))/(MAXIFS(Y:Y,$E:$E,$E304)-MINIFS(Y:Y,$E:$E,$E304)),
100*(Y304-MINIFS(Y:Y,$E:$E,$E304))/(MAXIFS(Y:Y,$E:$E,$E304)-MINIFS(Y:Y,$E:$E,$E304))))</f>
        <v/>
      </c>
      <c r="CO304" s="232" t="str">
        <f t="array" ref="CO304">IF(Z304="","",
IF(INDEX(Settings!$H:$H,MATCH(CO$1,Settings!$G:$G,0))=TRUE,
100-100*(Z304-MINIFS(Z:Z,$E:$E,$E304))/(MAXIFS(Z:Z,$E:$E,$E304)-MINIFS(Z:Z,$E:$E,$E304)),
100*(Z304-MINIFS(Z:Z,$E:$E,$E304))/(MAXIFS(Z:Z,$E:$E,$E304)-MINIFS(Z:Z,$E:$E,$E304))))</f>
        <v/>
      </c>
      <c r="CP304" s="232" t="str">
        <f t="array" ref="CP304">IF(AA304="","",
IF(INDEX(Settings!$H:$H,MATCH(CP$1,Settings!$G:$G,0))=TRUE,
100-100*(AA304-MINIFS(AA:AA,$E:$E,$E304))/(MAXIFS(AA:AA,$E:$E,$E304)-MINIFS(AA:AA,$E:$E,$E304)),
100*(AA304-MINIFS(AA:AA,$E:$E,$E304))/(MAXIFS(AA:AA,$E:$E,$E304)-MINIFS(AA:AA,$E:$E,$E304))))</f>
        <v/>
      </c>
      <c r="CQ304" s="232" t="str">
        <f t="array" ref="CQ304">IF(AB304="","",
IF(INDEX(Settings!$H:$H,MATCH(CQ$1,Settings!$G:$G,0))=TRUE,
100-100*(AB304-MINIFS(AB:AB,$E:$E,$E304))/(MAXIFS(AB:AB,$E:$E,$E304)-MINIFS(AB:AB,$E:$E,$E304)),
100*(AB304-MINIFS(AB:AB,$E:$E,$E304))/(MAXIFS(AB:AB,$E:$E,$E304)-MINIFS(AB:AB,$E:$E,$E304))))</f>
        <v/>
      </c>
      <c r="CR304" s="232" t="str">
        <f t="array" ref="CR304">IF(AC304="","",
IF(INDEX(Settings!$H:$H,MATCH(CR$1,Settings!$G:$G,0))=TRUE,
100-100*(AC304-MINIFS(AC:AC,$E:$E,$E304))/(MAXIFS(AC:AC,$E:$E,$E304)-MINIFS(AC:AC,$E:$E,$E304)),
100*(AC304-MINIFS(AC:AC,$E:$E,$E304))/(MAXIFS(AC:AC,$E:$E,$E304)-MINIFS(AC:AC,$E:$E,$E304))))</f>
        <v/>
      </c>
      <c r="CS304" s="232" t="str">
        <f t="array" ref="CS304">IF(AD304="","",
IF(INDEX(Settings!$H:$H,MATCH(CS$1,Settings!$G:$G,0))=TRUE,
100-100*(AD304-MINIFS(AD:AD,$E:$E,$E304))/(MAXIFS(AD:AD,$E:$E,$E304)-MINIFS(AD:AD,$E:$E,$E304)),
100*(AD304-MINIFS(AD:AD,$E:$E,$E304))/(MAXIFS(AD:AD,$E:$E,$E304)-MINIFS(AD:AD,$E:$E,$E304))))</f>
        <v/>
      </c>
      <c r="CT304" s="232" t="str">
        <f t="array" ref="CT304">IF(AE304="","",
IF(INDEX(Settings!$H:$H,MATCH(CT$1,Settings!$G:$G,0))=TRUE,
100-100*(AE304-MINIFS(AE:AE,$E:$E,$E304))/(MAXIFS(AE:AE,$E:$E,$E304)-MINIFS(AE:AE,$E:$E,$E304)),
100*(AE304-MINIFS(AE:AE,$E:$E,$E304))/(MAXIFS(AE:AE,$E:$E,$E304)-MINIFS(AE:AE,$E:$E,$E304))))</f>
        <v/>
      </c>
      <c r="CU304" s="232" t="str">
        <f t="array" ref="CU304">IF(AF304="","",
IF(INDEX(Settings!$H:$H,MATCH(CU$1,Settings!$G:$G,0))=TRUE,
100-100*(AF304-MINIFS(AF:AF,$E:$E,$E304))/(MAXIFS(AF:AF,$E:$E,$E304)-MINIFS(AF:AF,$E:$E,$E304)),
100*(AF304-MINIFS(AF:AF,$E:$E,$E304))/(MAXIFS(AF:AF,$E:$E,$E304)-MINIFS(AF:AF,$E:$E,$E304))))</f>
        <v/>
      </c>
      <c r="CV304" s="232" t="str">
        <f t="array" ref="CV304">IF(AG304="","",
IF(INDEX(Settings!$H:$H,MATCH(CV$1,Settings!$G:$G,0))=TRUE,
100-100*(AG304-MINIFS(AG:AG,$E:$E,$E304))/(MAXIFS(AG:AG,$E:$E,$E304)-MINIFS(AG:AG,$E:$E,$E304)),
100*(AG304-MINIFS(AG:AG,$E:$E,$E304))/(MAXIFS(AG:AG,$E:$E,$E304)-MINIFS(AG:AG,$E:$E,$E304))))</f>
        <v/>
      </c>
      <c r="CW304" s="232" t="str">
        <f t="array" ref="CW304">IF(AH304="","",
IF(INDEX(Settings!$H:$H,MATCH(CW$1,Settings!$G:$G,0))=TRUE,
100-100*(AH304-MINIFS(AH:AH,$E:$E,$E304))/(MAXIFS(AH:AH,$E:$E,$E304)-MINIFS(AH:AH,$E:$E,$E304)),
100*(AH304-MINIFS(AH:AH,$E:$E,$E304))/(MAXIFS(AH:AH,$E:$E,$E304)-MINIFS(AH:AH,$E:$E,$E304))))</f>
        <v/>
      </c>
      <c r="CX304" s="232" t="str">
        <f t="array" ref="CX304">IF(AI304="","",
IF(INDEX(Settings!$H:$H,MATCH(CX$1,Settings!$G:$G,0))=TRUE,
100-100*(AI304-MINIFS(AI:AI,$E:$E,$E304))/(MAXIFS(AI:AI,$E:$E,$E304)-MINIFS(AI:AI,$E:$E,$E304)),
100*(AI304-MINIFS(AI:AI,$E:$E,$E304))/(MAXIFS(AI:AI,$E:$E,$E304)-MINIFS(AI:AI,$E:$E,$E304))))</f>
        <v/>
      </c>
      <c r="CY304" s="232" t="str">
        <f t="array" ref="CY304">IF(AJ304="","",
IF(INDEX(Settings!$H:$H,MATCH(CY$1,Settings!$G:$G,0))=TRUE,
100-100*(AJ304-MINIFS(AJ:AJ,$E:$E,$E304))/(MAXIFS(AJ:AJ,$E:$E,$E304)-MINIFS(AJ:AJ,$E:$E,$E304)),
100*(AJ304-MINIFS(AJ:AJ,$E:$E,$E304))/(MAXIFS(AJ:AJ,$E:$E,$E304)-MINIFS(AJ:AJ,$E:$E,$E304))))</f>
        <v/>
      </c>
      <c r="CZ304" s="232" t="str">
        <f t="array" ref="CZ304">IF(AK304="","",
IF(INDEX(Settings!$H:$H,MATCH(CZ$1,Settings!$G:$G,0))=TRUE,
100-100*(AK304-MINIFS(AK:AK,$E:$E,$E304))/(MAXIFS(AK:AK,$E:$E,$E304)-MINIFS(AK:AK,$E:$E,$E304)),
100*(AK304-MINIFS(AK:AK,$E:$E,$E304))/(MAXIFS(AK:AK,$E:$E,$E304)-MINIFS(AK:AK,$E:$E,$E304))))</f>
        <v/>
      </c>
      <c r="DA304" s="232" t="str">
        <f t="array" ref="DA304">IF(AL304="","",
IF(INDEX(Settings!$H:$H,MATCH(DA$1,Settings!$G:$G,0))=TRUE,
100-100*(AL304-MINIFS(AL:AL,$E:$E,$E304))/(MAXIFS(AL:AL,$E:$E,$E304)-MINIFS(AL:AL,$E:$E,$E304)),
100*(AL304-MINIFS(AL:AL,$E:$E,$E304))/(MAXIFS(AL:AL,$E:$E,$E304)-MINIFS(AL:AL,$E:$E,$E304))))</f>
        <v/>
      </c>
      <c r="DB304" s="232" t="str">
        <f t="array" ref="DB304">IF(AM304="","",
IF(INDEX(Settings!$H:$H,MATCH(DB$1,Settings!$G:$G,0))=TRUE,
100-100*(AM304-MINIFS(AM:AM,$E:$E,$E304))/(MAXIFS(AM:AM,$E:$E,$E304)-MINIFS(AM:AM,$E:$E,$E304)),
100*(AM304-MINIFS(AM:AM,$E:$E,$E304))/(MAXIFS(AM:AM,$E:$E,$E304)-MINIFS(AM:AM,$E:$E,$E304))))</f>
        <v/>
      </c>
      <c r="DC304" s="232" t="str">
        <f t="array" ref="DC304">IF(AN304="","",
IF(INDEX(Settings!$H:$H,MATCH(DC$1,Settings!$G:$G,0))=TRUE,
100-100*(AN304-MINIFS(AN:AN,$E:$E,$E304))/(MAXIFS(AN:AN,$E:$E,$E304)-MINIFS(AN:AN,$E:$E,$E304)),
100*(AN304-MINIFS(AN:AN,$E:$E,$E304))/(MAXIFS(AN:AN,$E:$E,$E304)-MINIFS(AN:AN,$E:$E,$E304))))</f>
        <v/>
      </c>
      <c r="DD304" s="232" t="str">
        <f t="array" ref="DD304">IF(AO304="","",
IF(INDEX(Settings!$H:$H,MATCH(DD$1,Settings!$G:$G,0))=TRUE,
100-100*(AO304-MINIFS(AO:AO,$E:$E,$E304))/(MAXIFS(AO:AO,$E:$E,$E304)-MINIFS(AO:AO,$E:$E,$E304)),
100*(AO304-MINIFS(AO:AO,$E:$E,$E304))/(MAXIFS(AO:AO,$E:$E,$E304)-MINIFS(AO:AO,$E:$E,$E304))))</f>
        <v/>
      </c>
      <c r="DE304" s="232" t="str">
        <f t="array" ref="DE304">IF(AP304="","",
IF(INDEX(Settings!$H:$H,MATCH(DE$1,Settings!$G:$G,0))=TRUE,
100-100*(AP304-MINIFS(AP:AP,$E:$E,$E304))/(MAXIFS(AP:AP,$E:$E,$E304)-MINIFS(AP:AP,$E:$E,$E304)),
100*(AP304-MINIFS(AP:AP,$E:$E,$E304))/(MAXIFS(AP:AP,$E:$E,$E304)-MINIFS(AP:AP,$E:$E,$E304))))</f>
        <v/>
      </c>
      <c r="DF304" s="232" t="str">
        <f t="array" ref="DF304">IF(AQ304="","",
IF(INDEX(Settings!$H:$H,MATCH(DF$1,Settings!$G:$G,0))=TRUE,
100-100*(AQ304-MINIFS(AQ:AQ,$E:$E,$E304))/(MAXIFS(AQ:AQ,$E:$E,$E304)-MINIFS(AQ:AQ,$E:$E,$E304)),
100*(AQ304-MINIFS(AQ:AQ,$E:$E,$E304))/(MAXIFS(AQ:AQ,$E:$E,$E304)-MINIFS(AQ:AQ,$E:$E,$E304))))</f>
        <v/>
      </c>
      <c r="DG304" s="232" t="str">
        <f t="array" ref="DG304">IF(AR304="","",
IF(INDEX(Settings!$H:$H,MATCH(DG$1,Settings!$G:$G,0))=TRUE,
100-100*(AR304-MINIFS(AR:AR,$E:$E,$E304))/(MAXIFS(AR:AR,$E:$E,$E304)-MINIFS(AR:AR,$E:$E,$E304)),
100*(AR304-MINIFS(AR:AR,$E:$E,$E304))/(MAXIFS(AR:AR,$E:$E,$E304)-MINIFS(AR:AR,$E:$E,$E304))))</f>
        <v/>
      </c>
      <c r="DH304" s="232" t="str">
        <f t="array" ref="DH304">IF(AS304="","",
IF(INDEX(Settings!$H:$H,MATCH(DH$1,Settings!$G:$G,0))=TRUE,
100-100*(AS304-MINIFS(AS:AS,$E:$E,$E304))/(MAXIFS(AS:AS,$E:$E,$E304)-MINIFS(AS:AS,$E:$E,$E304)),
100*(AS304-MINIFS(AS:AS,$E:$E,$E304))/(MAXIFS(AS:AS,$E:$E,$E304)-MINIFS(AS:AS,$E:$E,$E304))))</f>
        <v/>
      </c>
      <c r="DI304" s="232" t="str">
        <f t="array" ref="DI304">IF(AT304="","",
IF(INDEX(Settings!$H:$H,MATCH(DI$1,Settings!$G:$G,0))=TRUE,
100-100*(AT304-MINIFS(AT:AT,$E:$E,$E304))/(MAXIFS(AT:AT,$E:$E,$E304)-MINIFS(AT:AT,$E:$E,$E304)),
100*(AT304-MINIFS(AT:AT,$E:$E,$E304))/(MAXIFS(AT:AT,$E:$E,$E304)-MINIFS(AT:AT,$E:$E,$E304))))</f>
        <v/>
      </c>
      <c r="DJ304" s="232" t="str">
        <f t="array" ref="DJ304">IF(AU304="","",
IF(INDEX(Settings!$H:$H,MATCH(DJ$1,Settings!$G:$G,0))=TRUE,
100-100*(AU304-MINIFS(AU:AU,$E:$E,$E304))/(MAXIFS(AU:AU,$E:$E,$E304)-MINIFS(AU:AU,$E:$E,$E304)),
100*(AU304-MINIFS(AU:AU,$E:$E,$E304))/(MAXIFS(AU:AU,$E:$E,$E304)-MINIFS(AU:AU,$E:$E,$E304))))</f>
        <v/>
      </c>
      <c r="DK304" s="232" t="str">
        <f t="array" ref="DK304">IF(AV304="","",
IF(INDEX(Settings!$H:$H,MATCH(DK$1,Settings!$G:$G,0))=TRUE,
100-100*(AV304-MINIFS(AV:AV,$E:$E,$E304))/(MAXIFS(AV:AV,$E:$E,$E304)-MINIFS(AV:AV,$E:$E,$E304)),
100*(AV304-MINIFS(AV:AV,$E:$E,$E304))/(MAXIFS(AV:AV,$E:$E,$E304)-MINIFS(AV:AV,$E:$E,$E304))))</f>
        <v/>
      </c>
      <c r="DL304" s="232" t="str">
        <f t="array" ref="DL304">IF(AW304="","",
IF(INDEX(Settings!$H:$H,MATCH(DL$1,Settings!$G:$G,0))=TRUE,
100-100*(AW304-MINIFS(AW:AW,$E:$E,$E304))/(MAXIFS(AW:AW,$E:$E,$E304)-MINIFS(AW:AW,$E:$E,$E304)),
100*(AW304-MINIFS(AW:AW,$E:$E,$E304))/(MAXIFS(AW:AW,$E:$E,$E304)-MINIFS(AW:AW,$E:$E,$E304))))</f>
        <v/>
      </c>
      <c r="DM304" s="232" t="str">
        <f t="array" ref="DM304">IF(AX304="","",
IF(INDEX(Settings!$H:$H,MATCH(DM$1,Settings!$G:$G,0))=TRUE,
100-100*(AX304-MINIFS(AX:AX,$E:$E,$E304))/(MAXIFS(AX:AX,$E:$E,$E304)-MINIFS(AX:AX,$E:$E,$E304)),
100*(AX304-MINIFS(AX:AX,$E:$E,$E304))/(MAXIFS(AX:AX,$E:$E,$E304)-MINIFS(AX:AX,$E:$E,$E304))))</f>
        <v/>
      </c>
      <c r="DN304" s="232" t="str">
        <f t="array" ref="DN304">IF(AY304="","",
IF(INDEX(Settings!$H:$H,MATCH(DN$1,Settings!$G:$G,0))=TRUE,
100-100*(AY304-MINIFS(AY:AY,$E:$E,$E304))/(MAXIFS(AY:AY,$E:$E,$E304)-MINIFS(AY:AY,$E:$E,$E304)),
100*(AY304-MINIFS(AY:AY,$E:$E,$E304))/(MAXIFS(AY:AY,$E:$E,$E304)-MINIFS(AY:AY,$E:$E,$E304))))</f>
        <v/>
      </c>
      <c r="DO304" s="232" t="str">
        <f t="array" ref="DO304">IF(AZ304="","",
IF(INDEX(Settings!$H:$H,MATCH(DO$1,Settings!$G:$G,0))=TRUE,
100-100*(AZ304-MINIFS(AZ:AZ,$E:$E,$E304))/(MAXIFS(AZ:AZ,$E:$E,$E304)-MINIFS(AZ:AZ,$E:$E,$E304)),
100*(AZ304-MINIFS(AZ:AZ,$E:$E,$E304))/(MAXIFS(AZ:AZ,$E:$E,$E304)-MINIFS(AZ:AZ,$E:$E,$E304))))</f>
        <v/>
      </c>
      <c r="DP304" s="232" t="str">
        <f t="array" ref="DP304">IF(BA304="","",
IF(INDEX(Settings!$H:$H,MATCH(DP$1,Settings!$G:$G,0))=TRUE,
100-100*(BA304-MINIFS(BA:BA,$E:$E,$E304))/(MAXIFS(BA:BA,$E:$E,$E304)-MINIFS(BA:BA,$E:$E,$E304)),
100*(BA304-MINIFS(BA:BA,$E:$E,$E304))/(MAXIFS(BA:BA,$E:$E,$E304)-MINIFS(BA:BA,$E:$E,$E304))))</f>
        <v/>
      </c>
      <c r="DQ304" s="232" t="str">
        <f t="array" ref="DQ304">IF(BB304="","",
IF(INDEX(Settings!$H:$H,MATCH(DQ$1,Settings!$G:$G,0))=TRUE,
100-100*(BB304-MINIFS(BB:BB,$E:$E,$E304))/(MAXIFS(BB:BB,$E:$E,$E304)-MINIFS(BB:BB,$E:$E,$E304)),
100*(BB304-MINIFS(BB:BB,$E:$E,$E304))/(MAXIFS(BB:BB,$E:$E,$E304)-MINIFS(BB:BB,$E:$E,$E304))))</f>
        <v/>
      </c>
      <c r="DR304" s="232" t="str">
        <f t="array" ref="DR304">IF(BC304="","",
IF(INDEX(Settings!$H:$H,MATCH(DR$1,Settings!$G:$G,0))=TRUE,
100-100*(BC304-MINIFS(BC:BC,$E:$E,$E304))/(MAXIFS(BC:BC,$E:$E,$E304)-MINIFS(BC:BC,$E:$E,$E304)),
100*(BC304-MINIFS(BC:BC,$E:$E,$E304))/(MAXIFS(BC:BC,$E:$E,$E304)-MINIFS(BC:BC,$E:$E,$E304))))</f>
        <v/>
      </c>
      <c r="DS304" s="232" t="str">
        <f t="array" ref="DS304">IF(BD304="","",
IF(INDEX(Settings!$H:$H,MATCH(DS$1,Settings!$G:$G,0))=TRUE,
100-100*(BD304-MINIFS(BD:BD,$E:$E,$E304))/(MAXIFS(BD:BD,$E:$E,$E304)-MINIFS(BD:BD,$E:$E,$E304)),
100*(BD304-MINIFS(BD:BD,$E:$E,$E304))/(MAXIFS(BD:BD,$E:$E,$E304)-MINIFS(BD:BD,$E:$E,$E304))))</f>
        <v/>
      </c>
      <c r="DT304" s="232" t="str">
        <f t="array" ref="DT304">IF(BE304="","",
IF(INDEX(Settings!$H:$H,MATCH(DT$1,Settings!$G:$G,0))=TRUE,
100-100*(BE304-MINIFS(BE:BE,$E:$E,$E304))/(MAXIFS(BE:BE,$E:$E,$E304)-MINIFS(BE:BE,$E:$E,$E304)),
100*(BE304-MINIFS(BE:BE,$E:$E,$E304))/(MAXIFS(BE:BE,$E:$E,$E304)-MINIFS(BE:BE,$E:$E,$E304))))</f>
        <v/>
      </c>
      <c r="DU304" s="232" t="str">
        <f t="array" ref="DU304">IF(BF304="","",
IF(INDEX(Settings!$H:$H,MATCH(DU$1,Settings!$G:$G,0))=TRUE,
100-100*(BF304-MINIFS(BF:BF,$E:$E,$E304))/(MAXIFS(BF:BF,$E:$E,$E304)-MINIFS(BF:BF,$E:$E,$E304)),
100*(BF304-MINIFS(BF:BF,$E:$E,$E304))/(MAXIFS(BF:BF,$E:$E,$E304)-MINIFS(BF:BF,$E:$E,$E304))))</f>
        <v/>
      </c>
      <c r="DV304" s="232" t="str">
        <f t="array" ref="DV304">IF(BG304="","",
IF(INDEX(Settings!$H:$H,MATCH(DV$1,Settings!$G:$G,0))=TRUE,
100-100*(BG304-MINIFS(BG:BG,$E:$E,$E304))/(MAXIFS(BG:BG,$E:$E,$E304)-MINIFS(BG:BG,$E:$E,$E304)),
100*(BG304-MINIFS(BG:BG,$E:$E,$E304))/(MAXIFS(BG:BG,$E:$E,$E304)-MINIFS(BG:BG,$E:$E,$E304))))</f>
        <v/>
      </c>
      <c r="DW304" s="232" t="str">
        <f t="array" ref="DW304">IF(BH304="","",
IF(INDEX(Settings!$H:$H,MATCH(DW$1,Settings!$G:$G,0))=TRUE,
100-100*(BH304-MINIFS(BH:BH,$E:$E,$E304))/(MAXIFS(BH:BH,$E:$E,$E304)-MINIFS(BH:BH,$E:$E,$E304)),
100*(BH304-MINIFS(BH:BH,$E:$E,$E304))/(MAXIFS(BH:BH,$E:$E,$E304)-MINIFS(BH:BH,$E:$E,$E304))))</f>
        <v/>
      </c>
      <c r="DX304" s="232" t="str">
        <f t="array" ref="DX304">IF(BI304="","",
IF(INDEX(Settings!$H:$H,MATCH(DX$1,Settings!$G:$G,0))=TRUE,
100-100*(BI304-MINIFS(BI:BI,$E:$E,$E304))/(MAXIFS(BI:BI,$E:$E,$E304)-MINIFS(BI:BI,$E:$E,$E304)),
100*(BI304-MINIFS(BI:BI,$E:$E,$E304))/(MAXIFS(BI:BI,$E:$E,$E304)-MINIFS(BI:BI,$E:$E,$E304))))</f>
        <v/>
      </c>
      <c r="DY304" s="232" t="str">
        <f t="array" ref="DY304">IF(BJ304="","",
IF(INDEX(Settings!$H:$H,MATCH(DY$1,Settings!$G:$G,0))=TRUE,
100-100*(BJ304-MINIFS(BJ:BJ,$E:$E,$E304))/(MAXIFS(BJ:BJ,$E:$E,$E304)-MINIFS(BJ:BJ,$E:$E,$E304)),
100*(BJ304-MINIFS(BJ:BJ,$E:$E,$E304))/(MAXIFS(BJ:BJ,$E:$E,$E304)-MINIFS(BJ:BJ,$E:$E,$E304))))</f>
        <v/>
      </c>
      <c r="DZ304" s="234"/>
      <c r="EA304" s="234"/>
      <c r="EB304" s="234" t="str">
        <f t="shared" si="8"/>
        <v/>
      </c>
      <c r="EC304" s="234" t="str">
        <f t="shared" si="9"/>
        <v/>
      </c>
      <c r="ED304" s="234" t="str">
        <f t="shared" si="10"/>
        <v/>
      </c>
      <c r="EE304" s="234" t="str">
        <f t="shared" si="11"/>
        <v/>
      </c>
      <c r="EF304" s="234" t="str">
        <f t="shared" si="12"/>
        <v/>
      </c>
      <c r="EG304" s="234" t="str">
        <f t="shared" si="13"/>
        <v/>
      </c>
      <c r="EH304" s="234"/>
      <c r="EI304" s="234"/>
      <c r="EJ304" s="234"/>
      <c r="EK304" s="234"/>
      <c r="EL304" s="234"/>
      <c r="EM304" s="234"/>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3" t="str">
        <f t="shared" si="14"/>
        <v/>
      </c>
      <c r="N305" s="49"/>
      <c r="O305" s="49"/>
      <c r="P305" s="49"/>
      <c r="Q305" s="49"/>
      <c r="R305" s="49"/>
      <c r="S305" s="222" t="str">
        <f>IFERROR(VLOOKUP(AF305, 'YOYO IR Scores'!A:C, 3, FALSE), "")
</f>
        <v/>
      </c>
      <c r="T305" s="49"/>
      <c r="U305" s="49"/>
      <c r="V305" s="49"/>
      <c r="W305" s="49"/>
      <c r="X305" s="224" t="str">
        <f t="shared" si="4"/>
        <v/>
      </c>
      <c r="Y305" s="225" t="str">
        <f t="shared" si="5"/>
        <v/>
      </c>
      <c r="Z305" s="225" t="str">
        <f t="shared" si="6"/>
        <v/>
      </c>
      <c r="AA305" s="224" t="str">
        <f t="shared" si="7"/>
        <v/>
      </c>
      <c r="AB305" s="223"/>
      <c r="AC305" s="223"/>
      <c r="AD305" s="223"/>
      <c r="AE305" s="223" t="str">
        <f>IFERROR(VLOOKUP(AF305, 'YOYO IR Scores'!A:C, 2, FALSE), "")</f>
        <v/>
      </c>
      <c r="AF305" s="223"/>
      <c r="AG305" s="223"/>
      <c r="AH305" s="223"/>
      <c r="AI305" s="223"/>
      <c r="AJ305" s="223"/>
      <c r="AK305" s="223"/>
      <c r="AL305" s="223"/>
      <c r="AM305" s="223"/>
      <c r="AN305" s="223"/>
      <c r="AO305" s="223"/>
      <c r="AP305" s="223"/>
      <c r="AQ305" s="223"/>
      <c r="AR305" s="223"/>
      <c r="AS305" s="223"/>
      <c r="AT305" s="223"/>
      <c r="AU305" s="223"/>
      <c r="AV305" s="223"/>
      <c r="AW305" s="223"/>
      <c r="AX305" s="223"/>
      <c r="AY305" s="223"/>
      <c r="AZ305" s="223"/>
      <c r="BA305" s="223"/>
      <c r="BB305" s="223"/>
      <c r="BC305" s="223"/>
      <c r="BD305" s="223"/>
      <c r="BE305" s="223"/>
      <c r="BF305" s="223"/>
      <c r="BG305" s="223"/>
      <c r="BH305" s="223"/>
      <c r="BI305" s="223"/>
      <c r="BJ305" s="223"/>
      <c r="BK305" s="223" t="str">
        <f t="array" ref="BK305">IF(J305="","",
IF(INDEX(Settings!$H:$H,MATCH(BY$1,Settings!$G:$G,0))=TRUE,
100-100*(J305-MIN(J:J))/(MAX(J:J)-MIN(J:J)),
100*(J305-MIN(J:J))/(MAX(J:J)-MIN(J:J))))</f>
        <v/>
      </c>
      <c r="BL305" s="223" t="str">
        <f t="array" ref="BL305">IF(J305="","",
IF(INDEX(Settings!$H:$H,MATCH(BY$1,Settings!$G:$G,0))=TRUE,
100-100*(J305-MINIFS(J:J,$E:$E,$E305))/(MAXIFS(J:J,$E:$E,$E305)-MINIFS(J:J,$E:$E,$E305)),
100*(J305-MINIFS(J:J,$E:$E,$E305))/(MAXIFS(J:J,$E:$E,$E305)-MINIFS(J:J,$E:$E,$E305))))</f>
        <v/>
      </c>
      <c r="BM305" s="223"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4" t="str">
        <f t="array" ref="BQ305">IF(J305="","",
IF(INDEX(Settings!$H:$H,MATCH(BY$1,Settings!$G:$G,0))=TRUE,
-1*(J305-AVERAGE(J:J))/STDEV(J:J),
(J305-AVERAGE(J:J))/STDEV(J:J)))</f>
        <v/>
      </c>
      <c r="BR305" s="224" t="str">
        <f>IFERROR(__xludf.DUMMYFUNCTION("IF(J305="""","""",
IF(INDEX(Settings!$H:$H,MATCH(BY$1,Settings!$G:$G,0))=TRUE,
-1*(J305-AVERAGEIFS(J:J,$E:$E,$E305))/STDEV(FILTER(J:J,$E:$E=$E305)),
(J305-AVERAGEIFS(J:J,$E:$E,$E305))/STDEV(FILTER(J:J,$E:$E=$E305))))"),"")</f>
        <v/>
      </c>
      <c r="BS305" s="224"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3" t="str">
        <f t="array" ref="BY305">IF(J305="","",
IF(INDEX(Settings!$H:$H,MATCH(BY$1,Settings!$G:$G,0))=TRUE,
100-100*(J305-MINIFS(J:J,$E:$E,$E305))/(MAXIFS(J:J,$E:$E,$E305)-MINIFS(J:J,$E:$E,$E305)),
100*(J305-MINIFS(J:J,$E:$E,$E305))/(MAXIFS(J:J,$E:$E,$E305)-MINIFS(J:J,$E:$E,$E305))))</f>
        <v/>
      </c>
      <c r="BZ305" s="223" t="str">
        <f t="array" ref="BZ305">IF(K305="","",
IF(INDEX(Settings!$H:$H,MATCH(BZ$1,Settings!$G:$G,0))=TRUE,
100-100*(K305-MINIFS(K:K,$E:$E,$E305))/(MAXIFS(K:K,$E:$E,$E305)-MINIFS(K:K,$E:$E,$E305)),
100*(K305-MINIFS(K:K,$E:$E,$E305))/(MAXIFS(K:K,$E:$E,$E305)-MINIFS(K:K,$E:$E,$E305))))</f>
        <v/>
      </c>
      <c r="CA305" s="223" t="str">
        <f t="array" ref="CA305">IF(L305="","",
IF(INDEX(Settings!$H:$H,MATCH(CA$1,Settings!$G:$G,0))=TRUE,
100-100*(L305-MINIFS(L:L,$E:$E,$E305))/(MAXIFS(L:L,$E:$E,$E305)-MINIFS(L:L,$E:$E,$E305)),
100*(L305-MINIFS(L:L,$E:$E,$E305))/(MAXIFS(L:L,$E:$E,$E305)-MINIFS(L:L,$E:$E,$E305))))</f>
        <v/>
      </c>
      <c r="CB305" s="223" t="str">
        <f t="array" ref="CB305">IF(M305="","",
IF(INDEX(Settings!$H:$H,MATCH(CB$1,Settings!$G:$G,0))=TRUE,
100-100*(M305-MINIFS(M:M,$E:$E,$E305))/(MAXIFS(M:M,$E:$E,$E305)-MINIFS(M:M,$E:$E,$E305)),
100*(M305-MINIFS(M:M,$E:$E,$E305))/(MAXIFS(M:M,$E:$E,$E305)-MINIFS(M:M,$E:$E,$E305))))</f>
        <v/>
      </c>
      <c r="CC305" s="223" t="str">
        <f t="array" ref="CC305">IF(N305="","",
IF(INDEX(Settings!$H:$H,MATCH(CC$1,Settings!$G:$G,0))=TRUE,
100-100*(N305-MINIFS(N:N,$E:$E,$E305))/(MAXIFS(N:N,$E:$E,$E305)-MINIFS(N:N,$E:$E,$E305)),
100*(N305-MINIFS(N:N,$E:$E,$E305))/(MAXIFS(N:N,$E:$E,$E305)-MINIFS(N:N,$E:$E,$E305))))</f>
        <v/>
      </c>
      <c r="CD305" s="223" t="str">
        <f t="array" ref="CD305">IF(O305="","",
IF(INDEX(Settings!$H:$H,MATCH(CD$1,Settings!$G:$G,0))=TRUE,
100-100*(O305-MINIFS(O:O,$E:$E,$E305))/(MAXIFS(O:O,$E:$E,$E305)-MINIFS(O:O,$E:$E,$E305)),
100*(O305-MINIFS(O:O,$E:$E,$E305))/(MAXIFS(O:O,$E:$E,$E305)-MINIFS(O:O,$E:$E,$E305))))</f>
        <v/>
      </c>
      <c r="CE305" s="223" t="str">
        <f t="array" ref="CE305">IF(P305="","",
IF(INDEX(Settings!$H:$H,MATCH(CE$1,Settings!$G:$G,0))=TRUE,
100-100*(P305-MINIFS(P:P,$E:$E,$E305))/(MAXIFS(P:P,$E:$E,$E305)-MINIFS(P:P,$E:$E,$E305)),
100*(P305-MINIFS(P:P,$E:$E,$E305))/(MAXIFS(P:P,$E:$E,$E305)-MINIFS(P:P,$E:$E,$E305))))</f>
        <v/>
      </c>
      <c r="CF305" s="223" t="str">
        <f t="array" ref="CF305">IF(Q305="","",
IF(INDEX(Settings!$H:$H,MATCH(CF$1,Settings!$G:$G,0))=TRUE,
100-100*(Q305-MINIFS(Q:Q,$E:$E,$E305))/(MAXIFS(Q:Q,$E:$E,$E305)-MINIFS(Q:Q,$E:$E,$E305)),
100*(Q305-MINIFS(Q:Q,$E:$E,$E305))/(MAXIFS(Q:Q,$E:$E,$E305)-MINIFS(Q:Q,$E:$E,$E305))))</f>
        <v/>
      </c>
      <c r="CG305" s="223" t="str">
        <f t="array" ref="CG305">IF(R305="","",
IF(INDEX(Settings!$H:$H,MATCH(CG$1,Settings!$G:$G,0))=TRUE,
100-100*(R305-MINIFS(R:R,$E:$E,$E305))/(MAXIFS(R:R,$E:$E,$E305)-MINIFS(R:R,$E:$E,$E305)),
100*(R305-MINIFS(R:R,$E:$E,$E305))/(MAXIFS(R:R,$E:$E,$E305)-MINIFS(R:R,$E:$E,$E305))))</f>
        <v/>
      </c>
      <c r="CH305" s="223" t="str">
        <f t="array" ref="CH305">IF(S305="","",
IF(INDEX(Settings!$H:$H,MATCH(CH$1,Settings!$G:$G,0))=TRUE,
100-100*(S305-MINIFS(S:S,$E:$E,$E305))/(MAXIFS(S:S,$E:$E,$E305)-MINIFS(S:S,$E:$E,$E305)),
100*(S305-MINIFS(S:S,$E:$E,$E305))/(MAXIFS(S:S,$E:$E,$E305)-MINIFS(S:S,$E:$E,$E305))))</f>
        <v/>
      </c>
      <c r="CI305" s="223" t="str">
        <f t="array" ref="CI305">IF(T305="","",
IF(INDEX(Settings!$H:$H,MATCH(CI$1,Settings!$G:$G,0))=TRUE,
100-100*(T305-MINIFS(T:T,$E:$E,$E305))/(MAXIFS(T:T,$E:$E,$E305)-MINIFS(T:T,$E:$E,$E305)),
100*(T305-MINIFS(T:T,$E:$E,$E305))/(MAXIFS(T:T,$E:$E,$E305)-MINIFS(T:T,$E:$E,$E305))))</f>
        <v/>
      </c>
      <c r="CJ305" s="223" t="str">
        <f t="array" ref="CJ305">IF(U305="","",
IF(INDEX(Settings!$H:$H,MATCH(CJ$1,Settings!$G:$G,0))=TRUE,
100-100*(U305-MINIFS(U:U,$E:$E,$E305))/(MAXIFS(U:U,$E:$E,$E305)-MINIFS(U:U,$E:$E,$E305)),
100*(U305-MINIFS(U:U,$E:$E,$E305))/(MAXIFS(U:U,$E:$E,$E305)-MINIFS(U:U,$E:$E,$E305))))</f>
        <v/>
      </c>
      <c r="CK305" s="223" t="str">
        <f t="array" ref="CK305">IF(V305="","",
IF(INDEX(Settings!$H:$H,MATCH(CK$1,Settings!$G:$G,0))=TRUE,
100-100*(V305-MINIFS(V:V,$E:$E,$E305))/(MAXIFS(V:V,$E:$E,$E305)-MINIFS(V:V,$E:$E,$E305)),
100*(V305-MINIFS(V:V,$E:$E,$E305))/(MAXIFS(V:V,$E:$E,$E305)-MINIFS(V:V,$E:$E,$E305))))</f>
        <v/>
      </c>
      <c r="CL305" s="223" t="str">
        <f t="array" ref="CL305">IF(W305="","",
IF(INDEX(Settings!$H:$H,MATCH(CL$1,Settings!$G:$G,0))=TRUE,
100-100*(W305-MINIFS(W:W,$E:$E,$E305))/(MAXIFS(W:W,$E:$E,$E305)-MINIFS(W:W,$E:$E,$E305)),
100*(W305-MINIFS(W:W,$E:$E,$E305))/(MAXIFS(W:W,$E:$E,$E305)-MINIFS(W:W,$E:$E,$E305))))</f>
        <v/>
      </c>
      <c r="CM305" s="223" t="str">
        <f t="array" ref="CM305">IF(X305="","",
IF(INDEX(Settings!$H:$H,MATCH(CM$1,Settings!$G:$G,0))=TRUE,
100-100*(X305-MINIFS(X:X,$E:$E,$E305))/(MAXIFS(X:X,$E:$E,$E305)-MINIFS(X:X,$E:$E,$E305)),
100*(X305-MINIFS(X:X,$E:$E,$E305))/(MAXIFS(X:X,$E:$E,$E305)-MINIFS(X:X,$E:$E,$E305))))</f>
        <v/>
      </c>
      <c r="CN305" s="223" t="str">
        <f t="array" ref="CN305">IF(Y305="","",
IF(INDEX(Settings!$H:$H,MATCH(CN$1,Settings!$G:$G,0))=TRUE,
100-100*(Y305-MINIFS(Y:Y,$E:$E,$E305))/(MAXIFS(Y:Y,$E:$E,$E305)-MINIFS(Y:Y,$E:$E,$E305)),
100*(Y305-MINIFS(Y:Y,$E:$E,$E305))/(MAXIFS(Y:Y,$E:$E,$E305)-MINIFS(Y:Y,$E:$E,$E305))))</f>
        <v/>
      </c>
      <c r="CO305" s="223" t="str">
        <f t="array" ref="CO305">IF(Z305="","",
IF(INDEX(Settings!$H:$H,MATCH(CO$1,Settings!$G:$G,0))=TRUE,
100-100*(Z305-MINIFS(Z:Z,$E:$E,$E305))/(MAXIFS(Z:Z,$E:$E,$E305)-MINIFS(Z:Z,$E:$E,$E305)),
100*(Z305-MINIFS(Z:Z,$E:$E,$E305))/(MAXIFS(Z:Z,$E:$E,$E305)-MINIFS(Z:Z,$E:$E,$E305))))</f>
        <v/>
      </c>
      <c r="CP305" s="223" t="str">
        <f t="array" ref="CP305">IF(AA305="","",
IF(INDEX(Settings!$H:$H,MATCH(CP$1,Settings!$G:$G,0))=TRUE,
100-100*(AA305-MINIFS(AA:AA,$E:$E,$E305))/(MAXIFS(AA:AA,$E:$E,$E305)-MINIFS(AA:AA,$E:$E,$E305)),
100*(AA305-MINIFS(AA:AA,$E:$E,$E305))/(MAXIFS(AA:AA,$E:$E,$E305)-MINIFS(AA:AA,$E:$E,$E305))))</f>
        <v/>
      </c>
      <c r="CQ305" s="223" t="str">
        <f t="array" ref="CQ305">IF(AB305="","",
IF(INDEX(Settings!$H:$H,MATCH(CQ$1,Settings!$G:$G,0))=TRUE,
100-100*(AB305-MINIFS(AB:AB,$E:$E,$E305))/(MAXIFS(AB:AB,$E:$E,$E305)-MINIFS(AB:AB,$E:$E,$E305)),
100*(AB305-MINIFS(AB:AB,$E:$E,$E305))/(MAXIFS(AB:AB,$E:$E,$E305)-MINIFS(AB:AB,$E:$E,$E305))))</f>
        <v/>
      </c>
      <c r="CR305" s="223" t="str">
        <f t="array" ref="CR305">IF(AC305="","",
IF(INDEX(Settings!$H:$H,MATCH(CR$1,Settings!$G:$G,0))=TRUE,
100-100*(AC305-MINIFS(AC:AC,$E:$E,$E305))/(MAXIFS(AC:AC,$E:$E,$E305)-MINIFS(AC:AC,$E:$E,$E305)),
100*(AC305-MINIFS(AC:AC,$E:$E,$E305))/(MAXIFS(AC:AC,$E:$E,$E305)-MINIFS(AC:AC,$E:$E,$E305))))</f>
        <v/>
      </c>
      <c r="CS305" s="223" t="str">
        <f t="array" ref="CS305">IF(AD305="","",
IF(INDEX(Settings!$H:$H,MATCH(CS$1,Settings!$G:$G,0))=TRUE,
100-100*(AD305-MINIFS(AD:AD,$E:$E,$E305))/(MAXIFS(AD:AD,$E:$E,$E305)-MINIFS(AD:AD,$E:$E,$E305)),
100*(AD305-MINIFS(AD:AD,$E:$E,$E305))/(MAXIFS(AD:AD,$E:$E,$E305)-MINIFS(AD:AD,$E:$E,$E305))))</f>
        <v/>
      </c>
      <c r="CT305" s="223" t="str">
        <f t="array" ref="CT305">IF(AE305="","",
IF(INDEX(Settings!$H:$H,MATCH(CT$1,Settings!$G:$G,0))=TRUE,
100-100*(AE305-MINIFS(AE:AE,$E:$E,$E305))/(MAXIFS(AE:AE,$E:$E,$E305)-MINIFS(AE:AE,$E:$E,$E305)),
100*(AE305-MINIFS(AE:AE,$E:$E,$E305))/(MAXIFS(AE:AE,$E:$E,$E305)-MINIFS(AE:AE,$E:$E,$E305))))</f>
        <v/>
      </c>
      <c r="CU305" s="223" t="str">
        <f t="array" ref="CU305">IF(AF305="","",
IF(INDEX(Settings!$H:$H,MATCH(CU$1,Settings!$G:$G,0))=TRUE,
100-100*(AF305-MINIFS(AF:AF,$E:$E,$E305))/(MAXIFS(AF:AF,$E:$E,$E305)-MINIFS(AF:AF,$E:$E,$E305)),
100*(AF305-MINIFS(AF:AF,$E:$E,$E305))/(MAXIFS(AF:AF,$E:$E,$E305)-MINIFS(AF:AF,$E:$E,$E305))))</f>
        <v/>
      </c>
      <c r="CV305" s="223" t="str">
        <f t="array" ref="CV305">IF(AG305="","",
IF(INDEX(Settings!$H:$H,MATCH(CV$1,Settings!$G:$G,0))=TRUE,
100-100*(AG305-MINIFS(AG:AG,$E:$E,$E305))/(MAXIFS(AG:AG,$E:$E,$E305)-MINIFS(AG:AG,$E:$E,$E305)),
100*(AG305-MINIFS(AG:AG,$E:$E,$E305))/(MAXIFS(AG:AG,$E:$E,$E305)-MINIFS(AG:AG,$E:$E,$E305))))</f>
        <v/>
      </c>
      <c r="CW305" s="223" t="str">
        <f t="array" ref="CW305">IF(AH305="","",
IF(INDEX(Settings!$H:$H,MATCH(CW$1,Settings!$G:$G,0))=TRUE,
100-100*(AH305-MINIFS(AH:AH,$E:$E,$E305))/(MAXIFS(AH:AH,$E:$E,$E305)-MINIFS(AH:AH,$E:$E,$E305)),
100*(AH305-MINIFS(AH:AH,$E:$E,$E305))/(MAXIFS(AH:AH,$E:$E,$E305)-MINIFS(AH:AH,$E:$E,$E305))))</f>
        <v/>
      </c>
      <c r="CX305" s="223" t="str">
        <f t="array" ref="CX305">IF(AI305="","",
IF(INDEX(Settings!$H:$H,MATCH(CX$1,Settings!$G:$G,0))=TRUE,
100-100*(AI305-MINIFS(AI:AI,$E:$E,$E305))/(MAXIFS(AI:AI,$E:$E,$E305)-MINIFS(AI:AI,$E:$E,$E305)),
100*(AI305-MINIFS(AI:AI,$E:$E,$E305))/(MAXIFS(AI:AI,$E:$E,$E305)-MINIFS(AI:AI,$E:$E,$E305))))</f>
        <v/>
      </c>
      <c r="CY305" s="223" t="str">
        <f t="array" ref="CY305">IF(AJ305="","",
IF(INDEX(Settings!$H:$H,MATCH(CY$1,Settings!$G:$G,0))=TRUE,
100-100*(AJ305-MINIFS(AJ:AJ,$E:$E,$E305))/(MAXIFS(AJ:AJ,$E:$E,$E305)-MINIFS(AJ:AJ,$E:$E,$E305)),
100*(AJ305-MINIFS(AJ:AJ,$E:$E,$E305))/(MAXIFS(AJ:AJ,$E:$E,$E305)-MINIFS(AJ:AJ,$E:$E,$E305))))</f>
        <v/>
      </c>
      <c r="CZ305" s="223" t="str">
        <f t="array" ref="CZ305">IF(AK305="","",
IF(INDEX(Settings!$H:$H,MATCH(CZ$1,Settings!$G:$G,0))=TRUE,
100-100*(AK305-MINIFS(AK:AK,$E:$E,$E305))/(MAXIFS(AK:AK,$E:$E,$E305)-MINIFS(AK:AK,$E:$E,$E305)),
100*(AK305-MINIFS(AK:AK,$E:$E,$E305))/(MAXIFS(AK:AK,$E:$E,$E305)-MINIFS(AK:AK,$E:$E,$E305))))</f>
        <v/>
      </c>
      <c r="DA305" s="223" t="str">
        <f t="array" ref="DA305">IF(AL305="","",
IF(INDEX(Settings!$H:$H,MATCH(DA$1,Settings!$G:$G,0))=TRUE,
100-100*(AL305-MINIFS(AL:AL,$E:$E,$E305))/(MAXIFS(AL:AL,$E:$E,$E305)-MINIFS(AL:AL,$E:$E,$E305)),
100*(AL305-MINIFS(AL:AL,$E:$E,$E305))/(MAXIFS(AL:AL,$E:$E,$E305)-MINIFS(AL:AL,$E:$E,$E305))))</f>
        <v/>
      </c>
      <c r="DB305" s="223" t="str">
        <f t="array" ref="DB305">IF(AM305="","",
IF(INDEX(Settings!$H:$H,MATCH(DB$1,Settings!$G:$G,0))=TRUE,
100-100*(AM305-MINIFS(AM:AM,$E:$E,$E305))/(MAXIFS(AM:AM,$E:$E,$E305)-MINIFS(AM:AM,$E:$E,$E305)),
100*(AM305-MINIFS(AM:AM,$E:$E,$E305))/(MAXIFS(AM:AM,$E:$E,$E305)-MINIFS(AM:AM,$E:$E,$E305))))</f>
        <v/>
      </c>
      <c r="DC305" s="223" t="str">
        <f t="array" ref="DC305">IF(AN305="","",
IF(INDEX(Settings!$H:$H,MATCH(DC$1,Settings!$G:$G,0))=TRUE,
100-100*(AN305-MINIFS(AN:AN,$E:$E,$E305))/(MAXIFS(AN:AN,$E:$E,$E305)-MINIFS(AN:AN,$E:$E,$E305)),
100*(AN305-MINIFS(AN:AN,$E:$E,$E305))/(MAXIFS(AN:AN,$E:$E,$E305)-MINIFS(AN:AN,$E:$E,$E305))))</f>
        <v/>
      </c>
      <c r="DD305" s="223" t="str">
        <f t="array" ref="DD305">IF(AO305="","",
IF(INDEX(Settings!$H:$H,MATCH(DD$1,Settings!$G:$G,0))=TRUE,
100-100*(AO305-MINIFS(AO:AO,$E:$E,$E305))/(MAXIFS(AO:AO,$E:$E,$E305)-MINIFS(AO:AO,$E:$E,$E305)),
100*(AO305-MINIFS(AO:AO,$E:$E,$E305))/(MAXIFS(AO:AO,$E:$E,$E305)-MINIFS(AO:AO,$E:$E,$E305))))</f>
        <v/>
      </c>
      <c r="DE305" s="223" t="str">
        <f t="array" ref="DE305">IF(AP305="","",
IF(INDEX(Settings!$H:$H,MATCH(DE$1,Settings!$G:$G,0))=TRUE,
100-100*(AP305-MINIFS(AP:AP,$E:$E,$E305))/(MAXIFS(AP:AP,$E:$E,$E305)-MINIFS(AP:AP,$E:$E,$E305)),
100*(AP305-MINIFS(AP:AP,$E:$E,$E305))/(MAXIFS(AP:AP,$E:$E,$E305)-MINIFS(AP:AP,$E:$E,$E305))))</f>
        <v/>
      </c>
      <c r="DF305" s="223" t="str">
        <f t="array" ref="DF305">IF(AQ305="","",
IF(INDEX(Settings!$H:$H,MATCH(DF$1,Settings!$G:$G,0))=TRUE,
100-100*(AQ305-MINIFS(AQ:AQ,$E:$E,$E305))/(MAXIFS(AQ:AQ,$E:$E,$E305)-MINIFS(AQ:AQ,$E:$E,$E305)),
100*(AQ305-MINIFS(AQ:AQ,$E:$E,$E305))/(MAXIFS(AQ:AQ,$E:$E,$E305)-MINIFS(AQ:AQ,$E:$E,$E305))))</f>
        <v/>
      </c>
      <c r="DG305" s="223" t="str">
        <f t="array" ref="DG305">IF(AR305="","",
IF(INDEX(Settings!$H:$H,MATCH(DG$1,Settings!$G:$G,0))=TRUE,
100-100*(AR305-MINIFS(AR:AR,$E:$E,$E305))/(MAXIFS(AR:AR,$E:$E,$E305)-MINIFS(AR:AR,$E:$E,$E305)),
100*(AR305-MINIFS(AR:AR,$E:$E,$E305))/(MAXIFS(AR:AR,$E:$E,$E305)-MINIFS(AR:AR,$E:$E,$E305))))</f>
        <v/>
      </c>
      <c r="DH305" s="223" t="str">
        <f t="array" ref="DH305">IF(AS305="","",
IF(INDEX(Settings!$H:$H,MATCH(DH$1,Settings!$G:$G,0))=TRUE,
100-100*(AS305-MINIFS(AS:AS,$E:$E,$E305))/(MAXIFS(AS:AS,$E:$E,$E305)-MINIFS(AS:AS,$E:$E,$E305)),
100*(AS305-MINIFS(AS:AS,$E:$E,$E305))/(MAXIFS(AS:AS,$E:$E,$E305)-MINIFS(AS:AS,$E:$E,$E305))))</f>
        <v/>
      </c>
      <c r="DI305" s="223" t="str">
        <f t="array" ref="DI305">IF(AT305="","",
IF(INDEX(Settings!$H:$H,MATCH(DI$1,Settings!$G:$G,0))=TRUE,
100-100*(AT305-MINIFS(AT:AT,$E:$E,$E305))/(MAXIFS(AT:AT,$E:$E,$E305)-MINIFS(AT:AT,$E:$E,$E305)),
100*(AT305-MINIFS(AT:AT,$E:$E,$E305))/(MAXIFS(AT:AT,$E:$E,$E305)-MINIFS(AT:AT,$E:$E,$E305))))</f>
        <v/>
      </c>
      <c r="DJ305" s="223" t="str">
        <f t="array" ref="DJ305">IF(AU305="","",
IF(INDEX(Settings!$H:$H,MATCH(DJ$1,Settings!$G:$G,0))=TRUE,
100-100*(AU305-MINIFS(AU:AU,$E:$E,$E305))/(MAXIFS(AU:AU,$E:$E,$E305)-MINIFS(AU:AU,$E:$E,$E305)),
100*(AU305-MINIFS(AU:AU,$E:$E,$E305))/(MAXIFS(AU:AU,$E:$E,$E305)-MINIFS(AU:AU,$E:$E,$E305))))</f>
        <v/>
      </c>
      <c r="DK305" s="223" t="str">
        <f t="array" ref="DK305">IF(AV305="","",
IF(INDEX(Settings!$H:$H,MATCH(DK$1,Settings!$G:$G,0))=TRUE,
100-100*(AV305-MINIFS(AV:AV,$E:$E,$E305))/(MAXIFS(AV:AV,$E:$E,$E305)-MINIFS(AV:AV,$E:$E,$E305)),
100*(AV305-MINIFS(AV:AV,$E:$E,$E305))/(MAXIFS(AV:AV,$E:$E,$E305)-MINIFS(AV:AV,$E:$E,$E305))))</f>
        <v/>
      </c>
      <c r="DL305" s="223" t="str">
        <f t="array" ref="DL305">IF(AW305="","",
IF(INDEX(Settings!$H:$H,MATCH(DL$1,Settings!$G:$G,0))=TRUE,
100-100*(AW305-MINIFS(AW:AW,$E:$E,$E305))/(MAXIFS(AW:AW,$E:$E,$E305)-MINIFS(AW:AW,$E:$E,$E305)),
100*(AW305-MINIFS(AW:AW,$E:$E,$E305))/(MAXIFS(AW:AW,$E:$E,$E305)-MINIFS(AW:AW,$E:$E,$E305))))</f>
        <v/>
      </c>
      <c r="DM305" s="223" t="str">
        <f t="array" ref="DM305">IF(AX305="","",
IF(INDEX(Settings!$H:$H,MATCH(DM$1,Settings!$G:$G,0))=TRUE,
100-100*(AX305-MINIFS(AX:AX,$E:$E,$E305))/(MAXIFS(AX:AX,$E:$E,$E305)-MINIFS(AX:AX,$E:$E,$E305)),
100*(AX305-MINIFS(AX:AX,$E:$E,$E305))/(MAXIFS(AX:AX,$E:$E,$E305)-MINIFS(AX:AX,$E:$E,$E305))))</f>
        <v/>
      </c>
      <c r="DN305" s="223" t="str">
        <f t="array" ref="DN305">IF(AY305="","",
IF(INDEX(Settings!$H:$H,MATCH(DN$1,Settings!$G:$G,0))=TRUE,
100-100*(AY305-MINIFS(AY:AY,$E:$E,$E305))/(MAXIFS(AY:AY,$E:$E,$E305)-MINIFS(AY:AY,$E:$E,$E305)),
100*(AY305-MINIFS(AY:AY,$E:$E,$E305))/(MAXIFS(AY:AY,$E:$E,$E305)-MINIFS(AY:AY,$E:$E,$E305))))</f>
        <v/>
      </c>
      <c r="DO305" s="223" t="str">
        <f t="array" ref="DO305">IF(AZ305="","",
IF(INDEX(Settings!$H:$H,MATCH(DO$1,Settings!$G:$G,0))=TRUE,
100-100*(AZ305-MINIFS(AZ:AZ,$E:$E,$E305))/(MAXIFS(AZ:AZ,$E:$E,$E305)-MINIFS(AZ:AZ,$E:$E,$E305)),
100*(AZ305-MINIFS(AZ:AZ,$E:$E,$E305))/(MAXIFS(AZ:AZ,$E:$E,$E305)-MINIFS(AZ:AZ,$E:$E,$E305))))</f>
        <v/>
      </c>
      <c r="DP305" s="223" t="str">
        <f t="array" ref="DP305">IF(BA305="","",
IF(INDEX(Settings!$H:$H,MATCH(DP$1,Settings!$G:$G,0))=TRUE,
100-100*(BA305-MINIFS(BA:BA,$E:$E,$E305))/(MAXIFS(BA:BA,$E:$E,$E305)-MINIFS(BA:BA,$E:$E,$E305)),
100*(BA305-MINIFS(BA:BA,$E:$E,$E305))/(MAXIFS(BA:BA,$E:$E,$E305)-MINIFS(BA:BA,$E:$E,$E305))))</f>
        <v/>
      </c>
      <c r="DQ305" s="223" t="str">
        <f t="array" ref="DQ305">IF(BB305="","",
IF(INDEX(Settings!$H:$H,MATCH(DQ$1,Settings!$G:$G,0))=TRUE,
100-100*(BB305-MINIFS(BB:BB,$E:$E,$E305))/(MAXIFS(BB:BB,$E:$E,$E305)-MINIFS(BB:BB,$E:$E,$E305)),
100*(BB305-MINIFS(BB:BB,$E:$E,$E305))/(MAXIFS(BB:BB,$E:$E,$E305)-MINIFS(BB:BB,$E:$E,$E305))))</f>
        <v/>
      </c>
      <c r="DR305" s="223" t="str">
        <f t="array" ref="DR305">IF(BC305="","",
IF(INDEX(Settings!$H:$H,MATCH(DR$1,Settings!$G:$G,0))=TRUE,
100-100*(BC305-MINIFS(BC:BC,$E:$E,$E305))/(MAXIFS(BC:BC,$E:$E,$E305)-MINIFS(BC:BC,$E:$E,$E305)),
100*(BC305-MINIFS(BC:BC,$E:$E,$E305))/(MAXIFS(BC:BC,$E:$E,$E305)-MINIFS(BC:BC,$E:$E,$E305))))</f>
        <v/>
      </c>
      <c r="DS305" s="223" t="str">
        <f t="array" ref="DS305">IF(BD305="","",
IF(INDEX(Settings!$H:$H,MATCH(DS$1,Settings!$G:$G,0))=TRUE,
100-100*(BD305-MINIFS(BD:BD,$E:$E,$E305))/(MAXIFS(BD:BD,$E:$E,$E305)-MINIFS(BD:BD,$E:$E,$E305)),
100*(BD305-MINIFS(BD:BD,$E:$E,$E305))/(MAXIFS(BD:BD,$E:$E,$E305)-MINIFS(BD:BD,$E:$E,$E305))))</f>
        <v/>
      </c>
      <c r="DT305" s="223" t="str">
        <f t="array" ref="DT305">IF(BE305="","",
IF(INDEX(Settings!$H:$H,MATCH(DT$1,Settings!$G:$G,0))=TRUE,
100-100*(BE305-MINIFS(BE:BE,$E:$E,$E305))/(MAXIFS(BE:BE,$E:$E,$E305)-MINIFS(BE:BE,$E:$E,$E305)),
100*(BE305-MINIFS(BE:BE,$E:$E,$E305))/(MAXIFS(BE:BE,$E:$E,$E305)-MINIFS(BE:BE,$E:$E,$E305))))</f>
        <v/>
      </c>
      <c r="DU305" s="223" t="str">
        <f t="array" ref="DU305">IF(BF305="","",
IF(INDEX(Settings!$H:$H,MATCH(DU$1,Settings!$G:$G,0))=TRUE,
100-100*(BF305-MINIFS(BF:BF,$E:$E,$E305))/(MAXIFS(BF:BF,$E:$E,$E305)-MINIFS(BF:BF,$E:$E,$E305)),
100*(BF305-MINIFS(BF:BF,$E:$E,$E305))/(MAXIFS(BF:BF,$E:$E,$E305)-MINIFS(BF:BF,$E:$E,$E305))))</f>
        <v/>
      </c>
      <c r="DV305" s="223" t="str">
        <f t="array" ref="DV305">IF(BG305="","",
IF(INDEX(Settings!$H:$H,MATCH(DV$1,Settings!$G:$G,0))=TRUE,
100-100*(BG305-MINIFS(BG:BG,$E:$E,$E305))/(MAXIFS(BG:BG,$E:$E,$E305)-MINIFS(BG:BG,$E:$E,$E305)),
100*(BG305-MINIFS(BG:BG,$E:$E,$E305))/(MAXIFS(BG:BG,$E:$E,$E305)-MINIFS(BG:BG,$E:$E,$E305))))</f>
        <v/>
      </c>
      <c r="DW305" s="223" t="str">
        <f t="array" ref="DW305">IF(BH305="","",
IF(INDEX(Settings!$H:$H,MATCH(DW$1,Settings!$G:$G,0))=TRUE,
100-100*(BH305-MINIFS(BH:BH,$E:$E,$E305))/(MAXIFS(BH:BH,$E:$E,$E305)-MINIFS(BH:BH,$E:$E,$E305)),
100*(BH305-MINIFS(BH:BH,$E:$E,$E305))/(MAXIFS(BH:BH,$E:$E,$E305)-MINIFS(BH:BH,$E:$E,$E305))))</f>
        <v/>
      </c>
      <c r="DX305" s="223" t="str">
        <f t="array" ref="DX305">IF(BI305="","",
IF(INDEX(Settings!$H:$H,MATCH(DX$1,Settings!$G:$G,0))=TRUE,
100-100*(BI305-MINIFS(BI:BI,$E:$E,$E305))/(MAXIFS(BI:BI,$E:$E,$E305)-MINIFS(BI:BI,$E:$E,$E305)),
100*(BI305-MINIFS(BI:BI,$E:$E,$E305))/(MAXIFS(BI:BI,$E:$E,$E305)-MINIFS(BI:BI,$E:$E,$E305))))</f>
        <v/>
      </c>
      <c r="DY305" s="223" t="str">
        <f t="array" ref="DY305">IF(BJ305="","",
IF(INDEX(Settings!$H:$H,MATCH(DY$1,Settings!$G:$G,0))=TRUE,
100-100*(BJ305-MINIFS(BJ:BJ,$E:$E,$E305))/(MAXIFS(BJ:BJ,$E:$E,$E305)-MINIFS(BJ:BJ,$E:$E,$E305)),
100*(BJ305-MINIFS(BJ:BJ,$E:$E,$E305))/(MAXIFS(BJ:BJ,$E:$E,$E305)-MINIFS(BJ:BJ,$E:$E,$E305))))</f>
        <v/>
      </c>
      <c r="DZ305" s="225"/>
      <c r="EA305" s="225"/>
      <c r="EB305" s="225" t="str">
        <f t="shared" si="8"/>
        <v/>
      </c>
      <c r="EC305" s="225" t="str">
        <f t="shared" si="9"/>
        <v/>
      </c>
      <c r="ED305" s="225" t="str">
        <f t="shared" si="10"/>
        <v/>
      </c>
      <c r="EE305" s="225" t="str">
        <f t="shared" si="11"/>
        <v/>
      </c>
      <c r="EF305" s="225" t="str">
        <f t="shared" si="12"/>
        <v/>
      </c>
      <c r="EG305" s="225" t="str">
        <f t="shared" si="13"/>
        <v/>
      </c>
      <c r="EH305" s="225"/>
      <c r="EI305" s="225"/>
      <c r="EJ305" s="225"/>
      <c r="EK305" s="225"/>
      <c r="EL305" s="225"/>
      <c r="EM305" s="225"/>
    </row>
    <row r="306">
      <c r="A306" s="231"/>
      <c r="B306" s="231"/>
      <c r="C306" s="231"/>
      <c r="D306" s="231" t="str">
        <f t="array" ref="D306">IFERROR(INDEX(Profiles!$B:$B,MATCH($A306,Profiles!$A:$A,0)),"")</f>
        <v/>
      </c>
      <c r="E306" s="231"/>
      <c r="F306" s="231"/>
      <c r="G306" s="231"/>
      <c r="H306" s="231"/>
      <c r="I306" s="231" t="str">
        <f>IF(A306="","",IF(Settings!$N$3="DATE",F306&amp;": "&amp;TEXT(B306,"M/DD/YY"),F306&amp;": "&amp;H306))</f>
        <v/>
      </c>
      <c r="J306" s="231"/>
      <c r="K306" s="231"/>
      <c r="L306" s="231"/>
      <c r="M306" s="232" t="str">
        <f t="shared" si="14"/>
        <v/>
      </c>
      <c r="N306" s="231"/>
      <c r="O306" s="231"/>
      <c r="P306" s="231"/>
      <c r="Q306" s="231"/>
      <c r="R306" s="231"/>
      <c r="S306" s="230" t="str">
        <f>IFERROR(VLOOKUP(AF306, 'YOYO IR Scores'!A:C, 3, FALSE), "")
</f>
        <v/>
      </c>
      <c r="T306" s="231"/>
      <c r="U306" s="231"/>
      <c r="V306" s="231"/>
      <c r="W306" s="231"/>
      <c r="X306" s="233" t="str">
        <f t="shared" si="4"/>
        <v/>
      </c>
      <c r="Y306" s="234" t="str">
        <f t="shared" si="5"/>
        <v/>
      </c>
      <c r="Z306" s="234" t="str">
        <f t="shared" si="6"/>
        <v/>
      </c>
      <c r="AA306" s="233" t="str">
        <f t="shared" si="7"/>
        <v/>
      </c>
      <c r="AB306" s="232"/>
      <c r="AC306" s="232"/>
      <c r="AD306" s="232"/>
      <c r="AE306" s="232" t="str">
        <f>IFERROR(VLOOKUP(AF306, 'YOYO IR Scores'!A:C, 2, FALSE), "")</f>
        <v/>
      </c>
      <c r="AF306" s="232"/>
      <c r="AG306" s="232"/>
      <c r="AH306" s="232"/>
      <c r="AI306" s="232"/>
      <c r="AJ306" s="232"/>
      <c r="AK306" s="232"/>
      <c r="AL306" s="232"/>
      <c r="AM306" s="232"/>
      <c r="AN306" s="232"/>
      <c r="AO306" s="232"/>
      <c r="AP306" s="232"/>
      <c r="AQ306" s="232"/>
      <c r="AR306" s="232"/>
      <c r="AS306" s="232"/>
      <c r="AT306" s="232"/>
      <c r="AU306" s="232"/>
      <c r="AV306" s="232"/>
      <c r="AW306" s="232"/>
      <c r="AX306" s="232"/>
      <c r="AY306" s="232"/>
      <c r="AZ306" s="232"/>
      <c r="BA306" s="232"/>
      <c r="BB306" s="232"/>
      <c r="BC306" s="232"/>
      <c r="BD306" s="232"/>
      <c r="BE306" s="232"/>
      <c r="BF306" s="232"/>
      <c r="BG306" s="232"/>
      <c r="BH306" s="232"/>
      <c r="BI306" s="232"/>
      <c r="BJ306" s="232"/>
      <c r="BK306" s="232" t="str">
        <f t="array" ref="BK306">IF(J306="","",
IF(INDEX(Settings!$H:$H,MATCH(BY$1,Settings!$G:$G,0))=TRUE,
100-100*(J306-MIN(J:J))/(MAX(J:J)-MIN(J:J)),
100*(J306-MIN(J:J))/(MAX(J:J)-MIN(J:J))))</f>
        <v/>
      </c>
      <c r="BL306" s="232" t="str">
        <f t="array" ref="BL306">IF(J306="","",
IF(INDEX(Settings!$H:$H,MATCH(BY$1,Settings!$G:$G,0))=TRUE,
100-100*(J306-MINIFS(J:J,$E:$E,$E306))/(MAXIFS(J:J,$E:$E,$E306)-MINIFS(J:J,$E:$E,$E306)),
100*(J306-MINIFS(J:J,$E:$E,$E306))/(MAXIFS(J:J,$E:$E,$E306)-MINIFS(J:J,$E:$E,$E306))))</f>
        <v/>
      </c>
      <c r="BM306" s="232" t="str">
        <f t="array" ref="BM306">IF(J306="","",
IF(INDEX(Settings!$H:$H,MATCH(BY$1,Settings!$G:$G,0))=TRUE,
100-100*(J306-MINIFS(J:J,$E:$E,$E306,$I:$I,$I306))/(MAXIFS(J:J,$E:$E,$E306,$I:$I,$I306)-MINIFS(J:J,$E:$E,$E306,$I:$I,$I306)),
100*(J306-MINIFS(J:J,$E:$E,$E306,$I:$I,$I306))/(MAXIFS(J:J,$E:$E,$E306,$I:$I,$I306)-MINIFS(J:J,$E:$E,$E306,$I:$I,$I306))))</f>
        <v/>
      </c>
      <c r="BN306" s="231" t="str">
        <f t="array" ref="BN306">IF(J306="","",
IF(INDEX(Settings!$H:$H,MATCH(BY$1,Settings!$G:$G,0))=TRUE,
100-100*PERCENTRANK(J:J,J306),
100*PERCENTRANK(J:J,J306)))</f>
        <v/>
      </c>
      <c r="BO306" s="231" t="str">
        <f>IFERROR(__xludf.DUMMYFUNCTION("IF(J306="""","""",
IF(INDEX(Settings!$H:$H,MATCH(BY$1,Settings!$G:$G,0))=TRUE,
100-100*PERCENTRANK(FILTER(J:J,$E:$E=$E306),J306),
100*PERCENTRANK(FILTER(J:J,$E:$E=$E306),J306)))"),"")</f>
        <v/>
      </c>
      <c r="BP306" s="231" t="str">
        <f>IFERROR(__xludf.DUMMYFUNCTION("IF(J306="""","""",
IF(INDEX(Settings!$H:$H,MATCH(BY$1,Settings!$G:$G,0))=TRUE,
100-100*PERCENTRANK(FILTER(J:J,$E:$E=$E306,$I:$I=$I306),J306),
100*PERCENTRANK(FILTER(J:J,$E:$E=$E306,$I:$I=$I306),J306)))"),"")</f>
        <v/>
      </c>
      <c r="BQ306" s="233" t="str">
        <f t="array" ref="BQ306">IF(J306="","",
IF(INDEX(Settings!$H:$H,MATCH(BY$1,Settings!$G:$G,0))=TRUE,
-1*(J306-AVERAGE(J:J))/STDEV(J:J),
(J306-AVERAGE(J:J))/STDEV(J:J)))</f>
        <v/>
      </c>
      <c r="BR306" s="233" t="str">
        <f>IFERROR(__xludf.DUMMYFUNCTION("IF(J306="""","""",
IF(INDEX(Settings!$H:$H,MATCH(BY$1,Settings!$G:$G,0))=TRUE,
-1*(J306-AVERAGEIFS(J:J,$E:$E,$E306))/STDEV(FILTER(J:J,$E:$E=$E306)),
(J306-AVERAGEIFS(J:J,$E:$E,$E306))/STDEV(FILTER(J:J,$E:$E=$E306))))"),"")</f>
        <v/>
      </c>
      <c r="BS306" s="233"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1"/>
      <c r="BX306" s="231"/>
      <c r="BY306" s="232" t="str">
        <f t="array" ref="BY306">IF(J306="","",
IF(INDEX(Settings!$H:$H,MATCH(BY$1,Settings!$G:$G,0))=TRUE,
100-100*(J306-MINIFS(J:J,$E:$E,$E306))/(MAXIFS(J:J,$E:$E,$E306)-MINIFS(J:J,$E:$E,$E306)),
100*(J306-MINIFS(J:J,$E:$E,$E306))/(MAXIFS(J:J,$E:$E,$E306)-MINIFS(J:J,$E:$E,$E306))))</f>
        <v/>
      </c>
      <c r="BZ306" s="232" t="str">
        <f t="array" ref="BZ306">IF(K306="","",
IF(INDEX(Settings!$H:$H,MATCH(BZ$1,Settings!$G:$G,0))=TRUE,
100-100*(K306-MINIFS(K:K,$E:$E,$E306))/(MAXIFS(K:K,$E:$E,$E306)-MINIFS(K:K,$E:$E,$E306)),
100*(K306-MINIFS(K:K,$E:$E,$E306))/(MAXIFS(K:K,$E:$E,$E306)-MINIFS(K:K,$E:$E,$E306))))</f>
        <v/>
      </c>
      <c r="CA306" s="232" t="str">
        <f t="array" ref="CA306">IF(L306="","",
IF(INDEX(Settings!$H:$H,MATCH(CA$1,Settings!$G:$G,0))=TRUE,
100-100*(L306-MINIFS(L:L,$E:$E,$E306))/(MAXIFS(L:L,$E:$E,$E306)-MINIFS(L:L,$E:$E,$E306)),
100*(L306-MINIFS(L:L,$E:$E,$E306))/(MAXIFS(L:L,$E:$E,$E306)-MINIFS(L:L,$E:$E,$E306))))</f>
        <v/>
      </c>
      <c r="CB306" s="232" t="str">
        <f t="array" ref="CB306">IF(M306="","",
IF(INDEX(Settings!$H:$H,MATCH(CB$1,Settings!$G:$G,0))=TRUE,
100-100*(M306-MINIFS(M:M,$E:$E,$E306))/(MAXIFS(M:M,$E:$E,$E306)-MINIFS(M:M,$E:$E,$E306)),
100*(M306-MINIFS(M:M,$E:$E,$E306))/(MAXIFS(M:M,$E:$E,$E306)-MINIFS(M:M,$E:$E,$E306))))</f>
        <v/>
      </c>
      <c r="CC306" s="232" t="str">
        <f t="array" ref="CC306">IF(N306="","",
IF(INDEX(Settings!$H:$H,MATCH(CC$1,Settings!$G:$G,0))=TRUE,
100-100*(N306-MINIFS(N:N,$E:$E,$E306))/(MAXIFS(N:N,$E:$E,$E306)-MINIFS(N:N,$E:$E,$E306)),
100*(N306-MINIFS(N:N,$E:$E,$E306))/(MAXIFS(N:N,$E:$E,$E306)-MINIFS(N:N,$E:$E,$E306))))</f>
        <v/>
      </c>
      <c r="CD306" s="232" t="str">
        <f t="array" ref="CD306">IF(O306="","",
IF(INDEX(Settings!$H:$H,MATCH(CD$1,Settings!$G:$G,0))=TRUE,
100-100*(O306-MINIFS(O:O,$E:$E,$E306))/(MAXIFS(O:O,$E:$E,$E306)-MINIFS(O:O,$E:$E,$E306)),
100*(O306-MINIFS(O:O,$E:$E,$E306))/(MAXIFS(O:O,$E:$E,$E306)-MINIFS(O:O,$E:$E,$E306))))</f>
        <v/>
      </c>
      <c r="CE306" s="232" t="str">
        <f t="array" ref="CE306">IF(P306="","",
IF(INDEX(Settings!$H:$H,MATCH(CE$1,Settings!$G:$G,0))=TRUE,
100-100*(P306-MINIFS(P:P,$E:$E,$E306))/(MAXIFS(P:P,$E:$E,$E306)-MINIFS(P:P,$E:$E,$E306)),
100*(P306-MINIFS(P:P,$E:$E,$E306))/(MAXIFS(P:P,$E:$E,$E306)-MINIFS(P:P,$E:$E,$E306))))</f>
        <v/>
      </c>
      <c r="CF306" s="232" t="str">
        <f t="array" ref="CF306">IF(Q306="","",
IF(INDEX(Settings!$H:$H,MATCH(CF$1,Settings!$G:$G,0))=TRUE,
100-100*(Q306-MINIFS(Q:Q,$E:$E,$E306))/(MAXIFS(Q:Q,$E:$E,$E306)-MINIFS(Q:Q,$E:$E,$E306)),
100*(Q306-MINIFS(Q:Q,$E:$E,$E306))/(MAXIFS(Q:Q,$E:$E,$E306)-MINIFS(Q:Q,$E:$E,$E306))))</f>
        <v/>
      </c>
      <c r="CG306" s="232" t="str">
        <f t="array" ref="CG306">IF(R306="","",
IF(INDEX(Settings!$H:$H,MATCH(CG$1,Settings!$G:$G,0))=TRUE,
100-100*(R306-MINIFS(R:R,$E:$E,$E306))/(MAXIFS(R:R,$E:$E,$E306)-MINIFS(R:R,$E:$E,$E306)),
100*(R306-MINIFS(R:R,$E:$E,$E306))/(MAXIFS(R:R,$E:$E,$E306)-MINIFS(R:R,$E:$E,$E306))))</f>
        <v/>
      </c>
      <c r="CH306" s="232" t="str">
        <f t="array" ref="CH306">IF(S306="","",
IF(INDEX(Settings!$H:$H,MATCH(CH$1,Settings!$G:$G,0))=TRUE,
100-100*(S306-MINIFS(S:S,$E:$E,$E306))/(MAXIFS(S:S,$E:$E,$E306)-MINIFS(S:S,$E:$E,$E306)),
100*(S306-MINIFS(S:S,$E:$E,$E306))/(MAXIFS(S:S,$E:$E,$E306)-MINIFS(S:S,$E:$E,$E306))))</f>
        <v/>
      </c>
      <c r="CI306" s="232" t="str">
        <f t="array" ref="CI306">IF(T306="","",
IF(INDEX(Settings!$H:$H,MATCH(CI$1,Settings!$G:$G,0))=TRUE,
100-100*(T306-MINIFS(T:T,$E:$E,$E306))/(MAXIFS(T:T,$E:$E,$E306)-MINIFS(T:T,$E:$E,$E306)),
100*(T306-MINIFS(T:T,$E:$E,$E306))/(MAXIFS(T:T,$E:$E,$E306)-MINIFS(T:T,$E:$E,$E306))))</f>
        <v/>
      </c>
      <c r="CJ306" s="232" t="str">
        <f t="array" ref="CJ306">IF(U306="","",
IF(INDEX(Settings!$H:$H,MATCH(CJ$1,Settings!$G:$G,0))=TRUE,
100-100*(U306-MINIFS(U:U,$E:$E,$E306))/(MAXIFS(U:U,$E:$E,$E306)-MINIFS(U:U,$E:$E,$E306)),
100*(U306-MINIFS(U:U,$E:$E,$E306))/(MAXIFS(U:U,$E:$E,$E306)-MINIFS(U:U,$E:$E,$E306))))</f>
        <v/>
      </c>
      <c r="CK306" s="232" t="str">
        <f t="array" ref="CK306">IF(V306="","",
IF(INDEX(Settings!$H:$H,MATCH(CK$1,Settings!$G:$G,0))=TRUE,
100-100*(V306-MINIFS(V:V,$E:$E,$E306))/(MAXIFS(V:V,$E:$E,$E306)-MINIFS(V:V,$E:$E,$E306)),
100*(V306-MINIFS(V:V,$E:$E,$E306))/(MAXIFS(V:V,$E:$E,$E306)-MINIFS(V:V,$E:$E,$E306))))</f>
        <v/>
      </c>
      <c r="CL306" s="232" t="str">
        <f t="array" ref="CL306">IF(W306="","",
IF(INDEX(Settings!$H:$H,MATCH(CL$1,Settings!$G:$G,0))=TRUE,
100-100*(W306-MINIFS(W:W,$E:$E,$E306))/(MAXIFS(W:W,$E:$E,$E306)-MINIFS(W:W,$E:$E,$E306)),
100*(W306-MINIFS(W:W,$E:$E,$E306))/(MAXIFS(W:W,$E:$E,$E306)-MINIFS(W:W,$E:$E,$E306))))</f>
        <v/>
      </c>
      <c r="CM306" s="232" t="str">
        <f t="array" ref="CM306">IF(X306="","",
IF(INDEX(Settings!$H:$H,MATCH(CM$1,Settings!$G:$G,0))=TRUE,
100-100*(X306-MINIFS(X:X,$E:$E,$E306))/(MAXIFS(X:X,$E:$E,$E306)-MINIFS(X:X,$E:$E,$E306)),
100*(X306-MINIFS(X:X,$E:$E,$E306))/(MAXIFS(X:X,$E:$E,$E306)-MINIFS(X:X,$E:$E,$E306))))</f>
        <v/>
      </c>
      <c r="CN306" s="232" t="str">
        <f t="array" ref="CN306">IF(Y306="","",
IF(INDEX(Settings!$H:$H,MATCH(CN$1,Settings!$G:$G,0))=TRUE,
100-100*(Y306-MINIFS(Y:Y,$E:$E,$E306))/(MAXIFS(Y:Y,$E:$E,$E306)-MINIFS(Y:Y,$E:$E,$E306)),
100*(Y306-MINIFS(Y:Y,$E:$E,$E306))/(MAXIFS(Y:Y,$E:$E,$E306)-MINIFS(Y:Y,$E:$E,$E306))))</f>
        <v/>
      </c>
      <c r="CO306" s="232" t="str">
        <f t="array" ref="CO306">IF(Z306="","",
IF(INDEX(Settings!$H:$H,MATCH(CO$1,Settings!$G:$G,0))=TRUE,
100-100*(Z306-MINIFS(Z:Z,$E:$E,$E306))/(MAXIFS(Z:Z,$E:$E,$E306)-MINIFS(Z:Z,$E:$E,$E306)),
100*(Z306-MINIFS(Z:Z,$E:$E,$E306))/(MAXIFS(Z:Z,$E:$E,$E306)-MINIFS(Z:Z,$E:$E,$E306))))</f>
        <v/>
      </c>
      <c r="CP306" s="232" t="str">
        <f t="array" ref="CP306">IF(AA306="","",
IF(INDEX(Settings!$H:$H,MATCH(CP$1,Settings!$G:$G,0))=TRUE,
100-100*(AA306-MINIFS(AA:AA,$E:$E,$E306))/(MAXIFS(AA:AA,$E:$E,$E306)-MINIFS(AA:AA,$E:$E,$E306)),
100*(AA306-MINIFS(AA:AA,$E:$E,$E306))/(MAXIFS(AA:AA,$E:$E,$E306)-MINIFS(AA:AA,$E:$E,$E306))))</f>
        <v/>
      </c>
      <c r="CQ306" s="232" t="str">
        <f t="array" ref="CQ306">IF(AB306="","",
IF(INDEX(Settings!$H:$H,MATCH(CQ$1,Settings!$G:$G,0))=TRUE,
100-100*(AB306-MINIFS(AB:AB,$E:$E,$E306))/(MAXIFS(AB:AB,$E:$E,$E306)-MINIFS(AB:AB,$E:$E,$E306)),
100*(AB306-MINIFS(AB:AB,$E:$E,$E306))/(MAXIFS(AB:AB,$E:$E,$E306)-MINIFS(AB:AB,$E:$E,$E306))))</f>
        <v/>
      </c>
      <c r="CR306" s="232" t="str">
        <f t="array" ref="CR306">IF(AC306="","",
IF(INDEX(Settings!$H:$H,MATCH(CR$1,Settings!$G:$G,0))=TRUE,
100-100*(AC306-MINIFS(AC:AC,$E:$E,$E306))/(MAXIFS(AC:AC,$E:$E,$E306)-MINIFS(AC:AC,$E:$E,$E306)),
100*(AC306-MINIFS(AC:AC,$E:$E,$E306))/(MAXIFS(AC:AC,$E:$E,$E306)-MINIFS(AC:AC,$E:$E,$E306))))</f>
        <v/>
      </c>
      <c r="CS306" s="232" t="str">
        <f t="array" ref="CS306">IF(AD306="","",
IF(INDEX(Settings!$H:$H,MATCH(CS$1,Settings!$G:$G,0))=TRUE,
100-100*(AD306-MINIFS(AD:AD,$E:$E,$E306))/(MAXIFS(AD:AD,$E:$E,$E306)-MINIFS(AD:AD,$E:$E,$E306)),
100*(AD306-MINIFS(AD:AD,$E:$E,$E306))/(MAXIFS(AD:AD,$E:$E,$E306)-MINIFS(AD:AD,$E:$E,$E306))))</f>
        <v/>
      </c>
      <c r="CT306" s="232" t="str">
        <f t="array" ref="CT306">IF(AE306="","",
IF(INDEX(Settings!$H:$H,MATCH(CT$1,Settings!$G:$G,0))=TRUE,
100-100*(AE306-MINIFS(AE:AE,$E:$E,$E306))/(MAXIFS(AE:AE,$E:$E,$E306)-MINIFS(AE:AE,$E:$E,$E306)),
100*(AE306-MINIFS(AE:AE,$E:$E,$E306))/(MAXIFS(AE:AE,$E:$E,$E306)-MINIFS(AE:AE,$E:$E,$E306))))</f>
        <v/>
      </c>
      <c r="CU306" s="232" t="str">
        <f t="array" ref="CU306">IF(AF306="","",
IF(INDEX(Settings!$H:$H,MATCH(CU$1,Settings!$G:$G,0))=TRUE,
100-100*(AF306-MINIFS(AF:AF,$E:$E,$E306))/(MAXIFS(AF:AF,$E:$E,$E306)-MINIFS(AF:AF,$E:$E,$E306)),
100*(AF306-MINIFS(AF:AF,$E:$E,$E306))/(MAXIFS(AF:AF,$E:$E,$E306)-MINIFS(AF:AF,$E:$E,$E306))))</f>
        <v/>
      </c>
      <c r="CV306" s="232" t="str">
        <f t="array" ref="CV306">IF(AG306="","",
IF(INDEX(Settings!$H:$H,MATCH(CV$1,Settings!$G:$G,0))=TRUE,
100-100*(AG306-MINIFS(AG:AG,$E:$E,$E306))/(MAXIFS(AG:AG,$E:$E,$E306)-MINIFS(AG:AG,$E:$E,$E306)),
100*(AG306-MINIFS(AG:AG,$E:$E,$E306))/(MAXIFS(AG:AG,$E:$E,$E306)-MINIFS(AG:AG,$E:$E,$E306))))</f>
        <v/>
      </c>
      <c r="CW306" s="232" t="str">
        <f t="array" ref="CW306">IF(AH306="","",
IF(INDEX(Settings!$H:$H,MATCH(CW$1,Settings!$G:$G,0))=TRUE,
100-100*(AH306-MINIFS(AH:AH,$E:$E,$E306))/(MAXIFS(AH:AH,$E:$E,$E306)-MINIFS(AH:AH,$E:$E,$E306)),
100*(AH306-MINIFS(AH:AH,$E:$E,$E306))/(MAXIFS(AH:AH,$E:$E,$E306)-MINIFS(AH:AH,$E:$E,$E306))))</f>
        <v/>
      </c>
      <c r="CX306" s="232" t="str">
        <f t="array" ref="CX306">IF(AI306="","",
IF(INDEX(Settings!$H:$H,MATCH(CX$1,Settings!$G:$G,0))=TRUE,
100-100*(AI306-MINIFS(AI:AI,$E:$E,$E306))/(MAXIFS(AI:AI,$E:$E,$E306)-MINIFS(AI:AI,$E:$E,$E306)),
100*(AI306-MINIFS(AI:AI,$E:$E,$E306))/(MAXIFS(AI:AI,$E:$E,$E306)-MINIFS(AI:AI,$E:$E,$E306))))</f>
        <v/>
      </c>
      <c r="CY306" s="232" t="str">
        <f t="array" ref="CY306">IF(AJ306="","",
IF(INDEX(Settings!$H:$H,MATCH(CY$1,Settings!$G:$G,0))=TRUE,
100-100*(AJ306-MINIFS(AJ:AJ,$E:$E,$E306))/(MAXIFS(AJ:AJ,$E:$E,$E306)-MINIFS(AJ:AJ,$E:$E,$E306)),
100*(AJ306-MINIFS(AJ:AJ,$E:$E,$E306))/(MAXIFS(AJ:AJ,$E:$E,$E306)-MINIFS(AJ:AJ,$E:$E,$E306))))</f>
        <v/>
      </c>
      <c r="CZ306" s="232" t="str">
        <f t="array" ref="CZ306">IF(AK306="","",
IF(INDEX(Settings!$H:$H,MATCH(CZ$1,Settings!$G:$G,0))=TRUE,
100-100*(AK306-MINIFS(AK:AK,$E:$E,$E306))/(MAXIFS(AK:AK,$E:$E,$E306)-MINIFS(AK:AK,$E:$E,$E306)),
100*(AK306-MINIFS(AK:AK,$E:$E,$E306))/(MAXIFS(AK:AK,$E:$E,$E306)-MINIFS(AK:AK,$E:$E,$E306))))</f>
        <v/>
      </c>
      <c r="DA306" s="232" t="str">
        <f t="array" ref="DA306">IF(AL306="","",
IF(INDEX(Settings!$H:$H,MATCH(DA$1,Settings!$G:$G,0))=TRUE,
100-100*(AL306-MINIFS(AL:AL,$E:$E,$E306))/(MAXIFS(AL:AL,$E:$E,$E306)-MINIFS(AL:AL,$E:$E,$E306)),
100*(AL306-MINIFS(AL:AL,$E:$E,$E306))/(MAXIFS(AL:AL,$E:$E,$E306)-MINIFS(AL:AL,$E:$E,$E306))))</f>
        <v/>
      </c>
      <c r="DB306" s="232" t="str">
        <f t="array" ref="DB306">IF(AM306="","",
IF(INDEX(Settings!$H:$H,MATCH(DB$1,Settings!$G:$G,0))=TRUE,
100-100*(AM306-MINIFS(AM:AM,$E:$E,$E306))/(MAXIFS(AM:AM,$E:$E,$E306)-MINIFS(AM:AM,$E:$E,$E306)),
100*(AM306-MINIFS(AM:AM,$E:$E,$E306))/(MAXIFS(AM:AM,$E:$E,$E306)-MINIFS(AM:AM,$E:$E,$E306))))</f>
        <v/>
      </c>
      <c r="DC306" s="232" t="str">
        <f t="array" ref="DC306">IF(AN306="","",
IF(INDEX(Settings!$H:$H,MATCH(DC$1,Settings!$G:$G,0))=TRUE,
100-100*(AN306-MINIFS(AN:AN,$E:$E,$E306))/(MAXIFS(AN:AN,$E:$E,$E306)-MINIFS(AN:AN,$E:$E,$E306)),
100*(AN306-MINIFS(AN:AN,$E:$E,$E306))/(MAXIFS(AN:AN,$E:$E,$E306)-MINIFS(AN:AN,$E:$E,$E306))))</f>
        <v/>
      </c>
      <c r="DD306" s="232" t="str">
        <f t="array" ref="DD306">IF(AO306="","",
IF(INDEX(Settings!$H:$H,MATCH(DD$1,Settings!$G:$G,0))=TRUE,
100-100*(AO306-MINIFS(AO:AO,$E:$E,$E306))/(MAXIFS(AO:AO,$E:$E,$E306)-MINIFS(AO:AO,$E:$E,$E306)),
100*(AO306-MINIFS(AO:AO,$E:$E,$E306))/(MAXIFS(AO:AO,$E:$E,$E306)-MINIFS(AO:AO,$E:$E,$E306))))</f>
        <v/>
      </c>
      <c r="DE306" s="232" t="str">
        <f t="array" ref="DE306">IF(AP306="","",
IF(INDEX(Settings!$H:$H,MATCH(DE$1,Settings!$G:$G,0))=TRUE,
100-100*(AP306-MINIFS(AP:AP,$E:$E,$E306))/(MAXIFS(AP:AP,$E:$E,$E306)-MINIFS(AP:AP,$E:$E,$E306)),
100*(AP306-MINIFS(AP:AP,$E:$E,$E306))/(MAXIFS(AP:AP,$E:$E,$E306)-MINIFS(AP:AP,$E:$E,$E306))))</f>
        <v/>
      </c>
      <c r="DF306" s="232" t="str">
        <f t="array" ref="DF306">IF(AQ306="","",
IF(INDEX(Settings!$H:$H,MATCH(DF$1,Settings!$G:$G,0))=TRUE,
100-100*(AQ306-MINIFS(AQ:AQ,$E:$E,$E306))/(MAXIFS(AQ:AQ,$E:$E,$E306)-MINIFS(AQ:AQ,$E:$E,$E306)),
100*(AQ306-MINIFS(AQ:AQ,$E:$E,$E306))/(MAXIFS(AQ:AQ,$E:$E,$E306)-MINIFS(AQ:AQ,$E:$E,$E306))))</f>
        <v/>
      </c>
      <c r="DG306" s="232" t="str">
        <f t="array" ref="DG306">IF(AR306="","",
IF(INDEX(Settings!$H:$H,MATCH(DG$1,Settings!$G:$G,0))=TRUE,
100-100*(AR306-MINIFS(AR:AR,$E:$E,$E306))/(MAXIFS(AR:AR,$E:$E,$E306)-MINIFS(AR:AR,$E:$E,$E306)),
100*(AR306-MINIFS(AR:AR,$E:$E,$E306))/(MAXIFS(AR:AR,$E:$E,$E306)-MINIFS(AR:AR,$E:$E,$E306))))</f>
        <v/>
      </c>
      <c r="DH306" s="232" t="str">
        <f t="array" ref="DH306">IF(AS306="","",
IF(INDEX(Settings!$H:$H,MATCH(DH$1,Settings!$G:$G,0))=TRUE,
100-100*(AS306-MINIFS(AS:AS,$E:$E,$E306))/(MAXIFS(AS:AS,$E:$E,$E306)-MINIFS(AS:AS,$E:$E,$E306)),
100*(AS306-MINIFS(AS:AS,$E:$E,$E306))/(MAXIFS(AS:AS,$E:$E,$E306)-MINIFS(AS:AS,$E:$E,$E306))))</f>
        <v/>
      </c>
      <c r="DI306" s="232" t="str">
        <f t="array" ref="DI306">IF(AT306="","",
IF(INDEX(Settings!$H:$H,MATCH(DI$1,Settings!$G:$G,0))=TRUE,
100-100*(AT306-MINIFS(AT:AT,$E:$E,$E306))/(MAXIFS(AT:AT,$E:$E,$E306)-MINIFS(AT:AT,$E:$E,$E306)),
100*(AT306-MINIFS(AT:AT,$E:$E,$E306))/(MAXIFS(AT:AT,$E:$E,$E306)-MINIFS(AT:AT,$E:$E,$E306))))</f>
        <v/>
      </c>
      <c r="DJ306" s="232" t="str">
        <f t="array" ref="DJ306">IF(AU306="","",
IF(INDEX(Settings!$H:$H,MATCH(DJ$1,Settings!$G:$G,0))=TRUE,
100-100*(AU306-MINIFS(AU:AU,$E:$E,$E306))/(MAXIFS(AU:AU,$E:$E,$E306)-MINIFS(AU:AU,$E:$E,$E306)),
100*(AU306-MINIFS(AU:AU,$E:$E,$E306))/(MAXIFS(AU:AU,$E:$E,$E306)-MINIFS(AU:AU,$E:$E,$E306))))</f>
        <v/>
      </c>
      <c r="DK306" s="232" t="str">
        <f t="array" ref="DK306">IF(AV306="","",
IF(INDEX(Settings!$H:$H,MATCH(DK$1,Settings!$G:$G,0))=TRUE,
100-100*(AV306-MINIFS(AV:AV,$E:$E,$E306))/(MAXIFS(AV:AV,$E:$E,$E306)-MINIFS(AV:AV,$E:$E,$E306)),
100*(AV306-MINIFS(AV:AV,$E:$E,$E306))/(MAXIFS(AV:AV,$E:$E,$E306)-MINIFS(AV:AV,$E:$E,$E306))))</f>
        <v/>
      </c>
      <c r="DL306" s="232" t="str">
        <f t="array" ref="DL306">IF(AW306="","",
IF(INDEX(Settings!$H:$H,MATCH(DL$1,Settings!$G:$G,0))=TRUE,
100-100*(AW306-MINIFS(AW:AW,$E:$E,$E306))/(MAXIFS(AW:AW,$E:$E,$E306)-MINIFS(AW:AW,$E:$E,$E306)),
100*(AW306-MINIFS(AW:AW,$E:$E,$E306))/(MAXIFS(AW:AW,$E:$E,$E306)-MINIFS(AW:AW,$E:$E,$E306))))</f>
        <v/>
      </c>
      <c r="DM306" s="232" t="str">
        <f t="array" ref="DM306">IF(AX306="","",
IF(INDEX(Settings!$H:$H,MATCH(DM$1,Settings!$G:$G,0))=TRUE,
100-100*(AX306-MINIFS(AX:AX,$E:$E,$E306))/(MAXIFS(AX:AX,$E:$E,$E306)-MINIFS(AX:AX,$E:$E,$E306)),
100*(AX306-MINIFS(AX:AX,$E:$E,$E306))/(MAXIFS(AX:AX,$E:$E,$E306)-MINIFS(AX:AX,$E:$E,$E306))))</f>
        <v/>
      </c>
      <c r="DN306" s="232" t="str">
        <f t="array" ref="DN306">IF(AY306="","",
IF(INDEX(Settings!$H:$H,MATCH(DN$1,Settings!$G:$G,0))=TRUE,
100-100*(AY306-MINIFS(AY:AY,$E:$E,$E306))/(MAXIFS(AY:AY,$E:$E,$E306)-MINIFS(AY:AY,$E:$E,$E306)),
100*(AY306-MINIFS(AY:AY,$E:$E,$E306))/(MAXIFS(AY:AY,$E:$E,$E306)-MINIFS(AY:AY,$E:$E,$E306))))</f>
        <v/>
      </c>
      <c r="DO306" s="232" t="str">
        <f t="array" ref="DO306">IF(AZ306="","",
IF(INDEX(Settings!$H:$H,MATCH(DO$1,Settings!$G:$G,0))=TRUE,
100-100*(AZ306-MINIFS(AZ:AZ,$E:$E,$E306))/(MAXIFS(AZ:AZ,$E:$E,$E306)-MINIFS(AZ:AZ,$E:$E,$E306)),
100*(AZ306-MINIFS(AZ:AZ,$E:$E,$E306))/(MAXIFS(AZ:AZ,$E:$E,$E306)-MINIFS(AZ:AZ,$E:$E,$E306))))</f>
        <v/>
      </c>
      <c r="DP306" s="232" t="str">
        <f t="array" ref="DP306">IF(BA306="","",
IF(INDEX(Settings!$H:$H,MATCH(DP$1,Settings!$G:$G,0))=TRUE,
100-100*(BA306-MINIFS(BA:BA,$E:$E,$E306))/(MAXIFS(BA:BA,$E:$E,$E306)-MINIFS(BA:BA,$E:$E,$E306)),
100*(BA306-MINIFS(BA:BA,$E:$E,$E306))/(MAXIFS(BA:BA,$E:$E,$E306)-MINIFS(BA:BA,$E:$E,$E306))))</f>
        <v/>
      </c>
      <c r="DQ306" s="232" t="str">
        <f t="array" ref="DQ306">IF(BB306="","",
IF(INDEX(Settings!$H:$H,MATCH(DQ$1,Settings!$G:$G,0))=TRUE,
100-100*(BB306-MINIFS(BB:BB,$E:$E,$E306))/(MAXIFS(BB:BB,$E:$E,$E306)-MINIFS(BB:BB,$E:$E,$E306)),
100*(BB306-MINIFS(BB:BB,$E:$E,$E306))/(MAXIFS(BB:BB,$E:$E,$E306)-MINIFS(BB:BB,$E:$E,$E306))))</f>
        <v/>
      </c>
      <c r="DR306" s="232" t="str">
        <f t="array" ref="DR306">IF(BC306="","",
IF(INDEX(Settings!$H:$H,MATCH(DR$1,Settings!$G:$G,0))=TRUE,
100-100*(BC306-MINIFS(BC:BC,$E:$E,$E306))/(MAXIFS(BC:BC,$E:$E,$E306)-MINIFS(BC:BC,$E:$E,$E306)),
100*(BC306-MINIFS(BC:BC,$E:$E,$E306))/(MAXIFS(BC:BC,$E:$E,$E306)-MINIFS(BC:BC,$E:$E,$E306))))</f>
        <v/>
      </c>
      <c r="DS306" s="232" t="str">
        <f t="array" ref="DS306">IF(BD306="","",
IF(INDEX(Settings!$H:$H,MATCH(DS$1,Settings!$G:$G,0))=TRUE,
100-100*(BD306-MINIFS(BD:BD,$E:$E,$E306))/(MAXIFS(BD:BD,$E:$E,$E306)-MINIFS(BD:BD,$E:$E,$E306)),
100*(BD306-MINIFS(BD:BD,$E:$E,$E306))/(MAXIFS(BD:BD,$E:$E,$E306)-MINIFS(BD:BD,$E:$E,$E306))))</f>
        <v/>
      </c>
      <c r="DT306" s="232" t="str">
        <f t="array" ref="DT306">IF(BE306="","",
IF(INDEX(Settings!$H:$H,MATCH(DT$1,Settings!$G:$G,0))=TRUE,
100-100*(BE306-MINIFS(BE:BE,$E:$E,$E306))/(MAXIFS(BE:BE,$E:$E,$E306)-MINIFS(BE:BE,$E:$E,$E306)),
100*(BE306-MINIFS(BE:BE,$E:$E,$E306))/(MAXIFS(BE:BE,$E:$E,$E306)-MINIFS(BE:BE,$E:$E,$E306))))</f>
        <v/>
      </c>
      <c r="DU306" s="232" t="str">
        <f t="array" ref="DU306">IF(BF306="","",
IF(INDEX(Settings!$H:$H,MATCH(DU$1,Settings!$G:$G,0))=TRUE,
100-100*(BF306-MINIFS(BF:BF,$E:$E,$E306))/(MAXIFS(BF:BF,$E:$E,$E306)-MINIFS(BF:BF,$E:$E,$E306)),
100*(BF306-MINIFS(BF:BF,$E:$E,$E306))/(MAXIFS(BF:BF,$E:$E,$E306)-MINIFS(BF:BF,$E:$E,$E306))))</f>
        <v/>
      </c>
      <c r="DV306" s="232" t="str">
        <f t="array" ref="DV306">IF(BG306="","",
IF(INDEX(Settings!$H:$H,MATCH(DV$1,Settings!$G:$G,0))=TRUE,
100-100*(BG306-MINIFS(BG:BG,$E:$E,$E306))/(MAXIFS(BG:BG,$E:$E,$E306)-MINIFS(BG:BG,$E:$E,$E306)),
100*(BG306-MINIFS(BG:BG,$E:$E,$E306))/(MAXIFS(BG:BG,$E:$E,$E306)-MINIFS(BG:BG,$E:$E,$E306))))</f>
        <v/>
      </c>
      <c r="DW306" s="232" t="str">
        <f t="array" ref="DW306">IF(BH306="","",
IF(INDEX(Settings!$H:$H,MATCH(DW$1,Settings!$G:$G,0))=TRUE,
100-100*(BH306-MINIFS(BH:BH,$E:$E,$E306))/(MAXIFS(BH:BH,$E:$E,$E306)-MINIFS(BH:BH,$E:$E,$E306)),
100*(BH306-MINIFS(BH:BH,$E:$E,$E306))/(MAXIFS(BH:BH,$E:$E,$E306)-MINIFS(BH:BH,$E:$E,$E306))))</f>
        <v/>
      </c>
      <c r="DX306" s="232" t="str">
        <f t="array" ref="DX306">IF(BI306="","",
IF(INDEX(Settings!$H:$H,MATCH(DX$1,Settings!$G:$G,0))=TRUE,
100-100*(BI306-MINIFS(BI:BI,$E:$E,$E306))/(MAXIFS(BI:BI,$E:$E,$E306)-MINIFS(BI:BI,$E:$E,$E306)),
100*(BI306-MINIFS(BI:BI,$E:$E,$E306))/(MAXIFS(BI:BI,$E:$E,$E306)-MINIFS(BI:BI,$E:$E,$E306))))</f>
        <v/>
      </c>
      <c r="DY306" s="232" t="str">
        <f t="array" ref="DY306">IF(BJ306="","",
IF(INDEX(Settings!$H:$H,MATCH(DY$1,Settings!$G:$G,0))=TRUE,
100-100*(BJ306-MINIFS(BJ:BJ,$E:$E,$E306))/(MAXIFS(BJ:BJ,$E:$E,$E306)-MINIFS(BJ:BJ,$E:$E,$E306)),
100*(BJ306-MINIFS(BJ:BJ,$E:$E,$E306))/(MAXIFS(BJ:BJ,$E:$E,$E306)-MINIFS(BJ:BJ,$E:$E,$E306))))</f>
        <v/>
      </c>
      <c r="DZ306" s="234"/>
      <c r="EA306" s="234"/>
      <c r="EB306" s="234" t="str">
        <f t="shared" si="8"/>
        <v/>
      </c>
      <c r="EC306" s="234" t="str">
        <f t="shared" si="9"/>
        <v/>
      </c>
      <c r="ED306" s="234" t="str">
        <f t="shared" si="10"/>
        <v/>
      </c>
      <c r="EE306" s="234" t="str">
        <f t="shared" si="11"/>
        <v/>
      </c>
      <c r="EF306" s="234" t="str">
        <f t="shared" si="12"/>
        <v/>
      </c>
      <c r="EG306" s="234" t="str">
        <f t="shared" si="13"/>
        <v/>
      </c>
      <c r="EH306" s="234"/>
      <c r="EI306" s="234"/>
      <c r="EJ306" s="234"/>
      <c r="EK306" s="234"/>
      <c r="EL306" s="234"/>
      <c r="EM306" s="234"/>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3" t="str">
        <f t="shared" si="14"/>
        <v/>
      </c>
      <c r="N307" s="49"/>
      <c r="O307" s="49"/>
      <c r="P307" s="49"/>
      <c r="Q307" s="49"/>
      <c r="R307" s="49"/>
      <c r="S307" s="222" t="str">
        <f>IFERROR(VLOOKUP(AF307, 'YOYO IR Scores'!A:C, 3, FALSE), "")
</f>
        <v/>
      </c>
      <c r="T307" s="49"/>
      <c r="U307" s="49"/>
      <c r="V307" s="49"/>
      <c r="W307" s="49"/>
      <c r="X307" s="224" t="str">
        <f t="shared" si="4"/>
        <v/>
      </c>
      <c r="Y307" s="225" t="str">
        <f t="shared" si="5"/>
        <v/>
      </c>
      <c r="Z307" s="225" t="str">
        <f t="shared" si="6"/>
        <v/>
      </c>
      <c r="AA307" s="224" t="str">
        <f t="shared" si="7"/>
        <v/>
      </c>
      <c r="AB307" s="223"/>
      <c r="AC307" s="223"/>
      <c r="AD307" s="223"/>
      <c r="AE307" s="223" t="str">
        <f>IFERROR(VLOOKUP(AF307, 'YOYO IR Scores'!A:C, 2, FALSE), "")</f>
        <v/>
      </c>
      <c r="AF307" s="223"/>
      <c r="AG307" s="223"/>
      <c r="AH307" s="223"/>
      <c r="AI307" s="223"/>
      <c r="AJ307" s="223"/>
      <c r="AK307" s="223"/>
      <c r="AL307" s="223"/>
      <c r="AM307" s="223"/>
      <c r="AN307" s="223"/>
      <c r="AO307" s="223"/>
      <c r="AP307" s="223"/>
      <c r="AQ307" s="223"/>
      <c r="AR307" s="223"/>
      <c r="AS307" s="223"/>
      <c r="AT307" s="223"/>
      <c r="AU307" s="223"/>
      <c r="AV307" s="223"/>
      <c r="AW307" s="223"/>
      <c r="AX307" s="223"/>
      <c r="AY307" s="223"/>
      <c r="AZ307" s="223"/>
      <c r="BA307" s="223"/>
      <c r="BB307" s="223"/>
      <c r="BC307" s="223"/>
      <c r="BD307" s="223"/>
      <c r="BE307" s="223"/>
      <c r="BF307" s="223"/>
      <c r="BG307" s="223"/>
      <c r="BH307" s="223"/>
      <c r="BI307" s="223"/>
      <c r="BJ307" s="223"/>
      <c r="BK307" s="223" t="str">
        <f t="array" ref="BK307">IF(J307="","",
IF(INDEX(Settings!$H:$H,MATCH(BY$1,Settings!$G:$G,0))=TRUE,
100-100*(J307-MIN(J:J))/(MAX(J:J)-MIN(J:J)),
100*(J307-MIN(J:J))/(MAX(J:J)-MIN(J:J))))</f>
        <v/>
      </c>
      <c r="BL307" s="223" t="str">
        <f t="array" ref="BL307">IF(J307="","",
IF(INDEX(Settings!$H:$H,MATCH(BY$1,Settings!$G:$G,0))=TRUE,
100-100*(J307-MINIFS(J:J,$E:$E,$E307))/(MAXIFS(J:J,$E:$E,$E307)-MINIFS(J:J,$E:$E,$E307)),
100*(J307-MINIFS(J:J,$E:$E,$E307))/(MAXIFS(J:J,$E:$E,$E307)-MINIFS(J:J,$E:$E,$E307))))</f>
        <v/>
      </c>
      <c r="BM307" s="223"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4" t="str">
        <f t="array" ref="BQ307">IF(J307="","",
IF(INDEX(Settings!$H:$H,MATCH(BY$1,Settings!$G:$G,0))=TRUE,
-1*(J307-AVERAGE(J:J))/STDEV(J:J),
(J307-AVERAGE(J:J))/STDEV(J:J)))</f>
        <v/>
      </c>
      <c r="BR307" s="224" t="str">
        <f>IFERROR(__xludf.DUMMYFUNCTION("IF(J307="""","""",
IF(INDEX(Settings!$H:$H,MATCH(BY$1,Settings!$G:$G,0))=TRUE,
-1*(J307-AVERAGEIFS(J:J,$E:$E,$E307))/STDEV(FILTER(J:J,$E:$E=$E307)),
(J307-AVERAGEIFS(J:J,$E:$E,$E307))/STDEV(FILTER(J:J,$E:$E=$E307))))"),"")</f>
        <v/>
      </c>
      <c r="BS307" s="224"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3" t="str">
        <f t="array" ref="BY307">IF(J307="","",
IF(INDEX(Settings!$H:$H,MATCH(BY$1,Settings!$G:$G,0))=TRUE,
100-100*(J307-MINIFS(J:J,$E:$E,$E307))/(MAXIFS(J:J,$E:$E,$E307)-MINIFS(J:J,$E:$E,$E307)),
100*(J307-MINIFS(J:J,$E:$E,$E307))/(MAXIFS(J:J,$E:$E,$E307)-MINIFS(J:J,$E:$E,$E307))))</f>
        <v/>
      </c>
      <c r="BZ307" s="223" t="str">
        <f t="array" ref="BZ307">IF(K307="","",
IF(INDEX(Settings!$H:$H,MATCH(BZ$1,Settings!$G:$G,0))=TRUE,
100-100*(K307-MINIFS(K:K,$E:$E,$E307))/(MAXIFS(K:K,$E:$E,$E307)-MINIFS(K:K,$E:$E,$E307)),
100*(K307-MINIFS(K:K,$E:$E,$E307))/(MAXIFS(K:K,$E:$E,$E307)-MINIFS(K:K,$E:$E,$E307))))</f>
        <v/>
      </c>
      <c r="CA307" s="223" t="str">
        <f t="array" ref="CA307">IF(L307="","",
IF(INDEX(Settings!$H:$H,MATCH(CA$1,Settings!$G:$G,0))=TRUE,
100-100*(L307-MINIFS(L:L,$E:$E,$E307))/(MAXIFS(L:L,$E:$E,$E307)-MINIFS(L:L,$E:$E,$E307)),
100*(L307-MINIFS(L:L,$E:$E,$E307))/(MAXIFS(L:L,$E:$E,$E307)-MINIFS(L:L,$E:$E,$E307))))</f>
        <v/>
      </c>
      <c r="CB307" s="223" t="str">
        <f t="array" ref="CB307">IF(M307="","",
IF(INDEX(Settings!$H:$H,MATCH(CB$1,Settings!$G:$G,0))=TRUE,
100-100*(M307-MINIFS(M:M,$E:$E,$E307))/(MAXIFS(M:M,$E:$E,$E307)-MINIFS(M:M,$E:$E,$E307)),
100*(M307-MINIFS(M:M,$E:$E,$E307))/(MAXIFS(M:M,$E:$E,$E307)-MINIFS(M:M,$E:$E,$E307))))</f>
        <v/>
      </c>
      <c r="CC307" s="223" t="str">
        <f t="array" ref="CC307">IF(N307="","",
IF(INDEX(Settings!$H:$H,MATCH(CC$1,Settings!$G:$G,0))=TRUE,
100-100*(N307-MINIFS(N:N,$E:$E,$E307))/(MAXIFS(N:N,$E:$E,$E307)-MINIFS(N:N,$E:$E,$E307)),
100*(N307-MINIFS(N:N,$E:$E,$E307))/(MAXIFS(N:N,$E:$E,$E307)-MINIFS(N:N,$E:$E,$E307))))</f>
        <v/>
      </c>
      <c r="CD307" s="223" t="str">
        <f t="array" ref="CD307">IF(O307="","",
IF(INDEX(Settings!$H:$H,MATCH(CD$1,Settings!$G:$G,0))=TRUE,
100-100*(O307-MINIFS(O:O,$E:$E,$E307))/(MAXIFS(O:O,$E:$E,$E307)-MINIFS(O:O,$E:$E,$E307)),
100*(O307-MINIFS(O:O,$E:$E,$E307))/(MAXIFS(O:O,$E:$E,$E307)-MINIFS(O:O,$E:$E,$E307))))</f>
        <v/>
      </c>
      <c r="CE307" s="223" t="str">
        <f t="array" ref="CE307">IF(P307="","",
IF(INDEX(Settings!$H:$H,MATCH(CE$1,Settings!$G:$G,0))=TRUE,
100-100*(P307-MINIFS(P:P,$E:$E,$E307))/(MAXIFS(P:P,$E:$E,$E307)-MINIFS(P:P,$E:$E,$E307)),
100*(P307-MINIFS(P:P,$E:$E,$E307))/(MAXIFS(P:P,$E:$E,$E307)-MINIFS(P:P,$E:$E,$E307))))</f>
        <v/>
      </c>
      <c r="CF307" s="223" t="str">
        <f t="array" ref="CF307">IF(Q307="","",
IF(INDEX(Settings!$H:$H,MATCH(CF$1,Settings!$G:$G,0))=TRUE,
100-100*(Q307-MINIFS(Q:Q,$E:$E,$E307))/(MAXIFS(Q:Q,$E:$E,$E307)-MINIFS(Q:Q,$E:$E,$E307)),
100*(Q307-MINIFS(Q:Q,$E:$E,$E307))/(MAXIFS(Q:Q,$E:$E,$E307)-MINIFS(Q:Q,$E:$E,$E307))))</f>
        <v/>
      </c>
      <c r="CG307" s="223" t="str">
        <f t="array" ref="CG307">IF(R307="","",
IF(INDEX(Settings!$H:$H,MATCH(CG$1,Settings!$G:$G,0))=TRUE,
100-100*(R307-MINIFS(R:R,$E:$E,$E307))/(MAXIFS(R:R,$E:$E,$E307)-MINIFS(R:R,$E:$E,$E307)),
100*(R307-MINIFS(R:R,$E:$E,$E307))/(MAXIFS(R:R,$E:$E,$E307)-MINIFS(R:R,$E:$E,$E307))))</f>
        <v/>
      </c>
      <c r="CH307" s="223" t="str">
        <f t="array" ref="CH307">IF(S307="","",
IF(INDEX(Settings!$H:$H,MATCH(CH$1,Settings!$G:$G,0))=TRUE,
100-100*(S307-MINIFS(S:S,$E:$E,$E307))/(MAXIFS(S:S,$E:$E,$E307)-MINIFS(S:S,$E:$E,$E307)),
100*(S307-MINIFS(S:S,$E:$E,$E307))/(MAXIFS(S:S,$E:$E,$E307)-MINIFS(S:S,$E:$E,$E307))))</f>
        <v/>
      </c>
      <c r="CI307" s="223" t="str">
        <f t="array" ref="CI307">IF(T307="","",
IF(INDEX(Settings!$H:$H,MATCH(CI$1,Settings!$G:$G,0))=TRUE,
100-100*(T307-MINIFS(T:T,$E:$E,$E307))/(MAXIFS(T:T,$E:$E,$E307)-MINIFS(T:T,$E:$E,$E307)),
100*(T307-MINIFS(T:T,$E:$E,$E307))/(MAXIFS(T:T,$E:$E,$E307)-MINIFS(T:T,$E:$E,$E307))))</f>
        <v/>
      </c>
      <c r="CJ307" s="223" t="str">
        <f t="array" ref="CJ307">IF(U307="","",
IF(INDEX(Settings!$H:$H,MATCH(CJ$1,Settings!$G:$G,0))=TRUE,
100-100*(U307-MINIFS(U:U,$E:$E,$E307))/(MAXIFS(U:U,$E:$E,$E307)-MINIFS(U:U,$E:$E,$E307)),
100*(U307-MINIFS(U:U,$E:$E,$E307))/(MAXIFS(U:U,$E:$E,$E307)-MINIFS(U:U,$E:$E,$E307))))</f>
        <v/>
      </c>
      <c r="CK307" s="223" t="str">
        <f t="array" ref="CK307">IF(V307="","",
IF(INDEX(Settings!$H:$H,MATCH(CK$1,Settings!$G:$G,0))=TRUE,
100-100*(V307-MINIFS(V:V,$E:$E,$E307))/(MAXIFS(V:V,$E:$E,$E307)-MINIFS(V:V,$E:$E,$E307)),
100*(V307-MINIFS(V:V,$E:$E,$E307))/(MAXIFS(V:V,$E:$E,$E307)-MINIFS(V:V,$E:$E,$E307))))</f>
        <v/>
      </c>
      <c r="CL307" s="223" t="str">
        <f t="array" ref="CL307">IF(W307="","",
IF(INDEX(Settings!$H:$H,MATCH(CL$1,Settings!$G:$G,0))=TRUE,
100-100*(W307-MINIFS(W:W,$E:$E,$E307))/(MAXIFS(W:W,$E:$E,$E307)-MINIFS(W:W,$E:$E,$E307)),
100*(W307-MINIFS(W:W,$E:$E,$E307))/(MAXIFS(W:W,$E:$E,$E307)-MINIFS(W:W,$E:$E,$E307))))</f>
        <v/>
      </c>
      <c r="CM307" s="223" t="str">
        <f t="array" ref="CM307">IF(X307="","",
IF(INDEX(Settings!$H:$H,MATCH(CM$1,Settings!$G:$G,0))=TRUE,
100-100*(X307-MINIFS(X:X,$E:$E,$E307))/(MAXIFS(X:X,$E:$E,$E307)-MINIFS(X:X,$E:$E,$E307)),
100*(X307-MINIFS(X:X,$E:$E,$E307))/(MAXIFS(X:X,$E:$E,$E307)-MINIFS(X:X,$E:$E,$E307))))</f>
        <v/>
      </c>
      <c r="CN307" s="223" t="str">
        <f t="array" ref="CN307">IF(Y307="","",
IF(INDEX(Settings!$H:$H,MATCH(CN$1,Settings!$G:$G,0))=TRUE,
100-100*(Y307-MINIFS(Y:Y,$E:$E,$E307))/(MAXIFS(Y:Y,$E:$E,$E307)-MINIFS(Y:Y,$E:$E,$E307)),
100*(Y307-MINIFS(Y:Y,$E:$E,$E307))/(MAXIFS(Y:Y,$E:$E,$E307)-MINIFS(Y:Y,$E:$E,$E307))))</f>
        <v/>
      </c>
      <c r="CO307" s="223" t="str">
        <f t="array" ref="CO307">IF(Z307="","",
IF(INDEX(Settings!$H:$H,MATCH(CO$1,Settings!$G:$G,0))=TRUE,
100-100*(Z307-MINIFS(Z:Z,$E:$E,$E307))/(MAXIFS(Z:Z,$E:$E,$E307)-MINIFS(Z:Z,$E:$E,$E307)),
100*(Z307-MINIFS(Z:Z,$E:$E,$E307))/(MAXIFS(Z:Z,$E:$E,$E307)-MINIFS(Z:Z,$E:$E,$E307))))</f>
        <v/>
      </c>
      <c r="CP307" s="223" t="str">
        <f t="array" ref="CP307">IF(AA307="","",
IF(INDEX(Settings!$H:$H,MATCH(CP$1,Settings!$G:$G,0))=TRUE,
100-100*(AA307-MINIFS(AA:AA,$E:$E,$E307))/(MAXIFS(AA:AA,$E:$E,$E307)-MINIFS(AA:AA,$E:$E,$E307)),
100*(AA307-MINIFS(AA:AA,$E:$E,$E307))/(MAXIFS(AA:AA,$E:$E,$E307)-MINIFS(AA:AA,$E:$E,$E307))))</f>
        <v/>
      </c>
      <c r="CQ307" s="223" t="str">
        <f t="array" ref="CQ307">IF(AB307="","",
IF(INDEX(Settings!$H:$H,MATCH(CQ$1,Settings!$G:$G,0))=TRUE,
100-100*(AB307-MINIFS(AB:AB,$E:$E,$E307))/(MAXIFS(AB:AB,$E:$E,$E307)-MINIFS(AB:AB,$E:$E,$E307)),
100*(AB307-MINIFS(AB:AB,$E:$E,$E307))/(MAXIFS(AB:AB,$E:$E,$E307)-MINIFS(AB:AB,$E:$E,$E307))))</f>
        <v/>
      </c>
      <c r="CR307" s="223" t="str">
        <f t="array" ref="CR307">IF(AC307="","",
IF(INDEX(Settings!$H:$H,MATCH(CR$1,Settings!$G:$G,0))=TRUE,
100-100*(AC307-MINIFS(AC:AC,$E:$E,$E307))/(MAXIFS(AC:AC,$E:$E,$E307)-MINIFS(AC:AC,$E:$E,$E307)),
100*(AC307-MINIFS(AC:AC,$E:$E,$E307))/(MAXIFS(AC:AC,$E:$E,$E307)-MINIFS(AC:AC,$E:$E,$E307))))</f>
        <v/>
      </c>
      <c r="CS307" s="223" t="str">
        <f t="array" ref="CS307">IF(AD307="","",
IF(INDEX(Settings!$H:$H,MATCH(CS$1,Settings!$G:$G,0))=TRUE,
100-100*(AD307-MINIFS(AD:AD,$E:$E,$E307))/(MAXIFS(AD:AD,$E:$E,$E307)-MINIFS(AD:AD,$E:$E,$E307)),
100*(AD307-MINIFS(AD:AD,$E:$E,$E307))/(MAXIFS(AD:AD,$E:$E,$E307)-MINIFS(AD:AD,$E:$E,$E307))))</f>
        <v/>
      </c>
      <c r="CT307" s="223" t="str">
        <f t="array" ref="CT307">IF(AE307="","",
IF(INDEX(Settings!$H:$H,MATCH(CT$1,Settings!$G:$G,0))=TRUE,
100-100*(AE307-MINIFS(AE:AE,$E:$E,$E307))/(MAXIFS(AE:AE,$E:$E,$E307)-MINIFS(AE:AE,$E:$E,$E307)),
100*(AE307-MINIFS(AE:AE,$E:$E,$E307))/(MAXIFS(AE:AE,$E:$E,$E307)-MINIFS(AE:AE,$E:$E,$E307))))</f>
        <v/>
      </c>
      <c r="CU307" s="223" t="str">
        <f t="array" ref="CU307">IF(AF307="","",
IF(INDEX(Settings!$H:$H,MATCH(CU$1,Settings!$G:$G,0))=TRUE,
100-100*(AF307-MINIFS(AF:AF,$E:$E,$E307))/(MAXIFS(AF:AF,$E:$E,$E307)-MINIFS(AF:AF,$E:$E,$E307)),
100*(AF307-MINIFS(AF:AF,$E:$E,$E307))/(MAXIFS(AF:AF,$E:$E,$E307)-MINIFS(AF:AF,$E:$E,$E307))))</f>
        <v/>
      </c>
      <c r="CV307" s="223" t="str">
        <f t="array" ref="CV307">IF(AG307="","",
IF(INDEX(Settings!$H:$H,MATCH(CV$1,Settings!$G:$G,0))=TRUE,
100-100*(AG307-MINIFS(AG:AG,$E:$E,$E307))/(MAXIFS(AG:AG,$E:$E,$E307)-MINIFS(AG:AG,$E:$E,$E307)),
100*(AG307-MINIFS(AG:AG,$E:$E,$E307))/(MAXIFS(AG:AG,$E:$E,$E307)-MINIFS(AG:AG,$E:$E,$E307))))</f>
        <v/>
      </c>
      <c r="CW307" s="223" t="str">
        <f t="array" ref="CW307">IF(AH307="","",
IF(INDEX(Settings!$H:$H,MATCH(CW$1,Settings!$G:$G,0))=TRUE,
100-100*(AH307-MINIFS(AH:AH,$E:$E,$E307))/(MAXIFS(AH:AH,$E:$E,$E307)-MINIFS(AH:AH,$E:$E,$E307)),
100*(AH307-MINIFS(AH:AH,$E:$E,$E307))/(MAXIFS(AH:AH,$E:$E,$E307)-MINIFS(AH:AH,$E:$E,$E307))))</f>
        <v/>
      </c>
      <c r="CX307" s="223" t="str">
        <f t="array" ref="CX307">IF(AI307="","",
IF(INDEX(Settings!$H:$H,MATCH(CX$1,Settings!$G:$G,0))=TRUE,
100-100*(AI307-MINIFS(AI:AI,$E:$E,$E307))/(MAXIFS(AI:AI,$E:$E,$E307)-MINIFS(AI:AI,$E:$E,$E307)),
100*(AI307-MINIFS(AI:AI,$E:$E,$E307))/(MAXIFS(AI:AI,$E:$E,$E307)-MINIFS(AI:AI,$E:$E,$E307))))</f>
        <v/>
      </c>
      <c r="CY307" s="223" t="str">
        <f t="array" ref="CY307">IF(AJ307="","",
IF(INDEX(Settings!$H:$H,MATCH(CY$1,Settings!$G:$G,0))=TRUE,
100-100*(AJ307-MINIFS(AJ:AJ,$E:$E,$E307))/(MAXIFS(AJ:AJ,$E:$E,$E307)-MINIFS(AJ:AJ,$E:$E,$E307)),
100*(AJ307-MINIFS(AJ:AJ,$E:$E,$E307))/(MAXIFS(AJ:AJ,$E:$E,$E307)-MINIFS(AJ:AJ,$E:$E,$E307))))</f>
        <v/>
      </c>
      <c r="CZ307" s="223" t="str">
        <f t="array" ref="CZ307">IF(AK307="","",
IF(INDEX(Settings!$H:$H,MATCH(CZ$1,Settings!$G:$G,0))=TRUE,
100-100*(AK307-MINIFS(AK:AK,$E:$E,$E307))/(MAXIFS(AK:AK,$E:$E,$E307)-MINIFS(AK:AK,$E:$E,$E307)),
100*(AK307-MINIFS(AK:AK,$E:$E,$E307))/(MAXIFS(AK:AK,$E:$E,$E307)-MINIFS(AK:AK,$E:$E,$E307))))</f>
        <v/>
      </c>
      <c r="DA307" s="223" t="str">
        <f t="array" ref="DA307">IF(AL307="","",
IF(INDEX(Settings!$H:$H,MATCH(DA$1,Settings!$G:$G,0))=TRUE,
100-100*(AL307-MINIFS(AL:AL,$E:$E,$E307))/(MAXIFS(AL:AL,$E:$E,$E307)-MINIFS(AL:AL,$E:$E,$E307)),
100*(AL307-MINIFS(AL:AL,$E:$E,$E307))/(MAXIFS(AL:AL,$E:$E,$E307)-MINIFS(AL:AL,$E:$E,$E307))))</f>
        <v/>
      </c>
      <c r="DB307" s="223" t="str">
        <f t="array" ref="DB307">IF(AM307="","",
IF(INDEX(Settings!$H:$H,MATCH(DB$1,Settings!$G:$G,0))=TRUE,
100-100*(AM307-MINIFS(AM:AM,$E:$E,$E307))/(MAXIFS(AM:AM,$E:$E,$E307)-MINIFS(AM:AM,$E:$E,$E307)),
100*(AM307-MINIFS(AM:AM,$E:$E,$E307))/(MAXIFS(AM:AM,$E:$E,$E307)-MINIFS(AM:AM,$E:$E,$E307))))</f>
        <v/>
      </c>
      <c r="DC307" s="223" t="str">
        <f t="array" ref="DC307">IF(AN307="","",
IF(INDEX(Settings!$H:$H,MATCH(DC$1,Settings!$G:$G,0))=TRUE,
100-100*(AN307-MINIFS(AN:AN,$E:$E,$E307))/(MAXIFS(AN:AN,$E:$E,$E307)-MINIFS(AN:AN,$E:$E,$E307)),
100*(AN307-MINIFS(AN:AN,$E:$E,$E307))/(MAXIFS(AN:AN,$E:$E,$E307)-MINIFS(AN:AN,$E:$E,$E307))))</f>
        <v/>
      </c>
      <c r="DD307" s="223" t="str">
        <f t="array" ref="DD307">IF(AO307="","",
IF(INDEX(Settings!$H:$H,MATCH(DD$1,Settings!$G:$G,0))=TRUE,
100-100*(AO307-MINIFS(AO:AO,$E:$E,$E307))/(MAXIFS(AO:AO,$E:$E,$E307)-MINIFS(AO:AO,$E:$E,$E307)),
100*(AO307-MINIFS(AO:AO,$E:$E,$E307))/(MAXIFS(AO:AO,$E:$E,$E307)-MINIFS(AO:AO,$E:$E,$E307))))</f>
        <v/>
      </c>
      <c r="DE307" s="223" t="str">
        <f t="array" ref="DE307">IF(AP307="","",
IF(INDEX(Settings!$H:$H,MATCH(DE$1,Settings!$G:$G,0))=TRUE,
100-100*(AP307-MINIFS(AP:AP,$E:$E,$E307))/(MAXIFS(AP:AP,$E:$E,$E307)-MINIFS(AP:AP,$E:$E,$E307)),
100*(AP307-MINIFS(AP:AP,$E:$E,$E307))/(MAXIFS(AP:AP,$E:$E,$E307)-MINIFS(AP:AP,$E:$E,$E307))))</f>
        <v/>
      </c>
      <c r="DF307" s="223" t="str">
        <f t="array" ref="DF307">IF(AQ307="","",
IF(INDEX(Settings!$H:$H,MATCH(DF$1,Settings!$G:$G,0))=TRUE,
100-100*(AQ307-MINIFS(AQ:AQ,$E:$E,$E307))/(MAXIFS(AQ:AQ,$E:$E,$E307)-MINIFS(AQ:AQ,$E:$E,$E307)),
100*(AQ307-MINIFS(AQ:AQ,$E:$E,$E307))/(MAXIFS(AQ:AQ,$E:$E,$E307)-MINIFS(AQ:AQ,$E:$E,$E307))))</f>
        <v/>
      </c>
      <c r="DG307" s="223" t="str">
        <f t="array" ref="DG307">IF(AR307="","",
IF(INDEX(Settings!$H:$H,MATCH(DG$1,Settings!$G:$G,0))=TRUE,
100-100*(AR307-MINIFS(AR:AR,$E:$E,$E307))/(MAXIFS(AR:AR,$E:$E,$E307)-MINIFS(AR:AR,$E:$E,$E307)),
100*(AR307-MINIFS(AR:AR,$E:$E,$E307))/(MAXIFS(AR:AR,$E:$E,$E307)-MINIFS(AR:AR,$E:$E,$E307))))</f>
        <v/>
      </c>
      <c r="DH307" s="223" t="str">
        <f t="array" ref="DH307">IF(AS307="","",
IF(INDEX(Settings!$H:$H,MATCH(DH$1,Settings!$G:$G,0))=TRUE,
100-100*(AS307-MINIFS(AS:AS,$E:$E,$E307))/(MAXIFS(AS:AS,$E:$E,$E307)-MINIFS(AS:AS,$E:$E,$E307)),
100*(AS307-MINIFS(AS:AS,$E:$E,$E307))/(MAXIFS(AS:AS,$E:$E,$E307)-MINIFS(AS:AS,$E:$E,$E307))))</f>
        <v/>
      </c>
      <c r="DI307" s="223" t="str">
        <f t="array" ref="DI307">IF(AT307="","",
IF(INDEX(Settings!$H:$H,MATCH(DI$1,Settings!$G:$G,0))=TRUE,
100-100*(AT307-MINIFS(AT:AT,$E:$E,$E307))/(MAXIFS(AT:AT,$E:$E,$E307)-MINIFS(AT:AT,$E:$E,$E307)),
100*(AT307-MINIFS(AT:AT,$E:$E,$E307))/(MAXIFS(AT:AT,$E:$E,$E307)-MINIFS(AT:AT,$E:$E,$E307))))</f>
        <v/>
      </c>
      <c r="DJ307" s="223" t="str">
        <f t="array" ref="DJ307">IF(AU307="","",
IF(INDEX(Settings!$H:$H,MATCH(DJ$1,Settings!$G:$G,0))=TRUE,
100-100*(AU307-MINIFS(AU:AU,$E:$E,$E307))/(MAXIFS(AU:AU,$E:$E,$E307)-MINIFS(AU:AU,$E:$E,$E307)),
100*(AU307-MINIFS(AU:AU,$E:$E,$E307))/(MAXIFS(AU:AU,$E:$E,$E307)-MINIFS(AU:AU,$E:$E,$E307))))</f>
        <v/>
      </c>
      <c r="DK307" s="223" t="str">
        <f t="array" ref="DK307">IF(AV307="","",
IF(INDEX(Settings!$H:$H,MATCH(DK$1,Settings!$G:$G,0))=TRUE,
100-100*(AV307-MINIFS(AV:AV,$E:$E,$E307))/(MAXIFS(AV:AV,$E:$E,$E307)-MINIFS(AV:AV,$E:$E,$E307)),
100*(AV307-MINIFS(AV:AV,$E:$E,$E307))/(MAXIFS(AV:AV,$E:$E,$E307)-MINIFS(AV:AV,$E:$E,$E307))))</f>
        <v/>
      </c>
      <c r="DL307" s="223" t="str">
        <f t="array" ref="DL307">IF(AW307="","",
IF(INDEX(Settings!$H:$H,MATCH(DL$1,Settings!$G:$G,0))=TRUE,
100-100*(AW307-MINIFS(AW:AW,$E:$E,$E307))/(MAXIFS(AW:AW,$E:$E,$E307)-MINIFS(AW:AW,$E:$E,$E307)),
100*(AW307-MINIFS(AW:AW,$E:$E,$E307))/(MAXIFS(AW:AW,$E:$E,$E307)-MINIFS(AW:AW,$E:$E,$E307))))</f>
        <v/>
      </c>
      <c r="DM307" s="223" t="str">
        <f t="array" ref="DM307">IF(AX307="","",
IF(INDEX(Settings!$H:$H,MATCH(DM$1,Settings!$G:$G,0))=TRUE,
100-100*(AX307-MINIFS(AX:AX,$E:$E,$E307))/(MAXIFS(AX:AX,$E:$E,$E307)-MINIFS(AX:AX,$E:$E,$E307)),
100*(AX307-MINIFS(AX:AX,$E:$E,$E307))/(MAXIFS(AX:AX,$E:$E,$E307)-MINIFS(AX:AX,$E:$E,$E307))))</f>
        <v/>
      </c>
      <c r="DN307" s="223" t="str">
        <f t="array" ref="DN307">IF(AY307="","",
IF(INDEX(Settings!$H:$H,MATCH(DN$1,Settings!$G:$G,0))=TRUE,
100-100*(AY307-MINIFS(AY:AY,$E:$E,$E307))/(MAXIFS(AY:AY,$E:$E,$E307)-MINIFS(AY:AY,$E:$E,$E307)),
100*(AY307-MINIFS(AY:AY,$E:$E,$E307))/(MAXIFS(AY:AY,$E:$E,$E307)-MINIFS(AY:AY,$E:$E,$E307))))</f>
        <v/>
      </c>
      <c r="DO307" s="223" t="str">
        <f t="array" ref="DO307">IF(AZ307="","",
IF(INDEX(Settings!$H:$H,MATCH(DO$1,Settings!$G:$G,0))=TRUE,
100-100*(AZ307-MINIFS(AZ:AZ,$E:$E,$E307))/(MAXIFS(AZ:AZ,$E:$E,$E307)-MINIFS(AZ:AZ,$E:$E,$E307)),
100*(AZ307-MINIFS(AZ:AZ,$E:$E,$E307))/(MAXIFS(AZ:AZ,$E:$E,$E307)-MINIFS(AZ:AZ,$E:$E,$E307))))</f>
        <v/>
      </c>
      <c r="DP307" s="223" t="str">
        <f t="array" ref="DP307">IF(BA307="","",
IF(INDEX(Settings!$H:$H,MATCH(DP$1,Settings!$G:$G,0))=TRUE,
100-100*(BA307-MINIFS(BA:BA,$E:$E,$E307))/(MAXIFS(BA:BA,$E:$E,$E307)-MINIFS(BA:BA,$E:$E,$E307)),
100*(BA307-MINIFS(BA:BA,$E:$E,$E307))/(MAXIFS(BA:BA,$E:$E,$E307)-MINIFS(BA:BA,$E:$E,$E307))))</f>
        <v/>
      </c>
      <c r="DQ307" s="223" t="str">
        <f t="array" ref="DQ307">IF(BB307="","",
IF(INDEX(Settings!$H:$H,MATCH(DQ$1,Settings!$G:$G,0))=TRUE,
100-100*(BB307-MINIFS(BB:BB,$E:$E,$E307))/(MAXIFS(BB:BB,$E:$E,$E307)-MINIFS(BB:BB,$E:$E,$E307)),
100*(BB307-MINIFS(BB:BB,$E:$E,$E307))/(MAXIFS(BB:BB,$E:$E,$E307)-MINIFS(BB:BB,$E:$E,$E307))))</f>
        <v/>
      </c>
      <c r="DR307" s="223" t="str">
        <f t="array" ref="DR307">IF(BC307="","",
IF(INDEX(Settings!$H:$H,MATCH(DR$1,Settings!$G:$G,0))=TRUE,
100-100*(BC307-MINIFS(BC:BC,$E:$E,$E307))/(MAXIFS(BC:BC,$E:$E,$E307)-MINIFS(BC:BC,$E:$E,$E307)),
100*(BC307-MINIFS(BC:BC,$E:$E,$E307))/(MAXIFS(BC:BC,$E:$E,$E307)-MINIFS(BC:BC,$E:$E,$E307))))</f>
        <v/>
      </c>
      <c r="DS307" s="223" t="str">
        <f t="array" ref="DS307">IF(BD307="","",
IF(INDEX(Settings!$H:$H,MATCH(DS$1,Settings!$G:$G,0))=TRUE,
100-100*(BD307-MINIFS(BD:BD,$E:$E,$E307))/(MAXIFS(BD:BD,$E:$E,$E307)-MINIFS(BD:BD,$E:$E,$E307)),
100*(BD307-MINIFS(BD:BD,$E:$E,$E307))/(MAXIFS(BD:BD,$E:$E,$E307)-MINIFS(BD:BD,$E:$E,$E307))))</f>
        <v/>
      </c>
      <c r="DT307" s="223" t="str">
        <f t="array" ref="DT307">IF(BE307="","",
IF(INDEX(Settings!$H:$H,MATCH(DT$1,Settings!$G:$G,0))=TRUE,
100-100*(BE307-MINIFS(BE:BE,$E:$E,$E307))/(MAXIFS(BE:BE,$E:$E,$E307)-MINIFS(BE:BE,$E:$E,$E307)),
100*(BE307-MINIFS(BE:BE,$E:$E,$E307))/(MAXIFS(BE:BE,$E:$E,$E307)-MINIFS(BE:BE,$E:$E,$E307))))</f>
        <v/>
      </c>
      <c r="DU307" s="223" t="str">
        <f t="array" ref="DU307">IF(BF307="","",
IF(INDEX(Settings!$H:$H,MATCH(DU$1,Settings!$G:$G,0))=TRUE,
100-100*(BF307-MINIFS(BF:BF,$E:$E,$E307))/(MAXIFS(BF:BF,$E:$E,$E307)-MINIFS(BF:BF,$E:$E,$E307)),
100*(BF307-MINIFS(BF:BF,$E:$E,$E307))/(MAXIFS(BF:BF,$E:$E,$E307)-MINIFS(BF:BF,$E:$E,$E307))))</f>
        <v/>
      </c>
      <c r="DV307" s="223" t="str">
        <f t="array" ref="DV307">IF(BG307="","",
IF(INDEX(Settings!$H:$H,MATCH(DV$1,Settings!$G:$G,0))=TRUE,
100-100*(BG307-MINIFS(BG:BG,$E:$E,$E307))/(MAXIFS(BG:BG,$E:$E,$E307)-MINIFS(BG:BG,$E:$E,$E307)),
100*(BG307-MINIFS(BG:BG,$E:$E,$E307))/(MAXIFS(BG:BG,$E:$E,$E307)-MINIFS(BG:BG,$E:$E,$E307))))</f>
        <v/>
      </c>
      <c r="DW307" s="223" t="str">
        <f t="array" ref="DW307">IF(BH307="","",
IF(INDEX(Settings!$H:$H,MATCH(DW$1,Settings!$G:$G,0))=TRUE,
100-100*(BH307-MINIFS(BH:BH,$E:$E,$E307))/(MAXIFS(BH:BH,$E:$E,$E307)-MINIFS(BH:BH,$E:$E,$E307)),
100*(BH307-MINIFS(BH:BH,$E:$E,$E307))/(MAXIFS(BH:BH,$E:$E,$E307)-MINIFS(BH:BH,$E:$E,$E307))))</f>
        <v/>
      </c>
      <c r="DX307" s="223" t="str">
        <f t="array" ref="DX307">IF(BI307="","",
IF(INDEX(Settings!$H:$H,MATCH(DX$1,Settings!$G:$G,0))=TRUE,
100-100*(BI307-MINIFS(BI:BI,$E:$E,$E307))/(MAXIFS(BI:BI,$E:$E,$E307)-MINIFS(BI:BI,$E:$E,$E307)),
100*(BI307-MINIFS(BI:BI,$E:$E,$E307))/(MAXIFS(BI:BI,$E:$E,$E307)-MINIFS(BI:BI,$E:$E,$E307))))</f>
        <v/>
      </c>
      <c r="DY307" s="223" t="str">
        <f t="array" ref="DY307">IF(BJ307="","",
IF(INDEX(Settings!$H:$H,MATCH(DY$1,Settings!$G:$G,0))=TRUE,
100-100*(BJ307-MINIFS(BJ:BJ,$E:$E,$E307))/(MAXIFS(BJ:BJ,$E:$E,$E307)-MINIFS(BJ:BJ,$E:$E,$E307)),
100*(BJ307-MINIFS(BJ:BJ,$E:$E,$E307))/(MAXIFS(BJ:BJ,$E:$E,$E307)-MINIFS(BJ:BJ,$E:$E,$E307))))</f>
        <v/>
      </c>
      <c r="DZ307" s="225"/>
      <c r="EA307" s="225"/>
      <c r="EB307" s="225" t="str">
        <f t="shared" si="8"/>
        <v/>
      </c>
      <c r="EC307" s="225" t="str">
        <f t="shared" si="9"/>
        <v/>
      </c>
      <c r="ED307" s="225" t="str">
        <f t="shared" si="10"/>
        <v/>
      </c>
      <c r="EE307" s="225" t="str">
        <f t="shared" si="11"/>
        <v/>
      </c>
      <c r="EF307" s="225" t="str">
        <f t="shared" si="12"/>
        <v/>
      </c>
      <c r="EG307" s="225" t="str">
        <f t="shared" si="13"/>
        <v/>
      </c>
      <c r="EH307" s="225"/>
      <c r="EI307" s="225"/>
      <c r="EJ307" s="225"/>
      <c r="EK307" s="225"/>
      <c r="EL307" s="225"/>
      <c r="EM307" s="225"/>
    </row>
    <row r="308">
      <c r="A308" s="231"/>
      <c r="B308" s="231"/>
      <c r="C308" s="231"/>
      <c r="D308" s="231" t="str">
        <f t="array" ref="D308">IFERROR(INDEX(Profiles!$B:$B,MATCH($A308,Profiles!$A:$A,0)),"")</f>
        <v/>
      </c>
      <c r="E308" s="231"/>
      <c r="F308" s="231"/>
      <c r="G308" s="231"/>
      <c r="H308" s="231"/>
      <c r="I308" s="231" t="str">
        <f>IF(A308="","",IF(Settings!$N$3="DATE",F308&amp;": "&amp;TEXT(B308,"M/DD/YY"),F308&amp;": "&amp;H308))</f>
        <v/>
      </c>
      <c r="J308" s="231"/>
      <c r="K308" s="231"/>
      <c r="L308" s="231"/>
      <c r="M308" s="232" t="str">
        <f t="shared" si="14"/>
        <v/>
      </c>
      <c r="N308" s="231"/>
      <c r="O308" s="231"/>
      <c r="P308" s="231"/>
      <c r="Q308" s="231"/>
      <c r="R308" s="231"/>
      <c r="S308" s="230" t="str">
        <f>IFERROR(VLOOKUP(AF308, 'YOYO IR Scores'!A:C, 3, FALSE), "")
</f>
        <v/>
      </c>
      <c r="T308" s="231"/>
      <c r="U308" s="231"/>
      <c r="V308" s="231"/>
      <c r="W308" s="231"/>
      <c r="X308" s="233" t="str">
        <f t="shared" si="4"/>
        <v/>
      </c>
      <c r="Y308" s="234" t="str">
        <f t="shared" si="5"/>
        <v/>
      </c>
      <c r="Z308" s="234" t="str">
        <f t="shared" si="6"/>
        <v/>
      </c>
      <c r="AA308" s="233" t="str">
        <f t="shared" si="7"/>
        <v/>
      </c>
      <c r="AB308" s="232"/>
      <c r="AC308" s="232"/>
      <c r="AD308" s="232"/>
      <c r="AE308" s="232" t="str">
        <f>IFERROR(VLOOKUP(AF308, 'YOYO IR Scores'!A:C, 2, FALSE), "")</f>
        <v/>
      </c>
      <c r="AF308" s="232"/>
      <c r="AG308" s="232"/>
      <c r="AH308" s="232"/>
      <c r="AI308" s="232"/>
      <c r="AJ308" s="232"/>
      <c r="AK308" s="232"/>
      <c r="AL308" s="232"/>
      <c r="AM308" s="232"/>
      <c r="AN308" s="232"/>
      <c r="AO308" s="232"/>
      <c r="AP308" s="232"/>
      <c r="AQ308" s="232"/>
      <c r="AR308" s="232"/>
      <c r="AS308" s="232"/>
      <c r="AT308" s="232"/>
      <c r="AU308" s="232"/>
      <c r="AV308" s="232"/>
      <c r="AW308" s="232"/>
      <c r="AX308" s="232"/>
      <c r="AY308" s="232"/>
      <c r="AZ308" s="232"/>
      <c r="BA308" s="232"/>
      <c r="BB308" s="232"/>
      <c r="BC308" s="232"/>
      <c r="BD308" s="232"/>
      <c r="BE308" s="232"/>
      <c r="BF308" s="232"/>
      <c r="BG308" s="232"/>
      <c r="BH308" s="232"/>
      <c r="BI308" s="232"/>
      <c r="BJ308" s="232"/>
      <c r="BK308" s="232" t="str">
        <f t="array" ref="BK308">IF(J308="","",
IF(INDEX(Settings!$H:$H,MATCH(BY$1,Settings!$G:$G,0))=TRUE,
100-100*(J308-MIN(J:J))/(MAX(J:J)-MIN(J:J)),
100*(J308-MIN(J:J))/(MAX(J:J)-MIN(J:J))))</f>
        <v/>
      </c>
      <c r="BL308" s="232" t="str">
        <f t="array" ref="BL308">IF(J308="","",
IF(INDEX(Settings!$H:$H,MATCH(BY$1,Settings!$G:$G,0))=TRUE,
100-100*(J308-MINIFS(J:J,$E:$E,$E308))/(MAXIFS(J:J,$E:$E,$E308)-MINIFS(J:J,$E:$E,$E308)),
100*(J308-MINIFS(J:J,$E:$E,$E308))/(MAXIFS(J:J,$E:$E,$E308)-MINIFS(J:J,$E:$E,$E308))))</f>
        <v/>
      </c>
      <c r="BM308" s="232" t="str">
        <f t="array" ref="BM308">IF(J308="","",
IF(INDEX(Settings!$H:$H,MATCH(BY$1,Settings!$G:$G,0))=TRUE,
100-100*(J308-MINIFS(J:J,$E:$E,$E308,$I:$I,$I308))/(MAXIFS(J:J,$E:$E,$E308,$I:$I,$I308)-MINIFS(J:J,$E:$E,$E308,$I:$I,$I308)),
100*(J308-MINIFS(J:J,$E:$E,$E308,$I:$I,$I308))/(MAXIFS(J:J,$E:$E,$E308,$I:$I,$I308)-MINIFS(J:J,$E:$E,$E308,$I:$I,$I308))))</f>
        <v/>
      </c>
      <c r="BN308" s="231" t="str">
        <f t="array" ref="BN308">IF(J308="","",
IF(INDEX(Settings!$H:$H,MATCH(BY$1,Settings!$G:$G,0))=TRUE,
100-100*PERCENTRANK(J:J,J308),
100*PERCENTRANK(J:J,J308)))</f>
        <v/>
      </c>
      <c r="BO308" s="231" t="str">
        <f>IFERROR(__xludf.DUMMYFUNCTION("IF(J308="""","""",
IF(INDEX(Settings!$H:$H,MATCH(BY$1,Settings!$G:$G,0))=TRUE,
100-100*PERCENTRANK(FILTER(J:J,$E:$E=$E308),J308),
100*PERCENTRANK(FILTER(J:J,$E:$E=$E308),J308)))"),"")</f>
        <v/>
      </c>
      <c r="BP308" s="231" t="str">
        <f>IFERROR(__xludf.DUMMYFUNCTION("IF(J308="""","""",
IF(INDEX(Settings!$H:$H,MATCH(BY$1,Settings!$G:$G,0))=TRUE,
100-100*PERCENTRANK(FILTER(J:J,$E:$E=$E308,$I:$I=$I308),J308),
100*PERCENTRANK(FILTER(J:J,$E:$E=$E308,$I:$I=$I308),J308)))"),"")</f>
        <v/>
      </c>
      <c r="BQ308" s="233" t="str">
        <f t="array" ref="BQ308">IF(J308="","",
IF(INDEX(Settings!$H:$H,MATCH(BY$1,Settings!$G:$G,0))=TRUE,
-1*(J308-AVERAGE(J:J))/STDEV(J:J),
(J308-AVERAGE(J:J))/STDEV(J:J)))</f>
        <v/>
      </c>
      <c r="BR308" s="233" t="str">
        <f>IFERROR(__xludf.DUMMYFUNCTION("IF(J308="""","""",
IF(INDEX(Settings!$H:$H,MATCH(BY$1,Settings!$G:$G,0))=TRUE,
-1*(J308-AVERAGEIFS(J:J,$E:$E,$E308))/STDEV(FILTER(J:J,$E:$E=$E308)),
(J308-AVERAGEIFS(J:J,$E:$E,$E308))/STDEV(FILTER(J:J,$E:$E=$E308))))"),"")</f>
        <v/>
      </c>
      <c r="BS308" s="233"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1"/>
      <c r="BX308" s="231"/>
      <c r="BY308" s="232" t="str">
        <f t="array" ref="BY308">IF(J308="","",
IF(INDEX(Settings!$H:$H,MATCH(BY$1,Settings!$G:$G,0))=TRUE,
100-100*(J308-MINIFS(J:J,$E:$E,$E308))/(MAXIFS(J:J,$E:$E,$E308)-MINIFS(J:J,$E:$E,$E308)),
100*(J308-MINIFS(J:J,$E:$E,$E308))/(MAXIFS(J:J,$E:$E,$E308)-MINIFS(J:J,$E:$E,$E308))))</f>
        <v/>
      </c>
      <c r="BZ308" s="232" t="str">
        <f t="array" ref="BZ308">IF(K308="","",
IF(INDEX(Settings!$H:$H,MATCH(BZ$1,Settings!$G:$G,0))=TRUE,
100-100*(K308-MINIFS(K:K,$E:$E,$E308))/(MAXIFS(K:K,$E:$E,$E308)-MINIFS(K:K,$E:$E,$E308)),
100*(K308-MINIFS(K:K,$E:$E,$E308))/(MAXIFS(K:K,$E:$E,$E308)-MINIFS(K:K,$E:$E,$E308))))</f>
        <v/>
      </c>
      <c r="CA308" s="232" t="str">
        <f t="array" ref="CA308">IF(L308="","",
IF(INDEX(Settings!$H:$H,MATCH(CA$1,Settings!$G:$G,0))=TRUE,
100-100*(L308-MINIFS(L:L,$E:$E,$E308))/(MAXIFS(L:L,$E:$E,$E308)-MINIFS(L:L,$E:$E,$E308)),
100*(L308-MINIFS(L:L,$E:$E,$E308))/(MAXIFS(L:L,$E:$E,$E308)-MINIFS(L:L,$E:$E,$E308))))</f>
        <v/>
      </c>
      <c r="CB308" s="232" t="str">
        <f t="array" ref="CB308">IF(M308="","",
IF(INDEX(Settings!$H:$H,MATCH(CB$1,Settings!$G:$G,0))=TRUE,
100-100*(M308-MINIFS(M:M,$E:$E,$E308))/(MAXIFS(M:M,$E:$E,$E308)-MINIFS(M:M,$E:$E,$E308)),
100*(M308-MINIFS(M:M,$E:$E,$E308))/(MAXIFS(M:M,$E:$E,$E308)-MINIFS(M:M,$E:$E,$E308))))</f>
        <v/>
      </c>
      <c r="CC308" s="232" t="str">
        <f t="array" ref="CC308">IF(N308="","",
IF(INDEX(Settings!$H:$H,MATCH(CC$1,Settings!$G:$G,0))=TRUE,
100-100*(N308-MINIFS(N:N,$E:$E,$E308))/(MAXIFS(N:N,$E:$E,$E308)-MINIFS(N:N,$E:$E,$E308)),
100*(N308-MINIFS(N:N,$E:$E,$E308))/(MAXIFS(N:N,$E:$E,$E308)-MINIFS(N:N,$E:$E,$E308))))</f>
        <v/>
      </c>
      <c r="CD308" s="232" t="str">
        <f t="array" ref="CD308">IF(O308="","",
IF(INDEX(Settings!$H:$H,MATCH(CD$1,Settings!$G:$G,0))=TRUE,
100-100*(O308-MINIFS(O:O,$E:$E,$E308))/(MAXIFS(O:O,$E:$E,$E308)-MINIFS(O:O,$E:$E,$E308)),
100*(O308-MINIFS(O:O,$E:$E,$E308))/(MAXIFS(O:O,$E:$E,$E308)-MINIFS(O:O,$E:$E,$E308))))</f>
        <v/>
      </c>
      <c r="CE308" s="232" t="str">
        <f t="array" ref="CE308">IF(P308="","",
IF(INDEX(Settings!$H:$H,MATCH(CE$1,Settings!$G:$G,0))=TRUE,
100-100*(P308-MINIFS(P:P,$E:$E,$E308))/(MAXIFS(P:P,$E:$E,$E308)-MINIFS(P:P,$E:$E,$E308)),
100*(P308-MINIFS(P:P,$E:$E,$E308))/(MAXIFS(P:P,$E:$E,$E308)-MINIFS(P:P,$E:$E,$E308))))</f>
        <v/>
      </c>
      <c r="CF308" s="232" t="str">
        <f t="array" ref="CF308">IF(Q308="","",
IF(INDEX(Settings!$H:$H,MATCH(CF$1,Settings!$G:$G,0))=TRUE,
100-100*(Q308-MINIFS(Q:Q,$E:$E,$E308))/(MAXIFS(Q:Q,$E:$E,$E308)-MINIFS(Q:Q,$E:$E,$E308)),
100*(Q308-MINIFS(Q:Q,$E:$E,$E308))/(MAXIFS(Q:Q,$E:$E,$E308)-MINIFS(Q:Q,$E:$E,$E308))))</f>
        <v/>
      </c>
      <c r="CG308" s="232" t="str">
        <f t="array" ref="CG308">IF(R308="","",
IF(INDEX(Settings!$H:$H,MATCH(CG$1,Settings!$G:$G,0))=TRUE,
100-100*(R308-MINIFS(R:R,$E:$E,$E308))/(MAXIFS(R:R,$E:$E,$E308)-MINIFS(R:R,$E:$E,$E308)),
100*(R308-MINIFS(R:R,$E:$E,$E308))/(MAXIFS(R:R,$E:$E,$E308)-MINIFS(R:R,$E:$E,$E308))))</f>
        <v/>
      </c>
      <c r="CH308" s="232" t="str">
        <f t="array" ref="CH308">IF(S308="","",
IF(INDEX(Settings!$H:$H,MATCH(CH$1,Settings!$G:$G,0))=TRUE,
100-100*(S308-MINIFS(S:S,$E:$E,$E308))/(MAXIFS(S:S,$E:$E,$E308)-MINIFS(S:S,$E:$E,$E308)),
100*(S308-MINIFS(S:S,$E:$E,$E308))/(MAXIFS(S:S,$E:$E,$E308)-MINIFS(S:S,$E:$E,$E308))))</f>
        <v/>
      </c>
      <c r="CI308" s="232" t="str">
        <f t="array" ref="CI308">IF(T308="","",
IF(INDEX(Settings!$H:$H,MATCH(CI$1,Settings!$G:$G,0))=TRUE,
100-100*(T308-MINIFS(T:T,$E:$E,$E308))/(MAXIFS(T:T,$E:$E,$E308)-MINIFS(T:T,$E:$E,$E308)),
100*(T308-MINIFS(T:T,$E:$E,$E308))/(MAXIFS(T:T,$E:$E,$E308)-MINIFS(T:T,$E:$E,$E308))))</f>
        <v/>
      </c>
      <c r="CJ308" s="232" t="str">
        <f t="array" ref="CJ308">IF(U308="","",
IF(INDEX(Settings!$H:$H,MATCH(CJ$1,Settings!$G:$G,0))=TRUE,
100-100*(U308-MINIFS(U:U,$E:$E,$E308))/(MAXIFS(U:U,$E:$E,$E308)-MINIFS(U:U,$E:$E,$E308)),
100*(U308-MINIFS(U:U,$E:$E,$E308))/(MAXIFS(U:U,$E:$E,$E308)-MINIFS(U:U,$E:$E,$E308))))</f>
        <v/>
      </c>
      <c r="CK308" s="232" t="str">
        <f t="array" ref="CK308">IF(V308="","",
IF(INDEX(Settings!$H:$H,MATCH(CK$1,Settings!$G:$G,0))=TRUE,
100-100*(V308-MINIFS(V:V,$E:$E,$E308))/(MAXIFS(V:V,$E:$E,$E308)-MINIFS(V:V,$E:$E,$E308)),
100*(V308-MINIFS(V:V,$E:$E,$E308))/(MAXIFS(V:V,$E:$E,$E308)-MINIFS(V:V,$E:$E,$E308))))</f>
        <v/>
      </c>
      <c r="CL308" s="232" t="str">
        <f t="array" ref="CL308">IF(W308="","",
IF(INDEX(Settings!$H:$H,MATCH(CL$1,Settings!$G:$G,0))=TRUE,
100-100*(W308-MINIFS(W:W,$E:$E,$E308))/(MAXIFS(W:W,$E:$E,$E308)-MINIFS(W:W,$E:$E,$E308)),
100*(W308-MINIFS(W:W,$E:$E,$E308))/(MAXIFS(W:W,$E:$E,$E308)-MINIFS(W:W,$E:$E,$E308))))</f>
        <v/>
      </c>
      <c r="CM308" s="232" t="str">
        <f t="array" ref="CM308">IF(X308="","",
IF(INDEX(Settings!$H:$H,MATCH(CM$1,Settings!$G:$G,0))=TRUE,
100-100*(X308-MINIFS(X:X,$E:$E,$E308))/(MAXIFS(X:X,$E:$E,$E308)-MINIFS(X:X,$E:$E,$E308)),
100*(X308-MINIFS(X:X,$E:$E,$E308))/(MAXIFS(X:X,$E:$E,$E308)-MINIFS(X:X,$E:$E,$E308))))</f>
        <v/>
      </c>
      <c r="CN308" s="232" t="str">
        <f t="array" ref="CN308">IF(Y308="","",
IF(INDEX(Settings!$H:$H,MATCH(CN$1,Settings!$G:$G,0))=TRUE,
100-100*(Y308-MINIFS(Y:Y,$E:$E,$E308))/(MAXIFS(Y:Y,$E:$E,$E308)-MINIFS(Y:Y,$E:$E,$E308)),
100*(Y308-MINIFS(Y:Y,$E:$E,$E308))/(MAXIFS(Y:Y,$E:$E,$E308)-MINIFS(Y:Y,$E:$E,$E308))))</f>
        <v/>
      </c>
      <c r="CO308" s="232" t="str">
        <f t="array" ref="CO308">IF(Z308="","",
IF(INDEX(Settings!$H:$H,MATCH(CO$1,Settings!$G:$G,0))=TRUE,
100-100*(Z308-MINIFS(Z:Z,$E:$E,$E308))/(MAXIFS(Z:Z,$E:$E,$E308)-MINIFS(Z:Z,$E:$E,$E308)),
100*(Z308-MINIFS(Z:Z,$E:$E,$E308))/(MAXIFS(Z:Z,$E:$E,$E308)-MINIFS(Z:Z,$E:$E,$E308))))</f>
        <v/>
      </c>
      <c r="CP308" s="232" t="str">
        <f t="array" ref="CP308">IF(AA308="","",
IF(INDEX(Settings!$H:$H,MATCH(CP$1,Settings!$G:$G,0))=TRUE,
100-100*(AA308-MINIFS(AA:AA,$E:$E,$E308))/(MAXIFS(AA:AA,$E:$E,$E308)-MINIFS(AA:AA,$E:$E,$E308)),
100*(AA308-MINIFS(AA:AA,$E:$E,$E308))/(MAXIFS(AA:AA,$E:$E,$E308)-MINIFS(AA:AA,$E:$E,$E308))))</f>
        <v/>
      </c>
      <c r="CQ308" s="232" t="str">
        <f t="array" ref="CQ308">IF(AB308="","",
IF(INDEX(Settings!$H:$H,MATCH(CQ$1,Settings!$G:$G,0))=TRUE,
100-100*(AB308-MINIFS(AB:AB,$E:$E,$E308))/(MAXIFS(AB:AB,$E:$E,$E308)-MINIFS(AB:AB,$E:$E,$E308)),
100*(AB308-MINIFS(AB:AB,$E:$E,$E308))/(MAXIFS(AB:AB,$E:$E,$E308)-MINIFS(AB:AB,$E:$E,$E308))))</f>
        <v/>
      </c>
      <c r="CR308" s="232" t="str">
        <f t="array" ref="CR308">IF(AC308="","",
IF(INDEX(Settings!$H:$H,MATCH(CR$1,Settings!$G:$G,0))=TRUE,
100-100*(AC308-MINIFS(AC:AC,$E:$E,$E308))/(MAXIFS(AC:AC,$E:$E,$E308)-MINIFS(AC:AC,$E:$E,$E308)),
100*(AC308-MINIFS(AC:AC,$E:$E,$E308))/(MAXIFS(AC:AC,$E:$E,$E308)-MINIFS(AC:AC,$E:$E,$E308))))</f>
        <v/>
      </c>
      <c r="CS308" s="232" t="str">
        <f t="array" ref="CS308">IF(AD308="","",
IF(INDEX(Settings!$H:$H,MATCH(CS$1,Settings!$G:$G,0))=TRUE,
100-100*(AD308-MINIFS(AD:AD,$E:$E,$E308))/(MAXIFS(AD:AD,$E:$E,$E308)-MINIFS(AD:AD,$E:$E,$E308)),
100*(AD308-MINIFS(AD:AD,$E:$E,$E308))/(MAXIFS(AD:AD,$E:$E,$E308)-MINIFS(AD:AD,$E:$E,$E308))))</f>
        <v/>
      </c>
      <c r="CT308" s="232" t="str">
        <f t="array" ref="CT308">IF(AE308="","",
IF(INDEX(Settings!$H:$H,MATCH(CT$1,Settings!$G:$G,0))=TRUE,
100-100*(AE308-MINIFS(AE:AE,$E:$E,$E308))/(MAXIFS(AE:AE,$E:$E,$E308)-MINIFS(AE:AE,$E:$E,$E308)),
100*(AE308-MINIFS(AE:AE,$E:$E,$E308))/(MAXIFS(AE:AE,$E:$E,$E308)-MINIFS(AE:AE,$E:$E,$E308))))</f>
        <v/>
      </c>
      <c r="CU308" s="232" t="str">
        <f t="array" ref="CU308">IF(AF308="","",
IF(INDEX(Settings!$H:$H,MATCH(CU$1,Settings!$G:$G,0))=TRUE,
100-100*(AF308-MINIFS(AF:AF,$E:$E,$E308))/(MAXIFS(AF:AF,$E:$E,$E308)-MINIFS(AF:AF,$E:$E,$E308)),
100*(AF308-MINIFS(AF:AF,$E:$E,$E308))/(MAXIFS(AF:AF,$E:$E,$E308)-MINIFS(AF:AF,$E:$E,$E308))))</f>
        <v/>
      </c>
      <c r="CV308" s="232" t="str">
        <f t="array" ref="CV308">IF(AG308="","",
IF(INDEX(Settings!$H:$H,MATCH(CV$1,Settings!$G:$G,0))=TRUE,
100-100*(AG308-MINIFS(AG:AG,$E:$E,$E308))/(MAXIFS(AG:AG,$E:$E,$E308)-MINIFS(AG:AG,$E:$E,$E308)),
100*(AG308-MINIFS(AG:AG,$E:$E,$E308))/(MAXIFS(AG:AG,$E:$E,$E308)-MINIFS(AG:AG,$E:$E,$E308))))</f>
        <v/>
      </c>
      <c r="CW308" s="232" t="str">
        <f t="array" ref="CW308">IF(AH308="","",
IF(INDEX(Settings!$H:$H,MATCH(CW$1,Settings!$G:$G,0))=TRUE,
100-100*(AH308-MINIFS(AH:AH,$E:$E,$E308))/(MAXIFS(AH:AH,$E:$E,$E308)-MINIFS(AH:AH,$E:$E,$E308)),
100*(AH308-MINIFS(AH:AH,$E:$E,$E308))/(MAXIFS(AH:AH,$E:$E,$E308)-MINIFS(AH:AH,$E:$E,$E308))))</f>
        <v/>
      </c>
      <c r="CX308" s="232" t="str">
        <f t="array" ref="CX308">IF(AI308="","",
IF(INDEX(Settings!$H:$H,MATCH(CX$1,Settings!$G:$G,0))=TRUE,
100-100*(AI308-MINIFS(AI:AI,$E:$E,$E308))/(MAXIFS(AI:AI,$E:$E,$E308)-MINIFS(AI:AI,$E:$E,$E308)),
100*(AI308-MINIFS(AI:AI,$E:$E,$E308))/(MAXIFS(AI:AI,$E:$E,$E308)-MINIFS(AI:AI,$E:$E,$E308))))</f>
        <v/>
      </c>
      <c r="CY308" s="232" t="str">
        <f t="array" ref="CY308">IF(AJ308="","",
IF(INDEX(Settings!$H:$H,MATCH(CY$1,Settings!$G:$G,0))=TRUE,
100-100*(AJ308-MINIFS(AJ:AJ,$E:$E,$E308))/(MAXIFS(AJ:AJ,$E:$E,$E308)-MINIFS(AJ:AJ,$E:$E,$E308)),
100*(AJ308-MINIFS(AJ:AJ,$E:$E,$E308))/(MAXIFS(AJ:AJ,$E:$E,$E308)-MINIFS(AJ:AJ,$E:$E,$E308))))</f>
        <v/>
      </c>
      <c r="CZ308" s="232" t="str">
        <f t="array" ref="CZ308">IF(AK308="","",
IF(INDEX(Settings!$H:$H,MATCH(CZ$1,Settings!$G:$G,0))=TRUE,
100-100*(AK308-MINIFS(AK:AK,$E:$E,$E308))/(MAXIFS(AK:AK,$E:$E,$E308)-MINIFS(AK:AK,$E:$E,$E308)),
100*(AK308-MINIFS(AK:AK,$E:$E,$E308))/(MAXIFS(AK:AK,$E:$E,$E308)-MINIFS(AK:AK,$E:$E,$E308))))</f>
        <v/>
      </c>
      <c r="DA308" s="232" t="str">
        <f t="array" ref="DA308">IF(AL308="","",
IF(INDEX(Settings!$H:$H,MATCH(DA$1,Settings!$G:$G,0))=TRUE,
100-100*(AL308-MINIFS(AL:AL,$E:$E,$E308))/(MAXIFS(AL:AL,$E:$E,$E308)-MINIFS(AL:AL,$E:$E,$E308)),
100*(AL308-MINIFS(AL:AL,$E:$E,$E308))/(MAXIFS(AL:AL,$E:$E,$E308)-MINIFS(AL:AL,$E:$E,$E308))))</f>
        <v/>
      </c>
      <c r="DB308" s="232" t="str">
        <f t="array" ref="DB308">IF(AM308="","",
IF(INDEX(Settings!$H:$H,MATCH(DB$1,Settings!$G:$G,0))=TRUE,
100-100*(AM308-MINIFS(AM:AM,$E:$E,$E308))/(MAXIFS(AM:AM,$E:$E,$E308)-MINIFS(AM:AM,$E:$E,$E308)),
100*(AM308-MINIFS(AM:AM,$E:$E,$E308))/(MAXIFS(AM:AM,$E:$E,$E308)-MINIFS(AM:AM,$E:$E,$E308))))</f>
        <v/>
      </c>
      <c r="DC308" s="232" t="str">
        <f t="array" ref="DC308">IF(AN308="","",
IF(INDEX(Settings!$H:$H,MATCH(DC$1,Settings!$G:$G,0))=TRUE,
100-100*(AN308-MINIFS(AN:AN,$E:$E,$E308))/(MAXIFS(AN:AN,$E:$E,$E308)-MINIFS(AN:AN,$E:$E,$E308)),
100*(AN308-MINIFS(AN:AN,$E:$E,$E308))/(MAXIFS(AN:AN,$E:$E,$E308)-MINIFS(AN:AN,$E:$E,$E308))))</f>
        <v/>
      </c>
      <c r="DD308" s="232" t="str">
        <f t="array" ref="DD308">IF(AO308="","",
IF(INDEX(Settings!$H:$H,MATCH(DD$1,Settings!$G:$G,0))=TRUE,
100-100*(AO308-MINIFS(AO:AO,$E:$E,$E308))/(MAXIFS(AO:AO,$E:$E,$E308)-MINIFS(AO:AO,$E:$E,$E308)),
100*(AO308-MINIFS(AO:AO,$E:$E,$E308))/(MAXIFS(AO:AO,$E:$E,$E308)-MINIFS(AO:AO,$E:$E,$E308))))</f>
        <v/>
      </c>
      <c r="DE308" s="232" t="str">
        <f t="array" ref="DE308">IF(AP308="","",
IF(INDEX(Settings!$H:$H,MATCH(DE$1,Settings!$G:$G,0))=TRUE,
100-100*(AP308-MINIFS(AP:AP,$E:$E,$E308))/(MAXIFS(AP:AP,$E:$E,$E308)-MINIFS(AP:AP,$E:$E,$E308)),
100*(AP308-MINIFS(AP:AP,$E:$E,$E308))/(MAXIFS(AP:AP,$E:$E,$E308)-MINIFS(AP:AP,$E:$E,$E308))))</f>
        <v/>
      </c>
      <c r="DF308" s="232" t="str">
        <f t="array" ref="DF308">IF(AQ308="","",
IF(INDEX(Settings!$H:$H,MATCH(DF$1,Settings!$G:$G,0))=TRUE,
100-100*(AQ308-MINIFS(AQ:AQ,$E:$E,$E308))/(MAXIFS(AQ:AQ,$E:$E,$E308)-MINIFS(AQ:AQ,$E:$E,$E308)),
100*(AQ308-MINIFS(AQ:AQ,$E:$E,$E308))/(MAXIFS(AQ:AQ,$E:$E,$E308)-MINIFS(AQ:AQ,$E:$E,$E308))))</f>
        <v/>
      </c>
      <c r="DG308" s="232" t="str">
        <f t="array" ref="DG308">IF(AR308="","",
IF(INDEX(Settings!$H:$H,MATCH(DG$1,Settings!$G:$G,0))=TRUE,
100-100*(AR308-MINIFS(AR:AR,$E:$E,$E308))/(MAXIFS(AR:AR,$E:$E,$E308)-MINIFS(AR:AR,$E:$E,$E308)),
100*(AR308-MINIFS(AR:AR,$E:$E,$E308))/(MAXIFS(AR:AR,$E:$E,$E308)-MINIFS(AR:AR,$E:$E,$E308))))</f>
        <v/>
      </c>
      <c r="DH308" s="232" t="str">
        <f t="array" ref="DH308">IF(AS308="","",
IF(INDEX(Settings!$H:$H,MATCH(DH$1,Settings!$G:$G,0))=TRUE,
100-100*(AS308-MINIFS(AS:AS,$E:$E,$E308))/(MAXIFS(AS:AS,$E:$E,$E308)-MINIFS(AS:AS,$E:$E,$E308)),
100*(AS308-MINIFS(AS:AS,$E:$E,$E308))/(MAXIFS(AS:AS,$E:$E,$E308)-MINIFS(AS:AS,$E:$E,$E308))))</f>
        <v/>
      </c>
      <c r="DI308" s="232" t="str">
        <f t="array" ref="DI308">IF(AT308="","",
IF(INDEX(Settings!$H:$H,MATCH(DI$1,Settings!$G:$G,0))=TRUE,
100-100*(AT308-MINIFS(AT:AT,$E:$E,$E308))/(MAXIFS(AT:AT,$E:$E,$E308)-MINIFS(AT:AT,$E:$E,$E308)),
100*(AT308-MINIFS(AT:AT,$E:$E,$E308))/(MAXIFS(AT:AT,$E:$E,$E308)-MINIFS(AT:AT,$E:$E,$E308))))</f>
        <v/>
      </c>
      <c r="DJ308" s="232" t="str">
        <f t="array" ref="DJ308">IF(AU308="","",
IF(INDEX(Settings!$H:$H,MATCH(DJ$1,Settings!$G:$G,0))=TRUE,
100-100*(AU308-MINIFS(AU:AU,$E:$E,$E308))/(MAXIFS(AU:AU,$E:$E,$E308)-MINIFS(AU:AU,$E:$E,$E308)),
100*(AU308-MINIFS(AU:AU,$E:$E,$E308))/(MAXIFS(AU:AU,$E:$E,$E308)-MINIFS(AU:AU,$E:$E,$E308))))</f>
        <v/>
      </c>
      <c r="DK308" s="232" t="str">
        <f t="array" ref="DK308">IF(AV308="","",
IF(INDEX(Settings!$H:$H,MATCH(DK$1,Settings!$G:$G,0))=TRUE,
100-100*(AV308-MINIFS(AV:AV,$E:$E,$E308))/(MAXIFS(AV:AV,$E:$E,$E308)-MINIFS(AV:AV,$E:$E,$E308)),
100*(AV308-MINIFS(AV:AV,$E:$E,$E308))/(MAXIFS(AV:AV,$E:$E,$E308)-MINIFS(AV:AV,$E:$E,$E308))))</f>
        <v/>
      </c>
      <c r="DL308" s="232" t="str">
        <f t="array" ref="DL308">IF(AW308="","",
IF(INDEX(Settings!$H:$H,MATCH(DL$1,Settings!$G:$G,0))=TRUE,
100-100*(AW308-MINIFS(AW:AW,$E:$E,$E308))/(MAXIFS(AW:AW,$E:$E,$E308)-MINIFS(AW:AW,$E:$E,$E308)),
100*(AW308-MINIFS(AW:AW,$E:$E,$E308))/(MAXIFS(AW:AW,$E:$E,$E308)-MINIFS(AW:AW,$E:$E,$E308))))</f>
        <v/>
      </c>
      <c r="DM308" s="232" t="str">
        <f t="array" ref="DM308">IF(AX308="","",
IF(INDEX(Settings!$H:$H,MATCH(DM$1,Settings!$G:$G,0))=TRUE,
100-100*(AX308-MINIFS(AX:AX,$E:$E,$E308))/(MAXIFS(AX:AX,$E:$E,$E308)-MINIFS(AX:AX,$E:$E,$E308)),
100*(AX308-MINIFS(AX:AX,$E:$E,$E308))/(MAXIFS(AX:AX,$E:$E,$E308)-MINIFS(AX:AX,$E:$E,$E308))))</f>
        <v/>
      </c>
      <c r="DN308" s="232" t="str">
        <f t="array" ref="DN308">IF(AY308="","",
IF(INDEX(Settings!$H:$H,MATCH(DN$1,Settings!$G:$G,0))=TRUE,
100-100*(AY308-MINIFS(AY:AY,$E:$E,$E308))/(MAXIFS(AY:AY,$E:$E,$E308)-MINIFS(AY:AY,$E:$E,$E308)),
100*(AY308-MINIFS(AY:AY,$E:$E,$E308))/(MAXIFS(AY:AY,$E:$E,$E308)-MINIFS(AY:AY,$E:$E,$E308))))</f>
        <v/>
      </c>
      <c r="DO308" s="232" t="str">
        <f t="array" ref="DO308">IF(AZ308="","",
IF(INDEX(Settings!$H:$H,MATCH(DO$1,Settings!$G:$G,0))=TRUE,
100-100*(AZ308-MINIFS(AZ:AZ,$E:$E,$E308))/(MAXIFS(AZ:AZ,$E:$E,$E308)-MINIFS(AZ:AZ,$E:$E,$E308)),
100*(AZ308-MINIFS(AZ:AZ,$E:$E,$E308))/(MAXIFS(AZ:AZ,$E:$E,$E308)-MINIFS(AZ:AZ,$E:$E,$E308))))</f>
        <v/>
      </c>
      <c r="DP308" s="232" t="str">
        <f t="array" ref="DP308">IF(BA308="","",
IF(INDEX(Settings!$H:$H,MATCH(DP$1,Settings!$G:$G,0))=TRUE,
100-100*(BA308-MINIFS(BA:BA,$E:$E,$E308))/(MAXIFS(BA:BA,$E:$E,$E308)-MINIFS(BA:BA,$E:$E,$E308)),
100*(BA308-MINIFS(BA:BA,$E:$E,$E308))/(MAXIFS(BA:BA,$E:$E,$E308)-MINIFS(BA:BA,$E:$E,$E308))))</f>
        <v/>
      </c>
      <c r="DQ308" s="232" t="str">
        <f t="array" ref="DQ308">IF(BB308="","",
IF(INDEX(Settings!$H:$H,MATCH(DQ$1,Settings!$G:$G,0))=TRUE,
100-100*(BB308-MINIFS(BB:BB,$E:$E,$E308))/(MAXIFS(BB:BB,$E:$E,$E308)-MINIFS(BB:BB,$E:$E,$E308)),
100*(BB308-MINIFS(BB:BB,$E:$E,$E308))/(MAXIFS(BB:BB,$E:$E,$E308)-MINIFS(BB:BB,$E:$E,$E308))))</f>
        <v/>
      </c>
      <c r="DR308" s="232" t="str">
        <f t="array" ref="DR308">IF(BC308="","",
IF(INDEX(Settings!$H:$H,MATCH(DR$1,Settings!$G:$G,0))=TRUE,
100-100*(BC308-MINIFS(BC:BC,$E:$E,$E308))/(MAXIFS(BC:BC,$E:$E,$E308)-MINIFS(BC:BC,$E:$E,$E308)),
100*(BC308-MINIFS(BC:BC,$E:$E,$E308))/(MAXIFS(BC:BC,$E:$E,$E308)-MINIFS(BC:BC,$E:$E,$E308))))</f>
        <v/>
      </c>
      <c r="DS308" s="232" t="str">
        <f t="array" ref="DS308">IF(BD308="","",
IF(INDEX(Settings!$H:$H,MATCH(DS$1,Settings!$G:$G,0))=TRUE,
100-100*(BD308-MINIFS(BD:BD,$E:$E,$E308))/(MAXIFS(BD:BD,$E:$E,$E308)-MINIFS(BD:BD,$E:$E,$E308)),
100*(BD308-MINIFS(BD:BD,$E:$E,$E308))/(MAXIFS(BD:BD,$E:$E,$E308)-MINIFS(BD:BD,$E:$E,$E308))))</f>
        <v/>
      </c>
      <c r="DT308" s="232" t="str">
        <f t="array" ref="DT308">IF(BE308="","",
IF(INDEX(Settings!$H:$H,MATCH(DT$1,Settings!$G:$G,0))=TRUE,
100-100*(BE308-MINIFS(BE:BE,$E:$E,$E308))/(MAXIFS(BE:BE,$E:$E,$E308)-MINIFS(BE:BE,$E:$E,$E308)),
100*(BE308-MINIFS(BE:BE,$E:$E,$E308))/(MAXIFS(BE:BE,$E:$E,$E308)-MINIFS(BE:BE,$E:$E,$E308))))</f>
        <v/>
      </c>
      <c r="DU308" s="232" t="str">
        <f t="array" ref="DU308">IF(BF308="","",
IF(INDEX(Settings!$H:$H,MATCH(DU$1,Settings!$G:$G,0))=TRUE,
100-100*(BF308-MINIFS(BF:BF,$E:$E,$E308))/(MAXIFS(BF:BF,$E:$E,$E308)-MINIFS(BF:BF,$E:$E,$E308)),
100*(BF308-MINIFS(BF:BF,$E:$E,$E308))/(MAXIFS(BF:BF,$E:$E,$E308)-MINIFS(BF:BF,$E:$E,$E308))))</f>
        <v/>
      </c>
      <c r="DV308" s="232" t="str">
        <f t="array" ref="DV308">IF(BG308="","",
IF(INDEX(Settings!$H:$H,MATCH(DV$1,Settings!$G:$G,0))=TRUE,
100-100*(BG308-MINIFS(BG:BG,$E:$E,$E308))/(MAXIFS(BG:BG,$E:$E,$E308)-MINIFS(BG:BG,$E:$E,$E308)),
100*(BG308-MINIFS(BG:BG,$E:$E,$E308))/(MAXIFS(BG:BG,$E:$E,$E308)-MINIFS(BG:BG,$E:$E,$E308))))</f>
        <v/>
      </c>
      <c r="DW308" s="232" t="str">
        <f t="array" ref="DW308">IF(BH308="","",
IF(INDEX(Settings!$H:$H,MATCH(DW$1,Settings!$G:$G,0))=TRUE,
100-100*(BH308-MINIFS(BH:BH,$E:$E,$E308))/(MAXIFS(BH:BH,$E:$E,$E308)-MINIFS(BH:BH,$E:$E,$E308)),
100*(BH308-MINIFS(BH:BH,$E:$E,$E308))/(MAXIFS(BH:BH,$E:$E,$E308)-MINIFS(BH:BH,$E:$E,$E308))))</f>
        <v/>
      </c>
      <c r="DX308" s="232" t="str">
        <f t="array" ref="DX308">IF(BI308="","",
IF(INDEX(Settings!$H:$H,MATCH(DX$1,Settings!$G:$G,0))=TRUE,
100-100*(BI308-MINIFS(BI:BI,$E:$E,$E308))/(MAXIFS(BI:BI,$E:$E,$E308)-MINIFS(BI:BI,$E:$E,$E308)),
100*(BI308-MINIFS(BI:BI,$E:$E,$E308))/(MAXIFS(BI:BI,$E:$E,$E308)-MINIFS(BI:BI,$E:$E,$E308))))</f>
        <v/>
      </c>
      <c r="DY308" s="232" t="str">
        <f t="array" ref="DY308">IF(BJ308="","",
IF(INDEX(Settings!$H:$H,MATCH(DY$1,Settings!$G:$G,0))=TRUE,
100-100*(BJ308-MINIFS(BJ:BJ,$E:$E,$E308))/(MAXIFS(BJ:BJ,$E:$E,$E308)-MINIFS(BJ:BJ,$E:$E,$E308)),
100*(BJ308-MINIFS(BJ:BJ,$E:$E,$E308))/(MAXIFS(BJ:BJ,$E:$E,$E308)-MINIFS(BJ:BJ,$E:$E,$E308))))</f>
        <v/>
      </c>
      <c r="DZ308" s="234"/>
      <c r="EA308" s="234"/>
      <c r="EB308" s="234" t="str">
        <f t="shared" si="8"/>
        <v/>
      </c>
      <c r="EC308" s="234" t="str">
        <f t="shared" si="9"/>
        <v/>
      </c>
      <c r="ED308" s="234" t="str">
        <f t="shared" si="10"/>
        <v/>
      </c>
      <c r="EE308" s="234" t="str">
        <f t="shared" si="11"/>
        <v/>
      </c>
      <c r="EF308" s="234" t="str">
        <f t="shared" si="12"/>
        <v/>
      </c>
      <c r="EG308" s="234" t="str">
        <f t="shared" si="13"/>
        <v/>
      </c>
      <c r="EH308" s="234"/>
      <c r="EI308" s="234"/>
      <c r="EJ308" s="234"/>
      <c r="EK308" s="234"/>
      <c r="EL308" s="234"/>
      <c r="EM308" s="234"/>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3" t="str">
        <f t="shared" si="14"/>
        <v/>
      </c>
      <c r="N309" s="49"/>
      <c r="O309" s="49"/>
      <c r="P309" s="49"/>
      <c r="Q309" s="49"/>
      <c r="R309" s="49"/>
      <c r="S309" s="222" t="str">
        <f>IFERROR(VLOOKUP(AF309, 'YOYO IR Scores'!A:C, 3, FALSE), "")
</f>
        <v/>
      </c>
      <c r="T309" s="49"/>
      <c r="U309" s="49"/>
      <c r="V309" s="49"/>
      <c r="W309" s="49"/>
      <c r="X309" s="224" t="str">
        <f t="shared" si="4"/>
        <v/>
      </c>
      <c r="Y309" s="225" t="str">
        <f t="shared" si="5"/>
        <v/>
      </c>
      <c r="Z309" s="225" t="str">
        <f t="shared" si="6"/>
        <v/>
      </c>
      <c r="AA309" s="224" t="str">
        <f t="shared" si="7"/>
        <v/>
      </c>
      <c r="AB309" s="223"/>
      <c r="AC309" s="223"/>
      <c r="AD309" s="223"/>
      <c r="AE309" s="223" t="str">
        <f>IFERROR(VLOOKUP(AF309, 'YOYO IR Scores'!A:C, 2, FALSE), "")</f>
        <v/>
      </c>
      <c r="AF309" s="223"/>
      <c r="AG309" s="223"/>
      <c r="AH309" s="223"/>
      <c r="AI309" s="223"/>
      <c r="AJ309" s="223"/>
      <c r="AK309" s="223"/>
      <c r="AL309" s="223"/>
      <c r="AM309" s="223"/>
      <c r="AN309" s="223"/>
      <c r="AO309" s="223"/>
      <c r="AP309" s="223"/>
      <c r="AQ309" s="223"/>
      <c r="AR309" s="223"/>
      <c r="AS309" s="223"/>
      <c r="AT309" s="223"/>
      <c r="AU309" s="223"/>
      <c r="AV309" s="223"/>
      <c r="AW309" s="223"/>
      <c r="AX309" s="223"/>
      <c r="AY309" s="223"/>
      <c r="AZ309" s="223"/>
      <c r="BA309" s="223"/>
      <c r="BB309" s="223"/>
      <c r="BC309" s="223"/>
      <c r="BD309" s="223"/>
      <c r="BE309" s="223"/>
      <c r="BF309" s="223"/>
      <c r="BG309" s="223"/>
      <c r="BH309" s="223"/>
      <c r="BI309" s="223"/>
      <c r="BJ309" s="223"/>
      <c r="BK309" s="223" t="str">
        <f t="array" ref="BK309">IF(J309="","",
IF(INDEX(Settings!$H:$H,MATCH(BY$1,Settings!$G:$G,0))=TRUE,
100-100*(J309-MIN(J:J))/(MAX(J:J)-MIN(J:J)),
100*(J309-MIN(J:J))/(MAX(J:J)-MIN(J:J))))</f>
        <v/>
      </c>
      <c r="BL309" s="223" t="str">
        <f t="array" ref="BL309">IF(J309="","",
IF(INDEX(Settings!$H:$H,MATCH(BY$1,Settings!$G:$G,0))=TRUE,
100-100*(J309-MINIFS(J:J,$E:$E,$E309))/(MAXIFS(J:J,$E:$E,$E309)-MINIFS(J:J,$E:$E,$E309)),
100*(J309-MINIFS(J:J,$E:$E,$E309))/(MAXIFS(J:J,$E:$E,$E309)-MINIFS(J:J,$E:$E,$E309))))</f>
        <v/>
      </c>
      <c r="BM309" s="223"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4" t="str">
        <f t="array" ref="BQ309">IF(J309="","",
IF(INDEX(Settings!$H:$H,MATCH(BY$1,Settings!$G:$G,0))=TRUE,
-1*(J309-AVERAGE(J:J))/STDEV(J:J),
(J309-AVERAGE(J:J))/STDEV(J:J)))</f>
        <v/>
      </c>
      <c r="BR309" s="224" t="str">
        <f>IFERROR(__xludf.DUMMYFUNCTION("IF(J309="""","""",
IF(INDEX(Settings!$H:$H,MATCH(BY$1,Settings!$G:$G,0))=TRUE,
-1*(J309-AVERAGEIFS(J:J,$E:$E,$E309))/STDEV(FILTER(J:J,$E:$E=$E309)),
(J309-AVERAGEIFS(J:J,$E:$E,$E309))/STDEV(FILTER(J:J,$E:$E=$E309))))"),"")</f>
        <v/>
      </c>
      <c r="BS309" s="224"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3" t="str">
        <f t="array" ref="BY309">IF(J309="","",
IF(INDEX(Settings!$H:$H,MATCH(BY$1,Settings!$G:$G,0))=TRUE,
100-100*(J309-MINIFS(J:J,$E:$E,$E309))/(MAXIFS(J:J,$E:$E,$E309)-MINIFS(J:J,$E:$E,$E309)),
100*(J309-MINIFS(J:J,$E:$E,$E309))/(MAXIFS(J:J,$E:$E,$E309)-MINIFS(J:J,$E:$E,$E309))))</f>
        <v/>
      </c>
      <c r="BZ309" s="223" t="str">
        <f t="array" ref="BZ309">IF(K309="","",
IF(INDEX(Settings!$H:$H,MATCH(BZ$1,Settings!$G:$G,0))=TRUE,
100-100*(K309-MINIFS(K:K,$E:$E,$E309))/(MAXIFS(K:K,$E:$E,$E309)-MINIFS(K:K,$E:$E,$E309)),
100*(K309-MINIFS(K:K,$E:$E,$E309))/(MAXIFS(K:K,$E:$E,$E309)-MINIFS(K:K,$E:$E,$E309))))</f>
        <v/>
      </c>
      <c r="CA309" s="223" t="str">
        <f t="array" ref="CA309">IF(L309="","",
IF(INDEX(Settings!$H:$H,MATCH(CA$1,Settings!$G:$G,0))=TRUE,
100-100*(L309-MINIFS(L:L,$E:$E,$E309))/(MAXIFS(L:L,$E:$E,$E309)-MINIFS(L:L,$E:$E,$E309)),
100*(L309-MINIFS(L:L,$E:$E,$E309))/(MAXIFS(L:L,$E:$E,$E309)-MINIFS(L:L,$E:$E,$E309))))</f>
        <v/>
      </c>
      <c r="CB309" s="223" t="str">
        <f t="array" ref="CB309">IF(M309="","",
IF(INDEX(Settings!$H:$H,MATCH(CB$1,Settings!$G:$G,0))=TRUE,
100-100*(M309-MINIFS(M:M,$E:$E,$E309))/(MAXIFS(M:M,$E:$E,$E309)-MINIFS(M:M,$E:$E,$E309)),
100*(M309-MINIFS(M:M,$E:$E,$E309))/(MAXIFS(M:M,$E:$E,$E309)-MINIFS(M:M,$E:$E,$E309))))</f>
        <v/>
      </c>
      <c r="CC309" s="223" t="str">
        <f t="array" ref="CC309">IF(N309="","",
IF(INDEX(Settings!$H:$H,MATCH(CC$1,Settings!$G:$G,0))=TRUE,
100-100*(N309-MINIFS(N:N,$E:$E,$E309))/(MAXIFS(N:N,$E:$E,$E309)-MINIFS(N:N,$E:$E,$E309)),
100*(N309-MINIFS(N:N,$E:$E,$E309))/(MAXIFS(N:N,$E:$E,$E309)-MINIFS(N:N,$E:$E,$E309))))</f>
        <v/>
      </c>
      <c r="CD309" s="223" t="str">
        <f t="array" ref="CD309">IF(O309="","",
IF(INDEX(Settings!$H:$H,MATCH(CD$1,Settings!$G:$G,0))=TRUE,
100-100*(O309-MINIFS(O:O,$E:$E,$E309))/(MAXIFS(O:O,$E:$E,$E309)-MINIFS(O:O,$E:$E,$E309)),
100*(O309-MINIFS(O:O,$E:$E,$E309))/(MAXIFS(O:O,$E:$E,$E309)-MINIFS(O:O,$E:$E,$E309))))</f>
        <v/>
      </c>
      <c r="CE309" s="223" t="str">
        <f t="array" ref="CE309">IF(P309="","",
IF(INDEX(Settings!$H:$H,MATCH(CE$1,Settings!$G:$G,0))=TRUE,
100-100*(P309-MINIFS(P:P,$E:$E,$E309))/(MAXIFS(P:P,$E:$E,$E309)-MINIFS(P:P,$E:$E,$E309)),
100*(P309-MINIFS(P:P,$E:$E,$E309))/(MAXIFS(P:P,$E:$E,$E309)-MINIFS(P:P,$E:$E,$E309))))</f>
        <v/>
      </c>
      <c r="CF309" s="223" t="str">
        <f t="array" ref="CF309">IF(Q309="","",
IF(INDEX(Settings!$H:$H,MATCH(CF$1,Settings!$G:$G,0))=TRUE,
100-100*(Q309-MINIFS(Q:Q,$E:$E,$E309))/(MAXIFS(Q:Q,$E:$E,$E309)-MINIFS(Q:Q,$E:$E,$E309)),
100*(Q309-MINIFS(Q:Q,$E:$E,$E309))/(MAXIFS(Q:Q,$E:$E,$E309)-MINIFS(Q:Q,$E:$E,$E309))))</f>
        <v/>
      </c>
      <c r="CG309" s="223" t="str">
        <f t="array" ref="CG309">IF(R309="","",
IF(INDEX(Settings!$H:$H,MATCH(CG$1,Settings!$G:$G,0))=TRUE,
100-100*(R309-MINIFS(R:R,$E:$E,$E309))/(MAXIFS(R:R,$E:$E,$E309)-MINIFS(R:R,$E:$E,$E309)),
100*(R309-MINIFS(R:R,$E:$E,$E309))/(MAXIFS(R:R,$E:$E,$E309)-MINIFS(R:R,$E:$E,$E309))))</f>
        <v/>
      </c>
      <c r="CH309" s="223" t="str">
        <f t="array" ref="CH309">IF(S309="","",
IF(INDEX(Settings!$H:$H,MATCH(CH$1,Settings!$G:$G,0))=TRUE,
100-100*(S309-MINIFS(S:S,$E:$E,$E309))/(MAXIFS(S:S,$E:$E,$E309)-MINIFS(S:S,$E:$E,$E309)),
100*(S309-MINIFS(S:S,$E:$E,$E309))/(MAXIFS(S:S,$E:$E,$E309)-MINIFS(S:S,$E:$E,$E309))))</f>
        <v/>
      </c>
      <c r="CI309" s="223" t="str">
        <f t="array" ref="CI309">IF(T309="","",
IF(INDEX(Settings!$H:$H,MATCH(CI$1,Settings!$G:$G,0))=TRUE,
100-100*(T309-MINIFS(T:T,$E:$E,$E309))/(MAXIFS(T:T,$E:$E,$E309)-MINIFS(T:T,$E:$E,$E309)),
100*(T309-MINIFS(T:T,$E:$E,$E309))/(MAXIFS(T:T,$E:$E,$E309)-MINIFS(T:T,$E:$E,$E309))))</f>
        <v/>
      </c>
      <c r="CJ309" s="223" t="str">
        <f t="array" ref="CJ309">IF(U309="","",
IF(INDEX(Settings!$H:$H,MATCH(CJ$1,Settings!$G:$G,0))=TRUE,
100-100*(U309-MINIFS(U:U,$E:$E,$E309))/(MAXIFS(U:U,$E:$E,$E309)-MINIFS(U:U,$E:$E,$E309)),
100*(U309-MINIFS(U:U,$E:$E,$E309))/(MAXIFS(U:U,$E:$E,$E309)-MINIFS(U:U,$E:$E,$E309))))</f>
        <v/>
      </c>
      <c r="CK309" s="223" t="str">
        <f t="array" ref="CK309">IF(V309="","",
IF(INDEX(Settings!$H:$H,MATCH(CK$1,Settings!$G:$G,0))=TRUE,
100-100*(V309-MINIFS(V:V,$E:$E,$E309))/(MAXIFS(V:V,$E:$E,$E309)-MINIFS(V:V,$E:$E,$E309)),
100*(V309-MINIFS(V:V,$E:$E,$E309))/(MAXIFS(V:V,$E:$E,$E309)-MINIFS(V:V,$E:$E,$E309))))</f>
        <v/>
      </c>
      <c r="CL309" s="223" t="str">
        <f t="array" ref="CL309">IF(W309="","",
IF(INDEX(Settings!$H:$H,MATCH(CL$1,Settings!$G:$G,0))=TRUE,
100-100*(W309-MINIFS(W:W,$E:$E,$E309))/(MAXIFS(W:W,$E:$E,$E309)-MINIFS(W:W,$E:$E,$E309)),
100*(W309-MINIFS(W:W,$E:$E,$E309))/(MAXIFS(W:W,$E:$E,$E309)-MINIFS(W:W,$E:$E,$E309))))</f>
        <v/>
      </c>
      <c r="CM309" s="223" t="str">
        <f t="array" ref="CM309">IF(X309="","",
IF(INDEX(Settings!$H:$H,MATCH(CM$1,Settings!$G:$G,0))=TRUE,
100-100*(X309-MINIFS(X:X,$E:$E,$E309))/(MAXIFS(X:X,$E:$E,$E309)-MINIFS(X:X,$E:$E,$E309)),
100*(X309-MINIFS(X:X,$E:$E,$E309))/(MAXIFS(X:X,$E:$E,$E309)-MINIFS(X:X,$E:$E,$E309))))</f>
        <v/>
      </c>
      <c r="CN309" s="223" t="str">
        <f t="array" ref="CN309">IF(Y309="","",
IF(INDEX(Settings!$H:$H,MATCH(CN$1,Settings!$G:$G,0))=TRUE,
100-100*(Y309-MINIFS(Y:Y,$E:$E,$E309))/(MAXIFS(Y:Y,$E:$E,$E309)-MINIFS(Y:Y,$E:$E,$E309)),
100*(Y309-MINIFS(Y:Y,$E:$E,$E309))/(MAXIFS(Y:Y,$E:$E,$E309)-MINIFS(Y:Y,$E:$E,$E309))))</f>
        <v/>
      </c>
      <c r="CO309" s="223" t="str">
        <f t="array" ref="CO309">IF(Z309="","",
IF(INDEX(Settings!$H:$H,MATCH(CO$1,Settings!$G:$G,0))=TRUE,
100-100*(Z309-MINIFS(Z:Z,$E:$E,$E309))/(MAXIFS(Z:Z,$E:$E,$E309)-MINIFS(Z:Z,$E:$E,$E309)),
100*(Z309-MINIFS(Z:Z,$E:$E,$E309))/(MAXIFS(Z:Z,$E:$E,$E309)-MINIFS(Z:Z,$E:$E,$E309))))</f>
        <v/>
      </c>
      <c r="CP309" s="223" t="str">
        <f t="array" ref="CP309">IF(AA309="","",
IF(INDEX(Settings!$H:$H,MATCH(CP$1,Settings!$G:$G,0))=TRUE,
100-100*(AA309-MINIFS(AA:AA,$E:$E,$E309))/(MAXIFS(AA:AA,$E:$E,$E309)-MINIFS(AA:AA,$E:$E,$E309)),
100*(AA309-MINIFS(AA:AA,$E:$E,$E309))/(MAXIFS(AA:AA,$E:$E,$E309)-MINIFS(AA:AA,$E:$E,$E309))))</f>
        <v/>
      </c>
      <c r="CQ309" s="223" t="str">
        <f t="array" ref="CQ309">IF(AB309="","",
IF(INDEX(Settings!$H:$H,MATCH(CQ$1,Settings!$G:$G,0))=TRUE,
100-100*(AB309-MINIFS(AB:AB,$E:$E,$E309))/(MAXIFS(AB:AB,$E:$E,$E309)-MINIFS(AB:AB,$E:$E,$E309)),
100*(AB309-MINIFS(AB:AB,$E:$E,$E309))/(MAXIFS(AB:AB,$E:$E,$E309)-MINIFS(AB:AB,$E:$E,$E309))))</f>
        <v/>
      </c>
      <c r="CR309" s="223" t="str">
        <f t="array" ref="CR309">IF(AC309="","",
IF(INDEX(Settings!$H:$H,MATCH(CR$1,Settings!$G:$G,0))=TRUE,
100-100*(AC309-MINIFS(AC:AC,$E:$E,$E309))/(MAXIFS(AC:AC,$E:$E,$E309)-MINIFS(AC:AC,$E:$E,$E309)),
100*(AC309-MINIFS(AC:AC,$E:$E,$E309))/(MAXIFS(AC:AC,$E:$E,$E309)-MINIFS(AC:AC,$E:$E,$E309))))</f>
        <v/>
      </c>
      <c r="CS309" s="223" t="str">
        <f t="array" ref="CS309">IF(AD309="","",
IF(INDEX(Settings!$H:$H,MATCH(CS$1,Settings!$G:$G,0))=TRUE,
100-100*(AD309-MINIFS(AD:AD,$E:$E,$E309))/(MAXIFS(AD:AD,$E:$E,$E309)-MINIFS(AD:AD,$E:$E,$E309)),
100*(AD309-MINIFS(AD:AD,$E:$E,$E309))/(MAXIFS(AD:AD,$E:$E,$E309)-MINIFS(AD:AD,$E:$E,$E309))))</f>
        <v/>
      </c>
      <c r="CT309" s="223" t="str">
        <f t="array" ref="CT309">IF(AE309="","",
IF(INDEX(Settings!$H:$H,MATCH(CT$1,Settings!$G:$G,0))=TRUE,
100-100*(AE309-MINIFS(AE:AE,$E:$E,$E309))/(MAXIFS(AE:AE,$E:$E,$E309)-MINIFS(AE:AE,$E:$E,$E309)),
100*(AE309-MINIFS(AE:AE,$E:$E,$E309))/(MAXIFS(AE:AE,$E:$E,$E309)-MINIFS(AE:AE,$E:$E,$E309))))</f>
        <v/>
      </c>
      <c r="CU309" s="223" t="str">
        <f t="array" ref="CU309">IF(AF309="","",
IF(INDEX(Settings!$H:$H,MATCH(CU$1,Settings!$G:$G,0))=TRUE,
100-100*(AF309-MINIFS(AF:AF,$E:$E,$E309))/(MAXIFS(AF:AF,$E:$E,$E309)-MINIFS(AF:AF,$E:$E,$E309)),
100*(AF309-MINIFS(AF:AF,$E:$E,$E309))/(MAXIFS(AF:AF,$E:$E,$E309)-MINIFS(AF:AF,$E:$E,$E309))))</f>
        <v/>
      </c>
      <c r="CV309" s="223" t="str">
        <f t="array" ref="CV309">IF(AG309="","",
IF(INDEX(Settings!$H:$H,MATCH(CV$1,Settings!$G:$G,0))=TRUE,
100-100*(AG309-MINIFS(AG:AG,$E:$E,$E309))/(MAXIFS(AG:AG,$E:$E,$E309)-MINIFS(AG:AG,$E:$E,$E309)),
100*(AG309-MINIFS(AG:AG,$E:$E,$E309))/(MAXIFS(AG:AG,$E:$E,$E309)-MINIFS(AG:AG,$E:$E,$E309))))</f>
        <v/>
      </c>
      <c r="CW309" s="223" t="str">
        <f t="array" ref="CW309">IF(AH309="","",
IF(INDEX(Settings!$H:$H,MATCH(CW$1,Settings!$G:$G,0))=TRUE,
100-100*(AH309-MINIFS(AH:AH,$E:$E,$E309))/(MAXIFS(AH:AH,$E:$E,$E309)-MINIFS(AH:AH,$E:$E,$E309)),
100*(AH309-MINIFS(AH:AH,$E:$E,$E309))/(MAXIFS(AH:AH,$E:$E,$E309)-MINIFS(AH:AH,$E:$E,$E309))))</f>
        <v/>
      </c>
      <c r="CX309" s="223" t="str">
        <f t="array" ref="CX309">IF(AI309="","",
IF(INDEX(Settings!$H:$H,MATCH(CX$1,Settings!$G:$G,0))=TRUE,
100-100*(AI309-MINIFS(AI:AI,$E:$E,$E309))/(MAXIFS(AI:AI,$E:$E,$E309)-MINIFS(AI:AI,$E:$E,$E309)),
100*(AI309-MINIFS(AI:AI,$E:$E,$E309))/(MAXIFS(AI:AI,$E:$E,$E309)-MINIFS(AI:AI,$E:$E,$E309))))</f>
        <v/>
      </c>
      <c r="CY309" s="223" t="str">
        <f t="array" ref="CY309">IF(AJ309="","",
IF(INDEX(Settings!$H:$H,MATCH(CY$1,Settings!$G:$G,0))=TRUE,
100-100*(AJ309-MINIFS(AJ:AJ,$E:$E,$E309))/(MAXIFS(AJ:AJ,$E:$E,$E309)-MINIFS(AJ:AJ,$E:$E,$E309)),
100*(AJ309-MINIFS(AJ:AJ,$E:$E,$E309))/(MAXIFS(AJ:AJ,$E:$E,$E309)-MINIFS(AJ:AJ,$E:$E,$E309))))</f>
        <v/>
      </c>
      <c r="CZ309" s="223" t="str">
        <f t="array" ref="CZ309">IF(AK309="","",
IF(INDEX(Settings!$H:$H,MATCH(CZ$1,Settings!$G:$G,0))=TRUE,
100-100*(AK309-MINIFS(AK:AK,$E:$E,$E309))/(MAXIFS(AK:AK,$E:$E,$E309)-MINIFS(AK:AK,$E:$E,$E309)),
100*(AK309-MINIFS(AK:AK,$E:$E,$E309))/(MAXIFS(AK:AK,$E:$E,$E309)-MINIFS(AK:AK,$E:$E,$E309))))</f>
        <v/>
      </c>
      <c r="DA309" s="223" t="str">
        <f t="array" ref="DA309">IF(AL309="","",
IF(INDEX(Settings!$H:$H,MATCH(DA$1,Settings!$G:$G,0))=TRUE,
100-100*(AL309-MINIFS(AL:AL,$E:$E,$E309))/(MAXIFS(AL:AL,$E:$E,$E309)-MINIFS(AL:AL,$E:$E,$E309)),
100*(AL309-MINIFS(AL:AL,$E:$E,$E309))/(MAXIFS(AL:AL,$E:$E,$E309)-MINIFS(AL:AL,$E:$E,$E309))))</f>
        <v/>
      </c>
      <c r="DB309" s="223" t="str">
        <f t="array" ref="DB309">IF(AM309="","",
IF(INDEX(Settings!$H:$H,MATCH(DB$1,Settings!$G:$G,0))=TRUE,
100-100*(AM309-MINIFS(AM:AM,$E:$E,$E309))/(MAXIFS(AM:AM,$E:$E,$E309)-MINIFS(AM:AM,$E:$E,$E309)),
100*(AM309-MINIFS(AM:AM,$E:$E,$E309))/(MAXIFS(AM:AM,$E:$E,$E309)-MINIFS(AM:AM,$E:$E,$E309))))</f>
        <v/>
      </c>
      <c r="DC309" s="223" t="str">
        <f t="array" ref="DC309">IF(AN309="","",
IF(INDEX(Settings!$H:$H,MATCH(DC$1,Settings!$G:$G,0))=TRUE,
100-100*(AN309-MINIFS(AN:AN,$E:$E,$E309))/(MAXIFS(AN:AN,$E:$E,$E309)-MINIFS(AN:AN,$E:$E,$E309)),
100*(AN309-MINIFS(AN:AN,$E:$E,$E309))/(MAXIFS(AN:AN,$E:$E,$E309)-MINIFS(AN:AN,$E:$E,$E309))))</f>
        <v/>
      </c>
      <c r="DD309" s="223" t="str">
        <f t="array" ref="DD309">IF(AO309="","",
IF(INDEX(Settings!$H:$H,MATCH(DD$1,Settings!$G:$G,0))=TRUE,
100-100*(AO309-MINIFS(AO:AO,$E:$E,$E309))/(MAXIFS(AO:AO,$E:$E,$E309)-MINIFS(AO:AO,$E:$E,$E309)),
100*(AO309-MINIFS(AO:AO,$E:$E,$E309))/(MAXIFS(AO:AO,$E:$E,$E309)-MINIFS(AO:AO,$E:$E,$E309))))</f>
        <v/>
      </c>
      <c r="DE309" s="223" t="str">
        <f t="array" ref="DE309">IF(AP309="","",
IF(INDEX(Settings!$H:$H,MATCH(DE$1,Settings!$G:$G,0))=TRUE,
100-100*(AP309-MINIFS(AP:AP,$E:$E,$E309))/(MAXIFS(AP:AP,$E:$E,$E309)-MINIFS(AP:AP,$E:$E,$E309)),
100*(AP309-MINIFS(AP:AP,$E:$E,$E309))/(MAXIFS(AP:AP,$E:$E,$E309)-MINIFS(AP:AP,$E:$E,$E309))))</f>
        <v/>
      </c>
      <c r="DF309" s="223" t="str">
        <f t="array" ref="DF309">IF(AQ309="","",
IF(INDEX(Settings!$H:$H,MATCH(DF$1,Settings!$G:$G,0))=TRUE,
100-100*(AQ309-MINIFS(AQ:AQ,$E:$E,$E309))/(MAXIFS(AQ:AQ,$E:$E,$E309)-MINIFS(AQ:AQ,$E:$E,$E309)),
100*(AQ309-MINIFS(AQ:AQ,$E:$E,$E309))/(MAXIFS(AQ:AQ,$E:$E,$E309)-MINIFS(AQ:AQ,$E:$E,$E309))))</f>
        <v/>
      </c>
      <c r="DG309" s="223" t="str">
        <f t="array" ref="DG309">IF(AR309="","",
IF(INDEX(Settings!$H:$H,MATCH(DG$1,Settings!$G:$G,0))=TRUE,
100-100*(AR309-MINIFS(AR:AR,$E:$E,$E309))/(MAXIFS(AR:AR,$E:$E,$E309)-MINIFS(AR:AR,$E:$E,$E309)),
100*(AR309-MINIFS(AR:AR,$E:$E,$E309))/(MAXIFS(AR:AR,$E:$E,$E309)-MINIFS(AR:AR,$E:$E,$E309))))</f>
        <v/>
      </c>
      <c r="DH309" s="223" t="str">
        <f t="array" ref="DH309">IF(AS309="","",
IF(INDEX(Settings!$H:$H,MATCH(DH$1,Settings!$G:$G,0))=TRUE,
100-100*(AS309-MINIFS(AS:AS,$E:$E,$E309))/(MAXIFS(AS:AS,$E:$E,$E309)-MINIFS(AS:AS,$E:$E,$E309)),
100*(AS309-MINIFS(AS:AS,$E:$E,$E309))/(MAXIFS(AS:AS,$E:$E,$E309)-MINIFS(AS:AS,$E:$E,$E309))))</f>
        <v/>
      </c>
      <c r="DI309" s="223" t="str">
        <f t="array" ref="DI309">IF(AT309="","",
IF(INDEX(Settings!$H:$H,MATCH(DI$1,Settings!$G:$G,0))=TRUE,
100-100*(AT309-MINIFS(AT:AT,$E:$E,$E309))/(MAXIFS(AT:AT,$E:$E,$E309)-MINIFS(AT:AT,$E:$E,$E309)),
100*(AT309-MINIFS(AT:AT,$E:$E,$E309))/(MAXIFS(AT:AT,$E:$E,$E309)-MINIFS(AT:AT,$E:$E,$E309))))</f>
        <v/>
      </c>
      <c r="DJ309" s="223" t="str">
        <f t="array" ref="DJ309">IF(AU309="","",
IF(INDEX(Settings!$H:$H,MATCH(DJ$1,Settings!$G:$G,0))=TRUE,
100-100*(AU309-MINIFS(AU:AU,$E:$E,$E309))/(MAXIFS(AU:AU,$E:$E,$E309)-MINIFS(AU:AU,$E:$E,$E309)),
100*(AU309-MINIFS(AU:AU,$E:$E,$E309))/(MAXIFS(AU:AU,$E:$E,$E309)-MINIFS(AU:AU,$E:$E,$E309))))</f>
        <v/>
      </c>
      <c r="DK309" s="223" t="str">
        <f t="array" ref="DK309">IF(AV309="","",
IF(INDEX(Settings!$H:$H,MATCH(DK$1,Settings!$G:$G,0))=TRUE,
100-100*(AV309-MINIFS(AV:AV,$E:$E,$E309))/(MAXIFS(AV:AV,$E:$E,$E309)-MINIFS(AV:AV,$E:$E,$E309)),
100*(AV309-MINIFS(AV:AV,$E:$E,$E309))/(MAXIFS(AV:AV,$E:$E,$E309)-MINIFS(AV:AV,$E:$E,$E309))))</f>
        <v/>
      </c>
      <c r="DL309" s="223" t="str">
        <f t="array" ref="DL309">IF(AW309="","",
IF(INDEX(Settings!$H:$H,MATCH(DL$1,Settings!$G:$G,0))=TRUE,
100-100*(AW309-MINIFS(AW:AW,$E:$E,$E309))/(MAXIFS(AW:AW,$E:$E,$E309)-MINIFS(AW:AW,$E:$E,$E309)),
100*(AW309-MINIFS(AW:AW,$E:$E,$E309))/(MAXIFS(AW:AW,$E:$E,$E309)-MINIFS(AW:AW,$E:$E,$E309))))</f>
        <v/>
      </c>
      <c r="DM309" s="223" t="str">
        <f t="array" ref="DM309">IF(AX309="","",
IF(INDEX(Settings!$H:$H,MATCH(DM$1,Settings!$G:$G,0))=TRUE,
100-100*(AX309-MINIFS(AX:AX,$E:$E,$E309))/(MAXIFS(AX:AX,$E:$E,$E309)-MINIFS(AX:AX,$E:$E,$E309)),
100*(AX309-MINIFS(AX:AX,$E:$E,$E309))/(MAXIFS(AX:AX,$E:$E,$E309)-MINIFS(AX:AX,$E:$E,$E309))))</f>
        <v/>
      </c>
      <c r="DN309" s="223" t="str">
        <f t="array" ref="DN309">IF(AY309="","",
IF(INDEX(Settings!$H:$H,MATCH(DN$1,Settings!$G:$G,0))=TRUE,
100-100*(AY309-MINIFS(AY:AY,$E:$E,$E309))/(MAXIFS(AY:AY,$E:$E,$E309)-MINIFS(AY:AY,$E:$E,$E309)),
100*(AY309-MINIFS(AY:AY,$E:$E,$E309))/(MAXIFS(AY:AY,$E:$E,$E309)-MINIFS(AY:AY,$E:$E,$E309))))</f>
        <v/>
      </c>
      <c r="DO309" s="223" t="str">
        <f t="array" ref="DO309">IF(AZ309="","",
IF(INDEX(Settings!$H:$H,MATCH(DO$1,Settings!$G:$G,0))=TRUE,
100-100*(AZ309-MINIFS(AZ:AZ,$E:$E,$E309))/(MAXIFS(AZ:AZ,$E:$E,$E309)-MINIFS(AZ:AZ,$E:$E,$E309)),
100*(AZ309-MINIFS(AZ:AZ,$E:$E,$E309))/(MAXIFS(AZ:AZ,$E:$E,$E309)-MINIFS(AZ:AZ,$E:$E,$E309))))</f>
        <v/>
      </c>
      <c r="DP309" s="223" t="str">
        <f t="array" ref="DP309">IF(BA309="","",
IF(INDEX(Settings!$H:$H,MATCH(DP$1,Settings!$G:$G,0))=TRUE,
100-100*(BA309-MINIFS(BA:BA,$E:$E,$E309))/(MAXIFS(BA:BA,$E:$E,$E309)-MINIFS(BA:BA,$E:$E,$E309)),
100*(BA309-MINIFS(BA:BA,$E:$E,$E309))/(MAXIFS(BA:BA,$E:$E,$E309)-MINIFS(BA:BA,$E:$E,$E309))))</f>
        <v/>
      </c>
      <c r="DQ309" s="223" t="str">
        <f t="array" ref="DQ309">IF(BB309="","",
IF(INDEX(Settings!$H:$H,MATCH(DQ$1,Settings!$G:$G,0))=TRUE,
100-100*(BB309-MINIFS(BB:BB,$E:$E,$E309))/(MAXIFS(BB:BB,$E:$E,$E309)-MINIFS(BB:BB,$E:$E,$E309)),
100*(BB309-MINIFS(BB:BB,$E:$E,$E309))/(MAXIFS(BB:BB,$E:$E,$E309)-MINIFS(BB:BB,$E:$E,$E309))))</f>
        <v/>
      </c>
      <c r="DR309" s="223" t="str">
        <f t="array" ref="DR309">IF(BC309="","",
IF(INDEX(Settings!$H:$H,MATCH(DR$1,Settings!$G:$G,0))=TRUE,
100-100*(BC309-MINIFS(BC:BC,$E:$E,$E309))/(MAXIFS(BC:BC,$E:$E,$E309)-MINIFS(BC:BC,$E:$E,$E309)),
100*(BC309-MINIFS(BC:BC,$E:$E,$E309))/(MAXIFS(BC:BC,$E:$E,$E309)-MINIFS(BC:BC,$E:$E,$E309))))</f>
        <v/>
      </c>
      <c r="DS309" s="223" t="str">
        <f t="array" ref="DS309">IF(BD309="","",
IF(INDEX(Settings!$H:$H,MATCH(DS$1,Settings!$G:$G,0))=TRUE,
100-100*(BD309-MINIFS(BD:BD,$E:$E,$E309))/(MAXIFS(BD:BD,$E:$E,$E309)-MINIFS(BD:BD,$E:$E,$E309)),
100*(BD309-MINIFS(BD:BD,$E:$E,$E309))/(MAXIFS(BD:BD,$E:$E,$E309)-MINIFS(BD:BD,$E:$E,$E309))))</f>
        <v/>
      </c>
      <c r="DT309" s="223" t="str">
        <f t="array" ref="DT309">IF(BE309="","",
IF(INDEX(Settings!$H:$H,MATCH(DT$1,Settings!$G:$G,0))=TRUE,
100-100*(BE309-MINIFS(BE:BE,$E:$E,$E309))/(MAXIFS(BE:BE,$E:$E,$E309)-MINIFS(BE:BE,$E:$E,$E309)),
100*(BE309-MINIFS(BE:BE,$E:$E,$E309))/(MAXIFS(BE:BE,$E:$E,$E309)-MINIFS(BE:BE,$E:$E,$E309))))</f>
        <v/>
      </c>
      <c r="DU309" s="223" t="str">
        <f t="array" ref="DU309">IF(BF309="","",
IF(INDEX(Settings!$H:$H,MATCH(DU$1,Settings!$G:$G,0))=TRUE,
100-100*(BF309-MINIFS(BF:BF,$E:$E,$E309))/(MAXIFS(BF:BF,$E:$E,$E309)-MINIFS(BF:BF,$E:$E,$E309)),
100*(BF309-MINIFS(BF:BF,$E:$E,$E309))/(MAXIFS(BF:BF,$E:$E,$E309)-MINIFS(BF:BF,$E:$E,$E309))))</f>
        <v/>
      </c>
      <c r="DV309" s="223" t="str">
        <f t="array" ref="DV309">IF(BG309="","",
IF(INDEX(Settings!$H:$H,MATCH(DV$1,Settings!$G:$G,0))=TRUE,
100-100*(BG309-MINIFS(BG:BG,$E:$E,$E309))/(MAXIFS(BG:BG,$E:$E,$E309)-MINIFS(BG:BG,$E:$E,$E309)),
100*(BG309-MINIFS(BG:BG,$E:$E,$E309))/(MAXIFS(BG:BG,$E:$E,$E309)-MINIFS(BG:BG,$E:$E,$E309))))</f>
        <v/>
      </c>
      <c r="DW309" s="223" t="str">
        <f t="array" ref="DW309">IF(BH309="","",
IF(INDEX(Settings!$H:$H,MATCH(DW$1,Settings!$G:$G,0))=TRUE,
100-100*(BH309-MINIFS(BH:BH,$E:$E,$E309))/(MAXIFS(BH:BH,$E:$E,$E309)-MINIFS(BH:BH,$E:$E,$E309)),
100*(BH309-MINIFS(BH:BH,$E:$E,$E309))/(MAXIFS(BH:BH,$E:$E,$E309)-MINIFS(BH:BH,$E:$E,$E309))))</f>
        <v/>
      </c>
      <c r="DX309" s="223" t="str">
        <f t="array" ref="DX309">IF(BI309="","",
IF(INDEX(Settings!$H:$H,MATCH(DX$1,Settings!$G:$G,0))=TRUE,
100-100*(BI309-MINIFS(BI:BI,$E:$E,$E309))/(MAXIFS(BI:BI,$E:$E,$E309)-MINIFS(BI:BI,$E:$E,$E309)),
100*(BI309-MINIFS(BI:BI,$E:$E,$E309))/(MAXIFS(BI:BI,$E:$E,$E309)-MINIFS(BI:BI,$E:$E,$E309))))</f>
        <v/>
      </c>
      <c r="DY309" s="223" t="str">
        <f t="array" ref="DY309">IF(BJ309="","",
IF(INDEX(Settings!$H:$H,MATCH(DY$1,Settings!$G:$G,0))=TRUE,
100-100*(BJ309-MINIFS(BJ:BJ,$E:$E,$E309))/(MAXIFS(BJ:BJ,$E:$E,$E309)-MINIFS(BJ:BJ,$E:$E,$E309)),
100*(BJ309-MINIFS(BJ:BJ,$E:$E,$E309))/(MAXIFS(BJ:BJ,$E:$E,$E309)-MINIFS(BJ:BJ,$E:$E,$E309))))</f>
        <v/>
      </c>
      <c r="DZ309" s="225"/>
      <c r="EA309" s="225"/>
      <c r="EB309" s="225" t="str">
        <f t="shared" si="8"/>
        <v/>
      </c>
      <c r="EC309" s="225" t="str">
        <f t="shared" si="9"/>
        <v/>
      </c>
      <c r="ED309" s="225" t="str">
        <f t="shared" si="10"/>
        <v/>
      </c>
      <c r="EE309" s="225" t="str">
        <f t="shared" si="11"/>
        <v/>
      </c>
      <c r="EF309" s="225" t="str">
        <f t="shared" si="12"/>
        <v/>
      </c>
      <c r="EG309" s="225" t="str">
        <f t="shared" si="13"/>
        <v/>
      </c>
      <c r="EH309" s="225"/>
      <c r="EI309" s="225"/>
      <c r="EJ309" s="225"/>
      <c r="EK309" s="225"/>
      <c r="EL309" s="225"/>
      <c r="EM309" s="225"/>
    </row>
    <row r="310">
      <c r="A310" s="231"/>
      <c r="B310" s="231"/>
      <c r="C310" s="231"/>
      <c r="D310" s="231" t="str">
        <f t="array" ref="D310">IFERROR(INDEX(Profiles!$B:$B,MATCH($A310,Profiles!$A:$A,0)),"")</f>
        <v/>
      </c>
      <c r="E310" s="231"/>
      <c r="F310" s="231"/>
      <c r="G310" s="231"/>
      <c r="H310" s="231"/>
      <c r="I310" s="231" t="str">
        <f>IF(A310="","",IF(Settings!$N$3="DATE",F310&amp;": "&amp;TEXT(B310,"M/DD/YY"),F310&amp;": "&amp;H310))</f>
        <v/>
      </c>
      <c r="J310" s="231"/>
      <c r="K310" s="231"/>
      <c r="L310" s="231"/>
      <c r="M310" s="232" t="str">
        <f t="shared" si="14"/>
        <v/>
      </c>
      <c r="N310" s="231"/>
      <c r="O310" s="231"/>
      <c r="P310" s="231"/>
      <c r="Q310" s="231"/>
      <c r="R310" s="231"/>
      <c r="S310" s="230" t="str">
        <f>IFERROR(VLOOKUP(AF310, 'YOYO IR Scores'!A:C, 3, FALSE), "")
</f>
        <v/>
      </c>
      <c r="T310" s="231"/>
      <c r="U310" s="231"/>
      <c r="V310" s="231"/>
      <c r="W310" s="231"/>
      <c r="X310" s="233" t="str">
        <f t="shared" si="4"/>
        <v/>
      </c>
      <c r="Y310" s="234" t="str">
        <f t="shared" si="5"/>
        <v/>
      </c>
      <c r="Z310" s="234" t="str">
        <f t="shared" si="6"/>
        <v/>
      </c>
      <c r="AA310" s="233" t="str">
        <f t="shared" si="7"/>
        <v/>
      </c>
      <c r="AB310" s="232"/>
      <c r="AC310" s="232"/>
      <c r="AD310" s="232"/>
      <c r="AE310" s="232" t="str">
        <f>IFERROR(VLOOKUP(AF310, 'YOYO IR Scores'!A:C, 2, FALSE), "")</f>
        <v/>
      </c>
      <c r="AF310" s="232"/>
      <c r="AG310" s="232"/>
      <c r="AH310" s="232"/>
      <c r="AI310" s="232"/>
      <c r="AJ310" s="232"/>
      <c r="AK310" s="232"/>
      <c r="AL310" s="232"/>
      <c r="AM310" s="232"/>
      <c r="AN310" s="232"/>
      <c r="AO310" s="232"/>
      <c r="AP310" s="232"/>
      <c r="AQ310" s="232"/>
      <c r="AR310" s="232"/>
      <c r="AS310" s="232"/>
      <c r="AT310" s="232"/>
      <c r="AU310" s="232"/>
      <c r="AV310" s="232"/>
      <c r="AW310" s="232"/>
      <c r="AX310" s="232"/>
      <c r="AY310" s="232"/>
      <c r="AZ310" s="232"/>
      <c r="BA310" s="232"/>
      <c r="BB310" s="232"/>
      <c r="BC310" s="232"/>
      <c r="BD310" s="232"/>
      <c r="BE310" s="232"/>
      <c r="BF310" s="232"/>
      <c r="BG310" s="232"/>
      <c r="BH310" s="232"/>
      <c r="BI310" s="232"/>
      <c r="BJ310" s="232"/>
      <c r="BK310" s="232" t="str">
        <f t="array" ref="BK310">IF(J310="","",
IF(INDEX(Settings!$H:$H,MATCH(BY$1,Settings!$G:$G,0))=TRUE,
100-100*(J310-MIN(J:J))/(MAX(J:J)-MIN(J:J)),
100*(J310-MIN(J:J))/(MAX(J:J)-MIN(J:J))))</f>
        <v/>
      </c>
      <c r="BL310" s="232" t="str">
        <f t="array" ref="BL310">IF(J310="","",
IF(INDEX(Settings!$H:$H,MATCH(BY$1,Settings!$G:$G,0))=TRUE,
100-100*(J310-MINIFS(J:J,$E:$E,$E310))/(MAXIFS(J:J,$E:$E,$E310)-MINIFS(J:J,$E:$E,$E310)),
100*(J310-MINIFS(J:J,$E:$E,$E310))/(MAXIFS(J:J,$E:$E,$E310)-MINIFS(J:J,$E:$E,$E310))))</f>
        <v/>
      </c>
      <c r="BM310" s="232" t="str">
        <f t="array" ref="BM310">IF(J310="","",
IF(INDEX(Settings!$H:$H,MATCH(BY$1,Settings!$G:$G,0))=TRUE,
100-100*(J310-MINIFS(J:J,$E:$E,$E310,$I:$I,$I310))/(MAXIFS(J:J,$E:$E,$E310,$I:$I,$I310)-MINIFS(J:J,$E:$E,$E310,$I:$I,$I310)),
100*(J310-MINIFS(J:J,$E:$E,$E310,$I:$I,$I310))/(MAXIFS(J:J,$E:$E,$E310,$I:$I,$I310)-MINIFS(J:J,$E:$E,$E310,$I:$I,$I310))))</f>
        <v/>
      </c>
      <c r="BN310" s="231" t="str">
        <f t="array" ref="BN310">IF(J310="","",
IF(INDEX(Settings!$H:$H,MATCH(BY$1,Settings!$G:$G,0))=TRUE,
100-100*PERCENTRANK(J:J,J310),
100*PERCENTRANK(J:J,J310)))</f>
        <v/>
      </c>
      <c r="BO310" s="231" t="str">
        <f>IFERROR(__xludf.DUMMYFUNCTION("IF(J310="""","""",
IF(INDEX(Settings!$H:$H,MATCH(BY$1,Settings!$G:$G,0))=TRUE,
100-100*PERCENTRANK(FILTER(J:J,$E:$E=$E310),J310),
100*PERCENTRANK(FILTER(J:J,$E:$E=$E310),J310)))"),"")</f>
        <v/>
      </c>
      <c r="BP310" s="231" t="str">
        <f>IFERROR(__xludf.DUMMYFUNCTION("IF(J310="""","""",
IF(INDEX(Settings!$H:$H,MATCH(BY$1,Settings!$G:$G,0))=TRUE,
100-100*PERCENTRANK(FILTER(J:J,$E:$E=$E310,$I:$I=$I310),J310),
100*PERCENTRANK(FILTER(J:J,$E:$E=$E310,$I:$I=$I310),J310)))"),"")</f>
        <v/>
      </c>
      <c r="BQ310" s="233" t="str">
        <f t="array" ref="BQ310">IF(J310="","",
IF(INDEX(Settings!$H:$H,MATCH(BY$1,Settings!$G:$G,0))=TRUE,
-1*(J310-AVERAGE(J:J))/STDEV(J:J),
(J310-AVERAGE(J:J))/STDEV(J:J)))</f>
        <v/>
      </c>
      <c r="BR310" s="233" t="str">
        <f>IFERROR(__xludf.DUMMYFUNCTION("IF(J310="""","""",
IF(INDEX(Settings!$H:$H,MATCH(BY$1,Settings!$G:$G,0))=TRUE,
-1*(J310-AVERAGEIFS(J:J,$E:$E,$E310))/STDEV(FILTER(J:J,$E:$E=$E310)),
(J310-AVERAGEIFS(J:J,$E:$E,$E310))/STDEV(FILTER(J:J,$E:$E=$E310))))"),"")</f>
        <v/>
      </c>
      <c r="BS310" s="233"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1"/>
      <c r="BX310" s="231"/>
      <c r="BY310" s="232" t="str">
        <f t="array" ref="BY310">IF(J310="","",
IF(INDEX(Settings!$H:$H,MATCH(BY$1,Settings!$G:$G,0))=TRUE,
100-100*(J310-MINIFS(J:J,$E:$E,$E310))/(MAXIFS(J:J,$E:$E,$E310)-MINIFS(J:J,$E:$E,$E310)),
100*(J310-MINIFS(J:J,$E:$E,$E310))/(MAXIFS(J:J,$E:$E,$E310)-MINIFS(J:J,$E:$E,$E310))))</f>
        <v/>
      </c>
      <c r="BZ310" s="232" t="str">
        <f t="array" ref="BZ310">IF(K310="","",
IF(INDEX(Settings!$H:$H,MATCH(BZ$1,Settings!$G:$G,0))=TRUE,
100-100*(K310-MINIFS(K:K,$E:$E,$E310))/(MAXIFS(K:K,$E:$E,$E310)-MINIFS(K:K,$E:$E,$E310)),
100*(K310-MINIFS(K:K,$E:$E,$E310))/(MAXIFS(K:K,$E:$E,$E310)-MINIFS(K:K,$E:$E,$E310))))</f>
        <v/>
      </c>
      <c r="CA310" s="232" t="str">
        <f t="array" ref="CA310">IF(L310="","",
IF(INDEX(Settings!$H:$H,MATCH(CA$1,Settings!$G:$G,0))=TRUE,
100-100*(L310-MINIFS(L:L,$E:$E,$E310))/(MAXIFS(L:L,$E:$E,$E310)-MINIFS(L:L,$E:$E,$E310)),
100*(L310-MINIFS(L:L,$E:$E,$E310))/(MAXIFS(L:L,$E:$E,$E310)-MINIFS(L:L,$E:$E,$E310))))</f>
        <v/>
      </c>
      <c r="CB310" s="232" t="str">
        <f t="array" ref="CB310">IF(M310="","",
IF(INDEX(Settings!$H:$H,MATCH(CB$1,Settings!$G:$G,0))=TRUE,
100-100*(M310-MINIFS(M:M,$E:$E,$E310))/(MAXIFS(M:M,$E:$E,$E310)-MINIFS(M:M,$E:$E,$E310)),
100*(M310-MINIFS(M:M,$E:$E,$E310))/(MAXIFS(M:M,$E:$E,$E310)-MINIFS(M:M,$E:$E,$E310))))</f>
        <v/>
      </c>
      <c r="CC310" s="232" t="str">
        <f t="array" ref="CC310">IF(N310="","",
IF(INDEX(Settings!$H:$H,MATCH(CC$1,Settings!$G:$G,0))=TRUE,
100-100*(N310-MINIFS(N:N,$E:$E,$E310))/(MAXIFS(N:N,$E:$E,$E310)-MINIFS(N:N,$E:$E,$E310)),
100*(N310-MINIFS(N:N,$E:$E,$E310))/(MAXIFS(N:N,$E:$E,$E310)-MINIFS(N:N,$E:$E,$E310))))</f>
        <v/>
      </c>
      <c r="CD310" s="232" t="str">
        <f t="array" ref="CD310">IF(O310="","",
IF(INDEX(Settings!$H:$H,MATCH(CD$1,Settings!$G:$G,0))=TRUE,
100-100*(O310-MINIFS(O:O,$E:$E,$E310))/(MAXIFS(O:O,$E:$E,$E310)-MINIFS(O:O,$E:$E,$E310)),
100*(O310-MINIFS(O:O,$E:$E,$E310))/(MAXIFS(O:O,$E:$E,$E310)-MINIFS(O:O,$E:$E,$E310))))</f>
        <v/>
      </c>
      <c r="CE310" s="232" t="str">
        <f t="array" ref="CE310">IF(P310="","",
IF(INDEX(Settings!$H:$H,MATCH(CE$1,Settings!$G:$G,0))=TRUE,
100-100*(P310-MINIFS(P:P,$E:$E,$E310))/(MAXIFS(P:P,$E:$E,$E310)-MINIFS(P:P,$E:$E,$E310)),
100*(P310-MINIFS(P:P,$E:$E,$E310))/(MAXIFS(P:P,$E:$E,$E310)-MINIFS(P:P,$E:$E,$E310))))</f>
        <v/>
      </c>
      <c r="CF310" s="232" t="str">
        <f t="array" ref="CF310">IF(Q310="","",
IF(INDEX(Settings!$H:$H,MATCH(CF$1,Settings!$G:$G,0))=TRUE,
100-100*(Q310-MINIFS(Q:Q,$E:$E,$E310))/(MAXIFS(Q:Q,$E:$E,$E310)-MINIFS(Q:Q,$E:$E,$E310)),
100*(Q310-MINIFS(Q:Q,$E:$E,$E310))/(MAXIFS(Q:Q,$E:$E,$E310)-MINIFS(Q:Q,$E:$E,$E310))))</f>
        <v/>
      </c>
      <c r="CG310" s="232" t="str">
        <f t="array" ref="CG310">IF(R310="","",
IF(INDEX(Settings!$H:$H,MATCH(CG$1,Settings!$G:$G,0))=TRUE,
100-100*(R310-MINIFS(R:R,$E:$E,$E310))/(MAXIFS(R:R,$E:$E,$E310)-MINIFS(R:R,$E:$E,$E310)),
100*(R310-MINIFS(R:R,$E:$E,$E310))/(MAXIFS(R:R,$E:$E,$E310)-MINIFS(R:R,$E:$E,$E310))))</f>
        <v/>
      </c>
      <c r="CH310" s="232" t="str">
        <f t="array" ref="CH310">IF(S310="","",
IF(INDEX(Settings!$H:$H,MATCH(CH$1,Settings!$G:$G,0))=TRUE,
100-100*(S310-MINIFS(S:S,$E:$E,$E310))/(MAXIFS(S:S,$E:$E,$E310)-MINIFS(S:S,$E:$E,$E310)),
100*(S310-MINIFS(S:S,$E:$E,$E310))/(MAXIFS(S:S,$E:$E,$E310)-MINIFS(S:S,$E:$E,$E310))))</f>
        <v/>
      </c>
      <c r="CI310" s="232" t="str">
        <f t="array" ref="CI310">IF(T310="","",
IF(INDEX(Settings!$H:$H,MATCH(CI$1,Settings!$G:$G,0))=TRUE,
100-100*(T310-MINIFS(T:T,$E:$E,$E310))/(MAXIFS(T:T,$E:$E,$E310)-MINIFS(T:T,$E:$E,$E310)),
100*(T310-MINIFS(T:T,$E:$E,$E310))/(MAXIFS(T:T,$E:$E,$E310)-MINIFS(T:T,$E:$E,$E310))))</f>
        <v/>
      </c>
      <c r="CJ310" s="232" t="str">
        <f t="array" ref="CJ310">IF(U310="","",
IF(INDEX(Settings!$H:$H,MATCH(CJ$1,Settings!$G:$G,0))=TRUE,
100-100*(U310-MINIFS(U:U,$E:$E,$E310))/(MAXIFS(U:U,$E:$E,$E310)-MINIFS(U:U,$E:$E,$E310)),
100*(U310-MINIFS(U:U,$E:$E,$E310))/(MAXIFS(U:U,$E:$E,$E310)-MINIFS(U:U,$E:$E,$E310))))</f>
        <v/>
      </c>
      <c r="CK310" s="232" t="str">
        <f t="array" ref="CK310">IF(V310="","",
IF(INDEX(Settings!$H:$H,MATCH(CK$1,Settings!$G:$G,0))=TRUE,
100-100*(V310-MINIFS(V:V,$E:$E,$E310))/(MAXIFS(V:V,$E:$E,$E310)-MINIFS(V:V,$E:$E,$E310)),
100*(V310-MINIFS(V:V,$E:$E,$E310))/(MAXIFS(V:V,$E:$E,$E310)-MINIFS(V:V,$E:$E,$E310))))</f>
        <v/>
      </c>
      <c r="CL310" s="232" t="str">
        <f t="array" ref="CL310">IF(W310="","",
IF(INDEX(Settings!$H:$H,MATCH(CL$1,Settings!$G:$G,0))=TRUE,
100-100*(W310-MINIFS(W:W,$E:$E,$E310))/(MAXIFS(W:W,$E:$E,$E310)-MINIFS(W:W,$E:$E,$E310)),
100*(W310-MINIFS(W:W,$E:$E,$E310))/(MAXIFS(W:W,$E:$E,$E310)-MINIFS(W:W,$E:$E,$E310))))</f>
        <v/>
      </c>
      <c r="CM310" s="232" t="str">
        <f t="array" ref="CM310">IF(X310="","",
IF(INDEX(Settings!$H:$H,MATCH(CM$1,Settings!$G:$G,0))=TRUE,
100-100*(X310-MINIFS(X:X,$E:$E,$E310))/(MAXIFS(X:X,$E:$E,$E310)-MINIFS(X:X,$E:$E,$E310)),
100*(X310-MINIFS(X:X,$E:$E,$E310))/(MAXIFS(X:X,$E:$E,$E310)-MINIFS(X:X,$E:$E,$E310))))</f>
        <v/>
      </c>
      <c r="CN310" s="232" t="str">
        <f t="array" ref="CN310">IF(Y310="","",
IF(INDEX(Settings!$H:$H,MATCH(CN$1,Settings!$G:$G,0))=TRUE,
100-100*(Y310-MINIFS(Y:Y,$E:$E,$E310))/(MAXIFS(Y:Y,$E:$E,$E310)-MINIFS(Y:Y,$E:$E,$E310)),
100*(Y310-MINIFS(Y:Y,$E:$E,$E310))/(MAXIFS(Y:Y,$E:$E,$E310)-MINIFS(Y:Y,$E:$E,$E310))))</f>
        <v/>
      </c>
      <c r="CO310" s="232" t="str">
        <f t="array" ref="CO310">IF(Z310="","",
IF(INDEX(Settings!$H:$H,MATCH(CO$1,Settings!$G:$G,0))=TRUE,
100-100*(Z310-MINIFS(Z:Z,$E:$E,$E310))/(MAXIFS(Z:Z,$E:$E,$E310)-MINIFS(Z:Z,$E:$E,$E310)),
100*(Z310-MINIFS(Z:Z,$E:$E,$E310))/(MAXIFS(Z:Z,$E:$E,$E310)-MINIFS(Z:Z,$E:$E,$E310))))</f>
        <v/>
      </c>
      <c r="CP310" s="232" t="str">
        <f t="array" ref="CP310">IF(AA310="","",
IF(INDEX(Settings!$H:$H,MATCH(CP$1,Settings!$G:$G,0))=TRUE,
100-100*(AA310-MINIFS(AA:AA,$E:$E,$E310))/(MAXIFS(AA:AA,$E:$E,$E310)-MINIFS(AA:AA,$E:$E,$E310)),
100*(AA310-MINIFS(AA:AA,$E:$E,$E310))/(MAXIFS(AA:AA,$E:$E,$E310)-MINIFS(AA:AA,$E:$E,$E310))))</f>
        <v/>
      </c>
      <c r="CQ310" s="232" t="str">
        <f t="array" ref="CQ310">IF(AB310="","",
IF(INDEX(Settings!$H:$H,MATCH(CQ$1,Settings!$G:$G,0))=TRUE,
100-100*(AB310-MINIFS(AB:AB,$E:$E,$E310))/(MAXIFS(AB:AB,$E:$E,$E310)-MINIFS(AB:AB,$E:$E,$E310)),
100*(AB310-MINIFS(AB:AB,$E:$E,$E310))/(MAXIFS(AB:AB,$E:$E,$E310)-MINIFS(AB:AB,$E:$E,$E310))))</f>
        <v/>
      </c>
      <c r="CR310" s="232" t="str">
        <f t="array" ref="CR310">IF(AC310="","",
IF(INDEX(Settings!$H:$H,MATCH(CR$1,Settings!$G:$G,0))=TRUE,
100-100*(AC310-MINIFS(AC:AC,$E:$E,$E310))/(MAXIFS(AC:AC,$E:$E,$E310)-MINIFS(AC:AC,$E:$E,$E310)),
100*(AC310-MINIFS(AC:AC,$E:$E,$E310))/(MAXIFS(AC:AC,$E:$E,$E310)-MINIFS(AC:AC,$E:$E,$E310))))</f>
        <v/>
      </c>
      <c r="CS310" s="232" t="str">
        <f t="array" ref="CS310">IF(AD310="","",
IF(INDEX(Settings!$H:$H,MATCH(CS$1,Settings!$G:$G,0))=TRUE,
100-100*(AD310-MINIFS(AD:AD,$E:$E,$E310))/(MAXIFS(AD:AD,$E:$E,$E310)-MINIFS(AD:AD,$E:$E,$E310)),
100*(AD310-MINIFS(AD:AD,$E:$E,$E310))/(MAXIFS(AD:AD,$E:$E,$E310)-MINIFS(AD:AD,$E:$E,$E310))))</f>
        <v/>
      </c>
      <c r="CT310" s="232" t="str">
        <f t="array" ref="CT310">IF(AE310="","",
IF(INDEX(Settings!$H:$H,MATCH(CT$1,Settings!$G:$G,0))=TRUE,
100-100*(AE310-MINIFS(AE:AE,$E:$E,$E310))/(MAXIFS(AE:AE,$E:$E,$E310)-MINIFS(AE:AE,$E:$E,$E310)),
100*(AE310-MINIFS(AE:AE,$E:$E,$E310))/(MAXIFS(AE:AE,$E:$E,$E310)-MINIFS(AE:AE,$E:$E,$E310))))</f>
        <v/>
      </c>
      <c r="CU310" s="232" t="str">
        <f t="array" ref="CU310">IF(AF310="","",
IF(INDEX(Settings!$H:$H,MATCH(CU$1,Settings!$G:$G,0))=TRUE,
100-100*(AF310-MINIFS(AF:AF,$E:$E,$E310))/(MAXIFS(AF:AF,$E:$E,$E310)-MINIFS(AF:AF,$E:$E,$E310)),
100*(AF310-MINIFS(AF:AF,$E:$E,$E310))/(MAXIFS(AF:AF,$E:$E,$E310)-MINIFS(AF:AF,$E:$E,$E310))))</f>
        <v/>
      </c>
      <c r="CV310" s="232" t="str">
        <f t="array" ref="CV310">IF(AG310="","",
IF(INDEX(Settings!$H:$H,MATCH(CV$1,Settings!$G:$G,0))=TRUE,
100-100*(AG310-MINIFS(AG:AG,$E:$E,$E310))/(MAXIFS(AG:AG,$E:$E,$E310)-MINIFS(AG:AG,$E:$E,$E310)),
100*(AG310-MINIFS(AG:AG,$E:$E,$E310))/(MAXIFS(AG:AG,$E:$E,$E310)-MINIFS(AG:AG,$E:$E,$E310))))</f>
        <v/>
      </c>
      <c r="CW310" s="232" t="str">
        <f t="array" ref="CW310">IF(AH310="","",
IF(INDEX(Settings!$H:$H,MATCH(CW$1,Settings!$G:$G,0))=TRUE,
100-100*(AH310-MINIFS(AH:AH,$E:$E,$E310))/(MAXIFS(AH:AH,$E:$E,$E310)-MINIFS(AH:AH,$E:$E,$E310)),
100*(AH310-MINIFS(AH:AH,$E:$E,$E310))/(MAXIFS(AH:AH,$E:$E,$E310)-MINIFS(AH:AH,$E:$E,$E310))))</f>
        <v/>
      </c>
      <c r="CX310" s="232" t="str">
        <f t="array" ref="CX310">IF(AI310="","",
IF(INDEX(Settings!$H:$H,MATCH(CX$1,Settings!$G:$G,0))=TRUE,
100-100*(AI310-MINIFS(AI:AI,$E:$E,$E310))/(MAXIFS(AI:AI,$E:$E,$E310)-MINIFS(AI:AI,$E:$E,$E310)),
100*(AI310-MINIFS(AI:AI,$E:$E,$E310))/(MAXIFS(AI:AI,$E:$E,$E310)-MINIFS(AI:AI,$E:$E,$E310))))</f>
        <v/>
      </c>
      <c r="CY310" s="232" t="str">
        <f t="array" ref="CY310">IF(AJ310="","",
IF(INDEX(Settings!$H:$H,MATCH(CY$1,Settings!$G:$G,0))=TRUE,
100-100*(AJ310-MINIFS(AJ:AJ,$E:$E,$E310))/(MAXIFS(AJ:AJ,$E:$E,$E310)-MINIFS(AJ:AJ,$E:$E,$E310)),
100*(AJ310-MINIFS(AJ:AJ,$E:$E,$E310))/(MAXIFS(AJ:AJ,$E:$E,$E310)-MINIFS(AJ:AJ,$E:$E,$E310))))</f>
        <v/>
      </c>
      <c r="CZ310" s="232" t="str">
        <f t="array" ref="CZ310">IF(AK310="","",
IF(INDEX(Settings!$H:$H,MATCH(CZ$1,Settings!$G:$G,0))=TRUE,
100-100*(AK310-MINIFS(AK:AK,$E:$E,$E310))/(MAXIFS(AK:AK,$E:$E,$E310)-MINIFS(AK:AK,$E:$E,$E310)),
100*(AK310-MINIFS(AK:AK,$E:$E,$E310))/(MAXIFS(AK:AK,$E:$E,$E310)-MINIFS(AK:AK,$E:$E,$E310))))</f>
        <v/>
      </c>
      <c r="DA310" s="232" t="str">
        <f t="array" ref="DA310">IF(AL310="","",
IF(INDEX(Settings!$H:$H,MATCH(DA$1,Settings!$G:$G,0))=TRUE,
100-100*(AL310-MINIFS(AL:AL,$E:$E,$E310))/(MAXIFS(AL:AL,$E:$E,$E310)-MINIFS(AL:AL,$E:$E,$E310)),
100*(AL310-MINIFS(AL:AL,$E:$E,$E310))/(MAXIFS(AL:AL,$E:$E,$E310)-MINIFS(AL:AL,$E:$E,$E310))))</f>
        <v/>
      </c>
      <c r="DB310" s="232" t="str">
        <f t="array" ref="DB310">IF(AM310="","",
IF(INDEX(Settings!$H:$H,MATCH(DB$1,Settings!$G:$G,0))=TRUE,
100-100*(AM310-MINIFS(AM:AM,$E:$E,$E310))/(MAXIFS(AM:AM,$E:$E,$E310)-MINIFS(AM:AM,$E:$E,$E310)),
100*(AM310-MINIFS(AM:AM,$E:$E,$E310))/(MAXIFS(AM:AM,$E:$E,$E310)-MINIFS(AM:AM,$E:$E,$E310))))</f>
        <v/>
      </c>
      <c r="DC310" s="232" t="str">
        <f t="array" ref="DC310">IF(AN310="","",
IF(INDEX(Settings!$H:$H,MATCH(DC$1,Settings!$G:$G,0))=TRUE,
100-100*(AN310-MINIFS(AN:AN,$E:$E,$E310))/(MAXIFS(AN:AN,$E:$E,$E310)-MINIFS(AN:AN,$E:$E,$E310)),
100*(AN310-MINIFS(AN:AN,$E:$E,$E310))/(MAXIFS(AN:AN,$E:$E,$E310)-MINIFS(AN:AN,$E:$E,$E310))))</f>
        <v/>
      </c>
      <c r="DD310" s="232" t="str">
        <f t="array" ref="DD310">IF(AO310="","",
IF(INDEX(Settings!$H:$H,MATCH(DD$1,Settings!$G:$G,0))=TRUE,
100-100*(AO310-MINIFS(AO:AO,$E:$E,$E310))/(MAXIFS(AO:AO,$E:$E,$E310)-MINIFS(AO:AO,$E:$E,$E310)),
100*(AO310-MINIFS(AO:AO,$E:$E,$E310))/(MAXIFS(AO:AO,$E:$E,$E310)-MINIFS(AO:AO,$E:$E,$E310))))</f>
        <v/>
      </c>
      <c r="DE310" s="232" t="str">
        <f t="array" ref="DE310">IF(AP310="","",
IF(INDEX(Settings!$H:$H,MATCH(DE$1,Settings!$G:$G,0))=TRUE,
100-100*(AP310-MINIFS(AP:AP,$E:$E,$E310))/(MAXIFS(AP:AP,$E:$E,$E310)-MINIFS(AP:AP,$E:$E,$E310)),
100*(AP310-MINIFS(AP:AP,$E:$E,$E310))/(MAXIFS(AP:AP,$E:$E,$E310)-MINIFS(AP:AP,$E:$E,$E310))))</f>
        <v/>
      </c>
      <c r="DF310" s="232" t="str">
        <f t="array" ref="DF310">IF(AQ310="","",
IF(INDEX(Settings!$H:$H,MATCH(DF$1,Settings!$G:$G,0))=TRUE,
100-100*(AQ310-MINIFS(AQ:AQ,$E:$E,$E310))/(MAXIFS(AQ:AQ,$E:$E,$E310)-MINIFS(AQ:AQ,$E:$E,$E310)),
100*(AQ310-MINIFS(AQ:AQ,$E:$E,$E310))/(MAXIFS(AQ:AQ,$E:$E,$E310)-MINIFS(AQ:AQ,$E:$E,$E310))))</f>
        <v/>
      </c>
      <c r="DG310" s="232" t="str">
        <f t="array" ref="DG310">IF(AR310="","",
IF(INDEX(Settings!$H:$H,MATCH(DG$1,Settings!$G:$G,0))=TRUE,
100-100*(AR310-MINIFS(AR:AR,$E:$E,$E310))/(MAXIFS(AR:AR,$E:$E,$E310)-MINIFS(AR:AR,$E:$E,$E310)),
100*(AR310-MINIFS(AR:AR,$E:$E,$E310))/(MAXIFS(AR:AR,$E:$E,$E310)-MINIFS(AR:AR,$E:$E,$E310))))</f>
        <v/>
      </c>
      <c r="DH310" s="232" t="str">
        <f t="array" ref="DH310">IF(AS310="","",
IF(INDEX(Settings!$H:$H,MATCH(DH$1,Settings!$G:$G,0))=TRUE,
100-100*(AS310-MINIFS(AS:AS,$E:$E,$E310))/(MAXIFS(AS:AS,$E:$E,$E310)-MINIFS(AS:AS,$E:$E,$E310)),
100*(AS310-MINIFS(AS:AS,$E:$E,$E310))/(MAXIFS(AS:AS,$E:$E,$E310)-MINIFS(AS:AS,$E:$E,$E310))))</f>
        <v/>
      </c>
      <c r="DI310" s="232" t="str">
        <f t="array" ref="DI310">IF(AT310="","",
IF(INDEX(Settings!$H:$H,MATCH(DI$1,Settings!$G:$G,0))=TRUE,
100-100*(AT310-MINIFS(AT:AT,$E:$E,$E310))/(MAXIFS(AT:AT,$E:$E,$E310)-MINIFS(AT:AT,$E:$E,$E310)),
100*(AT310-MINIFS(AT:AT,$E:$E,$E310))/(MAXIFS(AT:AT,$E:$E,$E310)-MINIFS(AT:AT,$E:$E,$E310))))</f>
        <v/>
      </c>
      <c r="DJ310" s="232" t="str">
        <f t="array" ref="DJ310">IF(AU310="","",
IF(INDEX(Settings!$H:$H,MATCH(DJ$1,Settings!$G:$G,0))=TRUE,
100-100*(AU310-MINIFS(AU:AU,$E:$E,$E310))/(MAXIFS(AU:AU,$E:$E,$E310)-MINIFS(AU:AU,$E:$E,$E310)),
100*(AU310-MINIFS(AU:AU,$E:$E,$E310))/(MAXIFS(AU:AU,$E:$E,$E310)-MINIFS(AU:AU,$E:$E,$E310))))</f>
        <v/>
      </c>
      <c r="DK310" s="232" t="str">
        <f t="array" ref="DK310">IF(AV310="","",
IF(INDEX(Settings!$H:$H,MATCH(DK$1,Settings!$G:$G,0))=TRUE,
100-100*(AV310-MINIFS(AV:AV,$E:$E,$E310))/(MAXIFS(AV:AV,$E:$E,$E310)-MINIFS(AV:AV,$E:$E,$E310)),
100*(AV310-MINIFS(AV:AV,$E:$E,$E310))/(MAXIFS(AV:AV,$E:$E,$E310)-MINIFS(AV:AV,$E:$E,$E310))))</f>
        <v/>
      </c>
      <c r="DL310" s="232" t="str">
        <f t="array" ref="DL310">IF(AW310="","",
IF(INDEX(Settings!$H:$H,MATCH(DL$1,Settings!$G:$G,0))=TRUE,
100-100*(AW310-MINIFS(AW:AW,$E:$E,$E310))/(MAXIFS(AW:AW,$E:$E,$E310)-MINIFS(AW:AW,$E:$E,$E310)),
100*(AW310-MINIFS(AW:AW,$E:$E,$E310))/(MAXIFS(AW:AW,$E:$E,$E310)-MINIFS(AW:AW,$E:$E,$E310))))</f>
        <v/>
      </c>
      <c r="DM310" s="232" t="str">
        <f t="array" ref="DM310">IF(AX310="","",
IF(INDEX(Settings!$H:$H,MATCH(DM$1,Settings!$G:$G,0))=TRUE,
100-100*(AX310-MINIFS(AX:AX,$E:$E,$E310))/(MAXIFS(AX:AX,$E:$E,$E310)-MINIFS(AX:AX,$E:$E,$E310)),
100*(AX310-MINIFS(AX:AX,$E:$E,$E310))/(MAXIFS(AX:AX,$E:$E,$E310)-MINIFS(AX:AX,$E:$E,$E310))))</f>
        <v/>
      </c>
      <c r="DN310" s="232" t="str">
        <f t="array" ref="DN310">IF(AY310="","",
IF(INDEX(Settings!$H:$H,MATCH(DN$1,Settings!$G:$G,0))=TRUE,
100-100*(AY310-MINIFS(AY:AY,$E:$E,$E310))/(MAXIFS(AY:AY,$E:$E,$E310)-MINIFS(AY:AY,$E:$E,$E310)),
100*(AY310-MINIFS(AY:AY,$E:$E,$E310))/(MAXIFS(AY:AY,$E:$E,$E310)-MINIFS(AY:AY,$E:$E,$E310))))</f>
        <v/>
      </c>
      <c r="DO310" s="232" t="str">
        <f t="array" ref="DO310">IF(AZ310="","",
IF(INDEX(Settings!$H:$H,MATCH(DO$1,Settings!$G:$G,0))=TRUE,
100-100*(AZ310-MINIFS(AZ:AZ,$E:$E,$E310))/(MAXIFS(AZ:AZ,$E:$E,$E310)-MINIFS(AZ:AZ,$E:$E,$E310)),
100*(AZ310-MINIFS(AZ:AZ,$E:$E,$E310))/(MAXIFS(AZ:AZ,$E:$E,$E310)-MINIFS(AZ:AZ,$E:$E,$E310))))</f>
        <v/>
      </c>
      <c r="DP310" s="232" t="str">
        <f t="array" ref="DP310">IF(BA310="","",
IF(INDEX(Settings!$H:$H,MATCH(DP$1,Settings!$G:$G,0))=TRUE,
100-100*(BA310-MINIFS(BA:BA,$E:$E,$E310))/(MAXIFS(BA:BA,$E:$E,$E310)-MINIFS(BA:BA,$E:$E,$E310)),
100*(BA310-MINIFS(BA:BA,$E:$E,$E310))/(MAXIFS(BA:BA,$E:$E,$E310)-MINIFS(BA:BA,$E:$E,$E310))))</f>
        <v/>
      </c>
      <c r="DQ310" s="232" t="str">
        <f t="array" ref="DQ310">IF(BB310="","",
IF(INDEX(Settings!$H:$H,MATCH(DQ$1,Settings!$G:$G,0))=TRUE,
100-100*(BB310-MINIFS(BB:BB,$E:$E,$E310))/(MAXIFS(BB:BB,$E:$E,$E310)-MINIFS(BB:BB,$E:$E,$E310)),
100*(BB310-MINIFS(BB:BB,$E:$E,$E310))/(MAXIFS(BB:BB,$E:$E,$E310)-MINIFS(BB:BB,$E:$E,$E310))))</f>
        <v/>
      </c>
      <c r="DR310" s="232" t="str">
        <f t="array" ref="DR310">IF(BC310="","",
IF(INDEX(Settings!$H:$H,MATCH(DR$1,Settings!$G:$G,0))=TRUE,
100-100*(BC310-MINIFS(BC:BC,$E:$E,$E310))/(MAXIFS(BC:BC,$E:$E,$E310)-MINIFS(BC:BC,$E:$E,$E310)),
100*(BC310-MINIFS(BC:BC,$E:$E,$E310))/(MAXIFS(BC:BC,$E:$E,$E310)-MINIFS(BC:BC,$E:$E,$E310))))</f>
        <v/>
      </c>
      <c r="DS310" s="232" t="str">
        <f t="array" ref="DS310">IF(BD310="","",
IF(INDEX(Settings!$H:$H,MATCH(DS$1,Settings!$G:$G,0))=TRUE,
100-100*(BD310-MINIFS(BD:BD,$E:$E,$E310))/(MAXIFS(BD:BD,$E:$E,$E310)-MINIFS(BD:BD,$E:$E,$E310)),
100*(BD310-MINIFS(BD:BD,$E:$E,$E310))/(MAXIFS(BD:BD,$E:$E,$E310)-MINIFS(BD:BD,$E:$E,$E310))))</f>
        <v/>
      </c>
      <c r="DT310" s="232" t="str">
        <f t="array" ref="DT310">IF(BE310="","",
IF(INDEX(Settings!$H:$H,MATCH(DT$1,Settings!$G:$G,0))=TRUE,
100-100*(BE310-MINIFS(BE:BE,$E:$E,$E310))/(MAXIFS(BE:BE,$E:$E,$E310)-MINIFS(BE:BE,$E:$E,$E310)),
100*(BE310-MINIFS(BE:BE,$E:$E,$E310))/(MAXIFS(BE:BE,$E:$E,$E310)-MINIFS(BE:BE,$E:$E,$E310))))</f>
        <v/>
      </c>
      <c r="DU310" s="232" t="str">
        <f t="array" ref="DU310">IF(BF310="","",
IF(INDEX(Settings!$H:$H,MATCH(DU$1,Settings!$G:$G,0))=TRUE,
100-100*(BF310-MINIFS(BF:BF,$E:$E,$E310))/(MAXIFS(BF:BF,$E:$E,$E310)-MINIFS(BF:BF,$E:$E,$E310)),
100*(BF310-MINIFS(BF:BF,$E:$E,$E310))/(MAXIFS(BF:BF,$E:$E,$E310)-MINIFS(BF:BF,$E:$E,$E310))))</f>
        <v/>
      </c>
      <c r="DV310" s="232" t="str">
        <f t="array" ref="DV310">IF(BG310="","",
IF(INDEX(Settings!$H:$H,MATCH(DV$1,Settings!$G:$G,0))=TRUE,
100-100*(BG310-MINIFS(BG:BG,$E:$E,$E310))/(MAXIFS(BG:BG,$E:$E,$E310)-MINIFS(BG:BG,$E:$E,$E310)),
100*(BG310-MINIFS(BG:BG,$E:$E,$E310))/(MAXIFS(BG:BG,$E:$E,$E310)-MINIFS(BG:BG,$E:$E,$E310))))</f>
        <v/>
      </c>
      <c r="DW310" s="232" t="str">
        <f t="array" ref="DW310">IF(BH310="","",
IF(INDEX(Settings!$H:$H,MATCH(DW$1,Settings!$G:$G,0))=TRUE,
100-100*(BH310-MINIFS(BH:BH,$E:$E,$E310))/(MAXIFS(BH:BH,$E:$E,$E310)-MINIFS(BH:BH,$E:$E,$E310)),
100*(BH310-MINIFS(BH:BH,$E:$E,$E310))/(MAXIFS(BH:BH,$E:$E,$E310)-MINIFS(BH:BH,$E:$E,$E310))))</f>
        <v/>
      </c>
      <c r="DX310" s="232" t="str">
        <f t="array" ref="DX310">IF(BI310="","",
IF(INDEX(Settings!$H:$H,MATCH(DX$1,Settings!$G:$G,0))=TRUE,
100-100*(BI310-MINIFS(BI:BI,$E:$E,$E310))/(MAXIFS(BI:BI,$E:$E,$E310)-MINIFS(BI:BI,$E:$E,$E310)),
100*(BI310-MINIFS(BI:BI,$E:$E,$E310))/(MAXIFS(BI:BI,$E:$E,$E310)-MINIFS(BI:BI,$E:$E,$E310))))</f>
        <v/>
      </c>
      <c r="DY310" s="232" t="str">
        <f t="array" ref="DY310">IF(BJ310="","",
IF(INDEX(Settings!$H:$H,MATCH(DY$1,Settings!$G:$G,0))=TRUE,
100-100*(BJ310-MINIFS(BJ:BJ,$E:$E,$E310))/(MAXIFS(BJ:BJ,$E:$E,$E310)-MINIFS(BJ:BJ,$E:$E,$E310)),
100*(BJ310-MINIFS(BJ:BJ,$E:$E,$E310))/(MAXIFS(BJ:BJ,$E:$E,$E310)-MINIFS(BJ:BJ,$E:$E,$E310))))</f>
        <v/>
      </c>
      <c r="DZ310" s="234"/>
      <c r="EA310" s="234"/>
      <c r="EB310" s="234" t="str">
        <f t="shared" si="8"/>
        <v/>
      </c>
      <c r="EC310" s="234" t="str">
        <f t="shared" si="9"/>
        <v/>
      </c>
      <c r="ED310" s="234" t="str">
        <f t="shared" si="10"/>
        <v/>
      </c>
      <c r="EE310" s="234" t="str">
        <f t="shared" si="11"/>
        <v/>
      </c>
      <c r="EF310" s="234" t="str">
        <f t="shared" si="12"/>
        <v/>
      </c>
      <c r="EG310" s="234" t="str">
        <f t="shared" si="13"/>
        <v/>
      </c>
      <c r="EH310" s="234"/>
      <c r="EI310" s="234"/>
      <c r="EJ310" s="234"/>
      <c r="EK310" s="234"/>
      <c r="EL310" s="234"/>
      <c r="EM310" s="234"/>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3" t="str">
        <f t="shared" si="14"/>
        <v/>
      </c>
      <c r="N311" s="49"/>
      <c r="O311" s="49"/>
      <c r="P311" s="49"/>
      <c r="Q311" s="49"/>
      <c r="R311" s="49"/>
      <c r="S311" s="222" t="str">
        <f>IFERROR(VLOOKUP(AF311, 'YOYO IR Scores'!A:C, 3, FALSE), "")
</f>
        <v/>
      </c>
      <c r="T311" s="49"/>
      <c r="U311" s="49"/>
      <c r="V311" s="49"/>
      <c r="W311" s="49"/>
      <c r="X311" s="224" t="str">
        <f t="shared" si="4"/>
        <v/>
      </c>
      <c r="Y311" s="225" t="str">
        <f t="shared" si="5"/>
        <v/>
      </c>
      <c r="Z311" s="225" t="str">
        <f t="shared" si="6"/>
        <v/>
      </c>
      <c r="AA311" s="224" t="str">
        <f t="shared" si="7"/>
        <v/>
      </c>
      <c r="AB311" s="223"/>
      <c r="AC311" s="223"/>
      <c r="AD311" s="223"/>
      <c r="AE311" s="223" t="str">
        <f>IFERROR(VLOOKUP(AF311, 'YOYO IR Scores'!A:C, 2, FALSE), "")</f>
        <v/>
      </c>
      <c r="AF311" s="223"/>
      <c r="AG311" s="223"/>
      <c r="AH311" s="223"/>
      <c r="AI311" s="223"/>
      <c r="AJ311" s="223"/>
      <c r="AK311" s="223"/>
      <c r="AL311" s="223"/>
      <c r="AM311" s="223"/>
      <c r="AN311" s="223"/>
      <c r="AO311" s="223"/>
      <c r="AP311" s="223"/>
      <c r="AQ311" s="223"/>
      <c r="AR311" s="223"/>
      <c r="AS311" s="223"/>
      <c r="AT311" s="223"/>
      <c r="AU311" s="223"/>
      <c r="AV311" s="223"/>
      <c r="AW311" s="223"/>
      <c r="AX311" s="223"/>
      <c r="AY311" s="223"/>
      <c r="AZ311" s="223"/>
      <c r="BA311" s="223"/>
      <c r="BB311" s="223"/>
      <c r="BC311" s="223"/>
      <c r="BD311" s="223"/>
      <c r="BE311" s="223"/>
      <c r="BF311" s="223"/>
      <c r="BG311" s="223"/>
      <c r="BH311" s="223"/>
      <c r="BI311" s="223"/>
      <c r="BJ311" s="223"/>
      <c r="BK311" s="223" t="str">
        <f t="array" ref="BK311">IF(J311="","",
IF(INDEX(Settings!$H:$H,MATCH(BY$1,Settings!$G:$G,0))=TRUE,
100-100*(J311-MIN(J:J))/(MAX(J:J)-MIN(J:J)),
100*(J311-MIN(J:J))/(MAX(J:J)-MIN(J:J))))</f>
        <v/>
      </c>
      <c r="BL311" s="223" t="str">
        <f t="array" ref="BL311">IF(J311="","",
IF(INDEX(Settings!$H:$H,MATCH(BY$1,Settings!$G:$G,0))=TRUE,
100-100*(J311-MINIFS(J:J,$E:$E,$E311))/(MAXIFS(J:J,$E:$E,$E311)-MINIFS(J:J,$E:$E,$E311)),
100*(J311-MINIFS(J:J,$E:$E,$E311))/(MAXIFS(J:J,$E:$E,$E311)-MINIFS(J:J,$E:$E,$E311))))</f>
        <v/>
      </c>
      <c r="BM311" s="223"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4" t="str">
        <f t="array" ref="BQ311">IF(J311="","",
IF(INDEX(Settings!$H:$H,MATCH(BY$1,Settings!$G:$G,0))=TRUE,
-1*(J311-AVERAGE(J:J))/STDEV(J:J),
(J311-AVERAGE(J:J))/STDEV(J:J)))</f>
        <v/>
      </c>
      <c r="BR311" s="224" t="str">
        <f>IFERROR(__xludf.DUMMYFUNCTION("IF(J311="""","""",
IF(INDEX(Settings!$H:$H,MATCH(BY$1,Settings!$G:$G,0))=TRUE,
-1*(J311-AVERAGEIFS(J:J,$E:$E,$E311))/STDEV(FILTER(J:J,$E:$E=$E311)),
(J311-AVERAGEIFS(J:J,$E:$E,$E311))/STDEV(FILTER(J:J,$E:$E=$E311))))"),"")</f>
        <v/>
      </c>
      <c r="BS311" s="224"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3" t="str">
        <f t="array" ref="BY311">IF(J311="","",
IF(INDEX(Settings!$H:$H,MATCH(BY$1,Settings!$G:$G,0))=TRUE,
100-100*(J311-MINIFS(J:J,$E:$E,$E311))/(MAXIFS(J:J,$E:$E,$E311)-MINIFS(J:J,$E:$E,$E311)),
100*(J311-MINIFS(J:J,$E:$E,$E311))/(MAXIFS(J:J,$E:$E,$E311)-MINIFS(J:J,$E:$E,$E311))))</f>
        <v/>
      </c>
      <c r="BZ311" s="223" t="str">
        <f t="array" ref="BZ311">IF(K311="","",
IF(INDEX(Settings!$H:$H,MATCH(BZ$1,Settings!$G:$G,0))=TRUE,
100-100*(K311-MINIFS(K:K,$E:$E,$E311))/(MAXIFS(K:K,$E:$E,$E311)-MINIFS(K:K,$E:$E,$E311)),
100*(K311-MINIFS(K:K,$E:$E,$E311))/(MAXIFS(K:K,$E:$E,$E311)-MINIFS(K:K,$E:$E,$E311))))</f>
        <v/>
      </c>
      <c r="CA311" s="223" t="str">
        <f t="array" ref="CA311">IF(L311="","",
IF(INDEX(Settings!$H:$H,MATCH(CA$1,Settings!$G:$G,0))=TRUE,
100-100*(L311-MINIFS(L:L,$E:$E,$E311))/(MAXIFS(L:L,$E:$E,$E311)-MINIFS(L:L,$E:$E,$E311)),
100*(L311-MINIFS(L:L,$E:$E,$E311))/(MAXIFS(L:L,$E:$E,$E311)-MINIFS(L:L,$E:$E,$E311))))</f>
        <v/>
      </c>
      <c r="CB311" s="223" t="str">
        <f t="array" ref="CB311">IF(M311="","",
IF(INDEX(Settings!$H:$H,MATCH(CB$1,Settings!$G:$G,0))=TRUE,
100-100*(M311-MINIFS(M:M,$E:$E,$E311))/(MAXIFS(M:M,$E:$E,$E311)-MINIFS(M:M,$E:$E,$E311)),
100*(M311-MINIFS(M:M,$E:$E,$E311))/(MAXIFS(M:M,$E:$E,$E311)-MINIFS(M:M,$E:$E,$E311))))</f>
        <v/>
      </c>
      <c r="CC311" s="223" t="str">
        <f t="array" ref="CC311">IF(N311="","",
IF(INDEX(Settings!$H:$H,MATCH(CC$1,Settings!$G:$G,0))=TRUE,
100-100*(N311-MINIFS(N:N,$E:$E,$E311))/(MAXIFS(N:N,$E:$E,$E311)-MINIFS(N:N,$E:$E,$E311)),
100*(N311-MINIFS(N:N,$E:$E,$E311))/(MAXIFS(N:N,$E:$E,$E311)-MINIFS(N:N,$E:$E,$E311))))</f>
        <v/>
      </c>
      <c r="CD311" s="223" t="str">
        <f t="array" ref="CD311">IF(O311="","",
IF(INDEX(Settings!$H:$H,MATCH(CD$1,Settings!$G:$G,0))=TRUE,
100-100*(O311-MINIFS(O:O,$E:$E,$E311))/(MAXIFS(O:O,$E:$E,$E311)-MINIFS(O:O,$E:$E,$E311)),
100*(O311-MINIFS(O:O,$E:$E,$E311))/(MAXIFS(O:O,$E:$E,$E311)-MINIFS(O:O,$E:$E,$E311))))</f>
        <v/>
      </c>
      <c r="CE311" s="223" t="str">
        <f t="array" ref="CE311">IF(P311="","",
IF(INDEX(Settings!$H:$H,MATCH(CE$1,Settings!$G:$G,0))=TRUE,
100-100*(P311-MINIFS(P:P,$E:$E,$E311))/(MAXIFS(P:P,$E:$E,$E311)-MINIFS(P:P,$E:$E,$E311)),
100*(P311-MINIFS(P:P,$E:$E,$E311))/(MAXIFS(P:P,$E:$E,$E311)-MINIFS(P:P,$E:$E,$E311))))</f>
        <v/>
      </c>
      <c r="CF311" s="223" t="str">
        <f t="array" ref="CF311">IF(Q311="","",
IF(INDEX(Settings!$H:$H,MATCH(CF$1,Settings!$G:$G,0))=TRUE,
100-100*(Q311-MINIFS(Q:Q,$E:$E,$E311))/(MAXIFS(Q:Q,$E:$E,$E311)-MINIFS(Q:Q,$E:$E,$E311)),
100*(Q311-MINIFS(Q:Q,$E:$E,$E311))/(MAXIFS(Q:Q,$E:$E,$E311)-MINIFS(Q:Q,$E:$E,$E311))))</f>
        <v/>
      </c>
      <c r="CG311" s="223" t="str">
        <f t="array" ref="CG311">IF(R311="","",
IF(INDEX(Settings!$H:$H,MATCH(CG$1,Settings!$G:$G,0))=TRUE,
100-100*(R311-MINIFS(R:R,$E:$E,$E311))/(MAXIFS(R:R,$E:$E,$E311)-MINIFS(R:R,$E:$E,$E311)),
100*(R311-MINIFS(R:R,$E:$E,$E311))/(MAXIFS(R:R,$E:$E,$E311)-MINIFS(R:R,$E:$E,$E311))))</f>
        <v/>
      </c>
      <c r="CH311" s="223" t="str">
        <f t="array" ref="CH311">IF(S311="","",
IF(INDEX(Settings!$H:$H,MATCH(CH$1,Settings!$G:$G,0))=TRUE,
100-100*(S311-MINIFS(S:S,$E:$E,$E311))/(MAXIFS(S:S,$E:$E,$E311)-MINIFS(S:S,$E:$E,$E311)),
100*(S311-MINIFS(S:S,$E:$E,$E311))/(MAXIFS(S:S,$E:$E,$E311)-MINIFS(S:S,$E:$E,$E311))))</f>
        <v/>
      </c>
      <c r="CI311" s="223" t="str">
        <f t="array" ref="CI311">IF(T311="","",
IF(INDEX(Settings!$H:$H,MATCH(CI$1,Settings!$G:$G,0))=TRUE,
100-100*(T311-MINIFS(T:T,$E:$E,$E311))/(MAXIFS(T:T,$E:$E,$E311)-MINIFS(T:T,$E:$E,$E311)),
100*(T311-MINIFS(T:T,$E:$E,$E311))/(MAXIFS(T:T,$E:$E,$E311)-MINIFS(T:T,$E:$E,$E311))))</f>
        <v/>
      </c>
      <c r="CJ311" s="223" t="str">
        <f t="array" ref="CJ311">IF(U311="","",
IF(INDEX(Settings!$H:$H,MATCH(CJ$1,Settings!$G:$G,0))=TRUE,
100-100*(U311-MINIFS(U:U,$E:$E,$E311))/(MAXIFS(U:U,$E:$E,$E311)-MINIFS(U:U,$E:$E,$E311)),
100*(U311-MINIFS(U:U,$E:$E,$E311))/(MAXIFS(U:U,$E:$E,$E311)-MINIFS(U:U,$E:$E,$E311))))</f>
        <v/>
      </c>
      <c r="CK311" s="223" t="str">
        <f t="array" ref="CK311">IF(V311="","",
IF(INDEX(Settings!$H:$H,MATCH(CK$1,Settings!$G:$G,0))=TRUE,
100-100*(V311-MINIFS(V:V,$E:$E,$E311))/(MAXIFS(V:V,$E:$E,$E311)-MINIFS(V:V,$E:$E,$E311)),
100*(V311-MINIFS(V:V,$E:$E,$E311))/(MAXIFS(V:V,$E:$E,$E311)-MINIFS(V:V,$E:$E,$E311))))</f>
        <v/>
      </c>
      <c r="CL311" s="223" t="str">
        <f t="array" ref="CL311">IF(W311="","",
IF(INDEX(Settings!$H:$H,MATCH(CL$1,Settings!$G:$G,0))=TRUE,
100-100*(W311-MINIFS(W:W,$E:$E,$E311))/(MAXIFS(W:W,$E:$E,$E311)-MINIFS(W:W,$E:$E,$E311)),
100*(W311-MINIFS(W:W,$E:$E,$E311))/(MAXIFS(W:W,$E:$E,$E311)-MINIFS(W:W,$E:$E,$E311))))</f>
        <v/>
      </c>
      <c r="CM311" s="223" t="str">
        <f t="array" ref="CM311">IF(X311="","",
IF(INDEX(Settings!$H:$H,MATCH(CM$1,Settings!$G:$G,0))=TRUE,
100-100*(X311-MINIFS(X:X,$E:$E,$E311))/(MAXIFS(X:X,$E:$E,$E311)-MINIFS(X:X,$E:$E,$E311)),
100*(X311-MINIFS(X:X,$E:$E,$E311))/(MAXIFS(X:X,$E:$E,$E311)-MINIFS(X:X,$E:$E,$E311))))</f>
        <v/>
      </c>
      <c r="CN311" s="223" t="str">
        <f t="array" ref="CN311">IF(Y311="","",
IF(INDEX(Settings!$H:$H,MATCH(CN$1,Settings!$G:$G,0))=TRUE,
100-100*(Y311-MINIFS(Y:Y,$E:$E,$E311))/(MAXIFS(Y:Y,$E:$E,$E311)-MINIFS(Y:Y,$E:$E,$E311)),
100*(Y311-MINIFS(Y:Y,$E:$E,$E311))/(MAXIFS(Y:Y,$E:$E,$E311)-MINIFS(Y:Y,$E:$E,$E311))))</f>
        <v/>
      </c>
      <c r="CO311" s="223" t="str">
        <f t="array" ref="CO311">IF(Z311="","",
IF(INDEX(Settings!$H:$H,MATCH(CO$1,Settings!$G:$G,0))=TRUE,
100-100*(Z311-MINIFS(Z:Z,$E:$E,$E311))/(MAXIFS(Z:Z,$E:$E,$E311)-MINIFS(Z:Z,$E:$E,$E311)),
100*(Z311-MINIFS(Z:Z,$E:$E,$E311))/(MAXIFS(Z:Z,$E:$E,$E311)-MINIFS(Z:Z,$E:$E,$E311))))</f>
        <v/>
      </c>
      <c r="CP311" s="223" t="str">
        <f t="array" ref="CP311">IF(AA311="","",
IF(INDEX(Settings!$H:$H,MATCH(CP$1,Settings!$G:$G,0))=TRUE,
100-100*(AA311-MINIFS(AA:AA,$E:$E,$E311))/(MAXIFS(AA:AA,$E:$E,$E311)-MINIFS(AA:AA,$E:$E,$E311)),
100*(AA311-MINIFS(AA:AA,$E:$E,$E311))/(MAXIFS(AA:AA,$E:$E,$E311)-MINIFS(AA:AA,$E:$E,$E311))))</f>
        <v/>
      </c>
      <c r="CQ311" s="223" t="str">
        <f t="array" ref="CQ311">IF(AB311="","",
IF(INDEX(Settings!$H:$H,MATCH(CQ$1,Settings!$G:$G,0))=TRUE,
100-100*(AB311-MINIFS(AB:AB,$E:$E,$E311))/(MAXIFS(AB:AB,$E:$E,$E311)-MINIFS(AB:AB,$E:$E,$E311)),
100*(AB311-MINIFS(AB:AB,$E:$E,$E311))/(MAXIFS(AB:AB,$E:$E,$E311)-MINIFS(AB:AB,$E:$E,$E311))))</f>
        <v/>
      </c>
      <c r="CR311" s="223" t="str">
        <f t="array" ref="CR311">IF(AC311="","",
IF(INDEX(Settings!$H:$H,MATCH(CR$1,Settings!$G:$G,0))=TRUE,
100-100*(AC311-MINIFS(AC:AC,$E:$E,$E311))/(MAXIFS(AC:AC,$E:$E,$E311)-MINIFS(AC:AC,$E:$E,$E311)),
100*(AC311-MINIFS(AC:AC,$E:$E,$E311))/(MAXIFS(AC:AC,$E:$E,$E311)-MINIFS(AC:AC,$E:$E,$E311))))</f>
        <v/>
      </c>
      <c r="CS311" s="223" t="str">
        <f t="array" ref="CS311">IF(AD311="","",
IF(INDEX(Settings!$H:$H,MATCH(CS$1,Settings!$G:$G,0))=TRUE,
100-100*(AD311-MINIFS(AD:AD,$E:$E,$E311))/(MAXIFS(AD:AD,$E:$E,$E311)-MINIFS(AD:AD,$E:$E,$E311)),
100*(AD311-MINIFS(AD:AD,$E:$E,$E311))/(MAXIFS(AD:AD,$E:$E,$E311)-MINIFS(AD:AD,$E:$E,$E311))))</f>
        <v/>
      </c>
      <c r="CT311" s="223" t="str">
        <f t="array" ref="CT311">IF(AE311="","",
IF(INDEX(Settings!$H:$H,MATCH(CT$1,Settings!$G:$G,0))=TRUE,
100-100*(AE311-MINIFS(AE:AE,$E:$E,$E311))/(MAXIFS(AE:AE,$E:$E,$E311)-MINIFS(AE:AE,$E:$E,$E311)),
100*(AE311-MINIFS(AE:AE,$E:$E,$E311))/(MAXIFS(AE:AE,$E:$E,$E311)-MINIFS(AE:AE,$E:$E,$E311))))</f>
        <v/>
      </c>
      <c r="CU311" s="223" t="str">
        <f t="array" ref="CU311">IF(AF311="","",
IF(INDEX(Settings!$H:$H,MATCH(CU$1,Settings!$G:$G,0))=TRUE,
100-100*(AF311-MINIFS(AF:AF,$E:$E,$E311))/(MAXIFS(AF:AF,$E:$E,$E311)-MINIFS(AF:AF,$E:$E,$E311)),
100*(AF311-MINIFS(AF:AF,$E:$E,$E311))/(MAXIFS(AF:AF,$E:$E,$E311)-MINIFS(AF:AF,$E:$E,$E311))))</f>
        <v/>
      </c>
      <c r="CV311" s="223" t="str">
        <f t="array" ref="CV311">IF(AG311="","",
IF(INDEX(Settings!$H:$H,MATCH(CV$1,Settings!$G:$G,0))=TRUE,
100-100*(AG311-MINIFS(AG:AG,$E:$E,$E311))/(MAXIFS(AG:AG,$E:$E,$E311)-MINIFS(AG:AG,$E:$E,$E311)),
100*(AG311-MINIFS(AG:AG,$E:$E,$E311))/(MAXIFS(AG:AG,$E:$E,$E311)-MINIFS(AG:AG,$E:$E,$E311))))</f>
        <v/>
      </c>
      <c r="CW311" s="223" t="str">
        <f t="array" ref="CW311">IF(AH311="","",
IF(INDEX(Settings!$H:$H,MATCH(CW$1,Settings!$G:$G,0))=TRUE,
100-100*(AH311-MINIFS(AH:AH,$E:$E,$E311))/(MAXIFS(AH:AH,$E:$E,$E311)-MINIFS(AH:AH,$E:$E,$E311)),
100*(AH311-MINIFS(AH:AH,$E:$E,$E311))/(MAXIFS(AH:AH,$E:$E,$E311)-MINIFS(AH:AH,$E:$E,$E311))))</f>
        <v/>
      </c>
      <c r="CX311" s="223" t="str">
        <f t="array" ref="CX311">IF(AI311="","",
IF(INDEX(Settings!$H:$H,MATCH(CX$1,Settings!$G:$G,0))=TRUE,
100-100*(AI311-MINIFS(AI:AI,$E:$E,$E311))/(MAXIFS(AI:AI,$E:$E,$E311)-MINIFS(AI:AI,$E:$E,$E311)),
100*(AI311-MINIFS(AI:AI,$E:$E,$E311))/(MAXIFS(AI:AI,$E:$E,$E311)-MINIFS(AI:AI,$E:$E,$E311))))</f>
        <v/>
      </c>
      <c r="CY311" s="223" t="str">
        <f t="array" ref="CY311">IF(AJ311="","",
IF(INDEX(Settings!$H:$H,MATCH(CY$1,Settings!$G:$G,0))=TRUE,
100-100*(AJ311-MINIFS(AJ:AJ,$E:$E,$E311))/(MAXIFS(AJ:AJ,$E:$E,$E311)-MINIFS(AJ:AJ,$E:$E,$E311)),
100*(AJ311-MINIFS(AJ:AJ,$E:$E,$E311))/(MAXIFS(AJ:AJ,$E:$E,$E311)-MINIFS(AJ:AJ,$E:$E,$E311))))</f>
        <v/>
      </c>
      <c r="CZ311" s="223" t="str">
        <f t="array" ref="CZ311">IF(AK311="","",
IF(INDEX(Settings!$H:$H,MATCH(CZ$1,Settings!$G:$G,0))=TRUE,
100-100*(AK311-MINIFS(AK:AK,$E:$E,$E311))/(MAXIFS(AK:AK,$E:$E,$E311)-MINIFS(AK:AK,$E:$E,$E311)),
100*(AK311-MINIFS(AK:AK,$E:$E,$E311))/(MAXIFS(AK:AK,$E:$E,$E311)-MINIFS(AK:AK,$E:$E,$E311))))</f>
        <v/>
      </c>
      <c r="DA311" s="223" t="str">
        <f t="array" ref="DA311">IF(AL311="","",
IF(INDEX(Settings!$H:$H,MATCH(DA$1,Settings!$G:$G,0))=TRUE,
100-100*(AL311-MINIFS(AL:AL,$E:$E,$E311))/(MAXIFS(AL:AL,$E:$E,$E311)-MINIFS(AL:AL,$E:$E,$E311)),
100*(AL311-MINIFS(AL:AL,$E:$E,$E311))/(MAXIFS(AL:AL,$E:$E,$E311)-MINIFS(AL:AL,$E:$E,$E311))))</f>
        <v/>
      </c>
      <c r="DB311" s="223" t="str">
        <f t="array" ref="DB311">IF(AM311="","",
IF(INDEX(Settings!$H:$H,MATCH(DB$1,Settings!$G:$G,0))=TRUE,
100-100*(AM311-MINIFS(AM:AM,$E:$E,$E311))/(MAXIFS(AM:AM,$E:$E,$E311)-MINIFS(AM:AM,$E:$E,$E311)),
100*(AM311-MINIFS(AM:AM,$E:$E,$E311))/(MAXIFS(AM:AM,$E:$E,$E311)-MINIFS(AM:AM,$E:$E,$E311))))</f>
        <v/>
      </c>
      <c r="DC311" s="223" t="str">
        <f t="array" ref="DC311">IF(AN311="","",
IF(INDEX(Settings!$H:$H,MATCH(DC$1,Settings!$G:$G,0))=TRUE,
100-100*(AN311-MINIFS(AN:AN,$E:$E,$E311))/(MAXIFS(AN:AN,$E:$E,$E311)-MINIFS(AN:AN,$E:$E,$E311)),
100*(AN311-MINIFS(AN:AN,$E:$E,$E311))/(MAXIFS(AN:AN,$E:$E,$E311)-MINIFS(AN:AN,$E:$E,$E311))))</f>
        <v/>
      </c>
      <c r="DD311" s="223" t="str">
        <f t="array" ref="DD311">IF(AO311="","",
IF(INDEX(Settings!$H:$H,MATCH(DD$1,Settings!$G:$G,0))=TRUE,
100-100*(AO311-MINIFS(AO:AO,$E:$E,$E311))/(MAXIFS(AO:AO,$E:$E,$E311)-MINIFS(AO:AO,$E:$E,$E311)),
100*(AO311-MINIFS(AO:AO,$E:$E,$E311))/(MAXIFS(AO:AO,$E:$E,$E311)-MINIFS(AO:AO,$E:$E,$E311))))</f>
        <v/>
      </c>
      <c r="DE311" s="223" t="str">
        <f t="array" ref="DE311">IF(AP311="","",
IF(INDEX(Settings!$H:$H,MATCH(DE$1,Settings!$G:$G,0))=TRUE,
100-100*(AP311-MINIFS(AP:AP,$E:$E,$E311))/(MAXIFS(AP:AP,$E:$E,$E311)-MINIFS(AP:AP,$E:$E,$E311)),
100*(AP311-MINIFS(AP:AP,$E:$E,$E311))/(MAXIFS(AP:AP,$E:$E,$E311)-MINIFS(AP:AP,$E:$E,$E311))))</f>
        <v/>
      </c>
      <c r="DF311" s="223" t="str">
        <f t="array" ref="DF311">IF(AQ311="","",
IF(INDEX(Settings!$H:$H,MATCH(DF$1,Settings!$G:$G,0))=TRUE,
100-100*(AQ311-MINIFS(AQ:AQ,$E:$E,$E311))/(MAXIFS(AQ:AQ,$E:$E,$E311)-MINIFS(AQ:AQ,$E:$E,$E311)),
100*(AQ311-MINIFS(AQ:AQ,$E:$E,$E311))/(MAXIFS(AQ:AQ,$E:$E,$E311)-MINIFS(AQ:AQ,$E:$E,$E311))))</f>
        <v/>
      </c>
      <c r="DG311" s="223" t="str">
        <f t="array" ref="DG311">IF(AR311="","",
IF(INDEX(Settings!$H:$H,MATCH(DG$1,Settings!$G:$G,0))=TRUE,
100-100*(AR311-MINIFS(AR:AR,$E:$E,$E311))/(MAXIFS(AR:AR,$E:$E,$E311)-MINIFS(AR:AR,$E:$E,$E311)),
100*(AR311-MINIFS(AR:AR,$E:$E,$E311))/(MAXIFS(AR:AR,$E:$E,$E311)-MINIFS(AR:AR,$E:$E,$E311))))</f>
        <v/>
      </c>
      <c r="DH311" s="223" t="str">
        <f t="array" ref="DH311">IF(AS311="","",
IF(INDEX(Settings!$H:$H,MATCH(DH$1,Settings!$G:$G,0))=TRUE,
100-100*(AS311-MINIFS(AS:AS,$E:$E,$E311))/(MAXIFS(AS:AS,$E:$E,$E311)-MINIFS(AS:AS,$E:$E,$E311)),
100*(AS311-MINIFS(AS:AS,$E:$E,$E311))/(MAXIFS(AS:AS,$E:$E,$E311)-MINIFS(AS:AS,$E:$E,$E311))))</f>
        <v/>
      </c>
      <c r="DI311" s="223" t="str">
        <f t="array" ref="DI311">IF(AT311="","",
IF(INDEX(Settings!$H:$H,MATCH(DI$1,Settings!$G:$G,0))=TRUE,
100-100*(AT311-MINIFS(AT:AT,$E:$E,$E311))/(MAXIFS(AT:AT,$E:$E,$E311)-MINIFS(AT:AT,$E:$E,$E311)),
100*(AT311-MINIFS(AT:AT,$E:$E,$E311))/(MAXIFS(AT:AT,$E:$E,$E311)-MINIFS(AT:AT,$E:$E,$E311))))</f>
        <v/>
      </c>
      <c r="DJ311" s="223" t="str">
        <f t="array" ref="DJ311">IF(AU311="","",
IF(INDEX(Settings!$H:$H,MATCH(DJ$1,Settings!$G:$G,0))=TRUE,
100-100*(AU311-MINIFS(AU:AU,$E:$E,$E311))/(MAXIFS(AU:AU,$E:$E,$E311)-MINIFS(AU:AU,$E:$E,$E311)),
100*(AU311-MINIFS(AU:AU,$E:$E,$E311))/(MAXIFS(AU:AU,$E:$E,$E311)-MINIFS(AU:AU,$E:$E,$E311))))</f>
        <v/>
      </c>
      <c r="DK311" s="223" t="str">
        <f t="array" ref="DK311">IF(AV311="","",
IF(INDEX(Settings!$H:$H,MATCH(DK$1,Settings!$G:$G,0))=TRUE,
100-100*(AV311-MINIFS(AV:AV,$E:$E,$E311))/(MAXIFS(AV:AV,$E:$E,$E311)-MINIFS(AV:AV,$E:$E,$E311)),
100*(AV311-MINIFS(AV:AV,$E:$E,$E311))/(MAXIFS(AV:AV,$E:$E,$E311)-MINIFS(AV:AV,$E:$E,$E311))))</f>
        <v/>
      </c>
      <c r="DL311" s="223" t="str">
        <f t="array" ref="DL311">IF(AW311="","",
IF(INDEX(Settings!$H:$H,MATCH(DL$1,Settings!$G:$G,0))=TRUE,
100-100*(AW311-MINIFS(AW:AW,$E:$E,$E311))/(MAXIFS(AW:AW,$E:$E,$E311)-MINIFS(AW:AW,$E:$E,$E311)),
100*(AW311-MINIFS(AW:AW,$E:$E,$E311))/(MAXIFS(AW:AW,$E:$E,$E311)-MINIFS(AW:AW,$E:$E,$E311))))</f>
        <v/>
      </c>
      <c r="DM311" s="223" t="str">
        <f t="array" ref="DM311">IF(AX311="","",
IF(INDEX(Settings!$H:$H,MATCH(DM$1,Settings!$G:$G,0))=TRUE,
100-100*(AX311-MINIFS(AX:AX,$E:$E,$E311))/(MAXIFS(AX:AX,$E:$E,$E311)-MINIFS(AX:AX,$E:$E,$E311)),
100*(AX311-MINIFS(AX:AX,$E:$E,$E311))/(MAXIFS(AX:AX,$E:$E,$E311)-MINIFS(AX:AX,$E:$E,$E311))))</f>
        <v/>
      </c>
      <c r="DN311" s="223" t="str">
        <f t="array" ref="DN311">IF(AY311="","",
IF(INDEX(Settings!$H:$H,MATCH(DN$1,Settings!$G:$G,0))=TRUE,
100-100*(AY311-MINIFS(AY:AY,$E:$E,$E311))/(MAXIFS(AY:AY,$E:$E,$E311)-MINIFS(AY:AY,$E:$E,$E311)),
100*(AY311-MINIFS(AY:AY,$E:$E,$E311))/(MAXIFS(AY:AY,$E:$E,$E311)-MINIFS(AY:AY,$E:$E,$E311))))</f>
        <v/>
      </c>
      <c r="DO311" s="223" t="str">
        <f t="array" ref="DO311">IF(AZ311="","",
IF(INDEX(Settings!$H:$H,MATCH(DO$1,Settings!$G:$G,0))=TRUE,
100-100*(AZ311-MINIFS(AZ:AZ,$E:$E,$E311))/(MAXIFS(AZ:AZ,$E:$E,$E311)-MINIFS(AZ:AZ,$E:$E,$E311)),
100*(AZ311-MINIFS(AZ:AZ,$E:$E,$E311))/(MAXIFS(AZ:AZ,$E:$E,$E311)-MINIFS(AZ:AZ,$E:$E,$E311))))</f>
        <v/>
      </c>
      <c r="DP311" s="223" t="str">
        <f t="array" ref="DP311">IF(BA311="","",
IF(INDEX(Settings!$H:$H,MATCH(DP$1,Settings!$G:$G,0))=TRUE,
100-100*(BA311-MINIFS(BA:BA,$E:$E,$E311))/(MAXIFS(BA:BA,$E:$E,$E311)-MINIFS(BA:BA,$E:$E,$E311)),
100*(BA311-MINIFS(BA:BA,$E:$E,$E311))/(MAXIFS(BA:BA,$E:$E,$E311)-MINIFS(BA:BA,$E:$E,$E311))))</f>
        <v/>
      </c>
      <c r="DQ311" s="223" t="str">
        <f t="array" ref="DQ311">IF(BB311="","",
IF(INDEX(Settings!$H:$H,MATCH(DQ$1,Settings!$G:$G,0))=TRUE,
100-100*(BB311-MINIFS(BB:BB,$E:$E,$E311))/(MAXIFS(BB:BB,$E:$E,$E311)-MINIFS(BB:BB,$E:$E,$E311)),
100*(BB311-MINIFS(BB:BB,$E:$E,$E311))/(MAXIFS(BB:BB,$E:$E,$E311)-MINIFS(BB:BB,$E:$E,$E311))))</f>
        <v/>
      </c>
      <c r="DR311" s="223" t="str">
        <f t="array" ref="DR311">IF(BC311="","",
IF(INDEX(Settings!$H:$H,MATCH(DR$1,Settings!$G:$G,0))=TRUE,
100-100*(BC311-MINIFS(BC:BC,$E:$E,$E311))/(MAXIFS(BC:BC,$E:$E,$E311)-MINIFS(BC:BC,$E:$E,$E311)),
100*(BC311-MINIFS(BC:BC,$E:$E,$E311))/(MAXIFS(BC:BC,$E:$E,$E311)-MINIFS(BC:BC,$E:$E,$E311))))</f>
        <v/>
      </c>
      <c r="DS311" s="223" t="str">
        <f t="array" ref="DS311">IF(BD311="","",
IF(INDEX(Settings!$H:$H,MATCH(DS$1,Settings!$G:$G,0))=TRUE,
100-100*(BD311-MINIFS(BD:BD,$E:$E,$E311))/(MAXIFS(BD:BD,$E:$E,$E311)-MINIFS(BD:BD,$E:$E,$E311)),
100*(BD311-MINIFS(BD:BD,$E:$E,$E311))/(MAXIFS(BD:BD,$E:$E,$E311)-MINIFS(BD:BD,$E:$E,$E311))))</f>
        <v/>
      </c>
      <c r="DT311" s="223" t="str">
        <f t="array" ref="DT311">IF(BE311="","",
IF(INDEX(Settings!$H:$H,MATCH(DT$1,Settings!$G:$G,0))=TRUE,
100-100*(BE311-MINIFS(BE:BE,$E:$E,$E311))/(MAXIFS(BE:BE,$E:$E,$E311)-MINIFS(BE:BE,$E:$E,$E311)),
100*(BE311-MINIFS(BE:BE,$E:$E,$E311))/(MAXIFS(BE:BE,$E:$E,$E311)-MINIFS(BE:BE,$E:$E,$E311))))</f>
        <v/>
      </c>
      <c r="DU311" s="223" t="str">
        <f t="array" ref="DU311">IF(BF311="","",
IF(INDEX(Settings!$H:$H,MATCH(DU$1,Settings!$G:$G,0))=TRUE,
100-100*(BF311-MINIFS(BF:BF,$E:$E,$E311))/(MAXIFS(BF:BF,$E:$E,$E311)-MINIFS(BF:BF,$E:$E,$E311)),
100*(BF311-MINIFS(BF:BF,$E:$E,$E311))/(MAXIFS(BF:BF,$E:$E,$E311)-MINIFS(BF:BF,$E:$E,$E311))))</f>
        <v/>
      </c>
      <c r="DV311" s="223" t="str">
        <f t="array" ref="DV311">IF(BG311="","",
IF(INDEX(Settings!$H:$H,MATCH(DV$1,Settings!$G:$G,0))=TRUE,
100-100*(BG311-MINIFS(BG:BG,$E:$E,$E311))/(MAXIFS(BG:BG,$E:$E,$E311)-MINIFS(BG:BG,$E:$E,$E311)),
100*(BG311-MINIFS(BG:BG,$E:$E,$E311))/(MAXIFS(BG:BG,$E:$E,$E311)-MINIFS(BG:BG,$E:$E,$E311))))</f>
        <v/>
      </c>
      <c r="DW311" s="223" t="str">
        <f t="array" ref="DW311">IF(BH311="","",
IF(INDEX(Settings!$H:$H,MATCH(DW$1,Settings!$G:$G,0))=TRUE,
100-100*(BH311-MINIFS(BH:BH,$E:$E,$E311))/(MAXIFS(BH:BH,$E:$E,$E311)-MINIFS(BH:BH,$E:$E,$E311)),
100*(BH311-MINIFS(BH:BH,$E:$E,$E311))/(MAXIFS(BH:BH,$E:$E,$E311)-MINIFS(BH:BH,$E:$E,$E311))))</f>
        <v/>
      </c>
      <c r="DX311" s="223" t="str">
        <f t="array" ref="DX311">IF(BI311="","",
IF(INDEX(Settings!$H:$H,MATCH(DX$1,Settings!$G:$G,0))=TRUE,
100-100*(BI311-MINIFS(BI:BI,$E:$E,$E311))/(MAXIFS(BI:BI,$E:$E,$E311)-MINIFS(BI:BI,$E:$E,$E311)),
100*(BI311-MINIFS(BI:BI,$E:$E,$E311))/(MAXIFS(BI:BI,$E:$E,$E311)-MINIFS(BI:BI,$E:$E,$E311))))</f>
        <v/>
      </c>
      <c r="DY311" s="223" t="str">
        <f t="array" ref="DY311">IF(BJ311="","",
IF(INDEX(Settings!$H:$H,MATCH(DY$1,Settings!$G:$G,0))=TRUE,
100-100*(BJ311-MINIFS(BJ:BJ,$E:$E,$E311))/(MAXIFS(BJ:BJ,$E:$E,$E311)-MINIFS(BJ:BJ,$E:$E,$E311)),
100*(BJ311-MINIFS(BJ:BJ,$E:$E,$E311))/(MAXIFS(BJ:BJ,$E:$E,$E311)-MINIFS(BJ:BJ,$E:$E,$E311))))</f>
        <v/>
      </c>
      <c r="DZ311" s="225"/>
      <c r="EA311" s="225"/>
      <c r="EB311" s="225" t="str">
        <f t="shared" si="8"/>
        <v/>
      </c>
      <c r="EC311" s="225" t="str">
        <f t="shared" si="9"/>
        <v/>
      </c>
      <c r="ED311" s="225" t="str">
        <f t="shared" si="10"/>
        <v/>
      </c>
      <c r="EE311" s="225" t="str">
        <f t="shared" si="11"/>
        <v/>
      </c>
      <c r="EF311" s="225" t="str">
        <f t="shared" si="12"/>
        <v/>
      </c>
      <c r="EG311" s="225" t="str">
        <f t="shared" si="13"/>
        <v/>
      </c>
      <c r="EH311" s="225"/>
      <c r="EI311" s="225"/>
      <c r="EJ311" s="225"/>
      <c r="EK311" s="225"/>
      <c r="EL311" s="225"/>
      <c r="EM311" s="225"/>
    </row>
    <row r="312">
      <c r="A312" s="231"/>
      <c r="B312" s="231"/>
      <c r="C312" s="231"/>
      <c r="D312" s="231" t="str">
        <f t="array" ref="D312">IFERROR(INDEX(Profiles!$B:$B,MATCH($A312,Profiles!$A:$A,0)),"")</f>
        <v/>
      </c>
      <c r="E312" s="231"/>
      <c r="F312" s="231"/>
      <c r="G312" s="231"/>
      <c r="H312" s="231"/>
      <c r="I312" s="231" t="str">
        <f>IF(A312="","",IF(Settings!$N$3="DATE",F312&amp;": "&amp;TEXT(B312,"M/DD/YY"),F312&amp;": "&amp;H312))</f>
        <v/>
      </c>
      <c r="J312" s="231"/>
      <c r="K312" s="231"/>
      <c r="L312" s="231"/>
      <c r="M312" s="232" t="str">
        <f t="shared" si="14"/>
        <v/>
      </c>
      <c r="N312" s="231"/>
      <c r="O312" s="231"/>
      <c r="P312" s="231"/>
      <c r="Q312" s="231"/>
      <c r="R312" s="231"/>
      <c r="S312" s="230" t="str">
        <f>IFERROR(VLOOKUP(AF312, 'YOYO IR Scores'!A:C, 3, FALSE), "")
</f>
        <v/>
      </c>
      <c r="T312" s="231"/>
      <c r="U312" s="231"/>
      <c r="V312" s="231"/>
      <c r="W312" s="231"/>
      <c r="X312" s="233" t="str">
        <f t="shared" si="4"/>
        <v/>
      </c>
      <c r="Y312" s="234" t="str">
        <f t="shared" si="5"/>
        <v/>
      </c>
      <c r="Z312" s="234" t="str">
        <f t="shared" si="6"/>
        <v/>
      </c>
      <c r="AA312" s="233" t="str">
        <f t="shared" si="7"/>
        <v/>
      </c>
      <c r="AB312" s="232"/>
      <c r="AC312" s="232"/>
      <c r="AD312" s="232"/>
      <c r="AE312" s="232" t="str">
        <f>IFERROR(VLOOKUP(AF312, 'YOYO IR Scores'!A:C, 2, FALSE), "")</f>
        <v/>
      </c>
      <c r="AF312" s="232"/>
      <c r="AG312" s="232"/>
      <c r="AH312" s="232"/>
      <c r="AI312" s="232"/>
      <c r="AJ312" s="232"/>
      <c r="AK312" s="232"/>
      <c r="AL312" s="232"/>
      <c r="AM312" s="232"/>
      <c r="AN312" s="232"/>
      <c r="AO312" s="232"/>
      <c r="AP312" s="232"/>
      <c r="AQ312" s="232"/>
      <c r="AR312" s="232"/>
      <c r="AS312" s="232"/>
      <c r="AT312" s="232"/>
      <c r="AU312" s="232"/>
      <c r="AV312" s="232"/>
      <c r="AW312" s="232"/>
      <c r="AX312" s="232"/>
      <c r="AY312" s="232"/>
      <c r="AZ312" s="232"/>
      <c r="BA312" s="232"/>
      <c r="BB312" s="232"/>
      <c r="BC312" s="232"/>
      <c r="BD312" s="232"/>
      <c r="BE312" s="232"/>
      <c r="BF312" s="232"/>
      <c r="BG312" s="232"/>
      <c r="BH312" s="232"/>
      <c r="BI312" s="232"/>
      <c r="BJ312" s="232"/>
      <c r="BK312" s="232" t="str">
        <f t="array" ref="BK312">IF(J312="","",
IF(INDEX(Settings!$H:$H,MATCH(BY$1,Settings!$G:$G,0))=TRUE,
100-100*(J312-MIN(J:J))/(MAX(J:J)-MIN(J:J)),
100*(J312-MIN(J:J))/(MAX(J:J)-MIN(J:J))))</f>
        <v/>
      </c>
      <c r="BL312" s="232" t="str">
        <f t="array" ref="BL312">IF(J312="","",
IF(INDEX(Settings!$H:$H,MATCH(BY$1,Settings!$G:$G,0))=TRUE,
100-100*(J312-MINIFS(J:J,$E:$E,$E312))/(MAXIFS(J:J,$E:$E,$E312)-MINIFS(J:J,$E:$E,$E312)),
100*(J312-MINIFS(J:J,$E:$E,$E312))/(MAXIFS(J:J,$E:$E,$E312)-MINIFS(J:J,$E:$E,$E312))))</f>
        <v/>
      </c>
      <c r="BM312" s="232" t="str">
        <f t="array" ref="BM312">IF(J312="","",
IF(INDEX(Settings!$H:$H,MATCH(BY$1,Settings!$G:$G,0))=TRUE,
100-100*(J312-MINIFS(J:J,$E:$E,$E312,$I:$I,$I312))/(MAXIFS(J:J,$E:$E,$E312,$I:$I,$I312)-MINIFS(J:J,$E:$E,$E312,$I:$I,$I312)),
100*(J312-MINIFS(J:J,$E:$E,$E312,$I:$I,$I312))/(MAXIFS(J:J,$E:$E,$E312,$I:$I,$I312)-MINIFS(J:J,$E:$E,$E312,$I:$I,$I312))))</f>
        <v/>
      </c>
      <c r="BN312" s="231" t="str">
        <f t="array" ref="BN312">IF(J312="","",
IF(INDEX(Settings!$H:$H,MATCH(BY$1,Settings!$G:$G,0))=TRUE,
100-100*PERCENTRANK(J:J,J312),
100*PERCENTRANK(J:J,J312)))</f>
        <v/>
      </c>
      <c r="BO312" s="231" t="str">
        <f>IFERROR(__xludf.DUMMYFUNCTION("IF(J312="""","""",
IF(INDEX(Settings!$H:$H,MATCH(BY$1,Settings!$G:$G,0))=TRUE,
100-100*PERCENTRANK(FILTER(J:J,$E:$E=$E312),J312),
100*PERCENTRANK(FILTER(J:J,$E:$E=$E312),J312)))"),"")</f>
        <v/>
      </c>
      <c r="BP312" s="231" t="str">
        <f>IFERROR(__xludf.DUMMYFUNCTION("IF(J312="""","""",
IF(INDEX(Settings!$H:$H,MATCH(BY$1,Settings!$G:$G,0))=TRUE,
100-100*PERCENTRANK(FILTER(J:J,$E:$E=$E312,$I:$I=$I312),J312),
100*PERCENTRANK(FILTER(J:J,$E:$E=$E312,$I:$I=$I312),J312)))"),"")</f>
        <v/>
      </c>
      <c r="BQ312" s="233" t="str">
        <f t="array" ref="BQ312">IF(J312="","",
IF(INDEX(Settings!$H:$H,MATCH(BY$1,Settings!$G:$G,0))=TRUE,
-1*(J312-AVERAGE(J:J))/STDEV(J:J),
(J312-AVERAGE(J:J))/STDEV(J:J)))</f>
        <v/>
      </c>
      <c r="BR312" s="233" t="str">
        <f>IFERROR(__xludf.DUMMYFUNCTION("IF(J312="""","""",
IF(INDEX(Settings!$H:$H,MATCH(BY$1,Settings!$G:$G,0))=TRUE,
-1*(J312-AVERAGEIFS(J:J,$E:$E,$E312))/STDEV(FILTER(J:J,$E:$E=$E312)),
(J312-AVERAGEIFS(J:J,$E:$E,$E312))/STDEV(FILTER(J:J,$E:$E=$E312))))"),"")</f>
        <v/>
      </c>
      <c r="BS312" s="233"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1"/>
      <c r="BX312" s="231"/>
      <c r="BY312" s="232" t="str">
        <f t="array" ref="BY312">IF(J312="","",
IF(INDEX(Settings!$H:$H,MATCH(BY$1,Settings!$G:$G,0))=TRUE,
100-100*(J312-MINIFS(J:J,$E:$E,$E312))/(MAXIFS(J:J,$E:$E,$E312)-MINIFS(J:J,$E:$E,$E312)),
100*(J312-MINIFS(J:J,$E:$E,$E312))/(MAXIFS(J:J,$E:$E,$E312)-MINIFS(J:J,$E:$E,$E312))))</f>
        <v/>
      </c>
      <c r="BZ312" s="232" t="str">
        <f t="array" ref="BZ312">IF(K312="","",
IF(INDEX(Settings!$H:$H,MATCH(BZ$1,Settings!$G:$G,0))=TRUE,
100-100*(K312-MINIFS(K:K,$E:$E,$E312))/(MAXIFS(K:K,$E:$E,$E312)-MINIFS(K:K,$E:$E,$E312)),
100*(K312-MINIFS(K:K,$E:$E,$E312))/(MAXIFS(K:K,$E:$E,$E312)-MINIFS(K:K,$E:$E,$E312))))</f>
        <v/>
      </c>
      <c r="CA312" s="232" t="str">
        <f t="array" ref="CA312">IF(L312="","",
IF(INDEX(Settings!$H:$H,MATCH(CA$1,Settings!$G:$G,0))=TRUE,
100-100*(L312-MINIFS(L:L,$E:$E,$E312))/(MAXIFS(L:L,$E:$E,$E312)-MINIFS(L:L,$E:$E,$E312)),
100*(L312-MINIFS(L:L,$E:$E,$E312))/(MAXIFS(L:L,$E:$E,$E312)-MINIFS(L:L,$E:$E,$E312))))</f>
        <v/>
      </c>
      <c r="CB312" s="232" t="str">
        <f t="array" ref="CB312">IF(M312="","",
IF(INDEX(Settings!$H:$H,MATCH(CB$1,Settings!$G:$G,0))=TRUE,
100-100*(M312-MINIFS(M:M,$E:$E,$E312))/(MAXIFS(M:M,$E:$E,$E312)-MINIFS(M:M,$E:$E,$E312)),
100*(M312-MINIFS(M:M,$E:$E,$E312))/(MAXIFS(M:M,$E:$E,$E312)-MINIFS(M:M,$E:$E,$E312))))</f>
        <v/>
      </c>
      <c r="CC312" s="232" t="str">
        <f t="array" ref="CC312">IF(N312="","",
IF(INDEX(Settings!$H:$H,MATCH(CC$1,Settings!$G:$G,0))=TRUE,
100-100*(N312-MINIFS(N:N,$E:$E,$E312))/(MAXIFS(N:N,$E:$E,$E312)-MINIFS(N:N,$E:$E,$E312)),
100*(N312-MINIFS(N:N,$E:$E,$E312))/(MAXIFS(N:N,$E:$E,$E312)-MINIFS(N:N,$E:$E,$E312))))</f>
        <v/>
      </c>
      <c r="CD312" s="232" t="str">
        <f t="array" ref="CD312">IF(O312="","",
IF(INDEX(Settings!$H:$H,MATCH(CD$1,Settings!$G:$G,0))=TRUE,
100-100*(O312-MINIFS(O:O,$E:$E,$E312))/(MAXIFS(O:O,$E:$E,$E312)-MINIFS(O:O,$E:$E,$E312)),
100*(O312-MINIFS(O:O,$E:$E,$E312))/(MAXIFS(O:O,$E:$E,$E312)-MINIFS(O:O,$E:$E,$E312))))</f>
        <v/>
      </c>
      <c r="CE312" s="232" t="str">
        <f t="array" ref="CE312">IF(P312="","",
IF(INDEX(Settings!$H:$H,MATCH(CE$1,Settings!$G:$G,0))=TRUE,
100-100*(P312-MINIFS(P:P,$E:$E,$E312))/(MAXIFS(P:P,$E:$E,$E312)-MINIFS(P:P,$E:$E,$E312)),
100*(P312-MINIFS(P:P,$E:$E,$E312))/(MAXIFS(P:P,$E:$E,$E312)-MINIFS(P:P,$E:$E,$E312))))</f>
        <v/>
      </c>
      <c r="CF312" s="232" t="str">
        <f t="array" ref="CF312">IF(Q312="","",
IF(INDEX(Settings!$H:$H,MATCH(CF$1,Settings!$G:$G,0))=TRUE,
100-100*(Q312-MINIFS(Q:Q,$E:$E,$E312))/(MAXIFS(Q:Q,$E:$E,$E312)-MINIFS(Q:Q,$E:$E,$E312)),
100*(Q312-MINIFS(Q:Q,$E:$E,$E312))/(MAXIFS(Q:Q,$E:$E,$E312)-MINIFS(Q:Q,$E:$E,$E312))))</f>
        <v/>
      </c>
      <c r="CG312" s="232" t="str">
        <f t="array" ref="CG312">IF(R312="","",
IF(INDEX(Settings!$H:$H,MATCH(CG$1,Settings!$G:$G,0))=TRUE,
100-100*(R312-MINIFS(R:R,$E:$E,$E312))/(MAXIFS(R:R,$E:$E,$E312)-MINIFS(R:R,$E:$E,$E312)),
100*(R312-MINIFS(R:R,$E:$E,$E312))/(MAXIFS(R:R,$E:$E,$E312)-MINIFS(R:R,$E:$E,$E312))))</f>
        <v/>
      </c>
      <c r="CH312" s="232" t="str">
        <f t="array" ref="CH312">IF(S312="","",
IF(INDEX(Settings!$H:$H,MATCH(CH$1,Settings!$G:$G,0))=TRUE,
100-100*(S312-MINIFS(S:S,$E:$E,$E312))/(MAXIFS(S:S,$E:$E,$E312)-MINIFS(S:S,$E:$E,$E312)),
100*(S312-MINIFS(S:S,$E:$E,$E312))/(MAXIFS(S:S,$E:$E,$E312)-MINIFS(S:S,$E:$E,$E312))))</f>
        <v/>
      </c>
      <c r="CI312" s="232" t="str">
        <f t="array" ref="CI312">IF(T312="","",
IF(INDEX(Settings!$H:$H,MATCH(CI$1,Settings!$G:$G,0))=TRUE,
100-100*(T312-MINIFS(T:T,$E:$E,$E312))/(MAXIFS(T:T,$E:$E,$E312)-MINIFS(T:T,$E:$E,$E312)),
100*(T312-MINIFS(T:T,$E:$E,$E312))/(MAXIFS(T:T,$E:$E,$E312)-MINIFS(T:T,$E:$E,$E312))))</f>
        <v/>
      </c>
      <c r="CJ312" s="232" t="str">
        <f t="array" ref="CJ312">IF(U312="","",
IF(INDEX(Settings!$H:$H,MATCH(CJ$1,Settings!$G:$G,0))=TRUE,
100-100*(U312-MINIFS(U:U,$E:$E,$E312))/(MAXIFS(U:U,$E:$E,$E312)-MINIFS(U:U,$E:$E,$E312)),
100*(U312-MINIFS(U:U,$E:$E,$E312))/(MAXIFS(U:U,$E:$E,$E312)-MINIFS(U:U,$E:$E,$E312))))</f>
        <v/>
      </c>
      <c r="CK312" s="232" t="str">
        <f t="array" ref="CK312">IF(V312="","",
IF(INDEX(Settings!$H:$H,MATCH(CK$1,Settings!$G:$G,0))=TRUE,
100-100*(V312-MINIFS(V:V,$E:$E,$E312))/(MAXIFS(V:V,$E:$E,$E312)-MINIFS(V:V,$E:$E,$E312)),
100*(V312-MINIFS(V:V,$E:$E,$E312))/(MAXIFS(V:V,$E:$E,$E312)-MINIFS(V:V,$E:$E,$E312))))</f>
        <v/>
      </c>
      <c r="CL312" s="232" t="str">
        <f t="array" ref="CL312">IF(W312="","",
IF(INDEX(Settings!$H:$H,MATCH(CL$1,Settings!$G:$G,0))=TRUE,
100-100*(W312-MINIFS(W:W,$E:$E,$E312))/(MAXIFS(W:W,$E:$E,$E312)-MINIFS(W:W,$E:$E,$E312)),
100*(W312-MINIFS(W:W,$E:$E,$E312))/(MAXIFS(W:W,$E:$E,$E312)-MINIFS(W:W,$E:$E,$E312))))</f>
        <v/>
      </c>
      <c r="CM312" s="232" t="str">
        <f t="array" ref="CM312">IF(X312="","",
IF(INDEX(Settings!$H:$H,MATCH(CM$1,Settings!$G:$G,0))=TRUE,
100-100*(X312-MINIFS(X:X,$E:$E,$E312))/(MAXIFS(X:X,$E:$E,$E312)-MINIFS(X:X,$E:$E,$E312)),
100*(X312-MINIFS(X:X,$E:$E,$E312))/(MAXIFS(X:X,$E:$E,$E312)-MINIFS(X:X,$E:$E,$E312))))</f>
        <v/>
      </c>
      <c r="CN312" s="232" t="str">
        <f t="array" ref="CN312">IF(Y312="","",
IF(INDEX(Settings!$H:$H,MATCH(CN$1,Settings!$G:$G,0))=TRUE,
100-100*(Y312-MINIFS(Y:Y,$E:$E,$E312))/(MAXIFS(Y:Y,$E:$E,$E312)-MINIFS(Y:Y,$E:$E,$E312)),
100*(Y312-MINIFS(Y:Y,$E:$E,$E312))/(MAXIFS(Y:Y,$E:$E,$E312)-MINIFS(Y:Y,$E:$E,$E312))))</f>
        <v/>
      </c>
      <c r="CO312" s="232" t="str">
        <f t="array" ref="CO312">IF(Z312="","",
IF(INDEX(Settings!$H:$H,MATCH(CO$1,Settings!$G:$G,0))=TRUE,
100-100*(Z312-MINIFS(Z:Z,$E:$E,$E312))/(MAXIFS(Z:Z,$E:$E,$E312)-MINIFS(Z:Z,$E:$E,$E312)),
100*(Z312-MINIFS(Z:Z,$E:$E,$E312))/(MAXIFS(Z:Z,$E:$E,$E312)-MINIFS(Z:Z,$E:$E,$E312))))</f>
        <v/>
      </c>
      <c r="CP312" s="232" t="str">
        <f t="array" ref="CP312">IF(AA312="","",
IF(INDEX(Settings!$H:$H,MATCH(CP$1,Settings!$G:$G,0))=TRUE,
100-100*(AA312-MINIFS(AA:AA,$E:$E,$E312))/(MAXIFS(AA:AA,$E:$E,$E312)-MINIFS(AA:AA,$E:$E,$E312)),
100*(AA312-MINIFS(AA:AA,$E:$E,$E312))/(MAXIFS(AA:AA,$E:$E,$E312)-MINIFS(AA:AA,$E:$E,$E312))))</f>
        <v/>
      </c>
      <c r="CQ312" s="232" t="str">
        <f t="array" ref="CQ312">IF(AB312="","",
IF(INDEX(Settings!$H:$H,MATCH(CQ$1,Settings!$G:$G,0))=TRUE,
100-100*(AB312-MINIFS(AB:AB,$E:$E,$E312))/(MAXIFS(AB:AB,$E:$E,$E312)-MINIFS(AB:AB,$E:$E,$E312)),
100*(AB312-MINIFS(AB:AB,$E:$E,$E312))/(MAXIFS(AB:AB,$E:$E,$E312)-MINIFS(AB:AB,$E:$E,$E312))))</f>
        <v/>
      </c>
      <c r="CR312" s="232" t="str">
        <f t="array" ref="CR312">IF(AC312="","",
IF(INDEX(Settings!$H:$H,MATCH(CR$1,Settings!$G:$G,0))=TRUE,
100-100*(AC312-MINIFS(AC:AC,$E:$E,$E312))/(MAXIFS(AC:AC,$E:$E,$E312)-MINIFS(AC:AC,$E:$E,$E312)),
100*(AC312-MINIFS(AC:AC,$E:$E,$E312))/(MAXIFS(AC:AC,$E:$E,$E312)-MINIFS(AC:AC,$E:$E,$E312))))</f>
        <v/>
      </c>
      <c r="CS312" s="232" t="str">
        <f t="array" ref="CS312">IF(AD312="","",
IF(INDEX(Settings!$H:$H,MATCH(CS$1,Settings!$G:$G,0))=TRUE,
100-100*(AD312-MINIFS(AD:AD,$E:$E,$E312))/(MAXIFS(AD:AD,$E:$E,$E312)-MINIFS(AD:AD,$E:$E,$E312)),
100*(AD312-MINIFS(AD:AD,$E:$E,$E312))/(MAXIFS(AD:AD,$E:$E,$E312)-MINIFS(AD:AD,$E:$E,$E312))))</f>
        <v/>
      </c>
      <c r="CT312" s="232" t="str">
        <f t="array" ref="CT312">IF(AE312="","",
IF(INDEX(Settings!$H:$H,MATCH(CT$1,Settings!$G:$G,0))=TRUE,
100-100*(AE312-MINIFS(AE:AE,$E:$E,$E312))/(MAXIFS(AE:AE,$E:$E,$E312)-MINIFS(AE:AE,$E:$E,$E312)),
100*(AE312-MINIFS(AE:AE,$E:$E,$E312))/(MAXIFS(AE:AE,$E:$E,$E312)-MINIFS(AE:AE,$E:$E,$E312))))</f>
        <v/>
      </c>
      <c r="CU312" s="232" t="str">
        <f t="array" ref="CU312">IF(AF312="","",
IF(INDEX(Settings!$H:$H,MATCH(CU$1,Settings!$G:$G,0))=TRUE,
100-100*(AF312-MINIFS(AF:AF,$E:$E,$E312))/(MAXIFS(AF:AF,$E:$E,$E312)-MINIFS(AF:AF,$E:$E,$E312)),
100*(AF312-MINIFS(AF:AF,$E:$E,$E312))/(MAXIFS(AF:AF,$E:$E,$E312)-MINIFS(AF:AF,$E:$E,$E312))))</f>
        <v/>
      </c>
      <c r="CV312" s="232" t="str">
        <f t="array" ref="CV312">IF(AG312="","",
IF(INDEX(Settings!$H:$H,MATCH(CV$1,Settings!$G:$G,0))=TRUE,
100-100*(AG312-MINIFS(AG:AG,$E:$E,$E312))/(MAXIFS(AG:AG,$E:$E,$E312)-MINIFS(AG:AG,$E:$E,$E312)),
100*(AG312-MINIFS(AG:AG,$E:$E,$E312))/(MAXIFS(AG:AG,$E:$E,$E312)-MINIFS(AG:AG,$E:$E,$E312))))</f>
        <v/>
      </c>
      <c r="CW312" s="232" t="str">
        <f t="array" ref="CW312">IF(AH312="","",
IF(INDEX(Settings!$H:$H,MATCH(CW$1,Settings!$G:$G,0))=TRUE,
100-100*(AH312-MINIFS(AH:AH,$E:$E,$E312))/(MAXIFS(AH:AH,$E:$E,$E312)-MINIFS(AH:AH,$E:$E,$E312)),
100*(AH312-MINIFS(AH:AH,$E:$E,$E312))/(MAXIFS(AH:AH,$E:$E,$E312)-MINIFS(AH:AH,$E:$E,$E312))))</f>
        <v/>
      </c>
      <c r="CX312" s="232" t="str">
        <f t="array" ref="CX312">IF(AI312="","",
IF(INDEX(Settings!$H:$H,MATCH(CX$1,Settings!$G:$G,0))=TRUE,
100-100*(AI312-MINIFS(AI:AI,$E:$E,$E312))/(MAXIFS(AI:AI,$E:$E,$E312)-MINIFS(AI:AI,$E:$E,$E312)),
100*(AI312-MINIFS(AI:AI,$E:$E,$E312))/(MAXIFS(AI:AI,$E:$E,$E312)-MINIFS(AI:AI,$E:$E,$E312))))</f>
        <v/>
      </c>
      <c r="CY312" s="232" t="str">
        <f t="array" ref="CY312">IF(AJ312="","",
IF(INDEX(Settings!$H:$H,MATCH(CY$1,Settings!$G:$G,0))=TRUE,
100-100*(AJ312-MINIFS(AJ:AJ,$E:$E,$E312))/(MAXIFS(AJ:AJ,$E:$E,$E312)-MINIFS(AJ:AJ,$E:$E,$E312)),
100*(AJ312-MINIFS(AJ:AJ,$E:$E,$E312))/(MAXIFS(AJ:AJ,$E:$E,$E312)-MINIFS(AJ:AJ,$E:$E,$E312))))</f>
        <v/>
      </c>
      <c r="CZ312" s="232" t="str">
        <f t="array" ref="CZ312">IF(AK312="","",
IF(INDEX(Settings!$H:$H,MATCH(CZ$1,Settings!$G:$G,0))=TRUE,
100-100*(AK312-MINIFS(AK:AK,$E:$E,$E312))/(MAXIFS(AK:AK,$E:$E,$E312)-MINIFS(AK:AK,$E:$E,$E312)),
100*(AK312-MINIFS(AK:AK,$E:$E,$E312))/(MAXIFS(AK:AK,$E:$E,$E312)-MINIFS(AK:AK,$E:$E,$E312))))</f>
        <v/>
      </c>
      <c r="DA312" s="232" t="str">
        <f t="array" ref="DA312">IF(AL312="","",
IF(INDEX(Settings!$H:$H,MATCH(DA$1,Settings!$G:$G,0))=TRUE,
100-100*(AL312-MINIFS(AL:AL,$E:$E,$E312))/(MAXIFS(AL:AL,$E:$E,$E312)-MINIFS(AL:AL,$E:$E,$E312)),
100*(AL312-MINIFS(AL:AL,$E:$E,$E312))/(MAXIFS(AL:AL,$E:$E,$E312)-MINIFS(AL:AL,$E:$E,$E312))))</f>
        <v/>
      </c>
      <c r="DB312" s="232" t="str">
        <f t="array" ref="DB312">IF(AM312="","",
IF(INDEX(Settings!$H:$H,MATCH(DB$1,Settings!$G:$G,0))=TRUE,
100-100*(AM312-MINIFS(AM:AM,$E:$E,$E312))/(MAXIFS(AM:AM,$E:$E,$E312)-MINIFS(AM:AM,$E:$E,$E312)),
100*(AM312-MINIFS(AM:AM,$E:$E,$E312))/(MAXIFS(AM:AM,$E:$E,$E312)-MINIFS(AM:AM,$E:$E,$E312))))</f>
        <v/>
      </c>
      <c r="DC312" s="232" t="str">
        <f t="array" ref="DC312">IF(AN312="","",
IF(INDEX(Settings!$H:$H,MATCH(DC$1,Settings!$G:$G,0))=TRUE,
100-100*(AN312-MINIFS(AN:AN,$E:$E,$E312))/(MAXIFS(AN:AN,$E:$E,$E312)-MINIFS(AN:AN,$E:$E,$E312)),
100*(AN312-MINIFS(AN:AN,$E:$E,$E312))/(MAXIFS(AN:AN,$E:$E,$E312)-MINIFS(AN:AN,$E:$E,$E312))))</f>
        <v/>
      </c>
      <c r="DD312" s="232" t="str">
        <f t="array" ref="DD312">IF(AO312="","",
IF(INDEX(Settings!$H:$H,MATCH(DD$1,Settings!$G:$G,0))=TRUE,
100-100*(AO312-MINIFS(AO:AO,$E:$E,$E312))/(MAXIFS(AO:AO,$E:$E,$E312)-MINIFS(AO:AO,$E:$E,$E312)),
100*(AO312-MINIFS(AO:AO,$E:$E,$E312))/(MAXIFS(AO:AO,$E:$E,$E312)-MINIFS(AO:AO,$E:$E,$E312))))</f>
        <v/>
      </c>
      <c r="DE312" s="232" t="str">
        <f t="array" ref="DE312">IF(AP312="","",
IF(INDEX(Settings!$H:$H,MATCH(DE$1,Settings!$G:$G,0))=TRUE,
100-100*(AP312-MINIFS(AP:AP,$E:$E,$E312))/(MAXIFS(AP:AP,$E:$E,$E312)-MINIFS(AP:AP,$E:$E,$E312)),
100*(AP312-MINIFS(AP:AP,$E:$E,$E312))/(MAXIFS(AP:AP,$E:$E,$E312)-MINIFS(AP:AP,$E:$E,$E312))))</f>
        <v/>
      </c>
      <c r="DF312" s="232" t="str">
        <f t="array" ref="DF312">IF(AQ312="","",
IF(INDEX(Settings!$H:$H,MATCH(DF$1,Settings!$G:$G,0))=TRUE,
100-100*(AQ312-MINIFS(AQ:AQ,$E:$E,$E312))/(MAXIFS(AQ:AQ,$E:$E,$E312)-MINIFS(AQ:AQ,$E:$E,$E312)),
100*(AQ312-MINIFS(AQ:AQ,$E:$E,$E312))/(MAXIFS(AQ:AQ,$E:$E,$E312)-MINIFS(AQ:AQ,$E:$E,$E312))))</f>
        <v/>
      </c>
      <c r="DG312" s="232" t="str">
        <f t="array" ref="DG312">IF(AR312="","",
IF(INDEX(Settings!$H:$H,MATCH(DG$1,Settings!$G:$G,0))=TRUE,
100-100*(AR312-MINIFS(AR:AR,$E:$E,$E312))/(MAXIFS(AR:AR,$E:$E,$E312)-MINIFS(AR:AR,$E:$E,$E312)),
100*(AR312-MINIFS(AR:AR,$E:$E,$E312))/(MAXIFS(AR:AR,$E:$E,$E312)-MINIFS(AR:AR,$E:$E,$E312))))</f>
        <v/>
      </c>
      <c r="DH312" s="232" t="str">
        <f t="array" ref="DH312">IF(AS312="","",
IF(INDEX(Settings!$H:$H,MATCH(DH$1,Settings!$G:$G,0))=TRUE,
100-100*(AS312-MINIFS(AS:AS,$E:$E,$E312))/(MAXIFS(AS:AS,$E:$E,$E312)-MINIFS(AS:AS,$E:$E,$E312)),
100*(AS312-MINIFS(AS:AS,$E:$E,$E312))/(MAXIFS(AS:AS,$E:$E,$E312)-MINIFS(AS:AS,$E:$E,$E312))))</f>
        <v/>
      </c>
      <c r="DI312" s="232" t="str">
        <f t="array" ref="DI312">IF(AT312="","",
IF(INDEX(Settings!$H:$H,MATCH(DI$1,Settings!$G:$G,0))=TRUE,
100-100*(AT312-MINIFS(AT:AT,$E:$E,$E312))/(MAXIFS(AT:AT,$E:$E,$E312)-MINIFS(AT:AT,$E:$E,$E312)),
100*(AT312-MINIFS(AT:AT,$E:$E,$E312))/(MAXIFS(AT:AT,$E:$E,$E312)-MINIFS(AT:AT,$E:$E,$E312))))</f>
        <v/>
      </c>
      <c r="DJ312" s="232" t="str">
        <f t="array" ref="DJ312">IF(AU312="","",
IF(INDEX(Settings!$H:$H,MATCH(DJ$1,Settings!$G:$G,0))=TRUE,
100-100*(AU312-MINIFS(AU:AU,$E:$E,$E312))/(MAXIFS(AU:AU,$E:$E,$E312)-MINIFS(AU:AU,$E:$E,$E312)),
100*(AU312-MINIFS(AU:AU,$E:$E,$E312))/(MAXIFS(AU:AU,$E:$E,$E312)-MINIFS(AU:AU,$E:$E,$E312))))</f>
        <v/>
      </c>
      <c r="DK312" s="232" t="str">
        <f t="array" ref="DK312">IF(AV312="","",
IF(INDEX(Settings!$H:$H,MATCH(DK$1,Settings!$G:$G,0))=TRUE,
100-100*(AV312-MINIFS(AV:AV,$E:$E,$E312))/(MAXIFS(AV:AV,$E:$E,$E312)-MINIFS(AV:AV,$E:$E,$E312)),
100*(AV312-MINIFS(AV:AV,$E:$E,$E312))/(MAXIFS(AV:AV,$E:$E,$E312)-MINIFS(AV:AV,$E:$E,$E312))))</f>
        <v/>
      </c>
      <c r="DL312" s="232" t="str">
        <f t="array" ref="DL312">IF(AW312="","",
IF(INDEX(Settings!$H:$H,MATCH(DL$1,Settings!$G:$G,0))=TRUE,
100-100*(AW312-MINIFS(AW:AW,$E:$E,$E312))/(MAXIFS(AW:AW,$E:$E,$E312)-MINIFS(AW:AW,$E:$E,$E312)),
100*(AW312-MINIFS(AW:AW,$E:$E,$E312))/(MAXIFS(AW:AW,$E:$E,$E312)-MINIFS(AW:AW,$E:$E,$E312))))</f>
        <v/>
      </c>
      <c r="DM312" s="232" t="str">
        <f t="array" ref="DM312">IF(AX312="","",
IF(INDEX(Settings!$H:$H,MATCH(DM$1,Settings!$G:$G,0))=TRUE,
100-100*(AX312-MINIFS(AX:AX,$E:$E,$E312))/(MAXIFS(AX:AX,$E:$E,$E312)-MINIFS(AX:AX,$E:$E,$E312)),
100*(AX312-MINIFS(AX:AX,$E:$E,$E312))/(MAXIFS(AX:AX,$E:$E,$E312)-MINIFS(AX:AX,$E:$E,$E312))))</f>
        <v/>
      </c>
      <c r="DN312" s="232" t="str">
        <f t="array" ref="DN312">IF(AY312="","",
IF(INDEX(Settings!$H:$H,MATCH(DN$1,Settings!$G:$G,0))=TRUE,
100-100*(AY312-MINIFS(AY:AY,$E:$E,$E312))/(MAXIFS(AY:AY,$E:$E,$E312)-MINIFS(AY:AY,$E:$E,$E312)),
100*(AY312-MINIFS(AY:AY,$E:$E,$E312))/(MAXIFS(AY:AY,$E:$E,$E312)-MINIFS(AY:AY,$E:$E,$E312))))</f>
        <v/>
      </c>
      <c r="DO312" s="232" t="str">
        <f t="array" ref="DO312">IF(AZ312="","",
IF(INDEX(Settings!$H:$H,MATCH(DO$1,Settings!$G:$G,0))=TRUE,
100-100*(AZ312-MINIFS(AZ:AZ,$E:$E,$E312))/(MAXIFS(AZ:AZ,$E:$E,$E312)-MINIFS(AZ:AZ,$E:$E,$E312)),
100*(AZ312-MINIFS(AZ:AZ,$E:$E,$E312))/(MAXIFS(AZ:AZ,$E:$E,$E312)-MINIFS(AZ:AZ,$E:$E,$E312))))</f>
        <v/>
      </c>
      <c r="DP312" s="232" t="str">
        <f t="array" ref="DP312">IF(BA312="","",
IF(INDEX(Settings!$H:$H,MATCH(DP$1,Settings!$G:$G,0))=TRUE,
100-100*(BA312-MINIFS(BA:BA,$E:$E,$E312))/(MAXIFS(BA:BA,$E:$E,$E312)-MINIFS(BA:BA,$E:$E,$E312)),
100*(BA312-MINIFS(BA:BA,$E:$E,$E312))/(MAXIFS(BA:BA,$E:$E,$E312)-MINIFS(BA:BA,$E:$E,$E312))))</f>
        <v/>
      </c>
      <c r="DQ312" s="232" t="str">
        <f t="array" ref="DQ312">IF(BB312="","",
IF(INDEX(Settings!$H:$H,MATCH(DQ$1,Settings!$G:$G,0))=TRUE,
100-100*(BB312-MINIFS(BB:BB,$E:$E,$E312))/(MAXIFS(BB:BB,$E:$E,$E312)-MINIFS(BB:BB,$E:$E,$E312)),
100*(BB312-MINIFS(BB:BB,$E:$E,$E312))/(MAXIFS(BB:BB,$E:$E,$E312)-MINIFS(BB:BB,$E:$E,$E312))))</f>
        <v/>
      </c>
      <c r="DR312" s="232" t="str">
        <f t="array" ref="DR312">IF(BC312="","",
IF(INDEX(Settings!$H:$H,MATCH(DR$1,Settings!$G:$G,0))=TRUE,
100-100*(BC312-MINIFS(BC:BC,$E:$E,$E312))/(MAXIFS(BC:BC,$E:$E,$E312)-MINIFS(BC:BC,$E:$E,$E312)),
100*(BC312-MINIFS(BC:BC,$E:$E,$E312))/(MAXIFS(BC:BC,$E:$E,$E312)-MINIFS(BC:BC,$E:$E,$E312))))</f>
        <v/>
      </c>
      <c r="DS312" s="232" t="str">
        <f t="array" ref="DS312">IF(BD312="","",
IF(INDEX(Settings!$H:$H,MATCH(DS$1,Settings!$G:$G,0))=TRUE,
100-100*(BD312-MINIFS(BD:BD,$E:$E,$E312))/(MAXIFS(BD:BD,$E:$E,$E312)-MINIFS(BD:BD,$E:$E,$E312)),
100*(BD312-MINIFS(BD:BD,$E:$E,$E312))/(MAXIFS(BD:BD,$E:$E,$E312)-MINIFS(BD:BD,$E:$E,$E312))))</f>
        <v/>
      </c>
      <c r="DT312" s="232" t="str">
        <f t="array" ref="DT312">IF(BE312="","",
IF(INDEX(Settings!$H:$H,MATCH(DT$1,Settings!$G:$G,0))=TRUE,
100-100*(BE312-MINIFS(BE:BE,$E:$E,$E312))/(MAXIFS(BE:BE,$E:$E,$E312)-MINIFS(BE:BE,$E:$E,$E312)),
100*(BE312-MINIFS(BE:BE,$E:$E,$E312))/(MAXIFS(BE:BE,$E:$E,$E312)-MINIFS(BE:BE,$E:$E,$E312))))</f>
        <v/>
      </c>
      <c r="DU312" s="232" t="str">
        <f t="array" ref="DU312">IF(BF312="","",
IF(INDEX(Settings!$H:$H,MATCH(DU$1,Settings!$G:$G,0))=TRUE,
100-100*(BF312-MINIFS(BF:BF,$E:$E,$E312))/(MAXIFS(BF:BF,$E:$E,$E312)-MINIFS(BF:BF,$E:$E,$E312)),
100*(BF312-MINIFS(BF:BF,$E:$E,$E312))/(MAXIFS(BF:BF,$E:$E,$E312)-MINIFS(BF:BF,$E:$E,$E312))))</f>
        <v/>
      </c>
      <c r="DV312" s="232" t="str">
        <f t="array" ref="DV312">IF(BG312="","",
IF(INDEX(Settings!$H:$H,MATCH(DV$1,Settings!$G:$G,0))=TRUE,
100-100*(BG312-MINIFS(BG:BG,$E:$E,$E312))/(MAXIFS(BG:BG,$E:$E,$E312)-MINIFS(BG:BG,$E:$E,$E312)),
100*(BG312-MINIFS(BG:BG,$E:$E,$E312))/(MAXIFS(BG:BG,$E:$E,$E312)-MINIFS(BG:BG,$E:$E,$E312))))</f>
        <v/>
      </c>
      <c r="DW312" s="232" t="str">
        <f t="array" ref="DW312">IF(BH312="","",
IF(INDEX(Settings!$H:$H,MATCH(DW$1,Settings!$G:$G,0))=TRUE,
100-100*(BH312-MINIFS(BH:BH,$E:$E,$E312))/(MAXIFS(BH:BH,$E:$E,$E312)-MINIFS(BH:BH,$E:$E,$E312)),
100*(BH312-MINIFS(BH:BH,$E:$E,$E312))/(MAXIFS(BH:BH,$E:$E,$E312)-MINIFS(BH:BH,$E:$E,$E312))))</f>
        <v/>
      </c>
      <c r="DX312" s="232" t="str">
        <f t="array" ref="DX312">IF(BI312="","",
IF(INDEX(Settings!$H:$H,MATCH(DX$1,Settings!$G:$G,0))=TRUE,
100-100*(BI312-MINIFS(BI:BI,$E:$E,$E312))/(MAXIFS(BI:BI,$E:$E,$E312)-MINIFS(BI:BI,$E:$E,$E312)),
100*(BI312-MINIFS(BI:BI,$E:$E,$E312))/(MAXIFS(BI:BI,$E:$E,$E312)-MINIFS(BI:BI,$E:$E,$E312))))</f>
        <v/>
      </c>
      <c r="DY312" s="232" t="str">
        <f t="array" ref="DY312">IF(BJ312="","",
IF(INDEX(Settings!$H:$H,MATCH(DY$1,Settings!$G:$G,0))=TRUE,
100-100*(BJ312-MINIFS(BJ:BJ,$E:$E,$E312))/(MAXIFS(BJ:BJ,$E:$E,$E312)-MINIFS(BJ:BJ,$E:$E,$E312)),
100*(BJ312-MINIFS(BJ:BJ,$E:$E,$E312))/(MAXIFS(BJ:BJ,$E:$E,$E312)-MINIFS(BJ:BJ,$E:$E,$E312))))</f>
        <v/>
      </c>
      <c r="DZ312" s="234"/>
      <c r="EA312" s="234"/>
      <c r="EB312" s="234" t="str">
        <f t="shared" si="8"/>
        <v/>
      </c>
      <c r="EC312" s="234" t="str">
        <f t="shared" si="9"/>
        <v/>
      </c>
      <c r="ED312" s="234" t="str">
        <f t="shared" si="10"/>
        <v/>
      </c>
      <c r="EE312" s="234" t="str">
        <f t="shared" si="11"/>
        <v/>
      </c>
      <c r="EF312" s="234" t="str">
        <f t="shared" si="12"/>
        <v/>
      </c>
      <c r="EG312" s="234" t="str">
        <f t="shared" si="13"/>
        <v/>
      </c>
      <c r="EH312" s="234"/>
      <c r="EI312" s="234"/>
      <c r="EJ312" s="234"/>
      <c r="EK312" s="234"/>
      <c r="EL312" s="234"/>
      <c r="EM312" s="234"/>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3" t="str">
        <f t="shared" si="14"/>
        <v/>
      </c>
      <c r="N313" s="49"/>
      <c r="O313" s="49"/>
      <c r="P313" s="49"/>
      <c r="Q313" s="49"/>
      <c r="R313" s="49"/>
      <c r="S313" s="222" t="str">
        <f>IFERROR(VLOOKUP(AF313, 'YOYO IR Scores'!A:C, 3, FALSE), "")
</f>
        <v/>
      </c>
      <c r="T313" s="49"/>
      <c r="U313" s="49"/>
      <c r="V313" s="49"/>
      <c r="W313" s="49"/>
      <c r="X313" s="224" t="str">
        <f t="shared" si="4"/>
        <v/>
      </c>
      <c r="Y313" s="225" t="str">
        <f t="shared" si="5"/>
        <v/>
      </c>
      <c r="Z313" s="225" t="str">
        <f t="shared" si="6"/>
        <v/>
      </c>
      <c r="AA313" s="224" t="str">
        <f t="shared" si="7"/>
        <v/>
      </c>
      <c r="AB313" s="223"/>
      <c r="AC313" s="223"/>
      <c r="AD313" s="223"/>
      <c r="AE313" s="223" t="str">
        <f>IFERROR(VLOOKUP(AF313, 'YOYO IR Scores'!A:C, 2, FALSE), "")</f>
        <v/>
      </c>
      <c r="AF313" s="223"/>
      <c r="AG313" s="223"/>
      <c r="AH313" s="223"/>
      <c r="AI313" s="223"/>
      <c r="AJ313" s="223"/>
      <c r="AK313" s="223"/>
      <c r="AL313" s="223"/>
      <c r="AM313" s="223"/>
      <c r="AN313" s="223"/>
      <c r="AO313" s="223"/>
      <c r="AP313" s="223"/>
      <c r="AQ313" s="223"/>
      <c r="AR313" s="223"/>
      <c r="AS313" s="223"/>
      <c r="AT313" s="223"/>
      <c r="AU313" s="223"/>
      <c r="AV313" s="223"/>
      <c r="AW313" s="223"/>
      <c r="AX313" s="223"/>
      <c r="AY313" s="223"/>
      <c r="AZ313" s="223"/>
      <c r="BA313" s="223"/>
      <c r="BB313" s="223"/>
      <c r="BC313" s="223"/>
      <c r="BD313" s="223"/>
      <c r="BE313" s="223"/>
      <c r="BF313" s="223"/>
      <c r="BG313" s="223"/>
      <c r="BH313" s="223"/>
      <c r="BI313" s="223"/>
      <c r="BJ313" s="223"/>
      <c r="BK313" s="223" t="str">
        <f t="array" ref="BK313">IF(J313="","",
IF(INDEX(Settings!$H:$H,MATCH(BY$1,Settings!$G:$G,0))=TRUE,
100-100*(J313-MIN(J:J))/(MAX(J:J)-MIN(J:J)),
100*(J313-MIN(J:J))/(MAX(J:J)-MIN(J:J))))</f>
        <v/>
      </c>
      <c r="BL313" s="223" t="str">
        <f t="array" ref="BL313">IF(J313="","",
IF(INDEX(Settings!$H:$H,MATCH(BY$1,Settings!$G:$G,0))=TRUE,
100-100*(J313-MINIFS(J:J,$E:$E,$E313))/(MAXIFS(J:J,$E:$E,$E313)-MINIFS(J:J,$E:$E,$E313)),
100*(J313-MINIFS(J:J,$E:$E,$E313))/(MAXIFS(J:J,$E:$E,$E313)-MINIFS(J:J,$E:$E,$E313))))</f>
        <v/>
      </c>
      <c r="BM313" s="223"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4" t="str">
        <f t="array" ref="BQ313">IF(J313="","",
IF(INDEX(Settings!$H:$H,MATCH(BY$1,Settings!$G:$G,0))=TRUE,
-1*(J313-AVERAGE(J:J))/STDEV(J:J),
(J313-AVERAGE(J:J))/STDEV(J:J)))</f>
        <v/>
      </c>
      <c r="BR313" s="224" t="str">
        <f>IFERROR(__xludf.DUMMYFUNCTION("IF(J313="""","""",
IF(INDEX(Settings!$H:$H,MATCH(BY$1,Settings!$G:$G,0))=TRUE,
-1*(J313-AVERAGEIFS(J:J,$E:$E,$E313))/STDEV(FILTER(J:J,$E:$E=$E313)),
(J313-AVERAGEIFS(J:J,$E:$E,$E313))/STDEV(FILTER(J:J,$E:$E=$E313))))"),"")</f>
        <v/>
      </c>
      <c r="BS313" s="224"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3" t="str">
        <f t="array" ref="BY313">IF(J313="","",
IF(INDEX(Settings!$H:$H,MATCH(BY$1,Settings!$G:$G,0))=TRUE,
100-100*(J313-MINIFS(J:J,$E:$E,$E313))/(MAXIFS(J:J,$E:$E,$E313)-MINIFS(J:J,$E:$E,$E313)),
100*(J313-MINIFS(J:J,$E:$E,$E313))/(MAXIFS(J:J,$E:$E,$E313)-MINIFS(J:J,$E:$E,$E313))))</f>
        <v/>
      </c>
      <c r="BZ313" s="223" t="str">
        <f t="array" ref="BZ313">IF(K313="","",
IF(INDEX(Settings!$H:$H,MATCH(BZ$1,Settings!$G:$G,0))=TRUE,
100-100*(K313-MINIFS(K:K,$E:$E,$E313))/(MAXIFS(K:K,$E:$E,$E313)-MINIFS(K:K,$E:$E,$E313)),
100*(K313-MINIFS(K:K,$E:$E,$E313))/(MAXIFS(K:K,$E:$E,$E313)-MINIFS(K:K,$E:$E,$E313))))</f>
        <v/>
      </c>
      <c r="CA313" s="223" t="str">
        <f t="array" ref="CA313">IF(L313="","",
IF(INDEX(Settings!$H:$H,MATCH(CA$1,Settings!$G:$G,0))=TRUE,
100-100*(L313-MINIFS(L:L,$E:$E,$E313))/(MAXIFS(L:L,$E:$E,$E313)-MINIFS(L:L,$E:$E,$E313)),
100*(L313-MINIFS(L:L,$E:$E,$E313))/(MAXIFS(L:L,$E:$E,$E313)-MINIFS(L:L,$E:$E,$E313))))</f>
        <v/>
      </c>
      <c r="CB313" s="223" t="str">
        <f t="array" ref="CB313">IF(M313="","",
IF(INDEX(Settings!$H:$H,MATCH(CB$1,Settings!$G:$G,0))=TRUE,
100-100*(M313-MINIFS(M:M,$E:$E,$E313))/(MAXIFS(M:M,$E:$E,$E313)-MINIFS(M:M,$E:$E,$E313)),
100*(M313-MINIFS(M:M,$E:$E,$E313))/(MAXIFS(M:M,$E:$E,$E313)-MINIFS(M:M,$E:$E,$E313))))</f>
        <v/>
      </c>
      <c r="CC313" s="223" t="str">
        <f t="array" ref="CC313">IF(N313="","",
IF(INDEX(Settings!$H:$H,MATCH(CC$1,Settings!$G:$G,0))=TRUE,
100-100*(N313-MINIFS(N:N,$E:$E,$E313))/(MAXIFS(N:N,$E:$E,$E313)-MINIFS(N:N,$E:$E,$E313)),
100*(N313-MINIFS(N:N,$E:$E,$E313))/(MAXIFS(N:N,$E:$E,$E313)-MINIFS(N:N,$E:$E,$E313))))</f>
        <v/>
      </c>
      <c r="CD313" s="223" t="str">
        <f t="array" ref="CD313">IF(O313="","",
IF(INDEX(Settings!$H:$H,MATCH(CD$1,Settings!$G:$G,0))=TRUE,
100-100*(O313-MINIFS(O:O,$E:$E,$E313))/(MAXIFS(O:O,$E:$E,$E313)-MINIFS(O:O,$E:$E,$E313)),
100*(O313-MINIFS(O:O,$E:$E,$E313))/(MAXIFS(O:O,$E:$E,$E313)-MINIFS(O:O,$E:$E,$E313))))</f>
        <v/>
      </c>
      <c r="CE313" s="223" t="str">
        <f t="array" ref="CE313">IF(P313="","",
IF(INDEX(Settings!$H:$H,MATCH(CE$1,Settings!$G:$G,0))=TRUE,
100-100*(P313-MINIFS(P:P,$E:$E,$E313))/(MAXIFS(P:P,$E:$E,$E313)-MINIFS(P:P,$E:$E,$E313)),
100*(P313-MINIFS(P:P,$E:$E,$E313))/(MAXIFS(P:P,$E:$E,$E313)-MINIFS(P:P,$E:$E,$E313))))</f>
        <v/>
      </c>
      <c r="CF313" s="223" t="str">
        <f t="array" ref="CF313">IF(Q313="","",
IF(INDEX(Settings!$H:$H,MATCH(CF$1,Settings!$G:$G,0))=TRUE,
100-100*(Q313-MINIFS(Q:Q,$E:$E,$E313))/(MAXIFS(Q:Q,$E:$E,$E313)-MINIFS(Q:Q,$E:$E,$E313)),
100*(Q313-MINIFS(Q:Q,$E:$E,$E313))/(MAXIFS(Q:Q,$E:$E,$E313)-MINIFS(Q:Q,$E:$E,$E313))))</f>
        <v/>
      </c>
      <c r="CG313" s="223" t="str">
        <f t="array" ref="CG313">IF(R313="","",
IF(INDEX(Settings!$H:$H,MATCH(CG$1,Settings!$G:$G,0))=TRUE,
100-100*(R313-MINIFS(R:R,$E:$E,$E313))/(MAXIFS(R:R,$E:$E,$E313)-MINIFS(R:R,$E:$E,$E313)),
100*(R313-MINIFS(R:R,$E:$E,$E313))/(MAXIFS(R:R,$E:$E,$E313)-MINIFS(R:R,$E:$E,$E313))))</f>
        <v/>
      </c>
      <c r="CH313" s="223" t="str">
        <f t="array" ref="CH313">IF(S313="","",
IF(INDEX(Settings!$H:$H,MATCH(CH$1,Settings!$G:$G,0))=TRUE,
100-100*(S313-MINIFS(S:S,$E:$E,$E313))/(MAXIFS(S:S,$E:$E,$E313)-MINIFS(S:S,$E:$E,$E313)),
100*(S313-MINIFS(S:S,$E:$E,$E313))/(MAXIFS(S:S,$E:$E,$E313)-MINIFS(S:S,$E:$E,$E313))))</f>
        <v/>
      </c>
      <c r="CI313" s="223" t="str">
        <f t="array" ref="CI313">IF(T313="","",
IF(INDEX(Settings!$H:$H,MATCH(CI$1,Settings!$G:$G,0))=TRUE,
100-100*(T313-MINIFS(T:T,$E:$E,$E313))/(MAXIFS(T:T,$E:$E,$E313)-MINIFS(T:T,$E:$E,$E313)),
100*(T313-MINIFS(T:T,$E:$E,$E313))/(MAXIFS(T:T,$E:$E,$E313)-MINIFS(T:T,$E:$E,$E313))))</f>
        <v/>
      </c>
      <c r="CJ313" s="223" t="str">
        <f t="array" ref="CJ313">IF(U313="","",
IF(INDEX(Settings!$H:$H,MATCH(CJ$1,Settings!$G:$G,0))=TRUE,
100-100*(U313-MINIFS(U:U,$E:$E,$E313))/(MAXIFS(U:U,$E:$E,$E313)-MINIFS(U:U,$E:$E,$E313)),
100*(U313-MINIFS(U:U,$E:$E,$E313))/(MAXIFS(U:U,$E:$E,$E313)-MINIFS(U:U,$E:$E,$E313))))</f>
        <v/>
      </c>
      <c r="CK313" s="223" t="str">
        <f t="array" ref="CK313">IF(V313="","",
IF(INDEX(Settings!$H:$H,MATCH(CK$1,Settings!$G:$G,0))=TRUE,
100-100*(V313-MINIFS(V:V,$E:$E,$E313))/(MAXIFS(V:V,$E:$E,$E313)-MINIFS(V:V,$E:$E,$E313)),
100*(V313-MINIFS(V:V,$E:$E,$E313))/(MAXIFS(V:V,$E:$E,$E313)-MINIFS(V:V,$E:$E,$E313))))</f>
        <v/>
      </c>
      <c r="CL313" s="223" t="str">
        <f t="array" ref="CL313">IF(W313="","",
IF(INDEX(Settings!$H:$H,MATCH(CL$1,Settings!$G:$G,0))=TRUE,
100-100*(W313-MINIFS(W:W,$E:$E,$E313))/(MAXIFS(W:W,$E:$E,$E313)-MINIFS(W:W,$E:$E,$E313)),
100*(W313-MINIFS(W:W,$E:$E,$E313))/(MAXIFS(W:W,$E:$E,$E313)-MINIFS(W:W,$E:$E,$E313))))</f>
        <v/>
      </c>
      <c r="CM313" s="223" t="str">
        <f t="array" ref="CM313">IF(X313="","",
IF(INDEX(Settings!$H:$H,MATCH(CM$1,Settings!$G:$G,0))=TRUE,
100-100*(X313-MINIFS(X:X,$E:$E,$E313))/(MAXIFS(X:X,$E:$E,$E313)-MINIFS(X:X,$E:$E,$E313)),
100*(X313-MINIFS(X:X,$E:$E,$E313))/(MAXIFS(X:X,$E:$E,$E313)-MINIFS(X:X,$E:$E,$E313))))</f>
        <v/>
      </c>
      <c r="CN313" s="223" t="str">
        <f t="array" ref="CN313">IF(Y313="","",
IF(INDEX(Settings!$H:$H,MATCH(CN$1,Settings!$G:$G,0))=TRUE,
100-100*(Y313-MINIFS(Y:Y,$E:$E,$E313))/(MAXIFS(Y:Y,$E:$E,$E313)-MINIFS(Y:Y,$E:$E,$E313)),
100*(Y313-MINIFS(Y:Y,$E:$E,$E313))/(MAXIFS(Y:Y,$E:$E,$E313)-MINIFS(Y:Y,$E:$E,$E313))))</f>
        <v/>
      </c>
      <c r="CO313" s="223" t="str">
        <f t="array" ref="CO313">IF(Z313="","",
IF(INDEX(Settings!$H:$H,MATCH(CO$1,Settings!$G:$G,0))=TRUE,
100-100*(Z313-MINIFS(Z:Z,$E:$E,$E313))/(MAXIFS(Z:Z,$E:$E,$E313)-MINIFS(Z:Z,$E:$E,$E313)),
100*(Z313-MINIFS(Z:Z,$E:$E,$E313))/(MAXIFS(Z:Z,$E:$E,$E313)-MINIFS(Z:Z,$E:$E,$E313))))</f>
        <v/>
      </c>
      <c r="CP313" s="223" t="str">
        <f t="array" ref="CP313">IF(AA313="","",
IF(INDEX(Settings!$H:$H,MATCH(CP$1,Settings!$G:$G,0))=TRUE,
100-100*(AA313-MINIFS(AA:AA,$E:$E,$E313))/(MAXIFS(AA:AA,$E:$E,$E313)-MINIFS(AA:AA,$E:$E,$E313)),
100*(AA313-MINIFS(AA:AA,$E:$E,$E313))/(MAXIFS(AA:AA,$E:$E,$E313)-MINIFS(AA:AA,$E:$E,$E313))))</f>
        <v/>
      </c>
      <c r="CQ313" s="223" t="str">
        <f t="array" ref="CQ313">IF(AB313="","",
IF(INDEX(Settings!$H:$H,MATCH(CQ$1,Settings!$G:$G,0))=TRUE,
100-100*(AB313-MINIFS(AB:AB,$E:$E,$E313))/(MAXIFS(AB:AB,$E:$E,$E313)-MINIFS(AB:AB,$E:$E,$E313)),
100*(AB313-MINIFS(AB:AB,$E:$E,$E313))/(MAXIFS(AB:AB,$E:$E,$E313)-MINIFS(AB:AB,$E:$E,$E313))))</f>
        <v/>
      </c>
      <c r="CR313" s="223" t="str">
        <f t="array" ref="CR313">IF(AC313="","",
IF(INDEX(Settings!$H:$H,MATCH(CR$1,Settings!$G:$G,0))=TRUE,
100-100*(AC313-MINIFS(AC:AC,$E:$E,$E313))/(MAXIFS(AC:AC,$E:$E,$E313)-MINIFS(AC:AC,$E:$E,$E313)),
100*(AC313-MINIFS(AC:AC,$E:$E,$E313))/(MAXIFS(AC:AC,$E:$E,$E313)-MINIFS(AC:AC,$E:$E,$E313))))</f>
        <v/>
      </c>
      <c r="CS313" s="223" t="str">
        <f t="array" ref="CS313">IF(AD313="","",
IF(INDEX(Settings!$H:$H,MATCH(CS$1,Settings!$G:$G,0))=TRUE,
100-100*(AD313-MINIFS(AD:AD,$E:$E,$E313))/(MAXIFS(AD:AD,$E:$E,$E313)-MINIFS(AD:AD,$E:$E,$E313)),
100*(AD313-MINIFS(AD:AD,$E:$E,$E313))/(MAXIFS(AD:AD,$E:$E,$E313)-MINIFS(AD:AD,$E:$E,$E313))))</f>
        <v/>
      </c>
      <c r="CT313" s="223" t="str">
        <f t="array" ref="CT313">IF(AE313="","",
IF(INDEX(Settings!$H:$H,MATCH(CT$1,Settings!$G:$G,0))=TRUE,
100-100*(AE313-MINIFS(AE:AE,$E:$E,$E313))/(MAXIFS(AE:AE,$E:$E,$E313)-MINIFS(AE:AE,$E:$E,$E313)),
100*(AE313-MINIFS(AE:AE,$E:$E,$E313))/(MAXIFS(AE:AE,$E:$E,$E313)-MINIFS(AE:AE,$E:$E,$E313))))</f>
        <v/>
      </c>
      <c r="CU313" s="223" t="str">
        <f t="array" ref="CU313">IF(AF313="","",
IF(INDEX(Settings!$H:$H,MATCH(CU$1,Settings!$G:$G,0))=TRUE,
100-100*(AF313-MINIFS(AF:AF,$E:$E,$E313))/(MAXIFS(AF:AF,$E:$E,$E313)-MINIFS(AF:AF,$E:$E,$E313)),
100*(AF313-MINIFS(AF:AF,$E:$E,$E313))/(MAXIFS(AF:AF,$E:$E,$E313)-MINIFS(AF:AF,$E:$E,$E313))))</f>
        <v/>
      </c>
      <c r="CV313" s="223" t="str">
        <f t="array" ref="CV313">IF(AG313="","",
IF(INDEX(Settings!$H:$H,MATCH(CV$1,Settings!$G:$G,0))=TRUE,
100-100*(AG313-MINIFS(AG:AG,$E:$E,$E313))/(MAXIFS(AG:AG,$E:$E,$E313)-MINIFS(AG:AG,$E:$E,$E313)),
100*(AG313-MINIFS(AG:AG,$E:$E,$E313))/(MAXIFS(AG:AG,$E:$E,$E313)-MINIFS(AG:AG,$E:$E,$E313))))</f>
        <v/>
      </c>
      <c r="CW313" s="223" t="str">
        <f t="array" ref="CW313">IF(AH313="","",
IF(INDEX(Settings!$H:$H,MATCH(CW$1,Settings!$G:$G,0))=TRUE,
100-100*(AH313-MINIFS(AH:AH,$E:$E,$E313))/(MAXIFS(AH:AH,$E:$E,$E313)-MINIFS(AH:AH,$E:$E,$E313)),
100*(AH313-MINIFS(AH:AH,$E:$E,$E313))/(MAXIFS(AH:AH,$E:$E,$E313)-MINIFS(AH:AH,$E:$E,$E313))))</f>
        <v/>
      </c>
      <c r="CX313" s="223" t="str">
        <f t="array" ref="CX313">IF(AI313="","",
IF(INDEX(Settings!$H:$H,MATCH(CX$1,Settings!$G:$G,0))=TRUE,
100-100*(AI313-MINIFS(AI:AI,$E:$E,$E313))/(MAXIFS(AI:AI,$E:$E,$E313)-MINIFS(AI:AI,$E:$E,$E313)),
100*(AI313-MINIFS(AI:AI,$E:$E,$E313))/(MAXIFS(AI:AI,$E:$E,$E313)-MINIFS(AI:AI,$E:$E,$E313))))</f>
        <v/>
      </c>
      <c r="CY313" s="223" t="str">
        <f t="array" ref="CY313">IF(AJ313="","",
IF(INDEX(Settings!$H:$H,MATCH(CY$1,Settings!$G:$G,0))=TRUE,
100-100*(AJ313-MINIFS(AJ:AJ,$E:$E,$E313))/(MAXIFS(AJ:AJ,$E:$E,$E313)-MINIFS(AJ:AJ,$E:$E,$E313)),
100*(AJ313-MINIFS(AJ:AJ,$E:$E,$E313))/(MAXIFS(AJ:AJ,$E:$E,$E313)-MINIFS(AJ:AJ,$E:$E,$E313))))</f>
        <v/>
      </c>
      <c r="CZ313" s="223" t="str">
        <f t="array" ref="CZ313">IF(AK313="","",
IF(INDEX(Settings!$H:$H,MATCH(CZ$1,Settings!$G:$G,0))=TRUE,
100-100*(AK313-MINIFS(AK:AK,$E:$E,$E313))/(MAXIFS(AK:AK,$E:$E,$E313)-MINIFS(AK:AK,$E:$E,$E313)),
100*(AK313-MINIFS(AK:AK,$E:$E,$E313))/(MAXIFS(AK:AK,$E:$E,$E313)-MINIFS(AK:AK,$E:$E,$E313))))</f>
        <v/>
      </c>
      <c r="DA313" s="223" t="str">
        <f t="array" ref="DA313">IF(AL313="","",
IF(INDEX(Settings!$H:$H,MATCH(DA$1,Settings!$G:$G,0))=TRUE,
100-100*(AL313-MINIFS(AL:AL,$E:$E,$E313))/(MAXIFS(AL:AL,$E:$E,$E313)-MINIFS(AL:AL,$E:$E,$E313)),
100*(AL313-MINIFS(AL:AL,$E:$E,$E313))/(MAXIFS(AL:AL,$E:$E,$E313)-MINIFS(AL:AL,$E:$E,$E313))))</f>
        <v/>
      </c>
      <c r="DB313" s="223" t="str">
        <f t="array" ref="DB313">IF(AM313="","",
IF(INDEX(Settings!$H:$H,MATCH(DB$1,Settings!$G:$G,0))=TRUE,
100-100*(AM313-MINIFS(AM:AM,$E:$E,$E313))/(MAXIFS(AM:AM,$E:$E,$E313)-MINIFS(AM:AM,$E:$E,$E313)),
100*(AM313-MINIFS(AM:AM,$E:$E,$E313))/(MAXIFS(AM:AM,$E:$E,$E313)-MINIFS(AM:AM,$E:$E,$E313))))</f>
        <v/>
      </c>
      <c r="DC313" s="223" t="str">
        <f t="array" ref="DC313">IF(AN313="","",
IF(INDEX(Settings!$H:$H,MATCH(DC$1,Settings!$G:$G,0))=TRUE,
100-100*(AN313-MINIFS(AN:AN,$E:$E,$E313))/(MAXIFS(AN:AN,$E:$E,$E313)-MINIFS(AN:AN,$E:$E,$E313)),
100*(AN313-MINIFS(AN:AN,$E:$E,$E313))/(MAXIFS(AN:AN,$E:$E,$E313)-MINIFS(AN:AN,$E:$E,$E313))))</f>
        <v/>
      </c>
      <c r="DD313" s="223" t="str">
        <f t="array" ref="DD313">IF(AO313="","",
IF(INDEX(Settings!$H:$H,MATCH(DD$1,Settings!$G:$G,0))=TRUE,
100-100*(AO313-MINIFS(AO:AO,$E:$E,$E313))/(MAXIFS(AO:AO,$E:$E,$E313)-MINIFS(AO:AO,$E:$E,$E313)),
100*(AO313-MINIFS(AO:AO,$E:$E,$E313))/(MAXIFS(AO:AO,$E:$E,$E313)-MINIFS(AO:AO,$E:$E,$E313))))</f>
        <v/>
      </c>
      <c r="DE313" s="223" t="str">
        <f t="array" ref="DE313">IF(AP313="","",
IF(INDEX(Settings!$H:$H,MATCH(DE$1,Settings!$G:$G,0))=TRUE,
100-100*(AP313-MINIFS(AP:AP,$E:$E,$E313))/(MAXIFS(AP:AP,$E:$E,$E313)-MINIFS(AP:AP,$E:$E,$E313)),
100*(AP313-MINIFS(AP:AP,$E:$E,$E313))/(MAXIFS(AP:AP,$E:$E,$E313)-MINIFS(AP:AP,$E:$E,$E313))))</f>
        <v/>
      </c>
      <c r="DF313" s="223" t="str">
        <f t="array" ref="DF313">IF(AQ313="","",
IF(INDEX(Settings!$H:$H,MATCH(DF$1,Settings!$G:$G,0))=TRUE,
100-100*(AQ313-MINIFS(AQ:AQ,$E:$E,$E313))/(MAXIFS(AQ:AQ,$E:$E,$E313)-MINIFS(AQ:AQ,$E:$E,$E313)),
100*(AQ313-MINIFS(AQ:AQ,$E:$E,$E313))/(MAXIFS(AQ:AQ,$E:$E,$E313)-MINIFS(AQ:AQ,$E:$E,$E313))))</f>
        <v/>
      </c>
      <c r="DG313" s="223" t="str">
        <f t="array" ref="DG313">IF(AR313="","",
IF(INDEX(Settings!$H:$H,MATCH(DG$1,Settings!$G:$G,0))=TRUE,
100-100*(AR313-MINIFS(AR:AR,$E:$E,$E313))/(MAXIFS(AR:AR,$E:$E,$E313)-MINIFS(AR:AR,$E:$E,$E313)),
100*(AR313-MINIFS(AR:AR,$E:$E,$E313))/(MAXIFS(AR:AR,$E:$E,$E313)-MINIFS(AR:AR,$E:$E,$E313))))</f>
        <v/>
      </c>
      <c r="DH313" s="223" t="str">
        <f t="array" ref="DH313">IF(AS313="","",
IF(INDEX(Settings!$H:$H,MATCH(DH$1,Settings!$G:$G,0))=TRUE,
100-100*(AS313-MINIFS(AS:AS,$E:$E,$E313))/(MAXIFS(AS:AS,$E:$E,$E313)-MINIFS(AS:AS,$E:$E,$E313)),
100*(AS313-MINIFS(AS:AS,$E:$E,$E313))/(MAXIFS(AS:AS,$E:$E,$E313)-MINIFS(AS:AS,$E:$E,$E313))))</f>
        <v/>
      </c>
      <c r="DI313" s="223" t="str">
        <f t="array" ref="DI313">IF(AT313="","",
IF(INDEX(Settings!$H:$H,MATCH(DI$1,Settings!$G:$G,0))=TRUE,
100-100*(AT313-MINIFS(AT:AT,$E:$E,$E313))/(MAXIFS(AT:AT,$E:$E,$E313)-MINIFS(AT:AT,$E:$E,$E313)),
100*(AT313-MINIFS(AT:AT,$E:$E,$E313))/(MAXIFS(AT:AT,$E:$E,$E313)-MINIFS(AT:AT,$E:$E,$E313))))</f>
        <v/>
      </c>
      <c r="DJ313" s="223" t="str">
        <f t="array" ref="DJ313">IF(AU313="","",
IF(INDEX(Settings!$H:$H,MATCH(DJ$1,Settings!$G:$G,0))=TRUE,
100-100*(AU313-MINIFS(AU:AU,$E:$E,$E313))/(MAXIFS(AU:AU,$E:$E,$E313)-MINIFS(AU:AU,$E:$E,$E313)),
100*(AU313-MINIFS(AU:AU,$E:$E,$E313))/(MAXIFS(AU:AU,$E:$E,$E313)-MINIFS(AU:AU,$E:$E,$E313))))</f>
        <v/>
      </c>
      <c r="DK313" s="223" t="str">
        <f t="array" ref="DK313">IF(AV313="","",
IF(INDEX(Settings!$H:$H,MATCH(DK$1,Settings!$G:$G,0))=TRUE,
100-100*(AV313-MINIFS(AV:AV,$E:$E,$E313))/(MAXIFS(AV:AV,$E:$E,$E313)-MINIFS(AV:AV,$E:$E,$E313)),
100*(AV313-MINIFS(AV:AV,$E:$E,$E313))/(MAXIFS(AV:AV,$E:$E,$E313)-MINIFS(AV:AV,$E:$E,$E313))))</f>
        <v/>
      </c>
      <c r="DL313" s="223" t="str">
        <f t="array" ref="DL313">IF(AW313="","",
IF(INDEX(Settings!$H:$H,MATCH(DL$1,Settings!$G:$G,0))=TRUE,
100-100*(AW313-MINIFS(AW:AW,$E:$E,$E313))/(MAXIFS(AW:AW,$E:$E,$E313)-MINIFS(AW:AW,$E:$E,$E313)),
100*(AW313-MINIFS(AW:AW,$E:$E,$E313))/(MAXIFS(AW:AW,$E:$E,$E313)-MINIFS(AW:AW,$E:$E,$E313))))</f>
        <v/>
      </c>
      <c r="DM313" s="223" t="str">
        <f t="array" ref="DM313">IF(AX313="","",
IF(INDEX(Settings!$H:$H,MATCH(DM$1,Settings!$G:$G,0))=TRUE,
100-100*(AX313-MINIFS(AX:AX,$E:$E,$E313))/(MAXIFS(AX:AX,$E:$E,$E313)-MINIFS(AX:AX,$E:$E,$E313)),
100*(AX313-MINIFS(AX:AX,$E:$E,$E313))/(MAXIFS(AX:AX,$E:$E,$E313)-MINIFS(AX:AX,$E:$E,$E313))))</f>
        <v/>
      </c>
      <c r="DN313" s="223" t="str">
        <f t="array" ref="DN313">IF(AY313="","",
IF(INDEX(Settings!$H:$H,MATCH(DN$1,Settings!$G:$G,0))=TRUE,
100-100*(AY313-MINIFS(AY:AY,$E:$E,$E313))/(MAXIFS(AY:AY,$E:$E,$E313)-MINIFS(AY:AY,$E:$E,$E313)),
100*(AY313-MINIFS(AY:AY,$E:$E,$E313))/(MAXIFS(AY:AY,$E:$E,$E313)-MINIFS(AY:AY,$E:$E,$E313))))</f>
        <v/>
      </c>
      <c r="DO313" s="223" t="str">
        <f t="array" ref="DO313">IF(AZ313="","",
IF(INDEX(Settings!$H:$H,MATCH(DO$1,Settings!$G:$G,0))=TRUE,
100-100*(AZ313-MINIFS(AZ:AZ,$E:$E,$E313))/(MAXIFS(AZ:AZ,$E:$E,$E313)-MINIFS(AZ:AZ,$E:$E,$E313)),
100*(AZ313-MINIFS(AZ:AZ,$E:$E,$E313))/(MAXIFS(AZ:AZ,$E:$E,$E313)-MINIFS(AZ:AZ,$E:$E,$E313))))</f>
        <v/>
      </c>
      <c r="DP313" s="223" t="str">
        <f t="array" ref="DP313">IF(BA313="","",
IF(INDEX(Settings!$H:$H,MATCH(DP$1,Settings!$G:$G,0))=TRUE,
100-100*(BA313-MINIFS(BA:BA,$E:$E,$E313))/(MAXIFS(BA:BA,$E:$E,$E313)-MINIFS(BA:BA,$E:$E,$E313)),
100*(BA313-MINIFS(BA:BA,$E:$E,$E313))/(MAXIFS(BA:BA,$E:$E,$E313)-MINIFS(BA:BA,$E:$E,$E313))))</f>
        <v/>
      </c>
      <c r="DQ313" s="223" t="str">
        <f t="array" ref="DQ313">IF(BB313="","",
IF(INDEX(Settings!$H:$H,MATCH(DQ$1,Settings!$G:$G,0))=TRUE,
100-100*(BB313-MINIFS(BB:BB,$E:$E,$E313))/(MAXIFS(BB:BB,$E:$E,$E313)-MINIFS(BB:BB,$E:$E,$E313)),
100*(BB313-MINIFS(BB:BB,$E:$E,$E313))/(MAXIFS(BB:BB,$E:$E,$E313)-MINIFS(BB:BB,$E:$E,$E313))))</f>
        <v/>
      </c>
      <c r="DR313" s="223" t="str">
        <f t="array" ref="DR313">IF(BC313="","",
IF(INDEX(Settings!$H:$H,MATCH(DR$1,Settings!$G:$G,0))=TRUE,
100-100*(BC313-MINIFS(BC:BC,$E:$E,$E313))/(MAXIFS(BC:BC,$E:$E,$E313)-MINIFS(BC:BC,$E:$E,$E313)),
100*(BC313-MINIFS(BC:BC,$E:$E,$E313))/(MAXIFS(BC:BC,$E:$E,$E313)-MINIFS(BC:BC,$E:$E,$E313))))</f>
        <v/>
      </c>
      <c r="DS313" s="223" t="str">
        <f t="array" ref="DS313">IF(BD313="","",
IF(INDEX(Settings!$H:$H,MATCH(DS$1,Settings!$G:$G,0))=TRUE,
100-100*(BD313-MINIFS(BD:BD,$E:$E,$E313))/(MAXIFS(BD:BD,$E:$E,$E313)-MINIFS(BD:BD,$E:$E,$E313)),
100*(BD313-MINIFS(BD:BD,$E:$E,$E313))/(MAXIFS(BD:BD,$E:$E,$E313)-MINIFS(BD:BD,$E:$E,$E313))))</f>
        <v/>
      </c>
      <c r="DT313" s="223" t="str">
        <f t="array" ref="DT313">IF(BE313="","",
IF(INDEX(Settings!$H:$H,MATCH(DT$1,Settings!$G:$G,0))=TRUE,
100-100*(BE313-MINIFS(BE:BE,$E:$E,$E313))/(MAXIFS(BE:BE,$E:$E,$E313)-MINIFS(BE:BE,$E:$E,$E313)),
100*(BE313-MINIFS(BE:BE,$E:$E,$E313))/(MAXIFS(BE:BE,$E:$E,$E313)-MINIFS(BE:BE,$E:$E,$E313))))</f>
        <v/>
      </c>
      <c r="DU313" s="223" t="str">
        <f t="array" ref="DU313">IF(BF313="","",
IF(INDEX(Settings!$H:$H,MATCH(DU$1,Settings!$G:$G,0))=TRUE,
100-100*(BF313-MINIFS(BF:BF,$E:$E,$E313))/(MAXIFS(BF:BF,$E:$E,$E313)-MINIFS(BF:BF,$E:$E,$E313)),
100*(BF313-MINIFS(BF:BF,$E:$E,$E313))/(MAXIFS(BF:BF,$E:$E,$E313)-MINIFS(BF:BF,$E:$E,$E313))))</f>
        <v/>
      </c>
      <c r="DV313" s="223" t="str">
        <f t="array" ref="DV313">IF(BG313="","",
IF(INDEX(Settings!$H:$H,MATCH(DV$1,Settings!$G:$G,0))=TRUE,
100-100*(BG313-MINIFS(BG:BG,$E:$E,$E313))/(MAXIFS(BG:BG,$E:$E,$E313)-MINIFS(BG:BG,$E:$E,$E313)),
100*(BG313-MINIFS(BG:BG,$E:$E,$E313))/(MAXIFS(BG:BG,$E:$E,$E313)-MINIFS(BG:BG,$E:$E,$E313))))</f>
        <v/>
      </c>
      <c r="DW313" s="223" t="str">
        <f t="array" ref="DW313">IF(BH313="","",
IF(INDEX(Settings!$H:$H,MATCH(DW$1,Settings!$G:$G,0))=TRUE,
100-100*(BH313-MINIFS(BH:BH,$E:$E,$E313))/(MAXIFS(BH:BH,$E:$E,$E313)-MINIFS(BH:BH,$E:$E,$E313)),
100*(BH313-MINIFS(BH:BH,$E:$E,$E313))/(MAXIFS(BH:BH,$E:$E,$E313)-MINIFS(BH:BH,$E:$E,$E313))))</f>
        <v/>
      </c>
      <c r="DX313" s="223" t="str">
        <f t="array" ref="DX313">IF(BI313="","",
IF(INDEX(Settings!$H:$H,MATCH(DX$1,Settings!$G:$G,0))=TRUE,
100-100*(BI313-MINIFS(BI:BI,$E:$E,$E313))/(MAXIFS(BI:BI,$E:$E,$E313)-MINIFS(BI:BI,$E:$E,$E313)),
100*(BI313-MINIFS(BI:BI,$E:$E,$E313))/(MAXIFS(BI:BI,$E:$E,$E313)-MINIFS(BI:BI,$E:$E,$E313))))</f>
        <v/>
      </c>
      <c r="DY313" s="223" t="str">
        <f t="array" ref="DY313">IF(BJ313="","",
IF(INDEX(Settings!$H:$H,MATCH(DY$1,Settings!$G:$G,0))=TRUE,
100-100*(BJ313-MINIFS(BJ:BJ,$E:$E,$E313))/(MAXIFS(BJ:BJ,$E:$E,$E313)-MINIFS(BJ:BJ,$E:$E,$E313)),
100*(BJ313-MINIFS(BJ:BJ,$E:$E,$E313))/(MAXIFS(BJ:BJ,$E:$E,$E313)-MINIFS(BJ:BJ,$E:$E,$E313))))</f>
        <v/>
      </c>
      <c r="DZ313" s="225"/>
      <c r="EA313" s="225"/>
      <c r="EB313" s="225" t="str">
        <f t="shared" si="8"/>
        <v/>
      </c>
      <c r="EC313" s="225" t="str">
        <f t="shared" si="9"/>
        <v/>
      </c>
      <c r="ED313" s="225" t="str">
        <f t="shared" si="10"/>
        <v/>
      </c>
      <c r="EE313" s="225" t="str">
        <f t="shared" si="11"/>
        <v/>
      </c>
      <c r="EF313" s="225" t="str">
        <f t="shared" si="12"/>
        <v/>
      </c>
      <c r="EG313" s="225" t="str">
        <f t="shared" si="13"/>
        <v/>
      </c>
      <c r="EH313" s="225"/>
      <c r="EI313" s="225"/>
      <c r="EJ313" s="225"/>
      <c r="EK313" s="225"/>
      <c r="EL313" s="225"/>
      <c r="EM313" s="225"/>
    </row>
    <row r="314">
      <c r="A314" s="231"/>
      <c r="B314" s="231"/>
      <c r="C314" s="231"/>
      <c r="D314" s="231" t="str">
        <f t="array" ref="D314">IFERROR(INDEX(Profiles!$B:$B,MATCH($A314,Profiles!$A:$A,0)),"")</f>
        <v/>
      </c>
      <c r="E314" s="231"/>
      <c r="F314" s="231"/>
      <c r="G314" s="231"/>
      <c r="H314" s="231"/>
      <c r="I314" s="231" t="str">
        <f>IF(A314="","",IF(Settings!$N$3="DATE",F314&amp;": "&amp;TEXT(B314,"M/DD/YY"),F314&amp;": "&amp;H314))</f>
        <v/>
      </c>
      <c r="J314" s="231"/>
      <c r="K314" s="231"/>
      <c r="L314" s="231"/>
      <c r="M314" s="232" t="str">
        <f t="shared" si="14"/>
        <v/>
      </c>
      <c r="N314" s="231"/>
      <c r="O314" s="231"/>
      <c r="P314" s="231"/>
      <c r="Q314" s="231"/>
      <c r="R314" s="231"/>
      <c r="S314" s="230" t="str">
        <f>IFERROR(VLOOKUP(AF314, 'YOYO IR Scores'!A:C, 3, FALSE), "")
</f>
        <v/>
      </c>
      <c r="T314" s="231"/>
      <c r="U314" s="231"/>
      <c r="V314" s="231"/>
      <c r="W314" s="231"/>
      <c r="X314" s="233" t="str">
        <f t="shared" si="4"/>
        <v/>
      </c>
      <c r="Y314" s="234" t="str">
        <f t="shared" si="5"/>
        <v/>
      </c>
      <c r="Z314" s="234" t="str">
        <f t="shared" si="6"/>
        <v/>
      </c>
      <c r="AA314" s="233" t="str">
        <f t="shared" si="7"/>
        <v/>
      </c>
      <c r="AB314" s="232"/>
      <c r="AC314" s="232"/>
      <c r="AD314" s="232"/>
      <c r="AE314" s="232" t="str">
        <f>IFERROR(VLOOKUP(AF314, 'YOYO IR Scores'!A:C, 2, FALSE), "")</f>
        <v/>
      </c>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t="str">
        <f t="array" ref="BK314">IF(J314="","",
IF(INDEX(Settings!$H:$H,MATCH(BY$1,Settings!$G:$G,0))=TRUE,
100-100*(J314-MIN(J:J))/(MAX(J:J)-MIN(J:J)),
100*(J314-MIN(J:J))/(MAX(J:J)-MIN(J:J))))</f>
        <v/>
      </c>
      <c r="BL314" s="232" t="str">
        <f t="array" ref="BL314">IF(J314="","",
IF(INDEX(Settings!$H:$H,MATCH(BY$1,Settings!$G:$G,0))=TRUE,
100-100*(J314-MINIFS(J:J,$E:$E,$E314))/(MAXIFS(J:J,$E:$E,$E314)-MINIFS(J:J,$E:$E,$E314)),
100*(J314-MINIFS(J:J,$E:$E,$E314))/(MAXIFS(J:J,$E:$E,$E314)-MINIFS(J:J,$E:$E,$E314))))</f>
        <v/>
      </c>
      <c r="BM314" s="232" t="str">
        <f t="array" ref="BM314">IF(J314="","",
IF(INDEX(Settings!$H:$H,MATCH(BY$1,Settings!$G:$G,0))=TRUE,
100-100*(J314-MINIFS(J:J,$E:$E,$E314,$I:$I,$I314))/(MAXIFS(J:J,$E:$E,$E314,$I:$I,$I314)-MINIFS(J:J,$E:$E,$E314,$I:$I,$I314)),
100*(J314-MINIFS(J:J,$E:$E,$E314,$I:$I,$I314))/(MAXIFS(J:J,$E:$E,$E314,$I:$I,$I314)-MINIFS(J:J,$E:$E,$E314,$I:$I,$I314))))</f>
        <v/>
      </c>
      <c r="BN314" s="231" t="str">
        <f t="array" ref="BN314">IF(J314="","",
IF(INDEX(Settings!$H:$H,MATCH(BY$1,Settings!$G:$G,0))=TRUE,
100-100*PERCENTRANK(J:J,J314),
100*PERCENTRANK(J:J,J314)))</f>
        <v/>
      </c>
      <c r="BO314" s="231" t="str">
        <f>IFERROR(__xludf.DUMMYFUNCTION("IF(J314="""","""",
IF(INDEX(Settings!$H:$H,MATCH(BY$1,Settings!$G:$G,0))=TRUE,
100-100*PERCENTRANK(FILTER(J:J,$E:$E=$E314),J314),
100*PERCENTRANK(FILTER(J:J,$E:$E=$E314),J314)))"),"")</f>
        <v/>
      </c>
      <c r="BP314" s="231" t="str">
        <f>IFERROR(__xludf.DUMMYFUNCTION("IF(J314="""","""",
IF(INDEX(Settings!$H:$H,MATCH(BY$1,Settings!$G:$G,0))=TRUE,
100-100*PERCENTRANK(FILTER(J:J,$E:$E=$E314,$I:$I=$I314),J314),
100*PERCENTRANK(FILTER(J:J,$E:$E=$E314,$I:$I=$I314),J314)))"),"")</f>
        <v/>
      </c>
      <c r="BQ314" s="233" t="str">
        <f t="array" ref="BQ314">IF(J314="","",
IF(INDEX(Settings!$H:$H,MATCH(BY$1,Settings!$G:$G,0))=TRUE,
-1*(J314-AVERAGE(J:J))/STDEV(J:J),
(J314-AVERAGE(J:J))/STDEV(J:J)))</f>
        <v/>
      </c>
      <c r="BR314" s="233" t="str">
        <f>IFERROR(__xludf.DUMMYFUNCTION("IF(J314="""","""",
IF(INDEX(Settings!$H:$H,MATCH(BY$1,Settings!$G:$G,0))=TRUE,
-1*(J314-AVERAGEIFS(J:J,$E:$E,$E314))/STDEV(FILTER(J:J,$E:$E=$E314)),
(J314-AVERAGEIFS(J:J,$E:$E,$E314))/STDEV(FILTER(J:J,$E:$E=$E314))))"),"")</f>
        <v/>
      </c>
      <c r="BS314" s="233"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1"/>
      <c r="BX314" s="231"/>
      <c r="BY314" s="232" t="str">
        <f t="array" ref="BY314">IF(J314="","",
IF(INDEX(Settings!$H:$H,MATCH(BY$1,Settings!$G:$G,0))=TRUE,
100-100*(J314-MINIFS(J:J,$E:$E,$E314))/(MAXIFS(J:J,$E:$E,$E314)-MINIFS(J:J,$E:$E,$E314)),
100*(J314-MINIFS(J:J,$E:$E,$E314))/(MAXIFS(J:J,$E:$E,$E314)-MINIFS(J:J,$E:$E,$E314))))</f>
        <v/>
      </c>
      <c r="BZ314" s="232" t="str">
        <f t="array" ref="BZ314">IF(K314="","",
IF(INDEX(Settings!$H:$H,MATCH(BZ$1,Settings!$G:$G,0))=TRUE,
100-100*(K314-MINIFS(K:K,$E:$E,$E314))/(MAXIFS(K:K,$E:$E,$E314)-MINIFS(K:K,$E:$E,$E314)),
100*(K314-MINIFS(K:K,$E:$E,$E314))/(MAXIFS(K:K,$E:$E,$E314)-MINIFS(K:K,$E:$E,$E314))))</f>
        <v/>
      </c>
      <c r="CA314" s="232" t="str">
        <f t="array" ref="CA314">IF(L314="","",
IF(INDEX(Settings!$H:$H,MATCH(CA$1,Settings!$G:$G,0))=TRUE,
100-100*(L314-MINIFS(L:L,$E:$E,$E314))/(MAXIFS(L:L,$E:$E,$E314)-MINIFS(L:L,$E:$E,$E314)),
100*(L314-MINIFS(L:L,$E:$E,$E314))/(MAXIFS(L:L,$E:$E,$E314)-MINIFS(L:L,$E:$E,$E314))))</f>
        <v/>
      </c>
      <c r="CB314" s="232" t="str">
        <f t="array" ref="CB314">IF(M314="","",
IF(INDEX(Settings!$H:$H,MATCH(CB$1,Settings!$G:$G,0))=TRUE,
100-100*(M314-MINIFS(M:M,$E:$E,$E314))/(MAXIFS(M:M,$E:$E,$E314)-MINIFS(M:M,$E:$E,$E314)),
100*(M314-MINIFS(M:M,$E:$E,$E314))/(MAXIFS(M:M,$E:$E,$E314)-MINIFS(M:M,$E:$E,$E314))))</f>
        <v/>
      </c>
      <c r="CC314" s="232" t="str">
        <f t="array" ref="CC314">IF(N314="","",
IF(INDEX(Settings!$H:$H,MATCH(CC$1,Settings!$G:$G,0))=TRUE,
100-100*(N314-MINIFS(N:N,$E:$E,$E314))/(MAXIFS(N:N,$E:$E,$E314)-MINIFS(N:N,$E:$E,$E314)),
100*(N314-MINIFS(N:N,$E:$E,$E314))/(MAXIFS(N:N,$E:$E,$E314)-MINIFS(N:N,$E:$E,$E314))))</f>
        <v/>
      </c>
      <c r="CD314" s="232" t="str">
        <f t="array" ref="CD314">IF(O314="","",
IF(INDEX(Settings!$H:$H,MATCH(CD$1,Settings!$G:$G,0))=TRUE,
100-100*(O314-MINIFS(O:O,$E:$E,$E314))/(MAXIFS(O:O,$E:$E,$E314)-MINIFS(O:O,$E:$E,$E314)),
100*(O314-MINIFS(O:O,$E:$E,$E314))/(MAXIFS(O:O,$E:$E,$E314)-MINIFS(O:O,$E:$E,$E314))))</f>
        <v/>
      </c>
      <c r="CE314" s="232" t="str">
        <f t="array" ref="CE314">IF(P314="","",
IF(INDEX(Settings!$H:$H,MATCH(CE$1,Settings!$G:$G,0))=TRUE,
100-100*(P314-MINIFS(P:P,$E:$E,$E314))/(MAXIFS(P:P,$E:$E,$E314)-MINIFS(P:P,$E:$E,$E314)),
100*(P314-MINIFS(P:P,$E:$E,$E314))/(MAXIFS(P:P,$E:$E,$E314)-MINIFS(P:P,$E:$E,$E314))))</f>
        <v/>
      </c>
      <c r="CF314" s="232" t="str">
        <f t="array" ref="CF314">IF(Q314="","",
IF(INDEX(Settings!$H:$H,MATCH(CF$1,Settings!$G:$G,0))=TRUE,
100-100*(Q314-MINIFS(Q:Q,$E:$E,$E314))/(MAXIFS(Q:Q,$E:$E,$E314)-MINIFS(Q:Q,$E:$E,$E314)),
100*(Q314-MINIFS(Q:Q,$E:$E,$E314))/(MAXIFS(Q:Q,$E:$E,$E314)-MINIFS(Q:Q,$E:$E,$E314))))</f>
        <v/>
      </c>
      <c r="CG314" s="232" t="str">
        <f t="array" ref="CG314">IF(R314="","",
IF(INDEX(Settings!$H:$H,MATCH(CG$1,Settings!$G:$G,0))=TRUE,
100-100*(R314-MINIFS(R:R,$E:$E,$E314))/(MAXIFS(R:R,$E:$E,$E314)-MINIFS(R:R,$E:$E,$E314)),
100*(R314-MINIFS(R:R,$E:$E,$E314))/(MAXIFS(R:R,$E:$E,$E314)-MINIFS(R:R,$E:$E,$E314))))</f>
        <v/>
      </c>
      <c r="CH314" s="232" t="str">
        <f t="array" ref="CH314">IF(S314="","",
IF(INDEX(Settings!$H:$H,MATCH(CH$1,Settings!$G:$G,0))=TRUE,
100-100*(S314-MINIFS(S:S,$E:$E,$E314))/(MAXIFS(S:S,$E:$E,$E314)-MINIFS(S:S,$E:$E,$E314)),
100*(S314-MINIFS(S:S,$E:$E,$E314))/(MAXIFS(S:S,$E:$E,$E314)-MINIFS(S:S,$E:$E,$E314))))</f>
        <v/>
      </c>
      <c r="CI314" s="232" t="str">
        <f t="array" ref="CI314">IF(T314="","",
IF(INDEX(Settings!$H:$H,MATCH(CI$1,Settings!$G:$G,0))=TRUE,
100-100*(T314-MINIFS(T:T,$E:$E,$E314))/(MAXIFS(T:T,$E:$E,$E314)-MINIFS(T:T,$E:$E,$E314)),
100*(T314-MINIFS(T:T,$E:$E,$E314))/(MAXIFS(T:T,$E:$E,$E314)-MINIFS(T:T,$E:$E,$E314))))</f>
        <v/>
      </c>
      <c r="CJ314" s="232" t="str">
        <f t="array" ref="CJ314">IF(U314="","",
IF(INDEX(Settings!$H:$H,MATCH(CJ$1,Settings!$G:$G,0))=TRUE,
100-100*(U314-MINIFS(U:U,$E:$E,$E314))/(MAXIFS(U:U,$E:$E,$E314)-MINIFS(U:U,$E:$E,$E314)),
100*(U314-MINIFS(U:U,$E:$E,$E314))/(MAXIFS(U:U,$E:$E,$E314)-MINIFS(U:U,$E:$E,$E314))))</f>
        <v/>
      </c>
      <c r="CK314" s="232" t="str">
        <f t="array" ref="CK314">IF(V314="","",
IF(INDEX(Settings!$H:$H,MATCH(CK$1,Settings!$G:$G,0))=TRUE,
100-100*(V314-MINIFS(V:V,$E:$E,$E314))/(MAXIFS(V:V,$E:$E,$E314)-MINIFS(V:V,$E:$E,$E314)),
100*(V314-MINIFS(V:V,$E:$E,$E314))/(MAXIFS(V:V,$E:$E,$E314)-MINIFS(V:V,$E:$E,$E314))))</f>
        <v/>
      </c>
      <c r="CL314" s="232" t="str">
        <f t="array" ref="CL314">IF(W314="","",
IF(INDEX(Settings!$H:$H,MATCH(CL$1,Settings!$G:$G,0))=TRUE,
100-100*(W314-MINIFS(W:W,$E:$E,$E314))/(MAXIFS(W:W,$E:$E,$E314)-MINIFS(W:W,$E:$E,$E314)),
100*(W314-MINIFS(W:W,$E:$E,$E314))/(MAXIFS(W:W,$E:$E,$E314)-MINIFS(W:W,$E:$E,$E314))))</f>
        <v/>
      </c>
      <c r="CM314" s="232" t="str">
        <f t="array" ref="CM314">IF(X314="","",
IF(INDEX(Settings!$H:$H,MATCH(CM$1,Settings!$G:$G,0))=TRUE,
100-100*(X314-MINIFS(X:X,$E:$E,$E314))/(MAXIFS(X:X,$E:$E,$E314)-MINIFS(X:X,$E:$E,$E314)),
100*(X314-MINIFS(X:X,$E:$E,$E314))/(MAXIFS(X:X,$E:$E,$E314)-MINIFS(X:X,$E:$E,$E314))))</f>
        <v/>
      </c>
      <c r="CN314" s="232" t="str">
        <f t="array" ref="CN314">IF(Y314="","",
IF(INDEX(Settings!$H:$H,MATCH(CN$1,Settings!$G:$G,0))=TRUE,
100-100*(Y314-MINIFS(Y:Y,$E:$E,$E314))/(MAXIFS(Y:Y,$E:$E,$E314)-MINIFS(Y:Y,$E:$E,$E314)),
100*(Y314-MINIFS(Y:Y,$E:$E,$E314))/(MAXIFS(Y:Y,$E:$E,$E314)-MINIFS(Y:Y,$E:$E,$E314))))</f>
        <v/>
      </c>
      <c r="CO314" s="232" t="str">
        <f t="array" ref="CO314">IF(Z314="","",
IF(INDEX(Settings!$H:$H,MATCH(CO$1,Settings!$G:$G,0))=TRUE,
100-100*(Z314-MINIFS(Z:Z,$E:$E,$E314))/(MAXIFS(Z:Z,$E:$E,$E314)-MINIFS(Z:Z,$E:$E,$E314)),
100*(Z314-MINIFS(Z:Z,$E:$E,$E314))/(MAXIFS(Z:Z,$E:$E,$E314)-MINIFS(Z:Z,$E:$E,$E314))))</f>
        <v/>
      </c>
      <c r="CP314" s="232" t="str">
        <f t="array" ref="CP314">IF(AA314="","",
IF(INDEX(Settings!$H:$H,MATCH(CP$1,Settings!$G:$G,0))=TRUE,
100-100*(AA314-MINIFS(AA:AA,$E:$E,$E314))/(MAXIFS(AA:AA,$E:$E,$E314)-MINIFS(AA:AA,$E:$E,$E314)),
100*(AA314-MINIFS(AA:AA,$E:$E,$E314))/(MAXIFS(AA:AA,$E:$E,$E314)-MINIFS(AA:AA,$E:$E,$E314))))</f>
        <v/>
      </c>
      <c r="CQ314" s="232" t="str">
        <f t="array" ref="CQ314">IF(AB314="","",
IF(INDEX(Settings!$H:$H,MATCH(CQ$1,Settings!$G:$G,0))=TRUE,
100-100*(AB314-MINIFS(AB:AB,$E:$E,$E314))/(MAXIFS(AB:AB,$E:$E,$E314)-MINIFS(AB:AB,$E:$E,$E314)),
100*(AB314-MINIFS(AB:AB,$E:$E,$E314))/(MAXIFS(AB:AB,$E:$E,$E314)-MINIFS(AB:AB,$E:$E,$E314))))</f>
        <v/>
      </c>
      <c r="CR314" s="232" t="str">
        <f t="array" ref="CR314">IF(AC314="","",
IF(INDEX(Settings!$H:$H,MATCH(CR$1,Settings!$G:$G,0))=TRUE,
100-100*(AC314-MINIFS(AC:AC,$E:$E,$E314))/(MAXIFS(AC:AC,$E:$E,$E314)-MINIFS(AC:AC,$E:$E,$E314)),
100*(AC314-MINIFS(AC:AC,$E:$E,$E314))/(MAXIFS(AC:AC,$E:$E,$E314)-MINIFS(AC:AC,$E:$E,$E314))))</f>
        <v/>
      </c>
      <c r="CS314" s="232" t="str">
        <f t="array" ref="CS314">IF(AD314="","",
IF(INDEX(Settings!$H:$H,MATCH(CS$1,Settings!$G:$G,0))=TRUE,
100-100*(AD314-MINIFS(AD:AD,$E:$E,$E314))/(MAXIFS(AD:AD,$E:$E,$E314)-MINIFS(AD:AD,$E:$E,$E314)),
100*(AD314-MINIFS(AD:AD,$E:$E,$E314))/(MAXIFS(AD:AD,$E:$E,$E314)-MINIFS(AD:AD,$E:$E,$E314))))</f>
        <v/>
      </c>
      <c r="CT314" s="232" t="str">
        <f t="array" ref="CT314">IF(AE314="","",
IF(INDEX(Settings!$H:$H,MATCH(CT$1,Settings!$G:$G,0))=TRUE,
100-100*(AE314-MINIFS(AE:AE,$E:$E,$E314))/(MAXIFS(AE:AE,$E:$E,$E314)-MINIFS(AE:AE,$E:$E,$E314)),
100*(AE314-MINIFS(AE:AE,$E:$E,$E314))/(MAXIFS(AE:AE,$E:$E,$E314)-MINIFS(AE:AE,$E:$E,$E314))))</f>
        <v/>
      </c>
      <c r="CU314" s="232" t="str">
        <f t="array" ref="CU314">IF(AF314="","",
IF(INDEX(Settings!$H:$H,MATCH(CU$1,Settings!$G:$G,0))=TRUE,
100-100*(AF314-MINIFS(AF:AF,$E:$E,$E314))/(MAXIFS(AF:AF,$E:$E,$E314)-MINIFS(AF:AF,$E:$E,$E314)),
100*(AF314-MINIFS(AF:AF,$E:$E,$E314))/(MAXIFS(AF:AF,$E:$E,$E314)-MINIFS(AF:AF,$E:$E,$E314))))</f>
        <v/>
      </c>
      <c r="CV314" s="232" t="str">
        <f t="array" ref="CV314">IF(AG314="","",
IF(INDEX(Settings!$H:$H,MATCH(CV$1,Settings!$G:$G,0))=TRUE,
100-100*(AG314-MINIFS(AG:AG,$E:$E,$E314))/(MAXIFS(AG:AG,$E:$E,$E314)-MINIFS(AG:AG,$E:$E,$E314)),
100*(AG314-MINIFS(AG:AG,$E:$E,$E314))/(MAXIFS(AG:AG,$E:$E,$E314)-MINIFS(AG:AG,$E:$E,$E314))))</f>
        <v/>
      </c>
      <c r="CW314" s="232" t="str">
        <f t="array" ref="CW314">IF(AH314="","",
IF(INDEX(Settings!$H:$H,MATCH(CW$1,Settings!$G:$G,0))=TRUE,
100-100*(AH314-MINIFS(AH:AH,$E:$E,$E314))/(MAXIFS(AH:AH,$E:$E,$E314)-MINIFS(AH:AH,$E:$E,$E314)),
100*(AH314-MINIFS(AH:AH,$E:$E,$E314))/(MAXIFS(AH:AH,$E:$E,$E314)-MINIFS(AH:AH,$E:$E,$E314))))</f>
        <v/>
      </c>
      <c r="CX314" s="232" t="str">
        <f t="array" ref="CX314">IF(AI314="","",
IF(INDEX(Settings!$H:$H,MATCH(CX$1,Settings!$G:$G,0))=TRUE,
100-100*(AI314-MINIFS(AI:AI,$E:$E,$E314))/(MAXIFS(AI:AI,$E:$E,$E314)-MINIFS(AI:AI,$E:$E,$E314)),
100*(AI314-MINIFS(AI:AI,$E:$E,$E314))/(MAXIFS(AI:AI,$E:$E,$E314)-MINIFS(AI:AI,$E:$E,$E314))))</f>
        <v/>
      </c>
      <c r="CY314" s="232" t="str">
        <f t="array" ref="CY314">IF(AJ314="","",
IF(INDEX(Settings!$H:$H,MATCH(CY$1,Settings!$G:$G,0))=TRUE,
100-100*(AJ314-MINIFS(AJ:AJ,$E:$E,$E314))/(MAXIFS(AJ:AJ,$E:$E,$E314)-MINIFS(AJ:AJ,$E:$E,$E314)),
100*(AJ314-MINIFS(AJ:AJ,$E:$E,$E314))/(MAXIFS(AJ:AJ,$E:$E,$E314)-MINIFS(AJ:AJ,$E:$E,$E314))))</f>
        <v/>
      </c>
      <c r="CZ314" s="232" t="str">
        <f t="array" ref="CZ314">IF(AK314="","",
IF(INDEX(Settings!$H:$H,MATCH(CZ$1,Settings!$G:$G,0))=TRUE,
100-100*(AK314-MINIFS(AK:AK,$E:$E,$E314))/(MAXIFS(AK:AK,$E:$E,$E314)-MINIFS(AK:AK,$E:$E,$E314)),
100*(AK314-MINIFS(AK:AK,$E:$E,$E314))/(MAXIFS(AK:AK,$E:$E,$E314)-MINIFS(AK:AK,$E:$E,$E314))))</f>
        <v/>
      </c>
      <c r="DA314" s="232" t="str">
        <f t="array" ref="DA314">IF(AL314="","",
IF(INDEX(Settings!$H:$H,MATCH(DA$1,Settings!$G:$G,0))=TRUE,
100-100*(AL314-MINIFS(AL:AL,$E:$E,$E314))/(MAXIFS(AL:AL,$E:$E,$E314)-MINIFS(AL:AL,$E:$E,$E314)),
100*(AL314-MINIFS(AL:AL,$E:$E,$E314))/(MAXIFS(AL:AL,$E:$E,$E314)-MINIFS(AL:AL,$E:$E,$E314))))</f>
        <v/>
      </c>
      <c r="DB314" s="232" t="str">
        <f t="array" ref="DB314">IF(AM314="","",
IF(INDEX(Settings!$H:$H,MATCH(DB$1,Settings!$G:$G,0))=TRUE,
100-100*(AM314-MINIFS(AM:AM,$E:$E,$E314))/(MAXIFS(AM:AM,$E:$E,$E314)-MINIFS(AM:AM,$E:$E,$E314)),
100*(AM314-MINIFS(AM:AM,$E:$E,$E314))/(MAXIFS(AM:AM,$E:$E,$E314)-MINIFS(AM:AM,$E:$E,$E314))))</f>
        <v/>
      </c>
      <c r="DC314" s="232" t="str">
        <f t="array" ref="DC314">IF(AN314="","",
IF(INDEX(Settings!$H:$H,MATCH(DC$1,Settings!$G:$G,0))=TRUE,
100-100*(AN314-MINIFS(AN:AN,$E:$E,$E314))/(MAXIFS(AN:AN,$E:$E,$E314)-MINIFS(AN:AN,$E:$E,$E314)),
100*(AN314-MINIFS(AN:AN,$E:$E,$E314))/(MAXIFS(AN:AN,$E:$E,$E314)-MINIFS(AN:AN,$E:$E,$E314))))</f>
        <v/>
      </c>
      <c r="DD314" s="232" t="str">
        <f t="array" ref="DD314">IF(AO314="","",
IF(INDEX(Settings!$H:$H,MATCH(DD$1,Settings!$G:$G,0))=TRUE,
100-100*(AO314-MINIFS(AO:AO,$E:$E,$E314))/(MAXIFS(AO:AO,$E:$E,$E314)-MINIFS(AO:AO,$E:$E,$E314)),
100*(AO314-MINIFS(AO:AO,$E:$E,$E314))/(MAXIFS(AO:AO,$E:$E,$E314)-MINIFS(AO:AO,$E:$E,$E314))))</f>
        <v/>
      </c>
      <c r="DE314" s="232" t="str">
        <f t="array" ref="DE314">IF(AP314="","",
IF(INDEX(Settings!$H:$H,MATCH(DE$1,Settings!$G:$G,0))=TRUE,
100-100*(AP314-MINIFS(AP:AP,$E:$E,$E314))/(MAXIFS(AP:AP,$E:$E,$E314)-MINIFS(AP:AP,$E:$E,$E314)),
100*(AP314-MINIFS(AP:AP,$E:$E,$E314))/(MAXIFS(AP:AP,$E:$E,$E314)-MINIFS(AP:AP,$E:$E,$E314))))</f>
        <v/>
      </c>
      <c r="DF314" s="232" t="str">
        <f t="array" ref="DF314">IF(AQ314="","",
IF(INDEX(Settings!$H:$H,MATCH(DF$1,Settings!$G:$G,0))=TRUE,
100-100*(AQ314-MINIFS(AQ:AQ,$E:$E,$E314))/(MAXIFS(AQ:AQ,$E:$E,$E314)-MINIFS(AQ:AQ,$E:$E,$E314)),
100*(AQ314-MINIFS(AQ:AQ,$E:$E,$E314))/(MAXIFS(AQ:AQ,$E:$E,$E314)-MINIFS(AQ:AQ,$E:$E,$E314))))</f>
        <v/>
      </c>
      <c r="DG314" s="232" t="str">
        <f t="array" ref="DG314">IF(AR314="","",
IF(INDEX(Settings!$H:$H,MATCH(DG$1,Settings!$G:$G,0))=TRUE,
100-100*(AR314-MINIFS(AR:AR,$E:$E,$E314))/(MAXIFS(AR:AR,$E:$E,$E314)-MINIFS(AR:AR,$E:$E,$E314)),
100*(AR314-MINIFS(AR:AR,$E:$E,$E314))/(MAXIFS(AR:AR,$E:$E,$E314)-MINIFS(AR:AR,$E:$E,$E314))))</f>
        <v/>
      </c>
      <c r="DH314" s="232" t="str">
        <f t="array" ref="DH314">IF(AS314="","",
IF(INDEX(Settings!$H:$H,MATCH(DH$1,Settings!$G:$G,0))=TRUE,
100-100*(AS314-MINIFS(AS:AS,$E:$E,$E314))/(MAXIFS(AS:AS,$E:$E,$E314)-MINIFS(AS:AS,$E:$E,$E314)),
100*(AS314-MINIFS(AS:AS,$E:$E,$E314))/(MAXIFS(AS:AS,$E:$E,$E314)-MINIFS(AS:AS,$E:$E,$E314))))</f>
        <v/>
      </c>
      <c r="DI314" s="232" t="str">
        <f t="array" ref="DI314">IF(AT314="","",
IF(INDEX(Settings!$H:$H,MATCH(DI$1,Settings!$G:$G,0))=TRUE,
100-100*(AT314-MINIFS(AT:AT,$E:$E,$E314))/(MAXIFS(AT:AT,$E:$E,$E314)-MINIFS(AT:AT,$E:$E,$E314)),
100*(AT314-MINIFS(AT:AT,$E:$E,$E314))/(MAXIFS(AT:AT,$E:$E,$E314)-MINIFS(AT:AT,$E:$E,$E314))))</f>
        <v/>
      </c>
      <c r="DJ314" s="232" t="str">
        <f t="array" ref="DJ314">IF(AU314="","",
IF(INDEX(Settings!$H:$H,MATCH(DJ$1,Settings!$G:$G,0))=TRUE,
100-100*(AU314-MINIFS(AU:AU,$E:$E,$E314))/(MAXIFS(AU:AU,$E:$E,$E314)-MINIFS(AU:AU,$E:$E,$E314)),
100*(AU314-MINIFS(AU:AU,$E:$E,$E314))/(MAXIFS(AU:AU,$E:$E,$E314)-MINIFS(AU:AU,$E:$E,$E314))))</f>
        <v/>
      </c>
      <c r="DK314" s="232" t="str">
        <f t="array" ref="DK314">IF(AV314="","",
IF(INDEX(Settings!$H:$H,MATCH(DK$1,Settings!$G:$G,0))=TRUE,
100-100*(AV314-MINIFS(AV:AV,$E:$E,$E314))/(MAXIFS(AV:AV,$E:$E,$E314)-MINIFS(AV:AV,$E:$E,$E314)),
100*(AV314-MINIFS(AV:AV,$E:$E,$E314))/(MAXIFS(AV:AV,$E:$E,$E314)-MINIFS(AV:AV,$E:$E,$E314))))</f>
        <v/>
      </c>
      <c r="DL314" s="232" t="str">
        <f t="array" ref="DL314">IF(AW314="","",
IF(INDEX(Settings!$H:$H,MATCH(DL$1,Settings!$G:$G,0))=TRUE,
100-100*(AW314-MINIFS(AW:AW,$E:$E,$E314))/(MAXIFS(AW:AW,$E:$E,$E314)-MINIFS(AW:AW,$E:$E,$E314)),
100*(AW314-MINIFS(AW:AW,$E:$E,$E314))/(MAXIFS(AW:AW,$E:$E,$E314)-MINIFS(AW:AW,$E:$E,$E314))))</f>
        <v/>
      </c>
      <c r="DM314" s="232" t="str">
        <f t="array" ref="DM314">IF(AX314="","",
IF(INDEX(Settings!$H:$H,MATCH(DM$1,Settings!$G:$G,0))=TRUE,
100-100*(AX314-MINIFS(AX:AX,$E:$E,$E314))/(MAXIFS(AX:AX,$E:$E,$E314)-MINIFS(AX:AX,$E:$E,$E314)),
100*(AX314-MINIFS(AX:AX,$E:$E,$E314))/(MAXIFS(AX:AX,$E:$E,$E314)-MINIFS(AX:AX,$E:$E,$E314))))</f>
        <v/>
      </c>
      <c r="DN314" s="232" t="str">
        <f t="array" ref="DN314">IF(AY314="","",
IF(INDEX(Settings!$H:$H,MATCH(DN$1,Settings!$G:$G,0))=TRUE,
100-100*(AY314-MINIFS(AY:AY,$E:$E,$E314))/(MAXIFS(AY:AY,$E:$E,$E314)-MINIFS(AY:AY,$E:$E,$E314)),
100*(AY314-MINIFS(AY:AY,$E:$E,$E314))/(MAXIFS(AY:AY,$E:$E,$E314)-MINIFS(AY:AY,$E:$E,$E314))))</f>
        <v/>
      </c>
      <c r="DO314" s="232" t="str">
        <f t="array" ref="DO314">IF(AZ314="","",
IF(INDEX(Settings!$H:$H,MATCH(DO$1,Settings!$G:$G,0))=TRUE,
100-100*(AZ314-MINIFS(AZ:AZ,$E:$E,$E314))/(MAXIFS(AZ:AZ,$E:$E,$E314)-MINIFS(AZ:AZ,$E:$E,$E314)),
100*(AZ314-MINIFS(AZ:AZ,$E:$E,$E314))/(MAXIFS(AZ:AZ,$E:$E,$E314)-MINIFS(AZ:AZ,$E:$E,$E314))))</f>
        <v/>
      </c>
      <c r="DP314" s="232" t="str">
        <f t="array" ref="DP314">IF(BA314="","",
IF(INDEX(Settings!$H:$H,MATCH(DP$1,Settings!$G:$G,0))=TRUE,
100-100*(BA314-MINIFS(BA:BA,$E:$E,$E314))/(MAXIFS(BA:BA,$E:$E,$E314)-MINIFS(BA:BA,$E:$E,$E314)),
100*(BA314-MINIFS(BA:BA,$E:$E,$E314))/(MAXIFS(BA:BA,$E:$E,$E314)-MINIFS(BA:BA,$E:$E,$E314))))</f>
        <v/>
      </c>
      <c r="DQ314" s="232" t="str">
        <f t="array" ref="DQ314">IF(BB314="","",
IF(INDEX(Settings!$H:$H,MATCH(DQ$1,Settings!$G:$G,0))=TRUE,
100-100*(BB314-MINIFS(BB:BB,$E:$E,$E314))/(MAXIFS(BB:BB,$E:$E,$E314)-MINIFS(BB:BB,$E:$E,$E314)),
100*(BB314-MINIFS(BB:BB,$E:$E,$E314))/(MAXIFS(BB:BB,$E:$E,$E314)-MINIFS(BB:BB,$E:$E,$E314))))</f>
        <v/>
      </c>
      <c r="DR314" s="232" t="str">
        <f t="array" ref="DR314">IF(BC314="","",
IF(INDEX(Settings!$H:$H,MATCH(DR$1,Settings!$G:$G,0))=TRUE,
100-100*(BC314-MINIFS(BC:BC,$E:$E,$E314))/(MAXIFS(BC:BC,$E:$E,$E314)-MINIFS(BC:BC,$E:$E,$E314)),
100*(BC314-MINIFS(BC:BC,$E:$E,$E314))/(MAXIFS(BC:BC,$E:$E,$E314)-MINIFS(BC:BC,$E:$E,$E314))))</f>
        <v/>
      </c>
      <c r="DS314" s="232" t="str">
        <f t="array" ref="DS314">IF(BD314="","",
IF(INDEX(Settings!$H:$H,MATCH(DS$1,Settings!$G:$G,0))=TRUE,
100-100*(BD314-MINIFS(BD:BD,$E:$E,$E314))/(MAXIFS(BD:BD,$E:$E,$E314)-MINIFS(BD:BD,$E:$E,$E314)),
100*(BD314-MINIFS(BD:BD,$E:$E,$E314))/(MAXIFS(BD:BD,$E:$E,$E314)-MINIFS(BD:BD,$E:$E,$E314))))</f>
        <v/>
      </c>
      <c r="DT314" s="232" t="str">
        <f t="array" ref="DT314">IF(BE314="","",
IF(INDEX(Settings!$H:$H,MATCH(DT$1,Settings!$G:$G,0))=TRUE,
100-100*(BE314-MINIFS(BE:BE,$E:$E,$E314))/(MAXIFS(BE:BE,$E:$E,$E314)-MINIFS(BE:BE,$E:$E,$E314)),
100*(BE314-MINIFS(BE:BE,$E:$E,$E314))/(MAXIFS(BE:BE,$E:$E,$E314)-MINIFS(BE:BE,$E:$E,$E314))))</f>
        <v/>
      </c>
      <c r="DU314" s="232" t="str">
        <f t="array" ref="DU314">IF(BF314="","",
IF(INDEX(Settings!$H:$H,MATCH(DU$1,Settings!$G:$G,0))=TRUE,
100-100*(BF314-MINIFS(BF:BF,$E:$E,$E314))/(MAXIFS(BF:BF,$E:$E,$E314)-MINIFS(BF:BF,$E:$E,$E314)),
100*(BF314-MINIFS(BF:BF,$E:$E,$E314))/(MAXIFS(BF:BF,$E:$E,$E314)-MINIFS(BF:BF,$E:$E,$E314))))</f>
        <v/>
      </c>
      <c r="DV314" s="232" t="str">
        <f t="array" ref="DV314">IF(BG314="","",
IF(INDEX(Settings!$H:$H,MATCH(DV$1,Settings!$G:$G,0))=TRUE,
100-100*(BG314-MINIFS(BG:BG,$E:$E,$E314))/(MAXIFS(BG:BG,$E:$E,$E314)-MINIFS(BG:BG,$E:$E,$E314)),
100*(BG314-MINIFS(BG:BG,$E:$E,$E314))/(MAXIFS(BG:BG,$E:$E,$E314)-MINIFS(BG:BG,$E:$E,$E314))))</f>
        <v/>
      </c>
      <c r="DW314" s="232" t="str">
        <f t="array" ref="DW314">IF(BH314="","",
IF(INDEX(Settings!$H:$H,MATCH(DW$1,Settings!$G:$G,0))=TRUE,
100-100*(BH314-MINIFS(BH:BH,$E:$E,$E314))/(MAXIFS(BH:BH,$E:$E,$E314)-MINIFS(BH:BH,$E:$E,$E314)),
100*(BH314-MINIFS(BH:BH,$E:$E,$E314))/(MAXIFS(BH:BH,$E:$E,$E314)-MINIFS(BH:BH,$E:$E,$E314))))</f>
        <v/>
      </c>
      <c r="DX314" s="232" t="str">
        <f t="array" ref="DX314">IF(BI314="","",
IF(INDEX(Settings!$H:$H,MATCH(DX$1,Settings!$G:$G,0))=TRUE,
100-100*(BI314-MINIFS(BI:BI,$E:$E,$E314))/(MAXIFS(BI:BI,$E:$E,$E314)-MINIFS(BI:BI,$E:$E,$E314)),
100*(BI314-MINIFS(BI:BI,$E:$E,$E314))/(MAXIFS(BI:BI,$E:$E,$E314)-MINIFS(BI:BI,$E:$E,$E314))))</f>
        <v/>
      </c>
      <c r="DY314" s="232" t="str">
        <f t="array" ref="DY314">IF(BJ314="","",
IF(INDEX(Settings!$H:$H,MATCH(DY$1,Settings!$G:$G,0))=TRUE,
100-100*(BJ314-MINIFS(BJ:BJ,$E:$E,$E314))/(MAXIFS(BJ:BJ,$E:$E,$E314)-MINIFS(BJ:BJ,$E:$E,$E314)),
100*(BJ314-MINIFS(BJ:BJ,$E:$E,$E314))/(MAXIFS(BJ:BJ,$E:$E,$E314)-MINIFS(BJ:BJ,$E:$E,$E314))))</f>
        <v/>
      </c>
      <c r="DZ314" s="234"/>
      <c r="EA314" s="234"/>
      <c r="EB314" s="234" t="str">
        <f t="shared" si="8"/>
        <v/>
      </c>
      <c r="EC314" s="234" t="str">
        <f t="shared" si="9"/>
        <v/>
      </c>
      <c r="ED314" s="234" t="str">
        <f t="shared" si="10"/>
        <v/>
      </c>
      <c r="EE314" s="234" t="str">
        <f t="shared" si="11"/>
        <v/>
      </c>
      <c r="EF314" s="234" t="str">
        <f t="shared" si="12"/>
        <v/>
      </c>
      <c r="EG314" s="234" t="str">
        <f t="shared" si="13"/>
        <v/>
      </c>
      <c r="EH314" s="234"/>
      <c r="EI314" s="234"/>
      <c r="EJ314" s="234"/>
      <c r="EK314" s="234"/>
      <c r="EL314" s="234"/>
      <c r="EM314" s="234"/>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3" t="str">
        <f t="shared" si="14"/>
        <v/>
      </c>
      <c r="N315" s="49"/>
      <c r="O315" s="49"/>
      <c r="P315" s="49"/>
      <c r="Q315" s="49"/>
      <c r="R315" s="49"/>
      <c r="S315" s="222" t="str">
        <f>IFERROR(VLOOKUP(AF315, 'YOYO IR Scores'!A:C, 3, FALSE), "")
</f>
        <v/>
      </c>
      <c r="T315" s="49"/>
      <c r="U315" s="49"/>
      <c r="V315" s="49"/>
      <c r="W315" s="49"/>
      <c r="X315" s="224" t="str">
        <f t="shared" si="4"/>
        <v/>
      </c>
      <c r="Y315" s="225" t="str">
        <f t="shared" si="5"/>
        <v/>
      </c>
      <c r="Z315" s="225" t="str">
        <f t="shared" si="6"/>
        <v/>
      </c>
      <c r="AA315" s="224" t="str">
        <f t="shared" si="7"/>
        <v/>
      </c>
      <c r="AB315" s="223"/>
      <c r="AC315" s="223"/>
      <c r="AD315" s="223"/>
      <c r="AE315" s="223" t="str">
        <f>IFERROR(VLOOKUP(AF315, 'YOYO IR Scores'!A:C, 2, FALSE), "")</f>
        <v/>
      </c>
      <c r="AF315" s="223"/>
      <c r="AG315" s="223"/>
      <c r="AH315" s="223"/>
      <c r="AI315" s="223"/>
      <c r="AJ315" s="223"/>
      <c r="AK315" s="223"/>
      <c r="AL315" s="223"/>
      <c r="AM315" s="223"/>
      <c r="AN315" s="223"/>
      <c r="AO315" s="223"/>
      <c r="AP315" s="223"/>
      <c r="AQ315" s="223"/>
      <c r="AR315" s="223"/>
      <c r="AS315" s="223"/>
      <c r="AT315" s="223"/>
      <c r="AU315" s="223"/>
      <c r="AV315" s="223"/>
      <c r="AW315" s="223"/>
      <c r="AX315" s="223"/>
      <c r="AY315" s="223"/>
      <c r="AZ315" s="223"/>
      <c r="BA315" s="223"/>
      <c r="BB315" s="223"/>
      <c r="BC315" s="223"/>
      <c r="BD315" s="223"/>
      <c r="BE315" s="223"/>
      <c r="BF315" s="223"/>
      <c r="BG315" s="223"/>
      <c r="BH315" s="223"/>
      <c r="BI315" s="223"/>
      <c r="BJ315" s="223"/>
      <c r="BK315" s="223" t="str">
        <f t="array" ref="BK315">IF(J315="","",
IF(INDEX(Settings!$H:$H,MATCH(BY$1,Settings!$G:$G,0))=TRUE,
100-100*(J315-MIN(J:J))/(MAX(J:J)-MIN(J:J)),
100*(J315-MIN(J:J))/(MAX(J:J)-MIN(J:J))))</f>
        <v/>
      </c>
      <c r="BL315" s="223" t="str">
        <f t="array" ref="BL315">IF(J315="","",
IF(INDEX(Settings!$H:$H,MATCH(BY$1,Settings!$G:$G,0))=TRUE,
100-100*(J315-MINIFS(J:J,$E:$E,$E315))/(MAXIFS(J:J,$E:$E,$E315)-MINIFS(J:J,$E:$E,$E315)),
100*(J315-MINIFS(J:J,$E:$E,$E315))/(MAXIFS(J:J,$E:$E,$E315)-MINIFS(J:J,$E:$E,$E315))))</f>
        <v/>
      </c>
      <c r="BM315" s="223"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4" t="str">
        <f t="array" ref="BQ315">IF(J315="","",
IF(INDEX(Settings!$H:$H,MATCH(BY$1,Settings!$G:$G,0))=TRUE,
-1*(J315-AVERAGE(J:J))/STDEV(J:J),
(J315-AVERAGE(J:J))/STDEV(J:J)))</f>
        <v/>
      </c>
      <c r="BR315" s="224" t="str">
        <f>IFERROR(__xludf.DUMMYFUNCTION("IF(J315="""","""",
IF(INDEX(Settings!$H:$H,MATCH(BY$1,Settings!$G:$G,0))=TRUE,
-1*(J315-AVERAGEIFS(J:J,$E:$E,$E315))/STDEV(FILTER(J:J,$E:$E=$E315)),
(J315-AVERAGEIFS(J:J,$E:$E,$E315))/STDEV(FILTER(J:J,$E:$E=$E315))))"),"")</f>
        <v/>
      </c>
      <c r="BS315" s="224"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3" t="str">
        <f t="array" ref="BY315">IF(J315="","",
IF(INDEX(Settings!$H:$H,MATCH(BY$1,Settings!$G:$G,0))=TRUE,
100-100*(J315-MINIFS(J:J,$E:$E,$E315))/(MAXIFS(J:J,$E:$E,$E315)-MINIFS(J:J,$E:$E,$E315)),
100*(J315-MINIFS(J:J,$E:$E,$E315))/(MAXIFS(J:J,$E:$E,$E315)-MINIFS(J:J,$E:$E,$E315))))</f>
        <v/>
      </c>
      <c r="BZ315" s="223" t="str">
        <f t="array" ref="BZ315">IF(K315="","",
IF(INDEX(Settings!$H:$H,MATCH(BZ$1,Settings!$G:$G,0))=TRUE,
100-100*(K315-MINIFS(K:K,$E:$E,$E315))/(MAXIFS(K:K,$E:$E,$E315)-MINIFS(K:K,$E:$E,$E315)),
100*(K315-MINIFS(K:K,$E:$E,$E315))/(MAXIFS(K:K,$E:$E,$E315)-MINIFS(K:K,$E:$E,$E315))))</f>
        <v/>
      </c>
      <c r="CA315" s="223" t="str">
        <f t="array" ref="CA315">IF(L315="","",
IF(INDEX(Settings!$H:$H,MATCH(CA$1,Settings!$G:$G,0))=TRUE,
100-100*(L315-MINIFS(L:L,$E:$E,$E315))/(MAXIFS(L:L,$E:$E,$E315)-MINIFS(L:L,$E:$E,$E315)),
100*(L315-MINIFS(L:L,$E:$E,$E315))/(MAXIFS(L:L,$E:$E,$E315)-MINIFS(L:L,$E:$E,$E315))))</f>
        <v/>
      </c>
      <c r="CB315" s="223" t="str">
        <f t="array" ref="CB315">IF(M315="","",
IF(INDEX(Settings!$H:$H,MATCH(CB$1,Settings!$G:$G,0))=TRUE,
100-100*(M315-MINIFS(M:M,$E:$E,$E315))/(MAXIFS(M:M,$E:$E,$E315)-MINIFS(M:M,$E:$E,$E315)),
100*(M315-MINIFS(M:M,$E:$E,$E315))/(MAXIFS(M:M,$E:$E,$E315)-MINIFS(M:M,$E:$E,$E315))))</f>
        <v/>
      </c>
      <c r="CC315" s="223" t="str">
        <f t="array" ref="CC315">IF(N315="","",
IF(INDEX(Settings!$H:$H,MATCH(CC$1,Settings!$G:$G,0))=TRUE,
100-100*(N315-MINIFS(N:N,$E:$E,$E315))/(MAXIFS(N:N,$E:$E,$E315)-MINIFS(N:N,$E:$E,$E315)),
100*(N315-MINIFS(N:N,$E:$E,$E315))/(MAXIFS(N:N,$E:$E,$E315)-MINIFS(N:N,$E:$E,$E315))))</f>
        <v/>
      </c>
      <c r="CD315" s="223" t="str">
        <f t="array" ref="CD315">IF(O315="","",
IF(INDEX(Settings!$H:$H,MATCH(CD$1,Settings!$G:$G,0))=TRUE,
100-100*(O315-MINIFS(O:O,$E:$E,$E315))/(MAXIFS(O:O,$E:$E,$E315)-MINIFS(O:O,$E:$E,$E315)),
100*(O315-MINIFS(O:O,$E:$E,$E315))/(MAXIFS(O:O,$E:$E,$E315)-MINIFS(O:O,$E:$E,$E315))))</f>
        <v/>
      </c>
      <c r="CE315" s="223" t="str">
        <f t="array" ref="CE315">IF(P315="","",
IF(INDEX(Settings!$H:$H,MATCH(CE$1,Settings!$G:$G,0))=TRUE,
100-100*(P315-MINIFS(P:P,$E:$E,$E315))/(MAXIFS(P:P,$E:$E,$E315)-MINIFS(P:P,$E:$E,$E315)),
100*(P315-MINIFS(P:P,$E:$E,$E315))/(MAXIFS(P:P,$E:$E,$E315)-MINIFS(P:P,$E:$E,$E315))))</f>
        <v/>
      </c>
      <c r="CF315" s="223" t="str">
        <f t="array" ref="CF315">IF(Q315="","",
IF(INDEX(Settings!$H:$H,MATCH(CF$1,Settings!$G:$G,0))=TRUE,
100-100*(Q315-MINIFS(Q:Q,$E:$E,$E315))/(MAXIFS(Q:Q,$E:$E,$E315)-MINIFS(Q:Q,$E:$E,$E315)),
100*(Q315-MINIFS(Q:Q,$E:$E,$E315))/(MAXIFS(Q:Q,$E:$E,$E315)-MINIFS(Q:Q,$E:$E,$E315))))</f>
        <v/>
      </c>
      <c r="CG315" s="223" t="str">
        <f t="array" ref="CG315">IF(R315="","",
IF(INDEX(Settings!$H:$H,MATCH(CG$1,Settings!$G:$G,0))=TRUE,
100-100*(R315-MINIFS(R:R,$E:$E,$E315))/(MAXIFS(R:R,$E:$E,$E315)-MINIFS(R:R,$E:$E,$E315)),
100*(R315-MINIFS(R:R,$E:$E,$E315))/(MAXIFS(R:R,$E:$E,$E315)-MINIFS(R:R,$E:$E,$E315))))</f>
        <v/>
      </c>
      <c r="CH315" s="223" t="str">
        <f t="array" ref="CH315">IF(S315="","",
IF(INDEX(Settings!$H:$H,MATCH(CH$1,Settings!$G:$G,0))=TRUE,
100-100*(S315-MINIFS(S:S,$E:$E,$E315))/(MAXIFS(S:S,$E:$E,$E315)-MINIFS(S:S,$E:$E,$E315)),
100*(S315-MINIFS(S:S,$E:$E,$E315))/(MAXIFS(S:S,$E:$E,$E315)-MINIFS(S:S,$E:$E,$E315))))</f>
        <v/>
      </c>
      <c r="CI315" s="223" t="str">
        <f t="array" ref="CI315">IF(T315="","",
IF(INDEX(Settings!$H:$H,MATCH(CI$1,Settings!$G:$G,0))=TRUE,
100-100*(T315-MINIFS(T:T,$E:$E,$E315))/(MAXIFS(T:T,$E:$E,$E315)-MINIFS(T:T,$E:$E,$E315)),
100*(T315-MINIFS(T:T,$E:$E,$E315))/(MAXIFS(T:T,$E:$E,$E315)-MINIFS(T:T,$E:$E,$E315))))</f>
        <v/>
      </c>
      <c r="CJ315" s="223" t="str">
        <f t="array" ref="CJ315">IF(U315="","",
IF(INDEX(Settings!$H:$H,MATCH(CJ$1,Settings!$G:$G,0))=TRUE,
100-100*(U315-MINIFS(U:U,$E:$E,$E315))/(MAXIFS(U:U,$E:$E,$E315)-MINIFS(U:U,$E:$E,$E315)),
100*(U315-MINIFS(U:U,$E:$E,$E315))/(MAXIFS(U:U,$E:$E,$E315)-MINIFS(U:U,$E:$E,$E315))))</f>
        <v/>
      </c>
      <c r="CK315" s="223" t="str">
        <f t="array" ref="CK315">IF(V315="","",
IF(INDEX(Settings!$H:$H,MATCH(CK$1,Settings!$G:$G,0))=TRUE,
100-100*(V315-MINIFS(V:V,$E:$E,$E315))/(MAXIFS(V:V,$E:$E,$E315)-MINIFS(V:V,$E:$E,$E315)),
100*(V315-MINIFS(V:V,$E:$E,$E315))/(MAXIFS(V:V,$E:$E,$E315)-MINIFS(V:V,$E:$E,$E315))))</f>
        <v/>
      </c>
      <c r="CL315" s="223" t="str">
        <f t="array" ref="CL315">IF(W315="","",
IF(INDEX(Settings!$H:$H,MATCH(CL$1,Settings!$G:$G,0))=TRUE,
100-100*(W315-MINIFS(W:W,$E:$E,$E315))/(MAXIFS(W:W,$E:$E,$E315)-MINIFS(W:W,$E:$E,$E315)),
100*(W315-MINIFS(W:W,$E:$E,$E315))/(MAXIFS(W:W,$E:$E,$E315)-MINIFS(W:W,$E:$E,$E315))))</f>
        <v/>
      </c>
      <c r="CM315" s="223" t="str">
        <f t="array" ref="CM315">IF(X315="","",
IF(INDEX(Settings!$H:$H,MATCH(CM$1,Settings!$G:$G,0))=TRUE,
100-100*(X315-MINIFS(X:X,$E:$E,$E315))/(MAXIFS(X:X,$E:$E,$E315)-MINIFS(X:X,$E:$E,$E315)),
100*(X315-MINIFS(X:X,$E:$E,$E315))/(MAXIFS(X:X,$E:$E,$E315)-MINIFS(X:X,$E:$E,$E315))))</f>
        <v/>
      </c>
      <c r="CN315" s="223" t="str">
        <f t="array" ref="CN315">IF(Y315="","",
IF(INDEX(Settings!$H:$H,MATCH(CN$1,Settings!$G:$G,0))=TRUE,
100-100*(Y315-MINIFS(Y:Y,$E:$E,$E315))/(MAXIFS(Y:Y,$E:$E,$E315)-MINIFS(Y:Y,$E:$E,$E315)),
100*(Y315-MINIFS(Y:Y,$E:$E,$E315))/(MAXIFS(Y:Y,$E:$E,$E315)-MINIFS(Y:Y,$E:$E,$E315))))</f>
        <v/>
      </c>
      <c r="CO315" s="223" t="str">
        <f t="array" ref="CO315">IF(Z315="","",
IF(INDEX(Settings!$H:$H,MATCH(CO$1,Settings!$G:$G,0))=TRUE,
100-100*(Z315-MINIFS(Z:Z,$E:$E,$E315))/(MAXIFS(Z:Z,$E:$E,$E315)-MINIFS(Z:Z,$E:$E,$E315)),
100*(Z315-MINIFS(Z:Z,$E:$E,$E315))/(MAXIFS(Z:Z,$E:$E,$E315)-MINIFS(Z:Z,$E:$E,$E315))))</f>
        <v/>
      </c>
      <c r="CP315" s="223" t="str">
        <f t="array" ref="CP315">IF(AA315="","",
IF(INDEX(Settings!$H:$H,MATCH(CP$1,Settings!$G:$G,0))=TRUE,
100-100*(AA315-MINIFS(AA:AA,$E:$E,$E315))/(MAXIFS(AA:AA,$E:$E,$E315)-MINIFS(AA:AA,$E:$E,$E315)),
100*(AA315-MINIFS(AA:AA,$E:$E,$E315))/(MAXIFS(AA:AA,$E:$E,$E315)-MINIFS(AA:AA,$E:$E,$E315))))</f>
        <v/>
      </c>
      <c r="CQ315" s="223" t="str">
        <f t="array" ref="CQ315">IF(AB315="","",
IF(INDEX(Settings!$H:$H,MATCH(CQ$1,Settings!$G:$G,0))=TRUE,
100-100*(AB315-MINIFS(AB:AB,$E:$E,$E315))/(MAXIFS(AB:AB,$E:$E,$E315)-MINIFS(AB:AB,$E:$E,$E315)),
100*(AB315-MINIFS(AB:AB,$E:$E,$E315))/(MAXIFS(AB:AB,$E:$E,$E315)-MINIFS(AB:AB,$E:$E,$E315))))</f>
        <v/>
      </c>
      <c r="CR315" s="223" t="str">
        <f t="array" ref="CR315">IF(AC315="","",
IF(INDEX(Settings!$H:$H,MATCH(CR$1,Settings!$G:$G,0))=TRUE,
100-100*(AC315-MINIFS(AC:AC,$E:$E,$E315))/(MAXIFS(AC:AC,$E:$E,$E315)-MINIFS(AC:AC,$E:$E,$E315)),
100*(AC315-MINIFS(AC:AC,$E:$E,$E315))/(MAXIFS(AC:AC,$E:$E,$E315)-MINIFS(AC:AC,$E:$E,$E315))))</f>
        <v/>
      </c>
      <c r="CS315" s="223" t="str">
        <f t="array" ref="CS315">IF(AD315="","",
IF(INDEX(Settings!$H:$H,MATCH(CS$1,Settings!$G:$G,0))=TRUE,
100-100*(AD315-MINIFS(AD:AD,$E:$E,$E315))/(MAXIFS(AD:AD,$E:$E,$E315)-MINIFS(AD:AD,$E:$E,$E315)),
100*(AD315-MINIFS(AD:AD,$E:$E,$E315))/(MAXIFS(AD:AD,$E:$E,$E315)-MINIFS(AD:AD,$E:$E,$E315))))</f>
        <v/>
      </c>
      <c r="CT315" s="223" t="str">
        <f t="array" ref="CT315">IF(AE315="","",
IF(INDEX(Settings!$H:$H,MATCH(CT$1,Settings!$G:$G,0))=TRUE,
100-100*(AE315-MINIFS(AE:AE,$E:$E,$E315))/(MAXIFS(AE:AE,$E:$E,$E315)-MINIFS(AE:AE,$E:$E,$E315)),
100*(AE315-MINIFS(AE:AE,$E:$E,$E315))/(MAXIFS(AE:AE,$E:$E,$E315)-MINIFS(AE:AE,$E:$E,$E315))))</f>
        <v/>
      </c>
      <c r="CU315" s="223" t="str">
        <f t="array" ref="CU315">IF(AF315="","",
IF(INDEX(Settings!$H:$H,MATCH(CU$1,Settings!$G:$G,0))=TRUE,
100-100*(AF315-MINIFS(AF:AF,$E:$E,$E315))/(MAXIFS(AF:AF,$E:$E,$E315)-MINIFS(AF:AF,$E:$E,$E315)),
100*(AF315-MINIFS(AF:AF,$E:$E,$E315))/(MAXIFS(AF:AF,$E:$E,$E315)-MINIFS(AF:AF,$E:$E,$E315))))</f>
        <v/>
      </c>
      <c r="CV315" s="223" t="str">
        <f t="array" ref="CV315">IF(AG315="","",
IF(INDEX(Settings!$H:$H,MATCH(CV$1,Settings!$G:$G,0))=TRUE,
100-100*(AG315-MINIFS(AG:AG,$E:$E,$E315))/(MAXIFS(AG:AG,$E:$E,$E315)-MINIFS(AG:AG,$E:$E,$E315)),
100*(AG315-MINIFS(AG:AG,$E:$E,$E315))/(MAXIFS(AG:AG,$E:$E,$E315)-MINIFS(AG:AG,$E:$E,$E315))))</f>
        <v/>
      </c>
      <c r="CW315" s="223" t="str">
        <f t="array" ref="CW315">IF(AH315="","",
IF(INDEX(Settings!$H:$H,MATCH(CW$1,Settings!$G:$G,0))=TRUE,
100-100*(AH315-MINIFS(AH:AH,$E:$E,$E315))/(MAXIFS(AH:AH,$E:$E,$E315)-MINIFS(AH:AH,$E:$E,$E315)),
100*(AH315-MINIFS(AH:AH,$E:$E,$E315))/(MAXIFS(AH:AH,$E:$E,$E315)-MINIFS(AH:AH,$E:$E,$E315))))</f>
        <v/>
      </c>
      <c r="CX315" s="223" t="str">
        <f t="array" ref="CX315">IF(AI315="","",
IF(INDEX(Settings!$H:$H,MATCH(CX$1,Settings!$G:$G,0))=TRUE,
100-100*(AI315-MINIFS(AI:AI,$E:$E,$E315))/(MAXIFS(AI:AI,$E:$E,$E315)-MINIFS(AI:AI,$E:$E,$E315)),
100*(AI315-MINIFS(AI:AI,$E:$E,$E315))/(MAXIFS(AI:AI,$E:$E,$E315)-MINIFS(AI:AI,$E:$E,$E315))))</f>
        <v/>
      </c>
      <c r="CY315" s="223" t="str">
        <f t="array" ref="CY315">IF(AJ315="","",
IF(INDEX(Settings!$H:$H,MATCH(CY$1,Settings!$G:$G,0))=TRUE,
100-100*(AJ315-MINIFS(AJ:AJ,$E:$E,$E315))/(MAXIFS(AJ:AJ,$E:$E,$E315)-MINIFS(AJ:AJ,$E:$E,$E315)),
100*(AJ315-MINIFS(AJ:AJ,$E:$E,$E315))/(MAXIFS(AJ:AJ,$E:$E,$E315)-MINIFS(AJ:AJ,$E:$E,$E315))))</f>
        <v/>
      </c>
      <c r="CZ315" s="223" t="str">
        <f t="array" ref="CZ315">IF(AK315="","",
IF(INDEX(Settings!$H:$H,MATCH(CZ$1,Settings!$G:$G,0))=TRUE,
100-100*(AK315-MINIFS(AK:AK,$E:$E,$E315))/(MAXIFS(AK:AK,$E:$E,$E315)-MINIFS(AK:AK,$E:$E,$E315)),
100*(AK315-MINIFS(AK:AK,$E:$E,$E315))/(MAXIFS(AK:AK,$E:$E,$E315)-MINIFS(AK:AK,$E:$E,$E315))))</f>
        <v/>
      </c>
      <c r="DA315" s="223" t="str">
        <f t="array" ref="DA315">IF(AL315="","",
IF(INDEX(Settings!$H:$H,MATCH(DA$1,Settings!$G:$G,0))=TRUE,
100-100*(AL315-MINIFS(AL:AL,$E:$E,$E315))/(MAXIFS(AL:AL,$E:$E,$E315)-MINIFS(AL:AL,$E:$E,$E315)),
100*(AL315-MINIFS(AL:AL,$E:$E,$E315))/(MAXIFS(AL:AL,$E:$E,$E315)-MINIFS(AL:AL,$E:$E,$E315))))</f>
        <v/>
      </c>
      <c r="DB315" s="223" t="str">
        <f t="array" ref="DB315">IF(AM315="","",
IF(INDEX(Settings!$H:$H,MATCH(DB$1,Settings!$G:$G,0))=TRUE,
100-100*(AM315-MINIFS(AM:AM,$E:$E,$E315))/(MAXIFS(AM:AM,$E:$E,$E315)-MINIFS(AM:AM,$E:$E,$E315)),
100*(AM315-MINIFS(AM:AM,$E:$E,$E315))/(MAXIFS(AM:AM,$E:$E,$E315)-MINIFS(AM:AM,$E:$E,$E315))))</f>
        <v/>
      </c>
      <c r="DC315" s="223" t="str">
        <f t="array" ref="DC315">IF(AN315="","",
IF(INDEX(Settings!$H:$H,MATCH(DC$1,Settings!$G:$G,0))=TRUE,
100-100*(AN315-MINIFS(AN:AN,$E:$E,$E315))/(MAXIFS(AN:AN,$E:$E,$E315)-MINIFS(AN:AN,$E:$E,$E315)),
100*(AN315-MINIFS(AN:AN,$E:$E,$E315))/(MAXIFS(AN:AN,$E:$E,$E315)-MINIFS(AN:AN,$E:$E,$E315))))</f>
        <v/>
      </c>
      <c r="DD315" s="223" t="str">
        <f t="array" ref="DD315">IF(AO315="","",
IF(INDEX(Settings!$H:$H,MATCH(DD$1,Settings!$G:$G,0))=TRUE,
100-100*(AO315-MINIFS(AO:AO,$E:$E,$E315))/(MAXIFS(AO:AO,$E:$E,$E315)-MINIFS(AO:AO,$E:$E,$E315)),
100*(AO315-MINIFS(AO:AO,$E:$E,$E315))/(MAXIFS(AO:AO,$E:$E,$E315)-MINIFS(AO:AO,$E:$E,$E315))))</f>
        <v/>
      </c>
      <c r="DE315" s="223" t="str">
        <f t="array" ref="DE315">IF(AP315="","",
IF(INDEX(Settings!$H:$H,MATCH(DE$1,Settings!$G:$G,0))=TRUE,
100-100*(AP315-MINIFS(AP:AP,$E:$E,$E315))/(MAXIFS(AP:AP,$E:$E,$E315)-MINIFS(AP:AP,$E:$E,$E315)),
100*(AP315-MINIFS(AP:AP,$E:$E,$E315))/(MAXIFS(AP:AP,$E:$E,$E315)-MINIFS(AP:AP,$E:$E,$E315))))</f>
        <v/>
      </c>
      <c r="DF315" s="223" t="str">
        <f t="array" ref="DF315">IF(AQ315="","",
IF(INDEX(Settings!$H:$H,MATCH(DF$1,Settings!$G:$G,0))=TRUE,
100-100*(AQ315-MINIFS(AQ:AQ,$E:$E,$E315))/(MAXIFS(AQ:AQ,$E:$E,$E315)-MINIFS(AQ:AQ,$E:$E,$E315)),
100*(AQ315-MINIFS(AQ:AQ,$E:$E,$E315))/(MAXIFS(AQ:AQ,$E:$E,$E315)-MINIFS(AQ:AQ,$E:$E,$E315))))</f>
        <v/>
      </c>
      <c r="DG315" s="223" t="str">
        <f t="array" ref="DG315">IF(AR315="","",
IF(INDEX(Settings!$H:$H,MATCH(DG$1,Settings!$G:$G,0))=TRUE,
100-100*(AR315-MINIFS(AR:AR,$E:$E,$E315))/(MAXIFS(AR:AR,$E:$E,$E315)-MINIFS(AR:AR,$E:$E,$E315)),
100*(AR315-MINIFS(AR:AR,$E:$E,$E315))/(MAXIFS(AR:AR,$E:$E,$E315)-MINIFS(AR:AR,$E:$E,$E315))))</f>
        <v/>
      </c>
      <c r="DH315" s="223" t="str">
        <f t="array" ref="DH315">IF(AS315="","",
IF(INDEX(Settings!$H:$H,MATCH(DH$1,Settings!$G:$G,0))=TRUE,
100-100*(AS315-MINIFS(AS:AS,$E:$E,$E315))/(MAXIFS(AS:AS,$E:$E,$E315)-MINIFS(AS:AS,$E:$E,$E315)),
100*(AS315-MINIFS(AS:AS,$E:$E,$E315))/(MAXIFS(AS:AS,$E:$E,$E315)-MINIFS(AS:AS,$E:$E,$E315))))</f>
        <v/>
      </c>
      <c r="DI315" s="223" t="str">
        <f t="array" ref="DI315">IF(AT315="","",
IF(INDEX(Settings!$H:$H,MATCH(DI$1,Settings!$G:$G,0))=TRUE,
100-100*(AT315-MINIFS(AT:AT,$E:$E,$E315))/(MAXIFS(AT:AT,$E:$E,$E315)-MINIFS(AT:AT,$E:$E,$E315)),
100*(AT315-MINIFS(AT:AT,$E:$E,$E315))/(MAXIFS(AT:AT,$E:$E,$E315)-MINIFS(AT:AT,$E:$E,$E315))))</f>
        <v/>
      </c>
      <c r="DJ315" s="223" t="str">
        <f t="array" ref="DJ315">IF(AU315="","",
IF(INDEX(Settings!$H:$H,MATCH(DJ$1,Settings!$G:$G,0))=TRUE,
100-100*(AU315-MINIFS(AU:AU,$E:$E,$E315))/(MAXIFS(AU:AU,$E:$E,$E315)-MINIFS(AU:AU,$E:$E,$E315)),
100*(AU315-MINIFS(AU:AU,$E:$E,$E315))/(MAXIFS(AU:AU,$E:$E,$E315)-MINIFS(AU:AU,$E:$E,$E315))))</f>
        <v/>
      </c>
      <c r="DK315" s="223" t="str">
        <f t="array" ref="DK315">IF(AV315="","",
IF(INDEX(Settings!$H:$H,MATCH(DK$1,Settings!$G:$G,0))=TRUE,
100-100*(AV315-MINIFS(AV:AV,$E:$E,$E315))/(MAXIFS(AV:AV,$E:$E,$E315)-MINIFS(AV:AV,$E:$E,$E315)),
100*(AV315-MINIFS(AV:AV,$E:$E,$E315))/(MAXIFS(AV:AV,$E:$E,$E315)-MINIFS(AV:AV,$E:$E,$E315))))</f>
        <v/>
      </c>
      <c r="DL315" s="223" t="str">
        <f t="array" ref="DL315">IF(AW315="","",
IF(INDEX(Settings!$H:$H,MATCH(DL$1,Settings!$G:$G,0))=TRUE,
100-100*(AW315-MINIFS(AW:AW,$E:$E,$E315))/(MAXIFS(AW:AW,$E:$E,$E315)-MINIFS(AW:AW,$E:$E,$E315)),
100*(AW315-MINIFS(AW:AW,$E:$E,$E315))/(MAXIFS(AW:AW,$E:$E,$E315)-MINIFS(AW:AW,$E:$E,$E315))))</f>
        <v/>
      </c>
      <c r="DM315" s="223" t="str">
        <f t="array" ref="DM315">IF(AX315="","",
IF(INDEX(Settings!$H:$H,MATCH(DM$1,Settings!$G:$G,0))=TRUE,
100-100*(AX315-MINIFS(AX:AX,$E:$E,$E315))/(MAXIFS(AX:AX,$E:$E,$E315)-MINIFS(AX:AX,$E:$E,$E315)),
100*(AX315-MINIFS(AX:AX,$E:$E,$E315))/(MAXIFS(AX:AX,$E:$E,$E315)-MINIFS(AX:AX,$E:$E,$E315))))</f>
        <v/>
      </c>
      <c r="DN315" s="223" t="str">
        <f t="array" ref="DN315">IF(AY315="","",
IF(INDEX(Settings!$H:$H,MATCH(DN$1,Settings!$G:$G,0))=TRUE,
100-100*(AY315-MINIFS(AY:AY,$E:$E,$E315))/(MAXIFS(AY:AY,$E:$E,$E315)-MINIFS(AY:AY,$E:$E,$E315)),
100*(AY315-MINIFS(AY:AY,$E:$E,$E315))/(MAXIFS(AY:AY,$E:$E,$E315)-MINIFS(AY:AY,$E:$E,$E315))))</f>
        <v/>
      </c>
      <c r="DO315" s="223" t="str">
        <f t="array" ref="DO315">IF(AZ315="","",
IF(INDEX(Settings!$H:$H,MATCH(DO$1,Settings!$G:$G,0))=TRUE,
100-100*(AZ315-MINIFS(AZ:AZ,$E:$E,$E315))/(MAXIFS(AZ:AZ,$E:$E,$E315)-MINIFS(AZ:AZ,$E:$E,$E315)),
100*(AZ315-MINIFS(AZ:AZ,$E:$E,$E315))/(MAXIFS(AZ:AZ,$E:$E,$E315)-MINIFS(AZ:AZ,$E:$E,$E315))))</f>
        <v/>
      </c>
      <c r="DP315" s="223" t="str">
        <f t="array" ref="DP315">IF(BA315="","",
IF(INDEX(Settings!$H:$H,MATCH(DP$1,Settings!$G:$G,0))=TRUE,
100-100*(BA315-MINIFS(BA:BA,$E:$E,$E315))/(MAXIFS(BA:BA,$E:$E,$E315)-MINIFS(BA:BA,$E:$E,$E315)),
100*(BA315-MINIFS(BA:BA,$E:$E,$E315))/(MAXIFS(BA:BA,$E:$E,$E315)-MINIFS(BA:BA,$E:$E,$E315))))</f>
        <v/>
      </c>
      <c r="DQ315" s="223" t="str">
        <f t="array" ref="DQ315">IF(BB315="","",
IF(INDEX(Settings!$H:$H,MATCH(DQ$1,Settings!$G:$G,0))=TRUE,
100-100*(BB315-MINIFS(BB:BB,$E:$E,$E315))/(MAXIFS(BB:BB,$E:$E,$E315)-MINIFS(BB:BB,$E:$E,$E315)),
100*(BB315-MINIFS(BB:BB,$E:$E,$E315))/(MAXIFS(BB:BB,$E:$E,$E315)-MINIFS(BB:BB,$E:$E,$E315))))</f>
        <v/>
      </c>
      <c r="DR315" s="223" t="str">
        <f t="array" ref="DR315">IF(BC315="","",
IF(INDEX(Settings!$H:$H,MATCH(DR$1,Settings!$G:$G,0))=TRUE,
100-100*(BC315-MINIFS(BC:BC,$E:$E,$E315))/(MAXIFS(BC:BC,$E:$E,$E315)-MINIFS(BC:BC,$E:$E,$E315)),
100*(BC315-MINIFS(BC:BC,$E:$E,$E315))/(MAXIFS(BC:BC,$E:$E,$E315)-MINIFS(BC:BC,$E:$E,$E315))))</f>
        <v/>
      </c>
      <c r="DS315" s="223" t="str">
        <f t="array" ref="DS315">IF(BD315="","",
IF(INDEX(Settings!$H:$H,MATCH(DS$1,Settings!$G:$G,0))=TRUE,
100-100*(BD315-MINIFS(BD:BD,$E:$E,$E315))/(MAXIFS(BD:BD,$E:$E,$E315)-MINIFS(BD:BD,$E:$E,$E315)),
100*(BD315-MINIFS(BD:BD,$E:$E,$E315))/(MAXIFS(BD:BD,$E:$E,$E315)-MINIFS(BD:BD,$E:$E,$E315))))</f>
        <v/>
      </c>
      <c r="DT315" s="223" t="str">
        <f t="array" ref="DT315">IF(BE315="","",
IF(INDEX(Settings!$H:$H,MATCH(DT$1,Settings!$G:$G,0))=TRUE,
100-100*(BE315-MINIFS(BE:BE,$E:$E,$E315))/(MAXIFS(BE:BE,$E:$E,$E315)-MINIFS(BE:BE,$E:$E,$E315)),
100*(BE315-MINIFS(BE:BE,$E:$E,$E315))/(MAXIFS(BE:BE,$E:$E,$E315)-MINIFS(BE:BE,$E:$E,$E315))))</f>
        <v/>
      </c>
      <c r="DU315" s="223" t="str">
        <f t="array" ref="DU315">IF(BF315="","",
IF(INDEX(Settings!$H:$H,MATCH(DU$1,Settings!$G:$G,0))=TRUE,
100-100*(BF315-MINIFS(BF:BF,$E:$E,$E315))/(MAXIFS(BF:BF,$E:$E,$E315)-MINIFS(BF:BF,$E:$E,$E315)),
100*(BF315-MINIFS(BF:BF,$E:$E,$E315))/(MAXIFS(BF:BF,$E:$E,$E315)-MINIFS(BF:BF,$E:$E,$E315))))</f>
        <v/>
      </c>
      <c r="DV315" s="223" t="str">
        <f t="array" ref="DV315">IF(BG315="","",
IF(INDEX(Settings!$H:$H,MATCH(DV$1,Settings!$G:$G,0))=TRUE,
100-100*(BG315-MINIFS(BG:BG,$E:$E,$E315))/(MAXIFS(BG:BG,$E:$E,$E315)-MINIFS(BG:BG,$E:$E,$E315)),
100*(BG315-MINIFS(BG:BG,$E:$E,$E315))/(MAXIFS(BG:BG,$E:$E,$E315)-MINIFS(BG:BG,$E:$E,$E315))))</f>
        <v/>
      </c>
      <c r="DW315" s="223" t="str">
        <f t="array" ref="DW315">IF(BH315="","",
IF(INDEX(Settings!$H:$H,MATCH(DW$1,Settings!$G:$G,0))=TRUE,
100-100*(BH315-MINIFS(BH:BH,$E:$E,$E315))/(MAXIFS(BH:BH,$E:$E,$E315)-MINIFS(BH:BH,$E:$E,$E315)),
100*(BH315-MINIFS(BH:BH,$E:$E,$E315))/(MAXIFS(BH:BH,$E:$E,$E315)-MINIFS(BH:BH,$E:$E,$E315))))</f>
        <v/>
      </c>
      <c r="DX315" s="223" t="str">
        <f t="array" ref="DX315">IF(BI315="","",
IF(INDEX(Settings!$H:$H,MATCH(DX$1,Settings!$G:$G,0))=TRUE,
100-100*(BI315-MINIFS(BI:BI,$E:$E,$E315))/(MAXIFS(BI:BI,$E:$E,$E315)-MINIFS(BI:BI,$E:$E,$E315)),
100*(BI315-MINIFS(BI:BI,$E:$E,$E315))/(MAXIFS(BI:BI,$E:$E,$E315)-MINIFS(BI:BI,$E:$E,$E315))))</f>
        <v/>
      </c>
      <c r="DY315" s="223" t="str">
        <f t="array" ref="DY315">IF(BJ315="","",
IF(INDEX(Settings!$H:$H,MATCH(DY$1,Settings!$G:$G,0))=TRUE,
100-100*(BJ315-MINIFS(BJ:BJ,$E:$E,$E315))/(MAXIFS(BJ:BJ,$E:$E,$E315)-MINIFS(BJ:BJ,$E:$E,$E315)),
100*(BJ315-MINIFS(BJ:BJ,$E:$E,$E315))/(MAXIFS(BJ:BJ,$E:$E,$E315)-MINIFS(BJ:BJ,$E:$E,$E315))))</f>
        <v/>
      </c>
      <c r="DZ315" s="225"/>
      <c r="EA315" s="225"/>
      <c r="EB315" s="225" t="str">
        <f t="shared" si="8"/>
        <v/>
      </c>
      <c r="EC315" s="225" t="str">
        <f t="shared" si="9"/>
        <v/>
      </c>
      <c r="ED315" s="225" t="str">
        <f t="shared" si="10"/>
        <v/>
      </c>
      <c r="EE315" s="225" t="str">
        <f t="shared" si="11"/>
        <v/>
      </c>
      <c r="EF315" s="225" t="str">
        <f t="shared" si="12"/>
        <v/>
      </c>
      <c r="EG315" s="225" t="str">
        <f t="shared" si="13"/>
        <v/>
      </c>
      <c r="EH315" s="225"/>
      <c r="EI315" s="225"/>
      <c r="EJ315" s="225"/>
      <c r="EK315" s="225"/>
      <c r="EL315" s="225"/>
      <c r="EM315" s="225"/>
    </row>
    <row r="316">
      <c r="A316" s="231"/>
      <c r="B316" s="231"/>
      <c r="C316" s="231"/>
      <c r="D316" s="231" t="str">
        <f t="array" ref="D316">IFERROR(INDEX(Profiles!$B:$B,MATCH($A316,Profiles!$A:$A,0)),"")</f>
        <v/>
      </c>
      <c r="E316" s="231"/>
      <c r="F316" s="231"/>
      <c r="G316" s="231"/>
      <c r="H316" s="231"/>
      <c r="I316" s="231" t="str">
        <f>IF(A316="","",IF(Settings!$N$3="DATE",F316&amp;": "&amp;TEXT(B316,"M/DD/YY"),F316&amp;": "&amp;H316))</f>
        <v/>
      </c>
      <c r="J316" s="231"/>
      <c r="K316" s="231"/>
      <c r="L316" s="231"/>
      <c r="M316" s="232" t="str">
        <f t="shared" si="14"/>
        <v/>
      </c>
      <c r="N316" s="231"/>
      <c r="O316" s="231"/>
      <c r="P316" s="231"/>
      <c r="Q316" s="231"/>
      <c r="R316" s="231"/>
      <c r="S316" s="230" t="str">
        <f>IFERROR(VLOOKUP(AF316, 'YOYO IR Scores'!A:C, 3, FALSE), "")
</f>
        <v/>
      </c>
      <c r="T316" s="231"/>
      <c r="U316" s="231"/>
      <c r="V316" s="231"/>
      <c r="W316" s="231"/>
      <c r="X316" s="233" t="str">
        <f t="shared" si="4"/>
        <v/>
      </c>
      <c r="Y316" s="234" t="str">
        <f t="shared" si="5"/>
        <v/>
      </c>
      <c r="Z316" s="234" t="str">
        <f t="shared" si="6"/>
        <v/>
      </c>
      <c r="AA316" s="233" t="str">
        <f t="shared" si="7"/>
        <v/>
      </c>
      <c r="AB316" s="232"/>
      <c r="AC316" s="232"/>
      <c r="AD316" s="232"/>
      <c r="AE316" s="232" t="str">
        <f>IFERROR(VLOOKUP(AF316, 'YOYO IR Scores'!A:C, 2, FALSE), "")</f>
        <v/>
      </c>
      <c r="AF316" s="232"/>
      <c r="AG316" s="232"/>
      <c r="AH316" s="232"/>
      <c r="AI316" s="232"/>
      <c r="AJ316" s="232"/>
      <c r="AK316" s="232"/>
      <c r="AL316" s="232"/>
      <c r="AM316" s="232"/>
      <c r="AN316" s="232"/>
      <c r="AO316" s="232"/>
      <c r="AP316" s="232"/>
      <c r="AQ316" s="232"/>
      <c r="AR316" s="232"/>
      <c r="AS316" s="232"/>
      <c r="AT316" s="232"/>
      <c r="AU316" s="232"/>
      <c r="AV316" s="232"/>
      <c r="AW316" s="232"/>
      <c r="AX316" s="232"/>
      <c r="AY316" s="232"/>
      <c r="AZ316" s="232"/>
      <c r="BA316" s="232"/>
      <c r="BB316" s="232"/>
      <c r="BC316" s="232"/>
      <c r="BD316" s="232"/>
      <c r="BE316" s="232"/>
      <c r="BF316" s="232"/>
      <c r="BG316" s="232"/>
      <c r="BH316" s="232"/>
      <c r="BI316" s="232"/>
      <c r="BJ316" s="232"/>
      <c r="BK316" s="232" t="str">
        <f t="array" ref="BK316">IF(J316="","",
IF(INDEX(Settings!$H:$H,MATCH(BY$1,Settings!$G:$G,0))=TRUE,
100-100*(J316-MIN(J:J))/(MAX(J:J)-MIN(J:J)),
100*(J316-MIN(J:J))/(MAX(J:J)-MIN(J:J))))</f>
        <v/>
      </c>
      <c r="BL316" s="232" t="str">
        <f t="array" ref="BL316">IF(J316="","",
IF(INDEX(Settings!$H:$H,MATCH(BY$1,Settings!$G:$G,0))=TRUE,
100-100*(J316-MINIFS(J:J,$E:$E,$E316))/(MAXIFS(J:J,$E:$E,$E316)-MINIFS(J:J,$E:$E,$E316)),
100*(J316-MINIFS(J:J,$E:$E,$E316))/(MAXIFS(J:J,$E:$E,$E316)-MINIFS(J:J,$E:$E,$E316))))</f>
        <v/>
      </c>
      <c r="BM316" s="232" t="str">
        <f t="array" ref="BM316">IF(J316="","",
IF(INDEX(Settings!$H:$H,MATCH(BY$1,Settings!$G:$G,0))=TRUE,
100-100*(J316-MINIFS(J:J,$E:$E,$E316,$I:$I,$I316))/(MAXIFS(J:J,$E:$E,$E316,$I:$I,$I316)-MINIFS(J:J,$E:$E,$E316,$I:$I,$I316)),
100*(J316-MINIFS(J:J,$E:$E,$E316,$I:$I,$I316))/(MAXIFS(J:J,$E:$E,$E316,$I:$I,$I316)-MINIFS(J:J,$E:$E,$E316,$I:$I,$I316))))</f>
        <v/>
      </c>
      <c r="BN316" s="231" t="str">
        <f t="array" ref="BN316">IF(J316="","",
IF(INDEX(Settings!$H:$H,MATCH(BY$1,Settings!$G:$G,0))=TRUE,
100-100*PERCENTRANK(J:J,J316),
100*PERCENTRANK(J:J,J316)))</f>
        <v/>
      </c>
      <c r="BO316" s="231" t="str">
        <f>IFERROR(__xludf.DUMMYFUNCTION("IF(J316="""","""",
IF(INDEX(Settings!$H:$H,MATCH(BY$1,Settings!$G:$G,0))=TRUE,
100-100*PERCENTRANK(FILTER(J:J,$E:$E=$E316),J316),
100*PERCENTRANK(FILTER(J:J,$E:$E=$E316),J316)))"),"")</f>
        <v/>
      </c>
      <c r="BP316" s="231" t="str">
        <f>IFERROR(__xludf.DUMMYFUNCTION("IF(J316="""","""",
IF(INDEX(Settings!$H:$H,MATCH(BY$1,Settings!$G:$G,0))=TRUE,
100-100*PERCENTRANK(FILTER(J:J,$E:$E=$E316,$I:$I=$I316),J316),
100*PERCENTRANK(FILTER(J:J,$E:$E=$E316,$I:$I=$I316),J316)))"),"")</f>
        <v/>
      </c>
      <c r="BQ316" s="233" t="str">
        <f t="array" ref="BQ316">IF(J316="","",
IF(INDEX(Settings!$H:$H,MATCH(BY$1,Settings!$G:$G,0))=TRUE,
-1*(J316-AVERAGE(J:J))/STDEV(J:J),
(J316-AVERAGE(J:J))/STDEV(J:J)))</f>
        <v/>
      </c>
      <c r="BR316" s="233" t="str">
        <f>IFERROR(__xludf.DUMMYFUNCTION("IF(J316="""","""",
IF(INDEX(Settings!$H:$H,MATCH(BY$1,Settings!$G:$G,0))=TRUE,
-1*(J316-AVERAGEIFS(J:J,$E:$E,$E316))/STDEV(FILTER(J:J,$E:$E=$E316)),
(J316-AVERAGEIFS(J:J,$E:$E,$E316))/STDEV(FILTER(J:J,$E:$E=$E316))))"),"")</f>
        <v/>
      </c>
      <c r="BS316" s="233"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1"/>
      <c r="BX316" s="231"/>
      <c r="BY316" s="232" t="str">
        <f t="array" ref="BY316">IF(J316="","",
IF(INDEX(Settings!$H:$H,MATCH(BY$1,Settings!$G:$G,0))=TRUE,
100-100*(J316-MINIFS(J:J,$E:$E,$E316))/(MAXIFS(J:J,$E:$E,$E316)-MINIFS(J:J,$E:$E,$E316)),
100*(J316-MINIFS(J:J,$E:$E,$E316))/(MAXIFS(J:J,$E:$E,$E316)-MINIFS(J:J,$E:$E,$E316))))</f>
        <v/>
      </c>
      <c r="BZ316" s="232" t="str">
        <f t="array" ref="BZ316">IF(K316="","",
IF(INDEX(Settings!$H:$H,MATCH(BZ$1,Settings!$G:$G,0))=TRUE,
100-100*(K316-MINIFS(K:K,$E:$E,$E316))/(MAXIFS(K:K,$E:$E,$E316)-MINIFS(K:K,$E:$E,$E316)),
100*(K316-MINIFS(K:K,$E:$E,$E316))/(MAXIFS(K:K,$E:$E,$E316)-MINIFS(K:K,$E:$E,$E316))))</f>
        <v/>
      </c>
      <c r="CA316" s="232" t="str">
        <f t="array" ref="CA316">IF(L316="","",
IF(INDEX(Settings!$H:$H,MATCH(CA$1,Settings!$G:$G,0))=TRUE,
100-100*(L316-MINIFS(L:L,$E:$E,$E316))/(MAXIFS(L:L,$E:$E,$E316)-MINIFS(L:L,$E:$E,$E316)),
100*(L316-MINIFS(L:L,$E:$E,$E316))/(MAXIFS(L:L,$E:$E,$E316)-MINIFS(L:L,$E:$E,$E316))))</f>
        <v/>
      </c>
      <c r="CB316" s="232" t="str">
        <f t="array" ref="CB316">IF(M316="","",
IF(INDEX(Settings!$H:$H,MATCH(CB$1,Settings!$G:$G,0))=TRUE,
100-100*(M316-MINIFS(M:M,$E:$E,$E316))/(MAXIFS(M:M,$E:$E,$E316)-MINIFS(M:M,$E:$E,$E316)),
100*(M316-MINIFS(M:M,$E:$E,$E316))/(MAXIFS(M:M,$E:$E,$E316)-MINIFS(M:M,$E:$E,$E316))))</f>
        <v/>
      </c>
      <c r="CC316" s="232" t="str">
        <f t="array" ref="CC316">IF(N316="","",
IF(INDEX(Settings!$H:$H,MATCH(CC$1,Settings!$G:$G,0))=TRUE,
100-100*(N316-MINIFS(N:N,$E:$E,$E316))/(MAXIFS(N:N,$E:$E,$E316)-MINIFS(N:N,$E:$E,$E316)),
100*(N316-MINIFS(N:N,$E:$E,$E316))/(MAXIFS(N:N,$E:$E,$E316)-MINIFS(N:N,$E:$E,$E316))))</f>
        <v/>
      </c>
      <c r="CD316" s="232" t="str">
        <f t="array" ref="CD316">IF(O316="","",
IF(INDEX(Settings!$H:$H,MATCH(CD$1,Settings!$G:$G,0))=TRUE,
100-100*(O316-MINIFS(O:O,$E:$E,$E316))/(MAXIFS(O:O,$E:$E,$E316)-MINIFS(O:O,$E:$E,$E316)),
100*(O316-MINIFS(O:O,$E:$E,$E316))/(MAXIFS(O:O,$E:$E,$E316)-MINIFS(O:O,$E:$E,$E316))))</f>
        <v/>
      </c>
      <c r="CE316" s="232" t="str">
        <f t="array" ref="CE316">IF(P316="","",
IF(INDEX(Settings!$H:$H,MATCH(CE$1,Settings!$G:$G,0))=TRUE,
100-100*(P316-MINIFS(P:P,$E:$E,$E316))/(MAXIFS(P:P,$E:$E,$E316)-MINIFS(P:P,$E:$E,$E316)),
100*(P316-MINIFS(P:P,$E:$E,$E316))/(MAXIFS(P:P,$E:$E,$E316)-MINIFS(P:P,$E:$E,$E316))))</f>
        <v/>
      </c>
      <c r="CF316" s="232" t="str">
        <f t="array" ref="CF316">IF(Q316="","",
IF(INDEX(Settings!$H:$H,MATCH(CF$1,Settings!$G:$G,0))=TRUE,
100-100*(Q316-MINIFS(Q:Q,$E:$E,$E316))/(MAXIFS(Q:Q,$E:$E,$E316)-MINIFS(Q:Q,$E:$E,$E316)),
100*(Q316-MINIFS(Q:Q,$E:$E,$E316))/(MAXIFS(Q:Q,$E:$E,$E316)-MINIFS(Q:Q,$E:$E,$E316))))</f>
        <v/>
      </c>
      <c r="CG316" s="232" t="str">
        <f t="array" ref="CG316">IF(R316="","",
IF(INDEX(Settings!$H:$H,MATCH(CG$1,Settings!$G:$G,0))=TRUE,
100-100*(R316-MINIFS(R:R,$E:$E,$E316))/(MAXIFS(R:R,$E:$E,$E316)-MINIFS(R:R,$E:$E,$E316)),
100*(R316-MINIFS(R:R,$E:$E,$E316))/(MAXIFS(R:R,$E:$E,$E316)-MINIFS(R:R,$E:$E,$E316))))</f>
        <v/>
      </c>
      <c r="CH316" s="232" t="str">
        <f t="array" ref="CH316">IF(S316="","",
IF(INDEX(Settings!$H:$H,MATCH(CH$1,Settings!$G:$G,0))=TRUE,
100-100*(S316-MINIFS(S:S,$E:$E,$E316))/(MAXIFS(S:S,$E:$E,$E316)-MINIFS(S:S,$E:$E,$E316)),
100*(S316-MINIFS(S:S,$E:$E,$E316))/(MAXIFS(S:S,$E:$E,$E316)-MINIFS(S:S,$E:$E,$E316))))</f>
        <v/>
      </c>
      <c r="CI316" s="232" t="str">
        <f t="array" ref="CI316">IF(T316="","",
IF(INDEX(Settings!$H:$H,MATCH(CI$1,Settings!$G:$G,0))=TRUE,
100-100*(T316-MINIFS(T:T,$E:$E,$E316))/(MAXIFS(T:T,$E:$E,$E316)-MINIFS(T:T,$E:$E,$E316)),
100*(T316-MINIFS(T:T,$E:$E,$E316))/(MAXIFS(T:T,$E:$E,$E316)-MINIFS(T:T,$E:$E,$E316))))</f>
        <v/>
      </c>
      <c r="CJ316" s="232" t="str">
        <f t="array" ref="CJ316">IF(U316="","",
IF(INDEX(Settings!$H:$H,MATCH(CJ$1,Settings!$G:$G,0))=TRUE,
100-100*(U316-MINIFS(U:U,$E:$E,$E316))/(MAXIFS(U:U,$E:$E,$E316)-MINIFS(U:U,$E:$E,$E316)),
100*(U316-MINIFS(U:U,$E:$E,$E316))/(MAXIFS(U:U,$E:$E,$E316)-MINIFS(U:U,$E:$E,$E316))))</f>
        <v/>
      </c>
      <c r="CK316" s="232" t="str">
        <f t="array" ref="CK316">IF(V316="","",
IF(INDEX(Settings!$H:$H,MATCH(CK$1,Settings!$G:$G,0))=TRUE,
100-100*(V316-MINIFS(V:V,$E:$E,$E316))/(MAXIFS(V:V,$E:$E,$E316)-MINIFS(V:V,$E:$E,$E316)),
100*(V316-MINIFS(V:V,$E:$E,$E316))/(MAXIFS(V:V,$E:$E,$E316)-MINIFS(V:V,$E:$E,$E316))))</f>
        <v/>
      </c>
      <c r="CL316" s="232" t="str">
        <f t="array" ref="CL316">IF(W316="","",
IF(INDEX(Settings!$H:$H,MATCH(CL$1,Settings!$G:$G,0))=TRUE,
100-100*(W316-MINIFS(W:W,$E:$E,$E316))/(MAXIFS(W:W,$E:$E,$E316)-MINIFS(W:W,$E:$E,$E316)),
100*(W316-MINIFS(W:W,$E:$E,$E316))/(MAXIFS(W:W,$E:$E,$E316)-MINIFS(W:W,$E:$E,$E316))))</f>
        <v/>
      </c>
      <c r="CM316" s="232" t="str">
        <f t="array" ref="CM316">IF(X316="","",
IF(INDEX(Settings!$H:$H,MATCH(CM$1,Settings!$G:$G,0))=TRUE,
100-100*(X316-MINIFS(X:X,$E:$E,$E316))/(MAXIFS(X:X,$E:$E,$E316)-MINIFS(X:X,$E:$E,$E316)),
100*(X316-MINIFS(X:X,$E:$E,$E316))/(MAXIFS(X:X,$E:$E,$E316)-MINIFS(X:X,$E:$E,$E316))))</f>
        <v/>
      </c>
      <c r="CN316" s="232" t="str">
        <f t="array" ref="CN316">IF(Y316="","",
IF(INDEX(Settings!$H:$H,MATCH(CN$1,Settings!$G:$G,0))=TRUE,
100-100*(Y316-MINIFS(Y:Y,$E:$E,$E316))/(MAXIFS(Y:Y,$E:$E,$E316)-MINIFS(Y:Y,$E:$E,$E316)),
100*(Y316-MINIFS(Y:Y,$E:$E,$E316))/(MAXIFS(Y:Y,$E:$E,$E316)-MINIFS(Y:Y,$E:$E,$E316))))</f>
        <v/>
      </c>
      <c r="CO316" s="232" t="str">
        <f t="array" ref="CO316">IF(Z316="","",
IF(INDEX(Settings!$H:$H,MATCH(CO$1,Settings!$G:$G,0))=TRUE,
100-100*(Z316-MINIFS(Z:Z,$E:$E,$E316))/(MAXIFS(Z:Z,$E:$E,$E316)-MINIFS(Z:Z,$E:$E,$E316)),
100*(Z316-MINIFS(Z:Z,$E:$E,$E316))/(MAXIFS(Z:Z,$E:$E,$E316)-MINIFS(Z:Z,$E:$E,$E316))))</f>
        <v/>
      </c>
      <c r="CP316" s="232" t="str">
        <f t="array" ref="CP316">IF(AA316="","",
IF(INDEX(Settings!$H:$H,MATCH(CP$1,Settings!$G:$G,0))=TRUE,
100-100*(AA316-MINIFS(AA:AA,$E:$E,$E316))/(MAXIFS(AA:AA,$E:$E,$E316)-MINIFS(AA:AA,$E:$E,$E316)),
100*(AA316-MINIFS(AA:AA,$E:$E,$E316))/(MAXIFS(AA:AA,$E:$E,$E316)-MINIFS(AA:AA,$E:$E,$E316))))</f>
        <v/>
      </c>
      <c r="CQ316" s="232" t="str">
        <f t="array" ref="CQ316">IF(AB316="","",
IF(INDEX(Settings!$H:$H,MATCH(CQ$1,Settings!$G:$G,0))=TRUE,
100-100*(AB316-MINIFS(AB:AB,$E:$E,$E316))/(MAXIFS(AB:AB,$E:$E,$E316)-MINIFS(AB:AB,$E:$E,$E316)),
100*(AB316-MINIFS(AB:AB,$E:$E,$E316))/(MAXIFS(AB:AB,$E:$E,$E316)-MINIFS(AB:AB,$E:$E,$E316))))</f>
        <v/>
      </c>
      <c r="CR316" s="232" t="str">
        <f t="array" ref="CR316">IF(AC316="","",
IF(INDEX(Settings!$H:$H,MATCH(CR$1,Settings!$G:$G,0))=TRUE,
100-100*(AC316-MINIFS(AC:AC,$E:$E,$E316))/(MAXIFS(AC:AC,$E:$E,$E316)-MINIFS(AC:AC,$E:$E,$E316)),
100*(AC316-MINIFS(AC:AC,$E:$E,$E316))/(MAXIFS(AC:AC,$E:$E,$E316)-MINIFS(AC:AC,$E:$E,$E316))))</f>
        <v/>
      </c>
      <c r="CS316" s="232" t="str">
        <f t="array" ref="CS316">IF(AD316="","",
IF(INDEX(Settings!$H:$H,MATCH(CS$1,Settings!$G:$G,0))=TRUE,
100-100*(AD316-MINIFS(AD:AD,$E:$E,$E316))/(MAXIFS(AD:AD,$E:$E,$E316)-MINIFS(AD:AD,$E:$E,$E316)),
100*(AD316-MINIFS(AD:AD,$E:$E,$E316))/(MAXIFS(AD:AD,$E:$E,$E316)-MINIFS(AD:AD,$E:$E,$E316))))</f>
        <v/>
      </c>
      <c r="CT316" s="232" t="str">
        <f t="array" ref="CT316">IF(AE316="","",
IF(INDEX(Settings!$H:$H,MATCH(CT$1,Settings!$G:$G,0))=TRUE,
100-100*(AE316-MINIFS(AE:AE,$E:$E,$E316))/(MAXIFS(AE:AE,$E:$E,$E316)-MINIFS(AE:AE,$E:$E,$E316)),
100*(AE316-MINIFS(AE:AE,$E:$E,$E316))/(MAXIFS(AE:AE,$E:$E,$E316)-MINIFS(AE:AE,$E:$E,$E316))))</f>
        <v/>
      </c>
      <c r="CU316" s="232" t="str">
        <f t="array" ref="CU316">IF(AF316="","",
IF(INDEX(Settings!$H:$H,MATCH(CU$1,Settings!$G:$G,0))=TRUE,
100-100*(AF316-MINIFS(AF:AF,$E:$E,$E316))/(MAXIFS(AF:AF,$E:$E,$E316)-MINIFS(AF:AF,$E:$E,$E316)),
100*(AF316-MINIFS(AF:AF,$E:$E,$E316))/(MAXIFS(AF:AF,$E:$E,$E316)-MINIFS(AF:AF,$E:$E,$E316))))</f>
        <v/>
      </c>
      <c r="CV316" s="232" t="str">
        <f t="array" ref="CV316">IF(AG316="","",
IF(INDEX(Settings!$H:$H,MATCH(CV$1,Settings!$G:$G,0))=TRUE,
100-100*(AG316-MINIFS(AG:AG,$E:$E,$E316))/(MAXIFS(AG:AG,$E:$E,$E316)-MINIFS(AG:AG,$E:$E,$E316)),
100*(AG316-MINIFS(AG:AG,$E:$E,$E316))/(MAXIFS(AG:AG,$E:$E,$E316)-MINIFS(AG:AG,$E:$E,$E316))))</f>
        <v/>
      </c>
      <c r="CW316" s="232" t="str">
        <f t="array" ref="CW316">IF(AH316="","",
IF(INDEX(Settings!$H:$H,MATCH(CW$1,Settings!$G:$G,0))=TRUE,
100-100*(AH316-MINIFS(AH:AH,$E:$E,$E316))/(MAXIFS(AH:AH,$E:$E,$E316)-MINIFS(AH:AH,$E:$E,$E316)),
100*(AH316-MINIFS(AH:AH,$E:$E,$E316))/(MAXIFS(AH:AH,$E:$E,$E316)-MINIFS(AH:AH,$E:$E,$E316))))</f>
        <v/>
      </c>
      <c r="CX316" s="232" t="str">
        <f t="array" ref="CX316">IF(AI316="","",
IF(INDEX(Settings!$H:$H,MATCH(CX$1,Settings!$G:$G,0))=TRUE,
100-100*(AI316-MINIFS(AI:AI,$E:$E,$E316))/(MAXIFS(AI:AI,$E:$E,$E316)-MINIFS(AI:AI,$E:$E,$E316)),
100*(AI316-MINIFS(AI:AI,$E:$E,$E316))/(MAXIFS(AI:AI,$E:$E,$E316)-MINIFS(AI:AI,$E:$E,$E316))))</f>
        <v/>
      </c>
      <c r="CY316" s="232" t="str">
        <f t="array" ref="CY316">IF(AJ316="","",
IF(INDEX(Settings!$H:$H,MATCH(CY$1,Settings!$G:$G,0))=TRUE,
100-100*(AJ316-MINIFS(AJ:AJ,$E:$E,$E316))/(MAXIFS(AJ:AJ,$E:$E,$E316)-MINIFS(AJ:AJ,$E:$E,$E316)),
100*(AJ316-MINIFS(AJ:AJ,$E:$E,$E316))/(MAXIFS(AJ:AJ,$E:$E,$E316)-MINIFS(AJ:AJ,$E:$E,$E316))))</f>
        <v/>
      </c>
      <c r="CZ316" s="232" t="str">
        <f t="array" ref="CZ316">IF(AK316="","",
IF(INDEX(Settings!$H:$H,MATCH(CZ$1,Settings!$G:$G,0))=TRUE,
100-100*(AK316-MINIFS(AK:AK,$E:$E,$E316))/(MAXIFS(AK:AK,$E:$E,$E316)-MINIFS(AK:AK,$E:$E,$E316)),
100*(AK316-MINIFS(AK:AK,$E:$E,$E316))/(MAXIFS(AK:AK,$E:$E,$E316)-MINIFS(AK:AK,$E:$E,$E316))))</f>
        <v/>
      </c>
      <c r="DA316" s="232" t="str">
        <f t="array" ref="DA316">IF(AL316="","",
IF(INDEX(Settings!$H:$H,MATCH(DA$1,Settings!$G:$G,0))=TRUE,
100-100*(AL316-MINIFS(AL:AL,$E:$E,$E316))/(MAXIFS(AL:AL,$E:$E,$E316)-MINIFS(AL:AL,$E:$E,$E316)),
100*(AL316-MINIFS(AL:AL,$E:$E,$E316))/(MAXIFS(AL:AL,$E:$E,$E316)-MINIFS(AL:AL,$E:$E,$E316))))</f>
        <v/>
      </c>
      <c r="DB316" s="232" t="str">
        <f t="array" ref="DB316">IF(AM316="","",
IF(INDEX(Settings!$H:$H,MATCH(DB$1,Settings!$G:$G,0))=TRUE,
100-100*(AM316-MINIFS(AM:AM,$E:$E,$E316))/(MAXIFS(AM:AM,$E:$E,$E316)-MINIFS(AM:AM,$E:$E,$E316)),
100*(AM316-MINIFS(AM:AM,$E:$E,$E316))/(MAXIFS(AM:AM,$E:$E,$E316)-MINIFS(AM:AM,$E:$E,$E316))))</f>
        <v/>
      </c>
      <c r="DC316" s="232" t="str">
        <f t="array" ref="DC316">IF(AN316="","",
IF(INDEX(Settings!$H:$H,MATCH(DC$1,Settings!$G:$G,0))=TRUE,
100-100*(AN316-MINIFS(AN:AN,$E:$E,$E316))/(MAXIFS(AN:AN,$E:$E,$E316)-MINIFS(AN:AN,$E:$E,$E316)),
100*(AN316-MINIFS(AN:AN,$E:$E,$E316))/(MAXIFS(AN:AN,$E:$E,$E316)-MINIFS(AN:AN,$E:$E,$E316))))</f>
        <v/>
      </c>
      <c r="DD316" s="232" t="str">
        <f t="array" ref="DD316">IF(AO316="","",
IF(INDEX(Settings!$H:$H,MATCH(DD$1,Settings!$G:$G,0))=TRUE,
100-100*(AO316-MINIFS(AO:AO,$E:$E,$E316))/(MAXIFS(AO:AO,$E:$E,$E316)-MINIFS(AO:AO,$E:$E,$E316)),
100*(AO316-MINIFS(AO:AO,$E:$E,$E316))/(MAXIFS(AO:AO,$E:$E,$E316)-MINIFS(AO:AO,$E:$E,$E316))))</f>
        <v/>
      </c>
      <c r="DE316" s="232" t="str">
        <f t="array" ref="DE316">IF(AP316="","",
IF(INDEX(Settings!$H:$H,MATCH(DE$1,Settings!$G:$G,0))=TRUE,
100-100*(AP316-MINIFS(AP:AP,$E:$E,$E316))/(MAXIFS(AP:AP,$E:$E,$E316)-MINIFS(AP:AP,$E:$E,$E316)),
100*(AP316-MINIFS(AP:AP,$E:$E,$E316))/(MAXIFS(AP:AP,$E:$E,$E316)-MINIFS(AP:AP,$E:$E,$E316))))</f>
        <v/>
      </c>
      <c r="DF316" s="232" t="str">
        <f t="array" ref="DF316">IF(AQ316="","",
IF(INDEX(Settings!$H:$H,MATCH(DF$1,Settings!$G:$G,0))=TRUE,
100-100*(AQ316-MINIFS(AQ:AQ,$E:$E,$E316))/(MAXIFS(AQ:AQ,$E:$E,$E316)-MINIFS(AQ:AQ,$E:$E,$E316)),
100*(AQ316-MINIFS(AQ:AQ,$E:$E,$E316))/(MAXIFS(AQ:AQ,$E:$E,$E316)-MINIFS(AQ:AQ,$E:$E,$E316))))</f>
        <v/>
      </c>
      <c r="DG316" s="232" t="str">
        <f t="array" ref="DG316">IF(AR316="","",
IF(INDEX(Settings!$H:$H,MATCH(DG$1,Settings!$G:$G,0))=TRUE,
100-100*(AR316-MINIFS(AR:AR,$E:$E,$E316))/(MAXIFS(AR:AR,$E:$E,$E316)-MINIFS(AR:AR,$E:$E,$E316)),
100*(AR316-MINIFS(AR:AR,$E:$E,$E316))/(MAXIFS(AR:AR,$E:$E,$E316)-MINIFS(AR:AR,$E:$E,$E316))))</f>
        <v/>
      </c>
      <c r="DH316" s="232" t="str">
        <f t="array" ref="DH316">IF(AS316="","",
IF(INDEX(Settings!$H:$H,MATCH(DH$1,Settings!$G:$G,0))=TRUE,
100-100*(AS316-MINIFS(AS:AS,$E:$E,$E316))/(MAXIFS(AS:AS,$E:$E,$E316)-MINIFS(AS:AS,$E:$E,$E316)),
100*(AS316-MINIFS(AS:AS,$E:$E,$E316))/(MAXIFS(AS:AS,$E:$E,$E316)-MINIFS(AS:AS,$E:$E,$E316))))</f>
        <v/>
      </c>
      <c r="DI316" s="232" t="str">
        <f t="array" ref="DI316">IF(AT316="","",
IF(INDEX(Settings!$H:$H,MATCH(DI$1,Settings!$G:$G,0))=TRUE,
100-100*(AT316-MINIFS(AT:AT,$E:$E,$E316))/(MAXIFS(AT:AT,$E:$E,$E316)-MINIFS(AT:AT,$E:$E,$E316)),
100*(AT316-MINIFS(AT:AT,$E:$E,$E316))/(MAXIFS(AT:AT,$E:$E,$E316)-MINIFS(AT:AT,$E:$E,$E316))))</f>
        <v/>
      </c>
      <c r="DJ316" s="232" t="str">
        <f t="array" ref="DJ316">IF(AU316="","",
IF(INDEX(Settings!$H:$H,MATCH(DJ$1,Settings!$G:$G,0))=TRUE,
100-100*(AU316-MINIFS(AU:AU,$E:$E,$E316))/(MAXIFS(AU:AU,$E:$E,$E316)-MINIFS(AU:AU,$E:$E,$E316)),
100*(AU316-MINIFS(AU:AU,$E:$E,$E316))/(MAXIFS(AU:AU,$E:$E,$E316)-MINIFS(AU:AU,$E:$E,$E316))))</f>
        <v/>
      </c>
      <c r="DK316" s="232" t="str">
        <f t="array" ref="DK316">IF(AV316="","",
IF(INDEX(Settings!$H:$H,MATCH(DK$1,Settings!$G:$G,0))=TRUE,
100-100*(AV316-MINIFS(AV:AV,$E:$E,$E316))/(MAXIFS(AV:AV,$E:$E,$E316)-MINIFS(AV:AV,$E:$E,$E316)),
100*(AV316-MINIFS(AV:AV,$E:$E,$E316))/(MAXIFS(AV:AV,$E:$E,$E316)-MINIFS(AV:AV,$E:$E,$E316))))</f>
        <v/>
      </c>
      <c r="DL316" s="232" t="str">
        <f t="array" ref="DL316">IF(AW316="","",
IF(INDEX(Settings!$H:$H,MATCH(DL$1,Settings!$G:$G,0))=TRUE,
100-100*(AW316-MINIFS(AW:AW,$E:$E,$E316))/(MAXIFS(AW:AW,$E:$E,$E316)-MINIFS(AW:AW,$E:$E,$E316)),
100*(AW316-MINIFS(AW:AW,$E:$E,$E316))/(MAXIFS(AW:AW,$E:$E,$E316)-MINIFS(AW:AW,$E:$E,$E316))))</f>
        <v/>
      </c>
      <c r="DM316" s="232" t="str">
        <f t="array" ref="DM316">IF(AX316="","",
IF(INDEX(Settings!$H:$H,MATCH(DM$1,Settings!$G:$G,0))=TRUE,
100-100*(AX316-MINIFS(AX:AX,$E:$E,$E316))/(MAXIFS(AX:AX,$E:$E,$E316)-MINIFS(AX:AX,$E:$E,$E316)),
100*(AX316-MINIFS(AX:AX,$E:$E,$E316))/(MAXIFS(AX:AX,$E:$E,$E316)-MINIFS(AX:AX,$E:$E,$E316))))</f>
        <v/>
      </c>
      <c r="DN316" s="232" t="str">
        <f t="array" ref="DN316">IF(AY316="","",
IF(INDEX(Settings!$H:$H,MATCH(DN$1,Settings!$G:$G,0))=TRUE,
100-100*(AY316-MINIFS(AY:AY,$E:$E,$E316))/(MAXIFS(AY:AY,$E:$E,$E316)-MINIFS(AY:AY,$E:$E,$E316)),
100*(AY316-MINIFS(AY:AY,$E:$E,$E316))/(MAXIFS(AY:AY,$E:$E,$E316)-MINIFS(AY:AY,$E:$E,$E316))))</f>
        <v/>
      </c>
      <c r="DO316" s="232" t="str">
        <f t="array" ref="DO316">IF(AZ316="","",
IF(INDEX(Settings!$H:$H,MATCH(DO$1,Settings!$G:$G,0))=TRUE,
100-100*(AZ316-MINIFS(AZ:AZ,$E:$E,$E316))/(MAXIFS(AZ:AZ,$E:$E,$E316)-MINIFS(AZ:AZ,$E:$E,$E316)),
100*(AZ316-MINIFS(AZ:AZ,$E:$E,$E316))/(MAXIFS(AZ:AZ,$E:$E,$E316)-MINIFS(AZ:AZ,$E:$E,$E316))))</f>
        <v/>
      </c>
      <c r="DP316" s="232" t="str">
        <f t="array" ref="DP316">IF(BA316="","",
IF(INDEX(Settings!$H:$H,MATCH(DP$1,Settings!$G:$G,0))=TRUE,
100-100*(BA316-MINIFS(BA:BA,$E:$E,$E316))/(MAXIFS(BA:BA,$E:$E,$E316)-MINIFS(BA:BA,$E:$E,$E316)),
100*(BA316-MINIFS(BA:BA,$E:$E,$E316))/(MAXIFS(BA:BA,$E:$E,$E316)-MINIFS(BA:BA,$E:$E,$E316))))</f>
        <v/>
      </c>
      <c r="DQ316" s="232" t="str">
        <f t="array" ref="DQ316">IF(BB316="","",
IF(INDEX(Settings!$H:$H,MATCH(DQ$1,Settings!$G:$G,0))=TRUE,
100-100*(BB316-MINIFS(BB:BB,$E:$E,$E316))/(MAXIFS(BB:BB,$E:$E,$E316)-MINIFS(BB:BB,$E:$E,$E316)),
100*(BB316-MINIFS(BB:BB,$E:$E,$E316))/(MAXIFS(BB:BB,$E:$E,$E316)-MINIFS(BB:BB,$E:$E,$E316))))</f>
        <v/>
      </c>
      <c r="DR316" s="232" t="str">
        <f t="array" ref="DR316">IF(BC316="","",
IF(INDEX(Settings!$H:$H,MATCH(DR$1,Settings!$G:$G,0))=TRUE,
100-100*(BC316-MINIFS(BC:BC,$E:$E,$E316))/(MAXIFS(BC:BC,$E:$E,$E316)-MINIFS(BC:BC,$E:$E,$E316)),
100*(BC316-MINIFS(BC:BC,$E:$E,$E316))/(MAXIFS(BC:BC,$E:$E,$E316)-MINIFS(BC:BC,$E:$E,$E316))))</f>
        <v/>
      </c>
      <c r="DS316" s="232" t="str">
        <f t="array" ref="DS316">IF(BD316="","",
IF(INDEX(Settings!$H:$H,MATCH(DS$1,Settings!$G:$G,0))=TRUE,
100-100*(BD316-MINIFS(BD:BD,$E:$E,$E316))/(MAXIFS(BD:BD,$E:$E,$E316)-MINIFS(BD:BD,$E:$E,$E316)),
100*(BD316-MINIFS(BD:BD,$E:$E,$E316))/(MAXIFS(BD:BD,$E:$E,$E316)-MINIFS(BD:BD,$E:$E,$E316))))</f>
        <v/>
      </c>
      <c r="DT316" s="232" t="str">
        <f t="array" ref="DT316">IF(BE316="","",
IF(INDEX(Settings!$H:$H,MATCH(DT$1,Settings!$G:$G,0))=TRUE,
100-100*(BE316-MINIFS(BE:BE,$E:$E,$E316))/(MAXIFS(BE:BE,$E:$E,$E316)-MINIFS(BE:BE,$E:$E,$E316)),
100*(BE316-MINIFS(BE:BE,$E:$E,$E316))/(MAXIFS(BE:BE,$E:$E,$E316)-MINIFS(BE:BE,$E:$E,$E316))))</f>
        <v/>
      </c>
      <c r="DU316" s="232" t="str">
        <f t="array" ref="DU316">IF(BF316="","",
IF(INDEX(Settings!$H:$H,MATCH(DU$1,Settings!$G:$G,0))=TRUE,
100-100*(BF316-MINIFS(BF:BF,$E:$E,$E316))/(MAXIFS(BF:BF,$E:$E,$E316)-MINIFS(BF:BF,$E:$E,$E316)),
100*(BF316-MINIFS(BF:BF,$E:$E,$E316))/(MAXIFS(BF:BF,$E:$E,$E316)-MINIFS(BF:BF,$E:$E,$E316))))</f>
        <v/>
      </c>
      <c r="DV316" s="232" t="str">
        <f t="array" ref="DV316">IF(BG316="","",
IF(INDEX(Settings!$H:$H,MATCH(DV$1,Settings!$G:$G,0))=TRUE,
100-100*(BG316-MINIFS(BG:BG,$E:$E,$E316))/(MAXIFS(BG:BG,$E:$E,$E316)-MINIFS(BG:BG,$E:$E,$E316)),
100*(BG316-MINIFS(BG:BG,$E:$E,$E316))/(MAXIFS(BG:BG,$E:$E,$E316)-MINIFS(BG:BG,$E:$E,$E316))))</f>
        <v/>
      </c>
      <c r="DW316" s="232" t="str">
        <f t="array" ref="DW316">IF(BH316="","",
IF(INDEX(Settings!$H:$H,MATCH(DW$1,Settings!$G:$G,0))=TRUE,
100-100*(BH316-MINIFS(BH:BH,$E:$E,$E316))/(MAXIFS(BH:BH,$E:$E,$E316)-MINIFS(BH:BH,$E:$E,$E316)),
100*(BH316-MINIFS(BH:BH,$E:$E,$E316))/(MAXIFS(BH:BH,$E:$E,$E316)-MINIFS(BH:BH,$E:$E,$E316))))</f>
        <v/>
      </c>
      <c r="DX316" s="232" t="str">
        <f t="array" ref="DX316">IF(BI316="","",
IF(INDEX(Settings!$H:$H,MATCH(DX$1,Settings!$G:$G,0))=TRUE,
100-100*(BI316-MINIFS(BI:BI,$E:$E,$E316))/(MAXIFS(BI:BI,$E:$E,$E316)-MINIFS(BI:BI,$E:$E,$E316)),
100*(BI316-MINIFS(BI:BI,$E:$E,$E316))/(MAXIFS(BI:BI,$E:$E,$E316)-MINIFS(BI:BI,$E:$E,$E316))))</f>
        <v/>
      </c>
      <c r="DY316" s="232" t="str">
        <f t="array" ref="DY316">IF(BJ316="","",
IF(INDEX(Settings!$H:$H,MATCH(DY$1,Settings!$G:$G,0))=TRUE,
100-100*(BJ316-MINIFS(BJ:BJ,$E:$E,$E316))/(MAXIFS(BJ:BJ,$E:$E,$E316)-MINIFS(BJ:BJ,$E:$E,$E316)),
100*(BJ316-MINIFS(BJ:BJ,$E:$E,$E316))/(MAXIFS(BJ:BJ,$E:$E,$E316)-MINIFS(BJ:BJ,$E:$E,$E316))))</f>
        <v/>
      </c>
      <c r="DZ316" s="234"/>
      <c r="EA316" s="234"/>
      <c r="EB316" s="234" t="str">
        <f t="shared" si="8"/>
        <v/>
      </c>
      <c r="EC316" s="234" t="str">
        <f t="shared" si="9"/>
        <v/>
      </c>
      <c r="ED316" s="234" t="str">
        <f t="shared" si="10"/>
        <v/>
      </c>
      <c r="EE316" s="234" t="str">
        <f t="shared" si="11"/>
        <v/>
      </c>
      <c r="EF316" s="234" t="str">
        <f t="shared" si="12"/>
        <v/>
      </c>
      <c r="EG316" s="234" t="str">
        <f t="shared" si="13"/>
        <v/>
      </c>
      <c r="EH316" s="234"/>
      <c r="EI316" s="234"/>
      <c r="EJ316" s="234"/>
      <c r="EK316" s="234"/>
      <c r="EL316" s="234"/>
      <c r="EM316" s="234"/>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3" t="str">
        <f t="shared" si="14"/>
        <v/>
      </c>
      <c r="N317" s="49"/>
      <c r="O317" s="49"/>
      <c r="P317" s="49"/>
      <c r="Q317" s="49"/>
      <c r="R317" s="49"/>
      <c r="S317" s="222" t="str">
        <f>IFERROR(VLOOKUP(AF317, 'YOYO IR Scores'!A:C, 3, FALSE), "")
</f>
        <v/>
      </c>
      <c r="T317" s="49"/>
      <c r="U317" s="49"/>
      <c r="V317" s="49"/>
      <c r="W317" s="49"/>
      <c r="X317" s="224" t="str">
        <f t="shared" si="4"/>
        <v/>
      </c>
      <c r="Y317" s="225" t="str">
        <f t="shared" si="5"/>
        <v/>
      </c>
      <c r="Z317" s="225" t="str">
        <f t="shared" si="6"/>
        <v/>
      </c>
      <c r="AA317" s="224" t="str">
        <f t="shared" si="7"/>
        <v/>
      </c>
      <c r="AB317" s="223"/>
      <c r="AC317" s="223"/>
      <c r="AD317" s="223"/>
      <c r="AE317" s="223" t="str">
        <f>IFERROR(VLOOKUP(AF317, 'YOYO IR Scores'!A:C, 2, FALSE), "")</f>
        <v/>
      </c>
      <c r="AF317" s="223"/>
      <c r="AG317" s="223"/>
      <c r="AH317" s="223"/>
      <c r="AI317" s="223"/>
      <c r="AJ317" s="223"/>
      <c r="AK317" s="223"/>
      <c r="AL317" s="223"/>
      <c r="AM317" s="223"/>
      <c r="AN317" s="223"/>
      <c r="AO317" s="223"/>
      <c r="AP317" s="223"/>
      <c r="AQ317" s="223"/>
      <c r="AR317" s="223"/>
      <c r="AS317" s="223"/>
      <c r="AT317" s="223"/>
      <c r="AU317" s="223"/>
      <c r="AV317" s="223"/>
      <c r="AW317" s="223"/>
      <c r="AX317" s="223"/>
      <c r="AY317" s="223"/>
      <c r="AZ317" s="223"/>
      <c r="BA317" s="223"/>
      <c r="BB317" s="223"/>
      <c r="BC317" s="223"/>
      <c r="BD317" s="223"/>
      <c r="BE317" s="223"/>
      <c r="BF317" s="223"/>
      <c r="BG317" s="223"/>
      <c r="BH317" s="223"/>
      <c r="BI317" s="223"/>
      <c r="BJ317" s="223"/>
      <c r="BK317" s="223" t="str">
        <f t="array" ref="BK317">IF(J317="","",
IF(INDEX(Settings!$H:$H,MATCH(BY$1,Settings!$G:$G,0))=TRUE,
100-100*(J317-MIN(J:J))/(MAX(J:J)-MIN(J:J)),
100*(J317-MIN(J:J))/(MAX(J:J)-MIN(J:J))))</f>
        <v/>
      </c>
      <c r="BL317" s="223" t="str">
        <f t="array" ref="BL317">IF(J317="","",
IF(INDEX(Settings!$H:$H,MATCH(BY$1,Settings!$G:$G,0))=TRUE,
100-100*(J317-MINIFS(J:J,$E:$E,$E317))/(MAXIFS(J:J,$E:$E,$E317)-MINIFS(J:J,$E:$E,$E317)),
100*(J317-MINIFS(J:J,$E:$E,$E317))/(MAXIFS(J:J,$E:$E,$E317)-MINIFS(J:J,$E:$E,$E317))))</f>
        <v/>
      </c>
      <c r="BM317" s="223"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4" t="str">
        <f t="array" ref="BQ317">IF(J317="","",
IF(INDEX(Settings!$H:$H,MATCH(BY$1,Settings!$G:$G,0))=TRUE,
-1*(J317-AVERAGE(J:J))/STDEV(J:J),
(J317-AVERAGE(J:J))/STDEV(J:J)))</f>
        <v/>
      </c>
      <c r="BR317" s="224" t="str">
        <f>IFERROR(__xludf.DUMMYFUNCTION("IF(J317="""","""",
IF(INDEX(Settings!$H:$H,MATCH(BY$1,Settings!$G:$G,0))=TRUE,
-1*(J317-AVERAGEIFS(J:J,$E:$E,$E317))/STDEV(FILTER(J:J,$E:$E=$E317)),
(J317-AVERAGEIFS(J:J,$E:$E,$E317))/STDEV(FILTER(J:J,$E:$E=$E317))))"),"")</f>
        <v/>
      </c>
      <c r="BS317" s="224"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3" t="str">
        <f t="array" ref="BY317">IF(J317="","",
IF(INDEX(Settings!$H:$H,MATCH(BY$1,Settings!$G:$G,0))=TRUE,
100-100*(J317-MINIFS(J:J,$E:$E,$E317))/(MAXIFS(J:J,$E:$E,$E317)-MINIFS(J:J,$E:$E,$E317)),
100*(J317-MINIFS(J:J,$E:$E,$E317))/(MAXIFS(J:J,$E:$E,$E317)-MINIFS(J:J,$E:$E,$E317))))</f>
        <v/>
      </c>
      <c r="BZ317" s="223" t="str">
        <f t="array" ref="BZ317">IF(K317="","",
IF(INDEX(Settings!$H:$H,MATCH(BZ$1,Settings!$G:$G,0))=TRUE,
100-100*(K317-MINIFS(K:K,$E:$E,$E317))/(MAXIFS(K:K,$E:$E,$E317)-MINIFS(K:K,$E:$E,$E317)),
100*(K317-MINIFS(K:K,$E:$E,$E317))/(MAXIFS(K:K,$E:$E,$E317)-MINIFS(K:K,$E:$E,$E317))))</f>
        <v/>
      </c>
      <c r="CA317" s="223" t="str">
        <f t="array" ref="CA317">IF(L317="","",
IF(INDEX(Settings!$H:$H,MATCH(CA$1,Settings!$G:$G,0))=TRUE,
100-100*(L317-MINIFS(L:L,$E:$E,$E317))/(MAXIFS(L:L,$E:$E,$E317)-MINIFS(L:L,$E:$E,$E317)),
100*(L317-MINIFS(L:L,$E:$E,$E317))/(MAXIFS(L:L,$E:$E,$E317)-MINIFS(L:L,$E:$E,$E317))))</f>
        <v/>
      </c>
      <c r="CB317" s="223" t="str">
        <f t="array" ref="CB317">IF(M317="","",
IF(INDEX(Settings!$H:$H,MATCH(CB$1,Settings!$G:$G,0))=TRUE,
100-100*(M317-MINIFS(M:M,$E:$E,$E317))/(MAXIFS(M:M,$E:$E,$E317)-MINIFS(M:M,$E:$E,$E317)),
100*(M317-MINIFS(M:M,$E:$E,$E317))/(MAXIFS(M:M,$E:$E,$E317)-MINIFS(M:M,$E:$E,$E317))))</f>
        <v/>
      </c>
      <c r="CC317" s="223" t="str">
        <f t="array" ref="CC317">IF(N317="","",
IF(INDEX(Settings!$H:$H,MATCH(CC$1,Settings!$G:$G,0))=TRUE,
100-100*(N317-MINIFS(N:N,$E:$E,$E317))/(MAXIFS(N:N,$E:$E,$E317)-MINIFS(N:N,$E:$E,$E317)),
100*(N317-MINIFS(N:N,$E:$E,$E317))/(MAXIFS(N:N,$E:$E,$E317)-MINIFS(N:N,$E:$E,$E317))))</f>
        <v/>
      </c>
      <c r="CD317" s="223" t="str">
        <f t="array" ref="CD317">IF(O317="","",
IF(INDEX(Settings!$H:$H,MATCH(CD$1,Settings!$G:$G,0))=TRUE,
100-100*(O317-MINIFS(O:O,$E:$E,$E317))/(MAXIFS(O:O,$E:$E,$E317)-MINIFS(O:O,$E:$E,$E317)),
100*(O317-MINIFS(O:O,$E:$E,$E317))/(MAXIFS(O:O,$E:$E,$E317)-MINIFS(O:O,$E:$E,$E317))))</f>
        <v/>
      </c>
      <c r="CE317" s="223" t="str">
        <f t="array" ref="CE317">IF(P317="","",
IF(INDEX(Settings!$H:$H,MATCH(CE$1,Settings!$G:$G,0))=TRUE,
100-100*(P317-MINIFS(P:P,$E:$E,$E317))/(MAXIFS(P:P,$E:$E,$E317)-MINIFS(P:P,$E:$E,$E317)),
100*(P317-MINIFS(P:P,$E:$E,$E317))/(MAXIFS(P:P,$E:$E,$E317)-MINIFS(P:P,$E:$E,$E317))))</f>
        <v/>
      </c>
      <c r="CF317" s="223" t="str">
        <f t="array" ref="CF317">IF(Q317="","",
IF(INDEX(Settings!$H:$H,MATCH(CF$1,Settings!$G:$G,0))=TRUE,
100-100*(Q317-MINIFS(Q:Q,$E:$E,$E317))/(MAXIFS(Q:Q,$E:$E,$E317)-MINIFS(Q:Q,$E:$E,$E317)),
100*(Q317-MINIFS(Q:Q,$E:$E,$E317))/(MAXIFS(Q:Q,$E:$E,$E317)-MINIFS(Q:Q,$E:$E,$E317))))</f>
        <v/>
      </c>
      <c r="CG317" s="223" t="str">
        <f t="array" ref="CG317">IF(R317="","",
IF(INDEX(Settings!$H:$H,MATCH(CG$1,Settings!$G:$G,0))=TRUE,
100-100*(R317-MINIFS(R:R,$E:$E,$E317))/(MAXIFS(R:R,$E:$E,$E317)-MINIFS(R:R,$E:$E,$E317)),
100*(R317-MINIFS(R:R,$E:$E,$E317))/(MAXIFS(R:R,$E:$E,$E317)-MINIFS(R:R,$E:$E,$E317))))</f>
        <v/>
      </c>
      <c r="CH317" s="223" t="str">
        <f t="array" ref="CH317">IF(S317="","",
IF(INDEX(Settings!$H:$H,MATCH(CH$1,Settings!$G:$G,0))=TRUE,
100-100*(S317-MINIFS(S:S,$E:$E,$E317))/(MAXIFS(S:S,$E:$E,$E317)-MINIFS(S:S,$E:$E,$E317)),
100*(S317-MINIFS(S:S,$E:$E,$E317))/(MAXIFS(S:S,$E:$E,$E317)-MINIFS(S:S,$E:$E,$E317))))</f>
        <v/>
      </c>
      <c r="CI317" s="223" t="str">
        <f t="array" ref="CI317">IF(T317="","",
IF(INDEX(Settings!$H:$H,MATCH(CI$1,Settings!$G:$G,0))=TRUE,
100-100*(T317-MINIFS(T:T,$E:$E,$E317))/(MAXIFS(T:T,$E:$E,$E317)-MINIFS(T:T,$E:$E,$E317)),
100*(T317-MINIFS(T:T,$E:$E,$E317))/(MAXIFS(T:T,$E:$E,$E317)-MINIFS(T:T,$E:$E,$E317))))</f>
        <v/>
      </c>
      <c r="CJ317" s="223" t="str">
        <f t="array" ref="CJ317">IF(U317="","",
IF(INDEX(Settings!$H:$H,MATCH(CJ$1,Settings!$G:$G,0))=TRUE,
100-100*(U317-MINIFS(U:U,$E:$E,$E317))/(MAXIFS(U:U,$E:$E,$E317)-MINIFS(U:U,$E:$E,$E317)),
100*(U317-MINIFS(U:U,$E:$E,$E317))/(MAXIFS(U:U,$E:$E,$E317)-MINIFS(U:U,$E:$E,$E317))))</f>
        <v/>
      </c>
      <c r="CK317" s="223" t="str">
        <f t="array" ref="CK317">IF(V317="","",
IF(INDEX(Settings!$H:$H,MATCH(CK$1,Settings!$G:$G,0))=TRUE,
100-100*(V317-MINIFS(V:V,$E:$E,$E317))/(MAXIFS(V:V,$E:$E,$E317)-MINIFS(V:V,$E:$E,$E317)),
100*(V317-MINIFS(V:V,$E:$E,$E317))/(MAXIFS(V:V,$E:$E,$E317)-MINIFS(V:V,$E:$E,$E317))))</f>
        <v/>
      </c>
      <c r="CL317" s="223" t="str">
        <f t="array" ref="CL317">IF(W317="","",
IF(INDEX(Settings!$H:$H,MATCH(CL$1,Settings!$G:$G,0))=TRUE,
100-100*(W317-MINIFS(W:W,$E:$E,$E317))/(MAXIFS(W:W,$E:$E,$E317)-MINIFS(W:W,$E:$E,$E317)),
100*(W317-MINIFS(W:W,$E:$E,$E317))/(MAXIFS(W:W,$E:$E,$E317)-MINIFS(W:W,$E:$E,$E317))))</f>
        <v/>
      </c>
      <c r="CM317" s="223" t="str">
        <f t="array" ref="CM317">IF(X317="","",
IF(INDEX(Settings!$H:$H,MATCH(CM$1,Settings!$G:$G,0))=TRUE,
100-100*(X317-MINIFS(X:X,$E:$E,$E317))/(MAXIFS(X:X,$E:$E,$E317)-MINIFS(X:X,$E:$E,$E317)),
100*(X317-MINIFS(X:X,$E:$E,$E317))/(MAXIFS(X:X,$E:$E,$E317)-MINIFS(X:X,$E:$E,$E317))))</f>
        <v/>
      </c>
      <c r="CN317" s="223" t="str">
        <f t="array" ref="CN317">IF(Y317="","",
IF(INDEX(Settings!$H:$H,MATCH(CN$1,Settings!$G:$G,0))=TRUE,
100-100*(Y317-MINIFS(Y:Y,$E:$E,$E317))/(MAXIFS(Y:Y,$E:$E,$E317)-MINIFS(Y:Y,$E:$E,$E317)),
100*(Y317-MINIFS(Y:Y,$E:$E,$E317))/(MAXIFS(Y:Y,$E:$E,$E317)-MINIFS(Y:Y,$E:$E,$E317))))</f>
        <v/>
      </c>
      <c r="CO317" s="223" t="str">
        <f t="array" ref="CO317">IF(Z317="","",
IF(INDEX(Settings!$H:$H,MATCH(CO$1,Settings!$G:$G,0))=TRUE,
100-100*(Z317-MINIFS(Z:Z,$E:$E,$E317))/(MAXIFS(Z:Z,$E:$E,$E317)-MINIFS(Z:Z,$E:$E,$E317)),
100*(Z317-MINIFS(Z:Z,$E:$E,$E317))/(MAXIFS(Z:Z,$E:$E,$E317)-MINIFS(Z:Z,$E:$E,$E317))))</f>
        <v/>
      </c>
      <c r="CP317" s="223" t="str">
        <f t="array" ref="CP317">IF(AA317="","",
IF(INDEX(Settings!$H:$H,MATCH(CP$1,Settings!$G:$G,0))=TRUE,
100-100*(AA317-MINIFS(AA:AA,$E:$E,$E317))/(MAXIFS(AA:AA,$E:$E,$E317)-MINIFS(AA:AA,$E:$E,$E317)),
100*(AA317-MINIFS(AA:AA,$E:$E,$E317))/(MAXIFS(AA:AA,$E:$E,$E317)-MINIFS(AA:AA,$E:$E,$E317))))</f>
        <v/>
      </c>
      <c r="CQ317" s="223" t="str">
        <f t="array" ref="CQ317">IF(AB317="","",
IF(INDEX(Settings!$H:$H,MATCH(CQ$1,Settings!$G:$G,0))=TRUE,
100-100*(AB317-MINIFS(AB:AB,$E:$E,$E317))/(MAXIFS(AB:AB,$E:$E,$E317)-MINIFS(AB:AB,$E:$E,$E317)),
100*(AB317-MINIFS(AB:AB,$E:$E,$E317))/(MAXIFS(AB:AB,$E:$E,$E317)-MINIFS(AB:AB,$E:$E,$E317))))</f>
        <v/>
      </c>
      <c r="CR317" s="223" t="str">
        <f t="array" ref="CR317">IF(AC317="","",
IF(INDEX(Settings!$H:$H,MATCH(CR$1,Settings!$G:$G,0))=TRUE,
100-100*(AC317-MINIFS(AC:AC,$E:$E,$E317))/(MAXIFS(AC:AC,$E:$E,$E317)-MINIFS(AC:AC,$E:$E,$E317)),
100*(AC317-MINIFS(AC:AC,$E:$E,$E317))/(MAXIFS(AC:AC,$E:$E,$E317)-MINIFS(AC:AC,$E:$E,$E317))))</f>
        <v/>
      </c>
      <c r="CS317" s="223" t="str">
        <f t="array" ref="CS317">IF(AD317="","",
IF(INDEX(Settings!$H:$H,MATCH(CS$1,Settings!$G:$G,0))=TRUE,
100-100*(AD317-MINIFS(AD:AD,$E:$E,$E317))/(MAXIFS(AD:AD,$E:$E,$E317)-MINIFS(AD:AD,$E:$E,$E317)),
100*(AD317-MINIFS(AD:AD,$E:$E,$E317))/(MAXIFS(AD:AD,$E:$E,$E317)-MINIFS(AD:AD,$E:$E,$E317))))</f>
        <v/>
      </c>
      <c r="CT317" s="223" t="str">
        <f t="array" ref="CT317">IF(AE317="","",
IF(INDEX(Settings!$H:$H,MATCH(CT$1,Settings!$G:$G,0))=TRUE,
100-100*(AE317-MINIFS(AE:AE,$E:$E,$E317))/(MAXIFS(AE:AE,$E:$E,$E317)-MINIFS(AE:AE,$E:$E,$E317)),
100*(AE317-MINIFS(AE:AE,$E:$E,$E317))/(MAXIFS(AE:AE,$E:$E,$E317)-MINIFS(AE:AE,$E:$E,$E317))))</f>
        <v/>
      </c>
      <c r="CU317" s="223" t="str">
        <f t="array" ref="CU317">IF(AF317="","",
IF(INDEX(Settings!$H:$H,MATCH(CU$1,Settings!$G:$G,0))=TRUE,
100-100*(AF317-MINIFS(AF:AF,$E:$E,$E317))/(MAXIFS(AF:AF,$E:$E,$E317)-MINIFS(AF:AF,$E:$E,$E317)),
100*(AF317-MINIFS(AF:AF,$E:$E,$E317))/(MAXIFS(AF:AF,$E:$E,$E317)-MINIFS(AF:AF,$E:$E,$E317))))</f>
        <v/>
      </c>
      <c r="CV317" s="223" t="str">
        <f t="array" ref="CV317">IF(AG317="","",
IF(INDEX(Settings!$H:$H,MATCH(CV$1,Settings!$G:$G,0))=TRUE,
100-100*(AG317-MINIFS(AG:AG,$E:$E,$E317))/(MAXIFS(AG:AG,$E:$E,$E317)-MINIFS(AG:AG,$E:$E,$E317)),
100*(AG317-MINIFS(AG:AG,$E:$E,$E317))/(MAXIFS(AG:AG,$E:$E,$E317)-MINIFS(AG:AG,$E:$E,$E317))))</f>
        <v/>
      </c>
      <c r="CW317" s="223" t="str">
        <f t="array" ref="CW317">IF(AH317="","",
IF(INDEX(Settings!$H:$H,MATCH(CW$1,Settings!$G:$G,0))=TRUE,
100-100*(AH317-MINIFS(AH:AH,$E:$E,$E317))/(MAXIFS(AH:AH,$E:$E,$E317)-MINIFS(AH:AH,$E:$E,$E317)),
100*(AH317-MINIFS(AH:AH,$E:$E,$E317))/(MAXIFS(AH:AH,$E:$E,$E317)-MINIFS(AH:AH,$E:$E,$E317))))</f>
        <v/>
      </c>
      <c r="CX317" s="223" t="str">
        <f t="array" ref="CX317">IF(AI317="","",
IF(INDEX(Settings!$H:$H,MATCH(CX$1,Settings!$G:$G,0))=TRUE,
100-100*(AI317-MINIFS(AI:AI,$E:$E,$E317))/(MAXIFS(AI:AI,$E:$E,$E317)-MINIFS(AI:AI,$E:$E,$E317)),
100*(AI317-MINIFS(AI:AI,$E:$E,$E317))/(MAXIFS(AI:AI,$E:$E,$E317)-MINIFS(AI:AI,$E:$E,$E317))))</f>
        <v/>
      </c>
      <c r="CY317" s="223" t="str">
        <f t="array" ref="CY317">IF(AJ317="","",
IF(INDEX(Settings!$H:$H,MATCH(CY$1,Settings!$G:$G,0))=TRUE,
100-100*(AJ317-MINIFS(AJ:AJ,$E:$E,$E317))/(MAXIFS(AJ:AJ,$E:$E,$E317)-MINIFS(AJ:AJ,$E:$E,$E317)),
100*(AJ317-MINIFS(AJ:AJ,$E:$E,$E317))/(MAXIFS(AJ:AJ,$E:$E,$E317)-MINIFS(AJ:AJ,$E:$E,$E317))))</f>
        <v/>
      </c>
      <c r="CZ317" s="223" t="str">
        <f t="array" ref="CZ317">IF(AK317="","",
IF(INDEX(Settings!$H:$H,MATCH(CZ$1,Settings!$G:$G,0))=TRUE,
100-100*(AK317-MINIFS(AK:AK,$E:$E,$E317))/(MAXIFS(AK:AK,$E:$E,$E317)-MINIFS(AK:AK,$E:$E,$E317)),
100*(AK317-MINIFS(AK:AK,$E:$E,$E317))/(MAXIFS(AK:AK,$E:$E,$E317)-MINIFS(AK:AK,$E:$E,$E317))))</f>
        <v/>
      </c>
      <c r="DA317" s="223" t="str">
        <f t="array" ref="DA317">IF(AL317="","",
IF(INDEX(Settings!$H:$H,MATCH(DA$1,Settings!$G:$G,0))=TRUE,
100-100*(AL317-MINIFS(AL:AL,$E:$E,$E317))/(MAXIFS(AL:AL,$E:$E,$E317)-MINIFS(AL:AL,$E:$E,$E317)),
100*(AL317-MINIFS(AL:AL,$E:$E,$E317))/(MAXIFS(AL:AL,$E:$E,$E317)-MINIFS(AL:AL,$E:$E,$E317))))</f>
        <v/>
      </c>
      <c r="DB317" s="223" t="str">
        <f t="array" ref="DB317">IF(AM317="","",
IF(INDEX(Settings!$H:$H,MATCH(DB$1,Settings!$G:$G,0))=TRUE,
100-100*(AM317-MINIFS(AM:AM,$E:$E,$E317))/(MAXIFS(AM:AM,$E:$E,$E317)-MINIFS(AM:AM,$E:$E,$E317)),
100*(AM317-MINIFS(AM:AM,$E:$E,$E317))/(MAXIFS(AM:AM,$E:$E,$E317)-MINIFS(AM:AM,$E:$E,$E317))))</f>
        <v/>
      </c>
      <c r="DC317" s="223" t="str">
        <f t="array" ref="DC317">IF(AN317="","",
IF(INDEX(Settings!$H:$H,MATCH(DC$1,Settings!$G:$G,0))=TRUE,
100-100*(AN317-MINIFS(AN:AN,$E:$E,$E317))/(MAXIFS(AN:AN,$E:$E,$E317)-MINIFS(AN:AN,$E:$E,$E317)),
100*(AN317-MINIFS(AN:AN,$E:$E,$E317))/(MAXIFS(AN:AN,$E:$E,$E317)-MINIFS(AN:AN,$E:$E,$E317))))</f>
        <v/>
      </c>
      <c r="DD317" s="223" t="str">
        <f t="array" ref="DD317">IF(AO317="","",
IF(INDEX(Settings!$H:$H,MATCH(DD$1,Settings!$G:$G,0))=TRUE,
100-100*(AO317-MINIFS(AO:AO,$E:$E,$E317))/(MAXIFS(AO:AO,$E:$E,$E317)-MINIFS(AO:AO,$E:$E,$E317)),
100*(AO317-MINIFS(AO:AO,$E:$E,$E317))/(MAXIFS(AO:AO,$E:$E,$E317)-MINIFS(AO:AO,$E:$E,$E317))))</f>
        <v/>
      </c>
      <c r="DE317" s="223" t="str">
        <f t="array" ref="DE317">IF(AP317="","",
IF(INDEX(Settings!$H:$H,MATCH(DE$1,Settings!$G:$G,0))=TRUE,
100-100*(AP317-MINIFS(AP:AP,$E:$E,$E317))/(MAXIFS(AP:AP,$E:$E,$E317)-MINIFS(AP:AP,$E:$E,$E317)),
100*(AP317-MINIFS(AP:AP,$E:$E,$E317))/(MAXIFS(AP:AP,$E:$E,$E317)-MINIFS(AP:AP,$E:$E,$E317))))</f>
        <v/>
      </c>
      <c r="DF317" s="223" t="str">
        <f t="array" ref="DF317">IF(AQ317="","",
IF(INDEX(Settings!$H:$H,MATCH(DF$1,Settings!$G:$G,0))=TRUE,
100-100*(AQ317-MINIFS(AQ:AQ,$E:$E,$E317))/(MAXIFS(AQ:AQ,$E:$E,$E317)-MINIFS(AQ:AQ,$E:$E,$E317)),
100*(AQ317-MINIFS(AQ:AQ,$E:$E,$E317))/(MAXIFS(AQ:AQ,$E:$E,$E317)-MINIFS(AQ:AQ,$E:$E,$E317))))</f>
        <v/>
      </c>
      <c r="DG317" s="223" t="str">
        <f t="array" ref="DG317">IF(AR317="","",
IF(INDEX(Settings!$H:$H,MATCH(DG$1,Settings!$G:$G,0))=TRUE,
100-100*(AR317-MINIFS(AR:AR,$E:$E,$E317))/(MAXIFS(AR:AR,$E:$E,$E317)-MINIFS(AR:AR,$E:$E,$E317)),
100*(AR317-MINIFS(AR:AR,$E:$E,$E317))/(MAXIFS(AR:AR,$E:$E,$E317)-MINIFS(AR:AR,$E:$E,$E317))))</f>
        <v/>
      </c>
      <c r="DH317" s="223" t="str">
        <f t="array" ref="DH317">IF(AS317="","",
IF(INDEX(Settings!$H:$H,MATCH(DH$1,Settings!$G:$G,0))=TRUE,
100-100*(AS317-MINIFS(AS:AS,$E:$E,$E317))/(MAXIFS(AS:AS,$E:$E,$E317)-MINIFS(AS:AS,$E:$E,$E317)),
100*(AS317-MINIFS(AS:AS,$E:$E,$E317))/(MAXIFS(AS:AS,$E:$E,$E317)-MINIFS(AS:AS,$E:$E,$E317))))</f>
        <v/>
      </c>
      <c r="DI317" s="223" t="str">
        <f t="array" ref="DI317">IF(AT317="","",
IF(INDEX(Settings!$H:$H,MATCH(DI$1,Settings!$G:$G,0))=TRUE,
100-100*(AT317-MINIFS(AT:AT,$E:$E,$E317))/(MAXIFS(AT:AT,$E:$E,$E317)-MINIFS(AT:AT,$E:$E,$E317)),
100*(AT317-MINIFS(AT:AT,$E:$E,$E317))/(MAXIFS(AT:AT,$E:$E,$E317)-MINIFS(AT:AT,$E:$E,$E317))))</f>
        <v/>
      </c>
      <c r="DJ317" s="223" t="str">
        <f t="array" ref="DJ317">IF(AU317="","",
IF(INDEX(Settings!$H:$H,MATCH(DJ$1,Settings!$G:$G,0))=TRUE,
100-100*(AU317-MINIFS(AU:AU,$E:$E,$E317))/(MAXIFS(AU:AU,$E:$E,$E317)-MINIFS(AU:AU,$E:$E,$E317)),
100*(AU317-MINIFS(AU:AU,$E:$E,$E317))/(MAXIFS(AU:AU,$E:$E,$E317)-MINIFS(AU:AU,$E:$E,$E317))))</f>
        <v/>
      </c>
      <c r="DK317" s="223" t="str">
        <f t="array" ref="DK317">IF(AV317="","",
IF(INDEX(Settings!$H:$H,MATCH(DK$1,Settings!$G:$G,0))=TRUE,
100-100*(AV317-MINIFS(AV:AV,$E:$E,$E317))/(MAXIFS(AV:AV,$E:$E,$E317)-MINIFS(AV:AV,$E:$E,$E317)),
100*(AV317-MINIFS(AV:AV,$E:$E,$E317))/(MAXIFS(AV:AV,$E:$E,$E317)-MINIFS(AV:AV,$E:$E,$E317))))</f>
        <v/>
      </c>
      <c r="DL317" s="223" t="str">
        <f t="array" ref="DL317">IF(AW317="","",
IF(INDEX(Settings!$H:$H,MATCH(DL$1,Settings!$G:$G,0))=TRUE,
100-100*(AW317-MINIFS(AW:AW,$E:$E,$E317))/(MAXIFS(AW:AW,$E:$E,$E317)-MINIFS(AW:AW,$E:$E,$E317)),
100*(AW317-MINIFS(AW:AW,$E:$E,$E317))/(MAXIFS(AW:AW,$E:$E,$E317)-MINIFS(AW:AW,$E:$E,$E317))))</f>
        <v/>
      </c>
      <c r="DM317" s="223" t="str">
        <f t="array" ref="DM317">IF(AX317="","",
IF(INDEX(Settings!$H:$H,MATCH(DM$1,Settings!$G:$G,0))=TRUE,
100-100*(AX317-MINIFS(AX:AX,$E:$E,$E317))/(MAXIFS(AX:AX,$E:$E,$E317)-MINIFS(AX:AX,$E:$E,$E317)),
100*(AX317-MINIFS(AX:AX,$E:$E,$E317))/(MAXIFS(AX:AX,$E:$E,$E317)-MINIFS(AX:AX,$E:$E,$E317))))</f>
        <v/>
      </c>
      <c r="DN317" s="223" t="str">
        <f t="array" ref="DN317">IF(AY317="","",
IF(INDEX(Settings!$H:$H,MATCH(DN$1,Settings!$G:$G,0))=TRUE,
100-100*(AY317-MINIFS(AY:AY,$E:$E,$E317))/(MAXIFS(AY:AY,$E:$E,$E317)-MINIFS(AY:AY,$E:$E,$E317)),
100*(AY317-MINIFS(AY:AY,$E:$E,$E317))/(MAXIFS(AY:AY,$E:$E,$E317)-MINIFS(AY:AY,$E:$E,$E317))))</f>
        <v/>
      </c>
      <c r="DO317" s="223" t="str">
        <f t="array" ref="DO317">IF(AZ317="","",
IF(INDEX(Settings!$H:$H,MATCH(DO$1,Settings!$G:$G,0))=TRUE,
100-100*(AZ317-MINIFS(AZ:AZ,$E:$E,$E317))/(MAXIFS(AZ:AZ,$E:$E,$E317)-MINIFS(AZ:AZ,$E:$E,$E317)),
100*(AZ317-MINIFS(AZ:AZ,$E:$E,$E317))/(MAXIFS(AZ:AZ,$E:$E,$E317)-MINIFS(AZ:AZ,$E:$E,$E317))))</f>
        <v/>
      </c>
      <c r="DP317" s="223" t="str">
        <f t="array" ref="DP317">IF(BA317="","",
IF(INDEX(Settings!$H:$H,MATCH(DP$1,Settings!$G:$G,0))=TRUE,
100-100*(BA317-MINIFS(BA:BA,$E:$E,$E317))/(MAXIFS(BA:BA,$E:$E,$E317)-MINIFS(BA:BA,$E:$E,$E317)),
100*(BA317-MINIFS(BA:BA,$E:$E,$E317))/(MAXIFS(BA:BA,$E:$E,$E317)-MINIFS(BA:BA,$E:$E,$E317))))</f>
        <v/>
      </c>
      <c r="DQ317" s="223" t="str">
        <f t="array" ref="DQ317">IF(BB317="","",
IF(INDEX(Settings!$H:$H,MATCH(DQ$1,Settings!$G:$G,0))=TRUE,
100-100*(BB317-MINIFS(BB:BB,$E:$E,$E317))/(MAXIFS(BB:BB,$E:$E,$E317)-MINIFS(BB:BB,$E:$E,$E317)),
100*(BB317-MINIFS(BB:BB,$E:$E,$E317))/(MAXIFS(BB:BB,$E:$E,$E317)-MINIFS(BB:BB,$E:$E,$E317))))</f>
        <v/>
      </c>
      <c r="DR317" s="223" t="str">
        <f t="array" ref="DR317">IF(BC317="","",
IF(INDEX(Settings!$H:$H,MATCH(DR$1,Settings!$G:$G,0))=TRUE,
100-100*(BC317-MINIFS(BC:BC,$E:$E,$E317))/(MAXIFS(BC:BC,$E:$E,$E317)-MINIFS(BC:BC,$E:$E,$E317)),
100*(BC317-MINIFS(BC:BC,$E:$E,$E317))/(MAXIFS(BC:BC,$E:$E,$E317)-MINIFS(BC:BC,$E:$E,$E317))))</f>
        <v/>
      </c>
      <c r="DS317" s="223" t="str">
        <f t="array" ref="DS317">IF(BD317="","",
IF(INDEX(Settings!$H:$H,MATCH(DS$1,Settings!$G:$G,0))=TRUE,
100-100*(BD317-MINIFS(BD:BD,$E:$E,$E317))/(MAXIFS(BD:BD,$E:$E,$E317)-MINIFS(BD:BD,$E:$E,$E317)),
100*(BD317-MINIFS(BD:BD,$E:$E,$E317))/(MAXIFS(BD:BD,$E:$E,$E317)-MINIFS(BD:BD,$E:$E,$E317))))</f>
        <v/>
      </c>
      <c r="DT317" s="223" t="str">
        <f t="array" ref="DT317">IF(BE317="","",
IF(INDEX(Settings!$H:$H,MATCH(DT$1,Settings!$G:$G,0))=TRUE,
100-100*(BE317-MINIFS(BE:BE,$E:$E,$E317))/(MAXIFS(BE:BE,$E:$E,$E317)-MINIFS(BE:BE,$E:$E,$E317)),
100*(BE317-MINIFS(BE:BE,$E:$E,$E317))/(MAXIFS(BE:BE,$E:$E,$E317)-MINIFS(BE:BE,$E:$E,$E317))))</f>
        <v/>
      </c>
      <c r="DU317" s="223" t="str">
        <f t="array" ref="DU317">IF(BF317="","",
IF(INDEX(Settings!$H:$H,MATCH(DU$1,Settings!$G:$G,0))=TRUE,
100-100*(BF317-MINIFS(BF:BF,$E:$E,$E317))/(MAXIFS(BF:BF,$E:$E,$E317)-MINIFS(BF:BF,$E:$E,$E317)),
100*(BF317-MINIFS(BF:BF,$E:$E,$E317))/(MAXIFS(BF:BF,$E:$E,$E317)-MINIFS(BF:BF,$E:$E,$E317))))</f>
        <v/>
      </c>
      <c r="DV317" s="223" t="str">
        <f t="array" ref="DV317">IF(BG317="","",
IF(INDEX(Settings!$H:$H,MATCH(DV$1,Settings!$G:$G,0))=TRUE,
100-100*(BG317-MINIFS(BG:BG,$E:$E,$E317))/(MAXIFS(BG:BG,$E:$E,$E317)-MINIFS(BG:BG,$E:$E,$E317)),
100*(BG317-MINIFS(BG:BG,$E:$E,$E317))/(MAXIFS(BG:BG,$E:$E,$E317)-MINIFS(BG:BG,$E:$E,$E317))))</f>
        <v/>
      </c>
      <c r="DW317" s="223" t="str">
        <f t="array" ref="DW317">IF(BH317="","",
IF(INDEX(Settings!$H:$H,MATCH(DW$1,Settings!$G:$G,0))=TRUE,
100-100*(BH317-MINIFS(BH:BH,$E:$E,$E317))/(MAXIFS(BH:BH,$E:$E,$E317)-MINIFS(BH:BH,$E:$E,$E317)),
100*(BH317-MINIFS(BH:BH,$E:$E,$E317))/(MAXIFS(BH:BH,$E:$E,$E317)-MINIFS(BH:BH,$E:$E,$E317))))</f>
        <v/>
      </c>
      <c r="DX317" s="223" t="str">
        <f t="array" ref="DX317">IF(BI317="","",
IF(INDEX(Settings!$H:$H,MATCH(DX$1,Settings!$G:$G,0))=TRUE,
100-100*(BI317-MINIFS(BI:BI,$E:$E,$E317))/(MAXIFS(BI:BI,$E:$E,$E317)-MINIFS(BI:BI,$E:$E,$E317)),
100*(BI317-MINIFS(BI:BI,$E:$E,$E317))/(MAXIFS(BI:BI,$E:$E,$E317)-MINIFS(BI:BI,$E:$E,$E317))))</f>
        <v/>
      </c>
      <c r="DY317" s="223" t="str">
        <f t="array" ref="DY317">IF(BJ317="","",
IF(INDEX(Settings!$H:$H,MATCH(DY$1,Settings!$G:$G,0))=TRUE,
100-100*(BJ317-MINIFS(BJ:BJ,$E:$E,$E317))/(MAXIFS(BJ:BJ,$E:$E,$E317)-MINIFS(BJ:BJ,$E:$E,$E317)),
100*(BJ317-MINIFS(BJ:BJ,$E:$E,$E317))/(MAXIFS(BJ:BJ,$E:$E,$E317)-MINIFS(BJ:BJ,$E:$E,$E317))))</f>
        <v/>
      </c>
      <c r="DZ317" s="225"/>
      <c r="EA317" s="225"/>
      <c r="EB317" s="225" t="str">
        <f t="shared" si="8"/>
        <v/>
      </c>
      <c r="EC317" s="225" t="str">
        <f t="shared" si="9"/>
        <v/>
      </c>
      <c r="ED317" s="225" t="str">
        <f t="shared" si="10"/>
        <v/>
      </c>
      <c r="EE317" s="225" t="str">
        <f t="shared" si="11"/>
        <v/>
      </c>
      <c r="EF317" s="225" t="str">
        <f t="shared" si="12"/>
        <v/>
      </c>
      <c r="EG317" s="225" t="str">
        <f t="shared" si="13"/>
        <v/>
      </c>
      <c r="EH317" s="225"/>
      <c r="EI317" s="225"/>
      <c r="EJ317" s="225"/>
      <c r="EK317" s="225"/>
      <c r="EL317" s="225"/>
      <c r="EM317" s="225"/>
    </row>
    <row r="318">
      <c r="A318" s="231"/>
      <c r="B318" s="231"/>
      <c r="C318" s="231"/>
      <c r="D318" s="231" t="str">
        <f t="array" ref="D318">IFERROR(INDEX(Profiles!$B:$B,MATCH($A318,Profiles!$A:$A,0)),"")</f>
        <v/>
      </c>
      <c r="E318" s="231"/>
      <c r="F318" s="231"/>
      <c r="G318" s="231"/>
      <c r="H318" s="231"/>
      <c r="I318" s="231" t="str">
        <f>IF(A318="","",IF(Settings!$N$3="DATE",F318&amp;": "&amp;TEXT(B318,"M/DD/YY"),F318&amp;": "&amp;H318))</f>
        <v/>
      </c>
      <c r="J318" s="231"/>
      <c r="K318" s="231"/>
      <c r="L318" s="231"/>
      <c r="M318" s="232" t="str">
        <f t="shared" si="14"/>
        <v/>
      </c>
      <c r="N318" s="231"/>
      <c r="O318" s="231"/>
      <c r="P318" s="231"/>
      <c r="Q318" s="231"/>
      <c r="R318" s="231"/>
      <c r="S318" s="230" t="str">
        <f>IFERROR(VLOOKUP(AF318, 'YOYO IR Scores'!A:C, 3, FALSE), "")
</f>
        <v/>
      </c>
      <c r="T318" s="231"/>
      <c r="U318" s="231"/>
      <c r="V318" s="231"/>
      <c r="W318" s="231"/>
      <c r="X318" s="233" t="str">
        <f t="shared" si="4"/>
        <v/>
      </c>
      <c r="Y318" s="234" t="str">
        <f t="shared" si="5"/>
        <v/>
      </c>
      <c r="Z318" s="234" t="str">
        <f t="shared" si="6"/>
        <v/>
      </c>
      <c r="AA318" s="233" t="str">
        <f t="shared" si="7"/>
        <v/>
      </c>
      <c r="AB318" s="232"/>
      <c r="AC318" s="232"/>
      <c r="AD318" s="232"/>
      <c r="AE318" s="232" t="str">
        <f>IFERROR(VLOOKUP(AF318, 'YOYO IR Scores'!A:C, 2, FALSE), "")</f>
        <v/>
      </c>
      <c r="AF318" s="232"/>
      <c r="AG318" s="232"/>
      <c r="AH318" s="232"/>
      <c r="AI318" s="232"/>
      <c r="AJ318" s="232"/>
      <c r="AK318" s="232"/>
      <c r="AL318" s="232"/>
      <c r="AM318" s="232"/>
      <c r="AN318" s="232"/>
      <c r="AO318" s="232"/>
      <c r="AP318" s="232"/>
      <c r="AQ318" s="232"/>
      <c r="AR318" s="232"/>
      <c r="AS318" s="232"/>
      <c r="AT318" s="232"/>
      <c r="AU318" s="232"/>
      <c r="AV318" s="232"/>
      <c r="AW318" s="232"/>
      <c r="AX318" s="232"/>
      <c r="AY318" s="232"/>
      <c r="AZ318" s="232"/>
      <c r="BA318" s="232"/>
      <c r="BB318" s="232"/>
      <c r="BC318" s="232"/>
      <c r="BD318" s="232"/>
      <c r="BE318" s="232"/>
      <c r="BF318" s="232"/>
      <c r="BG318" s="232"/>
      <c r="BH318" s="232"/>
      <c r="BI318" s="232"/>
      <c r="BJ318" s="232"/>
      <c r="BK318" s="232" t="str">
        <f t="array" ref="BK318">IF(J318="","",
IF(INDEX(Settings!$H:$H,MATCH(BY$1,Settings!$G:$G,0))=TRUE,
100-100*(J318-MIN(J:J))/(MAX(J:J)-MIN(J:J)),
100*(J318-MIN(J:J))/(MAX(J:J)-MIN(J:J))))</f>
        <v/>
      </c>
      <c r="BL318" s="232" t="str">
        <f t="array" ref="BL318">IF(J318="","",
IF(INDEX(Settings!$H:$H,MATCH(BY$1,Settings!$G:$G,0))=TRUE,
100-100*(J318-MINIFS(J:J,$E:$E,$E318))/(MAXIFS(J:J,$E:$E,$E318)-MINIFS(J:J,$E:$E,$E318)),
100*(J318-MINIFS(J:J,$E:$E,$E318))/(MAXIFS(J:J,$E:$E,$E318)-MINIFS(J:J,$E:$E,$E318))))</f>
        <v/>
      </c>
      <c r="BM318" s="232" t="str">
        <f t="array" ref="BM318">IF(J318="","",
IF(INDEX(Settings!$H:$H,MATCH(BY$1,Settings!$G:$G,0))=TRUE,
100-100*(J318-MINIFS(J:J,$E:$E,$E318,$I:$I,$I318))/(MAXIFS(J:J,$E:$E,$E318,$I:$I,$I318)-MINIFS(J:J,$E:$E,$E318,$I:$I,$I318)),
100*(J318-MINIFS(J:J,$E:$E,$E318,$I:$I,$I318))/(MAXIFS(J:J,$E:$E,$E318,$I:$I,$I318)-MINIFS(J:J,$E:$E,$E318,$I:$I,$I318))))</f>
        <v/>
      </c>
      <c r="BN318" s="231" t="str">
        <f t="array" ref="BN318">IF(J318="","",
IF(INDEX(Settings!$H:$H,MATCH(BY$1,Settings!$G:$G,0))=TRUE,
100-100*PERCENTRANK(J:J,J318),
100*PERCENTRANK(J:J,J318)))</f>
        <v/>
      </c>
      <c r="BO318" s="231" t="str">
        <f>IFERROR(__xludf.DUMMYFUNCTION("IF(J318="""","""",
IF(INDEX(Settings!$H:$H,MATCH(BY$1,Settings!$G:$G,0))=TRUE,
100-100*PERCENTRANK(FILTER(J:J,$E:$E=$E318),J318),
100*PERCENTRANK(FILTER(J:J,$E:$E=$E318),J318)))"),"")</f>
        <v/>
      </c>
      <c r="BP318" s="231" t="str">
        <f>IFERROR(__xludf.DUMMYFUNCTION("IF(J318="""","""",
IF(INDEX(Settings!$H:$H,MATCH(BY$1,Settings!$G:$G,0))=TRUE,
100-100*PERCENTRANK(FILTER(J:J,$E:$E=$E318,$I:$I=$I318),J318),
100*PERCENTRANK(FILTER(J:J,$E:$E=$E318,$I:$I=$I318),J318)))"),"")</f>
        <v/>
      </c>
      <c r="BQ318" s="233" t="str">
        <f t="array" ref="BQ318">IF(J318="","",
IF(INDEX(Settings!$H:$H,MATCH(BY$1,Settings!$G:$G,0))=TRUE,
-1*(J318-AVERAGE(J:J))/STDEV(J:J),
(J318-AVERAGE(J:J))/STDEV(J:J)))</f>
        <v/>
      </c>
      <c r="BR318" s="233" t="str">
        <f>IFERROR(__xludf.DUMMYFUNCTION("IF(J318="""","""",
IF(INDEX(Settings!$H:$H,MATCH(BY$1,Settings!$G:$G,0))=TRUE,
-1*(J318-AVERAGEIFS(J:J,$E:$E,$E318))/STDEV(FILTER(J:J,$E:$E=$E318)),
(J318-AVERAGEIFS(J:J,$E:$E,$E318))/STDEV(FILTER(J:J,$E:$E=$E318))))"),"")</f>
        <v/>
      </c>
      <c r="BS318" s="233"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1"/>
      <c r="BX318" s="231"/>
      <c r="BY318" s="232" t="str">
        <f t="array" ref="BY318">IF(J318="","",
IF(INDEX(Settings!$H:$H,MATCH(BY$1,Settings!$G:$G,0))=TRUE,
100-100*(J318-MINIFS(J:J,$E:$E,$E318))/(MAXIFS(J:J,$E:$E,$E318)-MINIFS(J:J,$E:$E,$E318)),
100*(J318-MINIFS(J:J,$E:$E,$E318))/(MAXIFS(J:J,$E:$E,$E318)-MINIFS(J:J,$E:$E,$E318))))</f>
        <v/>
      </c>
      <c r="BZ318" s="232" t="str">
        <f t="array" ref="BZ318">IF(K318="","",
IF(INDEX(Settings!$H:$H,MATCH(BZ$1,Settings!$G:$G,0))=TRUE,
100-100*(K318-MINIFS(K:K,$E:$E,$E318))/(MAXIFS(K:K,$E:$E,$E318)-MINIFS(K:K,$E:$E,$E318)),
100*(K318-MINIFS(K:K,$E:$E,$E318))/(MAXIFS(K:K,$E:$E,$E318)-MINIFS(K:K,$E:$E,$E318))))</f>
        <v/>
      </c>
      <c r="CA318" s="232" t="str">
        <f t="array" ref="CA318">IF(L318="","",
IF(INDEX(Settings!$H:$H,MATCH(CA$1,Settings!$G:$G,0))=TRUE,
100-100*(L318-MINIFS(L:L,$E:$E,$E318))/(MAXIFS(L:L,$E:$E,$E318)-MINIFS(L:L,$E:$E,$E318)),
100*(L318-MINIFS(L:L,$E:$E,$E318))/(MAXIFS(L:L,$E:$E,$E318)-MINIFS(L:L,$E:$E,$E318))))</f>
        <v/>
      </c>
      <c r="CB318" s="232" t="str">
        <f t="array" ref="CB318">IF(M318="","",
IF(INDEX(Settings!$H:$H,MATCH(CB$1,Settings!$G:$G,0))=TRUE,
100-100*(M318-MINIFS(M:M,$E:$E,$E318))/(MAXIFS(M:M,$E:$E,$E318)-MINIFS(M:M,$E:$E,$E318)),
100*(M318-MINIFS(M:M,$E:$E,$E318))/(MAXIFS(M:M,$E:$E,$E318)-MINIFS(M:M,$E:$E,$E318))))</f>
        <v/>
      </c>
      <c r="CC318" s="232" t="str">
        <f t="array" ref="CC318">IF(N318="","",
IF(INDEX(Settings!$H:$H,MATCH(CC$1,Settings!$G:$G,0))=TRUE,
100-100*(N318-MINIFS(N:N,$E:$E,$E318))/(MAXIFS(N:N,$E:$E,$E318)-MINIFS(N:N,$E:$E,$E318)),
100*(N318-MINIFS(N:N,$E:$E,$E318))/(MAXIFS(N:N,$E:$E,$E318)-MINIFS(N:N,$E:$E,$E318))))</f>
        <v/>
      </c>
      <c r="CD318" s="232" t="str">
        <f t="array" ref="CD318">IF(O318="","",
IF(INDEX(Settings!$H:$H,MATCH(CD$1,Settings!$G:$G,0))=TRUE,
100-100*(O318-MINIFS(O:O,$E:$E,$E318))/(MAXIFS(O:O,$E:$E,$E318)-MINIFS(O:O,$E:$E,$E318)),
100*(O318-MINIFS(O:O,$E:$E,$E318))/(MAXIFS(O:O,$E:$E,$E318)-MINIFS(O:O,$E:$E,$E318))))</f>
        <v/>
      </c>
      <c r="CE318" s="232" t="str">
        <f t="array" ref="CE318">IF(P318="","",
IF(INDEX(Settings!$H:$H,MATCH(CE$1,Settings!$G:$G,0))=TRUE,
100-100*(P318-MINIFS(P:P,$E:$E,$E318))/(MAXIFS(P:P,$E:$E,$E318)-MINIFS(P:P,$E:$E,$E318)),
100*(P318-MINIFS(P:P,$E:$E,$E318))/(MAXIFS(P:P,$E:$E,$E318)-MINIFS(P:P,$E:$E,$E318))))</f>
        <v/>
      </c>
      <c r="CF318" s="232" t="str">
        <f t="array" ref="CF318">IF(Q318="","",
IF(INDEX(Settings!$H:$H,MATCH(CF$1,Settings!$G:$G,0))=TRUE,
100-100*(Q318-MINIFS(Q:Q,$E:$E,$E318))/(MAXIFS(Q:Q,$E:$E,$E318)-MINIFS(Q:Q,$E:$E,$E318)),
100*(Q318-MINIFS(Q:Q,$E:$E,$E318))/(MAXIFS(Q:Q,$E:$E,$E318)-MINIFS(Q:Q,$E:$E,$E318))))</f>
        <v/>
      </c>
      <c r="CG318" s="232" t="str">
        <f t="array" ref="CG318">IF(R318="","",
IF(INDEX(Settings!$H:$H,MATCH(CG$1,Settings!$G:$G,0))=TRUE,
100-100*(R318-MINIFS(R:R,$E:$E,$E318))/(MAXIFS(R:R,$E:$E,$E318)-MINIFS(R:R,$E:$E,$E318)),
100*(R318-MINIFS(R:R,$E:$E,$E318))/(MAXIFS(R:R,$E:$E,$E318)-MINIFS(R:R,$E:$E,$E318))))</f>
        <v/>
      </c>
      <c r="CH318" s="232" t="str">
        <f t="array" ref="CH318">IF(S318="","",
IF(INDEX(Settings!$H:$H,MATCH(CH$1,Settings!$G:$G,0))=TRUE,
100-100*(S318-MINIFS(S:S,$E:$E,$E318))/(MAXIFS(S:S,$E:$E,$E318)-MINIFS(S:S,$E:$E,$E318)),
100*(S318-MINIFS(S:S,$E:$E,$E318))/(MAXIFS(S:S,$E:$E,$E318)-MINIFS(S:S,$E:$E,$E318))))</f>
        <v/>
      </c>
      <c r="CI318" s="232" t="str">
        <f t="array" ref="CI318">IF(T318="","",
IF(INDEX(Settings!$H:$H,MATCH(CI$1,Settings!$G:$G,0))=TRUE,
100-100*(T318-MINIFS(T:T,$E:$E,$E318))/(MAXIFS(T:T,$E:$E,$E318)-MINIFS(T:T,$E:$E,$E318)),
100*(T318-MINIFS(T:T,$E:$E,$E318))/(MAXIFS(T:T,$E:$E,$E318)-MINIFS(T:T,$E:$E,$E318))))</f>
        <v/>
      </c>
      <c r="CJ318" s="232" t="str">
        <f t="array" ref="CJ318">IF(U318="","",
IF(INDEX(Settings!$H:$H,MATCH(CJ$1,Settings!$G:$G,0))=TRUE,
100-100*(U318-MINIFS(U:U,$E:$E,$E318))/(MAXIFS(U:U,$E:$E,$E318)-MINIFS(U:U,$E:$E,$E318)),
100*(U318-MINIFS(U:U,$E:$E,$E318))/(MAXIFS(U:U,$E:$E,$E318)-MINIFS(U:U,$E:$E,$E318))))</f>
        <v/>
      </c>
      <c r="CK318" s="232" t="str">
        <f t="array" ref="CK318">IF(V318="","",
IF(INDEX(Settings!$H:$H,MATCH(CK$1,Settings!$G:$G,0))=TRUE,
100-100*(V318-MINIFS(V:V,$E:$E,$E318))/(MAXIFS(V:V,$E:$E,$E318)-MINIFS(V:V,$E:$E,$E318)),
100*(V318-MINIFS(V:V,$E:$E,$E318))/(MAXIFS(V:V,$E:$E,$E318)-MINIFS(V:V,$E:$E,$E318))))</f>
        <v/>
      </c>
      <c r="CL318" s="232" t="str">
        <f t="array" ref="CL318">IF(W318="","",
IF(INDEX(Settings!$H:$H,MATCH(CL$1,Settings!$G:$G,0))=TRUE,
100-100*(W318-MINIFS(W:W,$E:$E,$E318))/(MAXIFS(W:W,$E:$E,$E318)-MINIFS(W:W,$E:$E,$E318)),
100*(W318-MINIFS(W:W,$E:$E,$E318))/(MAXIFS(W:W,$E:$E,$E318)-MINIFS(W:W,$E:$E,$E318))))</f>
        <v/>
      </c>
      <c r="CM318" s="232" t="str">
        <f t="array" ref="CM318">IF(X318="","",
IF(INDEX(Settings!$H:$H,MATCH(CM$1,Settings!$G:$G,0))=TRUE,
100-100*(X318-MINIFS(X:X,$E:$E,$E318))/(MAXIFS(X:X,$E:$E,$E318)-MINIFS(X:X,$E:$E,$E318)),
100*(X318-MINIFS(X:X,$E:$E,$E318))/(MAXIFS(X:X,$E:$E,$E318)-MINIFS(X:X,$E:$E,$E318))))</f>
        <v/>
      </c>
      <c r="CN318" s="232" t="str">
        <f t="array" ref="CN318">IF(Y318="","",
IF(INDEX(Settings!$H:$H,MATCH(CN$1,Settings!$G:$G,0))=TRUE,
100-100*(Y318-MINIFS(Y:Y,$E:$E,$E318))/(MAXIFS(Y:Y,$E:$E,$E318)-MINIFS(Y:Y,$E:$E,$E318)),
100*(Y318-MINIFS(Y:Y,$E:$E,$E318))/(MAXIFS(Y:Y,$E:$E,$E318)-MINIFS(Y:Y,$E:$E,$E318))))</f>
        <v/>
      </c>
      <c r="CO318" s="232" t="str">
        <f t="array" ref="CO318">IF(Z318="","",
IF(INDEX(Settings!$H:$H,MATCH(CO$1,Settings!$G:$G,0))=TRUE,
100-100*(Z318-MINIFS(Z:Z,$E:$E,$E318))/(MAXIFS(Z:Z,$E:$E,$E318)-MINIFS(Z:Z,$E:$E,$E318)),
100*(Z318-MINIFS(Z:Z,$E:$E,$E318))/(MAXIFS(Z:Z,$E:$E,$E318)-MINIFS(Z:Z,$E:$E,$E318))))</f>
        <v/>
      </c>
      <c r="CP318" s="232" t="str">
        <f t="array" ref="CP318">IF(AA318="","",
IF(INDEX(Settings!$H:$H,MATCH(CP$1,Settings!$G:$G,0))=TRUE,
100-100*(AA318-MINIFS(AA:AA,$E:$E,$E318))/(MAXIFS(AA:AA,$E:$E,$E318)-MINIFS(AA:AA,$E:$E,$E318)),
100*(AA318-MINIFS(AA:AA,$E:$E,$E318))/(MAXIFS(AA:AA,$E:$E,$E318)-MINIFS(AA:AA,$E:$E,$E318))))</f>
        <v/>
      </c>
      <c r="CQ318" s="232" t="str">
        <f t="array" ref="CQ318">IF(AB318="","",
IF(INDEX(Settings!$H:$H,MATCH(CQ$1,Settings!$G:$G,0))=TRUE,
100-100*(AB318-MINIFS(AB:AB,$E:$E,$E318))/(MAXIFS(AB:AB,$E:$E,$E318)-MINIFS(AB:AB,$E:$E,$E318)),
100*(AB318-MINIFS(AB:AB,$E:$E,$E318))/(MAXIFS(AB:AB,$E:$E,$E318)-MINIFS(AB:AB,$E:$E,$E318))))</f>
        <v/>
      </c>
      <c r="CR318" s="232" t="str">
        <f t="array" ref="CR318">IF(AC318="","",
IF(INDEX(Settings!$H:$H,MATCH(CR$1,Settings!$G:$G,0))=TRUE,
100-100*(AC318-MINIFS(AC:AC,$E:$E,$E318))/(MAXIFS(AC:AC,$E:$E,$E318)-MINIFS(AC:AC,$E:$E,$E318)),
100*(AC318-MINIFS(AC:AC,$E:$E,$E318))/(MAXIFS(AC:AC,$E:$E,$E318)-MINIFS(AC:AC,$E:$E,$E318))))</f>
        <v/>
      </c>
      <c r="CS318" s="232" t="str">
        <f t="array" ref="CS318">IF(AD318="","",
IF(INDEX(Settings!$H:$H,MATCH(CS$1,Settings!$G:$G,0))=TRUE,
100-100*(AD318-MINIFS(AD:AD,$E:$E,$E318))/(MAXIFS(AD:AD,$E:$E,$E318)-MINIFS(AD:AD,$E:$E,$E318)),
100*(AD318-MINIFS(AD:AD,$E:$E,$E318))/(MAXIFS(AD:AD,$E:$E,$E318)-MINIFS(AD:AD,$E:$E,$E318))))</f>
        <v/>
      </c>
      <c r="CT318" s="232" t="str">
        <f t="array" ref="CT318">IF(AE318="","",
IF(INDEX(Settings!$H:$H,MATCH(CT$1,Settings!$G:$G,0))=TRUE,
100-100*(AE318-MINIFS(AE:AE,$E:$E,$E318))/(MAXIFS(AE:AE,$E:$E,$E318)-MINIFS(AE:AE,$E:$E,$E318)),
100*(AE318-MINIFS(AE:AE,$E:$E,$E318))/(MAXIFS(AE:AE,$E:$E,$E318)-MINIFS(AE:AE,$E:$E,$E318))))</f>
        <v/>
      </c>
      <c r="CU318" s="232" t="str">
        <f t="array" ref="CU318">IF(AF318="","",
IF(INDEX(Settings!$H:$H,MATCH(CU$1,Settings!$G:$G,0))=TRUE,
100-100*(AF318-MINIFS(AF:AF,$E:$E,$E318))/(MAXIFS(AF:AF,$E:$E,$E318)-MINIFS(AF:AF,$E:$E,$E318)),
100*(AF318-MINIFS(AF:AF,$E:$E,$E318))/(MAXIFS(AF:AF,$E:$E,$E318)-MINIFS(AF:AF,$E:$E,$E318))))</f>
        <v/>
      </c>
      <c r="CV318" s="232" t="str">
        <f t="array" ref="CV318">IF(AG318="","",
IF(INDEX(Settings!$H:$H,MATCH(CV$1,Settings!$G:$G,0))=TRUE,
100-100*(AG318-MINIFS(AG:AG,$E:$E,$E318))/(MAXIFS(AG:AG,$E:$E,$E318)-MINIFS(AG:AG,$E:$E,$E318)),
100*(AG318-MINIFS(AG:AG,$E:$E,$E318))/(MAXIFS(AG:AG,$E:$E,$E318)-MINIFS(AG:AG,$E:$E,$E318))))</f>
        <v/>
      </c>
      <c r="CW318" s="232" t="str">
        <f t="array" ref="CW318">IF(AH318="","",
IF(INDEX(Settings!$H:$H,MATCH(CW$1,Settings!$G:$G,0))=TRUE,
100-100*(AH318-MINIFS(AH:AH,$E:$E,$E318))/(MAXIFS(AH:AH,$E:$E,$E318)-MINIFS(AH:AH,$E:$E,$E318)),
100*(AH318-MINIFS(AH:AH,$E:$E,$E318))/(MAXIFS(AH:AH,$E:$E,$E318)-MINIFS(AH:AH,$E:$E,$E318))))</f>
        <v/>
      </c>
      <c r="CX318" s="232" t="str">
        <f t="array" ref="CX318">IF(AI318="","",
IF(INDEX(Settings!$H:$H,MATCH(CX$1,Settings!$G:$G,0))=TRUE,
100-100*(AI318-MINIFS(AI:AI,$E:$E,$E318))/(MAXIFS(AI:AI,$E:$E,$E318)-MINIFS(AI:AI,$E:$E,$E318)),
100*(AI318-MINIFS(AI:AI,$E:$E,$E318))/(MAXIFS(AI:AI,$E:$E,$E318)-MINIFS(AI:AI,$E:$E,$E318))))</f>
        <v/>
      </c>
      <c r="CY318" s="232" t="str">
        <f t="array" ref="CY318">IF(AJ318="","",
IF(INDEX(Settings!$H:$H,MATCH(CY$1,Settings!$G:$G,0))=TRUE,
100-100*(AJ318-MINIFS(AJ:AJ,$E:$E,$E318))/(MAXIFS(AJ:AJ,$E:$E,$E318)-MINIFS(AJ:AJ,$E:$E,$E318)),
100*(AJ318-MINIFS(AJ:AJ,$E:$E,$E318))/(MAXIFS(AJ:AJ,$E:$E,$E318)-MINIFS(AJ:AJ,$E:$E,$E318))))</f>
        <v/>
      </c>
      <c r="CZ318" s="232" t="str">
        <f t="array" ref="CZ318">IF(AK318="","",
IF(INDEX(Settings!$H:$H,MATCH(CZ$1,Settings!$G:$G,0))=TRUE,
100-100*(AK318-MINIFS(AK:AK,$E:$E,$E318))/(MAXIFS(AK:AK,$E:$E,$E318)-MINIFS(AK:AK,$E:$E,$E318)),
100*(AK318-MINIFS(AK:AK,$E:$E,$E318))/(MAXIFS(AK:AK,$E:$E,$E318)-MINIFS(AK:AK,$E:$E,$E318))))</f>
        <v/>
      </c>
      <c r="DA318" s="232" t="str">
        <f t="array" ref="DA318">IF(AL318="","",
IF(INDEX(Settings!$H:$H,MATCH(DA$1,Settings!$G:$G,0))=TRUE,
100-100*(AL318-MINIFS(AL:AL,$E:$E,$E318))/(MAXIFS(AL:AL,$E:$E,$E318)-MINIFS(AL:AL,$E:$E,$E318)),
100*(AL318-MINIFS(AL:AL,$E:$E,$E318))/(MAXIFS(AL:AL,$E:$E,$E318)-MINIFS(AL:AL,$E:$E,$E318))))</f>
        <v/>
      </c>
      <c r="DB318" s="232" t="str">
        <f t="array" ref="DB318">IF(AM318="","",
IF(INDEX(Settings!$H:$H,MATCH(DB$1,Settings!$G:$G,0))=TRUE,
100-100*(AM318-MINIFS(AM:AM,$E:$E,$E318))/(MAXIFS(AM:AM,$E:$E,$E318)-MINIFS(AM:AM,$E:$E,$E318)),
100*(AM318-MINIFS(AM:AM,$E:$E,$E318))/(MAXIFS(AM:AM,$E:$E,$E318)-MINIFS(AM:AM,$E:$E,$E318))))</f>
        <v/>
      </c>
      <c r="DC318" s="232" t="str">
        <f t="array" ref="DC318">IF(AN318="","",
IF(INDEX(Settings!$H:$H,MATCH(DC$1,Settings!$G:$G,0))=TRUE,
100-100*(AN318-MINIFS(AN:AN,$E:$E,$E318))/(MAXIFS(AN:AN,$E:$E,$E318)-MINIFS(AN:AN,$E:$E,$E318)),
100*(AN318-MINIFS(AN:AN,$E:$E,$E318))/(MAXIFS(AN:AN,$E:$E,$E318)-MINIFS(AN:AN,$E:$E,$E318))))</f>
        <v/>
      </c>
      <c r="DD318" s="232" t="str">
        <f t="array" ref="DD318">IF(AO318="","",
IF(INDEX(Settings!$H:$H,MATCH(DD$1,Settings!$G:$G,0))=TRUE,
100-100*(AO318-MINIFS(AO:AO,$E:$E,$E318))/(MAXIFS(AO:AO,$E:$E,$E318)-MINIFS(AO:AO,$E:$E,$E318)),
100*(AO318-MINIFS(AO:AO,$E:$E,$E318))/(MAXIFS(AO:AO,$E:$E,$E318)-MINIFS(AO:AO,$E:$E,$E318))))</f>
        <v/>
      </c>
      <c r="DE318" s="232" t="str">
        <f t="array" ref="DE318">IF(AP318="","",
IF(INDEX(Settings!$H:$H,MATCH(DE$1,Settings!$G:$G,0))=TRUE,
100-100*(AP318-MINIFS(AP:AP,$E:$E,$E318))/(MAXIFS(AP:AP,$E:$E,$E318)-MINIFS(AP:AP,$E:$E,$E318)),
100*(AP318-MINIFS(AP:AP,$E:$E,$E318))/(MAXIFS(AP:AP,$E:$E,$E318)-MINIFS(AP:AP,$E:$E,$E318))))</f>
        <v/>
      </c>
      <c r="DF318" s="232" t="str">
        <f t="array" ref="DF318">IF(AQ318="","",
IF(INDEX(Settings!$H:$H,MATCH(DF$1,Settings!$G:$G,0))=TRUE,
100-100*(AQ318-MINIFS(AQ:AQ,$E:$E,$E318))/(MAXIFS(AQ:AQ,$E:$E,$E318)-MINIFS(AQ:AQ,$E:$E,$E318)),
100*(AQ318-MINIFS(AQ:AQ,$E:$E,$E318))/(MAXIFS(AQ:AQ,$E:$E,$E318)-MINIFS(AQ:AQ,$E:$E,$E318))))</f>
        <v/>
      </c>
      <c r="DG318" s="232" t="str">
        <f t="array" ref="DG318">IF(AR318="","",
IF(INDEX(Settings!$H:$H,MATCH(DG$1,Settings!$G:$G,0))=TRUE,
100-100*(AR318-MINIFS(AR:AR,$E:$E,$E318))/(MAXIFS(AR:AR,$E:$E,$E318)-MINIFS(AR:AR,$E:$E,$E318)),
100*(AR318-MINIFS(AR:AR,$E:$E,$E318))/(MAXIFS(AR:AR,$E:$E,$E318)-MINIFS(AR:AR,$E:$E,$E318))))</f>
        <v/>
      </c>
      <c r="DH318" s="232" t="str">
        <f t="array" ref="DH318">IF(AS318="","",
IF(INDEX(Settings!$H:$H,MATCH(DH$1,Settings!$G:$G,0))=TRUE,
100-100*(AS318-MINIFS(AS:AS,$E:$E,$E318))/(MAXIFS(AS:AS,$E:$E,$E318)-MINIFS(AS:AS,$E:$E,$E318)),
100*(AS318-MINIFS(AS:AS,$E:$E,$E318))/(MAXIFS(AS:AS,$E:$E,$E318)-MINIFS(AS:AS,$E:$E,$E318))))</f>
        <v/>
      </c>
      <c r="DI318" s="232" t="str">
        <f t="array" ref="DI318">IF(AT318="","",
IF(INDEX(Settings!$H:$H,MATCH(DI$1,Settings!$G:$G,0))=TRUE,
100-100*(AT318-MINIFS(AT:AT,$E:$E,$E318))/(MAXIFS(AT:AT,$E:$E,$E318)-MINIFS(AT:AT,$E:$E,$E318)),
100*(AT318-MINIFS(AT:AT,$E:$E,$E318))/(MAXIFS(AT:AT,$E:$E,$E318)-MINIFS(AT:AT,$E:$E,$E318))))</f>
        <v/>
      </c>
      <c r="DJ318" s="232" t="str">
        <f t="array" ref="DJ318">IF(AU318="","",
IF(INDEX(Settings!$H:$H,MATCH(DJ$1,Settings!$G:$G,0))=TRUE,
100-100*(AU318-MINIFS(AU:AU,$E:$E,$E318))/(MAXIFS(AU:AU,$E:$E,$E318)-MINIFS(AU:AU,$E:$E,$E318)),
100*(AU318-MINIFS(AU:AU,$E:$E,$E318))/(MAXIFS(AU:AU,$E:$E,$E318)-MINIFS(AU:AU,$E:$E,$E318))))</f>
        <v/>
      </c>
      <c r="DK318" s="232" t="str">
        <f t="array" ref="DK318">IF(AV318="","",
IF(INDEX(Settings!$H:$H,MATCH(DK$1,Settings!$G:$G,0))=TRUE,
100-100*(AV318-MINIFS(AV:AV,$E:$E,$E318))/(MAXIFS(AV:AV,$E:$E,$E318)-MINIFS(AV:AV,$E:$E,$E318)),
100*(AV318-MINIFS(AV:AV,$E:$E,$E318))/(MAXIFS(AV:AV,$E:$E,$E318)-MINIFS(AV:AV,$E:$E,$E318))))</f>
        <v/>
      </c>
      <c r="DL318" s="232" t="str">
        <f t="array" ref="DL318">IF(AW318="","",
IF(INDEX(Settings!$H:$H,MATCH(DL$1,Settings!$G:$G,0))=TRUE,
100-100*(AW318-MINIFS(AW:AW,$E:$E,$E318))/(MAXIFS(AW:AW,$E:$E,$E318)-MINIFS(AW:AW,$E:$E,$E318)),
100*(AW318-MINIFS(AW:AW,$E:$E,$E318))/(MAXIFS(AW:AW,$E:$E,$E318)-MINIFS(AW:AW,$E:$E,$E318))))</f>
        <v/>
      </c>
      <c r="DM318" s="232" t="str">
        <f t="array" ref="DM318">IF(AX318="","",
IF(INDEX(Settings!$H:$H,MATCH(DM$1,Settings!$G:$G,0))=TRUE,
100-100*(AX318-MINIFS(AX:AX,$E:$E,$E318))/(MAXIFS(AX:AX,$E:$E,$E318)-MINIFS(AX:AX,$E:$E,$E318)),
100*(AX318-MINIFS(AX:AX,$E:$E,$E318))/(MAXIFS(AX:AX,$E:$E,$E318)-MINIFS(AX:AX,$E:$E,$E318))))</f>
        <v/>
      </c>
      <c r="DN318" s="232" t="str">
        <f t="array" ref="DN318">IF(AY318="","",
IF(INDEX(Settings!$H:$H,MATCH(DN$1,Settings!$G:$G,0))=TRUE,
100-100*(AY318-MINIFS(AY:AY,$E:$E,$E318))/(MAXIFS(AY:AY,$E:$E,$E318)-MINIFS(AY:AY,$E:$E,$E318)),
100*(AY318-MINIFS(AY:AY,$E:$E,$E318))/(MAXIFS(AY:AY,$E:$E,$E318)-MINIFS(AY:AY,$E:$E,$E318))))</f>
        <v/>
      </c>
      <c r="DO318" s="232" t="str">
        <f t="array" ref="DO318">IF(AZ318="","",
IF(INDEX(Settings!$H:$H,MATCH(DO$1,Settings!$G:$G,0))=TRUE,
100-100*(AZ318-MINIFS(AZ:AZ,$E:$E,$E318))/(MAXIFS(AZ:AZ,$E:$E,$E318)-MINIFS(AZ:AZ,$E:$E,$E318)),
100*(AZ318-MINIFS(AZ:AZ,$E:$E,$E318))/(MAXIFS(AZ:AZ,$E:$E,$E318)-MINIFS(AZ:AZ,$E:$E,$E318))))</f>
        <v/>
      </c>
      <c r="DP318" s="232" t="str">
        <f t="array" ref="DP318">IF(BA318="","",
IF(INDEX(Settings!$H:$H,MATCH(DP$1,Settings!$G:$G,0))=TRUE,
100-100*(BA318-MINIFS(BA:BA,$E:$E,$E318))/(MAXIFS(BA:BA,$E:$E,$E318)-MINIFS(BA:BA,$E:$E,$E318)),
100*(BA318-MINIFS(BA:BA,$E:$E,$E318))/(MAXIFS(BA:BA,$E:$E,$E318)-MINIFS(BA:BA,$E:$E,$E318))))</f>
        <v/>
      </c>
      <c r="DQ318" s="232" t="str">
        <f t="array" ref="DQ318">IF(BB318="","",
IF(INDEX(Settings!$H:$H,MATCH(DQ$1,Settings!$G:$G,0))=TRUE,
100-100*(BB318-MINIFS(BB:BB,$E:$E,$E318))/(MAXIFS(BB:BB,$E:$E,$E318)-MINIFS(BB:BB,$E:$E,$E318)),
100*(BB318-MINIFS(BB:BB,$E:$E,$E318))/(MAXIFS(BB:BB,$E:$E,$E318)-MINIFS(BB:BB,$E:$E,$E318))))</f>
        <v/>
      </c>
      <c r="DR318" s="232" t="str">
        <f t="array" ref="DR318">IF(BC318="","",
IF(INDEX(Settings!$H:$H,MATCH(DR$1,Settings!$G:$G,0))=TRUE,
100-100*(BC318-MINIFS(BC:BC,$E:$E,$E318))/(MAXIFS(BC:BC,$E:$E,$E318)-MINIFS(BC:BC,$E:$E,$E318)),
100*(BC318-MINIFS(BC:BC,$E:$E,$E318))/(MAXIFS(BC:BC,$E:$E,$E318)-MINIFS(BC:BC,$E:$E,$E318))))</f>
        <v/>
      </c>
      <c r="DS318" s="232" t="str">
        <f t="array" ref="DS318">IF(BD318="","",
IF(INDEX(Settings!$H:$H,MATCH(DS$1,Settings!$G:$G,0))=TRUE,
100-100*(BD318-MINIFS(BD:BD,$E:$E,$E318))/(MAXIFS(BD:BD,$E:$E,$E318)-MINIFS(BD:BD,$E:$E,$E318)),
100*(BD318-MINIFS(BD:BD,$E:$E,$E318))/(MAXIFS(BD:BD,$E:$E,$E318)-MINIFS(BD:BD,$E:$E,$E318))))</f>
        <v/>
      </c>
      <c r="DT318" s="232" t="str">
        <f t="array" ref="DT318">IF(BE318="","",
IF(INDEX(Settings!$H:$H,MATCH(DT$1,Settings!$G:$G,0))=TRUE,
100-100*(BE318-MINIFS(BE:BE,$E:$E,$E318))/(MAXIFS(BE:BE,$E:$E,$E318)-MINIFS(BE:BE,$E:$E,$E318)),
100*(BE318-MINIFS(BE:BE,$E:$E,$E318))/(MAXIFS(BE:BE,$E:$E,$E318)-MINIFS(BE:BE,$E:$E,$E318))))</f>
        <v/>
      </c>
      <c r="DU318" s="232" t="str">
        <f t="array" ref="DU318">IF(BF318="","",
IF(INDEX(Settings!$H:$H,MATCH(DU$1,Settings!$G:$G,0))=TRUE,
100-100*(BF318-MINIFS(BF:BF,$E:$E,$E318))/(MAXIFS(BF:BF,$E:$E,$E318)-MINIFS(BF:BF,$E:$E,$E318)),
100*(BF318-MINIFS(BF:BF,$E:$E,$E318))/(MAXIFS(BF:BF,$E:$E,$E318)-MINIFS(BF:BF,$E:$E,$E318))))</f>
        <v/>
      </c>
      <c r="DV318" s="232" t="str">
        <f t="array" ref="DV318">IF(BG318="","",
IF(INDEX(Settings!$H:$H,MATCH(DV$1,Settings!$G:$G,0))=TRUE,
100-100*(BG318-MINIFS(BG:BG,$E:$E,$E318))/(MAXIFS(BG:BG,$E:$E,$E318)-MINIFS(BG:BG,$E:$E,$E318)),
100*(BG318-MINIFS(BG:BG,$E:$E,$E318))/(MAXIFS(BG:BG,$E:$E,$E318)-MINIFS(BG:BG,$E:$E,$E318))))</f>
        <v/>
      </c>
      <c r="DW318" s="232" t="str">
        <f t="array" ref="DW318">IF(BH318="","",
IF(INDEX(Settings!$H:$H,MATCH(DW$1,Settings!$G:$G,0))=TRUE,
100-100*(BH318-MINIFS(BH:BH,$E:$E,$E318))/(MAXIFS(BH:BH,$E:$E,$E318)-MINIFS(BH:BH,$E:$E,$E318)),
100*(BH318-MINIFS(BH:BH,$E:$E,$E318))/(MAXIFS(BH:BH,$E:$E,$E318)-MINIFS(BH:BH,$E:$E,$E318))))</f>
        <v/>
      </c>
      <c r="DX318" s="232" t="str">
        <f t="array" ref="DX318">IF(BI318="","",
IF(INDEX(Settings!$H:$H,MATCH(DX$1,Settings!$G:$G,0))=TRUE,
100-100*(BI318-MINIFS(BI:BI,$E:$E,$E318))/(MAXIFS(BI:BI,$E:$E,$E318)-MINIFS(BI:BI,$E:$E,$E318)),
100*(BI318-MINIFS(BI:BI,$E:$E,$E318))/(MAXIFS(BI:BI,$E:$E,$E318)-MINIFS(BI:BI,$E:$E,$E318))))</f>
        <v/>
      </c>
      <c r="DY318" s="232" t="str">
        <f t="array" ref="DY318">IF(BJ318="","",
IF(INDEX(Settings!$H:$H,MATCH(DY$1,Settings!$G:$G,0))=TRUE,
100-100*(BJ318-MINIFS(BJ:BJ,$E:$E,$E318))/(MAXIFS(BJ:BJ,$E:$E,$E318)-MINIFS(BJ:BJ,$E:$E,$E318)),
100*(BJ318-MINIFS(BJ:BJ,$E:$E,$E318))/(MAXIFS(BJ:BJ,$E:$E,$E318)-MINIFS(BJ:BJ,$E:$E,$E318))))</f>
        <v/>
      </c>
      <c r="DZ318" s="234"/>
      <c r="EA318" s="234"/>
      <c r="EB318" s="234" t="str">
        <f t="shared" si="8"/>
        <v/>
      </c>
      <c r="EC318" s="234" t="str">
        <f t="shared" si="9"/>
        <v/>
      </c>
      <c r="ED318" s="234" t="str">
        <f t="shared" si="10"/>
        <v/>
      </c>
      <c r="EE318" s="234" t="str">
        <f t="shared" si="11"/>
        <v/>
      </c>
      <c r="EF318" s="234" t="str">
        <f t="shared" si="12"/>
        <v/>
      </c>
      <c r="EG318" s="234" t="str">
        <f t="shared" si="13"/>
        <v/>
      </c>
      <c r="EH318" s="234"/>
      <c r="EI318" s="234"/>
      <c r="EJ318" s="234"/>
      <c r="EK318" s="234"/>
      <c r="EL318" s="234"/>
      <c r="EM318" s="234"/>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3" t="str">
        <f t="shared" si="14"/>
        <v/>
      </c>
      <c r="N319" s="49"/>
      <c r="O319" s="49"/>
      <c r="P319" s="49"/>
      <c r="Q319" s="49"/>
      <c r="R319" s="49"/>
      <c r="S319" s="222" t="str">
        <f>IFERROR(VLOOKUP(AF319, 'YOYO IR Scores'!A:C, 3, FALSE), "")
</f>
        <v/>
      </c>
      <c r="T319" s="49"/>
      <c r="U319" s="49"/>
      <c r="V319" s="49"/>
      <c r="W319" s="49"/>
      <c r="X319" s="224" t="str">
        <f t="shared" si="4"/>
        <v/>
      </c>
      <c r="Y319" s="225" t="str">
        <f t="shared" si="5"/>
        <v/>
      </c>
      <c r="Z319" s="225" t="str">
        <f t="shared" si="6"/>
        <v/>
      </c>
      <c r="AA319" s="224" t="str">
        <f t="shared" si="7"/>
        <v/>
      </c>
      <c r="AB319" s="223"/>
      <c r="AC319" s="223"/>
      <c r="AD319" s="223"/>
      <c r="AE319" s="223" t="str">
        <f>IFERROR(VLOOKUP(AF319, 'YOYO IR Scores'!A:C, 2, FALSE), "")</f>
        <v/>
      </c>
      <c r="AF319" s="223"/>
      <c r="AG319" s="223"/>
      <c r="AH319" s="223"/>
      <c r="AI319" s="223"/>
      <c r="AJ319" s="223"/>
      <c r="AK319" s="223"/>
      <c r="AL319" s="223"/>
      <c r="AM319" s="223"/>
      <c r="AN319" s="223"/>
      <c r="AO319" s="223"/>
      <c r="AP319" s="223"/>
      <c r="AQ319" s="223"/>
      <c r="AR319" s="223"/>
      <c r="AS319" s="223"/>
      <c r="AT319" s="223"/>
      <c r="AU319" s="223"/>
      <c r="AV319" s="223"/>
      <c r="AW319" s="223"/>
      <c r="AX319" s="223"/>
      <c r="AY319" s="223"/>
      <c r="AZ319" s="223"/>
      <c r="BA319" s="223"/>
      <c r="BB319" s="223"/>
      <c r="BC319" s="223"/>
      <c r="BD319" s="223"/>
      <c r="BE319" s="223"/>
      <c r="BF319" s="223"/>
      <c r="BG319" s="223"/>
      <c r="BH319" s="223"/>
      <c r="BI319" s="223"/>
      <c r="BJ319" s="223"/>
      <c r="BK319" s="223" t="str">
        <f t="array" ref="BK319">IF(J319="","",
IF(INDEX(Settings!$H:$H,MATCH(BY$1,Settings!$G:$G,0))=TRUE,
100-100*(J319-MIN(J:J))/(MAX(J:J)-MIN(J:J)),
100*(J319-MIN(J:J))/(MAX(J:J)-MIN(J:J))))</f>
        <v/>
      </c>
      <c r="BL319" s="223" t="str">
        <f t="array" ref="BL319">IF(J319="","",
IF(INDEX(Settings!$H:$H,MATCH(BY$1,Settings!$G:$G,0))=TRUE,
100-100*(J319-MINIFS(J:J,$E:$E,$E319))/(MAXIFS(J:J,$E:$E,$E319)-MINIFS(J:J,$E:$E,$E319)),
100*(J319-MINIFS(J:J,$E:$E,$E319))/(MAXIFS(J:J,$E:$E,$E319)-MINIFS(J:J,$E:$E,$E319))))</f>
        <v/>
      </c>
      <c r="BM319" s="223"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4" t="str">
        <f t="array" ref="BQ319">IF(J319="","",
IF(INDEX(Settings!$H:$H,MATCH(BY$1,Settings!$G:$G,0))=TRUE,
-1*(J319-AVERAGE(J:J))/STDEV(J:J),
(J319-AVERAGE(J:J))/STDEV(J:J)))</f>
        <v/>
      </c>
      <c r="BR319" s="224" t="str">
        <f>IFERROR(__xludf.DUMMYFUNCTION("IF(J319="""","""",
IF(INDEX(Settings!$H:$H,MATCH(BY$1,Settings!$G:$G,0))=TRUE,
-1*(J319-AVERAGEIFS(J:J,$E:$E,$E319))/STDEV(FILTER(J:J,$E:$E=$E319)),
(J319-AVERAGEIFS(J:J,$E:$E,$E319))/STDEV(FILTER(J:J,$E:$E=$E319))))"),"")</f>
        <v/>
      </c>
      <c r="BS319" s="224"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3" t="str">
        <f t="array" ref="BY319">IF(J319="","",
IF(INDEX(Settings!$H:$H,MATCH(BY$1,Settings!$G:$G,0))=TRUE,
100-100*(J319-MINIFS(J:J,$E:$E,$E319))/(MAXIFS(J:J,$E:$E,$E319)-MINIFS(J:J,$E:$E,$E319)),
100*(J319-MINIFS(J:J,$E:$E,$E319))/(MAXIFS(J:J,$E:$E,$E319)-MINIFS(J:J,$E:$E,$E319))))</f>
        <v/>
      </c>
      <c r="BZ319" s="223" t="str">
        <f t="array" ref="BZ319">IF(K319="","",
IF(INDEX(Settings!$H:$H,MATCH(BZ$1,Settings!$G:$G,0))=TRUE,
100-100*(K319-MINIFS(K:K,$E:$E,$E319))/(MAXIFS(K:K,$E:$E,$E319)-MINIFS(K:K,$E:$E,$E319)),
100*(K319-MINIFS(K:K,$E:$E,$E319))/(MAXIFS(K:K,$E:$E,$E319)-MINIFS(K:K,$E:$E,$E319))))</f>
        <v/>
      </c>
      <c r="CA319" s="223" t="str">
        <f t="array" ref="CA319">IF(L319="","",
IF(INDEX(Settings!$H:$H,MATCH(CA$1,Settings!$G:$G,0))=TRUE,
100-100*(L319-MINIFS(L:L,$E:$E,$E319))/(MAXIFS(L:L,$E:$E,$E319)-MINIFS(L:L,$E:$E,$E319)),
100*(L319-MINIFS(L:L,$E:$E,$E319))/(MAXIFS(L:L,$E:$E,$E319)-MINIFS(L:L,$E:$E,$E319))))</f>
        <v/>
      </c>
      <c r="CB319" s="223" t="str">
        <f t="array" ref="CB319">IF(M319="","",
IF(INDEX(Settings!$H:$H,MATCH(CB$1,Settings!$G:$G,0))=TRUE,
100-100*(M319-MINIFS(M:M,$E:$E,$E319))/(MAXIFS(M:M,$E:$E,$E319)-MINIFS(M:M,$E:$E,$E319)),
100*(M319-MINIFS(M:M,$E:$E,$E319))/(MAXIFS(M:M,$E:$E,$E319)-MINIFS(M:M,$E:$E,$E319))))</f>
        <v/>
      </c>
      <c r="CC319" s="223" t="str">
        <f t="array" ref="CC319">IF(N319="","",
IF(INDEX(Settings!$H:$H,MATCH(CC$1,Settings!$G:$G,0))=TRUE,
100-100*(N319-MINIFS(N:N,$E:$E,$E319))/(MAXIFS(N:N,$E:$E,$E319)-MINIFS(N:N,$E:$E,$E319)),
100*(N319-MINIFS(N:N,$E:$E,$E319))/(MAXIFS(N:N,$E:$E,$E319)-MINIFS(N:N,$E:$E,$E319))))</f>
        <v/>
      </c>
      <c r="CD319" s="223" t="str">
        <f t="array" ref="CD319">IF(O319="","",
IF(INDEX(Settings!$H:$H,MATCH(CD$1,Settings!$G:$G,0))=TRUE,
100-100*(O319-MINIFS(O:O,$E:$E,$E319))/(MAXIFS(O:O,$E:$E,$E319)-MINIFS(O:O,$E:$E,$E319)),
100*(O319-MINIFS(O:O,$E:$E,$E319))/(MAXIFS(O:O,$E:$E,$E319)-MINIFS(O:O,$E:$E,$E319))))</f>
        <v/>
      </c>
      <c r="CE319" s="223" t="str">
        <f t="array" ref="CE319">IF(P319="","",
IF(INDEX(Settings!$H:$H,MATCH(CE$1,Settings!$G:$G,0))=TRUE,
100-100*(P319-MINIFS(P:P,$E:$E,$E319))/(MAXIFS(P:P,$E:$E,$E319)-MINIFS(P:P,$E:$E,$E319)),
100*(P319-MINIFS(P:P,$E:$E,$E319))/(MAXIFS(P:P,$E:$E,$E319)-MINIFS(P:P,$E:$E,$E319))))</f>
        <v/>
      </c>
      <c r="CF319" s="223" t="str">
        <f t="array" ref="CF319">IF(Q319="","",
IF(INDEX(Settings!$H:$H,MATCH(CF$1,Settings!$G:$G,0))=TRUE,
100-100*(Q319-MINIFS(Q:Q,$E:$E,$E319))/(MAXIFS(Q:Q,$E:$E,$E319)-MINIFS(Q:Q,$E:$E,$E319)),
100*(Q319-MINIFS(Q:Q,$E:$E,$E319))/(MAXIFS(Q:Q,$E:$E,$E319)-MINIFS(Q:Q,$E:$E,$E319))))</f>
        <v/>
      </c>
      <c r="CG319" s="223" t="str">
        <f t="array" ref="CG319">IF(R319="","",
IF(INDEX(Settings!$H:$H,MATCH(CG$1,Settings!$G:$G,0))=TRUE,
100-100*(R319-MINIFS(R:R,$E:$E,$E319))/(MAXIFS(R:R,$E:$E,$E319)-MINIFS(R:R,$E:$E,$E319)),
100*(R319-MINIFS(R:R,$E:$E,$E319))/(MAXIFS(R:R,$E:$E,$E319)-MINIFS(R:R,$E:$E,$E319))))</f>
        <v/>
      </c>
      <c r="CH319" s="223" t="str">
        <f t="array" ref="CH319">IF(S319="","",
IF(INDEX(Settings!$H:$H,MATCH(CH$1,Settings!$G:$G,0))=TRUE,
100-100*(S319-MINIFS(S:S,$E:$E,$E319))/(MAXIFS(S:S,$E:$E,$E319)-MINIFS(S:S,$E:$E,$E319)),
100*(S319-MINIFS(S:S,$E:$E,$E319))/(MAXIFS(S:S,$E:$E,$E319)-MINIFS(S:S,$E:$E,$E319))))</f>
        <v/>
      </c>
      <c r="CI319" s="223" t="str">
        <f t="array" ref="CI319">IF(T319="","",
IF(INDEX(Settings!$H:$H,MATCH(CI$1,Settings!$G:$G,0))=TRUE,
100-100*(T319-MINIFS(T:T,$E:$E,$E319))/(MAXIFS(T:T,$E:$E,$E319)-MINIFS(T:T,$E:$E,$E319)),
100*(T319-MINIFS(T:T,$E:$E,$E319))/(MAXIFS(T:T,$E:$E,$E319)-MINIFS(T:T,$E:$E,$E319))))</f>
        <v/>
      </c>
      <c r="CJ319" s="223" t="str">
        <f t="array" ref="CJ319">IF(U319="","",
IF(INDEX(Settings!$H:$H,MATCH(CJ$1,Settings!$G:$G,0))=TRUE,
100-100*(U319-MINIFS(U:U,$E:$E,$E319))/(MAXIFS(U:U,$E:$E,$E319)-MINIFS(U:U,$E:$E,$E319)),
100*(U319-MINIFS(U:U,$E:$E,$E319))/(MAXIFS(U:U,$E:$E,$E319)-MINIFS(U:U,$E:$E,$E319))))</f>
        <v/>
      </c>
      <c r="CK319" s="223" t="str">
        <f t="array" ref="CK319">IF(V319="","",
IF(INDEX(Settings!$H:$H,MATCH(CK$1,Settings!$G:$G,0))=TRUE,
100-100*(V319-MINIFS(V:V,$E:$E,$E319))/(MAXIFS(V:V,$E:$E,$E319)-MINIFS(V:V,$E:$E,$E319)),
100*(V319-MINIFS(V:V,$E:$E,$E319))/(MAXIFS(V:V,$E:$E,$E319)-MINIFS(V:V,$E:$E,$E319))))</f>
        <v/>
      </c>
      <c r="CL319" s="223" t="str">
        <f t="array" ref="CL319">IF(W319="","",
IF(INDEX(Settings!$H:$H,MATCH(CL$1,Settings!$G:$G,0))=TRUE,
100-100*(W319-MINIFS(W:W,$E:$E,$E319))/(MAXIFS(W:W,$E:$E,$E319)-MINIFS(W:W,$E:$E,$E319)),
100*(W319-MINIFS(W:W,$E:$E,$E319))/(MAXIFS(W:W,$E:$E,$E319)-MINIFS(W:W,$E:$E,$E319))))</f>
        <v/>
      </c>
      <c r="CM319" s="223" t="str">
        <f t="array" ref="CM319">IF(X319="","",
IF(INDEX(Settings!$H:$H,MATCH(CM$1,Settings!$G:$G,0))=TRUE,
100-100*(X319-MINIFS(X:X,$E:$E,$E319))/(MAXIFS(X:X,$E:$E,$E319)-MINIFS(X:X,$E:$E,$E319)),
100*(X319-MINIFS(X:X,$E:$E,$E319))/(MAXIFS(X:X,$E:$E,$E319)-MINIFS(X:X,$E:$E,$E319))))</f>
        <v/>
      </c>
      <c r="CN319" s="223" t="str">
        <f t="array" ref="CN319">IF(Y319="","",
IF(INDEX(Settings!$H:$H,MATCH(CN$1,Settings!$G:$G,0))=TRUE,
100-100*(Y319-MINIFS(Y:Y,$E:$E,$E319))/(MAXIFS(Y:Y,$E:$E,$E319)-MINIFS(Y:Y,$E:$E,$E319)),
100*(Y319-MINIFS(Y:Y,$E:$E,$E319))/(MAXIFS(Y:Y,$E:$E,$E319)-MINIFS(Y:Y,$E:$E,$E319))))</f>
        <v/>
      </c>
      <c r="CO319" s="223" t="str">
        <f t="array" ref="CO319">IF(Z319="","",
IF(INDEX(Settings!$H:$H,MATCH(CO$1,Settings!$G:$G,0))=TRUE,
100-100*(Z319-MINIFS(Z:Z,$E:$E,$E319))/(MAXIFS(Z:Z,$E:$E,$E319)-MINIFS(Z:Z,$E:$E,$E319)),
100*(Z319-MINIFS(Z:Z,$E:$E,$E319))/(MAXIFS(Z:Z,$E:$E,$E319)-MINIFS(Z:Z,$E:$E,$E319))))</f>
        <v/>
      </c>
      <c r="CP319" s="223" t="str">
        <f t="array" ref="CP319">IF(AA319="","",
IF(INDEX(Settings!$H:$H,MATCH(CP$1,Settings!$G:$G,0))=TRUE,
100-100*(AA319-MINIFS(AA:AA,$E:$E,$E319))/(MAXIFS(AA:AA,$E:$E,$E319)-MINIFS(AA:AA,$E:$E,$E319)),
100*(AA319-MINIFS(AA:AA,$E:$E,$E319))/(MAXIFS(AA:AA,$E:$E,$E319)-MINIFS(AA:AA,$E:$E,$E319))))</f>
        <v/>
      </c>
      <c r="CQ319" s="223" t="str">
        <f t="array" ref="CQ319">IF(AB319="","",
IF(INDEX(Settings!$H:$H,MATCH(CQ$1,Settings!$G:$G,0))=TRUE,
100-100*(AB319-MINIFS(AB:AB,$E:$E,$E319))/(MAXIFS(AB:AB,$E:$E,$E319)-MINIFS(AB:AB,$E:$E,$E319)),
100*(AB319-MINIFS(AB:AB,$E:$E,$E319))/(MAXIFS(AB:AB,$E:$E,$E319)-MINIFS(AB:AB,$E:$E,$E319))))</f>
        <v/>
      </c>
      <c r="CR319" s="223" t="str">
        <f t="array" ref="CR319">IF(AC319="","",
IF(INDEX(Settings!$H:$H,MATCH(CR$1,Settings!$G:$G,0))=TRUE,
100-100*(AC319-MINIFS(AC:AC,$E:$E,$E319))/(MAXIFS(AC:AC,$E:$E,$E319)-MINIFS(AC:AC,$E:$E,$E319)),
100*(AC319-MINIFS(AC:AC,$E:$E,$E319))/(MAXIFS(AC:AC,$E:$E,$E319)-MINIFS(AC:AC,$E:$E,$E319))))</f>
        <v/>
      </c>
      <c r="CS319" s="223" t="str">
        <f t="array" ref="CS319">IF(AD319="","",
IF(INDEX(Settings!$H:$H,MATCH(CS$1,Settings!$G:$G,0))=TRUE,
100-100*(AD319-MINIFS(AD:AD,$E:$E,$E319))/(MAXIFS(AD:AD,$E:$E,$E319)-MINIFS(AD:AD,$E:$E,$E319)),
100*(AD319-MINIFS(AD:AD,$E:$E,$E319))/(MAXIFS(AD:AD,$E:$E,$E319)-MINIFS(AD:AD,$E:$E,$E319))))</f>
        <v/>
      </c>
      <c r="CT319" s="223" t="str">
        <f t="array" ref="CT319">IF(AE319="","",
IF(INDEX(Settings!$H:$H,MATCH(CT$1,Settings!$G:$G,0))=TRUE,
100-100*(AE319-MINIFS(AE:AE,$E:$E,$E319))/(MAXIFS(AE:AE,$E:$E,$E319)-MINIFS(AE:AE,$E:$E,$E319)),
100*(AE319-MINIFS(AE:AE,$E:$E,$E319))/(MAXIFS(AE:AE,$E:$E,$E319)-MINIFS(AE:AE,$E:$E,$E319))))</f>
        <v/>
      </c>
      <c r="CU319" s="223" t="str">
        <f t="array" ref="CU319">IF(AF319="","",
IF(INDEX(Settings!$H:$H,MATCH(CU$1,Settings!$G:$G,0))=TRUE,
100-100*(AF319-MINIFS(AF:AF,$E:$E,$E319))/(MAXIFS(AF:AF,$E:$E,$E319)-MINIFS(AF:AF,$E:$E,$E319)),
100*(AF319-MINIFS(AF:AF,$E:$E,$E319))/(MAXIFS(AF:AF,$E:$E,$E319)-MINIFS(AF:AF,$E:$E,$E319))))</f>
        <v/>
      </c>
      <c r="CV319" s="223" t="str">
        <f t="array" ref="CV319">IF(AG319="","",
IF(INDEX(Settings!$H:$H,MATCH(CV$1,Settings!$G:$G,0))=TRUE,
100-100*(AG319-MINIFS(AG:AG,$E:$E,$E319))/(MAXIFS(AG:AG,$E:$E,$E319)-MINIFS(AG:AG,$E:$E,$E319)),
100*(AG319-MINIFS(AG:AG,$E:$E,$E319))/(MAXIFS(AG:AG,$E:$E,$E319)-MINIFS(AG:AG,$E:$E,$E319))))</f>
        <v/>
      </c>
      <c r="CW319" s="223" t="str">
        <f t="array" ref="CW319">IF(AH319="","",
IF(INDEX(Settings!$H:$H,MATCH(CW$1,Settings!$G:$G,0))=TRUE,
100-100*(AH319-MINIFS(AH:AH,$E:$E,$E319))/(MAXIFS(AH:AH,$E:$E,$E319)-MINIFS(AH:AH,$E:$E,$E319)),
100*(AH319-MINIFS(AH:AH,$E:$E,$E319))/(MAXIFS(AH:AH,$E:$E,$E319)-MINIFS(AH:AH,$E:$E,$E319))))</f>
        <v/>
      </c>
      <c r="CX319" s="223" t="str">
        <f t="array" ref="CX319">IF(AI319="","",
IF(INDEX(Settings!$H:$H,MATCH(CX$1,Settings!$G:$G,0))=TRUE,
100-100*(AI319-MINIFS(AI:AI,$E:$E,$E319))/(MAXIFS(AI:AI,$E:$E,$E319)-MINIFS(AI:AI,$E:$E,$E319)),
100*(AI319-MINIFS(AI:AI,$E:$E,$E319))/(MAXIFS(AI:AI,$E:$E,$E319)-MINIFS(AI:AI,$E:$E,$E319))))</f>
        <v/>
      </c>
      <c r="CY319" s="223" t="str">
        <f t="array" ref="CY319">IF(AJ319="","",
IF(INDEX(Settings!$H:$H,MATCH(CY$1,Settings!$G:$G,0))=TRUE,
100-100*(AJ319-MINIFS(AJ:AJ,$E:$E,$E319))/(MAXIFS(AJ:AJ,$E:$E,$E319)-MINIFS(AJ:AJ,$E:$E,$E319)),
100*(AJ319-MINIFS(AJ:AJ,$E:$E,$E319))/(MAXIFS(AJ:AJ,$E:$E,$E319)-MINIFS(AJ:AJ,$E:$E,$E319))))</f>
        <v/>
      </c>
      <c r="CZ319" s="223" t="str">
        <f t="array" ref="CZ319">IF(AK319="","",
IF(INDEX(Settings!$H:$H,MATCH(CZ$1,Settings!$G:$G,0))=TRUE,
100-100*(AK319-MINIFS(AK:AK,$E:$E,$E319))/(MAXIFS(AK:AK,$E:$E,$E319)-MINIFS(AK:AK,$E:$E,$E319)),
100*(AK319-MINIFS(AK:AK,$E:$E,$E319))/(MAXIFS(AK:AK,$E:$E,$E319)-MINIFS(AK:AK,$E:$E,$E319))))</f>
        <v/>
      </c>
      <c r="DA319" s="223" t="str">
        <f t="array" ref="DA319">IF(AL319="","",
IF(INDEX(Settings!$H:$H,MATCH(DA$1,Settings!$G:$G,0))=TRUE,
100-100*(AL319-MINIFS(AL:AL,$E:$E,$E319))/(MAXIFS(AL:AL,$E:$E,$E319)-MINIFS(AL:AL,$E:$E,$E319)),
100*(AL319-MINIFS(AL:AL,$E:$E,$E319))/(MAXIFS(AL:AL,$E:$E,$E319)-MINIFS(AL:AL,$E:$E,$E319))))</f>
        <v/>
      </c>
      <c r="DB319" s="223" t="str">
        <f t="array" ref="DB319">IF(AM319="","",
IF(INDEX(Settings!$H:$H,MATCH(DB$1,Settings!$G:$G,0))=TRUE,
100-100*(AM319-MINIFS(AM:AM,$E:$E,$E319))/(MAXIFS(AM:AM,$E:$E,$E319)-MINIFS(AM:AM,$E:$E,$E319)),
100*(AM319-MINIFS(AM:AM,$E:$E,$E319))/(MAXIFS(AM:AM,$E:$E,$E319)-MINIFS(AM:AM,$E:$E,$E319))))</f>
        <v/>
      </c>
      <c r="DC319" s="223" t="str">
        <f t="array" ref="DC319">IF(AN319="","",
IF(INDEX(Settings!$H:$H,MATCH(DC$1,Settings!$G:$G,0))=TRUE,
100-100*(AN319-MINIFS(AN:AN,$E:$E,$E319))/(MAXIFS(AN:AN,$E:$E,$E319)-MINIFS(AN:AN,$E:$E,$E319)),
100*(AN319-MINIFS(AN:AN,$E:$E,$E319))/(MAXIFS(AN:AN,$E:$E,$E319)-MINIFS(AN:AN,$E:$E,$E319))))</f>
        <v/>
      </c>
      <c r="DD319" s="223" t="str">
        <f t="array" ref="DD319">IF(AO319="","",
IF(INDEX(Settings!$H:$H,MATCH(DD$1,Settings!$G:$G,0))=TRUE,
100-100*(AO319-MINIFS(AO:AO,$E:$E,$E319))/(MAXIFS(AO:AO,$E:$E,$E319)-MINIFS(AO:AO,$E:$E,$E319)),
100*(AO319-MINIFS(AO:AO,$E:$E,$E319))/(MAXIFS(AO:AO,$E:$E,$E319)-MINIFS(AO:AO,$E:$E,$E319))))</f>
        <v/>
      </c>
      <c r="DE319" s="223" t="str">
        <f t="array" ref="DE319">IF(AP319="","",
IF(INDEX(Settings!$H:$H,MATCH(DE$1,Settings!$G:$G,0))=TRUE,
100-100*(AP319-MINIFS(AP:AP,$E:$E,$E319))/(MAXIFS(AP:AP,$E:$E,$E319)-MINIFS(AP:AP,$E:$E,$E319)),
100*(AP319-MINIFS(AP:AP,$E:$E,$E319))/(MAXIFS(AP:AP,$E:$E,$E319)-MINIFS(AP:AP,$E:$E,$E319))))</f>
        <v/>
      </c>
      <c r="DF319" s="223" t="str">
        <f t="array" ref="DF319">IF(AQ319="","",
IF(INDEX(Settings!$H:$H,MATCH(DF$1,Settings!$G:$G,0))=TRUE,
100-100*(AQ319-MINIFS(AQ:AQ,$E:$E,$E319))/(MAXIFS(AQ:AQ,$E:$E,$E319)-MINIFS(AQ:AQ,$E:$E,$E319)),
100*(AQ319-MINIFS(AQ:AQ,$E:$E,$E319))/(MAXIFS(AQ:AQ,$E:$E,$E319)-MINIFS(AQ:AQ,$E:$E,$E319))))</f>
        <v/>
      </c>
      <c r="DG319" s="223" t="str">
        <f t="array" ref="DG319">IF(AR319="","",
IF(INDEX(Settings!$H:$H,MATCH(DG$1,Settings!$G:$G,0))=TRUE,
100-100*(AR319-MINIFS(AR:AR,$E:$E,$E319))/(MAXIFS(AR:AR,$E:$E,$E319)-MINIFS(AR:AR,$E:$E,$E319)),
100*(AR319-MINIFS(AR:AR,$E:$E,$E319))/(MAXIFS(AR:AR,$E:$E,$E319)-MINIFS(AR:AR,$E:$E,$E319))))</f>
        <v/>
      </c>
      <c r="DH319" s="223" t="str">
        <f t="array" ref="DH319">IF(AS319="","",
IF(INDEX(Settings!$H:$H,MATCH(DH$1,Settings!$G:$G,0))=TRUE,
100-100*(AS319-MINIFS(AS:AS,$E:$E,$E319))/(MAXIFS(AS:AS,$E:$E,$E319)-MINIFS(AS:AS,$E:$E,$E319)),
100*(AS319-MINIFS(AS:AS,$E:$E,$E319))/(MAXIFS(AS:AS,$E:$E,$E319)-MINIFS(AS:AS,$E:$E,$E319))))</f>
        <v/>
      </c>
      <c r="DI319" s="223" t="str">
        <f t="array" ref="DI319">IF(AT319="","",
IF(INDEX(Settings!$H:$H,MATCH(DI$1,Settings!$G:$G,0))=TRUE,
100-100*(AT319-MINIFS(AT:AT,$E:$E,$E319))/(MAXIFS(AT:AT,$E:$E,$E319)-MINIFS(AT:AT,$E:$E,$E319)),
100*(AT319-MINIFS(AT:AT,$E:$E,$E319))/(MAXIFS(AT:AT,$E:$E,$E319)-MINIFS(AT:AT,$E:$E,$E319))))</f>
        <v/>
      </c>
      <c r="DJ319" s="223" t="str">
        <f t="array" ref="DJ319">IF(AU319="","",
IF(INDEX(Settings!$H:$H,MATCH(DJ$1,Settings!$G:$G,0))=TRUE,
100-100*(AU319-MINIFS(AU:AU,$E:$E,$E319))/(MAXIFS(AU:AU,$E:$E,$E319)-MINIFS(AU:AU,$E:$E,$E319)),
100*(AU319-MINIFS(AU:AU,$E:$E,$E319))/(MAXIFS(AU:AU,$E:$E,$E319)-MINIFS(AU:AU,$E:$E,$E319))))</f>
        <v/>
      </c>
      <c r="DK319" s="223" t="str">
        <f t="array" ref="DK319">IF(AV319="","",
IF(INDEX(Settings!$H:$H,MATCH(DK$1,Settings!$G:$G,0))=TRUE,
100-100*(AV319-MINIFS(AV:AV,$E:$E,$E319))/(MAXIFS(AV:AV,$E:$E,$E319)-MINIFS(AV:AV,$E:$E,$E319)),
100*(AV319-MINIFS(AV:AV,$E:$E,$E319))/(MAXIFS(AV:AV,$E:$E,$E319)-MINIFS(AV:AV,$E:$E,$E319))))</f>
        <v/>
      </c>
      <c r="DL319" s="223" t="str">
        <f t="array" ref="DL319">IF(AW319="","",
IF(INDEX(Settings!$H:$H,MATCH(DL$1,Settings!$G:$G,0))=TRUE,
100-100*(AW319-MINIFS(AW:AW,$E:$E,$E319))/(MAXIFS(AW:AW,$E:$E,$E319)-MINIFS(AW:AW,$E:$E,$E319)),
100*(AW319-MINIFS(AW:AW,$E:$E,$E319))/(MAXIFS(AW:AW,$E:$E,$E319)-MINIFS(AW:AW,$E:$E,$E319))))</f>
        <v/>
      </c>
      <c r="DM319" s="223" t="str">
        <f t="array" ref="DM319">IF(AX319="","",
IF(INDEX(Settings!$H:$H,MATCH(DM$1,Settings!$G:$G,0))=TRUE,
100-100*(AX319-MINIFS(AX:AX,$E:$E,$E319))/(MAXIFS(AX:AX,$E:$E,$E319)-MINIFS(AX:AX,$E:$E,$E319)),
100*(AX319-MINIFS(AX:AX,$E:$E,$E319))/(MAXIFS(AX:AX,$E:$E,$E319)-MINIFS(AX:AX,$E:$E,$E319))))</f>
        <v/>
      </c>
      <c r="DN319" s="223" t="str">
        <f t="array" ref="DN319">IF(AY319="","",
IF(INDEX(Settings!$H:$H,MATCH(DN$1,Settings!$G:$G,0))=TRUE,
100-100*(AY319-MINIFS(AY:AY,$E:$E,$E319))/(MAXIFS(AY:AY,$E:$E,$E319)-MINIFS(AY:AY,$E:$E,$E319)),
100*(AY319-MINIFS(AY:AY,$E:$E,$E319))/(MAXIFS(AY:AY,$E:$E,$E319)-MINIFS(AY:AY,$E:$E,$E319))))</f>
        <v/>
      </c>
      <c r="DO319" s="223" t="str">
        <f t="array" ref="DO319">IF(AZ319="","",
IF(INDEX(Settings!$H:$H,MATCH(DO$1,Settings!$G:$G,0))=TRUE,
100-100*(AZ319-MINIFS(AZ:AZ,$E:$E,$E319))/(MAXIFS(AZ:AZ,$E:$E,$E319)-MINIFS(AZ:AZ,$E:$E,$E319)),
100*(AZ319-MINIFS(AZ:AZ,$E:$E,$E319))/(MAXIFS(AZ:AZ,$E:$E,$E319)-MINIFS(AZ:AZ,$E:$E,$E319))))</f>
        <v/>
      </c>
      <c r="DP319" s="223" t="str">
        <f t="array" ref="DP319">IF(BA319="","",
IF(INDEX(Settings!$H:$H,MATCH(DP$1,Settings!$G:$G,0))=TRUE,
100-100*(BA319-MINIFS(BA:BA,$E:$E,$E319))/(MAXIFS(BA:BA,$E:$E,$E319)-MINIFS(BA:BA,$E:$E,$E319)),
100*(BA319-MINIFS(BA:BA,$E:$E,$E319))/(MAXIFS(BA:BA,$E:$E,$E319)-MINIFS(BA:BA,$E:$E,$E319))))</f>
        <v/>
      </c>
      <c r="DQ319" s="223" t="str">
        <f t="array" ref="DQ319">IF(BB319="","",
IF(INDEX(Settings!$H:$H,MATCH(DQ$1,Settings!$G:$G,0))=TRUE,
100-100*(BB319-MINIFS(BB:BB,$E:$E,$E319))/(MAXIFS(BB:BB,$E:$E,$E319)-MINIFS(BB:BB,$E:$E,$E319)),
100*(BB319-MINIFS(BB:BB,$E:$E,$E319))/(MAXIFS(BB:BB,$E:$E,$E319)-MINIFS(BB:BB,$E:$E,$E319))))</f>
        <v/>
      </c>
      <c r="DR319" s="223" t="str">
        <f t="array" ref="DR319">IF(BC319="","",
IF(INDEX(Settings!$H:$H,MATCH(DR$1,Settings!$G:$G,0))=TRUE,
100-100*(BC319-MINIFS(BC:BC,$E:$E,$E319))/(MAXIFS(BC:BC,$E:$E,$E319)-MINIFS(BC:BC,$E:$E,$E319)),
100*(BC319-MINIFS(BC:BC,$E:$E,$E319))/(MAXIFS(BC:BC,$E:$E,$E319)-MINIFS(BC:BC,$E:$E,$E319))))</f>
        <v/>
      </c>
      <c r="DS319" s="223" t="str">
        <f t="array" ref="DS319">IF(BD319="","",
IF(INDEX(Settings!$H:$H,MATCH(DS$1,Settings!$G:$G,0))=TRUE,
100-100*(BD319-MINIFS(BD:BD,$E:$E,$E319))/(MAXIFS(BD:BD,$E:$E,$E319)-MINIFS(BD:BD,$E:$E,$E319)),
100*(BD319-MINIFS(BD:BD,$E:$E,$E319))/(MAXIFS(BD:BD,$E:$E,$E319)-MINIFS(BD:BD,$E:$E,$E319))))</f>
        <v/>
      </c>
      <c r="DT319" s="223" t="str">
        <f t="array" ref="DT319">IF(BE319="","",
IF(INDEX(Settings!$H:$H,MATCH(DT$1,Settings!$G:$G,0))=TRUE,
100-100*(BE319-MINIFS(BE:BE,$E:$E,$E319))/(MAXIFS(BE:BE,$E:$E,$E319)-MINIFS(BE:BE,$E:$E,$E319)),
100*(BE319-MINIFS(BE:BE,$E:$E,$E319))/(MAXIFS(BE:BE,$E:$E,$E319)-MINIFS(BE:BE,$E:$E,$E319))))</f>
        <v/>
      </c>
      <c r="DU319" s="223" t="str">
        <f t="array" ref="DU319">IF(BF319="","",
IF(INDEX(Settings!$H:$H,MATCH(DU$1,Settings!$G:$G,0))=TRUE,
100-100*(BF319-MINIFS(BF:BF,$E:$E,$E319))/(MAXIFS(BF:BF,$E:$E,$E319)-MINIFS(BF:BF,$E:$E,$E319)),
100*(BF319-MINIFS(BF:BF,$E:$E,$E319))/(MAXIFS(BF:BF,$E:$E,$E319)-MINIFS(BF:BF,$E:$E,$E319))))</f>
        <v/>
      </c>
      <c r="DV319" s="223" t="str">
        <f t="array" ref="DV319">IF(BG319="","",
IF(INDEX(Settings!$H:$H,MATCH(DV$1,Settings!$G:$G,0))=TRUE,
100-100*(BG319-MINIFS(BG:BG,$E:$E,$E319))/(MAXIFS(BG:BG,$E:$E,$E319)-MINIFS(BG:BG,$E:$E,$E319)),
100*(BG319-MINIFS(BG:BG,$E:$E,$E319))/(MAXIFS(BG:BG,$E:$E,$E319)-MINIFS(BG:BG,$E:$E,$E319))))</f>
        <v/>
      </c>
      <c r="DW319" s="223" t="str">
        <f t="array" ref="DW319">IF(BH319="","",
IF(INDEX(Settings!$H:$H,MATCH(DW$1,Settings!$G:$G,0))=TRUE,
100-100*(BH319-MINIFS(BH:BH,$E:$E,$E319))/(MAXIFS(BH:BH,$E:$E,$E319)-MINIFS(BH:BH,$E:$E,$E319)),
100*(BH319-MINIFS(BH:BH,$E:$E,$E319))/(MAXIFS(BH:BH,$E:$E,$E319)-MINIFS(BH:BH,$E:$E,$E319))))</f>
        <v/>
      </c>
      <c r="DX319" s="223" t="str">
        <f t="array" ref="DX319">IF(BI319="","",
IF(INDEX(Settings!$H:$H,MATCH(DX$1,Settings!$G:$G,0))=TRUE,
100-100*(BI319-MINIFS(BI:BI,$E:$E,$E319))/(MAXIFS(BI:BI,$E:$E,$E319)-MINIFS(BI:BI,$E:$E,$E319)),
100*(BI319-MINIFS(BI:BI,$E:$E,$E319))/(MAXIFS(BI:BI,$E:$E,$E319)-MINIFS(BI:BI,$E:$E,$E319))))</f>
        <v/>
      </c>
      <c r="DY319" s="223" t="str">
        <f t="array" ref="DY319">IF(BJ319="","",
IF(INDEX(Settings!$H:$H,MATCH(DY$1,Settings!$G:$G,0))=TRUE,
100-100*(BJ319-MINIFS(BJ:BJ,$E:$E,$E319))/(MAXIFS(BJ:BJ,$E:$E,$E319)-MINIFS(BJ:BJ,$E:$E,$E319)),
100*(BJ319-MINIFS(BJ:BJ,$E:$E,$E319))/(MAXIFS(BJ:BJ,$E:$E,$E319)-MINIFS(BJ:BJ,$E:$E,$E319))))</f>
        <v/>
      </c>
      <c r="DZ319" s="225"/>
      <c r="EA319" s="225"/>
      <c r="EB319" s="225" t="str">
        <f t="shared" si="8"/>
        <v/>
      </c>
      <c r="EC319" s="225" t="str">
        <f t="shared" si="9"/>
        <v/>
      </c>
      <c r="ED319" s="225" t="str">
        <f t="shared" si="10"/>
        <v/>
      </c>
      <c r="EE319" s="225" t="str">
        <f t="shared" si="11"/>
        <v/>
      </c>
      <c r="EF319" s="225" t="str">
        <f t="shared" si="12"/>
        <v/>
      </c>
      <c r="EG319" s="225" t="str">
        <f t="shared" si="13"/>
        <v/>
      </c>
      <c r="EH319" s="225"/>
      <c r="EI319" s="225"/>
      <c r="EJ319" s="225"/>
      <c r="EK319" s="225"/>
      <c r="EL319" s="225"/>
      <c r="EM319" s="225"/>
    </row>
    <row r="320">
      <c r="A320" s="231"/>
      <c r="B320" s="231"/>
      <c r="C320" s="231"/>
      <c r="D320" s="231" t="str">
        <f t="array" ref="D320">IFERROR(INDEX(Profiles!$B:$B,MATCH($A320,Profiles!$A:$A,0)),"")</f>
        <v/>
      </c>
      <c r="E320" s="231"/>
      <c r="F320" s="231"/>
      <c r="G320" s="231"/>
      <c r="H320" s="231"/>
      <c r="I320" s="231" t="str">
        <f>IF(A320="","",IF(Settings!$N$3="DATE",F320&amp;": "&amp;TEXT(B320,"M/DD/YY"),F320&amp;": "&amp;H320))</f>
        <v/>
      </c>
      <c r="J320" s="231"/>
      <c r="K320" s="231"/>
      <c r="L320" s="231"/>
      <c r="M320" s="232" t="str">
        <f t="shared" si="14"/>
        <v/>
      </c>
      <c r="N320" s="231"/>
      <c r="O320" s="231"/>
      <c r="P320" s="231"/>
      <c r="Q320" s="231"/>
      <c r="R320" s="231"/>
      <c r="S320" s="230" t="str">
        <f>IFERROR(VLOOKUP(AF320, 'YOYO IR Scores'!A:C, 3, FALSE), "")
</f>
        <v/>
      </c>
      <c r="T320" s="231"/>
      <c r="U320" s="231"/>
      <c r="V320" s="231"/>
      <c r="W320" s="231"/>
      <c r="X320" s="233" t="str">
        <f t="shared" si="4"/>
        <v/>
      </c>
      <c r="Y320" s="234" t="str">
        <f t="shared" si="5"/>
        <v/>
      </c>
      <c r="Z320" s="234" t="str">
        <f t="shared" si="6"/>
        <v/>
      </c>
      <c r="AA320" s="233" t="str">
        <f t="shared" si="7"/>
        <v/>
      </c>
      <c r="AB320" s="232"/>
      <c r="AC320" s="232"/>
      <c r="AD320" s="232"/>
      <c r="AE320" s="232" t="str">
        <f>IFERROR(VLOOKUP(AF320, 'YOYO IR Scores'!A:C, 2, FALSE), "")</f>
        <v/>
      </c>
      <c r="AF320" s="232"/>
      <c r="AG320" s="232"/>
      <c r="AH320" s="232"/>
      <c r="AI320" s="232"/>
      <c r="AJ320" s="232"/>
      <c r="AK320" s="232"/>
      <c r="AL320" s="232"/>
      <c r="AM320" s="232"/>
      <c r="AN320" s="232"/>
      <c r="AO320" s="232"/>
      <c r="AP320" s="232"/>
      <c r="AQ320" s="232"/>
      <c r="AR320" s="232"/>
      <c r="AS320" s="232"/>
      <c r="AT320" s="232"/>
      <c r="AU320" s="232"/>
      <c r="AV320" s="232"/>
      <c r="AW320" s="232"/>
      <c r="AX320" s="232"/>
      <c r="AY320" s="232"/>
      <c r="AZ320" s="232"/>
      <c r="BA320" s="232"/>
      <c r="BB320" s="232"/>
      <c r="BC320" s="232"/>
      <c r="BD320" s="232"/>
      <c r="BE320" s="232"/>
      <c r="BF320" s="232"/>
      <c r="BG320" s="232"/>
      <c r="BH320" s="232"/>
      <c r="BI320" s="232"/>
      <c r="BJ320" s="232"/>
      <c r="BK320" s="232" t="str">
        <f t="array" ref="BK320">IF(J320="","",
IF(INDEX(Settings!$H:$H,MATCH(BY$1,Settings!$G:$G,0))=TRUE,
100-100*(J320-MIN(J:J))/(MAX(J:J)-MIN(J:J)),
100*(J320-MIN(J:J))/(MAX(J:J)-MIN(J:J))))</f>
        <v/>
      </c>
      <c r="BL320" s="232" t="str">
        <f t="array" ref="BL320">IF(J320="","",
IF(INDEX(Settings!$H:$H,MATCH(BY$1,Settings!$G:$G,0))=TRUE,
100-100*(J320-MINIFS(J:J,$E:$E,$E320))/(MAXIFS(J:J,$E:$E,$E320)-MINIFS(J:J,$E:$E,$E320)),
100*(J320-MINIFS(J:J,$E:$E,$E320))/(MAXIFS(J:J,$E:$E,$E320)-MINIFS(J:J,$E:$E,$E320))))</f>
        <v/>
      </c>
      <c r="BM320" s="232" t="str">
        <f t="array" ref="BM320">IF(J320="","",
IF(INDEX(Settings!$H:$H,MATCH(BY$1,Settings!$G:$G,0))=TRUE,
100-100*(J320-MINIFS(J:J,$E:$E,$E320,$I:$I,$I320))/(MAXIFS(J:J,$E:$E,$E320,$I:$I,$I320)-MINIFS(J:J,$E:$E,$E320,$I:$I,$I320)),
100*(J320-MINIFS(J:J,$E:$E,$E320,$I:$I,$I320))/(MAXIFS(J:J,$E:$E,$E320,$I:$I,$I320)-MINIFS(J:J,$E:$E,$E320,$I:$I,$I320))))</f>
        <v/>
      </c>
      <c r="BN320" s="231" t="str">
        <f t="array" ref="BN320">IF(J320="","",
IF(INDEX(Settings!$H:$H,MATCH(BY$1,Settings!$G:$G,0))=TRUE,
100-100*PERCENTRANK(J:J,J320),
100*PERCENTRANK(J:J,J320)))</f>
        <v/>
      </c>
      <c r="BO320" s="231" t="str">
        <f>IFERROR(__xludf.DUMMYFUNCTION("IF(J320="""","""",
IF(INDEX(Settings!$H:$H,MATCH(BY$1,Settings!$G:$G,0))=TRUE,
100-100*PERCENTRANK(FILTER(J:J,$E:$E=$E320),J320),
100*PERCENTRANK(FILTER(J:J,$E:$E=$E320),J320)))"),"")</f>
        <v/>
      </c>
      <c r="BP320" s="231" t="str">
        <f>IFERROR(__xludf.DUMMYFUNCTION("IF(J320="""","""",
IF(INDEX(Settings!$H:$H,MATCH(BY$1,Settings!$G:$G,0))=TRUE,
100-100*PERCENTRANK(FILTER(J:J,$E:$E=$E320,$I:$I=$I320),J320),
100*PERCENTRANK(FILTER(J:J,$E:$E=$E320,$I:$I=$I320),J320)))"),"")</f>
        <v/>
      </c>
      <c r="BQ320" s="233" t="str">
        <f t="array" ref="BQ320">IF(J320="","",
IF(INDEX(Settings!$H:$H,MATCH(BY$1,Settings!$G:$G,0))=TRUE,
-1*(J320-AVERAGE(J:J))/STDEV(J:J),
(J320-AVERAGE(J:J))/STDEV(J:J)))</f>
        <v/>
      </c>
      <c r="BR320" s="233" t="str">
        <f>IFERROR(__xludf.DUMMYFUNCTION("IF(J320="""","""",
IF(INDEX(Settings!$H:$H,MATCH(BY$1,Settings!$G:$G,0))=TRUE,
-1*(J320-AVERAGEIFS(J:J,$E:$E,$E320))/STDEV(FILTER(J:J,$E:$E=$E320)),
(J320-AVERAGEIFS(J:J,$E:$E,$E320))/STDEV(FILTER(J:J,$E:$E=$E320))))"),"")</f>
        <v/>
      </c>
      <c r="BS320" s="233"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1"/>
      <c r="BX320" s="231"/>
      <c r="BY320" s="232" t="str">
        <f t="array" ref="BY320">IF(J320="","",
IF(INDEX(Settings!$H:$H,MATCH(BY$1,Settings!$G:$G,0))=TRUE,
100-100*(J320-MINIFS(J:J,$E:$E,$E320))/(MAXIFS(J:J,$E:$E,$E320)-MINIFS(J:J,$E:$E,$E320)),
100*(J320-MINIFS(J:J,$E:$E,$E320))/(MAXIFS(J:J,$E:$E,$E320)-MINIFS(J:J,$E:$E,$E320))))</f>
        <v/>
      </c>
      <c r="BZ320" s="232" t="str">
        <f t="array" ref="BZ320">IF(K320="","",
IF(INDEX(Settings!$H:$H,MATCH(BZ$1,Settings!$G:$G,0))=TRUE,
100-100*(K320-MINIFS(K:K,$E:$E,$E320))/(MAXIFS(K:K,$E:$E,$E320)-MINIFS(K:K,$E:$E,$E320)),
100*(K320-MINIFS(K:K,$E:$E,$E320))/(MAXIFS(K:K,$E:$E,$E320)-MINIFS(K:K,$E:$E,$E320))))</f>
        <v/>
      </c>
      <c r="CA320" s="232" t="str">
        <f t="array" ref="CA320">IF(L320="","",
IF(INDEX(Settings!$H:$H,MATCH(CA$1,Settings!$G:$G,0))=TRUE,
100-100*(L320-MINIFS(L:L,$E:$E,$E320))/(MAXIFS(L:L,$E:$E,$E320)-MINIFS(L:L,$E:$E,$E320)),
100*(L320-MINIFS(L:L,$E:$E,$E320))/(MAXIFS(L:L,$E:$E,$E320)-MINIFS(L:L,$E:$E,$E320))))</f>
        <v/>
      </c>
      <c r="CB320" s="232" t="str">
        <f t="array" ref="CB320">IF(M320="","",
IF(INDEX(Settings!$H:$H,MATCH(CB$1,Settings!$G:$G,0))=TRUE,
100-100*(M320-MINIFS(M:M,$E:$E,$E320))/(MAXIFS(M:M,$E:$E,$E320)-MINIFS(M:M,$E:$E,$E320)),
100*(M320-MINIFS(M:M,$E:$E,$E320))/(MAXIFS(M:M,$E:$E,$E320)-MINIFS(M:M,$E:$E,$E320))))</f>
        <v/>
      </c>
      <c r="CC320" s="232" t="str">
        <f t="array" ref="CC320">IF(N320="","",
IF(INDEX(Settings!$H:$H,MATCH(CC$1,Settings!$G:$G,0))=TRUE,
100-100*(N320-MINIFS(N:N,$E:$E,$E320))/(MAXIFS(N:N,$E:$E,$E320)-MINIFS(N:N,$E:$E,$E320)),
100*(N320-MINIFS(N:N,$E:$E,$E320))/(MAXIFS(N:N,$E:$E,$E320)-MINIFS(N:N,$E:$E,$E320))))</f>
        <v/>
      </c>
      <c r="CD320" s="232" t="str">
        <f t="array" ref="CD320">IF(O320="","",
IF(INDEX(Settings!$H:$H,MATCH(CD$1,Settings!$G:$G,0))=TRUE,
100-100*(O320-MINIFS(O:O,$E:$E,$E320))/(MAXIFS(O:O,$E:$E,$E320)-MINIFS(O:O,$E:$E,$E320)),
100*(O320-MINIFS(O:O,$E:$E,$E320))/(MAXIFS(O:O,$E:$E,$E320)-MINIFS(O:O,$E:$E,$E320))))</f>
        <v/>
      </c>
      <c r="CE320" s="232" t="str">
        <f t="array" ref="CE320">IF(P320="","",
IF(INDEX(Settings!$H:$H,MATCH(CE$1,Settings!$G:$G,0))=TRUE,
100-100*(P320-MINIFS(P:P,$E:$E,$E320))/(MAXIFS(P:P,$E:$E,$E320)-MINIFS(P:P,$E:$E,$E320)),
100*(P320-MINIFS(P:P,$E:$E,$E320))/(MAXIFS(P:P,$E:$E,$E320)-MINIFS(P:P,$E:$E,$E320))))</f>
        <v/>
      </c>
      <c r="CF320" s="232" t="str">
        <f t="array" ref="CF320">IF(Q320="","",
IF(INDEX(Settings!$H:$H,MATCH(CF$1,Settings!$G:$G,0))=TRUE,
100-100*(Q320-MINIFS(Q:Q,$E:$E,$E320))/(MAXIFS(Q:Q,$E:$E,$E320)-MINIFS(Q:Q,$E:$E,$E320)),
100*(Q320-MINIFS(Q:Q,$E:$E,$E320))/(MAXIFS(Q:Q,$E:$E,$E320)-MINIFS(Q:Q,$E:$E,$E320))))</f>
        <v/>
      </c>
      <c r="CG320" s="232" t="str">
        <f t="array" ref="CG320">IF(R320="","",
IF(INDEX(Settings!$H:$H,MATCH(CG$1,Settings!$G:$G,0))=TRUE,
100-100*(R320-MINIFS(R:R,$E:$E,$E320))/(MAXIFS(R:R,$E:$E,$E320)-MINIFS(R:R,$E:$E,$E320)),
100*(R320-MINIFS(R:R,$E:$E,$E320))/(MAXIFS(R:R,$E:$E,$E320)-MINIFS(R:R,$E:$E,$E320))))</f>
        <v/>
      </c>
      <c r="CH320" s="232" t="str">
        <f t="array" ref="CH320">IF(S320="","",
IF(INDEX(Settings!$H:$H,MATCH(CH$1,Settings!$G:$G,0))=TRUE,
100-100*(S320-MINIFS(S:S,$E:$E,$E320))/(MAXIFS(S:S,$E:$E,$E320)-MINIFS(S:S,$E:$E,$E320)),
100*(S320-MINIFS(S:S,$E:$E,$E320))/(MAXIFS(S:S,$E:$E,$E320)-MINIFS(S:S,$E:$E,$E320))))</f>
        <v/>
      </c>
      <c r="CI320" s="232" t="str">
        <f t="array" ref="CI320">IF(T320="","",
IF(INDEX(Settings!$H:$H,MATCH(CI$1,Settings!$G:$G,0))=TRUE,
100-100*(T320-MINIFS(T:T,$E:$E,$E320))/(MAXIFS(T:T,$E:$E,$E320)-MINIFS(T:T,$E:$E,$E320)),
100*(T320-MINIFS(T:T,$E:$E,$E320))/(MAXIFS(T:T,$E:$E,$E320)-MINIFS(T:T,$E:$E,$E320))))</f>
        <v/>
      </c>
      <c r="CJ320" s="232" t="str">
        <f t="array" ref="CJ320">IF(U320="","",
IF(INDEX(Settings!$H:$H,MATCH(CJ$1,Settings!$G:$G,0))=TRUE,
100-100*(U320-MINIFS(U:U,$E:$E,$E320))/(MAXIFS(U:U,$E:$E,$E320)-MINIFS(U:U,$E:$E,$E320)),
100*(U320-MINIFS(U:U,$E:$E,$E320))/(MAXIFS(U:U,$E:$E,$E320)-MINIFS(U:U,$E:$E,$E320))))</f>
        <v/>
      </c>
      <c r="CK320" s="232" t="str">
        <f t="array" ref="CK320">IF(V320="","",
IF(INDEX(Settings!$H:$H,MATCH(CK$1,Settings!$G:$G,0))=TRUE,
100-100*(V320-MINIFS(V:V,$E:$E,$E320))/(MAXIFS(V:V,$E:$E,$E320)-MINIFS(V:V,$E:$E,$E320)),
100*(V320-MINIFS(V:V,$E:$E,$E320))/(MAXIFS(V:V,$E:$E,$E320)-MINIFS(V:V,$E:$E,$E320))))</f>
        <v/>
      </c>
      <c r="CL320" s="232" t="str">
        <f t="array" ref="CL320">IF(W320="","",
IF(INDEX(Settings!$H:$H,MATCH(CL$1,Settings!$G:$G,0))=TRUE,
100-100*(W320-MINIFS(W:W,$E:$E,$E320))/(MAXIFS(W:W,$E:$E,$E320)-MINIFS(W:W,$E:$E,$E320)),
100*(W320-MINIFS(W:W,$E:$E,$E320))/(MAXIFS(W:W,$E:$E,$E320)-MINIFS(W:W,$E:$E,$E320))))</f>
        <v/>
      </c>
      <c r="CM320" s="232" t="str">
        <f t="array" ref="CM320">IF(X320="","",
IF(INDEX(Settings!$H:$H,MATCH(CM$1,Settings!$G:$G,0))=TRUE,
100-100*(X320-MINIFS(X:X,$E:$E,$E320))/(MAXIFS(X:X,$E:$E,$E320)-MINIFS(X:X,$E:$E,$E320)),
100*(X320-MINIFS(X:X,$E:$E,$E320))/(MAXIFS(X:X,$E:$E,$E320)-MINIFS(X:X,$E:$E,$E320))))</f>
        <v/>
      </c>
      <c r="CN320" s="232" t="str">
        <f t="array" ref="CN320">IF(Y320="","",
IF(INDEX(Settings!$H:$H,MATCH(CN$1,Settings!$G:$G,0))=TRUE,
100-100*(Y320-MINIFS(Y:Y,$E:$E,$E320))/(MAXIFS(Y:Y,$E:$E,$E320)-MINIFS(Y:Y,$E:$E,$E320)),
100*(Y320-MINIFS(Y:Y,$E:$E,$E320))/(MAXIFS(Y:Y,$E:$E,$E320)-MINIFS(Y:Y,$E:$E,$E320))))</f>
        <v/>
      </c>
      <c r="CO320" s="232" t="str">
        <f t="array" ref="CO320">IF(Z320="","",
IF(INDEX(Settings!$H:$H,MATCH(CO$1,Settings!$G:$G,0))=TRUE,
100-100*(Z320-MINIFS(Z:Z,$E:$E,$E320))/(MAXIFS(Z:Z,$E:$E,$E320)-MINIFS(Z:Z,$E:$E,$E320)),
100*(Z320-MINIFS(Z:Z,$E:$E,$E320))/(MAXIFS(Z:Z,$E:$E,$E320)-MINIFS(Z:Z,$E:$E,$E320))))</f>
        <v/>
      </c>
      <c r="CP320" s="232" t="str">
        <f t="array" ref="CP320">IF(AA320="","",
IF(INDEX(Settings!$H:$H,MATCH(CP$1,Settings!$G:$G,0))=TRUE,
100-100*(AA320-MINIFS(AA:AA,$E:$E,$E320))/(MAXIFS(AA:AA,$E:$E,$E320)-MINIFS(AA:AA,$E:$E,$E320)),
100*(AA320-MINIFS(AA:AA,$E:$E,$E320))/(MAXIFS(AA:AA,$E:$E,$E320)-MINIFS(AA:AA,$E:$E,$E320))))</f>
        <v/>
      </c>
      <c r="CQ320" s="232" t="str">
        <f t="array" ref="CQ320">IF(AB320="","",
IF(INDEX(Settings!$H:$H,MATCH(CQ$1,Settings!$G:$G,0))=TRUE,
100-100*(AB320-MINIFS(AB:AB,$E:$E,$E320))/(MAXIFS(AB:AB,$E:$E,$E320)-MINIFS(AB:AB,$E:$E,$E320)),
100*(AB320-MINIFS(AB:AB,$E:$E,$E320))/(MAXIFS(AB:AB,$E:$E,$E320)-MINIFS(AB:AB,$E:$E,$E320))))</f>
        <v/>
      </c>
      <c r="CR320" s="232" t="str">
        <f t="array" ref="CR320">IF(AC320="","",
IF(INDEX(Settings!$H:$H,MATCH(CR$1,Settings!$G:$G,0))=TRUE,
100-100*(AC320-MINIFS(AC:AC,$E:$E,$E320))/(MAXIFS(AC:AC,$E:$E,$E320)-MINIFS(AC:AC,$E:$E,$E320)),
100*(AC320-MINIFS(AC:AC,$E:$E,$E320))/(MAXIFS(AC:AC,$E:$E,$E320)-MINIFS(AC:AC,$E:$E,$E320))))</f>
        <v/>
      </c>
      <c r="CS320" s="232" t="str">
        <f t="array" ref="CS320">IF(AD320="","",
IF(INDEX(Settings!$H:$H,MATCH(CS$1,Settings!$G:$G,0))=TRUE,
100-100*(AD320-MINIFS(AD:AD,$E:$E,$E320))/(MAXIFS(AD:AD,$E:$E,$E320)-MINIFS(AD:AD,$E:$E,$E320)),
100*(AD320-MINIFS(AD:AD,$E:$E,$E320))/(MAXIFS(AD:AD,$E:$E,$E320)-MINIFS(AD:AD,$E:$E,$E320))))</f>
        <v/>
      </c>
      <c r="CT320" s="232" t="str">
        <f t="array" ref="CT320">IF(AE320="","",
IF(INDEX(Settings!$H:$H,MATCH(CT$1,Settings!$G:$G,0))=TRUE,
100-100*(AE320-MINIFS(AE:AE,$E:$E,$E320))/(MAXIFS(AE:AE,$E:$E,$E320)-MINIFS(AE:AE,$E:$E,$E320)),
100*(AE320-MINIFS(AE:AE,$E:$E,$E320))/(MAXIFS(AE:AE,$E:$E,$E320)-MINIFS(AE:AE,$E:$E,$E320))))</f>
        <v/>
      </c>
      <c r="CU320" s="232" t="str">
        <f t="array" ref="CU320">IF(AF320="","",
IF(INDEX(Settings!$H:$H,MATCH(CU$1,Settings!$G:$G,0))=TRUE,
100-100*(AF320-MINIFS(AF:AF,$E:$E,$E320))/(MAXIFS(AF:AF,$E:$E,$E320)-MINIFS(AF:AF,$E:$E,$E320)),
100*(AF320-MINIFS(AF:AF,$E:$E,$E320))/(MAXIFS(AF:AF,$E:$E,$E320)-MINIFS(AF:AF,$E:$E,$E320))))</f>
        <v/>
      </c>
      <c r="CV320" s="232" t="str">
        <f t="array" ref="CV320">IF(AG320="","",
IF(INDEX(Settings!$H:$H,MATCH(CV$1,Settings!$G:$G,0))=TRUE,
100-100*(AG320-MINIFS(AG:AG,$E:$E,$E320))/(MAXIFS(AG:AG,$E:$E,$E320)-MINIFS(AG:AG,$E:$E,$E320)),
100*(AG320-MINIFS(AG:AG,$E:$E,$E320))/(MAXIFS(AG:AG,$E:$E,$E320)-MINIFS(AG:AG,$E:$E,$E320))))</f>
        <v/>
      </c>
      <c r="CW320" s="232" t="str">
        <f t="array" ref="CW320">IF(AH320="","",
IF(INDEX(Settings!$H:$H,MATCH(CW$1,Settings!$G:$G,0))=TRUE,
100-100*(AH320-MINIFS(AH:AH,$E:$E,$E320))/(MAXIFS(AH:AH,$E:$E,$E320)-MINIFS(AH:AH,$E:$E,$E320)),
100*(AH320-MINIFS(AH:AH,$E:$E,$E320))/(MAXIFS(AH:AH,$E:$E,$E320)-MINIFS(AH:AH,$E:$E,$E320))))</f>
        <v/>
      </c>
      <c r="CX320" s="232" t="str">
        <f t="array" ref="CX320">IF(AI320="","",
IF(INDEX(Settings!$H:$H,MATCH(CX$1,Settings!$G:$G,0))=TRUE,
100-100*(AI320-MINIFS(AI:AI,$E:$E,$E320))/(MAXIFS(AI:AI,$E:$E,$E320)-MINIFS(AI:AI,$E:$E,$E320)),
100*(AI320-MINIFS(AI:AI,$E:$E,$E320))/(MAXIFS(AI:AI,$E:$E,$E320)-MINIFS(AI:AI,$E:$E,$E320))))</f>
        <v/>
      </c>
      <c r="CY320" s="232" t="str">
        <f t="array" ref="CY320">IF(AJ320="","",
IF(INDEX(Settings!$H:$H,MATCH(CY$1,Settings!$G:$G,0))=TRUE,
100-100*(AJ320-MINIFS(AJ:AJ,$E:$E,$E320))/(MAXIFS(AJ:AJ,$E:$E,$E320)-MINIFS(AJ:AJ,$E:$E,$E320)),
100*(AJ320-MINIFS(AJ:AJ,$E:$E,$E320))/(MAXIFS(AJ:AJ,$E:$E,$E320)-MINIFS(AJ:AJ,$E:$E,$E320))))</f>
        <v/>
      </c>
      <c r="CZ320" s="232" t="str">
        <f t="array" ref="CZ320">IF(AK320="","",
IF(INDEX(Settings!$H:$H,MATCH(CZ$1,Settings!$G:$G,0))=TRUE,
100-100*(AK320-MINIFS(AK:AK,$E:$E,$E320))/(MAXIFS(AK:AK,$E:$E,$E320)-MINIFS(AK:AK,$E:$E,$E320)),
100*(AK320-MINIFS(AK:AK,$E:$E,$E320))/(MAXIFS(AK:AK,$E:$E,$E320)-MINIFS(AK:AK,$E:$E,$E320))))</f>
        <v/>
      </c>
      <c r="DA320" s="232" t="str">
        <f t="array" ref="DA320">IF(AL320="","",
IF(INDEX(Settings!$H:$H,MATCH(DA$1,Settings!$G:$G,0))=TRUE,
100-100*(AL320-MINIFS(AL:AL,$E:$E,$E320))/(MAXIFS(AL:AL,$E:$E,$E320)-MINIFS(AL:AL,$E:$E,$E320)),
100*(AL320-MINIFS(AL:AL,$E:$E,$E320))/(MAXIFS(AL:AL,$E:$E,$E320)-MINIFS(AL:AL,$E:$E,$E320))))</f>
        <v/>
      </c>
      <c r="DB320" s="232" t="str">
        <f t="array" ref="DB320">IF(AM320="","",
IF(INDEX(Settings!$H:$H,MATCH(DB$1,Settings!$G:$G,0))=TRUE,
100-100*(AM320-MINIFS(AM:AM,$E:$E,$E320))/(MAXIFS(AM:AM,$E:$E,$E320)-MINIFS(AM:AM,$E:$E,$E320)),
100*(AM320-MINIFS(AM:AM,$E:$E,$E320))/(MAXIFS(AM:AM,$E:$E,$E320)-MINIFS(AM:AM,$E:$E,$E320))))</f>
        <v/>
      </c>
      <c r="DC320" s="232" t="str">
        <f t="array" ref="DC320">IF(AN320="","",
IF(INDEX(Settings!$H:$H,MATCH(DC$1,Settings!$G:$G,0))=TRUE,
100-100*(AN320-MINIFS(AN:AN,$E:$E,$E320))/(MAXIFS(AN:AN,$E:$E,$E320)-MINIFS(AN:AN,$E:$E,$E320)),
100*(AN320-MINIFS(AN:AN,$E:$E,$E320))/(MAXIFS(AN:AN,$E:$E,$E320)-MINIFS(AN:AN,$E:$E,$E320))))</f>
        <v/>
      </c>
      <c r="DD320" s="232" t="str">
        <f t="array" ref="DD320">IF(AO320="","",
IF(INDEX(Settings!$H:$H,MATCH(DD$1,Settings!$G:$G,0))=TRUE,
100-100*(AO320-MINIFS(AO:AO,$E:$E,$E320))/(MAXIFS(AO:AO,$E:$E,$E320)-MINIFS(AO:AO,$E:$E,$E320)),
100*(AO320-MINIFS(AO:AO,$E:$E,$E320))/(MAXIFS(AO:AO,$E:$E,$E320)-MINIFS(AO:AO,$E:$E,$E320))))</f>
        <v/>
      </c>
      <c r="DE320" s="232" t="str">
        <f t="array" ref="DE320">IF(AP320="","",
IF(INDEX(Settings!$H:$H,MATCH(DE$1,Settings!$G:$G,0))=TRUE,
100-100*(AP320-MINIFS(AP:AP,$E:$E,$E320))/(MAXIFS(AP:AP,$E:$E,$E320)-MINIFS(AP:AP,$E:$E,$E320)),
100*(AP320-MINIFS(AP:AP,$E:$E,$E320))/(MAXIFS(AP:AP,$E:$E,$E320)-MINIFS(AP:AP,$E:$E,$E320))))</f>
        <v/>
      </c>
      <c r="DF320" s="232" t="str">
        <f t="array" ref="DF320">IF(AQ320="","",
IF(INDEX(Settings!$H:$H,MATCH(DF$1,Settings!$G:$G,0))=TRUE,
100-100*(AQ320-MINIFS(AQ:AQ,$E:$E,$E320))/(MAXIFS(AQ:AQ,$E:$E,$E320)-MINIFS(AQ:AQ,$E:$E,$E320)),
100*(AQ320-MINIFS(AQ:AQ,$E:$E,$E320))/(MAXIFS(AQ:AQ,$E:$E,$E320)-MINIFS(AQ:AQ,$E:$E,$E320))))</f>
        <v/>
      </c>
      <c r="DG320" s="232" t="str">
        <f t="array" ref="DG320">IF(AR320="","",
IF(INDEX(Settings!$H:$H,MATCH(DG$1,Settings!$G:$G,0))=TRUE,
100-100*(AR320-MINIFS(AR:AR,$E:$E,$E320))/(MAXIFS(AR:AR,$E:$E,$E320)-MINIFS(AR:AR,$E:$E,$E320)),
100*(AR320-MINIFS(AR:AR,$E:$E,$E320))/(MAXIFS(AR:AR,$E:$E,$E320)-MINIFS(AR:AR,$E:$E,$E320))))</f>
        <v/>
      </c>
      <c r="DH320" s="232" t="str">
        <f t="array" ref="DH320">IF(AS320="","",
IF(INDEX(Settings!$H:$H,MATCH(DH$1,Settings!$G:$G,0))=TRUE,
100-100*(AS320-MINIFS(AS:AS,$E:$E,$E320))/(MAXIFS(AS:AS,$E:$E,$E320)-MINIFS(AS:AS,$E:$E,$E320)),
100*(AS320-MINIFS(AS:AS,$E:$E,$E320))/(MAXIFS(AS:AS,$E:$E,$E320)-MINIFS(AS:AS,$E:$E,$E320))))</f>
        <v/>
      </c>
      <c r="DI320" s="232" t="str">
        <f t="array" ref="DI320">IF(AT320="","",
IF(INDEX(Settings!$H:$H,MATCH(DI$1,Settings!$G:$G,0))=TRUE,
100-100*(AT320-MINIFS(AT:AT,$E:$E,$E320))/(MAXIFS(AT:AT,$E:$E,$E320)-MINIFS(AT:AT,$E:$E,$E320)),
100*(AT320-MINIFS(AT:AT,$E:$E,$E320))/(MAXIFS(AT:AT,$E:$E,$E320)-MINIFS(AT:AT,$E:$E,$E320))))</f>
        <v/>
      </c>
      <c r="DJ320" s="232" t="str">
        <f t="array" ref="DJ320">IF(AU320="","",
IF(INDEX(Settings!$H:$H,MATCH(DJ$1,Settings!$G:$G,0))=TRUE,
100-100*(AU320-MINIFS(AU:AU,$E:$E,$E320))/(MAXIFS(AU:AU,$E:$E,$E320)-MINIFS(AU:AU,$E:$E,$E320)),
100*(AU320-MINIFS(AU:AU,$E:$E,$E320))/(MAXIFS(AU:AU,$E:$E,$E320)-MINIFS(AU:AU,$E:$E,$E320))))</f>
        <v/>
      </c>
      <c r="DK320" s="232" t="str">
        <f t="array" ref="DK320">IF(AV320="","",
IF(INDEX(Settings!$H:$H,MATCH(DK$1,Settings!$G:$G,0))=TRUE,
100-100*(AV320-MINIFS(AV:AV,$E:$E,$E320))/(MAXIFS(AV:AV,$E:$E,$E320)-MINIFS(AV:AV,$E:$E,$E320)),
100*(AV320-MINIFS(AV:AV,$E:$E,$E320))/(MAXIFS(AV:AV,$E:$E,$E320)-MINIFS(AV:AV,$E:$E,$E320))))</f>
        <v/>
      </c>
      <c r="DL320" s="232" t="str">
        <f t="array" ref="DL320">IF(AW320="","",
IF(INDEX(Settings!$H:$H,MATCH(DL$1,Settings!$G:$G,0))=TRUE,
100-100*(AW320-MINIFS(AW:AW,$E:$E,$E320))/(MAXIFS(AW:AW,$E:$E,$E320)-MINIFS(AW:AW,$E:$E,$E320)),
100*(AW320-MINIFS(AW:AW,$E:$E,$E320))/(MAXIFS(AW:AW,$E:$E,$E320)-MINIFS(AW:AW,$E:$E,$E320))))</f>
        <v/>
      </c>
      <c r="DM320" s="232" t="str">
        <f t="array" ref="DM320">IF(AX320="","",
IF(INDEX(Settings!$H:$H,MATCH(DM$1,Settings!$G:$G,0))=TRUE,
100-100*(AX320-MINIFS(AX:AX,$E:$E,$E320))/(MAXIFS(AX:AX,$E:$E,$E320)-MINIFS(AX:AX,$E:$E,$E320)),
100*(AX320-MINIFS(AX:AX,$E:$E,$E320))/(MAXIFS(AX:AX,$E:$E,$E320)-MINIFS(AX:AX,$E:$E,$E320))))</f>
        <v/>
      </c>
      <c r="DN320" s="232" t="str">
        <f t="array" ref="DN320">IF(AY320="","",
IF(INDEX(Settings!$H:$H,MATCH(DN$1,Settings!$G:$G,0))=TRUE,
100-100*(AY320-MINIFS(AY:AY,$E:$E,$E320))/(MAXIFS(AY:AY,$E:$E,$E320)-MINIFS(AY:AY,$E:$E,$E320)),
100*(AY320-MINIFS(AY:AY,$E:$E,$E320))/(MAXIFS(AY:AY,$E:$E,$E320)-MINIFS(AY:AY,$E:$E,$E320))))</f>
        <v/>
      </c>
      <c r="DO320" s="232" t="str">
        <f t="array" ref="DO320">IF(AZ320="","",
IF(INDEX(Settings!$H:$H,MATCH(DO$1,Settings!$G:$G,0))=TRUE,
100-100*(AZ320-MINIFS(AZ:AZ,$E:$E,$E320))/(MAXIFS(AZ:AZ,$E:$E,$E320)-MINIFS(AZ:AZ,$E:$E,$E320)),
100*(AZ320-MINIFS(AZ:AZ,$E:$E,$E320))/(MAXIFS(AZ:AZ,$E:$E,$E320)-MINIFS(AZ:AZ,$E:$E,$E320))))</f>
        <v/>
      </c>
      <c r="DP320" s="232" t="str">
        <f t="array" ref="DP320">IF(BA320="","",
IF(INDEX(Settings!$H:$H,MATCH(DP$1,Settings!$G:$G,0))=TRUE,
100-100*(BA320-MINIFS(BA:BA,$E:$E,$E320))/(MAXIFS(BA:BA,$E:$E,$E320)-MINIFS(BA:BA,$E:$E,$E320)),
100*(BA320-MINIFS(BA:BA,$E:$E,$E320))/(MAXIFS(BA:BA,$E:$E,$E320)-MINIFS(BA:BA,$E:$E,$E320))))</f>
        <v/>
      </c>
      <c r="DQ320" s="232" t="str">
        <f t="array" ref="DQ320">IF(BB320="","",
IF(INDEX(Settings!$H:$H,MATCH(DQ$1,Settings!$G:$G,0))=TRUE,
100-100*(BB320-MINIFS(BB:BB,$E:$E,$E320))/(MAXIFS(BB:BB,$E:$E,$E320)-MINIFS(BB:BB,$E:$E,$E320)),
100*(BB320-MINIFS(BB:BB,$E:$E,$E320))/(MAXIFS(BB:BB,$E:$E,$E320)-MINIFS(BB:BB,$E:$E,$E320))))</f>
        <v/>
      </c>
      <c r="DR320" s="232" t="str">
        <f t="array" ref="DR320">IF(BC320="","",
IF(INDEX(Settings!$H:$H,MATCH(DR$1,Settings!$G:$G,0))=TRUE,
100-100*(BC320-MINIFS(BC:BC,$E:$E,$E320))/(MAXIFS(BC:BC,$E:$E,$E320)-MINIFS(BC:BC,$E:$E,$E320)),
100*(BC320-MINIFS(BC:BC,$E:$E,$E320))/(MAXIFS(BC:BC,$E:$E,$E320)-MINIFS(BC:BC,$E:$E,$E320))))</f>
        <v/>
      </c>
      <c r="DS320" s="232" t="str">
        <f t="array" ref="DS320">IF(BD320="","",
IF(INDEX(Settings!$H:$H,MATCH(DS$1,Settings!$G:$G,0))=TRUE,
100-100*(BD320-MINIFS(BD:BD,$E:$E,$E320))/(MAXIFS(BD:BD,$E:$E,$E320)-MINIFS(BD:BD,$E:$E,$E320)),
100*(BD320-MINIFS(BD:BD,$E:$E,$E320))/(MAXIFS(BD:BD,$E:$E,$E320)-MINIFS(BD:BD,$E:$E,$E320))))</f>
        <v/>
      </c>
      <c r="DT320" s="232" t="str">
        <f t="array" ref="DT320">IF(BE320="","",
IF(INDEX(Settings!$H:$H,MATCH(DT$1,Settings!$G:$G,0))=TRUE,
100-100*(BE320-MINIFS(BE:BE,$E:$E,$E320))/(MAXIFS(BE:BE,$E:$E,$E320)-MINIFS(BE:BE,$E:$E,$E320)),
100*(BE320-MINIFS(BE:BE,$E:$E,$E320))/(MAXIFS(BE:BE,$E:$E,$E320)-MINIFS(BE:BE,$E:$E,$E320))))</f>
        <v/>
      </c>
      <c r="DU320" s="232" t="str">
        <f t="array" ref="DU320">IF(BF320="","",
IF(INDEX(Settings!$H:$H,MATCH(DU$1,Settings!$G:$G,0))=TRUE,
100-100*(BF320-MINIFS(BF:BF,$E:$E,$E320))/(MAXIFS(BF:BF,$E:$E,$E320)-MINIFS(BF:BF,$E:$E,$E320)),
100*(BF320-MINIFS(BF:BF,$E:$E,$E320))/(MAXIFS(BF:BF,$E:$E,$E320)-MINIFS(BF:BF,$E:$E,$E320))))</f>
        <v/>
      </c>
      <c r="DV320" s="232" t="str">
        <f t="array" ref="DV320">IF(BG320="","",
IF(INDEX(Settings!$H:$H,MATCH(DV$1,Settings!$G:$G,0))=TRUE,
100-100*(BG320-MINIFS(BG:BG,$E:$E,$E320))/(MAXIFS(BG:BG,$E:$E,$E320)-MINIFS(BG:BG,$E:$E,$E320)),
100*(BG320-MINIFS(BG:BG,$E:$E,$E320))/(MAXIFS(BG:BG,$E:$E,$E320)-MINIFS(BG:BG,$E:$E,$E320))))</f>
        <v/>
      </c>
      <c r="DW320" s="232" t="str">
        <f t="array" ref="DW320">IF(BH320="","",
IF(INDEX(Settings!$H:$H,MATCH(DW$1,Settings!$G:$G,0))=TRUE,
100-100*(BH320-MINIFS(BH:BH,$E:$E,$E320))/(MAXIFS(BH:BH,$E:$E,$E320)-MINIFS(BH:BH,$E:$E,$E320)),
100*(BH320-MINIFS(BH:BH,$E:$E,$E320))/(MAXIFS(BH:BH,$E:$E,$E320)-MINIFS(BH:BH,$E:$E,$E320))))</f>
        <v/>
      </c>
      <c r="DX320" s="232" t="str">
        <f t="array" ref="DX320">IF(BI320="","",
IF(INDEX(Settings!$H:$H,MATCH(DX$1,Settings!$G:$G,0))=TRUE,
100-100*(BI320-MINIFS(BI:BI,$E:$E,$E320))/(MAXIFS(BI:BI,$E:$E,$E320)-MINIFS(BI:BI,$E:$E,$E320)),
100*(BI320-MINIFS(BI:BI,$E:$E,$E320))/(MAXIFS(BI:BI,$E:$E,$E320)-MINIFS(BI:BI,$E:$E,$E320))))</f>
        <v/>
      </c>
      <c r="DY320" s="232" t="str">
        <f t="array" ref="DY320">IF(BJ320="","",
IF(INDEX(Settings!$H:$H,MATCH(DY$1,Settings!$G:$G,0))=TRUE,
100-100*(BJ320-MINIFS(BJ:BJ,$E:$E,$E320))/(MAXIFS(BJ:BJ,$E:$E,$E320)-MINIFS(BJ:BJ,$E:$E,$E320)),
100*(BJ320-MINIFS(BJ:BJ,$E:$E,$E320))/(MAXIFS(BJ:BJ,$E:$E,$E320)-MINIFS(BJ:BJ,$E:$E,$E320))))</f>
        <v/>
      </c>
      <c r="DZ320" s="234"/>
      <c r="EA320" s="234"/>
      <c r="EB320" s="234" t="str">
        <f t="shared" si="8"/>
        <v/>
      </c>
      <c r="EC320" s="234" t="str">
        <f t="shared" si="9"/>
        <v/>
      </c>
      <c r="ED320" s="234" t="str">
        <f t="shared" si="10"/>
        <v/>
      </c>
      <c r="EE320" s="234" t="str">
        <f t="shared" si="11"/>
        <v/>
      </c>
      <c r="EF320" s="234" t="str">
        <f t="shared" si="12"/>
        <v/>
      </c>
      <c r="EG320" s="234" t="str">
        <f t="shared" si="13"/>
        <v/>
      </c>
      <c r="EH320" s="234"/>
      <c r="EI320" s="234"/>
      <c r="EJ320" s="234"/>
      <c r="EK320" s="234"/>
      <c r="EL320" s="234"/>
      <c r="EM320" s="234"/>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3" t="str">
        <f t="shared" si="14"/>
        <v/>
      </c>
      <c r="N321" s="49"/>
      <c r="O321" s="49"/>
      <c r="P321" s="49"/>
      <c r="Q321" s="49"/>
      <c r="R321" s="49"/>
      <c r="S321" s="222" t="str">
        <f>IFERROR(VLOOKUP(AF321, 'YOYO IR Scores'!A:C, 3, FALSE), "")
</f>
        <v/>
      </c>
      <c r="T321" s="49"/>
      <c r="U321" s="49"/>
      <c r="V321" s="49"/>
      <c r="W321" s="49"/>
      <c r="X321" s="224" t="str">
        <f t="shared" si="4"/>
        <v/>
      </c>
      <c r="Y321" s="225" t="str">
        <f t="shared" si="5"/>
        <v/>
      </c>
      <c r="Z321" s="225" t="str">
        <f t="shared" si="6"/>
        <v/>
      </c>
      <c r="AA321" s="224" t="str">
        <f t="shared" si="7"/>
        <v/>
      </c>
      <c r="AB321" s="223"/>
      <c r="AC321" s="223"/>
      <c r="AD321" s="223"/>
      <c r="AE321" s="223" t="str">
        <f>IFERROR(VLOOKUP(AF321, 'YOYO IR Scores'!A:C, 2, FALSE), "")</f>
        <v/>
      </c>
      <c r="AF321" s="223"/>
      <c r="AG321" s="223"/>
      <c r="AH321" s="223"/>
      <c r="AI321" s="223"/>
      <c r="AJ321" s="223"/>
      <c r="AK321" s="223"/>
      <c r="AL321" s="223"/>
      <c r="AM321" s="223"/>
      <c r="AN321" s="223"/>
      <c r="AO321" s="223"/>
      <c r="AP321" s="223"/>
      <c r="AQ321" s="223"/>
      <c r="AR321" s="223"/>
      <c r="AS321" s="223"/>
      <c r="AT321" s="223"/>
      <c r="AU321" s="223"/>
      <c r="AV321" s="223"/>
      <c r="AW321" s="223"/>
      <c r="AX321" s="223"/>
      <c r="AY321" s="223"/>
      <c r="AZ321" s="223"/>
      <c r="BA321" s="223"/>
      <c r="BB321" s="223"/>
      <c r="BC321" s="223"/>
      <c r="BD321" s="223"/>
      <c r="BE321" s="223"/>
      <c r="BF321" s="223"/>
      <c r="BG321" s="223"/>
      <c r="BH321" s="223"/>
      <c r="BI321" s="223"/>
      <c r="BJ321" s="223"/>
      <c r="BK321" s="223" t="str">
        <f t="array" ref="BK321">IF(J321="","",
IF(INDEX(Settings!$H:$H,MATCH(BY$1,Settings!$G:$G,0))=TRUE,
100-100*(J321-MIN(J:J))/(MAX(J:J)-MIN(J:J)),
100*(J321-MIN(J:J))/(MAX(J:J)-MIN(J:J))))</f>
        <v/>
      </c>
      <c r="BL321" s="223" t="str">
        <f t="array" ref="BL321">IF(J321="","",
IF(INDEX(Settings!$H:$H,MATCH(BY$1,Settings!$G:$G,0))=TRUE,
100-100*(J321-MINIFS(J:J,$E:$E,$E321))/(MAXIFS(J:J,$E:$E,$E321)-MINIFS(J:J,$E:$E,$E321)),
100*(J321-MINIFS(J:J,$E:$E,$E321))/(MAXIFS(J:J,$E:$E,$E321)-MINIFS(J:J,$E:$E,$E321))))</f>
        <v/>
      </c>
      <c r="BM321" s="223"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4" t="str">
        <f t="array" ref="BQ321">IF(J321="","",
IF(INDEX(Settings!$H:$H,MATCH(BY$1,Settings!$G:$G,0))=TRUE,
-1*(J321-AVERAGE(J:J))/STDEV(J:J),
(J321-AVERAGE(J:J))/STDEV(J:J)))</f>
        <v/>
      </c>
      <c r="BR321" s="224" t="str">
        <f>IFERROR(__xludf.DUMMYFUNCTION("IF(J321="""","""",
IF(INDEX(Settings!$H:$H,MATCH(BY$1,Settings!$G:$G,0))=TRUE,
-1*(J321-AVERAGEIFS(J:J,$E:$E,$E321))/STDEV(FILTER(J:J,$E:$E=$E321)),
(J321-AVERAGEIFS(J:J,$E:$E,$E321))/STDEV(FILTER(J:J,$E:$E=$E321))))"),"")</f>
        <v/>
      </c>
      <c r="BS321" s="224"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3" t="str">
        <f t="array" ref="BY321">IF(J321="","",
IF(INDEX(Settings!$H:$H,MATCH(BY$1,Settings!$G:$G,0))=TRUE,
100-100*(J321-MINIFS(J:J,$E:$E,$E321))/(MAXIFS(J:J,$E:$E,$E321)-MINIFS(J:J,$E:$E,$E321)),
100*(J321-MINIFS(J:J,$E:$E,$E321))/(MAXIFS(J:J,$E:$E,$E321)-MINIFS(J:J,$E:$E,$E321))))</f>
        <v/>
      </c>
      <c r="BZ321" s="223" t="str">
        <f t="array" ref="BZ321">IF(K321="","",
IF(INDEX(Settings!$H:$H,MATCH(BZ$1,Settings!$G:$G,0))=TRUE,
100-100*(K321-MINIFS(K:K,$E:$E,$E321))/(MAXIFS(K:K,$E:$E,$E321)-MINIFS(K:K,$E:$E,$E321)),
100*(K321-MINIFS(K:K,$E:$E,$E321))/(MAXIFS(K:K,$E:$E,$E321)-MINIFS(K:K,$E:$E,$E321))))</f>
        <v/>
      </c>
      <c r="CA321" s="223" t="str">
        <f t="array" ref="CA321">IF(L321="","",
IF(INDEX(Settings!$H:$H,MATCH(CA$1,Settings!$G:$G,0))=TRUE,
100-100*(L321-MINIFS(L:L,$E:$E,$E321))/(MAXIFS(L:L,$E:$E,$E321)-MINIFS(L:L,$E:$E,$E321)),
100*(L321-MINIFS(L:L,$E:$E,$E321))/(MAXIFS(L:L,$E:$E,$E321)-MINIFS(L:L,$E:$E,$E321))))</f>
        <v/>
      </c>
      <c r="CB321" s="223" t="str">
        <f t="array" ref="CB321">IF(M321="","",
IF(INDEX(Settings!$H:$H,MATCH(CB$1,Settings!$G:$G,0))=TRUE,
100-100*(M321-MINIFS(M:M,$E:$E,$E321))/(MAXIFS(M:M,$E:$E,$E321)-MINIFS(M:M,$E:$E,$E321)),
100*(M321-MINIFS(M:M,$E:$E,$E321))/(MAXIFS(M:M,$E:$E,$E321)-MINIFS(M:M,$E:$E,$E321))))</f>
        <v/>
      </c>
      <c r="CC321" s="223" t="str">
        <f t="array" ref="CC321">IF(N321="","",
IF(INDEX(Settings!$H:$H,MATCH(CC$1,Settings!$G:$G,0))=TRUE,
100-100*(N321-MINIFS(N:N,$E:$E,$E321))/(MAXIFS(N:N,$E:$E,$E321)-MINIFS(N:N,$E:$E,$E321)),
100*(N321-MINIFS(N:N,$E:$E,$E321))/(MAXIFS(N:N,$E:$E,$E321)-MINIFS(N:N,$E:$E,$E321))))</f>
        <v/>
      </c>
      <c r="CD321" s="223" t="str">
        <f t="array" ref="CD321">IF(O321="","",
IF(INDEX(Settings!$H:$H,MATCH(CD$1,Settings!$G:$G,0))=TRUE,
100-100*(O321-MINIFS(O:O,$E:$E,$E321))/(MAXIFS(O:O,$E:$E,$E321)-MINIFS(O:O,$E:$E,$E321)),
100*(O321-MINIFS(O:O,$E:$E,$E321))/(MAXIFS(O:O,$E:$E,$E321)-MINIFS(O:O,$E:$E,$E321))))</f>
        <v/>
      </c>
      <c r="CE321" s="223" t="str">
        <f t="array" ref="CE321">IF(P321="","",
IF(INDEX(Settings!$H:$H,MATCH(CE$1,Settings!$G:$G,0))=TRUE,
100-100*(P321-MINIFS(P:P,$E:$E,$E321))/(MAXIFS(P:P,$E:$E,$E321)-MINIFS(P:P,$E:$E,$E321)),
100*(P321-MINIFS(P:P,$E:$E,$E321))/(MAXIFS(P:P,$E:$E,$E321)-MINIFS(P:P,$E:$E,$E321))))</f>
        <v/>
      </c>
      <c r="CF321" s="223" t="str">
        <f t="array" ref="CF321">IF(Q321="","",
IF(INDEX(Settings!$H:$H,MATCH(CF$1,Settings!$G:$G,0))=TRUE,
100-100*(Q321-MINIFS(Q:Q,$E:$E,$E321))/(MAXIFS(Q:Q,$E:$E,$E321)-MINIFS(Q:Q,$E:$E,$E321)),
100*(Q321-MINIFS(Q:Q,$E:$E,$E321))/(MAXIFS(Q:Q,$E:$E,$E321)-MINIFS(Q:Q,$E:$E,$E321))))</f>
        <v/>
      </c>
      <c r="CG321" s="223" t="str">
        <f t="array" ref="CG321">IF(R321="","",
IF(INDEX(Settings!$H:$H,MATCH(CG$1,Settings!$G:$G,0))=TRUE,
100-100*(R321-MINIFS(R:R,$E:$E,$E321))/(MAXIFS(R:R,$E:$E,$E321)-MINIFS(R:R,$E:$E,$E321)),
100*(R321-MINIFS(R:R,$E:$E,$E321))/(MAXIFS(R:R,$E:$E,$E321)-MINIFS(R:R,$E:$E,$E321))))</f>
        <v/>
      </c>
      <c r="CH321" s="223" t="str">
        <f t="array" ref="CH321">IF(S321="","",
IF(INDEX(Settings!$H:$H,MATCH(CH$1,Settings!$G:$G,0))=TRUE,
100-100*(S321-MINIFS(S:S,$E:$E,$E321))/(MAXIFS(S:S,$E:$E,$E321)-MINIFS(S:S,$E:$E,$E321)),
100*(S321-MINIFS(S:S,$E:$E,$E321))/(MAXIFS(S:S,$E:$E,$E321)-MINIFS(S:S,$E:$E,$E321))))</f>
        <v/>
      </c>
      <c r="CI321" s="223" t="str">
        <f t="array" ref="CI321">IF(T321="","",
IF(INDEX(Settings!$H:$H,MATCH(CI$1,Settings!$G:$G,0))=TRUE,
100-100*(T321-MINIFS(T:T,$E:$E,$E321))/(MAXIFS(T:T,$E:$E,$E321)-MINIFS(T:T,$E:$E,$E321)),
100*(T321-MINIFS(T:T,$E:$E,$E321))/(MAXIFS(T:T,$E:$E,$E321)-MINIFS(T:T,$E:$E,$E321))))</f>
        <v/>
      </c>
      <c r="CJ321" s="223" t="str">
        <f t="array" ref="CJ321">IF(U321="","",
IF(INDEX(Settings!$H:$H,MATCH(CJ$1,Settings!$G:$G,0))=TRUE,
100-100*(U321-MINIFS(U:U,$E:$E,$E321))/(MAXIFS(U:U,$E:$E,$E321)-MINIFS(U:U,$E:$E,$E321)),
100*(U321-MINIFS(U:U,$E:$E,$E321))/(MAXIFS(U:U,$E:$E,$E321)-MINIFS(U:U,$E:$E,$E321))))</f>
        <v/>
      </c>
      <c r="CK321" s="223" t="str">
        <f t="array" ref="CK321">IF(V321="","",
IF(INDEX(Settings!$H:$H,MATCH(CK$1,Settings!$G:$G,0))=TRUE,
100-100*(V321-MINIFS(V:V,$E:$E,$E321))/(MAXIFS(V:V,$E:$E,$E321)-MINIFS(V:V,$E:$E,$E321)),
100*(V321-MINIFS(V:V,$E:$E,$E321))/(MAXIFS(V:V,$E:$E,$E321)-MINIFS(V:V,$E:$E,$E321))))</f>
        <v/>
      </c>
      <c r="CL321" s="223" t="str">
        <f t="array" ref="CL321">IF(W321="","",
IF(INDEX(Settings!$H:$H,MATCH(CL$1,Settings!$G:$G,0))=TRUE,
100-100*(W321-MINIFS(W:W,$E:$E,$E321))/(MAXIFS(W:W,$E:$E,$E321)-MINIFS(W:W,$E:$E,$E321)),
100*(W321-MINIFS(W:W,$E:$E,$E321))/(MAXIFS(W:W,$E:$E,$E321)-MINIFS(W:W,$E:$E,$E321))))</f>
        <v/>
      </c>
      <c r="CM321" s="223" t="str">
        <f t="array" ref="CM321">IF(X321="","",
IF(INDEX(Settings!$H:$H,MATCH(CM$1,Settings!$G:$G,0))=TRUE,
100-100*(X321-MINIFS(X:X,$E:$E,$E321))/(MAXIFS(X:X,$E:$E,$E321)-MINIFS(X:X,$E:$E,$E321)),
100*(X321-MINIFS(X:X,$E:$E,$E321))/(MAXIFS(X:X,$E:$E,$E321)-MINIFS(X:X,$E:$E,$E321))))</f>
        <v/>
      </c>
      <c r="CN321" s="223" t="str">
        <f t="array" ref="CN321">IF(Y321="","",
IF(INDEX(Settings!$H:$H,MATCH(CN$1,Settings!$G:$G,0))=TRUE,
100-100*(Y321-MINIFS(Y:Y,$E:$E,$E321))/(MAXIFS(Y:Y,$E:$E,$E321)-MINIFS(Y:Y,$E:$E,$E321)),
100*(Y321-MINIFS(Y:Y,$E:$E,$E321))/(MAXIFS(Y:Y,$E:$E,$E321)-MINIFS(Y:Y,$E:$E,$E321))))</f>
        <v/>
      </c>
      <c r="CO321" s="223" t="str">
        <f t="array" ref="CO321">IF(Z321="","",
IF(INDEX(Settings!$H:$H,MATCH(CO$1,Settings!$G:$G,0))=TRUE,
100-100*(Z321-MINIFS(Z:Z,$E:$E,$E321))/(MAXIFS(Z:Z,$E:$E,$E321)-MINIFS(Z:Z,$E:$E,$E321)),
100*(Z321-MINIFS(Z:Z,$E:$E,$E321))/(MAXIFS(Z:Z,$E:$E,$E321)-MINIFS(Z:Z,$E:$E,$E321))))</f>
        <v/>
      </c>
      <c r="CP321" s="223" t="str">
        <f t="array" ref="CP321">IF(AA321="","",
IF(INDEX(Settings!$H:$H,MATCH(CP$1,Settings!$G:$G,0))=TRUE,
100-100*(AA321-MINIFS(AA:AA,$E:$E,$E321))/(MAXIFS(AA:AA,$E:$E,$E321)-MINIFS(AA:AA,$E:$E,$E321)),
100*(AA321-MINIFS(AA:AA,$E:$E,$E321))/(MAXIFS(AA:AA,$E:$E,$E321)-MINIFS(AA:AA,$E:$E,$E321))))</f>
        <v/>
      </c>
      <c r="CQ321" s="223" t="str">
        <f t="array" ref="CQ321">IF(AB321="","",
IF(INDEX(Settings!$H:$H,MATCH(CQ$1,Settings!$G:$G,0))=TRUE,
100-100*(AB321-MINIFS(AB:AB,$E:$E,$E321))/(MAXIFS(AB:AB,$E:$E,$E321)-MINIFS(AB:AB,$E:$E,$E321)),
100*(AB321-MINIFS(AB:AB,$E:$E,$E321))/(MAXIFS(AB:AB,$E:$E,$E321)-MINIFS(AB:AB,$E:$E,$E321))))</f>
        <v/>
      </c>
      <c r="CR321" s="223" t="str">
        <f t="array" ref="CR321">IF(AC321="","",
IF(INDEX(Settings!$H:$H,MATCH(CR$1,Settings!$G:$G,0))=TRUE,
100-100*(AC321-MINIFS(AC:AC,$E:$E,$E321))/(MAXIFS(AC:AC,$E:$E,$E321)-MINIFS(AC:AC,$E:$E,$E321)),
100*(AC321-MINIFS(AC:AC,$E:$E,$E321))/(MAXIFS(AC:AC,$E:$E,$E321)-MINIFS(AC:AC,$E:$E,$E321))))</f>
        <v/>
      </c>
      <c r="CS321" s="223" t="str">
        <f t="array" ref="CS321">IF(AD321="","",
IF(INDEX(Settings!$H:$H,MATCH(CS$1,Settings!$G:$G,0))=TRUE,
100-100*(AD321-MINIFS(AD:AD,$E:$E,$E321))/(MAXIFS(AD:AD,$E:$E,$E321)-MINIFS(AD:AD,$E:$E,$E321)),
100*(AD321-MINIFS(AD:AD,$E:$E,$E321))/(MAXIFS(AD:AD,$E:$E,$E321)-MINIFS(AD:AD,$E:$E,$E321))))</f>
        <v/>
      </c>
      <c r="CT321" s="223" t="str">
        <f t="array" ref="CT321">IF(AE321="","",
IF(INDEX(Settings!$H:$H,MATCH(CT$1,Settings!$G:$G,0))=TRUE,
100-100*(AE321-MINIFS(AE:AE,$E:$E,$E321))/(MAXIFS(AE:AE,$E:$E,$E321)-MINIFS(AE:AE,$E:$E,$E321)),
100*(AE321-MINIFS(AE:AE,$E:$E,$E321))/(MAXIFS(AE:AE,$E:$E,$E321)-MINIFS(AE:AE,$E:$E,$E321))))</f>
        <v/>
      </c>
      <c r="CU321" s="223" t="str">
        <f t="array" ref="CU321">IF(AF321="","",
IF(INDEX(Settings!$H:$H,MATCH(CU$1,Settings!$G:$G,0))=TRUE,
100-100*(AF321-MINIFS(AF:AF,$E:$E,$E321))/(MAXIFS(AF:AF,$E:$E,$E321)-MINIFS(AF:AF,$E:$E,$E321)),
100*(AF321-MINIFS(AF:AF,$E:$E,$E321))/(MAXIFS(AF:AF,$E:$E,$E321)-MINIFS(AF:AF,$E:$E,$E321))))</f>
        <v/>
      </c>
      <c r="CV321" s="223" t="str">
        <f t="array" ref="CV321">IF(AG321="","",
IF(INDEX(Settings!$H:$H,MATCH(CV$1,Settings!$G:$G,0))=TRUE,
100-100*(AG321-MINIFS(AG:AG,$E:$E,$E321))/(MAXIFS(AG:AG,$E:$E,$E321)-MINIFS(AG:AG,$E:$E,$E321)),
100*(AG321-MINIFS(AG:AG,$E:$E,$E321))/(MAXIFS(AG:AG,$E:$E,$E321)-MINIFS(AG:AG,$E:$E,$E321))))</f>
        <v/>
      </c>
      <c r="CW321" s="223" t="str">
        <f t="array" ref="CW321">IF(AH321="","",
IF(INDEX(Settings!$H:$H,MATCH(CW$1,Settings!$G:$G,0))=TRUE,
100-100*(AH321-MINIFS(AH:AH,$E:$E,$E321))/(MAXIFS(AH:AH,$E:$E,$E321)-MINIFS(AH:AH,$E:$E,$E321)),
100*(AH321-MINIFS(AH:AH,$E:$E,$E321))/(MAXIFS(AH:AH,$E:$E,$E321)-MINIFS(AH:AH,$E:$E,$E321))))</f>
        <v/>
      </c>
      <c r="CX321" s="223" t="str">
        <f t="array" ref="CX321">IF(AI321="","",
IF(INDEX(Settings!$H:$H,MATCH(CX$1,Settings!$G:$G,0))=TRUE,
100-100*(AI321-MINIFS(AI:AI,$E:$E,$E321))/(MAXIFS(AI:AI,$E:$E,$E321)-MINIFS(AI:AI,$E:$E,$E321)),
100*(AI321-MINIFS(AI:AI,$E:$E,$E321))/(MAXIFS(AI:AI,$E:$E,$E321)-MINIFS(AI:AI,$E:$E,$E321))))</f>
        <v/>
      </c>
      <c r="CY321" s="223" t="str">
        <f t="array" ref="CY321">IF(AJ321="","",
IF(INDEX(Settings!$H:$H,MATCH(CY$1,Settings!$G:$G,0))=TRUE,
100-100*(AJ321-MINIFS(AJ:AJ,$E:$E,$E321))/(MAXIFS(AJ:AJ,$E:$E,$E321)-MINIFS(AJ:AJ,$E:$E,$E321)),
100*(AJ321-MINIFS(AJ:AJ,$E:$E,$E321))/(MAXIFS(AJ:AJ,$E:$E,$E321)-MINIFS(AJ:AJ,$E:$E,$E321))))</f>
        <v/>
      </c>
      <c r="CZ321" s="223" t="str">
        <f t="array" ref="CZ321">IF(AK321="","",
IF(INDEX(Settings!$H:$H,MATCH(CZ$1,Settings!$G:$G,0))=TRUE,
100-100*(AK321-MINIFS(AK:AK,$E:$E,$E321))/(MAXIFS(AK:AK,$E:$E,$E321)-MINIFS(AK:AK,$E:$E,$E321)),
100*(AK321-MINIFS(AK:AK,$E:$E,$E321))/(MAXIFS(AK:AK,$E:$E,$E321)-MINIFS(AK:AK,$E:$E,$E321))))</f>
        <v/>
      </c>
      <c r="DA321" s="223" t="str">
        <f t="array" ref="DA321">IF(AL321="","",
IF(INDEX(Settings!$H:$H,MATCH(DA$1,Settings!$G:$G,0))=TRUE,
100-100*(AL321-MINIFS(AL:AL,$E:$E,$E321))/(MAXIFS(AL:AL,$E:$E,$E321)-MINIFS(AL:AL,$E:$E,$E321)),
100*(AL321-MINIFS(AL:AL,$E:$E,$E321))/(MAXIFS(AL:AL,$E:$E,$E321)-MINIFS(AL:AL,$E:$E,$E321))))</f>
        <v/>
      </c>
      <c r="DB321" s="223" t="str">
        <f t="array" ref="DB321">IF(AM321="","",
IF(INDEX(Settings!$H:$H,MATCH(DB$1,Settings!$G:$G,0))=TRUE,
100-100*(AM321-MINIFS(AM:AM,$E:$E,$E321))/(MAXIFS(AM:AM,$E:$E,$E321)-MINIFS(AM:AM,$E:$E,$E321)),
100*(AM321-MINIFS(AM:AM,$E:$E,$E321))/(MAXIFS(AM:AM,$E:$E,$E321)-MINIFS(AM:AM,$E:$E,$E321))))</f>
        <v/>
      </c>
      <c r="DC321" s="223" t="str">
        <f t="array" ref="DC321">IF(AN321="","",
IF(INDEX(Settings!$H:$H,MATCH(DC$1,Settings!$G:$G,0))=TRUE,
100-100*(AN321-MINIFS(AN:AN,$E:$E,$E321))/(MAXIFS(AN:AN,$E:$E,$E321)-MINIFS(AN:AN,$E:$E,$E321)),
100*(AN321-MINIFS(AN:AN,$E:$E,$E321))/(MAXIFS(AN:AN,$E:$E,$E321)-MINIFS(AN:AN,$E:$E,$E321))))</f>
        <v/>
      </c>
      <c r="DD321" s="223" t="str">
        <f t="array" ref="DD321">IF(AO321="","",
IF(INDEX(Settings!$H:$H,MATCH(DD$1,Settings!$G:$G,0))=TRUE,
100-100*(AO321-MINIFS(AO:AO,$E:$E,$E321))/(MAXIFS(AO:AO,$E:$E,$E321)-MINIFS(AO:AO,$E:$E,$E321)),
100*(AO321-MINIFS(AO:AO,$E:$E,$E321))/(MAXIFS(AO:AO,$E:$E,$E321)-MINIFS(AO:AO,$E:$E,$E321))))</f>
        <v/>
      </c>
      <c r="DE321" s="223" t="str">
        <f t="array" ref="DE321">IF(AP321="","",
IF(INDEX(Settings!$H:$H,MATCH(DE$1,Settings!$G:$G,0))=TRUE,
100-100*(AP321-MINIFS(AP:AP,$E:$E,$E321))/(MAXIFS(AP:AP,$E:$E,$E321)-MINIFS(AP:AP,$E:$E,$E321)),
100*(AP321-MINIFS(AP:AP,$E:$E,$E321))/(MAXIFS(AP:AP,$E:$E,$E321)-MINIFS(AP:AP,$E:$E,$E321))))</f>
        <v/>
      </c>
      <c r="DF321" s="223" t="str">
        <f t="array" ref="DF321">IF(AQ321="","",
IF(INDEX(Settings!$H:$H,MATCH(DF$1,Settings!$G:$G,0))=TRUE,
100-100*(AQ321-MINIFS(AQ:AQ,$E:$E,$E321))/(MAXIFS(AQ:AQ,$E:$E,$E321)-MINIFS(AQ:AQ,$E:$E,$E321)),
100*(AQ321-MINIFS(AQ:AQ,$E:$E,$E321))/(MAXIFS(AQ:AQ,$E:$E,$E321)-MINIFS(AQ:AQ,$E:$E,$E321))))</f>
        <v/>
      </c>
      <c r="DG321" s="223" t="str">
        <f t="array" ref="DG321">IF(AR321="","",
IF(INDEX(Settings!$H:$H,MATCH(DG$1,Settings!$G:$G,0))=TRUE,
100-100*(AR321-MINIFS(AR:AR,$E:$E,$E321))/(MAXIFS(AR:AR,$E:$E,$E321)-MINIFS(AR:AR,$E:$E,$E321)),
100*(AR321-MINIFS(AR:AR,$E:$E,$E321))/(MAXIFS(AR:AR,$E:$E,$E321)-MINIFS(AR:AR,$E:$E,$E321))))</f>
        <v/>
      </c>
      <c r="DH321" s="223" t="str">
        <f t="array" ref="DH321">IF(AS321="","",
IF(INDEX(Settings!$H:$H,MATCH(DH$1,Settings!$G:$G,0))=TRUE,
100-100*(AS321-MINIFS(AS:AS,$E:$E,$E321))/(MAXIFS(AS:AS,$E:$E,$E321)-MINIFS(AS:AS,$E:$E,$E321)),
100*(AS321-MINIFS(AS:AS,$E:$E,$E321))/(MAXIFS(AS:AS,$E:$E,$E321)-MINIFS(AS:AS,$E:$E,$E321))))</f>
        <v/>
      </c>
      <c r="DI321" s="223" t="str">
        <f t="array" ref="DI321">IF(AT321="","",
IF(INDEX(Settings!$H:$H,MATCH(DI$1,Settings!$G:$G,0))=TRUE,
100-100*(AT321-MINIFS(AT:AT,$E:$E,$E321))/(MAXIFS(AT:AT,$E:$E,$E321)-MINIFS(AT:AT,$E:$E,$E321)),
100*(AT321-MINIFS(AT:AT,$E:$E,$E321))/(MAXIFS(AT:AT,$E:$E,$E321)-MINIFS(AT:AT,$E:$E,$E321))))</f>
        <v/>
      </c>
      <c r="DJ321" s="223" t="str">
        <f t="array" ref="DJ321">IF(AU321="","",
IF(INDEX(Settings!$H:$H,MATCH(DJ$1,Settings!$G:$G,0))=TRUE,
100-100*(AU321-MINIFS(AU:AU,$E:$E,$E321))/(MAXIFS(AU:AU,$E:$E,$E321)-MINIFS(AU:AU,$E:$E,$E321)),
100*(AU321-MINIFS(AU:AU,$E:$E,$E321))/(MAXIFS(AU:AU,$E:$E,$E321)-MINIFS(AU:AU,$E:$E,$E321))))</f>
        <v/>
      </c>
      <c r="DK321" s="223" t="str">
        <f t="array" ref="DK321">IF(AV321="","",
IF(INDEX(Settings!$H:$H,MATCH(DK$1,Settings!$G:$G,0))=TRUE,
100-100*(AV321-MINIFS(AV:AV,$E:$E,$E321))/(MAXIFS(AV:AV,$E:$E,$E321)-MINIFS(AV:AV,$E:$E,$E321)),
100*(AV321-MINIFS(AV:AV,$E:$E,$E321))/(MAXIFS(AV:AV,$E:$E,$E321)-MINIFS(AV:AV,$E:$E,$E321))))</f>
        <v/>
      </c>
      <c r="DL321" s="223" t="str">
        <f t="array" ref="DL321">IF(AW321="","",
IF(INDEX(Settings!$H:$H,MATCH(DL$1,Settings!$G:$G,0))=TRUE,
100-100*(AW321-MINIFS(AW:AW,$E:$E,$E321))/(MAXIFS(AW:AW,$E:$E,$E321)-MINIFS(AW:AW,$E:$E,$E321)),
100*(AW321-MINIFS(AW:AW,$E:$E,$E321))/(MAXIFS(AW:AW,$E:$E,$E321)-MINIFS(AW:AW,$E:$E,$E321))))</f>
        <v/>
      </c>
      <c r="DM321" s="223" t="str">
        <f t="array" ref="DM321">IF(AX321="","",
IF(INDEX(Settings!$H:$H,MATCH(DM$1,Settings!$G:$G,0))=TRUE,
100-100*(AX321-MINIFS(AX:AX,$E:$E,$E321))/(MAXIFS(AX:AX,$E:$E,$E321)-MINIFS(AX:AX,$E:$E,$E321)),
100*(AX321-MINIFS(AX:AX,$E:$E,$E321))/(MAXIFS(AX:AX,$E:$E,$E321)-MINIFS(AX:AX,$E:$E,$E321))))</f>
        <v/>
      </c>
      <c r="DN321" s="223" t="str">
        <f t="array" ref="DN321">IF(AY321="","",
IF(INDEX(Settings!$H:$H,MATCH(DN$1,Settings!$G:$G,0))=TRUE,
100-100*(AY321-MINIFS(AY:AY,$E:$E,$E321))/(MAXIFS(AY:AY,$E:$E,$E321)-MINIFS(AY:AY,$E:$E,$E321)),
100*(AY321-MINIFS(AY:AY,$E:$E,$E321))/(MAXIFS(AY:AY,$E:$E,$E321)-MINIFS(AY:AY,$E:$E,$E321))))</f>
        <v/>
      </c>
      <c r="DO321" s="223" t="str">
        <f t="array" ref="DO321">IF(AZ321="","",
IF(INDEX(Settings!$H:$H,MATCH(DO$1,Settings!$G:$G,0))=TRUE,
100-100*(AZ321-MINIFS(AZ:AZ,$E:$E,$E321))/(MAXIFS(AZ:AZ,$E:$E,$E321)-MINIFS(AZ:AZ,$E:$E,$E321)),
100*(AZ321-MINIFS(AZ:AZ,$E:$E,$E321))/(MAXIFS(AZ:AZ,$E:$E,$E321)-MINIFS(AZ:AZ,$E:$E,$E321))))</f>
        <v/>
      </c>
      <c r="DP321" s="223" t="str">
        <f t="array" ref="DP321">IF(BA321="","",
IF(INDEX(Settings!$H:$H,MATCH(DP$1,Settings!$G:$G,0))=TRUE,
100-100*(BA321-MINIFS(BA:BA,$E:$E,$E321))/(MAXIFS(BA:BA,$E:$E,$E321)-MINIFS(BA:BA,$E:$E,$E321)),
100*(BA321-MINIFS(BA:BA,$E:$E,$E321))/(MAXIFS(BA:BA,$E:$E,$E321)-MINIFS(BA:BA,$E:$E,$E321))))</f>
        <v/>
      </c>
      <c r="DQ321" s="223" t="str">
        <f t="array" ref="DQ321">IF(BB321="","",
IF(INDEX(Settings!$H:$H,MATCH(DQ$1,Settings!$G:$G,0))=TRUE,
100-100*(BB321-MINIFS(BB:BB,$E:$E,$E321))/(MAXIFS(BB:BB,$E:$E,$E321)-MINIFS(BB:BB,$E:$E,$E321)),
100*(BB321-MINIFS(BB:BB,$E:$E,$E321))/(MAXIFS(BB:BB,$E:$E,$E321)-MINIFS(BB:BB,$E:$E,$E321))))</f>
        <v/>
      </c>
      <c r="DR321" s="223" t="str">
        <f t="array" ref="DR321">IF(BC321="","",
IF(INDEX(Settings!$H:$H,MATCH(DR$1,Settings!$G:$G,0))=TRUE,
100-100*(BC321-MINIFS(BC:BC,$E:$E,$E321))/(MAXIFS(BC:BC,$E:$E,$E321)-MINIFS(BC:BC,$E:$E,$E321)),
100*(BC321-MINIFS(BC:BC,$E:$E,$E321))/(MAXIFS(BC:BC,$E:$E,$E321)-MINIFS(BC:BC,$E:$E,$E321))))</f>
        <v/>
      </c>
      <c r="DS321" s="223" t="str">
        <f t="array" ref="DS321">IF(BD321="","",
IF(INDEX(Settings!$H:$H,MATCH(DS$1,Settings!$G:$G,0))=TRUE,
100-100*(BD321-MINIFS(BD:BD,$E:$E,$E321))/(MAXIFS(BD:BD,$E:$E,$E321)-MINIFS(BD:BD,$E:$E,$E321)),
100*(BD321-MINIFS(BD:BD,$E:$E,$E321))/(MAXIFS(BD:BD,$E:$E,$E321)-MINIFS(BD:BD,$E:$E,$E321))))</f>
        <v/>
      </c>
      <c r="DT321" s="223" t="str">
        <f t="array" ref="DT321">IF(BE321="","",
IF(INDEX(Settings!$H:$H,MATCH(DT$1,Settings!$G:$G,0))=TRUE,
100-100*(BE321-MINIFS(BE:BE,$E:$E,$E321))/(MAXIFS(BE:BE,$E:$E,$E321)-MINIFS(BE:BE,$E:$E,$E321)),
100*(BE321-MINIFS(BE:BE,$E:$E,$E321))/(MAXIFS(BE:BE,$E:$E,$E321)-MINIFS(BE:BE,$E:$E,$E321))))</f>
        <v/>
      </c>
      <c r="DU321" s="223" t="str">
        <f t="array" ref="DU321">IF(BF321="","",
IF(INDEX(Settings!$H:$H,MATCH(DU$1,Settings!$G:$G,0))=TRUE,
100-100*(BF321-MINIFS(BF:BF,$E:$E,$E321))/(MAXIFS(BF:BF,$E:$E,$E321)-MINIFS(BF:BF,$E:$E,$E321)),
100*(BF321-MINIFS(BF:BF,$E:$E,$E321))/(MAXIFS(BF:BF,$E:$E,$E321)-MINIFS(BF:BF,$E:$E,$E321))))</f>
        <v/>
      </c>
      <c r="DV321" s="223" t="str">
        <f t="array" ref="DV321">IF(BG321="","",
IF(INDEX(Settings!$H:$H,MATCH(DV$1,Settings!$G:$G,0))=TRUE,
100-100*(BG321-MINIFS(BG:BG,$E:$E,$E321))/(MAXIFS(BG:BG,$E:$E,$E321)-MINIFS(BG:BG,$E:$E,$E321)),
100*(BG321-MINIFS(BG:BG,$E:$E,$E321))/(MAXIFS(BG:BG,$E:$E,$E321)-MINIFS(BG:BG,$E:$E,$E321))))</f>
        <v/>
      </c>
      <c r="DW321" s="223" t="str">
        <f t="array" ref="DW321">IF(BH321="","",
IF(INDEX(Settings!$H:$H,MATCH(DW$1,Settings!$G:$G,0))=TRUE,
100-100*(BH321-MINIFS(BH:BH,$E:$E,$E321))/(MAXIFS(BH:BH,$E:$E,$E321)-MINIFS(BH:BH,$E:$E,$E321)),
100*(BH321-MINIFS(BH:BH,$E:$E,$E321))/(MAXIFS(BH:BH,$E:$E,$E321)-MINIFS(BH:BH,$E:$E,$E321))))</f>
        <v/>
      </c>
      <c r="DX321" s="223" t="str">
        <f t="array" ref="DX321">IF(BI321="","",
IF(INDEX(Settings!$H:$H,MATCH(DX$1,Settings!$G:$G,0))=TRUE,
100-100*(BI321-MINIFS(BI:BI,$E:$E,$E321))/(MAXIFS(BI:BI,$E:$E,$E321)-MINIFS(BI:BI,$E:$E,$E321)),
100*(BI321-MINIFS(BI:BI,$E:$E,$E321))/(MAXIFS(BI:BI,$E:$E,$E321)-MINIFS(BI:BI,$E:$E,$E321))))</f>
        <v/>
      </c>
      <c r="DY321" s="223" t="str">
        <f t="array" ref="DY321">IF(BJ321="","",
IF(INDEX(Settings!$H:$H,MATCH(DY$1,Settings!$G:$G,0))=TRUE,
100-100*(BJ321-MINIFS(BJ:BJ,$E:$E,$E321))/(MAXIFS(BJ:BJ,$E:$E,$E321)-MINIFS(BJ:BJ,$E:$E,$E321)),
100*(BJ321-MINIFS(BJ:BJ,$E:$E,$E321))/(MAXIFS(BJ:BJ,$E:$E,$E321)-MINIFS(BJ:BJ,$E:$E,$E321))))</f>
        <v/>
      </c>
      <c r="DZ321" s="225"/>
      <c r="EA321" s="225"/>
      <c r="EB321" s="225" t="str">
        <f t="shared" si="8"/>
        <v/>
      </c>
      <c r="EC321" s="225" t="str">
        <f t="shared" si="9"/>
        <v/>
      </c>
      <c r="ED321" s="225" t="str">
        <f t="shared" si="10"/>
        <v/>
      </c>
      <c r="EE321" s="225" t="str">
        <f t="shared" si="11"/>
        <v/>
      </c>
      <c r="EF321" s="225" t="str">
        <f t="shared" si="12"/>
        <v/>
      </c>
      <c r="EG321" s="225" t="str">
        <f t="shared" si="13"/>
        <v/>
      </c>
      <c r="EH321" s="225"/>
      <c r="EI321" s="225"/>
      <c r="EJ321" s="225"/>
      <c r="EK321" s="225"/>
      <c r="EL321" s="225"/>
      <c r="EM321" s="225"/>
    </row>
    <row r="322">
      <c r="A322" s="231"/>
      <c r="B322" s="231"/>
      <c r="C322" s="231"/>
      <c r="D322" s="231" t="str">
        <f t="array" ref="D322">IFERROR(INDEX(Profiles!$B:$B,MATCH($A322,Profiles!$A:$A,0)),"")</f>
        <v/>
      </c>
      <c r="E322" s="231"/>
      <c r="F322" s="231"/>
      <c r="G322" s="231"/>
      <c r="H322" s="231"/>
      <c r="I322" s="231" t="str">
        <f>IF(A322="","",IF(Settings!$N$3="DATE",F322&amp;": "&amp;TEXT(B322,"M/DD/YY"),F322&amp;": "&amp;H322))</f>
        <v/>
      </c>
      <c r="J322" s="231"/>
      <c r="K322" s="231"/>
      <c r="L322" s="231"/>
      <c r="M322" s="232" t="str">
        <f t="shared" si="14"/>
        <v/>
      </c>
      <c r="N322" s="231"/>
      <c r="O322" s="231"/>
      <c r="P322" s="231"/>
      <c r="Q322" s="231"/>
      <c r="R322" s="231"/>
      <c r="S322" s="230" t="str">
        <f>IFERROR(VLOOKUP(AF322, 'YOYO IR Scores'!A:C, 3, FALSE), "")
</f>
        <v/>
      </c>
      <c r="T322" s="231"/>
      <c r="U322" s="231"/>
      <c r="V322" s="231"/>
      <c r="W322" s="231"/>
      <c r="X322" s="233" t="str">
        <f t="shared" si="4"/>
        <v/>
      </c>
      <c r="Y322" s="234" t="str">
        <f t="shared" si="5"/>
        <v/>
      </c>
      <c r="Z322" s="234" t="str">
        <f t="shared" si="6"/>
        <v/>
      </c>
      <c r="AA322" s="233" t="str">
        <f t="shared" si="7"/>
        <v/>
      </c>
      <c r="AB322" s="232"/>
      <c r="AC322" s="232"/>
      <c r="AD322" s="232"/>
      <c r="AE322" s="232" t="str">
        <f>IFERROR(VLOOKUP(AF322, 'YOYO IR Scores'!A:C, 2, FALSE), "")</f>
        <v/>
      </c>
      <c r="AF322" s="232"/>
      <c r="AG322" s="232"/>
      <c r="AH322" s="232"/>
      <c r="AI322" s="232"/>
      <c r="AJ322" s="232"/>
      <c r="AK322" s="232"/>
      <c r="AL322" s="232"/>
      <c r="AM322" s="232"/>
      <c r="AN322" s="232"/>
      <c r="AO322" s="232"/>
      <c r="AP322" s="232"/>
      <c r="AQ322" s="232"/>
      <c r="AR322" s="232"/>
      <c r="AS322" s="232"/>
      <c r="AT322" s="232"/>
      <c r="AU322" s="232"/>
      <c r="AV322" s="232"/>
      <c r="AW322" s="232"/>
      <c r="AX322" s="232"/>
      <c r="AY322" s="232"/>
      <c r="AZ322" s="232"/>
      <c r="BA322" s="232"/>
      <c r="BB322" s="232"/>
      <c r="BC322" s="232"/>
      <c r="BD322" s="232"/>
      <c r="BE322" s="232"/>
      <c r="BF322" s="232"/>
      <c r="BG322" s="232"/>
      <c r="BH322" s="232"/>
      <c r="BI322" s="232"/>
      <c r="BJ322" s="232"/>
      <c r="BK322" s="232" t="str">
        <f t="array" ref="BK322">IF(J322="","",
IF(INDEX(Settings!$H:$H,MATCH(BY$1,Settings!$G:$G,0))=TRUE,
100-100*(J322-MIN(J:J))/(MAX(J:J)-MIN(J:J)),
100*(J322-MIN(J:J))/(MAX(J:J)-MIN(J:J))))</f>
        <v/>
      </c>
      <c r="BL322" s="232" t="str">
        <f t="array" ref="BL322">IF(J322="","",
IF(INDEX(Settings!$H:$H,MATCH(BY$1,Settings!$G:$G,0))=TRUE,
100-100*(J322-MINIFS(J:J,$E:$E,$E322))/(MAXIFS(J:J,$E:$E,$E322)-MINIFS(J:J,$E:$E,$E322)),
100*(J322-MINIFS(J:J,$E:$E,$E322))/(MAXIFS(J:J,$E:$E,$E322)-MINIFS(J:J,$E:$E,$E322))))</f>
        <v/>
      </c>
      <c r="BM322" s="232" t="str">
        <f t="array" ref="BM322">IF(J322="","",
IF(INDEX(Settings!$H:$H,MATCH(BY$1,Settings!$G:$G,0))=TRUE,
100-100*(J322-MINIFS(J:J,$E:$E,$E322,$I:$I,$I322))/(MAXIFS(J:J,$E:$E,$E322,$I:$I,$I322)-MINIFS(J:J,$E:$E,$E322,$I:$I,$I322)),
100*(J322-MINIFS(J:J,$E:$E,$E322,$I:$I,$I322))/(MAXIFS(J:J,$E:$E,$E322,$I:$I,$I322)-MINIFS(J:J,$E:$E,$E322,$I:$I,$I322))))</f>
        <v/>
      </c>
      <c r="BN322" s="231" t="str">
        <f t="array" ref="BN322">IF(J322="","",
IF(INDEX(Settings!$H:$H,MATCH(BY$1,Settings!$G:$G,0))=TRUE,
100-100*PERCENTRANK(J:J,J322),
100*PERCENTRANK(J:J,J322)))</f>
        <v/>
      </c>
      <c r="BO322" s="231" t="str">
        <f>IFERROR(__xludf.DUMMYFUNCTION("IF(J322="""","""",
IF(INDEX(Settings!$H:$H,MATCH(BY$1,Settings!$G:$G,0))=TRUE,
100-100*PERCENTRANK(FILTER(J:J,$E:$E=$E322),J322),
100*PERCENTRANK(FILTER(J:J,$E:$E=$E322),J322)))"),"")</f>
        <v/>
      </c>
      <c r="BP322" s="231" t="str">
        <f>IFERROR(__xludf.DUMMYFUNCTION("IF(J322="""","""",
IF(INDEX(Settings!$H:$H,MATCH(BY$1,Settings!$G:$G,0))=TRUE,
100-100*PERCENTRANK(FILTER(J:J,$E:$E=$E322,$I:$I=$I322),J322),
100*PERCENTRANK(FILTER(J:J,$E:$E=$E322,$I:$I=$I322),J322)))"),"")</f>
        <v/>
      </c>
      <c r="BQ322" s="233" t="str">
        <f t="array" ref="BQ322">IF(J322="","",
IF(INDEX(Settings!$H:$H,MATCH(BY$1,Settings!$G:$G,0))=TRUE,
-1*(J322-AVERAGE(J:J))/STDEV(J:J),
(J322-AVERAGE(J:J))/STDEV(J:J)))</f>
        <v/>
      </c>
      <c r="BR322" s="233" t="str">
        <f>IFERROR(__xludf.DUMMYFUNCTION("IF(J322="""","""",
IF(INDEX(Settings!$H:$H,MATCH(BY$1,Settings!$G:$G,0))=TRUE,
-1*(J322-AVERAGEIFS(J:J,$E:$E,$E322))/STDEV(FILTER(J:J,$E:$E=$E322)),
(J322-AVERAGEIFS(J:J,$E:$E,$E322))/STDEV(FILTER(J:J,$E:$E=$E322))))"),"")</f>
        <v/>
      </c>
      <c r="BS322" s="233"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1"/>
      <c r="BX322" s="231"/>
      <c r="BY322" s="232" t="str">
        <f t="array" ref="BY322">IF(J322="","",
IF(INDEX(Settings!$H:$H,MATCH(BY$1,Settings!$G:$G,0))=TRUE,
100-100*(J322-MINIFS(J:J,$E:$E,$E322))/(MAXIFS(J:J,$E:$E,$E322)-MINIFS(J:J,$E:$E,$E322)),
100*(J322-MINIFS(J:J,$E:$E,$E322))/(MAXIFS(J:J,$E:$E,$E322)-MINIFS(J:J,$E:$E,$E322))))</f>
        <v/>
      </c>
      <c r="BZ322" s="232" t="str">
        <f t="array" ref="BZ322">IF(K322="","",
IF(INDEX(Settings!$H:$H,MATCH(BZ$1,Settings!$G:$G,0))=TRUE,
100-100*(K322-MINIFS(K:K,$E:$E,$E322))/(MAXIFS(K:K,$E:$E,$E322)-MINIFS(K:K,$E:$E,$E322)),
100*(K322-MINIFS(K:K,$E:$E,$E322))/(MAXIFS(K:K,$E:$E,$E322)-MINIFS(K:K,$E:$E,$E322))))</f>
        <v/>
      </c>
      <c r="CA322" s="232" t="str">
        <f t="array" ref="CA322">IF(L322="","",
IF(INDEX(Settings!$H:$H,MATCH(CA$1,Settings!$G:$G,0))=TRUE,
100-100*(L322-MINIFS(L:L,$E:$E,$E322))/(MAXIFS(L:L,$E:$E,$E322)-MINIFS(L:L,$E:$E,$E322)),
100*(L322-MINIFS(L:L,$E:$E,$E322))/(MAXIFS(L:L,$E:$E,$E322)-MINIFS(L:L,$E:$E,$E322))))</f>
        <v/>
      </c>
      <c r="CB322" s="232" t="str">
        <f t="array" ref="CB322">IF(M322="","",
IF(INDEX(Settings!$H:$H,MATCH(CB$1,Settings!$G:$G,0))=TRUE,
100-100*(M322-MINIFS(M:M,$E:$E,$E322))/(MAXIFS(M:M,$E:$E,$E322)-MINIFS(M:M,$E:$E,$E322)),
100*(M322-MINIFS(M:M,$E:$E,$E322))/(MAXIFS(M:M,$E:$E,$E322)-MINIFS(M:M,$E:$E,$E322))))</f>
        <v/>
      </c>
      <c r="CC322" s="232" t="str">
        <f t="array" ref="CC322">IF(N322="","",
IF(INDEX(Settings!$H:$H,MATCH(CC$1,Settings!$G:$G,0))=TRUE,
100-100*(N322-MINIFS(N:N,$E:$E,$E322))/(MAXIFS(N:N,$E:$E,$E322)-MINIFS(N:N,$E:$E,$E322)),
100*(N322-MINIFS(N:N,$E:$E,$E322))/(MAXIFS(N:N,$E:$E,$E322)-MINIFS(N:N,$E:$E,$E322))))</f>
        <v/>
      </c>
      <c r="CD322" s="232" t="str">
        <f t="array" ref="CD322">IF(O322="","",
IF(INDEX(Settings!$H:$H,MATCH(CD$1,Settings!$G:$G,0))=TRUE,
100-100*(O322-MINIFS(O:O,$E:$E,$E322))/(MAXIFS(O:O,$E:$E,$E322)-MINIFS(O:O,$E:$E,$E322)),
100*(O322-MINIFS(O:O,$E:$E,$E322))/(MAXIFS(O:O,$E:$E,$E322)-MINIFS(O:O,$E:$E,$E322))))</f>
        <v/>
      </c>
      <c r="CE322" s="232" t="str">
        <f t="array" ref="CE322">IF(P322="","",
IF(INDEX(Settings!$H:$H,MATCH(CE$1,Settings!$G:$G,0))=TRUE,
100-100*(P322-MINIFS(P:P,$E:$E,$E322))/(MAXIFS(P:P,$E:$E,$E322)-MINIFS(P:P,$E:$E,$E322)),
100*(P322-MINIFS(P:P,$E:$E,$E322))/(MAXIFS(P:P,$E:$E,$E322)-MINIFS(P:P,$E:$E,$E322))))</f>
        <v/>
      </c>
      <c r="CF322" s="232" t="str">
        <f t="array" ref="CF322">IF(Q322="","",
IF(INDEX(Settings!$H:$H,MATCH(CF$1,Settings!$G:$G,0))=TRUE,
100-100*(Q322-MINIFS(Q:Q,$E:$E,$E322))/(MAXIFS(Q:Q,$E:$E,$E322)-MINIFS(Q:Q,$E:$E,$E322)),
100*(Q322-MINIFS(Q:Q,$E:$E,$E322))/(MAXIFS(Q:Q,$E:$E,$E322)-MINIFS(Q:Q,$E:$E,$E322))))</f>
        <v/>
      </c>
      <c r="CG322" s="232" t="str">
        <f t="array" ref="CG322">IF(R322="","",
IF(INDEX(Settings!$H:$H,MATCH(CG$1,Settings!$G:$G,0))=TRUE,
100-100*(R322-MINIFS(R:R,$E:$E,$E322))/(MAXIFS(R:R,$E:$E,$E322)-MINIFS(R:R,$E:$E,$E322)),
100*(R322-MINIFS(R:R,$E:$E,$E322))/(MAXIFS(R:R,$E:$E,$E322)-MINIFS(R:R,$E:$E,$E322))))</f>
        <v/>
      </c>
      <c r="CH322" s="232" t="str">
        <f t="array" ref="CH322">IF(S322="","",
IF(INDEX(Settings!$H:$H,MATCH(CH$1,Settings!$G:$G,0))=TRUE,
100-100*(S322-MINIFS(S:S,$E:$E,$E322))/(MAXIFS(S:S,$E:$E,$E322)-MINIFS(S:S,$E:$E,$E322)),
100*(S322-MINIFS(S:S,$E:$E,$E322))/(MAXIFS(S:S,$E:$E,$E322)-MINIFS(S:S,$E:$E,$E322))))</f>
        <v/>
      </c>
      <c r="CI322" s="232" t="str">
        <f t="array" ref="CI322">IF(T322="","",
IF(INDEX(Settings!$H:$H,MATCH(CI$1,Settings!$G:$G,0))=TRUE,
100-100*(T322-MINIFS(T:T,$E:$E,$E322))/(MAXIFS(T:T,$E:$E,$E322)-MINIFS(T:T,$E:$E,$E322)),
100*(T322-MINIFS(T:T,$E:$E,$E322))/(MAXIFS(T:T,$E:$E,$E322)-MINIFS(T:T,$E:$E,$E322))))</f>
        <v/>
      </c>
      <c r="CJ322" s="232" t="str">
        <f t="array" ref="CJ322">IF(U322="","",
IF(INDEX(Settings!$H:$H,MATCH(CJ$1,Settings!$G:$G,0))=TRUE,
100-100*(U322-MINIFS(U:U,$E:$E,$E322))/(MAXIFS(U:U,$E:$E,$E322)-MINIFS(U:U,$E:$E,$E322)),
100*(U322-MINIFS(U:U,$E:$E,$E322))/(MAXIFS(U:U,$E:$E,$E322)-MINIFS(U:U,$E:$E,$E322))))</f>
        <v/>
      </c>
      <c r="CK322" s="232" t="str">
        <f t="array" ref="CK322">IF(V322="","",
IF(INDEX(Settings!$H:$H,MATCH(CK$1,Settings!$G:$G,0))=TRUE,
100-100*(V322-MINIFS(V:V,$E:$E,$E322))/(MAXIFS(V:V,$E:$E,$E322)-MINIFS(V:V,$E:$E,$E322)),
100*(V322-MINIFS(V:V,$E:$E,$E322))/(MAXIFS(V:V,$E:$E,$E322)-MINIFS(V:V,$E:$E,$E322))))</f>
        <v/>
      </c>
      <c r="CL322" s="232" t="str">
        <f t="array" ref="CL322">IF(W322="","",
IF(INDEX(Settings!$H:$H,MATCH(CL$1,Settings!$G:$G,0))=TRUE,
100-100*(W322-MINIFS(W:W,$E:$E,$E322))/(MAXIFS(W:W,$E:$E,$E322)-MINIFS(W:W,$E:$E,$E322)),
100*(W322-MINIFS(W:W,$E:$E,$E322))/(MAXIFS(W:W,$E:$E,$E322)-MINIFS(W:W,$E:$E,$E322))))</f>
        <v/>
      </c>
      <c r="CM322" s="232" t="str">
        <f t="array" ref="CM322">IF(X322="","",
IF(INDEX(Settings!$H:$H,MATCH(CM$1,Settings!$G:$G,0))=TRUE,
100-100*(X322-MINIFS(X:X,$E:$E,$E322))/(MAXIFS(X:X,$E:$E,$E322)-MINIFS(X:X,$E:$E,$E322)),
100*(X322-MINIFS(X:X,$E:$E,$E322))/(MAXIFS(X:X,$E:$E,$E322)-MINIFS(X:X,$E:$E,$E322))))</f>
        <v/>
      </c>
      <c r="CN322" s="232" t="str">
        <f t="array" ref="CN322">IF(Y322="","",
IF(INDEX(Settings!$H:$H,MATCH(CN$1,Settings!$G:$G,0))=TRUE,
100-100*(Y322-MINIFS(Y:Y,$E:$E,$E322))/(MAXIFS(Y:Y,$E:$E,$E322)-MINIFS(Y:Y,$E:$E,$E322)),
100*(Y322-MINIFS(Y:Y,$E:$E,$E322))/(MAXIFS(Y:Y,$E:$E,$E322)-MINIFS(Y:Y,$E:$E,$E322))))</f>
        <v/>
      </c>
      <c r="CO322" s="232" t="str">
        <f t="array" ref="CO322">IF(Z322="","",
IF(INDEX(Settings!$H:$H,MATCH(CO$1,Settings!$G:$G,0))=TRUE,
100-100*(Z322-MINIFS(Z:Z,$E:$E,$E322))/(MAXIFS(Z:Z,$E:$E,$E322)-MINIFS(Z:Z,$E:$E,$E322)),
100*(Z322-MINIFS(Z:Z,$E:$E,$E322))/(MAXIFS(Z:Z,$E:$E,$E322)-MINIFS(Z:Z,$E:$E,$E322))))</f>
        <v/>
      </c>
      <c r="CP322" s="232" t="str">
        <f t="array" ref="CP322">IF(AA322="","",
IF(INDEX(Settings!$H:$H,MATCH(CP$1,Settings!$G:$G,0))=TRUE,
100-100*(AA322-MINIFS(AA:AA,$E:$E,$E322))/(MAXIFS(AA:AA,$E:$E,$E322)-MINIFS(AA:AA,$E:$E,$E322)),
100*(AA322-MINIFS(AA:AA,$E:$E,$E322))/(MAXIFS(AA:AA,$E:$E,$E322)-MINIFS(AA:AA,$E:$E,$E322))))</f>
        <v/>
      </c>
      <c r="CQ322" s="232" t="str">
        <f t="array" ref="CQ322">IF(AB322="","",
IF(INDEX(Settings!$H:$H,MATCH(CQ$1,Settings!$G:$G,0))=TRUE,
100-100*(AB322-MINIFS(AB:AB,$E:$E,$E322))/(MAXIFS(AB:AB,$E:$E,$E322)-MINIFS(AB:AB,$E:$E,$E322)),
100*(AB322-MINIFS(AB:AB,$E:$E,$E322))/(MAXIFS(AB:AB,$E:$E,$E322)-MINIFS(AB:AB,$E:$E,$E322))))</f>
        <v/>
      </c>
      <c r="CR322" s="232" t="str">
        <f t="array" ref="CR322">IF(AC322="","",
IF(INDEX(Settings!$H:$H,MATCH(CR$1,Settings!$G:$G,0))=TRUE,
100-100*(AC322-MINIFS(AC:AC,$E:$E,$E322))/(MAXIFS(AC:AC,$E:$E,$E322)-MINIFS(AC:AC,$E:$E,$E322)),
100*(AC322-MINIFS(AC:AC,$E:$E,$E322))/(MAXIFS(AC:AC,$E:$E,$E322)-MINIFS(AC:AC,$E:$E,$E322))))</f>
        <v/>
      </c>
      <c r="CS322" s="232" t="str">
        <f t="array" ref="CS322">IF(AD322="","",
IF(INDEX(Settings!$H:$H,MATCH(CS$1,Settings!$G:$G,0))=TRUE,
100-100*(AD322-MINIFS(AD:AD,$E:$E,$E322))/(MAXIFS(AD:AD,$E:$E,$E322)-MINIFS(AD:AD,$E:$E,$E322)),
100*(AD322-MINIFS(AD:AD,$E:$E,$E322))/(MAXIFS(AD:AD,$E:$E,$E322)-MINIFS(AD:AD,$E:$E,$E322))))</f>
        <v/>
      </c>
      <c r="CT322" s="232" t="str">
        <f t="array" ref="CT322">IF(AE322="","",
IF(INDEX(Settings!$H:$H,MATCH(CT$1,Settings!$G:$G,0))=TRUE,
100-100*(AE322-MINIFS(AE:AE,$E:$E,$E322))/(MAXIFS(AE:AE,$E:$E,$E322)-MINIFS(AE:AE,$E:$E,$E322)),
100*(AE322-MINIFS(AE:AE,$E:$E,$E322))/(MAXIFS(AE:AE,$E:$E,$E322)-MINIFS(AE:AE,$E:$E,$E322))))</f>
        <v/>
      </c>
      <c r="CU322" s="232" t="str">
        <f t="array" ref="CU322">IF(AF322="","",
IF(INDEX(Settings!$H:$H,MATCH(CU$1,Settings!$G:$G,0))=TRUE,
100-100*(AF322-MINIFS(AF:AF,$E:$E,$E322))/(MAXIFS(AF:AF,$E:$E,$E322)-MINIFS(AF:AF,$E:$E,$E322)),
100*(AF322-MINIFS(AF:AF,$E:$E,$E322))/(MAXIFS(AF:AF,$E:$E,$E322)-MINIFS(AF:AF,$E:$E,$E322))))</f>
        <v/>
      </c>
      <c r="CV322" s="232" t="str">
        <f t="array" ref="CV322">IF(AG322="","",
IF(INDEX(Settings!$H:$H,MATCH(CV$1,Settings!$G:$G,0))=TRUE,
100-100*(AG322-MINIFS(AG:AG,$E:$E,$E322))/(MAXIFS(AG:AG,$E:$E,$E322)-MINIFS(AG:AG,$E:$E,$E322)),
100*(AG322-MINIFS(AG:AG,$E:$E,$E322))/(MAXIFS(AG:AG,$E:$E,$E322)-MINIFS(AG:AG,$E:$E,$E322))))</f>
        <v/>
      </c>
      <c r="CW322" s="232" t="str">
        <f t="array" ref="CW322">IF(AH322="","",
IF(INDEX(Settings!$H:$H,MATCH(CW$1,Settings!$G:$G,0))=TRUE,
100-100*(AH322-MINIFS(AH:AH,$E:$E,$E322))/(MAXIFS(AH:AH,$E:$E,$E322)-MINIFS(AH:AH,$E:$E,$E322)),
100*(AH322-MINIFS(AH:AH,$E:$E,$E322))/(MAXIFS(AH:AH,$E:$E,$E322)-MINIFS(AH:AH,$E:$E,$E322))))</f>
        <v/>
      </c>
      <c r="CX322" s="232" t="str">
        <f t="array" ref="CX322">IF(AI322="","",
IF(INDEX(Settings!$H:$H,MATCH(CX$1,Settings!$G:$G,0))=TRUE,
100-100*(AI322-MINIFS(AI:AI,$E:$E,$E322))/(MAXIFS(AI:AI,$E:$E,$E322)-MINIFS(AI:AI,$E:$E,$E322)),
100*(AI322-MINIFS(AI:AI,$E:$E,$E322))/(MAXIFS(AI:AI,$E:$E,$E322)-MINIFS(AI:AI,$E:$E,$E322))))</f>
        <v/>
      </c>
      <c r="CY322" s="232" t="str">
        <f t="array" ref="CY322">IF(AJ322="","",
IF(INDEX(Settings!$H:$H,MATCH(CY$1,Settings!$G:$G,0))=TRUE,
100-100*(AJ322-MINIFS(AJ:AJ,$E:$E,$E322))/(MAXIFS(AJ:AJ,$E:$E,$E322)-MINIFS(AJ:AJ,$E:$E,$E322)),
100*(AJ322-MINIFS(AJ:AJ,$E:$E,$E322))/(MAXIFS(AJ:AJ,$E:$E,$E322)-MINIFS(AJ:AJ,$E:$E,$E322))))</f>
        <v/>
      </c>
      <c r="CZ322" s="232" t="str">
        <f t="array" ref="CZ322">IF(AK322="","",
IF(INDEX(Settings!$H:$H,MATCH(CZ$1,Settings!$G:$G,0))=TRUE,
100-100*(AK322-MINIFS(AK:AK,$E:$E,$E322))/(MAXIFS(AK:AK,$E:$E,$E322)-MINIFS(AK:AK,$E:$E,$E322)),
100*(AK322-MINIFS(AK:AK,$E:$E,$E322))/(MAXIFS(AK:AK,$E:$E,$E322)-MINIFS(AK:AK,$E:$E,$E322))))</f>
        <v/>
      </c>
      <c r="DA322" s="232" t="str">
        <f t="array" ref="DA322">IF(AL322="","",
IF(INDEX(Settings!$H:$H,MATCH(DA$1,Settings!$G:$G,0))=TRUE,
100-100*(AL322-MINIFS(AL:AL,$E:$E,$E322))/(MAXIFS(AL:AL,$E:$E,$E322)-MINIFS(AL:AL,$E:$E,$E322)),
100*(AL322-MINIFS(AL:AL,$E:$E,$E322))/(MAXIFS(AL:AL,$E:$E,$E322)-MINIFS(AL:AL,$E:$E,$E322))))</f>
        <v/>
      </c>
      <c r="DB322" s="232" t="str">
        <f t="array" ref="DB322">IF(AM322="","",
IF(INDEX(Settings!$H:$H,MATCH(DB$1,Settings!$G:$G,0))=TRUE,
100-100*(AM322-MINIFS(AM:AM,$E:$E,$E322))/(MAXIFS(AM:AM,$E:$E,$E322)-MINIFS(AM:AM,$E:$E,$E322)),
100*(AM322-MINIFS(AM:AM,$E:$E,$E322))/(MAXIFS(AM:AM,$E:$E,$E322)-MINIFS(AM:AM,$E:$E,$E322))))</f>
        <v/>
      </c>
      <c r="DC322" s="232" t="str">
        <f t="array" ref="DC322">IF(AN322="","",
IF(INDEX(Settings!$H:$H,MATCH(DC$1,Settings!$G:$G,0))=TRUE,
100-100*(AN322-MINIFS(AN:AN,$E:$E,$E322))/(MAXIFS(AN:AN,$E:$E,$E322)-MINIFS(AN:AN,$E:$E,$E322)),
100*(AN322-MINIFS(AN:AN,$E:$E,$E322))/(MAXIFS(AN:AN,$E:$E,$E322)-MINIFS(AN:AN,$E:$E,$E322))))</f>
        <v/>
      </c>
      <c r="DD322" s="232" t="str">
        <f t="array" ref="DD322">IF(AO322="","",
IF(INDEX(Settings!$H:$H,MATCH(DD$1,Settings!$G:$G,0))=TRUE,
100-100*(AO322-MINIFS(AO:AO,$E:$E,$E322))/(MAXIFS(AO:AO,$E:$E,$E322)-MINIFS(AO:AO,$E:$E,$E322)),
100*(AO322-MINIFS(AO:AO,$E:$E,$E322))/(MAXIFS(AO:AO,$E:$E,$E322)-MINIFS(AO:AO,$E:$E,$E322))))</f>
        <v/>
      </c>
      <c r="DE322" s="232" t="str">
        <f t="array" ref="DE322">IF(AP322="","",
IF(INDEX(Settings!$H:$H,MATCH(DE$1,Settings!$G:$G,0))=TRUE,
100-100*(AP322-MINIFS(AP:AP,$E:$E,$E322))/(MAXIFS(AP:AP,$E:$E,$E322)-MINIFS(AP:AP,$E:$E,$E322)),
100*(AP322-MINIFS(AP:AP,$E:$E,$E322))/(MAXIFS(AP:AP,$E:$E,$E322)-MINIFS(AP:AP,$E:$E,$E322))))</f>
        <v/>
      </c>
      <c r="DF322" s="232" t="str">
        <f t="array" ref="DF322">IF(AQ322="","",
IF(INDEX(Settings!$H:$H,MATCH(DF$1,Settings!$G:$G,0))=TRUE,
100-100*(AQ322-MINIFS(AQ:AQ,$E:$E,$E322))/(MAXIFS(AQ:AQ,$E:$E,$E322)-MINIFS(AQ:AQ,$E:$E,$E322)),
100*(AQ322-MINIFS(AQ:AQ,$E:$E,$E322))/(MAXIFS(AQ:AQ,$E:$E,$E322)-MINIFS(AQ:AQ,$E:$E,$E322))))</f>
        <v/>
      </c>
      <c r="DG322" s="232" t="str">
        <f t="array" ref="DG322">IF(AR322="","",
IF(INDEX(Settings!$H:$H,MATCH(DG$1,Settings!$G:$G,0))=TRUE,
100-100*(AR322-MINIFS(AR:AR,$E:$E,$E322))/(MAXIFS(AR:AR,$E:$E,$E322)-MINIFS(AR:AR,$E:$E,$E322)),
100*(AR322-MINIFS(AR:AR,$E:$E,$E322))/(MAXIFS(AR:AR,$E:$E,$E322)-MINIFS(AR:AR,$E:$E,$E322))))</f>
        <v/>
      </c>
      <c r="DH322" s="232" t="str">
        <f t="array" ref="DH322">IF(AS322="","",
IF(INDEX(Settings!$H:$H,MATCH(DH$1,Settings!$G:$G,0))=TRUE,
100-100*(AS322-MINIFS(AS:AS,$E:$E,$E322))/(MAXIFS(AS:AS,$E:$E,$E322)-MINIFS(AS:AS,$E:$E,$E322)),
100*(AS322-MINIFS(AS:AS,$E:$E,$E322))/(MAXIFS(AS:AS,$E:$E,$E322)-MINIFS(AS:AS,$E:$E,$E322))))</f>
        <v/>
      </c>
      <c r="DI322" s="232" t="str">
        <f t="array" ref="DI322">IF(AT322="","",
IF(INDEX(Settings!$H:$H,MATCH(DI$1,Settings!$G:$G,0))=TRUE,
100-100*(AT322-MINIFS(AT:AT,$E:$E,$E322))/(MAXIFS(AT:AT,$E:$E,$E322)-MINIFS(AT:AT,$E:$E,$E322)),
100*(AT322-MINIFS(AT:AT,$E:$E,$E322))/(MAXIFS(AT:AT,$E:$E,$E322)-MINIFS(AT:AT,$E:$E,$E322))))</f>
        <v/>
      </c>
      <c r="DJ322" s="232" t="str">
        <f t="array" ref="DJ322">IF(AU322="","",
IF(INDEX(Settings!$H:$H,MATCH(DJ$1,Settings!$G:$G,0))=TRUE,
100-100*(AU322-MINIFS(AU:AU,$E:$E,$E322))/(MAXIFS(AU:AU,$E:$E,$E322)-MINIFS(AU:AU,$E:$E,$E322)),
100*(AU322-MINIFS(AU:AU,$E:$E,$E322))/(MAXIFS(AU:AU,$E:$E,$E322)-MINIFS(AU:AU,$E:$E,$E322))))</f>
        <v/>
      </c>
      <c r="DK322" s="232" t="str">
        <f t="array" ref="DK322">IF(AV322="","",
IF(INDEX(Settings!$H:$H,MATCH(DK$1,Settings!$G:$G,0))=TRUE,
100-100*(AV322-MINIFS(AV:AV,$E:$E,$E322))/(MAXIFS(AV:AV,$E:$E,$E322)-MINIFS(AV:AV,$E:$E,$E322)),
100*(AV322-MINIFS(AV:AV,$E:$E,$E322))/(MAXIFS(AV:AV,$E:$E,$E322)-MINIFS(AV:AV,$E:$E,$E322))))</f>
        <v/>
      </c>
      <c r="DL322" s="232" t="str">
        <f t="array" ref="DL322">IF(AW322="","",
IF(INDEX(Settings!$H:$H,MATCH(DL$1,Settings!$G:$G,0))=TRUE,
100-100*(AW322-MINIFS(AW:AW,$E:$E,$E322))/(MAXIFS(AW:AW,$E:$E,$E322)-MINIFS(AW:AW,$E:$E,$E322)),
100*(AW322-MINIFS(AW:AW,$E:$E,$E322))/(MAXIFS(AW:AW,$E:$E,$E322)-MINIFS(AW:AW,$E:$E,$E322))))</f>
        <v/>
      </c>
      <c r="DM322" s="232" t="str">
        <f t="array" ref="DM322">IF(AX322="","",
IF(INDEX(Settings!$H:$H,MATCH(DM$1,Settings!$G:$G,0))=TRUE,
100-100*(AX322-MINIFS(AX:AX,$E:$E,$E322))/(MAXIFS(AX:AX,$E:$E,$E322)-MINIFS(AX:AX,$E:$E,$E322)),
100*(AX322-MINIFS(AX:AX,$E:$E,$E322))/(MAXIFS(AX:AX,$E:$E,$E322)-MINIFS(AX:AX,$E:$E,$E322))))</f>
        <v/>
      </c>
      <c r="DN322" s="232" t="str">
        <f t="array" ref="DN322">IF(AY322="","",
IF(INDEX(Settings!$H:$H,MATCH(DN$1,Settings!$G:$G,0))=TRUE,
100-100*(AY322-MINIFS(AY:AY,$E:$E,$E322))/(MAXIFS(AY:AY,$E:$E,$E322)-MINIFS(AY:AY,$E:$E,$E322)),
100*(AY322-MINIFS(AY:AY,$E:$E,$E322))/(MAXIFS(AY:AY,$E:$E,$E322)-MINIFS(AY:AY,$E:$E,$E322))))</f>
        <v/>
      </c>
      <c r="DO322" s="232" t="str">
        <f t="array" ref="DO322">IF(AZ322="","",
IF(INDEX(Settings!$H:$H,MATCH(DO$1,Settings!$G:$G,0))=TRUE,
100-100*(AZ322-MINIFS(AZ:AZ,$E:$E,$E322))/(MAXIFS(AZ:AZ,$E:$E,$E322)-MINIFS(AZ:AZ,$E:$E,$E322)),
100*(AZ322-MINIFS(AZ:AZ,$E:$E,$E322))/(MAXIFS(AZ:AZ,$E:$E,$E322)-MINIFS(AZ:AZ,$E:$E,$E322))))</f>
        <v/>
      </c>
      <c r="DP322" s="232" t="str">
        <f t="array" ref="DP322">IF(BA322="","",
IF(INDEX(Settings!$H:$H,MATCH(DP$1,Settings!$G:$G,0))=TRUE,
100-100*(BA322-MINIFS(BA:BA,$E:$E,$E322))/(MAXIFS(BA:BA,$E:$E,$E322)-MINIFS(BA:BA,$E:$E,$E322)),
100*(BA322-MINIFS(BA:BA,$E:$E,$E322))/(MAXIFS(BA:BA,$E:$E,$E322)-MINIFS(BA:BA,$E:$E,$E322))))</f>
        <v/>
      </c>
      <c r="DQ322" s="232" t="str">
        <f t="array" ref="DQ322">IF(BB322="","",
IF(INDEX(Settings!$H:$H,MATCH(DQ$1,Settings!$G:$G,0))=TRUE,
100-100*(BB322-MINIFS(BB:BB,$E:$E,$E322))/(MAXIFS(BB:BB,$E:$E,$E322)-MINIFS(BB:BB,$E:$E,$E322)),
100*(BB322-MINIFS(BB:BB,$E:$E,$E322))/(MAXIFS(BB:BB,$E:$E,$E322)-MINIFS(BB:BB,$E:$E,$E322))))</f>
        <v/>
      </c>
      <c r="DR322" s="232" t="str">
        <f t="array" ref="DR322">IF(BC322="","",
IF(INDEX(Settings!$H:$H,MATCH(DR$1,Settings!$G:$G,0))=TRUE,
100-100*(BC322-MINIFS(BC:BC,$E:$E,$E322))/(MAXIFS(BC:BC,$E:$E,$E322)-MINIFS(BC:BC,$E:$E,$E322)),
100*(BC322-MINIFS(BC:BC,$E:$E,$E322))/(MAXIFS(BC:BC,$E:$E,$E322)-MINIFS(BC:BC,$E:$E,$E322))))</f>
        <v/>
      </c>
      <c r="DS322" s="232" t="str">
        <f t="array" ref="DS322">IF(BD322="","",
IF(INDEX(Settings!$H:$H,MATCH(DS$1,Settings!$G:$G,0))=TRUE,
100-100*(BD322-MINIFS(BD:BD,$E:$E,$E322))/(MAXIFS(BD:BD,$E:$E,$E322)-MINIFS(BD:BD,$E:$E,$E322)),
100*(BD322-MINIFS(BD:BD,$E:$E,$E322))/(MAXIFS(BD:BD,$E:$E,$E322)-MINIFS(BD:BD,$E:$E,$E322))))</f>
        <v/>
      </c>
      <c r="DT322" s="232" t="str">
        <f t="array" ref="DT322">IF(BE322="","",
IF(INDEX(Settings!$H:$H,MATCH(DT$1,Settings!$G:$G,0))=TRUE,
100-100*(BE322-MINIFS(BE:BE,$E:$E,$E322))/(MAXIFS(BE:BE,$E:$E,$E322)-MINIFS(BE:BE,$E:$E,$E322)),
100*(BE322-MINIFS(BE:BE,$E:$E,$E322))/(MAXIFS(BE:BE,$E:$E,$E322)-MINIFS(BE:BE,$E:$E,$E322))))</f>
        <v/>
      </c>
      <c r="DU322" s="232" t="str">
        <f t="array" ref="DU322">IF(BF322="","",
IF(INDEX(Settings!$H:$H,MATCH(DU$1,Settings!$G:$G,0))=TRUE,
100-100*(BF322-MINIFS(BF:BF,$E:$E,$E322))/(MAXIFS(BF:BF,$E:$E,$E322)-MINIFS(BF:BF,$E:$E,$E322)),
100*(BF322-MINIFS(BF:BF,$E:$E,$E322))/(MAXIFS(BF:BF,$E:$E,$E322)-MINIFS(BF:BF,$E:$E,$E322))))</f>
        <v/>
      </c>
      <c r="DV322" s="232" t="str">
        <f t="array" ref="DV322">IF(BG322="","",
IF(INDEX(Settings!$H:$H,MATCH(DV$1,Settings!$G:$G,0))=TRUE,
100-100*(BG322-MINIFS(BG:BG,$E:$E,$E322))/(MAXIFS(BG:BG,$E:$E,$E322)-MINIFS(BG:BG,$E:$E,$E322)),
100*(BG322-MINIFS(BG:BG,$E:$E,$E322))/(MAXIFS(BG:BG,$E:$E,$E322)-MINIFS(BG:BG,$E:$E,$E322))))</f>
        <v/>
      </c>
      <c r="DW322" s="232" t="str">
        <f t="array" ref="DW322">IF(BH322="","",
IF(INDEX(Settings!$H:$H,MATCH(DW$1,Settings!$G:$G,0))=TRUE,
100-100*(BH322-MINIFS(BH:BH,$E:$E,$E322))/(MAXIFS(BH:BH,$E:$E,$E322)-MINIFS(BH:BH,$E:$E,$E322)),
100*(BH322-MINIFS(BH:BH,$E:$E,$E322))/(MAXIFS(BH:BH,$E:$E,$E322)-MINIFS(BH:BH,$E:$E,$E322))))</f>
        <v/>
      </c>
      <c r="DX322" s="232" t="str">
        <f t="array" ref="DX322">IF(BI322="","",
IF(INDEX(Settings!$H:$H,MATCH(DX$1,Settings!$G:$G,0))=TRUE,
100-100*(BI322-MINIFS(BI:BI,$E:$E,$E322))/(MAXIFS(BI:BI,$E:$E,$E322)-MINIFS(BI:BI,$E:$E,$E322)),
100*(BI322-MINIFS(BI:BI,$E:$E,$E322))/(MAXIFS(BI:BI,$E:$E,$E322)-MINIFS(BI:BI,$E:$E,$E322))))</f>
        <v/>
      </c>
      <c r="DY322" s="232" t="str">
        <f t="array" ref="DY322">IF(BJ322="","",
IF(INDEX(Settings!$H:$H,MATCH(DY$1,Settings!$G:$G,0))=TRUE,
100-100*(BJ322-MINIFS(BJ:BJ,$E:$E,$E322))/(MAXIFS(BJ:BJ,$E:$E,$E322)-MINIFS(BJ:BJ,$E:$E,$E322)),
100*(BJ322-MINIFS(BJ:BJ,$E:$E,$E322))/(MAXIFS(BJ:BJ,$E:$E,$E322)-MINIFS(BJ:BJ,$E:$E,$E322))))</f>
        <v/>
      </c>
      <c r="DZ322" s="234"/>
      <c r="EA322" s="234"/>
      <c r="EB322" s="234" t="str">
        <f t="shared" si="8"/>
        <v/>
      </c>
      <c r="EC322" s="234" t="str">
        <f t="shared" si="9"/>
        <v/>
      </c>
      <c r="ED322" s="234" t="str">
        <f t="shared" si="10"/>
        <v/>
      </c>
      <c r="EE322" s="234" t="str">
        <f t="shared" si="11"/>
        <v/>
      </c>
      <c r="EF322" s="234" t="str">
        <f t="shared" si="12"/>
        <v/>
      </c>
      <c r="EG322" s="234" t="str">
        <f t="shared" si="13"/>
        <v/>
      </c>
      <c r="EH322" s="234"/>
      <c r="EI322" s="234"/>
      <c r="EJ322" s="234"/>
      <c r="EK322" s="234"/>
      <c r="EL322" s="234"/>
      <c r="EM322" s="234"/>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3" t="str">
        <f t="shared" si="14"/>
        <v/>
      </c>
      <c r="N323" s="49"/>
      <c r="O323" s="49"/>
      <c r="P323" s="49"/>
      <c r="Q323" s="49"/>
      <c r="R323" s="49"/>
      <c r="S323" s="222" t="str">
        <f>IFERROR(VLOOKUP(AF323, 'YOYO IR Scores'!A:C, 3, FALSE), "")
</f>
        <v/>
      </c>
      <c r="T323" s="49"/>
      <c r="U323" s="49"/>
      <c r="V323" s="49"/>
      <c r="W323" s="49"/>
      <c r="X323" s="224" t="str">
        <f t="shared" si="4"/>
        <v/>
      </c>
      <c r="Y323" s="225" t="str">
        <f t="shared" si="5"/>
        <v/>
      </c>
      <c r="Z323" s="225" t="str">
        <f t="shared" si="6"/>
        <v/>
      </c>
      <c r="AA323" s="224" t="str">
        <f t="shared" si="7"/>
        <v/>
      </c>
      <c r="AB323" s="223"/>
      <c r="AC323" s="223"/>
      <c r="AD323" s="223"/>
      <c r="AE323" s="223" t="str">
        <f>IFERROR(VLOOKUP(AF323, 'YOYO IR Scores'!A:C, 2, FALSE), "")</f>
        <v/>
      </c>
      <c r="AF323" s="223"/>
      <c r="AG323" s="223"/>
      <c r="AH323" s="223"/>
      <c r="AI323" s="223"/>
      <c r="AJ323" s="223"/>
      <c r="AK323" s="223"/>
      <c r="AL323" s="223"/>
      <c r="AM323" s="223"/>
      <c r="AN323" s="223"/>
      <c r="AO323" s="223"/>
      <c r="AP323" s="223"/>
      <c r="AQ323" s="223"/>
      <c r="AR323" s="223"/>
      <c r="AS323" s="223"/>
      <c r="AT323" s="223"/>
      <c r="AU323" s="223"/>
      <c r="AV323" s="223"/>
      <c r="AW323" s="223"/>
      <c r="AX323" s="223"/>
      <c r="AY323" s="223"/>
      <c r="AZ323" s="223"/>
      <c r="BA323" s="223"/>
      <c r="BB323" s="223"/>
      <c r="BC323" s="223"/>
      <c r="BD323" s="223"/>
      <c r="BE323" s="223"/>
      <c r="BF323" s="223"/>
      <c r="BG323" s="223"/>
      <c r="BH323" s="223"/>
      <c r="BI323" s="223"/>
      <c r="BJ323" s="223"/>
      <c r="BK323" s="223" t="str">
        <f t="array" ref="BK323">IF(J323="","",
IF(INDEX(Settings!$H:$H,MATCH(BY$1,Settings!$G:$G,0))=TRUE,
100-100*(J323-MIN(J:J))/(MAX(J:J)-MIN(J:J)),
100*(J323-MIN(J:J))/(MAX(J:J)-MIN(J:J))))</f>
        <v/>
      </c>
      <c r="BL323" s="223" t="str">
        <f t="array" ref="BL323">IF(J323="","",
IF(INDEX(Settings!$H:$H,MATCH(BY$1,Settings!$G:$G,0))=TRUE,
100-100*(J323-MINIFS(J:J,$E:$E,$E323))/(MAXIFS(J:J,$E:$E,$E323)-MINIFS(J:J,$E:$E,$E323)),
100*(J323-MINIFS(J:J,$E:$E,$E323))/(MAXIFS(J:J,$E:$E,$E323)-MINIFS(J:J,$E:$E,$E323))))</f>
        <v/>
      </c>
      <c r="BM323" s="223"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4" t="str">
        <f t="array" ref="BQ323">IF(J323="","",
IF(INDEX(Settings!$H:$H,MATCH(BY$1,Settings!$G:$G,0))=TRUE,
-1*(J323-AVERAGE(J:J))/STDEV(J:J),
(J323-AVERAGE(J:J))/STDEV(J:J)))</f>
        <v/>
      </c>
      <c r="BR323" s="224" t="str">
        <f>IFERROR(__xludf.DUMMYFUNCTION("IF(J323="""","""",
IF(INDEX(Settings!$H:$H,MATCH(BY$1,Settings!$G:$G,0))=TRUE,
-1*(J323-AVERAGEIFS(J:J,$E:$E,$E323))/STDEV(FILTER(J:J,$E:$E=$E323)),
(J323-AVERAGEIFS(J:J,$E:$E,$E323))/STDEV(FILTER(J:J,$E:$E=$E323))))"),"")</f>
        <v/>
      </c>
      <c r="BS323" s="224"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3" t="str">
        <f t="array" ref="BY323">IF(J323="","",
IF(INDEX(Settings!$H:$H,MATCH(BY$1,Settings!$G:$G,0))=TRUE,
100-100*(J323-MINIFS(J:J,$E:$E,$E323))/(MAXIFS(J:J,$E:$E,$E323)-MINIFS(J:J,$E:$E,$E323)),
100*(J323-MINIFS(J:J,$E:$E,$E323))/(MAXIFS(J:J,$E:$E,$E323)-MINIFS(J:J,$E:$E,$E323))))</f>
        <v/>
      </c>
      <c r="BZ323" s="223" t="str">
        <f t="array" ref="BZ323">IF(K323="","",
IF(INDEX(Settings!$H:$H,MATCH(BZ$1,Settings!$G:$G,0))=TRUE,
100-100*(K323-MINIFS(K:K,$E:$E,$E323))/(MAXIFS(K:K,$E:$E,$E323)-MINIFS(K:K,$E:$E,$E323)),
100*(K323-MINIFS(K:K,$E:$E,$E323))/(MAXIFS(K:K,$E:$E,$E323)-MINIFS(K:K,$E:$E,$E323))))</f>
        <v/>
      </c>
      <c r="CA323" s="223" t="str">
        <f t="array" ref="CA323">IF(L323="","",
IF(INDEX(Settings!$H:$H,MATCH(CA$1,Settings!$G:$G,0))=TRUE,
100-100*(L323-MINIFS(L:L,$E:$E,$E323))/(MAXIFS(L:L,$E:$E,$E323)-MINIFS(L:L,$E:$E,$E323)),
100*(L323-MINIFS(L:L,$E:$E,$E323))/(MAXIFS(L:L,$E:$E,$E323)-MINIFS(L:L,$E:$E,$E323))))</f>
        <v/>
      </c>
      <c r="CB323" s="223" t="str">
        <f t="array" ref="CB323">IF(M323="","",
IF(INDEX(Settings!$H:$H,MATCH(CB$1,Settings!$G:$G,0))=TRUE,
100-100*(M323-MINIFS(M:M,$E:$E,$E323))/(MAXIFS(M:M,$E:$E,$E323)-MINIFS(M:M,$E:$E,$E323)),
100*(M323-MINIFS(M:M,$E:$E,$E323))/(MAXIFS(M:M,$E:$E,$E323)-MINIFS(M:M,$E:$E,$E323))))</f>
        <v/>
      </c>
      <c r="CC323" s="223" t="str">
        <f t="array" ref="CC323">IF(N323="","",
IF(INDEX(Settings!$H:$H,MATCH(CC$1,Settings!$G:$G,0))=TRUE,
100-100*(N323-MINIFS(N:N,$E:$E,$E323))/(MAXIFS(N:N,$E:$E,$E323)-MINIFS(N:N,$E:$E,$E323)),
100*(N323-MINIFS(N:N,$E:$E,$E323))/(MAXIFS(N:N,$E:$E,$E323)-MINIFS(N:N,$E:$E,$E323))))</f>
        <v/>
      </c>
      <c r="CD323" s="223" t="str">
        <f t="array" ref="CD323">IF(O323="","",
IF(INDEX(Settings!$H:$H,MATCH(CD$1,Settings!$G:$G,0))=TRUE,
100-100*(O323-MINIFS(O:O,$E:$E,$E323))/(MAXIFS(O:O,$E:$E,$E323)-MINIFS(O:O,$E:$E,$E323)),
100*(O323-MINIFS(O:O,$E:$E,$E323))/(MAXIFS(O:O,$E:$E,$E323)-MINIFS(O:O,$E:$E,$E323))))</f>
        <v/>
      </c>
      <c r="CE323" s="223" t="str">
        <f t="array" ref="CE323">IF(P323="","",
IF(INDEX(Settings!$H:$H,MATCH(CE$1,Settings!$G:$G,0))=TRUE,
100-100*(P323-MINIFS(P:P,$E:$E,$E323))/(MAXIFS(P:P,$E:$E,$E323)-MINIFS(P:P,$E:$E,$E323)),
100*(P323-MINIFS(P:P,$E:$E,$E323))/(MAXIFS(P:P,$E:$E,$E323)-MINIFS(P:P,$E:$E,$E323))))</f>
        <v/>
      </c>
      <c r="CF323" s="223" t="str">
        <f t="array" ref="CF323">IF(Q323="","",
IF(INDEX(Settings!$H:$H,MATCH(CF$1,Settings!$G:$G,0))=TRUE,
100-100*(Q323-MINIFS(Q:Q,$E:$E,$E323))/(MAXIFS(Q:Q,$E:$E,$E323)-MINIFS(Q:Q,$E:$E,$E323)),
100*(Q323-MINIFS(Q:Q,$E:$E,$E323))/(MAXIFS(Q:Q,$E:$E,$E323)-MINIFS(Q:Q,$E:$E,$E323))))</f>
        <v/>
      </c>
      <c r="CG323" s="223" t="str">
        <f t="array" ref="CG323">IF(R323="","",
IF(INDEX(Settings!$H:$H,MATCH(CG$1,Settings!$G:$G,0))=TRUE,
100-100*(R323-MINIFS(R:R,$E:$E,$E323))/(MAXIFS(R:R,$E:$E,$E323)-MINIFS(R:R,$E:$E,$E323)),
100*(R323-MINIFS(R:R,$E:$E,$E323))/(MAXIFS(R:R,$E:$E,$E323)-MINIFS(R:R,$E:$E,$E323))))</f>
        <v/>
      </c>
      <c r="CH323" s="223" t="str">
        <f t="array" ref="CH323">IF(S323="","",
IF(INDEX(Settings!$H:$H,MATCH(CH$1,Settings!$G:$G,0))=TRUE,
100-100*(S323-MINIFS(S:S,$E:$E,$E323))/(MAXIFS(S:S,$E:$E,$E323)-MINIFS(S:S,$E:$E,$E323)),
100*(S323-MINIFS(S:S,$E:$E,$E323))/(MAXIFS(S:S,$E:$E,$E323)-MINIFS(S:S,$E:$E,$E323))))</f>
        <v/>
      </c>
      <c r="CI323" s="223" t="str">
        <f t="array" ref="CI323">IF(T323="","",
IF(INDEX(Settings!$H:$H,MATCH(CI$1,Settings!$G:$G,0))=TRUE,
100-100*(T323-MINIFS(T:T,$E:$E,$E323))/(MAXIFS(T:T,$E:$E,$E323)-MINIFS(T:T,$E:$E,$E323)),
100*(T323-MINIFS(T:T,$E:$E,$E323))/(MAXIFS(T:T,$E:$E,$E323)-MINIFS(T:T,$E:$E,$E323))))</f>
        <v/>
      </c>
      <c r="CJ323" s="223" t="str">
        <f t="array" ref="CJ323">IF(U323="","",
IF(INDEX(Settings!$H:$H,MATCH(CJ$1,Settings!$G:$G,0))=TRUE,
100-100*(U323-MINIFS(U:U,$E:$E,$E323))/(MAXIFS(U:U,$E:$E,$E323)-MINIFS(U:U,$E:$E,$E323)),
100*(U323-MINIFS(U:U,$E:$E,$E323))/(MAXIFS(U:U,$E:$E,$E323)-MINIFS(U:U,$E:$E,$E323))))</f>
        <v/>
      </c>
      <c r="CK323" s="223" t="str">
        <f t="array" ref="CK323">IF(V323="","",
IF(INDEX(Settings!$H:$H,MATCH(CK$1,Settings!$G:$G,0))=TRUE,
100-100*(V323-MINIFS(V:V,$E:$E,$E323))/(MAXIFS(V:V,$E:$E,$E323)-MINIFS(V:V,$E:$E,$E323)),
100*(V323-MINIFS(V:V,$E:$E,$E323))/(MAXIFS(V:V,$E:$E,$E323)-MINIFS(V:V,$E:$E,$E323))))</f>
        <v/>
      </c>
      <c r="CL323" s="223" t="str">
        <f t="array" ref="CL323">IF(W323="","",
IF(INDEX(Settings!$H:$H,MATCH(CL$1,Settings!$G:$G,0))=TRUE,
100-100*(W323-MINIFS(W:W,$E:$E,$E323))/(MAXIFS(W:W,$E:$E,$E323)-MINIFS(W:W,$E:$E,$E323)),
100*(W323-MINIFS(W:W,$E:$E,$E323))/(MAXIFS(W:W,$E:$E,$E323)-MINIFS(W:W,$E:$E,$E323))))</f>
        <v/>
      </c>
      <c r="CM323" s="223" t="str">
        <f t="array" ref="CM323">IF(X323="","",
IF(INDEX(Settings!$H:$H,MATCH(CM$1,Settings!$G:$G,0))=TRUE,
100-100*(X323-MINIFS(X:X,$E:$E,$E323))/(MAXIFS(X:X,$E:$E,$E323)-MINIFS(X:X,$E:$E,$E323)),
100*(X323-MINIFS(X:X,$E:$E,$E323))/(MAXIFS(X:X,$E:$E,$E323)-MINIFS(X:X,$E:$E,$E323))))</f>
        <v/>
      </c>
      <c r="CN323" s="223" t="str">
        <f t="array" ref="CN323">IF(Y323="","",
IF(INDEX(Settings!$H:$H,MATCH(CN$1,Settings!$G:$G,0))=TRUE,
100-100*(Y323-MINIFS(Y:Y,$E:$E,$E323))/(MAXIFS(Y:Y,$E:$E,$E323)-MINIFS(Y:Y,$E:$E,$E323)),
100*(Y323-MINIFS(Y:Y,$E:$E,$E323))/(MAXIFS(Y:Y,$E:$E,$E323)-MINIFS(Y:Y,$E:$E,$E323))))</f>
        <v/>
      </c>
      <c r="CO323" s="223" t="str">
        <f t="array" ref="CO323">IF(Z323="","",
IF(INDEX(Settings!$H:$H,MATCH(CO$1,Settings!$G:$G,0))=TRUE,
100-100*(Z323-MINIFS(Z:Z,$E:$E,$E323))/(MAXIFS(Z:Z,$E:$E,$E323)-MINIFS(Z:Z,$E:$E,$E323)),
100*(Z323-MINIFS(Z:Z,$E:$E,$E323))/(MAXIFS(Z:Z,$E:$E,$E323)-MINIFS(Z:Z,$E:$E,$E323))))</f>
        <v/>
      </c>
      <c r="CP323" s="223" t="str">
        <f t="array" ref="CP323">IF(AA323="","",
IF(INDEX(Settings!$H:$H,MATCH(CP$1,Settings!$G:$G,0))=TRUE,
100-100*(AA323-MINIFS(AA:AA,$E:$E,$E323))/(MAXIFS(AA:AA,$E:$E,$E323)-MINIFS(AA:AA,$E:$E,$E323)),
100*(AA323-MINIFS(AA:AA,$E:$E,$E323))/(MAXIFS(AA:AA,$E:$E,$E323)-MINIFS(AA:AA,$E:$E,$E323))))</f>
        <v/>
      </c>
      <c r="CQ323" s="223" t="str">
        <f t="array" ref="CQ323">IF(AB323="","",
IF(INDEX(Settings!$H:$H,MATCH(CQ$1,Settings!$G:$G,0))=TRUE,
100-100*(AB323-MINIFS(AB:AB,$E:$E,$E323))/(MAXIFS(AB:AB,$E:$E,$E323)-MINIFS(AB:AB,$E:$E,$E323)),
100*(AB323-MINIFS(AB:AB,$E:$E,$E323))/(MAXIFS(AB:AB,$E:$E,$E323)-MINIFS(AB:AB,$E:$E,$E323))))</f>
        <v/>
      </c>
      <c r="CR323" s="223" t="str">
        <f t="array" ref="CR323">IF(AC323="","",
IF(INDEX(Settings!$H:$H,MATCH(CR$1,Settings!$G:$G,0))=TRUE,
100-100*(AC323-MINIFS(AC:AC,$E:$E,$E323))/(MAXIFS(AC:AC,$E:$E,$E323)-MINIFS(AC:AC,$E:$E,$E323)),
100*(AC323-MINIFS(AC:AC,$E:$E,$E323))/(MAXIFS(AC:AC,$E:$E,$E323)-MINIFS(AC:AC,$E:$E,$E323))))</f>
        <v/>
      </c>
      <c r="CS323" s="223" t="str">
        <f t="array" ref="CS323">IF(AD323="","",
IF(INDEX(Settings!$H:$H,MATCH(CS$1,Settings!$G:$G,0))=TRUE,
100-100*(AD323-MINIFS(AD:AD,$E:$E,$E323))/(MAXIFS(AD:AD,$E:$E,$E323)-MINIFS(AD:AD,$E:$E,$E323)),
100*(AD323-MINIFS(AD:AD,$E:$E,$E323))/(MAXIFS(AD:AD,$E:$E,$E323)-MINIFS(AD:AD,$E:$E,$E323))))</f>
        <v/>
      </c>
      <c r="CT323" s="223" t="str">
        <f t="array" ref="CT323">IF(AE323="","",
IF(INDEX(Settings!$H:$H,MATCH(CT$1,Settings!$G:$G,0))=TRUE,
100-100*(AE323-MINIFS(AE:AE,$E:$E,$E323))/(MAXIFS(AE:AE,$E:$E,$E323)-MINIFS(AE:AE,$E:$E,$E323)),
100*(AE323-MINIFS(AE:AE,$E:$E,$E323))/(MAXIFS(AE:AE,$E:$E,$E323)-MINIFS(AE:AE,$E:$E,$E323))))</f>
        <v/>
      </c>
      <c r="CU323" s="223" t="str">
        <f t="array" ref="CU323">IF(AF323="","",
IF(INDEX(Settings!$H:$H,MATCH(CU$1,Settings!$G:$G,0))=TRUE,
100-100*(AF323-MINIFS(AF:AF,$E:$E,$E323))/(MAXIFS(AF:AF,$E:$E,$E323)-MINIFS(AF:AF,$E:$E,$E323)),
100*(AF323-MINIFS(AF:AF,$E:$E,$E323))/(MAXIFS(AF:AF,$E:$E,$E323)-MINIFS(AF:AF,$E:$E,$E323))))</f>
        <v/>
      </c>
      <c r="CV323" s="223" t="str">
        <f t="array" ref="CV323">IF(AG323="","",
IF(INDEX(Settings!$H:$H,MATCH(CV$1,Settings!$G:$G,0))=TRUE,
100-100*(AG323-MINIFS(AG:AG,$E:$E,$E323))/(MAXIFS(AG:AG,$E:$E,$E323)-MINIFS(AG:AG,$E:$E,$E323)),
100*(AG323-MINIFS(AG:AG,$E:$E,$E323))/(MAXIFS(AG:AG,$E:$E,$E323)-MINIFS(AG:AG,$E:$E,$E323))))</f>
        <v/>
      </c>
      <c r="CW323" s="223" t="str">
        <f t="array" ref="CW323">IF(AH323="","",
IF(INDEX(Settings!$H:$H,MATCH(CW$1,Settings!$G:$G,0))=TRUE,
100-100*(AH323-MINIFS(AH:AH,$E:$E,$E323))/(MAXIFS(AH:AH,$E:$E,$E323)-MINIFS(AH:AH,$E:$E,$E323)),
100*(AH323-MINIFS(AH:AH,$E:$E,$E323))/(MAXIFS(AH:AH,$E:$E,$E323)-MINIFS(AH:AH,$E:$E,$E323))))</f>
        <v/>
      </c>
      <c r="CX323" s="223" t="str">
        <f t="array" ref="CX323">IF(AI323="","",
IF(INDEX(Settings!$H:$H,MATCH(CX$1,Settings!$G:$G,0))=TRUE,
100-100*(AI323-MINIFS(AI:AI,$E:$E,$E323))/(MAXIFS(AI:AI,$E:$E,$E323)-MINIFS(AI:AI,$E:$E,$E323)),
100*(AI323-MINIFS(AI:AI,$E:$E,$E323))/(MAXIFS(AI:AI,$E:$E,$E323)-MINIFS(AI:AI,$E:$E,$E323))))</f>
        <v/>
      </c>
      <c r="CY323" s="223" t="str">
        <f t="array" ref="CY323">IF(AJ323="","",
IF(INDEX(Settings!$H:$H,MATCH(CY$1,Settings!$G:$G,0))=TRUE,
100-100*(AJ323-MINIFS(AJ:AJ,$E:$E,$E323))/(MAXIFS(AJ:AJ,$E:$E,$E323)-MINIFS(AJ:AJ,$E:$E,$E323)),
100*(AJ323-MINIFS(AJ:AJ,$E:$E,$E323))/(MAXIFS(AJ:AJ,$E:$E,$E323)-MINIFS(AJ:AJ,$E:$E,$E323))))</f>
        <v/>
      </c>
      <c r="CZ323" s="223" t="str">
        <f t="array" ref="CZ323">IF(AK323="","",
IF(INDEX(Settings!$H:$H,MATCH(CZ$1,Settings!$G:$G,0))=TRUE,
100-100*(AK323-MINIFS(AK:AK,$E:$E,$E323))/(MAXIFS(AK:AK,$E:$E,$E323)-MINIFS(AK:AK,$E:$E,$E323)),
100*(AK323-MINIFS(AK:AK,$E:$E,$E323))/(MAXIFS(AK:AK,$E:$E,$E323)-MINIFS(AK:AK,$E:$E,$E323))))</f>
        <v/>
      </c>
      <c r="DA323" s="223" t="str">
        <f t="array" ref="DA323">IF(AL323="","",
IF(INDEX(Settings!$H:$H,MATCH(DA$1,Settings!$G:$G,0))=TRUE,
100-100*(AL323-MINIFS(AL:AL,$E:$E,$E323))/(MAXIFS(AL:AL,$E:$E,$E323)-MINIFS(AL:AL,$E:$E,$E323)),
100*(AL323-MINIFS(AL:AL,$E:$E,$E323))/(MAXIFS(AL:AL,$E:$E,$E323)-MINIFS(AL:AL,$E:$E,$E323))))</f>
        <v/>
      </c>
      <c r="DB323" s="223" t="str">
        <f t="array" ref="DB323">IF(AM323="","",
IF(INDEX(Settings!$H:$H,MATCH(DB$1,Settings!$G:$G,0))=TRUE,
100-100*(AM323-MINIFS(AM:AM,$E:$E,$E323))/(MAXIFS(AM:AM,$E:$E,$E323)-MINIFS(AM:AM,$E:$E,$E323)),
100*(AM323-MINIFS(AM:AM,$E:$E,$E323))/(MAXIFS(AM:AM,$E:$E,$E323)-MINIFS(AM:AM,$E:$E,$E323))))</f>
        <v/>
      </c>
      <c r="DC323" s="223" t="str">
        <f t="array" ref="DC323">IF(AN323="","",
IF(INDEX(Settings!$H:$H,MATCH(DC$1,Settings!$G:$G,0))=TRUE,
100-100*(AN323-MINIFS(AN:AN,$E:$E,$E323))/(MAXIFS(AN:AN,$E:$E,$E323)-MINIFS(AN:AN,$E:$E,$E323)),
100*(AN323-MINIFS(AN:AN,$E:$E,$E323))/(MAXIFS(AN:AN,$E:$E,$E323)-MINIFS(AN:AN,$E:$E,$E323))))</f>
        <v/>
      </c>
      <c r="DD323" s="223" t="str">
        <f t="array" ref="DD323">IF(AO323="","",
IF(INDEX(Settings!$H:$H,MATCH(DD$1,Settings!$G:$G,0))=TRUE,
100-100*(AO323-MINIFS(AO:AO,$E:$E,$E323))/(MAXIFS(AO:AO,$E:$E,$E323)-MINIFS(AO:AO,$E:$E,$E323)),
100*(AO323-MINIFS(AO:AO,$E:$E,$E323))/(MAXIFS(AO:AO,$E:$E,$E323)-MINIFS(AO:AO,$E:$E,$E323))))</f>
        <v/>
      </c>
      <c r="DE323" s="223" t="str">
        <f t="array" ref="DE323">IF(AP323="","",
IF(INDEX(Settings!$H:$H,MATCH(DE$1,Settings!$G:$G,0))=TRUE,
100-100*(AP323-MINIFS(AP:AP,$E:$E,$E323))/(MAXIFS(AP:AP,$E:$E,$E323)-MINIFS(AP:AP,$E:$E,$E323)),
100*(AP323-MINIFS(AP:AP,$E:$E,$E323))/(MAXIFS(AP:AP,$E:$E,$E323)-MINIFS(AP:AP,$E:$E,$E323))))</f>
        <v/>
      </c>
      <c r="DF323" s="223" t="str">
        <f t="array" ref="DF323">IF(AQ323="","",
IF(INDEX(Settings!$H:$H,MATCH(DF$1,Settings!$G:$G,0))=TRUE,
100-100*(AQ323-MINIFS(AQ:AQ,$E:$E,$E323))/(MAXIFS(AQ:AQ,$E:$E,$E323)-MINIFS(AQ:AQ,$E:$E,$E323)),
100*(AQ323-MINIFS(AQ:AQ,$E:$E,$E323))/(MAXIFS(AQ:AQ,$E:$E,$E323)-MINIFS(AQ:AQ,$E:$E,$E323))))</f>
        <v/>
      </c>
      <c r="DG323" s="223" t="str">
        <f t="array" ref="DG323">IF(AR323="","",
IF(INDEX(Settings!$H:$H,MATCH(DG$1,Settings!$G:$G,0))=TRUE,
100-100*(AR323-MINIFS(AR:AR,$E:$E,$E323))/(MAXIFS(AR:AR,$E:$E,$E323)-MINIFS(AR:AR,$E:$E,$E323)),
100*(AR323-MINIFS(AR:AR,$E:$E,$E323))/(MAXIFS(AR:AR,$E:$E,$E323)-MINIFS(AR:AR,$E:$E,$E323))))</f>
        <v/>
      </c>
      <c r="DH323" s="223" t="str">
        <f t="array" ref="DH323">IF(AS323="","",
IF(INDEX(Settings!$H:$H,MATCH(DH$1,Settings!$G:$G,0))=TRUE,
100-100*(AS323-MINIFS(AS:AS,$E:$E,$E323))/(MAXIFS(AS:AS,$E:$E,$E323)-MINIFS(AS:AS,$E:$E,$E323)),
100*(AS323-MINIFS(AS:AS,$E:$E,$E323))/(MAXIFS(AS:AS,$E:$E,$E323)-MINIFS(AS:AS,$E:$E,$E323))))</f>
        <v/>
      </c>
      <c r="DI323" s="223" t="str">
        <f t="array" ref="DI323">IF(AT323="","",
IF(INDEX(Settings!$H:$H,MATCH(DI$1,Settings!$G:$G,0))=TRUE,
100-100*(AT323-MINIFS(AT:AT,$E:$E,$E323))/(MAXIFS(AT:AT,$E:$E,$E323)-MINIFS(AT:AT,$E:$E,$E323)),
100*(AT323-MINIFS(AT:AT,$E:$E,$E323))/(MAXIFS(AT:AT,$E:$E,$E323)-MINIFS(AT:AT,$E:$E,$E323))))</f>
        <v/>
      </c>
      <c r="DJ323" s="223" t="str">
        <f t="array" ref="DJ323">IF(AU323="","",
IF(INDEX(Settings!$H:$H,MATCH(DJ$1,Settings!$G:$G,0))=TRUE,
100-100*(AU323-MINIFS(AU:AU,$E:$E,$E323))/(MAXIFS(AU:AU,$E:$E,$E323)-MINIFS(AU:AU,$E:$E,$E323)),
100*(AU323-MINIFS(AU:AU,$E:$E,$E323))/(MAXIFS(AU:AU,$E:$E,$E323)-MINIFS(AU:AU,$E:$E,$E323))))</f>
        <v/>
      </c>
      <c r="DK323" s="223" t="str">
        <f t="array" ref="DK323">IF(AV323="","",
IF(INDEX(Settings!$H:$H,MATCH(DK$1,Settings!$G:$G,0))=TRUE,
100-100*(AV323-MINIFS(AV:AV,$E:$E,$E323))/(MAXIFS(AV:AV,$E:$E,$E323)-MINIFS(AV:AV,$E:$E,$E323)),
100*(AV323-MINIFS(AV:AV,$E:$E,$E323))/(MAXIFS(AV:AV,$E:$E,$E323)-MINIFS(AV:AV,$E:$E,$E323))))</f>
        <v/>
      </c>
      <c r="DL323" s="223" t="str">
        <f t="array" ref="DL323">IF(AW323="","",
IF(INDEX(Settings!$H:$H,MATCH(DL$1,Settings!$G:$G,0))=TRUE,
100-100*(AW323-MINIFS(AW:AW,$E:$E,$E323))/(MAXIFS(AW:AW,$E:$E,$E323)-MINIFS(AW:AW,$E:$E,$E323)),
100*(AW323-MINIFS(AW:AW,$E:$E,$E323))/(MAXIFS(AW:AW,$E:$E,$E323)-MINIFS(AW:AW,$E:$E,$E323))))</f>
        <v/>
      </c>
      <c r="DM323" s="223" t="str">
        <f t="array" ref="DM323">IF(AX323="","",
IF(INDEX(Settings!$H:$H,MATCH(DM$1,Settings!$G:$G,0))=TRUE,
100-100*(AX323-MINIFS(AX:AX,$E:$E,$E323))/(MAXIFS(AX:AX,$E:$E,$E323)-MINIFS(AX:AX,$E:$E,$E323)),
100*(AX323-MINIFS(AX:AX,$E:$E,$E323))/(MAXIFS(AX:AX,$E:$E,$E323)-MINIFS(AX:AX,$E:$E,$E323))))</f>
        <v/>
      </c>
      <c r="DN323" s="223" t="str">
        <f t="array" ref="DN323">IF(AY323="","",
IF(INDEX(Settings!$H:$H,MATCH(DN$1,Settings!$G:$G,0))=TRUE,
100-100*(AY323-MINIFS(AY:AY,$E:$E,$E323))/(MAXIFS(AY:AY,$E:$E,$E323)-MINIFS(AY:AY,$E:$E,$E323)),
100*(AY323-MINIFS(AY:AY,$E:$E,$E323))/(MAXIFS(AY:AY,$E:$E,$E323)-MINIFS(AY:AY,$E:$E,$E323))))</f>
        <v/>
      </c>
      <c r="DO323" s="223" t="str">
        <f t="array" ref="DO323">IF(AZ323="","",
IF(INDEX(Settings!$H:$H,MATCH(DO$1,Settings!$G:$G,0))=TRUE,
100-100*(AZ323-MINIFS(AZ:AZ,$E:$E,$E323))/(MAXIFS(AZ:AZ,$E:$E,$E323)-MINIFS(AZ:AZ,$E:$E,$E323)),
100*(AZ323-MINIFS(AZ:AZ,$E:$E,$E323))/(MAXIFS(AZ:AZ,$E:$E,$E323)-MINIFS(AZ:AZ,$E:$E,$E323))))</f>
        <v/>
      </c>
      <c r="DP323" s="223" t="str">
        <f t="array" ref="DP323">IF(BA323="","",
IF(INDEX(Settings!$H:$H,MATCH(DP$1,Settings!$G:$G,0))=TRUE,
100-100*(BA323-MINIFS(BA:BA,$E:$E,$E323))/(MAXIFS(BA:BA,$E:$E,$E323)-MINIFS(BA:BA,$E:$E,$E323)),
100*(BA323-MINIFS(BA:BA,$E:$E,$E323))/(MAXIFS(BA:BA,$E:$E,$E323)-MINIFS(BA:BA,$E:$E,$E323))))</f>
        <v/>
      </c>
      <c r="DQ323" s="223" t="str">
        <f t="array" ref="DQ323">IF(BB323="","",
IF(INDEX(Settings!$H:$H,MATCH(DQ$1,Settings!$G:$G,0))=TRUE,
100-100*(BB323-MINIFS(BB:BB,$E:$E,$E323))/(MAXIFS(BB:BB,$E:$E,$E323)-MINIFS(BB:BB,$E:$E,$E323)),
100*(BB323-MINIFS(BB:BB,$E:$E,$E323))/(MAXIFS(BB:BB,$E:$E,$E323)-MINIFS(BB:BB,$E:$E,$E323))))</f>
        <v/>
      </c>
      <c r="DR323" s="223" t="str">
        <f t="array" ref="DR323">IF(BC323="","",
IF(INDEX(Settings!$H:$H,MATCH(DR$1,Settings!$G:$G,0))=TRUE,
100-100*(BC323-MINIFS(BC:BC,$E:$E,$E323))/(MAXIFS(BC:BC,$E:$E,$E323)-MINIFS(BC:BC,$E:$E,$E323)),
100*(BC323-MINIFS(BC:BC,$E:$E,$E323))/(MAXIFS(BC:BC,$E:$E,$E323)-MINIFS(BC:BC,$E:$E,$E323))))</f>
        <v/>
      </c>
      <c r="DS323" s="223" t="str">
        <f t="array" ref="DS323">IF(BD323="","",
IF(INDEX(Settings!$H:$H,MATCH(DS$1,Settings!$G:$G,0))=TRUE,
100-100*(BD323-MINIFS(BD:BD,$E:$E,$E323))/(MAXIFS(BD:BD,$E:$E,$E323)-MINIFS(BD:BD,$E:$E,$E323)),
100*(BD323-MINIFS(BD:BD,$E:$E,$E323))/(MAXIFS(BD:BD,$E:$E,$E323)-MINIFS(BD:BD,$E:$E,$E323))))</f>
        <v/>
      </c>
      <c r="DT323" s="223" t="str">
        <f t="array" ref="DT323">IF(BE323="","",
IF(INDEX(Settings!$H:$H,MATCH(DT$1,Settings!$G:$G,0))=TRUE,
100-100*(BE323-MINIFS(BE:BE,$E:$E,$E323))/(MAXIFS(BE:BE,$E:$E,$E323)-MINIFS(BE:BE,$E:$E,$E323)),
100*(BE323-MINIFS(BE:BE,$E:$E,$E323))/(MAXIFS(BE:BE,$E:$E,$E323)-MINIFS(BE:BE,$E:$E,$E323))))</f>
        <v/>
      </c>
      <c r="DU323" s="223" t="str">
        <f t="array" ref="DU323">IF(BF323="","",
IF(INDEX(Settings!$H:$H,MATCH(DU$1,Settings!$G:$G,0))=TRUE,
100-100*(BF323-MINIFS(BF:BF,$E:$E,$E323))/(MAXIFS(BF:BF,$E:$E,$E323)-MINIFS(BF:BF,$E:$E,$E323)),
100*(BF323-MINIFS(BF:BF,$E:$E,$E323))/(MAXIFS(BF:BF,$E:$E,$E323)-MINIFS(BF:BF,$E:$E,$E323))))</f>
        <v/>
      </c>
      <c r="DV323" s="223" t="str">
        <f t="array" ref="DV323">IF(BG323="","",
IF(INDEX(Settings!$H:$H,MATCH(DV$1,Settings!$G:$G,0))=TRUE,
100-100*(BG323-MINIFS(BG:BG,$E:$E,$E323))/(MAXIFS(BG:BG,$E:$E,$E323)-MINIFS(BG:BG,$E:$E,$E323)),
100*(BG323-MINIFS(BG:BG,$E:$E,$E323))/(MAXIFS(BG:BG,$E:$E,$E323)-MINIFS(BG:BG,$E:$E,$E323))))</f>
        <v/>
      </c>
      <c r="DW323" s="223" t="str">
        <f t="array" ref="DW323">IF(BH323="","",
IF(INDEX(Settings!$H:$H,MATCH(DW$1,Settings!$G:$G,0))=TRUE,
100-100*(BH323-MINIFS(BH:BH,$E:$E,$E323))/(MAXIFS(BH:BH,$E:$E,$E323)-MINIFS(BH:BH,$E:$E,$E323)),
100*(BH323-MINIFS(BH:BH,$E:$E,$E323))/(MAXIFS(BH:BH,$E:$E,$E323)-MINIFS(BH:BH,$E:$E,$E323))))</f>
        <v/>
      </c>
      <c r="DX323" s="223" t="str">
        <f t="array" ref="DX323">IF(BI323="","",
IF(INDEX(Settings!$H:$H,MATCH(DX$1,Settings!$G:$G,0))=TRUE,
100-100*(BI323-MINIFS(BI:BI,$E:$E,$E323))/(MAXIFS(BI:BI,$E:$E,$E323)-MINIFS(BI:BI,$E:$E,$E323)),
100*(BI323-MINIFS(BI:BI,$E:$E,$E323))/(MAXIFS(BI:BI,$E:$E,$E323)-MINIFS(BI:BI,$E:$E,$E323))))</f>
        <v/>
      </c>
      <c r="DY323" s="223" t="str">
        <f t="array" ref="DY323">IF(BJ323="","",
IF(INDEX(Settings!$H:$H,MATCH(DY$1,Settings!$G:$G,0))=TRUE,
100-100*(BJ323-MINIFS(BJ:BJ,$E:$E,$E323))/(MAXIFS(BJ:BJ,$E:$E,$E323)-MINIFS(BJ:BJ,$E:$E,$E323)),
100*(BJ323-MINIFS(BJ:BJ,$E:$E,$E323))/(MAXIFS(BJ:BJ,$E:$E,$E323)-MINIFS(BJ:BJ,$E:$E,$E323))))</f>
        <v/>
      </c>
      <c r="DZ323" s="225"/>
      <c r="EA323" s="225"/>
      <c r="EB323" s="225" t="str">
        <f t="shared" si="8"/>
        <v/>
      </c>
      <c r="EC323" s="225" t="str">
        <f t="shared" si="9"/>
        <v/>
      </c>
      <c r="ED323" s="225" t="str">
        <f t="shared" si="10"/>
        <v/>
      </c>
      <c r="EE323" s="225" t="str">
        <f t="shared" si="11"/>
        <v/>
      </c>
      <c r="EF323" s="225" t="str">
        <f t="shared" si="12"/>
        <v/>
      </c>
      <c r="EG323" s="225" t="str">
        <f t="shared" si="13"/>
        <v/>
      </c>
      <c r="EH323" s="225"/>
      <c r="EI323" s="225"/>
      <c r="EJ323" s="225"/>
      <c r="EK323" s="225"/>
      <c r="EL323" s="225"/>
      <c r="EM323" s="225"/>
    </row>
    <row r="324">
      <c r="A324" s="231"/>
      <c r="B324" s="231"/>
      <c r="C324" s="231"/>
      <c r="D324" s="231" t="str">
        <f t="array" ref="D324">IFERROR(INDEX(Profiles!$B:$B,MATCH($A324,Profiles!$A:$A,0)),"")</f>
        <v/>
      </c>
      <c r="E324" s="231"/>
      <c r="F324" s="231"/>
      <c r="G324" s="231"/>
      <c r="H324" s="231"/>
      <c r="I324" s="231" t="str">
        <f>IF(A324="","",IF(Settings!$N$3="DATE",F324&amp;": "&amp;TEXT(B324,"M/DD/YY"),F324&amp;": "&amp;H324))</f>
        <v/>
      </c>
      <c r="J324" s="231"/>
      <c r="K324" s="231"/>
      <c r="L324" s="231"/>
      <c r="M324" s="232" t="str">
        <f t="shared" si="14"/>
        <v/>
      </c>
      <c r="N324" s="231"/>
      <c r="O324" s="231"/>
      <c r="P324" s="231"/>
      <c r="Q324" s="231"/>
      <c r="R324" s="231"/>
      <c r="S324" s="230" t="str">
        <f>IFERROR(VLOOKUP(AF324, 'YOYO IR Scores'!A:C, 3, FALSE), "")
</f>
        <v/>
      </c>
      <c r="T324" s="231"/>
      <c r="U324" s="231"/>
      <c r="V324" s="231"/>
      <c r="W324" s="231"/>
      <c r="X324" s="233" t="str">
        <f t="shared" si="4"/>
        <v/>
      </c>
      <c r="Y324" s="234" t="str">
        <f t="shared" si="5"/>
        <v/>
      </c>
      <c r="Z324" s="234" t="str">
        <f t="shared" si="6"/>
        <v/>
      </c>
      <c r="AA324" s="233" t="str">
        <f t="shared" si="7"/>
        <v/>
      </c>
      <c r="AB324" s="232"/>
      <c r="AC324" s="232"/>
      <c r="AD324" s="232"/>
      <c r="AE324" s="232" t="str">
        <f>IFERROR(VLOOKUP(AF324, 'YOYO IR Scores'!A:C, 2, FALSE), "")</f>
        <v/>
      </c>
      <c r="AF324" s="232"/>
      <c r="AG324" s="23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c r="BD324" s="232"/>
      <c r="BE324" s="232"/>
      <c r="BF324" s="232"/>
      <c r="BG324" s="232"/>
      <c r="BH324" s="232"/>
      <c r="BI324" s="232"/>
      <c r="BJ324" s="232"/>
      <c r="BK324" s="232" t="str">
        <f t="array" ref="BK324">IF(J324="","",
IF(INDEX(Settings!$H:$H,MATCH(BY$1,Settings!$G:$G,0))=TRUE,
100-100*(J324-MIN(J:J))/(MAX(J:J)-MIN(J:J)),
100*(J324-MIN(J:J))/(MAX(J:J)-MIN(J:J))))</f>
        <v/>
      </c>
      <c r="BL324" s="232" t="str">
        <f t="array" ref="BL324">IF(J324="","",
IF(INDEX(Settings!$H:$H,MATCH(BY$1,Settings!$G:$G,0))=TRUE,
100-100*(J324-MINIFS(J:J,$E:$E,$E324))/(MAXIFS(J:J,$E:$E,$E324)-MINIFS(J:J,$E:$E,$E324)),
100*(J324-MINIFS(J:J,$E:$E,$E324))/(MAXIFS(J:J,$E:$E,$E324)-MINIFS(J:J,$E:$E,$E324))))</f>
        <v/>
      </c>
      <c r="BM324" s="232" t="str">
        <f t="array" ref="BM324">IF(J324="","",
IF(INDEX(Settings!$H:$H,MATCH(BY$1,Settings!$G:$G,0))=TRUE,
100-100*(J324-MINIFS(J:J,$E:$E,$E324,$I:$I,$I324))/(MAXIFS(J:J,$E:$E,$E324,$I:$I,$I324)-MINIFS(J:J,$E:$E,$E324,$I:$I,$I324)),
100*(J324-MINIFS(J:J,$E:$E,$E324,$I:$I,$I324))/(MAXIFS(J:J,$E:$E,$E324,$I:$I,$I324)-MINIFS(J:J,$E:$E,$E324,$I:$I,$I324))))</f>
        <v/>
      </c>
      <c r="BN324" s="231" t="str">
        <f t="array" ref="BN324">IF(J324="","",
IF(INDEX(Settings!$H:$H,MATCH(BY$1,Settings!$G:$G,0))=TRUE,
100-100*PERCENTRANK(J:J,J324),
100*PERCENTRANK(J:J,J324)))</f>
        <v/>
      </c>
      <c r="BO324" s="231" t="str">
        <f>IFERROR(__xludf.DUMMYFUNCTION("IF(J324="""","""",
IF(INDEX(Settings!$H:$H,MATCH(BY$1,Settings!$G:$G,0))=TRUE,
100-100*PERCENTRANK(FILTER(J:J,$E:$E=$E324),J324),
100*PERCENTRANK(FILTER(J:J,$E:$E=$E324),J324)))"),"")</f>
        <v/>
      </c>
      <c r="BP324" s="231" t="str">
        <f>IFERROR(__xludf.DUMMYFUNCTION("IF(J324="""","""",
IF(INDEX(Settings!$H:$H,MATCH(BY$1,Settings!$G:$G,0))=TRUE,
100-100*PERCENTRANK(FILTER(J:J,$E:$E=$E324,$I:$I=$I324),J324),
100*PERCENTRANK(FILTER(J:J,$E:$E=$E324,$I:$I=$I324),J324)))"),"")</f>
        <v/>
      </c>
      <c r="BQ324" s="233" t="str">
        <f t="array" ref="BQ324">IF(J324="","",
IF(INDEX(Settings!$H:$H,MATCH(BY$1,Settings!$G:$G,0))=TRUE,
-1*(J324-AVERAGE(J:J))/STDEV(J:J),
(J324-AVERAGE(J:J))/STDEV(J:J)))</f>
        <v/>
      </c>
      <c r="BR324" s="233" t="str">
        <f>IFERROR(__xludf.DUMMYFUNCTION("IF(J324="""","""",
IF(INDEX(Settings!$H:$H,MATCH(BY$1,Settings!$G:$G,0))=TRUE,
-1*(J324-AVERAGEIFS(J:J,$E:$E,$E324))/STDEV(FILTER(J:J,$E:$E=$E324)),
(J324-AVERAGEIFS(J:J,$E:$E,$E324))/STDEV(FILTER(J:J,$E:$E=$E324))))"),"")</f>
        <v/>
      </c>
      <c r="BS324" s="233"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1"/>
      <c r="BX324" s="231"/>
      <c r="BY324" s="232" t="str">
        <f t="array" ref="BY324">IF(J324="","",
IF(INDEX(Settings!$H:$H,MATCH(BY$1,Settings!$G:$G,0))=TRUE,
100-100*(J324-MINIFS(J:J,$E:$E,$E324))/(MAXIFS(J:J,$E:$E,$E324)-MINIFS(J:J,$E:$E,$E324)),
100*(J324-MINIFS(J:J,$E:$E,$E324))/(MAXIFS(J:J,$E:$E,$E324)-MINIFS(J:J,$E:$E,$E324))))</f>
        <v/>
      </c>
      <c r="BZ324" s="232" t="str">
        <f t="array" ref="BZ324">IF(K324="","",
IF(INDEX(Settings!$H:$H,MATCH(BZ$1,Settings!$G:$G,0))=TRUE,
100-100*(K324-MINIFS(K:K,$E:$E,$E324))/(MAXIFS(K:K,$E:$E,$E324)-MINIFS(K:K,$E:$E,$E324)),
100*(K324-MINIFS(K:K,$E:$E,$E324))/(MAXIFS(K:K,$E:$E,$E324)-MINIFS(K:K,$E:$E,$E324))))</f>
        <v/>
      </c>
      <c r="CA324" s="232" t="str">
        <f t="array" ref="CA324">IF(L324="","",
IF(INDEX(Settings!$H:$H,MATCH(CA$1,Settings!$G:$G,0))=TRUE,
100-100*(L324-MINIFS(L:L,$E:$E,$E324))/(MAXIFS(L:L,$E:$E,$E324)-MINIFS(L:L,$E:$E,$E324)),
100*(L324-MINIFS(L:L,$E:$E,$E324))/(MAXIFS(L:L,$E:$E,$E324)-MINIFS(L:L,$E:$E,$E324))))</f>
        <v/>
      </c>
      <c r="CB324" s="232" t="str">
        <f t="array" ref="CB324">IF(M324="","",
IF(INDEX(Settings!$H:$H,MATCH(CB$1,Settings!$G:$G,0))=TRUE,
100-100*(M324-MINIFS(M:M,$E:$E,$E324))/(MAXIFS(M:M,$E:$E,$E324)-MINIFS(M:M,$E:$E,$E324)),
100*(M324-MINIFS(M:M,$E:$E,$E324))/(MAXIFS(M:M,$E:$E,$E324)-MINIFS(M:M,$E:$E,$E324))))</f>
        <v/>
      </c>
      <c r="CC324" s="232" t="str">
        <f t="array" ref="CC324">IF(N324="","",
IF(INDEX(Settings!$H:$H,MATCH(CC$1,Settings!$G:$G,0))=TRUE,
100-100*(N324-MINIFS(N:N,$E:$E,$E324))/(MAXIFS(N:N,$E:$E,$E324)-MINIFS(N:N,$E:$E,$E324)),
100*(N324-MINIFS(N:N,$E:$E,$E324))/(MAXIFS(N:N,$E:$E,$E324)-MINIFS(N:N,$E:$E,$E324))))</f>
        <v/>
      </c>
      <c r="CD324" s="232" t="str">
        <f t="array" ref="CD324">IF(O324="","",
IF(INDEX(Settings!$H:$H,MATCH(CD$1,Settings!$G:$G,0))=TRUE,
100-100*(O324-MINIFS(O:O,$E:$E,$E324))/(MAXIFS(O:O,$E:$E,$E324)-MINIFS(O:O,$E:$E,$E324)),
100*(O324-MINIFS(O:O,$E:$E,$E324))/(MAXIFS(O:O,$E:$E,$E324)-MINIFS(O:O,$E:$E,$E324))))</f>
        <v/>
      </c>
      <c r="CE324" s="232" t="str">
        <f t="array" ref="CE324">IF(P324="","",
IF(INDEX(Settings!$H:$H,MATCH(CE$1,Settings!$G:$G,0))=TRUE,
100-100*(P324-MINIFS(P:P,$E:$E,$E324))/(MAXIFS(P:P,$E:$E,$E324)-MINIFS(P:P,$E:$E,$E324)),
100*(P324-MINIFS(P:P,$E:$E,$E324))/(MAXIFS(P:P,$E:$E,$E324)-MINIFS(P:P,$E:$E,$E324))))</f>
        <v/>
      </c>
      <c r="CF324" s="232" t="str">
        <f t="array" ref="CF324">IF(Q324="","",
IF(INDEX(Settings!$H:$H,MATCH(CF$1,Settings!$G:$G,0))=TRUE,
100-100*(Q324-MINIFS(Q:Q,$E:$E,$E324))/(MAXIFS(Q:Q,$E:$E,$E324)-MINIFS(Q:Q,$E:$E,$E324)),
100*(Q324-MINIFS(Q:Q,$E:$E,$E324))/(MAXIFS(Q:Q,$E:$E,$E324)-MINIFS(Q:Q,$E:$E,$E324))))</f>
        <v/>
      </c>
      <c r="CG324" s="232" t="str">
        <f t="array" ref="CG324">IF(R324="","",
IF(INDEX(Settings!$H:$H,MATCH(CG$1,Settings!$G:$G,0))=TRUE,
100-100*(R324-MINIFS(R:R,$E:$E,$E324))/(MAXIFS(R:R,$E:$E,$E324)-MINIFS(R:R,$E:$E,$E324)),
100*(R324-MINIFS(R:R,$E:$E,$E324))/(MAXIFS(R:R,$E:$E,$E324)-MINIFS(R:R,$E:$E,$E324))))</f>
        <v/>
      </c>
      <c r="CH324" s="232" t="str">
        <f t="array" ref="CH324">IF(S324="","",
IF(INDEX(Settings!$H:$H,MATCH(CH$1,Settings!$G:$G,0))=TRUE,
100-100*(S324-MINIFS(S:S,$E:$E,$E324))/(MAXIFS(S:S,$E:$E,$E324)-MINIFS(S:S,$E:$E,$E324)),
100*(S324-MINIFS(S:S,$E:$E,$E324))/(MAXIFS(S:S,$E:$E,$E324)-MINIFS(S:S,$E:$E,$E324))))</f>
        <v/>
      </c>
      <c r="CI324" s="232" t="str">
        <f t="array" ref="CI324">IF(T324="","",
IF(INDEX(Settings!$H:$H,MATCH(CI$1,Settings!$G:$G,0))=TRUE,
100-100*(T324-MINIFS(T:T,$E:$E,$E324))/(MAXIFS(T:T,$E:$E,$E324)-MINIFS(T:T,$E:$E,$E324)),
100*(T324-MINIFS(T:T,$E:$E,$E324))/(MAXIFS(T:T,$E:$E,$E324)-MINIFS(T:T,$E:$E,$E324))))</f>
        <v/>
      </c>
      <c r="CJ324" s="232" t="str">
        <f t="array" ref="CJ324">IF(U324="","",
IF(INDEX(Settings!$H:$H,MATCH(CJ$1,Settings!$G:$G,0))=TRUE,
100-100*(U324-MINIFS(U:U,$E:$E,$E324))/(MAXIFS(U:U,$E:$E,$E324)-MINIFS(U:U,$E:$E,$E324)),
100*(U324-MINIFS(U:U,$E:$E,$E324))/(MAXIFS(U:U,$E:$E,$E324)-MINIFS(U:U,$E:$E,$E324))))</f>
        <v/>
      </c>
      <c r="CK324" s="232" t="str">
        <f t="array" ref="CK324">IF(V324="","",
IF(INDEX(Settings!$H:$H,MATCH(CK$1,Settings!$G:$G,0))=TRUE,
100-100*(V324-MINIFS(V:V,$E:$E,$E324))/(MAXIFS(V:V,$E:$E,$E324)-MINIFS(V:V,$E:$E,$E324)),
100*(V324-MINIFS(V:V,$E:$E,$E324))/(MAXIFS(V:V,$E:$E,$E324)-MINIFS(V:V,$E:$E,$E324))))</f>
        <v/>
      </c>
      <c r="CL324" s="232" t="str">
        <f t="array" ref="CL324">IF(W324="","",
IF(INDEX(Settings!$H:$H,MATCH(CL$1,Settings!$G:$G,0))=TRUE,
100-100*(W324-MINIFS(W:W,$E:$E,$E324))/(MAXIFS(W:W,$E:$E,$E324)-MINIFS(W:W,$E:$E,$E324)),
100*(W324-MINIFS(W:W,$E:$E,$E324))/(MAXIFS(W:W,$E:$E,$E324)-MINIFS(W:W,$E:$E,$E324))))</f>
        <v/>
      </c>
      <c r="CM324" s="232" t="str">
        <f t="array" ref="CM324">IF(X324="","",
IF(INDEX(Settings!$H:$H,MATCH(CM$1,Settings!$G:$G,0))=TRUE,
100-100*(X324-MINIFS(X:X,$E:$E,$E324))/(MAXIFS(X:X,$E:$E,$E324)-MINIFS(X:X,$E:$E,$E324)),
100*(X324-MINIFS(X:X,$E:$E,$E324))/(MAXIFS(X:X,$E:$E,$E324)-MINIFS(X:X,$E:$E,$E324))))</f>
        <v/>
      </c>
      <c r="CN324" s="232" t="str">
        <f t="array" ref="CN324">IF(Y324="","",
IF(INDEX(Settings!$H:$H,MATCH(CN$1,Settings!$G:$G,0))=TRUE,
100-100*(Y324-MINIFS(Y:Y,$E:$E,$E324))/(MAXIFS(Y:Y,$E:$E,$E324)-MINIFS(Y:Y,$E:$E,$E324)),
100*(Y324-MINIFS(Y:Y,$E:$E,$E324))/(MAXIFS(Y:Y,$E:$E,$E324)-MINIFS(Y:Y,$E:$E,$E324))))</f>
        <v/>
      </c>
      <c r="CO324" s="232" t="str">
        <f t="array" ref="CO324">IF(Z324="","",
IF(INDEX(Settings!$H:$H,MATCH(CO$1,Settings!$G:$G,0))=TRUE,
100-100*(Z324-MINIFS(Z:Z,$E:$E,$E324))/(MAXIFS(Z:Z,$E:$E,$E324)-MINIFS(Z:Z,$E:$E,$E324)),
100*(Z324-MINIFS(Z:Z,$E:$E,$E324))/(MAXIFS(Z:Z,$E:$E,$E324)-MINIFS(Z:Z,$E:$E,$E324))))</f>
        <v/>
      </c>
      <c r="CP324" s="232" t="str">
        <f t="array" ref="CP324">IF(AA324="","",
IF(INDEX(Settings!$H:$H,MATCH(CP$1,Settings!$G:$G,0))=TRUE,
100-100*(AA324-MINIFS(AA:AA,$E:$E,$E324))/(MAXIFS(AA:AA,$E:$E,$E324)-MINIFS(AA:AA,$E:$E,$E324)),
100*(AA324-MINIFS(AA:AA,$E:$E,$E324))/(MAXIFS(AA:AA,$E:$E,$E324)-MINIFS(AA:AA,$E:$E,$E324))))</f>
        <v/>
      </c>
      <c r="CQ324" s="232" t="str">
        <f t="array" ref="CQ324">IF(AB324="","",
IF(INDEX(Settings!$H:$H,MATCH(CQ$1,Settings!$G:$G,0))=TRUE,
100-100*(AB324-MINIFS(AB:AB,$E:$E,$E324))/(MAXIFS(AB:AB,$E:$E,$E324)-MINIFS(AB:AB,$E:$E,$E324)),
100*(AB324-MINIFS(AB:AB,$E:$E,$E324))/(MAXIFS(AB:AB,$E:$E,$E324)-MINIFS(AB:AB,$E:$E,$E324))))</f>
        <v/>
      </c>
      <c r="CR324" s="232" t="str">
        <f t="array" ref="CR324">IF(AC324="","",
IF(INDEX(Settings!$H:$H,MATCH(CR$1,Settings!$G:$G,0))=TRUE,
100-100*(AC324-MINIFS(AC:AC,$E:$E,$E324))/(MAXIFS(AC:AC,$E:$E,$E324)-MINIFS(AC:AC,$E:$E,$E324)),
100*(AC324-MINIFS(AC:AC,$E:$E,$E324))/(MAXIFS(AC:AC,$E:$E,$E324)-MINIFS(AC:AC,$E:$E,$E324))))</f>
        <v/>
      </c>
      <c r="CS324" s="232" t="str">
        <f t="array" ref="CS324">IF(AD324="","",
IF(INDEX(Settings!$H:$H,MATCH(CS$1,Settings!$G:$G,0))=TRUE,
100-100*(AD324-MINIFS(AD:AD,$E:$E,$E324))/(MAXIFS(AD:AD,$E:$E,$E324)-MINIFS(AD:AD,$E:$E,$E324)),
100*(AD324-MINIFS(AD:AD,$E:$E,$E324))/(MAXIFS(AD:AD,$E:$E,$E324)-MINIFS(AD:AD,$E:$E,$E324))))</f>
        <v/>
      </c>
      <c r="CT324" s="232" t="str">
        <f t="array" ref="CT324">IF(AE324="","",
IF(INDEX(Settings!$H:$H,MATCH(CT$1,Settings!$G:$G,0))=TRUE,
100-100*(AE324-MINIFS(AE:AE,$E:$E,$E324))/(MAXIFS(AE:AE,$E:$E,$E324)-MINIFS(AE:AE,$E:$E,$E324)),
100*(AE324-MINIFS(AE:AE,$E:$E,$E324))/(MAXIFS(AE:AE,$E:$E,$E324)-MINIFS(AE:AE,$E:$E,$E324))))</f>
        <v/>
      </c>
      <c r="CU324" s="232" t="str">
        <f t="array" ref="CU324">IF(AF324="","",
IF(INDEX(Settings!$H:$H,MATCH(CU$1,Settings!$G:$G,0))=TRUE,
100-100*(AF324-MINIFS(AF:AF,$E:$E,$E324))/(MAXIFS(AF:AF,$E:$E,$E324)-MINIFS(AF:AF,$E:$E,$E324)),
100*(AF324-MINIFS(AF:AF,$E:$E,$E324))/(MAXIFS(AF:AF,$E:$E,$E324)-MINIFS(AF:AF,$E:$E,$E324))))</f>
        <v/>
      </c>
      <c r="CV324" s="232" t="str">
        <f t="array" ref="CV324">IF(AG324="","",
IF(INDEX(Settings!$H:$H,MATCH(CV$1,Settings!$G:$G,0))=TRUE,
100-100*(AG324-MINIFS(AG:AG,$E:$E,$E324))/(MAXIFS(AG:AG,$E:$E,$E324)-MINIFS(AG:AG,$E:$E,$E324)),
100*(AG324-MINIFS(AG:AG,$E:$E,$E324))/(MAXIFS(AG:AG,$E:$E,$E324)-MINIFS(AG:AG,$E:$E,$E324))))</f>
        <v/>
      </c>
      <c r="CW324" s="232" t="str">
        <f t="array" ref="CW324">IF(AH324="","",
IF(INDEX(Settings!$H:$H,MATCH(CW$1,Settings!$G:$G,0))=TRUE,
100-100*(AH324-MINIFS(AH:AH,$E:$E,$E324))/(MAXIFS(AH:AH,$E:$E,$E324)-MINIFS(AH:AH,$E:$E,$E324)),
100*(AH324-MINIFS(AH:AH,$E:$E,$E324))/(MAXIFS(AH:AH,$E:$E,$E324)-MINIFS(AH:AH,$E:$E,$E324))))</f>
        <v/>
      </c>
      <c r="CX324" s="232" t="str">
        <f t="array" ref="CX324">IF(AI324="","",
IF(INDEX(Settings!$H:$H,MATCH(CX$1,Settings!$G:$G,0))=TRUE,
100-100*(AI324-MINIFS(AI:AI,$E:$E,$E324))/(MAXIFS(AI:AI,$E:$E,$E324)-MINIFS(AI:AI,$E:$E,$E324)),
100*(AI324-MINIFS(AI:AI,$E:$E,$E324))/(MAXIFS(AI:AI,$E:$E,$E324)-MINIFS(AI:AI,$E:$E,$E324))))</f>
        <v/>
      </c>
      <c r="CY324" s="232" t="str">
        <f t="array" ref="CY324">IF(AJ324="","",
IF(INDEX(Settings!$H:$H,MATCH(CY$1,Settings!$G:$G,0))=TRUE,
100-100*(AJ324-MINIFS(AJ:AJ,$E:$E,$E324))/(MAXIFS(AJ:AJ,$E:$E,$E324)-MINIFS(AJ:AJ,$E:$E,$E324)),
100*(AJ324-MINIFS(AJ:AJ,$E:$E,$E324))/(MAXIFS(AJ:AJ,$E:$E,$E324)-MINIFS(AJ:AJ,$E:$E,$E324))))</f>
        <v/>
      </c>
      <c r="CZ324" s="232" t="str">
        <f t="array" ref="CZ324">IF(AK324="","",
IF(INDEX(Settings!$H:$H,MATCH(CZ$1,Settings!$G:$G,0))=TRUE,
100-100*(AK324-MINIFS(AK:AK,$E:$E,$E324))/(MAXIFS(AK:AK,$E:$E,$E324)-MINIFS(AK:AK,$E:$E,$E324)),
100*(AK324-MINIFS(AK:AK,$E:$E,$E324))/(MAXIFS(AK:AK,$E:$E,$E324)-MINIFS(AK:AK,$E:$E,$E324))))</f>
        <v/>
      </c>
      <c r="DA324" s="232" t="str">
        <f t="array" ref="DA324">IF(AL324="","",
IF(INDEX(Settings!$H:$H,MATCH(DA$1,Settings!$G:$G,0))=TRUE,
100-100*(AL324-MINIFS(AL:AL,$E:$E,$E324))/(MAXIFS(AL:AL,$E:$E,$E324)-MINIFS(AL:AL,$E:$E,$E324)),
100*(AL324-MINIFS(AL:AL,$E:$E,$E324))/(MAXIFS(AL:AL,$E:$E,$E324)-MINIFS(AL:AL,$E:$E,$E324))))</f>
        <v/>
      </c>
      <c r="DB324" s="232" t="str">
        <f t="array" ref="DB324">IF(AM324="","",
IF(INDEX(Settings!$H:$H,MATCH(DB$1,Settings!$G:$G,0))=TRUE,
100-100*(AM324-MINIFS(AM:AM,$E:$E,$E324))/(MAXIFS(AM:AM,$E:$E,$E324)-MINIFS(AM:AM,$E:$E,$E324)),
100*(AM324-MINIFS(AM:AM,$E:$E,$E324))/(MAXIFS(AM:AM,$E:$E,$E324)-MINIFS(AM:AM,$E:$E,$E324))))</f>
        <v/>
      </c>
      <c r="DC324" s="232" t="str">
        <f t="array" ref="DC324">IF(AN324="","",
IF(INDEX(Settings!$H:$H,MATCH(DC$1,Settings!$G:$G,0))=TRUE,
100-100*(AN324-MINIFS(AN:AN,$E:$E,$E324))/(MAXIFS(AN:AN,$E:$E,$E324)-MINIFS(AN:AN,$E:$E,$E324)),
100*(AN324-MINIFS(AN:AN,$E:$E,$E324))/(MAXIFS(AN:AN,$E:$E,$E324)-MINIFS(AN:AN,$E:$E,$E324))))</f>
        <v/>
      </c>
      <c r="DD324" s="232" t="str">
        <f t="array" ref="DD324">IF(AO324="","",
IF(INDEX(Settings!$H:$H,MATCH(DD$1,Settings!$G:$G,0))=TRUE,
100-100*(AO324-MINIFS(AO:AO,$E:$E,$E324))/(MAXIFS(AO:AO,$E:$E,$E324)-MINIFS(AO:AO,$E:$E,$E324)),
100*(AO324-MINIFS(AO:AO,$E:$E,$E324))/(MAXIFS(AO:AO,$E:$E,$E324)-MINIFS(AO:AO,$E:$E,$E324))))</f>
        <v/>
      </c>
      <c r="DE324" s="232" t="str">
        <f t="array" ref="DE324">IF(AP324="","",
IF(INDEX(Settings!$H:$H,MATCH(DE$1,Settings!$G:$G,0))=TRUE,
100-100*(AP324-MINIFS(AP:AP,$E:$E,$E324))/(MAXIFS(AP:AP,$E:$E,$E324)-MINIFS(AP:AP,$E:$E,$E324)),
100*(AP324-MINIFS(AP:AP,$E:$E,$E324))/(MAXIFS(AP:AP,$E:$E,$E324)-MINIFS(AP:AP,$E:$E,$E324))))</f>
        <v/>
      </c>
      <c r="DF324" s="232" t="str">
        <f t="array" ref="DF324">IF(AQ324="","",
IF(INDEX(Settings!$H:$H,MATCH(DF$1,Settings!$G:$G,0))=TRUE,
100-100*(AQ324-MINIFS(AQ:AQ,$E:$E,$E324))/(MAXIFS(AQ:AQ,$E:$E,$E324)-MINIFS(AQ:AQ,$E:$E,$E324)),
100*(AQ324-MINIFS(AQ:AQ,$E:$E,$E324))/(MAXIFS(AQ:AQ,$E:$E,$E324)-MINIFS(AQ:AQ,$E:$E,$E324))))</f>
        <v/>
      </c>
      <c r="DG324" s="232" t="str">
        <f t="array" ref="DG324">IF(AR324="","",
IF(INDEX(Settings!$H:$H,MATCH(DG$1,Settings!$G:$G,0))=TRUE,
100-100*(AR324-MINIFS(AR:AR,$E:$E,$E324))/(MAXIFS(AR:AR,$E:$E,$E324)-MINIFS(AR:AR,$E:$E,$E324)),
100*(AR324-MINIFS(AR:AR,$E:$E,$E324))/(MAXIFS(AR:AR,$E:$E,$E324)-MINIFS(AR:AR,$E:$E,$E324))))</f>
        <v/>
      </c>
      <c r="DH324" s="232" t="str">
        <f t="array" ref="DH324">IF(AS324="","",
IF(INDEX(Settings!$H:$H,MATCH(DH$1,Settings!$G:$G,0))=TRUE,
100-100*(AS324-MINIFS(AS:AS,$E:$E,$E324))/(MAXIFS(AS:AS,$E:$E,$E324)-MINIFS(AS:AS,$E:$E,$E324)),
100*(AS324-MINIFS(AS:AS,$E:$E,$E324))/(MAXIFS(AS:AS,$E:$E,$E324)-MINIFS(AS:AS,$E:$E,$E324))))</f>
        <v/>
      </c>
      <c r="DI324" s="232" t="str">
        <f t="array" ref="DI324">IF(AT324="","",
IF(INDEX(Settings!$H:$H,MATCH(DI$1,Settings!$G:$G,0))=TRUE,
100-100*(AT324-MINIFS(AT:AT,$E:$E,$E324))/(MAXIFS(AT:AT,$E:$E,$E324)-MINIFS(AT:AT,$E:$E,$E324)),
100*(AT324-MINIFS(AT:AT,$E:$E,$E324))/(MAXIFS(AT:AT,$E:$E,$E324)-MINIFS(AT:AT,$E:$E,$E324))))</f>
        <v/>
      </c>
      <c r="DJ324" s="232" t="str">
        <f t="array" ref="DJ324">IF(AU324="","",
IF(INDEX(Settings!$H:$H,MATCH(DJ$1,Settings!$G:$G,0))=TRUE,
100-100*(AU324-MINIFS(AU:AU,$E:$E,$E324))/(MAXIFS(AU:AU,$E:$E,$E324)-MINIFS(AU:AU,$E:$E,$E324)),
100*(AU324-MINIFS(AU:AU,$E:$E,$E324))/(MAXIFS(AU:AU,$E:$E,$E324)-MINIFS(AU:AU,$E:$E,$E324))))</f>
        <v/>
      </c>
      <c r="DK324" s="232" t="str">
        <f t="array" ref="DK324">IF(AV324="","",
IF(INDEX(Settings!$H:$H,MATCH(DK$1,Settings!$G:$G,0))=TRUE,
100-100*(AV324-MINIFS(AV:AV,$E:$E,$E324))/(MAXIFS(AV:AV,$E:$E,$E324)-MINIFS(AV:AV,$E:$E,$E324)),
100*(AV324-MINIFS(AV:AV,$E:$E,$E324))/(MAXIFS(AV:AV,$E:$E,$E324)-MINIFS(AV:AV,$E:$E,$E324))))</f>
        <v/>
      </c>
      <c r="DL324" s="232" t="str">
        <f t="array" ref="DL324">IF(AW324="","",
IF(INDEX(Settings!$H:$H,MATCH(DL$1,Settings!$G:$G,0))=TRUE,
100-100*(AW324-MINIFS(AW:AW,$E:$E,$E324))/(MAXIFS(AW:AW,$E:$E,$E324)-MINIFS(AW:AW,$E:$E,$E324)),
100*(AW324-MINIFS(AW:AW,$E:$E,$E324))/(MAXIFS(AW:AW,$E:$E,$E324)-MINIFS(AW:AW,$E:$E,$E324))))</f>
        <v/>
      </c>
      <c r="DM324" s="232" t="str">
        <f t="array" ref="DM324">IF(AX324="","",
IF(INDEX(Settings!$H:$H,MATCH(DM$1,Settings!$G:$G,0))=TRUE,
100-100*(AX324-MINIFS(AX:AX,$E:$E,$E324))/(MAXIFS(AX:AX,$E:$E,$E324)-MINIFS(AX:AX,$E:$E,$E324)),
100*(AX324-MINIFS(AX:AX,$E:$E,$E324))/(MAXIFS(AX:AX,$E:$E,$E324)-MINIFS(AX:AX,$E:$E,$E324))))</f>
        <v/>
      </c>
      <c r="DN324" s="232" t="str">
        <f t="array" ref="DN324">IF(AY324="","",
IF(INDEX(Settings!$H:$H,MATCH(DN$1,Settings!$G:$G,0))=TRUE,
100-100*(AY324-MINIFS(AY:AY,$E:$E,$E324))/(MAXIFS(AY:AY,$E:$E,$E324)-MINIFS(AY:AY,$E:$E,$E324)),
100*(AY324-MINIFS(AY:AY,$E:$E,$E324))/(MAXIFS(AY:AY,$E:$E,$E324)-MINIFS(AY:AY,$E:$E,$E324))))</f>
        <v/>
      </c>
      <c r="DO324" s="232" t="str">
        <f t="array" ref="DO324">IF(AZ324="","",
IF(INDEX(Settings!$H:$H,MATCH(DO$1,Settings!$G:$G,0))=TRUE,
100-100*(AZ324-MINIFS(AZ:AZ,$E:$E,$E324))/(MAXIFS(AZ:AZ,$E:$E,$E324)-MINIFS(AZ:AZ,$E:$E,$E324)),
100*(AZ324-MINIFS(AZ:AZ,$E:$E,$E324))/(MAXIFS(AZ:AZ,$E:$E,$E324)-MINIFS(AZ:AZ,$E:$E,$E324))))</f>
        <v/>
      </c>
      <c r="DP324" s="232" t="str">
        <f t="array" ref="DP324">IF(BA324="","",
IF(INDEX(Settings!$H:$H,MATCH(DP$1,Settings!$G:$G,0))=TRUE,
100-100*(BA324-MINIFS(BA:BA,$E:$E,$E324))/(MAXIFS(BA:BA,$E:$E,$E324)-MINIFS(BA:BA,$E:$E,$E324)),
100*(BA324-MINIFS(BA:BA,$E:$E,$E324))/(MAXIFS(BA:BA,$E:$E,$E324)-MINIFS(BA:BA,$E:$E,$E324))))</f>
        <v/>
      </c>
      <c r="DQ324" s="232" t="str">
        <f t="array" ref="DQ324">IF(BB324="","",
IF(INDEX(Settings!$H:$H,MATCH(DQ$1,Settings!$G:$G,0))=TRUE,
100-100*(BB324-MINIFS(BB:BB,$E:$E,$E324))/(MAXIFS(BB:BB,$E:$E,$E324)-MINIFS(BB:BB,$E:$E,$E324)),
100*(BB324-MINIFS(BB:BB,$E:$E,$E324))/(MAXIFS(BB:BB,$E:$E,$E324)-MINIFS(BB:BB,$E:$E,$E324))))</f>
        <v/>
      </c>
      <c r="DR324" s="232" t="str">
        <f t="array" ref="DR324">IF(BC324="","",
IF(INDEX(Settings!$H:$H,MATCH(DR$1,Settings!$G:$G,0))=TRUE,
100-100*(BC324-MINIFS(BC:BC,$E:$E,$E324))/(MAXIFS(BC:BC,$E:$E,$E324)-MINIFS(BC:BC,$E:$E,$E324)),
100*(BC324-MINIFS(BC:BC,$E:$E,$E324))/(MAXIFS(BC:BC,$E:$E,$E324)-MINIFS(BC:BC,$E:$E,$E324))))</f>
        <v/>
      </c>
      <c r="DS324" s="232" t="str">
        <f t="array" ref="DS324">IF(BD324="","",
IF(INDEX(Settings!$H:$H,MATCH(DS$1,Settings!$G:$G,0))=TRUE,
100-100*(BD324-MINIFS(BD:BD,$E:$E,$E324))/(MAXIFS(BD:BD,$E:$E,$E324)-MINIFS(BD:BD,$E:$E,$E324)),
100*(BD324-MINIFS(BD:BD,$E:$E,$E324))/(MAXIFS(BD:BD,$E:$E,$E324)-MINIFS(BD:BD,$E:$E,$E324))))</f>
        <v/>
      </c>
      <c r="DT324" s="232" t="str">
        <f t="array" ref="DT324">IF(BE324="","",
IF(INDEX(Settings!$H:$H,MATCH(DT$1,Settings!$G:$G,0))=TRUE,
100-100*(BE324-MINIFS(BE:BE,$E:$E,$E324))/(MAXIFS(BE:BE,$E:$E,$E324)-MINIFS(BE:BE,$E:$E,$E324)),
100*(BE324-MINIFS(BE:BE,$E:$E,$E324))/(MAXIFS(BE:BE,$E:$E,$E324)-MINIFS(BE:BE,$E:$E,$E324))))</f>
        <v/>
      </c>
      <c r="DU324" s="232" t="str">
        <f t="array" ref="DU324">IF(BF324="","",
IF(INDEX(Settings!$H:$H,MATCH(DU$1,Settings!$G:$G,0))=TRUE,
100-100*(BF324-MINIFS(BF:BF,$E:$E,$E324))/(MAXIFS(BF:BF,$E:$E,$E324)-MINIFS(BF:BF,$E:$E,$E324)),
100*(BF324-MINIFS(BF:BF,$E:$E,$E324))/(MAXIFS(BF:BF,$E:$E,$E324)-MINIFS(BF:BF,$E:$E,$E324))))</f>
        <v/>
      </c>
      <c r="DV324" s="232" t="str">
        <f t="array" ref="DV324">IF(BG324="","",
IF(INDEX(Settings!$H:$H,MATCH(DV$1,Settings!$G:$G,0))=TRUE,
100-100*(BG324-MINIFS(BG:BG,$E:$E,$E324))/(MAXIFS(BG:BG,$E:$E,$E324)-MINIFS(BG:BG,$E:$E,$E324)),
100*(BG324-MINIFS(BG:BG,$E:$E,$E324))/(MAXIFS(BG:BG,$E:$E,$E324)-MINIFS(BG:BG,$E:$E,$E324))))</f>
        <v/>
      </c>
      <c r="DW324" s="232" t="str">
        <f t="array" ref="DW324">IF(BH324="","",
IF(INDEX(Settings!$H:$H,MATCH(DW$1,Settings!$G:$G,0))=TRUE,
100-100*(BH324-MINIFS(BH:BH,$E:$E,$E324))/(MAXIFS(BH:BH,$E:$E,$E324)-MINIFS(BH:BH,$E:$E,$E324)),
100*(BH324-MINIFS(BH:BH,$E:$E,$E324))/(MAXIFS(BH:BH,$E:$E,$E324)-MINIFS(BH:BH,$E:$E,$E324))))</f>
        <v/>
      </c>
      <c r="DX324" s="232" t="str">
        <f t="array" ref="DX324">IF(BI324="","",
IF(INDEX(Settings!$H:$H,MATCH(DX$1,Settings!$G:$G,0))=TRUE,
100-100*(BI324-MINIFS(BI:BI,$E:$E,$E324))/(MAXIFS(BI:BI,$E:$E,$E324)-MINIFS(BI:BI,$E:$E,$E324)),
100*(BI324-MINIFS(BI:BI,$E:$E,$E324))/(MAXIFS(BI:BI,$E:$E,$E324)-MINIFS(BI:BI,$E:$E,$E324))))</f>
        <v/>
      </c>
      <c r="DY324" s="232" t="str">
        <f t="array" ref="DY324">IF(BJ324="","",
IF(INDEX(Settings!$H:$H,MATCH(DY$1,Settings!$G:$G,0))=TRUE,
100-100*(BJ324-MINIFS(BJ:BJ,$E:$E,$E324))/(MAXIFS(BJ:BJ,$E:$E,$E324)-MINIFS(BJ:BJ,$E:$E,$E324)),
100*(BJ324-MINIFS(BJ:BJ,$E:$E,$E324))/(MAXIFS(BJ:BJ,$E:$E,$E324)-MINIFS(BJ:BJ,$E:$E,$E324))))</f>
        <v/>
      </c>
      <c r="DZ324" s="234"/>
      <c r="EA324" s="234"/>
      <c r="EB324" s="234" t="str">
        <f t="shared" si="8"/>
        <v/>
      </c>
      <c r="EC324" s="234" t="str">
        <f t="shared" si="9"/>
        <v/>
      </c>
      <c r="ED324" s="234" t="str">
        <f t="shared" si="10"/>
        <v/>
      </c>
      <c r="EE324" s="234" t="str">
        <f t="shared" si="11"/>
        <v/>
      </c>
      <c r="EF324" s="234" t="str">
        <f t="shared" si="12"/>
        <v/>
      </c>
      <c r="EG324" s="234" t="str">
        <f t="shared" si="13"/>
        <v/>
      </c>
      <c r="EH324" s="234"/>
      <c r="EI324" s="234"/>
      <c r="EJ324" s="234"/>
      <c r="EK324" s="234"/>
      <c r="EL324" s="234"/>
      <c r="EM324" s="234"/>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3" t="str">
        <f t="shared" si="14"/>
        <v/>
      </c>
      <c r="N325" s="49"/>
      <c r="O325" s="49"/>
      <c r="P325" s="49"/>
      <c r="Q325" s="49"/>
      <c r="R325" s="49"/>
      <c r="S325" s="222" t="str">
        <f>IFERROR(VLOOKUP(AF325, 'YOYO IR Scores'!A:C, 3, FALSE), "")
</f>
        <v/>
      </c>
      <c r="T325" s="49"/>
      <c r="U325" s="49"/>
      <c r="V325" s="49"/>
      <c r="W325" s="49"/>
      <c r="X325" s="224" t="str">
        <f t="shared" si="4"/>
        <v/>
      </c>
      <c r="Y325" s="225" t="str">
        <f t="shared" si="5"/>
        <v/>
      </c>
      <c r="Z325" s="225" t="str">
        <f t="shared" si="6"/>
        <v/>
      </c>
      <c r="AA325" s="224" t="str">
        <f t="shared" si="7"/>
        <v/>
      </c>
      <c r="AB325" s="223"/>
      <c r="AC325" s="223"/>
      <c r="AD325" s="223"/>
      <c r="AE325" s="223" t="str">
        <f>IFERROR(VLOOKUP(AF325, 'YOYO IR Scores'!A:C, 2, FALSE), "")</f>
        <v/>
      </c>
      <c r="AF325" s="223"/>
      <c r="AG325" s="223"/>
      <c r="AH325" s="223"/>
      <c r="AI325" s="223"/>
      <c r="AJ325" s="223"/>
      <c r="AK325" s="223"/>
      <c r="AL325" s="223"/>
      <c r="AM325" s="223"/>
      <c r="AN325" s="223"/>
      <c r="AO325" s="223"/>
      <c r="AP325" s="223"/>
      <c r="AQ325" s="223"/>
      <c r="AR325" s="223"/>
      <c r="AS325" s="223"/>
      <c r="AT325" s="223"/>
      <c r="AU325" s="223"/>
      <c r="AV325" s="223"/>
      <c r="AW325" s="223"/>
      <c r="AX325" s="223"/>
      <c r="AY325" s="223"/>
      <c r="AZ325" s="223"/>
      <c r="BA325" s="223"/>
      <c r="BB325" s="223"/>
      <c r="BC325" s="223"/>
      <c r="BD325" s="223"/>
      <c r="BE325" s="223"/>
      <c r="BF325" s="223"/>
      <c r="BG325" s="223"/>
      <c r="BH325" s="223"/>
      <c r="BI325" s="223"/>
      <c r="BJ325" s="223"/>
      <c r="BK325" s="223" t="str">
        <f t="array" ref="BK325">IF(J325="","",
IF(INDEX(Settings!$H:$H,MATCH(BY$1,Settings!$G:$G,0))=TRUE,
100-100*(J325-MIN(J:J))/(MAX(J:J)-MIN(J:J)),
100*(J325-MIN(J:J))/(MAX(J:J)-MIN(J:J))))</f>
        <v/>
      </c>
      <c r="BL325" s="223" t="str">
        <f t="array" ref="BL325">IF(J325="","",
IF(INDEX(Settings!$H:$H,MATCH(BY$1,Settings!$G:$G,0))=TRUE,
100-100*(J325-MINIFS(J:J,$E:$E,$E325))/(MAXIFS(J:J,$E:$E,$E325)-MINIFS(J:J,$E:$E,$E325)),
100*(J325-MINIFS(J:J,$E:$E,$E325))/(MAXIFS(J:J,$E:$E,$E325)-MINIFS(J:J,$E:$E,$E325))))</f>
        <v/>
      </c>
      <c r="BM325" s="223"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4" t="str">
        <f t="array" ref="BQ325">IF(J325="","",
IF(INDEX(Settings!$H:$H,MATCH(BY$1,Settings!$G:$G,0))=TRUE,
-1*(J325-AVERAGE(J:J))/STDEV(J:J),
(J325-AVERAGE(J:J))/STDEV(J:J)))</f>
        <v/>
      </c>
      <c r="BR325" s="224" t="str">
        <f>IFERROR(__xludf.DUMMYFUNCTION("IF(J325="""","""",
IF(INDEX(Settings!$H:$H,MATCH(BY$1,Settings!$G:$G,0))=TRUE,
-1*(J325-AVERAGEIFS(J:J,$E:$E,$E325))/STDEV(FILTER(J:J,$E:$E=$E325)),
(J325-AVERAGEIFS(J:J,$E:$E,$E325))/STDEV(FILTER(J:J,$E:$E=$E325))))"),"")</f>
        <v/>
      </c>
      <c r="BS325" s="224"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3" t="str">
        <f t="array" ref="BY325">IF(J325="","",
IF(INDEX(Settings!$H:$H,MATCH(BY$1,Settings!$G:$G,0))=TRUE,
100-100*(J325-MINIFS(J:J,$E:$E,$E325))/(MAXIFS(J:J,$E:$E,$E325)-MINIFS(J:J,$E:$E,$E325)),
100*(J325-MINIFS(J:J,$E:$E,$E325))/(MAXIFS(J:J,$E:$E,$E325)-MINIFS(J:J,$E:$E,$E325))))</f>
        <v/>
      </c>
      <c r="BZ325" s="223" t="str">
        <f t="array" ref="BZ325">IF(K325="","",
IF(INDEX(Settings!$H:$H,MATCH(BZ$1,Settings!$G:$G,0))=TRUE,
100-100*(K325-MINIFS(K:K,$E:$E,$E325))/(MAXIFS(K:K,$E:$E,$E325)-MINIFS(K:K,$E:$E,$E325)),
100*(K325-MINIFS(K:K,$E:$E,$E325))/(MAXIFS(K:K,$E:$E,$E325)-MINIFS(K:K,$E:$E,$E325))))</f>
        <v/>
      </c>
      <c r="CA325" s="223" t="str">
        <f t="array" ref="CA325">IF(L325="","",
IF(INDEX(Settings!$H:$H,MATCH(CA$1,Settings!$G:$G,0))=TRUE,
100-100*(L325-MINIFS(L:L,$E:$E,$E325))/(MAXIFS(L:L,$E:$E,$E325)-MINIFS(L:L,$E:$E,$E325)),
100*(L325-MINIFS(L:L,$E:$E,$E325))/(MAXIFS(L:L,$E:$E,$E325)-MINIFS(L:L,$E:$E,$E325))))</f>
        <v/>
      </c>
      <c r="CB325" s="223" t="str">
        <f t="array" ref="CB325">IF(M325="","",
IF(INDEX(Settings!$H:$H,MATCH(CB$1,Settings!$G:$G,0))=TRUE,
100-100*(M325-MINIFS(M:M,$E:$E,$E325))/(MAXIFS(M:M,$E:$E,$E325)-MINIFS(M:M,$E:$E,$E325)),
100*(M325-MINIFS(M:M,$E:$E,$E325))/(MAXIFS(M:M,$E:$E,$E325)-MINIFS(M:M,$E:$E,$E325))))</f>
        <v/>
      </c>
      <c r="CC325" s="223" t="str">
        <f t="array" ref="CC325">IF(N325="","",
IF(INDEX(Settings!$H:$H,MATCH(CC$1,Settings!$G:$G,0))=TRUE,
100-100*(N325-MINIFS(N:N,$E:$E,$E325))/(MAXIFS(N:N,$E:$E,$E325)-MINIFS(N:N,$E:$E,$E325)),
100*(N325-MINIFS(N:N,$E:$E,$E325))/(MAXIFS(N:N,$E:$E,$E325)-MINIFS(N:N,$E:$E,$E325))))</f>
        <v/>
      </c>
      <c r="CD325" s="223" t="str">
        <f t="array" ref="CD325">IF(O325="","",
IF(INDEX(Settings!$H:$H,MATCH(CD$1,Settings!$G:$G,0))=TRUE,
100-100*(O325-MINIFS(O:O,$E:$E,$E325))/(MAXIFS(O:O,$E:$E,$E325)-MINIFS(O:O,$E:$E,$E325)),
100*(O325-MINIFS(O:O,$E:$E,$E325))/(MAXIFS(O:O,$E:$E,$E325)-MINIFS(O:O,$E:$E,$E325))))</f>
        <v/>
      </c>
      <c r="CE325" s="223" t="str">
        <f t="array" ref="CE325">IF(P325="","",
IF(INDEX(Settings!$H:$H,MATCH(CE$1,Settings!$G:$G,0))=TRUE,
100-100*(P325-MINIFS(P:P,$E:$E,$E325))/(MAXIFS(P:P,$E:$E,$E325)-MINIFS(P:P,$E:$E,$E325)),
100*(P325-MINIFS(P:P,$E:$E,$E325))/(MAXIFS(P:P,$E:$E,$E325)-MINIFS(P:P,$E:$E,$E325))))</f>
        <v/>
      </c>
      <c r="CF325" s="223" t="str">
        <f t="array" ref="CF325">IF(Q325="","",
IF(INDEX(Settings!$H:$H,MATCH(CF$1,Settings!$G:$G,0))=TRUE,
100-100*(Q325-MINIFS(Q:Q,$E:$E,$E325))/(MAXIFS(Q:Q,$E:$E,$E325)-MINIFS(Q:Q,$E:$E,$E325)),
100*(Q325-MINIFS(Q:Q,$E:$E,$E325))/(MAXIFS(Q:Q,$E:$E,$E325)-MINIFS(Q:Q,$E:$E,$E325))))</f>
        <v/>
      </c>
      <c r="CG325" s="223" t="str">
        <f t="array" ref="CG325">IF(R325="","",
IF(INDEX(Settings!$H:$H,MATCH(CG$1,Settings!$G:$G,0))=TRUE,
100-100*(R325-MINIFS(R:R,$E:$E,$E325))/(MAXIFS(R:R,$E:$E,$E325)-MINIFS(R:R,$E:$E,$E325)),
100*(R325-MINIFS(R:R,$E:$E,$E325))/(MAXIFS(R:R,$E:$E,$E325)-MINIFS(R:R,$E:$E,$E325))))</f>
        <v/>
      </c>
      <c r="CH325" s="223" t="str">
        <f t="array" ref="CH325">IF(S325="","",
IF(INDEX(Settings!$H:$H,MATCH(CH$1,Settings!$G:$G,0))=TRUE,
100-100*(S325-MINIFS(S:S,$E:$E,$E325))/(MAXIFS(S:S,$E:$E,$E325)-MINIFS(S:S,$E:$E,$E325)),
100*(S325-MINIFS(S:S,$E:$E,$E325))/(MAXIFS(S:S,$E:$E,$E325)-MINIFS(S:S,$E:$E,$E325))))</f>
        <v/>
      </c>
      <c r="CI325" s="223" t="str">
        <f t="array" ref="CI325">IF(T325="","",
IF(INDEX(Settings!$H:$H,MATCH(CI$1,Settings!$G:$G,0))=TRUE,
100-100*(T325-MINIFS(T:T,$E:$E,$E325))/(MAXIFS(T:T,$E:$E,$E325)-MINIFS(T:T,$E:$E,$E325)),
100*(T325-MINIFS(T:T,$E:$E,$E325))/(MAXIFS(T:T,$E:$E,$E325)-MINIFS(T:T,$E:$E,$E325))))</f>
        <v/>
      </c>
      <c r="CJ325" s="223" t="str">
        <f t="array" ref="CJ325">IF(U325="","",
IF(INDEX(Settings!$H:$H,MATCH(CJ$1,Settings!$G:$G,0))=TRUE,
100-100*(U325-MINIFS(U:U,$E:$E,$E325))/(MAXIFS(U:U,$E:$E,$E325)-MINIFS(U:U,$E:$E,$E325)),
100*(U325-MINIFS(U:U,$E:$E,$E325))/(MAXIFS(U:U,$E:$E,$E325)-MINIFS(U:U,$E:$E,$E325))))</f>
        <v/>
      </c>
      <c r="CK325" s="223" t="str">
        <f t="array" ref="CK325">IF(V325="","",
IF(INDEX(Settings!$H:$H,MATCH(CK$1,Settings!$G:$G,0))=TRUE,
100-100*(V325-MINIFS(V:V,$E:$E,$E325))/(MAXIFS(V:V,$E:$E,$E325)-MINIFS(V:V,$E:$E,$E325)),
100*(V325-MINIFS(V:V,$E:$E,$E325))/(MAXIFS(V:V,$E:$E,$E325)-MINIFS(V:V,$E:$E,$E325))))</f>
        <v/>
      </c>
      <c r="CL325" s="223" t="str">
        <f t="array" ref="CL325">IF(W325="","",
IF(INDEX(Settings!$H:$H,MATCH(CL$1,Settings!$G:$G,0))=TRUE,
100-100*(W325-MINIFS(W:W,$E:$E,$E325))/(MAXIFS(W:W,$E:$E,$E325)-MINIFS(W:W,$E:$E,$E325)),
100*(W325-MINIFS(W:W,$E:$E,$E325))/(MAXIFS(W:W,$E:$E,$E325)-MINIFS(W:W,$E:$E,$E325))))</f>
        <v/>
      </c>
      <c r="CM325" s="223" t="str">
        <f t="array" ref="CM325">IF(X325="","",
IF(INDEX(Settings!$H:$H,MATCH(CM$1,Settings!$G:$G,0))=TRUE,
100-100*(X325-MINIFS(X:X,$E:$E,$E325))/(MAXIFS(X:X,$E:$E,$E325)-MINIFS(X:X,$E:$E,$E325)),
100*(X325-MINIFS(X:X,$E:$E,$E325))/(MAXIFS(X:X,$E:$E,$E325)-MINIFS(X:X,$E:$E,$E325))))</f>
        <v/>
      </c>
      <c r="CN325" s="223" t="str">
        <f t="array" ref="CN325">IF(Y325="","",
IF(INDEX(Settings!$H:$H,MATCH(CN$1,Settings!$G:$G,0))=TRUE,
100-100*(Y325-MINIFS(Y:Y,$E:$E,$E325))/(MAXIFS(Y:Y,$E:$E,$E325)-MINIFS(Y:Y,$E:$E,$E325)),
100*(Y325-MINIFS(Y:Y,$E:$E,$E325))/(MAXIFS(Y:Y,$E:$E,$E325)-MINIFS(Y:Y,$E:$E,$E325))))</f>
        <v/>
      </c>
      <c r="CO325" s="223" t="str">
        <f t="array" ref="CO325">IF(Z325="","",
IF(INDEX(Settings!$H:$H,MATCH(CO$1,Settings!$G:$G,0))=TRUE,
100-100*(Z325-MINIFS(Z:Z,$E:$E,$E325))/(MAXIFS(Z:Z,$E:$E,$E325)-MINIFS(Z:Z,$E:$E,$E325)),
100*(Z325-MINIFS(Z:Z,$E:$E,$E325))/(MAXIFS(Z:Z,$E:$E,$E325)-MINIFS(Z:Z,$E:$E,$E325))))</f>
        <v/>
      </c>
      <c r="CP325" s="223" t="str">
        <f t="array" ref="CP325">IF(AA325="","",
IF(INDEX(Settings!$H:$H,MATCH(CP$1,Settings!$G:$G,0))=TRUE,
100-100*(AA325-MINIFS(AA:AA,$E:$E,$E325))/(MAXIFS(AA:AA,$E:$E,$E325)-MINIFS(AA:AA,$E:$E,$E325)),
100*(AA325-MINIFS(AA:AA,$E:$E,$E325))/(MAXIFS(AA:AA,$E:$E,$E325)-MINIFS(AA:AA,$E:$E,$E325))))</f>
        <v/>
      </c>
      <c r="CQ325" s="223" t="str">
        <f t="array" ref="CQ325">IF(AB325="","",
IF(INDEX(Settings!$H:$H,MATCH(CQ$1,Settings!$G:$G,0))=TRUE,
100-100*(AB325-MINIFS(AB:AB,$E:$E,$E325))/(MAXIFS(AB:AB,$E:$E,$E325)-MINIFS(AB:AB,$E:$E,$E325)),
100*(AB325-MINIFS(AB:AB,$E:$E,$E325))/(MAXIFS(AB:AB,$E:$E,$E325)-MINIFS(AB:AB,$E:$E,$E325))))</f>
        <v/>
      </c>
      <c r="CR325" s="223" t="str">
        <f t="array" ref="CR325">IF(AC325="","",
IF(INDEX(Settings!$H:$H,MATCH(CR$1,Settings!$G:$G,0))=TRUE,
100-100*(AC325-MINIFS(AC:AC,$E:$E,$E325))/(MAXIFS(AC:AC,$E:$E,$E325)-MINIFS(AC:AC,$E:$E,$E325)),
100*(AC325-MINIFS(AC:AC,$E:$E,$E325))/(MAXIFS(AC:AC,$E:$E,$E325)-MINIFS(AC:AC,$E:$E,$E325))))</f>
        <v/>
      </c>
      <c r="CS325" s="223" t="str">
        <f t="array" ref="CS325">IF(AD325="","",
IF(INDEX(Settings!$H:$H,MATCH(CS$1,Settings!$G:$G,0))=TRUE,
100-100*(AD325-MINIFS(AD:AD,$E:$E,$E325))/(MAXIFS(AD:AD,$E:$E,$E325)-MINIFS(AD:AD,$E:$E,$E325)),
100*(AD325-MINIFS(AD:AD,$E:$E,$E325))/(MAXIFS(AD:AD,$E:$E,$E325)-MINIFS(AD:AD,$E:$E,$E325))))</f>
        <v/>
      </c>
      <c r="CT325" s="223" t="str">
        <f t="array" ref="CT325">IF(AE325="","",
IF(INDEX(Settings!$H:$H,MATCH(CT$1,Settings!$G:$G,0))=TRUE,
100-100*(AE325-MINIFS(AE:AE,$E:$E,$E325))/(MAXIFS(AE:AE,$E:$E,$E325)-MINIFS(AE:AE,$E:$E,$E325)),
100*(AE325-MINIFS(AE:AE,$E:$E,$E325))/(MAXIFS(AE:AE,$E:$E,$E325)-MINIFS(AE:AE,$E:$E,$E325))))</f>
        <v/>
      </c>
      <c r="CU325" s="223" t="str">
        <f t="array" ref="CU325">IF(AF325="","",
IF(INDEX(Settings!$H:$H,MATCH(CU$1,Settings!$G:$G,0))=TRUE,
100-100*(AF325-MINIFS(AF:AF,$E:$E,$E325))/(MAXIFS(AF:AF,$E:$E,$E325)-MINIFS(AF:AF,$E:$E,$E325)),
100*(AF325-MINIFS(AF:AF,$E:$E,$E325))/(MAXIFS(AF:AF,$E:$E,$E325)-MINIFS(AF:AF,$E:$E,$E325))))</f>
        <v/>
      </c>
      <c r="CV325" s="223" t="str">
        <f t="array" ref="CV325">IF(AG325="","",
IF(INDEX(Settings!$H:$H,MATCH(CV$1,Settings!$G:$G,0))=TRUE,
100-100*(AG325-MINIFS(AG:AG,$E:$E,$E325))/(MAXIFS(AG:AG,$E:$E,$E325)-MINIFS(AG:AG,$E:$E,$E325)),
100*(AG325-MINIFS(AG:AG,$E:$E,$E325))/(MAXIFS(AG:AG,$E:$E,$E325)-MINIFS(AG:AG,$E:$E,$E325))))</f>
        <v/>
      </c>
      <c r="CW325" s="223" t="str">
        <f t="array" ref="CW325">IF(AH325="","",
IF(INDEX(Settings!$H:$H,MATCH(CW$1,Settings!$G:$G,0))=TRUE,
100-100*(AH325-MINIFS(AH:AH,$E:$E,$E325))/(MAXIFS(AH:AH,$E:$E,$E325)-MINIFS(AH:AH,$E:$E,$E325)),
100*(AH325-MINIFS(AH:AH,$E:$E,$E325))/(MAXIFS(AH:AH,$E:$E,$E325)-MINIFS(AH:AH,$E:$E,$E325))))</f>
        <v/>
      </c>
      <c r="CX325" s="223" t="str">
        <f t="array" ref="CX325">IF(AI325="","",
IF(INDEX(Settings!$H:$H,MATCH(CX$1,Settings!$G:$G,0))=TRUE,
100-100*(AI325-MINIFS(AI:AI,$E:$E,$E325))/(MAXIFS(AI:AI,$E:$E,$E325)-MINIFS(AI:AI,$E:$E,$E325)),
100*(AI325-MINIFS(AI:AI,$E:$E,$E325))/(MAXIFS(AI:AI,$E:$E,$E325)-MINIFS(AI:AI,$E:$E,$E325))))</f>
        <v/>
      </c>
      <c r="CY325" s="223" t="str">
        <f t="array" ref="CY325">IF(AJ325="","",
IF(INDEX(Settings!$H:$H,MATCH(CY$1,Settings!$G:$G,0))=TRUE,
100-100*(AJ325-MINIFS(AJ:AJ,$E:$E,$E325))/(MAXIFS(AJ:AJ,$E:$E,$E325)-MINIFS(AJ:AJ,$E:$E,$E325)),
100*(AJ325-MINIFS(AJ:AJ,$E:$E,$E325))/(MAXIFS(AJ:AJ,$E:$E,$E325)-MINIFS(AJ:AJ,$E:$E,$E325))))</f>
        <v/>
      </c>
      <c r="CZ325" s="223" t="str">
        <f t="array" ref="CZ325">IF(AK325="","",
IF(INDEX(Settings!$H:$H,MATCH(CZ$1,Settings!$G:$G,0))=TRUE,
100-100*(AK325-MINIFS(AK:AK,$E:$E,$E325))/(MAXIFS(AK:AK,$E:$E,$E325)-MINIFS(AK:AK,$E:$E,$E325)),
100*(AK325-MINIFS(AK:AK,$E:$E,$E325))/(MAXIFS(AK:AK,$E:$E,$E325)-MINIFS(AK:AK,$E:$E,$E325))))</f>
        <v/>
      </c>
      <c r="DA325" s="223" t="str">
        <f t="array" ref="DA325">IF(AL325="","",
IF(INDEX(Settings!$H:$H,MATCH(DA$1,Settings!$G:$G,0))=TRUE,
100-100*(AL325-MINIFS(AL:AL,$E:$E,$E325))/(MAXIFS(AL:AL,$E:$E,$E325)-MINIFS(AL:AL,$E:$E,$E325)),
100*(AL325-MINIFS(AL:AL,$E:$E,$E325))/(MAXIFS(AL:AL,$E:$E,$E325)-MINIFS(AL:AL,$E:$E,$E325))))</f>
        <v/>
      </c>
      <c r="DB325" s="223" t="str">
        <f t="array" ref="DB325">IF(AM325="","",
IF(INDEX(Settings!$H:$H,MATCH(DB$1,Settings!$G:$G,0))=TRUE,
100-100*(AM325-MINIFS(AM:AM,$E:$E,$E325))/(MAXIFS(AM:AM,$E:$E,$E325)-MINIFS(AM:AM,$E:$E,$E325)),
100*(AM325-MINIFS(AM:AM,$E:$E,$E325))/(MAXIFS(AM:AM,$E:$E,$E325)-MINIFS(AM:AM,$E:$E,$E325))))</f>
        <v/>
      </c>
      <c r="DC325" s="223" t="str">
        <f t="array" ref="DC325">IF(AN325="","",
IF(INDEX(Settings!$H:$H,MATCH(DC$1,Settings!$G:$G,0))=TRUE,
100-100*(AN325-MINIFS(AN:AN,$E:$E,$E325))/(MAXIFS(AN:AN,$E:$E,$E325)-MINIFS(AN:AN,$E:$E,$E325)),
100*(AN325-MINIFS(AN:AN,$E:$E,$E325))/(MAXIFS(AN:AN,$E:$E,$E325)-MINIFS(AN:AN,$E:$E,$E325))))</f>
        <v/>
      </c>
      <c r="DD325" s="223" t="str">
        <f t="array" ref="DD325">IF(AO325="","",
IF(INDEX(Settings!$H:$H,MATCH(DD$1,Settings!$G:$G,0))=TRUE,
100-100*(AO325-MINIFS(AO:AO,$E:$E,$E325))/(MAXIFS(AO:AO,$E:$E,$E325)-MINIFS(AO:AO,$E:$E,$E325)),
100*(AO325-MINIFS(AO:AO,$E:$E,$E325))/(MAXIFS(AO:AO,$E:$E,$E325)-MINIFS(AO:AO,$E:$E,$E325))))</f>
        <v/>
      </c>
      <c r="DE325" s="223" t="str">
        <f t="array" ref="DE325">IF(AP325="","",
IF(INDEX(Settings!$H:$H,MATCH(DE$1,Settings!$G:$G,0))=TRUE,
100-100*(AP325-MINIFS(AP:AP,$E:$E,$E325))/(MAXIFS(AP:AP,$E:$E,$E325)-MINIFS(AP:AP,$E:$E,$E325)),
100*(AP325-MINIFS(AP:AP,$E:$E,$E325))/(MAXIFS(AP:AP,$E:$E,$E325)-MINIFS(AP:AP,$E:$E,$E325))))</f>
        <v/>
      </c>
      <c r="DF325" s="223" t="str">
        <f t="array" ref="DF325">IF(AQ325="","",
IF(INDEX(Settings!$H:$H,MATCH(DF$1,Settings!$G:$G,0))=TRUE,
100-100*(AQ325-MINIFS(AQ:AQ,$E:$E,$E325))/(MAXIFS(AQ:AQ,$E:$E,$E325)-MINIFS(AQ:AQ,$E:$E,$E325)),
100*(AQ325-MINIFS(AQ:AQ,$E:$E,$E325))/(MAXIFS(AQ:AQ,$E:$E,$E325)-MINIFS(AQ:AQ,$E:$E,$E325))))</f>
        <v/>
      </c>
      <c r="DG325" s="223" t="str">
        <f t="array" ref="DG325">IF(AR325="","",
IF(INDEX(Settings!$H:$H,MATCH(DG$1,Settings!$G:$G,0))=TRUE,
100-100*(AR325-MINIFS(AR:AR,$E:$E,$E325))/(MAXIFS(AR:AR,$E:$E,$E325)-MINIFS(AR:AR,$E:$E,$E325)),
100*(AR325-MINIFS(AR:AR,$E:$E,$E325))/(MAXIFS(AR:AR,$E:$E,$E325)-MINIFS(AR:AR,$E:$E,$E325))))</f>
        <v/>
      </c>
      <c r="DH325" s="223" t="str">
        <f t="array" ref="DH325">IF(AS325="","",
IF(INDEX(Settings!$H:$H,MATCH(DH$1,Settings!$G:$G,0))=TRUE,
100-100*(AS325-MINIFS(AS:AS,$E:$E,$E325))/(MAXIFS(AS:AS,$E:$E,$E325)-MINIFS(AS:AS,$E:$E,$E325)),
100*(AS325-MINIFS(AS:AS,$E:$E,$E325))/(MAXIFS(AS:AS,$E:$E,$E325)-MINIFS(AS:AS,$E:$E,$E325))))</f>
        <v/>
      </c>
      <c r="DI325" s="223" t="str">
        <f t="array" ref="DI325">IF(AT325="","",
IF(INDEX(Settings!$H:$H,MATCH(DI$1,Settings!$G:$G,0))=TRUE,
100-100*(AT325-MINIFS(AT:AT,$E:$E,$E325))/(MAXIFS(AT:AT,$E:$E,$E325)-MINIFS(AT:AT,$E:$E,$E325)),
100*(AT325-MINIFS(AT:AT,$E:$E,$E325))/(MAXIFS(AT:AT,$E:$E,$E325)-MINIFS(AT:AT,$E:$E,$E325))))</f>
        <v/>
      </c>
      <c r="DJ325" s="223" t="str">
        <f t="array" ref="DJ325">IF(AU325="","",
IF(INDEX(Settings!$H:$H,MATCH(DJ$1,Settings!$G:$G,0))=TRUE,
100-100*(AU325-MINIFS(AU:AU,$E:$E,$E325))/(MAXIFS(AU:AU,$E:$E,$E325)-MINIFS(AU:AU,$E:$E,$E325)),
100*(AU325-MINIFS(AU:AU,$E:$E,$E325))/(MAXIFS(AU:AU,$E:$E,$E325)-MINIFS(AU:AU,$E:$E,$E325))))</f>
        <v/>
      </c>
      <c r="DK325" s="223" t="str">
        <f t="array" ref="DK325">IF(AV325="","",
IF(INDEX(Settings!$H:$H,MATCH(DK$1,Settings!$G:$G,0))=TRUE,
100-100*(AV325-MINIFS(AV:AV,$E:$E,$E325))/(MAXIFS(AV:AV,$E:$E,$E325)-MINIFS(AV:AV,$E:$E,$E325)),
100*(AV325-MINIFS(AV:AV,$E:$E,$E325))/(MAXIFS(AV:AV,$E:$E,$E325)-MINIFS(AV:AV,$E:$E,$E325))))</f>
        <v/>
      </c>
      <c r="DL325" s="223" t="str">
        <f t="array" ref="DL325">IF(AW325="","",
IF(INDEX(Settings!$H:$H,MATCH(DL$1,Settings!$G:$G,0))=TRUE,
100-100*(AW325-MINIFS(AW:AW,$E:$E,$E325))/(MAXIFS(AW:AW,$E:$E,$E325)-MINIFS(AW:AW,$E:$E,$E325)),
100*(AW325-MINIFS(AW:AW,$E:$E,$E325))/(MAXIFS(AW:AW,$E:$E,$E325)-MINIFS(AW:AW,$E:$E,$E325))))</f>
        <v/>
      </c>
      <c r="DM325" s="223" t="str">
        <f t="array" ref="DM325">IF(AX325="","",
IF(INDEX(Settings!$H:$H,MATCH(DM$1,Settings!$G:$G,0))=TRUE,
100-100*(AX325-MINIFS(AX:AX,$E:$E,$E325))/(MAXIFS(AX:AX,$E:$E,$E325)-MINIFS(AX:AX,$E:$E,$E325)),
100*(AX325-MINIFS(AX:AX,$E:$E,$E325))/(MAXIFS(AX:AX,$E:$E,$E325)-MINIFS(AX:AX,$E:$E,$E325))))</f>
        <v/>
      </c>
      <c r="DN325" s="223" t="str">
        <f t="array" ref="DN325">IF(AY325="","",
IF(INDEX(Settings!$H:$H,MATCH(DN$1,Settings!$G:$G,0))=TRUE,
100-100*(AY325-MINIFS(AY:AY,$E:$E,$E325))/(MAXIFS(AY:AY,$E:$E,$E325)-MINIFS(AY:AY,$E:$E,$E325)),
100*(AY325-MINIFS(AY:AY,$E:$E,$E325))/(MAXIFS(AY:AY,$E:$E,$E325)-MINIFS(AY:AY,$E:$E,$E325))))</f>
        <v/>
      </c>
      <c r="DO325" s="223" t="str">
        <f t="array" ref="DO325">IF(AZ325="","",
IF(INDEX(Settings!$H:$H,MATCH(DO$1,Settings!$G:$G,0))=TRUE,
100-100*(AZ325-MINIFS(AZ:AZ,$E:$E,$E325))/(MAXIFS(AZ:AZ,$E:$E,$E325)-MINIFS(AZ:AZ,$E:$E,$E325)),
100*(AZ325-MINIFS(AZ:AZ,$E:$E,$E325))/(MAXIFS(AZ:AZ,$E:$E,$E325)-MINIFS(AZ:AZ,$E:$E,$E325))))</f>
        <v/>
      </c>
      <c r="DP325" s="223" t="str">
        <f t="array" ref="DP325">IF(BA325="","",
IF(INDEX(Settings!$H:$H,MATCH(DP$1,Settings!$G:$G,0))=TRUE,
100-100*(BA325-MINIFS(BA:BA,$E:$E,$E325))/(MAXIFS(BA:BA,$E:$E,$E325)-MINIFS(BA:BA,$E:$E,$E325)),
100*(BA325-MINIFS(BA:BA,$E:$E,$E325))/(MAXIFS(BA:BA,$E:$E,$E325)-MINIFS(BA:BA,$E:$E,$E325))))</f>
        <v/>
      </c>
      <c r="DQ325" s="223" t="str">
        <f t="array" ref="DQ325">IF(BB325="","",
IF(INDEX(Settings!$H:$H,MATCH(DQ$1,Settings!$G:$G,0))=TRUE,
100-100*(BB325-MINIFS(BB:BB,$E:$E,$E325))/(MAXIFS(BB:BB,$E:$E,$E325)-MINIFS(BB:BB,$E:$E,$E325)),
100*(BB325-MINIFS(BB:BB,$E:$E,$E325))/(MAXIFS(BB:BB,$E:$E,$E325)-MINIFS(BB:BB,$E:$E,$E325))))</f>
        <v/>
      </c>
      <c r="DR325" s="223" t="str">
        <f t="array" ref="DR325">IF(BC325="","",
IF(INDEX(Settings!$H:$H,MATCH(DR$1,Settings!$G:$G,0))=TRUE,
100-100*(BC325-MINIFS(BC:BC,$E:$E,$E325))/(MAXIFS(BC:BC,$E:$E,$E325)-MINIFS(BC:BC,$E:$E,$E325)),
100*(BC325-MINIFS(BC:BC,$E:$E,$E325))/(MAXIFS(BC:BC,$E:$E,$E325)-MINIFS(BC:BC,$E:$E,$E325))))</f>
        <v/>
      </c>
      <c r="DS325" s="223" t="str">
        <f t="array" ref="DS325">IF(BD325="","",
IF(INDEX(Settings!$H:$H,MATCH(DS$1,Settings!$G:$G,0))=TRUE,
100-100*(BD325-MINIFS(BD:BD,$E:$E,$E325))/(MAXIFS(BD:BD,$E:$E,$E325)-MINIFS(BD:BD,$E:$E,$E325)),
100*(BD325-MINIFS(BD:BD,$E:$E,$E325))/(MAXIFS(BD:BD,$E:$E,$E325)-MINIFS(BD:BD,$E:$E,$E325))))</f>
        <v/>
      </c>
      <c r="DT325" s="223" t="str">
        <f t="array" ref="DT325">IF(BE325="","",
IF(INDEX(Settings!$H:$H,MATCH(DT$1,Settings!$G:$G,0))=TRUE,
100-100*(BE325-MINIFS(BE:BE,$E:$E,$E325))/(MAXIFS(BE:BE,$E:$E,$E325)-MINIFS(BE:BE,$E:$E,$E325)),
100*(BE325-MINIFS(BE:BE,$E:$E,$E325))/(MAXIFS(BE:BE,$E:$E,$E325)-MINIFS(BE:BE,$E:$E,$E325))))</f>
        <v/>
      </c>
      <c r="DU325" s="223" t="str">
        <f t="array" ref="DU325">IF(BF325="","",
IF(INDEX(Settings!$H:$H,MATCH(DU$1,Settings!$G:$G,0))=TRUE,
100-100*(BF325-MINIFS(BF:BF,$E:$E,$E325))/(MAXIFS(BF:BF,$E:$E,$E325)-MINIFS(BF:BF,$E:$E,$E325)),
100*(BF325-MINIFS(BF:BF,$E:$E,$E325))/(MAXIFS(BF:BF,$E:$E,$E325)-MINIFS(BF:BF,$E:$E,$E325))))</f>
        <v/>
      </c>
      <c r="DV325" s="223" t="str">
        <f t="array" ref="DV325">IF(BG325="","",
IF(INDEX(Settings!$H:$H,MATCH(DV$1,Settings!$G:$G,0))=TRUE,
100-100*(BG325-MINIFS(BG:BG,$E:$E,$E325))/(MAXIFS(BG:BG,$E:$E,$E325)-MINIFS(BG:BG,$E:$E,$E325)),
100*(BG325-MINIFS(BG:BG,$E:$E,$E325))/(MAXIFS(BG:BG,$E:$E,$E325)-MINIFS(BG:BG,$E:$E,$E325))))</f>
        <v/>
      </c>
      <c r="DW325" s="223" t="str">
        <f t="array" ref="DW325">IF(BH325="","",
IF(INDEX(Settings!$H:$H,MATCH(DW$1,Settings!$G:$G,0))=TRUE,
100-100*(BH325-MINIFS(BH:BH,$E:$E,$E325))/(MAXIFS(BH:BH,$E:$E,$E325)-MINIFS(BH:BH,$E:$E,$E325)),
100*(BH325-MINIFS(BH:BH,$E:$E,$E325))/(MAXIFS(BH:BH,$E:$E,$E325)-MINIFS(BH:BH,$E:$E,$E325))))</f>
        <v/>
      </c>
      <c r="DX325" s="223" t="str">
        <f t="array" ref="DX325">IF(BI325="","",
IF(INDEX(Settings!$H:$H,MATCH(DX$1,Settings!$G:$G,0))=TRUE,
100-100*(BI325-MINIFS(BI:BI,$E:$E,$E325))/(MAXIFS(BI:BI,$E:$E,$E325)-MINIFS(BI:BI,$E:$E,$E325)),
100*(BI325-MINIFS(BI:BI,$E:$E,$E325))/(MAXIFS(BI:BI,$E:$E,$E325)-MINIFS(BI:BI,$E:$E,$E325))))</f>
        <v/>
      </c>
      <c r="DY325" s="223" t="str">
        <f t="array" ref="DY325">IF(BJ325="","",
IF(INDEX(Settings!$H:$H,MATCH(DY$1,Settings!$G:$G,0))=TRUE,
100-100*(BJ325-MINIFS(BJ:BJ,$E:$E,$E325))/(MAXIFS(BJ:BJ,$E:$E,$E325)-MINIFS(BJ:BJ,$E:$E,$E325)),
100*(BJ325-MINIFS(BJ:BJ,$E:$E,$E325))/(MAXIFS(BJ:BJ,$E:$E,$E325)-MINIFS(BJ:BJ,$E:$E,$E325))))</f>
        <v/>
      </c>
      <c r="DZ325" s="225"/>
      <c r="EA325" s="225"/>
      <c r="EB325" s="225" t="str">
        <f t="shared" si="8"/>
        <v/>
      </c>
      <c r="EC325" s="225" t="str">
        <f t="shared" si="9"/>
        <v/>
      </c>
      <c r="ED325" s="225" t="str">
        <f t="shared" si="10"/>
        <v/>
      </c>
      <c r="EE325" s="225" t="str">
        <f t="shared" si="11"/>
        <v/>
      </c>
      <c r="EF325" s="225" t="str">
        <f t="shared" si="12"/>
        <v/>
      </c>
      <c r="EG325" s="225" t="str">
        <f t="shared" si="13"/>
        <v/>
      </c>
      <c r="EH325" s="225"/>
      <c r="EI325" s="225"/>
      <c r="EJ325" s="225"/>
      <c r="EK325" s="225"/>
      <c r="EL325" s="225"/>
      <c r="EM325" s="225"/>
    </row>
    <row r="326">
      <c r="A326" s="231"/>
      <c r="B326" s="231"/>
      <c r="C326" s="231"/>
      <c r="D326" s="231" t="str">
        <f t="array" ref="D326">IFERROR(INDEX(Profiles!$B:$B,MATCH($A326,Profiles!$A:$A,0)),"")</f>
        <v/>
      </c>
      <c r="E326" s="231"/>
      <c r="F326" s="231"/>
      <c r="G326" s="231"/>
      <c r="H326" s="231"/>
      <c r="I326" s="231" t="str">
        <f>IF(A326="","",IF(Settings!$N$3="DATE",F326&amp;": "&amp;TEXT(B326,"M/DD/YY"),F326&amp;": "&amp;H326))</f>
        <v/>
      </c>
      <c r="J326" s="231"/>
      <c r="K326" s="231"/>
      <c r="L326" s="231"/>
      <c r="M326" s="232" t="str">
        <f t="shared" si="14"/>
        <v/>
      </c>
      <c r="N326" s="231"/>
      <c r="O326" s="231"/>
      <c r="P326" s="231"/>
      <c r="Q326" s="231"/>
      <c r="R326" s="231"/>
      <c r="S326" s="230" t="str">
        <f>IFERROR(VLOOKUP(AF326, 'YOYO IR Scores'!A:C, 3, FALSE), "")
</f>
        <v/>
      </c>
      <c r="T326" s="231"/>
      <c r="U326" s="231"/>
      <c r="V326" s="231"/>
      <c r="W326" s="231"/>
      <c r="X326" s="233" t="str">
        <f t="shared" si="4"/>
        <v/>
      </c>
      <c r="Y326" s="234" t="str">
        <f t="shared" si="5"/>
        <v/>
      </c>
      <c r="Z326" s="234" t="str">
        <f t="shared" si="6"/>
        <v/>
      </c>
      <c r="AA326" s="233" t="str">
        <f t="shared" si="7"/>
        <v/>
      </c>
      <c r="AB326" s="232"/>
      <c r="AC326" s="232"/>
      <c r="AD326" s="232"/>
      <c r="AE326" s="232" t="str">
        <f>IFERROR(VLOOKUP(AF326, 'YOYO IR Scores'!A:C, 2, FALSE), "")</f>
        <v/>
      </c>
      <c r="AF326" s="232"/>
      <c r="AG326" s="232"/>
      <c r="AH326" s="232"/>
      <c r="AI326" s="232"/>
      <c r="AJ326" s="232"/>
      <c r="AK326" s="232"/>
      <c r="AL326" s="232"/>
      <c r="AM326" s="232"/>
      <c r="AN326" s="232"/>
      <c r="AO326" s="232"/>
      <c r="AP326" s="232"/>
      <c r="AQ326" s="232"/>
      <c r="AR326" s="232"/>
      <c r="AS326" s="232"/>
      <c r="AT326" s="232"/>
      <c r="AU326" s="232"/>
      <c r="AV326" s="232"/>
      <c r="AW326" s="232"/>
      <c r="AX326" s="232"/>
      <c r="AY326" s="232"/>
      <c r="AZ326" s="232"/>
      <c r="BA326" s="232"/>
      <c r="BB326" s="232"/>
      <c r="BC326" s="232"/>
      <c r="BD326" s="232"/>
      <c r="BE326" s="232"/>
      <c r="BF326" s="232"/>
      <c r="BG326" s="232"/>
      <c r="BH326" s="232"/>
      <c r="BI326" s="232"/>
      <c r="BJ326" s="232"/>
      <c r="BK326" s="232" t="str">
        <f t="array" ref="BK326">IF(J326="","",
IF(INDEX(Settings!$H:$H,MATCH(BY$1,Settings!$G:$G,0))=TRUE,
100-100*(J326-MIN(J:J))/(MAX(J:J)-MIN(J:J)),
100*(J326-MIN(J:J))/(MAX(J:J)-MIN(J:J))))</f>
        <v/>
      </c>
      <c r="BL326" s="232" t="str">
        <f t="array" ref="BL326">IF(J326="","",
IF(INDEX(Settings!$H:$H,MATCH(BY$1,Settings!$G:$G,0))=TRUE,
100-100*(J326-MINIFS(J:J,$E:$E,$E326))/(MAXIFS(J:J,$E:$E,$E326)-MINIFS(J:J,$E:$E,$E326)),
100*(J326-MINIFS(J:J,$E:$E,$E326))/(MAXIFS(J:J,$E:$E,$E326)-MINIFS(J:J,$E:$E,$E326))))</f>
        <v/>
      </c>
      <c r="BM326" s="232" t="str">
        <f t="array" ref="BM326">IF(J326="","",
IF(INDEX(Settings!$H:$H,MATCH(BY$1,Settings!$G:$G,0))=TRUE,
100-100*(J326-MINIFS(J:J,$E:$E,$E326,$I:$I,$I326))/(MAXIFS(J:J,$E:$E,$E326,$I:$I,$I326)-MINIFS(J:J,$E:$E,$E326,$I:$I,$I326)),
100*(J326-MINIFS(J:J,$E:$E,$E326,$I:$I,$I326))/(MAXIFS(J:J,$E:$E,$E326,$I:$I,$I326)-MINIFS(J:J,$E:$E,$E326,$I:$I,$I326))))</f>
        <v/>
      </c>
      <c r="BN326" s="231" t="str">
        <f t="array" ref="BN326">IF(J326="","",
IF(INDEX(Settings!$H:$H,MATCH(BY$1,Settings!$G:$G,0))=TRUE,
100-100*PERCENTRANK(J:J,J326),
100*PERCENTRANK(J:J,J326)))</f>
        <v/>
      </c>
      <c r="BO326" s="231" t="str">
        <f>IFERROR(__xludf.DUMMYFUNCTION("IF(J326="""","""",
IF(INDEX(Settings!$H:$H,MATCH(BY$1,Settings!$G:$G,0))=TRUE,
100-100*PERCENTRANK(FILTER(J:J,$E:$E=$E326),J326),
100*PERCENTRANK(FILTER(J:J,$E:$E=$E326),J326)))"),"")</f>
        <v/>
      </c>
      <c r="BP326" s="231" t="str">
        <f>IFERROR(__xludf.DUMMYFUNCTION("IF(J326="""","""",
IF(INDEX(Settings!$H:$H,MATCH(BY$1,Settings!$G:$G,0))=TRUE,
100-100*PERCENTRANK(FILTER(J:J,$E:$E=$E326,$I:$I=$I326),J326),
100*PERCENTRANK(FILTER(J:J,$E:$E=$E326,$I:$I=$I326),J326)))"),"")</f>
        <v/>
      </c>
      <c r="BQ326" s="233" t="str">
        <f t="array" ref="BQ326">IF(J326="","",
IF(INDEX(Settings!$H:$H,MATCH(BY$1,Settings!$G:$G,0))=TRUE,
-1*(J326-AVERAGE(J:J))/STDEV(J:J),
(J326-AVERAGE(J:J))/STDEV(J:J)))</f>
        <v/>
      </c>
      <c r="BR326" s="233" t="str">
        <f>IFERROR(__xludf.DUMMYFUNCTION("IF(J326="""","""",
IF(INDEX(Settings!$H:$H,MATCH(BY$1,Settings!$G:$G,0))=TRUE,
-1*(J326-AVERAGEIFS(J:J,$E:$E,$E326))/STDEV(FILTER(J:J,$E:$E=$E326)),
(J326-AVERAGEIFS(J:J,$E:$E,$E326))/STDEV(FILTER(J:J,$E:$E=$E326))))"),"")</f>
        <v/>
      </c>
      <c r="BS326" s="233"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1"/>
      <c r="BX326" s="231"/>
      <c r="BY326" s="232" t="str">
        <f t="array" ref="BY326">IF(J326="","",
IF(INDEX(Settings!$H:$H,MATCH(BY$1,Settings!$G:$G,0))=TRUE,
100-100*(J326-MINIFS(J:J,$E:$E,$E326))/(MAXIFS(J:J,$E:$E,$E326)-MINIFS(J:J,$E:$E,$E326)),
100*(J326-MINIFS(J:J,$E:$E,$E326))/(MAXIFS(J:J,$E:$E,$E326)-MINIFS(J:J,$E:$E,$E326))))</f>
        <v/>
      </c>
      <c r="BZ326" s="232" t="str">
        <f t="array" ref="BZ326">IF(K326="","",
IF(INDEX(Settings!$H:$H,MATCH(BZ$1,Settings!$G:$G,0))=TRUE,
100-100*(K326-MINIFS(K:K,$E:$E,$E326))/(MAXIFS(K:K,$E:$E,$E326)-MINIFS(K:K,$E:$E,$E326)),
100*(K326-MINIFS(K:K,$E:$E,$E326))/(MAXIFS(K:K,$E:$E,$E326)-MINIFS(K:K,$E:$E,$E326))))</f>
        <v/>
      </c>
      <c r="CA326" s="232" t="str">
        <f t="array" ref="CA326">IF(L326="","",
IF(INDEX(Settings!$H:$H,MATCH(CA$1,Settings!$G:$G,0))=TRUE,
100-100*(L326-MINIFS(L:L,$E:$E,$E326))/(MAXIFS(L:L,$E:$E,$E326)-MINIFS(L:L,$E:$E,$E326)),
100*(L326-MINIFS(L:L,$E:$E,$E326))/(MAXIFS(L:L,$E:$E,$E326)-MINIFS(L:L,$E:$E,$E326))))</f>
        <v/>
      </c>
      <c r="CB326" s="232" t="str">
        <f t="array" ref="CB326">IF(M326="","",
IF(INDEX(Settings!$H:$H,MATCH(CB$1,Settings!$G:$G,0))=TRUE,
100-100*(M326-MINIFS(M:M,$E:$E,$E326))/(MAXIFS(M:M,$E:$E,$E326)-MINIFS(M:M,$E:$E,$E326)),
100*(M326-MINIFS(M:M,$E:$E,$E326))/(MAXIFS(M:M,$E:$E,$E326)-MINIFS(M:M,$E:$E,$E326))))</f>
        <v/>
      </c>
      <c r="CC326" s="232" t="str">
        <f t="array" ref="CC326">IF(N326="","",
IF(INDEX(Settings!$H:$H,MATCH(CC$1,Settings!$G:$G,0))=TRUE,
100-100*(N326-MINIFS(N:N,$E:$E,$E326))/(MAXIFS(N:N,$E:$E,$E326)-MINIFS(N:N,$E:$E,$E326)),
100*(N326-MINIFS(N:N,$E:$E,$E326))/(MAXIFS(N:N,$E:$E,$E326)-MINIFS(N:N,$E:$E,$E326))))</f>
        <v/>
      </c>
      <c r="CD326" s="232" t="str">
        <f t="array" ref="CD326">IF(O326="","",
IF(INDEX(Settings!$H:$H,MATCH(CD$1,Settings!$G:$G,0))=TRUE,
100-100*(O326-MINIFS(O:O,$E:$E,$E326))/(MAXIFS(O:O,$E:$E,$E326)-MINIFS(O:O,$E:$E,$E326)),
100*(O326-MINIFS(O:O,$E:$E,$E326))/(MAXIFS(O:O,$E:$E,$E326)-MINIFS(O:O,$E:$E,$E326))))</f>
        <v/>
      </c>
      <c r="CE326" s="232" t="str">
        <f t="array" ref="CE326">IF(P326="","",
IF(INDEX(Settings!$H:$H,MATCH(CE$1,Settings!$G:$G,0))=TRUE,
100-100*(P326-MINIFS(P:P,$E:$E,$E326))/(MAXIFS(P:P,$E:$E,$E326)-MINIFS(P:P,$E:$E,$E326)),
100*(P326-MINIFS(P:P,$E:$E,$E326))/(MAXIFS(P:P,$E:$E,$E326)-MINIFS(P:P,$E:$E,$E326))))</f>
        <v/>
      </c>
      <c r="CF326" s="232" t="str">
        <f t="array" ref="CF326">IF(Q326="","",
IF(INDEX(Settings!$H:$H,MATCH(CF$1,Settings!$G:$G,0))=TRUE,
100-100*(Q326-MINIFS(Q:Q,$E:$E,$E326))/(MAXIFS(Q:Q,$E:$E,$E326)-MINIFS(Q:Q,$E:$E,$E326)),
100*(Q326-MINIFS(Q:Q,$E:$E,$E326))/(MAXIFS(Q:Q,$E:$E,$E326)-MINIFS(Q:Q,$E:$E,$E326))))</f>
        <v/>
      </c>
      <c r="CG326" s="232" t="str">
        <f t="array" ref="CG326">IF(R326="","",
IF(INDEX(Settings!$H:$H,MATCH(CG$1,Settings!$G:$G,0))=TRUE,
100-100*(R326-MINIFS(R:R,$E:$E,$E326))/(MAXIFS(R:R,$E:$E,$E326)-MINIFS(R:R,$E:$E,$E326)),
100*(R326-MINIFS(R:R,$E:$E,$E326))/(MAXIFS(R:R,$E:$E,$E326)-MINIFS(R:R,$E:$E,$E326))))</f>
        <v/>
      </c>
      <c r="CH326" s="232" t="str">
        <f t="array" ref="CH326">IF(S326="","",
IF(INDEX(Settings!$H:$H,MATCH(CH$1,Settings!$G:$G,0))=TRUE,
100-100*(S326-MINIFS(S:S,$E:$E,$E326))/(MAXIFS(S:S,$E:$E,$E326)-MINIFS(S:S,$E:$E,$E326)),
100*(S326-MINIFS(S:S,$E:$E,$E326))/(MAXIFS(S:S,$E:$E,$E326)-MINIFS(S:S,$E:$E,$E326))))</f>
        <v/>
      </c>
      <c r="CI326" s="232" t="str">
        <f t="array" ref="CI326">IF(T326="","",
IF(INDEX(Settings!$H:$H,MATCH(CI$1,Settings!$G:$G,0))=TRUE,
100-100*(T326-MINIFS(T:T,$E:$E,$E326))/(MAXIFS(T:T,$E:$E,$E326)-MINIFS(T:T,$E:$E,$E326)),
100*(T326-MINIFS(T:T,$E:$E,$E326))/(MAXIFS(T:T,$E:$E,$E326)-MINIFS(T:T,$E:$E,$E326))))</f>
        <v/>
      </c>
      <c r="CJ326" s="232" t="str">
        <f t="array" ref="CJ326">IF(U326="","",
IF(INDEX(Settings!$H:$H,MATCH(CJ$1,Settings!$G:$G,0))=TRUE,
100-100*(U326-MINIFS(U:U,$E:$E,$E326))/(MAXIFS(U:U,$E:$E,$E326)-MINIFS(U:U,$E:$E,$E326)),
100*(U326-MINIFS(U:U,$E:$E,$E326))/(MAXIFS(U:U,$E:$E,$E326)-MINIFS(U:U,$E:$E,$E326))))</f>
        <v/>
      </c>
      <c r="CK326" s="232" t="str">
        <f t="array" ref="CK326">IF(V326="","",
IF(INDEX(Settings!$H:$H,MATCH(CK$1,Settings!$G:$G,0))=TRUE,
100-100*(V326-MINIFS(V:V,$E:$E,$E326))/(MAXIFS(V:V,$E:$E,$E326)-MINIFS(V:V,$E:$E,$E326)),
100*(V326-MINIFS(V:V,$E:$E,$E326))/(MAXIFS(V:V,$E:$E,$E326)-MINIFS(V:V,$E:$E,$E326))))</f>
        <v/>
      </c>
      <c r="CL326" s="232" t="str">
        <f t="array" ref="CL326">IF(W326="","",
IF(INDEX(Settings!$H:$H,MATCH(CL$1,Settings!$G:$G,0))=TRUE,
100-100*(W326-MINIFS(W:W,$E:$E,$E326))/(MAXIFS(W:W,$E:$E,$E326)-MINIFS(W:W,$E:$E,$E326)),
100*(W326-MINIFS(W:W,$E:$E,$E326))/(MAXIFS(W:W,$E:$E,$E326)-MINIFS(W:W,$E:$E,$E326))))</f>
        <v/>
      </c>
      <c r="CM326" s="232" t="str">
        <f t="array" ref="CM326">IF(X326="","",
IF(INDEX(Settings!$H:$H,MATCH(CM$1,Settings!$G:$G,0))=TRUE,
100-100*(X326-MINIFS(X:X,$E:$E,$E326))/(MAXIFS(X:X,$E:$E,$E326)-MINIFS(X:X,$E:$E,$E326)),
100*(X326-MINIFS(X:X,$E:$E,$E326))/(MAXIFS(X:X,$E:$E,$E326)-MINIFS(X:X,$E:$E,$E326))))</f>
        <v/>
      </c>
      <c r="CN326" s="232" t="str">
        <f t="array" ref="CN326">IF(Y326="","",
IF(INDEX(Settings!$H:$H,MATCH(CN$1,Settings!$G:$G,0))=TRUE,
100-100*(Y326-MINIFS(Y:Y,$E:$E,$E326))/(MAXIFS(Y:Y,$E:$E,$E326)-MINIFS(Y:Y,$E:$E,$E326)),
100*(Y326-MINIFS(Y:Y,$E:$E,$E326))/(MAXIFS(Y:Y,$E:$E,$E326)-MINIFS(Y:Y,$E:$E,$E326))))</f>
        <v/>
      </c>
      <c r="CO326" s="232" t="str">
        <f t="array" ref="CO326">IF(Z326="","",
IF(INDEX(Settings!$H:$H,MATCH(CO$1,Settings!$G:$G,0))=TRUE,
100-100*(Z326-MINIFS(Z:Z,$E:$E,$E326))/(MAXIFS(Z:Z,$E:$E,$E326)-MINIFS(Z:Z,$E:$E,$E326)),
100*(Z326-MINIFS(Z:Z,$E:$E,$E326))/(MAXIFS(Z:Z,$E:$E,$E326)-MINIFS(Z:Z,$E:$E,$E326))))</f>
        <v/>
      </c>
      <c r="CP326" s="232" t="str">
        <f t="array" ref="CP326">IF(AA326="","",
IF(INDEX(Settings!$H:$H,MATCH(CP$1,Settings!$G:$G,0))=TRUE,
100-100*(AA326-MINIFS(AA:AA,$E:$E,$E326))/(MAXIFS(AA:AA,$E:$E,$E326)-MINIFS(AA:AA,$E:$E,$E326)),
100*(AA326-MINIFS(AA:AA,$E:$E,$E326))/(MAXIFS(AA:AA,$E:$E,$E326)-MINIFS(AA:AA,$E:$E,$E326))))</f>
        <v/>
      </c>
      <c r="CQ326" s="232" t="str">
        <f t="array" ref="CQ326">IF(AB326="","",
IF(INDEX(Settings!$H:$H,MATCH(CQ$1,Settings!$G:$G,0))=TRUE,
100-100*(AB326-MINIFS(AB:AB,$E:$E,$E326))/(MAXIFS(AB:AB,$E:$E,$E326)-MINIFS(AB:AB,$E:$E,$E326)),
100*(AB326-MINIFS(AB:AB,$E:$E,$E326))/(MAXIFS(AB:AB,$E:$E,$E326)-MINIFS(AB:AB,$E:$E,$E326))))</f>
        <v/>
      </c>
      <c r="CR326" s="232" t="str">
        <f t="array" ref="CR326">IF(AC326="","",
IF(INDEX(Settings!$H:$H,MATCH(CR$1,Settings!$G:$G,0))=TRUE,
100-100*(AC326-MINIFS(AC:AC,$E:$E,$E326))/(MAXIFS(AC:AC,$E:$E,$E326)-MINIFS(AC:AC,$E:$E,$E326)),
100*(AC326-MINIFS(AC:AC,$E:$E,$E326))/(MAXIFS(AC:AC,$E:$E,$E326)-MINIFS(AC:AC,$E:$E,$E326))))</f>
        <v/>
      </c>
      <c r="CS326" s="232" t="str">
        <f t="array" ref="CS326">IF(AD326="","",
IF(INDEX(Settings!$H:$H,MATCH(CS$1,Settings!$G:$G,0))=TRUE,
100-100*(AD326-MINIFS(AD:AD,$E:$E,$E326))/(MAXIFS(AD:AD,$E:$E,$E326)-MINIFS(AD:AD,$E:$E,$E326)),
100*(AD326-MINIFS(AD:AD,$E:$E,$E326))/(MAXIFS(AD:AD,$E:$E,$E326)-MINIFS(AD:AD,$E:$E,$E326))))</f>
        <v/>
      </c>
      <c r="CT326" s="232" t="str">
        <f t="array" ref="CT326">IF(AE326="","",
IF(INDEX(Settings!$H:$H,MATCH(CT$1,Settings!$G:$G,0))=TRUE,
100-100*(AE326-MINIFS(AE:AE,$E:$E,$E326))/(MAXIFS(AE:AE,$E:$E,$E326)-MINIFS(AE:AE,$E:$E,$E326)),
100*(AE326-MINIFS(AE:AE,$E:$E,$E326))/(MAXIFS(AE:AE,$E:$E,$E326)-MINIFS(AE:AE,$E:$E,$E326))))</f>
        <v/>
      </c>
      <c r="CU326" s="232" t="str">
        <f t="array" ref="CU326">IF(AF326="","",
IF(INDEX(Settings!$H:$H,MATCH(CU$1,Settings!$G:$G,0))=TRUE,
100-100*(AF326-MINIFS(AF:AF,$E:$E,$E326))/(MAXIFS(AF:AF,$E:$E,$E326)-MINIFS(AF:AF,$E:$E,$E326)),
100*(AF326-MINIFS(AF:AF,$E:$E,$E326))/(MAXIFS(AF:AF,$E:$E,$E326)-MINIFS(AF:AF,$E:$E,$E326))))</f>
        <v/>
      </c>
      <c r="CV326" s="232" t="str">
        <f t="array" ref="CV326">IF(AG326="","",
IF(INDEX(Settings!$H:$H,MATCH(CV$1,Settings!$G:$G,0))=TRUE,
100-100*(AG326-MINIFS(AG:AG,$E:$E,$E326))/(MAXIFS(AG:AG,$E:$E,$E326)-MINIFS(AG:AG,$E:$E,$E326)),
100*(AG326-MINIFS(AG:AG,$E:$E,$E326))/(MAXIFS(AG:AG,$E:$E,$E326)-MINIFS(AG:AG,$E:$E,$E326))))</f>
        <v/>
      </c>
      <c r="CW326" s="232" t="str">
        <f t="array" ref="CW326">IF(AH326="","",
IF(INDEX(Settings!$H:$H,MATCH(CW$1,Settings!$G:$G,0))=TRUE,
100-100*(AH326-MINIFS(AH:AH,$E:$E,$E326))/(MAXIFS(AH:AH,$E:$E,$E326)-MINIFS(AH:AH,$E:$E,$E326)),
100*(AH326-MINIFS(AH:AH,$E:$E,$E326))/(MAXIFS(AH:AH,$E:$E,$E326)-MINIFS(AH:AH,$E:$E,$E326))))</f>
        <v/>
      </c>
      <c r="CX326" s="232" t="str">
        <f t="array" ref="CX326">IF(AI326="","",
IF(INDEX(Settings!$H:$H,MATCH(CX$1,Settings!$G:$G,0))=TRUE,
100-100*(AI326-MINIFS(AI:AI,$E:$E,$E326))/(MAXIFS(AI:AI,$E:$E,$E326)-MINIFS(AI:AI,$E:$E,$E326)),
100*(AI326-MINIFS(AI:AI,$E:$E,$E326))/(MAXIFS(AI:AI,$E:$E,$E326)-MINIFS(AI:AI,$E:$E,$E326))))</f>
        <v/>
      </c>
      <c r="CY326" s="232" t="str">
        <f t="array" ref="CY326">IF(AJ326="","",
IF(INDEX(Settings!$H:$H,MATCH(CY$1,Settings!$G:$G,0))=TRUE,
100-100*(AJ326-MINIFS(AJ:AJ,$E:$E,$E326))/(MAXIFS(AJ:AJ,$E:$E,$E326)-MINIFS(AJ:AJ,$E:$E,$E326)),
100*(AJ326-MINIFS(AJ:AJ,$E:$E,$E326))/(MAXIFS(AJ:AJ,$E:$E,$E326)-MINIFS(AJ:AJ,$E:$E,$E326))))</f>
        <v/>
      </c>
      <c r="CZ326" s="232" t="str">
        <f t="array" ref="CZ326">IF(AK326="","",
IF(INDEX(Settings!$H:$H,MATCH(CZ$1,Settings!$G:$G,0))=TRUE,
100-100*(AK326-MINIFS(AK:AK,$E:$E,$E326))/(MAXIFS(AK:AK,$E:$E,$E326)-MINIFS(AK:AK,$E:$E,$E326)),
100*(AK326-MINIFS(AK:AK,$E:$E,$E326))/(MAXIFS(AK:AK,$E:$E,$E326)-MINIFS(AK:AK,$E:$E,$E326))))</f>
        <v/>
      </c>
      <c r="DA326" s="232" t="str">
        <f t="array" ref="DA326">IF(AL326="","",
IF(INDEX(Settings!$H:$H,MATCH(DA$1,Settings!$G:$G,0))=TRUE,
100-100*(AL326-MINIFS(AL:AL,$E:$E,$E326))/(MAXIFS(AL:AL,$E:$E,$E326)-MINIFS(AL:AL,$E:$E,$E326)),
100*(AL326-MINIFS(AL:AL,$E:$E,$E326))/(MAXIFS(AL:AL,$E:$E,$E326)-MINIFS(AL:AL,$E:$E,$E326))))</f>
        <v/>
      </c>
      <c r="DB326" s="232" t="str">
        <f t="array" ref="DB326">IF(AM326="","",
IF(INDEX(Settings!$H:$H,MATCH(DB$1,Settings!$G:$G,0))=TRUE,
100-100*(AM326-MINIFS(AM:AM,$E:$E,$E326))/(MAXIFS(AM:AM,$E:$E,$E326)-MINIFS(AM:AM,$E:$E,$E326)),
100*(AM326-MINIFS(AM:AM,$E:$E,$E326))/(MAXIFS(AM:AM,$E:$E,$E326)-MINIFS(AM:AM,$E:$E,$E326))))</f>
        <v/>
      </c>
      <c r="DC326" s="232" t="str">
        <f t="array" ref="DC326">IF(AN326="","",
IF(INDEX(Settings!$H:$H,MATCH(DC$1,Settings!$G:$G,0))=TRUE,
100-100*(AN326-MINIFS(AN:AN,$E:$E,$E326))/(MAXIFS(AN:AN,$E:$E,$E326)-MINIFS(AN:AN,$E:$E,$E326)),
100*(AN326-MINIFS(AN:AN,$E:$E,$E326))/(MAXIFS(AN:AN,$E:$E,$E326)-MINIFS(AN:AN,$E:$E,$E326))))</f>
        <v/>
      </c>
      <c r="DD326" s="232" t="str">
        <f t="array" ref="DD326">IF(AO326="","",
IF(INDEX(Settings!$H:$H,MATCH(DD$1,Settings!$G:$G,0))=TRUE,
100-100*(AO326-MINIFS(AO:AO,$E:$E,$E326))/(MAXIFS(AO:AO,$E:$E,$E326)-MINIFS(AO:AO,$E:$E,$E326)),
100*(AO326-MINIFS(AO:AO,$E:$E,$E326))/(MAXIFS(AO:AO,$E:$E,$E326)-MINIFS(AO:AO,$E:$E,$E326))))</f>
        <v/>
      </c>
      <c r="DE326" s="232" t="str">
        <f t="array" ref="DE326">IF(AP326="","",
IF(INDEX(Settings!$H:$H,MATCH(DE$1,Settings!$G:$G,0))=TRUE,
100-100*(AP326-MINIFS(AP:AP,$E:$E,$E326))/(MAXIFS(AP:AP,$E:$E,$E326)-MINIFS(AP:AP,$E:$E,$E326)),
100*(AP326-MINIFS(AP:AP,$E:$E,$E326))/(MAXIFS(AP:AP,$E:$E,$E326)-MINIFS(AP:AP,$E:$E,$E326))))</f>
        <v/>
      </c>
      <c r="DF326" s="232" t="str">
        <f t="array" ref="DF326">IF(AQ326="","",
IF(INDEX(Settings!$H:$H,MATCH(DF$1,Settings!$G:$G,0))=TRUE,
100-100*(AQ326-MINIFS(AQ:AQ,$E:$E,$E326))/(MAXIFS(AQ:AQ,$E:$E,$E326)-MINIFS(AQ:AQ,$E:$E,$E326)),
100*(AQ326-MINIFS(AQ:AQ,$E:$E,$E326))/(MAXIFS(AQ:AQ,$E:$E,$E326)-MINIFS(AQ:AQ,$E:$E,$E326))))</f>
        <v/>
      </c>
      <c r="DG326" s="232" t="str">
        <f t="array" ref="DG326">IF(AR326="","",
IF(INDEX(Settings!$H:$H,MATCH(DG$1,Settings!$G:$G,0))=TRUE,
100-100*(AR326-MINIFS(AR:AR,$E:$E,$E326))/(MAXIFS(AR:AR,$E:$E,$E326)-MINIFS(AR:AR,$E:$E,$E326)),
100*(AR326-MINIFS(AR:AR,$E:$E,$E326))/(MAXIFS(AR:AR,$E:$E,$E326)-MINIFS(AR:AR,$E:$E,$E326))))</f>
        <v/>
      </c>
      <c r="DH326" s="232" t="str">
        <f t="array" ref="DH326">IF(AS326="","",
IF(INDEX(Settings!$H:$H,MATCH(DH$1,Settings!$G:$G,0))=TRUE,
100-100*(AS326-MINIFS(AS:AS,$E:$E,$E326))/(MAXIFS(AS:AS,$E:$E,$E326)-MINIFS(AS:AS,$E:$E,$E326)),
100*(AS326-MINIFS(AS:AS,$E:$E,$E326))/(MAXIFS(AS:AS,$E:$E,$E326)-MINIFS(AS:AS,$E:$E,$E326))))</f>
        <v/>
      </c>
      <c r="DI326" s="232" t="str">
        <f t="array" ref="DI326">IF(AT326="","",
IF(INDEX(Settings!$H:$H,MATCH(DI$1,Settings!$G:$G,0))=TRUE,
100-100*(AT326-MINIFS(AT:AT,$E:$E,$E326))/(MAXIFS(AT:AT,$E:$E,$E326)-MINIFS(AT:AT,$E:$E,$E326)),
100*(AT326-MINIFS(AT:AT,$E:$E,$E326))/(MAXIFS(AT:AT,$E:$E,$E326)-MINIFS(AT:AT,$E:$E,$E326))))</f>
        <v/>
      </c>
      <c r="DJ326" s="232" t="str">
        <f t="array" ref="DJ326">IF(AU326="","",
IF(INDEX(Settings!$H:$H,MATCH(DJ$1,Settings!$G:$G,0))=TRUE,
100-100*(AU326-MINIFS(AU:AU,$E:$E,$E326))/(MAXIFS(AU:AU,$E:$E,$E326)-MINIFS(AU:AU,$E:$E,$E326)),
100*(AU326-MINIFS(AU:AU,$E:$E,$E326))/(MAXIFS(AU:AU,$E:$E,$E326)-MINIFS(AU:AU,$E:$E,$E326))))</f>
        <v/>
      </c>
      <c r="DK326" s="232" t="str">
        <f t="array" ref="DK326">IF(AV326="","",
IF(INDEX(Settings!$H:$H,MATCH(DK$1,Settings!$G:$G,0))=TRUE,
100-100*(AV326-MINIFS(AV:AV,$E:$E,$E326))/(MAXIFS(AV:AV,$E:$E,$E326)-MINIFS(AV:AV,$E:$E,$E326)),
100*(AV326-MINIFS(AV:AV,$E:$E,$E326))/(MAXIFS(AV:AV,$E:$E,$E326)-MINIFS(AV:AV,$E:$E,$E326))))</f>
        <v/>
      </c>
      <c r="DL326" s="232" t="str">
        <f t="array" ref="DL326">IF(AW326="","",
IF(INDEX(Settings!$H:$H,MATCH(DL$1,Settings!$G:$G,0))=TRUE,
100-100*(AW326-MINIFS(AW:AW,$E:$E,$E326))/(MAXIFS(AW:AW,$E:$E,$E326)-MINIFS(AW:AW,$E:$E,$E326)),
100*(AW326-MINIFS(AW:AW,$E:$E,$E326))/(MAXIFS(AW:AW,$E:$E,$E326)-MINIFS(AW:AW,$E:$E,$E326))))</f>
        <v/>
      </c>
      <c r="DM326" s="232" t="str">
        <f t="array" ref="DM326">IF(AX326="","",
IF(INDEX(Settings!$H:$H,MATCH(DM$1,Settings!$G:$G,0))=TRUE,
100-100*(AX326-MINIFS(AX:AX,$E:$E,$E326))/(MAXIFS(AX:AX,$E:$E,$E326)-MINIFS(AX:AX,$E:$E,$E326)),
100*(AX326-MINIFS(AX:AX,$E:$E,$E326))/(MAXIFS(AX:AX,$E:$E,$E326)-MINIFS(AX:AX,$E:$E,$E326))))</f>
        <v/>
      </c>
      <c r="DN326" s="232" t="str">
        <f t="array" ref="DN326">IF(AY326="","",
IF(INDEX(Settings!$H:$H,MATCH(DN$1,Settings!$G:$G,0))=TRUE,
100-100*(AY326-MINIFS(AY:AY,$E:$E,$E326))/(MAXIFS(AY:AY,$E:$E,$E326)-MINIFS(AY:AY,$E:$E,$E326)),
100*(AY326-MINIFS(AY:AY,$E:$E,$E326))/(MAXIFS(AY:AY,$E:$E,$E326)-MINIFS(AY:AY,$E:$E,$E326))))</f>
        <v/>
      </c>
      <c r="DO326" s="232" t="str">
        <f t="array" ref="DO326">IF(AZ326="","",
IF(INDEX(Settings!$H:$H,MATCH(DO$1,Settings!$G:$G,0))=TRUE,
100-100*(AZ326-MINIFS(AZ:AZ,$E:$E,$E326))/(MAXIFS(AZ:AZ,$E:$E,$E326)-MINIFS(AZ:AZ,$E:$E,$E326)),
100*(AZ326-MINIFS(AZ:AZ,$E:$E,$E326))/(MAXIFS(AZ:AZ,$E:$E,$E326)-MINIFS(AZ:AZ,$E:$E,$E326))))</f>
        <v/>
      </c>
      <c r="DP326" s="232" t="str">
        <f t="array" ref="DP326">IF(BA326="","",
IF(INDEX(Settings!$H:$H,MATCH(DP$1,Settings!$G:$G,0))=TRUE,
100-100*(BA326-MINIFS(BA:BA,$E:$E,$E326))/(MAXIFS(BA:BA,$E:$E,$E326)-MINIFS(BA:BA,$E:$E,$E326)),
100*(BA326-MINIFS(BA:BA,$E:$E,$E326))/(MAXIFS(BA:BA,$E:$E,$E326)-MINIFS(BA:BA,$E:$E,$E326))))</f>
        <v/>
      </c>
      <c r="DQ326" s="232" t="str">
        <f t="array" ref="DQ326">IF(BB326="","",
IF(INDEX(Settings!$H:$H,MATCH(DQ$1,Settings!$G:$G,0))=TRUE,
100-100*(BB326-MINIFS(BB:BB,$E:$E,$E326))/(MAXIFS(BB:BB,$E:$E,$E326)-MINIFS(BB:BB,$E:$E,$E326)),
100*(BB326-MINIFS(BB:BB,$E:$E,$E326))/(MAXIFS(BB:BB,$E:$E,$E326)-MINIFS(BB:BB,$E:$E,$E326))))</f>
        <v/>
      </c>
      <c r="DR326" s="232" t="str">
        <f t="array" ref="DR326">IF(BC326="","",
IF(INDEX(Settings!$H:$H,MATCH(DR$1,Settings!$G:$G,0))=TRUE,
100-100*(BC326-MINIFS(BC:BC,$E:$E,$E326))/(MAXIFS(BC:BC,$E:$E,$E326)-MINIFS(BC:BC,$E:$E,$E326)),
100*(BC326-MINIFS(BC:BC,$E:$E,$E326))/(MAXIFS(BC:BC,$E:$E,$E326)-MINIFS(BC:BC,$E:$E,$E326))))</f>
        <v/>
      </c>
      <c r="DS326" s="232" t="str">
        <f t="array" ref="DS326">IF(BD326="","",
IF(INDEX(Settings!$H:$H,MATCH(DS$1,Settings!$G:$G,0))=TRUE,
100-100*(BD326-MINIFS(BD:BD,$E:$E,$E326))/(MAXIFS(BD:BD,$E:$E,$E326)-MINIFS(BD:BD,$E:$E,$E326)),
100*(BD326-MINIFS(BD:BD,$E:$E,$E326))/(MAXIFS(BD:BD,$E:$E,$E326)-MINIFS(BD:BD,$E:$E,$E326))))</f>
        <v/>
      </c>
      <c r="DT326" s="232" t="str">
        <f t="array" ref="DT326">IF(BE326="","",
IF(INDEX(Settings!$H:$H,MATCH(DT$1,Settings!$G:$G,0))=TRUE,
100-100*(BE326-MINIFS(BE:BE,$E:$E,$E326))/(MAXIFS(BE:BE,$E:$E,$E326)-MINIFS(BE:BE,$E:$E,$E326)),
100*(BE326-MINIFS(BE:BE,$E:$E,$E326))/(MAXIFS(BE:BE,$E:$E,$E326)-MINIFS(BE:BE,$E:$E,$E326))))</f>
        <v/>
      </c>
      <c r="DU326" s="232" t="str">
        <f t="array" ref="DU326">IF(BF326="","",
IF(INDEX(Settings!$H:$H,MATCH(DU$1,Settings!$G:$G,0))=TRUE,
100-100*(BF326-MINIFS(BF:BF,$E:$E,$E326))/(MAXIFS(BF:BF,$E:$E,$E326)-MINIFS(BF:BF,$E:$E,$E326)),
100*(BF326-MINIFS(BF:BF,$E:$E,$E326))/(MAXIFS(BF:BF,$E:$E,$E326)-MINIFS(BF:BF,$E:$E,$E326))))</f>
        <v/>
      </c>
      <c r="DV326" s="232" t="str">
        <f t="array" ref="DV326">IF(BG326="","",
IF(INDEX(Settings!$H:$H,MATCH(DV$1,Settings!$G:$G,0))=TRUE,
100-100*(BG326-MINIFS(BG:BG,$E:$E,$E326))/(MAXIFS(BG:BG,$E:$E,$E326)-MINIFS(BG:BG,$E:$E,$E326)),
100*(BG326-MINIFS(BG:BG,$E:$E,$E326))/(MAXIFS(BG:BG,$E:$E,$E326)-MINIFS(BG:BG,$E:$E,$E326))))</f>
        <v/>
      </c>
      <c r="DW326" s="232" t="str">
        <f t="array" ref="DW326">IF(BH326="","",
IF(INDEX(Settings!$H:$H,MATCH(DW$1,Settings!$G:$G,0))=TRUE,
100-100*(BH326-MINIFS(BH:BH,$E:$E,$E326))/(MAXIFS(BH:BH,$E:$E,$E326)-MINIFS(BH:BH,$E:$E,$E326)),
100*(BH326-MINIFS(BH:BH,$E:$E,$E326))/(MAXIFS(BH:BH,$E:$E,$E326)-MINIFS(BH:BH,$E:$E,$E326))))</f>
        <v/>
      </c>
      <c r="DX326" s="232" t="str">
        <f t="array" ref="DX326">IF(BI326="","",
IF(INDEX(Settings!$H:$H,MATCH(DX$1,Settings!$G:$G,0))=TRUE,
100-100*(BI326-MINIFS(BI:BI,$E:$E,$E326))/(MAXIFS(BI:BI,$E:$E,$E326)-MINIFS(BI:BI,$E:$E,$E326)),
100*(BI326-MINIFS(BI:BI,$E:$E,$E326))/(MAXIFS(BI:BI,$E:$E,$E326)-MINIFS(BI:BI,$E:$E,$E326))))</f>
        <v/>
      </c>
      <c r="DY326" s="232" t="str">
        <f t="array" ref="DY326">IF(BJ326="","",
IF(INDEX(Settings!$H:$H,MATCH(DY$1,Settings!$G:$G,0))=TRUE,
100-100*(BJ326-MINIFS(BJ:BJ,$E:$E,$E326))/(MAXIFS(BJ:BJ,$E:$E,$E326)-MINIFS(BJ:BJ,$E:$E,$E326)),
100*(BJ326-MINIFS(BJ:BJ,$E:$E,$E326))/(MAXIFS(BJ:BJ,$E:$E,$E326)-MINIFS(BJ:BJ,$E:$E,$E326))))</f>
        <v/>
      </c>
      <c r="DZ326" s="234"/>
      <c r="EA326" s="234"/>
      <c r="EB326" s="234" t="str">
        <f t="shared" si="8"/>
        <v/>
      </c>
      <c r="EC326" s="234" t="str">
        <f t="shared" si="9"/>
        <v/>
      </c>
      <c r="ED326" s="234" t="str">
        <f t="shared" si="10"/>
        <v/>
      </c>
      <c r="EE326" s="234" t="str">
        <f t="shared" si="11"/>
        <v/>
      </c>
      <c r="EF326" s="234" t="str">
        <f t="shared" si="12"/>
        <v/>
      </c>
      <c r="EG326" s="234" t="str">
        <f t="shared" si="13"/>
        <v/>
      </c>
      <c r="EH326" s="234"/>
      <c r="EI326" s="234"/>
      <c r="EJ326" s="234"/>
      <c r="EK326" s="234"/>
      <c r="EL326" s="234"/>
      <c r="EM326" s="234"/>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3" t="str">
        <f t="shared" si="14"/>
        <v/>
      </c>
      <c r="N327" s="49"/>
      <c r="O327" s="49"/>
      <c r="P327" s="49"/>
      <c r="Q327" s="49"/>
      <c r="R327" s="49"/>
      <c r="S327" s="222" t="str">
        <f>IFERROR(VLOOKUP(AF327, 'YOYO IR Scores'!A:C, 3, FALSE), "")
</f>
        <v/>
      </c>
      <c r="T327" s="49"/>
      <c r="U327" s="49"/>
      <c r="V327" s="49"/>
      <c r="W327" s="49"/>
      <c r="X327" s="224" t="str">
        <f t="shared" si="4"/>
        <v/>
      </c>
      <c r="Y327" s="225" t="str">
        <f t="shared" si="5"/>
        <v/>
      </c>
      <c r="Z327" s="225" t="str">
        <f t="shared" si="6"/>
        <v/>
      </c>
      <c r="AA327" s="224" t="str">
        <f t="shared" si="7"/>
        <v/>
      </c>
      <c r="AB327" s="223"/>
      <c r="AC327" s="223"/>
      <c r="AD327" s="223"/>
      <c r="AE327" s="223" t="str">
        <f>IFERROR(VLOOKUP(AF327, 'YOYO IR Scores'!A:C, 2, FALSE), "")</f>
        <v/>
      </c>
      <c r="AF327" s="223"/>
      <c r="AG327" s="223"/>
      <c r="AH327" s="223"/>
      <c r="AI327" s="223"/>
      <c r="AJ327" s="223"/>
      <c r="AK327" s="223"/>
      <c r="AL327" s="223"/>
      <c r="AM327" s="223"/>
      <c r="AN327" s="223"/>
      <c r="AO327" s="223"/>
      <c r="AP327" s="223"/>
      <c r="AQ327" s="223"/>
      <c r="AR327" s="223"/>
      <c r="AS327" s="223"/>
      <c r="AT327" s="223"/>
      <c r="AU327" s="223"/>
      <c r="AV327" s="223"/>
      <c r="AW327" s="223"/>
      <c r="AX327" s="223"/>
      <c r="AY327" s="223"/>
      <c r="AZ327" s="223"/>
      <c r="BA327" s="223"/>
      <c r="BB327" s="223"/>
      <c r="BC327" s="223"/>
      <c r="BD327" s="223"/>
      <c r="BE327" s="223"/>
      <c r="BF327" s="223"/>
      <c r="BG327" s="223"/>
      <c r="BH327" s="223"/>
      <c r="BI327" s="223"/>
      <c r="BJ327" s="223"/>
      <c r="BK327" s="223" t="str">
        <f t="array" ref="BK327">IF(J327="","",
IF(INDEX(Settings!$H:$H,MATCH(BY$1,Settings!$G:$G,0))=TRUE,
100-100*(J327-MIN(J:J))/(MAX(J:J)-MIN(J:J)),
100*(J327-MIN(J:J))/(MAX(J:J)-MIN(J:J))))</f>
        <v/>
      </c>
      <c r="BL327" s="223" t="str">
        <f t="array" ref="BL327">IF(J327="","",
IF(INDEX(Settings!$H:$H,MATCH(BY$1,Settings!$G:$G,0))=TRUE,
100-100*(J327-MINIFS(J:J,$E:$E,$E327))/(MAXIFS(J:J,$E:$E,$E327)-MINIFS(J:J,$E:$E,$E327)),
100*(J327-MINIFS(J:J,$E:$E,$E327))/(MAXIFS(J:J,$E:$E,$E327)-MINIFS(J:J,$E:$E,$E327))))</f>
        <v/>
      </c>
      <c r="BM327" s="223"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4" t="str">
        <f t="array" ref="BQ327">IF(J327="","",
IF(INDEX(Settings!$H:$H,MATCH(BY$1,Settings!$G:$G,0))=TRUE,
-1*(J327-AVERAGE(J:J))/STDEV(J:J),
(J327-AVERAGE(J:J))/STDEV(J:J)))</f>
        <v/>
      </c>
      <c r="BR327" s="224" t="str">
        <f>IFERROR(__xludf.DUMMYFUNCTION("IF(J327="""","""",
IF(INDEX(Settings!$H:$H,MATCH(BY$1,Settings!$G:$G,0))=TRUE,
-1*(J327-AVERAGEIFS(J:J,$E:$E,$E327))/STDEV(FILTER(J:J,$E:$E=$E327)),
(J327-AVERAGEIFS(J:J,$E:$E,$E327))/STDEV(FILTER(J:J,$E:$E=$E327))))"),"")</f>
        <v/>
      </c>
      <c r="BS327" s="224"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3" t="str">
        <f t="array" ref="BY327">IF(J327="","",
IF(INDEX(Settings!$H:$H,MATCH(BY$1,Settings!$G:$G,0))=TRUE,
100-100*(J327-MINIFS(J:J,$E:$E,$E327))/(MAXIFS(J:J,$E:$E,$E327)-MINIFS(J:J,$E:$E,$E327)),
100*(J327-MINIFS(J:J,$E:$E,$E327))/(MAXIFS(J:J,$E:$E,$E327)-MINIFS(J:J,$E:$E,$E327))))</f>
        <v/>
      </c>
      <c r="BZ327" s="223" t="str">
        <f t="array" ref="BZ327">IF(K327="","",
IF(INDEX(Settings!$H:$H,MATCH(BZ$1,Settings!$G:$G,0))=TRUE,
100-100*(K327-MINIFS(K:K,$E:$E,$E327))/(MAXIFS(K:K,$E:$E,$E327)-MINIFS(K:K,$E:$E,$E327)),
100*(K327-MINIFS(K:K,$E:$E,$E327))/(MAXIFS(K:K,$E:$E,$E327)-MINIFS(K:K,$E:$E,$E327))))</f>
        <v/>
      </c>
      <c r="CA327" s="223" t="str">
        <f t="array" ref="CA327">IF(L327="","",
IF(INDEX(Settings!$H:$H,MATCH(CA$1,Settings!$G:$G,0))=TRUE,
100-100*(L327-MINIFS(L:L,$E:$E,$E327))/(MAXIFS(L:L,$E:$E,$E327)-MINIFS(L:L,$E:$E,$E327)),
100*(L327-MINIFS(L:L,$E:$E,$E327))/(MAXIFS(L:L,$E:$E,$E327)-MINIFS(L:L,$E:$E,$E327))))</f>
        <v/>
      </c>
      <c r="CB327" s="223" t="str">
        <f t="array" ref="CB327">IF(M327="","",
IF(INDEX(Settings!$H:$H,MATCH(CB$1,Settings!$G:$G,0))=TRUE,
100-100*(M327-MINIFS(M:M,$E:$E,$E327))/(MAXIFS(M:M,$E:$E,$E327)-MINIFS(M:M,$E:$E,$E327)),
100*(M327-MINIFS(M:M,$E:$E,$E327))/(MAXIFS(M:M,$E:$E,$E327)-MINIFS(M:M,$E:$E,$E327))))</f>
        <v/>
      </c>
      <c r="CC327" s="223" t="str">
        <f t="array" ref="CC327">IF(N327="","",
IF(INDEX(Settings!$H:$H,MATCH(CC$1,Settings!$G:$G,0))=TRUE,
100-100*(N327-MINIFS(N:N,$E:$E,$E327))/(MAXIFS(N:N,$E:$E,$E327)-MINIFS(N:N,$E:$E,$E327)),
100*(N327-MINIFS(N:N,$E:$E,$E327))/(MAXIFS(N:N,$E:$E,$E327)-MINIFS(N:N,$E:$E,$E327))))</f>
        <v/>
      </c>
      <c r="CD327" s="223" t="str">
        <f t="array" ref="CD327">IF(O327="","",
IF(INDEX(Settings!$H:$H,MATCH(CD$1,Settings!$G:$G,0))=TRUE,
100-100*(O327-MINIFS(O:O,$E:$E,$E327))/(MAXIFS(O:O,$E:$E,$E327)-MINIFS(O:O,$E:$E,$E327)),
100*(O327-MINIFS(O:O,$E:$E,$E327))/(MAXIFS(O:O,$E:$E,$E327)-MINIFS(O:O,$E:$E,$E327))))</f>
        <v/>
      </c>
      <c r="CE327" s="223" t="str">
        <f t="array" ref="CE327">IF(P327="","",
IF(INDEX(Settings!$H:$H,MATCH(CE$1,Settings!$G:$G,0))=TRUE,
100-100*(P327-MINIFS(P:P,$E:$E,$E327))/(MAXIFS(P:P,$E:$E,$E327)-MINIFS(P:P,$E:$E,$E327)),
100*(P327-MINIFS(P:P,$E:$E,$E327))/(MAXIFS(P:P,$E:$E,$E327)-MINIFS(P:P,$E:$E,$E327))))</f>
        <v/>
      </c>
      <c r="CF327" s="223" t="str">
        <f t="array" ref="CF327">IF(Q327="","",
IF(INDEX(Settings!$H:$H,MATCH(CF$1,Settings!$G:$G,0))=TRUE,
100-100*(Q327-MINIFS(Q:Q,$E:$E,$E327))/(MAXIFS(Q:Q,$E:$E,$E327)-MINIFS(Q:Q,$E:$E,$E327)),
100*(Q327-MINIFS(Q:Q,$E:$E,$E327))/(MAXIFS(Q:Q,$E:$E,$E327)-MINIFS(Q:Q,$E:$E,$E327))))</f>
        <v/>
      </c>
      <c r="CG327" s="223" t="str">
        <f t="array" ref="CG327">IF(R327="","",
IF(INDEX(Settings!$H:$H,MATCH(CG$1,Settings!$G:$G,0))=TRUE,
100-100*(R327-MINIFS(R:R,$E:$E,$E327))/(MAXIFS(R:R,$E:$E,$E327)-MINIFS(R:R,$E:$E,$E327)),
100*(R327-MINIFS(R:R,$E:$E,$E327))/(MAXIFS(R:R,$E:$E,$E327)-MINIFS(R:R,$E:$E,$E327))))</f>
        <v/>
      </c>
      <c r="CH327" s="223" t="str">
        <f t="array" ref="CH327">IF(S327="","",
IF(INDEX(Settings!$H:$H,MATCH(CH$1,Settings!$G:$G,0))=TRUE,
100-100*(S327-MINIFS(S:S,$E:$E,$E327))/(MAXIFS(S:S,$E:$E,$E327)-MINIFS(S:S,$E:$E,$E327)),
100*(S327-MINIFS(S:S,$E:$E,$E327))/(MAXIFS(S:S,$E:$E,$E327)-MINIFS(S:S,$E:$E,$E327))))</f>
        <v/>
      </c>
      <c r="CI327" s="223" t="str">
        <f t="array" ref="CI327">IF(T327="","",
IF(INDEX(Settings!$H:$H,MATCH(CI$1,Settings!$G:$G,0))=TRUE,
100-100*(T327-MINIFS(T:T,$E:$E,$E327))/(MAXIFS(T:T,$E:$E,$E327)-MINIFS(T:T,$E:$E,$E327)),
100*(T327-MINIFS(T:T,$E:$E,$E327))/(MAXIFS(T:T,$E:$E,$E327)-MINIFS(T:T,$E:$E,$E327))))</f>
        <v/>
      </c>
      <c r="CJ327" s="223" t="str">
        <f t="array" ref="CJ327">IF(U327="","",
IF(INDEX(Settings!$H:$H,MATCH(CJ$1,Settings!$G:$G,0))=TRUE,
100-100*(U327-MINIFS(U:U,$E:$E,$E327))/(MAXIFS(U:U,$E:$E,$E327)-MINIFS(U:U,$E:$E,$E327)),
100*(U327-MINIFS(U:U,$E:$E,$E327))/(MAXIFS(U:U,$E:$E,$E327)-MINIFS(U:U,$E:$E,$E327))))</f>
        <v/>
      </c>
      <c r="CK327" s="223" t="str">
        <f t="array" ref="CK327">IF(V327="","",
IF(INDEX(Settings!$H:$H,MATCH(CK$1,Settings!$G:$G,0))=TRUE,
100-100*(V327-MINIFS(V:V,$E:$E,$E327))/(MAXIFS(V:V,$E:$E,$E327)-MINIFS(V:V,$E:$E,$E327)),
100*(V327-MINIFS(V:V,$E:$E,$E327))/(MAXIFS(V:V,$E:$E,$E327)-MINIFS(V:V,$E:$E,$E327))))</f>
        <v/>
      </c>
      <c r="CL327" s="223" t="str">
        <f t="array" ref="CL327">IF(W327="","",
IF(INDEX(Settings!$H:$H,MATCH(CL$1,Settings!$G:$G,0))=TRUE,
100-100*(W327-MINIFS(W:W,$E:$E,$E327))/(MAXIFS(W:W,$E:$E,$E327)-MINIFS(W:W,$E:$E,$E327)),
100*(W327-MINIFS(W:W,$E:$E,$E327))/(MAXIFS(W:W,$E:$E,$E327)-MINIFS(W:W,$E:$E,$E327))))</f>
        <v/>
      </c>
      <c r="CM327" s="223" t="str">
        <f t="array" ref="CM327">IF(X327="","",
IF(INDEX(Settings!$H:$H,MATCH(CM$1,Settings!$G:$G,0))=TRUE,
100-100*(X327-MINIFS(X:X,$E:$E,$E327))/(MAXIFS(X:X,$E:$E,$E327)-MINIFS(X:X,$E:$E,$E327)),
100*(X327-MINIFS(X:X,$E:$E,$E327))/(MAXIFS(X:X,$E:$E,$E327)-MINIFS(X:X,$E:$E,$E327))))</f>
        <v/>
      </c>
      <c r="CN327" s="223" t="str">
        <f t="array" ref="CN327">IF(Y327="","",
IF(INDEX(Settings!$H:$H,MATCH(CN$1,Settings!$G:$G,0))=TRUE,
100-100*(Y327-MINIFS(Y:Y,$E:$E,$E327))/(MAXIFS(Y:Y,$E:$E,$E327)-MINIFS(Y:Y,$E:$E,$E327)),
100*(Y327-MINIFS(Y:Y,$E:$E,$E327))/(MAXIFS(Y:Y,$E:$E,$E327)-MINIFS(Y:Y,$E:$E,$E327))))</f>
        <v/>
      </c>
      <c r="CO327" s="223" t="str">
        <f t="array" ref="CO327">IF(Z327="","",
IF(INDEX(Settings!$H:$H,MATCH(CO$1,Settings!$G:$G,0))=TRUE,
100-100*(Z327-MINIFS(Z:Z,$E:$E,$E327))/(MAXIFS(Z:Z,$E:$E,$E327)-MINIFS(Z:Z,$E:$E,$E327)),
100*(Z327-MINIFS(Z:Z,$E:$E,$E327))/(MAXIFS(Z:Z,$E:$E,$E327)-MINIFS(Z:Z,$E:$E,$E327))))</f>
        <v/>
      </c>
      <c r="CP327" s="223" t="str">
        <f t="array" ref="CP327">IF(AA327="","",
IF(INDEX(Settings!$H:$H,MATCH(CP$1,Settings!$G:$G,0))=TRUE,
100-100*(AA327-MINIFS(AA:AA,$E:$E,$E327))/(MAXIFS(AA:AA,$E:$E,$E327)-MINIFS(AA:AA,$E:$E,$E327)),
100*(AA327-MINIFS(AA:AA,$E:$E,$E327))/(MAXIFS(AA:AA,$E:$E,$E327)-MINIFS(AA:AA,$E:$E,$E327))))</f>
        <v/>
      </c>
      <c r="CQ327" s="223" t="str">
        <f t="array" ref="CQ327">IF(AB327="","",
IF(INDEX(Settings!$H:$H,MATCH(CQ$1,Settings!$G:$G,0))=TRUE,
100-100*(AB327-MINIFS(AB:AB,$E:$E,$E327))/(MAXIFS(AB:AB,$E:$E,$E327)-MINIFS(AB:AB,$E:$E,$E327)),
100*(AB327-MINIFS(AB:AB,$E:$E,$E327))/(MAXIFS(AB:AB,$E:$E,$E327)-MINIFS(AB:AB,$E:$E,$E327))))</f>
        <v/>
      </c>
      <c r="CR327" s="223" t="str">
        <f t="array" ref="CR327">IF(AC327="","",
IF(INDEX(Settings!$H:$H,MATCH(CR$1,Settings!$G:$G,0))=TRUE,
100-100*(AC327-MINIFS(AC:AC,$E:$E,$E327))/(MAXIFS(AC:AC,$E:$E,$E327)-MINIFS(AC:AC,$E:$E,$E327)),
100*(AC327-MINIFS(AC:AC,$E:$E,$E327))/(MAXIFS(AC:AC,$E:$E,$E327)-MINIFS(AC:AC,$E:$E,$E327))))</f>
        <v/>
      </c>
      <c r="CS327" s="223" t="str">
        <f t="array" ref="CS327">IF(AD327="","",
IF(INDEX(Settings!$H:$H,MATCH(CS$1,Settings!$G:$G,0))=TRUE,
100-100*(AD327-MINIFS(AD:AD,$E:$E,$E327))/(MAXIFS(AD:AD,$E:$E,$E327)-MINIFS(AD:AD,$E:$E,$E327)),
100*(AD327-MINIFS(AD:AD,$E:$E,$E327))/(MAXIFS(AD:AD,$E:$E,$E327)-MINIFS(AD:AD,$E:$E,$E327))))</f>
        <v/>
      </c>
      <c r="CT327" s="223" t="str">
        <f t="array" ref="CT327">IF(AE327="","",
IF(INDEX(Settings!$H:$H,MATCH(CT$1,Settings!$G:$G,0))=TRUE,
100-100*(AE327-MINIFS(AE:AE,$E:$E,$E327))/(MAXIFS(AE:AE,$E:$E,$E327)-MINIFS(AE:AE,$E:$E,$E327)),
100*(AE327-MINIFS(AE:AE,$E:$E,$E327))/(MAXIFS(AE:AE,$E:$E,$E327)-MINIFS(AE:AE,$E:$E,$E327))))</f>
        <v/>
      </c>
      <c r="CU327" s="223" t="str">
        <f t="array" ref="CU327">IF(AF327="","",
IF(INDEX(Settings!$H:$H,MATCH(CU$1,Settings!$G:$G,0))=TRUE,
100-100*(AF327-MINIFS(AF:AF,$E:$E,$E327))/(MAXIFS(AF:AF,$E:$E,$E327)-MINIFS(AF:AF,$E:$E,$E327)),
100*(AF327-MINIFS(AF:AF,$E:$E,$E327))/(MAXIFS(AF:AF,$E:$E,$E327)-MINIFS(AF:AF,$E:$E,$E327))))</f>
        <v/>
      </c>
      <c r="CV327" s="223" t="str">
        <f t="array" ref="CV327">IF(AG327="","",
IF(INDEX(Settings!$H:$H,MATCH(CV$1,Settings!$G:$G,0))=TRUE,
100-100*(AG327-MINIFS(AG:AG,$E:$E,$E327))/(MAXIFS(AG:AG,$E:$E,$E327)-MINIFS(AG:AG,$E:$E,$E327)),
100*(AG327-MINIFS(AG:AG,$E:$E,$E327))/(MAXIFS(AG:AG,$E:$E,$E327)-MINIFS(AG:AG,$E:$E,$E327))))</f>
        <v/>
      </c>
      <c r="CW327" s="223" t="str">
        <f t="array" ref="CW327">IF(AH327="","",
IF(INDEX(Settings!$H:$H,MATCH(CW$1,Settings!$G:$G,0))=TRUE,
100-100*(AH327-MINIFS(AH:AH,$E:$E,$E327))/(MAXIFS(AH:AH,$E:$E,$E327)-MINIFS(AH:AH,$E:$E,$E327)),
100*(AH327-MINIFS(AH:AH,$E:$E,$E327))/(MAXIFS(AH:AH,$E:$E,$E327)-MINIFS(AH:AH,$E:$E,$E327))))</f>
        <v/>
      </c>
      <c r="CX327" s="223" t="str">
        <f t="array" ref="CX327">IF(AI327="","",
IF(INDEX(Settings!$H:$H,MATCH(CX$1,Settings!$G:$G,0))=TRUE,
100-100*(AI327-MINIFS(AI:AI,$E:$E,$E327))/(MAXIFS(AI:AI,$E:$E,$E327)-MINIFS(AI:AI,$E:$E,$E327)),
100*(AI327-MINIFS(AI:AI,$E:$E,$E327))/(MAXIFS(AI:AI,$E:$E,$E327)-MINIFS(AI:AI,$E:$E,$E327))))</f>
        <v/>
      </c>
      <c r="CY327" s="223" t="str">
        <f t="array" ref="CY327">IF(AJ327="","",
IF(INDEX(Settings!$H:$H,MATCH(CY$1,Settings!$G:$G,0))=TRUE,
100-100*(AJ327-MINIFS(AJ:AJ,$E:$E,$E327))/(MAXIFS(AJ:AJ,$E:$E,$E327)-MINIFS(AJ:AJ,$E:$E,$E327)),
100*(AJ327-MINIFS(AJ:AJ,$E:$E,$E327))/(MAXIFS(AJ:AJ,$E:$E,$E327)-MINIFS(AJ:AJ,$E:$E,$E327))))</f>
        <v/>
      </c>
      <c r="CZ327" s="223" t="str">
        <f t="array" ref="CZ327">IF(AK327="","",
IF(INDEX(Settings!$H:$H,MATCH(CZ$1,Settings!$G:$G,0))=TRUE,
100-100*(AK327-MINIFS(AK:AK,$E:$E,$E327))/(MAXIFS(AK:AK,$E:$E,$E327)-MINIFS(AK:AK,$E:$E,$E327)),
100*(AK327-MINIFS(AK:AK,$E:$E,$E327))/(MAXIFS(AK:AK,$E:$E,$E327)-MINIFS(AK:AK,$E:$E,$E327))))</f>
        <v/>
      </c>
      <c r="DA327" s="223" t="str">
        <f t="array" ref="DA327">IF(AL327="","",
IF(INDEX(Settings!$H:$H,MATCH(DA$1,Settings!$G:$G,0))=TRUE,
100-100*(AL327-MINIFS(AL:AL,$E:$E,$E327))/(MAXIFS(AL:AL,$E:$E,$E327)-MINIFS(AL:AL,$E:$E,$E327)),
100*(AL327-MINIFS(AL:AL,$E:$E,$E327))/(MAXIFS(AL:AL,$E:$E,$E327)-MINIFS(AL:AL,$E:$E,$E327))))</f>
        <v/>
      </c>
      <c r="DB327" s="223" t="str">
        <f t="array" ref="DB327">IF(AM327="","",
IF(INDEX(Settings!$H:$H,MATCH(DB$1,Settings!$G:$G,0))=TRUE,
100-100*(AM327-MINIFS(AM:AM,$E:$E,$E327))/(MAXIFS(AM:AM,$E:$E,$E327)-MINIFS(AM:AM,$E:$E,$E327)),
100*(AM327-MINIFS(AM:AM,$E:$E,$E327))/(MAXIFS(AM:AM,$E:$E,$E327)-MINIFS(AM:AM,$E:$E,$E327))))</f>
        <v/>
      </c>
      <c r="DC327" s="223" t="str">
        <f t="array" ref="DC327">IF(AN327="","",
IF(INDEX(Settings!$H:$H,MATCH(DC$1,Settings!$G:$G,0))=TRUE,
100-100*(AN327-MINIFS(AN:AN,$E:$E,$E327))/(MAXIFS(AN:AN,$E:$E,$E327)-MINIFS(AN:AN,$E:$E,$E327)),
100*(AN327-MINIFS(AN:AN,$E:$E,$E327))/(MAXIFS(AN:AN,$E:$E,$E327)-MINIFS(AN:AN,$E:$E,$E327))))</f>
        <v/>
      </c>
      <c r="DD327" s="223" t="str">
        <f t="array" ref="DD327">IF(AO327="","",
IF(INDEX(Settings!$H:$H,MATCH(DD$1,Settings!$G:$G,0))=TRUE,
100-100*(AO327-MINIFS(AO:AO,$E:$E,$E327))/(MAXIFS(AO:AO,$E:$E,$E327)-MINIFS(AO:AO,$E:$E,$E327)),
100*(AO327-MINIFS(AO:AO,$E:$E,$E327))/(MAXIFS(AO:AO,$E:$E,$E327)-MINIFS(AO:AO,$E:$E,$E327))))</f>
        <v/>
      </c>
      <c r="DE327" s="223" t="str">
        <f t="array" ref="DE327">IF(AP327="","",
IF(INDEX(Settings!$H:$H,MATCH(DE$1,Settings!$G:$G,0))=TRUE,
100-100*(AP327-MINIFS(AP:AP,$E:$E,$E327))/(MAXIFS(AP:AP,$E:$E,$E327)-MINIFS(AP:AP,$E:$E,$E327)),
100*(AP327-MINIFS(AP:AP,$E:$E,$E327))/(MAXIFS(AP:AP,$E:$E,$E327)-MINIFS(AP:AP,$E:$E,$E327))))</f>
        <v/>
      </c>
      <c r="DF327" s="223" t="str">
        <f t="array" ref="DF327">IF(AQ327="","",
IF(INDEX(Settings!$H:$H,MATCH(DF$1,Settings!$G:$G,0))=TRUE,
100-100*(AQ327-MINIFS(AQ:AQ,$E:$E,$E327))/(MAXIFS(AQ:AQ,$E:$E,$E327)-MINIFS(AQ:AQ,$E:$E,$E327)),
100*(AQ327-MINIFS(AQ:AQ,$E:$E,$E327))/(MAXIFS(AQ:AQ,$E:$E,$E327)-MINIFS(AQ:AQ,$E:$E,$E327))))</f>
        <v/>
      </c>
      <c r="DG327" s="223" t="str">
        <f t="array" ref="DG327">IF(AR327="","",
IF(INDEX(Settings!$H:$H,MATCH(DG$1,Settings!$G:$G,0))=TRUE,
100-100*(AR327-MINIFS(AR:AR,$E:$E,$E327))/(MAXIFS(AR:AR,$E:$E,$E327)-MINIFS(AR:AR,$E:$E,$E327)),
100*(AR327-MINIFS(AR:AR,$E:$E,$E327))/(MAXIFS(AR:AR,$E:$E,$E327)-MINIFS(AR:AR,$E:$E,$E327))))</f>
        <v/>
      </c>
      <c r="DH327" s="223" t="str">
        <f t="array" ref="DH327">IF(AS327="","",
IF(INDEX(Settings!$H:$H,MATCH(DH$1,Settings!$G:$G,0))=TRUE,
100-100*(AS327-MINIFS(AS:AS,$E:$E,$E327))/(MAXIFS(AS:AS,$E:$E,$E327)-MINIFS(AS:AS,$E:$E,$E327)),
100*(AS327-MINIFS(AS:AS,$E:$E,$E327))/(MAXIFS(AS:AS,$E:$E,$E327)-MINIFS(AS:AS,$E:$E,$E327))))</f>
        <v/>
      </c>
      <c r="DI327" s="223" t="str">
        <f t="array" ref="DI327">IF(AT327="","",
IF(INDEX(Settings!$H:$H,MATCH(DI$1,Settings!$G:$G,0))=TRUE,
100-100*(AT327-MINIFS(AT:AT,$E:$E,$E327))/(MAXIFS(AT:AT,$E:$E,$E327)-MINIFS(AT:AT,$E:$E,$E327)),
100*(AT327-MINIFS(AT:AT,$E:$E,$E327))/(MAXIFS(AT:AT,$E:$E,$E327)-MINIFS(AT:AT,$E:$E,$E327))))</f>
        <v/>
      </c>
      <c r="DJ327" s="223" t="str">
        <f t="array" ref="DJ327">IF(AU327="","",
IF(INDEX(Settings!$H:$H,MATCH(DJ$1,Settings!$G:$G,0))=TRUE,
100-100*(AU327-MINIFS(AU:AU,$E:$E,$E327))/(MAXIFS(AU:AU,$E:$E,$E327)-MINIFS(AU:AU,$E:$E,$E327)),
100*(AU327-MINIFS(AU:AU,$E:$E,$E327))/(MAXIFS(AU:AU,$E:$E,$E327)-MINIFS(AU:AU,$E:$E,$E327))))</f>
        <v/>
      </c>
      <c r="DK327" s="223" t="str">
        <f t="array" ref="DK327">IF(AV327="","",
IF(INDEX(Settings!$H:$H,MATCH(DK$1,Settings!$G:$G,0))=TRUE,
100-100*(AV327-MINIFS(AV:AV,$E:$E,$E327))/(MAXIFS(AV:AV,$E:$E,$E327)-MINIFS(AV:AV,$E:$E,$E327)),
100*(AV327-MINIFS(AV:AV,$E:$E,$E327))/(MAXIFS(AV:AV,$E:$E,$E327)-MINIFS(AV:AV,$E:$E,$E327))))</f>
        <v/>
      </c>
      <c r="DL327" s="223" t="str">
        <f t="array" ref="DL327">IF(AW327="","",
IF(INDEX(Settings!$H:$H,MATCH(DL$1,Settings!$G:$G,0))=TRUE,
100-100*(AW327-MINIFS(AW:AW,$E:$E,$E327))/(MAXIFS(AW:AW,$E:$E,$E327)-MINIFS(AW:AW,$E:$E,$E327)),
100*(AW327-MINIFS(AW:AW,$E:$E,$E327))/(MAXIFS(AW:AW,$E:$E,$E327)-MINIFS(AW:AW,$E:$E,$E327))))</f>
        <v/>
      </c>
      <c r="DM327" s="223" t="str">
        <f t="array" ref="DM327">IF(AX327="","",
IF(INDEX(Settings!$H:$H,MATCH(DM$1,Settings!$G:$G,0))=TRUE,
100-100*(AX327-MINIFS(AX:AX,$E:$E,$E327))/(MAXIFS(AX:AX,$E:$E,$E327)-MINIFS(AX:AX,$E:$E,$E327)),
100*(AX327-MINIFS(AX:AX,$E:$E,$E327))/(MAXIFS(AX:AX,$E:$E,$E327)-MINIFS(AX:AX,$E:$E,$E327))))</f>
        <v/>
      </c>
      <c r="DN327" s="223" t="str">
        <f t="array" ref="DN327">IF(AY327="","",
IF(INDEX(Settings!$H:$H,MATCH(DN$1,Settings!$G:$G,0))=TRUE,
100-100*(AY327-MINIFS(AY:AY,$E:$E,$E327))/(MAXIFS(AY:AY,$E:$E,$E327)-MINIFS(AY:AY,$E:$E,$E327)),
100*(AY327-MINIFS(AY:AY,$E:$E,$E327))/(MAXIFS(AY:AY,$E:$E,$E327)-MINIFS(AY:AY,$E:$E,$E327))))</f>
        <v/>
      </c>
      <c r="DO327" s="223" t="str">
        <f t="array" ref="DO327">IF(AZ327="","",
IF(INDEX(Settings!$H:$H,MATCH(DO$1,Settings!$G:$G,0))=TRUE,
100-100*(AZ327-MINIFS(AZ:AZ,$E:$E,$E327))/(MAXIFS(AZ:AZ,$E:$E,$E327)-MINIFS(AZ:AZ,$E:$E,$E327)),
100*(AZ327-MINIFS(AZ:AZ,$E:$E,$E327))/(MAXIFS(AZ:AZ,$E:$E,$E327)-MINIFS(AZ:AZ,$E:$E,$E327))))</f>
        <v/>
      </c>
      <c r="DP327" s="223" t="str">
        <f t="array" ref="DP327">IF(BA327="","",
IF(INDEX(Settings!$H:$H,MATCH(DP$1,Settings!$G:$G,0))=TRUE,
100-100*(BA327-MINIFS(BA:BA,$E:$E,$E327))/(MAXIFS(BA:BA,$E:$E,$E327)-MINIFS(BA:BA,$E:$E,$E327)),
100*(BA327-MINIFS(BA:BA,$E:$E,$E327))/(MAXIFS(BA:BA,$E:$E,$E327)-MINIFS(BA:BA,$E:$E,$E327))))</f>
        <v/>
      </c>
      <c r="DQ327" s="223" t="str">
        <f t="array" ref="DQ327">IF(BB327="","",
IF(INDEX(Settings!$H:$H,MATCH(DQ$1,Settings!$G:$G,0))=TRUE,
100-100*(BB327-MINIFS(BB:BB,$E:$E,$E327))/(MAXIFS(BB:BB,$E:$E,$E327)-MINIFS(BB:BB,$E:$E,$E327)),
100*(BB327-MINIFS(BB:BB,$E:$E,$E327))/(MAXIFS(BB:BB,$E:$E,$E327)-MINIFS(BB:BB,$E:$E,$E327))))</f>
        <v/>
      </c>
      <c r="DR327" s="223" t="str">
        <f t="array" ref="DR327">IF(BC327="","",
IF(INDEX(Settings!$H:$H,MATCH(DR$1,Settings!$G:$G,0))=TRUE,
100-100*(BC327-MINIFS(BC:BC,$E:$E,$E327))/(MAXIFS(BC:BC,$E:$E,$E327)-MINIFS(BC:BC,$E:$E,$E327)),
100*(BC327-MINIFS(BC:BC,$E:$E,$E327))/(MAXIFS(BC:BC,$E:$E,$E327)-MINIFS(BC:BC,$E:$E,$E327))))</f>
        <v/>
      </c>
      <c r="DS327" s="223" t="str">
        <f t="array" ref="DS327">IF(BD327="","",
IF(INDEX(Settings!$H:$H,MATCH(DS$1,Settings!$G:$G,0))=TRUE,
100-100*(BD327-MINIFS(BD:BD,$E:$E,$E327))/(MAXIFS(BD:BD,$E:$E,$E327)-MINIFS(BD:BD,$E:$E,$E327)),
100*(BD327-MINIFS(BD:BD,$E:$E,$E327))/(MAXIFS(BD:BD,$E:$E,$E327)-MINIFS(BD:BD,$E:$E,$E327))))</f>
        <v/>
      </c>
      <c r="DT327" s="223" t="str">
        <f t="array" ref="DT327">IF(BE327="","",
IF(INDEX(Settings!$H:$H,MATCH(DT$1,Settings!$G:$G,0))=TRUE,
100-100*(BE327-MINIFS(BE:BE,$E:$E,$E327))/(MAXIFS(BE:BE,$E:$E,$E327)-MINIFS(BE:BE,$E:$E,$E327)),
100*(BE327-MINIFS(BE:BE,$E:$E,$E327))/(MAXIFS(BE:BE,$E:$E,$E327)-MINIFS(BE:BE,$E:$E,$E327))))</f>
        <v/>
      </c>
      <c r="DU327" s="223" t="str">
        <f t="array" ref="DU327">IF(BF327="","",
IF(INDEX(Settings!$H:$H,MATCH(DU$1,Settings!$G:$G,0))=TRUE,
100-100*(BF327-MINIFS(BF:BF,$E:$E,$E327))/(MAXIFS(BF:BF,$E:$E,$E327)-MINIFS(BF:BF,$E:$E,$E327)),
100*(BF327-MINIFS(BF:BF,$E:$E,$E327))/(MAXIFS(BF:BF,$E:$E,$E327)-MINIFS(BF:BF,$E:$E,$E327))))</f>
        <v/>
      </c>
      <c r="DV327" s="223" t="str">
        <f t="array" ref="DV327">IF(BG327="","",
IF(INDEX(Settings!$H:$H,MATCH(DV$1,Settings!$G:$G,0))=TRUE,
100-100*(BG327-MINIFS(BG:BG,$E:$E,$E327))/(MAXIFS(BG:BG,$E:$E,$E327)-MINIFS(BG:BG,$E:$E,$E327)),
100*(BG327-MINIFS(BG:BG,$E:$E,$E327))/(MAXIFS(BG:BG,$E:$E,$E327)-MINIFS(BG:BG,$E:$E,$E327))))</f>
        <v/>
      </c>
      <c r="DW327" s="223" t="str">
        <f t="array" ref="DW327">IF(BH327="","",
IF(INDEX(Settings!$H:$H,MATCH(DW$1,Settings!$G:$G,0))=TRUE,
100-100*(BH327-MINIFS(BH:BH,$E:$E,$E327))/(MAXIFS(BH:BH,$E:$E,$E327)-MINIFS(BH:BH,$E:$E,$E327)),
100*(BH327-MINIFS(BH:BH,$E:$E,$E327))/(MAXIFS(BH:BH,$E:$E,$E327)-MINIFS(BH:BH,$E:$E,$E327))))</f>
        <v/>
      </c>
      <c r="DX327" s="223" t="str">
        <f t="array" ref="DX327">IF(BI327="","",
IF(INDEX(Settings!$H:$H,MATCH(DX$1,Settings!$G:$G,0))=TRUE,
100-100*(BI327-MINIFS(BI:BI,$E:$E,$E327))/(MAXIFS(BI:BI,$E:$E,$E327)-MINIFS(BI:BI,$E:$E,$E327)),
100*(BI327-MINIFS(BI:BI,$E:$E,$E327))/(MAXIFS(BI:BI,$E:$E,$E327)-MINIFS(BI:BI,$E:$E,$E327))))</f>
        <v/>
      </c>
      <c r="DY327" s="223" t="str">
        <f t="array" ref="DY327">IF(BJ327="","",
IF(INDEX(Settings!$H:$H,MATCH(DY$1,Settings!$G:$G,0))=TRUE,
100-100*(BJ327-MINIFS(BJ:BJ,$E:$E,$E327))/(MAXIFS(BJ:BJ,$E:$E,$E327)-MINIFS(BJ:BJ,$E:$E,$E327)),
100*(BJ327-MINIFS(BJ:BJ,$E:$E,$E327))/(MAXIFS(BJ:BJ,$E:$E,$E327)-MINIFS(BJ:BJ,$E:$E,$E327))))</f>
        <v/>
      </c>
      <c r="DZ327" s="225"/>
      <c r="EA327" s="225"/>
      <c r="EB327" s="225" t="str">
        <f t="shared" si="8"/>
        <v/>
      </c>
      <c r="EC327" s="225" t="str">
        <f t="shared" si="9"/>
        <v/>
      </c>
      <c r="ED327" s="225" t="str">
        <f t="shared" si="10"/>
        <v/>
      </c>
      <c r="EE327" s="225" t="str">
        <f t="shared" si="11"/>
        <v/>
      </c>
      <c r="EF327" s="225" t="str">
        <f t="shared" si="12"/>
        <v/>
      </c>
      <c r="EG327" s="225" t="str">
        <f t="shared" si="13"/>
        <v/>
      </c>
      <c r="EH327" s="225"/>
      <c r="EI327" s="225"/>
      <c r="EJ327" s="225"/>
      <c r="EK327" s="225"/>
      <c r="EL327" s="225"/>
      <c r="EM327" s="225"/>
    </row>
    <row r="328">
      <c r="A328" s="231"/>
      <c r="B328" s="231"/>
      <c r="C328" s="231"/>
      <c r="D328" s="231" t="str">
        <f t="array" ref="D328">IFERROR(INDEX(Profiles!$B:$B,MATCH($A328,Profiles!$A:$A,0)),"")</f>
        <v/>
      </c>
      <c r="E328" s="231"/>
      <c r="F328" s="231"/>
      <c r="G328" s="231"/>
      <c r="H328" s="231"/>
      <c r="I328" s="231" t="str">
        <f>IF(A328="","",IF(Settings!$N$3="DATE",F328&amp;": "&amp;TEXT(B328,"M/DD/YY"),F328&amp;": "&amp;H328))</f>
        <v/>
      </c>
      <c r="J328" s="231"/>
      <c r="K328" s="231"/>
      <c r="L328" s="231"/>
      <c r="M328" s="232" t="str">
        <f t="shared" si="14"/>
        <v/>
      </c>
      <c r="N328" s="231"/>
      <c r="O328" s="231"/>
      <c r="P328" s="231"/>
      <c r="Q328" s="231"/>
      <c r="R328" s="231"/>
      <c r="S328" s="230" t="str">
        <f>IFERROR(VLOOKUP(AF328, 'YOYO IR Scores'!A:C, 3, FALSE), "")
</f>
        <v/>
      </c>
      <c r="T328" s="231"/>
      <c r="U328" s="231"/>
      <c r="V328" s="231"/>
      <c r="W328" s="231"/>
      <c r="X328" s="233" t="str">
        <f t="shared" si="4"/>
        <v/>
      </c>
      <c r="Y328" s="234" t="str">
        <f t="shared" si="5"/>
        <v/>
      </c>
      <c r="Z328" s="234" t="str">
        <f t="shared" si="6"/>
        <v/>
      </c>
      <c r="AA328" s="233" t="str">
        <f t="shared" si="7"/>
        <v/>
      </c>
      <c r="AB328" s="232"/>
      <c r="AC328" s="232"/>
      <c r="AD328" s="232"/>
      <c r="AE328" s="232" t="str">
        <f>IFERROR(VLOOKUP(AF328, 'YOYO IR Scores'!A:C, 2, FALSE), "")</f>
        <v/>
      </c>
      <c r="AF328" s="232"/>
      <c r="AG328" s="23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c r="BD328" s="232"/>
      <c r="BE328" s="232"/>
      <c r="BF328" s="232"/>
      <c r="BG328" s="232"/>
      <c r="BH328" s="232"/>
      <c r="BI328" s="232"/>
      <c r="BJ328" s="232"/>
      <c r="BK328" s="232" t="str">
        <f t="array" ref="BK328">IF(J328="","",
IF(INDEX(Settings!$H:$H,MATCH(BY$1,Settings!$G:$G,0))=TRUE,
100-100*(J328-MIN(J:J))/(MAX(J:J)-MIN(J:J)),
100*(J328-MIN(J:J))/(MAX(J:J)-MIN(J:J))))</f>
        <v/>
      </c>
      <c r="BL328" s="232" t="str">
        <f t="array" ref="BL328">IF(J328="","",
IF(INDEX(Settings!$H:$H,MATCH(BY$1,Settings!$G:$G,0))=TRUE,
100-100*(J328-MINIFS(J:J,$E:$E,$E328))/(MAXIFS(J:J,$E:$E,$E328)-MINIFS(J:J,$E:$E,$E328)),
100*(J328-MINIFS(J:J,$E:$E,$E328))/(MAXIFS(J:J,$E:$E,$E328)-MINIFS(J:J,$E:$E,$E328))))</f>
        <v/>
      </c>
      <c r="BM328" s="232" t="str">
        <f t="array" ref="BM328">IF(J328="","",
IF(INDEX(Settings!$H:$H,MATCH(BY$1,Settings!$G:$G,0))=TRUE,
100-100*(J328-MINIFS(J:J,$E:$E,$E328,$I:$I,$I328))/(MAXIFS(J:J,$E:$E,$E328,$I:$I,$I328)-MINIFS(J:J,$E:$E,$E328,$I:$I,$I328)),
100*(J328-MINIFS(J:J,$E:$E,$E328,$I:$I,$I328))/(MAXIFS(J:J,$E:$E,$E328,$I:$I,$I328)-MINIFS(J:J,$E:$E,$E328,$I:$I,$I328))))</f>
        <v/>
      </c>
      <c r="BN328" s="231" t="str">
        <f t="array" ref="BN328">IF(J328="","",
IF(INDEX(Settings!$H:$H,MATCH(BY$1,Settings!$G:$G,0))=TRUE,
100-100*PERCENTRANK(J:J,J328),
100*PERCENTRANK(J:J,J328)))</f>
        <v/>
      </c>
      <c r="BO328" s="231" t="str">
        <f>IFERROR(__xludf.DUMMYFUNCTION("IF(J328="""","""",
IF(INDEX(Settings!$H:$H,MATCH(BY$1,Settings!$G:$G,0))=TRUE,
100-100*PERCENTRANK(FILTER(J:J,$E:$E=$E328),J328),
100*PERCENTRANK(FILTER(J:J,$E:$E=$E328),J328)))"),"")</f>
        <v/>
      </c>
      <c r="BP328" s="231" t="str">
        <f>IFERROR(__xludf.DUMMYFUNCTION("IF(J328="""","""",
IF(INDEX(Settings!$H:$H,MATCH(BY$1,Settings!$G:$G,0))=TRUE,
100-100*PERCENTRANK(FILTER(J:J,$E:$E=$E328,$I:$I=$I328),J328),
100*PERCENTRANK(FILTER(J:J,$E:$E=$E328,$I:$I=$I328),J328)))"),"")</f>
        <v/>
      </c>
      <c r="BQ328" s="233" t="str">
        <f t="array" ref="BQ328">IF(J328="","",
IF(INDEX(Settings!$H:$H,MATCH(BY$1,Settings!$G:$G,0))=TRUE,
-1*(J328-AVERAGE(J:J))/STDEV(J:J),
(J328-AVERAGE(J:J))/STDEV(J:J)))</f>
        <v/>
      </c>
      <c r="BR328" s="233" t="str">
        <f>IFERROR(__xludf.DUMMYFUNCTION("IF(J328="""","""",
IF(INDEX(Settings!$H:$H,MATCH(BY$1,Settings!$G:$G,0))=TRUE,
-1*(J328-AVERAGEIFS(J:J,$E:$E,$E328))/STDEV(FILTER(J:J,$E:$E=$E328)),
(J328-AVERAGEIFS(J:J,$E:$E,$E328))/STDEV(FILTER(J:J,$E:$E=$E328))))"),"")</f>
        <v/>
      </c>
      <c r="BS328" s="233"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1"/>
      <c r="BX328" s="231"/>
      <c r="BY328" s="232" t="str">
        <f t="array" ref="BY328">IF(J328="","",
IF(INDEX(Settings!$H:$H,MATCH(BY$1,Settings!$G:$G,0))=TRUE,
100-100*(J328-MINIFS(J:J,$E:$E,$E328))/(MAXIFS(J:J,$E:$E,$E328)-MINIFS(J:J,$E:$E,$E328)),
100*(J328-MINIFS(J:J,$E:$E,$E328))/(MAXIFS(J:J,$E:$E,$E328)-MINIFS(J:J,$E:$E,$E328))))</f>
        <v/>
      </c>
      <c r="BZ328" s="232" t="str">
        <f t="array" ref="BZ328">IF(K328="","",
IF(INDEX(Settings!$H:$H,MATCH(BZ$1,Settings!$G:$G,0))=TRUE,
100-100*(K328-MINIFS(K:K,$E:$E,$E328))/(MAXIFS(K:K,$E:$E,$E328)-MINIFS(K:K,$E:$E,$E328)),
100*(K328-MINIFS(K:K,$E:$E,$E328))/(MAXIFS(K:K,$E:$E,$E328)-MINIFS(K:K,$E:$E,$E328))))</f>
        <v/>
      </c>
      <c r="CA328" s="232" t="str">
        <f t="array" ref="CA328">IF(L328="","",
IF(INDEX(Settings!$H:$H,MATCH(CA$1,Settings!$G:$G,0))=TRUE,
100-100*(L328-MINIFS(L:L,$E:$E,$E328))/(MAXIFS(L:L,$E:$E,$E328)-MINIFS(L:L,$E:$E,$E328)),
100*(L328-MINIFS(L:L,$E:$E,$E328))/(MAXIFS(L:L,$E:$E,$E328)-MINIFS(L:L,$E:$E,$E328))))</f>
        <v/>
      </c>
      <c r="CB328" s="232" t="str">
        <f t="array" ref="CB328">IF(M328="","",
IF(INDEX(Settings!$H:$H,MATCH(CB$1,Settings!$G:$G,0))=TRUE,
100-100*(M328-MINIFS(M:M,$E:$E,$E328))/(MAXIFS(M:M,$E:$E,$E328)-MINIFS(M:M,$E:$E,$E328)),
100*(M328-MINIFS(M:M,$E:$E,$E328))/(MAXIFS(M:M,$E:$E,$E328)-MINIFS(M:M,$E:$E,$E328))))</f>
        <v/>
      </c>
      <c r="CC328" s="232" t="str">
        <f t="array" ref="CC328">IF(N328="","",
IF(INDEX(Settings!$H:$H,MATCH(CC$1,Settings!$G:$G,0))=TRUE,
100-100*(N328-MINIFS(N:N,$E:$E,$E328))/(MAXIFS(N:N,$E:$E,$E328)-MINIFS(N:N,$E:$E,$E328)),
100*(N328-MINIFS(N:N,$E:$E,$E328))/(MAXIFS(N:N,$E:$E,$E328)-MINIFS(N:N,$E:$E,$E328))))</f>
        <v/>
      </c>
      <c r="CD328" s="232" t="str">
        <f t="array" ref="CD328">IF(O328="","",
IF(INDEX(Settings!$H:$H,MATCH(CD$1,Settings!$G:$G,0))=TRUE,
100-100*(O328-MINIFS(O:O,$E:$E,$E328))/(MAXIFS(O:O,$E:$E,$E328)-MINIFS(O:O,$E:$E,$E328)),
100*(O328-MINIFS(O:O,$E:$E,$E328))/(MAXIFS(O:O,$E:$E,$E328)-MINIFS(O:O,$E:$E,$E328))))</f>
        <v/>
      </c>
      <c r="CE328" s="232" t="str">
        <f t="array" ref="CE328">IF(P328="","",
IF(INDEX(Settings!$H:$H,MATCH(CE$1,Settings!$G:$G,0))=TRUE,
100-100*(P328-MINIFS(P:P,$E:$E,$E328))/(MAXIFS(P:P,$E:$E,$E328)-MINIFS(P:P,$E:$E,$E328)),
100*(P328-MINIFS(P:P,$E:$E,$E328))/(MAXIFS(P:P,$E:$E,$E328)-MINIFS(P:P,$E:$E,$E328))))</f>
        <v/>
      </c>
      <c r="CF328" s="232" t="str">
        <f t="array" ref="CF328">IF(Q328="","",
IF(INDEX(Settings!$H:$H,MATCH(CF$1,Settings!$G:$G,0))=TRUE,
100-100*(Q328-MINIFS(Q:Q,$E:$E,$E328))/(MAXIFS(Q:Q,$E:$E,$E328)-MINIFS(Q:Q,$E:$E,$E328)),
100*(Q328-MINIFS(Q:Q,$E:$E,$E328))/(MAXIFS(Q:Q,$E:$E,$E328)-MINIFS(Q:Q,$E:$E,$E328))))</f>
        <v/>
      </c>
      <c r="CG328" s="232" t="str">
        <f t="array" ref="CG328">IF(R328="","",
IF(INDEX(Settings!$H:$H,MATCH(CG$1,Settings!$G:$G,0))=TRUE,
100-100*(R328-MINIFS(R:R,$E:$E,$E328))/(MAXIFS(R:R,$E:$E,$E328)-MINIFS(R:R,$E:$E,$E328)),
100*(R328-MINIFS(R:R,$E:$E,$E328))/(MAXIFS(R:R,$E:$E,$E328)-MINIFS(R:R,$E:$E,$E328))))</f>
        <v/>
      </c>
      <c r="CH328" s="232" t="str">
        <f t="array" ref="CH328">IF(S328="","",
IF(INDEX(Settings!$H:$H,MATCH(CH$1,Settings!$G:$G,0))=TRUE,
100-100*(S328-MINIFS(S:S,$E:$E,$E328))/(MAXIFS(S:S,$E:$E,$E328)-MINIFS(S:S,$E:$E,$E328)),
100*(S328-MINIFS(S:S,$E:$E,$E328))/(MAXIFS(S:S,$E:$E,$E328)-MINIFS(S:S,$E:$E,$E328))))</f>
        <v/>
      </c>
      <c r="CI328" s="232" t="str">
        <f t="array" ref="CI328">IF(T328="","",
IF(INDEX(Settings!$H:$H,MATCH(CI$1,Settings!$G:$G,0))=TRUE,
100-100*(T328-MINIFS(T:T,$E:$E,$E328))/(MAXIFS(T:T,$E:$E,$E328)-MINIFS(T:T,$E:$E,$E328)),
100*(T328-MINIFS(T:T,$E:$E,$E328))/(MAXIFS(T:T,$E:$E,$E328)-MINIFS(T:T,$E:$E,$E328))))</f>
        <v/>
      </c>
      <c r="CJ328" s="232" t="str">
        <f t="array" ref="CJ328">IF(U328="","",
IF(INDEX(Settings!$H:$H,MATCH(CJ$1,Settings!$G:$G,0))=TRUE,
100-100*(U328-MINIFS(U:U,$E:$E,$E328))/(MAXIFS(U:U,$E:$E,$E328)-MINIFS(U:U,$E:$E,$E328)),
100*(U328-MINIFS(U:U,$E:$E,$E328))/(MAXIFS(U:U,$E:$E,$E328)-MINIFS(U:U,$E:$E,$E328))))</f>
        <v/>
      </c>
      <c r="CK328" s="232" t="str">
        <f t="array" ref="CK328">IF(V328="","",
IF(INDEX(Settings!$H:$H,MATCH(CK$1,Settings!$G:$G,0))=TRUE,
100-100*(V328-MINIFS(V:V,$E:$E,$E328))/(MAXIFS(V:V,$E:$E,$E328)-MINIFS(V:V,$E:$E,$E328)),
100*(V328-MINIFS(V:V,$E:$E,$E328))/(MAXIFS(V:V,$E:$E,$E328)-MINIFS(V:V,$E:$E,$E328))))</f>
        <v/>
      </c>
      <c r="CL328" s="232" t="str">
        <f t="array" ref="CL328">IF(W328="","",
IF(INDEX(Settings!$H:$H,MATCH(CL$1,Settings!$G:$G,0))=TRUE,
100-100*(W328-MINIFS(W:W,$E:$E,$E328))/(MAXIFS(W:W,$E:$E,$E328)-MINIFS(W:W,$E:$E,$E328)),
100*(W328-MINIFS(W:W,$E:$E,$E328))/(MAXIFS(W:W,$E:$E,$E328)-MINIFS(W:W,$E:$E,$E328))))</f>
        <v/>
      </c>
      <c r="CM328" s="232" t="str">
        <f t="array" ref="CM328">IF(X328="","",
IF(INDEX(Settings!$H:$H,MATCH(CM$1,Settings!$G:$G,0))=TRUE,
100-100*(X328-MINIFS(X:X,$E:$E,$E328))/(MAXIFS(X:X,$E:$E,$E328)-MINIFS(X:X,$E:$E,$E328)),
100*(X328-MINIFS(X:X,$E:$E,$E328))/(MAXIFS(X:X,$E:$E,$E328)-MINIFS(X:X,$E:$E,$E328))))</f>
        <v/>
      </c>
      <c r="CN328" s="232" t="str">
        <f t="array" ref="CN328">IF(Y328="","",
IF(INDEX(Settings!$H:$H,MATCH(CN$1,Settings!$G:$G,0))=TRUE,
100-100*(Y328-MINIFS(Y:Y,$E:$E,$E328))/(MAXIFS(Y:Y,$E:$E,$E328)-MINIFS(Y:Y,$E:$E,$E328)),
100*(Y328-MINIFS(Y:Y,$E:$E,$E328))/(MAXIFS(Y:Y,$E:$E,$E328)-MINIFS(Y:Y,$E:$E,$E328))))</f>
        <v/>
      </c>
      <c r="CO328" s="232" t="str">
        <f t="array" ref="CO328">IF(Z328="","",
IF(INDEX(Settings!$H:$H,MATCH(CO$1,Settings!$G:$G,0))=TRUE,
100-100*(Z328-MINIFS(Z:Z,$E:$E,$E328))/(MAXIFS(Z:Z,$E:$E,$E328)-MINIFS(Z:Z,$E:$E,$E328)),
100*(Z328-MINIFS(Z:Z,$E:$E,$E328))/(MAXIFS(Z:Z,$E:$E,$E328)-MINIFS(Z:Z,$E:$E,$E328))))</f>
        <v/>
      </c>
      <c r="CP328" s="232" t="str">
        <f t="array" ref="CP328">IF(AA328="","",
IF(INDEX(Settings!$H:$H,MATCH(CP$1,Settings!$G:$G,0))=TRUE,
100-100*(AA328-MINIFS(AA:AA,$E:$E,$E328))/(MAXIFS(AA:AA,$E:$E,$E328)-MINIFS(AA:AA,$E:$E,$E328)),
100*(AA328-MINIFS(AA:AA,$E:$E,$E328))/(MAXIFS(AA:AA,$E:$E,$E328)-MINIFS(AA:AA,$E:$E,$E328))))</f>
        <v/>
      </c>
      <c r="CQ328" s="232" t="str">
        <f t="array" ref="CQ328">IF(AB328="","",
IF(INDEX(Settings!$H:$H,MATCH(CQ$1,Settings!$G:$G,0))=TRUE,
100-100*(AB328-MINIFS(AB:AB,$E:$E,$E328))/(MAXIFS(AB:AB,$E:$E,$E328)-MINIFS(AB:AB,$E:$E,$E328)),
100*(AB328-MINIFS(AB:AB,$E:$E,$E328))/(MAXIFS(AB:AB,$E:$E,$E328)-MINIFS(AB:AB,$E:$E,$E328))))</f>
        <v/>
      </c>
      <c r="CR328" s="232" t="str">
        <f t="array" ref="CR328">IF(AC328="","",
IF(INDEX(Settings!$H:$H,MATCH(CR$1,Settings!$G:$G,0))=TRUE,
100-100*(AC328-MINIFS(AC:AC,$E:$E,$E328))/(MAXIFS(AC:AC,$E:$E,$E328)-MINIFS(AC:AC,$E:$E,$E328)),
100*(AC328-MINIFS(AC:AC,$E:$E,$E328))/(MAXIFS(AC:AC,$E:$E,$E328)-MINIFS(AC:AC,$E:$E,$E328))))</f>
        <v/>
      </c>
      <c r="CS328" s="232" t="str">
        <f t="array" ref="CS328">IF(AD328="","",
IF(INDEX(Settings!$H:$H,MATCH(CS$1,Settings!$G:$G,0))=TRUE,
100-100*(AD328-MINIFS(AD:AD,$E:$E,$E328))/(MAXIFS(AD:AD,$E:$E,$E328)-MINIFS(AD:AD,$E:$E,$E328)),
100*(AD328-MINIFS(AD:AD,$E:$E,$E328))/(MAXIFS(AD:AD,$E:$E,$E328)-MINIFS(AD:AD,$E:$E,$E328))))</f>
        <v/>
      </c>
      <c r="CT328" s="232" t="str">
        <f t="array" ref="CT328">IF(AE328="","",
IF(INDEX(Settings!$H:$H,MATCH(CT$1,Settings!$G:$G,0))=TRUE,
100-100*(AE328-MINIFS(AE:AE,$E:$E,$E328))/(MAXIFS(AE:AE,$E:$E,$E328)-MINIFS(AE:AE,$E:$E,$E328)),
100*(AE328-MINIFS(AE:AE,$E:$E,$E328))/(MAXIFS(AE:AE,$E:$E,$E328)-MINIFS(AE:AE,$E:$E,$E328))))</f>
        <v/>
      </c>
      <c r="CU328" s="232" t="str">
        <f t="array" ref="CU328">IF(AF328="","",
IF(INDEX(Settings!$H:$H,MATCH(CU$1,Settings!$G:$G,0))=TRUE,
100-100*(AF328-MINIFS(AF:AF,$E:$E,$E328))/(MAXIFS(AF:AF,$E:$E,$E328)-MINIFS(AF:AF,$E:$E,$E328)),
100*(AF328-MINIFS(AF:AF,$E:$E,$E328))/(MAXIFS(AF:AF,$E:$E,$E328)-MINIFS(AF:AF,$E:$E,$E328))))</f>
        <v/>
      </c>
      <c r="CV328" s="232" t="str">
        <f t="array" ref="CV328">IF(AG328="","",
IF(INDEX(Settings!$H:$H,MATCH(CV$1,Settings!$G:$G,0))=TRUE,
100-100*(AG328-MINIFS(AG:AG,$E:$E,$E328))/(MAXIFS(AG:AG,$E:$E,$E328)-MINIFS(AG:AG,$E:$E,$E328)),
100*(AG328-MINIFS(AG:AG,$E:$E,$E328))/(MAXIFS(AG:AG,$E:$E,$E328)-MINIFS(AG:AG,$E:$E,$E328))))</f>
        <v/>
      </c>
      <c r="CW328" s="232" t="str">
        <f t="array" ref="CW328">IF(AH328="","",
IF(INDEX(Settings!$H:$H,MATCH(CW$1,Settings!$G:$G,0))=TRUE,
100-100*(AH328-MINIFS(AH:AH,$E:$E,$E328))/(MAXIFS(AH:AH,$E:$E,$E328)-MINIFS(AH:AH,$E:$E,$E328)),
100*(AH328-MINIFS(AH:AH,$E:$E,$E328))/(MAXIFS(AH:AH,$E:$E,$E328)-MINIFS(AH:AH,$E:$E,$E328))))</f>
        <v/>
      </c>
      <c r="CX328" s="232" t="str">
        <f t="array" ref="CX328">IF(AI328="","",
IF(INDEX(Settings!$H:$H,MATCH(CX$1,Settings!$G:$G,0))=TRUE,
100-100*(AI328-MINIFS(AI:AI,$E:$E,$E328))/(MAXIFS(AI:AI,$E:$E,$E328)-MINIFS(AI:AI,$E:$E,$E328)),
100*(AI328-MINIFS(AI:AI,$E:$E,$E328))/(MAXIFS(AI:AI,$E:$E,$E328)-MINIFS(AI:AI,$E:$E,$E328))))</f>
        <v/>
      </c>
      <c r="CY328" s="232" t="str">
        <f t="array" ref="CY328">IF(AJ328="","",
IF(INDEX(Settings!$H:$H,MATCH(CY$1,Settings!$G:$G,0))=TRUE,
100-100*(AJ328-MINIFS(AJ:AJ,$E:$E,$E328))/(MAXIFS(AJ:AJ,$E:$E,$E328)-MINIFS(AJ:AJ,$E:$E,$E328)),
100*(AJ328-MINIFS(AJ:AJ,$E:$E,$E328))/(MAXIFS(AJ:AJ,$E:$E,$E328)-MINIFS(AJ:AJ,$E:$E,$E328))))</f>
        <v/>
      </c>
      <c r="CZ328" s="232" t="str">
        <f t="array" ref="CZ328">IF(AK328="","",
IF(INDEX(Settings!$H:$H,MATCH(CZ$1,Settings!$G:$G,0))=TRUE,
100-100*(AK328-MINIFS(AK:AK,$E:$E,$E328))/(MAXIFS(AK:AK,$E:$E,$E328)-MINIFS(AK:AK,$E:$E,$E328)),
100*(AK328-MINIFS(AK:AK,$E:$E,$E328))/(MAXIFS(AK:AK,$E:$E,$E328)-MINIFS(AK:AK,$E:$E,$E328))))</f>
        <v/>
      </c>
      <c r="DA328" s="232" t="str">
        <f t="array" ref="DA328">IF(AL328="","",
IF(INDEX(Settings!$H:$H,MATCH(DA$1,Settings!$G:$G,0))=TRUE,
100-100*(AL328-MINIFS(AL:AL,$E:$E,$E328))/(MAXIFS(AL:AL,$E:$E,$E328)-MINIFS(AL:AL,$E:$E,$E328)),
100*(AL328-MINIFS(AL:AL,$E:$E,$E328))/(MAXIFS(AL:AL,$E:$E,$E328)-MINIFS(AL:AL,$E:$E,$E328))))</f>
        <v/>
      </c>
      <c r="DB328" s="232" t="str">
        <f t="array" ref="DB328">IF(AM328="","",
IF(INDEX(Settings!$H:$H,MATCH(DB$1,Settings!$G:$G,0))=TRUE,
100-100*(AM328-MINIFS(AM:AM,$E:$E,$E328))/(MAXIFS(AM:AM,$E:$E,$E328)-MINIFS(AM:AM,$E:$E,$E328)),
100*(AM328-MINIFS(AM:AM,$E:$E,$E328))/(MAXIFS(AM:AM,$E:$E,$E328)-MINIFS(AM:AM,$E:$E,$E328))))</f>
        <v/>
      </c>
      <c r="DC328" s="232" t="str">
        <f t="array" ref="DC328">IF(AN328="","",
IF(INDEX(Settings!$H:$H,MATCH(DC$1,Settings!$G:$G,0))=TRUE,
100-100*(AN328-MINIFS(AN:AN,$E:$E,$E328))/(MAXIFS(AN:AN,$E:$E,$E328)-MINIFS(AN:AN,$E:$E,$E328)),
100*(AN328-MINIFS(AN:AN,$E:$E,$E328))/(MAXIFS(AN:AN,$E:$E,$E328)-MINIFS(AN:AN,$E:$E,$E328))))</f>
        <v/>
      </c>
      <c r="DD328" s="232" t="str">
        <f t="array" ref="DD328">IF(AO328="","",
IF(INDEX(Settings!$H:$H,MATCH(DD$1,Settings!$G:$G,0))=TRUE,
100-100*(AO328-MINIFS(AO:AO,$E:$E,$E328))/(MAXIFS(AO:AO,$E:$E,$E328)-MINIFS(AO:AO,$E:$E,$E328)),
100*(AO328-MINIFS(AO:AO,$E:$E,$E328))/(MAXIFS(AO:AO,$E:$E,$E328)-MINIFS(AO:AO,$E:$E,$E328))))</f>
        <v/>
      </c>
      <c r="DE328" s="232" t="str">
        <f t="array" ref="DE328">IF(AP328="","",
IF(INDEX(Settings!$H:$H,MATCH(DE$1,Settings!$G:$G,0))=TRUE,
100-100*(AP328-MINIFS(AP:AP,$E:$E,$E328))/(MAXIFS(AP:AP,$E:$E,$E328)-MINIFS(AP:AP,$E:$E,$E328)),
100*(AP328-MINIFS(AP:AP,$E:$E,$E328))/(MAXIFS(AP:AP,$E:$E,$E328)-MINIFS(AP:AP,$E:$E,$E328))))</f>
        <v/>
      </c>
      <c r="DF328" s="232" t="str">
        <f t="array" ref="DF328">IF(AQ328="","",
IF(INDEX(Settings!$H:$H,MATCH(DF$1,Settings!$G:$G,0))=TRUE,
100-100*(AQ328-MINIFS(AQ:AQ,$E:$E,$E328))/(MAXIFS(AQ:AQ,$E:$E,$E328)-MINIFS(AQ:AQ,$E:$E,$E328)),
100*(AQ328-MINIFS(AQ:AQ,$E:$E,$E328))/(MAXIFS(AQ:AQ,$E:$E,$E328)-MINIFS(AQ:AQ,$E:$E,$E328))))</f>
        <v/>
      </c>
      <c r="DG328" s="232" t="str">
        <f t="array" ref="DG328">IF(AR328="","",
IF(INDEX(Settings!$H:$H,MATCH(DG$1,Settings!$G:$G,0))=TRUE,
100-100*(AR328-MINIFS(AR:AR,$E:$E,$E328))/(MAXIFS(AR:AR,$E:$E,$E328)-MINIFS(AR:AR,$E:$E,$E328)),
100*(AR328-MINIFS(AR:AR,$E:$E,$E328))/(MAXIFS(AR:AR,$E:$E,$E328)-MINIFS(AR:AR,$E:$E,$E328))))</f>
        <v/>
      </c>
      <c r="DH328" s="232" t="str">
        <f t="array" ref="DH328">IF(AS328="","",
IF(INDEX(Settings!$H:$H,MATCH(DH$1,Settings!$G:$G,0))=TRUE,
100-100*(AS328-MINIFS(AS:AS,$E:$E,$E328))/(MAXIFS(AS:AS,$E:$E,$E328)-MINIFS(AS:AS,$E:$E,$E328)),
100*(AS328-MINIFS(AS:AS,$E:$E,$E328))/(MAXIFS(AS:AS,$E:$E,$E328)-MINIFS(AS:AS,$E:$E,$E328))))</f>
        <v/>
      </c>
      <c r="DI328" s="232" t="str">
        <f t="array" ref="DI328">IF(AT328="","",
IF(INDEX(Settings!$H:$H,MATCH(DI$1,Settings!$G:$G,0))=TRUE,
100-100*(AT328-MINIFS(AT:AT,$E:$E,$E328))/(MAXIFS(AT:AT,$E:$E,$E328)-MINIFS(AT:AT,$E:$E,$E328)),
100*(AT328-MINIFS(AT:AT,$E:$E,$E328))/(MAXIFS(AT:AT,$E:$E,$E328)-MINIFS(AT:AT,$E:$E,$E328))))</f>
        <v/>
      </c>
      <c r="DJ328" s="232" t="str">
        <f t="array" ref="DJ328">IF(AU328="","",
IF(INDEX(Settings!$H:$H,MATCH(DJ$1,Settings!$G:$G,0))=TRUE,
100-100*(AU328-MINIFS(AU:AU,$E:$E,$E328))/(MAXIFS(AU:AU,$E:$E,$E328)-MINIFS(AU:AU,$E:$E,$E328)),
100*(AU328-MINIFS(AU:AU,$E:$E,$E328))/(MAXIFS(AU:AU,$E:$E,$E328)-MINIFS(AU:AU,$E:$E,$E328))))</f>
        <v/>
      </c>
      <c r="DK328" s="232" t="str">
        <f t="array" ref="DK328">IF(AV328="","",
IF(INDEX(Settings!$H:$H,MATCH(DK$1,Settings!$G:$G,0))=TRUE,
100-100*(AV328-MINIFS(AV:AV,$E:$E,$E328))/(MAXIFS(AV:AV,$E:$E,$E328)-MINIFS(AV:AV,$E:$E,$E328)),
100*(AV328-MINIFS(AV:AV,$E:$E,$E328))/(MAXIFS(AV:AV,$E:$E,$E328)-MINIFS(AV:AV,$E:$E,$E328))))</f>
        <v/>
      </c>
      <c r="DL328" s="232" t="str">
        <f t="array" ref="DL328">IF(AW328="","",
IF(INDEX(Settings!$H:$H,MATCH(DL$1,Settings!$G:$G,0))=TRUE,
100-100*(AW328-MINIFS(AW:AW,$E:$E,$E328))/(MAXIFS(AW:AW,$E:$E,$E328)-MINIFS(AW:AW,$E:$E,$E328)),
100*(AW328-MINIFS(AW:AW,$E:$E,$E328))/(MAXIFS(AW:AW,$E:$E,$E328)-MINIFS(AW:AW,$E:$E,$E328))))</f>
        <v/>
      </c>
      <c r="DM328" s="232" t="str">
        <f t="array" ref="DM328">IF(AX328="","",
IF(INDEX(Settings!$H:$H,MATCH(DM$1,Settings!$G:$G,0))=TRUE,
100-100*(AX328-MINIFS(AX:AX,$E:$E,$E328))/(MAXIFS(AX:AX,$E:$E,$E328)-MINIFS(AX:AX,$E:$E,$E328)),
100*(AX328-MINIFS(AX:AX,$E:$E,$E328))/(MAXIFS(AX:AX,$E:$E,$E328)-MINIFS(AX:AX,$E:$E,$E328))))</f>
        <v/>
      </c>
      <c r="DN328" s="232" t="str">
        <f t="array" ref="DN328">IF(AY328="","",
IF(INDEX(Settings!$H:$H,MATCH(DN$1,Settings!$G:$G,0))=TRUE,
100-100*(AY328-MINIFS(AY:AY,$E:$E,$E328))/(MAXIFS(AY:AY,$E:$E,$E328)-MINIFS(AY:AY,$E:$E,$E328)),
100*(AY328-MINIFS(AY:AY,$E:$E,$E328))/(MAXIFS(AY:AY,$E:$E,$E328)-MINIFS(AY:AY,$E:$E,$E328))))</f>
        <v/>
      </c>
      <c r="DO328" s="232" t="str">
        <f t="array" ref="DO328">IF(AZ328="","",
IF(INDEX(Settings!$H:$H,MATCH(DO$1,Settings!$G:$G,0))=TRUE,
100-100*(AZ328-MINIFS(AZ:AZ,$E:$E,$E328))/(MAXIFS(AZ:AZ,$E:$E,$E328)-MINIFS(AZ:AZ,$E:$E,$E328)),
100*(AZ328-MINIFS(AZ:AZ,$E:$E,$E328))/(MAXIFS(AZ:AZ,$E:$E,$E328)-MINIFS(AZ:AZ,$E:$E,$E328))))</f>
        <v/>
      </c>
      <c r="DP328" s="232" t="str">
        <f t="array" ref="DP328">IF(BA328="","",
IF(INDEX(Settings!$H:$H,MATCH(DP$1,Settings!$G:$G,0))=TRUE,
100-100*(BA328-MINIFS(BA:BA,$E:$E,$E328))/(MAXIFS(BA:BA,$E:$E,$E328)-MINIFS(BA:BA,$E:$E,$E328)),
100*(BA328-MINIFS(BA:BA,$E:$E,$E328))/(MAXIFS(BA:BA,$E:$E,$E328)-MINIFS(BA:BA,$E:$E,$E328))))</f>
        <v/>
      </c>
      <c r="DQ328" s="232" t="str">
        <f t="array" ref="DQ328">IF(BB328="","",
IF(INDEX(Settings!$H:$H,MATCH(DQ$1,Settings!$G:$G,0))=TRUE,
100-100*(BB328-MINIFS(BB:BB,$E:$E,$E328))/(MAXIFS(BB:BB,$E:$E,$E328)-MINIFS(BB:BB,$E:$E,$E328)),
100*(BB328-MINIFS(BB:BB,$E:$E,$E328))/(MAXIFS(BB:BB,$E:$E,$E328)-MINIFS(BB:BB,$E:$E,$E328))))</f>
        <v/>
      </c>
      <c r="DR328" s="232" t="str">
        <f t="array" ref="DR328">IF(BC328="","",
IF(INDEX(Settings!$H:$H,MATCH(DR$1,Settings!$G:$G,0))=TRUE,
100-100*(BC328-MINIFS(BC:BC,$E:$E,$E328))/(MAXIFS(BC:BC,$E:$E,$E328)-MINIFS(BC:BC,$E:$E,$E328)),
100*(BC328-MINIFS(BC:BC,$E:$E,$E328))/(MAXIFS(BC:BC,$E:$E,$E328)-MINIFS(BC:BC,$E:$E,$E328))))</f>
        <v/>
      </c>
      <c r="DS328" s="232" t="str">
        <f t="array" ref="DS328">IF(BD328="","",
IF(INDEX(Settings!$H:$H,MATCH(DS$1,Settings!$G:$G,0))=TRUE,
100-100*(BD328-MINIFS(BD:BD,$E:$E,$E328))/(MAXIFS(BD:BD,$E:$E,$E328)-MINIFS(BD:BD,$E:$E,$E328)),
100*(BD328-MINIFS(BD:BD,$E:$E,$E328))/(MAXIFS(BD:BD,$E:$E,$E328)-MINIFS(BD:BD,$E:$E,$E328))))</f>
        <v/>
      </c>
      <c r="DT328" s="232" t="str">
        <f t="array" ref="DT328">IF(BE328="","",
IF(INDEX(Settings!$H:$H,MATCH(DT$1,Settings!$G:$G,0))=TRUE,
100-100*(BE328-MINIFS(BE:BE,$E:$E,$E328))/(MAXIFS(BE:BE,$E:$E,$E328)-MINIFS(BE:BE,$E:$E,$E328)),
100*(BE328-MINIFS(BE:BE,$E:$E,$E328))/(MAXIFS(BE:BE,$E:$E,$E328)-MINIFS(BE:BE,$E:$E,$E328))))</f>
        <v/>
      </c>
      <c r="DU328" s="232" t="str">
        <f t="array" ref="DU328">IF(BF328="","",
IF(INDEX(Settings!$H:$H,MATCH(DU$1,Settings!$G:$G,0))=TRUE,
100-100*(BF328-MINIFS(BF:BF,$E:$E,$E328))/(MAXIFS(BF:BF,$E:$E,$E328)-MINIFS(BF:BF,$E:$E,$E328)),
100*(BF328-MINIFS(BF:BF,$E:$E,$E328))/(MAXIFS(BF:BF,$E:$E,$E328)-MINIFS(BF:BF,$E:$E,$E328))))</f>
        <v/>
      </c>
      <c r="DV328" s="232" t="str">
        <f t="array" ref="DV328">IF(BG328="","",
IF(INDEX(Settings!$H:$H,MATCH(DV$1,Settings!$G:$G,0))=TRUE,
100-100*(BG328-MINIFS(BG:BG,$E:$E,$E328))/(MAXIFS(BG:BG,$E:$E,$E328)-MINIFS(BG:BG,$E:$E,$E328)),
100*(BG328-MINIFS(BG:BG,$E:$E,$E328))/(MAXIFS(BG:BG,$E:$E,$E328)-MINIFS(BG:BG,$E:$E,$E328))))</f>
        <v/>
      </c>
      <c r="DW328" s="232" t="str">
        <f t="array" ref="DW328">IF(BH328="","",
IF(INDEX(Settings!$H:$H,MATCH(DW$1,Settings!$G:$G,0))=TRUE,
100-100*(BH328-MINIFS(BH:BH,$E:$E,$E328))/(MAXIFS(BH:BH,$E:$E,$E328)-MINIFS(BH:BH,$E:$E,$E328)),
100*(BH328-MINIFS(BH:BH,$E:$E,$E328))/(MAXIFS(BH:BH,$E:$E,$E328)-MINIFS(BH:BH,$E:$E,$E328))))</f>
        <v/>
      </c>
      <c r="DX328" s="232" t="str">
        <f t="array" ref="DX328">IF(BI328="","",
IF(INDEX(Settings!$H:$H,MATCH(DX$1,Settings!$G:$G,0))=TRUE,
100-100*(BI328-MINIFS(BI:BI,$E:$E,$E328))/(MAXIFS(BI:BI,$E:$E,$E328)-MINIFS(BI:BI,$E:$E,$E328)),
100*(BI328-MINIFS(BI:BI,$E:$E,$E328))/(MAXIFS(BI:BI,$E:$E,$E328)-MINIFS(BI:BI,$E:$E,$E328))))</f>
        <v/>
      </c>
      <c r="DY328" s="232" t="str">
        <f t="array" ref="DY328">IF(BJ328="","",
IF(INDEX(Settings!$H:$H,MATCH(DY$1,Settings!$G:$G,0))=TRUE,
100-100*(BJ328-MINIFS(BJ:BJ,$E:$E,$E328))/(MAXIFS(BJ:BJ,$E:$E,$E328)-MINIFS(BJ:BJ,$E:$E,$E328)),
100*(BJ328-MINIFS(BJ:BJ,$E:$E,$E328))/(MAXIFS(BJ:BJ,$E:$E,$E328)-MINIFS(BJ:BJ,$E:$E,$E328))))</f>
        <v/>
      </c>
      <c r="DZ328" s="234"/>
      <c r="EA328" s="234"/>
      <c r="EB328" s="234" t="str">
        <f t="shared" si="8"/>
        <v/>
      </c>
      <c r="EC328" s="234" t="str">
        <f t="shared" si="9"/>
        <v/>
      </c>
      <c r="ED328" s="234" t="str">
        <f t="shared" si="10"/>
        <v/>
      </c>
      <c r="EE328" s="234" t="str">
        <f t="shared" si="11"/>
        <v/>
      </c>
      <c r="EF328" s="234" t="str">
        <f t="shared" si="12"/>
        <v/>
      </c>
      <c r="EG328" s="234" t="str">
        <f t="shared" si="13"/>
        <v/>
      </c>
      <c r="EH328" s="234"/>
      <c r="EI328" s="234"/>
      <c r="EJ328" s="234"/>
      <c r="EK328" s="234"/>
      <c r="EL328" s="234"/>
      <c r="EM328" s="234"/>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3" t="str">
        <f t="shared" si="14"/>
        <v/>
      </c>
      <c r="N329" s="49"/>
      <c r="O329" s="49"/>
      <c r="P329" s="49"/>
      <c r="Q329" s="49"/>
      <c r="R329" s="49"/>
      <c r="S329" s="222" t="str">
        <f>IFERROR(VLOOKUP(AF329, 'YOYO IR Scores'!A:C, 3, FALSE), "")
</f>
        <v/>
      </c>
      <c r="T329" s="49"/>
      <c r="U329" s="49"/>
      <c r="V329" s="49"/>
      <c r="W329" s="49"/>
      <c r="X329" s="224" t="str">
        <f t="shared" si="4"/>
        <v/>
      </c>
      <c r="Y329" s="225" t="str">
        <f t="shared" si="5"/>
        <v/>
      </c>
      <c r="Z329" s="225" t="str">
        <f t="shared" si="6"/>
        <v/>
      </c>
      <c r="AA329" s="224" t="str">
        <f t="shared" si="7"/>
        <v/>
      </c>
      <c r="AB329" s="223"/>
      <c r="AC329" s="223"/>
      <c r="AD329" s="223"/>
      <c r="AE329" s="223" t="str">
        <f>IFERROR(VLOOKUP(AF329, 'YOYO IR Scores'!A:C, 2, FALSE), "")</f>
        <v/>
      </c>
      <c r="AF329" s="223"/>
      <c r="AG329" s="223"/>
      <c r="AH329" s="223"/>
      <c r="AI329" s="223"/>
      <c r="AJ329" s="223"/>
      <c r="AK329" s="223"/>
      <c r="AL329" s="223"/>
      <c r="AM329" s="223"/>
      <c r="AN329" s="223"/>
      <c r="AO329" s="223"/>
      <c r="AP329" s="223"/>
      <c r="AQ329" s="223"/>
      <c r="AR329" s="223"/>
      <c r="AS329" s="223"/>
      <c r="AT329" s="223"/>
      <c r="AU329" s="223"/>
      <c r="AV329" s="223"/>
      <c r="AW329" s="223"/>
      <c r="AX329" s="223"/>
      <c r="AY329" s="223"/>
      <c r="AZ329" s="223"/>
      <c r="BA329" s="223"/>
      <c r="BB329" s="223"/>
      <c r="BC329" s="223"/>
      <c r="BD329" s="223"/>
      <c r="BE329" s="223"/>
      <c r="BF329" s="223"/>
      <c r="BG329" s="223"/>
      <c r="BH329" s="223"/>
      <c r="BI329" s="223"/>
      <c r="BJ329" s="223"/>
      <c r="BK329" s="223" t="str">
        <f t="array" ref="BK329">IF(J329="","",
IF(INDEX(Settings!$H:$H,MATCH(BY$1,Settings!$G:$G,0))=TRUE,
100-100*(J329-MIN(J:J))/(MAX(J:J)-MIN(J:J)),
100*(J329-MIN(J:J))/(MAX(J:J)-MIN(J:J))))</f>
        <v/>
      </c>
      <c r="BL329" s="223" t="str">
        <f t="array" ref="BL329">IF(J329="","",
IF(INDEX(Settings!$H:$H,MATCH(BY$1,Settings!$G:$G,0))=TRUE,
100-100*(J329-MINIFS(J:J,$E:$E,$E329))/(MAXIFS(J:J,$E:$E,$E329)-MINIFS(J:J,$E:$E,$E329)),
100*(J329-MINIFS(J:J,$E:$E,$E329))/(MAXIFS(J:J,$E:$E,$E329)-MINIFS(J:J,$E:$E,$E329))))</f>
        <v/>
      </c>
      <c r="BM329" s="223"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4" t="str">
        <f t="array" ref="BQ329">IF(J329="","",
IF(INDEX(Settings!$H:$H,MATCH(BY$1,Settings!$G:$G,0))=TRUE,
-1*(J329-AVERAGE(J:J))/STDEV(J:J),
(J329-AVERAGE(J:J))/STDEV(J:J)))</f>
        <v/>
      </c>
      <c r="BR329" s="224" t="str">
        <f>IFERROR(__xludf.DUMMYFUNCTION("IF(J329="""","""",
IF(INDEX(Settings!$H:$H,MATCH(BY$1,Settings!$G:$G,0))=TRUE,
-1*(J329-AVERAGEIFS(J:J,$E:$E,$E329))/STDEV(FILTER(J:J,$E:$E=$E329)),
(J329-AVERAGEIFS(J:J,$E:$E,$E329))/STDEV(FILTER(J:J,$E:$E=$E329))))"),"")</f>
        <v/>
      </c>
      <c r="BS329" s="224"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3" t="str">
        <f t="array" ref="BY329">IF(J329="","",
IF(INDEX(Settings!$H:$H,MATCH(BY$1,Settings!$G:$G,0))=TRUE,
100-100*(J329-MINIFS(J:J,$E:$E,$E329))/(MAXIFS(J:J,$E:$E,$E329)-MINIFS(J:J,$E:$E,$E329)),
100*(J329-MINIFS(J:J,$E:$E,$E329))/(MAXIFS(J:J,$E:$E,$E329)-MINIFS(J:J,$E:$E,$E329))))</f>
        <v/>
      </c>
      <c r="BZ329" s="223" t="str">
        <f t="array" ref="BZ329">IF(K329="","",
IF(INDEX(Settings!$H:$H,MATCH(BZ$1,Settings!$G:$G,0))=TRUE,
100-100*(K329-MINIFS(K:K,$E:$E,$E329))/(MAXIFS(K:K,$E:$E,$E329)-MINIFS(K:K,$E:$E,$E329)),
100*(K329-MINIFS(K:K,$E:$E,$E329))/(MAXIFS(K:K,$E:$E,$E329)-MINIFS(K:K,$E:$E,$E329))))</f>
        <v/>
      </c>
      <c r="CA329" s="223" t="str">
        <f t="array" ref="CA329">IF(L329="","",
IF(INDEX(Settings!$H:$H,MATCH(CA$1,Settings!$G:$G,0))=TRUE,
100-100*(L329-MINIFS(L:L,$E:$E,$E329))/(MAXIFS(L:L,$E:$E,$E329)-MINIFS(L:L,$E:$E,$E329)),
100*(L329-MINIFS(L:L,$E:$E,$E329))/(MAXIFS(L:L,$E:$E,$E329)-MINIFS(L:L,$E:$E,$E329))))</f>
        <v/>
      </c>
      <c r="CB329" s="223" t="str">
        <f t="array" ref="CB329">IF(M329="","",
IF(INDEX(Settings!$H:$H,MATCH(CB$1,Settings!$G:$G,0))=TRUE,
100-100*(M329-MINIFS(M:M,$E:$E,$E329))/(MAXIFS(M:M,$E:$E,$E329)-MINIFS(M:M,$E:$E,$E329)),
100*(M329-MINIFS(M:M,$E:$E,$E329))/(MAXIFS(M:M,$E:$E,$E329)-MINIFS(M:M,$E:$E,$E329))))</f>
        <v/>
      </c>
      <c r="CC329" s="223" t="str">
        <f t="array" ref="CC329">IF(N329="","",
IF(INDEX(Settings!$H:$H,MATCH(CC$1,Settings!$G:$G,0))=TRUE,
100-100*(N329-MINIFS(N:N,$E:$E,$E329))/(MAXIFS(N:N,$E:$E,$E329)-MINIFS(N:N,$E:$E,$E329)),
100*(N329-MINIFS(N:N,$E:$E,$E329))/(MAXIFS(N:N,$E:$E,$E329)-MINIFS(N:N,$E:$E,$E329))))</f>
        <v/>
      </c>
      <c r="CD329" s="223" t="str">
        <f t="array" ref="CD329">IF(O329="","",
IF(INDEX(Settings!$H:$H,MATCH(CD$1,Settings!$G:$G,0))=TRUE,
100-100*(O329-MINIFS(O:O,$E:$E,$E329))/(MAXIFS(O:O,$E:$E,$E329)-MINIFS(O:O,$E:$E,$E329)),
100*(O329-MINIFS(O:O,$E:$E,$E329))/(MAXIFS(O:O,$E:$E,$E329)-MINIFS(O:O,$E:$E,$E329))))</f>
        <v/>
      </c>
      <c r="CE329" s="223" t="str">
        <f t="array" ref="CE329">IF(P329="","",
IF(INDEX(Settings!$H:$H,MATCH(CE$1,Settings!$G:$G,0))=TRUE,
100-100*(P329-MINIFS(P:P,$E:$E,$E329))/(MAXIFS(P:P,$E:$E,$E329)-MINIFS(P:P,$E:$E,$E329)),
100*(P329-MINIFS(P:P,$E:$E,$E329))/(MAXIFS(P:P,$E:$E,$E329)-MINIFS(P:P,$E:$E,$E329))))</f>
        <v/>
      </c>
      <c r="CF329" s="223" t="str">
        <f t="array" ref="CF329">IF(Q329="","",
IF(INDEX(Settings!$H:$H,MATCH(CF$1,Settings!$G:$G,0))=TRUE,
100-100*(Q329-MINIFS(Q:Q,$E:$E,$E329))/(MAXIFS(Q:Q,$E:$E,$E329)-MINIFS(Q:Q,$E:$E,$E329)),
100*(Q329-MINIFS(Q:Q,$E:$E,$E329))/(MAXIFS(Q:Q,$E:$E,$E329)-MINIFS(Q:Q,$E:$E,$E329))))</f>
        <v/>
      </c>
      <c r="CG329" s="223" t="str">
        <f t="array" ref="CG329">IF(R329="","",
IF(INDEX(Settings!$H:$H,MATCH(CG$1,Settings!$G:$G,0))=TRUE,
100-100*(R329-MINIFS(R:R,$E:$E,$E329))/(MAXIFS(R:R,$E:$E,$E329)-MINIFS(R:R,$E:$E,$E329)),
100*(R329-MINIFS(R:R,$E:$E,$E329))/(MAXIFS(R:R,$E:$E,$E329)-MINIFS(R:R,$E:$E,$E329))))</f>
        <v/>
      </c>
      <c r="CH329" s="223" t="str">
        <f t="array" ref="CH329">IF(S329="","",
IF(INDEX(Settings!$H:$H,MATCH(CH$1,Settings!$G:$G,0))=TRUE,
100-100*(S329-MINIFS(S:S,$E:$E,$E329))/(MAXIFS(S:S,$E:$E,$E329)-MINIFS(S:S,$E:$E,$E329)),
100*(S329-MINIFS(S:S,$E:$E,$E329))/(MAXIFS(S:S,$E:$E,$E329)-MINIFS(S:S,$E:$E,$E329))))</f>
        <v/>
      </c>
      <c r="CI329" s="223" t="str">
        <f t="array" ref="CI329">IF(T329="","",
IF(INDEX(Settings!$H:$H,MATCH(CI$1,Settings!$G:$G,0))=TRUE,
100-100*(T329-MINIFS(T:T,$E:$E,$E329))/(MAXIFS(T:T,$E:$E,$E329)-MINIFS(T:T,$E:$E,$E329)),
100*(T329-MINIFS(T:T,$E:$E,$E329))/(MAXIFS(T:T,$E:$E,$E329)-MINIFS(T:T,$E:$E,$E329))))</f>
        <v/>
      </c>
      <c r="CJ329" s="223" t="str">
        <f t="array" ref="CJ329">IF(U329="","",
IF(INDEX(Settings!$H:$H,MATCH(CJ$1,Settings!$G:$G,0))=TRUE,
100-100*(U329-MINIFS(U:U,$E:$E,$E329))/(MAXIFS(U:U,$E:$E,$E329)-MINIFS(U:U,$E:$E,$E329)),
100*(U329-MINIFS(U:U,$E:$E,$E329))/(MAXIFS(U:U,$E:$E,$E329)-MINIFS(U:U,$E:$E,$E329))))</f>
        <v/>
      </c>
      <c r="CK329" s="223" t="str">
        <f t="array" ref="CK329">IF(V329="","",
IF(INDEX(Settings!$H:$H,MATCH(CK$1,Settings!$G:$G,0))=TRUE,
100-100*(V329-MINIFS(V:V,$E:$E,$E329))/(MAXIFS(V:V,$E:$E,$E329)-MINIFS(V:V,$E:$E,$E329)),
100*(V329-MINIFS(V:V,$E:$E,$E329))/(MAXIFS(V:V,$E:$E,$E329)-MINIFS(V:V,$E:$E,$E329))))</f>
        <v/>
      </c>
      <c r="CL329" s="223" t="str">
        <f t="array" ref="CL329">IF(W329="","",
IF(INDEX(Settings!$H:$H,MATCH(CL$1,Settings!$G:$G,0))=TRUE,
100-100*(W329-MINIFS(W:W,$E:$E,$E329))/(MAXIFS(W:W,$E:$E,$E329)-MINIFS(W:W,$E:$E,$E329)),
100*(W329-MINIFS(W:W,$E:$E,$E329))/(MAXIFS(W:W,$E:$E,$E329)-MINIFS(W:W,$E:$E,$E329))))</f>
        <v/>
      </c>
      <c r="CM329" s="223" t="str">
        <f t="array" ref="CM329">IF(X329="","",
IF(INDEX(Settings!$H:$H,MATCH(CM$1,Settings!$G:$G,0))=TRUE,
100-100*(X329-MINIFS(X:X,$E:$E,$E329))/(MAXIFS(X:X,$E:$E,$E329)-MINIFS(X:X,$E:$E,$E329)),
100*(X329-MINIFS(X:X,$E:$E,$E329))/(MAXIFS(X:X,$E:$E,$E329)-MINIFS(X:X,$E:$E,$E329))))</f>
        <v/>
      </c>
      <c r="CN329" s="223" t="str">
        <f t="array" ref="CN329">IF(Y329="","",
IF(INDEX(Settings!$H:$H,MATCH(CN$1,Settings!$G:$G,0))=TRUE,
100-100*(Y329-MINIFS(Y:Y,$E:$E,$E329))/(MAXIFS(Y:Y,$E:$E,$E329)-MINIFS(Y:Y,$E:$E,$E329)),
100*(Y329-MINIFS(Y:Y,$E:$E,$E329))/(MAXIFS(Y:Y,$E:$E,$E329)-MINIFS(Y:Y,$E:$E,$E329))))</f>
        <v/>
      </c>
      <c r="CO329" s="223" t="str">
        <f t="array" ref="CO329">IF(Z329="","",
IF(INDEX(Settings!$H:$H,MATCH(CO$1,Settings!$G:$G,0))=TRUE,
100-100*(Z329-MINIFS(Z:Z,$E:$E,$E329))/(MAXIFS(Z:Z,$E:$E,$E329)-MINIFS(Z:Z,$E:$E,$E329)),
100*(Z329-MINIFS(Z:Z,$E:$E,$E329))/(MAXIFS(Z:Z,$E:$E,$E329)-MINIFS(Z:Z,$E:$E,$E329))))</f>
        <v/>
      </c>
      <c r="CP329" s="223" t="str">
        <f t="array" ref="CP329">IF(AA329="","",
IF(INDEX(Settings!$H:$H,MATCH(CP$1,Settings!$G:$G,0))=TRUE,
100-100*(AA329-MINIFS(AA:AA,$E:$E,$E329))/(MAXIFS(AA:AA,$E:$E,$E329)-MINIFS(AA:AA,$E:$E,$E329)),
100*(AA329-MINIFS(AA:AA,$E:$E,$E329))/(MAXIFS(AA:AA,$E:$E,$E329)-MINIFS(AA:AA,$E:$E,$E329))))</f>
        <v/>
      </c>
      <c r="CQ329" s="223" t="str">
        <f t="array" ref="CQ329">IF(AB329="","",
IF(INDEX(Settings!$H:$H,MATCH(CQ$1,Settings!$G:$G,0))=TRUE,
100-100*(AB329-MINIFS(AB:AB,$E:$E,$E329))/(MAXIFS(AB:AB,$E:$E,$E329)-MINIFS(AB:AB,$E:$E,$E329)),
100*(AB329-MINIFS(AB:AB,$E:$E,$E329))/(MAXIFS(AB:AB,$E:$E,$E329)-MINIFS(AB:AB,$E:$E,$E329))))</f>
        <v/>
      </c>
      <c r="CR329" s="223" t="str">
        <f t="array" ref="CR329">IF(AC329="","",
IF(INDEX(Settings!$H:$H,MATCH(CR$1,Settings!$G:$G,0))=TRUE,
100-100*(AC329-MINIFS(AC:AC,$E:$E,$E329))/(MAXIFS(AC:AC,$E:$E,$E329)-MINIFS(AC:AC,$E:$E,$E329)),
100*(AC329-MINIFS(AC:AC,$E:$E,$E329))/(MAXIFS(AC:AC,$E:$E,$E329)-MINIFS(AC:AC,$E:$E,$E329))))</f>
        <v/>
      </c>
      <c r="CS329" s="223" t="str">
        <f t="array" ref="CS329">IF(AD329="","",
IF(INDEX(Settings!$H:$H,MATCH(CS$1,Settings!$G:$G,0))=TRUE,
100-100*(AD329-MINIFS(AD:AD,$E:$E,$E329))/(MAXIFS(AD:AD,$E:$E,$E329)-MINIFS(AD:AD,$E:$E,$E329)),
100*(AD329-MINIFS(AD:AD,$E:$E,$E329))/(MAXIFS(AD:AD,$E:$E,$E329)-MINIFS(AD:AD,$E:$E,$E329))))</f>
        <v/>
      </c>
      <c r="CT329" s="223" t="str">
        <f t="array" ref="CT329">IF(AE329="","",
IF(INDEX(Settings!$H:$H,MATCH(CT$1,Settings!$G:$G,0))=TRUE,
100-100*(AE329-MINIFS(AE:AE,$E:$E,$E329))/(MAXIFS(AE:AE,$E:$E,$E329)-MINIFS(AE:AE,$E:$E,$E329)),
100*(AE329-MINIFS(AE:AE,$E:$E,$E329))/(MAXIFS(AE:AE,$E:$E,$E329)-MINIFS(AE:AE,$E:$E,$E329))))</f>
        <v/>
      </c>
      <c r="CU329" s="223" t="str">
        <f t="array" ref="CU329">IF(AF329="","",
IF(INDEX(Settings!$H:$H,MATCH(CU$1,Settings!$G:$G,0))=TRUE,
100-100*(AF329-MINIFS(AF:AF,$E:$E,$E329))/(MAXIFS(AF:AF,$E:$E,$E329)-MINIFS(AF:AF,$E:$E,$E329)),
100*(AF329-MINIFS(AF:AF,$E:$E,$E329))/(MAXIFS(AF:AF,$E:$E,$E329)-MINIFS(AF:AF,$E:$E,$E329))))</f>
        <v/>
      </c>
      <c r="CV329" s="223" t="str">
        <f t="array" ref="CV329">IF(AG329="","",
IF(INDEX(Settings!$H:$H,MATCH(CV$1,Settings!$G:$G,0))=TRUE,
100-100*(AG329-MINIFS(AG:AG,$E:$E,$E329))/(MAXIFS(AG:AG,$E:$E,$E329)-MINIFS(AG:AG,$E:$E,$E329)),
100*(AG329-MINIFS(AG:AG,$E:$E,$E329))/(MAXIFS(AG:AG,$E:$E,$E329)-MINIFS(AG:AG,$E:$E,$E329))))</f>
        <v/>
      </c>
      <c r="CW329" s="223" t="str">
        <f t="array" ref="CW329">IF(AH329="","",
IF(INDEX(Settings!$H:$H,MATCH(CW$1,Settings!$G:$G,0))=TRUE,
100-100*(AH329-MINIFS(AH:AH,$E:$E,$E329))/(MAXIFS(AH:AH,$E:$E,$E329)-MINIFS(AH:AH,$E:$E,$E329)),
100*(AH329-MINIFS(AH:AH,$E:$E,$E329))/(MAXIFS(AH:AH,$E:$E,$E329)-MINIFS(AH:AH,$E:$E,$E329))))</f>
        <v/>
      </c>
      <c r="CX329" s="223" t="str">
        <f t="array" ref="CX329">IF(AI329="","",
IF(INDEX(Settings!$H:$H,MATCH(CX$1,Settings!$G:$G,0))=TRUE,
100-100*(AI329-MINIFS(AI:AI,$E:$E,$E329))/(MAXIFS(AI:AI,$E:$E,$E329)-MINIFS(AI:AI,$E:$E,$E329)),
100*(AI329-MINIFS(AI:AI,$E:$E,$E329))/(MAXIFS(AI:AI,$E:$E,$E329)-MINIFS(AI:AI,$E:$E,$E329))))</f>
        <v/>
      </c>
      <c r="CY329" s="223" t="str">
        <f t="array" ref="CY329">IF(AJ329="","",
IF(INDEX(Settings!$H:$H,MATCH(CY$1,Settings!$G:$G,0))=TRUE,
100-100*(AJ329-MINIFS(AJ:AJ,$E:$E,$E329))/(MAXIFS(AJ:AJ,$E:$E,$E329)-MINIFS(AJ:AJ,$E:$E,$E329)),
100*(AJ329-MINIFS(AJ:AJ,$E:$E,$E329))/(MAXIFS(AJ:AJ,$E:$E,$E329)-MINIFS(AJ:AJ,$E:$E,$E329))))</f>
        <v/>
      </c>
      <c r="CZ329" s="223" t="str">
        <f t="array" ref="CZ329">IF(AK329="","",
IF(INDEX(Settings!$H:$H,MATCH(CZ$1,Settings!$G:$G,0))=TRUE,
100-100*(AK329-MINIFS(AK:AK,$E:$E,$E329))/(MAXIFS(AK:AK,$E:$E,$E329)-MINIFS(AK:AK,$E:$E,$E329)),
100*(AK329-MINIFS(AK:AK,$E:$E,$E329))/(MAXIFS(AK:AK,$E:$E,$E329)-MINIFS(AK:AK,$E:$E,$E329))))</f>
        <v/>
      </c>
      <c r="DA329" s="223" t="str">
        <f t="array" ref="DA329">IF(AL329="","",
IF(INDEX(Settings!$H:$H,MATCH(DA$1,Settings!$G:$G,0))=TRUE,
100-100*(AL329-MINIFS(AL:AL,$E:$E,$E329))/(MAXIFS(AL:AL,$E:$E,$E329)-MINIFS(AL:AL,$E:$E,$E329)),
100*(AL329-MINIFS(AL:AL,$E:$E,$E329))/(MAXIFS(AL:AL,$E:$E,$E329)-MINIFS(AL:AL,$E:$E,$E329))))</f>
        <v/>
      </c>
      <c r="DB329" s="223" t="str">
        <f t="array" ref="DB329">IF(AM329="","",
IF(INDEX(Settings!$H:$H,MATCH(DB$1,Settings!$G:$G,0))=TRUE,
100-100*(AM329-MINIFS(AM:AM,$E:$E,$E329))/(MAXIFS(AM:AM,$E:$E,$E329)-MINIFS(AM:AM,$E:$E,$E329)),
100*(AM329-MINIFS(AM:AM,$E:$E,$E329))/(MAXIFS(AM:AM,$E:$E,$E329)-MINIFS(AM:AM,$E:$E,$E329))))</f>
        <v/>
      </c>
      <c r="DC329" s="223" t="str">
        <f t="array" ref="DC329">IF(AN329="","",
IF(INDEX(Settings!$H:$H,MATCH(DC$1,Settings!$G:$G,0))=TRUE,
100-100*(AN329-MINIFS(AN:AN,$E:$E,$E329))/(MAXIFS(AN:AN,$E:$E,$E329)-MINIFS(AN:AN,$E:$E,$E329)),
100*(AN329-MINIFS(AN:AN,$E:$E,$E329))/(MAXIFS(AN:AN,$E:$E,$E329)-MINIFS(AN:AN,$E:$E,$E329))))</f>
        <v/>
      </c>
      <c r="DD329" s="223" t="str">
        <f t="array" ref="DD329">IF(AO329="","",
IF(INDEX(Settings!$H:$H,MATCH(DD$1,Settings!$G:$G,0))=TRUE,
100-100*(AO329-MINIFS(AO:AO,$E:$E,$E329))/(MAXIFS(AO:AO,$E:$E,$E329)-MINIFS(AO:AO,$E:$E,$E329)),
100*(AO329-MINIFS(AO:AO,$E:$E,$E329))/(MAXIFS(AO:AO,$E:$E,$E329)-MINIFS(AO:AO,$E:$E,$E329))))</f>
        <v/>
      </c>
      <c r="DE329" s="223" t="str">
        <f t="array" ref="DE329">IF(AP329="","",
IF(INDEX(Settings!$H:$H,MATCH(DE$1,Settings!$G:$G,0))=TRUE,
100-100*(AP329-MINIFS(AP:AP,$E:$E,$E329))/(MAXIFS(AP:AP,$E:$E,$E329)-MINIFS(AP:AP,$E:$E,$E329)),
100*(AP329-MINIFS(AP:AP,$E:$E,$E329))/(MAXIFS(AP:AP,$E:$E,$E329)-MINIFS(AP:AP,$E:$E,$E329))))</f>
        <v/>
      </c>
      <c r="DF329" s="223" t="str">
        <f t="array" ref="DF329">IF(AQ329="","",
IF(INDEX(Settings!$H:$H,MATCH(DF$1,Settings!$G:$G,0))=TRUE,
100-100*(AQ329-MINIFS(AQ:AQ,$E:$E,$E329))/(MAXIFS(AQ:AQ,$E:$E,$E329)-MINIFS(AQ:AQ,$E:$E,$E329)),
100*(AQ329-MINIFS(AQ:AQ,$E:$E,$E329))/(MAXIFS(AQ:AQ,$E:$E,$E329)-MINIFS(AQ:AQ,$E:$E,$E329))))</f>
        <v/>
      </c>
      <c r="DG329" s="223" t="str">
        <f t="array" ref="DG329">IF(AR329="","",
IF(INDEX(Settings!$H:$H,MATCH(DG$1,Settings!$G:$G,0))=TRUE,
100-100*(AR329-MINIFS(AR:AR,$E:$E,$E329))/(MAXIFS(AR:AR,$E:$E,$E329)-MINIFS(AR:AR,$E:$E,$E329)),
100*(AR329-MINIFS(AR:AR,$E:$E,$E329))/(MAXIFS(AR:AR,$E:$E,$E329)-MINIFS(AR:AR,$E:$E,$E329))))</f>
        <v/>
      </c>
      <c r="DH329" s="223" t="str">
        <f t="array" ref="DH329">IF(AS329="","",
IF(INDEX(Settings!$H:$H,MATCH(DH$1,Settings!$G:$G,0))=TRUE,
100-100*(AS329-MINIFS(AS:AS,$E:$E,$E329))/(MAXIFS(AS:AS,$E:$E,$E329)-MINIFS(AS:AS,$E:$E,$E329)),
100*(AS329-MINIFS(AS:AS,$E:$E,$E329))/(MAXIFS(AS:AS,$E:$E,$E329)-MINIFS(AS:AS,$E:$E,$E329))))</f>
        <v/>
      </c>
      <c r="DI329" s="223" t="str">
        <f t="array" ref="DI329">IF(AT329="","",
IF(INDEX(Settings!$H:$H,MATCH(DI$1,Settings!$G:$G,0))=TRUE,
100-100*(AT329-MINIFS(AT:AT,$E:$E,$E329))/(MAXIFS(AT:AT,$E:$E,$E329)-MINIFS(AT:AT,$E:$E,$E329)),
100*(AT329-MINIFS(AT:AT,$E:$E,$E329))/(MAXIFS(AT:AT,$E:$E,$E329)-MINIFS(AT:AT,$E:$E,$E329))))</f>
        <v/>
      </c>
      <c r="DJ329" s="223" t="str">
        <f t="array" ref="DJ329">IF(AU329="","",
IF(INDEX(Settings!$H:$H,MATCH(DJ$1,Settings!$G:$G,0))=TRUE,
100-100*(AU329-MINIFS(AU:AU,$E:$E,$E329))/(MAXIFS(AU:AU,$E:$E,$E329)-MINIFS(AU:AU,$E:$E,$E329)),
100*(AU329-MINIFS(AU:AU,$E:$E,$E329))/(MAXIFS(AU:AU,$E:$E,$E329)-MINIFS(AU:AU,$E:$E,$E329))))</f>
        <v/>
      </c>
      <c r="DK329" s="223" t="str">
        <f t="array" ref="DK329">IF(AV329="","",
IF(INDEX(Settings!$H:$H,MATCH(DK$1,Settings!$G:$G,0))=TRUE,
100-100*(AV329-MINIFS(AV:AV,$E:$E,$E329))/(MAXIFS(AV:AV,$E:$E,$E329)-MINIFS(AV:AV,$E:$E,$E329)),
100*(AV329-MINIFS(AV:AV,$E:$E,$E329))/(MAXIFS(AV:AV,$E:$E,$E329)-MINIFS(AV:AV,$E:$E,$E329))))</f>
        <v/>
      </c>
      <c r="DL329" s="223" t="str">
        <f t="array" ref="DL329">IF(AW329="","",
IF(INDEX(Settings!$H:$H,MATCH(DL$1,Settings!$G:$G,0))=TRUE,
100-100*(AW329-MINIFS(AW:AW,$E:$E,$E329))/(MAXIFS(AW:AW,$E:$E,$E329)-MINIFS(AW:AW,$E:$E,$E329)),
100*(AW329-MINIFS(AW:AW,$E:$E,$E329))/(MAXIFS(AW:AW,$E:$E,$E329)-MINIFS(AW:AW,$E:$E,$E329))))</f>
        <v/>
      </c>
      <c r="DM329" s="223" t="str">
        <f t="array" ref="DM329">IF(AX329="","",
IF(INDEX(Settings!$H:$H,MATCH(DM$1,Settings!$G:$G,0))=TRUE,
100-100*(AX329-MINIFS(AX:AX,$E:$E,$E329))/(MAXIFS(AX:AX,$E:$E,$E329)-MINIFS(AX:AX,$E:$E,$E329)),
100*(AX329-MINIFS(AX:AX,$E:$E,$E329))/(MAXIFS(AX:AX,$E:$E,$E329)-MINIFS(AX:AX,$E:$E,$E329))))</f>
        <v/>
      </c>
      <c r="DN329" s="223" t="str">
        <f t="array" ref="DN329">IF(AY329="","",
IF(INDEX(Settings!$H:$H,MATCH(DN$1,Settings!$G:$G,0))=TRUE,
100-100*(AY329-MINIFS(AY:AY,$E:$E,$E329))/(MAXIFS(AY:AY,$E:$E,$E329)-MINIFS(AY:AY,$E:$E,$E329)),
100*(AY329-MINIFS(AY:AY,$E:$E,$E329))/(MAXIFS(AY:AY,$E:$E,$E329)-MINIFS(AY:AY,$E:$E,$E329))))</f>
        <v/>
      </c>
      <c r="DO329" s="223" t="str">
        <f t="array" ref="DO329">IF(AZ329="","",
IF(INDEX(Settings!$H:$H,MATCH(DO$1,Settings!$G:$G,0))=TRUE,
100-100*(AZ329-MINIFS(AZ:AZ,$E:$E,$E329))/(MAXIFS(AZ:AZ,$E:$E,$E329)-MINIFS(AZ:AZ,$E:$E,$E329)),
100*(AZ329-MINIFS(AZ:AZ,$E:$E,$E329))/(MAXIFS(AZ:AZ,$E:$E,$E329)-MINIFS(AZ:AZ,$E:$E,$E329))))</f>
        <v/>
      </c>
      <c r="DP329" s="223" t="str">
        <f t="array" ref="DP329">IF(BA329="","",
IF(INDEX(Settings!$H:$H,MATCH(DP$1,Settings!$G:$G,0))=TRUE,
100-100*(BA329-MINIFS(BA:BA,$E:$E,$E329))/(MAXIFS(BA:BA,$E:$E,$E329)-MINIFS(BA:BA,$E:$E,$E329)),
100*(BA329-MINIFS(BA:BA,$E:$E,$E329))/(MAXIFS(BA:BA,$E:$E,$E329)-MINIFS(BA:BA,$E:$E,$E329))))</f>
        <v/>
      </c>
      <c r="DQ329" s="223" t="str">
        <f t="array" ref="DQ329">IF(BB329="","",
IF(INDEX(Settings!$H:$H,MATCH(DQ$1,Settings!$G:$G,0))=TRUE,
100-100*(BB329-MINIFS(BB:BB,$E:$E,$E329))/(MAXIFS(BB:BB,$E:$E,$E329)-MINIFS(BB:BB,$E:$E,$E329)),
100*(BB329-MINIFS(BB:BB,$E:$E,$E329))/(MAXIFS(BB:BB,$E:$E,$E329)-MINIFS(BB:BB,$E:$E,$E329))))</f>
        <v/>
      </c>
      <c r="DR329" s="223" t="str">
        <f t="array" ref="DR329">IF(BC329="","",
IF(INDEX(Settings!$H:$H,MATCH(DR$1,Settings!$G:$G,0))=TRUE,
100-100*(BC329-MINIFS(BC:BC,$E:$E,$E329))/(MAXIFS(BC:BC,$E:$E,$E329)-MINIFS(BC:BC,$E:$E,$E329)),
100*(BC329-MINIFS(BC:BC,$E:$E,$E329))/(MAXIFS(BC:BC,$E:$E,$E329)-MINIFS(BC:BC,$E:$E,$E329))))</f>
        <v/>
      </c>
      <c r="DS329" s="223" t="str">
        <f t="array" ref="DS329">IF(BD329="","",
IF(INDEX(Settings!$H:$H,MATCH(DS$1,Settings!$G:$G,0))=TRUE,
100-100*(BD329-MINIFS(BD:BD,$E:$E,$E329))/(MAXIFS(BD:BD,$E:$E,$E329)-MINIFS(BD:BD,$E:$E,$E329)),
100*(BD329-MINIFS(BD:BD,$E:$E,$E329))/(MAXIFS(BD:BD,$E:$E,$E329)-MINIFS(BD:BD,$E:$E,$E329))))</f>
        <v/>
      </c>
      <c r="DT329" s="223" t="str">
        <f t="array" ref="DT329">IF(BE329="","",
IF(INDEX(Settings!$H:$H,MATCH(DT$1,Settings!$G:$G,0))=TRUE,
100-100*(BE329-MINIFS(BE:BE,$E:$E,$E329))/(MAXIFS(BE:BE,$E:$E,$E329)-MINIFS(BE:BE,$E:$E,$E329)),
100*(BE329-MINIFS(BE:BE,$E:$E,$E329))/(MAXIFS(BE:BE,$E:$E,$E329)-MINIFS(BE:BE,$E:$E,$E329))))</f>
        <v/>
      </c>
      <c r="DU329" s="223" t="str">
        <f t="array" ref="DU329">IF(BF329="","",
IF(INDEX(Settings!$H:$H,MATCH(DU$1,Settings!$G:$G,0))=TRUE,
100-100*(BF329-MINIFS(BF:BF,$E:$E,$E329))/(MAXIFS(BF:BF,$E:$E,$E329)-MINIFS(BF:BF,$E:$E,$E329)),
100*(BF329-MINIFS(BF:BF,$E:$E,$E329))/(MAXIFS(BF:BF,$E:$E,$E329)-MINIFS(BF:BF,$E:$E,$E329))))</f>
        <v/>
      </c>
      <c r="DV329" s="223" t="str">
        <f t="array" ref="DV329">IF(BG329="","",
IF(INDEX(Settings!$H:$H,MATCH(DV$1,Settings!$G:$G,0))=TRUE,
100-100*(BG329-MINIFS(BG:BG,$E:$E,$E329))/(MAXIFS(BG:BG,$E:$E,$E329)-MINIFS(BG:BG,$E:$E,$E329)),
100*(BG329-MINIFS(BG:BG,$E:$E,$E329))/(MAXIFS(BG:BG,$E:$E,$E329)-MINIFS(BG:BG,$E:$E,$E329))))</f>
        <v/>
      </c>
      <c r="DW329" s="223" t="str">
        <f t="array" ref="DW329">IF(BH329="","",
IF(INDEX(Settings!$H:$H,MATCH(DW$1,Settings!$G:$G,0))=TRUE,
100-100*(BH329-MINIFS(BH:BH,$E:$E,$E329))/(MAXIFS(BH:BH,$E:$E,$E329)-MINIFS(BH:BH,$E:$E,$E329)),
100*(BH329-MINIFS(BH:BH,$E:$E,$E329))/(MAXIFS(BH:BH,$E:$E,$E329)-MINIFS(BH:BH,$E:$E,$E329))))</f>
        <v/>
      </c>
      <c r="DX329" s="223" t="str">
        <f t="array" ref="DX329">IF(BI329="","",
IF(INDEX(Settings!$H:$H,MATCH(DX$1,Settings!$G:$G,0))=TRUE,
100-100*(BI329-MINIFS(BI:BI,$E:$E,$E329))/(MAXIFS(BI:BI,$E:$E,$E329)-MINIFS(BI:BI,$E:$E,$E329)),
100*(BI329-MINIFS(BI:BI,$E:$E,$E329))/(MAXIFS(BI:BI,$E:$E,$E329)-MINIFS(BI:BI,$E:$E,$E329))))</f>
        <v/>
      </c>
      <c r="DY329" s="223" t="str">
        <f t="array" ref="DY329">IF(BJ329="","",
IF(INDEX(Settings!$H:$H,MATCH(DY$1,Settings!$G:$G,0))=TRUE,
100-100*(BJ329-MINIFS(BJ:BJ,$E:$E,$E329))/(MAXIFS(BJ:BJ,$E:$E,$E329)-MINIFS(BJ:BJ,$E:$E,$E329)),
100*(BJ329-MINIFS(BJ:BJ,$E:$E,$E329))/(MAXIFS(BJ:BJ,$E:$E,$E329)-MINIFS(BJ:BJ,$E:$E,$E329))))</f>
        <v/>
      </c>
      <c r="DZ329" s="225"/>
      <c r="EA329" s="225"/>
      <c r="EB329" s="225" t="str">
        <f t="shared" si="8"/>
        <v/>
      </c>
      <c r="EC329" s="225" t="str">
        <f t="shared" si="9"/>
        <v/>
      </c>
      <c r="ED329" s="225" t="str">
        <f t="shared" si="10"/>
        <v/>
      </c>
      <c r="EE329" s="225" t="str">
        <f t="shared" si="11"/>
        <v/>
      </c>
      <c r="EF329" s="225" t="str">
        <f t="shared" si="12"/>
        <v/>
      </c>
      <c r="EG329" s="225" t="str">
        <f t="shared" si="13"/>
        <v/>
      </c>
      <c r="EH329" s="225"/>
      <c r="EI329" s="225"/>
      <c r="EJ329" s="225"/>
      <c r="EK329" s="225"/>
      <c r="EL329" s="225"/>
      <c r="EM329" s="225"/>
    </row>
    <row r="330">
      <c r="A330" s="231"/>
      <c r="B330" s="231"/>
      <c r="C330" s="231"/>
      <c r="D330" s="231" t="str">
        <f t="array" ref="D330">IFERROR(INDEX(Profiles!$B:$B,MATCH($A330,Profiles!$A:$A,0)),"")</f>
        <v/>
      </c>
      <c r="E330" s="231"/>
      <c r="F330" s="231"/>
      <c r="G330" s="231"/>
      <c r="H330" s="231"/>
      <c r="I330" s="231" t="str">
        <f>IF(A330="","",IF(Settings!$N$3="DATE",F330&amp;": "&amp;TEXT(B330,"M/DD/YY"),F330&amp;": "&amp;H330))</f>
        <v/>
      </c>
      <c r="J330" s="231"/>
      <c r="K330" s="231"/>
      <c r="L330" s="231"/>
      <c r="M330" s="232" t="str">
        <f t="shared" si="14"/>
        <v/>
      </c>
      <c r="N330" s="231"/>
      <c r="O330" s="231"/>
      <c r="P330" s="231"/>
      <c r="Q330" s="231"/>
      <c r="R330" s="231"/>
      <c r="S330" s="230" t="str">
        <f>IFERROR(VLOOKUP(AF330, 'YOYO IR Scores'!A:C, 3, FALSE), "")
</f>
        <v/>
      </c>
      <c r="T330" s="231"/>
      <c r="U330" s="231"/>
      <c r="V330" s="231"/>
      <c r="W330" s="231"/>
      <c r="X330" s="233" t="str">
        <f t="shared" si="4"/>
        <v/>
      </c>
      <c r="Y330" s="234" t="str">
        <f t="shared" si="5"/>
        <v/>
      </c>
      <c r="Z330" s="234" t="str">
        <f t="shared" si="6"/>
        <v/>
      </c>
      <c r="AA330" s="233" t="str">
        <f t="shared" si="7"/>
        <v/>
      </c>
      <c r="AB330" s="232"/>
      <c r="AC330" s="232"/>
      <c r="AD330" s="232"/>
      <c r="AE330" s="232" t="str">
        <f>IFERROR(VLOOKUP(AF330, 'YOYO IR Scores'!A:C, 2, FALSE), "")</f>
        <v/>
      </c>
      <c r="AF330" s="232"/>
      <c r="AG330" s="232"/>
      <c r="AH330" s="232"/>
      <c r="AI330" s="232"/>
      <c r="AJ330" s="232"/>
      <c r="AK330" s="232"/>
      <c r="AL330" s="232"/>
      <c r="AM330" s="232"/>
      <c r="AN330" s="232"/>
      <c r="AO330" s="232"/>
      <c r="AP330" s="232"/>
      <c r="AQ330" s="232"/>
      <c r="AR330" s="232"/>
      <c r="AS330" s="232"/>
      <c r="AT330" s="232"/>
      <c r="AU330" s="232"/>
      <c r="AV330" s="232"/>
      <c r="AW330" s="232"/>
      <c r="AX330" s="232"/>
      <c r="AY330" s="232"/>
      <c r="AZ330" s="232"/>
      <c r="BA330" s="232"/>
      <c r="BB330" s="232"/>
      <c r="BC330" s="232"/>
      <c r="BD330" s="232"/>
      <c r="BE330" s="232"/>
      <c r="BF330" s="232"/>
      <c r="BG330" s="232"/>
      <c r="BH330" s="232"/>
      <c r="BI330" s="232"/>
      <c r="BJ330" s="232"/>
      <c r="BK330" s="232" t="str">
        <f t="array" ref="BK330">IF(J330="","",
IF(INDEX(Settings!$H:$H,MATCH(BY$1,Settings!$G:$G,0))=TRUE,
100-100*(J330-MIN(J:J))/(MAX(J:J)-MIN(J:J)),
100*(J330-MIN(J:J))/(MAX(J:J)-MIN(J:J))))</f>
        <v/>
      </c>
      <c r="BL330" s="232" t="str">
        <f t="array" ref="BL330">IF(J330="","",
IF(INDEX(Settings!$H:$H,MATCH(BY$1,Settings!$G:$G,0))=TRUE,
100-100*(J330-MINIFS(J:J,$E:$E,$E330))/(MAXIFS(J:J,$E:$E,$E330)-MINIFS(J:J,$E:$E,$E330)),
100*(J330-MINIFS(J:J,$E:$E,$E330))/(MAXIFS(J:J,$E:$E,$E330)-MINIFS(J:J,$E:$E,$E330))))</f>
        <v/>
      </c>
      <c r="BM330" s="232" t="str">
        <f t="array" ref="BM330">IF(J330="","",
IF(INDEX(Settings!$H:$H,MATCH(BY$1,Settings!$G:$G,0))=TRUE,
100-100*(J330-MINIFS(J:J,$E:$E,$E330,$I:$I,$I330))/(MAXIFS(J:J,$E:$E,$E330,$I:$I,$I330)-MINIFS(J:J,$E:$E,$E330,$I:$I,$I330)),
100*(J330-MINIFS(J:J,$E:$E,$E330,$I:$I,$I330))/(MAXIFS(J:J,$E:$E,$E330,$I:$I,$I330)-MINIFS(J:J,$E:$E,$E330,$I:$I,$I330))))</f>
        <v/>
      </c>
      <c r="BN330" s="231" t="str">
        <f t="array" ref="BN330">IF(J330="","",
IF(INDEX(Settings!$H:$H,MATCH(BY$1,Settings!$G:$G,0))=TRUE,
100-100*PERCENTRANK(J:J,J330),
100*PERCENTRANK(J:J,J330)))</f>
        <v/>
      </c>
      <c r="BO330" s="231" t="str">
        <f>IFERROR(__xludf.DUMMYFUNCTION("IF(J330="""","""",
IF(INDEX(Settings!$H:$H,MATCH(BY$1,Settings!$G:$G,0))=TRUE,
100-100*PERCENTRANK(FILTER(J:J,$E:$E=$E330),J330),
100*PERCENTRANK(FILTER(J:J,$E:$E=$E330),J330)))"),"")</f>
        <v/>
      </c>
      <c r="BP330" s="231" t="str">
        <f>IFERROR(__xludf.DUMMYFUNCTION("IF(J330="""","""",
IF(INDEX(Settings!$H:$H,MATCH(BY$1,Settings!$G:$G,0))=TRUE,
100-100*PERCENTRANK(FILTER(J:J,$E:$E=$E330,$I:$I=$I330),J330),
100*PERCENTRANK(FILTER(J:J,$E:$E=$E330,$I:$I=$I330),J330)))"),"")</f>
        <v/>
      </c>
      <c r="BQ330" s="233" t="str">
        <f t="array" ref="BQ330">IF(J330="","",
IF(INDEX(Settings!$H:$H,MATCH(BY$1,Settings!$G:$G,0))=TRUE,
-1*(J330-AVERAGE(J:J))/STDEV(J:J),
(J330-AVERAGE(J:J))/STDEV(J:J)))</f>
        <v/>
      </c>
      <c r="BR330" s="233" t="str">
        <f>IFERROR(__xludf.DUMMYFUNCTION("IF(J330="""","""",
IF(INDEX(Settings!$H:$H,MATCH(BY$1,Settings!$G:$G,0))=TRUE,
-1*(J330-AVERAGEIFS(J:J,$E:$E,$E330))/STDEV(FILTER(J:J,$E:$E=$E330)),
(J330-AVERAGEIFS(J:J,$E:$E,$E330))/STDEV(FILTER(J:J,$E:$E=$E330))))"),"")</f>
        <v/>
      </c>
      <c r="BS330" s="233"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1"/>
      <c r="BX330" s="231"/>
      <c r="BY330" s="232" t="str">
        <f t="array" ref="BY330">IF(J330="","",
IF(INDEX(Settings!$H:$H,MATCH(BY$1,Settings!$G:$G,0))=TRUE,
100-100*(J330-MINIFS(J:J,$E:$E,$E330))/(MAXIFS(J:J,$E:$E,$E330)-MINIFS(J:J,$E:$E,$E330)),
100*(J330-MINIFS(J:J,$E:$E,$E330))/(MAXIFS(J:J,$E:$E,$E330)-MINIFS(J:J,$E:$E,$E330))))</f>
        <v/>
      </c>
      <c r="BZ330" s="232" t="str">
        <f t="array" ref="BZ330">IF(K330="","",
IF(INDEX(Settings!$H:$H,MATCH(BZ$1,Settings!$G:$G,0))=TRUE,
100-100*(K330-MINIFS(K:K,$E:$E,$E330))/(MAXIFS(K:K,$E:$E,$E330)-MINIFS(K:K,$E:$E,$E330)),
100*(K330-MINIFS(K:K,$E:$E,$E330))/(MAXIFS(K:K,$E:$E,$E330)-MINIFS(K:K,$E:$E,$E330))))</f>
        <v/>
      </c>
      <c r="CA330" s="232" t="str">
        <f t="array" ref="CA330">IF(L330="","",
IF(INDEX(Settings!$H:$H,MATCH(CA$1,Settings!$G:$G,0))=TRUE,
100-100*(L330-MINIFS(L:L,$E:$E,$E330))/(MAXIFS(L:L,$E:$E,$E330)-MINIFS(L:L,$E:$E,$E330)),
100*(L330-MINIFS(L:L,$E:$E,$E330))/(MAXIFS(L:L,$E:$E,$E330)-MINIFS(L:L,$E:$E,$E330))))</f>
        <v/>
      </c>
      <c r="CB330" s="232" t="str">
        <f t="array" ref="CB330">IF(M330="","",
IF(INDEX(Settings!$H:$H,MATCH(CB$1,Settings!$G:$G,0))=TRUE,
100-100*(M330-MINIFS(M:M,$E:$E,$E330))/(MAXIFS(M:M,$E:$E,$E330)-MINIFS(M:M,$E:$E,$E330)),
100*(M330-MINIFS(M:M,$E:$E,$E330))/(MAXIFS(M:M,$E:$E,$E330)-MINIFS(M:M,$E:$E,$E330))))</f>
        <v/>
      </c>
      <c r="CC330" s="232" t="str">
        <f t="array" ref="CC330">IF(N330="","",
IF(INDEX(Settings!$H:$H,MATCH(CC$1,Settings!$G:$G,0))=TRUE,
100-100*(N330-MINIFS(N:N,$E:$E,$E330))/(MAXIFS(N:N,$E:$E,$E330)-MINIFS(N:N,$E:$E,$E330)),
100*(N330-MINIFS(N:N,$E:$E,$E330))/(MAXIFS(N:N,$E:$E,$E330)-MINIFS(N:N,$E:$E,$E330))))</f>
        <v/>
      </c>
      <c r="CD330" s="232" t="str">
        <f t="array" ref="CD330">IF(O330="","",
IF(INDEX(Settings!$H:$H,MATCH(CD$1,Settings!$G:$G,0))=TRUE,
100-100*(O330-MINIFS(O:O,$E:$E,$E330))/(MAXIFS(O:O,$E:$E,$E330)-MINIFS(O:O,$E:$E,$E330)),
100*(O330-MINIFS(O:O,$E:$E,$E330))/(MAXIFS(O:O,$E:$E,$E330)-MINIFS(O:O,$E:$E,$E330))))</f>
        <v/>
      </c>
      <c r="CE330" s="232" t="str">
        <f t="array" ref="CE330">IF(P330="","",
IF(INDEX(Settings!$H:$H,MATCH(CE$1,Settings!$G:$G,0))=TRUE,
100-100*(P330-MINIFS(P:P,$E:$E,$E330))/(MAXIFS(P:P,$E:$E,$E330)-MINIFS(P:P,$E:$E,$E330)),
100*(P330-MINIFS(P:P,$E:$E,$E330))/(MAXIFS(P:P,$E:$E,$E330)-MINIFS(P:P,$E:$E,$E330))))</f>
        <v/>
      </c>
      <c r="CF330" s="232" t="str">
        <f t="array" ref="CF330">IF(Q330="","",
IF(INDEX(Settings!$H:$H,MATCH(CF$1,Settings!$G:$G,0))=TRUE,
100-100*(Q330-MINIFS(Q:Q,$E:$E,$E330))/(MAXIFS(Q:Q,$E:$E,$E330)-MINIFS(Q:Q,$E:$E,$E330)),
100*(Q330-MINIFS(Q:Q,$E:$E,$E330))/(MAXIFS(Q:Q,$E:$E,$E330)-MINIFS(Q:Q,$E:$E,$E330))))</f>
        <v/>
      </c>
      <c r="CG330" s="232" t="str">
        <f t="array" ref="CG330">IF(R330="","",
IF(INDEX(Settings!$H:$H,MATCH(CG$1,Settings!$G:$G,0))=TRUE,
100-100*(R330-MINIFS(R:R,$E:$E,$E330))/(MAXIFS(R:R,$E:$E,$E330)-MINIFS(R:R,$E:$E,$E330)),
100*(R330-MINIFS(R:R,$E:$E,$E330))/(MAXIFS(R:R,$E:$E,$E330)-MINIFS(R:R,$E:$E,$E330))))</f>
        <v/>
      </c>
      <c r="CH330" s="232" t="str">
        <f t="array" ref="CH330">IF(S330="","",
IF(INDEX(Settings!$H:$H,MATCH(CH$1,Settings!$G:$G,0))=TRUE,
100-100*(S330-MINIFS(S:S,$E:$E,$E330))/(MAXIFS(S:S,$E:$E,$E330)-MINIFS(S:S,$E:$E,$E330)),
100*(S330-MINIFS(S:S,$E:$E,$E330))/(MAXIFS(S:S,$E:$E,$E330)-MINIFS(S:S,$E:$E,$E330))))</f>
        <v/>
      </c>
      <c r="CI330" s="232" t="str">
        <f t="array" ref="CI330">IF(T330="","",
IF(INDEX(Settings!$H:$H,MATCH(CI$1,Settings!$G:$G,0))=TRUE,
100-100*(T330-MINIFS(T:T,$E:$E,$E330))/(MAXIFS(T:T,$E:$E,$E330)-MINIFS(T:T,$E:$E,$E330)),
100*(T330-MINIFS(T:T,$E:$E,$E330))/(MAXIFS(T:T,$E:$E,$E330)-MINIFS(T:T,$E:$E,$E330))))</f>
        <v/>
      </c>
      <c r="CJ330" s="232" t="str">
        <f t="array" ref="CJ330">IF(U330="","",
IF(INDEX(Settings!$H:$H,MATCH(CJ$1,Settings!$G:$G,0))=TRUE,
100-100*(U330-MINIFS(U:U,$E:$E,$E330))/(MAXIFS(U:U,$E:$E,$E330)-MINIFS(U:U,$E:$E,$E330)),
100*(U330-MINIFS(U:U,$E:$E,$E330))/(MAXIFS(U:U,$E:$E,$E330)-MINIFS(U:U,$E:$E,$E330))))</f>
        <v/>
      </c>
      <c r="CK330" s="232" t="str">
        <f t="array" ref="CK330">IF(V330="","",
IF(INDEX(Settings!$H:$H,MATCH(CK$1,Settings!$G:$G,0))=TRUE,
100-100*(V330-MINIFS(V:V,$E:$E,$E330))/(MAXIFS(V:V,$E:$E,$E330)-MINIFS(V:V,$E:$E,$E330)),
100*(V330-MINIFS(V:V,$E:$E,$E330))/(MAXIFS(V:V,$E:$E,$E330)-MINIFS(V:V,$E:$E,$E330))))</f>
        <v/>
      </c>
      <c r="CL330" s="232" t="str">
        <f t="array" ref="CL330">IF(W330="","",
IF(INDEX(Settings!$H:$H,MATCH(CL$1,Settings!$G:$G,0))=TRUE,
100-100*(W330-MINIFS(W:W,$E:$E,$E330))/(MAXIFS(W:W,$E:$E,$E330)-MINIFS(W:W,$E:$E,$E330)),
100*(W330-MINIFS(W:W,$E:$E,$E330))/(MAXIFS(W:W,$E:$E,$E330)-MINIFS(W:W,$E:$E,$E330))))</f>
        <v/>
      </c>
      <c r="CM330" s="232" t="str">
        <f t="array" ref="CM330">IF(X330="","",
IF(INDEX(Settings!$H:$H,MATCH(CM$1,Settings!$G:$G,0))=TRUE,
100-100*(X330-MINIFS(X:X,$E:$E,$E330))/(MAXIFS(X:X,$E:$E,$E330)-MINIFS(X:X,$E:$E,$E330)),
100*(X330-MINIFS(X:X,$E:$E,$E330))/(MAXIFS(X:X,$E:$E,$E330)-MINIFS(X:X,$E:$E,$E330))))</f>
        <v/>
      </c>
      <c r="CN330" s="232" t="str">
        <f t="array" ref="CN330">IF(Y330="","",
IF(INDEX(Settings!$H:$H,MATCH(CN$1,Settings!$G:$G,0))=TRUE,
100-100*(Y330-MINIFS(Y:Y,$E:$E,$E330))/(MAXIFS(Y:Y,$E:$E,$E330)-MINIFS(Y:Y,$E:$E,$E330)),
100*(Y330-MINIFS(Y:Y,$E:$E,$E330))/(MAXIFS(Y:Y,$E:$E,$E330)-MINIFS(Y:Y,$E:$E,$E330))))</f>
        <v/>
      </c>
      <c r="CO330" s="232" t="str">
        <f t="array" ref="CO330">IF(Z330="","",
IF(INDEX(Settings!$H:$H,MATCH(CO$1,Settings!$G:$G,0))=TRUE,
100-100*(Z330-MINIFS(Z:Z,$E:$E,$E330))/(MAXIFS(Z:Z,$E:$E,$E330)-MINIFS(Z:Z,$E:$E,$E330)),
100*(Z330-MINIFS(Z:Z,$E:$E,$E330))/(MAXIFS(Z:Z,$E:$E,$E330)-MINIFS(Z:Z,$E:$E,$E330))))</f>
        <v/>
      </c>
      <c r="CP330" s="232" t="str">
        <f t="array" ref="CP330">IF(AA330="","",
IF(INDEX(Settings!$H:$H,MATCH(CP$1,Settings!$G:$G,0))=TRUE,
100-100*(AA330-MINIFS(AA:AA,$E:$E,$E330))/(MAXIFS(AA:AA,$E:$E,$E330)-MINIFS(AA:AA,$E:$E,$E330)),
100*(AA330-MINIFS(AA:AA,$E:$E,$E330))/(MAXIFS(AA:AA,$E:$E,$E330)-MINIFS(AA:AA,$E:$E,$E330))))</f>
        <v/>
      </c>
      <c r="CQ330" s="232" t="str">
        <f t="array" ref="CQ330">IF(AB330="","",
IF(INDEX(Settings!$H:$H,MATCH(CQ$1,Settings!$G:$G,0))=TRUE,
100-100*(AB330-MINIFS(AB:AB,$E:$E,$E330))/(MAXIFS(AB:AB,$E:$E,$E330)-MINIFS(AB:AB,$E:$E,$E330)),
100*(AB330-MINIFS(AB:AB,$E:$E,$E330))/(MAXIFS(AB:AB,$E:$E,$E330)-MINIFS(AB:AB,$E:$E,$E330))))</f>
        <v/>
      </c>
      <c r="CR330" s="232" t="str">
        <f t="array" ref="CR330">IF(AC330="","",
IF(INDEX(Settings!$H:$H,MATCH(CR$1,Settings!$G:$G,0))=TRUE,
100-100*(AC330-MINIFS(AC:AC,$E:$E,$E330))/(MAXIFS(AC:AC,$E:$E,$E330)-MINIFS(AC:AC,$E:$E,$E330)),
100*(AC330-MINIFS(AC:AC,$E:$E,$E330))/(MAXIFS(AC:AC,$E:$E,$E330)-MINIFS(AC:AC,$E:$E,$E330))))</f>
        <v/>
      </c>
      <c r="CS330" s="232" t="str">
        <f t="array" ref="CS330">IF(AD330="","",
IF(INDEX(Settings!$H:$H,MATCH(CS$1,Settings!$G:$G,0))=TRUE,
100-100*(AD330-MINIFS(AD:AD,$E:$E,$E330))/(MAXIFS(AD:AD,$E:$E,$E330)-MINIFS(AD:AD,$E:$E,$E330)),
100*(AD330-MINIFS(AD:AD,$E:$E,$E330))/(MAXIFS(AD:AD,$E:$E,$E330)-MINIFS(AD:AD,$E:$E,$E330))))</f>
        <v/>
      </c>
      <c r="CT330" s="232" t="str">
        <f t="array" ref="CT330">IF(AE330="","",
IF(INDEX(Settings!$H:$H,MATCH(CT$1,Settings!$G:$G,0))=TRUE,
100-100*(AE330-MINIFS(AE:AE,$E:$E,$E330))/(MAXIFS(AE:AE,$E:$E,$E330)-MINIFS(AE:AE,$E:$E,$E330)),
100*(AE330-MINIFS(AE:AE,$E:$E,$E330))/(MAXIFS(AE:AE,$E:$E,$E330)-MINIFS(AE:AE,$E:$E,$E330))))</f>
        <v/>
      </c>
      <c r="CU330" s="232" t="str">
        <f t="array" ref="CU330">IF(AF330="","",
IF(INDEX(Settings!$H:$H,MATCH(CU$1,Settings!$G:$G,0))=TRUE,
100-100*(AF330-MINIFS(AF:AF,$E:$E,$E330))/(MAXIFS(AF:AF,$E:$E,$E330)-MINIFS(AF:AF,$E:$E,$E330)),
100*(AF330-MINIFS(AF:AF,$E:$E,$E330))/(MAXIFS(AF:AF,$E:$E,$E330)-MINIFS(AF:AF,$E:$E,$E330))))</f>
        <v/>
      </c>
      <c r="CV330" s="232" t="str">
        <f t="array" ref="CV330">IF(AG330="","",
IF(INDEX(Settings!$H:$H,MATCH(CV$1,Settings!$G:$G,0))=TRUE,
100-100*(AG330-MINIFS(AG:AG,$E:$E,$E330))/(MAXIFS(AG:AG,$E:$E,$E330)-MINIFS(AG:AG,$E:$E,$E330)),
100*(AG330-MINIFS(AG:AG,$E:$E,$E330))/(MAXIFS(AG:AG,$E:$E,$E330)-MINIFS(AG:AG,$E:$E,$E330))))</f>
        <v/>
      </c>
      <c r="CW330" s="232" t="str">
        <f t="array" ref="CW330">IF(AH330="","",
IF(INDEX(Settings!$H:$H,MATCH(CW$1,Settings!$G:$G,0))=TRUE,
100-100*(AH330-MINIFS(AH:AH,$E:$E,$E330))/(MAXIFS(AH:AH,$E:$E,$E330)-MINIFS(AH:AH,$E:$E,$E330)),
100*(AH330-MINIFS(AH:AH,$E:$E,$E330))/(MAXIFS(AH:AH,$E:$E,$E330)-MINIFS(AH:AH,$E:$E,$E330))))</f>
        <v/>
      </c>
      <c r="CX330" s="232" t="str">
        <f t="array" ref="CX330">IF(AI330="","",
IF(INDEX(Settings!$H:$H,MATCH(CX$1,Settings!$G:$G,0))=TRUE,
100-100*(AI330-MINIFS(AI:AI,$E:$E,$E330))/(MAXIFS(AI:AI,$E:$E,$E330)-MINIFS(AI:AI,$E:$E,$E330)),
100*(AI330-MINIFS(AI:AI,$E:$E,$E330))/(MAXIFS(AI:AI,$E:$E,$E330)-MINIFS(AI:AI,$E:$E,$E330))))</f>
        <v/>
      </c>
      <c r="CY330" s="232" t="str">
        <f t="array" ref="CY330">IF(AJ330="","",
IF(INDEX(Settings!$H:$H,MATCH(CY$1,Settings!$G:$G,0))=TRUE,
100-100*(AJ330-MINIFS(AJ:AJ,$E:$E,$E330))/(MAXIFS(AJ:AJ,$E:$E,$E330)-MINIFS(AJ:AJ,$E:$E,$E330)),
100*(AJ330-MINIFS(AJ:AJ,$E:$E,$E330))/(MAXIFS(AJ:AJ,$E:$E,$E330)-MINIFS(AJ:AJ,$E:$E,$E330))))</f>
        <v/>
      </c>
      <c r="CZ330" s="232" t="str">
        <f t="array" ref="CZ330">IF(AK330="","",
IF(INDEX(Settings!$H:$H,MATCH(CZ$1,Settings!$G:$G,0))=TRUE,
100-100*(AK330-MINIFS(AK:AK,$E:$E,$E330))/(MAXIFS(AK:AK,$E:$E,$E330)-MINIFS(AK:AK,$E:$E,$E330)),
100*(AK330-MINIFS(AK:AK,$E:$E,$E330))/(MAXIFS(AK:AK,$E:$E,$E330)-MINIFS(AK:AK,$E:$E,$E330))))</f>
        <v/>
      </c>
      <c r="DA330" s="232" t="str">
        <f t="array" ref="DA330">IF(AL330="","",
IF(INDEX(Settings!$H:$H,MATCH(DA$1,Settings!$G:$G,0))=TRUE,
100-100*(AL330-MINIFS(AL:AL,$E:$E,$E330))/(MAXIFS(AL:AL,$E:$E,$E330)-MINIFS(AL:AL,$E:$E,$E330)),
100*(AL330-MINIFS(AL:AL,$E:$E,$E330))/(MAXIFS(AL:AL,$E:$E,$E330)-MINIFS(AL:AL,$E:$E,$E330))))</f>
        <v/>
      </c>
      <c r="DB330" s="232" t="str">
        <f t="array" ref="DB330">IF(AM330="","",
IF(INDEX(Settings!$H:$H,MATCH(DB$1,Settings!$G:$G,0))=TRUE,
100-100*(AM330-MINIFS(AM:AM,$E:$E,$E330))/(MAXIFS(AM:AM,$E:$E,$E330)-MINIFS(AM:AM,$E:$E,$E330)),
100*(AM330-MINIFS(AM:AM,$E:$E,$E330))/(MAXIFS(AM:AM,$E:$E,$E330)-MINIFS(AM:AM,$E:$E,$E330))))</f>
        <v/>
      </c>
      <c r="DC330" s="232" t="str">
        <f t="array" ref="DC330">IF(AN330="","",
IF(INDEX(Settings!$H:$H,MATCH(DC$1,Settings!$G:$G,0))=TRUE,
100-100*(AN330-MINIFS(AN:AN,$E:$E,$E330))/(MAXIFS(AN:AN,$E:$E,$E330)-MINIFS(AN:AN,$E:$E,$E330)),
100*(AN330-MINIFS(AN:AN,$E:$E,$E330))/(MAXIFS(AN:AN,$E:$E,$E330)-MINIFS(AN:AN,$E:$E,$E330))))</f>
        <v/>
      </c>
      <c r="DD330" s="232" t="str">
        <f t="array" ref="DD330">IF(AO330="","",
IF(INDEX(Settings!$H:$H,MATCH(DD$1,Settings!$G:$G,0))=TRUE,
100-100*(AO330-MINIFS(AO:AO,$E:$E,$E330))/(MAXIFS(AO:AO,$E:$E,$E330)-MINIFS(AO:AO,$E:$E,$E330)),
100*(AO330-MINIFS(AO:AO,$E:$E,$E330))/(MAXIFS(AO:AO,$E:$E,$E330)-MINIFS(AO:AO,$E:$E,$E330))))</f>
        <v/>
      </c>
      <c r="DE330" s="232" t="str">
        <f t="array" ref="DE330">IF(AP330="","",
IF(INDEX(Settings!$H:$H,MATCH(DE$1,Settings!$G:$G,0))=TRUE,
100-100*(AP330-MINIFS(AP:AP,$E:$E,$E330))/(MAXIFS(AP:AP,$E:$E,$E330)-MINIFS(AP:AP,$E:$E,$E330)),
100*(AP330-MINIFS(AP:AP,$E:$E,$E330))/(MAXIFS(AP:AP,$E:$E,$E330)-MINIFS(AP:AP,$E:$E,$E330))))</f>
        <v/>
      </c>
      <c r="DF330" s="232" t="str">
        <f t="array" ref="DF330">IF(AQ330="","",
IF(INDEX(Settings!$H:$H,MATCH(DF$1,Settings!$G:$G,0))=TRUE,
100-100*(AQ330-MINIFS(AQ:AQ,$E:$E,$E330))/(MAXIFS(AQ:AQ,$E:$E,$E330)-MINIFS(AQ:AQ,$E:$E,$E330)),
100*(AQ330-MINIFS(AQ:AQ,$E:$E,$E330))/(MAXIFS(AQ:AQ,$E:$E,$E330)-MINIFS(AQ:AQ,$E:$E,$E330))))</f>
        <v/>
      </c>
      <c r="DG330" s="232" t="str">
        <f t="array" ref="DG330">IF(AR330="","",
IF(INDEX(Settings!$H:$H,MATCH(DG$1,Settings!$G:$G,0))=TRUE,
100-100*(AR330-MINIFS(AR:AR,$E:$E,$E330))/(MAXIFS(AR:AR,$E:$E,$E330)-MINIFS(AR:AR,$E:$E,$E330)),
100*(AR330-MINIFS(AR:AR,$E:$E,$E330))/(MAXIFS(AR:AR,$E:$E,$E330)-MINIFS(AR:AR,$E:$E,$E330))))</f>
        <v/>
      </c>
      <c r="DH330" s="232" t="str">
        <f t="array" ref="DH330">IF(AS330="","",
IF(INDEX(Settings!$H:$H,MATCH(DH$1,Settings!$G:$G,0))=TRUE,
100-100*(AS330-MINIFS(AS:AS,$E:$E,$E330))/(MAXIFS(AS:AS,$E:$E,$E330)-MINIFS(AS:AS,$E:$E,$E330)),
100*(AS330-MINIFS(AS:AS,$E:$E,$E330))/(MAXIFS(AS:AS,$E:$E,$E330)-MINIFS(AS:AS,$E:$E,$E330))))</f>
        <v/>
      </c>
      <c r="DI330" s="232" t="str">
        <f t="array" ref="DI330">IF(AT330="","",
IF(INDEX(Settings!$H:$H,MATCH(DI$1,Settings!$G:$G,0))=TRUE,
100-100*(AT330-MINIFS(AT:AT,$E:$E,$E330))/(MAXIFS(AT:AT,$E:$E,$E330)-MINIFS(AT:AT,$E:$E,$E330)),
100*(AT330-MINIFS(AT:AT,$E:$E,$E330))/(MAXIFS(AT:AT,$E:$E,$E330)-MINIFS(AT:AT,$E:$E,$E330))))</f>
        <v/>
      </c>
      <c r="DJ330" s="232" t="str">
        <f t="array" ref="DJ330">IF(AU330="","",
IF(INDEX(Settings!$H:$H,MATCH(DJ$1,Settings!$G:$G,0))=TRUE,
100-100*(AU330-MINIFS(AU:AU,$E:$E,$E330))/(MAXIFS(AU:AU,$E:$E,$E330)-MINIFS(AU:AU,$E:$E,$E330)),
100*(AU330-MINIFS(AU:AU,$E:$E,$E330))/(MAXIFS(AU:AU,$E:$E,$E330)-MINIFS(AU:AU,$E:$E,$E330))))</f>
        <v/>
      </c>
      <c r="DK330" s="232" t="str">
        <f t="array" ref="DK330">IF(AV330="","",
IF(INDEX(Settings!$H:$H,MATCH(DK$1,Settings!$G:$G,0))=TRUE,
100-100*(AV330-MINIFS(AV:AV,$E:$E,$E330))/(MAXIFS(AV:AV,$E:$E,$E330)-MINIFS(AV:AV,$E:$E,$E330)),
100*(AV330-MINIFS(AV:AV,$E:$E,$E330))/(MAXIFS(AV:AV,$E:$E,$E330)-MINIFS(AV:AV,$E:$E,$E330))))</f>
        <v/>
      </c>
      <c r="DL330" s="232" t="str">
        <f t="array" ref="DL330">IF(AW330="","",
IF(INDEX(Settings!$H:$H,MATCH(DL$1,Settings!$G:$G,0))=TRUE,
100-100*(AW330-MINIFS(AW:AW,$E:$E,$E330))/(MAXIFS(AW:AW,$E:$E,$E330)-MINIFS(AW:AW,$E:$E,$E330)),
100*(AW330-MINIFS(AW:AW,$E:$E,$E330))/(MAXIFS(AW:AW,$E:$E,$E330)-MINIFS(AW:AW,$E:$E,$E330))))</f>
        <v/>
      </c>
      <c r="DM330" s="232" t="str">
        <f t="array" ref="DM330">IF(AX330="","",
IF(INDEX(Settings!$H:$H,MATCH(DM$1,Settings!$G:$G,0))=TRUE,
100-100*(AX330-MINIFS(AX:AX,$E:$E,$E330))/(MAXIFS(AX:AX,$E:$E,$E330)-MINIFS(AX:AX,$E:$E,$E330)),
100*(AX330-MINIFS(AX:AX,$E:$E,$E330))/(MAXIFS(AX:AX,$E:$E,$E330)-MINIFS(AX:AX,$E:$E,$E330))))</f>
        <v/>
      </c>
      <c r="DN330" s="232" t="str">
        <f t="array" ref="DN330">IF(AY330="","",
IF(INDEX(Settings!$H:$H,MATCH(DN$1,Settings!$G:$G,0))=TRUE,
100-100*(AY330-MINIFS(AY:AY,$E:$E,$E330))/(MAXIFS(AY:AY,$E:$E,$E330)-MINIFS(AY:AY,$E:$E,$E330)),
100*(AY330-MINIFS(AY:AY,$E:$E,$E330))/(MAXIFS(AY:AY,$E:$E,$E330)-MINIFS(AY:AY,$E:$E,$E330))))</f>
        <v/>
      </c>
      <c r="DO330" s="232" t="str">
        <f t="array" ref="DO330">IF(AZ330="","",
IF(INDEX(Settings!$H:$H,MATCH(DO$1,Settings!$G:$G,0))=TRUE,
100-100*(AZ330-MINIFS(AZ:AZ,$E:$E,$E330))/(MAXIFS(AZ:AZ,$E:$E,$E330)-MINIFS(AZ:AZ,$E:$E,$E330)),
100*(AZ330-MINIFS(AZ:AZ,$E:$E,$E330))/(MAXIFS(AZ:AZ,$E:$E,$E330)-MINIFS(AZ:AZ,$E:$E,$E330))))</f>
        <v/>
      </c>
      <c r="DP330" s="232" t="str">
        <f t="array" ref="DP330">IF(BA330="","",
IF(INDEX(Settings!$H:$H,MATCH(DP$1,Settings!$G:$G,0))=TRUE,
100-100*(BA330-MINIFS(BA:BA,$E:$E,$E330))/(MAXIFS(BA:BA,$E:$E,$E330)-MINIFS(BA:BA,$E:$E,$E330)),
100*(BA330-MINIFS(BA:BA,$E:$E,$E330))/(MAXIFS(BA:BA,$E:$E,$E330)-MINIFS(BA:BA,$E:$E,$E330))))</f>
        <v/>
      </c>
      <c r="DQ330" s="232" t="str">
        <f t="array" ref="DQ330">IF(BB330="","",
IF(INDEX(Settings!$H:$H,MATCH(DQ$1,Settings!$G:$G,0))=TRUE,
100-100*(BB330-MINIFS(BB:BB,$E:$E,$E330))/(MAXIFS(BB:BB,$E:$E,$E330)-MINIFS(BB:BB,$E:$E,$E330)),
100*(BB330-MINIFS(BB:BB,$E:$E,$E330))/(MAXIFS(BB:BB,$E:$E,$E330)-MINIFS(BB:BB,$E:$E,$E330))))</f>
        <v/>
      </c>
      <c r="DR330" s="232" t="str">
        <f t="array" ref="DR330">IF(BC330="","",
IF(INDEX(Settings!$H:$H,MATCH(DR$1,Settings!$G:$G,0))=TRUE,
100-100*(BC330-MINIFS(BC:BC,$E:$E,$E330))/(MAXIFS(BC:BC,$E:$E,$E330)-MINIFS(BC:BC,$E:$E,$E330)),
100*(BC330-MINIFS(BC:BC,$E:$E,$E330))/(MAXIFS(BC:BC,$E:$E,$E330)-MINIFS(BC:BC,$E:$E,$E330))))</f>
        <v/>
      </c>
      <c r="DS330" s="232" t="str">
        <f t="array" ref="DS330">IF(BD330="","",
IF(INDEX(Settings!$H:$H,MATCH(DS$1,Settings!$G:$G,0))=TRUE,
100-100*(BD330-MINIFS(BD:BD,$E:$E,$E330))/(MAXIFS(BD:BD,$E:$E,$E330)-MINIFS(BD:BD,$E:$E,$E330)),
100*(BD330-MINIFS(BD:BD,$E:$E,$E330))/(MAXIFS(BD:BD,$E:$E,$E330)-MINIFS(BD:BD,$E:$E,$E330))))</f>
        <v/>
      </c>
      <c r="DT330" s="232" t="str">
        <f t="array" ref="DT330">IF(BE330="","",
IF(INDEX(Settings!$H:$H,MATCH(DT$1,Settings!$G:$G,0))=TRUE,
100-100*(BE330-MINIFS(BE:BE,$E:$E,$E330))/(MAXIFS(BE:BE,$E:$E,$E330)-MINIFS(BE:BE,$E:$E,$E330)),
100*(BE330-MINIFS(BE:BE,$E:$E,$E330))/(MAXIFS(BE:BE,$E:$E,$E330)-MINIFS(BE:BE,$E:$E,$E330))))</f>
        <v/>
      </c>
      <c r="DU330" s="232" t="str">
        <f t="array" ref="DU330">IF(BF330="","",
IF(INDEX(Settings!$H:$H,MATCH(DU$1,Settings!$G:$G,0))=TRUE,
100-100*(BF330-MINIFS(BF:BF,$E:$E,$E330))/(MAXIFS(BF:BF,$E:$E,$E330)-MINIFS(BF:BF,$E:$E,$E330)),
100*(BF330-MINIFS(BF:BF,$E:$E,$E330))/(MAXIFS(BF:BF,$E:$E,$E330)-MINIFS(BF:BF,$E:$E,$E330))))</f>
        <v/>
      </c>
      <c r="DV330" s="232" t="str">
        <f t="array" ref="DV330">IF(BG330="","",
IF(INDEX(Settings!$H:$H,MATCH(DV$1,Settings!$G:$G,0))=TRUE,
100-100*(BG330-MINIFS(BG:BG,$E:$E,$E330))/(MAXIFS(BG:BG,$E:$E,$E330)-MINIFS(BG:BG,$E:$E,$E330)),
100*(BG330-MINIFS(BG:BG,$E:$E,$E330))/(MAXIFS(BG:BG,$E:$E,$E330)-MINIFS(BG:BG,$E:$E,$E330))))</f>
        <v/>
      </c>
      <c r="DW330" s="232" t="str">
        <f t="array" ref="DW330">IF(BH330="","",
IF(INDEX(Settings!$H:$H,MATCH(DW$1,Settings!$G:$G,0))=TRUE,
100-100*(BH330-MINIFS(BH:BH,$E:$E,$E330))/(MAXIFS(BH:BH,$E:$E,$E330)-MINIFS(BH:BH,$E:$E,$E330)),
100*(BH330-MINIFS(BH:BH,$E:$E,$E330))/(MAXIFS(BH:BH,$E:$E,$E330)-MINIFS(BH:BH,$E:$E,$E330))))</f>
        <v/>
      </c>
      <c r="DX330" s="232" t="str">
        <f t="array" ref="DX330">IF(BI330="","",
IF(INDEX(Settings!$H:$H,MATCH(DX$1,Settings!$G:$G,0))=TRUE,
100-100*(BI330-MINIFS(BI:BI,$E:$E,$E330))/(MAXIFS(BI:BI,$E:$E,$E330)-MINIFS(BI:BI,$E:$E,$E330)),
100*(BI330-MINIFS(BI:BI,$E:$E,$E330))/(MAXIFS(BI:BI,$E:$E,$E330)-MINIFS(BI:BI,$E:$E,$E330))))</f>
        <v/>
      </c>
      <c r="DY330" s="232" t="str">
        <f t="array" ref="DY330">IF(BJ330="","",
IF(INDEX(Settings!$H:$H,MATCH(DY$1,Settings!$G:$G,0))=TRUE,
100-100*(BJ330-MINIFS(BJ:BJ,$E:$E,$E330))/(MAXIFS(BJ:BJ,$E:$E,$E330)-MINIFS(BJ:BJ,$E:$E,$E330)),
100*(BJ330-MINIFS(BJ:BJ,$E:$E,$E330))/(MAXIFS(BJ:BJ,$E:$E,$E330)-MINIFS(BJ:BJ,$E:$E,$E330))))</f>
        <v/>
      </c>
      <c r="DZ330" s="234"/>
      <c r="EA330" s="234"/>
      <c r="EB330" s="234" t="str">
        <f t="shared" si="8"/>
        <v/>
      </c>
      <c r="EC330" s="234" t="str">
        <f t="shared" si="9"/>
        <v/>
      </c>
      <c r="ED330" s="234" t="str">
        <f t="shared" si="10"/>
        <v/>
      </c>
      <c r="EE330" s="234" t="str">
        <f t="shared" si="11"/>
        <v/>
      </c>
      <c r="EF330" s="234" t="str">
        <f t="shared" si="12"/>
        <v/>
      </c>
      <c r="EG330" s="234" t="str">
        <f t="shared" si="13"/>
        <v/>
      </c>
      <c r="EH330" s="234"/>
      <c r="EI330" s="234"/>
      <c r="EJ330" s="234"/>
      <c r="EK330" s="234"/>
      <c r="EL330" s="234"/>
      <c r="EM330" s="234"/>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3" t="str">
        <f t="shared" si="14"/>
        <v/>
      </c>
      <c r="N331" s="49"/>
      <c r="O331" s="49"/>
      <c r="P331" s="49"/>
      <c r="Q331" s="49"/>
      <c r="R331" s="49"/>
      <c r="S331" s="222" t="str">
        <f>IFERROR(VLOOKUP(AF331, 'YOYO IR Scores'!A:C, 3, FALSE), "")
</f>
        <v/>
      </c>
      <c r="T331" s="49"/>
      <c r="U331" s="49"/>
      <c r="V331" s="49"/>
      <c r="W331" s="49"/>
      <c r="X331" s="224" t="str">
        <f t="shared" si="4"/>
        <v/>
      </c>
      <c r="Y331" s="225" t="str">
        <f t="shared" si="5"/>
        <v/>
      </c>
      <c r="Z331" s="225" t="str">
        <f t="shared" si="6"/>
        <v/>
      </c>
      <c r="AA331" s="224" t="str">
        <f t="shared" si="7"/>
        <v/>
      </c>
      <c r="AB331" s="223"/>
      <c r="AC331" s="223"/>
      <c r="AD331" s="223"/>
      <c r="AE331" s="223" t="str">
        <f>IFERROR(VLOOKUP(AF331, 'YOYO IR Scores'!A:C, 2, FALSE), "")</f>
        <v/>
      </c>
      <c r="AF331" s="223"/>
      <c r="AG331" s="223"/>
      <c r="AH331" s="223"/>
      <c r="AI331" s="223"/>
      <c r="AJ331" s="223"/>
      <c r="AK331" s="223"/>
      <c r="AL331" s="223"/>
      <c r="AM331" s="223"/>
      <c r="AN331" s="223"/>
      <c r="AO331" s="223"/>
      <c r="AP331" s="223"/>
      <c r="AQ331" s="223"/>
      <c r="AR331" s="223"/>
      <c r="AS331" s="223"/>
      <c r="AT331" s="223"/>
      <c r="AU331" s="223"/>
      <c r="AV331" s="223"/>
      <c r="AW331" s="223"/>
      <c r="AX331" s="223"/>
      <c r="AY331" s="223"/>
      <c r="AZ331" s="223"/>
      <c r="BA331" s="223"/>
      <c r="BB331" s="223"/>
      <c r="BC331" s="223"/>
      <c r="BD331" s="223"/>
      <c r="BE331" s="223"/>
      <c r="BF331" s="223"/>
      <c r="BG331" s="223"/>
      <c r="BH331" s="223"/>
      <c r="BI331" s="223"/>
      <c r="BJ331" s="223"/>
      <c r="BK331" s="223" t="str">
        <f t="array" ref="BK331">IF(J331="","",
IF(INDEX(Settings!$H:$H,MATCH(BY$1,Settings!$G:$G,0))=TRUE,
100-100*(J331-MIN(J:J))/(MAX(J:J)-MIN(J:J)),
100*(J331-MIN(J:J))/(MAX(J:J)-MIN(J:J))))</f>
        <v/>
      </c>
      <c r="BL331" s="223" t="str">
        <f t="array" ref="BL331">IF(J331="","",
IF(INDEX(Settings!$H:$H,MATCH(BY$1,Settings!$G:$G,0))=TRUE,
100-100*(J331-MINIFS(J:J,$E:$E,$E331))/(MAXIFS(J:J,$E:$E,$E331)-MINIFS(J:J,$E:$E,$E331)),
100*(J331-MINIFS(J:J,$E:$E,$E331))/(MAXIFS(J:J,$E:$E,$E331)-MINIFS(J:J,$E:$E,$E331))))</f>
        <v/>
      </c>
      <c r="BM331" s="223"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4" t="str">
        <f t="array" ref="BQ331">IF(J331="","",
IF(INDEX(Settings!$H:$H,MATCH(BY$1,Settings!$G:$G,0))=TRUE,
-1*(J331-AVERAGE(J:J))/STDEV(J:J),
(J331-AVERAGE(J:J))/STDEV(J:J)))</f>
        <v/>
      </c>
      <c r="BR331" s="224" t="str">
        <f>IFERROR(__xludf.DUMMYFUNCTION("IF(J331="""","""",
IF(INDEX(Settings!$H:$H,MATCH(BY$1,Settings!$G:$G,0))=TRUE,
-1*(J331-AVERAGEIFS(J:J,$E:$E,$E331))/STDEV(FILTER(J:J,$E:$E=$E331)),
(J331-AVERAGEIFS(J:J,$E:$E,$E331))/STDEV(FILTER(J:J,$E:$E=$E331))))"),"")</f>
        <v/>
      </c>
      <c r="BS331" s="224"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3" t="str">
        <f t="array" ref="BY331">IF(J331="","",
IF(INDEX(Settings!$H:$H,MATCH(BY$1,Settings!$G:$G,0))=TRUE,
100-100*(J331-MINIFS(J:J,$E:$E,$E331))/(MAXIFS(J:J,$E:$E,$E331)-MINIFS(J:J,$E:$E,$E331)),
100*(J331-MINIFS(J:J,$E:$E,$E331))/(MAXIFS(J:J,$E:$E,$E331)-MINIFS(J:J,$E:$E,$E331))))</f>
        <v/>
      </c>
      <c r="BZ331" s="223" t="str">
        <f t="array" ref="BZ331">IF(K331="","",
IF(INDEX(Settings!$H:$H,MATCH(BZ$1,Settings!$G:$G,0))=TRUE,
100-100*(K331-MINIFS(K:K,$E:$E,$E331))/(MAXIFS(K:K,$E:$E,$E331)-MINIFS(K:K,$E:$E,$E331)),
100*(K331-MINIFS(K:K,$E:$E,$E331))/(MAXIFS(K:K,$E:$E,$E331)-MINIFS(K:K,$E:$E,$E331))))</f>
        <v/>
      </c>
      <c r="CA331" s="223" t="str">
        <f t="array" ref="CA331">IF(L331="","",
IF(INDEX(Settings!$H:$H,MATCH(CA$1,Settings!$G:$G,0))=TRUE,
100-100*(L331-MINIFS(L:L,$E:$E,$E331))/(MAXIFS(L:L,$E:$E,$E331)-MINIFS(L:L,$E:$E,$E331)),
100*(L331-MINIFS(L:L,$E:$E,$E331))/(MAXIFS(L:L,$E:$E,$E331)-MINIFS(L:L,$E:$E,$E331))))</f>
        <v/>
      </c>
      <c r="CB331" s="223" t="str">
        <f t="array" ref="CB331">IF(M331="","",
IF(INDEX(Settings!$H:$H,MATCH(CB$1,Settings!$G:$G,0))=TRUE,
100-100*(M331-MINIFS(M:M,$E:$E,$E331))/(MAXIFS(M:M,$E:$E,$E331)-MINIFS(M:M,$E:$E,$E331)),
100*(M331-MINIFS(M:M,$E:$E,$E331))/(MAXIFS(M:M,$E:$E,$E331)-MINIFS(M:M,$E:$E,$E331))))</f>
        <v/>
      </c>
      <c r="CC331" s="223" t="str">
        <f t="array" ref="CC331">IF(N331="","",
IF(INDEX(Settings!$H:$H,MATCH(CC$1,Settings!$G:$G,0))=TRUE,
100-100*(N331-MINIFS(N:N,$E:$E,$E331))/(MAXIFS(N:N,$E:$E,$E331)-MINIFS(N:N,$E:$E,$E331)),
100*(N331-MINIFS(N:N,$E:$E,$E331))/(MAXIFS(N:N,$E:$E,$E331)-MINIFS(N:N,$E:$E,$E331))))</f>
        <v/>
      </c>
      <c r="CD331" s="223" t="str">
        <f t="array" ref="CD331">IF(O331="","",
IF(INDEX(Settings!$H:$H,MATCH(CD$1,Settings!$G:$G,0))=TRUE,
100-100*(O331-MINIFS(O:O,$E:$E,$E331))/(MAXIFS(O:O,$E:$E,$E331)-MINIFS(O:O,$E:$E,$E331)),
100*(O331-MINIFS(O:O,$E:$E,$E331))/(MAXIFS(O:O,$E:$E,$E331)-MINIFS(O:O,$E:$E,$E331))))</f>
        <v/>
      </c>
      <c r="CE331" s="223" t="str">
        <f t="array" ref="CE331">IF(P331="","",
IF(INDEX(Settings!$H:$H,MATCH(CE$1,Settings!$G:$G,0))=TRUE,
100-100*(P331-MINIFS(P:P,$E:$E,$E331))/(MAXIFS(P:P,$E:$E,$E331)-MINIFS(P:P,$E:$E,$E331)),
100*(P331-MINIFS(P:P,$E:$E,$E331))/(MAXIFS(P:P,$E:$E,$E331)-MINIFS(P:P,$E:$E,$E331))))</f>
        <v/>
      </c>
      <c r="CF331" s="223" t="str">
        <f t="array" ref="CF331">IF(Q331="","",
IF(INDEX(Settings!$H:$H,MATCH(CF$1,Settings!$G:$G,0))=TRUE,
100-100*(Q331-MINIFS(Q:Q,$E:$E,$E331))/(MAXIFS(Q:Q,$E:$E,$E331)-MINIFS(Q:Q,$E:$E,$E331)),
100*(Q331-MINIFS(Q:Q,$E:$E,$E331))/(MAXIFS(Q:Q,$E:$E,$E331)-MINIFS(Q:Q,$E:$E,$E331))))</f>
        <v/>
      </c>
      <c r="CG331" s="223" t="str">
        <f t="array" ref="CG331">IF(R331="","",
IF(INDEX(Settings!$H:$H,MATCH(CG$1,Settings!$G:$G,0))=TRUE,
100-100*(R331-MINIFS(R:R,$E:$E,$E331))/(MAXIFS(R:R,$E:$E,$E331)-MINIFS(R:R,$E:$E,$E331)),
100*(R331-MINIFS(R:R,$E:$E,$E331))/(MAXIFS(R:R,$E:$E,$E331)-MINIFS(R:R,$E:$E,$E331))))</f>
        <v/>
      </c>
      <c r="CH331" s="223" t="str">
        <f t="array" ref="CH331">IF(S331="","",
IF(INDEX(Settings!$H:$H,MATCH(CH$1,Settings!$G:$G,0))=TRUE,
100-100*(S331-MINIFS(S:S,$E:$E,$E331))/(MAXIFS(S:S,$E:$E,$E331)-MINIFS(S:S,$E:$E,$E331)),
100*(S331-MINIFS(S:S,$E:$E,$E331))/(MAXIFS(S:S,$E:$E,$E331)-MINIFS(S:S,$E:$E,$E331))))</f>
        <v/>
      </c>
      <c r="CI331" s="223" t="str">
        <f t="array" ref="CI331">IF(T331="","",
IF(INDEX(Settings!$H:$H,MATCH(CI$1,Settings!$G:$G,0))=TRUE,
100-100*(T331-MINIFS(T:T,$E:$E,$E331))/(MAXIFS(T:T,$E:$E,$E331)-MINIFS(T:T,$E:$E,$E331)),
100*(T331-MINIFS(T:T,$E:$E,$E331))/(MAXIFS(T:T,$E:$E,$E331)-MINIFS(T:T,$E:$E,$E331))))</f>
        <v/>
      </c>
      <c r="CJ331" s="223" t="str">
        <f t="array" ref="CJ331">IF(U331="","",
IF(INDEX(Settings!$H:$H,MATCH(CJ$1,Settings!$G:$G,0))=TRUE,
100-100*(U331-MINIFS(U:U,$E:$E,$E331))/(MAXIFS(U:U,$E:$E,$E331)-MINIFS(U:U,$E:$E,$E331)),
100*(U331-MINIFS(U:U,$E:$E,$E331))/(MAXIFS(U:U,$E:$E,$E331)-MINIFS(U:U,$E:$E,$E331))))</f>
        <v/>
      </c>
      <c r="CK331" s="223" t="str">
        <f t="array" ref="CK331">IF(V331="","",
IF(INDEX(Settings!$H:$H,MATCH(CK$1,Settings!$G:$G,0))=TRUE,
100-100*(V331-MINIFS(V:V,$E:$E,$E331))/(MAXIFS(V:V,$E:$E,$E331)-MINIFS(V:V,$E:$E,$E331)),
100*(V331-MINIFS(V:V,$E:$E,$E331))/(MAXIFS(V:V,$E:$E,$E331)-MINIFS(V:V,$E:$E,$E331))))</f>
        <v/>
      </c>
      <c r="CL331" s="223" t="str">
        <f t="array" ref="CL331">IF(W331="","",
IF(INDEX(Settings!$H:$H,MATCH(CL$1,Settings!$G:$G,0))=TRUE,
100-100*(W331-MINIFS(W:W,$E:$E,$E331))/(MAXIFS(W:W,$E:$E,$E331)-MINIFS(W:W,$E:$E,$E331)),
100*(W331-MINIFS(W:W,$E:$E,$E331))/(MAXIFS(W:W,$E:$E,$E331)-MINIFS(W:W,$E:$E,$E331))))</f>
        <v/>
      </c>
      <c r="CM331" s="223" t="str">
        <f t="array" ref="CM331">IF(X331="","",
IF(INDEX(Settings!$H:$H,MATCH(CM$1,Settings!$G:$G,0))=TRUE,
100-100*(X331-MINIFS(X:X,$E:$E,$E331))/(MAXIFS(X:X,$E:$E,$E331)-MINIFS(X:X,$E:$E,$E331)),
100*(X331-MINIFS(X:X,$E:$E,$E331))/(MAXIFS(X:X,$E:$E,$E331)-MINIFS(X:X,$E:$E,$E331))))</f>
        <v/>
      </c>
      <c r="CN331" s="223" t="str">
        <f t="array" ref="CN331">IF(Y331="","",
IF(INDEX(Settings!$H:$H,MATCH(CN$1,Settings!$G:$G,0))=TRUE,
100-100*(Y331-MINIFS(Y:Y,$E:$E,$E331))/(MAXIFS(Y:Y,$E:$E,$E331)-MINIFS(Y:Y,$E:$E,$E331)),
100*(Y331-MINIFS(Y:Y,$E:$E,$E331))/(MAXIFS(Y:Y,$E:$E,$E331)-MINIFS(Y:Y,$E:$E,$E331))))</f>
        <v/>
      </c>
      <c r="CO331" s="223" t="str">
        <f t="array" ref="CO331">IF(Z331="","",
IF(INDEX(Settings!$H:$H,MATCH(CO$1,Settings!$G:$G,0))=TRUE,
100-100*(Z331-MINIFS(Z:Z,$E:$E,$E331))/(MAXIFS(Z:Z,$E:$E,$E331)-MINIFS(Z:Z,$E:$E,$E331)),
100*(Z331-MINIFS(Z:Z,$E:$E,$E331))/(MAXIFS(Z:Z,$E:$E,$E331)-MINIFS(Z:Z,$E:$E,$E331))))</f>
        <v/>
      </c>
      <c r="CP331" s="223" t="str">
        <f t="array" ref="CP331">IF(AA331="","",
IF(INDEX(Settings!$H:$H,MATCH(CP$1,Settings!$G:$G,0))=TRUE,
100-100*(AA331-MINIFS(AA:AA,$E:$E,$E331))/(MAXIFS(AA:AA,$E:$E,$E331)-MINIFS(AA:AA,$E:$E,$E331)),
100*(AA331-MINIFS(AA:AA,$E:$E,$E331))/(MAXIFS(AA:AA,$E:$E,$E331)-MINIFS(AA:AA,$E:$E,$E331))))</f>
        <v/>
      </c>
      <c r="CQ331" s="223" t="str">
        <f t="array" ref="CQ331">IF(AB331="","",
IF(INDEX(Settings!$H:$H,MATCH(CQ$1,Settings!$G:$G,0))=TRUE,
100-100*(AB331-MINIFS(AB:AB,$E:$E,$E331))/(MAXIFS(AB:AB,$E:$E,$E331)-MINIFS(AB:AB,$E:$E,$E331)),
100*(AB331-MINIFS(AB:AB,$E:$E,$E331))/(MAXIFS(AB:AB,$E:$E,$E331)-MINIFS(AB:AB,$E:$E,$E331))))</f>
        <v/>
      </c>
      <c r="CR331" s="223" t="str">
        <f t="array" ref="CR331">IF(AC331="","",
IF(INDEX(Settings!$H:$H,MATCH(CR$1,Settings!$G:$G,0))=TRUE,
100-100*(AC331-MINIFS(AC:AC,$E:$E,$E331))/(MAXIFS(AC:AC,$E:$E,$E331)-MINIFS(AC:AC,$E:$E,$E331)),
100*(AC331-MINIFS(AC:AC,$E:$E,$E331))/(MAXIFS(AC:AC,$E:$E,$E331)-MINIFS(AC:AC,$E:$E,$E331))))</f>
        <v/>
      </c>
      <c r="CS331" s="223" t="str">
        <f t="array" ref="CS331">IF(AD331="","",
IF(INDEX(Settings!$H:$H,MATCH(CS$1,Settings!$G:$G,0))=TRUE,
100-100*(AD331-MINIFS(AD:AD,$E:$E,$E331))/(MAXIFS(AD:AD,$E:$E,$E331)-MINIFS(AD:AD,$E:$E,$E331)),
100*(AD331-MINIFS(AD:AD,$E:$E,$E331))/(MAXIFS(AD:AD,$E:$E,$E331)-MINIFS(AD:AD,$E:$E,$E331))))</f>
        <v/>
      </c>
      <c r="CT331" s="223" t="str">
        <f t="array" ref="CT331">IF(AE331="","",
IF(INDEX(Settings!$H:$H,MATCH(CT$1,Settings!$G:$G,0))=TRUE,
100-100*(AE331-MINIFS(AE:AE,$E:$E,$E331))/(MAXIFS(AE:AE,$E:$E,$E331)-MINIFS(AE:AE,$E:$E,$E331)),
100*(AE331-MINIFS(AE:AE,$E:$E,$E331))/(MAXIFS(AE:AE,$E:$E,$E331)-MINIFS(AE:AE,$E:$E,$E331))))</f>
        <v/>
      </c>
      <c r="CU331" s="223" t="str">
        <f t="array" ref="CU331">IF(AF331="","",
IF(INDEX(Settings!$H:$H,MATCH(CU$1,Settings!$G:$G,0))=TRUE,
100-100*(AF331-MINIFS(AF:AF,$E:$E,$E331))/(MAXIFS(AF:AF,$E:$E,$E331)-MINIFS(AF:AF,$E:$E,$E331)),
100*(AF331-MINIFS(AF:AF,$E:$E,$E331))/(MAXIFS(AF:AF,$E:$E,$E331)-MINIFS(AF:AF,$E:$E,$E331))))</f>
        <v/>
      </c>
      <c r="CV331" s="223" t="str">
        <f t="array" ref="CV331">IF(AG331="","",
IF(INDEX(Settings!$H:$H,MATCH(CV$1,Settings!$G:$G,0))=TRUE,
100-100*(AG331-MINIFS(AG:AG,$E:$E,$E331))/(MAXIFS(AG:AG,$E:$E,$E331)-MINIFS(AG:AG,$E:$E,$E331)),
100*(AG331-MINIFS(AG:AG,$E:$E,$E331))/(MAXIFS(AG:AG,$E:$E,$E331)-MINIFS(AG:AG,$E:$E,$E331))))</f>
        <v/>
      </c>
      <c r="CW331" s="223" t="str">
        <f t="array" ref="CW331">IF(AH331="","",
IF(INDEX(Settings!$H:$H,MATCH(CW$1,Settings!$G:$G,0))=TRUE,
100-100*(AH331-MINIFS(AH:AH,$E:$E,$E331))/(MAXIFS(AH:AH,$E:$E,$E331)-MINIFS(AH:AH,$E:$E,$E331)),
100*(AH331-MINIFS(AH:AH,$E:$E,$E331))/(MAXIFS(AH:AH,$E:$E,$E331)-MINIFS(AH:AH,$E:$E,$E331))))</f>
        <v/>
      </c>
      <c r="CX331" s="223" t="str">
        <f t="array" ref="CX331">IF(AI331="","",
IF(INDEX(Settings!$H:$H,MATCH(CX$1,Settings!$G:$G,0))=TRUE,
100-100*(AI331-MINIFS(AI:AI,$E:$E,$E331))/(MAXIFS(AI:AI,$E:$E,$E331)-MINIFS(AI:AI,$E:$E,$E331)),
100*(AI331-MINIFS(AI:AI,$E:$E,$E331))/(MAXIFS(AI:AI,$E:$E,$E331)-MINIFS(AI:AI,$E:$E,$E331))))</f>
        <v/>
      </c>
      <c r="CY331" s="223" t="str">
        <f t="array" ref="CY331">IF(AJ331="","",
IF(INDEX(Settings!$H:$H,MATCH(CY$1,Settings!$G:$G,0))=TRUE,
100-100*(AJ331-MINIFS(AJ:AJ,$E:$E,$E331))/(MAXIFS(AJ:AJ,$E:$E,$E331)-MINIFS(AJ:AJ,$E:$E,$E331)),
100*(AJ331-MINIFS(AJ:AJ,$E:$E,$E331))/(MAXIFS(AJ:AJ,$E:$E,$E331)-MINIFS(AJ:AJ,$E:$E,$E331))))</f>
        <v/>
      </c>
      <c r="CZ331" s="223" t="str">
        <f t="array" ref="CZ331">IF(AK331="","",
IF(INDEX(Settings!$H:$H,MATCH(CZ$1,Settings!$G:$G,0))=TRUE,
100-100*(AK331-MINIFS(AK:AK,$E:$E,$E331))/(MAXIFS(AK:AK,$E:$E,$E331)-MINIFS(AK:AK,$E:$E,$E331)),
100*(AK331-MINIFS(AK:AK,$E:$E,$E331))/(MAXIFS(AK:AK,$E:$E,$E331)-MINIFS(AK:AK,$E:$E,$E331))))</f>
        <v/>
      </c>
      <c r="DA331" s="223" t="str">
        <f t="array" ref="DA331">IF(AL331="","",
IF(INDEX(Settings!$H:$H,MATCH(DA$1,Settings!$G:$G,0))=TRUE,
100-100*(AL331-MINIFS(AL:AL,$E:$E,$E331))/(MAXIFS(AL:AL,$E:$E,$E331)-MINIFS(AL:AL,$E:$E,$E331)),
100*(AL331-MINIFS(AL:AL,$E:$E,$E331))/(MAXIFS(AL:AL,$E:$E,$E331)-MINIFS(AL:AL,$E:$E,$E331))))</f>
        <v/>
      </c>
      <c r="DB331" s="223" t="str">
        <f t="array" ref="DB331">IF(AM331="","",
IF(INDEX(Settings!$H:$H,MATCH(DB$1,Settings!$G:$G,0))=TRUE,
100-100*(AM331-MINIFS(AM:AM,$E:$E,$E331))/(MAXIFS(AM:AM,$E:$E,$E331)-MINIFS(AM:AM,$E:$E,$E331)),
100*(AM331-MINIFS(AM:AM,$E:$E,$E331))/(MAXIFS(AM:AM,$E:$E,$E331)-MINIFS(AM:AM,$E:$E,$E331))))</f>
        <v/>
      </c>
      <c r="DC331" s="223" t="str">
        <f t="array" ref="DC331">IF(AN331="","",
IF(INDEX(Settings!$H:$H,MATCH(DC$1,Settings!$G:$G,0))=TRUE,
100-100*(AN331-MINIFS(AN:AN,$E:$E,$E331))/(MAXIFS(AN:AN,$E:$E,$E331)-MINIFS(AN:AN,$E:$E,$E331)),
100*(AN331-MINIFS(AN:AN,$E:$E,$E331))/(MAXIFS(AN:AN,$E:$E,$E331)-MINIFS(AN:AN,$E:$E,$E331))))</f>
        <v/>
      </c>
      <c r="DD331" s="223" t="str">
        <f t="array" ref="DD331">IF(AO331="","",
IF(INDEX(Settings!$H:$H,MATCH(DD$1,Settings!$G:$G,0))=TRUE,
100-100*(AO331-MINIFS(AO:AO,$E:$E,$E331))/(MAXIFS(AO:AO,$E:$E,$E331)-MINIFS(AO:AO,$E:$E,$E331)),
100*(AO331-MINIFS(AO:AO,$E:$E,$E331))/(MAXIFS(AO:AO,$E:$E,$E331)-MINIFS(AO:AO,$E:$E,$E331))))</f>
        <v/>
      </c>
      <c r="DE331" s="223" t="str">
        <f t="array" ref="DE331">IF(AP331="","",
IF(INDEX(Settings!$H:$H,MATCH(DE$1,Settings!$G:$G,0))=TRUE,
100-100*(AP331-MINIFS(AP:AP,$E:$E,$E331))/(MAXIFS(AP:AP,$E:$E,$E331)-MINIFS(AP:AP,$E:$E,$E331)),
100*(AP331-MINIFS(AP:AP,$E:$E,$E331))/(MAXIFS(AP:AP,$E:$E,$E331)-MINIFS(AP:AP,$E:$E,$E331))))</f>
        <v/>
      </c>
      <c r="DF331" s="223" t="str">
        <f t="array" ref="DF331">IF(AQ331="","",
IF(INDEX(Settings!$H:$H,MATCH(DF$1,Settings!$G:$G,0))=TRUE,
100-100*(AQ331-MINIFS(AQ:AQ,$E:$E,$E331))/(MAXIFS(AQ:AQ,$E:$E,$E331)-MINIFS(AQ:AQ,$E:$E,$E331)),
100*(AQ331-MINIFS(AQ:AQ,$E:$E,$E331))/(MAXIFS(AQ:AQ,$E:$E,$E331)-MINIFS(AQ:AQ,$E:$E,$E331))))</f>
        <v/>
      </c>
      <c r="DG331" s="223" t="str">
        <f t="array" ref="DG331">IF(AR331="","",
IF(INDEX(Settings!$H:$H,MATCH(DG$1,Settings!$G:$G,0))=TRUE,
100-100*(AR331-MINIFS(AR:AR,$E:$E,$E331))/(MAXIFS(AR:AR,$E:$E,$E331)-MINIFS(AR:AR,$E:$E,$E331)),
100*(AR331-MINIFS(AR:AR,$E:$E,$E331))/(MAXIFS(AR:AR,$E:$E,$E331)-MINIFS(AR:AR,$E:$E,$E331))))</f>
        <v/>
      </c>
      <c r="DH331" s="223" t="str">
        <f t="array" ref="DH331">IF(AS331="","",
IF(INDEX(Settings!$H:$H,MATCH(DH$1,Settings!$G:$G,0))=TRUE,
100-100*(AS331-MINIFS(AS:AS,$E:$E,$E331))/(MAXIFS(AS:AS,$E:$E,$E331)-MINIFS(AS:AS,$E:$E,$E331)),
100*(AS331-MINIFS(AS:AS,$E:$E,$E331))/(MAXIFS(AS:AS,$E:$E,$E331)-MINIFS(AS:AS,$E:$E,$E331))))</f>
        <v/>
      </c>
      <c r="DI331" s="223" t="str">
        <f t="array" ref="DI331">IF(AT331="","",
IF(INDEX(Settings!$H:$H,MATCH(DI$1,Settings!$G:$G,0))=TRUE,
100-100*(AT331-MINIFS(AT:AT,$E:$E,$E331))/(MAXIFS(AT:AT,$E:$E,$E331)-MINIFS(AT:AT,$E:$E,$E331)),
100*(AT331-MINIFS(AT:AT,$E:$E,$E331))/(MAXIFS(AT:AT,$E:$E,$E331)-MINIFS(AT:AT,$E:$E,$E331))))</f>
        <v/>
      </c>
      <c r="DJ331" s="223" t="str">
        <f t="array" ref="DJ331">IF(AU331="","",
IF(INDEX(Settings!$H:$H,MATCH(DJ$1,Settings!$G:$G,0))=TRUE,
100-100*(AU331-MINIFS(AU:AU,$E:$E,$E331))/(MAXIFS(AU:AU,$E:$E,$E331)-MINIFS(AU:AU,$E:$E,$E331)),
100*(AU331-MINIFS(AU:AU,$E:$E,$E331))/(MAXIFS(AU:AU,$E:$E,$E331)-MINIFS(AU:AU,$E:$E,$E331))))</f>
        <v/>
      </c>
      <c r="DK331" s="223" t="str">
        <f t="array" ref="DK331">IF(AV331="","",
IF(INDEX(Settings!$H:$H,MATCH(DK$1,Settings!$G:$G,0))=TRUE,
100-100*(AV331-MINIFS(AV:AV,$E:$E,$E331))/(MAXIFS(AV:AV,$E:$E,$E331)-MINIFS(AV:AV,$E:$E,$E331)),
100*(AV331-MINIFS(AV:AV,$E:$E,$E331))/(MAXIFS(AV:AV,$E:$E,$E331)-MINIFS(AV:AV,$E:$E,$E331))))</f>
        <v/>
      </c>
      <c r="DL331" s="223" t="str">
        <f t="array" ref="DL331">IF(AW331="","",
IF(INDEX(Settings!$H:$H,MATCH(DL$1,Settings!$G:$G,0))=TRUE,
100-100*(AW331-MINIFS(AW:AW,$E:$E,$E331))/(MAXIFS(AW:AW,$E:$E,$E331)-MINIFS(AW:AW,$E:$E,$E331)),
100*(AW331-MINIFS(AW:AW,$E:$E,$E331))/(MAXIFS(AW:AW,$E:$E,$E331)-MINIFS(AW:AW,$E:$E,$E331))))</f>
        <v/>
      </c>
      <c r="DM331" s="223" t="str">
        <f t="array" ref="DM331">IF(AX331="","",
IF(INDEX(Settings!$H:$H,MATCH(DM$1,Settings!$G:$G,0))=TRUE,
100-100*(AX331-MINIFS(AX:AX,$E:$E,$E331))/(MAXIFS(AX:AX,$E:$E,$E331)-MINIFS(AX:AX,$E:$E,$E331)),
100*(AX331-MINIFS(AX:AX,$E:$E,$E331))/(MAXIFS(AX:AX,$E:$E,$E331)-MINIFS(AX:AX,$E:$E,$E331))))</f>
        <v/>
      </c>
      <c r="DN331" s="223" t="str">
        <f t="array" ref="DN331">IF(AY331="","",
IF(INDEX(Settings!$H:$H,MATCH(DN$1,Settings!$G:$G,0))=TRUE,
100-100*(AY331-MINIFS(AY:AY,$E:$E,$E331))/(MAXIFS(AY:AY,$E:$E,$E331)-MINIFS(AY:AY,$E:$E,$E331)),
100*(AY331-MINIFS(AY:AY,$E:$E,$E331))/(MAXIFS(AY:AY,$E:$E,$E331)-MINIFS(AY:AY,$E:$E,$E331))))</f>
        <v/>
      </c>
      <c r="DO331" s="223" t="str">
        <f t="array" ref="DO331">IF(AZ331="","",
IF(INDEX(Settings!$H:$H,MATCH(DO$1,Settings!$G:$G,0))=TRUE,
100-100*(AZ331-MINIFS(AZ:AZ,$E:$E,$E331))/(MAXIFS(AZ:AZ,$E:$E,$E331)-MINIFS(AZ:AZ,$E:$E,$E331)),
100*(AZ331-MINIFS(AZ:AZ,$E:$E,$E331))/(MAXIFS(AZ:AZ,$E:$E,$E331)-MINIFS(AZ:AZ,$E:$E,$E331))))</f>
        <v/>
      </c>
      <c r="DP331" s="223" t="str">
        <f t="array" ref="DP331">IF(BA331="","",
IF(INDEX(Settings!$H:$H,MATCH(DP$1,Settings!$G:$G,0))=TRUE,
100-100*(BA331-MINIFS(BA:BA,$E:$E,$E331))/(MAXIFS(BA:BA,$E:$E,$E331)-MINIFS(BA:BA,$E:$E,$E331)),
100*(BA331-MINIFS(BA:BA,$E:$E,$E331))/(MAXIFS(BA:BA,$E:$E,$E331)-MINIFS(BA:BA,$E:$E,$E331))))</f>
        <v/>
      </c>
      <c r="DQ331" s="223" t="str">
        <f t="array" ref="DQ331">IF(BB331="","",
IF(INDEX(Settings!$H:$H,MATCH(DQ$1,Settings!$G:$G,0))=TRUE,
100-100*(BB331-MINIFS(BB:BB,$E:$E,$E331))/(MAXIFS(BB:BB,$E:$E,$E331)-MINIFS(BB:BB,$E:$E,$E331)),
100*(BB331-MINIFS(BB:BB,$E:$E,$E331))/(MAXIFS(BB:BB,$E:$E,$E331)-MINIFS(BB:BB,$E:$E,$E331))))</f>
        <v/>
      </c>
      <c r="DR331" s="223" t="str">
        <f t="array" ref="DR331">IF(BC331="","",
IF(INDEX(Settings!$H:$H,MATCH(DR$1,Settings!$G:$G,0))=TRUE,
100-100*(BC331-MINIFS(BC:BC,$E:$E,$E331))/(MAXIFS(BC:BC,$E:$E,$E331)-MINIFS(BC:BC,$E:$E,$E331)),
100*(BC331-MINIFS(BC:BC,$E:$E,$E331))/(MAXIFS(BC:BC,$E:$E,$E331)-MINIFS(BC:BC,$E:$E,$E331))))</f>
        <v/>
      </c>
      <c r="DS331" s="223" t="str">
        <f t="array" ref="DS331">IF(BD331="","",
IF(INDEX(Settings!$H:$H,MATCH(DS$1,Settings!$G:$G,0))=TRUE,
100-100*(BD331-MINIFS(BD:BD,$E:$E,$E331))/(MAXIFS(BD:BD,$E:$E,$E331)-MINIFS(BD:BD,$E:$E,$E331)),
100*(BD331-MINIFS(BD:BD,$E:$E,$E331))/(MAXIFS(BD:BD,$E:$E,$E331)-MINIFS(BD:BD,$E:$E,$E331))))</f>
        <v/>
      </c>
      <c r="DT331" s="223" t="str">
        <f t="array" ref="DT331">IF(BE331="","",
IF(INDEX(Settings!$H:$H,MATCH(DT$1,Settings!$G:$G,0))=TRUE,
100-100*(BE331-MINIFS(BE:BE,$E:$E,$E331))/(MAXIFS(BE:BE,$E:$E,$E331)-MINIFS(BE:BE,$E:$E,$E331)),
100*(BE331-MINIFS(BE:BE,$E:$E,$E331))/(MAXIFS(BE:BE,$E:$E,$E331)-MINIFS(BE:BE,$E:$E,$E331))))</f>
        <v/>
      </c>
      <c r="DU331" s="223" t="str">
        <f t="array" ref="DU331">IF(BF331="","",
IF(INDEX(Settings!$H:$H,MATCH(DU$1,Settings!$G:$G,0))=TRUE,
100-100*(BF331-MINIFS(BF:BF,$E:$E,$E331))/(MAXIFS(BF:BF,$E:$E,$E331)-MINIFS(BF:BF,$E:$E,$E331)),
100*(BF331-MINIFS(BF:BF,$E:$E,$E331))/(MAXIFS(BF:BF,$E:$E,$E331)-MINIFS(BF:BF,$E:$E,$E331))))</f>
        <v/>
      </c>
      <c r="DV331" s="223" t="str">
        <f t="array" ref="DV331">IF(BG331="","",
IF(INDEX(Settings!$H:$H,MATCH(DV$1,Settings!$G:$G,0))=TRUE,
100-100*(BG331-MINIFS(BG:BG,$E:$E,$E331))/(MAXIFS(BG:BG,$E:$E,$E331)-MINIFS(BG:BG,$E:$E,$E331)),
100*(BG331-MINIFS(BG:BG,$E:$E,$E331))/(MAXIFS(BG:BG,$E:$E,$E331)-MINIFS(BG:BG,$E:$E,$E331))))</f>
        <v/>
      </c>
      <c r="DW331" s="223" t="str">
        <f t="array" ref="DW331">IF(BH331="","",
IF(INDEX(Settings!$H:$H,MATCH(DW$1,Settings!$G:$G,0))=TRUE,
100-100*(BH331-MINIFS(BH:BH,$E:$E,$E331))/(MAXIFS(BH:BH,$E:$E,$E331)-MINIFS(BH:BH,$E:$E,$E331)),
100*(BH331-MINIFS(BH:BH,$E:$E,$E331))/(MAXIFS(BH:BH,$E:$E,$E331)-MINIFS(BH:BH,$E:$E,$E331))))</f>
        <v/>
      </c>
      <c r="DX331" s="223" t="str">
        <f t="array" ref="DX331">IF(BI331="","",
IF(INDEX(Settings!$H:$H,MATCH(DX$1,Settings!$G:$G,0))=TRUE,
100-100*(BI331-MINIFS(BI:BI,$E:$E,$E331))/(MAXIFS(BI:BI,$E:$E,$E331)-MINIFS(BI:BI,$E:$E,$E331)),
100*(BI331-MINIFS(BI:BI,$E:$E,$E331))/(MAXIFS(BI:BI,$E:$E,$E331)-MINIFS(BI:BI,$E:$E,$E331))))</f>
        <v/>
      </c>
      <c r="DY331" s="223" t="str">
        <f t="array" ref="DY331">IF(BJ331="","",
IF(INDEX(Settings!$H:$H,MATCH(DY$1,Settings!$G:$G,0))=TRUE,
100-100*(BJ331-MINIFS(BJ:BJ,$E:$E,$E331))/(MAXIFS(BJ:BJ,$E:$E,$E331)-MINIFS(BJ:BJ,$E:$E,$E331)),
100*(BJ331-MINIFS(BJ:BJ,$E:$E,$E331))/(MAXIFS(BJ:BJ,$E:$E,$E331)-MINIFS(BJ:BJ,$E:$E,$E331))))</f>
        <v/>
      </c>
      <c r="DZ331" s="225"/>
      <c r="EA331" s="225"/>
      <c r="EB331" s="225" t="str">
        <f t="shared" si="8"/>
        <v/>
      </c>
      <c r="EC331" s="225" t="str">
        <f t="shared" si="9"/>
        <v/>
      </c>
      <c r="ED331" s="225" t="str">
        <f t="shared" si="10"/>
        <v/>
      </c>
      <c r="EE331" s="225" t="str">
        <f t="shared" si="11"/>
        <v/>
      </c>
      <c r="EF331" s="225" t="str">
        <f t="shared" si="12"/>
        <v/>
      </c>
      <c r="EG331" s="225" t="str">
        <f t="shared" si="13"/>
        <v/>
      </c>
      <c r="EH331" s="225"/>
      <c r="EI331" s="225"/>
      <c r="EJ331" s="225"/>
      <c r="EK331" s="225"/>
      <c r="EL331" s="225"/>
      <c r="EM331" s="225"/>
    </row>
    <row r="332">
      <c r="A332" s="231"/>
      <c r="B332" s="231"/>
      <c r="C332" s="231"/>
      <c r="D332" s="231" t="str">
        <f t="array" ref="D332">IFERROR(INDEX(Profiles!$B:$B,MATCH($A332,Profiles!$A:$A,0)),"")</f>
        <v/>
      </c>
      <c r="E332" s="231"/>
      <c r="F332" s="231"/>
      <c r="G332" s="231"/>
      <c r="H332" s="231"/>
      <c r="I332" s="231" t="str">
        <f>IF(A332="","",IF(Settings!$N$3="DATE",F332&amp;": "&amp;TEXT(B332,"M/DD/YY"),F332&amp;": "&amp;H332))</f>
        <v/>
      </c>
      <c r="J332" s="231"/>
      <c r="K332" s="231"/>
      <c r="L332" s="231"/>
      <c r="M332" s="232" t="str">
        <f t="shared" si="14"/>
        <v/>
      </c>
      <c r="N332" s="231"/>
      <c r="O332" s="231"/>
      <c r="P332" s="231"/>
      <c r="Q332" s="231"/>
      <c r="R332" s="231"/>
      <c r="S332" s="230" t="str">
        <f>IFERROR(VLOOKUP(AF332, 'YOYO IR Scores'!A:C, 3, FALSE), "")
</f>
        <v/>
      </c>
      <c r="T332" s="231"/>
      <c r="U332" s="231"/>
      <c r="V332" s="231"/>
      <c r="W332" s="231"/>
      <c r="X332" s="233" t="str">
        <f t="shared" si="4"/>
        <v/>
      </c>
      <c r="Y332" s="234" t="str">
        <f t="shared" si="5"/>
        <v/>
      </c>
      <c r="Z332" s="234" t="str">
        <f t="shared" si="6"/>
        <v/>
      </c>
      <c r="AA332" s="233" t="str">
        <f t="shared" si="7"/>
        <v/>
      </c>
      <c r="AB332" s="232"/>
      <c r="AC332" s="232"/>
      <c r="AD332" s="232"/>
      <c r="AE332" s="232" t="str">
        <f>IFERROR(VLOOKUP(AF332, 'YOYO IR Scores'!A:C, 2, FALSE), "")</f>
        <v/>
      </c>
      <c r="AF332" s="232"/>
      <c r="AG332" s="232"/>
      <c r="AH332" s="232"/>
      <c r="AI332" s="232"/>
      <c r="AJ332" s="232"/>
      <c r="AK332" s="232"/>
      <c r="AL332" s="232"/>
      <c r="AM332" s="232"/>
      <c r="AN332" s="232"/>
      <c r="AO332" s="232"/>
      <c r="AP332" s="232"/>
      <c r="AQ332" s="232"/>
      <c r="AR332" s="232"/>
      <c r="AS332" s="232"/>
      <c r="AT332" s="232"/>
      <c r="AU332" s="232"/>
      <c r="AV332" s="232"/>
      <c r="AW332" s="232"/>
      <c r="AX332" s="232"/>
      <c r="AY332" s="232"/>
      <c r="AZ332" s="232"/>
      <c r="BA332" s="232"/>
      <c r="BB332" s="232"/>
      <c r="BC332" s="232"/>
      <c r="BD332" s="232"/>
      <c r="BE332" s="232"/>
      <c r="BF332" s="232"/>
      <c r="BG332" s="232"/>
      <c r="BH332" s="232"/>
      <c r="BI332" s="232"/>
      <c r="BJ332" s="232"/>
      <c r="BK332" s="232" t="str">
        <f t="array" ref="BK332">IF(J332="","",
IF(INDEX(Settings!$H:$H,MATCH(BY$1,Settings!$G:$G,0))=TRUE,
100-100*(J332-MIN(J:J))/(MAX(J:J)-MIN(J:J)),
100*(J332-MIN(J:J))/(MAX(J:J)-MIN(J:J))))</f>
        <v/>
      </c>
      <c r="BL332" s="232" t="str">
        <f t="array" ref="BL332">IF(J332="","",
IF(INDEX(Settings!$H:$H,MATCH(BY$1,Settings!$G:$G,0))=TRUE,
100-100*(J332-MINIFS(J:J,$E:$E,$E332))/(MAXIFS(J:J,$E:$E,$E332)-MINIFS(J:J,$E:$E,$E332)),
100*(J332-MINIFS(J:J,$E:$E,$E332))/(MAXIFS(J:J,$E:$E,$E332)-MINIFS(J:J,$E:$E,$E332))))</f>
        <v/>
      </c>
      <c r="BM332" s="232" t="str">
        <f t="array" ref="BM332">IF(J332="","",
IF(INDEX(Settings!$H:$H,MATCH(BY$1,Settings!$G:$G,0))=TRUE,
100-100*(J332-MINIFS(J:J,$E:$E,$E332,$I:$I,$I332))/(MAXIFS(J:J,$E:$E,$E332,$I:$I,$I332)-MINIFS(J:J,$E:$E,$E332,$I:$I,$I332)),
100*(J332-MINIFS(J:J,$E:$E,$E332,$I:$I,$I332))/(MAXIFS(J:J,$E:$E,$E332,$I:$I,$I332)-MINIFS(J:J,$E:$E,$E332,$I:$I,$I332))))</f>
        <v/>
      </c>
      <c r="BN332" s="231" t="str">
        <f t="array" ref="BN332">IF(J332="","",
IF(INDEX(Settings!$H:$H,MATCH(BY$1,Settings!$G:$G,0))=TRUE,
100-100*PERCENTRANK(J:J,J332),
100*PERCENTRANK(J:J,J332)))</f>
        <v/>
      </c>
      <c r="BO332" s="231" t="str">
        <f>IFERROR(__xludf.DUMMYFUNCTION("IF(J332="""","""",
IF(INDEX(Settings!$H:$H,MATCH(BY$1,Settings!$G:$G,0))=TRUE,
100-100*PERCENTRANK(FILTER(J:J,$E:$E=$E332),J332),
100*PERCENTRANK(FILTER(J:J,$E:$E=$E332),J332)))"),"")</f>
        <v/>
      </c>
      <c r="BP332" s="231" t="str">
        <f>IFERROR(__xludf.DUMMYFUNCTION("IF(J332="""","""",
IF(INDEX(Settings!$H:$H,MATCH(BY$1,Settings!$G:$G,0))=TRUE,
100-100*PERCENTRANK(FILTER(J:J,$E:$E=$E332,$I:$I=$I332),J332),
100*PERCENTRANK(FILTER(J:J,$E:$E=$E332,$I:$I=$I332),J332)))"),"")</f>
        <v/>
      </c>
      <c r="BQ332" s="233" t="str">
        <f t="array" ref="BQ332">IF(J332="","",
IF(INDEX(Settings!$H:$H,MATCH(BY$1,Settings!$G:$G,0))=TRUE,
-1*(J332-AVERAGE(J:J))/STDEV(J:J),
(J332-AVERAGE(J:J))/STDEV(J:J)))</f>
        <v/>
      </c>
      <c r="BR332" s="233" t="str">
        <f>IFERROR(__xludf.DUMMYFUNCTION("IF(J332="""","""",
IF(INDEX(Settings!$H:$H,MATCH(BY$1,Settings!$G:$G,0))=TRUE,
-1*(J332-AVERAGEIFS(J:J,$E:$E,$E332))/STDEV(FILTER(J:J,$E:$E=$E332)),
(J332-AVERAGEIFS(J:J,$E:$E,$E332))/STDEV(FILTER(J:J,$E:$E=$E332))))"),"")</f>
        <v/>
      </c>
      <c r="BS332" s="233"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1"/>
      <c r="BX332" s="231"/>
      <c r="BY332" s="232" t="str">
        <f t="array" ref="BY332">IF(J332="","",
IF(INDEX(Settings!$H:$H,MATCH(BY$1,Settings!$G:$G,0))=TRUE,
100-100*(J332-MINIFS(J:J,$E:$E,$E332))/(MAXIFS(J:J,$E:$E,$E332)-MINIFS(J:J,$E:$E,$E332)),
100*(J332-MINIFS(J:J,$E:$E,$E332))/(MAXIFS(J:J,$E:$E,$E332)-MINIFS(J:J,$E:$E,$E332))))</f>
        <v/>
      </c>
      <c r="BZ332" s="232" t="str">
        <f t="array" ref="BZ332">IF(K332="","",
IF(INDEX(Settings!$H:$H,MATCH(BZ$1,Settings!$G:$G,0))=TRUE,
100-100*(K332-MINIFS(K:K,$E:$E,$E332))/(MAXIFS(K:K,$E:$E,$E332)-MINIFS(K:K,$E:$E,$E332)),
100*(K332-MINIFS(K:K,$E:$E,$E332))/(MAXIFS(K:K,$E:$E,$E332)-MINIFS(K:K,$E:$E,$E332))))</f>
        <v/>
      </c>
      <c r="CA332" s="232" t="str">
        <f t="array" ref="CA332">IF(L332="","",
IF(INDEX(Settings!$H:$H,MATCH(CA$1,Settings!$G:$G,0))=TRUE,
100-100*(L332-MINIFS(L:L,$E:$E,$E332))/(MAXIFS(L:L,$E:$E,$E332)-MINIFS(L:L,$E:$E,$E332)),
100*(L332-MINIFS(L:L,$E:$E,$E332))/(MAXIFS(L:L,$E:$E,$E332)-MINIFS(L:L,$E:$E,$E332))))</f>
        <v/>
      </c>
      <c r="CB332" s="232" t="str">
        <f t="array" ref="CB332">IF(M332="","",
IF(INDEX(Settings!$H:$H,MATCH(CB$1,Settings!$G:$G,0))=TRUE,
100-100*(M332-MINIFS(M:M,$E:$E,$E332))/(MAXIFS(M:M,$E:$E,$E332)-MINIFS(M:M,$E:$E,$E332)),
100*(M332-MINIFS(M:M,$E:$E,$E332))/(MAXIFS(M:M,$E:$E,$E332)-MINIFS(M:M,$E:$E,$E332))))</f>
        <v/>
      </c>
      <c r="CC332" s="232" t="str">
        <f t="array" ref="CC332">IF(N332="","",
IF(INDEX(Settings!$H:$H,MATCH(CC$1,Settings!$G:$G,0))=TRUE,
100-100*(N332-MINIFS(N:N,$E:$E,$E332))/(MAXIFS(N:N,$E:$E,$E332)-MINIFS(N:N,$E:$E,$E332)),
100*(N332-MINIFS(N:N,$E:$E,$E332))/(MAXIFS(N:N,$E:$E,$E332)-MINIFS(N:N,$E:$E,$E332))))</f>
        <v/>
      </c>
      <c r="CD332" s="232" t="str">
        <f t="array" ref="CD332">IF(O332="","",
IF(INDEX(Settings!$H:$H,MATCH(CD$1,Settings!$G:$G,0))=TRUE,
100-100*(O332-MINIFS(O:O,$E:$E,$E332))/(MAXIFS(O:O,$E:$E,$E332)-MINIFS(O:O,$E:$E,$E332)),
100*(O332-MINIFS(O:O,$E:$E,$E332))/(MAXIFS(O:O,$E:$E,$E332)-MINIFS(O:O,$E:$E,$E332))))</f>
        <v/>
      </c>
      <c r="CE332" s="232" t="str">
        <f t="array" ref="CE332">IF(P332="","",
IF(INDEX(Settings!$H:$H,MATCH(CE$1,Settings!$G:$G,0))=TRUE,
100-100*(P332-MINIFS(P:P,$E:$E,$E332))/(MAXIFS(P:P,$E:$E,$E332)-MINIFS(P:P,$E:$E,$E332)),
100*(P332-MINIFS(P:P,$E:$E,$E332))/(MAXIFS(P:P,$E:$E,$E332)-MINIFS(P:P,$E:$E,$E332))))</f>
        <v/>
      </c>
      <c r="CF332" s="232" t="str">
        <f t="array" ref="CF332">IF(Q332="","",
IF(INDEX(Settings!$H:$H,MATCH(CF$1,Settings!$G:$G,0))=TRUE,
100-100*(Q332-MINIFS(Q:Q,$E:$E,$E332))/(MAXIFS(Q:Q,$E:$E,$E332)-MINIFS(Q:Q,$E:$E,$E332)),
100*(Q332-MINIFS(Q:Q,$E:$E,$E332))/(MAXIFS(Q:Q,$E:$E,$E332)-MINIFS(Q:Q,$E:$E,$E332))))</f>
        <v/>
      </c>
      <c r="CG332" s="232" t="str">
        <f t="array" ref="CG332">IF(R332="","",
IF(INDEX(Settings!$H:$H,MATCH(CG$1,Settings!$G:$G,0))=TRUE,
100-100*(R332-MINIFS(R:R,$E:$E,$E332))/(MAXIFS(R:R,$E:$E,$E332)-MINIFS(R:R,$E:$E,$E332)),
100*(R332-MINIFS(R:R,$E:$E,$E332))/(MAXIFS(R:R,$E:$E,$E332)-MINIFS(R:R,$E:$E,$E332))))</f>
        <v/>
      </c>
      <c r="CH332" s="232" t="str">
        <f t="array" ref="CH332">IF(S332="","",
IF(INDEX(Settings!$H:$H,MATCH(CH$1,Settings!$G:$G,0))=TRUE,
100-100*(S332-MINIFS(S:S,$E:$E,$E332))/(MAXIFS(S:S,$E:$E,$E332)-MINIFS(S:S,$E:$E,$E332)),
100*(S332-MINIFS(S:S,$E:$E,$E332))/(MAXIFS(S:S,$E:$E,$E332)-MINIFS(S:S,$E:$E,$E332))))</f>
        <v/>
      </c>
      <c r="CI332" s="232" t="str">
        <f t="array" ref="CI332">IF(T332="","",
IF(INDEX(Settings!$H:$H,MATCH(CI$1,Settings!$G:$G,0))=TRUE,
100-100*(T332-MINIFS(T:T,$E:$E,$E332))/(MAXIFS(T:T,$E:$E,$E332)-MINIFS(T:T,$E:$E,$E332)),
100*(T332-MINIFS(T:T,$E:$E,$E332))/(MAXIFS(T:T,$E:$E,$E332)-MINIFS(T:T,$E:$E,$E332))))</f>
        <v/>
      </c>
      <c r="CJ332" s="232" t="str">
        <f t="array" ref="CJ332">IF(U332="","",
IF(INDEX(Settings!$H:$H,MATCH(CJ$1,Settings!$G:$G,0))=TRUE,
100-100*(U332-MINIFS(U:U,$E:$E,$E332))/(MAXIFS(U:U,$E:$E,$E332)-MINIFS(U:U,$E:$E,$E332)),
100*(U332-MINIFS(U:U,$E:$E,$E332))/(MAXIFS(U:U,$E:$E,$E332)-MINIFS(U:U,$E:$E,$E332))))</f>
        <v/>
      </c>
      <c r="CK332" s="232" t="str">
        <f t="array" ref="CK332">IF(V332="","",
IF(INDEX(Settings!$H:$H,MATCH(CK$1,Settings!$G:$G,0))=TRUE,
100-100*(V332-MINIFS(V:V,$E:$E,$E332))/(MAXIFS(V:V,$E:$E,$E332)-MINIFS(V:V,$E:$E,$E332)),
100*(V332-MINIFS(V:V,$E:$E,$E332))/(MAXIFS(V:V,$E:$E,$E332)-MINIFS(V:V,$E:$E,$E332))))</f>
        <v/>
      </c>
      <c r="CL332" s="232" t="str">
        <f t="array" ref="CL332">IF(W332="","",
IF(INDEX(Settings!$H:$H,MATCH(CL$1,Settings!$G:$G,0))=TRUE,
100-100*(W332-MINIFS(W:W,$E:$E,$E332))/(MAXIFS(W:W,$E:$E,$E332)-MINIFS(W:W,$E:$E,$E332)),
100*(W332-MINIFS(W:W,$E:$E,$E332))/(MAXIFS(W:W,$E:$E,$E332)-MINIFS(W:W,$E:$E,$E332))))</f>
        <v/>
      </c>
      <c r="CM332" s="232" t="str">
        <f t="array" ref="CM332">IF(X332="","",
IF(INDEX(Settings!$H:$H,MATCH(CM$1,Settings!$G:$G,0))=TRUE,
100-100*(X332-MINIFS(X:X,$E:$E,$E332))/(MAXIFS(X:X,$E:$E,$E332)-MINIFS(X:X,$E:$E,$E332)),
100*(X332-MINIFS(X:X,$E:$E,$E332))/(MAXIFS(X:X,$E:$E,$E332)-MINIFS(X:X,$E:$E,$E332))))</f>
        <v/>
      </c>
      <c r="CN332" s="232" t="str">
        <f t="array" ref="CN332">IF(Y332="","",
IF(INDEX(Settings!$H:$H,MATCH(CN$1,Settings!$G:$G,0))=TRUE,
100-100*(Y332-MINIFS(Y:Y,$E:$E,$E332))/(MAXIFS(Y:Y,$E:$E,$E332)-MINIFS(Y:Y,$E:$E,$E332)),
100*(Y332-MINIFS(Y:Y,$E:$E,$E332))/(MAXIFS(Y:Y,$E:$E,$E332)-MINIFS(Y:Y,$E:$E,$E332))))</f>
        <v/>
      </c>
      <c r="CO332" s="232" t="str">
        <f t="array" ref="CO332">IF(Z332="","",
IF(INDEX(Settings!$H:$H,MATCH(CO$1,Settings!$G:$G,0))=TRUE,
100-100*(Z332-MINIFS(Z:Z,$E:$E,$E332))/(MAXIFS(Z:Z,$E:$E,$E332)-MINIFS(Z:Z,$E:$E,$E332)),
100*(Z332-MINIFS(Z:Z,$E:$E,$E332))/(MAXIFS(Z:Z,$E:$E,$E332)-MINIFS(Z:Z,$E:$E,$E332))))</f>
        <v/>
      </c>
      <c r="CP332" s="232" t="str">
        <f t="array" ref="CP332">IF(AA332="","",
IF(INDEX(Settings!$H:$H,MATCH(CP$1,Settings!$G:$G,0))=TRUE,
100-100*(AA332-MINIFS(AA:AA,$E:$E,$E332))/(MAXIFS(AA:AA,$E:$E,$E332)-MINIFS(AA:AA,$E:$E,$E332)),
100*(AA332-MINIFS(AA:AA,$E:$E,$E332))/(MAXIFS(AA:AA,$E:$E,$E332)-MINIFS(AA:AA,$E:$E,$E332))))</f>
        <v/>
      </c>
      <c r="CQ332" s="232" t="str">
        <f t="array" ref="CQ332">IF(AB332="","",
IF(INDEX(Settings!$H:$H,MATCH(CQ$1,Settings!$G:$G,0))=TRUE,
100-100*(AB332-MINIFS(AB:AB,$E:$E,$E332))/(MAXIFS(AB:AB,$E:$E,$E332)-MINIFS(AB:AB,$E:$E,$E332)),
100*(AB332-MINIFS(AB:AB,$E:$E,$E332))/(MAXIFS(AB:AB,$E:$E,$E332)-MINIFS(AB:AB,$E:$E,$E332))))</f>
        <v/>
      </c>
      <c r="CR332" s="232" t="str">
        <f t="array" ref="CR332">IF(AC332="","",
IF(INDEX(Settings!$H:$H,MATCH(CR$1,Settings!$G:$G,0))=TRUE,
100-100*(AC332-MINIFS(AC:AC,$E:$E,$E332))/(MAXIFS(AC:AC,$E:$E,$E332)-MINIFS(AC:AC,$E:$E,$E332)),
100*(AC332-MINIFS(AC:AC,$E:$E,$E332))/(MAXIFS(AC:AC,$E:$E,$E332)-MINIFS(AC:AC,$E:$E,$E332))))</f>
        <v/>
      </c>
      <c r="CS332" s="232" t="str">
        <f t="array" ref="CS332">IF(AD332="","",
IF(INDEX(Settings!$H:$H,MATCH(CS$1,Settings!$G:$G,0))=TRUE,
100-100*(AD332-MINIFS(AD:AD,$E:$E,$E332))/(MAXIFS(AD:AD,$E:$E,$E332)-MINIFS(AD:AD,$E:$E,$E332)),
100*(AD332-MINIFS(AD:AD,$E:$E,$E332))/(MAXIFS(AD:AD,$E:$E,$E332)-MINIFS(AD:AD,$E:$E,$E332))))</f>
        <v/>
      </c>
      <c r="CT332" s="232" t="str">
        <f t="array" ref="CT332">IF(AE332="","",
IF(INDEX(Settings!$H:$H,MATCH(CT$1,Settings!$G:$G,0))=TRUE,
100-100*(AE332-MINIFS(AE:AE,$E:$E,$E332))/(MAXIFS(AE:AE,$E:$E,$E332)-MINIFS(AE:AE,$E:$E,$E332)),
100*(AE332-MINIFS(AE:AE,$E:$E,$E332))/(MAXIFS(AE:AE,$E:$E,$E332)-MINIFS(AE:AE,$E:$E,$E332))))</f>
        <v/>
      </c>
      <c r="CU332" s="232" t="str">
        <f t="array" ref="CU332">IF(AF332="","",
IF(INDEX(Settings!$H:$H,MATCH(CU$1,Settings!$G:$G,0))=TRUE,
100-100*(AF332-MINIFS(AF:AF,$E:$E,$E332))/(MAXIFS(AF:AF,$E:$E,$E332)-MINIFS(AF:AF,$E:$E,$E332)),
100*(AF332-MINIFS(AF:AF,$E:$E,$E332))/(MAXIFS(AF:AF,$E:$E,$E332)-MINIFS(AF:AF,$E:$E,$E332))))</f>
        <v/>
      </c>
      <c r="CV332" s="232" t="str">
        <f t="array" ref="CV332">IF(AG332="","",
IF(INDEX(Settings!$H:$H,MATCH(CV$1,Settings!$G:$G,0))=TRUE,
100-100*(AG332-MINIFS(AG:AG,$E:$E,$E332))/(MAXIFS(AG:AG,$E:$E,$E332)-MINIFS(AG:AG,$E:$E,$E332)),
100*(AG332-MINIFS(AG:AG,$E:$E,$E332))/(MAXIFS(AG:AG,$E:$E,$E332)-MINIFS(AG:AG,$E:$E,$E332))))</f>
        <v/>
      </c>
      <c r="CW332" s="232" t="str">
        <f t="array" ref="CW332">IF(AH332="","",
IF(INDEX(Settings!$H:$H,MATCH(CW$1,Settings!$G:$G,0))=TRUE,
100-100*(AH332-MINIFS(AH:AH,$E:$E,$E332))/(MAXIFS(AH:AH,$E:$E,$E332)-MINIFS(AH:AH,$E:$E,$E332)),
100*(AH332-MINIFS(AH:AH,$E:$E,$E332))/(MAXIFS(AH:AH,$E:$E,$E332)-MINIFS(AH:AH,$E:$E,$E332))))</f>
        <v/>
      </c>
      <c r="CX332" s="232" t="str">
        <f t="array" ref="CX332">IF(AI332="","",
IF(INDEX(Settings!$H:$H,MATCH(CX$1,Settings!$G:$G,0))=TRUE,
100-100*(AI332-MINIFS(AI:AI,$E:$E,$E332))/(MAXIFS(AI:AI,$E:$E,$E332)-MINIFS(AI:AI,$E:$E,$E332)),
100*(AI332-MINIFS(AI:AI,$E:$E,$E332))/(MAXIFS(AI:AI,$E:$E,$E332)-MINIFS(AI:AI,$E:$E,$E332))))</f>
        <v/>
      </c>
      <c r="CY332" s="232" t="str">
        <f t="array" ref="CY332">IF(AJ332="","",
IF(INDEX(Settings!$H:$H,MATCH(CY$1,Settings!$G:$G,0))=TRUE,
100-100*(AJ332-MINIFS(AJ:AJ,$E:$E,$E332))/(MAXIFS(AJ:AJ,$E:$E,$E332)-MINIFS(AJ:AJ,$E:$E,$E332)),
100*(AJ332-MINIFS(AJ:AJ,$E:$E,$E332))/(MAXIFS(AJ:AJ,$E:$E,$E332)-MINIFS(AJ:AJ,$E:$E,$E332))))</f>
        <v/>
      </c>
      <c r="CZ332" s="232" t="str">
        <f t="array" ref="CZ332">IF(AK332="","",
IF(INDEX(Settings!$H:$H,MATCH(CZ$1,Settings!$G:$G,0))=TRUE,
100-100*(AK332-MINIFS(AK:AK,$E:$E,$E332))/(MAXIFS(AK:AK,$E:$E,$E332)-MINIFS(AK:AK,$E:$E,$E332)),
100*(AK332-MINIFS(AK:AK,$E:$E,$E332))/(MAXIFS(AK:AK,$E:$E,$E332)-MINIFS(AK:AK,$E:$E,$E332))))</f>
        <v/>
      </c>
      <c r="DA332" s="232" t="str">
        <f t="array" ref="DA332">IF(AL332="","",
IF(INDEX(Settings!$H:$H,MATCH(DA$1,Settings!$G:$G,0))=TRUE,
100-100*(AL332-MINIFS(AL:AL,$E:$E,$E332))/(MAXIFS(AL:AL,$E:$E,$E332)-MINIFS(AL:AL,$E:$E,$E332)),
100*(AL332-MINIFS(AL:AL,$E:$E,$E332))/(MAXIFS(AL:AL,$E:$E,$E332)-MINIFS(AL:AL,$E:$E,$E332))))</f>
        <v/>
      </c>
      <c r="DB332" s="232" t="str">
        <f t="array" ref="DB332">IF(AM332="","",
IF(INDEX(Settings!$H:$H,MATCH(DB$1,Settings!$G:$G,0))=TRUE,
100-100*(AM332-MINIFS(AM:AM,$E:$E,$E332))/(MAXIFS(AM:AM,$E:$E,$E332)-MINIFS(AM:AM,$E:$E,$E332)),
100*(AM332-MINIFS(AM:AM,$E:$E,$E332))/(MAXIFS(AM:AM,$E:$E,$E332)-MINIFS(AM:AM,$E:$E,$E332))))</f>
        <v/>
      </c>
      <c r="DC332" s="232" t="str">
        <f t="array" ref="DC332">IF(AN332="","",
IF(INDEX(Settings!$H:$H,MATCH(DC$1,Settings!$G:$G,0))=TRUE,
100-100*(AN332-MINIFS(AN:AN,$E:$E,$E332))/(MAXIFS(AN:AN,$E:$E,$E332)-MINIFS(AN:AN,$E:$E,$E332)),
100*(AN332-MINIFS(AN:AN,$E:$E,$E332))/(MAXIFS(AN:AN,$E:$E,$E332)-MINIFS(AN:AN,$E:$E,$E332))))</f>
        <v/>
      </c>
      <c r="DD332" s="232" t="str">
        <f t="array" ref="DD332">IF(AO332="","",
IF(INDEX(Settings!$H:$H,MATCH(DD$1,Settings!$G:$G,0))=TRUE,
100-100*(AO332-MINIFS(AO:AO,$E:$E,$E332))/(MAXIFS(AO:AO,$E:$E,$E332)-MINIFS(AO:AO,$E:$E,$E332)),
100*(AO332-MINIFS(AO:AO,$E:$E,$E332))/(MAXIFS(AO:AO,$E:$E,$E332)-MINIFS(AO:AO,$E:$E,$E332))))</f>
        <v/>
      </c>
      <c r="DE332" s="232" t="str">
        <f t="array" ref="DE332">IF(AP332="","",
IF(INDEX(Settings!$H:$H,MATCH(DE$1,Settings!$G:$G,0))=TRUE,
100-100*(AP332-MINIFS(AP:AP,$E:$E,$E332))/(MAXIFS(AP:AP,$E:$E,$E332)-MINIFS(AP:AP,$E:$E,$E332)),
100*(AP332-MINIFS(AP:AP,$E:$E,$E332))/(MAXIFS(AP:AP,$E:$E,$E332)-MINIFS(AP:AP,$E:$E,$E332))))</f>
        <v/>
      </c>
      <c r="DF332" s="232" t="str">
        <f t="array" ref="DF332">IF(AQ332="","",
IF(INDEX(Settings!$H:$H,MATCH(DF$1,Settings!$G:$G,0))=TRUE,
100-100*(AQ332-MINIFS(AQ:AQ,$E:$E,$E332))/(MAXIFS(AQ:AQ,$E:$E,$E332)-MINIFS(AQ:AQ,$E:$E,$E332)),
100*(AQ332-MINIFS(AQ:AQ,$E:$E,$E332))/(MAXIFS(AQ:AQ,$E:$E,$E332)-MINIFS(AQ:AQ,$E:$E,$E332))))</f>
        <v/>
      </c>
      <c r="DG332" s="232" t="str">
        <f t="array" ref="DG332">IF(AR332="","",
IF(INDEX(Settings!$H:$H,MATCH(DG$1,Settings!$G:$G,0))=TRUE,
100-100*(AR332-MINIFS(AR:AR,$E:$E,$E332))/(MAXIFS(AR:AR,$E:$E,$E332)-MINIFS(AR:AR,$E:$E,$E332)),
100*(AR332-MINIFS(AR:AR,$E:$E,$E332))/(MAXIFS(AR:AR,$E:$E,$E332)-MINIFS(AR:AR,$E:$E,$E332))))</f>
        <v/>
      </c>
      <c r="DH332" s="232" t="str">
        <f t="array" ref="DH332">IF(AS332="","",
IF(INDEX(Settings!$H:$H,MATCH(DH$1,Settings!$G:$G,0))=TRUE,
100-100*(AS332-MINIFS(AS:AS,$E:$E,$E332))/(MAXIFS(AS:AS,$E:$E,$E332)-MINIFS(AS:AS,$E:$E,$E332)),
100*(AS332-MINIFS(AS:AS,$E:$E,$E332))/(MAXIFS(AS:AS,$E:$E,$E332)-MINIFS(AS:AS,$E:$E,$E332))))</f>
        <v/>
      </c>
      <c r="DI332" s="232" t="str">
        <f t="array" ref="DI332">IF(AT332="","",
IF(INDEX(Settings!$H:$H,MATCH(DI$1,Settings!$G:$G,0))=TRUE,
100-100*(AT332-MINIFS(AT:AT,$E:$E,$E332))/(MAXIFS(AT:AT,$E:$E,$E332)-MINIFS(AT:AT,$E:$E,$E332)),
100*(AT332-MINIFS(AT:AT,$E:$E,$E332))/(MAXIFS(AT:AT,$E:$E,$E332)-MINIFS(AT:AT,$E:$E,$E332))))</f>
        <v/>
      </c>
      <c r="DJ332" s="232" t="str">
        <f t="array" ref="DJ332">IF(AU332="","",
IF(INDEX(Settings!$H:$H,MATCH(DJ$1,Settings!$G:$G,0))=TRUE,
100-100*(AU332-MINIFS(AU:AU,$E:$E,$E332))/(MAXIFS(AU:AU,$E:$E,$E332)-MINIFS(AU:AU,$E:$E,$E332)),
100*(AU332-MINIFS(AU:AU,$E:$E,$E332))/(MAXIFS(AU:AU,$E:$E,$E332)-MINIFS(AU:AU,$E:$E,$E332))))</f>
        <v/>
      </c>
      <c r="DK332" s="232" t="str">
        <f t="array" ref="DK332">IF(AV332="","",
IF(INDEX(Settings!$H:$H,MATCH(DK$1,Settings!$G:$G,0))=TRUE,
100-100*(AV332-MINIFS(AV:AV,$E:$E,$E332))/(MAXIFS(AV:AV,$E:$E,$E332)-MINIFS(AV:AV,$E:$E,$E332)),
100*(AV332-MINIFS(AV:AV,$E:$E,$E332))/(MAXIFS(AV:AV,$E:$E,$E332)-MINIFS(AV:AV,$E:$E,$E332))))</f>
        <v/>
      </c>
      <c r="DL332" s="232" t="str">
        <f t="array" ref="DL332">IF(AW332="","",
IF(INDEX(Settings!$H:$H,MATCH(DL$1,Settings!$G:$G,0))=TRUE,
100-100*(AW332-MINIFS(AW:AW,$E:$E,$E332))/(MAXIFS(AW:AW,$E:$E,$E332)-MINIFS(AW:AW,$E:$E,$E332)),
100*(AW332-MINIFS(AW:AW,$E:$E,$E332))/(MAXIFS(AW:AW,$E:$E,$E332)-MINIFS(AW:AW,$E:$E,$E332))))</f>
        <v/>
      </c>
      <c r="DM332" s="232" t="str">
        <f t="array" ref="DM332">IF(AX332="","",
IF(INDEX(Settings!$H:$H,MATCH(DM$1,Settings!$G:$G,0))=TRUE,
100-100*(AX332-MINIFS(AX:AX,$E:$E,$E332))/(MAXIFS(AX:AX,$E:$E,$E332)-MINIFS(AX:AX,$E:$E,$E332)),
100*(AX332-MINIFS(AX:AX,$E:$E,$E332))/(MAXIFS(AX:AX,$E:$E,$E332)-MINIFS(AX:AX,$E:$E,$E332))))</f>
        <v/>
      </c>
      <c r="DN332" s="232" t="str">
        <f t="array" ref="DN332">IF(AY332="","",
IF(INDEX(Settings!$H:$H,MATCH(DN$1,Settings!$G:$G,0))=TRUE,
100-100*(AY332-MINIFS(AY:AY,$E:$E,$E332))/(MAXIFS(AY:AY,$E:$E,$E332)-MINIFS(AY:AY,$E:$E,$E332)),
100*(AY332-MINIFS(AY:AY,$E:$E,$E332))/(MAXIFS(AY:AY,$E:$E,$E332)-MINIFS(AY:AY,$E:$E,$E332))))</f>
        <v/>
      </c>
      <c r="DO332" s="232" t="str">
        <f t="array" ref="DO332">IF(AZ332="","",
IF(INDEX(Settings!$H:$H,MATCH(DO$1,Settings!$G:$G,0))=TRUE,
100-100*(AZ332-MINIFS(AZ:AZ,$E:$E,$E332))/(MAXIFS(AZ:AZ,$E:$E,$E332)-MINIFS(AZ:AZ,$E:$E,$E332)),
100*(AZ332-MINIFS(AZ:AZ,$E:$E,$E332))/(MAXIFS(AZ:AZ,$E:$E,$E332)-MINIFS(AZ:AZ,$E:$E,$E332))))</f>
        <v/>
      </c>
      <c r="DP332" s="232" t="str">
        <f t="array" ref="DP332">IF(BA332="","",
IF(INDEX(Settings!$H:$H,MATCH(DP$1,Settings!$G:$G,0))=TRUE,
100-100*(BA332-MINIFS(BA:BA,$E:$E,$E332))/(MAXIFS(BA:BA,$E:$E,$E332)-MINIFS(BA:BA,$E:$E,$E332)),
100*(BA332-MINIFS(BA:BA,$E:$E,$E332))/(MAXIFS(BA:BA,$E:$E,$E332)-MINIFS(BA:BA,$E:$E,$E332))))</f>
        <v/>
      </c>
      <c r="DQ332" s="232" t="str">
        <f t="array" ref="DQ332">IF(BB332="","",
IF(INDEX(Settings!$H:$H,MATCH(DQ$1,Settings!$G:$G,0))=TRUE,
100-100*(BB332-MINIFS(BB:BB,$E:$E,$E332))/(MAXIFS(BB:BB,$E:$E,$E332)-MINIFS(BB:BB,$E:$E,$E332)),
100*(BB332-MINIFS(BB:BB,$E:$E,$E332))/(MAXIFS(BB:BB,$E:$E,$E332)-MINIFS(BB:BB,$E:$E,$E332))))</f>
        <v/>
      </c>
      <c r="DR332" s="232" t="str">
        <f t="array" ref="DR332">IF(BC332="","",
IF(INDEX(Settings!$H:$H,MATCH(DR$1,Settings!$G:$G,0))=TRUE,
100-100*(BC332-MINIFS(BC:BC,$E:$E,$E332))/(MAXIFS(BC:BC,$E:$E,$E332)-MINIFS(BC:BC,$E:$E,$E332)),
100*(BC332-MINIFS(BC:BC,$E:$E,$E332))/(MAXIFS(BC:BC,$E:$E,$E332)-MINIFS(BC:BC,$E:$E,$E332))))</f>
        <v/>
      </c>
      <c r="DS332" s="232" t="str">
        <f t="array" ref="DS332">IF(BD332="","",
IF(INDEX(Settings!$H:$H,MATCH(DS$1,Settings!$G:$G,0))=TRUE,
100-100*(BD332-MINIFS(BD:BD,$E:$E,$E332))/(MAXIFS(BD:BD,$E:$E,$E332)-MINIFS(BD:BD,$E:$E,$E332)),
100*(BD332-MINIFS(BD:BD,$E:$E,$E332))/(MAXIFS(BD:BD,$E:$E,$E332)-MINIFS(BD:BD,$E:$E,$E332))))</f>
        <v/>
      </c>
      <c r="DT332" s="232" t="str">
        <f t="array" ref="DT332">IF(BE332="","",
IF(INDEX(Settings!$H:$H,MATCH(DT$1,Settings!$G:$G,0))=TRUE,
100-100*(BE332-MINIFS(BE:BE,$E:$E,$E332))/(MAXIFS(BE:BE,$E:$E,$E332)-MINIFS(BE:BE,$E:$E,$E332)),
100*(BE332-MINIFS(BE:BE,$E:$E,$E332))/(MAXIFS(BE:BE,$E:$E,$E332)-MINIFS(BE:BE,$E:$E,$E332))))</f>
        <v/>
      </c>
      <c r="DU332" s="232" t="str">
        <f t="array" ref="DU332">IF(BF332="","",
IF(INDEX(Settings!$H:$H,MATCH(DU$1,Settings!$G:$G,0))=TRUE,
100-100*(BF332-MINIFS(BF:BF,$E:$E,$E332))/(MAXIFS(BF:BF,$E:$E,$E332)-MINIFS(BF:BF,$E:$E,$E332)),
100*(BF332-MINIFS(BF:BF,$E:$E,$E332))/(MAXIFS(BF:BF,$E:$E,$E332)-MINIFS(BF:BF,$E:$E,$E332))))</f>
        <v/>
      </c>
      <c r="DV332" s="232" t="str">
        <f t="array" ref="DV332">IF(BG332="","",
IF(INDEX(Settings!$H:$H,MATCH(DV$1,Settings!$G:$G,0))=TRUE,
100-100*(BG332-MINIFS(BG:BG,$E:$E,$E332))/(MAXIFS(BG:BG,$E:$E,$E332)-MINIFS(BG:BG,$E:$E,$E332)),
100*(BG332-MINIFS(BG:BG,$E:$E,$E332))/(MAXIFS(BG:BG,$E:$E,$E332)-MINIFS(BG:BG,$E:$E,$E332))))</f>
        <v/>
      </c>
      <c r="DW332" s="232" t="str">
        <f t="array" ref="DW332">IF(BH332="","",
IF(INDEX(Settings!$H:$H,MATCH(DW$1,Settings!$G:$G,0))=TRUE,
100-100*(BH332-MINIFS(BH:BH,$E:$E,$E332))/(MAXIFS(BH:BH,$E:$E,$E332)-MINIFS(BH:BH,$E:$E,$E332)),
100*(BH332-MINIFS(BH:BH,$E:$E,$E332))/(MAXIFS(BH:BH,$E:$E,$E332)-MINIFS(BH:BH,$E:$E,$E332))))</f>
        <v/>
      </c>
      <c r="DX332" s="232" t="str">
        <f t="array" ref="DX332">IF(BI332="","",
IF(INDEX(Settings!$H:$H,MATCH(DX$1,Settings!$G:$G,0))=TRUE,
100-100*(BI332-MINIFS(BI:BI,$E:$E,$E332))/(MAXIFS(BI:BI,$E:$E,$E332)-MINIFS(BI:BI,$E:$E,$E332)),
100*(BI332-MINIFS(BI:BI,$E:$E,$E332))/(MAXIFS(BI:BI,$E:$E,$E332)-MINIFS(BI:BI,$E:$E,$E332))))</f>
        <v/>
      </c>
      <c r="DY332" s="232" t="str">
        <f t="array" ref="DY332">IF(BJ332="","",
IF(INDEX(Settings!$H:$H,MATCH(DY$1,Settings!$G:$G,0))=TRUE,
100-100*(BJ332-MINIFS(BJ:BJ,$E:$E,$E332))/(MAXIFS(BJ:BJ,$E:$E,$E332)-MINIFS(BJ:BJ,$E:$E,$E332)),
100*(BJ332-MINIFS(BJ:BJ,$E:$E,$E332))/(MAXIFS(BJ:BJ,$E:$E,$E332)-MINIFS(BJ:BJ,$E:$E,$E332))))</f>
        <v/>
      </c>
      <c r="DZ332" s="234"/>
      <c r="EA332" s="234"/>
      <c r="EB332" s="234" t="str">
        <f t="shared" si="8"/>
        <v/>
      </c>
      <c r="EC332" s="234" t="str">
        <f t="shared" si="9"/>
        <v/>
      </c>
      <c r="ED332" s="234" t="str">
        <f t="shared" si="10"/>
        <v/>
      </c>
      <c r="EE332" s="234" t="str">
        <f t="shared" si="11"/>
        <v/>
      </c>
      <c r="EF332" s="234" t="str">
        <f t="shared" si="12"/>
        <v/>
      </c>
      <c r="EG332" s="234" t="str">
        <f t="shared" si="13"/>
        <v/>
      </c>
      <c r="EH332" s="234"/>
      <c r="EI332" s="234"/>
      <c r="EJ332" s="234"/>
      <c r="EK332" s="234"/>
      <c r="EL332" s="234"/>
      <c r="EM332" s="234"/>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3" t="str">
        <f t="shared" si="14"/>
        <v/>
      </c>
      <c r="N333" s="49"/>
      <c r="O333" s="49"/>
      <c r="P333" s="49"/>
      <c r="Q333" s="49"/>
      <c r="R333" s="49"/>
      <c r="S333" s="222" t="str">
        <f>IFERROR(VLOOKUP(AF333, 'YOYO IR Scores'!A:C, 3, FALSE), "")
</f>
        <v/>
      </c>
      <c r="T333" s="49"/>
      <c r="U333" s="49"/>
      <c r="V333" s="49"/>
      <c r="W333" s="49"/>
      <c r="X333" s="224" t="str">
        <f t="shared" si="4"/>
        <v/>
      </c>
      <c r="Y333" s="225" t="str">
        <f t="shared" si="5"/>
        <v/>
      </c>
      <c r="Z333" s="225" t="str">
        <f t="shared" si="6"/>
        <v/>
      </c>
      <c r="AA333" s="224" t="str">
        <f t="shared" si="7"/>
        <v/>
      </c>
      <c r="AB333" s="223"/>
      <c r="AC333" s="223"/>
      <c r="AD333" s="223"/>
      <c r="AE333" s="223" t="str">
        <f>IFERROR(VLOOKUP(AF333, 'YOYO IR Scores'!A:C, 2, FALSE), "")</f>
        <v/>
      </c>
      <c r="AF333" s="223"/>
      <c r="AG333" s="223"/>
      <c r="AH333" s="223"/>
      <c r="AI333" s="223"/>
      <c r="AJ333" s="223"/>
      <c r="AK333" s="223"/>
      <c r="AL333" s="223"/>
      <c r="AM333" s="223"/>
      <c r="AN333" s="223"/>
      <c r="AO333" s="223"/>
      <c r="AP333" s="223"/>
      <c r="AQ333" s="223"/>
      <c r="AR333" s="223"/>
      <c r="AS333" s="223"/>
      <c r="AT333" s="223"/>
      <c r="AU333" s="223"/>
      <c r="AV333" s="223"/>
      <c r="AW333" s="223"/>
      <c r="AX333" s="223"/>
      <c r="AY333" s="223"/>
      <c r="AZ333" s="223"/>
      <c r="BA333" s="223"/>
      <c r="BB333" s="223"/>
      <c r="BC333" s="223"/>
      <c r="BD333" s="223"/>
      <c r="BE333" s="223"/>
      <c r="BF333" s="223"/>
      <c r="BG333" s="223"/>
      <c r="BH333" s="223"/>
      <c r="BI333" s="223"/>
      <c r="BJ333" s="223"/>
      <c r="BK333" s="223" t="str">
        <f t="array" ref="BK333">IF(J333="","",
IF(INDEX(Settings!$H:$H,MATCH(BY$1,Settings!$G:$G,0))=TRUE,
100-100*(J333-MIN(J:J))/(MAX(J:J)-MIN(J:J)),
100*(J333-MIN(J:J))/(MAX(J:J)-MIN(J:J))))</f>
        <v/>
      </c>
      <c r="BL333" s="223" t="str">
        <f t="array" ref="BL333">IF(J333="","",
IF(INDEX(Settings!$H:$H,MATCH(BY$1,Settings!$G:$G,0))=TRUE,
100-100*(J333-MINIFS(J:J,$E:$E,$E333))/(MAXIFS(J:J,$E:$E,$E333)-MINIFS(J:J,$E:$E,$E333)),
100*(J333-MINIFS(J:J,$E:$E,$E333))/(MAXIFS(J:J,$E:$E,$E333)-MINIFS(J:J,$E:$E,$E333))))</f>
        <v/>
      </c>
      <c r="BM333" s="223"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4" t="str">
        <f t="array" ref="BQ333">IF(J333="","",
IF(INDEX(Settings!$H:$H,MATCH(BY$1,Settings!$G:$G,0))=TRUE,
-1*(J333-AVERAGE(J:J))/STDEV(J:J),
(J333-AVERAGE(J:J))/STDEV(J:J)))</f>
        <v/>
      </c>
      <c r="BR333" s="224" t="str">
        <f>IFERROR(__xludf.DUMMYFUNCTION("IF(J333="""","""",
IF(INDEX(Settings!$H:$H,MATCH(BY$1,Settings!$G:$G,0))=TRUE,
-1*(J333-AVERAGEIFS(J:J,$E:$E,$E333))/STDEV(FILTER(J:J,$E:$E=$E333)),
(J333-AVERAGEIFS(J:J,$E:$E,$E333))/STDEV(FILTER(J:J,$E:$E=$E333))))"),"")</f>
        <v/>
      </c>
      <c r="BS333" s="224"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3" t="str">
        <f t="array" ref="BY333">IF(J333="","",
IF(INDEX(Settings!$H:$H,MATCH(BY$1,Settings!$G:$G,0))=TRUE,
100-100*(J333-MINIFS(J:J,$E:$E,$E333))/(MAXIFS(J:J,$E:$E,$E333)-MINIFS(J:J,$E:$E,$E333)),
100*(J333-MINIFS(J:J,$E:$E,$E333))/(MAXIFS(J:J,$E:$E,$E333)-MINIFS(J:J,$E:$E,$E333))))</f>
        <v/>
      </c>
      <c r="BZ333" s="223" t="str">
        <f t="array" ref="BZ333">IF(K333="","",
IF(INDEX(Settings!$H:$H,MATCH(BZ$1,Settings!$G:$G,0))=TRUE,
100-100*(K333-MINIFS(K:K,$E:$E,$E333))/(MAXIFS(K:K,$E:$E,$E333)-MINIFS(K:K,$E:$E,$E333)),
100*(K333-MINIFS(K:K,$E:$E,$E333))/(MAXIFS(K:K,$E:$E,$E333)-MINIFS(K:K,$E:$E,$E333))))</f>
        <v/>
      </c>
      <c r="CA333" s="223" t="str">
        <f t="array" ref="CA333">IF(L333="","",
IF(INDEX(Settings!$H:$H,MATCH(CA$1,Settings!$G:$G,0))=TRUE,
100-100*(L333-MINIFS(L:L,$E:$E,$E333))/(MAXIFS(L:L,$E:$E,$E333)-MINIFS(L:L,$E:$E,$E333)),
100*(L333-MINIFS(L:L,$E:$E,$E333))/(MAXIFS(L:L,$E:$E,$E333)-MINIFS(L:L,$E:$E,$E333))))</f>
        <v/>
      </c>
      <c r="CB333" s="223" t="str">
        <f t="array" ref="CB333">IF(M333="","",
IF(INDEX(Settings!$H:$H,MATCH(CB$1,Settings!$G:$G,0))=TRUE,
100-100*(M333-MINIFS(M:M,$E:$E,$E333))/(MAXIFS(M:M,$E:$E,$E333)-MINIFS(M:M,$E:$E,$E333)),
100*(M333-MINIFS(M:M,$E:$E,$E333))/(MAXIFS(M:M,$E:$E,$E333)-MINIFS(M:M,$E:$E,$E333))))</f>
        <v/>
      </c>
      <c r="CC333" s="223" t="str">
        <f t="array" ref="CC333">IF(N333="","",
IF(INDEX(Settings!$H:$H,MATCH(CC$1,Settings!$G:$G,0))=TRUE,
100-100*(N333-MINIFS(N:N,$E:$E,$E333))/(MAXIFS(N:N,$E:$E,$E333)-MINIFS(N:N,$E:$E,$E333)),
100*(N333-MINIFS(N:N,$E:$E,$E333))/(MAXIFS(N:N,$E:$E,$E333)-MINIFS(N:N,$E:$E,$E333))))</f>
        <v/>
      </c>
      <c r="CD333" s="223" t="str">
        <f t="array" ref="CD333">IF(O333="","",
IF(INDEX(Settings!$H:$H,MATCH(CD$1,Settings!$G:$G,0))=TRUE,
100-100*(O333-MINIFS(O:O,$E:$E,$E333))/(MAXIFS(O:O,$E:$E,$E333)-MINIFS(O:O,$E:$E,$E333)),
100*(O333-MINIFS(O:O,$E:$E,$E333))/(MAXIFS(O:O,$E:$E,$E333)-MINIFS(O:O,$E:$E,$E333))))</f>
        <v/>
      </c>
      <c r="CE333" s="223" t="str">
        <f t="array" ref="CE333">IF(P333="","",
IF(INDEX(Settings!$H:$H,MATCH(CE$1,Settings!$G:$G,0))=TRUE,
100-100*(P333-MINIFS(P:P,$E:$E,$E333))/(MAXIFS(P:P,$E:$E,$E333)-MINIFS(P:P,$E:$E,$E333)),
100*(P333-MINIFS(P:P,$E:$E,$E333))/(MAXIFS(P:P,$E:$E,$E333)-MINIFS(P:P,$E:$E,$E333))))</f>
        <v/>
      </c>
      <c r="CF333" s="223" t="str">
        <f t="array" ref="CF333">IF(Q333="","",
IF(INDEX(Settings!$H:$H,MATCH(CF$1,Settings!$G:$G,0))=TRUE,
100-100*(Q333-MINIFS(Q:Q,$E:$E,$E333))/(MAXIFS(Q:Q,$E:$E,$E333)-MINIFS(Q:Q,$E:$E,$E333)),
100*(Q333-MINIFS(Q:Q,$E:$E,$E333))/(MAXIFS(Q:Q,$E:$E,$E333)-MINIFS(Q:Q,$E:$E,$E333))))</f>
        <v/>
      </c>
      <c r="CG333" s="223" t="str">
        <f t="array" ref="CG333">IF(R333="","",
IF(INDEX(Settings!$H:$H,MATCH(CG$1,Settings!$G:$G,0))=TRUE,
100-100*(R333-MINIFS(R:R,$E:$E,$E333))/(MAXIFS(R:R,$E:$E,$E333)-MINIFS(R:R,$E:$E,$E333)),
100*(R333-MINIFS(R:R,$E:$E,$E333))/(MAXIFS(R:R,$E:$E,$E333)-MINIFS(R:R,$E:$E,$E333))))</f>
        <v/>
      </c>
      <c r="CH333" s="223" t="str">
        <f t="array" ref="CH333">IF(S333="","",
IF(INDEX(Settings!$H:$H,MATCH(CH$1,Settings!$G:$G,0))=TRUE,
100-100*(S333-MINIFS(S:S,$E:$E,$E333))/(MAXIFS(S:S,$E:$E,$E333)-MINIFS(S:S,$E:$E,$E333)),
100*(S333-MINIFS(S:S,$E:$E,$E333))/(MAXIFS(S:S,$E:$E,$E333)-MINIFS(S:S,$E:$E,$E333))))</f>
        <v/>
      </c>
      <c r="CI333" s="223" t="str">
        <f t="array" ref="CI333">IF(T333="","",
IF(INDEX(Settings!$H:$H,MATCH(CI$1,Settings!$G:$G,0))=TRUE,
100-100*(T333-MINIFS(T:T,$E:$E,$E333))/(MAXIFS(T:T,$E:$E,$E333)-MINIFS(T:T,$E:$E,$E333)),
100*(T333-MINIFS(T:T,$E:$E,$E333))/(MAXIFS(T:T,$E:$E,$E333)-MINIFS(T:T,$E:$E,$E333))))</f>
        <v/>
      </c>
      <c r="CJ333" s="223" t="str">
        <f t="array" ref="CJ333">IF(U333="","",
IF(INDEX(Settings!$H:$H,MATCH(CJ$1,Settings!$G:$G,0))=TRUE,
100-100*(U333-MINIFS(U:U,$E:$E,$E333))/(MAXIFS(U:U,$E:$E,$E333)-MINIFS(U:U,$E:$E,$E333)),
100*(U333-MINIFS(U:U,$E:$E,$E333))/(MAXIFS(U:U,$E:$E,$E333)-MINIFS(U:U,$E:$E,$E333))))</f>
        <v/>
      </c>
      <c r="CK333" s="223" t="str">
        <f t="array" ref="CK333">IF(V333="","",
IF(INDEX(Settings!$H:$H,MATCH(CK$1,Settings!$G:$G,0))=TRUE,
100-100*(V333-MINIFS(V:V,$E:$E,$E333))/(MAXIFS(V:V,$E:$E,$E333)-MINIFS(V:V,$E:$E,$E333)),
100*(V333-MINIFS(V:V,$E:$E,$E333))/(MAXIFS(V:V,$E:$E,$E333)-MINIFS(V:V,$E:$E,$E333))))</f>
        <v/>
      </c>
      <c r="CL333" s="223" t="str">
        <f t="array" ref="CL333">IF(W333="","",
IF(INDEX(Settings!$H:$H,MATCH(CL$1,Settings!$G:$G,0))=TRUE,
100-100*(W333-MINIFS(W:W,$E:$E,$E333))/(MAXIFS(W:W,$E:$E,$E333)-MINIFS(W:W,$E:$E,$E333)),
100*(W333-MINIFS(W:W,$E:$E,$E333))/(MAXIFS(W:W,$E:$E,$E333)-MINIFS(W:W,$E:$E,$E333))))</f>
        <v/>
      </c>
      <c r="CM333" s="223" t="str">
        <f t="array" ref="CM333">IF(X333="","",
IF(INDEX(Settings!$H:$H,MATCH(CM$1,Settings!$G:$G,0))=TRUE,
100-100*(X333-MINIFS(X:X,$E:$E,$E333))/(MAXIFS(X:X,$E:$E,$E333)-MINIFS(X:X,$E:$E,$E333)),
100*(X333-MINIFS(X:X,$E:$E,$E333))/(MAXIFS(X:X,$E:$E,$E333)-MINIFS(X:X,$E:$E,$E333))))</f>
        <v/>
      </c>
      <c r="CN333" s="223" t="str">
        <f t="array" ref="CN333">IF(Y333="","",
IF(INDEX(Settings!$H:$H,MATCH(CN$1,Settings!$G:$G,0))=TRUE,
100-100*(Y333-MINIFS(Y:Y,$E:$E,$E333))/(MAXIFS(Y:Y,$E:$E,$E333)-MINIFS(Y:Y,$E:$E,$E333)),
100*(Y333-MINIFS(Y:Y,$E:$E,$E333))/(MAXIFS(Y:Y,$E:$E,$E333)-MINIFS(Y:Y,$E:$E,$E333))))</f>
        <v/>
      </c>
      <c r="CO333" s="223" t="str">
        <f t="array" ref="CO333">IF(Z333="","",
IF(INDEX(Settings!$H:$H,MATCH(CO$1,Settings!$G:$G,0))=TRUE,
100-100*(Z333-MINIFS(Z:Z,$E:$E,$E333))/(MAXIFS(Z:Z,$E:$E,$E333)-MINIFS(Z:Z,$E:$E,$E333)),
100*(Z333-MINIFS(Z:Z,$E:$E,$E333))/(MAXIFS(Z:Z,$E:$E,$E333)-MINIFS(Z:Z,$E:$E,$E333))))</f>
        <v/>
      </c>
      <c r="CP333" s="223" t="str">
        <f t="array" ref="CP333">IF(AA333="","",
IF(INDEX(Settings!$H:$H,MATCH(CP$1,Settings!$G:$G,0))=TRUE,
100-100*(AA333-MINIFS(AA:AA,$E:$E,$E333))/(MAXIFS(AA:AA,$E:$E,$E333)-MINIFS(AA:AA,$E:$E,$E333)),
100*(AA333-MINIFS(AA:AA,$E:$E,$E333))/(MAXIFS(AA:AA,$E:$E,$E333)-MINIFS(AA:AA,$E:$E,$E333))))</f>
        <v/>
      </c>
      <c r="CQ333" s="223" t="str">
        <f t="array" ref="CQ333">IF(AB333="","",
IF(INDEX(Settings!$H:$H,MATCH(CQ$1,Settings!$G:$G,0))=TRUE,
100-100*(AB333-MINIFS(AB:AB,$E:$E,$E333))/(MAXIFS(AB:AB,$E:$E,$E333)-MINIFS(AB:AB,$E:$E,$E333)),
100*(AB333-MINIFS(AB:AB,$E:$E,$E333))/(MAXIFS(AB:AB,$E:$E,$E333)-MINIFS(AB:AB,$E:$E,$E333))))</f>
        <v/>
      </c>
      <c r="CR333" s="223" t="str">
        <f t="array" ref="CR333">IF(AC333="","",
IF(INDEX(Settings!$H:$H,MATCH(CR$1,Settings!$G:$G,0))=TRUE,
100-100*(AC333-MINIFS(AC:AC,$E:$E,$E333))/(MAXIFS(AC:AC,$E:$E,$E333)-MINIFS(AC:AC,$E:$E,$E333)),
100*(AC333-MINIFS(AC:AC,$E:$E,$E333))/(MAXIFS(AC:AC,$E:$E,$E333)-MINIFS(AC:AC,$E:$E,$E333))))</f>
        <v/>
      </c>
      <c r="CS333" s="223" t="str">
        <f t="array" ref="CS333">IF(AD333="","",
IF(INDEX(Settings!$H:$H,MATCH(CS$1,Settings!$G:$G,0))=TRUE,
100-100*(AD333-MINIFS(AD:AD,$E:$E,$E333))/(MAXIFS(AD:AD,$E:$E,$E333)-MINIFS(AD:AD,$E:$E,$E333)),
100*(AD333-MINIFS(AD:AD,$E:$E,$E333))/(MAXIFS(AD:AD,$E:$E,$E333)-MINIFS(AD:AD,$E:$E,$E333))))</f>
        <v/>
      </c>
      <c r="CT333" s="223" t="str">
        <f t="array" ref="CT333">IF(AE333="","",
IF(INDEX(Settings!$H:$H,MATCH(CT$1,Settings!$G:$G,0))=TRUE,
100-100*(AE333-MINIFS(AE:AE,$E:$E,$E333))/(MAXIFS(AE:AE,$E:$E,$E333)-MINIFS(AE:AE,$E:$E,$E333)),
100*(AE333-MINIFS(AE:AE,$E:$E,$E333))/(MAXIFS(AE:AE,$E:$E,$E333)-MINIFS(AE:AE,$E:$E,$E333))))</f>
        <v/>
      </c>
      <c r="CU333" s="223" t="str">
        <f t="array" ref="CU333">IF(AF333="","",
IF(INDEX(Settings!$H:$H,MATCH(CU$1,Settings!$G:$G,0))=TRUE,
100-100*(AF333-MINIFS(AF:AF,$E:$E,$E333))/(MAXIFS(AF:AF,$E:$E,$E333)-MINIFS(AF:AF,$E:$E,$E333)),
100*(AF333-MINIFS(AF:AF,$E:$E,$E333))/(MAXIFS(AF:AF,$E:$E,$E333)-MINIFS(AF:AF,$E:$E,$E333))))</f>
        <v/>
      </c>
      <c r="CV333" s="223" t="str">
        <f t="array" ref="CV333">IF(AG333="","",
IF(INDEX(Settings!$H:$H,MATCH(CV$1,Settings!$G:$G,0))=TRUE,
100-100*(AG333-MINIFS(AG:AG,$E:$E,$E333))/(MAXIFS(AG:AG,$E:$E,$E333)-MINIFS(AG:AG,$E:$E,$E333)),
100*(AG333-MINIFS(AG:AG,$E:$E,$E333))/(MAXIFS(AG:AG,$E:$E,$E333)-MINIFS(AG:AG,$E:$E,$E333))))</f>
        <v/>
      </c>
      <c r="CW333" s="223" t="str">
        <f t="array" ref="CW333">IF(AH333="","",
IF(INDEX(Settings!$H:$H,MATCH(CW$1,Settings!$G:$G,0))=TRUE,
100-100*(AH333-MINIFS(AH:AH,$E:$E,$E333))/(MAXIFS(AH:AH,$E:$E,$E333)-MINIFS(AH:AH,$E:$E,$E333)),
100*(AH333-MINIFS(AH:AH,$E:$E,$E333))/(MAXIFS(AH:AH,$E:$E,$E333)-MINIFS(AH:AH,$E:$E,$E333))))</f>
        <v/>
      </c>
      <c r="CX333" s="223" t="str">
        <f t="array" ref="CX333">IF(AI333="","",
IF(INDEX(Settings!$H:$H,MATCH(CX$1,Settings!$G:$G,0))=TRUE,
100-100*(AI333-MINIFS(AI:AI,$E:$E,$E333))/(MAXIFS(AI:AI,$E:$E,$E333)-MINIFS(AI:AI,$E:$E,$E333)),
100*(AI333-MINIFS(AI:AI,$E:$E,$E333))/(MAXIFS(AI:AI,$E:$E,$E333)-MINIFS(AI:AI,$E:$E,$E333))))</f>
        <v/>
      </c>
      <c r="CY333" s="223" t="str">
        <f t="array" ref="CY333">IF(AJ333="","",
IF(INDEX(Settings!$H:$H,MATCH(CY$1,Settings!$G:$G,0))=TRUE,
100-100*(AJ333-MINIFS(AJ:AJ,$E:$E,$E333))/(MAXIFS(AJ:AJ,$E:$E,$E333)-MINIFS(AJ:AJ,$E:$E,$E333)),
100*(AJ333-MINIFS(AJ:AJ,$E:$E,$E333))/(MAXIFS(AJ:AJ,$E:$E,$E333)-MINIFS(AJ:AJ,$E:$E,$E333))))</f>
        <v/>
      </c>
      <c r="CZ333" s="223" t="str">
        <f t="array" ref="CZ333">IF(AK333="","",
IF(INDEX(Settings!$H:$H,MATCH(CZ$1,Settings!$G:$G,0))=TRUE,
100-100*(AK333-MINIFS(AK:AK,$E:$E,$E333))/(MAXIFS(AK:AK,$E:$E,$E333)-MINIFS(AK:AK,$E:$E,$E333)),
100*(AK333-MINIFS(AK:AK,$E:$E,$E333))/(MAXIFS(AK:AK,$E:$E,$E333)-MINIFS(AK:AK,$E:$E,$E333))))</f>
        <v/>
      </c>
      <c r="DA333" s="223" t="str">
        <f t="array" ref="DA333">IF(AL333="","",
IF(INDEX(Settings!$H:$H,MATCH(DA$1,Settings!$G:$G,0))=TRUE,
100-100*(AL333-MINIFS(AL:AL,$E:$E,$E333))/(MAXIFS(AL:AL,$E:$E,$E333)-MINIFS(AL:AL,$E:$E,$E333)),
100*(AL333-MINIFS(AL:AL,$E:$E,$E333))/(MAXIFS(AL:AL,$E:$E,$E333)-MINIFS(AL:AL,$E:$E,$E333))))</f>
        <v/>
      </c>
      <c r="DB333" s="223" t="str">
        <f t="array" ref="DB333">IF(AM333="","",
IF(INDEX(Settings!$H:$H,MATCH(DB$1,Settings!$G:$G,0))=TRUE,
100-100*(AM333-MINIFS(AM:AM,$E:$E,$E333))/(MAXIFS(AM:AM,$E:$E,$E333)-MINIFS(AM:AM,$E:$E,$E333)),
100*(AM333-MINIFS(AM:AM,$E:$E,$E333))/(MAXIFS(AM:AM,$E:$E,$E333)-MINIFS(AM:AM,$E:$E,$E333))))</f>
        <v/>
      </c>
      <c r="DC333" s="223" t="str">
        <f t="array" ref="DC333">IF(AN333="","",
IF(INDEX(Settings!$H:$H,MATCH(DC$1,Settings!$G:$G,0))=TRUE,
100-100*(AN333-MINIFS(AN:AN,$E:$E,$E333))/(MAXIFS(AN:AN,$E:$E,$E333)-MINIFS(AN:AN,$E:$E,$E333)),
100*(AN333-MINIFS(AN:AN,$E:$E,$E333))/(MAXIFS(AN:AN,$E:$E,$E333)-MINIFS(AN:AN,$E:$E,$E333))))</f>
        <v/>
      </c>
      <c r="DD333" s="223" t="str">
        <f t="array" ref="DD333">IF(AO333="","",
IF(INDEX(Settings!$H:$H,MATCH(DD$1,Settings!$G:$G,0))=TRUE,
100-100*(AO333-MINIFS(AO:AO,$E:$E,$E333))/(MAXIFS(AO:AO,$E:$E,$E333)-MINIFS(AO:AO,$E:$E,$E333)),
100*(AO333-MINIFS(AO:AO,$E:$E,$E333))/(MAXIFS(AO:AO,$E:$E,$E333)-MINIFS(AO:AO,$E:$E,$E333))))</f>
        <v/>
      </c>
      <c r="DE333" s="223" t="str">
        <f t="array" ref="DE333">IF(AP333="","",
IF(INDEX(Settings!$H:$H,MATCH(DE$1,Settings!$G:$G,0))=TRUE,
100-100*(AP333-MINIFS(AP:AP,$E:$E,$E333))/(MAXIFS(AP:AP,$E:$E,$E333)-MINIFS(AP:AP,$E:$E,$E333)),
100*(AP333-MINIFS(AP:AP,$E:$E,$E333))/(MAXIFS(AP:AP,$E:$E,$E333)-MINIFS(AP:AP,$E:$E,$E333))))</f>
        <v/>
      </c>
      <c r="DF333" s="223" t="str">
        <f t="array" ref="DF333">IF(AQ333="","",
IF(INDEX(Settings!$H:$H,MATCH(DF$1,Settings!$G:$G,0))=TRUE,
100-100*(AQ333-MINIFS(AQ:AQ,$E:$E,$E333))/(MAXIFS(AQ:AQ,$E:$E,$E333)-MINIFS(AQ:AQ,$E:$E,$E333)),
100*(AQ333-MINIFS(AQ:AQ,$E:$E,$E333))/(MAXIFS(AQ:AQ,$E:$E,$E333)-MINIFS(AQ:AQ,$E:$E,$E333))))</f>
        <v/>
      </c>
      <c r="DG333" s="223" t="str">
        <f t="array" ref="DG333">IF(AR333="","",
IF(INDEX(Settings!$H:$H,MATCH(DG$1,Settings!$G:$G,0))=TRUE,
100-100*(AR333-MINIFS(AR:AR,$E:$E,$E333))/(MAXIFS(AR:AR,$E:$E,$E333)-MINIFS(AR:AR,$E:$E,$E333)),
100*(AR333-MINIFS(AR:AR,$E:$E,$E333))/(MAXIFS(AR:AR,$E:$E,$E333)-MINIFS(AR:AR,$E:$E,$E333))))</f>
        <v/>
      </c>
      <c r="DH333" s="223" t="str">
        <f t="array" ref="DH333">IF(AS333="","",
IF(INDEX(Settings!$H:$H,MATCH(DH$1,Settings!$G:$G,0))=TRUE,
100-100*(AS333-MINIFS(AS:AS,$E:$E,$E333))/(MAXIFS(AS:AS,$E:$E,$E333)-MINIFS(AS:AS,$E:$E,$E333)),
100*(AS333-MINIFS(AS:AS,$E:$E,$E333))/(MAXIFS(AS:AS,$E:$E,$E333)-MINIFS(AS:AS,$E:$E,$E333))))</f>
        <v/>
      </c>
      <c r="DI333" s="223" t="str">
        <f t="array" ref="DI333">IF(AT333="","",
IF(INDEX(Settings!$H:$H,MATCH(DI$1,Settings!$G:$G,0))=TRUE,
100-100*(AT333-MINIFS(AT:AT,$E:$E,$E333))/(MAXIFS(AT:AT,$E:$E,$E333)-MINIFS(AT:AT,$E:$E,$E333)),
100*(AT333-MINIFS(AT:AT,$E:$E,$E333))/(MAXIFS(AT:AT,$E:$E,$E333)-MINIFS(AT:AT,$E:$E,$E333))))</f>
        <v/>
      </c>
      <c r="DJ333" s="223" t="str">
        <f t="array" ref="DJ333">IF(AU333="","",
IF(INDEX(Settings!$H:$H,MATCH(DJ$1,Settings!$G:$G,0))=TRUE,
100-100*(AU333-MINIFS(AU:AU,$E:$E,$E333))/(MAXIFS(AU:AU,$E:$E,$E333)-MINIFS(AU:AU,$E:$E,$E333)),
100*(AU333-MINIFS(AU:AU,$E:$E,$E333))/(MAXIFS(AU:AU,$E:$E,$E333)-MINIFS(AU:AU,$E:$E,$E333))))</f>
        <v/>
      </c>
      <c r="DK333" s="223" t="str">
        <f t="array" ref="DK333">IF(AV333="","",
IF(INDEX(Settings!$H:$H,MATCH(DK$1,Settings!$G:$G,0))=TRUE,
100-100*(AV333-MINIFS(AV:AV,$E:$E,$E333))/(MAXIFS(AV:AV,$E:$E,$E333)-MINIFS(AV:AV,$E:$E,$E333)),
100*(AV333-MINIFS(AV:AV,$E:$E,$E333))/(MAXIFS(AV:AV,$E:$E,$E333)-MINIFS(AV:AV,$E:$E,$E333))))</f>
        <v/>
      </c>
      <c r="DL333" s="223" t="str">
        <f t="array" ref="DL333">IF(AW333="","",
IF(INDEX(Settings!$H:$H,MATCH(DL$1,Settings!$G:$G,0))=TRUE,
100-100*(AW333-MINIFS(AW:AW,$E:$E,$E333))/(MAXIFS(AW:AW,$E:$E,$E333)-MINIFS(AW:AW,$E:$E,$E333)),
100*(AW333-MINIFS(AW:AW,$E:$E,$E333))/(MAXIFS(AW:AW,$E:$E,$E333)-MINIFS(AW:AW,$E:$E,$E333))))</f>
        <v/>
      </c>
      <c r="DM333" s="223" t="str">
        <f t="array" ref="DM333">IF(AX333="","",
IF(INDEX(Settings!$H:$H,MATCH(DM$1,Settings!$G:$G,0))=TRUE,
100-100*(AX333-MINIFS(AX:AX,$E:$E,$E333))/(MAXIFS(AX:AX,$E:$E,$E333)-MINIFS(AX:AX,$E:$E,$E333)),
100*(AX333-MINIFS(AX:AX,$E:$E,$E333))/(MAXIFS(AX:AX,$E:$E,$E333)-MINIFS(AX:AX,$E:$E,$E333))))</f>
        <v/>
      </c>
      <c r="DN333" s="223" t="str">
        <f t="array" ref="DN333">IF(AY333="","",
IF(INDEX(Settings!$H:$H,MATCH(DN$1,Settings!$G:$G,0))=TRUE,
100-100*(AY333-MINIFS(AY:AY,$E:$E,$E333))/(MAXIFS(AY:AY,$E:$E,$E333)-MINIFS(AY:AY,$E:$E,$E333)),
100*(AY333-MINIFS(AY:AY,$E:$E,$E333))/(MAXIFS(AY:AY,$E:$E,$E333)-MINIFS(AY:AY,$E:$E,$E333))))</f>
        <v/>
      </c>
      <c r="DO333" s="223" t="str">
        <f t="array" ref="DO333">IF(AZ333="","",
IF(INDEX(Settings!$H:$H,MATCH(DO$1,Settings!$G:$G,0))=TRUE,
100-100*(AZ333-MINIFS(AZ:AZ,$E:$E,$E333))/(MAXIFS(AZ:AZ,$E:$E,$E333)-MINIFS(AZ:AZ,$E:$E,$E333)),
100*(AZ333-MINIFS(AZ:AZ,$E:$E,$E333))/(MAXIFS(AZ:AZ,$E:$E,$E333)-MINIFS(AZ:AZ,$E:$E,$E333))))</f>
        <v/>
      </c>
      <c r="DP333" s="223" t="str">
        <f t="array" ref="DP333">IF(BA333="","",
IF(INDEX(Settings!$H:$H,MATCH(DP$1,Settings!$G:$G,0))=TRUE,
100-100*(BA333-MINIFS(BA:BA,$E:$E,$E333))/(MAXIFS(BA:BA,$E:$E,$E333)-MINIFS(BA:BA,$E:$E,$E333)),
100*(BA333-MINIFS(BA:BA,$E:$E,$E333))/(MAXIFS(BA:BA,$E:$E,$E333)-MINIFS(BA:BA,$E:$E,$E333))))</f>
        <v/>
      </c>
      <c r="DQ333" s="223" t="str">
        <f t="array" ref="DQ333">IF(BB333="","",
IF(INDEX(Settings!$H:$H,MATCH(DQ$1,Settings!$G:$G,0))=TRUE,
100-100*(BB333-MINIFS(BB:BB,$E:$E,$E333))/(MAXIFS(BB:BB,$E:$E,$E333)-MINIFS(BB:BB,$E:$E,$E333)),
100*(BB333-MINIFS(BB:BB,$E:$E,$E333))/(MAXIFS(BB:BB,$E:$E,$E333)-MINIFS(BB:BB,$E:$E,$E333))))</f>
        <v/>
      </c>
      <c r="DR333" s="223" t="str">
        <f t="array" ref="DR333">IF(BC333="","",
IF(INDEX(Settings!$H:$H,MATCH(DR$1,Settings!$G:$G,0))=TRUE,
100-100*(BC333-MINIFS(BC:BC,$E:$E,$E333))/(MAXIFS(BC:BC,$E:$E,$E333)-MINIFS(BC:BC,$E:$E,$E333)),
100*(BC333-MINIFS(BC:BC,$E:$E,$E333))/(MAXIFS(BC:BC,$E:$E,$E333)-MINIFS(BC:BC,$E:$E,$E333))))</f>
        <v/>
      </c>
      <c r="DS333" s="223" t="str">
        <f t="array" ref="DS333">IF(BD333="","",
IF(INDEX(Settings!$H:$H,MATCH(DS$1,Settings!$G:$G,0))=TRUE,
100-100*(BD333-MINIFS(BD:BD,$E:$E,$E333))/(MAXIFS(BD:BD,$E:$E,$E333)-MINIFS(BD:BD,$E:$E,$E333)),
100*(BD333-MINIFS(BD:BD,$E:$E,$E333))/(MAXIFS(BD:BD,$E:$E,$E333)-MINIFS(BD:BD,$E:$E,$E333))))</f>
        <v/>
      </c>
      <c r="DT333" s="223" t="str">
        <f t="array" ref="DT333">IF(BE333="","",
IF(INDEX(Settings!$H:$H,MATCH(DT$1,Settings!$G:$G,0))=TRUE,
100-100*(BE333-MINIFS(BE:BE,$E:$E,$E333))/(MAXIFS(BE:BE,$E:$E,$E333)-MINIFS(BE:BE,$E:$E,$E333)),
100*(BE333-MINIFS(BE:BE,$E:$E,$E333))/(MAXIFS(BE:BE,$E:$E,$E333)-MINIFS(BE:BE,$E:$E,$E333))))</f>
        <v/>
      </c>
      <c r="DU333" s="223" t="str">
        <f t="array" ref="DU333">IF(BF333="","",
IF(INDEX(Settings!$H:$H,MATCH(DU$1,Settings!$G:$G,0))=TRUE,
100-100*(BF333-MINIFS(BF:BF,$E:$E,$E333))/(MAXIFS(BF:BF,$E:$E,$E333)-MINIFS(BF:BF,$E:$E,$E333)),
100*(BF333-MINIFS(BF:BF,$E:$E,$E333))/(MAXIFS(BF:BF,$E:$E,$E333)-MINIFS(BF:BF,$E:$E,$E333))))</f>
        <v/>
      </c>
      <c r="DV333" s="223" t="str">
        <f t="array" ref="DV333">IF(BG333="","",
IF(INDEX(Settings!$H:$H,MATCH(DV$1,Settings!$G:$G,0))=TRUE,
100-100*(BG333-MINIFS(BG:BG,$E:$E,$E333))/(MAXIFS(BG:BG,$E:$E,$E333)-MINIFS(BG:BG,$E:$E,$E333)),
100*(BG333-MINIFS(BG:BG,$E:$E,$E333))/(MAXIFS(BG:BG,$E:$E,$E333)-MINIFS(BG:BG,$E:$E,$E333))))</f>
        <v/>
      </c>
      <c r="DW333" s="223" t="str">
        <f t="array" ref="DW333">IF(BH333="","",
IF(INDEX(Settings!$H:$H,MATCH(DW$1,Settings!$G:$G,0))=TRUE,
100-100*(BH333-MINIFS(BH:BH,$E:$E,$E333))/(MAXIFS(BH:BH,$E:$E,$E333)-MINIFS(BH:BH,$E:$E,$E333)),
100*(BH333-MINIFS(BH:BH,$E:$E,$E333))/(MAXIFS(BH:BH,$E:$E,$E333)-MINIFS(BH:BH,$E:$E,$E333))))</f>
        <v/>
      </c>
      <c r="DX333" s="223" t="str">
        <f t="array" ref="DX333">IF(BI333="","",
IF(INDEX(Settings!$H:$H,MATCH(DX$1,Settings!$G:$G,0))=TRUE,
100-100*(BI333-MINIFS(BI:BI,$E:$E,$E333))/(MAXIFS(BI:BI,$E:$E,$E333)-MINIFS(BI:BI,$E:$E,$E333)),
100*(BI333-MINIFS(BI:BI,$E:$E,$E333))/(MAXIFS(BI:BI,$E:$E,$E333)-MINIFS(BI:BI,$E:$E,$E333))))</f>
        <v/>
      </c>
      <c r="DY333" s="223" t="str">
        <f t="array" ref="DY333">IF(BJ333="","",
IF(INDEX(Settings!$H:$H,MATCH(DY$1,Settings!$G:$G,0))=TRUE,
100-100*(BJ333-MINIFS(BJ:BJ,$E:$E,$E333))/(MAXIFS(BJ:BJ,$E:$E,$E333)-MINIFS(BJ:BJ,$E:$E,$E333)),
100*(BJ333-MINIFS(BJ:BJ,$E:$E,$E333))/(MAXIFS(BJ:BJ,$E:$E,$E333)-MINIFS(BJ:BJ,$E:$E,$E333))))</f>
        <v/>
      </c>
      <c r="DZ333" s="225"/>
      <c r="EA333" s="225"/>
      <c r="EB333" s="225" t="str">
        <f t="shared" si="8"/>
        <v/>
      </c>
      <c r="EC333" s="225" t="str">
        <f t="shared" si="9"/>
        <v/>
      </c>
      <c r="ED333" s="225" t="str">
        <f t="shared" si="10"/>
        <v/>
      </c>
      <c r="EE333" s="225" t="str">
        <f t="shared" si="11"/>
        <v/>
      </c>
      <c r="EF333" s="225" t="str">
        <f t="shared" si="12"/>
        <v/>
      </c>
      <c r="EG333" s="225" t="str">
        <f t="shared" si="13"/>
        <v/>
      </c>
      <c r="EH333" s="225"/>
      <c r="EI333" s="225"/>
      <c r="EJ333" s="225"/>
      <c r="EK333" s="225"/>
      <c r="EL333" s="225"/>
      <c r="EM333" s="225"/>
    </row>
    <row r="334">
      <c r="A334" s="231"/>
      <c r="B334" s="231"/>
      <c r="C334" s="231"/>
      <c r="D334" s="231" t="str">
        <f t="array" ref="D334">IFERROR(INDEX(Profiles!$B:$B,MATCH($A334,Profiles!$A:$A,0)),"")</f>
        <v/>
      </c>
      <c r="E334" s="231"/>
      <c r="F334" s="231"/>
      <c r="G334" s="231"/>
      <c r="H334" s="231"/>
      <c r="I334" s="231" t="str">
        <f>IF(A334="","",IF(Settings!$N$3="DATE",F334&amp;": "&amp;TEXT(B334,"M/DD/YY"),F334&amp;": "&amp;H334))</f>
        <v/>
      </c>
      <c r="J334" s="231"/>
      <c r="K334" s="231"/>
      <c r="L334" s="231"/>
      <c r="M334" s="232" t="str">
        <f t="shared" si="14"/>
        <v/>
      </c>
      <c r="N334" s="231"/>
      <c r="O334" s="231"/>
      <c r="P334" s="231"/>
      <c r="Q334" s="231"/>
      <c r="R334" s="231"/>
      <c r="S334" s="230" t="str">
        <f>IFERROR(VLOOKUP(AF334, 'YOYO IR Scores'!A:C, 3, FALSE), "")
</f>
        <v/>
      </c>
      <c r="T334" s="231"/>
      <c r="U334" s="231"/>
      <c r="V334" s="231"/>
      <c r="W334" s="231"/>
      <c r="X334" s="233" t="str">
        <f t="shared" si="4"/>
        <v/>
      </c>
      <c r="Y334" s="234" t="str">
        <f t="shared" si="5"/>
        <v/>
      </c>
      <c r="Z334" s="234" t="str">
        <f t="shared" si="6"/>
        <v/>
      </c>
      <c r="AA334" s="233" t="str">
        <f t="shared" si="7"/>
        <v/>
      </c>
      <c r="AB334" s="232"/>
      <c r="AC334" s="232"/>
      <c r="AD334" s="232"/>
      <c r="AE334" s="232" t="str">
        <f>IFERROR(VLOOKUP(AF334, 'YOYO IR Scores'!A:C, 2, FALSE), "")</f>
        <v/>
      </c>
      <c r="AF334" s="232"/>
      <c r="AG334" s="23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c r="BD334" s="232"/>
      <c r="BE334" s="232"/>
      <c r="BF334" s="232"/>
      <c r="BG334" s="232"/>
      <c r="BH334" s="232"/>
      <c r="BI334" s="232"/>
      <c r="BJ334" s="232"/>
      <c r="BK334" s="232" t="str">
        <f t="array" ref="BK334">IF(J334="","",
IF(INDEX(Settings!$H:$H,MATCH(BY$1,Settings!$G:$G,0))=TRUE,
100-100*(J334-MIN(J:J))/(MAX(J:J)-MIN(J:J)),
100*(J334-MIN(J:J))/(MAX(J:J)-MIN(J:J))))</f>
        <v/>
      </c>
      <c r="BL334" s="232" t="str">
        <f t="array" ref="BL334">IF(J334="","",
IF(INDEX(Settings!$H:$H,MATCH(BY$1,Settings!$G:$G,0))=TRUE,
100-100*(J334-MINIFS(J:J,$E:$E,$E334))/(MAXIFS(J:J,$E:$E,$E334)-MINIFS(J:J,$E:$E,$E334)),
100*(J334-MINIFS(J:J,$E:$E,$E334))/(MAXIFS(J:J,$E:$E,$E334)-MINIFS(J:J,$E:$E,$E334))))</f>
        <v/>
      </c>
      <c r="BM334" s="232" t="str">
        <f t="array" ref="BM334">IF(J334="","",
IF(INDEX(Settings!$H:$H,MATCH(BY$1,Settings!$G:$G,0))=TRUE,
100-100*(J334-MINIFS(J:J,$E:$E,$E334,$I:$I,$I334))/(MAXIFS(J:J,$E:$E,$E334,$I:$I,$I334)-MINIFS(J:J,$E:$E,$E334,$I:$I,$I334)),
100*(J334-MINIFS(J:J,$E:$E,$E334,$I:$I,$I334))/(MAXIFS(J:J,$E:$E,$E334,$I:$I,$I334)-MINIFS(J:J,$E:$E,$E334,$I:$I,$I334))))</f>
        <v/>
      </c>
      <c r="BN334" s="231" t="str">
        <f t="array" ref="BN334">IF(J334="","",
IF(INDEX(Settings!$H:$H,MATCH(BY$1,Settings!$G:$G,0))=TRUE,
100-100*PERCENTRANK(J:J,J334),
100*PERCENTRANK(J:J,J334)))</f>
        <v/>
      </c>
      <c r="BO334" s="231" t="str">
        <f>IFERROR(__xludf.DUMMYFUNCTION("IF(J334="""","""",
IF(INDEX(Settings!$H:$H,MATCH(BY$1,Settings!$G:$G,0))=TRUE,
100-100*PERCENTRANK(FILTER(J:J,$E:$E=$E334),J334),
100*PERCENTRANK(FILTER(J:J,$E:$E=$E334),J334)))"),"")</f>
        <v/>
      </c>
      <c r="BP334" s="231" t="str">
        <f>IFERROR(__xludf.DUMMYFUNCTION("IF(J334="""","""",
IF(INDEX(Settings!$H:$H,MATCH(BY$1,Settings!$G:$G,0))=TRUE,
100-100*PERCENTRANK(FILTER(J:J,$E:$E=$E334,$I:$I=$I334),J334),
100*PERCENTRANK(FILTER(J:J,$E:$E=$E334,$I:$I=$I334),J334)))"),"")</f>
        <v/>
      </c>
      <c r="BQ334" s="233" t="str">
        <f t="array" ref="BQ334">IF(J334="","",
IF(INDEX(Settings!$H:$H,MATCH(BY$1,Settings!$G:$G,0))=TRUE,
-1*(J334-AVERAGE(J:J))/STDEV(J:J),
(J334-AVERAGE(J:J))/STDEV(J:J)))</f>
        <v/>
      </c>
      <c r="BR334" s="233" t="str">
        <f>IFERROR(__xludf.DUMMYFUNCTION("IF(J334="""","""",
IF(INDEX(Settings!$H:$H,MATCH(BY$1,Settings!$G:$G,0))=TRUE,
-1*(J334-AVERAGEIFS(J:J,$E:$E,$E334))/STDEV(FILTER(J:J,$E:$E=$E334)),
(J334-AVERAGEIFS(J:J,$E:$E,$E334))/STDEV(FILTER(J:J,$E:$E=$E334))))"),"")</f>
        <v/>
      </c>
      <c r="BS334" s="233"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1"/>
      <c r="BX334" s="231"/>
      <c r="BY334" s="232" t="str">
        <f t="array" ref="BY334">IF(J334="","",
IF(INDEX(Settings!$H:$H,MATCH(BY$1,Settings!$G:$G,0))=TRUE,
100-100*(J334-MINIFS(J:J,$E:$E,$E334))/(MAXIFS(J:J,$E:$E,$E334)-MINIFS(J:J,$E:$E,$E334)),
100*(J334-MINIFS(J:J,$E:$E,$E334))/(MAXIFS(J:J,$E:$E,$E334)-MINIFS(J:J,$E:$E,$E334))))</f>
        <v/>
      </c>
      <c r="BZ334" s="232" t="str">
        <f t="array" ref="BZ334">IF(K334="","",
IF(INDEX(Settings!$H:$H,MATCH(BZ$1,Settings!$G:$G,0))=TRUE,
100-100*(K334-MINIFS(K:K,$E:$E,$E334))/(MAXIFS(K:K,$E:$E,$E334)-MINIFS(K:K,$E:$E,$E334)),
100*(K334-MINIFS(K:K,$E:$E,$E334))/(MAXIFS(K:K,$E:$E,$E334)-MINIFS(K:K,$E:$E,$E334))))</f>
        <v/>
      </c>
      <c r="CA334" s="232" t="str">
        <f t="array" ref="CA334">IF(L334="","",
IF(INDEX(Settings!$H:$H,MATCH(CA$1,Settings!$G:$G,0))=TRUE,
100-100*(L334-MINIFS(L:L,$E:$E,$E334))/(MAXIFS(L:L,$E:$E,$E334)-MINIFS(L:L,$E:$E,$E334)),
100*(L334-MINIFS(L:L,$E:$E,$E334))/(MAXIFS(L:L,$E:$E,$E334)-MINIFS(L:L,$E:$E,$E334))))</f>
        <v/>
      </c>
      <c r="CB334" s="232" t="str">
        <f t="array" ref="CB334">IF(M334="","",
IF(INDEX(Settings!$H:$H,MATCH(CB$1,Settings!$G:$G,0))=TRUE,
100-100*(M334-MINIFS(M:M,$E:$E,$E334))/(MAXIFS(M:M,$E:$E,$E334)-MINIFS(M:M,$E:$E,$E334)),
100*(M334-MINIFS(M:M,$E:$E,$E334))/(MAXIFS(M:M,$E:$E,$E334)-MINIFS(M:M,$E:$E,$E334))))</f>
        <v/>
      </c>
      <c r="CC334" s="232" t="str">
        <f t="array" ref="CC334">IF(N334="","",
IF(INDEX(Settings!$H:$H,MATCH(CC$1,Settings!$G:$G,0))=TRUE,
100-100*(N334-MINIFS(N:N,$E:$E,$E334))/(MAXIFS(N:N,$E:$E,$E334)-MINIFS(N:N,$E:$E,$E334)),
100*(N334-MINIFS(N:N,$E:$E,$E334))/(MAXIFS(N:N,$E:$E,$E334)-MINIFS(N:N,$E:$E,$E334))))</f>
        <v/>
      </c>
      <c r="CD334" s="232" t="str">
        <f t="array" ref="CD334">IF(O334="","",
IF(INDEX(Settings!$H:$H,MATCH(CD$1,Settings!$G:$G,0))=TRUE,
100-100*(O334-MINIFS(O:O,$E:$E,$E334))/(MAXIFS(O:O,$E:$E,$E334)-MINIFS(O:O,$E:$E,$E334)),
100*(O334-MINIFS(O:O,$E:$E,$E334))/(MAXIFS(O:O,$E:$E,$E334)-MINIFS(O:O,$E:$E,$E334))))</f>
        <v/>
      </c>
      <c r="CE334" s="232" t="str">
        <f t="array" ref="CE334">IF(P334="","",
IF(INDEX(Settings!$H:$H,MATCH(CE$1,Settings!$G:$G,0))=TRUE,
100-100*(P334-MINIFS(P:P,$E:$E,$E334))/(MAXIFS(P:P,$E:$E,$E334)-MINIFS(P:P,$E:$E,$E334)),
100*(P334-MINIFS(P:P,$E:$E,$E334))/(MAXIFS(P:P,$E:$E,$E334)-MINIFS(P:P,$E:$E,$E334))))</f>
        <v/>
      </c>
      <c r="CF334" s="232" t="str">
        <f t="array" ref="CF334">IF(Q334="","",
IF(INDEX(Settings!$H:$H,MATCH(CF$1,Settings!$G:$G,0))=TRUE,
100-100*(Q334-MINIFS(Q:Q,$E:$E,$E334))/(MAXIFS(Q:Q,$E:$E,$E334)-MINIFS(Q:Q,$E:$E,$E334)),
100*(Q334-MINIFS(Q:Q,$E:$E,$E334))/(MAXIFS(Q:Q,$E:$E,$E334)-MINIFS(Q:Q,$E:$E,$E334))))</f>
        <v/>
      </c>
      <c r="CG334" s="232" t="str">
        <f t="array" ref="CG334">IF(R334="","",
IF(INDEX(Settings!$H:$H,MATCH(CG$1,Settings!$G:$G,0))=TRUE,
100-100*(R334-MINIFS(R:R,$E:$E,$E334))/(MAXIFS(R:R,$E:$E,$E334)-MINIFS(R:R,$E:$E,$E334)),
100*(R334-MINIFS(R:R,$E:$E,$E334))/(MAXIFS(R:R,$E:$E,$E334)-MINIFS(R:R,$E:$E,$E334))))</f>
        <v/>
      </c>
      <c r="CH334" s="232" t="str">
        <f t="array" ref="CH334">IF(S334="","",
IF(INDEX(Settings!$H:$H,MATCH(CH$1,Settings!$G:$G,0))=TRUE,
100-100*(S334-MINIFS(S:S,$E:$E,$E334))/(MAXIFS(S:S,$E:$E,$E334)-MINIFS(S:S,$E:$E,$E334)),
100*(S334-MINIFS(S:S,$E:$E,$E334))/(MAXIFS(S:S,$E:$E,$E334)-MINIFS(S:S,$E:$E,$E334))))</f>
        <v/>
      </c>
      <c r="CI334" s="232" t="str">
        <f t="array" ref="CI334">IF(T334="","",
IF(INDEX(Settings!$H:$H,MATCH(CI$1,Settings!$G:$G,0))=TRUE,
100-100*(T334-MINIFS(T:T,$E:$E,$E334))/(MAXIFS(T:T,$E:$E,$E334)-MINIFS(T:T,$E:$E,$E334)),
100*(T334-MINIFS(T:T,$E:$E,$E334))/(MAXIFS(T:T,$E:$E,$E334)-MINIFS(T:T,$E:$E,$E334))))</f>
        <v/>
      </c>
      <c r="CJ334" s="232" t="str">
        <f t="array" ref="CJ334">IF(U334="","",
IF(INDEX(Settings!$H:$H,MATCH(CJ$1,Settings!$G:$G,0))=TRUE,
100-100*(U334-MINIFS(U:U,$E:$E,$E334))/(MAXIFS(U:U,$E:$E,$E334)-MINIFS(U:U,$E:$E,$E334)),
100*(U334-MINIFS(U:U,$E:$E,$E334))/(MAXIFS(U:U,$E:$E,$E334)-MINIFS(U:U,$E:$E,$E334))))</f>
        <v/>
      </c>
      <c r="CK334" s="232" t="str">
        <f t="array" ref="CK334">IF(V334="","",
IF(INDEX(Settings!$H:$H,MATCH(CK$1,Settings!$G:$G,0))=TRUE,
100-100*(V334-MINIFS(V:V,$E:$E,$E334))/(MAXIFS(V:V,$E:$E,$E334)-MINIFS(V:V,$E:$E,$E334)),
100*(V334-MINIFS(V:V,$E:$E,$E334))/(MAXIFS(V:V,$E:$E,$E334)-MINIFS(V:V,$E:$E,$E334))))</f>
        <v/>
      </c>
      <c r="CL334" s="232" t="str">
        <f t="array" ref="CL334">IF(W334="","",
IF(INDEX(Settings!$H:$H,MATCH(CL$1,Settings!$G:$G,0))=TRUE,
100-100*(W334-MINIFS(W:W,$E:$E,$E334))/(MAXIFS(W:W,$E:$E,$E334)-MINIFS(W:W,$E:$E,$E334)),
100*(W334-MINIFS(W:W,$E:$E,$E334))/(MAXIFS(W:W,$E:$E,$E334)-MINIFS(W:W,$E:$E,$E334))))</f>
        <v/>
      </c>
      <c r="CM334" s="232" t="str">
        <f t="array" ref="CM334">IF(X334="","",
IF(INDEX(Settings!$H:$H,MATCH(CM$1,Settings!$G:$G,0))=TRUE,
100-100*(X334-MINIFS(X:X,$E:$E,$E334))/(MAXIFS(X:X,$E:$E,$E334)-MINIFS(X:X,$E:$E,$E334)),
100*(X334-MINIFS(X:X,$E:$E,$E334))/(MAXIFS(X:X,$E:$E,$E334)-MINIFS(X:X,$E:$E,$E334))))</f>
        <v/>
      </c>
      <c r="CN334" s="232" t="str">
        <f t="array" ref="CN334">IF(Y334="","",
IF(INDEX(Settings!$H:$H,MATCH(CN$1,Settings!$G:$G,0))=TRUE,
100-100*(Y334-MINIFS(Y:Y,$E:$E,$E334))/(MAXIFS(Y:Y,$E:$E,$E334)-MINIFS(Y:Y,$E:$E,$E334)),
100*(Y334-MINIFS(Y:Y,$E:$E,$E334))/(MAXIFS(Y:Y,$E:$E,$E334)-MINIFS(Y:Y,$E:$E,$E334))))</f>
        <v/>
      </c>
      <c r="CO334" s="232" t="str">
        <f t="array" ref="CO334">IF(Z334="","",
IF(INDEX(Settings!$H:$H,MATCH(CO$1,Settings!$G:$G,0))=TRUE,
100-100*(Z334-MINIFS(Z:Z,$E:$E,$E334))/(MAXIFS(Z:Z,$E:$E,$E334)-MINIFS(Z:Z,$E:$E,$E334)),
100*(Z334-MINIFS(Z:Z,$E:$E,$E334))/(MAXIFS(Z:Z,$E:$E,$E334)-MINIFS(Z:Z,$E:$E,$E334))))</f>
        <v/>
      </c>
      <c r="CP334" s="232" t="str">
        <f t="array" ref="CP334">IF(AA334="","",
IF(INDEX(Settings!$H:$H,MATCH(CP$1,Settings!$G:$G,0))=TRUE,
100-100*(AA334-MINIFS(AA:AA,$E:$E,$E334))/(MAXIFS(AA:AA,$E:$E,$E334)-MINIFS(AA:AA,$E:$E,$E334)),
100*(AA334-MINIFS(AA:AA,$E:$E,$E334))/(MAXIFS(AA:AA,$E:$E,$E334)-MINIFS(AA:AA,$E:$E,$E334))))</f>
        <v/>
      </c>
      <c r="CQ334" s="232" t="str">
        <f t="array" ref="CQ334">IF(AB334="","",
IF(INDEX(Settings!$H:$H,MATCH(CQ$1,Settings!$G:$G,0))=TRUE,
100-100*(AB334-MINIFS(AB:AB,$E:$E,$E334))/(MAXIFS(AB:AB,$E:$E,$E334)-MINIFS(AB:AB,$E:$E,$E334)),
100*(AB334-MINIFS(AB:AB,$E:$E,$E334))/(MAXIFS(AB:AB,$E:$E,$E334)-MINIFS(AB:AB,$E:$E,$E334))))</f>
        <v/>
      </c>
      <c r="CR334" s="232" t="str">
        <f t="array" ref="CR334">IF(AC334="","",
IF(INDEX(Settings!$H:$H,MATCH(CR$1,Settings!$G:$G,0))=TRUE,
100-100*(AC334-MINIFS(AC:AC,$E:$E,$E334))/(MAXIFS(AC:AC,$E:$E,$E334)-MINIFS(AC:AC,$E:$E,$E334)),
100*(AC334-MINIFS(AC:AC,$E:$E,$E334))/(MAXIFS(AC:AC,$E:$E,$E334)-MINIFS(AC:AC,$E:$E,$E334))))</f>
        <v/>
      </c>
      <c r="CS334" s="232" t="str">
        <f t="array" ref="CS334">IF(AD334="","",
IF(INDEX(Settings!$H:$H,MATCH(CS$1,Settings!$G:$G,0))=TRUE,
100-100*(AD334-MINIFS(AD:AD,$E:$E,$E334))/(MAXIFS(AD:AD,$E:$E,$E334)-MINIFS(AD:AD,$E:$E,$E334)),
100*(AD334-MINIFS(AD:AD,$E:$E,$E334))/(MAXIFS(AD:AD,$E:$E,$E334)-MINIFS(AD:AD,$E:$E,$E334))))</f>
        <v/>
      </c>
      <c r="CT334" s="232" t="str">
        <f t="array" ref="CT334">IF(AE334="","",
IF(INDEX(Settings!$H:$H,MATCH(CT$1,Settings!$G:$G,0))=TRUE,
100-100*(AE334-MINIFS(AE:AE,$E:$E,$E334))/(MAXIFS(AE:AE,$E:$E,$E334)-MINIFS(AE:AE,$E:$E,$E334)),
100*(AE334-MINIFS(AE:AE,$E:$E,$E334))/(MAXIFS(AE:AE,$E:$E,$E334)-MINIFS(AE:AE,$E:$E,$E334))))</f>
        <v/>
      </c>
      <c r="CU334" s="232" t="str">
        <f t="array" ref="CU334">IF(AF334="","",
IF(INDEX(Settings!$H:$H,MATCH(CU$1,Settings!$G:$G,0))=TRUE,
100-100*(AF334-MINIFS(AF:AF,$E:$E,$E334))/(MAXIFS(AF:AF,$E:$E,$E334)-MINIFS(AF:AF,$E:$E,$E334)),
100*(AF334-MINIFS(AF:AF,$E:$E,$E334))/(MAXIFS(AF:AF,$E:$E,$E334)-MINIFS(AF:AF,$E:$E,$E334))))</f>
        <v/>
      </c>
      <c r="CV334" s="232" t="str">
        <f t="array" ref="CV334">IF(AG334="","",
IF(INDEX(Settings!$H:$H,MATCH(CV$1,Settings!$G:$G,0))=TRUE,
100-100*(AG334-MINIFS(AG:AG,$E:$E,$E334))/(MAXIFS(AG:AG,$E:$E,$E334)-MINIFS(AG:AG,$E:$E,$E334)),
100*(AG334-MINIFS(AG:AG,$E:$E,$E334))/(MAXIFS(AG:AG,$E:$E,$E334)-MINIFS(AG:AG,$E:$E,$E334))))</f>
        <v/>
      </c>
      <c r="CW334" s="232" t="str">
        <f t="array" ref="CW334">IF(AH334="","",
IF(INDEX(Settings!$H:$H,MATCH(CW$1,Settings!$G:$G,0))=TRUE,
100-100*(AH334-MINIFS(AH:AH,$E:$E,$E334))/(MAXIFS(AH:AH,$E:$E,$E334)-MINIFS(AH:AH,$E:$E,$E334)),
100*(AH334-MINIFS(AH:AH,$E:$E,$E334))/(MAXIFS(AH:AH,$E:$E,$E334)-MINIFS(AH:AH,$E:$E,$E334))))</f>
        <v/>
      </c>
      <c r="CX334" s="232" t="str">
        <f t="array" ref="CX334">IF(AI334="","",
IF(INDEX(Settings!$H:$H,MATCH(CX$1,Settings!$G:$G,0))=TRUE,
100-100*(AI334-MINIFS(AI:AI,$E:$E,$E334))/(MAXIFS(AI:AI,$E:$E,$E334)-MINIFS(AI:AI,$E:$E,$E334)),
100*(AI334-MINIFS(AI:AI,$E:$E,$E334))/(MAXIFS(AI:AI,$E:$E,$E334)-MINIFS(AI:AI,$E:$E,$E334))))</f>
        <v/>
      </c>
      <c r="CY334" s="232" t="str">
        <f t="array" ref="CY334">IF(AJ334="","",
IF(INDEX(Settings!$H:$H,MATCH(CY$1,Settings!$G:$G,0))=TRUE,
100-100*(AJ334-MINIFS(AJ:AJ,$E:$E,$E334))/(MAXIFS(AJ:AJ,$E:$E,$E334)-MINIFS(AJ:AJ,$E:$E,$E334)),
100*(AJ334-MINIFS(AJ:AJ,$E:$E,$E334))/(MAXIFS(AJ:AJ,$E:$E,$E334)-MINIFS(AJ:AJ,$E:$E,$E334))))</f>
        <v/>
      </c>
      <c r="CZ334" s="232" t="str">
        <f t="array" ref="CZ334">IF(AK334="","",
IF(INDEX(Settings!$H:$H,MATCH(CZ$1,Settings!$G:$G,0))=TRUE,
100-100*(AK334-MINIFS(AK:AK,$E:$E,$E334))/(MAXIFS(AK:AK,$E:$E,$E334)-MINIFS(AK:AK,$E:$E,$E334)),
100*(AK334-MINIFS(AK:AK,$E:$E,$E334))/(MAXIFS(AK:AK,$E:$E,$E334)-MINIFS(AK:AK,$E:$E,$E334))))</f>
        <v/>
      </c>
      <c r="DA334" s="232" t="str">
        <f t="array" ref="DA334">IF(AL334="","",
IF(INDEX(Settings!$H:$H,MATCH(DA$1,Settings!$G:$G,0))=TRUE,
100-100*(AL334-MINIFS(AL:AL,$E:$E,$E334))/(MAXIFS(AL:AL,$E:$E,$E334)-MINIFS(AL:AL,$E:$E,$E334)),
100*(AL334-MINIFS(AL:AL,$E:$E,$E334))/(MAXIFS(AL:AL,$E:$E,$E334)-MINIFS(AL:AL,$E:$E,$E334))))</f>
        <v/>
      </c>
      <c r="DB334" s="232" t="str">
        <f t="array" ref="DB334">IF(AM334="","",
IF(INDEX(Settings!$H:$H,MATCH(DB$1,Settings!$G:$G,0))=TRUE,
100-100*(AM334-MINIFS(AM:AM,$E:$E,$E334))/(MAXIFS(AM:AM,$E:$E,$E334)-MINIFS(AM:AM,$E:$E,$E334)),
100*(AM334-MINIFS(AM:AM,$E:$E,$E334))/(MAXIFS(AM:AM,$E:$E,$E334)-MINIFS(AM:AM,$E:$E,$E334))))</f>
        <v/>
      </c>
      <c r="DC334" s="232" t="str">
        <f t="array" ref="DC334">IF(AN334="","",
IF(INDEX(Settings!$H:$H,MATCH(DC$1,Settings!$G:$G,0))=TRUE,
100-100*(AN334-MINIFS(AN:AN,$E:$E,$E334))/(MAXIFS(AN:AN,$E:$E,$E334)-MINIFS(AN:AN,$E:$E,$E334)),
100*(AN334-MINIFS(AN:AN,$E:$E,$E334))/(MAXIFS(AN:AN,$E:$E,$E334)-MINIFS(AN:AN,$E:$E,$E334))))</f>
        <v/>
      </c>
      <c r="DD334" s="232" t="str">
        <f t="array" ref="DD334">IF(AO334="","",
IF(INDEX(Settings!$H:$H,MATCH(DD$1,Settings!$G:$G,0))=TRUE,
100-100*(AO334-MINIFS(AO:AO,$E:$E,$E334))/(MAXIFS(AO:AO,$E:$E,$E334)-MINIFS(AO:AO,$E:$E,$E334)),
100*(AO334-MINIFS(AO:AO,$E:$E,$E334))/(MAXIFS(AO:AO,$E:$E,$E334)-MINIFS(AO:AO,$E:$E,$E334))))</f>
        <v/>
      </c>
      <c r="DE334" s="232" t="str">
        <f t="array" ref="DE334">IF(AP334="","",
IF(INDEX(Settings!$H:$H,MATCH(DE$1,Settings!$G:$G,0))=TRUE,
100-100*(AP334-MINIFS(AP:AP,$E:$E,$E334))/(MAXIFS(AP:AP,$E:$E,$E334)-MINIFS(AP:AP,$E:$E,$E334)),
100*(AP334-MINIFS(AP:AP,$E:$E,$E334))/(MAXIFS(AP:AP,$E:$E,$E334)-MINIFS(AP:AP,$E:$E,$E334))))</f>
        <v/>
      </c>
      <c r="DF334" s="232" t="str">
        <f t="array" ref="DF334">IF(AQ334="","",
IF(INDEX(Settings!$H:$H,MATCH(DF$1,Settings!$G:$G,0))=TRUE,
100-100*(AQ334-MINIFS(AQ:AQ,$E:$E,$E334))/(MAXIFS(AQ:AQ,$E:$E,$E334)-MINIFS(AQ:AQ,$E:$E,$E334)),
100*(AQ334-MINIFS(AQ:AQ,$E:$E,$E334))/(MAXIFS(AQ:AQ,$E:$E,$E334)-MINIFS(AQ:AQ,$E:$E,$E334))))</f>
        <v/>
      </c>
      <c r="DG334" s="232" t="str">
        <f t="array" ref="DG334">IF(AR334="","",
IF(INDEX(Settings!$H:$H,MATCH(DG$1,Settings!$G:$G,0))=TRUE,
100-100*(AR334-MINIFS(AR:AR,$E:$E,$E334))/(MAXIFS(AR:AR,$E:$E,$E334)-MINIFS(AR:AR,$E:$E,$E334)),
100*(AR334-MINIFS(AR:AR,$E:$E,$E334))/(MAXIFS(AR:AR,$E:$E,$E334)-MINIFS(AR:AR,$E:$E,$E334))))</f>
        <v/>
      </c>
      <c r="DH334" s="232" t="str">
        <f t="array" ref="DH334">IF(AS334="","",
IF(INDEX(Settings!$H:$H,MATCH(DH$1,Settings!$G:$G,0))=TRUE,
100-100*(AS334-MINIFS(AS:AS,$E:$E,$E334))/(MAXIFS(AS:AS,$E:$E,$E334)-MINIFS(AS:AS,$E:$E,$E334)),
100*(AS334-MINIFS(AS:AS,$E:$E,$E334))/(MAXIFS(AS:AS,$E:$E,$E334)-MINIFS(AS:AS,$E:$E,$E334))))</f>
        <v/>
      </c>
      <c r="DI334" s="232" t="str">
        <f t="array" ref="DI334">IF(AT334="","",
IF(INDEX(Settings!$H:$H,MATCH(DI$1,Settings!$G:$G,0))=TRUE,
100-100*(AT334-MINIFS(AT:AT,$E:$E,$E334))/(MAXIFS(AT:AT,$E:$E,$E334)-MINIFS(AT:AT,$E:$E,$E334)),
100*(AT334-MINIFS(AT:AT,$E:$E,$E334))/(MAXIFS(AT:AT,$E:$E,$E334)-MINIFS(AT:AT,$E:$E,$E334))))</f>
        <v/>
      </c>
      <c r="DJ334" s="232" t="str">
        <f t="array" ref="DJ334">IF(AU334="","",
IF(INDEX(Settings!$H:$H,MATCH(DJ$1,Settings!$G:$G,0))=TRUE,
100-100*(AU334-MINIFS(AU:AU,$E:$E,$E334))/(MAXIFS(AU:AU,$E:$E,$E334)-MINIFS(AU:AU,$E:$E,$E334)),
100*(AU334-MINIFS(AU:AU,$E:$E,$E334))/(MAXIFS(AU:AU,$E:$E,$E334)-MINIFS(AU:AU,$E:$E,$E334))))</f>
        <v/>
      </c>
      <c r="DK334" s="232" t="str">
        <f t="array" ref="DK334">IF(AV334="","",
IF(INDEX(Settings!$H:$H,MATCH(DK$1,Settings!$G:$G,0))=TRUE,
100-100*(AV334-MINIFS(AV:AV,$E:$E,$E334))/(MAXIFS(AV:AV,$E:$E,$E334)-MINIFS(AV:AV,$E:$E,$E334)),
100*(AV334-MINIFS(AV:AV,$E:$E,$E334))/(MAXIFS(AV:AV,$E:$E,$E334)-MINIFS(AV:AV,$E:$E,$E334))))</f>
        <v/>
      </c>
      <c r="DL334" s="232" t="str">
        <f t="array" ref="DL334">IF(AW334="","",
IF(INDEX(Settings!$H:$H,MATCH(DL$1,Settings!$G:$G,0))=TRUE,
100-100*(AW334-MINIFS(AW:AW,$E:$E,$E334))/(MAXIFS(AW:AW,$E:$E,$E334)-MINIFS(AW:AW,$E:$E,$E334)),
100*(AW334-MINIFS(AW:AW,$E:$E,$E334))/(MAXIFS(AW:AW,$E:$E,$E334)-MINIFS(AW:AW,$E:$E,$E334))))</f>
        <v/>
      </c>
      <c r="DM334" s="232" t="str">
        <f t="array" ref="DM334">IF(AX334="","",
IF(INDEX(Settings!$H:$H,MATCH(DM$1,Settings!$G:$G,0))=TRUE,
100-100*(AX334-MINIFS(AX:AX,$E:$E,$E334))/(MAXIFS(AX:AX,$E:$E,$E334)-MINIFS(AX:AX,$E:$E,$E334)),
100*(AX334-MINIFS(AX:AX,$E:$E,$E334))/(MAXIFS(AX:AX,$E:$E,$E334)-MINIFS(AX:AX,$E:$E,$E334))))</f>
        <v/>
      </c>
      <c r="DN334" s="232" t="str">
        <f t="array" ref="DN334">IF(AY334="","",
IF(INDEX(Settings!$H:$H,MATCH(DN$1,Settings!$G:$G,0))=TRUE,
100-100*(AY334-MINIFS(AY:AY,$E:$E,$E334))/(MAXIFS(AY:AY,$E:$E,$E334)-MINIFS(AY:AY,$E:$E,$E334)),
100*(AY334-MINIFS(AY:AY,$E:$E,$E334))/(MAXIFS(AY:AY,$E:$E,$E334)-MINIFS(AY:AY,$E:$E,$E334))))</f>
        <v/>
      </c>
      <c r="DO334" s="232" t="str">
        <f t="array" ref="DO334">IF(AZ334="","",
IF(INDEX(Settings!$H:$H,MATCH(DO$1,Settings!$G:$G,0))=TRUE,
100-100*(AZ334-MINIFS(AZ:AZ,$E:$E,$E334))/(MAXIFS(AZ:AZ,$E:$E,$E334)-MINIFS(AZ:AZ,$E:$E,$E334)),
100*(AZ334-MINIFS(AZ:AZ,$E:$E,$E334))/(MAXIFS(AZ:AZ,$E:$E,$E334)-MINIFS(AZ:AZ,$E:$E,$E334))))</f>
        <v/>
      </c>
      <c r="DP334" s="232" t="str">
        <f t="array" ref="DP334">IF(BA334="","",
IF(INDEX(Settings!$H:$H,MATCH(DP$1,Settings!$G:$G,0))=TRUE,
100-100*(BA334-MINIFS(BA:BA,$E:$E,$E334))/(MAXIFS(BA:BA,$E:$E,$E334)-MINIFS(BA:BA,$E:$E,$E334)),
100*(BA334-MINIFS(BA:BA,$E:$E,$E334))/(MAXIFS(BA:BA,$E:$E,$E334)-MINIFS(BA:BA,$E:$E,$E334))))</f>
        <v/>
      </c>
      <c r="DQ334" s="232" t="str">
        <f t="array" ref="DQ334">IF(BB334="","",
IF(INDEX(Settings!$H:$H,MATCH(DQ$1,Settings!$G:$G,0))=TRUE,
100-100*(BB334-MINIFS(BB:BB,$E:$E,$E334))/(MAXIFS(BB:BB,$E:$E,$E334)-MINIFS(BB:BB,$E:$E,$E334)),
100*(BB334-MINIFS(BB:BB,$E:$E,$E334))/(MAXIFS(BB:BB,$E:$E,$E334)-MINIFS(BB:BB,$E:$E,$E334))))</f>
        <v/>
      </c>
      <c r="DR334" s="232" t="str">
        <f t="array" ref="DR334">IF(BC334="","",
IF(INDEX(Settings!$H:$H,MATCH(DR$1,Settings!$G:$G,0))=TRUE,
100-100*(BC334-MINIFS(BC:BC,$E:$E,$E334))/(MAXIFS(BC:BC,$E:$E,$E334)-MINIFS(BC:BC,$E:$E,$E334)),
100*(BC334-MINIFS(BC:BC,$E:$E,$E334))/(MAXIFS(BC:BC,$E:$E,$E334)-MINIFS(BC:BC,$E:$E,$E334))))</f>
        <v/>
      </c>
      <c r="DS334" s="232" t="str">
        <f t="array" ref="DS334">IF(BD334="","",
IF(INDEX(Settings!$H:$H,MATCH(DS$1,Settings!$G:$G,0))=TRUE,
100-100*(BD334-MINIFS(BD:BD,$E:$E,$E334))/(MAXIFS(BD:BD,$E:$E,$E334)-MINIFS(BD:BD,$E:$E,$E334)),
100*(BD334-MINIFS(BD:BD,$E:$E,$E334))/(MAXIFS(BD:BD,$E:$E,$E334)-MINIFS(BD:BD,$E:$E,$E334))))</f>
        <v/>
      </c>
      <c r="DT334" s="232" t="str">
        <f t="array" ref="DT334">IF(BE334="","",
IF(INDEX(Settings!$H:$H,MATCH(DT$1,Settings!$G:$G,0))=TRUE,
100-100*(BE334-MINIFS(BE:BE,$E:$E,$E334))/(MAXIFS(BE:BE,$E:$E,$E334)-MINIFS(BE:BE,$E:$E,$E334)),
100*(BE334-MINIFS(BE:BE,$E:$E,$E334))/(MAXIFS(BE:BE,$E:$E,$E334)-MINIFS(BE:BE,$E:$E,$E334))))</f>
        <v/>
      </c>
      <c r="DU334" s="232" t="str">
        <f t="array" ref="DU334">IF(BF334="","",
IF(INDEX(Settings!$H:$H,MATCH(DU$1,Settings!$G:$G,0))=TRUE,
100-100*(BF334-MINIFS(BF:BF,$E:$E,$E334))/(MAXIFS(BF:BF,$E:$E,$E334)-MINIFS(BF:BF,$E:$E,$E334)),
100*(BF334-MINIFS(BF:BF,$E:$E,$E334))/(MAXIFS(BF:BF,$E:$E,$E334)-MINIFS(BF:BF,$E:$E,$E334))))</f>
        <v/>
      </c>
      <c r="DV334" s="232" t="str">
        <f t="array" ref="DV334">IF(BG334="","",
IF(INDEX(Settings!$H:$H,MATCH(DV$1,Settings!$G:$G,0))=TRUE,
100-100*(BG334-MINIFS(BG:BG,$E:$E,$E334))/(MAXIFS(BG:BG,$E:$E,$E334)-MINIFS(BG:BG,$E:$E,$E334)),
100*(BG334-MINIFS(BG:BG,$E:$E,$E334))/(MAXIFS(BG:BG,$E:$E,$E334)-MINIFS(BG:BG,$E:$E,$E334))))</f>
        <v/>
      </c>
      <c r="DW334" s="232" t="str">
        <f t="array" ref="DW334">IF(BH334="","",
IF(INDEX(Settings!$H:$H,MATCH(DW$1,Settings!$G:$G,0))=TRUE,
100-100*(BH334-MINIFS(BH:BH,$E:$E,$E334))/(MAXIFS(BH:BH,$E:$E,$E334)-MINIFS(BH:BH,$E:$E,$E334)),
100*(BH334-MINIFS(BH:BH,$E:$E,$E334))/(MAXIFS(BH:BH,$E:$E,$E334)-MINIFS(BH:BH,$E:$E,$E334))))</f>
        <v/>
      </c>
      <c r="DX334" s="232" t="str">
        <f t="array" ref="DX334">IF(BI334="","",
IF(INDEX(Settings!$H:$H,MATCH(DX$1,Settings!$G:$G,0))=TRUE,
100-100*(BI334-MINIFS(BI:BI,$E:$E,$E334))/(MAXIFS(BI:BI,$E:$E,$E334)-MINIFS(BI:BI,$E:$E,$E334)),
100*(BI334-MINIFS(BI:BI,$E:$E,$E334))/(MAXIFS(BI:BI,$E:$E,$E334)-MINIFS(BI:BI,$E:$E,$E334))))</f>
        <v/>
      </c>
      <c r="DY334" s="232" t="str">
        <f t="array" ref="DY334">IF(BJ334="","",
IF(INDEX(Settings!$H:$H,MATCH(DY$1,Settings!$G:$G,0))=TRUE,
100-100*(BJ334-MINIFS(BJ:BJ,$E:$E,$E334))/(MAXIFS(BJ:BJ,$E:$E,$E334)-MINIFS(BJ:BJ,$E:$E,$E334)),
100*(BJ334-MINIFS(BJ:BJ,$E:$E,$E334))/(MAXIFS(BJ:BJ,$E:$E,$E334)-MINIFS(BJ:BJ,$E:$E,$E334))))</f>
        <v/>
      </c>
      <c r="DZ334" s="234"/>
      <c r="EA334" s="234"/>
      <c r="EB334" s="234" t="str">
        <f t="shared" si="8"/>
        <v/>
      </c>
      <c r="EC334" s="234" t="str">
        <f t="shared" si="9"/>
        <v/>
      </c>
      <c r="ED334" s="234" t="str">
        <f t="shared" si="10"/>
        <v/>
      </c>
      <c r="EE334" s="234" t="str">
        <f t="shared" si="11"/>
        <v/>
      </c>
      <c r="EF334" s="234" t="str">
        <f t="shared" si="12"/>
        <v/>
      </c>
      <c r="EG334" s="234" t="str">
        <f t="shared" si="13"/>
        <v/>
      </c>
      <c r="EH334" s="234"/>
      <c r="EI334" s="234"/>
      <c r="EJ334" s="234"/>
      <c r="EK334" s="234"/>
      <c r="EL334" s="234"/>
      <c r="EM334" s="234"/>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3" t="str">
        <f t="shared" si="14"/>
        <v/>
      </c>
      <c r="N335" s="49"/>
      <c r="O335" s="49"/>
      <c r="P335" s="49"/>
      <c r="Q335" s="49"/>
      <c r="R335" s="49"/>
      <c r="S335" s="222" t="str">
        <f>IFERROR(VLOOKUP(AF335, 'YOYO IR Scores'!A:C, 3, FALSE), "")
</f>
        <v/>
      </c>
      <c r="T335" s="49"/>
      <c r="U335" s="49"/>
      <c r="V335" s="49"/>
      <c r="W335" s="49"/>
      <c r="X335" s="224" t="str">
        <f t="shared" si="4"/>
        <v/>
      </c>
      <c r="Y335" s="225" t="str">
        <f t="shared" si="5"/>
        <v/>
      </c>
      <c r="Z335" s="225" t="str">
        <f t="shared" si="6"/>
        <v/>
      </c>
      <c r="AA335" s="224" t="str">
        <f t="shared" si="7"/>
        <v/>
      </c>
      <c r="AB335" s="223"/>
      <c r="AC335" s="223"/>
      <c r="AD335" s="223"/>
      <c r="AE335" s="223" t="str">
        <f>IFERROR(VLOOKUP(AF335, 'YOYO IR Scores'!A:C, 2, FALSE), "")</f>
        <v/>
      </c>
      <c r="AF335" s="223"/>
      <c r="AG335" s="223"/>
      <c r="AH335" s="223"/>
      <c r="AI335" s="223"/>
      <c r="AJ335" s="223"/>
      <c r="AK335" s="223"/>
      <c r="AL335" s="223"/>
      <c r="AM335" s="223"/>
      <c r="AN335" s="223"/>
      <c r="AO335" s="223"/>
      <c r="AP335" s="223"/>
      <c r="AQ335" s="223"/>
      <c r="AR335" s="223"/>
      <c r="AS335" s="223"/>
      <c r="AT335" s="223"/>
      <c r="AU335" s="223"/>
      <c r="AV335" s="223"/>
      <c r="AW335" s="223"/>
      <c r="AX335" s="223"/>
      <c r="AY335" s="223"/>
      <c r="AZ335" s="223"/>
      <c r="BA335" s="223"/>
      <c r="BB335" s="223"/>
      <c r="BC335" s="223"/>
      <c r="BD335" s="223"/>
      <c r="BE335" s="223"/>
      <c r="BF335" s="223"/>
      <c r="BG335" s="223"/>
      <c r="BH335" s="223"/>
      <c r="BI335" s="223"/>
      <c r="BJ335" s="223"/>
      <c r="BK335" s="223" t="str">
        <f t="array" ref="BK335">IF(J335="","",
IF(INDEX(Settings!$H:$H,MATCH(BY$1,Settings!$G:$G,0))=TRUE,
100-100*(J335-MIN(J:J))/(MAX(J:J)-MIN(J:J)),
100*(J335-MIN(J:J))/(MAX(J:J)-MIN(J:J))))</f>
        <v/>
      </c>
      <c r="BL335" s="223" t="str">
        <f t="array" ref="BL335">IF(J335="","",
IF(INDEX(Settings!$H:$H,MATCH(BY$1,Settings!$G:$G,0))=TRUE,
100-100*(J335-MINIFS(J:J,$E:$E,$E335))/(MAXIFS(J:J,$E:$E,$E335)-MINIFS(J:J,$E:$E,$E335)),
100*(J335-MINIFS(J:J,$E:$E,$E335))/(MAXIFS(J:J,$E:$E,$E335)-MINIFS(J:J,$E:$E,$E335))))</f>
        <v/>
      </c>
      <c r="BM335" s="223"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4" t="str">
        <f t="array" ref="BQ335">IF(J335="","",
IF(INDEX(Settings!$H:$H,MATCH(BY$1,Settings!$G:$G,0))=TRUE,
-1*(J335-AVERAGE(J:J))/STDEV(J:J),
(J335-AVERAGE(J:J))/STDEV(J:J)))</f>
        <v/>
      </c>
      <c r="BR335" s="224" t="str">
        <f>IFERROR(__xludf.DUMMYFUNCTION("IF(J335="""","""",
IF(INDEX(Settings!$H:$H,MATCH(BY$1,Settings!$G:$G,0))=TRUE,
-1*(J335-AVERAGEIFS(J:J,$E:$E,$E335))/STDEV(FILTER(J:J,$E:$E=$E335)),
(J335-AVERAGEIFS(J:J,$E:$E,$E335))/STDEV(FILTER(J:J,$E:$E=$E335))))"),"")</f>
        <v/>
      </c>
      <c r="BS335" s="224"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3" t="str">
        <f t="array" ref="BY335">IF(J335="","",
IF(INDEX(Settings!$H:$H,MATCH(BY$1,Settings!$G:$G,0))=TRUE,
100-100*(J335-MINIFS(J:J,$E:$E,$E335))/(MAXIFS(J:J,$E:$E,$E335)-MINIFS(J:J,$E:$E,$E335)),
100*(J335-MINIFS(J:J,$E:$E,$E335))/(MAXIFS(J:J,$E:$E,$E335)-MINIFS(J:J,$E:$E,$E335))))</f>
        <v/>
      </c>
      <c r="BZ335" s="223" t="str">
        <f t="array" ref="BZ335">IF(K335="","",
IF(INDEX(Settings!$H:$H,MATCH(BZ$1,Settings!$G:$G,0))=TRUE,
100-100*(K335-MINIFS(K:K,$E:$E,$E335))/(MAXIFS(K:K,$E:$E,$E335)-MINIFS(K:K,$E:$E,$E335)),
100*(K335-MINIFS(K:K,$E:$E,$E335))/(MAXIFS(K:K,$E:$E,$E335)-MINIFS(K:K,$E:$E,$E335))))</f>
        <v/>
      </c>
      <c r="CA335" s="223" t="str">
        <f t="array" ref="CA335">IF(L335="","",
IF(INDEX(Settings!$H:$H,MATCH(CA$1,Settings!$G:$G,0))=TRUE,
100-100*(L335-MINIFS(L:L,$E:$E,$E335))/(MAXIFS(L:L,$E:$E,$E335)-MINIFS(L:L,$E:$E,$E335)),
100*(L335-MINIFS(L:L,$E:$E,$E335))/(MAXIFS(L:L,$E:$E,$E335)-MINIFS(L:L,$E:$E,$E335))))</f>
        <v/>
      </c>
      <c r="CB335" s="223" t="str">
        <f t="array" ref="CB335">IF(M335="","",
IF(INDEX(Settings!$H:$H,MATCH(CB$1,Settings!$G:$G,0))=TRUE,
100-100*(M335-MINIFS(M:M,$E:$E,$E335))/(MAXIFS(M:M,$E:$E,$E335)-MINIFS(M:M,$E:$E,$E335)),
100*(M335-MINIFS(M:M,$E:$E,$E335))/(MAXIFS(M:M,$E:$E,$E335)-MINIFS(M:M,$E:$E,$E335))))</f>
        <v/>
      </c>
      <c r="CC335" s="223" t="str">
        <f t="array" ref="CC335">IF(N335="","",
IF(INDEX(Settings!$H:$H,MATCH(CC$1,Settings!$G:$G,0))=TRUE,
100-100*(N335-MINIFS(N:N,$E:$E,$E335))/(MAXIFS(N:N,$E:$E,$E335)-MINIFS(N:N,$E:$E,$E335)),
100*(N335-MINIFS(N:N,$E:$E,$E335))/(MAXIFS(N:N,$E:$E,$E335)-MINIFS(N:N,$E:$E,$E335))))</f>
        <v/>
      </c>
      <c r="CD335" s="223" t="str">
        <f t="array" ref="CD335">IF(O335="","",
IF(INDEX(Settings!$H:$H,MATCH(CD$1,Settings!$G:$G,0))=TRUE,
100-100*(O335-MINIFS(O:O,$E:$E,$E335))/(MAXIFS(O:O,$E:$E,$E335)-MINIFS(O:O,$E:$E,$E335)),
100*(O335-MINIFS(O:O,$E:$E,$E335))/(MAXIFS(O:O,$E:$E,$E335)-MINIFS(O:O,$E:$E,$E335))))</f>
        <v/>
      </c>
      <c r="CE335" s="223" t="str">
        <f t="array" ref="CE335">IF(P335="","",
IF(INDEX(Settings!$H:$H,MATCH(CE$1,Settings!$G:$G,0))=TRUE,
100-100*(P335-MINIFS(P:P,$E:$E,$E335))/(MAXIFS(P:P,$E:$E,$E335)-MINIFS(P:P,$E:$E,$E335)),
100*(P335-MINIFS(P:P,$E:$E,$E335))/(MAXIFS(P:P,$E:$E,$E335)-MINIFS(P:P,$E:$E,$E335))))</f>
        <v/>
      </c>
      <c r="CF335" s="223" t="str">
        <f t="array" ref="CF335">IF(Q335="","",
IF(INDEX(Settings!$H:$H,MATCH(CF$1,Settings!$G:$G,0))=TRUE,
100-100*(Q335-MINIFS(Q:Q,$E:$E,$E335))/(MAXIFS(Q:Q,$E:$E,$E335)-MINIFS(Q:Q,$E:$E,$E335)),
100*(Q335-MINIFS(Q:Q,$E:$E,$E335))/(MAXIFS(Q:Q,$E:$E,$E335)-MINIFS(Q:Q,$E:$E,$E335))))</f>
        <v/>
      </c>
      <c r="CG335" s="223" t="str">
        <f t="array" ref="CG335">IF(R335="","",
IF(INDEX(Settings!$H:$H,MATCH(CG$1,Settings!$G:$G,0))=TRUE,
100-100*(R335-MINIFS(R:R,$E:$E,$E335))/(MAXIFS(R:R,$E:$E,$E335)-MINIFS(R:R,$E:$E,$E335)),
100*(R335-MINIFS(R:R,$E:$E,$E335))/(MAXIFS(R:R,$E:$E,$E335)-MINIFS(R:R,$E:$E,$E335))))</f>
        <v/>
      </c>
      <c r="CH335" s="223" t="str">
        <f t="array" ref="CH335">IF(S335="","",
IF(INDEX(Settings!$H:$H,MATCH(CH$1,Settings!$G:$G,0))=TRUE,
100-100*(S335-MINIFS(S:S,$E:$E,$E335))/(MAXIFS(S:S,$E:$E,$E335)-MINIFS(S:S,$E:$E,$E335)),
100*(S335-MINIFS(S:S,$E:$E,$E335))/(MAXIFS(S:S,$E:$E,$E335)-MINIFS(S:S,$E:$E,$E335))))</f>
        <v/>
      </c>
      <c r="CI335" s="223" t="str">
        <f t="array" ref="CI335">IF(T335="","",
IF(INDEX(Settings!$H:$H,MATCH(CI$1,Settings!$G:$G,0))=TRUE,
100-100*(T335-MINIFS(T:T,$E:$E,$E335))/(MAXIFS(T:T,$E:$E,$E335)-MINIFS(T:T,$E:$E,$E335)),
100*(T335-MINIFS(T:T,$E:$E,$E335))/(MAXIFS(T:T,$E:$E,$E335)-MINIFS(T:T,$E:$E,$E335))))</f>
        <v/>
      </c>
      <c r="CJ335" s="223" t="str">
        <f t="array" ref="CJ335">IF(U335="","",
IF(INDEX(Settings!$H:$H,MATCH(CJ$1,Settings!$G:$G,0))=TRUE,
100-100*(U335-MINIFS(U:U,$E:$E,$E335))/(MAXIFS(U:U,$E:$E,$E335)-MINIFS(U:U,$E:$E,$E335)),
100*(U335-MINIFS(U:U,$E:$E,$E335))/(MAXIFS(U:U,$E:$E,$E335)-MINIFS(U:U,$E:$E,$E335))))</f>
        <v/>
      </c>
      <c r="CK335" s="223" t="str">
        <f t="array" ref="CK335">IF(V335="","",
IF(INDEX(Settings!$H:$H,MATCH(CK$1,Settings!$G:$G,0))=TRUE,
100-100*(V335-MINIFS(V:V,$E:$E,$E335))/(MAXIFS(V:V,$E:$E,$E335)-MINIFS(V:V,$E:$E,$E335)),
100*(V335-MINIFS(V:V,$E:$E,$E335))/(MAXIFS(V:V,$E:$E,$E335)-MINIFS(V:V,$E:$E,$E335))))</f>
        <v/>
      </c>
      <c r="CL335" s="223" t="str">
        <f t="array" ref="CL335">IF(W335="","",
IF(INDEX(Settings!$H:$H,MATCH(CL$1,Settings!$G:$G,0))=TRUE,
100-100*(W335-MINIFS(W:W,$E:$E,$E335))/(MAXIFS(W:W,$E:$E,$E335)-MINIFS(W:W,$E:$E,$E335)),
100*(W335-MINIFS(W:W,$E:$E,$E335))/(MAXIFS(W:W,$E:$E,$E335)-MINIFS(W:W,$E:$E,$E335))))</f>
        <v/>
      </c>
      <c r="CM335" s="223" t="str">
        <f t="array" ref="CM335">IF(X335="","",
IF(INDEX(Settings!$H:$H,MATCH(CM$1,Settings!$G:$G,0))=TRUE,
100-100*(X335-MINIFS(X:X,$E:$E,$E335))/(MAXIFS(X:X,$E:$E,$E335)-MINIFS(X:X,$E:$E,$E335)),
100*(X335-MINIFS(X:X,$E:$E,$E335))/(MAXIFS(X:X,$E:$E,$E335)-MINIFS(X:X,$E:$E,$E335))))</f>
        <v/>
      </c>
      <c r="CN335" s="223" t="str">
        <f t="array" ref="CN335">IF(Y335="","",
IF(INDEX(Settings!$H:$H,MATCH(CN$1,Settings!$G:$G,0))=TRUE,
100-100*(Y335-MINIFS(Y:Y,$E:$E,$E335))/(MAXIFS(Y:Y,$E:$E,$E335)-MINIFS(Y:Y,$E:$E,$E335)),
100*(Y335-MINIFS(Y:Y,$E:$E,$E335))/(MAXIFS(Y:Y,$E:$E,$E335)-MINIFS(Y:Y,$E:$E,$E335))))</f>
        <v/>
      </c>
      <c r="CO335" s="223" t="str">
        <f t="array" ref="CO335">IF(Z335="","",
IF(INDEX(Settings!$H:$H,MATCH(CO$1,Settings!$G:$G,0))=TRUE,
100-100*(Z335-MINIFS(Z:Z,$E:$E,$E335))/(MAXIFS(Z:Z,$E:$E,$E335)-MINIFS(Z:Z,$E:$E,$E335)),
100*(Z335-MINIFS(Z:Z,$E:$E,$E335))/(MAXIFS(Z:Z,$E:$E,$E335)-MINIFS(Z:Z,$E:$E,$E335))))</f>
        <v/>
      </c>
      <c r="CP335" s="223" t="str">
        <f t="array" ref="CP335">IF(AA335="","",
IF(INDEX(Settings!$H:$H,MATCH(CP$1,Settings!$G:$G,0))=TRUE,
100-100*(AA335-MINIFS(AA:AA,$E:$E,$E335))/(MAXIFS(AA:AA,$E:$E,$E335)-MINIFS(AA:AA,$E:$E,$E335)),
100*(AA335-MINIFS(AA:AA,$E:$E,$E335))/(MAXIFS(AA:AA,$E:$E,$E335)-MINIFS(AA:AA,$E:$E,$E335))))</f>
        <v/>
      </c>
      <c r="CQ335" s="223" t="str">
        <f t="array" ref="CQ335">IF(AB335="","",
IF(INDEX(Settings!$H:$H,MATCH(CQ$1,Settings!$G:$G,0))=TRUE,
100-100*(AB335-MINIFS(AB:AB,$E:$E,$E335))/(MAXIFS(AB:AB,$E:$E,$E335)-MINIFS(AB:AB,$E:$E,$E335)),
100*(AB335-MINIFS(AB:AB,$E:$E,$E335))/(MAXIFS(AB:AB,$E:$E,$E335)-MINIFS(AB:AB,$E:$E,$E335))))</f>
        <v/>
      </c>
      <c r="CR335" s="223" t="str">
        <f t="array" ref="CR335">IF(AC335="","",
IF(INDEX(Settings!$H:$H,MATCH(CR$1,Settings!$G:$G,0))=TRUE,
100-100*(AC335-MINIFS(AC:AC,$E:$E,$E335))/(MAXIFS(AC:AC,$E:$E,$E335)-MINIFS(AC:AC,$E:$E,$E335)),
100*(AC335-MINIFS(AC:AC,$E:$E,$E335))/(MAXIFS(AC:AC,$E:$E,$E335)-MINIFS(AC:AC,$E:$E,$E335))))</f>
        <v/>
      </c>
      <c r="CS335" s="223" t="str">
        <f t="array" ref="CS335">IF(AD335="","",
IF(INDEX(Settings!$H:$H,MATCH(CS$1,Settings!$G:$G,0))=TRUE,
100-100*(AD335-MINIFS(AD:AD,$E:$E,$E335))/(MAXIFS(AD:AD,$E:$E,$E335)-MINIFS(AD:AD,$E:$E,$E335)),
100*(AD335-MINIFS(AD:AD,$E:$E,$E335))/(MAXIFS(AD:AD,$E:$E,$E335)-MINIFS(AD:AD,$E:$E,$E335))))</f>
        <v/>
      </c>
      <c r="CT335" s="223" t="str">
        <f t="array" ref="CT335">IF(AE335="","",
IF(INDEX(Settings!$H:$H,MATCH(CT$1,Settings!$G:$G,0))=TRUE,
100-100*(AE335-MINIFS(AE:AE,$E:$E,$E335))/(MAXIFS(AE:AE,$E:$E,$E335)-MINIFS(AE:AE,$E:$E,$E335)),
100*(AE335-MINIFS(AE:AE,$E:$E,$E335))/(MAXIFS(AE:AE,$E:$E,$E335)-MINIFS(AE:AE,$E:$E,$E335))))</f>
        <v/>
      </c>
      <c r="CU335" s="223" t="str">
        <f t="array" ref="CU335">IF(AF335="","",
IF(INDEX(Settings!$H:$H,MATCH(CU$1,Settings!$G:$G,0))=TRUE,
100-100*(AF335-MINIFS(AF:AF,$E:$E,$E335))/(MAXIFS(AF:AF,$E:$E,$E335)-MINIFS(AF:AF,$E:$E,$E335)),
100*(AF335-MINIFS(AF:AF,$E:$E,$E335))/(MAXIFS(AF:AF,$E:$E,$E335)-MINIFS(AF:AF,$E:$E,$E335))))</f>
        <v/>
      </c>
      <c r="CV335" s="223" t="str">
        <f t="array" ref="CV335">IF(AG335="","",
IF(INDEX(Settings!$H:$H,MATCH(CV$1,Settings!$G:$G,0))=TRUE,
100-100*(AG335-MINIFS(AG:AG,$E:$E,$E335))/(MAXIFS(AG:AG,$E:$E,$E335)-MINIFS(AG:AG,$E:$E,$E335)),
100*(AG335-MINIFS(AG:AG,$E:$E,$E335))/(MAXIFS(AG:AG,$E:$E,$E335)-MINIFS(AG:AG,$E:$E,$E335))))</f>
        <v/>
      </c>
      <c r="CW335" s="223" t="str">
        <f t="array" ref="CW335">IF(AH335="","",
IF(INDEX(Settings!$H:$H,MATCH(CW$1,Settings!$G:$G,0))=TRUE,
100-100*(AH335-MINIFS(AH:AH,$E:$E,$E335))/(MAXIFS(AH:AH,$E:$E,$E335)-MINIFS(AH:AH,$E:$E,$E335)),
100*(AH335-MINIFS(AH:AH,$E:$E,$E335))/(MAXIFS(AH:AH,$E:$E,$E335)-MINIFS(AH:AH,$E:$E,$E335))))</f>
        <v/>
      </c>
      <c r="CX335" s="223" t="str">
        <f t="array" ref="CX335">IF(AI335="","",
IF(INDEX(Settings!$H:$H,MATCH(CX$1,Settings!$G:$G,0))=TRUE,
100-100*(AI335-MINIFS(AI:AI,$E:$E,$E335))/(MAXIFS(AI:AI,$E:$E,$E335)-MINIFS(AI:AI,$E:$E,$E335)),
100*(AI335-MINIFS(AI:AI,$E:$E,$E335))/(MAXIFS(AI:AI,$E:$E,$E335)-MINIFS(AI:AI,$E:$E,$E335))))</f>
        <v/>
      </c>
      <c r="CY335" s="223" t="str">
        <f t="array" ref="CY335">IF(AJ335="","",
IF(INDEX(Settings!$H:$H,MATCH(CY$1,Settings!$G:$G,0))=TRUE,
100-100*(AJ335-MINIFS(AJ:AJ,$E:$E,$E335))/(MAXIFS(AJ:AJ,$E:$E,$E335)-MINIFS(AJ:AJ,$E:$E,$E335)),
100*(AJ335-MINIFS(AJ:AJ,$E:$E,$E335))/(MAXIFS(AJ:AJ,$E:$E,$E335)-MINIFS(AJ:AJ,$E:$E,$E335))))</f>
        <v/>
      </c>
      <c r="CZ335" s="223" t="str">
        <f t="array" ref="CZ335">IF(AK335="","",
IF(INDEX(Settings!$H:$H,MATCH(CZ$1,Settings!$G:$G,0))=TRUE,
100-100*(AK335-MINIFS(AK:AK,$E:$E,$E335))/(MAXIFS(AK:AK,$E:$E,$E335)-MINIFS(AK:AK,$E:$E,$E335)),
100*(AK335-MINIFS(AK:AK,$E:$E,$E335))/(MAXIFS(AK:AK,$E:$E,$E335)-MINIFS(AK:AK,$E:$E,$E335))))</f>
        <v/>
      </c>
      <c r="DA335" s="223" t="str">
        <f t="array" ref="DA335">IF(AL335="","",
IF(INDEX(Settings!$H:$H,MATCH(DA$1,Settings!$G:$G,0))=TRUE,
100-100*(AL335-MINIFS(AL:AL,$E:$E,$E335))/(MAXIFS(AL:AL,$E:$E,$E335)-MINIFS(AL:AL,$E:$E,$E335)),
100*(AL335-MINIFS(AL:AL,$E:$E,$E335))/(MAXIFS(AL:AL,$E:$E,$E335)-MINIFS(AL:AL,$E:$E,$E335))))</f>
        <v/>
      </c>
      <c r="DB335" s="223" t="str">
        <f t="array" ref="DB335">IF(AM335="","",
IF(INDEX(Settings!$H:$H,MATCH(DB$1,Settings!$G:$G,0))=TRUE,
100-100*(AM335-MINIFS(AM:AM,$E:$E,$E335))/(MAXIFS(AM:AM,$E:$E,$E335)-MINIFS(AM:AM,$E:$E,$E335)),
100*(AM335-MINIFS(AM:AM,$E:$E,$E335))/(MAXIFS(AM:AM,$E:$E,$E335)-MINIFS(AM:AM,$E:$E,$E335))))</f>
        <v/>
      </c>
      <c r="DC335" s="223" t="str">
        <f t="array" ref="DC335">IF(AN335="","",
IF(INDEX(Settings!$H:$H,MATCH(DC$1,Settings!$G:$G,0))=TRUE,
100-100*(AN335-MINIFS(AN:AN,$E:$E,$E335))/(MAXIFS(AN:AN,$E:$E,$E335)-MINIFS(AN:AN,$E:$E,$E335)),
100*(AN335-MINIFS(AN:AN,$E:$E,$E335))/(MAXIFS(AN:AN,$E:$E,$E335)-MINIFS(AN:AN,$E:$E,$E335))))</f>
        <v/>
      </c>
      <c r="DD335" s="223" t="str">
        <f t="array" ref="DD335">IF(AO335="","",
IF(INDEX(Settings!$H:$H,MATCH(DD$1,Settings!$G:$G,0))=TRUE,
100-100*(AO335-MINIFS(AO:AO,$E:$E,$E335))/(MAXIFS(AO:AO,$E:$E,$E335)-MINIFS(AO:AO,$E:$E,$E335)),
100*(AO335-MINIFS(AO:AO,$E:$E,$E335))/(MAXIFS(AO:AO,$E:$E,$E335)-MINIFS(AO:AO,$E:$E,$E335))))</f>
        <v/>
      </c>
      <c r="DE335" s="223" t="str">
        <f t="array" ref="DE335">IF(AP335="","",
IF(INDEX(Settings!$H:$H,MATCH(DE$1,Settings!$G:$G,0))=TRUE,
100-100*(AP335-MINIFS(AP:AP,$E:$E,$E335))/(MAXIFS(AP:AP,$E:$E,$E335)-MINIFS(AP:AP,$E:$E,$E335)),
100*(AP335-MINIFS(AP:AP,$E:$E,$E335))/(MAXIFS(AP:AP,$E:$E,$E335)-MINIFS(AP:AP,$E:$E,$E335))))</f>
        <v/>
      </c>
      <c r="DF335" s="223" t="str">
        <f t="array" ref="DF335">IF(AQ335="","",
IF(INDEX(Settings!$H:$H,MATCH(DF$1,Settings!$G:$G,0))=TRUE,
100-100*(AQ335-MINIFS(AQ:AQ,$E:$E,$E335))/(MAXIFS(AQ:AQ,$E:$E,$E335)-MINIFS(AQ:AQ,$E:$E,$E335)),
100*(AQ335-MINIFS(AQ:AQ,$E:$E,$E335))/(MAXIFS(AQ:AQ,$E:$E,$E335)-MINIFS(AQ:AQ,$E:$E,$E335))))</f>
        <v/>
      </c>
      <c r="DG335" s="223" t="str">
        <f t="array" ref="DG335">IF(AR335="","",
IF(INDEX(Settings!$H:$H,MATCH(DG$1,Settings!$G:$G,0))=TRUE,
100-100*(AR335-MINIFS(AR:AR,$E:$E,$E335))/(MAXIFS(AR:AR,$E:$E,$E335)-MINIFS(AR:AR,$E:$E,$E335)),
100*(AR335-MINIFS(AR:AR,$E:$E,$E335))/(MAXIFS(AR:AR,$E:$E,$E335)-MINIFS(AR:AR,$E:$E,$E335))))</f>
        <v/>
      </c>
      <c r="DH335" s="223" t="str">
        <f t="array" ref="DH335">IF(AS335="","",
IF(INDEX(Settings!$H:$H,MATCH(DH$1,Settings!$G:$G,0))=TRUE,
100-100*(AS335-MINIFS(AS:AS,$E:$E,$E335))/(MAXIFS(AS:AS,$E:$E,$E335)-MINIFS(AS:AS,$E:$E,$E335)),
100*(AS335-MINIFS(AS:AS,$E:$E,$E335))/(MAXIFS(AS:AS,$E:$E,$E335)-MINIFS(AS:AS,$E:$E,$E335))))</f>
        <v/>
      </c>
      <c r="DI335" s="223" t="str">
        <f t="array" ref="DI335">IF(AT335="","",
IF(INDEX(Settings!$H:$H,MATCH(DI$1,Settings!$G:$G,0))=TRUE,
100-100*(AT335-MINIFS(AT:AT,$E:$E,$E335))/(MAXIFS(AT:AT,$E:$E,$E335)-MINIFS(AT:AT,$E:$E,$E335)),
100*(AT335-MINIFS(AT:AT,$E:$E,$E335))/(MAXIFS(AT:AT,$E:$E,$E335)-MINIFS(AT:AT,$E:$E,$E335))))</f>
        <v/>
      </c>
      <c r="DJ335" s="223" t="str">
        <f t="array" ref="DJ335">IF(AU335="","",
IF(INDEX(Settings!$H:$H,MATCH(DJ$1,Settings!$G:$G,0))=TRUE,
100-100*(AU335-MINIFS(AU:AU,$E:$E,$E335))/(MAXIFS(AU:AU,$E:$E,$E335)-MINIFS(AU:AU,$E:$E,$E335)),
100*(AU335-MINIFS(AU:AU,$E:$E,$E335))/(MAXIFS(AU:AU,$E:$E,$E335)-MINIFS(AU:AU,$E:$E,$E335))))</f>
        <v/>
      </c>
      <c r="DK335" s="223" t="str">
        <f t="array" ref="DK335">IF(AV335="","",
IF(INDEX(Settings!$H:$H,MATCH(DK$1,Settings!$G:$G,0))=TRUE,
100-100*(AV335-MINIFS(AV:AV,$E:$E,$E335))/(MAXIFS(AV:AV,$E:$E,$E335)-MINIFS(AV:AV,$E:$E,$E335)),
100*(AV335-MINIFS(AV:AV,$E:$E,$E335))/(MAXIFS(AV:AV,$E:$E,$E335)-MINIFS(AV:AV,$E:$E,$E335))))</f>
        <v/>
      </c>
      <c r="DL335" s="223" t="str">
        <f t="array" ref="DL335">IF(AW335="","",
IF(INDEX(Settings!$H:$H,MATCH(DL$1,Settings!$G:$G,0))=TRUE,
100-100*(AW335-MINIFS(AW:AW,$E:$E,$E335))/(MAXIFS(AW:AW,$E:$E,$E335)-MINIFS(AW:AW,$E:$E,$E335)),
100*(AW335-MINIFS(AW:AW,$E:$E,$E335))/(MAXIFS(AW:AW,$E:$E,$E335)-MINIFS(AW:AW,$E:$E,$E335))))</f>
        <v/>
      </c>
      <c r="DM335" s="223" t="str">
        <f t="array" ref="DM335">IF(AX335="","",
IF(INDEX(Settings!$H:$H,MATCH(DM$1,Settings!$G:$G,0))=TRUE,
100-100*(AX335-MINIFS(AX:AX,$E:$E,$E335))/(MAXIFS(AX:AX,$E:$E,$E335)-MINIFS(AX:AX,$E:$E,$E335)),
100*(AX335-MINIFS(AX:AX,$E:$E,$E335))/(MAXIFS(AX:AX,$E:$E,$E335)-MINIFS(AX:AX,$E:$E,$E335))))</f>
        <v/>
      </c>
      <c r="DN335" s="223" t="str">
        <f t="array" ref="DN335">IF(AY335="","",
IF(INDEX(Settings!$H:$H,MATCH(DN$1,Settings!$G:$G,0))=TRUE,
100-100*(AY335-MINIFS(AY:AY,$E:$E,$E335))/(MAXIFS(AY:AY,$E:$E,$E335)-MINIFS(AY:AY,$E:$E,$E335)),
100*(AY335-MINIFS(AY:AY,$E:$E,$E335))/(MAXIFS(AY:AY,$E:$E,$E335)-MINIFS(AY:AY,$E:$E,$E335))))</f>
        <v/>
      </c>
      <c r="DO335" s="223" t="str">
        <f t="array" ref="DO335">IF(AZ335="","",
IF(INDEX(Settings!$H:$H,MATCH(DO$1,Settings!$G:$G,0))=TRUE,
100-100*(AZ335-MINIFS(AZ:AZ,$E:$E,$E335))/(MAXIFS(AZ:AZ,$E:$E,$E335)-MINIFS(AZ:AZ,$E:$E,$E335)),
100*(AZ335-MINIFS(AZ:AZ,$E:$E,$E335))/(MAXIFS(AZ:AZ,$E:$E,$E335)-MINIFS(AZ:AZ,$E:$E,$E335))))</f>
        <v/>
      </c>
      <c r="DP335" s="223" t="str">
        <f t="array" ref="DP335">IF(BA335="","",
IF(INDEX(Settings!$H:$H,MATCH(DP$1,Settings!$G:$G,0))=TRUE,
100-100*(BA335-MINIFS(BA:BA,$E:$E,$E335))/(MAXIFS(BA:BA,$E:$E,$E335)-MINIFS(BA:BA,$E:$E,$E335)),
100*(BA335-MINIFS(BA:BA,$E:$E,$E335))/(MAXIFS(BA:BA,$E:$E,$E335)-MINIFS(BA:BA,$E:$E,$E335))))</f>
        <v/>
      </c>
      <c r="DQ335" s="223" t="str">
        <f t="array" ref="DQ335">IF(BB335="","",
IF(INDEX(Settings!$H:$H,MATCH(DQ$1,Settings!$G:$G,0))=TRUE,
100-100*(BB335-MINIFS(BB:BB,$E:$E,$E335))/(MAXIFS(BB:BB,$E:$E,$E335)-MINIFS(BB:BB,$E:$E,$E335)),
100*(BB335-MINIFS(BB:BB,$E:$E,$E335))/(MAXIFS(BB:BB,$E:$E,$E335)-MINIFS(BB:BB,$E:$E,$E335))))</f>
        <v/>
      </c>
      <c r="DR335" s="223" t="str">
        <f t="array" ref="DR335">IF(BC335="","",
IF(INDEX(Settings!$H:$H,MATCH(DR$1,Settings!$G:$G,0))=TRUE,
100-100*(BC335-MINIFS(BC:BC,$E:$E,$E335))/(MAXIFS(BC:BC,$E:$E,$E335)-MINIFS(BC:BC,$E:$E,$E335)),
100*(BC335-MINIFS(BC:BC,$E:$E,$E335))/(MAXIFS(BC:BC,$E:$E,$E335)-MINIFS(BC:BC,$E:$E,$E335))))</f>
        <v/>
      </c>
      <c r="DS335" s="223" t="str">
        <f t="array" ref="DS335">IF(BD335="","",
IF(INDEX(Settings!$H:$H,MATCH(DS$1,Settings!$G:$G,0))=TRUE,
100-100*(BD335-MINIFS(BD:BD,$E:$E,$E335))/(MAXIFS(BD:BD,$E:$E,$E335)-MINIFS(BD:BD,$E:$E,$E335)),
100*(BD335-MINIFS(BD:BD,$E:$E,$E335))/(MAXIFS(BD:BD,$E:$E,$E335)-MINIFS(BD:BD,$E:$E,$E335))))</f>
        <v/>
      </c>
      <c r="DT335" s="223" t="str">
        <f t="array" ref="DT335">IF(BE335="","",
IF(INDEX(Settings!$H:$H,MATCH(DT$1,Settings!$G:$G,0))=TRUE,
100-100*(BE335-MINIFS(BE:BE,$E:$E,$E335))/(MAXIFS(BE:BE,$E:$E,$E335)-MINIFS(BE:BE,$E:$E,$E335)),
100*(BE335-MINIFS(BE:BE,$E:$E,$E335))/(MAXIFS(BE:BE,$E:$E,$E335)-MINIFS(BE:BE,$E:$E,$E335))))</f>
        <v/>
      </c>
      <c r="DU335" s="223" t="str">
        <f t="array" ref="DU335">IF(BF335="","",
IF(INDEX(Settings!$H:$H,MATCH(DU$1,Settings!$G:$G,0))=TRUE,
100-100*(BF335-MINIFS(BF:BF,$E:$E,$E335))/(MAXIFS(BF:BF,$E:$E,$E335)-MINIFS(BF:BF,$E:$E,$E335)),
100*(BF335-MINIFS(BF:BF,$E:$E,$E335))/(MAXIFS(BF:BF,$E:$E,$E335)-MINIFS(BF:BF,$E:$E,$E335))))</f>
        <v/>
      </c>
      <c r="DV335" s="223" t="str">
        <f t="array" ref="DV335">IF(BG335="","",
IF(INDEX(Settings!$H:$H,MATCH(DV$1,Settings!$G:$G,0))=TRUE,
100-100*(BG335-MINIFS(BG:BG,$E:$E,$E335))/(MAXIFS(BG:BG,$E:$E,$E335)-MINIFS(BG:BG,$E:$E,$E335)),
100*(BG335-MINIFS(BG:BG,$E:$E,$E335))/(MAXIFS(BG:BG,$E:$E,$E335)-MINIFS(BG:BG,$E:$E,$E335))))</f>
        <v/>
      </c>
      <c r="DW335" s="223" t="str">
        <f t="array" ref="DW335">IF(BH335="","",
IF(INDEX(Settings!$H:$H,MATCH(DW$1,Settings!$G:$G,0))=TRUE,
100-100*(BH335-MINIFS(BH:BH,$E:$E,$E335))/(MAXIFS(BH:BH,$E:$E,$E335)-MINIFS(BH:BH,$E:$E,$E335)),
100*(BH335-MINIFS(BH:BH,$E:$E,$E335))/(MAXIFS(BH:BH,$E:$E,$E335)-MINIFS(BH:BH,$E:$E,$E335))))</f>
        <v/>
      </c>
      <c r="DX335" s="223" t="str">
        <f t="array" ref="DX335">IF(BI335="","",
IF(INDEX(Settings!$H:$H,MATCH(DX$1,Settings!$G:$G,0))=TRUE,
100-100*(BI335-MINIFS(BI:BI,$E:$E,$E335))/(MAXIFS(BI:BI,$E:$E,$E335)-MINIFS(BI:BI,$E:$E,$E335)),
100*(BI335-MINIFS(BI:BI,$E:$E,$E335))/(MAXIFS(BI:BI,$E:$E,$E335)-MINIFS(BI:BI,$E:$E,$E335))))</f>
        <v/>
      </c>
      <c r="DY335" s="223" t="str">
        <f t="array" ref="DY335">IF(BJ335="","",
IF(INDEX(Settings!$H:$H,MATCH(DY$1,Settings!$G:$G,0))=TRUE,
100-100*(BJ335-MINIFS(BJ:BJ,$E:$E,$E335))/(MAXIFS(BJ:BJ,$E:$E,$E335)-MINIFS(BJ:BJ,$E:$E,$E335)),
100*(BJ335-MINIFS(BJ:BJ,$E:$E,$E335))/(MAXIFS(BJ:BJ,$E:$E,$E335)-MINIFS(BJ:BJ,$E:$E,$E335))))</f>
        <v/>
      </c>
      <c r="DZ335" s="225"/>
      <c r="EA335" s="225"/>
      <c r="EB335" s="225" t="str">
        <f t="shared" si="8"/>
        <v/>
      </c>
      <c r="EC335" s="225" t="str">
        <f t="shared" si="9"/>
        <v/>
      </c>
      <c r="ED335" s="225" t="str">
        <f t="shared" si="10"/>
        <v/>
      </c>
      <c r="EE335" s="225" t="str">
        <f t="shared" si="11"/>
        <v/>
      </c>
      <c r="EF335" s="225" t="str">
        <f t="shared" si="12"/>
        <v/>
      </c>
      <c r="EG335" s="225" t="str">
        <f t="shared" si="13"/>
        <v/>
      </c>
      <c r="EH335" s="225"/>
      <c r="EI335" s="225"/>
      <c r="EJ335" s="225"/>
      <c r="EK335" s="225"/>
      <c r="EL335" s="225"/>
      <c r="EM335" s="225"/>
    </row>
    <row r="336">
      <c r="A336" s="231"/>
      <c r="B336" s="231"/>
      <c r="C336" s="231"/>
      <c r="D336" s="231" t="str">
        <f t="array" ref="D336">IFERROR(INDEX(Profiles!$B:$B,MATCH($A336,Profiles!$A:$A,0)),"")</f>
        <v/>
      </c>
      <c r="E336" s="231"/>
      <c r="F336" s="231"/>
      <c r="G336" s="231"/>
      <c r="H336" s="231"/>
      <c r="I336" s="231" t="str">
        <f>IF(A336="","",IF(Settings!$N$3="DATE",F336&amp;": "&amp;TEXT(B336,"M/DD/YY"),F336&amp;": "&amp;H336))</f>
        <v/>
      </c>
      <c r="J336" s="231"/>
      <c r="K336" s="231"/>
      <c r="L336" s="231"/>
      <c r="M336" s="232" t="str">
        <f t="shared" si="14"/>
        <v/>
      </c>
      <c r="N336" s="231"/>
      <c r="O336" s="231"/>
      <c r="P336" s="231"/>
      <c r="Q336" s="231"/>
      <c r="R336" s="231"/>
      <c r="S336" s="230" t="str">
        <f>IFERROR(VLOOKUP(AF336, 'YOYO IR Scores'!A:C, 3, FALSE), "")
</f>
        <v/>
      </c>
      <c r="T336" s="231"/>
      <c r="U336" s="231"/>
      <c r="V336" s="231"/>
      <c r="W336" s="231"/>
      <c r="X336" s="233" t="str">
        <f t="shared" si="4"/>
        <v/>
      </c>
      <c r="Y336" s="234" t="str">
        <f t="shared" si="5"/>
        <v/>
      </c>
      <c r="Z336" s="234" t="str">
        <f t="shared" si="6"/>
        <v/>
      </c>
      <c r="AA336" s="233" t="str">
        <f t="shared" si="7"/>
        <v/>
      </c>
      <c r="AB336" s="232"/>
      <c r="AC336" s="232"/>
      <c r="AD336" s="232"/>
      <c r="AE336" s="232" t="str">
        <f>IFERROR(VLOOKUP(AF336, 'YOYO IR Scores'!A:C, 2, FALSE), "")</f>
        <v/>
      </c>
      <c r="AF336" s="232"/>
      <c r="AG336" s="23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c r="BD336" s="232"/>
      <c r="BE336" s="232"/>
      <c r="BF336" s="232"/>
      <c r="BG336" s="232"/>
      <c r="BH336" s="232"/>
      <c r="BI336" s="232"/>
      <c r="BJ336" s="232"/>
      <c r="BK336" s="232" t="str">
        <f t="array" ref="BK336">IF(J336="","",
IF(INDEX(Settings!$H:$H,MATCH(BY$1,Settings!$G:$G,0))=TRUE,
100-100*(J336-MIN(J:J))/(MAX(J:J)-MIN(J:J)),
100*(J336-MIN(J:J))/(MAX(J:J)-MIN(J:J))))</f>
        <v/>
      </c>
      <c r="BL336" s="232" t="str">
        <f t="array" ref="BL336">IF(J336="","",
IF(INDEX(Settings!$H:$H,MATCH(BY$1,Settings!$G:$G,0))=TRUE,
100-100*(J336-MINIFS(J:J,$E:$E,$E336))/(MAXIFS(J:J,$E:$E,$E336)-MINIFS(J:J,$E:$E,$E336)),
100*(J336-MINIFS(J:J,$E:$E,$E336))/(MAXIFS(J:J,$E:$E,$E336)-MINIFS(J:J,$E:$E,$E336))))</f>
        <v/>
      </c>
      <c r="BM336" s="232" t="str">
        <f t="array" ref="BM336">IF(J336="","",
IF(INDEX(Settings!$H:$H,MATCH(BY$1,Settings!$G:$G,0))=TRUE,
100-100*(J336-MINIFS(J:J,$E:$E,$E336,$I:$I,$I336))/(MAXIFS(J:J,$E:$E,$E336,$I:$I,$I336)-MINIFS(J:J,$E:$E,$E336,$I:$I,$I336)),
100*(J336-MINIFS(J:J,$E:$E,$E336,$I:$I,$I336))/(MAXIFS(J:J,$E:$E,$E336,$I:$I,$I336)-MINIFS(J:J,$E:$E,$E336,$I:$I,$I336))))</f>
        <v/>
      </c>
      <c r="BN336" s="231" t="str">
        <f t="array" ref="BN336">IF(J336="","",
IF(INDEX(Settings!$H:$H,MATCH(BY$1,Settings!$G:$G,0))=TRUE,
100-100*PERCENTRANK(J:J,J336),
100*PERCENTRANK(J:J,J336)))</f>
        <v/>
      </c>
      <c r="BO336" s="231" t="str">
        <f>IFERROR(__xludf.DUMMYFUNCTION("IF(J336="""","""",
IF(INDEX(Settings!$H:$H,MATCH(BY$1,Settings!$G:$G,0))=TRUE,
100-100*PERCENTRANK(FILTER(J:J,$E:$E=$E336),J336),
100*PERCENTRANK(FILTER(J:J,$E:$E=$E336),J336)))"),"")</f>
        <v/>
      </c>
      <c r="BP336" s="231" t="str">
        <f>IFERROR(__xludf.DUMMYFUNCTION("IF(J336="""","""",
IF(INDEX(Settings!$H:$H,MATCH(BY$1,Settings!$G:$G,0))=TRUE,
100-100*PERCENTRANK(FILTER(J:J,$E:$E=$E336,$I:$I=$I336),J336),
100*PERCENTRANK(FILTER(J:J,$E:$E=$E336,$I:$I=$I336),J336)))"),"")</f>
        <v/>
      </c>
      <c r="BQ336" s="233" t="str">
        <f t="array" ref="BQ336">IF(J336="","",
IF(INDEX(Settings!$H:$H,MATCH(BY$1,Settings!$G:$G,0))=TRUE,
-1*(J336-AVERAGE(J:J))/STDEV(J:J),
(J336-AVERAGE(J:J))/STDEV(J:J)))</f>
        <v/>
      </c>
      <c r="BR336" s="233" t="str">
        <f>IFERROR(__xludf.DUMMYFUNCTION("IF(J336="""","""",
IF(INDEX(Settings!$H:$H,MATCH(BY$1,Settings!$G:$G,0))=TRUE,
-1*(J336-AVERAGEIFS(J:J,$E:$E,$E336))/STDEV(FILTER(J:J,$E:$E=$E336)),
(J336-AVERAGEIFS(J:J,$E:$E,$E336))/STDEV(FILTER(J:J,$E:$E=$E336))))"),"")</f>
        <v/>
      </c>
      <c r="BS336" s="233"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1"/>
      <c r="BX336" s="231"/>
      <c r="BY336" s="232" t="str">
        <f t="array" ref="BY336">IF(J336="","",
IF(INDEX(Settings!$H:$H,MATCH(BY$1,Settings!$G:$G,0))=TRUE,
100-100*(J336-MINIFS(J:J,$E:$E,$E336))/(MAXIFS(J:J,$E:$E,$E336)-MINIFS(J:J,$E:$E,$E336)),
100*(J336-MINIFS(J:J,$E:$E,$E336))/(MAXIFS(J:J,$E:$E,$E336)-MINIFS(J:J,$E:$E,$E336))))</f>
        <v/>
      </c>
      <c r="BZ336" s="232" t="str">
        <f t="array" ref="BZ336">IF(K336="","",
IF(INDEX(Settings!$H:$H,MATCH(BZ$1,Settings!$G:$G,0))=TRUE,
100-100*(K336-MINIFS(K:K,$E:$E,$E336))/(MAXIFS(K:K,$E:$E,$E336)-MINIFS(K:K,$E:$E,$E336)),
100*(K336-MINIFS(K:K,$E:$E,$E336))/(MAXIFS(K:K,$E:$E,$E336)-MINIFS(K:K,$E:$E,$E336))))</f>
        <v/>
      </c>
      <c r="CA336" s="232" t="str">
        <f t="array" ref="CA336">IF(L336="","",
IF(INDEX(Settings!$H:$H,MATCH(CA$1,Settings!$G:$G,0))=TRUE,
100-100*(L336-MINIFS(L:L,$E:$E,$E336))/(MAXIFS(L:L,$E:$E,$E336)-MINIFS(L:L,$E:$E,$E336)),
100*(L336-MINIFS(L:L,$E:$E,$E336))/(MAXIFS(L:L,$E:$E,$E336)-MINIFS(L:L,$E:$E,$E336))))</f>
        <v/>
      </c>
      <c r="CB336" s="232" t="str">
        <f t="array" ref="CB336">IF(M336="","",
IF(INDEX(Settings!$H:$H,MATCH(CB$1,Settings!$G:$G,0))=TRUE,
100-100*(M336-MINIFS(M:M,$E:$E,$E336))/(MAXIFS(M:M,$E:$E,$E336)-MINIFS(M:M,$E:$E,$E336)),
100*(M336-MINIFS(M:M,$E:$E,$E336))/(MAXIFS(M:M,$E:$E,$E336)-MINIFS(M:M,$E:$E,$E336))))</f>
        <v/>
      </c>
      <c r="CC336" s="232" t="str">
        <f t="array" ref="CC336">IF(N336="","",
IF(INDEX(Settings!$H:$H,MATCH(CC$1,Settings!$G:$G,0))=TRUE,
100-100*(N336-MINIFS(N:N,$E:$E,$E336))/(MAXIFS(N:N,$E:$E,$E336)-MINIFS(N:N,$E:$E,$E336)),
100*(N336-MINIFS(N:N,$E:$E,$E336))/(MAXIFS(N:N,$E:$E,$E336)-MINIFS(N:N,$E:$E,$E336))))</f>
        <v/>
      </c>
      <c r="CD336" s="232" t="str">
        <f t="array" ref="CD336">IF(O336="","",
IF(INDEX(Settings!$H:$H,MATCH(CD$1,Settings!$G:$G,0))=TRUE,
100-100*(O336-MINIFS(O:O,$E:$E,$E336))/(MAXIFS(O:O,$E:$E,$E336)-MINIFS(O:O,$E:$E,$E336)),
100*(O336-MINIFS(O:O,$E:$E,$E336))/(MAXIFS(O:O,$E:$E,$E336)-MINIFS(O:O,$E:$E,$E336))))</f>
        <v/>
      </c>
      <c r="CE336" s="232" t="str">
        <f t="array" ref="CE336">IF(P336="","",
IF(INDEX(Settings!$H:$H,MATCH(CE$1,Settings!$G:$G,0))=TRUE,
100-100*(P336-MINIFS(P:P,$E:$E,$E336))/(MAXIFS(P:P,$E:$E,$E336)-MINIFS(P:P,$E:$E,$E336)),
100*(P336-MINIFS(P:P,$E:$E,$E336))/(MAXIFS(P:P,$E:$E,$E336)-MINIFS(P:P,$E:$E,$E336))))</f>
        <v/>
      </c>
      <c r="CF336" s="232" t="str">
        <f t="array" ref="CF336">IF(Q336="","",
IF(INDEX(Settings!$H:$H,MATCH(CF$1,Settings!$G:$G,0))=TRUE,
100-100*(Q336-MINIFS(Q:Q,$E:$E,$E336))/(MAXIFS(Q:Q,$E:$E,$E336)-MINIFS(Q:Q,$E:$E,$E336)),
100*(Q336-MINIFS(Q:Q,$E:$E,$E336))/(MAXIFS(Q:Q,$E:$E,$E336)-MINIFS(Q:Q,$E:$E,$E336))))</f>
        <v/>
      </c>
      <c r="CG336" s="232" t="str">
        <f t="array" ref="CG336">IF(R336="","",
IF(INDEX(Settings!$H:$H,MATCH(CG$1,Settings!$G:$G,0))=TRUE,
100-100*(R336-MINIFS(R:R,$E:$E,$E336))/(MAXIFS(R:R,$E:$E,$E336)-MINIFS(R:R,$E:$E,$E336)),
100*(R336-MINIFS(R:R,$E:$E,$E336))/(MAXIFS(R:R,$E:$E,$E336)-MINIFS(R:R,$E:$E,$E336))))</f>
        <v/>
      </c>
      <c r="CH336" s="232" t="str">
        <f t="array" ref="CH336">IF(S336="","",
IF(INDEX(Settings!$H:$H,MATCH(CH$1,Settings!$G:$G,0))=TRUE,
100-100*(S336-MINIFS(S:S,$E:$E,$E336))/(MAXIFS(S:S,$E:$E,$E336)-MINIFS(S:S,$E:$E,$E336)),
100*(S336-MINIFS(S:S,$E:$E,$E336))/(MAXIFS(S:S,$E:$E,$E336)-MINIFS(S:S,$E:$E,$E336))))</f>
        <v/>
      </c>
      <c r="CI336" s="232" t="str">
        <f t="array" ref="CI336">IF(T336="","",
IF(INDEX(Settings!$H:$H,MATCH(CI$1,Settings!$G:$G,0))=TRUE,
100-100*(T336-MINIFS(T:T,$E:$E,$E336))/(MAXIFS(T:T,$E:$E,$E336)-MINIFS(T:T,$E:$E,$E336)),
100*(T336-MINIFS(T:T,$E:$E,$E336))/(MAXIFS(T:T,$E:$E,$E336)-MINIFS(T:T,$E:$E,$E336))))</f>
        <v/>
      </c>
      <c r="CJ336" s="232" t="str">
        <f t="array" ref="CJ336">IF(U336="","",
IF(INDEX(Settings!$H:$H,MATCH(CJ$1,Settings!$G:$G,0))=TRUE,
100-100*(U336-MINIFS(U:U,$E:$E,$E336))/(MAXIFS(U:U,$E:$E,$E336)-MINIFS(U:U,$E:$E,$E336)),
100*(U336-MINIFS(U:U,$E:$E,$E336))/(MAXIFS(U:U,$E:$E,$E336)-MINIFS(U:U,$E:$E,$E336))))</f>
        <v/>
      </c>
      <c r="CK336" s="232" t="str">
        <f t="array" ref="CK336">IF(V336="","",
IF(INDEX(Settings!$H:$H,MATCH(CK$1,Settings!$G:$G,0))=TRUE,
100-100*(V336-MINIFS(V:V,$E:$E,$E336))/(MAXIFS(V:V,$E:$E,$E336)-MINIFS(V:V,$E:$E,$E336)),
100*(V336-MINIFS(V:V,$E:$E,$E336))/(MAXIFS(V:V,$E:$E,$E336)-MINIFS(V:V,$E:$E,$E336))))</f>
        <v/>
      </c>
      <c r="CL336" s="232" t="str">
        <f t="array" ref="CL336">IF(W336="","",
IF(INDEX(Settings!$H:$H,MATCH(CL$1,Settings!$G:$G,0))=TRUE,
100-100*(W336-MINIFS(W:W,$E:$E,$E336))/(MAXIFS(W:W,$E:$E,$E336)-MINIFS(W:W,$E:$E,$E336)),
100*(W336-MINIFS(W:W,$E:$E,$E336))/(MAXIFS(W:W,$E:$E,$E336)-MINIFS(W:W,$E:$E,$E336))))</f>
        <v/>
      </c>
      <c r="CM336" s="232" t="str">
        <f t="array" ref="CM336">IF(X336="","",
IF(INDEX(Settings!$H:$H,MATCH(CM$1,Settings!$G:$G,0))=TRUE,
100-100*(X336-MINIFS(X:X,$E:$E,$E336))/(MAXIFS(X:X,$E:$E,$E336)-MINIFS(X:X,$E:$E,$E336)),
100*(X336-MINIFS(X:X,$E:$E,$E336))/(MAXIFS(X:X,$E:$E,$E336)-MINIFS(X:X,$E:$E,$E336))))</f>
        <v/>
      </c>
      <c r="CN336" s="232" t="str">
        <f t="array" ref="CN336">IF(Y336="","",
IF(INDEX(Settings!$H:$H,MATCH(CN$1,Settings!$G:$G,0))=TRUE,
100-100*(Y336-MINIFS(Y:Y,$E:$E,$E336))/(MAXIFS(Y:Y,$E:$E,$E336)-MINIFS(Y:Y,$E:$E,$E336)),
100*(Y336-MINIFS(Y:Y,$E:$E,$E336))/(MAXIFS(Y:Y,$E:$E,$E336)-MINIFS(Y:Y,$E:$E,$E336))))</f>
        <v/>
      </c>
      <c r="CO336" s="232" t="str">
        <f t="array" ref="CO336">IF(Z336="","",
IF(INDEX(Settings!$H:$H,MATCH(CO$1,Settings!$G:$G,0))=TRUE,
100-100*(Z336-MINIFS(Z:Z,$E:$E,$E336))/(MAXIFS(Z:Z,$E:$E,$E336)-MINIFS(Z:Z,$E:$E,$E336)),
100*(Z336-MINIFS(Z:Z,$E:$E,$E336))/(MAXIFS(Z:Z,$E:$E,$E336)-MINIFS(Z:Z,$E:$E,$E336))))</f>
        <v/>
      </c>
      <c r="CP336" s="232" t="str">
        <f t="array" ref="CP336">IF(AA336="","",
IF(INDEX(Settings!$H:$H,MATCH(CP$1,Settings!$G:$G,0))=TRUE,
100-100*(AA336-MINIFS(AA:AA,$E:$E,$E336))/(MAXIFS(AA:AA,$E:$E,$E336)-MINIFS(AA:AA,$E:$E,$E336)),
100*(AA336-MINIFS(AA:AA,$E:$E,$E336))/(MAXIFS(AA:AA,$E:$E,$E336)-MINIFS(AA:AA,$E:$E,$E336))))</f>
        <v/>
      </c>
      <c r="CQ336" s="232" t="str">
        <f t="array" ref="CQ336">IF(AB336="","",
IF(INDEX(Settings!$H:$H,MATCH(CQ$1,Settings!$G:$G,0))=TRUE,
100-100*(AB336-MINIFS(AB:AB,$E:$E,$E336))/(MAXIFS(AB:AB,$E:$E,$E336)-MINIFS(AB:AB,$E:$E,$E336)),
100*(AB336-MINIFS(AB:AB,$E:$E,$E336))/(MAXIFS(AB:AB,$E:$E,$E336)-MINIFS(AB:AB,$E:$E,$E336))))</f>
        <v/>
      </c>
      <c r="CR336" s="232" t="str">
        <f t="array" ref="CR336">IF(AC336="","",
IF(INDEX(Settings!$H:$H,MATCH(CR$1,Settings!$G:$G,0))=TRUE,
100-100*(AC336-MINIFS(AC:AC,$E:$E,$E336))/(MAXIFS(AC:AC,$E:$E,$E336)-MINIFS(AC:AC,$E:$E,$E336)),
100*(AC336-MINIFS(AC:AC,$E:$E,$E336))/(MAXIFS(AC:AC,$E:$E,$E336)-MINIFS(AC:AC,$E:$E,$E336))))</f>
        <v/>
      </c>
      <c r="CS336" s="232" t="str">
        <f t="array" ref="CS336">IF(AD336="","",
IF(INDEX(Settings!$H:$H,MATCH(CS$1,Settings!$G:$G,0))=TRUE,
100-100*(AD336-MINIFS(AD:AD,$E:$E,$E336))/(MAXIFS(AD:AD,$E:$E,$E336)-MINIFS(AD:AD,$E:$E,$E336)),
100*(AD336-MINIFS(AD:AD,$E:$E,$E336))/(MAXIFS(AD:AD,$E:$E,$E336)-MINIFS(AD:AD,$E:$E,$E336))))</f>
        <v/>
      </c>
      <c r="CT336" s="232" t="str">
        <f t="array" ref="CT336">IF(AE336="","",
IF(INDEX(Settings!$H:$H,MATCH(CT$1,Settings!$G:$G,0))=TRUE,
100-100*(AE336-MINIFS(AE:AE,$E:$E,$E336))/(MAXIFS(AE:AE,$E:$E,$E336)-MINIFS(AE:AE,$E:$E,$E336)),
100*(AE336-MINIFS(AE:AE,$E:$E,$E336))/(MAXIFS(AE:AE,$E:$E,$E336)-MINIFS(AE:AE,$E:$E,$E336))))</f>
        <v/>
      </c>
      <c r="CU336" s="232" t="str">
        <f t="array" ref="CU336">IF(AF336="","",
IF(INDEX(Settings!$H:$H,MATCH(CU$1,Settings!$G:$G,0))=TRUE,
100-100*(AF336-MINIFS(AF:AF,$E:$E,$E336))/(MAXIFS(AF:AF,$E:$E,$E336)-MINIFS(AF:AF,$E:$E,$E336)),
100*(AF336-MINIFS(AF:AF,$E:$E,$E336))/(MAXIFS(AF:AF,$E:$E,$E336)-MINIFS(AF:AF,$E:$E,$E336))))</f>
        <v/>
      </c>
      <c r="CV336" s="232" t="str">
        <f t="array" ref="CV336">IF(AG336="","",
IF(INDEX(Settings!$H:$H,MATCH(CV$1,Settings!$G:$G,0))=TRUE,
100-100*(AG336-MINIFS(AG:AG,$E:$E,$E336))/(MAXIFS(AG:AG,$E:$E,$E336)-MINIFS(AG:AG,$E:$E,$E336)),
100*(AG336-MINIFS(AG:AG,$E:$E,$E336))/(MAXIFS(AG:AG,$E:$E,$E336)-MINIFS(AG:AG,$E:$E,$E336))))</f>
        <v/>
      </c>
      <c r="CW336" s="232" t="str">
        <f t="array" ref="CW336">IF(AH336="","",
IF(INDEX(Settings!$H:$H,MATCH(CW$1,Settings!$G:$G,0))=TRUE,
100-100*(AH336-MINIFS(AH:AH,$E:$E,$E336))/(MAXIFS(AH:AH,$E:$E,$E336)-MINIFS(AH:AH,$E:$E,$E336)),
100*(AH336-MINIFS(AH:AH,$E:$E,$E336))/(MAXIFS(AH:AH,$E:$E,$E336)-MINIFS(AH:AH,$E:$E,$E336))))</f>
        <v/>
      </c>
      <c r="CX336" s="232" t="str">
        <f t="array" ref="CX336">IF(AI336="","",
IF(INDEX(Settings!$H:$H,MATCH(CX$1,Settings!$G:$G,0))=TRUE,
100-100*(AI336-MINIFS(AI:AI,$E:$E,$E336))/(MAXIFS(AI:AI,$E:$E,$E336)-MINIFS(AI:AI,$E:$E,$E336)),
100*(AI336-MINIFS(AI:AI,$E:$E,$E336))/(MAXIFS(AI:AI,$E:$E,$E336)-MINIFS(AI:AI,$E:$E,$E336))))</f>
        <v/>
      </c>
      <c r="CY336" s="232" t="str">
        <f t="array" ref="CY336">IF(AJ336="","",
IF(INDEX(Settings!$H:$H,MATCH(CY$1,Settings!$G:$G,0))=TRUE,
100-100*(AJ336-MINIFS(AJ:AJ,$E:$E,$E336))/(MAXIFS(AJ:AJ,$E:$E,$E336)-MINIFS(AJ:AJ,$E:$E,$E336)),
100*(AJ336-MINIFS(AJ:AJ,$E:$E,$E336))/(MAXIFS(AJ:AJ,$E:$E,$E336)-MINIFS(AJ:AJ,$E:$E,$E336))))</f>
        <v/>
      </c>
      <c r="CZ336" s="232" t="str">
        <f t="array" ref="CZ336">IF(AK336="","",
IF(INDEX(Settings!$H:$H,MATCH(CZ$1,Settings!$G:$G,0))=TRUE,
100-100*(AK336-MINIFS(AK:AK,$E:$E,$E336))/(MAXIFS(AK:AK,$E:$E,$E336)-MINIFS(AK:AK,$E:$E,$E336)),
100*(AK336-MINIFS(AK:AK,$E:$E,$E336))/(MAXIFS(AK:AK,$E:$E,$E336)-MINIFS(AK:AK,$E:$E,$E336))))</f>
        <v/>
      </c>
      <c r="DA336" s="232" t="str">
        <f t="array" ref="DA336">IF(AL336="","",
IF(INDEX(Settings!$H:$H,MATCH(DA$1,Settings!$G:$G,0))=TRUE,
100-100*(AL336-MINIFS(AL:AL,$E:$E,$E336))/(MAXIFS(AL:AL,$E:$E,$E336)-MINIFS(AL:AL,$E:$E,$E336)),
100*(AL336-MINIFS(AL:AL,$E:$E,$E336))/(MAXIFS(AL:AL,$E:$E,$E336)-MINIFS(AL:AL,$E:$E,$E336))))</f>
        <v/>
      </c>
      <c r="DB336" s="232" t="str">
        <f t="array" ref="DB336">IF(AM336="","",
IF(INDEX(Settings!$H:$H,MATCH(DB$1,Settings!$G:$G,0))=TRUE,
100-100*(AM336-MINIFS(AM:AM,$E:$E,$E336))/(MAXIFS(AM:AM,$E:$E,$E336)-MINIFS(AM:AM,$E:$E,$E336)),
100*(AM336-MINIFS(AM:AM,$E:$E,$E336))/(MAXIFS(AM:AM,$E:$E,$E336)-MINIFS(AM:AM,$E:$E,$E336))))</f>
        <v/>
      </c>
      <c r="DC336" s="232" t="str">
        <f t="array" ref="DC336">IF(AN336="","",
IF(INDEX(Settings!$H:$H,MATCH(DC$1,Settings!$G:$G,0))=TRUE,
100-100*(AN336-MINIFS(AN:AN,$E:$E,$E336))/(MAXIFS(AN:AN,$E:$E,$E336)-MINIFS(AN:AN,$E:$E,$E336)),
100*(AN336-MINIFS(AN:AN,$E:$E,$E336))/(MAXIFS(AN:AN,$E:$E,$E336)-MINIFS(AN:AN,$E:$E,$E336))))</f>
        <v/>
      </c>
      <c r="DD336" s="232" t="str">
        <f t="array" ref="DD336">IF(AO336="","",
IF(INDEX(Settings!$H:$H,MATCH(DD$1,Settings!$G:$G,0))=TRUE,
100-100*(AO336-MINIFS(AO:AO,$E:$E,$E336))/(MAXIFS(AO:AO,$E:$E,$E336)-MINIFS(AO:AO,$E:$E,$E336)),
100*(AO336-MINIFS(AO:AO,$E:$E,$E336))/(MAXIFS(AO:AO,$E:$E,$E336)-MINIFS(AO:AO,$E:$E,$E336))))</f>
        <v/>
      </c>
      <c r="DE336" s="232" t="str">
        <f t="array" ref="DE336">IF(AP336="","",
IF(INDEX(Settings!$H:$H,MATCH(DE$1,Settings!$G:$G,0))=TRUE,
100-100*(AP336-MINIFS(AP:AP,$E:$E,$E336))/(MAXIFS(AP:AP,$E:$E,$E336)-MINIFS(AP:AP,$E:$E,$E336)),
100*(AP336-MINIFS(AP:AP,$E:$E,$E336))/(MAXIFS(AP:AP,$E:$E,$E336)-MINIFS(AP:AP,$E:$E,$E336))))</f>
        <v/>
      </c>
      <c r="DF336" s="232" t="str">
        <f t="array" ref="DF336">IF(AQ336="","",
IF(INDEX(Settings!$H:$H,MATCH(DF$1,Settings!$G:$G,0))=TRUE,
100-100*(AQ336-MINIFS(AQ:AQ,$E:$E,$E336))/(MAXIFS(AQ:AQ,$E:$E,$E336)-MINIFS(AQ:AQ,$E:$E,$E336)),
100*(AQ336-MINIFS(AQ:AQ,$E:$E,$E336))/(MAXIFS(AQ:AQ,$E:$E,$E336)-MINIFS(AQ:AQ,$E:$E,$E336))))</f>
        <v/>
      </c>
      <c r="DG336" s="232" t="str">
        <f t="array" ref="DG336">IF(AR336="","",
IF(INDEX(Settings!$H:$H,MATCH(DG$1,Settings!$G:$G,0))=TRUE,
100-100*(AR336-MINIFS(AR:AR,$E:$E,$E336))/(MAXIFS(AR:AR,$E:$E,$E336)-MINIFS(AR:AR,$E:$E,$E336)),
100*(AR336-MINIFS(AR:AR,$E:$E,$E336))/(MAXIFS(AR:AR,$E:$E,$E336)-MINIFS(AR:AR,$E:$E,$E336))))</f>
        <v/>
      </c>
      <c r="DH336" s="232" t="str">
        <f t="array" ref="DH336">IF(AS336="","",
IF(INDEX(Settings!$H:$H,MATCH(DH$1,Settings!$G:$G,0))=TRUE,
100-100*(AS336-MINIFS(AS:AS,$E:$E,$E336))/(MAXIFS(AS:AS,$E:$E,$E336)-MINIFS(AS:AS,$E:$E,$E336)),
100*(AS336-MINIFS(AS:AS,$E:$E,$E336))/(MAXIFS(AS:AS,$E:$E,$E336)-MINIFS(AS:AS,$E:$E,$E336))))</f>
        <v/>
      </c>
      <c r="DI336" s="232" t="str">
        <f t="array" ref="DI336">IF(AT336="","",
IF(INDEX(Settings!$H:$H,MATCH(DI$1,Settings!$G:$G,0))=TRUE,
100-100*(AT336-MINIFS(AT:AT,$E:$E,$E336))/(MAXIFS(AT:AT,$E:$E,$E336)-MINIFS(AT:AT,$E:$E,$E336)),
100*(AT336-MINIFS(AT:AT,$E:$E,$E336))/(MAXIFS(AT:AT,$E:$E,$E336)-MINIFS(AT:AT,$E:$E,$E336))))</f>
        <v/>
      </c>
      <c r="DJ336" s="232" t="str">
        <f t="array" ref="DJ336">IF(AU336="","",
IF(INDEX(Settings!$H:$H,MATCH(DJ$1,Settings!$G:$G,0))=TRUE,
100-100*(AU336-MINIFS(AU:AU,$E:$E,$E336))/(MAXIFS(AU:AU,$E:$E,$E336)-MINIFS(AU:AU,$E:$E,$E336)),
100*(AU336-MINIFS(AU:AU,$E:$E,$E336))/(MAXIFS(AU:AU,$E:$E,$E336)-MINIFS(AU:AU,$E:$E,$E336))))</f>
        <v/>
      </c>
      <c r="DK336" s="232" t="str">
        <f t="array" ref="DK336">IF(AV336="","",
IF(INDEX(Settings!$H:$H,MATCH(DK$1,Settings!$G:$G,0))=TRUE,
100-100*(AV336-MINIFS(AV:AV,$E:$E,$E336))/(MAXIFS(AV:AV,$E:$E,$E336)-MINIFS(AV:AV,$E:$E,$E336)),
100*(AV336-MINIFS(AV:AV,$E:$E,$E336))/(MAXIFS(AV:AV,$E:$E,$E336)-MINIFS(AV:AV,$E:$E,$E336))))</f>
        <v/>
      </c>
      <c r="DL336" s="232" t="str">
        <f t="array" ref="DL336">IF(AW336="","",
IF(INDEX(Settings!$H:$H,MATCH(DL$1,Settings!$G:$G,0))=TRUE,
100-100*(AW336-MINIFS(AW:AW,$E:$E,$E336))/(MAXIFS(AW:AW,$E:$E,$E336)-MINIFS(AW:AW,$E:$E,$E336)),
100*(AW336-MINIFS(AW:AW,$E:$E,$E336))/(MAXIFS(AW:AW,$E:$E,$E336)-MINIFS(AW:AW,$E:$E,$E336))))</f>
        <v/>
      </c>
      <c r="DM336" s="232" t="str">
        <f t="array" ref="DM336">IF(AX336="","",
IF(INDEX(Settings!$H:$H,MATCH(DM$1,Settings!$G:$G,0))=TRUE,
100-100*(AX336-MINIFS(AX:AX,$E:$E,$E336))/(MAXIFS(AX:AX,$E:$E,$E336)-MINIFS(AX:AX,$E:$E,$E336)),
100*(AX336-MINIFS(AX:AX,$E:$E,$E336))/(MAXIFS(AX:AX,$E:$E,$E336)-MINIFS(AX:AX,$E:$E,$E336))))</f>
        <v/>
      </c>
      <c r="DN336" s="232" t="str">
        <f t="array" ref="DN336">IF(AY336="","",
IF(INDEX(Settings!$H:$H,MATCH(DN$1,Settings!$G:$G,0))=TRUE,
100-100*(AY336-MINIFS(AY:AY,$E:$E,$E336))/(MAXIFS(AY:AY,$E:$E,$E336)-MINIFS(AY:AY,$E:$E,$E336)),
100*(AY336-MINIFS(AY:AY,$E:$E,$E336))/(MAXIFS(AY:AY,$E:$E,$E336)-MINIFS(AY:AY,$E:$E,$E336))))</f>
        <v/>
      </c>
      <c r="DO336" s="232" t="str">
        <f t="array" ref="DO336">IF(AZ336="","",
IF(INDEX(Settings!$H:$H,MATCH(DO$1,Settings!$G:$G,0))=TRUE,
100-100*(AZ336-MINIFS(AZ:AZ,$E:$E,$E336))/(MAXIFS(AZ:AZ,$E:$E,$E336)-MINIFS(AZ:AZ,$E:$E,$E336)),
100*(AZ336-MINIFS(AZ:AZ,$E:$E,$E336))/(MAXIFS(AZ:AZ,$E:$E,$E336)-MINIFS(AZ:AZ,$E:$E,$E336))))</f>
        <v/>
      </c>
      <c r="DP336" s="232" t="str">
        <f t="array" ref="DP336">IF(BA336="","",
IF(INDEX(Settings!$H:$H,MATCH(DP$1,Settings!$G:$G,0))=TRUE,
100-100*(BA336-MINIFS(BA:BA,$E:$E,$E336))/(MAXIFS(BA:BA,$E:$E,$E336)-MINIFS(BA:BA,$E:$E,$E336)),
100*(BA336-MINIFS(BA:BA,$E:$E,$E336))/(MAXIFS(BA:BA,$E:$E,$E336)-MINIFS(BA:BA,$E:$E,$E336))))</f>
        <v/>
      </c>
      <c r="DQ336" s="232" t="str">
        <f t="array" ref="DQ336">IF(BB336="","",
IF(INDEX(Settings!$H:$H,MATCH(DQ$1,Settings!$G:$G,0))=TRUE,
100-100*(BB336-MINIFS(BB:BB,$E:$E,$E336))/(MAXIFS(BB:BB,$E:$E,$E336)-MINIFS(BB:BB,$E:$E,$E336)),
100*(BB336-MINIFS(BB:BB,$E:$E,$E336))/(MAXIFS(BB:BB,$E:$E,$E336)-MINIFS(BB:BB,$E:$E,$E336))))</f>
        <v/>
      </c>
      <c r="DR336" s="232" t="str">
        <f t="array" ref="DR336">IF(BC336="","",
IF(INDEX(Settings!$H:$H,MATCH(DR$1,Settings!$G:$G,0))=TRUE,
100-100*(BC336-MINIFS(BC:BC,$E:$E,$E336))/(MAXIFS(BC:BC,$E:$E,$E336)-MINIFS(BC:BC,$E:$E,$E336)),
100*(BC336-MINIFS(BC:BC,$E:$E,$E336))/(MAXIFS(BC:BC,$E:$E,$E336)-MINIFS(BC:BC,$E:$E,$E336))))</f>
        <v/>
      </c>
      <c r="DS336" s="232" t="str">
        <f t="array" ref="DS336">IF(BD336="","",
IF(INDEX(Settings!$H:$H,MATCH(DS$1,Settings!$G:$G,0))=TRUE,
100-100*(BD336-MINIFS(BD:BD,$E:$E,$E336))/(MAXIFS(BD:BD,$E:$E,$E336)-MINIFS(BD:BD,$E:$E,$E336)),
100*(BD336-MINIFS(BD:BD,$E:$E,$E336))/(MAXIFS(BD:BD,$E:$E,$E336)-MINIFS(BD:BD,$E:$E,$E336))))</f>
        <v/>
      </c>
      <c r="DT336" s="232" t="str">
        <f t="array" ref="DT336">IF(BE336="","",
IF(INDEX(Settings!$H:$H,MATCH(DT$1,Settings!$G:$G,0))=TRUE,
100-100*(BE336-MINIFS(BE:BE,$E:$E,$E336))/(MAXIFS(BE:BE,$E:$E,$E336)-MINIFS(BE:BE,$E:$E,$E336)),
100*(BE336-MINIFS(BE:BE,$E:$E,$E336))/(MAXIFS(BE:BE,$E:$E,$E336)-MINIFS(BE:BE,$E:$E,$E336))))</f>
        <v/>
      </c>
      <c r="DU336" s="232" t="str">
        <f t="array" ref="DU336">IF(BF336="","",
IF(INDEX(Settings!$H:$H,MATCH(DU$1,Settings!$G:$G,0))=TRUE,
100-100*(BF336-MINIFS(BF:BF,$E:$E,$E336))/(MAXIFS(BF:BF,$E:$E,$E336)-MINIFS(BF:BF,$E:$E,$E336)),
100*(BF336-MINIFS(BF:BF,$E:$E,$E336))/(MAXIFS(BF:BF,$E:$E,$E336)-MINIFS(BF:BF,$E:$E,$E336))))</f>
        <v/>
      </c>
      <c r="DV336" s="232" t="str">
        <f t="array" ref="DV336">IF(BG336="","",
IF(INDEX(Settings!$H:$H,MATCH(DV$1,Settings!$G:$G,0))=TRUE,
100-100*(BG336-MINIFS(BG:BG,$E:$E,$E336))/(MAXIFS(BG:BG,$E:$E,$E336)-MINIFS(BG:BG,$E:$E,$E336)),
100*(BG336-MINIFS(BG:BG,$E:$E,$E336))/(MAXIFS(BG:BG,$E:$E,$E336)-MINIFS(BG:BG,$E:$E,$E336))))</f>
        <v/>
      </c>
      <c r="DW336" s="232" t="str">
        <f t="array" ref="DW336">IF(BH336="","",
IF(INDEX(Settings!$H:$H,MATCH(DW$1,Settings!$G:$G,0))=TRUE,
100-100*(BH336-MINIFS(BH:BH,$E:$E,$E336))/(MAXIFS(BH:BH,$E:$E,$E336)-MINIFS(BH:BH,$E:$E,$E336)),
100*(BH336-MINIFS(BH:BH,$E:$E,$E336))/(MAXIFS(BH:BH,$E:$E,$E336)-MINIFS(BH:BH,$E:$E,$E336))))</f>
        <v/>
      </c>
      <c r="DX336" s="232" t="str">
        <f t="array" ref="DX336">IF(BI336="","",
IF(INDEX(Settings!$H:$H,MATCH(DX$1,Settings!$G:$G,0))=TRUE,
100-100*(BI336-MINIFS(BI:BI,$E:$E,$E336))/(MAXIFS(BI:BI,$E:$E,$E336)-MINIFS(BI:BI,$E:$E,$E336)),
100*(BI336-MINIFS(BI:BI,$E:$E,$E336))/(MAXIFS(BI:BI,$E:$E,$E336)-MINIFS(BI:BI,$E:$E,$E336))))</f>
        <v/>
      </c>
      <c r="DY336" s="232" t="str">
        <f t="array" ref="DY336">IF(BJ336="","",
IF(INDEX(Settings!$H:$H,MATCH(DY$1,Settings!$G:$G,0))=TRUE,
100-100*(BJ336-MINIFS(BJ:BJ,$E:$E,$E336))/(MAXIFS(BJ:BJ,$E:$E,$E336)-MINIFS(BJ:BJ,$E:$E,$E336)),
100*(BJ336-MINIFS(BJ:BJ,$E:$E,$E336))/(MAXIFS(BJ:BJ,$E:$E,$E336)-MINIFS(BJ:BJ,$E:$E,$E336))))</f>
        <v/>
      </c>
      <c r="DZ336" s="234"/>
      <c r="EA336" s="234"/>
      <c r="EB336" s="234" t="str">
        <f t="shared" si="8"/>
        <v/>
      </c>
      <c r="EC336" s="234" t="str">
        <f t="shared" si="9"/>
        <v/>
      </c>
      <c r="ED336" s="234" t="str">
        <f t="shared" si="10"/>
        <v/>
      </c>
      <c r="EE336" s="234" t="str">
        <f t="shared" si="11"/>
        <v/>
      </c>
      <c r="EF336" s="234" t="str">
        <f t="shared" si="12"/>
        <v/>
      </c>
      <c r="EG336" s="234" t="str">
        <f t="shared" si="13"/>
        <v/>
      </c>
      <c r="EH336" s="234"/>
      <c r="EI336" s="234"/>
      <c r="EJ336" s="234"/>
      <c r="EK336" s="234"/>
      <c r="EL336" s="234"/>
      <c r="EM336" s="234"/>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3" t="str">
        <f t="shared" si="14"/>
        <v/>
      </c>
      <c r="N337" s="49"/>
      <c r="O337" s="49"/>
      <c r="P337" s="49"/>
      <c r="Q337" s="49"/>
      <c r="R337" s="49"/>
      <c r="S337" s="222" t="str">
        <f>IFERROR(VLOOKUP(AF337, 'YOYO IR Scores'!A:C, 3, FALSE), "")
</f>
        <v/>
      </c>
      <c r="T337" s="49"/>
      <c r="U337" s="49"/>
      <c r="V337" s="49"/>
      <c r="W337" s="49"/>
      <c r="X337" s="224" t="str">
        <f t="shared" si="4"/>
        <v/>
      </c>
      <c r="Y337" s="225" t="str">
        <f t="shared" si="5"/>
        <v/>
      </c>
      <c r="Z337" s="225" t="str">
        <f t="shared" si="6"/>
        <v/>
      </c>
      <c r="AA337" s="224" t="str">
        <f t="shared" si="7"/>
        <v/>
      </c>
      <c r="AB337" s="223"/>
      <c r="AC337" s="223"/>
      <c r="AD337" s="223"/>
      <c r="AE337" s="223" t="str">
        <f>IFERROR(VLOOKUP(AF337, 'YOYO IR Scores'!A:C, 2, FALSE), "")</f>
        <v/>
      </c>
      <c r="AF337" s="223"/>
      <c r="AG337" s="223"/>
      <c r="AH337" s="223"/>
      <c r="AI337" s="223"/>
      <c r="AJ337" s="223"/>
      <c r="AK337" s="223"/>
      <c r="AL337" s="223"/>
      <c r="AM337" s="223"/>
      <c r="AN337" s="223"/>
      <c r="AO337" s="223"/>
      <c r="AP337" s="223"/>
      <c r="AQ337" s="223"/>
      <c r="AR337" s="223"/>
      <c r="AS337" s="223"/>
      <c r="AT337" s="223"/>
      <c r="AU337" s="223"/>
      <c r="AV337" s="223"/>
      <c r="AW337" s="223"/>
      <c r="AX337" s="223"/>
      <c r="AY337" s="223"/>
      <c r="AZ337" s="223"/>
      <c r="BA337" s="223"/>
      <c r="BB337" s="223"/>
      <c r="BC337" s="223"/>
      <c r="BD337" s="223"/>
      <c r="BE337" s="223"/>
      <c r="BF337" s="223"/>
      <c r="BG337" s="223"/>
      <c r="BH337" s="223"/>
      <c r="BI337" s="223"/>
      <c r="BJ337" s="223"/>
      <c r="BK337" s="223" t="str">
        <f t="array" ref="BK337">IF(J337="","",
IF(INDEX(Settings!$H:$H,MATCH(BY$1,Settings!$G:$G,0))=TRUE,
100-100*(J337-MIN(J:J))/(MAX(J:J)-MIN(J:J)),
100*(J337-MIN(J:J))/(MAX(J:J)-MIN(J:J))))</f>
        <v/>
      </c>
      <c r="BL337" s="223" t="str">
        <f t="array" ref="BL337">IF(J337="","",
IF(INDEX(Settings!$H:$H,MATCH(BY$1,Settings!$G:$G,0))=TRUE,
100-100*(J337-MINIFS(J:J,$E:$E,$E337))/(MAXIFS(J:J,$E:$E,$E337)-MINIFS(J:J,$E:$E,$E337)),
100*(J337-MINIFS(J:J,$E:$E,$E337))/(MAXIFS(J:J,$E:$E,$E337)-MINIFS(J:J,$E:$E,$E337))))</f>
        <v/>
      </c>
      <c r="BM337" s="223"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4" t="str">
        <f t="array" ref="BQ337">IF(J337="","",
IF(INDEX(Settings!$H:$H,MATCH(BY$1,Settings!$G:$G,0))=TRUE,
-1*(J337-AVERAGE(J:J))/STDEV(J:J),
(J337-AVERAGE(J:J))/STDEV(J:J)))</f>
        <v/>
      </c>
      <c r="BR337" s="224" t="str">
        <f>IFERROR(__xludf.DUMMYFUNCTION("IF(J337="""","""",
IF(INDEX(Settings!$H:$H,MATCH(BY$1,Settings!$G:$G,0))=TRUE,
-1*(J337-AVERAGEIFS(J:J,$E:$E,$E337))/STDEV(FILTER(J:J,$E:$E=$E337)),
(J337-AVERAGEIFS(J:J,$E:$E,$E337))/STDEV(FILTER(J:J,$E:$E=$E337))))"),"")</f>
        <v/>
      </c>
      <c r="BS337" s="224"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3" t="str">
        <f t="array" ref="BY337">IF(J337="","",
IF(INDEX(Settings!$H:$H,MATCH(BY$1,Settings!$G:$G,0))=TRUE,
100-100*(J337-MINIFS(J:J,$E:$E,$E337))/(MAXIFS(J:J,$E:$E,$E337)-MINIFS(J:J,$E:$E,$E337)),
100*(J337-MINIFS(J:J,$E:$E,$E337))/(MAXIFS(J:J,$E:$E,$E337)-MINIFS(J:J,$E:$E,$E337))))</f>
        <v/>
      </c>
      <c r="BZ337" s="223" t="str">
        <f t="array" ref="BZ337">IF(K337="","",
IF(INDEX(Settings!$H:$H,MATCH(BZ$1,Settings!$G:$G,0))=TRUE,
100-100*(K337-MINIFS(K:K,$E:$E,$E337))/(MAXIFS(K:K,$E:$E,$E337)-MINIFS(K:K,$E:$E,$E337)),
100*(K337-MINIFS(K:K,$E:$E,$E337))/(MAXIFS(K:K,$E:$E,$E337)-MINIFS(K:K,$E:$E,$E337))))</f>
        <v/>
      </c>
      <c r="CA337" s="223" t="str">
        <f t="array" ref="CA337">IF(L337="","",
IF(INDEX(Settings!$H:$H,MATCH(CA$1,Settings!$G:$G,0))=TRUE,
100-100*(L337-MINIFS(L:L,$E:$E,$E337))/(MAXIFS(L:L,$E:$E,$E337)-MINIFS(L:L,$E:$E,$E337)),
100*(L337-MINIFS(L:L,$E:$E,$E337))/(MAXIFS(L:L,$E:$E,$E337)-MINIFS(L:L,$E:$E,$E337))))</f>
        <v/>
      </c>
      <c r="CB337" s="223" t="str">
        <f t="array" ref="CB337">IF(M337="","",
IF(INDEX(Settings!$H:$H,MATCH(CB$1,Settings!$G:$G,0))=TRUE,
100-100*(M337-MINIFS(M:M,$E:$E,$E337))/(MAXIFS(M:M,$E:$E,$E337)-MINIFS(M:M,$E:$E,$E337)),
100*(M337-MINIFS(M:M,$E:$E,$E337))/(MAXIFS(M:M,$E:$E,$E337)-MINIFS(M:M,$E:$E,$E337))))</f>
        <v/>
      </c>
      <c r="CC337" s="223" t="str">
        <f t="array" ref="CC337">IF(N337="","",
IF(INDEX(Settings!$H:$H,MATCH(CC$1,Settings!$G:$G,0))=TRUE,
100-100*(N337-MINIFS(N:N,$E:$E,$E337))/(MAXIFS(N:N,$E:$E,$E337)-MINIFS(N:N,$E:$E,$E337)),
100*(N337-MINIFS(N:N,$E:$E,$E337))/(MAXIFS(N:N,$E:$E,$E337)-MINIFS(N:N,$E:$E,$E337))))</f>
        <v/>
      </c>
      <c r="CD337" s="223" t="str">
        <f t="array" ref="CD337">IF(O337="","",
IF(INDEX(Settings!$H:$H,MATCH(CD$1,Settings!$G:$G,0))=TRUE,
100-100*(O337-MINIFS(O:O,$E:$E,$E337))/(MAXIFS(O:O,$E:$E,$E337)-MINIFS(O:O,$E:$E,$E337)),
100*(O337-MINIFS(O:O,$E:$E,$E337))/(MAXIFS(O:O,$E:$E,$E337)-MINIFS(O:O,$E:$E,$E337))))</f>
        <v/>
      </c>
      <c r="CE337" s="223" t="str">
        <f t="array" ref="CE337">IF(P337="","",
IF(INDEX(Settings!$H:$H,MATCH(CE$1,Settings!$G:$G,0))=TRUE,
100-100*(P337-MINIFS(P:P,$E:$E,$E337))/(MAXIFS(P:P,$E:$E,$E337)-MINIFS(P:P,$E:$E,$E337)),
100*(P337-MINIFS(P:P,$E:$E,$E337))/(MAXIFS(P:P,$E:$E,$E337)-MINIFS(P:P,$E:$E,$E337))))</f>
        <v/>
      </c>
      <c r="CF337" s="223" t="str">
        <f t="array" ref="CF337">IF(Q337="","",
IF(INDEX(Settings!$H:$H,MATCH(CF$1,Settings!$G:$G,0))=TRUE,
100-100*(Q337-MINIFS(Q:Q,$E:$E,$E337))/(MAXIFS(Q:Q,$E:$E,$E337)-MINIFS(Q:Q,$E:$E,$E337)),
100*(Q337-MINIFS(Q:Q,$E:$E,$E337))/(MAXIFS(Q:Q,$E:$E,$E337)-MINIFS(Q:Q,$E:$E,$E337))))</f>
        <v/>
      </c>
      <c r="CG337" s="223" t="str">
        <f t="array" ref="CG337">IF(R337="","",
IF(INDEX(Settings!$H:$H,MATCH(CG$1,Settings!$G:$G,0))=TRUE,
100-100*(R337-MINIFS(R:R,$E:$E,$E337))/(MAXIFS(R:R,$E:$E,$E337)-MINIFS(R:R,$E:$E,$E337)),
100*(R337-MINIFS(R:R,$E:$E,$E337))/(MAXIFS(R:R,$E:$E,$E337)-MINIFS(R:R,$E:$E,$E337))))</f>
        <v/>
      </c>
      <c r="CH337" s="223" t="str">
        <f t="array" ref="CH337">IF(S337="","",
IF(INDEX(Settings!$H:$H,MATCH(CH$1,Settings!$G:$G,0))=TRUE,
100-100*(S337-MINIFS(S:S,$E:$E,$E337))/(MAXIFS(S:S,$E:$E,$E337)-MINIFS(S:S,$E:$E,$E337)),
100*(S337-MINIFS(S:S,$E:$E,$E337))/(MAXIFS(S:S,$E:$E,$E337)-MINIFS(S:S,$E:$E,$E337))))</f>
        <v/>
      </c>
      <c r="CI337" s="223" t="str">
        <f t="array" ref="CI337">IF(T337="","",
IF(INDEX(Settings!$H:$H,MATCH(CI$1,Settings!$G:$G,0))=TRUE,
100-100*(T337-MINIFS(T:T,$E:$E,$E337))/(MAXIFS(T:T,$E:$E,$E337)-MINIFS(T:T,$E:$E,$E337)),
100*(T337-MINIFS(T:T,$E:$E,$E337))/(MAXIFS(T:T,$E:$E,$E337)-MINIFS(T:T,$E:$E,$E337))))</f>
        <v/>
      </c>
      <c r="CJ337" s="223" t="str">
        <f t="array" ref="CJ337">IF(U337="","",
IF(INDEX(Settings!$H:$H,MATCH(CJ$1,Settings!$G:$G,0))=TRUE,
100-100*(U337-MINIFS(U:U,$E:$E,$E337))/(MAXIFS(U:U,$E:$E,$E337)-MINIFS(U:U,$E:$E,$E337)),
100*(U337-MINIFS(U:U,$E:$E,$E337))/(MAXIFS(U:U,$E:$E,$E337)-MINIFS(U:U,$E:$E,$E337))))</f>
        <v/>
      </c>
      <c r="CK337" s="223" t="str">
        <f t="array" ref="CK337">IF(V337="","",
IF(INDEX(Settings!$H:$H,MATCH(CK$1,Settings!$G:$G,0))=TRUE,
100-100*(V337-MINIFS(V:V,$E:$E,$E337))/(MAXIFS(V:V,$E:$E,$E337)-MINIFS(V:V,$E:$E,$E337)),
100*(V337-MINIFS(V:V,$E:$E,$E337))/(MAXIFS(V:V,$E:$E,$E337)-MINIFS(V:V,$E:$E,$E337))))</f>
        <v/>
      </c>
      <c r="CL337" s="223" t="str">
        <f t="array" ref="CL337">IF(W337="","",
IF(INDEX(Settings!$H:$H,MATCH(CL$1,Settings!$G:$G,0))=TRUE,
100-100*(W337-MINIFS(W:W,$E:$E,$E337))/(MAXIFS(W:W,$E:$E,$E337)-MINIFS(W:W,$E:$E,$E337)),
100*(W337-MINIFS(W:W,$E:$E,$E337))/(MAXIFS(W:W,$E:$E,$E337)-MINIFS(W:W,$E:$E,$E337))))</f>
        <v/>
      </c>
      <c r="CM337" s="223" t="str">
        <f t="array" ref="CM337">IF(X337="","",
IF(INDEX(Settings!$H:$H,MATCH(CM$1,Settings!$G:$G,0))=TRUE,
100-100*(X337-MINIFS(X:X,$E:$E,$E337))/(MAXIFS(X:X,$E:$E,$E337)-MINIFS(X:X,$E:$E,$E337)),
100*(X337-MINIFS(X:X,$E:$E,$E337))/(MAXIFS(X:X,$E:$E,$E337)-MINIFS(X:X,$E:$E,$E337))))</f>
        <v/>
      </c>
      <c r="CN337" s="223" t="str">
        <f t="array" ref="CN337">IF(Y337="","",
IF(INDEX(Settings!$H:$H,MATCH(CN$1,Settings!$G:$G,0))=TRUE,
100-100*(Y337-MINIFS(Y:Y,$E:$E,$E337))/(MAXIFS(Y:Y,$E:$E,$E337)-MINIFS(Y:Y,$E:$E,$E337)),
100*(Y337-MINIFS(Y:Y,$E:$E,$E337))/(MAXIFS(Y:Y,$E:$E,$E337)-MINIFS(Y:Y,$E:$E,$E337))))</f>
        <v/>
      </c>
      <c r="CO337" s="223" t="str">
        <f t="array" ref="CO337">IF(Z337="","",
IF(INDEX(Settings!$H:$H,MATCH(CO$1,Settings!$G:$G,0))=TRUE,
100-100*(Z337-MINIFS(Z:Z,$E:$E,$E337))/(MAXIFS(Z:Z,$E:$E,$E337)-MINIFS(Z:Z,$E:$E,$E337)),
100*(Z337-MINIFS(Z:Z,$E:$E,$E337))/(MAXIFS(Z:Z,$E:$E,$E337)-MINIFS(Z:Z,$E:$E,$E337))))</f>
        <v/>
      </c>
      <c r="CP337" s="223" t="str">
        <f t="array" ref="CP337">IF(AA337="","",
IF(INDEX(Settings!$H:$H,MATCH(CP$1,Settings!$G:$G,0))=TRUE,
100-100*(AA337-MINIFS(AA:AA,$E:$E,$E337))/(MAXIFS(AA:AA,$E:$E,$E337)-MINIFS(AA:AA,$E:$E,$E337)),
100*(AA337-MINIFS(AA:AA,$E:$E,$E337))/(MAXIFS(AA:AA,$E:$E,$E337)-MINIFS(AA:AA,$E:$E,$E337))))</f>
        <v/>
      </c>
      <c r="CQ337" s="223" t="str">
        <f t="array" ref="CQ337">IF(AB337="","",
IF(INDEX(Settings!$H:$H,MATCH(CQ$1,Settings!$G:$G,0))=TRUE,
100-100*(AB337-MINIFS(AB:AB,$E:$E,$E337))/(MAXIFS(AB:AB,$E:$E,$E337)-MINIFS(AB:AB,$E:$E,$E337)),
100*(AB337-MINIFS(AB:AB,$E:$E,$E337))/(MAXIFS(AB:AB,$E:$E,$E337)-MINIFS(AB:AB,$E:$E,$E337))))</f>
        <v/>
      </c>
      <c r="CR337" s="223" t="str">
        <f t="array" ref="CR337">IF(AC337="","",
IF(INDEX(Settings!$H:$H,MATCH(CR$1,Settings!$G:$G,0))=TRUE,
100-100*(AC337-MINIFS(AC:AC,$E:$E,$E337))/(MAXIFS(AC:AC,$E:$E,$E337)-MINIFS(AC:AC,$E:$E,$E337)),
100*(AC337-MINIFS(AC:AC,$E:$E,$E337))/(MAXIFS(AC:AC,$E:$E,$E337)-MINIFS(AC:AC,$E:$E,$E337))))</f>
        <v/>
      </c>
      <c r="CS337" s="223" t="str">
        <f t="array" ref="CS337">IF(AD337="","",
IF(INDEX(Settings!$H:$H,MATCH(CS$1,Settings!$G:$G,0))=TRUE,
100-100*(AD337-MINIFS(AD:AD,$E:$E,$E337))/(MAXIFS(AD:AD,$E:$E,$E337)-MINIFS(AD:AD,$E:$E,$E337)),
100*(AD337-MINIFS(AD:AD,$E:$E,$E337))/(MAXIFS(AD:AD,$E:$E,$E337)-MINIFS(AD:AD,$E:$E,$E337))))</f>
        <v/>
      </c>
      <c r="CT337" s="223" t="str">
        <f t="array" ref="CT337">IF(AE337="","",
IF(INDEX(Settings!$H:$H,MATCH(CT$1,Settings!$G:$G,0))=TRUE,
100-100*(AE337-MINIFS(AE:AE,$E:$E,$E337))/(MAXIFS(AE:AE,$E:$E,$E337)-MINIFS(AE:AE,$E:$E,$E337)),
100*(AE337-MINIFS(AE:AE,$E:$E,$E337))/(MAXIFS(AE:AE,$E:$E,$E337)-MINIFS(AE:AE,$E:$E,$E337))))</f>
        <v/>
      </c>
      <c r="CU337" s="223" t="str">
        <f t="array" ref="CU337">IF(AF337="","",
IF(INDEX(Settings!$H:$H,MATCH(CU$1,Settings!$G:$G,0))=TRUE,
100-100*(AF337-MINIFS(AF:AF,$E:$E,$E337))/(MAXIFS(AF:AF,$E:$E,$E337)-MINIFS(AF:AF,$E:$E,$E337)),
100*(AF337-MINIFS(AF:AF,$E:$E,$E337))/(MAXIFS(AF:AF,$E:$E,$E337)-MINIFS(AF:AF,$E:$E,$E337))))</f>
        <v/>
      </c>
      <c r="CV337" s="223" t="str">
        <f t="array" ref="CV337">IF(AG337="","",
IF(INDEX(Settings!$H:$H,MATCH(CV$1,Settings!$G:$G,0))=TRUE,
100-100*(AG337-MINIFS(AG:AG,$E:$E,$E337))/(MAXIFS(AG:AG,$E:$E,$E337)-MINIFS(AG:AG,$E:$E,$E337)),
100*(AG337-MINIFS(AG:AG,$E:$E,$E337))/(MAXIFS(AG:AG,$E:$E,$E337)-MINIFS(AG:AG,$E:$E,$E337))))</f>
        <v/>
      </c>
      <c r="CW337" s="223" t="str">
        <f t="array" ref="CW337">IF(AH337="","",
IF(INDEX(Settings!$H:$H,MATCH(CW$1,Settings!$G:$G,0))=TRUE,
100-100*(AH337-MINIFS(AH:AH,$E:$E,$E337))/(MAXIFS(AH:AH,$E:$E,$E337)-MINIFS(AH:AH,$E:$E,$E337)),
100*(AH337-MINIFS(AH:AH,$E:$E,$E337))/(MAXIFS(AH:AH,$E:$E,$E337)-MINIFS(AH:AH,$E:$E,$E337))))</f>
        <v/>
      </c>
      <c r="CX337" s="223" t="str">
        <f t="array" ref="CX337">IF(AI337="","",
IF(INDEX(Settings!$H:$H,MATCH(CX$1,Settings!$G:$G,0))=TRUE,
100-100*(AI337-MINIFS(AI:AI,$E:$E,$E337))/(MAXIFS(AI:AI,$E:$E,$E337)-MINIFS(AI:AI,$E:$E,$E337)),
100*(AI337-MINIFS(AI:AI,$E:$E,$E337))/(MAXIFS(AI:AI,$E:$E,$E337)-MINIFS(AI:AI,$E:$E,$E337))))</f>
        <v/>
      </c>
      <c r="CY337" s="223" t="str">
        <f t="array" ref="CY337">IF(AJ337="","",
IF(INDEX(Settings!$H:$H,MATCH(CY$1,Settings!$G:$G,0))=TRUE,
100-100*(AJ337-MINIFS(AJ:AJ,$E:$E,$E337))/(MAXIFS(AJ:AJ,$E:$E,$E337)-MINIFS(AJ:AJ,$E:$E,$E337)),
100*(AJ337-MINIFS(AJ:AJ,$E:$E,$E337))/(MAXIFS(AJ:AJ,$E:$E,$E337)-MINIFS(AJ:AJ,$E:$E,$E337))))</f>
        <v/>
      </c>
      <c r="CZ337" s="223" t="str">
        <f t="array" ref="CZ337">IF(AK337="","",
IF(INDEX(Settings!$H:$H,MATCH(CZ$1,Settings!$G:$G,0))=TRUE,
100-100*(AK337-MINIFS(AK:AK,$E:$E,$E337))/(MAXIFS(AK:AK,$E:$E,$E337)-MINIFS(AK:AK,$E:$E,$E337)),
100*(AK337-MINIFS(AK:AK,$E:$E,$E337))/(MAXIFS(AK:AK,$E:$E,$E337)-MINIFS(AK:AK,$E:$E,$E337))))</f>
        <v/>
      </c>
      <c r="DA337" s="223" t="str">
        <f t="array" ref="DA337">IF(AL337="","",
IF(INDEX(Settings!$H:$H,MATCH(DA$1,Settings!$G:$G,0))=TRUE,
100-100*(AL337-MINIFS(AL:AL,$E:$E,$E337))/(MAXIFS(AL:AL,$E:$E,$E337)-MINIFS(AL:AL,$E:$E,$E337)),
100*(AL337-MINIFS(AL:AL,$E:$E,$E337))/(MAXIFS(AL:AL,$E:$E,$E337)-MINIFS(AL:AL,$E:$E,$E337))))</f>
        <v/>
      </c>
      <c r="DB337" s="223" t="str">
        <f t="array" ref="DB337">IF(AM337="","",
IF(INDEX(Settings!$H:$H,MATCH(DB$1,Settings!$G:$G,0))=TRUE,
100-100*(AM337-MINIFS(AM:AM,$E:$E,$E337))/(MAXIFS(AM:AM,$E:$E,$E337)-MINIFS(AM:AM,$E:$E,$E337)),
100*(AM337-MINIFS(AM:AM,$E:$E,$E337))/(MAXIFS(AM:AM,$E:$E,$E337)-MINIFS(AM:AM,$E:$E,$E337))))</f>
        <v/>
      </c>
      <c r="DC337" s="223" t="str">
        <f t="array" ref="DC337">IF(AN337="","",
IF(INDEX(Settings!$H:$H,MATCH(DC$1,Settings!$G:$G,0))=TRUE,
100-100*(AN337-MINIFS(AN:AN,$E:$E,$E337))/(MAXIFS(AN:AN,$E:$E,$E337)-MINIFS(AN:AN,$E:$E,$E337)),
100*(AN337-MINIFS(AN:AN,$E:$E,$E337))/(MAXIFS(AN:AN,$E:$E,$E337)-MINIFS(AN:AN,$E:$E,$E337))))</f>
        <v/>
      </c>
      <c r="DD337" s="223" t="str">
        <f t="array" ref="DD337">IF(AO337="","",
IF(INDEX(Settings!$H:$H,MATCH(DD$1,Settings!$G:$G,0))=TRUE,
100-100*(AO337-MINIFS(AO:AO,$E:$E,$E337))/(MAXIFS(AO:AO,$E:$E,$E337)-MINIFS(AO:AO,$E:$E,$E337)),
100*(AO337-MINIFS(AO:AO,$E:$E,$E337))/(MAXIFS(AO:AO,$E:$E,$E337)-MINIFS(AO:AO,$E:$E,$E337))))</f>
        <v/>
      </c>
      <c r="DE337" s="223" t="str">
        <f t="array" ref="DE337">IF(AP337="","",
IF(INDEX(Settings!$H:$H,MATCH(DE$1,Settings!$G:$G,0))=TRUE,
100-100*(AP337-MINIFS(AP:AP,$E:$E,$E337))/(MAXIFS(AP:AP,$E:$E,$E337)-MINIFS(AP:AP,$E:$E,$E337)),
100*(AP337-MINIFS(AP:AP,$E:$E,$E337))/(MAXIFS(AP:AP,$E:$E,$E337)-MINIFS(AP:AP,$E:$E,$E337))))</f>
        <v/>
      </c>
      <c r="DF337" s="223" t="str">
        <f t="array" ref="DF337">IF(AQ337="","",
IF(INDEX(Settings!$H:$H,MATCH(DF$1,Settings!$G:$G,0))=TRUE,
100-100*(AQ337-MINIFS(AQ:AQ,$E:$E,$E337))/(MAXIFS(AQ:AQ,$E:$E,$E337)-MINIFS(AQ:AQ,$E:$E,$E337)),
100*(AQ337-MINIFS(AQ:AQ,$E:$E,$E337))/(MAXIFS(AQ:AQ,$E:$E,$E337)-MINIFS(AQ:AQ,$E:$E,$E337))))</f>
        <v/>
      </c>
      <c r="DG337" s="223" t="str">
        <f t="array" ref="DG337">IF(AR337="","",
IF(INDEX(Settings!$H:$H,MATCH(DG$1,Settings!$G:$G,0))=TRUE,
100-100*(AR337-MINIFS(AR:AR,$E:$E,$E337))/(MAXIFS(AR:AR,$E:$E,$E337)-MINIFS(AR:AR,$E:$E,$E337)),
100*(AR337-MINIFS(AR:AR,$E:$E,$E337))/(MAXIFS(AR:AR,$E:$E,$E337)-MINIFS(AR:AR,$E:$E,$E337))))</f>
        <v/>
      </c>
      <c r="DH337" s="223" t="str">
        <f t="array" ref="DH337">IF(AS337="","",
IF(INDEX(Settings!$H:$H,MATCH(DH$1,Settings!$G:$G,0))=TRUE,
100-100*(AS337-MINIFS(AS:AS,$E:$E,$E337))/(MAXIFS(AS:AS,$E:$E,$E337)-MINIFS(AS:AS,$E:$E,$E337)),
100*(AS337-MINIFS(AS:AS,$E:$E,$E337))/(MAXIFS(AS:AS,$E:$E,$E337)-MINIFS(AS:AS,$E:$E,$E337))))</f>
        <v/>
      </c>
      <c r="DI337" s="223" t="str">
        <f t="array" ref="DI337">IF(AT337="","",
IF(INDEX(Settings!$H:$H,MATCH(DI$1,Settings!$G:$G,0))=TRUE,
100-100*(AT337-MINIFS(AT:AT,$E:$E,$E337))/(MAXIFS(AT:AT,$E:$E,$E337)-MINIFS(AT:AT,$E:$E,$E337)),
100*(AT337-MINIFS(AT:AT,$E:$E,$E337))/(MAXIFS(AT:AT,$E:$E,$E337)-MINIFS(AT:AT,$E:$E,$E337))))</f>
        <v/>
      </c>
      <c r="DJ337" s="223" t="str">
        <f t="array" ref="DJ337">IF(AU337="","",
IF(INDEX(Settings!$H:$H,MATCH(DJ$1,Settings!$G:$G,0))=TRUE,
100-100*(AU337-MINIFS(AU:AU,$E:$E,$E337))/(MAXIFS(AU:AU,$E:$E,$E337)-MINIFS(AU:AU,$E:$E,$E337)),
100*(AU337-MINIFS(AU:AU,$E:$E,$E337))/(MAXIFS(AU:AU,$E:$E,$E337)-MINIFS(AU:AU,$E:$E,$E337))))</f>
        <v/>
      </c>
      <c r="DK337" s="223" t="str">
        <f t="array" ref="DK337">IF(AV337="","",
IF(INDEX(Settings!$H:$H,MATCH(DK$1,Settings!$G:$G,0))=TRUE,
100-100*(AV337-MINIFS(AV:AV,$E:$E,$E337))/(MAXIFS(AV:AV,$E:$E,$E337)-MINIFS(AV:AV,$E:$E,$E337)),
100*(AV337-MINIFS(AV:AV,$E:$E,$E337))/(MAXIFS(AV:AV,$E:$E,$E337)-MINIFS(AV:AV,$E:$E,$E337))))</f>
        <v/>
      </c>
      <c r="DL337" s="223" t="str">
        <f t="array" ref="DL337">IF(AW337="","",
IF(INDEX(Settings!$H:$H,MATCH(DL$1,Settings!$G:$G,0))=TRUE,
100-100*(AW337-MINIFS(AW:AW,$E:$E,$E337))/(MAXIFS(AW:AW,$E:$E,$E337)-MINIFS(AW:AW,$E:$E,$E337)),
100*(AW337-MINIFS(AW:AW,$E:$E,$E337))/(MAXIFS(AW:AW,$E:$E,$E337)-MINIFS(AW:AW,$E:$E,$E337))))</f>
        <v/>
      </c>
      <c r="DM337" s="223" t="str">
        <f t="array" ref="DM337">IF(AX337="","",
IF(INDEX(Settings!$H:$H,MATCH(DM$1,Settings!$G:$G,0))=TRUE,
100-100*(AX337-MINIFS(AX:AX,$E:$E,$E337))/(MAXIFS(AX:AX,$E:$E,$E337)-MINIFS(AX:AX,$E:$E,$E337)),
100*(AX337-MINIFS(AX:AX,$E:$E,$E337))/(MAXIFS(AX:AX,$E:$E,$E337)-MINIFS(AX:AX,$E:$E,$E337))))</f>
        <v/>
      </c>
      <c r="DN337" s="223" t="str">
        <f t="array" ref="DN337">IF(AY337="","",
IF(INDEX(Settings!$H:$H,MATCH(DN$1,Settings!$G:$G,0))=TRUE,
100-100*(AY337-MINIFS(AY:AY,$E:$E,$E337))/(MAXIFS(AY:AY,$E:$E,$E337)-MINIFS(AY:AY,$E:$E,$E337)),
100*(AY337-MINIFS(AY:AY,$E:$E,$E337))/(MAXIFS(AY:AY,$E:$E,$E337)-MINIFS(AY:AY,$E:$E,$E337))))</f>
        <v/>
      </c>
      <c r="DO337" s="223" t="str">
        <f t="array" ref="DO337">IF(AZ337="","",
IF(INDEX(Settings!$H:$H,MATCH(DO$1,Settings!$G:$G,0))=TRUE,
100-100*(AZ337-MINIFS(AZ:AZ,$E:$E,$E337))/(MAXIFS(AZ:AZ,$E:$E,$E337)-MINIFS(AZ:AZ,$E:$E,$E337)),
100*(AZ337-MINIFS(AZ:AZ,$E:$E,$E337))/(MAXIFS(AZ:AZ,$E:$E,$E337)-MINIFS(AZ:AZ,$E:$E,$E337))))</f>
        <v/>
      </c>
      <c r="DP337" s="223" t="str">
        <f t="array" ref="DP337">IF(BA337="","",
IF(INDEX(Settings!$H:$H,MATCH(DP$1,Settings!$G:$G,0))=TRUE,
100-100*(BA337-MINIFS(BA:BA,$E:$E,$E337))/(MAXIFS(BA:BA,$E:$E,$E337)-MINIFS(BA:BA,$E:$E,$E337)),
100*(BA337-MINIFS(BA:BA,$E:$E,$E337))/(MAXIFS(BA:BA,$E:$E,$E337)-MINIFS(BA:BA,$E:$E,$E337))))</f>
        <v/>
      </c>
      <c r="DQ337" s="223" t="str">
        <f t="array" ref="DQ337">IF(BB337="","",
IF(INDEX(Settings!$H:$H,MATCH(DQ$1,Settings!$G:$G,0))=TRUE,
100-100*(BB337-MINIFS(BB:BB,$E:$E,$E337))/(MAXIFS(BB:BB,$E:$E,$E337)-MINIFS(BB:BB,$E:$E,$E337)),
100*(BB337-MINIFS(BB:BB,$E:$E,$E337))/(MAXIFS(BB:BB,$E:$E,$E337)-MINIFS(BB:BB,$E:$E,$E337))))</f>
        <v/>
      </c>
      <c r="DR337" s="223" t="str">
        <f t="array" ref="DR337">IF(BC337="","",
IF(INDEX(Settings!$H:$H,MATCH(DR$1,Settings!$G:$G,0))=TRUE,
100-100*(BC337-MINIFS(BC:BC,$E:$E,$E337))/(MAXIFS(BC:BC,$E:$E,$E337)-MINIFS(BC:BC,$E:$E,$E337)),
100*(BC337-MINIFS(BC:BC,$E:$E,$E337))/(MAXIFS(BC:BC,$E:$E,$E337)-MINIFS(BC:BC,$E:$E,$E337))))</f>
        <v/>
      </c>
      <c r="DS337" s="223" t="str">
        <f t="array" ref="DS337">IF(BD337="","",
IF(INDEX(Settings!$H:$H,MATCH(DS$1,Settings!$G:$G,0))=TRUE,
100-100*(BD337-MINIFS(BD:BD,$E:$E,$E337))/(MAXIFS(BD:BD,$E:$E,$E337)-MINIFS(BD:BD,$E:$E,$E337)),
100*(BD337-MINIFS(BD:BD,$E:$E,$E337))/(MAXIFS(BD:BD,$E:$E,$E337)-MINIFS(BD:BD,$E:$E,$E337))))</f>
        <v/>
      </c>
      <c r="DT337" s="223" t="str">
        <f t="array" ref="DT337">IF(BE337="","",
IF(INDEX(Settings!$H:$H,MATCH(DT$1,Settings!$G:$G,0))=TRUE,
100-100*(BE337-MINIFS(BE:BE,$E:$E,$E337))/(MAXIFS(BE:BE,$E:$E,$E337)-MINIFS(BE:BE,$E:$E,$E337)),
100*(BE337-MINIFS(BE:BE,$E:$E,$E337))/(MAXIFS(BE:BE,$E:$E,$E337)-MINIFS(BE:BE,$E:$E,$E337))))</f>
        <v/>
      </c>
      <c r="DU337" s="223" t="str">
        <f t="array" ref="DU337">IF(BF337="","",
IF(INDEX(Settings!$H:$H,MATCH(DU$1,Settings!$G:$G,0))=TRUE,
100-100*(BF337-MINIFS(BF:BF,$E:$E,$E337))/(MAXIFS(BF:BF,$E:$E,$E337)-MINIFS(BF:BF,$E:$E,$E337)),
100*(BF337-MINIFS(BF:BF,$E:$E,$E337))/(MAXIFS(BF:BF,$E:$E,$E337)-MINIFS(BF:BF,$E:$E,$E337))))</f>
        <v/>
      </c>
      <c r="DV337" s="223" t="str">
        <f t="array" ref="DV337">IF(BG337="","",
IF(INDEX(Settings!$H:$H,MATCH(DV$1,Settings!$G:$G,0))=TRUE,
100-100*(BG337-MINIFS(BG:BG,$E:$E,$E337))/(MAXIFS(BG:BG,$E:$E,$E337)-MINIFS(BG:BG,$E:$E,$E337)),
100*(BG337-MINIFS(BG:BG,$E:$E,$E337))/(MAXIFS(BG:BG,$E:$E,$E337)-MINIFS(BG:BG,$E:$E,$E337))))</f>
        <v/>
      </c>
      <c r="DW337" s="223" t="str">
        <f t="array" ref="DW337">IF(BH337="","",
IF(INDEX(Settings!$H:$H,MATCH(DW$1,Settings!$G:$G,0))=TRUE,
100-100*(BH337-MINIFS(BH:BH,$E:$E,$E337))/(MAXIFS(BH:BH,$E:$E,$E337)-MINIFS(BH:BH,$E:$E,$E337)),
100*(BH337-MINIFS(BH:BH,$E:$E,$E337))/(MAXIFS(BH:BH,$E:$E,$E337)-MINIFS(BH:BH,$E:$E,$E337))))</f>
        <v/>
      </c>
      <c r="DX337" s="223" t="str">
        <f t="array" ref="DX337">IF(BI337="","",
IF(INDEX(Settings!$H:$H,MATCH(DX$1,Settings!$G:$G,0))=TRUE,
100-100*(BI337-MINIFS(BI:BI,$E:$E,$E337))/(MAXIFS(BI:BI,$E:$E,$E337)-MINIFS(BI:BI,$E:$E,$E337)),
100*(BI337-MINIFS(BI:BI,$E:$E,$E337))/(MAXIFS(BI:BI,$E:$E,$E337)-MINIFS(BI:BI,$E:$E,$E337))))</f>
        <v/>
      </c>
      <c r="DY337" s="223" t="str">
        <f t="array" ref="DY337">IF(BJ337="","",
IF(INDEX(Settings!$H:$H,MATCH(DY$1,Settings!$G:$G,0))=TRUE,
100-100*(BJ337-MINIFS(BJ:BJ,$E:$E,$E337))/(MAXIFS(BJ:BJ,$E:$E,$E337)-MINIFS(BJ:BJ,$E:$E,$E337)),
100*(BJ337-MINIFS(BJ:BJ,$E:$E,$E337))/(MAXIFS(BJ:BJ,$E:$E,$E337)-MINIFS(BJ:BJ,$E:$E,$E337))))</f>
        <v/>
      </c>
      <c r="DZ337" s="225"/>
      <c r="EA337" s="225"/>
      <c r="EB337" s="225" t="str">
        <f t="shared" si="8"/>
        <v/>
      </c>
      <c r="EC337" s="225" t="str">
        <f t="shared" si="9"/>
        <v/>
      </c>
      <c r="ED337" s="225" t="str">
        <f t="shared" si="10"/>
        <v/>
      </c>
      <c r="EE337" s="225" t="str">
        <f t="shared" si="11"/>
        <v/>
      </c>
      <c r="EF337" s="225" t="str">
        <f t="shared" si="12"/>
        <v/>
      </c>
      <c r="EG337" s="225" t="str">
        <f t="shared" si="13"/>
        <v/>
      </c>
      <c r="EH337" s="225"/>
      <c r="EI337" s="225"/>
      <c r="EJ337" s="225"/>
      <c r="EK337" s="225"/>
      <c r="EL337" s="225"/>
      <c r="EM337" s="225"/>
    </row>
    <row r="338">
      <c r="A338" s="231"/>
      <c r="B338" s="231"/>
      <c r="C338" s="231"/>
      <c r="D338" s="231" t="str">
        <f t="array" ref="D338">IFERROR(INDEX(Profiles!$B:$B,MATCH($A338,Profiles!$A:$A,0)),"")</f>
        <v/>
      </c>
      <c r="E338" s="231"/>
      <c r="F338" s="231"/>
      <c r="G338" s="231"/>
      <c r="H338" s="231"/>
      <c r="I338" s="231" t="str">
        <f>IF(A338="","",IF(Settings!$N$3="DATE",F338&amp;": "&amp;TEXT(B338,"M/DD/YY"),F338&amp;": "&amp;H338))</f>
        <v/>
      </c>
      <c r="J338" s="231"/>
      <c r="K338" s="231"/>
      <c r="L338" s="231"/>
      <c r="M338" s="232" t="str">
        <f t="shared" si="14"/>
        <v/>
      </c>
      <c r="N338" s="231"/>
      <c r="O338" s="231"/>
      <c r="P338" s="231"/>
      <c r="Q338" s="231"/>
      <c r="R338" s="231"/>
      <c r="S338" s="230" t="str">
        <f>IFERROR(VLOOKUP(AF338, 'YOYO IR Scores'!A:C, 3, FALSE), "")
</f>
        <v/>
      </c>
      <c r="T338" s="231"/>
      <c r="U338" s="231"/>
      <c r="V338" s="231"/>
      <c r="W338" s="231"/>
      <c r="X338" s="233" t="str">
        <f t="shared" si="4"/>
        <v/>
      </c>
      <c r="Y338" s="234" t="str">
        <f t="shared" si="5"/>
        <v/>
      </c>
      <c r="Z338" s="234" t="str">
        <f t="shared" si="6"/>
        <v/>
      </c>
      <c r="AA338" s="233" t="str">
        <f t="shared" si="7"/>
        <v/>
      </c>
      <c r="AB338" s="232"/>
      <c r="AC338" s="232"/>
      <c r="AD338" s="232"/>
      <c r="AE338" s="232" t="str">
        <f>IFERROR(VLOOKUP(AF338, 'YOYO IR Scores'!A:C, 2, FALSE), "")</f>
        <v/>
      </c>
      <c r="AF338" s="232"/>
      <c r="AG338" s="23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c r="BD338" s="232"/>
      <c r="BE338" s="232"/>
      <c r="BF338" s="232"/>
      <c r="BG338" s="232"/>
      <c r="BH338" s="232"/>
      <c r="BI338" s="232"/>
      <c r="BJ338" s="232"/>
      <c r="BK338" s="232" t="str">
        <f t="array" ref="BK338">IF(J338="","",
IF(INDEX(Settings!$H:$H,MATCH(BY$1,Settings!$G:$G,0))=TRUE,
100-100*(J338-MIN(J:J))/(MAX(J:J)-MIN(J:J)),
100*(J338-MIN(J:J))/(MAX(J:J)-MIN(J:J))))</f>
        <v/>
      </c>
      <c r="BL338" s="232" t="str">
        <f t="array" ref="BL338">IF(J338="","",
IF(INDEX(Settings!$H:$H,MATCH(BY$1,Settings!$G:$G,0))=TRUE,
100-100*(J338-MINIFS(J:J,$E:$E,$E338))/(MAXIFS(J:J,$E:$E,$E338)-MINIFS(J:J,$E:$E,$E338)),
100*(J338-MINIFS(J:J,$E:$E,$E338))/(MAXIFS(J:J,$E:$E,$E338)-MINIFS(J:J,$E:$E,$E338))))</f>
        <v/>
      </c>
      <c r="BM338" s="232" t="str">
        <f t="array" ref="BM338">IF(J338="","",
IF(INDEX(Settings!$H:$H,MATCH(BY$1,Settings!$G:$G,0))=TRUE,
100-100*(J338-MINIFS(J:J,$E:$E,$E338,$I:$I,$I338))/(MAXIFS(J:J,$E:$E,$E338,$I:$I,$I338)-MINIFS(J:J,$E:$E,$E338,$I:$I,$I338)),
100*(J338-MINIFS(J:J,$E:$E,$E338,$I:$I,$I338))/(MAXIFS(J:J,$E:$E,$E338,$I:$I,$I338)-MINIFS(J:J,$E:$E,$E338,$I:$I,$I338))))</f>
        <v/>
      </c>
      <c r="BN338" s="231" t="str">
        <f t="array" ref="BN338">IF(J338="","",
IF(INDEX(Settings!$H:$H,MATCH(BY$1,Settings!$G:$G,0))=TRUE,
100-100*PERCENTRANK(J:J,J338),
100*PERCENTRANK(J:J,J338)))</f>
        <v/>
      </c>
      <c r="BO338" s="231" t="str">
        <f>IFERROR(__xludf.DUMMYFUNCTION("IF(J338="""","""",
IF(INDEX(Settings!$H:$H,MATCH(BY$1,Settings!$G:$G,0))=TRUE,
100-100*PERCENTRANK(FILTER(J:J,$E:$E=$E338),J338),
100*PERCENTRANK(FILTER(J:J,$E:$E=$E338),J338)))"),"")</f>
        <v/>
      </c>
      <c r="BP338" s="231" t="str">
        <f>IFERROR(__xludf.DUMMYFUNCTION("IF(J338="""","""",
IF(INDEX(Settings!$H:$H,MATCH(BY$1,Settings!$G:$G,0))=TRUE,
100-100*PERCENTRANK(FILTER(J:J,$E:$E=$E338,$I:$I=$I338),J338),
100*PERCENTRANK(FILTER(J:J,$E:$E=$E338,$I:$I=$I338),J338)))"),"")</f>
        <v/>
      </c>
      <c r="BQ338" s="233" t="str">
        <f t="array" ref="BQ338">IF(J338="","",
IF(INDEX(Settings!$H:$H,MATCH(BY$1,Settings!$G:$G,0))=TRUE,
-1*(J338-AVERAGE(J:J))/STDEV(J:J),
(J338-AVERAGE(J:J))/STDEV(J:J)))</f>
        <v/>
      </c>
      <c r="BR338" s="233" t="str">
        <f>IFERROR(__xludf.DUMMYFUNCTION("IF(J338="""","""",
IF(INDEX(Settings!$H:$H,MATCH(BY$1,Settings!$G:$G,0))=TRUE,
-1*(J338-AVERAGEIFS(J:J,$E:$E,$E338))/STDEV(FILTER(J:J,$E:$E=$E338)),
(J338-AVERAGEIFS(J:J,$E:$E,$E338))/STDEV(FILTER(J:J,$E:$E=$E338))))"),"")</f>
        <v/>
      </c>
      <c r="BS338" s="233"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1"/>
      <c r="BX338" s="231"/>
      <c r="BY338" s="232" t="str">
        <f t="array" ref="BY338">IF(J338="","",
IF(INDEX(Settings!$H:$H,MATCH(BY$1,Settings!$G:$G,0))=TRUE,
100-100*(J338-MINIFS(J:J,$E:$E,$E338))/(MAXIFS(J:J,$E:$E,$E338)-MINIFS(J:J,$E:$E,$E338)),
100*(J338-MINIFS(J:J,$E:$E,$E338))/(MAXIFS(J:J,$E:$E,$E338)-MINIFS(J:J,$E:$E,$E338))))</f>
        <v/>
      </c>
      <c r="BZ338" s="232" t="str">
        <f t="array" ref="BZ338">IF(K338="","",
IF(INDEX(Settings!$H:$H,MATCH(BZ$1,Settings!$G:$G,0))=TRUE,
100-100*(K338-MINIFS(K:K,$E:$E,$E338))/(MAXIFS(K:K,$E:$E,$E338)-MINIFS(K:K,$E:$E,$E338)),
100*(K338-MINIFS(K:K,$E:$E,$E338))/(MAXIFS(K:K,$E:$E,$E338)-MINIFS(K:K,$E:$E,$E338))))</f>
        <v/>
      </c>
      <c r="CA338" s="232" t="str">
        <f t="array" ref="CA338">IF(L338="","",
IF(INDEX(Settings!$H:$H,MATCH(CA$1,Settings!$G:$G,0))=TRUE,
100-100*(L338-MINIFS(L:L,$E:$E,$E338))/(MAXIFS(L:L,$E:$E,$E338)-MINIFS(L:L,$E:$E,$E338)),
100*(L338-MINIFS(L:L,$E:$E,$E338))/(MAXIFS(L:L,$E:$E,$E338)-MINIFS(L:L,$E:$E,$E338))))</f>
        <v/>
      </c>
      <c r="CB338" s="232" t="str">
        <f t="array" ref="CB338">IF(M338="","",
IF(INDEX(Settings!$H:$H,MATCH(CB$1,Settings!$G:$G,0))=TRUE,
100-100*(M338-MINIFS(M:M,$E:$E,$E338))/(MAXIFS(M:M,$E:$E,$E338)-MINIFS(M:M,$E:$E,$E338)),
100*(M338-MINIFS(M:M,$E:$E,$E338))/(MAXIFS(M:M,$E:$E,$E338)-MINIFS(M:M,$E:$E,$E338))))</f>
        <v/>
      </c>
      <c r="CC338" s="232" t="str">
        <f t="array" ref="CC338">IF(N338="","",
IF(INDEX(Settings!$H:$H,MATCH(CC$1,Settings!$G:$G,0))=TRUE,
100-100*(N338-MINIFS(N:N,$E:$E,$E338))/(MAXIFS(N:N,$E:$E,$E338)-MINIFS(N:N,$E:$E,$E338)),
100*(N338-MINIFS(N:N,$E:$E,$E338))/(MAXIFS(N:N,$E:$E,$E338)-MINIFS(N:N,$E:$E,$E338))))</f>
        <v/>
      </c>
      <c r="CD338" s="232" t="str">
        <f t="array" ref="CD338">IF(O338="","",
IF(INDEX(Settings!$H:$H,MATCH(CD$1,Settings!$G:$G,0))=TRUE,
100-100*(O338-MINIFS(O:O,$E:$E,$E338))/(MAXIFS(O:O,$E:$E,$E338)-MINIFS(O:O,$E:$E,$E338)),
100*(O338-MINIFS(O:O,$E:$E,$E338))/(MAXIFS(O:O,$E:$E,$E338)-MINIFS(O:O,$E:$E,$E338))))</f>
        <v/>
      </c>
      <c r="CE338" s="232" t="str">
        <f t="array" ref="CE338">IF(P338="","",
IF(INDEX(Settings!$H:$H,MATCH(CE$1,Settings!$G:$G,0))=TRUE,
100-100*(P338-MINIFS(P:P,$E:$E,$E338))/(MAXIFS(P:P,$E:$E,$E338)-MINIFS(P:P,$E:$E,$E338)),
100*(P338-MINIFS(P:P,$E:$E,$E338))/(MAXIFS(P:P,$E:$E,$E338)-MINIFS(P:P,$E:$E,$E338))))</f>
        <v/>
      </c>
      <c r="CF338" s="232" t="str">
        <f t="array" ref="CF338">IF(Q338="","",
IF(INDEX(Settings!$H:$H,MATCH(CF$1,Settings!$G:$G,0))=TRUE,
100-100*(Q338-MINIFS(Q:Q,$E:$E,$E338))/(MAXIFS(Q:Q,$E:$E,$E338)-MINIFS(Q:Q,$E:$E,$E338)),
100*(Q338-MINIFS(Q:Q,$E:$E,$E338))/(MAXIFS(Q:Q,$E:$E,$E338)-MINIFS(Q:Q,$E:$E,$E338))))</f>
        <v/>
      </c>
      <c r="CG338" s="232" t="str">
        <f t="array" ref="CG338">IF(R338="","",
IF(INDEX(Settings!$H:$H,MATCH(CG$1,Settings!$G:$G,0))=TRUE,
100-100*(R338-MINIFS(R:R,$E:$E,$E338))/(MAXIFS(R:R,$E:$E,$E338)-MINIFS(R:R,$E:$E,$E338)),
100*(R338-MINIFS(R:R,$E:$E,$E338))/(MAXIFS(R:R,$E:$E,$E338)-MINIFS(R:R,$E:$E,$E338))))</f>
        <v/>
      </c>
      <c r="CH338" s="232" t="str">
        <f t="array" ref="CH338">IF(S338="","",
IF(INDEX(Settings!$H:$H,MATCH(CH$1,Settings!$G:$G,0))=TRUE,
100-100*(S338-MINIFS(S:S,$E:$E,$E338))/(MAXIFS(S:S,$E:$E,$E338)-MINIFS(S:S,$E:$E,$E338)),
100*(S338-MINIFS(S:S,$E:$E,$E338))/(MAXIFS(S:S,$E:$E,$E338)-MINIFS(S:S,$E:$E,$E338))))</f>
        <v/>
      </c>
      <c r="CI338" s="232" t="str">
        <f t="array" ref="CI338">IF(T338="","",
IF(INDEX(Settings!$H:$H,MATCH(CI$1,Settings!$G:$G,0))=TRUE,
100-100*(T338-MINIFS(T:T,$E:$E,$E338))/(MAXIFS(T:T,$E:$E,$E338)-MINIFS(T:T,$E:$E,$E338)),
100*(T338-MINIFS(T:T,$E:$E,$E338))/(MAXIFS(T:T,$E:$E,$E338)-MINIFS(T:T,$E:$E,$E338))))</f>
        <v/>
      </c>
      <c r="CJ338" s="232" t="str">
        <f t="array" ref="CJ338">IF(U338="","",
IF(INDEX(Settings!$H:$H,MATCH(CJ$1,Settings!$G:$G,0))=TRUE,
100-100*(U338-MINIFS(U:U,$E:$E,$E338))/(MAXIFS(U:U,$E:$E,$E338)-MINIFS(U:U,$E:$E,$E338)),
100*(U338-MINIFS(U:U,$E:$E,$E338))/(MAXIFS(U:U,$E:$E,$E338)-MINIFS(U:U,$E:$E,$E338))))</f>
        <v/>
      </c>
      <c r="CK338" s="232" t="str">
        <f t="array" ref="CK338">IF(V338="","",
IF(INDEX(Settings!$H:$H,MATCH(CK$1,Settings!$G:$G,0))=TRUE,
100-100*(V338-MINIFS(V:V,$E:$E,$E338))/(MAXIFS(V:V,$E:$E,$E338)-MINIFS(V:V,$E:$E,$E338)),
100*(V338-MINIFS(V:V,$E:$E,$E338))/(MAXIFS(V:V,$E:$E,$E338)-MINIFS(V:V,$E:$E,$E338))))</f>
        <v/>
      </c>
      <c r="CL338" s="232" t="str">
        <f t="array" ref="CL338">IF(W338="","",
IF(INDEX(Settings!$H:$H,MATCH(CL$1,Settings!$G:$G,0))=TRUE,
100-100*(W338-MINIFS(W:W,$E:$E,$E338))/(MAXIFS(W:W,$E:$E,$E338)-MINIFS(W:W,$E:$E,$E338)),
100*(W338-MINIFS(W:W,$E:$E,$E338))/(MAXIFS(W:W,$E:$E,$E338)-MINIFS(W:W,$E:$E,$E338))))</f>
        <v/>
      </c>
      <c r="CM338" s="232" t="str">
        <f t="array" ref="CM338">IF(X338="","",
IF(INDEX(Settings!$H:$H,MATCH(CM$1,Settings!$G:$G,0))=TRUE,
100-100*(X338-MINIFS(X:X,$E:$E,$E338))/(MAXIFS(X:X,$E:$E,$E338)-MINIFS(X:X,$E:$E,$E338)),
100*(X338-MINIFS(X:X,$E:$E,$E338))/(MAXIFS(X:X,$E:$E,$E338)-MINIFS(X:X,$E:$E,$E338))))</f>
        <v/>
      </c>
      <c r="CN338" s="232" t="str">
        <f t="array" ref="CN338">IF(Y338="","",
IF(INDEX(Settings!$H:$H,MATCH(CN$1,Settings!$G:$G,0))=TRUE,
100-100*(Y338-MINIFS(Y:Y,$E:$E,$E338))/(MAXIFS(Y:Y,$E:$E,$E338)-MINIFS(Y:Y,$E:$E,$E338)),
100*(Y338-MINIFS(Y:Y,$E:$E,$E338))/(MAXIFS(Y:Y,$E:$E,$E338)-MINIFS(Y:Y,$E:$E,$E338))))</f>
        <v/>
      </c>
      <c r="CO338" s="232" t="str">
        <f t="array" ref="CO338">IF(Z338="","",
IF(INDEX(Settings!$H:$H,MATCH(CO$1,Settings!$G:$G,0))=TRUE,
100-100*(Z338-MINIFS(Z:Z,$E:$E,$E338))/(MAXIFS(Z:Z,$E:$E,$E338)-MINIFS(Z:Z,$E:$E,$E338)),
100*(Z338-MINIFS(Z:Z,$E:$E,$E338))/(MAXIFS(Z:Z,$E:$E,$E338)-MINIFS(Z:Z,$E:$E,$E338))))</f>
        <v/>
      </c>
      <c r="CP338" s="232" t="str">
        <f t="array" ref="CP338">IF(AA338="","",
IF(INDEX(Settings!$H:$H,MATCH(CP$1,Settings!$G:$G,0))=TRUE,
100-100*(AA338-MINIFS(AA:AA,$E:$E,$E338))/(MAXIFS(AA:AA,$E:$E,$E338)-MINIFS(AA:AA,$E:$E,$E338)),
100*(AA338-MINIFS(AA:AA,$E:$E,$E338))/(MAXIFS(AA:AA,$E:$E,$E338)-MINIFS(AA:AA,$E:$E,$E338))))</f>
        <v/>
      </c>
      <c r="CQ338" s="232" t="str">
        <f t="array" ref="CQ338">IF(AB338="","",
IF(INDEX(Settings!$H:$H,MATCH(CQ$1,Settings!$G:$G,0))=TRUE,
100-100*(AB338-MINIFS(AB:AB,$E:$E,$E338))/(MAXIFS(AB:AB,$E:$E,$E338)-MINIFS(AB:AB,$E:$E,$E338)),
100*(AB338-MINIFS(AB:AB,$E:$E,$E338))/(MAXIFS(AB:AB,$E:$E,$E338)-MINIFS(AB:AB,$E:$E,$E338))))</f>
        <v/>
      </c>
      <c r="CR338" s="232" t="str">
        <f t="array" ref="CR338">IF(AC338="","",
IF(INDEX(Settings!$H:$H,MATCH(CR$1,Settings!$G:$G,0))=TRUE,
100-100*(AC338-MINIFS(AC:AC,$E:$E,$E338))/(MAXIFS(AC:AC,$E:$E,$E338)-MINIFS(AC:AC,$E:$E,$E338)),
100*(AC338-MINIFS(AC:AC,$E:$E,$E338))/(MAXIFS(AC:AC,$E:$E,$E338)-MINIFS(AC:AC,$E:$E,$E338))))</f>
        <v/>
      </c>
      <c r="CS338" s="232" t="str">
        <f t="array" ref="CS338">IF(AD338="","",
IF(INDEX(Settings!$H:$H,MATCH(CS$1,Settings!$G:$G,0))=TRUE,
100-100*(AD338-MINIFS(AD:AD,$E:$E,$E338))/(MAXIFS(AD:AD,$E:$E,$E338)-MINIFS(AD:AD,$E:$E,$E338)),
100*(AD338-MINIFS(AD:AD,$E:$E,$E338))/(MAXIFS(AD:AD,$E:$E,$E338)-MINIFS(AD:AD,$E:$E,$E338))))</f>
        <v/>
      </c>
      <c r="CT338" s="232" t="str">
        <f t="array" ref="CT338">IF(AE338="","",
IF(INDEX(Settings!$H:$H,MATCH(CT$1,Settings!$G:$G,0))=TRUE,
100-100*(AE338-MINIFS(AE:AE,$E:$E,$E338))/(MAXIFS(AE:AE,$E:$E,$E338)-MINIFS(AE:AE,$E:$E,$E338)),
100*(AE338-MINIFS(AE:AE,$E:$E,$E338))/(MAXIFS(AE:AE,$E:$E,$E338)-MINIFS(AE:AE,$E:$E,$E338))))</f>
        <v/>
      </c>
      <c r="CU338" s="232" t="str">
        <f t="array" ref="CU338">IF(AF338="","",
IF(INDEX(Settings!$H:$H,MATCH(CU$1,Settings!$G:$G,0))=TRUE,
100-100*(AF338-MINIFS(AF:AF,$E:$E,$E338))/(MAXIFS(AF:AF,$E:$E,$E338)-MINIFS(AF:AF,$E:$E,$E338)),
100*(AF338-MINIFS(AF:AF,$E:$E,$E338))/(MAXIFS(AF:AF,$E:$E,$E338)-MINIFS(AF:AF,$E:$E,$E338))))</f>
        <v/>
      </c>
      <c r="CV338" s="232" t="str">
        <f t="array" ref="CV338">IF(AG338="","",
IF(INDEX(Settings!$H:$H,MATCH(CV$1,Settings!$G:$G,0))=TRUE,
100-100*(AG338-MINIFS(AG:AG,$E:$E,$E338))/(MAXIFS(AG:AG,$E:$E,$E338)-MINIFS(AG:AG,$E:$E,$E338)),
100*(AG338-MINIFS(AG:AG,$E:$E,$E338))/(MAXIFS(AG:AG,$E:$E,$E338)-MINIFS(AG:AG,$E:$E,$E338))))</f>
        <v/>
      </c>
      <c r="CW338" s="232" t="str">
        <f t="array" ref="CW338">IF(AH338="","",
IF(INDEX(Settings!$H:$H,MATCH(CW$1,Settings!$G:$G,0))=TRUE,
100-100*(AH338-MINIFS(AH:AH,$E:$E,$E338))/(MAXIFS(AH:AH,$E:$E,$E338)-MINIFS(AH:AH,$E:$E,$E338)),
100*(AH338-MINIFS(AH:AH,$E:$E,$E338))/(MAXIFS(AH:AH,$E:$E,$E338)-MINIFS(AH:AH,$E:$E,$E338))))</f>
        <v/>
      </c>
      <c r="CX338" s="232" t="str">
        <f t="array" ref="CX338">IF(AI338="","",
IF(INDEX(Settings!$H:$H,MATCH(CX$1,Settings!$G:$G,0))=TRUE,
100-100*(AI338-MINIFS(AI:AI,$E:$E,$E338))/(MAXIFS(AI:AI,$E:$E,$E338)-MINIFS(AI:AI,$E:$E,$E338)),
100*(AI338-MINIFS(AI:AI,$E:$E,$E338))/(MAXIFS(AI:AI,$E:$E,$E338)-MINIFS(AI:AI,$E:$E,$E338))))</f>
        <v/>
      </c>
      <c r="CY338" s="232" t="str">
        <f t="array" ref="CY338">IF(AJ338="","",
IF(INDEX(Settings!$H:$H,MATCH(CY$1,Settings!$G:$G,0))=TRUE,
100-100*(AJ338-MINIFS(AJ:AJ,$E:$E,$E338))/(MAXIFS(AJ:AJ,$E:$E,$E338)-MINIFS(AJ:AJ,$E:$E,$E338)),
100*(AJ338-MINIFS(AJ:AJ,$E:$E,$E338))/(MAXIFS(AJ:AJ,$E:$E,$E338)-MINIFS(AJ:AJ,$E:$E,$E338))))</f>
        <v/>
      </c>
      <c r="CZ338" s="232" t="str">
        <f t="array" ref="CZ338">IF(AK338="","",
IF(INDEX(Settings!$H:$H,MATCH(CZ$1,Settings!$G:$G,0))=TRUE,
100-100*(AK338-MINIFS(AK:AK,$E:$E,$E338))/(MAXIFS(AK:AK,$E:$E,$E338)-MINIFS(AK:AK,$E:$E,$E338)),
100*(AK338-MINIFS(AK:AK,$E:$E,$E338))/(MAXIFS(AK:AK,$E:$E,$E338)-MINIFS(AK:AK,$E:$E,$E338))))</f>
        <v/>
      </c>
      <c r="DA338" s="232" t="str">
        <f t="array" ref="DA338">IF(AL338="","",
IF(INDEX(Settings!$H:$H,MATCH(DA$1,Settings!$G:$G,0))=TRUE,
100-100*(AL338-MINIFS(AL:AL,$E:$E,$E338))/(MAXIFS(AL:AL,$E:$E,$E338)-MINIFS(AL:AL,$E:$E,$E338)),
100*(AL338-MINIFS(AL:AL,$E:$E,$E338))/(MAXIFS(AL:AL,$E:$E,$E338)-MINIFS(AL:AL,$E:$E,$E338))))</f>
        <v/>
      </c>
      <c r="DB338" s="232" t="str">
        <f t="array" ref="DB338">IF(AM338="","",
IF(INDEX(Settings!$H:$H,MATCH(DB$1,Settings!$G:$G,0))=TRUE,
100-100*(AM338-MINIFS(AM:AM,$E:$E,$E338))/(MAXIFS(AM:AM,$E:$E,$E338)-MINIFS(AM:AM,$E:$E,$E338)),
100*(AM338-MINIFS(AM:AM,$E:$E,$E338))/(MAXIFS(AM:AM,$E:$E,$E338)-MINIFS(AM:AM,$E:$E,$E338))))</f>
        <v/>
      </c>
      <c r="DC338" s="232" t="str">
        <f t="array" ref="DC338">IF(AN338="","",
IF(INDEX(Settings!$H:$H,MATCH(DC$1,Settings!$G:$G,0))=TRUE,
100-100*(AN338-MINIFS(AN:AN,$E:$E,$E338))/(MAXIFS(AN:AN,$E:$E,$E338)-MINIFS(AN:AN,$E:$E,$E338)),
100*(AN338-MINIFS(AN:AN,$E:$E,$E338))/(MAXIFS(AN:AN,$E:$E,$E338)-MINIFS(AN:AN,$E:$E,$E338))))</f>
        <v/>
      </c>
      <c r="DD338" s="232" t="str">
        <f t="array" ref="DD338">IF(AO338="","",
IF(INDEX(Settings!$H:$H,MATCH(DD$1,Settings!$G:$G,0))=TRUE,
100-100*(AO338-MINIFS(AO:AO,$E:$E,$E338))/(MAXIFS(AO:AO,$E:$E,$E338)-MINIFS(AO:AO,$E:$E,$E338)),
100*(AO338-MINIFS(AO:AO,$E:$E,$E338))/(MAXIFS(AO:AO,$E:$E,$E338)-MINIFS(AO:AO,$E:$E,$E338))))</f>
        <v/>
      </c>
      <c r="DE338" s="232" t="str">
        <f t="array" ref="DE338">IF(AP338="","",
IF(INDEX(Settings!$H:$H,MATCH(DE$1,Settings!$G:$G,0))=TRUE,
100-100*(AP338-MINIFS(AP:AP,$E:$E,$E338))/(MAXIFS(AP:AP,$E:$E,$E338)-MINIFS(AP:AP,$E:$E,$E338)),
100*(AP338-MINIFS(AP:AP,$E:$E,$E338))/(MAXIFS(AP:AP,$E:$E,$E338)-MINIFS(AP:AP,$E:$E,$E338))))</f>
        <v/>
      </c>
      <c r="DF338" s="232" t="str">
        <f t="array" ref="DF338">IF(AQ338="","",
IF(INDEX(Settings!$H:$H,MATCH(DF$1,Settings!$G:$G,0))=TRUE,
100-100*(AQ338-MINIFS(AQ:AQ,$E:$E,$E338))/(MAXIFS(AQ:AQ,$E:$E,$E338)-MINIFS(AQ:AQ,$E:$E,$E338)),
100*(AQ338-MINIFS(AQ:AQ,$E:$E,$E338))/(MAXIFS(AQ:AQ,$E:$E,$E338)-MINIFS(AQ:AQ,$E:$E,$E338))))</f>
        <v/>
      </c>
      <c r="DG338" s="232" t="str">
        <f t="array" ref="DG338">IF(AR338="","",
IF(INDEX(Settings!$H:$H,MATCH(DG$1,Settings!$G:$G,0))=TRUE,
100-100*(AR338-MINIFS(AR:AR,$E:$E,$E338))/(MAXIFS(AR:AR,$E:$E,$E338)-MINIFS(AR:AR,$E:$E,$E338)),
100*(AR338-MINIFS(AR:AR,$E:$E,$E338))/(MAXIFS(AR:AR,$E:$E,$E338)-MINIFS(AR:AR,$E:$E,$E338))))</f>
        <v/>
      </c>
      <c r="DH338" s="232" t="str">
        <f t="array" ref="DH338">IF(AS338="","",
IF(INDEX(Settings!$H:$H,MATCH(DH$1,Settings!$G:$G,0))=TRUE,
100-100*(AS338-MINIFS(AS:AS,$E:$E,$E338))/(MAXIFS(AS:AS,$E:$E,$E338)-MINIFS(AS:AS,$E:$E,$E338)),
100*(AS338-MINIFS(AS:AS,$E:$E,$E338))/(MAXIFS(AS:AS,$E:$E,$E338)-MINIFS(AS:AS,$E:$E,$E338))))</f>
        <v/>
      </c>
      <c r="DI338" s="232" t="str">
        <f t="array" ref="DI338">IF(AT338="","",
IF(INDEX(Settings!$H:$H,MATCH(DI$1,Settings!$G:$G,0))=TRUE,
100-100*(AT338-MINIFS(AT:AT,$E:$E,$E338))/(MAXIFS(AT:AT,$E:$E,$E338)-MINIFS(AT:AT,$E:$E,$E338)),
100*(AT338-MINIFS(AT:AT,$E:$E,$E338))/(MAXIFS(AT:AT,$E:$E,$E338)-MINIFS(AT:AT,$E:$E,$E338))))</f>
        <v/>
      </c>
      <c r="DJ338" s="232" t="str">
        <f t="array" ref="DJ338">IF(AU338="","",
IF(INDEX(Settings!$H:$H,MATCH(DJ$1,Settings!$G:$G,0))=TRUE,
100-100*(AU338-MINIFS(AU:AU,$E:$E,$E338))/(MAXIFS(AU:AU,$E:$E,$E338)-MINIFS(AU:AU,$E:$E,$E338)),
100*(AU338-MINIFS(AU:AU,$E:$E,$E338))/(MAXIFS(AU:AU,$E:$E,$E338)-MINIFS(AU:AU,$E:$E,$E338))))</f>
        <v/>
      </c>
      <c r="DK338" s="232" t="str">
        <f t="array" ref="DK338">IF(AV338="","",
IF(INDEX(Settings!$H:$H,MATCH(DK$1,Settings!$G:$G,0))=TRUE,
100-100*(AV338-MINIFS(AV:AV,$E:$E,$E338))/(MAXIFS(AV:AV,$E:$E,$E338)-MINIFS(AV:AV,$E:$E,$E338)),
100*(AV338-MINIFS(AV:AV,$E:$E,$E338))/(MAXIFS(AV:AV,$E:$E,$E338)-MINIFS(AV:AV,$E:$E,$E338))))</f>
        <v/>
      </c>
      <c r="DL338" s="232" t="str">
        <f t="array" ref="DL338">IF(AW338="","",
IF(INDEX(Settings!$H:$H,MATCH(DL$1,Settings!$G:$G,0))=TRUE,
100-100*(AW338-MINIFS(AW:AW,$E:$E,$E338))/(MAXIFS(AW:AW,$E:$E,$E338)-MINIFS(AW:AW,$E:$E,$E338)),
100*(AW338-MINIFS(AW:AW,$E:$E,$E338))/(MAXIFS(AW:AW,$E:$E,$E338)-MINIFS(AW:AW,$E:$E,$E338))))</f>
        <v/>
      </c>
      <c r="DM338" s="232" t="str">
        <f t="array" ref="DM338">IF(AX338="","",
IF(INDEX(Settings!$H:$H,MATCH(DM$1,Settings!$G:$G,0))=TRUE,
100-100*(AX338-MINIFS(AX:AX,$E:$E,$E338))/(MAXIFS(AX:AX,$E:$E,$E338)-MINIFS(AX:AX,$E:$E,$E338)),
100*(AX338-MINIFS(AX:AX,$E:$E,$E338))/(MAXIFS(AX:AX,$E:$E,$E338)-MINIFS(AX:AX,$E:$E,$E338))))</f>
        <v/>
      </c>
      <c r="DN338" s="232" t="str">
        <f t="array" ref="DN338">IF(AY338="","",
IF(INDEX(Settings!$H:$H,MATCH(DN$1,Settings!$G:$G,0))=TRUE,
100-100*(AY338-MINIFS(AY:AY,$E:$E,$E338))/(MAXIFS(AY:AY,$E:$E,$E338)-MINIFS(AY:AY,$E:$E,$E338)),
100*(AY338-MINIFS(AY:AY,$E:$E,$E338))/(MAXIFS(AY:AY,$E:$E,$E338)-MINIFS(AY:AY,$E:$E,$E338))))</f>
        <v/>
      </c>
      <c r="DO338" s="232" t="str">
        <f t="array" ref="DO338">IF(AZ338="","",
IF(INDEX(Settings!$H:$H,MATCH(DO$1,Settings!$G:$G,0))=TRUE,
100-100*(AZ338-MINIFS(AZ:AZ,$E:$E,$E338))/(MAXIFS(AZ:AZ,$E:$E,$E338)-MINIFS(AZ:AZ,$E:$E,$E338)),
100*(AZ338-MINIFS(AZ:AZ,$E:$E,$E338))/(MAXIFS(AZ:AZ,$E:$E,$E338)-MINIFS(AZ:AZ,$E:$E,$E338))))</f>
        <v/>
      </c>
      <c r="DP338" s="232" t="str">
        <f t="array" ref="DP338">IF(BA338="","",
IF(INDEX(Settings!$H:$H,MATCH(DP$1,Settings!$G:$G,0))=TRUE,
100-100*(BA338-MINIFS(BA:BA,$E:$E,$E338))/(MAXIFS(BA:BA,$E:$E,$E338)-MINIFS(BA:BA,$E:$E,$E338)),
100*(BA338-MINIFS(BA:BA,$E:$E,$E338))/(MAXIFS(BA:BA,$E:$E,$E338)-MINIFS(BA:BA,$E:$E,$E338))))</f>
        <v/>
      </c>
      <c r="DQ338" s="232" t="str">
        <f t="array" ref="DQ338">IF(BB338="","",
IF(INDEX(Settings!$H:$H,MATCH(DQ$1,Settings!$G:$G,0))=TRUE,
100-100*(BB338-MINIFS(BB:BB,$E:$E,$E338))/(MAXIFS(BB:BB,$E:$E,$E338)-MINIFS(BB:BB,$E:$E,$E338)),
100*(BB338-MINIFS(BB:BB,$E:$E,$E338))/(MAXIFS(BB:BB,$E:$E,$E338)-MINIFS(BB:BB,$E:$E,$E338))))</f>
        <v/>
      </c>
      <c r="DR338" s="232" t="str">
        <f t="array" ref="DR338">IF(BC338="","",
IF(INDEX(Settings!$H:$H,MATCH(DR$1,Settings!$G:$G,0))=TRUE,
100-100*(BC338-MINIFS(BC:BC,$E:$E,$E338))/(MAXIFS(BC:BC,$E:$E,$E338)-MINIFS(BC:BC,$E:$E,$E338)),
100*(BC338-MINIFS(BC:BC,$E:$E,$E338))/(MAXIFS(BC:BC,$E:$E,$E338)-MINIFS(BC:BC,$E:$E,$E338))))</f>
        <v/>
      </c>
      <c r="DS338" s="232" t="str">
        <f t="array" ref="DS338">IF(BD338="","",
IF(INDEX(Settings!$H:$H,MATCH(DS$1,Settings!$G:$G,0))=TRUE,
100-100*(BD338-MINIFS(BD:BD,$E:$E,$E338))/(MAXIFS(BD:BD,$E:$E,$E338)-MINIFS(BD:BD,$E:$E,$E338)),
100*(BD338-MINIFS(BD:BD,$E:$E,$E338))/(MAXIFS(BD:BD,$E:$E,$E338)-MINIFS(BD:BD,$E:$E,$E338))))</f>
        <v/>
      </c>
      <c r="DT338" s="232" t="str">
        <f t="array" ref="DT338">IF(BE338="","",
IF(INDEX(Settings!$H:$H,MATCH(DT$1,Settings!$G:$G,0))=TRUE,
100-100*(BE338-MINIFS(BE:BE,$E:$E,$E338))/(MAXIFS(BE:BE,$E:$E,$E338)-MINIFS(BE:BE,$E:$E,$E338)),
100*(BE338-MINIFS(BE:BE,$E:$E,$E338))/(MAXIFS(BE:BE,$E:$E,$E338)-MINIFS(BE:BE,$E:$E,$E338))))</f>
        <v/>
      </c>
      <c r="DU338" s="232" t="str">
        <f t="array" ref="DU338">IF(BF338="","",
IF(INDEX(Settings!$H:$H,MATCH(DU$1,Settings!$G:$G,0))=TRUE,
100-100*(BF338-MINIFS(BF:BF,$E:$E,$E338))/(MAXIFS(BF:BF,$E:$E,$E338)-MINIFS(BF:BF,$E:$E,$E338)),
100*(BF338-MINIFS(BF:BF,$E:$E,$E338))/(MAXIFS(BF:BF,$E:$E,$E338)-MINIFS(BF:BF,$E:$E,$E338))))</f>
        <v/>
      </c>
      <c r="DV338" s="232" t="str">
        <f t="array" ref="DV338">IF(BG338="","",
IF(INDEX(Settings!$H:$H,MATCH(DV$1,Settings!$G:$G,0))=TRUE,
100-100*(BG338-MINIFS(BG:BG,$E:$E,$E338))/(MAXIFS(BG:BG,$E:$E,$E338)-MINIFS(BG:BG,$E:$E,$E338)),
100*(BG338-MINIFS(BG:BG,$E:$E,$E338))/(MAXIFS(BG:BG,$E:$E,$E338)-MINIFS(BG:BG,$E:$E,$E338))))</f>
        <v/>
      </c>
      <c r="DW338" s="232" t="str">
        <f t="array" ref="DW338">IF(BH338="","",
IF(INDEX(Settings!$H:$H,MATCH(DW$1,Settings!$G:$G,0))=TRUE,
100-100*(BH338-MINIFS(BH:BH,$E:$E,$E338))/(MAXIFS(BH:BH,$E:$E,$E338)-MINIFS(BH:BH,$E:$E,$E338)),
100*(BH338-MINIFS(BH:BH,$E:$E,$E338))/(MAXIFS(BH:BH,$E:$E,$E338)-MINIFS(BH:BH,$E:$E,$E338))))</f>
        <v/>
      </c>
      <c r="DX338" s="232" t="str">
        <f t="array" ref="DX338">IF(BI338="","",
IF(INDEX(Settings!$H:$H,MATCH(DX$1,Settings!$G:$G,0))=TRUE,
100-100*(BI338-MINIFS(BI:BI,$E:$E,$E338))/(MAXIFS(BI:BI,$E:$E,$E338)-MINIFS(BI:BI,$E:$E,$E338)),
100*(BI338-MINIFS(BI:BI,$E:$E,$E338))/(MAXIFS(BI:BI,$E:$E,$E338)-MINIFS(BI:BI,$E:$E,$E338))))</f>
        <v/>
      </c>
      <c r="DY338" s="232" t="str">
        <f t="array" ref="DY338">IF(BJ338="","",
IF(INDEX(Settings!$H:$H,MATCH(DY$1,Settings!$G:$G,0))=TRUE,
100-100*(BJ338-MINIFS(BJ:BJ,$E:$E,$E338))/(MAXIFS(BJ:BJ,$E:$E,$E338)-MINIFS(BJ:BJ,$E:$E,$E338)),
100*(BJ338-MINIFS(BJ:BJ,$E:$E,$E338))/(MAXIFS(BJ:BJ,$E:$E,$E338)-MINIFS(BJ:BJ,$E:$E,$E338))))</f>
        <v/>
      </c>
      <c r="DZ338" s="234"/>
      <c r="EA338" s="234"/>
      <c r="EB338" s="234" t="str">
        <f t="shared" si="8"/>
        <v/>
      </c>
      <c r="EC338" s="234" t="str">
        <f t="shared" si="9"/>
        <v/>
      </c>
      <c r="ED338" s="234" t="str">
        <f t="shared" si="10"/>
        <v/>
      </c>
      <c r="EE338" s="234" t="str">
        <f t="shared" si="11"/>
        <v/>
      </c>
      <c r="EF338" s="234" t="str">
        <f t="shared" si="12"/>
        <v/>
      </c>
      <c r="EG338" s="234" t="str">
        <f t="shared" si="13"/>
        <v/>
      </c>
      <c r="EH338" s="234"/>
      <c r="EI338" s="234"/>
      <c r="EJ338" s="234"/>
      <c r="EK338" s="234"/>
      <c r="EL338" s="234"/>
      <c r="EM338" s="234"/>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3" t="str">
        <f t="shared" si="14"/>
        <v/>
      </c>
      <c r="N339" s="49"/>
      <c r="O339" s="49"/>
      <c r="P339" s="49"/>
      <c r="Q339" s="49"/>
      <c r="R339" s="49"/>
      <c r="S339" s="222" t="str">
        <f>IFERROR(VLOOKUP(AF339, 'YOYO IR Scores'!A:C, 3, FALSE), "")
</f>
        <v/>
      </c>
      <c r="T339" s="49"/>
      <c r="U339" s="49"/>
      <c r="V339" s="49"/>
      <c r="W339" s="49"/>
      <c r="X339" s="224" t="str">
        <f t="shared" si="4"/>
        <v/>
      </c>
      <c r="Y339" s="225" t="str">
        <f t="shared" si="5"/>
        <v/>
      </c>
      <c r="Z339" s="225" t="str">
        <f t="shared" si="6"/>
        <v/>
      </c>
      <c r="AA339" s="224" t="str">
        <f t="shared" si="7"/>
        <v/>
      </c>
      <c r="AB339" s="223"/>
      <c r="AC339" s="223"/>
      <c r="AD339" s="223"/>
      <c r="AE339" s="223" t="str">
        <f>IFERROR(VLOOKUP(AF339, 'YOYO IR Scores'!A:C, 2, FALSE), "")</f>
        <v/>
      </c>
      <c r="AF339" s="223"/>
      <c r="AG339" s="223"/>
      <c r="AH339" s="223"/>
      <c r="AI339" s="223"/>
      <c r="AJ339" s="223"/>
      <c r="AK339" s="223"/>
      <c r="AL339" s="223"/>
      <c r="AM339" s="223"/>
      <c r="AN339" s="223"/>
      <c r="AO339" s="223"/>
      <c r="AP339" s="223"/>
      <c r="AQ339" s="223"/>
      <c r="AR339" s="223"/>
      <c r="AS339" s="223"/>
      <c r="AT339" s="223"/>
      <c r="AU339" s="223"/>
      <c r="AV339" s="223"/>
      <c r="AW339" s="223"/>
      <c r="AX339" s="223"/>
      <c r="AY339" s="223"/>
      <c r="AZ339" s="223"/>
      <c r="BA339" s="223"/>
      <c r="BB339" s="223"/>
      <c r="BC339" s="223"/>
      <c r="BD339" s="223"/>
      <c r="BE339" s="223"/>
      <c r="BF339" s="223"/>
      <c r="BG339" s="223"/>
      <c r="BH339" s="223"/>
      <c r="BI339" s="223"/>
      <c r="BJ339" s="223"/>
      <c r="BK339" s="223" t="str">
        <f t="array" ref="BK339">IF(J339="","",
IF(INDEX(Settings!$H:$H,MATCH(BY$1,Settings!$G:$G,0))=TRUE,
100-100*(J339-MIN(J:J))/(MAX(J:J)-MIN(J:J)),
100*(J339-MIN(J:J))/(MAX(J:J)-MIN(J:J))))</f>
        <v/>
      </c>
      <c r="BL339" s="223" t="str">
        <f t="array" ref="BL339">IF(J339="","",
IF(INDEX(Settings!$H:$H,MATCH(BY$1,Settings!$G:$G,0))=TRUE,
100-100*(J339-MINIFS(J:J,$E:$E,$E339))/(MAXIFS(J:J,$E:$E,$E339)-MINIFS(J:J,$E:$E,$E339)),
100*(J339-MINIFS(J:J,$E:$E,$E339))/(MAXIFS(J:J,$E:$E,$E339)-MINIFS(J:J,$E:$E,$E339))))</f>
        <v/>
      </c>
      <c r="BM339" s="223"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4" t="str">
        <f t="array" ref="BQ339">IF(J339="","",
IF(INDEX(Settings!$H:$H,MATCH(BY$1,Settings!$G:$G,0))=TRUE,
-1*(J339-AVERAGE(J:J))/STDEV(J:J),
(J339-AVERAGE(J:J))/STDEV(J:J)))</f>
        <v/>
      </c>
      <c r="BR339" s="224" t="str">
        <f>IFERROR(__xludf.DUMMYFUNCTION("IF(J339="""","""",
IF(INDEX(Settings!$H:$H,MATCH(BY$1,Settings!$G:$G,0))=TRUE,
-1*(J339-AVERAGEIFS(J:J,$E:$E,$E339))/STDEV(FILTER(J:J,$E:$E=$E339)),
(J339-AVERAGEIFS(J:J,$E:$E,$E339))/STDEV(FILTER(J:J,$E:$E=$E339))))"),"")</f>
        <v/>
      </c>
      <c r="BS339" s="224"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3" t="str">
        <f t="array" ref="BY339">IF(J339="","",
IF(INDEX(Settings!$H:$H,MATCH(BY$1,Settings!$G:$G,0))=TRUE,
100-100*(J339-MINIFS(J:J,$E:$E,$E339))/(MAXIFS(J:J,$E:$E,$E339)-MINIFS(J:J,$E:$E,$E339)),
100*(J339-MINIFS(J:J,$E:$E,$E339))/(MAXIFS(J:J,$E:$E,$E339)-MINIFS(J:J,$E:$E,$E339))))</f>
        <v/>
      </c>
      <c r="BZ339" s="223" t="str">
        <f t="array" ref="BZ339">IF(K339="","",
IF(INDEX(Settings!$H:$H,MATCH(BZ$1,Settings!$G:$G,0))=TRUE,
100-100*(K339-MINIFS(K:K,$E:$E,$E339))/(MAXIFS(K:K,$E:$E,$E339)-MINIFS(K:K,$E:$E,$E339)),
100*(K339-MINIFS(K:K,$E:$E,$E339))/(MAXIFS(K:K,$E:$E,$E339)-MINIFS(K:K,$E:$E,$E339))))</f>
        <v/>
      </c>
      <c r="CA339" s="223" t="str">
        <f t="array" ref="CA339">IF(L339="","",
IF(INDEX(Settings!$H:$H,MATCH(CA$1,Settings!$G:$G,0))=TRUE,
100-100*(L339-MINIFS(L:L,$E:$E,$E339))/(MAXIFS(L:L,$E:$E,$E339)-MINIFS(L:L,$E:$E,$E339)),
100*(L339-MINIFS(L:L,$E:$E,$E339))/(MAXIFS(L:L,$E:$E,$E339)-MINIFS(L:L,$E:$E,$E339))))</f>
        <v/>
      </c>
      <c r="CB339" s="223" t="str">
        <f t="array" ref="CB339">IF(M339="","",
IF(INDEX(Settings!$H:$H,MATCH(CB$1,Settings!$G:$G,0))=TRUE,
100-100*(M339-MINIFS(M:M,$E:$E,$E339))/(MAXIFS(M:M,$E:$E,$E339)-MINIFS(M:M,$E:$E,$E339)),
100*(M339-MINIFS(M:M,$E:$E,$E339))/(MAXIFS(M:M,$E:$E,$E339)-MINIFS(M:M,$E:$E,$E339))))</f>
        <v/>
      </c>
      <c r="CC339" s="223" t="str">
        <f t="array" ref="CC339">IF(N339="","",
IF(INDEX(Settings!$H:$H,MATCH(CC$1,Settings!$G:$G,0))=TRUE,
100-100*(N339-MINIFS(N:N,$E:$E,$E339))/(MAXIFS(N:N,$E:$E,$E339)-MINIFS(N:N,$E:$E,$E339)),
100*(N339-MINIFS(N:N,$E:$E,$E339))/(MAXIFS(N:N,$E:$E,$E339)-MINIFS(N:N,$E:$E,$E339))))</f>
        <v/>
      </c>
      <c r="CD339" s="223" t="str">
        <f t="array" ref="CD339">IF(O339="","",
IF(INDEX(Settings!$H:$H,MATCH(CD$1,Settings!$G:$G,0))=TRUE,
100-100*(O339-MINIFS(O:O,$E:$E,$E339))/(MAXIFS(O:O,$E:$E,$E339)-MINIFS(O:O,$E:$E,$E339)),
100*(O339-MINIFS(O:O,$E:$E,$E339))/(MAXIFS(O:O,$E:$E,$E339)-MINIFS(O:O,$E:$E,$E339))))</f>
        <v/>
      </c>
      <c r="CE339" s="223" t="str">
        <f t="array" ref="CE339">IF(P339="","",
IF(INDEX(Settings!$H:$H,MATCH(CE$1,Settings!$G:$G,0))=TRUE,
100-100*(P339-MINIFS(P:P,$E:$E,$E339))/(MAXIFS(P:P,$E:$E,$E339)-MINIFS(P:P,$E:$E,$E339)),
100*(P339-MINIFS(P:P,$E:$E,$E339))/(MAXIFS(P:P,$E:$E,$E339)-MINIFS(P:P,$E:$E,$E339))))</f>
        <v/>
      </c>
      <c r="CF339" s="223" t="str">
        <f t="array" ref="CF339">IF(Q339="","",
IF(INDEX(Settings!$H:$H,MATCH(CF$1,Settings!$G:$G,0))=TRUE,
100-100*(Q339-MINIFS(Q:Q,$E:$E,$E339))/(MAXIFS(Q:Q,$E:$E,$E339)-MINIFS(Q:Q,$E:$E,$E339)),
100*(Q339-MINIFS(Q:Q,$E:$E,$E339))/(MAXIFS(Q:Q,$E:$E,$E339)-MINIFS(Q:Q,$E:$E,$E339))))</f>
        <v/>
      </c>
      <c r="CG339" s="223" t="str">
        <f t="array" ref="CG339">IF(R339="","",
IF(INDEX(Settings!$H:$H,MATCH(CG$1,Settings!$G:$G,0))=TRUE,
100-100*(R339-MINIFS(R:R,$E:$E,$E339))/(MAXIFS(R:R,$E:$E,$E339)-MINIFS(R:R,$E:$E,$E339)),
100*(R339-MINIFS(R:R,$E:$E,$E339))/(MAXIFS(R:R,$E:$E,$E339)-MINIFS(R:R,$E:$E,$E339))))</f>
        <v/>
      </c>
      <c r="CH339" s="223" t="str">
        <f t="array" ref="CH339">IF(S339="","",
IF(INDEX(Settings!$H:$H,MATCH(CH$1,Settings!$G:$G,0))=TRUE,
100-100*(S339-MINIFS(S:S,$E:$E,$E339))/(MAXIFS(S:S,$E:$E,$E339)-MINIFS(S:S,$E:$E,$E339)),
100*(S339-MINIFS(S:S,$E:$E,$E339))/(MAXIFS(S:S,$E:$E,$E339)-MINIFS(S:S,$E:$E,$E339))))</f>
        <v/>
      </c>
      <c r="CI339" s="223" t="str">
        <f t="array" ref="CI339">IF(T339="","",
IF(INDEX(Settings!$H:$H,MATCH(CI$1,Settings!$G:$G,0))=TRUE,
100-100*(T339-MINIFS(T:T,$E:$E,$E339))/(MAXIFS(T:T,$E:$E,$E339)-MINIFS(T:T,$E:$E,$E339)),
100*(T339-MINIFS(T:T,$E:$E,$E339))/(MAXIFS(T:T,$E:$E,$E339)-MINIFS(T:T,$E:$E,$E339))))</f>
        <v/>
      </c>
      <c r="CJ339" s="223" t="str">
        <f t="array" ref="CJ339">IF(U339="","",
IF(INDEX(Settings!$H:$H,MATCH(CJ$1,Settings!$G:$G,0))=TRUE,
100-100*(U339-MINIFS(U:U,$E:$E,$E339))/(MAXIFS(U:U,$E:$E,$E339)-MINIFS(U:U,$E:$E,$E339)),
100*(U339-MINIFS(U:U,$E:$E,$E339))/(MAXIFS(U:U,$E:$E,$E339)-MINIFS(U:U,$E:$E,$E339))))</f>
        <v/>
      </c>
      <c r="CK339" s="223" t="str">
        <f t="array" ref="CK339">IF(V339="","",
IF(INDEX(Settings!$H:$H,MATCH(CK$1,Settings!$G:$G,0))=TRUE,
100-100*(V339-MINIFS(V:V,$E:$E,$E339))/(MAXIFS(V:V,$E:$E,$E339)-MINIFS(V:V,$E:$E,$E339)),
100*(V339-MINIFS(V:V,$E:$E,$E339))/(MAXIFS(V:V,$E:$E,$E339)-MINIFS(V:V,$E:$E,$E339))))</f>
        <v/>
      </c>
      <c r="CL339" s="223" t="str">
        <f t="array" ref="CL339">IF(W339="","",
IF(INDEX(Settings!$H:$H,MATCH(CL$1,Settings!$G:$G,0))=TRUE,
100-100*(W339-MINIFS(W:W,$E:$E,$E339))/(MAXIFS(W:W,$E:$E,$E339)-MINIFS(W:W,$E:$E,$E339)),
100*(W339-MINIFS(W:W,$E:$E,$E339))/(MAXIFS(W:W,$E:$E,$E339)-MINIFS(W:W,$E:$E,$E339))))</f>
        <v/>
      </c>
      <c r="CM339" s="223" t="str">
        <f t="array" ref="CM339">IF(X339="","",
IF(INDEX(Settings!$H:$H,MATCH(CM$1,Settings!$G:$G,0))=TRUE,
100-100*(X339-MINIFS(X:X,$E:$E,$E339))/(MAXIFS(X:X,$E:$E,$E339)-MINIFS(X:X,$E:$E,$E339)),
100*(X339-MINIFS(X:X,$E:$E,$E339))/(MAXIFS(X:X,$E:$E,$E339)-MINIFS(X:X,$E:$E,$E339))))</f>
        <v/>
      </c>
      <c r="CN339" s="223" t="str">
        <f t="array" ref="CN339">IF(Y339="","",
IF(INDEX(Settings!$H:$H,MATCH(CN$1,Settings!$G:$G,0))=TRUE,
100-100*(Y339-MINIFS(Y:Y,$E:$E,$E339))/(MAXIFS(Y:Y,$E:$E,$E339)-MINIFS(Y:Y,$E:$E,$E339)),
100*(Y339-MINIFS(Y:Y,$E:$E,$E339))/(MAXIFS(Y:Y,$E:$E,$E339)-MINIFS(Y:Y,$E:$E,$E339))))</f>
        <v/>
      </c>
      <c r="CO339" s="223" t="str">
        <f t="array" ref="CO339">IF(Z339="","",
IF(INDEX(Settings!$H:$H,MATCH(CO$1,Settings!$G:$G,0))=TRUE,
100-100*(Z339-MINIFS(Z:Z,$E:$E,$E339))/(MAXIFS(Z:Z,$E:$E,$E339)-MINIFS(Z:Z,$E:$E,$E339)),
100*(Z339-MINIFS(Z:Z,$E:$E,$E339))/(MAXIFS(Z:Z,$E:$E,$E339)-MINIFS(Z:Z,$E:$E,$E339))))</f>
        <v/>
      </c>
      <c r="CP339" s="223" t="str">
        <f t="array" ref="CP339">IF(AA339="","",
IF(INDEX(Settings!$H:$H,MATCH(CP$1,Settings!$G:$G,0))=TRUE,
100-100*(AA339-MINIFS(AA:AA,$E:$E,$E339))/(MAXIFS(AA:AA,$E:$E,$E339)-MINIFS(AA:AA,$E:$E,$E339)),
100*(AA339-MINIFS(AA:AA,$E:$E,$E339))/(MAXIFS(AA:AA,$E:$E,$E339)-MINIFS(AA:AA,$E:$E,$E339))))</f>
        <v/>
      </c>
      <c r="CQ339" s="223" t="str">
        <f t="array" ref="CQ339">IF(AB339="","",
IF(INDEX(Settings!$H:$H,MATCH(CQ$1,Settings!$G:$G,0))=TRUE,
100-100*(AB339-MINIFS(AB:AB,$E:$E,$E339))/(MAXIFS(AB:AB,$E:$E,$E339)-MINIFS(AB:AB,$E:$E,$E339)),
100*(AB339-MINIFS(AB:AB,$E:$E,$E339))/(MAXIFS(AB:AB,$E:$E,$E339)-MINIFS(AB:AB,$E:$E,$E339))))</f>
        <v/>
      </c>
      <c r="CR339" s="223" t="str">
        <f t="array" ref="CR339">IF(AC339="","",
IF(INDEX(Settings!$H:$H,MATCH(CR$1,Settings!$G:$G,0))=TRUE,
100-100*(AC339-MINIFS(AC:AC,$E:$E,$E339))/(MAXIFS(AC:AC,$E:$E,$E339)-MINIFS(AC:AC,$E:$E,$E339)),
100*(AC339-MINIFS(AC:AC,$E:$E,$E339))/(MAXIFS(AC:AC,$E:$E,$E339)-MINIFS(AC:AC,$E:$E,$E339))))</f>
        <v/>
      </c>
      <c r="CS339" s="223" t="str">
        <f t="array" ref="CS339">IF(AD339="","",
IF(INDEX(Settings!$H:$H,MATCH(CS$1,Settings!$G:$G,0))=TRUE,
100-100*(AD339-MINIFS(AD:AD,$E:$E,$E339))/(MAXIFS(AD:AD,$E:$E,$E339)-MINIFS(AD:AD,$E:$E,$E339)),
100*(AD339-MINIFS(AD:AD,$E:$E,$E339))/(MAXIFS(AD:AD,$E:$E,$E339)-MINIFS(AD:AD,$E:$E,$E339))))</f>
        <v/>
      </c>
      <c r="CT339" s="223" t="str">
        <f t="array" ref="CT339">IF(AE339="","",
IF(INDEX(Settings!$H:$H,MATCH(CT$1,Settings!$G:$G,0))=TRUE,
100-100*(AE339-MINIFS(AE:AE,$E:$E,$E339))/(MAXIFS(AE:AE,$E:$E,$E339)-MINIFS(AE:AE,$E:$E,$E339)),
100*(AE339-MINIFS(AE:AE,$E:$E,$E339))/(MAXIFS(AE:AE,$E:$E,$E339)-MINIFS(AE:AE,$E:$E,$E339))))</f>
        <v/>
      </c>
      <c r="CU339" s="223" t="str">
        <f t="array" ref="CU339">IF(AF339="","",
IF(INDEX(Settings!$H:$H,MATCH(CU$1,Settings!$G:$G,0))=TRUE,
100-100*(AF339-MINIFS(AF:AF,$E:$E,$E339))/(MAXIFS(AF:AF,$E:$E,$E339)-MINIFS(AF:AF,$E:$E,$E339)),
100*(AF339-MINIFS(AF:AF,$E:$E,$E339))/(MAXIFS(AF:AF,$E:$E,$E339)-MINIFS(AF:AF,$E:$E,$E339))))</f>
        <v/>
      </c>
      <c r="CV339" s="223" t="str">
        <f t="array" ref="CV339">IF(AG339="","",
IF(INDEX(Settings!$H:$H,MATCH(CV$1,Settings!$G:$G,0))=TRUE,
100-100*(AG339-MINIFS(AG:AG,$E:$E,$E339))/(MAXIFS(AG:AG,$E:$E,$E339)-MINIFS(AG:AG,$E:$E,$E339)),
100*(AG339-MINIFS(AG:AG,$E:$E,$E339))/(MAXIFS(AG:AG,$E:$E,$E339)-MINIFS(AG:AG,$E:$E,$E339))))</f>
        <v/>
      </c>
      <c r="CW339" s="223" t="str">
        <f t="array" ref="CW339">IF(AH339="","",
IF(INDEX(Settings!$H:$H,MATCH(CW$1,Settings!$G:$G,0))=TRUE,
100-100*(AH339-MINIFS(AH:AH,$E:$E,$E339))/(MAXIFS(AH:AH,$E:$E,$E339)-MINIFS(AH:AH,$E:$E,$E339)),
100*(AH339-MINIFS(AH:AH,$E:$E,$E339))/(MAXIFS(AH:AH,$E:$E,$E339)-MINIFS(AH:AH,$E:$E,$E339))))</f>
        <v/>
      </c>
      <c r="CX339" s="223" t="str">
        <f t="array" ref="CX339">IF(AI339="","",
IF(INDEX(Settings!$H:$H,MATCH(CX$1,Settings!$G:$G,0))=TRUE,
100-100*(AI339-MINIFS(AI:AI,$E:$E,$E339))/(MAXIFS(AI:AI,$E:$E,$E339)-MINIFS(AI:AI,$E:$E,$E339)),
100*(AI339-MINIFS(AI:AI,$E:$E,$E339))/(MAXIFS(AI:AI,$E:$E,$E339)-MINIFS(AI:AI,$E:$E,$E339))))</f>
        <v/>
      </c>
      <c r="CY339" s="223" t="str">
        <f t="array" ref="CY339">IF(AJ339="","",
IF(INDEX(Settings!$H:$H,MATCH(CY$1,Settings!$G:$G,0))=TRUE,
100-100*(AJ339-MINIFS(AJ:AJ,$E:$E,$E339))/(MAXIFS(AJ:AJ,$E:$E,$E339)-MINIFS(AJ:AJ,$E:$E,$E339)),
100*(AJ339-MINIFS(AJ:AJ,$E:$E,$E339))/(MAXIFS(AJ:AJ,$E:$E,$E339)-MINIFS(AJ:AJ,$E:$E,$E339))))</f>
        <v/>
      </c>
      <c r="CZ339" s="223" t="str">
        <f t="array" ref="CZ339">IF(AK339="","",
IF(INDEX(Settings!$H:$H,MATCH(CZ$1,Settings!$G:$G,0))=TRUE,
100-100*(AK339-MINIFS(AK:AK,$E:$E,$E339))/(MAXIFS(AK:AK,$E:$E,$E339)-MINIFS(AK:AK,$E:$E,$E339)),
100*(AK339-MINIFS(AK:AK,$E:$E,$E339))/(MAXIFS(AK:AK,$E:$E,$E339)-MINIFS(AK:AK,$E:$E,$E339))))</f>
        <v/>
      </c>
      <c r="DA339" s="223" t="str">
        <f t="array" ref="DA339">IF(AL339="","",
IF(INDEX(Settings!$H:$H,MATCH(DA$1,Settings!$G:$G,0))=TRUE,
100-100*(AL339-MINIFS(AL:AL,$E:$E,$E339))/(MAXIFS(AL:AL,$E:$E,$E339)-MINIFS(AL:AL,$E:$E,$E339)),
100*(AL339-MINIFS(AL:AL,$E:$E,$E339))/(MAXIFS(AL:AL,$E:$E,$E339)-MINIFS(AL:AL,$E:$E,$E339))))</f>
        <v/>
      </c>
      <c r="DB339" s="223" t="str">
        <f t="array" ref="DB339">IF(AM339="","",
IF(INDEX(Settings!$H:$H,MATCH(DB$1,Settings!$G:$G,0))=TRUE,
100-100*(AM339-MINIFS(AM:AM,$E:$E,$E339))/(MAXIFS(AM:AM,$E:$E,$E339)-MINIFS(AM:AM,$E:$E,$E339)),
100*(AM339-MINIFS(AM:AM,$E:$E,$E339))/(MAXIFS(AM:AM,$E:$E,$E339)-MINIFS(AM:AM,$E:$E,$E339))))</f>
        <v/>
      </c>
      <c r="DC339" s="223" t="str">
        <f t="array" ref="DC339">IF(AN339="","",
IF(INDEX(Settings!$H:$H,MATCH(DC$1,Settings!$G:$G,0))=TRUE,
100-100*(AN339-MINIFS(AN:AN,$E:$E,$E339))/(MAXIFS(AN:AN,$E:$E,$E339)-MINIFS(AN:AN,$E:$E,$E339)),
100*(AN339-MINIFS(AN:AN,$E:$E,$E339))/(MAXIFS(AN:AN,$E:$E,$E339)-MINIFS(AN:AN,$E:$E,$E339))))</f>
        <v/>
      </c>
      <c r="DD339" s="223" t="str">
        <f t="array" ref="DD339">IF(AO339="","",
IF(INDEX(Settings!$H:$H,MATCH(DD$1,Settings!$G:$G,0))=TRUE,
100-100*(AO339-MINIFS(AO:AO,$E:$E,$E339))/(MAXIFS(AO:AO,$E:$E,$E339)-MINIFS(AO:AO,$E:$E,$E339)),
100*(AO339-MINIFS(AO:AO,$E:$E,$E339))/(MAXIFS(AO:AO,$E:$E,$E339)-MINIFS(AO:AO,$E:$E,$E339))))</f>
        <v/>
      </c>
      <c r="DE339" s="223" t="str">
        <f t="array" ref="DE339">IF(AP339="","",
IF(INDEX(Settings!$H:$H,MATCH(DE$1,Settings!$G:$G,0))=TRUE,
100-100*(AP339-MINIFS(AP:AP,$E:$E,$E339))/(MAXIFS(AP:AP,$E:$E,$E339)-MINIFS(AP:AP,$E:$E,$E339)),
100*(AP339-MINIFS(AP:AP,$E:$E,$E339))/(MAXIFS(AP:AP,$E:$E,$E339)-MINIFS(AP:AP,$E:$E,$E339))))</f>
        <v/>
      </c>
      <c r="DF339" s="223" t="str">
        <f t="array" ref="DF339">IF(AQ339="","",
IF(INDEX(Settings!$H:$H,MATCH(DF$1,Settings!$G:$G,0))=TRUE,
100-100*(AQ339-MINIFS(AQ:AQ,$E:$E,$E339))/(MAXIFS(AQ:AQ,$E:$E,$E339)-MINIFS(AQ:AQ,$E:$E,$E339)),
100*(AQ339-MINIFS(AQ:AQ,$E:$E,$E339))/(MAXIFS(AQ:AQ,$E:$E,$E339)-MINIFS(AQ:AQ,$E:$E,$E339))))</f>
        <v/>
      </c>
      <c r="DG339" s="223" t="str">
        <f t="array" ref="DG339">IF(AR339="","",
IF(INDEX(Settings!$H:$H,MATCH(DG$1,Settings!$G:$G,0))=TRUE,
100-100*(AR339-MINIFS(AR:AR,$E:$E,$E339))/(MAXIFS(AR:AR,$E:$E,$E339)-MINIFS(AR:AR,$E:$E,$E339)),
100*(AR339-MINIFS(AR:AR,$E:$E,$E339))/(MAXIFS(AR:AR,$E:$E,$E339)-MINIFS(AR:AR,$E:$E,$E339))))</f>
        <v/>
      </c>
      <c r="DH339" s="223" t="str">
        <f t="array" ref="DH339">IF(AS339="","",
IF(INDEX(Settings!$H:$H,MATCH(DH$1,Settings!$G:$G,0))=TRUE,
100-100*(AS339-MINIFS(AS:AS,$E:$E,$E339))/(MAXIFS(AS:AS,$E:$E,$E339)-MINIFS(AS:AS,$E:$E,$E339)),
100*(AS339-MINIFS(AS:AS,$E:$E,$E339))/(MAXIFS(AS:AS,$E:$E,$E339)-MINIFS(AS:AS,$E:$E,$E339))))</f>
        <v/>
      </c>
      <c r="DI339" s="223" t="str">
        <f t="array" ref="DI339">IF(AT339="","",
IF(INDEX(Settings!$H:$H,MATCH(DI$1,Settings!$G:$G,0))=TRUE,
100-100*(AT339-MINIFS(AT:AT,$E:$E,$E339))/(MAXIFS(AT:AT,$E:$E,$E339)-MINIFS(AT:AT,$E:$E,$E339)),
100*(AT339-MINIFS(AT:AT,$E:$E,$E339))/(MAXIFS(AT:AT,$E:$E,$E339)-MINIFS(AT:AT,$E:$E,$E339))))</f>
        <v/>
      </c>
      <c r="DJ339" s="223" t="str">
        <f t="array" ref="DJ339">IF(AU339="","",
IF(INDEX(Settings!$H:$H,MATCH(DJ$1,Settings!$G:$G,0))=TRUE,
100-100*(AU339-MINIFS(AU:AU,$E:$E,$E339))/(MAXIFS(AU:AU,$E:$E,$E339)-MINIFS(AU:AU,$E:$E,$E339)),
100*(AU339-MINIFS(AU:AU,$E:$E,$E339))/(MAXIFS(AU:AU,$E:$E,$E339)-MINIFS(AU:AU,$E:$E,$E339))))</f>
        <v/>
      </c>
      <c r="DK339" s="223" t="str">
        <f t="array" ref="DK339">IF(AV339="","",
IF(INDEX(Settings!$H:$H,MATCH(DK$1,Settings!$G:$G,0))=TRUE,
100-100*(AV339-MINIFS(AV:AV,$E:$E,$E339))/(MAXIFS(AV:AV,$E:$E,$E339)-MINIFS(AV:AV,$E:$E,$E339)),
100*(AV339-MINIFS(AV:AV,$E:$E,$E339))/(MAXIFS(AV:AV,$E:$E,$E339)-MINIFS(AV:AV,$E:$E,$E339))))</f>
        <v/>
      </c>
      <c r="DL339" s="223" t="str">
        <f t="array" ref="DL339">IF(AW339="","",
IF(INDEX(Settings!$H:$H,MATCH(DL$1,Settings!$G:$G,0))=TRUE,
100-100*(AW339-MINIFS(AW:AW,$E:$E,$E339))/(MAXIFS(AW:AW,$E:$E,$E339)-MINIFS(AW:AW,$E:$E,$E339)),
100*(AW339-MINIFS(AW:AW,$E:$E,$E339))/(MAXIFS(AW:AW,$E:$E,$E339)-MINIFS(AW:AW,$E:$E,$E339))))</f>
        <v/>
      </c>
      <c r="DM339" s="223" t="str">
        <f t="array" ref="DM339">IF(AX339="","",
IF(INDEX(Settings!$H:$H,MATCH(DM$1,Settings!$G:$G,0))=TRUE,
100-100*(AX339-MINIFS(AX:AX,$E:$E,$E339))/(MAXIFS(AX:AX,$E:$E,$E339)-MINIFS(AX:AX,$E:$E,$E339)),
100*(AX339-MINIFS(AX:AX,$E:$E,$E339))/(MAXIFS(AX:AX,$E:$E,$E339)-MINIFS(AX:AX,$E:$E,$E339))))</f>
        <v/>
      </c>
      <c r="DN339" s="223" t="str">
        <f t="array" ref="DN339">IF(AY339="","",
IF(INDEX(Settings!$H:$H,MATCH(DN$1,Settings!$G:$G,0))=TRUE,
100-100*(AY339-MINIFS(AY:AY,$E:$E,$E339))/(MAXIFS(AY:AY,$E:$E,$E339)-MINIFS(AY:AY,$E:$E,$E339)),
100*(AY339-MINIFS(AY:AY,$E:$E,$E339))/(MAXIFS(AY:AY,$E:$E,$E339)-MINIFS(AY:AY,$E:$E,$E339))))</f>
        <v/>
      </c>
      <c r="DO339" s="223" t="str">
        <f t="array" ref="DO339">IF(AZ339="","",
IF(INDEX(Settings!$H:$H,MATCH(DO$1,Settings!$G:$G,0))=TRUE,
100-100*(AZ339-MINIFS(AZ:AZ,$E:$E,$E339))/(MAXIFS(AZ:AZ,$E:$E,$E339)-MINIFS(AZ:AZ,$E:$E,$E339)),
100*(AZ339-MINIFS(AZ:AZ,$E:$E,$E339))/(MAXIFS(AZ:AZ,$E:$E,$E339)-MINIFS(AZ:AZ,$E:$E,$E339))))</f>
        <v/>
      </c>
      <c r="DP339" s="223" t="str">
        <f t="array" ref="DP339">IF(BA339="","",
IF(INDEX(Settings!$H:$H,MATCH(DP$1,Settings!$G:$G,0))=TRUE,
100-100*(BA339-MINIFS(BA:BA,$E:$E,$E339))/(MAXIFS(BA:BA,$E:$E,$E339)-MINIFS(BA:BA,$E:$E,$E339)),
100*(BA339-MINIFS(BA:BA,$E:$E,$E339))/(MAXIFS(BA:BA,$E:$E,$E339)-MINIFS(BA:BA,$E:$E,$E339))))</f>
        <v/>
      </c>
      <c r="DQ339" s="223" t="str">
        <f t="array" ref="DQ339">IF(BB339="","",
IF(INDEX(Settings!$H:$H,MATCH(DQ$1,Settings!$G:$G,0))=TRUE,
100-100*(BB339-MINIFS(BB:BB,$E:$E,$E339))/(MAXIFS(BB:BB,$E:$E,$E339)-MINIFS(BB:BB,$E:$E,$E339)),
100*(BB339-MINIFS(BB:BB,$E:$E,$E339))/(MAXIFS(BB:BB,$E:$E,$E339)-MINIFS(BB:BB,$E:$E,$E339))))</f>
        <v/>
      </c>
      <c r="DR339" s="223" t="str">
        <f t="array" ref="DR339">IF(BC339="","",
IF(INDEX(Settings!$H:$H,MATCH(DR$1,Settings!$G:$G,0))=TRUE,
100-100*(BC339-MINIFS(BC:BC,$E:$E,$E339))/(MAXIFS(BC:BC,$E:$E,$E339)-MINIFS(BC:BC,$E:$E,$E339)),
100*(BC339-MINIFS(BC:BC,$E:$E,$E339))/(MAXIFS(BC:BC,$E:$E,$E339)-MINIFS(BC:BC,$E:$E,$E339))))</f>
        <v/>
      </c>
      <c r="DS339" s="223" t="str">
        <f t="array" ref="DS339">IF(BD339="","",
IF(INDEX(Settings!$H:$H,MATCH(DS$1,Settings!$G:$G,0))=TRUE,
100-100*(BD339-MINIFS(BD:BD,$E:$E,$E339))/(MAXIFS(BD:BD,$E:$E,$E339)-MINIFS(BD:BD,$E:$E,$E339)),
100*(BD339-MINIFS(BD:BD,$E:$E,$E339))/(MAXIFS(BD:BD,$E:$E,$E339)-MINIFS(BD:BD,$E:$E,$E339))))</f>
        <v/>
      </c>
      <c r="DT339" s="223" t="str">
        <f t="array" ref="DT339">IF(BE339="","",
IF(INDEX(Settings!$H:$H,MATCH(DT$1,Settings!$G:$G,0))=TRUE,
100-100*(BE339-MINIFS(BE:BE,$E:$E,$E339))/(MAXIFS(BE:BE,$E:$E,$E339)-MINIFS(BE:BE,$E:$E,$E339)),
100*(BE339-MINIFS(BE:BE,$E:$E,$E339))/(MAXIFS(BE:BE,$E:$E,$E339)-MINIFS(BE:BE,$E:$E,$E339))))</f>
        <v/>
      </c>
      <c r="DU339" s="223" t="str">
        <f t="array" ref="DU339">IF(BF339="","",
IF(INDEX(Settings!$H:$H,MATCH(DU$1,Settings!$G:$G,0))=TRUE,
100-100*(BF339-MINIFS(BF:BF,$E:$E,$E339))/(MAXIFS(BF:BF,$E:$E,$E339)-MINIFS(BF:BF,$E:$E,$E339)),
100*(BF339-MINIFS(BF:BF,$E:$E,$E339))/(MAXIFS(BF:BF,$E:$E,$E339)-MINIFS(BF:BF,$E:$E,$E339))))</f>
        <v/>
      </c>
      <c r="DV339" s="223" t="str">
        <f t="array" ref="DV339">IF(BG339="","",
IF(INDEX(Settings!$H:$H,MATCH(DV$1,Settings!$G:$G,0))=TRUE,
100-100*(BG339-MINIFS(BG:BG,$E:$E,$E339))/(MAXIFS(BG:BG,$E:$E,$E339)-MINIFS(BG:BG,$E:$E,$E339)),
100*(BG339-MINIFS(BG:BG,$E:$E,$E339))/(MAXIFS(BG:BG,$E:$E,$E339)-MINIFS(BG:BG,$E:$E,$E339))))</f>
        <v/>
      </c>
      <c r="DW339" s="223" t="str">
        <f t="array" ref="DW339">IF(BH339="","",
IF(INDEX(Settings!$H:$H,MATCH(DW$1,Settings!$G:$G,0))=TRUE,
100-100*(BH339-MINIFS(BH:BH,$E:$E,$E339))/(MAXIFS(BH:BH,$E:$E,$E339)-MINIFS(BH:BH,$E:$E,$E339)),
100*(BH339-MINIFS(BH:BH,$E:$E,$E339))/(MAXIFS(BH:BH,$E:$E,$E339)-MINIFS(BH:BH,$E:$E,$E339))))</f>
        <v/>
      </c>
      <c r="DX339" s="223" t="str">
        <f t="array" ref="DX339">IF(BI339="","",
IF(INDEX(Settings!$H:$H,MATCH(DX$1,Settings!$G:$G,0))=TRUE,
100-100*(BI339-MINIFS(BI:BI,$E:$E,$E339))/(MAXIFS(BI:BI,$E:$E,$E339)-MINIFS(BI:BI,$E:$E,$E339)),
100*(BI339-MINIFS(BI:BI,$E:$E,$E339))/(MAXIFS(BI:BI,$E:$E,$E339)-MINIFS(BI:BI,$E:$E,$E339))))</f>
        <v/>
      </c>
      <c r="DY339" s="223" t="str">
        <f t="array" ref="DY339">IF(BJ339="","",
IF(INDEX(Settings!$H:$H,MATCH(DY$1,Settings!$G:$G,0))=TRUE,
100-100*(BJ339-MINIFS(BJ:BJ,$E:$E,$E339))/(MAXIFS(BJ:BJ,$E:$E,$E339)-MINIFS(BJ:BJ,$E:$E,$E339)),
100*(BJ339-MINIFS(BJ:BJ,$E:$E,$E339))/(MAXIFS(BJ:BJ,$E:$E,$E339)-MINIFS(BJ:BJ,$E:$E,$E339))))</f>
        <v/>
      </c>
      <c r="DZ339" s="225"/>
      <c r="EA339" s="225"/>
      <c r="EB339" s="225" t="str">
        <f t="shared" si="8"/>
        <v/>
      </c>
      <c r="EC339" s="225" t="str">
        <f t="shared" si="9"/>
        <v/>
      </c>
      <c r="ED339" s="225" t="str">
        <f t="shared" si="10"/>
        <v/>
      </c>
      <c r="EE339" s="225" t="str">
        <f t="shared" si="11"/>
        <v/>
      </c>
      <c r="EF339" s="225" t="str">
        <f t="shared" si="12"/>
        <v/>
      </c>
      <c r="EG339" s="225" t="str">
        <f t="shared" si="13"/>
        <v/>
      </c>
      <c r="EH339" s="225"/>
      <c r="EI339" s="225"/>
      <c r="EJ339" s="225"/>
      <c r="EK339" s="225"/>
      <c r="EL339" s="225"/>
      <c r="EM339" s="225"/>
    </row>
    <row r="340">
      <c r="A340" s="231"/>
      <c r="B340" s="231"/>
      <c r="C340" s="231"/>
      <c r="D340" s="231" t="str">
        <f t="array" ref="D340">IFERROR(INDEX(Profiles!$B:$B,MATCH($A340,Profiles!$A:$A,0)),"")</f>
        <v/>
      </c>
      <c r="E340" s="231"/>
      <c r="F340" s="231"/>
      <c r="G340" s="231"/>
      <c r="H340" s="231"/>
      <c r="I340" s="231" t="str">
        <f>IF(A340="","",IF(Settings!$N$3="DATE",F340&amp;": "&amp;TEXT(B340,"M/DD/YY"),F340&amp;": "&amp;H340))</f>
        <v/>
      </c>
      <c r="J340" s="231"/>
      <c r="K340" s="231"/>
      <c r="L340" s="231"/>
      <c r="M340" s="232" t="str">
        <f t="shared" si="14"/>
        <v/>
      </c>
      <c r="N340" s="231"/>
      <c r="O340" s="231"/>
      <c r="P340" s="231"/>
      <c r="Q340" s="231"/>
      <c r="R340" s="231"/>
      <c r="S340" s="230" t="str">
        <f>IFERROR(VLOOKUP(AF340, 'YOYO IR Scores'!A:C, 3, FALSE), "")
</f>
        <v/>
      </c>
      <c r="T340" s="231"/>
      <c r="U340" s="231"/>
      <c r="V340" s="231"/>
      <c r="W340" s="231"/>
      <c r="X340" s="233" t="str">
        <f t="shared" si="4"/>
        <v/>
      </c>
      <c r="Y340" s="234" t="str">
        <f t="shared" si="5"/>
        <v/>
      </c>
      <c r="Z340" s="234" t="str">
        <f t="shared" si="6"/>
        <v/>
      </c>
      <c r="AA340" s="233" t="str">
        <f t="shared" si="7"/>
        <v/>
      </c>
      <c r="AB340" s="232"/>
      <c r="AC340" s="232"/>
      <c r="AD340" s="232"/>
      <c r="AE340" s="232" t="str">
        <f>IFERROR(VLOOKUP(AF340, 'YOYO IR Scores'!A:C, 2, FALSE), "")</f>
        <v/>
      </c>
      <c r="AF340" s="232"/>
      <c r="AG340" s="232"/>
      <c r="AH340" s="232"/>
      <c r="AI340" s="232"/>
      <c r="AJ340" s="232"/>
      <c r="AK340" s="232"/>
      <c r="AL340" s="232"/>
      <c r="AM340" s="232"/>
      <c r="AN340" s="232"/>
      <c r="AO340" s="232"/>
      <c r="AP340" s="232"/>
      <c r="AQ340" s="232"/>
      <c r="AR340" s="232"/>
      <c r="AS340" s="232"/>
      <c r="AT340" s="232"/>
      <c r="AU340" s="232"/>
      <c r="AV340" s="232"/>
      <c r="AW340" s="232"/>
      <c r="AX340" s="232"/>
      <c r="AY340" s="232"/>
      <c r="AZ340" s="232"/>
      <c r="BA340" s="232"/>
      <c r="BB340" s="232"/>
      <c r="BC340" s="232"/>
      <c r="BD340" s="232"/>
      <c r="BE340" s="232"/>
      <c r="BF340" s="232"/>
      <c r="BG340" s="232"/>
      <c r="BH340" s="232"/>
      <c r="BI340" s="232"/>
      <c r="BJ340" s="232"/>
      <c r="BK340" s="232" t="str">
        <f t="array" ref="BK340">IF(J340="","",
IF(INDEX(Settings!$H:$H,MATCH(BY$1,Settings!$G:$G,0))=TRUE,
100-100*(J340-MIN(J:J))/(MAX(J:J)-MIN(J:J)),
100*(J340-MIN(J:J))/(MAX(J:J)-MIN(J:J))))</f>
        <v/>
      </c>
      <c r="BL340" s="232" t="str">
        <f t="array" ref="BL340">IF(J340="","",
IF(INDEX(Settings!$H:$H,MATCH(BY$1,Settings!$G:$G,0))=TRUE,
100-100*(J340-MINIFS(J:J,$E:$E,$E340))/(MAXIFS(J:J,$E:$E,$E340)-MINIFS(J:J,$E:$E,$E340)),
100*(J340-MINIFS(J:J,$E:$E,$E340))/(MAXIFS(J:J,$E:$E,$E340)-MINIFS(J:J,$E:$E,$E340))))</f>
        <v/>
      </c>
      <c r="BM340" s="232" t="str">
        <f t="array" ref="BM340">IF(J340="","",
IF(INDEX(Settings!$H:$H,MATCH(BY$1,Settings!$G:$G,0))=TRUE,
100-100*(J340-MINIFS(J:J,$E:$E,$E340,$I:$I,$I340))/(MAXIFS(J:J,$E:$E,$E340,$I:$I,$I340)-MINIFS(J:J,$E:$E,$E340,$I:$I,$I340)),
100*(J340-MINIFS(J:J,$E:$E,$E340,$I:$I,$I340))/(MAXIFS(J:J,$E:$E,$E340,$I:$I,$I340)-MINIFS(J:J,$E:$E,$E340,$I:$I,$I340))))</f>
        <v/>
      </c>
      <c r="BN340" s="231" t="str">
        <f t="array" ref="BN340">IF(J340="","",
IF(INDEX(Settings!$H:$H,MATCH(BY$1,Settings!$G:$G,0))=TRUE,
100-100*PERCENTRANK(J:J,J340),
100*PERCENTRANK(J:J,J340)))</f>
        <v/>
      </c>
      <c r="BO340" s="231" t="str">
        <f>IFERROR(__xludf.DUMMYFUNCTION("IF(J340="""","""",
IF(INDEX(Settings!$H:$H,MATCH(BY$1,Settings!$G:$G,0))=TRUE,
100-100*PERCENTRANK(FILTER(J:J,$E:$E=$E340),J340),
100*PERCENTRANK(FILTER(J:J,$E:$E=$E340),J340)))"),"")</f>
        <v/>
      </c>
      <c r="BP340" s="231" t="str">
        <f>IFERROR(__xludf.DUMMYFUNCTION("IF(J340="""","""",
IF(INDEX(Settings!$H:$H,MATCH(BY$1,Settings!$G:$G,0))=TRUE,
100-100*PERCENTRANK(FILTER(J:J,$E:$E=$E340,$I:$I=$I340),J340),
100*PERCENTRANK(FILTER(J:J,$E:$E=$E340,$I:$I=$I340),J340)))"),"")</f>
        <v/>
      </c>
      <c r="BQ340" s="233" t="str">
        <f t="array" ref="BQ340">IF(J340="","",
IF(INDEX(Settings!$H:$H,MATCH(BY$1,Settings!$G:$G,0))=TRUE,
-1*(J340-AVERAGE(J:J))/STDEV(J:J),
(J340-AVERAGE(J:J))/STDEV(J:J)))</f>
        <v/>
      </c>
      <c r="BR340" s="233" t="str">
        <f>IFERROR(__xludf.DUMMYFUNCTION("IF(J340="""","""",
IF(INDEX(Settings!$H:$H,MATCH(BY$1,Settings!$G:$G,0))=TRUE,
-1*(J340-AVERAGEIFS(J:J,$E:$E,$E340))/STDEV(FILTER(J:J,$E:$E=$E340)),
(J340-AVERAGEIFS(J:J,$E:$E,$E340))/STDEV(FILTER(J:J,$E:$E=$E340))))"),"")</f>
        <v/>
      </c>
      <c r="BS340" s="233"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1"/>
      <c r="BX340" s="231"/>
      <c r="BY340" s="232" t="str">
        <f t="array" ref="BY340">IF(J340="","",
IF(INDEX(Settings!$H:$H,MATCH(BY$1,Settings!$G:$G,0))=TRUE,
100-100*(J340-MINIFS(J:J,$E:$E,$E340))/(MAXIFS(J:J,$E:$E,$E340)-MINIFS(J:J,$E:$E,$E340)),
100*(J340-MINIFS(J:J,$E:$E,$E340))/(MAXIFS(J:J,$E:$E,$E340)-MINIFS(J:J,$E:$E,$E340))))</f>
        <v/>
      </c>
      <c r="BZ340" s="232" t="str">
        <f t="array" ref="BZ340">IF(K340="","",
IF(INDEX(Settings!$H:$H,MATCH(BZ$1,Settings!$G:$G,0))=TRUE,
100-100*(K340-MINIFS(K:K,$E:$E,$E340))/(MAXIFS(K:K,$E:$E,$E340)-MINIFS(K:K,$E:$E,$E340)),
100*(K340-MINIFS(K:K,$E:$E,$E340))/(MAXIFS(K:K,$E:$E,$E340)-MINIFS(K:K,$E:$E,$E340))))</f>
        <v/>
      </c>
      <c r="CA340" s="232" t="str">
        <f t="array" ref="CA340">IF(L340="","",
IF(INDEX(Settings!$H:$H,MATCH(CA$1,Settings!$G:$G,0))=TRUE,
100-100*(L340-MINIFS(L:L,$E:$E,$E340))/(MAXIFS(L:L,$E:$E,$E340)-MINIFS(L:L,$E:$E,$E340)),
100*(L340-MINIFS(L:L,$E:$E,$E340))/(MAXIFS(L:L,$E:$E,$E340)-MINIFS(L:L,$E:$E,$E340))))</f>
        <v/>
      </c>
      <c r="CB340" s="232" t="str">
        <f t="array" ref="CB340">IF(M340="","",
IF(INDEX(Settings!$H:$H,MATCH(CB$1,Settings!$G:$G,0))=TRUE,
100-100*(M340-MINIFS(M:M,$E:$E,$E340))/(MAXIFS(M:M,$E:$E,$E340)-MINIFS(M:M,$E:$E,$E340)),
100*(M340-MINIFS(M:M,$E:$E,$E340))/(MAXIFS(M:M,$E:$E,$E340)-MINIFS(M:M,$E:$E,$E340))))</f>
        <v/>
      </c>
      <c r="CC340" s="232" t="str">
        <f t="array" ref="CC340">IF(N340="","",
IF(INDEX(Settings!$H:$H,MATCH(CC$1,Settings!$G:$G,0))=TRUE,
100-100*(N340-MINIFS(N:N,$E:$E,$E340))/(MAXIFS(N:N,$E:$E,$E340)-MINIFS(N:N,$E:$E,$E340)),
100*(N340-MINIFS(N:N,$E:$E,$E340))/(MAXIFS(N:N,$E:$E,$E340)-MINIFS(N:N,$E:$E,$E340))))</f>
        <v/>
      </c>
      <c r="CD340" s="232" t="str">
        <f t="array" ref="CD340">IF(O340="","",
IF(INDEX(Settings!$H:$H,MATCH(CD$1,Settings!$G:$G,0))=TRUE,
100-100*(O340-MINIFS(O:O,$E:$E,$E340))/(MAXIFS(O:O,$E:$E,$E340)-MINIFS(O:O,$E:$E,$E340)),
100*(O340-MINIFS(O:O,$E:$E,$E340))/(MAXIFS(O:O,$E:$E,$E340)-MINIFS(O:O,$E:$E,$E340))))</f>
        <v/>
      </c>
      <c r="CE340" s="232" t="str">
        <f t="array" ref="CE340">IF(P340="","",
IF(INDEX(Settings!$H:$H,MATCH(CE$1,Settings!$G:$G,0))=TRUE,
100-100*(P340-MINIFS(P:P,$E:$E,$E340))/(MAXIFS(P:P,$E:$E,$E340)-MINIFS(P:P,$E:$E,$E340)),
100*(P340-MINIFS(P:P,$E:$E,$E340))/(MAXIFS(P:P,$E:$E,$E340)-MINIFS(P:P,$E:$E,$E340))))</f>
        <v/>
      </c>
      <c r="CF340" s="232" t="str">
        <f t="array" ref="CF340">IF(Q340="","",
IF(INDEX(Settings!$H:$H,MATCH(CF$1,Settings!$G:$G,0))=TRUE,
100-100*(Q340-MINIFS(Q:Q,$E:$E,$E340))/(MAXIFS(Q:Q,$E:$E,$E340)-MINIFS(Q:Q,$E:$E,$E340)),
100*(Q340-MINIFS(Q:Q,$E:$E,$E340))/(MAXIFS(Q:Q,$E:$E,$E340)-MINIFS(Q:Q,$E:$E,$E340))))</f>
        <v/>
      </c>
      <c r="CG340" s="232" t="str">
        <f t="array" ref="CG340">IF(R340="","",
IF(INDEX(Settings!$H:$H,MATCH(CG$1,Settings!$G:$G,0))=TRUE,
100-100*(R340-MINIFS(R:R,$E:$E,$E340))/(MAXIFS(R:R,$E:$E,$E340)-MINIFS(R:R,$E:$E,$E340)),
100*(R340-MINIFS(R:R,$E:$E,$E340))/(MAXIFS(R:R,$E:$E,$E340)-MINIFS(R:R,$E:$E,$E340))))</f>
        <v/>
      </c>
      <c r="CH340" s="232" t="str">
        <f t="array" ref="CH340">IF(S340="","",
IF(INDEX(Settings!$H:$H,MATCH(CH$1,Settings!$G:$G,0))=TRUE,
100-100*(S340-MINIFS(S:S,$E:$E,$E340))/(MAXIFS(S:S,$E:$E,$E340)-MINIFS(S:S,$E:$E,$E340)),
100*(S340-MINIFS(S:S,$E:$E,$E340))/(MAXIFS(S:S,$E:$E,$E340)-MINIFS(S:S,$E:$E,$E340))))</f>
        <v/>
      </c>
      <c r="CI340" s="232" t="str">
        <f t="array" ref="CI340">IF(T340="","",
IF(INDEX(Settings!$H:$H,MATCH(CI$1,Settings!$G:$G,0))=TRUE,
100-100*(T340-MINIFS(T:T,$E:$E,$E340))/(MAXIFS(T:T,$E:$E,$E340)-MINIFS(T:T,$E:$E,$E340)),
100*(T340-MINIFS(T:T,$E:$E,$E340))/(MAXIFS(T:T,$E:$E,$E340)-MINIFS(T:T,$E:$E,$E340))))</f>
        <v/>
      </c>
      <c r="CJ340" s="232" t="str">
        <f t="array" ref="CJ340">IF(U340="","",
IF(INDEX(Settings!$H:$H,MATCH(CJ$1,Settings!$G:$G,0))=TRUE,
100-100*(U340-MINIFS(U:U,$E:$E,$E340))/(MAXIFS(U:U,$E:$E,$E340)-MINIFS(U:U,$E:$E,$E340)),
100*(U340-MINIFS(U:U,$E:$E,$E340))/(MAXIFS(U:U,$E:$E,$E340)-MINIFS(U:U,$E:$E,$E340))))</f>
        <v/>
      </c>
      <c r="CK340" s="232" t="str">
        <f t="array" ref="CK340">IF(V340="","",
IF(INDEX(Settings!$H:$H,MATCH(CK$1,Settings!$G:$G,0))=TRUE,
100-100*(V340-MINIFS(V:V,$E:$E,$E340))/(MAXIFS(V:V,$E:$E,$E340)-MINIFS(V:V,$E:$E,$E340)),
100*(V340-MINIFS(V:V,$E:$E,$E340))/(MAXIFS(V:V,$E:$E,$E340)-MINIFS(V:V,$E:$E,$E340))))</f>
        <v/>
      </c>
      <c r="CL340" s="232" t="str">
        <f t="array" ref="CL340">IF(W340="","",
IF(INDEX(Settings!$H:$H,MATCH(CL$1,Settings!$G:$G,0))=TRUE,
100-100*(W340-MINIFS(W:W,$E:$E,$E340))/(MAXIFS(W:W,$E:$E,$E340)-MINIFS(W:W,$E:$E,$E340)),
100*(W340-MINIFS(W:W,$E:$E,$E340))/(MAXIFS(W:W,$E:$E,$E340)-MINIFS(W:W,$E:$E,$E340))))</f>
        <v/>
      </c>
      <c r="CM340" s="232" t="str">
        <f t="array" ref="CM340">IF(X340="","",
IF(INDEX(Settings!$H:$H,MATCH(CM$1,Settings!$G:$G,0))=TRUE,
100-100*(X340-MINIFS(X:X,$E:$E,$E340))/(MAXIFS(X:X,$E:$E,$E340)-MINIFS(X:X,$E:$E,$E340)),
100*(X340-MINIFS(X:X,$E:$E,$E340))/(MAXIFS(X:X,$E:$E,$E340)-MINIFS(X:X,$E:$E,$E340))))</f>
        <v/>
      </c>
      <c r="CN340" s="232" t="str">
        <f t="array" ref="CN340">IF(Y340="","",
IF(INDEX(Settings!$H:$H,MATCH(CN$1,Settings!$G:$G,0))=TRUE,
100-100*(Y340-MINIFS(Y:Y,$E:$E,$E340))/(MAXIFS(Y:Y,$E:$E,$E340)-MINIFS(Y:Y,$E:$E,$E340)),
100*(Y340-MINIFS(Y:Y,$E:$E,$E340))/(MAXIFS(Y:Y,$E:$E,$E340)-MINIFS(Y:Y,$E:$E,$E340))))</f>
        <v/>
      </c>
      <c r="CO340" s="232" t="str">
        <f t="array" ref="CO340">IF(Z340="","",
IF(INDEX(Settings!$H:$H,MATCH(CO$1,Settings!$G:$G,0))=TRUE,
100-100*(Z340-MINIFS(Z:Z,$E:$E,$E340))/(MAXIFS(Z:Z,$E:$E,$E340)-MINIFS(Z:Z,$E:$E,$E340)),
100*(Z340-MINIFS(Z:Z,$E:$E,$E340))/(MAXIFS(Z:Z,$E:$E,$E340)-MINIFS(Z:Z,$E:$E,$E340))))</f>
        <v/>
      </c>
      <c r="CP340" s="232" t="str">
        <f t="array" ref="CP340">IF(AA340="","",
IF(INDEX(Settings!$H:$H,MATCH(CP$1,Settings!$G:$G,0))=TRUE,
100-100*(AA340-MINIFS(AA:AA,$E:$E,$E340))/(MAXIFS(AA:AA,$E:$E,$E340)-MINIFS(AA:AA,$E:$E,$E340)),
100*(AA340-MINIFS(AA:AA,$E:$E,$E340))/(MAXIFS(AA:AA,$E:$E,$E340)-MINIFS(AA:AA,$E:$E,$E340))))</f>
        <v/>
      </c>
      <c r="CQ340" s="232" t="str">
        <f t="array" ref="CQ340">IF(AB340="","",
IF(INDEX(Settings!$H:$H,MATCH(CQ$1,Settings!$G:$G,0))=TRUE,
100-100*(AB340-MINIFS(AB:AB,$E:$E,$E340))/(MAXIFS(AB:AB,$E:$E,$E340)-MINIFS(AB:AB,$E:$E,$E340)),
100*(AB340-MINIFS(AB:AB,$E:$E,$E340))/(MAXIFS(AB:AB,$E:$E,$E340)-MINIFS(AB:AB,$E:$E,$E340))))</f>
        <v/>
      </c>
      <c r="CR340" s="232" t="str">
        <f t="array" ref="CR340">IF(AC340="","",
IF(INDEX(Settings!$H:$H,MATCH(CR$1,Settings!$G:$G,0))=TRUE,
100-100*(AC340-MINIFS(AC:AC,$E:$E,$E340))/(MAXIFS(AC:AC,$E:$E,$E340)-MINIFS(AC:AC,$E:$E,$E340)),
100*(AC340-MINIFS(AC:AC,$E:$E,$E340))/(MAXIFS(AC:AC,$E:$E,$E340)-MINIFS(AC:AC,$E:$E,$E340))))</f>
        <v/>
      </c>
      <c r="CS340" s="232" t="str">
        <f t="array" ref="CS340">IF(AD340="","",
IF(INDEX(Settings!$H:$H,MATCH(CS$1,Settings!$G:$G,0))=TRUE,
100-100*(AD340-MINIFS(AD:AD,$E:$E,$E340))/(MAXIFS(AD:AD,$E:$E,$E340)-MINIFS(AD:AD,$E:$E,$E340)),
100*(AD340-MINIFS(AD:AD,$E:$E,$E340))/(MAXIFS(AD:AD,$E:$E,$E340)-MINIFS(AD:AD,$E:$E,$E340))))</f>
        <v/>
      </c>
      <c r="CT340" s="232" t="str">
        <f t="array" ref="CT340">IF(AE340="","",
IF(INDEX(Settings!$H:$H,MATCH(CT$1,Settings!$G:$G,0))=TRUE,
100-100*(AE340-MINIFS(AE:AE,$E:$E,$E340))/(MAXIFS(AE:AE,$E:$E,$E340)-MINIFS(AE:AE,$E:$E,$E340)),
100*(AE340-MINIFS(AE:AE,$E:$E,$E340))/(MAXIFS(AE:AE,$E:$E,$E340)-MINIFS(AE:AE,$E:$E,$E340))))</f>
        <v/>
      </c>
      <c r="CU340" s="232" t="str">
        <f t="array" ref="CU340">IF(AF340="","",
IF(INDEX(Settings!$H:$H,MATCH(CU$1,Settings!$G:$G,0))=TRUE,
100-100*(AF340-MINIFS(AF:AF,$E:$E,$E340))/(MAXIFS(AF:AF,$E:$E,$E340)-MINIFS(AF:AF,$E:$E,$E340)),
100*(AF340-MINIFS(AF:AF,$E:$E,$E340))/(MAXIFS(AF:AF,$E:$E,$E340)-MINIFS(AF:AF,$E:$E,$E340))))</f>
        <v/>
      </c>
      <c r="CV340" s="232" t="str">
        <f t="array" ref="CV340">IF(AG340="","",
IF(INDEX(Settings!$H:$H,MATCH(CV$1,Settings!$G:$G,0))=TRUE,
100-100*(AG340-MINIFS(AG:AG,$E:$E,$E340))/(MAXIFS(AG:AG,$E:$E,$E340)-MINIFS(AG:AG,$E:$E,$E340)),
100*(AG340-MINIFS(AG:AG,$E:$E,$E340))/(MAXIFS(AG:AG,$E:$E,$E340)-MINIFS(AG:AG,$E:$E,$E340))))</f>
        <v/>
      </c>
      <c r="CW340" s="232" t="str">
        <f t="array" ref="CW340">IF(AH340="","",
IF(INDEX(Settings!$H:$H,MATCH(CW$1,Settings!$G:$G,0))=TRUE,
100-100*(AH340-MINIFS(AH:AH,$E:$E,$E340))/(MAXIFS(AH:AH,$E:$E,$E340)-MINIFS(AH:AH,$E:$E,$E340)),
100*(AH340-MINIFS(AH:AH,$E:$E,$E340))/(MAXIFS(AH:AH,$E:$E,$E340)-MINIFS(AH:AH,$E:$E,$E340))))</f>
        <v/>
      </c>
      <c r="CX340" s="232" t="str">
        <f t="array" ref="CX340">IF(AI340="","",
IF(INDEX(Settings!$H:$H,MATCH(CX$1,Settings!$G:$G,0))=TRUE,
100-100*(AI340-MINIFS(AI:AI,$E:$E,$E340))/(MAXIFS(AI:AI,$E:$E,$E340)-MINIFS(AI:AI,$E:$E,$E340)),
100*(AI340-MINIFS(AI:AI,$E:$E,$E340))/(MAXIFS(AI:AI,$E:$E,$E340)-MINIFS(AI:AI,$E:$E,$E340))))</f>
        <v/>
      </c>
      <c r="CY340" s="232" t="str">
        <f t="array" ref="CY340">IF(AJ340="","",
IF(INDEX(Settings!$H:$H,MATCH(CY$1,Settings!$G:$G,0))=TRUE,
100-100*(AJ340-MINIFS(AJ:AJ,$E:$E,$E340))/(MAXIFS(AJ:AJ,$E:$E,$E340)-MINIFS(AJ:AJ,$E:$E,$E340)),
100*(AJ340-MINIFS(AJ:AJ,$E:$E,$E340))/(MAXIFS(AJ:AJ,$E:$E,$E340)-MINIFS(AJ:AJ,$E:$E,$E340))))</f>
        <v/>
      </c>
      <c r="CZ340" s="232" t="str">
        <f t="array" ref="CZ340">IF(AK340="","",
IF(INDEX(Settings!$H:$H,MATCH(CZ$1,Settings!$G:$G,0))=TRUE,
100-100*(AK340-MINIFS(AK:AK,$E:$E,$E340))/(MAXIFS(AK:AK,$E:$E,$E340)-MINIFS(AK:AK,$E:$E,$E340)),
100*(AK340-MINIFS(AK:AK,$E:$E,$E340))/(MAXIFS(AK:AK,$E:$E,$E340)-MINIFS(AK:AK,$E:$E,$E340))))</f>
        <v/>
      </c>
      <c r="DA340" s="232" t="str">
        <f t="array" ref="DA340">IF(AL340="","",
IF(INDEX(Settings!$H:$H,MATCH(DA$1,Settings!$G:$G,0))=TRUE,
100-100*(AL340-MINIFS(AL:AL,$E:$E,$E340))/(MAXIFS(AL:AL,$E:$E,$E340)-MINIFS(AL:AL,$E:$E,$E340)),
100*(AL340-MINIFS(AL:AL,$E:$E,$E340))/(MAXIFS(AL:AL,$E:$E,$E340)-MINIFS(AL:AL,$E:$E,$E340))))</f>
        <v/>
      </c>
      <c r="DB340" s="232" t="str">
        <f t="array" ref="DB340">IF(AM340="","",
IF(INDEX(Settings!$H:$H,MATCH(DB$1,Settings!$G:$G,0))=TRUE,
100-100*(AM340-MINIFS(AM:AM,$E:$E,$E340))/(MAXIFS(AM:AM,$E:$E,$E340)-MINIFS(AM:AM,$E:$E,$E340)),
100*(AM340-MINIFS(AM:AM,$E:$E,$E340))/(MAXIFS(AM:AM,$E:$E,$E340)-MINIFS(AM:AM,$E:$E,$E340))))</f>
        <v/>
      </c>
      <c r="DC340" s="232" t="str">
        <f t="array" ref="DC340">IF(AN340="","",
IF(INDEX(Settings!$H:$H,MATCH(DC$1,Settings!$G:$G,0))=TRUE,
100-100*(AN340-MINIFS(AN:AN,$E:$E,$E340))/(MAXIFS(AN:AN,$E:$E,$E340)-MINIFS(AN:AN,$E:$E,$E340)),
100*(AN340-MINIFS(AN:AN,$E:$E,$E340))/(MAXIFS(AN:AN,$E:$E,$E340)-MINIFS(AN:AN,$E:$E,$E340))))</f>
        <v/>
      </c>
      <c r="DD340" s="232" t="str">
        <f t="array" ref="DD340">IF(AO340="","",
IF(INDEX(Settings!$H:$H,MATCH(DD$1,Settings!$G:$G,0))=TRUE,
100-100*(AO340-MINIFS(AO:AO,$E:$E,$E340))/(MAXIFS(AO:AO,$E:$E,$E340)-MINIFS(AO:AO,$E:$E,$E340)),
100*(AO340-MINIFS(AO:AO,$E:$E,$E340))/(MAXIFS(AO:AO,$E:$E,$E340)-MINIFS(AO:AO,$E:$E,$E340))))</f>
        <v/>
      </c>
      <c r="DE340" s="232" t="str">
        <f t="array" ref="DE340">IF(AP340="","",
IF(INDEX(Settings!$H:$H,MATCH(DE$1,Settings!$G:$G,0))=TRUE,
100-100*(AP340-MINIFS(AP:AP,$E:$E,$E340))/(MAXIFS(AP:AP,$E:$E,$E340)-MINIFS(AP:AP,$E:$E,$E340)),
100*(AP340-MINIFS(AP:AP,$E:$E,$E340))/(MAXIFS(AP:AP,$E:$E,$E340)-MINIFS(AP:AP,$E:$E,$E340))))</f>
        <v/>
      </c>
      <c r="DF340" s="232" t="str">
        <f t="array" ref="DF340">IF(AQ340="","",
IF(INDEX(Settings!$H:$H,MATCH(DF$1,Settings!$G:$G,0))=TRUE,
100-100*(AQ340-MINIFS(AQ:AQ,$E:$E,$E340))/(MAXIFS(AQ:AQ,$E:$E,$E340)-MINIFS(AQ:AQ,$E:$E,$E340)),
100*(AQ340-MINIFS(AQ:AQ,$E:$E,$E340))/(MAXIFS(AQ:AQ,$E:$E,$E340)-MINIFS(AQ:AQ,$E:$E,$E340))))</f>
        <v/>
      </c>
      <c r="DG340" s="232" t="str">
        <f t="array" ref="DG340">IF(AR340="","",
IF(INDEX(Settings!$H:$H,MATCH(DG$1,Settings!$G:$G,0))=TRUE,
100-100*(AR340-MINIFS(AR:AR,$E:$E,$E340))/(MAXIFS(AR:AR,$E:$E,$E340)-MINIFS(AR:AR,$E:$E,$E340)),
100*(AR340-MINIFS(AR:AR,$E:$E,$E340))/(MAXIFS(AR:AR,$E:$E,$E340)-MINIFS(AR:AR,$E:$E,$E340))))</f>
        <v/>
      </c>
      <c r="DH340" s="232" t="str">
        <f t="array" ref="DH340">IF(AS340="","",
IF(INDEX(Settings!$H:$H,MATCH(DH$1,Settings!$G:$G,0))=TRUE,
100-100*(AS340-MINIFS(AS:AS,$E:$E,$E340))/(MAXIFS(AS:AS,$E:$E,$E340)-MINIFS(AS:AS,$E:$E,$E340)),
100*(AS340-MINIFS(AS:AS,$E:$E,$E340))/(MAXIFS(AS:AS,$E:$E,$E340)-MINIFS(AS:AS,$E:$E,$E340))))</f>
        <v/>
      </c>
      <c r="DI340" s="232" t="str">
        <f t="array" ref="DI340">IF(AT340="","",
IF(INDEX(Settings!$H:$H,MATCH(DI$1,Settings!$G:$G,0))=TRUE,
100-100*(AT340-MINIFS(AT:AT,$E:$E,$E340))/(MAXIFS(AT:AT,$E:$E,$E340)-MINIFS(AT:AT,$E:$E,$E340)),
100*(AT340-MINIFS(AT:AT,$E:$E,$E340))/(MAXIFS(AT:AT,$E:$E,$E340)-MINIFS(AT:AT,$E:$E,$E340))))</f>
        <v/>
      </c>
      <c r="DJ340" s="232" t="str">
        <f t="array" ref="DJ340">IF(AU340="","",
IF(INDEX(Settings!$H:$H,MATCH(DJ$1,Settings!$G:$G,0))=TRUE,
100-100*(AU340-MINIFS(AU:AU,$E:$E,$E340))/(MAXIFS(AU:AU,$E:$E,$E340)-MINIFS(AU:AU,$E:$E,$E340)),
100*(AU340-MINIFS(AU:AU,$E:$E,$E340))/(MAXIFS(AU:AU,$E:$E,$E340)-MINIFS(AU:AU,$E:$E,$E340))))</f>
        <v/>
      </c>
      <c r="DK340" s="232" t="str">
        <f t="array" ref="DK340">IF(AV340="","",
IF(INDEX(Settings!$H:$H,MATCH(DK$1,Settings!$G:$G,0))=TRUE,
100-100*(AV340-MINIFS(AV:AV,$E:$E,$E340))/(MAXIFS(AV:AV,$E:$E,$E340)-MINIFS(AV:AV,$E:$E,$E340)),
100*(AV340-MINIFS(AV:AV,$E:$E,$E340))/(MAXIFS(AV:AV,$E:$E,$E340)-MINIFS(AV:AV,$E:$E,$E340))))</f>
        <v/>
      </c>
      <c r="DL340" s="232" t="str">
        <f t="array" ref="DL340">IF(AW340="","",
IF(INDEX(Settings!$H:$H,MATCH(DL$1,Settings!$G:$G,0))=TRUE,
100-100*(AW340-MINIFS(AW:AW,$E:$E,$E340))/(MAXIFS(AW:AW,$E:$E,$E340)-MINIFS(AW:AW,$E:$E,$E340)),
100*(AW340-MINIFS(AW:AW,$E:$E,$E340))/(MAXIFS(AW:AW,$E:$E,$E340)-MINIFS(AW:AW,$E:$E,$E340))))</f>
        <v/>
      </c>
      <c r="DM340" s="232" t="str">
        <f t="array" ref="DM340">IF(AX340="","",
IF(INDEX(Settings!$H:$H,MATCH(DM$1,Settings!$G:$G,0))=TRUE,
100-100*(AX340-MINIFS(AX:AX,$E:$E,$E340))/(MAXIFS(AX:AX,$E:$E,$E340)-MINIFS(AX:AX,$E:$E,$E340)),
100*(AX340-MINIFS(AX:AX,$E:$E,$E340))/(MAXIFS(AX:AX,$E:$E,$E340)-MINIFS(AX:AX,$E:$E,$E340))))</f>
        <v/>
      </c>
      <c r="DN340" s="232" t="str">
        <f t="array" ref="DN340">IF(AY340="","",
IF(INDEX(Settings!$H:$H,MATCH(DN$1,Settings!$G:$G,0))=TRUE,
100-100*(AY340-MINIFS(AY:AY,$E:$E,$E340))/(MAXIFS(AY:AY,$E:$E,$E340)-MINIFS(AY:AY,$E:$E,$E340)),
100*(AY340-MINIFS(AY:AY,$E:$E,$E340))/(MAXIFS(AY:AY,$E:$E,$E340)-MINIFS(AY:AY,$E:$E,$E340))))</f>
        <v/>
      </c>
      <c r="DO340" s="232" t="str">
        <f t="array" ref="DO340">IF(AZ340="","",
IF(INDEX(Settings!$H:$H,MATCH(DO$1,Settings!$G:$G,0))=TRUE,
100-100*(AZ340-MINIFS(AZ:AZ,$E:$E,$E340))/(MAXIFS(AZ:AZ,$E:$E,$E340)-MINIFS(AZ:AZ,$E:$E,$E340)),
100*(AZ340-MINIFS(AZ:AZ,$E:$E,$E340))/(MAXIFS(AZ:AZ,$E:$E,$E340)-MINIFS(AZ:AZ,$E:$E,$E340))))</f>
        <v/>
      </c>
      <c r="DP340" s="232" t="str">
        <f t="array" ref="DP340">IF(BA340="","",
IF(INDEX(Settings!$H:$H,MATCH(DP$1,Settings!$G:$G,0))=TRUE,
100-100*(BA340-MINIFS(BA:BA,$E:$E,$E340))/(MAXIFS(BA:BA,$E:$E,$E340)-MINIFS(BA:BA,$E:$E,$E340)),
100*(BA340-MINIFS(BA:BA,$E:$E,$E340))/(MAXIFS(BA:BA,$E:$E,$E340)-MINIFS(BA:BA,$E:$E,$E340))))</f>
        <v/>
      </c>
      <c r="DQ340" s="232" t="str">
        <f t="array" ref="DQ340">IF(BB340="","",
IF(INDEX(Settings!$H:$H,MATCH(DQ$1,Settings!$G:$G,0))=TRUE,
100-100*(BB340-MINIFS(BB:BB,$E:$E,$E340))/(MAXIFS(BB:BB,$E:$E,$E340)-MINIFS(BB:BB,$E:$E,$E340)),
100*(BB340-MINIFS(BB:BB,$E:$E,$E340))/(MAXIFS(BB:BB,$E:$E,$E340)-MINIFS(BB:BB,$E:$E,$E340))))</f>
        <v/>
      </c>
      <c r="DR340" s="232" t="str">
        <f t="array" ref="DR340">IF(BC340="","",
IF(INDEX(Settings!$H:$H,MATCH(DR$1,Settings!$G:$G,0))=TRUE,
100-100*(BC340-MINIFS(BC:BC,$E:$E,$E340))/(MAXIFS(BC:BC,$E:$E,$E340)-MINIFS(BC:BC,$E:$E,$E340)),
100*(BC340-MINIFS(BC:BC,$E:$E,$E340))/(MAXIFS(BC:BC,$E:$E,$E340)-MINIFS(BC:BC,$E:$E,$E340))))</f>
        <v/>
      </c>
      <c r="DS340" s="232" t="str">
        <f t="array" ref="DS340">IF(BD340="","",
IF(INDEX(Settings!$H:$H,MATCH(DS$1,Settings!$G:$G,0))=TRUE,
100-100*(BD340-MINIFS(BD:BD,$E:$E,$E340))/(MAXIFS(BD:BD,$E:$E,$E340)-MINIFS(BD:BD,$E:$E,$E340)),
100*(BD340-MINIFS(BD:BD,$E:$E,$E340))/(MAXIFS(BD:BD,$E:$E,$E340)-MINIFS(BD:BD,$E:$E,$E340))))</f>
        <v/>
      </c>
      <c r="DT340" s="232" t="str">
        <f t="array" ref="DT340">IF(BE340="","",
IF(INDEX(Settings!$H:$H,MATCH(DT$1,Settings!$G:$G,0))=TRUE,
100-100*(BE340-MINIFS(BE:BE,$E:$E,$E340))/(MAXIFS(BE:BE,$E:$E,$E340)-MINIFS(BE:BE,$E:$E,$E340)),
100*(BE340-MINIFS(BE:BE,$E:$E,$E340))/(MAXIFS(BE:BE,$E:$E,$E340)-MINIFS(BE:BE,$E:$E,$E340))))</f>
        <v/>
      </c>
      <c r="DU340" s="232" t="str">
        <f t="array" ref="DU340">IF(BF340="","",
IF(INDEX(Settings!$H:$H,MATCH(DU$1,Settings!$G:$G,0))=TRUE,
100-100*(BF340-MINIFS(BF:BF,$E:$E,$E340))/(MAXIFS(BF:BF,$E:$E,$E340)-MINIFS(BF:BF,$E:$E,$E340)),
100*(BF340-MINIFS(BF:BF,$E:$E,$E340))/(MAXIFS(BF:BF,$E:$E,$E340)-MINIFS(BF:BF,$E:$E,$E340))))</f>
        <v/>
      </c>
      <c r="DV340" s="232" t="str">
        <f t="array" ref="DV340">IF(BG340="","",
IF(INDEX(Settings!$H:$H,MATCH(DV$1,Settings!$G:$G,0))=TRUE,
100-100*(BG340-MINIFS(BG:BG,$E:$E,$E340))/(MAXIFS(BG:BG,$E:$E,$E340)-MINIFS(BG:BG,$E:$E,$E340)),
100*(BG340-MINIFS(BG:BG,$E:$E,$E340))/(MAXIFS(BG:BG,$E:$E,$E340)-MINIFS(BG:BG,$E:$E,$E340))))</f>
        <v/>
      </c>
      <c r="DW340" s="232" t="str">
        <f t="array" ref="DW340">IF(BH340="","",
IF(INDEX(Settings!$H:$H,MATCH(DW$1,Settings!$G:$G,0))=TRUE,
100-100*(BH340-MINIFS(BH:BH,$E:$E,$E340))/(MAXIFS(BH:BH,$E:$E,$E340)-MINIFS(BH:BH,$E:$E,$E340)),
100*(BH340-MINIFS(BH:BH,$E:$E,$E340))/(MAXIFS(BH:BH,$E:$E,$E340)-MINIFS(BH:BH,$E:$E,$E340))))</f>
        <v/>
      </c>
      <c r="DX340" s="232" t="str">
        <f t="array" ref="DX340">IF(BI340="","",
IF(INDEX(Settings!$H:$H,MATCH(DX$1,Settings!$G:$G,0))=TRUE,
100-100*(BI340-MINIFS(BI:BI,$E:$E,$E340))/(MAXIFS(BI:BI,$E:$E,$E340)-MINIFS(BI:BI,$E:$E,$E340)),
100*(BI340-MINIFS(BI:BI,$E:$E,$E340))/(MAXIFS(BI:BI,$E:$E,$E340)-MINIFS(BI:BI,$E:$E,$E340))))</f>
        <v/>
      </c>
      <c r="DY340" s="232" t="str">
        <f t="array" ref="DY340">IF(BJ340="","",
IF(INDEX(Settings!$H:$H,MATCH(DY$1,Settings!$G:$G,0))=TRUE,
100-100*(BJ340-MINIFS(BJ:BJ,$E:$E,$E340))/(MAXIFS(BJ:BJ,$E:$E,$E340)-MINIFS(BJ:BJ,$E:$E,$E340)),
100*(BJ340-MINIFS(BJ:BJ,$E:$E,$E340))/(MAXIFS(BJ:BJ,$E:$E,$E340)-MINIFS(BJ:BJ,$E:$E,$E340))))</f>
        <v/>
      </c>
      <c r="DZ340" s="234"/>
      <c r="EA340" s="234"/>
      <c r="EB340" s="234" t="str">
        <f t="shared" si="8"/>
        <v/>
      </c>
      <c r="EC340" s="234" t="str">
        <f t="shared" si="9"/>
        <v/>
      </c>
      <c r="ED340" s="234" t="str">
        <f t="shared" si="10"/>
        <v/>
      </c>
      <c r="EE340" s="234" t="str">
        <f t="shared" si="11"/>
        <v/>
      </c>
      <c r="EF340" s="234" t="str">
        <f t="shared" si="12"/>
        <v/>
      </c>
      <c r="EG340" s="234" t="str">
        <f t="shared" si="13"/>
        <v/>
      </c>
      <c r="EH340" s="234"/>
      <c r="EI340" s="234"/>
      <c r="EJ340" s="234"/>
      <c r="EK340" s="234"/>
      <c r="EL340" s="234"/>
      <c r="EM340" s="234"/>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3" t="str">
        <f t="shared" si="14"/>
        <v/>
      </c>
      <c r="N341" s="49"/>
      <c r="O341" s="49"/>
      <c r="P341" s="49"/>
      <c r="Q341" s="49"/>
      <c r="R341" s="49"/>
      <c r="S341" s="222" t="str">
        <f>IFERROR(VLOOKUP(AF341, 'YOYO IR Scores'!A:C, 3, FALSE), "")
</f>
        <v/>
      </c>
      <c r="T341" s="49"/>
      <c r="U341" s="49"/>
      <c r="V341" s="49"/>
      <c r="W341" s="49"/>
      <c r="X341" s="224" t="str">
        <f t="shared" si="4"/>
        <v/>
      </c>
      <c r="Y341" s="225" t="str">
        <f t="shared" si="5"/>
        <v/>
      </c>
      <c r="Z341" s="225" t="str">
        <f t="shared" si="6"/>
        <v/>
      </c>
      <c r="AA341" s="224" t="str">
        <f t="shared" si="7"/>
        <v/>
      </c>
      <c r="AB341" s="223"/>
      <c r="AC341" s="223"/>
      <c r="AD341" s="223"/>
      <c r="AE341" s="223" t="str">
        <f>IFERROR(VLOOKUP(AF341, 'YOYO IR Scores'!A:C, 2, FALSE), "")</f>
        <v/>
      </c>
      <c r="AF341" s="223"/>
      <c r="AG341" s="223"/>
      <c r="AH341" s="223"/>
      <c r="AI341" s="223"/>
      <c r="AJ341" s="223"/>
      <c r="AK341" s="223"/>
      <c r="AL341" s="223"/>
      <c r="AM341" s="223"/>
      <c r="AN341" s="223"/>
      <c r="AO341" s="223"/>
      <c r="AP341" s="223"/>
      <c r="AQ341" s="223"/>
      <c r="AR341" s="223"/>
      <c r="AS341" s="223"/>
      <c r="AT341" s="223"/>
      <c r="AU341" s="223"/>
      <c r="AV341" s="223"/>
      <c r="AW341" s="223"/>
      <c r="AX341" s="223"/>
      <c r="AY341" s="223"/>
      <c r="AZ341" s="223"/>
      <c r="BA341" s="223"/>
      <c r="BB341" s="223"/>
      <c r="BC341" s="223"/>
      <c r="BD341" s="223"/>
      <c r="BE341" s="223"/>
      <c r="BF341" s="223"/>
      <c r="BG341" s="223"/>
      <c r="BH341" s="223"/>
      <c r="BI341" s="223"/>
      <c r="BJ341" s="223"/>
      <c r="BK341" s="223" t="str">
        <f t="array" ref="BK341">IF(J341="","",
IF(INDEX(Settings!$H:$H,MATCH(BY$1,Settings!$G:$G,0))=TRUE,
100-100*(J341-MIN(J:J))/(MAX(J:J)-MIN(J:J)),
100*(J341-MIN(J:J))/(MAX(J:J)-MIN(J:J))))</f>
        <v/>
      </c>
      <c r="BL341" s="223" t="str">
        <f t="array" ref="BL341">IF(J341="","",
IF(INDEX(Settings!$H:$H,MATCH(BY$1,Settings!$G:$G,0))=TRUE,
100-100*(J341-MINIFS(J:J,$E:$E,$E341))/(MAXIFS(J:J,$E:$E,$E341)-MINIFS(J:J,$E:$E,$E341)),
100*(J341-MINIFS(J:J,$E:$E,$E341))/(MAXIFS(J:J,$E:$E,$E341)-MINIFS(J:J,$E:$E,$E341))))</f>
        <v/>
      </c>
      <c r="BM341" s="223"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4" t="str">
        <f t="array" ref="BQ341">IF(J341="","",
IF(INDEX(Settings!$H:$H,MATCH(BY$1,Settings!$G:$G,0))=TRUE,
-1*(J341-AVERAGE(J:J))/STDEV(J:J),
(J341-AVERAGE(J:J))/STDEV(J:J)))</f>
        <v/>
      </c>
      <c r="BR341" s="224" t="str">
        <f>IFERROR(__xludf.DUMMYFUNCTION("IF(J341="""","""",
IF(INDEX(Settings!$H:$H,MATCH(BY$1,Settings!$G:$G,0))=TRUE,
-1*(J341-AVERAGEIFS(J:J,$E:$E,$E341))/STDEV(FILTER(J:J,$E:$E=$E341)),
(J341-AVERAGEIFS(J:J,$E:$E,$E341))/STDEV(FILTER(J:J,$E:$E=$E341))))"),"")</f>
        <v/>
      </c>
      <c r="BS341" s="224"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3" t="str">
        <f t="array" ref="BY341">IF(J341="","",
IF(INDEX(Settings!$H:$H,MATCH(BY$1,Settings!$G:$G,0))=TRUE,
100-100*(J341-MINIFS(J:J,$E:$E,$E341))/(MAXIFS(J:J,$E:$E,$E341)-MINIFS(J:J,$E:$E,$E341)),
100*(J341-MINIFS(J:J,$E:$E,$E341))/(MAXIFS(J:J,$E:$E,$E341)-MINIFS(J:J,$E:$E,$E341))))</f>
        <v/>
      </c>
      <c r="BZ341" s="223" t="str">
        <f t="array" ref="BZ341">IF(K341="","",
IF(INDEX(Settings!$H:$H,MATCH(BZ$1,Settings!$G:$G,0))=TRUE,
100-100*(K341-MINIFS(K:K,$E:$E,$E341))/(MAXIFS(K:K,$E:$E,$E341)-MINIFS(K:K,$E:$E,$E341)),
100*(K341-MINIFS(K:K,$E:$E,$E341))/(MAXIFS(K:K,$E:$E,$E341)-MINIFS(K:K,$E:$E,$E341))))</f>
        <v/>
      </c>
      <c r="CA341" s="223" t="str">
        <f t="array" ref="CA341">IF(L341="","",
IF(INDEX(Settings!$H:$H,MATCH(CA$1,Settings!$G:$G,0))=TRUE,
100-100*(L341-MINIFS(L:L,$E:$E,$E341))/(MAXIFS(L:L,$E:$E,$E341)-MINIFS(L:L,$E:$E,$E341)),
100*(L341-MINIFS(L:L,$E:$E,$E341))/(MAXIFS(L:L,$E:$E,$E341)-MINIFS(L:L,$E:$E,$E341))))</f>
        <v/>
      </c>
      <c r="CB341" s="223" t="str">
        <f t="array" ref="CB341">IF(M341="","",
IF(INDEX(Settings!$H:$H,MATCH(CB$1,Settings!$G:$G,0))=TRUE,
100-100*(M341-MINIFS(M:M,$E:$E,$E341))/(MAXIFS(M:M,$E:$E,$E341)-MINIFS(M:M,$E:$E,$E341)),
100*(M341-MINIFS(M:M,$E:$E,$E341))/(MAXIFS(M:M,$E:$E,$E341)-MINIFS(M:M,$E:$E,$E341))))</f>
        <v/>
      </c>
      <c r="CC341" s="223" t="str">
        <f t="array" ref="CC341">IF(N341="","",
IF(INDEX(Settings!$H:$H,MATCH(CC$1,Settings!$G:$G,0))=TRUE,
100-100*(N341-MINIFS(N:N,$E:$E,$E341))/(MAXIFS(N:N,$E:$E,$E341)-MINIFS(N:N,$E:$E,$E341)),
100*(N341-MINIFS(N:N,$E:$E,$E341))/(MAXIFS(N:N,$E:$E,$E341)-MINIFS(N:N,$E:$E,$E341))))</f>
        <v/>
      </c>
      <c r="CD341" s="223" t="str">
        <f t="array" ref="CD341">IF(O341="","",
IF(INDEX(Settings!$H:$H,MATCH(CD$1,Settings!$G:$G,0))=TRUE,
100-100*(O341-MINIFS(O:O,$E:$E,$E341))/(MAXIFS(O:O,$E:$E,$E341)-MINIFS(O:O,$E:$E,$E341)),
100*(O341-MINIFS(O:O,$E:$E,$E341))/(MAXIFS(O:O,$E:$E,$E341)-MINIFS(O:O,$E:$E,$E341))))</f>
        <v/>
      </c>
      <c r="CE341" s="223" t="str">
        <f t="array" ref="CE341">IF(P341="","",
IF(INDEX(Settings!$H:$H,MATCH(CE$1,Settings!$G:$G,0))=TRUE,
100-100*(P341-MINIFS(P:P,$E:$E,$E341))/(MAXIFS(P:P,$E:$E,$E341)-MINIFS(P:P,$E:$E,$E341)),
100*(P341-MINIFS(P:P,$E:$E,$E341))/(MAXIFS(P:P,$E:$E,$E341)-MINIFS(P:P,$E:$E,$E341))))</f>
        <v/>
      </c>
      <c r="CF341" s="223" t="str">
        <f t="array" ref="CF341">IF(Q341="","",
IF(INDEX(Settings!$H:$H,MATCH(CF$1,Settings!$G:$G,0))=TRUE,
100-100*(Q341-MINIFS(Q:Q,$E:$E,$E341))/(MAXIFS(Q:Q,$E:$E,$E341)-MINIFS(Q:Q,$E:$E,$E341)),
100*(Q341-MINIFS(Q:Q,$E:$E,$E341))/(MAXIFS(Q:Q,$E:$E,$E341)-MINIFS(Q:Q,$E:$E,$E341))))</f>
        <v/>
      </c>
      <c r="CG341" s="223" t="str">
        <f t="array" ref="CG341">IF(R341="","",
IF(INDEX(Settings!$H:$H,MATCH(CG$1,Settings!$G:$G,0))=TRUE,
100-100*(R341-MINIFS(R:R,$E:$E,$E341))/(MAXIFS(R:R,$E:$E,$E341)-MINIFS(R:R,$E:$E,$E341)),
100*(R341-MINIFS(R:R,$E:$E,$E341))/(MAXIFS(R:R,$E:$E,$E341)-MINIFS(R:R,$E:$E,$E341))))</f>
        <v/>
      </c>
      <c r="CH341" s="223" t="str">
        <f t="array" ref="CH341">IF(S341="","",
IF(INDEX(Settings!$H:$H,MATCH(CH$1,Settings!$G:$G,0))=TRUE,
100-100*(S341-MINIFS(S:S,$E:$E,$E341))/(MAXIFS(S:S,$E:$E,$E341)-MINIFS(S:S,$E:$E,$E341)),
100*(S341-MINIFS(S:S,$E:$E,$E341))/(MAXIFS(S:S,$E:$E,$E341)-MINIFS(S:S,$E:$E,$E341))))</f>
        <v/>
      </c>
      <c r="CI341" s="223" t="str">
        <f t="array" ref="CI341">IF(T341="","",
IF(INDEX(Settings!$H:$H,MATCH(CI$1,Settings!$G:$G,0))=TRUE,
100-100*(T341-MINIFS(T:T,$E:$E,$E341))/(MAXIFS(T:T,$E:$E,$E341)-MINIFS(T:T,$E:$E,$E341)),
100*(T341-MINIFS(T:T,$E:$E,$E341))/(MAXIFS(T:T,$E:$E,$E341)-MINIFS(T:T,$E:$E,$E341))))</f>
        <v/>
      </c>
      <c r="CJ341" s="223" t="str">
        <f t="array" ref="CJ341">IF(U341="","",
IF(INDEX(Settings!$H:$H,MATCH(CJ$1,Settings!$G:$G,0))=TRUE,
100-100*(U341-MINIFS(U:U,$E:$E,$E341))/(MAXIFS(U:U,$E:$E,$E341)-MINIFS(U:U,$E:$E,$E341)),
100*(U341-MINIFS(U:U,$E:$E,$E341))/(MAXIFS(U:U,$E:$E,$E341)-MINIFS(U:U,$E:$E,$E341))))</f>
        <v/>
      </c>
      <c r="CK341" s="223" t="str">
        <f t="array" ref="CK341">IF(V341="","",
IF(INDEX(Settings!$H:$H,MATCH(CK$1,Settings!$G:$G,0))=TRUE,
100-100*(V341-MINIFS(V:V,$E:$E,$E341))/(MAXIFS(V:V,$E:$E,$E341)-MINIFS(V:V,$E:$E,$E341)),
100*(V341-MINIFS(V:V,$E:$E,$E341))/(MAXIFS(V:V,$E:$E,$E341)-MINIFS(V:V,$E:$E,$E341))))</f>
        <v/>
      </c>
      <c r="CL341" s="223" t="str">
        <f t="array" ref="CL341">IF(W341="","",
IF(INDEX(Settings!$H:$H,MATCH(CL$1,Settings!$G:$G,0))=TRUE,
100-100*(W341-MINIFS(W:W,$E:$E,$E341))/(MAXIFS(W:W,$E:$E,$E341)-MINIFS(W:W,$E:$E,$E341)),
100*(W341-MINIFS(W:W,$E:$E,$E341))/(MAXIFS(W:W,$E:$E,$E341)-MINIFS(W:W,$E:$E,$E341))))</f>
        <v/>
      </c>
      <c r="CM341" s="223" t="str">
        <f t="array" ref="CM341">IF(X341="","",
IF(INDEX(Settings!$H:$H,MATCH(CM$1,Settings!$G:$G,0))=TRUE,
100-100*(X341-MINIFS(X:X,$E:$E,$E341))/(MAXIFS(X:X,$E:$E,$E341)-MINIFS(X:X,$E:$E,$E341)),
100*(X341-MINIFS(X:X,$E:$E,$E341))/(MAXIFS(X:X,$E:$E,$E341)-MINIFS(X:X,$E:$E,$E341))))</f>
        <v/>
      </c>
      <c r="CN341" s="223" t="str">
        <f t="array" ref="CN341">IF(Y341="","",
IF(INDEX(Settings!$H:$H,MATCH(CN$1,Settings!$G:$G,0))=TRUE,
100-100*(Y341-MINIFS(Y:Y,$E:$E,$E341))/(MAXIFS(Y:Y,$E:$E,$E341)-MINIFS(Y:Y,$E:$E,$E341)),
100*(Y341-MINIFS(Y:Y,$E:$E,$E341))/(MAXIFS(Y:Y,$E:$E,$E341)-MINIFS(Y:Y,$E:$E,$E341))))</f>
        <v/>
      </c>
      <c r="CO341" s="223" t="str">
        <f t="array" ref="CO341">IF(Z341="","",
IF(INDEX(Settings!$H:$H,MATCH(CO$1,Settings!$G:$G,0))=TRUE,
100-100*(Z341-MINIFS(Z:Z,$E:$E,$E341))/(MAXIFS(Z:Z,$E:$E,$E341)-MINIFS(Z:Z,$E:$E,$E341)),
100*(Z341-MINIFS(Z:Z,$E:$E,$E341))/(MAXIFS(Z:Z,$E:$E,$E341)-MINIFS(Z:Z,$E:$E,$E341))))</f>
        <v/>
      </c>
      <c r="CP341" s="223" t="str">
        <f t="array" ref="CP341">IF(AA341="","",
IF(INDEX(Settings!$H:$H,MATCH(CP$1,Settings!$G:$G,0))=TRUE,
100-100*(AA341-MINIFS(AA:AA,$E:$E,$E341))/(MAXIFS(AA:AA,$E:$E,$E341)-MINIFS(AA:AA,$E:$E,$E341)),
100*(AA341-MINIFS(AA:AA,$E:$E,$E341))/(MAXIFS(AA:AA,$E:$E,$E341)-MINIFS(AA:AA,$E:$E,$E341))))</f>
        <v/>
      </c>
      <c r="CQ341" s="223" t="str">
        <f t="array" ref="CQ341">IF(AB341="","",
IF(INDEX(Settings!$H:$H,MATCH(CQ$1,Settings!$G:$G,0))=TRUE,
100-100*(AB341-MINIFS(AB:AB,$E:$E,$E341))/(MAXIFS(AB:AB,$E:$E,$E341)-MINIFS(AB:AB,$E:$E,$E341)),
100*(AB341-MINIFS(AB:AB,$E:$E,$E341))/(MAXIFS(AB:AB,$E:$E,$E341)-MINIFS(AB:AB,$E:$E,$E341))))</f>
        <v/>
      </c>
      <c r="CR341" s="223" t="str">
        <f t="array" ref="CR341">IF(AC341="","",
IF(INDEX(Settings!$H:$H,MATCH(CR$1,Settings!$G:$G,0))=TRUE,
100-100*(AC341-MINIFS(AC:AC,$E:$E,$E341))/(MAXIFS(AC:AC,$E:$E,$E341)-MINIFS(AC:AC,$E:$E,$E341)),
100*(AC341-MINIFS(AC:AC,$E:$E,$E341))/(MAXIFS(AC:AC,$E:$E,$E341)-MINIFS(AC:AC,$E:$E,$E341))))</f>
        <v/>
      </c>
      <c r="CS341" s="223" t="str">
        <f t="array" ref="CS341">IF(AD341="","",
IF(INDEX(Settings!$H:$H,MATCH(CS$1,Settings!$G:$G,0))=TRUE,
100-100*(AD341-MINIFS(AD:AD,$E:$E,$E341))/(MAXIFS(AD:AD,$E:$E,$E341)-MINIFS(AD:AD,$E:$E,$E341)),
100*(AD341-MINIFS(AD:AD,$E:$E,$E341))/(MAXIFS(AD:AD,$E:$E,$E341)-MINIFS(AD:AD,$E:$E,$E341))))</f>
        <v/>
      </c>
      <c r="CT341" s="223" t="str">
        <f t="array" ref="CT341">IF(AE341="","",
IF(INDEX(Settings!$H:$H,MATCH(CT$1,Settings!$G:$G,0))=TRUE,
100-100*(AE341-MINIFS(AE:AE,$E:$E,$E341))/(MAXIFS(AE:AE,$E:$E,$E341)-MINIFS(AE:AE,$E:$E,$E341)),
100*(AE341-MINIFS(AE:AE,$E:$E,$E341))/(MAXIFS(AE:AE,$E:$E,$E341)-MINIFS(AE:AE,$E:$E,$E341))))</f>
        <v/>
      </c>
      <c r="CU341" s="223" t="str">
        <f t="array" ref="CU341">IF(AF341="","",
IF(INDEX(Settings!$H:$H,MATCH(CU$1,Settings!$G:$G,0))=TRUE,
100-100*(AF341-MINIFS(AF:AF,$E:$E,$E341))/(MAXIFS(AF:AF,$E:$E,$E341)-MINIFS(AF:AF,$E:$E,$E341)),
100*(AF341-MINIFS(AF:AF,$E:$E,$E341))/(MAXIFS(AF:AF,$E:$E,$E341)-MINIFS(AF:AF,$E:$E,$E341))))</f>
        <v/>
      </c>
      <c r="CV341" s="223" t="str">
        <f t="array" ref="CV341">IF(AG341="","",
IF(INDEX(Settings!$H:$H,MATCH(CV$1,Settings!$G:$G,0))=TRUE,
100-100*(AG341-MINIFS(AG:AG,$E:$E,$E341))/(MAXIFS(AG:AG,$E:$E,$E341)-MINIFS(AG:AG,$E:$E,$E341)),
100*(AG341-MINIFS(AG:AG,$E:$E,$E341))/(MAXIFS(AG:AG,$E:$E,$E341)-MINIFS(AG:AG,$E:$E,$E341))))</f>
        <v/>
      </c>
      <c r="CW341" s="223" t="str">
        <f t="array" ref="CW341">IF(AH341="","",
IF(INDEX(Settings!$H:$H,MATCH(CW$1,Settings!$G:$G,0))=TRUE,
100-100*(AH341-MINIFS(AH:AH,$E:$E,$E341))/(MAXIFS(AH:AH,$E:$E,$E341)-MINIFS(AH:AH,$E:$E,$E341)),
100*(AH341-MINIFS(AH:AH,$E:$E,$E341))/(MAXIFS(AH:AH,$E:$E,$E341)-MINIFS(AH:AH,$E:$E,$E341))))</f>
        <v/>
      </c>
      <c r="CX341" s="223" t="str">
        <f t="array" ref="CX341">IF(AI341="","",
IF(INDEX(Settings!$H:$H,MATCH(CX$1,Settings!$G:$G,0))=TRUE,
100-100*(AI341-MINIFS(AI:AI,$E:$E,$E341))/(MAXIFS(AI:AI,$E:$E,$E341)-MINIFS(AI:AI,$E:$E,$E341)),
100*(AI341-MINIFS(AI:AI,$E:$E,$E341))/(MAXIFS(AI:AI,$E:$E,$E341)-MINIFS(AI:AI,$E:$E,$E341))))</f>
        <v/>
      </c>
      <c r="CY341" s="223" t="str">
        <f t="array" ref="CY341">IF(AJ341="","",
IF(INDEX(Settings!$H:$H,MATCH(CY$1,Settings!$G:$G,0))=TRUE,
100-100*(AJ341-MINIFS(AJ:AJ,$E:$E,$E341))/(MAXIFS(AJ:AJ,$E:$E,$E341)-MINIFS(AJ:AJ,$E:$E,$E341)),
100*(AJ341-MINIFS(AJ:AJ,$E:$E,$E341))/(MAXIFS(AJ:AJ,$E:$E,$E341)-MINIFS(AJ:AJ,$E:$E,$E341))))</f>
        <v/>
      </c>
      <c r="CZ341" s="223" t="str">
        <f t="array" ref="CZ341">IF(AK341="","",
IF(INDEX(Settings!$H:$H,MATCH(CZ$1,Settings!$G:$G,0))=TRUE,
100-100*(AK341-MINIFS(AK:AK,$E:$E,$E341))/(MAXIFS(AK:AK,$E:$E,$E341)-MINIFS(AK:AK,$E:$E,$E341)),
100*(AK341-MINIFS(AK:AK,$E:$E,$E341))/(MAXIFS(AK:AK,$E:$E,$E341)-MINIFS(AK:AK,$E:$E,$E341))))</f>
        <v/>
      </c>
      <c r="DA341" s="223" t="str">
        <f t="array" ref="DA341">IF(AL341="","",
IF(INDEX(Settings!$H:$H,MATCH(DA$1,Settings!$G:$G,0))=TRUE,
100-100*(AL341-MINIFS(AL:AL,$E:$E,$E341))/(MAXIFS(AL:AL,$E:$E,$E341)-MINIFS(AL:AL,$E:$E,$E341)),
100*(AL341-MINIFS(AL:AL,$E:$E,$E341))/(MAXIFS(AL:AL,$E:$E,$E341)-MINIFS(AL:AL,$E:$E,$E341))))</f>
        <v/>
      </c>
      <c r="DB341" s="223" t="str">
        <f t="array" ref="DB341">IF(AM341="","",
IF(INDEX(Settings!$H:$H,MATCH(DB$1,Settings!$G:$G,0))=TRUE,
100-100*(AM341-MINIFS(AM:AM,$E:$E,$E341))/(MAXIFS(AM:AM,$E:$E,$E341)-MINIFS(AM:AM,$E:$E,$E341)),
100*(AM341-MINIFS(AM:AM,$E:$E,$E341))/(MAXIFS(AM:AM,$E:$E,$E341)-MINIFS(AM:AM,$E:$E,$E341))))</f>
        <v/>
      </c>
      <c r="DC341" s="223" t="str">
        <f t="array" ref="DC341">IF(AN341="","",
IF(INDEX(Settings!$H:$H,MATCH(DC$1,Settings!$G:$G,0))=TRUE,
100-100*(AN341-MINIFS(AN:AN,$E:$E,$E341))/(MAXIFS(AN:AN,$E:$E,$E341)-MINIFS(AN:AN,$E:$E,$E341)),
100*(AN341-MINIFS(AN:AN,$E:$E,$E341))/(MAXIFS(AN:AN,$E:$E,$E341)-MINIFS(AN:AN,$E:$E,$E341))))</f>
        <v/>
      </c>
      <c r="DD341" s="223" t="str">
        <f t="array" ref="DD341">IF(AO341="","",
IF(INDEX(Settings!$H:$H,MATCH(DD$1,Settings!$G:$G,0))=TRUE,
100-100*(AO341-MINIFS(AO:AO,$E:$E,$E341))/(MAXIFS(AO:AO,$E:$E,$E341)-MINIFS(AO:AO,$E:$E,$E341)),
100*(AO341-MINIFS(AO:AO,$E:$E,$E341))/(MAXIFS(AO:AO,$E:$E,$E341)-MINIFS(AO:AO,$E:$E,$E341))))</f>
        <v/>
      </c>
      <c r="DE341" s="223" t="str">
        <f t="array" ref="DE341">IF(AP341="","",
IF(INDEX(Settings!$H:$H,MATCH(DE$1,Settings!$G:$G,0))=TRUE,
100-100*(AP341-MINIFS(AP:AP,$E:$E,$E341))/(MAXIFS(AP:AP,$E:$E,$E341)-MINIFS(AP:AP,$E:$E,$E341)),
100*(AP341-MINIFS(AP:AP,$E:$E,$E341))/(MAXIFS(AP:AP,$E:$E,$E341)-MINIFS(AP:AP,$E:$E,$E341))))</f>
        <v/>
      </c>
      <c r="DF341" s="223" t="str">
        <f t="array" ref="DF341">IF(AQ341="","",
IF(INDEX(Settings!$H:$H,MATCH(DF$1,Settings!$G:$G,0))=TRUE,
100-100*(AQ341-MINIFS(AQ:AQ,$E:$E,$E341))/(MAXIFS(AQ:AQ,$E:$E,$E341)-MINIFS(AQ:AQ,$E:$E,$E341)),
100*(AQ341-MINIFS(AQ:AQ,$E:$E,$E341))/(MAXIFS(AQ:AQ,$E:$E,$E341)-MINIFS(AQ:AQ,$E:$E,$E341))))</f>
        <v/>
      </c>
      <c r="DG341" s="223" t="str">
        <f t="array" ref="DG341">IF(AR341="","",
IF(INDEX(Settings!$H:$H,MATCH(DG$1,Settings!$G:$G,0))=TRUE,
100-100*(AR341-MINIFS(AR:AR,$E:$E,$E341))/(MAXIFS(AR:AR,$E:$E,$E341)-MINIFS(AR:AR,$E:$E,$E341)),
100*(AR341-MINIFS(AR:AR,$E:$E,$E341))/(MAXIFS(AR:AR,$E:$E,$E341)-MINIFS(AR:AR,$E:$E,$E341))))</f>
        <v/>
      </c>
      <c r="DH341" s="223" t="str">
        <f t="array" ref="DH341">IF(AS341="","",
IF(INDEX(Settings!$H:$H,MATCH(DH$1,Settings!$G:$G,0))=TRUE,
100-100*(AS341-MINIFS(AS:AS,$E:$E,$E341))/(MAXIFS(AS:AS,$E:$E,$E341)-MINIFS(AS:AS,$E:$E,$E341)),
100*(AS341-MINIFS(AS:AS,$E:$E,$E341))/(MAXIFS(AS:AS,$E:$E,$E341)-MINIFS(AS:AS,$E:$E,$E341))))</f>
        <v/>
      </c>
      <c r="DI341" s="223" t="str">
        <f t="array" ref="DI341">IF(AT341="","",
IF(INDEX(Settings!$H:$H,MATCH(DI$1,Settings!$G:$G,0))=TRUE,
100-100*(AT341-MINIFS(AT:AT,$E:$E,$E341))/(MAXIFS(AT:AT,$E:$E,$E341)-MINIFS(AT:AT,$E:$E,$E341)),
100*(AT341-MINIFS(AT:AT,$E:$E,$E341))/(MAXIFS(AT:AT,$E:$E,$E341)-MINIFS(AT:AT,$E:$E,$E341))))</f>
        <v/>
      </c>
      <c r="DJ341" s="223" t="str">
        <f t="array" ref="DJ341">IF(AU341="","",
IF(INDEX(Settings!$H:$H,MATCH(DJ$1,Settings!$G:$G,0))=TRUE,
100-100*(AU341-MINIFS(AU:AU,$E:$E,$E341))/(MAXIFS(AU:AU,$E:$E,$E341)-MINIFS(AU:AU,$E:$E,$E341)),
100*(AU341-MINIFS(AU:AU,$E:$E,$E341))/(MAXIFS(AU:AU,$E:$E,$E341)-MINIFS(AU:AU,$E:$E,$E341))))</f>
        <v/>
      </c>
      <c r="DK341" s="223" t="str">
        <f t="array" ref="DK341">IF(AV341="","",
IF(INDEX(Settings!$H:$H,MATCH(DK$1,Settings!$G:$G,0))=TRUE,
100-100*(AV341-MINIFS(AV:AV,$E:$E,$E341))/(MAXIFS(AV:AV,$E:$E,$E341)-MINIFS(AV:AV,$E:$E,$E341)),
100*(AV341-MINIFS(AV:AV,$E:$E,$E341))/(MAXIFS(AV:AV,$E:$E,$E341)-MINIFS(AV:AV,$E:$E,$E341))))</f>
        <v/>
      </c>
      <c r="DL341" s="223" t="str">
        <f t="array" ref="DL341">IF(AW341="","",
IF(INDEX(Settings!$H:$H,MATCH(DL$1,Settings!$G:$G,0))=TRUE,
100-100*(AW341-MINIFS(AW:AW,$E:$E,$E341))/(MAXIFS(AW:AW,$E:$E,$E341)-MINIFS(AW:AW,$E:$E,$E341)),
100*(AW341-MINIFS(AW:AW,$E:$E,$E341))/(MAXIFS(AW:AW,$E:$E,$E341)-MINIFS(AW:AW,$E:$E,$E341))))</f>
        <v/>
      </c>
      <c r="DM341" s="223" t="str">
        <f t="array" ref="DM341">IF(AX341="","",
IF(INDEX(Settings!$H:$H,MATCH(DM$1,Settings!$G:$G,0))=TRUE,
100-100*(AX341-MINIFS(AX:AX,$E:$E,$E341))/(MAXIFS(AX:AX,$E:$E,$E341)-MINIFS(AX:AX,$E:$E,$E341)),
100*(AX341-MINIFS(AX:AX,$E:$E,$E341))/(MAXIFS(AX:AX,$E:$E,$E341)-MINIFS(AX:AX,$E:$E,$E341))))</f>
        <v/>
      </c>
      <c r="DN341" s="223" t="str">
        <f t="array" ref="DN341">IF(AY341="","",
IF(INDEX(Settings!$H:$H,MATCH(DN$1,Settings!$G:$G,0))=TRUE,
100-100*(AY341-MINIFS(AY:AY,$E:$E,$E341))/(MAXIFS(AY:AY,$E:$E,$E341)-MINIFS(AY:AY,$E:$E,$E341)),
100*(AY341-MINIFS(AY:AY,$E:$E,$E341))/(MAXIFS(AY:AY,$E:$E,$E341)-MINIFS(AY:AY,$E:$E,$E341))))</f>
        <v/>
      </c>
      <c r="DO341" s="223" t="str">
        <f t="array" ref="DO341">IF(AZ341="","",
IF(INDEX(Settings!$H:$H,MATCH(DO$1,Settings!$G:$G,0))=TRUE,
100-100*(AZ341-MINIFS(AZ:AZ,$E:$E,$E341))/(MAXIFS(AZ:AZ,$E:$E,$E341)-MINIFS(AZ:AZ,$E:$E,$E341)),
100*(AZ341-MINIFS(AZ:AZ,$E:$E,$E341))/(MAXIFS(AZ:AZ,$E:$E,$E341)-MINIFS(AZ:AZ,$E:$E,$E341))))</f>
        <v/>
      </c>
      <c r="DP341" s="223" t="str">
        <f t="array" ref="DP341">IF(BA341="","",
IF(INDEX(Settings!$H:$H,MATCH(DP$1,Settings!$G:$G,0))=TRUE,
100-100*(BA341-MINIFS(BA:BA,$E:$E,$E341))/(MAXIFS(BA:BA,$E:$E,$E341)-MINIFS(BA:BA,$E:$E,$E341)),
100*(BA341-MINIFS(BA:BA,$E:$E,$E341))/(MAXIFS(BA:BA,$E:$E,$E341)-MINIFS(BA:BA,$E:$E,$E341))))</f>
        <v/>
      </c>
      <c r="DQ341" s="223" t="str">
        <f t="array" ref="DQ341">IF(BB341="","",
IF(INDEX(Settings!$H:$H,MATCH(DQ$1,Settings!$G:$G,0))=TRUE,
100-100*(BB341-MINIFS(BB:BB,$E:$E,$E341))/(MAXIFS(BB:BB,$E:$E,$E341)-MINIFS(BB:BB,$E:$E,$E341)),
100*(BB341-MINIFS(BB:BB,$E:$E,$E341))/(MAXIFS(BB:BB,$E:$E,$E341)-MINIFS(BB:BB,$E:$E,$E341))))</f>
        <v/>
      </c>
      <c r="DR341" s="223" t="str">
        <f t="array" ref="DR341">IF(BC341="","",
IF(INDEX(Settings!$H:$H,MATCH(DR$1,Settings!$G:$G,0))=TRUE,
100-100*(BC341-MINIFS(BC:BC,$E:$E,$E341))/(MAXIFS(BC:BC,$E:$E,$E341)-MINIFS(BC:BC,$E:$E,$E341)),
100*(BC341-MINIFS(BC:BC,$E:$E,$E341))/(MAXIFS(BC:BC,$E:$E,$E341)-MINIFS(BC:BC,$E:$E,$E341))))</f>
        <v/>
      </c>
      <c r="DS341" s="223" t="str">
        <f t="array" ref="DS341">IF(BD341="","",
IF(INDEX(Settings!$H:$H,MATCH(DS$1,Settings!$G:$G,0))=TRUE,
100-100*(BD341-MINIFS(BD:BD,$E:$E,$E341))/(MAXIFS(BD:BD,$E:$E,$E341)-MINIFS(BD:BD,$E:$E,$E341)),
100*(BD341-MINIFS(BD:BD,$E:$E,$E341))/(MAXIFS(BD:BD,$E:$E,$E341)-MINIFS(BD:BD,$E:$E,$E341))))</f>
        <v/>
      </c>
      <c r="DT341" s="223" t="str">
        <f t="array" ref="DT341">IF(BE341="","",
IF(INDEX(Settings!$H:$H,MATCH(DT$1,Settings!$G:$G,0))=TRUE,
100-100*(BE341-MINIFS(BE:BE,$E:$E,$E341))/(MAXIFS(BE:BE,$E:$E,$E341)-MINIFS(BE:BE,$E:$E,$E341)),
100*(BE341-MINIFS(BE:BE,$E:$E,$E341))/(MAXIFS(BE:BE,$E:$E,$E341)-MINIFS(BE:BE,$E:$E,$E341))))</f>
        <v/>
      </c>
      <c r="DU341" s="223" t="str">
        <f t="array" ref="DU341">IF(BF341="","",
IF(INDEX(Settings!$H:$H,MATCH(DU$1,Settings!$G:$G,0))=TRUE,
100-100*(BF341-MINIFS(BF:BF,$E:$E,$E341))/(MAXIFS(BF:BF,$E:$E,$E341)-MINIFS(BF:BF,$E:$E,$E341)),
100*(BF341-MINIFS(BF:BF,$E:$E,$E341))/(MAXIFS(BF:BF,$E:$E,$E341)-MINIFS(BF:BF,$E:$E,$E341))))</f>
        <v/>
      </c>
      <c r="DV341" s="223" t="str">
        <f t="array" ref="DV341">IF(BG341="","",
IF(INDEX(Settings!$H:$H,MATCH(DV$1,Settings!$G:$G,0))=TRUE,
100-100*(BG341-MINIFS(BG:BG,$E:$E,$E341))/(MAXIFS(BG:BG,$E:$E,$E341)-MINIFS(BG:BG,$E:$E,$E341)),
100*(BG341-MINIFS(BG:BG,$E:$E,$E341))/(MAXIFS(BG:BG,$E:$E,$E341)-MINIFS(BG:BG,$E:$E,$E341))))</f>
        <v/>
      </c>
      <c r="DW341" s="223" t="str">
        <f t="array" ref="DW341">IF(BH341="","",
IF(INDEX(Settings!$H:$H,MATCH(DW$1,Settings!$G:$G,0))=TRUE,
100-100*(BH341-MINIFS(BH:BH,$E:$E,$E341))/(MAXIFS(BH:BH,$E:$E,$E341)-MINIFS(BH:BH,$E:$E,$E341)),
100*(BH341-MINIFS(BH:BH,$E:$E,$E341))/(MAXIFS(BH:BH,$E:$E,$E341)-MINIFS(BH:BH,$E:$E,$E341))))</f>
        <v/>
      </c>
      <c r="DX341" s="223" t="str">
        <f t="array" ref="DX341">IF(BI341="","",
IF(INDEX(Settings!$H:$H,MATCH(DX$1,Settings!$G:$G,0))=TRUE,
100-100*(BI341-MINIFS(BI:BI,$E:$E,$E341))/(MAXIFS(BI:BI,$E:$E,$E341)-MINIFS(BI:BI,$E:$E,$E341)),
100*(BI341-MINIFS(BI:BI,$E:$E,$E341))/(MAXIFS(BI:BI,$E:$E,$E341)-MINIFS(BI:BI,$E:$E,$E341))))</f>
        <v/>
      </c>
      <c r="DY341" s="223" t="str">
        <f t="array" ref="DY341">IF(BJ341="","",
IF(INDEX(Settings!$H:$H,MATCH(DY$1,Settings!$G:$G,0))=TRUE,
100-100*(BJ341-MINIFS(BJ:BJ,$E:$E,$E341))/(MAXIFS(BJ:BJ,$E:$E,$E341)-MINIFS(BJ:BJ,$E:$E,$E341)),
100*(BJ341-MINIFS(BJ:BJ,$E:$E,$E341))/(MAXIFS(BJ:BJ,$E:$E,$E341)-MINIFS(BJ:BJ,$E:$E,$E341))))</f>
        <v/>
      </c>
      <c r="DZ341" s="225"/>
      <c r="EA341" s="225"/>
      <c r="EB341" s="225" t="str">
        <f t="shared" si="8"/>
        <v/>
      </c>
      <c r="EC341" s="225" t="str">
        <f t="shared" si="9"/>
        <v/>
      </c>
      <c r="ED341" s="225" t="str">
        <f t="shared" si="10"/>
        <v/>
      </c>
      <c r="EE341" s="225" t="str">
        <f t="shared" si="11"/>
        <v/>
      </c>
      <c r="EF341" s="225" t="str">
        <f t="shared" si="12"/>
        <v/>
      </c>
      <c r="EG341" s="225" t="str">
        <f t="shared" si="13"/>
        <v/>
      </c>
      <c r="EH341" s="225"/>
      <c r="EI341" s="225"/>
      <c r="EJ341" s="225"/>
      <c r="EK341" s="225"/>
      <c r="EL341" s="225"/>
      <c r="EM341" s="225"/>
    </row>
    <row r="342">
      <c r="A342" s="231"/>
      <c r="B342" s="231"/>
      <c r="C342" s="231"/>
      <c r="D342" s="231" t="str">
        <f t="array" ref="D342">IFERROR(INDEX(Profiles!$B:$B,MATCH($A342,Profiles!$A:$A,0)),"")</f>
        <v/>
      </c>
      <c r="E342" s="231"/>
      <c r="F342" s="231"/>
      <c r="G342" s="231"/>
      <c r="H342" s="231"/>
      <c r="I342" s="231" t="str">
        <f>IF(A342="","",IF(Settings!$N$3="DATE",F342&amp;": "&amp;TEXT(B342,"M/DD/YY"),F342&amp;": "&amp;H342))</f>
        <v/>
      </c>
      <c r="J342" s="231"/>
      <c r="K342" s="231"/>
      <c r="L342" s="231"/>
      <c r="M342" s="232" t="str">
        <f t="shared" si="14"/>
        <v/>
      </c>
      <c r="N342" s="231"/>
      <c r="O342" s="231"/>
      <c r="P342" s="231"/>
      <c r="Q342" s="231"/>
      <c r="R342" s="231"/>
      <c r="S342" s="230" t="str">
        <f>IFERROR(VLOOKUP(AF342, 'YOYO IR Scores'!A:C, 3, FALSE), "")
</f>
        <v/>
      </c>
      <c r="T342" s="231"/>
      <c r="U342" s="231"/>
      <c r="V342" s="231"/>
      <c r="W342" s="231"/>
      <c r="X342" s="233" t="str">
        <f t="shared" si="4"/>
        <v/>
      </c>
      <c r="Y342" s="234" t="str">
        <f t="shared" si="5"/>
        <v/>
      </c>
      <c r="Z342" s="234" t="str">
        <f t="shared" si="6"/>
        <v/>
      </c>
      <c r="AA342" s="233" t="str">
        <f t="shared" si="7"/>
        <v/>
      </c>
      <c r="AB342" s="232"/>
      <c r="AC342" s="232"/>
      <c r="AD342" s="232"/>
      <c r="AE342" s="232" t="str">
        <f>IFERROR(VLOOKUP(AF342, 'YOYO IR Scores'!A:C, 2, FALSE), "")</f>
        <v/>
      </c>
      <c r="AF342" s="232"/>
      <c r="AG342" s="232"/>
      <c r="AH342" s="232"/>
      <c r="AI342" s="232"/>
      <c r="AJ342" s="232"/>
      <c r="AK342" s="232"/>
      <c r="AL342" s="232"/>
      <c r="AM342" s="232"/>
      <c r="AN342" s="232"/>
      <c r="AO342" s="232"/>
      <c r="AP342" s="232"/>
      <c r="AQ342" s="232"/>
      <c r="AR342" s="232"/>
      <c r="AS342" s="232"/>
      <c r="AT342" s="232"/>
      <c r="AU342" s="232"/>
      <c r="AV342" s="232"/>
      <c r="AW342" s="232"/>
      <c r="AX342" s="232"/>
      <c r="AY342" s="232"/>
      <c r="AZ342" s="232"/>
      <c r="BA342" s="232"/>
      <c r="BB342" s="232"/>
      <c r="BC342" s="232"/>
      <c r="BD342" s="232"/>
      <c r="BE342" s="232"/>
      <c r="BF342" s="232"/>
      <c r="BG342" s="232"/>
      <c r="BH342" s="232"/>
      <c r="BI342" s="232"/>
      <c r="BJ342" s="232"/>
      <c r="BK342" s="232" t="str">
        <f t="array" ref="BK342">IF(J342="","",
IF(INDEX(Settings!$H:$H,MATCH(BY$1,Settings!$G:$G,0))=TRUE,
100-100*(J342-MIN(J:J))/(MAX(J:J)-MIN(J:J)),
100*(J342-MIN(J:J))/(MAX(J:J)-MIN(J:J))))</f>
        <v/>
      </c>
      <c r="BL342" s="232" t="str">
        <f t="array" ref="BL342">IF(J342="","",
IF(INDEX(Settings!$H:$H,MATCH(BY$1,Settings!$G:$G,0))=TRUE,
100-100*(J342-MINIFS(J:J,$E:$E,$E342))/(MAXIFS(J:J,$E:$E,$E342)-MINIFS(J:J,$E:$E,$E342)),
100*(J342-MINIFS(J:J,$E:$E,$E342))/(MAXIFS(J:J,$E:$E,$E342)-MINIFS(J:J,$E:$E,$E342))))</f>
        <v/>
      </c>
      <c r="BM342" s="232" t="str">
        <f t="array" ref="BM342">IF(J342="","",
IF(INDEX(Settings!$H:$H,MATCH(BY$1,Settings!$G:$G,0))=TRUE,
100-100*(J342-MINIFS(J:J,$E:$E,$E342,$I:$I,$I342))/(MAXIFS(J:J,$E:$E,$E342,$I:$I,$I342)-MINIFS(J:J,$E:$E,$E342,$I:$I,$I342)),
100*(J342-MINIFS(J:J,$E:$E,$E342,$I:$I,$I342))/(MAXIFS(J:J,$E:$E,$E342,$I:$I,$I342)-MINIFS(J:J,$E:$E,$E342,$I:$I,$I342))))</f>
        <v/>
      </c>
      <c r="BN342" s="231" t="str">
        <f t="array" ref="BN342">IF(J342="","",
IF(INDEX(Settings!$H:$H,MATCH(BY$1,Settings!$G:$G,0))=TRUE,
100-100*PERCENTRANK(J:J,J342),
100*PERCENTRANK(J:J,J342)))</f>
        <v/>
      </c>
      <c r="BO342" s="231" t="str">
        <f>IFERROR(__xludf.DUMMYFUNCTION("IF(J342="""","""",
IF(INDEX(Settings!$H:$H,MATCH(BY$1,Settings!$G:$G,0))=TRUE,
100-100*PERCENTRANK(FILTER(J:J,$E:$E=$E342),J342),
100*PERCENTRANK(FILTER(J:J,$E:$E=$E342),J342)))"),"")</f>
        <v/>
      </c>
      <c r="BP342" s="231" t="str">
        <f>IFERROR(__xludf.DUMMYFUNCTION("IF(J342="""","""",
IF(INDEX(Settings!$H:$H,MATCH(BY$1,Settings!$G:$G,0))=TRUE,
100-100*PERCENTRANK(FILTER(J:J,$E:$E=$E342,$I:$I=$I342),J342),
100*PERCENTRANK(FILTER(J:J,$E:$E=$E342,$I:$I=$I342),J342)))"),"")</f>
        <v/>
      </c>
      <c r="BQ342" s="233" t="str">
        <f t="array" ref="BQ342">IF(J342="","",
IF(INDEX(Settings!$H:$H,MATCH(BY$1,Settings!$G:$G,0))=TRUE,
-1*(J342-AVERAGE(J:J))/STDEV(J:J),
(J342-AVERAGE(J:J))/STDEV(J:J)))</f>
        <v/>
      </c>
      <c r="BR342" s="233" t="str">
        <f>IFERROR(__xludf.DUMMYFUNCTION("IF(J342="""","""",
IF(INDEX(Settings!$H:$H,MATCH(BY$1,Settings!$G:$G,0))=TRUE,
-1*(J342-AVERAGEIFS(J:J,$E:$E,$E342))/STDEV(FILTER(J:J,$E:$E=$E342)),
(J342-AVERAGEIFS(J:J,$E:$E,$E342))/STDEV(FILTER(J:J,$E:$E=$E342))))"),"")</f>
        <v/>
      </c>
      <c r="BS342" s="233"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1"/>
      <c r="BX342" s="231"/>
      <c r="BY342" s="232" t="str">
        <f t="array" ref="BY342">IF(J342="","",
IF(INDEX(Settings!$H:$H,MATCH(BY$1,Settings!$G:$G,0))=TRUE,
100-100*(J342-MINIFS(J:J,$E:$E,$E342))/(MAXIFS(J:J,$E:$E,$E342)-MINIFS(J:J,$E:$E,$E342)),
100*(J342-MINIFS(J:J,$E:$E,$E342))/(MAXIFS(J:J,$E:$E,$E342)-MINIFS(J:J,$E:$E,$E342))))</f>
        <v/>
      </c>
      <c r="BZ342" s="232" t="str">
        <f t="array" ref="BZ342">IF(K342="","",
IF(INDEX(Settings!$H:$H,MATCH(BZ$1,Settings!$G:$G,0))=TRUE,
100-100*(K342-MINIFS(K:K,$E:$E,$E342))/(MAXIFS(K:K,$E:$E,$E342)-MINIFS(K:K,$E:$E,$E342)),
100*(K342-MINIFS(K:K,$E:$E,$E342))/(MAXIFS(K:K,$E:$E,$E342)-MINIFS(K:K,$E:$E,$E342))))</f>
        <v/>
      </c>
      <c r="CA342" s="232" t="str">
        <f t="array" ref="CA342">IF(L342="","",
IF(INDEX(Settings!$H:$H,MATCH(CA$1,Settings!$G:$G,0))=TRUE,
100-100*(L342-MINIFS(L:L,$E:$E,$E342))/(MAXIFS(L:L,$E:$E,$E342)-MINIFS(L:L,$E:$E,$E342)),
100*(L342-MINIFS(L:L,$E:$E,$E342))/(MAXIFS(L:L,$E:$E,$E342)-MINIFS(L:L,$E:$E,$E342))))</f>
        <v/>
      </c>
      <c r="CB342" s="232" t="str">
        <f t="array" ref="CB342">IF(M342="","",
IF(INDEX(Settings!$H:$H,MATCH(CB$1,Settings!$G:$G,0))=TRUE,
100-100*(M342-MINIFS(M:M,$E:$E,$E342))/(MAXIFS(M:M,$E:$E,$E342)-MINIFS(M:M,$E:$E,$E342)),
100*(M342-MINIFS(M:M,$E:$E,$E342))/(MAXIFS(M:M,$E:$E,$E342)-MINIFS(M:M,$E:$E,$E342))))</f>
        <v/>
      </c>
      <c r="CC342" s="232" t="str">
        <f t="array" ref="CC342">IF(N342="","",
IF(INDEX(Settings!$H:$H,MATCH(CC$1,Settings!$G:$G,0))=TRUE,
100-100*(N342-MINIFS(N:N,$E:$E,$E342))/(MAXIFS(N:N,$E:$E,$E342)-MINIFS(N:N,$E:$E,$E342)),
100*(N342-MINIFS(N:N,$E:$E,$E342))/(MAXIFS(N:N,$E:$E,$E342)-MINIFS(N:N,$E:$E,$E342))))</f>
        <v/>
      </c>
      <c r="CD342" s="232" t="str">
        <f t="array" ref="CD342">IF(O342="","",
IF(INDEX(Settings!$H:$H,MATCH(CD$1,Settings!$G:$G,0))=TRUE,
100-100*(O342-MINIFS(O:O,$E:$E,$E342))/(MAXIFS(O:O,$E:$E,$E342)-MINIFS(O:O,$E:$E,$E342)),
100*(O342-MINIFS(O:O,$E:$E,$E342))/(MAXIFS(O:O,$E:$E,$E342)-MINIFS(O:O,$E:$E,$E342))))</f>
        <v/>
      </c>
      <c r="CE342" s="232" t="str">
        <f t="array" ref="CE342">IF(P342="","",
IF(INDEX(Settings!$H:$H,MATCH(CE$1,Settings!$G:$G,0))=TRUE,
100-100*(P342-MINIFS(P:P,$E:$E,$E342))/(MAXIFS(P:P,$E:$E,$E342)-MINIFS(P:P,$E:$E,$E342)),
100*(P342-MINIFS(P:P,$E:$E,$E342))/(MAXIFS(P:P,$E:$E,$E342)-MINIFS(P:P,$E:$E,$E342))))</f>
        <v/>
      </c>
      <c r="CF342" s="232" t="str">
        <f t="array" ref="CF342">IF(Q342="","",
IF(INDEX(Settings!$H:$H,MATCH(CF$1,Settings!$G:$G,0))=TRUE,
100-100*(Q342-MINIFS(Q:Q,$E:$E,$E342))/(MAXIFS(Q:Q,$E:$E,$E342)-MINIFS(Q:Q,$E:$E,$E342)),
100*(Q342-MINIFS(Q:Q,$E:$E,$E342))/(MAXIFS(Q:Q,$E:$E,$E342)-MINIFS(Q:Q,$E:$E,$E342))))</f>
        <v/>
      </c>
      <c r="CG342" s="232" t="str">
        <f t="array" ref="CG342">IF(R342="","",
IF(INDEX(Settings!$H:$H,MATCH(CG$1,Settings!$G:$G,0))=TRUE,
100-100*(R342-MINIFS(R:R,$E:$E,$E342))/(MAXIFS(R:R,$E:$E,$E342)-MINIFS(R:R,$E:$E,$E342)),
100*(R342-MINIFS(R:R,$E:$E,$E342))/(MAXIFS(R:R,$E:$E,$E342)-MINIFS(R:R,$E:$E,$E342))))</f>
        <v/>
      </c>
      <c r="CH342" s="232" t="str">
        <f t="array" ref="CH342">IF(S342="","",
IF(INDEX(Settings!$H:$H,MATCH(CH$1,Settings!$G:$G,0))=TRUE,
100-100*(S342-MINIFS(S:S,$E:$E,$E342))/(MAXIFS(S:S,$E:$E,$E342)-MINIFS(S:S,$E:$E,$E342)),
100*(S342-MINIFS(S:S,$E:$E,$E342))/(MAXIFS(S:S,$E:$E,$E342)-MINIFS(S:S,$E:$E,$E342))))</f>
        <v/>
      </c>
      <c r="CI342" s="232" t="str">
        <f t="array" ref="CI342">IF(T342="","",
IF(INDEX(Settings!$H:$H,MATCH(CI$1,Settings!$G:$G,0))=TRUE,
100-100*(T342-MINIFS(T:T,$E:$E,$E342))/(MAXIFS(T:T,$E:$E,$E342)-MINIFS(T:T,$E:$E,$E342)),
100*(T342-MINIFS(T:T,$E:$E,$E342))/(MAXIFS(T:T,$E:$E,$E342)-MINIFS(T:T,$E:$E,$E342))))</f>
        <v/>
      </c>
      <c r="CJ342" s="232" t="str">
        <f t="array" ref="CJ342">IF(U342="","",
IF(INDEX(Settings!$H:$H,MATCH(CJ$1,Settings!$G:$G,0))=TRUE,
100-100*(U342-MINIFS(U:U,$E:$E,$E342))/(MAXIFS(U:U,$E:$E,$E342)-MINIFS(U:U,$E:$E,$E342)),
100*(U342-MINIFS(U:U,$E:$E,$E342))/(MAXIFS(U:U,$E:$E,$E342)-MINIFS(U:U,$E:$E,$E342))))</f>
        <v/>
      </c>
      <c r="CK342" s="232" t="str">
        <f t="array" ref="CK342">IF(V342="","",
IF(INDEX(Settings!$H:$H,MATCH(CK$1,Settings!$G:$G,0))=TRUE,
100-100*(V342-MINIFS(V:V,$E:$E,$E342))/(MAXIFS(V:V,$E:$E,$E342)-MINIFS(V:V,$E:$E,$E342)),
100*(V342-MINIFS(V:V,$E:$E,$E342))/(MAXIFS(V:V,$E:$E,$E342)-MINIFS(V:V,$E:$E,$E342))))</f>
        <v/>
      </c>
      <c r="CL342" s="232" t="str">
        <f t="array" ref="CL342">IF(W342="","",
IF(INDEX(Settings!$H:$H,MATCH(CL$1,Settings!$G:$G,0))=TRUE,
100-100*(W342-MINIFS(W:W,$E:$E,$E342))/(MAXIFS(W:W,$E:$E,$E342)-MINIFS(W:W,$E:$E,$E342)),
100*(W342-MINIFS(W:W,$E:$E,$E342))/(MAXIFS(W:W,$E:$E,$E342)-MINIFS(W:W,$E:$E,$E342))))</f>
        <v/>
      </c>
      <c r="CM342" s="232" t="str">
        <f t="array" ref="CM342">IF(X342="","",
IF(INDEX(Settings!$H:$H,MATCH(CM$1,Settings!$G:$G,0))=TRUE,
100-100*(X342-MINIFS(X:X,$E:$E,$E342))/(MAXIFS(X:X,$E:$E,$E342)-MINIFS(X:X,$E:$E,$E342)),
100*(X342-MINIFS(X:X,$E:$E,$E342))/(MAXIFS(X:X,$E:$E,$E342)-MINIFS(X:X,$E:$E,$E342))))</f>
        <v/>
      </c>
      <c r="CN342" s="232" t="str">
        <f t="array" ref="CN342">IF(Y342="","",
IF(INDEX(Settings!$H:$H,MATCH(CN$1,Settings!$G:$G,0))=TRUE,
100-100*(Y342-MINIFS(Y:Y,$E:$E,$E342))/(MAXIFS(Y:Y,$E:$E,$E342)-MINIFS(Y:Y,$E:$E,$E342)),
100*(Y342-MINIFS(Y:Y,$E:$E,$E342))/(MAXIFS(Y:Y,$E:$E,$E342)-MINIFS(Y:Y,$E:$E,$E342))))</f>
        <v/>
      </c>
      <c r="CO342" s="232" t="str">
        <f t="array" ref="CO342">IF(Z342="","",
IF(INDEX(Settings!$H:$H,MATCH(CO$1,Settings!$G:$G,0))=TRUE,
100-100*(Z342-MINIFS(Z:Z,$E:$E,$E342))/(MAXIFS(Z:Z,$E:$E,$E342)-MINIFS(Z:Z,$E:$E,$E342)),
100*(Z342-MINIFS(Z:Z,$E:$E,$E342))/(MAXIFS(Z:Z,$E:$E,$E342)-MINIFS(Z:Z,$E:$E,$E342))))</f>
        <v/>
      </c>
      <c r="CP342" s="232" t="str">
        <f t="array" ref="CP342">IF(AA342="","",
IF(INDEX(Settings!$H:$H,MATCH(CP$1,Settings!$G:$G,0))=TRUE,
100-100*(AA342-MINIFS(AA:AA,$E:$E,$E342))/(MAXIFS(AA:AA,$E:$E,$E342)-MINIFS(AA:AA,$E:$E,$E342)),
100*(AA342-MINIFS(AA:AA,$E:$E,$E342))/(MAXIFS(AA:AA,$E:$E,$E342)-MINIFS(AA:AA,$E:$E,$E342))))</f>
        <v/>
      </c>
      <c r="CQ342" s="232" t="str">
        <f t="array" ref="CQ342">IF(AB342="","",
IF(INDEX(Settings!$H:$H,MATCH(CQ$1,Settings!$G:$G,0))=TRUE,
100-100*(AB342-MINIFS(AB:AB,$E:$E,$E342))/(MAXIFS(AB:AB,$E:$E,$E342)-MINIFS(AB:AB,$E:$E,$E342)),
100*(AB342-MINIFS(AB:AB,$E:$E,$E342))/(MAXIFS(AB:AB,$E:$E,$E342)-MINIFS(AB:AB,$E:$E,$E342))))</f>
        <v/>
      </c>
      <c r="CR342" s="232" t="str">
        <f t="array" ref="CR342">IF(AC342="","",
IF(INDEX(Settings!$H:$H,MATCH(CR$1,Settings!$G:$G,0))=TRUE,
100-100*(AC342-MINIFS(AC:AC,$E:$E,$E342))/(MAXIFS(AC:AC,$E:$E,$E342)-MINIFS(AC:AC,$E:$E,$E342)),
100*(AC342-MINIFS(AC:AC,$E:$E,$E342))/(MAXIFS(AC:AC,$E:$E,$E342)-MINIFS(AC:AC,$E:$E,$E342))))</f>
        <v/>
      </c>
      <c r="CS342" s="232" t="str">
        <f t="array" ref="CS342">IF(AD342="","",
IF(INDEX(Settings!$H:$H,MATCH(CS$1,Settings!$G:$G,0))=TRUE,
100-100*(AD342-MINIFS(AD:AD,$E:$E,$E342))/(MAXIFS(AD:AD,$E:$E,$E342)-MINIFS(AD:AD,$E:$E,$E342)),
100*(AD342-MINIFS(AD:AD,$E:$E,$E342))/(MAXIFS(AD:AD,$E:$E,$E342)-MINIFS(AD:AD,$E:$E,$E342))))</f>
        <v/>
      </c>
      <c r="CT342" s="232" t="str">
        <f t="array" ref="CT342">IF(AE342="","",
IF(INDEX(Settings!$H:$H,MATCH(CT$1,Settings!$G:$G,0))=TRUE,
100-100*(AE342-MINIFS(AE:AE,$E:$E,$E342))/(MAXIFS(AE:AE,$E:$E,$E342)-MINIFS(AE:AE,$E:$E,$E342)),
100*(AE342-MINIFS(AE:AE,$E:$E,$E342))/(MAXIFS(AE:AE,$E:$E,$E342)-MINIFS(AE:AE,$E:$E,$E342))))</f>
        <v/>
      </c>
      <c r="CU342" s="232" t="str">
        <f t="array" ref="CU342">IF(AF342="","",
IF(INDEX(Settings!$H:$H,MATCH(CU$1,Settings!$G:$G,0))=TRUE,
100-100*(AF342-MINIFS(AF:AF,$E:$E,$E342))/(MAXIFS(AF:AF,$E:$E,$E342)-MINIFS(AF:AF,$E:$E,$E342)),
100*(AF342-MINIFS(AF:AF,$E:$E,$E342))/(MAXIFS(AF:AF,$E:$E,$E342)-MINIFS(AF:AF,$E:$E,$E342))))</f>
        <v/>
      </c>
      <c r="CV342" s="232" t="str">
        <f t="array" ref="CV342">IF(AG342="","",
IF(INDEX(Settings!$H:$H,MATCH(CV$1,Settings!$G:$G,0))=TRUE,
100-100*(AG342-MINIFS(AG:AG,$E:$E,$E342))/(MAXIFS(AG:AG,$E:$E,$E342)-MINIFS(AG:AG,$E:$E,$E342)),
100*(AG342-MINIFS(AG:AG,$E:$E,$E342))/(MAXIFS(AG:AG,$E:$E,$E342)-MINIFS(AG:AG,$E:$E,$E342))))</f>
        <v/>
      </c>
      <c r="CW342" s="232" t="str">
        <f t="array" ref="CW342">IF(AH342="","",
IF(INDEX(Settings!$H:$H,MATCH(CW$1,Settings!$G:$G,0))=TRUE,
100-100*(AH342-MINIFS(AH:AH,$E:$E,$E342))/(MAXIFS(AH:AH,$E:$E,$E342)-MINIFS(AH:AH,$E:$E,$E342)),
100*(AH342-MINIFS(AH:AH,$E:$E,$E342))/(MAXIFS(AH:AH,$E:$E,$E342)-MINIFS(AH:AH,$E:$E,$E342))))</f>
        <v/>
      </c>
      <c r="CX342" s="232" t="str">
        <f t="array" ref="CX342">IF(AI342="","",
IF(INDEX(Settings!$H:$H,MATCH(CX$1,Settings!$G:$G,0))=TRUE,
100-100*(AI342-MINIFS(AI:AI,$E:$E,$E342))/(MAXIFS(AI:AI,$E:$E,$E342)-MINIFS(AI:AI,$E:$E,$E342)),
100*(AI342-MINIFS(AI:AI,$E:$E,$E342))/(MAXIFS(AI:AI,$E:$E,$E342)-MINIFS(AI:AI,$E:$E,$E342))))</f>
        <v/>
      </c>
      <c r="CY342" s="232" t="str">
        <f t="array" ref="CY342">IF(AJ342="","",
IF(INDEX(Settings!$H:$H,MATCH(CY$1,Settings!$G:$G,0))=TRUE,
100-100*(AJ342-MINIFS(AJ:AJ,$E:$E,$E342))/(MAXIFS(AJ:AJ,$E:$E,$E342)-MINIFS(AJ:AJ,$E:$E,$E342)),
100*(AJ342-MINIFS(AJ:AJ,$E:$E,$E342))/(MAXIFS(AJ:AJ,$E:$E,$E342)-MINIFS(AJ:AJ,$E:$E,$E342))))</f>
        <v/>
      </c>
      <c r="CZ342" s="232" t="str">
        <f t="array" ref="CZ342">IF(AK342="","",
IF(INDEX(Settings!$H:$H,MATCH(CZ$1,Settings!$G:$G,0))=TRUE,
100-100*(AK342-MINIFS(AK:AK,$E:$E,$E342))/(MAXIFS(AK:AK,$E:$E,$E342)-MINIFS(AK:AK,$E:$E,$E342)),
100*(AK342-MINIFS(AK:AK,$E:$E,$E342))/(MAXIFS(AK:AK,$E:$E,$E342)-MINIFS(AK:AK,$E:$E,$E342))))</f>
        <v/>
      </c>
      <c r="DA342" s="232" t="str">
        <f t="array" ref="DA342">IF(AL342="","",
IF(INDEX(Settings!$H:$H,MATCH(DA$1,Settings!$G:$G,0))=TRUE,
100-100*(AL342-MINIFS(AL:AL,$E:$E,$E342))/(MAXIFS(AL:AL,$E:$E,$E342)-MINIFS(AL:AL,$E:$E,$E342)),
100*(AL342-MINIFS(AL:AL,$E:$E,$E342))/(MAXIFS(AL:AL,$E:$E,$E342)-MINIFS(AL:AL,$E:$E,$E342))))</f>
        <v/>
      </c>
      <c r="DB342" s="232" t="str">
        <f t="array" ref="DB342">IF(AM342="","",
IF(INDEX(Settings!$H:$H,MATCH(DB$1,Settings!$G:$G,0))=TRUE,
100-100*(AM342-MINIFS(AM:AM,$E:$E,$E342))/(MAXIFS(AM:AM,$E:$E,$E342)-MINIFS(AM:AM,$E:$E,$E342)),
100*(AM342-MINIFS(AM:AM,$E:$E,$E342))/(MAXIFS(AM:AM,$E:$E,$E342)-MINIFS(AM:AM,$E:$E,$E342))))</f>
        <v/>
      </c>
      <c r="DC342" s="232" t="str">
        <f t="array" ref="DC342">IF(AN342="","",
IF(INDEX(Settings!$H:$H,MATCH(DC$1,Settings!$G:$G,0))=TRUE,
100-100*(AN342-MINIFS(AN:AN,$E:$E,$E342))/(MAXIFS(AN:AN,$E:$E,$E342)-MINIFS(AN:AN,$E:$E,$E342)),
100*(AN342-MINIFS(AN:AN,$E:$E,$E342))/(MAXIFS(AN:AN,$E:$E,$E342)-MINIFS(AN:AN,$E:$E,$E342))))</f>
        <v/>
      </c>
      <c r="DD342" s="232" t="str">
        <f t="array" ref="DD342">IF(AO342="","",
IF(INDEX(Settings!$H:$H,MATCH(DD$1,Settings!$G:$G,0))=TRUE,
100-100*(AO342-MINIFS(AO:AO,$E:$E,$E342))/(MAXIFS(AO:AO,$E:$E,$E342)-MINIFS(AO:AO,$E:$E,$E342)),
100*(AO342-MINIFS(AO:AO,$E:$E,$E342))/(MAXIFS(AO:AO,$E:$E,$E342)-MINIFS(AO:AO,$E:$E,$E342))))</f>
        <v/>
      </c>
      <c r="DE342" s="232" t="str">
        <f t="array" ref="DE342">IF(AP342="","",
IF(INDEX(Settings!$H:$H,MATCH(DE$1,Settings!$G:$G,0))=TRUE,
100-100*(AP342-MINIFS(AP:AP,$E:$E,$E342))/(MAXIFS(AP:AP,$E:$E,$E342)-MINIFS(AP:AP,$E:$E,$E342)),
100*(AP342-MINIFS(AP:AP,$E:$E,$E342))/(MAXIFS(AP:AP,$E:$E,$E342)-MINIFS(AP:AP,$E:$E,$E342))))</f>
        <v/>
      </c>
      <c r="DF342" s="232" t="str">
        <f t="array" ref="DF342">IF(AQ342="","",
IF(INDEX(Settings!$H:$H,MATCH(DF$1,Settings!$G:$G,0))=TRUE,
100-100*(AQ342-MINIFS(AQ:AQ,$E:$E,$E342))/(MAXIFS(AQ:AQ,$E:$E,$E342)-MINIFS(AQ:AQ,$E:$E,$E342)),
100*(AQ342-MINIFS(AQ:AQ,$E:$E,$E342))/(MAXIFS(AQ:AQ,$E:$E,$E342)-MINIFS(AQ:AQ,$E:$E,$E342))))</f>
        <v/>
      </c>
      <c r="DG342" s="232" t="str">
        <f t="array" ref="DG342">IF(AR342="","",
IF(INDEX(Settings!$H:$H,MATCH(DG$1,Settings!$G:$G,0))=TRUE,
100-100*(AR342-MINIFS(AR:AR,$E:$E,$E342))/(MAXIFS(AR:AR,$E:$E,$E342)-MINIFS(AR:AR,$E:$E,$E342)),
100*(AR342-MINIFS(AR:AR,$E:$E,$E342))/(MAXIFS(AR:AR,$E:$E,$E342)-MINIFS(AR:AR,$E:$E,$E342))))</f>
        <v/>
      </c>
      <c r="DH342" s="232" t="str">
        <f t="array" ref="DH342">IF(AS342="","",
IF(INDEX(Settings!$H:$H,MATCH(DH$1,Settings!$G:$G,0))=TRUE,
100-100*(AS342-MINIFS(AS:AS,$E:$E,$E342))/(MAXIFS(AS:AS,$E:$E,$E342)-MINIFS(AS:AS,$E:$E,$E342)),
100*(AS342-MINIFS(AS:AS,$E:$E,$E342))/(MAXIFS(AS:AS,$E:$E,$E342)-MINIFS(AS:AS,$E:$E,$E342))))</f>
        <v/>
      </c>
      <c r="DI342" s="232" t="str">
        <f t="array" ref="DI342">IF(AT342="","",
IF(INDEX(Settings!$H:$H,MATCH(DI$1,Settings!$G:$G,0))=TRUE,
100-100*(AT342-MINIFS(AT:AT,$E:$E,$E342))/(MAXIFS(AT:AT,$E:$E,$E342)-MINIFS(AT:AT,$E:$E,$E342)),
100*(AT342-MINIFS(AT:AT,$E:$E,$E342))/(MAXIFS(AT:AT,$E:$E,$E342)-MINIFS(AT:AT,$E:$E,$E342))))</f>
        <v/>
      </c>
      <c r="DJ342" s="232" t="str">
        <f t="array" ref="DJ342">IF(AU342="","",
IF(INDEX(Settings!$H:$H,MATCH(DJ$1,Settings!$G:$G,0))=TRUE,
100-100*(AU342-MINIFS(AU:AU,$E:$E,$E342))/(MAXIFS(AU:AU,$E:$E,$E342)-MINIFS(AU:AU,$E:$E,$E342)),
100*(AU342-MINIFS(AU:AU,$E:$E,$E342))/(MAXIFS(AU:AU,$E:$E,$E342)-MINIFS(AU:AU,$E:$E,$E342))))</f>
        <v/>
      </c>
      <c r="DK342" s="232" t="str">
        <f t="array" ref="DK342">IF(AV342="","",
IF(INDEX(Settings!$H:$H,MATCH(DK$1,Settings!$G:$G,0))=TRUE,
100-100*(AV342-MINIFS(AV:AV,$E:$E,$E342))/(MAXIFS(AV:AV,$E:$E,$E342)-MINIFS(AV:AV,$E:$E,$E342)),
100*(AV342-MINIFS(AV:AV,$E:$E,$E342))/(MAXIFS(AV:AV,$E:$E,$E342)-MINIFS(AV:AV,$E:$E,$E342))))</f>
        <v/>
      </c>
      <c r="DL342" s="232" t="str">
        <f t="array" ref="DL342">IF(AW342="","",
IF(INDEX(Settings!$H:$H,MATCH(DL$1,Settings!$G:$G,0))=TRUE,
100-100*(AW342-MINIFS(AW:AW,$E:$E,$E342))/(MAXIFS(AW:AW,$E:$E,$E342)-MINIFS(AW:AW,$E:$E,$E342)),
100*(AW342-MINIFS(AW:AW,$E:$E,$E342))/(MAXIFS(AW:AW,$E:$E,$E342)-MINIFS(AW:AW,$E:$E,$E342))))</f>
        <v/>
      </c>
      <c r="DM342" s="232" t="str">
        <f t="array" ref="DM342">IF(AX342="","",
IF(INDEX(Settings!$H:$H,MATCH(DM$1,Settings!$G:$G,0))=TRUE,
100-100*(AX342-MINIFS(AX:AX,$E:$E,$E342))/(MAXIFS(AX:AX,$E:$E,$E342)-MINIFS(AX:AX,$E:$E,$E342)),
100*(AX342-MINIFS(AX:AX,$E:$E,$E342))/(MAXIFS(AX:AX,$E:$E,$E342)-MINIFS(AX:AX,$E:$E,$E342))))</f>
        <v/>
      </c>
      <c r="DN342" s="232" t="str">
        <f t="array" ref="DN342">IF(AY342="","",
IF(INDEX(Settings!$H:$H,MATCH(DN$1,Settings!$G:$G,0))=TRUE,
100-100*(AY342-MINIFS(AY:AY,$E:$E,$E342))/(MAXIFS(AY:AY,$E:$E,$E342)-MINIFS(AY:AY,$E:$E,$E342)),
100*(AY342-MINIFS(AY:AY,$E:$E,$E342))/(MAXIFS(AY:AY,$E:$E,$E342)-MINIFS(AY:AY,$E:$E,$E342))))</f>
        <v/>
      </c>
      <c r="DO342" s="232" t="str">
        <f t="array" ref="DO342">IF(AZ342="","",
IF(INDEX(Settings!$H:$H,MATCH(DO$1,Settings!$G:$G,0))=TRUE,
100-100*(AZ342-MINIFS(AZ:AZ,$E:$E,$E342))/(MAXIFS(AZ:AZ,$E:$E,$E342)-MINIFS(AZ:AZ,$E:$E,$E342)),
100*(AZ342-MINIFS(AZ:AZ,$E:$E,$E342))/(MAXIFS(AZ:AZ,$E:$E,$E342)-MINIFS(AZ:AZ,$E:$E,$E342))))</f>
        <v/>
      </c>
      <c r="DP342" s="232" t="str">
        <f t="array" ref="DP342">IF(BA342="","",
IF(INDEX(Settings!$H:$H,MATCH(DP$1,Settings!$G:$G,0))=TRUE,
100-100*(BA342-MINIFS(BA:BA,$E:$E,$E342))/(MAXIFS(BA:BA,$E:$E,$E342)-MINIFS(BA:BA,$E:$E,$E342)),
100*(BA342-MINIFS(BA:BA,$E:$E,$E342))/(MAXIFS(BA:BA,$E:$E,$E342)-MINIFS(BA:BA,$E:$E,$E342))))</f>
        <v/>
      </c>
      <c r="DQ342" s="232" t="str">
        <f t="array" ref="DQ342">IF(BB342="","",
IF(INDEX(Settings!$H:$H,MATCH(DQ$1,Settings!$G:$G,0))=TRUE,
100-100*(BB342-MINIFS(BB:BB,$E:$E,$E342))/(MAXIFS(BB:BB,$E:$E,$E342)-MINIFS(BB:BB,$E:$E,$E342)),
100*(BB342-MINIFS(BB:BB,$E:$E,$E342))/(MAXIFS(BB:BB,$E:$E,$E342)-MINIFS(BB:BB,$E:$E,$E342))))</f>
        <v/>
      </c>
      <c r="DR342" s="232" t="str">
        <f t="array" ref="DR342">IF(BC342="","",
IF(INDEX(Settings!$H:$H,MATCH(DR$1,Settings!$G:$G,0))=TRUE,
100-100*(BC342-MINIFS(BC:BC,$E:$E,$E342))/(MAXIFS(BC:BC,$E:$E,$E342)-MINIFS(BC:BC,$E:$E,$E342)),
100*(BC342-MINIFS(BC:BC,$E:$E,$E342))/(MAXIFS(BC:BC,$E:$E,$E342)-MINIFS(BC:BC,$E:$E,$E342))))</f>
        <v/>
      </c>
      <c r="DS342" s="232" t="str">
        <f t="array" ref="DS342">IF(BD342="","",
IF(INDEX(Settings!$H:$H,MATCH(DS$1,Settings!$G:$G,0))=TRUE,
100-100*(BD342-MINIFS(BD:BD,$E:$E,$E342))/(MAXIFS(BD:BD,$E:$E,$E342)-MINIFS(BD:BD,$E:$E,$E342)),
100*(BD342-MINIFS(BD:BD,$E:$E,$E342))/(MAXIFS(BD:BD,$E:$E,$E342)-MINIFS(BD:BD,$E:$E,$E342))))</f>
        <v/>
      </c>
      <c r="DT342" s="232" t="str">
        <f t="array" ref="DT342">IF(BE342="","",
IF(INDEX(Settings!$H:$H,MATCH(DT$1,Settings!$G:$G,0))=TRUE,
100-100*(BE342-MINIFS(BE:BE,$E:$E,$E342))/(MAXIFS(BE:BE,$E:$E,$E342)-MINIFS(BE:BE,$E:$E,$E342)),
100*(BE342-MINIFS(BE:BE,$E:$E,$E342))/(MAXIFS(BE:BE,$E:$E,$E342)-MINIFS(BE:BE,$E:$E,$E342))))</f>
        <v/>
      </c>
      <c r="DU342" s="232" t="str">
        <f t="array" ref="DU342">IF(BF342="","",
IF(INDEX(Settings!$H:$H,MATCH(DU$1,Settings!$G:$G,0))=TRUE,
100-100*(BF342-MINIFS(BF:BF,$E:$E,$E342))/(MAXIFS(BF:BF,$E:$E,$E342)-MINIFS(BF:BF,$E:$E,$E342)),
100*(BF342-MINIFS(BF:BF,$E:$E,$E342))/(MAXIFS(BF:BF,$E:$E,$E342)-MINIFS(BF:BF,$E:$E,$E342))))</f>
        <v/>
      </c>
      <c r="DV342" s="232" t="str">
        <f t="array" ref="DV342">IF(BG342="","",
IF(INDEX(Settings!$H:$H,MATCH(DV$1,Settings!$G:$G,0))=TRUE,
100-100*(BG342-MINIFS(BG:BG,$E:$E,$E342))/(MAXIFS(BG:BG,$E:$E,$E342)-MINIFS(BG:BG,$E:$E,$E342)),
100*(BG342-MINIFS(BG:BG,$E:$E,$E342))/(MAXIFS(BG:BG,$E:$E,$E342)-MINIFS(BG:BG,$E:$E,$E342))))</f>
        <v/>
      </c>
      <c r="DW342" s="232" t="str">
        <f t="array" ref="DW342">IF(BH342="","",
IF(INDEX(Settings!$H:$H,MATCH(DW$1,Settings!$G:$G,0))=TRUE,
100-100*(BH342-MINIFS(BH:BH,$E:$E,$E342))/(MAXIFS(BH:BH,$E:$E,$E342)-MINIFS(BH:BH,$E:$E,$E342)),
100*(BH342-MINIFS(BH:BH,$E:$E,$E342))/(MAXIFS(BH:BH,$E:$E,$E342)-MINIFS(BH:BH,$E:$E,$E342))))</f>
        <v/>
      </c>
      <c r="DX342" s="232" t="str">
        <f t="array" ref="DX342">IF(BI342="","",
IF(INDEX(Settings!$H:$H,MATCH(DX$1,Settings!$G:$G,0))=TRUE,
100-100*(BI342-MINIFS(BI:BI,$E:$E,$E342))/(MAXIFS(BI:BI,$E:$E,$E342)-MINIFS(BI:BI,$E:$E,$E342)),
100*(BI342-MINIFS(BI:BI,$E:$E,$E342))/(MAXIFS(BI:BI,$E:$E,$E342)-MINIFS(BI:BI,$E:$E,$E342))))</f>
        <v/>
      </c>
      <c r="DY342" s="232" t="str">
        <f t="array" ref="DY342">IF(BJ342="","",
IF(INDEX(Settings!$H:$H,MATCH(DY$1,Settings!$G:$G,0))=TRUE,
100-100*(BJ342-MINIFS(BJ:BJ,$E:$E,$E342))/(MAXIFS(BJ:BJ,$E:$E,$E342)-MINIFS(BJ:BJ,$E:$E,$E342)),
100*(BJ342-MINIFS(BJ:BJ,$E:$E,$E342))/(MAXIFS(BJ:BJ,$E:$E,$E342)-MINIFS(BJ:BJ,$E:$E,$E342))))</f>
        <v/>
      </c>
      <c r="DZ342" s="234"/>
      <c r="EA342" s="234"/>
      <c r="EB342" s="234" t="str">
        <f t="shared" si="8"/>
        <v/>
      </c>
      <c r="EC342" s="234" t="str">
        <f t="shared" si="9"/>
        <v/>
      </c>
      <c r="ED342" s="234" t="str">
        <f t="shared" si="10"/>
        <v/>
      </c>
      <c r="EE342" s="234" t="str">
        <f t="shared" si="11"/>
        <v/>
      </c>
      <c r="EF342" s="234" t="str">
        <f t="shared" si="12"/>
        <v/>
      </c>
      <c r="EG342" s="234" t="str">
        <f t="shared" si="13"/>
        <v/>
      </c>
      <c r="EH342" s="234"/>
      <c r="EI342" s="234"/>
      <c r="EJ342" s="234"/>
      <c r="EK342" s="234"/>
      <c r="EL342" s="234"/>
      <c r="EM342" s="234"/>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3" t="str">
        <f t="shared" si="14"/>
        <v/>
      </c>
      <c r="N343" s="49"/>
      <c r="O343" s="49"/>
      <c r="P343" s="49"/>
      <c r="Q343" s="49"/>
      <c r="R343" s="49"/>
      <c r="S343" s="222" t="str">
        <f>IFERROR(VLOOKUP(AF343, 'YOYO IR Scores'!A:C, 3, FALSE), "")
</f>
        <v/>
      </c>
      <c r="T343" s="49"/>
      <c r="U343" s="49"/>
      <c r="V343" s="49"/>
      <c r="W343" s="49"/>
      <c r="X343" s="224" t="str">
        <f t="shared" si="4"/>
        <v/>
      </c>
      <c r="Y343" s="225" t="str">
        <f t="shared" si="5"/>
        <v/>
      </c>
      <c r="Z343" s="225" t="str">
        <f t="shared" si="6"/>
        <v/>
      </c>
      <c r="AA343" s="224" t="str">
        <f t="shared" si="7"/>
        <v/>
      </c>
      <c r="AB343" s="223"/>
      <c r="AC343" s="223"/>
      <c r="AD343" s="223"/>
      <c r="AE343" s="223" t="str">
        <f>IFERROR(VLOOKUP(AF343, 'YOYO IR Scores'!A:C, 2, FALSE), "")</f>
        <v/>
      </c>
      <c r="AF343" s="223"/>
      <c r="AG343" s="223"/>
      <c r="AH343" s="223"/>
      <c r="AI343" s="223"/>
      <c r="AJ343" s="223"/>
      <c r="AK343" s="223"/>
      <c r="AL343" s="223"/>
      <c r="AM343" s="223"/>
      <c r="AN343" s="223"/>
      <c r="AO343" s="223"/>
      <c r="AP343" s="223"/>
      <c r="AQ343" s="223"/>
      <c r="AR343" s="223"/>
      <c r="AS343" s="223"/>
      <c r="AT343" s="223"/>
      <c r="AU343" s="223"/>
      <c r="AV343" s="223"/>
      <c r="AW343" s="223"/>
      <c r="AX343" s="223"/>
      <c r="AY343" s="223"/>
      <c r="AZ343" s="223"/>
      <c r="BA343" s="223"/>
      <c r="BB343" s="223"/>
      <c r="BC343" s="223"/>
      <c r="BD343" s="223"/>
      <c r="BE343" s="223"/>
      <c r="BF343" s="223"/>
      <c r="BG343" s="223"/>
      <c r="BH343" s="223"/>
      <c r="BI343" s="223"/>
      <c r="BJ343" s="223"/>
      <c r="BK343" s="223" t="str">
        <f t="array" ref="BK343">IF(J343="","",
IF(INDEX(Settings!$H:$H,MATCH(BY$1,Settings!$G:$G,0))=TRUE,
100-100*(J343-MIN(J:J))/(MAX(J:J)-MIN(J:J)),
100*(J343-MIN(J:J))/(MAX(J:J)-MIN(J:J))))</f>
        <v/>
      </c>
      <c r="BL343" s="223" t="str">
        <f t="array" ref="BL343">IF(J343="","",
IF(INDEX(Settings!$H:$H,MATCH(BY$1,Settings!$G:$G,0))=TRUE,
100-100*(J343-MINIFS(J:J,$E:$E,$E343))/(MAXIFS(J:J,$E:$E,$E343)-MINIFS(J:J,$E:$E,$E343)),
100*(J343-MINIFS(J:J,$E:$E,$E343))/(MAXIFS(J:J,$E:$E,$E343)-MINIFS(J:J,$E:$E,$E343))))</f>
        <v/>
      </c>
      <c r="BM343" s="223"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4" t="str">
        <f t="array" ref="BQ343">IF(J343="","",
IF(INDEX(Settings!$H:$H,MATCH(BY$1,Settings!$G:$G,0))=TRUE,
-1*(J343-AVERAGE(J:J))/STDEV(J:J),
(J343-AVERAGE(J:J))/STDEV(J:J)))</f>
        <v/>
      </c>
      <c r="BR343" s="224" t="str">
        <f>IFERROR(__xludf.DUMMYFUNCTION("IF(J343="""","""",
IF(INDEX(Settings!$H:$H,MATCH(BY$1,Settings!$G:$G,0))=TRUE,
-1*(J343-AVERAGEIFS(J:J,$E:$E,$E343))/STDEV(FILTER(J:J,$E:$E=$E343)),
(J343-AVERAGEIFS(J:J,$E:$E,$E343))/STDEV(FILTER(J:J,$E:$E=$E343))))"),"")</f>
        <v/>
      </c>
      <c r="BS343" s="224"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3" t="str">
        <f t="array" ref="BY343">IF(J343="","",
IF(INDEX(Settings!$H:$H,MATCH(BY$1,Settings!$G:$G,0))=TRUE,
100-100*(J343-MINIFS(J:J,$E:$E,$E343))/(MAXIFS(J:J,$E:$E,$E343)-MINIFS(J:J,$E:$E,$E343)),
100*(J343-MINIFS(J:J,$E:$E,$E343))/(MAXIFS(J:J,$E:$E,$E343)-MINIFS(J:J,$E:$E,$E343))))</f>
        <v/>
      </c>
      <c r="BZ343" s="223" t="str">
        <f t="array" ref="BZ343">IF(K343="","",
IF(INDEX(Settings!$H:$H,MATCH(BZ$1,Settings!$G:$G,0))=TRUE,
100-100*(K343-MINIFS(K:K,$E:$E,$E343))/(MAXIFS(K:K,$E:$E,$E343)-MINIFS(K:K,$E:$E,$E343)),
100*(K343-MINIFS(K:K,$E:$E,$E343))/(MAXIFS(K:K,$E:$E,$E343)-MINIFS(K:K,$E:$E,$E343))))</f>
        <v/>
      </c>
      <c r="CA343" s="223" t="str">
        <f t="array" ref="CA343">IF(L343="","",
IF(INDEX(Settings!$H:$H,MATCH(CA$1,Settings!$G:$G,0))=TRUE,
100-100*(L343-MINIFS(L:L,$E:$E,$E343))/(MAXIFS(L:L,$E:$E,$E343)-MINIFS(L:L,$E:$E,$E343)),
100*(L343-MINIFS(L:L,$E:$E,$E343))/(MAXIFS(L:L,$E:$E,$E343)-MINIFS(L:L,$E:$E,$E343))))</f>
        <v/>
      </c>
      <c r="CB343" s="223" t="str">
        <f t="array" ref="CB343">IF(M343="","",
IF(INDEX(Settings!$H:$H,MATCH(CB$1,Settings!$G:$G,0))=TRUE,
100-100*(M343-MINIFS(M:M,$E:$E,$E343))/(MAXIFS(M:M,$E:$E,$E343)-MINIFS(M:M,$E:$E,$E343)),
100*(M343-MINIFS(M:M,$E:$E,$E343))/(MAXIFS(M:M,$E:$E,$E343)-MINIFS(M:M,$E:$E,$E343))))</f>
        <v/>
      </c>
      <c r="CC343" s="223" t="str">
        <f t="array" ref="CC343">IF(N343="","",
IF(INDEX(Settings!$H:$H,MATCH(CC$1,Settings!$G:$G,0))=TRUE,
100-100*(N343-MINIFS(N:N,$E:$E,$E343))/(MAXIFS(N:N,$E:$E,$E343)-MINIFS(N:N,$E:$E,$E343)),
100*(N343-MINIFS(N:N,$E:$E,$E343))/(MAXIFS(N:N,$E:$E,$E343)-MINIFS(N:N,$E:$E,$E343))))</f>
        <v/>
      </c>
      <c r="CD343" s="223" t="str">
        <f t="array" ref="CD343">IF(O343="","",
IF(INDEX(Settings!$H:$H,MATCH(CD$1,Settings!$G:$G,0))=TRUE,
100-100*(O343-MINIFS(O:O,$E:$E,$E343))/(MAXIFS(O:O,$E:$E,$E343)-MINIFS(O:O,$E:$E,$E343)),
100*(O343-MINIFS(O:O,$E:$E,$E343))/(MAXIFS(O:O,$E:$E,$E343)-MINIFS(O:O,$E:$E,$E343))))</f>
        <v/>
      </c>
      <c r="CE343" s="223" t="str">
        <f t="array" ref="CE343">IF(P343="","",
IF(INDEX(Settings!$H:$H,MATCH(CE$1,Settings!$G:$G,0))=TRUE,
100-100*(P343-MINIFS(P:P,$E:$E,$E343))/(MAXIFS(P:P,$E:$E,$E343)-MINIFS(P:P,$E:$E,$E343)),
100*(P343-MINIFS(P:P,$E:$E,$E343))/(MAXIFS(P:P,$E:$E,$E343)-MINIFS(P:P,$E:$E,$E343))))</f>
        <v/>
      </c>
      <c r="CF343" s="223" t="str">
        <f t="array" ref="CF343">IF(Q343="","",
IF(INDEX(Settings!$H:$H,MATCH(CF$1,Settings!$G:$G,0))=TRUE,
100-100*(Q343-MINIFS(Q:Q,$E:$E,$E343))/(MAXIFS(Q:Q,$E:$E,$E343)-MINIFS(Q:Q,$E:$E,$E343)),
100*(Q343-MINIFS(Q:Q,$E:$E,$E343))/(MAXIFS(Q:Q,$E:$E,$E343)-MINIFS(Q:Q,$E:$E,$E343))))</f>
        <v/>
      </c>
      <c r="CG343" s="223" t="str">
        <f t="array" ref="CG343">IF(R343="","",
IF(INDEX(Settings!$H:$H,MATCH(CG$1,Settings!$G:$G,0))=TRUE,
100-100*(R343-MINIFS(R:R,$E:$E,$E343))/(MAXIFS(R:R,$E:$E,$E343)-MINIFS(R:R,$E:$E,$E343)),
100*(R343-MINIFS(R:R,$E:$E,$E343))/(MAXIFS(R:R,$E:$E,$E343)-MINIFS(R:R,$E:$E,$E343))))</f>
        <v/>
      </c>
      <c r="CH343" s="223" t="str">
        <f t="array" ref="CH343">IF(S343="","",
IF(INDEX(Settings!$H:$H,MATCH(CH$1,Settings!$G:$G,0))=TRUE,
100-100*(S343-MINIFS(S:S,$E:$E,$E343))/(MAXIFS(S:S,$E:$E,$E343)-MINIFS(S:S,$E:$E,$E343)),
100*(S343-MINIFS(S:S,$E:$E,$E343))/(MAXIFS(S:S,$E:$E,$E343)-MINIFS(S:S,$E:$E,$E343))))</f>
        <v/>
      </c>
      <c r="CI343" s="223" t="str">
        <f t="array" ref="CI343">IF(T343="","",
IF(INDEX(Settings!$H:$H,MATCH(CI$1,Settings!$G:$G,0))=TRUE,
100-100*(T343-MINIFS(T:T,$E:$E,$E343))/(MAXIFS(T:T,$E:$E,$E343)-MINIFS(T:T,$E:$E,$E343)),
100*(T343-MINIFS(T:T,$E:$E,$E343))/(MAXIFS(T:T,$E:$E,$E343)-MINIFS(T:T,$E:$E,$E343))))</f>
        <v/>
      </c>
      <c r="CJ343" s="223" t="str">
        <f t="array" ref="CJ343">IF(U343="","",
IF(INDEX(Settings!$H:$H,MATCH(CJ$1,Settings!$G:$G,0))=TRUE,
100-100*(U343-MINIFS(U:U,$E:$E,$E343))/(MAXIFS(U:U,$E:$E,$E343)-MINIFS(U:U,$E:$E,$E343)),
100*(U343-MINIFS(U:U,$E:$E,$E343))/(MAXIFS(U:U,$E:$E,$E343)-MINIFS(U:U,$E:$E,$E343))))</f>
        <v/>
      </c>
      <c r="CK343" s="223" t="str">
        <f t="array" ref="CK343">IF(V343="","",
IF(INDEX(Settings!$H:$H,MATCH(CK$1,Settings!$G:$G,0))=TRUE,
100-100*(V343-MINIFS(V:V,$E:$E,$E343))/(MAXIFS(V:V,$E:$E,$E343)-MINIFS(V:V,$E:$E,$E343)),
100*(V343-MINIFS(V:V,$E:$E,$E343))/(MAXIFS(V:V,$E:$E,$E343)-MINIFS(V:V,$E:$E,$E343))))</f>
        <v/>
      </c>
      <c r="CL343" s="223" t="str">
        <f t="array" ref="CL343">IF(W343="","",
IF(INDEX(Settings!$H:$H,MATCH(CL$1,Settings!$G:$G,0))=TRUE,
100-100*(W343-MINIFS(W:W,$E:$E,$E343))/(MAXIFS(W:W,$E:$E,$E343)-MINIFS(W:W,$E:$E,$E343)),
100*(W343-MINIFS(W:W,$E:$E,$E343))/(MAXIFS(W:W,$E:$E,$E343)-MINIFS(W:W,$E:$E,$E343))))</f>
        <v/>
      </c>
      <c r="CM343" s="223" t="str">
        <f t="array" ref="CM343">IF(X343="","",
IF(INDEX(Settings!$H:$H,MATCH(CM$1,Settings!$G:$G,0))=TRUE,
100-100*(X343-MINIFS(X:X,$E:$E,$E343))/(MAXIFS(X:X,$E:$E,$E343)-MINIFS(X:X,$E:$E,$E343)),
100*(X343-MINIFS(X:X,$E:$E,$E343))/(MAXIFS(X:X,$E:$E,$E343)-MINIFS(X:X,$E:$E,$E343))))</f>
        <v/>
      </c>
      <c r="CN343" s="223" t="str">
        <f t="array" ref="CN343">IF(Y343="","",
IF(INDEX(Settings!$H:$H,MATCH(CN$1,Settings!$G:$G,0))=TRUE,
100-100*(Y343-MINIFS(Y:Y,$E:$E,$E343))/(MAXIFS(Y:Y,$E:$E,$E343)-MINIFS(Y:Y,$E:$E,$E343)),
100*(Y343-MINIFS(Y:Y,$E:$E,$E343))/(MAXIFS(Y:Y,$E:$E,$E343)-MINIFS(Y:Y,$E:$E,$E343))))</f>
        <v/>
      </c>
      <c r="CO343" s="223" t="str">
        <f t="array" ref="CO343">IF(Z343="","",
IF(INDEX(Settings!$H:$H,MATCH(CO$1,Settings!$G:$G,0))=TRUE,
100-100*(Z343-MINIFS(Z:Z,$E:$E,$E343))/(MAXIFS(Z:Z,$E:$E,$E343)-MINIFS(Z:Z,$E:$E,$E343)),
100*(Z343-MINIFS(Z:Z,$E:$E,$E343))/(MAXIFS(Z:Z,$E:$E,$E343)-MINIFS(Z:Z,$E:$E,$E343))))</f>
        <v/>
      </c>
      <c r="CP343" s="223" t="str">
        <f t="array" ref="CP343">IF(AA343="","",
IF(INDEX(Settings!$H:$H,MATCH(CP$1,Settings!$G:$G,0))=TRUE,
100-100*(AA343-MINIFS(AA:AA,$E:$E,$E343))/(MAXIFS(AA:AA,$E:$E,$E343)-MINIFS(AA:AA,$E:$E,$E343)),
100*(AA343-MINIFS(AA:AA,$E:$E,$E343))/(MAXIFS(AA:AA,$E:$E,$E343)-MINIFS(AA:AA,$E:$E,$E343))))</f>
        <v/>
      </c>
      <c r="CQ343" s="223" t="str">
        <f t="array" ref="CQ343">IF(AB343="","",
IF(INDEX(Settings!$H:$H,MATCH(CQ$1,Settings!$G:$G,0))=TRUE,
100-100*(AB343-MINIFS(AB:AB,$E:$E,$E343))/(MAXIFS(AB:AB,$E:$E,$E343)-MINIFS(AB:AB,$E:$E,$E343)),
100*(AB343-MINIFS(AB:AB,$E:$E,$E343))/(MAXIFS(AB:AB,$E:$E,$E343)-MINIFS(AB:AB,$E:$E,$E343))))</f>
        <v/>
      </c>
      <c r="CR343" s="223" t="str">
        <f t="array" ref="CR343">IF(AC343="","",
IF(INDEX(Settings!$H:$H,MATCH(CR$1,Settings!$G:$G,0))=TRUE,
100-100*(AC343-MINIFS(AC:AC,$E:$E,$E343))/(MAXIFS(AC:AC,$E:$E,$E343)-MINIFS(AC:AC,$E:$E,$E343)),
100*(AC343-MINIFS(AC:AC,$E:$E,$E343))/(MAXIFS(AC:AC,$E:$E,$E343)-MINIFS(AC:AC,$E:$E,$E343))))</f>
        <v/>
      </c>
      <c r="CS343" s="223" t="str">
        <f t="array" ref="CS343">IF(AD343="","",
IF(INDEX(Settings!$H:$H,MATCH(CS$1,Settings!$G:$G,0))=TRUE,
100-100*(AD343-MINIFS(AD:AD,$E:$E,$E343))/(MAXIFS(AD:AD,$E:$E,$E343)-MINIFS(AD:AD,$E:$E,$E343)),
100*(AD343-MINIFS(AD:AD,$E:$E,$E343))/(MAXIFS(AD:AD,$E:$E,$E343)-MINIFS(AD:AD,$E:$E,$E343))))</f>
        <v/>
      </c>
      <c r="CT343" s="223" t="str">
        <f t="array" ref="CT343">IF(AE343="","",
IF(INDEX(Settings!$H:$H,MATCH(CT$1,Settings!$G:$G,0))=TRUE,
100-100*(AE343-MINIFS(AE:AE,$E:$E,$E343))/(MAXIFS(AE:AE,$E:$E,$E343)-MINIFS(AE:AE,$E:$E,$E343)),
100*(AE343-MINIFS(AE:AE,$E:$E,$E343))/(MAXIFS(AE:AE,$E:$E,$E343)-MINIFS(AE:AE,$E:$E,$E343))))</f>
        <v/>
      </c>
      <c r="CU343" s="223" t="str">
        <f t="array" ref="CU343">IF(AF343="","",
IF(INDEX(Settings!$H:$H,MATCH(CU$1,Settings!$G:$G,0))=TRUE,
100-100*(AF343-MINIFS(AF:AF,$E:$E,$E343))/(MAXIFS(AF:AF,$E:$E,$E343)-MINIFS(AF:AF,$E:$E,$E343)),
100*(AF343-MINIFS(AF:AF,$E:$E,$E343))/(MAXIFS(AF:AF,$E:$E,$E343)-MINIFS(AF:AF,$E:$E,$E343))))</f>
        <v/>
      </c>
      <c r="CV343" s="223" t="str">
        <f t="array" ref="CV343">IF(AG343="","",
IF(INDEX(Settings!$H:$H,MATCH(CV$1,Settings!$G:$G,0))=TRUE,
100-100*(AG343-MINIFS(AG:AG,$E:$E,$E343))/(MAXIFS(AG:AG,$E:$E,$E343)-MINIFS(AG:AG,$E:$E,$E343)),
100*(AG343-MINIFS(AG:AG,$E:$E,$E343))/(MAXIFS(AG:AG,$E:$E,$E343)-MINIFS(AG:AG,$E:$E,$E343))))</f>
        <v/>
      </c>
      <c r="CW343" s="223" t="str">
        <f t="array" ref="CW343">IF(AH343="","",
IF(INDEX(Settings!$H:$H,MATCH(CW$1,Settings!$G:$G,0))=TRUE,
100-100*(AH343-MINIFS(AH:AH,$E:$E,$E343))/(MAXIFS(AH:AH,$E:$E,$E343)-MINIFS(AH:AH,$E:$E,$E343)),
100*(AH343-MINIFS(AH:AH,$E:$E,$E343))/(MAXIFS(AH:AH,$E:$E,$E343)-MINIFS(AH:AH,$E:$E,$E343))))</f>
        <v/>
      </c>
      <c r="CX343" s="223" t="str">
        <f t="array" ref="CX343">IF(AI343="","",
IF(INDEX(Settings!$H:$H,MATCH(CX$1,Settings!$G:$G,0))=TRUE,
100-100*(AI343-MINIFS(AI:AI,$E:$E,$E343))/(MAXIFS(AI:AI,$E:$E,$E343)-MINIFS(AI:AI,$E:$E,$E343)),
100*(AI343-MINIFS(AI:AI,$E:$E,$E343))/(MAXIFS(AI:AI,$E:$E,$E343)-MINIFS(AI:AI,$E:$E,$E343))))</f>
        <v/>
      </c>
      <c r="CY343" s="223" t="str">
        <f t="array" ref="CY343">IF(AJ343="","",
IF(INDEX(Settings!$H:$H,MATCH(CY$1,Settings!$G:$G,0))=TRUE,
100-100*(AJ343-MINIFS(AJ:AJ,$E:$E,$E343))/(MAXIFS(AJ:AJ,$E:$E,$E343)-MINIFS(AJ:AJ,$E:$E,$E343)),
100*(AJ343-MINIFS(AJ:AJ,$E:$E,$E343))/(MAXIFS(AJ:AJ,$E:$E,$E343)-MINIFS(AJ:AJ,$E:$E,$E343))))</f>
        <v/>
      </c>
      <c r="CZ343" s="223" t="str">
        <f t="array" ref="CZ343">IF(AK343="","",
IF(INDEX(Settings!$H:$H,MATCH(CZ$1,Settings!$G:$G,0))=TRUE,
100-100*(AK343-MINIFS(AK:AK,$E:$E,$E343))/(MAXIFS(AK:AK,$E:$E,$E343)-MINIFS(AK:AK,$E:$E,$E343)),
100*(AK343-MINIFS(AK:AK,$E:$E,$E343))/(MAXIFS(AK:AK,$E:$E,$E343)-MINIFS(AK:AK,$E:$E,$E343))))</f>
        <v/>
      </c>
      <c r="DA343" s="223" t="str">
        <f t="array" ref="DA343">IF(AL343="","",
IF(INDEX(Settings!$H:$H,MATCH(DA$1,Settings!$G:$G,0))=TRUE,
100-100*(AL343-MINIFS(AL:AL,$E:$E,$E343))/(MAXIFS(AL:AL,$E:$E,$E343)-MINIFS(AL:AL,$E:$E,$E343)),
100*(AL343-MINIFS(AL:AL,$E:$E,$E343))/(MAXIFS(AL:AL,$E:$E,$E343)-MINIFS(AL:AL,$E:$E,$E343))))</f>
        <v/>
      </c>
      <c r="DB343" s="223" t="str">
        <f t="array" ref="DB343">IF(AM343="","",
IF(INDEX(Settings!$H:$H,MATCH(DB$1,Settings!$G:$G,0))=TRUE,
100-100*(AM343-MINIFS(AM:AM,$E:$E,$E343))/(MAXIFS(AM:AM,$E:$E,$E343)-MINIFS(AM:AM,$E:$E,$E343)),
100*(AM343-MINIFS(AM:AM,$E:$E,$E343))/(MAXIFS(AM:AM,$E:$E,$E343)-MINIFS(AM:AM,$E:$E,$E343))))</f>
        <v/>
      </c>
      <c r="DC343" s="223" t="str">
        <f t="array" ref="DC343">IF(AN343="","",
IF(INDEX(Settings!$H:$H,MATCH(DC$1,Settings!$G:$G,0))=TRUE,
100-100*(AN343-MINIFS(AN:AN,$E:$E,$E343))/(MAXIFS(AN:AN,$E:$E,$E343)-MINIFS(AN:AN,$E:$E,$E343)),
100*(AN343-MINIFS(AN:AN,$E:$E,$E343))/(MAXIFS(AN:AN,$E:$E,$E343)-MINIFS(AN:AN,$E:$E,$E343))))</f>
        <v/>
      </c>
      <c r="DD343" s="223" t="str">
        <f t="array" ref="DD343">IF(AO343="","",
IF(INDEX(Settings!$H:$H,MATCH(DD$1,Settings!$G:$G,0))=TRUE,
100-100*(AO343-MINIFS(AO:AO,$E:$E,$E343))/(MAXIFS(AO:AO,$E:$E,$E343)-MINIFS(AO:AO,$E:$E,$E343)),
100*(AO343-MINIFS(AO:AO,$E:$E,$E343))/(MAXIFS(AO:AO,$E:$E,$E343)-MINIFS(AO:AO,$E:$E,$E343))))</f>
        <v/>
      </c>
      <c r="DE343" s="223" t="str">
        <f t="array" ref="DE343">IF(AP343="","",
IF(INDEX(Settings!$H:$H,MATCH(DE$1,Settings!$G:$G,0))=TRUE,
100-100*(AP343-MINIFS(AP:AP,$E:$E,$E343))/(MAXIFS(AP:AP,$E:$E,$E343)-MINIFS(AP:AP,$E:$E,$E343)),
100*(AP343-MINIFS(AP:AP,$E:$E,$E343))/(MAXIFS(AP:AP,$E:$E,$E343)-MINIFS(AP:AP,$E:$E,$E343))))</f>
        <v/>
      </c>
      <c r="DF343" s="223" t="str">
        <f t="array" ref="DF343">IF(AQ343="","",
IF(INDEX(Settings!$H:$H,MATCH(DF$1,Settings!$G:$G,0))=TRUE,
100-100*(AQ343-MINIFS(AQ:AQ,$E:$E,$E343))/(MAXIFS(AQ:AQ,$E:$E,$E343)-MINIFS(AQ:AQ,$E:$E,$E343)),
100*(AQ343-MINIFS(AQ:AQ,$E:$E,$E343))/(MAXIFS(AQ:AQ,$E:$E,$E343)-MINIFS(AQ:AQ,$E:$E,$E343))))</f>
        <v/>
      </c>
      <c r="DG343" s="223" t="str">
        <f t="array" ref="DG343">IF(AR343="","",
IF(INDEX(Settings!$H:$H,MATCH(DG$1,Settings!$G:$G,0))=TRUE,
100-100*(AR343-MINIFS(AR:AR,$E:$E,$E343))/(MAXIFS(AR:AR,$E:$E,$E343)-MINIFS(AR:AR,$E:$E,$E343)),
100*(AR343-MINIFS(AR:AR,$E:$E,$E343))/(MAXIFS(AR:AR,$E:$E,$E343)-MINIFS(AR:AR,$E:$E,$E343))))</f>
        <v/>
      </c>
      <c r="DH343" s="223" t="str">
        <f t="array" ref="DH343">IF(AS343="","",
IF(INDEX(Settings!$H:$H,MATCH(DH$1,Settings!$G:$G,0))=TRUE,
100-100*(AS343-MINIFS(AS:AS,$E:$E,$E343))/(MAXIFS(AS:AS,$E:$E,$E343)-MINIFS(AS:AS,$E:$E,$E343)),
100*(AS343-MINIFS(AS:AS,$E:$E,$E343))/(MAXIFS(AS:AS,$E:$E,$E343)-MINIFS(AS:AS,$E:$E,$E343))))</f>
        <v/>
      </c>
      <c r="DI343" s="223" t="str">
        <f t="array" ref="DI343">IF(AT343="","",
IF(INDEX(Settings!$H:$H,MATCH(DI$1,Settings!$G:$G,0))=TRUE,
100-100*(AT343-MINIFS(AT:AT,$E:$E,$E343))/(MAXIFS(AT:AT,$E:$E,$E343)-MINIFS(AT:AT,$E:$E,$E343)),
100*(AT343-MINIFS(AT:AT,$E:$E,$E343))/(MAXIFS(AT:AT,$E:$E,$E343)-MINIFS(AT:AT,$E:$E,$E343))))</f>
        <v/>
      </c>
      <c r="DJ343" s="223" t="str">
        <f t="array" ref="DJ343">IF(AU343="","",
IF(INDEX(Settings!$H:$H,MATCH(DJ$1,Settings!$G:$G,0))=TRUE,
100-100*(AU343-MINIFS(AU:AU,$E:$E,$E343))/(MAXIFS(AU:AU,$E:$E,$E343)-MINIFS(AU:AU,$E:$E,$E343)),
100*(AU343-MINIFS(AU:AU,$E:$E,$E343))/(MAXIFS(AU:AU,$E:$E,$E343)-MINIFS(AU:AU,$E:$E,$E343))))</f>
        <v/>
      </c>
      <c r="DK343" s="223" t="str">
        <f t="array" ref="DK343">IF(AV343="","",
IF(INDEX(Settings!$H:$H,MATCH(DK$1,Settings!$G:$G,0))=TRUE,
100-100*(AV343-MINIFS(AV:AV,$E:$E,$E343))/(MAXIFS(AV:AV,$E:$E,$E343)-MINIFS(AV:AV,$E:$E,$E343)),
100*(AV343-MINIFS(AV:AV,$E:$E,$E343))/(MAXIFS(AV:AV,$E:$E,$E343)-MINIFS(AV:AV,$E:$E,$E343))))</f>
        <v/>
      </c>
      <c r="DL343" s="223" t="str">
        <f t="array" ref="DL343">IF(AW343="","",
IF(INDEX(Settings!$H:$H,MATCH(DL$1,Settings!$G:$G,0))=TRUE,
100-100*(AW343-MINIFS(AW:AW,$E:$E,$E343))/(MAXIFS(AW:AW,$E:$E,$E343)-MINIFS(AW:AW,$E:$E,$E343)),
100*(AW343-MINIFS(AW:AW,$E:$E,$E343))/(MAXIFS(AW:AW,$E:$E,$E343)-MINIFS(AW:AW,$E:$E,$E343))))</f>
        <v/>
      </c>
      <c r="DM343" s="223" t="str">
        <f t="array" ref="DM343">IF(AX343="","",
IF(INDEX(Settings!$H:$H,MATCH(DM$1,Settings!$G:$G,0))=TRUE,
100-100*(AX343-MINIFS(AX:AX,$E:$E,$E343))/(MAXIFS(AX:AX,$E:$E,$E343)-MINIFS(AX:AX,$E:$E,$E343)),
100*(AX343-MINIFS(AX:AX,$E:$E,$E343))/(MAXIFS(AX:AX,$E:$E,$E343)-MINIFS(AX:AX,$E:$E,$E343))))</f>
        <v/>
      </c>
      <c r="DN343" s="223" t="str">
        <f t="array" ref="DN343">IF(AY343="","",
IF(INDEX(Settings!$H:$H,MATCH(DN$1,Settings!$G:$G,0))=TRUE,
100-100*(AY343-MINIFS(AY:AY,$E:$E,$E343))/(MAXIFS(AY:AY,$E:$E,$E343)-MINIFS(AY:AY,$E:$E,$E343)),
100*(AY343-MINIFS(AY:AY,$E:$E,$E343))/(MAXIFS(AY:AY,$E:$E,$E343)-MINIFS(AY:AY,$E:$E,$E343))))</f>
        <v/>
      </c>
      <c r="DO343" s="223" t="str">
        <f t="array" ref="DO343">IF(AZ343="","",
IF(INDEX(Settings!$H:$H,MATCH(DO$1,Settings!$G:$G,0))=TRUE,
100-100*(AZ343-MINIFS(AZ:AZ,$E:$E,$E343))/(MAXIFS(AZ:AZ,$E:$E,$E343)-MINIFS(AZ:AZ,$E:$E,$E343)),
100*(AZ343-MINIFS(AZ:AZ,$E:$E,$E343))/(MAXIFS(AZ:AZ,$E:$E,$E343)-MINIFS(AZ:AZ,$E:$E,$E343))))</f>
        <v/>
      </c>
      <c r="DP343" s="223" t="str">
        <f t="array" ref="DP343">IF(BA343="","",
IF(INDEX(Settings!$H:$H,MATCH(DP$1,Settings!$G:$G,0))=TRUE,
100-100*(BA343-MINIFS(BA:BA,$E:$E,$E343))/(MAXIFS(BA:BA,$E:$E,$E343)-MINIFS(BA:BA,$E:$E,$E343)),
100*(BA343-MINIFS(BA:BA,$E:$E,$E343))/(MAXIFS(BA:BA,$E:$E,$E343)-MINIFS(BA:BA,$E:$E,$E343))))</f>
        <v/>
      </c>
      <c r="DQ343" s="223" t="str">
        <f t="array" ref="DQ343">IF(BB343="","",
IF(INDEX(Settings!$H:$H,MATCH(DQ$1,Settings!$G:$G,0))=TRUE,
100-100*(BB343-MINIFS(BB:BB,$E:$E,$E343))/(MAXIFS(BB:BB,$E:$E,$E343)-MINIFS(BB:BB,$E:$E,$E343)),
100*(BB343-MINIFS(BB:BB,$E:$E,$E343))/(MAXIFS(BB:BB,$E:$E,$E343)-MINIFS(BB:BB,$E:$E,$E343))))</f>
        <v/>
      </c>
      <c r="DR343" s="223" t="str">
        <f t="array" ref="DR343">IF(BC343="","",
IF(INDEX(Settings!$H:$H,MATCH(DR$1,Settings!$G:$G,0))=TRUE,
100-100*(BC343-MINIFS(BC:BC,$E:$E,$E343))/(MAXIFS(BC:BC,$E:$E,$E343)-MINIFS(BC:BC,$E:$E,$E343)),
100*(BC343-MINIFS(BC:BC,$E:$E,$E343))/(MAXIFS(BC:BC,$E:$E,$E343)-MINIFS(BC:BC,$E:$E,$E343))))</f>
        <v/>
      </c>
      <c r="DS343" s="223" t="str">
        <f t="array" ref="DS343">IF(BD343="","",
IF(INDEX(Settings!$H:$H,MATCH(DS$1,Settings!$G:$G,0))=TRUE,
100-100*(BD343-MINIFS(BD:BD,$E:$E,$E343))/(MAXIFS(BD:BD,$E:$E,$E343)-MINIFS(BD:BD,$E:$E,$E343)),
100*(BD343-MINIFS(BD:BD,$E:$E,$E343))/(MAXIFS(BD:BD,$E:$E,$E343)-MINIFS(BD:BD,$E:$E,$E343))))</f>
        <v/>
      </c>
      <c r="DT343" s="223" t="str">
        <f t="array" ref="DT343">IF(BE343="","",
IF(INDEX(Settings!$H:$H,MATCH(DT$1,Settings!$G:$G,0))=TRUE,
100-100*(BE343-MINIFS(BE:BE,$E:$E,$E343))/(MAXIFS(BE:BE,$E:$E,$E343)-MINIFS(BE:BE,$E:$E,$E343)),
100*(BE343-MINIFS(BE:BE,$E:$E,$E343))/(MAXIFS(BE:BE,$E:$E,$E343)-MINIFS(BE:BE,$E:$E,$E343))))</f>
        <v/>
      </c>
      <c r="DU343" s="223" t="str">
        <f t="array" ref="DU343">IF(BF343="","",
IF(INDEX(Settings!$H:$H,MATCH(DU$1,Settings!$G:$G,0))=TRUE,
100-100*(BF343-MINIFS(BF:BF,$E:$E,$E343))/(MAXIFS(BF:BF,$E:$E,$E343)-MINIFS(BF:BF,$E:$E,$E343)),
100*(BF343-MINIFS(BF:BF,$E:$E,$E343))/(MAXIFS(BF:BF,$E:$E,$E343)-MINIFS(BF:BF,$E:$E,$E343))))</f>
        <v/>
      </c>
      <c r="DV343" s="223" t="str">
        <f t="array" ref="DV343">IF(BG343="","",
IF(INDEX(Settings!$H:$H,MATCH(DV$1,Settings!$G:$G,0))=TRUE,
100-100*(BG343-MINIFS(BG:BG,$E:$E,$E343))/(MAXIFS(BG:BG,$E:$E,$E343)-MINIFS(BG:BG,$E:$E,$E343)),
100*(BG343-MINIFS(BG:BG,$E:$E,$E343))/(MAXIFS(BG:BG,$E:$E,$E343)-MINIFS(BG:BG,$E:$E,$E343))))</f>
        <v/>
      </c>
      <c r="DW343" s="223" t="str">
        <f t="array" ref="DW343">IF(BH343="","",
IF(INDEX(Settings!$H:$H,MATCH(DW$1,Settings!$G:$G,0))=TRUE,
100-100*(BH343-MINIFS(BH:BH,$E:$E,$E343))/(MAXIFS(BH:BH,$E:$E,$E343)-MINIFS(BH:BH,$E:$E,$E343)),
100*(BH343-MINIFS(BH:BH,$E:$E,$E343))/(MAXIFS(BH:BH,$E:$E,$E343)-MINIFS(BH:BH,$E:$E,$E343))))</f>
        <v/>
      </c>
      <c r="DX343" s="223" t="str">
        <f t="array" ref="DX343">IF(BI343="","",
IF(INDEX(Settings!$H:$H,MATCH(DX$1,Settings!$G:$G,0))=TRUE,
100-100*(BI343-MINIFS(BI:BI,$E:$E,$E343))/(MAXIFS(BI:BI,$E:$E,$E343)-MINIFS(BI:BI,$E:$E,$E343)),
100*(BI343-MINIFS(BI:BI,$E:$E,$E343))/(MAXIFS(BI:BI,$E:$E,$E343)-MINIFS(BI:BI,$E:$E,$E343))))</f>
        <v/>
      </c>
      <c r="DY343" s="223" t="str">
        <f t="array" ref="DY343">IF(BJ343="","",
IF(INDEX(Settings!$H:$H,MATCH(DY$1,Settings!$G:$G,0))=TRUE,
100-100*(BJ343-MINIFS(BJ:BJ,$E:$E,$E343))/(MAXIFS(BJ:BJ,$E:$E,$E343)-MINIFS(BJ:BJ,$E:$E,$E343)),
100*(BJ343-MINIFS(BJ:BJ,$E:$E,$E343))/(MAXIFS(BJ:BJ,$E:$E,$E343)-MINIFS(BJ:BJ,$E:$E,$E343))))</f>
        <v/>
      </c>
      <c r="DZ343" s="225"/>
      <c r="EA343" s="225"/>
      <c r="EB343" s="225" t="str">
        <f t="shared" si="8"/>
        <v/>
      </c>
      <c r="EC343" s="225" t="str">
        <f t="shared" si="9"/>
        <v/>
      </c>
      <c r="ED343" s="225" t="str">
        <f t="shared" si="10"/>
        <v/>
      </c>
      <c r="EE343" s="225" t="str">
        <f t="shared" si="11"/>
        <v/>
      </c>
      <c r="EF343" s="225" t="str">
        <f t="shared" si="12"/>
        <v/>
      </c>
      <c r="EG343" s="225" t="str">
        <f t="shared" si="13"/>
        <v/>
      </c>
      <c r="EH343" s="225"/>
      <c r="EI343" s="225"/>
      <c r="EJ343" s="225"/>
      <c r="EK343" s="225"/>
      <c r="EL343" s="225"/>
      <c r="EM343" s="225"/>
    </row>
    <row r="344">
      <c r="A344" s="231"/>
      <c r="B344" s="231"/>
      <c r="C344" s="231"/>
      <c r="D344" s="231" t="str">
        <f t="array" ref="D344">IFERROR(INDEX(Profiles!$B:$B,MATCH($A344,Profiles!$A:$A,0)),"")</f>
        <v/>
      </c>
      <c r="E344" s="231"/>
      <c r="F344" s="231"/>
      <c r="G344" s="231"/>
      <c r="H344" s="231"/>
      <c r="I344" s="231" t="str">
        <f>IF(A344="","",IF(Settings!$N$3="DATE",F344&amp;": "&amp;TEXT(B344,"M/DD/YY"),F344&amp;": "&amp;H344))</f>
        <v/>
      </c>
      <c r="J344" s="231"/>
      <c r="K344" s="231"/>
      <c r="L344" s="231"/>
      <c r="M344" s="232" t="str">
        <f t="shared" si="14"/>
        <v/>
      </c>
      <c r="N344" s="231"/>
      <c r="O344" s="231"/>
      <c r="P344" s="231"/>
      <c r="Q344" s="231"/>
      <c r="R344" s="231"/>
      <c r="S344" s="230" t="str">
        <f>IFERROR(VLOOKUP(AF344, 'YOYO IR Scores'!A:C, 3, FALSE), "")
</f>
        <v/>
      </c>
      <c r="T344" s="231"/>
      <c r="U344" s="231"/>
      <c r="V344" s="231"/>
      <c r="W344" s="231"/>
      <c r="X344" s="233" t="str">
        <f t="shared" si="4"/>
        <v/>
      </c>
      <c r="Y344" s="234" t="str">
        <f t="shared" si="5"/>
        <v/>
      </c>
      <c r="Z344" s="234" t="str">
        <f t="shared" si="6"/>
        <v/>
      </c>
      <c r="AA344" s="233" t="str">
        <f t="shared" si="7"/>
        <v/>
      </c>
      <c r="AB344" s="232"/>
      <c r="AC344" s="232"/>
      <c r="AD344" s="232"/>
      <c r="AE344" s="232" t="str">
        <f>IFERROR(VLOOKUP(AF344, 'YOYO IR Scores'!A:C, 2, FALSE), "")</f>
        <v/>
      </c>
      <c r="AF344" s="232"/>
      <c r="AG344" s="23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c r="BD344" s="232"/>
      <c r="BE344" s="232"/>
      <c r="BF344" s="232"/>
      <c r="BG344" s="232"/>
      <c r="BH344" s="232"/>
      <c r="BI344" s="232"/>
      <c r="BJ344" s="232"/>
      <c r="BK344" s="232" t="str">
        <f t="array" ref="BK344">IF(J344="","",
IF(INDEX(Settings!$H:$H,MATCH(BY$1,Settings!$G:$G,0))=TRUE,
100-100*(J344-MIN(J:J))/(MAX(J:J)-MIN(J:J)),
100*(J344-MIN(J:J))/(MAX(J:J)-MIN(J:J))))</f>
        <v/>
      </c>
      <c r="BL344" s="232" t="str">
        <f t="array" ref="BL344">IF(J344="","",
IF(INDEX(Settings!$H:$H,MATCH(BY$1,Settings!$G:$G,0))=TRUE,
100-100*(J344-MINIFS(J:J,$E:$E,$E344))/(MAXIFS(J:J,$E:$E,$E344)-MINIFS(J:J,$E:$E,$E344)),
100*(J344-MINIFS(J:J,$E:$E,$E344))/(MAXIFS(J:J,$E:$E,$E344)-MINIFS(J:J,$E:$E,$E344))))</f>
        <v/>
      </c>
      <c r="BM344" s="232" t="str">
        <f t="array" ref="BM344">IF(J344="","",
IF(INDEX(Settings!$H:$H,MATCH(BY$1,Settings!$G:$G,0))=TRUE,
100-100*(J344-MINIFS(J:J,$E:$E,$E344,$I:$I,$I344))/(MAXIFS(J:J,$E:$E,$E344,$I:$I,$I344)-MINIFS(J:J,$E:$E,$E344,$I:$I,$I344)),
100*(J344-MINIFS(J:J,$E:$E,$E344,$I:$I,$I344))/(MAXIFS(J:J,$E:$E,$E344,$I:$I,$I344)-MINIFS(J:J,$E:$E,$E344,$I:$I,$I344))))</f>
        <v/>
      </c>
      <c r="BN344" s="231" t="str">
        <f t="array" ref="BN344">IF(J344="","",
IF(INDEX(Settings!$H:$H,MATCH(BY$1,Settings!$G:$G,0))=TRUE,
100-100*PERCENTRANK(J:J,J344),
100*PERCENTRANK(J:J,J344)))</f>
        <v/>
      </c>
      <c r="BO344" s="231" t="str">
        <f>IFERROR(__xludf.DUMMYFUNCTION("IF(J344="""","""",
IF(INDEX(Settings!$H:$H,MATCH(BY$1,Settings!$G:$G,0))=TRUE,
100-100*PERCENTRANK(FILTER(J:J,$E:$E=$E344),J344),
100*PERCENTRANK(FILTER(J:J,$E:$E=$E344),J344)))"),"")</f>
        <v/>
      </c>
      <c r="BP344" s="231" t="str">
        <f>IFERROR(__xludf.DUMMYFUNCTION("IF(J344="""","""",
IF(INDEX(Settings!$H:$H,MATCH(BY$1,Settings!$G:$G,0))=TRUE,
100-100*PERCENTRANK(FILTER(J:J,$E:$E=$E344,$I:$I=$I344),J344),
100*PERCENTRANK(FILTER(J:J,$E:$E=$E344,$I:$I=$I344),J344)))"),"")</f>
        <v/>
      </c>
      <c r="BQ344" s="233" t="str">
        <f t="array" ref="BQ344">IF(J344="","",
IF(INDEX(Settings!$H:$H,MATCH(BY$1,Settings!$G:$G,0))=TRUE,
-1*(J344-AVERAGE(J:J))/STDEV(J:J),
(J344-AVERAGE(J:J))/STDEV(J:J)))</f>
        <v/>
      </c>
      <c r="BR344" s="233" t="str">
        <f>IFERROR(__xludf.DUMMYFUNCTION("IF(J344="""","""",
IF(INDEX(Settings!$H:$H,MATCH(BY$1,Settings!$G:$G,0))=TRUE,
-1*(J344-AVERAGEIFS(J:J,$E:$E,$E344))/STDEV(FILTER(J:J,$E:$E=$E344)),
(J344-AVERAGEIFS(J:J,$E:$E,$E344))/STDEV(FILTER(J:J,$E:$E=$E344))))"),"")</f>
        <v/>
      </c>
      <c r="BS344" s="233"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1"/>
      <c r="BX344" s="231"/>
      <c r="BY344" s="232" t="str">
        <f t="array" ref="BY344">IF(J344="","",
IF(INDEX(Settings!$H:$H,MATCH(BY$1,Settings!$G:$G,0))=TRUE,
100-100*(J344-MINIFS(J:J,$E:$E,$E344))/(MAXIFS(J:J,$E:$E,$E344)-MINIFS(J:J,$E:$E,$E344)),
100*(J344-MINIFS(J:J,$E:$E,$E344))/(MAXIFS(J:J,$E:$E,$E344)-MINIFS(J:J,$E:$E,$E344))))</f>
        <v/>
      </c>
      <c r="BZ344" s="232" t="str">
        <f t="array" ref="BZ344">IF(K344="","",
IF(INDEX(Settings!$H:$H,MATCH(BZ$1,Settings!$G:$G,0))=TRUE,
100-100*(K344-MINIFS(K:K,$E:$E,$E344))/(MAXIFS(K:K,$E:$E,$E344)-MINIFS(K:K,$E:$E,$E344)),
100*(K344-MINIFS(K:K,$E:$E,$E344))/(MAXIFS(K:K,$E:$E,$E344)-MINIFS(K:K,$E:$E,$E344))))</f>
        <v/>
      </c>
      <c r="CA344" s="232" t="str">
        <f t="array" ref="CA344">IF(L344="","",
IF(INDEX(Settings!$H:$H,MATCH(CA$1,Settings!$G:$G,0))=TRUE,
100-100*(L344-MINIFS(L:L,$E:$E,$E344))/(MAXIFS(L:L,$E:$E,$E344)-MINIFS(L:L,$E:$E,$E344)),
100*(L344-MINIFS(L:L,$E:$E,$E344))/(MAXIFS(L:L,$E:$E,$E344)-MINIFS(L:L,$E:$E,$E344))))</f>
        <v/>
      </c>
      <c r="CB344" s="232" t="str">
        <f t="array" ref="CB344">IF(M344="","",
IF(INDEX(Settings!$H:$H,MATCH(CB$1,Settings!$G:$G,0))=TRUE,
100-100*(M344-MINIFS(M:M,$E:$E,$E344))/(MAXIFS(M:M,$E:$E,$E344)-MINIFS(M:M,$E:$E,$E344)),
100*(M344-MINIFS(M:M,$E:$E,$E344))/(MAXIFS(M:M,$E:$E,$E344)-MINIFS(M:M,$E:$E,$E344))))</f>
        <v/>
      </c>
      <c r="CC344" s="232" t="str">
        <f t="array" ref="CC344">IF(N344="","",
IF(INDEX(Settings!$H:$H,MATCH(CC$1,Settings!$G:$G,0))=TRUE,
100-100*(N344-MINIFS(N:N,$E:$E,$E344))/(MAXIFS(N:N,$E:$E,$E344)-MINIFS(N:N,$E:$E,$E344)),
100*(N344-MINIFS(N:N,$E:$E,$E344))/(MAXIFS(N:N,$E:$E,$E344)-MINIFS(N:N,$E:$E,$E344))))</f>
        <v/>
      </c>
      <c r="CD344" s="232" t="str">
        <f t="array" ref="CD344">IF(O344="","",
IF(INDEX(Settings!$H:$H,MATCH(CD$1,Settings!$G:$G,0))=TRUE,
100-100*(O344-MINIFS(O:O,$E:$E,$E344))/(MAXIFS(O:O,$E:$E,$E344)-MINIFS(O:O,$E:$E,$E344)),
100*(O344-MINIFS(O:O,$E:$E,$E344))/(MAXIFS(O:O,$E:$E,$E344)-MINIFS(O:O,$E:$E,$E344))))</f>
        <v/>
      </c>
      <c r="CE344" s="232" t="str">
        <f t="array" ref="CE344">IF(P344="","",
IF(INDEX(Settings!$H:$H,MATCH(CE$1,Settings!$G:$G,0))=TRUE,
100-100*(P344-MINIFS(P:P,$E:$E,$E344))/(MAXIFS(P:P,$E:$E,$E344)-MINIFS(P:P,$E:$E,$E344)),
100*(P344-MINIFS(P:P,$E:$E,$E344))/(MAXIFS(P:P,$E:$E,$E344)-MINIFS(P:P,$E:$E,$E344))))</f>
        <v/>
      </c>
      <c r="CF344" s="232" t="str">
        <f t="array" ref="CF344">IF(Q344="","",
IF(INDEX(Settings!$H:$H,MATCH(CF$1,Settings!$G:$G,0))=TRUE,
100-100*(Q344-MINIFS(Q:Q,$E:$E,$E344))/(MAXIFS(Q:Q,$E:$E,$E344)-MINIFS(Q:Q,$E:$E,$E344)),
100*(Q344-MINIFS(Q:Q,$E:$E,$E344))/(MAXIFS(Q:Q,$E:$E,$E344)-MINIFS(Q:Q,$E:$E,$E344))))</f>
        <v/>
      </c>
      <c r="CG344" s="232" t="str">
        <f t="array" ref="CG344">IF(R344="","",
IF(INDEX(Settings!$H:$H,MATCH(CG$1,Settings!$G:$G,0))=TRUE,
100-100*(R344-MINIFS(R:R,$E:$E,$E344))/(MAXIFS(R:R,$E:$E,$E344)-MINIFS(R:R,$E:$E,$E344)),
100*(R344-MINIFS(R:R,$E:$E,$E344))/(MAXIFS(R:R,$E:$E,$E344)-MINIFS(R:R,$E:$E,$E344))))</f>
        <v/>
      </c>
      <c r="CH344" s="232" t="str">
        <f t="array" ref="CH344">IF(S344="","",
IF(INDEX(Settings!$H:$H,MATCH(CH$1,Settings!$G:$G,0))=TRUE,
100-100*(S344-MINIFS(S:S,$E:$E,$E344))/(MAXIFS(S:S,$E:$E,$E344)-MINIFS(S:S,$E:$E,$E344)),
100*(S344-MINIFS(S:S,$E:$E,$E344))/(MAXIFS(S:S,$E:$E,$E344)-MINIFS(S:S,$E:$E,$E344))))</f>
        <v/>
      </c>
      <c r="CI344" s="232" t="str">
        <f t="array" ref="CI344">IF(T344="","",
IF(INDEX(Settings!$H:$H,MATCH(CI$1,Settings!$G:$G,0))=TRUE,
100-100*(T344-MINIFS(T:T,$E:$E,$E344))/(MAXIFS(T:T,$E:$E,$E344)-MINIFS(T:T,$E:$E,$E344)),
100*(T344-MINIFS(T:T,$E:$E,$E344))/(MAXIFS(T:T,$E:$E,$E344)-MINIFS(T:T,$E:$E,$E344))))</f>
        <v/>
      </c>
      <c r="CJ344" s="232" t="str">
        <f t="array" ref="CJ344">IF(U344="","",
IF(INDEX(Settings!$H:$H,MATCH(CJ$1,Settings!$G:$G,0))=TRUE,
100-100*(U344-MINIFS(U:U,$E:$E,$E344))/(MAXIFS(U:U,$E:$E,$E344)-MINIFS(U:U,$E:$E,$E344)),
100*(U344-MINIFS(U:U,$E:$E,$E344))/(MAXIFS(U:U,$E:$E,$E344)-MINIFS(U:U,$E:$E,$E344))))</f>
        <v/>
      </c>
      <c r="CK344" s="232" t="str">
        <f t="array" ref="CK344">IF(V344="","",
IF(INDEX(Settings!$H:$H,MATCH(CK$1,Settings!$G:$G,0))=TRUE,
100-100*(V344-MINIFS(V:V,$E:$E,$E344))/(MAXIFS(V:V,$E:$E,$E344)-MINIFS(V:V,$E:$E,$E344)),
100*(V344-MINIFS(V:V,$E:$E,$E344))/(MAXIFS(V:V,$E:$E,$E344)-MINIFS(V:V,$E:$E,$E344))))</f>
        <v/>
      </c>
      <c r="CL344" s="232" t="str">
        <f t="array" ref="CL344">IF(W344="","",
IF(INDEX(Settings!$H:$H,MATCH(CL$1,Settings!$G:$G,0))=TRUE,
100-100*(W344-MINIFS(W:W,$E:$E,$E344))/(MAXIFS(W:W,$E:$E,$E344)-MINIFS(W:W,$E:$E,$E344)),
100*(W344-MINIFS(W:W,$E:$E,$E344))/(MAXIFS(W:W,$E:$E,$E344)-MINIFS(W:W,$E:$E,$E344))))</f>
        <v/>
      </c>
      <c r="CM344" s="232" t="str">
        <f t="array" ref="CM344">IF(X344="","",
IF(INDEX(Settings!$H:$H,MATCH(CM$1,Settings!$G:$G,0))=TRUE,
100-100*(X344-MINIFS(X:X,$E:$E,$E344))/(MAXIFS(X:X,$E:$E,$E344)-MINIFS(X:X,$E:$E,$E344)),
100*(X344-MINIFS(X:X,$E:$E,$E344))/(MAXIFS(X:X,$E:$E,$E344)-MINIFS(X:X,$E:$E,$E344))))</f>
        <v/>
      </c>
      <c r="CN344" s="232" t="str">
        <f t="array" ref="CN344">IF(Y344="","",
IF(INDEX(Settings!$H:$H,MATCH(CN$1,Settings!$G:$G,0))=TRUE,
100-100*(Y344-MINIFS(Y:Y,$E:$E,$E344))/(MAXIFS(Y:Y,$E:$E,$E344)-MINIFS(Y:Y,$E:$E,$E344)),
100*(Y344-MINIFS(Y:Y,$E:$E,$E344))/(MAXIFS(Y:Y,$E:$E,$E344)-MINIFS(Y:Y,$E:$E,$E344))))</f>
        <v/>
      </c>
      <c r="CO344" s="232" t="str">
        <f t="array" ref="CO344">IF(Z344="","",
IF(INDEX(Settings!$H:$H,MATCH(CO$1,Settings!$G:$G,0))=TRUE,
100-100*(Z344-MINIFS(Z:Z,$E:$E,$E344))/(MAXIFS(Z:Z,$E:$E,$E344)-MINIFS(Z:Z,$E:$E,$E344)),
100*(Z344-MINIFS(Z:Z,$E:$E,$E344))/(MAXIFS(Z:Z,$E:$E,$E344)-MINIFS(Z:Z,$E:$E,$E344))))</f>
        <v/>
      </c>
      <c r="CP344" s="232" t="str">
        <f t="array" ref="CP344">IF(AA344="","",
IF(INDEX(Settings!$H:$H,MATCH(CP$1,Settings!$G:$G,0))=TRUE,
100-100*(AA344-MINIFS(AA:AA,$E:$E,$E344))/(MAXIFS(AA:AA,$E:$E,$E344)-MINIFS(AA:AA,$E:$E,$E344)),
100*(AA344-MINIFS(AA:AA,$E:$E,$E344))/(MAXIFS(AA:AA,$E:$E,$E344)-MINIFS(AA:AA,$E:$E,$E344))))</f>
        <v/>
      </c>
      <c r="CQ344" s="232" t="str">
        <f t="array" ref="CQ344">IF(AB344="","",
IF(INDEX(Settings!$H:$H,MATCH(CQ$1,Settings!$G:$G,0))=TRUE,
100-100*(AB344-MINIFS(AB:AB,$E:$E,$E344))/(MAXIFS(AB:AB,$E:$E,$E344)-MINIFS(AB:AB,$E:$E,$E344)),
100*(AB344-MINIFS(AB:AB,$E:$E,$E344))/(MAXIFS(AB:AB,$E:$E,$E344)-MINIFS(AB:AB,$E:$E,$E344))))</f>
        <v/>
      </c>
      <c r="CR344" s="232" t="str">
        <f t="array" ref="CR344">IF(AC344="","",
IF(INDEX(Settings!$H:$H,MATCH(CR$1,Settings!$G:$G,0))=TRUE,
100-100*(AC344-MINIFS(AC:AC,$E:$E,$E344))/(MAXIFS(AC:AC,$E:$E,$E344)-MINIFS(AC:AC,$E:$E,$E344)),
100*(AC344-MINIFS(AC:AC,$E:$E,$E344))/(MAXIFS(AC:AC,$E:$E,$E344)-MINIFS(AC:AC,$E:$E,$E344))))</f>
        <v/>
      </c>
      <c r="CS344" s="232" t="str">
        <f t="array" ref="CS344">IF(AD344="","",
IF(INDEX(Settings!$H:$H,MATCH(CS$1,Settings!$G:$G,0))=TRUE,
100-100*(AD344-MINIFS(AD:AD,$E:$E,$E344))/(MAXIFS(AD:AD,$E:$E,$E344)-MINIFS(AD:AD,$E:$E,$E344)),
100*(AD344-MINIFS(AD:AD,$E:$E,$E344))/(MAXIFS(AD:AD,$E:$E,$E344)-MINIFS(AD:AD,$E:$E,$E344))))</f>
        <v/>
      </c>
      <c r="CT344" s="232" t="str">
        <f t="array" ref="CT344">IF(AE344="","",
IF(INDEX(Settings!$H:$H,MATCH(CT$1,Settings!$G:$G,0))=TRUE,
100-100*(AE344-MINIFS(AE:AE,$E:$E,$E344))/(MAXIFS(AE:AE,$E:$E,$E344)-MINIFS(AE:AE,$E:$E,$E344)),
100*(AE344-MINIFS(AE:AE,$E:$E,$E344))/(MAXIFS(AE:AE,$E:$E,$E344)-MINIFS(AE:AE,$E:$E,$E344))))</f>
        <v/>
      </c>
      <c r="CU344" s="232" t="str">
        <f t="array" ref="CU344">IF(AF344="","",
IF(INDEX(Settings!$H:$H,MATCH(CU$1,Settings!$G:$G,0))=TRUE,
100-100*(AF344-MINIFS(AF:AF,$E:$E,$E344))/(MAXIFS(AF:AF,$E:$E,$E344)-MINIFS(AF:AF,$E:$E,$E344)),
100*(AF344-MINIFS(AF:AF,$E:$E,$E344))/(MAXIFS(AF:AF,$E:$E,$E344)-MINIFS(AF:AF,$E:$E,$E344))))</f>
        <v/>
      </c>
      <c r="CV344" s="232" t="str">
        <f t="array" ref="CV344">IF(AG344="","",
IF(INDEX(Settings!$H:$H,MATCH(CV$1,Settings!$G:$G,0))=TRUE,
100-100*(AG344-MINIFS(AG:AG,$E:$E,$E344))/(MAXIFS(AG:AG,$E:$E,$E344)-MINIFS(AG:AG,$E:$E,$E344)),
100*(AG344-MINIFS(AG:AG,$E:$E,$E344))/(MAXIFS(AG:AG,$E:$E,$E344)-MINIFS(AG:AG,$E:$E,$E344))))</f>
        <v/>
      </c>
      <c r="CW344" s="232" t="str">
        <f t="array" ref="CW344">IF(AH344="","",
IF(INDEX(Settings!$H:$H,MATCH(CW$1,Settings!$G:$G,0))=TRUE,
100-100*(AH344-MINIFS(AH:AH,$E:$E,$E344))/(MAXIFS(AH:AH,$E:$E,$E344)-MINIFS(AH:AH,$E:$E,$E344)),
100*(AH344-MINIFS(AH:AH,$E:$E,$E344))/(MAXIFS(AH:AH,$E:$E,$E344)-MINIFS(AH:AH,$E:$E,$E344))))</f>
        <v/>
      </c>
      <c r="CX344" s="232" t="str">
        <f t="array" ref="CX344">IF(AI344="","",
IF(INDEX(Settings!$H:$H,MATCH(CX$1,Settings!$G:$G,0))=TRUE,
100-100*(AI344-MINIFS(AI:AI,$E:$E,$E344))/(MAXIFS(AI:AI,$E:$E,$E344)-MINIFS(AI:AI,$E:$E,$E344)),
100*(AI344-MINIFS(AI:AI,$E:$E,$E344))/(MAXIFS(AI:AI,$E:$E,$E344)-MINIFS(AI:AI,$E:$E,$E344))))</f>
        <v/>
      </c>
      <c r="CY344" s="232" t="str">
        <f t="array" ref="CY344">IF(AJ344="","",
IF(INDEX(Settings!$H:$H,MATCH(CY$1,Settings!$G:$G,0))=TRUE,
100-100*(AJ344-MINIFS(AJ:AJ,$E:$E,$E344))/(MAXIFS(AJ:AJ,$E:$E,$E344)-MINIFS(AJ:AJ,$E:$E,$E344)),
100*(AJ344-MINIFS(AJ:AJ,$E:$E,$E344))/(MAXIFS(AJ:AJ,$E:$E,$E344)-MINIFS(AJ:AJ,$E:$E,$E344))))</f>
        <v/>
      </c>
      <c r="CZ344" s="232" t="str">
        <f t="array" ref="CZ344">IF(AK344="","",
IF(INDEX(Settings!$H:$H,MATCH(CZ$1,Settings!$G:$G,0))=TRUE,
100-100*(AK344-MINIFS(AK:AK,$E:$E,$E344))/(MAXIFS(AK:AK,$E:$E,$E344)-MINIFS(AK:AK,$E:$E,$E344)),
100*(AK344-MINIFS(AK:AK,$E:$E,$E344))/(MAXIFS(AK:AK,$E:$E,$E344)-MINIFS(AK:AK,$E:$E,$E344))))</f>
        <v/>
      </c>
      <c r="DA344" s="232" t="str">
        <f t="array" ref="DA344">IF(AL344="","",
IF(INDEX(Settings!$H:$H,MATCH(DA$1,Settings!$G:$G,0))=TRUE,
100-100*(AL344-MINIFS(AL:AL,$E:$E,$E344))/(MAXIFS(AL:AL,$E:$E,$E344)-MINIFS(AL:AL,$E:$E,$E344)),
100*(AL344-MINIFS(AL:AL,$E:$E,$E344))/(MAXIFS(AL:AL,$E:$E,$E344)-MINIFS(AL:AL,$E:$E,$E344))))</f>
        <v/>
      </c>
      <c r="DB344" s="232" t="str">
        <f t="array" ref="DB344">IF(AM344="","",
IF(INDEX(Settings!$H:$H,MATCH(DB$1,Settings!$G:$G,0))=TRUE,
100-100*(AM344-MINIFS(AM:AM,$E:$E,$E344))/(MAXIFS(AM:AM,$E:$E,$E344)-MINIFS(AM:AM,$E:$E,$E344)),
100*(AM344-MINIFS(AM:AM,$E:$E,$E344))/(MAXIFS(AM:AM,$E:$E,$E344)-MINIFS(AM:AM,$E:$E,$E344))))</f>
        <v/>
      </c>
      <c r="DC344" s="232" t="str">
        <f t="array" ref="DC344">IF(AN344="","",
IF(INDEX(Settings!$H:$H,MATCH(DC$1,Settings!$G:$G,0))=TRUE,
100-100*(AN344-MINIFS(AN:AN,$E:$E,$E344))/(MAXIFS(AN:AN,$E:$E,$E344)-MINIFS(AN:AN,$E:$E,$E344)),
100*(AN344-MINIFS(AN:AN,$E:$E,$E344))/(MAXIFS(AN:AN,$E:$E,$E344)-MINIFS(AN:AN,$E:$E,$E344))))</f>
        <v/>
      </c>
      <c r="DD344" s="232" t="str">
        <f t="array" ref="DD344">IF(AO344="","",
IF(INDEX(Settings!$H:$H,MATCH(DD$1,Settings!$G:$G,0))=TRUE,
100-100*(AO344-MINIFS(AO:AO,$E:$E,$E344))/(MAXIFS(AO:AO,$E:$E,$E344)-MINIFS(AO:AO,$E:$E,$E344)),
100*(AO344-MINIFS(AO:AO,$E:$E,$E344))/(MAXIFS(AO:AO,$E:$E,$E344)-MINIFS(AO:AO,$E:$E,$E344))))</f>
        <v/>
      </c>
      <c r="DE344" s="232" t="str">
        <f t="array" ref="DE344">IF(AP344="","",
IF(INDEX(Settings!$H:$H,MATCH(DE$1,Settings!$G:$G,0))=TRUE,
100-100*(AP344-MINIFS(AP:AP,$E:$E,$E344))/(MAXIFS(AP:AP,$E:$E,$E344)-MINIFS(AP:AP,$E:$E,$E344)),
100*(AP344-MINIFS(AP:AP,$E:$E,$E344))/(MAXIFS(AP:AP,$E:$E,$E344)-MINIFS(AP:AP,$E:$E,$E344))))</f>
        <v/>
      </c>
      <c r="DF344" s="232" t="str">
        <f t="array" ref="DF344">IF(AQ344="","",
IF(INDEX(Settings!$H:$H,MATCH(DF$1,Settings!$G:$G,0))=TRUE,
100-100*(AQ344-MINIFS(AQ:AQ,$E:$E,$E344))/(MAXIFS(AQ:AQ,$E:$E,$E344)-MINIFS(AQ:AQ,$E:$E,$E344)),
100*(AQ344-MINIFS(AQ:AQ,$E:$E,$E344))/(MAXIFS(AQ:AQ,$E:$E,$E344)-MINIFS(AQ:AQ,$E:$E,$E344))))</f>
        <v/>
      </c>
      <c r="DG344" s="232" t="str">
        <f t="array" ref="DG344">IF(AR344="","",
IF(INDEX(Settings!$H:$H,MATCH(DG$1,Settings!$G:$G,0))=TRUE,
100-100*(AR344-MINIFS(AR:AR,$E:$E,$E344))/(MAXIFS(AR:AR,$E:$E,$E344)-MINIFS(AR:AR,$E:$E,$E344)),
100*(AR344-MINIFS(AR:AR,$E:$E,$E344))/(MAXIFS(AR:AR,$E:$E,$E344)-MINIFS(AR:AR,$E:$E,$E344))))</f>
        <v/>
      </c>
      <c r="DH344" s="232" t="str">
        <f t="array" ref="DH344">IF(AS344="","",
IF(INDEX(Settings!$H:$H,MATCH(DH$1,Settings!$G:$G,0))=TRUE,
100-100*(AS344-MINIFS(AS:AS,$E:$E,$E344))/(MAXIFS(AS:AS,$E:$E,$E344)-MINIFS(AS:AS,$E:$E,$E344)),
100*(AS344-MINIFS(AS:AS,$E:$E,$E344))/(MAXIFS(AS:AS,$E:$E,$E344)-MINIFS(AS:AS,$E:$E,$E344))))</f>
        <v/>
      </c>
      <c r="DI344" s="232" t="str">
        <f t="array" ref="DI344">IF(AT344="","",
IF(INDEX(Settings!$H:$H,MATCH(DI$1,Settings!$G:$G,0))=TRUE,
100-100*(AT344-MINIFS(AT:AT,$E:$E,$E344))/(MAXIFS(AT:AT,$E:$E,$E344)-MINIFS(AT:AT,$E:$E,$E344)),
100*(AT344-MINIFS(AT:AT,$E:$E,$E344))/(MAXIFS(AT:AT,$E:$E,$E344)-MINIFS(AT:AT,$E:$E,$E344))))</f>
        <v/>
      </c>
      <c r="DJ344" s="232" t="str">
        <f t="array" ref="DJ344">IF(AU344="","",
IF(INDEX(Settings!$H:$H,MATCH(DJ$1,Settings!$G:$G,0))=TRUE,
100-100*(AU344-MINIFS(AU:AU,$E:$E,$E344))/(MAXIFS(AU:AU,$E:$E,$E344)-MINIFS(AU:AU,$E:$E,$E344)),
100*(AU344-MINIFS(AU:AU,$E:$E,$E344))/(MAXIFS(AU:AU,$E:$E,$E344)-MINIFS(AU:AU,$E:$E,$E344))))</f>
        <v/>
      </c>
      <c r="DK344" s="232" t="str">
        <f t="array" ref="DK344">IF(AV344="","",
IF(INDEX(Settings!$H:$H,MATCH(DK$1,Settings!$G:$G,0))=TRUE,
100-100*(AV344-MINIFS(AV:AV,$E:$E,$E344))/(MAXIFS(AV:AV,$E:$E,$E344)-MINIFS(AV:AV,$E:$E,$E344)),
100*(AV344-MINIFS(AV:AV,$E:$E,$E344))/(MAXIFS(AV:AV,$E:$E,$E344)-MINIFS(AV:AV,$E:$E,$E344))))</f>
        <v/>
      </c>
      <c r="DL344" s="232" t="str">
        <f t="array" ref="DL344">IF(AW344="","",
IF(INDEX(Settings!$H:$H,MATCH(DL$1,Settings!$G:$G,0))=TRUE,
100-100*(AW344-MINIFS(AW:AW,$E:$E,$E344))/(MAXIFS(AW:AW,$E:$E,$E344)-MINIFS(AW:AW,$E:$E,$E344)),
100*(AW344-MINIFS(AW:AW,$E:$E,$E344))/(MAXIFS(AW:AW,$E:$E,$E344)-MINIFS(AW:AW,$E:$E,$E344))))</f>
        <v/>
      </c>
      <c r="DM344" s="232" t="str">
        <f t="array" ref="DM344">IF(AX344="","",
IF(INDEX(Settings!$H:$H,MATCH(DM$1,Settings!$G:$G,0))=TRUE,
100-100*(AX344-MINIFS(AX:AX,$E:$E,$E344))/(MAXIFS(AX:AX,$E:$E,$E344)-MINIFS(AX:AX,$E:$E,$E344)),
100*(AX344-MINIFS(AX:AX,$E:$E,$E344))/(MAXIFS(AX:AX,$E:$E,$E344)-MINIFS(AX:AX,$E:$E,$E344))))</f>
        <v/>
      </c>
      <c r="DN344" s="232" t="str">
        <f t="array" ref="DN344">IF(AY344="","",
IF(INDEX(Settings!$H:$H,MATCH(DN$1,Settings!$G:$G,0))=TRUE,
100-100*(AY344-MINIFS(AY:AY,$E:$E,$E344))/(MAXIFS(AY:AY,$E:$E,$E344)-MINIFS(AY:AY,$E:$E,$E344)),
100*(AY344-MINIFS(AY:AY,$E:$E,$E344))/(MAXIFS(AY:AY,$E:$E,$E344)-MINIFS(AY:AY,$E:$E,$E344))))</f>
        <v/>
      </c>
      <c r="DO344" s="232" t="str">
        <f t="array" ref="DO344">IF(AZ344="","",
IF(INDEX(Settings!$H:$H,MATCH(DO$1,Settings!$G:$G,0))=TRUE,
100-100*(AZ344-MINIFS(AZ:AZ,$E:$E,$E344))/(MAXIFS(AZ:AZ,$E:$E,$E344)-MINIFS(AZ:AZ,$E:$E,$E344)),
100*(AZ344-MINIFS(AZ:AZ,$E:$E,$E344))/(MAXIFS(AZ:AZ,$E:$E,$E344)-MINIFS(AZ:AZ,$E:$E,$E344))))</f>
        <v/>
      </c>
      <c r="DP344" s="232" t="str">
        <f t="array" ref="DP344">IF(BA344="","",
IF(INDEX(Settings!$H:$H,MATCH(DP$1,Settings!$G:$G,0))=TRUE,
100-100*(BA344-MINIFS(BA:BA,$E:$E,$E344))/(MAXIFS(BA:BA,$E:$E,$E344)-MINIFS(BA:BA,$E:$E,$E344)),
100*(BA344-MINIFS(BA:BA,$E:$E,$E344))/(MAXIFS(BA:BA,$E:$E,$E344)-MINIFS(BA:BA,$E:$E,$E344))))</f>
        <v/>
      </c>
      <c r="DQ344" s="232" t="str">
        <f t="array" ref="DQ344">IF(BB344="","",
IF(INDEX(Settings!$H:$H,MATCH(DQ$1,Settings!$G:$G,0))=TRUE,
100-100*(BB344-MINIFS(BB:BB,$E:$E,$E344))/(MAXIFS(BB:BB,$E:$E,$E344)-MINIFS(BB:BB,$E:$E,$E344)),
100*(BB344-MINIFS(BB:BB,$E:$E,$E344))/(MAXIFS(BB:BB,$E:$E,$E344)-MINIFS(BB:BB,$E:$E,$E344))))</f>
        <v/>
      </c>
      <c r="DR344" s="232" t="str">
        <f t="array" ref="DR344">IF(BC344="","",
IF(INDEX(Settings!$H:$H,MATCH(DR$1,Settings!$G:$G,0))=TRUE,
100-100*(BC344-MINIFS(BC:BC,$E:$E,$E344))/(MAXIFS(BC:BC,$E:$E,$E344)-MINIFS(BC:BC,$E:$E,$E344)),
100*(BC344-MINIFS(BC:BC,$E:$E,$E344))/(MAXIFS(BC:BC,$E:$E,$E344)-MINIFS(BC:BC,$E:$E,$E344))))</f>
        <v/>
      </c>
      <c r="DS344" s="232" t="str">
        <f t="array" ref="DS344">IF(BD344="","",
IF(INDEX(Settings!$H:$H,MATCH(DS$1,Settings!$G:$G,0))=TRUE,
100-100*(BD344-MINIFS(BD:BD,$E:$E,$E344))/(MAXIFS(BD:BD,$E:$E,$E344)-MINIFS(BD:BD,$E:$E,$E344)),
100*(BD344-MINIFS(BD:BD,$E:$E,$E344))/(MAXIFS(BD:BD,$E:$E,$E344)-MINIFS(BD:BD,$E:$E,$E344))))</f>
        <v/>
      </c>
      <c r="DT344" s="232" t="str">
        <f t="array" ref="DT344">IF(BE344="","",
IF(INDEX(Settings!$H:$H,MATCH(DT$1,Settings!$G:$G,0))=TRUE,
100-100*(BE344-MINIFS(BE:BE,$E:$E,$E344))/(MAXIFS(BE:BE,$E:$E,$E344)-MINIFS(BE:BE,$E:$E,$E344)),
100*(BE344-MINIFS(BE:BE,$E:$E,$E344))/(MAXIFS(BE:BE,$E:$E,$E344)-MINIFS(BE:BE,$E:$E,$E344))))</f>
        <v/>
      </c>
      <c r="DU344" s="232" t="str">
        <f t="array" ref="DU344">IF(BF344="","",
IF(INDEX(Settings!$H:$H,MATCH(DU$1,Settings!$G:$G,0))=TRUE,
100-100*(BF344-MINIFS(BF:BF,$E:$E,$E344))/(MAXIFS(BF:BF,$E:$E,$E344)-MINIFS(BF:BF,$E:$E,$E344)),
100*(BF344-MINIFS(BF:BF,$E:$E,$E344))/(MAXIFS(BF:BF,$E:$E,$E344)-MINIFS(BF:BF,$E:$E,$E344))))</f>
        <v/>
      </c>
      <c r="DV344" s="232" t="str">
        <f t="array" ref="DV344">IF(BG344="","",
IF(INDEX(Settings!$H:$H,MATCH(DV$1,Settings!$G:$G,0))=TRUE,
100-100*(BG344-MINIFS(BG:BG,$E:$E,$E344))/(MAXIFS(BG:BG,$E:$E,$E344)-MINIFS(BG:BG,$E:$E,$E344)),
100*(BG344-MINIFS(BG:BG,$E:$E,$E344))/(MAXIFS(BG:BG,$E:$E,$E344)-MINIFS(BG:BG,$E:$E,$E344))))</f>
        <v/>
      </c>
      <c r="DW344" s="232" t="str">
        <f t="array" ref="DW344">IF(BH344="","",
IF(INDEX(Settings!$H:$H,MATCH(DW$1,Settings!$G:$G,0))=TRUE,
100-100*(BH344-MINIFS(BH:BH,$E:$E,$E344))/(MAXIFS(BH:BH,$E:$E,$E344)-MINIFS(BH:BH,$E:$E,$E344)),
100*(BH344-MINIFS(BH:BH,$E:$E,$E344))/(MAXIFS(BH:BH,$E:$E,$E344)-MINIFS(BH:BH,$E:$E,$E344))))</f>
        <v/>
      </c>
      <c r="DX344" s="232" t="str">
        <f t="array" ref="DX344">IF(BI344="","",
IF(INDEX(Settings!$H:$H,MATCH(DX$1,Settings!$G:$G,0))=TRUE,
100-100*(BI344-MINIFS(BI:BI,$E:$E,$E344))/(MAXIFS(BI:BI,$E:$E,$E344)-MINIFS(BI:BI,$E:$E,$E344)),
100*(BI344-MINIFS(BI:BI,$E:$E,$E344))/(MAXIFS(BI:BI,$E:$E,$E344)-MINIFS(BI:BI,$E:$E,$E344))))</f>
        <v/>
      </c>
      <c r="DY344" s="232" t="str">
        <f t="array" ref="DY344">IF(BJ344="","",
IF(INDEX(Settings!$H:$H,MATCH(DY$1,Settings!$G:$G,0))=TRUE,
100-100*(BJ344-MINIFS(BJ:BJ,$E:$E,$E344))/(MAXIFS(BJ:BJ,$E:$E,$E344)-MINIFS(BJ:BJ,$E:$E,$E344)),
100*(BJ344-MINIFS(BJ:BJ,$E:$E,$E344))/(MAXIFS(BJ:BJ,$E:$E,$E344)-MINIFS(BJ:BJ,$E:$E,$E344))))</f>
        <v/>
      </c>
      <c r="DZ344" s="234"/>
      <c r="EA344" s="234"/>
      <c r="EB344" s="234" t="str">
        <f t="shared" si="8"/>
        <v/>
      </c>
      <c r="EC344" s="234" t="str">
        <f t="shared" si="9"/>
        <v/>
      </c>
      <c r="ED344" s="234" t="str">
        <f t="shared" si="10"/>
        <v/>
      </c>
      <c r="EE344" s="234" t="str">
        <f t="shared" si="11"/>
        <v/>
      </c>
      <c r="EF344" s="234" t="str">
        <f t="shared" si="12"/>
        <v/>
      </c>
      <c r="EG344" s="234" t="str">
        <f t="shared" si="13"/>
        <v/>
      </c>
      <c r="EH344" s="234"/>
      <c r="EI344" s="234"/>
      <c r="EJ344" s="234"/>
      <c r="EK344" s="234"/>
      <c r="EL344" s="234"/>
      <c r="EM344" s="234"/>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3" t="str">
        <f t="shared" si="14"/>
        <v/>
      </c>
      <c r="N345" s="49"/>
      <c r="O345" s="49"/>
      <c r="P345" s="49"/>
      <c r="Q345" s="49"/>
      <c r="R345" s="49"/>
      <c r="S345" s="222" t="str">
        <f>IFERROR(VLOOKUP(AF345, 'YOYO IR Scores'!A:C, 3, FALSE), "")
</f>
        <v/>
      </c>
      <c r="T345" s="49"/>
      <c r="U345" s="49"/>
      <c r="V345" s="49"/>
      <c r="W345" s="49"/>
      <c r="X345" s="224" t="str">
        <f t="shared" si="4"/>
        <v/>
      </c>
      <c r="Y345" s="225" t="str">
        <f t="shared" si="5"/>
        <v/>
      </c>
      <c r="Z345" s="225" t="str">
        <f t="shared" si="6"/>
        <v/>
      </c>
      <c r="AA345" s="224" t="str">
        <f t="shared" si="7"/>
        <v/>
      </c>
      <c r="AB345" s="223"/>
      <c r="AC345" s="223"/>
      <c r="AD345" s="223"/>
      <c r="AE345" s="223" t="str">
        <f>IFERROR(VLOOKUP(AF345, 'YOYO IR Scores'!A:C, 2, FALSE), "")</f>
        <v/>
      </c>
      <c r="AF345" s="223"/>
      <c r="AG345" s="223"/>
      <c r="AH345" s="223"/>
      <c r="AI345" s="223"/>
      <c r="AJ345" s="223"/>
      <c r="AK345" s="223"/>
      <c r="AL345" s="223"/>
      <c r="AM345" s="223"/>
      <c r="AN345" s="223"/>
      <c r="AO345" s="223"/>
      <c r="AP345" s="223"/>
      <c r="AQ345" s="223"/>
      <c r="AR345" s="223"/>
      <c r="AS345" s="223"/>
      <c r="AT345" s="223"/>
      <c r="AU345" s="223"/>
      <c r="AV345" s="223"/>
      <c r="AW345" s="223"/>
      <c r="AX345" s="223"/>
      <c r="AY345" s="223"/>
      <c r="AZ345" s="223"/>
      <c r="BA345" s="223"/>
      <c r="BB345" s="223"/>
      <c r="BC345" s="223"/>
      <c r="BD345" s="223"/>
      <c r="BE345" s="223"/>
      <c r="BF345" s="223"/>
      <c r="BG345" s="223"/>
      <c r="BH345" s="223"/>
      <c r="BI345" s="223"/>
      <c r="BJ345" s="223"/>
      <c r="BK345" s="223" t="str">
        <f t="array" ref="BK345">IF(J345="","",
IF(INDEX(Settings!$H:$H,MATCH(BY$1,Settings!$G:$G,0))=TRUE,
100-100*(J345-MIN(J:J))/(MAX(J:J)-MIN(J:J)),
100*(J345-MIN(J:J))/(MAX(J:J)-MIN(J:J))))</f>
        <v/>
      </c>
      <c r="BL345" s="223" t="str">
        <f t="array" ref="BL345">IF(J345="","",
IF(INDEX(Settings!$H:$H,MATCH(BY$1,Settings!$G:$G,0))=TRUE,
100-100*(J345-MINIFS(J:J,$E:$E,$E345))/(MAXIFS(J:J,$E:$E,$E345)-MINIFS(J:J,$E:$E,$E345)),
100*(J345-MINIFS(J:J,$E:$E,$E345))/(MAXIFS(J:J,$E:$E,$E345)-MINIFS(J:J,$E:$E,$E345))))</f>
        <v/>
      </c>
      <c r="BM345" s="223"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4" t="str">
        <f t="array" ref="BQ345">IF(J345="","",
IF(INDEX(Settings!$H:$H,MATCH(BY$1,Settings!$G:$G,0))=TRUE,
-1*(J345-AVERAGE(J:J))/STDEV(J:J),
(J345-AVERAGE(J:J))/STDEV(J:J)))</f>
        <v/>
      </c>
      <c r="BR345" s="224" t="str">
        <f>IFERROR(__xludf.DUMMYFUNCTION("IF(J345="""","""",
IF(INDEX(Settings!$H:$H,MATCH(BY$1,Settings!$G:$G,0))=TRUE,
-1*(J345-AVERAGEIFS(J:J,$E:$E,$E345))/STDEV(FILTER(J:J,$E:$E=$E345)),
(J345-AVERAGEIFS(J:J,$E:$E,$E345))/STDEV(FILTER(J:J,$E:$E=$E345))))"),"")</f>
        <v/>
      </c>
      <c r="BS345" s="224"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3" t="str">
        <f t="array" ref="BY345">IF(J345="","",
IF(INDEX(Settings!$H:$H,MATCH(BY$1,Settings!$G:$G,0))=TRUE,
100-100*(J345-MINIFS(J:J,$E:$E,$E345))/(MAXIFS(J:J,$E:$E,$E345)-MINIFS(J:J,$E:$E,$E345)),
100*(J345-MINIFS(J:J,$E:$E,$E345))/(MAXIFS(J:J,$E:$E,$E345)-MINIFS(J:J,$E:$E,$E345))))</f>
        <v/>
      </c>
      <c r="BZ345" s="223" t="str">
        <f t="array" ref="BZ345">IF(K345="","",
IF(INDEX(Settings!$H:$H,MATCH(BZ$1,Settings!$G:$G,0))=TRUE,
100-100*(K345-MINIFS(K:K,$E:$E,$E345))/(MAXIFS(K:K,$E:$E,$E345)-MINIFS(K:K,$E:$E,$E345)),
100*(K345-MINIFS(K:K,$E:$E,$E345))/(MAXIFS(K:K,$E:$E,$E345)-MINIFS(K:K,$E:$E,$E345))))</f>
        <v/>
      </c>
      <c r="CA345" s="223" t="str">
        <f t="array" ref="CA345">IF(L345="","",
IF(INDEX(Settings!$H:$H,MATCH(CA$1,Settings!$G:$G,0))=TRUE,
100-100*(L345-MINIFS(L:L,$E:$E,$E345))/(MAXIFS(L:L,$E:$E,$E345)-MINIFS(L:L,$E:$E,$E345)),
100*(L345-MINIFS(L:L,$E:$E,$E345))/(MAXIFS(L:L,$E:$E,$E345)-MINIFS(L:L,$E:$E,$E345))))</f>
        <v/>
      </c>
      <c r="CB345" s="223" t="str">
        <f t="array" ref="CB345">IF(M345="","",
IF(INDEX(Settings!$H:$H,MATCH(CB$1,Settings!$G:$G,0))=TRUE,
100-100*(M345-MINIFS(M:M,$E:$E,$E345))/(MAXIFS(M:M,$E:$E,$E345)-MINIFS(M:M,$E:$E,$E345)),
100*(M345-MINIFS(M:M,$E:$E,$E345))/(MAXIFS(M:M,$E:$E,$E345)-MINIFS(M:M,$E:$E,$E345))))</f>
        <v/>
      </c>
      <c r="CC345" s="223" t="str">
        <f t="array" ref="CC345">IF(N345="","",
IF(INDEX(Settings!$H:$H,MATCH(CC$1,Settings!$G:$G,0))=TRUE,
100-100*(N345-MINIFS(N:N,$E:$E,$E345))/(MAXIFS(N:N,$E:$E,$E345)-MINIFS(N:N,$E:$E,$E345)),
100*(N345-MINIFS(N:N,$E:$E,$E345))/(MAXIFS(N:N,$E:$E,$E345)-MINIFS(N:N,$E:$E,$E345))))</f>
        <v/>
      </c>
      <c r="CD345" s="223" t="str">
        <f t="array" ref="CD345">IF(O345="","",
IF(INDEX(Settings!$H:$H,MATCH(CD$1,Settings!$G:$G,0))=TRUE,
100-100*(O345-MINIFS(O:O,$E:$E,$E345))/(MAXIFS(O:O,$E:$E,$E345)-MINIFS(O:O,$E:$E,$E345)),
100*(O345-MINIFS(O:O,$E:$E,$E345))/(MAXIFS(O:O,$E:$E,$E345)-MINIFS(O:O,$E:$E,$E345))))</f>
        <v/>
      </c>
      <c r="CE345" s="223" t="str">
        <f t="array" ref="CE345">IF(P345="","",
IF(INDEX(Settings!$H:$H,MATCH(CE$1,Settings!$G:$G,0))=TRUE,
100-100*(P345-MINIFS(P:P,$E:$E,$E345))/(MAXIFS(P:P,$E:$E,$E345)-MINIFS(P:P,$E:$E,$E345)),
100*(P345-MINIFS(P:P,$E:$E,$E345))/(MAXIFS(P:P,$E:$E,$E345)-MINIFS(P:P,$E:$E,$E345))))</f>
        <v/>
      </c>
      <c r="CF345" s="223" t="str">
        <f t="array" ref="CF345">IF(Q345="","",
IF(INDEX(Settings!$H:$H,MATCH(CF$1,Settings!$G:$G,0))=TRUE,
100-100*(Q345-MINIFS(Q:Q,$E:$E,$E345))/(MAXIFS(Q:Q,$E:$E,$E345)-MINIFS(Q:Q,$E:$E,$E345)),
100*(Q345-MINIFS(Q:Q,$E:$E,$E345))/(MAXIFS(Q:Q,$E:$E,$E345)-MINIFS(Q:Q,$E:$E,$E345))))</f>
        <v/>
      </c>
      <c r="CG345" s="223" t="str">
        <f t="array" ref="CG345">IF(R345="","",
IF(INDEX(Settings!$H:$H,MATCH(CG$1,Settings!$G:$G,0))=TRUE,
100-100*(R345-MINIFS(R:R,$E:$E,$E345))/(MAXIFS(R:R,$E:$E,$E345)-MINIFS(R:R,$E:$E,$E345)),
100*(R345-MINIFS(R:R,$E:$E,$E345))/(MAXIFS(R:R,$E:$E,$E345)-MINIFS(R:R,$E:$E,$E345))))</f>
        <v/>
      </c>
      <c r="CH345" s="223" t="str">
        <f t="array" ref="CH345">IF(S345="","",
IF(INDEX(Settings!$H:$H,MATCH(CH$1,Settings!$G:$G,0))=TRUE,
100-100*(S345-MINIFS(S:S,$E:$E,$E345))/(MAXIFS(S:S,$E:$E,$E345)-MINIFS(S:S,$E:$E,$E345)),
100*(S345-MINIFS(S:S,$E:$E,$E345))/(MAXIFS(S:S,$E:$E,$E345)-MINIFS(S:S,$E:$E,$E345))))</f>
        <v/>
      </c>
      <c r="CI345" s="223" t="str">
        <f t="array" ref="CI345">IF(T345="","",
IF(INDEX(Settings!$H:$H,MATCH(CI$1,Settings!$G:$G,0))=TRUE,
100-100*(T345-MINIFS(T:T,$E:$E,$E345))/(MAXIFS(T:T,$E:$E,$E345)-MINIFS(T:T,$E:$E,$E345)),
100*(T345-MINIFS(T:T,$E:$E,$E345))/(MAXIFS(T:T,$E:$E,$E345)-MINIFS(T:T,$E:$E,$E345))))</f>
        <v/>
      </c>
      <c r="CJ345" s="223" t="str">
        <f t="array" ref="CJ345">IF(U345="","",
IF(INDEX(Settings!$H:$H,MATCH(CJ$1,Settings!$G:$G,0))=TRUE,
100-100*(U345-MINIFS(U:U,$E:$E,$E345))/(MAXIFS(U:U,$E:$E,$E345)-MINIFS(U:U,$E:$E,$E345)),
100*(U345-MINIFS(U:U,$E:$E,$E345))/(MAXIFS(U:U,$E:$E,$E345)-MINIFS(U:U,$E:$E,$E345))))</f>
        <v/>
      </c>
      <c r="CK345" s="223" t="str">
        <f t="array" ref="CK345">IF(V345="","",
IF(INDEX(Settings!$H:$H,MATCH(CK$1,Settings!$G:$G,0))=TRUE,
100-100*(V345-MINIFS(V:V,$E:$E,$E345))/(MAXIFS(V:V,$E:$E,$E345)-MINIFS(V:V,$E:$E,$E345)),
100*(V345-MINIFS(V:V,$E:$E,$E345))/(MAXIFS(V:V,$E:$E,$E345)-MINIFS(V:V,$E:$E,$E345))))</f>
        <v/>
      </c>
      <c r="CL345" s="223" t="str">
        <f t="array" ref="CL345">IF(W345="","",
IF(INDEX(Settings!$H:$H,MATCH(CL$1,Settings!$G:$G,0))=TRUE,
100-100*(W345-MINIFS(W:W,$E:$E,$E345))/(MAXIFS(W:W,$E:$E,$E345)-MINIFS(W:W,$E:$E,$E345)),
100*(W345-MINIFS(W:W,$E:$E,$E345))/(MAXIFS(W:W,$E:$E,$E345)-MINIFS(W:W,$E:$E,$E345))))</f>
        <v/>
      </c>
      <c r="CM345" s="223" t="str">
        <f t="array" ref="CM345">IF(X345="","",
IF(INDEX(Settings!$H:$H,MATCH(CM$1,Settings!$G:$G,0))=TRUE,
100-100*(X345-MINIFS(X:X,$E:$E,$E345))/(MAXIFS(X:X,$E:$E,$E345)-MINIFS(X:X,$E:$E,$E345)),
100*(X345-MINIFS(X:X,$E:$E,$E345))/(MAXIFS(X:X,$E:$E,$E345)-MINIFS(X:X,$E:$E,$E345))))</f>
        <v/>
      </c>
      <c r="CN345" s="223" t="str">
        <f t="array" ref="CN345">IF(Y345="","",
IF(INDEX(Settings!$H:$H,MATCH(CN$1,Settings!$G:$G,0))=TRUE,
100-100*(Y345-MINIFS(Y:Y,$E:$E,$E345))/(MAXIFS(Y:Y,$E:$E,$E345)-MINIFS(Y:Y,$E:$E,$E345)),
100*(Y345-MINIFS(Y:Y,$E:$E,$E345))/(MAXIFS(Y:Y,$E:$E,$E345)-MINIFS(Y:Y,$E:$E,$E345))))</f>
        <v/>
      </c>
      <c r="CO345" s="223" t="str">
        <f t="array" ref="CO345">IF(Z345="","",
IF(INDEX(Settings!$H:$H,MATCH(CO$1,Settings!$G:$G,0))=TRUE,
100-100*(Z345-MINIFS(Z:Z,$E:$E,$E345))/(MAXIFS(Z:Z,$E:$E,$E345)-MINIFS(Z:Z,$E:$E,$E345)),
100*(Z345-MINIFS(Z:Z,$E:$E,$E345))/(MAXIFS(Z:Z,$E:$E,$E345)-MINIFS(Z:Z,$E:$E,$E345))))</f>
        <v/>
      </c>
      <c r="CP345" s="223" t="str">
        <f t="array" ref="CP345">IF(AA345="","",
IF(INDEX(Settings!$H:$H,MATCH(CP$1,Settings!$G:$G,0))=TRUE,
100-100*(AA345-MINIFS(AA:AA,$E:$E,$E345))/(MAXIFS(AA:AA,$E:$E,$E345)-MINIFS(AA:AA,$E:$E,$E345)),
100*(AA345-MINIFS(AA:AA,$E:$E,$E345))/(MAXIFS(AA:AA,$E:$E,$E345)-MINIFS(AA:AA,$E:$E,$E345))))</f>
        <v/>
      </c>
      <c r="CQ345" s="223" t="str">
        <f t="array" ref="CQ345">IF(AB345="","",
IF(INDEX(Settings!$H:$H,MATCH(CQ$1,Settings!$G:$G,0))=TRUE,
100-100*(AB345-MINIFS(AB:AB,$E:$E,$E345))/(MAXIFS(AB:AB,$E:$E,$E345)-MINIFS(AB:AB,$E:$E,$E345)),
100*(AB345-MINIFS(AB:AB,$E:$E,$E345))/(MAXIFS(AB:AB,$E:$E,$E345)-MINIFS(AB:AB,$E:$E,$E345))))</f>
        <v/>
      </c>
      <c r="CR345" s="223" t="str">
        <f t="array" ref="CR345">IF(AC345="","",
IF(INDEX(Settings!$H:$H,MATCH(CR$1,Settings!$G:$G,0))=TRUE,
100-100*(AC345-MINIFS(AC:AC,$E:$E,$E345))/(MAXIFS(AC:AC,$E:$E,$E345)-MINIFS(AC:AC,$E:$E,$E345)),
100*(AC345-MINIFS(AC:AC,$E:$E,$E345))/(MAXIFS(AC:AC,$E:$E,$E345)-MINIFS(AC:AC,$E:$E,$E345))))</f>
        <v/>
      </c>
      <c r="CS345" s="223" t="str">
        <f t="array" ref="CS345">IF(AD345="","",
IF(INDEX(Settings!$H:$H,MATCH(CS$1,Settings!$G:$G,0))=TRUE,
100-100*(AD345-MINIFS(AD:AD,$E:$E,$E345))/(MAXIFS(AD:AD,$E:$E,$E345)-MINIFS(AD:AD,$E:$E,$E345)),
100*(AD345-MINIFS(AD:AD,$E:$E,$E345))/(MAXIFS(AD:AD,$E:$E,$E345)-MINIFS(AD:AD,$E:$E,$E345))))</f>
        <v/>
      </c>
      <c r="CT345" s="223" t="str">
        <f t="array" ref="CT345">IF(AE345="","",
IF(INDEX(Settings!$H:$H,MATCH(CT$1,Settings!$G:$G,0))=TRUE,
100-100*(AE345-MINIFS(AE:AE,$E:$E,$E345))/(MAXIFS(AE:AE,$E:$E,$E345)-MINIFS(AE:AE,$E:$E,$E345)),
100*(AE345-MINIFS(AE:AE,$E:$E,$E345))/(MAXIFS(AE:AE,$E:$E,$E345)-MINIFS(AE:AE,$E:$E,$E345))))</f>
        <v/>
      </c>
      <c r="CU345" s="223" t="str">
        <f t="array" ref="CU345">IF(AF345="","",
IF(INDEX(Settings!$H:$H,MATCH(CU$1,Settings!$G:$G,0))=TRUE,
100-100*(AF345-MINIFS(AF:AF,$E:$E,$E345))/(MAXIFS(AF:AF,$E:$E,$E345)-MINIFS(AF:AF,$E:$E,$E345)),
100*(AF345-MINIFS(AF:AF,$E:$E,$E345))/(MAXIFS(AF:AF,$E:$E,$E345)-MINIFS(AF:AF,$E:$E,$E345))))</f>
        <v/>
      </c>
      <c r="CV345" s="223" t="str">
        <f t="array" ref="CV345">IF(AG345="","",
IF(INDEX(Settings!$H:$H,MATCH(CV$1,Settings!$G:$G,0))=TRUE,
100-100*(AG345-MINIFS(AG:AG,$E:$E,$E345))/(MAXIFS(AG:AG,$E:$E,$E345)-MINIFS(AG:AG,$E:$E,$E345)),
100*(AG345-MINIFS(AG:AG,$E:$E,$E345))/(MAXIFS(AG:AG,$E:$E,$E345)-MINIFS(AG:AG,$E:$E,$E345))))</f>
        <v/>
      </c>
      <c r="CW345" s="223" t="str">
        <f t="array" ref="CW345">IF(AH345="","",
IF(INDEX(Settings!$H:$H,MATCH(CW$1,Settings!$G:$G,0))=TRUE,
100-100*(AH345-MINIFS(AH:AH,$E:$E,$E345))/(MAXIFS(AH:AH,$E:$E,$E345)-MINIFS(AH:AH,$E:$E,$E345)),
100*(AH345-MINIFS(AH:AH,$E:$E,$E345))/(MAXIFS(AH:AH,$E:$E,$E345)-MINIFS(AH:AH,$E:$E,$E345))))</f>
        <v/>
      </c>
      <c r="CX345" s="223" t="str">
        <f t="array" ref="CX345">IF(AI345="","",
IF(INDEX(Settings!$H:$H,MATCH(CX$1,Settings!$G:$G,0))=TRUE,
100-100*(AI345-MINIFS(AI:AI,$E:$E,$E345))/(MAXIFS(AI:AI,$E:$E,$E345)-MINIFS(AI:AI,$E:$E,$E345)),
100*(AI345-MINIFS(AI:AI,$E:$E,$E345))/(MAXIFS(AI:AI,$E:$E,$E345)-MINIFS(AI:AI,$E:$E,$E345))))</f>
        <v/>
      </c>
      <c r="CY345" s="223" t="str">
        <f t="array" ref="CY345">IF(AJ345="","",
IF(INDEX(Settings!$H:$H,MATCH(CY$1,Settings!$G:$G,0))=TRUE,
100-100*(AJ345-MINIFS(AJ:AJ,$E:$E,$E345))/(MAXIFS(AJ:AJ,$E:$E,$E345)-MINIFS(AJ:AJ,$E:$E,$E345)),
100*(AJ345-MINIFS(AJ:AJ,$E:$E,$E345))/(MAXIFS(AJ:AJ,$E:$E,$E345)-MINIFS(AJ:AJ,$E:$E,$E345))))</f>
        <v/>
      </c>
      <c r="CZ345" s="223" t="str">
        <f t="array" ref="CZ345">IF(AK345="","",
IF(INDEX(Settings!$H:$H,MATCH(CZ$1,Settings!$G:$G,0))=TRUE,
100-100*(AK345-MINIFS(AK:AK,$E:$E,$E345))/(MAXIFS(AK:AK,$E:$E,$E345)-MINIFS(AK:AK,$E:$E,$E345)),
100*(AK345-MINIFS(AK:AK,$E:$E,$E345))/(MAXIFS(AK:AK,$E:$E,$E345)-MINIFS(AK:AK,$E:$E,$E345))))</f>
        <v/>
      </c>
      <c r="DA345" s="223" t="str">
        <f t="array" ref="DA345">IF(AL345="","",
IF(INDEX(Settings!$H:$H,MATCH(DA$1,Settings!$G:$G,0))=TRUE,
100-100*(AL345-MINIFS(AL:AL,$E:$E,$E345))/(MAXIFS(AL:AL,$E:$E,$E345)-MINIFS(AL:AL,$E:$E,$E345)),
100*(AL345-MINIFS(AL:AL,$E:$E,$E345))/(MAXIFS(AL:AL,$E:$E,$E345)-MINIFS(AL:AL,$E:$E,$E345))))</f>
        <v/>
      </c>
      <c r="DB345" s="223" t="str">
        <f t="array" ref="DB345">IF(AM345="","",
IF(INDEX(Settings!$H:$H,MATCH(DB$1,Settings!$G:$G,0))=TRUE,
100-100*(AM345-MINIFS(AM:AM,$E:$E,$E345))/(MAXIFS(AM:AM,$E:$E,$E345)-MINIFS(AM:AM,$E:$E,$E345)),
100*(AM345-MINIFS(AM:AM,$E:$E,$E345))/(MAXIFS(AM:AM,$E:$E,$E345)-MINIFS(AM:AM,$E:$E,$E345))))</f>
        <v/>
      </c>
      <c r="DC345" s="223" t="str">
        <f t="array" ref="DC345">IF(AN345="","",
IF(INDEX(Settings!$H:$H,MATCH(DC$1,Settings!$G:$G,0))=TRUE,
100-100*(AN345-MINIFS(AN:AN,$E:$E,$E345))/(MAXIFS(AN:AN,$E:$E,$E345)-MINIFS(AN:AN,$E:$E,$E345)),
100*(AN345-MINIFS(AN:AN,$E:$E,$E345))/(MAXIFS(AN:AN,$E:$E,$E345)-MINIFS(AN:AN,$E:$E,$E345))))</f>
        <v/>
      </c>
      <c r="DD345" s="223" t="str">
        <f t="array" ref="DD345">IF(AO345="","",
IF(INDEX(Settings!$H:$H,MATCH(DD$1,Settings!$G:$G,0))=TRUE,
100-100*(AO345-MINIFS(AO:AO,$E:$E,$E345))/(MAXIFS(AO:AO,$E:$E,$E345)-MINIFS(AO:AO,$E:$E,$E345)),
100*(AO345-MINIFS(AO:AO,$E:$E,$E345))/(MAXIFS(AO:AO,$E:$E,$E345)-MINIFS(AO:AO,$E:$E,$E345))))</f>
        <v/>
      </c>
      <c r="DE345" s="223" t="str">
        <f t="array" ref="DE345">IF(AP345="","",
IF(INDEX(Settings!$H:$H,MATCH(DE$1,Settings!$G:$G,0))=TRUE,
100-100*(AP345-MINIFS(AP:AP,$E:$E,$E345))/(MAXIFS(AP:AP,$E:$E,$E345)-MINIFS(AP:AP,$E:$E,$E345)),
100*(AP345-MINIFS(AP:AP,$E:$E,$E345))/(MAXIFS(AP:AP,$E:$E,$E345)-MINIFS(AP:AP,$E:$E,$E345))))</f>
        <v/>
      </c>
      <c r="DF345" s="223" t="str">
        <f t="array" ref="DF345">IF(AQ345="","",
IF(INDEX(Settings!$H:$H,MATCH(DF$1,Settings!$G:$G,0))=TRUE,
100-100*(AQ345-MINIFS(AQ:AQ,$E:$E,$E345))/(MAXIFS(AQ:AQ,$E:$E,$E345)-MINIFS(AQ:AQ,$E:$E,$E345)),
100*(AQ345-MINIFS(AQ:AQ,$E:$E,$E345))/(MAXIFS(AQ:AQ,$E:$E,$E345)-MINIFS(AQ:AQ,$E:$E,$E345))))</f>
        <v/>
      </c>
      <c r="DG345" s="223" t="str">
        <f t="array" ref="DG345">IF(AR345="","",
IF(INDEX(Settings!$H:$H,MATCH(DG$1,Settings!$G:$G,0))=TRUE,
100-100*(AR345-MINIFS(AR:AR,$E:$E,$E345))/(MAXIFS(AR:AR,$E:$E,$E345)-MINIFS(AR:AR,$E:$E,$E345)),
100*(AR345-MINIFS(AR:AR,$E:$E,$E345))/(MAXIFS(AR:AR,$E:$E,$E345)-MINIFS(AR:AR,$E:$E,$E345))))</f>
        <v/>
      </c>
      <c r="DH345" s="223" t="str">
        <f t="array" ref="DH345">IF(AS345="","",
IF(INDEX(Settings!$H:$H,MATCH(DH$1,Settings!$G:$G,0))=TRUE,
100-100*(AS345-MINIFS(AS:AS,$E:$E,$E345))/(MAXIFS(AS:AS,$E:$E,$E345)-MINIFS(AS:AS,$E:$E,$E345)),
100*(AS345-MINIFS(AS:AS,$E:$E,$E345))/(MAXIFS(AS:AS,$E:$E,$E345)-MINIFS(AS:AS,$E:$E,$E345))))</f>
        <v/>
      </c>
      <c r="DI345" s="223" t="str">
        <f t="array" ref="DI345">IF(AT345="","",
IF(INDEX(Settings!$H:$H,MATCH(DI$1,Settings!$G:$G,0))=TRUE,
100-100*(AT345-MINIFS(AT:AT,$E:$E,$E345))/(MAXIFS(AT:AT,$E:$E,$E345)-MINIFS(AT:AT,$E:$E,$E345)),
100*(AT345-MINIFS(AT:AT,$E:$E,$E345))/(MAXIFS(AT:AT,$E:$E,$E345)-MINIFS(AT:AT,$E:$E,$E345))))</f>
        <v/>
      </c>
      <c r="DJ345" s="223" t="str">
        <f t="array" ref="DJ345">IF(AU345="","",
IF(INDEX(Settings!$H:$H,MATCH(DJ$1,Settings!$G:$G,0))=TRUE,
100-100*(AU345-MINIFS(AU:AU,$E:$E,$E345))/(MAXIFS(AU:AU,$E:$E,$E345)-MINIFS(AU:AU,$E:$E,$E345)),
100*(AU345-MINIFS(AU:AU,$E:$E,$E345))/(MAXIFS(AU:AU,$E:$E,$E345)-MINIFS(AU:AU,$E:$E,$E345))))</f>
        <v/>
      </c>
      <c r="DK345" s="223" t="str">
        <f t="array" ref="DK345">IF(AV345="","",
IF(INDEX(Settings!$H:$H,MATCH(DK$1,Settings!$G:$G,0))=TRUE,
100-100*(AV345-MINIFS(AV:AV,$E:$E,$E345))/(MAXIFS(AV:AV,$E:$E,$E345)-MINIFS(AV:AV,$E:$E,$E345)),
100*(AV345-MINIFS(AV:AV,$E:$E,$E345))/(MAXIFS(AV:AV,$E:$E,$E345)-MINIFS(AV:AV,$E:$E,$E345))))</f>
        <v/>
      </c>
      <c r="DL345" s="223" t="str">
        <f t="array" ref="DL345">IF(AW345="","",
IF(INDEX(Settings!$H:$H,MATCH(DL$1,Settings!$G:$G,0))=TRUE,
100-100*(AW345-MINIFS(AW:AW,$E:$E,$E345))/(MAXIFS(AW:AW,$E:$E,$E345)-MINIFS(AW:AW,$E:$E,$E345)),
100*(AW345-MINIFS(AW:AW,$E:$E,$E345))/(MAXIFS(AW:AW,$E:$E,$E345)-MINIFS(AW:AW,$E:$E,$E345))))</f>
        <v/>
      </c>
      <c r="DM345" s="223" t="str">
        <f t="array" ref="DM345">IF(AX345="","",
IF(INDEX(Settings!$H:$H,MATCH(DM$1,Settings!$G:$G,0))=TRUE,
100-100*(AX345-MINIFS(AX:AX,$E:$E,$E345))/(MAXIFS(AX:AX,$E:$E,$E345)-MINIFS(AX:AX,$E:$E,$E345)),
100*(AX345-MINIFS(AX:AX,$E:$E,$E345))/(MAXIFS(AX:AX,$E:$E,$E345)-MINIFS(AX:AX,$E:$E,$E345))))</f>
        <v/>
      </c>
      <c r="DN345" s="223" t="str">
        <f t="array" ref="DN345">IF(AY345="","",
IF(INDEX(Settings!$H:$H,MATCH(DN$1,Settings!$G:$G,0))=TRUE,
100-100*(AY345-MINIFS(AY:AY,$E:$E,$E345))/(MAXIFS(AY:AY,$E:$E,$E345)-MINIFS(AY:AY,$E:$E,$E345)),
100*(AY345-MINIFS(AY:AY,$E:$E,$E345))/(MAXIFS(AY:AY,$E:$E,$E345)-MINIFS(AY:AY,$E:$E,$E345))))</f>
        <v/>
      </c>
      <c r="DO345" s="223" t="str">
        <f t="array" ref="DO345">IF(AZ345="","",
IF(INDEX(Settings!$H:$H,MATCH(DO$1,Settings!$G:$G,0))=TRUE,
100-100*(AZ345-MINIFS(AZ:AZ,$E:$E,$E345))/(MAXIFS(AZ:AZ,$E:$E,$E345)-MINIFS(AZ:AZ,$E:$E,$E345)),
100*(AZ345-MINIFS(AZ:AZ,$E:$E,$E345))/(MAXIFS(AZ:AZ,$E:$E,$E345)-MINIFS(AZ:AZ,$E:$E,$E345))))</f>
        <v/>
      </c>
      <c r="DP345" s="223" t="str">
        <f t="array" ref="DP345">IF(BA345="","",
IF(INDEX(Settings!$H:$H,MATCH(DP$1,Settings!$G:$G,0))=TRUE,
100-100*(BA345-MINIFS(BA:BA,$E:$E,$E345))/(MAXIFS(BA:BA,$E:$E,$E345)-MINIFS(BA:BA,$E:$E,$E345)),
100*(BA345-MINIFS(BA:BA,$E:$E,$E345))/(MAXIFS(BA:BA,$E:$E,$E345)-MINIFS(BA:BA,$E:$E,$E345))))</f>
        <v/>
      </c>
      <c r="DQ345" s="223" t="str">
        <f t="array" ref="DQ345">IF(BB345="","",
IF(INDEX(Settings!$H:$H,MATCH(DQ$1,Settings!$G:$G,0))=TRUE,
100-100*(BB345-MINIFS(BB:BB,$E:$E,$E345))/(MAXIFS(BB:BB,$E:$E,$E345)-MINIFS(BB:BB,$E:$E,$E345)),
100*(BB345-MINIFS(BB:BB,$E:$E,$E345))/(MAXIFS(BB:BB,$E:$E,$E345)-MINIFS(BB:BB,$E:$E,$E345))))</f>
        <v/>
      </c>
      <c r="DR345" s="223" t="str">
        <f t="array" ref="DR345">IF(BC345="","",
IF(INDEX(Settings!$H:$H,MATCH(DR$1,Settings!$G:$G,0))=TRUE,
100-100*(BC345-MINIFS(BC:BC,$E:$E,$E345))/(MAXIFS(BC:BC,$E:$E,$E345)-MINIFS(BC:BC,$E:$E,$E345)),
100*(BC345-MINIFS(BC:BC,$E:$E,$E345))/(MAXIFS(BC:BC,$E:$E,$E345)-MINIFS(BC:BC,$E:$E,$E345))))</f>
        <v/>
      </c>
      <c r="DS345" s="223" t="str">
        <f t="array" ref="DS345">IF(BD345="","",
IF(INDEX(Settings!$H:$H,MATCH(DS$1,Settings!$G:$G,0))=TRUE,
100-100*(BD345-MINIFS(BD:BD,$E:$E,$E345))/(MAXIFS(BD:BD,$E:$E,$E345)-MINIFS(BD:BD,$E:$E,$E345)),
100*(BD345-MINIFS(BD:BD,$E:$E,$E345))/(MAXIFS(BD:BD,$E:$E,$E345)-MINIFS(BD:BD,$E:$E,$E345))))</f>
        <v/>
      </c>
      <c r="DT345" s="223" t="str">
        <f t="array" ref="DT345">IF(BE345="","",
IF(INDEX(Settings!$H:$H,MATCH(DT$1,Settings!$G:$G,0))=TRUE,
100-100*(BE345-MINIFS(BE:BE,$E:$E,$E345))/(MAXIFS(BE:BE,$E:$E,$E345)-MINIFS(BE:BE,$E:$E,$E345)),
100*(BE345-MINIFS(BE:BE,$E:$E,$E345))/(MAXIFS(BE:BE,$E:$E,$E345)-MINIFS(BE:BE,$E:$E,$E345))))</f>
        <v/>
      </c>
      <c r="DU345" s="223" t="str">
        <f t="array" ref="DU345">IF(BF345="","",
IF(INDEX(Settings!$H:$H,MATCH(DU$1,Settings!$G:$G,0))=TRUE,
100-100*(BF345-MINIFS(BF:BF,$E:$E,$E345))/(MAXIFS(BF:BF,$E:$E,$E345)-MINIFS(BF:BF,$E:$E,$E345)),
100*(BF345-MINIFS(BF:BF,$E:$E,$E345))/(MAXIFS(BF:BF,$E:$E,$E345)-MINIFS(BF:BF,$E:$E,$E345))))</f>
        <v/>
      </c>
      <c r="DV345" s="223" t="str">
        <f t="array" ref="DV345">IF(BG345="","",
IF(INDEX(Settings!$H:$H,MATCH(DV$1,Settings!$G:$G,0))=TRUE,
100-100*(BG345-MINIFS(BG:BG,$E:$E,$E345))/(MAXIFS(BG:BG,$E:$E,$E345)-MINIFS(BG:BG,$E:$E,$E345)),
100*(BG345-MINIFS(BG:BG,$E:$E,$E345))/(MAXIFS(BG:BG,$E:$E,$E345)-MINIFS(BG:BG,$E:$E,$E345))))</f>
        <v/>
      </c>
      <c r="DW345" s="223" t="str">
        <f t="array" ref="DW345">IF(BH345="","",
IF(INDEX(Settings!$H:$H,MATCH(DW$1,Settings!$G:$G,0))=TRUE,
100-100*(BH345-MINIFS(BH:BH,$E:$E,$E345))/(MAXIFS(BH:BH,$E:$E,$E345)-MINIFS(BH:BH,$E:$E,$E345)),
100*(BH345-MINIFS(BH:BH,$E:$E,$E345))/(MAXIFS(BH:BH,$E:$E,$E345)-MINIFS(BH:BH,$E:$E,$E345))))</f>
        <v/>
      </c>
      <c r="DX345" s="223" t="str">
        <f t="array" ref="DX345">IF(BI345="","",
IF(INDEX(Settings!$H:$H,MATCH(DX$1,Settings!$G:$G,0))=TRUE,
100-100*(BI345-MINIFS(BI:BI,$E:$E,$E345))/(MAXIFS(BI:BI,$E:$E,$E345)-MINIFS(BI:BI,$E:$E,$E345)),
100*(BI345-MINIFS(BI:BI,$E:$E,$E345))/(MAXIFS(BI:BI,$E:$E,$E345)-MINIFS(BI:BI,$E:$E,$E345))))</f>
        <v/>
      </c>
      <c r="DY345" s="223" t="str">
        <f t="array" ref="DY345">IF(BJ345="","",
IF(INDEX(Settings!$H:$H,MATCH(DY$1,Settings!$G:$G,0))=TRUE,
100-100*(BJ345-MINIFS(BJ:BJ,$E:$E,$E345))/(MAXIFS(BJ:BJ,$E:$E,$E345)-MINIFS(BJ:BJ,$E:$E,$E345)),
100*(BJ345-MINIFS(BJ:BJ,$E:$E,$E345))/(MAXIFS(BJ:BJ,$E:$E,$E345)-MINIFS(BJ:BJ,$E:$E,$E345))))</f>
        <v/>
      </c>
      <c r="DZ345" s="225"/>
      <c r="EA345" s="225"/>
      <c r="EB345" s="225" t="str">
        <f t="shared" si="8"/>
        <v/>
      </c>
      <c r="EC345" s="225" t="str">
        <f t="shared" si="9"/>
        <v/>
      </c>
      <c r="ED345" s="225" t="str">
        <f t="shared" si="10"/>
        <v/>
      </c>
      <c r="EE345" s="225" t="str">
        <f t="shared" si="11"/>
        <v/>
      </c>
      <c r="EF345" s="225" t="str">
        <f t="shared" si="12"/>
        <v/>
      </c>
      <c r="EG345" s="225" t="str">
        <f t="shared" si="13"/>
        <v/>
      </c>
      <c r="EH345" s="225"/>
      <c r="EI345" s="225"/>
      <c r="EJ345" s="225"/>
      <c r="EK345" s="225"/>
      <c r="EL345" s="225"/>
      <c r="EM345" s="225"/>
    </row>
    <row r="346">
      <c r="A346" s="231"/>
      <c r="B346" s="231"/>
      <c r="C346" s="231"/>
      <c r="D346" s="231" t="str">
        <f t="array" ref="D346">IFERROR(INDEX(Profiles!$B:$B,MATCH($A346,Profiles!$A:$A,0)),"")</f>
        <v/>
      </c>
      <c r="E346" s="231"/>
      <c r="F346" s="231"/>
      <c r="G346" s="231"/>
      <c r="H346" s="231"/>
      <c r="I346" s="231" t="str">
        <f>IF(A346="","",IF(Settings!$N$3="DATE",F346&amp;": "&amp;TEXT(B346,"M/DD/YY"),F346&amp;": "&amp;H346))</f>
        <v/>
      </c>
      <c r="J346" s="231"/>
      <c r="K346" s="231"/>
      <c r="L346" s="231"/>
      <c r="M346" s="232" t="str">
        <f t="shared" si="14"/>
        <v/>
      </c>
      <c r="N346" s="231"/>
      <c r="O346" s="231"/>
      <c r="P346" s="231"/>
      <c r="Q346" s="231"/>
      <c r="R346" s="231"/>
      <c r="S346" s="230" t="str">
        <f>IFERROR(VLOOKUP(AF346, 'YOYO IR Scores'!A:C, 3, FALSE), "")
</f>
        <v/>
      </c>
      <c r="T346" s="231"/>
      <c r="U346" s="231"/>
      <c r="V346" s="231"/>
      <c r="W346" s="231"/>
      <c r="X346" s="233" t="str">
        <f t="shared" si="4"/>
        <v/>
      </c>
      <c r="Y346" s="234" t="str">
        <f t="shared" si="5"/>
        <v/>
      </c>
      <c r="Z346" s="234" t="str">
        <f t="shared" si="6"/>
        <v/>
      </c>
      <c r="AA346" s="233" t="str">
        <f t="shared" si="7"/>
        <v/>
      </c>
      <c r="AB346" s="232"/>
      <c r="AC346" s="232"/>
      <c r="AD346" s="232"/>
      <c r="AE346" s="232" t="str">
        <f>IFERROR(VLOOKUP(AF346, 'YOYO IR Scores'!A:C, 2, FALSE), "")</f>
        <v/>
      </c>
      <c r="AF346" s="232"/>
      <c r="AG346" s="232"/>
      <c r="AH346" s="232"/>
      <c r="AI346" s="232"/>
      <c r="AJ346" s="232"/>
      <c r="AK346" s="232"/>
      <c r="AL346" s="232"/>
      <c r="AM346" s="232"/>
      <c r="AN346" s="232"/>
      <c r="AO346" s="232"/>
      <c r="AP346" s="232"/>
      <c r="AQ346" s="232"/>
      <c r="AR346" s="232"/>
      <c r="AS346" s="232"/>
      <c r="AT346" s="232"/>
      <c r="AU346" s="232"/>
      <c r="AV346" s="232"/>
      <c r="AW346" s="232"/>
      <c r="AX346" s="232"/>
      <c r="AY346" s="232"/>
      <c r="AZ346" s="232"/>
      <c r="BA346" s="232"/>
      <c r="BB346" s="232"/>
      <c r="BC346" s="232"/>
      <c r="BD346" s="232"/>
      <c r="BE346" s="232"/>
      <c r="BF346" s="232"/>
      <c r="BG346" s="232"/>
      <c r="BH346" s="232"/>
      <c r="BI346" s="232"/>
      <c r="BJ346" s="232"/>
      <c r="BK346" s="232" t="str">
        <f t="array" ref="BK346">IF(J346="","",
IF(INDEX(Settings!$H:$H,MATCH(BY$1,Settings!$G:$G,0))=TRUE,
100-100*(J346-MIN(J:J))/(MAX(J:J)-MIN(J:J)),
100*(J346-MIN(J:J))/(MAX(J:J)-MIN(J:J))))</f>
        <v/>
      </c>
      <c r="BL346" s="232" t="str">
        <f t="array" ref="BL346">IF(J346="","",
IF(INDEX(Settings!$H:$H,MATCH(BY$1,Settings!$G:$G,0))=TRUE,
100-100*(J346-MINIFS(J:J,$E:$E,$E346))/(MAXIFS(J:J,$E:$E,$E346)-MINIFS(J:J,$E:$E,$E346)),
100*(J346-MINIFS(J:J,$E:$E,$E346))/(MAXIFS(J:J,$E:$E,$E346)-MINIFS(J:J,$E:$E,$E346))))</f>
        <v/>
      </c>
      <c r="BM346" s="232" t="str">
        <f t="array" ref="BM346">IF(J346="","",
IF(INDEX(Settings!$H:$H,MATCH(BY$1,Settings!$G:$G,0))=TRUE,
100-100*(J346-MINIFS(J:J,$E:$E,$E346,$I:$I,$I346))/(MAXIFS(J:J,$E:$E,$E346,$I:$I,$I346)-MINIFS(J:J,$E:$E,$E346,$I:$I,$I346)),
100*(J346-MINIFS(J:J,$E:$E,$E346,$I:$I,$I346))/(MAXIFS(J:J,$E:$E,$E346,$I:$I,$I346)-MINIFS(J:J,$E:$E,$E346,$I:$I,$I346))))</f>
        <v/>
      </c>
      <c r="BN346" s="231" t="str">
        <f t="array" ref="BN346">IF(J346="","",
IF(INDEX(Settings!$H:$H,MATCH(BY$1,Settings!$G:$G,0))=TRUE,
100-100*PERCENTRANK(J:J,J346),
100*PERCENTRANK(J:J,J346)))</f>
        <v/>
      </c>
      <c r="BO346" s="231" t="str">
        <f>IFERROR(__xludf.DUMMYFUNCTION("IF(J346="""","""",
IF(INDEX(Settings!$H:$H,MATCH(BY$1,Settings!$G:$G,0))=TRUE,
100-100*PERCENTRANK(FILTER(J:J,$E:$E=$E346),J346),
100*PERCENTRANK(FILTER(J:J,$E:$E=$E346),J346)))"),"")</f>
        <v/>
      </c>
      <c r="BP346" s="231" t="str">
        <f>IFERROR(__xludf.DUMMYFUNCTION("IF(J346="""","""",
IF(INDEX(Settings!$H:$H,MATCH(BY$1,Settings!$G:$G,0))=TRUE,
100-100*PERCENTRANK(FILTER(J:J,$E:$E=$E346,$I:$I=$I346),J346),
100*PERCENTRANK(FILTER(J:J,$E:$E=$E346,$I:$I=$I346),J346)))"),"")</f>
        <v/>
      </c>
      <c r="BQ346" s="233" t="str">
        <f t="array" ref="BQ346">IF(J346="","",
IF(INDEX(Settings!$H:$H,MATCH(BY$1,Settings!$G:$G,0))=TRUE,
-1*(J346-AVERAGE(J:J))/STDEV(J:J),
(J346-AVERAGE(J:J))/STDEV(J:J)))</f>
        <v/>
      </c>
      <c r="BR346" s="233" t="str">
        <f>IFERROR(__xludf.DUMMYFUNCTION("IF(J346="""","""",
IF(INDEX(Settings!$H:$H,MATCH(BY$1,Settings!$G:$G,0))=TRUE,
-1*(J346-AVERAGEIFS(J:J,$E:$E,$E346))/STDEV(FILTER(J:J,$E:$E=$E346)),
(J346-AVERAGEIFS(J:J,$E:$E,$E346))/STDEV(FILTER(J:J,$E:$E=$E346))))"),"")</f>
        <v/>
      </c>
      <c r="BS346" s="233"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1"/>
      <c r="BX346" s="231"/>
      <c r="BY346" s="232" t="str">
        <f t="array" ref="BY346">IF(J346="","",
IF(INDEX(Settings!$H:$H,MATCH(BY$1,Settings!$G:$G,0))=TRUE,
100-100*(J346-MINIFS(J:J,$E:$E,$E346))/(MAXIFS(J:J,$E:$E,$E346)-MINIFS(J:J,$E:$E,$E346)),
100*(J346-MINIFS(J:J,$E:$E,$E346))/(MAXIFS(J:J,$E:$E,$E346)-MINIFS(J:J,$E:$E,$E346))))</f>
        <v/>
      </c>
      <c r="BZ346" s="232" t="str">
        <f t="array" ref="BZ346">IF(K346="","",
IF(INDEX(Settings!$H:$H,MATCH(BZ$1,Settings!$G:$G,0))=TRUE,
100-100*(K346-MINIFS(K:K,$E:$E,$E346))/(MAXIFS(K:K,$E:$E,$E346)-MINIFS(K:K,$E:$E,$E346)),
100*(K346-MINIFS(K:K,$E:$E,$E346))/(MAXIFS(K:K,$E:$E,$E346)-MINIFS(K:K,$E:$E,$E346))))</f>
        <v/>
      </c>
      <c r="CA346" s="232" t="str">
        <f t="array" ref="CA346">IF(L346="","",
IF(INDEX(Settings!$H:$H,MATCH(CA$1,Settings!$G:$G,0))=TRUE,
100-100*(L346-MINIFS(L:L,$E:$E,$E346))/(MAXIFS(L:L,$E:$E,$E346)-MINIFS(L:L,$E:$E,$E346)),
100*(L346-MINIFS(L:L,$E:$E,$E346))/(MAXIFS(L:L,$E:$E,$E346)-MINIFS(L:L,$E:$E,$E346))))</f>
        <v/>
      </c>
      <c r="CB346" s="232" t="str">
        <f t="array" ref="CB346">IF(M346="","",
IF(INDEX(Settings!$H:$H,MATCH(CB$1,Settings!$G:$G,0))=TRUE,
100-100*(M346-MINIFS(M:M,$E:$E,$E346))/(MAXIFS(M:M,$E:$E,$E346)-MINIFS(M:M,$E:$E,$E346)),
100*(M346-MINIFS(M:M,$E:$E,$E346))/(MAXIFS(M:M,$E:$E,$E346)-MINIFS(M:M,$E:$E,$E346))))</f>
        <v/>
      </c>
      <c r="CC346" s="232" t="str">
        <f t="array" ref="CC346">IF(N346="","",
IF(INDEX(Settings!$H:$H,MATCH(CC$1,Settings!$G:$G,0))=TRUE,
100-100*(N346-MINIFS(N:N,$E:$E,$E346))/(MAXIFS(N:N,$E:$E,$E346)-MINIFS(N:N,$E:$E,$E346)),
100*(N346-MINIFS(N:N,$E:$E,$E346))/(MAXIFS(N:N,$E:$E,$E346)-MINIFS(N:N,$E:$E,$E346))))</f>
        <v/>
      </c>
      <c r="CD346" s="232" t="str">
        <f t="array" ref="CD346">IF(O346="","",
IF(INDEX(Settings!$H:$H,MATCH(CD$1,Settings!$G:$G,0))=TRUE,
100-100*(O346-MINIFS(O:O,$E:$E,$E346))/(MAXIFS(O:O,$E:$E,$E346)-MINIFS(O:O,$E:$E,$E346)),
100*(O346-MINIFS(O:O,$E:$E,$E346))/(MAXIFS(O:O,$E:$E,$E346)-MINIFS(O:O,$E:$E,$E346))))</f>
        <v/>
      </c>
      <c r="CE346" s="232" t="str">
        <f t="array" ref="CE346">IF(P346="","",
IF(INDEX(Settings!$H:$H,MATCH(CE$1,Settings!$G:$G,0))=TRUE,
100-100*(P346-MINIFS(P:P,$E:$E,$E346))/(MAXIFS(P:P,$E:$E,$E346)-MINIFS(P:P,$E:$E,$E346)),
100*(P346-MINIFS(P:P,$E:$E,$E346))/(MAXIFS(P:P,$E:$E,$E346)-MINIFS(P:P,$E:$E,$E346))))</f>
        <v/>
      </c>
      <c r="CF346" s="232" t="str">
        <f t="array" ref="CF346">IF(Q346="","",
IF(INDEX(Settings!$H:$H,MATCH(CF$1,Settings!$G:$G,0))=TRUE,
100-100*(Q346-MINIFS(Q:Q,$E:$E,$E346))/(MAXIFS(Q:Q,$E:$E,$E346)-MINIFS(Q:Q,$E:$E,$E346)),
100*(Q346-MINIFS(Q:Q,$E:$E,$E346))/(MAXIFS(Q:Q,$E:$E,$E346)-MINIFS(Q:Q,$E:$E,$E346))))</f>
        <v/>
      </c>
      <c r="CG346" s="232" t="str">
        <f t="array" ref="CG346">IF(R346="","",
IF(INDEX(Settings!$H:$H,MATCH(CG$1,Settings!$G:$G,0))=TRUE,
100-100*(R346-MINIFS(R:R,$E:$E,$E346))/(MAXIFS(R:R,$E:$E,$E346)-MINIFS(R:R,$E:$E,$E346)),
100*(R346-MINIFS(R:R,$E:$E,$E346))/(MAXIFS(R:R,$E:$E,$E346)-MINIFS(R:R,$E:$E,$E346))))</f>
        <v/>
      </c>
      <c r="CH346" s="232" t="str">
        <f t="array" ref="CH346">IF(S346="","",
IF(INDEX(Settings!$H:$H,MATCH(CH$1,Settings!$G:$G,0))=TRUE,
100-100*(S346-MINIFS(S:S,$E:$E,$E346))/(MAXIFS(S:S,$E:$E,$E346)-MINIFS(S:S,$E:$E,$E346)),
100*(S346-MINIFS(S:S,$E:$E,$E346))/(MAXIFS(S:S,$E:$E,$E346)-MINIFS(S:S,$E:$E,$E346))))</f>
        <v/>
      </c>
      <c r="CI346" s="232" t="str">
        <f t="array" ref="CI346">IF(T346="","",
IF(INDEX(Settings!$H:$H,MATCH(CI$1,Settings!$G:$G,0))=TRUE,
100-100*(T346-MINIFS(T:T,$E:$E,$E346))/(MAXIFS(T:T,$E:$E,$E346)-MINIFS(T:T,$E:$E,$E346)),
100*(T346-MINIFS(T:T,$E:$E,$E346))/(MAXIFS(T:T,$E:$E,$E346)-MINIFS(T:T,$E:$E,$E346))))</f>
        <v/>
      </c>
      <c r="CJ346" s="232" t="str">
        <f t="array" ref="CJ346">IF(U346="","",
IF(INDEX(Settings!$H:$H,MATCH(CJ$1,Settings!$G:$G,0))=TRUE,
100-100*(U346-MINIFS(U:U,$E:$E,$E346))/(MAXIFS(U:U,$E:$E,$E346)-MINIFS(U:U,$E:$E,$E346)),
100*(U346-MINIFS(U:U,$E:$E,$E346))/(MAXIFS(U:U,$E:$E,$E346)-MINIFS(U:U,$E:$E,$E346))))</f>
        <v/>
      </c>
      <c r="CK346" s="232" t="str">
        <f t="array" ref="CK346">IF(V346="","",
IF(INDEX(Settings!$H:$H,MATCH(CK$1,Settings!$G:$G,0))=TRUE,
100-100*(V346-MINIFS(V:V,$E:$E,$E346))/(MAXIFS(V:V,$E:$E,$E346)-MINIFS(V:V,$E:$E,$E346)),
100*(V346-MINIFS(V:V,$E:$E,$E346))/(MAXIFS(V:V,$E:$E,$E346)-MINIFS(V:V,$E:$E,$E346))))</f>
        <v/>
      </c>
      <c r="CL346" s="232" t="str">
        <f t="array" ref="CL346">IF(W346="","",
IF(INDEX(Settings!$H:$H,MATCH(CL$1,Settings!$G:$G,0))=TRUE,
100-100*(W346-MINIFS(W:W,$E:$E,$E346))/(MAXIFS(W:W,$E:$E,$E346)-MINIFS(W:W,$E:$E,$E346)),
100*(W346-MINIFS(W:W,$E:$E,$E346))/(MAXIFS(W:W,$E:$E,$E346)-MINIFS(W:W,$E:$E,$E346))))</f>
        <v/>
      </c>
      <c r="CM346" s="232" t="str">
        <f t="array" ref="CM346">IF(X346="","",
IF(INDEX(Settings!$H:$H,MATCH(CM$1,Settings!$G:$G,0))=TRUE,
100-100*(X346-MINIFS(X:X,$E:$E,$E346))/(MAXIFS(X:X,$E:$E,$E346)-MINIFS(X:X,$E:$E,$E346)),
100*(X346-MINIFS(X:X,$E:$E,$E346))/(MAXIFS(X:X,$E:$E,$E346)-MINIFS(X:X,$E:$E,$E346))))</f>
        <v/>
      </c>
      <c r="CN346" s="232" t="str">
        <f t="array" ref="CN346">IF(Y346="","",
IF(INDEX(Settings!$H:$H,MATCH(CN$1,Settings!$G:$G,0))=TRUE,
100-100*(Y346-MINIFS(Y:Y,$E:$E,$E346))/(MAXIFS(Y:Y,$E:$E,$E346)-MINIFS(Y:Y,$E:$E,$E346)),
100*(Y346-MINIFS(Y:Y,$E:$E,$E346))/(MAXIFS(Y:Y,$E:$E,$E346)-MINIFS(Y:Y,$E:$E,$E346))))</f>
        <v/>
      </c>
      <c r="CO346" s="232" t="str">
        <f t="array" ref="CO346">IF(Z346="","",
IF(INDEX(Settings!$H:$H,MATCH(CO$1,Settings!$G:$G,0))=TRUE,
100-100*(Z346-MINIFS(Z:Z,$E:$E,$E346))/(MAXIFS(Z:Z,$E:$E,$E346)-MINIFS(Z:Z,$E:$E,$E346)),
100*(Z346-MINIFS(Z:Z,$E:$E,$E346))/(MAXIFS(Z:Z,$E:$E,$E346)-MINIFS(Z:Z,$E:$E,$E346))))</f>
        <v/>
      </c>
      <c r="CP346" s="232" t="str">
        <f t="array" ref="CP346">IF(AA346="","",
IF(INDEX(Settings!$H:$H,MATCH(CP$1,Settings!$G:$G,0))=TRUE,
100-100*(AA346-MINIFS(AA:AA,$E:$E,$E346))/(MAXIFS(AA:AA,$E:$E,$E346)-MINIFS(AA:AA,$E:$E,$E346)),
100*(AA346-MINIFS(AA:AA,$E:$E,$E346))/(MAXIFS(AA:AA,$E:$E,$E346)-MINIFS(AA:AA,$E:$E,$E346))))</f>
        <v/>
      </c>
      <c r="CQ346" s="232" t="str">
        <f t="array" ref="CQ346">IF(AB346="","",
IF(INDEX(Settings!$H:$H,MATCH(CQ$1,Settings!$G:$G,0))=TRUE,
100-100*(AB346-MINIFS(AB:AB,$E:$E,$E346))/(MAXIFS(AB:AB,$E:$E,$E346)-MINIFS(AB:AB,$E:$E,$E346)),
100*(AB346-MINIFS(AB:AB,$E:$E,$E346))/(MAXIFS(AB:AB,$E:$E,$E346)-MINIFS(AB:AB,$E:$E,$E346))))</f>
        <v/>
      </c>
      <c r="CR346" s="232" t="str">
        <f t="array" ref="CR346">IF(AC346="","",
IF(INDEX(Settings!$H:$H,MATCH(CR$1,Settings!$G:$G,0))=TRUE,
100-100*(AC346-MINIFS(AC:AC,$E:$E,$E346))/(MAXIFS(AC:AC,$E:$E,$E346)-MINIFS(AC:AC,$E:$E,$E346)),
100*(AC346-MINIFS(AC:AC,$E:$E,$E346))/(MAXIFS(AC:AC,$E:$E,$E346)-MINIFS(AC:AC,$E:$E,$E346))))</f>
        <v/>
      </c>
      <c r="CS346" s="232" t="str">
        <f t="array" ref="CS346">IF(AD346="","",
IF(INDEX(Settings!$H:$H,MATCH(CS$1,Settings!$G:$G,0))=TRUE,
100-100*(AD346-MINIFS(AD:AD,$E:$E,$E346))/(MAXIFS(AD:AD,$E:$E,$E346)-MINIFS(AD:AD,$E:$E,$E346)),
100*(AD346-MINIFS(AD:AD,$E:$E,$E346))/(MAXIFS(AD:AD,$E:$E,$E346)-MINIFS(AD:AD,$E:$E,$E346))))</f>
        <v/>
      </c>
      <c r="CT346" s="232" t="str">
        <f t="array" ref="CT346">IF(AE346="","",
IF(INDEX(Settings!$H:$H,MATCH(CT$1,Settings!$G:$G,0))=TRUE,
100-100*(AE346-MINIFS(AE:AE,$E:$E,$E346))/(MAXIFS(AE:AE,$E:$E,$E346)-MINIFS(AE:AE,$E:$E,$E346)),
100*(AE346-MINIFS(AE:AE,$E:$E,$E346))/(MAXIFS(AE:AE,$E:$E,$E346)-MINIFS(AE:AE,$E:$E,$E346))))</f>
        <v/>
      </c>
      <c r="CU346" s="232" t="str">
        <f t="array" ref="CU346">IF(AF346="","",
IF(INDEX(Settings!$H:$H,MATCH(CU$1,Settings!$G:$G,0))=TRUE,
100-100*(AF346-MINIFS(AF:AF,$E:$E,$E346))/(MAXIFS(AF:AF,$E:$E,$E346)-MINIFS(AF:AF,$E:$E,$E346)),
100*(AF346-MINIFS(AF:AF,$E:$E,$E346))/(MAXIFS(AF:AF,$E:$E,$E346)-MINIFS(AF:AF,$E:$E,$E346))))</f>
        <v/>
      </c>
      <c r="CV346" s="232" t="str">
        <f t="array" ref="CV346">IF(AG346="","",
IF(INDEX(Settings!$H:$H,MATCH(CV$1,Settings!$G:$G,0))=TRUE,
100-100*(AG346-MINIFS(AG:AG,$E:$E,$E346))/(MAXIFS(AG:AG,$E:$E,$E346)-MINIFS(AG:AG,$E:$E,$E346)),
100*(AG346-MINIFS(AG:AG,$E:$E,$E346))/(MAXIFS(AG:AG,$E:$E,$E346)-MINIFS(AG:AG,$E:$E,$E346))))</f>
        <v/>
      </c>
      <c r="CW346" s="232" t="str">
        <f t="array" ref="CW346">IF(AH346="","",
IF(INDEX(Settings!$H:$H,MATCH(CW$1,Settings!$G:$G,0))=TRUE,
100-100*(AH346-MINIFS(AH:AH,$E:$E,$E346))/(MAXIFS(AH:AH,$E:$E,$E346)-MINIFS(AH:AH,$E:$E,$E346)),
100*(AH346-MINIFS(AH:AH,$E:$E,$E346))/(MAXIFS(AH:AH,$E:$E,$E346)-MINIFS(AH:AH,$E:$E,$E346))))</f>
        <v/>
      </c>
      <c r="CX346" s="232" t="str">
        <f t="array" ref="CX346">IF(AI346="","",
IF(INDEX(Settings!$H:$H,MATCH(CX$1,Settings!$G:$G,0))=TRUE,
100-100*(AI346-MINIFS(AI:AI,$E:$E,$E346))/(MAXIFS(AI:AI,$E:$E,$E346)-MINIFS(AI:AI,$E:$E,$E346)),
100*(AI346-MINIFS(AI:AI,$E:$E,$E346))/(MAXIFS(AI:AI,$E:$E,$E346)-MINIFS(AI:AI,$E:$E,$E346))))</f>
        <v/>
      </c>
      <c r="CY346" s="232" t="str">
        <f t="array" ref="CY346">IF(AJ346="","",
IF(INDEX(Settings!$H:$H,MATCH(CY$1,Settings!$G:$G,0))=TRUE,
100-100*(AJ346-MINIFS(AJ:AJ,$E:$E,$E346))/(MAXIFS(AJ:AJ,$E:$E,$E346)-MINIFS(AJ:AJ,$E:$E,$E346)),
100*(AJ346-MINIFS(AJ:AJ,$E:$E,$E346))/(MAXIFS(AJ:AJ,$E:$E,$E346)-MINIFS(AJ:AJ,$E:$E,$E346))))</f>
        <v/>
      </c>
      <c r="CZ346" s="232" t="str">
        <f t="array" ref="CZ346">IF(AK346="","",
IF(INDEX(Settings!$H:$H,MATCH(CZ$1,Settings!$G:$G,0))=TRUE,
100-100*(AK346-MINIFS(AK:AK,$E:$E,$E346))/(MAXIFS(AK:AK,$E:$E,$E346)-MINIFS(AK:AK,$E:$E,$E346)),
100*(AK346-MINIFS(AK:AK,$E:$E,$E346))/(MAXIFS(AK:AK,$E:$E,$E346)-MINIFS(AK:AK,$E:$E,$E346))))</f>
        <v/>
      </c>
      <c r="DA346" s="232" t="str">
        <f t="array" ref="DA346">IF(AL346="","",
IF(INDEX(Settings!$H:$H,MATCH(DA$1,Settings!$G:$G,0))=TRUE,
100-100*(AL346-MINIFS(AL:AL,$E:$E,$E346))/(MAXIFS(AL:AL,$E:$E,$E346)-MINIFS(AL:AL,$E:$E,$E346)),
100*(AL346-MINIFS(AL:AL,$E:$E,$E346))/(MAXIFS(AL:AL,$E:$E,$E346)-MINIFS(AL:AL,$E:$E,$E346))))</f>
        <v/>
      </c>
      <c r="DB346" s="232" t="str">
        <f t="array" ref="DB346">IF(AM346="","",
IF(INDEX(Settings!$H:$H,MATCH(DB$1,Settings!$G:$G,0))=TRUE,
100-100*(AM346-MINIFS(AM:AM,$E:$E,$E346))/(MAXIFS(AM:AM,$E:$E,$E346)-MINIFS(AM:AM,$E:$E,$E346)),
100*(AM346-MINIFS(AM:AM,$E:$E,$E346))/(MAXIFS(AM:AM,$E:$E,$E346)-MINIFS(AM:AM,$E:$E,$E346))))</f>
        <v/>
      </c>
      <c r="DC346" s="232" t="str">
        <f t="array" ref="DC346">IF(AN346="","",
IF(INDEX(Settings!$H:$H,MATCH(DC$1,Settings!$G:$G,0))=TRUE,
100-100*(AN346-MINIFS(AN:AN,$E:$E,$E346))/(MAXIFS(AN:AN,$E:$E,$E346)-MINIFS(AN:AN,$E:$E,$E346)),
100*(AN346-MINIFS(AN:AN,$E:$E,$E346))/(MAXIFS(AN:AN,$E:$E,$E346)-MINIFS(AN:AN,$E:$E,$E346))))</f>
        <v/>
      </c>
      <c r="DD346" s="232" t="str">
        <f t="array" ref="DD346">IF(AO346="","",
IF(INDEX(Settings!$H:$H,MATCH(DD$1,Settings!$G:$G,0))=TRUE,
100-100*(AO346-MINIFS(AO:AO,$E:$E,$E346))/(MAXIFS(AO:AO,$E:$E,$E346)-MINIFS(AO:AO,$E:$E,$E346)),
100*(AO346-MINIFS(AO:AO,$E:$E,$E346))/(MAXIFS(AO:AO,$E:$E,$E346)-MINIFS(AO:AO,$E:$E,$E346))))</f>
        <v/>
      </c>
      <c r="DE346" s="232" t="str">
        <f t="array" ref="DE346">IF(AP346="","",
IF(INDEX(Settings!$H:$H,MATCH(DE$1,Settings!$G:$G,0))=TRUE,
100-100*(AP346-MINIFS(AP:AP,$E:$E,$E346))/(MAXIFS(AP:AP,$E:$E,$E346)-MINIFS(AP:AP,$E:$E,$E346)),
100*(AP346-MINIFS(AP:AP,$E:$E,$E346))/(MAXIFS(AP:AP,$E:$E,$E346)-MINIFS(AP:AP,$E:$E,$E346))))</f>
        <v/>
      </c>
      <c r="DF346" s="232" t="str">
        <f t="array" ref="DF346">IF(AQ346="","",
IF(INDEX(Settings!$H:$H,MATCH(DF$1,Settings!$G:$G,0))=TRUE,
100-100*(AQ346-MINIFS(AQ:AQ,$E:$E,$E346))/(MAXIFS(AQ:AQ,$E:$E,$E346)-MINIFS(AQ:AQ,$E:$E,$E346)),
100*(AQ346-MINIFS(AQ:AQ,$E:$E,$E346))/(MAXIFS(AQ:AQ,$E:$E,$E346)-MINIFS(AQ:AQ,$E:$E,$E346))))</f>
        <v/>
      </c>
      <c r="DG346" s="232" t="str">
        <f t="array" ref="DG346">IF(AR346="","",
IF(INDEX(Settings!$H:$H,MATCH(DG$1,Settings!$G:$G,0))=TRUE,
100-100*(AR346-MINIFS(AR:AR,$E:$E,$E346))/(MAXIFS(AR:AR,$E:$E,$E346)-MINIFS(AR:AR,$E:$E,$E346)),
100*(AR346-MINIFS(AR:AR,$E:$E,$E346))/(MAXIFS(AR:AR,$E:$E,$E346)-MINIFS(AR:AR,$E:$E,$E346))))</f>
        <v/>
      </c>
      <c r="DH346" s="232" t="str">
        <f t="array" ref="DH346">IF(AS346="","",
IF(INDEX(Settings!$H:$H,MATCH(DH$1,Settings!$G:$G,0))=TRUE,
100-100*(AS346-MINIFS(AS:AS,$E:$E,$E346))/(MAXIFS(AS:AS,$E:$E,$E346)-MINIFS(AS:AS,$E:$E,$E346)),
100*(AS346-MINIFS(AS:AS,$E:$E,$E346))/(MAXIFS(AS:AS,$E:$E,$E346)-MINIFS(AS:AS,$E:$E,$E346))))</f>
        <v/>
      </c>
      <c r="DI346" s="232" t="str">
        <f t="array" ref="DI346">IF(AT346="","",
IF(INDEX(Settings!$H:$H,MATCH(DI$1,Settings!$G:$G,0))=TRUE,
100-100*(AT346-MINIFS(AT:AT,$E:$E,$E346))/(MAXIFS(AT:AT,$E:$E,$E346)-MINIFS(AT:AT,$E:$E,$E346)),
100*(AT346-MINIFS(AT:AT,$E:$E,$E346))/(MAXIFS(AT:AT,$E:$E,$E346)-MINIFS(AT:AT,$E:$E,$E346))))</f>
        <v/>
      </c>
      <c r="DJ346" s="232" t="str">
        <f t="array" ref="DJ346">IF(AU346="","",
IF(INDEX(Settings!$H:$H,MATCH(DJ$1,Settings!$G:$G,0))=TRUE,
100-100*(AU346-MINIFS(AU:AU,$E:$E,$E346))/(MAXIFS(AU:AU,$E:$E,$E346)-MINIFS(AU:AU,$E:$E,$E346)),
100*(AU346-MINIFS(AU:AU,$E:$E,$E346))/(MAXIFS(AU:AU,$E:$E,$E346)-MINIFS(AU:AU,$E:$E,$E346))))</f>
        <v/>
      </c>
      <c r="DK346" s="232" t="str">
        <f t="array" ref="DK346">IF(AV346="","",
IF(INDEX(Settings!$H:$H,MATCH(DK$1,Settings!$G:$G,0))=TRUE,
100-100*(AV346-MINIFS(AV:AV,$E:$E,$E346))/(MAXIFS(AV:AV,$E:$E,$E346)-MINIFS(AV:AV,$E:$E,$E346)),
100*(AV346-MINIFS(AV:AV,$E:$E,$E346))/(MAXIFS(AV:AV,$E:$E,$E346)-MINIFS(AV:AV,$E:$E,$E346))))</f>
        <v/>
      </c>
      <c r="DL346" s="232" t="str">
        <f t="array" ref="DL346">IF(AW346="","",
IF(INDEX(Settings!$H:$H,MATCH(DL$1,Settings!$G:$G,0))=TRUE,
100-100*(AW346-MINIFS(AW:AW,$E:$E,$E346))/(MAXIFS(AW:AW,$E:$E,$E346)-MINIFS(AW:AW,$E:$E,$E346)),
100*(AW346-MINIFS(AW:AW,$E:$E,$E346))/(MAXIFS(AW:AW,$E:$E,$E346)-MINIFS(AW:AW,$E:$E,$E346))))</f>
        <v/>
      </c>
      <c r="DM346" s="232" t="str">
        <f t="array" ref="DM346">IF(AX346="","",
IF(INDEX(Settings!$H:$H,MATCH(DM$1,Settings!$G:$G,0))=TRUE,
100-100*(AX346-MINIFS(AX:AX,$E:$E,$E346))/(MAXIFS(AX:AX,$E:$E,$E346)-MINIFS(AX:AX,$E:$E,$E346)),
100*(AX346-MINIFS(AX:AX,$E:$E,$E346))/(MAXIFS(AX:AX,$E:$E,$E346)-MINIFS(AX:AX,$E:$E,$E346))))</f>
        <v/>
      </c>
      <c r="DN346" s="232" t="str">
        <f t="array" ref="DN346">IF(AY346="","",
IF(INDEX(Settings!$H:$H,MATCH(DN$1,Settings!$G:$G,0))=TRUE,
100-100*(AY346-MINIFS(AY:AY,$E:$E,$E346))/(MAXIFS(AY:AY,$E:$E,$E346)-MINIFS(AY:AY,$E:$E,$E346)),
100*(AY346-MINIFS(AY:AY,$E:$E,$E346))/(MAXIFS(AY:AY,$E:$E,$E346)-MINIFS(AY:AY,$E:$E,$E346))))</f>
        <v/>
      </c>
      <c r="DO346" s="232" t="str">
        <f t="array" ref="DO346">IF(AZ346="","",
IF(INDEX(Settings!$H:$H,MATCH(DO$1,Settings!$G:$G,0))=TRUE,
100-100*(AZ346-MINIFS(AZ:AZ,$E:$E,$E346))/(MAXIFS(AZ:AZ,$E:$E,$E346)-MINIFS(AZ:AZ,$E:$E,$E346)),
100*(AZ346-MINIFS(AZ:AZ,$E:$E,$E346))/(MAXIFS(AZ:AZ,$E:$E,$E346)-MINIFS(AZ:AZ,$E:$E,$E346))))</f>
        <v/>
      </c>
      <c r="DP346" s="232" t="str">
        <f t="array" ref="DP346">IF(BA346="","",
IF(INDEX(Settings!$H:$H,MATCH(DP$1,Settings!$G:$G,0))=TRUE,
100-100*(BA346-MINIFS(BA:BA,$E:$E,$E346))/(MAXIFS(BA:BA,$E:$E,$E346)-MINIFS(BA:BA,$E:$E,$E346)),
100*(BA346-MINIFS(BA:BA,$E:$E,$E346))/(MAXIFS(BA:BA,$E:$E,$E346)-MINIFS(BA:BA,$E:$E,$E346))))</f>
        <v/>
      </c>
      <c r="DQ346" s="232" t="str">
        <f t="array" ref="DQ346">IF(BB346="","",
IF(INDEX(Settings!$H:$H,MATCH(DQ$1,Settings!$G:$G,0))=TRUE,
100-100*(BB346-MINIFS(BB:BB,$E:$E,$E346))/(MAXIFS(BB:BB,$E:$E,$E346)-MINIFS(BB:BB,$E:$E,$E346)),
100*(BB346-MINIFS(BB:BB,$E:$E,$E346))/(MAXIFS(BB:BB,$E:$E,$E346)-MINIFS(BB:BB,$E:$E,$E346))))</f>
        <v/>
      </c>
      <c r="DR346" s="232" t="str">
        <f t="array" ref="DR346">IF(BC346="","",
IF(INDEX(Settings!$H:$H,MATCH(DR$1,Settings!$G:$G,0))=TRUE,
100-100*(BC346-MINIFS(BC:BC,$E:$E,$E346))/(MAXIFS(BC:BC,$E:$E,$E346)-MINIFS(BC:BC,$E:$E,$E346)),
100*(BC346-MINIFS(BC:BC,$E:$E,$E346))/(MAXIFS(BC:BC,$E:$E,$E346)-MINIFS(BC:BC,$E:$E,$E346))))</f>
        <v/>
      </c>
      <c r="DS346" s="232" t="str">
        <f t="array" ref="DS346">IF(BD346="","",
IF(INDEX(Settings!$H:$H,MATCH(DS$1,Settings!$G:$G,0))=TRUE,
100-100*(BD346-MINIFS(BD:BD,$E:$E,$E346))/(MAXIFS(BD:BD,$E:$E,$E346)-MINIFS(BD:BD,$E:$E,$E346)),
100*(BD346-MINIFS(BD:BD,$E:$E,$E346))/(MAXIFS(BD:BD,$E:$E,$E346)-MINIFS(BD:BD,$E:$E,$E346))))</f>
        <v/>
      </c>
      <c r="DT346" s="232" t="str">
        <f t="array" ref="DT346">IF(BE346="","",
IF(INDEX(Settings!$H:$H,MATCH(DT$1,Settings!$G:$G,0))=TRUE,
100-100*(BE346-MINIFS(BE:BE,$E:$E,$E346))/(MAXIFS(BE:BE,$E:$E,$E346)-MINIFS(BE:BE,$E:$E,$E346)),
100*(BE346-MINIFS(BE:BE,$E:$E,$E346))/(MAXIFS(BE:BE,$E:$E,$E346)-MINIFS(BE:BE,$E:$E,$E346))))</f>
        <v/>
      </c>
      <c r="DU346" s="232" t="str">
        <f t="array" ref="DU346">IF(BF346="","",
IF(INDEX(Settings!$H:$H,MATCH(DU$1,Settings!$G:$G,0))=TRUE,
100-100*(BF346-MINIFS(BF:BF,$E:$E,$E346))/(MAXIFS(BF:BF,$E:$E,$E346)-MINIFS(BF:BF,$E:$E,$E346)),
100*(BF346-MINIFS(BF:BF,$E:$E,$E346))/(MAXIFS(BF:BF,$E:$E,$E346)-MINIFS(BF:BF,$E:$E,$E346))))</f>
        <v/>
      </c>
      <c r="DV346" s="232" t="str">
        <f t="array" ref="DV346">IF(BG346="","",
IF(INDEX(Settings!$H:$H,MATCH(DV$1,Settings!$G:$G,0))=TRUE,
100-100*(BG346-MINIFS(BG:BG,$E:$E,$E346))/(MAXIFS(BG:BG,$E:$E,$E346)-MINIFS(BG:BG,$E:$E,$E346)),
100*(BG346-MINIFS(BG:BG,$E:$E,$E346))/(MAXIFS(BG:BG,$E:$E,$E346)-MINIFS(BG:BG,$E:$E,$E346))))</f>
        <v/>
      </c>
      <c r="DW346" s="232" t="str">
        <f t="array" ref="DW346">IF(BH346="","",
IF(INDEX(Settings!$H:$H,MATCH(DW$1,Settings!$G:$G,0))=TRUE,
100-100*(BH346-MINIFS(BH:BH,$E:$E,$E346))/(MAXIFS(BH:BH,$E:$E,$E346)-MINIFS(BH:BH,$E:$E,$E346)),
100*(BH346-MINIFS(BH:BH,$E:$E,$E346))/(MAXIFS(BH:BH,$E:$E,$E346)-MINIFS(BH:BH,$E:$E,$E346))))</f>
        <v/>
      </c>
      <c r="DX346" s="232" t="str">
        <f t="array" ref="DX346">IF(BI346="","",
IF(INDEX(Settings!$H:$H,MATCH(DX$1,Settings!$G:$G,0))=TRUE,
100-100*(BI346-MINIFS(BI:BI,$E:$E,$E346))/(MAXIFS(BI:BI,$E:$E,$E346)-MINIFS(BI:BI,$E:$E,$E346)),
100*(BI346-MINIFS(BI:BI,$E:$E,$E346))/(MAXIFS(BI:BI,$E:$E,$E346)-MINIFS(BI:BI,$E:$E,$E346))))</f>
        <v/>
      </c>
      <c r="DY346" s="232" t="str">
        <f t="array" ref="DY346">IF(BJ346="","",
IF(INDEX(Settings!$H:$H,MATCH(DY$1,Settings!$G:$G,0))=TRUE,
100-100*(BJ346-MINIFS(BJ:BJ,$E:$E,$E346))/(MAXIFS(BJ:BJ,$E:$E,$E346)-MINIFS(BJ:BJ,$E:$E,$E346)),
100*(BJ346-MINIFS(BJ:BJ,$E:$E,$E346))/(MAXIFS(BJ:BJ,$E:$E,$E346)-MINIFS(BJ:BJ,$E:$E,$E346))))</f>
        <v/>
      </c>
      <c r="DZ346" s="234"/>
      <c r="EA346" s="234"/>
      <c r="EB346" s="234" t="str">
        <f t="shared" si="8"/>
        <v/>
      </c>
      <c r="EC346" s="234" t="str">
        <f t="shared" si="9"/>
        <v/>
      </c>
      <c r="ED346" s="234" t="str">
        <f t="shared" si="10"/>
        <v/>
      </c>
      <c r="EE346" s="234" t="str">
        <f t="shared" si="11"/>
        <v/>
      </c>
      <c r="EF346" s="234" t="str">
        <f t="shared" si="12"/>
        <v/>
      </c>
      <c r="EG346" s="234" t="str">
        <f t="shared" si="13"/>
        <v/>
      </c>
      <c r="EH346" s="234"/>
      <c r="EI346" s="234"/>
      <c r="EJ346" s="234"/>
      <c r="EK346" s="234"/>
      <c r="EL346" s="234"/>
      <c r="EM346" s="234"/>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3" t="str">
        <f t="shared" si="14"/>
        <v/>
      </c>
      <c r="N347" s="49"/>
      <c r="O347" s="49"/>
      <c r="P347" s="49"/>
      <c r="Q347" s="49"/>
      <c r="R347" s="49"/>
      <c r="S347" s="222" t="str">
        <f>IFERROR(VLOOKUP(AF347, 'YOYO IR Scores'!A:C, 3, FALSE), "")
</f>
        <v/>
      </c>
      <c r="T347" s="49"/>
      <c r="U347" s="49"/>
      <c r="V347" s="49"/>
      <c r="W347" s="49"/>
      <c r="X347" s="224" t="str">
        <f t="shared" si="4"/>
        <v/>
      </c>
      <c r="Y347" s="225" t="str">
        <f t="shared" si="5"/>
        <v/>
      </c>
      <c r="Z347" s="225" t="str">
        <f t="shared" si="6"/>
        <v/>
      </c>
      <c r="AA347" s="224" t="str">
        <f t="shared" si="7"/>
        <v/>
      </c>
      <c r="AB347" s="223"/>
      <c r="AC347" s="223"/>
      <c r="AD347" s="223"/>
      <c r="AE347" s="223" t="str">
        <f>IFERROR(VLOOKUP(AF347, 'YOYO IR Scores'!A:C, 2, FALSE), "")</f>
        <v/>
      </c>
      <c r="AF347" s="223"/>
      <c r="AG347" s="223"/>
      <c r="AH347" s="223"/>
      <c r="AI347" s="223"/>
      <c r="AJ347" s="223"/>
      <c r="AK347" s="223"/>
      <c r="AL347" s="223"/>
      <c r="AM347" s="223"/>
      <c r="AN347" s="223"/>
      <c r="AO347" s="223"/>
      <c r="AP347" s="223"/>
      <c r="AQ347" s="223"/>
      <c r="AR347" s="223"/>
      <c r="AS347" s="223"/>
      <c r="AT347" s="223"/>
      <c r="AU347" s="223"/>
      <c r="AV347" s="223"/>
      <c r="AW347" s="223"/>
      <c r="AX347" s="223"/>
      <c r="AY347" s="223"/>
      <c r="AZ347" s="223"/>
      <c r="BA347" s="223"/>
      <c r="BB347" s="223"/>
      <c r="BC347" s="223"/>
      <c r="BD347" s="223"/>
      <c r="BE347" s="223"/>
      <c r="BF347" s="223"/>
      <c r="BG347" s="223"/>
      <c r="BH347" s="223"/>
      <c r="BI347" s="223"/>
      <c r="BJ347" s="223"/>
      <c r="BK347" s="223" t="str">
        <f t="array" ref="BK347">IF(J347="","",
IF(INDEX(Settings!$H:$H,MATCH(BY$1,Settings!$G:$G,0))=TRUE,
100-100*(J347-MIN(J:J))/(MAX(J:J)-MIN(J:J)),
100*(J347-MIN(J:J))/(MAX(J:J)-MIN(J:J))))</f>
        <v/>
      </c>
      <c r="BL347" s="223" t="str">
        <f t="array" ref="BL347">IF(J347="","",
IF(INDEX(Settings!$H:$H,MATCH(BY$1,Settings!$G:$G,0))=TRUE,
100-100*(J347-MINIFS(J:J,$E:$E,$E347))/(MAXIFS(J:J,$E:$E,$E347)-MINIFS(J:J,$E:$E,$E347)),
100*(J347-MINIFS(J:J,$E:$E,$E347))/(MAXIFS(J:J,$E:$E,$E347)-MINIFS(J:J,$E:$E,$E347))))</f>
        <v/>
      </c>
      <c r="BM347" s="223"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4" t="str">
        <f t="array" ref="BQ347">IF(J347="","",
IF(INDEX(Settings!$H:$H,MATCH(BY$1,Settings!$G:$G,0))=TRUE,
-1*(J347-AVERAGE(J:J))/STDEV(J:J),
(J347-AVERAGE(J:J))/STDEV(J:J)))</f>
        <v/>
      </c>
      <c r="BR347" s="224" t="str">
        <f>IFERROR(__xludf.DUMMYFUNCTION("IF(J347="""","""",
IF(INDEX(Settings!$H:$H,MATCH(BY$1,Settings!$G:$G,0))=TRUE,
-1*(J347-AVERAGEIFS(J:J,$E:$E,$E347))/STDEV(FILTER(J:J,$E:$E=$E347)),
(J347-AVERAGEIFS(J:J,$E:$E,$E347))/STDEV(FILTER(J:J,$E:$E=$E347))))"),"")</f>
        <v/>
      </c>
      <c r="BS347" s="224"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3" t="str">
        <f t="array" ref="BY347">IF(J347="","",
IF(INDEX(Settings!$H:$H,MATCH(BY$1,Settings!$G:$G,0))=TRUE,
100-100*(J347-MINIFS(J:J,$E:$E,$E347))/(MAXIFS(J:J,$E:$E,$E347)-MINIFS(J:J,$E:$E,$E347)),
100*(J347-MINIFS(J:J,$E:$E,$E347))/(MAXIFS(J:J,$E:$E,$E347)-MINIFS(J:J,$E:$E,$E347))))</f>
        <v/>
      </c>
      <c r="BZ347" s="223" t="str">
        <f t="array" ref="BZ347">IF(K347="","",
IF(INDEX(Settings!$H:$H,MATCH(BZ$1,Settings!$G:$G,0))=TRUE,
100-100*(K347-MINIFS(K:K,$E:$E,$E347))/(MAXIFS(K:K,$E:$E,$E347)-MINIFS(K:K,$E:$E,$E347)),
100*(K347-MINIFS(K:K,$E:$E,$E347))/(MAXIFS(K:K,$E:$E,$E347)-MINIFS(K:K,$E:$E,$E347))))</f>
        <v/>
      </c>
      <c r="CA347" s="223" t="str">
        <f t="array" ref="CA347">IF(L347="","",
IF(INDEX(Settings!$H:$H,MATCH(CA$1,Settings!$G:$G,0))=TRUE,
100-100*(L347-MINIFS(L:L,$E:$E,$E347))/(MAXIFS(L:L,$E:$E,$E347)-MINIFS(L:L,$E:$E,$E347)),
100*(L347-MINIFS(L:L,$E:$E,$E347))/(MAXIFS(L:L,$E:$E,$E347)-MINIFS(L:L,$E:$E,$E347))))</f>
        <v/>
      </c>
      <c r="CB347" s="223" t="str">
        <f t="array" ref="CB347">IF(M347="","",
IF(INDEX(Settings!$H:$H,MATCH(CB$1,Settings!$G:$G,0))=TRUE,
100-100*(M347-MINIFS(M:M,$E:$E,$E347))/(MAXIFS(M:M,$E:$E,$E347)-MINIFS(M:M,$E:$E,$E347)),
100*(M347-MINIFS(M:M,$E:$E,$E347))/(MAXIFS(M:M,$E:$E,$E347)-MINIFS(M:M,$E:$E,$E347))))</f>
        <v/>
      </c>
      <c r="CC347" s="223" t="str">
        <f t="array" ref="CC347">IF(N347="","",
IF(INDEX(Settings!$H:$H,MATCH(CC$1,Settings!$G:$G,0))=TRUE,
100-100*(N347-MINIFS(N:N,$E:$E,$E347))/(MAXIFS(N:N,$E:$E,$E347)-MINIFS(N:N,$E:$E,$E347)),
100*(N347-MINIFS(N:N,$E:$E,$E347))/(MAXIFS(N:N,$E:$E,$E347)-MINIFS(N:N,$E:$E,$E347))))</f>
        <v/>
      </c>
      <c r="CD347" s="223" t="str">
        <f t="array" ref="CD347">IF(O347="","",
IF(INDEX(Settings!$H:$H,MATCH(CD$1,Settings!$G:$G,0))=TRUE,
100-100*(O347-MINIFS(O:O,$E:$E,$E347))/(MAXIFS(O:O,$E:$E,$E347)-MINIFS(O:O,$E:$E,$E347)),
100*(O347-MINIFS(O:O,$E:$E,$E347))/(MAXIFS(O:O,$E:$E,$E347)-MINIFS(O:O,$E:$E,$E347))))</f>
        <v/>
      </c>
      <c r="CE347" s="223" t="str">
        <f t="array" ref="CE347">IF(P347="","",
IF(INDEX(Settings!$H:$H,MATCH(CE$1,Settings!$G:$G,0))=TRUE,
100-100*(P347-MINIFS(P:P,$E:$E,$E347))/(MAXIFS(P:P,$E:$E,$E347)-MINIFS(P:P,$E:$E,$E347)),
100*(P347-MINIFS(P:P,$E:$E,$E347))/(MAXIFS(P:P,$E:$E,$E347)-MINIFS(P:P,$E:$E,$E347))))</f>
        <v/>
      </c>
      <c r="CF347" s="223" t="str">
        <f t="array" ref="CF347">IF(Q347="","",
IF(INDEX(Settings!$H:$H,MATCH(CF$1,Settings!$G:$G,0))=TRUE,
100-100*(Q347-MINIFS(Q:Q,$E:$E,$E347))/(MAXIFS(Q:Q,$E:$E,$E347)-MINIFS(Q:Q,$E:$E,$E347)),
100*(Q347-MINIFS(Q:Q,$E:$E,$E347))/(MAXIFS(Q:Q,$E:$E,$E347)-MINIFS(Q:Q,$E:$E,$E347))))</f>
        <v/>
      </c>
      <c r="CG347" s="223" t="str">
        <f t="array" ref="CG347">IF(R347="","",
IF(INDEX(Settings!$H:$H,MATCH(CG$1,Settings!$G:$G,0))=TRUE,
100-100*(R347-MINIFS(R:R,$E:$E,$E347))/(MAXIFS(R:R,$E:$E,$E347)-MINIFS(R:R,$E:$E,$E347)),
100*(R347-MINIFS(R:R,$E:$E,$E347))/(MAXIFS(R:R,$E:$E,$E347)-MINIFS(R:R,$E:$E,$E347))))</f>
        <v/>
      </c>
      <c r="CH347" s="223" t="str">
        <f t="array" ref="CH347">IF(S347="","",
IF(INDEX(Settings!$H:$H,MATCH(CH$1,Settings!$G:$G,0))=TRUE,
100-100*(S347-MINIFS(S:S,$E:$E,$E347))/(MAXIFS(S:S,$E:$E,$E347)-MINIFS(S:S,$E:$E,$E347)),
100*(S347-MINIFS(S:S,$E:$E,$E347))/(MAXIFS(S:S,$E:$E,$E347)-MINIFS(S:S,$E:$E,$E347))))</f>
        <v/>
      </c>
      <c r="CI347" s="223" t="str">
        <f t="array" ref="CI347">IF(T347="","",
IF(INDEX(Settings!$H:$H,MATCH(CI$1,Settings!$G:$G,0))=TRUE,
100-100*(T347-MINIFS(T:T,$E:$E,$E347))/(MAXIFS(T:T,$E:$E,$E347)-MINIFS(T:T,$E:$E,$E347)),
100*(T347-MINIFS(T:T,$E:$E,$E347))/(MAXIFS(T:T,$E:$E,$E347)-MINIFS(T:T,$E:$E,$E347))))</f>
        <v/>
      </c>
      <c r="CJ347" s="223" t="str">
        <f t="array" ref="CJ347">IF(U347="","",
IF(INDEX(Settings!$H:$H,MATCH(CJ$1,Settings!$G:$G,0))=TRUE,
100-100*(U347-MINIFS(U:U,$E:$E,$E347))/(MAXIFS(U:U,$E:$E,$E347)-MINIFS(U:U,$E:$E,$E347)),
100*(U347-MINIFS(U:U,$E:$E,$E347))/(MAXIFS(U:U,$E:$E,$E347)-MINIFS(U:U,$E:$E,$E347))))</f>
        <v/>
      </c>
      <c r="CK347" s="223" t="str">
        <f t="array" ref="CK347">IF(V347="","",
IF(INDEX(Settings!$H:$H,MATCH(CK$1,Settings!$G:$G,0))=TRUE,
100-100*(V347-MINIFS(V:V,$E:$E,$E347))/(MAXIFS(V:V,$E:$E,$E347)-MINIFS(V:V,$E:$E,$E347)),
100*(V347-MINIFS(V:V,$E:$E,$E347))/(MAXIFS(V:V,$E:$E,$E347)-MINIFS(V:V,$E:$E,$E347))))</f>
        <v/>
      </c>
      <c r="CL347" s="223" t="str">
        <f t="array" ref="CL347">IF(W347="","",
IF(INDEX(Settings!$H:$H,MATCH(CL$1,Settings!$G:$G,0))=TRUE,
100-100*(W347-MINIFS(W:W,$E:$E,$E347))/(MAXIFS(W:W,$E:$E,$E347)-MINIFS(W:W,$E:$E,$E347)),
100*(W347-MINIFS(W:W,$E:$E,$E347))/(MAXIFS(W:W,$E:$E,$E347)-MINIFS(W:W,$E:$E,$E347))))</f>
        <v/>
      </c>
      <c r="CM347" s="223" t="str">
        <f t="array" ref="CM347">IF(X347="","",
IF(INDEX(Settings!$H:$H,MATCH(CM$1,Settings!$G:$G,0))=TRUE,
100-100*(X347-MINIFS(X:X,$E:$E,$E347))/(MAXIFS(X:X,$E:$E,$E347)-MINIFS(X:X,$E:$E,$E347)),
100*(X347-MINIFS(X:X,$E:$E,$E347))/(MAXIFS(X:X,$E:$E,$E347)-MINIFS(X:X,$E:$E,$E347))))</f>
        <v/>
      </c>
      <c r="CN347" s="223" t="str">
        <f t="array" ref="CN347">IF(Y347="","",
IF(INDEX(Settings!$H:$H,MATCH(CN$1,Settings!$G:$G,0))=TRUE,
100-100*(Y347-MINIFS(Y:Y,$E:$E,$E347))/(MAXIFS(Y:Y,$E:$E,$E347)-MINIFS(Y:Y,$E:$E,$E347)),
100*(Y347-MINIFS(Y:Y,$E:$E,$E347))/(MAXIFS(Y:Y,$E:$E,$E347)-MINIFS(Y:Y,$E:$E,$E347))))</f>
        <v/>
      </c>
      <c r="CO347" s="223" t="str">
        <f t="array" ref="CO347">IF(Z347="","",
IF(INDEX(Settings!$H:$H,MATCH(CO$1,Settings!$G:$G,0))=TRUE,
100-100*(Z347-MINIFS(Z:Z,$E:$E,$E347))/(MAXIFS(Z:Z,$E:$E,$E347)-MINIFS(Z:Z,$E:$E,$E347)),
100*(Z347-MINIFS(Z:Z,$E:$E,$E347))/(MAXIFS(Z:Z,$E:$E,$E347)-MINIFS(Z:Z,$E:$E,$E347))))</f>
        <v/>
      </c>
      <c r="CP347" s="223" t="str">
        <f t="array" ref="CP347">IF(AA347="","",
IF(INDEX(Settings!$H:$H,MATCH(CP$1,Settings!$G:$G,0))=TRUE,
100-100*(AA347-MINIFS(AA:AA,$E:$E,$E347))/(MAXIFS(AA:AA,$E:$E,$E347)-MINIFS(AA:AA,$E:$E,$E347)),
100*(AA347-MINIFS(AA:AA,$E:$E,$E347))/(MAXIFS(AA:AA,$E:$E,$E347)-MINIFS(AA:AA,$E:$E,$E347))))</f>
        <v/>
      </c>
      <c r="CQ347" s="223" t="str">
        <f t="array" ref="CQ347">IF(AB347="","",
IF(INDEX(Settings!$H:$H,MATCH(CQ$1,Settings!$G:$G,0))=TRUE,
100-100*(AB347-MINIFS(AB:AB,$E:$E,$E347))/(MAXIFS(AB:AB,$E:$E,$E347)-MINIFS(AB:AB,$E:$E,$E347)),
100*(AB347-MINIFS(AB:AB,$E:$E,$E347))/(MAXIFS(AB:AB,$E:$E,$E347)-MINIFS(AB:AB,$E:$E,$E347))))</f>
        <v/>
      </c>
      <c r="CR347" s="223" t="str">
        <f t="array" ref="CR347">IF(AC347="","",
IF(INDEX(Settings!$H:$H,MATCH(CR$1,Settings!$G:$G,0))=TRUE,
100-100*(AC347-MINIFS(AC:AC,$E:$E,$E347))/(MAXIFS(AC:AC,$E:$E,$E347)-MINIFS(AC:AC,$E:$E,$E347)),
100*(AC347-MINIFS(AC:AC,$E:$E,$E347))/(MAXIFS(AC:AC,$E:$E,$E347)-MINIFS(AC:AC,$E:$E,$E347))))</f>
        <v/>
      </c>
      <c r="CS347" s="223" t="str">
        <f t="array" ref="CS347">IF(AD347="","",
IF(INDEX(Settings!$H:$H,MATCH(CS$1,Settings!$G:$G,0))=TRUE,
100-100*(AD347-MINIFS(AD:AD,$E:$E,$E347))/(MAXIFS(AD:AD,$E:$E,$E347)-MINIFS(AD:AD,$E:$E,$E347)),
100*(AD347-MINIFS(AD:AD,$E:$E,$E347))/(MAXIFS(AD:AD,$E:$E,$E347)-MINIFS(AD:AD,$E:$E,$E347))))</f>
        <v/>
      </c>
      <c r="CT347" s="223" t="str">
        <f t="array" ref="CT347">IF(AE347="","",
IF(INDEX(Settings!$H:$H,MATCH(CT$1,Settings!$G:$G,0))=TRUE,
100-100*(AE347-MINIFS(AE:AE,$E:$E,$E347))/(MAXIFS(AE:AE,$E:$E,$E347)-MINIFS(AE:AE,$E:$E,$E347)),
100*(AE347-MINIFS(AE:AE,$E:$E,$E347))/(MAXIFS(AE:AE,$E:$E,$E347)-MINIFS(AE:AE,$E:$E,$E347))))</f>
        <v/>
      </c>
      <c r="CU347" s="223" t="str">
        <f t="array" ref="CU347">IF(AF347="","",
IF(INDEX(Settings!$H:$H,MATCH(CU$1,Settings!$G:$G,0))=TRUE,
100-100*(AF347-MINIFS(AF:AF,$E:$E,$E347))/(MAXIFS(AF:AF,$E:$E,$E347)-MINIFS(AF:AF,$E:$E,$E347)),
100*(AF347-MINIFS(AF:AF,$E:$E,$E347))/(MAXIFS(AF:AF,$E:$E,$E347)-MINIFS(AF:AF,$E:$E,$E347))))</f>
        <v/>
      </c>
      <c r="CV347" s="223" t="str">
        <f t="array" ref="CV347">IF(AG347="","",
IF(INDEX(Settings!$H:$H,MATCH(CV$1,Settings!$G:$G,0))=TRUE,
100-100*(AG347-MINIFS(AG:AG,$E:$E,$E347))/(MAXIFS(AG:AG,$E:$E,$E347)-MINIFS(AG:AG,$E:$E,$E347)),
100*(AG347-MINIFS(AG:AG,$E:$E,$E347))/(MAXIFS(AG:AG,$E:$E,$E347)-MINIFS(AG:AG,$E:$E,$E347))))</f>
        <v/>
      </c>
      <c r="CW347" s="223" t="str">
        <f t="array" ref="CW347">IF(AH347="","",
IF(INDEX(Settings!$H:$H,MATCH(CW$1,Settings!$G:$G,0))=TRUE,
100-100*(AH347-MINIFS(AH:AH,$E:$E,$E347))/(MAXIFS(AH:AH,$E:$E,$E347)-MINIFS(AH:AH,$E:$E,$E347)),
100*(AH347-MINIFS(AH:AH,$E:$E,$E347))/(MAXIFS(AH:AH,$E:$E,$E347)-MINIFS(AH:AH,$E:$E,$E347))))</f>
        <v/>
      </c>
      <c r="CX347" s="223" t="str">
        <f t="array" ref="CX347">IF(AI347="","",
IF(INDEX(Settings!$H:$H,MATCH(CX$1,Settings!$G:$G,0))=TRUE,
100-100*(AI347-MINIFS(AI:AI,$E:$E,$E347))/(MAXIFS(AI:AI,$E:$E,$E347)-MINIFS(AI:AI,$E:$E,$E347)),
100*(AI347-MINIFS(AI:AI,$E:$E,$E347))/(MAXIFS(AI:AI,$E:$E,$E347)-MINIFS(AI:AI,$E:$E,$E347))))</f>
        <v/>
      </c>
      <c r="CY347" s="223" t="str">
        <f t="array" ref="CY347">IF(AJ347="","",
IF(INDEX(Settings!$H:$H,MATCH(CY$1,Settings!$G:$G,0))=TRUE,
100-100*(AJ347-MINIFS(AJ:AJ,$E:$E,$E347))/(MAXIFS(AJ:AJ,$E:$E,$E347)-MINIFS(AJ:AJ,$E:$E,$E347)),
100*(AJ347-MINIFS(AJ:AJ,$E:$E,$E347))/(MAXIFS(AJ:AJ,$E:$E,$E347)-MINIFS(AJ:AJ,$E:$E,$E347))))</f>
        <v/>
      </c>
      <c r="CZ347" s="223" t="str">
        <f t="array" ref="CZ347">IF(AK347="","",
IF(INDEX(Settings!$H:$H,MATCH(CZ$1,Settings!$G:$G,0))=TRUE,
100-100*(AK347-MINIFS(AK:AK,$E:$E,$E347))/(MAXIFS(AK:AK,$E:$E,$E347)-MINIFS(AK:AK,$E:$E,$E347)),
100*(AK347-MINIFS(AK:AK,$E:$E,$E347))/(MAXIFS(AK:AK,$E:$E,$E347)-MINIFS(AK:AK,$E:$E,$E347))))</f>
        <v/>
      </c>
      <c r="DA347" s="223" t="str">
        <f t="array" ref="DA347">IF(AL347="","",
IF(INDEX(Settings!$H:$H,MATCH(DA$1,Settings!$G:$G,0))=TRUE,
100-100*(AL347-MINIFS(AL:AL,$E:$E,$E347))/(MAXIFS(AL:AL,$E:$E,$E347)-MINIFS(AL:AL,$E:$E,$E347)),
100*(AL347-MINIFS(AL:AL,$E:$E,$E347))/(MAXIFS(AL:AL,$E:$E,$E347)-MINIFS(AL:AL,$E:$E,$E347))))</f>
        <v/>
      </c>
      <c r="DB347" s="223" t="str">
        <f t="array" ref="DB347">IF(AM347="","",
IF(INDEX(Settings!$H:$H,MATCH(DB$1,Settings!$G:$G,0))=TRUE,
100-100*(AM347-MINIFS(AM:AM,$E:$E,$E347))/(MAXIFS(AM:AM,$E:$E,$E347)-MINIFS(AM:AM,$E:$E,$E347)),
100*(AM347-MINIFS(AM:AM,$E:$E,$E347))/(MAXIFS(AM:AM,$E:$E,$E347)-MINIFS(AM:AM,$E:$E,$E347))))</f>
        <v/>
      </c>
      <c r="DC347" s="223" t="str">
        <f t="array" ref="DC347">IF(AN347="","",
IF(INDEX(Settings!$H:$H,MATCH(DC$1,Settings!$G:$G,0))=TRUE,
100-100*(AN347-MINIFS(AN:AN,$E:$E,$E347))/(MAXIFS(AN:AN,$E:$E,$E347)-MINIFS(AN:AN,$E:$E,$E347)),
100*(AN347-MINIFS(AN:AN,$E:$E,$E347))/(MAXIFS(AN:AN,$E:$E,$E347)-MINIFS(AN:AN,$E:$E,$E347))))</f>
        <v/>
      </c>
      <c r="DD347" s="223" t="str">
        <f t="array" ref="DD347">IF(AO347="","",
IF(INDEX(Settings!$H:$H,MATCH(DD$1,Settings!$G:$G,0))=TRUE,
100-100*(AO347-MINIFS(AO:AO,$E:$E,$E347))/(MAXIFS(AO:AO,$E:$E,$E347)-MINIFS(AO:AO,$E:$E,$E347)),
100*(AO347-MINIFS(AO:AO,$E:$E,$E347))/(MAXIFS(AO:AO,$E:$E,$E347)-MINIFS(AO:AO,$E:$E,$E347))))</f>
        <v/>
      </c>
      <c r="DE347" s="223" t="str">
        <f t="array" ref="DE347">IF(AP347="","",
IF(INDEX(Settings!$H:$H,MATCH(DE$1,Settings!$G:$G,0))=TRUE,
100-100*(AP347-MINIFS(AP:AP,$E:$E,$E347))/(MAXIFS(AP:AP,$E:$E,$E347)-MINIFS(AP:AP,$E:$E,$E347)),
100*(AP347-MINIFS(AP:AP,$E:$E,$E347))/(MAXIFS(AP:AP,$E:$E,$E347)-MINIFS(AP:AP,$E:$E,$E347))))</f>
        <v/>
      </c>
      <c r="DF347" s="223" t="str">
        <f t="array" ref="DF347">IF(AQ347="","",
IF(INDEX(Settings!$H:$H,MATCH(DF$1,Settings!$G:$G,0))=TRUE,
100-100*(AQ347-MINIFS(AQ:AQ,$E:$E,$E347))/(MAXIFS(AQ:AQ,$E:$E,$E347)-MINIFS(AQ:AQ,$E:$E,$E347)),
100*(AQ347-MINIFS(AQ:AQ,$E:$E,$E347))/(MAXIFS(AQ:AQ,$E:$E,$E347)-MINIFS(AQ:AQ,$E:$E,$E347))))</f>
        <v/>
      </c>
      <c r="DG347" s="223" t="str">
        <f t="array" ref="DG347">IF(AR347="","",
IF(INDEX(Settings!$H:$H,MATCH(DG$1,Settings!$G:$G,0))=TRUE,
100-100*(AR347-MINIFS(AR:AR,$E:$E,$E347))/(MAXIFS(AR:AR,$E:$E,$E347)-MINIFS(AR:AR,$E:$E,$E347)),
100*(AR347-MINIFS(AR:AR,$E:$E,$E347))/(MAXIFS(AR:AR,$E:$E,$E347)-MINIFS(AR:AR,$E:$E,$E347))))</f>
        <v/>
      </c>
      <c r="DH347" s="223" t="str">
        <f t="array" ref="DH347">IF(AS347="","",
IF(INDEX(Settings!$H:$H,MATCH(DH$1,Settings!$G:$G,0))=TRUE,
100-100*(AS347-MINIFS(AS:AS,$E:$E,$E347))/(MAXIFS(AS:AS,$E:$E,$E347)-MINIFS(AS:AS,$E:$E,$E347)),
100*(AS347-MINIFS(AS:AS,$E:$E,$E347))/(MAXIFS(AS:AS,$E:$E,$E347)-MINIFS(AS:AS,$E:$E,$E347))))</f>
        <v/>
      </c>
      <c r="DI347" s="223" t="str">
        <f t="array" ref="DI347">IF(AT347="","",
IF(INDEX(Settings!$H:$H,MATCH(DI$1,Settings!$G:$G,0))=TRUE,
100-100*(AT347-MINIFS(AT:AT,$E:$E,$E347))/(MAXIFS(AT:AT,$E:$E,$E347)-MINIFS(AT:AT,$E:$E,$E347)),
100*(AT347-MINIFS(AT:AT,$E:$E,$E347))/(MAXIFS(AT:AT,$E:$E,$E347)-MINIFS(AT:AT,$E:$E,$E347))))</f>
        <v/>
      </c>
      <c r="DJ347" s="223" t="str">
        <f t="array" ref="DJ347">IF(AU347="","",
IF(INDEX(Settings!$H:$H,MATCH(DJ$1,Settings!$G:$G,0))=TRUE,
100-100*(AU347-MINIFS(AU:AU,$E:$E,$E347))/(MAXIFS(AU:AU,$E:$E,$E347)-MINIFS(AU:AU,$E:$E,$E347)),
100*(AU347-MINIFS(AU:AU,$E:$E,$E347))/(MAXIFS(AU:AU,$E:$E,$E347)-MINIFS(AU:AU,$E:$E,$E347))))</f>
        <v/>
      </c>
      <c r="DK347" s="223" t="str">
        <f t="array" ref="DK347">IF(AV347="","",
IF(INDEX(Settings!$H:$H,MATCH(DK$1,Settings!$G:$G,0))=TRUE,
100-100*(AV347-MINIFS(AV:AV,$E:$E,$E347))/(MAXIFS(AV:AV,$E:$E,$E347)-MINIFS(AV:AV,$E:$E,$E347)),
100*(AV347-MINIFS(AV:AV,$E:$E,$E347))/(MAXIFS(AV:AV,$E:$E,$E347)-MINIFS(AV:AV,$E:$E,$E347))))</f>
        <v/>
      </c>
      <c r="DL347" s="223" t="str">
        <f t="array" ref="DL347">IF(AW347="","",
IF(INDEX(Settings!$H:$H,MATCH(DL$1,Settings!$G:$G,0))=TRUE,
100-100*(AW347-MINIFS(AW:AW,$E:$E,$E347))/(MAXIFS(AW:AW,$E:$E,$E347)-MINIFS(AW:AW,$E:$E,$E347)),
100*(AW347-MINIFS(AW:AW,$E:$E,$E347))/(MAXIFS(AW:AW,$E:$E,$E347)-MINIFS(AW:AW,$E:$E,$E347))))</f>
        <v/>
      </c>
      <c r="DM347" s="223" t="str">
        <f t="array" ref="DM347">IF(AX347="","",
IF(INDEX(Settings!$H:$H,MATCH(DM$1,Settings!$G:$G,0))=TRUE,
100-100*(AX347-MINIFS(AX:AX,$E:$E,$E347))/(MAXIFS(AX:AX,$E:$E,$E347)-MINIFS(AX:AX,$E:$E,$E347)),
100*(AX347-MINIFS(AX:AX,$E:$E,$E347))/(MAXIFS(AX:AX,$E:$E,$E347)-MINIFS(AX:AX,$E:$E,$E347))))</f>
        <v/>
      </c>
      <c r="DN347" s="223" t="str">
        <f t="array" ref="DN347">IF(AY347="","",
IF(INDEX(Settings!$H:$H,MATCH(DN$1,Settings!$G:$G,0))=TRUE,
100-100*(AY347-MINIFS(AY:AY,$E:$E,$E347))/(MAXIFS(AY:AY,$E:$E,$E347)-MINIFS(AY:AY,$E:$E,$E347)),
100*(AY347-MINIFS(AY:AY,$E:$E,$E347))/(MAXIFS(AY:AY,$E:$E,$E347)-MINIFS(AY:AY,$E:$E,$E347))))</f>
        <v/>
      </c>
      <c r="DO347" s="223" t="str">
        <f t="array" ref="DO347">IF(AZ347="","",
IF(INDEX(Settings!$H:$H,MATCH(DO$1,Settings!$G:$G,0))=TRUE,
100-100*(AZ347-MINIFS(AZ:AZ,$E:$E,$E347))/(MAXIFS(AZ:AZ,$E:$E,$E347)-MINIFS(AZ:AZ,$E:$E,$E347)),
100*(AZ347-MINIFS(AZ:AZ,$E:$E,$E347))/(MAXIFS(AZ:AZ,$E:$E,$E347)-MINIFS(AZ:AZ,$E:$E,$E347))))</f>
        <v/>
      </c>
      <c r="DP347" s="223" t="str">
        <f t="array" ref="DP347">IF(BA347="","",
IF(INDEX(Settings!$H:$H,MATCH(DP$1,Settings!$G:$G,0))=TRUE,
100-100*(BA347-MINIFS(BA:BA,$E:$E,$E347))/(MAXIFS(BA:BA,$E:$E,$E347)-MINIFS(BA:BA,$E:$E,$E347)),
100*(BA347-MINIFS(BA:BA,$E:$E,$E347))/(MAXIFS(BA:BA,$E:$E,$E347)-MINIFS(BA:BA,$E:$E,$E347))))</f>
        <v/>
      </c>
      <c r="DQ347" s="223" t="str">
        <f t="array" ref="DQ347">IF(BB347="","",
IF(INDEX(Settings!$H:$H,MATCH(DQ$1,Settings!$G:$G,0))=TRUE,
100-100*(BB347-MINIFS(BB:BB,$E:$E,$E347))/(MAXIFS(BB:BB,$E:$E,$E347)-MINIFS(BB:BB,$E:$E,$E347)),
100*(BB347-MINIFS(BB:BB,$E:$E,$E347))/(MAXIFS(BB:BB,$E:$E,$E347)-MINIFS(BB:BB,$E:$E,$E347))))</f>
        <v/>
      </c>
      <c r="DR347" s="223" t="str">
        <f t="array" ref="DR347">IF(BC347="","",
IF(INDEX(Settings!$H:$H,MATCH(DR$1,Settings!$G:$G,0))=TRUE,
100-100*(BC347-MINIFS(BC:BC,$E:$E,$E347))/(MAXIFS(BC:BC,$E:$E,$E347)-MINIFS(BC:BC,$E:$E,$E347)),
100*(BC347-MINIFS(BC:BC,$E:$E,$E347))/(MAXIFS(BC:BC,$E:$E,$E347)-MINIFS(BC:BC,$E:$E,$E347))))</f>
        <v/>
      </c>
      <c r="DS347" s="223" t="str">
        <f t="array" ref="DS347">IF(BD347="","",
IF(INDEX(Settings!$H:$H,MATCH(DS$1,Settings!$G:$G,0))=TRUE,
100-100*(BD347-MINIFS(BD:BD,$E:$E,$E347))/(MAXIFS(BD:BD,$E:$E,$E347)-MINIFS(BD:BD,$E:$E,$E347)),
100*(BD347-MINIFS(BD:BD,$E:$E,$E347))/(MAXIFS(BD:BD,$E:$E,$E347)-MINIFS(BD:BD,$E:$E,$E347))))</f>
        <v/>
      </c>
      <c r="DT347" s="223" t="str">
        <f t="array" ref="DT347">IF(BE347="","",
IF(INDEX(Settings!$H:$H,MATCH(DT$1,Settings!$G:$G,0))=TRUE,
100-100*(BE347-MINIFS(BE:BE,$E:$E,$E347))/(MAXIFS(BE:BE,$E:$E,$E347)-MINIFS(BE:BE,$E:$E,$E347)),
100*(BE347-MINIFS(BE:BE,$E:$E,$E347))/(MAXIFS(BE:BE,$E:$E,$E347)-MINIFS(BE:BE,$E:$E,$E347))))</f>
        <v/>
      </c>
      <c r="DU347" s="223" t="str">
        <f t="array" ref="DU347">IF(BF347="","",
IF(INDEX(Settings!$H:$H,MATCH(DU$1,Settings!$G:$G,0))=TRUE,
100-100*(BF347-MINIFS(BF:BF,$E:$E,$E347))/(MAXIFS(BF:BF,$E:$E,$E347)-MINIFS(BF:BF,$E:$E,$E347)),
100*(BF347-MINIFS(BF:BF,$E:$E,$E347))/(MAXIFS(BF:BF,$E:$E,$E347)-MINIFS(BF:BF,$E:$E,$E347))))</f>
        <v/>
      </c>
      <c r="DV347" s="223" t="str">
        <f t="array" ref="DV347">IF(BG347="","",
IF(INDEX(Settings!$H:$H,MATCH(DV$1,Settings!$G:$G,0))=TRUE,
100-100*(BG347-MINIFS(BG:BG,$E:$E,$E347))/(MAXIFS(BG:BG,$E:$E,$E347)-MINIFS(BG:BG,$E:$E,$E347)),
100*(BG347-MINIFS(BG:BG,$E:$E,$E347))/(MAXIFS(BG:BG,$E:$E,$E347)-MINIFS(BG:BG,$E:$E,$E347))))</f>
        <v/>
      </c>
      <c r="DW347" s="223" t="str">
        <f t="array" ref="DW347">IF(BH347="","",
IF(INDEX(Settings!$H:$H,MATCH(DW$1,Settings!$G:$G,0))=TRUE,
100-100*(BH347-MINIFS(BH:BH,$E:$E,$E347))/(MAXIFS(BH:BH,$E:$E,$E347)-MINIFS(BH:BH,$E:$E,$E347)),
100*(BH347-MINIFS(BH:BH,$E:$E,$E347))/(MAXIFS(BH:BH,$E:$E,$E347)-MINIFS(BH:BH,$E:$E,$E347))))</f>
        <v/>
      </c>
      <c r="DX347" s="223" t="str">
        <f t="array" ref="DX347">IF(BI347="","",
IF(INDEX(Settings!$H:$H,MATCH(DX$1,Settings!$G:$G,0))=TRUE,
100-100*(BI347-MINIFS(BI:BI,$E:$E,$E347))/(MAXIFS(BI:BI,$E:$E,$E347)-MINIFS(BI:BI,$E:$E,$E347)),
100*(BI347-MINIFS(BI:BI,$E:$E,$E347))/(MAXIFS(BI:BI,$E:$E,$E347)-MINIFS(BI:BI,$E:$E,$E347))))</f>
        <v/>
      </c>
      <c r="DY347" s="223" t="str">
        <f t="array" ref="DY347">IF(BJ347="","",
IF(INDEX(Settings!$H:$H,MATCH(DY$1,Settings!$G:$G,0))=TRUE,
100-100*(BJ347-MINIFS(BJ:BJ,$E:$E,$E347))/(MAXIFS(BJ:BJ,$E:$E,$E347)-MINIFS(BJ:BJ,$E:$E,$E347)),
100*(BJ347-MINIFS(BJ:BJ,$E:$E,$E347))/(MAXIFS(BJ:BJ,$E:$E,$E347)-MINIFS(BJ:BJ,$E:$E,$E347))))</f>
        <v/>
      </c>
      <c r="DZ347" s="225"/>
      <c r="EA347" s="225"/>
      <c r="EB347" s="225" t="str">
        <f t="shared" si="8"/>
        <v/>
      </c>
      <c r="EC347" s="225" t="str">
        <f t="shared" si="9"/>
        <v/>
      </c>
      <c r="ED347" s="225" t="str">
        <f t="shared" si="10"/>
        <v/>
      </c>
      <c r="EE347" s="225" t="str">
        <f t="shared" si="11"/>
        <v/>
      </c>
      <c r="EF347" s="225" t="str">
        <f t="shared" si="12"/>
        <v/>
      </c>
      <c r="EG347" s="225" t="str">
        <f t="shared" si="13"/>
        <v/>
      </c>
      <c r="EH347" s="225"/>
      <c r="EI347" s="225"/>
      <c r="EJ347" s="225"/>
      <c r="EK347" s="225"/>
      <c r="EL347" s="225"/>
      <c r="EM347" s="225"/>
    </row>
    <row r="348">
      <c r="A348" s="231"/>
      <c r="B348" s="231"/>
      <c r="C348" s="231"/>
      <c r="D348" s="231" t="str">
        <f t="array" ref="D348">IFERROR(INDEX(Profiles!$B:$B,MATCH($A348,Profiles!$A:$A,0)),"")</f>
        <v/>
      </c>
      <c r="E348" s="231"/>
      <c r="F348" s="231"/>
      <c r="G348" s="231"/>
      <c r="H348" s="231"/>
      <c r="I348" s="231" t="str">
        <f>IF(A348="","",IF(Settings!$N$3="DATE",F348&amp;": "&amp;TEXT(B348,"M/DD/YY"),F348&amp;": "&amp;H348))</f>
        <v/>
      </c>
      <c r="J348" s="231"/>
      <c r="K348" s="231"/>
      <c r="L348" s="231"/>
      <c r="M348" s="232" t="str">
        <f t="shared" si="14"/>
        <v/>
      </c>
      <c r="N348" s="231"/>
      <c r="O348" s="231"/>
      <c r="P348" s="231"/>
      <c r="Q348" s="231"/>
      <c r="R348" s="231"/>
      <c r="S348" s="230" t="str">
        <f>IFERROR(VLOOKUP(AF348, 'YOYO IR Scores'!A:C, 3, FALSE), "")
</f>
        <v/>
      </c>
      <c r="T348" s="231"/>
      <c r="U348" s="231"/>
      <c r="V348" s="231"/>
      <c r="W348" s="231"/>
      <c r="X348" s="233" t="str">
        <f t="shared" si="4"/>
        <v/>
      </c>
      <c r="Y348" s="234" t="str">
        <f t="shared" si="5"/>
        <v/>
      </c>
      <c r="Z348" s="234" t="str">
        <f t="shared" si="6"/>
        <v/>
      </c>
      <c r="AA348" s="233" t="str">
        <f t="shared" si="7"/>
        <v/>
      </c>
      <c r="AB348" s="232"/>
      <c r="AC348" s="232"/>
      <c r="AD348" s="232"/>
      <c r="AE348" s="232" t="str">
        <f>IFERROR(VLOOKUP(AF348, 'YOYO IR Scores'!A:C, 2, FALSE), "")</f>
        <v/>
      </c>
      <c r="AF348" s="232"/>
      <c r="AG348" s="23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c r="BD348" s="232"/>
      <c r="BE348" s="232"/>
      <c r="BF348" s="232"/>
      <c r="BG348" s="232"/>
      <c r="BH348" s="232"/>
      <c r="BI348" s="232"/>
      <c r="BJ348" s="232"/>
      <c r="BK348" s="232" t="str">
        <f t="array" ref="BK348">IF(J348="","",
IF(INDEX(Settings!$H:$H,MATCH(BY$1,Settings!$G:$G,0))=TRUE,
100-100*(J348-MIN(J:J))/(MAX(J:J)-MIN(J:J)),
100*(J348-MIN(J:J))/(MAX(J:J)-MIN(J:J))))</f>
        <v/>
      </c>
      <c r="BL348" s="232" t="str">
        <f t="array" ref="BL348">IF(J348="","",
IF(INDEX(Settings!$H:$H,MATCH(BY$1,Settings!$G:$G,0))=TRUE,
100-100*(J348-MINIFS(J:J,$E:$E,$E348))/(MAXIFS(J:J,$E:$E,$E348)-MINIFS(J:J,$E:$E,$E348)),
100*(J348-MINIFS(J:J,$E:$E,$E348))/(MAXIFS(J:J,$E:$E,$E348)-MINIFS(J:J,$E:$E,$E348))))</f>
        <v/>
      </c>
      <c r="BM348" s="232" t="str">
        <f t="array" ref="BM348">IF(J348="","",
IF(INDEX(Settings!$H:$H,MATCH(BY$1,Settings!$G:$G,0))=TRUE,
100-100*(J348-MINIFS(J:J,$E:$E,$E348,$I:$I,$I348))/(MAXIFS(J:J,$E:$E,$E348,$I:$I,$I348)-MINIFS(J:J,$E:$E,$E348,$I:$I,$I348)),
100*(J348-MINIFS(J:J,$E:$E,$E348,$I:$I,$I348))/(MAXIFS(J:J,$E:$E,$E348,$I:$I,$I348)-MINIFS(J:J,$E:$E,$E348,$I:$I,$I348))))</f>
        <v/>
      </c>
      <c r="BN348" s="231" t="str">
        <f t="array" ref="BN348">IF(J348="","",
IF(INDEX(Settings!$H:$H,MATCH(BY$1,Settings!$G:$G,0))=TRUE,
100-100*PERCENTRANK(J:J,J348),
100*PERCENTRANK(J:J,J348)))</f>
        <v/>
      </c>
      <c r="BO348" s="231" t="str">
        <f>IFERROR(__xludf.DUMMYFUNCTION("IF(J348="""","""",
IF(INDEX(Settings!$H:$H,MATCH(BY$1,Settings!$G:$G,0))=TRUE,
100-100*PERCENTRANK(FILTER(J:J,$E:$E=$E348),J348),
100*PERCENTRANK(FILTER(J:J,$E:$E=$E348),J348)))"),"")</f>
        <v/>
      </c>
      <c r="BP348" s="231" t="str">
        <f>IFERROR(__xludf.DUMMYFUNCTION("IF(J348="""","""",
IF(INDEX(Settings!$H:$H,MATCH(BY$1,Settings!$G:$G,0))=TRUE,
100-100*PERCENTRANK(FILTER(J:J,$E:$E=$E348,$I:$I=$I348),J348),
100*PERCENTRANK(FILTER(J:J,$E:$E=$E348,$I:$I=$I348),J348)))"),"")</f>
        <v/>
      </c>
      <c r="BQ348" s="233" t="str">
        <f t="array" ref="BQ348">IF(J348="","",
IF(INDEX(Settings!$H:$H,MATCH(BY$1,Settings!$G:$G,0))=TRUE,
-1*(J348-AVERAGE(J:J))/STDEV(J:J),
(J348-AVERAGE(J:J))/STDEV(J:J)))</f>
        <v/>
      </c>
      <c r="BR348" s="233" t="str">
        <f>IFERROR(__xludf.DUMMYFUNCTION("IF(J348="""","""",
IF(INDEX(Settings!$H:$H,MATCH(BY$1,Settings!$G:$G,0))=TRUE,
-1*(J348-AVERAGEIFS(J:J,$E:$E,$E348))/STDEV(FILTER(J:J,$E:$E=$E348)),
(J348-AVERAGEIFS(J:J,$E:$E,$E348))/STDEV(FILTER(J:J,$E:$E=$E348))))"),"")</f>
        <v/>
      </c>
      <c r="BS348" s="233"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1"/>
      <c r="BX348" s="231"/>
      <c r="BY348" s="232" t="str">
        <f t="array" ref="BY348">IF(J348="","",
IF(INDEX(Settings!$H:$H,MATCH(BY$1,Settings!$G:$G,0))=TRUE,
100-100*(J348-MINIFS(J:J,$E:$E,$E348))/(MAXIFS(J:J,$E:$E,$E348)-MINIFS(J:J,$E:$E,$E348)),
100*(J348-MINIFS(J:J,$E:$E,$E348))/(MAXIFS(J:J,$E:$E,$E348)-MINIFS(J:J,$E:$E,$E348))))</f>
        <v/>
      </c>
      <c r="BZ348" s="232" t="str">
        <f t="array" ref="BZ348">IF(K348="","",
IF(INDEX(Settings!$H:$H,MATCH(BZ$1,Settings!$G:$G,0))=TRUE,
100-100*(K348-MINIFS(K:K,$E:$E,$E348))/(MAXIFS(K:K,$E:$E,$E348)-MINIFS(K:K,$E:$E,$E348)),
100*(K348-MINIFS(K:K,$E:$E,$E348))/(MAXIFS(K:K,$E:$E,$E348)-MINIFS(K:K,$E:$E,$E348))))</f>
        <v/>
      </c>
      <c r="CA348" s="232" t="str">
        <f t="array" ref="CA348">IF(L348="","",
IF(INDEX(Settings!$H:$H,MATCH(CA$1,Settings!$G:$G,0))=TRUE,
100-100*(L348-MINIFS(L:L,$E:$E,$E348))/(MAXIFS(L:L,$E:$E,$E348)-MINIFS(L:L,$E:$E,$E348)),
100*(L348-MINIFS(L:L,$E:$E,$E348))/(MAXIFS(L:L,$E:$E,$E348)-MINIFS(L:L,$E:$E,$E348))))</f>
        <v/>
      </c>
      <c r="CB348" s="232" t="str">
        <f t="array" ref="CB348">IF(M348="","",
IF(INDEX(Settings!$H:$H,MATCH(CB$1,Settings!$G:$G,0))=TRUE,
100-100*(M348-MINIFS(M:M,$E:$E,$E348))/(MAXIFS(M:M,$E:$E,$E348)-MINIFS(M:M,$E:$E,$E348)),
100*(M348-MINIFS(M:M,$E:$E,$E348))/(MAXIFS(M:M,$E:$E,$E348)-MINIFS(M:M,$E:$E,$E348))))</f>
        <v/>
      </c>
      <c r="CC348" s="232" t="str">
        <f t="array" ref="CC348">IF(N348="","",
IF(INDEX(Settings!$H:$H,MATCH(CC$1,Settings!$G:$G,0))=TRUE,
100-100*(N348-MINIFS(N:N,$E:$E,$E348))/(MAXIFS(N:N,$E:$E,$E348)-MINIFS(N:N,$E:$E,$E348)),
100*(N348-MINIFS(N:N,$E:$E,$E348))/(MAXIFS(N:N,$E:$E,$E348)-MINIFS(N:N,$E:$E,$E348))))</f>
        <v/>
      </c>
      <c r="CD348" s="232" t="str">
        <f t="array" ref="CD348">IF(O348="","",
IF(INDEX(Settings!$H:$H,MATCH(CD$1,Settings!$G:$G,0))=TRUE,
100-100*(O348-MINIFS(O:O,$E:$E,$E348))/(MAXIFS(O:O,$E:$E,$E348)-MINIFS(O:O,$E:$E,$E348)),
100*(O348-MINIFS(O:O,$E:$E,$E348))/(MAXIFS(O:O,$E:$E,$E348)-MINIFS(O:O,$E:$E,$E348))))</f>
        <v/>
      </c>
      <c r="CE348" s="232" t="str">
        <f t="array" ref="CE348">IF(P348="","",
IF(INDEX(Settings!$H:$H,MATCH(CE$1,Settings!$G:$G,0))=TRUE,
100-100*(P348-MINIFS(P:P,$E:$E,$E348))/(MAXIFS(P:P,$E:$E,$E348)-MINIFS(P:P,$E:$E,$E348)),
100*(P348-MINIFS(P:P,$E:$E,$E348))/(MAXIFS(P:P,$E:$E,$E348)-MINIFS(P:P,$E:$E,$E348))))</f>
        <v/>
      </c>
      <c r="CF348" s="232" t="str">
        <f t="array" ref="CF348">IF(Q348="","",
IF(INDEX(Settings!$H:$H,MATCH(CF$1,Settings!$G:$G,0))=TRUE,
100-100*(Q348-MINIFS(Q:Q,$E:$E,$E348))/(MAXIFS(Q:Q,$E:$E,$E348)-MINIFS(Q:Q,$E:$E,$E348)),
100*(Q348-MINIFS(Q:Q,$E:$E,$E348))/(MAXIFS(Q:Q,$E:$E,$E348)-MINIFS(Q:Q,$E:$E,$E348))))</f>
        <v/>
      </c>
      <c r="CG348" s="232" t="str">
        <f t="array" ref="CG348">IF(R348="","",
IF(INDEX(Settings!$H:$H,MATCH(CG$1,Settings!$G:$G,0))=TRUE,
100-100*(R348-MINIFS(R:R,$E:$E,$E348))/(MAXIFS(R:R,$E:$E,$E348)-MINIFS(R:R,$E:$E,$E348)),
100*(R348-MINIFS(R:R,$E:$E,$E348))/(MAXIFS(R:R,$E:$E,$E348)-MINIFS(R:R,$E:$E,$E348))))</f>
        <v/>
      </c>
      <c r="CH348" s="232" t="str">
        <f t="array" ref="CH348">IF(S348="","",
IF(INDEX(Settings!$H:$H,MATCH(CH$1,Settings!$G:$G,0))=TRUE,
100-100*(S348-MINIFS(S:S,$E:$E,$E348))/(MAXIFS(S:S,$E:$E,$E348)-MINIFS(S:S,$E:$E,$E348)),
100*(S348-MINIFS(S:S,$E:$E,$E348))/(MAXIFS(S:S,$E:$E,$E348)-MINIFS(S:S,$E:$E,$E348))))</f>
        <v/>
      </c>
      <c r="CI348" s="232" t="str">
        <f t="array" ref="CI348">IF(T348="","",
IF(INDEX(Settings!$H:$H,MATCH(CI$1,Settings!$G:$G,0))=TRUE,
100-100*(T348-MINIFS(T:T,$E:$E,$E348))/(MAXIFS(T:T,$E:$E,$E348)-MINIFS(T:T,$E:$E,$E348)),
100*(T348-MINIFS(T:T,$E:$E,$E348))/(MAXIFS(T:T,$E:$E,$E348)-MINIFS(T:T,$E:$E,$E348))))</f>
        <v/>
      </c>
      <c r="CJ348" s="232" t="str">
        <f t="array" ref="CJ348">IF(U348="","",
IF(INDEX(Settings!$H:$H,MATCH(CJ$1,Settings!$G:$G,0))=TRUE,
100-100*(U348-MINIFS(U:U,$E:$E,$E348))/(MAXIFS(U:U,$E:$E,$E348)-MINIFS(U:U,$E:$E,$E348)),
100*(U348-MINIFS(U:U,$E:$E,$E348))/(MAXIFS(U:U,$E:$E,$E348)-MINIFS(U:U,$E:$E,$E348))))</f>
        <v/>
      </c>
      <c r="CK348" s="232" t="str">
        <f t="array" ref="CK348">IF(V348="","",
IF(INDEX(Settings!$H:$H,MATCH(CK$1,Settings!$G:$G,0))=TRUE,
100-100*(V348-MINIFS(V:V,$E:$E,$E348))/(MAXIFS(V:V,$E:$E,$E348)-MINIFS(V:V,$E:$E,$E348)),
100*(V348-MINIFS(V:V,$E:$E,$E348))/(MAXIFS(V:V,$E:$E,$E348)-MINIFS(V:V,$E:$E,$E348))))</f>
        <v/>
      </c>
      <c r="CL348" s="232" t="str">
        <f t="array" ref="CL348">IF(W348="","",
IF(INDEX(Settings!$H:$H,MATCH(CL$1,Settings!$G:$G,0))=TRUE,
100-100*(W348-MINIFS(W:W,$E:$E,$E348))/(MAXIFS(W:W,$E:$E,$E348)-MINIFS(W:W,$E:$E,$E348)),
100*(W348-MINIFS(W:W,$E:$E,$E348))/(MAXIFS(W:W,$E:$E,$E348)-MINIFS(W:W,$E:$E,$E348))))</f>
        <v/>
      </c>
      <c r="CM348" s="232" t="str">
        <f t="array" ref="CM348">IF(X348="","",
IF(INDEX(Settings!$H:$H,MATCH(CM$1,Settings!$G:$G,0))=TRUE,
100-100*(X348-MINIFS(X:X,$E:$E,$E348))/(MAXIFS(X:X,$E:$E,$E348)-MINIFS(X:X,$E:$E,$E348)),
100*(X348-MINIFS(X:X,$E:$E,$E348))/(MAXIFS(X:X,$E:$E,$E348)-MINIFS(X:X,$E:$E,$E348))))</f>
        <v/>
      </c>
      <c r="CN348" s="232" t="str">
        <f t="array" ref="CN348">IF(Y348="","",
IF(INDEX(Settings!$H:$H,MATCH(CN$1,Settings!$G:$G,0))=TRUE,
100-100*(Y348-MINIFS(Y:Y,$E:$E,$E348))/(MAXIFS(Y:Y,$E:$E,$E348)-MINIFS(Y:Y,$E:$E,$E348)),
100*(Y348-MINIFS(Y:Y,$E:$E,$E348))/(MAXIFS(Y:Y,$E:$E,$E348)-MINIFS(Y:Y,$E:$E,$E348))))</f>
        <v/>
      </c>
      <c r="CO348" s="232" t="str">
        <f t="array" ref="CO348">IF(Z348="","",
IF(INDEX(Settings!$H:$H,MATCH(CO$1,Settings!$G:$G,0))=TRUE,
100-100*(Z348-MINIFS(Z:Z,$E:$E,$E348))/(MAXIFS(Z:Z,$E:$E,$E348)-MINIFS(Z:Z,$E:$E,$E348)),
100*(Z348-MINIFS(Z:Z,$E:$E,$E348))/(MAXIFS(Z:Z,$E:$E,$E348)-MINIFS(Z:Z,$E:$E,$E348))))</f>
        <v/>
      </c>
      <c r="CP348" s="232" t="str">
        <f t="array" ref="CP348">IF(AA348="","",
IF(INDEX(Settings!$H:$H,MATCH(CP$1,Settings!$G:$G,0))=TRUE,
100-100*(AA348-MINIFS(AA:AA,$E:$E,$E348))/(MAXIFS(AA:AA,$E:$E,$E348)-MINIFS(AA:AA,$E:$E,$E348)),
100*(AA348-MINIFS(AA:AA,$E:$E,$E348))/(MAXIFS(AA:AA,$E:$E,$E348)-MINIFS(AA:AA,$E:$E,$E348))))</f>
        <v/>
      </c>
      <c r="CQ348" s="232" t="str">
        <f t="array" ref="CQ348">IF(AB348="","",
IF(INDEX(Settings!$H:$H,MATCH(CQ$1,Settings!$G:$G,0))=TRUE,
100-100*(AB348-MINIFS(AB:AB,$E:$E,$E348))/(MAXIFS(AB:AB,$E:$E,$E348)-MINIFS(AB:AB,$E:$E,$E348)),
100*(AB348-MINIFS(AB:AB,$E:$E,$E348))/(MAXIFS(AB:AB,$E:$E,$E348)-MINIFS(AB:AB,$E:$E,$E348))))</f>
        <v/>
      </c>
      <c r="CR348" s="232" t="str">
        <f t="array" ref="CR348">IF(AC348="","",
IF(INDEX(Settings!$H:$H,MATCH(CR$1,Settings!$G:$G,0))=TRUE,
100-100*(AC348-MINIFS(AC:AC,$E:$E,$E348))/(MAXIFS(AC:AC,$E:$E,$E348)-MINIFS(AC:AC,$E:$E,$E348)),
100*(AC348-MINIFS(AC:AC,$E:$E,$E348))/(MAXIFS(AC:AC,$E:$E,$E348)-MINIFS(AC:AC,$E:$E,$E348))))</f>
        <v/>
      </c>
      <c r="CS348" s="232" t="str">
        <f t="array" ref="CS348">IF(AD348="","",
IF(INDEX(Settings!$H:$H,MATCH(CS$1,Settings!$G:$G,0))=TRUE,
100-100*(AD348-MINIFS(AD:AD,$E:$E,$E348))/(MAXIFS(AD:AD,$E:$E,$E348)-MINIFS(AD:AD,$E:$E,$E348)),
100*(AD348-MINIFS(AD:AD,$E:$E,$E348))/(MAXIFS(AD:AD,$E:$E,$E348)-MINIFS(AD:AD,$E:$E,$E348))))</f>
        <v/>
      </c>
      <c r="CT348" s="232" t="str">
        <f t="array" ref="CT348">IF(AE348="","",
IF(INDEX(Settings!$H:$H,MATCH(CT$1,Settings!$G:$G,0))=TRUE,
100-100*(AE348-MINIFS(AE:AE,$E:$E,$E348))/(MAXIFS(AE:AE,$E:$E,$E348)-MINIFS(AE:AE,$E:$E,$E348)),
100*(AE348-MINIFS(AE:AE,$E:$E,$E348))/(MAXIFS(AE:AE,$E:$E,$E348)-MINIFS(AE:AE,$E:$E,$E348))))</f>
        <v/>
      </c>
      <c r="CU348" s="232" t="str">
        <f t="array" ref="CU348">IF(AF348="","",
IF(INDEX(Settings!$H:$H,MATCH(CU$1,Settings!$G:$G,0))=TRUE,
100-100*(AF348-MINIFS(AF:AF,$E:$E,$E348))/(MAXIFS(AF:AF,$E:$E,$E348)-MINIFS(AF:AF,$E:$E,$E348)),
100*(AF348-MINIFS(AF:AF,$E:$E,$E348))/(MAXIFS(AF:AF,$E:$E,$E348)-MINIFS(AF:AF,$E:$E,$E348))))</f>
        <v/>
      </c>
      <c r="CV348" s="232" t="str">
        <f t="array" ref="CV348">IF(AG348="","",
IF(INDEX(Settings!$H:$H,MATCH(CV$1,Settings!$G:$G,0))=TRUE,
100-100*(AG348-MINIFS(AG:AG,$E:$E,$E348))/(MAXIFS(AG:AG,$E:$E,$E348)-MINIFS(AG:AG,$E:$E,$E348)),
100*(AG348-MINIFS(AG:AG,$E:$E,$E348))/(MAXIFS(AG:AG,$E:$E,$E348)-MINIFS(AG:AG,$E:$E,$E348))))</f>
        <v/>
      </c>
      <c r="CW348" s="232" t="str">
        <f t="array" ref="CW348">IF(AH348="","",
IF(INDEX(Settings!$H:$H,MATCH(CW$1,Settings!$G:$G,0))=TRUE,
100-100*(AH348-MINIFS(AH:AH,$E:$E,$E348))/(MAXIFS(AH:AH,$E:$E,$E348)-MINIFS(AH:AH,$E:$E,$E348)),
100*(AH348-MINIFS(AH:AH,$E:$E,$E348))/(MAXIFS(AH:AH,$E:$E,$E348)-MINIFS(AH:AH,$E:$E,$E348))))</f>
        <v/>
      </c>
      <c r="CX348" s="232" t="str">
        <f t="array" ref="CX348">IF(AI348="","",
IF(INDEX(Settings!$H:$H,MATCH(CX$1,Settings!$G:$G,0))=TRUE,
100-100*(AI348-MINIFS(AI:AI,$E:$E,$E348))/(MAXIFS(AI:AI,$E:$E,$E348)-MINIFS(AI:AI,$E:$E,$E348)),
100*(AI348-MINIFS(AI:AI,$E:$E,$E348))/(MAXIFS(AI:AI,$E:$E,$E348)-MINIFS(AI:AI,$E:$E,$E348))))</f>
        <v/>
      </c>
      <c r="CY348" s="232" t="str">
        <f t="array" ref="CY348">IF(AJ348="","",
IF(INDEX(Settings!$H:$H,MATCH(CY$1,Settings!$G:$G,0))=TRUE,
100-100*(AJ348-MINIFS(AJ:AJ,$E:$E,$E348))/(MAXIFS(AJ:AJ,$E:$E,$E348)-MINIFS(AJ:AJ,$E:$E,$E348)),
100*(AJ348-MINIFS(AJ:AJ,$E:$E,$E348))/(MAXIFS(AJ:AJ,$E:$E,$E348)-MINIFS(AJ:AJ,$E:$E,$E348))))</f>
        <v/>
      </c>
      <c r="CZ348" s="232" t="str">
        <f t="array" ref="CZ348">IF(AK348="","",
IF(INDEX(Settings!$H:$H,MATCH(CZ$1,Settings!$G:$G,0))=TRUE,
100-100*(AK348-MINIFS(AK:AK,$E:$E,$E348))/(MAXIFS(AK:AK,$E:$E,$E348)-MINIFS(AK:AK,$E:$E,$E348)),
100*(AK348-MINIFS(AK:AK,$E:$E,$E348))/(MAXIFS(AK:AK,$E:$E,$E348)-MINIFS(AK:AK,$E:$E,$E348))))</f>
        <v/>
      </c>
      <c r="DA348" s="232" t="str">
        <f t="array" ref="DA348">IF(AL348="","",
IF(INDEX(Settings!$H:$H,MATCH(DA$1,Settings!$G:$G,0))=TRUE,
100-100*(AL348-MINIFS(AL:AL,$E:$E,$E348))/(MAXIFS(AL:AL,$E:$E,$E348)-MINIFS(AL:AL,$E:$E,$E348)),
100*(AL348-MINIFS(AL:AL,$E:$E,$E348))/(MAXIFS(AL:AL,$E:$E,$E348)-MINIFS(AL:AL,$E:$E,$E348))))</f>
        <v/>
      </c>
      <c r="DB348" s="232" t="str">
        <f t="array" ref="DB348">IF(AM348="","",
IF(INDEX(Settings!$H:$H,MATCH(DB$1,Settings!$G:$G,0))=TRUE,
100-100*(AM348-MINIFS(AM:AM,$E:$E,$E348))/(MAXIFS(AM:AM,$E:$E,$E348)-MINIFS(AM:AM,$E:$E,$E348)),
100*(AM348-MINIFS(AM:AM,$E:$E,$E348))/(MAXIFS(AM:AM,$E:$E,$E348)-MINIFS(AM:AM,$E:$E,$E348))))</f>
        <v/>
      </c>
      <c r="DC348" s="232" t="str">
        <f t="array" ref="DC348">IF(AN348="","",
IF(INDEX(Settings!$H:$H,MATCH(DC$1,Settings!$G:$G,0))=TRUE,
100-100*(AN348-MINIFS(AN:AN,$E:$E,$E348))/(MAXIFS(AN:AN,$E:$E,$E348)-MINIFS(AN:AN,$E:$E,$E348)),
100*(AN348-MINIFS(AN:AN,$E:$E,$E348))/(MAXIFS(AN:AN,$E:$E,$E348)-MINIFS(AN:AN,$E:$E,$E348))))</f>
        <v/>
      </c>
      <c r="DD348" s="232" t="str">
        <f t="array" ref="DD348">IF(AO348="","",
IF(INDEX(Settings!$H:$H,MATCH(DD$1,Settings!$G:$G,0))=TRUE,
100-100*(AO348-MINIFS(AO:AO,$E:$E,$E348))/(MAXIFS(AO:AO,$E:$E,$E348)-MINIFS(AO:AO,$E:$E,$E348)),
100*(AO348-MINIFS(AO:AO,$E:$E,$E348))/(MAXIFS(AO:AO,$E:$E,$E348)-MINIFS(AO:AO,$E:$E,$E348))))</f>
        <v/>
      </c>
      <c r="DE348" s="232" t="str">
        <f t="array" ref="DE348">IF(AP348="","",
IF(INDEX(Settings!$H:$H,MATCH(DE$1,Settings!$G:$G,0))=TRUE,
100-100*(AP348-MINIFS(AP:AP,$E:$E,$E348))/(MAXIFS(AP:AP,$E:$E,$E348)-MINIFS(AP:AP,$E:$E,$E348)),
100*(AP348-MINIFS(AP:AP,$E:$E,$E348))/(MAXIFS(AP:AP,$E:$E,$E348)-MINIFS(AP:AP,$E:$E,$E348))))</f>
        <v/>
      </c>
      <c r="DF348" s="232" t="str">
        <f t="array" ref="DF348">IF(AQ348="","",
IF(INDEX(Settings!$H:$H,MATCH(DF$1,Settings!$G:$G,0))=TRUE,
100-100*(AQ348-MINIFS(AQ:AQ,$E:$E,$E348))/(MAXIFS(AQ:AQ,$E:$E,$E348)-MINIFS(AQ:AQ,$E:$E,$E348)),
100*(AQ348-MINIFS(AQ:AQ,$E:$E,$E348))/(MAXIFS(AQ:AQ,$E:$E,$E348)-MINIFS(AQ:AQ,$E:$E,$E348))))</f>
        <v/>
      </c>
      <c r="DG348" s="232" t="str">
        <f t="array" ref="DG348">IF(AR348="","",
IF(INDEX(Settings!$H:$H,MATCH(DG$1,Settings!$G:$G,0))=TRUE,
100-100*(AR348-MINIFS(AR:AR,$E:$E,$E348))/(MAXIFS(AR:AR,$E:$E,$E348)-MINIFS(AR:AR,$E:$E,$E348)),
100*(AR348-MINIFS(AR:AR,$E:$E,$E348))/(MAXIFS(AR:AR,$E:$E,$E348)-MINIFS(AR:AR,$E:$E,$E348))))</f>
        <v/>
      </c>
      <c r="DH348" s="232" t="str">
        <f t="array" ref="DH348">IF(AS348="","",
IF(INDEX(Settings!$H:$H,MATCH(DH$1,Settings!$G:$G,0))=TRUE,
100-100*(AS348-MINIFS(AS:AS,$E:$E,$E348))/(MAXIFS(AS:AS,$E:$E,$E348)-MINIFS(AS:AS,$E:$E,$E348)),
100*(AS348-MINIFS(AS:AS,$E:$E,$E348))/(MAXIFS(AS:AS,$E:$E,$E348)-MINIFS(AS:AS,$E:$E,$E348))))</f>
        <v/>
      </c>
      <c r="DI348" s="232" t="str">
        <f t="array" ref="DI348">IF(AT348="","",
IF(INDEX(Settings!$H:$H,MATCH(DI$1,Settings!$G:$G,0))=TRUE,
100-100*(AT348-MINIFS(AT:AT,$E:$E,$E348))/(MAXIFS(AT:AT,$E:$E,$E348)-MINIFS(AT:AT,$E:$E,$E348)),
100*(AT348-MINIFS(AT:AT,$E:$E,$E348))/(MAXIFS(AT:AT,$E:$E,$E348)-MINIFS(AT:AT,$E:$E,$E348))))</f>
        <v/>
      </c>
      <c r="DJ348" s="232" t="str">
        <f t="array" ref="DJ348">IF(AU348="","",
IF(INDEX(Settings!$H:$H,MATCH(DJ$1,Settings!$G:$G,0))=TRUE,
100-100*(AU348-MINIFS(AU:AU,$E:$E,$E348))/(MAXIFS(AU:AU,$E:$E,$E348)-MINIFS(AU:AU,$E:$E,$E348)),
100*(AU348-MINIFS(AU:AU,$E:$E,$E348))/(MAXIFS(AU:AU,$E:$E,$E348)-MINIFS(AU:AU,$E:$E,$E348))))</f>
        <v/>
      </c>
      <c r="DK348" s="232" t="str">
        <f t="array" ref="DK348">IF(AV348="","",
IF(INDEX(Settings!$H:$H,MATCH(DK$1,Settings!$G:$G,0))=TRUE,
100-100*(AV348-MINIFS(AV:AV,$E:$E,$E348))/(MAXIFS(AV:AV,$E:$E,$E348)-MINIFS(AV:AV,$E:$E,$E348)),
100*(AV348-MINIFS(AV:AV,$E:$E,$E348))/(MAXIFS(AV:AV,$E:$E,$E348)-MINIFS(AV:AV,$E:$E,$E348))))</f>
        <v/>
      </c>
      <c r="DL348" s="232" t="str">
        <f t="array" ref="DL348">IF(AW348="","",
IF(INDEX(Settings!$H:$H,MATCH(DL$1,Settings!$G:$G,0))=TRUE,
100-100*(AW348-MINIFS(AW:AW,$E:$E,$E348))/(MAXIFS(AW:AW,$E:$E,$E348)-MINIFS(AW:AW,$E:$E,$E348)),
100*(AW348-MINIFS(AW:AW,$E:$E,$E348))/(MAXIFS(AW:AW,$E:$E,$E348)-MINIFS(AW:AW,$E:$E,$E348))))</f>
        <v/>
      </c>
      <c r="DM348" s="232" t="str">
        <f t="array" ref="DM348">IF(AX348="","",
IF(INDEX(Settings!$H:$H,MATCH(DM$1,Settings!$G:$G,0))=TRUE,
100-100*(AX348-MINIFS(AX:AX,$E:$E,$E348))/(MAXIFS(AX:AX,$E:$E,$E348)-MINIFS(AX:AX,$E:$E,$E348)),
100*(AX348-MINIFS(AX:AX,$E:$E,$E348))/(MAXIFS(AX:AX,$E:$E,$E348)-MINIFS(AX:AX,$E:$E,$E348))))</f>
        <v/>
      </c>
      <c r="DN348" s="232" t="str">
        <f t="array" ref="DN348">IF(AY348="","",
IF(INDEX(Settings!$H:$H,MATCH(DN$1,Settings!$G:$G,0))=TRUE,
100-100*(AY348-MINIFS(AY:AY,$E:$E,$E348))/(MAXIFS(AY:AY,$E:$E,$E348)-MINIFS(AY:AY,$E:$E,$E348)),
100*(AY348-MINIFS(AY:AY,$E:$E,$E348))/(MAXIFS(AY:AY,$E:$E,$E348)-MINIFS(AY:AY,$E:$E,$E348))))</f>
        <v/>
      </c>
      <c r="DO348" s="232" t="str">
        <f t="array" ref="DO348">IF(AZ348="","",
IF(INDEX(Settings!$H:$H,MATCH(DO$1,Settings!$G:$G,0))=TRUE,
100-100*(AZ348-MINIFS(AZ:AZ,$E:$E,$E348))/(MAXIFS(AZ:AZ,$E:$E,$E348)-MINIFS(AZ:AZ,$E:$E,$E348)),
100*(AZ348-MINIFS(AZ:AZ,$E:$E,$E348))/(MAXIFS(AZ:AZ,$E:$E,$E348)-MINIFS(AZ:AZ,$E:$E,$E348))))</f>
        <v/>
      </c>
      <c r="DP348" s="232" t="str">
        <f t="array" ref="DP348">IF(BA348="","",
IF(INDEX(Settings!$H:$H,MATCH(DP$1,Settings!$G:$G,0))=TRUE,
100-100*(BA348-MINIFS(BA:BA,$E:$E,$E348))/(MAXIFS(BA:BA,$E:$E,$E348)-MINIFS(BA:BA,$E:$E,$E348)),
100*(BA348-MINIFS(BA:BA,$E:$E,$E348))/(MAXIFS(BA:BA,$E:$E,$E348)-MINIFS(BA:BA,$E:$E,$E348))))</f>
        <v/>
      </c>
      <c r="DQ348" s="232" t="str">
        <f t="array" ref="DQ348">IF(BB348="","",
IF(INDEX(Settings!$H:$H,MATCH(DQ$1,Settings!$G:$G,0))=TRUE,
100-100*(BB348-MINIFS(BB:BB,$E:$E,$E348))/(MAXIFS(BB:BB,$E:$E,$E348)-MINIFS(BB:BB,$E:$E,$E348)),
100*(BB348-MINIFS(BB:BB,$E:$E,$E348))/(MAXIFS(BB:BB,$E:$E,$E348)-MINIFS(BB:BB,$E:$E,$E348))))</f>
        <v/>
      </c>
      <c r="DR348" s="232" t="str">
        <f t="array" ref="DR348">IF(BC348="","",
IF(INDEX(Settings!$H:$H,MATCH(DR$1,Settings!$G:$G,0))=TRUE,
100-100*(BC348-MINIFS(BC:BC,$E:$E,$E348))/(MAXIFS(BC:BC,$E:$E,$E348)-MINIFS(BC:BC,$E:$E,$E348)),
100*(BC348-MINIFS(BC:BC,$E:$E,$E348))/(MAXIFS(BC:BC,$E:$E,$E348)-MINIFS(BC:BC,$E:$E,$E348))))</f>
        <v/>
      </c>
      <c r="DS348" s="232" t="str">
        <f t="array" ref="DS348">IF(BD348="","",
IF(INDEX(Settings!$H:$H,MATCH(DS$1,Settings!$G:$G,0))=TRUE,
100-100*(BD348-MINIFS(BD:BD,$E:$E,$E348))/(MAXIFS(BD:BD,$E:$E,$E348)-MINIFS(BD:BD,$E:$E,$E348)),
100*(BD348-MINIFS(BD:BD,$E:$E,$E348))/(MAXIFS(BD:BD,$E:$E,$E348)-MINIFS(BD:BD,$E:$E,$E348))))</f>
        <v/>
      </c>
      <c r="DT348" s="232" t="str">
        <f t="array" ref="DT348">IF(BE348="","",
IF(INDEX(Settings!$H:$H,MATCH(DT$1,Settings!$G:$G,0))=TRUE,
100-100*(BE348-MINIFS(BE:BE,$E:$E,$E348))/(MAXIFS(BE:BE,$E:$E,$E348)-MINIFS(BE:BE,$E:$E,$E348)),
100*(BE348-MINIFS(BE:BE,$E:$E,$E348))/(MAXIFS(BE:BE,$E:$E,$E348)-MINIFS(BE:BE,$E:$E,$E348))))</f>
        <v/>
      </c>
      <c r="DU348" s="232" t="str">
        <f t="array" ref="DU348">IF(BF348="","",
IF(INDEX(Settings!$H:$H,MATCH(DU$1,Settings!$G:$G,0))=TRUE,
100-100*(BF348-MINIFS(BF:BF,$E:$E,$E348))/(MAXIFS(BF:BF,$E:$E,$E348)-MINIFS(BF:BF,$E:$E,$E348)),
100*(BF348-MINIFS(BF:BF,$E:$E,$E348))/(MAXIFS(BF:BF,$E:$E,$E348)-MINIFS(BF:BF,$E:$E,$E348))))</f>
        <v/>
      </c>
      <c r="DV348" s="232" t="str">
        <f t="array" ref="DV348">IF(BG348="","",
IF(INDEX(Settings!$H:$H,MATCH(DV$1,Settings!$G:$G,0))=TRUE,
100-100*(BG348-MINIFS(BG:BG,$E:$E,$E348))/(MAXIFS(BG:BG,$E:$E,$E348)-MINIFS(BG:BG,$E:$E,$E348)),
100*(BG348-MINIFS(BG:BG,$E:$E,$E348))/(MAXIFS(BG:BG,$E:$E,$E348)-MINIFS(BG:BG,$E:$E,$E348))))</f>
        <v/>
      </c>
      <c r="DW348" s="232" t="str">
        <f t="array" ref="DW348">IF(BH348="","",
IF(INDEX(Settings!$H:$H,MATCH(DW$1,Settings!$G:$G,0))=TRUE,
100-100*(BH348-MINIFS(BH:BH,$E:$E,$E348))/(MAXIFS(BH:BH,$E:$E,$E348)-MINIFS(BH:BH,$E:$E,$E348)),
100*(BH348-MINIFS(BH:BH,$E:$E,$E348))/(MAXIFS(BH:BH,$E:$E,$E348)-MINIFS(BH:BH,$E:$E,$E348))))</f>
        <v/>
      </c>
      <c r="DX348" s="232" t="str">
        <f t="array" ref="DX348">IF(BI348="","",
IF(INDEX(Settings!$H:$H,MATCH(DX$1,Settings!$G:$G,0))=TRUE,
100-100*(BI348-MINIFS(BI:BI,$E:$E,$E348))/(MAXIFS(BI:BI,$E:$E,$E348)-MINIFS(BI:BI,$E:$E,$E348)),
100*(BI348-MINIFS(BI:BI,$E:$E,$E348))/(MAXIFS(BI:BI,$E:$E,$E348)-MINIFS(BI:BI,$E:$E,$E348))))</f>
        <v/>
      </c>
      <c r="DY348" s="232" t="str">
        <f t="array" ref="DY348">IF(BJ348="","",
IF(INDEX(Settings!$H:$H,MATCH(DY$1,Settings!$G:$G,0))=TRUE,
100-100*(BJ348-MINIFS(BJ:BJ,$E:$E,$E348))/(MAXIFS(BJ:BJ,$E:$E,$E348)-MINIFS(BJ:BJ,$E:$E,$E348)),
100*(BJ348-MINIFS(BJ:BJ,$E:$E,$E348))/(MAXIFS(BJ:BJ,$E:$E,$E348)-MINIFS(BJ:BJ,$E:$E,$E348))))</f>
        <v/>
      </c>
      <c r="DZ348" s="234"/>
      <c r="EA348" s="234"/>
      <c r="EB348" s="234" t="str">
        <f t="shared" si="8"/>
        <v/>
      </c>
      <c r="EC348" s="234" t="str">
        <f t="shared" si="9"/>
        <v/>
      </c>
      <c r="ED348" s="234" t="str">
        <f t="shared" si="10"/>
        <v/>
      </c>
      <c r="EE348" s="234" t="str">
        <f t="shared" si="11"/>
        <v/>
      </c>
      <c r="EF348" s="234" t="str">
        <f t="shared" si="12"/>
        <v/>
      </c>
      <c r="EG348" s="234" t="str">
        <f t="shared" si="13"/>
        <v/>
      </c>
      <c r="EH348" s="234"/>
      <c r="EI348" s="234"/>
      <c r="EJ348" s="234"/>
      <c r="EK348" s="234"/>
      <c r="EL348" s="234"/>
      <c r="EM348" s="234"/>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3" t="str">
        <f t="shared" si="14"/>
        <v/>
      </c>
      <c r="N349" s="49"/>
      <c r="O349" s="49"/>
      <c r="P349" s="49"/>
      <c r="Q349" s="49"/>
      <c r="R349" s="49"/>
      <c r="S349" s="222" t="str">
        <f>IFERROR(VLOOKUP(AF349, 'YOYO IR Scores'!A:C, 3, FALSE), "")
</f>
        <v/>
      </c>
      <c r="T349" s="49"/>
      <c r="U349" s="49"/>
      <c r="V349" s="49"/>
      <c r="W349" s="49"/>
      <c r="X349" s="224" t="str">
        <f t="shared" si="4"/>
        <v/>
      </c>
      <c r="Y349" s="225" t="str">
        <f t="shared" si="5"/>
        <v/>
      </c>
      <c r="Z349" s="225" t="str">
        <f t="shared" si="6"/>
        <v/>
      </c>
      <c r="AA349" s="224" t="str">
        <f t="shared" si="7"/>
        <v/>
      </c>
      <c r="AB349" s="223"/>
      <c r="AC349" s="223"/>
      <c r="AD349" s="223"/>
      <c r="AE349" s="223" t="str">
        <f>IFERROR(VLOOKUP(AF349, 'YOYO IR Scores'!A:C, 2, FALSE), "")</f>
        <v/>
      </c>
      <c r="AF349" s="223"/>
      <c r="AG349" s="223"/>
      <c r="AH349" s="223"/>
      <c r="AI349" s="223"/>
      <c r="AJ349" s="223"/>
      <c r="AK349" s="223"/>
      <c r="AL349" s="223"/>
      <c r="AM349" s="223"/>
      <c r="AN349" s="223"/>
      <c r="AO349" s="223"/>
      <c r="AP349" s="223"/>
      <c r="AQ349" s="223"/>
      <c r="AR349" s="223"/>
      <c r="AS349" s="223"/>
      <c r="AT349" s="223"/>
      <c r="AU349" s="223"/>
      <c r="AV349" s="223"/>
      <c r="AW349" s="223"/>
      <c r="AX349" s="223"/>
      <c r="AY349" s="223"/>
      <c r="AZ349" s="223"/>
      <c r="BA349" s="223"/>
      <c r="BB349" s="223"/>
      <c r="BC349" s="223"/>
      <c r="BD349" s="223"/>
      <c r="BE349" s="223"/>
      <c r="BF349" s="223"/>
      <c r="BG349" s="223"/>
      <c r="BH349" s="223"/>
      <c r="BI349" s="223"/>
      <c r="BJ349" s="223"/>
      <c r="BK349" s="223" t="str">
        <f t="array" ref="BK349">IF(J349="","",
IF(INDEX(Settings!$H:$H,MATCH(BY$1,Settings!$G:$G,0))=TRUE,
100-100*(J349-MIN(J:J))/(MAX(J:J)-MIN(J:J)),
100*(J349-MIN(J:J))/(MAX(J:J)-MIN(J:J))))</f>
        <v/>
      </c>
      <c r="BL349" s="223" t="str">
        <f t="array" ref="BL349">IF(J349="","",
IF(INDEX(Settings!$H:$H,MATCH(BY$1,Settings!$G:$G,0))=TRUE,
100-100*(J349-MINIFS(J:J,$E:$E,$E349))/(MAXIFS(J:J,$E:$E,$E349)-MINIFS(J:J,$E:$E,$E349)),
100*(J349-MINIFS(J:J,$E:$E,$E349))/(MAXIFS(J:J,$E:$E,$E349)-MINIFS(J:J,$E:$E,$E349))))</f>
        <v/>
      </c>
      <c r="BM349" s="223"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4" t="str">
        <f t="array" ref="BQ349">IF(J349="","",
IF(INDEX(Settings!$H:$H,MATCH(BY$1,Settings!$G:$G,0))=TRUE,
-1*(J349-AVERAGE(J:J))/STDEV(J:J),
(J349-AVERAGE(J:J))/STDEV(J:J)))</f>
        <v/>
      </c>
      <c r="BR349" s="224" t="str">
        <f>IFERROR(__xludf.DUMMYFUNCTION("IF(J349="""","""",
IF(INDEX(Settings!$H:$H,MATCH(BY$1,Settings!$G:$G,0))=TRUE,
-1*(J349-AVERAGEIFS(J:J,$E:$E,$E349))/STDEV(FILTER(J:J,$E:$E=$E349)),
(J349-AVERAGEIFS(J:J,$E:$E,$E349))/STDEV(FILTER(J:J,$E:$E=$E349))))"),"")</f>
        <v/>
      </c>
      <c r="BS349" s="224"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3" t="str">
        <f t="array" ref="BY349">IF(J349="","",
IF(INDEX(Settings!$H:$H,MATCH(BY$1,Settings!$G:$G,0))=TRUE,
100-100*(J349-MINIFS(J:J,$E:$E,$E349))/(MAXIFS(J:J,$E:$E,$E349)-MINIFS(J:J,$E:$E,$E349)),
100*(J349-MINIFS(J:J,$E:$E,$E349))/(MAXIFS(J:J,$E:$E,$E349)-MINIFS(J:J,$E:$E,$E349))))</f>
        <v/>
      </c>
      <c r="BZ349" s="223" t="str">
        <f t="array" ref="BZ349">IF(K349="","",
IF(INDEX(Settings!$H:$H,MATCH(BZ$1,Settings!$G:$G,0))=TRUE,
100-100*(K349-MINIFS(K:K,$E:$E,$E349))/(MAXIFS(K:K,$E:$E,$E349)-MINIFS(K:K,$E:$E,$E349)),
100*(K349-MINIFS(K:K,$E:$E,$E349))/(MAXIFS(K:K,$E:$E,$E349)-MINIFS(K:K,$E:$E,$E349))))</f>
        <v/>
      </c>
      <c r="CA349" s="223" t="str">
        <f t="array" ref="CA349">IF(L349="","",
IF(INDEX(Settings!$H:$H,MATCH(CA$1,Settings!$G:$G,0))=TRUE,
100-100*(L349-MINIFS(L:L,$E:$E,$E349))/(MAXIFS(L:L,$E:$E,$E349)-MINIFS(L:L,$E:$E,$E349)),
100*(L349-MINIFS(L:L,$E:$E,$E349))/(MAXIFS(L:L,$E:$E,$E349)-MINIFS(L:L,$E:$E,$E349))))</f>
        <v/>
      </c>
      <c r="CB349" s="223" t="str">
        <f t="array" ref="CB349">IF(M349="","",
IF(INDEX(Settings!$H:$H,MATCH(CB$1,Settings!$G:$G,0))=TRUE,
100-100*(M349-MINIFS(M:M,$E:$E,$E349))/(MAXIFS(M:M,$E:$E,$E349)-MINIFS(M:M,$E:$E,$E349)),
100*(M349-MINIFS(M:M,$E:$E,$E349))/(MAXIFS(M:M,$E:$E,$E349)-MINIFS(M:M,$E:$E,$E349))))</f>
        <v/>
      </c>
      <c r="CC349" s="223" t="str">
        <f t="array" ref="CC349">IF(N349="","",
IF(INDEX(Settings!$H:$H,MATCH(CC$1,Settings!$G:$G,0))=TRUE,
100-100*(N349-MINIFS(N:N,$E:$E,$E349))/(MAXIFS(N:N,$E:$E,$E349)-MINIFS(N:N,$E:$E,$E349)),
100*(N349-MINIFS(N:N,$E:$E,$E349))/(MAXIFS(N:N,$E:$E,$E349)-MINIFS(N:N,$E:$E,$E349))))</f>
        <v/>
      </c>
      <c r="CD349" s="223" t="str">
        <f t="array" ref="CD349">IF(O349="","",
IF(INDEX(Settings!$H:$H,MATCH(CD$1,Settings!$G:$G,0))=TRUE,
100-100*(O349-MINIFS(O:O,$E:$E,$E349))/(MAXIFS(O:O,$E:$E,$E349)-MINIFS(O:O,$E:$E,$E349)),
100*(O349-MINIFS(O:O,$E:$E,$E349))/(MAXIFS(O:O,$E:$E,$E349)-MINIFS(O:O,$E:$E,$E349))))</f>
        <v/>
      </c>
      <c r="CE349" s="223" t="str">
        <f t="array" ref="CE349">IF(P349="","",
IF(INDEX(Settings!$H:$H,MATCH(CE$1,Settings!$G:$G,0))=TRUE,
100-100*(P349-MINIFS(P:P,$E:$E,$E349))/(MAXIFS(P:P,$E:$E,$E349)-MINIFS(P:P,$E:$E,$E349)),
100*(P349-MINIFS(P:P,$E:$E,$E349))/(MAXIFS(P:P,$E:$E,$E349)-MINIFS(P:P,$E:$E,$E349))))</f>
        <v/>
      </c>
      <c r="CF349" s="223" t="str">
        <f t="array" ref="CF349">IF(Q349="","",
IF(INDEX(Settings!$H:$H,MATCH(CF$1,Settings!$G:$G,0))=TRUE,
100-100*(Q349-MINIFS(Q:Q,$E:$E,$E349))/(MAXIFS(Q:Q,$E:$E,$E349)-MINIFS(Q:Q,$E:$E,$E349)),
100*(Q349-MINIFS(Q:Q,$E:$E,$E349))/(MAXIFS(Q:Q,$E:$E,$E349)-MINIFS(Q:Q,$E:$E,$E349))))</f>
        <v/>
      </c>
      <c r="CG349" s="223" t="str">
        <f t="array" ref="CG349">IF(R349="","",
IF(INDEX(Settings!$H:$H,MATCH(CG$1,Settings!$G:$G,0))=TRUE,
100-100*(R349-MINIFS(R:R,$E:$E,$E349))/(MAXIFS(R:R,$E:$E,$E349)-MINIFS(R:R,$E:$E,$E349)),
100*(R349-MINIFS(R:R,$E:$E,$E349))/(MAXIFS(R:R,$E:$E,$E349)-MINIFS(R:R,$E:$E,$E349))))</f>
        <v/>
      </c>
      <c r="CH349" s="223" t="str">
        <f t="array" ref="CH349">IF(S349="","",
IF(INDEX(Settings!$H:$H,MATCH(CH$1,Settings!$G:$G,0))=TRUE,
100-100*(S349-MINIFS(S:S,$E:$E,$E349))/(MAXIFS(S:S,$E:$E,$E349)-MINIFS(S:S,$E:$E,$E349)),
100*(S349-MINIFS(S:S,$E:$E,$E349))/(MAXIFS(S:S,$E:$E,$E349)-MINIFS(S:S,$E:$E,$E349))))</f>
        <v/>
      </c>
      <c r="CI349" s="223" t="str">
        <f t="array" ref="CI349">IF(T349="","",
IF(INDEX(Settings!$H:$H,MATCH(CI$1,Settings!$G:$G,0))=TRUE,
100-100*(T349-MINIFS(T:T,$E:$E,$E349))/(MAXIFS(T:T,$E:$E,$E349)-MINIFS(T:T,$E:$E,$E349)),
100*(T349-MINIFS(T:T,$E:$E,$E349))/(MAXIFS(T:T,$E:$E,$E349)-MINIFS(T:T,$E:$E,$E349))))</f>
        <v/>
      </c>
      <c r="CJ349" s="223" t="str">
        <f t="array" ref="CJ349">IF(U349="","",
IF(INDEX(Settings!$H:$H,MATCH(CJ$1,Settings!$G:$G,0))=TRUE,
100-100*(U349-MINIFS(U:U,$E:$E,$E349))/(MAXIFS(U:U,$E:$E,$E349)-MINIFS(U:U,$E:$E,$E349)),
100*(U349-MINIFS(U:U,$E:$E,$E349))/(MAXIFS(U:U,$E:$E,$E349)-MINIFS(U:U,$E:$E,$E349))))</f>
        <v/>
      </c>
      <c r="CK349" s="223" t="str">
        <f t="array" ref="CK349">IF(V349="","",
IF(INDEX(Settings!$H:$H,MATCH(CK$1,Settings!$G:$G,0))=TRUE,
100-100*(V349-MINIFS(V:V,$E:$E,$E349))/(MAXIFS(V:V,$E:$E,$E349)-MINIFS(V:V,$E:$E,$E349)),
100*(V349-MINIFS(V:V,$E:$E,$E349))/(MAXIFS(V:V,$E:$E,$E349)-MINIFS(V:V,$E:$E,$E349))))</f>
        <v/>
      </c>
      <c r="CL349" s="223" t="str">
        <f t="array" ref="CL349">IF(W349="","",
IF(INDEX(Settings!$H:$H,MATCH(CL$1,Settings!$G:$G,0))=TRUE,
100-100*(W349-MINIFS(W:W,$E:$E,$E349))/(MAXIFS(W:W,$E:$E,$E349)-MINIFS(W:W,$E:$E,$E349)),
100*(W349-MINIFS(W:W,$E:$E,$E349))/(MAXIFS(W:W,$E:$E,$E349)-MINIFS(W:W,$E:$E,$E349))))</f>
        <v/>
      </c>
      <c r="CM349" s="223" t="str">
        <f t="array" ref="CM349">IF(X349="","",
IF(INDEX(Settings!$H:$H,MATCH(CM$1,Settings!$G:$G,0))=TRUE,
100-100*(X349-MINIFS(X:X,$E:$E,$E349))/(MAXIFS(X:X,$E:$E,$E349)-MINIFS(X:X,$E:$E,$E349)),
100*(X349-MINIFS(X:X,$E:$E,$E349))/(MAXIFS(X:X,$E:$E,$E349)-MINIFS(X:X,$E:$E,$E349))))</f>
        <v/>
      </c>
      <c r="CN349" s="223" t="str">
        <f t="array" ref="CN349">IF(Y349="","",
IF(INDEX(Settings!$H:$H,MATCH(CN$1,Settings!$G:$G,0))=TRUE,
100-100*(Y349-MINIFS(Y:Y,$E:$E,$E349))/(MAXIFS(Y:Y,$E:$E,$E349)-MINIFS(Y:Y,$E:$E,$E349)),
100*(Y349-MINIFS(Y:Y,$E:$E,$E349))/(MAXIFS(Y:Y,$E:$E,$E349)-MINIFS(Y:Y,$E:$E,$E349))))</f>
        <v/>
      </c>
      <c r="CO349" s="223" t="str">
        <f t="array" ref="CO349">IF(Z349="","",
IF(INDEX(Settings!$H:$H,MATCH(CO$1,Settings!$G:$G,0))=TRUE,
100-100*(Z349-MINIFS(Z:Z,$E:$E,$E349))/(MAXIFS(Z:Z,$E:$E,$E349)-MINIFS(Z:Z,$E:$E,$E349)),
100*(Z349-MINIFS(Z:Z,$E:$E,$E349))/(MAXIFS(Z:Z,$E:$E,$E349)-MINIFS(Z:Z,$E:$E,$E349))))</f>
        <v/>
      </c>
      <c r="CP349" s="223" t="str">
        <f t="array" ref="CP349">IF(AA349="","",
IF(INDEX(Settings!$H:$H,MATCH(CP$1,Settings!$G:$G,0))=TRUE,
100-100*(AA349-MINIFS(AA:AA,$E:$E,$E349))/(MAXIFS(AA:AA,$E:$E,$E349)-MINIFS(AA:AA,$E:$E,$E349)),
100*(AA349-MINIFS(AA:AA,$E:$E,$E349))/(MAXIFS(AA:AA,$E:$E,$E349)-MINIFS(AA:AA,$E:$E,$E349))))</f>
        <v/>
      </c>
      <c r="CQ349" s="223" t="str">
        <f t="array" ref="CQ349">IF(AB349="","",
IF(INDEX(Settings!$H:$H,MATCH(CQ$1,Settings!$G:$G,0))=TRUE,
100-100*(AB349-MINIFS(AB:AB,$E:$E,$E349))/(MAXIFS(AB:AB,$E:$E,$E349)-MINIFS(AB:AB,$E:$E,$E349)),
100*(AB349-MINIFS(AB:AB,$E:$E,$E349))/(MAXIFS(AB:AB,$E:$E,$E349)-MINIFS(AB:AB,$E:$E,$E349))))</f>
        <v/>
      </c>
      <c r="CR349" s="223" t="str">
        <f t="array" ref="CR349">IF(AC349="","",
IF(INDEX(Settings!$H:$H,MATCH(CR$1,Settings!$G:$G,0))=TRUE,
100-100*(AC349-MINIFS(AC:AC,$E:$E,$E349))/(MAXIFS(AC:AC,$E:$E,$E349)-MINIFS(AC:AC,$E:$E,$E349)),
100*(AC349-MINIFS(AC:AC,$E:$E,$E349))/(MAXIFS(AC:AC,$E:$E,$E349)-MINIFS(AC:AC,$E:$E,$E349))))</f>
        <v/>
      </c>
      <c r="CS349" s="223" t="str">
        <f t="array" ref="CS349">IF(AD349="","",
IF(INDEX(Settings!$H:$H,MATCH(CS$1,Settings!$G:$G,0))=TRUE,
100-100*(AD349-MINIFS(AD:AD,$E:$E,$E349))/(MAXIFS(AD:AD,$E:$E,$E349)-MINIFS(AD:AD,$E:$E,$E349)),
100*(AD349-MINIFS(AD:AD,$E:$E,$E349))/(MAXIFS(AD:AD,$E:$E,$E349)-MINIFS(AD:AD,$E:$E,$E349))))</f>
        <v/>
      </c>
      <c r="CT349" s="223" t="str">
        <f t="array" ref="CT349">IF(AE349="","",
IF(INDEX(Settings!$H:$H,MATCH(CT$1,Settings!$G:$G,0))=TRUE,
100-100*(AE349-MINIFS(AE:AE,$E:$E,$E349))/(MAXIFS(AE:AE,$E:$E,$E349)-MINIFS(AE:AE,$E:$E,$E349)),
100*(AE349-MINIFS(AE:AE,$E:$E,$E349))/(MAXIFS(AE:AE,$E:$E,$E349)-MINIFS(AE:AE,$E:$E,$E349))))</f>
        <v/>
      </c>
      <c r="CU349" s="223" t="str">
        <f t="array" ref="CU349">IF(AF349="","",
IF(INDEX(Settings!$H:$H,MATCH(CU$1,Settings!$G:$G,0))=TRUE,
100-100*(AF349-MINIFS(AF:AF,$E:$E,$E349))/(MAXIFS(AF:AF,$E:$E,$E349)-MINIFS(AF:AF,$E:$E,$E349)),
100*(AF349-MINIFS(AF:AF,$E:$E,$E349))/(MAXIFS(AF:AF,$E:$E,$E349)-MINIFS(AF:AF,$E:$E,$E349))))</f>
        <v/>
      </c>
      <c r="CV349" s="223" t="str">
        <f t="array" ref="CV349">IF(AG349="","",
IF(INDEX(Settings!$H:$H,MATCH(CV$1,Settings!$G:$G,0))=TRUE,
100-100*(AG349-MINIFS(AG:AG,$E:$E,$E349))/(MAXIFS(AG:AG,$E:$E,$E349)-MINIFS(AG:AG,$E:$E,$E349)),
100*(AG349-MINIFS(AG:AG,$E:$E,$E349))/(MAXIFS(AG:AG,$E:$E,$E349)-MINIFS(AG:AG,$E:$E,$E349))))</f>
        <v/>
      </c>
      <c r="CW349" s="223" t="str">
        <f t="array" ref="CW349">IF(AH349="","",
IF(INDEX(Settings!$H:$H,MATCH(CW$1,Settings!$G:$G,0))=TRUE,
100-100*(AH349-MINIFS(AH:AH,$E:$E,$E349))/(MAXIFS(AH:AH,$E:$E,$E349)-MINIFS(AH:AH,$E:$E,$E349)),
100*(AH349-MINIFS(AH:AH,$E:$E,$E349))/(MAXIFS(AH:AH,$E:$E,$E349)-MINIFS(AH:AH,$E:$E,$E349))))</f>
        <v/>
      </c>
      <c r="CX349" s="223" t="str">
        <f t="array" ref="CX349">IF(AI349="","",
IF(INDEX(Settings!$H:$H,MATCH(CX$1,Settings!$G:$G,0))=TRUE,
100-100*(AI349-MINIFS(AI:AI,$E:$E,$E349))/(MAXIFS(AI:AI,$E:$E,$E349)-MINIFS(AI:AI,$E:$E,$E349)),
100*(AI349-MINIFS(AI:AI,$E:$E,$E349))/(MAXIFS(AI:AI,$E:$E,$E349)-MINIFS(AI:AI,$E:$E,$E349))))</f>
        <v/>
      </c>
      <c r="CY349" s="223" t="str">
        <f t="array" ref="CY349">IF(AJ349="","",
IF(INDEX(Settings!$H:$H,MATCH(CY$1,Settings!$G:$G,0))=TRUE,
100-100*(AJ349-MINIFS(AJ:AJ,$E:$E,$E349))/(MAXIFS(AJ:AJ,$E:$E,$E349)-MINIFS(AJ:AJ,$E:$E,$E349)),
100*(AJ349-MINIFS(AJ:AJ,$E:$E,$E349))/(MAXIFS(AJ:AJ,$E:$E,$E349)-MINIFS(AJ:AJ,$E:$E,$E349))))</f>
        <v/>
      </c>
      <c r="CZ349" s="223" t="str">
        <f t="array" ref="CZ349">IF(AK349="","",
IF(INDEX(Settings!$H:$H,MATCH(CZ$1,Settings!$G:$G,0))=TRUE,
100-100*(AK349-MINIFS(AK:AK,$E:$E,$E349))/(MAXIFS(AK:AK,$E:$E,$E349)-MINIFS(AK:AK,$E:$E,$E349)),
100*(AK349-MINIFS(AK:AK,$E:$E,$E349))/(MAXIFS(AK:AK,$E:$E,$E349)-MINIFS(AK:AK,$E:$E,$E349))))</f>
        <v/>
      </c>
      <c r="DA349" s="223" t="str">
        <f t="array" ref="DA349">IF(AL349="","",
IF(INDEX(Settings!$H:$H,MATCH(DA$1,Settings!$G:$G,0))=TRUE,
100-100*(AL349-MINIFS(AL:AL,$E:$E,$E349))/(MAXIFS(AL:AL,$E:$E,$E349)-MINIFS(AL:AL,$E:$E,$E349)),
100*(AL349-MINIFS(AL:AL,$E:$E,$E349))/(MAXIFS(AL:AL,$E:$E,$E349)-MINIFS(AL:AL,$E:$E,$E349))))</f>
        <v/>
      </c>
      <c r="DB349" s="223" t="str">
        <f t="array" ref="DB349">IF(AM349="","",
IF(INDEX(Settings!$H:$H,MATCH(DB$1,Settings!$G:$G,0))=TRUE,
100-100*(AM349-MINIFS(AM:AM,$E:$E,$E349))/(MAXIFS(AM:AM,$E:$E,$E349)-MINIFS(AM:AM,$E:$E,$E349)),
100*(AM349-MINIFS(AM:AM,$E:$E,$E349))/(MAXIFS(AM:AM,$E:$E,$E349)-MINIFS(AM:AM,$E:$E,$E349))))</f>
        <v/>
      </c>
      <c r="DC349" s="223" t="str">
        <f t="array" ref="DC349">IF(AN349="","",
IF(INDEX(Settings!$H:$H,MATCH(DC$1,Settings!$G:$G,0))=TRUE,
100-100*(AN349-MINIFS(AN:AN,$E:$E,$E349))/(MAXIFS(AN:AN,$E:$E,$E349)-MINIFS(AN:AN,$E:$E,$E349)),
100*(AN349-MINIFS(AN:AN,$E:$E,$E349))/(MAXIFS(AN:AN,$E:$E,$E349)-MINIFS(AN:AN,$E:$E,$E349))))</f>
        <v/>
      </c>
      <c r="DD349" s="223" t="str">
        <f t="array" ref="DD349">IF(AO349="","",
IF(INDEX(Settings!$H:$H,MATCH(DD$1,Settings!$G:$G,0))=TRUE,
100-100*(AO349-MINIFS(AO:AO,$E:$E,$E349))/(MAXIFS(AO:AO,$E:$E,$E349)-MINIFS(AO:AO,$E:$E,$E349)),
100*(AO349-MINIFS(AO:AO,$E:$E,$E349))/(MAXIFS(AO:AO,$E:$E,$E349)-MINIFS(AO:AO,$E:$E,$E349))))</f>
        <v/>
      </c>
      <c r="DE349" s="223" t="str">
        <f t="array" ref="DE349">IF(AP349="","",
IF(INDEX(Settings!$H:$H,MATCH(DE$1,Settings!$G:$G,0))=TRUE,
100-100*(AP349-MINIFS(AP:AP,$E:$E,$E349))/(MAXIFS(AP:AP,$E:$E,$E349)-MINIFS(AP:AP,$E:$E,$E349)),
100*(AP349-MINIFS(AP:AP,$E:$E,$E349))/(MAXIFS(AP:AP,$E:$E,$E349)-MINIFS(AP:AP,$E:$E,$E349))))</f>
        <v/>
      </c>
      <c r="DF349" s="223" t="str">
        <f t="array" ref="DF349">IF(AQ349="","",
IF(INDEX(Settings!$H:$H,MATCH(DF$1,Settings!$G:$G,0))=TRUE,
100-100*(AQ349-MINIFS(AQ:AQ,$E:$E,$E349))/(MAXIFS(AQ:AQ,$E:$E,$E349)-MINIFS(AQ:AQ,$E:$E,$E349)),
100*(AQ349-MINIFS(AQ:AQ,$E:$E,$E349))/(MAXIFS(AQ:AQ,$E:$E,$E349)-MINIFS(AQ:AQ,$E:$E,$E349))))</f>
        <v/>
      </c>
      <c r="DG349" s="223" t="str">
        <f t="array" ref="DG349">IF(AR349="","",
IF(INDEX(Settings!$H:$H,MATCH(DG$1,Settings!$G:$G,0))=TRUE,
100-100*(AR349-MINIFS(AR:AR,$E:$E,$E349))/(MAXIFS(AR:AR,$E:$E,$E349)-MINIFS(AR:AR,$E:$E,$E349)),
100*(AR349-MINIFS(AR:AR,$E:$E,$E349))/(MAXIFS(AR:AR,$E:$E,$E349)-MINIFS(AR:AR,$E:$E,$E349))))</f>
        <v/>
      </c>
      <c r="DH349" s="223" t="str">
        <f t="array" ref="DH349">IF(AS349="","",
IF(INDEX(Settings!$H:$H,MATCH(DH$1,Settings!$G:$G,0))=TRUE,
100-100*(AS349-MINIFS(AS:AS,$E:$E,$E349))/(MAXIFS(AS:AS,$E:$E,$E349)-MINIFS(AS:AS,$E:$E,$E349)),
100*(AS349-MINIFS(AS:AS,$E:$E,$E349))/(MAXIFS(AS:AS,$E:$E,$E349)-MINIFS(AS:AS,$E:$E,$E349))))</f>
        <v/>
      </c>
      <c r="DI349" s="223" t="str">
        <f t="array" ref="DI349">IF(AT349="","",
IF(INDEX(Settings!$H:$H,MATCH(DI$1,Settings!$G:$G,0))=TRUE,
100-100*(AT349-MINIFS(AT:AT,$E:$E,$E349))/(MAXIFS(AT:AT,$E:$E,$E349)-MINIFS(AT:AT,$E:$E,$E349)),
100*(AT349-MINIFS(AT:AT,$E:$E,$E349))/(MAXIFS(AT:AT,$E:$E,$E349)-MINIFS(AT:AT,$E:$E,$E349))))</f>
        <v/>
      </c>
      <c r="DJ349" s="223" t="str">
        <f t="array" ref="DJ349">IF(AU349="","",
IF(INDEX(Settings!$H:$H,MATCH(DJ$1,Settings!$G:$G,0))=TRUE,
100-100*(AU349-MINIFS(AU:AU,$E:$E,$E349))/(MAXIFS(AU:AU,$E:$E,$E349)-MINIFS(AU:AU,$E:$E,$E349)),
100*(AU349-MINIFS(AU:AU,$E:$E,$E349))/(MAXIFS(AU:AU,$E:$E,$E349)-MINIFS(AU:AU,$E:$E,$E349))))</f>
        <v/>
      </c>
      <c r="DK349" s="223" t="str">
        <f t="array" ref="DK349">IF(AV349="","",
IF(INDEX(Settings!$H:$H,MATCH(DK$1,Settings!$G:$G,0))=TRUE,
100-100*(AV349-MINIFS(AV:AV,$E:$E,$E349))/(MAXIFS(AV:AV,$E:$E,$E349)-MINIFS(AV:AV,$E:$E,$E349)),
100*(AV349-MINIFS(AV:AV,$E:$E,$E349))/(MAXIFS(AV:AV,$E:$E,$E349)-MINIFS(AV:AV,$E:$E,$E349))))</f>
        <v/>
      </c>
      <c r="DL349" s="223" t="str">
        <f t="array" ref="DL349">IF(AW349="","",
IF(INDEX(Settings!$H:$H,MATCH(DL$1,Settings!$G:$G,0))=TRUE,
100-100*(AW349-MINIFS(AW:AW,$E:$E,$E349))/(MAXIFS(AW:AW,$E:$E,$E349)-MINIFS(AW:AW,$E:$E,$E349)),
100*(AW349-MINIFS(AW:AW,$E:$E,$E349))/(MAXIFS(AW:AW,$E:$E,$E349)-MINIFS(AW:AW,$E:$E,$E349))))</f>
        <v/>
      </c>
      <c r="DM349" s="223" t="str">
        <f t="array" ref="DM349">IF(AX349="","",
IF(INDEX(Settings!$H:$H,MATCH(DM$1,Settings!$G:$G,0))=TRUE,
100-100*(AX349-MINIFS(AX:AX,$E:$E,$E349))/(MAXIFS(AX:AX,$E:$E,$E349)-MINIFS(AX:AX,$E:$E,$E349)),
100*(AX349-MINIFS(AX:AX,$E:$E,$E349))/(MAXIFS(AX:AX,$E:$E,$E349)-MINIFS(AX:AX,$E:$E,$E349))))</f>
        <v/>
      </c>
      <c r="DN349" s="223" t="str">
        <f t="array" ref="DN349">IF(AY349="","",
IF(INDEX(Settings!$H:$H,MATCH(DN$1,Settings!$G:$G,0))=TRUE,
100-100*(AY349-MINIFS(AY:AY,$E:$E,$E349))/(MAXIFS(AY:AY,$E:$E,$E349)-MINIFS(AY:AY,$E:$E,$E349)),
100*(AY349-MINIFS(AY:AY,$E:$E,$E349))/(MAXIFS(AY:AY,$E:$E,$E349)-MINIFS(AY:AY,$E:$E,$E349))))</f>
        <v/>
      </c>
      <c r="DO349" s="223" t="str">
        <f t="array" ref="DO349">IF(AZ349="","",
IF(INDEX(Settings!$H:$H,MATCH(DO$1,Settings!$G:$G,0))=TRUE,
100-100*(AZ349-MINIFS(AZ:AZ,$E:$E,$E349))/(MAXIFS(AZ:AZ,$E:$E,$E349)-MINIFS(AZ:AZ,$E:$E,$E349)),
100*(AZ349-MINIFS(AZ:AZ,$E:$E,$E349))/(MAXIFS(AZ:AZ,$E:$E,$E349)-MINIFS(AZ:AZ,$E:$E,$E349))))</f>
        <v/>
      </c>
      <c r="DP349" s="223" t="str">
        <f t="array" ref="DP349">IF(BA349="","",
IF(INDEX(Settings!$H:$H,MATCH(DP$1,Settings!$G:$G,0))=TRUE,
100-100*(BA349-MINIFS(BA:BA,$E:$E,$E349))/(MAXIFS(BA:BA,$E:$E,$E349)-MINIFS(BA:BA,$E:$E,$E349)),
100*(BA349-MINIFS(BA:BA,$E:$E,$E349))/(MAXIFS(BA:BA,$E:$E,$E349)-MINIFS(BA:BA,$E:$E,$E349))))</f>
        <v/>
      </c>
      <c r="DQ349" s="223" t="str">
        <f t="array" ref="DQ349">IF(BB349="","",
IF(INDEX(Settings!$H:$H,MATCH(DQ$1,Settings!$G:$G,0))=TRUE,
100-100*(BB349-MINIFS(BB:BB,$E:$E,$E349))/(MAXIFS(BB:BB,$E:$E,$E349)-MINIFS(BB:BB,$E:$E,$E349)),
100*(BB349-MINIFS(BB:BB,$E:$E,$E349))/(MAXIFS(BB:BB,$E:$E,$E349)-MINIFS(BB:BB,$E:$E,$E349))))</f>
        <v/>
      </c>
      <c r="DR349" s="223" t="str">
        <f t="array" ref="DR349">IF(BC349="","",
IF(INDEX(Settings!$H:$H,MATCH(DR$1,Settings!$G:$G,0))=TRUE,
100-100*(BC349-MINIFS(BC:BC,$E:$E,$E349))/(MAXIFS(BC:BC,$E:$E,$E349)-MINIFS(BC:BC,$E:$E,$E349)),
100*(BC349-MINIFS(BC:BC,$E:$E,$E349))/(MAXIFS(BC:BC,$E:$E,$E349)-MINIFS(BC:BC,$E:$E,$E349))))</f>
        <v/>
      </c>
      <c r="DS349" s="223" t="str">
        <f t="array" ref="DS349">IF(BD349="","",
IF(INDEX(Settings!$H:$H,MATCH(DS$1,Settings!$G:$G,0))=TRUE,
100-100*(BD349-MINIFS(BD:BD,$E:$E,$E349))/(MAXIFS(BD:BD,$E:$E,$E349)-MINIFS(BD:BD,$E:$E,$E349)),
100*(BD349-MINIFS(BD:BD,$E:$E,$E349))/(MAXIFS(BD:BD,$E:$E,$E349)-MINIFS(BD:BD,$E:$E,$E349))))</f>
        <v/>
      </c>
      <c r="DT349" s="223" t="str">
        <f t="array" ref="DT349">IF(BE349="","",
IF(INDEX(Settings!$H:$H,MATCH(DT$1,Settings!$G:$G,0))=TRUE,
100-100*(BE349-MINIFS(BE:BE,$E:$E,$E349))/(MAXIFS(BE:BE,$E:$E,$E349)-MINIFS(BE:BE,$E:$E,$E349)),
100*(BE349-MINIFS(BE:BE,$E:$E,$E349))/(MAXIFS(BE:BE,$E:$E,$E349)-MINIFS(BE:BE,$E:$E,$E349))))</f>
        <v/>
      </c>
      <c r="DU349" s="223" t="str">
        <f t="array" ref="DU349">IF(BF349="","",
IF(INDEX(Settings!$H:$H,MATCH(DU$1,Settings!$G:$G,0))=TRUE,
100-100*(BF349-MINIFS(BF:BF,$E:$E,$E349))/(MAXIFS(BF:BF,$E:$E,$E349)-MINIFS(BF:BF,$E:$E,$E349)),
100*(BF349-MINIFS(BF:BF,$E:$E,$E349))/(MAXIFS(BF:BF,$E:$E,$E349)-MINIFS(BF:BF,$E:$E,$E349))))</f>
        <v/>
      </c>
      <c r="DV349" s="223" t="str">
        <f t="array" ref="DV349">IF(BG349="","",
IF(INDEX(Settings!$H:$H,MATCH(DV$1,Settings!$G:$G,0))=TRUE,
100-100*(BG349-MINIFS(BG:BG,$E:$E,$E349))/(MAXIFS(BG:BG,$E:$E,$E349)-MINIFS(BG:BG,$E:$E,$E349)),
100*(BG349-MINIFS(BG:BG,$E:$E,$E349))/(MAXIFS(BG:BG,$E:$E,$E349)-MINIFS(BG:BG,$E:$E,$E349))))</f>
        <v/>
      </c>
      <c r="DW349" s="223" t="str">
        <f t="array" ref="DW349">IF(BH349="","",
IF(INDEX(Settings!$H:$H,MATCH(DW$1,Settings!$G:$G,0))=TRUE,
100-100*(BH349-MINIFS(BH:BH,$E:$E,$E349))/(MAXIFS(BH:BH,$E:$E,$E349)-MINIFS(BH:BH,$E:$E,$E349)),
100*(BH349-MINIFS(BH:BH,$E:$E,$E349))/(MAXIFS(BH:BH,$E:$E,$E349)-MINIFS(BH:BH,$E:$E,$E349))))</f>
        <v/>
      </c>
      <c r="DX349" s="223" t="str">
        <f t="array" ref="DX349">IF(BI349="","",
IF(INDEX(Settings!$H:$H,MATCH(DX$1,Settings!$G:$G,0))=TRUE,
100-100*(BI349-MINIFS(BI:BI,$E:$E,$E349))/(MAXIFS(BI:BI,$E:$E,$E349)-MINIFS(BI:BI,$E:$E,$E349)),
100*(BI349-MINIFS(BI:BI,$E:$E,$E349))/(MAXIFS(BI:BI,$E:$E,$E349)-MINIFS(BI:BI,$E:$E,$E349))))</f>
        <v/>
      </c>
      <c r="DY349" s="223" t="str">
        <f t="array" ref="DY349">IF(BJ349="","",
IF(INDEX(Settings!$H:$H,MATCH(DY$1,Settings!$G:$G,0))=TRUE,
100-100*(BJ349-MINIFS(BJ:BJ,$E:$E,$E349))/(MAXIFS(BJ:BJ,$E:$E,$E349)-MINIFS(BJ:BJ,$E:$E,$E349)),
100*(BJ349-MINIFS(BJ:BJ,$E:$E,$E349))/(MAXIFS(BJ:BJ,$E:$E,$E349)-MINIFS(BJ:BJ,$E:$E,$E349))))</f>
        <v/>
      </c>
      <c r="DZ349" s="225"/>
      <c r="EA349" s="225"/>
      <c r="EB349" s="225" t="str">
        <f t="shared" si="8"/>
        <v/>
      </c>
      <c r="EC349" s="225" t="str">
        <f t="shared" si="9"/>
        <v/>
      </c>
      <c r="ED349" s="225" t="str">
        <f t="shared" si="10"/>
        <v/>
      </c>
      <c r="EE349" s="225" t="str">
        <f t="shared" si="11"/>
        <v/>
      </c>
      <c r="EF349" s="225" t="str">
        <f t="shared" si="12"/>
        <v/>
      </c>
      <c r="EG349" s="225" t="str">
        <f t="shared" si="13"/>
        <v/>
      </c>
      <c r="EH349" s="225"/>
      <c r="EI349" s="225"/>
      <c r="EJ349" s="225"/>
      <c r="EK349" s="225"/>
      <c r="EL349" s="225"/>
      <c r="EM349" s="225"/>
    </row>
    <row r="350">
      <c r="A350" s="231"/>
      <c r="B350" s="231"/>
      <c r="C350" s="231"/>
      <c r="D350" s="231" t="str">
        <f t="array" ref="D350">IFERROR(INDEX(Profiles!$B:$B,MATCH($A350,Profiles!$A:$A,0)),"")</f>
        <v/>
      </c>
      <c r="E350" s="231"/>
      <c r="F350" s="231"/>
      <c r="G350" s="231"/>
      <c r="H350" s="231"/>
      <c r="I350" s="231" t="str">
        <f>IF(A350="","",IF(Settings!$N$3="DATE",F350&amp;": "&amp;TEXT(B350,"M/DD/YY"),F350&amp;": "&amp;H350))</f>
        <v/>
      </c>
      <c r="J350" s="231"/>
      <c r="K350" s="231"/>
      <c r="L350" s="231"/>
      <c r="M350" s="232" t="str">
        <f t="shared" si="14"/>
        <v/>
      </c>
      <c r="N350" s="231"/>
      <c r="O350" s="231"/>
      <c r="P350" s="231"/>
      <c r="Q350" s="231"/>
      <c r="R350" s="231"/>
      <c r="S350" s="230" t="str">
        <f>IFERROR(VLOOKUP(AF350, 'YOYO IR Scores'!A:C, 3, FALSE), "")
</f>
        <v/>
      </c>
      <c r="T350" s="231"/>
      <c r="U350" s="231"/>
      <c r="V350" s="231"/>
      <c r="W350" s="231"/>
      <c r="X350" s="233" t="str">
        <f t="shared" si="4"/>
        <v/>
      </c>
      <c r="Y350" s="234" t="str">
        <f t="shared" si="5"/>
        <v/>
      </c>
      <c r="Z350" s="234" t="str">
        <f t="shared" si="6"/>
        <v/>
      </c>
      <c r="AA350" s="233" t="str">
        <f t="shared" si="7"/>
        <v/>
      </c>
      <c r="AB350" s="232"/>
      <c r="AC350" s="232"/>
      <c r="AD350" s="232"/>
      <c r="AE350" s="232" t="str">
        <f>IFERROR(VLOOKUP(AF350, 'YOYO IR Scores'!A:C, 2, FALSE), "")</f>
        <v/>
      </c>
      <c r="AF350" s="232"/>
      <c r="AG350" s="232"/>
      <c r="AH350" s="232"/>
      <c r="AI350" s="232"/>
      <c r="AJ350" s="232"/>
      <c r="AK350" s="232"/>
      <c r="AL350" s="232"/>
      <c r="AM350" s="232"/>
      <c r="AN350" s="232"/>
      <c r="AO350" s="232"/>
      <c r="AP350" s="232"/>
      <c r="AQ350" s="232"/>
      <c r="AR350" s="232"/>
      <c r="AS350" s="232"/>
      <c r="AT350" s="232"/>
      <c r="AU350" s="232"/>
      <c r="AV350" s="232"/>
      <c r="AW350" s="232"/>
      <c r="AX350" s="232"/>
      <c r="AY350" s="232"/>
      <c r="AZ350" s="232"/>
      <c r="BA350" s="232"/>
      <c r="BB350" s="232"/>
      <c r="BC350" s="232"/>
      <c r="BD350" s="232"/>
      <c r="BE350" s="232"/>
      <c r="BF350" s="232"/>
      <c r="BG350" s="232"/>
      <c r="BH350" s="232"/>
      <c r="BI350" s="232"/>
      <c r="BJ350" s="232"/>
      <c r="BK350" s="232" t="str">
        <f t="array" ref="BK350">IF(J350="","",
IF(INDEX(Settings!$H:$H,MATCH(BY$1,Settings!$G:$G,0))=TRUE,
100-100*(J350-MIN(J:J))/(MAX(J:J)-MIN(J:J)),
100*(J350-MIN(J:J))/(MAX(J:J)-MIN(J:J))))</f>
        <v/>
      </c>
      <c r="BL350" s="232" t="str">
        <f t="array" ref="BL350">IF(J350="","",
IF(INDEX(Settings!$H:$H,MATCH(BY$1,Settings!$G:$G,0))=TRUE,
100-100*(J350-MINIFS(J:J,$E:$E,$E350))/(MAXIFS(J:J,$E:$E,$E350)-MINIFS(J:J,$E:$E,$E350)),
100*(J350-MINIFS(J:J,$E:$E,$E350))/(MAXIFS(J:J,$E:$E,$E350)-MINIFS(J:J,$E:$E,$E350))))</f>
        <v/>
      </c>
      <c r="BM350" s="232" t="str">
        <f t="array" ref="BM350">IF(J350="","",
IF(INDEX(Settings!$H:$H,MATCH(BY$1,Settings!$G:$G,0))=TRUE,
100-100*(J350-MINIFS(J:J,$E:$E,$E350,$I:$I,$I350))/(MAXIFS(J:J,$E:$E,$E350,$I:$I,$I350)-MINIFS(J:J,$E:$E,$E350,$I:$I,$I350)),
100*(J350-MINIFS(J:J,$E:$E,$E350,$I:$I,$I350))/(MAXIFS(J:J,$E:$E,$E350,$I:$I,$I350)-MINIFS(J:J,$E:$E,$E350,$I:$I,$I350))))</f>
        <v/>
      </c>
      <c r="BN350" s="231" t="str">
        <f t="array" ref="BN350">IF(J350="","",
IF(INDEX(Settings!$H:$H,MATCH(BY$1,Settings!$G:$G,0))=TRUE,
100-100*PERCENTRANK(J:J,J350),
100*PERCENTRANK(J:J,J350)))</f>
        <v/>
      </c>
      <c r="BO350" s="231" t="str">
        <f>IFERROR(__xludf.DUMMYFUNCTION("IF(J350="""","""",
IF(INDEX(Settings!$H:$H,MATCH(BY$1,Settings!$G:$G,0))=TRUE,
100-100*PERCENTRANK(FILTER(J:J,$E:$E=$E350),J350),
100*PERCENTRANK(FILTER(J:J,$E:$E=$E350),J350)))"),"")</f>
        <v/>
      </c>
      <c r="BP350" s="231" t="str">
        <f>IFERROR(__xludf.DUMMYFUNCTION("IF(J350="""","""",
IF(INDEX(Settings!$H:$H,MATCH(BY$1,Settings!$G:$G,0))=TRUE,
100-100*PERCENTRANK(FILTER(J:J,$E:$E=$E350,$I:$I=$I350),J350),
100*PERCENTRANK(FILTER(J:J,$E:$E=$E350,$I:$I=$I350),J350)))"),"")</f>
        <v/>
      </c>
      <c r="BQ350" s="233" t="str">
        <f t="array" ref="BQ350">IF(J350="","",
IF(INDEX(Settings!$H:$H,MATCH(BY$1,Settings!$G:$G,0))=TRUE,
-1*(J350-AVERAGE(J:J))/STDEV(J:J),
(J350-AVERAGE(J:J))/STDEV(J:J)))</f>
        <v/>
      </c>
      <c r="BR350" s="233" t="str">
        <f>IFERROR(__xludf.DUMMYFUNCTION("IF(J350="""","""",
IF(INDEX(Settings!$H:$H,MATCH(BY$1,Settings!$G:$G,0))=TRUE,
-1*(J350-AVERAGEIFS(J:J,$E:$E,$E350))/STDEV(FILTER(J:J,$E:$E=$E350)),
(J350-AVERAGEIFS(J:J,$E:$E,$E350))/STDEV(FILTER(J:J,$E:$E=$E350))))"),"")</f>
        <v/>
      </c>
      <c r="BS350" s="233"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1"/>
      <c r="BX350" s="231"/>
      <c r="BY350" s="232" t="str">
        <f t="array" ref="BY350">IF(J350="","",
IF(INDEX(Settings!$H:$H,MATCH(BY$1,Settings!$G:$G,0))=TRUE,
100-100*(J350-MINIFS(J:J,$E:$E,$E350))/(MAXIFS(J:J,$E:$E,$E350)-MINIFS(J:J,$E:$E,$E350)),
100*(J350-MINIFS(J:J,$E:$E,$E350))/(MAXIFS(J:J,$E:$E,$E350)-MINIFS(J:J,$E:$E,$E350))))</f>
        <v/>
      </c>
      <c r="BZ350" s="232" t="str">
        <f t="array" ref="BZ350">IF(K350="","",
IF(INDEX(Settings!$H:$H,MATCH(BZ$1,Settings!$G:$G,0))=TRUE,
100-100*(K350-MINIFS(K:K,$E:$E,$E350))/(MAXIFS(K:K,$E:$E,$E350)-MINIFS(K:K,$E:$E,$E350)),
100*(K350-MINIFS(K:K,$E:$E,$E350))/(MAXIFS(K:K,$E:$E,$E350)-MINIFS(K:K,$E:$E,$E350))))</f>
        <v/>
      </c>
      <c r="CA350" s="232" t="str">
        <f t="array" ref="CA350">IF(L350="","",
IF(INDEX(Settings!$H:$H,MATCH(CA$1,Settings!$G:$G,0))=TRUE,
100-100*(L350-MINIFS(L:L,$E:$E,$E350))/(MAXIFS(L:L,$E:$E,$E350)-MINIFS(L:L,$E:$E,$E350)),
100*(L350-MINIFS(L:L,$E:$E,$E350))/(MAXIFS(L:L,$E:$E,$E350)-MINIFS(L:L,$E:$E,$E350))))</f>
        <v/>
      </c>
      <c r="CB350" s="232" t="str">
        <f t="array" ref="CB350">IF(M350="","",
IF(INDEX(Settings!$H:$H,MATCH(CB$1,Settings!$G:$G,0))=TRUE,
100-100*(M350-MINIFS(M:M,$E:$E,$E350))/(MAXIFS(M:M,$E:$E,$E350)-MINIFS(M:M,$E:$E,$E350)),
100*(M350-MINIFS(M:M,$E:$E,$E350))/(MAXIFS(M:M,$E:$E,$E350)-MINIFS(M:M,$E:$E,$E350))))</f>
        <v/>
      </c>
      <c r="CC350" s="232" t="str">
        <f t="array" ref="CC350">IF(N350="","",
IF(INDEX(Settings!$H:$H,MATCH(CC$1,Settings!$G:$G,0))=TRUE,
100-100*(N350-MINIFS(N:N,$E:$E,$E350))/(MAXIFS(N:N,$E:$E,$E350)-MINIFS(N:N,$E:$E,$E350)),
100*(N350-MINIFS(N:N,$E:$E,$E350))/(MAXIFS(N:N,$E:$E,$E350)-MINIFS(N:N,$E:$E,$E350))))</f>
        <v/>
      </c>
      <c r="CD350" s="232" t="str">
        <f t="array" ref="CD350">IF(O350="","",
IF(INDEX(Settings!$H:$H,MATCH(CD$1,Settings!$G:$G,0))=TRUE,
100-100*(O350-MINIFS(O:O,$E:$E,$E350))/(MAXIFS(O:O,$E:$E,$E350)-MINIFS(O:O,$E:$E,$E350)),
100*(O350-MINIFS(O:O,$E:$E,$E350))/(MAXIFS(O:O,$E:$E,$E350)-MINIFS(O:O,$E:$E,$E350))))</f>
        <v/>
      </c>
      <c r="CE350" s="232" t="str">
        <f t="array" ref="CE350">IF(P350="","",
IF(INDEX(Settings!$H:$H,MATCH(CE$1,Settings!$G:$G,0))=TRUE,
100-100*(P350-MINIFS(P:P,$E:$E,$E350))/(MAXIFS(P:P,$E:$E,$E350)-MINIFS(P:P,$E:$E,$E350)),
100*(P350-MINIFS(P:P,$E:$E,$E350))/(MAXIFS(P:P,$E:$E,$E350)-MINIFS(P:P,$E:$E,$E350))))</f>
        <v/>
      </c>
      <c r="CF350" s="232" t="str">
        <f t="array" ref="CF350">IF(Q350="","",
IF(INDEX(Settings!$H:$H,MATCH(CF$1,Settings!$G:$G,0))=TRUE,
100-100*(Q350-MINIFS(Q:Q,$E:$E,$E350))/(MAXIFS(Q:Q,$E:$E,$E350)-MINIFS(Q:Q,$E:$E,$E350)),
100*(Q350-MINIFS(Q:Q,$E:$E,$E350))/(MAXIFS(Q:Q,$E:$E,$E350)-MINIFS(Q:Q,$E:$E,$E350))))</f>
        <v/>
      </c>
      <c r="CG350" s="232" t="str">
        <f t="array" ref="CG350">IF(R350="","",
IF(INDEX(Settings!$H:$H,MATCH(CG$1,Settings!$G:$G,0))=TRUE,
100-100*(R350-MINIFS(R:R,$E:$E,$E350))/(MAXIFS(R:R,$E:$E,$E350)-MINIFS(R:R,$E:$E,$E350)),
100*(R350-MINIFS(R:R,$E:$E,$E350))/(MAXIFS(R:R,$E:$E,$E350)-MINIFS(R:R,$E:$E,$E350))))</f>
        <v/>
      </c>
      <c r="CH350" s="232" t="str">
        <f t="array" ref="CH350">IF(S350="","",
IF(INDEX(Settings!$H:$H,MATCH(CH$1,Settings!$G:$G,0))=TRUE,
100-100*(S350-MINIFS(S:S,$E:$E,$E350))/(MAXIFS(S:S,$E:$E,$E350)-MINIFS(S:S,$E:$E,$E350)),
100*(S350-MINIFS(S:S,$E:$E,$E350))/(MAXIFS(S:S,$E:$E,$E350)-MINIFS(S:S,$E:$E,$E350))))</f>
        <v/>
      </c>
      <c r="CI350" s="232" t="str">
        <f t="array" ref="CI350">IF(T350="","",
IF(INDEX(Settings!$H:$H,MATCH(CI$1,Settings!$G:$G,0))=TRUE,
100-100*(T350-MINIFS(T:T,$E:$E,$E350))/(MAXIFS(T:T,$E:$E,$E350)-MINIFS(T:T,$E:$E,$E350)),
100*(T350-MINIFS(T:T,$E:$E,$E350))/(MAXIFS(T:T,$E:$E,$E350)-MINIFS(T:T,$E:$E,$E350))))</f>
        <v/>
      </c>
      <c r="CJ350" s="232" t="str">
        <f t="array" ref="CJ350">IF(U350="","",
IF(INDEX(Settings!$H:$H,MATCH(CJ$1,Settings!$G:$G,0))=TRUE,
100-100*(U350-MINIFS(U:U,$E:$E,$E350))/(MAXIFS(U:U,$E:$E,$E350)-MINIFS(U:U,$E:$E,$E350)),
100*(U350-MINIFS(U:U,$E:$E,$E350))/(MAXIFS(U:U,$E:$E,$E350)-MINIFS(U:U,$E:$E,$E350))))</f>
        <v/>
      </c>
      <c r="CK350" s="232" t="str">
        <f t="array" ref="CK350">IF(V350="","",
IF(INDEX(Settings!$H:$H,MATCH(CK$1,Settings!$G:$G,0))=TRUE,
100-100*(V350-MINIFS(V:V,$E:$E,$E350))/(MAXIFS(V:V,$E:$E,$E350)-MINIFS(V:V,$E:$E,$E350)),
100*(V350-MINIFS(V:V,$E:$E,$E350))/(MAXIFS(V:V,$E:$E,$E350)-MINIFS(V:V,$E:$E,$E350))))</f>
        <v/>
      </c>
      <c r="CL350" s="232" t="str">
        <f t="array" ref="CL350">IF(W350="","",
IF(INDEX(Settings!$H:$H,MATCH(CL$1,Settings!$G:$G,0))=TRUE,
100-100*(W350-MINIFS(W:W,$E:$E,$E350))/(MAXIFS(W:W,$E:$E,$E350)-MINIFS(W:W,$E:$E,$E350)),
100*(W350-MINIFS(W:W,$E:$E,$E350))/(MAXIFS(W:W,$E:$E,$E350)-MINIFS(W:W,$E:$E,$E350))))</f>
        <v/>
      </c>
      <c r="CM350" s="232" t="str">
        <f t="array" ref="CM350">IF(X350="","",
IF(INDEX(Settings!$H:$H,MATCH(CM$1,Settings!$G:$G,0))=TRUE,
100-100*(X350-MINIFS(X:X,$E:$E,$E350))/(MAXIFS(X:X,$E:$E,$E350)-MINIFS(X:X,$E:$E,$E350)),
100*(X350-MINIFS(X:X,$E:$E,$E350))/(MAXIFS(X:X,$E:$E,$E350)-MINIFS(X:X,$E:$E,$E350))))</f>
        <v/>
      </c>
      <c r="CN350" s="232" t="str">
        <f t="array" ref="CN350">IF(Y350="","",
IF(INDEX(Settings!$H:$H,MATCH(CN$1,Settings!$G:$G,0))=TRUE,
100-100*(Y350-MINIFS(Y:Y,$E:$E,$E350))/(MAXIFS(Y:Y,$E:$E,$E350)-MINIFS(Y:Y,$E:$E,$E350)),
100*(Y350-MINIFS(Y:Y,$E:$E,$E350))/(MAXIFS(Y:Y,$E:$E,$E350)-MINIFS(Y:Y,$E:$E,$E350))))</f>
        <v/>
      </c>
      <c r="CO350" s="232" t="str">
        <f t="array" ref="CO350">IF(Z350="","",
IF(INDEX(Settings!$H:$H,MATCH(CO$1,Settings!$G:$G,0))=TRUE,
100-100*(Z350-MINIFS(Z:Z,$E:$E,$E350))/(MAXIFS(Z:Z,$E:$E,$E350)-MINIFS(Z:Z,$E:$E,$E350)),
100*(Z350-MINIFS(Z:Z,$E:$E,$E350))/(MAXIFS(Z:Z,$E:$E,$E350)-MINIFS(Z:Z,$E:$E,$E350))))</f>
        <v/>
      </c>
      <c r="CP350" s="232" t="str">
        <f t="array" ref="CP350">IF(AA350="","",
IF(INDEX(Settings!$H:$H,MATCH(CP$1,Settings!$G:$G,0))=TRUE,
100-100*(AA350-MINIFS(AA:AA,$E:$E,$E350))/(MAXIFS(AA:AA,$E:$E,$E350)-MINIFS(AA:AA,$E:$E,$E350)),
100*(AA350-MINIFS(AA:AA,$E:$E,$E350))/(MAXIFS(AA:AA,$E:$E,$E350)-MINIFS(AA:AA,$E:$E,$E350))))</f>
        <v/>
      </c>
      <c r="CQ350" s="232" t="str">
        <f t="array" ref="CQ350">IF(AB350="","",
IF(INDEX(Settings!$H:$H,MATCH(CQ$1,Settings!$G:$G,0))=TRUE,
100-100*(AB350-MINIFS(AB:AB,$E:$E,$E350))/(MAXIFS(AB:AB,$E:$E,$E350)-MINIFS(AB:AB,$E:$E,$E350)),
100*(AB350-MINIFS(AB:AB,$E:$E,$E350))/(MAXIFS(AB:AB,$E:$E,$E350)-MINIFS(AB:AB,$E:$E,$E350))))</f>
        <v/>
      </c>
      <c r="CR350" s="232" t="str">
        <f t="array" ref="CR350">IF(AC350="","",
IF(INDEX(Settings!$H:$H,MATCH(CR$1,Settings!$G:$G,0))=TRUE,
100-100*(AC350-MINIFS(AC:AC,$E:$E,$E350))/(MAXIFS(AC:AC,$E:$E,$E350)-MINIFS(AC:AC,$E:$E,$E350)),
100*(AC350-MINIFS(AC:AC,$E:$E,$E350))/(MAXIFS(AC:AC,$E:$E,$E350)-MINIFS(AC:AC,$E:$E,$E350))))</f>
        <v/>
      </c>
      <c r="CS350" s="232" t="str">
        <f t="array" ref="CS350">IF(AD350="","",
IF(INDEX(Settings!$H:$H,MATCH(CS$1,Settings!$G:$G,0))=TRUE,
100-100*(AD350-MINIFS(AD:AD,$E:$E,$E350))/(MAXIFS(AD:AD,$E:$E,$E350)-MINIFS(AD:AD,$E:$E,$E350)),
100*(AD350-MINIFS(AD:AD,$E:$E,$E350))/(MAXIFS(AD:AD,$E:$E,$E350)-MINIFS(AD:AD,$E:$E,$E350))))</f>
        <v/>
      </c>
      <c r="CT350" s="232" t="str">
        <f t="array" ref="CT350">IF(AE350="","",
IF(INDEX(Settings!$H:$H,MATCH(CT$1,Settings!$G:$G,0))=TRUE,
100-100*(AE350-MINIFS(AE:AE,$E:$E,$E350))/(MAXIFS(AE:AE,$E:$E,$E350)-MINIFS(AE:AE,$E:$E,$E350)),
100*(AE350-MINIFS(AE:AE,$E:$E,$E350))/(MAXIFS(AE:AE,$E:$E,$E350)-MINIFS(AE:AE,$E:$E,$E350))))</f>
        <v/>
      </c>
      <c r="CU350" s="232" t="str">
        <f t="array" ref="CU350">IF(AF350="","",
IF(INDEX(Settings!$H:$H,MATCH(CU$1,Settings!$G:$G,0))=TRUE,
100-100*(AF350-MINIFS(AF:AF,$E:$E,$E350))/(MAXIFS(AF:AF,$E:$E,$E350)-MINIFS(AF:AF,$E:$E,$E350)),
100*(AF350-MINIFS(AF:AF,$E:$E,$E350))/(MAXIFS(AF:AF,$E:$E,$E350)-MINIFS(AF:AF,$E:$E,$E350))))</f>
        <v/>
      </c>
      <c r="CV350" s="232" t="str">
        <f t="array" ref="CV350">IF(AG350="","",
IF(INDEX(Settings!$H:$H,MATCH(CV$1,Settings!$G:$G,0))=TRUE,
100-100*(AG350-MINIFS(AG:AG,$E:$E,$E350))/(MAXIFS(AG:AG,$E:$E,$E350)-MINIFS(AG:AG,$E:$E,$E350)),
100*(AG350-MINIFS(AG:AG,$E:$E,$E350))/(MAXIFS(AG:AG,$E:$E,$E350)-MINIFS(AG:AG,$E:$E,$E350))))</f>
        <v/>
      </c>
      <c r="CW350" s="232" t="str">
        <f t="array" ref="CW350">IF(AH350="","",
IF(INDEX(Settings!$H:$H,MATCH(CW$1,Settings!$G:$G,0))=TRUE,
100-100*(AH350-MINIFS(AH:AH,$E:$E,$E350))/(MAXIFS(AH:AH,$E:$E,$E350)-MINIFS(AH:AH,$E:$E,$E350)),
100*(AH350-MINIFS(AH:AH,$E:$E,$E350))/(MAXIFS(AH:AH,$E:$E,$E350)-MINIFS(AH:AH,$E:$E,$E350))))</f>
        <v/>
      </c>
      <c r="CX350" s="232" t="str">
        <f t="array" ref="CX350">IF(AI350="","",
IF(INDEX(Settings!$H:$H,MATCH(CX$1,Settings!$G:$G,0))=TRUE,
100-100*(AI350-MINIFS(AI:AI,$E:$E,$E350))/(MAXIFS(AI:AI,$E:$E,$E350)-MINIFS(AI:AI,$E:$E,$E350)),
100*(AI350-MINIFS(AI:AI,$E:$E,$E350))/(MAXIFS(AI:AI,$E:$E,$E350)-MINIFS(AI:AI,$E:$E,$E350))))</f>
        <v/>
      </c>
      <c r="CY350" s="232" t="str">
        <f t="array" ref="CY350">IF(AJ350="","",
IF(INDEX(Settings!$H:$H,MATCH(CY$1,Settings!$G:$G,0))=TRUE,
100-100*(AJ350-MINIFS(AJ:AJ,$E:$E,$E350))/(MAXIFS(AJ:AJ,$E:$E,$E350)-MINIFS(AJ:AJ,$E:$E,$E350)),
100*(AJ350-MINIFS(AJ:AJ,$E:$E,$E350))/(MAXIFS(AJ:AJ,$E:$E,$E350)-MINIFS(AJ:AJ,$E:$E,$E350))))</f>
        <v/>
      </c>
      <c r="CZ350" s="232" t="str">
        <f t="array" ref="CZ350">IF(AK350="","",
IF(INDEX(Settings!$H:$H,MATCH(CZ$1,Settings!$G:$G,0))=TRUE,
100-100*(AK350-MINIFS(AK:AK,$E:$E,$E350))/(MAXIFS(AK:AK,$E:$E,$E350)-MINIFS(AK:AK,$E:$E,$E350)),
100*(AK350-MINIFS(AK:AK,$E:$E,$E350))/(MAXIFS(AK:AK,$E:$E,$E350)-MINIFS(AK:AK,$E:$E,$E350))))</f>
        <v/>
      </c>
      <c r="DA350" s="232" t="str">
        <f t="array" ref="DA350">IF(AL350="","",
IF(INDEX(Settings!$H:$H,MATCH(DA$1,Settings!$G:$G,0))=TRUE,
100-100*(AL350-MINIFS(AL:AL,$E:$E,$E350))/(MAXIFS(AL:AL,$E:$E,$E350)-MINIFS(AL:AL,$E:$E,$E350)),
100*(AL350-MINIFS(AL:AL,$E:$E,$E350))/(MAXIFS(AL:AL,$E:$E,$E350)-MINIFS(AL:AL,$E:$E,$E350))))</f>
        <v/>
      </c>
      <c r="DB350" s="232" t="str">
        <f t="array" ref="DB350">IF(AM350="","",
IF(INDEX(Settings!$H:$H,MATCH(DB$1,Settings!$G:$G,0))=TRUE,
100-100*(AM350-MINIFS(AM:AM,$E:$E,$E350))/(MAXIFS(AM:AM,$E:$E,$E350)-MINIFS(AM:AM,$E:$E,$E350)),
100*(AM350-MINIFS(AM:AM,$E:$E,$E350))/(MAXIFS(AM:AM,$E:$E,$E350)-MINIFS(AM:AM,$E:$E,$E350))))</f>
        <v/>
      </c>
      <c r="DC350" s="232" t="str">
        <f t="array" ref="DC350">IF(AN350="","",
IF(INDEX(Settings!$H:$H,MATCH(DC$1,Settings!$G:$G,0))=TRUE,
100-100*(AN350-MINIFS(AN:AN,$E:$E,$E350))/(MAXIFS(AN:AN,$E:$E,$E350)-MINIFS(AN:AN,$E:$E,$E350)),
100*(AN350-MINIFS(AN:AN,$E:$E,$E350))/(MAXIFS(AN:AN,$E:$E,$E350)-MINIFS(AN:AN,$E:$E,$E350))))</f>
        <v/>
      </c>
      <c r="DD350" s="232" t="str">
        <f t="array" ref="DD350">IF(AO350="","",
IF(INDEX(Settings!$H:$H,MATCH(DD$1,Settings!$G:$G,0))=TRUE,
100-100*(AO350-MINIFS(AO:AO,$E:$E,$E350))/(MAXIFS(AO:AO,$E:$E,$E350)-MINIFS(AO:AO,$E:$E,$E350)),
100*(AO350-MINIFS(AO:AO,$E:$E,$E350))/(MAXIFS(AO:AO,$E:$E,$E350)-MINIFS(AO:AO,$E:$E,$E350))))</f>
        <v/>
      </c>
      <c r="DE350" s="232" t="str">
        <f t="array" ref="DE350">IF(AP350="","",
IF(INDEX(Settings!$H:$H,MATCH(DE$1,Settings!$G:$G,0))=TRUE,
100-100*(AP350-MINIFS(AP:AP,$E:$E,$E350))/(MAXIFS(AP:AP,$E:$E,$E350)-MINIFS(AP:AP,$E:$E,$E350)),
100*(AP350-MINIFS(AP:AP,$E:$E,$E350))/(MAXIFS(AP:AP,$E:$E,$E350)-MINIFS(AP:AP,$E:$E,$E350))))</f>
        <v/>
      </c>
      <c r="DF350" s="232" t="str">
        <f t="array" ref="DF350">IF(AQ350="","",
IF(INDEX(Settings!$H:$H,MATCH(DF$1,Settings!$G:$G,0))=TRUE,
100-100*(AQ350-MINIFS(AQ:AQ,$E:$E,$E350))/(MAXIFS(AQ:AQ,$E:$E,$E350)-MINIFS(AQ:AQ,$E:$E,$E350)),
100*(AQ350-MINIFS(AQ:AQ,$E:$E,$E350))/(MAXIFS(AQ:AQ,$E:$E,$E350)-MINIFS(AQ:AQ,$E:$E,$E350))))</f>
        <v/>
      </c>
      <c r="DG350" s="232" t="str">
        <f t="array" ref="DG350">IF(AR350="","",
IF(INDEX(Settings!$H:$H,MATCH(DG$1,Settings!$G:$G,0))=TRUE,
100-100*(AR350-MINIFS(AR:AR,$E:$E,$E350))/(MAXIFS(AR:AR,$E:$E,$E350)-MINIFS(AR:AR,$E:$E,$E350)),
100*(AR350-MINIFS(AR:AR,$E:$E,$E350))/(MAXIFS(AR:AR,$E:$E,$E350)-MINIFS(AR:AR,$E:$E,$E350))))</f>
        <v/>
      </c>
      <c r="DH350" s="232" t="str">
        <f t="array" ref="DH350">IF(AS350="","",
IF(INDEX(Settings!$H:$H,MATCH(DH$1,Settings!$G:$G,0))=TRUE,
100-100*(AS350-MINIFS(AS:AS,$E:$E,$E350))/(MAXIFS(AS:AS,$E:$E,$E350)-MINIFS(AS:AS,$E:$E,$E350)),
100*(AS350-MINIFS(AS:AS,$E:$E,$E350))/(MAXIFS(AS:AS,$E:$E,$E350)-MINIFS(AS:AS,$E:$E,$E350))))</f>
        <v/>
      </c>
      <c r="DI350" s="232" t="str">
        <f t="array" ref="DI350">IF(AT350="","",
IF(INDEX(Settings!$H:$H,MATCH(DI$1,Settings!$G:$G,0))=TRUE,
100-100*(AT350-MINIFS(AT:AT,$E:$E,$E350))/(MAXIFS(AT:AT,$E:$E,$E350)-MINIFS(AT:AT,$E:$E,$E350)),
100*(AT350-MINIFS(AT:AT,$E:$E,$E350))/(MAXIFS(AT:AT,$E:$E,$E350)-MINIFS(AT:AT,$E:$E,$E350))))</f>
        <v/>
      </c>
      <c r="DJ350" s="232" t="str">
        <f t="array" ref="DJ350">IF(AU350="","",
IF(INDEX(Settings!$H:$H,MATCH(DJ$1,Settings!$G:$G,0))=TRUE,
100-100*(AU350-MINIFS(AU:AU,$E:$E,$E350))/(MAXIFS(AU:AU,$E:$E,$E350)-MINIFS(AU:AU,$E:$E,$E350)),
100*(AU350-MINIFS(AU:AU,$E:$E,$E350))/(MAXIFS(AU:AU,$E:$E,$E350)-MINIFS(AU:AU,$E:$E,$E350))))</f>
        <v/>
      </c>
      <c r="DK350" s="232" t="str">
        <f t="array" ref="DK350">IF(AV350="","",
IF(INDEX(Settings!$H:$H,MATCH(DK$1,Settings!$G:$G,0))=TRUE,
100-100*(AV350-MINIFS(AV:AV,$E:$E,$E350))/(MAXIFS(AV:AV,$E:$E,$E350)-MINIFS(AV:AV,$E:$E,$E350)),
100*(AV350-MINIFS(AV:AV,$E:$E,$E350))/(MAXIFS(AV:AV,$E:$E,$E350)-MINIFS(AV:AV,$E:$E,$E350))))</f>
        <v/>
      </c>
      <c r="DL350" s="232" t="str">
        <f t="array" ref="DL350">IF(AW350="","",
IF(INDEX(Settings!$H:$H,MATCH(DL$1,Settings!$G:$G,0))=TRUE,
100-100*(AW350-MINIFS(AW:AW,$E:$E,$E350))/(MAXIFS(AW:AW,$E:$E,$E350)-MINIFS(AW:AW,$E:$E,$E350)),
100*(AW350-MINIFS(AW:AW,$E:$E,$E350))/(MAXIFS(AW:AW,$E:$E,$E350)-MINIFS(AW:AW,$E:$E,$E350))))</f>
        <v/>
      </c>
      <c r="DM350" s="232" t="str">
        <f t="array" ref="DM350">IF(AX350="","",
IF(INDEX(Settings!$H:$H,MATCH(DM$1,Settings!$G:$G,0))=TRUE,
100-100*(AX350-MINIFS(AX:AX,$E:$E,$E350))/(MAXIFS(AX:AX,$E:$E,$E350)-MINIFS(AX:AX,$E:$E,$E350)),
100*(AX350-MINIFS(AX:AX,$E:$E,$E350))/(MAXIFS(AX:AX,$E:$E,$E350)-MINIFS(AX:AX,$E:$E,$E350))))</f>
        <v/>
      </c>
      <c r="DN350" s="232" t="str">
        <f t="array" ref="DN350">IF(AY350="","",
IF(INDEX(Settings!$H:$H,MATCH(DN$1,Settings!$G:$G,0))=TRUE,
100-100*(AY350-MINIFS(AY:AY,$E:$E,$E350))/(MAXIFS(AY:AY,$E:$E,$E350)-MINIFS(AY:AY,$E:$E,$E350)),
100*(AY350-MINIFS(AY:AY,$E:$E,$E350))/(MAXIFS(AY:AY,$E:$E,$E350)-MINIFS(AY:AY,$E:$E,$E350))))</f>
        <v/>
      </c>
      <c r="DO350" s="232" t="str">
        <f t="array" ref="DO350">IF(AZ350="","",
IF(INDEX(Settings!$H:$H,MATCH(DO$1,Settings!$G:$G,0))=TRUE,
100-100*(AZ350-MINIFS(AZ:AZ,$E:$E,$E350))/(MAXIFS(AZ:AZ,$E:$E,$E350)-MINIFS(AZ:AZ,$E:$E,$E350)),
100*(AZ350-MINIFS(AZ:AZ,$E:$E,$E350))/(MAXIFS(AZ:AZ,$E:$E,$E350)-MINIFS(AZ:AZ,$E:$E,$E350))))</f>
        <v/>
      </c>
      <c r="DP350" s="232" t="str">
        <f t="array" ref="DP350">IF(BA350="","",
IF(INDEX(Settings!$H:$H,MATCH(DP$1,Settings!$G:$G,0))=TRUE,
100-100*(BA350-MINIFS(BA:BA,$E:$E,$E350))/(MAXIFS(BA:BA,$E:$E,$E350)-MINIFS(BA:BA,$E:$E,$E350)),
100*(BA350-MINIFS(BA:BA,$E:$E,$E350))/(MAXIFS(BA:BA,$E:$E,$E350)-MINIFS(BA:BA,$E:$E,$E350))))</f>
        <v/>
      </c>
      <c r="DQ350" s="232" t="str">
        <f t="array" ref="DQ350">IF(BB350="","",
IF(INDEX(Settings!$H:$H,MATCH(DQ$1,Settings!$G:$G,0))=TRUE,
100-100*(BB350-MINIFS(BB:BB,$E:$E,$E350))/(MAXIFS(BB:BB,$E:$E,$E350)-MINIFS(BB:BB,$E:$E,$E350)),
100*(BB350-MINIFS(BB:BB,$E:$E,$E350))/(MAXIFS(BB:BB,$E:$E,$E350)-MINIFS(BB:BB,$E:$E,$E350))))</f>
        <v/>
      </c>
      <c r="DR350" s="232" t="str">
        <f t="array" ref="DR350">IF(BC350="","",
IF(INDEX(Settings!$H:$H,MATCH(DR$1,Settings!$G:$G,0))=TRUE,
100-100*(BC350-MINIFS(BC:BC,$E:$E,$E350))/(MAXIFS(BC:BC,$E:$E,$E350)-MINIFS(BC:BC,$E:$E,$E350)),
100*(BC350-MINIFS(BC:BC,$E:$E,$E350))/(MAXIFS(BC:BC,$E:$E,$E350)-MINIFS(BC:BC,$E:$E,$E350))))</f>
        <v/>
      </c>
      <c r="DS350" s="232" t="str">
        <f t="array" ref="DS350">IF(BD350="","",
IF(INDEX(Settings!$H:$H,MATCH(DS$1,Settings!$G:$G,0))=TRUE,
100-100*(BD350-MINIFS(BD:BD,$E:$E,$E350))/(MAXIFS(BD:BD,$E:$E,$E350)-MINIFS(BD:BD,$E:$E,$E350)),
100*(BD350-MINIFS(BD:BD,$E:$E,$E350))/(MAXIFS(BD:BD,$E:$E,$E350)-MINIFS(BD:BD,$E:$E,$E350))))</f>
        <v/>
      </c>
      <c r="DT350" s="232" t="str">
        <f t="array" ref="DT350">IF(BE350="","",
IF(INDEX(Settings!$H:$H,MATCH(DT$1,Settings!$G:$G,0))=TRUE,
100-100*(BE350-MINIFS(BE:BE,$E:$E,$E350))/(MAXIFS(BE:BE,$E:$E,$E350)-MINIFS(BE:BE,$E:$E,$E350)),
100*(BE350-MINIFS(BE:BE,$E:$E,$E350))/(MAXIFS(BE:BE,$E:$E,$E350)-MINIFS(BE:BE,$E:$E,$E350))))</f>
        <v/>
      </c>
      <c r="DU350" s="232" t="str">
        <f t="array" ref="DU350">IF(BF350="","",
IF(INDEX(Settings!$H:$H,MATCH(DU$1,Settings!$G:$G,0))=TRUE,
100-100*(BF350-MINIFS(BF:BF,$E:$E,$E350))/(MAXIFS(BF:BF,$E:$E,$E350)-MINIFS(BF:BF,$E:$E,$E350)),
100*(BF350-MINIFS(BF:BF,$E:$E,$E350))/(MAXIFS(BF:BF,$E:$E,$E350)-MINIFS(BF:BF,$E:$E,$E350))))</f>
        <v/>
      </c>
      <c r="DV350" s="232" t="str">
        <f t="array" ref="DV350">IF(BG350="","",
IF(INDEX(Settings!$H:$H,MATCH(DV$1,Settings!$G:$G,0))=TRUE,
100-100*(BG350-MINIFS(BG:BG,$E:$E,$E350))/(MAXIFS(BG:BG,$E:$E,$E350)-MINIFS(BG:BG,$E:$E,$E350)),
100*(BG350-MINIFS(BG:BG,$E:$E,$E350))/(MAXIFS(BG:BG,$E:$E,$E350)-MINIFS(BG:BG,$E:$E,$E350))))</f>
        <v/>
      </c>
      <c r="DW350" s="232" t="str">
        <f t="array" ref="DW350">IF(BH350="","",
IF(INDEX(Settings!$H:$H,MATCH(DW$1,Settings!$G:$G,0))=TRUE,
100-100*(BH350-MINIFS(BH:BH,$E:$E,$E350))/(MAXIFS(BH:BH,$E:$E,$E350)-MINIFS(BH:BH,$E:$E,$E350)),
100*(BH350-MINIFS(BH:BH,$E:$E,$E350))/(MAXIFS(BH:BH,$E:$E,$E350)-MINIFS(BH:BH,$E:$E,$E350))))</f>
        <v/>
      </c>
      <c r="DX350" s="232" t="str">
        <f t="array" ref="DX350">IF(BI350="","",
IF(INDEX(Settings!$H:$H,MATCH(DX$1,Settings!$G:$G,0))=TRUE,
100-100*(BI350-MINIFS(BI:BI,$E:$E,$E350))/(MAXIFS(BI:BI,$E:$E,$E350)-MINIFS(BI:BI,$E:$E,$E350)),
100*(BI350-MINIFS(BI:BI,$E:$E,$E350))/(MAXIFS(BI:BI,$E:$E,$E350)-MINIFS(BI:BI,$E:$E,$E350))))</f>
        <v/>
      </c>
      <c r="DY350" s="232" t="str">
        <f t="array" ref="DY350">IF(BJ350="","",
IF(INDEX(Settings!$H:$H,MATCH(DY$1,Settings!$G:$G,0))=TRUE,
100-100*(BJ350-MINIFS(BJ:BJ,$E:$E,$E350))/(MAXIFS(BJ:BJ,$E:$E,$E350)-MINIFS(BJ:BJ,$E:$E,$E350)),
100*(BJ350-MINIFS(BJ:BJ,$E:$E,$E350))/(MAXIFS(BJ:BJ,$E:$E,$E350)-MINIFS(BJ:BJ,$E:$E,$E350))))</f>
        <v/>
      </c>
      <c r="DZ350" s="234"/>
      <c r="EA350" s="234"/>
      <c r="EB350" s="234" t="str">
        <f t="shared" si="8"/>
        <v/>
      </c>
      <c r="EC350" s="234" t="str">
        <f t="shared" si="9"/>
        <v/>
      </c>
      <c r="ED350" s="234" t="str">
        <f t="shared" si="10"/>
        <v/>
      </c>
      <c r="EE350" s="234" t="str">
        <f t="shared" si="11"/>
        <v/>
      </c>
      <c r="EF350" s="234" t="str">
        <f t="shared" si="12"/>
        <v/>
      </c>
      <c r="EG350" s="234" t="str">
        <f t="shared" si="13"/>
        <v/>
      </c>
      <c r="EH350" s="234"/>
      <c r="EI350" s="234"/>
      <c r="EJ350" s="234"/>
      <c r="EK350" s="234"/>
      <c r="EL350" s="234"/>
      <c r="EM350" s="234"/>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3" t="str">
        <f t="shared" si="14"/>
        <v/>
      </c>
      <c r="N351" s="49"/>
      <c r="O351" s="49"/>
      <c r="P351" s="49"/>
      <c r="Q351" s="49"/>
      <c r="R351" s="49"/>
      <c r="S351" s="222" t="str">
        <f>IFERROR(VLOOKUP(AF351, 'YOYO IR Scores'!A:C, 3, FALSE), "")
</f>
        <v/>
      </c>
      <c r="T351" s="49"/>
      <c r="U351" s="49"/>
      <c r="V351" s="49"/>
      <c r="W351" s="49"/>
      <c r="X351" s="224" t="str">
        <f t="shared" si="4"/>
        <v/>
      </c>
      <c r="Y351" s="225" t="str">
        <f t="shared" si="5"/>
        <v/>
      </c>
      <c r="Z351" s="225" t="str">
        <f t="shared" si="6"/>
        <v/>
      </c>
      <c r="AA351" s="224" t="str">
        <f t="shared" si="7"/>
        <v/>
      </c>
      <c r="AB351" s="223"/>
      <c r="AC351" s="223"/>
      <c r="AD351" s="223"/>
      <c r="AE351" s="223" t="str">
        <f>IFERROR(VLOOKUP(AF351, 'YOYO IR Scores'!A:C, 2, FALSE), "")</f>
        <v/>
      </c>
      <c r="AF351" s="223"/>
      <c r="AG351" s="223"/>
      <c r="AH351" s="223"/>
      <c r="AI351" s="223"/>
      <c r="AJ351" s="223"/>
      <c r="AK351" s="223"/>
      <c r="AL351" s="223"/>
      <c r="AM351" s="223"/>
      <c r="AN351" s="223"/>
      <c r="AO351" s="223"/>
      <c r="AP351" s="223"/>
      <c r="AQ351" s="223"/>
      <c r="AR351" s="223"/>
      <c r="AS351" s="223"/>
      <c r="AT351" s="223"/>
      <c r="AU351" s="223"/>
      <c r="AV351" s="223"/>
      <c r="AW351" s="223"/>
      <c r="AX351" s="223"/>
      <c r="AY351" s="223"/>
      <c r="AZ351" s="223"/>
      <c r="BA351" s="223"/>
      <c r="BB351" s="223"/>
      <c r="BC351" s="223"/>
      <c r="BD351" s="223"/>
      <c r="BE351" s="223"/>
      <c r="BF351" s="223"/>
      <c r="BG351" s="223"/>
      <c r="BH351" s="223"/>
      <c r="BI351" s="223"/>
      <c r="BJ351" s="223"/>
      <c r="BK351" s="223" t="str">
        <f t="array" ref="BK351">IF(J351="","",
IF(INDEX(Settings!$H:$H,MATCH(BY$1,Settings!$G:$G,0))=TRUE,
100-100*(J351-MIN(J:J))/(MAX(J:J)-MIN(J:J)),
100*(J351-MIN(J:J))/(MAX(J:J)-MIN(J:J))))</f>
        <v/>
      </c>
      <c r="BL351" s="223" t="str">
        <f t="array" ref="BL351">IF(J351="","",
IF(INDEX(Settings!$H:$H,MATCH(BY$1,Settings!$G:$G,0))=TRUE,
100-100*(J351-MINIFS(J:J,$E:$E,$E351))/(MAXIFS(J:J,$E:$E,$E351)-MINIFS(J:J,$E:$E,$E351)),
100*(J351-MINIFS(J:J,$E:$E,$E351))/(MAXIFS(J:J,$E:$E,$E351)-MINIFS(J:J,$E:$E,$E351))))</f>
        <v/>
      </c>
      <c r="BM351" s="223"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4" t="str">
        <f t="array" ref="BQ351">IF(J351="","",
IF(INDEX(Settings!$H:$H,MATCH(BY$1,Settings!$G:$G,0))=TRUE,
-1*(J351-AVERAGE(J:J))/STDEV(J:J),
(J351-AVERAGE(J:J))/STDEV(J:J)))</f>
        <v/>
      </c>
      <c r="BR351" s="224" t="str">
        <f>IFERROR(__xludf.DUMMYFUNCTION("IF(J351="""","""",
IF(INDEX(Settings!$H:$H,MATCH(BY$1,Settings!$G:$G,0))=TRUE,
-1*(J351-AVERAGEIFS(J:J,$E:$E,$E351))/STDEV(FILTER(J:J,$E:$E=$E351)),
(J351-AVERAGEIFS(J:J,$E:$E,$E351))/STDEV(FILTER(J:J,$E:$E=$E351))))"),"")</f>
        <v/>
      </c>
      <c r="BS351" s="224"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3" t="str">
        <f t="array" ref="BY351">IF(J351="","",
IF(INDEX(Settings!$H:$H,MATCH(BY$1,Settings!$G:$G,0))=TRUE,
100-100*(J351-MINIFS(J:J,$E:$E,$E351))/(MAXIFS(J:J,$E:$E,$E351)-MINIFS(J:J,$E:$E,$E351)),
100*(J351-MINIFS(J:J,$E:$E,$E351))/(MAXIFS(J:J,$E:$E,$E351)-MINIFS(J:J,$E:$E,$E351))))</f>
        <v/>
      </c>
      <c r="BZ351" s="223" t="str">
        <f t="array" ref="BZ351">IF(K351="","",
IF(INDEX(Settings!$H:$H,MATCH(BZ$1,Settings!$G:$G,0))=TRUE,
100-100*(K351-MINIFS(K:K,$E:$E,$E351))/(MAXIFS(K:K,$E:$E,$E351)-MINIFS(K:K,$E:$E,$E351)),
100*(K351-MINIFS(K:K,$E:$E,$E351))/(MAXIFS(K:K,$E:$E,$E351)-MINIFS(K:K,$E:$E,$E351))))</f>
        <v/>
      </c>
      <c r="CA351" s="223" t="str">
        <f t="array" ref="CA351">IF(L351="","",
IF(INDEX(Settings!$H:$H,MATCH(CA$1,Settings!$G:$G,0))=TRUE,
100-100*(L351-MINIFS(L:L,$E:$E,$E351))/(MAXIFS(L:L,$E:$E,$E351)-MINIFS(L:L,$E:$E,$E351)),
100*(L351-MINIFS(L:L,$E:$E,$E351))/(MAXIFS(L:L,$E:$E,$E351)-MINIFS(L:L,$E:$E,$E351))))</f>
        <v/>
      </c>
      <c r="CB351" s="223" t="str">
        <f t="array" ref="CB351">IF(M351="","",
IF(INDEX(Settings!$H:$H,MATCH(CB$1,Settings!$G:$G,0))=TRUE,
100-100*(M351-MINIFS(M:M,$E:$E,$E351))/(MAXIFS(M:M,$E:$E,$E351)-MINIFS(M:M,$E:$E,$E351)),
100*(M351-MINIFS(M:M,$E:$E,$E351))/(MAXIFS(M:M,$E:$E,$E351)-MINIFS(M:M,$E:$E,$E351))))</f>
        <v/>
      </c>
      <c r="CC351" s="223" t="str">
        <f t="array" ref="CC351">IF(N351="","",
IF(INDEX(Settings!$H:$H,MATCH(CC$1,Settings!$G:$G,0))=TRUE,
100-100*(N351-MINIFS(N:N,$E:$E,$E351))/(MAXIFS(N:N,$E:$E,$E351)-MINIFS(N:N,$E:$E,$E351)),
100*(N351-MINIFS(N:N,$E:$E,$E351))/(MAXIFS(N:N,$E:$E,$E351)-MINIFS(N:N,$E:$E,$E351))))</f>
        <v/>
      </c>
      <c r="CD351" s="223" t="str">
        <f t="array" ref="CD351">IF(O351="","",
IF(INDEX(Settings!$H:$H,MATCH(CD$1,Settings!$G:$G,0))=TRUE,
100-100*(O351-MINIFS(O:O,$E:$E,$E351))/(MAXIFS(O:O,$E:$E,$E351)-MINIFS(O:O,$E:$E,$E351)),
100*(O351-MINIFS(O:O,$E:$E,$E351))/(MAXIFS(O:O,$E:$E,$E351)-MINIFS(O:O,$E:$E,$E351))))</f>
        <v/>
      </c>
      <c r="CE351" s="223" t="str">
        <f t="array" ref="CE351">IF(P351="","",
IF(INDEX(Settings!$H:$H,MATCH(CE$1,Settings!$G:$G,0))=TRUE,
100-100*(P351-MINIFS(P:P,$E:$E,$E351))/(MAXIFS(P:P,$E:$E,$E351)-MINIFS(P:P,$E:$E,$E351)),
100*(P351-MINIFS(P:P,$E:$E,$E351))/(MAXIFS(P:P,$E:$E,$E351)-MINIFS(P:P,$E:$E,$E351))))</f>
        <v/>
      </c>
      <c r="CF351" s="223" t="str">
        <f t="array" ref="CF351">IF(Q351="","",
IF(INDEX(Settings!$H:$H,MATCH(CF$1,Settings!$G:$G,0))=TRUE,
100-100*(Q351-MINIFS(Q:Q,$E:$E,$E351))/(MAXIFS(Q:Q,$E:$E,$E351)-MINIFS(Q:Q,$E:$E,$E351)),
100*(Q351-MINIFS(Q:Q,$E:$E,$E351))/(MAXIFS(Q:Q,$E:$E,$E351)-MINIFS(Q:Q,$E:$E,$E351))))</f>
        <v/>
      </c>
      <c r="CG351" s="223" t="str">
        <f t="array" ref="CG351">IF(R351="","",
IF(INDEX(Settings!$H:$H,MATCH(CG$1,Settings!$G:$G,0))=TRUE,
100-100*(R351-MINIFS(R:R,$E:$E,$E351))/(MAXIFS(R:R,$E:$E,$E351)-MINIFS(R:R,$E:$E,$E351)),
100*(R351-MINIFS(R:R,$E:$E,$E351))/(MAXIFS(R:R,$E:$E,$E351)-MINIFS(R:R,$E:$E,$E351))))</f>
        <v/>
      </c>
      <c r="CH351" s="223" t="str">
        <f t="array" ref="CH351">IF(S351="","",
IF(INDEX(Settings!$H:$H,MATCH(CH$1,Settings!$G:$G,0))=TRUE,
100-100*(S351-MINIFS(S:S,$E:$E,$E351))/(MAXIFS(S:S,$E:$E,$E351)-MINIFS(S:S,$E:$E,$E351)),
100*(S351-MINIFS(S:S,$E:$E,$E351))/(MAXIFS(S:S,$E:$E,$E351)-MINIFS(S:S,$E:$E,$E351))))</f>
        <v/>
      </c>
      <c r="CI351" s="223" t="str">
        <f t="array" ref="CI351">IF(T351="","",
IF(INDEX(Settings!$H:$H,MATCH(CI$1,Settings!$G:$G,0))=TRUE,
100-100*(T351-MINIFS(T:T,$E:$E,$E351))/(MAXIFS(T:T,$E:$E,$E351)-MINIFS(T:T,$E:$E,$E351)),
100*(T351-MINIFS(T:T,$E:$E,$E351))/(MAXIFS(T:T,$E:$E,$E351)-MINIFS(T:T,$E:$E,$E351))))</f>
        <v/>
      </c>
      <c r="CJ351" s="223" t="str">
        <f t="array" ref="CJ351">IF(U351="","",
IF(INDEX(Settings!$H:$H,MATCH(CJ$1,Settings!$G:$G,0))=TRUE,
100-100*(U351-MINIFS(U:U,$E:$E,$E351))/(MAXIFS(U:U,$E:$E,$E351)-MINIFS(U:U,$E:$E,$E351)),
100*(U351-MINIFS(U:U,$E:$E,$E351))/(MAXIFS(U:U,$E:$E,$E351)-MINIFS(U:U,$E:$E,$E351))))</f>
        <v/>
      </c>
      <c r="CK351" s="223" t="str">
        <f t="array" ref="CK351">IF(V351="","",
IF(INDEX(Settings!$H:$H,MATCH(CK$1,Settings!$G:$G,0))=TRUE,
100-100*(V351-MINIFS(V:V,$E:$E,$E351))/(MAXIFS(V:V,$E:$E,$E351)-MINIFS(V:V,$E:$E,$E351)),
100*(V351-MINIFS(V:V,$E:$E,$E351))/(MAXIFS(V:V,$E:$E,$E351)-MINIFS(V:V,$E:$E,$E351))))</f>
        <v/>
      </c>
      <c r="CL351" s="223" t="str">
        <f t="array" ref="CL351">IF(W351="","",
IF(INDEX(Settings!$H:$H,MATCH(CL$1,Settings!$G:$G,0))=TRUE,
100-100*(W351-MINIFS(W:W,$E:$E,$E351))/(MAXIFS(W:W,$E:$E,$E351)-MINIFS(W:W,$E:$E,$E351)),
100*(W351-MINIFS(W:W,$E:$E,$E351))/(MAXIFS(W:W,$E:$E,$E351)-MINIFS(W:W,$E:$E,$E351))))</f>
        <v/>
      </c>
      <c r="CM351" s="223" t="str">
        <f t="array" ref="CM351">IF(X351="","",
IF(INDEX(Settings!$H:$H,MATCH(CM$1,Settings!$G:$G,0))=TRUE,
100-100*(X351-MINIFS(X:X,$E:$E,$E351))/(MAXIFS(X:X,$E:$E,$E351)-MINIFS(X:X,$E:$E,$E351)),
100*(X351-MINIFS(X:X,$E:$E,$E351))/(MAXIFS(X:X,$E:$E,$E351)-MINIFS(X:X,$E:$E,$E351))))</f>
        <v/>
      </c>
      <c r="CN351" s="223" t="str">
        <f t="array" ref="CN351">IF(Y351="","",
IF(INDEX(Settings!$H:$H,MATCH(CN$1,Settings!$G:$G,0))=TRUE,
100-100*(Y351-MINIFS(Y:Y,$E:$E,$E351))/(MAXIFS(Y:Y,$E:$E,$E351)-MINIFS(Y:Y,$E:$E,$E351)),
100*(Y351-MINIFS(Y:Y,$E:$E,$E351))/(MAXIFS(Y:Y,$E:$E,$E351)-MINIFS(Y:Y,$E:$E,$E351))))</f>
        <v/>
      </c>
      <c r="CO351" s="223" t="str">
        <f t="array" ref="CO351">IF(Z351="","",
IF(INDEX(Settings!$H:$H,MATCH(CO$1,Settings!$G:$G,0))=TRUE,
100-100*(Z351-MINIFS(Z:Z,$E:$E,$E351))/(MAXIFS(Z:Z,$E:$E,$E351)-MINIFS(Z:Z,$E:$E,$E351)),
100*(Z351-MINIFS(Z:Z,$E:$E,$E351))/(MAXIFS(Z:Z,$E:$E,$E351)-MINIFS(Z:Z,$E:$E,$E351))))</f>
        <v/>
      </c>
      <c r="CP351" s="223" t="str">
        <f t="array" ref="CP351">IF(AA351="","",
IF(INDEX(Settings!$H:$H,MATCH(CP$1,Settings!$G:$G,0))=TRUE,
100-100*(AA351-MINIFS(AA:AA,$E:$E,$E351))/(MAXIFS(AA:AA,$E:$E,$E351)-MINIFS(AA:AA,$E:$E,$E351)),
100*(AA351-MINIFS(AA:AA,$E:$E,$E351))/(MAXIFS(AA:AA,$E:$E,$E351)-MINIFS(AA:AA,$E:$E,$E351))))</f>
        <v/>
      </c>
      <c r="CQ351" s="223" t="str">
        <f t="array" ref="CQ351">IF(AB351="","",
IF(INDEX(Settings!$H:$H,MATCH(CQ$1,Settings!$G:$G,0))=TRUE,
100-100*(AB351-MINIFS(AB:AB,$E:$E,$E351))/(MAXIFS(AB:AB,$E:$E,$E351)-MINIFS(AB:AB,$E:$E,$E351)),
100*(AB351-MINIFS(AB:AB,$E:$E,$E351))/(MAXIFS(AB:AB,$E:$E,$E351)-MINIFS(AB:AB,$E:$E,$E351))))</f>
        <v/>
      </c>
      <c r="CR351" s="223" t="str">
        <f t="array" ref="CR351">IF(AC351="","",
IF(INDEX(Settings!$H:$H,MATCH(CR$1,Settings!$G:$G,0))=TRUE,
100-100*(AC351-MINIFS(AC:AC,$E:$E,$E351))/(MAXIFS(AC:AC,$E:$E,$E351)-MINIFS(AC:AC,$E:$E,$E351)),
100*(AC351-MINIFS(AC:AC,$E:$E,$E351))/(MAXIFS(AC:AC,$E:$E,$E351)-MINIFS(AC:AC,$E:$E,$E351))))</f>
        <v/>
      </c>
      <c r="CS351" s="223" t="str">
        <f t="array" ref="CS351">IF(AD351="","",
IF(INDEX(Settings!$H:$H,MATCH(CS$1,Settings!$G:$G,0))=TRUE,
100-100*(AD351-MINIFS(AD:AD,$E:$E,$E351))/(MAXIFS(AD:AD,$E:$E,$E351)-MINIFS(AD:AD,$E:$E,$E351)),
100*(AD351-MINIFS(AD:AD,$E:$E,$E351))/(MAXIFS(AD:AD,$E:$E,$E351)-MINIFS(AD:AD,$E:$E,$E351))))</f>
        <v/>
      </c>
      <c r="CT351" s="223" t="str">
        <f t="array" ref="CT351">IF(AE351="","",
IF(INDEX(Settings!$H:$H,MATCH(CT$1,Settings!$G:$G,0))=TRUE,
100-100*(AE351-MINIFS(AE:AE,$E:$E,$E351))/(MAXIFS(AE:AE,$E:$E,$E351)-MINIFS(AE:AE,$E:$E,$E351)),
100*(AE351-MINIFS(AE:AE,$E:$E,$E351))/(MAXIFS(AE:AE,$E:$E,$E351)-MINIFS(AE:AE,$E:$E,$E351))))</f>
        <v/>
      </c>
      <c r="CU351" s="223" t="str">
        <f t="array" ref="CU351">IF(AF351="","",
IF(INDEX(Settings!$H:$H,MATCH(CU$1,Settings!$G:$G,0))=TRUE,
100-100*(AF351-MINIFS(AF:AF,$E:$E,$E351))/(MAXIFS(AF:AF,$E:$E,$E351)-MINIFS(AF:AF,$E:$E,$E351)),
100*(AF351-MINIFS(AF:AF,$E:$E,$E351))/(MAXIFS(AF:AF,$E:$E,$E351)-MINIFS(AF:AF,$E:$E,$E351))))</f>
        <v/>
      </c>
      <c r="CV351" s="223" t="str">
        <f t="array" ref="CV351">IF(AG351="","",
IF(INDEX(Settings!$H:$H,MATCH(CV$1,Settings!$G:$G,0))=TRUE,
100-100*(AG351-MINIFS(AG:AG,$E:$E,$E351))/(MAXIFS(AG:AG,$E:$E,$E351)-MINIFS(AG:AG,$E:$E,$E351)),
100*(AG351-MINIFS(AG:AG,$E:$E,$E351))/(MAXIFS(AG:AG,$E:$E,$E351)-MINIFS(AG:AG,$E:$E,$E351))))</f>
        <v/>
      </c>
      <c r="CW351" s="223" t="str">
        <f t="array" ref="CW351">IF(AH351="","",
IF(INDEX(Settings!$H:$H,MATCH(CW$1,Settings!$G:$G,0))=TRUE,
100-100*(AH351-MINIFS(AH:AH,$E:$E,$E351))/(MAXIFS(AH:AH,$E:$E,$E351)-MINIFS(AH:AH,$E:$E,$E351)),
100*(AH351-MINIFS(AH:AH,$E:$E,$E351))/(MAXIFS(AH:AH,$E:$E,$E351)-MINIFS(AH:AH,$E:$E,$E351))))</f>
        <v/>
      </c>
      <c r="CX351" s="223" t="str">
        <f t="array" ref="CX351">IF(AI351="","",
IF(INDEX(Settings!$H:$H,MATCH(CX$1,Settings!$G:$G,0))=TRUE,
100-100*(AI351-MINIFS(AI:AI,$E:$E,$E351))/(MAXIFS(AI:AI,$E:$E,$E351)-MINIFS(AI:AI,$E:$E,$E351)),
100*(AI351-MINIFS(AI:AI,$E:$E,$E351))/(MAXIFS(AI:AI,$E:$E,$E351)-MINIFS(AI:AI,$E:$E,$E351))))</f>
        <v/>
      </c>
      <c r="CY351" s="223" t="str">
        <f t="array" ref="CY351">IF(AJ351="","",
IF(INDEX(Settings!$H:$H,MATCH(CY$1,Settings!$G:$G,0))=TRUE,
100-100*(AJ351-MINIFS(AJ:AJ,$E:$E,$E351))/(MAXIFS(AJ:AJ,$E:$E,$E351)-MINIFS(AJ:AJ,$E:$E,$E351)),
100*(AJ351-MINIFS(AJ:AJ,$E:$E,$E351))/(MAXIFS(AJ:AJ,$E:$E,$E351)-MINIFS(AJ:AJ,$E:$E,$E351))))</f>
        <v/>
      </c>
      <c r="CZ351" s="223" t="str">
        <f t="array" ref="CZ351">IF(AK351="","",
IF(INDEX(Settings!$H:$H,MATCH(CZ$1,Settings!$G:$G,0))=TRUE,
100-100*(AK351-MINIFS(AK:AK,$E:$E,$E351))/(MAXIFS(AK:AK,$E:$E,$E351)-MINIFS(AK:AK,$E:$E,$E351)),
100*(AK351-MINIFS(AK:AK,$E:$E,$E351))/(MAXIFS(AK:AK,$E:$E,$E351)-MINIFS(AK:AK,$E:$E,$E351))))</f>
        <v/>
      </c>
      <c r="DA351" s="223" t="str">
        <f t="array" ref="DA351">IF(AL351="","",
IF(INDEX(Settings!$H:$H,MATCH(DA$1,Settings!$G:$G,0))=TRUE,
100-100*(AL351-MINIFS(AL:AL,$E:$E,$E351))/(MAXIFS(AL:AL,$E:$E,$E351)-MINIFS(AL:AL,$E:$E,$E351)),
100*(AL351-MINIFS(AL:AL,$E:$E,$E351))/(MAXIFS(AL:AL,$E:$E,$E351)-MINIFS(AL:AL,$E:$E,$E351))))</f>
        <v/>
      </c>
      <c r="DB351" s="223" t="str">
        <f t="array" ref="DB351">IF(AM351="","",
IF(INDEX(Settings!$H:$H,MATCH(DB$1,Settings!$G:$G,0))=TRUE,
100-100*(AM351-MINIFS(AM:AM,$E:$E,$E351))/(MAXIFS(AM:AM,$E:$E,$E351)-MINIFS(AM:AM,$E:$E,$E351)),
100*(AM351-MINIFS(AM:AM,$E:$E,$E351))/(MAXIFS(AM:AM,$E:$E,$E351)-MINIFS(AM:AM,$E:$E,$E351))))</f>
        <v/>
      </c>
      <c r="DC351" s="223" t="str">
        <f t="array" ref="DC351">IF(AN351="","",
IF(INDEX(Settings!$H:$H,MATCH(DC$1,Settings!$G:$G,0))=TRUE,
100-100*(AN351-MINIFS(AN:AN,$E:$E,$E351))/(MAXIFS(AN:AN,$E:$E,$E351)-MINIFS(AN:AN,$E:$E,$E351)),
100*(AN351-MINIFS(AN:AN,$E:$E,$E351))/(MAXIFS(AN:AN,$E:$E,$E351)-MINIFS(AN:AN,$E:$E,$E351))))</f>
        <v/>
      </c>
      <c r="DD351" s="223" t="str">
        <f t="array" ref="DD351">IF(AO351="","",
IF(INDEX(Settings!$H:$H,MATCH(DD$1,Settings!$G:$G,0))=TRUE,
100-100*(AO351-MINIFS(AO:AO,$E:$E,$E351))/(MAXIFS(AO:AO,$E:$E,$E351)-MINIFS(AO:AO,$E:$E,$E351)),
100*(AO351-MINIFS(AO:AO,$E:$E,$E351))/(MAXIFS(AO:AO,$E:$E,$E351)-MINIFS(AO:AO,$E:$E,$E351))))</f>
        <v/>
      </c>
      <c r="DE351" s="223" t="str">
        <f t="array" ref="DE351">IF(AP351="","",
IF(INDEX(Settings!$H:$H,MATCH(DE$1,Settings!$G:$G,0))=TRUE,
100-100*(AP351-MINIFS(AP:AP,$E:$E,$E351))/(MAXIFS(AP:AP,$E:$E,$E351)-MINIFS(AP:AP,$E:$E,$E351)),
100*(AP351-MINIFS(AP:AP,$E:$E,$E351))/(MAXIFS(AP:AP,$E:$E,$E351)-MINIFS(AP:AP,$E:$E,$E351))))</f>
        <v/>
      </c>
      <c r="DF351" s="223" t="str">
        <f t="array" ref="DF351">IF(AQ351="","",
IF(INDEX(Settings!$H:$H,MATCH(DF$1,Settings!$G:$G,0))=TRUE,
100-100*(AQ351-MINIFS(AQ:AQ,$E:$E,$E351))/(MAXIFS(AQ:AQ,$E:$E,$E351)-MINIFS(AQ:AQ,$E:$E,$E351)),
100*(AQ351-MINIFS(AQ:AQ,$E:$E,$E351))/(MAXIFS(AQ:AQ,$E:$E,$E351)-MINIFS(AQ:AQ,$E:$E,$E351))))</f>
        <v/>
      </c>
      <c r="DG351" s="223" t="str">
        <f t="array" ref="DG351">IF(AR351="","",
IF(INDEX(Settings!$H:$H,MATCH(DG$1,Settings!$G:$G,0))=TRUE,
100-100*(AR351-MINIFS(AR:AR,$E:$E,$E351))/(MAXIFS(AR:AR,$E:$E,$E351)-MINIFS(AR:AR,$E:$E,$E351)),
100*(AR351-MINIFS(AR:AR,$E:$E,$E351))/(MAXIFS(AR:AR,$E:$E,$E351)-MINIFS(AR:AR,$E:$E,$E351))))</f>
        <v/>
      </c>
      <c r="DH351" s="223" t="str">
        <f t="array" ref="DH351">IF(AS351="","",
IF(INDEX(Settings!$H:$H,MATCH(DH$1,Settings!$G:$G,0))=TRUE,
100-100*(AS351-MINIFS(AS:AS,$E:$E,$E351))/(MAXIFS(AS:AS,$E:$E,$E351)-MINIFS(AS:AS,$E:$E,$E351)),
100*(AS351-MINIFS(AS:AS,$E:$E,$E351))/(MAXIFS(AS:AS,$E:$E,$E351)-MINIFS(AS:AS,$E:$E,$E351))))</f>
        <v/>
      </c>
      <c r="DI351" s="223" t="str">
        <f t="array" ref="DI351">IF(AT351="","",
IF(INDEX(Settings!$H:$H,MATCH(DI$1,Settings!$G:$G,0))=TRUE,
100-100*(AT351-MINIFS(AT:AT,$E:$E,$E351))/(MAXIFS(AT:AT,$E:$E,$E351)-MINIFS(AT:AT,$E:$E,$E351)),
100*(AT351-MINIFS(AT:AT,$E:$E,$E351))/(MAXIFS(AT:AT,$E:$E,$E351)-MINIFS(AT:AT,$E:$E,$E351))))</f>
        <v/>
      </c>
      <c r="DJ351" s="223" t="str">
        <f t="array" ref="DJ351">IF(AU351="","",
IF(INDEX(Settings!$H:$H,MATCH(DJ$1,Settings!$G:$G,0))=TRUE,
100-100*(AU351-MINIFS(AU:AU,$E:$E,$E351))/(MAXIFS(AU:AU,$E:$E,$E351)-MINIFS(AU:AU,$E:$E,$E351)),
100*(AU351-MINIFS(AU:AU,$E:$E,$E351))/(MAXIFS(AU:AU,$E:$E,$E351)-MINIFS(AU:AU,$E:$E,$E351))))</f>
        <v/>
      </c>
      <c r="DK351" s="223" t="str">
        <f t="array" ref="DK351">IF(AV351="","",
IF(INDEX(Settings!$H:$H,MATCH(DK$1,Settings!$G:$G,0))=TRUE,
100-100*(AV351-MINIFS(AV:AV,$E:$E,$E351))/(MAXIFS(AV:AV,$E:$E,$E351)-MINIFS(AV:AV,$E:$E,$E351)),
100*(AV351-MINIFS(AV:AV,$E:$E,$E351))/(MAXIFS(AV:AV,$E:$E,$E351)-MINIFS(AV:AV,$E:$E,$E351))))</f>
        <v/>
      </c>
      <c r="DL351" s="223" t="str">
        <f t="array" ref="DL351">IF(AW351="","",
IF(INDEX(Settings!$H:$H,MATCH(DL$1,Settings!$G:$G,0))=TRUE,
100-100*(AW351-MINIFS(AW:AW,$E:$E,$E351))/(MAXIFS(AW:AW,$E:$E,$E351)-MINIFS(AW:AW,$E:$E,$E351)),
100*(AW351-MINIFS(AW:AW,$E:$E,$E351))/(MAXIFS(AW:AW,$E:$E,$E351)-MINIFS(AW:AW,$E:$E,$E351))))</f>
        <v/>
      </c>
      <c r="DM351" s="223" t="str">
        <f t="array" ref="DM351">IF(AX351="","",
IF(INDEX(Settings!$H:$H,MATCH(DM$1,Settings!$G:$G,0))=TRUE,
100-100*(AX351-MINIFS(AX:AX,$E:$E,$E351))/(MAXIFS(AX:AX,$E:$E,$E351)-MINIFS(AX:AX,$E:$E,$E351)),
100*(AX351-MINIFS(AX:AX,$E:$E,$E351))/(MAXIFS(AX:AX,$E:$E,$E351)-MINIFS(AX:AX,$E:$E,$E351))))</f>
        <v/>
      </c>
      <c r="DN351" s="223" t="str">
        <f t="array" ref="DN351">IF(AY351="","",
IF(INDEX(Settings!$H:$H,MATCH(DN$1,Settings!$G:$G,0))=TRUE,
100-100*(AY351-MINIFS(AY:AY,$E:$E,$E351))/(MAXIFS(AY:AY,$E:$E,$E351)-MINIFS(AY:AY,$E:$E,$E351)),
100*(AY351-MINIFS(AY:AY,$E:$E,$E351))/(MAXIFS(AY:AY,$E:$E,$E351)-MINIFS(AY:AY,$E:$E,$E351))))</f>
        <v/>
      </c>
      <c r="DO351" s="223" t="str">
        <f t="array" ref="DO351">IF(AZ351="","",
IF(INDEX(Settings!$H:$H,MATCH(DO$1,Settings!$G:$G,0))=TRUE,
100-100*(AZ351-MINIFS(AZ:AZ,$E:$E,$E351))/(MAXIFS(AZ:AZ,$E:$E,$E351)-MINIFS(AZ:AZ,$E:$E,$E351)),
100*(AZ351-MINIFS(AZ:AZ,$E:$E,$E351))/(MAXIFS(AZ:AZ,$E:$E,$E351)-MINIFS(AZ:AZ,$E:$E,$E351))))</f>
        <v/>
      </c>
      <c r="DP351" s="223" t="str">
        <f t="array" ref="DP351">IF(BA351="","",
IF(INDEX(Settings!$H:$H,MATCH(DP$1,Settings!$G:$G,0))=TRUE,
100-100*(BA351-MINIFS(BA:BA,$E:$E,$E351))/(MAXIFS(BA:BA,$E:$E,$E351)-MINIFS(BA:BA,$E:$E,$E351)),
100*(BA351-MINIFS(BA:BA,$E:$E,$E351))/(MAXIFS(BA:BA,$E:$E,$E351)-MINIFS(BA:BA,$E:$E,$E351))))</f>
        <v/>
      </c>
      <c r="DQ351" s="223" t="str">
        <f t="array" ref="DQ351">IF(BB351="","",
IF(INDEX(Settings!$H:$H,MATCH(DQ$1,Settings!$G:$G,0))=TRUE,
100-100*(BB351-MINIFS(BB:BB,$E:$E,$E351))/(MAXIFS(BB:BB,$E:$E,$E351)-MINIFS(BB:BB,$E:$E,$E351)),
100*(BB351-MINIFS(BB:BB,$E:$E,$E351))/(MAXIFS(BB:BB,$E:$E,$E351)-MINIFS(BB:BB,$E:$E,$E351))))</f>
        <v/>
      </c>
      <c r="DR351" s="223" t="str">
        <f t="array" ref="DR351">IF(BC351="","",
IF(INDEX(Settings!$H:$H,MATCH(DR$1,Settings!$G:$G,0))=TRUE,
100-100*(BC351-MINIFS(BC:BC,$E:$E,$E351))/(MAXIFS(BC:BC,$E:$E,$E351)-MINIFS(BC:BC,$E:$E,$E351)),
100*(BC351-MINIFS(BC:BC,$E:$E,$E351))/(MAXIFS(BC:BC,$E:$E,$E351)-MINIFS(BC:BC,$E:$E,$E351))))</f>
        <v/>
      </c>
      <c r="DS351" s="223" t="str">
        <f t="array" ref="DS351">IF(BD351="","",
IF(INDEX(Settings!$H:$H,MATCH(DS$1,Settings!$G:$G,0))=TRUE,
100-100*(BD351-MINIFS(BD:BD,$E:$E,$E351))/(MAXIFS(BD:BD,$E:$E,$E351)-MINIFS(BD:BD,$E:$E,$E351)),
100*(BD351-MINIFS(BD:BD,$E:$E,$E351))/(MAXIFS(BD:BD,$E:$E,$E351)-MINIFS(BD:BD,$E:$E,$E351))))</f>
        <v/>
      </c>
      <c r="DT351" s="223" t="str">
        <f t="array" ref="DT351">IF(BE351="","",
IF(INDEX(Settings!$H:$H,MATCH(DT$1,Settings!$G:$G,0))=TRUE,
100-100*(BE351-MINIFS(BE:BE,$E:$E,$E351))/(MAXIFS(BE:BE,$E:$E,$E351)-MINIFS(BE:BE,$E:$E,$E351)),
100*(BE351-MINIFS(BE:BE,$E:$E,$E351))/(MAXIFS(BE:BE,$E:$E,$E351)-MINIFS(BE:BE,$E:$E,$E351))))</f>
        <v/>
      </c>
      <c r="DU351" s="223" t="str">
        <f t="array" ref="DU351">IF(BF351="","",
IF(INDEX(Settings!$H:$H,MATCH(DU$1,Settings!$G:$G,0))=TRUE,
100-100*(BF351-MINIFS(BF:BF,$E:$E,$E351))/(MAXIFS(BF:BF,$E:$E,$E351)-MINIFS(BF:BF,$E:$E,$E351)),
100*(BF351-MINIFS(BF:BF,$E:$E,$E351))/(MAXIFS(BF:BF,$E:$E,$E351)-MINIFS(BF:BF,$E:$E,$E351))))</f>
        <v/>
      </c>
      <c r="DV351" s="223" t="str">
        <f t="array" ref="DV351">IF(BG351="","",
IF(INDEX(Settings!$H:$H,MATCH(DV$1,Settings!$G:$G,0))=TRUE,
100-100*(BG351-MINIFS(BG:BG,$E:$E,$E351))/(MAXIFS(BG:BG,$E:$E,$E351)-MINIFS(BG:BG,$E:$E,$E351)),
100*(BG351-MINIFS(BG:BG,$E:$E,$E351))/(MAXIFS(BG:BG,$E:$E,$E351)-MINIFS(BG:BG,$E:$E,$E351))))</f>
        <v/>
      </c>
      <c r="DW351" s="223" t="str">
        <f t="array" ref="DW351">IF(BH351="","",
IF(INDEX(Settings!$H:$H,MATCH(DW$1,Settings!$G:$G,0))=TRUE,
100-100*(BH351-MINIFS(BH:BH,$E:$E,$E351))/(MAXIFS(BH:BH,$E:$E,$E351)-MINIFS(BH:BH,$E:$E,$E351)),
100*(BH351-MINIFS(BH:BH,$E:$E,$E351))/(MAXIFS(BH:BH,$E:$E,$E351)-MINIFS(BH:BH,$E:$E,$E351))))</f>
        <v/>
      </c>
      <c r="DX351" s="223" t="str">
        <f t="array" ref="DX351">IF(BI351="","",
IF(INDEX(Settings!$H:$H,MATCH(DX$1,Settings!$G:$G,0))=TRUE,
100-100*(BI351-MINIFS(BI:BI,$E:$E,$E351))/(MAXIFS(BI:BI,$E:$E,$E351)-MINIFS(BI:BI,$E:$E,$E351)),
100*(BI351-MINIFS(BI:BI,$E:$E,$E351))/(MAXIFS(BI:BI,$E:$E,$E351)-MINIFS(BI:BI,$E:$E,$E351))))</f>
        <v/>
      </c>
      <c r="DY351" s="223" t="str">
        <f t="array" ref="DY351">IF(BJ351="","",
IF(INDEX(Settings!$H:$H,MATCH(DY$1,Settings!$G:$G,0))=TRUE,
100-100*(BJ351-MINIFS(BJ:BJ,$E:$E,$E351))/(MAXIFS(BJ:BJ,$E:$E,$E351)-MINIFS(BJ:BJ,$E:$E,$E351)),
100*(BJ351-MINIFS(BJ:BJ,$E:$E,$E351))/(MAXIFS(BJ:BJ,$E:$E,$E351)-MINIFS(BJ:BJ,$E:$E,$E351))))</f>
        <v/>
      </c>
      <c r="DZ351" s="225"/>
      <c r="EA351" s="225"/>
      <c r="EB351" s="225" t="str">
        <f t="shared" si="8"/>
        <v/>
      </c>
      <c r="EC351" s="225" t="str">
        <f t="shared" si="9"/>
        <v/>
      </c>
      <c r="ED351" s="225" t="str">
        <f t="shared" si="10"/>
        <v/>
      </c>
      <c r="EE351" s="225" t="str">
        <f t="shared" si="11"/>
        <v/>
      </c>
      <c r="EF351" s="225" t="str">
        <f t="shared" si="12"/>
        <v/>
      </c>
      <c r="EG351" s="225" t="str">
        <f t="shared" si="13"/>
        <v/>
      </c>
      <c r="EH351" s="225"/>
      <c r="EI351" s="225"/>
      <c r="EJ351" s="225"/>
      <c r="EK351" s="225"/>
      <c r="EL351" s="225"/>
      <c r="EM351" s="225"/>
    </row>
    <row r="352">
      <c r="A352" s="231"/>
      <c r="B352" s="231"/>
      <c r="C352" s="231"/>
      <c r="D352" s="231" t="str">
        <f t="array" ref="D352">IFERROR(INDEX(Profiles!$B:$B,MATCH($A352,Profiles!$A:$A,0)),"")</f>
        <v/>
      </c>
      <c r="E352" s="231"/>
      <c r="F352" s="231"/>
      <c r="G352" s="231"/>
      <c r="H352" s="231"/>
      <c r="I352" s="231" t="str">
        <f>IF(A352="","",IF(Settings!$N$3="DATE",F352&amp;": "&amp;TEXT(B352,"M/DD/YY"),F352&amp;": "&amp;H352))</f>
        <v/>
      </c>
      <c r="J352" s="231"/>
      <c r="K352" s="231"/>
      <c r="L352" s="231"/>
      <c r="M352" s="232" t="str">
        <f t="shared" si="14"/>
        <v/>
      </c>
      <c r="N352" s="231"/>
      <c r="O352" s="231"/>
      <c r="P352" s="231"/>
      <c r="Q352" s="231"/>
      <c r="R352" s="231"/>
      <c r="S352" s="230" t="str">
        <f>IFERROR(VLOOKUP(AF352, 'YOYO IR Scores'!A:C, 3, FALSE), "")
</f>
        <v/>
      </c>
      <c r="T352" s="231"/>
      <c r="U352" s="231"/>
      <c r="V352" s="231"/>
      <c r="W352" s="231"/>
      <c r="X352" s="233" t="str">
        <f t="shared" si="4"/>
        <v/>
      </c>
      <c r="Y352" s="234" t="str">
        <f t="shared" si="5"/>
        <v/>
      </c>
      <c r="Z352" s="234" t="str">
        <f t="shared" si="6"/>
        <v/>
      </c>
      <c r="AA352" s="233" t="str">
        <f t="shared" si="7"/>
        <v/>
      </c>
      <c r="AB352" s="232"/>
      <c r="AC352" s="232"/>
      <c r="AD352" s="232"/>
      <c r="AE352" s="232" t="str">
        <f>IFERROR(VLOOKUP(AF352, 'YOYO IR Scores'!A:C, 2, FALSE), "")</f>
        <v/>
      </c>
      <c r="AF352" s="232"/>
      <c r="AG352" s="232"/>
      <c r="AH352" s="232"/>
      <c r="AI352" s="232"/>
      <c r="AJ352" s="232"/>
      <c r="AK352" s="232"/>
      <c r="AL352" s="232"/>
      <c r="AM352" s="232"/>
      <c r="AN352" s="232"/>
      <c r="AO352" s="232"/>
      <c r="AP352" s="232"/>
      <c r="AQ352" s="232"/>
      <c r="AR352" s="232"/>
      <c r="AS352" s="232"/>
      <c r="AT352" s="232"/>
      <c r="AU352" s="232"/>
      <c r="AV352" s="232"/>
      <c r="AW352" s="232"/>
      <c r="AX352" s="232"/>
      <c r="AY352" s="232"/>
      <c r="AZ352" s="232"/>
      <c r="BA352" s="232"/>
      <c r="BB352" s="232"/>
      <c r="BC352" s="232"/>
      <c r="BD352" s="232"/>
      <c r="BE352" s="232"/>
      <c r="BF352" s="232"/>
      <c r="BG352" s="232"/>
      <c r="BH352" s="232"/>
      <c r="BI352" s="232"/>
      <c r="BJ352" s="232"/>
      <c r="BK352" s="232" t="str">
        <f t="array" ref="BK352">IF(J352="","",
IF(INDEX(Settings!$H:$H,MATCH(BY$1,Settings!$G:$G,0))=TRUE,
100-100*(J352-MIN(J:J))/(MAX(J:J)-MIN(J:J)),
100*(J352-MIN(J:J))/(MAX(J:J)-MIN(J:J))))</f>
        <v/>
      </c>
      <c r="BL352" s="232" t="str">
        <f t="array" ref="BL352">IF(J352="","",
IF(INDEX(Settings!$H:$H,MATCH(BY$1,Settings!$G:$G,0))=TRUE,
100-100*(J352-MINIFS(J:J,$E:$E,$E352))/(MAXIFS(J:J,$E:$E,$E352)-MINIFS(J:J,$E:$E,$E352)),
100*(J352-MINIFS(J:J,$E:$E,$E352))/(MAXIFS(J:J,$E:$E,$E352)-MINIFS(J:J,$E:$E,$E352))))</f>
        <v/>
      </c>
      <c r="BM352" s="232" t="str">
        <f t="array" ref="BM352">IF(J352="","",
IF(INDEX(Settings!$H:$H,MATCH(BY$1,Settings!$G:$G,0))=TRUE,
100-100*(J352-MINIFS(J:J,$E:$E,$E352,$I:$I,$I352))/(MAXIFS(J:J,$E:$E,$E352,$I:$I,$I352)-MINIFS(J:J,$E:$E,$E352,$I:$I,$I352)),
100*(J352-MINIFS(J:J,$E:$E,$E352,$I:$I,$I352))/(MAXIFS(J:J,$E:$E,$E352,$I:$I,$I352)-MINIFS(J:J,$E:$E,$E352,$I:$I,$I352))))</f>
        <v/>
      </c>
      <c r="BN352" s="231" t="str">
        <f t="array" ref="BN352">IF(J352="","",
IF(INDEX(Settings!$H:$H,MATCH(BY$1,Settings!$G:$G,0))=TRUE,
100-100*PERCENTRANK(J:J,J352),
100*PERCENTRANK(J:J,J352)))</f>
        <v/>
      </c>
      <c r="BO352" s="231" t="str">
        <f>IFERROR(__xludf.DUMMYFUNCTION("IF(J352="""","""",
IF(INDEX(Settings!$H:$H,MATCH(BY$1,Settings!$G:$G,0))=TRUE,
100-100*PERCENTRANK(FILTER(J:J,$E:$E=$E352),J352),
100*PERCENTRANK(FILTER(J:J,$E:$E=$E352),J352)))"),"")</f>
        <v/>
      </c>
      <c r="BP352" s="231" t="str">
        <f>IFERROR(__xludf.DUMMYFUNCTION("IF(J352="""","""",
IF(INDEX(Settings!$H:$H,MATCH(BY$1,Settings!$G:$G,0))=TRUE,
100-100*PERCENTRANK(FILTER(J:J,$E:$E=$E352,$I:$I=$I352),J352),
100*PERCENTRANK(FILTER(J:J,$E:$E=$E352,$I:$I=$I352),J352)))"),"")</f>
        <v/>
      </c>
      <c r="BQ352" s="233" t="str">
        <f t="array" ref="BQ352">IF(J352="","",
IF(INDEX(Settings!$H:$H,MATCH(BY$1,Settings!$G:$G,0))=TRUE,
-1*(J352-AVERAGE(J:J))/STDEV(J:J),
(J352-AVERAGE(J:J))/STDEV(J:J)))</f>
        <v/>
      </c>
      <c r="BR352" s="233" t="str">
        <f>IFERROR(__xludf.DUMMYFUNCTION("IF(J352="""","""",
IF(INDEX(Settings!$H:$H,MATCH(BY$1,Settings!$G:$G,0))=TRUE,
-1*(J352-AVERAGEIFS(J:J,$E:$E,$E352))/STDEV(FILTER(J:J,$E:$E=$E352)),
(J352-AVERAGEIFS(J:J,$E:$E,$E352))/STDEV(FILTER(J:J,$E:$E=$E352))))"),"")</f>
        <v/>
      </c>
      <c r="BS352" s="233"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1"/>
      <c r="BX352" s="231"/>
      <c r="BY352" s="232" t="str">
        <f t="array" ref="BY352">IF(J352="","",
IF(INDEX(Settings!$H:$H,MATCH(BY$1,Settings!$G:$G,0))=TRUE,
100-100*(J352-MINIFS(J:J,$E:$E,$E352))/(MAXIFS(J:J,$E:$E,$E352)-MINIFS(J:J,$E:$E,$E352)),
100*(J352-MINIFS(J:J,$E:$E,$E352))/(MAXIFS(J:J,$E:$E,$E352)-MINIFS(J:J,$E:$E,$E352))))</f>
        <v/>
      </c>
      <c r="BZ352" s="232" t="str">
        <f t="array" ref="BZ352">IF(K352="","",
IF(INDEX(Settings!$H:$H,MATCH(BZ$1,Settings!$G:$G,0))=TRUE,
100-100*(K352-MINIFS(K:K,$E:$E,$E352))/(MAXIFS(K:K,$E:$E,$E352)-MINIFS(K:K,$E:$E,$E352)),
100*(K352-MINIFS(K:K,$E:$E,$E352))/(MAXIFS(K:K,$E:$E,$E352)-MINIFS(K:K,$E:$E,$E352))))</f>
        <v/>
      </c>
      <c r="CA352" s="232" t="str">
        <f t="array" ref="CA352">IF(L352="","",
IF(INDEX(Settings!$H:$H,MATCH(CA$1,Settings!$G:$G,0))=TRUE,
100-100*(L352-MINIFS(L:L,$E:$E,$E352))/(MAXIFS(L:L,$E:$E,$E352)-MINIFS(L:L,$E:$E,$E352)),
100*(L352-MINIFS(L:L,$E:$E,$E352))/(MAXIFS(L:L,$E:$E,$E352)-MINIFS(L:L,$E:$E,$E352))))</f>
        <v/>
      </c>
      <c r="CB352" s="232" t="str">
        <f t="array" ref="CB352">IF(M352="","",
IF(INDEX(Settings!$H:$H,MATCH(CB$1,Settings!$G:$G,0))=TRUE,
100-100*(M352-MINIFS(M:M,$E:$E,$E352))/(MAXIFS(M:M,$E:$E,$E352)-MINIFS(M:M,$E:$E,$E352)),
100*(M352-MINIFS(M:M,$E:$E,$E352))/(MAXIFS(M:M,$E:$E,$E352)-MINIFS(M:M,$E:$E,$E352))))</f>
        <v/>
      </c>
      <c r="CC352" s="232" t="str">
        <f t="array" ref="CC352">IF(N352="","",
IF(INDEX(Settings!$H:$H,MATCH(CC$1,Settings!$G:$G,0))=TRUE,
100-100*(N352-MINIFS(N:N,$E:$E,$E352))/(MAXIFS(N:N,$E:$E,$E352)-MINIFS(N:N,$E:$E,$E352)),
100*(N352-MINIFS(N:N,$E:$E,$E352))/(MAXIFS(N:N,$E:$E,$E352)-MINIFS(N:N,$E:$E,$E352))))</f>
        <v/>
      </c>
      <c r="CD352" s="232" t="str">
        <f t="array" ref="CD352">IF(O352="","",
IF(INDEX(Settings!$H:$H,MATCH(CD$1,Settings!$G:$G,0))=TRUE,
100-100*(O352-MINIFS(O:O,$E:$E,$E352))/(MAXIFS(O:O,$E:$E,$E352)-MINIFS(O:O,$E:$E,$E352)),
100*(O352-MINIFS(O:O,$E:$E,$E352))/(MAXIFS(O:O,$E:$E,$E352)-MINIFS(O:O,$E:$E,$E352))))</f>
        <v/>
      </c>
      <c r="CE352" s="232" t="str">
        <f t="array" ref="CE352">IF(P352="","",
IF(INDEX(Settings!$H:$H,MATCH(CE$1,Settings!$G:$G,0))=TRUE,
100-100*(P352-MINIFS(P:P,$E:$E,$E352))/(MAXIFS(P:P,$E:$E,$E352)-MINIFS(P:P,$E:$E,$E352)),
100*(P352-MINIFS(P:P,$E:$E,$E352))/(MAXIFS(P:P,$E:$E,$E352)-MINIFS(P:P,$E:$E,$E352))))</f>
        <v/>
      </c>
      <c r="CF352" s="232" t="str">
        <f t="array" ref="CF352">IF(Q352="","",
IF(INDEX(Settings!$H:$H,MATCH(CF$1,Settings!$G:$G,0))=TRUE,
100-100*(Q352-MINIFS(Q:Q,$E:$E,$E352))/(MAXIFS(Q:Q,$E:$E,$E352)-MINIFS(Q:Q,$E:$E,$E352)),
100*(Q352-MINIFS(Q:Q,$E:$E,$E352))/(MAXIFS(Q:Q,$E:$E,$E352)-MINIFS(Q:Q,$E:$E,$E352))))</f>
        <v/>
      </c>
      <c r="CG352" s="232" t="str">
        <f t="array" ref="CG352">IF(R352="","",
IF(INDEX(Settings!$H:$H,MATCH(CG$1,Settings!$G:$G,0))=TRUE,
100-100*(R352-MINIFS(R:R,$E:$E,$E352))/(MAXIFS(R:R,$E:$E,$E352)-MINIFS(R:R,$E:$E,$E352)),
100*(R352-MINIFS(R:R,$E:$E,$E352))/(MAXIFS(R:R,$E:$E,$E352)-MINIFS(R:R,$E:$E,$E352))))</f>
        <v/>
      </c>
      <c r="CH352" s="232" t="str">
        <f t="array" ref="CH352">IF(S352="","",
IF(INDEX(Settings!$H:$H,MATCH(CH$1,Settings!$G:$G,0))=TRUE,
100-100*(S352-MINIFS(S:S,$E:$E,$E352))/(MAXIFS(S:S,$E:$E,$E352)-MINIFS(S:S,$E:$E,$E352)),
100*(S352-MINIFS(S:S,$E:$E,$E352))/(MAXIFS(S:S,$E:$E,$E352)-MINIFS(S:S,$E:$E,$E352))))</f>
        <v/>
      </c>
      <c r="CI352" s="232" t="str">
        <f t="array" ref="CI352">IF(T352="","",
IF(INDEX(Settings!$H:$H,MATCH(CI$1,Settings!$G:$G,0))=TRUE,
100-100*(T352-MINIFS(T:T,$E:$E,$E352))/(MAXIFS(T:T,$E:$E,$E352)-MINIFS(T:T,$E:$E,$E352)),
100*(T352-MINIFS(T:T,$E:$E,$E352))/(MAXIFS(T:T,$E:$E,$E352)-MINIFS(T:T,$E:$E,$E352))))</f>
        <v/>
      </c>
      <c r="CJ352" s="232" t="str">
        <f t="array" ref="CJ352">IF(U352="","",
IF(INDEX(Settings!$H:$H,MATCH(CJ$1,Settings!$G:$G,0))=TRUE,
100-100*(U352-MINIFS(U:U,$E:$E,$E352))/(MAXIFS(U:U,$E:$E,$E352)-MINIFS(U:U,$E:$E,$E352)),
100*(U352-MINIFS(U:U,$E:$E,$E352))/(MAXIFS(U:U,$E:$E,$E352)-MINIFS(U:U,$E:$E,$E352))))</f>
        <v/>
      </c>
      <c r="CK352" s="232" t="str">
        <f t="array" ref="CK352">IF(V352="","",
IF(INDEX(Settings!$H:$H,MATCH(CK$1,Settings!$G:$G,0))=TRUE,
100-100*(V352-MINIFS(V:V,$E:$E,$E352))/(MAXIFS(V:V,$E:$E,$E352)-MINIFS(V:V,$E:$E,$E352)),
100*(V352-MINIFS(V:V,$E:$E,$E352))/(MAXIFS(V:V,$E:$E,$E352)-MINIFS(V:V,$E:$E,$E352))))</f>
        <v/>
      </c>
      <c r="CL352" s="232" t="str">
        <f t="array" ref="CL352">IF(W352="","",
IF(INDEX(Settings!$H:$H,MATCH(CL$1,Settings!$G:$G,0))=TRUE,
100-100*(W352-MINIFS(W:W,$E:$E,$E352))/(MAXIFS(W:W,$E:$E,$E352)-MINIFS(W:W,$E:$E,$E352)),
100*(W352-MINIFS(W:W,$E:$E,$E352))/(MAXIFS(W:W,$E:$E,$E352)-MINIFS(W:W,$E:$E,$E352))))</f>
        <v/>
      </c>
      <c r="CM352" s="232" t="str">
        <f t="array" ref="CM352">IF(X352="","",
IF(INDEX(Settings!$H:$H,MATCH(CM$1,Settings!$G:$G,0))=TRUE,
100-100*(X352-MINIFS(X:X,$E:$E,$E352))/(MAXIFS(X:X,$E:$E,$E352)-MINIFS(X:X,$E:$E,$E352)),
100*(X352-MINIFS(X:X,$E:$E,$E352))/(MAXIFS(X:X,$E:$E,$E352)-MINIFS(X:X,$E:$E,$E352))))</f>
        <v/>
      </c>
      <c r="CN352" s="232" t="str">
        <f t="array" ref="CN352">IF(Y352="","",
IF(INDEX(Settings!$H:$H,MATCH(CN$1,Settings!$G:$G,0))=TRUE,
100-100*(Y352-MINIFS(Y:Y,$E:$E,$E352))/(MAXIFS(Y:Y,$E:$E,$E352)-MINIFS(Y:Y,$E:$E,$E352)),
100*(Y352-MINIFS(Y:Y,$E:$E,$E352))/(MAXIFS(Y:Y,$E:$E,$E352)-MINIFS(Y:Y,$E:$E,$E352))))</f>
        <v/>
      </c>
      <c r="CO352" s="232" t="str">
        <f t="array" ref="CO352">IF(Z352="","",
IF(INDEX(Settings!$H:$H,MATCH(CO$1,Settings!$G:$G,0))=TRUE,
100-100*(Z352-MINIFS(Z:Z,$E:$E,$E352))/(MAXIFS(Z:Z,$E:$E,$E352)-MINIFS(Z:Z,$E:$E,$E352)),
100*(Z352-MINIFS(Z:Z,$E:$E,$E352))/(MAXIFS(Z:Z,$E:$E,$E352)-MINIFS(Z:Z,$E:$E,$E352))))</f>
        <v/>
      </c>
      <c r="CP352" s="232" t="str">
        <f t="array" ref="CP352">IF(AA352="","",
IF(INDEX(Settings!$H:$H,MATCH(CP$1,Settings!$G:$G,0))=TRUE,
100-100*(AA352-MINIFS(AA:AA,$E:$E,$E352))/(MAXIFS(AA:AA,$E:$E,$E352)-MINIFS(AA:AA,$E:$E,$E352)),
100*(AA352-MINIFS(AA:AA,$E:$E,$E352))/(MAXIFS(AA:AA,$E:$E,$E352)-MINIFS(AA:AA,$E:$E,$E352))))</f>
        <v/>
      </c>
      <c r="CQ352" s="232" t="str">
        <f t="array" ref="CQ352">IF(AB352="","",
IF(INDEX(Settings!$H:$H,MATCH(CQ$1,Settings!$G:$G,0))=TRUE,
100-100*(AB352-MINIFS(AB:AB,$E:$E,$E352))/(MAXIFS(AB:AB,$E:$E,$E352)-MINIFS(AB:AB,$E:$E,$E352)),
100*(AB352-MINIFS(AB:AB,$E:$E,$E352))/(MAXIFS(AB:AB,$E:$E,$E352)-MINIFS(AB:AB,$E:$E,$E352))))</f>
        <v/>
      </c>
      <c r="CR352" s="232" t="str">
        <f t="array" ref="CR352">IF(AC352="","",
IF(INDEX(Settings!$H:$H,MATCH(CR$1,Settings!$G:$G,0))=TRUE,
100-100*(AC352-MINIFS(AC:AC,$E:$E,$E352))/(MAXIFS(AC:AC,$E:$E,$E352)-MINIFS(AC:AC,$E:$E,$E352)),
100*(AC352-MINIFS(AC:AC,$E:$E,$E352))/(MAXIFS(AC:AC,$E:$E,$E352)-MINIFS(AC:AC,$E:$E,$E352))))</f>
        <v/>
      </c>
      <c r="CS352" s="232" t="str">
        <f t="array" ref="CS352">IF(AD352="","",
IF(INDEX(Settings!$H:$H,MATCH(CS$1,Settings!$G:$G,0))=TRUE,
100-100*(AD352-MINIFS(AD:AD,$E:$E,$E352))/(MAXIFS(AD:AD,$E:$E,$E352)-MINIFS(AD:AD,$E:$E,$E352)),
100*(AD352-MINIFS(AD:AD,$E:$E,$E352))/(MAXIFS(AD:AD,$E:$E,$E352)-MINIFS(AD:AD,$E:$E,$E352))))</f>
        <v/>
      </c>
      <c r="CT352" s="232" t="str">
        <f t="array" ref="CT352">IF(AE352="","",
IF(INDEX(Settings!$H:$H,MATCH(CT$1,Settings!$G:$G,0))=TRUE,
100-100*(AE352-MINIFS(AE:AE,$E:$E,$E352))/(MAXIFS(AE:AE,$E:$E,$E352)-MINIFS(AE:AE,$E:$E,$E352)),
100*(AE352-MINIFS(AE:AE,$E:$E,$E352))/(MAXIFS(AE:AE,$E:$E,$E352)-MINIFS(AE:AE,$E:$E,$E352))))</f>
        <v/>
      </c>
      <c r="CU352" s="232" t="str">
        <f t="array" ref="CU352">IF(AF352="","",
IF(INDEX(Settings!$H:$H,MATCH(CU$1,Settings!$G:$G,0))=TRUE,
100-100*(AF352-MINIFS(AF:AF,$E:$E,$E352))/(MAXIFS(AF:AF,$E:$E,$E352)-MINIFS(AF:AF,$E:$E,$E352)),
100*(AF352-MINIFS(AF:AF,$E:$E,$E352))/(MAXIFS(AF:AF,$E:$E,$E352)-MINIFS(AF:AF,$E:$E,$E352))))</f>
        <v/>
      </c>
      <c r="CV352" s="232" t="str">
        <f t="array" ref="CV352">IF(AG352="","",
IF(INDEX(Settings!$H:$H,MATCH(CV$1,Settings!$G:$G,0))=TRUE,
100-100*(AG352-MINIFS(AG:AG,$E:$E,$E352))/(MAXIFS(AG:AG,$E:$E,$E352)-MINIFS(AG:AG,$E:$E,$E352)),
100*(AG352-MINIFS(AG:AG,$E:$E,$E352))/(MAXIFS(AG:AG,$E:$E,$E352)-MINIFS(AG:AG,$E:$E,$E352))))</f>
        <v/>
      </c>
      <c r="CW352" s="232" t="str">
        <f t="array" ref="CW352">IF(AH352="","",
IF(INDEX(Settings!$H:$H,MATCH(CW$1,Settings!$G:$G,0))=TRUE,
100-100*(AH352-MINIFS(AH:AH,$E:$E,$E352))/(MAXIFS(AH:AH,$E:$E,$E352)-MINIFS(AH:AH,$E:$E,$E352)),
100*(AH352-MINIFS(AH:AH,$E:$E,$E352))/(MAXIFS(AH:AH,$E:$E,$E352)-MINIFS(AH:AH,$E:$E,$E352))))</f>
        <v/>
      </c>
      <c r="CX352" s="232" t="str">
        <f t="array" ref="CX352">IF(AI352="","",
IF(INDEX(Settings!$H:$H,MATCH(CX$1,Settings!$G:$G,0))=TRUE,
100-100*(AI352-MINIFS(AI:AI,$E:$E,$E352))/(MAXIFS(AI:AI,$E:$E,$E352)-MINIFS(AI:AI,$E:$E,$E352)),
100*(AI352-MINIFS(AI:AI,$E:$E,$E352))/(MAXIFS(AI:AI,$E:$E,$E352)-MINIFS(AI:AI,$E:$E,$E352))))</f>
        <v/>
      </c>
      <c r="CY352" s="232" t="str">
        <f t="array" ref="CY352">IF(AJ352="","",
IF(INDEX(Settings!$H:$H,MATCH(CY$1,Settings!$G:$G,0))=TRUE,
100-100*(AJ352-MINIFS(AJ:AJ,$E:$E,$E352))/(MAXIFS(AJ:AJ,$E:$E,$E352)-MINIFS(AJ:AJ,$E:$E,$E352)),
100*(AJ352-MINIFS(AJ:AJ,$E:$E,$E352))/(MAXIFS(AJ:AJ,$E:$E,$E352)-MINIFS(AJ:AJ,$E:$E,$E352))))</f>
        <v/>
      </c>
      <c r="CZ352" s="232" t="str">
        <f t="array" ref="CZ352">IF(AK352="","",
IF(INDEX(Settings!$H:$H,MATCH(CZ$1,Settings!$G:$G,0))=TRUE,
100-100*(AK352-MINIFS(AK:AK,$E:$E,$E352))/(MAXIFS(AK:AK,$E:$E,$E352)-MINIFS(AK:AK,$E:$E,$E352)),
100*(AK352-MINIFS(AK:AK,$E:$E,$E352))/(MAXIFS(AK:AK,$E:$E,$E352)-MINIFS(AK:AK,$E:$E,$E352))))</f>
        <v/>
      </c>
      <c r="DA352" s="232" t="str">
        <f t="array" ref="DA352">IF(AL352="","",
IF(INDEX(Settings!$H:$H,MATCH(DA$1,Settings!$G:$G,0))=TRUE,
100-100*(AL352-MINIFS(AL:AL,$E:$E,$E352))/(MAXIFS(AL:AL,$E:$E,$E352)-MINIFS(AL:AL,$E:$E,$E352)),
100*(AL352-MINIFS(AL:AL,$E:$E,$E352))/(MAXIFS(AL:AL,$E:$E,$E352)-MINIFS(AL:AL,$E:$E,$E352))))</f>
        <v/>
      </c>
      <c r="DB352" s="232" t="str">
        <f t="array" ref="DB352">IF(AM352="","",
IF(INDEX(Settings!$H:$H,MATCH(DB$1,Settings!$G:$G,0))=TRUE,
100-100*(AM352-MINIFS(AM:AM,$E:$E,$E352))/(MAXIFS(AM:AM,$E:$E,$E352)-MINIFS(AM:AM,$E:$E,$E352)),
100*(AM352-MINIFS(AM:AM,$E:$E,$E352))/(MAXIFS(AM:AM,$E:$E,$E352)-MINIFS(AM:AM,$E:$E,$E352))))</f>
        <v/>
      </c>
      <c r="DC352" s="232" t="str">
        <f t="array" ref="DC352">IF(AN352="","",
IF(INDEX(Settings!$H:$H,MATCH(DC$1,Settings!$G:$G,0))=TRUE,
100-100*(AN352-MINIFS(AN:AN,$E:$E,$E352))/(MAXIFS(AN:AN,$E:$E,$E352)-MINIFS(AN:AN,$E:$E,$E352)),
100*(AN352-MINIFS(AN:AN,$E:$E,$E352))/(MAXIFS(AN:AN,$E:$E,$E352)-MINIFS(AN:AN,$E:$E,$E352))))</f>
        <v/>
      </c>
      <c r="DD352" s="232" t="str">
        <f t="array" ref="DD352">IF(AO352="","",
IF(INDEX(Settings!$H:$H,MATCH(DD$1,Settings!$G:$G,0))=TRUE,
100-100*(AO352-MINIFS(AO:AO,$E:$E,$E352))/(MAXIFS(AO:AO,$E:$E,$E352)-MINIFS(AO:AO,$E:$E,$E352)),
100*(AO352-MINIFS(AO:AO,$E:$E,$E352))/(MAXIFS(AO:AO,$E:$E,$E352)-MINIFS(AO:AO,$E:$E,$E352))))</f>
        <v/>
      </c>
      <c r="DE352" s="232" t="str">
        <f t="array" ref="DE352">IF(AP352="","",
IF(INDEX(Settings!$H:$H,MATCH(DE$1,Settings!$G:$G,0))=TRUE,
100-100*(AP352-MINIFS(AP:AP,$E:$E,$E352))/(MAXIFS(AP:AP,$E:$E,$E352)-MINIFS(AP:AP,$E:$E,$E352)),
100*(AP352-MINIFS(AP:AP,$E:$E,$E352))/(MAXIFS(AP:AP,$E:$E,$E352)-MINIFS(AP:AP,$E:$E,$E352))))</f>
        <v/>
      </c>
      <c r="DF352" s="232" t="str">
        <f t="array" ref="DF352">IF(AQ352="","",
IF(INDEX(Settings!$H:$H,MATCH(DF$1,Settings!$G:$G,0))=TRUE,
100-100*(AQ352-MINIFS(AQ:AQ,$E:$E,$E352))/(MAXIFS(AQ:AQ,$E:$E,$E352)-MINIFS(AQ:AQ,$E:$E,$E352)),
100*(AQ352-MINIFS(AQ:AQ,$E:$E,$E352))/(MAXIFS(AQ:AQ,$E:$E,$E352)-MINIFS(AQ:AQ,$E:$E,$E352))))</f>
        <v/>
      </c>
      <c r="DG352" s="232" t="str">
        <f t="array" ref="DG352">IF(AR352="","",
IF(INDEX(Settings!$H:$H,MATCH(DG$1,Settings!$G:$G,0))=TRUE,
100-100*(AR352-MINIFS(AR:AR,$E:$E,$E352))/(MAXIFS(AR:AR,$E:$E,$E352)-MINIFS(AR:AR,$E:$E,$E352)),
100*(AR352-MINIFS(AR:AR,$E:$E,$E352))/(MAXIFS(AR:AR,$E:$E,$E352)-MINIFS(AR:AR,$E:$E,$E352))))</f>
        <v/>
      </c>
      <c r="DH352" s="232" t="str">
        <f t="array" ref="DH352">IF(AS352="","",
IF(INDEX(Settings!$H:$H,MATCH(DH$1,Settings!$G:$G,0))=TRUE,
100-100*(AS352-MINIFS(AS:AS,$E:$E,$E352))/(MAXIFS(AS:AS,$E:$E,$E352)-MINIFS(AS:AS,$E:$E,$E352)),
100*(AS352-MINIFS(AS:AS,$E:$E,$E352))/(MAXIFS(AS:AS,$E:$E,$E352)-MINIFS(AS:AS,$E:$E,$E352))))</f>
        <v/>
      </c>
      <c r="DI352" s="232" t="str">
        <f t="array" ref="DI352">IF(AT352="","",
IF(INDEX(Settings!$H:$H,MATCH(DI$1,Settings!$G:$G,0))=TRUE,
100-100*(AT352-MINIFS(AT:AT,$E:$E,$E352))/(MAXIFS(AT:AT,$E:$E,$E352)-MINIFS(AT:AT,$E:$E,$E352)),
100*(AT352-MINIFS(AT:AT,$E:$E,$E352))/(MAXIFS(AT:AT,$E:$E,$E352)-MINIFS(AT:AT,$E:$E,$E352))))</f>
        <v/>
      </c>
      <c r="DJ352" s="232" t="str">
        <f t="array" ref="DJ352">IF(AU352="","",
IF(INDEX(Settings!$H:$H,MATCH(DJ$1,Settings!$G:$G,0))=TRUE,
100-100*(AU352-MINIFS(AU:AU,$E:$E,$E352))/(MAXIFS(AU:AU,$E:$E,$E352)-MINIFS(AU:AU,$E:$E,$E352)),
100*(AU352-MINIFS(AU:AU,$E:$E,$E352))/(MAXIFS(AU:AU,$E:$E,$E352)-MINIFS(AU:AU,$E:$E,$E352))))</f>
        <v/>
      </c>
      <c r="DK352" s="232" t="str">
        <f t="array" ref="DK352">IF(AV352="","",
IF(INDEX(Settings!$H:$H,MATCH(DK$1,Settings!$G:$G,0))=TRUE,
100-100*(AV352-MINIFS(AV:AV,$E:$E,$E352))/(MAXIFS(AV:AV,$E:$E,$E352)-MINIFS(AV:AV,$E:$E,$E352)),
100*(AV352-MINIFS(AV:AV,$E:$E,$E352))/(MAXIFS(AV:AV,$E:$E,$E352)-MINIFS(AV:AV,$E:$E,$E352))))</f>
        <v/>
      </c>
      <c r="DL352" s="232" t="str">
        <f t="array" ref="DL352">IF(AW352="","",
IF(INDEX(Settings!$H:$H,MATCH(DL$1,Settings!$G:$G,0))=TRUE,
100-100*(AW352-MINIFS(AW:AW,$E:$E,$E352))/(MAXIFS(AW:AW,$E:$E,$E352)-MINIFS(AW:AW,$E:$E,$E352)),
100*(AW352-MINIFS(AW:AW,$E:$E,$E352))/(MAXIFS(AW:AW,$E:$E,$E352)-MINIFS(AW:AW,$E:$E,$E352))))</f>
        <v/>
      </c>
      <c r="DM352" s="232" t="str">
        <f t="array" ref="DM352">IF(AX352="","",
IF(INDEX(Settings!$H:$H,MATCH(DM$1,Settings!$G:$G,0))=TRUE,
100-100*(AX352-MINIFS(AX:AX,$E:$E,$E352))/(MAXIFS(AX:AX,$E:$E,$E352)-MINIFS(AX:AX,$E:$E,$E352)),
100*(AX352-MINIFS(AX:AX,$E:$E,$E352))/(MAXIFS(AX:AX,$E:$E,$E352)-MINIFS(AX:AX,$E:$E,$E352))))</f>
        <v/>
      </c>
      <c r="DN352" s="232" t="str">
        <f t="array" ref="DN352">IF(AY352="","",
IF(INDEX(Settings!$H:$H,MATCH(DN$1,Settings!$G:$G,0))=TRUE,
100-100*(AY352-MINIFS(AY:AY,$E:$E,$E352))/(MAXIFS(AY:AY,$E:$E,$E352)-MINIFS(AY:AY,$E:$E,$E352)),
100*(AY352-MINIFS(AY:AY,$E:$E,$E352))/(MAXIFS(AY:AY,$E:$E,$E352)-MINIFS(AY:AY,$E:$E,$E352))))</f>
        <v/>
      </c>
      <c r="DO352" s="232" t="str">
        <f t="array" ref="DO352">IF(AZ352="","",
IF(INDEX(Settings!$H:$H,MATCH(DO$1,Settings!$G:$G,0))=TRUE,
100-100*(AZ352-MINIFS(AZ:AZ,$E:$E,$E352))/(MAXIFS(AZ:AZ,$E:$E,$E352)-MINIFS(AZ:AZ,$E:$E,$E352)),
100*(AZ352-MINIFS(AZ:AZ,$E:$E,$E352))/(MAXIFS(AZ:AZ,$E:$E,$E352)-MINIFS(AZ:AZ,$E:$E,$E352))))</f>
        <v/>
      </c>
      <c r="DP352" s="232" t="str">
        <f t="array" ref="DP352">IF(BA352="","",
IF(INDEX(Settings!$H:$H,MATCH(DP$1,Settings!$G:$G,0))=TRUE,
100-100*(BA352-MINIFS(BA:BA,$E:$E,$E352))/(MAXIFS(BA:BA,$E:$E,$E352)-MINIFS(BA:BA,$E:$E,$E352)),
100*(BA352-MINIFS(BA:BA,$E:$E,$E352))/(MAXIFS(BA:BA,$E:$E,$E352)-MINIFS(BA:BA,$E:$E,$E352))))</f>
        <v/>
      </c>
      <c r="DQ352" s="232" t="str">
        <f t="array" ref="DQ352">IF(BB352="","",
IF(INDEX(Settings!$H:$H,MATCH(DQ$1,Settings!$G:$G,0))=TRUE,
100-100*(BB352-MINIFS(BB:BB,$E:$E,$E352))/(MAXIFS(BB:BB,$E:$E,$E352)-MINIFS(BB:BB,$E:$E,$E352)),
100*(BB352-MINIFS(BB:BB,$E:$E,$E352))/(MAXIFS(BB:BB,$E:$E,$E352)-MINIFS(BB:BB,$E:$E,$E352))))</f>
        <v/>
      </c>
      <c r="DR352" s="232" t="str">
        <f t="array" ref="DR352">IF(BC352="","",
IF(INDEX(Settings!$H:$H,MATCH(DR$1,Settings!$G:$G,0))=TRUE,
100-100*(BC352-MINIFS(BC:BC,$E:$E,$E352))/(MAXIFS(BC:BC,$E:$E,$E352)-MINIFS(BC:BC,$E:$E,$E352)),
100*(BC352-MINIFS(BC:BC,$E:$E,$E352))/(MAXIFS(BC:BC,$E:$E,$E352)-MINIFS(BC:BC,$E:$E,$E352))))</f>
        <v/>
      </c>
      <c r="DS352" s="232" t="str">
        <f t="array" ref="DS352">IF(BD352="","",
IF(INDEX(Settings!$H:$H,MATCH(DS$1,Settings!$G:$G,0))=TRUE,
100-100*(BD352-MINIFS(BD:BD,$E:$E,$E352))/(MAXIFS(BD:BD,$E:$E,$E352)-MINIFS(BD:BD,$E:$E,$E352)),
100*(BD352-MINIFS(BD:BD,$E:$E,$E352))/(MAXIFS(BD:BD,$E:$E,$E352)-MINIFS(BD:BD,$E:$E,$E352))))</f>
        <v/>
      </c>
      <c r="DT352" s="232" t="str">
        <f t="array" ref="DT352">IF(BE352="","",
IF(INDEX(Settings!$H:$H,MATCH(DT$1,Settings!$G:$G,0))=TRUE,
100-100*(BE352-MINIFS(BE:BE,$E:$E,$E352))/(MAXIFS(BE:BE,$E:$E,$E352)-MINIFS(BE:BE,$E:$E,$E352)),
100*(BE352-MINIFS(BE:BE,$E:$E,$E352))/(MAXIFS(BE:BE,$E:$E,$E352)-MINIFS(BE:BE,$E:$E,$E352))))</f>
        <v/>
      </c>
      <c r="DU352" s="232" t="str">
        <f t="array" ref="DU352">IF(BF352="","",
IF(INDEX(Settings!$H:$H,MATCH(DU$1,Settings!$G:$G,0))=TRUE,
100-100*(BF352-MINIFS(BF:BF,$E:$E,$E352))/(MAXIFS(BF:BF,$E:$E,$E352)-MINIFS(BF:BF,$E:$E,$E352)),
100*(BF352-MINIFS(BF:BF,$E:$E,$E352))/(MAXIFS(BF:BF,$E:$E,$E352)-MINIFS(BF:BF,$E:$E,$E352))))</f>
        <v/>
      </c>
      <c r="DV352" s="232" t="str">
        <f t="array" ref="DV352">IF(BG352="","",
IF(INDEX(Settings!$H:$H,MATCH(DV$1,Settings!$G:$G,0))=TRUE,
100-100*(BG352-MINIFS(BG:BG,$E:$E,$E352))/(MAXIFS(BG:BG,$E:$E,$E352)-MINIFS(BG:BG,$E:$E,$E352)),
100*(BG352-MINIFS(BG:BG,$E:$E,$E352))/(MAXIFS(BG:BG,$E:$E,$E352)-MINIFS(BG:BG,$E:$E,$E352))))</f>
        <v/>
      </c>
      <c r="DW352" s="232" t="str">
        <f t="array" ref="DW352">IF(BH352="","",
IF(INDEX(Settings!$H:$H,MATCH(DW$1,Settings!$G:$G,0))=TRUE,
100-100*(BH352-MINIFS(BH:BH,$E:$E,$E352))/(MAXIFS(BH:BH,$E:$E,$E352)-MINIFS(BH:BH,$E:$E,$E352)),
100*(BH352-MINIFS(BH:BH,$E:$E,$E352))/(MAXIFS(BH:BH,$E:$E,$E352)-MINIFS(BH:BH,$E:$E,$E352))))</f>
        <v/>
      </c>
      <c r="DX352" s="232" t="str">
        <f t="array" ref="DX352">IF(BI352="","",
IF(INDEX(Settings!$H:$H,MATCH(DX$1,Settings!$G:$G,0))=TRUE,
100-100*(BI352-MINIFS(BI:BI,$E:$E,$E352))/(MAXIFS(BI:BI,$E:$E,$E352)-MINIFS(BI:BI,$E:$E,$E352)),
100*(BI352-MINIFS(BI:BI,$E:$E,$E352))/(MAXIFS(BI:BI,$E:$E,$E352)-MINIFS(BI:BI,$E:$E,$E352))))</f>
        <v/>
      </c>
      <c r="DY352" s="232" t="str">
        <f t="array" ref="DY352">IF(BJ352="","",
IF(INDEX(Settings!$H:$H,MATCH(DY$1,Settings!$G:$G,0))=TRUE,
100-100*(BJ352-MINIFS(BJ:BJ,$E:$E,$E352))/(MAXIFS(BJ:BJ,$E:$E,$E352)-MINIFS(BJ:BJ,$E:$E,$E352)),
100*(BJ352-MINIFS(BJ:BJ,$E:$E,$E352))/(MAXIFS(BJ:BJ,$E:$E,$E352)-MINIFS(BJ:BJ,$E:$E,$E352))))</f>
        <v/>
      </c>
      <c r="DZ352" s="234"/>
      <c r="EA352" s="234"/>
      <c r="EB352" s="234" t="str">
        <f t="shared" si="8"/>
        <v/>
      </c>
      <c r="EC352" s="234" t="str">
        <f t="shared" si="9"/>
        <v/>
      </c>
      <c r="ED352" s="234" t="str">
        <f t="shared" si="10"/>
        <v/>
      </c>
      <c r="EE352" s="234" t="str">
        <f t="shared" si="11"/>
        <v/>
      </c>
      <c r="EF352" s="234" t="str">
        <f t="shared" si="12"/>
        <v/>
      </c>
      <c r="EG352" s="234" t="str">
        <f t="shared" si="13"/>
        <v/>
      </c>
      <c r="EH352" s="234"/>
      <c r="EI352" s="234"/>
      <c r="EJ352" s="234"/>
      <c r="EK352" s="234"/>
      <c r="EL352" s="234"/>
      <c r="EM352" s="234"/>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3" t="str">
        <f t="shared" si="14"/>
        <v/>
      </c>
      <c r="N353" s="49"/>
      <c r="O353" s="49"/>
      <c r="P353" s="49"/>
      <c r="Q353" s="49"/>
      <c r="R353" s="49"/>
      <c r="S353" s="222" t="str">
        <f>IFERROR(VLOOKUP(AF353, 'YOYO IR Scores'!A:C, 3, FALSE), "")
</f>
        <v/>
      </c>
      <c r="T353" s="49"/>
      <c r="U353" s="49"/>
      <c r="V353" s="49"/>
      <c r="W353" s="49"/>
      <c r="X353" s="224" t="str">
        <f t="shared" si="4"/>
        <v/>
      </c>
      <c r="Y353" s="225" t="str">
        <f t="shared" si="5"/>
        <v/>
      </c>
      <c r="Z353" s="225" t="str">
        <f t="shared" si="6"/>
        <v/>
      </c>
      <c r="AA353" s="224" t="str">
        <f t="shared" si="7"/>
        <v/>
      </c>
      <c r="AB353" s="223"/>
      <c r="AC353" s="223"/>
      <c r="AD353" s="223"/>
      <c r="AE353" s="223" t="str">
        <f>IFERROR(VLOOKUP(AF353, 'YOYO IR Scores'!A:C, 2, FALSE), "")</f>
        <v/>
      </c>
      <c r="AF353" s="223"/>
      <c r="AG353" s="223"/>
      <c r="AH353" s="223"/>
      <c r="AI353" s="223"/>
      <c r="AJ353" s="223"/>
      <c r="AK353" s="223"/>
      <c r="AL353" s="223"/>
      <c r="AM353" s="223"/>
      <c r="AN353" s="223"/>
      <c r="AO353" s="223"/>
      <c r="AP353" s="223"/>
      <c r="AQ353" s="223"/>
      <c r="AR353" s="223"/>
      <c r="AS353" s="223"/>
      <c r="AT353" s="223"/>
      <c r="AU353" s="223"/>
      <c r="AV353" s="223"/>
      <c r="AW353" s="223"/>
      <c r="AX353" s="223"/>
      <c r="AY353" s="223"/>
      <c r="AZ353" s="223"/>
      <c r="BA353" s="223"/>
      <c r="BB353" s="223"/>
      <c r="BC353" s="223"/>
      <c r="BD353" s="223"/>
      <c r="BE353" s="223"/>
      <c r="BF353" s="223"/>
      <c r="BG353" s="223"/>
      <c r="BH353" s="223"/>
      <c r="BI353" s="223"/>
      <c r="BJ353" s="223"/>
      <c r="BK353" s="223" t="str">
        <f t="array" ref="BK353">IF(J353="","",
IF(INDEX(Settings!$H:$H,MATCH(BY$1,Settings!$G:$G,0))=TRUE,
100-100*(J353-MIN(J:J))/(MAX(J:J)-MIN(J:J)),
100*(J353-MIN(J:J))/(MAX(J:J)-MIN(J:J))))</f>
        <v/>
      </c>
      <c r="BL353" s="223" t="str">
        <f t="array" ref="BL353">IF(J353="","",
IF(INDEX(Settings!$H:$H,MATCH(BY$1,Settings!$G:$G,0))=TRUE,
100-100*(J353-MINIFS(J:J,$E:$E,$E353))/(MAXIFS(J:J,$E:$E,$E353)-MINIFS(J:J,$E:$E,$E353)),
100*(J353-MINIFS(J:J,$E:$E,$E353))/(MAXIFS(J:J,$E:$E,$E353)-MINIFS(J:J,$E:$E,$E353))))</f>
        <v/>
      </c>
      <c r="BM353" s="223"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4" t="str">
        <f t="array" ref="BQ353">IF(J353="","",
IF(INDEX(Settings!$H:$H,MATCH(BY$1,Settings!$G:$G,0))=TRUE,
-1*(J353-AVERAGE(J:J))/STDEV(J:J),
(J353-AVERAGE(J:J))/STDEV(J:J)))</f>
        <v/>
      </c>
      <c r="BR353" s="224" t="str">
        <f>IFERROR(__xludf.DUMMYFUNCTION("IF(J353="""","""",
IF(INDEX(Settings!$H:$H,MATCH(BY$1,Settings!$G:$G,0))=TRUE,
-1*(J353-AVERAGEIFS(J:J,$E:$E,$E353))/STDEV(FILTER(J:J,$E:$E=$E353)),
(J353-AVERAGEIFS(J:J,$E:$E,$E353))/STDEV(FILTER(J:J,$E:$E=$E353))))"),"")</f>
        <v/>
      </c>
      <c r="BS353" s="224"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3" t="str">
        <f t="array" ref="BY353">IF(J353="","",
IF(INDEX(Settings!$H:$H,MATCH(BY$1,Settings!$G:$G,0))=TRUE,
100-100*(J353-MINIFS(J:J,$E:$E,$E353))/(MAXIFS(J:J,$E:$E,$E353)-MINIFS(J:J,$E:$E,$E353)),
100*(J353-MINIFS(J:J,$E:$E,$E353))/(MAXIFS(J:J,$E:$E,$E353)-MINIFS(J:J,$E:$E,$E353))))</f>
        <v/>
      </c>
      <c r="BZ353" s="223" t="str">
        <f t="array" ref="BZ353">IF(K353="","",
IF(INDEX(Settings!$H:$H,MATCH(BZ$1,Settings!$G:$G,0))=TRUE,
100-100*(K353-MINIFS(K:K,$E:$E,$E353))/(MAXIFS(K:K,$E:$E,$E353)-MINIFS(K:K,$E:$E,$E353)),
100*(K353-MINIFS(K:K,$E:$E,$E353))/(MAXIFS(K:K,$E:$E,$E353)-MINIFS(K:K,$E:$E,$E353))))</f>
        <v/>
      </c>
      <c r="CA353" s="223" t="str">
        <f t="array" ref="CA353">IF(L353="","",
IF(INDEX(Settings!$H:$H,MATCH(CA$1,Settings!$G:$G,0))=TRUE,
100-100*(L353-MINIFS(L:L,$E:$E,$E353))/(MAXIFS(L:L,$E:$E,$E353)-MINIFS(L:L,$E:$E,$E353)),
100*(L353-MINIFS(L:L,$E:$E,$E353))/(MAXIFS(L:L,$E:$E,$E353)-MINIFS(L:L,$E:$E,$E353))))</f>
        <v/>
      </c>
      <c r="CB353" s="223" t="str">
        <f t="array" ref="CB353">IF(M353="","",
IF(INDEX(Settings!$H:$H,MATCH(CB$1,Settings!$G:$G,0))=TRUE,
100-100*(M353-MINIFS(M:M,$E:$E,$E353))/(MAXIFS(M:M,$E:$E,$E353)-MINIFS(M:M,$E:$E,$E353)),
100*(M353-MINIFS(M:M,$E:$E,$E353))/(MAXIFS(M:M,$E:$E,$E353)-MINIFS(M:M,$E:$E,$E353))))</f>
        <v/>
      </c>
      <c r="CC353" s="223" t="str">
        <f t="array" ref="CC353">IF(N353="","",
IF(INDEX(Settings!$H:$H,MATCH(CC$1,Settings!$G:$G,0))=TRUE,
100-100*(N353-MINIFS(N:N,$E:$E,$E353))/(MAXIFS(N:N,$E:$E,$E353)-MINIFS(N:N,$E:$E,$E353)),
100*(N353-MINIFS(N:N,$E:$E,$E353))/(MAXIFS(N:N,$E:$E,$E353)-MINIFS(N:N,$E:$E,$E353))))</f>
        <v/>
      </c>
      <c r="CD353" s="223" t="str">
        <f t="array" ref="CD353">IF(O353="","",
IF(INDEX(Settings!$H:$H,MATCH(CD$1,Settings!$G:$G,0))=TRUE,
100-100*(O353-MINIFS(O:O,$E:$E,$E353))/(MAXIFS(O:O,$E:$E,$E353)-MINIFS(O:O,$E:$E,$E353)),
100*(O353-MINIFS(O:O,$E:$E,$E353))/(MAXIFS(O:O,$E:$E,$E353)-MINIFS(O:O,$E:$E,$E353))))</f>
        <v/>
      </c>
      <c r="CE353" s="223" t="str">
        <f t="array" ref="CE353">IF(P353="","",
IF(INDEX(Settings!$H:$H,MATCH(CE$1,Settings!$G:$G,0))=TRUE,
100-100*(P353-MINIFS(P:P,$E:$E,$E353))/(MAXIFS(P:P,$E:$E,$E353)-MINIFS(P:P,$E:$E,$E353)),
100*(P353-MINIFS(P:P,$E:$E,$E353))/(MAXIFS(P:P,$E:$E,$E353)-MINIFS(P:P,$E:$E,$E353))))</f>
        <v/>
      </c>
      <c r="CF353" s="223" t="str">
        <f t="array" ref="CF353">IF(Q353="","",
IF(INDEX(Settings!$H:$H,MATCH(CF$1,Settings!$G:$G,0))=TRUE,
100-100*(Q353-MINIFS(Q:Q,$E:$E,$E353))/(MAXIFS(Q:Q,$E:$E,$E353)-MINIFS(Q:Q,$E:$E,$E353)),
100*(Q353-MINIFS(Q:Q,$E:$E,$E353))/(MAXIFS(Q:Q,$E:$E,$E353)-MINIFS(Q:Q,$E:$E,$E353))))</f>
        <v/>
      </c>
      <c r="CG353" s="223" t="str">
        <f t="array" ref="CG353">IF(R353="","",
IF(INDEX(Settings!$H:$H,MATCH(CG$1,Settings!$G:$G,0))=TRUE,
100-100*(R353-MINIFS(R:R,$E:$E,$E353))/(MAXIFS(R:R,$E:$E,$E353)-MINIFS(R:R,$E:$E,$E353)),
100*(R353-MINIFS(R:R,$E:$E,$E353))/(MAXIFS(R:R,$E:$E,$E353)-MINIFS(R:R,$E:$E,$E353))))</f>
        <v/>
      </c>
      <c r="CH353" s="223" t="str">
        <f t="array" ref="CH353">IF(S353="","",
IF(INDEX(Settings!$H:$H,MATCH(CH$1,Settings!$G:$G,0))=TRUE,
100-100*(S353-MINIFS(S:S,$E:$E,$E353))/(MAXIFS(S:S,$E:$E,$E353)-MINIFS(S:S,$E:$E,$E353)),
100*(S353-MINIFS(S:S,$E:$E,$E353))/(MAXIFS(S:S,$E:$E,$E353)-MINIFS(S:S,$E:$E,$E353))))</f>
        <v/>
      </c>
      <c r="CI353" s="223" t="str">
        <f t="array" ref="CI353">IF(T353="","",
IF(INDEX(Settings!$H:$H,MATCH(CI$1,Settings!$G:$G,0))=TRUE,
100-100*(T353-MINIFS(T:T,$E:$E,$E353))/(MAXIFS(T:T,$E:$E,$E353)-MINIFS(T:T,$E:$E,$E353)),
100*(T353-MINIFS(T:T,$E:$E,$E353))/(MAXIFS(T:T,$E:$E,$E353)-MINIFS(T:T,$E:$E,$E353))))</f>
        <v/>
      </c>
      <c r="CJ353" s="223" t="str">
        <f t="array" ref="CJ353">IF(U353="","",
IF(INDEX(Settings!$H:$H,MATCH(CJ$1,Settings!$G:$G,0))=TRUE,
100-100*(U353-MINIFS(U:U,$E:$E,$E353))/(MAXIFS(U:U,$E:$E,$E353)-MINIFS(U:U,$E:$E,$E353)),
100*(U353-MINIFS(U:U,$E:$E,$E353))/(MAXIFS(U:U,$E:$E,$E353)-MINIFS(U:U,$E:$E,$E353))))</f>
        <v/>
      </c>
      <c r="CK353" s="223" t="str">
        <f t="array" ref="CK353">IF(V353="","",
IF(INDEX(Settings!$H:$H,MATCH(CK$1,Settings!$G:$G,0))=TRUE,
100-100*(V353-MINIFS(V:V,$E:$E,$E353))/(MAXIFS(V:V,$E:$E,$E353)-MINIFS(V:V,$E:$E,$E353)),
100*(V353-MINIFS(V:V,$E:$E,$E353))/(MAXIFS(V:V,$E:$E,$E353)-MINIFS(V:V,$E:$E,$E353))))</f>
        <v/>
      </c>
      <c r="CL353" s="223" t="str">
        <f t="array" ref="CL353">IF(W353="","",
IF(INDEX(Settings!$H:$H,MATCH(CL$1,Settings!$G:$G,0))=TRUE,
100-100*(W353-MINIFS(W:W,$E:$E,$E353))/(MAXIFS(W:W,$E:$E,$E353)-MINIFS(W:W,$E:$E,$E353)),
100*(W353-MINIFS(W:W,$E:$E,$E353))/(MAXIFS(W:W,$E:$E,$E353)-MINIFS(W:W,$E:$E,$E353))))</f>
        <v/>
      </c>
      <c r="CM353" s="223" t="str">
        <f t="array" ref="CM353">IF(X353="","",
IF(INDEX(Settings!$H:$H,MATCH(CM$1,Settings!$G:$G,0))=TRUE,
100-100*(X353-MINIFS(X:X,$E:$E,$E353))/(MAXIFS(X:X,$E:$E,$E353)-MINIFS(X:X,$E:$E,$E353)),
100*(X353-MINIFS(X:X,$E:$E,$E353))/(MAXIFS(X:X,$E:$E,$E353)-MINIFS(X:X,$E:$E,$E353))))</f>
        <v/>
      </c>
      <c r="CN353" s="223" t="str">
        <f t="array" ref="CN353">IF(Y353="","",
IF(INDEX(Settings!$H:$H,MATCH(CN$1,Settings!$G:$G,0))=TRUE,
100-100*(Y353-MINIFS(Y:Y,$E:$E,$E353))/(MAXIFS(Y:Y,$E:$E,$E353)-MINIFS(Y:Y,$E:$E,$E353)),
100*(Y353-MINIFS(Y:Y,$E:$E,$E353))/(MAXIFS(Y:Y,$E:$E,$E353)-MINIFS(Y:Y,$E:$E,$E353))))</f>
        <v/>
      </c>
      <c r="CO353" s="223" t="str">
        <f t="array" ref="CO353">IF(Z353="","",
IF(INDEX(Settings!$H:$H,MATCH(CO$1,Settings!$G:$G,0))=TRUE,
100-100*(Z353-MINIFS(Z:Z,$E:$E,$E353))/(MAXIFS(Z:Z,$E:$E,$E353)-MINIFS(Z:Z,$E:$E,$E353)),
100*(Z353-MINIFS(Z:Z,$E:$E,$E353))/(MAXIFS(Z:Z,$E:$E,$E353)-MINIFS(Z:Z,$E:$E,$E353))))</f>
        <v/>
      </c>
      <c r="CP353" s="223" t="str">
        <f t="array" ref="CP353">IF(AA353="","",
IF(INDEX(Settings!$H:$H,MATCH(CP$1,Settings!$G:$G,0))=TRUE,
100-100*(AA353-MINIFS(AA:AA,$E:$E,$E353))/(MAXIFS(AA:AA,$E:$E,$E353)-MINIFS(AA:AA,$E:$E,$E353)),
100*(AA353-MINIFS(AA:AA,$E:$E,$E353))/(MAXIFS(AA:AA,$E:$E,$E353)-MINIFS(AA:AA,$E:$E,$E353))))</f>
        <v/>
      </c>
      <c r="CQ353" s="223" t="str">
        <f t="array" ref="CQ353">IF(AB353="","",
IF(INDEX(Settings!$H:$H,MATCH(CQ$1,Settings!$G:$G,0))=TRUE,
100-100*(AB353-MINIFS(AB:AB,$E:$E,$E353))/(MAXIFS(AB:AB,$E:$E,$E353)-MINIFS(AB:AB,$E:$E,$E353)),
100*(AB353-MINIFS(AB:AB,$E:$E,$E353))/(MAXIFS(AB:AB,$E:$E,$E353)-MINIFS(AB:AB,$E:$E,$E353))))</f>
        <v/>
      </c>
      <c r="CR353" s="223" t="str">
        <f t="array" ref="CR353">IF(AC353="","",
IF(INDEX(Settings!$H:$H,MATCH(CR$1,Settings!$G:$G,0))=TRUE,
100-100*(AC353-MINIFS(AC:AC,$E:$E,$E353))/(MAXIFS(AC:AC,$E:$E,$E353)-MINIFS(AC:AC,$E:$E,$E353)),
100*(AC353-MINIFS(AC:AC,$E:$E,$E353))/(MAXIFS(AC:AC,$E:$E,$E353)-MINIFS(AC:AC,$E:$E,$E353))))</f>
        <v/>
      </c>
      <c r="CS353" s="223" t="str">
        <f t="array" ref="CS353">IF(AD353="","",
IF(INDEX(Settings!$H:$H,MATCH(CS$1,Settings!$G:$G,0))=TRUE,
100-100*(AD353-MINIFS(AD:AD,$E:$E,$E353))/(MAXIFS(AD:AD,$E:$E,$E353)-MINIFS(AD:AD,$E:$E,$E353)),
100*(AD353-MINIFS(AD:AD,$E:$E,$E353))/(MAXIFS(AD:AD,$E:$E,$E353)-MINIFS(AD:AD,$E:$E,$E353))))</f>
        <v/>
      </c>
      <c r="CT353" s="223" t="str">
        <f t="array" ref="CT353">IF(AE353="","",
IF(INDEX(Settings!$H:$H,MATCH(CT$1,Settings!$G:$G,0))=TRUE,
100-100*(AE353-MINIFS(AE:AE,$E:$E,$E353))/(MAXIFS(AE:AE,$E:$E,$E353)-MINIFS(AE:AE,$E:$E,$E353)),
100*(AE353-MINIFS(AE:AE,$E:$E,$E353))/(MAXIFS(AE:AE,$E:$E,$E353)-MINIFS(AE:AE,$E:$E,$E353))))</f>
        <v/>
      </c>
      <c r="CU353" s="223" t="str">
        <f t="array" ref="CU353">IF(AF353="","",
IF(INDEX(Settings!$H:$H,MATCH(CU$1,Settings!$G:$G,0))=TRUE,
100-100*(AF353-MINIFS(AF:AF,$E:$E,$E353))/(MAXIFS(AF:AF,$E:$E,$E353)-MINIFS(AF:AF,$E:$E,$E353)),
100*(AF353-MINIFS(AF:AF,$E:$E,$E353))/(MAXIFS(AF:AF,$E:$E,$E353)-MINIFS(AF:AF,$E:$E,$E353))))</f>
        <v/>
      </c>
      <c r="CV353" s="223" t="str">
        <f t="array" ref="CV353">IF(AG353="","",
IF(INDEX(Settings!$H:$H,MATCH(CV$1,Settings!$G:$G,0))=TRUE,
100-100*(AG353-MINIFS(AG:AG,$E:$E,$E353))/(MAXIFS(AG:AG,$E:$E,$E353)-MINIFS(AG:AG,$E:$E,$E353)),
100*(AG353-MINIFS(AG:AG,$E:$E,$E353))/(MAXIFS(AG:AG,$E:$E,$E353)-MINIFS(AG:AG,$E:$E,$E353))))</f>
        <v/>
      </c>
      <c r="CW353" s="223" t="str">
        <f t="array" ref="CW353">IF(AH353="","",
IF(INDEX(Settings!$H:$H,MATCH(CW$1,Settings!$G:$G,0))=TRUE,
100-100*(AH353-MINIFS(AH:AH,$E:$E,$E353))/(MAXIFS(AH:AH,$E:$E,$E353)-MINIFS(AH:AH,$E:$E,$E353)),
100*(AH353-MINIFS(AH:AH,$E:$E,$E353))/(MAXIFS(AH:AH,$E:$E,$E353)-MINIFS(AH:AH,$E:$E,$E353))))</f>
        <v/>
      </c>
      <c r="CX353" s="223" t="str">
        <f t="array" ref="CX353">IF(AI353="","",
IF(INDEX(Settings!$H:$H,MATCH(CX$1,Settings!$G:$G,0))=TRUE,
100-100*(AI353-MINIFS(AI:AI,$E:$E,$E353))/(MAXIFS(AI:AI,$E:$E,$E353)-MINIFS(AI:AI,$E:$E,$E353)),
100*(AI353-MINIFS(AI:AI,$E:$E,$E353))/(MAXIFS(AI:AI,$E:$E,$E353)-MINIFS(AI:AI,$E:$E,$E353))))</f>
        <v/>
      </c>
      <c r="CY353" s="223" t="str">
        <f t="array" ref="CY353">IF(AJ353="","",
IF(INDEX(Settings!$H:$H,MATCH(CY$1,Settings!$G:$G,0))=TRUE,
100-100*(AJ353-MINIFS(AJ:AJ,$E:$E,$E353))/(MAXIFS(AJ:AJ,$E:$E,$E353)-MINIFS(AJ:AJ,$E:$E,$E353)),
100*(AJ353-MINIFS(AJ:AJ,$E:$E,$E353))/(MAXIFS(AJ:AJ,$E:$E,$E353)-MINIFS(AJ:AJ,$E:$E,$E353))))</f>
        <v/>
      </c>
      <c r="CZ353" s="223" t="str">
        <f t="array" ref="CZ353">IF(AK353="","",
IF(INDEX(Settings!$H:$H,MATCH(CZ$1,Settings!$G:$G,0))=TRUE,
100-100*(AK353-MINIFS(AK:AK,$E:$E,$E353))/(MAXIFS(AK:AK,$E:$E,$E353)-MINIFS(AK:AK,$E:$E,$E353)),
100*(AK353-MINIFS(AK:AK,$E:$E,$E353))/(MAXIFS(AK:AK,$E:$E,$E353)-MINIFS(AK:AK,$E:$E,$E353))))</f>
        <v/>
      </c>
      <c r="DA353" s="223" t="str">
        <f t="array" ref="DA353">IF(AL353="","",
IF(INDEX(Settings!$H:$H,MATCH(DA$1,Settings!$G:$G,0))=TRUE,
100-100*(AL353-MINIFS(AL:AL,$E:$E,$E353))/(MAXIFS(AL:AL,$E:$E,$E353)-MINIFS(AL:AL,$E:$E,$E353)),
100*(AL353-MINIFS(AL:AL,$E:$E,$E353))/(MAXIFS(AL:AL,$E:$E,$E353)-MINIFS(AL:AL,$E:$E,$E353))))</f>
        <v/>
      </c>
      <c r="DB353" s="223" t="str">
        <f t="array" ref="DB353">IF(AM353="","",
IF(INDEX(Settings!$H:$H,MATCH(DB$1,Settings!$G:$G,0))=TRUE,
100-100*(AM353-MINIFS(AM:AM,$E:$E,$E353))/(MAXIFS(AM:AM,$E:$E,$E353)-MINIFS(AM:AM,$E:$E,$E353)),
100*(AM353-MINIFS(AM:AM,$E:$E,$E353))/(MAXIFS(AM:AM,$E:$E,$E353)-MINIFS(AM:AM,$E:$E,$E353))))</f>
        <v/>
      </c>
      <c r="DC353" s="223" t="str">
        <f t="array" ref="DC353">IF(AN353="","",
IF(INDEX(Settings!$H:$H,MATCH(DC$1,Settings!$G:$G,0))=TRUE,
100-100*(AN353-MINIFS(AN:AN,$E:$E,$E353))/(MAXIFS(AN:AN,$E:$E,$E353)-MINIFS(AN:AN,$E:$E,$E353)),
100*(AN353-MINIFS(AN:AN,$E:$E,$E353))/(MAXIFS(AN:AN,$E:$E,$E353)-MINIFS(AN:AN,$E:$E,$E353))))</f>
        <v/>
      </c>
      <c r="DD353" s="223" t="str">
        <f t="array" ref="DD353">IF(AO353="","",
IF(INDEX(Settings!$H:$H,MATCH(DD$1,Settings!$G:$G,0))=TRUE,
100-100*(AO353-MINIFS(AO:AO,$E:$E,$E353))/(MAXIFS(AO:AO,$E:$E,$E353)-MINIFS(AO:AO,$E:$E,$E353)),
100*(AO353-MINIFS(AO:AO,$E:$E,$E353))/(MAXIFS(AO:AO,$E:$E,$E353)-MINIFS(AO:AO,$E:$E,$E353))))</f>
        <v/>
      </c>
      <c r="DE353" s="223" t="str">
        <f t="array" ref="DE353">IF(AP353="","",
IF(INDEX(Settings!$H:$H,MATCH(DE$1,Settings!$G:$G,0))=TRUE,
100-100*(AP353-MINIFS(AP:AP,$E:$E,$E353))/(MAXIFS(AP:AP,$E:$E,$E353)-MINIFS(AP:AP,$E:$E,$E353)),
100*(AP353-MINIFS(AP:AP,$E:$E,$E353))/(MAXIFS(AP:AP,$E:$E,$E353)-MINIFS(AP:AP,$E:$E,$E353))))</f>
        <v/>
      </c>
      <c r="DF353" s="223" t="str">
        <f t="array" ref="DF353">IF(AQ353="","",
IF(INDEX(Settings!$H:$H,MATCH(DF$1,Settings!$G:$G,0))=TRUE,
100-100*(AQ353-MINIFS(AQ:AQ,$E:$E,$E353))/(MAXIFS(AQ:AQ,$E:$E,$E353)-MINIFS(AQ:AQ,$E:$E,$E353)),
100*(AQ353-MINIFS(AQ:AQ,$E:$E,$E353))/(MAXIFS(AQ:AQ,$E:$E,$E353)-MINIFS(AQ:AQ,$E:$E,$E353))))</f>
        <v/>
      </c>
      <c r="DG353" s="223" t="str">
        <f t="array" ref="DG353">IF(AR353="","",
IF(INDEX(Settings!$H:$H,MATCH(DG$1,Settings!$G:$G,0))=TRUE,
100-100*(AR353-MINIFS(AR:AR,$E:$E,$E353))/(MAXIFS(AR:AR,$E:$E,$E353)-MINIFS(AR:AR,$E:$E,$E353)),
100*(AR353-MINIFS(AR:AR,$E:$E,$E353))/(MAXIFS(AR:AR,$E:$E,$E353)-MINIFS(AR:AR,$E:$E,$E353))))</f>
        <v/>
      </c>
      <c r="DH353" s="223" t="str">
        <f t="array" ref="DH353">IF(AS353="","",
IF(INDEX(Settings!$H:$H,MATCH(DH$1,Settings!$G:$G,0))=TRUE,
100-100*(AS353-MINIFS(AS:AS,$E:$E,$E353))/(MAXIFS(AS:AS,$E:$E,$E353)-MINIFS(AS:AS,$E:$E,$E353)),
100*(AS353-MINIFS(AS:AS,$E:$E,$E353))/(MAXIFS(AS:AS,$E:$E,$E353)-MINIFS(AS:AS,$E:$E,$E353))))</f>
        <v/>
      </c>
      <c r="DI353" s="223" t="str">
        <f t="array" ref="DI353">IF(AT353="","",
IF(INDEX(Settings!$H:$H,MATCH(DI$1,Settings!$G:$G,0))=TRUE,
100-100*(AT353-MINIFS(AT:AT,$E:$E,$E353))/(MAXIFS(AT:AT,$E:$E,$E353)-MINIFS(AT:AT,$E:$E,$E353)),
100*(AT353-MINIFS(AT:AT,$E:$E,$E353))/(MAXIFS(AT:AT,$E:$E,$E353)-MINIFS(AT:AT,$E:$E,$E353))))</f>
        <v/>
      </c>
      <c r="DJ353" s="223" t="str">
        <f t="array" ref="DJ353">IF(AU353="","",
IF(INDEX(Settings!$H:$H,MATCH(DJ$1,Settings!$G:$G,0))=TRUE,
100-100*(AU353-MINIFS(AU:AU,$E:$E,$E353))/(MAXIFS(AU:AU,$E:$E,$E353)-MINIFS(AU:AU,$E:$E,$E353)),
100*(AU353-MINIFS(AU:AU,$E:$E,$E353))/(MAXIFS(AU:AU,$E:$E,$E353)-MINIFS(AU:AU,$E:$E,$E353))))</f>
        <v/>
      </c>
      <c r="DK353" s="223" t="str">
        <f t="array" ref="DK353">IF(AV353="","",
IF(INDEX(Settings!$H:$H,MATCH(DK$1,Settings!$G:$G,0))=TRUE,
100-100*(AV353-MINIFS(AV:AV,$E:$E,$E353))/(MAXIFS(AV:AV,$E:$E,$E353)-MINIFS(AV:AV,$E:$E,$E353)),
100*(AV353-MINIFS(AV:AV,$E:$E,$E353))/(MAXIFS(AV:AV,$E:$E,$E353)-MINIFS(AV:AV,$E:$E,$E353))))</f>
        <v/>
      </c>
      <c r="DL353" s="223" t="str">
        <f t="array" ref="DL353">IF(AW353="","",
IF(INDEX(Settings!$H:$H,MATCH(DL$1,Settings!$G:$G,0))=TRUE,
100-100*(AW353-MINIFS(AW:AW,$E:$E,$E353))/(MAXIFS(AW:AW,$E:$E,$E353)-MINIFS(AW:AW,$E:$E,$E353)),
100*(AW353-MINIFS(AW:AW,$E:$E,$E353))/(MAXIFS(AW:AW,$E:$E,$E353)-MINIFS(AW:AW,$E:$E,$E353))))</f>
        <v/>
      </c>
      <c r="DM353" s="223" t="str">
        <f t="array" ref="DM353">IF(AX353="","",
IF(INDEX(Settings!$H:$H,MATCH(DM$1,Settings!$G:$G,0))=TRUE,
100-100*(AX353-MINIFS(AX:AX,$E:$E,$E353))/(MAXIFS(AX:AX,$E:$E,$E353)-MINIFS(AX:AX,$E:$E,$E353)),
100*(AX353-MINIFS(AX:AX,$E:$E,$E353))/(MAXIFS(AX:AX,$E:$E,$E353)-MINIFS(AX:AX,$E:$E,$E353))))</f>
        <v/>
      </c>
      <c r="DN353" s="223" t="str">
        <f t="array" ref="DN353">IF(AY353="","",
IF(INDEX(Settings!$H:$H,MATCH(DN$1,Settings!$G:$G,0))=TRUE,
100-100*(AY353-MINIFS(AY:AY,$E:$E,$E353))/(MAXIFS(AY:AY,$E:$E,$E353)-MINIFS(AY:AY,$E:$E,$E353)),
100*(AY353-MINIFS(AY:AY,$E:$E,$E353))/(MAXIFS(AY:AY,$E:$E,$E353)-MINIFS(AY:AY,$E:$E,$E353))))</f>
        <v/>
      </c>
      <c r="DO353" s="223" t="str">
        <f t="array" ref="DO353">IF(AZ353="","",
IF(INDEX(Settings!$H:$H,MATCH(DO$1,Settings!$G:$G,0))=TRUE,
100-100*(AZ353-MINIFS(AZ:AZ,$E:$E,$E353))/(MAXIFS(AZ:AZ,$E:$E,$E353)-MINIFS(AZ:AZ,$E:$E,$E353)),
100*(AZ353-MINIFS(AZ:AZ,$E:$E,$E353))/(MAXIFS(AZ:AZ,$E:$E,$E353)-MINIFS(AZ:AZ,$E:$E,$E353))))</f>
        <v/>
      </c>
      <c r="DP353" s="223" t="str">
        <f t="array" ref="DP353">IF(BA353="","",
IF(INDEX(Settings!$H:$H,MATCH(DP$1,Settings!$G:$G,0))=TRUE,
100-100*(BA353-MINIFS(BA:BA,$E:$E,$E353))/(MAXIFS(BA:BA,$E:$E,$E353)-MINIFS(BA:BA,$E:$E,$E353)),
100*(BA353-MINIFS(BA:BA,$E:$E,$E353))/(MAXIFS(BA:BA,$E:$E,$E353)-MINIFS(BA:BA,$E:$E,$E353))))</f>
        <v/>
      </c>
      <c r="DQ353" s="223" t="str">
        <f t="array" ref="DQ353">IF(BB353="","",
IF(INDEX(Settings!$H:$H,MATCH(DQ$1,Settings!$G:$G,0))=TRUE,
100-100*(BB353-MINIFS(BB:BB,$E:$E,$E353))/(MAXIFS(BB:BB,$E:$E,$E353)-MINIFS(BB:BB,$E:$E,$E353)),
100*(BB353-MINIFS(BB:BB,$E:$E,$E353))/(MAXIFS(BB:BB,$E:$E,$E353)-MINIFS(BB:BB,$E:$E,$E353))))</f>
        <v/>
      </c>
      <c r="DR353" s="223" t="str">
        <f t="array" ref="DR353">IF(BC353="","",
IF(INDEX(Settings!$H:$H,MATCH(DR$1,Settings!$G:$G,0))=TRUE,
100-100*(BC353-MINIFS(BC:BC,$E:$E,$E353))/(MAXIFS(BC:BC,$E:$E,$E353)-MINIFS(BC:BC,$E:$E,$E353)),
100*(BC353-MINIFS(BC:BC,$E:$E,$E353))/(MAXIFS(BC:BC,$E:$E,$E353)-MINIFS(BC:BC,$E:$E,$E353))))</f>
        <v/>
      </c>
      <c r="DS353" s="223" t="str">
        <f t="array" ref="DS353">IF(BD353="","",
IF(INDEX(Settings!$H:$H,MATCH(DS$1,Settings!$G:$G,0))=TRUE,
100-100*(BD353-MINIFS(BD:BD,$E:$E,$E353))/(MAXIFS(BD:BD,$E:$E,$E353)-MINIFS(BD:BD,$E:$E,$E353)),
100*(BD353-MINIFS(BD:BD,$E:$E,$E353))/(MAXIFS(BD:BD,$E:$E,$E353)-MINIFS(BD:BD,$E:$E,$E353))))</f>
        <v/>
      </c>
      <c r="DT353" s="223" t="str">
        <f t="array" ref="DT353">IF(BE353="","",
IF(INDEX(Settings!$H:$H,MATCH(DT$1,Settings!$G:$G,0))=TRUE,
100-100*(BE353-MINIFS(BE:BE,$E:$E,$E353))/(MAXIFS(BE:BE,$E:$E,$E353)-MINIFS(BE:BE,$E:$E,$E353)),
100*(BE353-MINIFS(BE:BE,$E:$E,$E353))/(MAXIFS(BE:BE,$E:$E,$E353)-MINIFS(BE:BE,$E:$E,$E353))))</f>
        <v/>
      </c>
      <c r="DU353" s="223" t="str">
        <f t="array" ref="DU353">IF(BF353="","",
IF(INDEX(Settings!$H:$H,MATCH(DU$1,Settings!$G:$G,0))=TRUE,
100-100*(BF353-MINIFS(BF:BF,$E:$E,$E353))/(MAXIFS(BF:BF,$E:$E,$E353)-MINIFS(BF:BF,$E:$E,$E353)),
100*(BF353-MINIFS(BF:BF,$E:$E,$E353))/(MAXIFS(BF:BF,$E:$E,$E353)-MINIFS(BF:BF,$E:$E,$E353))))</f>
        <v/>
      </c>
      <c r="DV353" s="223" t="str">
        <f t="array" ref="DV353">IF(BG353="","",
IF(INDEX(Settings!$H:$H,MATCH(DV$1,Settings!$G:$G,0))=TRUE,
100-100*(BG353-MINIFS(BG:BG,$E:$E,$E353))/(MAXIFS(BG:BG,$E:$E,$E353)-MINIFS(BG:BG,$E:$E,$E353)),
100*(BG353-MINIFS(BG:BG,$E:$E,$E353))/(MAXIFS(BG:BG,$E:$E,$E353)-MINIFS(BG:BG,$E:$E,$E353))))</f>
        <v/>
      </c>
      <c r="DW353" s="223" t="str">
        <f t="array" ref="DW353">IF(BH353="","",
IF(INDEX(Settings!$H:$H,MATCH(DW$1,Settings!$G:$G,0))=TRUE,
100-100*(BH353-MINIFS(BH:BH,$E:$E,$E353))/(MAXIFS(BH:BH,$E:$E,$E353)-MINIFS(BH:BH,$E:$E,$E353)),
100*(BH353-MINIFS(BH:BH,$E:$E,$E353))/(MAXIFS(BH:BH,$E:$E,$E353)-MINIFS(BH:BH,$E:$E,$E353))))</f>
        <v/>
      </c>
      <c r="DX353" s="223" t="str">
        <f t="array" ref="DX353">IF(BI353="","",
IF(INDEX(Settings!$H:$H,MATCH(DX$1,Settings!$G:$G,0))=TRUE,
100-100*(BI353-MINIFS(BI:BI,$E:$E,$E353))/(MAXIFS(BI:BI,$E:$E,$E353)-MINIFS(BI:BI,$E:$E,$E353)),
100*(BI353-MINIFS(BI:BI,$E:$E,$E353))/(MAXIFS(BI:BI,$E:$E,$E353)-MINIFS(BI:BI,$E:$E,$E353))))</f>
        <v/>
      </c>
      <c r="DY353" s="223" t="str">
        <f t="array" ref="DY353">IF(BJ353="","",
IF(INDEX(Settings!$H:$H,MATCH(DY$1,Settings!$G:$G,0))=TRUE,
100-100*(BJ353-MINIFS(BJ:BJ,$E:$E,$E353))/(MAXIFS(BJ:BJ,$E:$E,$E353)-MINIFS(BJ:BJ,$E:$E,$E353)),
100*(BJ353-MINIFS(BJ:BJ,$E:$E,$E353))/(MAXIFS(BJ:BJ,$E:$E,$E353)-MINIFS(BJ:BJ,$E:$E,$E353))))</f>
        <v/>
      </c>
      <c r="DZ353" s="225"/>
      <c r="EA353" s="225"/>
      <c r="EB353" s="225" t="str">
        <f t="shared" si="8"/>
        <v/>
      </c>
      <c r="EC353" s="225" t="str">
        <f t="shared" si="9"/>
        <v/>
      </c>
      <c r="ED353" s="225" t="str">
        <f t="shared" si="10"/>
        <v/>
      </c>
      <c r="EE353" s="225" t="str">
        <f t="shared" si="11"/>
        <v/>
      </c>
      <c r="EF353" s="225" t="str">
        <f t="shared" si="12"/>
        <v/>
      </c>
      <c r="EG353" s="225" t="str">
        <f t="shared" si="13"/>
        <v/>
      </c>
      <c r="EH353" s="225"/>
      <c r="EI353" s="225"/>
      <c r="EJ353" s="225"/>
      <c r="EK353" s="225"/>
      <c r="EL353" s="225"/>
      <c r="EM353" s="225"/>
    </row>
    <row r="354">
      <c r="A354" s="231"/>
      <c r="B354" s="231"/>
      <c r="C354" s="231"/>
      <c r="D354" s="231" t="str">
        <f t="array" ref="D354">IFERROR(INDEX(Profiles!$B:$B,MATCH($A354,Profiles!$A:$A,0)),"")</f>
        <v/>
      </c>
      <c r="E354" s="231"/>
      <c r="F354" s="231"/>
      <c r="G354" s="231"/>
      <c r="H354" s="231"/>
      <c r="I354" s="231" t="str">
        <f>IF(A354="","",IF(Settings!$N$3="DATE",F354&amp;": "&amp;TEXT(B354,"M/DD/YY"),F354&amp;": "&amp;H354))</f>
        <v/>
      </c>
      <c r="J354" s="231"/>
      <c r="K354" s="231"/>
      <c r="L354" s="231"/>
      <c r="M354" s="232" t="str">
        <f t="shared" si="14"/>
        <v/>
      </c>
      <c r="N354" s="231"/>
      <c r="O354" s="231"/>
      <c r="P354" s="231"/>
      <c r="Q354" s="231"/>
      <c r="R354" s="231"/>
      <c r="S354" s="230" t="str">
        <f>IFERROR(VLOOKUP(AF354, 'YOYO IR Scores'!A:C, 3, FALSE), "")
</f>
        <v/>
      </c>
      <c r="T354" s="231"/>
      <c r="U354" s="231"/>
      <c r="V354" s="231"/>
      <c r="W354" s="231"/>
      <c r="X354" s="233" t="str">
        <f t="shared" si="4"/>
        <v/>
      </c>
      <c r="Y354" s="234" t="str">
        <f t="shared" si="5"/>
        <v/>
      </c>
      <c r="Z354" s="234" t="str">
        <f t="shared" si="6"/>
        <v/>
      </c>
      <c r="AA354" s="233" t="str">
        <f t="shared" si="7"/>
        <v/>
      </c>
      <c r="AB354" s="232"/>
      <c r="AC354" s="232"/>
      <c r="AD354" s="232"/>
      <c r="AE354" s="232" t="str">
        <f>IFERROR(VLOOKUP(AF354, 'YOYO IR Scores'!A:C, 2, FALSE), "")</f>
        <v/>
      </c>
      <c r="AF354" s="232"/>
      <c r="AG354" s="232"/>
      <c r="AH354" s="232"/>
      <c r="AI354" s="232"/>
      <c r="AJ354" s="232"/>
      <c r="AK354" s="232"/>
      <c r="AL354" s="232"/>
      <c r="AM354" s="232"/>
      <c r="AN354" s="232"/>
      <c r="AO354" s="232"/>
      <c r="AP354" s="232"/>
      <c r="AQ354" s="232"/>
      <c r="AR354" s="232"/>
      <c r="AS354" s="232"/>
      <c r="AT354" s="232"/>
      <c r="AU354" s="232"/>
      <c r="AV354" s="232"/>
      <c r="AW354" s="232"/>
      <c r="AX354" s="232"/>
      <c r="AY354" s="232"/>
      <c r="AZ354" s="232"/>
      <c r="BA354" s="232"/>
      <c r="BB354" s="232"/>
      <c r="BC354" s="232"/>
      <c r="BD354" s="232"/>
      <c r="BE354" s="232"/>
      <c r="BF354" s="232"/>
      <c r="BG354" s="232"/>
      <c r="BH354" s="232"/>
      <c r="BI354" s="232"/>
      <c r="BJ354" s="232"/>
      <c r="BK354" s="232" t="str">
        <f t="array" ref="BK354">IF(J354="","",
IF(INDEX(Settings!$H:$H,MATCH(BY$1,Settings!$G:$G,0))=TRUE,
100-100*(J354-MIN(J:J))/(MAX(J:J)-MIN(J:J)),
100*(J354-MIN(J:J))/(MAX(J:J)-MIN(J:J))))</f>
        <v/>
      </c>
      <c r="BL354" s="232" t="str">
        <f t="array" ref="BL354">IF(J354="","",
IF(INDEX(Settings!$H:$H,MATCH(BY$1,Settings!$G:$G,0))=TRUE,
100-100*(J354-MINIFS(J:J,$E:$E,$E354))/(MAXIFS(J:J,$E:$E,$E354)-MINIFS(J:J,$E:$E,$E354)),
100*(J354-MINIFS(J:J,$E:$E,$E354))/(MAXIFS(J:J,$E:$E,$E354)-MINIFS(J:J,$E:$E,$E354))))</f>
        <v/>
      </c>
      <c r="BM354" s="232" t="str">
        <f t="array" ref="BM354">IF(J354="","",
IF(INDEX(Settings!$H:$H,MATCH(BY$1,Settings!$G:$G,0))=TRUE,
100-100*(J354-MINIFS(J:J,$E:$E,$E354,$I:$I,$I354))/(MAXIFS(J:J,$E:$E,$E354,$I:$I,$I354)-MINIFS(J:J,$E:$E,$E354,$I:$I,$I354)),
100*(J354-MINIFS(J:J,$E:$E,$E354,$I:$I,$I354))/(MAXIFS(J:J,$E:$E,$E354,$I:$I,$I354)-MINIFS(J:J,$E:$E,$E354,$I:$I,$I354))))</f>
        <v/>
      </c>
      <c r="BN354" s="231" t="str">
        <f t="array" ref="BN354">IF(J354="","",
IF(INDEX(Settings!$H:$H,MATCH(BY$1,Settings!$G:$G,0))=TRUE,
100-100*PERCENTRANK(J:J,J354),
100*PERCENTRANK(J:J,J354)))</f>
        <v/>
      </c>
      <c r="BO354" s="231" t="str">
        <f>IFERROR(__xludf.DUMMYFUNCTION("IF(J354="""","""",
IF(INDEX(Settings!$H:$H,MATCH(BY$1,Settings!$G:$G,0))=TRUE,
100-100*PERCENTRANK(FILTER(J:J,$E:$E=$E354),J354),
100*PERCENTRANK(FILTER(J:J,$E:$E=$E354),J354)))"),"")</f>
        <v/>
      </c>
      <c r="BP354" s="231" t="str">
        <f>IFERROR(__xludf.DUMMYFUNCTION("IF(J354="""","""",
IF(INDEX(Settings!$H:$H,MATCH(BY$1,Settings!$G:$G,0))=TRUE,
100-100*PERCENTRANK(FILTER(J:J,$E:$E=$E354,$I:$I=$I354),J354),
100*PERCENTRANK(FILTER(J:J,$E:$E=$E354,$I:$I=$I354),J354)))"),"")</f>
        <v/>
      </c>
      <c r="BQ354" s="233" t="str">
        <f t="array" ref="BQ354">IF(J354="","",
IF(INDEX(Settings!$H:$H,MATCH(BY$1,Settings!$G:$G,0))=TRUE,
-1*(J354-AVERAGE(J:J))/STDEV(J:J),
(J354-AVERAGE(J:J))/STDEV(J:J)))</f>
        <v/>
      </c>
      <c r="BR354" s="233" t="str">
        <f>IFERROR(__xludf.DUMMYFUNCTION("IF(J354="""","""",
IF(INDEX(Settings!$H:$H,MATCH(BY$1,Settings!$G:$G,0))=TRUE,
-1*(J354-AVERAGEIFS(J:J,$E:$E,$E354))/STDEV(FILTER(J:J,$E:$E=$E354)),
(J354-AVERAGEIFS(J:J,$E:$E,$E354))/STDEV(FILTER(J:J,$E:$E=$E354))))"),"")</f>
        <v/>
      </c>
      <c r="BS354" s="233"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1"/>
      <c r="BX354" s="231"/>
      <c r="BY354" s="232" t="str">
        <f t="array" ref="BY354">IF(J354="","",
IF(INDEX(Settings!$H:$H,MATCH(BY$1,Settings!$G:$G,0))=TRUE,
100-100*(J354-MINIFS(J:J,$E:$E,$E354))/(MAXIFS(J:J,$E:$E,$E354)-MINIFS(J:J,$E:$E,$E354)),
100*(J354-MINIFS(J:J,$E:$E,$E354))/(MAXIFS(J:J,$E:$E,$E354)-MINIFS(J:J,$E:$E,$E354))))</f>
        <v/>
      </c>
      <c r="BZ354" s="232" t="str">
        <f t="array" ref="BZ354">IF(K354="","",
IF(INDEX(Settings!$H:$H,MATCH(BZ$1,Settings!$G:$G,0))=TRUE,
100-100*(K354-MINIFS(K:K,$E:$E,$E354))/(MAXIFS(K:K,$E:$E,$E354)-MINIFS(K:K,$E:$E,$E354)),
100*(K354-MINIFS(K:K,$E:$E,$E354))/(MAXIFS(K:K,$E:$E,$E354)-MINIFS(K:K,$E:$E,$E354))))</f>
        <v/>
      </c>
      <c r="CA354" s="232" t="str">
        <f t="array" ref="CA354">IF(L354="","",
IF(INDEX(Settings!$H:$H,MATCH(CA$1,Settings!$G:$G,0))=TRUE,
100-100*(L354-MINIFS(L:L,$E:$E,$E354))/(MAXIFS(L:L,$E:$E,$E354)-MINIFS(L:L,$E:$E,$E354)),
100*(L354-MINIFS(L:L,$E:$E,$E354))/(MAXIFS(L:L,$E:$E,$E354)-MINIFS(L:L,$E:$E,$E354))))</f>
        <v/>
      </c>
      <c r="CB354" s="232" t="str">
        <f t="array" ref="CB354">IF(M354="","",
IF(INDEX(Settings!$H:$H,MATCH(CB$1,Settings!$G:$G,0))=TRUE,
100-100*(M354-MINIFS(M:M,$E:$E,$E354))/(MAXIFS(M:M,$E:$E,$E354)-MINIFS(M:M,$E:$E,$E354)),
100*(M354-MINIFS(M:M,$E:$E,$E354))/(MAXIFS(M:M,$E:$E,$E354)-MINIFS(M:M,$E:$E,$E354))))</f>
        <v/>
      </c>
      <c r="CC354" s="232" t="str">
        <f t="array" ref="CC354">IF(N354="","",
IF(INDEX(Settings!$H:$H,MATCH(CC$1,Settings!$G:$G,0))=TRUE,
100-100*(N354-MINIFS(N:N,$E:$E,$E354))/(MAXIFS(N:N,$E:$E,$E354)-MINIFS(N:N,$E:$E,$E354)),
100*(N354-MINIFS(N:N,$E:$E,$E354))/(MAXIFS(N:N,$E:$E,$E354)-MINIFS(N:N,$E:$E,$E354))))</f>
        <v/>
      </c>
      <c r="CD354" s="232" t="str">
        <f t="array" ref="CD354">IF(O354="","",
IF(INDEX(Settings!$H:$H,MATCH(CD$1,Settings!$G:$G,0))=TRUE,
100-100*(O354-MINIFS(O:O,$E:$E,$E354))/(MAXIFS(O:O,$E:$E,$E354)-MINIFS(O:O,$E:$E,$E354)),
100*(O354-MINIFS(O:O,$E:$E,$E354))/(MAXIFS(O:O,$E:$E,$E354)-MINIFS(O:O,$E:$E,$E354))))</f>
        <v/>
      </c>
      <c r="CE354" s="232" t="str">
        <f t="array" ref="CE354">IF(P354="","",
IF(INDEX(Settings!$H:$H,MATCH(CE$1,Settings!$G:$G,0))=TRUE,
100-100*(P354-MINIFS(P:P,$E:$E,$E354))/(MAXIFS(P:P,$E:$E,$E354)-MINIFS(P:P,$E:$E,$E354)),
100*(P354-MINIFS(P:P,$E:$E,$E354))/(MAXIFS(P:P,$E:$E,$E354)-MINIFS(P:P,$E:$E,$E354))))</f>
        <v/>
      </c>
      <c r="CF354" s="232" t="str">
        <f t="array" ref="CF354">IF(Q354="","",
IF(INDEX(Settings!$H:$H,MATCH(CF$1,Settings!$G:$G,0))=TRUE,
100-100*(Q354-MINIFS(Q:Q,$E:$E,$E354))/(MAXIFS(Q:Q,$E:$E,$E354)-MINIFS(Q:Q,$E:$E,$E354)),
100*(Q354-MINIFS(Q:Q,$E:$E,$E354))/(MAXIFS(Q:Q,$E:$E,$E354)-MINIFS(Q:Q,$E:$E,$E354))))</f>
        <v/>
      </c>
      <c r="CG354" s="232" t="str">
        <f t="array" ref="CG354">IF(R354="","",
IF(INDEX(Settings!$H:$H,MATCH(CG$1,Settings!$G:$G,0))=TRUE,
100-100*(R354-MINIFS(R:R,$E:$E,$E354))/(MAXIFS(R:R,$E:$E,$E354)-MINIFS(R:R,$E:$E,$E354)),
100*(R354-MINIFS(R:R,$E:$E,$E354))/(MAXIFS(R:R,$E:$E,$E354)-MINIFS(R:R,$E:$E,$E354))))</f>
        <v/>
      </c>
      <c r="CH354" s="232" t="str">
        <f t="array" ref="CH354">IF(S354="","",
IF(INDEX(Settings!$H:$H,MATCH(CH$1,Settings!$G:$G,0))=TRUE,
100-100*(S354-MINIFS(S:S,$E:$E,$E354))/(MAXIFS(S:S,$E:$E,$E354)-MINIFS(S:S,$E:$E,$E354)),
100*(S354-MINIFS(S:S,$E:$E,$E354))/(MAXIFS(S:S,$E:$E,$E354)-MINIFS(S:S,$E:$E,$E354))))</f>
        <v/>
      </c>
      <c r="CI354" s="232" t="str">
        <f t="array" ref="CI354">IF(T354="","",
IF(INDEX(Settings!$H:$H,MATCH(CI$1,Settings!$G:$G,0))=TRUE,
100-100*(T354-MINIFS(T:T,$E:$E,$E354))/(MAXIFS(T:T,$E:$E,$E354)-MINIFS(T:T,$E:$E,$E354)),
100*(T354-MINIFS(T:T,$E:$E,$E354))/(MAXIFS(T:T,$E:$E,$E354)-MINIFS(T:T,$E:$E,$E354))))</f>
        <v/>
      </c>
      <c r="CJ354" s="232" t="str">
        <f t="array" ref="CJ354">IF(U354="","",
IF(INDEX(Settings!$H:$H,MATCH(CJ$1,Settings!$G:$G,0))=TRUE,
100-100*(U354-MINIFS(U:U,$E:$E,$E354))/(MAXIFS(U:U,$E:$E,$E354)-MINIFS(U:U,$E:$E,$E354)),
100*(U354-MINIFS(U:U,$E:$E,$E354))/(MAXIFS(U:U,$E:$E,$E354)-MINIFS(U:U,$E:$E,$E354))))</f>
        <v/>
      </c>
      <c r="CK354" s="232" t="str">
        <f t="array" ref="CK354">IF(V354="","",
IF(INDEX(Settings!$H:$H,MATCH(CK$1,Settings!$G:$G,0))=TRUE,
100-100*(V354-MINIFS(V:V,$E:$E,$E354))/(MAXIFS(V:V,$E:$E,$E354)-MINIFS(V:V,$E:$E,$E354)),
100*(V354-MINIFS(V:V,$E:$E,$E354))/(MAXIFS(V:V,$E:$E,$E354)-MINIFS(V:V,$E:$E,$E354))))</f>
        <v/>
      </c>
      <c r="CL354" s="232" t="str">
        <f t="array" ref="CL354">IF(W354="","",
IF(INDEX(Settings!$H:$H,MATCH(CL$1,Settings!$G:$G,0))=TRUE,
100-100*(W354-MINIFS(W:W,$E:$E,$E354))/(MAXIFS(W:W,$E:$E,$E354)-MINIFS(W:W,$E:$E,$E354)),
100*(W354-MINIFS(W:W,$E:$E,$E354))/(MAXIFS(W:W,$E:$E,$E354)-MINIFS(W:W,$E:$E,$E354))))</f>
        <v/>
      </c>
      <c r="CM354" s="232" t="str">
        <f t="array" ref="CM354">IF(X354="","",
IF(INDEX(Settings!$H:$H,MATCH(CM$1,Settings!$G:$G,0))=TRUE,
100-100*(X354-MINIFS(X:X,$E:$E,$E354))/(MAXIFS(X:X,$E:$E,$E354)-MINIFS(X:X,$E:$E,$E354)),
100*(X354-MINIFS(X:X,$E:$E,$E354))/(MAXIFS(X:X,$E:$E,$E354)-MINIFS(X:X,$E:$E,$E354))))</f>
        <v/>
      </c>
      <c r="CN354" s="232" t="str">
        <f t="array" ref="CN354">IF(Y354="","",
IF(INDEX(Settings!$H:$H,MATCH(CN$1,Settings!$G:$G,0))=TRUE,
100-100*(Y354-MINIFS(Y:Y,$E:$E,$E354))/(MAXIFS(Y:Y,$E:$E,$E354)-MINIFS(Y:Y,$E:$E,$E354)),
100*(Y354-MINIFS(Y:Y,$E:$E,$E354))/(MAXIFS(Y:Y,$E:$E,$E354)-MINIFS(Y:Y,$E:$E,$E354))))</f>
        <v/>
      </c>
      <c r="CO354" s="232" t="str">
        <f t="array" ref="CO354">IF(Z354="","",
IF(INDEX(Settings!$H:$H,MATCH(CO$1,Settings!$G:$G,0))=TRUE,
100-100*(Z354-MINIFS(Z:Z,$E:$E,$E354))/(MAXIFS(Z:Z,$E:$E,$E354)-MINIFS(Z:Z,$E:$E,$E354)),
100*(Z354-MINIFS(Z:Z,$E:$E,$E354))/(MAXIFS(Z:Z,$E:$E,$E354)-MINIFS(Z:Z,$E:$E,$E354))))</f>
        <v/>
      </c>
      <c r="CP354" s="232" t="str">
        <f t="array" ref="CP354">IF(AA354="","",
IF(INDEX(Settings!$H:$H,MATCH(CP$1,Settings!$G:$G,0))=TRUE,
100-100*(AA354-MINIFS(AA:AA,$E:$E,$E354))/(MAXIFS(AA:AA,$E:$E,$E354)-MINIFS(AA:AA,$E:$E,$E354)),
100*(AA354-MINIFS(AA:AA,$E:$E,$E354))/(MAXIFS(AA:AA,$E:$E,$E354)-MINIFS(AA:AA,$E:$E,$E354))))</f>
        <v/>
      </c>
      <c r="CQ354" s="232" t="str">
        <f t="array" ref="CQ354">IF(AB354="","",
IF(INDEX(Settings!$H:$H,MATCH(CQ$1,Settings!$G:$G,0))=TRUE,
100-100*(AB354-MINIFS(AB:AB,$E:$E,$E354))/(MAXIFS(AB:AB,$E:$E,$E354)-MINIFS(AB:AB,$E:$E,$E354)),
100*(AB354-MINIFS(AB:AB,$E:$E,$E354))/(MAXIFS(AB:AB,$E:$E,$E354)-MINIFS(AB:AB,$E:$E,$E354))))</f>
        <v/>
      </c>
      <c r="CR354" s="232" t="str">
        <f t="array" ref="CR354">IF(AC354="","",
IF(INDEX(Settings!$H:$H,MATCH(CR$1,Settings!$G:$G,0))=TRUE,
100-100*(AC354-MINIFS(AC:AC,$E:$E,$E354))/(MAXIFS(AC:AC,$E:$E,$E354)-MINIFS(AC:AC,$E:$E,$E354)),
100*(AC354-MINIFS(AC:AC,$E:$E,$E354))/(MAXIFS(AC:AC,$E:$E,$E354)-MINIFS(AC:AC,$E:$E,$E354))))</f>
        <v/>
      </c>
      <c r="CS354" s="232" t="str">
        <f t="array" ref="CS354">IF(AD354="","",
IF(INDEX(Settings!$H:$H,MATCH(CS$1,Settings!$G:$G,0))=TRUE,
100-100*(AD354-MINIFS(AD:AD,$E:$E,$E354))/(MAXIFS(AD:AD,$E:$E,$E354)-MINIFS(AD:AD,$E:$E,$E354)),
100*(AD354-MINIFS(AD:AD,$E:$E,$E354))/(MAXIFS(AD:AD,$E:$E,$E354)-MINIFS(AD:AD,$E:$E,$E354))))</f>
        <v/>
      </c>
      <c r="CT354" s="232" t="str">
        <f t="array" ref="CT354">IF(AE354="","",
IF(INDEX(Settings!$H:$H,MATCH(CT$1,Settings!$G:$G,0))=TRUE,
100-100*(AE354-MINIFS(AE:AE,$E:$E,$E354))/(MAXIFS(AE:AE,$E:$E,$E354)-MINIFS(AE:AE,$E:$E,$E354)),
100*(AE354-MINIFS(AE:AE,$E:$E,$E354))/(MAXIFS(AE:AE,$E:$E,$E354)-MINIFS(AE:AE,$E:$E,$E354))))</f>
        <v/>
      </c>
      <c r="CU354" s="232" t="str">
        <f t="array" ref="CU354">IF(AF354="","",
IF(INDEX(Settings!$H:$H,MATCH(CU$1,Settings!$G:$G,0))=TRUE,
100-100*(AF354-MINIFS(AF:AF,$E:$E,$E354))/(MAXIFS(AF:AF,$E:$E,$E354)-MINIFS(AF:AF,$E:$E,$E354)),
100*(AF354-MINIFS(AF:AF,$E:$E,$E354))/(MAXIFS(AF:AF,$E:$E,$E354)-MINIFS(AF:AF,$E:$E,$E354))))</f>
        <v/>
      </c>
      <c r="CV354" s="232" t="str">
        <f t="array" ref="CV354">IF(AG354="","",
IF(INDEX(Settings!$H:$H,MATCH(CV$1,Settings!$G:$G,0))=TRUE,
100-100*(AG354-MINIFS(AG:AG,$E:$E,$E354))/(MAXIFS(AG:AG,$E:$E,$E354)-MINIFS(AG:AG,$E:$E,$E354)),
100*(AG354-MINIFS(AG:AG,$E:$E,$E354))/(MAXIFS(AG:AG,$E:$E,$E354)-MINIFS(AG:AG,$E:$E,$E354))))</f>
        <v/>
      </c>
      <c r="CW354" s="232" t="str">
        <f t="array" ref="CW354">IF(AH354="","",
IF(INDEX(Settings!$H:$H,MATCH(CW$1,Settings!$G:$G,0))=TRUE,
100-100*(AH354-MINIFS(AH:AH,$E:$E,$E354))/(MAXIFS(AH:AH,$E:$E,$E354)-MINIFS(AH:AH,$E:$E,$E354)),
100*(AH354-MINIFS(AH:AH,$E:$E,$E354))/(MAXIFS(AH:AH,$E:$E,$E354)-MINIFS(AH:AH,$E:$E,$E354))))</f>
        <v/>
      </c>
      <c r="CX354" s="232" t="str">
        <f t="array" ref="CX354">IF(AI354="","",
IF(INDEX(Settings!$H:$H,MATCH(CX$1,Settings!$G:$G,0))=TRUE,
100-100*(AI354-MINIFS(AI:AI,$E:$E,$E354))/(MAXIFS(AI:AI,$E:$E,$E354)-MINIFS(AI:AI,$E:$E,$E354)),
100*(AI354-MINIFS(AI:AI,$E:$E,$E354))/(MAXIFS(AI:AI,$E:$E,$E354)-MINIFS(AI:AI,$E:$E,$E354))))</f>
        <v/>
      </c>
      <c r="CY354" s="232" t="str">
        <f t="array" ref="CY354">IF(AJ354="","",
IF(INDEX(Settings!$H:$H,MATCH(CY$1,Settings!$G:$G,0))=TRUE,
100-100*(AJ354-MINIFS(AJ:AJ,$E:$E,$E354))/(MAXIFS(AJ:AJ,$E:$E,$E354)-MINIFS(AJ:AJ,$E:$E,$E354)),
100*(AJ354-MINIFS(AJ:AJ,$E:$E,$E354))/(MAXIFS(AJ:AJ,$E:$E,$E354)-MINIFS(AJ:AJ,$E:$E,$E354))))</f>
        <v/>
      </c>
      <c r="CZ354" s="232" t="str">
        <f t="array" ref="CZ354">IF(AK354="","",
IF(INDEX(Settings!$H:$H,MATCH(CZ$1,Settings!$G:$G,0))=TRUE,
100-100*(AK354-MINIFS(AK:AK,$E:$E,$E354))/(MAXIFS(AK:AK,$E:$E,$E354)-MINIFS(AK:AK,$E:$E,$E354)),
100*(AK354-MINIFS(AK:AK,$E:$E,$E354))/(MAXIFS(AK:AK,$E:$E,$E354)-MINIFS(AK:AK,$E:$E,$E354))))</f>
        <v/>
      </c>
      <c r="DA354" s="232" t="str">
        <f t="array" ref="DA354">IF(AL354="","",
IF(INDEX(Settings!$H:$H,MATCH(DA$1,Settings!$G:$G,0))=TRUE,
100-100*(AL354-MINIFS(AL:AL,$E:$E,$E354))/(MAXIFS(AL:AL,$E:$E,$E354)-MINIFS(AL:AL,$E:$E,$E354)),
100*(AL354-MINIFS(AL:AL,$E:$E,$E354))/(MAXIFS(AL:AL,$E:$E,$E354)-MINIFS(AL:AL,$E:$E,$E354))))</f>
        <v/>
      </c>
      <c r="DB354" s="232" t="str">
        <f t="array" ref="DB354">IF(AM354="","",
IF(INDEX(Settings!$H:$H,MATCH(DB$1,Settings!$G:$G,0))=TRUE,
100-100*(AM354-MINIFS(AM:AM,$E:$E,$E354))/(MAXIFS(AM:AM,$E:$E,$E354)-MINIFS(AM:AM,$E:$E,$E354)),
100*(AM354-MINIFS(AM:AM,$E:$E,$E354))/(MAXIFS(AM:AM,$E:$E,$E354)-MINIFS(AM:AM,$E:$E,$E354))))</f>
        <v/>
      </c>
      <c r="DC354" s="232" t="str">
        <f t="array" ref="DC354">IF(AN354="","",
IF(INDEX(Settings!$H:$H,MATCH(DC$1,Settings!$G:$G,0))=TRUE,
100-100*(AN354-MINIFS(AN:AN,$E:$E,$E354))/(MAXIFS(AN:AN,$E:$E,$E354)-MINIFS(AN:AN,$E:$E,$E354)),
100*(AN354-MINIFS(AN:AN,$E:$E,$E354))/(MAXIFS(AN:AN,$E:$E,$E354)-MINIFS(AN:AN,$E:$E,$E354))))</f>
        <v/>
      </c>
      <c r="DD354" s="232" t="str">
        <f t="array" ref="DD354">IF(AO354="","",
IF(INDEX(Settings!$H:$H,MATCH(DD$1,Settings!$G:$G,0))=TRUE,
100-100*(AO354-MINIFS(AO:AO,$E:$E,$E354))/(MAXIFS(AO:AO,$E:$E,$E354)-MINIFS(AO:AO,$E:$E,$E354)),
100*(AO354-MINIFS(AO:AO,$E:$E,$E354))/(MAXIFS(AO:AO,$E:$E,$E354)-MINIFS(AO:AO,$E:$E,$E354))))</f>
        <v/>
      </c>
      <c r="DE354" s="232" t="str">
        <f t="array" ref="DE354">IF(AP354="","",
IF(INDEX(Settings!$H:$H,MATCH(DE$1,Settings!$G:$G,0))=TRUE,
100-100*(AP354-MINIFS(AP:AP,$E:$E,$E354))/(MAXIFS(AP:AP,$E:$E,$E354)-MINIFS(AP:AP,$E:$E,$E354)),
100*(AP354-MINIFS(AP:AP,$E:$E,$E354))/(MAXIFS(AP:AP,$E:$E,$E354)-MINIFS(AP:AP,$E:$E,$E354))))</f>
        <v/>
      </c>
      <c r="DF354" s="232" t="str">
        <f t="array" ref="DF354">IF(AQ354="","",
IF(INDEX(Settings!$H:$H,MATCH(DF$1,Settings!$G:$G,0))=TRUE,
100-100*(AQ354-MINIFS(AQ:AQ,$E:$E,$E354))/(MAXIFS(AQ:AQ,$E:$E,$E354)-MINIFS(AQ:AQ,$E:$E,$E354)),
100*(AQ354-MINIFS(AQ:AQ,$E:$E,$E354))/(MAXIFS(AQ:AQ,$E:$E,$E354)-MINIFS(AQ:AQ,$E:$E,$E354))))</f>
        <v/>
      </c>
      <c r="DG354" s="232" t="str">
        <f t="array" ref="DG354">IF(AR354="","",
IF(INDEX(Settings!$H:$H,MATCH(DG$1,Settings!$G:$G,0))=TRUE,
100-100*(AR354-MINIFS(AR:AR,$E:$E,$E354))/(MAXIFS(AR:AR,$E:$E,$E354)-MINIFS(AR:AR,$E:$E,$E354)),
100*(AR354-MINIFS(AR:AR,$E:$E,$E354))/(MAXIFS(AR:AR,$E:$E,$E354)-MINIFS(AR:AR,$E:$E,$E354))))</f>
        <v/>
      </c>
      <c r="DH354" s="232" t="str">
        <f t="array" ref="DH354">IF(AS354="","",
IF(INDEX(Settings!$H:$H,MATCH(DH$1,Settings!$G:$G,0))=TRUE,
100-100*(AS354-MINIFS(AS:AS,$E:$E,$E354))/(MAXIFS(AS:AS,$E:$E,$E354)-MINIFS(AS:AS,$E:$E,$E354)),
100*(AS354-MINIFS(AS:AS,$E:$E,$E354))/(MAXIFS(AS:AS,$E:$E,$E354)-MINIFS(AS:AS,$E:$E,$E354))))</f>
        <v/>
      </c>
      <c r="DI354" s="232" t="str">
        <f t="array" ref="DI354">IF(AT354="","",
IF(INDEX(Settings!$H:$H,MATCH(DI$1,Settings!$G:$G,0))=TRUE,
100-100*(AT354-MINIFS(AT:AT,$E:$E,$E354))/(MAXIFS(AT:AT,$E:$E,$E354)-MINIFS(AT:AT,$E:$E,$E354)),
100*(AT354-MINIFS(AT:AT,$E:$E,$E354))/(MAXIFS(AT:AT,$E:$E,$E354)-MINIFS(AT:AT,$E:$E,$E354))))</f>
        <v/>
      </c>
      <c r="DJ354" s="232" t="str">
        <f t="array" ref="DJ354">IF(AU354="","",
IF(INDEX(Settings!$H:$H,MATCH(DJ$1,Settings!$G:$G,0))=TRUE,
100-100*(AU354-MINIFS(AU:AU,$E:$E,$E354))/(MAXIFS(AU:AU,$E:$E,$E354)-MINIFS(AU:AU,$E:$E,$E354)),
100*(AU354-MINIFS(AU:AU,$E:$E,$E354))/(MAXIFS(AU:AU,$E:$E,$E354)-MINIFS(AU:AU,$E:$E,$E354))))</f>
        <v/>
      </c>
      <c r="DK354" s="232" t="str">
        <f t="array" ref="DK354">IF(AV354="","",
IF(INDEX(Settings!$H:$H,MATCH(DK$1,Settings!$G:$G,0))=TRUE,
100-100*(AV354-MINIFS(AV:AV,$E:$E,$E354))/(MAXIFS(AV:AV,$E:$E,$E354)-MINIFS(AV:AV,$E:$E,$E354)),
100*(AV354-MINIFS(AV:AV,$E:$E,$E354))/(MAXIFS(AV:AV,$E:$E,$E354)-MINIFS(AV:AV,$E:$E,$E354))))</f>
        <v/>
      </c>
      <c r="DL354" s="232" t="str">
        <f t="array" ref="DL354">IF(AW354="","",
IF(INDEX(Settings!$H:$H,MATCH(DL$1,Settings!$G:$G,0))=TRUE,
100-100*(AW354-MINIFS(AW:AW,$E:$E,$E354))/(MAXIFS(AW:AW,$E:$E,$E354)-MINIFS(AW:AW,$E:$E,$E354)),
100*(AW354-MINIFS(AW:AW,$E:$E,$E354))/(MAXIFS(AW:AW,$E:$E,$E354)-MINIFS(AW:AW,$E:$E,$E354))))</f>
        <v/>
      </c>
      <c r="DM354" s="232" t="str">
        <f t="array" ref="DM354">IF(AX354="","",
IF(INDEX(Settings!$H:$H,MATCH(DM$1,Settings!$G:$G,0))=TRUE,
100-100*(AX354-MINIFS(AX:AX,$E:$E,$E354))/(MAXIFS(AX:AX,$E:$E,$E354)-MINIFS(AX:AX,$E:$E,$E354)),
100*(AX354-MINIFS(AX:AX,$E:$E,$E354))/(MAXIFS(AX:AX,$E:$E,$E354)-MINIFS(AX:AX,$E:$E,$E354))))</f>
        <v/>
      </c>
      <c r="DN354" s="232" t="str">
        <f t="array" ref="DN354">IF(AY354="","",
IF(INDEX(Settings!$H:$H,MATCH(DN$1,Settings!$G:$G,0))=TRUE,
100-100*(AY354-MINIFS(AY:AY,$E:$E,$E354))/(MAXIFS(AY:AY,$E:$E,$E354)-MINIFS(AY:AY,$E:$E,$E354)),
100*(AY354-MINIFS(AY:AY,$E:$E,$E354))/(MAXIFS(AY:AY,$E:$E,$E354)-MINIFS(AY:AY,$E:$E,$E354))))</f>
        <v/>
      </c>
      <c r="DO354" s="232" t="str">
        <f t="array" ref="DO354">IF(AZ354="","",
IF(INDEX(Settings!$H:$H,MATCH(DO$1,Settings!$G:$G,0))=TRUE,
100-100*(AZ354-MINIFS(AZ:AZ,$E:$E,$E354))/(MAXIFS(AZ:AZ,$E:$E,$E354)-MINIFS(AZ:AZ,$E:$E,$E354)),
100*(AZ354-MINIFS(AZ:AZ,$E:$E,$E354))/(MAXIFS(AZ:AZ,$E:$E,$E354)-MINIFS(AZ:AZ,$E:$E,$E354))))</f>
        <v/>
      </c>
      <c r="DP354" s="232" t="str">
        <f t="array" ref="DP354">IF(BA354="","",
IF(INDEX(Settings!$H:$H,MATCH(DP$1,Settings!$G:$G,0))=TRUE,
100-100*(BA354-MINIFS(BA:BA,$E:$E,$E354))/(MAXIFS(BA:BA,$E:$E,$E354)-MINIFS(BA:BA,$E:$E,$E354)),
100*(BA354-MINIFS(BA:BA,$E:$E,$E354))/(MAXIFS(BA:BA,$E:$E,$E354)-MINIFS(BA:BA,$E:$E,$E354))))</f>
        <v/>
      </c>
      <c r="DQ354" s="232" t="str">
        <f t="array" ref="DQ354">IF(BB354="","",
IF(INDEX(Settings!$H:$H,MATCH(DQ$1,Settings!$G:$G,0))=TRUE,
100-100*(BB354-MINIFS(BB:BB,$E:$E,$E354))/(MAXIFS(BB:BB,$E:$E,$E354)-MINIFS(BB:BB,$E:$E,$E354)),
100*(BB354-MINIFS(BB:BB,$E:$E,$E354))/(MAXIFS(BB:BB,$E:$E,$E354)-MINIFS(BB:BB,$E:$E,$E354))))</f>
        <v/>
      </c>
      <c r="DR354" s="232" t="str">
        <f t="array" ref="DR354">IF(BC354="","",
IF(INDEX(Settings!$H:$H,MATCH(DR$1,Settings!$G:$G,0))=TRUE,
100-100*(BC354-MINIFS(BC:BC,$E:$E,$E354))/(MAXIFS(BC:BC,$E:$E,$E354)-MINIFS(BC:BC,$E:$E,$E354)),
100*(BC354-MINIFS(BC:BC,$E:$E,$E354))/(MAXIFS(BC:BC,$E:$E,$E354)-MINIFS(BC:BC,$E:$E,$E354))))</f>
        <v/>
      </c>
      <c r="DS354" s="232" t="str">
        <f t="array" ref="DS354">IF(BD354="","",
IF(INDEX(Settings!$H:$H,MATCH(DS$1,Settings!$G:$G,0))=TRUE,
100-100*(BD354-MINIFS(BD:BD,$E:$E,$E354))/(MAXIFS(BD:BD,$E:$E,$E354)-MINIFS(BD:BD,$E:$E,$E354)),
100*(BD354-MINIFS(BD:BD,$E:$E,$E354))/(MAXIFS(BD:BD,$E:$E,$E354)-MINIFS(BD:BD,$E:$E,$E354))))</f>
        <v/>
      </c>
      <c r="DT354" s="232" t="str">
        <f t="array" ref="DT354">IF(BE354="","",
IF(INDEX(Settings!$H:$H,MATCH(DT$1,Settings!$G:$G,0))=TRUE,
100-100*(BE354-MINIFS(BE:BE,$E:$E,$E354))/(MAXIFS(BE:BE,$E:$E,$E354)-MINIFS(BE:BE,$E:$E,$E354)),
100*(BE354-MINIFS(BE:BE,$E:$E,$E354))/(MAXIFS(BE:BE,$E:$E,$E354)-MINIFS(BE:BE,$E:$E,$E354))))</f>
        <v/>
      </c>
      <c r="DU354" s="232" t="str">
        <f t="array" ref="DU354">IF(BF354="","",
IF(INDEX(Settings!$H:$H,MATCH(DU$1,Settings!$G:$G,0))=TRUE,
100-100*(BF354-MINIFS(BF:BF,$E:$E,$E354))/(MAXIFS(BF:BF,$E:$E,$E354)-MINIFS(BF:BF,$E:$E,$E354)),
100*(BF354-MINIFS(BF:BF,$E:$E,$E354))/(MAXIFS(BF:BF,$E:$E,$E354)-MINIFS(BF:BF,$E:$E,$E354))))</f>
        <v/>
      </c>
      <c r="DV354" s="232" t="str">
        <f t="array" ref="DV354">IF(BG354="","",
IF(INDEX(Settings!$H:$H,MATCH(DV$1,Settings!$G:$G,0))=TRUE,
100-100*(BG354-MINIFS(BG:BG,$E:$E,$E354))/(MAXIFS(BG:BG,$E:$E,$E354)-MINIFS(BG:BG,$E:$E,$E354)),
100*(BG354-MINIFS(BG:BG,$E:$E,$E354))/(MAXIFS(BG:BG,$E:$E,$E354)-MINIFS(BG:BG,$E:$E,$E354))))</f>
        <v/>
      </c>
      <c r="DW354" s="232" t="str">
        <f t="array" ref="DW354">IF(BH354="","",
IF(INDEX(Settings!$H:$H,MATCH(DW$1,Settings!$G:$G,0))=TRUE,
100-100*(BH354-MINIFS(BH:BH,$E:$E,$E354))/(MAXIFS(BH:BH,$E:$E,$E354)-MINIFS(BH:BH,$E:$E,$E354)),
100*(BH354-MINIFS(BH:BH,$E:$E,$E354))/(MAXIFS(BH:BH,$E:$E,$E354)-MINIFS(BH:BH,$E:$E,$E354))))</f>
        <v/>
      </c>
      <c r="DX354" s="232" t="str">
        <f t="array" ref="DX354">IF(BI354="","",
IF(INDEX(Settings!$H:$H,MATCH(DX$1,Settings!$G:$G,0))=TRUE,
100-100*(BI354-MINIFS(BI:BI,$E:$E,$E354))/(MAXIFS(BI:BI,$E:$E,$E354)-MINIFS(BI:BI,$E:$E,$E354)),
100*(BI354-MINIFS(BI:BI,$E:$E,$E354))/(MAXIFS(BI:BI,$E:$E,$E354)-MINIFS(BI:BI,$E:$E,$E354))))</f>
        <v/>
      </c>
      <c r="DY354" s="232" t="str">
        <f t="array" ref="DY354">IF(BJ354="","",
IF(INDEX(Settings!$H:$H,MATCH(DY$1,Settings!$G:$G,0))=TRUE,
100-100*(BJ354-MINIFS(BJ:BJ,$E:$E,$E354))/(MAXIFS(BJ:BJ,$E:$E,$E354)-MINIFS(BJ:BJ,$E:$E,$E354)),
100*(BJ354-MINIFS(BJ:BJ,$E:$E,$E354))/(MAXIFS(BJ:BJ,$E:$E,$E354)-MINIFS(BJ:BJ,$E:$E,$E354))))</f>
        <v/>
      </c>
      <c r="DZ354" s="234"/>
      <c r="EA354" s="234"/>
      <c r="EB354" s="234" t="str">
        <f t="shared" si="8"/>
        <v/>
      </c>
      <c r="EC354" s="234" t="str">
        <f t="shared" si="9"/>
        <v/>
      </c>
      <c r="ED354" s="234" t="str">
        <f t="shared" si="10"/>
        <v/>
      </c>
      <c r="EE354" s="234" t="str">
        <f t="shared" si="11"/>
        <v/>
      </c>
      <c r="EF354" s="234" t="str">
        <f t="shared" si="12"/>
        <v/>
      </c>
      <c r="EG354" s="234" t="str">
        <f t="shared" si="13"/>
        <v/>
      </c>
      <c r="EH354" s="234"/>
      <c r="EI354" s="234"/>
      <c r="EJ354" s="234"/>
      <c r="EK354" s="234"/>
      <c r="EL354" s="234"/>
      <c r="EM354" s="234"/>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3" t="str">
        <f t="shared" si="14"/>
        <v/>
      </c>
      <c r="N355" s="49"/>
      <c r="O355" s="49"/>
      <c r="P355" s="49"/>
      <c r="Q355" s="49"/>
      <c r="R355" s="49"/>
      <c r="S355" s="222" t="str">
        <f>IFERROR(VLOOKUP(AF355, 'YOYO IR Scores'!A:C, 3, FALSE), "")
</f>
        <v/>
      </c>
      <c r="T355" s="49"/>
      <c r="U355" s="49"/>
      <c r="V355" s="49"/>
      <c r="W355" s="49"/>
      <c r="X355" s="224" t="str">
        <f t="shared" si="4"/>
        <v/>
      </c>
      <c r="Y355" s="225" t="str">
        <f t="shared" si="5"/>
        <v/>
      </c>
      <c r="Z355" s="225" t="str">
        <f t="shared" si="6"/>
        <v/>
      </c>
      <c r="AA355" s="224" t="str">
        <f t="shared" si="7"/>
        <v/>
      </c>
      <c r="AB355" s="223"/>
      <c r="AC355" s="223"/>
      <c r="AD355" s="223"/>
      <c r="AE355" s="223" t="str">
        <f>IFERROR(VLOOKUP(AF355, 'YOYO IR Scores'!A:C, 2, FALSE), "")</f>
        <v/>
      </c>
      <c r="AF355" s="223"/>
      <c r="AG355" s="223"/>
      <c r="AH355" s="223"/>
      <c r="AI355" s="223"/>
      <c r="AJ355" s="223"/>
      <c r="AK355" s="223"/>
      <c r="AL355" s="223"/>
      <c r="AM355" s="223"/>
      <c r="AN355" s="223"/>
      <c r="AO355" s="223"/>
      <c r="AP355" s="223"/>
      <c r="AQ355" s="223"/>
      <c r="AR355" s="223"/>
      <c r="AS355" s="223"/>
      <c r="AT355" s="223"/>
      <c r="AU355" s="223"/>
      <c r="AV355" s="223"/>
      <c r="AW355" s="223"/>
      <c r="AX355" s="223"/>
      <c r="AY355" s="223"/>
      <c r="AZ355" s="223"/>
      <c r="BA355" s="223"/>
      <c r="BB355" s="223"/>
      <c r="BC355" s="223"/>
      <c r="BD355" s="223"/>
      <c r="BE355" s="223"/>
      <c r="BF355" s="223"/>
      <c r="BG355" s="223"/>
      <c r="BH355" s="223"/>
      <c r="BI355" s="223"/>
      <c r="BJ355" s="223"/>
      <c r="BK355" s="223" t="str">
        <f t="array" ref="BK355">IF(J355="","",
IF(INDEX(Settings!$H:$H,MATCH(BY$1,Settings!$G:$G,0))=TRUE,
100-100*(J355-MIN(J:J))/(MAX(J:J)-MIN(J:J)),
100*(J355-MIN(J:J))/(MAX(J:J)-MIN(J:J))))</f>
        <v/>
      </c>
      <c r="BL355" s="223" t="str">
        <f t="array" ref="BL355">IF(J355="","",
IF(INDEX(Settings!$H:$H,MATCH(BY$1,Settings!$G:$G,0))=TRUE,
100-100*(J355-MINIFS(J:J,$E:$E,$E355))/(MAXIFS(J:J,$E:$E,$E355)-MINIFS(J:J,$E:$E,$E355)),
100*(J355-MINIFS(J:J,$E:$E,$E355))/(MAXIFS(J:J,$E:$E,$E355)-MINIFS(J:J,$E:$E,$E355))))</f>
        <v/>
      </c>
      <c r="BM355" s="223"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4" t="str">
        <f t="array" ref="BQ355">IF(J355="","",
IF(INDEX(Settings!$H:$H,MATCH(BY$1,Settings!$G:$G,0))=TRUE,
-1*(J355-AVERAGE(J:J))/STDEV(J:J),
(J355-AVERAGE(J:J))/STDEV(J:J)))</f>
        <v/>
      </c>
      <c r="BR355" s="224" t="str">
        <f>IFERROR(__xludf.DUMMYFUNCTION("IF(J355="""","""",
IF(INDEX(Settings!$H:$H,MATCH(BY$1,Settings!$G:$G,0))=TRUE,
-1*(J355-AVERAGEIFS(J:J,$E:$E,$E355))/STDEV(FILTER(J:J,$E:$E=$E355)),
(J355-AVERAGEIFS(J:J,$E:$E,$E355))/STDEV(FILTER(J:J,$E:$E=$E355))))"),"")</f>
        <v/>
      </c>
      <c r="BS355" s="224"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3" t="str">
        <f t="array" ref="BY355">IF(J355="","",
IF(INDEX(Settings!$H:$H,MATCH(BY$1,Settings!$G:$G,0))=TRUE,
100-100*(J355-MINIFS(J:J,$E:$E,$E355))/(MAXIFS(J:J,$E:$E,$E355)-MINIFS(J:J,$E:$E,$E355)),
100*(J355-MINIFS(J:J,$E:$E,$E355))/(MAXIFS(J:J,$E:$E,$E355)-MINIFS(J:J,$E:$E,$E355))))</f>
        <v/>
      </c>
      <c r="BZ355" s="223" t="str">
        <f t="array" ref="BZ355">IF(K355="","",
IF(INDEX(Settings!$H:$H,MATCH(BZ$1,Settings!$G:$G,0))=TRUE,
100-100*(K355-MINIFS(K:K,$E:$E,$E355))/(MAXIFS(K:K,$E:$E,$E355)-MINIFS(K:K,$E:$E,$E355)),
100*(K355-MINIFS(K:K,$E:$E,$E355))/(MAXIFS(K:K,$E:$E,$E355)-MINIFS(K:K,$E:$E,$E355))))</f>
        <v/>
      </c>
      <c r="CA355" s="223" t="str">
        <f t="array" ref="CA355">IF(L355="","",
IF(INDEX(Settings!$H:$H,MATCH(CA$1,Settings!$G:$G,0))=TRUE,
100-100*(L355-MINIFS(L:L,$E:$E,$E355))/(MAXIFS(L:L,$E:$E,$E355)-MINIFS(L:L,$E:$E,$E355)),
100*(L355-MINIFS(L:L,$E:$E,$E355))/(MAXIFS(L:L,$E:$E,$E355)-MINIFS(L:L,$E:$E,$E355))))</f>
        <v/>
      </c>
      <c r="CB355" s="223" t="str">
        <f t="array" ref="CB355">IF(M355="","",
IF(INDEX(Settings!$H:$H,MATCH(CB$1,Settings!$G:$G,0))=TRUE,
100-100*(M355-MINIFS(M:M,$E:$E,$E355))/(MAXIFS(M:M,$E:$E,$E355)-MINIFS(M:M,$E:$E,$E355)),
100*(M355-MINIFS(M:M,$E:$E,$E355))/(MAXIFS(M:M,$E:$E,$E355)-MINIFS(M:M,$E:$E,$E355))))</f>
        <v/>
      </c>
      <c r="CC355" s="223" t="str">
        <f t="array" ref="CC355">IF(N355="","",
IF(INDEX(Settings!$H:$H,MATCH(CC$1,Settings!$G:$G,0))=TRUE,
100-100*(N355-MINIFS(N:N,$E:$E,$E355))/(MAXIFS(N:N,$E:$E,$E355)-MINIFS(N:N,$E:$E,$E355)),
100*(N355-MINIFS(N:N,$E:$E,$E355))/(MAXIFS(N:N,$E:$E,$E355)-MINIFS(N:N,$E:$E,$E355))))</f>
        <v/>
      </c>
      <c r="CD355" s="223" t="str">
        <f t="array" ref="CD355">IF(O355="","",
IF(INDEX(Settings!$H:$H,MATCH(CD$1,Settings!$G:$G,0))=TRUE,
100-100*(O355-MINIFS(O:O,$E:$E,$E355))/(MAXIFS(O:O,$E:$E,$E355)-MINIFS(O:O,$E:$E,$E355)),
100*(O355-MINIFS(O:O,$E:$E,$E355))/(MAXIFS(O:O,$E:$E,$E355)-MINIFS(O:O,$E:$E,$E355))))</f>
        <v/>
      </c>
      <c r="CE355" s="223" t="str">
        <f t="array" ref="CE355">IF(P355="","",
IF(INDEX(Settings!$H:$H,MATCH(CE$1,Settings!$G:$G,0))=TRUE,
100-100*(P355-MINIFS(P:P,$E:$E,$E355))/(MAXIFS(P:P,$E:$E,$E355)-MINIFS(P:P,$E:$E,$E355)),
100*(P355-MINIFS(P:P,$E:$E,$E355))/(MAXIFS(P:P,$E:$E,$E355)-MINIFS(P:P,$E:$E,$E355))))</f>
        <v/>
      </c>
      <c r="CF355" s="223" t="str">
        <f t="array" ref="CF355">IF(Q355="","",
IF(INDEX(Settings!$H:$H,MATCH(CF$1,Settings!$G:$G,0))=TRUE,
100-100*(Q355-MINIFS(Q:Q,$E:$E,$E355))/(MAXIFS(Q:Q,$E:$E,$E355)-MINIFS(Q:Q,$E:$E,$E355)),
100*(Q355-MINIFS(Q:Q,$E:$E,$E355))/(MAXIFS(Q:Q,$E:$E,$E355)-MINIFS(Q:Q,$E:$E,$E355))))</f>
        <v/>
      </c>
      <c r="CG355" s="223" t="str">
        <f t="array" ref="CG355">IF(R355="","",
IF(INDEX(Settings!$H:$H,MATCH(CG$1,Settings!$G:$G,0))=TRUE,
100-100*(R355-MINIFS(R:R,$E:$E,$E355))/(MAXIFS(R:R,$E:$E,$E355)-MINIFS(R:R,$E:$E,$E355)),
100*(R355-MINIFS(R:R,$E:$E,$E355))/(MAXIFS(R:R,$E:$E,$E355)-MINIFS(R:R,$E:$E,$E355))))</f>
        <v/>
      </c>
      <c r="CH355" s="223" t="str">
        <f t="array" ref="CH355">IF(S355="","",
IF(INDEX(Settings!$H:$H,MATCH(CH$1,Settings!$G:$G,0))=TRUE,
100-100*(S355-MINIFS(S:S,$E:$E,$E355))/(MAXIFS(S:S,$E:$E,$E355)-MINIFS(S:S,$E:$E,$E355)),
100*(S355-MINIFS(S:S,$E:$E,$E355))/(MAXIFS(S:S,$E:$E,$E355)-MINIFS(S:S,$E:$E,$E355))))</f>
        <v/>
      </c>
      <c r="CI355" s="223" t="str">
        <f t="array" ref="CI355">IF(T355="","",
IF(INDEX(Settings!$H:$H,MATCH(CI$1,Settings!$G:$G,0))=TRUE,
100-100*(T355-MINIFS(T:T,$E:$E,$E355))/(MAXIFS(T:T,$E:$E,$E355)-MINIFS(T:T,$E:$E,$E355)),
100*(T355-MINIFS(T:T,$E:$E,$E355))/(MAXIFS(T:T,$E:$E,$E355)-MINIFS(T:T,$E:$E,$E355))))</f>
        <v/>
      </c>
      <c r="CJ355" s="223" t="str">
        <f t="array" ref="CJ355">IF(U355="","",
IF(INDEX(Settings!$H:$H,MATCH(CJ$1,Settings!$G:$G,0))=TRUE,
100-100*(U355-MINIFS(U:U,$E:$E,$E355))/(MAXIFS(U:U,$E:$E,$E355)-MINIFS(U:U,$E:$E,$E355)),
100*(U355-MINIFS(U:U,$E:$E,$E355))/(MAXIFS(U:U,$E:$E,$E355)-MINIFS(U:U,$E:$E,$E355))))</f>
        <v/>
      </c>
      <c r="CK355" s="223" t="str">
        <f t="array" ref="CK355">IF(V355="","",
IF(INDEX(Settings!$H:$H,MATCH(CK$1,Settings!$G:$G,0))=TRUE,
100-100*(V355-MINIFS(V:V,$E:$E,$E355))/(MAXIFS(V:V,$E:$E,$E355)-MINIFS(V:V,$E:$E,$E355)),
100*(V355-MINIFS(V:V,$E:$E,$E355))/(MAXIFS(V:V,$E:$E,$E355)-MINIFS(V:V,$E:$E,$E355))))</f>
        <v/>
      </c>
      <c r="CL355" s="223" t="str">
        <f t="array" ref="CL355">IF(W355="","",
IF(INDEX(Settings!$H:$H,MATCH(CL$1,Settings!$G:$G,0))=TRUE,
100-100*(W355-MINIFS(W:W,$E:$E,$E355))/(MAXIFS(W:W,$E:$E,$E355)-MINIFS(W:W,$E:$E,$E355)),
100*(W355-MINIFS(W:W,$E:$E,$E355))/(MAXIFS(W:W,$E:$E,$E355)-MINIFS(W:W,$E:$E,$E355))))</f>
        <v/>
      </c>
      <c r="CM355" s="223" t="str">
        <f t="array" ref="CM355">IF(X355="","",
IF(INDEX(Settings!$H:$H,MATCH(CM$1,Settings!$G:$G,0))=TRUE,
100-100*(X355-MINIFS(X:X,$E:$E,$E355))/(MAXIFS(X:X,$E:$E,$E355)-MINIFS(X:X,$E:$E,$E355)),
100*(X355-MINIFS(X:X,$E:$E,$E355))/(MAXIFS(X:X,$E:$E,$E355)-MINIFS(X:X,$E:$E,$E355))))</f>
        <v/>
      </c>
      <c r="CN355" s="223" t="str">
        <f t="array" ref="CN355">IF(Y355="","",
IF(INDEX(Settings!$H:$H,MATCH(CN$1,Settings!$G:$G,0))=TRUE,
100-100*(Y355-MINIFS(Y:Y,$E:$E,$E355))/(MAXIFS(Y:Y,$E:$E,$E355)-MINIFS(Y:Y,$E:$E,$E355)),
100*(Y355-MINIFS(Y:Y,$E:$E,$E355))/(MAXIFS(Y:Y,$E:$E,$E355)-MINIFS(Y:Y,$E:$E,$E355))))</f>
        <v/>
      </c>
      <c r="CO355" s="223" t="str">
        <f t="array" ref="CO355">IF(Z355="","",
IF(INDEX(Settings!$H:$H,MATCH(CO$1,Settings!$G:$G,0))=TRUE,
100-100*(Z355-MINIFS(Z:Z,$E:$E,$E355))/(MAXIFS(Z:Z,$E:$E,$E355)-MINIFS(Z:Z,$E:$E,$E355)),
100*(Z355-MINIFS(Z:Z,$E:$E,$E355))/(MAXIFS(Z:Z,$E:$E,$E355)-MINIFS(Z:Z,$E:$E,$E355))))</f>
        <v/>
      </c>
      <c r="CP355" s="223" t="str">
        <f t="array" ref="CP355">IF(AA355="","",
IF(INDEX(Settings!$H:$H,MATCH(CP$1,Settings!$G:$G,0))=TRUE,
100-100*(AA355-MINIFS(AA:AA,$E:$E,$E355))/(MAXIFS(AA:AA,$E:$E,$E355)-MINIFS(AA:AA,$E:$E,$E355)),
100*(AA355-MINIFS(AA:AA,$E:$E,$E355))/(MAXIFS(AA:AA,$E:$E,$E355)-MINIFS(AA:AA,$E:$E,$E355))))</f>
        <v/>
      </c>
      <c r="CQ355" s="223" t="str">
        <f t="array" ref="CQ355">IF(AB355="","",
IF(INDEX(Settings!$H:$H,MATCH(CQ$1,Settings!$G:$G,0))=TRUE,
100-100*(AB355-MINIFS(AB:AB,$E:$E,$E355))/(MAXIFS(AB:AB,$E:$E,$E355)-MINIFS(AB:AB,$E:$E,$E355)),
100*(AB355-MINIFS(AB:AB,$E:$E,$E355))/(MAXIFS(AB:AB,$E:$E,$E355)-MINIFS(AB:AB,$E:$E,$E355))))</f>
        <v/>
      </c>
      <c r="CR355" s="223" t="str">
        <f t="array" ref="CR355">IF(AC355="","",
IF(INDEX(Settings!$H:$H,MATCH(CR$1,Settings!$G:$G,0))=TRUE,
100-100*(AC355-MINIFS(AC:AC,$E:$E,$E355))/(MAXIFS(AC:AC,$E:$E,$E355)-MINIFS(AC:AC,$E:$E,$E355)),
100*(AC355-MINIFS(AC:AC,$E:$E,$E355))/(MAXIFS(AC:AC,$E:$E,$E355)-MINIFS(AC:AC,$E:$E,$E355))))</f>
        <v/>
      </c>
      <c r="CS355" s="223" t="str">
        <f t="array" ref="CS355">IF(AD355="","",
IF(INDEX(Settings!$H:$H,MATCH(CS$1,Settings!$G:$G,0))=TRUE,
100-100*(AD355-MINIFS(AD:AD,$E:$E,$E355))/(MAXIFS(AD:AD,$E:$E,$E355)-MINIFS(AD:AD,$E:$E,$E355)),
100*(AD355-MINIFS(AD:AD,$E:$E,$E355))/(MAXIFS(AD:AD,$E:$E,$E355)-MINIFS(AD:AD,$E:$E,$E355))))</f>
        <v/>
      </c>
      <c r="CT355" s="223" t="str">
        <f t="array" ref="CT355">IF(AE355="","",
IF(INDEX(Settings!$H:$H,MATCH(CT$1,Settings!$G:$G,0))=TRUE,
100-100*(AE355-MINIFS(AE:AE,$E:$E,$E355))/(MAXIFS(AE:AE,$E:$E,$E355)-MINIFS(AE:AE,$E:$E,$E355)),
100*(AE355-MINIFS(AE:AE,$E:$E,$E355))/(MAXIFS(AE:AE,$E:$E,$E355)-MINIFS(AE:AE,$E:$E,$E355))))</f>
        <v/>
      </c>
      <c r="CU355" s="223" t="str">
        <f t="array" ref="CU355">IF(AF355="","",
IF(INDEX(Settings!$H:$H,MATCH(CU$1,Settings!$G:$G,0))=TRUE,
100-100*(AF355-MINIFS(AF:AF,$E:$E,$E355))/(MAXIFS(AF:AF,$E:$E,$E355)-MINIFS(AF:AF,$E:$E,$E355)),
100*(AF355-MINIFS(AF:AF,$E:$E,$E355))/(MAXIFS(AF:AF,$E:$E,$E355)-MINIFS(AF:AF,$E:$E,$E355))))</f>
        <v/>
      </c>
      <c r="CV355" s="223" t="str">
        <f t="array" ref="CV355">IF(AG355="","",
IF(INDEX(Settings!$H:$H,MATCH(CV$1,Settings!$G:$G,0))=TRUE,
100-100*(AG355-MINIFS(AG:AG,$E:$E,$E355))/(MAXIFS(AG:AG,$E:$E,$E355)-MINIFS(AG:AG,$E:$E,$E355)),
100*(AG355-MINIFS(AG:AG,$E:$E,$E355))/(MAXIFS(AG:AG,$E:$E,$E355)-MINIFS(AG:AG,$E:$E,$E355))))</f>
        <v/>
      </c>
      <c r="CW355" s="223" t="str">
        <f t="array" ref="CW355">IF(AH355="","",
IF(INDEX(Settings!$H:$H,MATCH(CW$1,Settings!$G:$G,0))=TRUE,
100-100*(AH355-MINIFS(AH:AH,$E:$E,$E355))/(MAXIFS(AH:AH,$E:$E,$E355)-MINIFS(AH:AH,$E:$E,$E355)),
100*(AH355-MINIFS(AH:AH,$E:$E,$E355))/(MAXIFS(AH:AH,$E:$E,$E355)-MINIFS(AH:AH,$E:$E,$E355))))</f>
        <v/>
      </c>
      <c r="CX355" s="223" t="str">
        <f t="array" ref="CX355">IF(AI355="","",
IF(INDEX(Settings!$H:$H,MATCH(CX$1,Settings!$G:$G,0))=TRUE,
100-100*(AI355-MINIFS(AI:AI,$E:$E,$E355))/(MAXIFS(AI:AI,$E:$E,$E355)-MINIFS(AI:AI,$E:$E,$E355)),
100*(AI355-MINIFS(AI:AI,$E:$E,$E355))/(MAXIFS(AI:AI,$E:$E,$E355)-MINIFS(AI:AI,$E:$E,$E355))))</f>
        <v/>
      </c>
      <c r="CY355" s="223" t="str">
        <f t="array" ref="CY355">IF(AJ355="","",
IF(INDEX(Settings!$H:$H,MATCH(CY$1,Settings!$G:$G,0))=TRUE,
100-100*(AJ355-MINIFS(AJ:AJ,$E:$E,$E355))/(MAXIFS(AJ:AJ,$E:$E,$E355)-MINIFS(AJ:AJ,$E:$E,$E355)),
100*(AJ355-MINIFS(AJ:AJ,$E:$E,$E355))/(MAXIFS(AJ:AJ,$E:$E,$E355)-MINIFS(AJ:AJ,$E:$E,$E355))))</f>
        <v/>
      </c>
      <c r="CZ355" s="223" t="str">
        <f t="array" ref="CZ355">IF(AK355="","",
IF(INDEX(Settings!$H:$H,MATCH(CZ$1,Settings!$G:$G,0))=TRUE,
100-100*(AK355-MINIFS(AK:AK,$E:$E,$E355))/(MAXIFS(AK:AK,$E:$E,$E355)-MINIFS(AK:AK,$E:$E,$E355)),
100*(AK355-MINIFS(AK:AK,$E:$E,$E355))/(MAXIFS(AK:AK,$E:$E,$E355)-MINIFS(AK:AK,$E:$E,$E355))))</f>
        <v/>
      </c>
      <c r="DA355" s="223" t="str">
        <f t="array" ref="DA355">IF(AL355="","",
IF(INDEX(Settings!$H:$H,MATCH(DA$1,Settings!$G:$G,0))=TRUE,
100-100*(AL355-MINIFS(AL:AL,$E:$E,$E355))/(MAXIFS(AL:AL,$E:$E,$E355)-MINIFS(AL:AL,$E:$E,$E355)),
100*(AL355-MINIFS(AL:AL,$E:$E,$E355))/(MAXIFS(AL:AL,$E:$E,$E355)-MINIFS(AL:AL,$E:$E,$E355))))</f>
        <v/>
      </c>
      <c r="DB355" s="223" t="str">
        <f t="array" ref="DB355">IF(AM355="","",
IF(INDEX(Settings!$H:$H,MATCH(DB$1,Settings!$G:$G,0))=TRUE,
100-100*(AM355-MINIFS(AM:AM,$E:$E,$E355))/(MAXIFS(AM:AM,$E:$E,$E355)-MINIFS(AM:AM,$E:$E,$E355)),
100*(AM355-MINIFS(AM:AM,$E:$E,$E355))/(MAXIFS(AM:AM,$E:$E,$E355)-MINIFS(AM:AM,$E:$E,$E355))))</f>
        <v/>
      </c>
      <c r="DC355" s="223" t="str">
        <f t="array" ref="DC355">IF(AN355="","",
IF(INDEX(Settings!$H:$H,MATCH(DC$1,Settings!$G:$G,0))=TRUE,
100-100*(AN355-MINIFS(AN:AN,$E:$E,$E355))/(MAXIFS(AN:AN,$E:$E,$E355)-MINIFS(AN:AN,$E:$E,$E355)),
100*(AN355-MINIFS(AN:AN,$E:$E,$E355))/(MAXIFS(AN:AN,$E:$E,$E355)-MINIFS(AN:AN,$E:$E,$E355))))</f>
        <v/>
      </c>
      <c r="DD355" s="223" t="str">
        <f t="array" ref="DD355">IF(AO355="","",
IF(INDEX(Settings!$H:$H,MATCH(DD$1,Settings!$G:$G,0))=TRUE,
100-100*(AO355-MINIFS(AO:AO,$E:$E,$E355))/(MAXIFS(AO:AO,$E:$E,$E355)-MINIFS(AO:AO,$E:$E,$E355)),
100*(AO355-MINIFS(AO:AO,$E:$E,$E355))/(MAXIFS(AO:AO,$E:$E,$E355)-MINIFS(AO:AO,$E:$E,$E355))))</f>
        <v/>
      </c>
      <c r="DE355" s="223" t="str">
        <f t="array" ref="DE355">IF(AP355="","",
IF(INDEX(Settings!$H:$H,MATCH(DE$1,Settings!$G:$G,0))=TRUE,
100-100*(AP355-MINIFS(AP:AP,$E:$E,$E355))/(MAXIFS(AP:AP,$E:$E,$E355)-MINIFS(AP:AP,$E:$E,$E355)),
100*(AP355-MINIFS(AP:AP,$E:$E,$E355))/(MAXIFS(AP:AP,$E:$E,$E355)-MINIFS(AP:AP,$E:$E,$E355))))</f>
        <v/>
      </c>
      <c r="DF355" s="223" t="str">
        <f t="array" ref="DF355">IF(AQ355="","",
IF(INDEX(Settings!$H:$H,MATCH(DF$1,Settings!$G:$G,0))=TRUE,
100-100*(AQ355-MINIFS(AQ:AQ,$E:$E,$E355))/(MAXIFS(AQ:AQ,$E:$E,$E355)-MINIFS(AQ:AQ,$E:$E,$E355)),
100*(AQ355-MINIFS(AQ:AQ,$E:$E,$E355))/(MAXIFS(AQ:AQ,$E:$E,$E355)-MINIFS(AQ:AQ,$E:$E,$E355))))</f>
        <v/>
      </c>
      <c r="DG355" s="223" t="str">
        <f t="array" ref="DG355">IF(AR355="","",
IF(INDEX(Settings!$H:$H,MATCH(DG$1,Settings!$G:$G,0))=TRUE,
100-100*(AR355-MINIFS(AR:AR,$E:$E,$E355))/(MAXIFS(AR:AR,$E:$E,$E355)-MINIFS(AR:AR,$E:$E,$E355)),
100*(AR355-MINIFS(AR:AR,$E:$E,$E355))/(MAXIFS(AR:AR,$E:$E,$E355)-MINIFS(AR:AR,$E:$E,$E355))))</f>
        <v/>
      </c>
      <c r="DH355" s="223" t="str">
        <f t="array" ref="DH355">IF(AS355="","",
IF(INDEX(Settings!$H:$H,MATCH(DH$1,Settings!$G:$G,0))=TRUE,
100-100*(AS355-MINIFS(AS:AS,$E:$E,$E355))/(MAXIFS(AS:AS,$E:$E,$E355)-MINIFS(AS:AS,$E:$E,$E355)),
100*(AS355-MINIFS(AS:AS,$E:$E,$E355))/(MAXIFS(AS:AS,$E:$E,$E355)-MINIFS(AS:AS,$E:$E,$E355))))</f>
        <v/>
      </c>
      <c r="DI355" s="223" t="str">
        <f t="array" ref="DI355">IF(AT355="","",
IF(INDEX(Settings!$H:$H,MATCH(DI$1,Settings!$G:$G,0))=TRUE,
100-100*(AT355-MINIFS(AT:AT,$E:$E,$E355))/(MAXIFS(AT:AT,$E:$E,$E355)-MINIFS(AT:AT,$E:$E,$E355)),
100*(AT355-MINIFS(AT:AT,$E:$E,$E355))/(MAXIFS(AT:AT,$E:$E,$E355)-MINIFS(AT:AT,$E:$E,$E355))))</f>
        <v/>
      </c>
      <c r="DJ355" s="223" t="str">
        <f t="array" ref="DJ355">IF(AU355="","",
IF(INDEX(Settings!$H:$H,MATCH(DJ$1,Settings!$G:$G,0))=TRUE,
100-100*(AU355-MINIFS(AU:AU,$E:$E,$E355))/(MAXIFS(AU:AU,$E:$E,$E355)-MINIFS(AU:AU,$E:$E,$E355)),
100*(AU355-MINIFS(AU:AU,$E:$E,$E355))/(MAXIFS(AU:AU,$E:$E,$E355)-MINIFS(AU:AU,$E:$E,$E355))))</f>
        <v/>
      </c>
      <c r="DK355" s="223" t="str">
        <f t="array" ref="DK355">IF(AV355="","",
IF(INDEX(Settings!$H:$H,MATCH(DK$1,Settings!$G:$G,0))=TRUE,
100-100*(AV355-MINIFS(AV:AV,$E:$E,$E355))/(MAXIFS(AV:AV,$E:$E,$E355)-MINIFS(AV:AV,$E:$E,$E355)),
100*(AV355-MINIFS(AV:AV,$E:$E,$E355))/(MAXIFS(AV:AV,$E:$E,$E355)-MINIFS(AV:AV,$E:$E,$E355))))</f>
        <v/>
      </c>
      <c r="DL355" s="223" t="str">
        <f t="array" ref="DL355">IF(AW355="","",
IF(INDEX(Settings!$H:$H,MATCH(DL$1,Settings!$G:$G,0))=TRUE,
100-100*(AW355-MINIFS(AW:AW,$E:$E,$E355))/(MAXIFS(AW:AW,$E:$E,$E355)-MINIFS(AW:AW,$E:$E,$E355)),
100*(AW355-MINIFS(AW:AW,$E:$E,$E355))/(MAXIFS(AW:AW,$E:$E,$E355)-MINIFS(AW:AW,$E:$E,$E355))))</f>
        <v/>
      </c>
      <c r="DM355" s="223" t="str">
        <f t="array" ref="DM355">IF(AX355="","",
IF(INDEX(Settings!$H:$H,MATCH(DM$1,Settings!$G:$G,0))=TRUE,
100-100*(AX355-MINIFS(AX:AX,$E:$E,$E355))/(MAXIFS(AX:AX,$E:$E,$E355)-MINIFS(AX:AX,$E:$E,$E355)),
100*(AX355-MINIFS(AX:AX,$E:$E,$E355))/(MAXIFS(AX:AX,$E:$E,$E355)-MINIFS(AX:AX,$E:$E,$E355))))</f>
        <v/>
      </c>
      <c r="DN355" s="223" t="str">
        <f t="array" ref="DN355">IF(AY355="","",
IF(INDEX(Settings!$H:$H,MATCH(DN$1,Settings!$G:$G,0))=TRUE,
100-100*(AY355-MINIFS(AY:AY,$E:$E,$E355))/(MAXIFS(AY:AY,$E:$E,$E355)-MINIFS(AY:AY,$E:$E,$E355)),
100*(AY355-MINIFS(AY:AY,$E:$E,$E355))/(MAXIFS(AY:AY,$E:$E,$E355)-MINIFS(AY:AY,$E:$E,$E355))))</f>
        <v/>
      </c>
      <c r="DO355" s="223" t="str">
        <f t="array" ref="DO355">IF(AZ355="","",
IF(INDEX(Settings!$H:$H,MATCH(DO$1,Settings!$G:$G,0))=TRUE,
100-100*(AZ355-MINIFS(AZ:AZ,$E:$E,$E355))/(MAXIFS(AZ:AZ,$E:$E,$E355)-MINIFS(AZ:AZ,$E:$E,$E355)),
100*(AZ355-MINIFS(AZ:AZ,$E:$E,$E355))/(MAXIFS(AZ:AZ,$E:$E,$E355)-MINIFS(AZ:AZ,$E:$E,$E355))))</f>
        <v/>
      </c>
      <c r="DP355" s="223" t="str">
        <f t="array" ref="DP355">IF(BA355="","",
IF(INDEX(Settings!$H:$H,MATCH(DP$1,Settings!$G:$G,0))=TRUE,
100-100*(BA355-MINIFS(BA:BA,$E:$E,$E355))/(MAXIFS(BA:BA,$E:$E,$E355)-MINIFS(BA:BA,$E:$E,$E355)),
100*(BA355-MINIFS(BA:BA,$E:$E,$E355))/(MAXIFS(BA:BA,$E:$E,$E355)-MINIFS(BA:BA,$E:$E,$E355))))</f>
        <v/>
      </c>
      <c r="DQ355" s="223" t="str">
        <f t="array" ref="DQ355">IF(BB355="","",
IF(INDEX(Settings!$H:$H,MATCH(DQ$1,Settings!$G:$G,0))=TRUE,
100-100*(BB355-MINIFS(BB:BB,$E:$E,$E355))/(MAXIFS(BB:BB,$E:$E,$E355)-MINIFS(BB:BB,$E:$E,$E355)),
100*(BB355-MINIFS(BB:BB,$E:$E,$E355))/(MAXIFS(BB:BB,$E:$E,$E355)-MINIFS(BB:BB,$E:$E,$E355))))</f>
        <v/>
      </c>
      <c r="DR355" s="223" t="str">
        <f t="array" ref="DR355">IF(BC355="","",
IF(INDEX(Settings!$H:$H,MATCH(DR$1,Settings!$G:$G,0))=TRUE,
100-100*(BC355-MINIFS(BC:BC,$E:$E,$E355))/(MAXIFS(BC:BC,$E:$E,$E355)-MINIFS(BC:BC,$E:$E,$E355)),
100*(BC355-MINIFS(BC:BC,$E:$E,$E355))/(MAXIFS(BC:BC,$E:$E,$E355)-MINIFS(BC:BC,$E:$E,$E355))))</f>
        <v/>
      </c>
      <c r="DS355" s="223" t="str">
        <f t="array" ref="DS355">IF(BD355="","",
IF(INDEX(Settings!$H:$H,MATCH(DS$1,Settings!$G:$G,0))=TRUE,
100-100*(BD355-MINIFS(BD:BD,$E:$E,$E355))/(MAXIFS(BD:BD,$E:$E,$E355)-MINIFS(BD:BD,$E:$E,$E355)),
100*(BD355-MINIFS(BD:BD,$E:$E,$E355))/(MAXIFS(BD:BD,$E:$E,$E355)-MINIFS(BD:BD,$E:$E,$E355))))</f>
        <v/>
      </c>
      <c r="DT355" s="223" t="str">
        <f t="array" ref="DT355">IF(BE355="","",
IF(INDEX(Settings!$H:$H,MATCH(DT$1,Settings!$G:$G,0))=TRUE,
100-100*(BE355-MINIFS(BE:BE,$E:$E,$E355))/(MAXIFS(BE:BE,$E:$E,$E355)-MINIFS(BE:BE,$E:$E,$E355)),
100*(BE355-MINIFS(BE:BE,$E:$E,$E355))/(MAXIFS(BE:BE,$E:$E,$E355)-MINIFS(BE:BE,$E:$E,$E355))))</f>
        <v/>
      </c>
      <c r="DU355" s="223" t="str">
        <f t="array" ref="DU355">IF(BF355="","",
IF(INDEX(Settings!$H:$H,MATCH(DU$1,Settings!$G:$G,0))=TRUE,
100-100*(BF355-MINIFS(BF:BF,$E:$E,$E355))/(MAXIFS(BF:BF,$E:$E,$E355)-MINIFS(BF:BF,$E:$E,$E355)),
100*(BF355-MINIFS(BF:BF,$E:$E,$E355))/(MAXIFS(BF:BF,$E:$E,$E355)-MINIFS(BF:BF,$E:$E,$E355))))</f>
        <v/>
      </c>
      <c r="DV355" s="223" t="str">
        <f t="array" ref="DV355">IF(BG355="","",
IF(INDEX(Settings!$H:$H,MATCH(DV$1,Settings!$G:$G,0))=TRUE,
100-100*(BG355-MINIFS(BG:BG,$E:$E,$E355))/(MAXIFS(BG:BG,$E:$E,$E355)-MINIFS(BG:BG,$E:$E,$E355)),
100*(BG355-MINIFS(BG:BG,$E:$E,$E355))/(MAXIFS(BG:BG,$E:$E,$E355)-MINIFS(BG:BG,$E:$E,$E355))))</f>
        <v/>
      </c>
      <c r="DW355" s="223" t="str">
        <f t="array" ref="DW355">IF(BH355="","",
IF(INDEX(Settings!$H:$H,MATCH(DW$1,Settings!$G:$G,0))=TRUE,
100-100*(BH355-MINIFS(BH:BH,$E:$E,$E355))/(MAXIFS(BH:BH,$E:$E,$E355)-MINIFS(BH:BH,$E:$E,$E355)),
100*(BH355-MINIFS(BH:BH,$E:$E,$E355))/(MAXIFS(BH:BH,$E:$E,$E355)-MINIFS(BH:BH,$E:$E,$E355))))</f>
        <v/>
      </c>
      <c r="DX355" s="223" t="str">
        <f t="array" ref="DX355">IF(BI355="","",
IF(INDEX(Settings!$H:$H,MATCH(DX$1,Settings!$G:$G,0))=TRUE,
100-100*(BI355-MINIFS(BI:BI,$E:$E,$E355))/(MAXIFS(BI:BI,$E:$E,$E355)-MINIFS(BI:BI,$E:$E,$E355)),
100*(BI355-MINIFS(BI:BI,$E:$E,$E355))/(MAXIFS(BI:BI,$E:$E,$E355)-MINIFS(BI:BI,$E:$E,$E355))))</f>
        <v/>
      </c>
      <c r="DY355" s="223" t="str">
        <f t="array" ref="DY355">IF(BJ355="","",
IF(INDEX(Settings!$H:$H,MATCH(DY$1,Settings!$G:$G,0))=TRUE,
100-100*(BJ355-MINIFS(BJ:BJ,$E:$E,$E355))/(MAXIFS(BJ:BJ,$E:$E,$E355)-MINIFS(BJ:BJ,$E:$E,$E355)),
100*(BJ355-MINIFS(BJ:BJ,$E:$E,$E355))/(MAXIFS(BJ:BJ,$E:$E,$E355)-MINIFS(BJ:BJ,$E:$E,$E355))))</f>
        <v/>
      </c>
      <c r="DZ355" s="225"/>
      <c r="EA355" s="225"/>
      <c r="EB355" s="225" t="str">
        <f t="shared" si="8"/>
        <v/>
      </c>
      <c r="EC355" s="225" t="str">
        <f t="shared" si="9"/>
        <v/>
      </c>
      <c r="ED355" s="225" t="str">
        <f t="shared" si="10"/>
        <v/>
      </c>
      <c r="EE355" s="225" t="str">
        <f t="shared" si="11"/>
        <v/>
      </c>
      <c r="EF355" s="225" t="str">
        <f t="shared" si="12"/>
        <v/>
      </c>
      <c r="EG355" s="225" t="str">
        <f t="shared" si="13"/>
        <v/>
      </c>
      <c r="EH355" s="225"/>
      <c r="EI355" s="225"/>
      <c r="EJ355" s="225"/>
      <c r="EK355" s="225"/>
      <c r="EL355" s="225"/>
      <c r="EM355" s="225"/>
    </row>
    <row r="356">
      <c r="A356" s="231"/>
      <c r="B356" s="231"/>
      <c r="C356" s="231"/>
      <c r="D356" s="231" t="str">
        <f t="array" ref="D356">IFERROR(INDEX(Profiles!$B:$B,MATCH($A356,Profiles!$A:$A,0)),"")</f>
        <v/>
      </c>
      <c r="E356" s="231"/>
      <c r="F356" s="231"/>
      <c r="G356" s="231"/>
      <c r="H356" s="231"/>
      <c r="I356" s="231" t="str">
        <f>IF(A356="","",IF(Settings!$N$3="DATE",F356&amp;": "&amp;TEXT(B356,"M/DD/YY"),F356&amp;": "&amp;H356))</f>
        <v/>
      </c>
      <c r="J356" s="231"/>
      <c r="K356" s="231"/>
      <c r="L356" s="231"/>
      <c r="M356" s="232" t="str">
        <f t="shared" si="14"/>
        <v/>
      </c>
      <c r="N356" s="231"/>
      <c r="O356" s="231"/>
      <c r="P356" s="231"/>
      <c r="Q356" s="231"/>
      <c r="R356" s="231"/>
      <c r="S356" s="230" t="str">
        <f>IFERROR(VLOOKUP(AF356, 'YOYO IR Scores'!A:C, 3, FALSE), "")
</f>
        <v/>
      </c>
      <c r="T356" s="231"/>
      <c r="U356" s="231"/>
      <c r="V356" s="231"/>
      <c r="W356" s="231"/>
      <c r="X356" s="233" t="str">
        <f t="shared" si="4"/>
        <v/>
      </c>
      <c r="Y356" s="234" t="str">
        <f t="shared" si="5"/>
        <v/>
      </c>
      <c r="Z356" s="234" t="str">
        <f t="shared" si="6"/>
        <v/>
      </c>
      <c r="AA356" s="233" t="str">
        <f t="shared" si="7"/>
        <v/>
      </c>
      <c r="AB356" s="232"/>
      <c r="AC356" s="232"/>
      <c r="AD356" s="232"/>
      <c r="AE356" s="232" t="str">
        <f>IFERROR(VLOOKUP(AF356, 'YOYO IR Scores'!A:C, 2, FALSE), "")</f>
        <v/>
      </c>
      <c r="AF356" s="232"/>
      <c r="AG356" s="232"/>
      <c r="AH356" s="232"/>
      <c r="AI356" s="232"/>
      <c r="AJ356" s="232"/>
      <c r="AK356" s="232"/>
      <c r="AL356" s="232"/>
      <c r="AM356" s="232"/>
      <c r="AN356" s="232"/>
      <c r="AO356" s="232"/>
      <c r="AP356" s="232"/>
      <c r="AQ356" s="232"/>
      <c r="AR356" s="232"/>
      <c r="AS356" s="232"/>
      <c r="AT356" s="232"/>
      <c r="AU356" s="232"/>
      <c r="AV356" s="232"/>
      <c r="AW356" s="232"/>
      <c r="AX356" s="232"/>
      <c r="AY356" s="232"/>
      <c r="AZ356" s="232"/>
      <c r="BA356" s="232"/>
      <c r="BB356" s="232"/>
      <c r="BC356" s="232"/>
      <c r="BD356" s="232"/>
      <c r="BE356" s="232"/>
      <c r="BF356" s="232"/>
      <c r="BG356" s="232"/>
      <c r="BH356" s="232"/>
      <c r="BI356" s="232"/>
      <c r="BJ356" s="232"/>
      <c r="BK356" s="232" t="str">
        <f t="array" ref="BK356">IF(J356="","",
IF(INDEX(Settings!$H:$H,MATCH(BY$1,Settings!$G:$G,0))=TRUE,
100-100*(J356-MIN(J:J))/(MAX(J:J)-MIN(J:J)),
100*(J356-MIN(J:J))/(MAX(J:J)-MIN(J:J))))</f>
        <v/>
      </c>
      <c r="BL356" s="232" t="str">
        <f t="array" ref="BL356">IF(J356="","",
IF(INDEX(Settings!$H:$H,MATCH(BY$1,Settings!$G:$G,0))=TRUE,
100-100*(J356-MINIFS(J:J,$E:$E,$E356))/(MAXIFS(J:J,$E:$E,$E356)-MINIFS(J:J,$E:$E,$E356)),
100*(J356-MINIFS(J:J,$E:$E,$E356))/(MAXIFS(J:J,$E:$E,$E356)-MINIFS(J:J,$E:$E,$E356))))</f>
        <v/>
      </c>
      <c r="BM356" s="232" t="str">
        <f t="array" ref="BM356">IF(J356="","",
IF(INDEX(Settings!$H:$H,MATCH(BY$1,Settings!$G:$G,0))=TRUE,
100-100*(J356-MINIFS(J:J,$E:$E,$E356,$I:$I,$I356))/(MAXIFS(J:J,$E:$E,$E356,$I:$I,$I356)-MINIFS(J:J,$E:$E,$E356,$I:$I,$I356)),
100*(J356-MINIFS(J:J,$E:$E,$E356,$I:$I,$I356))/(MAXIFS(J:J,$E:$E,$E356,$I:$I,$I356)-MINIFS(J:J,$E:$E,$E356,$I:$I,$I356))))</f>
        <v/>
      </c>
      <c r="BN356" s="231" t="str">
        <f t="array" ref="BN356">IF(J356="","",
IF(INDEX(Settings!$H:$H,MATCH(BY$1,Settings!$G:$G,0))=TRUE,
100-100*PERCENTRANK(J:J,J356),
100*PERCENTRANK(J:J,J356)))</f>
        <v/>
      </c>
      <c r="BO356" s="231" t="str">
        <f>IFERROR(__xludf.DUMMYFUNCTION("IF(J356="""","""",
IF(INDEX(Settings!$H:$H,MATCH(BY$1,Settings!$G:$G,0))=TRUE,
100-100*PERCENTRANK(FILTER(J:J,$E:$E=$E356),J356),
100*PERCENTRANK(FILTER(J:J,$E:$E=$E356),J356)))"),"")</f>
        <v/>
      </c>
      <c r="BP356" s="231" t="str">
        <f>IFERROR(__xludf.DUMMYFUNCTION("IF(J356="""","""",
IF(INDEX(Settings!$H:$H,MATCH(BY$1,Settings!$G:$G,0))=TRUE,
100-100*PERCENTRANK(FILTER(J:J,$E:$E=$E356,$I:$I=$I356),J356),
100*PERCENTRANK(FILTER(J:J,$E:$E=$E356,$I:$I=$I356),J356)))"),"")</f>
        <v/>
      </c>
      <c r="BQ356" s="233" t="str">
        <f t="array" ref="BQ356">IF(J356="","",
IF(INDEX(Settings!$H:$H,MATCH(BY$1,Settings!$G:$G,0))=TRUE,
-1*(J356-AVERAGE(J:J))/STDEV(J:J),
(J356-AVERAGE(J:J))/STDEV(J:J)))</f>
        <v/>
      </c>
      <c r="BR356" s="233" t="str">
        <f>IFERROR(__xludf.DUMMYFUNCTION("IF(J356="""","""",
IF(INDEX(Settings!$H:$H,MATCH(BY$1,Settings!$G:$G,0))=TRUE,
-1*(J356-AVERAGEIFS(J:J,$E:$E,$E356))/STDEV(FILTER(J:J,$E:$E=$E356)),
(J356-AVERAGEIFS(J:J,$E:$E,$E356))/STDEV(FILTER(J:J,$E:$E=$E356))))"),"")</f>
        <v/>
      </c>
      <c r="BS356" s="233"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1"/>
      <c r="BX356" s="231"/>
      <c r="BY356" s="232" t="str">
        <f t="array" ref="BY356">IF(J356="","",
IF(INDEX(Settings!$H:$H,MATCH(BY$1,Settings!$G:$G,0))=TRUE,
100-100*(J356-MINIFS(J:J,$E:$E,$E356))/(MAXIFS(J:J,$E:$E,$E356)-MINIFS(J:J,$E:$E,$E356)),
100*(J356-MINIFS(J:J,$E:$E,$E356))/(MAXIFS(J:J,$E:$E,$E356)-MINIFS(J:J,$E:$E,$E356))))</f>
        <v/>
      </c>
      <c r="BZ356" s="232" t="str">
        <f t="array" ref="BZ356">IF(K356="","",
IF(INDEX(Settings!$H:$H,MATCH(BZ$1,Settings!$G:$G,0))=TRUE,
100-100*(K356-MINIFS(K:K,$E:$E,$E356))/(MAXIFS(K:K,$E:$E,$E356)-MINIFS(K:K,$E:$E,$E356)),
100*(K356-MINIFS(K:K,$E:$E,$E356))/(MAXIFS(K:K,$E:$E,$E356)-MINIFS(K:K,$E:$E,$E356))))</f>
        <v/>
      </c>
      <c r="CA356" s="232" t="str">
        <f t="array" ref="CA356">IF(L356="","",
IF(INDEX(Settings!$H:$H,MATCH(CA$1,Settings!$G:$G,0))=TRUE,
100-100*(L356-MINIFS(L:L,$E:$E,$E356))/(MAXIFS(L:L,$E:$E,$E356)-MINIFS(L:L,$E:$E,$E356)),
100*(L356-MINIFS(L:L,$E:$E,$E356))/(MAXIFS(L:L,$E:$E,$E356)-MINIFS(L:L,$E:$E,$E356))))</f>
        <v/>
      </c>
      <c r="CB356" s="232" t="str">
        <f t="array" ref="CB356">IF(M356="","",
IF(INDEX(Settings!$H:$H,MATCH(CB$1,Settings!$G:$G,0))=TRUE,
100-100*(M356-MINIFS(M:M,$E:$E,$E356))/(MAXIFS(M:M,$E:$E,$E356)-MINIFS(M:M,$E:$E,$E356)),
100*(M356-MINIFS(M:M,$E:$E,$E356))/(MAXIFS(M:M,$E:$E,$E356)-MINIFS(M:M,$E:$E,$E356))))</f>
        <v/>
      </c>
      <c r="CC356" s="232" t="str">
        <f t="array" ref="CC356">IF(N356="","",
IF(INDEX(Settings!$H:$H,MATCH(CC$1,Settings!$G:$G,0))=TRUE,
100-100*(N356-MINIFS(N:N,$E:$E,$E356))/(MAXIFS(N:N,$E:$E,$E356)-MINIFS(N:N,$E:$E,$E356)),
100*(N356-MINIFS(N:N,$E:$E,$E356))/(MAXIFS(N:N,$E:$E,$E356)-MINIFS(N:N,$E:$E,$E356))))</f>
        <v/>
      </c>
      <c r="CD356" s="232" t="str">
        <f t="array" ref="CD356">IF(O356="","",
IF(INDEX(Settings!$H:$H,MATCH(CD$1,Settings!$G:$G,0))=TRUE,
100-100*(O356-MINIFS(O:O,$E:$E,$E356))/(MAXIFS(O:O,$E:$E,$E356)-MINIFS(O:O,$E:$E,$E356)),
100*(O356-MINIFS(O:O,$E:$E,$E356))/(MAXIFS(O:O,$E:$E,$E356)-MINIFS(O:O,$E:$E,$E356))))</f>
        <v/>
      </c>
      <c r="CE356" s="232" t="str">
        <f t="array" ref="CE356">IF(P356="","",
IF(INDEX(Settings!$H:$H,MATCH(CE$1,Settings!$G:$G,0))=TRUE,
100-100*(P356-MINIFS(P:P,$E:$E,$E356))/(MAXIFS(P:P,$E:$E,$E356)-MINIFS(P:P,$E:$E,$E356)),
100*(P356-MINIFS(P:P,$E:$E,$E356))/(MAXIFS(P:P,$E:$E,$E356)-MINIFS(P:P,$E:$E,$E356))))</f>
        <v/>
      </c>
      <c r="CF356" s="232" t="str">
        <f t="array" ref="CF356">IF(Q356="","",
IF(INDEX(Settings!$H:$H,MATCH(CF$1,Settings!$G:$G,0))=TRUE,
100-100*(Q356-MINIFS(Q:Q,$E:$E,$E356))/(MAXIFS(Q:Q,$E:$E,$E356)-MINIFS(Q:Q,$E:$E,$E356)),
100*(Q356-MINIFS(Q:Q,$E:$E,$E356))/(MAXIFS(Q:Q,$E:$E,$E356)-MINIFS(Q:Q,$E:$E,$E356))))</f>
        <v/>
      </c>
      <c r="CG356" s="232" t="str">
        <f t="array" ref="CG356">IF(R356="","",
IF(INDEX(Settings!$H:$H,MATCH(CG$1,Settings!$G:$G,0))=TRUE,
100-100*(R356-MINIFS(R:R,$E:$E,$E356))/(MAXIFS(R:R,$E:$E,$E356)-MINIFS(R:R,$E:$E,$E356)),
100*(R356-MINIFS(R:R,$E:$E,$E356))/(MAXIFS(R:R,$E:$E,$E356)-MINIFS(R:R,$E:$E,$E356))))</f>
        <v/>
      </c>
      <c r="CH356" s="232" t="str">
        <f t="array" ref="CH356">IF(S356="","",
IF(INDEX(Settings!$H:$H,MATCH(CH$1,Settings!$G:$G,0))=TRUE,
100-100*(S356-MINIFS(S:S,$E:$E,$E356))/(MAXIFS(S:S,$E:$E,$E356)-MINIFS(S:S,$E:$E,$E356)),
100*(S356-MINIFS(S:S,$E:$E,$E356))/(MAXIFS(S:S,$E:$E,$E356)-MINIFS(S:S,$E:$E,$E356))))</f>
        <v/>
      </c>
      <c r="CI356" s="232" t="str">
        <f t="array" ref="CI356">IF(T356="","",
IF(INDEX(Settings!$H:$H,MATCH(CI$1,Settings!$G:$G,0))=TRUE,
100-100*(T356-MINIFS(T:T,$E:$E,$E356))/(MAXIFS(T:T,$E:$E,$E356)-MINIFS(T:T,$E:$E,$E356)),
100*(T356-MINIFS(T:T,$E:$E,$E356))/(MAXIFS(T:T,$E:$E,$E356)-MINIFS(T:T,$E:$E,$E356))))</f>
        <v/>
      </c>
      <c r="CJ356" s="232" t="str">
        <f t="array" ref="CJ356">IF(U356="","",
IF(INDEX(Settings!$H:$H,MATCH(CJ$1,Settings!$G:$G,0))=TRUE,
100-100*(U356-MINIFS(U:U,$E:$E,$E356))/(MAXIFS(U:U,$E:$E,$E356)-MINIFS(U:U,$E:$E,$E356)),
100*(U356-MINIFS(U:U,$E:$E,$E356))/(MAXIFS(U:U,$E:$E,$E356)-MINIFS(U:U,$E:$E,$E356))))</f>
        <v/>
      </c>
      <c r="CK356" s="232" t="str">
        <f t="array" ref="CK356">IF(V356="","",
IF(INDEX(Settings!$H:$H,MATCH(CK$1,Settings!$G:$G,0))=TRUE,
100-100*(V356-MINIFS(V:V,$E:$E,$E356))/(MAXIFS(V:V,$E:$E,$E356)-MINIFS(V:V,$E:$E,$E356)),
100*(V356-MINIFS(V:V,$E:$E,$E356))/(MAXIFS(V:V,$E:$E,$E356)-MINIFS(V:V,$E:$E,$E356))))</f>
        <v/>
      </c>
      <c r="CL356" s="232" t="str">
        <f t="array" ref="CL356">IF(W356="","",
IF(INDEX(Settings!$H:$H,MATCH(CL$1,Settings!$G:$G,0))=TRUE,
100-100*(W356-MINIFS(W:W,$E:$E,$E356))/(MAXIFS(W:W,$E:$E,$E356)-MINIFS(W:W,$E:$E,$E356)),
100*(W356-MINIFS(W:W,$E:$E,$E356))/(MAXIFS(W:W,$E:$E,$E356)-MINIFS(W:W,$E:$E,$E356))))</f>
        <v/>
      </c>
      <c r="CM356" s="232" t="str">
        <f t="array" ref="CM356">IF(X356="","",
IF(INDEX(Settings!$H:$H,MATCH(CM$1,Settings!$G:$G,0))=TRUE,
100-100*(X356-MINIFS(X:X,$E:$E,$E356))/(MAXIFS(X:X,$E:$E,$E356)-MINIFS(X:X,$E:$E,$E356)),
100*(X356-MINIFS(X:X,$E:$E,$E356))/(MAXIFS(X:X,$E:$E,$E356)-MINIFS(X:X,$E:$E,$E356))))</f>
        <v/>
      </c>
      <c r="CN356" s="232" t="str">
        <f t="array" ref="CN356">IF(Y356="","",
IF(INDEX(Settings!$H:$H,MATCH(CN$1,Settings!$G:$G,0))=TRUE,
100-100*(Y356-MINIFS(Y:Y,$E:$E,$E356))/(MAXIFS(Y:Y,$E:$E,$E356)-MINIFS(Y:Y,$E:$E,$E356)),
100*(Y356-MINIFS(Y:Y,$E:$E,$E356))/(MAXIFS(Y:Y,$E:$E,$E356)-MINIFS(Y:Y,$E:$E,$E356))))</f>
        <v/>
      </c>
      <c r="CO356" s="232" t="str">
        <f t="array" ref="CO356">IF(Z356="","",
IF(INDEX(Settings!$H:$H,MATCH(CO$1,Settings!$G:$G,0))=TRUE,
100-100*(Z356-MINIFS(Z:Z,$E:$E,$E356))/(MAXIFS(Z:Z,$E:$E,$E356)-MINIFS(Z:Z,$E:$E,$E356)),
100*(Z356-MINIFS(Z:Z,$E:$E,$E356))/(MAXIFS(Z:Z,$E:$E,$E356)-MINIFS(Z:Z,$E:$E,$E356))))</f>
        <v/>
      </c>
      <c r="CP356" s="232" t="str">
        <f t="array" ref="CP356">IF(AA356="","",
IF(INDEX(Settings!$H:$H,MATCH(CP$1,Settings!$G:$G,0))=TRUE,
100-100*(AA356-MINIFS(AA:AA,$E:$E,$E356))/(MAXIFS(AA:AA,$E:$E,$E356)-MINIFS(AA:AA,$E:$E,$E356)),
100*(AA356-MINIFS(AA:AA,$E:$E,$E356))/(MAXIFS(AA:AA,$E:$E,$E356)-MINIFS(AA:AA,$E:$E,$E356))))</f>
        <v/>
      </c>
      <c r="CQ356" s="232" t="str">
        <f t="array" ref="CQ356">IF(AB356="","",
IF(INDEX(Settings!$H:$H,MATCH(CQ$1,Settings!$G:$G,0))=TRUE,
100-100*(AB356-MINIFS(AB:AB,$E:$E,$E356))/(MAXIFS(AB:AB,$E:$E,$E356)-MINIFS(AB:AB,$E:$E,$E356)),
100*(AB356-MINIFS(AB:AB,$E:$E,$E356))/(MAXIFS(AB:AB,$E:$E,$E356)-MINIFS(AB:AB,$E:$E,$E356))))</f>
        <v/>
      </c>
      <c r="CR356" s="232" t="str">
        <f t="array" ref="CR356">IF(AC356="","",
IF(INDEX(Settings!$H:$H,MATCH(CR$1,Settings!$G:$G,0))=TRUE,
100-100*(AC356-MINIFS(AC:AC,$E:$E,$E356))/(MAXIFS(AC:AC,$E:$E,$E356)-MINIFS(AC:AC,$E:$E,$E356)),
100*(AC356-MINIFS(AC:AC,$E:$E,$E356))/(MAXIFS(AC:AC,$E:$E,$E356)-MINIFS(AC:AC,$E:$E,$E356))))</f>
        <v/>
      </c>
      <c r="CS356" s="232" t="str">
        <f t="array" ref="CS356">IF(AD356="","",
IF(INDEX(Settings!$H:$H,MATCH(CS$1,Settings!$G:$G,0))=TRUE,
100-100*(AD356-MINIFS(AD:AD,$E:$E,$E356))/(MAXIFS(AD:AD,$E:$E,$E356)-MINIFS(AD:AD,$E:$E,$E356)),
100*(AD356-MINIFS(AD:AD,$E:$E,$E356))/(MAXIFS(AD:AD,$E:$E,$E356)-MINIFS(AD:AD,$E:$E,$E356))))</f>
        <v/>
      </c>
      <c r="CT356" s="232" t="str">
        <f t="array" ref="CT356">IF(AE356="","",
IF(INDEX(Settings!$H:$H,MATCH(CT$1,Settings!$G:$G,0))=TRUE,
100-100*(AE356-MINIFS(AE:AE,$E:$E,$E356))/(MAXIFS(AE:AE,$E:$E,$E356)-MINIFS(AE:AE,$E:$E,$E356)),
100*(AE356-MINIFS(AE:AE,$E:$E,$E356))/(MAXIFS(AE:AE,$E:$E,$E356)-MINIFS(AE:AE,$E:$E,$E356))))</f>
        <v/>
      </c>
      <c r="CU356" s="232" t="str">
        <f t="array" ref="CU356">IF(AF356="","",
IF(INDEX(Settings!$H:$H,MATCH(CU$1,Settings!$G:$G,0))=TRUE,
100-100*(AF356-MINIFS(AF:AF,$E:$E,$E356))/(MAXIFS(AF:AF,$E:$E,$E356)-MINIFS(AF:AF,$E:$E,$E356)),
100*(AF356-MINIFS(AF:AF,$E:$E,$E356))/(MAXIFS(AF:AF,$E:$E,$E356)-MINIFS(AF:AF,$E:$E,$E356))))</f>
        <v/>
      </c>
      <c r="CV356" s="232" t="str">
        <f t="array" ref="CV356">IF(AG356="","",
IF(INDEX(Settings!$H:$H,MATCH(CV$1,Settings!$G:$G,0))=TRUE,
100-100*(AG356-MINIFS(AG:AG,$E:$E,$E356))/(MAXIFS(AG:AG,$E:$E,$E356)-MINIFS(AG:AG,$E:$E,$E356)),
100*(AG356-MINIFS(AG:AG,$E:$E,$E356))/(MAXIFS(AG:AG,$E:$E,$E356)-MINIFS(AG:AG,$E:$E,$E356))))</f>
        <v/>
      </c>
      <c r="CW356" s="232" t="str">
        <f t="array" ref="CW356">IF(AH356="","",
IF(INDEX(Settings!$H:$H,MATCH(CW$1,Settings!$G:$G,0))=TRUE,
100-100*(AH356-MINIFS(AH:AH,$E:$E,$E356))/(MAXIFS(AH:AH,$E:$E,$E356)-MINIFS(AH:AH,$E:$E,$E356)),
100*(AH356-MINIFS(AH:AH,$E:$E,$E356))/(MAXIFS(AH:AH,$E:$E,$E356)-MINIFS(AH:AH,$E:$E,$E356))))</f>
        <v/>
      </c>
      <c r="CX356" s="232" t="str">
        <f t="array" ref="CX356">IF(AI356="","",
IF(INDEX(Settings!$H:$H,MATCH(CX$1,Settings!$G:$G,0))=TRUE,
100-100*(AI356-MINIFS(AI:AI,$E:$E,$E356))/(MAXIFS(AI:AI,$E:$E,$E356)-MINIFS(AI:AI,$E:$E,$E356)),
100*(AI356-MINIFS(AI:AI,$E:$E,$E356))/(MAXIFS(AI:AI,$E:$E,$E356)-MINIFS(AI:AI,$E:$E,$E356))))</f>
        <v/>
      </c>
      <c r="CY356" s="232" t="str">
        <f t="array" ref="CY356">IF(AJ356="","",
IF(INDEX(Settings!$H:$H,MATCH(CY$1,Settings!$G:$G,0))=TRUE,
100-100*(AJ356-MINIFS(AJ:AJ,$E:$E,$E356))/(MAXIFS(AJ:AJ,$E:$E,$E356)-MINIFS(AJ:AJ,$E:$E,$E356)),
100*(AJ356-MINIFS(AJ:AJ,$E:$E,$E356))/(MAXIFS(AJ:AJ,$E:$E,$E356)-MINIFS(AJ:AJ,$E:$E,$E356))))</f>
        <v/>
      </c>
      <c r="CZ356" s="232" t="str">
        <f t="array" ref="CZ356">IF(AK356="","",
IF(INDEX(Settings!$H:$H,MATCH(CZ$1,Settings!$G:$G,0))=TRUE,
100-100*(AK356-MINIFS(AK:AK,$E:$E,$E356))/(MAXIFS(AK:AK,$E:$E,$E356)-MINIFS(AK:AK,$E:$E,$E356)),
100*(AK356-MINIFS(AK:AK,$E:$E,$E356))/(MAXIFS(AK:AK,$E:$E,$E356)-MINIFS(AK:AK,$E:$E,$E356))))</f>
        <v/>
      </c>
      <c r="DA356" s="232" t="str">
        <f t="array" ref="DA356">IF(AL356="","",
IF(INDEX(Settings!$H:$H,MATCH(DA$1,Settings!$G:$G,0))=TRUE,
100-100*(AL356-MINIFS(AL:AL,$E:$E,$E356))/(MAXIFS(AL:AL,$E:$E,$E356)-MINIFS(AL:AL,$E:$E,$E356)),
100*(AL356-MINIFS(AL:AL,$E:$E,$E356))/(MAXIFS(AL:AL,$E:$E,$E356)-MINIFS(AL:AL,$E:$E,$E356))))</f>
        <v/>
      </c>
      <c r="DB356" s="232" t="str">
        <f t="array" ref="DB356">IF(AM356="","",
IF(INDEX(Settings!$H:$H,MATCH(DB$1,Settings!$G:$G,0))=TRUE,
100-100*(AM356-MINIFS(AM:AM,$E:$E,$E356))/(MAXIFS(AM:AM,$E:$E,$E356)-MINIFS(AM:AM,$E:$E,$E356)),
100*(AM356-MINIFS(AM:AM,$E:$E,$E356))/(MAXIFS(AM:AM,$E:$E,$E356)-MINIFS(AM:AM,$E:$E,$E356))))</f>
        <v/>
      </c>
      <c r="DC356" s="232" t="str">
        <f t="array" ref="DC356">IF(AN356="","",
IF(INDEX(Settings!$H:$H,MATCH(DC$1,Settings!$G:$G,0))=TRUE,
100-100*(AN356-MINIFS(AN:AN,$E:$E,$E356))/(MAXIFS(AN:AN,$E:$E,$E356)-MINIFS(AN:AN,$E:$E,$E356)),
100*(AN356-MINIFS(AN:AN,$E:$E,$E356))/(MAXIFS(AN:AN,$E:$E,$E356)-MINIFS(AN:AN,$E:$E,$E356))))</f>
        <v/>
      </c>
      <c r="DD356" s="232" t="str">
        <f t="array" ref="DD356">IF(AO356="","",
IF(INDEX(Settings!$H:$H,MATCH(DD$1,Settings!$G:$G,0))=TRUE,
100-100*(AO356-MINIFS(AO:AO,$E:$E,$E356))/(MAXIFS(AO:AO,$E:$E,$E356)-MINIFS(AO:AO,$E:$E,$E356)),
100*(AO356-MINIFS(AO:AO,$E:$E,$E356))/(MAXIFS(AO:AO,$E:$E,$E356)-MINIFS(AO:AO,$E:$E,$E356))))</f>
        <v/>
      </c>
      <c r="DE356" s="232" t="str">
        <f t="array" ref="DE356">IF(AP356="","",
IF(INDEX(Settings!$H:$H,MATCH(DE$1,Settings!$G:$G,0))=TRUE,
100-100*(AP356-MINIFS(AP:AP,$E:$E,$E356))/(MAXIFS(AP:AP,$E:$E,$E356)-MINIFS(AP:AP,$E:$E,$E356)),
100*(AP356-MINIFS(AP:AP,$E:$E,$E356))/(MAXIFS(AP:AP,$E:$E,$E356)-MINIFS(AP:AP,$E:$E,$E356))))</f>
        <v/>
      </c>
      <c r="DF356" s="232" t="str">
        <f t="array" ref="DF356">IF(AQ356="","",
IF(INDEX(Settings!$H:$H,MATCH(DF$1,Settings!$G:$G,0))=TRUE,
100-100*(AQ356-MINIFS(AQ:AQ,$E:$E,$E356))/(MAXIFS(AQ:AQ,$E:$E,$E356)-MINIFS(AQ:AQ,$E:$E,$E356)),
100*(AQ356-MINIFS(AQ:AQ,$E:$E,$E356))/(MAXIFS(AQ:AQ,$E:$E,$E356)-MINIFS(AQ:AQ,$E:$E,$E356))))</f>
        <v/>
      </c>
      <c r="DG356" s="232" t="str">
        <f t="array" ref="DG356">IF(AR356="","",
IF(INDEX(Settings!$H:$H,MATCH(DG$1,Settings!$G:$G,0))=TRUE,
100-100*(AR356-MINIFS(AR:AR,$E:$E,$E356))/(MAXIFS(AR:AR,$E:$E,$E356)-MINIFS(AR:AR,$E:$E,$E356)),
100*(AR356-MINIFS(AR:AR,$E:$E,$E356))/(MAXIFS(AR:AR,$E:$E,$E356)-MINIFS(AR:AR,$E:$E,$E356))))</f>
        <v/>
      </c>
      <c r="DH356" s="232" t="str">
        <f t="array" ref="DH356">IF(AS356="","",
IF(INDEX(Settings!$H:$H,MATCH(DH$1,Settings!$G:$G,0))=TRUE,
100-100*(AS356-MINIFS(AS:AS,$E:$E,$E356))/(MAXIFS(AS:AS,$E:$E,$E356)-MINIFS(AS:AS,$E:$E,$E356)),
100*(AS356-MINIFS(AS:AS,$E:$E,$E356))/(MAXIFS(AS:AS,$E:$E,$E356)-MINIFS(AS:AS,$E:$E,$E356))))</f>
        <v/>
      </c>
      <c r="DI356" s="232" t="str">
        <f t="array" ref="DI356">IF(AT356="","",
IF(INDEX(Settings!$H:$H,MATCH(DI$1,Settings!$G:$G,0))=TRUE,
100-100*(AT356-MINIFS(AT:AT,$E:$E,$E356))/(MAXIFS(AT:AT,$E:$E,$E356)-MINIFS(AT:AT,$E:$E,$E356)),
100*(AT356-MINIFS(AT:AT,$E:$E,$E356))/(MAXIFS(AT:AT,$E:$E,$E356)-MINIFS(AT:AT,$E:$E,$E356))))</f>
        <v/>
      </c>
      <c r="DJ356" s="232" t="str">
        <f t="array" ref="DJ356">IF(AU356="","",
IF(INDEX(Settings!$H:$H,MATCH(DJ$1,Settings!$G:$G,0))=TRUE,
100-100*(AU356-MINIFS(AU:AU,$E:$E,$E356))/(MAXIFS(AU:AU,$E:$E,$E356)-MINIFS(AU:AU,$E:$E,$E356)),
100*(AU356-MINIFS(AU:AU,$E:$E,$E356))/(MAXIFS(AU:AU,$E:$E,$E356)-MINIFS(AU:AU,$E:$E,$E356))))</f>
        <v/>
      </c>
      <c r="DK356" s="232" t="str">
        <f t="array" ref="DK356">IF(AV356="","",
IF(INDEX(Settings!$H:$H,MATCH(DK$1,Settings!$G:$G,0))=TRUE,
100-100*(AV356-MINIFS(AV:AV,$E:$E,$E356))/(MAXIFS(AV:AV,$E:$E,$E356)-MINIFS(AV:AV,$E:$E,$E356)),
100*(AV356-MINIFS(AV:AV,$E:$E,$E356))/(MAXIFS(AV:AV,$E:$E,$E356)-MINIFS(AV:AV,$E:$E,$E356))))</f>
        <v/>
      </c>
      <c r="DL356" s="232" t="str">
        <f t="array" ref="DL356">IF(AW356="","",
IF(INDEX(Settings!$H:$H,MATCH(DL$1,Settings!$G:$G,0))=TRUE,
100-100*(AW356-MINIFS(AW:AW,$E:$E,$E356))/(MAXIFS(AW:AW,$E:$E,$E356)-MINIFS(AW:AW,$E:$E,$E356)),
100*(AW356-MINIFS(AW:AW,$E:$E,$E356))/(MAXIFS(AW:AW,$E:$E,$E356)-MINIFS(AW:AW,$E:$E,$E356))))</f>
        <v/>
      </c>
      <c r="DM356" s="232" t="str">
        <f t="array" ref="DM356">IF(AX356="","",
IF(INDEX(Settings!$H:$H,MATCH(DM$1,Settings!$G:$G,0))=TRUE,
100-100*(AX356-MINIFS(AX:AX,$E:$E,$E356))/(MAXIFS(AX:AX,$E:$E,$E356)-MINIFS(AX:AX,$E:$E,$E356)),
100*(AX356-MINIFS(AX:AX,$E:$E,$E356))/(MAXIFS(AX:AX,$E:$E,$E356)-MINIFS(AX:AX,$E:$E,$E356))))</f>
        <v/>
      </c>
      <c r="DN356" s="232" t="str">
        <f t="array" ref="DN356">IF(AY356="","",
IF(INDEX(Settings!$H:$H,MATCH(DN$1,Settings!$G:$G,0))=TRUE,
100-100*(AY356-MINIFS(AY:AY,$E:$E,$E356))/(MAXIFS(AY:AY,$E:$E,$E356)-MINIFS(AY:AY,$E:$E,$E356)),
100*(AY356-MINIFS(AY:AY,$E:$E,$E356))/(MAXIFS(AY:AY,$E:$E,$E356)-MINIFS(AY:AY,$E:$E,$E356))))</f>
        <v/>
      </c>
      <c r="DO356" s="232" t="str">
        <f t="array" ref="DO356">IF(AZ356="","",
IF(INDEX(Settings!$H:$H,MATCH(DO$1,Settings!$G:$G,0))=TRUE,
100-100*(AZ356-MINIFS(AZ:AZ,$E:$E,$E356))/(MAXIFS(AZ:AZ,$E:$E,$E356)-MINIFS(AZ:AZ,$E:$E,$E356)),
100*(AZ356-MINIFS(AZ:AZ,$E:$E,$E356))/(MAXIFS(AZ:AZ,$E:$E,$E356)-MINIFS(AZ:AZ,$E:$E,$E356))))</f>
        <v/>
      </c>
      <c r="DP356" s="232" t="str">
        <f t="array" ref="DP356">IF(BA356="","",
IF(INDEX(Settings!$H:$H,MATCH(DP$1,Settings!$G:$G,0))=TRUE,
100-100*(BA356-MINIFS(BA:BA,$E:$E,$E356))/(MAXIFS(BA:BA,$E:$E,$E356)-MINIFS(BA:BA,$E:$E,$E356)),
100*(BA356-MINIFS(BA:BA,$E:$E,$E356))/(MAXIFS(BA:BA,$E:$E,$E356)-MINIFS(BA:BA,$E:$E,$E356))))</f>
        <v/>
      </c>
      <c r="DQ356" s="232" t="str">
        <f t="array" ref="DQ356">IF(BB356="","",
IF(INDEX(Settings!$H:$H,MATCH(DQ$1,Settings!$G:$G,0))=TRUE,
100-100*(BB356-MINIFS(BB:BB,$E:$E,$E356))/(MAXIFS(BB:BB,$E:$E,$E356)-MINIFS(BB:BB,$E:$E,$E356)),
100*(BB356-MINIFS(BB:BB,$E:$E,$E356))/(MAXIFS(BB:BB,$E:$E,$E356)-MINIFS(BB:BB,$E:$E,$E356))))</f>
        <v/>
      </c>
      <c r="DR356" s="232" t="str">
        <f t="array" ref="DR356">IF(BC356="","",
IF(INDEX(Settings!$H:$H,MATCH(DR$1,Settings!$G:$G,0))=TRUE,
100-100*(BC356-MINIFS(BC:BC,$E:$E,$E356))/(MAXIFS(BC:BC,$E:$E,$E356)-MINIFS(BC:BC,$E:$E,$E356)),
100*(BC356-MINIFS(BC:BC,$E:$E,$E356))/(MAXIFS(BC:BC,$E:$E,$E356)-MINIFS(BC:BC,$E:$E,$E356))))</f>
        <v/>
      </c>
      <c r="DS356" s="232" t="str">
        <f t="array" ref="DS356">IF(BD356="","",
IF(INDEX(Settings!$H:$H,MATCH(DS$1,Settings!$G:$G,0))=TRUE,
100-100*(BD356-MINIFS(BD:BD,$E:$E,$E356))/(MAXIFS(BD:BD,$E:$E,$E356)-MINIFS(BD:BD,$E:$E,$E356)),
100*(BD356-MINIFS(BD:BD,$E:$E,$E356))/(MAXIFS(BD:BD,$E:$E,$E356)-MINIFS(BD:BD,$E:$E,$E356))))</f>
        <v/>
      </c>
      <c r="DT356" s="232" t="str">
        <f t="array" ref="DT356">IF(BE356="","",
IF(INDEX(Settings!$H:$H,MATCH(DT$1,Settings!$G:$G,0))=TRUE,
100-100*(BE356-MINIFS(BE:BE,$E:$E,$E356))/(MAXIFS(BE:BE,$E:$E,$E356)-MINIFS(BE:BE,$E:$E,$E356)),
100*(BE356-MINIFS(BE:BE,$E:$E,$E356))/(MAXIFS(BE:BE,$E:$E,$E356)-MINIFS(BE:BE,$E:$E,$E356))))</f>
        <v/>
      </c>
      <c r="DU356" s="232" t="str">
        <f t="array" ref="DU356">IF(BF356="","",
IF(INDEX(Settings!$H:$H,MATCH(DU$1,Settings!$G:$G,0))=TRUE,
100-100*(BF356-MINIFS(BF:BF,$E:$E,$E356))/(MAXIFS(BF:BF,$E:$E,$E356)-MINIFS(BF:BF,$E:$E,$E356)),
100*(BF356-MINIFS(BF:BF,$E:$E,$E356))/(MAXIFS(BF:BF,$E:$E,$E356)-MINIFS(BF:BF,$E:$E,$E356))))</f>
        <v/>
      </c>
      <c r="DV356" s="232" t="str">
        <f t="array" ref="DV356">IF(BG356="","",
IF(INDEX(Settings!$H:$H,MATCH(DV$1,Settings!$G:$G,0))=TRUE,
100-100*(BG356-MINIFS(BG:BG,$E:$E,$E356))/(MAXIFS(BG:BG,$E:$E,$E356)-MINIFS(BG:BG,$E:$E,$E356)),
100*(BG356-MINIFS(BG:BG,$E:$E,$E356))/(MAXIFS(BG:BG,$E:$E,$E356)-MINIFS(BG:BG,$E:$E,$E356))))</f>
        <v/>
      </c>
      <c r="DW356" s="232" t="str">
        <f t="array" ref="DW356">IF(BH356="","",
IF(INDEX(Settings!$H:$H,MATCH(DW$1,Settings!$G:$G,0))=TRUE,
100-100*(BH356-MINIFS(BH:BH,$E:$E,$E356))/(MAXIFS(BH:BH,$E:$E,$E356)-MINIFS(BH:BH,$E:$E,$E356)),
100*(BH356-MINIFS(BH:BH,$E:$E,$E356))/(MAXIFS(BH:BH,$E:$E,$E356)-MINIFS(BH:BH,$E:$E,$E356))))</f>
        <v/>
      </c>
      <c r="DX356" s="232" t="str">
        <f t="array" ref="DX356">IF(BI356="","",
IF(INDEX(Settings!$H:$H,MATCH(DX$1,Settings!$G:$G,0))=TRUE,
100-100*(BI356-MINIFS(BI:BI,$E:$E,$E356))/(MAXIFS(BI:BI,$E:$E,$E356)-MINIFS(BI:BI,$E:$E,$E356)),
100*(BI356-MINIFS(BI:BI,$E:$E,$E356))/(MAXIFS(BI:BI,$E:$E,$E356)-MINIFS(BI:BI,$E:$E,$E356))))</f>
        <v/>
      </c>
      <c r="DY356" s="232" t="str">
        <f t="array" ref="DY356">IF(BJ356="","",
IF(INDEX(Settings!$H:$H,MATCH(DY$1,Settings!$G:$G,0))=TRUE,
100-100*(BJ356-MINIFS(BJ:BJ,$E:$E,$E356))/(MAXIFS(BJ:BJ,$E:$E,$E356)-MINIFS(BJ:BJ,$E:$E,$E356)),
100*(BJ356-MINIFS(BJ:BJ,$E:$E,$E356))/(MAXIFS(BJ:BJ,$E:$E,$E356)-MINIFS(BJ:BJ,$E:$E,$E356))))</f>
        <v/>
      </c>
      <c r="DZ356" s="234"/>
      <c r="EA356" s="234"/>
      <c r="EB356" s="234" t="str">
        <f t="shared" si="8"/>
        <v/>
      </c>
      <c r="EC356" s="234" t="str">
        <f t="shared" si="9"/>
        <v/>
      </c>
      <c r="ED356" s="234" t="str">
        <f t="shared" si="10"/>
        <v/>
      </c>
      <c r="EE356" s="234" t="str">
        <f t="shared" si="11"/>
        <v/>
      </c>
      <c r="EF356" s="234" t="str">
        <f t="shared" si="12"/>
        <v/>
      </c>
      <c r="EG356" s="234" t="str">
        <f t="shared" si="13"/>
        <v/>
      </c>
      <c r="EH356" s="234"/>
      <c r="EI356" s="234"/>
      <c r="EJ356" s="234"/>
      <c r="EK356" s="234"/>
      <c r="EL356" s="234"/>
      <c r="EM356" s="234"/>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3" t="str">
        <f t="shared" si="14"/>
        <v/>
      </c>
      <c r="N357" s="49"/>
      <c r="O357" s="49"/>
      <c r="P357" s="49"/>
      <c r="Q357" s="49"/>
      <c r="R357" s="49"/>
      <c r="S357" s="222" t="str">
        <f>IFERROR(VLOOKUP(AF357, 'YOYO IR Scores'!A:C, 3, FALSE), "")
</f>
        <v/>
      </c>
      <c r="T357" s="49"/>
      <c r="U357" s="49"/>
      <c r="V357" s="49"/>
      <c r="W357" s="49"/>
      <c r="X357" s="224" t="str">
        <f t="shared" si="4"/>
        <v/>
      </c>
      <c r="Y357" s="225" t="str">
        <f t="shared" si="5"/>
        <v/>
      </c>
      <c r="Z357" s="225" t="str">
        <f t="shared" si="6"/>
        <v/>
      </c>
      <c r="AA357" s="224" t="str">
        <f t="shared" si="7"/>
        <v/>
      </c>
      <c r="AB357" s="223"/>
      <c r="AC357" s="223"/>
      <c r="AD357" s="223"/>
      <c r="AE357" s="223" t="str">
        <f>IFERROR(VLOOKUP(AF357, 'YOYO IR Scores'!A:C, 2, FALSE), "")</f>
        <v/>
      </c>
      <c r="AF357" s="223"/>
      <c r="AG357" s="223"/>
      <c r="AH357" s="223"/>
      <c r="AI357" s="223"/>
      <c r="AJ357" s="223"/>
      <c r="AK357" s="223"/>
      <c r="AL357" s="223"/>
      <c r="AM357" s="223"/>
      <c r="AN357" s="223"/>
      <c r="AO357" s="223"/>
      <c r="AP357" s="223"/>
      <c r="AQ357" s="223"/>
      <c r="AR357" s="223"/>
      <c r="AS357" s="223"/>
      <c r="AT357" s="223"/>
      <c r="AU357" s="223"/>
      <c r="AV357" s="223"/>
      <c r="AW357" s="223"/>
      <c r="AX357" s="223"/>
      <c r="AY357" s="223"/>
      <c r="AZ357" s="223"/>
      <c r="BA357" s="223"/>
      <c r="BB357" s="223"/>
      <c r="BC357" s="223"/>
      <c r="BD357" s="223"/>
      <c r="BE357" s="223"/>
      <c r="BF357" s="223"/>
      <c r="BG357" s="223"/>
      <c r="BH357" s="223"/>
      <c r="BI357" s="223"/>
      <c r="BJ357" s="223"/>
      <c r="BK357" s="223" t="str">
        <f t="array" ref="BK357">IF(J357="","",
IF(INDEX(Settings!$H:$H,MATCH(BY$1,Settings!$G:$G,0))=TRUE,
100-100*(J357-MIN(J:J))/(MAX(J:J)-MIN(J:J)),
100*(J357-MIN(J:J))/(MAX(J:J)-MIN(J:J))))</f>
        <v/>
      </c>
      <c r="BL357" s="223" t="str">
        <f t="array" ref="BL357">IF(J357="","",
IF(INDEX(Settings!$H:$H,MATCH(BY$1,Settings!$G:$G,0))=TRUE,
100-100*(J357-MINIFS(J:J,$E:$E,$E357))/(MAXIFS(J:J,$E:$E,$E357)-MINIFS(J:J,$E:$E,$E357)),
100*(J357-MINIFS(J:J,$E:$E,$E357))/(MAXIFS(J:J,$E:$E,$E357)-MINIFS(J:J,$E:$E,$E357))))</f>
        <v/>
      </c>
      <c r="BM357" s="223"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4" t="str">
        <f t="array" ref="BQ357">IF(J357="","",
IF(INDEX(Settings!$H:$H,MATCH(BY$1,Settings!$G:$G,0))=TRUE,
-1*(J357-AVERAGE(J:J))/STDEV(J:J),
(J357-AVERAGE(J:J))/STDEV(J:J)))</f>
        <v/>
      </c>
      <c r="BR357" s="224" t="str">
        <f>IFERROR(__xludf.DUMMYFUNCTION("IF(J357="""","""",
IF(INDEX(Settings!$H:$H,MATCH(BY$1,Settings!$G:$G,0))=TRUE,
-1*(J357-AVERAGEIFS(J:J,$E:$E,$E357))/STDEV(FILTER(J:J,$E:$E=$E357)),
(J357-AVERAGEIFS(J:J,$E:$E,$E357))/STDEV(FILTER(J:J,$E:$E=$E357))))"),"")</f>
        <v/>
      </c>
      <c r="BS357" s="224"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3" t="str">
        <f t="array" ref="BY357">IF(J357="","",
IF(INDEX(Settings!$H:$H,MATCH(BY$1,Settings!$G:$G,0))=TRUE,
100-100*(J357-MINIFS(J:J,$E:$E,$E357))/(MAXIFS(J:J,$E:$E,$E357)-MINIFS(J:J,$E:$E,$E357)),
100*(J357-MINIFS(J:J,$E:$E,$E357))/(MAXIFS(J:J,$E:$E,$E357)-MINIFS(J:J,$E:$E,$E357))))</f>
        <v/>
      </c>
      <c r="BZ357" s="223" t="str">
        <f t="array" ref="BZ357">IF(K357="","",
IF(INDEX(Settings!$H:$H,MATCH(BZ$1,Settings!$G:$G,0))=TRUE,
100-100*(K357-MINIFS(K:K,$E:$E,$E357))/(MAXIFS(K:K,$E:$E,$E357)-MINIFS(K:K,$E:$E,$E357)),
100*(K357-MINIFS(K:K,$E:$E,$E357))/(MAXIFS(K:K,$E:$E,$E357)-MINIFS(K:K,$E:$E,$E357))))</f>
        <v/>
      </c>
      <c r="CA357" s="223" t="str">
        <f t="array" ref="CA357">IF(L357="","",
IF(INDEX(Settings!$H:$H,MATCH(CA$1,Settings!$G:$G,0))=TRUE,
100-100*(L357-MINIFS(L:L,$E:$E,$E357))/(MAXIFS(L:L,$E:$E,$E357)-MINIFS(L:L,$E:$E,$E357)),
100*(L357-MINIFS(L:L,$E:$E,$E357))/(MAXIFS(L:L,$E:$E,$E357)-MINIFS(L:L,$E:$E,$E357))))</f>
        <v/>
      </c>
      <c r="CB357" s="223" t="str">
        <f t="array" ref="CB357">IF(M357="","",
IF(INDEX(Settings!$H:$H,MATCH(CB$1,Settings!$G:$G,0))=TRUE,
100-100*(M357-MINIFS(M:M,$E:$E,$E357))/(MAXIFS(M:M,$E:$E,$E357)-MINIFS(M:M,$E:$E,$E357)),
100*(M357-MINIFS(M:M,$E:$E,$E357))/(MAXIFS(M:M,$E:$E,$E357)-MINIFS(M:M,$E:$E,$E357))))</f>
        <v/>
      </c>
      <c r="CC357" s="223" t="str">
        <f t="array" ref="CC357">IF(N357="","",
IF(INDEX(Settings!$H:$H,MATCH(CC$1,Settings!$G:$G,0))=TRUE,
100-100*(N357-MINIFS(N:N,$E:$E,$E357))/(MAXIFS(N:N,$E:$E,$E357)-MINIFS(N:N,$E:$E,$E357)),
100*(N357-MINIFS(N:N,$E:$E,$E357))/(MAXIFS(N:N,$E:$E,$E357)-MINIFS(N:N,$E:$E,$E357))))</f>
        <v/>
      </c>
      <c r="CD357" s="223" t="str">
        <f t="array" ref="CD357">IF(O357="","",
IF(INDEX(Settings!$H:$H,MATCH(CD$1,Settings!$G:$G,0))=TRUE,
100-100*(O357-MINIFS(O:O,$E:$E,$E357))/(MAXIFS(O:O,$E:$E,$E357)-MINIFS(O:O,$E:$E,$E357)),
100*(O357-MINIFS(O:O,$E:$E,$E357))/(MAXIFS(O:O,$E:$E,$E357)-MINIFS(O:O,$E:$E,$E357))))</f>
        <v/>
      </c>
      <c r="CE357" s="223" t="str">
        <f t="array" ref="CE357">IF(P357="","",
IF(INDEX(Settings!$H:$H,MATCH(CE$1,Settings!$G:$G,0))=TRUE,
100-100*(P357-MINIFS(P:P,$E:$E,$E357))/(MAXIFS(P:P,$E:$E,$E357)-MINIFS(P:P,$E:$E,$E357)),
100*(P357-MINIFS(P:P,$E:$E,$E357))/(MAXIFS(P:P,$E:$E,$E357)-MINIFS(P:P,$E:$E,$E357))))</f>
        <v/>
      </c>
      <c r="CF357" s="223" t="str">
        <f t="array" ref="CF357">IF(Q357="","",
IF(INDEX(Settings!$H:$H,MATCH(CF$1,Settings!$G:$G,0))=TRUE,
100-100*(Q357-MINIFS(Q:Q,$E:$E,$E357))/(MAXIFS(Q:Q,$E:$E,$E357)-MINIFS(Q:Q,$E:$E,$E357)),
100*(Q357-MINIFS(Q:Q,$E:$E,$E357))/(MAXIFS(Q:Q,$E:$E,$E357)-MINIFS(Q:Q,$E:$E,$E357))))</f>
        <v/>
      </c>
      <c r="CG357" s="223" t="str">
        <f t="array" ref="CG357">IF(R357="","",
IF(INDEX(Settings!$H:$H,MATCH(CG$1,Settings!$G:$G,0))=TRUE,
100-100*(R357-MINIFS(R:R,$E:$E,$E357))/(MAXIFS(R:R,$E:$E,$E357)-MINIFS(R:R,$E:$E,$E357)),
100*(R357-MINIFS(R:R,$E:$E,$E357))/(MAXIFS(R:R,$E:$E,$E357)-MINIFS(R:R,$E:$E,$E357))))</f>
        <v/>
      </c>
      <c r="CH357" s="223" t="str">
        <f t="array" ref="CH357">IF(S357="","",
IF(INDEX(Settings!$H:$H,MATCH(CH$1,Settings!$G:$G,0))=TRUE,
100-100*(S357-MINIFS(S:S,$E:$E,$E357))/(MAXIFS(S:S,$E:$E,$E357)-MINIFS(S:S,$E:$E,$E357)),
100*(S357-MINIFS(S:S,$E:$E,$E357))/(MAXIFS(S:S,$E:$E,$E357)-MINIFS(S:S,$E:$E,$E357))))</f>
        <v/>
      </c>
      <c r="CI357" s="223" t="str">
        <f t="array" ref="CI357">IF(T357="","",
IF(INDEX(Settings!$H:$H,MATCH(CI$1,Settings!$G:$G,0))=TRUE,
100-100*(T357-MINIFS(T:T,$E:$E,$E357))/(MAXIFS(T:T,$E:$E,$E357)-MINIFS(T:T,$E:$E,$E357)),
100*(T357-MINIFS(T:T,$E:$E,$E357))/(MAXIFS(T:T,$E:$E,$E357)-MINIFS(T:T,$E:$E,$E357))))</f>
        <v/>
      </c>
      <c r="CJ357" s="223" t="str">
        <f t="array" ref="CJ357">IF(U357="","",
IF(INDEX(Settings!$H:$H,MATCH(CJ$1,Settings!$G:$G,0))=TRUE,
100-100*(U357-MINIFS(U:U,$E:$E,$E357))/(MAXIFS(U:U,$E:$E,$E357)-MINIFS(U:U,$E:$E,$E357)),
100*(U357-MINIFS(U:U,$E:$E,$E357))/(MAXIFS(U:U,$E:$E,$E357)-MINIFS(U:U,$E:$E,$E357))))</f>
        <v/>
      </c>
      <c r="CK357" s="223" t="str">
        <f t="array" ref="CK357">IF(V357="","",
IF(INDEX(Settings!$H:$H,MATCH(CK$1,Settings!$G:$G,0))=TRUE,
100-100*(V357-MINIFS(V:V,$E:$E,$E357))/(MAXIFS(V:V,$E:$E,$E357)-MINIFS(V:V,$E:$E,$E357)),
100*(V357-MINIFS(V:V,$E:$E,$E357))/(MAXIFS(V:V,$E:$E,$E357)-MINIFS(V:V,$E:$E,$E357))))</f>
        <v/>
      </c>
      <c r="CL357" s="223" t="str">
        <f t="array" ref="CL357">IF(W357="","",
IF(INDEX(Settings!$H:$H,MATCH(CL$1,Settings!$G:$G,0))=TRUE,
100-100*(W357-MINIFS(W:W,$E:$E,$E357))/(MAXIFS(W:W,$E:$E,$E357)-MINIFS(W:W,$E:$E,$E357)),
100*(W357-MINIFS(W:W,$E:$E,$E357))/(MAXIFS(W:W,$E:$E,$E357)-MINIFS(W:W,$E:$E,$E357))))</f>
        <v/>
      </c>
      <c r="CM357" s="223" t="str">
        <f t="array" ref="CM357">IF(X357="","",
IF(INDEX(Settings!$H:$H,MATCH(CM$1,Settings!$G:$G,0))=TRUE,
100-100*(X357-MINIFS(X:X,$E:$E,$E357))/(MAXIFS(X:X,$E:$E,$E357)-MINIFS(X:X,$E:$E,$E357)),
100*(X357-MINIFS(X:X,$E:$E,$E357))/(MAXIFS(X:X,$E:$E,$E357)-MINIFS(X:X,$E:$E,$E357))))</f>
        <v/>
      </c>
      <c r="CN357" s="223" t="str">
        <f t="array" ref="CN357">IF(Y357="","",
IF(INDEX(Settings!$H:$H,MATCH(CN$1,Settings!$G:$G,0))=TRUE,
100-100*(Y357-MINIFS(Y:Y,$E:$E,$E357))/(MAXIFS(Y:Y,$E:$E,$E357)-MINIFS(Y:Y,$E:$E,$E357)),
100*(Y357-MINIFS(Y:Y,$E:$E,$E357))/(MAXIFS(Y:Y,$E:$E,$E357)-MINIFS(Y:Y,$E:$E,$E357))))</f>
        <v/>
      </c>
      <c r="CO357" s="223" t="str">
        <f t="array" ref="CO357">IF(Z357="","",
IF(INDEX(Settings!$H:$H,MATCH(CO$1,Settings!$G:$G,0))=TRUE,
100-100*(Z357-MINIFS(Z:Z,$E:$E,$E357))/(MAXIFS(Z:Z,$E:$E,$E357)-MINIFS(Z:Z,$E:$E,$E357)),
100*(Z357-MINIFS(Z:Z,$E:$E,$E357))/(MAXIFS(Z:Z,$E:$E,$E357)-MINIFS(Z:Z,$E:$E,$E357))))</f>
        <v/>
      </c>
      <c r="CP357" s="223" t="str">
        <f t="array" ref="CP357">IF(AA357="","",
IF(INDEX(Settings!$H:$H,MATCH(CP$1,Settings!$G:$G,0))=TRUE,
100-100*(AA357-MINIFS(AA:AA,$E:$E,$E357))/(MAXIFS(AA:AA,$E:$E,$E357)-MINIFS(AA:AA,$E:$E,$E357)),
100*(AA357-MINIFS(AA:AA,$E:$E,$E357))/(MAXIFS(AA:AA,$E:$E,$E357)-MINIFS(AA:AA,$E:$E,$E357))))</f>
        <v/>
      </c>
      <c r="CQ357" s="223" t="str">
        <f t="array" ref="CQ357">IF(AB357="","",
IF(INDEX(Settings!$H:$H,MATCH(CQ$1,Settings!$G:$G,0))=TRUE,
100-100*(AB357-MINIFS(AB:AB,$E:$E,$E357))/(MAXIFS(AB:AB,$E:$E,$E357)-MINIFS(AB:AB,$E:$E,$E357)),
100*(AB357-MINIFS(AB:AB,$E:$E,$E357))/(MAXIFS(AB:AB,$E:$E,$E357)-MINIFS(AB:AB,$E:$E,$E357))))</f>
        <v/>
      </c>
      <c r="CR357" s="223" t="str">
        <f t="array" ref="CR357">IF(AC357="","",
IF(INDEX(Settings!$H:$H,MATCH(CR$1,Settings!$G:$G,0))=TRUE,
100-100*(AC357-MINIFS(AC:AC,$E:$E,$E357))/(MAXIFS(AC:AC,$E:$E,$E357)-MINIFS(AC:AC,$E:$E,$E357)),
100*(AC357-MINIFS(AC:AC,$E:$E,$E357))/(MAXIFS(AC:AC,$E:$E,$E357)-MINIFS(AC:AC,$E:$E,$E357))))</f>
        <v/>
      </c>
      <c r="CS357" s="223" t="str">
        <f t="array" ref="CS357">IF(AD357="","",
IF(INDEX(Settings!$H:$H,MATCH(CS$1,Settings!$G:$G,0))=TRUE,
100-100*(AD357-MINIFS(AD:AD,$E:$E,$E357))/(MAXIFS(AD:AD,$E:$E,$E357)-MINIFS(AD:AD,$E:$E,$E357)),
100*(AD357-MINIFS(AD:AD,$E:$E,$E357))/(MAXIFS(AD:AD,$E:$E,$E357)-MINIFS(AD:AD,$E:$E,$E357))))</f>
        <v/>
      </c>
      <c r="CT357" s="223" t="str">
        <f t="array" ref="CT357">IF(AE357="","",
IF(INDEX(Settings!$H:$H,MATCH(CT$1,Settings!$G:$G,0))=TRUE,
100-100*(AE357-MINIFS(AE:AE,$E:$E,$E357))/(MAXIFS(AE:AE,$E:$E,$E357)-MINIFS(AE:AE,$E:$E,$E357)),
100*(AE357-MINIFS(AE:AE,$E:$E,$E357))/(MAXIFS(AE:AE,$E:$E,$E357)-MINIFS(AE:AE,$E:$E,$E357))))</f>
        <v/>
      </c>
      <c r="CU357" s="223" t="str">
        <f t="array" ref="CU357">IF(AF357="","",
IF(INDEX(Settings!$H:$H,MATCH(CU$1,Settings!$G:$G,0))=TRUE,
100-100*(AF357-MINIFS(AF:AF,$E:$E,$E357))/(MAXIFS(AF:AF,$E:$E,$E357)-MINIFS(AF:AF,$E:$E,$E357)),
100*(AF357-MINIFS(AF:AF,$E:$E,$E357))/(MAXIFS(AF:AF,$E:$E,$E357)-MINIFS(AF:AF,$E:$E,$E357))))</f>
        <v/>
      </c>
      <c r="CV357" s="223" t="str">
        <f t="array" ref="CV357">IF(AG357="","",
IF(INDEX(Settings!$H:$H,MATCH(CV$1,Settings!$G:$G,0))=TRUE,
100-100*(AG357-MINIFS(AG:AG,$E:$E,$E357))/(MAXIFS(AG:AG,$E:$E,$E357)-MINIFS(AG:AG,$E:$E,$E357)),
100*(AG357-MINIFS(AG:AG,$E:$E,$E357))/(MAXIFS(AG:AG,$E:$E,$E357)-MINIFS(AG:AG,$E:$E,$E357))))</f>
        <v/>
      </c>
      <c r="CW357" s="223" t="str">
        <f t="array" ref="CW357">IF(AH357="","",
IF(INDEX(Settings!$H:$H,MATCH(CW$1,Settings!$G:$G,0))=TRUE,
100-100*(AH357-MINIFS(AH:AH,$E:$E,$E357))/(MAXIFS(AH:AH,$E:$E,$E357)-MINIFS(AH:AH,$E:$E,$E357)),
100*(AH357-MINIFS(AH:AH,$E:$E,$E357))/(MAXIFS(AH:AH,$E:$E,$E357)-MINIFS(AH:AH,$E:$E,$E357))))</f>
        <v/>
      </c>
      <c r="CX357" s="223" t="str">
        <f t="array" ref="CX357">IF(AI357="","",
IF(INDEX(Settings!$H:$H,MATCH(CX$1,Settings!$G:$G,0))=TRUE,
100-100*(AI357-MINIFS(AI:AI,$E:$E,$E357))/(MAXIFS(AI:AI,$E:$E,$E357)-MINIFS(AI:AI,$E:$E,$E357)),
100*(AI357-MINIFS(AI:AI,$E:$E,$E357))/(MAXIFS(AI:AI,$E:$E,$E357)-MINIFS(AI:AI,$E:$E,$E357))))</f>
        <v/>
      </c>
      <c r="CY357" s="223" t="str">
        <f t="array" ref="CY357">IF(AJ357="","",
IF(INDEX(Settings!$H:$H,MATCH(CY$1,Settings!$G:$G,0))=TRUE,
100-100*(AJ357-MINIFS(AJ:AJ,$E:$E,$E357))/(MAXIFS(AJ:AJ,$E:$E,$E357)-MINIFS(AJ:AJ,$E:$E,$E357)),
100*(AJ357-MINIFS(AJ:AJ,$E:$E,$E357))/(MAXIFS(AJ:AJ,$E:$E,$E357)-MINIFS(AJ:AJ,$E:$E,$E357))))</f>
        <v/>
      </c>
      <c r="CZ357" s="223" t="str">
        <f t="array" ref="CZ357">IF(AK357="","",
IF(INDEX(Settings!$H:$H,MATCH(CZ$1,Settings!$G:$G,0))=TRUE,
100-100*(AK357-MINIFS(AK:AK,$E:$E,$E357))/(MAXIFS(AK:AK,$E:$E,$E357)-MINIFS(AK:AK,$E:$E,$E357)),
100*(AK357-MINIFS(AK:AK,$E:$E,$E357))/(MAXIFS(AK:AK,$E:$E,$E357)-MINIFS(AK:AK,$E:$E,$E357))))</f>
        <v/>
      </c>
      <c r="DA357" s="223" t="str">
        <f t="array" ref="DA357">IF(AL357="","",
IF(INDEX(Settings!$H:$H,MATCH(DA$1,Settings!$G:$G,0))=TRUE,
100-100*(AL357-MINIFS(AL:AL,$E:$E,$E357))/(MAXIFS(AL:AL,$E:$E,$E357)-MINIFS(AL:AL,$E:$E,$E357)),
100*(AL357-MINIFS(AL:AL,$E:$E,$E357))/(MAXIFS(AL:AL,$E:$E,$E357)-MINIFS(AL:AL,$E:$E,$E357))))</f>
        <v/>
      </c>
      <c r="DB357" s="223" t="str">
        <f t="array" ref="DB357">IF(AM357="","",
IF(INDEX(Settings!$H:$H,MATCH(DB$1,Settings!$G:$G,0))=TRUE,
100-100*(AM357-MINIFS(AM:AM,$E:$E,$E357))/(MAXIFS(AM:AM,$E:$E,$E357)-MINIFS(AM:AM,$E:$E,$E357)),
100*(AM357-MINIFS(AM:AM,$E:$E,$E357))/(MAXIFS(AM:AM,$E:$E,$E357)-MINIFS(AM:AM,$E:$E,$E357))))</f>
        <v/>
      </c>
      <c r="DC357" s="223" t="str">
        <f t="array" ref="DC357">IF(AN357="","",
IF(INDEX(Settings!$H:$H,MATCH(DC$1,Settings!$G:$G,0))=TRUE,
100-100*(AN357-MINIFS(AN:AN,$E:$E,$E357))/(MAXIFS(AN:AN,$E:$E,$E357)-MINIFS(AN:AN,$E:$E,$E357)),
100*(AN357-MINIFS(AN:AN,$E:$E,$E357))/(MAXIFS(AN:AN,$E:$E,$E357)-MINIFS(AN:AN,$E:$E,$E357))))</f>
        <v/>
      </c>
      <c r="DD357" s="223" t="str">
        <f t="array" ref="DD357">IF(AO357="","",
IF(INDEX(Settings!$H:$H,MATCH(DD$1,Settings!$G:$G,0))=TRUE,
100-100*(AO357-MINIFS(AO:AO,$E:$E,$E357))/(MAXIFS(AO:AO,$E:$E,$E357)-MINIFS(AO:AO,$E:$E,$E357)),
100*(AO357-MINIFS(AO:AO,$E:$E,$E357))/(MAXIFS(AO:AO,$E:$E,$E357)-MINIFS(AO:AO,$E:$E,$E357))))</f>
        <v/>
      </c>
      <c r="DE357" s="223" t="str">
        <f t="array" ref="DE357">IF(AP357="","",
IF(INDEX(Settings!$H:$H,MATCH(DE$1,Settings!$G:$G,0))=TRUE,
100-100*(AP357-MINIFS(AP:AP,$E:$E,$E357))/(MAXIFS(AP:AP,$E:$E,$E357)-MINIFS(AP:AP,$E:$E,$E357)),
100*(AP357-MINIFS(AP:AP,$E:$E,$E357))/(MAXIFS(AP:AP,$E:$E,$E357)-MINIFS(AP:AP,$E:$E,$E357))))</f>
        <v/>
      </c>
      <c r="DF357" s="223" t="str">
        <f t="array" ref="DF357">IF(AQ357="","",
IF(INDEX(Settings!$H:$H,MATCH(DF$1,Settings!$G:$G,0))=TRUE,
100-100*(AQ357-MINIFS(AQ:AQ,$E:$E,$E357))/(MAXIFS(AQ:AQ,$E:$E,$E357)-MINIFS(AQ:AQ,$E:$E,$E357)),
100*(AQ357-MINIFS(AQ:AQ,$E:$E,$E357))/(MAXIFS(AQ:AQ,$E:$E,$E357)-MINIFS(AQ:AQ,$E:$E,$E357))))</f>
        <v/>
      </c>
      <c r="DG357" s="223" t="str">
        <f t="array" ref="DG357">IF(AR357="","",
IF(INDEX(Settings!$H:$H,MATCH(DG$1,Settings!$G:$G,0))=TRUE,
100-100*(AR357-MINIFS(AR:AR,$E:$E,$E357))/(MAXIFS(AR:AR,$E:$E,$E357)-MINIFS(AR:AR,$E:$E,$E357)),
100*(AR357-MINIFS(AR:AR,$E:$E,$E357))/(MAXIFS(AR:AR,$E:$E,$E357)-MINIFS(AR:AR,$E:$E,$E357))))</f>
        <v/>
      </c>
      <c r="DH357" s="223" t="str">
        <f t="array" ref="DH357">IF(AS357="","",
IF(INDEX(Settings!$H:$H,MATCH(DH$1,Settings!$G:$G,0))=TRUE,
100-100*(AS357-MINIFS(AS:AS,$E:$E,$E357))/(MAXIFS(AS:AS,$E:$E,$E357)-MINIFS(AS:AS,$E:$E,$E357)),
100*(AS357-MINIFS(AS:AS,$E:$E,$E357))/(MAXIFS(AS:AS,$E:$E,$E357)-MINIFS(AS:AS,$E:$E,$E357))))</f>
        <v/>
      </c>
      <c r="DI357" s="223" t="str">
        <f t="array" ref="DI357">IF(AT357="","",
IF(INDEX(Settings!$H:$H,MATCH(DI$1,Settings!$G:$G,0))=TRUE,
100-100*(AT357-MINIFS(AT:AT,$E:$E,$E357))/(MAXIFS(AT:AT,$E:$E,$E357)-MINIFS(AT:AT,$E:$E,$E357)),
100*(AT357-MINIFS(AT:AT,$E:$E,$E357))/(MAXIFS(AT:AT,$E:$E,$E357)-MINIFS(AT:AT,$E:$E,$E357))))</f>
        <v/>
      </c>
      <c r="DJ357" s="223" t="str">
        <f t="array" ref="DJ357">IF(AU357="","",
IF(INDEX(Settings!$H:$H,MATCH(DJ$1,Settings!$G:$G,0))=TRUE,
100-100*(AU357-MINIFS(AU:AU,$E:$E,$E357))/(MAXIFS(AU:AU,$E:$E,$E357)-MINIFS(AU:AU,$E:$E,$E357)),
100*(AU357-MINIFS(AU:AU,$E:$E,$E357))/(MAXIFS(AU:AU,$E:$E,$E357)-MINIFS(AU:AU,$E:$E,$E357))))</f>
        <v/>
      </c>
      <c r="DK357" s="223" t="str">
        <f t="array" ref="DK357">IF(AV357="","",
IF(INDEX(Settings!$H:$H,MATCH(DK$1,Settings!$G:$G,0))=TRUE,
100-100*(AV357-MINIFS(AV:AV,$E:$E,$E357))/(MAXIFS(AV:AV,$E:$E,$E357)-MINIFS(AV:AV,$E:$E,$E357)),
100*(AV357-MINIFS(AV:AV,$E:$E,$E357))/(MAXIFS(AV:AV,$E:$E,$E357)-MINIFS(AV:AV,$E:$E,$E357))))</f>
        <v/>
      </c>
      <c r="DL357" s="223" t="str">
        <f t="array" ref="DL357">IF(AW357="","",
IF(INDEX(Settings!$H:$H,MATCH(DL$1,Settings!$G:$G,0))=TRUE,
100-100*(AW357-MINIFS(AW:AW,$E:$E,$E357))/(MAXIFS(AW:AW,$E:$E,$E357)-MINIFS(AW:AW,$E:$E,$E357)),
100*(AW357-MINIFS(AW:AW,$E:$E,$E357))/(MAXIFS(AW:AW,$E:$E,$E357)-MINIFS(AW:AW,$E:$E,$E357))))</f>
        <v/>
      </c>
      <c r="DM357" s="223" t="str">
        <f t="array" ref="DM357">IF(AX357="","",
IF(INDEX(Settings!$H:$H,MATCH(DM$1,Settings!$G:$G,0))=TRUE,
100-100*(AX357-MINIFS(AX:AX,$E:$E,$E357))/(MAXIFS(AX:AX,$E:$E,$E357)-MINIFS(AX:AX,$E:$E,$E357)),
100*(AX357-MINIFS(AX:AX,$E:$E,$E357))/(MAXIFS(AX:AX,$E:$E,$E357)-MINIFS(AX:AX,$E:$E,$E357))))</f>
        <v/>
      </c>
      <c r="DN357" s="223" t="str">
        <f t="array" ref="DN357">IF(AY357="","",
IF(INDEX(Settings!$H:$H,MATCH(DN$1,Settings!$G:$G,0))=TRUE,
100-100*(AY357-MINIFS(AY:AY,$E:$E,$E357))/(MAXIFS(AY:AY,$E:$E,$E357)-MINIFS(AY:AY,$E:$E,$E357)),
100*(AY357-MINIFS(AY:AY,$E:$E,$E357))/(MAXIFS(AY:AY,$E:$E,$E357)-MINIFS(AY:AY,$E:$E,$E357))))</f>
        <v/>
      </c>
      <c r="DO357" s="223" t="str">
        <f t="array" ref="DO357">IF(AZ357="","",
IF(INDEX(Settings!$H:$H,MATCH(DO$1,Settings!$G:$G,0))=TRUE,
100-100*(AZ357-MINIFS(AZ:AZ,$E:$E,$E357))/(MAXIFS(AZ:AZ,$E:$E,$E357)-MINIFS(AZ:AZ,$E:$E,$E357)),
100*(AZ357-MINIFS(AZ:AZ,$E:$E,$E357))/(MAXIFS(AZ:AZ,$E:$E,$E357)-MINIFS(AZ:AZ,$E:$E,$E357))))</f>
        <v/>
      </c>
      <c r="DP357" s="223" t="str">
        <f t="array" ref="DP357">IF(BA357="","",
IF(INDEX(Settings!$H:$H,MATCH(DP$1,Settings!$G:$G,0))=TRUE,
100-100*(BA357-MINIFS(BA:BA,$E:$E,$E357))/(MAXIFS(BA:BA,$E:$E,$E357)-MINIFS(BA:BA,$E:$E,$E357)),
100*(BA357-MINIFS(BA:BA,$E:$E,$E357))/(MAXIFS(BA:BA,$E:$E,$E357)-MINIFS(BA:BA,$E:$E,$E357))))</f>
        <v/>
      </c>
      <c r="DQ357" s="223" t="str">
        <f t="array" ref="DQ357">IF(BB357="","",
IF(INDEX(Settings!$H:$H,MATCH(DQ$1,Settings!$G:$G,0))=TRUE,
100-100*(BB357-MINIFS(BB:BB,$E:$E,$E357))/(MAXIFS(BB:BB,$E:$E,$E357)-MINIFS(BB:BB,$E:$E,$E357)),
100*(BB357-MINIFS(BB:BB,$E:$E,$E357))/(MAXIFS(BB:BB,$E:$E,$E357)-MINIFS(BB:BB,$E:$E,$E357))))</f>
        <v/>
      </c>
      <c r="DR357" s="223" t="str">
        <f t="array" ref="DR357">IF(BC357="","",
IF(INDEX(Settings!$H:$H,MATCH(DR$1,Settings!$G:$G,0))=TRUE,
100-100*(BC357-MINIFS(BC:BC,$E:$E,$E357))/(MAXIFS(BC:BC,$E:$E,$E357)-MINIFS(BC:BC,$E:$E,$E357)),
100*(BC357-MINIFS(BC:BC,$E:$E,$E357))/(MAXIFS(BC:BC,$E:$E,$E357)-MINIFS(BC:BC,$E:$E,$E357))))</f>
        <v/>
      </c>
      <c r="DS357" s="223" t="str">
        <f t="array" ref="DS357">IF(BD357="","",
IF(INDEX(Settings!$H:$H,MATCH(DS$1,Settings!$G:$G,0))=TRUE,
100-100*(BD357-MINIFS(BD:BD,$E:$E,$E357))/(MAXIFS(BD:BD,$E:$E,$E357)-MINIFS(BD:BD,$E:$E,$E357)),
100*(BD357-MINIFS(BD:BD,$E:$E,$E357))/(MAXIFS(BD:BD,$E:$E,$E357)-MINIFS(BD:BD,$E:$E,$E357))))</f>
        <v/>
      </c>
      <c r="DT357" s="223" t="str">
        <f t="array" ref="DT357">IF(BE357="","",
IF(INDEX(Settings!$H:$H,MATCH(DT$1,Settings!$G:$G,0))=TRUE,
100-100*(BE357-MINIFS(BE:BE,$E:$E,$E357))/(MAXIFS(BE:BE,$E:$E,$E357)-MINIFS(BE:BE,$E:$E,$E357)),
100*(BE357-MINIFS(BE:BE,$E:$E,$E357))/(MAXIFS(BE:BE,$E:$E,$E357)-MINIFS(BE:BE,$E:$E,$E357))))</f>
        <v/>
      </c>
      <c r="DU357" s="223" t="str">
        <f t="array" ref="DU357">IF(BF357="","",
IF(INDEX(Settings!$H:$H,MATCH(DU$1,Settings!$G:$G,0))=TRUE,
100-100*(BF357-MINIFS(BF:BF,$E:$E,$E357))/(MAXIFS(BF:BF,$E:$E,$E357)-MINIFS(BF:BF,$E:$E,$E357)),
100*(BF357-MINIFS(BF:BF,$E:$E,$E357))/(MAXIFS(BF:BF,$E:$E,$E357)-MINIFS(BF:BF,$E:$E,$E357))))</f>
        <v/>
      </c>
      <c r="DV357" s="223" t="str">
        <f t="array" ref="DV357">IF(BG357="","",
IF(INDEX(Settings!$H:$H,MATCH(DV$1,Settings!$G:$G,0))=TRUE,
100-100*(BG357-MINIFS(BG:BG,$E:$E,$E357))/(MAXIFS(BG:BG,$E:$E,$E357)-MINIFS(BG:BG,$E:$E,$E357)),
100*(BG357-MINIFS(BG:BG,$E:$E,$E357))/(MAXIFS(BG:BG,$E:$E,$E357)-MINIFS(BG:BG,$E:$E,$E357))))</f>
        <v/>
      </c>
      <c r="DW357" s="223" t="str">
        <f t="array" ref="DW357">IF(BH357="","",
IF(INDEX(Settings!$H:$H,MATCH(DW$1,Settings!$G:$G,0))=TRUE,
100-100*(BH357-MINIFS(BH:BH,$E:$E,$E357))/(MAXIFS(BH:BH,$E:$E,$E357)-MINIFS(BH:BH,$E:$E,$E357)),
100*(BH357-MINIFS(BH:BH,$E:$E,$E357))/(MAXIFS(BH:BH,$E:$E,$E357)-MINIFS(BH:BH,$E:$E,$E357))))</f>
        <v/>
      </c>
      <c r="DX357" s="223" t="str">
        <f t="array" ref="DX357">IF(BI357="","",
IF(INDEX(Settings!$H:$H,MATCH(DX$1,Settings!$G:$G,0))=TRUE,
100-100*(BI357-MINIFS(BI:BI,$E:$E,$E357))/(MAXIFS(BI:BI,$E:$E,$E357)-MINIFS(BI:BI,$E:$E,$E357)),
100*(BI357-MINIFS(BI:BI,$E:$E,$E357))/(MAXIFS(BI:BI,$E:$E,$E357)-MINIFS(BI:BI,$E:$E,$E357))))</f>
        <v/>
      </c>
      <c r="DY357" s="223" t="str">
        <f t="array" ref="DY357">IF(BJ357="","",
IF(INDEX(Settings!$H:$H,MATCH(DY$1,Settings!$G:$G,0))=TRUE,
100-100*(BJ357-MINIFS(BJ:BJ,$E:$E,$E357))/(MAXIFS(BJ:BJ,$E:$E,$E357)-MINIFS(BJ:BJ,$E:$E,$E357)),
100*(BJ357-MINIFS(BJ:BJ,$E:$E,$E357))/(MAXIFS(BJ:BJ,$E:$E,$E357)-MINIFS(BJ:BJ,$E:$E,$E357))))</f>
        <v/>
      </c>
      <c r="DZ357" s="225"/>
      <c r="EA357" s="225"/>
      <c r="EB357" s="225" t="str">
        <f t="shared" si="8"/>
        <v/>
      </c>
      <c r="EC357" s="225" t="str">
        <f t="shared" si="9"/>
        <v/>
      </c>
      <c r="ED357" s="225" t="str">
        <f t="shared" si="10"/>
        <v/>
      </c>
      <c r="EE357" s="225" t="str">
        <f t="shared" si="11"/>
        <v/>
      </c>
      <c r="EF357" s="225" t="str">
        <f t="shared" si="12"/>
        <v/>
      </c>
      <c r="EG357" s="225" t="str">
        <f t="shared" si="13"/>
        <v/>
      </c>
      <c r="EH357" s="225"/>
      <c r="EI357" s="225"/>
      <c r="EJ357" s="225"/>
      <c r="EK357" s="225"/>
      <c r="EL357" s="225"/>
      <c r="EM357" s="225"/>
    </row>
    <row r="358">
      <c r="A358" s="231"/>
      <c r="B358" s="231"/>
      <c r="C358" s="231"/>
      <c r="D358" s="231" t="str">
        <f t="array" ref="D358">IFERROR(INDEX(Profiles!$B:$B,MATCH($A358,Profiles!$A:$A,0)),"")</f>
        <v/>
      </c>
      <c r="E358" s="231"/>
      <c r="F358" s="231"/>
      <c r="G358" s="231"/>
      <c r="H358" s="231"/>
      <c r="I358" s="231" t="str">
        <f>IF(A358="","",IF(Settings!$N$3="DATE",F358&amp;": "&amp;TEXT(B358,"M/DD/YY"),F358&amp;": "&amp;H358))</f>
        <v/>
      </c>
      <c r="J358" s="231"/>
      <c r="K358" s="231"/>
      <c r="L358" s="231"/>
      <c r="M358" s="232" t="str">
        <f t="shared" si="14"/>
        <v/>
      </c>
      <c r="N358" s="231"/>
      <c r="O358" s="231"/>
      <c r="P358" s="231"/>
      <c r="Q358" s="231"/>
      <c r="R358" s="231"/>
      <c r="S358" s="230" t="str">
        <f>IFERROR(VLOOKUP(AF358, 'YOYO IR Scores'!A:C, 3, FALSE), "")
</f>
        <v/>
      </c>
      <c r="T358" s="231"/>
      <c r="U358" s="231"/>
      <c r="V358" s="231"/>
      <c r="W358" s="231"/>
      <c r="X358" s="233" t="str">
        <f t="shared" si="4"/>
        <v/>
      </c>
      <c r="Y358" s="234" t="str">
        <f t="shared" si="5"/>
        <v/>
      </c>
      <c r="Z358" s="234" t="str">
        <f t="shared" si="6"/>
        <v/>
      </c>
      <c r="AA358" s="233" t="str">
        <f t="shared" si="7"/>
        <v/>
      </c>
      <c r="AB358" s="232"/>
      <c r="AC358" s="232"/>
      <c r="AD358" s="232"/>
      <c r="AE358" s="232" t="str">
        <f>IFERROR(VLOOKUP(AF358, 'YOYO IR Scores'!A:C, 2, FALSE), "")</f>
        <v/>
      </c>
      <c r="AF358" s="232"/>
      <c r="AG358" s="232"/>
      <c r="AH358" s="232"/>
      <c r="AI358" s="232"/>
      <c r="AJ358" s="232"/>
      <c r="AK358" s="232"/>
      <c r="AL358" s="232"/>
      <c r="AM358" s="232"/>
      <c r="AN358" s="232"/>
      <c r="AO358" s="232"/>
      <c r="AP358" s="232"/>
      <c r="AQ358" s="232"/>
      <c r="AR358" s="232"/>
      <c r="AS358" s="232"/>
      <c r="AT358" s="232"/>
      <c r="AU358" s="232"/>
      <c r="AV358" s="232"/>
      <c r="AW358" s="232"/>
      <c r="AX358" s="232"/>
      <c r="AY358" s="232"/>
      <c r="AZ358" s="232"/>
      <c r="BA358" s="232"/>
      <c r="BB358" s="232"/>
      <c r="BC358" s="232"/>
      <c r="BD358" s="232"/>
      <c r="BE358" s="232"/>
      <c r="BF358" s="232"/>
      <c r="BG358" s="232"/>
      <c r="BH358" s="232"/>
      <c r="BI358" s="232"/>
      <c r="BJ358" s="232"/>
      <c r="BK358" s="232" t="str">
        <f t="array" ref="BK358">IF(J358="","",
IF(INDEX(Settings!$H:$H,MATCH(BY$1,Settings!$G:$G,0))=TRUE,
100-100*(J358-MIN(J:J))/(MAX(J:J)-MIN(J:J)),
100*(J358-MIN(J:J))/(MAX(J:J)-MIN(J:J))))</f>
        <v/>
      </c>
      <c r="BL358" s="232" t="str">
        <f t="array" ref="BL358">IF(J358="","",
IF(INDEX(Settings!$H:$H,MATCH(BY$1,Settings!$G:$G,0))=TRUE,
100-100*(J358-MINIFS(J:J,$E:$E,$E358))/(MAXIFS(J:J,$E:$E,$E358)-MINIFS(J:J,$E:$E,$E358)),
100*(J358-MINIFS(J:J,$E:$E,$E358))/(MAXIFS(J:J,$E:$E,$E358)-MINIFS(J:J,$E:$E,$E358))))</f>
        <v/>
      </c>
      <c r="BM358" s="232" t="str">
        <f t="array" ref="BM358">IF(J358="","",
IF(INDEX(Settings!$H:$H,MATCH(BY$1,Settings!$G:$G,0))=TRUE,
100-100*(J358-MINIFS(J:J,$E:$E,$E358,$I:$I,$I358))/(MAXIFS(J:J,$E:$E,$E358,$I:$I,$I358)-MINIFS(J:J,$E:$E,$E358,$I:$I,$I358)),
100*(J358-MINIFS(J:J,$E:$E,$E358,$I:$I,$I358))/(MAXIFS(J:J,$E:$E,$E358,$I:$I,$I358)-MINIFS(J:J,$E:$E,$E358,$I:$I,$I358))))</f>
        <v/>
      </c>
      <c r="BN358" s="231" t="str">
        <f t="array" ref="BN358">IF(J358="","",
IF(INDEX(Settings!$H:$H,MATCH(BY$1,Settings!$G:$G,0))=TRUE,
100-100*PERCENTRANK(J:J,J358),
100*PERCENTRANK(J:J,J358)))</f>
        <v/>
      </c>
      <c r="BO358" s="231" t="str">
        <f>IFERROR(__xludf.DUMMYFUNCTION("IF(J358="""","""",
IF(INDEX(Settings!$H:$H,MATCH(BY$1,Settings!$G:$G,0))=TRUE,
100-100*PERCENTRANK(FILTER(J:J,$E:$E=$E358),J358),
100*PERCENTRANK(FILTER(J:J,$E:$E=$E358),J358)))"),"")</f>
        <v/>
      </c>
      <c r="BP358" s="231" t="str">
        <f>IFERROR(__xludf.DUMMYFUNCTION("IF(J358="""","""",
IF(INDEX(Settings!$H:$H,MATCH(BY$1,Settings!$G:$G,0))=TRUE,
100-100*PERCENTRANK(FILTER(J:J,$E:$E=$E358,$I:$I=$I358),J358),
100*PERCENTRANK(FILTER(J:J,$E:$E=$E358,$I:$I=$I358),J358)))"),"")</f>
        <v/>
      </c>
      <c r="BQ358" s="233" t="str">
        <f t="array" ref="BQ358">IF(J358="","",
IF(INDEX(Settings!$H:$H,MATCH(BY$1,Settings!$G:$G,0))=TRUE,
-1*(J358-AVERAGE(J:J))/STDEV(J:J),
(J358-AVERAGE(J:J))/STDEV(J:J)))</f>
        <v/>
      </c>
      <c r="BR358" s="233" t="str">
        <f>IFERROR(__xludf.DUMMYFUNCTION("IF(J358="""","""",
IF(INDEX(Settings!$H:$H,MATCH(BY$1,Settings!$G:$G,0))=TRUE,
-1*(J358-AVERAGEIFS(J:J,$E:$E,$E358))/STDEV(FILTER(J:J,$E:$E=$E358)),
(J358-AVERAGEIFS(J:J,$E:$E,$E358))/STDEV(FILTER(J:J,$E:$E=$E358))))"),"")</f>
        <v/>
      </c>
      <c r="BS358" s="233"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1"/>
      <c r="BX358" s="231"/>
      <c r="BY358" s="232" t="str">
        <f t="array" ref="BY358">IF(J358="","",
IF(INDEX(Settings!$H:$H,MATCH(BY$1,Settings!$G:$G,0))=TRUE,
100-100*(J358-MINIFS(J:J,$E:$E,$E358))/(MAXIFS(J:J,$E:$E,$E358)-MINIFS(J:J,$E:$E,$E358)),
100*(J358-MINIFS(J:J,$E:$E,$E358))/(MAXIFS(J:J,$E:$E,$E358)-MINIFS(J:J,$E:$E,$E358))))</f>
        <v/>
      </c>
      <c r="BZ358" s="232" t="str">
        <f t="array" ref="BZ358">IF(K358="","",
IF(INDEX(Settings!$H:$H,MATCH(BZ$1,Settings!$G:$G,0))=TRUE,
100-100*(K358-MINIFS(K:K,$E:$E,$E358))/(MAXIFS(K:K,$E:$E,$E358)-MINIFS(K:K,$E:$E,$E358)),
100*(K358-MINIFS(K:K,$E:$E,$E358))/(MAXIFS(K:K,$E:$E,$E358)-MINIFS(K:K,$E:$E,$E358))))</f>
        <v/>
      </c>
      <c r="CA358" s="232" t="str">
        <f t="array" ref="CA358">IF(L358="","",
IF(INDEX(Settings!$H:$H,MATCH(CA$1,Settings!$G:$G,0))=TRUE,
100-100*(L358-MINIFS(L:L,$E:$E,$E358))/(MAXIFS(L:L,$E:$E,$E358)-MINIFS(L:L,$E:$E,$E358)),
100*(L358-MINIFS(L:L,$E:$E,$E358))/(MAXIFS(L:L,$E:$E,$E358)-MINIFS(L:L,$E:$E,$E358))))</f>
        <v/>
      </c>
      <c r="CB358" s="232" t="str">
        <f t="array" ref="CB358">IF(M358="","",
IF(INDEX(Settings!$H:$H,MATCH(CB$1,Settings!$G:$G,0))=TRUE,
100-100*(M358-MINIFS(M:M,$E:$E,$E358))/(MAXIFS(M:M,$E:$E,$E358)-MINIFS(M:M,$E:$E,$E358)),
100*(M358-MINIFS(M:M,$E:$E,$E358))/(MAXIFS(M:M,$E:$E,$E358)-MINIFS(M:M,$E:$E,$E358))))</f>
        <v/>
      </c>
      <c r="CC358" s="232" t="str">
        <f t="array" ref="CC358">IF(N358="","",
IF(INDEX(Settings!$H:$H,MATCH(CC$1,Settings!$G:$G,0))=TRUE,
100-100*(N358-MINIFS(N:N,$E:$E,$E358))/(MAXIFS(N:N,$E:$E,$E358)-MINIFS(N:N,$E:$E,$E358)),
100*(N358-MINIFS(N:N,$E:$E,$E358))/(MAXIFS(N:N,$E:$E,$E358)-MINIFS(N:N,$E:$E,$E358))))</f>
        <v/>
      </c>
      <c r="CD358" s="232" t="str">
        <f t="array" ref="CD358">IF(O358="","",
IF(INDEX(Settings!$H:$H,MATCH(CD$1,Settings!$G:$G,0))=TRUE,
100-100*(O358-MINIFS(O:O,$E:$E,$E358))/(MAXIFS(O:O,$E:$E,$E358)-MINIFS(O:O,$E:$E,$E358)),
100*(O358-MINIFS(O:O,$E:$E,$E358))/(MAXIFS(O:O,$E:$E,$E358)-MINIFS(O:O,$E:$E,$E358))))</f>
        <v/>
      </c>
      <c r="CE358" s="232" t="str">
        <f t="array" ref="CE358">IF(P358="","",
IF(INDEX(Settings!$H:$H,MATCH(CE$1,Settings!$G:$G,0))=TRUE,
100-100*(P358-MINIFS(P:P,$E:$E,$E358))/(MAXIFS(P:P,$E:$E,$E358)-MINIFS(P:P,$E:$E,$E358)),
100*(P358-MINIFS(P:P,$E:$E,$E358))/(MAXIFS(P:P,$E:$E,$E358)-MINIFS(P:P,$E:$E,$E358))))</f>
        <v/>
      </c>
      <c r="CF358" s="232" t="str">
        <f t="array" ref="CF358">IF(Q358="","",
IF(INDEX(Settings!$H:$H,MATCH(CF$1,Settings!$G:$G,0))=TRUE,
100-100*(Q358-MINIFS(Q:Q,$E:$E,$E358))/(MAXIFS(Q:Q,$E:$E,$E358)-MINIFS(Q:Q,$E:$E,$E358)),
100*(Q358-MINIFS(Q:Q,$E:$E,$E358))/(MAXIFS(Q:Q,$E:$E,$E358)-MINIFS(Q:Q,$E:$E,$E358))))</f>
        <v/>
      </c>
      <c r="CG358" s="232" t="str">
        <f t="array" ref="CG358">IF(R358="","",
IF(INDEX(Settings!$H:$H,MATCH(CG$1,Settings!$G:$G,0))=TRUE,
100-100*(R358-MINIFS(R:R,$E:$E,$E358))/(MAXIFS(R:R,$E:$E,$E358)-MINIFS(R:R,$E:$E,$E358)),
100*(R358-MINIFS(R:R,$E:$E,$E358))/(MAXIFS(R:R,$E:$E,$E358)-MINIFS(R:R,$E:$E,$E358))))</f>
        <v/>
      </c>
      <c r="CH358" s="232" t="str">
        <f t="array" ref="CH358">IF(S358="","",
IF(INDEX(Settings!$H:$H,MATCH(CH$1,Settings!$G:$G,0))=TRUE,
100-100*(S358-MINIFS(S:S,$E:$E,$E358))/(MAXIFS(S:S,$E:$E,$E358)-MINIFS(S:S,$E:$E,$E358)),
100*(S358-MINIFS(S:S,$E:$E,$E358))/(MAXIFS(S:S,$E:$E,$E358)-MINIFS(S:S,$E:$E,$E358))))</f>
        <v/>
      </c>
      <c r="CI358" s="232" t="str">
        <f t="array" ref="CI358">IF(T358="","",
IF(INDEX(Settings!$H:$H,MATCH(CI$1,Settings!$G:$G,0))=TRUE,
100-100*(T358-MINIFS(T:T,$E:$E,$E358))/(MAXIFS(T:T,$E:$E,$E358)-MINIFS(T:T,$E:$E,$E358)),
100*(T358-MINIFS(T:T,$E:$E,$E358))/(MAXIFS(T:T,$E:$E,$E358)-MINIFS(T:T,$E:$E,$E358))))</f>
        <v/>
      </c>
      <c r="CJ358" s="232" t="str">
        <f t="array" ref="CJ358">IF(U358="","",
IF(INDEX(Settings!$H:$H,MATCH(CJ$1,Settings!$G:$G,0))=TRUE,
100-100*(U358-MINIFS(U:U,$E:$E,$E358))/(MAXIFS(U:U,$E:$E,$E358)-MINIFS(U:U,$E:$E,$E358)),
100*(U358-MINIFS(U:U,$E:$E,$E358))/(MAXIFS(U:U,$E:$E,$E358)-MINIFS(U:U,$E:$E,$E358))))</f>
        <v/>
      </c>
      <c r="CK358" s="232" t="str">
        <f t="array" ref="CK358">IF(V358="","",
IF(INDEX(Settings!$H:$H,MATCH(CK$1,Settings!$G:$G,0))=TRUE,
100-100*(V358-MINIFS(V:V,$E:$E,$E358))/(MAXIFS(V:V,$E:$E,$E358)-MINIFS(V:V,$E:$E,$E358)),
100*(V358-MINIFS(V:V,$E:$E,$E358))/(MAXIFS(V:V,$E:$E,$E358)-MINIFS(V:V,$E:$E,$E358))))</f>
        <v/>
      </c>
      <c r="CL358" s="232" t="str">
        <f t="array" ref="CL358">IF(W358="","",
IF(INDEX(Settings!$H:$H,MATCH(CL$1,Settings!$G:$G,0))=TRUE,
100-100*(W358-MINIFS(W:W,$E:$E,$E358))/(MAXIFS(W:W,$E:$E,$E358)-MINIFS(W:W,$E:$E,$E358)),
100*(W358-MINIFS(W:W,$E:$E,$E358))/(MAXIFS(W:W,$E:$E,$E358)-MINIFS(W:W,$E:$E,$E358))))</f>
        <v/>
      </c>
      <c r="CM358" s="232" t="str">
        <f t="array" ref="CM358">IF(X358="","",
IF(INDEX(Settings!$H:$H,MATCH(CM$1,Settings!$G:$G,0))=TRUE,
100-100*(X358-MINIFS(X:X,$E:$E,$E358))/(MAXIFS(X:X,$E:$E,$E358)-MINIFS(X:X,$E:$E,$E358)),
100*(X358-MINIFS(X:X,$E:$E,$E358))/(MAXIFS(X:X,$E:$E,$E358)-MINIFS(X:X,$E:$E,$E358))))</f>
        <v/>
      </c>
      <c r="CN358" s="232" t="str">
        <f t="array" ref="CN358">IF(Y358="","",
IF(INDEX(Settings!$H:$H,MATCH(CN$1,Settings!$G:$G,0))=TRUE,
100-100*(Y358-MINIFS(Y:Y,$E:$E,$E358))/(MAXIFS(Y:Y,$E:$E,$E358)-MINIFS(Y:Y,$E:$E,$E358)),
100*(Y358-MINIFS(Y:Y,$E:$E,$E358))/(MAXIFS(Y:Y,$E:$E,$E358)-MINIFS(Y:Y,$E:$E,$E358))))</f>
        <v/>
      </c>
      <c r="CO358" s="232" t="str">
        <f t="array" ref="CO358">IF(Z358="","",
IF(INDEX(Settings!$H:$H,MATCH(CO$1,Settings!$G:$G,0))=TRUE,
100-100*(Z358-MINIFS(Z:Z,$E:$E,$E358))/(MAXIFS(Z:Z,$E:$E,$E358)-MINIFS(Z:Z,$E:$E,$E358)),
100*(Z358-MINIFS(Z:Z,$E:$E,$E358))/(MAXIFS(Z:Z,$E:$E,$E358)-MINIFS(Z:Z,$E:$E,$E358))))</f>
        <v/>
      </c>
      <c r="CP358" s="232" t="str">
        <f t="array" ref="CP358">IF(AA358="","",
IF(INDEX(Settings!$H:$H,MATCH(CP$1,Settings!$G:$G,0))=TRUE,
100-100*(AA358-MINIFS(AA:AA,$E:$E,$E358))/(MAXIFS(AA:AA,$E:$E,$E358)-MINIFS(AA:AA,$E:$E,$E358)),
100*(AA358-MINIFS(AA:AA,$E:$E,$E358))/(MAXIFS(AA:AA,$E:$E,$E358)-MINIFS(AA:AA,$E:$E,$E358))))</f>
        <v/>
      </c>
      <c r="CQ358" s="232" t="str">
        <f t="array" ref="CQ358">IF(AB358="","",
IF(INDEX(Settings!$H:$H,MATCH(CQ$1,Settings!$G:$G,0))=TRUE,
100-100*(AB358-MINIFS(AB:AB,$E:$E,$E358))/(MAXIFS(AB:AB,$E:$E,$E358)-MINIFS(AB:AB,$E:$E,$E358)),
100*(AB358-MINIFS(AB:AB,$E:$E,$E358))/(MAXIFS(AB:AB,$E:$E,$E358)-MINIFS(AB:AB,$E:$E,$E358))))</f>
        <v/>
      </c>
      <c r="CR358" s="232" t="str">
        <f t="array" ref="CR358">IF(AC358="","",
IF(INDEX(Settings!$H:$H,MATCH(CR$1,Settings!$G:$G,0))=TRUE,
100-100*(AC358-MINIFS(AC:AC,$E:$E,$E358))/(MAXIFS(AC:AC,$E:$E,$E358)-MINIFS(AC:AC,$E:$E,$E358)),
100*(AC358-MINIFS(AC:AC,$E:$E,$E358))/(MAXIFS(AC:AC,$E:$E,$E358)-MINIFS(AC:AC,$E:$E,$E358))))</f>
        <v/>
      </c>
      <c r="CS358" s="232" t="str">
        <f t="array" ref="CS358">IF(AD358="","",
IF(INDEX(Settings!$H:$H,MATCH(CS$1,Settings!$G:$G,0))=TRUE,
100-100*(AD358-MINIFS(AD:AD,$E:$E,$E358))/(MAXIFS(AD:AD,$E:$E,$E358)-MINIFS(AD:AD,$E:$E,$E358)),
100*(AD358-MINIFS(AD:AD,$E:$E,$E358))/(MAXIFS(AD:AD,$E:$E,$E358)-MINIFS(AD:AD,$E:$E,$E358))))</f>
        <v/>
      </c>
      <c r="CT358" s="232" t="str">
        <f t="array" ref="CT358">IF(AE358="","",
IF(INDEX(Settings!$H:$H,MATCH(CT$1,Settings!$G:$G,0))=TRUE,
100-100*(AE358-MINIFS(AE:AE,$E:$E,$E358))/(MAXIFS(AE:AE,$E:$E,$E358)-MINIFS(AE:AE,$E:$E,$E358)),
100*(AE358-MINIFS(AE:AE,$E:$E,$E358))/(MAXIFS(AE:AE,$E:$E,$E358)-MINIFS(AE:AE,$E:$E,$E358))))</f>
        <v/>
      </c>
      <c r="CU358" s="232" t="str">
        <f t="array" ref="CU358">IF(AF358="","",
IF(INDEX(Settings!$H:$H,MATCH(CU$1,Settings!$G:$G,0))=TRUE,
100-100*(AF358-MINIFS(AF:AF,$E:$E,$E358))/(MAXIFS(AF:AF,$E:$E,$E358)-MINIFS(AF:AF,$E:$E,$E358)),
100*(AF358-MINIFS(AF:AF,$E:$E,$E358))/(MAXIFS(AF:AF,$E:$E,$E358)-MINIFS(AF:AF,$E:$E,$E358))))</f>
        <v/>
      </c>
      <c r="CV358" s="232" t="str">
        <f t="array" ref="CV358">IF(AG358="","",
IF(INDEX(Settings!$H:$H,MATCH(CV$1,Settings!$G:$G,0))=TRUE,
100-100*(AG358-MINIFS(AG:AG,$E:$E,$E358))/(MAXIFS(AG:AG,$E:$E,$E358)-MINIFS(AG:AG,$E:$E,$E358)),
100*(AG358-MINIFS(AG:AG,$E:$E,$E358))/(MAXIFS(AG:AG,$E:$E,$E358)-MINIFS(AG:AG,$E:$E,$E358))))</f>
        <v/>
      </c>
      <c r="CW358" s="232" t="str">
        <f t="array" ref="CW358">IF(AH358="","",
IF(INDEX(Settings!$H:$H,MATCH(CW$1,Settings!$G:$G,0))=TRUE,
100-100*(AH358-MINIFS(AH:AH,$E:$E,$E358))/(MAXIFS(AH:AH,$E:$E,$E358)-MINIFS(AH:AH,$E:$E,$E358)),
100*(AH358-MINIFS(AH:AH,$E:$E,$E358))/(MAXIFS(AH:AH,$E:$E,$E358)-MINIFS(AH:AH,$E:$E,$E358))))</f>
        <v/>
      </c>
      <c r="CX358" s="232" t="str">
        <f t="array" ref="CX358">IF(AI358="","",
IF(INDEX(Settings!$H:$H,MATCH(CX$1,Settings!$G:$G,0))=TRUE,
100-100*(AI358-MINIFS(AI:AI,$E:$E,$E358))/(MAXIFS(AI:AI,$E:$E,$E358)-MINIFS(AI:AI,$E:$E,$E358)),
100*(AI358-MINIFS(AI:AI,$E:$E,$E358))/(MAXIFS(AI:AI,$E:$E,$E358)-MINIFS(AI:AI,$E:$E,$E358))))</f>
        <v/>
      </c>
      <c r="CY358" s="232" t="str">
        <f t="array" ref="CY358">IF(AJ358="","",
IF(INDEX(Settings!$H:$H,MATCH(CY$1,Settings!$G:$G,0))=TRUE,
100-100*(AJ358-MINIFS(AJ:AJ,$E:$E,$E358))/(MAXIFS(AJ:AJ,$E:$E,$E358)-MINIFS(AJ:AJ,$E:$E,$E358)),
100*(AJ358-MINIFS(AJ:AJ,$E:$E,$E358))/(MAXIFS(AJ:AJ,$E:$E,$E358)-MINIFS(AJ:AJ,$E:$E,$E358))))</f>
        <v/>
      </c>
      <c r="CZ358" s="232" t="str">
        <f t="array" ref="CZ358">IF(AK358="","",
IF(INDEX(Settings!$H:$H,MATCH(CZ$1,Settings!$G:$G,0))=TRUE,
100-100*(AK358-MINIFS(AK:AK,$E:$E,$E358))/(MAXIFS(AK:AK,$E:$E,$E358)-MINIFS(AK:AK,$E:$E,$E358)),
100*(AK358-MINIFS(AK:AK,$E:$E,$E358))/(MAXIFS(AK:AK,$E:$E,$E358)-MINIFS(AK:AK,$E:$E,$E358))))</f>
        <v/>
      </c>
      <c r="DA358" s="232" t="str">
        <f t="array" ref="DA358">IF(AL358="","",
IF(INDEX(Settings!$H:$H,MATCH(DA$1,Settings!$G:$G,0))=TRUE,
100-100*(AL358-MINIFS(AL:AL,$E:$E,$E358))/(MAXIFS(AL:AL,$E:$E,$E358)-MINIFS(AL:AL,$E:$E,$E358)),
100*(AL358-MINIFS(AL:AL,$E:$E,$E358))/(MAXIFS(AL:AL,$E:$E,$E358)-MINIFS(AL:AL,$E:$E,$E358))))</f>
        <v/>
      </c>
      <c r="DB358" s="232" t="str">
        <f t="array" ref="DB358">IF(AM358="","",
IF(INDEX(Settings!$H:$H,MATCH(DB$1,Settings!$G:$G,0))=TRUE,
100-100*(AM358-MINIFS(AM:AM,$E:$E,$E358))/(MAXIFS(AM:AM,$E:$E,$E358)-MINIFS(AM:AM,$E:$E,$E358)),
100*(AM358-MINIFS(AM:AM,$E:$E,$E358))/(MAXIFS(AM:AM,$E:$E,$E358)-MINIFS(AM:AM,$E:$E,$E358))))</f>
        <v/>
      </c>
      <c r="DC358" s="232" t="str">
        <f t="array" ref="DC358">IF(AN358="","",
IF(INDEX(Settings!$H:$H,MATCH(DC$1,Settings!$G:$G,0))=TRUE,
100-100*(AN358-MINIFS(AN:AN,$E:$E,$E358))/(MAXIFS(AN:AN,$E:$E,$E358)-MINIFS(AN:AN,$E:$E,$E358)),
100*(AN358-MINIFS(AN:AN,$E:$E,$E358))/(MAXIFS(AN:AN,$E:$E,$E358)-MINIFS(AN:AN,$E:$E,$E358))))</f>
        <v/>
      </c>
      <c r="DD358" s="232" t="str">
        <f t="array" ref="DD358">IF(AO358="","",
IF(INDEX(Settings!$H:$H,MATCH(DD$1,Settings!$G:$G,0))=TRUE,
100-100*(AO358-MINIFS(AO:AO,$E:$E,$E358))/(MAXIFS(AO:AO,$E:$E,$E358)-MINIFS(AO:AO,$E:$E,$E358)),
100*(AO358-MINIFS(AO:AO,$E:$E,$E358))/(MAXIFS(AO:AO,$E:$E,$E358)-MINIFS(AO:AO,$E:$E,$E358))))</f>
        <v/>
      </c>
      <c r="DE358" s="232" t="str">
        <f t="array" ref="DE358">IF(AP358="","",
IF(INDEX(Settings!$H:$H,MATCH(DE$1,Settings!$G:$G,0))=TRUE,
100-100*(AP358-MINIFS(AP:AP,$E:$E,$E358))/(MAXIFS(AP:AP,$E:$E,$E358)-MINIFS(AP:AP,$E:$E,$E358)),
100*(AP358-MINIFS(AP:AP,$E:$E,$E358))/(MAXIFS(AP:AP,$E:$E,$E358)-MINIFS(AP:AP,$E:$E,$E358))))</f>
        <v/>
      </c>
      <c r="DF358" s="232" t="str">
        <f t="array" ref="DF358">IF(AQ358="","",
IF(INDEX(Settings!$H:$H,MATCH(DF$1,Settings!$G:$G,0))=TRUE,
100-100*(AQ358-MINIFS(AQ:AQ,$E:$E,$E358))/(MAXIFS(AQ:AQ,$E:$E,$E358)-MINIFS(AQ:AQ,$E:$E,$E358)),
100*(AQ358-MINIFS(AQ:AQ,$E:$E,$E358))/(MAXIFS(AQ:AQ,$E:$E,$E358)-MINIFS(AQ:AQ,$E:$E,$E358))))</f>
        <v/>
      </c>
      <c r="DG358" s="232" t="str">
        <f t="array" ref="DG358">IF(AR358="","",
IF(INDEX(Settings!$H:$H,MATCH(DG$1,Settings!$G:$G,0))=TRUE,
100-100*(AR358-MINIFS(AR:AR,$E:$E,$E358))/(MAXIFS(AR:AR,$E:$E,$E358)-MINIFS(AR:AR,$E:$E,$E358)),
100*(AR358-MINIFS(AR:AR,$E:$E,$E358))/(MAXIFS(AR:AR,$E:$E,$E358)-MINIFS(AR:AR,$E:$E,$E358))))</f>
        <v/>
      </c>
      <c r="DH358" s="232" t="str">
        <f t="array" ref="DH358">IF(AS358="","",
IF(INDEX(Settings!$H:$H,MATCH(DH$1,Settings!$G:$G,0))=TRUE,
100-100*(AS358-MINIFS(AS:AS,$E:$E,$E358))/(MAXIFS(AS:AS,$E:$E,$E358)-MINIFS(AS:AS,$E:$E,$E358)),
100*(AS358-MINIFS(AS:AS,$E:$E,$E358))/(MAXIFS(AS:AS,$E:$E,$E358)-MINIFS(AS:AS,$E:$E,$E358))))</f>
        <v/>
      </c>
      <c r="DI358" s="232" t="str">
        <f t="array" ref="DI358">IF(AT358="","",
IF(INDEX(Settings!$H:$H,MATCH(DI$1,Settings!$G:$G,0))=TRUE,
100-100*(AT358-MINIFS(AT:AT,$E:$E,$E358))/(MAXIFS(AT:AT,$E:$E,$E358)-MINIFS(AT:AT,$E:$E,$E358)),
100*(AT358-MINIFS(AT:AT,$E:$E,$E358))/(MAXIFS(AT:AT,$E:$E,$E358)-MINIFS(AT:AT,$E:$E,$E358))))</f>
        <v/>
      </c>
      <c r="DJ358" s="232" t="str">
        <f t="array" ref="DJ358">IF(AU358="","",
IF(INDEX(Settings!$H:$H,MATCH(DJ$1,Settings!$G:$G,0))=TRUE,
100-100*(AU358-MINIFS(AU:AU,$E:$E,$E358))/(MAXIFS(AU:AU,$E:$E,$E358)-MINIFS(AU:AU,$E:$E,$E358)),
100*(AU358-MINIFS(AU:AU,$E:$E,$E358))/(MAXIFS(AU:AU,$E:$E,$E358)-MINIFS(AU:AU,$E:$E,$E358))))</f>
        <v/>
      </c>
      <c r="DK358" s="232" t="str">
        <f t="array" ref="DK358">IF(AV358="","",
IF(INDEX(Settings!$H:$H,MATCH(DK$1,Settings!$G:$G,0))=TRUE,
100-100*(AV358-MINIFS(AV:AV,$E:$E,$E358))/(MAXIFS(AV:AV,$E:$E,$E358)-MINIFS(AV:AV,$E:$E,$E358)),
100*(AV358-MINIFS(AV:AV,$E:$E,$E358))/(MAXIFS(AV:AV,$E:$E,$E358)-MINIFS(AV:AV,$E:$E,$E358))))</f>
        <v/>
      </c>
      <c r="DL358" s="232" t="str">
        <f t="array" ref="DL358">IF(AW358="","",
IF(INDEX(Settings!$H:$H,MATCH(DL$1,Settings!$G:$G,0))=TRUE,
100-100*(AW358-MINIFS(AW:AW,$E:$E,$E358))/(MAXIFS(AW:AW,$E:$E,$E358)-MINIFS(AW:AW,$E:$E,$E358)),
100*(AW358-MINIFS(AW:AW,$E:$E,$E358))/(MAXIFS(AW:AW,$E:$E,$E358)-MINIFS(AW:AW,$E:$E,$E358))))</f>
        <v/>
      </c>
      <c r="DM358" s="232" t="str">
        <f t="array" ref="DM358">IF(AX358="","",
IF(INDEX(Settings!$H:$H,MATCH(DM$1,Settings!$G:$G,0))=TRUE,
100-100*(AX358-MINIFS(AX:AX,$E:$E,$E358))/(MAXIFS(AX:AX,$E:$E,$E358)-MINIFS(AX:AX,$E:$E,$E358)),
100*(AX358-MINIFS(AX:AX,$E:$E,$E358))/(MAXIFS(AX:AX,$E:$E,$E358)-MINIFS(AX:AX,$E:$E,$E358))))</f>
        <v/>
      </c>
      <c r="DN358" s="232" t="str">
        <f t="array" ref="DN358">IF(AY358="","",
IF(INDEX(Settings!$H:$H,MATCH(DN$1,Settings!$G:$G,0))=TRUE,
100-100*(AY358-MINIFS(AY:AY,$E:$E,$E358))/(MAXIFS(AY:AY,$E:$E,$E358)-MINIFS(AY:AY,$E:$E,$E358)),
100*(AY358-MINIFS(AY:AY,$E:$E,$E358))/(MAXIFS(AY:AY,$E:$E,$E358)-MINIFS(AY:AY,$E:$E,$E358))))</f>
        <v/>
      </c>
      <c r="DO358" s="232" t="str">
        <f t="array" ref="DO358">IF(AZ358="","",
IF(INDEX(Settings!$H:$H,MATCH(DO$1,Settings!$G:$G,0))=TRUE,
100-100*(AZ358-MINIFS(AZ:AZ,$E:$E,$E358))/(MAXIFS(AZ:AZ,$E:$E,$E358)-MINIFS(AZ:AZ,$E:$E,$E358)),
100*(AZ358-MINIFS(AZ:AZ,$E:$E,$E358))/(MAXIFS(AZ:AZ,$E:$E,$E358)-MINIFS(AZ:AZ,$E:$E,$E358))))</f>
        <v/>
      </c>
      <c r="DP358" s="232" t="str">
        <f t="array" ref="DP358">IF(BA358="","",
IF(INDEX(Settings!$H:$H,MATCH(DP$1,Settings!$G:$G,0))=TRUE,
100-100*(BA358-MINIFS(BA:BA,$E:$E,$E358))/(MAXIFS(BA:BA,$E:$E,$E358)-MINIFS(BA:BA,$E:$E,$E358)),
100*(BA358-MINIFS(BA:BA,$E:$E,$E358))/(MAXIFS(BA:BA,$E:$E,$E358)-MINIFS(BA:BA,$E:$E,$E358))))</f>
        <v/>
      </c>
      <c r="DQ358" s="232" t="str">
        <f t="array" ref="DQ358">IF(BB358="","",
IF(INDEX(Settings!$H:$H,MATCH(DQ$1,Settings!$G:$G,0))=TRUE,
100-100*(BB358-MINIFS(BB:BB,$E:$E,$E358))/(MAXIFS(BB:BB,$E:$E,$E358)-MINIFS(BB:BB,$E:$E,$E358)),
100*(BB358-MINIFS(BB:BB,$E:$E,$E358))/(MAXIFS(BB:BB,$E:$E,$E358)-MINIFS(BB:BB,$E:$E,$E358))))</f>
        <v/>
      </c>
      <c r="DR358" s="232" t="str">
        <f t="array" ref="DR358">IF(BC358="","",
IF(INDEX(Settings!$H:$H,MATCH(DR$1,Settings!$G:$G,0))=TRUE,
100-100*(BC358-MINIFS(BC:BC,$E:$E,$E358))/(MAXIFS(BC:BC,$E:$E,$E358)-MINIFS(BC:BC,$E:$E,$E358)),
100*(BC358-MINIFS(BC:BC,$E:$E,$E358))/(MAXIFS(BC:BC,$E:$E,$E358)-MINIFS(BC:BC,$E:$E,$E358))))</f>
        <v/>
      </c>
      <c r="DS358" s="232" t="str">
        <f t="array" ref="DS358">IF(BD358="","",
IF(INDEX(Settings!$H:$H,MATCH(DS$1,Settings!$G:$G,0))=TRUE,
100-100*(BD358-MINIFS(BD:BD,$E:$E,$E358))/(MAXIFS(BD:BD,$E:$E,$E358)-MINIFS(BD:BD,$E:$E,$E358)),
100*(BD358-MINIFS(BD:BD,$E:$E,$E358))/(MAXIFS(BD:BD,$E:$E,$E358)-MINIFS(BD:BD,$E:$E,$E358))))</f>
        <v/>
      </c>
      <c r="DT358" s="232" t="str">
        <f t="array" ref="DT358">IF(BE358="","",
IF(INDEX(Settings!$H:$H,MATCH(DT$1,Settings!$G:$G,0))=TRUE,
100-100*(BE358-MINIFS(BE:BE,$E:$E,$E358))/(MAXIFS(BE:BE,$E:$E,$E358)-MINIFS(BE:BE,$E:$E,$E358)),
100*(BE358-MINIFS(BE:BE,$E:$E,$E358))/(MAXIFS(BE:BE,$E:$E,$E358)-MINIFS(BE:BE,$E:$E,$E358))))</f>
        <v/>
      </c>
      <c r="DU358" s="232" t="str">
        <f t="array" ref="DU358">IF(BF358="","",
IF(INDEX(Settings!$H:$H,MATCH(DU$1,Settings!$G:$G,0))=TRUE,
100-100*(BF358-MINIFS(BF:BF,$E:$E,$E358))/(MAXIFS(BF:BF,$E:$E,$E358)-MINIFS(BF:BF,$E:$E,$E358)),
100*(BF358-MINIFS(BF:BF,$E:$E,$E358))/(MAXIFS(BF:BF,$E:$E,$E358)-MINIFS(BF:BF,$E:$E,$E358))))</f>
        <v/>
      </c>
      <c r="DV358" s="232" t="str">
        <f t="array" ref="DV358">IF(BG358="","",
IF(INDEX(Settings!$H:$H,MATCH(DV$1,Settings!$G:$G,0))=TRUE,
100-100*(BG358-MINIFS(BG:BG,$E:$E,$E358))/(MAXIFS(BG:BG,$E:$E,$E358)-MINIFS(BG:BG,$E:$E,$E358)),
100*(BG358-MINIFS(BG:BG,$E:$E,$E358))/(MAXIFS(BG:BG,$E:$E,$E358)-MINIFS(BG:BG,$E:$E,$E358))))</f>
        <v/>
      </c>
      <c r="DW358" s="232" t="str">
        <f t="array" ref="DW358">IF(BH358="","",
IF(INDEX(Settings!$H:$H,MATCH(DW$1,Settings!$G:$G,0))=TRUE,
100-100*(BH358-MINIFS(BH:BH,$E:$E,$E358))/(MAXIFS(BH:BH,$E:$E,$E358)-MINIFS(BH:BH,$E:$E,$E358)),
100*(BH358-MINIFS(BH:BH,$E:$E,$E358))/(MAXIFS(BH:BH,$E:$E,$E358)-MINIFS(BH:BH,$E:$E,$E358))))</f>
        <v/>
      </c>
      <c r="DX358" s="232" t="str">
        <f t="array" ref="DX358">IF(BI358="","",
IF(INDEX(Settings!$H:$H,MATCH(DX$1,Settings!$G:$G,0))=TRUE,
100-100*(BI358-MINIFS(BI:BI,$E:$E,$E358))/(MAXIFS(BI:BI,$E:$E,$E358)-MINIFS(BI:BI,$E:$E,$E358)),
100*(BI358-MINIFS(BI:BI,$E:$E,$E358))/(MAXIFS(BI:BI,$E:$E,$E358)-MINIFS(BI:BI,$E:$E,$E358))))</f>
        <v/>
      </c>
      <c r="DY358" s="232" t="str">
        <f t="array" ref="DY358">IF(BJ358="","",
IF(INDEX(Settings!$H:$H,MATCH(DY$1,Settings!$G:$G,0))=TRUE,
100-100*(BJ358-MINIFS(BJ:BJ,$E:$E,$E358))/(MAXIFS(BJ:BJ,$E:$E,$E358)-MINIFS(BJ:BJ,$E:$E,$E358)),
100*(BJ358-MINIFS(BJ:BJ,$E:$E,$E358))/(MAXIFS(BJ:BJ,$E:$E,$E358)-MINIFS(BJ:BJ,$E:$E,$E358))))</f>
        <v/>
      </c>
      <c r="DZ358" s="234"/>
      <c r="EA358" s="234"/>
      <c r="EB358" s="234" t="str">
        <f t="shared" si="8"/>
        <v/>
      </c>
      <c r="EC358" s="234" t="str">
        <f t="shared" si="9"/>
        <v/>
      </c>
      <c r="ED358" s="234" t="str">
        <f t="shared" si="10"/>
        <v/>
      </c>
      <c r="EE358" s="234" t="str">
        <f t="shared" si="11"/>
        <v/>
      </c>
      <c r="EF358" s="234" t="str">
        <f t="shared" si="12"/>
        <v/>
      </c>
      <c r="EG358" s="234" t="str">
        <f t="shared" si="13"/>
        <v/>
      </c>
      <c r="EH358" s="234"/>
      <c r="EI358" s="234"/>
      <c r="EJ358" s="234"/>
      <c r="EK358" s="234"/>
      <c r="EL358" s="234"/>
      <c r="EM358" s="234"/>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3" t="str">
        <f t="shared" si="14"/>
        <v/>
      </c>
      <c r="N359" s="49"/>
      <c r="O359" s="49"/>
      <c r="P359" s="49"/>
      <c r="Q359" s="49"/>
      <c r="R359" s="49"/>
      <c r="S359" s="222" t="str">
        <f>IFERROR(VLOOKUP(AF359, 'YOYO IR Scores'!A:C, 3, FALSE), "")
</f>
        <v/>
      </c>
      <c r="T359" s="49"/>
      <c r="U359" s="49"/>
      <c r="V359" s="49"/>
      <c r="W359" s="49"/>
      <c r="X359" s="224" t="str">
        <f t="shared" si="4"/>
        <v/>
      </c>
      <c r="Y359" s="225" t="str">
        <f t="shared" si="5"/>
        <v/>
      </c>
      <c r="Z359" s="225" t="str">
        <f t="shared" si="6"/>
        <v/>
      </c>
      <c r="AA359" s="224" t="str">
        <f t="shared" si="7"/>
        <v/>
      </c>
      <c r="AB359" s="223"/>
      <c r="AC359" s="223"/>
      <c r="AD359" s="223"/>
      <c r="AE359" s="223" t="str">
        <f>IFERROR(VLOOKUP(AF359, 'YOYO IR Scores'!A:C, 2, FALSE), "")</f>
        <v/>
      </c>
      <c r="AF359" s="223"/>
      <c r="AG359" s="223"/>
      <c r="AH359" s="223"/>
      <c r="AI359" s="223"/>
      <c r="AJ359" s="223"/>
      <c r="AK359" s="223"/>
      <c r="AL359" s="223"/>
      <c r="AM359" s="223"/>
      <c r="AN359" s="223"/>
      <c r="AO359" s="223"/>
      <c r="AP359" s="223"/>
      <c r="AQ359" s="223"/>
      <c r="AR359" s="223"/>
      <c r="AS359" s="223"/>
      <c r="AT359" s="223"/>
      <c r="AU359" s="223"/>
      <c r="AV359" s="223"/>
      <c r="AW359" s="223"/>
      <c r="AX359" s="223"/>
      <c r="AY359" s="223"/>
      <c r="AZ359" s="223"/>
      <c r="BA359" s="223"/>
      <c r="BB359" s="223"/>
      <c r="BC359" s="223"/>
      <c r="BD359" s="223"/>
      <c r="BE359" s="223"/>
      <c r="BF359" s="223"/>
      <c r="BG359" s="223"/>
      <c r="BH359" s="223"/>
      <c r="BI359" s="223"/>
      <c r="BJ359" s="223"/>
      <c r="BK359" s="223" t="str">
        <f t="array" ref="BK359">IF(J359="","",
IF(INDEX(Settings!$H:$H,MATCH(BY$1,Settings!$G:$G,0))=TRUE,
100-100*(J359-MIN(J:J))/(MAX(J:J)-MIN(J:J)),
100*(J359-MIN(J:J))/(MAX(J:J)-MIN(J:J))))</f>
        <v/>
      </c>
      <c r="BL359" s="223" t="str">
        <f t="array" ref="BL359">IF(J359="","",
IF(INDEX(Settings!$H:$H,MATCH(BY$1,Settings!$G:$G,0))=TRUE,
100-100*(J359-MINIFS(J:J,$E:$E,$E359))/(MAXIFS(J:J,$E:$E,$E359)-MINIFS(J:J,$E:$E,$E359)),
100*(J359-MINIFS(J:J,$E:$E,$E359))/(MAXIFS(J:J,$E:$E,$E359)-MINIFS(J:J,$E:$E,$E359))))</f>
        <v/>
      </c>
      <c r="BM359" s="223"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4" t="str">
        <f t="array" ref="BQ359">IF(J359="","",
IF(INDEX(Settings!$H:$H,MATCH(BY$1,Settings!$G:$G,0))=TRUE,
-1*(J359-AVERAGE(J:J))/STDEV(J:J),
(J359-AVERAGE(J:J))/STDEV(J:J)))</f>
        <v/>
      </c>
      <c r="BR359" s="224" t="str">
        <f>IFERROR(__xludf.DUMMYFUNCTION("IF(J359="""","""",
IF(INDEX(Settings!$H:$H,MATCH(BY$1,Settings!$G:$G,0))=TRUE,
-1*(J359-AVERAGEIFS(J:J,$E:$E,$E359))/STDEV(FILTER(J:J,$E:$E=$E359)),
(J359-AVERAGEIFS(J:J,$E:$E,$E359))/STDEV(FILTER(J:J,$E:$E=$E359))))"),"")</f>
        <v/>
      </c>
      <c r="BS359" s="224"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3" t="str">
        <f t="array" ref="BY359">IF(J359="","",
IF(INDEX(Settings!$H:$H,MATCH(BY$1,Settings!$G:$G,0))=TRUE,
100-100*(J359-MINIFS(J:J,$E:$E,$E359))/(MAXIFS(J:J,$E:$E,$E359)-MINIFS(J:J,$E:$E,$E359)),
100*(J359-MINIFS(J:J,$E:$E,$E359))/(MAXIFS(J:J,$E:$E,$E359)-MINIFS(J:J,$E:$E,$E359))))</f>
        <v/>
      </c>
      <c r="BZ359" s="223" t="str">
        <f t="array" ref="BZ359">IF(K359="","",
IF(INDEX(Settings!$H:$H,MATCH(BZ$1,Settings!$G:$G,0))=TRUE,
100-100*(K359-MINIFS(K:K,$E:$E,$E359))/(MAXIFS(K:K,$E:$E,$E359)-MINIFS(K:K,$E:$E,$E359)),
100*(K359-MINIFS(K:K,$E:$E,$E359))/(MAXIFS(K:K,$E:$E,$E359)-MINIFS(K:K,$E:$E,$E359))))</f>
        <v/>
      </c>
      <c r="CA359" s="223" t="str">
        <f t="array" ref="CA359">IF(L359="","",
IF(INDEX(Settings!$H:$H,MATCH(CA$1,Settings!$G:$G,0))=TRUE,
100-100*(L359-MINIFS(L:L,$E:$E,$E359))/(MAXIFS(L:L,$E:$E,$E359)-MINIFS(L:L,$E:$E,$E359)),
100*(L359-MINIFS(L:L,$E:$E,$E359))/(MAXIFS(L:L,$E:$E,$E359)-MINIFS(L:L,$E:$E,$E359))))</f>
        <v/>
      </c>
      <c r="CB359" s="223" t="str">
        <f t="array" ref="CB359">IF(M359="","",
IF(INDEX(Settings!$H:$H,MATCH(CB$1,Settings!$G:$G,0))=TRUE,
100-100*(M359-MINIFS(M:M,$E:$E,$E359))/(MAXIFS(M:M,$E:$E,$E359)-MINIFS(M:M,$E:$E,$E359)),
100*(M359-MINIFS(M:M,$E:$E,$E359))/(MAXIFS(M:M,$E:$E,$E359)-MINIFS(M:M,$E:$E,$E359))))</f>
        <v/>
      </c>
      <c r="CC359" s="223" t="str">
        <f t="array" ref="CC359">IF(N359="","",
IF(INDEX(Settings!$H:$H,MATCH(CC$1,Settings!$G:$G,0))=TRUE,
100-100*(N359-MINIFS(N:N,$E:$E,$E359))/(MAXIFS(N:N,$E:$E,$E359)-MINIFS(N:N,$E:$E,$E359)),
100*(N359-MINIFS(N:N,$E:$E,$E359))/(MAXIFS(N:N,$E:$E,$E359)-MINIFS(N:N,$E:$E,$E359))))</f>
        <v/>
      </c>
      <c r="CD359" s="223" t="str">
        <f t="array" ref="CD359">IF(O359="","",
IF(INDEX(Settings!$H:$H,MATCH(CD$1,Settings!$G:$G,0))=TRUE,
100-100*(O359-MINIFS(O:O,$E:$E,$E359))/(MAXIFS(O:O,$E:$E,$E359)-MINIFS(O:O,$E:$E,$E359)),
100*(O359-MINIFS(O:O,$E:$E,$E359))/(MAXIFS(O:O,$E:$E,$E359)-MINIFS(O:O,$E:$E,$E359))))</f>
        <v/>
      </c>
      <c r="CE359" s="223" t="str">
        <f t="array" ref="CE359">IF(P359="","",
IF(INDEX(Settings!$H:$H,MATCH(CE$1,Settings!$G:$G,0))=TRUE,
100-100*(P359-MINIFS(P:P,$E:$E,$E359))/(MAXIFS(P:P,$E:$E,$E359)-MINIFS(P:P,$E:$E,$E359)),
100*(P359-MINIFS(P:P,$E:$E,$E359))/(MAXIFS(P:P,$E:$E,$E359)-MINIFS(P:P,$E:$E,$E359))))</f>
        <v/>
      </c>
      <c r="CF359" s="223" t="str">
        <f t="array" ref="CF359">IF(Q359="","",
IF(INDEX(Settings!$H:$H,MATCH(CF$1,Settings!$G:$G,0))=TRUE,
100-100*(Q359-MINIFS(Q:Q,$E:$E,$E359))/(MAXIFS(Q:Q,$E:$E,$E359)-MINIFS(Q:Q,$E:$E,$E359)),
100*(Q359-MINIFS(Q:Q,$E:$E,$E359))/(MAXIFS(Q:Q,$E:$E,$E359)-MINIFS(Q:Q,$E:$E,$E359))))</f>
        <v/>
      </c>
      <c r="CG359" s="223" t="str">
        <f t="array" ref="CG359">IF(R359="","",
IF(INDEX(Settings!$H:$H,MATCH(CG$1,Settings!$G:$G,0))=TRUE,
100-100*(R359-MINIFS(R:R,$E:$E,$E359))/(MAXIFS(R:R,$E:$E,$E359)-MINIFS(R:R,$E:$E,$E359)),
100*(R359-MINIFS(R:R,$E:$E,$E359))/(MAXIFS(R:R,$E:$E,$E359)-MINIFS(R:R,$E:$E,$E359))))</f>
        <v/>
      </c>
      <c r="CH359" s="223" t="str">
        <f t="array" ref="CH359">IF(S359="","",
IF(INDEX(Settings!$H:$H,MATCH(CH$1,Settings!$G:$G,0))=TRUE,
100-100*(S359-MINIFS(S:S,$E:$E,$E359))/(MAXIFS(S:S,$E:$E,$E359)-MINIFS(S:S,$E:$E,$E359)),
100*(S359-MINIFS(S:S,$E:$E,$E359))/(MAXIFS(S:S,$E:$E,$E359)-MINIFS(S:S,$E:$E,$E359))))</f>
        <v/>
      </c>
      <c r="CI359" s="223" t="str">
        <f t="array" ref="CI359">IF(T359="","",
IF(INDEX(Settings!$H:$H,MATCH(CI$1,Settings!$G:$G,0))=TRUE,
100-100*(T359-MINIFS(T:T,$E:$E,$E359))/(MAXIFS(T:T,$E:$E,$E359)-MINIFS(T:T,$E:$E,$E359)),
100*(T359-MINIFS(T:T,$E:$E,$E359))/(MAXIFS(T:T,$E:$E,$E359)-MINIFS(T:T,$E:$E,$E359))))</f>
        <v/>
      </c>
      <c r="CJ359" s="223" t="str">
        <f t="array" ref="CJ359">IF(U359="","",
IF(INDEX(Settings!$H:$H,MATCH(CJ$1,Settings!$G:$G,0))=TRUE,
100-100*(U359-MINIFS(U:U,$E:$E,$E359))/(MAXIFS(U:U,$E:$E,$E359)-MINIFS(U:U,$E:$E,$E359)),
100*(U359-MINIFS(U:U,$E:$E,$E359))/(MAXIFS(U:U,$E:$E,$E359)-MINIFS(U:U,$E:$E,$E359))))</f>
        <v/>
      </c>
      <c r="CK359" s="223" t="str">
        <f t="array" ref="CK359">IF(V359="","",
IF(INDEX(Settings!$H:$H,MATCH(CK$1,Settings!$G:$G,0))=TRUE,
100-100*(V359-MINIFS(V:V,$E:$E,$E359))/(MAXIFS(V:V,$E:$E,$E359)-MINIFS(V:V,$E:$E,$E359)),
100*(V359-MINIFS(V:V,$E:$E,$E359))/(MAXIFS(V:V,$E:$E,$E359)-MINIFS(V:V,$E:$E,$E359))))</f>
        <v/>
      </c>
      <c r="CL359" s="223" t="str">
        <f t="array" ref="CL359">IF(W359="","",
IF(INDEX(Settings!$H:$H,MATCH(CL$1,Settings!$G:$G,0))=TRUE,
100-100*(W359-MINIFS(W:W,$E:$E,$E359))/(MAXIFS(W:W,$E:$E,$E359)-MINIFS(W:W,$E:$E,$E359)),
100*(W359-MINIFS(W:W,$E:$E,$E359))/(MAXIFS(W:W,$E:$E,$E359)-MINIFS(W:W,$E:$E,$E359))))</f>
        <v/>
      </c>
      <c r="CM359" s="223" t="str">
        <f t="array" ref="CM359">IF(X359="","",
IF(INDEX(Settings!$H:$H,MATCH(CM$1,Settings!$G:$G,0))=TRUE,
100-100*(X359-MINIFS(X:X,$E:$E,$E359))/(MAXIFS(X:X,$E:$E,$E359)-MINIFS(X:X,$E:$E,$E359)),
100*(X359-MINIFS(X:X,$E:$E,$E359))/(MAXIFS(X:X,$E:$E,$E359)-MINIFS(X:X,$E:$E,$E359))))</f>
        <v/>
      </c>
      <c r="CN359" s="223" t="str">
        <f t="array" ref="CN359">IF(Y359="","",
IF(INDEX(Settings!$H:$H,MATCH(CN$1,Settings!$G:$G,0))=TRUE,
100-100*(Y359-MINIFS(Y:Y,$E:$E,$E359))/(MAXIFS(Y:Y,$E:$E,$E359)-MINIFS(Y:Y,$E:$E,$E359)),
100*(Y359-MINIFS(Y:Y,$E:$E,$E359))/(MAXIFS(Y:Y,$E:$E,$E359)-MINIFS(Y:Y,$E:$E,$E359))))</f>
        <v/>
      </c>
      <c r="CO359" s="223" t="str">
        <f t="array" ref="CO359">IF(Z359="","",
IF(INDEX(Settings!$H:$H,MATCH(CO$1,Settings!$G:$G,0))=TRUE,
100-100*(Z359-MINIFS(Z:Z,$E:$E,$E359))/(MAXIFS(Z:Z,$E:$E,$E359)-MINIFS(Z:Z,$E:$E,$E359)),
100*(Z359-MINIFS(Z:Z,$E:$E,$E359))/(MAXIFS(Z:Z,$E:$E,$E359)-MINIFS(Z:Z,$E:$E,$E359))))</f>
        <v/>
      </c>
      <c r="CP359" s="223" t="str">
        <f t="array" ref="CP359">IF(AA359="","",
IF(INDEX(Settings!$H:$H,MATCH(CP$1,Settings!$G:$G,0))=TRUE,
100-100*(AA359-MINIFS(AA:AA,$E:$E,$E359))/(MAXIFS(AA:AA,$E:$E,$E359)-MINIFS(AA:AA,$E:$E,$E359)),
100*(AA359-MINIFS(AA:AA,$E:$E,$E359))/(MAXIFS(AA:AA,$E:$E,$E359)-MINIFS(AA:AA,$E:$E,$E359))))</f>
        <v/>
      </c>
      <c r="CQ359" s="223" t="str">
        <f t="array" ref="CQ359">IF(AB359="","",
IF(INDEX(Settings!$H:$H,MATCH(CQ$1,Settings!$G:$G,0))=TRUE,
100-100*(AB359-MINIFS(AB:AB,$E:$E,$E359))/(MAXIFS(AB:AB,$E:$E,$E359)-MINIFS(AB:AB,$E:$E,$E359)),
100*(AB359-MINIFS(AB:AB,$E:$E,$E359))/(MAXIFS(AB:AB,$E:$E,$E359)-MINIFS(AB:AB,$E:$E,$E359))))</f>
        <v/>
      </c>
      <c r="CR359" s="223" t="str">
        <f t="array" ref="CR359">IF(AC359="","",
IF(INDEX(Settings!$H:$H,MATCH(CR$1,Settings!$G:$G,0))=TRUE,
100-100*(AC359-MINIFS(AC:AC,$E:$E,$E359))/(MAXIFS(AC:AC,$E:$E,$E359)-MINIFS(AC:AC,$E:$E,$E359)),
100*(AC359-MINIFS(AC:AC,$E:$E,$E359))/(MAXIFS(AC:AC,$E:$E,$E359)-MINIFS(AC:AC,$E:$E,$E359))))</f>
        <v/>
      </c>
      <c r="CS359" s="223" t="str">
        <f t="array" ref="CS359">IF(AD359="","",
IF(INDEX(Settings!$H:$H,MATCH(CS$1,Settings!$G:$G,0))=TRUE,
100-100*(AD359-MINIFS(AD:AD,$E:$E,$E359))/(MAXIFS(AD:AD,$E:$E,$E359)-MINIFS(AD:AD,$E:$E,$E359)),
100*(AD359-MINIFS(AD:AD,$E:$E,$E359))/(MAXIFS(AD:AD,$E:$E,$E359)-MINIFS(AD:AD,$E:$E,$E359))))</f>
        <v/>
      </c>
      <c r="CT359" s="223" t="str">
        <f t="array" ref="CT359">IF(AE359="","",
IF(INDEX(Settings!$H:$H,MATCH(CT$1,Settings!$G:$G,0))=TRUE,
100-100*(AE359-MINIFS(AE:AE,$E:$E,$E359))/(MAXIFS(AE:AE,$E:$E,$E359)-MINIFS(AE:AE,$E:$E,$E359)),
100*(AE359-MINIFS(AE:AE,$E:$E,$E359))/(MAXIFS(AE:AE,$E:$E,$E359)-MINIFS(AE:AE,$E:$E,$E359))))</f>
        <v/>
      </c>
      <c r="CU359" s="223" t="str">
        <f t="array" ref="CU359">IF(AF359="","",
IF(INDEX(Settings!$H:$H,MATCH(CU$1,Settings!$G:$G,0))=TRUE,
100-100*(AF359-MINIFS(AF:AF,$E:$E,$E359))/(MAXIFS(AF:AF,$E:$E,$E359)-MINIFS(AF:AF,$E:$E,$E359)),
100*(AF359-MINIFS(AF:AF,$E:$E,$E359))/(MAXIFS(AF:AF,$E:$E,$E359)-MINIFS(AF:AF,$E:$E,$E359))))</f>
        <v/>
      </c>
      <c r="CV359" s="223" t="str">
        <f t="array" ref="CV359">IF(AG359="","",
IF(INDEX(Settings!$H:$H,MATCH(CV$1,Settings!$G:$G,0))=TRUE,
100-100*(AG359-MINIFS(AG:AG,$E:$E,$E359))/(MAXIFS(AG:AG,$E:$E,$E359)-MINIFS(AG:AG,$E:$E,$E359)),
100*(AG359-MINIFS(AG:AG,$E:$E,$E359))/(MAXIFS(AG:AG,$E:$E,$E359)-MINIFS(AG:AG,$E:$E,$E359))))</f>
        <v/>
      </c>
      <c r="CW359" s="223" t="str">
        <f t="array" ref="CW359">IF(AH359="","",
IF(INDEX(Settings!$H:$H,MATCH(CW$1,Settings!$G:$G,0))=TRUE,
100-100*(AH359-MINIFS(AH:AH,$E:$E,$E359))/(MAXIFS(AH:AH,$E:$E,$E359)-MINIFS(AH:AH,$E:$E,$E359)),
100*(AH359-MINIFS(AH:AH,$E:$E,$E359))/(MAXIFS(AH:AH,$E:$E,$E359)-MINIFS(AH:AH,$E:$E,$E359))))</f>
        <v/>
      </c>
      <c r="CX359" s="223" t="str">
        <f t="array" ref="CX359">IF(AI359="","",
IF(INDEX(Settings!$H:$H,MATCH(CX$1,Settings!$G:$G,0))=TRUE,
100-100*(AI359-MINIFS(AI:AI,$E:$E,$E359))/(MAXIFS(AI:AI,$E:$E,$E359)-MINIFS(AI:AI,$E:$E,$E359)),
100*(AI359-MINIFS(AI:AI,$E:$E,$E359))/(MAXIFS(AI:AI,$E:$E,$E359)-MINIFS(AI:AI,$E:$E,$E359))))</f>
        <v/>
      </c>
      <c r="CY359" s="223" t="str">
        <f t="array" ref="CY359">IF(AJ359="","",
IF(INDEX(Settings!$H:$H,MATCH(CY$1,Settings!$G:$G,0))=TRUE,
100-100*(AJ359-MINIFS(AJ:AJ,$E:$E,$E359))/(MAXIFS(AJ:AJ,$E:$E,$E359)-MINIFS(AJ:AJ,$E:$E,$E359)),
100*(AJ359-MINIFS(AJ:AJ,$E:$E,$E359))/(MAXIFS(AJ:AJ,$E:$E,$E359)-MINIFS(AJ:AJ,$E:$E,$E359))))</f>
        <v/>
      </c>
      <c r="CZ359" s="223" t="str">
        <f t="array" ref="CZ359">IF(AK359="","",
IF(INDEX(Settings!$H:$H,MATCH(CZ$1,Settings!$G:$G,0))=TRUE,
100-100*(AK359-MINIFS(AK:AK,$E:$E,$E359))/(MAXIFS(AK:AK,$E:$E,$E359)-MINIFS(AK:AK,$E:$E,$E359)),
100*(AK359-MINIFS(AK:AK,$E:$E,$E359))/(MAXIFS(AK:AK,$E:$E,$E359)-MINIFS(AK:AK,$E:$E,$E359))))</f>
        <v/>
      </c>
      <c r="DA359" s="223" t="str">
        <f t="array" ref="DA359">IF(AL359="","",
IF(INDEX(Settings!$H:$H,MATCH(DA$1,Settings!$G:$G,0))=TRUE,
100-100*(AL359-MINIFS(AL:AL,$E:$E,$E359))/(MAXIFS(AL:AL,$E:$E,$E359)-MINIFS(AL:AL,$E:$E,$E359)),
100*(AL359-MINIFS(AL:AL,$E:$E,$E359))/(MAXIFS(AL:AL,$E:$E,$E359)-MINIFS(AL:AL,$E:$E,$E359))))</f>
        <v/>
      </c>
      <c r="DB359" s="223" t="str">
        <f t="array" ref="DB359">IF(AM359="","",
IF(INDEX(Settings!$H:$H,MATCH(DB$1,Settings!$G:$G,0))=TRUE,
100-100*(AM359-MINIFS(AM:AM,$E:$E,$E359))/(MAXIFS(AM:AM,$E:$E,$E359)-MINIFS(AM:AM,$E:$E,$E359)),
100*(AM359-MINIFS(AM:AM,$E:$E,$E359))/(MAXIFS(AM:AM,$E:$E,$E359)-MINIFS(AM:AM,$E:$E,$E359))))</f>
        <v/>
      </c>
      <c r="DC359" s="223" t="str">
        <f t="array" ref="DC359">IF(AN359="","",
IF(INDEX(Settings!$H:$H,MATCH(DC$1,Settings!$G:$G,0))=TRUE,
100-100*(AN359-MINIFS(AN:AN,$E:$E,$E359))/(MAXIFS(AN:AN,$E:$E,$E359)-MINIFS(AN:AN,$E:$E,$E359)),
100*(AN359-MINIFS(AN:AN,$E:$E,$E359))/(MAXIFS(AN:AN,$E:$E,$E359)-MINIFS(AN:AN,$E:$E,$E359))))</f>
        <v/>
      </c>
      <c r="DD359" s="223" t="str">
        <f t="array" ref="DD359">IF(AO359="","",
IF(INDEX(Settings!$H:$H,MATCH(DD$1,Settings!$G:$G,0))=TRUE,
100-100*(AO359-MINIFS(AO:AO,$E:$E,$E359))/(MAXIFS(AO:AO,$E:$E,$E359)-MINIFS(AO:AO,$E:$E,$E359)),
100*(AO359-MINIFS(AO:AO,$E:$E,$E359))/(MAXIFS(AO:AO,$E:$E,$E359)-MINIFS(AO:AO,$E:$E,$E359))))</f>
        <v/>
      </c>
      <c r="DE359" s="223" t="str">
        <f t="array" ref="DE359">IF(AP359="","",
IF(INDEX(Settings!$H:$H,MATCH(DE$1,Settings!$G:$G,0))=TRUE,
100-100*(AP359-MINIFS(AP:AP,$E:$E,$E359))/(MAXIFS(AP:AP,$E:$E,$E359)-MINIFS(AP:AP,$E:$E,$E359)),
100*(AP359-MINIFS(AP:AP,$E:$E,$E359))/(MAXIFS(AP:AP,$E:$E,$E359)-MINIFS(AP:AP,$E:$E,$E359))))</f>
        <v/>
      </c>
      <c r="DF359" s="223" t="str">
        <f t="array" ref="DF359">IF(AQ359="","",
IF(INDEX(Settings!$H:$H,MATCH(DF$1,Settings!$G:$G,0))=TRUE,
100-100*(AQ359-MINIFS(AQ:AQ,$E:$E,$E359))/(MAXIFS(AQ:AQ,$E:$E,$E359)-MINIFS(AQ:AQ,$E:$E,$E359)),
100*(AQ359-MINIFS(AQ:AQ,$E:$E,$E359))/(MAXIFS(AQ:AQ,$E:$E,$E359)-MINIFS(AQ:AQ,$E:$E,$E359))))</f>
        <v/>
      </c>
      <c r="DG359" s="223" t="str">
        <f t="array" ref="DG359">IF(AR359="","",
IF(INDEX(Settings!$H:$H,MATCH(DG$1,Settings!$G:$G,0))=TRUE,
100-100*(AR359-MINIFS(AR:AR,$E:$E,$E359))/(MAXIFS(AR:AR,$E:$E,$E359)-MINIFS(AR:AR,$E:$E,$E359)),
100*(AR359-MINIFS(AR:AR,$E:$E,$E359))/(MAXIFS(AR:AR,$E:$E,$E359)-MINIFS(AR:AR,$E:$E,$E359))))</f>
        <v/>
      </c>
      <c r="DH359" s="223" t="str">
        <f t="array" ref="DH359">IF(AS359="","",
IF(INDEX(Settings!$H:$H,MATCH(DH$1,Settings!$G:$G,0))=TRUE,
100-100*(AS359-MINIFS(AS:AS,$E:$E,$E359))/(MAXIFS(AS:AS,$E:$E,$E359)-MINIFS(AS:AS,$E:$E,$E359)),
100*(AS359-MINIFS(AS:AS,$E:$E,$E359))/(MAXIFS(AS:AS,$E:$E,$E359)-MINIFS(AS:AS,$E:$E,$E359))))</f>
        <v/>
      </c>
      <c r="DI359" s="223" t="str">
        <f t="array" ref="DI359">IF(AT359="","",
IF(INDEX(Settings!$H:$H,MATCH(DI$1,Settings!$G:$G,0))=TRUE,
100-100*(AT359-MINIFS(AT:AT,$E:$E,$E359))/(MAXIFS(AT:AT,$E:$E,$E359)-MINIFS(AT:AT,$E:$E,$E359)),
100*(AT359-MINIFS(AT:AT,$E:$E,$E359))/(MAXIFS(AT:AT,$E:$E,$E359)-MINIFS(AT:AT,$E:$E,$E359))))</f>
        <v/>
      </c>
      <c r="DJ359" s="223" t="str">
        <f t="array" ref="DJ359">IF(AU359="","",
IF(INDEX(Settings!$H:$H,MATCH(DJ$1,Settings!$G:$G,0))=TRUE,
100-100*(AU359-MINIFS(AU:AU,$E:$E,$E359))/(MAXIFS(AU:AU,$E:$E,$E359)-MINIFS(AU:AU,$E:$E,$E359)),
100*(AU359-MINIFS(AU:AU,$E:$E,$E359))/(MAXIFS(AU:AU,$E:$E,$E359)-MINIFS(AU:AU,$E:$E,$E359))))</f>
        <v/>
      </c>
      <c r="DK359" s="223" t="str">
        <f t="array" ref="DK359">IF(AV359="","",
IF(INDEX(Settings!$H:$H,MATCH(DK$1,Settings!$G:$G,0))=TRUE,
100-100*(AV359-MINIFS(AV:AV,$E:$E,$E359))/(MAXIFS(AV:AV,$E:$E,$E359)-MINIFS(AV:AV,$E:$E,$E359)),
100*(AV359-MINIFS(AV:AV,$E:$E,$E359))/(MAXIFS(AV:AV,$E:$E,$E359)-MINIFS(AV:AV,$E:$E,$E359))))</f>
        <v/>
      </c>
      <c r="DL359" s="223" t="str">
        <f t="array" ref="DL359">IF(AW359="","",
IF(INDEX(Settings!$H:$H,MATCH(DL$1,Settings!$G:$G,0))=TRUE,
100-100*(AW359-MINIFS(AW:AW,$E:$E,$E359))/(MAXIFS(AW:AW,$E:$E,$E359)-MINIFS(AW:AW,$E:$E,$E359)),
100*(AW359-MINIFS(AW:AW,$E:$E,$E359))/(MAXIFS(AW:AW,$E:$E,$E359)-MINIFS(AW:AW,$E:$E,$E359))))</f>
        <v/>
      </c>
      <c r="DM359" s="223" t="str">
        <f t="array" ref="DM359">IF(AX359="","",
IF(INDEX(Settings!$H:$H,MATCH(DM$1,Settings!$G:$G,0))=TRUE,
100-100*(AX359-MINIFS(AX:AX,$E:$E,$E359))/(MAXIFS(AX:AX,$E:$E,$E359)-MINIFS(AX:AX,$E:$E,$E359)),
100*(AX359-MINIFS(AX:AX,$E:$E,$E359))/(MAXIFS(AX:AX,$E:$E,$E359)-MINIFS(AX:AX,$E:$E,$E359))))</f>
        <v/>
      </c>
      <c r="DN359" s="223" t="str">
        <f t="array" ref="DN359">IF(AY359="","",
IF(INDEX(Settings!$H:$H,MATCH(DN$1,Settings!$G:$G,0))=TRUE,
100-100*(AY359-MINIFS(AY:AY,$E:$E,$E359))/(MAXIFS(AY:AY,$E:$E,$E359)-MINIFS(AY:AY,$E:$E,$E359)),
100*(AY359-MINIFS(AY:AY,$E:$E,$E359))/(MAXIFS(AY:AY,$E:$E,$E359)-MINIFS(AY:AY,$E:$E,$E359))))</f>
        <v/>
      </c>
      <c r="DO359" s="223" t="str">
        <f t="array" ref="DO359">IF(AZ359="","",
IF(INDEX(Settings!$H:$H,MATCH(DO$1,Settings!$G:$G,0))=TRUE,
100-100*(AZ359-MINIFS(AZ:AZ,$E:$E,$E359))/(MAXIFS(AZ:AZ,$E:$E,$E359)-MINIFS(AZ:AZ,$E:$E,$E359)),
100*(AZ359-MINIFS(AZ:AZ,$E:$E,$E359))/(MAXIFS(AZ:AZ,$E:$E,$E359)-MINIFS(AZ:AZ,$E:$E,$E359))))</f>
        <v/>
      </c>
      <c r="DP359" s="223" t="str">
        <f t="array" ref="DP359">IF(BA359="","",
IF(INDEX(Settings!$H:$H,MATCH(DP$1,Settings!$G:$G,0))=TRUE,
100-100*(BA359-MINIFS(BA:BA,$E:$E,$E359))/(MAXIFS(BA:BA,$E:$E,$E359)-MINIFS(BA:BA,$E:$E,$E359)),
100*(BA359-MINIFS(BA:BA,$E:$E,$E359))/(MAXIFS(BA:BA,$E:$E,$E359)-MINIFS(BA:BA,$E:$E,$E359))))</f>
        <v/>
      </c>
      <c r="DQ359" s="223" t="str">
        <f t="array" ref="DQ359">IF(BB359="","",
IF(INDEX(Settings!$H:$H,MATCH(DQ$1,Settings!$G:$G,0))=TRUE,
100-100*(BB359-MINIFS(BB:BB,$E:$E,$E359))/(MAXIFS(BB:BB,$E:$E,$E359)-MINIFS(BB:BB,$E:$E,$E359)),
100*(BB359-MINIFS(BB:BB,$E:$E,$E359))/(MAXIFS(BB:BB,$E:$E,$E359)-MINIFS(BB:BB,$E:$E,$E359))))</f>
        <v/>
      </c>
      <c r="DR359" s="223" t="str">
        <f t="array" ref="DR359">IF(BC359="","",
IF(INDEX(Settings!$H:$H,MATCH(DR$1,Settings!$G:$G,0))=TRUE,
100-100*(BC359-MINIFS(BC:BC,$E:$E,$E359))/(MAXIFS(BC:BC,$E:$E,$E359)-MINIFS(BC:BC,$E:$E,$E359)),
100*(BC359-MINIFS(BC:BC,$E:$E,$E359))/(MAXIFS(BC:BC,$E:$E,$E359)-MINIFS(BC:BC,$E:$E,$E359))))</f>
        <v/>
      </c>
      <c r="DS359" s="223" t="str">
        <f t="array" ref="DS359">IF(BD359="","",
IF(INDEX(Settings!$H:$H,MATCH(DS$1,Settings!$G:$G,0))=TRUE,
100-100*(BD359-MINIFS(BD:BD,$E:$E,$E359))/(MAXIFS(BD:BD,$E:$E,$E359)-MINIFS(BD:BD,$E:$E,$E359)),
100*(BD359-MINIFS(BD:BD,$E:$E,$E359))/(MAXIFS(BD:BD,$E:$E,$E359)-MINIFS(BD:BD,$E:$E,$E359))))</f>
        <v/>
      </c>
      <c r="DT359" s="223" t="str">
        <f t="array" ref="DT359">IF(BE359="","",
IF(INDEX(Settings!$H:$H,MATCH(DT$1,Settings!$G:$G,0))=TRUE,
100-100*(BE359-MINIFS(BE:BE,$E:$E,$E359))/(MAXIFS(BE:BE,$E:$E,$E359)-MINIFS(BE:BE,$E:$E,$E359)),
100*(BE359-MINIFS(BE:BE,$E:$E,$E359))/(MAXIFS(BE:BE,$E:$E,$E359)-MINIFS(BE:BE,$E:$E,$E359))))</f>
        <v/>
      </c>
      <c r="DU359" s="223" t="str">
        <f t="array" ref="DU359">IF(BF359="","",
IF(INDEX(Settings!$H:$H,MATCH(DU$1,Settings!$G:$G,0))=TRUE,
100-100*(BF359-MINIFS(BF:BF,$E:$E,$E359))/(MAXIFS(BF:BF,$E:$E,$E359)-MINIFS(BF:BF,$E:$E,$E359)),
100*(BF359-MINIFS(BF:BF,$E:$E,$E359))/(MAXIFS(BF:BF,$E:$E,$E359)-MINIFS(BF:BF,$E:$E,$E359))))</f>
        <v/>
      </c>
      <c r="DV359" s="223" t="str">
        <f t="array" ref="DV359">IF(BG359="","",
IF(INDEX(Settings!$H:$H,MATCH(DV$1,Settings!$G:$G,0))=TRUE,
100-100*(BG359-MINIFS(BG:BG,$E:$E,$E359))/(MAXIFS(BG:BG,$E:$E,$E359)-MINIFS(BG:BG,$E:$E,$E359)),
100*(BG359-MINIFS(BG:BG,$E:$E,$E359))/(MAXIFS(BG:BG,$E:$E,$E359)-MINIFS(BG:BG,$E:$E,$E359))))</f>
        <v/>
      </c>
      <c r="DW359" s="223" t="str">
        <f t="array" ref="DW359">IF(BH359="","",
IF(INDEX(Settings!$H:$H,MATCH(DW$1,Settings!$G:$G,0))=TRUE,
100-100*(BH359-MINIFS(BH:BH,$E:$E,$E359))/(MAXIFS(BH:BH,$E:$E,$E359)-MINIFS(BH:BH,$E:$E,$E359)),
100*(BH359-MINIFS(BH:BH,$E:$E,$E359))/(MAXIFS(BH:BH,$E:$E,$E359)-MINIFS(BH:BH,$E:$E,$E359))))</f>
        <v/>
      </c>
      <c r="DX359" s="223" t="str">
        <f t="array" ref="DX359">IF(BI359="","",
IF(INDEX(Settings!$H:$H,MATCH(DX$1,Settings!$G:$G,0))=TRUE,
100-100*(BI359-MINIFS(BI:BI,$E:$E,$E359))/(MAXIFS(BI:BI,$E:$E,$E359)-MINIFS(BI:BI,$E:$E,$E359)),
100*(BI359-MINIFS(BI:BI,$E:$E,$E359))/(MAXIFS(BI:BI,$E:$E,$E359)-MINIFS(BI:BI,$E:$E,$E359))))</f>
        <v/>
      </c>
      <c r="DY359" s="223" t="str">
        <f t="array" ref="DY359">IF(BJ359="","",
IF(INDEX(Settings!$H:$H,MATCH(DY$1,Settings!$G:$G,0))=TRUE,
100-100*(BJ359-MINIFS(BJ:BJ,$E:$E,$E359))/(MAXIFS(BJ:BJ,$E:$E,$E359)-MINIFS(BJ:BJ,$E:$E,$E359)),
100*(BJ359-MINIFS(BJ:BJ,$E:$E,$E359))/(MAXIFS(BJ:BJ,$E:$E,$E359)-MINIFS(BJ:BJ,$E:$E,$E359))))</f>
        <v/>
      </c>
      <c r="DZ359" s="225"/>
      <c r="EA359" s="225"/>
      <c r="EB359" s="225" t="str">
        <f t="shared" si="8"/>
        <v/>
      </c>
      <c r="EC359" s="225" t="str">
        <f t="shared" si="9"/>
        <v/>
      </c>
      <c r="ED359" s="225" t="str">
        <f t="shared" si="10"/>
        <v/>
      </c>
      <c r="EE359" s="225" t="str">
        <f t="shared" si="11"/>
        <v/>
      </c>
      <c r="EF359" s="225" t="str">
        <f t="shared" si="12"/>
        <v/>
      </c>
      <c r="EG359" s="225" t="str">
        <f t="shared" si="13"/>
        <v/>
      </c>
      <c r="EH359" s="225"/>
      <c r="EI359" s="225"/>
      <c r="EJ359" s="225"/>
      <c r="EK359" s="225"/>
      <c r="EL359" s="225"/>
      <c r="EM359" s="225"/>
    </row>
    <row r="360">
      <c r="A360" s="231"/>
      <c r="B360" s="231"/>
      <c r="C360" s="231"/>
      <c r="D360" s="231" t="str">
        <f t="array" ref="D360">IFERROR(INDEX(Profiles!$B:$B,MATCH($A360,Profiles!$A:$A,0)),"")</f>
        <v/>
      </c>
      <c r="E360" s="231"/>
      <c r="F360" s="231"/>
      <c r="G360" s="231"/>
      <c r="H360" s="231"/>
      <c r="I360" s="231" t="str">
        <f>IF(A360="","",IF(Settings!$N$3="DATE",F360&amp;": "&amp;TEXT(B360,"M/DD/YY"),F360&amp;": "&amp;H360))</f>
        <v/>
      </c>
      <c r="J360" s="231"/>
      <c r="K360" s="231"/>
      <c r="L360" s="231"/>
      <c r="M360" s="232" t="str">
        <f t="shared" si="14"/>
        <v/>
      </c>
      <c r="N360" s="231"/>
      <c r="O360" s="231"/>
      <c r="P360" s="231"/>
      <c r="Q360" s="231"/>
      <c r="R360" s="231"/>
      <c r="S360" s="230" t="str">
        <f>IFERROR(VLOOKUP(AF360, 'YOYO IR Scores'!A:C, 3, FALSE), "")
</f>
        <v/>
      </c>
      <c r="T360" s="231"/>
      <c r="U360" s="231"/>
      <c r="V360" s="231"/>
      <c r="W360" s="231"/>
      <c r="X360" s="233" t="str">
        <f t="shared" si="4"/>
        <v/>
      </c>
      <c r="Y360" s="234" t="str">
        <f t="shared" si="5"/>
        <v/>
      </c>
      <c r="Z360" s="234" t="str">
        <f t="shared" si="6"/>
        <v/>
      </c>
      <c r="AA360" s="233" t="str">
        <f t="shared" si="7"/>
        <v/>
      </c>
      <c r="AB360" s="232"/>
      <c r="AC360" s="232"/>
      <c r="AD360" s="232"/>
      <c r="AE360" s="232" t="str">
        <f>IFERROR(VLOOKUP(AF360, 'YOYO IR Scores'!A:C, 2, FALSE), "")</f>
        <v/>
      </c>
      <c r="AF360" s="232"/>
      <c r="AG360" s="232"/>
      <c r="AH360" s="232"/>
      <c r="AI360" s="232"/>
      <c r="AJ360" s="232"/>
      <c r="AK360" s="232"/>
      <c r="AL360" s="232"/>
      <c r="AM360" s="232"/>
      <c r="AN360" s="232"/>
      <c r="AO360" s="232"/>
      <c r="AP360" s="232"/>
      <c r="AQ360" s="232"/>
      <c r="AR360" s="232"/>
      <c r="AS360" s="232"/>
      <c r="AT360" s="232"/>
      <c r="AU360" s="232"/>
      <c r="AV360" s="232"/>
      <c r="AW360" s="232"/>
      <c r="AX360" s="232"/>
      <c r="AY360" s="232"/>
      <c r="AZ360" s="232"/>
      <c r="BA360" s="232"/>
      <c r="BB360" s="232"/>
      <c r="BC360" s="232"/>
      <c r="BD360" s="232"/>
      <c r="BE360" s="232"/>
      <c r="BF360" s="232"/>
      <c r="BG360" s="232"/>
      <c r="BH360" s="232"/>
      <c r="BI360" s="232"/>
      <c r="BJ360" s="232"/>
      <c r="BK360" s="232" t="str">
        <f t="array" ref="BK360">IF(J360="","",
IF(INDEX(Settings!$H:$H,MATCH(BY$1,Settings!$G:$G,0))=TRUE,
100-100*(J360-MIN(J:J))/(MAX(J:J)-MIN(J:J)),
100*(J360-MIN(J:J))/(MAX(J:J)-MIN(J:J))))</f>
        <v/>
      </c>
      <c r="BL360" s="232" t="str">
        <f t="array" ref="BL360">IF(J360="","",
IF(INDEX(Settings!$H:$H,MATCH(BY$1,Settings!$G:$G,0))=TRUE,
100-100*(J360-MINIFS(J:J,$E:$E,$E360))/(MAXIFS(J:J,$E:$E,$E360)-MINIFS(J:J,$E:$E,$E360)),
100*(J360-MINIFS(J:J,$E:$E,$E360))/(MAXIFS(J:J,$E:$E,$E360)-MINIFS(J:J,$E:$E,$E360))))</f>
        <v/>
      </c>
      <c r="BM360" s="232" t="str">
        <f t="array" ref="BM360">IF(J360="","",
IF(INDEX(Settings!$H:$H,MATCH(BY$1,Settings!$G:$G,0))=TRUE,
100-100*(J360-MINIFS(J:J,$E:$E,$E360,$I:$I,$I360))/(MAXIFS(J:J,$E:$E,$E360,$I:$I,$I360)-MINIFS(J:J,$E:$E,$E360,$I:$I,$I360)),
100*(J360-MINIFS(J:J,$E:$E,$E360,$I:$I,$I360))/(MAXIFS(J:J,$E:$E,$E360,$I:$I,$I360)-MINIFS(J:J,$E:$E,$E360,$I:$I,$I360))))</f>
        <v/>
      </c>
      <c r="BN360" s="231" t="str">
        <f t="array" ref="BN360">IF(J360="","",
IF(INDEX(Settings!$H:$H,MATCH(BY$1,Settings!$G:$G,0))=TRUE,
100-100*PERCENTRANK(J:J,J360),
100*PERCENTRANK(J:J,J360)))</f>
        <v/>
      </c>
      <c r="BO360" s="231" t="str">
        <f>IFERROR(__xludf.DUMMYFUNCTION("IF(J360="""","""",
IF(INDEX(Settings!$H:$H,MATCH(BY$1,Settings!$G:$G,0))=TRUE,
100-100*PERCENTRANK(FILTER(J:J,$E:$E=$E360),J360),
100*PERCENTRANK(FILTER(J:J,$E:$E=$E360),J360)))"),"")</f>
        <v/>
      </c>
      <c r="BP360" s="231" t="str">
        <f>IFERROR(__xludf.DUMMYFUNCTION("IF(J360="""","""",
IF(INDEX(Settings!$H:$H,MATCH(BY$1,Settings!$G:$G,0))=TRUE,
100-100*PERCENTRANK(FILTER(J:J,$E:$E=$E360,$I:$I=$I360),J360),
100*PERCENTRANK(FILTER(J:J,$E:$E=$E360,$I:$I=$I360),J360)))"),"")</f>
        <v/>
      </c>
      <c r="BQ360" s="233" t="str">
        <f t="array" ref="BQ360">IF(J360="","",
IF(INDEX(Settings!$H:$H,MATCH(BY$1,Settings!$G:$G,0))=TRUE,
-1*(J360-AVERAGE(J:J))/STDEV(J:J),
(J360-AVERAGE(J:J))/STDEV(J:J)))</f>
        <v/>
      </c>
      <c r="BR360" s="233" t="str">
        <f>IFERROR(__xludf.DUMMYFUNCTION("IF(J360="""","""",
IF(INDEX(Settings!$H:$H,MATCH(BY$1,Settings!$G:$G,0))=TRUE,
-1*(J360-AVERAGEIFS(J:J,$E:$E,$E360))/STDEV(FILTER(J:J,$E:$E=$E360)),
(J360-AVERAGEIFS(J:J,$E:$E,$E360))/STDEV(FILTER(J:J,$E:$E=$E360))))"),"")</f>
        <v/>
      </c>
      <c r="BS360" s="233"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1"/>
      <c r="BX360" s="231"/>
      <c r="BY360" s="232" t="str">
        <f t="array" ref="BY360">IF(J360="","",
IF(INDEX(Settings!$H:$H,MATCH(BY$1,Settings!$G:$G,0))=TRUE,
100-100*(J360-MINIFS(J:J,$E:$E,$E360))/(MAXIFS(J:J,$E:$E,$E360)-MINIFS(J:J,$E:$E,$E360)),
100*(J360-MINIFS(J:J,$E:$E,$E360))/(MAXIFS(J:J,$E:$E,$E360)-MINIFS(J:J,$E:$E,$E360))))</f>
        <v/>
      </c>
      <c r="BZ360" s="232" t="str">
        <f t="array" ref="BZ360">IF(K360="","",
IF(INDEX(Settings!$H:$H,MATCH(BZ$1,Settings!$G:$G,0))=TRUE,
100-100*(K360-MINIFS(K:K,$E:$E,$E360))/(MAXIFS(K:K,$E:$E,$E360)-MINIFS(K:K,$E:$E,$E360)),
100*(K360-MINIFS(K:K,$E:$E,$E360))/(MAXIFS(K:K,$E:$E,$E360)-MINIFS(K:K,$E:$E,$E360))))</f>
        <v/>
      </c>
      <c r="CA360" s="232" t="str">
        <f t="array" ref="CA360">IF(L360="","",
IF(INDEX(Settings!$H:$H,MATCH(CA$1,Settings!$G:$G,0))=TRUE,
100-100*(L360-MINIFS(L:L,$E:$E,$E360))/(MAXIFS(L:L,$E:$E,$E360)-MINIFS(L:L,$E:$E,$E360)),
100*(L360-MINIFS(L:L,$E:$E,$E360))/(MAXIFS(L:L,$E:$E,$E360)-MINIFS(L:L,$E:$E,$E360))))</f>
        <v/>
      </c>
      <c r="CB360" s="232" t="str">
        <f t="array" ref="CB360">IF(M360="","",
IF(INDEX(Settings!$H:$H,MATCH(CB$1,Settings!$G:$G,0))=TRUE,
100-100*(M360-MINIFS(M:M,$E:$E,$E360))/(MAXIFS(M:M,$E:$E,$E360)-MINIFS(M:M,$E:$E,$E360)),
100*(M360-MINIFS(M:M,$E:$E,$E360))/(MAXIFS(M:M,$E:$E,$E360)-MINIFS(M:M,$E:$E,$E360))))</f>
        <v/>
      </c>
      <c r="CC360" s="232" t="str">
        <f t="array" ref="CC360">IF(N360="","",
IF(INDEX(Settings!$H:$H,MATCH(CC$1,Settings!$G:$G,0))=TRUE,
100-100*(N360-MINIFS(N:N,$E:$E,$E360))/(MAXIFS(N:N,$E:$E,$E360)-MINIFS(N:N,$E:$E,$E360)),
100*(N360-MINIFS(N:N,$E:$E,$E360))/(MAXIFS(N:N,$E:$E,$E360)-MINIFS(N:N,$E:$E,$E360))))</f>
        <v/>
      </c>
      <c r="CD360" s="232" t="str">
        <f t="array" ref="CD360">IF(O360="","",
IF(INDEX(Settings!$H:$H,MATCH(CD$1,Settings!$G:$G,0))=TRUE,
100-100*(O360-MINIFS(O:O,$E:$E,$E360))/(MAXIFS(O:O,$E:$E,$E360)-MINIFS(O:O,$E:$E,$E360)),
100*(O360-MINIFS(O:O,$E:$E,$E360))/(MAXIFS(O:O,$E:$E,$E360)-MINIFS(O:O,$E:$E,$E360))))</f>
        <v/>
      </c>
      <c r="CE360" s="232" t="str">
        <f t="array" ref="CE360">IF(P360="","",
IF(INDEX(Settings!$H:$H,MATCH(CE$1,Settings!$G:$G,0))=TRUE,
100-100*(P360-MINIFS(P:P,$E:$E,$E360))/(MAXIFS(P:P,$E:$E,$E360)-MINIFS(P:P,$E:$E,$E360)),
100*(P360-MINIFS(P:P,$E:$E,$E360))/(MAXIFS(P:P,$E:$E,$E360)-MINIFS(P:P,$E:$E,$E360))))</f>
        <v/>
      </c>
      <c r="CF360" s="232" t="str">
        <f t="array" ref="CF360">IF(Q360="","",
IF(INDEX(Settings!$H:$H,MATCH(CF$1,Settings!$G:$G,0))=TRUE,
100-100*(Q360-MINIFS(Q:Q,$E:$E,$E360))/(MAXIFS(Q:Q,$E:$E,$E360)-MINIFS(Q:Q,$E:$E,$E360)),
100*(Q360-MINIFS(Q:Q,$E:$E,$E360))/(MAXIFS(Q:Q,$E:$E,$E360)-MINIFS(Q:Q,$E:$E,$E360))))</f>
        <v/>
      </c>
      <c r="CG360" s="232" t="str">
        <f t="array" ref="CG360">IF(R360="","",
IF(INDEX(Settings!$H:$H,MATCH(CG$1,Settings!$G:$G,0))=TRUE,
100-100*(R360-MINIFS(R:R,$E:$E,$E360))/(MAXIFS(R:R,$E:$E,$E360)-MINIFS(R:R,$E:$E,$E360)),
100*(R360-MINIFS(R:R,$E:$E,$E360))/(MAXIFS(R:R,$E:$E,$E360)-MINIFS(R:R,$E:$E,$E360))))</f>
        <v/>
      </c>
      <c r="CH360" s="232" t="str">
        <f t="array" ref="CH360">IF(S360="","",
IF(INDEX(Settings!$H:$H,MATCH(CH$1,Settings!$G:$G,0))=TRUE,
100-100*(S360-MINIFS(S:S,$E:$E,$E360))/(MAXIFS(S:S,$E:$E,$E360)-MINIFS(S:S,$E:$E,$E360)),
100*(S360-MINIFS(S:S,$E:$E,$E360))/(MAXIFS(S:S,$E:$E,$E360)-MINIFS(S:S,$E:$E,$E360))))</f>
        <v/>
      </c>
      <c r="CI360" s="232" t="str">
        <f t="array" ref="CI360">IF(T360="","",
IF(INDEX(Settings!$H:$H,MATCH(CI$1,Settings!$G:$G,0))=TRUE,
100-100*(T360-MINIFS(T:T,$E:$E,$E360))/(MAXIFS(T:T,$E:$E,$E360)-MINIFS(T:T,$E:$E,$E360)),
100*(T360-MINIFS(T:T,$E:$E,$E360))/(MAXIFS(T:T,$E:$E,$E360)-MINIFS(T:T,$E:$E,$E360))))</f>
        <v/>
      </c>
      <c r="CJ360" s="232" t="str">
        <f t="array" ref="CJ360">IF(U360="","",
IF(INDEX(Settings!$H:$H,MATCH(CJ$1,Settings!$G:$G,0))=TRUE,
100-100*(U360-MINIFS(U:U,$E:$E,$E360))/(MAXIFS(U:U,$E:$E,$E360)-MINIFS(U:U,$E:$E,$E360)),
100*(U360-MINIFS(U:U,$E:$E,$E360))/(MAXIFS(U:U,$E:$E,$E360)-MINIFS(U:U,$E:$E,$E360))))</f>
        <v/>
      </c>
      <c r="CK360" s="232" t="str">
        <f t="array" ref="CK360">IF(V360="","",
IF(INDEX(Settings!$H:$H,MATCH(CK$1,Settings!$G:$G,0))=TRUE,
100-100*(V360-MINIFS(V:V,$E:$E,$E360))/(MAXIFS(V:V,$E:$E,$E360)-MINIFS(V:V,$E:$E,$E360)),
100*(V360-MINIFS(V:V,$E:$E,$E360))/(MAXIFS(V:V,$E:$E,$E360)-MINIFS(V:V,$E:$E,$E360))))</f>
        <v/>
      </c>
      <c r="CL360" s="232" t="str">
        <f t="array" ref="CL360">IF(W360="","",
IF(INDEX(Settings!$H:$H,MATCH(CL$1,Settings!$G:$G,0))=TRUE,
100-100*(W360-MINIFS(W:W,$E:$E,$E360))/(MAXIFS(W:W,$E:$E,$E360)-MINIFS(W:W,$E:$E,$E360)),
100*(W360-MINIFS(W:W,$E:$E,$E360))/(MAXIFS(W:W,$E:$E,$E360)-MINIFS(W:W,$E:$E,$E360))))</f>
        <v/>
      </c>
      <c r="CM360" s="232" t="str">
        <f t="array" ref="CM360">IF(X360="","",
IF(INDEX(Settings!$H:$H,MATCH(CM$1,Settings!$G:$G,0))=TRUE,
100-100*(X360-MINIFS(X:X,$E:$E,$E360))/(MAXIFS(X:X,$E:$E,$E360)-MINIFS(X:X,$E:$E,$E360)),
100*(X360-MINIFS(X:X,$E:$E,$E360))/(MAXIFS(X:X,$E:$E,$E360)-MINIFS(X:X,$E:$E,$E360))))</f>
        <v/>
      </c>
      <c r="CN360" s="232" t="str">
        <f t="array" ref="CN360">IF(Y360="","",
IF(INDEX(Settings!$H:$H,MATCH(CN$1,Settings!$G:$G,0))=TRUE,
100-100*(Y360-MINIFS(Y:Y,$E:$E,$E360))/(MAXIFS(Y:Y,$E:$E,$E360)-MINIFS(Y:Y,$E:$E,$E360)),
100*(Y360-MINIFS(Y:Y,$E:$E,$E360))/(MAXIFS(Y:Y,$E:$E,$E360)-MINIFS(Y:Y,$E:$E,$E360))))</f>
        <v/>
      </c>
      <c r="CO360" s="232" t="str">
        <f t="array" ref="CO360">IF(Z360="","",
IF(INDEX(Settings!$H:$H,MATCH(CO$1,Settings!$G:$G,0))=TRUE,
100-100*(Z360-MINIFS(Z:Z,$E:$E,$E360))/(MAXIFS(Z:Z,$E:$E,$E360)-MINIFS(Z:Z,$E:$E,$E360)),
100*(Z360-MINIFS(Z:Z,$E:$E,$E360))/(MAXIFS(Z:Z,$E:$E,$E360)-MINIFS(Z:Z,$E:$E,$E360))))</f>
        <v/>
      </c>
      <c r="CP360" s="232" t="str">
        <f t="array" ref="CP360">IF(AA360="","",
IF(INDEX(Settings!$H:$H,MATCH(CP$1,Settings!$G:$G,0))=TRUE,
100-100*(AA360-MINIFS(AA:AA,$E:$E,$E360))/(MAXIFS(AA:AA,$E:$E,$E360)-MINIFS(AA:AA,$E:$E,$E360)),
100*(AA360-MINIFS(AA:AA,$E:$E,$E360))/(MAXIFS(AA:AA,$E:$E,$E360)-MINIFS(AA:AA,$E:$E,$E360))))</f>
        <v/>
      </c>
      <c r="CQ360" s="232" t="str">
        <f t="array" ref="CQ360">IF(AB360="","",
IF(INDEX(Settings!$H:$H,MATCH(CQ$1,Settings!$G:$G,0))=TRUE,
100-100*(AB360-MINIFS(AB:AB,$E:$E,$E360))/(MAXIFS(AB:AB,$E:$E,$E360)-MINIFS(AB:AB,$E:$E,$E360)),
100*(AB360-MINIFS(AB:AB,$E:$E,$E360))/(MAXIFS(AB:AB,$E:$E,$E360)-MINIFS(AB:AB,$E:$E,$E360))))</f>
        <v/>
      </c>
      <c r="CR360" s="232" t="str">
        <f t="array" ref="CR360">IF(AC360="","",
IF(INDEX(Settings!$H:$H,MATCH(CR$1,Settings!$G:$G,0))=TRUE,
100-100*(AC360-MINIFS(AC:AC,$E:$E,$E360))/(MAXIFS(AC:AC,$E:$E,$E360)-MINIFS(AC:AC,$E:$E,$E360)),
100*(AC360-MINIFS(AC:AC,$E:$E,$E360))/(MAXIFS(AC:AC,$E:$E,$E360)-MINIFS(AC:AC,$E:$E,$E360))))</f>
        <v/>
      </c>
      <c r="CS360" s="232" t="str">
        <f t="array" ref="CS360">IF(AD360="","",
IF(INDEX(Settings!$H:$H,MATCH(CS$1,Settings!$G:$G,0))=TRUE,
100-100*(AD360-MINIFS(AD:AD,$E:$E,$E360))/(MAXIFS(AD:AD,$E:$E,$E360)-MINIFS(AD:AD,$E:$E,$E360)),
100*(AD360-MINIFS(AD:AD,$E:$E,$E360))/(MAXIFS(AD:AD,$E:$E,$E360)-MINIFS(AD:AD,$E:$E,$E360))))</f>
        <v/>
      </c>
      <c r="CT360" s="232" t="str">
        <f t="array" ref="CT360">IF(AE360="","",
IF(INDEX(Settings!$H:$H,MATCH(CT$1,Settings!$G:$G,0))=TRUE,
100-100*(AE360-MINIFS(AE:AE,$E:$E,$E360))/(MAXIFS(AE:AE,$E:$E,$E360)-MINIFS(AE:AE,$E:$E,$E360)),
100*(AE360-MINIFS(AE:AE,$E:$E,$E360))/(MAXIFS(AE:AE,$E:$E,$E360)-MINIFS(AE:AE,$E:$E,$E360))))</f>
        <v/>
      </c>
      <c r="CU360" s="232" t="str">
        <f t="array" ref="CU360">IF(AF360="","",
IF(INDEX(Settings!$H:$H,MATCH(CU$1,Settings!$G:$G,0))=TRUE,
100-100*(AF360-MINIFS(AF:AF,$E:$E,$E360))/(MAXIFS(AF:AF,$E:$E,$E360)-MINIFS(AF:AF,$E:$E,$E360)),
100*(AF360-MINIFS(AF:AF,$E:$E,$E360))/(MAXIFS(AF:AF,$E:$E,$E360)-MINIFS(AF:AF,$E:$E,$E360))))</f>
        <v/>
      </c>
      <c r="CV360" s="232" t="str">
        <f t="array" ref="CV360">IF(AG360="","",
IF(INDEX(Settings!$H:$H,MATCH(CV$1,Settings!$G:$G,0))=TRUE,
100-100*(AG360-MINIFS(AG:AG,$E:$E,$E360))/(MAXIFS(AG:AG,$E:$E,$E360)-MINIFS(AG:AG,$E:$E,$E360)),
100*(AG360-MINIFS(AG:AG,$E:$E,$E360))/(MAXIFS(AG:AG,$E:$E,$E360)-MINIFS(AG:AG,$E:$E,$E360))))</f>
        <v/>
      </c>
      <c r="CW360" s="232" t="str">
        <f t="array" ref="CW360">IF(AH360="","",
IF(INDEX(Settings!$H:$H,MATCH(CW$1,Settings!$G:$G,0))=TRUE,
100-100*(AH360-MINIFS(AH:AH,$E:$E,$E360))/(MAXIFS(AH:AH,$E:$E,$E360)-MINIFS(AH:AH,$E:$E,$E360)),
100*(AH360-MINIFS(AH:AH,$E:$E,$E360))/(MAXIFS(AH:AH,$E:$E,$E360)-MINIFS(AH:AH,$E:$E,$E360))))</f>
        <v/>
      </c>
      <c r="CX360" s="232" t="str">
        <f t="array" ref="CX360">IF(AI360="","",
IF(INDEX(Settings!$H:$H,MATCH(CX$1,Settings!$G:$G,0))=TRUE,
100-100*(AI360-MINIFS(AI:AI,$E:$E,$E360))/(MAXIFS(AI:AI,$E:$E,$E360)-MINIFS(AI:AI,$E:$E,$E360)),
100*(AI360-MINIFS(AI:AI,$E:$E,$E360))/(MAXIFS(AI:AI,$E:$E,$E360)-MINIFS(AI:AI,$E:$E,$E360))))</f>
        <v/>
      </c>
      <c r="CY360" s="232" t="str">
        <f t="array" ref="CY360">IF(AJ360="","",
IF(INDEX(Settings!$H:$H,MATCH(CY$1,Settings!$G:$G,0))=TRUE,
100-100*(AJ360-MINIFS(AJ:AJ,$E:$E,$E360))/(MAXIFS(AJ:AJ,$E:$E,$E360)-MINIFS(AJ:AJ,$E:$E,$E360)),
100*(AJ360-MINIFS(AJ:AJ,$E:$E,$E360))/(MAXIFS(AJ:AJ,$E:$E,$E360)-MINIFS(AJ:AJ,$E:$E,$E360))))</f>
        <v/>
      </c>
      <c r="CZ360" s="232" t="str">
        <f t="array" ref="CZ360">IF(AK360="","",
IF(INDEX(Settings!$H:$H,MATCH(CZ$1,Settings!$G:$G,0))=TRUE,
100-100*(AK360-MINIFS(AK:AK,$E:$E,$E360))/(MAXIFS(AK:AK,$E:$E,$E360)-MINIFS(AK:AK,$E:$E,$E360)),
100*(AK360-MINIFS(AK:AK,$E:$E,$E360))/(MAXIFS(AK:AK,$E:$E,$E360)-MINIFS(AK:AK,$E:$E,$E360))))</f>
        <v/>
      </c>
      <c r="DA360" s="232" t="str">
        <f t="array" ref="DA360">IF(AL360="","",
IF(INDEX(Settings!$H:$H,MATCH(DA$1,Settings!$G:$G,0))=TRUE,
100-100*(AL360-MINIFS(AL:AL,$E:$E,$E360))/(MAXIFS(AL:AL,$E:$E,$E360)-MINIFS(AL:AL,$E:$E,$E360)),
100*(AL360-MINIFS(AL:AL,$E:$E,$E360))/(MAXIFS(AL:AL,$E:$E,$E360)-MINIFS(AL:AL,$E:$E,$E360))))</f>
        <v/>
      </c>
      <c r="DB360" s="232" t="str">
        <f t="array" ref="DB360">IF(AM360="","",
IF(INDEX(Settings!$H:$H,MATCH(DB$1,Settings!$G:$G,0))=TRUE,
100-100*(AM360-MINIFS(AM:AM,$E:$E,$E360))/(MAXIFS(AM:AM,$E:$E,$E360)-MINIFS(AM:AM,$E:$E,$E360)),
100*(AM360-MINIFS(AM:AM,$E:$E,$E360))/(MAXIFS(AM:AM,$E:$E,$E360)-MINIFS(AM:AM,$E:$E,$E360))))</f>
        <v/>
      </c>
      <c r="DC360" s="232" t="str">
        <f t="array" ref="DC360">IF(AN360="","",
IF(INDEX(Settings!$H:$H,MATCH(DC$1,Settings!$G:$G,0))=TRUE,
100-100*(AN360-MINIFS(AN:AN,$E:$E,$E360))/(MAXIFS(AN:AN,$E:$E,$E360)-MINIFS(AN:AN,$E:$E,$E360)),
100*(AN360-MINIFS(AN:AN,$E:$E,$E360))/(MAXIFS(AN:AN,$E:$E,$E360)-MINIFS(AN:AN,$E:$E,$E360))))</f>
        <v/>
      </c>
      <c r="DD360" s="232" t="str">
        <f t="array" ref="DD360">IF(AO360="","",
IF(INDEX(Settings!$H:$H,MATCH(DD$1,Settings!$G:$G,0))=TRUE,
100-100*(AO360-MINIFS(AO:AO,$E:$E,$E360))/(MAXIFS(AO:AO,$E:$E,$E360)-MINIFS(AO:AO,$E:$E,$E360)),
100*(AO360-MINIFS(AO:AO,$E:$E,$E360))/(MAXIFS(AO:AO,$E:$E,$E360)-MINIFS(AO:AO,$E:$E,$E360))))</f>
        <v/>
      </c>
      <c r="DE360" s="232" t="str">
        <f t="array" ref="DE360">IF(AP360="","",
IF(INDEX(Settings!$H:$H,MATCH(DE$1,Settings!$G:$G,0))=TRUE,
100-100*(AP360-MINIFS(AP:AP,$E:$E,$E360))/(MAXIFS(AP:AP,$E:$E,$E360)-MINIFS(AP:AP,$E:$E,$E360)),
100*(AP360-MINIFS(AP:AP,$E:$E,$E360))/(MAXIFS(AP:AP,$E:$E,$E360)-MINIFS(AP:AP,$E:$E,$E360))))</f>
        <v/>
      </c>
      <c r="DF360" s="232" t="str">
        <f t="array" ref="DF360">IF(AQ360="","",
IF(INDEX(Settings!$H:$H,MATCH(DF$1,Settings!$G:$G,0))=TRUE,
100-100*(AQ360-MINIFS(AQ:AQ,$E:$E,$E360))/(MAXIFS(AQ:AQ,$E:$E,$E360)-MINIFS(AQ:AQ,$E:$E,$E360)),
100*(AQ360-MINIFS(AQ:AQ,$E:$E,$E360))/(MAXIFS(AQ:AQ,$E:$E,$E360)-MINIFS(AQ:AQ,$E:$E,$E360))))</f>
        <v/>
      </c>
      <c r="DG360" s="232" t="str">
        <f t="array" ref="DG360">IF(AR360="","",
IF(INDEX(Settings!$H:$H,MATCH(DG$1,Settings!$G:$G,0))=TRUE,
100-100*(AR360-MINIFS(AR:AR,$E:$E,$E360))/(MAXIFS(AR:AR,$E:$E,$E360)-MINIFS(AR:AR,$E:$E,$E360)),
100*(AR360-MINIFS(AR:AR,$E:$E,$E360))/(MAXIFS(AR:AR,$E:$E,$E360)-MINIFS(AR:AR,$E:$E,$E360))))</f>
        <v/>
      </c>
      <c r="DH360" s="232" t="str">
        <f t="array" ref="DH360">IF(AS360="","",
IF(INDEX(Settings!$H:$H,MATCH(DH$1,Settings!$G:$G,0))=TRUE,
100-100*(AS360-MINIFS(AS:AS,$E:$E,$E360))/(MAXIFS(AS:AS,$E:$E,$E360)-MINIFS(AS:AS,$E:$E,$E360)),
100*(AS360-MINIFS(AS:AS,$E:$E,$E360))/(MAXIFS(AS:AS,$E:$E,$E360)-MINIFS(AS:AS,$E:$E,$E360))))</f>
        <v/>
      </c>
      <c r="DI360" s="232" t="str">
        <f t="array" ref="DI360">IF(AT360="","",
IF(INDEX(Settings!$H:$H,MATCH(DI$1,Settings!$G:$G,0))=TRUE,
100-100*(AT360-MINIFS(AT:AT,$E:$E,$E360))/(MAXIFS(AT:AT,$E:$E,$E360)-MINIFS(AT:AT,$E:$E,$E360)),
100*(AT360-MINIFS(AT:AT,$E:$E,$E360))/(MAXIFS(AT:AT,$E:$E,$E360)-MINIFS(AT:AT,$E:$E,$E360))))</f>
        <v/>
      </c>
      <c r="DJ360" s="232" t="str">
        <f t="array" ref="DJ360">IF(AU360="","",
IF(INDEX(Settings!$H:$H,MATCH(DJ$1,Settings!$G:$G,0))=TRUE,
100-100*(AU360-MINIFS(AU:AU,$E:$E,$E360))/(MAXIFS(AU:AU,$E:$E,$E360)-MINIFS(AU:AU,$E:$E,$E360)),
100*(AU360-MINIFS(AU:AU,$E:$E,$E360))/(MAXIFS(AU:AU,$E:$E,$E360)-MINIFS(AU:AU,$E:$E,$E360))))</f>
        <v/>
      </c>
      <c r="DK360" s="232" t="str">
        <f t="array" ref="DK360">IF(AV360="","",
IF(INDEX(Settings!$H:$H,MATCH(DK$1,Settings!$G:$G,0))=TRUE,
100-100*(AV360-MINIFS(AV:AV,$E:$E,$E360))/(MAXIFS(AV:AV,$E:$E,$E360)-MINIFS(AV:AV,$E:$E,$E360)),
100*(AV360-MINIFS(AV:AV,$E:$E,$E360))/(MAXIFS(AV:AV,$E:$E,$E360)-MINIFS(AV:AV,$E:$E,$E360))))</f>
        <v/>
      </c>
      <c r="DL360" s="232" t="str">
        <f t="array" ref="DL360">IF(AW360="","",
IF(INDEX(Settings!$H:$H,MATCH(DL$1,Settings!$G:$G,0))=TRUE,
100-100*(AW360-MINIFS(AW:AW,$E:$E,$E360))/(MAXIFS(AW:AW,$E:$E,$E360)-MINIFS(AW:AW,$E:$E,$E360)),
100*(AW360-MINIFS(AW:AW,$E:$E,$E360))/(MAXIFS(AW:AW,$E:$E,$E360)-MINIFS(AW:AW,$E:$E,$E360))))</f>
        <v/>
      </c>
      <c r="DM360" s="232" t="str">
        <f t="array" ref="DM360">IF(AX360="","",
IF(INDEX(Settings!$H:$H,MATCH(DM$1,Settings!$G:$G,0))=TRUE,
100-100*(AX360-MINIFS(AX:AX,$E:$E,$E360))/(MAXIFS(AX:AX,$E:$E,$E360)-MINIFS(AX:AX,$E:$E,$E360)),
100*(AX360-MINIFS(AX:AX,$E:$E,$E360))/(MAXIFS(AX:AX,$E:$E,$E360)-MINIFS(AX:AX,$E:$E,$E360))))</f>
        <v/>
      </c>
      <c r="DN360" s="232" t="str">
        <f t="array" ref="DN360">IF(AY360="","",
IF(INDEX(Settings!$H:$H,MATCH(DN$1,Settings!$G:$G,0))=TRUE,
100-100*(AY360-MINIFS(AY:AY,$E:$E,$E360))/(MAXIFS(AY:AY,$E:$E,$E360)-MINIFS(AY:AY,$E:$E,$E360)),
100*(AY360-MINIFS(AY:AY,$E:$E,$E360))/(MAXIFS(AY:AY,$E:$E,$E360)-MINIFS(AY:AY,$E:$E,$E360))))</f>
        <v/>
      </c>
      <c r="DO360" s="232" t="str">
        <f t="array" ref="DO360">IF(AZ360="","",
IF(INDEX(Settings!$H:$H,MATCH(DO$1,Settings!$G:$G,0))=TRUE,
100-100*(AZ360-MINIFS(AZ:AZ,$E:$E,$E360))/(MAXIFS(AZ:AZ,$E:$E,$E360)-MINIFS(AZ:AZ,$E:$E,$E360)),
100*(AZ360-MINIFS(AZ:AZ,$E:$E,$E360))/(MAXIFS(AZ:AZ,$E:$E,$E360)-MINIFS(AZ:AZ,$E:$E,$E360))))</f>
        <v/>
      </c>
      <c r="DP360" s="232" t="str">
        <f t="array" ref="DP360">IF(BA360="","",
IF(INDEX(Settings!$H:$H,MATCH(DP$1,Settings!$G:$G,0))=TRUE,
100-100*(BA360-MINIFS(BA:BA,$E:$E,$E360))/(MAXIFS(BA:BA,$E:$E,$E360)-MINIFS(BA:BA,$E:$E,$E360)),
100*(BA360-MINIFS(BA:BA,$E:$E,$E360))/(MAXIFS(BA:BA,$E:$E,$E360)-MINIFS(BA:BA,$E:$E,$E360))))</f>
        <v/>
      </c>
      <c r="DQ360" s="232" t="str">
        <f t="array" ref="DQ360">IF(BB360="","",
IF(INDEX(Settings!$H:$H,MATCH(DQ$1,Settings!$G:$G,0))=TRUE,
100-100*(BB360-MINIFS(BB:BB,$E:$E,$E360))/(MAXIFS(BB:BB,$E:$E,$E360)-MINIFS(BB:BB,$E:$E,$E360)),
100*(BB360-MINIFS(BB:BB,$E:$E,$E360))/(MAXIFS(BB:BB,$E:$E,$E360)-MINIFS(BB:BB,$E:$E,$E360))))</f>
        <v/>
      </c>
      <c r="DR360" s="232" t="str">
        <f t="array" ref="DR360">IF(BC360="","",
IF(INDEX(Settings!$H:$H,MATCH(DR$1,Settings!$G:$G,0))=TRUE,
100-100*(BC360-MINIFS(BC:BC,$E:$E,$E360))/(MAXIFS(BC:BC,$E:$E,$E360)-MINIFS(BC:BC,$E:$E,$E360)),
100*(BC360-MINIFS(BC:BC,$E:$E,$E360))/(MAXIFS(BC:BC,$E:$E,$E360)-MINIFS(BC:BC,$E:$E,$E360))))</f>
        <v/>
      </c>
      <c r="DS360" s="232" t="str">
        <f t="array" ref="DS360">IF(BD360="","",
IF(INDEX(Settings!$H:$H,MATCH(DS$1,Settings!$G:$G,0))=TRUE,
100-100*(BD360-MINIFS(BD:BD,$E:$E,$E360))/(MAXIFS(BD:BD,$E:$E,$E360)-MINIFS(BD:BD,$E:$E,$E360)),
100*(BD360-MINIFS(BD:BD,$E:$E,$E360))/(MAXIFS(BD:BD,$E:$E,$E360)-MINIFS(BD:BD,$E:$E,$E360))))</f>
        <v/>
      </c>
      <c r="DT360" s="232" t="str">
        <f t="array" ref="DT360">IF(BE360="","",
IF(INDEX(Settings!$H:$H,MATCH(DT$1,Settings!$G:$G,0))=TRUE,
100-100*(BE360-MINIFS(BE:BE,$E:$E,$E360))/(MAXIFS(BE:BE,$E:$E,$E360)-MINIFS(BE:BE,$E:$E,$E360)),
100*(BE360-MINIFS(BE:BE,$E:$E,$E360))/(MAXIFS(BE:BE,$E:$E,$E360)-MINIFS(BE:BE,$E:$E,$E360))))</f>
        <v/>
      </c>
      <c r="DU360" s="232" t="str">
        <f t="array" ref="DU360">IF(BF360="","",
IF(INDEX(Settings!$H:$H,MATCH(DU$1,Settings!$G:$G,0))=TRUE,
100-100*(BF360-MINIFS(BF:BF,$E:$E,$E360))/(MAXIFS(BF:BF,$E:$E,$E360)-MINIFS(BF:BF,$E:$E,$E360)),
100*(BF360-MINIFS(BF:BF,$E:$E,$E360))/(MAXIFS(BF:BF,$E:$E,$E360)-MINIFS(BF:BF,$E:$E,$E360))))</f>
        <v/>
      </c>
      <c r="DV360" s="232" t="str">
        <f t="array" ref="DV360">IF(BG360="","",
IF(INDEX(Settings!$H:$H,MATCH(DV$1,Settings!$G:$G,0))=TRUE,
100-100*(BG360-MINIFS(BG:BG,$E:$E,$E360))/(MAXIFS(BG:BG,$E:$E,$E360)-MINIFS(BG:BG,$E:$E,$E360)),
100*(BG360-MINIFS(BG:BG,$E:$E,$E360))/(MAXIFS(BG:BG,$E:$E,$E360)-MINIFS(BG:BG,$E:$E,$E360))))</f>
        <v/>
      </c>
      <c r="DW360" s="232" t="str">
        <f t="array" ref="DW360">IF(BH360="","",
IF(INDEX(Settings!$H:$H,MATCH(DW$1,Settings!$G:$G,0))=TRUE,
100-100*(BH360-MINIFS(BH:BH,$E:$E,$E360))/(MAXIFS(BH:BH,$E:$E,$E360)-MINIFS(BH:BH,$E:$E,$E360)),
100*(BH360-MINIFS(BH:BH,$E:$E,$E360))/(MAXIFS(BH:BH,$E:$E,$E360)-MINIFS(BH:BH,$E:$E,$E360))))</f>
        <v/>
      </c>
      <c r="DX360" s="232" t="str">
        <f t="array" ref="DX360">IF(BI360="","",
IF(INDEX(Settings!$H:$H,MATCH(DX$1,Settings!$G:$G,0))=TRUE,
100-100*(BI360-MINIFS(BI:BI,$E:$E,$E360))/(MAXIFS(BI:BI,$E:$E,$E360)-MINIFS(BI:BI,$E:$E,$E360)),
100*(BI360-MINIFS(BI:BI,$E:$E,$E360))/(MAXIFS(BI:BI,$E:$E,$E360)-MINIFS(BI:BI,$E:$E,$E360))))</f>
        <v/>
      </c>
      <c r="DY360" s="232" t="str">
        <f t="array" ref="DY360">IF(BJ360="","",
IF(INDEX(Settings!$H:$H,MATCH(DY$1,Settings!$G:$G,0))=TRUE,
100-100*(BJ360-MINIFS(BJ:BJ,$E:$E,$E360))/(MAXIFS(BJ:BJ,$E:$E,$E360)-MINIFS(BJ:BJ,$E:$E,$E360)),
100*(BJ360-MINIFS(BJ:BJ,$E:$E,$E360))/(MAXIFS(BJ:BJ,$E:$E,$E360)-MINIFS(BJ:BJ,$E:$E,$E360))))</f>
        <v/>
      </c>
      <c r="DZ360" s="234"/>
      <c r="EA360" s="234"/>
      <c r="EB360" s="234" t="str">
        <f t="shared" si="8"/>
        <v/>
      </c>
      <c r="EC360" s="234" t="str">
        <f t="shared" si="9"/>
        <v/>
      </c>
      <c r="ED360" s="234" t="str">
        <f t="shared" si="10"/>
        <v/>
      </c>
      <c r="EE360" s="234" t="str">
        <f t="shared" si="11"/>
        <v/>
      </c>
      <c r="EF360" s="234" t="str">
        <f t="shared" si="12"/>
        <v/>
      </c>
      <c r="EG360" s="234" t="str">
        <f t="shared" si="13"/>
        <v/>
      </c>
      <c r="EH360" s="234"/>
      <c r="EI360" s="234"/>
      <c r="EJ360" s="234"/>
      <c r="EK360" s="234"/>
      <c r="EL360" s="234"/>
      <c r="EM360" s="234"/>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3" t="str">
        <f t="shared" si="14"/>
        <v/>
      </c>
      <c r="N361" s="49"/>
      <c r="O361" s="49"/>
      <c r="P361" s="49"/>
      <c r="Q361" s="49"/>
      <c r="R361" s="49"/>
      <c r="S361" s="222" t="str">
        <f>IFERROR(VLOOKUP(AF361, 'YOYO IR Scores'!A:C, 3, FALSE), "")
</f>
        <v/>
      </c>
      <c r="T361" s="49"/>
      <c r="U361" s="49"/>
      <c r="V361" s="49"/>
      <c r="W361" s="49"/>
      <c r="X361" s="224" t="str">
        <f t="shared" si="4"/>
        <v/>
      </c>
      <c r="Y361" s="225" t="str">
        <f t="shared" si="5"/>
        <v/>
      </c>
      <c r="Z361" s="225" t="str">
        <f t="shared" si="6"/>
        <v/>
      </c>
      <c r="AA361" s="224" t="str">
        <f t="shared" si="7"/>
        <v/>
      </c>
      <c r="AB361" s="223"/>
      <c r="AC361" s="223"/>
      <c r="AD361" s="223"/>
      <c r="AE361" s="223" t="str">
        <f>IFERROR(VLOOKUP(AF361, 'YOYO IR Scores'!A:C, 2, FALSE), "")</f>
        <v/>
      </c>
      <c r="AF361" s="223"/>
      <c r="AG361" s="223"/>
      <c r="AH361" s="223"/>
      <c r="AI361" s="223"/>
      <c r="AJ361" s="223"/>
      <c r="AK361" s="223"/>
      <c r="AL361" s="223"/>
      <c r="AM361" s="223"/>
      <c r="AN361" s="223"/>
      <c r="AO361" s="223"/>
      <c r="AP361" s="223"/>
      <c r="AQ361" s="223"/>
      <c r="AR361" s="223"/>
      <c r="AS361" s="223"/>
      <c r="AT361" s="223"/>
      <c r="AU361" s="223"/>
      <c r="AV361" s="223"/>
      <c r="AW361" s="223"/>
      <c r="AX361" s="223"/>
      <c r="AY361" s="223"/>
      <c r="AZ361" s="223"/>
      <c r="BA361" s="223"/>
      <c r="BB361" s="223"/>
      <c r="BC361" s="223"/>
      <c r="BD361" s="223"/>
      <c r="BE361" s="223"/>
      <c r="BF361" s="223"/>
      <c r="BG361" s="223"/>
      <c r="BH361" s="223"/>
      <c r="BI361" s="223"/>
      <c r="BJ361" s="223"/>
      <c r="BK361" s="223" t="str">
        <f t="array" ref="BK361">IF(J361="","",
IF(INDEX(Settings!$H:$H,MATCH(BY$1,Settings!$G:$G,0))=TRUE,
100-100*(J361-MIN(J:J))/(MAX(J:J)-MIN(J:J)),
100*(J361-MIN(J:J))/(MAX(J:J)-MIN(J:J))))</f>
        <v/>
      </c>
      <c r="BL361" s="223" t="str">
        <f t="array" ref="BL361">IF(J361="","",
IF(INDEX(Settings!$H:$H,MATCH(BY$1,Settings!$G:$G,0))=TRUE,
100-100*(J361-MINIFS(J:J,$E:$E,$E361))/(MAXIFS(J:J,$E:$E,$E361)-MINIFS(J:J,$E:$E,$E361)),
100*(J361-MINIFS(J:J,$E:$E,$E361))/(MAXIFS(J:J,$E:$E,$E361)-MINIFS(J:J,$E:$E,$E361))))</f>
        <v/>
      </c>
      <c r="BM361" s="223"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4" t="str">
        <f t="array" ref="BQ361">IF(J361="","",
IF(INDEX(Settings!$H:$H,MATCH(BY$1,Settings!$G:$G,0))=TRUE,
-1*(J361-AVERAGE(J:J))/STDEV(J:J),
(J361-AVERAGE(J:J))/STDEV(J:J)))</f>
        <v/>
      </c>
      <c r="BR361" s="224" t="str">
        <f>IFERROR(__xludf.DUMMYFUNCTION("IF(J361="""","""",
IF(INDEX(Settings!$H:$H,MATCH(BY$1,Settings!$G:$G,0))=TRUE,
-1*(J361-AVERAGEIFS(J:J,$E:$E,$E361))/STDEV(FILTER(J:J,$E:$E=$E361)),
(J361-AVERAGEIFS(J:J,$E:$E,$E361))/STDEV(FILTER(J:J,$E:$E=$E361))))"),"")</f>
        <v/>
      </c>
      <c r="BS361" s="224"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3" t="str">
        <f t="array" ref="BY361">IF(J361="","",
IF(INDEX(Settings!$H:$H,MATCH(BY$1,Settings!$G:$G,0))=TRUE,
100-100*(J361-MINIFS(J:J,$E:$E,$E361))/(MAXIFS(J:J,$E:$E,$E361)-MINIFS(J:J,$E:$E,$E361)),
100*(J361-MINIFS(J:J,$E:$E,$E361))/(MAXIFS(J:J,$E:$E,$E361)-MINIFS(J:J,$E:$E,$E361))))</f>
        <v/>
      </c>
      <c r="BZ361" s="223" t="str">
        <f t="array" ref="BZ361">IF(K361="","",
IF(INDEX(Settings!$H:$H,MATCH(BZ$1,Settings!$G:$G,0))=TRUE,
100-100*(K361-MINIFS(K:K,$E:$E,$E361))/(MAXIFS(K:K,$E:$E,$E361)-MINIFS(K:K,$E:$E,$E361)),
100*(K361-MINIFS(K:K,$E:$E,$E361))/(MAXIFS(K:K,$E:$E,$E361)-MINIFS(K:K,$E:$E,$E361))))</f>
        <v/>
      </c>
      <c r="CA361" s="223" t="str">
        <f t="array" ref="CA361">IF(L361="","",
IF(INDEX(Settings!$H:$H,MATCH(CA$1,Settings!$G:$G,0))=TRUE,
100-100*(L361-MINIFS(L:L,$E:$E,$E361))/(MAXIFS(L:L,$E:$E,$E361)-MINIFS(L:L,$E:$E,$E361)),
100*(L361-MINIFS(L:L,$E:$E,$E361))/(MAXIFS(L:L,$E:$E,$E361)-MINIFS(L:L,$E:$E,$E361))))</f>
        <v/>
      </c>
      <c r="CB361" s="223" t="str">
        <f t="array" ref="CB361">IF(M361="","",
IF(INDEX(Settings!$H:$H,MATCH(CB$1,Settings!$G:$G,0))=TRUE,
100-100*(M361-MINIFS(M:M,$E:$E,$E361))/(MAXIFS(M:M,$E:$E,$E361)-MINIFS(M:M,$E:$E,$E361)),
100*(M361-MINIFS(M:M,$E:$E,$E361))/(MAXIFS(M:M,$E:$E,$E361)-MINIFS(M:M,$E:$E,$E361))))</f>
        <v/>
      </c>
      <c r="CC361" s="223" t="str">
        <f t="array" ref="CC361">IF(N361="","",
IF(INDEX(Settings!$H:$H,MATCH(CC$1,Settings!$G:$G,0))=TRUE,
100-100*(N361-MINIFS(N:N,$E:$E,$E361))/(MAXIFS(N:N,$E:$E,$E361)-MINIFS(N:N,$E:$E,$E361)),
100*(N361-MINIFS(N:N,$E:$E,$E361))/(MAXIFS(N:N,$E:$E,$E361)-MINIFS(N:N,$E:$E,$E361))))</f>
        <v/>
      </c>
      <c r="CD361" s="223" t="str">
        <f t="array" ref="CD361">IF(O361="","",
IF(INDEX(Settings!$H:$H,MATCH(CD$1,Settings!$G:$G,0))=TRUE,
100-100*(O361-MINIFS(O:O,$E:$E,$E361))/(MAXIFS(O:O,$E:$E,$E361)-MINIFS(O:O,$E:$E,$E361)),
100*(O361-MINIFS(O:O,$E:$E,$E361))/(MAXIFS(O:O,$E:$E,$E361)-MINIFS(O:O,$E:$E,$E361))))</f>
        <v/>
      </c>
      <c r="CE361" s="223" t="str">
        <f t="array" ref="CE361">IF(P361="","",
IF(INDEX(Settings!$H:$H,MATCH(CE$1,Settings!$G:$G,0))=TRUE,
100-100*(P361-MINIFS(P:P,$E:$E,$E361))/(MAXIFS(P:P,$E:$E,$E361)-MINIFS(P:P,$E:$E,$E361)),
100*(P361-MINIFS(P:P,$E:$E,$E361))/(MAXIFS(P:P,$E:$E,$E361)-MINIFS(P:P,$E:$E,$E361))))</f>
        <v/>
      </c>
      <c r="CF361" s="223" t="str">
        <f t="array" ref="CF361">IF(Q361="","",
IF(INDEX(Settings!$H:$H,MATCH(CF$1,Settings!$G:$G,0))=TRUE,
100-100*(Q361-MINIFS(Q:Q,$E:$E,$E361))/(MAXIFS(Q:Q,$E:$E,$E361)-MINIFS(Q:Q,$E:$E,$E361)),
100*(Q361-MINIFS(Q:Q,$E:$E,$E361))/(MAXIFS(Q:Q,$E:$E,$E361)-MINIFS(Q:Q,$E:$E,$E361))))</f>
        <v/>
      </c>
      <c r="CG361" s="223" t="str">
        <f t="array" ref="CG361">IF(R361="","",
IF(INDEX(Settings!$H:$H,MATCH(CG$1,Settings!$G:$G,0))=TRUE,
100-100*(R361-MINIFS(R:R,$E:$E,$E361))/(MAXIFS(R:R,$E:$E,$E361)-MINIFS(R:R,$E:$E,$E361)),
100*(R361-MINIFS(R:R,$E:$E,$E361))/(MAXIFS(R:R,$E:$E,$E361)-MINIFS(R:R,$E:$E,$E361))))</f>
        <v/>
      </c>
      <c r="CH361" s="223" t="str">
        <f t="array" ref="CH361">IF(S361="","",
IF(INDEX(Settings!$H:$H,MATCH(CH$1,Settings!$G:$G,0))=TRUE,
100-100*(S361-MINIFS(S:S,$E:$E,$E361))/(MAXIFS(S:S,$E:$E,$E361)-MINIFS(S:S,$E:$E,$E361)),
100*(S361-MINIFS(S:S,$E:$E,$E361))/(MAXIFS(S:S,$E:$E,$E361)-MINIFS(S:S,$E:$E,$E361))))</f>
        <v/>
      </c>
      <c r="CI361" s="223" t="str">
        <f t="array" ref="CI361">IF(T361="","",
IF(INDEX(Settings!$H:$H,MATCH(CI$1,Settings!$G:$G,0))=TRUE,
100-100*(T361-MINIFS(T:T,$E:$E,$E361))/(MAXIFS(T:T,$E:$E,$E361)-MINIFS(T:T,$E:$E,$E361)),
100*(T361-MINIFS(T:T,$E:$E,$E361))/(MAXIFS(T:T,$E:$E,$E361)-MINIFS(T:T,$E:$E,$E361))))</f>
        <v/>
      </c>
      <c r="CJ361" s="223" t="str">
        <f t="array" ref="CJ361">IF(U361="","",
IF(INDEX(Settings!$H:$H,MATCH(CJ$1,Settings!$G:$G,0))=TRUE,
100-100*(U361-MINIFS(U:U,$E:$E,$E361))/(MAXIFS(U:U,$E:$E,$E361)-MINIFS(U:U,$E:$E,$E361)),
100*(U361-MINIFS(U:U,$E:$E,$E361))/(MAXIFS(U:U,$E:$E,$E361)-MINIFS(U:U,$E:$E,$E361))))</f>
        <v/>
      </c>
      <c r="CK361" s="223" t="str">
        <f t="array" ref="CK361">IF(V361="","",
IF(INDEX(Settings!$H:$H,MATCH(CK$1,Settings!$G:$G,0))=TRUE,
100-100*(V361-MINIFS(V:V,$E:$E,$E361))/(MAXIFS(V:V,$E:$E,$E361)-MINIFS(V:V,$E:$E,$E361)),
100*(V361-MINIFS(V:V,$E:$E,$E361))/(MAXIFS(V:V,$E:$E,$E361)-MINIFS(V:V,$E:$E,$E361))))</f>
        <v/>
      </c>
      <c r="CL361" s="223" t="str">
        <f t="array" ref="CL361">IF(W361="","",
IF(INDEX(Settings!$H:$H,MATCH(CL$1,Settings!$G:$G,0))=TRUE,
100-100*(W361-MINIFS(W:W,$E:$E,$E361))/(MAXIFS(W:W,$E:$E,$E361)-MINIFS(W:W,$E:$E,$E361)),
100*(W361-MINIFS(W:W,$E:$E,$E361))/(MAXIFS(W:W,$E:$E,$E361)-MINIFS(W:W,$E:$E,$E361))))</f>
        <v/>
      </c>
      <c r="CM361" s="223" t="str">
        <f t="array" ref="CM361">IF(X361="","",
IF(INDEX(Settings!$H:$H,MATCH(CM$1,Settings!$G:$G,0))=TRUE,
100-100*(X361-MINIFS(X:X,$E:$E,$E361))/(MAXIFS(X:X,$E:$E,$E361)-MINIFS(X:X,$E:$E,$E361)),
100*(X361-MINIFS(X:X,$E:$E,$E361))/(MAXIFS(X:X,$E:$E,$E361)-MINIFS(X:X,$E:$E,$E361))))</f>
        <v/>
      </c>
      <c r="CN361" s="223" t="str">
        <f t="array" ref="CN361">IF(Y361="","",
IF(INDEX(Settings!$H:$H,MATCH(CN$1,Settings!$G:$G,0))=TRUE,
100-100*(Y361-MINIFS(Y:Y,$E:$E,$E361))/(MAXIFS(Y:Y,$E:$E,$E361)-MINIFS(Y:Y,$E:$E,$E361)),
100*(Y361-MINIFS(Y:Y,$E:$E,$E361))/(MAXIFS(Y:Y,$E:$E,$E361)-MINIFS(Y:Y,$E:$E,$E361))))</f>
        <v/>
      </c>
      <c r="CO361" s="223" t="str">
        <f t="array" ref="CO361">IF(Z361="","",
IF(INDEX(Settings!$H:$H,MATCH(CO$1,Settings!$G:$G,0))=TRUE,
100-100*(Z361-MINIFS(Z:Z,$E:$E,$E361))/(MAXIFS(Z:Z,$E:$E,$E361)-MINIFS(Z:Z,$E:$E,$E361)),
100*(Z361-MINIFS(Z:Z,$E:$E,$E361))/(MAXIFS(Z:Z,$E:$E,$E361)-MINIFS(Z:Z,$E:$E,$E361))))</f>
        <v/>
      </c>
      <c r="CP361" s="223" t="str">
        <f t="array" ref="CP361">IF(AA361="","",
IF(INDEX(Settings!$H:$H,MATCH(CP$1,Settings!$G:$G,0))=TRUE,
100-100*(AA361-MINIFS(AA:AA,$E:$E,$E361))/(MAXIFS(AA:AA,$E:$E,$E361)-MINIFS(AA:AA,$E:$E,$E361)),
100*(AA361-MINIFS(AA:AA,$E:$E,$E361))/(MAXIFS(AA:AA,$E:$E,$E361)-MINIFS(AA:AA,$E:$E,$E361))))</f>
        <v/>
      </c>
      <c r="CQ361" s="223" t="str">
        <f t="array" ref="CQ361">IF(AB361="","",
IF(INDEX(Settings!$H:$H,MATCH(CQ$1,Settings!$G:$G,0))=TRUE,
100-100*(AB361-MINIFS(AB:AB,$E:$E,$E361))/(MAXIFS(AB:AB,$E:$E,$E361)-MINIFS(AB:AB,$E:$E,$E361)),
100*(AB361-MINIFS(AB:AB,$E:$E,$E361))/(MAXIFS(AB:AB,$E:$E,$E361)-MINIFS(AB:AB,$E:$E,$E361))))</f>
        <v/>
      </c>
      <c r="CR361" s="223" t="str">
        <f t="array" ref="CR361">IF(AC361="","",
IF(INDEX(Settings!$H:$H,MATCH(CR$1,Settings!$G:$G,0))=TRUE,
100-100*(AC361-MINIFS(AC:AC,$E:$E,$E361))/(MAXIFS(AC:AC,$E:$E,$E361)-MINIFS(AC:AC,$E:$E,$E361)),
100*(AC361-MINIFS(AC:AC,$E:$E,$E361))/(MAXIFS(AC:AC,$E:$E,$E361)-MINIFS(AC:AC,$E:$E,$E361))))</f>
        <v/>
      </c>
      <c r="CS361" s="223" t="str">
        <f t="array" ref="CS361">IF(AD361="","",
IF(INDEX(Settings!$H:$H,MATCH(CS$1,Settings!$G:$G,0))=TRUE,
100-100*(AD361-MINIFS(AD:AD,$E:$E,$E361))/(MAXIFS(AD:AD,$E:$E,$E361)-MINIFS(AD:AD,$E:$E,$E361)),
100*(AD361-MINIFS(AD:AD,$E:$E,$E361))/(MAXIFS(AD:AD,$E:$E,$E361)-MINIFS(AD:AD,$E:$E,$E361))))</f>
        <v/>
      </c>
      <c r="CT361" s="223" t="str">
        <f t="array" ref="CT361">IF(AE361="","",
IF(INDEX(Settings!$H:$H,MATCH(CT$1,Settings!$G:$G,0))=TRUE,
100-100*(AE361-MINIFS(AE:AE,$E:$E,$E361))/(MAXIFS(AE:AE,$E:$E,$E361)-MINIFS(AE:AE,$E:$E,$E361)),
100*(AE361-MINIFS(AE:AE,$E:$E,$E361))/(MAXIFS(AE:AE,$E:$E,$E361)-MINIFS(AE:AE,$E:$E,$E361))))</f>
        <v/>
      </c>
      <c r="CU361" s="223" t="str">
        <f t="array" ref="CU361">IF(AF361="","",
IF(INDEX(Settings!$H:$H,MATCH(CU$1,Settings!$G:$G,0))=TRUE,
100-100*(AF361-MINIFS(AF:AF,$E:$E,$E361))/(MAXIFS(AF:AF,$E:$E,$E361)-MINIFS(AF:AF,$E:$E,$E361)),
100*(AF361-MINIFS(AF:AF,$E:$E,$E361))/(MAXIFS(AF:AF,$E:$E,$E361)-MINIFS(AF:AF,$E:$E,$E361))))</f>
        <v/>
      </c>
      <c r="CV361" s="223" t="str">
        <f t="array" ref="CV361">IF(AG361="","",
IF(INDEX(Settings!$H:$H,MATCH(CV$1,Settings!$G:$G,0))=TRUE,
100-100*(AG361-MINIFS(AG:AG,$E:$E,$E361))/(MAXIFS(AG:AG,$E:$E,$E361)-MINIFS(AG:AG,$E:$E,$E361)),
100*(AG361-MINIFS(AG:AG,$E:$E,$E361))/(MAXIFS(AG:AG,$E:$E,$E361)-MINIFS(AG:AG,$E:$E,$E361))))</f>
        <v/>
      </c>
      <c r="CW361" s="223" t="str">
        <f t="array" ref="CW361">IF(AH361="","",
IF(INDEX(Settings!$H:$H,MATCH(CW$1,Settings!$G:$G,0))=TRUE,
100-100*(AH361-MINIFS(AH:AH,$E:$E,$E361))/(MAXIFS(AH:AH,$E:$E,$E361)-MINIFS(AH:AH,$E:$E,$E361)),
100*(AH361-MINIFS(AH:AH,$E:$E,$E361))/(MAXIFS(AH:AH,$E:$E,$E361)-MINIFS(AH:AH,$E:$E,$E361))))</f>
        <v/>
      </c>
      <c r="CX361" s="223" t="str">
        <f t="array" ref="CX361">IF(AI361="","",
IF(INDEX(Settings!$H:$H,MATCH(CX$1,Settings!$G:$G,0))=TRUE,
100-100*(AI361-MINIFS(AI:AI,$E:$E,$E361))/(MAXIFS(AI:AI,$E:$E,$E361)-MINIFS(AI:AI,$E:$E,$E361)),
100*(AI361-MINIFS(AI:AI,$E:$E,$E361))/(MAXIFS(AI:AI,$E:$E,$E361)-MINIFS(AI:AI,$E:$E,$E361))))</f>
        <v/>
      </c>
      <c r="CY361" s="223" t="str">
        <f t="array" ref="CY361">IF(AJ361="","",
IF(INDEX(Settings!$H:$H,MATCH(CY$1,Settings!$G:$G,0))=TRUE,
100-100*(AJ361-MINIFS(AJ:AJ,$E:$E,$E361))/(MAXIFS(AJ:AJ,$E:$E,$E361)-MINIFS(AJ:AJ,$E:$E,$E361)),
100*(AJ361-MINIFS(AJ:AJ,$E:$E,$E361))/(MAXIFS(AJ:AJ,$E:$E,$E361)-MINIFS(AJ:AJ,$E:$E,$E361))))</f>
        <v/>
      </c>
      <c r="CZ361" s="223" t="str">
        <f t="array" ref="CZ361">IF(AK361="","",
IF(INDEX(Settings!$H:$H,MATCH(CZ$1,Settings!$G:$G,0))=TRUE,
100-100*(AK361-MINIFS(AK:AK,$E:$E,$E361))/(MAXIFS(AK:AK,$E:$E,$E361)-MINIFS(AK:AK,$E:$E,$E361)),
100*(AK361-MINIFS(AK:AK,$E:$E,$E361))/(MAXIFS(AK:AK,$E:$E,$E361)-MINIFS(AK:AK,$E:$E,$E361))))</f>
        <v/>
      </c>
      <c r="DA361" s="223" t="str">
        <f t="array" ref="DA361">IF(AL361="","",
IF(INDEX(Settings!$H:$H,MATCH(DA$1,Settings!$G:$G,0))=TRUE,
100-100*(AL361-MINIFS(AL:AL,$E:$E,$E361))/(MAXIFS(AL:AL,$E:$E,$E361)-MINIFS(AL:AL,$E:$E,$E361)),
100*(AL361-MINIFS(AL:AL,$E:$E,$E361))/(MAXIFS(AL:AL,$E:$E,$E361)-MINIFS(AL:AL,$E:$E,$E361))))</f>
        <v/>
      </c>
      <c r="DB361" s="223" t="str">
        <f t="array" ref="DB361">IF(AM361="","",
IF(INDEX(Settings!$H:$H,MATCH(DB$1,Settings!$G:$G,0))=TRUE,
100-100*(AM361-MINIFS(AM:AM,$E:$E,$E361))/(MAXIFS(AM:AM,$E:$E,$E361)-MINIFS(AM:AM,$E:$E,$E361)),
100*(AM361-MINIFS(AM:AM,$E:$E,$E361))/(MAXIFS(AM:AM,$E:$E,$E361)-MINIFS(AM:AM,$E:$E,$E361))))</f>
        <v/>
      </c>
      <c r="DC361" s="223" t="str">
        <f t="array" ref="DC361">IF(AN361="","",
IF(INDEX(Settings!$H:$H,MATCH(DC$1,Settings!$G:$G,0))=TRUE,
100-100*(AN361-MINIFS(AN:AN,$E:$E,$E361))/(MAXIFS(AN:AN,$E:$E,$E361)-MINIFS(AN:AN,$E:$E,$E361)),
100*(AN361-MINIFS(AN:AN,$E:$E,$E361))/(MAXIFS(AN:AN,$E:$E,$E361)-MINIFS(AN:AN,$E:$E,$E361))))</f>
        <v/>
      </c>
      <c r="DD361" s="223" t="str">
        <f t="array" ref="DD361">IF(AO361="","",
IF(INDEX(Settings!$H:$H,MATCH(DD$1,Settings!$G:$G,0))=TRUE,
100-100*(AO361-MINIFS(AO:AO,$E:$E,$E361))/(MAXIFS(AO:AO,$E:$E,$E361)-MINIFS(AO:AO,$E:$E,$E361)),
100*(AO361-MINIFS(AO:AO,$E:$E,$E361))/(MAXIFS(AO:AO,$E:$E,$E361)-MINIFS(AO:AO,$E:$E,$E361))))</f>
        <v/>
      </c>
      <c r="DE361" s="223" t="str">
        <f t="array" ref="DE361">IF(AP361="","",
IF(INDEX(Settings!$H:$H,MATCH(DE$1,Settings!$G:$G,0))=TRUE,
100-100*(AP361-MINIFS(AP:AP,$E:$E,$E361))/(MAXIFS(AP:AP,$E:$E,$E361)-MINIFS(AP:AP,$E:$E,$E361)),
100*(AP361-MINIFS(AP:AP,$E:$E,$E361))/(MAXIFS(AP:AP,$E:$E,$E361)-MINIFS(AP:AP,$E:$E,$E361))))</f>
        <v/>
      </c>
      <c r="DF361" s="223" t="str">
        <f t="array" ref="DF361">IF(AQ361="","",
IF(INDEX(Settings!$H:$H,MATCH(DF$1,Settings!$G:$G,0))=TRUE,
100-100*(AQ361-MINIFS(AQ:AQ,$E:$E,$E361))/(MAXIFS(AQ:AQ,$E:$E,$E361)-MINIFS(AQ:AQ,$E:$E,$E361)),
100*(AQ361-MINIFS(AQ:AQ,$E:$E,$E361))/(MAXIFS(AQ:AQ,$E:$E,$E361)-MINIFS(AQ:AQ,$E:$E,$E361))))</f>
        <v/>
      </c>
      <c r="DG361" s="223" t="str">
        <f t="array" ref="DG361">IF(AR361="","",
IF(INDEX(Settings!$H:$H,MATCH(DG$1,Settings!$G:$G,0))=TRUE,
100-100*(AR361-MINIFS(AR:AR,$E:$E,$E361))/(MAXIFS(AR:AR,$E:$E,$E361)-MINIFS(AR:AR,$E:$E,$E361)),
100*(AR361-MINIFS(AR:AR,$E:$E,$E361))/(MAXIFS(AR:AR,$E:$E,$E361)-MINIFS(AR:AR,$E:$E,$E361))))</f>
        <v/>
      </c>
      <c r="DH361" s="223" t="str">
        <f t="array" ref="DH361">IF(AS361="","",
IF(INDEX(Settings!$H:$H,MATCH(DH$1,Settings!$G:$G,0))=TRUE,
100-100*(AS361-MINIFS(AS:AS,$E:$E,$E361))/(MAXIFS(AS:AS,$E:$E,$E361)-MINIFS(AS:AS,$E:$E,$E361)),
100*(AS361-MINIFS(AS:AS,$E:$E,$E361))/(MAXIFS(AS:AS,$E:$E,$E361)-MINIFS(AS:AS,$E:$E,$E361))))</f>
        <v/>
      </c>
      <c r="DI361" s="223" t="str">
        <f t="array" ref="DI361">IF(AT361="","",
IF(INDEX(Settings!$H:$H,MATCH(DI$1,Settings!$G:$G,0))=TRUE,
100-100*(AT361-MINIFS(AT:AT,$E:$E,$E361))/(MAXIFS(AT:AT,$E:$E,$E361)-MINIFS(AT:AT,$E:$E,$E361)),
100*(AT361-MINIFS(AT:AT,$E:$E,$E361))/(MAXIFS(AT:AT,$E:$E,$E361)-MINIFS(AT:AT,$E:$E,$E361))))</f>
        <v/>
      </c>
      <c r="DJ361" s="223" t="str">
        <f t="array" ref="DJ361">IF(AU361="","",
IF(INDEX(Settings!$H:$H,MATCH(DJ$1,Settings!$G:$G,0))=TRUE,
100-100*(AU361-MINIFS(AU:AU,$E:$E,$E361))/(MAXIFS(AU:AU,$E:$E,$E361)-MINIFS(AU:AU,$E:$E,$E361)),
100*(AU361-MINIFS(AU:AU,$E:$E,$E361))/(MAXIFS(AU:AU,$E:$E,$E361)-MINIFS(AU:AU,$E:$E,$E361))))</f>
        <v/>
      </c>
      <c r="DK361" s="223" t="str">
        <f t="array" ref="DK361">IF(AV361="","",
IF(INDEX(Settings!$H:$H,MATCH(DK$1,Settings!$G:$G,0))=TRUE,
100-100*(AV361-MINIFS(AV:AV,$E:$E,$E361))/(MAXIFS(AV:AV,$E:$E,$E361)-MINIFS(AV:AV,$E:$E,$E361)),
100*(AV361-MINIFS(AV:AV,$E:$E,$E361))/(MAXIFS(AV:AV,$E:$E,$E361)-MINIFS(AV:AV,$E:$E,$E361))))</f>
        <v/>
      </c>
      <c r="DL361" s="223" t="str">
        <f t="array" ref="DL361">IF(AW361="","",
IF(INDEX(Settings!$H:$H,MATCH(DL$1,Settings!$G:$G,0))=TRUE,
100-100*(AW361-MINIFS(AW:AW,$E:$E,$E361))/(MAXIFS(AW:AW,$E:$E,$E361)-MINIFS(AW:AW,$E:$E,$E361)),
100*(AW361-MINIFS(AW:AW,$E:$E,$E361))/(MAXIFS(AW:AW,$E:$E,$E361)-MINIFS(AW:AW,$E:$E,$E361))))</f>
        <v/>
      </c>
      <c r="DM361" s="223" t="str">
        <f t="array" ref="DM361">IF(AX361="","",
IF(INDEX(Settings!$H:$H,MATCH(DM$1,Settings!$G:$G,0))=TRUE,
100-100*(AX361-MINIFS(AX:AX,$E:$E,$E361))/(MAXIFS(AX:AX,$E:$E,$E361)-MINIFS(AX:AX,$E:$E,$E361)),
100*(AX361-MINIFS(AX:AX,$E:$E,$E361))/(MAXIFS(AX:AX,$E:$E,$E361)-MINIFS(AX:AX,$E:$E,$E361))))</f>
        <v/>
      </c>
      <c r="DN361" s="223" t="str">
        <f t="array" ref="DN361">IF(AY361="","",
IF(INDEX(Settings!$H:$H,MATCH(DN$1,Settings!$G:$G,0))=TRUE,
100-100*(AY361-MINIFS(AY:AY,$E:$E,$E361))/(MAXIFS(AY:AY,$E:$E,$E361)-MINIFS(AY:AY,$E:$E,$E361)),
100*(AY361-MINIFS(AY:AY,$E:$E,$E361))/(MAXIFS(AY:AY,$E:$E,$E361)-MINIFS(AY:AY,$E:$E,$E361))))</f>
        <v/>
      </c>
      <c r="DO361" s="223" t="str">
        <f t="array" ref="DO361">IF(AZ361="","",
IF(INDEX(Settings!$H:$H,MATCH(DO$1,Settings!$G:$G,0))=TRUE,
100-100*(AZ361-MINIFS(AZ:AZ,$E:$E,$E361))/(MAXIFS(AZ:AZ,$E:$E,$E361)-MINIFS(AZ:AZ,$E:$E,$E361)),
100*(AZ361-MINIFS(AZ:AZ,$E:$E,$E361))/(MAXIFS(AZ:AZ,$E:$E,$E361)-MINIFS(AZ:AZ,$E:$E,$E361))))</f>
        <v/>
      </c>
      <c r="DP361" s="223" t="str">
        <f t="array" ref="DP361">IF(BA361="","",
IF(INDEX(Settings!$H:$H,MATCH(DP$1,Settings!$G:$G,0))=TRUE,
100-100*(BA361-MINIFS(BA:BA,$E:$E,$E361))/(MAXIFS(BA:BA,$E:$E,$E361)-MINIFS(BA:BA,$E:$E,$E361)),
100*(BA361-MINIFS(BA:BA,$E:$E,$E361))/(MAXIFS(BA:BA,$E:$E,$E361)-MINIFS(BA:BA,$E:$E,$E361))))</f>
        <v/>
      </c>
      <c r="DQ361" s="223" t="str">
        <f t="array" ref="DQ361">IF(BB361="","",
IF(INDEX(Settings!$H:$H,MATCH(DQ$1,Settings!$G:$G,0))=TRUE,
100-100*(BB361-MINIFS(BB:BB,$E:$E,$E361))/(MAXIFS(BB:BB,$E:$E,$E361)-MINIFS(BB:BB,$E:$E,$E361)),
100*(BB361-MINIFS(BB:BB,$E:$E,$E361))/(MAXIFS(BB:BB,$E:$E,$E361)-MINIFS(BB:BB,$E:$E,$E361))))</f>
        <v/>
      </c>
      <c r="DR361" s="223" t="str">
        <f t="array" ref="DR361">IF(BC361="","",
IF(INDEX(Settings!$H:$H,MATCH(DR$1,Settings!$G:$G,0))=TRUE,
100-100*(BC361-MINIFS(BC:BC,$E:$E,$E361))/(MAXIFS(BC:BC,$E:$E,$E361)-MINIFS(BC:BC,$E:$E,$E361)),
100*(BC361-MINIFS(BC:BC,$E:$E,$E361))/(MAXIFS(BC:BC,$E:$E,$E361)-MINIFS(BC:BC,$E:$E,$E361))))</f>
        <v/>
      </c>
      <c r="DS361" s="223" t="str">
        <f t="array" ref="DS361">IF(BD361="","",
IF(INDEX(Settings!$H:$H,MATCH(DS$1,Settings!$G:$G,0))=TRUE,
100-100*(BD361-MINIFS(BD:BD,$E:$E,$E361))/(MAXIFS(BD:BD,$E:$E,$E361)-MINIFS(BD:BD,$E:$E,$E361)),
100*(BD361-MINIFS(BD:BD,$E:$E,$E361))/(MAXIFS(BD:BD,$E:$E,$E361)-MINIFS(BD:BD,$E:$E,$E361))))</f>
        <v/>
      </c>
      <c r="DT361" s="223" t="str">
        <f t="array" ref="DT361">IF(BE361="","",
IF(INDEX(Settings!$H:$H,MATCH(DT$1,Settings!$G:$G,0))=TRUE,
100-100*(BE361-MINIFS(BE:BE,$E:$E,$E361))/(MAXIFS(BE:BE,$E:$E,$E361)-MINIFS(BE:BE,$E:$E,$E361)),
100*(BE361-MINIFS(BE:BE,$E:$E,$E361))/(MAXIFS(BE:BE,$E:$E,$E361)-MINIFS(BE:BE,$E:$E,$E361))))</f>
        <v/>
      </c>
      <c r="DU361" s="223" t="str">
        <f t="array" ref="DU361">IF(BF361="","",
IF(INDEX(Settings!$H:$H,MATCH(DU$1,Settings!$G:$G,0))=TRUE,
100-100*(BF361-MINIFS(BF:BF,$E:$E,$E361))/(MAXIFS(BF:BF,$E:$E,$E361)-MINIFS(BF:BF,$E:$E,$E361)),
100*(BF361-MINIFS(BF:BF,$E:$E,$E361))/(MAXIFS(BF:BF,$E:$E,$E361)-MINIFS(BF:BF,$E:$E,$E361))))</f>
        <v/>
      </c>
      <c r="DV361" s="223" t="str">
        <f t="array" ref="DV361">IF(BG361="","",
IF(INDEX(Settings!$H:$H,MATCH(DV$1,Settings!$G:$G,0))=TRUE,
100-100*(BG361-MINIFS(BG:BG,$E:$E,$E361))/(MAXIFS(BG:BG,$E:$E,$E361)-MINIFS(BG:BG,$E:$E,$E361)),
100*(BG361-MINIFS(BG:BG,$E:$E,$E361))/(MAXIFS(BG:BG,$E:$E,$E361)-MINIFS(BG:BG,$E:$E,$E361))))</f>
        <v/>
      </c>
      <c r="DW361" s="223" t="str">
        <f t="array" ref="DW361">IF(BH361="","",
IF(INDEX(Settings!$H:$H,MATCH(DW$1,Settings!$G:$G,0))=TRUE,
100-100*(BH361-MINIFS(BH:BH,$E:$E,$E361))/(MAXIFS(BH:BH,$E:$E,$E361)-MINIFS(BH:BH,$E:$E,$E361)),
100*(BH361-MINIFS(BH:BH,$E:$E,$E361))/(MAXIFS(BH:BH,$E:$E,$E361)-MINIFS(BH:BH,$E:$E,$E361))))</f>
        <v/>
      </c>
      <c r="DX361" s="223" t="str">
        <f t="array" ref="DX361">IF(BI361="","",
IF(INDEX(Settings!$H:$H,MATCH(DX$1,Settings!$G:$G,0))=TRUE,
100-100*(BI361-MINIFS(BI:BI,$E:$E,$E361))/(MAXIFS(BI:BI,$E:$E,$E361)-MINIFS(BI:BI,$E:$E,$E361)),
100*(BI361-MINIFS(BI:BI,$E:$E,$E361))/(MAXIFS(BI:BI,$E:$E,$E361)-MINIFS(BI:BI,$E:$E,$E361))))</f>
        <v/>
      </c>
      <c r="DY361" s="223" t="str">
        <f t="array" ref="DY361">IF(BJ361="","",
IF(INDEX(Settings!$H:$H,MATCH(DY$1,Settings!$G:$G,0))=TRUE,
100-100*(BJ361-MINIFS(BJ:BJ,$E:$E,$E361))/(MAXIFS(BJ:BJ,$E:$E,$E361)-MINIFS(BJ:BJ,$E:$E,$E361)),
100*(BJ361-MINIFS(BJ:BJ,$E:$E,$E361))/(MAXIFS(BJ:BJ,$E:$E,$E361)-MINIFS(BJ:BJ,$E:$E,$E361))))</f>
        <v/>
      </c>
      <c r="DZ361" s="225"/>
      <c r="EA361" s="225"/>
      <c r="EB361" s="225" t="str">
        <f t="shared" si="8"/>
        <v/>
      </c>
      <c r="EC361" s="225" t="str">
        <f t="shared" si="9"/>
        <v/>
      </c>
      <c r="ED361" s="225" t="str">
        <f t="shared" si="10"/>
        <v/>
      </c>
      <c r="EE361" s="225" t="str">
        <f t="shared" si="11"/>
        <v/>
      </c>
      <c r="EF361" s="225" t="str">
        <f t="shared" si="12"/>
        <v/>
      </c>
      <c r="EG361" s="225" t="str">
        <f t="shared" si="13"/>
        <v/>
      </c>
      <c r="EH361" s="225"/>
      <c r="EI361" s="225"/>
      <c r="EJ361" s="225"/>
      <c r="EK361" s="225"/>
      <c r="EL361" s="225"/>
      <c r="EM361" s="225"/>
    </row>
    <row r="362">
      <c r="A362" s="231"/>
      <c r="B362" s="231"/>
      <c r="C362" s="231"/>
      <c r="D362" s="231" t="str">
        <f t="array" ref="D362">IFERROR(INDEX(Profiles!$B:$B,MATCH($A362,Profiles!$A:$A,0)),"")</f>
        <v/>
      </c>
      <c r="E362" s="231"/>
      <c r="F362" s="231"/>
      <c r="G362" s="231"/>
      <c r="H362" s="231"/>
      <c r="I362" s="231" t="str">
        <f>IF(A362="","",IF(Settings!$N$3="DATE",F362&amp;": "&amp;TEXT(B362,"M/DD/YY"),F362&amp;": "&amp;H362))</f>
        <v/>
      </c>
      <c r="J362" s="231"/>
      <c r="K362" s="231"/>
      <c r="L362" s="231"/>
      <c r="M362" s="232" t="str">
        <f t="shared" si="14"/>
        <v/>
      </c>
      <c r="N362" s="231"/>
      <c r="O362" s="231"/>
      <c r="P362" s="231"/>
      <c r="Q362" s="231"/>
      <c r="R362" s="231"/>
      <c r="S362" s="230" t="str">
        <f>IFERROR(VLOOKUP(AF362, 'YOYO IR Scores'!A:C, 3, FALSE), "")
</f>
        <v/>
      </c>
      <c r="T362" s="231"/>
      <c r="U362" s="231"/>
      <c r="V362" s="231"/>
      <c r="W362" s="231"/>
      <c r="X362" s="233" t="str">
        <f t="shared" si="4"/>
        <v/>
      </c>
      <c r="Y362" s="234" t="str">
        <f t="shared" si="5"/>
        <v/>
      </c>
      <c r="Z362" s="234" t="str">
        <f t="shared" si="6"/>
        <v/>
      </c>
      <c r="AA362" s="233" t="str">
        <f t="shared" si="7"/>
        <v/>
      </c>
      <c r="AB362" s="232"/>
      <c r="AC362" s="232"/>
      <c r="AD362" s="232"/>
      <c r="AE362" s="232" t="str">
        <f>IFERROR(VLOOKUP(AF362, 'YOYO IR Scores'!A:C, 2, FALSE), "")</f>
        <v/>
      </c>
      <c r="AF362" s="232"/>
      <c r="AG362" s="232"/>
      <c r="AH362" s="232"/>
      <c r="AI362" s="232"/>
      <c r="AJ362" s="232"/>
      <c r="AK362" s="232"/>
      <c r="AL362" s="232"/>
      <c r="AM362" s="232"/>
      <c r="AN362" s="232"/>
      <c r="AO362" s="232"/>
      <c r="AP362" s="232"/>
      <c r="AQ362" s="232"/>
      <c r="AR362" s="232"/>
      <c r="AS362" s="232"/>
      <c r="AT362" s="232"/>
      <c r="AU362" s="232"/>
      <c r="AV362" s="232"/>
      <c r="AW362" s="232"/>
      <c r="AX362" s="232"/>
      <c r="AY362" s="232"/>
      <c r="AZ362" s="232"/>
      <c r="BA362" s="232"/>
      <c r="BB362" s="232"/>
      <c r="BC362" s="232"/>
      <c r="BD362" s="232"/>
      <c r="BE362" s="232"/>
      <c r="BF362" s="232"/>
      <c r="BG362" s="232"/>
      <c r="BH362" s="232"/>
      <c r="BI362" s="232"/>
      <c r="BJ362" s="232"/>
      <c r="BK362" s="232" t="str">
        <f t="array" ref="BK362">IF(J362="","",
IF(INDEX(Settings!$H:$H,MATCH(BY$1,Settings!$G:$G,0))=TRUE,
100-100*(J362-MIN(J:J))/(MAX(J:J)-MIN(J:J)),
100*(J362-MIN(J:J))/(MAX(J:J)-MIN(J:J))))</f>
        <v/>
      </c>
      <c r="BL362" s="232" t="str">
        <f t="array" ref="BL362">IF(J362="","",
IF(INDEX(Settings!$H:$H,MATCH(BY$1,Settings!$G:$G,0))=TRUE,
100-100*(J362-MINIFS(J:J,$E:$E,$E362))/(MAXIFS(J:J,$E:$E,$E362)-MINIFS(J:J,$E:$E,$E362)),
100*(J362-MINIFS(J:J,$E:$E,$E362))/(MAXIFS(J:J,$E:$E,$E362)-MINIFS(J:J,$E:$E,$E362))))</f>
        <v/>
      </c>
      <c r="BM362" s="232" t="str">
        <f t="array" ref="BM362">IF(J362="","",
IF(INDEX(Settings!$H:$H,MATCH(BY$1,Settings!$G:$G,0))=TRUE,
100-100*(J362-MINIFS(J:J,$E:$E,$E362,$I:$I,$I362))/(MAXIFS(J:J,$E:$E,$E362,$I:$I,$I362)-MINIFS(J:J,$E:$E,$E362,$I:$I,$I362)),
100*(J362-MINIFS(J:J,$E:$E,$E362,$I:$I,$I362))/(MAXIFS(J:J,$E:$E,$E362,$I:$I,$I362)-MINIFS(J:J,$E:$E,$E362,$I:$I,$I362))))</f>
        <v/>
      </c>
      <c r="BN362" s="231" t="str">
        <f t="array" ref="BN362">IF(J362="","",
IF(INDEX(Settings!$H:$H,MATCH(BY$1,Settings!$G:$G,0))=TRUE,
100-100*PERCENTRANK(J:J,J362),
100*PERCENTRANK(J:J,J362)))</f>
        <v/>
      </c>
      <c r="BO362" s="231" t="str">
        <f>IFERROR(__xludf.DUMMYFUNCTION("IF(J362="""","""",
IF(INDEX(Settings!$H:$H,MATCH(BY$1,Settings!$G:$G,0))=TRUE,
100-100*PERCENTRANK(FILTER(J:J,$E:$E=$E362),J362),
100*PERCENTRANK(FILTER(J:J,$E:$E=$E362),J362)))"),"")</f>
        <v/>
      </c>
      <c r="BP362" s="231" t="str">
        <f>IFERROR(__xludf.DUMMYFUNCTION("IF(J362="""","""",
IF(INDEX(Settings!$H:$H,MATCH(BY$1,Settings!$G:$G,0))=TRUE,
100-100*PERCENTRANK(FILTER(J:J,$E:$E=$E362,$I:$I=$I362),J362),
100*PERCENTRANK(FILTER(J:J,$E:$E=$E362,$I:$I=$I362),J362)))"),"")</f>
        <v/>
      </c>
      <c r="BQ362" s="233" t="str">
        <f t="array" ref="BQ362">IF(J362="","",
IF(INDEX(Settings!$H:$H,MATCH(BY$1,Settings!$G:$G,0))=TRUE,
-1*(J362-AVERAGE(J:J))/STDEV(J:J),
(J362-AVERAGE(J:J))/STDEV(J:J)))</f>
        <v/>
      </c>
      <c r="BR362" s="233" t="str">
        <f>IFERROR(__xludf.DUMMYFUNCTION("IF(J362="""","""",
IF(INDEX(Settings!$H:$H,MATCH(BY$1,Settings!$G:$G,0))=TRUE,
-1*(J362-AVERAGEIFS(J:J,$E:$E,$E362))/STDEV(FILTER(J:J,$E:$E=$E362)),
(J362-AVERAGEIFS(J:J,$E:$E,$E362))/STDEV(FILTER(J:J,$E:$E=$E362))))"),"")</f>
        <v/>
      </c>
      <c r="BS362" s="233"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1"/>
      <c r="BX362" s="231"/>
      <c r="BY362" s="232" t="str">
        <f t="array" ref="BY362">IF(J362="","",
IF(INDEX(Settings!$H:$H,MATCH(BY$1,Settings!$G:$G,0))=TRUE,
100-100*(J362-MINIFS(J:J,$E:$E,$E362))/(MAXIFS(J:J,$E:$E,$E362)-MINIFS(J:J,$E:$E,$E362)),
100*(J362-MINIFS(J:J,$E:$E,$E362))/(MAXIFS(J:J,$E:$E,$E362)-MINIFS(J:J,$E:$E,$E362))))</f>
        <v/>
      </c>
      <c r="BZ362" s="232" t="str">
        <f t="array" ref="BZ362">IF(K362="","",
IF(INDEX(Settings!$H:$H,MATCH(BZ$1,Settings!$G:$G,0))=TRUE,
100-100*(K362-MINIFS(K:K,$E:$E,$E362))/(MAXIFS(K:K,$E:$E,$E362)-MINIFS(K:K,$E:$E,$E362)),
100*(K362-MINIFS(K:K,$E:$E,$E362))/(MAXIFS(K:K,$E:$E,$E362)-MINIFS(K:K,$E:$E,$E362))))</f>
        <v/>
      </c>
      <c r="CA362" s="232" t="str">
        <f t="array" ref="CA362">IF(L362="","",
IF(INDEX(Settings!$H:$H,MATCH(CA$1,Settings!$G:$G,0))=TRUE,
100-100*(L362-MINIFS(L:L,$E:$E,$E362))/(MAXIFS(L:L,$E:$E,$E362)-MINIFS(L:L,$E:$E,$E362)),
100*(L362-MINIFS(L:L,$E:$E,$E362))/(MAXIFS(L:L,$E:$E,$E362)-MINIFS(L:L,$E:$E,$E362))))</f>
        <v/>
      </c>
      <c r="CB362" s="232" t="str">
        <f t="array" ref="CB362">IF(M362="","",
IF(INDEX(Settings!$H:$H,MATCH(CB$1,Settings!$G:$G,0))=TRUE,
100-100*(M362-MINIFS(M:M,$E:$E,$E362))/(MAXIFS(M:M,$E:$E,$E362)-MINIFS(M:M,$E:$E,$E362)),
100*(M362-MINIFS(M:M,$E:$E,$E362))/(MAXIFS(M:M,$E:$E,$E362)-MINIFS(M:M,$E:$E,$E362))))</f>
        <v/>
      </c>
      <c r="CC362" s="232" t="str">
        <f t="array" ref="CC362">IF(N362="","",
IF(INDEX(Settings!$H:$H,MATCH(CC$1,Settings!$G:$G,0))=TRUE,
100-100*(N362-MINIFS(N:N,$E:$E,$E362))/(MAXIFS(N:N,$E:$E,$E362)-MINIFS(N:N,$E:$E,$E362)),
100*(N362-MINIFS(N:N,$E:$E,$E362))/(MAXIFS(N:N,$E:$E,$E362)-MINIFS(N:N,$E:$E,$E362))))</f>
        <v/>
      </c>
      <c r="CD362" s="232" t="str">
        <f t="array" ref="CD362">IF(O362="","",
IF(INDEX(Settings!$H:$H,MATCH(CD$1,Settings!$G:$G,0))=TRUE,
100-100*(O362-MINIFS(O:O,$E:$E,$E362))/(MAXIFS(O:O,$E:$E,$E362)-MINIFS(O:O,$E:$E,$E362)),
100*(O362-MINIFS(O:O,$E:$E,$E362))/(MAXIFS(O:O,$E:$E,$E362)-MINIFS(O:O,$E:$E,$E362))))</f>
        <v/>
      </c>
      <c r="CE362" s="232" t="str">
        <f t="array" ref="CE362">IF(P362="","",
IF(INDEX(Settings!$H:$H,MATCH(CE$1,Settings!$G:$G,0))=TRUE,
100-100*(P362-MINIFS(P:P,$E:$E,$E362))/(MAXIFS(P:P,$E:$E,$E362)-MINIFS(P:P,$E:$E,$E362)),
100*(P362-MINIFS(P:P,$E:$E,$E362))/(MAXIFS(P:P,$E:$E,$E362)-MINIFS(P:P,$E:$E,$E362))))</f>
        <v/>
      </c>
      <c r="CF362" s="232" t="str">
        <f t="array" ref="CF362">IF(Q362="","",
IF(INDEX(Settings!$H:$H,MATCH(CF$1,Settings!$G:$G,0))=TRUE,
100-100*(Q362-MINIFS(Q:Q,$E:$E,$E362))/(MAXIFS(Q:Q,$E:$E,$E362)-MINIFS(Q:Q,$E:$E,$E362)),
100*(Q362-MINIFS(Q:Q,$E:$E,$E362))/(MAXIFS(Q:Q,$E:$E,$E362)-MINIFS(Q:Q,$E:$E,$E362))))</f>
        <v/>
      </c>
      <c r="CG362" s="232" t="str">
        <f t="array" ref="CG362">IF(R362="","",
IF(INDEX(Settings!$H:$H,MATCH(CG$1,Settings!$G:$G,0))=TRUE,
100-100*(R362-MINIFS(R:R,$E:$E,$E362))/(MAXIFS(R:R,$E:$E,$E362)-MINIFS(R:R,$E:$E,$E362)),
100*(R362-MINIFS(R:R,$E:$E,$E362))/(MAXIFS(R:R,$E:$E,$E362)-MINIFS(R:R,$E:$E,$E362))))</f>
        <v/>
      </c>
      <c r="CH362" s="232" t="str">
        <f t="array" ref="CH362">IF(S362="","",
IF(INDEX(Settings!$H:$H,MATCH(CH$1,Settings!$G:$G,0))=TRUE,
100-100*(S362-MINIFS(S:S,$E:$E,$E362))/(MAXIFS(S:S,$E:$E,$E362)-MINIFS(S:S,$E:$E,$E362)),
100*(S362-MINIFS(S:S,$E:$E,$E362))/(MAXIFS(S:S,$E:$E,$E362)-MINIFS(S:S,$E:$E,$E362))))</f>
        <v/>
      </c>
      <c r="CI362" s="232" t="str">
        <f t="array" ref="CI362">IF(T362="","",
IF(INDEX(Settings!$H:$H,MATCH(CI$1,Settings!$G:$G,0))=TRUE,
100-100*(T362-MINIFS(T:T,$E:$E,$E362))/(MAXIFS(T:T,$E:$E,$E362)-MINIFS(T:T,$E:$E,$E362)),
100*(T362-MINIFS(T:T,$E:$E,$E362))/(MAXIFS(T:T,$E:$E,$E362)-MINIFS(T:T,$E:$E,$E362))))</f>
        <v/>
      </c>
      <c r="CJ362" s="232" t="str">
        <f t="array" ref="CJ362">IF(U362="","",
IF(INDEX(Settings!$H:$H,MATCH(CJ$1,Settings!$G:$G,0))=TRUE,
100-100*(U362-MINIFS(U:U,$E:$E,$E362))/(MAXIFS(U:U,$E:$E,$E362)-MINIFS(U:U,$E:$E,$E362)),
100*(U362-MINIFS(U:U,$E:$E,$E362))/(MAXIFS(U:U,$E:$E,$E362)-MINIFS(U:U,$E:$E,$E362))))</f>
        <v/>
      </c>
      <c r="CK362" s="232" t="str">
        <f t="array" ref="CK362">IF(V362="","",
IF(INDEX(Settings!$H:$H,MATCH(CK$1,Settings!$G:$G,0))=TRUE,
100-100*(V362-MINIFS(V:V,$E:$E,$E362))/(MAXIFS(V:V,$E:$E,$E362)-MINIFS(V:V,$E:$E,$E362)),
100*(V362-MINIFS(V:V,$E:$E,$E362))/(MAXIFS(V:V,$E:$E,$E362)-MINIFS(V:V,$E:$E,$E362))))</f>
        <v/>
      </c>
      <c r="CL362" s="232" t="str">
        <f t="array" ref="CL362">IF(W362="","",
IF(INDEX(Settings!$H:$H,MATCH(CL$1,Settings!$G:$G,0))=TRUE,
100-100*(W362-MINIFS(W:W,$E:$E,$E362))/(MAXIFS(W:W,$E:$E,$E362)-MINIFS(W:W,$E:$E,$E362)),
100*(W362-MINIFS(W:W,$E:$E,$E362))/(MAXIFS(W:W,$E:$E,$E362)-MINIFS(W:W,$E:$E,$E362))))</f>
        <v/>
      </c>
      <c r="CM362" s="232" t="str">
        <f t="array" ref="CM362">IF(X362="","",
IF(INDEX(Settings!$H:$H,MATCH(CM$1,Settings!$G:$G,0))=TRUE,
100-100*(X362-MINIFS(X:X,$E:$E,$E362))/(MAXIFS(X:X,$E:$E,$E362)-MINIFS(X:X,$E:$E,$E362)),
100*(X362-MINIFS(X:X,$E:$E,$E362))/(MAXIFS(X:X,$E:$E,$E362)-MINIFS(X:X,$E:$E,$E362))))</f>
        <v/>
      </c>
      <c r="CN362" s="232" t="str">
        <f t="array" ref="CN362">IF(Y362="","",
IF(INDEX(Settings!$H:$H,MATCH(CN$1,Settings!$G:$G,0))=TRUE,
100-100*(Y362-MINIFS(Y:Y,$E:$E,$E362))/(MAXIFS(Y:Y,$E:$E,$E362)-MINIFS(Y:Y,$E:$E,$E362)),
100*(Y362-MINIFS(Y:Y,$E:$E,$E362))/(MAXIFS(Y:Y,$E:$E,$E362)-MINIFS(Y:Y,$E:$E,$E362))))</f>
        <v/>
      </c>
      <c r="CO362" s="232" t="str">
        <f t="array" ref="CO362">IF(Z362="","",
IF(INDEX(Settings!$H:$H,MATCH(CO$1,Settings!$G:$G,0))=TRUE,
100-100*(Z362-MINIFS(Z:Z,$E:$E,$E362))/(MAXIFS(Z:Z,$E:$E,$E362)-MINIFS(Z:Z,$E:$E,$E362)),
100*(Z362-MINIFS(Z:Z,$E:$E,$E362))/(MAXIFS(Z:Z,$E:$E,$E362)-MINIFS(Z:Z,$E:$E,$E362))))</f>
        <v/>
      </c>
      <c r="CP362" s="232" t="str">
        <f t="array" ref="CP362">IF(AA362="","",
IF(INDEX(Settings!$H:$H,MATCH(CP$1,Settings!$G:$G,0))=TRUE,
100-100*(AA362-MINIFS(AA:AA,$E:$E,$E362))/(MAXIFS(AA:AA,$E:$E,$E362)-MINIFS(AA:AA,$E:$E,$E362)),
100*(AA362-MINIFS(AA:AA,$E:$E,$E362))/(MAXIFS(AA:AA,$E:$E,$E362)-MINIFS(AA:AA,$E:$E,$E362))))</f>
        <v/>
      </c>
      <c r="CQ362" s="232" t="str">
        <f t="array" ref="CQ362">IF(AB362="","",
IF(INDEX(Settings!$H:$H,MATCH(CQ$1,Settings!$G:$G,0))=TRUE,
100-100*(AB362-MINIFS(AB:AB,$E:$E,$E362))/(MAXIFS(AB:AB,$E:$E,$E362)-MINIFS(AB:AB,$E:$E,$E362)),
100*(AB362-MINIFS(AB:AB,$E:$E,$E362))/(MAXIFS(AB:AB,$E:$E,$E362)-MINIFS(AB:AB,$E:$E,$E362))))</f>
        <v/>
      </c>
      <c r="CR362" s="232" t="str">
        <f t="array" ref="CR362">IF(AC362="","",
IF(INDEX(Settings!$H:$H,MATCH(CR$1,Settings!$G:$G,0))=TRUE,
100-100*(AC362-MINIFS(AC:AC,$E:$E,$E362))/(MAXIFS(AC:AC,$E:$E,$E362)-MINIFS(AC:AC,$E:$E,$E362)),
100*(AC362-MINIFS(AC:AC,$E:$E,$E362))/(MAXIFS(AC:AC,$E:$E,$E362)-MINIFS(AC:AC,$E:$E,$E362))))</f>
        <v/>
      </c>
      <c r="CS362" s="232" t="str">
        <f t="array" ref="CS362">IF(AD362="","",
IF(INDEX(Settings!$H:$H,MATCH(CS$1,Settings!$G:$G,0))=TRUE,
100-100*(AD362-MINIFS(AD:AD,$E:$E,$E362))/(MAXIFS(AD:AD,$E:$E,$E362)-MINIFS(AD:AD,$E:$E,$E362)),
100*(AD362-MINIFS(AD:AD,$E:$E,$E362))/(MAXIFS(AD:AD,$E:$E,$E362)-MINIFS(AD:AD,$E:$E,$E362))))</f>
        <v/>
      </c>
      <c r="CT362" s="232" t="str">
        <f t="array" ref="CT362">IF(AE362="","",
IF(INDEX(Settings!$H:$H,MATCH(CT$1,Settings!$G:$G,0))=TRUE,
100-100*(AE362-MINIFS(AE:AE,$E:$E,$E362))/(MAXIFS(AE:AE,$E:$E,$E362)-MINIFS(AE:AE,$E:$E,$E362)),
100*(AE362-MINIFS(AE:AE,$E:$E,$E362))/(MAXIFS(AE:AE,$E:$E,$E362)-MINIFS(AE:AE,$E:$E,$E362))))</f>
        <v/>
      </c>
      <c r="CU362" s="232" t="str">
        <f t="array" ref="CU362">IF(AF362="","",
IF(INDEX(Settings!$H:$H,MATCH(CU$1,Settings!$G:$G,0))=TRUE,
100-100*(AF362-MINIFS(AF:AF,$E:$E,$E362))/(MAXIFS(AF:AF,$E:$E,$E362)-MINIFS(AF:AF,$E:$E,$E362)),
100*(AF362-MINIFS(AF:AF,$E:$E,$E362))/(MAXIFS(AF:AF,$E:$E,$E362)-MINIFS(AF:AF,$E:$E,$E362))))</f>
        <v/>
      </c>
      <c r="CV362" s="232" t="str">
        <f t="array" ref="CV362">IF(AG362="","",
IF(INDEX(Settings!$H:$H,MATCH(CV$1,Settings!$G:$G,0))=TRUE,
100-100*(AG362-MINIFS(AG:AG,$E:$E,$E362))/(MAXIFS(AG:AG,$E:$E,$E362)-MINIFS(AG:AG,$E:$E,$E362)),
100*(AG362-MINIFS(AG:AG,$E:$E,$E362))/(MAXIFS(AG:AG,$E:$E,$E362)-MINIFS(AG:AG,$E:$E,$E362))))</f>
        <v/>
      </c>
      <c r="CW362" s="232" t="str">
        <f t="array" ref="CW362">IF(AH362="","",
IF(INDEX(Settings!$H:$H,MATCH(CW$1,Settings!$G:$G,0))=TRUE,
100-100*(AH362-MINIFS(AH:AH,$E:$E,$E362))/(MAXIFS(AH:AH,$E:$E,$E362)-MINIFS(AH:AH,$E:$E,$E362)),
100*(AH362-MINIFS(AH:AH,$E:$E,$E362))/(MAXIFS(AH:AH,$E:$E,$E362)-MINIFS(AH:AH,$E:$E,$E362))))</f>
        <v/>
      </c>
      <c r="CX362" s="232" t="str">
        <f t="array" ref="CX362">IF(AI362="","",
IF(INDEX(Settings!$H:$H,MATCH(CX$1,Settings!$G:$G,0))=TRUE,
100-100*(AI362-MINIFS(AI:AI,$E:$E,$E362))/(MAXIFS(AI:AI,$E:$E,$E362)-MINIFS(AI:AI,$E:$E,$E362)),
100*(AI362-MINIFS(AI:AI,$E:$E,$E362))/(MAXIFS(AI:AI,$E:$E,$E362)-MINIFS(AI:AI,$E:$E,$E362))))</f>
        <v/>
      </c>
      <c r="CY362" s="232" t="str">
        <f t="array" ref="CY362">IF(AJ362="","",
IF(INDEX(Settings!$H:$H,MATCH(CY$1,Settings!$G:$G,0))=TRUE,
100-100*(AJ362-MINIFS(AJ:AJ,$E:$E,$E362))/(MAXIFS(AJ:AJ,$E:$E,$E362)-MINIFS(AJ:AJ,$E:$E,$E362)),
100*(AJ362-MINIFS(AJ:AJ,$E:$E,$E362))/(MAXIFS(AJ:AJ,$E:$E,$E362)-MINIFS(AJ:AJ,$E:$E,$E362))))</f>
        <v/>
      </c>
      <c r="CZ362" s="232" t="str">
        <f t="array" ref="CZ362">IF(AK362="","",
IF(INDEX(Settings!$H:$H,MATCH(CZ$1,Settings!$G:$G,0))=TRUE,
100-100*(AK362-MINIFS(AK:AK,$E:$E,$E362))/(MAXIFS(AK:AK,$E:$E,$E362)-MINIFS(AK:AK,$E:$E,$E362)),
100*(AK362-MINIFS(AK:AK,$E:$E,$E362))/(MAXIFS(AK:AK,$E:$E,$E362)-MINIFS(AK:AK,$E:$E,$E362))))</f>
        <v/>
      </c>
      <c r="DA362" s="232" t="str">
        <f t="array" ref="DA362">IF(AL362="","",
IF(INDEX(Settings!$H:$H,MATCH(DA$1,Settings!$G:$G,0))=TRUE,
100-100*(AL362-MINIFS(AL:AL,$E:$E,$E362))/(MAXIFS(AL:AL,$E:$E,$E362)-MINIFS(AL:AL,$E:$E,$E362)),
100*(AL362-MINIFS(AL:AL,$E:$E,$E362))/(MAXIFS(AL:AL,$E:$E,$E362)-MINIFS(AL:AL,$E:$E,$E362))))</f>
        <v/>
      </c>
      <c r="DB362" s="232" t="str">
        <f t="array" ref="DB362">IF(AM362="","",
IF(INDEX(Settings!$H:$H,MATCH(DB$1,Settings!$G:$G,0))=TRUE,
100-100*(AM362-MINIFS(AM:AM,$E:$E,$E362))/(MAXIFS(AM:AM,$E:$E,$E362)-MINIFS(AM:AM,$E:$E,$E362)),
100*(AM362-MINIFS(AM:AM,$E:$E,$E362))/(MAXIFS(AM:AM,$E:$E,$E362)-MINIFS(AM:AM,$E:$E,$E362))))</f>
        <v/>
      </c>
      <c r="DC362" s="232" t="str">
        <f t="array" ref="DC362">IF(AN362="","",
IF(INDEX(Settings!$H:$H,MATCH(DC$1,Settings!$G:$G,0))=TRUE,
100-100*(AN362-MINIFS(AN:AN,$E:$E,$E362))/(MAXIFS(AN:AN,$E:$E,$E362)-MINIFS(AN:AN,$E:$E,$E362)),
100*(AN362-MINIFS(AN:AN,$E:$E,$E362))/(MAXIFS(AN:AN,$E:$E,$E362)-MINIFS(AN:AN,$E:$E,$E362))))</f>
        <v/>
      </c>
      <c r="DD362" s="232" t="str">
        <f t="array" ref="DD362">IF(AO362="","",
IF(INDEX(Settings!$H:$H,MATCH(DD$1,Settings!$G:$G,0))=TRUE,
100-100*(AO362-MINIFS(AO:AO,$E:$E,$E362))/(MAXIFS(AO:AO,$E:$E,$E362)-MINIFS(AO:AO,$E:$E,$E362)),
100*(AO362-MINIFS(AO:AO,$E:$E,$E362))/(MAXIFS(AO:AO,$E:$E,$E362)-MINIFS(AO:AO,$E:$E,$E362))))</f>
        <v/>
      </c>
      <c r="DE362" s="232" t="str">
        <f t="array" ref="DE362">IF(AP362="","",
IF(INDEX(Settings!$H:$H,MATCH(DE$1,Settings!$G:$G,0))=TRUE,
100-100*(AP362-MINIFS(AP:AP,$E:$E,$E362))/(MAXIFS(AP:AP,$E:$E,$E362)-MINIFS(AP:AP,$E:$E,$E362)),
100*(AP362-MINIFS(AP:AP,$E:$E,$E362))/(MAXIFS(AP:AP,$E:$E,$E362)-MINIFS(AP:AP,$E:$E,$E362))))</f>
        <v/>
      </c>
      <c r="DF362" s="232" t="str">
        <f t="array" ref="DF362">IF(AQ362="","",
IF(INDEX(Settings!$H:$H,MATCH(DF$1,Settings!$G:$G,0))=TRUE,
100-100*(AQ362-MINIFS(AQ:AQ,$E:$E,$E362))/(MAXIFS(AQ:AQ,$E:$E,$E362)-MINIFS(AQ:AQ,$E:$E,$E362)),
100*(AQ362-MINIFS(AQ:AQ,$E:$E,$E362))/(MAXIFS(AQ:AQ,$E:$E,$E362)-MINIFS(AQ:AQ,$E:$E,$E362))))</f>
        <v/>
      </c>
      <c r="DG362" s="232" t="str">
        <f t="array" ref="DG362">IF(AR362="","",
IF(INDEX(Settings!$H:$H,MATCH(DG$1,Settings!$G:$G,0))=TRUE,
100-100*(AR362-MINIFS(AR:AR,$E:$E,$E362))/(MAXIFS(AR:AR,$E:$E,$E362)-MINIFS(AR:AR,$E:$E,$E362)),
100*(AR362-MINIFS(AR:AR,$E:$E,$E362))/(MAXIFS(AR:AR,$E:$E,$E362)-MINIFS(AR:AR,$E:$E,$E362))))</f>
        <v/>
      </c>
      <c r="DH362" s="232" t="str">
        <f t="array" ref="DH362">IF(AS362="","",
IF(INDEX(Settings!$H:$H,MATCH(DH$1,Settings!$G:$G,0))=TRUE,
100-100*(AS362-MINIFS(AS:AS,$E:$E,$E362))/(MAXIFS(AS:AS,$E:$E,$E362)-MINIFS(AS:AS,$E:$E,$E362)),
100*(AS362-MINIFS(AS:AS,$E:$E,$E362))/(MAXIFS(AS:AS,$E:$E,$E362)-MINIFS(AS:AS,$E:$E,$E362))))</f>
        <v/>
      </c>
      <c r="DI362" s="232" t="str">
        <f t="array" ref="DI362">IF(AT362="","",
IF(INDEX(Settings!$H:$H,MATCH(DI$1,Settings!$G:$G,0))=TRUE,
100-100*(AT362-MINIFS(AT:AT,$E:$E,$E362))/(MAXIFS(AT:AT,$E:$E,$E362)-MINIFS(AT:AT,$E:$E,$E362)),
100*(AT362-MINIFS(AT:AT,$E:$E,$E362))/(MAXIFS(AT:AT,$E:$E,$E362)-MINIFS(AT:AT,$E:$E,$E362))))</f>
        <v/>
      </c>
      <c r="DJ362" s="232" t="str">
        <f t="array" ref="DJ362">IF(AU362="","",
IF(INDEX(Settings!$H:$H,MATCH(DJ$1,Settings!$G:$G,0))=TRUE,
100-100*(AU362-MINIFS(AU:AU,$E:$E,$E362))/(MAXIFS(AU:AU,$E:$E,$E362)-MINIFS(AU:AU,$E:$E,$E362)),
100*(AU362-MINIFS(AU:AU,$E:$E,$E362))/(MAXIFS(AU:AU,$E:$E,$E362)-MINIFS(AU:AU,$E:$E,$E362))))</f>
        <v/>
      </c>
      <c r="DK362" s="232" t="str">
        <f t="array" ref="DK362">IF(AV362="","",
IF(INDEX(Settings!$H:$H,MATCH(DK$1,Settings!$G:$G,0))=TRUE,
100-100*(AV362-MINIFS(AV:AV,$E:$E,$E362))/(MAXIFS(AV:AV,$E:$E,$E362)-MINIFS(AV:AV,$E:$E,$E362)),
100*(AV362-MINIFS(AV:AV,$E:$E,$E362))/(MAXIFS(AV:AV,$E:$E,$E362)-MINIFS(AV:AV,$E:$E,$E362))))</f>
        <v/>
      </c>
      <c r="DL362" s="232" t="str">
        <f t="array" ref="DL362">IF(AW362="","",
IF(INDEX(Settings!$H:$H,MATCH(DL$1,Settings!$G:$G,0))=TRUE,
100-100*(AW362-MINIFS(AW:AW,$E:$E,$E362))/(MAXIFS(AW:AW,$E:$E,$E362)-MINIFS(AW:AW,$E:$E,$E362)),
100*(AW362-MINIFS(AW:AW,$E:$E,$E362))/(MAXIFS(AW:AW,$E:$E,$E362)-MINIFS(AW:AW,$E:$E,$E362))))</f>
        <v/>
      </c>
      <c r="DM362" s="232" t="str">
        <f t="array" ref="DM362">IF(AX362="","",
IF(INDEX(Settings!$H:$H,MATCH(DM$1,Settings!$G:$G,0))=TRUE,
100-100*(AX362-MINIFS(AX:AX,$E:$E,$E362))/(MAXIFS(AX:AX,$E:$E,$E362)-MINIFS(AX:AX,$E:$E,$E362)),
100*(AX362-MINIFS(AX:AX,$E:$E,$E362))/(MAXIFS(AX:AX,$E:$E,$E362)-MINIFS(AX:AX,$E:$E,$E362))))</f>
        <v/>
      </c>
      <c r="DN362" s="232" t="str">
        <f t="array" ref="DN362">IF(AY362="","",
IF(INDEX(Settings!$H:$H,MATCH(DN$1,Settings!$G:$G,0))=TRUE,
100-100*(AY362-MINIFS(AY:AY,$E:$E,$E362))/(MAXIFS(AY:AY,$E:$E,$E362)-MINIFS(AY:AY,$E:$E,$E362)),
100*(AY362-MINIFS(AY:AY,$E:$E,$E362))/(MAXIFS(AY:AY,$E:$E,$E362)-MINIFS(AY:AY,$E:$E,$E362))))</f>
        <v/>
      </c>
      <c r="DO362" s="232" t="str">
        <f t="array" ref="DO362">IF(AZ362="","",
IF(INDEX(Settings!$H:$H,MATCH(DO$1,Settings!$G:$G,0))=TRUE,
100-100*(AZ362-MINIFS(AZ:AZ,$E:$E,$E362))/(MAXIFS(AZ:AZ,$E:$E,$E362)-MINIFS(AZ:AZ,$E:$E,$E362)),
100*(AZ362-MINIFS(AZ:AZ,$E:$E,$E362))/(MAXIFS(AZ:AZ,$E:$E,$E362)-MINIFS(AZ:AZ,$E:$E,$E362))))</f>
        <v/>
      </c>
      <c r="DP362" s="232" t="str">
        <f t="array" ref="DP362">IF(BA362="","",
IF(INDEX(Settings!$H:$H,MATCH(DP$1,Settings!$G:$G,0))=TRUE,
100-100*(BA362-MINIFS(BA:BA,$E:$E,$E362))/(MAXIFS(BA:BA,$E:$E,$E362)-MINIFS(BA:BA,$E:$E,$E362)),
100*(BA362-MINIFS(BA:BA,$E:$E,$E362))/(MAXIFS(BA:BA,$E:$E,$E362)-MINIFS(BA:BA,$E:$E,$E362))))</f>
        <v/>
      </c>
      <c r="DQ362" s="232" t="str">
        <f t="array" ref="DQ362">IF(BB362="","",
IF(INDEX(Settings!$H:$H,MATCH(DQ$1,Settings!$G:$G,0))=TRUE,
100-100*(BB362-MINIFS(BB:BB,$E:$E,$E362))/(MAXIFS(BB:BB,$E:$E,$E362)-MINIFS(BB:BB,$E:$E,$E362)),
100*(BB362-MINIFS(BB:BB,$E:$E,$E362))/(MAXIFS(BB:BB,$E:$E,$E362)-MINIFS(BB:BB,$E:$E,$E362))))</f>
        <v/>
      </c>
      <c r="DR362" s="232" t="str">
        <f t="array" ref="DR362">IF(BC362="","",
IF(INDEX(Settings!$H:$H,MATCH(DR$1,Settings!$G:$G,0))=TRUE,
100-100*(BC362-MINIFS(BC:BC,$E:$E,$E362))/(MAXIFS(BC:BC,$E:$E,$E362)-MINIFS(BC:BC,$E:$E,$E362)),
100*(BC362-MINIFS(BC:BC,$E:$E,$E362))/(MAXIFS(BC:BC,$E:$E,$E362)-MINIFS(BC:BC,$E:$E,$E362))))</f>
        <v/>
      </c>
      <c r="DS362" s="232" t="str">
        <f t="array" ref="DS362">IF(BD362="","",
IF(INDEX(Settings!$H:$H,MATCH(DS$1,Settings!$G:$G,0))=TRUE,
100-100*(BD362-MINIFS(BD:BD,$E:$E,$E362))/(MAXIFS(BD:BD,$E:$E,$E362)-MINIFS(BD:BD,$E:$E,$E362)),
100*(BD362-MINIFS(BD:BD,$E:$E,$E362))/(MAXIFS(BD:BD,$E:$E,$E362)-MINIFS(BD:BD,$E:$E,$E362))))</f>
        <v/>
      </c>
      <c r="DT362" s="232" t="str">
        <f t="array" ref="DT362">IF(BE362="","",
IF(INDEX(Settings!$H:$H,MATCH(DT$1,Settings!$G:$G,0))=TRUE,
100-100*(BE362-MINIFS(BE:BE,$E:$E,$E362))/(MAXIFS(BE:BE,$E:$E,$E362)-MINIFS(BE:BE,$E:$E,$E362)),
100*(BE362-MINIFS(BE:BE,$E:$E,$E362))/(MAXIFS(BE:BE,$E:$E,$E362)-MINIFS(BE:BE,$E:$E,$E362))))</f>
        <v/>
      </c>
      <c r="DU362" s="232" t="str">
        <f t="array" ref="DU362">IF(BF362="","",
IF(INDEX(Settings!$H:$H,MATCH(DU$1,Settings!$G:$G,0))=TRUE,
100-100*(BF362-MINIFS(BF:BF,$E:$E,$E362))/(MAXIFS(BF:BF,$E:$E,$E362)-MINIFS(BF:BF,$E:$E,$E362)),
100*(BF362-MINIFS(BF:BF,$E:$E,$E362))/(MAXIFS(BF:BF,$E:$E,$E362)-MINIFS(BF:BF,$E:$E,$E362))))</f>
        <v/>
      </c>
      <c r="DV362" s="232" t="str">
        <f t="array" ref="DV362">IF(BG362="","",
IF(INDEX(Settings!$H:$H,MATCH(DV$1,Settings!$G:$G,0))=TRUE,
100-100*(BG362-MINIFS(BG:BG,$E:$E,$E362))/(MAXIFS(BG:BG,$E:$E,$E362)-MINIFS(BG:BG,$E:$E,$E362)),
100*(BG362-MINIFS(BG:BG,$E:$E,$E362))/(MAXIFS(BG:BG,$E:$E,$E362)-MINIFS(BG:BG,$E:$E,$E362))))</f>
        <v/>
      </c>
      <c r="DW362" s="232" t="str">
        <f t="array" ref="DW362">IF(BH362="","",
IF(INDEX(Settings!$H:$H,MATCH(DW$1,Settings!$G:$G,0))=TRUE,
100-100*(BH362-MINIFS(BH:BH,$E:$E,$E362))/(MAXIFS(BH:BH,$E:$E,$E362)-MINIFS(BH:BH,$E:$E,$E362)),
100*(BH362-MINIFS(BH:BH,$E:$E,$E362))/(MAXIFS(BH:BH,$E:$E,$E362)-MINIFS(BH:BH,$E:$E,$E362))))</f>
        <v/>
      </c>
      <c r="DX362" s="232" t="str">
        <f t="array" ref="DX362">IF(BI362="","",
IF(INDEX(Settings!$H:$H,MATCH(DX$1,Settings!$G:$G,0))=TRUE,
100-100*(BI362-MINIFS(BI:BI,$E:$E,$E362))/(MAXIFS(BI:BI,$E:$E,$E362)-MINIFS(BI:BI,$E:$E,$E362)),
100*(BI362-MINIFS(BI:BI,$E:$E,$E362))/(MAXIFS(BI:BI,$E:$E,$E362)-MINIFS(BI:BI,$E:$E,$E362))))</f>
        <v/>
      </c>
      <c r="DY362" s="232" t="str">
        <f t="array" ref="DY362">IF(BJ362="","",
IF(INDEX(Settings!$H:$H,MATCH(DY$1,Settings!$G:$G,0))=TRUE,
100-100*(BJ362-MINIFS(BJ:BJ,$E:$E,$E362))/(MAXIFS(BJ:BJ,$E:$E,$E362)-MINIFS(BJ:BJ,$E:$E,$E362)),
100*(BJ362-MINIFS(BJ:BJ,$E:$E,$E362))/(MAXIFS(BJ:BJ,$E:$E,$E362)-MINIFS(BJ:BJ,$E:$E,$E362))))</f>
        <v/>
      </c>
      <c r="DZ362" s="234"/>
      <c r="EA362" s="234"/>
      <c r="EB362" s="234" t="str">
        <f t="shared" si="8"/>
        <v/>
      </c>
      <c r="EC362" s="234" t="str">
        <f t="shared" si="9"/>
        <v/>
      </c>
      <c r="ED362" s="234" t="str">
        <f t="shared" si="10"/>
        <v/>
      </c>
      <c r="EE362" s="234" t="str">
        <f t="shared" si="11"/>
        <v/>
      </c>
      <c r="EF362" s="234" t="str">
        <f t="shared" si="12"/>
        <v/>
      </c>
      <c r="EG362" s="234" t="str">
        <f t="shared" si="13"/>
        <v/>
      </c>
      <c r="EH362" s="234"/>
      <c r="EI362" s="234"/>
      <c r="EJ362" s="234"/>
      <c r="EK362" s="234"/>
      <c r="EL362" s="234"/>
      <c r="EM362" s="234"/>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3" t="str">
        <f t="shared" si="14"/>
        <v/>
      </c>
      <c r="N363" s="49"/>
      <c r="O363" s="49"/>
      <c r="P363" s="49"/>
      <c r="Q363" s="49"/>
      <c r="R363" s="49"/>
      <c r="S363" s="222" t="str">
        <f>IFERROR(VLOOKUP(AF363, 'YOYO IR Scores'!A:C, 3, FALSE), "")
</f>
        <v/>
      </c>
      <c r="T363" s="49"/>
      <c r="U363" s="49"/>
      <c r="V363" s="49"/>
      <c r="W363" s="49"/>
      <c r="X363" s="224" t="str">
        <f t="shared" si="4"/>
        <v/>
      </c>
      <c r="Y363" s="225" t="str">
        <f t="shared" si="5"/>
        <v/>
      </c>
      <c r="Z363" s="225" t="str">
        <f t="shared" si="6"/>
        <v/>
      </c>
      <c r="AA363" s="224" t="str">
        <f t="shared" si="7"/>
        <v/>
      </c>
      <c r="AB363" s="223"/>
      <c r="AC363" s="223"/>
      <c r="AD363" s="223"/>
      <c r="AE363" s="223" t="str">
        <f>IFERROR(VLOOKUP(AF363, 'YOYO IR Scores'!A:C, 2, FALSE), "")</f>
        <v/>
      </c>
      <c r="AF363" s="223"/>
      <c r="AG363" s="223"/>
      <c r="AH363" s="223"/>
      <c r="AI363" s="223"/>
      <c r="AJ363" s="223"/>
      <c r="AK363" s="223"/>
      <c r="AL363" s="223"/>
      <c r="AM363" s="223"/>
      <c r="AN363" s="223"/>
      <c r="AO363" s="223"/>
      <c r="AP363" s="223"/>
      <c r="AQ363" s="223"/>
      <c r="AR363" s="223"/>
      <c r="AS363" s="223"/>
      <c r="AT363" s="223"/>
      <c r="AU363" s="223"/>
      <c r="AV363" s="223"/>
      <c r="AW363" s="223"/>
      <c r="AX363" s="223"/>
      <c r="AY363" s="223"/>
      <c r="AZ363" s="223"/>
      <c r="BA363" s="223"/>
      <c r="BB363" s="223"/>
      <c r="BC363" s="223"/>
      <c r="BD363" s="223"/>
      <c r="BE363" s="223"/>
      <c r="BF363" s="223"/>
      <c r="BG363" s="223"/>
      <c r="BH363" s="223"/>
      <c r="BI363" s="223"/>
      <c r="BJ363" s="223"/>
      <c r="BK363" s="223" t="str">
        <f t="array" ref="BK363">IF(J363="","",
IF(INDEX(Settings!$H:$H,MATCH(BY$1,Settings!$G:$G,0))=TRUE,
100-100*(J363-MIN(J:J))/(MAX(J:J)-MIN(J:J)),
100*(J363-MIN(J:J))/(MAX(J:J)-MIN(J:J))))</f>
        <v/>
      </c>
      <c r="BL363" s="223" t="str">
        <f t="array" ref="BL363">IF(J363="","",
IF(INDEX(Settings!$H:$H,MATCH(BY$1,Settings!$G:$G,0))=TRUE,
100-100*(J363-MINIFS(J:J,$E:$E,$E363))/(MAXIFS(J:J,$E:$E,$E363)-MINIFS(J:J,$E:$E,$E363)),
100*(J363-MINIFS(J:J,$E:$E,$E363))/(MAXIFS(J:J,$E:$E,$E363)-MINIFS(J:J,$E:$E,$E363))))</f>
        <v/>
      </c>
      <c r="BM363" s="223"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4" t="str">
        <f t="array" ref="BQ363">IF(J363="","",
IF(INDEX(Settings!$H:$H,MATCH(BY$1,Settings!$G:$G,0))=TRUE,
-1*(J363-AVERAGE(J:J))/STDEV(J:J),
(J363-AVERAGE(J:J))/STDEV(J:J)))</f>
        <v/>
      </c>
      <c r="BR363" s="224" t="str">
        <f>IFERROR(__xludf.DUMMYFUNCTION("IF(J363="""","""",
IF(INDEX(Settings!$H:$H,MATCH(BY$1,Settings!$G:$G,0))=TRUE,
-1*(J363-AVERAGEIFS(J:J,$E:$E,$E363))/STDEV(FILTER(J:J,$E:$E=$E363)),
(J363-AVERAGEIFS(J:J,$E:$E,$E363))/STDEV(FILTER(J:J,$E:$E=$E363))))"),"")</f>
        <v/>
      </c>
      <c r="BS363" s="224"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3" t="str">
        <f t="array" ref="BY363">IF(J363="","",
IF(INDEX(Settings!$H:$H,MATCH(BY$1,Settings!$G:$G,0))=TRUE,
100-100*(J363-MINIFS(J:J,$E:$E,$E363))/(MAXIFS(J:J,$E:$E,$E363)-MINIFS(J:J,$E:$E,$E363)),
100*(J363-MINIFS(J:J,$E:$E,$E363))/(MAXIFS(J:J,$E:$E,$E363)-MINIFS(J:J,$E:$E,$E363))))</f>
        <v/>
      </c>
      <c r="BZ363" s="223" t="str">
        <f t="array" ref="BZ363">IF(K363="","",
IF(INDEX(Settings!$H:$H,MATCH(BZ$1,Settings!$G:$G,0))=TRUE,
100-100*(K363-MINIFS(K:K,$E:$E,$E363))/(MAXIFS(K:K,$E:$E,$E363)-MINIFS(K:K,$E:$E,$E363)),
100*(K363-MINIFS(K:K,$E:$E,$E363))/(MAXIFS(K:K,$E:$E,$E363)-MINIFS(K:K,$E:$E,$E363))))</f>
        <v/>
      </c>
      <c r="CA363" s="223" t="str">
        <f t="array" ref="CA363">IF(L363="","",
IF(INDEX(Settings!$H:$H,MATCH(CA$1,Settings!$G:$G,0))=TRUE,
100-100*(L363-MINIFS(L:L,$E:$E,$E363))/(MAXIFS(L:L,$E:$E,$E363)-MINIFS(L:L,$E:$E,$E363)),
100*(L363-MINIFS(L:L,$E:$E,$E363))/(MAXIFS(L:L,$E:$E,$E363)-MINIFS(L:L,$E:$E,$E363))))</f>
        <v/>
      </c>
      <c r="CB363" s="223" t="str">
        <f t="array" ref="CB363">IF(M363="","",
IF(INDEX(Settings!$H:$H,MATCH(CB$1,Settings!$G:$G,0))=TRUE,
100-100*(M363-MINIFS(M:M,$E:$E,$E363))/(MAXIFS(M:M,$E:$E,$E363)-MINIFS(M:M,$E:$E,$E363)),
100*(M363-MINIFS(M:M,$E:$E,$E363))/(MAXIFS(M:M,$E:$E,$E363)-MINIFS(M:M,$E:$E,$E363))))</f>
        <v/>
      </c>
      <c r="CC363" s="223" t="str">
        <f t="array" ref="CC363">IF(N363="","",
IF(INDEX(Settings!$H:$H,MATCH(CC$1,Settings!$G:$G,0))=TRUE,
100-100*(N363-MINIFS(N:N,$E:$E,$E363))/(MAXIFS(N:N,$E:$E,$E363)-MINIFS(N:N,$E:$E,$E363)),
100*(N363-MINIFS(N:N,$E:$E,$E363))/(MAXIFS(N:N,$E:$E,$E363)-MINIFS(N:N,$E:$E,$E363))))</f>
        <v/>
      </c>
      <c r="CD363" s="223" t="str">
        <f t="array" ref="CD363">IF(O363="","",
IF(INDEX(Settings!$H:$H,MATCH(CD$1,Settings!$G:$G,0))=TRUE,
100-100*(O363-MINIFS(O:O,$E:$E,$E363))/(MAXIFS(O:O,$E:$E,$E363)-MINIFS(O:O,$E:$E,$E363)),
100*(O363-MINIFS(O:O,$E:$E,$E363))/(MAXIFS(O:O,$E:$E,$E363)-MINIFS(O:O,$E:$E,$E363))))</f>
        <v/>
      </c>
      <c r="CE363" s="223" t="str">
        <f t="array" ref="CE363">IF(P363="","",
IF(INDEX(Settings!$H:$H,MATCH(CE$1,Settings!$G:$G,0))=TRUE,
100-100*(P363-MINIFS(P:P,$E:$E,$E363))/(MAXIFS(P:P,$E:$E,$E363)-MINIFS(P:P,$E:$E,$E363)),
100*(P363-MINIFS(P:P,$E:$E,$E363))/(MAXIFS(P:P,$E:$E,$E363)-MINIFS(P:P,$E:$E,$E363))))</f>
        <v/>
      </c>
      <c r="CF363" s="223" t="str">
        <f t="array" ref="CF363">IF(Q363="","",
IF(INDEX(Settings!$H:$H,MATCH(CF$1,Settings!$G:$G,0))=TRUE,
100-100*(Q363-MINIFS(Q:Q,$E:$E,$E363))/(MAXIFS(Q:Q,$E:$E,$E363)-MINIFS(Q:Q,$E:$E,$E363)),
100*(Q363-MINIFS(Q:Q,$E:$E,$E363))/(MAXIFS(Q:Q,$E:$E,$E363)-MINIFS(Q:Q,$E:$E,$E363))))</f>
        <v/>
      </c>
      <c r="CG363" s="223" t="str">
        <f t="array" ref="CG363">IF(R363="","",
IF(INDEX(Settings!$H:$H,MATCH(CG$1,Settings!$G:$G,0))=TRUE,
100-100*(R363-MINIFS(R:R,$E:$E,$E363))/(MAXIFS(R:R,$E:$E,$E363)-MINIFS(R:R,$E:$E,$E363)),
100*(R363-MINIFS(R:R,$E:$E,$E363))/(MAXIFS(R:R,$E:$E,$E363)-MINIFS(R:R,$E:$E,$E363))))</f>
        <v/>
      </c>
      <c r="CH363" s="223" t="str">
        <f t="array" ref="CH363">IF(S363="","",
IF(INDEX(Settings!$H:$H,MATCH(CH$1,Settings!$G:$G,0))=TRUE,
100-100*(S363-MINIFS(S:S,$E:$E,$E363))/(MAXIFS(S:S,$E:$E,$E363)-MINIFS(S:S,$E:$E,$E363)),
100*(S363-MINIFS(S:S,$E:$E,$E363))/(MAXIFS(S:S,$E:$E,$E363)-MINIFS(S:S,$E:$E,$E363))))</f>
        <v/>
      </c>
      <c r="CI363" s="223" t="str">
        <f t="array" ref="CI363">IF(T363="","",
IF(INDEX(Settings!$H:$H,MATCH(CI$1,Settings!$G:$G,0))=TRUE,
100-100*(T363-MINIFS(T:T,$E:$E,$E363))/(MAXIFS(T:T,$E:$E,$E363)-MINIFS(T:T,$E:$E,$E363)),
100*(T363-MINIFS(T:T,$E:$E,$E363))/(MAXIFS(T:T,$E:$E,$E363)-MINIFS(T:T,$E:$E,$E363))))</f>
        <v/>
      </c>
      <c r="CJ363" s="223" t="str">
        <f t="array" ref="CJ363">IF(U363="","",
IF(INDEX(Settings!$H:$H,MATCH(CJ$1,Settings!$G:$G,0))=TRUE,
100-100*(U363-MINIFS(U:U,$E:$E,$E363))/(MAXIFS(U:U,$E:$E,$E363)-MINIFS(U:U,$E:$E,$E363)),
100*(U363-MINIFS(U:U,$E:$E,$E363))/(MAXIFS(U:U,$E:$E,$E363)-MINIFS(U:U,$E:$E,$E363))))</f>
        <v/>
      </c>
      <c r="CK363" s="223" t="str">
        <f t="array" ref="CK363">IF(V363="","",
IF(INDEX(Settings!$H:$H,MATCH(CK$1,Settings!$G:$G,0))=TRUE,
100-100*(V363-MINIFS(V:V,$E:$E,$E363))/(MAXIFS(V:V,$E:$E,$E363)-MINIFS(V:V,$E:$E,$E363)),
100*(V363-MINIFS(V:V,$E:$E,$E363))/(MAXIFS(V:V,$E:$E,$E363)-MINIFS(V:V,$E:$E,$E363))))</f>
        <v/>
      </c>
      <c r="CL363" s="223" t="str">
        <f t="array" ref="CL363">IF(W363="","",
IF(INDEX(Settings!$H:$H,MATCH(CL$1,Settings!$G:$G,0))=TRUE,
100-100*(W363-MINIFS(W:W,$E:$E,$E363))/(MAXIFS(W:W,$E:$E,$E363)-MINIFS(W:W,$E:$E,$E363)),
100*(W363-MINIFS(W:W,$E:$E,$E363))/(MAXIFS(W:W,$E:$E,$E363)-MINIFS(W:W,$E:$E,$E363))))</f>
        <v/>
      </c>
      <c r="CM363" s="223" t="str">
        <f t="array" ref="CM363">IF(X363="","",
IF(INDEX(Settings!$H:$H,MATCH(CM$1,Settings!$G:$G,0))=TRUE,
100-100*(X363-MINIFS(X:X,$E:$E,$E363))/(MAXIFS(X:X,$E:$E,$E363)-MINIFS(X:X,$E:$E,$E363)),
100*(X363-MINIFS(X:X,$E:$E,$E363))/(MAXIFS(X:X,$E:$E,$E363)-MINIFS(X:X,$E:$E,$E363))))</f>
        <v/>
      </c>
      <c r="CN363" s="223" t="str">
        <f t="array" ref="CN363">IF(Y363="","",
IF(INDEX(Settings!$H:$H,MATCH(CN$1,Settings!$G:$G,0))=TRUE,
100-100*(Y363-MINIFS(Y:Y,$E:$E,$E363))/(MAXIFS(Y:Y,$E:$E,$E363)-MINIFS(Y:Y,$E:$E,$E363)),
100*(Y363-MINIFS(Y:Y,$E:$E,$E363))/(MAXIFS(Y:Y,$E:$E,$E363)-MINIFS(Y:Y,$E:$E,$E363))))</f>
        <v/>
      </c>
      <c r="CO363" s="223" t="str">
        <f t="array" ref="CO363">IF(Z363="","",
IF(INDEX(Settings!$H:$H,MATCH(CO$1,Settings!$G:$G,0))=TRUE,
100-100*(Z363-MINIFS(Z:Z,$E:$E,$E363))/(MAXIFS(Z:Z,$E:$E,$E363)-MINIFS(Z:Z,$E:$E,$E363)),
100*(Z363-MINIFS(Z:Z,$E:$E,$E363))/(MAXIFS(Z:Z,$E:$E,$E363)-MINIFS(Z:Z,$E:$E,$E363))))</f>
        <v/>
      </c>
      <c r="CP363" s="223" t="str">
        <f t="array" ref="CP363">IF(AA363="","",
IF(INDEX(Settings!$H:$H,MATCH(CP$1,Settings!$G:$G,0))=TRUE,
100-100*(AA363-MINIFS(AA:AA,$E:$E,$E363))/(MAXIFS(AA:AA,$E:$E,$E363)-MINIFS(AA:AA,$E:$E,$E363)),
100*(AA363-MINIFS(AA:AA,$E:$E,$E363))/(MAXIFS(AA:AA,$E:$E,$E363)-MINIFS(AA:AA,$E:$E,$E363))))</f>
        <v/>
      </c>
      <c r="CQ363" s="223" t="str">
        <f t="array" ref="CQ363">IF(AB363="","",
IF(INDEX(Settings!$H:$H,MATCH(CQ$1,Settings!$G:$G,0))=TRUE,
100-100*(AB363-MINIFS(AB:AB,$E:$E,$E363))/(MAXIFS(AB:AB,$E:$E,$E363)-MINIFS(AB:AB,$E:$E,$E363)),
100*(AB363-MINIFS(AB:AB,$E:$E,$E363))/(MAXIFS(AB:AB,$E:$E,$E363)-MINIFS(AB:AB,$E:$E,$E363))))</f>
        <v/>
      </c>
      <c r="CR363" s="223" t="str">
        <f t="array" ref="CR363">IF(AC363="","",
IF(INDEX(Settings!$H:$H,MATCH(CR$1,Settings!$G:$G,0))=TRUE,
100-100*(AC363-MINIFS(AC:AC,$E:$E,$E363))/(MAXIFS(AC:AC,$E:$E,$E363)-MINIFS(AC:AC,$E:$E,$E363)),
100*(AC363-MINIFS(AC:AC,$E:$E,$E363))/(MAXIFS(AC:AC,$E:$E,$E363)-MINIFS(AC:AC,$E:$E,$E363))))</f>
        <v/>
      </c>
      <c r="CS363" s="223" t="str">
        <f t="array" ref="CS363">IF(AD363="","",
IF(INDEX(Settings!$H:$H,MATCH(CS$1,Settings!$G:$G,0))=TRUE,
100-100*(AD363-MINIFS(AD:AD,$E:$E,$E363))/(MAXIFS(AD:AD,$E:$E,$E363)-MINIFS(AD:AD,$E:$E,$E363)),
100*(AD363-MINIFS(AD:AD,$E:$E,$E363))/(MAXIFS(AD:AD,$E:$E,$E363)-MINIFS(AD:AD,$E:$E,$E363))))</f>
        <v/>
      </c>
      <c r="CT363" s="223" t="str">
        <f t="array" ref="CT363">IF(AE363="","",
IF(INDEX(Settings!$H:$H,MATCH(CT$1,Settings!$G:$G,0))=TRUE,
100-100*(AE363-MINIFS(AE:AE,$E:$E,$E363))/(MAXIFS(AE:AE,$E:$E,$E363)-MINIFS(AE:AE,$E:$E,$E363)),
100*(AE363-MINIFS(AE:AE,$E:$E,$E363))/(MAXIFS(AE:AE,$E:$E,$E363)-MINIFS(AE:AE,$E:$E,$E363))))</f>
        <v/>
      </c>
      <c r="CU363" s="223" t="str">
        <f t="array" ref="CU363">IF(AF363="","",
IF(INDEX(Settings!$H:$H,MATCH(CU$1,Settings!$G:$G,0))=TRUE,
100-100*(AF363-MINIFS(AF:AF,$E:$E,$E363))/(MAXIFS(AF:AF,$E:$E,$E363)-MINIFS(AF:AF,$E:$E,$E363)),
100*(AF363-MINIFS(AF:AF,$E:$E,$E363))/(MAXIFS(AF:AF,$E:$E,$E363)-MINIFS(AF:AF,$E:$E,$E363))))</f>
        <v/>
      </c>
      <c r="CV363" s="223" t="str">
        <f t="array" ref="CV363">IF(AG363="","",
IF(INDEX(Settings!$H:$H,MATCH(CV$1,Settings!$G:$G,0))=TRUE,
100-100*(AG363-MINIFS(AG:AG,$E:$E,$E363))/(MAXIFS(AG:AG,$E:$E,$E363)-MINIFS(AG:AG,$E:$E,$E363)),
100*(AG363-MINIFS(AG:AG,$E:$E,$E363))/(MAXIFS(AG:AG,$E:$E,$E363)-MINIFS(AG:AG,$E:$E,$E363))))</f>
        <v/>
      </c>
      <c r="CW363" s="223" t="str">
        <f t="array" ref="CW363">IF(AH363="","",
IF(INDEX(Settings!$H:$H,MATCH(CW$1,Settings!$G:$G,0))=TRUE,
100-100*(AH363-MINIFS(AH:AH,$E:$E,$E363))/(MAXIFS(AH:AH,$E:$E,$E363)-MINIFS(AH:AH,$E:$E,$E363)),
100*(AH363-MINIFS(AH:AH,$E:$E,$E363))/(MAXIFS(AH:AH,$E:$E,$E363)-MINIFS(AH:AH,$E:$E,$E363))))</f>
        <v/>
      </c>
      <c r="CX363" s="223" t="str">
        <f t="array" ref="CX363">IF(AI363="","",
IF(INDEX(Settings!$H:$H,MATCH(CX$1,Settings!$G:$G,0))=TRUE,
100-100*(AI363-MINIFS(AI:AI,$E:$E,$E363))/(MAXIFS(AI:AI,$E:$E,$E363)-MINIFS(AI:AI,$E:$E,$E363)),
100*(AI363-MINIFS(AI:AI,$E:$E,$E363))/(MAXIFS(AI:AI,$E:$E,$E363)-MINIFS(AI:AI,$E:$E,$E363))))</f>
        <v/>
      </c>
      <c r="CY363" s="223" t="str">
        <f t="array" ref="CY363">IF(AJ363="","",
IF(INDEX(Settings!$H:$H,MATCH(CY$1,Settings!$G:$G,0))=TRUE,
100-100*(AJ363-MINIFS(AJ:AJ,$E:$E,$E363))/(MAXIFS(AJ:AJ,$E:$E,$E363)-MINIFS(AJ:AJ,$E:$E,$E363)),
100*(AJ363-MINIFS(AJ:AJ,$E:$E,$E363))/(MAXIFS(AJ:AJ,$E:$E,$E363)-MINIFS(AJ:AJ,$E:$E,$E363))))</f>
        <v/>
      </c>
      <c r="CZ363" s="223" t="str">
        <f t="array" ref="CZ363">IF(AK363="","",
IF(INDEX(Settings!$H:$H,MATCH(CZ$1,Settings!$G:$G,0))=TRUE,
100-100*(AK363-MINIFS(AK:AK,$E:$E,$E363))/(MAXIFS(AK:AK,$E:$E,$E363)-MINIFS(AK:AK,$E:$E,$E363)),
100*(AK363-MINIFS(AK:AK,$E:$E,$E363))/(MAXIFS(AK:AK,$E:$E,$E363)-MINIFS(AK:AK,$E:$E,$E363))))</f>
        <v/>
      </c>
      <c r="DA363" s="223" t="str">
        <f t="array" ref="DA363">IF(AL363="","",
IF(INDEX(Settings!$H:$H,MATCH(DA$1,Settings!$G:$G,0))=TRUE,
100-100*(AL363-MINIFS(AL:AL,$E:$E,$E363))/(MAXIFS(AL:AL,$E:$E,$E363)-MINIFS(AL:AL,$E:$E,$E363)),
100*(AL363-MINIFS(AL:AL,$E:$E,$E363))/(MAXIFS(AL:AL,$E:$E,$E363)-MINIFS(AL:AL,$E:$E,$E363))))</f>
        <v/>
      </c>
      <c r="DB363" s="223" t="str">
        <f t="array" ref="DB363">IF(AM363="","",
IF(INDEX(Settings!$H:$H,MATCH(DB$1,Settings!$G:$G,0))=TRUE,
100-100*(AM363-MINIFS(AM:AM,$E:$E,$E363))/(MAXIFS(AM:AM,$E:$E,$E363)-MINIFS(AM:AM,$E:$E,$E363)),
100*(AM363-MINIFS(AM:AM,$E:$E,$E363))/(MAXIFS(AM:AM,$E:$E,$E363)-MINIFS(AM:AM,$E:$E,$E363))))</f>
        <v/>
      </c>
      <c r="DC363" s="223" t="str">
        <f t="array" ref="DC363">IF(AN363="","",
IF(INDEX(Settings!$H:$H,MATCH(DC$1,Settings!$G:$G,0))=TRUE,
100-100*(AN363-MINIFS(AN:AN,$E:$E,$E363))/(MAXIFS(AN:AN,$E:$E,$E363)-MINIFS(AN:AN,$E:$E,$E363)),
100*(AN363-MINIFS(AN:AN,$E:$E,$E363))/(MAXIFS(AN:AN,$E:$E,$E363)-MINIFS(AN:AN,$E:$E,$E363))))</f>
        <v/>
      </c>
      <c r="DD363" s="223" t="str">
        <f t="array" ref="DD363">IF(AO363="","",
IF(INDEX(Settings!$H:$H,MATCH(DD$1,Settings!$G:$G,0))=TRUE,
100-100*(AO363-MINIFS(AO:AO,$E:$E,$E363))/(MAXIFS(AO:AO,$E:$E,$E363)-MINIFS(AO:AO,$E:$E,$E363)),
100*(AO363-MINIFS(AO:AO,$E:$E,$E363))/(MAXIFS(AO:AO,$E:$E,$E363)-MINIFS(AO:AO,$E:$E,$E363))))</f>
        <v/>
      </c>
      <c r="DE363" s="223" t="str">
        <f t="array" ref="DE363">IF(AP363="","",
IF(INDEX(Settings!$H:$H,MATCH(DE$1,Settings!$G:$G,0))=TRUE,
100-100*(AP363-MINIFS(AP:AP,$E:$E,$E363))/(MAXIFS(AP:AP,$E:$E,$E363)-MINIFS(AP:AP,$E:$E,$E363)),
100*(AP363-MINIFS(AP:AP,$E:$E,$E363))/(MAXIFS(AP:AP,$E:$E,$E363)-MINIFS(AP:AP,$E:$E,$E363))))</f>
        <v/>
      </c>
      <c r="DF363" s="223" t="str">
        <f t="array" ref="DF363">IF(AQ363="","",
IF(INDEX(Settings!$H:$H,MATCH(DF$1,Settings!$G:$G,0))=TRUE,
100-100*(AQ363-MINIFS(AQ:AQ,$E:$E,$E363))/(MAXIFS(AQ:AQ,$E:$E,$E363)-MINIFS(AQ:AQ,$E:$E,$E363)),
100*(AQ363-MINIFS(AQ:AQ,$E:$E,$E363))/(MAXIFS(AQ:AQ,$E:$E,$E363)-MINIFS(AQ:AQ,$E:$E,$E363))))</f>
        <v/>
      </c>
      <c r="DG363" s="223" t="str">
        <f t="array" ref="DG363">IF(AR363="","",
IF(INDEX(Settings!$H:$H,MATCH(DG$1,Settings!$G:$G,0))=TRUE,
100-100*(AR363-MINIFS(AR:AR,$E:$E,$E363))/(MAXIFS(AR:AR,$E:$E,$E363)-MINIFS(AR:AR,$E:$E,$E363)),
100*(AR363-MINIFS(AR:AR,$E:$E,$E363))/(MAXIFS(AR:AR,$E:$E,$E363)-MINIFS(AR:AR,$E:$E,$E363))))</f>
        <v/>
      </c>
      <c r="DH363" s="223" t="str">
        <f t="array" ref="DH363">IF(AS363="","",
IF(INDEX(Settings!$H:$H,MATCH(DH$1,Settings!$G:$G,0))=TRUE,
100-100*(AS363-MINIFS(AS:AS,$E:$E,$E363))/(MAXIFS(AS:AS,$E:$E,$E363)-MINIFS(AS:AS,$E:$E,$E363)),
100*(AS363-MINIFS(AS:AS,$E:$E,$E363))/(MAXIFS(AS:AS,$E:$E,$E363)-MINIFS(AS:AS,$E:$E,$E363))))</f>
        <v/>
      </c>
      <c r="DI363" s="223" t="str">
        <f t="array" ref="DI363">IF(AT363="","",
IF(INDEX(Settings!$H:$H,MATCH(DI$1,Settings!$G:$G,0))=TRUE,
100-100*(AT363-MINIFS(AT:AT,$E:$E,$E363))/(MAXIFS(AT:AT,$E:$E,$E363)-MINIFS(AT:AT,$E:$E,$E363)),
100*(AT363-MINIFS(AT:AT,$E:$E,$E363))/(MAXIFS(AT:AT,$E:$E,$E363)-MINIFS(AT:AT,$E:$E,$E363))))</f>
        <v/>
      </c>
      <c r="DJ363" s="223" t="str">
        <f t="array" ref="DJ363">IF(AU363="","",
IF(INDEX(Settings!$H:$H,MATCH(DJ$1,Settings!$G:$G,0))=TRUE,
100-100*(AU363-MINIFS(AU:AU,$E:$E,$E363))/(MAXIFS(AU:AU,$E:$E,$E363)-MINIFS(AU:AU,$E:$E,$E363)),
100*(AU363-MINIFS(AU:AU,$E:$E,$E363))/(MAXIFS(AU:AU,$E:$E,$E363)-MINIFS(AU:AU,$E:$E,$E363))))</f>
        <v/>
      </c>
      <c r="DK363" s="223" t="str">
        <f t="array" ref="DK363">IF(AV363="","",
IF(INDEX(Settings!$H:$H,MATCH(DK$1,Settings!$G:$G,0))=TRUE,
100-100*(AV363-MINIFS(AV:AV,$E:$E,$E363))/(MAXIFS(AV:AV,$E:$E,$E363)-MINIFS(AV:AV,$E:$E,$E363)),
100*(AV363-MINIFS(AV:AV,$E:$E,$E363))/(MAXIFS(AV:AV,$E:$E,$E363)-MINIFS(AV:AV,$E:$E,$E363))))</f>
        <v/>
      </c>
      <c r="DL363" s="223" t="str">
        <f t="array" ref="DL363">IF(AW363="","",
IF(INDEX(Settings!$H:$H,MATCH(DL$1,Settings!$G:$G,0))=TRUE,
100-100*(AW363-MINIFS(AW:AW,$E:$E,$E363))/(MAXIFS(AW:AW,$E:$E,$E363)-MINIFS(AW:AW,$E:$E,$E363)),
100*(AW363-MINIFS(AW:AW,$E:$E,$E363))/(MAXIFS(AW:AW,$E:$E,$E363)-MINIFS(AW:AW,$E:$E,$E363))))</f>
        <v/>
      </c>
      <c r="DM363" s="223" t="str">
        <f t="array" ref="DM363">IF(AX363="","",
IF(INDEX(Settings!$H:$H,MATCH(DM$1,Settings!$G:$G,0))=TRUE,
100-100*(AX363-MINIFS(AX:AX,$E:$E,$E363))/(MAXIFS(AX:AX,$E:$E,$E363)-MINIFS(AX:AX,$E:$E,$E363)),
100*(AX363-MINIFS(AX:AX,$E:$E,$E363))/(MAXIFS(AX:AX,$E:$E,$E363)-MINIFS(AX:AX,$E:$E,$E363))))</f>
        <v/>
      </c>
      <c r="DN363" s="223" t="str">
        <f t="array" ref="DN363">IF(AY363="","",
IF(INDEX(Settings!$H:$H,MATCH(DN$1,Settings!$G:$G,0))=TRUE,
100-100*(AY363-MINIFS(AY:AY,$E:$E,$E363))/(MAXIFS(AY:AY,$E:$E,$E363)-MINIFS(AY:AY,$E:$E,$E363)),
100*(AY363-MINIFS(AY:AY,$E:$E,$E363))/(MAXIFS(AY:AY,$E:$E,$E363)-MINIFS(AY:AY,$E:$E,$E363))))</f>
        <v/>
      </c>
      <c r="DO363" s="223" t="str">
        <f t="array" ref="DO363">IF(AZ363="","",
IF(INDEX(Settings!$H:$H,MATCH(DO$1,Settings!$G:$G,0))=TRUE,
100-100*(AZ363-MINIFS(AZ:AZ,$E:$E,$E363))/(MAXIFS(AZ:AZ,$E:$E,$E363)-MINIFS(AZ:AZ,$E:$E,$E363)),
100*(AZ363-MINIFS(AZ:AZ,$E:$E,$E363))/(MAXIFS(AZ:AZ,$E:$E,$E363)-MINIFS(AZ:AZ,$E:$E,$E363))))</f>
        <v/>
      </c>
      <c r="DP363" s="223" t="str">
        <f t="array" ref="DP363">IF(BA363="","",
IF(INDEX(Settings!$H:$H,MATCH(DP$1,Settings!$G:$G,0))=TRUE,
100-100*(BA363-MINIFS(BA:BA,$E:$E,$E363))/(MAXIFS(BA:BA,$E:$E,$E363)-MINIFS(BA:BA,$E:$E,$E363)),
100*(BA363-MINIFS(BA:BA,$E:$E,$E363))/(MAXIFS(BA:BA,$E:$E,$E363)-MINIFS(BA:BA,$E:$E,$E363))))</f>
        <v/>
      </c>
      <c r="DQ363" s="223" t="str">
        <f t="array" ref="DQ363">IF(BB363="","",
IF(INDEX(Settings!$H:$H,MATCH(DQ$1,Settings!$G:$G,0))=TRUE,
100-100*(BB363-MINIFS(BB:BB,$E:$E,$E363))/(MAXIFS(BB:BB,$E:$E,$E363)-MINIFS(BB:BB,$E:$E,$E363)),
100*(BB363-MINIFS(BB:BB,$E:$E,$E363))/(MAXIFS(BB:BB,$E:$E,$E363)-MINIFS(BB:BB,$E:$E,$E363))))</f>
        <v/>
      </c>
      <c r="DR363" s="223" t="str">
        <f t="array" ref="DR363">IF(BC363="","",
IF(INDEX(Settings!$H:$H,MATCH(DR$1,Settings!$G:$G,0))=TRUE,
100-100*(BC363-MINIFS(BC:BC,$E:$E,$E363))/(MAXIFS(BC:BC,$E:$E,$E363)-MINIFS(BC:BC,$E:$E,$E363)),
100*(BC363-MINIFS(BC:BC,$E:$E,$E363))/(MAXIFS(BC:BC,$E:$E,$E363)-MINIFS(BC:BC,$E:$E,$E363))))</f>
        <v/>
      </c>
      <c r="DS363" s="223" t="str">
        <f t="array" ref="DS363">IF(BD363="","",
IF(INDEX(Settings!$H:$H,MATCH(DS$1,Settings!$G:$G,0))=TRUE,
100-100*(BD363-MINIFS(BD:BD,$E:$E,$E363))/(MAXIFS(BD:BD,$E:$E,$E363)-MINIFS(BD:BD,$E:$E,$E363)),
100*(BD363-MINIFS(BD:BD,$E:$E,$E363))/(MAXIFS(BD:BD,$E:$E,$E363)-MINIFS(BD:BD,$E:$E,$E363))))</f>
        <v/>
      </c>
      <c r="DT363" s="223" t="str">
        <f t="array" ref="DT363">IF(BE363="","",
IF(INDEX(Settings!$H:$H,MATCH(DT$1,Settings!$G:$G,0))=TRUE,
100-100*(BE363-MINIFS(BE:BE,$E:$E,$E363))/(MAXIFS(BE:BE,$E:$E,$E363)-MINIFS(BE:BE,$E:$E,$E363)),
100*(BE363-MINIFS(BE:BE,$E:$E,$E363))/(MAXIFS(BE:BE,$E:$E,$E363)-MINIFS(BE:BE,$E:$E,$E363))))</f>
        <v/>
      </c>
      <c r="DU363" s="223" t="str">
        <f t="array" ref="DU363">IF(BF363="","",
IF(INDEX(Settings!$H:$H,MATCH(DU$1,Settings!$G:$G,0))=TRUE,
100-100*(BF363-MINIFS(BF:BF,$E:$E,$E363))/(MAXIFS(BF:BF,$E:$E,$E363)-MINIFS(BF:BF,$E:$E,$E363)),
100*(BF363-MINIFS(BF:BF,$E:$E,$E363))/(MAXIFS(BF:BF,$E:$E,$E363)-MINIFS(BF:BF,$E:$E,$E363))))</f>
        <v/>
      </c>
      <c r="DV363" s="223" t="str">
        <f t="array" ref="DV363">IF(BG363="","",
IF(INDEX(Settings!$H:$H,MATCH(DV$1,Settings!$G:$G,0))=TRUE,
100-100*(BG363-MINIFS(BG:BG,$E:$E,$E363))/(MAXIFS(BG:BG,$E:$E,$E363)-MINIFS(BG:BG,$E:$E,$E363)),
100*(BG363-MINIFS(BG:BG,$E:$E,$E363))/(MAXIFS(BG:BG,$E:$E,$E363)-MINIFS(BG:BG,$E:$E,$E363))))</f>
        <v/>
      </c>
      <c r="DW363" s="223" t="str">
        <f t="array" ref="DW363">IF(BH363="","",
IF(INDEX(Settings!$H:$H,MATCH(DW$1,Settings!$G:$G,0))=TRUE,
100-100*(BH363-MINIFS(BH:BH,$E:$E,$E363))/(MAXIFS(BH:BH,$E:$E,$E363)-MINIFS(BH:BH,$E:$E,$E363)),
100*(BH363-MINIFS(BH:BH,$E:$E,$E363))/(MAXIFS(BH:BH,$E:$E,$E363)-MINIFS(BH:BH,$E:$E,$E363))))</f>
        <v/>
      </c>
      <c r="DX363" s="223" t="str">
        <f t="array" ref="DX363">IF(BI363="","",
IF(INDEX(Settings!$H:$H,MATCH(DX$1,Settings!$G:$G,0))=TRUE,
100-100*(BI363-MINIFS(BI:BI,$E:$E,$E363))/(MAXIFS(BI:BI,$E:$E,$E363)-MINIFS(BI:BI,$E:$E,$E363)),
100*(BI363-MINIFS(BI:BI,$E:$E,$E363))/(MAXIFS(BI:BI,$E:$E,$E363)-MINIFS(BI:BI,$E:$E,$E363))))</f>
        <v/>
      </c>
      <c r="DY363" s="223" t="str">
        <f t="array" ref="DY363">IF(BJ363="","",
IF(INDEX(Settings!$H:$H,MATCH(DY$1,Settings!$G:$G,0))=TRUE,
100-100*(BJ363-MINIFS(BJ:BJ,$E:$E,$E363))/(MAXIFS(BJ:BJ,$E:$E,$E363)-MINIFS(BJ:BJ,$E:$E,$E363)),
100*(BJ363-MINIFS(BJ:BJ,$E:$E,$E363))/(MAXIFS(BJ:BJ,$E:$E,$E363)-MINIFS(BJ:BJ,$E:$E,$E363))))</f>
        <v/>
      </c>
      <c r="DZ363" s="225"/>
      <c r="EA363" s="225"/>
      <c r="EB363" s="225" t="str">
        <f t="shared" si="8"/>
        <v/>
      </c>
      <c r="EC363" s="225" t="str">
        <f t="shared" si="9"/>
        <v/>
      </c>
      <c r="ED363" s="225" t="str">
        <f t="shared" si="10"/>
        <v/>
      </c>
      <c r="EE363" s="225" t="str">
        <f t="shared" si="11"/>
        <v/>
      </c>
      <c r="EF363" s="225" t="str">
        <f t="shared" si="12"/>
        <v/>
      </c>
      <c r="EG363" s="225" t="str">
        <f t="shared" si="13"/>
        <v/>
      </c>
      <c r="EH363" s="225"/>
      <c r="EI363" s="225"/>
      <c r="EJ363" s="225"/>
      <c r="EK363" s="225"/>
      <c r="EL363" s="225"/>
      <c r="EM363" s="225"/>
    </row>
    <row r="364">
      <c r="A364" s="231"/>
      <c r="B364" s="231"/>
      <c r="C364" s="231"/>
      <c r="D364" s="231" t="str">
        <f t="array" ref="D364">IFERROR(INDEX(Profiles!$B:$B,MATCH($A364,Profiles!$A:$A,0)),"")</f>
        <v/>
      </c>
      <c r="E364" s="231"/>
      <c r="F364" s="231"/>
      <c r="G364" s="231"/>
      <c r="H364" s="231"/>
      <c r="I364" s="231" t="str">
        <f>IF(A364="","",IF(Settings!$N$3="DATE",F364&amp;": "&amp;TEXT(B364,"M/DD/YY"),F364&amp;": "&amp;H364))</f>
        <v/>
      </c>
      <c r="J364" s="231"/>
      <c r="K364" s="231"/>
      <c r="L364" s="231"/>
      <c r="M364" s="232" t="str">
        <f t="shared" si="14"/>
        <v/>
      </c>
      <c r="N364" s="231"/>
      <c r="O364" s="231"/>
      <c r="P364" s="231"/>
      <c r="Q364" s="231"/>
      <c r="R364" s="231"/>
      <c r="S364" s="230" t="str">
        <f>IFERROR(VLOOKUP(AF364, 'YOYO IR Scores'!A:C, 3, FALSE), "")
</f>
        <v/>
      </c>
      <c r="T364" s="231"/>
      <c r="U364" s="231"/>
      <c r="V364" s="231"/>
      <c r="W364" s="231"/>
      <c r="X364" s="233" t="str">
        <f t="shared" si="4"/>
        <v/>
      </c>
      <c r="Y364" s="234" t="str">
        <f t="shared" si="5"/>
        <v/>
      </c>
      <c r="Z364" s="234" t="str">
        <f t="shared" si="6"/>
        <v/>
      </c>
      <c r="AA364" s="233" t="str">
        <f t="shared" si="7"/>
        <v/>
      </c>
      <c r="AB364" s="232"/>
      <c r="AC364" s="232"/>
      <c r="AD364" s="232"/>
      <c r="AE364" s="232" t="str">
        <f>IFERROR(VLOOKUP(AF364, 'YOYO IR Scores'!A:C, 2, FALSE), "")</f>
        <v/>
      </c>
      <c r="AF364" s="232"/>
      <c r="AG364" s="232"/>
      <c r="AH364" s="232"/>
      <c r="AI364" s="232"/>
      <c r="AJ364" s="232"/>
      <c r="AK364" s="232"/>
      <c r="AL364" s="232"/>
      <c r="AM364" s="232"/>
      <c r="AN364" s="232"/>
      <c r="AO364" s="232"/>
      <c r="AP364" s="232"/>
      <c r="AQ364" s="232"/>
      <c r="AR364" s="232"/>
      <c r="AS364" s="232"/>
      <c r="AT364" s="232"/>
      <c r="AU364" s="232"/>
      <c r="AV364" s="232"/>
      <c r="AW364" s="232"/>
      <c r="AX364" s="232"/>
      <c r="AY364" s="232"/>
      <c r="AZ364" s="232"/>
      <c r="BA364" s="232"/>
      <c r="BB364" s="232"/>
      <c r="BC364" s="232"/>
      <c r="BD364" s="232"/>
      <c r="BE364" s="232"/>
      <c r="BF364" s="232"/>
      <c r="BG364" s="232"/>
      <c r="BH364" s="232"/>
      <c r="BI364" s="232"/>
      <c r="BJ364" s="232"/>
      <c r="BK364" s="232" t="str">
        <f t="array" ref="BK364">IF(J364="","",
IF(INDEX(Settings!$H:$H,MATCH(BY$1,Settings!$G:$G,0))=TRUE,
100-100*(J364-MIN(J:J))/(MAX(J:J)-MIN(J:J)),
100*(J364-MIN(J:J))/(MAX(J:J)-MIN(J:J))))</f>
        <v/>
      </c>
      <c r="BL364" s="232" t="str">
        <f t="array" ref="BL364">IF(J364="","",
IF(INDEX(Settings!$H:$H,MATCH(BY$1,Settings!$G:$G,0))=TRUE,
100-100*(J364-MINIFS(J:J,$E:$E,$E364))/(MAXIFS(J:J,$E:$E,$E364)-MINIFS(J:J,$E:$E,$E364)),
100*(J364-MINIFS(J:J,$E:$E,$E364))/(MAXIFS(J:J,$E:$E,$E364)-MINIFS(J:J,$E:$E,$E364))))</f>
        <v/>
      </c>
      <c r="BM364" s="232" t="str">
        <f t="array" ref="BM364">IF(J364="","",
IF(INDEX(Settings!$H:$H,MATCH(BY$1,Settings!$G:$G,0))=TRUE,
100-100*(J364-MINIFS(J:J,$E:$E,$E364,$I:$I,$I364))/(MAXIFS(J:J,$E:$E,$E364,$I:$I,$I364)-MINIFS(J:J,$E:$E,$E364,$I:$I,$I364)),
100*(J364-MINIFS(J:J,$E:$E,$E364,$I:$I,$I364))/(MAXIFS(J:J,$E:$E,$E364,$I:$I,$I364)-MINIFS(J:J,$E:$E,$E364,$I:$I,$I364))))</f>
        <v/>
      </c>
      <c r="BN364" s="231" t="str">
        <f t="array" ref="BN364">IF(J364="","",
IF(INDEX(Settings!$H:$H,MATCH(BY$1,Settings!$G:$G,0))=TRUE,
100-100*PERCENTRANK(J:J,J364),
100*PERCENTRANK(J:J,J364)))</f>
        <v/>
      </c>
      <c r="BO364" s="231" t="str">
        <f>IFERROR(__xludf.DUMMYFUNCTION("IF(J364="""","""",
IF(INDEX(Settings!$H:$H,MATCH(BY$1,Settings!$G:$G,0))=TRUE,
100-100*PERCENTRANK(FILTER(J:J,$E:$E=$E364),J364),
100*PERCENTRANK(FILTER(J:J,$E:$E=$E364),J364)))"),"")</f>
        <v/>
      </c>
      <c r="BP364" s="231" t="str">
        <f>IFERROR(__xludf.DUMMYFUNCTION("IF(J364="""","""",
IF(INDEX(Settings!$H:$H,MATCH(BY$1,Settings!$G:$G,0))=TRUE,
100-100*PERCENTRANK(FILTER(J:J,$E:$E=$E364,$I:$I=$I364),J364),
100*PERCENTRANK(FILTER(J:J,$E:$E=$E364,$I:$I=$I364),J364)))"),"")</f>
        <v/>
      </c>
      <c r="BQ364" s="233" t="str">
        <f t="array" ref="BQ364">IF(J364="","",
IF(INDEX(Settings!$H:$H,MATCH(BY$1,Settings!$G:$G,0))=TRUE,
-1*(J364-AVERAGE(J:J))/STDEV(J:J),
(J364-AVERAGE(J:J))/STDEV(J:J)))</f>
        <v/>
      </c>
      <c r="BR364" s="233" t="str">
        <f>IFERROR(__xludf.DUMMYFUNCTION("IF(J364="""","""",
IF(INDEX(Settings!$H:$H,MATCH(BY$1,Settings!$G:$G,0))=TRUE,
-1*(J364-AVERAGEIFS(J:J,$E:$E,$E364))/STDEV(FILTER(J:J,$E:$E=$E364)),
(J364-AVERAGEIFS(J:J,$E:$E,$E364))/STDEV(FILTER(J:J,$E:$E=$E364))))"),"")</f>
        <v/>
      </c>
      <c r="BS364" s="233"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1"/>
      <c r="BX364" s="231"/>
      <c r="BY364" s="232" t="str">
        <f t="array" ref="BY364">IF(J364="","",
IF(INDEX(Settings!$H:$H,MATCH(BY$1,Settings!$G:$G,0))=TRUE,
100-100*(J364-MINIFS(J:J,$E:$E,$E364))/(MAXIFS(J:J,$E:$E,$E364)-MINIFS(J:J,$E:$E,$E364)),
100*(J364-MINIFS(J:J,$E:$E,$E364))/(MAXIFS(J:J,$E:$E,$E364)-MINIFS(J:J,$E:$E,$E364))))</f>
        <v/>
      </c>
      <c r="BZ364" s="232" t="str">
        <f t="array" ref="BZ364">IF(K364="","",
IF(INDEX(Settings!$H:$H,MATCH(BZ$1,Settings!$G:$G,0))=TRUE,
100-100*(K364-MINIFS(K:K,$E:$E,$E364))/(MAXIFS(K:K,$E:$E,$E364)-MINIFS(K:K,$E:$E,$E364)),
100*(K364-MINIFS(K:K,$E:$E,$E364))/(MAXIFS(K:K,$E:$E,$E364)-MINIFS(K:K,$E:$E,$E364))))</f>
        <v/>
      </c>
      <c r="CA364" s="232" t="str">
        <f t="array" ref="CA364">IF(L364="","",
IF(INDEX(Settings!$H:$H,MATCH(CA$1,Settings!$G:$G,0))=TRUE,
100-100*(L364-MINIFS(L:L,$E:$E,$E364))/(MAXIFS(L:L,$E:$E,$E364)-MINIFS(L:L,$E:$E,$E364)),
100*(L364-MINIFS(L:L,$E:$E,$E364))/(MAXIFS(L:L,$E:$E,$E364)-MINIFS(L:L,$E:$E,$E364))))</f>
        <v/>
      </c>
      <c r="CB364" s="232" t="str">
        <f t="array" ref="CB364">IF(M364="","",
IF(INDEX(Settings!$H:$H,MATCH(CB$1,Settings!$G:$G,0))=TRUE,
100-100*(M364-MINIFS(M:M,$E:$E,$E364))/(MAXIFS(M:M,$E:$E,$E364)-MINIFS(M:M,$E:$E,$E364)),
100*(M364-MINIFS(M:M,$E:$E,$E364))/(MAXIFS(M:M,$E:$E,$E364)-MINIFS(M:M,$E:$E,$E364))))</f>
        <v/>
      </c>
      <c r="CC364" s="232" t="str">
        <f t="array" ref="CC364">IF(N364="","",
IF(INDEX(Settings!$H:$H,MATCH(CC$1,Settings!$G:$G,0))=TRUE,
100-100*(N364-MINIFS(N:N,$E:$E,$E364))/(MAXIFS(N:N,$E:$E,$E364)-MINIFS(N:N,$E:$E,$E364)),
100*(N364-MINIFS(N:N,$E:$E,$E364))/(MAXIFS(N:N,$E:$E,$E364)-MINIFS(N:N,$E:$E,$E364))))</f>
        <v/>
      </c>
      <c r="CD364" s="232" t="str">
        <f t="array" ref="CD364">IF(O364="","",
IF(INDEX(Settings!$H:$H,MATCH(CD$1,Settings!$G:$G,0))=TRUE,
100-100*(O364-MINIFS(O:O,$E:$E,$E364))/(MAXIFS(O:O,$E:$E,$E364)-MINIFS(O:O,$E:$E,$E364)),
100*(O364-MINIFS(O:O,$E:$E,$E364))/(MAXIFS(O:O,$E:$E,$E364)-MINIFS(O:O,$E:$E,$E364))))</f>
        <v/>
      </c>
      <c r="CE364" s="232" t="str">
        <f t="array" ref="CE364">IF(P364="","",
IF(INDEX(Settings!$H:$H,MATCH(CE$1,Settings!$G:$G,0))=TRUE,
100-100*(P364-MINIFS(P:P,$E:$E,$E364))/(MAXIFS(P:P,$E:$E,$E364)-MINIFS(P:P,$E:$E,$E364)),
100*(P364-MINIFS(P:P,$E:$E,$E364))/(MAXIFS(P:P,$E:$E,$E364)-MINIFS(P:P,$E:$E,$E364))))</f>
        <v/>
      </c>
      <c r="CF364" s="232" t="str">
        <f t="array" ref="CF364">IF(Q364="","",
IF(INDEX(Settings!$H:$H,MATCH(CF$1,Settings!$G:$G,0))=TRUE,
100-100*(Q364-MINIFS(Q:Q,$E:$E,$E364))/(MAXIFS(Q:Q,$E:$E,$E364)-MINIFS(Q:Q,$E:$E,$E364)),
100*(Q364-MINIFS(Q:Q,$E:$E,$E364))/(MAXIFS(Q:Q,$E:$E,$E364)-MINIFS(Q:Q,$E:$E,$E364))))</f>
        <v/>
      </c>
      <c r="CG364" s="232" t="str">
        <f t="array" ref="CG364">IF(R364="","",
IF(INDEX(Settings!$H:$H,MATCH(CG$1,Settings!$G:$G,0))=TRUE,
100-100*(R364-MINIFS(R:R,$E:$E,$E364))/(MAXIFS(R:R,$E:$E,$E364)-MINIFS(R:R,$E:$E,$E364)),
100*(R364-MINIFS(R:R,$E:$E,$E364))/(MAXIFS(R:R,$E:$E,$E364)-MINIFS(R:R,$E:$E,$E364))))</f>
        <v/>
      </c>
      <c r="CH364" s="232" t="str">
        <f t="array" ref="CH364">IF(S364="","",
IF(INDEX(Settings!$H:$H,MATCH(CH$1,Settings!$G:$G,0))=TRUE,
100-100*(S364-MINIFS(S:S,$E:$E,$E364))/(MAXIFS(S:S,$E:$E,$E364)-MINIFS(S:S,$E:$E,$E364)),
100*(S364-MINIFS(S:S,$E:$E,$E364))/(MAXIFS(S:S,$E:$E,$E364)-MINIFS(S:S,$E:$E,$E364))))</f>
        <v/>
      </c>
      <c r="CI364" s="232" t="str">
        <f t="array" ref="CI364">IF(T364="","",
IF(INDEX(Settings!$H:$H,MATCH(CI$1,Settings!$G:$G,0))=TRUE,
100-100*(T364-MINIFS(T:T,$E:$E,$E364))/(MAXIFS(T:T,$E:$E,$E364)-MINIFS(T:T,$E:$E,$E364)),
100*(T364-MINIFS(T:T,$E:$E,$E364))/(MAXIFS(T:T,$E:$E,$E364)-MINIFS(T:T,$E:$E,$E364))))</f>
        <v/>
      </c>
      <c r="CJ364" s="232" t="str">
        <f t="array" ref="CJ364">IF(U364="","",
IF(INDEX(Settings!$H:$H,MATCH(CJ$1,Settings!$G:$G,0))=TRUE,
100-100*(U364-MINIFS(U:U,$E:$E,$E364))/(MAXIFS(U:U,$E:$E,$E364)-MINIFS(U:U,$E:$E,$E364)),
100*(U364-MINIFS(U:U,$E:$E,$E364))/(MAXIFS(U:U,$E:$E,$E364)-MINIFS(U:U,$E:$E,$E364))))</f>
        <v/>
      </c>
      <c r="CK364" s="232" t="str">
        <f t="array" ref="CK364">IF(V364="","",
IF(INDEX(Settings!$H:$H,MATCH(CK$1,Settings!$G:$G,0))=TRUE,
100-100*(V364-MINIFS(V:V,$E:$E,$E364))/(MAXIFS(V:V,$E:$E,$E364)-MINIFS(V:V,$E:$E,$E364)),
100*(V364-MINIFS(V:V,$E:$E,$E364))/(MAXIFS(V:V,$E:$E,$E364)-MINIFS(V:V,$E:$E,$E364))))</f>
        <v/>
      </c>
      <c r="CL364" s="232" t="str">
        <f t="array" ref="CL364">IF(W364="","",
IF(INDEX(Settings!$H:$H,MATCH(CL$1,Settings!$G:$G,0))=TRUE,
100-100*(W364-MINIFS(W:W,$E:$E,$E364))/(MAXIFS(W:W,$E:$E,$E364)-MINIFS(W:W,$E:$E,$E364)),
100*(W364-MINIFS(W:W,$E:$E,$E364))/(MAXIFS(W:W,$E:$E,$E364)-MINIFS(W:W,$E:$E,$E364))))</f>
        <v/>
      </c>
      <c r="CM364" s="232" t="str">
        <f t="array" ref="CM364">IF(X364="","",
IF(INDEX(Settings!$H:$H,MATCH(CM$1,Settings!$G:$G,0))=TRUE,
100-100*(X364-MINIFS(X:X,$E:$E,$E364))/(MAXIFS(X:X,$E:$E,$E364)-MINIFS(X:X,$E:$E,$E364)),
100*(X364-MINIFS(X:X,$E:$E,$E364))/(MAXIFS(X:X,$E:$E,$E364)-MINIFS(X:X,$E:$E,$E364))))</f>
        <v/>
      </c>
      <c r="CN364" s="232" t="str">
        <f t="array" ref="CN364">IF(Y364="","",
IF(INDEX(Settings!$H:$H,MATCH(CN$1,Settings!$G:$G,0))=TRUE,
100-100*(Y364-MINIFS(Y:Y,$E:$E,$E364))/(MAXIFS(Y:Y,$E:$E,$E364)-MINIFS(Y:Y,$E:$E,$E364)),
100*(Y364-MINIFS(Y:Y,$E:$E,$E364))/(MAXIFS(Y:Y,$E:$E,$E364)-MINIFS(Y:Y,$E:$E,$E364))))</f>
        <v/>
      </c>
      <c r="CO364" s="232" t="str">
        <f t="array" ref="CO364">IF(Z364="","",
IF(INDEX(Settings!$H:$H,MATCH(CO$1,Settings!$G:$G,0))=TRUE,
100-100*(Z364-MINIFS(Z:Z,$E:$E,$E364))/(MAXIFS(Z:Z,$E:$E,$E364)-MINIFS(Z:Z,$E:$E,$E364)),
100*(Z364-MINIFS(Z:Z,$E:$E,$E364))/(MAXIFS(Z:Z,$E:$E,$E364)-MINIFS(Z:Z,$E:$E,$E364))))</f>
        <v/>
      </c>
      <c r="CP364" s="232" t="str">
        <f t="array" ref="CP364">IF(AA364="","",
IF(INDEX(Settings!$H:$H,MATCH(CP$1,Settings!$G:$G,0))=TRUE,
100-100*(AA364-MINIFS(AA:AA,$E:$E,$E364))/(MAXIFS(AA:AA,$E:$E,$E364)-MINIFS(AA:AA,$E:$E,$E364)),
100*(AA364-MINIFS(AA:AA,$E:$E,$E364))/(MAXIFS(AA:AA,$E:$E,$E364)-MINIFS(AA:AA,$E:$E,$E364))))</f>
        <v/>
      </c>
      <c r="CQ364" s="232" t="str">
        <f t="array" ref="CQ364">IF(AB364="","",
IF(INDEX(Settings!$H:$H,MATCH(CQ$1,Settings!$G:$G,0))=TRUE,
100-100*(AB364-MINIFS(AB:AB,$E:$E,$E364))/(MAXIFS(AB:AB,$E:$E,$E364)-MINIFS(AB:AB,$E:$E,$E364)),
100*(AB364-MINIFS(AB:AB,$E:$E,$E364))/(MAXIFS(AB:AB,$E:$E,$E364)-MINIFS(AB:AB,$E:$E,$E364))))</f>
        <v/>
      </c>
      <c r="CR364" s="232" t="str">
        <f t="array" ref="CR364">IF(AC364="","",
IF(INDEX(Settings!$H:$H,MATCH(CR$1,Settings!$G:$G,0))=TRUE,
100-100*(AC364-MINIFS(AC:AC,$E:$E,$E364))/(MAXIFS(AC:AC,$E:$E,$E364)-MINIFS(AC:AC,$E:$E,$E364)),
100*(AC364-MINIFS(AC:AC,$E:$E,$E364))/(MAXIFS(AC:AC,$E:$E,$E364)-MINIFS(AC:AC,$E:$E,$E364))))</f>
        <v/>
      </c>
      <c r="CS364" s="232" t="str">
        <f t="array" ref="CS364">IF(AD364="","",
IF(INDEX(Settings!$H:$H,MATCH(CS$1,Settings!$G:$G,0))=TRUE,
100-100*(AD364-MINIFS(AD:AD,$E:$E,$E364))/(MAXIFS(AD:AD,$E:$E,$E364)-MINIFS(AD:AD,$E:$E,$E364)),
100*(AD364-MINIFS(AD:AD,$E:$E,$E364))/(MAXIFS(AD:AD,$E:$E,$E364)-MINIFS(AD:AD,$E:$E,$E364))))</f>
        <v/>
      </c>
      <c r="CT364" s="232" t="str">
        <f t="array" ref="CT364">IF(AE364="","",
IF(INDEX(Settings!$H:$H,MATCH(CT$1,Settings!$G:$G,0))=TRUE,
100-100*(AE364-MINIFS(AE:AE,$E:$E,$E364))/(MAXIFS(AE:AE,$E:$E,$E364)-MINIFS(AE:AE,$E:$E,$E364)),
100*(AE364-MINIFS(AE:AE,$E:$E,$E364))/(MAXIFS(AE:AE,$E:$E,$E364)-MINIFS(AE:AE,$E:$E,$E364))))</f>
        <v/>
      </c>
      <c r="CU364" s="232" t="str">
        <f t="array" ref="CU364">IF(AF364="","",
IF(INDEX(Settings!$H:$H,MATCH(CU$1,Settings!$G:$G,0))=TRUE,
100-100*(AF364-MINIFS(AF:AF,$E:$E,$E364))/(MAXIFS(AF:AF,$E:$E,$E364)-MINIFS(AF:AF,$E:$E,$E364)),
100*(AF364-MINIFS(AF:AF,$E:$E,$E364))/(MAXIFS(AF:AF,$E:$E,$E364)-MINIFS(AF:AF,$E:$E,$E364))))</f>
        <v/>
      </c>
      <c r="CV364" s="232" t="str">
        <f t="array" ref="CV364">IF(AG364="","",
IF(INDEX(Settings!$H:$H,MATCH(CV$1,Settings!$G:$G,0))=TRUE,
100-100*(AG364-MINIFS(AG:AG,$E:$E,$E364))/(MAXIFS(AG:AG,$E:$E,$E364)-MINIFS(AG:AG,$E:$E,$E364)),
100*(AG364-MINIFS(AG:AG,$E:$E,$E364))/(MAXIFS(AG:AG,$E:$E,$E364)-MINIFS(AG:AG,$E:$E,$E364))))</f>
        <v/>
      </c>
      <c r="CW364" s="232" t="str">
        <f t="array" ref="CW364">IF(AH364="","",
IF(INDEX(Settings!$H:$H,MATCH(CW$1,Settings!$G:$G,0))=TRUE,
100-100*(AH364-MINIFS(AH:AH,$E:$E,$E364))/(MAXIFS(AH:AH,$E:$E,$E364)-MINIFS(AH:AH,$E:$E,$E364)),
100*(AH364-MINIFS(AH:AH,$E:$E,$E364))/(MAXIFS(AH:AH,$E:$E,$E364)-MINIFS(AH:AH,$E:$E,$E364))))</f>
        <v/>
      </c>
      <c r="CX364" s="232" t="str">
        <f t="array" ref="CX364">IF(AI364="","",
IF(INDEX(Settings!$H:$H,MATCH(CX$1,Settings!$G:$G,0))=TRUE,
100-100*(AI364-MINIFS(AI:AI,$E:$E,$E364))/(MAXIFS(AI:AI,$E:$E,$E364)-MINIFS(AI:AI,$E:$E,$E364)),
100*(AI364-MINIFS(AI:AI,$E:$E,$E364))/(MAXIFS(AI:AI,$E:$E,$E364)-MINIFS(AI:AI,$E:$E,$E364))))</f>
        <v/>
      </c>
      <c r="CY364" s="232" t="str">
        <f t="array" ref="CY364">IF(AJ364="","",
IF(INDEX(Settings!$H:$H,MATCH(CY$1,Settings!$G:$G,0))=TRUE,
100-100*(AJ364-MINIFS(AJ:AJ,$E:$E,$E364))/(MAXIFS(AJ:AJ,$E:$E,$E364)-MINIFS(AJ:AJ,$E:$E,$E364)),
100*(AJ364-MINIFS(AJ:AJ,$E:$E,$E364))/(MAXIFS(AJ:AJ,$E:$E,$E364)-MINIFS(AJ:AJ,$E:$E,$E364))))</f>
        <v/>
      </c>
      <c r="CZ364" s="232" t="str">
        <f t="array" ref="CZ364">IF(AK364="","",
IF(INDEX(Settings!$H:$H,MATCH(CZ$1,Settings!$G:$G,0))=TRUE,
100-100*(AK364-MINIFS(AK:AK,$E:$E,$E364))/(MAXIFS(AK:AK,$E:$E,$E364)-MINIFS(AK:AK,$E:$E,$E364)),
100*(AK364-MINIFS(AK:AK,$E:$E,$E364))/(MAXIFS(AK:AK,$E:$E,$E364)-MINIFS(AK:AK,$E:$E,$E364))))</f>
        <v/>
      </c>
      <c r="DA364" s="232" t="str">
        <f t="array" ref="DA364">IF(AL364="","",
IF(INDEX(Settings!$H:$H,MATCH(DA$1,Settings!$G:$G,0))=TRUE,
100-100*(AL364-MINIFS(AL:AL,$E:$E,$E364))/(MAXIFS(AL:AL,$E:$E,$E364)-MINIFS(AL:AL,$E:$E,$E364)),
100*(AL364-MINIFS(AL:AL,$E:$E,$E364))/(MAXIFS(AL:AL,$E:$E,$E364)-MINIFS(AL:AL,$E:$E,$E364))))</f>
        <v/>
      </c>
      <c r="DB364" s="232" t="str">
        <f t="array" ref="DB364">IF(AM364="","",
IF(INDEX(Settings!$H:$H,MATCH(DB$1,Settings!$G:$G,0))=TRUE,
100-100*(AM364-MINIFS(AM:AM,$E:$E,$E364))/(MAXIFS(AM:AM,$E:$E,$E364)-MINIFS(AM:AM,$E:$E,$E364)),
100*(AM364-MINIFS(AM:AM,$E:$E,$E364))/(MAXIFS(AM:AM,$E:$E,$E364)-MINIFS(AM:AM,$E:$E,$E364))))</f>
        <v/>
      </c>
      <c r="DC364" s="232" t="str">
        <f t="array" ref="DC364">IF(AN364="","",
IF(INDEX(Settings!$H:$H,MATCH(DC$1,Settings!$G:$G,0))=TRUE,
100-100*(AN364-MINIFS(AN:AN,$E:$E,$E364))/(MAXIFS(AN:AN,$E:$E,$E364)-MINIFS(AN:AN,$E:$E,$E364)),
100*(AN364-MINIFS(AN:AN,$E:$E,$E364))/(MAXIFS(AN:AN,$E:$E,$E364)-MINIFS(AN:AN,$E:$E,$E364))))</f>
        <v/>
      </c>
      <c r="DD364" s="232" t="str">
        <f t="array" ref="DD364">IF(AO364="","",
IF(INDEX(Settings!$H:$H,MATCH(DD$1,Settings!$G:$G,0))=TRUE,
100-100*(AO364-MINIFS(AO:AO,$E:$E,$E364))/(MAXIFS(AO:AO,$E:$E,$E364)-MINIFS(AO:AO,$E:$E,$E364)),
100*(AO364-MINIFS(AO:AO,$E:$E,$E364))/(MAXIFS(AO:AO,$E:$E,$E364)-MINIFS(AO:AO,$E:$E,$E364))))</f>
        <v/>
      </c>
      <c r="DE364" s="232" t="str">
        <f t="array" ref="DE364">IF(AP364="","",
IF(INDEX(Settings!$H:$H,MATCH(DE$1,Settings!$G:$G,0))=TRUE,
100-100*(AP364-MINIFS(AP:AP,$E:$E,$E364))/(MAXIFS(AP:AP,$E:$E,$E364)-MINIFS(AP:AP,$E:$E,$E364)),
100*(AP364-MINIFS(AP:AP,$E:$E,$E364))/(MAXIFS(AP:AP,$E:$E,$E364)-MINIFS(AP:AP,$E:$E,$E364))))</f>
        <v/>
      </c>
      <c r="DF364" s="232" t="str">
        <f t="array" ref="DF364">IF(AQ364="","",
IF(INDEX(Settings!$H:$H,MATCH(DF$1,Settings!$G:$G,0))=TRUE,
100-100*(AQ364-MINIFS(AQ:AQ,$E:$E,$E364))/(MAXIFS(AQ:AQ,$E:$E,$E364)-MINIFS(AQ:AQ,$E:$E,$E364)),
100*(AQ364-MINIFS(AQ:AQ,$E:$E,$E364))/(MAXIFS(AQ:AQ,$E:$E,$E364)-MINIFS(AQ:AQ,$E:$E,$E364))))</f>
        <v/>
      </c>
      <c r="DG364" s="232" t="str">
        <f t="array" ref="DG364">IF(AR364="","",
IF(INDEX(Settings!$H:$H,MATCH(DG$1,Settings!$G:$G,0))=TRUE,
100-100*(AR364-MINIFS(AR:AR,$E:$E,$E364))/(MAXIFS(AR:AR,$E:$E,$E364)-MINIFS(AR:AR,$E:$E,$E364)),
100*(AR364-MINIFS(AR:AR,$E:$E,$E364))/(MAXIFS(AR:AR,$E:$E,$E364)-MINIFS(AR:AR,$E:$E,$E364))))</f>
        <v/>
      </c>
      <c r="DH364" s="232" t="str">
        <f t="array" ref="DH364">IF(AS364="","",
IF(INDEX(Settings!$H:$H,MATCH(DH$1,Settings!$G:$G,0))=TRUE,
100-100*(AS364-MINIFS(AS:AS,$E:$E,$E364))/(MAXIFS(AS:AS,$E:$E,$E364)-MINIFS(AS:AS,$E:$E,$E364)),
100*(AS364-MINIFS(AS:AS,$E:$E,$E364))/(MAXIFS(AS:AS,$E:$E,$E364)-MINIFS(AS:AS,$E:$E,$E364))))</f>
        <v/>
      </c>
      <c r="DI364" s="232" t="str">
        <f t="array" ref="DI364">IF(AT364="","",
IF(INDEX(Settings!$H:$H,MATCH(DI$1,Settings!$G:$G,0))=TRUE,
100-100*(AT364-MINIFS(AT:AT,$E:$E,$E364))/(MAXIFS(AT:AT,$E:$E,$E364)-MINIFS(AT:AT,$E:$E,$E364)),
100*(AT364-MINIFS(AT:AT,$E:$E,$E364))/(MAXIFS(AT:AT,$E:$E,$E364)-MINIFS(AT:AT,$E:$E,$E364))))</f>
        <v/>
      </c>
      <c r="DJ364" s="232" t="str">
        <f t="array" ref="DJ364">IF(AU364="","",
IF(INDEX(Settings!$H:$H,MATCH(DJ$1,Settings!$G:$G,0))=TRUE,
100-100*(AU364-MINIFS(AU:AU,$E:$E,$E364))/(MAXIFS(AU:AU,$E:$E,$E364)-MINIFS(AU:AU,$E:$E,$E364)),
100*(AU364-MINIFS(AU:AU,$E:$E,$E364))/(MAXIFS(AU:AU,$E:$E,$E364)-MINIFS(AU:AU,$E:$E,$E364))))</f>
        <v/>
      </c>
      <c r="DK364" s="232" t="str">
        <f t="array" ref="DK364">IF(AV364="","",
IF(INDEX(Settings!$H:$H,MATCH(DK$1,Settings!$G:$G,0))=TRUE,
100-100*(AV364-MINIFS(AV:AV,$E:$E,$E364))/(MAXIFS(AV:AV,$E:$E,$E364)-MINIFS(AV:AV,$E:$E,$E364)),
100*(AV364-MINIFS(AV:AV,$E:$E,$E364))/(MAXIFS(AV:AV,$E:$E,$E364)-MINIFS(AV:AV,$E:$E,$E364))))</f>
        <v/>
      </c>
      <c r="DL364" s="232" t="str">
        <f t="array" ref="DL364">IF(AW364="","",
IF(INDEX(Settings!$H:$H,MATCH(DL$1,Settings!$G:$G,0))=TRUE,
100-100*(AW364-MINIFS(AW:AW,$E:$E,$E364))/(MAXIFS(AW:AW,$E:$E,$E364)-MINIFS(AW:AW,$E:$E,$E364)),
100*(AW364-MINIFS(AW:AW,$E:$E,$E364))/(MAXIFS(AW:AW,$E:$E,$E364)-MINIFS(AW:AW,$E:$E,$E364))))</f>
        <v/>
      </c>
      <c r="DM364" s="232" t="str">
        <f t="array" ref="DM364">IF(AX364="","",
IF(INDEX(Settings!$H:$H,MATCH(DM$1,Settings!$G:$G,0))=TRUE,
100-100*(AX364-MINIFS(AX:AX,$E:$E,$E364))/(MAXIFS(AX:AX,$E:$E,$E364)-MINIFS(AX:AX,$E:$E,$E364)),
100*(AX364-MINIFS(AX:AX,$E:$E,$E364))/(MAXIFS(AX:AX,$E:$E,$E364)-MINIFS(AX:AX,$E:$E,$E364))))</f>
        <v/>
      </c>
      <c r="DN364" s="232" t="str">
        <f t="array" ref="DN364">IF(AY364="","",
IF(INDEX(Settings!$H:$H,MATCH(DN$1,Settings!$G:$G,0))=TRUE,
100-100*(AY364-MINIFS(AY:AY,$E:$E,$E364))/(MAXIFS(AY:AY,$E:$E,$E364)-MINIFS(AY:AY,$E:$E,$E364)),
100*(AY364-MINIFS(AY:AY,$E:$E,$E364))/(MAXIFS(AY:AY,$E:$E,$E364)-MINIFS(AY:AY,$E:$E,$E364))))</f>
        <v/>
      </c>
      <c r="DO364" s="232" t="str">
        <f t="array" ref="DO364">IF(AZ364="","",
IF(INDEX(Settings!$H:$H,MATCH(DO$1,Settings!$G:$G,0))=TRUE,
100-100*(AZ364-MINIFS(AZ:AZ,$E:$E,$E364))/(MAXIFS(AZ:AZ,$E:$E,$E364)-MINIFS(AZ:AZ,$E:$E,$E364)),
100*(AZ364-MINIFS(AZ:AZ,$E:$E,$E364))/(MAXIFS(AZ:AZ,$E:$E,$E364)-MINIFS(AZ:AZ,$E:$E,$E364))))</f>
        <v/>
      </c>
      <c r="DP364" s="232" t="str">
        <f t="array" ref="DP364">IF(BA364="","",
IF(INDEX(Settings!$H:$H,MATCH(DP$1,Settings!$G:$G,0))=TRUE,
100-100*(BA364-MINIFS(BA:BA,$E:$E,$E364))/(MAXIFS(BA:BA,$E:$E,$E364)-MINIFS(BA:BA,$E:$E,$E364)),
100*(BA364-MINIFS(BA:BA,$E:$E,$E364))/(MAXIFS(BA:BA,$E:$E,$E364)-MINIFS(BA:BA,$E:$E,$E364))))</f>
        <v/>
      </c>
      <c r="DQ364" s="232" t="str">
        <f t="array" ref="DQ364">IF(BB364="","",
IF(INDEX(Settings!$H:$H,MATCH(DQ$1,Settings!$G:$G,0))=TRUE,
100-100*(BB364-MINIFS(BB:BB,$E:$E,$E364))/(MAXIFS(BB:BB,$E:$E,$E364)-MINIFS(BB:BB,$E:$E,$E364)),
100*(BB364-MINIFS(BB:BB,$E:$E,$E364))/(MAXIFS(BB:BB,$E:$E,$E364)-MINIFS(BB:BB,$E:$E,$E364))))</f>
        <v/>
      </c>
      <c r="DR364" s="232" t="str">
        <f t="array" ref="DR364">IF(BC364="","",
IF(INDEX(Settings!$H:$H,MATCH(DR$1,Settings!$G:$G,0))=TRUE,
100-100*(BC364-MINIFS(BC:BC,$E:$E,$E364))/(MAXIFS(BC:BC,$E:$E,$E364)-MINIFS(BC:BC,$E:$E,$E364)),
100*(BC364-MINIFS(BC:BC,$E:$E,$E364))/(MAXIFS(BC:BC,$E:$E,$E364)-MINIFS(BC:BC,$E:$E,$E364))))</f>
        <v/>
      </c>
      <c r="DS364" s="232" t="str">
        <f t="array" ref="DS364">IF(BD364="","",
IF(INDEX(Settings!$H:$H,MATCH(DS$1,Settings!$G:$G,0))=TRUE,
100-100*(BD364-MINIFS(BD:BD,$E:$E,$E364))/(MAXIFS(BD:BD,$E:$E,$E364)-MINIFS(BD:BD,$E:$E,$E364)),
100*(BD364-MINIFS(BD:BD,$E:$E,$E364))/(MAXIFS(BD:BD,$E:$E,$E364)-MINIFS(BD:BD,$E:$E,$E364))))</f>
        <v/>
      </c>
      <c r="DT364" s="232" t="str">
        <f t="array" ref="DT364">IF(BE364="","",
IF(INDEX(Settings!$H:$H,MATCH(DT$1,Settings!$G:$G,0))=TRUE,
100-100*(BE364-MINIFS(BE:BE,$E:$E,$E364))/(MAXIFS(BE:BE,$E:$E,$E364)-MINIFS(BE:BE,$E:$E,$E364)),
100*(BE364-MINIFS(BE:BE,$E:$E,$E364))/(MAXIFS(BE:BE,$E:$E,$E364)-MINIFS(BE:BE,$E:$E,$E364))))</f>
        <v/>
      </c>
      <c r="DU364" s="232" t="str">
        <f t="array" ref="DU364">IF(BF364="","",
IF(INDEX(Settings!$H:$H,MATCH(DU$1,Settings!$G:$G,0))=TRUE,
100-100*(BF364-MINIFS(BF:BF,$E:$E,$E364))/(MAXIFS(BF:BF,$E:$E,$E364)-MINIFS(BF:BF,$E:$E,$E364)),
100*(BF364-MINIFS(BF:BF,$E:$E,$E364))/(MAXIFS(BF:BF,$E:$E,$E364)-MINIFS(BF:BF,$E:$E,$E364))))</f>
        <v/>
      </c>
      <c r="DV364" s="232" t="str">
        <f t="array" ref="DV364">IF(BG364="","",
IF(INDEX(Settings!$H:$H,MATCH(DV$1,Settings!$G:$G,0))=TRUE,
100-100*(BG364-MINIFS(BG:BG,$E:$E,$E364))/(MAXIFS(BG:BG,$E:$E,$E364)-MINIFS(BG:BG,$E:$E,$E364)),
100*(BG364-MINIFS(BG:BG,$E:$E,$E364))/(MAXIFS(BG:BG,$E:$E,$E364)-MINIFS(BG:BG,$E:$E,$E364))))</f>
        <v/>
      </c>
      <c r="DW364" s="232" t="str">
        <f t="array" ref="DW364">IF(BH364="","",
IF(INDEX(Settings!$H:$H,MATCH(DW$1,Settings!$G:$G,0))=TRUE,
100-100*(BH364-MINIFS(BH:BH,$E:$E,$E364))/(MAXIFS(BH:BH,$E:$E,$E364)-MINIFS(BH:BH,$E:$E,$E364)),
100*(BH364-MINIFS(BH:BH,$E:$E,$E364))/(MAXIFS(BH:BH,$E:$E,$E364)-MINIFS(BH:BH,$E:$E,$E364))))</f>
        <v/>
      </c>
      <c r="DX364" s="232" t="str">
        <f t="array" ref="DX364">IF(BI364="","",
IF(INDEX(Settings!$H:$H,MATCH(DX$1,Settings!$G:$G,0))=TRUE,
100-100*(BI364-MINIFS(BI:BI,$E:$E,$E364))/(MAXIFS(BI:BI,$E:$E,$E364)-MINIFS(BI:BI,$E:$E,$E364)),
100*(BI364-MINIFS(BI:BI,$E:$E,$E364))/(MAXIFS(BI:BI,$E:$E,$E364)-MINIFS(BI:BI,$E:$E,$E364))))</f>
        <v/>
      </c>
      <c r="DY364" s="232" t="str">
        <f t="array" ref="DY364">IF(BJ364="","",
IF(INDEX(Settings!$H:$H,MATCH(DY$1,Settings!$G:$G,0))=TRUE,
100-100*(BJ364-MINIFS(BJ:BJ,$E:$E,$E364))/(MAXIFS(BJ:BJ,$E:$E,$E364)-MINIFS(BJ:BJ,$E:$E,$E364)),
100*(BJ364-MINIFS(BJ:BJ,$E:$E,$E364))/(MAXIFS(BJ:BJ,$E:$E,$E364)-MINIFS(BJ:BJ,$E:$E,$E364))))</f>
        <v/>
      </c>
      <c r="DZ364" s="234"/>
      <c r="EA364" s="234"/>
      <c r="EB364" s="234" t="str">
        <f t="shared" si="8"/>
        <v/>
      </c>
      <c r="EC364" s="234" t="str">
        <f t="shared" si="9"/>
        <v/>
      </c>
      <c r="ED364" s="234" t="str">
        <f t="shared" si="10"/>
        <v/>
      </c>
      <c r="EE364" s="234" t="str">
        <f t="shared" si="11"/>
        <v/>
      </c>
      <c r="EF364" s="234" t="str">
        <f t="shared" si="12"/>
        <v/>
      </c>
      <c r="EG364" s="234" t="str">
        <f t="shared" si="13"/>
        <v/>
      </c>
      <c r="EH364" s="234"/>
      <c r="EI364" s="234"/>
      <c r="EJ364" s="234"/>
      <c r="EK364" s="234"/>
      <c r="EL364" s="234"/>
      <c r="EM364" s="234"/>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3" t="str">
        <f t="shared" si="14"/>
        <v/>
      </c>
      <c r="N365" s="49"/>
      <c r="O365" s="49"/>
      <c r="P365" s="49"/>
      <c r="Q365" s="49"/>
      <c r="R365" s="49"/>
      <c r="S365" s="222" t="str">
        <f>IFERROR(VLOOKUP(AF365, 'YOYO IR Scores'!A:C, 3, FALSE), "")
</f>
        <v/>
      </c>
      <c r="T365" s="49"/>
      <c r="U365" s="49"/>
      <c r="V365" s="49"/>
      <c r="W365" s="49"/>
      <c r="X365" s="224" t="str">
        <f t="shared" si="4"/>
        <v/>
      </c>
      <c r="Y365" s="225" t="str">
        <f t="shared" si="5"/>
        <v/>
      </c>
      <c r="Z365" s="225" t="str">
        <f t="shared" si="6"/>
        <v/>
      </c>
      <c r="AA365" s="224" t="str">
        <f t="shared" si="7"/>
        <v/>
      </c>
      <c r="AB365" s="223"/>
      <c r="AC365" s="223"/>
      <c r="AD365" s="223"/>
      <c r="AE365" s="223" t="str">
        <f>IFERROR(VLOOKUP(AF365, 'YOYO IR Scores'!A:C, 2, FALSE), "")</f>
        <v/>
      </c>
      <c r="AF365" s="223"/>
      <c r="AG365" s="223"/>
      <c r="AH365" s="223"/>
      <c r="AI365" s="223"/>
      <c r="AJ365" s="223"/>
      <c r="AK365" s="223"/>
      <c r="AL365" s="223"/>
      <c r="AM365" s="223"/>
      <c r="AN365" s="223"/>
      <c r="AO365" s="223"/>
      <c r="AP365" s="223"/>
      <c r="AQ365" s="223"/>
      <c r="AR365" s="223"/>
      <c r="AS365" s="223"/>
      <c r="AT365" s="223"/>
      <c r="AU365" s="223"/>
      <c r="AV365" s="223"/>
      <c r="AW365" s="223"/>
      <c r="AX365" s="223"/>
      <c r="AY365" s="223"/>
      <c r="AZ365" s="223"/>
      <c r="BA365" s="223"/>
      <c r="BB365" s="223"/>
      <c r="BC365" s="223"/>
      <c r="BD365" s="223"/>
      <c r="BE365" s="223"/>
      <c r="BF365" s="223"/>
      <c r="BG365" s="223"/>
      <c r="BH365" s="223"/>
      <c r="BI365" s="223"/>
      <c r="BJ365" s="223"/>
      <c r="BK365" s="223" t="str">
        <f t="array" ref="BK365">IF(J365="","",
IF(INDEX(Settings!$H:$H,MATCH(BY$1,Settings!$G:$G,0))=TRUE,
100-100*(J365-MIN(J:J))/(MAX(J:J)-MIN(J:J)),
100*(J365-MIN(J:J))/(MAX(J:J)-MIN(J:J))))</f>
        <v/>
      </c>
      <c r="BL365" s="223" t="str">
        <f t="array" ref="BL365">IF(J365="","",
IF(INDEX(Settings!$H:$H,MATCH(BY$1,Settings!$G:$G,0))=TRUE,
100-100*(J365-MINIFS(J:J,$E:$E,$E365))/(MAXIFS(J:J,$E:$E,$E365)-MINIFS(J:J,$E:$E,$E365)),
100*(J365-MINIFS(J:J,$E:$E,$E365))/(MAXIFS(J:J,$E:$E,$E365)-MINIFS(J:J,$E:$E,$E365))))</f>
        <v/>
      </c>
      <c r="BM365" s="223"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4" t="str">
        <f t="array" ref="BQ365">IF(J365="","",
IF(INDEX(Settings!$H:$H,MATCH(BY$1,Settings!$G:$G,0))=TRUE,
-1*(J365-AVERAGE(J:J))/STDEV(J:J),
(J365-AVERAGE(J:J))/STDEV(J:J)))</f>
        <v/>
      </c>
      <c r="BR365" s="224" t="str">
        <f>IFERROR(__xludf.DUMMYFUNCTION("IF(J365="""","""",
IF(INDEX(Settings!$H:$H,MATCH(BY$1,Settings!$G:$G,0))=TRUE,
-1*(J365-AVERAGEIFS(J:J,$E:$E,$E365))/STDEV(FILTER(J:J,$E:$E=$E365)),
(J365-AVERAGEIFS(J:J,$E:$E,$E365))/STDEV(FILTER(J:J,$E:$E=$E365))))"),"")</f>
        <v/>
      </c>
      <c r="BS365" s="224"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3" t="str">
        <f t="array" ref="BY365">IF(J365="","",
IF(INDEX(Settings!$H:$H,MATCH(BY$1,Settings!$G:$G,0))=TRUE,
100-100*(J365-MINIFS(J:J,$E:$E,$E365))/(MAXIFS(J:J,$E:$E,$E365)-MINIFS(J:J,$E:$E,$E365)),
100*(J365-MINIFS(J:J,$E:$E,$E365))/(MAXIFS(J:J,$E:$E,$E365)-MINIFS(J:J,$E:$E,$E365))))</f>
        <v/>
      </c>
      <c r="BZ365" s="223" t="str">
        <f t="array" ref="BZ365">IF(K365="","",
IF(INDEX(Settings!$H:$H,MATCH(BZ$1,Settings!$G:$G,0))=TRUE,
100-100*(K365-MINIFS(K:K,$E:$E,$E365))/(MAXIFS(K:K,$E:$E,$E365)-MINIFS(K:K,$E:$E,$E365)),
100*(K365-MINIFS(K:K,$E:$E,$E365))/(MAXIFS(K:K,$E:$E,$E365)-MINIFS(K:K,$E:$E,$E365))))</f>
        <v/>
      </c>
      <c r="CA365" s="223" t="str">
        <f t="array" ref="CA365">IF(L365="","",
IF(INDEX(Settings!$H:$H,MATCH(CA$1,Settings!$G:$G,0))=TRUE,
100-100*(L365-MINIFS(L:L,$E:$E,$E365))/(MAXIFS(L:L,$E:$E,$E365)-MINIFS(L:L,$E:$E,$E365)),
100*(L365-MINIFS(L:L,$E:$E,$E365))/(MAXIFS(L:L,$E:$E,$E365)-MINIFS(L:L,$E:$E,$E365))))</f>
        <v/>
      </c>
      <c r="CB365" s="223" t="str">
        <f t="array" ref="CB365">IF(M365="","",
IF(INDEX(Settings!$H:$H,MATCH(CB$1,Settings!$G:$G,0))=TRUE,
100-100*(M365-MINIFS(M:M,$E:$E,$E365))/(MAXIFS(M:M,$E:$E,$E365)-MINIFS(M:M,$E:$E,$E365)),
100*(M365-MINIFS(M:M,$E:$E,$E365))/(MAXIFS(M:M,$E:$E,$E365)-MINIFS(M:M,$E:$E,$E365))))</f>
        <v/>
      </c>
      <c r="CC365" s="223" t="str">
        <f t="array" ref="CC365">IF(N365="","",
IF(INDEX(Settings!$H:$H,MATCH(CC$1,Settings!$G:$G,0))=TRUE,
100-100*(N365-MINIFS(N:N,$E:$E,$E365))/(MAXIFS(N:N,$E:$E,$E365)-MINIFS(N:N,$E:$E,$E365)),
100*(N365-MINIFS(N:N,$E:$E,$E365))/(MAXIFS(N:N,$E:$E,$E365)-MINIFS(N:N,$E:$E,$E365))))</f>
        <v/>
      </c>
      <c r="CD365" s="223" t="str">
        <f t="array" ref="CD365">IF(O365="","",
IF(INDEX(Settings!$H:$H,MATCH(CD$1,Settings!$G:$G,0))=TRUE,
100-100*(O365-MINIFS(O:O,$E:$E,$E365))/(MAXIFS(O:O,$E:$E,$E365)-MINIFS(O:O,$E:$E,$E365)),
100*(O365-MINIFS(O:O,$E:$E,$E365))/(MAXIFS(O:O,$E:$E,$E365)-MINIFS(O:O,$E:$E,$E365))))</f>
        <v/>
      </c>
      <c r="CE365" s="223" t="str">
        <f t="array" ref="CE365">IF(P365="","",
IF(INDEX(Settings!$H:$H,MATCH(CE$1,Settings!$G:$G,0))=TRUE,
100-100*(P365-MINIFS(P:P,$E:$E,$E365))/(MAXIFS(P:P,$E:$E,$E365)-MINIFS(P:P,$E:$E,$E365)),
100*(P365-MINIFS(P:P,$E:$E,$E365))/(MAXIFS(P:P,$E:$E,$E365)-MINIFS(P:P,$E:$E,$E365))))</f>
        <v/>
      </c>
      <c r="CF365" s="223" t="str">
        <f t="array" ref="CF365">IF(Q365="","",
IF(INDEX(Settings!$H:$H,MATCH(CF$1,Settings!$G:$G,0))=TRUE,
100-100*(Q365-MINIFS(Q:Q,$E:$E,$E365))/(MAXIFS(Q:Q,$E:$E,$E365)-MINIFS(Q:Q,$E:$E,$E365)),
100*(Q365-MINIFS(Q:Q,$E:$E,$E365))/(MAXIFS(Q:Q,$E:$E,$E365)-MINIFS(Q:Q,$E:$E,$E365))))</f>
        <v/>
      </c>
      <c r="CG365" s="223" t="str">
        <f t="array" ref="CG365">IF(R365="","",
IF(INDEX(Settings!$H:$H,MATCH(CG$1,Settings!$G:$G,0))=TRUE,
100-100*(R365-MINIFS(R:R,$E:$E,$E365))/(MAXIFS(R:R,$E:$E,$E365)-MINIFS(R:R,$E:$E,$E365)),
100*(R365-MINIFS(R:R,$E:$E,$E365))/(MAXIFS(R:R,$E:$E,$E365)-MINIFS(R:R,$E:$E,$E365))))</f>
        <v/>
      </c>
      <c r="CH365" s="223" t="str">
        <f t="array" ref="CH365">IF(S365="","",
IF(INDEX(Settings!$H:$H,MATCH(CH$1,Settings!$G:$G,0))=TRUE,
100-100*(S365-MINIFS(S:S,$E:$E,$E365))/(MAXIFS(S:S,$E:$E,$E365)-MINIFS(S:S,$E:$E,$E365)),
100*(S365-MINIFS(S:S,$E:$E,$E365))/(MAXIFS(S:S,$E:$E,$E365)-MINIFS(S:S,$E:$E,$E365))))</f>
        <v/>
      </c>
      <c r="CI365" s="223" t="str">
        <f t="array" ref="CI365">IF(T365="","",
IF(INDEX(Settings!$H:$H,MATCH(CI$1,Settings!$G:$G,0))=TRUE,
100-100*(T365-MINIFS(T:T,$E:$E,$E365))/(MAXIFS(T:T,$E:$E,$E365)-MINIFS(T:T,$E:$E,$E365)),
100*(T365-MINIFS(T:T,$E:$E,$E365))/(MAXIFS(T:T,$E:$E,$E365)-MINIFS(T:T,$E:$E,$E365))))</f>
        <v/>
      </c>
      <c r="CJ365" s="223" t="str">
        <f t="array" ref="CJ365">IF(U365="","",
IF(INDEX(Settings!$H:$H,MATCH(CJ$1,Settings!$G:$G,0))=TRUE,
100-100*(U365-MINIFS(U:U,$E:$E,$E365))/(MAXIFS(U:U,$E:$E,$E365)-MINIFS(U:U,$E:$E,$E365)),
100*(U365-MINIFS(U:U,$E:$E,$E365))/(MAXIFS(U:U,$E:$E,$E365)-MINIFS(U:U,$E:$E,$E365))))</f>
        <v/>
      </c>
      <c r="CK365" s="223" t="str">
        <f t="array" ref="CK365">IF(V365="","",
IF(INDEX(Settings!$H:$H,MATCH(CK$1,Settings!$G:$G,0))=TRUE,
100-100*(V365-MINIFS(V:V,$E:$E,$E365))/(MAXIFS(V:V,$E:$E,$E365)-MINIFS(V:V,$E:$E,$E365)),
100*(V365-MINIFS(V:V,$E:$E,$E365))/(MAXIFS(V:V,$E:$E,$E365)-MINIFS(V:V,$E:$E,$E365))))</f>
        <v/>
      </c>
      <c r="CL365" s="223" t="str">
        <f t="array" ref="CL365">IF(W365="","",
IF(INDEX(Settings!$H:$H,MATCH(CL$1,Settings!$G:$G,0))=TRUE,
100-100*(W365-MINIFS(W:W,$E:$E,$E365))/(MAXIFS(W:W,$E:$E,$E365)-MINIFS(W:W,$E:$E,$E365)),
100*(W365-MINIFS(W:W,$E:$E,$E365))/(MAXIFS(W:W,$E:$E,$E365)-MINIFS(W:W,$E:$E,$E365))))</f>
        <v/>
      </c>
      <c r="CM365" s="223" t="str">
        <f t="array" ref="CM365">IF(X365="","",
IF(INDEX(Settings!$H:$H,MATCH(CM$1,Settings!$G:$G,0))=TRUE,
100-100*(X365-MINIFS(X:X,$E:$E,$E365))/(MAXIFS(X:X,$E:$E,$E365)-MINIFS(X:X,$E:$E,$E365)),
100*(X365-MINIFS(X:X,$E:$E,$E365))/(MAXIFS(X:X,$E:$E,$E365)-MINIFS(X:X,$E:$E,$E365))))</f>
        <v/>
      </c>
      <c r="CN365" s="223" t="str">
        <f t="array" ref="CN365">IF(Y365="","",
IF(INDEX(Settings!$H:$H,MATCH(CN$1,Settings!$G:$G,0))=TRUE,
100-100*(Y365-MINIFS(Y:Y,$E:$E,$E365))/(MAXIFS(Y:Y,$E:$E,$E365)-MINIFS(Y:Y,$E:$E,$E365)),
100*(Y365-MINIFS(Y:Y,$E:$E,$E365))/(MAXIFS(Y:Y,$E:$E,$E365)-MINIFS(Y:Y,$E:$E,$E365))))</f>
        <v/>
      </c>
      <c r="CO365" s="223" t="str">
        <f t="array" ref="CO365">IF(Z365="","",
IF(INDEX(Settings!$H:$H,MATCH(CO$1,Settings!$G:$G,0))=TRUE,
100-100*(Z365-MINIFS(Z:Z,$E:$E,$E365))/(MAXIFS(Z:Z,$E:$E,$E365)-MINIFS(Z:Z,$E:$E,$E365)),
100*(Z365-MINIFS(Z:Z,$E:$E,$E365))/(MAXIFS(Z:Z,$E:$E,$E365)-MINIFS(Z:Z,$E:$E,$E365))))</f>
        <v/>
      </c>
      <c r="CP365" s="223" t="str">
        <f t="array" ref="CP365">IF(AA365="","",
IF(INDEX(Settings!$H:$H,MATCH(CP$1,Settings!$G:$G,0))=TRUE,
100-100*(AA365-MINIFS(AA:AA,$E:$E,$E365))/(MAXIFS(AA:AA,$E:$E,$E365)-MINIFS(AA:AA,$E:$E,$E365)),
100*(AA365-MINIFS(AA:AA,$E:$E,$E365))/(MAXIFS(AA:AA,$E:$E,$E365)-MINIFS(AA:AA,$E:$E,$E365))))</f>
        <v/>
      </c>
      <c r="CQ365" s="223" t="str">
        <f t="array" ref="CQ365">IF(AB365="","",
IF(INDEX(Settings!$H:$H,MATCH(CQ$1,Settings!$G:$G,0))=TRUE,
100-100*(AB365-MINIFS(AB:AB,$E:$E,$E365))/(MAXIFS(AB:AB,$E:$E,$E365)-MINIFS(AB:AB,$E:$E,$E365)),
100*(AB365-MINIFS(AB:AB,$E:$E,$E365))/(MAXIFS(AB:AB,$E:$E,$E365)-MINIFS(AB:AB,$E:$E,$E365))))</f>
        <v/>
      </c>
      <c r="CR365" s="223" t="str">
        <f t="array" ref="CR365">IF(AC365="","",
IF(INDEX(Settings!$H:$H,MATCH(CR$1,Settings!$G:$G,0))=TRUE,
100-100*(AC365-MINIFS(AC:AC,$E:$E,$E365))/(MAXIFS(AC:AC,$E:$E,$E365)-MINIFS(AC:AC,$E:$E,$E365)),
100*(AC365-MINIFS(AC:AC,$E:$E,$E365))/(MAXIFS(AC:AC,$E:$E,$E365)-MINIFS(AC:AC,$E:$E,$E365))))</f>
        <v/>
      </c>
      <c r="CS365" s="223" t="str">
        <f t="array" ref="CS365">IF(AD365="","",
IF(INDEX(Settings!$H:$H,MATCH(CS$1,Settings!$G:$G,0))=TRUE,
100-100*(AD365-MINIFS(AD:AD,$E:$E,$E365))/(MAXIFS(AD:AD,$E:$E,$E365)-MINIFS(AD:AD,$E:$E,$E365)),
100*(AD365-MINIFS(AD:AD,$E:$E,$E365))/(MAXIFS(AD:AD,$E:$E,$E365)-MINIFS(AD:AD,$E:$E,$E365))))</f>
        <v/>
      </c>
      <c r="CT365" s="223" t="str">
        <f t="array" ref="CT365">IF(AE365="","",
IF(INDEX(Settings!$H:$H,MATCH(CT$1,Settings!$G:$G,0))=TRUE,
100-100*(AE365-MINIFS(AE:AE,$E:$E,$E365))/(MAXIFS(AE:AE,$E:$E,$E365)-MINIFS(AE:AE,$E:$E,$E365)),
100*(AE365-MINIFS(AE:AE,$E:$E,$E365))/(MAXIFS(AE:AE,$E:$E,$E365)-MINIFS(AE:AE,$E:$E,$E365))))</f>
        <v/>
      </c>
      <c r="CU365" s="223" t="str">
        <f t="array" ref="CU365">IF(AF365="","",
IF(INDEX(Settings!$H:$H,MATCH(CU$1,Settings!$G:$G,0))=TRUE,
100-100*(AF365-MINIFS(AF:AF,$E:$E,$E365))/(MAXIFS(AF:AF,$E:$E,$E365)-MINIFS(AF:AF,$E:$E,$E365)),
100*(AF365-MINIFS(AF:AF,$E:$E,$E365))/(MAXIFS(AF:AF,$E:$E,$E365)-MINIFS(AF:AF,$E:$E,$E365))))</f>
        <v/>
      </c>
      <c r="CV365" s="223" t="str">
        <f t="array" ref="CV365">IF(AG365="","",
IF(INDEX(Settings!$H:$H,MATCH(CV$1,Settings!$G:$G,0))=TRUE,
100-100*(AG365-MINIFS(AG:AG,$E:$E,$E365))/(MAXIFS(AG:AG,$E:$E,$E365)-MINIFS(AG:AG,$E:$E,$E365)),
100*(AG365-MINIFS(AG:AG,$E:$E,$E365))/(MAXIFS(AG:AG,$E:$E,$E365)-MINIFS(AG:AG,$E:$E,$E365))))</f>
        <v/>
      </c>
      <c r="CW365" s="223" t="str">
        <f t="array" ref="CW365">IF(AH365="","",
IF(INDEX(Settings!$H:$H,MATCH(CW$1,Settings!$G:$G,0))=TRUE,
100-100*(AH365-MINIFS(AH:AH,$E:$E,$E365))/(MAXIFS(AH:AH,$E:$E,$E365)-MINIFS(AH:AH,$E:$E,$E365)),
100*(AH365-MINIFS(AH:AH,$E:$E,$E365))/(MAXIFS(AH:AH,$E:$E,$E365)-MINIFS(AH:AH,$E:$E,$E365))))</f>
        <v/>
      </c>
      <c r="CX365" s="223" t="str">
        <f t="array" ref="CX365">IF(AI365="","",
IF(INDEX(Settings!$H:$H,MATCH(CX$1,Settings!$G:$G,0))=TRUE,
100-100*(AI365-MINIFS(AI:AI,$E:$E,$E365))/(MAXIFS(AI:AI,$E:$E,$E365)-MINIFS(AI:AI,$E:$E,$E365)),
100*(AI365-MINIFS(AI:AI,$E:$E,$E365))/(MAXIFS(AI:AI,$E:$E,$E365)-MINIFS(AI:AI,$E:$E,$E365))))</f>
        <v/>
      </c>
      <c r="CY365" s="223" t="str">
        <f t="array" ref="CY365">IF(AJ365="","",
IF(INDEX(Settings!$H:$H,MATCH(CY$1,Settings!$G:$G,0))=TRUE,
100-100*(AJ365-MINIFS(AJ:AJ,$E:$E,$E365))/(MAXIFS(AJ:AJ,$E:$E,$E365)-MINIFS(AJ:AJ,$E:$E,$E365)),
100*(AJ365-MINIFS(AJ:AJ,$E:$E,$E365))/(MAXIFS(AJ:AJ,$E:$E,$E365)-MINIFS(AJ:AJ,$E:$E,$E365))))</f>
        <v/>
      </c>
      <c r="CZ365" s="223" t="str">
        <f t="array" ref="CZ365">IF(AK365="","",
IF(INDEX(Settings!$H:$H,MATCH(CZ$1,Settings!$G:$G,0))=TRUE,
100-100*(AK365-MINIFS(AK:AK,$E:$E,$E365))/(MAXIFS(AK:AK,$E:$E,$E365)-MINIFS(AK:AK,$E:$E,$E365)),
100*(AK365-MINIFS(AK:AK,$E:$E,$E365))/(MAXIFS(AK:AK,$E:$E,$E365)-MINIFS(AK:AK,$E:$E,$E365))))</f>
        <v/>
      </c>
      <c r="DA365" s="223" t="str">
        <f t="array" ref="DA365">IF(AL365="","",
IF(INDEX(Settings!$H:$H,MATCH(DA$1,Settings!$G:$G,0))=TRUE,
100-100*(AL365-MINIFS(AL:AL,$E:$E,$E365))/(MAXIFS(AL:AL,$E:$E,$E365)-MINIFS(AL:AL,$E:$E,$E365)),
100*(AL365-MINIFS(AL:AL,$E:$E,$E365))/(MAXIFS(AL:AL,$E:$E,$E365)-MINIFS(AL:AL,$E:$E,$E365))))</f>
        <v/>
      </c>
      <c r="DB365" s="223" t="str">
        <f t="array" ref="DB365">IF(AM365="","",
IF(INDEX(Settings!$H:$H,MATCH(DB$1,Settings!$G:$G,0))=TRUE,
100-100*(AM365-MINIFS(AM:AM,$E:$E,$E365))/(MAXIFS(AM:AM,$E:$E,$E365)-MINIFS(AM:AM,$E:$E,$E365)),
100*(AM365-MINIFS(AM:AM,$E:$E,$E365))/(MAXIFS(AM:AM,$E:$E,$E365)-MINIFS(AM:AM,$E:$E,$E365))))</f>
        <v/>
      </c>
      <c r="DC365" s="223" t="str">
        <f t="array" ref="DC365">IF(AN365="","",
IF(INDEX(Settings!$H:$H,MATCH(DC$1,Settings!$G:$G,0))=TRUE,
100-100*(AN365-MINIFS(AN:AN,$E:$E,$E365))/(MAXIFS(AN:AN,$E:$E,$E365)-MINIFS(AN:AN,$E:$E,$E365)),
100*(AN365-MINIFS(AN:AN,$E:$E,$E365))/(MAXIFS(AN:AN,$E:$E,$E365)-MINIFS(AN:AN,$E:$E,$E365))))</f>
        <v/>
      </c>
      <c r="DD365" s="223" t="str">
        <f t="array" ref="DD365">IF(AO365="","",
IF(INDEX(Settings!$H:$H,MATCH(DD$1,Settings!$G:$G,0))=TRUE,
100-100*(AO365-MINIFS(AO:AO,$E:$E,$E365))/(MAXIFS(AO:AO,$E:$E,$E365)-MINIFS(AO:AO,$E:$E,$E365)),
100*(AO365-MINIFS(AO:AO,$E:$E,$E365))/(MAXIFS(AO:AO,$E:$E,$E365)-MINIFS(AO:AO,$E:$E,$E365))))</f>
        <v/>
      </c>
      <c r="DE365" s="223" t="str">
        <f t="array" ref="DE365">IF(AP365="","",
IF(INDEX(Settings!$H:$H,MATCH(DE$1,Settings!$G:$G,0))=TRUE,
100-100*(AP365-MINIFS(AP:AP,$E:$E,$E365))/(MAXIFS(AP:AP,$E:$E,$E365)-MINIFS(AP:AP,$E:$E,$E365)),
100*(AP365-MINIFS(AP:AP,$E:$E,$E365))/(MAXIFS(AP:AP,$E:$E,$E365)-MINIFS(AP:AP,$E:$E,$E365))))</f>
        <v/>
      </c>
      <c r="DF365" s="223" t="str">
        <f t="array" ref="DF365">IF(AQ365="","",
IF(INDEX(Settings!$H:$H,MATCH(DF$1,Settings!$G:$G,0))=TRUE,
100-100*(AQ365-MINIFS(AQ:AQ,$E:$E,$E365))/(MAXIFS(AQ:AQ,$E:$E,$E365)-MINIFS(AQ:AQ,$E:$E,$E365)),
100*(AQ365-MINIFS(AQ:AQ,$E:$E,$E365))/(MAXIFS(AQ:AQ,$E:$E,$E365)-MINIFS(AQ:AQ,$E:$E,$E365))))</f>
        <v/>
      </c>
      <c r="DG365" s="223" t="str">
        <f t="array" ref="DG365">IF(AR365="","",
IF(INDEX(Settings!$H:$H,MATCH(DG$1,Settings!$G:$G,0))=TRUE,
100-100*(AR365-MINIFS(AR:AR,$E:$E,$E365))/(MAXIFS(AR:AR,$E:$E,$E365)-MINIFS(AR:AR,$E:$E,$E365)),
100*(AR365-MINIFS(AR:AR,$E:$E,$E365))/(MAXIFS(AR:AR,$E:$E,$E365)-MINIFS(AR:AR,$E:$E,$E365))))</f>
        <v/>
      </c>
      <c r="DH365" s="223" t="str">
        <f t="array" ref="DH365">IF(AS365="","",
IF(INDEX(Settings!$H:$H,MATCH(DH$1,Settings!$G:$G,0))=TRUE,
100-100*(AS365-MINIFS(AS:AS,$E:$E,$E365))/(MAXIFS(AS:AS,$E:$E,$E365)-MINIFS(AS:AS,$E:$E,$E365)),
100*(AS365-MINIFS(AS:AS,$E:$E,$E365))/(MAXIFS(AS:AS,$E:$E,$E365)-MINIFS(AS:AS,$E:$E,$E365))))</f>
        <v/>
      </c>
      <c r="DI365" s="223" t="str">
        <f t="array" ref="DI365">IF(AT365="","",
IF(INDEX(Settings!$H:$H,MATCH(DI$1,Settings!$G:$G,0))=TRUE,
100-100*(AT365-MINIFS(AT:AT,$E:$E,$E365))/(MAXIFS(AT:AT,$E:$E,$E365)-MINIFS(AT:AT,$E:$E,$E365)),
100*(AT365-MINIFS(AT:AT,$E:$E,$E365))/(MAXIFS(AT:AT,$E:$E,$E365)-MINIFS(AT:AT,$E:$E,$E365))))</f>
        <v/>
      </c>
      <c r="DJ365" s="223" t="str">
        <f t="array" ref="DJ365">IF(AU365="","",
IF(INDEX(Settings!$H:$H,MATCH(DJ$1,Settings!$G:$G,0))=TRUE,
100-100*(AU365-MINIFS(AU:AU,$E:$E,$E365))/(MAXIFS(AU:AU,$E:$E,$E365)-MINIFS(AU:AU,$E:$E,$E365)),
100*(AU365-MINIFS(AU:AU,$E:$E,$E365))/(MAXIFS(AU:AU,$E:$E,$E365)-MINIFS(AU:AU,$E:$E,$E365))))</f>
        <v/>
      </c>
      <c r="DK365" s="223" t="str">
        <f t="array" ref="DK365">IF(AV365="","",
IF(INDEX(Settings!$H:$H,MATCH(DK$1,Settings!$G:$G,0))=TRUE,
100-100*(AV365-MINIFS(AV:AV,$E:$E,$E365))/(MAXIFS(AV:AV,$E:$E,$E365)-MINIFS(AV:AV,$E:$E,$E365)),
100*(AV365-MINIFS(AV:AV,$E:$E,$E365))/(MAXIFS(AV:AV,$E:$E,$E365)-MINIFS(AV:AV,$E:$E,$E365))))</f>
        <v/>
      </c>
      <c r="DL365" s="223" t="str">
        <f t="array" ref="DL365">IF(AW365="","",
IF(INDEX(Settings!$H:$H,MATCH(DL$1,Settings!$G:$G,0))=TRUE,
100-100*(AW365-MINIFS(AW:AW,$E:$E,$E365))/(MAXIFS(AW:AW,$E:$E,$E365)-MINIFS(AW:AW,$E:$E,$E365)),
100*(AW365-MINIFS(AW:AW,$E:$E,$E365))/(MAXIFS(AW:AW,$E:$E,$E365)-MINIFS(AW:AW,$E:$E,$E365))))</f>
        <v/>
      </c>
      <c r="DM365" s="223" t="str">
        <f t="array" ref="DM365">IF(AX365="","",
IF(INDEX(Settings!$H:$H,MATCH(DM$1,Settings!$G:$G,0))=TRUE,
100-100*(AX365-MINIFS(AX:AX,$E:$E,$E365))/(MAXIFS(AX:AX,$E:$E,$E365)-MINIFS(AX:AX,$E:$E,$E365)),
100*(AX365-MINIFS(AX:AX,$E:$E,$E365))/(MAXIFS(AX:AX,$E:$E,$E365)-MINIFS(AX:AX,$E:$E,$E365))))</f>
        <v/>
      </c>
      <c r="DN365" s="223" t="str">
        <f t="array" ref="DN365">IF(AY365="","",
IF(INDEX(Settings!$H:$H,MATCH(DN$1,Settings!$G:$G,0))=TRUE,
100-100*(AY365-MINIFS(AY:AY,$E:$E,$E365))/(MAXIFS(AY:AY,$E:$E,$E365)-MINIFS(AY:AY,$E:$E,$E365)),
100*(AY365-MINIFS(AY:AY,$E:$E,$E365))/(MAXIFS(AY:AY,$E:$E,$E365)-MINIFS(AY:AY,$E:$E,$E365))))</f>
        <v/>
      </c>
      <c r="DO365" s="223" t="str">
        <f t="array" ref="DO365">IF(AZ365="","",
IF(INDEX(Settings!$H:$H,MATCH(DO$1,Settings!$G:$G,0))=TRUE,
100-100*(AZ365-MINIFS(AZ:AZ,$E:$E,$E365))/(MAXIFS(AZ:AZ,$E:$E,$E365)-MINIFS(AZ:AZ,$E:$E,$E365)),
100*(AZ365-MINIFS(AZ:AZ,$E:$E,$E365))/(MAXIFS(AZ:AZ,$E:$E,$E365)-MINIFS(AZ:AZ,$E:$E,$E365))))</f>
        <v/>
      </c>
      <c r="DP365" s="223" t="str">
        <f t="array" ref="DP365">IF(BA365="","",
IF(INDEX(Settings!$H:$H,MATCH(DP$1,Settings!$G:$G,0))=TRUE,
100-100*(BA365-MINIFS(BA:BA,$E:$E,$E365))/(MAXIFS(BA:BA,$E:$E,$E365)-MINIFS(BA:BA,$E:$E,$E365)),
100*(BA365-MINIFS(BA:BA,$E:$E,$E365))/(MAXIFS(BA:BA,$E:$E,$E365)-MINIFS(BA:BA,$E:$E,$E365))))</f>
        <v/>
      </c>
      <c r="DQ365" s="223" t="str">
        <f t="array" ref="DQ365">IF(BB365="","",
IF(INDEX(Settings!$H:$H,MATCH(DQ$1,Settings!$G:$G,0))=TRUE,
100-100*(BB365-MINIFS(BB:BB,$E:$E,$E365))/(MAXIFS(BB:BB,$E:$E,$E365)-MINIFS(BB:BB,$E:$E,$E365)),
100*(BB365-MINIFS(BB:BB,$E:$E,$E365))/(MAXIFS(BB:BB,$E:$E,$E365)-MINIFS(BB:BB,$E:$E,$E365))))</f>
        <v/>
      </c>
      <c r="DR365" s="223" t="str">
        <f t="array" ref="DR365">IF(BC365="","",
IF(INDEX(Settings!$H:$H,MATCH(DR$1,Settings!$G:$G,0))=TRUE,
100-100*(BC365-MINIFS(BC:BC,$E:$E,$E365))/(MAXIFS(BC:BC,$E:$E,$E365)-MINIFS(BC:BC,$E:$E,$E365)),
100*(BC365-MINIFS(BC:BC,$E:$E,$E365))/(MAXIFS(BC:BC,$E:$E,$E365)-MINIFS(BC:BC,$E:$E,$E365))))</f>
        <v/>
      </c>
      <c r="DS365" s="223" t="str">
        <f t="array" ref="DS365">IF(BD365="","",
IF(INDEX(Settings!$H:$H,MATCH(DS$1,Settings!$G:$G,0))=TRUE,
100-100*(BD365-MINIFS(BD:BD,$E:$E,$E365))/(MAXIFS(BD:BD,$E:$E,$E365)-MINIFS(BD:BD,$E:$E,$E365)),
100*(BD365-MINIFS(BD:BD,$E:$E,$E365))/(MAXIFS(BD:BD,$E:$E,$E365)-MINIFS(BD:BD,$E:$E,$E365))))</f>
        <v/>
      </c>
      <c r="DT365" s="223" t="str">
        <f t="array" ref="DT365">IF(BE365="","",
IF(INDEX(Settings!$H:$H,MATCH(DT$1,Settings!$G:$G,0))=TRUE,
100-100*(BE365-MINIFS(BE:BE,$E:$E,$E365))/(MAXIFS(BE:BE,$E:$E,$E365)-MINIFS(BE:BE,$E:$E,$E365)),
100*(BE365-MINIFS(BE:BE,$E:$E,$E365))/(MAXIFS(BE:BE,$E:$E,$E365)-MINIFS(BE:BE,$E:$E,$E365))))</f>
        <v/>
      </c>
      <c r="DU365" s="223" t="str">
        <f t="array" ref="DU365">IF(BF365="","",
IF(INDEX(Settings!$H:$H,MATCH(DU$1,Settings!$G:$G,0))=TRUE,
100-100*(BF365-MINIFS(BF:BF,$E:$E,$E365))/(MAXIFS(BF:BF,$E:$E,$E365)-MINIFS(BF:BF,$E:$E,$E365)),
100*(BF365-MINIFS(BF:BF,$E:$E,$E365))/(MAXIFS(BF:BF,$E:$E,$E365)-MINIFS(BF:BF,$E:$E,$E365))))</f>
        <v/>
      </c>
      <c r="DV365" s="223" t="str">
        <f t="array" ref="DV365">IF(BG365="","",
IF(INDEX(Settings!$H:$H,MATCH(DV$1,Settings!$G:$G,0))=TRUE,
100-100*(BG365-MINIFS(BG:BG,$E:$E,$E365))/(MAXIFS(BG:BG,$E:$E,$E365)-MINIFS(BG:BG,$E:$E,$E365)),
100*(BG365-MINIFS(BG:BG,$E:$E,$E365))/(MAXIFS(BG:BG,$E:$E,$E365)-MINIFS(BG:BG,$E:$E,$E365))))</f>
        <v/>
      </c>
      <c r="DW365" s="223" t="str">
        <f t="array" ref="DW365">IF(BH365="","",
IF(INDEX(Settings!$H:$H,MATCH(DW$1,Settings!$G:$G,0))=TRUE,
100-100*(BH365-MINIFS(BH:BH,$E:$E,$E365))/(MAXIFS(BH:BH,$E:$E,$E365)-MINIFS(BH:BH,$E:$E,$E365)),
100*(BH365-MINIFS(BH:BH,$E:$E,$E365))/(MAXIFS(BH:BH,$E:$E,$E365)-MINIFS(BH:BH,$E:$E,$E365))))</f>
        <v/>
      </c>
      <c r="DX365" s="223" t="str">
        <f t="array" ref="DX365">IF(BI365="","",
IF(INDEX(Settings!$H:$H,MATCH(DX$1,Settings!$G:$G,0))=TRUE,
100-100*(BI365-MINIFS(BI:BI,$E:$E,$E365))/(MAXIFS(BI:BI,$E:$E,$E365)-MINIFS(BI:BI,$E:$E,$E365)),
100*(BI365-MINIFS(BI:BI,$E:$E,$E365))/(MAXIFS(BI:BI,$E:$E,$E365)-MINIFS(BI:BI,$E:$E,$E365))))</f>
        <v/>
      </c>
      <c r="DY365" s="223" t="str">
        <f t="array" ref="DY365">IF(BJ365="","",
IF(INDEX(Settings!$H:$H,MATCH(DY$1,Settings!$G:$G,0))=TRUE,
100-100*(BJ365-MINIFS(BJ:BJ,$E:$E,$E365))/(MAXIFS(BJ:BJ,$E:$E,$E365)-MINIFS(BJ:BJ,$E:$E,$E365)),
100*(BJ365-MINIFS(BJ:BJ,$E:$E,$E365))/(MAXIFS(BJ:BJ,$E:$E,$E365)-MINIFS(BJ:BJ,$E:$E,$E365))))</f>
        <v/>
      </c>
      <c r="DZ365" s="225"/>
      <c r="EA365" s="225"/>
      <c r="EB365" s="225" t="str">
        <f t="shared" si="8"/>
        <v/>
      </c>
      <c r="EC365" s="225" t="str">
        <f t="shared" si="9"/>
        <v/>
      </c>
      <c r="ED365" s="225" t="str">
        <f t="shared" si="10"/>
        <v/>
      </c>
      <c r="EE365" s="225" t="str">
        <f t="shared" si="11"/>
        <v/>
      </c>
      <c r="EF365" s="225" t="str">
        <f t="shared" si="12"/>
        <v/>
      </c>
      <c r="EG365" s="225" t="str">
        <f t="shared" si="13"/>
        <v/>
      </c>
      <c r="EH365" s="225"/>
      <c r="EI365" s="225"/>
      <c r="EJ365" s="225"/>
      <c r="EK365" s="225"/>
      <c r="EL365" s="225"/>
      <c r="EM365" s="225"/>
    </row>
    <row r="366">
      <c r="A366" s="231"/>
      <c r="B366" s="231"/>
      <c r="C366" s="231"/>
      <c r="D366" s="231" t="str">
        <f t="array" ref="D366">IFERROR(INDEX(Profiles!$B:$B,MATCH($A366,Profiles!$A:$A,0)),"")</f>
        <v/>
      </c>
      <c r="E366" s="231"/>
      <c r="F366" s="231"/>
      <c r="G366" s="231"/>
      <c r="H366" s="231"/>
      <c r="I366" s="231" t="str">
        <f>IF(A366="","",IF(Settings!$N$3="DATE",F366&amp;": "&amp;TEXT(B366,"M/DD/YY"),F366&amp;": "&amp;H366))</f>
        <v/>
      </c>
      <c r="J366" s="231"/>
      <c r="K366" s="231"/>
      <c r="L366" s="231"/>
      <c r="M366" s="232" t="str">
        <f t="shared" si="14"/>
        <v/>
      </c>
      <c r="N366" s="231"/>
      <c r="O366" s="231"/>
      <c r="P366" s="231"/>
      <c r="Q366" s="231"/>
      <c r="R366" s="231"/>
      <c r="S366" s="230" t="str">
        <f>IFERROR(VLOOKUP(AF366, 'YOYO IR Scores'!A:C, 3, FALSE), "")
</f>
        <v/>
      </c>
      <c r="T366" s="231"/>
      <c r="U366" s="231"/>
      <c r="V366" s="231"/>
      <c r="W366" s="231"/>
      <c r="X366" s="233" t="str">
        <f t="shared" si="4"/>
        <v/>
      </c>
      <c r="Y366" s="234" t="str">
        <f t="shared" si="5"/>
        <v/>
      </c>
      <c r="Z366" s="234" t="str">
        <f t="shared" si="6"/>
        <v/>
      </c>
      <c r="AA366" s="233" t="str">
        <f t="shared" si="7"/>
        <v/>
      </c>
      <c r="AB366" s="232"/>
      <c r="AC366" s="232"/>
      <c r="AD366" s="232"/>
      <c r="AE366" s="232" t="str">
        <f>IFERROR(VLOOKUP(AF366, 'YOYO IR Scores'!A:C, 2, FALSE), "")</f>
        <v/>
      </c>
      <c r="AF366" s="232"/>
      <c r="AG366" s="232"/>
      <c r="AH366" s="232"/>
      <c r="AI366" s="232"/>
      <c r="AJ366" s="232"/>
      <c r="AK366" s="232"/>
      <c r="AL366" s="232"/>
      <c r="AM366" s="232"/>
      <c r="AN366" s="232"/>
      <c r="AO366" s="232"/>
      <c r="AP366" s="232"/>
      <c r="AQ366" s="232"/>
      <c r="AR366" s="232"/>
      <c r="AS366" s="232"/>
      <c r="AT366" s="232"/>
      <c r="AU366" s="232"/>
      <c r="AV366" s="232"/>
      <c r="AW366" s="232"/>
      <c r="AX366" s="232"/>
      <c r="AY366" s="232"/>
      <c r="AZ366" s="232"/>
      <c r="BA366" s="232"/>
      <c r="BB366" s="232"/>
      <c r="BC366" s="232"/>
      <c r="BD366" s="232"/>
      <c r="BE366" s="232"/>
      <c r="BF366" s="232"/>
      <c r="BG366" s="232"/>
      <c r="BH366" s="232"/>
      <c r="BI366" s="232"/>
      <c r="BJ366" s="232"/>
      <c r="BK366" s="232" t="str">
        <f t="array" ref="BK366">IF(J366="","",
IF(INDEX(Settings!$H:$H,MATCH(BY$1,Settings!$G:$G,0))=TRUE,
100-100*(J366-MIN(J:J))/(MAX(J:J)-MIN(J:J)),
100*(J366-MIN(J:J))/(MAX(J:J)-MIN(J:J))))</f>
        <v/>
      </c>
      <c r="BL366" s="232" t="str">
        <f t="array" ref="BL366">IF(J366="","",
IF(INDEX(Settings!$H:$H,MATCH(BY$1,Settings!$G:$G,0))=TRUE,
100-100*(J366-MINIFS(J:J,$E:$E,$E366))/(MAXIFS(J:J,$E:$E,$E366)-MINIFS(J:J,$E:$E,$E366)),
100*(J366-MINIFS(J:J,$E:$E,$E366))/(MAXIFS(J:J,$E:$E,$E366)-MINIFS(J:J,$E:$E,$E366))))</f>
        <v/>
      </c>
      <c r="BM366" s="232" t="str">
        <f t="array" ref="BM366">IF(J366="","",
IF(INDEX(Settings!$H:$H,MATCH(BY$1,Settings!$G:$G,0))=TRUE,
100-100*(J366-MINIFS(J:J,$E:$E,$E366,$I:$I,$I366))/(MAXIFS(J:J,$E:$E,$E366,$I:$I,$I366)-MINIFS(J:J,$E:$E,$E366,$I:$I,$I366)),
100*(J366-MINIFS(J:J,$E:$E,$E366,$I:$I,$I366))/(MAXIFS(J:J,$E:$E,$E366,$I:$I,$I366)-MINIFS(J:J,$E:$E,$E366,$I:$I,$I366))))</f>
        <v/>
      </c>
      <c r="BN366" s="231" t="str">
        <f t="array" ref="BN366">IF(J366="","",
IF(INDEX(Settings!$H:$H,MATCH(BY$1,Settings!$G:$G,0))=TRUE,
100-100*PERCENTRANK(J:J,J366),
100*PERCENTRANK(J:J,J366)))</f>
        <v/>
      </c>
      <c r="BO366" s="231" t="str">
        <f>IFERROR(__xludf.DUMMYFUNCTION("IF(J366="""","""",
IF(INDEX(Settings!$H:$H,MATCH(BY$1,Settings!$G:$G,0))=TRUE,
100-100*PERCENTRANK(FILTER(J:J,$E:$E=$E366),J366),
100*PERCENTRANK(FILTER(J:J,$E:$E=$E366),J366)))"),"")</f>
        <v/>
      </c>
      <c r="BP366" s="231" t="str">
        <f>IFERROR(__xludf.DUMMYFUNCTION("IF(J366="""","""",
IF(INDEX(Settings!$H:$H,MATCH(BY$1,Settings!$G:$G,0))=TRUE,
100-100*PERCENTRANK(FILTER(J:J,$E:$E=$E366,$I:$I=$I366),J366),
100*PERCENTRANK(FILTER(J:J,$E:$E=$E366,$I:$I=$I366),J366)))"),"")</f>
        <v/>
      </c>
      <c r="BQ366" s="233" t="str">
        <f t="array" ref="BQ366">IF(J366="","",
IF(INDEX(Settings!$H:$H,MATCH(BY$1,Settings!$G:$G,0))=TRUE,
-1*(J366-AVERAGE(J:J))/STDEV(J:J),
(J366-AVERAGE(J:J))/STDEV(J:J)))</f>
        <v/>
      </c>
      <c r="BR366" s="233" t="str">
        <f>IFERROR(__xludf.DUMMYFUNCTION("IF(J366="""","""",
IF(INDEX(Settings!$H:$H,MATCH(BY$1,Settings!$G:$G,0))=TRUE,
-1*(J366-AVERAGEIFS(J:J,$E:$E,$E366))/STDEV(FILTER(J:J,$E:$E=$E366)),
(J366-AVERAGEIFS(J:J,$E:$E,$E366))/STDEV(FILTER(J:J,$E:$E=$E366))))"),"")</f>
        <v/>
      </c>
      <c r="BS366" s="233"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1"/>
      <c r="BX366" s="231"/>
      <c r="BY366" s="232" t="str">
        <f t="array" ref="BY366">IF(J366="","",
IF(INDEX(Settings!$H:$H,MATCH(BY$1,Settings!$G:$G,0))=TRUE,
100-100*(J366-MINIFS(J:J,$E:$E,$E366))/(MAXIFS(J:J,$E:$E,$E366)-MINIFS(J:J,$E:$E,$E366)),
100*(J366-MINIFS(J:J,$E:$E,$E366))/(MAXIFS(J:J,$E:$E,$E366)-MINIFS(J:J,$E:$E,$E366))))</f>
        <v/>
      </c>
      <c r="BZ366" s="232" t="str">
        <f t="array" ref="BZ366">IF(K366="","",
IF(INDEX(Settings!$H:$H,MATCH(BZ$1,Settings!$G:$G,0))=TRUE,
100-100*(K366-MINIFS(K:K,$E:$E,$E366))/(MAXIFS(K:K,$E:$E,$E366)-MINIFS(K:K,$E:$E,$E366)),
100*(K366-MINIFS(K:K,$E:$E,$E366))/(MAXIFS(K:K,$E:$E,$E366)-MINIFS(K:K,$E:$E,$E366))))</f>
        <v/>
      </c>
      <c r="CA366" s="232" t="str">
        <f t="array" ref="CA366">IF(L366="","",
IF(INDEX(Settings!$H:$H,MATCH(CA$1,Settings!$G:$G,0))=TRUE,
100-100*(L366-MINIFS(L:L,$E:$E,$E366))/(MAXIFS(L:L,$E:$E,$E366)-MINIFS(L:L,$E:$E,$E366)),
100*(L366-MINIFS(L:L,$E:$E,$E366))/(MAXIFS(L:L,$E:$E,$E366)-MINIFS(L:L,$E:$E,$E366))))</f>
        <v/>
      </c>
      <c r="CB366" s="232" t="str">
        <f t="array" ref="CB366">IF(M366="","",
IF(INDEX(Settings!$H:$H,MATCH(CB$1,Settings!$G:$G,0))=TRUE,
100-100*(M366-MINIFS(M:M,$E:$E,$E366))/(MAXIFS(M:M,$E:$E,$E366)-MINIFS(M:M,$E:$E,$E366)),
100*(M366-MINIFS(M:M,$E:$E,$E366))/(MAXIFS(M:M,$E:$E,$E366)-MINIFS(M:M,$E:$E,$E366))))</f>
        <v/>
      </c>
      <c r="CC366" s="232" t="str">
        <f t="array" ref="CC366">IF(N366="","",
IF(INDEX(Settings!$H:$H,MATCH(CC$1,Settings!$G:$G,0))=TRUE,
100-100*(N366-MINIFS(N:N,$E:$E,$E366))/(MAXIFS(N:N,$E:$E,$E366)-MINIFS(N:N,$E:$E,$E366)),
100*(N366-MINIFS(N:N,$E:$E,$E366))/(MAXIFS(N:N,$E:$E,$E366)-MINIFS(N:N,$E:$E,$E366))))</f>
        <v/>
      </c>
      <c r="CD366" s="232" t="str">
        <f t="array" ref="CD366">IF(O366="","",
IF(INDEX(Settings!$H:$H,MATCH(CD$1,Settings!$G:$G,0))=TRUE,
100-100*(O366-MINIFS(O:O,$E:$E,$E366))/(MAXIFS(O:O,$E:$E,$E366)-MINIFS(O:O,$E:$E,$E366)),
100*(O366-MINIFS(O:O,$E:$E,$E366))/(MAXIFS(O:O,$E:$E,$E366)-MINIFS(O:O,$E:$E,$E366))))</f>
        <v/>
      </c>
      <c r="CE366" s="232" t="str">
        <f t="array" ref="CE366">IF(P366="","",
IF(INDEX(Settings!$H:$H,MATCH(CE$1,Settings!$G:$G,0))=TRUE,
100-100*(P366-MINIFS(P:P,$E:$E,$E366))/(MAXIFS(P:P,$E:$E,$E366)-MINIFS(P:P,$E:$E,$E366)),
100*(P366-MINIFS(P:P,$E:$E,$E366))/(MAXIFS(P:P,$E:$E,$E366)-MINIFS(P:P,$E:$E,$E366))))</f>
        <v/>
      </c>
      <c r="CF366" s="232" t="str">
        <f t="array" ref="CF366">IF(Q366="","",
IF(INDEX(Settings!$H:$H,MATCH(CF$1,Settings!$G:$G,0))=TRUE,
100-100*(Q366-MINIFS(Q:Q,$E:$E,$E366))/(MAXIFS(Q:Q,$E:$E,$E366)-MINIFS(Q:Q,$E:$E,$E366)),
100*(Q366-MINIFS(Q:Q,$E:$E,$E366))/(MAXIFS(Q:Q,$E:$E,$E366)-MINIFS(Q:Q,$E:$E,$E366))))</f>
        <v/>
      </c>
      <c r="CG366" s="232" t="str">
        <f t="array" ref="CG366">IF(R366="","",
IF(INDEX(Settings!$H:$H,MATCH(CG$1,Settings!$G:$G,0))=TRUE,
100-100*(R366-MINIFS(R:R,$E:$E,$E366))/(MAXIFS(R:R,$E:$E,$E366)-MINIFS(R:R,$E:$E,$E366)),
100*(R366-MINIFS(R:R,$E:$E,$E366))/(MAXIFS(R:R,$E:$E,$E366)-MINIFS(R:R,$E:$E,$E366))))</f>
        <v/>
      </c>
      <c r="CH366" s="232" t="str">
        <f t="array" ref="CH366">IF(S366="","",
IF(INDEX(Settings!$H:$H,MATCH(CH$1,Settings!$G:$G,0))=TRUE,
100-100*(S366-MINIFS(S:S,$E:$E,$E366))/(MAXIFS(S:S,$E:$E,$E366)-MINIFS(S:S,$E:$E,$E366)),
100*(S366-MINIFS(S:S,$E:$E,$E366))/(MAXIFS(S:S,$E:$E,$E366)-MINIFS(S:S,$E:$E,$E366))))</f>
        <v/>
      </c>
      <c r="CI366" s="232" t="str">
        <f t="array" ref="CI366">IF(T366="","",
IF(INDEX(Settings!$H:$H,MATCH(CI$1,Settings!$G:$G,0))=TRUE,
100-100*(T366-MINIFS(T:T,$E:$E,$E366))/(MAXIFS(T:T,$E:$E,$E366)-MINIFS(T:T,$E:$E,$E366)),
100*(T366-MINIFS(T:T,$E:$E,$E366))/(MAXIFS(T:T,$E:$E,$E366)-MINIFS(T:T,$E:$E,$E366))))</f>
        <v/>
      </c>
      <c r="CJ366" s="232" t="str">
        <f t="array" ref="CJ366">IF(U366="","",
IF(INDEX(Settings!$H:$H,MATCH(CJ$1,Settings!$G:$G,0))=TRUE,
100-100*(U366-MINIFS(U:U,$E:$E,$E366))/(MAXIFS(U:U,$E:$E,$E366)-MINIFS(U:U,$E:$E,$E366)),
100*(U366-MINIFS(U:U,$E:$E,$E366))/(MAXIFS(U:U,$E:$E,$E366)-MINIFS(U:U,$E:$E,$E366))))</f>
        <v/>
      </c>
      <c r="CK366" s="232" t="str">
        <f t="array" ref="CK366">IF(V366="","",
IF(INDEX(Settings!$H:$H,MATCH(CK$1,Settings!$G:$G,0))=TRUE,
100-100*(V366-MINIFS(V:V,$E:$E,$E366))/(MAXIFS(V:V,$E:$E,$E366)-MINIFS(V:V,$E:$E,$E366)),
100*(V366-MINIFS(V:V,$E:$E,$E366))/(MAXIFS(V:V,$E:$E,$E366)-MINIFS(V:V,$E:$E,$E366))))</f>
        <v/>
      </c>
      <c r="CL366" s="232" t="str">
        <f t="array" ref="CL366">IF(W366="","",
IF(INDEX(Settings!$H:$H,MATCH(CL$1,Settings!$G:$G,0))=TRUE,
100-100*(W366-MINIFS(W:W,$E:$E,$E366))/(MAXIFS(W:W,$E:$E,$E366)-MINIFS(W:W,$E:$E,$E366)),
100*(W366-MINIFS(W:W,$E:$E,$E366))/(MAXIFS(W:W,$E:$E,$E366)-MINIFS(W:W,$E:$E,$E366))))</f>
        <v/>
      </c>
      <c r="CM366" s="232" t="str">
        <f t="array" ref="CM366">IF(X366="","",
IF(INDEX(Settings!$H:$H,MATCH(CM$1,Settings!$G:$G,0))=TRUE,
100-100*(X366-MINIFS(X:X,$E:$E,$E366))/(MAXIFS(X:X,$E:$E,$E366)-MINIFS(X:X,$E:$E,$E366)),
100*(X366-MINIFS(X:X,$E:$E,$E366))/(MAXIFS(X:X,$E:$E,$E366)-MINIFS(X:X,$E:$E,$E366))))</f>
        <v/>
      </c>
      <c r="CN366" s="232" t="str">
        <f t="array" ref="CN366">IF(Y366="","",
IF(INDEX(Settings!$H:$H,MATCH(CN$1,Settings!$G:$G,0))=TRUE,
100-100*(Y366-MINIFS(Y:Y,$E:$E,$E366))/(MAXIFS(Y:Y,$E:$E,$E366)-MINIFS(Y:Y,$E:$E,$E366)),
100*(Y366-MINIFS(Y:Y,$E:$E,$E366))/(MAXIFS(Y:Y,$E:$E,$E366)-MINIFS(Y:Y,$E:$E,$E366))))</f>
        <v/>
      </c>
      <c r="CO366" s="232" t="str">
        <f t="array" ref="CO366">IF(Z366="","",
IF(INDEX(Settings!$H:$H,MATCH(CO$1,Settings!$G:$G,0))=TRUE,
100-100*(Z366-MINIFS(Z:Z,$E:$E,$E366))/(MAXIFS(Z:Z,$E:$E,$E366)-MINIFS(Z:Z,$E:$E,$E366)),
100*(Z366-MINIFS(Z:Z,$E:$E,$E366))/(MAXIFS(Z:Z,$E:$E,$E366)-MINIFS(Z:Z,$E:$E,$E366))))</f>
        <v/>
      </c>
      <c r="CP366" s="232" t="str">
        <f t="array" ref="CP366">IF(AA366="","",
IF(INDEX(Settings!$H:$H,MATCH(CP$1,Settings!$G:$G,0))=TRUE,
100-100*(AA366-MINIFS(AA:AA,$E:$E,$E366))/(MAXIFS(AA:AA,$E:$E,$E366)-MINIFS(AA:AA,$E:$E,$E366)),
100*(AA366-MINIFS(AA:AA,$E:$E,$E366))/(MAXIFS(AA:AA,$E:$E,$E366)-MINIFS(AA:AA,$E:$E,$E366))))</f>
        <v/>
      </c>
      <c r="CQ366" s="232" t="str">
        <f t="array" ref="CQ366">IF(AB366="","",
IF(INDEX(Settings!$H:$H,MATCH(CQ$1,Settings!$G:$G,0))=TRUE,
100-100*(AB366-MINIFS(AB:AB,$E:$E,$E366))/(MAXIFS(AB:AB,$E:$E,$E366)-MINIFS(AB:AB,$E:$E,$E366)),
100*(AB366-MINIFS(AB:AB,$E:$E,$E366))/(MAXIFS(AB:AB,$E:$E,$E366)-MINIFS(AB:AB,$E:$E,$E366))))</f>
        <v/>
      </c>
      <c r="CR366" s="232" t="str">
        <f t="array" ref="CR366">IF(AC366="","",
IF(INDEX(Settings!$H:$H,MATCH(CR$1,Settings!$G:$G,0))=TRUE,
100-100*(AC366-MINIFS(AC:AC,$E:$E,$E366))/(MAXIFS(AC:AC,$E:$E,$E366)-MINIFS(AC:AC,$E:$E,$E366)),
100*(AC366-MINIFS(AC:AC,$E:$E,$E366))/(MAXIFS(AC:AC,$E:$E,$E366)-MINIFS(AC:AC,$E:$E,$E366))))</f>
        <v/>
      </c>
      <c r="CS366" s="232" t="str">
        <f t="array" ref="CS366">IF(AD366="","",
IF(INDEX(Settings!$H:$H,MATCH(CS$1,Settings!$G:$G,0))=TRUE,
100-100*(AD366-MINIFS(AD:AD,$E:$E,$E366))/(MAXIFS(AD:AD,$E:$E,$E366)-MINIFS(AD:AD,$E:$E,$E366)),
100*(AD366-MINIFS(AD:AD,$E:$E,$E366))/(MAXIFS(AD:AD,$E:$E,$E366)-MINIFS(AD:AD,$E:$E,$E366))))</f>
        <v/>
      </c>
      <c r="CT366" s="232" t="str">
        <f t="array" ref="CT366">IF(AE366="","",
IF(INDEX(Settings!$H:$H,MATCH(CT$1,Settings!$G:$G,0))=TRUE,
100-100*(AE366-MINIFS(AE:AE,$E:$E,$E366))/(MAXIFS(AE:AE,$E:$E,$E366)-MINIFS(AE:AE,$E:$E,$E366)),
100*(AE366-MINIFS(AE:AE,$E:$E,$E366))/(MAXIFS(AE:AE,$E:$E,$E366)-MINIFS(AE:AE,$E:$E,$E366))))</f>
        <v/>
      </c>
      <c r="CU366" s="232" t="str">
        <f t="array" ref="CU366">IF(AF366="","",
IF(INDEX(Settings!$H:$H,MATCH(CU$1,Settings!$G:$G,0))=TRUE,
100-100*(AF366-MINIFS(AF:AF,$E:$E,$E366))/(MAXIFS(AF:AF,$E:$E,$E366)-MINIFS(AF:AF,$E:$E,$E366)),
100*(AF366-MINIFS(AF:AF,$E:$E,$E366))/(MAXIFS(AF:AF,$E:$E,$E366)-MINIFS(AF:AF,$E:$E,$E366))))</f>
        <v/>
      </c>
      <c r="CV366" s="232" t="str">
        <f t="array" ref="CV366">IF(AG366="","",
IF(INDEX(Settings!$H:$H,MATCH(CV$1,Settings!$G:$G,0))=TRUE,
100-100*(AG366-MINIFS(AG:AG,$E:$E,$E366))/(MAXIFS(AG:AG,$E:$E,$E366)-MINIFS(AG:AG,$E:$E,$E366)),
100*(AG366-MINIFS(AG:AG,$E:$E,$E366))/(MAXIFS(AG:AG,$E:$E,$E366)-MINIFS(AG:AG,$E:$E,$E366))))</f>
        <v/>
      </c>
      <c r="CW366" s="232" t="str">
        <f t="array" ref="CW366">IF(AH366="","",
IF(INDEX(Settings!$H:$H,MATCH(CW$1,Settings!$G:$G,0))=TRUE,
100-100*(AH366-MINIFS(AH:AH,$E:$E,$E366))/(MAXIFS(AH:AH,$E:$E,$E366)-MINIFS(AH:AH,$E:$E,$E366)),
100*(AH366-MINIFS(AH:AH,$E:$E,$E366))/(MAXIFS(AH:AH,$E:$E,$E366)-MINIFS(AH:AH,$E:$E,$E366))))</f>
        <v/>
      </c>
      <c r="CX366" s="232" t="str">
        <f t="array" ref="CX366">IF(AI366="","",
IF(INDEX(Settings!$H:$H,MATCH(CX$1,Settings!$G:$G,0))=TRUE,
100-100*(AI366-MINIFS(AI:AI,$E:$E,$E366))/(MAXIFS(AI:AI,$E:$E,$E366)-MINIFS(AI:AI,$E:$E,$E366)),
100*(AI366-MINIFS(AI:AI,$E:$E,$E366))/(MAXIFS(AI:AI,$E:$E,$E366)-MINIFS(AI:AI,$E:$E,$E366))))</f>
        <v/>
      </c>
      <c r="CY366" s="232" t="str">
        <f t="array" ref="CY366">IF(AJ366="","",
IF(INDEX(Settings!$H:$H,MATCH(CY$1,Settings!$G:$G,0))=TRUE,
100-100*(AJ366-MINIFS(AJ:AJ,$E:$E,$E366))/(MAXIFS(AJ:AJ,$E:$E,$E366)-MINIFS(AJ:AJ,$E:$E,$E366)),
100*(AJ366-MINIFS(AJ:AJ,$E:$E,$E366))/(MAXIFS(AJ:AJ,$E:$E,$E366)-MINIFS(AJ:AJ,$E:$E,$E366))))</f>
        <v/>
      </c>
      <c r="CZ366" s="232" t="str">
        <f t="array" ref="CZ366">IF(AK366="","",
IF(INDEX(Settings!$H:$H,MATCH(CZ$1,Settings!$G:$G,0))=TRUE,
100-100*(AK366-MINIFS(AK:AK,$E:$E,$E366))/(MAXIFS(AK:AK,$E:$E,$E366)-MINIFS(AK:AK,$E:$E,$E366)),
100*(AK366-MINIFS(AK:AK,$E:$E,$E366))/(MAXIFS(AK:AK,$E:$E,$E366)-MINIFS(AK:AK,$E:$E,$E366))))</f>
        <v/>
      </c>
      <c r="DA366" s="232" t="str">
        <f t="array" ref="DA366">IF(AL366="","",
IF(INDEX(Settings!$H:$H,MATCH(DA$1,Settings!$G:$G,0))=TRUE,
100-100*(AL366-MINIFS(AL:AL,$E:$E,$E366))/(MAXIFS(AL:AL,$E:$E,$E366)-MINIFS(AL:AL,$E:$E,$E366)),
100*(AL366-MINIFS(AL:AL,$E:$E,$E366))/(MAXIFS(AL:AL,$E:$E,$E366)-MINIFS(AL:AL,$E:$E,$E366))))</f>
        <v/>
      </c>
      <c r="DB366" s="232" t="str">
        <f t="array" ref="DB366">IF(AM366="","",
IF(INDEX(Settings!$H:$H,MATCH(DB$1,Settings!$G:$G,0))=TRUE,
100-100*(AM366-MINIFS(AM:AM,$E:$E,$E366))/(MAXIFS(AM:AM,$E:$E,$E366)-MINIFS(AM:AM,$E:$E,$E366)),
100*(AM366-MINIFS(AM:AM,$E:$E,$E366))/(MAXIFS(AM:AM,$E:$E,$E366)-MINIFS(AM:AM,$E:$E,$E366))))</f>
        <v/>
      </c>
      <c r="DC366" s="232" t="str">
        <f t="array" ref="DC366">IF(AN366="","",
IF(INDEX(Settings!$H:$H,MATCH(DC$1,Settings!$G:$G,0))=TRUE,
100-100*(AN366-MINIFS(AN:AN,$E:$E,$E366))/(MAXIFS(AN:AN,$E:$E,$E366)-MINIFS(AN:AN,$E:$E,$E366)),
100*(AN366-MINIFS(AN:AN,$E:$E,$E366))/(MAXIFS(AN:AN,$E:$E,$E366)-MINIFS(AN:AN,$E:$E,$E366))))</f>
        <v/>
      </c>
      <c r="DD366" s="232" t="str">
        <f t="array" ref="DD366">IF(AO366="","",
IF(INDEX(Settings!$H:$H,MATCH(DD$1,Settings!$G:$G,0))=TRUE,
100-100*(AO366-MINIFS(AO:AO,$E:$E,$E366))/(MAXIFS(AO:AO,$E:$E,$E366)-MINIFS(AO:AO,$E:$E,$E366)),
100*(AO366-MINIFS(AO:AO,$E:$E,$E366))/(MAXIFS(AO:AO,$E:$E,$E366)-MINIFS(AO:AO,$E:$E,$E366))))</f>
        <v/>
      </c>
      <c r="DE366" s="232" t="str">
        <f t="array" ref="DE366">IF(AP366="","",
IF(INDEX(Settings!$H:$H,MATCH(DE$1,Settings!$G:$G,0))=TRUE,
100-100*(AP366-MINIFS(AP:AP,$E:$E,$E366))/(MAXIFS(AP:AP,$E:$E,$E366)-MINIFS(AP:AP,$E:$E,$E366)),
100*(AP366-MINIFS(AP:AP,$E:$E,$E366))/(MAXIFS(AP:AP,$E:$E,$E366)-MINIFS(AP:AP,$E:$E,$E366))))</f>
        <v/>
      </c>
      <c r="DF366" s="232" t="str">
        <f t="array" ref="DF366">IF(AQ366="","",
IF(INDEX(Settings!$H:$H,MATCH(DF$1,Settings!$G:$G,0))=TRUE,
100-100*(AQ366-MINIFS(AQ:AQ,$E:$E,$E366))/(MAXIFS(AQ:AQ,$E:$E,$E366)-MINIFS(AQ:AQ,$E:$E,$E366)),
100*(AQ366-MINIFS(AQ:AQ,$E:$E,$E366))/(MAXIFS(AQ:AQ,$E:$E,$E366)-MINIFS(AQ:AQ,$E:$E,$E366))))</f>
        <v/>
      </c>
      <c r="DG366" s="232" t="str">
        <f t="array" ref="DG366">IF(AR366="","",
IF(INDEX(Settings!$H:$H,MATCH(DG$1,Settings!$G:$G,0))=TRUE,
100-100*(AR366-MINIFS(AR:AR,$E:$E,$E366))/(MAXIFS(AR:AR,$E:$E,$E366)-MINIFS(AR:AR,$E:$E,$E366)),
100*(AR366-MINIFS(AR:AR,$E:$E,$E366))/(MAXIFS(AR:AR,$E:$E,$E366)-MINIFS(AR:AR,$E:$E,$E366))))</f>
        <v/>
      </c>
      <c r="DH366" s="232" t="str">
        <f t="array" ref="DH366">IF(AS366="","",
IF(INDEX(Settings!$H:$H,MATCH(DH$1,Settings!$G:$G,0))=TRUE,
100-100*(AS366-MINIFS(AS:AS,$E:$E,$E366))/(MAXIFS(AS:AS,$E:$E,$E366)-MINIFS(AS:AS,$E:$E,$E366)),
100*(AS366-MINIFS(AS:AS,$E:$E,$E366))/(MAXIFS(AS:AS,$E:$E,$E366)-MINIFS(AS:AS,$E:$E,$E366))))</f>
        <v/>
      </c>
      <c r="DI366" s="232" t="str">
        <f t="array" ref="DI366">IF(AT366="","",
IF(INDEX(Settings!$H:$H,MATCH(DI$1,Settings!$G:$G,0))=TRUE,
100-100*(AT366-MINIFS(AT:AT,$E:$E,$E366))/(MAXIFS(AT:AT,$E:$E,$E366)-MINIFS(AT:AT,$E:$E,$E366)),
100*(AT366-MINIFS(AT:AT,$E:$E,$E366))/(MAXIFS(AT:AT,$E:$E,$E366)-MINIFS(AT:AT,$E:$E,$E366))))</f>
        <v/>
      </c>
      <c r="DJ366" s="232" t="str">
        <f t="array" ref="DJ366">IF(AU366="","",
IF(INDEX(Settings!$H:$H,MATCH(DJ$1,Settings!$G:$G,0))=TRUE,
100-100*(AU366-MINIFS(AU:AU,$E:$E,$E366))/(MAXIFS(AU:AU,$E:$E,$E366)-MINIFS(AU:AU,$E:$E,$E366)),
100*(AU366-MINIFS(AU:AU,$E:$E,$E366))/(MAXIFS(AU:AU,$E:$E,$E366)-MINIFS(AU:AU,$E:$E,$E366))))</f>
        <v/>
      </c>
      <c r="DK366" s="232" t="str">
        <f t="array" ref="DK366">IF(AV366="","",
IF(INDEX(Settings!$H:$H,MATCH(DK$1,Settings!$G:$G,0))=TRUE,
100-100*(AV366-MINIFS(AV:AV,$E:$E,$E366))/(MAXIFS(AV:AV,$E:$E,$E366)-MINIFS(AV:AV,$E:$E,$E366)),
100*(AV366-MINIFS(AV:AV,$E:$E,$E366))/(MAXIFS(AV:AV,$E:$E,$E366)-MINIFS(AV:AV,$E:$E,$E366))))</f>
        <v/>
      </c>
      <c r="DL366" s="232" t="str">
        <f t="array" ref="DL366">IF(AW366="","",
IF(INDEX(Settings!$H:$H,MATCH(DL$1,Settings!$G:$G,0))=TRUE,
100-100*(AW366-MINIFS(AW:AW,$E:$E,$E366))/(MAXIFS(AW:AW,$E:$E,$E366)-MINIFS(AW:AW,$E:$E,$E366)),
100*(AW366-MINIFS(AW:AW,$E:$E,$E366))/(MAXIFS(AW:AW,$E:$E,$E366)-MINIFS(AW:AW,$E:$E,$E366))))</f>
        <v/>
      </c>
      <c r="DM366" s="232" t="str">
        <f t="array" ref="DM366">IF(AX366="","",
IF(INDEX(Settings!$H:$H,MATCH(DM$1,Settings!$G:$G,0))=TRUE,
100-100*(AX366-MINIFS(AX:AX,$E:$E,$E366))/(MAXIFS(AX:AX,$E:$E,$E366)-MINIFS(AX:AX,$E:$E,$E366)),
100*(AX366-MINIFS(AX:AX,$E:$E,$E366))/(MAXIFS(AX:AX,$E:$E,$E366)-MINIFS(AX:AX,$E:$E,$E366))))</f>
        <v/>
      </c>
      <c r="DN366" s="232" t="str">
        <f t="array" ref="DN366">IF(AY366="","",
IF(INDEX(Settings!$H:$H,MATCH(DN$1,Settings!$G:$G,0))=TRUE,
100-100*(AY366-MINIFS(AY:AY,$E:$E,$E366))/(MAXIFS(AY:AY,$E:$E,$E366)-MINIFS(AY:AY,$E:$E,$E366)),
100*(AY366-MINIFS(AY:AY,$E:$E,$E366))/(MAXIFS(AY:AY,$E:$E,$E366)-MINIFS(AY:AY,$E:$E,$E366))))</f>
        <v/>
      </c>
      <c r="DO366" s="232" t="str">
        <f t="array" ref="DO366">IF(AZ366="","",
IF(INDEX(Settings!$H:$H,MATCH(DO$1,Settings!$G:$G,0))=TRUE,
100-100*(AZ366-MINIFS(AZ:AZ,$E:$E,$E366))/(MAXIFS(AZ:AZ,$E:$E,$E366)-MINIFS(AZ:AZ,$E:$E,$E366)),
100*(AZ366-MINIFS(AZ:AZ,$E:$E,$E366))/(MAXIFS(AZ:AZ,$E:$E,$E366)-MINIFS(AZ:AZ,$E:$E,$E366))))</f>
        <v/>
      </c>
      <c r="DP366" s="232" t="str">
        <f t="array" ref="DP366">IF(BA366="","",
IF(INDEX(Settings!$H:$H,MATCH(DP$1,Settings!$G:$G,0))=TRUE,
100-100*(BA366-MINIFS(BA:BA,$E:$E,$E366))/(MAXIFS(BA:BA,$E:$E,$E366)-MINIFS(BA:BA,$E:$E,$E366)),
100*(BA366-MINIFS(BA:BA,$E:$E,$E366))/(MAXIFS(BA:BA,$E:$E,$E366)-MINIFS(BA:BA,$E:$E,$E366))))</f>
        <v/>
      </c>
      <c r="DQ366" s="232" t="str">
        <f t="array" ref="DQ366">IF(BB366="","",
IF(INDEX(Settings!$H:$H,MATCH(DQ$1,Settings!$G:$G,0))=TRUE,
100-100*(BB366-MINIFS(BB:BB,$E:$E,$E366))/(MAXIFS(BB:BB,$E:$E,$E366)-MINIFS(BB:BB,$E:$E,$E366)),
100*(BB366-MINIFS(BB:BB,$E:$E,$E366))/(MAXIFS(BB:BB,$E:$E,$E366)-MINIFS(BB:BB,$E:$E,$E366))))</f>
        <v/>
      </c>
      <c r="DR366" s="232" t="str">
        <f t="array" ref="DR366">IF(BC366="","",
IF(INDEX(Settings!$H:$H,MATCH(DR$1,Settings!$G:$G,0))=TRUE,
100-100*(BC366-MINIFS(BC:BC,$E:$E,$E366))/(MAXIFS(BC:BC,$E:$E,$E366)-MINIFS(BC:BC,$E:$E,$E366)),
100*(BC366-MINIFS(BC:BC,$E:$E,$E366))/(MAXIFS(BC:BC,$E:$E,$E366)-MINIFS(BC:BC,$E:$E,$E366))))</f>
        <v/>
      </c>
      <c r="DS366" s="232" t="str">
        <f t="array" ref="DS366">IF(BD366="","",
IF(INDEX(Settings!$H:$H,MATCH(DS$1,Settings!$G:$G,0))=TRUE,
100-100*(BD366-MINIFS(BD:BD,$E:$E,$E366))/(MAXIFS(BD:BD,$E:$E,$E366)-MINIFS(BD:BD,$E:$E,$E366)),
100*(BD366-MINIFS(BD:BD,$E:$E,$E366))/(MAXIFS(BD:BD,$E:$E,$E366)-MINIFS(BD:BD,$E:$E,$E366))))</f>
        <v/>
      </c>
      <c r="DT366" s="232" t="str">
        <f t="array" ref="DT366">IF(BE366="","",
IF(INDEX(Settings!$H:$H,MATCH(DT$1,Settings!$G:$G,0))=TRUE,
100-100*(BE366-MINIFS(BE:BE,$E:$E,$E366))/(MAXIFS(BE:BE,$E:$E,$E366)-MINIFS(BE:BE,$E:$E,$E366)),
100*(BE366-MINIFS(BE:BE,$E:$E,$E366))/(MAXIFS(BE:BE,$E:$E,$E366)-MINIFS(BE:BE,$E:$E,$E366))))</f>
        <v/>
      </c>
      <c r="DU366" s="232" t="str">
        <f t="array" ref="DU366">IF(BF366="","",
IF(INDEX(Settings!$H:$H,MATCH(DU$1,Settings!$G:$G,0))=TRUE,
100-100*(BF366-MINIFS(BF:BF,$E:$E,$E366))/(MAXIFS(BF:BF,$E:$E,$E366)-MINIFS(BF:BF,$E:$E,$E366)),
100*(BF366-MINIFS(BF:BF,$E:$E,$E366))/(MAXIFS(BF:BF,$E:$E,$E366)-MINIFS(BF:BF,$E:$E,$E366))))</f>
        <v/>
      </c>
      <c r="DV366" s="232" t="str">
        <f t="array" ref="DV366">IF(BG366="","",
IF(INDEX(Settings!$H:$H,MATCH(DV$1,Settings!$G:$G,0))=TRUE,
100-100*(BG366-MINIFS(BG:BG,$E:$E,$E366))/(MAXIFS(BG:BG,$E:$E,$E366)-MINIFS(BG:BG,$E:$E,$E366)),
100*(BG366-MINIFS(BG:BG,$E:$E,$E366))/(MAXIFS(BG:BG,$E:$E,$E366)-MINIFS(BG:BG,$E:$E,$E366))))</f>
        <v/>
      </c>
      <c r="DW366" s="232" t="str">
        <f t="array" ref="DW366">IF(BH366="","",
IF(INDEX(Settings!$H:$H,MATCH(DW$1,Settings!$G:$G,0))=TRUE,
100-100*(BH366-MINIFS(BH:BH,$E:$E,$E366))/(MAXIFS(BH:BH,$E:$E,$E366)-MINIFS(BH:BH,$E:$E,$E366)),
100*(BH366-MINIFS(BH:BH,$E:$E,$E366))/(MAXIFS(BH:BH,$E:$E,$E366)-MINIFS(BH:BH,$E:$E,$E366))))</f>
        <v/>
      </c>
      <c r="DX366" s="232" t="str">
        <f t="array" ref="DX366">IF(BI366="","",
IF(INDEX(Settings!$H:$H,MATCH(DX$1,Settings!$G:$G,0))=TRUE,
100-100*(BI366-MINIFS(BI:BI,$E:$E,$E366))/(MAXIFS(BI:BI,$E:$E,$E366)-MINIFS(BI:BI,$E:$E,$E366)),
100*(BI366-MINIFS(BI:BI,$E:$E,$E366))/(MAXIFS(BI:BI,$E:$E,$E366)-MINIFS(BI:BI,$E:$E,$E366))))</f>
        <v/>
      </c>
      <c r="DY366" s="232" t="str">
        <f t="array" ref="DY366">IF(BJ366="","",
IF(INDEX(Settings!$H:$H,MATCH(DY$1,Settings!$G:$G,0))=TRUE,
100-100*(BJ366-MINIFS(BJ:BJ,$E:$E,$E366))/(MAXIFS(BJ:BJ,$E:$E,$E366)-MINIFS(BJ:BJ,$E:$E,$E366)),
100*(BJ366-MINIFS(BJ:BJ,$E:$E,$E366))/(MAXIFS(BJ:BJ,$E:$E,$E366)-MINIFS(BJ:BJ,$E:$E,$E366))))</f>
        <v/>
      </c>
      <c r="DZ366" s="234"/>
      <c r="EA366" s="234"/>
      <c r="EB366" s="234" t="str">
        <f t="shared" si="8"/>
        <v/>
      </c>
      <c r="EC366" s="234" t="str">
        <f t="shared" si="9"/>
        <v/>
      </c>
      <c r="ED366" s="234" t="str">
        <f t="shared" si="10"/>
        <v/>
      </c>
      <c r="EE366" s="234" t="str">
        <f t="shared" si="11"/>
        <v/>
      </c>
      <c r="EF366" s="234" t="str">
        <f t="shared" si="12"/>
        <v/>
      </c>
      <c r="EG366" s="234" t="str">
        <f t="shared" si="13"/>
        <v/>
      </c>
      <c r="EH366" s="234"/>
      <c r="EI366" s="234"/>
      <c r="EJ366" s="234"/>
      <c r="EK366" s="234"/>
      <c r="EL366" s="234"/>
      <c r="EM366" s="234"/>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3" t="str">
        <f t="shared" si="14"/>
        <v/>
      </c>
      <c r="N367" s="49"/>
      <c r="O367" s="49"/>
      <c r="P367" s="49"/>
      <c r="Q367" s="49"/>
      <c r="R367" s="49"/>
      <c r="S367" s="222" t="str">
        <f>IFERROR(VLOOKUP(AF367, 'YOYO IR Scores'!A:C, 3, FALSE), "")
</f>
        <v/>
      </c>
      <c r="T367" s="49"/>
      <c r="U367" s="49"/>
      <c r="V367" s="49"/>
      <c r="W367" s="49"/>
      <c r="X367" s="224" t="str">
        <f t="shared" si="4"/>
        <v/>
      </c>
      <c r="Y367" s="225" t="str">
        <f t="shared" si="5"/>
        <v/>
      </c>
      <c r="Z367" s="225" t="str">
        <f t="shared" si="6"/>
        <v/>
      </c>
      <c r="AA367" s="224" t="str">
        <f t="shared" si="7"/>
        <v/>
      </c>
      <c r="AB367" s="223"/>
      <c r="AC367" s="223"/>
      <c r="AD367" s="223"/>
      <c r="AE367" s="223" t="str">
        <f>IFERROR(VLOOKUP(AF367, 'YOYO IR Scores'!A:C, 2, FALSE), "")</f>
        <v/>
      </c>
      <c r="AF367" s="223"/>
      <c r="AG367" s="223"/>
      <c r="AH367" s="223"/>
      <c r="AI367" s="223"/>
      <c r="AJ367" s="223"/>
      <c r="AK367" s="223"/>
      <c r="AL367" s="223"/>
      <c r="AM367" s="223"/>
      <c r="AN367" s="223"/>
      <c r="AO367" s="223"/>
      <c r="AP367" s="223"/>
      <c r="AQ367" s="223"/>
      <c r="AR367" s="223"/>
      <c r="AS367" s="223"/>
      <c r="AT367" s="223"/>
      <c r="AU367" s="223"/>
      <c r="AV367" s="223"/>
      <c r="AW367" s="223"/>
      <c r="AX367" s="223"/>
      <c r="AY367" s="223"/>
      <c r="AZ367" s="223"/>
      <c r="BA367" s="223"/>
      <c r="BB367" s="223"/>
      <c r="BC367" s="223"/>
      <c r="BD367" s="223"/>
      <c r="BE367" s="223"/>
      <c r="BF367" s="223"/>
      <c r="BG367" s="223"/>
      <c r="BH367" s="223"/>
      <c r="BI367" s="223"/>
      <c r="BJ367" s="223"/>
      <c r="BK367" s="223" t="str">
        <f t="array" ref="BK367">IF(J367="","",
IF(INDEX(Settings!$H:$H,MATCH(BY$1,Settings!$G:$G,0))=TRUE,
100-100*(J367-MIN(J:J))/(MAX(J:J)-MIN(J:J)),
100*(J367-MIN(J:J))/(MAX(J:J)-MIN(J:J))))</f>
        <v/>
      </c>
      <c r="BL367" s="223" t="str">
        <f t="array" ref="BL367">IF(J367="","",
IF(INDEX(Settings!$H:$H,MATCH(BY$1,Settings!$G:$G,0))=TRUE,
100-100*(J367-MINIFS(J:J,$E:$E,$E367))/(MAXIFS(J:J,$E:$E,$E367)-MINIFS(J:J,$E:$E,$E367)),
100*(J367-MINIFS(J:J,$E:$E,$E367))/(MAXIFS(J:J,$E:$E,$E367)-MINIFS(J:J,$E:$E,$E367))))</f>
        <v/>
      </c>
      <c r="BM367" s="223"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4" t="str">
        <f t="array" ref="BQ367">IF(J367="","",
IF(INDEX(Settings!$H:$H,MATCH(BY$1,Settings!$G:$G,0))=TRUE,
-1*(J367-AVERAGE(J:J))/STDEV(J:J),
(J367-AVERAGE(J:J))/STDEV(J:J)))</f>
        <v/>
      </c>
      <c r="BR367" s="224" t="str">
        <f>IFERROR(__xludf.DUMMYFUNCTION("IF(J367="""","""",
IF(INDEX(Settings!$H:$H,MATCH(BY$1,Settings!$G:$G,0))=TRUE,
-1*(J367-AVERAGEIFS(J:J,$E:$E,$E367))/STDEV(FILTER(J:J,$E:$E=$E367)),
(J367-AVERAGEIFS(J:J,$E:$E,$E367))/STDEV(FILTER(J:J,$E:$E=$E367))))"),"")</f>
        <v/>
      </c>
      <c r="BS367" s="224"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3" t="str">
        <f t="array" ref="BY367">IF(J367="","",
IF(INDEX(Settings!$H:$H,MATCH(BY$1,Settings!$G:$G,0))=TRUE,
100-100*(J367-MINIFS(J:J,$E:$E,$E367))/(MAXIFS(J:J,$E:$E,$E367)-MINIFS(J:J,$E:$E,$E367)),
100*(J367-MINIFS(J:J,$E:$E,$E367))/(MAXIFS(J:J,$E:$E,$E367)-MINIFS(J:J,$E:$E,$E367))))</f>
        <v/>
      </c>
      <c r="BZ367" s="223" t="str">
        <f t="array" ref="BZ367">IF(K367="","",
IF(INDEX(Settings!$H:$H,MATCH(BZ$1,Settings!$G:$G,0))=TRUE,
100-100*(K367-MINIFS(K:K,$E:$E,$E367))/(MAXIFS(K:K,$E:$E,$E367)-MINIFS(K:K,$E:$E,$E367)),
100*(K367-MINIFS(K:K,$E:$E,$E367))/(MAXIFS(K:K,$E:$E,$E367)-MINIFS(K:K,$E:$E,$E367))))</f>
        <v/>
      </c>
      <c r="CA367" s="223" t="str">
        <f t="array" ref="CA367">IF(L367="","",
IF(INDEX(Settings!$H:$H,MATCH(CA$1,Settings!$G:$G,0))=TRUE,
100-100*(L367-MINIFS(L:L,$E:$E,$E367))/(MAXIFS(L:L,$E:$E,$E367)-MINIFS(L:L,$E:$E,$E367)),
100*(L367-MINIFS(L:L,$E:$E,$E367))/(MAXIFS(L:L,$E:$E,$E367)-MINIFS(L:L,$E:$E,$E367))))</f>
        <v/>
      </c>
      <c r="CB367" s="223" t="str">
        <f t="array" ref="CB367">IF(M367="","",
IF(INDEX(Settings!$H:$H,MATCH(CB$1,Settings!$G:$G,0))=TRUE,
100-100*(M367-MINIFS(M:M,$E:$E,$E367))/(MAXIFS(M:M,$E:$E,$E367)-MINIFS(M:M,$E:$E,$E367)),
100*(M367-MINIFS(M:M,$E:$E,$E367))/(MAXIFS(M:M,$E:$E,$E367)-MINIFS(M:M,$E:$E,$E367))))</f>
        <v/>
      </c>
      <c r="CC367" s="223" t="str">
        <f t="array" ref="CC367">IF(N367="","",
IF(INDEX(Settings!$H:$H,MATCH(CC$1,Settings!$G:$G,0))=TRUE,
100-100*(N367-MINIFS(N:N,$E:$E,$E367))/(MAXIFS(N:N,$E:$E,$E367)-MINIFS(N:N,$E:$E,$E367)),
100*(N367-MINIFS(N:N,$E:$E,$E367))/(MAXIFS(N:N,$E:$E,$E367)-MINIFS(N:N,$E:$E,$E367))))</f>
        <v/>
      </c>
      <c r="CD367" s="223" t="str">
        <f t="array" ref="CD367">IF(O367="","",
IF(INDEX(Settings!$H:$H,MATCH(CD$1,Settings!$G:$G,0))=TRUE,
100-100*(O367-MINIFS(O:O,$E:$E,$E367))/(MAXIFS(O:O,$E:$E,$E367)-MINIFS(O:O,$E:$E,$E367)),
100*(O367-MINIFS(O:O,$E:$E,$E367))/(MAXIFS(O:O,$E:$E,$E367)-MINIFS(O:O,$E:$E,$E367))))</f>
        <v/>
      </c>
      <c r="CE367" s="223" t="str">
        <f t="array" ref="CE367">IF(P367="","",
IF(INDEX(Settings!$H:$H,MATCH(CE$1,Settings!$G:$G,0))=TRUE,
100-100*(P367-MINIFS(P:P,$E:$E,$E367))/(MAXIFS(P:P,$E:$E,$E367)-MINIFS(P:P,$E:$E,$E367)),
100*(P367-MINIFS(P:P,$E:$E,$E367))/(MAXIFS(P:P,$E:$E,$E367)-MINIFS(P:P,$E:$E,$E367))))</f>
        <v/>
      </c>
      <c r="CF367" s="223" t="str">
        <f t="array" ref="CF367">IF(Q367="","",
IF(INDEX(Settings!$H:$H,MATCH(CF$1,Settings!$G:$G,0))=TRUE,
100-100*(Q367-MINIFS(Q:Q,$E:$E,$E367))/(MAXIFS(Q:Q,$E:$E,$E367)-MINIFS(Q:Q,$E:$E,$E367)),
100*(Q367-MINIFS(Q:Q,$E:$E,$E367))/(MAXIFS(Q:Q,$E:$E,$E367)-MINIFS(Q:Q,$E:$E,$E367))))</f>
        <v/>
      </c>
      <c r="CG367" s="223" t="str">
        <f t="array" ref="CG367">IF(R367="","",
IF(INDEX(Settings!$H:$H,MATCH(CG$1,Settings!$G:$G,0))=TRUE,
100-100*(R367-MINIFS(R:R,$E:$E,$E367))/(MAXIFS(R:R,$E:$E,$E367)-MINIFS(R:R,$E:$E,$E367)),
100*(R367-MINIFS(R:R,$E:$E,$E367))/(MAXIFS(R:R,$E:$E,$E367)-MINIFS(R:R,$E:$E,$E367))))</f>
        <v/>
      </c>
      <c r="CH367" s="223" t="str">
        <f t="array" ref="CH367">IF(S367="","",
IF(INDEX(Settings!$H:$H,MATCH(CH$1,Settings!$G:$G,0))=TRUE,
100-100*(S367-MINIFS(S:S,$E:$E,$E367))/(MAXIFS(S:S,$E:$E,$E367)-MINIFS(S:S,$E:$E,$E367)),
100*(S367-MINIFS(S:S,$E:$E,$E367))/(MAXIFS(S:S,$E:$E,$E367)-MINIFS(S:S,$E:$E,$E367))))</f>
        <v/>
      </c>
      <c r="CI367" s="223" t="str">
        <f t="array" ref="CI367">IF(T367="","",
IF(INDEX(Settings!$H:$H,MATCH(CI$1,Settings!$G:$G,0))=TRUE,
100-100*(T367-MINIFS(T:T,$E:$E,$E367))/(MAXIFS(T:T,$E:$E,$E367)-MINIFS(T:T,$E:$E,$E367)),
100*(T367-MINIFS(T:T,$E:$E,$E367))/(MAXIFS(T:T,$E:$E,$E367)-MINIFS(T:T,$E:$E,$E367))))</f>
        <v/>
      </c>
      <c r="CJ367" s="223" t="str">
        <f t="array" ref="CJ367">IF(U367="","",
IF(INDEX(Settings!$H:$H,MATCH(CJ$1,Settings!$G:$G,0))=TRUE,
100-100*(U367-MINIFS(U:U,$E:$E,$E367))/(MAXIFS(U:U,$E:$E,$E367)-MINIFS(U:U,$E:$E,$E367)),
100*(U367-MINIFS(U:U,$E:$E,$E367))/(MAXIFS(U:U,$E:$E,$E367)-MINIFS(U:U,$E:$E,$E367))))</f>
        <v/>
      </c>
      <c r="CK367" s="223" t="str">
        <f t="array" ref="CK367">IF(V367="","",
IF(INDEX(Settings!$H:$H,MATCH(CK$1,Settings!$G:$G,0))=TRUE,
100-100*(V367-MINIFS(V:V,$E:$E,$E367))/(MAXIFS(V:V,$E:$E,$E367)-MINIFS(V:V,$E:$E,$E367)),
100*(V367-MINIFS(V:V,$E:$E,$E367))/(MAXIFS(V:V,$E:$E,$E367)-MINIFS(V:V,$E:$E,$E367))))</f>
        <v/>
      </c>
      <c r="CL367" s="223" t="str">
        <f t="array" ref="CL367">IF(W367="","",
IF(INDEX(Settings!$H:$H,MATCH(CL$1,Settings!$G:$G,0))=TRUE,
100-100*(W367-MINIFS(W:W,$E:$E,$E367))/(MAXIFS(W:W,$E:$E,$E367)-MINIFS(W:W,$E:$E,$E367)),
100*(W367-MINIFS(W:W,$E:$E,$E367))/(MAXIFS(W:W,$E:$E,$E367)-MINIFS(W:W,$E:$E,$E367))))</f>
        <v/>
      </c>
      <c r="CM367" s="223" t="str">
        <f t="array" ref="CM367">IF(X367="","",
IF(INDEX(Settings!$H:$H,MATCH(CM$1,Settings!$G:$G,0))=TRUE,
100-100*(X367-MINIFS(X:X,$E:$E,$E367))/(MAXIFS(X:X,$E:$E,$E367)-MINIFS(X:X,$E:$E,$E367)),
100*(X367-MINIFS(X:X,$E:$E,$E367))/(MAXIFS(X:X,$E:$E,$E367)-MINIFS(X:X,$E:$E,$E367))))</f>
        <v/>
      </c>
      <c r="CN367" s="223" t="str">
        <f t="array" ref="CN367">IF(Y367="","",
IF(INDEX(Settings!$H:$H,MATCH(CN$1,Settings!$G:$G,0))=TRUE,
100-100*(Y367-MINIFS(Y:Y,$E:$E,$E367))/(MAXIFS(Y:Y,$E:$E,$E367)-MINIFS(Y:Y,$E:$E,$E367)),
100*(Y367-MINIFS(Y:Y,$E:$E,$E367))/(MAXIFS(Y:Y,$E:$E,$E367)-MINIFS(Y:Y,$E:$E,$E367))))</f>
        <v/>
      </c>
      <c r="CO367" s="223" t="str">
        <f t="array" ref="CO367">IF(Z367="","",
IF(INDEX(Settings!$H:$H,MATCH(CO$1,Settings!$G:$G,0))=TRUE,
100-100*(Z367-MINIFS(Z:Z,$E:$E,$E367))/(MAXIFS(Z:Z,$E:$E,$E367)-MINIFS(Z:Z,$E:$E,$E367)),
100*(Z367-MINIFS(Z:Z,$E:$E,$E367))/(MAXIFS(Z:Z,$E:$E,$E367)-MINIFS(Z:Z,$E:$E,$E367))))</f>
        <v/>
      </c>
      <c r="CP367" s="223" t="str">
        <f t="array" ref="CP367">IF(AA367="","",
IF(INDEX(Settings!$H:$H,MATCH(CP$1,Settings!$G:$G,0))=TRUE,
100-100*(AA367-MINIFS(AA:AA,$E:$E,$E367))/(MAXIFS(AA:AA,$E:$E,$E367)-MINIFS(AA:AA,$E:$E,$E367)),
100*(AA367-MINIFS(AA:AA,$E:$E,$E367))/(MAXIFS(AA:AA,$E:$E,$E367)-MINIFS(AA:AA,$E:$E,$E367))))</f>
        <v/>
      </c>
      <c r="CQ367" s="223" t="str">
        <f t="array" ref="CQ367">IF(AB367="","",
IF(INDEX(Settings!$H:$H,MATCH(CQ$1,Settings!$G:$G,0))=TRUE,
100-100*(AB367-MINIFS(AB:AB,$E:$E,$E367))/(MAXIFS(AB:AB,$E:$E,$E367)-MINIFS(AB:AB,$E:$E,$E367)),
100*(AB367-MINIFS(AB:AB,$E:$E,$E367))/(MAXIFS(AB:AB,$E:$E,$E367)-MINIFS(AB:AB,$E:$E,$E367))))</f>
        <v/>
      </c>
      <c r="CR367" s="223" t="str">
        <f t="array" ref="CR367">IF(AC367="","",
IF(INDEX(Settings!$H:$H,MATCH(CR$1,Settings!$G:$G,0))=TRUE,
100-100*(AC367-MINIFS(AC:AC,$E:$E,$E367))/(MAXIFS(AC:AC,$E:$E,$E367)-MINIFS(AC:AC,$E:$E,$E367)),
100*(AC367-MINIFS(AC:AC,$E:$E,$E367))/(MAXIFS(AC:AC,$E:$E,$E367)-MINIFS(AC:AC,$E:$E,$E367))))</f>
        <v/>
      </c>
      <c r="CS367" s="223" t="str">
        <f t="array" ref="CS367">IF(AD367="","",
IF(INDEX(Settings!$H:$H,MATCH(CS$1,Settings!$G:$G,0))=TRUE,
100-100*(AD367-MINIFS(AD:AD,$E:$E,$E367))/(MAXIFS(AD:AD,$E:$E,$E367)-MINIFS(AD:AD,$E:$E,$E367)),
100*(AD367-MINIFS(AD:AD,$E:$E,$E367))/(MAXIFS(AD:AD,$E:$E,$E367)-MINIFS(AD:AD,$E:$E,$E367))))</f>
        <v/>
      </c>
      <c r="CT367" s="223" t="str">
        <f t="array" ref="CT367">IF(AE367="","",
IF(INDEX(Settings!$H:$H,MATCH(CT$1,Settings!$G:$G,0))=TRUE,
100-100*(AE367-MINIFS(AE:AE,$E:$E,$E367))/(MAXIFS(AE:AE,$E:$E,$E367)-MINIFS(AE:AE,$E:$E,$E367)),
100*(AE367-MINIFS(AE:AE,$E:$E,$E367))/(MAXIFS(AE:AE,$E:$E,$E367)-MINIFS(AE:AE,$E:$E,$E367))))</f>
        <v/>
      </c>
      <c r="CU367" s="223" t="str">
        <f t="array" ref="CU367">IF(AF367="","",
IF(INDEX(Settings!$H:$H,MATCH(CU$1,Settings!$G:$G,0))=TRUE,
100-100*(AF367-MINIFS(AF:AF,$E:$E,$E367))/(MAXIFS(AF:AF,$E:$E,$E367)-MINIFS(AF:AF,$E:$E,$E367)),
100*(AF367-MINIFS(AF:AF,$E:$E,$E367))/(MAXIFS(AF:AF,$E:$E,$E367)-MINIFS(AF:AF,$E:$E,$E367))))</f>
        <v/>
      </c>
      <c r="CV367" s="223" t="str">
        <f t="array" ref="CV367">IF(AG367="","",
IF(INDEX(Settings!$H:$H,MATCH(CV$1,Settings!$G:$G,0))=TRUE,
100-100*(AG367-MINIFS(AG:AG,$E:$E,$E367))/(MAXIFS(AG:AG,$E:$E,$E367)-MINIFS(AG:AG,$E:$E,$E367)),
100*(AG367-MINIFS(AG:AG,$E:$E,$E367))/(MAXIFS(AG:AG,$E:$E,$E367)-MINIFS(AG:AG,$E:$E,$E367))))</f>
        <v/>
      </c>
      <c r="CW367" s="223" t="str">
        <f t="array" ref="CW367">IF(AH367="","",
IF(INDEX(Settings!$H:$H,MATCH(CW$1,Settings!$G:$G,0))=TRUE,
100-100*(AH367-MINIFS(AH:AH,$E:$E,$E367))/(MAXIFS(AH:AH,$E:$E,$E367)-MINIFS(AH:AH,$E:$E,$E367)),
100*(AH367-MINIFS(AH:AH,$E:$E,$E367))/(MAXIFS(AH:AH,$E:$E,$E367)-MINIFS(AH:AH,$E:$E,$E367))))</f>
        <v/>
      </c>
      <c r="CX367" s="223" t="str">
        <f t="array" ref="CX367">IF(AI367="","",
IF(INDEX(Settings!$H:$H,MATCH(CX$1,Settings!$G:$G,0))=TRUE,
100-100*(AI367-MINIFS(AI:AI,$E:$E,$E367))/(MAXIFS(AI:AI,$E:$E,$E367)-MINIFS(AI:AI,$E:$E,$E367)),
100*(AI367-MINIFS(AI:AI,$E:$E,$E367))/(MAXIFS(AI:AI,$E:$E,$E367)-MINIFS(AI:AI,$E:$E,$E367))))</f>
        <v/>
      </c>
      <c r="CY367" s="223" t="str">
        <f t="array" ref="CY367">IF(AJ367="","",
IF(INDEX(Settings!$H:$H,MATCH(CY$1,Settings!$G:$G,0))=TRUE,
100-100*(AJ367-MINIFS(AJ:AJ,$E:$E,$E367))/(MAXIFS(AJ:AJ,$E:$E,$E367)-MINIFS(AJ:AJ,$E:$E,$E367)),
100*(AJ367-MINIFS(AJ:AJ,$E:$E,$E367))/(MAXIFS(AJ:AJ,$E:$E,$E367)-MINIFS(AJ:AJ,$E:$E,$E367))))</f>
        <v/>
      </c>
      <c r="CZ367" s="223" t="str">
        <f t="array" ref="CZ367">IF(AK367="","",
IF(INDEX(Settings!$H:$H,MATCH(CZ$1,Settings!$G:$G,0))=TRUE,
100-100*(AK367-MINIFS(AK:AK,$E:$E,$E367))/(MAXIFS(AK:AK,$E:$E,$E367)-MINIFS(AK:AK,$E:$E,$E367)),
100*(AK367-MINIFS(AK:AK,$E:$E,$E367))/(MAXIFS(AK:AK,$E:$E,$E367)-MINIFS(AK:AK,$E:$E,$E367))))</f>
        <v/>
      </c>
      <c r="DA367" s="223" t="str">
        <f t="array" ref="DA367">IF(AL367="","",
IF(INDEX(Settings!$H:$H,MATCH(DA$1,Settings!$G:$G,0))=TRUE,
100-100*(AL367-MINIFS(AL:AL,$E:$E,$E367))/(MAXIFS(AL:AL,$E:$E,$E367)-MINIFS(AL:AL,$E:$E,$E367)),
100*(AL367-MINIFS(AL:AL,$E:$E,$E367))/(MAXIFS(AL:AL,$E:$E,$E367)-MINIFS(AL:AL,$E:$E,$E367))))</f>
        <v/>
      </c>
      <c r="DB367" s="223" t="str">
        <f t="array" ref="DB367">IF(AM367="","",
IF(INDEX(Settings!$H:$H,MATCH(DB$1,Settings!$G:$G,0))=TRUE,
100-100*(AM367-MINIFS(AM:AM,$E:$E,$E367))/(MAXIFS(AM:AM,$E:$E,$E367)-MINIFS(AM:AM,$E:$E,$E367)),
100*(AM367-MINIFS(AM:AM,$E:$E,$E367))/(MAXIFS(AM:AM,$E:$E,$E367)-MINIFS(AM:AM,$E:$E,$E367))))</f>
        <v/>
      </c>
      <c r="DC367" s="223" t="str">
        <f t="array" ref="DC367">IF(AN367="","",
IF(INDEX(Settings!$H:$H,MATCH(DC$1,Settings!$G:$G,0))=TRUE,
100-100*(AN367-MINIFS(AN:AN,$E:$E,$E367))/(MAXIFS(AN:AN,$E:$E,$E367)-MINIFS(AN:AN,$E:$E,$E367)),
100*(AN367-MINIFS(AN:AN,$E:$E,$E367))/(MAXIFS(AN:AN,$E:$E,$E367)-MINIFS(AN:AN,$E:$E,$E367))))</f>
        <v/>
      </c>
      <c r="DD367" s="223" t="str">
        <f t="array" ref="DD367">IF(AO367="","",
IF(INDEX(Settings!$H:$H,MATCH(DD$1,Settings!$G:$G,0))=TRUE,
100-100*(AO367-MINIFS(AO:AO,$E:$E,$E367))/(MAXIFS(AO:AO,$E:$E,$E367)-MINIFS(AO:AO,$E:$E,$E367)),
100*(AO367-MINIFS(AO:AO,$E:$E,$E367))/(MAXIFS(AO:AO,$E:$E,$E367)-MINIFS(AO:AO,$E:$E,$E367))))</f>
        <v/>
      </c>
      <c r="DE367" s="223" t="str">
        <f t="array" ref="DE367">IF(AP367="","",
IF(INDEX(Settings!$H:$H,MATCH(DE$1,Settings!$G:$G,0))=TRUE,
100-100*(AP367-MINIFS(AP:AP,$E:$E,$E367))/(MAXIFS(AP:AP,$E:$E,$E367)-MINIFS(AP:AP,$E:$E,$E367)),
100*(AP367-MINIFS(AP:AP,$E:$E,$E367))/(MAXIFS(AP:AP,$E:$E,$E367)-MINIFS(AP:AP,$E:$E,$E367))))</f>
        <v/>
      </c>
      <c r="DF367" s="223" t="str">
        <f t="array" ref="DF367">IF(AQ367="","",
IF(INDEX(Settings!$H:$H,MATCH(DF$1,Settings!$G:$G,0))=TRUE,
100-100*(AQ367-MINIFS(AQ:AQ,$E:$E,$E367))/(MAXIFS(AQ:AQ,$E:$E,$E367)-MINIFS(AQ:AQ,$E:$E,$E367)),
100*(AQ367-MINIFS(AQ:AQ,$E:$E,$E367))/(MAXIFS(AQ:AQ,$E:$E,$E367)-MINIFS(AQ:AQ,$E:$E,$E367))))</f>
        <v/>
      </c>
      <c r="DG367" s="223" t="str">
        <f t="array" ref="DG367">IF(AR367="","",
IF(INDEX(Settings!$H:$H,MATCH(DG$1,Settings!$G:$G,0))=TRUE,
100-100*(AR367-MINIFS(AR:AR,$E:$E,$E367))/(MAXIFS(AR:AR,$E:$E,$E367)-MINIFS(AR:AR,$E:$E,$E367)),
100*(AR367-MINIFS(AR:AR,$E:$E,$E367))/(MAXIFS(AR:AR,$E:$E,$E367)-MINIFS(AR:AR,$E:$E,$E367))))</f>
        <v/>
      </c>
      <c r="DH367" s="223" t="str">
        <f t="array" ref="DH367">IF(AS367="","",
IF(INDEX(Settings!$H:$H,MATCH(DH$1,Settings!$G:$G,0))=TRUE,
100-100*(AS367-MINIFS(AS:AS,$E:$E,$E367))/(MAXIFS(AS:AS,$E:$E,$E367)-MINIFS(AS:AS,$E:$E,$E367)),
100*(AS367-MINIFS(AS:AS,$E:$E,$E367))/(MAXIFS(AS:AS,$E:$E,$E367)-MINIFS(AS:AS,$E:$E,$E367))))</f>
        <v/>
      </c>
      <c r="DI367" s="223" t="str">
        <f t="array" ref="DI367">IF(AT367="","",
IF(INDEX(Settings!$H:$H,MATCH(DI$1,Settings!$G:$G,0))=TRUE,
100-100*(AT367-MINIFS(AT:AT,$E:$E,$E367))/(MAXIFS(AT:AT,$E:$E,$E367)-MINIFS(AT:AT,$E:$E,$E367)),
100*(AT367-MINIFS(AT:AT,$E:$E,$E367))/(MAXIFS(AT:AT,$E:$E,$E367)-MINIFS(AT:AT,$E:$E,$E367))))</f>
        <v/>
      </c>
      <c r="DJ367" s="223" t="str">
        <f t="array" ref="DJ367">IF(AU367="","",
IF(INDEX(Settings!$H:$H,MATCH(DJ$1,Settings!$G:$G,0))=TRUE,
100-100*(AU367-MINIFS(AU:AU,$E:$E,$E367))/(MAXIFS(AU:AU,$E:$E,$E367)-MINIFS(AU:AU,$E:$E,$E367)),
100*(AU367-MINIFS(AU:AU,$E:$E,$E367))/(MAXIFS(AU:AU,$E:$E,$E367)-MINIFS(AU:AU,$E:$E,$E367))))</f>
        <v/>
      </c>
      <c r="DK367" s="223" t="str">
        <f t="array" ref="DK367">IF(AV367="","",
IF(INDEX(Settings!$H:$H,MATCH(DK$1,Settings!$G:$G,0))=TRUE,
100-100*(AV367-MINIFS(AV:AV,$E:$E,$E367))/(MAXIFS(AV:AV,$E:$E,$E367)-MINIFS(AV:AV,$E:$E,$E367)),
100*(AV367-MINIFS(AV:AV,$E:$E,$E367))/(MAXIFS(AV:AV,$E:$E,$E367)-MINIFS(AV:AV,$E:$E,$E367))))</f>
        <v/>
      </c>
      <c r="DL367" s="223" t="str">
        <f t="array" ref="DL367">IF(AW367="","",
IF(INDEX(Settings!$H:$H,MATCH(DL$1,Settings!$G:$G,0))=TRUE,
100-100*(AW367-MINIFS(AW:AW,$E:$E,$E367))/(MAXIFS(AW:AW,$E:$E,$E367)-MINIFS(AW:AW,$E:$E,$E367)),
100*(AW367-MINIFS(AW:AW,$E:$E,$E367))/(MAXIFS(AW:AW,$E:$E,$E367)-MINIFS(AW:AW,$E:$E,$E367))))</f>
        <v/>
      </c>
      <c r="DM367" s="223" t="str">
        <f t="array" ref="DM367">IF(AX367="","",
IF(INDEX(Settings!$H:$H,MATCH(DM$1,Settings!$G:$G,0))=TRUE,
100-100*(AX367-MINIFS(AX:AX,$E:$E,$E367))/(MAXIFS(AX:AX,$E:$E,$E367)-MINIFS(AX:AX,$E:$E,$E367)),
100*(AX367-MINIFS(AX:AX,$E:$E,$E367))/(MAXIFS(AX:AX,$E:$E,$E367)-MINIFS(AX:AX,$E:$E,$E367))))</f>
        <v/>
      </c>
      <c r="DN367" s="223" t="str">
        <f t="array" ref="DN367">IF(AY367="","",
IF(INDEX(Settings!$H:$H,MATCH(DN$1,Settings!$G:$G,0))=TRUE,
100-100*(AY367-MINIFS(AY:AY,$E:$E,$E367))/(MAXIFS(AY:AY,$E:$E,$E367)-MINIFS(AY:AY,$E:$E,$E367)),
100*(AY367-MINIFS(AY:AY,$E:$E,$E367))/(MAXIFS(AY:AY,$E:$E,$E367)-MINIFS(AY:AY,$E:$E,$E367))))</f>
        <v/>
      </c>
      <c r="DO367" s="223" t="str">
        <f t="array" ref="DO367">IF(AZ367="","",
IF(INDEX(Settings!$H:$H,MATCH(DO$1,Settings!$G:$G,0))=TRUE,
100-100*(AZ367-MINIFS(AZ:AZ,$E:$E,$E367))/(MAXIFS(AZ:AZ,$E:$E,$E367)-MINIFS(AZ:AZ,$E:$E,$E367)),
100*(AZ367-MINIFS(AZ:AZ,$E:$E,$E367))/(MAXIFS(AZ:AZ,$E:$E,$E367)-MINIFS(AZ:AZ,$E:$E,$E367))))</f>
        <v/>
      </c>
      <c r="DP367" s="223" t="str">
        <f t="array" ref="DP367">IF(BA367="","",
IF(INDEX(Settings!$H:$H,MATCH(DP$1,Settings!$G:$G,0))=TRUE,
100-100*(BA367-MINIFS(BA:BA,$E:$E,$E367))/(MAXIFS(BA:BA,$E:$E,$E367)-MINIFS(BA:BA,$E:$E,$E367)),
100*(BA367-MINIFS(BA:BA,$E:$E,$E367))/(MAXIFS(BA:BA,$E:$E,$E367)-MINIFS(BA:BA,$E:$E,$E367))))</f>
        <v/>
      </c>
      <c r="DQ367" s="223" t="str">
        <f t="array" ref="DQ367">IF(BB367="","",
IF(INDEX(Settings!$H:$H,MATCH(DQ$1,Settings!$G:$G,0))=TRUE,
100-100*(BB367-MINIFS(BB:BB,$E:$E,$E367))/(MAXIFS(BB:BB,$E:$E,$E367)-MINIFS(BB:BB,$E:$E,$E367)),
100*(BB367-MINIFS(BB:BB,$E:$E,$E367))/(MAXIFS(BB:BB,$E:$E,$E367)-MINIFS(BB:BB,$E:$E,$E367))))</f>
        <v/>
      </c>
      <c r="DR367" s="223" t="str">
        <f t="array" ref="DR367">IF(BC367="","",
IF(INDEX(Settings!$H:$H,MATCH(DR$1,Settings!$G:$G,0))=TRUE,
100-100*(BC367-MINIFS(BC:BC,$E:$E,$E367))/(MAXIFS(BC:BC,$E:$E,$E367)-MINIFS(BC:BC,$E:$E,$E367)),
100*(BC367-MINIFS(BC:BC,$E:$E,$E367))/(MAXIFS(BC:BC,$E:$E,$E367)-MINIFS(BC:BC,$E:$E,$E367))))</f>
        <v/>
      </c>
      <c r="DS367" s="223" t="str">
        <f t="array" ref="DS367">IF(BD367="","",
IF(INDEX(Settings!$H:$H,MATCH(DS$1,Settings!$G:$G,0))=TRUE,
100-100*(BD367-MINIFS(BD:BD,$E:$E,$E367))/(MAXIFS(BD:BD,$E:$E,$E367)-MINIFS(BD:BD,$E:$E,$E367)),
100*(BD367-MINIFS(BD:BD,$E:$E,$E367))/(MAXIFS(BD:BD,$E:$E,$E367)-MINIFS(BD:BD,$E:$E,$E367))))</f>
        <v/>
      </c>
      <c r="DT367" s="223" t="str">
        <f t="array" ref="DT367">IF(BE367="","",
IF(INDEX(Settings!$H:$H,MATCH(DT$1,Settings!$G:$G,0))=TRUE,
100-100*(BE367-MINIFS(BE:BE,$E:$E,$E367))/(MAXIFS(BE:BE,$E:$E,$E367)-MINIFS(BE:BE,$E:$E,$E367)),
100*(BE367-MINIFS(BE:BE,$E:$E,$E367))/(MAXIFS(BE:BE,$E:$E,$E367)-MINIFS(BE:BE,$E:$E,$E367))))</f>
        <v/>
      </c>
      <c r="DU367" s="223" t="str">
        <f t="array" ref="DU367">IF(BF367="","",
IF(INDEX(Settings!$H:$H,MATCH(DU$1,Settings!$G:$G,0))=TRUE,
100-100*(BF367-MINIFS(BF:BF,$E:$E,$E367))/(MAXIFS(BF:BF,$E:$E,$E367)-MINIFS(BF:BF,$E:$E,$E367)),
100*(BF367-MINIFS(BF:BF,$E:$E,$E367))/(MAXIFS(BF:BF,$E:$E,$E367)-MINIFS(BF:BF,$E:$E,$E367))))</f>
        <v/>
      </c>
      <c r="DV367" s="223" t="str">
        <f t="array" ref="DV367">IF(BG367="","",
IF(INDEX(Settings!$H:$H,MATCH(DV$1,Settings!$G:$G,0))=TRUE,
100-100*(BG367-MINIFS(BG:BG,$E:$E,$E367))/(MAXIFS(BG:BG,$E:$E,$E367)-MINIFS(BG:BG,$E:$E,$E367)),
100*(BG367-MINIFS(BG:BG,$E:$E,$E367))/(MAXIFS(BG:BG,$E:$E,$E367)-MINIFS(BG:BG,$E:$E,$E367))))</f>
        <v/>
      </c>
      <c r="DW367" s="223" t="str">
        <f t="array" ref="DW367">IF(BH367="","",
IF(INDEX(Settings!$H:$H,MATCH(DW$1,Settings!$G:$G,0))=TRUE,
100-100*(BH367-MINIFS(BH:BH,$E:$E,$E367))/(MAXIFS(BH:BH,$E:$E,$E367)-MINIFS(BH:BH,$E:$E,$E367)),
100*(BH367-MINIFS(BH:BH,$E:$E,$E367))/(MAXIFS(BH:BH,$E:$E,$E367)-MINIFS(BH:BH,$E:$E,$E367))))</f>
        <v/>
      </c>
      <c r="DX367" s="223" t="str">
        <f t="array" ref="DX367">IF(BI367="","",
IF(INDEX(Settings!$H:$H,MATCH(DX$1,Settings!$G:$G,0))=TRUE,
100-100*(BI367-MINIFS(BI:BI,$E:$E,$E367))/(MAXIFS(BI:BI,$E:$E,$E367)-MINIFS(BI:BI,$E:$E,$E367)),
100*(BI367-MINIFS(BI:BI,$E:$E,$E367))/(MAXIFS(BI:BI,$E:$E,$E367)-MINIFS(BI:BI,$E:$E,$E367))))</f>
        <v/>
      </c>
      <c r="DY367" s="223" t="str">
        <f t="array" ref="DY367">IF(BJ367="","",
IF(INDEX(Settings!$H:$H,MATCH(DY$1,Settings!$G:$G,0))=TRUE,
100-100*(BJ367-MINIFS(BJ:BJ,$E:$E,$E367))/(MAXIFS(BJ:BJ,$E:$E,$E367)-MINIFS(BJ:BJ,$E:$E,$E367)),
100*(BJ367-MINIFS(BJ:BJ,$E:$E,$E367))/(MAXIFS(BJ:BJ,$E:$E,$E367)-MINIFS(BJ:BJ,$E:$E,$E367))))</f>
        <v/>
      </c>
      <c r="DZ367" s="225"/>
      <c r="EA367" s="225"/>
      <c r="EB367" s="225" t="str">
        <f t="shared" si="8"/>
        <v/>
      </c>
      <c r="EC367" s="225" t="str">
        <f t="shared" si="9"/>
        <v/>
      </c>
      <c r="ED367" s="225" t="str">
        <f t="shared" si="10"/>
        <v/>
      </c>
      <c r="EE367" s="225" t="str">
        <f t="shared" si="11"/>
        <v/>
      </c>
      <c r="EF367" s="225" t="str">
        <f t="shared" si="12"/>
        <v/>
      </c>
      <c r="EG367" s="225" t="str">
        <f t="shared" si="13"/>
        <v/>
      </c>
      <c r="EH367" s="225"/>
      <c r="EI367" s="225"/>
      <c r="EJ367" s="225"/>
      <c r="EK367" s="225"/>
      <c r="EL367" s="225"/>
      <c r="EM367" s="225"/>
    </row>
    <row r="368">
      <c r="A368" s="231"/>
      <c r="B368" s="231"/>
      <c r="C368" s="231"/>
      <c r="D368" s="231" t="str">
        <f t="array" ref="D368">IFERROR(INDEX(Profiles!$B:$B,MATCH($A368,Profiles!$A:$A,0)),"")</f>
        <v/>
      </c>
      <c r="E368" s="231"/>
      <c r="F368" s="231"/>
      <c r="G368" s="231"/>
      <c r="H368" s="231"/>
      <c r="I368" s="231" t="str">
        <f>IF(A368="","",IF(Settings!$N$3="DATE",F368&amp;": "&amp;TEXT(B368,"M/DD/YY"),F368&amp;": "&amp;H368))</f>
        <v/>
      </c>
      <c r="J368" s="231"/>
      <c r="K368" s="231"/>
      <c r="L368" s="231"/>
      <c r="M368" s="232" t="str">
        <f t="shared" si="14"/>
        <v/>
      </c>
      <c r="N368" s="231"/>
      <c r="O368" s="231"/>
      <c r="P368" s="231"/>
      <c r="Q368" s="231"/>
      <c r="R368" s="231"/>
      <c r="S368" s="230" t="str">
        <f>IFERROR(VLOOKUP(AF368, 'YOYO IR Scores'!A:C, 3, FALSE), "")
</f>
        <v/>
      </c>
      <c r="T368" s="231"/>
      <c r="U368" s="231"/>
      <c r="V368" s="231"/>
      <c r="W368" s="231"/>
      <c r="X368" s="233" t="str">
        <f t="shared" si="4"/>
        <v/>
      </c>
      <c r="Y368" s="234" t="str">
        <f t="shared" si="5"/>
        <v/>
      </c>
      <c r="Z368" s="234" t="str">
        <f t="shared" si="6"/>
        <v/>
      </c>
      <c r="AA368" s="233" t="str">
        <f t="shared" si="7"/>
        <v/>
      </c>
      <c r="AB368" s="232"/>
      <c r="AC368" s="232"/>
      <c r="AD368" s="232"/>
      <c r="AE368" s="232" t="str">
        <f>IFERROR(VLOOKUP(AF368, 'YOYO IR Scores'!A:C, 2, FALSE), "")</f>
        <v/>
      </c>
      <c r="AF368" s="232"/>
      <c r="AG368" s="232"/>
      <c r="AH368" s="232"/>
      <c r="AI368" s="232"/>
      <c r="AJ368" s="232"/>
      <c r="AK368" s="232"/>
      <c r="AL368" s="232"/>
      <c r="AM368" s="232"/>
      <c r="AN368" s="232"/>
      <c r="AO368" s="232"/>
      <c r="AP368" s="232"/>
      <c r="AQ368" s="232"/>
      <c r="AR368" s="232"/>
      <c r="AS368" s="232"/>
      <c r="AT368" s="232"/>
      <c r="AU368" s="232"/>
      <c r="AV368" s="232"/>
      <c r="AW368" s="232"/>
      <c r="AX368" s="232"/>
      <c r="AY368" s="232"/>
      <c r="AZ368" s="232"/>
      <c r="BA368" s="232"/>
      <c r="BB368" s="232"/>
      <c r="BC368" s="232"/>
      <c r="BD368" s="232"/>
      <c r="BE368" s="232"/>
      <c r="BF368" s="232"/>
      <c r="BG368" s="232"/>
      <c r="BH368" s="232"/>
      <c r="BI368" s="232"/>
      <c r="BJ368" s="232"/>
      <c r="BK368" s="232" t="str">
        <f t="array" ref="BK368">IF(J368="","",
IF(INDEX(Settings!$H:$H,MATCH(BY$1,Settings!$G:$G,0))=TRUE,
100-100*(J368-MIN(J:J))/(MAX(J:J)-MIN(J:J)),
100*(J368-MIN(J:J))/(MAX(J:J)-MIN(J:J))))</f>
        <v/>
      </c>
      <c r="BL368" s="232" t="str">
        <f t="array" ref="BL368">IF(J368="","",
IF(INDEX(Settings!$H:$H,MATCH(BY$1,Settings!$G:$G,0))=TRUE,
100-100*(J368-MINIFS(J:J,$E:$E,$E368))/(MAXIFS(J:J,$E:$E,$E368)-MINIFS(J:J,$E:$E,$E368)),
100*(J368-MINIFS(J:J,$E:$E,$E368))/(MAXIFS(J:J,$E:$E,$E368)-MINIFS(J:J,$E:$E,$E368))))</f>
        <v/>
      </c>
      <c r="BM368" s="232" t="str">
        <f t="array" ref="BM368">IF(J368="","",
IF(INDEX(Settings!$H:$H,MATCH(BY$1,Settings!$G:$G,0))=TRUE,
100-100*(J368-MINIFS(J:J,$E:$E,$E368,$I:$I,$I368))/(MAXIFS(J:J,$E:$E,$E368,$I:$I,$I368)-MINIFS(J:J,$E:$E,$E368,$I:$I,$I368)),
100*(J368-MINIFS(J:J,$E:$E,$E368,$I:$I,$I368))/(MAXIFS(J:J,$E:$E,$E368,$I:$I,$I368)-MINIFS(J:J,$E:$E,$E368,$I:$I,$I368))))</f>
        <v/>
      </c>
      <c r="BN368" s="231" t="str">
        <f t="array" ref="BN368">IF(J368="","",
IF(INDEX(Settings!$H:$H,MATCH(BY$1,Settings!$G:$G,0))=TRUE,
100-100*PERCENTRANK(J:J,J368),
100*PERCENTRANK(J:J,J368)))</f>
        <v/>
      </c>
      <c r="BO368" s="231" t="str">
        <f>IFERROR(__xludf.DUMMYFUNCTION("IF(J368="""","""",
IF(INDEX(Settings!$H:$H,MATCH(BY$1,Settings!$G:$G,0))=TRUE,
100-100*PERCENTRANK(FILTER(J:J,$E:$E=$E368),J368),
100*PERCENTRANK(FILTER(J:J,$E:$E=$E368),J368)))"),"")</f>
        <v/>
      </c>
      <c r="BP368" s="231" t="str">
        <f>IFERROR(__xludf.DUMMYFUNCTION("IF(J368="""","""",
IF(INDEX(Settings!$H:$H,MATCH(BY$1,Settings!$G:$G,0))=TRUE,
100-100*PERCENTRANK(FILTER(J:J,$E:$E=$E368,$I:$I=$I368),J368),
100*PERCENTRANK(FILTER(J:J,$E:$E=$E368,$I:$I=$I368),J368)))"),"")</f>
        <v/>
      </c>
      <c r="BQ368" s="233" t="str">
        <f t="array" ref="BQ368">IF(J368="","",
IF(INDEX(Settings!$H:$H,MATCH(BY$1,Settings!$G:$G,0))=TRUE,
-1*(J368-AVERAGE(J:J))/STDEV(J:J),
(J368-AVERAGE(J:J))/STDEV(J:J)))</f>
        <v/>
      </c>
      <c r="BR368" s="233" t="str">
        <f>IFERROR(__xludf.DUMMYFUNCTION("IF(J368="""","""",
IF(INDEX(Settings!$H:$H,MATCH(BY$1,Settings!$G:$G,0))=TRUE,
-1*(J368-AVERAGEIFS(J:J,$E:$E,$E368))/STDEV(FILTER(J:J,$E:$E=$E368)),
(J368-AVERAGEIFS(J:J,$E:$E,$E368))/STDEV(FILTER(J:J,$E:$E=$E368))))"),"")</f>
        <v/>
      </c>
      <c r="BS368" s="233"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1"/>
      <c r="BX368" s="231"/>
      <c r="BY368" s="232" t="str">
        <f t="array" ref="BY368">IF(J368="","",
IF(INDEX(Settings!$H:$H,MATCH(BY$1,Settings!$G:$G,0))=TRUE,
100-100*(J368-MINIFS(J:J,$E:$E,$E368))/(MAXIFS(J:J,$E:$E,$E368)-MINIFS(J:J,$E:$E,$E368)),
100*(J368-MINIFS(J:J,$E:$E,$E368))/(MAXIFS(J:J,$E:$E,$E368)-MINIFS(J:J,$E:$E,$E368))))</f>
        <v/>
      </c>
      <c r="BZ368" s="232" t="str">
        <f t="array" ref="BZ368">IF(K368="","",
IF(INDEX(Settings!$H:$H,MATCH(BZ$1,Settings!$G:$G,0))=TRUE,
100-100*(K368-MINIFS(K:K,$E:$E,$E368))/(MAXIFS(K:K,$E:$E,$E368)-MINIFS(K:K,$E:$E,$E368)),
100*(K368-MINIFS(K:K,$E:$E,$E368))/(MAXIFS(K:K,$E:$E,$E368)-MINIFS(K:K,$E:$E,$E368))))</f>
        <v/>
      </c>
      <c r="CA368" s="232" t="str">
        <f t="array" ref="CA368">IF(L368="","",
IF(INDEX(Settings!$H:$H,MATCH(CA$1,Settings!$G:$G,0))=TRUE,
100-100*(L368-MINIFS(L:L,$E:$E,$E368))/(MAXIFS(L:L,$E:$E,$E368)-MINIFS(L:L,$E:$E,$E368)),
100*(L368-MINIFS(L:L,$E:$E,$E368))/(MAXIFS(L:L,$E:$E,$E368)-MINIFS(L:L,$E:$E,$E368))))</f>
        <v/>
      </c>
      <c r="CB368" s="232" t="str">
        <f t="array" ref="CB368">IF(M368="","",
IF(INDEX(Settings!$H:$H,MATCH(CB$1,Settings!$G:$G,0))=TRUE,
100-100*(M368-MINIFS(M:M,$E:$E,$E368))/(MAXIFS(M:M,$E:$E,$E368)-MINIFS(M:M,$E:$E,$E368)),
100*(M368-MINIFS(M:M,$E:$E,$E368))/(MAXIFS(M:M,$E:$E,$E368)-MINIFS(M:M,$E:$E,$E368))))</f>
        <v/>
      </c>
      <c r="CC368" s="232" t="str">
        <f t="array" ref="CC368">IF(N368="","",
IF(INDEX(Settings!$H:$H,MATCH(CC$1,Settings!$G:$G,0))=TRUE,
100-100*(N368-MINIFS(N:N,$E:$E,$E368))/(MAXIFS(N:N,$E:$E,$E368)-MINIFS(N:N,$E:$E,$E368)),
100*(N368-MINIFS(N:N,$E:$E,$E368))/(MAXIFS(N:N,$E:$E,$E368)-MINIFS(N:N,$E:$E,$E368))))</f>
        <v/>
      </c>
      <c r="CD368" s="232" t="str">
        <f t="array" ref="CD368">IF(O368="","",
IF(INDEX(Settings!$H:$H,MATCH(CD$1,Settings!$G:$G,0))=TRUE,
100-100*(O368-MINIFS(O:O,$E:$E,$E368))/(MAXIFS(O:O,$E:$E,$E368)-MINIFS(O:O,$E:$E,$E368)),
100*(O368-MINIFS(O:O,$E:$E,$E368))/(MAXIFS(O:O,$E:$E,$E368)-MINIFS(O:O,$E:$E,$E368))))</f>
        <v/>
      </c>
      <c r="CE368" s="232" t="str">
        <f t="array" ref="CE368">IF(P368="","",
IF(INDEX(Settings!$H:$H,MATCH(CE$1,Settings!$G:$G,0))=TRUE,
100-100*(P368-MINIFS(P:P,$E:$E,$E368))/(MAXIFS(P:P,$E:$E,$E368)-MINIFS(P:P,$E:$E,$E368)),
100*(P368-MINIFS(P:P,$E:$E,$E368))/(MAXIFS(P:P,$E:$E,$E368)-MINIFS(P:P,$E:$E,$E368))))</f>
        <v/>
      </c>
      <c r="CF368" s="232" t="str">
        <f t="array" ref="CF368">IF(Q368="","",
IF(INDEX(Settings!$H:$H,MATCH(CF$1,Settings!$G:$G,0))=TRUE,
100-100*(Q368-MINIFS(Q:Q,$E:$E,$E368))/(MAXIFS(Q:Q,$E:$E,$E368)-MINIFS(Q:Q,$E:$E,$E368)),
100*(Q368-MINIFS(Q:Q,$E:$E,$E368))/(MAXIFS(Q:Q,$E:$E,$E368)-MINIFS(Q:Q,$E:$E,$E368))))</f>
        <v/>
      </c>
      <c r="CG368" s="232" t="str">
        <f t="array" ref="CG368">IF(R368="","",
IF(INDEX(Settings!$H:$H,MATCH(CG$1,Settings!$G:$G,0))=TRUE,
100-100*(R368-MINIFS(R:R,$E:$E,$E368))/(MAXIFS(R:R,$E:$E,$E368)-MINIFS(R:R,$E:$E,$E368)),
100*(R368-MINIFS(R:R,$E:$E,$E368))/(MAXIFS(R:R,$E:$E,$E368)-MINIFS(R:R,$E:$E,$E368))))</f>
        <v/>
      </c>
      <c r="CH368" s="232" t="str">
        <f t="array" ref="CH368">IF(S368="","",
IF(INDEX(Settings!$H:$H,MATCH(CH$1,Settings!$G:$G,0))=TRUE,
100-100*(S368-MINIFS(S:S,$E:$E,$E368))/(MAXIFS(S:S,$E:$E,$E368)-MINIFS(S:S,$E:$E,$E368)),
100*(S368-MINIFS(S:S,$E:$E,$E368))/(MAXIFS(S:S,$E:$E,$E368)-MINIFS(S:S,$E:$E,$E368))))</f>
        <v/>
      </c>
      <c r="CI368" s="232" t="str">
        <f t="array" ref="CI368">IF(T368="","",
IF(INDEX(Settings!$H:$H,MATCH(CI$1,Settings!$G:$G,0))=TRUE,
100-100*(T368-MINIFS(T:T,$E:$E,$E368))/(MAXIFS(T:T,$E:$E,$E368)-MINIFS(T:T,$E:$E,$E368)),
100*(T368-MINIFS(T:T,$E:$E,$E368))/(MAXIFS(T:T,$E:$E,$E368)-MINIFS(T:T,$E:$E,$E368))))</f>
        <v/>
      </c>
      <c r="CJ368" s="232" t="str">
        <f t="array" ref="CJ368">IF(U368="","",
IF(INDEX(Settings!$H:$H,MATCH(CJ$1,Settings!$G:$G,0))=TRUE,
100-100*(U368-MINIFS(U:U,$E:$E,$E368))/(MAXIFS(U:U,$E:$E,$E368)-MINIFS(U:U,$E:$E,$E368)),
100*(U368-MINIFS(U:U,$E:$E,$E368))/(MAXIFS(U:U,$E:$E,$E368)-MINIFS(U:U,$E:$E,$E368))))</f>
        <v/>
      </c>
      <c r="CK368" s="232" t="str">
        <f t="array" ref="CK368">IF(V368="","",
IF(INDEX(Settings!$H:$H,MATCH(CK$1,Settings!$G:$G,0))=TRUE,
100-100*(V368-MINIFS(V:V,$E:$E,$E368))/(MAXIFS(V:V,$E:$E,$E368)-MINIFS(V:V,$E:$E,$E368)),
100*(V368-MINIFS(V:V,$E:$E,$E368))/(MAXIFS(V:V,$E:$E,$E368)-MINIFS(V:V,$E:$E,$E368))))</f>
        <v/>
      </c>
      <c r="CL368" s="232" t="str">
        <f t="array" ref="CL368">IF(W368="","",
IF(INDEX(Settings!$H:$H,MATCH(CL$1,Settings!$G:$G,0))=TRUE,
100-100*(W368-MINIFS(W:W,$E:$E,$E368))/(MAXIFS(W:W,$E:$E,$E368)-MINIFS(W:W,$E:$E,$E368)),
100*(W368-MINIFS(W:W,$E:$E,$E368))/(MAXIFS(W:W,$E:$E,$E368)-MINIFS(W:W,$E:$E,$E368))))</f>
        <v/>
      </c>
      <c r="CM368" s="232" t="str">
        <f t="array" ref="CM368">IF(X368="","",
IF(INDEX(Settings!$H:$H,MATCH(CM$1,Settings!$G:$G,0))=TRUE,
100-100*(X368-MINIFS(X:X,$E:$E,$E368))/(MAXIFS(X:X,$E:$E,$E368)-MINIFS(X:X,$E:$E,$E368)),
100*(X368-MINIFS(X:X,$E:$E,$E368))/(MAXIFS(X:X,$E:$E,$E368)-MINIFS(X:X,$E:$E,$E368))))</f>
        <v/>
      </c>
      <c r="CN368" s="232" t="str">
        <f t="array" ref="CN368">IF(Y368="","",
IF(INDEX(Settings!$H:$H,MATCH(CN$1,Settings!$G:$G,0))=TRUE,
100-100*(Y368-MINIFS(Y:Y,$E:$E,$E368))/(MAXIFS(Y:Y,$E:$E,$E368)-MINIFS(Y:Y,$E:$E,$E368)),
100*(Y368-MINIFS(Y:Y,$E:$E,$E368))/(MAXIFS(Y:Y,$E:$E,$E368)-MINIFS(Y:Y,$E:$E,$E368))))</f>
        <v/>
      </c>
      <c r="CO368" s="232" t="str">
        <f t="array" ref="CO368">IF(Z368="","",
IF(INDEX(Settings!$H:$H,MATCH(CO$1,Settings!$G:$G,0))=TRUE,
100-100*(Z368-MINIFS(Z:Z,$E:$E,$E368))/(MAXIFS(Z:Z,$E:$E,$E368)-MINIFS(Z:Z,$E:$E,$E368)),
100*(Z368-MINIFS(Z:Z,$E:$E,$E368))/(MAXIFS(Z:Z,$E:$E,$E368)-MINIFS(Z:Z,$E:$E,$E368))))</f>
        <v/>
      </c>
      <c r="CP368" s="232" t="str">
        <f t="array" ref="CP368">IF(AA368="","",
IF(INDEX(Settings!$H:$H,MATCH(CP$1,Settings!$G:$G,0))=TRUE,
100-100*(AA368-MINIFS(AA:AA,$E:$E,$E368))/(MAXIFS(AA:AA,$E:$E,$E368)-MINIFS(AA:AA,$E:$E,$E368)),
100*(AA368-MINIFS(AA:AA,$E:$E,$E368))/(MAXIFS(AA:AA,$E:$E,$E368)-MINIFS(AA:AA,$E:$E,$E368))))</f>
        <v/>
      </c>
      <c r="CQ368" s="232" t="str">
        <f t="array" ref="CQ368">IF(AB368="","",
IF(INDEX(Settings!$H:$H,MATCH(CQ$1,Settings!$G:$G,0))=TRUE,
100-100*(AB368-MINIFS(AB:AB,$E:$E,$E368))/(MAXIFS(AB:AB,$E:$E,$E368)-MINIFS(AB:AB,$E:$E,$E368)),
100*(AB368-MINIFS(AB:AB,$E:$E,$E368))/(MAXIFS(AB:AB,$E:$E,$E368)-MINIFS(AB:AB,$E:$E,$E368))))</f>
        <v/>
      </c>
      <c r="CR368" s="232" t="str">
        <f t="array" ref="CR368">IF(AC368="","",
IF(INDEX(Settings!$H:$H,MATCH(CR$1,Settings!$G:$G,0))=TRUE,
100-100*(AC368-MINIFS(AC:AC,$E:$E,$E368))/(MAXIFS(AC:AC,$E:$E,$E368)-MINIFS(AC:AC,$E:$E,$E368)),
100*(AC368-MINIFS(AC:AC,$E:$E,$E368))/(MAXIFS(AC:AC,$E:$E,$E368)-MINIFS(AC:AC,$E:$E,$E368))))</f>
        <v/>
      </c>
      <c r="CS368" s="232" t="str">
        <f t="array" ref="CS368">IF(AD368="","",
IF(INDEX(Settings!$H:$H,MATCH(CS$1,Settings!$G:$G,0))=TRUE,
100-100*(AD368-MINIFS(AD:AD,$E:$E,$E368))/(MAXIFS(AD:AD,$E:$E,$E368)-MINIFS(AD:AD,$E:$E,$E368)),
100*(AD368-MINIFS(AD:AD,$E:$E,$E368))/(MAXIFS(AD:AD,$E:$E,$E368)-MINIFS(AD:AD,$E:$E,$E368))))</f>
        <v/>
      </c>
      <c r="CT368" s="232" t="str">
        <f t="array" ref="CT368">IF(AE368="","",
IF(INDEX(Settings!$H:$H,MATCH(CT$1,Settings!$G:$G,0))=TRUE,
100-100*(AE368-MINIFS(AE:AE,$E:$E,$E368))/(MAXIFS(AE:AE,$E:$E,$E368)-MINIFS(AE:AE,$E:$E,$E368)),
100*(AE368-MINIFS(AE:AE,$E:$E,$E368))/(MAXIFS(AE:AE,$E:$E,$E368)-MINIFS(AE:AE,$E:$E,$E368))))</f>
        <v/>
      </c>
      <c r="CU368" s="232" t="str">
        <f t="array" ref="CU368">IF(AF368="","",
IF(INDEX(Settings!$H:$H,MATCH(CU$1,Settings!$G:$G,0))=TRUE,
100-100*(AF368-MINIFS(AF:AF,$E:$E,$E368))/(MAXIFS(AF:AF,$E:$E,$E368)-MINIFS(AF:AF,$E:$E,$E368)),
100*(AF368-MINIFS(AF:AF,$E:$E,$E368))/(MAXIFS(AF:AF,$E:$E,$E368)-MINIFS(AF:AF,$E:$E,$E368))))</f>
        <v/>
      </c>
      <c r="CV368" s="232" t="str">
        <f t="array" ref="CV368">IF(AG368="","",
IF(INDEX(Settings!$H:$H,MATCH(CV$1,Settings!$G:$G,0))=TRUE,
100-100*(AG368-MINIFS(AG:AG,$E:$E,$E368))/(MAXIFS(AG:AG,$E:$E,$E368)-MINIFS(AG:AG,$E:$E,$E368)),
100*(AG368-MINIFS(AG:AG,$E:$E,$E368))/(MAXIFS(AG:AG,$E:$E,$E368)-MINIFS(AG:AG,$E:$E,$E368))))</f>
        <v/>
      </c>
      <c r="CW368" s="232" t="str">
        <f t="array" ref="CW368">IF(AH368="","",
IF(INDEX(Settings!$H:$H,MATCH(CW$1,Settings!$G:$G,0))=TRUE,
100-100*(AH368-MINIFS(AH:AH,$E:$E,$E368))/(MAXIFS(AH:AH,$E:$E,$E368)-MINIFS(AH:AH,$E:$E,$E368)),
100*(AH368-MINIFS(AH:AH,$E:$E,$E368))/(MAXIFS(AH:AH,$E:$E,$E368)-MINIFS(AH:AH,$E:$E,$E368))))</f>
        <v/>
      </c>
      <c r="CX368" s="232" t="str">
        <f t="array" ref="CX368">IF(AI368="","",
IF(INDEX(Settings!$H:$H,MATCH(CX$1,Settings!$G:$G,0))=TRUE,
100-100*(AI368-MINIFS(AI:AI,$E:$E,$E368))/(MAXIFS(AI:AI,$E:$E,$E368)-MINIFS(AI:AI,$E:$E,$E368)),
100*(AI368-MINIFS(AI:AI,$E:$E,$E368))/(MAXIFS(AI:AI,$E:$E,$E368)-MINIFS(AI:AI,$E:$E,$E368))))</f>
        <v/>
      </c>
      <c r="CY368" s="232" t="str">
        <f t="array" ref="CY368">IF(AJ368="","",
IF(INDEX(Settings!$H:$H,MATCH(CY$1,Settings!$G:$G,0))=TRUE,
100-100*(AJ368-MINIFS(AJ:AJ,$E:$E,$E368))/(MAXIFS(AJ:AJ,$E:$E,$E368)-MINIFS(AJ:AJ,$E:$E,$E368)),
100*(AJ368-MINIFS(AJ:AJ,$E:$E,$E368))/(MAXIFS(AJ:AJ,$E:$E,$E368)-MINIFS(AJ:AJ,$E:$E,$E368))))</f>
        <v/>
      </c>
      <c r="CZ368" s="232" t="str">
        <f t="array" ref="CZ368">IF(AK368="","",
IF(INDEX(Settings!$H:$H,MATCH(CZ$1,Settings!$G:$G,0))=TRUE,
100-100*(AK368-MINIFS(AK:AK,$E:$E,$E368))/(MAXIFS(AK:AK,$E:$E,$E368)-MINIFS(AK:AK,$E:$E,$E368)),
100*(AK368-MINIFS(AK:AK,$E:$E,$E368))/(MAXIFS(AK:AK,$E:$E,$E368)-MINIFS(AK:AK,$E:$E,$E368))))</f>
        <v/>
      </c>
      <c r="DA368" s="232" t="str">
        <f t="array" ref="DA368">IF(AL368="","",
IF(INDEX(Settings!$H:$H,MATCH(DA$1,Settings!$G:$G,0))=TRUE,
100-100*(AL368-MINIFS(AL:AL,$E:$E,$E368))/(MAXIFS(AL:AL,$E:$E,$E368)-MINIFS(AL:AL,$E:$E,$E368)),
100*(AL368-MINIFS(AL:AL,$E:$E,$E368))/(MAXIFS(AL:AL,$E:$E,$E368)-MINIFS(AL:AL,$E:$E,$E368))))</f>
        <v/>
      </c>
      <c r="DB368" s="232" t="str">
        <f t="array" ref="DB368">IF(AM368="","",
IF(INDEX(Settings!$H:$H,MATCH(DB$1,Settings!$G:$G,0))=TRUE,
100-100*(AM368-MINIFS(AM:AM,$E:$E,$E368))/(MAXIFS(AM:AM,$E:$E,$E368)-MINIFS(AM:AM,$E:$E,$E368)),
100*(AM368-MINIFS(AM:AM,$E:$E,$E368))/(MAXIFS(AM:AM,$E:$E,$E368)-MINIFS(AM:AM,$E:$E,$E368))))</f>
        <v/>
      </c>
      <c r="DC368" s="232" t="str">
        <f t="array" ref="DC368">IF(AN368="","",
IF(INDEX(Settings!$H:$H,MATCH(DC$1,Settings!$G:$G,0))=TRUE,
100-100*(AN368-MINIFS(AN:AN,$E:$E,$E368))/(MAXIFS(AN:AN,$E:$E,$E368)-MINIFS(AN:AN,$E:$E,$E368)),
100*(AN368-MINIFS(AN:AN,$E:$E,$E368))/(MAXIFS(AN:AN,$E:$E,$E368)-MINIFS(AN:AN,$E:$E,$E368))))</f>
        <v/>
      </c>
      <c r="DD368" s="232" t="str">
        <f t="array" ref="DD368">IF(AO368="","",
IF(INDEX(Settings!$H:$H,MATCH(DD$1,Settings!$G:$G,0))=TRUE,
100-100*(AO368-MINIFS(AO:AO,$E:$E,$E368))/(MAXIFS(AO:AO,$E:$E,$E368)-MINIFS(AO:AO,$E:$E,$E368)),
100*(AO368-MINIFS(AO:AO,$E:$E,$E368))/(MAXIFS(AO:AO,$E:$E,$E368)-MINIFS(AO:AO,$E:$E,$E368))))</f>
        <v/>
      </c>
      <c r="DE368" s="232" t="str">
        <f t="array" ref="DE368">IF(AP368="","",
IF(INDEX(Settings!$H:$H,MATCH(DE$1,Settings!$G:$G,0))=TRUE,
100-100*(AP368-MINIFS(AP:AP,$E:$E,$E368))/(MAXIFS(AP:AP,$E:$E,$E368)-MINIFS(AP:AP,$E:$E,$E368)),
100*(AP368-MINIFS(AP:AP,$E:$E,$E368))/(MAXIFS(AP:AP,$E:$E,$E368)-MINIFS(AP:AP,$E:$E,$E368))))</f>
        <v/>
      </c>
      <c r="DF368" s="232" t="str">
        <f t="array" ref="DF368">IF(AQ368="","",
IF(INDEX(Settings!$H:$H,MATCH(DF$1,Settings!$G:$G,0))=TRUE,
100-100*(AQ368-MINIFS(AQ:AQ,$E:$E,$E368))/(MAXIFS(AQ:AQ,$E:$E,$E368)-MINIFS(AQ:AQ,$E:$E,$E368)),
100*(AQ368-MINIFS(AQ:AQ,$E:$E,$E368))/(MAXIFS(AQ:AQ,$E:$E,$E368)-MINIFS(AQ:AQ,$E:$E,$E368))))</f>
        <v/>
      </c>
      <c r="DG368" s="232" t="str">
        <f t="array" ref="DG368">IF(AR368="","",
IF(INDEX(Settings!$H:$H,MATCH(DG$1,Settings!$G:$G,0))=TRUE,
100-100*(AR368-MINIFS(AR:AR,$E:$E,$E368))/(MAXIFS(AR:AR,$E:$E,$E368)-MINIFS(AR:AR,$E:$E,$E368)),
100*(AR368-MINIFS(AR:AR,$E:$E,$E368))/(MAXIFS(AR:AR,$E:$E,$E368)-MINIFS(AR:AR,$E:$E,$E368))))</f>
        <v/>
      </c>
      <c r="DH368" s="232" t="str">
        <f t="array" ref="DH368">IF(AS368="","",
IF(INDEX(Settings!$H:$H,MATCH(DH$1,Settings!$G:$G,0))=TRUE,
100-100*(AS368-MINIFS(AS:AS,$E:$E,$E368))/(MAXIFS(AS:AS,$E:$E,$E368)-MINIFS(AS:AS,$E:$E,$E368)),
100*(AS368-MINIFS(AS:AS,$E:$E,$E368))/(MAXIFS(AS:AS,$E:$E,$E368)-MINIFS(AS:AS,$E:$E,$E368))))</f>
        <v/>
      </c>
      <c r="DI368" s="232" t="str">
        <f t="array" ref="DI368">IF(AT368="","",
IF(INDEX(Settings!$H:$H,MATCH(DI$1,Settings!$G:$G,0))=TRUE,
100-100*(AT368-MINIFS(AT:AT,$E:$E,$E368))/(MAXIFS(AT:AT,$E:$E,$E368)-MINIFS(AT:AT,$E:$E,$E368)),
100*(AT368-MINIFS(AT:AT,$E:$E,$E368))/(MAXIFS(AT:AT,$E:$E,$E368)-MINIFS(AT:AT,$E:$E,$E368))))</f>
        <v/>
      </c>
      <c r="DJ368" s="232" t="str">
        <f t="array" ref="DJ368">IF(AU368="","",
IF(INDEX(Settings!$H:$H,MATCH(DJ$1,Settings!$G:$G,0))=TRUE,
100-100*(AU368-MINIFS(AU:AU,$E:$E,$E368))/(MAXIFS(AU:AU,$E:$E,$E368)-MINIFS(AU:AU,$E:$E,$E368)),
100*(AU368-MINIFS(AU:AU,$E:$E,$E368))/(MAXIFS(AU:AU,$E:$E,$E368)-MINIFS(AU:AU,$E:$E,$E368))))</f>
        <v/>
      </c>
      <c r="DK368" s="232" t="str">
        <f t="array" ref="DK368">IF(AV368="","",
IF(INDEX(Settings!$H:$H,MATCH(DK$1,Settings!$G:$G,0))=TRUE,
100-100*(AV368-MINIFS(AV:AV,$E:$E,$E368))/(MAXIFS(AV:AV,$E:$E,$E368)-MINIFS(AV:AV,$E:$E,$E368)),
100*(AV368-MINIFS(AV:AV,$E:$E,$E368))/(MAXIFS(AV:AV,$E:$E,$E368)-MINIFS(AV:AV,$E:$E,$E368))))</f>
        <v/>
      </c>
      <c r="DL368" s="232" t="str">
        <f t="array" ref="DL368">IF(AW368="","",
IF(INDEX(Settings!$H:$H,MATCH(DL$1,Settings!$G:$G,0))=TRUE,
100-100*(AW368-MINIFS(AW:AW,$E:$E,$E368))/(MAXIFS(AW:AW,$E:$E,$E368)-MINIFS(AW:AW,$E:$E,$E368)),
100*(AW368-MINIFS(AW:AW,$E:$E,$E368))/(MAXIFS(AW:AW,$E:$E,$E368)-MINIFS(AW:AW,$E:$E,$E368))))</f>
        <v/>
      </c>
      <c r="DM368" s="232" t="str">
        <f t="array" ref="DM368">IF(AX368="","",
IF(INDEX(Settings!$H:$H,MATCH(DM$1,Settings!$G:$G,0))=TRUE,
100-100*(AX368-MINIFS(AX:AX,$E:$E,$E368))/(MAXIFS(AX:AX,$E:$E,$E368)-MINIFS(AX:AX,$E:$E,$E368)),
100*(AX368-MINIFS(AX:AX,$E:$E,$E368))/(MAXIFS(AX:AX,$E:$E,$E368)-MINIFS(AX:AX,$E:$E,$E368))))</f>
        <v/>
      </c>
      <c r="DN368" s="232" t="str">
        <f t="array" ref="DN368">IF(AY368="","",
IF(INDEX(Settings!$H:$H,MATCH(DN$1,Settings!$G:$G,0))=TRUE,
100-100*(AY368-MINIFS(AY:AY,$E:$E,$E368))/(MAXIFS(AY:AY,$E:$E,$E368)-MINIFS(AY:AY,$E:$E,$E368)),
100*(AY368-MINIFS(AY:AY,$E:$E,$E368))/(MAXIFS(AY:AY,$E:$E,$E368)-MINIFS(AY:AY,$E:$E,$E368))))</f>
        <v/>
      </c>
      <c r="DO368" s="232" t="str">
        <f t="array" ref="DO368">IF(AZ368="","",
IF(INDEX(Settings!$H:$H,MATCH(DO$1,Settings!$G:$G,0))=TRUE,
100-100*(AZ368-MINIFS(AZ:AZ,$E:$E,$E368))/(MAXIFS(AZ:AZ,$E:$E,$E368)-MINIFS(AZ:AZ,$E:$E,$E368)),
100*(AZ368-MINIFS(AZ:AZ,$E:$E,$E368))/(MAXIFS(AZ:AZ,$E:$E,$E368)-MINIFS(AZ:AZ,$E:$E,$E368))))</f>
        <v/>
      </c>
      <c r="DP368" s="232" t="str">
        <f t="array" ref="DP368">IF(BA368="","",
IF(INDEX(Settings!$H:$H,MATCH(DP$1,Settings!$G:$G,0))=TRUE,
100-100*(BA368-MINIFS(BA:BA,$E:$E,$E368))/(MAXIFS(BA:BA,$E:$E,$E368)-MINIFS(BA:BA,$E:$E,$E368)),
100*(BA368-MINIFS(BA:BA,$E:$E,$E368))/(MAXIFS(BA:BA,$E:$E,$E368)-MINIFS(BA:BA,$E:$E,$E368))))</f>
        <v/>
      </c>
      <c r="DQ368" s="232" t="str">
        <f t="array" ref="DQ368">IF(BB368="","",
IF(INDEX(Settings!$H:$H,MATCH(DQ$1,Settings!$G:$G,0))=TRUE,
100-100*(BB368-MINIFS(BB:BB,$E:$E,$E368))/(MAXIFS(BB:BB,$E:$E,$E368)-MINIFS(BB:BB,$E:$E,$E368)),
100*(BB368-MINIFS(BB:BB,$E:$E,$E368))/(MAXIFS(BB:BB,$E:$E,$E368)-MINIFS(BB:BB,$E:$E,$E368))))</f>
        <v/>
      </c>
      <c r="DR368" s="232" t="str">
        <f t="array" ref="DR368">IF(BC368="","",
IF(INDEX(Settings!$H:$H,MATCH(DR$1,Settings!$G:$G,0))=TRUE,
100-100*(BC368-MINIFS(BC:BC,$E:$E,$E368))/(MAXIFS(BC:BC,$E:$E,$E368)-MINIFS(BC:BC,$E:$E,$E368)),
100*(BC368-MINIFS(BC:BC,$E:$E,$E368))/(MAXIFS(BC:BC,$E:$E,$E368)-MINIFS(BC:BC,$E:$E,$E368))))</f>
        <v/>
      </c>
      <c r="DS368" s="232" t="str">
        <f t="array" ref="DS368">IF(BD368="","",
IF(INDEX(Settings!$H:$H,MATCH(DS$1,Settings!$G:$G,0))=TRUE,
100-100*(BD368-MINIFS(BD:BD,$E:$E,$E368))/(MAXIFS(BD:BD,$E:$E,$E368)-MINIFS(BD:BD,$E:$E,$E368)),
100*(BD368-MINIFS(BD:BD,$E:$E,$E368))/(MAXIFS(BD:BD,$E:$E,$E368)-MINIFS(BD:BD,$E:$E,$E368))))</f>
        <v/>
      </c>
      <c r="DT368" s="232" t="str">
        <f t="array" ref="DT368">IF(BE368="","",
IF(INDEX(Settings!$H:$H,MATCH(DT$1,Settings!$G:$G,0))=TRUE,
100-100*(BE368-MINIFS(BE:BE,$E:$E,$E368))/(MAXIFS(BE:BE,$E:$E,$E368)-MINIFS(BE:BE,$E:$E,$E368)),
100*(BE368-MINIFS(BE:BE,$E:$E,$E368))/(MAXIFS(BE:BE,$E:$E,$E368)-MINIFS(BE:BE,$E:$E,$E368))))</f>
        <v/>
      </c>
      <c r="DU368" s="232" t="str">
        <f t="array" ref="DU368">IF(BF368="","",
IF(INDEX(Settings!$H:$H,MATCH(DU$1,Settings!$G:$G,0))=TRUE,
100-100*(BF368-MINIFS(BF:BF,$E:$E,$E368))/(MAXIFS(BF:BF,$E:$E,$E368)-MINIFS(BF:BF,$E:$E,$E368)),
100*(BF368-MINIFS(BF:BF,$E:$E,$E368))/(MAXIFS(BF:BF,$E:$E,$E368)-MINIFS(BF:BF,$E:$E,$E368))))</f>
        <v/>
      </c>
      <c r="DV368" s="232" t="str">
        <f t="array" ref="DV368">IF(BG368="","",
IF(INDEX(Settings!$H:$H,MATCH(DV$1,Settings!$G:$G,0))=TRUE,
100-100*(BG368-MINIFS(BG:BG,$E:$E,$E368))/(MAXIFS(BG:BG,$E:$E,$E368)-MINIFS(BG:BG,$E:$E,$E368)),
100*(BG368-MINIFS(BG:BG,$E:$E,$E368))/(MAXIFS(BG:BG,$E:$E,$E368)-MINIFS(BG:BG,$E:$E,$E368))))</f>
        <v/>
      </c>
      <c r="DW368" s="232" t="str">
        <f t="array" ref="DW368">IF(BH368="","",
IF(INDEX(Settings!$H:$H,MATCH(DW$1,Settings!$G:$G,0))=TRUE,
100-100*(BH368-MINIFS(BH:BH,$E:$E,$E368))/(MAXIFS(BH:BH,$E:$E,$E368)-MINIFS(BH:BH,$E:$E,$E368)),
100*(BH368-MINIFS(BH:BH,$E:$E,$E368))/(MAXIFS(BH:BH,$E:$E,$E368)-MINIFS(BH:BH,$E:$E,$E368))))</f>
        <v/>
      </c>
      <c r="DX368" s="232" t="str">
        <f t="array" ref="DX368">IF(BI368="","",
IF(INDEX(Settings!$H:$H,MATCH(DX$1,Settings!$G:$G,0))=TRUE,
100-100*(BI368-MINIFS(BI:BI,$E:$E,$E368))/(MAXIFS(BI:BI,$E:$E,$E368)-MINIFS(BI:BI,$E:$E,$E368)),
100*(BI368-MINIFS(BI:BI,$E:$E,$E368))/(MAXIFS(BI:BI,$E:$E,$E368)-MINIFS(BI:BI,$E:$E,$E368))))</f>
        <v/>
      </c>
      <c r="DY368" s="232" t="str">
        <f t="array" ref="DY368">IF(BJ368="","",
IF(INDEX(Settings!$H:$H,MATCH(DY$1,Settings!$G:$G,0))=TRUE,
100-100*(BJ368-MINIFS(BJ:BJ,$E:$E,$E368))/(MAXIFS(BJ:BJ,$E:$E,$E368)-MINIFS(BJ:BJ,$E:$E,$E368)),
100*(BJ368-MINIFS(BJ:BJ,$E:$E,$E368))/(MAXIFS(BJ:BJ,$E:$E,$E368)-MINIFS(BJ:BJ,$E:$E,$E368))))</f>
        <v/>
      </c>
      <c r="DZ368" s="234"/>
      <c r="EA368" s="234"/>
      <c r="EB368" s="234" t="str">
        <f t="shared" si="8"/>
        <v/>
      </c>
      <c r="EC368" s="234" t="str">
        <f t="shared" si="9"/>
        <v/>
      </c>
      <c r="ED368" s="234" t="str">
        <f t="shared" si="10"/>
        <v/>
      </c>
      <c r="EE368" s="234" t="str">
        <f t="shared" si="11"/>
        <v/>
      </c>
      <c r="EF368" s="234" t="str">
        <f t="shared" si="12"/>
        <v/>
      </c>
      <c r="EG368" s="234" t="str">
        <f t="shared" si="13"/>
        <v/>
      </c>
      <c r="EH368" s="234"/>
      <c r="EI368" s="234"/>
      <c r="EJ368" s="234"/>
      <c r="EK368" s="234"/>
      <c r="EL368" s="234"/>
      <c r="EM368" s="234"/>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3" t="str">
        <f t="shared" si="14"/>
        <v/>
      </c>
      <c r="N369" s="49"/>
      <c r="O369" s="49"/>
      <c r="P369" s="49"/>
      <c r="Q369" s="49"/>
      <c r="R369" s="49"/>
      <c r="S369" s="222" t="str">
        <f>IFERROR(VLOOKUP(AF369, 'YOYO IR Scores'!A:C, 3, FALSE), "")
</f>
        <v/>
      </c>
      <c r="T369" s="49"/>
      <c r="U369" s="49"/>
      <c r="V369" s="49"/>
      <c r="W369" s="49"/>
      <c r="X369" s="224" t="str">
        <f t="shared" si="4"/>
        <v/>
      </c>
      <c r="Y369" s="225" t="str">
        <f t="shared" si="5"/>
        <v/>
      </c>
      <c r="Z369" s="225" t="str">
        <f t="shared" si="6"/>
        <v/>
      </c>
      <c r="AA369" s="224" t="str">
        <f t="shared" si="7"/>
        <v/>
      </c>
      <c r="AB369" s="223"/>
      <c r="AC369" s="223"/>
      <c r="AD369" s="223"/>
      <c r="AE369" s="223" t="str">
        <f>IFERROR(VLOOKUP(AF369, 'YOYO IR Scores'!A:C, 2, FALSE), "")</f>
        <v/>
      </c>
      <c r="AF369" s="223"/>
      <c r="AG369" s="223"/>
      <c r="AH369" s="223"/>
      <c r="AI369" s="223"/>
      <c r="AJ369" s="223"/>
      <c r="AK369" s="223"/>
      <c r="AL369" s="223"/>
      <c r="AM369" s="223"/>
      <c r="AN369" s="223"/>
      <c r="AO369" s="223"/>
      <c r="AP369" s="223"/>
      <c r="AQ369" s="223"/>
      <c r="AR369" s="223"/>
      <c r="AS369" s="223"/>
      <c r="AT369" s="223"/>
      <c r="AU369" s="223"/>
      <c r="AV369" s="223"/>
      <c r="AW369" s="223"/>
      <c r="AX369" s="223"/>
      <c r="AY369" s="223"/>
      <c r="AZ369" s="223"/>
      <c r="BA369" s="223"/>
      <c r="BB369" s="223"/>
      <c r="BC369" s="223"/>
      <c r="BD369" s="223"/>
      <c r="BE369" s="223"/>
      <c r="BF369" s="223"/>
      <c r="BG369" s="223"/>
      <c r="BH369" s="223"/>
      <c r="BI369" s="223"/>
      <c r="BJ369" s="223"/>
      <c r="BK369" s="223" t="str">
        <f t="array" ref="BK369">IF(J369="","",
IF(INDEX(Settings!$H:$H,MATCH(BY$1,Settings!$G:$G,0))=TRUE,
100-100*(J369-MIN(J:J))/(MAX(J:J)-MIN(J:J)),
100*(J369-MIN(J:J))/(MAX(J:J)-MIN(J:J))))</f>
        <v/>
      </c>
      <c r="BL369" s="223" t="str">
        <f t="array" ref="BL369">IF(J369="","",
IF(INDEX(Settings!$H:$H,MATCH(BY$1,Settings!$G:$G,0))=TRUE,
100-100*(J369-MINIFS(J:J,$E:$E,$E369))/(MAXIFS(J:J,$E:$E,$E369)-MINIFS(J:J,$E:$E,$E369)),
100*(J369-MINIFS(J:J,$E:$E,$E369))/(MAXIFS(J:J,$E:$E,$E369)-MINIFS(J:J,$E:$E,$E369))))</f>
        <v/>
      </c>
      <c r="BM369" s="223"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4" t="str">
        <f t="array" ref="BQ369">IF(J369="","",
IF(INDEX(Settings!$H:$H,MATCH(BY$1,Settings!$G:$G,0))=TRUE,
-1*(J369-AVERAGE(J:J))/STDEV(J:J),
(J369-AVERAGE(J:J))/STDEV(J:J)))</f>
        <v/>
      </c>
      <c r="BR369" s="224" t="str">
        <f>IFERROR(__xludf.DUMMYFUNCTION("IF(J369="""","""",
IF(INDEX(Settings!$H:$H,MATCH(BY$1,Settings!$G:$G,0))=TRUE,
-1*(J369-AVERAGEIFS(J:J,$E:$E,$E369))/STDEV(FILTER(J:J,$E:$E=$E369)),
(J369-AVERAGEIFS(J:J,$E:$E,$E369))/STDEV(FILTER(J:J,$E:$E=$E369))))"),"")</f>
        <v/>
      </c>
      <c r="BS369" s="224"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3" t="str">
        <f t="array" ref="BY369">IF(J369="","",
IF(INDEX(Settings!$H:$H,MATCH(BY$1,Settings!$G:$G,0))=TRUE,
100-100*(J369-MINIFS(J:J,$E:$E,$E369))/(MAXIFS(J:J,$E:$E,$E369)-MINIFS(J:J,$E:$E,$E369)),
100*(J369-MINIFS(J:J,$E:$E,$E369))/(MAXIFS(J:J,$E:$E,$E369)-MINIFS(J:J,$E:$E,$E369))))</f>
        <v/>
      </c>
      <c r="BZ369" s="223" t="str">
        <f t="array" ref="BZ369">IF(K369="","",
IF(INDEX(Settings!$H:$H,MATCH(BZ$1,Settings!$G:$G,0))=TRUE,
100-100*(K369-MINIFS(K:K,$E:$E,$E369))/(MAXIFS(K:K,$E:$E,$E369)-MINIFS(K:K,$E:$E,$E369)),
100*(K369-MINIFS(K:K,$E:$E,$E369))/(MAXIFS(K:K,$E:$E,$E369)-MINIFS(K:K,$E:$E,$E369))))</f>
        <v/>
      </c>
      <c r="CA369" s="223" t="str">
        <f t="array" ref="CA369">IF(L369="","",
IF(INDEX(Settings!$H:$H,MATCH(CA$1,Settings!$G:$G,0))=TRUE,
100-100*(L369-MINIFS(L:L,$E:$E,$E369))/(MAXIFS(L:L,$E:$E,$E369)-MINIFS(L:L,$E:$E,$E369)),
100*(L369-MINIFS(L:L,$E:$E,$E369))/(MAXIFS(L:L,$E:$E,$E369)-MINIFS(L:L,$E:$E,$E369))))</f>
        <v/>
      </c>
      <c r="CB369" s="223" t="str">
        <f t="array" ref="CB369">IF(M369="","",
IF(INDEX(Settings!$H:$H,MATCH(CB$1,Settings!$G:$G,0))=TRUE,
100-100*(M369-MINIFS(M:M,$E:$E,$E369))/(MAXIFS(M:M,$E:$E,$E369)-MINIFS(M:M,$E:$E,$E369)),
100*(M369-MINIFS(M:M,$E:$E,$E369))/(MAXIFS(M:M,$E:$E,$E369)-MINIFS(M:M,$E:$E,$E369))))</f>
        <v/>
      </c>
      <c r="CC369" s="223" t="str">
        <f t="array" ref="CC369">IF(N369="","",
IF(INDEX(Settings!$H:$H,MATCH(CC$1,Settings!$G:$G,0))=TRUE,
100-100*(N369-MINIFS(N:N,$E:$E,$E369))/(MAXIFS(N:N,$E:$E,$E369)-MINIFS(N:N,$E:$E,$E369)),
100*(N369-MINIFS(N:N,$E:$E,$E369))/(MAXIFS(N:N,$E:$E,$E369)-MINIFS(N:N,$E:$E,$E369))))</f>
        <v/>
      </c>
      <c r="CD369" s="223" t="str">
        <f t="array" ref="CD369">IF(O369="","",
IF(INDEX(Settings!$H:$H,MATCH(CD$1,Settings!$G:$G,0))=TRUE,
100-100*(O369-MINIFS(O:O,$E:$E,$E369))/(MAXIFS(O:O,$E:$E,$E369)-MINIFS(O:O,$E:$E,$E369)),
100*(O369-MINIFS(O:O,$E:$E,$E369))/(MAXIFS(O:O,$E:$E,$E369)-MINIFS(O:O,$E:$E,$E369))))</f>
        <v/>
      </c>
      <c r="CE369" s="223" t="str">
        <f t="array" ref="CE369">IF(P369="","",
IF(INDEX(Settings!$H:$H,MATCH(CE$1,Settings!$G:$G,0))=TRUE,
100-100*(P369-MINIFS(P:P,$E:$E,$E369))/(MAXIFS(P:P,$E:$E,$E369)-MINIFS(P:P,$E:$E,$E369)),
100*(P369-MINIFS(P:P,$E:$E,$E369))/(MAXIFS(P:P,$E:$E,$E369)-MINIFS(P:P,$E:$E,$E369))))</f>
        <v/>
      </c>
      <c r="CF369" s="223" t="str">
        <f t="array" ref="CF369">IF(Q369="","",
IF(INDEX(Settings!$H:$H,MATCH(CF$1,Settings!$G:$G,0))=TRUE,
100-100*(Q369-MINIFS(Q:Q,$E:$E,$E369))/(MAXIFS(Q:Q,$E:$E,$E369)-MINIFS(Q:Q,$E:$E,$E369)),
100*(Q369-MINIFS(Q:Q,$E:$E,$E369))/(MAXIFS(Q:Q,$E:$E,$E369)-MINIFS(Q:Q,$E:$E,$E369))))</f>
        <v/>
      </c>
      <c r="CG369" s="223" t="str">
        <f t="array" ref="CG369">IF(R369="","",
IF(INDEX(Settings!$H:$H,MATCH(CG$1,Settings!$G:$G,0))=TRUE,
100-100*(R369-MINIFS(R:R,$E:$E,$E369))/(MAXIFS(R:R,$E:$E,$E369)-MINIFS(R:R,$E:$E,$E369)),
100*(R369-MINIFS(R:R,$E:$E,$E369))/(MAXIFS(R:R,$E:$E,$E369)-MINIFS(R:R,$E:$E,$E369))))</f>
        <v/>
      </c>
      <c r="CH369" s="223" t="str">
        <f t="array" ref="CH369">IF(S369="","",
IF(INDEX(Settings!$H:$H,MATCH(CH$1,Settings!$G:$G,0))=TRUE,
100-100*(S369-MINIFS(S:S,$E:$E,$E369))/(MAXIFS(S:S,$E:$E,$E369)-MINIFS(S:S,$E:$E,$E369)),
100*(S369-MINIFS(S:S,$E:$E,$E369))/(MAXIFS(S:S,$E:$E,$E369)-MINIFS(S:S,$E:$E,$E369))))</f>
        <v/>
      </c>
      <c r="CI369" s="223" t="str">
        <f t="array" ref="CI369">IF(T369="","",
IF(INDEX(Settings!$H:$H,MATCH(CI$1,Settings!$G:$G,0))=TRUE,
100-100*(T369-MINIFS(T:T,$E:$E,$E369))/(MAXIFS(T:T,$E:$E,$E369)-MINIFS(T:T,$E:$E,$E369)),
100*(T369-MINIFS(T:T,$E:$E,$E369))/(MAXIFS(T:T,$E:$E,$E369)-MINIFS(T:T,$E:$E,$E369))))</f>
        <v/>
      </c>
      <c r="CJ369" s="223" t="str">
        <f t="array" ref="CJ369">IF(U369="","",
IF(INDEX(Settings!$H:$H,MATCH(CJ$1,Settings!$G:$G,0))=TRUE,
100-100*(U369-MINIFS(U:U,$E:$E,$E369))/(MAXIFS(U:U,$E:$E,$E369)-MINIFS(U:U,$E:$E,$E369)),
100*(U369-MINIFS(U:U,$E:$E,$E369))/(MAXIFS(U:U,$E:$E,$E369)-MINIFS(U:U,$E:$E,$E369))))</f>
        <v/>
      </c>
      <c r="CK369" s="223" t="str">
        <f t="array" ref="CK369">IF(V369="","",
IF(INDEX(Settings!$H:$H,MATCH(CK$1,Settings!$G:$G,0))=TRUE,
100-100*(V369-MINIFS(V:V,$E:$E,$E369))/(MAXIFS(V:V,$E:$E,$E369)-MINIFS(V:V,$E:$E,$E369)),
100*(V369-MINIFS(V:V,$E:$E,$E369))/(MAXIFS(V:V,$E:$E,$E369)-MINIFS(V:V,$E:$E,$E369))))</f>
        <v/>
      </c>
      <c r="CL369" s="223" t="str">
        <f t="array" ref="CL369">IF(W369="","",
IF(INDEX(Settings!$H:$H,MATCH(CL$1,Settings!$G:$G,0))=TRUE,
100-100*(W369-MINIFS(W:W,$E:$E,$E369))/(MAXIFS(W:W,$E:$E,$E369)-MINIFS(W:W,$E:$E,$E369)),
100*(W369-MINIFS(W:W,$E:$E,$E369))/(MAXIFS(W:W,$E:$E,$E369)-MINIFS(W:W,$E:$E,$E369))))</f>
        <v/>
      </c>
      <c r="CM369" s="223" t="str">
        <f t="array" ref="CM369">IF(X369="","",
IF(INDEX(Settings!$H:$H,MATCH(CM$1,Settings!$G:$G,0))=TRUE,
100-100*(X369-MINIFS(X:X,$E:$E,$E369))/(MAXIFS(X:X,$E:$E,$E369)-MINIFS(X:X,$E:$E,$E369)),
100*(X369-MINIFS(X:X,$E:$E,$E369))/(MAXIFS(X:X,$E:$E,$E369)-MINIFS(X:X,$E:$E,$E369))))</f>
        <v/>
      </c>
      <c r="CN369" s="223" t="str">
        <f t="array" ref="CN369">IF(Y369="","",
IF(INDEX(Settings!$H:$H,MATCH(CN$1,Settings!$G:$G,0))=TRUE,
100-100*(Y369-MINIFS(Y:Y,$E:$E,$E369))/(MAXIFS(Y:Y,$E:$E,$E369)-MINIFS(Y:Y,$E:$E,$E369)),
100*(Y369-MINIFS(Y:Y,$E:$E,$E369))/(MAXIFS(Y:Y,$E:$E,$E369)-MINIFS(Y:Y,$E:$E,$E369))))</f>
        <v/>
      </c>
      <c r="CO369" s="223" t="str">
        <f t="array" ref="CO369">IF(Z369="","",
IF(INDEX(Settings!$H:$H,MATCH(CO$1,Settings!$G:$G,0))=TRUE,
100-100*(Z369-MINIFS(Z:Z,$E:$E,$E369))/(MAXIFS(Z:Z,$E:$E,$E369)-MINIFS(Z:Z,$E:$E,$E369)),
100*(Z369-MINIFS(Z:Z,$E:$E,$E369))/(MAXIFS(Z:Z,$E:$E,$E369)-MINIFS(Z:Z,$E:$E,$E369))))</f>
        <v/>
      </c>
      <c r="CP369" s="223" t="str">
        <f t="array" ref="CP369">IF(AA369="","",
IF(INDEX(Settings!$H:$H,MATCH(CP$1,Settings!$G:$G,0))=TRUE,
100-100*(AA369-MINIFS(AA:AA,$E:$E,$E369))/(MAXIFS(AA:AA,$E:$E,$E369)-MINIFS(AA:AA,$E:$E,$E369)),
100*(AA369-MINIFS(AA:AA,$E:$E,$E369))/(MAXIFS(AA:AA,$E:$E,$E369)-MINIFS(AA:AA,$E:$E,$E369))))</f>
        <v/>
      </c>
      <c r="CQ369" s="223" t="str">
        <f t="array" ref="CQ369">IF(AB369="","",
IF(INDEX(Settings!$H:$H,MATCH(CQ$1,Settings!$G:$G,0))=TRUE,
100-100*(AB369-MINIFS(AB:AB,$E:$E,$E369))/(MAXIFS(AB:AB,$E:$E,$E369)-MINIFS(AB:AB,$E:$E,$E369)),
100*(AB369-MINIFS(AB:AB,$E:$E,$E369))/(MAXIFS(AB:AB,$E:$E,$E369)-MINIFS(AB:AB,$E:$E,$E369))))</f>
        <v/>
      </c>
      <c r="CR369" s="223" t="str">
        <f t="array" ref="CR369">IF(AC369="","",
IF(INDEX(Settings!$H:$H,MATCH(CR$1,Settings!$G:$G,0))=TRUE,
100-100*(AC369-MINIFS(AC:AC,$E:$E,$E369))/(MAXIFS(AC:AC,$E:$E,$E369)-MINIFS(AC:AC,$E:$E,$E369)),
100*(AC369-MINIFS(AC:AC,$E:$E,$E369))/(MAXIFS(AC:AC,$E:$E,$E369)-MINIFS(AC:AC,$E:$E,$E369))))</f>
        <v/>
      </c>
      <c r="CS369" s="223" t="str">
        <f t="array" ref="CS369">IF(AD369="","",
IF(INDEX(Settings!$H:$H,MATCH(CS$1,Settings!$G:$G,0))=TRUE,
100-100*(AD369-MINIFS(AD:AD,$E:$E,$E369))/(MAXIFS(AD:AD,$E:$E,$E369)-MINIFS(AD:AD,$E:$E,$E369)),
100*(AD369-MINIFS(AD:AD,$E:$E,$E369))/(MAXIFS(AD:AD,$E:$E,$E369)-MINIFS(AD:AD,$E:$E,$E369))))</f>
        <v/>
      </c>
      <c r="CT369" s="223" t="str">
        <f t="array" ref="CT369">IF(AE369="","",
IF(INDEX(Settings!$H:$H,MATCH(CT$1,Settings!$G:$G,0))=TRUE,
100-100*(AE369-MINIFS(AE:AE,$E:$E,$E369))/(MAXIFS(AE:AE,$E:$E,$E369)-MINIFS(AE:AE,$E:$E,$E369)),
100*(AE369-MINIFS(AE:AE,$E:$E,$E369))/(MAXIFS(AE:AE,$E:$E,$E369)-MINIFS(AE:AE,$E:$E,$E369))))</f>
        <v/>
      </c>
      <c r="CU369" s="223" t="str">
        <f t="array" ref="CU369">IF(AF369="","",
IF(INDEX(Settings!$H:$H,MATCH(CU$1,Settings!$G:$G,0))=TRUE,
100-100*(AF369-MINIFS(AF:AF,$E:$E,$E369))/(MAXIFS(AF:AF,$E:$E,$E369)-MINIFS(AF:AF,$E:$E,$E369)),
100*(AF369-MINIFS(AF:AF,$E:$E,$E369))/(MAXIFS(AF:AF,$E:$E,$E369)-MINIFS(AF:AF,$E:$E,$E369))))</f>
        <v/>
      </c>
      <c r="CV369" s="223" t="str">
        <f t="array" ref="CV369">IF(AG369="","",
IF(INDEX(Settings!$H:$H,MATCH(CV$1,Settings!$G:$G,0))=TRUE,
100-100*(AG369-MINIFS(AG:AG,$E:$E,$E369))/(MAXIFS(AG:AG,$E:$E,$E369)-MINIFS(AG:AG,$E:$E,$E369)),
100*(AG369-MINIFS(AG:AG,$E:$E,$E369))/(MAXIFS(AG:AG,$E:$E,$E369)-MINIFS(AG:AG,$E:$E,$E369))))</f>
        <v/>
      </c>
      <c r="CW369" s="223" t="str">
        <f t="array" ref="CW369">IF(AH369="","",
IF(INDEX(Settings!$H:$H,MATCH(CW$1,Settings!$G:$G,0))=TRUE,
100-100*(AH369-MINIFS(AH:AH,$E:$E,$E369))/(MAXIFS(AH:AH,$E:$E,$E369)-MINIFS(AH:AH,$E:$E,$E369)),
100*(AH369-MINIFS(AH:AH,$E:$E,$E369))/(MAXIFS(AH:AH,$E:$E,$E369)-MINIFS(AH:AH,$E:$E,$E369))))</f>
        <v/>
      </c>
      <c r="CX369" s="223" t="str">
        <f t="array" ref="CX369">IF(AI369="","",
IF(INDEX(Settings!$H:$H,MATCH(CX$1,Settings!$G:$G,0))=TRUE,
100-100*(AI369-MINIFS(AI:AI,$E:$E,$E369))/(MAXIFS(AI:AI,$E:$E,$E369)-MINIFS(AI:AI,$E:$E,$E369)),
100*(AI369-MINIFS(AI:AI,$E:$E,$E369))/(MAXIFS(AI:AI,$E:$E,$E369)-MINIFS(AI:AI,$E:$E,$E369))))</f>
        <v/>
      </c>
      <c r="CY369" s="223" t="str">
        <f t="array" ref="CY369">IF(AJ369="","",
IF(INDEX(Settings!$H:$H,MATCH(CY$1,Settings!$G:$G,0))=TRUE,
100-100*(AJ369-MINIFS(AJ:AJ,$E:$E,$E369))/(MAXIFS(AJ:AJ,$E:$E,$E369)-MINIFS(AJ:AJ,$E:$E,$E369)),
100*(AJ369-MINIFS(AJ:AJ,$E:$E,$E369))/(MAXIFS(AJ:AJ,$E:$E,$E369)-MINIFS(AJ:AJ,$E:$E,$E369))))</f>
        <v/>
      </c>
      <c r="CZ369" s="223" t="str">
        <f t="array" ref="CZ369">IF(AK369="","",
IF(INDEX(Settings!$H:$H,MATCH(CZ$1,Settings!$G:$G,0))=TRUE,
100-100*(AK369-MINIFS(AK:AK,$E:$E,$E369))/(MAXIFS(AK:AK,$E:$E,$E369)-MINIFS(AK:AK,$E:$E,$E369)),
100*(AK369-MINIFS(AK:AK,$E:$E,$E369))/(MAXIFS(AK:AK,$E:$E,$E369)-MINIFS(AK:AK,$E:$E,$E369))))</f>
        <v/>
      </c>
      <c r="DA369" s="223" t="str">
        <f t="array" ref="DA369">IF(AL369="","",
IF(INDEX(Settings!$H:$H,MATCH(DA$1,Settings!$G:$G,0))=TRUE,
100-100*(AL369-MINIFS(AL:AL,$E:$E,$E369))/(MAXIFS(AL:AL,$E:$E,$E369)-MINIFS(AL:AL,$E:$E,$E369)),
100*(AL369-MINIFS(AL:AL,$E:$E,$E369))/(MAXIFS(AL:AL,$E:$E,$E369)-MINIFS(AL:AL,$E:$E,$E369))))</f>
        <v/>
      </c>
      <c r="DB369" s="223" t="str">
        <f t="array" ref="DB369">IF(AM369="","",
IF(INDEX(Settings!$H:$H,MATCH(DB$1,Settings!$G:$G,0))=TRUE,
100-100*(AM369-MINIFS(AM:AM,$E:$E,$E369))/(MAXIFS(AM:AM,$E:$E,$E369)-MINIFS(AM:AM,$E:$E,$E369)),
100*(AM369-MINIFS(AM:AM,$E:$E,$E369))/(MAXIFS(AM:AM,$E:$E,$E369)-MINIFS(AM:AM,$E:$E,$E369))))</f>
        <v/>
      </c>
      <c r="DC369" s="223" t="str">
        <f t="array" ref="DC369">IF(AN369="","",
IF(INDEX(Settings!$H:$H,MATCH(DC$1,Settings!$G:$G,0))=TRUE,
100-100*(AN369-MINIFS(AN:AN,$E:$E,$E369))/(MAXIFS(AN:AN,$E:$E,$E369)-MINIFS(AN:AN,$E:$E,$E369)),
100*(AN369-MINIFS(AN:AN,$E:$E,$E369))/(MAXIFS(AN:AN,$E:$E,$E369)-MINIFS(AN:AN,$E:$E,$E369))))</f>
        <v/>
      </c>
      <c r="DD369" s="223" t="str">
        <f t="array" ref="DD369">IF(AO369="","",
IF(INDEX(Settings!$H:$H,MATCH(DD$1,Settings!$G:$G,0))=TRUE,
100-100*(AO369-MINIFS(AO:AO,$E:$E,$E369))/(MAXIFS(AO:AO,$E:$E,$E369)-MINIFS(AO:AO,$E:$E,$E369)),
100*(AO369-MINIFS(AO:AO,$E:$E,$E369))/(MAXIFS(AO:AO,$E:$E,$E369)-MINIFS(AO:AO,$E:$E,$E369))))</f>
        <v/>
      </c>
      <c r="DE369" s="223" t="str">
        <f t="array" ref="DE369">IF(AP369="","",
IF(INDEX(Settings!$H:$H,MATCH(DE$1,Settings!$G:$G,0))=TRUE,
100-100*(AP369-MINIFS(AP:AP,$E:$E,$E369))/(MAXIFS(AP:AP,$E:$E,$E369)-MINIFS(AP:AP,$E:$E,$E369)),
100*(AP369-MINIFS(AP:AP,$E:$E,$E369))/(MAXIFS(AP:AP,$E:$E,$E369)-MINIFS(AP:AP,$E:$E,$E369))))</f>
        <v/>
      </c>
      <c r="DF369" s="223" t="str">
        <f t="array" ref="DF369">IF(AQ369="","",
IF(INDEX(Settings!$H:$H,MATCH(DF$1,Settings!$G:$G,0))=TRUE,
100-100*(AQ369-MINIFS(AQ:AQ,$E:$E,$E369))/(MAXIFS(AQ:AQ,$E:$E,$E369)-MINIFS(AQ:AQ,$E:$E,$E369)),
100*(AQ369-MINIFS(AQ:AQ,$E:$E,$E369))/(MAXIFS(AQ:AQ,$E:$E,$E369)-MINIFS(AQ:AQ,$E:$E,$E369))))</f>
        <v/>
      </c>
      <c r="DG369" s="223" t="str">
        <f t="array" ref="DG369">IF(AR369="","",
IF(INDEX(Settings!$H:$H,MATCH(DG$1,Settings!$G:$G,0))=TRUE,
100-100*(AR369-MINIFS(AR:AR,$E:$E,$E369))/(MAXIFS(AR:AR,$E:$E,$E369)-MINIFS(AR:AR,$E:$E,$E369)),
100*(AR369-MINIFS(AR:AR,$E:$E,$E369))/(MAXIFS(AR:AR,$E:$E,$E369)-MINIFS(AR:AR,$E:$E,$E369))))</f>
        <v/>
      </c>
      <c r="DH369" s="223" t="str">
        <f t="array" ref="DH369">IF(AS369="","",
IF(INDEX(Settings!$H:$H,MATCH(DH$1,Settings!$G:$G,0))=TRUE,
100-100*(AS369-MINIFS(AS:AS,$E:$E,$E369))/(MAXIFS(AS:AS,$E:$E,$E369)-MINIFS(AS:AS,$E:$E,$E369)),
100*(AS369-MINIFS(AS:AS,$E:$E,$E369))/(MAXIFS(AS:AS,$E:$E,$E369)-MINIFS(AS:AS,$E:$E,$E369))))</f>
        <v/>
      </c>
      <c r="DI369" s="223" t="str">
        <f t="array" ref="DI369">IF(AT369="","",
IF(INDEX(Settings!$H:$H,MATCH(DI$1,Settings!$G:$G,0))=TRUE,
100-100*(AT369-MINIFS(AT:AT,$E:$E,$E369))/(MAXIFS(AT:AT,$E:$E,$E369)-MINIFS(AT:AT,$E:$E,$E369)),
100*(AT369-MINIFS(AT:AT,$E:$E,$E369))/(MAXIFS(AT:AT,$E:$E,$E369)-MINIFS(AT:AT,$E:$E,$E369))))</f>
        <v/>
      </c>
      <c r="DJ369" s="223" t="str">
        <f t="array" ref="DJ369">IF(AU369="","",
IF(INDEX(Settings!$H:$H,MATCH(DJ$1,Settings!$G:$G,0))=TRUE,
100-100*(AU369-MINIFS(AU:AU,$E:$E,$E369))/(MAXIFS(AU:AU,$E:$E,$E369)-MINIFS(AU:AU,$E:$E,$E369)),
100*(AU369-MINIFS(AU:AU,$E:$E,$E369))/(MAXIFS(AU:AU,$E:$E,$E369)-MINIFS(AU:AU,$E:$E,$E369))))</f>
        <v/>
      </c>
      <c r="DK369" s="223" t="str">
        <f t="array" ref="DK369">IF(AV369="","",
IF(INDEX(Settings!$H:$H,MATCH(DK$1,Settings!$G:$G,0))=TRUE,
100-100*(AV369-MINIFS(AV:AV,$E:$E,$E369))/(MAXIFS(AV:AV,$E:$E,$E369)-MINIFS(AV:AV,$E:$E,$E369)),
100*(AV369-MINIFS(AV:AV,$E:$E,$E369))/(MAXIFS(AV:AV,$E:$E,$E369)-MINIFS(AV:AV,$E:$E,$E369))))</f>
        <v/>
      </c>
      <c r="DL369" s="223" t="str">
        <f t="array" ref="DL369">IF(AW369="","",
IF(INDEX(Settings!$H:$H,MATCH(DL$1,Settings!$G:$G,0))=TRUE,
100-100*(AW369-MINIFS(AW:AW,$E:$E,$E369))/(MAXIFS(AW:AW,$E:$E,$E369)-MINIFS(AW:AW,$E:$E,$E369)),
100*(AW369-MINIFS(AW:AW,$E:$E,$E369))/(MAXIFS(AW:AW,$E:$E,$E369)-MINIFS(AW:AW,$E:$E,$E369))))</f>
        <v/>
      </c>
      <c r="DM369" s="223" t="str">
        <f t="array" ref="DM369">IF(AX369="","",
IF(INDEX(Settings!$H:$H,MATCH(DM$1,Settings!$G:$G,0))=TRUE,
100-100*(AX369-MINIFS(AX:AX,$E:$E,$E369))/(MAXIFS(AX:AX,$E:$E,$E369)-MINIFS(AX:AX,$E:$E,$E369)),
100*(AX369-MINIFS(AX:AX,$E:$E,$E369))/(MAXIFS(AX:AX,$E:$E,$E369)-MINIFS(AX:AX,$E:$E,$E369))))</f>
        <v/>
      </c>
      <c r="DN369" s="223" t="str">
        <f t="array" ref="DN369">IF(AY369="","",
IF(INDEX(Settings!$H:$H,MATCH(DN$1,Settings!$G:$G,0))=TRUE,
100-100*(AY369-MINIFS(AY:AY,$E:$E,$E369))/(MAXIFS(AY:AY,$E:$E,$E369)-MINIFS(AY:AY,$E:$E,$E369)),
100*(AY369-MINIFS(AY:AY,$E:$E,$E369))/(MAXIFS(AY:AY,$E:$E,$E369)-MINIFS(AY:AY,$E:$E,$E369))))</f>
        <v/>
      </c>
      <c r="DO369" s="223" t="str">
        <f t="array" ref="DO369">IF(AZ369="","",
IF(INDEX(Settings!$H:$H,MATCH(DO$1,Settings!$G:$G,0))=TRUE,
100-100*(AZ369-MINIFS(AZ:AZ,$E:$E,$E369))/(MAXIFS(AZ:AZ,$E:$E,$E369)-MINIFS(AZ:AZ,$E:$E,$E369)),
100*(AZ369-MINIFS(AZ:AZ,$E:$E,$E369))/(MAXIFS(AZ:AZ,$E:$E,$E369)-MINIFS(AZ:AZ,$E:$E,$E369))))</f>
        <v/>
      </c>
      <c r="DP369" s="223" t="str">
        <f t="array" ref="DP369">IF(BA369="","",
IF(INDEX(Settings!$H:$H,MATCH(DP$1,Settings!$G:$G,0))=TRUE,
100-100*(BA369-MINIFS(BA:BA,$E:$E,$E369))/(MAXIFS(BA:BA,$E:$E,$E369)-MINIFS(BA:BA,$E:$E,$E369)),
100*(BA369-MINIFS(BA:BA,$E:$E,$E369))/(MAXIFS(BA:BA,$E:$E,$E369)-MINIFS(BA:BA,$E:$E,$E369))))</f>
        <v/>
      </c>
      <c r="DQ369" s="223" t="str">
        <f t="array" ref="DQ369">IF(BB369="","",
IF(INDEX(Settings!$H:$H,MATCH(DQ$1,Settings!$G:$G,0))=TRUE,
100-100*(BB369-MINIFS(BB:BB,$E:$E,$E369))/(MAXIFS(BB:BB,$E:$E,$E369)-MINIFS(BB:BB,$E:$E,$E369)),
100*(BB369-MINIFS(BB:BB,$E:$E,$E369))/(MAXIFS(BB:BB,$E:$E,$E369)-MINIFS(BB:BB,$E:$E,$E369))))</f>
        <v/>
      </c>
      <c r="DR369" s="223" t="str">
        <f t="array" ref="DR369">IF(BC369="","",
IF(INDEX(Settings!$H:$H,MATCH(DR$1,Settings!$G:$G,0))=TRUE,
100-100*(BC369-MINIFS(BC:BC,$E:$E,$E369))/(MAXIFS(BC:BC,$E:$E,$E369)-MINIFS(BC:BC,$E:$E,$E369)),
100*(BC369-MINIFS(BC:BC,$E:$E,$E369))/(MAXIFS(BC:BC,$E:$E,$E369)-MINIFS(BC:BC,$E:$E,$E369))))</f>
        <v/>
      </c>
      <c r="DS369" s="223" t="str">
        <f t="array" ref="DS369">IF(BD369="","",
IF(INDEX(Settings!$H:$H,MATCH(DS$1,Settings!$G:$G,0))=TRUE,
100-100*(BD369-MINIFS(BD:BD,$E:$E,$E369))/(MAXIFS(BD:BD,$E:$E,$E369)-MINIFS(BD:BD,$E:$E,$E369)),
100*(BD369-MINIFS(BD:BD,$E:$E,$E369))/(MAXIFS(BD:BD,$E:$E,$E369)-MINIFS(BD:BD,$E:$E,$E369))))</f>
        <v/>
      </c>
      <c r="DT369" s="223" t="str">
        <f t="array" ref="DT369">IF(BE369="","",
IF(INDEX(Settings!$H:$H,MATCH(DT$1,Settings!$G:$G,0))=TRUE,
100-100*(BE369-MINIFS(BE:BE,$E:$E,$E369))/(MAXIFS(BE:BE,$E:$E,$E369)-MINIFS(BE:BE,$E:$E,$E369)),
100*(BE369-MINIFS(BE:BE,$E:$E,$E369))/(MAXIFS(BE:BE,$E:$E,$E369)-MINIFS(BE:BE,$E:$E,$E369))))</f>
        <v/>
      </c>
      <c r="DU369" s="223" t="str">
        <f t="array" ref="DU369">IF(BF369="","",
IF(INDEX(Settings!$H:$H,MATCH(DU$1,Settings!$G:$G,0))=TRUE,
100-100*(BF369-MINIFS(BF:BF,$E:$E,$E369))/(MAXIFS(BF:BF,$E:$E,$E369)-MINIFS(BF:BF,$E:$E,$E369)),
100*(BF369-MINIFS(BF:BF,$E:$E,$E369))/(MAXIFS(BF:BF,$E:$E,$E369)-MINIFS(BF:BF,$E:$E,$E369))))</f>
        <v/>
      </c>
      <c r="DV369" s="223" t="str">
        <f t="array" ref="DV369">IF(BG369="","",
IF(INDEX(Settings!$H:$H,MATCH(DV$1,Settings!$G:$G,0))=TRUE,
100-100*(BG369-MINIFS(BG:BG,$E:$E,$E369))/(MAXIFS(BG:BG,$E:$E,$E369)-MINIFS(BG:BG,$E:$E,$E369)),
100*(BG369-MINIFS(BG:BG,$E:$E,$E369))/(MAXIFS(BG:BG,$E:$E,$E369)-MINIFS(BG:BG,$E:$E,$E369))))</f>
        <v/>
      </c>
      <c r="DW369" s="223" t="str">
        <f t="array" ref="DW369">IF(BH369="","",
IF(INDEX(Settings!$H:$H,MATCH(DW$1,Settings!$G:$G,0))=TRUE,
100-100*(BH369-MINIFS(BH:BH,$E:$E,$E369))/(MAXIFS(BH:BH,$E:$E,$E369)-MINIFS(BH:BH,$E:$E,$E369)),
100*(BH369-MINIFS(BH:BH,$E:$E,$E369))/(MAXIFS(BH:BH,$E:$E,$E369)-MINIFS(BH:BH,$E:$E,$E369))))</f>
        <v/>
      </c>
      <c r="DX369" s="223" t="str">
        <f t="array" ref="DX369">IF(BI369="","",
IF(INDEX(Settings!$H:$H,MATCH(DX$1,Settings!$G:$G,0))=TRUE,
100-100*(BI369-MINIFS(BI:BI,$E:$E,$E369))/(MAXIFS(BI:BI,$E:$E,$E369)-MINIFS(BI:BI,$E:$E,$E369)),
100*(BI369-MINIFS(BI:BI,$E:$E,$E369))/(MAXIFS(BI:BI,$E:$E,$E369)-MINIFS(BI:BI,$E:$E,$E369))))</f>
        <v/>
      </c>
      <c r="DY369" s="223" t="str">
        <f t="array" ref="DY369">IF(BJ369="","",
IF(INDEX(Settings!$H:$H,MATCH(DY$1,Settings!$G:$G,0))=TRUE,
100-100*(BJ369-MINIFS(BJ:BJ,$E:$E,$E369))/(MAXIFS(BJ:BJ,$E:$E,$E369)-MINIFS(BJ:BJ,$E:$E,$E369)),
100*(BJ369-MINIFS(BJ:BJ,$E:$E,$E369))/(MAXIFS(BJ:BJ,$E:$E,$E369)-MINIFS(BJ:BJ,$E:$E,$E369))))</f>
        <v/>
      </c>
      <c r="DZ369" s="225"/>
      <c r="EA369" s="225"/>
      <c r="EB369" s="225" t="str">
        <f t="shared" si="8"/>
        <v/>
      </c>
      <c r="EC369" s="225" t="str">
        <f t="shared" si="9"/>
        <v/>
      </c>
      <c r="ED369" s="225" t="str">
        <f t="shared" si="10"/>
        <v/>
      </c>
      <c r="EE369" s="225" t="str">
        <f t="shared" si="11"/>
        <v/>
      </c>
      <c r="EF369" s="225" t="str">
        <f t="shared" si="12"/>
        <v/>
      </c>
      <c r="EG369" s="225" t="str">
        <f t="shared" si="13"/>
        <v/>
      </c>
      <c r="EH369" s="225"/>
      <c r="EI369" s="225"/>
      <c r="EJ369" s="225"/>
      <c r="EK369" s="225"/>
      <c r="EL369" s="225"/>
      <c r="EM369" s="225"/>
    </row>
    <row r="370">
      <c r="A370" s="231"/>
      <c r="B370" s="231"/>
      <c r="C370" s="231"/>
      <c r="D370" s="231" t="str">
        <f t="array" ref="D370">IFERROR(INDEX(Profiles!$B:$B,MATCH($A370,Profiles!$A:$A,0)),"")</f>
        <v/>
      </c>
      <c r="E370" s="231"/>
      <c r="F370" s="231"/>
      <c r="G370" s="231"/>
      <c r="H370" s="231"/>
      <c r="I370" s="231" t="str">
        <f>IF(A370="","",IF(Settings!$N$3="DATE",F370&amp;": "&amp;TEXT(B370,"M/DD/YY"),F370&amp;": "&amp;H370))</f>
        <v/>
      </c>
      <c r="J370" s="231"/>
      <c r="K370" s="231"/>
      <c r="L370" s="231"/>
      <c r="M370" s="232" t="str">
        <f t="shared" si="14"/>
        <v/>
      </c>
      <c r="N370" s="231"/>
      <c r="O370" s="231"/>
      <c r="P370" s="231"/>
      <c r="Q370" s="231"/>
      <c r="R370" s="231"/>
      <c r="S370" s="230" t="str">
        <f>IFERROR(VLOOKUP(AF370, 'YOYO IR Scores'!A:C, 3, FALSE), "")
</f>
        <v/>
      </c>
      <c r="T370" s="231"/>
      <c r="U370" s="231"/>
      <c r="V370" s="231"/>
      <c r="W370" s="231"/>
      <c r="X370" s="233" t="str">
        <f t="shared" si="4"/>
        <v/>
      </c>
      <c r="Y370" s="234" t="str">
        <f t="shared" si="5"/>
        <v/>
      </c>
      <c r="Z370" s="234" t="str">
        <f t="shared" si="6"/>
        <v/>
      </c>
      <c r="AA370" s="233" t="str">
        <f t="shared" si="7"/>
        <v/>
      </c>
      <c r="AB370" s="232"/>
      <c r="AC370" s="232"/>
      <c r="AD370" s="232"/>
      <c r="AE370" s="232" t="str">
        <f>IFERROR(VLOOKUP(AF370, 'YOYO IR Scores'!A:C, 2, FALSE), "")</f>
        <v/>
      </c>
      <c r="AF370" s="232"/>
      <c r="AG370" s="232"/>
      <c r="AH370" s="232"/>
      <c r="AI370" s="232"/>
      <c r="AJ370" s="232"/>
      <c r="AK370" s="232"/>
      <c r="AL370" s="232"/>
      <c r="AM370" s="232"/>
      <c r="AN370" s="232"/>
      <c r="AO370" s="232"/>
      <c r="AP370" s="232"/>
      <c r="AQ370" s="232"/>
      <c r="AR370" s="232"/>
      <c r="AS370" s="232"/>
      <c r="AT370" s="232"/>
      <c r="AU370" s="232"/>
      <c r="AV370" s="232"/>
      <c r="AW370" s="232"/>
      <c r="AX370" s="232"/>
      <c r="AY370" s="232"/>
      <c r="AZ370" s="232"/>
      <c r="BA370" s="232"/>
      <c r="BB370" s="232"/>
      <c r="BC370" s="232"/>
      <c r="BD370" s="232"/>
      <c r="BE370" s="232"/>
      <c r="BF370" s="232"/>
      <c r="BG370" s="232"/>
      <c r="BH370" s="232"/>
      <c r="BI370" s="232"/>
      <c r="BJ370" s="232"/>
      <c r="BK370" s="232" t="str">
        <f t="array" ref="BK370">IF(J370="","",
IF(INDEX(Settings!$H:$H,MATCH(BY$1,Settings!$G:$G,0))=TRUE,
100-100*(J370-MIN(J:J))/(MAX(J:J)-MIN(J:J)),
100*(J370-MIN(J:J))/(MAX(J:J)-MIN(J:J))))</f>
        <v/>
      </c>
      <c r="BL370" s="232" t="str">
        <f t="array" ref="BL370">IF(J370="","",
IF(INDEX(Settings!$H:$H,MATCH(BY$1,Settings!$G:$G,0))=TRUE,
100-100*(J370-MINIFS(J:J,$E:$E,$E370))/(MAXIFS(J:J,$E:$E,$E370)-MINIFS(J:J,$E:$E,$E370)),
100*(J370-MINIFS(J:J,$E:$E,$E370))/(MAXIFS(J:J,$E:$E,$E370)-MINIFS(J:J,$E:$E,$E370))))</f>
        <v/>
      </c>
      <c r="BM370" s="232" t="str">
        <f t="array" ref="BM370">IF(J370="","",
IF(INDEX(Settings!$H:$H,MATCH(BY$1,Settings!$G:$G,0))=TRUE,
100-100*(J370-MINIFS(J:J,$E:$E,$E370,$I:$I,$I370))/(MAXIFS(J:J,$E:$E,$E370,$I:$I,$I370)-MINIFS(J:J,$E:$E,$E370,$I:$I,$I370)),
100*(J370-MINIFS(J:J,$E:$E,$E370,$I:$I,$I370))/(MAXIFS(J:J,$E:$E,$E370,$I:$I,$I370)-MINIFS(J:J,$E:$E,$E370,$I:$I,$I370))))</f>
        <v/>
      </c>
      <c r="BN370" s="231" t="str">
        <f t="array" ref="BN370">IF(J370="","",
IF(INDEX(Settings!$H:$H,MATCH(BY$1,Settings!$G:$G,0))=TRUE,
100-100*PERCENTRANK(J:J,J370),
100*PERCENTRANK(J:J,J370)))</f>
        <v/>
      </c>
      <c r="BO370" s="231" t="str">
        <f>IFERROR(__xludf.DUMMYFUNCTION("IF(J370="""","""",
IF(INDEX(Settings!$H:$H,MATCH(BY$1,Settings!$G:$G,0))=TRUE,
100-100*PERCENTRANK(FILTER(J:J,$E:$E=$E370),J370),
100*PERCENTRANK(FILTER(J:J,$E:$E=$E370),J370)))"),"")</f>
        <v/>
      </c>
      <c r="BP370" s="231" t="str">
        <f>IFERROR(__xludf.DUMMYFUNCTION("IF(J370="""","""",
IF(INDEX(Settings!$H:$H,MATCH(BY$1,Settings!$G:$G,0))=TRUE,
100-100*PERCENTRANK(FILTER(J:J,$E:$E=$E370,$I:$I=$I370),J370),
100*PERCENTRANK(FILTER(J:J,$E:$E=$E370,$I:$I=$I370),J370)))"),"")</f>
        <v/>
      </c>
      <c r="BQ370" s="233" t="str">
        <f t="array" ref="BQ370">IF(J370="","",
IF(INDEX(Settings!$H:$H,MATCH(BY$1,Settings!$G:$G,0))=TRUE,
-1*(J370-AVERAGE(J:J))/STDEV(J:J),
(J370-AVERAGE(J:J))/STDEV(J:J)))</f>
        <v/>
      </c>
      <c r="BR370" s="233" t="str">
        <f>IFERROR(__xludf.DUMMYFUNCTION("IF(J370="""","""",
IF(INDEX(Settings!$H:$H,MATCH(BY$1,Settings!$G:$G,0))=TRUE,
-1*(J370-AVERAGEIFS(J:J,$E:$E,$E370))/STDEV(FILTER(J:J,$E:$E=$E370)),
(J370-AVERAGEIFS(J:J,$E:$E,$E370))/STDEV(FILTER(J:J,$E:$E=$E370))))"),"")</f>
        <v/>
      </c>
      <c r="BS370" s="233"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1"/>
      <c r="BX370" s="231"/>
      <c r="BY370" s="232" t="str">
        <f t="array" ref="BY370">IF(J370="","",
IF(INDEX(Settings!$H:$H,MATCH(BY$1,Settings!$G:$G,0))=TRUE,
100-100*(J370-MINIFS(J:J,$E:$E,$E370))/(MAXIFS(J:J,$E:$E,$E370)-MINIFS(J:J,$E:$E,$E370)),
100*(J370-MINIFS(J:J,$E:$E,$E370))/(MAXIFS(J:J,$E:$E,$E370)-MINIFS(J:J,$E:$E,$E370))))</f>
        <v/>
      </c>
      <c r="BZ370" s="232" t="str">
        <f t="array" ref="BZ370">IF(K370="","",
IF(INDEX(Settings!$H:$H,MATCH(BZ$1,Settings!$G:$G,0))=TRUE,
100-100*(K370-MINIFS(K:K,$E:$E,$E370))/(MAXIFS(K:K,$E:$E,$E370)-MINIFS(K:K,$E:$E,$E370)),
100*(K370-MINIFS(K:K,$E:$E,$E370))/(MAXIFS(K:K,$E:$E,$E370)-MINIFS(K:K,$E:$E,$E370))))</f>
        <v/>
      </c>
      <c r="CA370" s="232" t="str">
        <f t="array" ref="CA370">IF(L370="","",
IF(INDEX(Settings!$H:$H,MATCH(CA$1,Settings!$G:$G,0))=TRUE,
100-100*(L370-MINIFS(L:L,$E:$E,$E370))/(MAXIFS(L:L,$E:$E,$E370)-MINIFS(L:L,$E:$E,$E370)),
100*(L370-MINIFS(L:L,$E:$E,$E370))/(MAXIFS(L:L,$E:$E,$E370)-MINIFS(L:L,$E:$E,$E370))))</f>
        <v/>
      </c>
      <c r="CB370" s="232" t="str">
        <f t="array" ref="CB370">IF(M370="","",
IF(INDEX(Settings!$H:$H,MATCH(CB$1,Settings!$G:$G,0))=TRUE,
100-100*(M370-MINIFS(M:M,$E:$E,$E370))/(MAXIFS(M:M,$E:$E,$E370)-MINIFS(M:M,$E:$E,$E370)),
100*(M370-MINIFS(M:M,$E:$E,$E370))/(MAXIFS(M:M,$E:$E,$E370)-MINIFS(M:M,$E:$E,$E370))))</f>
        <v/>
      </c>
      <c r="CC370" s="232" t="str">
        <f t="array" ref="CC370">IF(N370="","",
IF(INDEX(Settings!$H:$H,MATCH(CC$1,Settings!$G:$G,0))=TRUE,
100-100*(N370-MINIFS(N:N,$E:$E,$E370))/(MAXIFS(N:N,$E:$E,$E370)-MINIFS(N:N,$E:$E,$E370)),
100*(N370-MINIFS(N:N,$E:$E,$E370))/(MAXIFS(N:N,$E:$E,$E370)-MINIFS(N:N,$E:$E,$E370))))</f>
        <v/>
      </c>
      <c r="CD370" s="232" t="str">
        <f t="array" ref="CD370">IF(O370="","",
IF(INDEX(Settings!$H:$H,MATCH(CD$1,Settings!$G:$G,0))=TRUE,
100-100*(O370-MINIFS(O:O,$E:$E,$E370))/(MAXIFS(O:O,$E:$E,$E370)-MINIFS(O:O,$E:$E,$E370)),
100*(O370-MINIFS(O:O,$E:$E,$E370))/(MAXIFS(O:O,$E:$E,$E370)-MINIFS(O:O,$E:$E,$E370))))</f>
        <v/>
      </c>
      <c r="CE370" s="232" t="str">
        <f t="array" ref="CE370">IF(P370="","",
IF(INDEX(Settings!$H:$H,MATCH(CE$1,Settings!$G:$G,0))=TRUE,
100-100*(P370-MINIFS(P:P,$E:$E,$E370))/(MAXIFS(P:P,$E:$E,$E370)-MINIFS(P:P,$E:$E,$E370)),
100*(P370-MINIFS(P:P,$E:$E,$E370))/(MAXIFS(P:P,$E:$E,$E370)-MINIFS(P:P,$E:$E,$E370))))</f>
        <v/>
      </c>
      <c r="CF370" s="232" t="str">
        <f t="array" ref="CF370">IF(Q370="","",
IF(INDEX(Settings!$H:$H,MATCH(CF$1,Settings!$G:$G,0))=TRUE,
100-100*(Q370-MINIFS(Q:Q,$E:$E,$E370))/(MAXIFS(Q:Q,$E:$E,$E370)-MINIFS(Q:Q,$E:$E,$E370)),
100*(Q370-MINIFS(Q:Q,$E:$E,$E370))/(MAXIFS(Q:Q,$E:$E,$E370)-MINIFS(Q:Q,$E:$E,$E370))))</f>
        <v/>
      </c>
      <c r="CG370" s="232" t="str">
        <f t="array" ref="CG370">IF(R370="","",
IF(INDEX(Settings!$H:$H,MATCH(CG$1,Settings!$G:$G,0))=TRUE,
100-100*(R370-MINIFS(R:R,$E:$E,$E370))/(MAXIFS(R:R,$E:$E,$E370)-MINIFS(R:R,$E:$E,$E370)),
100*(R370-MINIFS(R:R,$E:$E,$E370))/(MAXIFS(R:R,$E:$E,$E370)-MINIFS(R:R,$E:$E,$E370))))</f>
        <v/>
      </c>
      <c r="CH370" s="232" t="str">
        <f t="array" ref="CH370">IF(S370="","",
IF(INDEX(Settings!$H:$H,MATCH(CH$1,Settings!$G:$G,0))=TRUE,
100-100*(S370-MINIFS(S:S,$E:$E,$E370))/(MAXIFS(S:S,$E:$E,$E370)-MINIFS(S:S,$E:$E,$E370)),
100*(S370-MINIFS(S:S,$E:$E,$E370))/(MAXIFS(S:S,$E:$E,$E370)-MINIFS(S:S,$E:$E,$E370))))</f>
        <v/>
      </c>
      <c r="CI370" s="232" t="str">
        <f t="array" ref="CI370">IF(T370="","",
IF(INDEX(Settings!$H:$H,MATCH(CI$1,Settings!$G:$G,0))=TRUE,
100-100*(T370-MINIFS(T:T,$E:$E,$E370))/(MAXIFS(T:T,$E:$E,$E370)-MINIFS(T:T,$E:$E,$E370)),
100*(T370-MINIFS(T:T,$E:$E,$E370))/(MAXIFS(T:T,$E:$E,$E370)-MINIFS(T:T,$E:$E,$E370))))</f>
        <v/>
      </c>
      <c r="CJ370" s="232" t="str">
        <f t="array" ref="CJ370">IF(U370="","",
IF(INDEX(Settings!$H:$H,MATCH(CJ$1,Settings!$G:$G,0))=TRUE,
100-100*(U370-MINIFS(U:U,$E:$E,$E370))/(MAXIFS(U:U,$E:$E,$E370)-MINIFS(U:U,$E:$E,$E370)),
100*(U370-MINIFS(U:U,$E:$E,$E370))/(MAXIFS(U:U,$E:$E,$E370)-MINIFS(U:U,$E:$E,$E370))))</f>
        <v/>
      </c>
      <c r="CK370" s="232" t="str">
        <f t="array" ref="CK370">IF(V370="","",
IF(INDEX(Settings!$H:$H,MATCH(CK$1,Settings!$G:$G,0))=TRUE,
100-100*(V370-MINIFS(V:V,$E:$E,$E370))/(MAXIFS(V:V,$E:$E,$E370)-MINIFS(V:V,$E:$E,$E370)),
100*(V370-MINIFS(V:V,$E:$E,$E370))/(MAXIFS(V:V,$E:$E,$E370)-MINIFS(V:V,$E:$E,$E370))))</f>
        <v/>
      </c>
      <c r="CL370" s="232" t="str">
        <f t="array" ref="CL370">IF(W370="","",
IF(INDEX(Settings!$H:$H,MATCH(CL$1,Settings!$G:$G,0))=TRUE,
100-100*(W370-MINIFS(W:W,$E:$E,$E370))/(MAXIFS(W:W,$E:$E,$E370)-MINIFS(W:W,$E:$E,$E370)),
100*(W370-MINIFS(W:W,$E:$E,$E370))/(MAXIFS(W:W,$E:$E,$E370)-MINIFS(W:W,$E:$E,$E370))))</f>
        <v/>
      </c>
      <c r="CM370" s="232" t="str">
        <f t="array" ref="CM370">IF(X370="","",
IF(INDEX(Settings!$H:$H,MATCH(CM$1,Settings!$G:$G,0))=TRUE,
100-100*(X370-MINIFS(X:X,$E:$E,$E370))/(MAXIFS(X:X,$E:$E,$E370)-MINIFS(X:X,$E:$E,$E370)),
100*(X370-MINIFS(X:X,$E:$E,$E370))/(MAXIFS(X:X,$E:$E,$E370)-MINIFS(X:X,$E:$E,$E370))))</f>
        <v/>
      </c>
      <c r="CN370" s="232" t="str">
        <f t="array" ref="CN370">IF(Y370="","",
IF(INDEX(Settings!$H:$H,MATCH(CN$1,Settings!$G:$G,0))=TRUE,
100-100*(Y370-MINIFS(Y:Y,$E:$E,$E370))/(MAXIFS(Y:Y,$E:$E,$E370)-MINIFS(Y:Y,$E:$E,$E370)),
100*(Y370-MINIFS(Y:Y,$E:$E,$E370))/(MAXIFS(Y:Y,$E:$E,$E370)-MINIFS(Y:Y,$E:$E,$E370))))</f>
        <v/>
      </c>
      <c r="CO370" s="232" t="str">
        <f t="array" ref="CO370">IF(Z370="","",
IF(INDEX(Settings!$H:$H,MATCH(CO$1,Settings!$G:$G,0))=TRUE,
100-100*(Z370-MINIFS(Z:Z,$E:$E,$E370))/(MAXIFS(Z:Z,$E:$E,$E370)-MINIFS(Z:Z,$E:$E,$E370)),
100*(Z370-MINIFS(Z:Z,$E:$E,$E370))/(MAXIFS(Z:Z,$E:$E,$E370)-MINIFS(Z:Z,$E:$E,$E370))))</f>
        <v/>
      </c>
      <c r="CP370" s="232" t="str">
        <f t="array" ref="CP370">IF(AA370="","",
IF(INDEX(Settings!$H:$H,MATCH(CP$1,Settings!$G:$G,0))=TRUE,
100-100*(AA370-MINIFS(AA:AA,$E:$E,$E370))/(MAXIFS(AA:AA,$E:$E,$E370)-MINIFS(AA:AA,$E:$E,$E370)),
100*(AA370-MINIFS(AA:AA,$E:$E,$E370))/(MAXIFS(AA:AA,$E:$E,$E370)-MINIFS(AA:AA,$E:$E,$E370))))</f>
        <v/>
      </c>
      <c r="CQ370" s="232" t="str">
        <f t="array" ref="CQ370">IF(AB370="","",
IF(INDEX(Settings!$H:$H,MATCH(CQ$1,Settings!$G:$G,0))=TRUE,
100-100*(AB370-MINIFS(AB:AB,$E:$E,$E370))/(MAXIFS(AB:AB,$E:$E,$E370)-MINIFS(AB:AB,$E:$E,$E370)),
100*(AB370-MINIFS(AB:AB,$E:$E,$E370))/(MAXIFS(AB:AB,$E:$E,$E370)-MINIFS(AB:AB,$E:$E,$E370))))</f>
        <v/>
      </c>
      <c r="CR370" s="232" t="str">
        <f t="array" ref="CR370">IF(AC370="","",
IF(INDEX(Settings!$H:$H,MATCH(CR$1,Settings!$G:$G,0))=TRUE,
100-100*(AC370-MINIFS(AC:AC,$E:$E,$E370))/(MAXIFS(AC:AC,$E:$E,$E370)-MINIFS(AC:AC,$E:$E,$E370)),
100*(AC370-MINIFS(AC:AC,$E:$E,$E370))/(MAXIFS(AC:AC,$E:$E,$E370)-MINIFS(AC:AC,$E:$E,$E370))))</f>
        <v/>
      </c>
      <c r="CS370" s="232" t="str">
        <f t="array" ref="CS370">IF(AD370="","",
IF(INDEX(Settings!$H:$H,MATCH(CS$1,Settings!$G:$G,0))=TRUE,
100-100*(AD370-MINIFS(AD:AD,$E:$E,$E370))/(MAXIFS(AD:AD,$E:$E,$E370)-MINIFS(AD:AD,$E:$E,$E370)),
100*(AD370-MINIFS(AD:AD,$E:$E,$E370))/(MAXIFS(AD:AD,$E:$E,$E370)-MINIFS(AD:AD,$E:$E,$E370))))</f>
        <v/>
      </c>
      <c r="CT370" s="232" t="str">
        <f t="array" ref="CT370">IF(AE370="","",
IF(INDEX(Settings!$H:$H,MATCH(CT$1,Settings!$G:$G,0))=TRUE,
100-100*(AE370-MINIFS(AE:AE,$E:$E,$E370))/(MAXIFS(AE:AE,$E:$E,$E370)-MINIFS(AE:AE,$E:$E,$E370)),
100*(AE370-MINIFS(AE:AE,$E:$E,$E370))/(MAXIFS(AE:AE,$E:$E,$E370)-MINIFS(AE:AE,$E:$E,$E370))))</f>
        <v/>
      </c>
      <c r="CU370" s="232" t="str">
        <f t="array" ref="CU370">IF(AF370="","",
IF(INDEX(Settings!$H:$H,MATCH(CU$1,Settings!$G:$G,0))=TRUE,
100-100*(AF370-MINIFS(AF:AF,$E:$E,$E370))/(MAXIFS(AF:AF,$E:$E,$E370)-MINIFS(AF:AF,$E:$E,$E370)),
100*(AF370-MINIFS(AF:AF,$E:$E,$E370))/(MAXIFS(AF:AF,$E:$E,$E370)-MINIFS(AF:AF,$E:$E,$E370))))</f>
        <v/>
      </c>
      <c r="CV370" s="232" t="str">
        <f t="array" ref="CV370">IF(AG370="","",
IF(INDEX(Settings!$H:$H,MATCH(CV$1,Settings!$G:$G,0))=TRUE,
100-100*(AG370-MINIFS(AG:AG,$E:$E,$E370))/(MAXIFS(AG:AG,$E:$E,$E370)-MINIFS(AG:AG,$E:$E,$E370)),
100*(AG370-MINIFS(AG:AG,$E:$E,$E370))/(MAXIFS(AG:AG,$E:$E,$E370)-MINIFS(AG:AG,$E:$E,$E370))))</f>
        <v/>
      </c>
      <c r="CW370" s="232" t="str">
        <f t="array" ref="CW370">IF(AH370="","",
IF(INDEX(Settings!$H:$H,MATCH(CW$1,Settings!$G:$G,0))=TRUE,
100-100*(AH370-MINIFS(AH:AH,$E:$E,$E370))/(MAXIFS(AH:AH,$E:$E,$E370)-MINIFS(AH:AH,$E:$E,$E370)),
100*(AH370-MINIFS(AH:AH,$E:$E,$E370))/(MAXIFS(AH:AH,$E:$E,$E370)-MINIFS(AH:AH,$E:$E,$E370))))</f>
        <v/>
      </c>
      <c r="CX370" s="232" t="str">
        <f t="array" ref="CX370">IF(AI370="","",
IF(INDEX(Settings!$H:$H,MATCH(CX$1,Settings!$G:$G,0))=TRUE,
100-100*(AI370-MINIFS(AI:AI,$E:$E,$E370))/(MAXIFS(AI:AI,$E:$E,$E370)-MINIFS(AI:AI,$E:$E,$E370)),
100*(AI370-MINIFS(AI:AI,$E:$E,$E370))/(MAXIFS(AI:AI,$E:$E,$E370)-MINIFS(AI:AI,$E:$E,$E370))))</f>
        <v/>
      </c>
      <c r="CY370" s="232" t="str">
        <f t="array" ref="CY370">IF(AJ370="","",
IF(INDEX(Settings!$H:$H,MATCH(CY$1,Settings!$G:$G,0))=TRUE,
100-100*(AJ370-MINIFS(AJ:AJ,$E:$E,$E370))/(MAXIFS(AJ:AJ,$E:$E,$E370)-MINIFS(AJ:AJ,$E:$E,$E370)),
100*(AJ370-MINIFS(AJ:AJ,$E:$E,$E370))/(MAXIFS(AJ:AJ,$E:$E,$E370)-MINIFS(AJ:AJ,$E:$E,$E370))))</f>
        <v/>
      </c>
      <c r="CZ370" s="232" t="str">
        <f t="array" ref="CZ370">IF(AK370="","",
IF(INDEX(Settings!$H:$H,MATCH(CZ$1,Settings!$G:$G,0))=TRUE,
100-100*(AK370-MINIFS(AK:AK,$E:$E,$E370))/(MAXIFS(AK:AK,$E:$E,$E370)-MINIFS(AK:AK,$E:$E,$E370)),
100*(AK370-MINIFS(AK:AK,$E:$E,$E370))/(MAXIFS(AK:AK,$E:$E,$E370)-MINIFS(AK:AK,$E:$E,$E370))))</f>
        <v/>
      </c>
      <c r="DA370" s="232" t="str">
        <f t="array" ref="DA370">IF(AL370="","",
IF(INDEX(Settings!$H:$H,MATCH(DA$1,Settings!$G:$G,0))=TRUE,
100-100*(AL370-MINIFS(AL:AL,$E:$E,$E370))/(MAXIFS(AL:AL,$E:$E,$E370)-MINIFS(AL:AL,$E:$E,$E370)),
100*(AL370-MINIFS(AL:AL,$E:$E,$E370))/(MAXIFS(AL:AL,$E:$E,$E370)-MINIFS(AL:AL,$E:$E,$E370))))</f>
        <v/>
      </c>
      <c r="DB370" s="232" t="str">
        <f t="array" ref="DB370">IF(AM370="","",
IF(INDEX(Settings!$H:$H,MATCH(DB$1,Settings!$G:$G,0))=TRUE,
100-100*(AM370-MINIFS(AM:AM,$E:$E,$E370))/(MAXIFS(AM:AM,$E:$E,$E370)-MINIFS(AM:AM,$E:$E,$E370)),
100*(AM370-MINIFS(AM:AM,$E:$E,$E370))/(MAXIFS(AM:AM,$E:$E,$E370)-MINIFS(AM:AM,$E:$E,$E370))))</f>
        <v/>
      </c>
      <c r="DC370" s="232" t="str">
        <f t="array" ref="DC370">IF(AN370="","",
IF(INDEX(Settings!$H:$H,MATCH(DC$1,Settings!$G:$G,0))=TRUE,
100-100*(AN370-MINIFS(AN:AN,$E:$E,$E370))/(MAXIFS(AN:AN,$E:$E,$E370)-MINIFS(AN:AN,$E:$E,$E370)),
100*(AN370-MINIFS(AN:AN,$E:$E,$E370))/(MAXIFS(AN:AN,$E:$E,$E370)-MINIFS(AN:AN,$E:$E,$E370))))</f>
        <v/>
      </c>
      <c r="DD370" s="232" t="str">
        <f t="array" ref="DD370">IF(AO370="","",
IF(INDEX(Settings!$H:$H,MATCH(DD$1,Settings!$G:$G,0))=TRUE,
100-100*(AO370-MINIFS(AO:AO,$E:$E,$E370))/(MAXIFS(AO:AO,$E:$E,$E370)-MINIFS(AO:AO,$E:$E,$E370)),
100*(AO370-MINIFS(AO:AO,$E:$E,$E370))/(MAXIFS(AO:AO,$E:$E,$E370)-MINIFS(AO:AO,$E:$E,$E370))))</f>
        <v/>
      </c>
      <c r="DE370" s="232" t="str">
        <f t="array" ref="DE370">IF(AP370="","",
IF(INDEX(Settings!$H:$H,MATCH(DE$1,Settings!$G:$G,0))=TRUE,
100-100*(AP370-MINIFS(AP:AP,$E:$E,$E370))/(MAXIFS(AP:AP,$E:$E,$E370)-MINIFS(AP:AP,$E:$E,$E370)),
100*(AP370-MINIFS(AP:AP,$E:$E,$E370))/(MAXIFS(AP:AP,$E:$E,$E370)-MINIFS(AP:AP,$E:$E,$E370))))</f>
        <v/>
      </c>
      <c r="DF370" s="232" t="str">
        <f t="array" ref="DF370">IF(AQ370="","",
IF(INDEX(Settings!$H:$H,MATCH(DF$1,Settings!$G:$G,0))=TRUE,
100-100*(AQ370-MINIFS(AQ:AQ,$E:$E,$E370))/(MAXIFS(AQ:AQ,$E:$E,$E370)-MINIFS(AQ:AQ,$E:$E,$E370)),
100*(AQ370-MINIFS(AQ:AQ,$E:$E,$E370))/(MAXIFS(AQ:AQ,$E:$E,$E370)-MINIFS(AQ:AQ,$E:$E,$E370))))</f>
        <v/>
      </c>
      <c r="DG370" s="232" t="str">
        <f t="array" ref="DG370">IF(AR370="","",
IF(INDEX(Settings!$H:$H,MATCH(DG$1,Settings!$G:$G,0))=TRUE,
100-100*(AR370-MINIFS(AR:AR,$E:$E,$E370))/(MAXIFS(AR:AR,$E:$E,$E370)-MINIFS(AR:AR,$E:$E,$E370)),
100*(AR370-MINIFS(AR:AR,$E:$E,$E370))/(MAXIFS(AR:AR,$E:$E,$E370)-MINIFS(AR:AR,$E:$E,$E370))))</f>
        <v/>
      </c>
      <c r="DH370" s="232" t="str">
        <f t="array" ref="DH370">IF(AS370="","",
IF(INDEX(Settings!$H:$H,MATCH(DH$1,Settings!$G:$G,0))=TRUE,
100-100*(AS370-MINIFS(AS:AS,$E:$E,$E370))/(MAXIFS(AS:AS,$E:$E,$E370)-MINIFS(AS:AS,$E:$E,$E370)),
100*(AS370-MINIFS(AS:AS,$E:$E,$E370))/(MAXIFS(AS:AS,$E:$E,$E370)-MINIFS(AS:AS,$E:$E,$E370))))</f>
        <v/>
      </c>
      <c r="DI370" s="232" t="str">
        <f t="array" ref="DI370">IF(AT370="","",
IF(INDEX(Settings!$H:$H,MATCH(DI$1,Settings!$G:$G,0))=TRUE,
100-100*(AT370-MINIFS(AT:AT,$E:$E,$E370))/(MAXIFS(AT:AT,$E:$E,$E370)-MINIFS(AT:AT,$E:$E,$E370)),
100*(AT370-MINIFS(AT:AT,$E:$E,$E370))/(MAXIFS(AT:AT,$E:$E,$E370)-MINIFS(AT:AT,$E:$E,$E370))))</f>
        <v/>
      </c>
      <c r="DJ370" s="232" t="str">
        <f t="array" ref="DJ370">IF(AU370="","",
IF(INDEX(Settings!$H:$H,MATCH(DJ$1,Settings!$G:$G,0))=TRUE,
100-100*(AU370-MINIFS(AU:AU,$E:$E,$E370))/(MAXIFS(AU:AU,$E:$E,$E370)-MINIFS(AU:AU,$E:$E,$E370)),
100*(AU370-MINIFS(AU:AU,$E:$E,$E370))/(MAXIFS(AU:AU,$E:$E,$E370)-MINIFS(AU:AU,$E:$E,$E370))))</f>
        <v/>
      </c>
      <c r="DK370" s="232" t="str">
        <f t="array" ref="DK370">IF(AV370="","",
IF(INDEX(Settings!$H:$H,MATCH(DK$1,Settings!$G:$G,0))=TRUE,
100-100*(AV370-MINIFS(AV:AV,$E:$E,$E370))/(MAXIFS(AV:AV,$E:$E,$E370)-MINIFS(AV:AV,$E:$E,$E370)),
100*(AV370-MINIFS(AV:AV,$E:$E,$E370))/(MAXIFS(AV:AV,$E:$E,$E370)-MINIFS(AV:AV,$E:$E,$E370))))</f>
        <v/>
      </c>
      <c r="DL370" s="232" t="str">
        <f t="array" ref="DL370">IF(AW370="","",
IF(INDEX(Settings!$H:$H,MATCH(DL$1,Settings!$G:$G,0))=TRUE,
100-100*(AW370-MINIFS(AW:AW,$E:$E,$E370))/(MAXIFS(AW:AW,$E:$E,$E370)-MINIFS(AW:AW,$E:$E,$E370)),
100*(AW370-MINIFS(AW:AW,$E:$E,$E370))/(MAXIFS(AW:AW,$E:$E,$E370)-MINIFS(AW:AW,$E:$E,$E370))))</f>
        <v/>
      </c>
      <c r="DM370" s="232" t="str">
        <f t="array" ref="DM370">IF(AX370="","",
IF(INDEX(Settings!$H:$H,MATCH(DM$1,Settings!$G:$G,0))=TRUE,
100-100*(AX370-MINIFS(AX:AX,$E:$E,$E370))/(MAXIFS(AX:AX,$E:$E,$E370)-MINIFS(AX:AX,$E:$E,$E370)),
100*(AX370-MINIFS(AX:AX,$E:$E,$E370))/(MAXIFS(AX:AX,$E:$E,$E370)-MINIFS(AX:AX,$E:$E,$E370))))</f>
        <v/>
      </c>
      <c r="DN370" s="232" t="str">
        <f t="array" ref="DN370">IF(AY370="","",
IF(INDEX(Settings!$H:$H,MATCH(DN$1,Settings!$G:$G,0))=TRUE,
100-100*(AY370-MINIFS(AY:AY,$E:$E,$E370))/(MAXIFS(AY:AY,$E:$E,$E370)-MINIFS(AY:AY,$E:$E,$E370)),
100*(AY370-MINIFS(AY:AY,$E:$E,$E370))/(MAXIFS(AY:AY,$E:$E,$E370)-MINIFS(AY:AY,$E:$E,$E370))))</f>
        <v/>
      </c>
      <c r="DO370" s="232" t="str">
        <f t="array" ref="DO370">IF(AZ370="","",
IF(INDEX(Settings!$H:$H,MATCH(DO$1,Settings!$G:$G,0))=TRUE,
100-100*(AZ370-MINIFS(AZ:AZ,$E:$E,$E370))/(MAXIFS(AZ:AZ,$E:$E,$E370)-MINIFS(AZ:AZ,$E:$E,$E370)),
100*(AZ370-MINIFS(AZ:AZ,$E:$E,$E370))/(MAXIFS(AZ:AZ,$E:$E,$E370)-MINIFS(AZ:AZ,$E:$E,$E370))))</f>
        <v/>
      </c>
      <c r="DP370" s="232" t="str">
        <f t="array" ref="DP370">IF(BA370="","",
IF(INDEX(Settings!$H:$H,MATCH(DP$1,Settings!$G:$G,0))=TRUE,
100-100*(BA370-MINIFS(BA:BA,$E:$E,$E370))/(MAXIFS(BA:BA,$E:$E,$E370)-MINIFS(BA:BA,$E:$E,$E370)),
100*(BA370-MINIFS(BA:BA,$E:$E,$E370))/(MAXIFS(BA:BA,$E:$E,$E370)-MINIFS(BA:BA,$E:$E,$E370))))</f>
        <v/>
      </c>
      <c r="DQ370" s="232" t="str">
        <f t="array" ref="DQ370">IF(BB370="","",
IF(INDEX(Settings!$H:$H,MATCH(DQ$1,Settings!$G:$G,0))=TRUE,
100-100*(BB370-MINIFS(BB:BB,$E:$E,$E370))/(MAXIFS(BB:BB,$E:$E,$E370)-MINIFS(BB:BB,$E:$E,$E370)),
100*(BB370-MINIFS(BB:BB,$E:$E,$E370))/(MAXIFS(BB:BB,$E:$E,$E370)-MINIFS(BB:BB,$E:$E,$E370))))</f>
        <v/>
      </c>
      <c r="DR370" s="232" t="str">
        <f t="array" ref="DR370">IF(BC370="","",
IF(INDEX(Settings!$H:$H,MATCH(DR$1,Settings!$G:$G,0))=TRUE,
100-100*(BC370-MINIFS(BC:BC,$E:$E,$E370))/(MAXIFS(BC:BC,$E:$E,$E370)-MINIFS(BC:BC,$E:$E,$E370)),
100*(BC370-MINIFS(BC:BC,$E:$E,$E370))/(MAXIFS(BC:BC,$E:$E,$E370)-MINIFS(BC:BC,$E:$E,$E370))))</f>
        <v/>
      </c>
      <c r="DS370" s="232" t="str">
        <f t="array" ref="DS370">IF(BD370="","",
IF(INDEX(Settings!$H:$H,MATCH(DS$1,Settings!$G:$G,0))=TRUE,
100-100*(BD370-MINIFS(BD:BD,$E:$E,$E370))/(MAXIFS(BD:BD,$E:$E,$E370)-MINIFS(BD:BD,$E:$E,$E370)),
100*(BD370-MINIFS(BD:BD,$E:$E,$E370))/(MAXIFS(BD:BD,$E:$E,$E370)-MINIFS(BD:BD,$E:$E,$E370))))</f>
        <v/>
      </c>
      <c r="DT370" s="232" t="str">
        <f t="array" ref="DT370">IF(BE370="","",
IF(INDEX(Settings!$H:$H,MATCH(DT$1,Settings!$G:$G,0))=TRUE,
100-100*(BE370-MINIFS(BE:BE,$E:$E,$E370))/(MAXIFS(BE:BE,$E:$E,$E370)-MINIFS(BE:BE,$E:$E,$E370)),
100*(BE370-MINIFS(BE:BE,$E:$E,$E370))/(MAXIFS(BE:BE,$E:$E,$E370)-MINIFS(BE:BE,$E:$E,$E370))))</f>
        <v/>
      </c>
      <c r="DU370" s="232" t="str">
        <f t="array" ref="DU370">IF(BF370="","",
IF(INDEX(Settings!$H:$H,MATCH(DU$1,Settings!$G:$G,0))=TRUE,
100-100*(BF370-MINIFS(BF:BF,$E:$E,$E370))/(MAXIFS(BF:BF,$E:$E,$E370)-MINIFS(BF:BF,$E:$E,$E370)),
100*(BF370-MINIFS(BF:BF,$E:$E,$E370))/(MAXIFS(BF:BF,$E:$E,$E370)-MINIFS(BF:BF,$E:$E,$E370))))</f>
        <v/>
      </c>
      <c r="DV370" s="232" t="str">
        <f t="array" ref="DV370">IF(BG370="","",
IF(INDEX(Settings!$H:$H,MATCH(DV$1,Settings!$G:$G,0))=TRUE,
100-100*(BG370-MINIFS(BG:BG,$E:$E,$E370))/(MAXIFS(BG:BG,$E:$E,$E370)-MINIFS(BG:BG,$E:$E,$E370)),
100*(BG370-MINIFS(BG:BG,$E:$E,$E370))/(MAXIFS(BG:BG,$E:$E,$E370)-MINIFS(BG:BG,$E:$E,$E370))))</f>
        <v/>
      </c>
      <c r="DW370" s="232" t="str">
        <f t="array" ref="DW370">IF(BH370="","",
IF(INDEX(Settings!$H:$H,MATCH(DW$1,Settings!$G:$G,0))=TRUE,
100-100*(BH370-MINIFS(BH:BH,$E:$E,$E370))/(MAXIFS(BH:BH,$E:$E,$E370)-MINIFS(BH:BH,$E:$E,$E370)),
100*(BH370-MINIFS(BH:BH,$E:$E,$E370))/(MAXIFS(BH:BH,$E:$E,$E370)-MINIFS(BH:BH,$E:$E,$E370))))</f>
        <v/>
      </c>
      <c r="DX370" s="232" t="str">
        <f t="array" ref="DX370">IF(BI370="","",
IF(INDEX(Settings!$H:$H,MATCH(DX$1,Settings!$G:$G,0))=TRUE,
100-100*(BI370-MINIFS(BI:BI,$E:$E,$E370))/(MAXIFS(BI:BI,$E:$E,$E370)-MINIFS(BI:BI,$E:$E,$E370)),
100*(BI370-MINIFS(BI:BI,$E:$E,$E370))/(MAXIFS(BI:BI,$E:$E,$E370)-MINIFS(BI:BI,$E:$E,$E370))))</f>
        <v/>
      </c>
      <c r="DY370" s="232" t="str">
        <f t="array" ref="DY370">IF(BJ370="","",
IF(INDEX(Settings!$H:$H,MATCH(DY$1,Settings!$G:$G,0))=TRUE,
100-100*(BJ370-MINIFS(BJ:BJ,$E:$E,$E370))/(MAXIFS(BJ:BJ,$E:$E,$E370)-MINIFS(BJ:BJ,$E:$E,$E370)),
100*(BJ370-MINIFS(BJ:BJ,$E:$E,$E370))/(MAXIFS(BJ:BJ,$E:$E,$E370)-MINIFS(BJ:BJ,$E:$E,$E370))))</f>
        <v/>
      </c>
      <c r="DZ370" s="234"/>
      <c r="EA370" s="234"/>
      <c r="EB370" s="234" t="str">
        <f t="shared" si="8"/>
        <v/>
      </c>
      <c r="EC370" s="234" t="str">
        <f t="shared" si="9"/>
        <v/>
      </c>
      <c r="ED370" s="234" t="str">
        <f t="shared" si="10"/>
        <v/>
      </c>
      <c r="EE370" s="234" t="str">
        <f t="shared" si="11"/>
        <v/>
      </c>
      <c r="EF370" s="234" t="str">
        <f t="shared" si="12"/>
        <v/>
      </c>
      <c r="EG370" s="234" t="str">
        <f t="shared" si="13"/>
        <v/>
      </c>
      <c r="EH370" s="234"/>
      <c r="EI370" s="234"/>
      <c r="EJ370" s="234"/>
      <c r="EK370" s="234"/>
      <c r="EL370" s="234"/>
      <c r="EM370" s="234"/>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3" t="str">
        <f t="shared" si="14"/>
        <v/>
      </c>
      <c r="N371" s="49"/>
      <c r="O371" s="49"/>
      <c r="P371" s="49"/>
      <c r="Q371" s="49"/>
      <c r="R371" s="49"/>
      <c r="S371" s="222" t="str">
        <f>IFERROR(VLOOKUP(AF371, 'YOYO IR Scores'!A:C, 3, FALSE), "")
</f>
        <v/>
      </c>
      <c r="T371" s="49"/>
      <c r="U371" s="49"/>
      <c r="V371" s="49"/>
      <c r="W371" s="49"/>
      <c r="X371" s="224" t="str">
        <f t="shared" si="4"/>
        <v/>
      </c>
      <c r="Y371" s="225" t="str">
        <f t="shared" si="5"/>
        <v/>
      </c>
      <c r="Z371" s="225" t="str">
        <f t="shared" si="6"/>
        <v/>
      </c>
      <c r="AA371" s="224" t="str">
        <f t="shared" si="7"/>
        <v/>
      </c>
      <c r="AB371" s="223"/>
      <c r="AC371" s="223"/>
      <c r="AD371" s="223"/>
      <c r="AE371" s="223" t="str">
        <f>IFERROR(VLOOKUP(AF371, 'YOYO IR Scores'!A:C, 2, FALSE), "")</f>
        <v/>
      </c>
      <c r="AF371" s="223"/>
      <c r="AG371" s="223"/>
      <c r="AH371" s="223"/>
      <c r="AI371" s="223"/>
      <c r="AJ371" s="223"/>
      <c r="AK371" s="223"/>
      <c r="AL371" s="223"/>
      <c r="AM371" s="223"/>
      <c r="AN371" s="223"/>
      <c r="AO371" s="223"/>
      <c r="AP371" s="223"/>
      <c r="AQ371" s="223"/>
      <c r="AR371" s="223"/>
      <c r="AS371" s="223"/>
      <c r="AT371" s="223"/>
      <c r="AU371" s="223"/>
      <c r="AV371" s="223"/>
      <c r="AW371" s="223"/>
      <c r="AX371" s="223"/>
      <c r="AY371" s="223"/>
      <c r="AZ371" s="223"/>
      <c r="BA371" s="223"/>
      <c r="BB371" s="223"/>
      <c r="BC371" s="223"/>
      <c r="BD371" s="223"/>
      <c r="BE371" s="223"/>
      <c r="BF371" s="223"/>
      <c r="BG371" s="223"/>
      <c r="BH371" s="223"/>
      <c r="BI371" s="223"/>
      <c r="BJ371" s="223"/>
      <c r="BK371" s="223" t="str">
        <f t="array" ref="BK371">IF(J371="","",
IF(INDEX(Settings!$H:$H,MATCH(BY$1,Settings!$G:$G,0))=TRUE,
100-100*(J371-MIN(J:J))/(MAX(J:J)-MIN(J:J)),
100*(J371-MIN(J:J))/(MAX(J:J)-MIN(J:J))))</f>
        <v/>
      </c>
      <c r="BL371" s="223" t="str">
        <f t="array" ref="BL371">IF(J371="","",
IF(INDEX(Settings!$H:$H,MATCH(BY$1,Settings!$G:$G,0))=TRUE,
100-100*(J371-MINIFS(J:J,$E:$E,$E371))/(MAXIFS(J:J,$E:$E,$E371)-MINIFS(J:J,$E:$E,$E371)),
100*(J371-MINIFS(J:J,$E:$E,$E371))/(MAXIFS(J:J,$E:$E,$E371)-MINIFS(J:J,$E:$E,$E371))))</f>
        <v/>
      </c>
      <c r="BM371" s="223"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4" t="str">
        <f t="array" ref="BQ371">IF(J371="","",
IF(INDEX(Settings!$H:$H,MATCH(BY$1,Settings!$G:$G,0))=TRUE,
-1*(J371-AVERAGE(J:J))/STDEV(J:J),
(J371-AVERAGE(J:J))/STDEV(J:J)))</f>
        <v/>
      </c>
      <c r="BR371" s="224" t="str">
        <f>IFERROR(__xludf.DUMMYFUNCTION("IF(J371="""","""",
IF(INDEX(Settings!$H:$H,MATCH(BY$1,Settings!$G:$G,0))=TRUE,
-1*(J371-AVERAGEIFS(J:J,$E:$E,$E371))/STDEV(FILTER(J:J,$E:$E=$E371)),
(J371-AVERAGEIFS(J:J,$E:$E,$E371))/STDEV(FILTER(J:J,$E:$E=$E371))))"),"")</f>
        <v/>
      </c>
      <c r="BS371" s="224"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3" t="str">
        <f t="array" ref="BY371">IF(J371="","",
IF(INDEX(Settings!$H:$H,MATCH(BY$1,Settings!$G:$G,0))=TRUE,
100-100*(J371-MINIFS(J:J,$E:$E,$E371))/(MAXIFS(J:J,$E:$E,$E371)-MINIFS(J:J,$E:$E,$E371)),
100*(J371-MINIFS(J:J,$E:$E,$E371))/(MAXIFS(J:J,$E:$E,$E371)-MINIFS(J:J,$E:$E,$E371))))</f>
        <v/>
      </c>
      <c r="BZ371" s="223" t="str">
        <f t="array" ref="BZ371">IF(K371="","",
IF(INDEX(Settings!$H:$H,MATCH(BZ$1,Settings!$G:$G,0))=TRUE,
100-100*(K371-MINIFS(K:K,$E:$E,$E371))/(MAXIFS(K:K,$E:$E,$E371)-MINIFS(K:K,$E:$E,$E371)),
100*(K371-MINIFS(K:K,$E:$E,$E371))/(MAXIFS(K:K,$E:$E,$E371)-MINIFS(K:K,$E:$E,$E371))))</f>
        <v/>
      </c>
      <c r="CA371" s="223" t="str">
        <f t="array" ref="CA371">IF(L371="","",
IF(INDEX(Settings!$H:$H,MATCH(CA$1,Settings!$G:$G,0))=TRUE,
100-100*(L371-MINIFS(L:L,$E:$E,$E371))/(MAXIFS(L:L,$E:$E,$E371)-MINIFS(L:L,$E:$E,$E371)),
100*(L371-MINIFS(L:L,$E:$E,$E371))/(MAXIFS(L:L,$E:$E,$E371)-MINIFS(L:L,$E:$E,$E371))))</f>
        <v/>
      </c>
      <c r="CB371" s="223" t="str">
        <f t="array" ref="CB371">IF(M371="","",
IF(INDEX(Settings!$H:$H,MATCH(CB$1,Settings!$G:$G,0))=TRUE,
100-100*(M371-MINIFS(M:M,$E:$E,$E371))/(MAXIFS(M:M,$E:$E,$E371)-MINIFS(M:M,$E:$E,$E371)),
100*(M371-MINIFS(M:M,$E:$E,$E371))/(MAXIFS(M:M,$E:$E,$E371)-MINIFS(M:M,$E:$E,$E371))))</f>
        <v/>
      </c>
      <c r="CC371" s="223" t="str">
        <f t="array" ref="CC371">IF(N371="","",
IF(INDEX(Settings!$H:$H,MATCH(CC$1,Settings!$G:$G,0))=TRUE,
100-100*(N371-MINIFS(N:N,$E:$E,$E371))/(MAXIFS(N:N,$E:$E,$E371)-MINIFS(N:N,$E:$E,$E371)),
100*(N371-MINIFS(N:N,$E:$E,$E371))/(MAXIFS(N:N,$E:$E,$E371)-MINIFS(N:N,$E:$E,$E371))))</f>
        <v/>
      </c>
      <c r="CD371" s="223" t="str">
        <f t="array" ref="CD371">IF(O371="","",
IF(INDEX(Settings!$H:$H,MATCH(CD$1,Settings!$G:$G,0))=TRUE,
100-100*(O371-MINIFS(O:O,$E:$E,$E371))/(MAXIFS(O:O,$E:$E,$E371)-MINIFS(O:O,$E:$E,$E371)),
100*(O371-MINIFS(O:O,$E:$E,$E371))/(MAXIFS(O:O,$E:$E,$E371)-MINIFS(O:O,$E:$E,$E371))))</f>
        <v/>
      </c>
      <c r="CE371" s="223" t="str">
        <f t="array" ref="CE371">IF(P371="","",
IF(INDEX(Settings!$H:$H,MATCH(CE$1,Settings!$G:$G,0))=TRUE,
100-100*(P371-MINIFS(P:P,$E:$E,$E371))/(MAXIFS(P:P,$E:$E,$E371)-MINIFS(P:P,$E:$E,$E371)),
100*(P371-MINIFS(P:P,$E:$E,$E371))/(MAXIFS(P:P,$E:$E,$E371)-MINIFS(P:P,$E:$E,$E371))))</f>
        <v/>
      </c>
      <c r="CF371" s="223" t="str">
        <f t="array" ref="CF371">IF(Q371="","",
IF(INDEX(Settings!$H:$H,MATCH(CF$1,Settings!$G:$G,0))=TRUE,
100-100*(Q371-MINIFS(Q:Q,$E:$E,$E371))/(MAXIFS(Q:Q,$E:$E,$E371)-MINIFS(Q:Q,$E:$E,$E371)),
100*(Q371-MINIFS(Q:Q,$E:$E,$E371))/(MAXIFS(Q:Q,$E:$E,$E371)-MINIFS(Q:Q,$E:$E,$E371))))</f>
        <v/>
      </c>
      <c r="CG371" s="223" t="str">
        <f t="array" ref="CG371">IF(R371="","",
IF(INDEX(Settings!$H:$H,MATCH(CG$1,Settings!$G:$G,0))=TRUE,
100-100*(R371-MINIFS(R:R,$E:$E,$E371))/(MAXIFS(R:R,$E:$E,$E371)-MINIFS(R:R,$E:$E,$E371)),
100*(R371-MINIFS(R:R,$E:$E,$E371))/(MAXIFS(R:R,$E:$E,$E371)-MINIFS(R:R,$E:$E,$E371))))</f>
        <v/>
      </c>
      <c r="CH371" s="223" t="str">
        <f t="array" ref="CH371">IF(S371="","",
IF(INDEX(Settings!$H:$H,MATCH(CH$1,Settings!$G:$G,0))=TRUE,
100-100*(S371-MINIFS(S:S,$E:$E,$E371))/(MAXIFS(S:S,$E:$E,$E371)-MINIFS(S:S,$E:$E,$E371)),
100*(S371-MINIFS(S:S,$E:$E,$E371))/(MAXIFS(S:S,$E:$E,$E371)-MINIFS(S:S,$E:$E,$E371))))</f>
        <v/>
      </c>
      <c r="CI371" s="223" t="str">
        <f t="array" ref="CI371">IF(T371="","",
IF(INDEX(Settings!$H:$H,MATCH(CI$1,Settings!$G:$G,0))=TRUE,
100-100*(T371-MINIFS(T:T,$E:$E,$E371))/(MAXIFS(T:T,$E:$E,$E371)-MINIFS(T:T,$E:$E,$E371)),
100*(T371-MINIFS(T:T,$E:$E,$E371))/(MAXIFS(T:T,$E:$E,$E371)-MINIFS(T:T,$E:$E,$E371))))</f>
        <v/>
      </c>
      <c r="CJ371" s="223" t="str">
        <f t="array" ref="CJ371">IF(U371="","",
IF(INDEX(Settings!$H:$H,MATCH(CJ$1,Settings!$G:$G,0))=TRUE,
100-100*(U371-MINIFS(U:U,$E:$E,$E371))/(MAXIFS(U:U,$E:$E,$E371)-MINIFS(U:U,$E:$E,$E371)),
100*(U371-MINIFS(U:U,$E:$E,$E371))/(MAXIFS(U:U,$E:$E,$E371)-MINIFS(U:U,$E:$E,$E371))))</f>
        <v/>
      </c>
      <c r="CK371" s="223" t="str">
        <f t="array" ref="CK371">IF(V371="","",
IF(INDEX(Settings!$H:$H,MATCH(CK$1,Settings!$G:$G,0))=TRUE,
100-100*(V371-MINIFS(V:V,$E:$E,$E371))/(MAXIFS(V:V,$E:$E,$E371)-MINIFS(V:V,$E:$E,$E371)),
100*(V371-MINIFS(V:V,$E:$E,$E371))/(MAXIFS(V:V,$E:$E,$E371)-MINIFS(V:V,$E:$E,$E371))))</f>
        <v/>
      </c>
      <c r="CL371" s="223" t="str">
        <f t="array" ref="CL371">IF(W371="","",
IF(INDEX(Settings!$H:$H,MATCH(CL$1,Settings!$G:$G,0))=TRUE,
100-100*(W371-MINIFS(W:W,$E:$E,$E371))/(MAXIFS(W:W,$E:$E,$E371)-MINIFS(W:W,$E:$E,$E371)),
100*(W371-MINIFS(W:W,$E:$E,$E371))/(MAXIFS(W:W,$E:$E,$E371)-MINIFS(W:W,$E:$E,$E371))))</f>
        <v/>
      </c>
      <c r="CM371" s="223" t="str">
        <f t="array" ref="CM371">IF(X371="","",
IF(INDEX(Settings!$H:$H,MATCH(CM$1,Settings!$G:$G,0))=TRUE,
100-100*(X371-MINIFS(X:X,$E:$E,$E371))/(MAXIFS(X:X,$E:$E,$E371)-MINIFS(X:X,$E:$E,$E371)),
100*(X371-MINIFS(X:X,$E:$E,$E371))/(MAXIFS(X:X,$E:$E,$E371)-MINIFS(X:X,$E:$E,$E371))))</f>
        <v/>
      </c>
      <c r="CN371" s="223" t="str">
        <f t="array" ref="CN371">IF(Y371="","",
IF(INDEX(Settings!$H:$H,MATCH(CN$1,Settings!$G:$G,0))=TRUE,
100-100*(Y371-MINIFS(Y:Y,$E:$E,$E371))/(MAXIFS(Y:Y,$E:$E,$E371)-MINIFS(Y:Y,$E:$E,$E371)),
100*(Y371-MINIFS(Y:Y,$E:$E,$E371))/(MAXIFS(Y:Y,$E:$E,$E371)-MINIFS(Y:Y,$E:$E,$E371))))</f>
        <v/>
      </c>
      <c r="CO371" s="223" t="str">
        <f t="array" ref="CO371">IF(Z371="","",
IF(INDEX(Settings!$H:$H,MATCH(CO$1,Settings!$G:$G,0))=TRUE,
100-100*(Z371-MINIFS(Z:Z,$E:$E,$E371))/(MAXIFS(Z:Z,$E:$E,$E371)-MINIFS(Z:Z,$E:$E,$E371)),
100*(Z371-MINIFS(Z:Z,$E:$E,$E371))/(MAXIFS(Z:Z,$E:$E,$E371)-MINIFS(Z:Z,$E:$E,$E371))))</f>
        <v/>
      </c>
      <c r="CP371" s="223" t="str">
        <f t="array" ref="CP371">IF(AA371="","",
IF(INDEX(Settings!$H:$H,MATCH(CP$1,Settings!$G:$G,0))=TRUE,
100-100*(AA371-MINIFS(AA:AA,$E:$E,$E371))/(MAXIFS(AA:AA,$E:$E,$E371)-MINIFS(AA:AA,$E:$E,$E371)),
100*(AA371-MINIFS(AA:AA,$E:$E,$E371))/(MAXIFS(AA:AA,$E:$E,$E371)-MINIFS(AA:AA,$E:$E,$E371))))</f>
        <v/>
      </c>
      <c r="CQ371" s="223" t="str">
        <f t="array" ref="CQ371">IF(AB371="","",
IF(INDEX(Settings!$H:$H,MATCH(CQ$1,Settings!$G:$G,0))=TRUE,
100-100*(AB371-MINIFS(AB:AB,$E:$E,$E371))/(MAXIFS(AB:AB,$E:$E,$E371)-MINIFS(AB:AB,$E:$E,$E371)),
100*(AB371-MINIFS(AB:AB,$E:$E,$E371))/(MAXIFS(AB:AB,$E:$E,$E371)-MINIFS(AB:AB,$E:$E,$E371))))</f>
        <v/>
      </c>
      <c r="CR371" s="223" t="str">
        <f t="array" ref="CR371">IF(AC371="","",
IF(INDEX(Settings!$H:$H,MATCH(CR$1,Settings!$G:$G,0))=TRUE,
100-100*(AC371-MINIFS(AC:AC,$E:$E,$E371))/(MAXIFS(AC:AC,$E:$E,$E371)-MINIFS(AC:AC,$E:$E,$E371)),
100*(AC371-MINIFS(AC:AC,$E:$E,$E371))/(MAXIFS(AC:AC,$E:$E,$E371)-MINIFS(AC:AC,$E:$E,$E371))))</f>
        <v/>
      </c>
      <c r="CS371" s="223" t="str">
        <f t="array" ref="CS371">IF(AD371="","",
IF(INDEX(Settings!$H:$H,MATCH(CS$1,Settings!$G:$G,0))=TRUE,
100-100*(AD371-MINIFS(AD:AD,$E:$E,$E371))/(MAXIFS(AD:AD,$E:$E,$E371)-MINIFS(AD:AD,$E:$E,$E371)),
100*(AD371-MINIFS(AD:AD,$E:$E,$E371))/(MAXIFS(AD:AD,$E:$E,$E371)-MINIFS(AD:AD,$E:$E,$E371))))</f>
        <v/>
      </c>
      <c r="CT371" s="223" t="str">
        <f t="array" ref="CT371">IF(AE371="","",
IF(INDEX(Settings!$H:$H,MATCH(CT$1,Settings!$G:$G,0))=TRUE,
100-100*(AE371-MINIFS(AE:AE,$E:$E,$E371))/(MAXIFS(AE:AE,$E:$E,$E371)-MINIFS(AE:AE,$E:$E,$E371)),
100*(AE371-MINIFS(AE:AE,$E:$E,$E371))/(MAXIFS(AE:AE,$E:$E,$E371)-MINIFS(AE:AE,$E:$E,$E371))))</f>
        <v/>
      </c>
      <c r="CU371" s="223" t="str">
        <f t="array" ref="CU371">IF(AF371="","",
IF(INDEX(Settings!$H:$H,MATCH(CU$1,Settings!$G:$G,0))=TRUE,
100-100*(AF371-MINIFS(AF:AF,$E:$E,$E371))/(MAXIFS(AF:AF,$E:$E,$E371)-MINIFS(AF:AF,$E:$E,$E371)),
100*(AF371-MINIFS(AF:AF,$E:$E,$E371))/(MAXIFS(AF:AF,$E:$E,$E371)-MINIFS(AF:AF,$E:$E,$E371))))</f>
        <v/>
      </c>
      <c r="CV371" s="223" t="str">
        <f t="array" ref="CV371">IF(AG371="","",
IF(INDEX(Settings!$H:$H,MATCH(CV$1,Settings!$G:$G,0))=TRUE,
100-100*(AG371-MINIFS(AG:AG,$E:$E,$E371))/(MAXIFS(AG:AG,$E:$E,$E371)-MINIFS(AG:AG,$E:$E,$E371)),
100*(AG371-MINIFS(AG:AG,$E:$E,$E371))/(MAXIFS(AG:AG,$E:$E,$E371)-MINIFS(AG:AG,$E:$E,$E371))))</f>
        <v/>
      </c>
      <c r="CW371" s="223" t="str">
        <f t="array" ref="CW371">IF(AH371="","",
IF(INDEX(Settings!$H:$H,MATCH(CW$1,Settings!$G:$G,0))=TRUE,
100-100*(AH371-MINIFS(AH:AH,$E:$E,$E371))/(MAXIFS(AH:AH,$E:$E,$E371)-MINIFS(AH:AH,$E:$E,$E371)),
100*(AH371-MINIFS(AH:AH,$E:$E,$E371))/(MAXIFS(AH:AH,$E:$E,$E371)-MINIFS(AH:AH,$E:$E,$E371))))</f>
        <v/>
      </c>
      <c r="CX371" s="223" t="str">
        <f t="array" ref="CX371">IF(AI371="","",
IF(INDEX(Settings!$H:$H,MATCH(CX$1,Settings!$G:$G,0))=TRUE,
100-100*(AI371-MINIFS(AI:AI,$E:$E,$E371))/(MAXIFS(AI:AI,$E:$E,$E371)-MINIFS(AI:AI,$E:$E,$E371)),
100*(AI371-MINIFS(AI:AI,$E:$E,$E371))/(MAXIFS(AI:AI,$E:$E,$E371)-MINIFS(AI:AI,$E:$E,$E371))))</f>
        <v/>
      </c>
      <c r="CY371" s="223" t="str">
        <f t="array" ref="CY371">IF(AJ371="","",
IF(INDEX(Settings!$H:$H,MATCH(CY$1,Settings!$G:$G,0))=TRUE,
100-100*(AJ371-MINIFS(AJ:AJ,$E:$E,$E371))/(MAXIFS(AJ:AJ,$E:$E,$E371)-MINIFS(AJ:AJ,$E:$E,$E371)),
100*(AJ371-MINIFS(AJ:AJ,$E:$E,$E371))/(MAXIFS(AJ:AJ,$E:$E,$E371)-MINIFS(AJ:AJ,$E:$E,$E371))))</f>
        <v/>
      </c>
      <c r="CZ371" s="223" t="str">
        <f t="array" ref="CZ371">IF(AK371="","",
IF(INDEX(Settings!$H:$H,MATCH(CZ$1,Settings!$G:$G,0))=TRUE,
100-100*(AK371-MINIFS(AK:AK,$E:$E,$E371))/(MAXIFS(AK:AK,$E:$E,$E371)-MINIFS(AK:AK,$E:$E,$E371)),
100*(AK371-MINIFS(AK:AK,$E:$E,$E371))/(MAXIFS(AK:AK,$E:$E,$E371)-MINIFS(AK:AK,$E:$E,$E371))))</f>
        <v/>
      </c>
      <c r="DA371" s="223" t="str">
        <f t="array" ref="DA371">IF(AL371="","",
IF(INDEX(Settings!$H:$H,MATCH(DA$1,Settings!$G:$G,0))=TRUE,
100-100*(AL371-MINIFS(AL:AL,$E:$E,$E371))/(MAXIFS(AL:AL,$E:$E,$E371)-MINIFS(AL:AL,$E:$E,$E371)),
100*(AL371-MINIFS(AL:AL,$E:$E,$E371))/(MAXIFS(AL:AL,$E:$E,$E371)-MINIFS(AL:AL,$E:$E,$E371))))</f>
        <v/>
      </c>
      <c r="DB371" s="223" t="str">
        <f t="array" ref="DB371">IF(AM371="","",
IF(INDEX(Settings!$H:$H,MATCH(DB$1,Settings!$G:$G,0))=TRUE,
100-100*(AM371-MINIFS(AM:AM,$E:$E,$E371))/(MAXIFS(AM:AM,$E:$E,$E371)-MINIFS(AM:AM,$E:$E,$E371)),
100*(AM371-MINIFS(AM:AM,$E:$E,$E371))/(MAXIFS(AM:AM,$E:$E,$E371)-MINIFS(AM:AM,$E:$E,$E371))))</f>
        <v/>
      </c>
      <c r="DC371" s="223" t="str">
        <f t="array" ref="DC371">IF(AN371="","",
IF(INDEX(Settings!$H:$H,MATCH(DC$1,Settings!$G:$G,0))=TRUE,
100-100*(AN371-MINIFS(AN:AN,$E:$E,$E371))/(MAXIFS(AN:AN,$E:$E,$E371)-MINIFS(AN:AN,$E:$E,$E371)),
100*(AN371-MINIFS(AN:AN,$E:$E,$E371))/(MAXIFS(AN:AN,$E:$E,$E371)-MINIFS(AN:AN,$E:$E,$E371))))</f>
        <v/>
      </c>
      <c r="DD371" s="223" t="str">
        <f t="array" ref="DD371">IF(AO371="","",
IF(INDEX(Settings!$H:$H,MATCH(DD$1,Settings!$G:$G,0))=TRUE,
100-100*(AO371-MINIFS(AO:AO,$E:$E,$E371))/(MAXIFS(AO:AO,$E:$E,$E371)-MINIFS(AO:AO,$E:$E,$E371)),
100*(AO371-MINIFS(AO:AO,$E:$E,$E371))/(MAXIFS(AO:AO,$E:$E,$E371)-MINIFS(AO:AO,$E:$E,$E371))))</f>
        <v/>
      </c>
      <c r="DE371" s="223" t="str">
        <f t="array" ref="DE371">IF(AP371="","",
IF(INDEX(Settings!$H:$H,MATCH(DE$1,Settings!$G:$G,0))=TRUE,
100-100*(AP371-MINIFS(AP:AP,$E:$E,$E371))/(MAXIFS(AP:AP,$E:$E,$E371)-MINIFS(AP:AP,$E:$E,$E371)),
100*(AP371-MINIFS(AP:AP,$E:$E,$E371))/(MAXIFS(AP:AP,$E:$E,$E371)-MINIFS(AP:AP,$E:$E,$E371))))</f>
        <v/>
      </c>
      <c r="DF371" s="223" t="str">
        <f t="array" ref="DF371">IF(AQ371="","",
IF(INDEX(Settings!$H:$H,MATCH(DF$1,Settings!$G:$G,0))=TRUE,
100-100*(AQ371-MINIFS(AQ:AQ,$E:$E,$E371))/(MAXIFS(AQ:AQ,$E:$E,$E371)-MINIFS(AQ:AQ,$E:$E,$E371)),
100*(AQ371-MINIFS(AQ:AQ,$E:$E,$E371))/(MAXIFS(AQ:AQ,$E:$E,$E371)-MINIFS(AQ:AQ,$E:$E,$E371))))</f>
        <v/>
      </c>
      <c r="DG371" s="223" t="str">
        <f t="array" ref="DG371">IF(AR371="","",
IF(INDEX(Settings!$H:$H,MATCH(DG$1,Settings!$G:$G,0))=TRUE,
100-100*(AR371-MINIFS(AR:AR,$E:$E,$E371))/(MAXIFS(AR:AR,$E:$E,$E371)-MINIFS(AR:AR,$E:$E,$E371)),
100*(AR371-MINIFS(AR:AR,$E:$E,$E371))/(MAXIFS(AR:AR,$E:$E,$E371)-MINIFS(AR:AR,$E:$E,$E371))))</f>
        <v/>
      </c>
      <c r="DH371" s="223" t="str">
        <f t="array" ref="DH371">IF(AS371="","",
IF(INDEX(Settings!$H:$H,MATCH(DH$1,Settings!$G:$G,0))=TRUE,
100-100*(AS371-MINIFS(AS:AS,$E:$E,$E371))/(MAXIFS(AS:AS,$E:$E,$E371)-MINIFS(AS:AS,$E:$E,$E371)),
100*(AS371-MINIFS(AS:AS,$E:$E,$E371))/(MAXIFS(AS:AS,$E:$E,$E371)-MINIFS(AS:AS,$E:$E,$E371))))</f>
        <v/>
      </c>
      <c r="DI371" s="223" t="str">
        <f t="array" ref="DI371">IF(AT371="","",
IF(INDEX(Settings!$H:$H,MATCH(DI$1,Settings!$G:$G,0))=TRUE,
100-100*(AT371-MINIFS(AT:AT,$E:$E,$E371))/(MAXIFS(AT:AT,$E:$E,$E371)-MINIFS(AT:AT,$E:$E,$E371)),
100*(AT371-MINIFS(AT:AT,$E:$E,$E371))/(MAXIFS(AT:AT,$E:$E,$E371)-MINIFS(AT:AT,$E:$E,$E371))))</f>
        <v/>
      </c>
      <c r="DJ371" s="223" t="str">
        <f t="array" ref="DJ371">IF(AU371="","",
IF(INDEX(Settings!$H:$H,MATCH(DJ$1,Settings!$G:$G,0))=TRUE,
100-100*(AU371-MINIFS(AU:AU,$E:$E,$E371))/(MAXIFS(AU:AU,$E:$E,$E371)-MINIFS(AU:AU,$E:$E,$E371)),
100*(AU371-MINIFS(AU:AU,$E:$E,$E371))/(MAXIFS(AU:AU,$E:$E,$E371)-MINIFS(AU:AU,$E:$E,$E371))))</f>
        <v/>
      </c>
      <c r="DK371" s="223" t="str">
        <f t="array" ref="DK371">IF(AV371="","",
IF(INDEX(Settings!$H:$H,MATCH(DK$1,Settings!$G:$G,0))=TRUE,
100-100*(AV371-MINIFS(AV:AV,$E:$E,$E371))/(MAXIFS(AV:AV,$E:$E,$E371)-MINIFS(AV:AV,$E:$E,$E371)),
100*(AV371-MINIFS(AV:AV,$E:$E,$E371))/(MAXIFS(AV:AV,$E:$E,$E371)-MINIFS(AV:AV,$E:$E,$E371))))</f>
        <v/>
      </c>
      <c r="DL371" s="223" t="str">
        <f t="array" ref="DL371">IF(AW371="","",
IF(INDEX(Settings!$H:$H,MATCH(DL$1,Settings!$G:$G,0))=TRUE,
100-100*(AW371-MINIFS(AW:AW,$E:$E,$E371))/(MAXIFS(AW:AW,$E:$E,$E371)-MINIFS(AW:AW,$E:$E,$E371)),
100*(AW371-MINIFS(AW:AW,$E:$E,$E371))/(MAXIFS(AW:AW,$E:$E,$E371)-MINIFS(AW:AW,$E:$E,$E371))))</f>
        <v/>
      </c>
      <c r="DM371" s="223" t="str">
        <f t="array" ref="DM371">IF(AX371="","",
IF(INDEX(Settings!$H:$H,MATCH(DM$1,Settings!$G:$G,0))=TRUE,
100-100*(AX371-MINIFS(AX:AX,$E:$E,$E371))/(MAXIFS(AX:AX,$E:$E,$E371)-MINIFS(AX:AX,$E:$E,$E371)),
100*(AX371-MINIFS(AX:AX,$E:$E,$E371))/(MAXIFS(AX:AX,$E:$E,$E371)-MINIFS(AX:AX,$E:$E,$E371))))</f>
        <v/>
      </c>
      <c r="DN371" s="223" t="str">
        <f t="array" ref="DN371">IF(AY371="","",
IF(INDEX(Settings!$H:$H,MATCH(DN$1,Settings!$G:$G,0))=TRUE,
100-100*(AY371-MINIFS(AY:AY,$E:$E,$E371))/(MAXIFS(AY:AY,$E:$E,$E371)-MINIFS(AY:AY,$E:$E,$E371)),
100*(AY371-MINIFS(AY:AY,$E:$E,$E371))/(MAXIFS(AY:AY,$E:$E,$E371)-MINIFS(AY:AY,$E:$E,$E371))))</f>
        <v/>
      </c>
      <c r="DO371" s="223" t="str">
        <f t="array" ref="DO371">IF(AZ371="","",
IF(INDEX(Settings!$H:$H,MATCH(DO$1,Settings!$G:$G,0))=TRUE,
100-100*(AZ371-MINIFS(AZ:AZ,$E:$E,$E371))/(MAXIFS(AZ:AZ,$E:$E,$E371)-MINIFS(AZ:AZ,$E:$E,$E371)),
100*(AZ371-MINIFS(AZ:AZ,$E:$E,$E371))/(MAXIFS(AZ:AZ,$E:$E,$E371)-MINIFS(AZ:AZ,$E:$E,$E371))))</f>
        <v/>
      </c>
      <c r="DP371" s="223" t="str">
        <f t="array" ref="DP371">IF(BA371="","",
IF(INDEX(Settings!$H:$H,MATCH(DP$1,Settings!$G:$G,0))=TRUE,
100-100*(BA371-MINIFS(BA:BA,$E:$E,$E371))/(MAXIFS(BA:BA,$E:$E,$E371)-MINIFS(BA:BA,$E:$E,$E371)),
100*(BA371-MINIFS(BA:BA,$E:$E,$E371))/(MAXIFS(BA:BA,$E:$E,$E371)-MINIFS(BA:BA,$E:$E,$E371))))</f>
        <v/>
      </c>
      <c r="DQ371" s="223" t="str">
        <f t="array" ref="DQ371">IF(BB371="","",
IF(INDEX(Settings!$H:$H,MATCH(DQ$1,Settings!$G:$G,0))=TRUE,
100-100*(BB371-MINIFS(BB:BB,$E:$E,$E371))/(MAXIFS(BB:BB,$E:$E,$E371)-MINIFS(BB:BB,$E:$E,$E371)),
100*(BB371-MINIFS(BB:BB,$E:$E,$E371))/(MAXIFS(BB:BB,$E:$E,$E371)-MINIFS(BB:BB,$E:$E,$E371))))</f>
        <v/>
      </c>
      <c r="DR371" s="223" t="str">
        <f t="array" ref="DR371">IF(BC371="","",
IF(INDEX(Settings!$H:$H,MATCH(DR$1,Settings!$G:$G,0))=TRUE,
100-100*(BC371-MINIFS(BC:BC,$E:$E,$E371))/(MAXIFS(BC:BC,$E:$E,$E371)-MINIFS(BC:BC,$E:$E,$E371)),
100*(BC371-MINIFS(BC:BC,$E:$E,$E371))/(MAXIFS(BC:BC,$E:$E,$E371)-MINIFS(BC:BC,$E:$E,$E371))))</f>
        <v/>
      </c>
      <c r="DS371" s="223" t="str">
        <f t="array" ref="DS371">IF(BD371="","",
IF(INDEX(Settings!$H:$H,MATCH(DS$1,Settings!$G:$G,0))=TRUE,
100-100*(BD371-MINIFS(BD:BD,$E:$E,$E371))/(MAXIFS(BD:BD,$E:$E,$E371)-MINIFS(BD:BD,$E:$E,$E371)),
100*(BD371-MINIFS(BD:BD,$E:$E,$E371))/(MAXIFS(BD:BD,$E:$E,$E371)-MINIFS(BD:BD,$E:$E,$E371))))</f>
        <v/>
      </c>
      <c r="DT371" s="223" t="str">
        <f t="array" ref="DT371">IF(BE371="","",
IF(INDEX(Settings!$H:$H,MATCH(DT$1,Settings!$G:$G,0))=TRUE,
100-100*(BE371-MINIFS(BE:BE,$E:$E,$E371))/(MAXIFS(BE:BE,$E:$E,$E371)-MINIFS(BE:BE,$E:$E,$E371)),
100*(BE371-MINIFS(BE:BE,$E:$E,$E371))/(MAXIFS(BE:BE,$E:$E,$E371)-MINIFS(BE:BE,$E:$E,$E371))))</f>
        <v/>
      </c>
      <c r="DU371" s="223" t="str">
        <f t="array" ref="DU371">IF(BF371="","",
IF(INDEX(Settings!$H:$H,MATCH(DU$1,Settings!$G:$G,0))=TRUE,
100-100*(BF371-MINIFS(BF:BF,$E:$E,$E371))/(MAXIFS(BF:BF,$E:$E,$E371)-MINIFS(BF:BF,$E:$E,$E371)),
100*(BF371-MINIFS(BF:BF,$E:$E,$E371))/(MAXIFS(BF:BF,$E:$E,$E371)-MINIFS(BF:BF,$E:$E,$E371))))</f>
        <v/>
      </c>
      <c r="DV371" s="223" t="str">
        <f t="array" ref="DV371">IF(BG371="","",
IF(INDEX(Settings!$H:$H,MATCH(DV$1,Settings!$G:$G,0))=TRUE,
100-100*(BG371-MINIFS(BG:BG,$E:$E,$E371))/(MAXIFS(BG:BG,$E:$E,$E371)-MINIFS(BG:BG,$E:$E,$E371)),
100*(BG371-MINIFS(BG:BG,$E:$E,$E371))/(MAXIFS(BG:BG,$E:$E,$E371)-MINIFS(BG:BG,$E:$E,$E371))))</f>
        <v/>
      </c>
      <c r="DW371" s="223" t="str">
        <f t="array" ref="DW371">IF(BH371="","",
IF(INDEX(Settings!$H:$H,MATCH(DW$1,Settings!$G:$G,0))=TRUE,
100-100*(BH371-MINIFS(BH:BH,$E:$E,$E371))/(MAXIFS(BH:BH,$E:$E,$E371)-MINIFS(BH:BH,$E:$E,$E371)),
100*(BH371-MINIFS(BH:BH,$E:$E,$E371))/(MAXIFS(BH:BH,$E:$E,$E371)-MINIFS(BH:BH,$E:$E,$E371))))</f>
        <v/>
      </c>
      <c r="DX371" s="223" t="str">
        <f t="array" ref="DX371">IF(BI371="","",
IF(INDEX(Settings!$H:$H,MATCH(DX$1,Settings!$G:$G,0))=TRUE,
100-100*(BI371-MINIFS(BI:BI,$E:$E,$E371))/(MAXIFS(BI:BI,$E:$E,$E371)-MINIFS(BI:BI,$E:$E,$E371)),
100*(BI371-MINIFS(BI:BI,$E:$E,$E371))/(MAXIFS(BI:BI,$E:$E,$E371)-MINIFS(BI:BI,$E:$E,$E371))))</f>
        <v/>
      </c>
      <c r="DY371" s="223" t="str">
        <f t="array" ref="DY371">IF(BJ371="","",
IF(INDEX(Settings!$H:$H,MATCH(DY$1,Settings!$G:$G,0))=TRUE,
100-100*(BJ371-MINIFS(BJ:BJ,$E:$E,$E371))/(MAXIFS(BJ:BJ,$E:$E,$E371)-MINIFS(BJ:BJ,$E:$E,$E371)),
100*(BJ371-MINIFS(BJ:BJ,$E:$E,$E371))/(MAXIFS(BJ:BJ,$E:$E,$E371)-MINIFS(BJ:BJ,$E:$E,$E371))))</f>
        <v/>
      </c>
      <c r="DZ371" s="225"/>
      <c r="EA371" s="225"/>
      <c r="EB371" s="225" t="str">
        <f t="shared" si="8"/>
        <v/>
      </c>
      <c r="EC371" s="225" t="str">
        <f t="shared" si="9"/>
        <v/>
      </c>
      <c r="ED371" s="225" t="str">
        <f t="shared" si="10"/>
        <v/>
      </c>
      <c r="EE371" s="225" t="str">
        <f t="shared" si="11"/>
        <v/>
      </c>
      <c r="EF371" s="225" t="str">
        <f t="shared" si="12"/>
        <v/>
      </c>
      <c r="EG371" s="225" t="str">
        <f t="shared" si="13"/>
        <v/>
      </c>
      <c r="EH371" s="225"/>
      <c r="EI371" s="225"/>
      <c r="EJ371" s="225"/>
      <c r="EK371" s="225"/>
      <c r="EL371" s="225"/>
      <c r="EM371" s="225"/>
    </row>
    <row r="372">
      <c r="A372" s="231"/>
      <c r="B372" s="231"/>
      <c r="C372" s="231"/>
      <c r="D372" s="231" t="str">
        <f t="array" ref="D372">IFERROR(INDEX(Profiles!$B:$B,MATCH($A372,Profiles!$A:$A,0)),"")</f>
        <v/>
      </c>
      <c r="E372" s="231"/>
      <c r="F372" s="231"/>
      <c r="G372" s="231"/>
      <c r="H372" s="231"/>
      <c r="I372" s="231" t="str">
        <f>IF(A372="","",IF(Settings!$N$3="DATE",F372&amp;": "&amp;TEXT(B372,"M/DD/YY"),F372&amp;": "&amp;H372))</f>
        <v/>
      </c>
      <c r="J372" s="231"/>
      <c r="K372" s="231"/>
      <c r="L372" s="231"/>
      <c r="M372" s="232" t="str">
        <f t="shared" si="14"/>
        <v/>
      </c>
      <c r="N372" s="231"/>
      <c r="O372" s="231"/>
      <c r="P372" s="231"/>
      <c r="Q372" s="231"/>
      <c r="R372" s="231"/>
      <c r="S372" s="230" t="str">
        <f>IFERROR(VLOOKUP(AF372, 'YOYO IR Scores'!A:C, 3, FALSE), "")
</f>
        <v/>
      </c>
      <c r="T372" s="231"/>
      <c r="U372" s="231"/>
      <c r="V372" s="231"/>
      <c r="W372" s="231"/>
      <c r="X372" s="233" t="str">
        <f t="shared" si="4"/>
        <v/>
      </c>
      <c r="Y372" s="234" t="str">
        <f t="shared" si="5"/>
        <v/>
      </c>
      <c r="Z372" s="234" t="str">
        <f t="shared" si="6"/>
        <v/>
      </c>
      <c r="AA372" s="233" t="str">
        <f t="shared" si="7"/>
        <v/>
      </c>
      <c r="AB372" s="232"/>
      <c r="AC372" s="232"/>
      <c r="AD372" s="232"/>
      <c r="AE372" s="232" t="str">
        <f>IFERROR(VLOOKUP(AF372, 'YOYO IR Scores'!A:C, 2, FALSE), "")</f>
        <v/>
      </c>
      <c r="AF372" s="232"/>
      <c r="AG372" s="232"/>
      <c r="AH372" s="232"/>
      <c r="AI372" s="232"/>
      <c r="AJ372" s="232"/>
      <c r="AK372" s="232"/>
      <c r="AL372" s="232"/>
      <c r="AM372" s="232"/>
      <c r="AN372" s="232"/>
      <c r="AO372" s="232"/>
      <c r="AP372" s="232"/>
      <c r="AQ372" s="232"/>
      <c r="AR372" s="232"/>
      <c r="AS372" s="232"/>
      <c r="AT372" s="232"/>
      <c r="AU372" s="232"/>
      <c r="AV372" s="232"/>
      <c r="AW372" s="232"/>
      <c r="AX372" s="232"/>
      <c r="AY372" s="232"/>
      <c r="AZ372" s="232"/>
      <c r="BA372" s="232"/>
      <c r="BB372" s="232"/>
      <c r="BC372" s="232"/>
      <c r="BD372" s="232"/>
      <c r="BE372" s="232"/>
      <c r="BF372" s="232"/>
      <c r="BG372" s="232"/>
      <c r="BH372" s="232"/>
      <c r="BI372" s="232"/>
      <c r="BJ372" s="232"/>
      <c r="BK372" s="232" t="str">
        <f t="array" ref="BK372">IF(J372="","",
IF(INDEX(Settings!$H:$H,MATCH(BY$1,Settings!$G:$G,0))=TRUE,
100-100*(J372-MIN(J:J))/(MAX(J:J)-MIN(J:J)),
100*(J372-MIN(J:J))/(MAX(J:J)-MIN(J:J))))</f>
        <v/>
      </c>
      <c r="BL372" s="232" t="str">
        <f t="array" ref="BL372">IF(J372="","",
IF(INDEX(Settings!$H:$H,MATCH(BY$1,Settings!$G:$G,0))=TRUE,
100-100*(J372-MINIFS(J:J,$E:$E,$E372))/(MAXIFS(J:J,$E:$E,$E372)-MINIFS(J:J,$E:$E,$E372)),
100*(J372-MINIFS(J:J,$E:$E,$E372))/(MAXIFS(J:J,$E:$E,$E372)-MINIFS(J:J,$E:$E,$E372))))</f>
        <v/>
      </c>
      <c r="BM372" s="232" t="str">
        <f t="array" ref="BM372">IF(J372="","",
IF(INDEX(Settings!$H:$H,MATCH(BY$1,Settings!$G:$G,0))=TRUE,
100-100*(J372-MINIFS(J:J,$E:$E,$E372,$I:$I,$I372))/(MAXIFS(J:J,$E:$E,$E372,$I:$I,$I372)-MINIFS(J:J,$E:$E,$E372,$I:$I,$I372)),
100*(J372-MINIFS(J:J,$E:$E,$E372,$I:$I,$I372))/(MAXIFS(J:J,$E:$E,$E372,$I:$I,$I372)-MINIFS(J:J,$E:$E,$E372,$I:$I,$I372))))</f>
        <v/>
      </c>
      <c r="BN372" s="231" t="str">
        <f t="array" ref="BN372">IF(J372="","",
IF(INDEX(Settings!$H:$H,MATCH(BY$1,Settings!$G:$G,0))=TRUE,
100-100*PERCENTRANK(J:J,J372),
100*PERCENTRANK(J:J,J372)))</f>
        <v/>
      </c>
      <c r="BO372" s="231" t="str">
        <f>IFERROR(__xludf.DUMMYFUNCTION("IF(J372="""","""",
IF(INDEX(Settings!$H:$H,MATCH(BY$1,Settings!$G:$G,0))=TRUE,
100-100*PERCENTRANK(FILTER(J:J,$E:$E=$E372),J372),
100*PERCENTRANK(FILTER(J:J,$E:$E=$E372),J372)))"),"")</f>
        <v/>
      </c>
      <c r="BP372" s="231" t="str">
        <f>IFERROR(__xludf.DUMMYFUNCTION("IF(J372="""","""",
IF(INDEX(Settings!$H:$H,MATCH(BY$1,Settings!$G:$G,0))=TRUE,
100-100*PERCENTRANK(FILTER(J:J,$E:$E=$E372,$I:$I=$I372),J372),
100*PERCENTRANK(FILTER(J:J,$E:$E=$E372,$I:$I=$I372),J372)))"),"")</f>
        <v/>
      </c>
      <c r="BQ372" s="233" t="str">
        <f t="array" ref="BQ372">IF(J372="","",
IF(INDEX(Settings!$H:$H,MATCH(BY$1,Settings!$G:$G,0))=TRUE,
-1*(J372-AVERAGE(J:J))/STDEV(J:J),
(J372-AVERAGE(J:J))/STDEV(J:J)))</f>
        <v/>
      </c>
      <c r="BR372" s="233" t="str">
        <f>IFERROR(__xludf.DUMMYFUNCTION("IF(J372="""","""",
IF(INDEX(Settings!$H:$H,MATCH(BY$1,Settings!$G:$G,0))=TRUE,
-1*(J372-AVERAGEIFS(J:J,$E:$E,$E372))/STDEV(FILTER(J:J,$E:$E=$E372)),
(J372-AVERAGEIFS(J:J,$E:$E,$E372))/STDEV(FILTER(J:J,$E:$E=$E372))))"),"")</f>
        <v/>
      </c>
      <c r="BS372" s="233"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1"/>
      <c r="BX372" s="231"/>
      <c r="BY372" s="232" t="str">
        <f t="array" ref="BY372">IF(J372="","",
IF(INDEX(Settings!$H:$H,MATCH(BY$1,Settings!$G:$G,0))=TRUE,
100-100*(J372-MINIFS(J:J,$E:$E,$E372))/(MAXIFS(J:J,$E:$E,$E372)-MINIFS(J:J,$E:$E,$E372)),
100*(J372-MINIFS(J:J,$E:$E,$E372))/(MAXIFS(J:J,$E:$E,$E372)-MINIFS(J:J,$E:$E,$E372))))</f>
        <v/>
      </c>
      <c r="BZ372" s="232" t="str">
        <f t="array" ref="BZ372">IF(K372="","",
IF(INDEX(Settings!$H:$H,MATCH(BZ$1,Settings!$G:$G,0))=TRUE,
100-100*(K372-MINIFS(K:K,$E:$E,$E372))/(MAXIFS(K:K,$E:$E,$E372)-MINIFS(K:K,$E:$E,$E372)),
100*(K372-MINIFS(K:K,$E:$E,$E372))/(MAXIFS(K:K,$E:$E,$E372)-MINIFS(K:K,$E:$E,$E372))))</f>
        <v/>
      </c>
      <c r="CA372" s="232" t="str">
        <f t="array" ref="CA372">IF(L372="","",
IF(INDEX(Settings!$H:$H,MATCH(CA$1,Settings!$G:$G,0))=TRUE,
100-100*(L372-MINIFS(L:L,$E:$E,$E372))/(MAXIFS(L:L,$E:$E,$E372)-MINIFS(L:L,$E:$E,$E372)),
100*(L372-MINIFS(L:L,$E:$E,$E372))/(MAXIFS(L:L,$E:$E,$E372)-MINIFS(L:L,$E:$E,$E372))))</f>
        <v/>
      </c>
      <c r="CB372" s="232" t="str">
        <f t="array" ref="CB372">IF(M372="","",
IF(INDEX(Settings!$H:$H,MATCH(CB$1,Settings!$G:$G,0))=TRUE,
100-100*(M372-MINIFS(M:M,$E:$E,$E372))/(MAXIFS(M:M,$E:$E,$E372)-MINIFS(M:M,$E:$E,$E372)),
100*(M372-MINIFS(M:M,$E:$E,$E372))/(MAXIFS(M:M,$E:$E,$E372)-MINIFS(M:M,$E:$E,$E372))))</f>
        <v/>
      </c>
      <c r="CC372" s="232" t="str">
        <f t="array" ref="CC372">IF(N372="","",
IF(INDEX(Settings!$H:$H,MATCH(CC$1,Settings!$G:$G,0))=TRUE,
100-100*(N372-MINIFS(N:N,$E:$E,$E372))/(MAXIFS(N:N,$E:$E,$E372)-MINIFS(N:N,$E:$E,$E372)),
100*(N372-MINIFS(N:N,$E:$E,$E372))/(MAXIFS(N:N,$E:$E,$E372)-MINIFS(N:N,$E:$E,$E372))))</f>
        <v/>
      </c>
      <c r="CD372" s="232" t="str">
        <f t="array" ref="CD372">IF(O372="","",
IF(INDEX(Settings!$H:$H,MATCH(CD$1,Settings!$G:$G,0))=TRUE,
100-100*(O372-MINIFS(O:O,$E:$E,$E372))/(MAXIFS(O:O,$E:$E,$E372)-MINIFS(O:O,$E:$E,$E372)),
100*(O372-MINIFS(O:O,$E:$E,$E372))/(MAXIFS(O:O,$E:$E,$E372)-MINIFS(O:O,$E:$E,$E372))))</f>
        <v/>
      </c>
      <c r="CE372" s="232" t="str">
        <f t="array" ref="CE372">IF(P372="","",
IF(INDEX(Settings!$H:$H,MATCH(CE$1,Settings!$G:$G,0))=TRUE,
100-100*(P372-MINIFS(P:P,$E:$E,$E372))/(MAXIFS(P:P,$E:$E,$E372)-MINIFS(P:P,$E:$E,$E372)),
100*(P372-MINIFS(P:P,$E:$E,$E372))/(MAXIFS(P:P,$E:$E,$E372)-MINIFS(P:P,$E:$E,$E372))))</f>
        <v/>
      </c>
      <c r="CF372" s="232" t="str">
        <f t="array" ref="CF372">IF(Q372="","",
IF(INDEX(Settings!$H:$H,MATCH(CF$1,Settings!$G:$G,0))=TRUE,
100-100*(Q372-MINIFS(Q:Q,$E:$E,$E372))/(MAXIFS(Q:Q,$E:$E,$E372)-MINIFS(Q:Q,$E:$E,$E372)),
100*(Q372-MINIFS(Q:Q,$E:$E,$E372))/(MAXIFS(Q:Q,$E:$E,$E372)-MINIFS(Q:Q,$E:$E,$E372))))</f>
        <v/>
      </c>
      <c r="CG372" s="232" t="str">
        <f t="array" ref="CG372">IF(R372="","",
IF(INDEX(Settings!$H:$H,MATCH(CG$1,Settings!$G:$G,0))=TRUE,
100-100*(R372-MINIFS(R:R,$E:$E,$E372))/(MAXIFS(R:R,$E:$E,$E372)-MINIFS(R:R,$E:$E,$E372)),
100*(R372-MINIFS(R:R,$E:$E,$E372))/(MAXIFS(R:R,$E:$E,$E372)-MINIFS(R:R,$E:$E,$E372))))</f>
        <v/>
      </c>
      <c r="CH372" s="232" t="str">
        <f t="array" ref="CH372">IF(S372="","",
IF(INDEX(Settings!$H:$H,MATCH(CH$1,Settings!$G:$G,0))=TRUE,
100-100*(S372-MINIFS(S:S,$E:$E,$E372))/(MAXIFS(S:S,$E:$E,$E372)-MINIFS(S:S,$E:$E,$E372)),
100*(S372-MINIFS(S:S,$E:$E,$E372))/(MAXIFS(S:S,$E:$E,$E372)-MINIFS(S:S,$E:$E,$E372))))</f>
        <v/>
      </c>
      <c r="CI372" s="232" t="str">
        <f t="array" ref="CI372">IF(T372="","",
IF(INDEX(Settings!$H:$H,MATCH(CI$1,Settings!$G:$G,0))=TRUE,
100-100*(T372-MINIFS(T:T,$E:$E,$E372))/(MAXIFS(T:T,$E:$E,$E372)-MINIFS(T:T,$E:$E,$E372)),
100*(T372-MINIFS(T:T,$E:$E,$E372))/(MAXIFS(T:T,$E:$E,$E372)-MINIFS(T:T,$E:$E,$E372))))</f>
        <v/>
      </c>
      <c r="CJ372" s="232" t="str">
        <f t="array" ref="CJ372">IF(U372="","",
IF(INDEX(Settings!$H:$H,MATCH(CJ$1,Settings!$G:$G,0))=TRUE,
100-100*(U372-MINIFS(U:U,$E:$E,$E372))/(MAXIFS(U:U,$E:$E,$E372)-MINIFS(U:U,$E:$E,$E372)),
100*(U372-MINIFS(U:U,$E:$E,$E372))/(MAXIFS(U:U,$E:$E,$E372)-MINIFS(U:U,$E:$E,$E372))))</f>
        <v/>
      </c>
      <c r="CK372" s="232" t="str">
        <f t="array" ref="CK372">IF(V372="","",
IF(INDEX(Settings!$H:$H,MATCH(CK$1,Settings!$G:$G,0))=TRUE,
100-100*(V372-MINIFS(V:V,$E:$E,$E372))/(MAXIFS(V:V,$E:$E,$E372)-MINIFS(V:V,$E:$E,$E372)),
100*(V372-MINIFS(V:V,$E:$E,$E372))/(MAXIFS(V:V,$E:$E,$E372)-MINIFS(V:V,$E:$E,$E372))))</f>
        <v/>
      </c>
      <c r="CL372" s="232" t="str">
        <f t="array" ref="CL372">IF(W372="","",
IF(INDEX(Settings!$H:$H,MATCH(CL$1,Settings!$G:$G,0))=TRUE,
100-100*(W372-MINIFS(W:W,$E:$E,$E372))/(MAXIFS(W:W,$E:$E,$E372)-MINIFS(W:W,$E:$E,$E372)),
100*(W372-MINIFS(W:W,$E:$E,$E372))/(MAXIFS(W:W,$E:$E,$E372)-MINIFS(W:W,$E:$E,$E372))))</f>
        <v/>
      </c>
      <c r="CM372" s="232" t="str">
        <f t="array" ref="CM372">IF(X372="","",
IF(INDEX(Settings!$H:$H,MATCH(CM$1,Settings!$G:$G,0))=TRUE,
100-100*(X372-MINIFS(X:X,$E:$E,$E372))/(MAXIFS(X:X,$E:$E,$E372)-MINIFS(X:X,$E:$E,$E372)),
100*(X372-MINIFS(X:X,$E:$E,$E372))/(MAXIFS(X:X,$E:$E,$E372)-MINIFS(X:X,$E:$E,$E372))))</f>
        <v/>
      </c>
      <c r="CN372" s="232" t="str">
        <f t="array" ref="CN372">IF(Y372="","",
IF(INDEX(Settings!$H:$H,MATCH(CN$1,Settings!$G:$G,0))=TRUE,
100-100*(Y372-MINIFS(Y:Y,$E:$E,$E372))/(MAXIFS(Y:Y,$E:$E,$E372)-MINIFS(Y:Y,$E:$E,$E372)),
100*(Y372-MINIFS(Y:Y,$E:$E,$E372))/(MAXIFS(Y:Y,$E:$E,$E372)-MINIFS(Y:Y,$E:$E,$E372))))</f>
        <v/>
      </c>
      <c r="CO372" s="232" t="str">
        <f t="array" ref="CO372">IF(Z372="","",
IF(INDEX(Settings!$H:$H,MATCH(CO$1,Settings!$G:$G,0))=TRUE,
100-100*(Z372-MINIFS(Z:Z,$E:$E,$E372))/(MAXIFS(Z:Z,$E:$E,$E372)-MINIFS(Z:Z,$E:$E,$E372)),
100*(Z372-MINIFS(Z:Z,$E:$E,$E372))/(MAXIFS(Z:Z,$E:$E,$E372)-MINIFS(Z:Z,$E:$E,$E372))))</f>
        <v/>
      </c>
      <c r="CP372" s="232" t="str">
        <f t="array" ref="CP372">IF(AA372="","",
IF(INDEX(Settings!$H:$H,MATCH(CP$1,Settings!$G:$G,0))=TRUE,
100-100*(AA372-MINIFS(AA:AA,$E:$E,$E372))/(MAXIFS(AA:AA,$E:$E,$E372)-MINIFS(AA:AA,$E:$E,$E372)),
100*(AA372-MINIFS(AA:AA,$E:$E,$E372))/(MAXIFS(AA:AA,$E:$E,$E372)-MINIFS(AA:AA,$E:$E,$E372))))</f>
        <v/>
      </c>
      <c r="CQ372" s="232" t="str">
        <f t="array" ref="CQ372">IF(AB372="","",
IF(INDEX(Settings!$H:$H,MATCH(CQ$1,Settings!$G:$G,0))=TRUE,
100-100*(AB372-MINIFS(AB:AB,$E:$E,$E372))/(MAXIFS(AB:AB,$E:$E,$E372)-MINIFS(AB:AB,$E:$E,$E372)),
100*(AB372-MINIFS(AB:AB,$E:$E,$E372))/(MAXIFS(AB:AB,$E:$E,$E372)-MINIFS(AB:AB,$E:$E,$E372))))</f>
        <v/>
      </c>
      <c r="CR372" s="232" t="str">
        <f t="array" ref="CR372">IF(AC372="","",
IF(INDEX(Settings!$H:$H,MATCH(CR$1,Settings!$G:$G,0))=TRUE,
100-100*(AC372-MINIFS(AC:AC,$E:$E,$E372))/(MAXIFS(AC:AC,$E:$E,$E372)-MINIFS(AC:AC,$E:$E,$E372)),
100*(AC372-MINIFS(AC:AC,$E:$E,$E372))/(MAXIFS(AC:AC,$E:$E,$E372)-MINIFS(AC:AC,$E:$E,$E372))))</f>
        <v/>
      </c>
      <c r="CS372" s="232" t="str">
        <f t="array" ref="CS372">IF(AD372="","",
IF(INDEX(Settings!$H:$H,MATCH(CS$1,Settings!$G:$G,0))=TRUE,
100-100*(AD372-MINIFS(AD:AD,$E:$E,$E372))/(MAXIFS(AD:AD,$E:$E,$E372)-MINIFS(AD:AD,$E:$E,$E372)),
100*(AD372-MINIFS(AD:AD,$E:$E,$E372))/(MAXIFS(AD:AD,$E:$E,$E372)-MINIFS(AD:AD,$E:$E,$E372))))</f>
        <v/>
      </c>
      <c r="CT372" s="232" t="str">
        <f t="array" ref="CT372">IF(AE372="","",
IF(INDEX(Settings!$H:$H,MATCH(CT$1,Settings!$G:$G,0))=TRUE,
100-100*(AE372-MINIFS(AE:AE,$E:$E,$E372))/(MAXIFS(AE:AE,$E:$E,$E372)-MINIFS(AE:AE,$E:$E,$E372)),
100*(AE372-MINIFS(AE:AE,$E:$E,$E372))/(MAXIFS(AE:AE,$E:$E,$E372)-MINIFS(AE:AE,$E:$E,$E372))))</f>
        <v/>
      </c>
      <c r="CU372" s="232" t="str">
        <f t="array" ref="CU372">IF(AF372="","",
IF(INDEX(Settings!$H:$H,MATCH(CU$1,Settings!$G:$G,0))=TRUE,
100-100*(AF372-MINIFS(AF:AF,$E:$E,$E372))/(MAXIFS(AF:AF,$E:$E,$E372)-MINIFS(AF:AF,$E:$E,$E372)),
100*(AF372-MINIFS(AF:AF,$E:$E,$E372))/(MAXIFS(AF:AF,$E:$E,$E372)-MINIFS(AF:AF,$E:$E,$E372))))</f>
        <v/>
      </c>
      <c r="CV372" s="232" t="str">
        <f t="array" ref="CV372">IF(AG372="","",
IF(INDEX(Settings!$H:$H,MATCH(CV$1,Settings!$G:$G,0))=TRUE,
100-100*(AG372-MINIFS(AG:AG,$E:$E,$E372))/(MAXIFS(AG:AG,$E:$E,$E372)-MINIFS(AG:AG,$E:$E,$E372)),
100*(AG372-MINIFS(AG:AG,$E:$E,$E372))/(MAXIFS(AG:AG,$E:$E,$E372)-MINIFS(AG:AG,$E:$E,$E372))))</f>
        <v/>
      </c>
      <c r="CW372" s="232" t="str">
        <f t="array" ref="CW372">IF(AH372="","",
IF(INDEX(Settings!$H:$H,MATCH(CW$1,Settings!$G:$G,0))=TRUE,
100-100*(AH372-MINIFS(AH:AH,$E:$E,$E372))/(MAXIFS(AH:AH,$E:$E,$E372)-MINIFS(AH:AH,$E:$E,$E372)),
100*(AH372-MINIFS(AH:AH,$E:$E,$E372))/(MAXIFS(AH:AH,$E:$E,$E372)-MINIFS(AH:AH,$E:$E,$E372))))</f>
        <v/>
      </c>
      <c r="CX372" s="232" t="str">
        <f t="array" ref="CX372">IF(AI372="","",
IF(INDEX(Settings!$H:$H,MATCH(CX$1,Settings!$G:$G,0))=TRUE,
100-100*(AI372-MINIFS(AI:AI,$E:$E,$E372))/(MAXIFS(AI:AI,$E:$E,$E372)-MINIFS(AI:AI,$E:$E,$E372)),
100*(AI372-MINIFS(AI:AI,$E:$E,$E372))/(MAXIFS(AI:AI,$E:$E,$E372)-MINIFS(AI:AI,$E:$E,$E372))))</f>
        <v/>
      </c>
      <c r="CY372" s="232" t="str">
        <f t="array" ref="CY372">IF(AJ372="","",
IF(INDEX(Settings!$H:$H,MATCH(CY$1,Settings!$G:$G,0))=TRUE,
100-100*(AJ372-MINIFS(AJ:AJ,$E:$E,$E372))/(MAXIFS(AJ:AJ,$E:$E,$E372)-MINIFS(AJ:AJ,$E:$E,$E372)),
100*(AJ372-MINIFS(AJ:AJ,$E:$E,$E372))/(MAXIFS(AJ:AJ,$E:$E,$E372)-MINIFS(AJ:AJ,$E:$E,$E372))))</f>
        <v/>
      </c>
      <c r="CZ372" s="232" t="str">
        <f t="array" ref="CZ372">IF(AK372="","",
IF(INDEX(Settings!$H:$H,MATCH(CZ$1,Settings!$G:$G,0))=TRUE,
100-100*(AK372-MINIFS(AK:AK,$E:$E,$E372))/(MAXIFS(AK:AK,$E:$E,$E372)-MINIFS(AK:AK,$E:$E,$E372)),
100*(AK372-MINIFS(AK:AK,$E:$E,$E372))/(MAXIFS(AK:AK,$E:$E,$E372)-MINIFS(AK:AK,$E:$E,$E372))))</f>
        <v/>
      </c>
      <c r="DA372" s="232" t="str">
        <f t="array" ref="DA372">IF(AL372="","",
IF(INDEX(Settings!$H:$H,MATCH(DA$1,Settings!$G:$G,0))=TRUE,
100-100*(AL372-MINIFS(AL:AL,$E:$E,$E372))/(MAXIFS(AL:AL,$E:$E,$E372)-MINIFS(AL:AL,$E:$E,$E372)),
100*(AL372-MINIFS(AL:AL,$E:$E,$E372))/(MAXIFS(AL:AL,$E:$E,$E372)-MINIFS(AL:AL,$E:$E,$E372))))</f>
        <v/>
      </c>
      <c r="DB372" s="232" t="str">
        <f t="array" ref="DB372">IF(AM372="","",
IF(INDEX(Settings!$H:$H,MATCH(DB$1,Settings!$G:$G,0))=TRUE,
100-100*(AM372-MINIFS(AM:AM,$E:$E,$E372))/(MAXIFS(AM:AM,$E:$E,$E372)-MINIFS(AM:AM,$E:$E,$E372)),
100*(AM372-MINIFS(AM:AM,$E:$E,$E372))/(MAXIFS(AM:AM,$E:$E,$E372)-MINIFS(AM:AM,$E:$E,$E372))))</f>
        <v/>
      </c>
      <c r="DC372" s="232" t="str">
        <f t="array" ref="DC372">IF(AN372="","",
IF(INDEX(Settings!$H:$H,MATCH(DC$1,Settings!$G:$G,0))=TRUE,
100-100*(AN372-MINIFS(AN:AN,$E:$E,$E372))/(MAXIFS(AN:AN,$E:$E,$E372)-MINIFS(AN:AN,$E:$E,$E372)),
100*(AN372-MINIFS(AN:AN,$E:$E,$E372))/(MAXIFS(AN:AN,$E:$E,$E372)-MINIFS(AN:AN,$E:$E,$E372))))</f>
        <v/>
      </c>
      <c r="DD372" s="232" t="str">
        <f t="array" ref="DD372">IF(AO372="","",
IF(INDEX(Settings!$H:$H,MATCH(DD$1,Settings!$G:$G,0))=TRUE,
100-100*(AO372-MINIFS(AO:AO,$E:$E,$E372))/(MAXIFS(AO:AO,$E:$E,$E372)-MINIFS(AO:AO,$E:$E,$E372)),
100*(AO372-MINIFS(AO:AO,$E:$E,$E372))/(MAXIFS(AO:AO,$E:$E,$E372)-MINIFS(AO:AO,$E:$E,$E372))))</f>
        <v/>
      </c>
      <c r="DE372" s="232" t="str">
        <f t="array" ref="DE372">IF(AP372="","",
IF(INDEX(Settings!$H:$H,MATCH(DE$1,Settings!$G:$G,0))=TRUE,
100-100*(AP372-MINIFS(AP:AP,$E:$E,$E372))/(MAXIFS(AP:AP,$E:$E,$E372)-MINIFS(AP:AP,$E:$E,$E372)),
100*(AP372-MINIFS(AP:AP,$E:$E,$E372))/(MAXIFS(AP:AP,$E:$E,$E372)-MINIFS(AP:AP,$E:$E,$E372))))</f>
        <v/>
      </c>
      <c r="DF372" s="232" t="str">
        <f t="array" ref="DF372">IF(AQ372="","",
IF(INDEX(Settings!$H:$H,MATCH(DF$1,Settings!$G:$G,0))=TRUE,
100-100*(AQ372-MINIFS(AQ:AQ,$E:$E,$E372))/(MAXIFS(AQ:AQ,$E:$E,$E372)-MINIFS(AQ:AQ,$E:$E,$E372)),
100*(AQ372-MINIFS(AQ:AQ,$E:$E,$E372))/(MAXIFS(AQ:AQ,$E:$E,$E372)-MINIFS(AQ:AQ,$E:$E,$E372))))</f>
        <v/>
      </c>
      <c r="DG372" s="232" t="str">
        <f t="array" ref="DG372">IF(AR372="","",
IF(INDEX(Settings!$H:$H,MATCH(DG$1,Settings!$G:$G,0))=TRUE,
100-100*(AR372-MINIFS(AR:AR,$E:$E,$E372))/(MAXIFS(AR:AR,$E:$E,$E372)-MINIFS(AR:AR,$E:$E,$E372)),
100*(AR372-MINIFS(AR:AR,$E:$E,$E372))/(MAXIFS(AR:AR,$E:$E,$E372)-MINIFS(AR:AR,$E:$E,$E372))))</f>
        <v/>
      </c>
      <c r="DH372" s="232" t="str">
        <f t="array" ref="DH372">IF(AS372="","",
IF(INDEX(Settings!$H:$H,MATCH(DH$1,Settings!$G:$G,0))=TRUE,
100-100*(AS372-MINIFS(AS:AS,$E:$E,$E372))/(MAXIFS(AS:AS,$E:$E,$E372)-MINIFS(AS:AS,$E:$E,$E372)),
100*(AS372-MINIFS(AS:AS,$E:$E,$E372))/(MAXIFS(AS:AS,$E:$E,$E372)-MINIFS(AS:AS,$E:$E,$E372))))</f>
        <v/>
      </c>
      <c r="DI372" s="232" t="str">
        <f t="array" ref="DI372">IF(AT372="","",
IF(INDEX(Settings!$H:$H,MATCH(DI$1,Settings!$G:$G,0))=TRUE,
100-100*(AT372-MINIFS(AT:AT,$E:$E,$E372))/(MAXIFS(AT:AT,$E:$E,$E372)-MINIFS(AT:AT,$E:$E,$E372)),
100*(AT372-MINIFS(AT:AT,$E:$E,$E372))/(MAXIFS(AT:AT,$E:$E,$E372)-MINIFS(AT:AT,$E:$E,$E372))))</f>
        <v/>
      </c>
      <c r="DJ372" s="232" t="str">
        <f t="array" ref="DJ372">IF(AU372="","",
IF(INDEX(Settings!$H:$H,MATCH(DJ$1,Settings!$G:$G,0))=TRUE,
100-100*(AU372-MINIFS(AU:AU,$E:$E,$E372))/(MAXIFS(AU:AU,$E:$E,$E372)-MINIFS(AU:AU,$E:$E,$E372)),
100*(AU372-MINIFS(AU:AU,$E:$E,$E372))/(MAXIFS(AU:AU,$E:$E,$E372)-MINIFS(AU:AU,$E:$E,$E372))))</f>
        <v/>
      </c>
      <c r="DK372" s="232" t="str">
        <f t="array" ref="DK372">IF(AV372="","",
IF(INDEX(Settings!$H:$H,MATCH(DK$1,Settings!$G:$G,0))=TRUE,
100-100*(AV372-MINIFS(AV:AV,$E:$E,$E372))/(MAXIFS(AV:AV,$E:$E,$E372)-MINIFS(AV:AV,$E:$E,$E372)),
100*(AV372-MINIFS(AV:AV,$E:$E,$E372))/(MAXIFS(AV:AV,$E:$E,$E372)-MINIFS(AV:AV,$E:$E,$E372))))</f>
        <v/>
      </c>
      <c r="DL372" s="232" t="str">
        <f t="array" ref="DL372">IF(AW372="","",
IF(INDEX(Settings!$H:$H,MATCH(DL$1,Settings!$G:$G,0))=TRUE,
100-100*(AW372-MINIFS(AW:AW,$E:$E,$E372))/(MAXIFS(AW:AW,$E:$E,$E372)-MINIFS(AW:AW,$E:$E,$E372)),
100*(AW372-MINIFS(AW:AW,$E:$E,$E372))/(MAXIFS(AW:AW,$E:$E,$E372)-MINIFS(AW:AW,$E:$E,$E372))))</f>
        <v/>
      </c>
      <c r="DM372" s="232" t="str">
        <f t="array" ref="DM372">IF(AX372="","",
IF(INDEX(Settings!$H:$H,MATCH(DM$1,Settings!$G:$G,0))=TRUE,
100-100*(AX372-MINIFS(AX:AX,$E:$E,$E372))/(MAXIFS(AX:AX,$E:$E,$E372)-MINIFS(AX:AX,$E:$E,$E372)),
100*(AX372-MINIFS(AX:AX,$E:$E,$E372))/(MAXIFS(AX:AX,$E:$E,$E372)-MINIFS(AX:AX,$E:$E,$E372))))</f>
        <v/>
      </c>
      <c r="DN372" s="232" t="str">
        <f t="array" ref="DN372">IF(AY372="","",
IF(INDEX(Settings!$H:$H,MATCH(DN$1,Settings!$G:$G,0))=TRUE,
100-100*(AY372-MINIFS(AY:AY,$E:$E,$E372))/(MAXIFS(AY:AY,$E:$E,$E372)-MINIFS(AY:AY,$E:$E,$E372)),
100*(AY372-MINIFS(AY:AY,$E:$E,$E372))/(MAXIFS(AY:AY,$E:$E,$E372)-MINIFS(AY:AY,$E:$E,$E372))))</f>
        <v/>
      </c>
      <c r="DO372" s="232" t="str">
        <f t="array" ref="DO372">IF(AZ372="","",
IF(INDEX(Settings!$H:$H,MATCH(DO$1,Settings!$G:$G,0))=TRUE,
100-100*(AZ372-MINIFS(AZ:AZ,$E:$E,$E372))/(MAXIFS(AZ:AZ,$E:$E,$E372)-MINIFS(AZ:AZ,$E:$E,$E372)),
100*(AZ372-MINIFS(AZ:AZ,$E:$E,$E372))/(MAXIFS(AZ:AZ,$E:$E,$E372)-MINIFS(AZ:AZ,$E:$E,$E372))))</f>
        <v/>
      </c>
      <c r="DP372" s="232" t="str">
        <f t="array" ref="DP372">IF(BA372="","",
IF(INDEX(Settings!$H:$H,MATCH(DP$1,Settings!$G:$G,0))=TRUE,
100-100*(BA372-MINIFS(BA:BA,$E:$E,$E372))/(MAXIFS(BA:BA,$E:$E,$E372)-MINIFS(BA:BA,$E:$E,$E372)),
100*(BA372-MINIFS(BA:BA,$E:$E,$E372))/(MAXIFS(BA:BA,$E:$E,$E372)-MINIFS(BA:BA,$E:$E,$E372))))</f>
        <v/>
      </c>
      <c r="DQ372" s="232" t="str">
        <f t="array" ref="DQ372">IF(BB372="","",
IF(INDEX(Settings!$H:$H,MATCH(DQ$1,Settings!$G:$G,0))=TRUE,
100-100*(BB372-MINIFS(BB:BB,$E:$E,$E372))/(MAXIFS(BB:BB,$E:$E,$E372)-MINIFS(BB:BB,$E:$E,$E372)),
100*(BB372-MINIFS(BB:BB,$E:$E,$E372))/(MAXIFS(BB:BB,$E:$E,$E372)-MINIFS(BB:BB,$E:$E,$E372))))</f>
        <v/>
      </c>
      <c r="DR372" s="232" t="str">
        <f t="array" ref="DR372">IF(BC372="","",
IF(INDEX(Settings!$H:$H,MATCH(DR$1,Settings!$G:$G,0))=TRUE,
100-100*(BC372-MINIFS(BC:BC,$E:$E,$E372))/(MAXIFS(BC:BC,$E:$E,$E372)-MINIFS(BC:BC,$E:$E,$E372)),
100*(BC372-MINIFS(BC:BC,$E:$E,$E372))/(MAXIFS(BC:BC,$E:$E,$E372)-MINIFS(BC:BC,$E:$E,$E372))))</f>
        <v/>
      </c>
      <c r="DS372" s="232" t="str">
        <f t="array" ref="DS372">IF(BD372="","",
IF(INDEX(Settings!$H:$H,MATCH(DS$1,Settings!$G:$G,0))=TRUE,
100-100*(BD372-MINIFS(BD:BD,$E:$E,$E372))/(MAXIFS(BD:BD,$E:$E,$E372)-MINIFS(BD:BD,$E:$E,$E372)),
100*(BD372-MINIFS(BD:BD,$E:$E,$E372))/(MAXIFS(BD:BD,$E:$E,$E372)-MINIFS(BD:BD,$E:$E,$E372))))</f>
        <v/>
      </c>
      <c r="DT372" s="232" t="str">
        <f t="array" ref="DT372">IF(BE372="","",
IF(INDEX(Settings!$H:$H,MATCH(DT$1,Settings!$G:$G,0))=TRUE,
100-100*(BE372-MINIFS(BE:BE,$E:$E,$E372))/(MAXIFS(BE:BE,$E:$E,$E372)-MINIFS(BE:BE,$E:$E,$E372)),
100*(BE372-MINIFS(BE:BE,$E:$E,$E372))/(MAXIFS(BE:BE,$E:$E,$E372)-MINIFS(BE:BE,$E:$E,$E372))))</f>
        <v/>
      </c>
      <c r="DU372" s="232" t="str">
        <f t="array" ref="DU372">IF(BF372="","",
IF(INDEX(Settings!$H:$H,MATCH(DU$1,Settings!$G:$G,0))=TRUE,
100-100*(BF372-MINIFS(BF:BF,$E:$E,$E372))/(MAXIFS(BF:BF,$E:$E,$E372)-MINIFS(BF:BF,$E:$E,$E372)),
100*(BF372-MINIFS(BF:BF,$E:$E,$E372))/(MAXIFS(BF:BF,$E:$E,$E372)-MINIFS(BF:BF,$E:$E,$E372))))</f>
        <v/>
      </c>
      <c r="DV372" s="232" t="str">
        <f t="array" ref="DV372">IF(BG372="","",
IF(INDEX(Settings!$H:$H,MATCH(DV$1,Settings!$G:$G,0))=TRUE,
100-100*(BG372-MINIFS(BG:BG,$E:$E,$E372))/(MAXIFS(BG:BG,$E:$E,$E372)-MINIFS(BG:BG,$E:$E,$E372)),
100*(BG372-MINIFS(BG:BG,$E:$E,$E372))/(MAXIFS(BG:BG,$E:$E,$E372)-MINIFS(BG:BG,$E:$E,$E372))))</f>
        <v/>
      </c>
      <c r="DW372" s="232" t="str">
        <f t="array" ref="DW372">IF(BH372="","",
IF(INDEX(Settings!$H:$H,MATCH(DW$1,Settings!$G:$G,0))=TRUE,
100-100*(BH372-MINIFS(BH:BH,$E:$E,$E372))/(MAXIFS(BH:BH,$E:$E,$E372)-MINIFS(BH:BH,$E:$E,$E372)),
100*(BH372-MINIFS(BH:BH,$E:$E,$E372))/(MAXIFS(BH:BH,$E:$E,$E372)-MINIFS(BH:BH,$E:$E,$E372))))</f>
        <v/>
      </c>
      <c r="DX372" s="232" t="str">
        <f t="array" ref="DX372">IF(BI372="","",
IF(INDEX(Settings!$H:$H,MATCH(DX$1,Settings!$G:$G,0))=TRUE,
100-100*(BI372-MINIFS(BI:BI,$E:$E,$E372))/(MAXIFS(BI:BI,$E:$E,$E372)-MINIFS(BI:BI,$E:$E,$E372)),
100*(BI372-MINIFS(BI:BI,$E:$E,$E372))/(MAXIFS(BI:BI,$E:$E,$E372)-MINIFS(BI:BI,$E:$E,$E372))))</f>
        <v/>
      </c>
      <c r="DY372" s="232" t="str">
        <f t="array" ref="DY372">IF(BJ372="","",
IF(INDEX(Settings!$H:$H,MATCH(DY$1,Settings!$G:$G,0))=TRUE,
100-100*(BJ372-MINIFS(BJ:BJ,$E:$E,$E372))/(MAXIFS(BJ:BJ,$E:$E,$E372)-MINIFS(BJ:BJ,$E:$E,$E372)),
100*(BJ372-MINIFS(BJ:BJ,$E:$E,$E372))/(MAXIFS(BJ:BJ,$E:$E,$E372)-MINIFS(BJ:BJ,$E:$E,$E372))))</f>
        <v/>
      </c>
      <c r="DZ372" s="234"/>
      <c r="EA372" s="234"/>
      <c r="EB372" s="234" t="str">
        <f t="shared" si="8"/>
        <v/>
      </c>
      <c r="EC372" s="234" t="str">
        <f t="shared" si="9"/>
        <v/>
      </c>
      <c r="ED372" s="234" t="str">
        <f t="shared" si="10"/>
        <v/>
      </c>
      <c r="EE372" s="234" t="str">
        <f t="shared" si="11"/>
        <v/>
      </c>
      <c r="EF372" s="234" t="str">
        <f t="shared" si="12"/>
        <v/>
      </c>
      <c r="EG372" s="234" t="str">
        <f t="shared" si="13"/>
        <v/>
      </c>
      <c r="EH372" s="234"/>
      <c r="EI372" s="234"/>
      <c r="EJ372" s="234"/>
      <c r="EK372" s="234"/>
      <c r="EL372" s="234"/>
      <c r="EM372" s="234"/>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3" t="str">
        <f t="shared" si="14"/>
        <v/>
      </c>
      <c r="N373" s="49"/>
      <c r="O373" s="49"/>
      <c r="P373" s="49"/>
      <c r="Q373" s="49"/>
      <c r="R373" s="49"/>
      <c r="S373" s="222" t="str">
        <f>IFERROR(VLOOKUP(AF373, 'YOYO IR Scores'!A:C, 3, FALSE), "")
</f>
        <v/>
      </c>
      <c r="T373" s="49"/>
      <c r="U373" s="49"/>
      <c r="V373" s="49"/>
      <c r="W373" s="49"/>
      <c r="X373" s="224" t="str">
        <f t="shared" si="4"/>
        <v/>
      </c>
      <c r="Y373" s="225" t="str">
        <f t="shared" si="5"/>
        <v/>
      </c>
      <c r="Z373" s="225" t="str">
        <f t="shared" si="6"/>
        <v/>
      </c>
      <c r="AA373" s="224" t="str">
        <f t="shared" si="7"/>
        <v/>
      </c>
      <c r="AB373" s="223"/>
      <c r="AC373" s="223"/>
      <c r="AD373" s="223"/>
      <c r="AE373" s="223" t="str">
        <f>IFERROR(VLOOKUP(AF373, 'YOYO IR Scores'!A:C, 2, FALSE), "")</f>
        <v/>
      </c>
      <c r="AF373" s="223"/>
      <c r="AG373" s="223"/>
      <c r="AH373" s="223"/>
      <c r="AI373" s="223"/>
      <c r="AJ373" s="223"/>
      <c r="AK373" s="223"/>
      <c r="AL373" s="223"/>
      <c r="AM373" s="223"/>
      <c r="AN373" s="223"/>
      <c r="AO373" s="223"/>
      <c r="AP373" s="223"/>
      <c r="AQ373" s="223"/>
      <c r="AR373" s="223"/>
      <c r="AS373" s="223"/>
      <c r="AT373" s="223"/>
      <c r="AU373" s="223"/>
      <c r="AV373" s="223"/>
      <c r="AW373" s="223"/>
      <c r="AX373" s="223"/>
      <c r="AY373" s="223"/>
      <c r="AZ373" s="223"/>
      <c r="BA373" s="223"/>
      <c r="BB373" s="223"/>
      <c r="BC373" s="223"/>
      <c r="BD373" s="223"/>
      <c r="BE373" s="223"/>
      <c r="BF373" s="223"/>
      <c r="BG373" s="223"/>
      <c r="BH373" s="223"/>
      <c r="BI373" s="223"/>
      <c r="BJ373" s="223"/>
      <c r="BK373" s="223" t="str">
        <f t="array" ref="BK373">IF(J373="","",
IF(INDEX(Settings!$H:$H,MATCH(BY$1,Settings!$G:$G,0))=TRUE,
100-100*(J373-MIN(J:J))/(MAX(J:J)-MIN(J:J)),
100*(J373-MIN(J:J))/(MAX(J:J)-MIN(J:J))))</f>
        <v/>
      </c>
      <c r="BL373" s="223" t="str">
        <f t="array" ref="BL373">IF(J373="","",
IF(INDEX(Settings!$H:$H,MATCH(BY$1,Settings!$G:$G,0))=TRUE,
100-100*(J373-MINIFS(J:J,$E:$E,$E373))/(MAXIFS(J:J,$E:$E,$E373)-MINIFS(J:J,$E:$E,$E373)),
100*(J373-MINIFS(J:J,$E:$E,$E373))/(MAXIFS(J:J,$E:$E,$E373)-MINIFS(J:J,$E:$E,$E373))))</f>
        <v/>
      </c>
      <c r="BM373" s="223"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4" t="str">
        <f t="array" ref="BQ373">IF(J373="","",
IF(INDEX(Settings!$H:$H,MATCH(BY$1,Settings!$G:$G,0))=TRUE,
-1*(J373-AVERAGE(J:J))/STDEV(J:J),
(J373-AVERAGE(J:J))/STDEV(J:J)))</f>
        <v/>
      </c>
      <c r="BR373" s="224" t="str">
        <f>IFERROR(__xludf.DUMMYFUNCTION("IF(J373="""","""",
IF(INDEX(Settings!$H:$H,MATCH(BY$1,Settings!$G:$G,0))=TRUE,
-1*(J373-AVERAGEIFS(J:J,$E:$E,$E373))/STDEV(FILTER(J:J,$E:$E=$E373)),
(J373-AVERAGEIFS(J:J,$E:$E,$E373))/STDEV(FILTER(J:J,$E:$E=$E373))))"),"")</f>
        <v/>
      </c>
      <c r="BS373" s="224"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3" t="str">
        <f t="array" ref="BY373">IF(J373="","",
IF(INDEX(Settings!$H:$H,MATCH(BY$1,Settings!$G:$G,0))=TRUE,
100-100*(J373-MINIFS(J:J,$E:$E,$E373))/(MAXIFS(J:J,$E:$E,$E373)-MINIFS(J:J,$E:$E,$E373)),
100*(J373-MINIFS(J:J,$E:$E,$E373))/(MAXIFS(J:J,$E:$E,$E373)-MINIFS(J:J,$E:$E,$E373))))</f>
        <v/>
      </c>
      <c r="BZ373" s="223" t="str">
        <f t="array" ref="BZ373">IF(K373="","",
IF(INDEX(Settings!$H:$H,MATCH(BZ$1,Settings!$G:$G,0))=TRUE,
100-100*(K373-MINIFS(K:K,$E:$E,$E373))/(MAXIFS(K:K,$E:$E,$E373)-MINIFS(K:K,$E:$E,$E373)),
100*(K373-MINIFS(K:K,$E:$E,$E373))/(MAXIFS(K:K,$E:$E,$E373)-MINIFS(K:K,$E:$E,$E373))))</f>
        <v/>
      </c>
      <c r="CA373" s="223" t="str">
        <f t="array" ref="CA373">IF(L373="","",
IF(INDEX(Settings!$H:$H,MATCH(CA$1,Settings!$G:$G,0))=TRUE,
100-100*(L373-MINIFS(L:L,$E:$E,$E373))/(MAXIFS(L:L,$E:$E,$E373)-MINIFS(L:L,$E:$E,$E373)),
100*(L373-MINIFS(L:L,$E:$E,$E373))/(MAXIFS(L:L,$E:$E,$E373)-MINIFS(L:L,$E:$E,$E373))))</f>
        <v/>
      </c>
      <c r="CB373" s="223" t="str">
        <f t="array" ref="CB373">IF(M373="","",
IF(INDEX(Settings!$H:$H,MATCH(CB$1,Settings!$G:$G,0))=TRUE,
100-100*(M373-MINIFS(M:M,$E:$E,$E373))/(MAXIFS(M:M,$E:$E,$E373)-MINIFS(M:M,$E:$E,$E373)),
100*(M373-MINIFS(M:M,$E:$E,$E373))/(MAXIFS(M:M,$E:$E,$E373)-MINIFS(M:M,$E:$E,$E373))))</f>
        <v/>
      </c>
      <c r="CC373" s="223" t="str">
        <f t="array" ref="CC373">IF(N373="","",
IF(INDEX(Settings!$H:$H,MATCH(CC$1,Settings!$G:$G,0))=TRUE,
100-100*(N373-MINIFS(N:N,$E:$E,$E373))/(MAXIFS(N:N,$E:$E,$E373)-MINIFS(N:N,$E:$E,$E373)),
100*(N373-MINIFS(N:N,$E:$E,$E373))/(MAXIFS(N:N,$E:$E,$E373)-MINIFS(N:N,$E:$E,$E373))))</f>
        <v/>
      </c>
      <c r="CD373" s="223" t="str">
        <f t="array" ref="CD373">IF(O373="","",
IF(INDEX(Settings!$H:$H,MATCH(CD$1,Settings!$G:$G,0))=TRUE,
100-100*(O373-MINIFS(O:O,$E:$E,$E373))/(MAXIFS(O:O,$E:$E,$E373)-MINIFS(O:O,$E:$E,$E373)),
100*(O373-MINIFS(O:O,$E:$E,$E373))/(MAXIFS(O:O,$E:$E,$E373)-MINIFS(O:O,$E:$E,$E373))))</f>
        <v/>
      </c>
      <c r="CE373" s="223" t="str">
        <f t="array" ref="CE373">IF(P373="","",
IF(INDEX(Settings!$H:$H,MATCH(CE$1,Settings!$G:$G,0))=TRUE,
100-100*(P373-MINIFS(P:P,$E:$E,$E373))/(MAXIFS(P:P,$E:$E,$E373)-MINIFS(P:P,$E:$E,$E373)),
100*(P373-MINIFS(P:P,$E:$E,$E373))/(MAXIFS(P:P,$E:$E,$E373)-MINIFS(P:P,$E:$E,$E373))))</f>
        <v/>
      </c>
      <c r="CF373" s="223" t="str">
        <f t="array" ref="CF373">IF(Q373="","",
IF(INDEX(Settings!$H:$H,MATCH(CF$1,Settings!$G:$G,0))=TRUE,
100-100*(Q373-MINIFS(Q:Q,$E:$E,$E373))/(MAXIFS(Q:Q,$E:$E,$E373)-MINIFS(Q:Q,$E:$E,$E373)),
100*(Q373-MINIFS(Q:Q,$E:$E,$E373))/(MAXIFS(Q:Q,$E:$E,$E373)-MINIFS(Q:Q,$E:$E,$E373))))</f>
        <v/>
      </c>
      <c r="CG373" s="223" t="str">
        <f t="array" ref="CG373">IF(R373="","",
IF(INDEX(Settings!$H:$H,MATCH(CG$1,Settings!$G:$G,0))=TRUE,
100-100*(R373-MINIFS(R:R,$E:$E,$E373))/(MAXIFS(R:R,$E:$E,$E373)-MINIFS(R:R,$E:$E,$E373)),
100*(R373-MINIFS(R:R,$E:$E,$E373))/(MAXIFS(R:R,$E:$E,$E373)-MINIFS(R:R,$E:$E,$E373))))</f>
        <v/>
      </c>
      <c r="CH373" s="223" t="str">
        <f t="array" ref="CH373">IF(S373="","",
IF(INDEX(Settings!$H:$H,MATCH(CH$1,Settings!$G:$G,0))=TRUE,
100-100*(S373-MINIFS(S:S,$E:$E,$E373))/(MAXIFS(S:S,$E:$E,$E373)-MINIFS(S:S,$E:$E,$E373)),
100*(S373-MINIFS(S:S,$E:$E,$E373))/(MAXIFS(S:S,$E:$E,$E373)-MINIFS(S:S,$E:$E,$E373))))</f>
        <v/>
      </c>
      <c r="CI373" s="223" t="str">
        <f t="array" ref="CI373">IF(T373="","",
IF(INDEX(Settings!$H:$H,MATCH(CI$1,Settings!$G:$G,0))=TRUE,
100-100*(T373-MINIFS(T:T,$E:$E,$E373))/(MAXIFS(T:T,$E:$E,$E373)-MINIFS(T:T,$E:$E,$E373)),
100*(T373-MINIFS(T:T,$E:$E,$E373))/(MAXIFS(T:T,$E:$E,$E373)-MINIFS(T:T,$E:$E,$E373))))</f>
        <v/>
      </c>
      <c r="CJ373" s="223" t="str">
        <f t="array" ref="CJ373">IF(U373="","",
IF(INDEX(Settings!$H:$H,MATCH(CJ$1,Settings!$G:$G,0))=TRUE,
100-100*(U373-MINIFS(U:U,$E:$E,$E373))/(MAXIFS(U:U,$E:$E,$E373)-MINIFS(U:U,$E:$E,$E373)),
100*(U373-MINIFS(U:U,$E:$E,$E373))/(MAXIFS(U:U,$E:$E,$E373)-MINIFS(U:U,$E:$E,$E373))))</f>
        <v/>
      </c>
      <c r="CK373" s="223" t="str">
        <f t="array" ref="CK373">IF(V373="","",
IF(INDEX(Settings!$H:$H,MATCH(CK$1,Settings!$G:$G,0))=TRUE,
100-100*(V373-MINIFS(V:V,$E:$E,$E373))/(MAXIFS(V:V,$E:$E,$E373)-MINIFS(V:V,$E:$E,$E373)),
100*(V373-MINIFS(V:V,$E:$E,$E373))/(MAXIFS(V:V,$E:$E,$E373)-MINIFS(V:V,$E:$E,$E373))))</f>
        <v/>
      </c>
      <c r="CL373" s="223" t="str">
        <f t="array" ref="CL373">IF(W373="","",
IF(INDEX(Settings!$H:$H,MATCH(CL$1,Settings!$G:$G,0))=TRUE,
100-100*(W373-MINIFS(W:W,$E:$E,$E373))/(MAXIFS(W:W,$E:$E,$E373)-MINIFS(W:W,$E:$E,$E373)),
100*(W373-MINIFS(W:W,$E:$E,$E373))/(MAXIFS(W:W,$E:$E,$E373)-MINIFS(W:W,$E:$E,$E373))))</f>
        <v/>
      </c>
      <c r="CM373" s="223" t="str">
        <f t="array" ref="CM373">IF(X373="","",
IF(INDEX(Settings!$H:$H,MATCH(CM$1,Settings!$G:$G,0))=TRUE,
100-100*(X373-MINIFS(X:X,$E:$E,$E373))/(MAXIFS(X:X,$E:$E,$E373)-MINIFS(X:X,$E:$E,$E373)),
100*(X373-MINIFS(X:X,$E:$E,$E373))/(MAXIFS(X:X,$E:$E,$E373)-MINIFS(X:X,$E:$E,$E373))))</f>
        <v/>
      </c>
      <c r="CN373" s="223" t="str">
        <f t="array" ref="CN373">IF(Y373="","",
IF(INDEX(Settings!$H:$H,MATCH(CN$1,Settings!$G:$G,0))=TRUE,
100-100*(Y373-MINIFS(Y:Y,$E:$E,$E373))/(MAXIFS(Y:Y,$E:$E,$E373)-MINIFS(Y:Y,$E:$E,$E373)),
100*(Y373-MINIFS(Y:Y,$E:$E,$E373))/(MAXIFS(Y:Y,$E:$E,$E373)-MINIFS(Y:Y,$E:$E,$E373))))</f>
        <v/>
      </c>
      <c r="CO373" s="223" t="str">
        <f t="array" ref="CO373">IF(Z373="","",
IF(INDEX(Settings!$H:$H,MATCH(CO$1,Settings!$G:$G,0))=TRUE,
100-100*(Z373-MINIFS(Z:Z,$E:$E,$E373))/(MAXIFS(Z:Z,$E:$E,$E373)-MINIFS(Z:Z,$E:$E,$E373)),
100*(Z373-MINIFS(Z:Z,$E:$E,$E373))/(MAXIFS(Z:Z,$E:$E,$E373)-MINIFS(Z:Z,$E:$E,$E373))))</f>
        <v/>
      </c>
      <c r="CP373" s="223" t="str">
        <f t="array" ref="CP373">IF(AA373="","",
IF(INDEX(Settings!$H:$H,MATCH(CP$1,Settings!$G:$G,0))=TRUE,
100-100*(AA373-MINIFS(AA:AA,$E:$E,$E373))/(MAXIFS(AA:AA,$E:$E,$E373)-MINIFS(AA:AA,$E:$E,$E373)),
100*(AA373-MINIFS(AA:AA,$E:$E,$E373))/(MAXIFS(AA:AA,$E:$E,$E373)-MINIFS(AA:AA,$E:$E,$E373))))</f>
        <v/>
      </c>
      <c r="CQ373" s="223" t="str">
        <f t="array" ref="CQ373">IF(AB373="","",
IF(INDEX(Settings!$H:$H,MATCH(CQ$1,Settings!$G:$G,0))=TRUE,
100-100*(AB373-MINIFS(AB:AB,$E:$E,$E373))/(MAXIFS(AB:AB,$E:$E,$E373)-MINIFS(AB:AB,$E:$E,$E373)),
100*(AB373-MINIFS(AB:AB,$E:$E,$E373))/(MAXIFS(AB:AB,$E:$E,$E373)-MINIFS(AB:AB,$E:$E,$E373))))</f>
        <v/>
      </c>
      <c r="CR373" s="223" t="str">
        <f t="array" ref="CR373">IF(AC373="","",
IF(INDEX(Settings!$H:$H,MATCH(CR$1,Settings!$G:$G,0))=TRUE,
100-100*(AC373-MINIFS(AC:AC,$E:$E,$E373))/(MAXIFS(AC:AC,$E:$E,$E373)-MINIFS(AC:AC,$E:$E,$E373)),
100*(AC373-MINIFS(AC:AC,$E:$E,$E373))/(MAXIFS(AC:AC,$E:$E,$E373)-MINIFS(AC:AC,$E:$E,$E373))))</f>
        <v/>
      </c>
      <c r="CS373" s="223" t="str">
        <f t="array" ref="CS373">IF(AD373="","",
IF(INDEX(Settings!$H:$H,MATCH(CS$1,Settings!$G:$G,0))=TRUE,
100-100*(AD373-MINIFS(AD:AD,$E:$E,$E373))/(MAXIFS(AD:AD,$E:$E,$E373)-MINIFS(AD:AD,$E:$E,$E373)),
100*(AD373-MINIFS(AD:AD,$E:$E,$E373))/(MAXIFS(AD:AD,$E:$E,$E373)-MINIFS(AD:AD,$E:$E,$E373))))</f>
        <v/>
      </c>
      <c r="CT373" s="223" t="str">
        <f t="array" ref="CT373">IF(AE373="","",
IF(INDEX(Settings!$H:$H,MATCH(CT$1,Settings!$G:$G,0))=TRUE,
100-100*(AE373-MINIFS(AE:AE,$E:$E,$E373))/(MAXIFS(AE:AE,$E:$E,$E373)-MINIFS(AE:AE,$E:$E,$E373)),
100*(AE373-MINIFS(AE:AE,$E:$E,$E373))/(MAXIFS(AE:AE,$E:$E,$E373)-MINIFS(AE:AE,$E:$E,$E373))))</f>
        <v/>
      </c>
      <c r="CU373" s="223" t="str">
        <f t="array" ref="CU373">IF(AF373="","",
IF(INDEX(Settings!$H:$H,MATCH(CU$1,Settings!$G:$G,0))=TRUE,
100-100*(AF373-MINIFS(AF:AF,$E:$E,$E373))/(MAXIFS(AF:AF,$E:$E,$E373)-MINIFS(AF:AF,$E:$E,$E373)),
100*(AF373-MINIFS(AF:AF,$E:$E,$E373))/(MAXIFS(AF:AF,$E:$E,$E373)-MINIFS(AF:AF,$E:$E,$E373))))</f>
        <v/>
      </c>
      <c r="CV373" s="223" t="str">
        <f t="array" ref="CV373">IF(AG373="","",
IF(INDEX(Settings!$H:$H,MATCH(CV$1,Settings!$G:$G,0))=TRUE,
100-100*(AG373-MINIFS(AG:AG,$E:$E,$E373))/(MAXIFS(AG:AG,$E:$E,$E373)-MINIFS(AG:AG,$E:$E,$E373)),
100*(AG373-MINIFS(AG:AG,$E:$E,$E373))/(MAXIFS(AG:AG,$E:$E,$E373)-MINIFS(AG:AG,$E:$E,$E373))))</f>
        <v/>
      </c>
      <c r="CW373" s="223" t="str">
        <f t="array" ref="CW373">IF(AH373="","",
IF(INDEX(Settings!$H:$H,MATCH(CW$1,Settings!$G:$G,0))=TRUE,
100-100*(AH373-MINIFS(AH:AH,$E:$E,$E373))/(MAXIFS(AH:AH,$E:$E,$E373)-MINIFS(AH:AH,$E:$E,$E373)),
100*(AH373-MINIFS(AH:AH,$E:$E,$E373))/(MAXIFS(AH:AH,$E:$E,$E373)-MINIFS(AH:AH,$E:$E,$E373))))</f>
        <v/>
      </c>
      <c r="CX373" s="223" t="str">
        <f t="array" ref="CX373">IF(AI373="","",
IF(INDEX(Settings!$H:$H,MATCH(CX$1,Settings!$G:$G,0))=TRUE,
100-100*(AI373-MINIFS(AI:AI,$E:$E,$E373))/(MAXIFS(AI:AI,$E:$E,$E373)-MINIFS(AI:AI,$E:$E,$E373)),
100*(AI373-MINIFS(AI:AI,$E:$E,$E373))/(MAXIFS(AI:AI,$E:$E,$E373)-MINIFS(AI:AI,$E:$E,$E373))))</f>
        <v/>
      </c>
      <c r="CY373" s="223" t="str">
        <f t="array" ref="CY373">IF(AJ373="","",
IF(INDEX(Settings!$H:$H,MATCH(CY$1,Settings!$G:$G,0))=TRUE,
100-100*(AJ373-MINIFS(AJ:AJ,$E:$E,$E373))/(MAXIFS(AJ:AJ,$E:$E,$E373)-MINIFS(AJ:AJ,$E:$E,$E373)),
100*(AJ373-MINIFS(AJ:AJ,$E:$E,$E373))/(MAXIFS(AJ:AJ,$E:$E,$E373)-MINIFS(AJ:AJ,$E:$E,$E373))))</f>
        <v/>
      </c>
      <c r="CZ373" s="223" t="str">
        <f t="array" ref="CZ373">IF(AK373="","",
IF(INDEX(Settings!$H:$H,MATCH(CZ$1,Settings!$G:$G,0))=TRUE,
100-100*(AK373-MINIFS(AK:AK,$E:$E,$E373))/(MAXIFS(AK:AK,$E:$E,$E373)-MINIFS(AK:AK,$E:$E,$E373)),
100*(AK373-MINIFS(AK:AK,$E:$E,$E373))/(MAXIFS(AK:AK,$E:$E,$E373)-MINIFS(AK:AK,$E:$E,$E373))))</f>
        <v/>
      </c>
      <c r="DA373" s="223" t="str">
        <f t="array" ref="DA373">IF(AL373="","",
IF(INDEX(Settings!$H:$H,MATCH(DA$1,Settings!$G:$G,0))=TRUE,
100-100*(AL373-MINIFS(AL:AL,$E:$E,$E373))/(MAXIFS(AL:AL,$E:$E,$E373)-MINIFS(AL:AL,$E:$E,$E373)),
100*(AL373-MINIFS(AL:AL,$E:$E,$E373))/(MAXIFS(AL:AL,$E:$E,$E373)-MINIFS(AL:AL,$E:$E,$E373))))</f>
        <v/>
      </c>
      <c r="DB373" s="223" t="str">
        <f t="array" ref="DB373">IF(AM373="","",
IF(INDEX(Settings!$H:$H,MATCH(DB$1,Settings!$G:$G,0))=TRUE,
100-100*(AM373-MINIFS(AM:AM,$E:$E,$E373))/(MAXIFS(AM:AM,$E:$E,$E373)-MINIFS(AM:AM,$E:$E,$E373)),
100*(AM373-MINIFS(AM:AM,$E:$E,$E373))/(MAXIFS(AM:AM,$E:$E,$E373)-MINIFS(AM:AM,$E:$E,$E373))))</f>
        <v/>
      </c>
      <c r="DC373" s="223" t="str">
        <f t="array" ref="DC373">IF(AN373="","",
IF(INDEX(Settings!$H:$H,MATCH(DC$1,Settings!$G:$G,0))=TRUE,
100-100*(AN373-MINIFS(AN:AN,$E:$E,$E373))/(MAXIFS(AN:AN,$E:$E,$E373)-MINIFS(AN:AN,$E:$E,$E373)),
100*(AN373-MINIFS(AN:AN,$E:$E,$E373))/(MAXIFS(AN:AN,$E:$E,$E373)-MINIFS(AN:AN,$E:$E,$E373))))</f>
        <v/>
      </c>
      <c r="DD373" s="223" t="str">
        <f t="array" ref="DD373">IF(AO373="","",
IF(INDEX(Settings!$H:$H,MATCH(DD$1,Settings!$G:$G,0))=TRUE,
100-100*(AO373-MINIFS(AO:AO,$E:$E,$E373))/(MAXIFS(AO:AO,$E:$E,$E373)-MINIFS(AO:AO,$E:$E,$E373)),
100*(AO373-MINIFS(AO:AO,$E:$E,$E373))/(MAXIFS(AO:AO,$E:$E,$E373)-MINIFS(AO:AO,$E:$E,$E373))))</f>
        <v/>
      </c>
      <c r="DE373" s="223" t="str">
        <f t="array" ref="DE373">IF(AP373="","",
IF(INDEX(Settings!$H:$H,MATCH(DE$1,Settings!$G:$G,0))=TRUE,
100-100*(AP373-MINIFS(AP:AP,$E:$E,$E373))/(MAXIFS(AP:AP,$E:$E,$E373)-MINIFS(AP:AP,$E:$E,$E373)),
100*(AP373-MINIFS(AP:AP,$E:$E,$E373))/(MAXIFS(AP:AP,$E:$E,$E373)-MINIFS(AP:AP,$E:$E,$E373))))</f>
        <v/>
      </c>
      <c r="DF373" s="223" t="str">
        <f t="array" ref="DF373">IF(AQ373="","",
IF(INDEX(Settings!$H:$H,MATCH(DF$1,Settings!$G:$G,0))=TRUE,
100-100*(AQ373-MINIFS(AQ:AQ,$E:$E,$E373))/(MAXIFS(AQ:AQ,$E:$E,$E373)-MINIFS(AQ:AQ,$E:$E,$E373)),
100*(AQ373-MINIFS(AQ:AQ,$E:$E,$E373))/(MAXIFS(AQ:AQ,$E:$E,$E373)-MINIFS(AQ:AQ,$E:$E,$E373))))</f>
        <v/>
      </c>
      <c r="DG373" s="223" t="str">
        <f t="array" ref="DG373">IF(AR373="","",
IF(INDEX(Settings!$H:$H,MATCH(DG$1,Settings!$G:$G,0))=TRUE,
100-100*(AR373-MINIFS(AR:AR,$E:$E,$E373))/(MAXIFS(AR:AR,$E:$E,$E373)-MINIFS(AR:AR,$E:$E,$E373)),
100*(AR373-MINIFS(AR:AR,$E:$E,$E373))/(MAXIFS(AR:AR,$E:$E,$E373)-MINIFS(AR:AR,$E:$E,$E373))))</f>
        <v/>
      </c>
      <c r="DH373" s="223" t="str">
        <f t="array" ref="DH373">IF(AS373="","",
IF(INDEX(Settings!$H:$H,MATCH(DH$1,Settings!$G:$G,0))=TRUE,
100-100*(AS373-MINIFS(AS:AS,$E:$E,$E373))/(MAXIFS(AS:AS,$E:$E,$E373)-MINIFS(AS:AS,$E:$E,$E373)),
100*(AS373-MINIFS(AS:AS,$E:$E,$E373))/(MAXIFS(AS:AS,$E:$E,$E373)-MINIFS(AS:AS,$E:$E,$E373))))</f>
        <v/>
      </c>
      <c r="DI373" s="223" t="str">
        <f t="array" ref="DI373">IF(AT373="","",
IF(INDEX(Settings!$H:$H,MATCH(DI$1,Settings!$G:$G,0))=TRUE,
100-100*(AT373-MINIFS(AT:AT,$E:$E,$E373))/(MAXIFS(AT:AT,$E:$E,$E373)-MINIFS(AT:AT,$E:$E,$E373)),
100*(AT373-MINIFS(AT:AT,$E:$E,$E373))/(MAXIFS(AT:AT,$E:$E,$E373)-MINIFS(AT:AT,$E:$E,$E373))))</f>
        <v/>
      </c>
      <c r="DJ373" s="223" t="str">
        <f t="array" ref="DJ373">IF(AU373="","",
IF(INDEX(Settings!$H:$H,MATCH(DJ$1,Settings!$G:$G,0))=TRUE,
100-100*(AU373-MINIFS(AU:AU,$E:$E,$E373))/(MAXIFS(AU:AU,$E:$E,$E373)-MINIFS(AU:AU,$E:$E,$E373)),
100*(AU373-MINIFS(AU:AU,$E:$E,$E373))/(MAXIFS(AU:AU,$E:$E,$E373)-MINIFS(AU:AU,$E:$E,$E373))))</f>
        <v/>
      </c>
      <c r="DK373" s="223" t="str">
        <f t="array" ref="DK373">IF(AV373="","",
IF(INDEX(Settings!$H:$H,MATCH(DK$1,Settings!$G:$G,0))=TRUE,
100-100*(AV373-MINIFS(AV:AV,$E:$E,$E373))/(MAXIFS(AV:AV,$E:$E,$E373)-MINIFS(AV:AV,$E:$E,$E373)),
100*(AV373-MINIFS(AV:AV,$E:$E,$E373))/(MAXIFS(AV:AV,$E:$E,$E373)-MINIFS(AV:AV,$E:$E,$E373))))</f>
        <v/>
      </c>
      <c r="DL373" s="223" t="str">
        <f t="array" ref="DL373">IF(AW373="","",
IF(INDEX(Settings!$H:$H,MATCH(DL$1,Settings!$G:$G,0))=TRUE,
100-100*(AW373-MINIFS(AW:AW,$E:$E,$E373))/(MAXIFS(AW:AW,$E:$E,$E373)-MINIFS(AW:AW,$E:$E,$E373)),
100*(AW373-MINIFS(AW:AW,$E:$E,$E373))/(MAXIFS(AW:AW,$E:$E,$E373)-MINIFS(AW:AW,$E:$E,$E373))))</f>
        <v/>
      </c>
      <c r="DM373" s="223" t="str">
        <f t="array" ref="DM373">IF(AX373="","",
IF(INDEX(Settings!$H:$H,MATCH(DM$1,Settings!$G:$G,0))=TRUE,
100-100*(AX373-MINIFS(AX:AX,$E:$E,$E373))/(MAXIFS(AX:AX,$E:$E,$E373)-MINIFS(AX:AX,$E:$E,$E373)),
100*(AX373-MINIFS(AX:AX,$E:$E,$E373))/(MAXIFS(AX:AX,$E:$E,$E373)-MINIFS(AX:AX,$E:$E,$E373))))</f>
        <v/>
      </c>
      <c r="DN373" s="223" t="str">
        <f t="array" ref="DN373">IF(AY373="","",
IF(INDEX(Settings!$H:$H,MATCH(DN$1,Settings!$G:$G,0))=TRUE,
100-100*(AY373-MINIFS(AY:AY,$E:$E,$E373))/(MAXIFS(AY:AY,$E:$E,$E373)-MINIFS(AY:AY,$E:$E,$E373)),
100*(AY373-MINIFS(AY:AY,$E:$E,$E373))/(MAXIFS(AY:AY,$E:$E,$E373)-MINIFS(AY:AY,$E:$E,$E373))))</f>
        <v/>
      </c>
      <c r="DO373" s="223" t="str">
        <f t="array" ref="DO373">IF(AZ373="","",
IF(INDEX(Settings!$H:$H,MATCH(DO$1,Settings!$G:$G,0))=TRUE,
100-100*(AZ373-MINIFS(AZ:AZ,$E:$E,$E373))/(MAXIFS(AZ:AZ,$E:$E,$E373)-MINIFS(AZ:AZ,$E:$E,$E373)),
100*(AZ373-MINIFS(AZ:AZ,$E:$E,$E373))/(MAXIFS(AZ:AZ,$E:$E,$E373)-MINIFS(AZ:AZ,$E:$E,$E373))))</f>
        <v/>
      </c>
      <c r="DP373" s="223" t="str">
        <f t="array" ref="DP373">IF(BA373="","",
IF(INDEX(Settings!$H:$H,MATCH(DP$1,Settings!$G:$G,0))=TRUE,
100-100*(BA373-MINIFS(BA:BA,$E:$E,$E373))/(MAXIFS(BA:BA,$E:$E,$E373)-MINIFS(BA:BA,$E:$E,$E373)),
100*(BA373-MINIFS(BA:BA,$E:$E,$E373))/(MAXIFS(BA:BA,$E:$E,$E373)-MINIFS(BA:BA,$E:$E,$E373))))</f>
        <v/>
      </c>
      <c r="DQ373" s="223" t="str">
        <f t="array" ref="DQ373">IF(BB373="","",
IF(INDEX(Settings!$H:$H,MATCH(DQ$1,Settings!$G:$G,0))=TRUE,
100-100*(BB373-MINIFS(BB:BB,$E:$E,$E373))/(MAXIFS(BB:BB,$E:$E,$E373)-MINIFS(BB:BB,$E:$E,$E373)),
100*(BB373-MINIFS(BB:BB,$E:$E,$E373))/(MAXIFS(BB:BB,$E:$E,$E373)-MINIFS(BB:BB,$E:$E,$E373))))</f>
        <v/>
      </c>
      <c r="DR373" s="223" t="str">
        <f t="array" ref="DR373">IF(BC373="","",
IF(INDEX(Settings!$H:$H,MATCH(DR$1,Settings!$G:$G,0))=TRUE,
100-100*(BC373-MINIFS(BC:BC,$E:$E,$E373))/(MAXIFS(BC:BC,$E:$E,$E373)-MINIFS(BC:BC,$E:$E,$E373)),
100*(BC373-MINIFS(BC:BC,$E:$E,$E373))/(MAXIFS(BC:BC,$E:$E,$E373)-MINIFS(BC:BC,$E:$E,$E373))))</f>
        <v/>
      </c>
      <c r="DS373" s="223" t="str">
        <f t="array" ref="DS373">IF(BD373="","",
IF(INDEX(Settings!$H:$H,MATCH(DS$1,Settings!$G:$G,0))=TRUE,
100-100*(BD373-MINIFS(BD:BD,$E:$E,$E373))/(MAXIFS(BD:BD,$E:$E,$E373)-MINIFS(BD:BD,$E:$E,$E373)),
100*(BD373-MINIFS(BD:BD,$E:$E,$E373))/(MAXIFS(BD:BD,$E:$E,$E373)-MINIFS(BD:BD,$E:$E,$E373))))</f>
        <v/>
      </c>
      <c r="DT373" s="223" t="str">
        <f t="array" ref="DT373">IF(BE373="","",
IF(INDEX(Settings!$H:$H,MATCH(DT$1,Settings!$G:$G,0))=TRUE,
100-100*(BE373-MINIFS(BE:BE,$E:$E,$E373))/(MAXIFS(BE:BE,$E:$E,$E373)-MINIFS(BE:BE,$E:$E,$E373)),
100*(BE373-MINIFS(BE:BE,$E:$E,$E373))/(MAXIFS(BE:BE,$E:$E,$E373)-MINIFS(BE:BE,$E:$E,$E373))))</f>
        <v/>
      </c>
      <c r="DU373" s="223" t="str">
        <f t="array" ref="DU373">IF(BF373="","",
IF(INDEX(Settings!$H:$H,MATCH(DU$1,Settings!$G:$G,0))=TRUE,
100-100*(BF373-MINIFS(BF:BF,$E:$E,$E373))/(MAXIFS(BF:BF,$E:$E,$E373)-MINIFS(BF:BF,$E:$E,$E373)),
100*(BF373-MINIFS(BF:BF,$E:$E,$E373))/(MAXIFS(BF:BF,$E:$E,$E373)-MINIFS(BF:BF,$E:$E,$E373))))</f>
        <v/>
      </c>
      <c r="DV373" s="223" t="str">
        <f t="array" ref="DV373">IF(BG373="","",
IF(INDEX(Settings!$H:$H,MATCH(DV$1,Settings!$G:$G,0))=TRUE,
100-100*(BG373-MINIFS(BG:BG,$E:$E,$E373))/(MAXIFS(BG:BG,$E:$E,$E373)-MINIFS(BG:BG,$E:$E,$E373)),
100*(BG373-MINIFS(BG:BG,$E:$E,$E373))/(MAXIFS(BG:BG,$E:$E,$E373)-MINIFS(BG:BG,$E:$E,$E373))))</f>
        <v/>
      </c>
      <c r="DW373" s="223" t="str">
        <f t="array" ref="DW373">IF(BH373="","",
IF(INDEX(Settings!$H:$H,MATCH(DW$1,Settings!$G:$G,0))=TRUE,
100-100*(BH373-MINIFS(BH:BH,$E:$E,$E373))/(MAXIFS(BH:BH,$E:$E,$E373)-MINIFS(BH:BH,$E:$E,$E373)),
100*(BH373-MINIFS(BH:BH,$E:$E,$E373))/(MAXIFS(BH:BH,$E:$E,$E373)-MINIFS(BH:BH,$E:$E,$E373))))</f>
        <v/>
      </c>
      <c r="DX373" s="223" t="str">
        <f t="array" ref="DX373">IF(BI373="","",
IF(INDEX(Settings!$H:$H,MATCH(DX$1,Settings!$G:$G,0))=TRUE,
100-100*(BI373-MINIFS(BI:BI,$E:$E,$E373))/(MAXIFS(BI:BI,$E:$E,$E373)-MINIFS(BI:BI,$E:$E,$E373)),
100*(BI373-MINIFS(BI:BI,$E:$E,$E373))/(MAXIFS(BI:BI,$E:$E,$E373)-MINIFS(BI:BI,$E:$E,$E373))))</f>
        <v/>
      </c>
      <c r="DY373" s="223" t="str">
        <f t="array" ref="DY373">IF(BJ373="","",
IF(INDEX(Settings!$H:$H,MATCH(DY$1,Settings!$G:$G,0))=TRUE,
100-100*(BJ373-MINIFS(BJ:BJ,$E:$E,$E373))/(MAXIFS(BJ:BJ,$E:$E,$E373)-MINIFS(BJ:BJ,$E:$E,$E373)),
100*(BJ373-MINIFS(BJ:BJ,$E:$E,$E373))/(MAXIFS(BJ:BJ,$E:$E,$E373)-MINIFS(BJ:BJ,$E:$E,$E373))))</f>
        <v/>
      </c>
      <c r="DZ373" s="225"/>
      <c r="EA373" s="225"/>
      <c r="EB373" s="225" t="str">
        <f t="shared" si="8"/>
        <v/>
      </c>
      <c r="EC373" s="225" t="str">
        <f t="shared" si="9"/>
        <v/>
      </c>
      <c r="ED373" s="225" t="str">
        <f t="shared" si="10"/>
        <v/>
      </c>
      <c r="EE373" s="225" t="str">
        <f t="shared" si="11"/>
        <v/>
      </c>
      <c r="EF373" s="225" t="str">
        <f t="shared" si="12"/>
        <v/>
      </c>
      <c r="EG373" s="225" t="str">
        <f t="shared" si="13"/>
        <v/>
      </c>
      <c r="EH373" s="225"/>
      <c r="EI373" s="225"/>
      <c r="EJ373" s="225"/>
      <c r="EK373" s="225"/>
      <c r="EL373" s="225"/>
      <c r="EM373" s="225"/>
    </row>
    <row r="374">
      <c r="A374" s="231"/>
      <c r="B374" s="231"/>
      <c r="C374" s="231"/>
      <c r="D374" s="231" t="str">
        <f t="array" ref="D374">IFERROR(INDEX(Profiles!$B:$B,MATCH($A374,Profiles!$A:$A,0)),"")</f>
        <v/>
      </c>
      <c r="E374" s="231"/>
      <c r="F374" s="231"/>
      <c r="G374" s="231"/>
      <c r="H374" s="231"/>
      <c r="I374" s="231" t="str">
        <f>IF(A374="","",IF(Settings!$N$3="DATE",F374&amp;": "&amp;TEXT(B374,"M/DD/YY"),F374&amp;": "&amp;H374))</f>
        <v/>
      </c>
      <c r="J374" s="231"/>
      <c r="K374" s="231"/>
      <c r="L374" s="231"/>
      <c r="M374" s="232" t="str">
        <f t="shared" si="14"/>
        <v/>
      </c>
      <c r="N374" s="231"/>
      <c r="O374" s="231"/>
      <c r="P374" s="231"/>
      <c r="Q374" s="231"/>
      <c r="R374" s="231"/>
      <c r="S374" s="230" t="str">
        <f>IFERROR(VLOOKUP(AF374, 'YOYO IR Scores'!A:C, 3, FALSE), "")
</f>
        <v/>
      </c>
      <c r="T374" s="231"/>
      <c r="U374" s="231"/>
      <c r="V374" s="231"/>
      <c r="W374" s="231"/>
      <c r="X374" s="233" t="str">
        <f t="shared" si="4"/>
        <v/>
      </c>
      <c r="Y374" s="234" t="str">
        <f t="shared" si="5"/>
        <v/>
      </c>
      <c r="Z374" s="234" t="str">
        <f t="shared" si="6"/>
        <v/>
      </c>
      <c r="AA374" s="233" t="str">
        <f t="shared" si="7"/>
        <v/>
      </c>
      <c r="AB374" s="232"/>
      <c r="AC374" s="232"/>
      <c r="AD374" s="232"/>
      <c r="AE374" s="232" t="str">
        <f>IFERROR(VLOOKUP(AF374, 'YOYO IR Scores'!A:C, 2, FALSE), "")</f>
        <v/>
      </c>
      <c r="AF374" s="232"/>
      <c r="AG374" s="232"/>
      <c r="AH374" s="232"/>
      <c r="AI374" s="232"/>
      <c r="AJ374" s="232"/>
      <c r="AK374" s="232"/>
      <c r="AL374" s="232"/>
      <c r="AM374" s="232"/>
      <c r="AN374" s="232"/>
      <c r="AO374" s="232"/>
      <c r="AP374" s="232"/>
      <c r="AQ374" s="232"/>
      <c r="AR374" s="232"/>
      <c r="AS374" s="232"/>
      <c r="AT374" s="232"/>
      <c r="AU374" s="232"/>
      <c r="AV374" s="232"/>
      <c r="AW374" s="232"/>
      <c r="AX374" s="232"/>
      <c r="AY374" s="232"/>
      <c r="AZ374" s="232"/>
      <c r="BA374" s="232"/>
      <c r="BB374" s="232"/>
      <c r="BC374" s="232"/>
      <c r="BD374" s="232"/>
      <c r="BE374" s="232"/>
      <c r="BF374" s="232"/>
      <c r="BG374" s="232"/>
      <c r="BH374" s="232"/>
      <c r="BI374" s="232"/>
      <c r="BJ374" s="232"/>
      <c r="BK374" s="232" t="str">
        <f t="array" ref="BK374">IF(J374="","",
IF(INDEX(Settings!$H:$H,MATCH(BY$1,Settings!$G:$G,0))=TRUE,
100-100*(J374-MIN(J:J))/(MAX(J:J)-MIN(J:J)),
100*(J374-MIN(J:J))/(MAX(J:J)-MIN(J:J))))</f>
        <v/>
      </c>
      <c r="BL374" s="232" t="str">
        <f t="array" ref="BL374">IF(J374="","",
IF(INDEX(Settings!$H:$H,MATCH(BY$1,Settings!$G:$G,0))=TRUE,
100-100*(J374-MINIFS(J:J,$E:$E,$E374))/(MAXIFS(J:J,$E:$E,$E374)-MINIFS(J:J,$E:$E,$E374)),
100*(J374-MINIFS(J:J,$E:$E,$E374))/(MAXIFS(J:J,$E:$E,$E374)-MINIFS(J:J,$E:$E,$E374))))</f>
        <v/>
      </c>
      <c r="BM374" s="232" t="str">
        <f t="array" ref="BM374">IF(J374="","",
IF(INDEX(Settings!$H:$H,MATCH(BY$1,Settings!$G:$G,0))=TRUE,
100-100*(J374-MINIFS(J:J,$E:$E,$E374,$I:$I,$I374))/(MAXIFS(J:J,$E:$E,$E374,$I:$I,$I374)-MINIFS(J:J,$E:$E,$E374,$I:$I,$I374)),
100*(J374-MINIFS(J:J,$E:$E,$E374,$I:$I,$I374))/(MAXIFS(J:J,$E:$E,$E374,$I:$I,$I374)-MINIFS(J:J,$E:$E,$E374,$I:$I,$I374))))</f>
        <v/>
      </c>
      <c r="BN374" s="231" t="str">
        <f t="array" ref="BN374">IF(J374="","",
IF(INDEX(Settings!$H:$H,MATCH(BY$1,Settings!$G:$G,0))=TRUE,
100-100*PERCENTRANK(J:J,J374),
100*PERCENTRANK(J:J,J374)))</f>
        <v/>
      </c>
      <c r="BO374" s="231" t="str">
        <f>IFERROR(__xludf.DUMMYFUNCTION("IF(J374="""","""",
IF(INDEX(Settings!$H:$H,MATCH(BY$1,Settings!$G:$G,0))=TRUE,
100-100*PERCENTRANK(FILTER(J:J,$E:$E=$E374),J374),
100*PERCENTRANK(FILTER(J:J,$E:$E=$E374),J374)))"),"")</f>
        <v/>
      </c>
      <c r="BP374" s="231" t="str">
        <f>IFERROR(__xludf.DUMMYFUNCTION("IF(J374="""","""",
IF(INDEX(Settings!$H:$H,MATCH(BY$1,Settings!$G:$G,0))=TRUE,
100-100*PERCENTRANK(FILTER(J:J,$E:$E=$E374,$I:$I=$I374),J374),
100*PERCENTRANK(FILTER(J:J,$E:$E=$E374,$I:$I=$I374),J374)))"),"")</f>
        <v/>
      </c>
      <c r="BQ374" s="233" t="str">
        <f t="array" ref="BQ374">IF(J374="","",
IF(INDEX(Settings!$H:$H,MATCH(BY$1,Settings!$G:$G,0))=TRUE,
-1*(J374-AVERAGE(J:J))/STDEV(J:J),
(J374-AVERAGE(J:J))/STDEV(J:J)))</f>
        <v/>
      </c>
      <c r="BR374" s="233" t="str">
        <f>IFERROR(__xludf.DUMMYFUNCTION("IF(J374="""","""",
IF(INDEX(Settings!$H:$H,MATCH(BY$1,Settings!$G:$G,0))=TRUE,
-1*(J374-AVERAGEIFS(J:J,$E:$E,$E374))/STDEV(FILTER(J:J,$E:$E=$E374)),
(J374-AVERAGEIFS(J:J,$E:$E,$E374))/STDEV(FILTER(J:J,$E:$E=$E374))))"),"")</f>
        <v/>
      </c>
      <c r="BS374" s="233"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1"/>
      <c r="BX374" s="231"/>
      <c r="BY374" s="232" t="str">
        <f t="array" ref="BY374">IF(J374="","",
IF(INDEX(Settings!$H:$H,MATCH(BY$1,Settings!$G:$G,0))=TRUE,
100-100*(J374-MINIFS(J:J,$E:$E,$E374))/(MAXIFS(J:J,$E:$E,$E374)-MINIFS(J:J,$E:$E,$E374)),
100*(J374-MINIFS(J:J,$E:$E,$E374))/(MAXIFS(J:J,$E:$E,$E374)-MINIFS(J:J,$E:$E,$E374))))</f>
        <v/>
      </c>
      <c r="BZ374" s="232" t="str">
        <f t="array" ref="BZ374">IF(K374="","",
IF(INDEX(Settings!$H:$H,MATCH(BZ$1,Settings!$G:$G,0))=TRUE,
100-100*(K374-MINIFS(K:K,$E:$E,$E374))/(MAXIFS(K:K,$E:$E,$E374)-MINIFS(K:K,$E:$E,$E374)),
100*(K374-MINIFS(K:K,$E:$E,$E374))/(MAXIFS(K:K,$E:$E,$E374)-MINIFS(K:K,$E:$E,$E374))))</f>
        <v/>
      </c>
      <c r="CA374" s="232" t="str">
        <f t="array" ref="CA374">IF(L374="","",
IF(INDEX(Settings!$H:$H,MATCH(CA$1,Settings!$G:$G,0))=TRUE,
100-100*(L374-MINIFS(L:L,$E:$E,$E374))/(MAXIFS(L:L,$E:$E,$E374)-MINIFS(L:L,$E:$E,$E374)),
100*(L374-MINIFS(L:L,$E:$E,$E374))/(MAXIFS(L:L,$E:$E,$E374)-MINIFS(L:L,$E:$E,$E374))))</f>
        <v/>
      </c>
      <c r="CB374" s="232" t="str">
        <f t="array" ref="CB374">IF(M374="","",
IF(INDEX(Settings!$H:$H,MATCH(CB$1,Settings!$G:$G,0))=TRUE,
100-100*(M374-MINIFS(M:M,$E:$E,$E374))/(MAXIFS(M:M,$E:$E,$E374)-MINIFS(M:M,$E:$E,$E374)),
100*(M374-MINIFS(M:M,$E:$E,$E374))/(MAXIFS(M:M,$E:$E,$E374)-MINIFS(M:M,$E:$E,$E374))))</f>
        <v/>
      </c>
      <c r="CC374" s="232" t="str">
        <f t="array" ref="CC374">IF(N374="","",
IF(INDEX(Settings!$H:$H,MATCH(CC$1,Settings!$G:$G,0))=TRUE,
100-100*(N374-MINIFS(N:N,$E:$E,$E374))/(MAXIFS(N:N,$E:$E,$E374)-MINIFS(N:N,$E:$E,$E374)),
100*(N374-MINIFS(N:N,$E:$E,$E374))/(MAXIFS(N:N,$E:$E,$E374)-MINIFS(N:N,$E:$E,$E374))))</f>
        <v/>
      </c>
      <c r="CD374" s="232" t="str">
        <f t="array" ref="CD374">IF(O374="","",
IF(INDEX(Settings!$H:$H,MATCH(CD$1,Settings!$G:$G,0))=TRUE,
100-100*(O374-MINIFS(O:O,$E:$E,$E374))/(MAXIFS(O:O,$E:$E,$E374)-MINIFS(O:O,$E:$E,$E374)),
100*(O374-MINIFS(O:O,$E:$E,$E374))/(MAXIFS(O:O,$E:$E,$E374)-MINIFS(O:O,$E:$E,$E374))))</f>
        <v/>
      </c>
      <c r="CE374" s="232" t="str">
        <f t="array" ref="CE374">IF(P374="","",
IF(INDEX(Settings!$H:$H,MATCH(CE$1,Settings!$G:$G,0))=TRUE,
100-100*(P374-MINIFS(P:P,$E:$E,$E374))/(MAXIFS(P:P,$E:$E,$E374)-MINIFS(P:P,$E:$E,$E374)),
100*(P374-MINIFS(P:P,$E:$E,$E374))/(MAXIFS(P:P,$E:$E,$E374)-MINIFS(P:P,$E:$E,$E374))))</f>
        <v/>
      </c>
      <c r="CF374" s="232" t="str">
        <f t="array" ref="CF374">IF(Q374="","",
IF(INDEX(Settings!$H:$H,MATCH(CF$1,Settings!$G:$G,0))=TRUE,
100-100*(Q374-MINIFS(Q:Q,$E:$E,$E374))/(MAXIFS(Q:Q,$E:$E,$E374)-MINIFS(Q:Q,$E:$E,$E374)),
100*(Q374-MINIFS(Q:Q,$E:$E,$E374))/(MAXIFS(Q:Q,$E:$E,$E374)-MINIFS(Q:Q,$E:$E,$E374))))</f>
        <v/>
      </c>
      <c r="CG374" s="232" t="str">
        <f t="array" ref="CG374">IF(R374="","",
IF(INDEX(Settings!$H:$H,MATCH(CG$1,Settings!$G:$G,0))=TRUE,
100-100*(R374-MINIFS(R:R,$E:$E,$E374))/(MAXIFS(R:R,$E:$E,$E374)-MINIFS(R:R,$E:$E,$E374)),
100*(R374-MINIFS(R:R,$E:$E,$E374))/(MAXIFS(R:R,$E:$E,$E374)-MINIFS(R:R,$E:$E,$E374))))</f>
        <v/>
      </c>
      <c r="CH374" s="232" t="str">
        <f t="array" ref="CH374">IF(S374="","",
IF(INDEX(Settings!$H:$H,MATCH(CH$1,Settings!$G:$G,0))=TRUE,
100-100*(S374-MINIFS(S:S,$E:$E,$E374))/(MAXIFS(S:S,$E:$E,$E374)-MINIFS(S:S,$E:$E,$E374)),
100*(S374-MINIFS(S:S,$E:$E,$E374))/(MAXIFS(S:S,$E:$E,$E374)-MINIFS(S:S,$E:$E,$E374))))</f>
        <v/>
      </c>
      <c r="CI374" s="232" t="str">
        <f t="array" ref="CI374">IF(T374="","",
IF(INDEX(Settings!$H:$H,MATCH(CI$1,Settings!$G:$G,0))=TRUE,
100-100*(T374-MINIFS(T:T,$E:$E,$E374))/(MAXIFS(T:T,$E:$E,$E374)-MINIFS(T:T,$E:$E,$E374)),
100*(T374-MINIFS(T:T,$E:$E,$E374))/(MAXIFS(T:T,$E:$E,$E374)-MINIFS(T:T,$E:$E,$E374))))</f>
        <v/>
      </c>
      <c r="CJ374" s="232" t="str">
        <f t="array" ref="CJ374">IF(U374="","",
IF(INDEX(Settings!$H:$H,MATCH(CJ$1,Settings!$G:$G,0))=TRUE,
100-100*(U374-MINIFS(U:U,$E:$E,$E374))/(MAXIFS(U:U,$E:$E,$E374)-MINIFS(U:U,$E:$E,$E374)),
100*(U374-MINIFS(U:U,$E:$E,$E374))/(MAXIFS(U:U,$E:$E,$E374)-MINIFS(U:U,$E:$E,$E374))))</f>
        <v/>
      </c>
      <c r="CK374" s="232" t="str">
        <f t="array" ref="CK374">IF(V374="","",
IF(INDEX(Settings!$H:$H,MATCH(CK$1,Settings!$G:$G,0))=TRUE,
100-100*(V374-MINIFS(V:V,$E:$E,$E374))/(MAXIFS(V:V,$E:$E,$E374)-MINIFS(V:V,$E:$E,$E374)),
100*(V374-MINIFS(V:V,$E:$E,$E374))/(MAXIFS(V:V,$E:$E,$E374)-MINIFS(V:V,$E:$E,$E374))))</f>
        <v/>
      </c>
      <c r="CL374" s="232" t="str">
        <f t="array" ref="CL374">IF(W374="","",
IF(INDEX(Settings!$H:$H,MATCH(CL$1,Settings!$G:$G,0))=TRUE,
100-100*(W374-MINIFS(W:W,$E:$E,$E374))/(MAXIFS(W:W,$E:$E,$E374)-MINIFS(W:W,$E:$E,$E374)),
100*(W374-MINIFS(W:W,$E:$E,$E374))/(MAXIFS(W:W,$E:$E,$E374)-MINIFS(W:W,$E:$E,$E374))))</f>
        <v/>
      </c>
      <c r="CM374" s="232" t="str">
        <f t="array" ref="CM374">IF(X374="","",
IF(INDEX(Settings!$H:$H,MATCH(CM$1,Settings!$G:$G,0))=TRUE,
100-100*(X374-MINIFS(X:X,$E:$E,$E374))/(MAXIFS(X:X,$E:$E,$E374)-MINIFS(X:X,$E:$E,$E374)),
100*(X374-MINIFS(X:X,$E:$E,$E374))/(MAXIFS(X:X,$E:$E,$E374)-MINIFS(X:X,$E:$E,$E374))))</f>
        <v/>
      </c>
      <c r="CN374" s="232" t="str">
        <f t="array" ref="CN374">IF(Y374="","",
IF(INDEX(Settings!$H:$H,MATCH(CN$1,Settings!$G:$G,0))=TRUE,
100-100*(Y374-MINIFS(Y:Y,$E:$E,$E374))/(MAXIFS(Y:Y,$E:$E,$E374)-MINIFS(Y:Y,$E:$E,$E374)),
100*(Y374-MINIFS(Y:Y,$E:$E,$E374))/(MAXIFS(Y:Y,$E:$E,$E374)-MINIFS(Y:Y,$E:$E,$E374))))</f>
        <v/>
      </c>
      <c r="CO374" s="232" t="str">
        <f t="array" ref="CO374">IF(Z374="","",
IF(INDEX(Settings!$H:$H,MATCH(CO$1,Settings!$G:$G,0))=TRUE,
100-100*(Z374-MINIFS(Z:Z,$E:$E,$E374))/(MAXIFS(Z:Z,$E:$E,$E374)-MINIFS(Z:Z,$E:$E,$E374)),
100*(Z374-MINIFS(Z:Z,$E:$E,$E374))/(MAXIFS(Z:Z,$E:$E,$E374)-MINIFS(Z:Z,$E:$E,$E374))))</f>
        <v/>
      </c>
      <c r="CP374" s="232" t="str">
        <f t="array" ref="CP374">IF(AA374="","",
IF(INDEX(Settings!$H:$H,MATCH(CP$1,Settings!$G:$G,0))=TRUE,
100-100*(AA374-MINIFS(AA:AA,$E:$E,$E374))/(MAXIFS(AA:AA,$E:$E,$E374)-MINIFS(AA:AA,$E:$E,$E374)),
100*(AA374-MINIFS(AA:AA,$E:$E,$E374))/(MAXIFS(AA:AA,$E:$E,$E374)-MINIFS(AA:AA,$E:$E,$E374))))</f>
        <v/>
      </c>
      <c r="CQ374" s="232" t="str">
        <f t="array" ref="CQ374">IF(AB374="","",
IF(INDEX(Settings!$H:$H,MATCH(CQ$1,Settings!$G:$G,0))=TRUE,
100-100*(AB374-MINIFS(AB:AB,$E:$E,$E374))/(MAXIFS(AB:AB,$E:$E,$E374)-MINIFS(AB:AB,$E:$E,$E374)),
100*(AB374-MINIFS(AB:AB,$E:$E,$E374))/(MAXIFS(AB:AB,$E:$E,$E374)-MINIFS(AB:AB,$E:$E,$E374))))</f>
        <v/>
      </c>
      <c r="CR374" s="232" t="str">
        <f t="array" ref="CR374">IF(AC374="","",
IF(INDEX(Settings!$H:$H,MATCH(CR$1,Settings!$G:$G,0))=TRUE,
100-100*(AC374-MINIFS(AC:AC,$E:$E,$E374))/(MAXIFS(AC:AC,$E:$E,$E374)-MINIFS(AC:AC,$E:$E,$E374)),
100*(AC374-MINIFS(AC:AC,$E:$E,$E374))/(MAXIFS(AC:AC,$E:$E,$E374)-MINIFS(AC:AC,$E:$E,$E374))))</f>
        <v/>
      </c>
      <c r="CS374" s="232" t="str">
        <f t="array" ref="CS374">IF(AD374="","",
IF(INDEX(Settings!$H:$H,MATCH(CS$1,Settings!$G:$G,0))=TRUE,
100-100*(AD374-MINIFS(AD:AD,$E:$E,$E374))/(MAXIFS(AD:AD,$E:$E,$E374)-MINIFS(AD:AD,$E:$E,$E374)),
100*(AD374-MINIFS(AD:AD,$E:$E,$E374))/(MAXIFS(AD:AD,$E:$E,$E374)-MINIFS(AD:AD,$E:$E,$E374))))</f>
        <v/>
      </c>
      <c r="CT374" s="232" t="str">
        <f t="array" ref="CT374">IF(AE374="","",
IF(INDEX(Settings!$H:$H,MATCH(CT$1,Settings!$G:$G,0))=TRUE,
100-100*(AE374-MINIFS(AE:AE,$E:$E,$E374))/(MAXIFS(AE:AE,$E:$E,$E374)-MINIFS(AE:AE,$E:$E,$E374)),
100*(AE374-MINIFS(AE:AE,$E:$E,$E374))/(MAXIFS(AE:AE,$E:$E,$E374)-MINIFS(AE:AE,$E:$E,$E374))))</f>
        <v/>
      </c>
      <c r="CU374" s="232" t="str">
        <f t="array" ref="CU374">IF(AF374="","",
IF(INDEX(Settings!$H:$H,MATCH(CU$1,Settings!$G:$G,0))=TRUE,
100-100*(AF374-MINIFS(AF:AF,$E:$E,$E374))/(MAXIFS(AF:AF,$E:$E,$E374)-MINIFS(AF:AF,$E:$E,$E374)),
100*(AF374-MINIFS(AF:AF,$E:$E,$E374))/(MAXIFS(AF:AF,$E:$E,$E374)-MINIFS(AF:AF,$E:$E,$E374))))</f>
        <v/>
      </c>
      <c r="CV374" s="232" t="str">
        <f t="array" ref="CV374">IF(AG374="","",
IF(INDEX(Settings!$H:$H,MATCH(CV$1,Settings!$G:$G,0))=TRUE,
100-100*(AG374-MINIFS(AG:AG,$E:$E,$E374))/(MAXIFS(AG:AG,$E:$E,$E374)-MINIFS(AG:AG,$E:$E,$E374)),
100*(AG374-MINIFS(AG:AG,$E:$E,$E374))/(MAXIFS(AG:AG,$E:$E,$E374)-MINIFS(AG:AG,$E:$E,$E374))))</f>
        <v/>
      </c>
      <c r="CW374" s="232" t="str">
        <f t="array" ref="CW374">IF(AH374="","",
IF(INDEX(Settings!$H:$H,MATCH(CW$1,Settings!$G:$G,0))=TRUE,
100-100*(AH374-MINIFS(AH:AH,$E:$E,$E374))/(MAXIFS(AH:AH,$E:$E,$E374)-MINIFS(AH:AH,$E:$E,$E374)),
100*(AH374-MINIFS(AH:AH,$E:$E,$E374))/(MAXIFS(AH:AH,$E:$E,$E374)-MINIFS(AH:AH,$E:$E,$E374))))</f>
        <v/>
      </c>
      <c r="CX374" s="232" t="str">
        <f t="array" ref="CX374">IF(AI374="","",
IF(INDEX(Settings!$H:$H,MATCH(CX$1,Settings!$G:$G,0))=TRUE,
100-100*(AI374-MINIFS(AI:AI,$E:$E,$E374))/(MAXIFS(AI:AI,$E:$E,$E374)-MINIFS(AI:AI,$E:$E,$E374)),
100*(AI374-MINIFS(AI:AI,$E:$E,$E374))/(MAXIFS(AI:AI,$E:$E,$E374)-MINIFS(AI:AI,$E:$E,$E374))))</f>
        <v/>
      </c>
      <c r="CY374" s="232" t="str">
        <f t="array" ref="CY374">IF(AJ374="","",
IF(INDEX(Settings!$H:$H,MATCH(CY$1,Settings!$G:$G,0))=TRUE,
100-100*(AJ374-MINIFS(AJ:AJ,$E:$E,$E374))/(MAXIFS(AJ:AJ,$E:$E,$E374)-MINIFS(AJ:AJ,$E:$E,$E374)),
100*(AJ374-MINIFS(AJ:AJ,$E:$E,$E374))/(MAXIFS(AJ:AJ,$E:$E,$E374)-MINIFS(AJ:AJ,$E:$E,$E374))))</f>
        <v/>
      </c>
      <c r="CZ374" s="232" t="str">
        <f t="array" ref="CZ374">IF(AK374="","",
IF(INDEX(Settings!$H:$H,MATCH(CZ$1,Settings!$G:$G,0))=TRUE,
100-100*(AK374-MINIFS(AK:AK,$E:$E,$E374))/(MAXIFS(AK:AK,$E:$E,$E374)-MINIFS(AK:AK,$E:$E,$E374)),
100*(AK374-MINIFS(AK:AK,$E:$E,$E374))/(MAXIFS(AK:AK,$E:$E,$E374)-MINIFS(AK:AK,$E:$E,$E374))))</f>
        <v/>
      </c>
      <c r="DA374" s="232" t="str">
        <f t="array" ref="DA374">IF(AL374="","",
IF(INDEX(Settings!$H:$H,MATCH(DA$1,Settings!$G:$G,0))=TRUE,
100-100*(AL374-MINIFS(AL:AL,$E:$E,$E374))/(MAXIFS(AL:AL,$E:$E,$E374)-MINIFS(AL:AL,$E:$E,$E374)),
100*(AL374-MINIFS(AL:AL,$E:$E,$E374))/(MAXIFS(AL:AL,$E:$E,$E374)-MINIFS(AL:AL,$E:$E,$E374))))</f>
        <v/>
      </c>
      <c r="DB374" s="232" t="str">
        <f t="array" ref="DB374">IF(AM374="","",
IF(INDEX(Settings!$H:$H,MATCH(DB$1,Settings!$G:$G,0))=TRUE,
100-100*(AM374-MINIFS(AM:AM,$E:$E,$E374))/(MAXIFS(AM:AM,$E:$E,$E374)-MINIFS(AM:AM,$E:$E,$E374)),
100*(AM374-MINIFS(AM:AM,$E:$E,$E374))/(MAXIFS(AM:AM,$E:$E,$E374)-MINIFS(AM:AM,$E:$E,$E374))))</f>
        <v/>
      </c>
      <c r="DC374" s="232" t="str">
        <f t="array" ref="DC374">IF(AN374="","",
IF(INDEX(Settings!$H:$H,MATCH(DC$1,Settings!$G:$G,0))=TRUE,
100-100*(AN374-MINIFS(AN:AN,$E:$E,$E374))/(MAXIFS(AN:AN,$E:$E,$E374)-MINIFS(AN:AN,$E:$E,$E374)),
100*(AN374-MINIFS(AN:AN,$E:$E,$E374))/(MAXIFS(AN:AN,$E:$E,$E374)-MINIFS(AN:AN,$E:$E,$E374))))</f>
        <v/>
      </c>
      <c r="DD374" s="232" t="str">
        <f t="array" ref="DD374">IF(AO374="","",
IF(INDEX(Settings!$H:$H,MATCH(DD$1,Settings!$G:$G,0))=TRUE,
100-100*(AO374-MINIFS(AO:AO,$E:$E,$E374))/(MAXIFS(AO:AO,$E:$E,$E374)-MINIFS(AO:AO,$E:$E,$E374)),
100*(AO374-MINIFS(AO:AO,$E:$E,$E374))/(MAXIFS(AO:AO,$E:$E,$E374)-MINIFS(AO:AO,$E:$E,$E374))))</f>
        <v/>
      </c>
      <c r="DE374" s="232" t="str">
        <f t="array" ref="DE374">IF(AP374="","",
IF(INDEX(Settings!$H:$H,MATCH(DE$1,Settings!$G:$G,0))=TRUE,
100-100*(AP374-MINIFS(AP:AP,$E:$E,$E374))/(MAXIFS(AP:AP,$E:$E,$E374)-MINIFS(AP:AP,$E:$E,$E374)),
100*(AP374-MINIFS(AP:AP,$E:$E,$E374))/(MAXIFS(AP:AP,$E:$E,$E374)-MINIFS(AP:AP,$E:$E,$E374))))</f>
        <v/>
      </c>
      <c r="DF374" s="232" t="str">
        <f t="array" ref="DF374">IF(AQ374="","",
IF(INDEX(Settings!$H:$H,MATCH(DF$1,Settings!$G:$G,0))=TRUE,
100-100*(AQ374-MINIFS(AQ:AQ,$E:$E,$E374))/(MAXIFS(AQ:AQ,$E:$E,$E374)-MINIFS(AQ:AQ,$E:$E,$E374)),
100*(AQ374-MINIFS(AQ:AQ,$E:$E,$E374))/(MAXIFS(AQ:AQ,$E:$E,$E374)-MINIFS(AQ:AQ,$E:$E,$E374))))</f>
        <v/>
      </c>
      <c r="DG374" s="232" t="str">
        <f t="array" ref="DG374">IF(AR374="","",
IF(INDEX(Settings!$H:$H,MATCH(DG$1,Settings!$G:$G,0))=TRUE,
100-100*(AR374-MINIFS(AR:AR,$E:$E,$E374))/(MAXIFS(AR:AR,$E:$E,$E374)-MINIFS(AR:AR,$E:$E,$E374)),
100*(AR374-MINIFS(AR:AR,$E:$E,$E374))/(MAXIFS(AR:AR,$E:$E,$E374)-MINIFS(AR:AR,$E:$E,$E374))))</f>
        <v/>
      </c>
      <c r="DH374" s="232" t="str">
        <f t="array" ref="DH374">IF(AS374="","",
IF(INDEX(Settings!$H:$H,MATCH(DH$1,Settings!$G:$G,0))=TRUE,
100-100*(AS374-MINIFS(AS:AS,$E:$E,$E374))/(MAXIFS(AS:AS,$E:$E,$E374)-MINIFS(AS:AS,$E:$E,$E374)),
100*(AS374-MINIFS(AS:AS,$E:$E,$E374))/(MAXIFS(AS:AS,$E:$E,$E374)-MINIFS(AS:AS,$E:$E,$E374))))</f>
        <v/>
      </c>
      <c r="DI374" s="232" t="str">
        <f t="array" ref="DI374">IF(AT374="","",
IF(INDEX(Settings!$H:$H,MATCH(DI$1,Settings!$G:$G,0))=TRUE,
100-100*(AT374-MINIFS(AT:AT,$E:$E,$E374))/(MAXIFS(AT:AT,$E:$E,$E374)-MINIFS(AT:AT,$E:$E,$E374)),
100*(AT374-MINIFS(AT:AT,$E:$E,$E374))/(MAXIFS(AT:AT,$E:$E,$E374)-MINIFS(AT:AT,$E:$E,$E374))))</f>
        <v/>
      </c>
      <c r="DJ374" s="232" t="str">
        <f t="array" ref="DJ374">IF(AU374="","",
IF(INDEX(Settings!$H:$H,MATCH(DJ$1,Settings!$G:$G,0))=TRUE,
100-100*(AU374-MINIFS(AU:AU,$E:$E,$E374))/(MAXIFS(AU:AU,$E:$E,$E374)-MINIFS(AU:AU,$E:$E,$E374)),
100*(AU374-MINIFS(AU:AU,$E:$E,$E374))/(MAXIFS(AU:AU,$E:$E,$E374)-MINIFS(AU:AU,$E:$E,$E374))))</f>
        <v/>
      </c>
      <c r="DK374" s="232" t="str">
        <f t="array" ref="DK374">IF(AV374="","",
IF(INDEX(Settings!$H:$H,MATCH(DK$1,Settings!$G:$G,0))=TRUE,
100-100*(AV374-MINIFS(AV:AV,$E:$E,$E374))/(MAXIFS(AV:AV,$E:$E,$E374)-MINIFS(AV:AV,$E:$E,$E374)),
100*(AV374-MINIFS(AV:AV,$E:$E,$E374))/(MAXIFS(AV:AV,$E:$E,$E374)-MINIFS(AV:AV,$E:$E,$E374))))</f>
        <v/>
      </c>
      <c r="DL374" s="232" t="str">
        <f t="array" ref="DL374">IF(AW374="","",
IF(INDEX(Settings!$H:$H,MATCH(DL$1,Settings!$G:$G,0))=TRUE,
100-100*(AW374-MINIFS(AW:AW,$E:$E,$E374))/(MAXIFS(AW:AW,$E:$E,$E374)-MINIFS(AW:AW,$E:$E,$E374)),
100*(AW374-MINIFS(AW:AW,$E:$E,$E374))/(MAXIFS(AW:AW,$E:$E,$E374)-MINIFS(AW:AW,$E:$E,$E374))))</f>
        <v/>
      </c>
      <c r="DM374" s="232" t="str">
        <f t="array" ref="DM374">IF(AX374="","",
IF(INDEX(Settings!$H:$H,MATCH(DM$1,Settings!$G:$G,0))=TRUE,
100-100*(AX374-MINIFS(AX:AX,$E:$E,$E374))/(MAXIFS(AX:AX,$E:$E,$E374)-MINIFS(AX:AX,$E:$E,$E374)),
100*(AX374-MINIFS(AX:AX,$E:$E,$E374))/(MAXIFS(AX:AX,$E:$E,$E374)-MINIFS(AX:AX,$E:$E,$E374))))</f>
        <v/>
      </c>
      <c r="DN374" s="232" t="str">
        <f t="array" ref="DN374">IF(AY374="","",
IF(INDEX(Settings!$H:$H,MATCH(DN$1,Settings!$G:$G,0))=TRUE,
100-100*(AY374-MINIFS(AY:AY,$E:$E,$E374))/(MAXIFS(AY:AY,$E:$E,$E374)-MINIFS(AY:AY,$E:$E,$E374)),
100*(AY374-MINIFS(AY:AY,$E:$E,$E374))/(MAXIFS(AY:AY,$E:$E,$E374)-MINIFS(AY:AY,$E:$E,$E374))))</f>
        <v/>
      </c>
      <c r="DO374" s="232" t="str">
        <f t="array" ref="DO374">IF(AZ374="","",
IF(INDEX(Settings!$H:$H,MATCH(DO$1,Settings!$G:$G,0))=TRUE,
100-100*(AZ374-MINIFS(AZ:AZ,$E:$E,$E374))/(MAXIFS(AZ:AZ,$E:$E,$E374)-MINIFS(AZ:AZ,$E:$E,$E374)),
100*(AZ374-MINIFS(AZ:AZ,$E:$E,$E374))/(MAXIFS(AZ:AZ,$E:$E,$E374)-MINIFS(AZ:AZ,$E:$E,$E374))))</f>
        <v/>
      </c>
      <c r="DP374" s="232" t="str">
        <f t="array" ref="DP374">IF(BA374="","",
IF(INDEX(Settings!$H:$H,MATCH(DP$1,Settings!$G:$G,0))=TRUE,
100-100*(BA374-MINIFS(BA:BA,$E:$E,$E374))/(MAXIFS(BA:BA,$E:$E,$E374)-MINIFS(BA:BA,$E:$E,$E374)),
100*(BA374-MINIFS(BA:BA,$E:$E,$E374))/(MAXIFS(BA:BA,$E:$E,$E374)-MINIFS(BA:BA,$E:$E,$E374))))</f>
        <v/>
      </c>
      <c r="DQ374" s="232" t="str">
        <f t="array" ref="DQ374">IF(BB374="","",
IF(INDEX(Settings!$H:$H,MATCH(DQ$1,Settings!$G:$G,0))=TRUE,
100-100*(BB374-MINIFS(BB:BB,$E:$E,$E374))/(MAXIFS(BB:BB,$E:$E,$E374)-MINIFS(BB:BB,$E:$E,$E374)),
100*(BB374-MINIFS(BB:BB,$E:$E,$E374))/(MAXIFS(BB:BB,$E:$E,$E374)-MINIFS(BB:BB,$E:$E,$E374))))</f>
        <v/>
      </c>
      <c r="DR374" s="232" t="str">
        <f t="array" ref="DR374">IF(BC374="","",
IF(INDEX(Settings!$H:$H,MATCH(DR$1,Settings!$G:$G,0))=TRUE,
100-100*(BC374-MINIFS(BC:BC,$E:$E,$E374))/(MAXIFS(BC:BC,$E:$E,$E374)-MINIFS(BC:BC,$E:$E,$E374)),
100*(BC374-MINIFS(BC:BC,$E:$E,$E374))/(MAXIFS(BC:BC,$E:$E,$E374)-MINIFS(BC:BC,$E:$E,$E374))))</f>
        <v/>
      </c>
      <c r="DS374" s="232" t="str">
        <f t="array" ref="DS374">IF(BD374="","",
IF(INDEX(Settings!$H:$H,MATCH(DS$1,Settings!$G:$G,0))=TRUE,
100-100*(BD374-MINIFS(BD:BD,$E:$E,$E374))/(MAXIFS(BD:BD,$E:$E,$E374)-MINIFS(BD:BD,$E:$E,$E374)),
100*(BD374-MINIFS(BD:BD,$E:$E,$E374))/(MAXIFS(BD:BD,$E:$E,$E374)-MINIFS(BD:BD,$E:$E,$E374))))</f>
        <v/>
      </c>
      <c r="DT374" s="232" t="str">
        <f t="array" ref="DT374">IF(BE374="","",
IF(INDEX(Settings!$H:$H,MATCH(DT$1,Settings!$G:$G,0))=TRUE,
100-100*(BE374-MINIFS(BE:BE,$E:$E,$E374))/(MAXIFS(BE:BE,$E:$E,$E374)-MINIFS(BE:BE,$E:$E,$E374)),
100*(BE374-MINIFS(BE:BE,$E:$E,$E374))/(MAXIFS(BE:BE,$E:$E,$E374)-MINIFS(BE:BE,$E:$E,$E374))))</f>
        <v/>
      </c>
      <c r="DU374" s="232" t="str">
        <f t="array" ref="DU374">IF(BF374="","",
IF(INDEX(Settings!$H:$H,MATCH(DU$1,Settings!$G:$G,0))=TRUE,
100-100*(BF374-MINIFS(BF:BF,$E:$E,$E374))/(MAXIFS(BF:BF,$E:$E,$E374)-MINIFS(BF:BF,$E:$E,$E374)),
100*(BF374-MINIFS(BF:BF,$E:$E,$E374))/(MAXIFS(BF:BF,$E:$E,$E374)-MINIFS(BF:BF,$E:$E,$E374))))</f>
        <v/>
      </c>
      <c r="DV374" s="232" t="str">
        <f t="array" ref="DV374">IF(BG374="","",
IF(INDEX(Settings!$H:$H,MATCH(DV$1,Settings!$G:$G,0))=TRUE,
100-100*(BG374-MINIFS(BG:BG,$E:$E,$E374))/(MAXIFS(BG:BG,$E:$E,$E374)-MINIFS(BG:BG,$E:$E,$E374)),
100*(BG374-MINIFS(BG:BG,$E:$E,$E374))/(MAXIFS(BG:BG,$E:$E,$E374)-MINIFS(BG:BG,$E:$E,$E374))))</f>
        <v/>
      </c>
      <c r="DW374" s="232" t="str">
        <f t="array" ref="DW374">IF(BH374="","",
IF(INDEX(Settings!$H:$H,MATCH(DW$1,Settings!$G:$G,0))=TRUE,
100-100*(BH374-MINIFS(BH:BH,$E:$E,$E374))/(MAXIFS(BH:BH,$E:$E,$E374)-MINIFS(BH:BH,$E:$E,$E374)),
100*(BH374-MINIFS(BH:BH,$E:$E,$E374))/(MAXIFS(BH:BH,$E:$E,$E374)-MINIFS(BH:BH,$E:$E,$E374))))</f>
        <v/>
      </c>
      <c r="DX374" s="232" t="str">
        <f t="array" ref="DX374">IF(BI374="","",
IF(INDEX(Settings!$H:$H,MATCH(DX$1,Settings!$G:$G,0))=TRUE,
100-100*(BI374-MINIFS(BI:BI,$E:$E,$E374))/(MAXIFS(BI:BI,$E:$E,$E374)-MINIFS(BI:BI,$E:$E,$E374)),
100*(BI374-MINIFS(BI:BI,$E:$E,$E374))/(MAXIFS(BI:BI,$E:$E,$E374)-MINIFS(BI:BI,$E:$E,$E374))))</f>
        <v/>
      </c>
      <c r="DY374" s="232" t="str">
        <f t="array" ref="DY374">IF(BJ374="","",
IF(INDEX(Settings!$H:$H,MATCH(DY$1,Settings!$G:$G,0))=TRUE,
100-100*(BJ374-MINIFS(BJ:BJ,$E:$E,$E374))/(MAXIFS(BJ:BJ,$E:$E,$E374)-MINIFS(BJ:BJ,$E:$E,$E374)),
100*(BJ374-MINIFS(BJ:BJ,$E:$E,$E374))/(MAXIFS(BJ:BJ,$E:$E,$E374)-MINIFS(BJ:BJ,$E:$E,$E374))))</f>
        <v/>
      </c>
      <c r="DZ374" s="234"/>
      <c r="EA374" s="234"/>
      <c r="EB374" s="234" t="str">
        <f t="shared" si="8"/>
        <v/>
      </c>
      <c r="EC374" s="234" t="str">
        <f t="shared" si="9"/>
        <v/>
      </c>
      <c r="ED374" s="234" t="str">
        <f t="shared" si="10"/>
        <v/>
      </c>
      <c r="EE374" s="234" t="str">
        <f t="shared" si="11"/>
        <v/>
      </c>
      <c r="EF374" s="234" t="str">
        <f t="shared" si="12"/>
        <v/>
      </c>
      <c r="EG374" s="234" t="str">
        <f t="shared" si="13"/>
        <v/>
      </c>
      <c r="EH374" s="234"/>
      <c r="EI374" s="234"/>
      <c r="EJ374" s="234"/>
      <c r="EK374" s="234"/>
      <c r="EL374" s="234"/>
      <c r="EM374" s="234"/>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3" t="str">
        <f t="shared" si="14"/>
        <v/>
      </c>
      <c r="N375" s="49"/>
      <c r="O375" s="49"/>
      <c r="P375" s="49"/>
      <c r="Q375" s="49"/>
      <c r="R375" s="49"/>
      <c r="S375" s="222" t="str">
        <f>IFERROR(VLOOKUP(AF375, 'YOYO IR Scores'!A:C, 3, FALSE), "")
</f>
        <v/>
      </c>
      <c r="T375" s="49"/>
      <c r="U375" s="49"/>
      <c r="V375" s="49"/>
      <c r="W375" s="49"/>
      <c r="X375" s="224" t="str">
        <f t="shared" si="4"/>
        <v/>
      </c>
      <c r="Y375" s="225" t="str">
        <f t="shared" si="5"/>
        <v/>
      </c>
      <c r="Z375" s="225" t="str">
        <f t="shared" si="6"/>
        <v/>
      </c>
      <c r="AA375" s="224" t="str">
        <f t="shared" si="7"/>
        <v/>
      </c>
      <c r="AB375" s="223"/>
      <c r="AC375" s="223"/>
      <c r="AD375" s="223"/>
      <c r="AE375" s="223" t="str">
        <f>IFERROR(VLOOKUP(AF375, 'YOYO IR Scores'!A:C, 2, FALSE), "")</f>
        <v/>
      </c>
      <c r="AF375" s="223"/>
      <c r="AG375" s="223"/>
      <c r="AH375" s="223"/>
      <c r="AI375" s="223"/>
      <c r="AJ375" s="223"/>
      <c r="AK375" s="223"/>
      <c r="AL375" s="223"/>
      <c r="AM375" s="223"/>
      <c r="AN375" s="223"/>
      <c r="AO375" s="223"/>
      <c r="AP375" s="223"/>
      <c r="AQ375" s="223"/>
      <c r="AR375" s="223"/>
      <c r="AS375" s="223"/>
      <c r="AT375" s="223"/>
      <c r="AU375" s="223"/>
      <c r="AV375" s="223"/>
      <c r="AW375" s="223"/>
      <c r="AX375" s="223"/>
      <c r="AY375" s="223"/>
      <c r="AZ375" s="223"/>
      <c r="BA375" s="223"/>
      <c r="BB375" s="223"/>
      <c r="BC375" s="223"/>
      <c r="BD375" s="223"/>
      <c r="BE375" s="223"/>
      <c r="BF375" s="223"/>
      <c r="BG375" s="223"/>
      <c r="BH375" s="223"/>
      <c r="BI375" s="223"/>
      <c r="BJ375" s="223"/>
      <c r="BK375" s="223" t="str">
        <f t="array" ref="BK375">IF(J375="","",
IF(INDEX(Settings!$H:$H,MATCH(BY$1,Settings!$G:$G,0))=TRUE,
100-100*(J375-MIN(J:J))/(MAX(J:J)-MIN(J:J)),
100*(J375-MIN(J:J))/(MAX(J:J)-MIN(J:J))))</f>
        <v/>
      </c>
      <c r="BL375" s="223" t="str">
        <f t="array" ref="BL375">IF(J375="","",
IF(INDEX(Settings!$H:$H,MATCH(BY$1,Settings!$G:$G,0))=TRUE,
100-100*(J375-MINIFS(J:J,$E:$E,$E375))/(MAXIFS(J:J,$E:$E,$E375)-MINIFS(J:J,$E:$E,$E375)),
100*(J375-MINIFS(J:J,$E:$E,$E375))/(MAXIFS(J:J,$E:$E,$E375)-MINIFS(J:J,$E:$E,$E375))))</f>
        <v/>
      </c>
      <c r="BM375" s="223"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4" t="str">
        <f t="array" ref="BQ375">IF(J375="","",
IF(INDEX(Settings!$H:$H,MATCH(BY$1,Settings!$G:$G,0))=TRUE,
-1*(J375-AVERAGE(J:J))/STDEV(J:J),
(J375-AVERAGE(J:J))/STDEV(J:J)))</f>
        <v/>
      </c>
      <c r="BR375" s="224" t="str">
        <f>IFERROR(__xludf.DUMMYFUNCTION("IF(J375="""","""",
IF(INDEX(Settings!$H:$H,MATCH(BY$1,Settings!$G:$G,0))=TRUE,
-1*(J375-AVERAGEIFS(J:J,$E:$E,$E375))/STDEV(FILTER(J:J,$E:$E=$E375)),
(J375-AVERAGEIFS(J:J,$E:$E,$E375))/STDEV(FILTER(J:J,$E:$E=$E375))))"),"")</f>
        <v/>
      </c>
      <c r="BS375" s="224"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3" t="str">
        <f t="array" ref="BY375">IF(J375="","",
IF(INDEX(Settings!$H:$H,MATCH(BY$1,Settings!$G:$G,0))=TRUE,
100-100*(J375-MINIFS(J:J,$E:$E,$E375))/(MAXIFS(J:J,$E:$E,$E375)-MINIFS(J:J,$E:$E,$E375)),
100*(J375-MINIFS(J:J,$E:$E,$E375))/(MAXIFS(J:J,$E:$E,$E375)-MINIFS(J:J,$E:$E,$E375))))</f>
        <v/>
      </c>
      <c r="BZ375" s="223" t="str">
        <f t="array" ref="BZ375">IF(K375="","",
IF(INDEX(Settings!$H:$H,MATCH(BZ$1,Settings!$G:$G,0))=TRUE,
100-100*(K375-MINIFS(K:K,$E:$E,$E375))/(MAXIFS(K:K,$E:$E,$E375)-MINIFS(K:K,$E:$E,$E375)),
100*(K375-MINIFS(K:K,$E:$E,$E375))/(MAXIFS(K:K,$E:$E,$E375)-MINIFS(K:K,$E:$E,$E375))))</f>
        <v/>
      </c>
      <c r="CA375" s="223" t="str">
        <f t="array" ref="CA375">IF(L375="","",
IF(INDEX(Settings!$H:$H,MATCH(CA$1,Settings!$G:$G,0))=TRUE,
100-100*(L375-MINIFS(L:L,$E:$E,$E375))/(MAXIFS(L:L,$E:$E,$E375)-MINIFS(L:L,$E:$E,$E375)),
100*(L375-MINIFS(L:L,$E:$E,$E375))/(MAXIFS(L:L,$E:$E,$E375)-MINIFS(L:L,$E:$E,$E375))))</f>
        <v/>
      </c>
      <c r="CB375" s="223" t="str">
        <f t="array" ref="CB375">IF(M375="","",
IF(INDEX(Settings!$H:$H,MATCH(CB$1,Settings!$G:$G,0))=TRUE,
100-100*(M375-MINIFS(M:M,$E:$E,$E375))/(MAXIFS(M:M,$E:$E,$E375)-MINIFS(M:M,$E:$E,$E375)),
100*(M375-MINIFS(M:M,$E:$E,$E375))/(MAXIFS(M:M,$E:$E,$E375)-MINIFS(M:M,$E:$E,$E375))))</f>
        <v/>
      </c>
      <c r="CC375" s="223" t="str">
        <f t="array" ref="CC375">IF(N375="","",
IF(INDEX(Settings!$H:$H,MATCH(CC$1,Settings!$G:$G,0))=TRUE,
100-100*(N375-MINIFS(N:N,$E:$E,$E375))/(MAXIFS(N:N,$E:$E,$E375)-MINIFS(N:N,$E:$E,$E375)),
100*(N375-MINIFS(N:N,$E:$E,$E375))/(MAXIFS(N:N,$E:$E,$E375)-MINIFS(N:N,$E:$E,$E375))))</f>
        <v/>
      </c>
      <c r="CD375" s="223" t="str">
        <f t="array" ref="CD375">IF(O375="","",
IF(INDEX(Settings!$H:$H,MATCH(CD$1,Settings!$G:$G,0))=TRUE,
100-100*(O375-MINIFS(O:O,$E:$E,$E375))/(MAXIFS(O:O,$E:$E,$E375)-MINIFS(O:O,$E:$E,$E375)),
100*(O375-MINIFS(O:O,$E:$E,$E375))/(MAXIFS(O:O,$E:$E,$E375)-MINIFS(O:O,$E:$E,$E375))))</f>
        <v/>
      </c>
      <c r="CE375" s="223" t="str">
        <f t="array" ref="CE375">IF(P375="","",
IF(INDEX(Settings!$H:$H,MATCH(CE$1,Settings!$G:$G,0))=TRUE,
100-100*(P375-MINIFS(P:P,$E:$E,$E375))/(MAXIFS(P:P,$E:$E,$E375)-MINIFS(P:P,$E:$E,$E375)),
100*(P375-MINIFS(P:P,$E:$E,$E375))/(MAXIFS(P:P,$E:$E,$E375)-MINIFS(P:P,$E:$E,$E375))))</f>
        <v/>
      </c>
      <c r="CF375" s="223" t="str">
        <f t="array" ref="CF375">IF(Q375="","",
IF(INDEX(Settings!$H:$H,MATCH(CF$1,Settings!$G:$G,0))=TRUE,
100-100*(Q375-MINIFS(Q:Q,$E:$E,$E375))/(MAXIFS(Q:Q,$E:$E,$E375)-MINIFS(Q:Q,$E:$E,$E375)),
100*(Q375-MINIFS(Q:Q,$E:$E,$E375))/(MAXIFS(Q:Q,$E:$E,$E375)-MINIFS(Q:Q,$E:$E,$E375))))</f>
        <v/>
      </c>
      <c r="CG375" s="223" t="str">
        <f t="array" ref="CG375">IF(R375="","",
IF(INDEX(Settings!$H:$H,MATCH(CG$1,Settings!$G:$G,0))=TRUE,
100-100*(R375-MINIFS(R:R,$E:$E,$E375))/(MAXIFS(R:R,$E:$E,$E375)-MINIFS(R:R,$E:$E,$E375)),
100*(R375-MINIFS(R:R,$E:$E,$E375))/(MAXIFS(R:R,$E:$E,$E375)-MINIFS(R:R,$E:$E,$E375))))</f>
        <v/>
      </c>
      <c r="CH375" s="223" t="str">
        <f t="array" ref="CH375">IF(S375="","",
IF(INDEX(Settings!$H:$H,MATCH(CH$1,Settings!$G:$G,0))=TRUE,
100-100*(S375-MINIFS(S:S,$E:$E,$E375))/(MAXIFS(S:S,$E:$E,$E375)-MINIFS(S:S,$E:$E,$E375)),
100*(S375-MINIFS(S:S,$E:$E,$E375))/(MAXIFS(S:S,$E:$E,$E375)-MINIFS(S:S,$E:$E,$E375))))</f>
        <v/>
      </c>
      <c r="CI375" s="223" t="str">
        <f t="array" ref="CI375">IF(T375="","",
IF(INDEX(Settings!$H:$H,MATCH(CI$1,Settings!$G:$G,0))=TRUE,
100-100*(T375-MINIFS(T:T,$E:$E,$E375))/(MAXIFS(T:T,$E:$E,$E375)-MINIFS(T:T,$E:$E,$E375)),
100*(T375-MINIFS(T:T,$E:$E,$E375))/(MAXIFS(T:T,$E:$E,$E375)-MINIFS(T:T,$E:$E,$E375))))</f>
        <v/>
      </c>
      <c r="CJ375" s="223" t="str">
        <f t="array" ref="CJ375">IF(U375="","",
IF(INDEX(Settings!$H:$H,MATCH(CJ$1,Settings!$G:$G,0))=TRUE,
100-100*(U375-MINIFS(U:U,$E:$E,$E375))/(MAXIFS(U:U,$E:$E,$E375)-MINIFS(U:U,$E:$E,$E375)),
100*(U375-MINIFS(U:U,$E:$E,$E375))/(MAXIFS(U:U,$E:$E,$E375)-MINIFS(U:U,$E:$E,$E375))))</f>
        <v/>
      </c>
      <c r="CK375" s="223" t="str">
        <f t="array" ref="CK375">IF(V375="","",
IF(INDEX(Settings!$H:$H,MATCH(CK$1,Settings!$G:$G,0))=TRUE,
100-100*(V375-MINIFS(V:V,$E:$E,$E375))/(MAXIFS(V:V,$E:$E,$E375)-MINIFS(V:V,$E:$E,$E375)),
100*(V375-MINIFS(V:V,$E:$E,$E375))/(MAXIFS(V:V,$E:$E,$E375)-MINIFS(V:V,$E:$E,$E375))))</f>
        <v/>
      </c>
      <c r="CL375" s="223" t="str">
        <f t="array" ref="CL375">IF(W375="","",
IF(INDEX(Settings!$H:$H,MATCH(CL$1,Settings!$G:$G,0))=TRUE,
100-100*(W375-MINIFS(W:W,$E:$E,$E375))/(MAXIFS(W:W,$E:$E,$E375)-MINIFS(W:W,$E:$E,$E375)),
100*(W375-MINIFS(W:W,$E:$E,$E375))/(MAXIFS(W:W,$E:$E,$E375)-MINIFS(W:W,$E:$E,$E375))))</f>
        <v/>
      </c>
      <c r="CM375" s="223" t="str">
        <f t="array" ref="CM375">IF(X375="","",
IF(INDEX(Settings!$H:$H,MATCH(CM$1,Settings!$G:$G,0))=TRUE,
100-100*(X375-MINIFS(X:X,$E:$E,$E375))/(MAXIFS(X:X,$E:$E,$E375)-MINIFS(X:X,$E:$E,$E375)),
100*(X375-MINIFS(X:X,$E:$E,$E375))/(MAXIFS(X:X,$E:$E,$E375)-MINIFS(X:X,$E:$E,$E375))))</f>
        <v/>
      </c>
      <c r="CN375" s="223" t="str">
        <f t="array" ref="CN375">IF(Y375="","",
IF(INDEX(Settings!$H:$H,MATCH(CN$1,Settings!$G:$G,0))=TRUE,
100-100*(Y375-MINIFS(Y:Y,$E:$E,$E375))/(MAXIFS(Y:Y,$E:$E,$E375)-MINIFS(Y:Y,$E:$E,$E375)),
100*(Y375-MINIFS(Y:Y,$E:$E,$E375))/(MAXIFS(Y:Y,$E:$E,$E375)-MINIFS(Y:Y,$E:$E,$E375))))</f>
        <v/>
      </c>
      <c r="CO375" s="223" t="str">
        <f t="array" ref="CO375">IF(Z375="","",
IF(INDEX(Settings!$H:$H,MATCH(CO$1,Settings!$G:$G,0))=TRUE,
100-100*(Z375-MINIFS(Z:Z,$E:$E,$E375))/(MAXIFS(Z:Z,$E:$E,$E375)-MINIFS(Z:Z,$E:$E,$E375)),
100*(Z375-MINIFS(Z:Z,$E:$E,$E375))/(MAXIFS(Z:Z,$E:$E,$E375)-MINIFS(Z:Z,$E:$E,$E375))))</f>
        <v/>
      </c>
      <c r="CP375" s="223" t="str">
        <f t="array" ref="CP375">IF(AA375="","",
IF(INDEX(Settings!$H:$H,MATCH(CP$1,Settings!$G:$G,0))=TRUE,
100-100*(AA375-MINIFS(AA:AA,$E:$E,$E375))/(MAXIFS(AA:AA,$E:$E,$E375)-MINIFS(AA:AA,$E:$E,$E375)),
100*(AA375-MINIFS(AA:AA,$E:$E,$E375))/(MAXIFS(AA:AA,$E:$E,$E375)-MINIFS(AA:AA,$E:$E,$E375))))</f>
        <v/>
      </c>
      <c r="CQ375" s="223" t="str">
        <f t="array" ref="CQ375">IF(AB375="","",
IF(INDEX(Settings!$H:$H,MATCH(CQ$1,Settings!$G:$G,0))=TRUE,
100-100*(AB375-MINIFS(AB:AB,$E:$E,$E375))/(MAXIFS(AB:AB,$E:$E,$E375)-MINIFS(AB:AB,$E:$E,$E375)),
100*(AB375-MINIFS(AB:AB,$E:$E,$E375))/(MAXIFS(AB:AB,$E:$E,$E375)-MINIFS(AB:AB,$E:$E,$E375))))</f>
        <v/>
      </c>
      <c r="CR375" s="223" t="str">
        <f t="array" ref="CR375">IF(AC375="","",
IF(INDEX(Settings!$H:$H,MATCH(CR$1,Settings!$G:$G,0))=TRUE,
100-100*(AC375-MINIFS(AC:AC,$E:$E,$E375))/(MAXIFS(AC:AC,$E:$E,$E375)-MINIFS(AC:AC,$E:$E,$E375)),
100*(AC375-MINIFS(AC:AC,$E:$E,$E375))/(MAXIFS(AC:AC,$E:$E,$E375)-MINIFS(AC:AC,$E:$E,$E375))))</f>
        <v/>
      </c>
      <c r="CS375" s="223" t="str">
        <f t="array" ref="CS375">IF(AD375="","",
IF(INDEX(Settings!$H:$H,MATCH(CS$1,Settings!$G:$G,0))=TRUE,
100-100*(AD375-MINIFS(AD:AD,$E:$E,$E375))/(MAXIFS(AD:AD,$E:$E,$E375)-MINIFS(AD:AD,$E:$E,$E375)),
100*(AD375-MINIFS(AD:AD,$E:$E,$E375))/(MAXIFS(AD:AD,$E:$E,$E375)-MINIFS(AD:AD,$E:$E,$E375))))</f>
        <v/>
      </c>
      <c r="CT375" s="223" t="str">
        <f t="array" ref="CT375">IF(AE375="","",
IF(INDEX(Settings!$H:$H,MATCH(CT$1,Settings!$G:$G,0))=TRUE,
100-100*(AE375-MINIFS(AE:AE,$E:$E,$E375))/(MAXIFS(AE:AE,$E:$E,$E375)-MINIFS(AE:AE,$E:$E,$E375)),
100*(AE375-MINIFS(AE:AE,$E:$E,$E375))/(MAXIFS(AE:AE,$E:$E,$E375)-MINIFS(AE:AE,$E:$E,$E375))))</f>
        <v/>
      </c>
      <c r="CU375" s="223" t="str">
        <f t="array" ref="CU375">IF(AF375="","",
IF(INDEX(Settings!$H:$H,MATCH(CU$1,Settings!$G:$G,0))=TRUE,
100-100*(AF375-MINIFS(AF:AF,$E:$E,$E375))/(MAXIFS(AF:AF,$E:$E,$E375)-MINIFS(AF:AF,$E:$E,$E375)),
100*(AF375-MINIFS(AF:AF,$E:$E,$E375))/(MAXIFS(AF:AF,$E:$E,$E375)-MINIFS(AF:AF,$E:$E,$E375))))</f>
        <v/>
      </c>
      <c r="CV375" s="223" t="str">
        <f t="array" ref="CV375">IF(AG375="","",
IF(INDEX(Settings!$H:$H,MATCH(CV$1,Settings!$G:$G,0))=TRUE,
100-100*(AG375-MINIFS(AG:AG,$E:$E,$E375))/(MAXIFS(AG:AG,$E:$E,$E375)-MINIFS(AG:AG,$E:$E,$E375)),
100*(AG375-MINIFS(AG:AG,$E:$E,$E375))/(MAXIFS(AG:AG,$E:$E,$E375)-MINIFS(AG:AG,$E:$E,$E375))))</f>
        <v/>
      </c>
      <c r="CW375" s="223" t="str">
        <f t="array" ref="CW375">IF(AH375="","",
IF(INDEX(Settings!$H:$H,MATCH(CW$1,Settings!$G:$G,0))=TRUE,
100-100*(AH375-MINIFS(AH:AH,$E:$E,$E375))/(MAXIFS(AH:AH,$E:$E,$E375)-MINIFS(AH:AH,$E:$E,$E375)),
100*(AH375-MINIFS(AH:AH,$E:$E,$E375))/(MAXIFS(AH:AH,$E:$E,$E375)-MINIFS(AH:AH,$E:$E,$E375))))</f>
        <v/>
      </c>
      <c r="CX375" s="223" t="str">
        <f t="array" ref="CX375">IF(AI375="","",
IF(INDEX(Settings!$H:$H,MATCH(CX$1,Settings!$G:$G,0))=TRUE,
100-100*(AI375-MINIFS(AI:AI,$E:$E,$E375))/(MAXIFS(AI:AI,$E:$E,$E375)-MINIFS(AI:AI,$E:$E,$E375)),
100*(AI375-MINIFS(AI:AI,$E:$E,$E375))/(MAXIFS(AI:AI,$E:$E,$E375)-MINIFS(AI:AI,$E:$E,$E375))))</f>
        <v/>
      </c>
      <c r="CY375" s="223" t="str">
        <f t="array" ref="CY375">IF(AJ375="","",
IF(INDEX(Settings!$H:$H,MATCH(CY$1,Settings!$G:$G,0))=TRUE,
100-100*(AJ375-MINIFS(AJ:AJ,$E:$E,$E375))/(MAXIFS(AJ:AJ,$E:$E,$E375)-MINIFS(AJ:AJ,$E:$E,$E375)),
100*(AJ375-MINIFS(AJ:AJ,$E:$E,$E375))/(MAXIFS(AJ:AJ,$E:$E,$E375)-MINIFS(AJ:AJ,$E:$E,$E375))))</f>
        <v/>
      </c>
      <c r="CZ375" s="223" t="str">
        <f t="array" ref="CZ375">IF(AK375="","",
IF(INDEX(Settings!$H:$H,MATCH(CZ$1,Settings!$G:$G,0))=TRUE,
100-100*(AK375-MINIFS(AK:AK,$E:$E,$E375))/(MAXIFS(AK:AK,$E:$E,$E375)-MINIFS(AK:AK,$E:$E,$E375)),
100*(AK375-MINIFS(AK:AK,$E:$E,$E375))/(MAXIFS(AK:AK,$E:$E,$E375)-MINIFS(AK:AK,$E:$E,$E375))))</f>
        <v/>
      </c>
      <c r="DA375" s="223" t="str">
        <f t="array" ref="DA375">IF(AL375="","",
IF(INDEX(Settings!$H:$H,MATCH(DA$1,Settings!$G:$G,0))=TRUE,
100-100*(AL375-MINIFS(AL:AL,$E:$E,$E375))/(MAXIFS(AL:AL,$E:$E,$E375)-MINIFS(AL:AL,$E:$E,$E375)),
100*(AL375-MINIFS(AL:AL,$E:$E,$E375))/(MAXIFS(AL:AL,$E:$E,$E375)-MINIFS(AL:AL,$E:$E,$E375))))</f>
        <v/>
      </c>
      <c r="DB375" s="223" t="str">
        <f t="array" ref="DB375">IF(AM375="","",
IF(INDEX(Settings!$H:$H,MATCH(DB$1,Settings!$G:$G,0))=TRUE,
100-100*(AM375-MINIFS(AM:AM,$E:$E,$E375))/(MAXIFS(AM:AM,$E:$E,$E375)-MINIFS(AM:AM,$E:$E,$E375)),
100*(AM375-MINIFS(AM:AM,$E:$E,$E375))/(MAXIFS(AM:AM,$E:$E,$E375)-MINIFS(AM:AM,$E:$E,$E375))))</f>
        <v/>
      </c>
      <c r="DC375" s="223" t="str">
        <f t="array" ref="DC375">IF(AN375="","",
IF(INDEX(Settings!$H:$H,MATCH(DC$1,Settings!$G:$G,0))=TRUE,
100-100*(AN375-MINIFS(AN:AN,$E:$E,$E375))/(MAXIFS(AN:AN,$E:$E,$E375)-MINIFS(AN:AN,$E:$E,$E375)),
100*(AN375-MINIFS(AN:AN,$E:$E,$E375))/(MAXIFS(AN:AN,$E:$E,$E375)-MINIFS(AN:AN,$E:$E,$E375))))</f>
        <v/>
      </c>
      <c r="DD375" s="223" t="str">
        <f t="array" ref="DD375">IF(AO375="","",
IF(INDEX(Settings!$H:$H,MATCH(DD$1,Settings!$G:$G,0))=TRUE,
100-100*(AO375-MINIFS(AO:AO,$E:$E,$E375))/(MAXIFS(AO:AO,$E:$E,$E375)-MINIFS(AO:AO,$E:$E,$E375)),
100*(AO375-MINIFS(AO:AO,$E:$E,$E375))/(MAXIFS(AO:AO,$E:$E,$E375)-MINIFS(AO:AO,$E:$E,$E375))))</f>
        <v/>
      </c>
      <c r="DE375" s="223" t="str">
        <f t="array" ref="DE375">IF(AP375="","",
IF(INDEX(Settings!$H:$H,MATCH(DE$1,Settings!$G:$G,0))=TRUE,
100-100*(AP375-MINIFS(AP:AP,$E:$E,$E375))/(MAXIFS(AP:AP,$E:$E,$E375)-MINIFS(AP:AP,$E:$E,$E375)),
100*(AP375-MINIFS(AP:AP,$E:$E,$E375))/(MAXIFS(AP:AP,$E:$E,$E375)-MINIFS(AP:AP,$E:$E,$E375))))</f>
        <v/>
      </c>
      <c r="DF375" s="223" t="str">
        <f t="array" ref="DF375">IF(AQ375="","",
IF(INDEX(Settings!$H:$H,MATCH(DF$1,Settings!$G:$G,0))=TRUE,
100-100*(AQ375-MINIFS(AQ:AQ,$E:$E,$E375))/(MAXIFS(AQ:AQ,$E:$E,$E375)-MINIFS(AQ:AQ,$E:$E,$E375)),
100*(AQ375-MINIFS(AQ:AQ,$E:$E,$E375))/(MAXIFS(AQ:AQ,$E:$E,$E375)-MINIFS(AQ:AQ,$E:$E,$E375))))</f>
        <v/>
      </c>
      <c r="DG375" s="223" t="str">
        <f t="array" ref="DG375">IF(AR375="","",
IF(INDEX(Settings!$H:$H,MATCH(DG$1,Settings!$G:$G,0))=TRUE,
100-100*(AR375-MINIFS(AR:AR,$E:$E,$E375))/(MAXIFS(AR:AR,$E:$E,$E375)-MINIFS(AR:AR,$E:$E,$E375)),
100*(AR375-MINIFS(AR:AR,$E:$E,$E375))/(MAXIFS(AR:AR,$E:$E,$E375)-MINIFS(AR:AR,$E:$E,$E375))))</f>
        <v/>
      </c>
      <c r="DH375" s="223" t="str">
        <f t="array" ref="DH375">IF(AS375="","",
IF(INDEX(Settings!$H:$H,MATCH(DH$1,Settings!$G:$G,0))=TRUE,
100-100*(AS375-MINIFS(AS:AS,$E:$E,$E375))/(MAXIFS(AS:AS,$E:$E,$E375)-MINIFS(AS:AS,$E:$E,$E375)),
100*(AS375-MINIFS(AS:AS,$E:$E,$E375))/(MAXIFS(AS:AS,$E:$E,$E375)-MINIFS(AS:AS,$E:$E,$E375))))</f>
        <v/>
      </c>
      <c r="DI375" s="223" t="str">
        <f t="array" ref="DI375">IF(AT375="","",
IF(INDEX(Settings!$H:$H,MATCH(DI$1,Settings!$G:$G,0))=TRUE,
100-100*(AT375-MINIFS(AT:AT,$E:$E,$E375))/(MAXIFS(AT:AT,$E:$E,$E375)-MINIFS(AT:AT,$E:$E,$E375)),
100*(AT375-MINIFS(AT:AT,$E:$E,$E375))/(MAXIFS(AT:AT,$E:$E,$E375)-MINIFS(AT:AT,$E:$E,$E375))))</f>
        <v/>
      </c>
      <c r="DJ375" s="223" t="str">
        <f t="array" ref="DJ375">IF(AU375="","",
IF(INDEX(Settings!$H:$H,MATCH(DJ$1,Settings!$G:$G,0))=TRUE,
100-100*(AU375-MINIFS(AU:AU,$E:$E,$E375))/(MAXIFS(AU:AU,$E:$E,$E375)-MINIFS(AU:AU,$E:$E,$E375)),
100*(AU375-MINIFS(AU:AU,$E:$E,$E375))/(MAXIFS(AU:AU,$E:$E,$E375)-MINIFS(AU:AU,$E:$E,$E375))))</f>
        <v/>
      </c>
      <c r="DK375" s="223" t="str">
        <f t="array" ref="DK375">IF(AV375="","",
IF(INDEX(Settings!$H:$H,MATCH(DK$1,Settings!$G:$G,0))=TRUE,
100-100*(AV375-MINIFS(AV:AV,$E:$E,$E375))/(MAXIFS(AV:AV,$E:$E,$E375)-MINIFS(AV:AV,$E:$E,$E375)),
100*(AV375-MINIFS(AV:AV,$E:$E,$E375))/(MAXIFS(AV:AV,$E:$E,$E375)-MINIFS(AV:AV,$E:$E,$E375))))</f>
        <v/>
      </c>
      <c r="DL375" s="223" t="str">
        <f t="array" ref="DL375">IF(AW375="","",
IF(INDEX(Settings!$H:$H,MATCH(DL$1,Settings!$G:$G,0))=TRUE,
100-100*(AW375-MINIFS(AW:AW,$E:$E,$E375))/(MAXIFS(AW:AW,$E:$E,$E375)-MINIFS(AW:AW,$E:$E,$E375)),
100*(AW375-MINIFS(AW:AW,$E:$E,$E375))/(MAXIFS(AW:AW,$E:$E,$E375)-MINIFS(AW:AW,$E:$E,$E375))))</f>
        <v/>
      </c>
      <c r="DM375" s="223" t="str">
        <f t="array" ref="DM375">IF(AX375="","",
IF(INDEX(Settings!$H:$H,MATCH(DM$1,Settings!$G:$G,0))=TRUE,
100-100*(AX375-MINIFS(AX:AX,$E:$E,$E375))/(MAXIFS(AX:AX,$E:$E,$E375)-MINIFS(AX:AX,$E:$E,$E375)),
100*(AX375-MINIFS(AX:AX,$E:$E,$E375))/(MAXIFS(AX:AX,$E:$E,$E375)-MINIFS(AX:AX,$E:$E,$E375))))</f>
        <v/>
      </c>
      <c r="DN375" s="223" t="str">
        <f t="array" ref="DN375">IF(AY375="","",
IF(INDEX(Settings!$H:$H,MATCH(DN$1,Settings!$G:$G,0))=TRUE,
100-100*(AY375-MINIFS(AY:AY,$E:$E,$E375))/(MAXIFS(AY:AY,$E:$E,$E375)-MINIFS(AY:AY,$E:$E,$E375)),
100*(AY375-MINIFS(AY:AY,$E:$E,$E375))/(MAXIFS(AY:AY,$E:$E,$E375)-MINIFS(AY:AY,$E:$E,$E375))))</f>
        <v/>
      </c>
      <c r="DO375" s="223" t="str">
        <f t="array" ref="DO375">IF(AZ375="","",
IF(INDEX(Settings!$H:$H,MATCH(DO$1,Settings!$G:$G,0))=TRUE,
100-100*(AZ375-MINIFS(AZ:AZ,$E:$E,$E375))/(MAXIFS(AZ:AZ,$E:$E,$E375)-MINIFS(AZ:AZ,$E:$E,$E375)),
100*(AZ375-MINIFS(AZ:AZ,$E:$E,$E375))/(MAXIFS(AZ:AZ,$E:$E,$E375)-MINIFS(AZ:AZ,$E:$E,$E375))))</f>
        <v/>
      </c>
      <c r="DP375" s="223" t="str">
        <f t="array" ref="DP375">IF(BA375="","",
IF(INDEX(Settings!$H:$H,MATCH(DP$1,Settings!$G:$G,0))=TRUE,
100-100*(BA375-MINIFS(BA:BA,$E:$E,$E375))/(MAXIFS(BA:BA,$E:$E,$E375)-MINIFS(BA:BA,$E:$E,$E375)),
100*(BA375-MINIFS(BA:BA,$E:$E,$E375))/(MAXIFS(BA:BA,$E:$E,$E375)-MINIFS(BA:BA,$E:$E,$E375))))</f>
        <v/>
      </c>
      <c r="DQ375" s="223" t="str">
        <f t="array" ref="DQ375">IF(BB375="","",
IF(INDEX(Settings!$H:$H,MATCH(DQ$1,Settings!$G:$G,0))=TRUE,
100-100*(BB375-MINIFS(BB:BB,$E:$E,$E375))/(MAXIFS(BB:BB,$E:$E,$E375)-MINIFS(BB:BB,$E:$E,$E375)),
100*(BB375-MINIFS(BB:BB,$E:$E,$E375))/(MAXIFS(BB:BB,$E:$E,$E375)-MINIFS(BB:BB,$E:$E,$E375))))</f>
        <v/>
      </c>
      <c r="DR375" s="223" t="str">
        <f t="array" ref="DR375">IF(BC375="","",
IF(INDEX(Settings!$H:$H,MATCH(DR$1,Settings!$G:$G,0))=TRUE,
100-100*(BC375-MINIFS(BC:BC,$E:$E,$E375))/(MAXIFS(BC:BC,$E:$E,$E375)-MINIFS(BC:BC,$E:$E,$E375)),
100*(BC375-MINIFS(BC:BC,$E:$E,$E375))/(MAXIFS(BC:BC,$E:$E,$E375)-MINIFS(BC:BC,$E:$E,$E375))))</f>
        <v/>
      </c>
      <c r="DS375" s="223" t="str">
        <f t="array" ref="DS375">IF(BD375="","",
IF(INDEX(Settings!$H:$H,MATCH(DS$1,Settings!$G:$G,0))=TRUE,
100-100*(BD375-MINIFS(BD:BD,$E:$E,$E375))/(MAXIFS(BD:BD,$E:$E,$E375)-MINIFS(BD:BD,$E:$E,$E375)),
100*(BD375-MINIFS(BD:BD,$E:$E,$E375))/(MAXIFS(BD:BD,$E:$E,$E375)-MINIFS(BD:BD,$E:$E,$E375))))</f>
        <v/>
      </c>
      <c r="DT375" s="223" t="str">
        <f t="array" ref="DT375">IF(BE375="","",
IF(INDEX(Settings!$H:$H,MATCH(DT$1,Settings!$G:$G,0))=TRUE,
100-100*(BE375-MINIFS(BE:BE,$E:$E,$E375))/(MAXIFS(BE:BE,$E:$E,$E375)-MINIFS(BE:BE,$E:$E,$E375)),
100*(BE375-MINIFS(BE:BE,$E:$E,$E375))/(MAXIFS(BE:BE,$E:$E,$E375)-MINIFS(BE:BE,$E:$E,$E375))))</f>
        <v/>
      </c>
      <c r="DU375" s="223" t="str">
        <f t="array" ref="DU375">IF(BF375="","",
IF(INDEX(Settings!$H:$H,MATCH(DU$1,Settings!$G:$G,0))=TRUE,
100-100*(BF375-MINIFS(BF:BF,$E:$E,$E375))/(MAXIFS(BF:BF,$E:$E,$E375)-MINIFS(BF:BF,$E:$E,$E375)),
100*(BF375-MINIFS(BF:BF,$E:$E,$E375))/(MAXIFS(BF:BF,$E:$E,$E375)-MINIFS(BF:BF,$E:$E,$E375))))</f>
        <v/>
      </c>
      <c r="DV375" s="223" t="str">
        <f t="array" ref="DV375">IF(BG375="","",
IF(INDEX(Settings!$H:$H,MATCH(DV$1,Settings!$G:$G,0))=TRUE,
100-100*(BG375-MINIFS(BG:BG,$E:$E,$E375))/(MAXIFS(BG:BG,$E:$E,$E375)-MINIFS(BG:BG,$E:$E,$E375)),
100*(BG375-MINIFS(BG:BG,$E:$E,$E375))/(MAXIFS(BG:BG,$E:$E,$E375)-MINIFS(BG:BG,$E:$E,$E375))))</f>
        <v/>
      </c>
      <c r="DW375" s="223" t="str">
        <f t="array" ref="DW375">IF(BH375="","",
IF(INDEX(Settings!$H:$H,MATCH(DW$1,Settings!$G:$G,0))=TRUE,
100-100*(BH375-MINIFS(BH:BH,$E:$E,$E375))/(MAXIFS(BH:BH,$E:$E,$E375)-MINIFS(BH:BH,$E:$E,$E375)),
100*(BH375-MINIFS(BH:BH,$E:$E,$E375))/(MAXIFS(BH:BH,$E:$E,$E375)-MINIFS(BH:BH,$E:$E,$E375))))</f>
        <v/>
      </c>
      <c r="DX375" s="223" t="str">
        <f t="array" ref="DX375">IF(BI375="","",
IF(INDEX(Settings!$H:$H,MATCH(DX$1,Settings!$G:$G,0))=TRUE,
100-100*(BI375-MINIFS(BI:BI,$E:$E,$E375))/(MAXIFS(BI:BI,$E:$E,$E375)-MINIFS(BI:BI,$E:$E,$E375)),
100*(BI375-MINIFS(BI:BI,$E:$E,$E375))/(MAXIFS(BI:BI,$E:$E,$E375)-MINIFS(BI:BI,$E:$E,$E375))))</f>
        <v/>
      </c>
      <c r="DY375" s="223" t="str">
        <f t="array" ref="DY375">IF(BJ375="","",
IF(INDEX(Settings!$H:$H,MATCH(DY$1,Settings!$G:$G,0))=TRUE,
100-100*(BJ375-MINIFS(BJ:BJ,$E:$E,$E375))/(MAXIFS(BJ:BJ,$E:$E,$E375)-MINIFS(BJ:BJ,$E:$E,$E375)),
100*(BJ375-MINIFS(BJ:BJ,$E:$E,$E375))/(MAXIFS(BJ:BJ,$E:$E,$E375)-MINIFS(BJ:BJ,$E:$E,$E375))))</f>
        <v/>
      </c>
      <c r="DZ375" s="225"/>
      <c r="EA375" s="225"/>
      <c r="EB375" s="225" t="str">
        <f t="shared" si="8"/>
        <v/>
      </c>
      <c r="EC375" s="225" t="str">
        <f t="shared" si="9"/>
        <v/>
      </c>
      <c r="ED375" s="225" t="str">
        <f t="shared" si="10"/>
        <v/>
      </c>
      <c r="EE375" s="225" t="str">
        <f t="shared" si="11"/>
        <v/>
      </c>
      <c r="EF375" s="225" t="str">
        <f t="shared" si="12"/>
        <v/>
      </c>
      <c r="EG375" s="225" t="str">
        <f t="shared" si="13"/>
        <v/>
      </c>
      <c r="EH375" s="225"/>
      <c r="EI375" s="225"/>
      <c r="EJ375" s="225"/>
      <c r="EK375" s="225"/>
      <c r="EL375" s="225"/>
      <c r="EM375" s="225"/>
    </row>
    <row r="376">
      <c r="A376" s="231"/>
      <c r="B376" s="231"/>
      <c r="C376" s="231"/>
      <c r="D376" s="231" t="str">
        <f t="array" ref="D376">IFERROR(INDEX(Profiles!$B:$B,MATCH($A376,Profiles!$A:$A,0)),"")</f>
        <v/>
      </c>
      <c r="E376" s="231"/>
      <c r="F376" s="231"/>
      <c r="G376" s="231"/>
      <c r="H376" s="231"/>
      <c r="I376" s="231" t="str">
        <f>IF(A376="","",IF(Settings!$N$3="DATE",F376&amp;": "&amp;TEXT(B376,"M/DD/YY"),F376&amp;": "&amp;H376))</f>
        <v/>
      </c>
      <c r="J376" s="231"/>
      <c r="K376" s="231"/>
      <c r="L376" s="231"/>
      <c r="M376" s="232" t="str">
        <f t="shared" si="14"/>
        <v/>
      </c>
      <c r="N376" s="231"/>
      <c r="O376" s="231"/>
      <c r="P376" s="231"/>
      <c r="Q376" s="231"/>
      <c r="R376" s="231"/>
      <c r="S376" s="230" t="str">
        <f>IFERROR(VLOOKUP(AF376, 'YOYO IR Scores'!A:C, 3, FALSE), "")
</f>
        <v/>
      </c>
      <c r="T376" s="231"/>
      <c r="U376" s="231"/>
      <c r="V376" s="231"/>
      <c r="W376" s="231"/>
      <c r="X376" s="233" t="str">
        <f t="shared" si="4"/>
        <v/>
      </c>
      <c r="Y376" s="234" t="str">
        <f t="shared" si="5"/>
        <v/>
      </c>
      <c r="Z376" s="234" t="str">
        <f t="shared" si="6"/>
        <v/>
      </c>
      <c r="AA376" s="233" t="str">
        <f t="shared" si="7"/>
        <v/>
      </c>
      <c r="AB376" s="232"/>
      <c r="AC376" s="232"/>
      <c r="AD376" s="232"/>
      <c r="AE376" s="232" t="str">
        <f>IFERROR(VLOOKUP(AF376, 'YOYO IR Scores'!A:C, 2, FALSE), "")</f>
        <v/>
      </c>
      <c r="AF376" s="232"/>
      <c r="AG376" s="232"/>
      <c r="AH376" s="232"/>
      <c r="AI376" s="232"/>
      <c r="AJ376" s="232"/>
      <c r="AK376" s="232"/>
      <c r="AL376" s="232"/>
      <c r="AM376" s="232"/>
      <c r="AN376" s="232"/>
      <c r="AO376" s="232"/>
      <c r="AP376" s="232"/>
      <c r="AQ376" s="232"/>
      <c r="AR376" s="232"/>
      <c r="AS376" s="232"/>
      <c r="AT376" s="232"/>
      <c r="AU376" s="232"/>
      <c r="AV376" s="232"/>
      <c r="AW376" s="232"/>
      <c r="AX376" s="232"/>
      <c r="AY376" s="232"/>
      <c r="AZ376" s="232"/>
      <c r="BA376" s="232"/>
      <c r="BB376" s="232"/>
      <c r="BC376" s="232"/>
      <c r="BD376" s="232"/>
      <c r="BE376" s="232"/>
      <c r="BF376" s="232"/>
      <c r="BG376" s="232"/>
      <c r="BH376" s="232"/>
      <c r="BI376" s="232"/>
      <c r="BJ376" s="232"/>
      <c r="BK376" s="232" t="str">
        <f t="array" ref="BK376">IF(J376="","",
IF(INDEX(Settings!$H:$H,MATCH(BY$1,Settings!$G:$G,0))=TRUE,
100-100*(J376-MIN(J:J))/(MAX(J:J)-MIN(J:J)),
100*(J376-MIN(J:J))/(MAX(J:J)-MIN(J:J))))</f>
        <v/>
      </c>
      <c r="BL376" s="232" t="str">
        <f t="array" ref="BL376">IF(J376="","",
IF(INDEX(Settings!$H:$H,MATCH(BY$1,Settings!$G:$G,0))=TRUE,
100-100*(J376-MINIFS(J:J,$E:$E,$E376))/(MAXIFS(J:J,$E:$E,$E376)-MINIFS(J:J,$E:$E,$E376)),
100*(J376-MINIFS(J:J,$E:$E,$E376))/(MAXIFS(J:J,$E:$E,$E376)-MINIFS(J:J,$E:$E,$E376))))</f>
        <v/>
      </c>
      <c r="BM376" s="232" t="str">
        <f t="array" ref="BM376">IF(J376="","",
IF(INDEX(Settings!$H:$H,MATCH(BY$1,Settings!$G:$G,0))=TRUE,
100-100*(J376-MINIFS(J:J,$E:$E,$E376,$I:$I,$I376))/(MAXIFS(J:J,$E:$E,$E376,$I:$I,$I376)-MINIFS(J:J,$E:$E,$E376,$I:$I,$I376)),
100*(J376-MINIFS(J:J,$E:$E,$E376,$I:$I,$I376))/(MAXIFS(J:J,$E:$E,$E376,$I:$I,$I376)-MINIFS(J:J,$E:$E,$E376,$I:$I,$I376))))</f>
        <v/>
      </c>
      <c r="BN376" s="231" t="str">
        <f t="array" ref="BN376">IF(J376="","",
IF(INDEX(Settings!$H:$H,MATCH(BY$1,Settings!$G:$G,0))=TRUE,
100-100*PERCENTRANK(J:J,J376),
100*PERCENTRANK(J:J,J376)))</f>
        <v/>
      </c>
      <c r="BO376" s="231" t="str">
        <f>IFERROR(__xludf.DUMMYFUNCTION("IF(J376="""","""",
IF(INDEX(Settings!$H:$H,MATCH(BY$1,Settings!$G:$G,0))=TRUE,
100-100*PERCENTRANK(FILTER(J:J,$E:$E=$E376),J376),
100*PERCENTRANK(FILTER(J:J,$E:$E=$E376),J376)))"),"")</f>
        <v/>
      </c>
      <c r="BP376" s="231" t="str">
        <f>IFERROR(__xludf.DUMMYFUNCTION("IF(J376="""","""",
IF(INDEX(Settings!$H:$H,MATCH(BY$1,Settings!$G:$G,0))=TRUE,
100-100*PERCENTRANK(FILTER(J:J,$E:$E=$E376,$I:$I=$I376),J376),
100*PERCENTRANK(FILTER(J:J,$E:$E=$E376,$I:$I=$I376),J376)))"),"")</f>
        <v/>
      </c>
      <c r="BQ376" s="233" t="str">
        <f t="array" ref="BQ376">IF(J376="","",
IF(INDEX(Settings!$H:$H,MATCH(BY$1,Settings!$G:$G,0))=TRUE,
-1*(J376-AVERAGE(J:J))/STDEV(J:J),
(J376-AVERAGE(J:J))/STDEV(J:J)))</f>
        <v/>
      </c>
      <c r="BR376" s="233" t="str">
        <f>IFERROR(__xludf.DUMMYFUNCTION("IF(J376="""","""",
IF(INDEX(Settings!$H:$H,MATCH(BY$1,Settings!$G:$G,0))=TRUE,
-1*(J376-AVERAGEIFS(J:J,$E:$E,$E376))/STDEV(FILTER(J:J,$E:$E=$E376)),
(J376-AVERAGEIFS(J:J,$E:$E,$E376))/STDEV(FILTER(J:J,$E:$E=$E376))))"),"")</f>
        <v/>
      </c>
      <c r="BS376" s="233"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1"/>
      <c r="BX376" s="231"/>
      <c r="BY376" s="232" t="str">
        <f t="array" ref="BY376">IF(J376="","",
IF(INDEX(Settings!$H:$H,MATCH(BY$1,Settings!$G:$G,0))=TRUE,
100-100*(J376-MINIFS(J:J,$E:$E,$E376))/(MAXIFS(J:J,$E:$E,$E376)-MINIFS(J:J,$E:$E,$E376)),
100*(J376-MINIFS(J:J,$E:$E,$E376))/(MAXIFS(J:J,$E:$E,$E376)-MINIFS(J:J,$E:$E,$E376))))</f>
        <v/>
      </c>
      <c r="BZ376" s="232" t="str">
        <f t="array" ref="BZ376">IF(K376="","",
IF(INDEX(Settings!$H:$H,MATCH(BZ$1,Settings!$G:$G,0))=TRUE,
100-100*(K376-MINIFS(K:K,$E:$E,$E376))/(MAXIFS(K:K,$E:$E,$E376)-MINIFS(K:K,$E:$E,$E376)),
100*(K376-MINIFS(K:K,$E:$E,$E376))/(MAXIFS(K:K,$E:$E,$E376)-MINIFS(K:K,$E:$E,$E376))))</f>
        <v/>
      </c>
      <c r="CA376" s="232" t="str">
        <f t="array" ref="CA376">IF(L376="","",
IF(INDEX(Settings!$H:$H,MATCH(CA$1,Settings!$G:$G,0))=TRUE,
100-100*(L376-MINIFS(L:L,$E:$E,$E376))/(MAXIFS(L:L,$E:$E,$E376)-MINIFS(L:L,$E:$E,$E376)),
100*(L376-MINIFS(L:L,$E:$E,$E376))/(MAXIFS(L:L,$E:$E,$E376)-MINIFS(L:L,$E:$E,$E376))))</f>
        <v/>
      </c>
      <c r="CB376" s="232" t="str">
        <f t="array" ref="CB376">IF(M376="","",
IF(INDEX(Settings!$H:$H,MATCH(CB$1,Settings!$G:$G,0))=TRUE,
100-100*(M376-MINIFS(M:M,$E:$E,$E376))/(MAXIFS(M:M,$E:$E,$E376)-MINIFS(M:M,$E:$E,$E376)),
100*(M376-MINIFS(M:M,$E:$E,$E376))/(MAXIFS(M:M,$E:$E,$E376)-MINIFS(M:M,$E:$E,$E376))))</f>
        <v/>
      </c>
      <c r="CC376" s="232" t="str">
        <f t="array" ref="CC376">IF(N376="","",
IF(INDEX(Settings!$H:$H,MATCH(CC$1,Settings!$G:$G,0))=TRUE,
100-100*(N376-MINIFS(N:N,$E:$E,$E376))/(MAXIFS(N:N,$E:$E,$E376)-MINIFS(N:N,$E:$E,$E376)),
100*(N376-MINIFS(N:N,$E:$E,$E376))/(MAXIFS(N:N,$E:$E,$E376)-MINIFS(N:N,$E:$E,$E376))))</f>
        <v/>
      </c>
      <c r="CD376" s="232" t="str">
        <f t="array" ref="CD376">IF(O376="","",
IF(INDEX(Settings!$H:$H,MATCH(CD$1,Settings!$G:$G,0))=TRUE,
100-100*(O376-MINIFS(O:O,$E:$E,$E376))/(MAXIFS(O:O,$E:$E,$E376)-MINIFS(O:O,$E:$E,$E376)),
100*(O376-MINIFS(O:O,$E:$E,$E376))/(MAXIFS(O:O,$E:$E,$E376)-MINIFS(O:O,$E:$E,$E376))))</f>
        <v/>
      </c>
      <c r="CE376" s="232" t="str">
        <f t="array" ref="CE376">IF(P376="","",
IF(INDEX(Settings!$H:$H,MATCH(CE$1,Settings!$G:$G,0))=TRUE,
100-100*(P376-MINIFS(P:P,$E:$E,$E376))/(MAXIFS(P:P,$E:$E,$E376)-MINIFS(P:P,$E:$E,$E376)),
100*(P376-MINIFS(P:P,$E:$E,$E376))/(MAXIFS(P:P,$E:$E,$E376)-MINIFS(P:P,$E:$E,$E376))))</f>
        <v/>
      </c>
      <c r="CF376" s="232" t="str">
        <f t="array" ref="CF376">IF(Q376="","",
IF(INDEX(Settings!$H:$H,MATCH(CF$1,Settings!$G:$G,0))=TRUE,
100-100*(Q376-MINIFS(Q:Q,$E:$E,$E376))/(MAXIFS(Q:Q,$E:$E,$E376)-MINIFS(Q:Q,$E:$E,$E376)),
100*(Q376-MINIFS(Q:Q,$E:$E,$E376))/(MAXIFS(Q:Q,$E:$E,$E376)-MINIFS(Q:Q,$E:$E,$E376))))</f>
        <v/>
      </c>
      <c r="CG376" s="232" t="str">
        <f t="array" ref="CG376">IF(R376="","",
IF(INDEX(Settings!$H:$H,MATCH(CG$1,Settings!$G:$G,0))=TRUE,
100-100*(R376-MINIFS(R:R,$E:$E,$E376))/(MAXIFS(R:R,$E:$E,$E376)-MINIFS(R:R,$E:$E,$E376)),
100*(R376-MINIFS(R:R,$E:$E,$E376))/(MAXIFS(R:R,$E:$E,$E376)-MINIFS(R:R,$E:$E,$E376))))</f>
        <v/>
      </c>
      <c r="CH376" s="232" t="str">
        <f t="array" ref="CH376">IF(S376="","",
IF(INDEX(Settings!$H:$H,MATCH(CH$1,Settings!$G:$G,0))=TRUE,
100-100*(S376-MINIFS(S:S,$E:$E,$E376))/(MAXIFS(S:S,$E:$E,$E376)-MINIFS(S:S,$E:$E,$E376)),
100*(S376-MINIFS(S:S,$E:$E,$E376))/(MAXIFS(S:S,$E:$E,$E376)-MINIFS(S:S,$E:$E,$E376))))</f>
        <v/>
      </c>
      <c r="CI376" s="232" t="str">
        <f t="array" ref="CI376">IF(T376="","",
IF(INDEX(Settings!$H:$H,MATCH(CI$1,Settings!$G:$G,0))=TRUE,
100-100*(T376-MINIFS(T:T,$E:$E,$E376))/(MAXIFS(T:T,$E:$E,$E376)-MINIFS(T:T,$E:$E,$E376)),
100*(T376-MINIFS(T:T,$E:$E,$E376))/(MAXIFS(T:T,$E:$E,$E376)-MINIFS(T:T,$E:$E,$E376))))</f>
        <v/>
      </c>
      <c r="CJ376" s="232" t="str">
        <f t="array" ref="CJ376">IF(U376="","",
IF(INDEX(Settings!$H:$H,MATCH(CJ$1,Settings!$G:$G,0))=TRUE,
100-100*(U376-MINIFS(U:U,$E:$E,$E376))/(MAXIFS(U:U,$E:$E,$E376)-MINIFS(U:U,$E:$E,$E376)),
100*(U376-MINIFS(U:U,$E:$E,$E376))/(MAXIFS(U:U,$E:$E,$E376)-MINIFS(U:U,$E:$E,$E376))))</f>
        <v/>
      </c>
      <c r="CK376" s="232" t="str">
        <f t="array" ref="CK376">IF(V376="","",
IF(INDEX(Settings!$H:$H,MATCH(CK$1,Settings!$G:$G,0))=TRUE,
100-100*(V376-MINIFS(V:V,$E:$E,$E376))/(MAXIFS(V:V,$E:$E,$E376)-MINIFS(V:V,$E:$E,$E376)),
100*(V376-MINIFS(V:V,$E:$E,$E376))/(MAXIFS(V:V,$E:$E,$E376)-MINIFS(V:V,$E:$E,$E376))))</f>
        <v/>
      </c>
      <c r="CL376" s="232" t="str">
        <f t="array" ref="CL376">IF(W376="","",
IF(INDEX(Settings!$H:$H,MATCH(CL$1,Settings!$G:$G,0))=TRUE,
100-100*(W376-MINIFS(W:W,$E:$E,$E376))/(MAXIFS(W:W,$E:$E,$E376)-MINIFS(W:W,$E:$E,$E376)),
100*(W376-MINIFS(W:W,$E:$E,$E376))/(MAXIFS(W:W,$E:$E,$E376)-MINIFS(W:W,$E:$E,$E376))))</f>
        <v/>
      </c>
      <c r="CM376" s="232" t="str">
        <f t="array" ref="CM376">IF(X376="","",
IF(INDEX(Settings!$H:$H,MATCH(CM$1,Settings!$G:$G,0))=TRUE,
100-100*(X376-MINIFS(X:X,$E:$E,$E376))/(MAXIFS(X:X,$E:$E,$E376)-MINIFS(X:X,$E:$E,$E376)),
100*(X376-MINIFS(X:X,$E:$E,$E376))/(MAXIFS(X:X,$E:$E,$E376)-MINIFS(X:X,$E:$E,$E376))))</f>
        <v/>
      </c>
      <c r="CN376" s="232" t="str">
        <f t="array" ref="CN376">IF(Y376="","",
IF(INDEX(Settings!$H:$H,MATCH(CN$1,Settings!$G:$G,0))=TRUE,
100-100*(Y376-MINIFS(Y:Y,$E:$E,$E376))/(MAXIFS(Y:Y,$E:$E,$E376)-MINIFS(Y:Y,$E:$E,$E376)),
100*(Y376-MINIFS(Y:Y,$E:$E,$E376))/(MAXIFS(Y:Y,$E:$E,$E376)-MINIFS(Y:Y,$E:$E,$E376))))</f>
        <v/>
      </c>
      <c r="CO376" s="232" t="str">
        <f t="array" ref="CO376">IF(Z376="","",
IF(INDEX(Settings!$H:$H,MATCH(CO$1,Settings!$G:$G,0))=TRUE,
100-100*(Z376-MINIFS(Z:Z,$E:$E,$E376))/(MAXIFS(Z:Z,$E:$E,$E376)-MINIFS(Z:Z,$E:$E,$E376)),
100*(Z376-MINIFS(Z:Z,$E:$E,$E376))/(MAXIFS(Z:Z,$E:$E,$E376)-MINIFS(Z:Z,$E:$E,$E376))))</f>
        <v/>
      </c>
      <c r="CP376" s="232" t="str">
        <f t="array" ref="CP376">IF(AA376="","",
IF(INDEX(Settings!$H:$H,MATCH(CP$1,Settings!$G:$G,0))=TRUE,
100-100*(AA376-MINIFS(AA:AA,$E:$E,$E376))/(MAXIFS(AA:AA,$E:$E,$E376)-MINIFS(AA:AA,$E:$E,$E376)),
100*(AA376-MINIFS(AA:AA,$E:$E,$E376))/(MAXIFS(AA:AA,$E:$E,$E376)-MINIFS(AA:AA,$E:$E,$E376))))</f>
        <v/>
      </c>
      <c r="CQ376" s="232" t="str">
        <f t="array" ref="CQ376">IF(AB376="","",
IF(INDEX(Settings!$H:$H,MATCH(CQ$1,Settings!$G:$G,0))=TRUE,
100-100*(AB376-MINIFS(AB:AB,$E:$E,$E376))/(MAXIFS(AB:AB,$E:$E,$E376)-MINIFS(AB:AB,$E:$E,$E376)),
100*(AB376-MINIFS(AB:AB,$E:$E,$E376))/(MAXIFS(AB:AB,$E:$E,$E376)-MINIFS(AB:AB,$E:$E,$E376))))</f>
        <v/>
      </c>
      <c r="CR376" s="232" t="str">
        <f t="array" ref="CR376">IF(AC376="","",
IF(INDEX(Settings!$H:$H,MATCH(CR$1,Settings!$G:$G,0))=TRUE,
100-100*(AC376-MINIFS(AC:AC,$E:$E,$E376))/(MAXIFS(AC:AC,$E:$E,$E376)-MINIFS(AC:AC,$E:$E,$E376)),
100*(AC376-MINIFS(AC:AC,$E:$E,$E376))/(MAXIFS(AC:AC,$E:$E,$E376)-MINIFS(AC:AC,$E:$E,$E376))))</f>
        <v/>
      </c>
      <c r="CS376" s="232" t="str">
        <f t="array" ref="CS376">IF(AD376="","",
IF(INDEX(Settings!$H:$H,MATCH(CS$1,Settings!$G:$G,0))=TRUE,
100-100*(AD376-MINIFS(AD:AD,$E:$E,$E376))/(MAXIFS(AD:AD,$E:$E,$E376)-MINIFS(AD:AD,$E:$E,$E376)),
100*(AD376-MINIFS(AD:AD,$E:$E,$E376))/(MAXIFS(AD:AD,$E:$E,$E376)-MINIFS(AD:AD,$E:$E,$E376))))</f>
        <v/>
      </c>
      <c r="CT376" s="232" t="str">
        <f t="array" ref="CT376">IF(AE376="","",
IF(INDEX(Settings!$H:$H,MATCH(CT$1,Settings!$G:$G,0))=TRUE,
100-100*(AE376-MINIFS(AE:AE,$E:$E,$E376))/(MAXIFS(AE:AE,$E:$E,$E376)-MINIFS(AE:AE,$E:$E,$E376)),
100*(AE376-MINIFS(AE:AE,$E:$E,$E376))/(MAXIFS(AE:AE,$E:$E,$E376)-MINIFS(AE:AE,$E:$E,$E376))))</f>
        <v/>
      </c>
      <c r="CU376" s="232" t="str">
        <f t="array" ref="CU376">IF(AF376="","",
IF(INDEX(Settings!$H:$H,MATCH(CU$1,Settings!$G:$G,0))=TRUE,
100-100*(AF376-MINIFS(AF:AF,$E:$E,$E376))/(MAXIFS(AF:AF,$E:$E,$E376)-MINIFS(AF:AF,$E:$E,$E376)),
100*(AF376-MINIFS(AF:AF,$E:$E,$E376))/(MAXIFS(AF:AF,$E:$E,$E376)-MINIFS(AF:AF,$E:$E,$E376))))</f>
        <v/>
      </c>
      <c r="CV376" s="232" t="str">
        <f t="array" ref="CV376">IF(AG376="","",
IF(INDEX(Settings!$H:$H,MATCH(CV$1,Settings!$G:$G,0))=TRUE,
100-100*(AG376-MINIFS(AG:AG,$E:$E,$E376))/(MAXIFS(AG:AG,$E:$E,$E376)-MINIFS(AG:AG,$E:$E,$E376)),
100*(AG376-MINIFS(AG:AG,$E:$E,$E376))/(MAXIFS(AG:AG,$E:$E,$E376)-MINIFS(AG:AG,$E:$E,$E376))))</f>
        <v/>
      </c>
      <c r="CW376" s="232" t="str">
        <f t="array" ref="CW376">IF(AH376="","",
IF(INDEX(Settings!$H:$H,MATCH(CW$1,Settings!$G:$G,0))=TRUE,
100-100*(AH376-MINIFS(AH:AH,$E:$E,$E376))/(MAXIFS(AH:AH,$E:$E,$E376)-MINIFS(AH:AH,$E:$E,$E376)),
100*(AH376-MINIFS(AH:AH,$E:$E,$E376))/(MAXIFS(AH:AH,$E:$E,$E376)-MINIFS(AH:AH,$E:$E,$E376))))</f>
        <v/>
      </c>
      <c r="CX376" s="232" t="str">
        <f t="array" ref="CX376">IF(AI376="","",
IF(INDEX(Settings!$H:$H,MATCH(CX$1,Settings!$G:$G,0))=TRUE,
100-100*(AI376-MINIFS(AI:AI,$E:$E,$E376))/(MAXIFS(AI:AI,$E:$E,$E376)-MINIFS(AI:AI,$E:$E,$E376)),
100*(AI376-MINIFS(AI:AI,$E:$E,$E376))/(MAXIFS(AI:AI,$E:$E,$E376)-MINIFS(AI:AI,$E:$E,$E376))))</f>
        <v/>
      </c>
      <c r="CY376" s="232" t="str">
        <f t="array" ref="CY376">IF(AJ376="","",
IF(INDEX(Settings!$H:$H,MATCH(CY$1,Settings!$G:$G,0))=TRUE,
100-100*(AJ376-MINIFS(AJ:AJ,$E:$E,$E376))/(MAXIFS(AJ:AJ,$E:$E,$E376)-MINIFS(AJ:AJ,$E:$E,$E376)),
100*(AJ376-MINIFS(AJ:AJ,$E:$E,$E376))/(MAXIFS(AJ:AJ,$E:$E,$E376)-MINIFS(AJ:AJ,$E:$E,$E376))))</f>
        <v/>
      </c>
      <c r="CZ376" s="232" t="str">
        <f t="array" ref="CZ376">IF(AK376="","",
IF(INDEX(Settings!$H:$H,MATCH(CZ$1,Settings!$G:$G,0))=TRUE,
100-100*(AK376-MINIFS(AK:AK,$E:$E,$E376))/(MAXIFS(AK:AK,$E:$E,$E376)-MINIFS(AK:AK,$E:$E,$E376)),
100*(AK376-MINIFS(AK:AK,$E:$E,$E376))/(MAXIFS(AK:AK,$E:$E,$E376)-MINIFS(AK:AK,$E:$E,$E376))))</f>
        <v/>
      </c>
      <c r="DA376" s="232" t="str">
        <f t="array" ref="DA376">IF(AL376="","",
IF(INDEX(Settings!$H:$H,MATCH(DA$1,Settings!$G:$G,0))=TRUE,
100-100*(AL376-MINIFS(AL:AL,$E:$E,$E376))/(MAXIFS(AL:AL,$E:$E,$E376)-MINIFS(AL:AL,$E:$E,$E376)),
100*(AL376-MINIFS(AL:AL,$E:$E,$E376))/(MAXIFS(AL:AL,$E:$E,$E376)-MINIFS(AL:AL,$E:$E,$E376))))</f>
        <v/>
      </c>
      <c r="DB376" s="232" t="str">
        <f t="array" ref="DB376">IF(AM376="","",
IF(INDEX(Settings!$H:$H,MATCH(DB$1,Settings!$G:$G,0))=TRUE,
100-100*(AM376-MINIFS(AM:AM,$E:$E,$E376))/(MAXIFS(AM:AM,$E:$E,$E376)-MINIFS(AM:AM,$E:$E,$E376)),
100*(AM376-MINIFS(AM:AM,$E:$E,$E376))/(MAXIFS(AM:AM,$E:$E,$E376)-MINIFS(AM:AM,$E:$E,$E376))))</f>
        <v/>
      </c>
      <c r="DC376" s="232" t="str">
        <f t="array" ref="DC376">IF(AN376="","",
IF(INDEX(Settings!$H:$H,MATCH(DC$1,Settings!$G:$G,0))=TRUE,
100-100*(AN376-MINIFS(AN:AN,$E:$E,$E376))/(MAXIFS(AN:AN,$E:$E,$E376)-MINIFS(AN:AN,$E:$E,$E376)),
100*(AN376-MINIFS(AN:AN,$E:$E,$E376))/(MAXIFS(AN:AN,$E:$E,$E376)-MINIFS(AN:AN,$E:$E,$E376))))</f>
        <v/>
      </c>
      <c r="DD376" s="232" t="str">
        <f t="array" ref="DD376">IF(AO376="","",
IF(INDEX(Settings!$H:$H,MATCH(DD$1,Settings!$G:$G,0))=TRUE,
100-100*(AO376-MINIFS(AO:AO,$E:$E,$E376))/(MAXIFS(AO:AO,$E:$E,$E376)-MINIFS(AO:AO,$E:$E,$E376)),
100*(AO376-MINIFS(AO:AO,$E:$E,$E376))/(MAXIFS(AO:AO,$E:$E,$E376)-MINIFS(AO:AO,$E:$E,$E376))))</f>
        <v/>
      </c>
      <c r="DE376" s="232" t="str">
        <f t="array" ref="DE376">IF(AP376="","",
IF(INDEX(Settings!$H:$H,MATCH(DE$1,Settings!$G:$G,0))=TRUE,
100-100*(AP376-MINIFS(AP:AP,$E:$E,$E376))/(MAXIFS(AP:AP,$E:$E,$E376)-MINIFS(AP:AP,$E:$E,$E376)),
100*(AP376-MINIFS(AP:AP,$E:$E,$E376))/(MAXIFS(AP:AP,$E:$E,$E376)-MINIFS(AP:AP,$E:$E,$E376))))</f>
        <v/>
      </c>
      <c r="DF376" s="232" t="str">
        <f t="array" ref="DF376">IF(AQ376="","",
IF(INDEX(Settings!$H:$H,MATCH(DF$1,Settings!$G:$G,0))=TRUE,
100-100*(AQ376-MINIFS(AQ:AQ,$E:$E,$E376))/(MAXIFS(AQ:AQ,$E:$E,$E376)-MINIFS(AQ:AQ,$E:$E,$E376)),
100*(AQ376-MINIFS(AQ:AQ,$E:$E,$E376))/(MAXIFS(AQ:AQ,$E:$E,$E376)-MINIFS(AQ:AQ,$E:$E,$E376))))</f>
        <v/>
      </c>
      <c r="DG376" s="232" t="str">
        <f t="array" ref="DG376">IF(AR376="","",
IF(INDEX(Settings!$H:$H,MATCH(DG$1,Settings!$G:$G,0))=TRUE,
100-100*(AR376-MINIFS(AR:AR,$E:$E,$E376))/(MAXIFS(AR:AR,$E:$E,$E376)-MINIFS(AR:AR,$E:$E,$E376)),
100*(AR376-MINIFS(AR:AR,$E:$E,$E376))/(MAXIFS(AR:AR,$E:$E,$E376)-MINIFS(AR:AR,$E:$E,$E376))))</f>
        <v/>
      </c>
      <c r="DH376" s="232" t="str">
        <f t="array" ref="DH376">IF(AS376="","",
IF(INDEX(Settings!$H:$H,MATCH(DH$1,Settings!$G:$G,0))=TRUE,
100-100*(AS376-MINIFS(AS:AS,$E:$E,$E376))/(MAXIFS(AS:AS,$E:$E,$E376)-MINIFS(AS:AS,$E:$E,$E376)),
100*(AS376-MINIFS(AS:AS,$E:$E,$E376))/(MAXIFS(AS:AS,$E:$E,$E376)-MINIFS(AS:AS,$E:$E,$E376))))</f>
        <v/>
      </c>
      <c r="DI376" s="232" t="str">
        <f t="array" ref="DI376">IF(AT376="","",
IF(INDEX(Settings!$H:$H,MATCH(DI$1,Settings!$G:$G,0))=TRUE,
100-100*(AT376-MINIFS(AT:AT,$E:$E,$E376))/(MAXIFS(AT:AT,$E:$E,$E376)-MINIFS(AT:AT,$E:$E,$E376)),
100*(AT376-MINIFS(AT:AT,$E:$E,$E376))/(MAXIFS(AT:AT,$E:$E,$E376)-MINIFS(AT:AT,$E:$E,$E376))))</f>
        <v/>
      </c>
      <c r="DJ376" s="232" t="str">
        <f t="array" ref="DJ376">IF(AU376="","",
IF(INDEX(Settings!$H:$H,MATCH(DJ$1,Settings!$G:$G,0))=TRUE,
100-100*(AU376-MINIFS(AU:AU,$E:$E,$E376))/(MAXIFS(AU:AU,$E:$E,$E376)-MINIFS(AU:AU,$E:$E,$E376)),
100*(AU376-MINIFS(AU:AU,$E:$E,$E376))/(MAXIFS(AU:AU,$E:$E,$E376)-MINIFS(AU:AU,$E:$E,$E376))))</f>
        <v/>
      </c>
      <c r="DK376" s="232" t="str">
        <f t="array" ref="DK376">IF(AV376="","",
IF(INDEX(Settings!$H:$H,MATCH(DK$1,Settings!$G:$G,0))=TRUE,
100-100*(AV376-MINIFS(AV:AV,$E:$E,$E376))/(MAXIFS(AV:AV,$E:$E,$E376)-MINIFS(AV:AV,$E:$E,$E376)),
100*(AV376-MINIFS(AV:AV,$E:$E,$E376))/(MAXIFS(AV:AV,$E:$E,$E376)-MINIFS(AV:AV,$E:$E,$E376))))</f>
        <v/>
      </c>
      <c r="DL376" s="232" t="str">
        <f t="array" ref="DL376">IF(AW376="","",
IF(INDEX(Settings!$H:$H,MATCH(DL$1,Settings!$G:$G,0))=TRUE,
100-100*(AW376-MINIFS(AW:AW,$E:$E,$E376))/(MAXIFS(AW:AW,$E:$E,$E376)-MINIFS(AW:AW,$E:$E,$E376)),
100*(AW376-MINIFS(AW:AW,$E:$E,$E376))/(MAXIFS(AW:AW,$E:$E,$E376)-MINIFS(AW:AW,$E:$E,$E376))))</f>
        <v/>
      </c>
      <c r="DM376" s="232" t="str">
        <f t="array" ref="DM376">IF(AX376="","",
IF(INDEX(Settings!$H:$H,MATCH(DM$1,Settings!$G:$G,0))=TRUE,
100-100*(AX376-MINIFS(AX:AX,$E:$E,$E376))/(MAXIFS(AX:AX,$E:$E,$E376)-MINIFS(AX:AX,$E:$E,$E376)),
100*(AX376-MINIFS(AX:AX,$E:$E,$E376))/(MAXIFS(AX:AX,$E:$E,$E376)-MINIFS(AX:AX,$E:$E,$E376))))</f>
        <v/>
      </c>
      <c r="DN376" s="232" t="str">
        <f t="array" ref="DN376">IF(AY376="","",
IF(INDEX(Settings!$H:$H,MATCH(DN$1,Settings!$G:$G,0))=TRUE,
100-100*(AY376-MINIFS(AY:AY,$E:$E,$E376))/(MAXIFS(AY:AY,$E:$E,$E376)-MINIFS(AY:AY,$E:$E,$E376)),
100*(AY376-MINIFS(AY:AY,$E:$E,$E376))/(MAXIFS(AY:AY,$E:$E,$E376)-MINIFS(AY:AY,$E:$E,$E376))))</f>
        <v/>
      </c>
      <c r="DO376" s="232" t="str">
        <f t="array" ref="DO376">IF(AZ376="","",
IF(INDEX(Settings!$H:$H,MATCH(DO$1,Settings!$G:$G,0))=TRUE,
100-100*(AZ376-MINIFS(AZ:AZ,$E:$E,$E376))/(MAXIFS(AZ:AZ,$E:$E,$E376)-MINIFS(AZ:AZ,$E:$E,$E376)),
100*(AZ376-MINIFS(AZ:AZ,$E:$E,$E376))/(MAXIFS(AZ:AZ,$E:$E,$E376)-MINIFS(AZ:AZ,$E:$E,$E376))))</f>
        <v/>
      </c>
      <c r="DP376" s="232" t="str">
        <f t="array" ref="DP376">IF(BA376="","",
IF(INDEX(Settings!$H:$H,MATCH(DP$1,Settings!$G:$G,0))=TRUE,
100-100*(BA376-MINIFS(BA:BA,$E:$E,$E376))/(MAXIFS(BA:BA,$E:$E,$E376)-MINIFS(BA:BA,$E:$E,$E376)),
100*(BA376-MINIFS(BA:BA,$E:$E,$E376))/(MAXIFS(BA:BA,$E:$E,$E376)-MINIFS(BA:BA,$E:$E,$E376))))</f>
        <v/>
      </c>
      <c r="DQ376" s="232" t="str">
        <f t="array" ref="DQ376">IF(BB376="","",
IF(INDEX(Settings!$H:$H,MATCH(DQ$1,Settings!$G:$G,0))=TRUE,
100-100*(BB376-MINIFS(BB:BB,$E:$E,$E376))/(MAXIFS(BB:BB,$E:$E,$E376)-MINIFS(BB:BB,$E:$E,$E376)),
100*(BB376-MINIFS(BB:BB,$E:$E,$E376))/(MAXIFS(BB:BB,$E:$E,$E376)-MINIFS(BB:BB,$E:$E,$E376))))</f>
        <v/>
      </c>
      <c r="DR376" s="232" t="str">
        <f t="array" ref="DR376">IF(BC376="","",
IF(INDEX(Settings!$H:$H,MATCH(DR$1,Settings!$G:$G,0))=TRUE,
100-100*(BC376-MINIFS(BC:BC,$E:$E,$E376))/(MAXIFS(BC:BC,$E:$E,$E376)-MINIFS(BC:BC,$E:$E,$E376)),
100*(BC376-MINIFS(BC:BC,$E:$E,$E376))/(MAXIFS(BC:BC,$E:$E,$E376)-MINIFS(BC:BC,$E:$E,$E376))))</f>
        <v/>
      </c>
      <c r="DS376" s="232" t="str">
        <f t="array" ref="DS376">IF(BD376="","",
IF(INDEX(Settings!$H:$H,MATCH(DS$1,Settings!$G:$G,0))=TRUE,
100-100*(BD376-MINIFS(BD:BD,$E:$E,$E376))/(MAXIFS(BD:BD,$E:$E,$E376)-MINIFS(BD:BD,$E:$E,$E376)),
100*(BD376-MINIFS(BD:BD,$E:$E,$E376))/(MAXIFS(BD:BD,$E:$E,$E376)-MINIFS(BD:BD,$E:$E,$E376))))</f>
        <v/>
      </c>
      <c r="DT376" s="232" t="str">
        <f t="array" ref="DT376">IF(BE376="","",
IF(INDEX(Settings!$H:$H,MATCH(DT$1,Settings!$G:$G,0))=TRUE,
100-100*(BE376-MINIFS(BE:BE,$E:$E,$E376))/(MAXIFS(BE:BE,$E:$E,$E376)-MINIFS(BE:BE,$E:$E,$E376)),
100*(BE376-MINIFS(BE:BE,$E:$E,$E376))/(MAXIFS(BE:BE,$E:$E,$E376)-MINIFS(BE:BE,$E:$E,$E376))))</f>
        <v/>
      </c>
      <c r="DU376" s="232" t="str">
        <f t="array" ref="DU376">IF(BF376="","",
IF(INDEX(Settings!$H:$H,MATCH(DU$1,Settings!$G:$G,0))=TRUE,
100-100*(BF376-MINIFS(BF:BF,$E:$E,$E376))/(MAXIFS(BF:BF,$E:$E,$E376)-MINIFS(BF:BF,$E:$E,$E376)),
100*(BF376-MINIFS(BF:BF,$E:$E,$E376))/(MAXIFS(BF:BF,$E:$E,$E376)-MINIFS(BF:BF,$E:$E,$E376))))</f>
        <v/>
      </c>
      <c r="DV376" s="232" t="str">
        <f t="array" ref="DV376">IF(BG376="","",
IF(INDEX(Settings!$H:$H,MATCH(DV$1,Settings!$G:$G,0))=TRUE,
100-100*(BG376-MINIFS(BG:BG,$E:$E,$E376))/(MAXIFS(BG:BG,$E:$E,$E376)-MINIFS(BG:BG,$E:$E,$E376)),
100*(BG376-MINIFS(BG:BG,$E:$E,$E376))/(MAXIFS(BG:BG,$E:$E,$E376)-MINIFS(BG:BG,$E:$E,$E376))))</f>
        <v/>
      </c>
      <c r="DW376" s="232" t="str">
        <f t="array" ref="DW376">IF(BH376="","",
IF(INDEX(Settings!$H:$H,MATCH(DW$1,Settings!$G:$G,0))=TRUE,
100-100*(BH376-MINIFS(BH:BH,$E:$E,$E376))/(MAXIFS(BH:BH,$E:$E,$E376)-MINIFS(BH:BH,$E:$E,$E376)),
100*(BH376-MINIFS(BH:BH,$E:$E,$E376))/(MAXIFS(BH:BH,$E:$E,$E376)-MINIFS(BH:BH,$E:$E,$E376))))</f>
        <v/>
      </c>
      <c r="DX376" s="232" t="str">
        <f t="array" ref="DX376">IF(BI376="","",
IF(INDEX(Settings!$H:$H,MATCH(DX$1,Settings!$G:$G,0))=TRUE,
100-100*(BI376-MINIFS(BI:BI,$E:$E,$E376))/(MAXIFS(BI:BI,$E:$E,$E376)-MINIFS(BI:BI,$E:$E,$E376)),
100*(BI376-MINIFS(BI:BI,$E:$E,$E376))/(MAXIFS(BI:BI,$E:$E,$E376)-MINIFS(BI:BI,$E:$E,$E376))))</f>
        <v/>
      </c>
      <c r="DY376" s="232" t="str">
        <f t="array" ref="DY376">IF(BJ376="","",
IF(INDEX(Settings!$H:$H,MATCH(DY$1,Settings!$G:$G,0))=TRUE,
100-100*(BJ376-MINIFS(BJ:BJ,$E:$E,$E376))/(MAXIFS(BJ:BJ,$E:$E,$E376)-MINIFS(BJ:BJ,$E:$E,$E376)),
100*(BJ376-MINIFS(BJ:BJ,$E:$E,$E376))/(MAXIFS(BJ:BJ,$E:$E,$E376)-MINIFS(BJ:BJ,$E:$E,$E376))))</f>
        <v/>
      </c>
      <c r="DZ376" s="234"/>
      <c r="EA376" s="234"/>
      <c r="EB376" s="234" t="str">
        <f t="shared" si="8"/>
        <v/>
      </c>
      <c r="EC376" s="234" t="str">
        <f t="shared" si="9"/>
        <v/>
      </c>
      <c r="ED376" s="234" t="str">
        <f t="shared" si="10"/>
        <v/>
      </c>
      <c r="EE376" s="234" t="str">
        <f t="shared" si="11"/>
        <v/>
      </c>
      <c r="EF376" s="234" t="str">
        <f t="shared" si="12"/>
        <v/>
      </c>
      <c r="EG376" s="234" t="str">
        <f t="shared" si="13"/>
        <v/>
      </c>
      <c r="EH376" s="234"/>
      <c r="EI376" s="234"/>
      <c r="EJ376" s="234"/>
      <c r="EK376" s="234"/>
      <c r="EL376" s="234"/>
      <c r="EM376" s="234"/>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3" t="str">
        <f t="shared" si="14"/>
        <v/>
      </c>
      <c r="N377" s="49"/>
      <c r="O377" s="49"/>
      <c r="P377" s="49"/>
      <c r="Q377" s="49"/>
      <c r="R377" s="49"/>
      <c r="S377" s="222" t="str">
        <f>IFERROR(VLOOKUP(AF377, 'YOYO IR Scores'!A:C, 3, FALSE), "")
</f>
        <v/>
      </c>
      <c r="T377" s="49"/>
      <c r="U377" s="49"/>
      <c r="V377" s="49"/>
      <c r="W377" s="49"/>
      <c r="X377" s="224" t="str">
        <f t="shared" si="4"/>
        <v/>
      </c>
      <c r="Y377" s="225" t="str">
        <f t="shared" si="5"/>
        <v/>
      </c>
      <c r="Z377" s="225" t="str">
        <f t="shared" si="6"/>
        <v/>
      </c>
      <c r="AA377" s="224" t="str">
        <f t="shared" si="7"/>
        <v/>
      </c>
      <c r="AB377" s="223"/>
      <c r="AC377" s="223"/>
      <c r="AD377" s="223"/>
      <c r="AE377" s="223" t="str">
        <f>IFERROR(VLOOKUP(AF377, 'YOYO IR Scores'!A:C, 2, FALSE), "")</f>
        <v/>
      </c>
      <c r="AF377" s="223"/>
      <c r="AG377" s="223"/>
      <c r="AH377" s="223"/>
      <c r="AI377" s="223"/>
      <c r="AJ377" s="223"/>
      <c r="AK377" s="223"/>
      <c r="AL377" s="223"/>
      <c r="AM377" s="223"/>
      <c r="AN377" s="223"/>
      <c r="AO377" s="223"/>
      <c r="AP377" s="223"/>
      <c r="AQ377" s="223"/>
      <c r="AR377" s="223"/>
      <c r="AS377" s="223"/>
      <c r="AT377" s="223"/>
      <c r="AU377" s="223"/>
      <c r="AV377" s="223"/>
      <c r="AW377" s="223"/>
      <c r="AX377" s="223"/>
      <c r="AY377" s="223"/>
      <c r="AZ377" s="223"/>
      <c r="BA377" s="223"/>
      <c r="BB377" s="223"/>
      <c r="BC377" s="223"/>
      <c r="BD377" s="223"/>
      <c r="BE377" s="223"/>
      <c r="BF377" s="223"/>
      <c r="BG377" s="223"/>
      <c r="BH377" s="223"/>
      <c r="BI377" s="223"/>
      <c r="BJ377" s="223"/>
      <c r="BK377" s="223" t="str">
        <f t="array" ref="BK377">IF(J377="","",
IF(INDEX(Settings!$H:$H,MATCH(BY$1,Settings!$G:$G,0))=TRUE,
100-100*(J377-MIN(J:J))/(MAX(J:J)-MIN(J:J)),
100*(J377-MIN(J:J))/(MAX(J:J)-MIN(J:J))))</f>
        <v/>
      </c>
      <c r="BL377" s="223" t="str">
        <f t="array" ref="BL377">IF(J377="","",
IF(INDEX(Settings!$H:$H,MATCH(BY$1,Settings!$G:$G,0))=TRUE,
100-100*(J377-MINIFS(J:J,$E:$E,$E377))/(MAXIFS(J:J,$E:$E,$E377)-MINIFS(J:J,$E:$E,$E377)),
100*(J377-MINIFS(J:J,$E:$E,$E377))/(MAXIFS(J:J,$E:$E,$E377)-MINIFS(J:J,$E:$E,$E377))))</f>
        <v/>
      </c>
      <c r="BM377" s="223"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4" t="str">
        <f t="array" ref="BQ377">IF(J377="","",
IF(INDEX(Settings!$H:$H,MATCH(BY$1,Settings!$G:$G,0))=TRUE,
-1*(J377-AVERAGE(J:J))/STDEV(J:J),
(J377-AVERAGE(J:J))/STDEV(J:J)))</f>
        <v/>
      </c>
      <c r="BR377" s="224" t="str">
        <f>IFERROR(__xludf.DUMMYFUNCTION("IF(J377="""","""",
IF(INDEX(Settings!$H:$H,MATCH(BY$1,Settings!$G:$G,0))=TRUE,
-1*(J377-AVERAGEIFS(J:J,$E:$E,$E377))/STDEV(FILTER(J:J,$E:$E=$E377)),
(J377-AVERAGEIFS(J:J,$E:$E,$E377))/STDEV(FILTER(J:J,$E:$E=$E377))))"),"")</f>
        <v/>
      </c>
      <c r="BS377" s="224"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3" t="str">
        <f t="array" ref="BY377">IF(J377="","",
IF(INDEX(Settings!$H:$H,MATCH(BY$1,Settings!$G:$G,0))=TRUE,
100-100*(J377-MINIFS(J:J,$E:$E,$E377))/(MAXIFS(J:J,$E:$E,$E377)-MINIFS(J:J,$E:$E,$E377)),
100*(J377-MINIFS(J:J,$E:$E,$E377))/(MAXIFS(J:J,$E:$E,$E377)-MINIFS(J:J,$E:$E,$E377))))</f>
        <v/>
      </c>
      <c r="BZ377" s="223" t="str">
        <f t="array" ref="BZ377">IF(K377="","",
IF(INDEX(Settings!$H:$H,MATCH(BZ$1,Settings!$G:$G,0))=TRUE,
100-100*(K377-MINIFS(K:K,$E:$E,$E377))/(MAXIFS(K:K,$E:$E,$E377)-MINIFS(K:K,$E:$E,$E377)),
100*(K377-MINIFS(K:K,$E:$E,$E377))/(MAXIFS(K:K,$E:$E,$E377)-MINIFS(K:K,$E:$E,$E377))))</f>
        <v/>
      </c>
      <c r="CA377" s="223" t="str">
        <f t="array" ref="CA377">IF(L377="","",
IF(INDEX(Settings!$H:$H,MATCH(CA$1,Settings!$G:$G,0))=TRUE,
100-100*(L377-MINIFS(L:L,$E:$E,$E377))/(MAXIFS(L:L,$E:$E,$E377)-MINIFS(L:L,$E:$E,$E377)),
100*(L377-MINIFS(L:L,$E:$E,$E377))/(MAXIFS(L:L,$E:$E,$E377)-MINIFS(L:L,$E:$E,$E377))))</f>
        <v/>
      </c>
      <c r="CB377" s="223" t="str">
        <f t="array" ref="CB377">IF(M377="","",
IF(INDEX(Settings!$H:$H,MATCH(CB$1,Settings!$G:$G,0))=TRUE,
100-100*(M377-MINIFS(M:M,$E:$E,$E377))/(MAXIFS(M:M,$E:$E,$E377)-MINIFS(M:M,$E:$E,$E377)),
100*(M377-MINIFS(M:M,$E:$E,$E377))/(MAXIFS(M:M,$E:$E,$E377)-MINIFS(M:M,$E:$E,$E377))))</f>
        <v/>
      </c>
      <c r="CC377" s="223" t="str">
        <f t="array" ref="CC377">IF(N377="","",
IF(INDEX(Settings!$H:$H,MATCH(CC$1,Settings!$G:$G,0))=TRUE,
100-100*(N377-MINIFS(N:N,$E:$E,$E377))/(MAXIFS(N:N,$E:$E,$E377)-MINIFS(N:N,$E:$E,$E377)),
100*(N377-MINIFS(N:N,$E:$E,$E377))/(MAXIFS(N:N,$E:$E,$E377)-MINIFS(N:N,$E:$E,$E377))))</f>
        <v/>
      </c>
      <c r="CD377" s="223" t="str">
        <f t="array" ref="CD377">IF(O377="","",
IF(INDEX(Settings!$H:$H,MATCH(CD$1,Settings!$G:$G,0))=TRUE,
100-100*(O377-MINIFS(O:O,$E:$E,$E377))/(MAXIFS(O:O,$E:$E,$E377)-MINIFS(O:O,$E:$E,$E377)),
100*(O377-MINIFS(O:O,$E:$E,$E377))/(MAXIFS(O:O,$E:$E,$E377)-MINIFS(O:O,$E:$E,$E377))))</f>
        <v/>
      </c>
      <c r="CE377" s="223" t="str">
        <f t="array" ref="CE377">IF(P377="","",
IF(INDEX(Settings!$H:$H,MATCH(CE$1,Settings!$G:$G,0))=TRUE,
100-100*(P377-MINIFS(P:P,$E:$E,$E377))/(MAXIFS(P:P,$E:$E,$E377)-MINIFS(P:P,$E:$E,$E377)),
100*(P377-MINIFS(P:P,$E:$E,$E377))/(MAXIFS(P:P,$E:$E,$E377)-MINIFS(P:P,$E:$E,$E377))))</f>
        <v/>
      </c>
      <c r="CF377" s="223" t="str">
        <f t="array" ref="CF377">IF(Q377="","",
IF(INDEX(Settings!$H:$H,MATCH(CF$1,Settings!$G:$G,0))=TRUE,
100-100*(Q377-MINIFS(Q:Q,$E:$E,$E377))/(MAXIFS(Q:Q,$E:$E,$E377)-MINIFS(Q:Q,$E:$E,$E377)),
100*(Q377-MINIFS(Q:Q,$E:$E,$E377))/(MAXIFS(Q:Q,$E:$E,$E377)-MINIFS(Q:Q,$E:$E,$E377))))</f>
        <v/>
      </c>
      <c r="CG377" s="223" t="str">
        <f t="array" ref="CG377">IF(R377="","",
IF(INDEX(Settings!$H:$H,MATCH(CG$1,Settings!$G:$G,0))=TRUE,
100-100*(R377-MINIFS(R:R,$E:$E,$E377))/(MAXIFS(R:R,$E:$E,$E377)-MINIFS(R:R,$E:$E,$E377)),
100*(R377-MINIFS(R:R,$E:$E,$E377))/(MAXIFS(R:R,$E:$E,$E377)-MINIFS(R:R,$E:$E,$E377))))</f>
        <v/>
      </c>
      <c r="CH377" s="223" t="str">
        <f t="array" ref="CH377">IF(S377="","",
IF(INDEX(Settings!$H:$H,MATCH(CH$1,Settings!$G:$G,0))=TRUE,
100-100*(S377-MINIFS(S:S,$E:$E,$E377))/(MAXIFS(S:S,$E:$E,$E377)-MINIFS(S:S,$E:$E,$E377)),
100*(S377-MINIFS(S:S,$E:$E,$E377))/(MAXIFS(S:S,$E:$E,$E377)-MINIFS(S:S,$E:$E,$E377))))</f>
        <v/>
      </c>
      <c r="CI377" s="223" t="str">
        <f t="array" ref="CI377">IF(T377="","",
IF(INDEX(Settings!$H:$H,MATCH(CI$1,Settings!$G:$G,0))=TRUE,
100-100*(T377-MINIFS(T:T,$E:$E,$E377))/(MAXIFS(T:T,$E:$E,$E377)-MINIFS(T:T,$E:$E,$E377)),
100*(T377-MINIFS(T:T,$E:$E,$E377))/(MAXIFS(T:T,$E:$E,$E377)-MINIFS(T:T,$E:$E,$E377))))</f>
        <v/>
      </c>
      <c r="CJ377" s="223" t="str">
        <f t="array" ref="CJ377">IF(U377="","",
IF(INDEX(Settings!$H:$H,MATCH(CJ$1,Settings!$G:$G,0))=TRUE,
100-100*(U377-MINIFS(U:U,$E:$E,$E377))/(MAXIFS(U:U,$E:$E,$E377)-MINIFS(U:U,$E:$E,$E377)),
100*(U377-MINIFS(U:U,$E:$E,$E377))/(MAXIFS(U:U,$E:$E,$E377)-MINIFS(U:U,$E:$E,$E377))))</f>
        <v/>
      </c>
      <c r="CK377" s="223" t="str">
        <f t="array" ref="CK377">IF(V377="","",
IF(INDEX(Settings!$H:$H,MATCH(CK$1,Settings!$G:$G,0))=TRUE,
100-100*(V377-MINIFS(V:V,$E:$E,$E377))/(MAXIFS(V:V,$E:$E,$E377)-MINIFS(V:V,$E:$E,$E377)),
100*(V377-MINIFS(V:V,$E:$E,$E377))/(MAXIFS(V:V,$E:$E,$E377)-MINIFS(V:V,$E:$E,$E377))))</f>
        <v/>
      </c>
      <c r="CL377" s="223" t="str">
        <f t="array" ref="CL377">IF(W377="","",
IF(INDEX(Settings!$H:$H,MATCH(CL$1,Settings!$G:$G,0))=TRUE,
100-100*(W377-MINIFS(W:W,$E:$E,$E377))/(MAXIFS(W:W,$E:$E,$E377)-MINIFS(W:W,$E:$E,$E377)),
100*(W377-MINIFS(W:W,$E:$E,$E377))/(MAXIFS(W:W,$E:$E,$E377)-MINIFS(W:W,$E:$E,$E377))))</f>
        <v/>
      </c>
      <c r="CM377" s="223" t="str">
        <f t="array" ref="CM377">IF(X377="","",
IF(INDEX(Settings!$H:$H,MATCH(CM$1,Settings!$G:$G,0))=TRUE,
100-100*(X377-MINIFS(X:X,$E:$E,$E377))/(MAXIFS(X:X,$E:$E,$E377)-MINIFS(X:X,$E:$E,$E377)),
100*(X377-MINIFS(X:X,$E:$E,$E377))/(MAXIFS(X:X,$E:$E,$E377)-MINIFS(X:X,$E:$E,$E377))))</f>
        <v/>
      </c>
      <c r="CN377" s="223" t="str">
        <f t="array" ref="CN377">IF(Y377="","",
IF(INDEX(Settings!$H:$H,MATCH(CN$1,Settings!$G:$G,0))=TRUE,
100-100*(Y377-MINIFS(Y:Y,$E:$E,$E377))/(MAXIFS(Y:Y,$E:$E,$E377)-MINIFS(Y:Y,$E:$E,$E377)),
100*(Y377-MINIFS(Y:Y,$E:$E,$E377))/(MAXIFS(Y:Y,$E:$E,$E377)-MINIFS(Y:Y,$E:$E,$E377))))</f>
        <v/>
      </c>
      <c r="CO377" s="223" t="str">
        <f t="array" ref="CO377">IF(Z377="","",
IF(INDEX(Settings!$H:$H,MATCH(CO$1,Settings!$G:$G,0))=TRUE,
100-100*(Z377-MINIFS(Z:Z,$E:$E,$E377))/(MAXIFS(Z:Z,$E:$E,$E377)-MINIFS(Z:Z,$E:$E,$E377)),
100*(Z377-MINIFS(Z:Z,$E:$E,$E377))/(MAXIFS(Z:Z,$E:$E,$E377)-MINIFS(Z:Z,$E:$E,$E377))))</f>
        <v/>
      </c>
      <c r="CP377" s="223" t="str">
        <f t="array" ref="CP377">IF(AA377="","",
IF(INDEX(Settings!$H:$H,MATCH(CP$1,Settings!$G:$G,0))=TRUE,
100-100*(AA377-MINIFS(AA:AA,$E:$E,$E377))/(MAXIFS(AA:AA,$E:$E,$E377)-MINIFS(AA:AA,$E:$E,$E377)),
100*(AA377-MINIFS(AA:AA,$E:$E,$E377))/(MAXIFS(AA:AA,$E:$E,$E377)-MINIFS(AA:AA,$E:$E,$E377))))</f>
        <v/>
      </c>
      <c r="CQ377" s="223" t="str">
        <f t="array" ref="CQ377">IF(AB377="","",
IF(INDEX(Settings!$H:$H,MATCH(CQ$1,Settings!$G:$G,0))=TRUE,
100-100*(AB377-MINIFS(AB:AB,$E:$E,$E377))/(MAXIFS(AB:AB,$E:$E,$E377)-MINIFS(AB:AB,$E:$E,$E377)),
100*(AB377-MINIFS(AB:AB,$E:$E,$E377))/(MAXIFS(AB:AB,$E:$E,$E377)-MINIFS(AB:AB,$E:$E,$E377))))</f>
        <v/>
      </c>
      <c r="CR377" s="223" t="str">
        <f t="array" ref="CR377">IF(AC377="","",
IF(INDEX(Settings!$H:$H,MATCH(CR$1,Settings!$G:$G,0))=TRUE,
100-100*(AC377-MINIFS(AC:AC,$E:$E,$E377))/(MAXIFS(AC:AC,$E:$E,$E377)-MINIFS(AC:AC,$E:$E,$E377)),
100*(AC377-MINIFS(AC:AC,$E:$E,$E377))/(MAXIFS(AC:AC,$E:$E,$E377)-MINIFS(AC:AC,$E:$E,$E377))))</f>
        <v/>
      </c>
      <c r="CS377" s="223" t="str">
        <f t="array" ref="CS377">IF(AD377="","",
IF(INDEX(Settings!$H:$H,MATCH(CS$1,Settings!$G:$G,0))=TRUE,
100-100*(AD377-MINIFS(AD:AD,$E:$E,$E377))/(MAXIFS(AD:AD,$E:$E,$E377)-MINIFS(AD:AD,$E:$E,$E377)),
100*(AD377-MINIFS(AD:AD,$E:$E,$E377))/(MAXIFS(AD:AD,$E:$E,$E377)-MINIFS(AD:AD,$E:$E,$E377))))</f>
        <v/>
      </c>
      <c r="CT377" s="223" t="str">
        <f t="array" ref="CT377">IF(AE377="","",
IF(INDEX(Settings!$H:$H,MATCH(CT$1,Settings!$G:$G,0))=TRUE,
100-100*(AE377-MINIFS(AE:AE,$E:$E,$E377))/(MAXIFS(AE:AE,$E:$E,$E377)-MINIFS(AE:AE,$E:$E,$E377)),
100*(AE377-MINIFS(AE:AE,$E:$E,$E377))/(MAXIFS(AE:AE,$E:$E,$E377)-MINIFS(AE:AE,$E:$E,$E377))))</f>
        <v/>
      </c>
      <c r="CU377" s="223" t="str">
        <f t="array" ref="CU377">IF(AF377="","",
IF(INDEX(Settings!$H:$H,MATCH(CU$1,Settings!$G:$G,0))=TRUE,
100-100*(AF377-MINIFS(AF:AF,$E:$E,$E377))/(MAXIFS(AF:AF,$E:$E,$E377)-MINIFS(AF:AF,$E:$E,$E377)),
100*(AF377-MINIFS(AF:AF,$E:$E,$E377))/(MAXIFS(AF:AF,$E:$E,$E377)-MINIFS(AF:AF,$E:$E,$E377))))</f>
        <v/>
      </c>
      <c r="CV377" s="223" t="str">
        <f t="array" ref="CV377">IF(AG377="","",
IF(INDEX(Settings!$H:$H,MATCH(CV$1,Settings!$G:$G,0))=TRUE,
100-100*(AG377-MINIFS(AG:AG,$E:$E,$E377))/(MAXIFS(AG:AG,$E:$E,$E377)-MINIFS(AG:AG,$E:$E,$E377)),
100*(AG377-MINIFS(AG:AG,$E:$E,$E377))/(MAXIFS(AG:AG,$E:$E,$E377)-MINIFS(AG:AG,$E:$E,$E377))))</f>
        <v/>
      </c>
      <c r="CW377" s="223" t="str">
        <f t="array" ref="CW377">IF(AH377="","",
IF(INDEX(Settings!$H:$H,MATCH(CW$1,Settings!$G:$G,0))=TRUE,
100-100*(AH377-MINIFS(AH:AH,$E:$E,$E377))/(MAXIFS(AH:AH,$E:$E,$E377)-MINIFS(AH:AH,$E:$E,$E377)),
100*(AH377-MINIFS(AH:AH,$E:$E,$E377))/(MAXIFS(AH:AH,$E:$E,$E377)-MINIFS(AH:AH,$E:$E,$E377))))</f>
        <v/>
      </c>
      <c r="CX377" s="223" t="str">
        <f t="array" ref="CX377">IF(AI377="","",
IF(INDEX(Settings!$H:$H,MATCH(CX$1,Settings!$G:$G,0))=TRUE,
100-100*(AI377-MINIFS(AI:AI,$E:$E,$E377))/(MAXIFS(AI:AI,$E:$E,$E377)-MINIFS(AI:AI,$E:$E,$E377)),
100*(AI377-MINIFS(AI:AI,$E:$E,$E377))/(MAXIFS(AI:AI,$E:$E,$E377)-MINIFS(AI:AI,$E:$E,$E377))))</f>
        <v/>
      </c>
      <c r="CY377" s="223" t="str">
        <f t="array" ref="CY377">IF(AJ377="","",
IF(INDEX(Settings!$H:$H,MATCH(CY$1,Settings!$G:$G,0))=TRUE,
100-100*(AJ377-MINIFS(AJ:AJ,$E:$E,$E377))/(MAXIFS(AJ:AJ,$E:$E,$E377)-MINIFS(AJ:AJ,$E:$E,$E377)),
100*(AJ377-MINIFS(AJ:AJ,$E:$E,$E377))/(MAXIFS(AJ:AJ,$E:$E,$E377)-MINIFS(AJ:AJ,$E:$E,$E377))))</f>
        <v/>
      </c>
      <c r="CZ377" s="223" t="str">
        <f t="array" ref="CZ377">IF(AK377="","",
IF(INDEX(Settings!$H:$H,MATCH(CZ$1,Settings!$G:$G,0))=TRUE,
100-100*(AK377-MINIFS(AK:AK,$E:$E,$E377))/(MAXIFS(AK:AK,$E:$E,$E377)-MINIFS(AK:AK,$E:$E,$E377)),
100*(AK377-MINIFS(AK:AK,$E:$E,$E377))/(MAXIFS(AK:AK,$E:$E,$E377)-MINIFS(AK:AK,$E:$E,$E377))))</f>
        <v/>
      </c>
      <c r="DA377" s="223" t="str">
        <f t="array" ref="DA377">IF(AL377="","",
IF(INDEX(Settings!$H:$H,MATCH(DA$1,Settings!$G:$G,0))=TRUE,
100-100*(AL377-MINIFS(AL:AL,$E:$E,$E377))/(MAXIFS(AL:AL,$E:$E,$E377)-MINIFS(AL:AL,$E:$E,$E377)),
100*(AL377-MINIFS(AL:AL,$E:$E,$E377))/(MAXIFS(AL:AL,$E:$E,$E377)-MINIFS(AL:AL,$E:$E,$E377))))</f>
        <v/>
      </c>
      <c r="DB377" s="223" t="str">
        <f t="array" ref="DB377">IF(AM377="","",
IF(INDEX(Settings!$H:$H,MATCH(DB$1,Settings!$G:$G,0))=TRUE,
100-100*(AM377-MINIFS(AM:AM,$E:$E,$E377))/(MAXIFS(AM:AM,$E:$E,$E377)-MINIFS(AM:AM,$E:$E,$E377)),
100*(AM377-MINIFS(AM:AM,$E:$E,$E377))/(MAXIFS(AM:AM,$E:$E,$E377)-MINIFS(AM:AM,$E:$E,$E377))))</f>
        <v/>
      </c>
      <c r="DC377" s="223" t="str">
        <f t="array" ref="DC377">IF(AN377="","",
IF(INDEX(Settings!$H:$H,MATCH(DC$1,Settings!$G:$G,0))=TRUE,
100-100*(AN377-MINIFS(AN:AN,$E:$E,$E377))/(MAXIFS(AN:AN,$E:$E,$E377)-MINIFS(AN:AN,$E:$E,$E377)),
100*(AN377-MINIFS(AN:AN,$E:$E,$E377))/(MAXIFS(AN:AN,$E:$E,$E377)-MINIFS(AN:AN,$E:$E,$E377))))</f>
        <v/>
      </c>
      <c r="DD377" s="223" t="str">
        <f t="array" ref="DD377">IF(AO377="","",
IF(INDEX(Settings!$H:$H,MATCH(DD$1,Settings!$G:$G,0))=TRUE,
100-100*(AO377-MINIFS(AO:AO,$E:$E,$E377))/(MAXIFS(AO:AO,$E:$E,$E377)-MINIFS(AO:AO,$E:$E,$E377)),
100*(AO377-MINIFS(AO:AO,$E:$E,$E377))/(MAXIFS(AO:AO,$E:$E,$E377)-MINIFS(AO:AO,$E:$E,$E377))))</f>
        <v/>
      </c>
      <c r="DE377" s="223" t="str">
        <f t="array" ref="DE377">IF(AP377="","",
IF(INDEX(Settings!$H:$H,MATCH(DE$1,Settings!$G:$G,0))=TRUE,
100-100*(AP377-MINIFS(AP:AP,$E:$E,$E377))/(MAXIFS(AP:AP,$E:$E,$E377)-MINIFS(AP:AP,$E:$E,$E377)),
100*(AP377-MINIFS(AP:AP,$E:$E,$E377))/(MAXIFS(AP:AP,$E:$E,$E377)-MINIFS(AP:AP,$E:$E,$E377))))</f>
        <v/>
      </c>
      <c r="DF377" s="223" t="str">
        <f t="array" ref="DF377">IF(AQ377="","",
IF(INDEX(Settings!$H:$H,MATCH(DF$1,Settings!$G:$G,0))=TRUE,
100-100*(AQ377-MINIFS(AQ:AQ,$E:$E,$E377))/(MAXIFS(AQ:AQ,$E:$E,$E377)-MINIFS(AQ:AQ,$E:$E,$E377)),
100*(AQ377-MINIFS(AQ:AQ,$E:$E,$E377))/(MAXIFS(AQ:AQ,$E:$E,$E377)-MINIFS(AQ:AQ,$E:$E,$E377))))</f>
        <v/>
      </c>
      <c r="DG377" s="223" t="str">
        <f t="array" ref="DG377">IF(AR377="","",
IF(INDEX(Settings!$H:$H,MATCH(DG$1,Settings!$G:$G,0))=TRUE,
100-100*(AR377-MINIFS(AR:AR,$E:$E,$E377))/(MAXIFS(AR:AR,$E:$E,$E377)-MINIFS(AR:AR,$E:$E,$E377)),
100*(AR377-MINIFS(AR:AR,$E:$E,$E377))/(MAXIFS(AR:AR,$E:$E,$E377)-MINIFS(AR:AR,$E:$E,$E377))))</f>
        <v/>
      </c>
      <c r="DH377" s="223" t="str">
        <f t="array" ref="DH377">IF(AS377="","",
IF(INDEX(Settings!$H:$H,MATCH(DH$1,Settings!$G:$G,0))=TRUE,
100-100*(AS377-MINIFS(AS:AS,$E:$E,$E377))/(MAXIFS(AS:AS,$E:$E,$E377)-MINIFS(AS:AS,$E:$E,$E377)),
100*(AS377-MINIFS(AS:AS,$E:$E,$E377))/(MAXIFS(AS:AS,$E:$E,$E377)-MINIFS(AS:AS,$E:$E,$E377))))</f>
        <v/>
      </c>
      <c r="DI377" s="223" t="str">
        <f t="array" ref="DI377">IF(AT377="","",
IF(INDEX(Settings!$H:$H,MATCH(DI$1,Settings!$G:$G,0))=TRUE,
100-100*(AT377-MINIFS(AT:AT,$E:$E,$E377))/(MAXIFS(AT:AT,$E:$E,$E377)-MINIFS(AT:AT,$E:$E,$E377)),
100*(AT377-MINIFS(AT:AT,$E:$E,$E377))/(MAXIFS(AT:AT,$E:$E,$E377)-MINIFS(AT:AT,$E:$E,$E377))))</f>
        <v/>
      </c>
      <c r="DJ377" s="223" t="str">
        <f t="array" ref="DJ377">IF(AU377="","",
IF(INDEX(Settings!$H:$H,MATCH(DJ$1,Settings!$G:$G,0))=TRUE,
100-100*(AU377-MINIFS(AU:AU,$E:$E,$E377))/(MAXIFS(AU:AU,$E:$E,$E377)-MINIFS(AU:AU,$E:$E,$E377)),
100*(AU377-MINIFS(AU:AU,$E:$E,$E377))/(MAXIFS(AU:AU,$E:$E,$E377)-MINIFS(AU:AU,$E:$E,$E377))))</f>
        <v/>
      </c>
      <c r="DK377" s="223" t="str">
        <f t="array" ref="DK377">IF(AV377="","",
IF(INDEX(Settings!$H:$H,MATCH(DK$1,Settings!$G:$G,0))=TRUE,
100-100*(AV377-MINIFS(AV:AV,$E:$E,$E377))/(MAXIFS(AV:AV,$E:$E,$E377)-MINIFS(AV:AV,$E:$E,$E377)),
100*(AV377-MINIFS(AV:AV,$E:$E,$E377))/(MAXIFS(AV:AV,$E:$E,$E377)-MINIFS(AV:AV,$E:$E,$E377))))</f>
        <v/>
      </c>
      <c r="DL377" s="223" t="str">
        <f t="array" ref="DL377">IF(AW377="","",
IF(INDEX(Settings!$H:$H,MATCH(DL$1,Settings!$G:$G,0))=TRUE,
100-100*(AW377-MINIFS(AW:AW,$E:$E,$E377))/(MAXIFS(AW:AW,$E:$E,$E377)-MINIFS(AW:AW,$E:$E,$E377)),
100*(AW377-MINIFS(AW:AW,$E:$E,$E377))/(MAXIFS(AW:AW,$E:$E,$E377)-MINIFS(AW:AW,$E:$E,$E377))))</f>
        <v/>
      </c>
      <c r="DM377" s="223" t="str">
        <f t="array" ref="DM377">IF(AX377="","",
IF(INDEX(Settings!$H:$H,MATCH(DM$1,Settings!$G:$G,0))=TRUE,
100-100*(AX377-MINIFS(AX:AX,$E:$E,$E377))/(MAXIFS(AX:AX,$E:$E,$E377)-MINIFS(AX:AX,$E:$E,$E377)),
100*(AX377-MINIFS(AX:AX,$E:$E,$E377))/(MAXIFS(AX:AX,$E:$E,$E377)-MINIFS(AX:AX,$E:$E,$E377))))</f>
        <v/>
      </c>
      <c r="DN377" s="223" t="str">
        <f t="array" ref="DN377">IF(AY377="","",
IF(INDEX(Settings!$H:$H,MATCH(DN$1,Settings!$G:$G,0))=TRUE,
100-100*(AY377-MINIFS(AY:AY,$E:$E,$E377))/(MAXIFS(AY:AY,$E:$E,$E377)-MINIFS(AY:AY,$E:$E,$E377)),
100*(AY377-MINIFS(AY:AY,$E:$E,$E377))/(MAXIFS(AY:AY,$E:$E,$E377)-MINIFS(AY:AY,$E:$E,$E377))))</f>
        <v/>
      </c>
      <c r="DO377" s="223" t="str">
        <f t="array" ref="DO377">IF(AZ377="","",
IF(INDEX(Settings!$H:$H,MATCH(DO$1,Settings!$G:$G,0))=TRUE,
100-100*(AZ377-MINIFS(AZ:AZ,$E:$E,$E377))/(MAXIFS(AZ:AZ,$E:$E,$E377)-MINIFS(AZ:AZ,$E:$E,$E377)),
100*(AZ377-MINIFS(AZ:AZ,$E:$E,$E377))/(MAXIFS(AZ:AZ,$E:$E,$E377)-MINIFS(AZ:AZ,$E:$E,$E377))))</f>
        <v/>
      </c>
      <c r="DP377" s="223" t="str">
        <f t="array" ref="DP377">IF(BA377="","",
IF(INDEX(Settings!$H:$H,MATCH(DP$1,Settings!$G:$G,0))=TRUE,
100-100*(BA377-MINIFS(BA:BA,$E:$E,$E377))/(MAXIFS(BA:BA,$E:$E,$E377)-MINIFS(BA:BA,$E:$E,$E377)),
100*(BA377-MINIFS(BA:BA,$E:$E,$E377))/(MAXIFS(BA:BA,$E:$E,$E377)-MINIFS(BA:BA,$E:$E,$E377))))</f>
        <v/>
      </c>
      <c r="DQ377" s="223" t="str">
        <f t="array" ref="DQ377">IF(BB377="","",
IF(INDEX(Settings!$H:$H,MATCH(DQ$1,Settings!$G:$G,0))=TRUE,
100-100*(BB377-MINIFS(BB:BB,$E:$E,$E377))/(MAXIFS(BB:BB,$E:$E,$E377)-MINIFS(BB:BB,$E:$E,$E377)),
100*(BB377-MINIFS(BB:BB,$E:$E,$E377))/(MAXIFS(BB:BB,$E:$E,$E377)-MINIFS(BB:BB,$E:$E,$E377))))</f>
        <v/>
      </c>
      <c r="DR377" s="223" t="str">
        <f t="array" ref="DR377">IF(BC377="","",
IF(INDEX(Settings!$H:$H,MATCH(DR$1,Settings!$G:$G,0))=TRUE,
100-100*(BC377-MINIFS(BC:BC,$E:$E,$E377))/(MAXIFS(BC:BC,$E:$E,$E377)-MINIFS(BC:BC,$E:$E,$E377)),
100*(BC377-MINIFS(BC:BC,$E:$E,$E377))/(MAXIFS(BC:BC,$E:$E,$E377)-MINIFS(BC:BC,$E:$E,$E377))))</f>
        <v/>
      </c>
      <c r="DS377" s="223" t="str">
        <f t="array" ref="DS377">IF(BD377="","",
IF(INDEX(Settings!$H:$H,MATCH(DS$1,Settings!$G:$G,0))=TRUE,
100-100*(BD377-MINIFS(BD:BD,$E:$E,$E377))/(MAXIFS(BD:BD,$E:$E,$E377)-MINIFS(BD:BD,$E:$E,$E377)),
100*(BD377-MINIFS(BD:BD,$E:$E,$E377))/(MAXIFS(BD:BD,$E:$E,$E377)-MINIFS(BD:BD,$E:$E,$E377))))</f>
        <v/>
      </c>
      <c r="DT377" s="223" t="str">
        <f t="array" ref="DT377">IF(BE377="","",
IF(INDEX(Settings!$H:$H,MATCH(DT$1,Settings!$G:$G,0))=TRUE,
100-100*(BE377-MINIFS(BE:BE,$E:$E,$E377))/(MAXIFS(BE:BE,$E:$E,$E377)-MINIFS(BE:BE,$E:$E,$E377)),
100*(BE377-MINIFS(BE:BE,$E:$E,$E377))/(MAXIFS(BE:BE,$E:$E,$E377)-MINIFS(BE:BE,$E:$E,$E377))))</f>
        <v/>
      </c>
      <c r="DU377" s="223" t="str">
        <f t="array" ref="DU377">IF(BF377="","",
IF(INDEX(Settings!$H:$H,MATCH(DU$1,Settings!$G:$G,0))=TRUE,
100-100*(BF377-MINIFS(BF:BF,$E:$E,$E377))/(MAXIFS(BF:BF,$E:$E,$E377)-MINIFS(BF:BF,$E:$E,$E377)),
100*(BF377-MINIFS(BF:BF,$E:$E,$E377))/(MAXIFS(BF:BF,$E:$E,$E377)-MINIFS(BF:BF,$E:$E,$E377))))</f>
        <v/>
      </c>
      <c r="DV377" s="223" t="str">
        <f t="array" ref="DV377">IF(BG377="","",
IF(INDEX(Settings!$H:$H,MATCH(DV$1,Settings!$G:$G,0))=TRUE,
100-100*(BG377-MINIFS(BG:BG,$E:$E,$E377))/(MAXIFS(BG:BG,$E:$E,$E377)-MINIFS(BG:BG,$E:$E,$E377)),
100*(BG377-MINIFS(BG:BG,$E:$E,$E377))/(MAXIFS(BG:BG,$E:$E,$E377)-MINIFS(BG:BG,$E:$E,$E377))))</f>
        <v/>
      </c>
      <c r="DW377" s="223" t="str">
        <f t="array" ref="DW377">IF(BH377="","",
IF(INDEX(Settings!$H:$H,MATCH(DW$1,Settings!$G:$G,0))=TRUE,
100-100*(BH377-MINIFS(BH:BH,$E:$E,$E377))/(MAXIFS(BH:BH,$E:$E,$E377)-MINIFS(BH:BH,$E:$E,$E377)),
100*(BH377-MINIFS(BH:BH,$E:$E,$E377))/(MAXIFS(BH:BH,$E:$E,$E377)-MINIFS(BH:BH,$E:$E,$E377))))</f>
        <v/>
      </c>
      <c r="DX377" s="223" t="str">
        <f t="array" ref="DX377">IF(BI377="","",
IF(INDEX(Settings!$H:$H,MATCH(DX$1,Settings!$G:$G,0))=TRUE,
100-100*(BI377-MINIFS(BI:BI,$E:$E,$E377))/(MAXIFS(BI:BI,$E:$E,$E377)-MINIFS(BI:BI,$E:$E,$E377)),
100*(BI377-MINIFS(BI:BI,$E:$E,$E377))/(MAXIFS(BI:BI,$E:$E,$E377)-MINIFS(BI:BI,$E:$E,$E377))))</f>
        <v/>
      </c>
      <c r="DY377" s="223" t="str">
        <f t="array" ref="DY377">IF(BJ377="","",
IF(INDEX(Settings!$H:$H,MATCH(DY$1,Settings!$G:$G,0))=TRUE,
100-100*(BJ377-MINIFS(BJ:BJ,$E:$E,$E377))/(MAXIFS(BJ:BJ,$E:$E,$E377)-MINIFS(BJ:BJ,$E:$E,$E377)),
100*(BJ377-MINIFS(BJ:BJ,$E:$E,$E377))/(MAXIFS(BJ:BJ,$E:$E,$E377)-MINIFS(BJ:BJ,$E:$E,$E377))))</f>
        <v/>
      </c>
      <c r="DZ377" s="225"/>
      <c r="EA377" s="225"/>
      <c r="EB377" s="225" t="str">
        <f t="shared" si="8"/>
        <v/>
      </c>
      <c r="EC377" s="225" t="str">
        <f t="shared" si="9"/>
        <v/>
      </c>
      <c r="ED377" s="225" t="str">
        <f t="shared" si="10"/>
        <v/>
      </c>
      <c r="EE377" s="225" t="str">
        <f t="shared" si="11"/>
        <v/>
      </c>
      <c r="EF377" s="225" t="str">
        <f t="shared" si="12"/>
        <v/>
      </c>
      <c r="EG377" s="225" t="str">
        <f t="shared" si="13"/>
        <v/>
      </c>
      <c r="EH377" s="225"/>
      <c r="EI377" s="225"/>
      <c r="EJ377" s="225"/>
      <c r="EK377" s="225"/>
      <c r="EL377" s="225"/>
      <c r="EM377" s="225"/>
    </row>
    <row r="378">
      <c r="A378" s="231"/>
      <c r="B378" s="231"/>
      <c r="C378" s="231"/>
      <c r="D378" s="231" t="str">
        <f t="array" ref="D378">IFERROR(INDEX(Profiles!$B:$B,MATCH($A378,Profiles!$A:$A,0)),"")</f>
        <v/>
      </c>
      <c r="E378" s="231"/>
      <c r="F378" s="231"/>
      <c r="G378" s="231"/>
      <c r="H378" s="231"/>
      <c r="I378" s="231" t="str">
        <f>IF(A378="","",IF(Settings!$N$3="DATE",F378&amp;": "&amp;TEXT(B378,"M/DD/YY"),F378&amp;": "&amp;H378))</f>
        <v/>
      </c>
      <c r="J378" s="231"/>
      <c r="K378" s="231"/>
      <c r="L378" s="231"/>
      <c r="M378" s="232" t="str">
        <f t="shared" si="14"/>
        <v/>
      </c>
      <c r="N378" s="231"/>
      <c r="O378" s="231"/>
      <c r="P378" s="231"/>
      <c r="Q378" s="231"/>
      <c r="R378" s="231"/>
      <c r="S378" s="230" t="str">
        <f>IFERROR(VLOOKUP(AF378, 'YOYO IR Scores'!A:C, 3, FALSE), "")
</f>
        <v/>
      </c>
      <c r="T378" s="231"/>
      <c r="U378" s="231"/>
      <c r="V378" s="231"/>
      <c r="W378" s="231"/>
      <c r="X378" s="233" t="str">
        <f t="shared" si="4"/>
        <v/>
      </c>
      <c r="Y378" s="234" t="str">
        <f t="shared" si="5"/>
        <v/>
      </c>
      <c r="Z378" s="234" t="str">
        <f t="shared" si="6"/>
        <v/>
      </c>
      <c r="AA378" s="233" t="str">
        <f t="shared" si="7"/>
        <v/>
      </c>
      <c r="AB378" s="232"/>
      <c r="AC378" s="232"/>
      <c r="AD378" s="232"/>
      <c r="AE378" s="232" t="str">
        <f>IFERROR(VLOOKUP(AF378, 'YOYO IR Scores'!A:C, 2, FALSE), "")</f>
        <v/>
      </c>
      <c r="AF378" s="232"/>
      <c r="AG378" s="232"/>
      <c r="AH378" s="232"/>
      <c r="AI378" s="232"/>
      <c r="AJ378" s="232"/>
      <c r="AK378" s="232"/>
      <c r="AL378" s="232"/>
      <c r="AM378" s="232"/>
      <c r="AN378" s="232"/>
      <c r="AO378" s="232"/>
      <c r="AP378" s="232"/>
      <c r="AQ378" s="232"/>
      <c r="AR378" s="232"/>
      <c r="AS378" s="232"/>
      <c r="AT378" s="232"/>
      <c r="AU378" s="232"/>
      <c r="AV378" s="232"/>
      <c r="AW378" s="232"/>
      <c r="AX378" s="232"/>
      <c r="AY378" s="232"/>
      <c r="AZ378" s="232"/>
      <c r="BA378" s="232"/>
      <c r="BB378" s="232"/>
      <c r="BC378" s="232"/>
      <c r="BD378" s="232"/>
      <c r="BE378" s="232"/>
      <c r="BF378" s="232"/>
      <c r="BG378" s="232"/>
      <c r="BH378" s="232"/>
      <c r="BI378" s="232"/>
      <c r="BJ378" s="232"/>
      <c r="BK378" s="232" t="str">
        <f t="array" ref="BK378">IF(J378="","",
IF(INDEX(Settings!$H:$H,MATCH(BY$1,Settings!$G:$G,0))=TRUE,
100-100*(J378-MIN(J:J))/(MAX(J:J)-MIN(J:J)),
100*(J378-MIN(J:J))/(MAX(J:J)-MIN(J:J))))</f>
        <v/>
      </c>
      <c r="BL378" s="232" t="str">
        <f t="array" ref="BL378">IF(J378="","",
IF(INDEX(Settings!$H:$H,MATCH(BY$1,Settings!$G:$G,0))=TRUE,
100-100*(J378-MINIFS(J:J,$E:$E,$E378))/(MAXIFS(J:J,$E:$E,$E378)-MINIFS(J:J,$E:$E,$E378)),
100*(J378-MINIFS(J:J,$E:$E,$E378))/(MAXIFS(J:J,$E:$E,$E378)-MINIFS(J:J,$E:$E,$E378))))</f>
        <v/>
      </c>
      <c r="BM378" s="232" t="str">
        <f t="array" ref="BM378">IF(J378="","",
IF(INDEX(Settings!$H:$H,MATCH(BY$1,Settings!$G:$G,0))=TRUE,
100-100*(J378-MINIFS(J:J,$E:$E,$E378,$I:$I,$I378))/(MAXIFS(J:J,$E:$E,$E378,$I:$I,$I378)-MINIFS(J:J,$E:$E,$E378,$I:$I,$I378)),
100*(J378-MINIFS(J:J,$E:$E,$E378,$I:$I,$I378))/(MAXIFS(J:J,$E:$E,$E378,$I:$I,$I378)-MINIFS(J:J,$E:$E,$E378,$I:$I,$I378))))</f>
        <v/>
      </c>
      <c r="BN378" s="231" t="str">
        <f t="array" ref="BN378">IF(J378="","",
IF(INDEX(Settings!$H:$H,MATCH(BY$1,Settings!$G:$G,0))=TRUE,
100-100*PERCENTRANK(J:J,J378),
100*PERCENTRANK(J:J,J378)))</f>
        <v/>
      </c>
      <c r="BO378" s="231" t="str">
        <f>IFERROR(__xludf.DUMMYFUNCTION("IF(J378="""","""",
IF(INDEX(Settings!$H:$H,MATCH(BY$1,Settings!$G:$G,0))=TRUE,
100-100*PERCENTRANK(FILTER(J:J,$E:$E=$E378),J378),
100*PERCENTRANK(FILTER(J:J,$E:$E=$E378),J378)))"),"")</f>
        <v/>
      </c>
      <c r="BP378" s="231" t="str">
        <f>IFERROR(__xludf.DUMMYFUNCTION("IF(J378="""","""",
IF(INDEX(Settings!$H:$H,MATCH(BY$1,Settings!$G:$G,0))=TRUE,
100-100*PERCENTRANK(FILTER(J:J,$E:$E=$E378,$I:$I=$I378),J378),
100*PERCENTRANK(FILTER(J:J,$E:$E=$E378,$I:$I=$I378),J378)))"),"")</f>
        <v/>
      </c>
      <c r="BQ378" s="233" t="str">
        <f t="array" ref="BQ378">IF(J378="","",
IF(INDEX(Settings!$H:$H,MATCH(BY$1,Settings!$G:$G,0))=TRUE,
-1*(J378-AVERAGE(J:J))/STDEV(J:J),
(J378-AVERAGE(J:J))/STDEV(J:J)))</f>
        <v/>
      </c>
      <c r="BR378" s="233" t="str">
        <f>IFERROR(__xludf.DUMMYFUNCTION("IF(J378="""","""",
IF(INDEX(Settings!$H:$H,MATCH(BY$1,Settings!$G:$G,0))=TRUE,
-1*(J378-AVERAGEIFS(J:J,$E:$E,$E378))/STDEV(FILTER(J:J,$E:$E=$E378)),
(J378-AVERAGEIFS(J:J,$E:$E,$E378))/STDEV(FILTER(J:J,$E:$E=$E378))))"),"")</f>
        <v/>
      </c>
      <c r="BS378" s="233"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1"/>
      <c r="BX378" s="231"/>
      <c r="BY378" s="232" t="str">
        <f t="array" ref="BY378">IF(J378="","",
IF(INDEX(Settings!$H:$H,MATCH(BY$1,Settings!$G:$G,0))=TRUE,
100-100*(J378-MINIFS(J:J,$E:$E,$E378))/(MAXIFS(J:J,$E:$E,$E378)-MINIFS(J:J,$E:$E,$E378)),
100*(J378-MINIFS(J:J,$E:$E,$E378))/(MAXIFS(J:J,$E:$E,$E378)-MINIFS(J:J,$E:$E,$E378))))</f>
        <v/>
      </c>
      <c r="BZ378" s="232" t="str">
        <f t="array" ref="BZ378">IF(K378="","",
IF(INDEX(Settings!$H:$H,MATCH(BZ$1,Settings!$G:$G,0))=TRUE,
100-100*(K378-MINIFS(K:K,$E:$E,$E378))/(MAXIFS(K:K,$E:$E,$E378)-MINIFS(K:K,$E:$E,$E378)),
100*(K378-MINIFS(K:K,$E:$E,$E378))/(MAXIFS(K:K,$E:$E,$E378)-MINIFS(K:K,$E:$E,$E378))))</f>
        <v/>
      </c>
      <c r="CA378" s="232" t="str">
        <f t="array" ref="CA378">IF(L378="","",
IF(INDEX(Settings!$H:$H,MATCH(CA$1,Settings!$G:$G,0))=TRUE,
100-100*(L378-MINIFS(L:L,$E:$E,$E378))/(MAXIFS(L:L,$E:$E,$E378)-MINIFS(L:L,$E:$E,$E378)),
100*(L378-MINIFS(L:L,$E:$E,$E378))/(MAXIFS(L:L,$E:$E,$E378)-MINIFS(L:L,$E:$E,$E378))))</f>
        <v/>
      </c>
      <c r="CB378" s="232" t="str">
        <f t="array" ref="CB378">IF(M378="","",
IF(INDEX(Settings!$H:$H,MATCH(CB$1,Settings!$G:$G,0))=TRUE,
100-100*(M378-MINIFS(M:M,$E:$E,$E378))/(MAXIFS(M:M,$E:$E,$E378)-MINIFS(M:M,$E:$E,$E378)),
100*(M378-MINIFS(M:M,$E:$E,$E378))/(MAXIFS(M:M,$E:$E,$E378)-MINIFS(M:M,$E:$E,$E378))))</f>
        <v/>
      </c>
      <c r="CC378" s="232" t="str">
        <f t="array" ref="CC378">IF(N378="","",
IF(INDEX(Settings!$H:$H,MATCH(CC$1,Settings!$G:$G,0))=TRUE,
100-100*(N378-MINIFS(N:N,$E:$E,$E378))/(MAXIFS(N:N,$E:$E,$E378)-MINIFS(N:N,$E:$E,$E378)),
100*(N378-MINIFS(N:N,$E:$E,$E378))/(MAXIFS(N:N,$E:$E,$E378)-MINIFS(N:N,$E:$E,$E378))))</f>
        <v/>
      </c>
      <c r="CD378" s="232" t="str">
        <f t="array" ref="CD378">IF(O378="","",
IF(INDEX(Settings!$H:$H,MATCH(CD$1,Settings!$G:$G,0))=TRUE,
100-100*(O378-MINIFS(O:O,$E:$E,$E378))/(MAXIFS(O:O,$E:$E,$E378)-MINIFS(O:O,$E:$E,$E378)),
100*(O378-MINIFS(O:O,$E:$E,$E378))/(MAXIFS(O:O,$E:$E,$E378)-MINIFS(O:O,$E:$E,$E378))))</f>
        <v/>
      </c>
      <c r="CE378" s="232" t="str">
        <f t="array" ref="CE378">IF(P378="","",
IF(INDEX(Settings!$H:$H,MATCH(CE$1,Settings!$G:$G,0))=TRUE,
100-100*(P378-MINIFS(P:P,$E:$E,$E378))/(MAXIFS(P:P,$E:$E,$E378)-MINIFS(P:P,$E:$E,$E378)),
100*(P378-MINIFS(P:P,$E:$E,$E378))/(MAXIFS(P:P,$E:$E,$E378)-MINIFS(P:P,$E:$E,$E378))))</f>
        <v/>
      </c>
      <c r="CF378" s="232" t="str">
        <f t="array" ref="CF378">IF(Q378="","",
IF(INDEX(Settings!$H:$H,MATCH(CF$1,Settings!$G:$G,0))=TRUE,
100-100*(Q378-MINIFS(Q:Q,$E:$E,$E378))/(MAXIFS(Q:Q,$E:$E,$E378)-MINIFS(Q:Q,$E:$E,$E378)),
100*(Q378-MINIFS(Q:Q,$E:$E,$E378))/(MAXIFS(Q:Q,$E:$E,$E378)-MINIFS(Q:Q,$E:$E,$E378))))</f>
        <v/>
      </c>
      <c r="CG378" s="232" t="str">
        <f t="array" ref="CG378">IF(R378="","",
IF(INDEX(Settings!$H:$H,MATCH(CG$1,Settings!$G:$G,0))=TRUE,
100-100*(R378-MINIFS(R:R,$E:$E,$E378))/(MAXIFS(R:R,$E:$E,$E378)-MINIFS(R:R,$E:$E,$E378)),
100*(R378-MINIFS(R:R,$E:$E,$E378))/(MAXIFS(R:R,$E:$E,$E378)-MINIFS(R:R,$E:$E,$E378))))</f>
        <v/>
      </c>
      <c r="CH378" s="232" t="str">
        <f t="array" ref="CH378">IF(S378="","",
IF(INDEX(Settings!$H:$H,MATCH(CH$1,Settings!$G:$G,0))=TRUE,
100-100*(S378-MINIFS(S:S,$E:$E,$E378))/(MAXIFS(S:S,$E:$E,$E378)-MINIFS(S:S,$E:$E,$E378)),
100*(S378-MINIFS(S:S,$E:$E,$E378))/(MAXIFS(S:S,$E:$E,$E378)-MINIFS(S:S,$E:$E,$E378))))</f>
        <v/>
      </c>
      <c r="CI378" s="232" t="str">
        <f t="array" ref="CI378">IF(T378="","",
IF(INDEX(Settings!$H:$H,MATCH(CI$1,Settings!$G:$G,0))=TRUE,
100-100*(T378-MINIFS(T:T,$E:$E,$E378))/(MAXIFS(T:T,$E:$E,$E378)-MINIFS(T:T,$E:$E,$E378)),
100*(T378-MINIFS(T:T,$E:$E,$E378))/(MAXIFS(T:T,$E:$E,$E378)-MINIFS(T:T,$E:$E,$E378))))</f>
        <v/>
      </c>
      <c r="CJ378" s="232" t="str">
        <f t="array" ref="CJ378">IF(U378="","",
IF(INDEX(Settings!$H:$H,MATCH(CJ$1,Settings!$G:$G,0))=TRUE,
100-100*(U378-MINIFS(U:U,$E:$E,$E378))/(MAXIFS(U:U,$E:$E,$E378)-MINIFS(U:U,$E:$E,$E378)),
100*(U378-MINIFS(U:U,$E:$E,$E378))/(MAXIFS(U:U,$E:$E,$E378)-MINIFS(U:U,$E:$E,$E378))))</f>
        <v/>
      </c>
      <c r="CK378" s="232" t="str">
        <f t="array" ref="CK378">IF(V378="","",
IF(INDEX(Settings!$H:$H,MATCH(CK$1,Settings!$G:$G,0))=TRUE,
100-100*(V378-MINIFS(V:V,$E:$E,$E378))/(MAXIFS(V:V,$E:$E,$E378)-MINIFS(V:V,$E:$E,$E378)),
100*(V378-MINIFS(V:V,$E:$E,$E378))/(MAXIFS(V:V,$E:$E,$E378)-MINIFS(V:V,$E:$E,$E378))))</f>
        <v/>
      </c>
      <c r="CL378" s="232" t="str">
        <f t="array" ref="CL378">IF(W378="","",
IF(INDEX(Settings!$H:$H,MATCH(CL$1,Settings!$G:$G,0))=TRUE,
100-100*(W378-MINIFS(W:W,$E:$E,$E378))/(MAXIFS(W:W,$E:$E,$E378)-MINIFS(W:W,$E:$E,$E378)),
100*(W378-MINIFS(W:W,$E:$E,$E378))/(MAXIFS(W:W,$E:$E,$E378)-MINIFS(W:W,$E:$E,$E378))))</f>
        <v/>
      </c>
      <c r="CM378" s="232" t="str">
        <f t="array" ref="CM378">IF(X378="","",
IF(INDEX(Settings!$H:$H,MATCH(CM$1,Settings!$G:$G,0))=TRUE,
100-100*(X378-MINIFS(X:X,$E:$E,$E378))/(MAXIFS(X:X,$E:$E,$E378)-MINIFS(X:X,$E:$E,$E378)),
100*(X378-MINIFS(X:X,$E:$E,$E378))/(MAXIFS(X:X,$E:$E,$E378)-MINIFS(X:X,$E:$E,$E378))))</f>
        <v/>
      </c>
      <c r="CN378" s="232" t="str">
        <f t="array" ref="CN378">IF(Y378="","",
IF(INDEX(Settings!$H:$H,MATCH(CN$1,Settings!$G:$G,0))=TRUE,
100-100*(Y378-MINIFS(Y:Y,$E:$E,$E378))/(MAXIFS(Y:Y,$E:$E,$E378)-MINIFS(Y:Y,$E:$E,$E378)),
100*(Y378-MINIFS(Y:Y,$E:$E,$E378))/(MAXIFS(Y:Y,$E:$E,$E378)-MINIFS(Y:Y,$E:$E,$E378))))</f>
        <v/>
      </c>
      <c r="CO378" s="232" t="str">
        <f t="array" ref="CO378">IF(Z378="","",
IF(INDEX(Settings!$H:$H,MATCH(CO$1,Settings!$G:$G,0))=TRUE,
100-100*(Z378-MINIFS(Z:Z,$E:$E,$E378))/(MAXIFS(Z:Z,$E:$E,$E378)-MINIFS(Z:Z,$E:$E,$E378)),
100*(Z378-MINIFS(Z:Z,$E:$E,$E378))/(MAXIFS(Z:Z,$E:$E,$E378)-MINIFS(Z:Z,$E:$E,$E378))))</f>
        <v/>
      </c>
      <c r="CP378" s="232" t="str">
        <f t="array" ref="CP378">IF(AA378="","",
IF(INDEX(Settings!$H:$H,MATCH(CP$1,Settings!$G:$G,0))=TRUE,
100-100*(AA378-MINIFS(AA:AA,$E:$E,$E378))/(MAXIFS(AA:AA,$E:$E,$E378)-MINIFS(AA:AA,$E:$E,$E378)),
100*(AA378-MINIFS(AA:AA,$E:$E,$E378))/(MAXIFS(AA:AA,$E:$E,$E378)-MINIFS(AA:AA,$E:$E,$E378))))</f>
        <v/>
      </c>
      <c r="CQ378" s="232" t="str">
        <f t="array" ref="CQ378">IF(AB378="","",
IF(INDEX(Settings!$H:$H,MATCH(CQ$1,Settings!$G:$G,0))=TRUE,
100-100*(AB378-MINIFS(AB:AB,$E:$E,$E378))/(MAXIFS(AB:AB,$E:$E,$E378)-MINIFS(AB:AB,$E:$E,$E378)),
100*(AB378-MINIFS(AB:AB,$E:$E,$E378))/(MAXIFS(AB:AB,$E:$E,$E378)-MINIFS(AB:AB,$E:$E,$E378))))</f>
        <v/>
      </c>
      <c r="CR378" s="232" t="str">
        <f t="array" ref="CR378">IF(AC378="","",
IF(INDEX(Settings!$H:$H,MATCH(CR$1,Settings!$G:$G,0))=TRUE,
100-100*(AC378-MINIFS(AC:AC,$E:$E,$E378))/(MAXIFS(AC:AC,$E:$E,$E378)-MINIFS(AC:AC,$E:$E,$E378)),
100*(AC378-MINIFS(AC:AC,$E:$E,$E378))/(MAXIFS(AC:AC,$E:$E,$E378)-MINIFS(AC:AC,$E:$E,$E378))))</f>
        <v/>
      </c>
      <c r="CS378" s="232" t="str">
        <f t="array" ref="CS378">IF(AD378="","",
IF(INDEX(Settings!$H:$H,MATCH(CS$1,Settings!$G:$G,0))=TRUE,
100-100*(AD378-MINIFS(AD:AD,$E:$E,$E378))/(MAXIFS(AD:AD,$E:$E,$E378)-MINIFS(AD:AD,$E:$E,$E378)),
100*(AD378-MINIFS(AD:AD,$E:$E,$E378))/(MAXIFS(AD:AD,$E:$E,$E378)-MINIFS(AD:AD,$E:$E,$E378))))</f>
        <v/>
      </c>
      <c r="CT378" s="232" t="str">
        <f t="array" ref="CT378">IF(AE378="","",
IF(INDEX(Settings!$H:$H,MATCH(CT$1,Settings!$G:$G,0))=TRUE,
100-100*(AE378-MINIFS(AE:AE,$E:$E,$E378))/(MAXIFS(AE:AE,$E:$E,$E378)-MINIFS(AE:AE,$E:$E,$E378)),
100*(AE378-MINIFS(AE:AE,$E:$E,$E378))/(MAXIFS(AE:AE,$E:$E,$E378)-MINIFS(AE:AE,$E:$E,$E378))))</f>
        <v/>
      </c>
      <c r="CU378" s="232" t="str">
        <f t="array" ref="CU378">IF(AF378="","",
IF(INDEX(Settings!$H:$H,MATCH(CU$1,Settings!$G:$G,0))=TRUE,
100-100*(AF378-MINIFS(AF:AF,$E:$E,$E378))/(MAXIFS(AF:AF,$E:$E,$E378)-MINIFS(AF:AF,$E:$E,$E378)),
100*(AF378-MINIFS(AF:AF,$E:$E,$E378))/(MAXIFS(AF:AF,$E:$E,$E378)-MINIFS(AF:AF,$E:$E,$E378))))</f>
        <v/>
      </c>
      <c r="CV378" s="232" t="str">
        <f t="array" ref="CV378">IF(AG378="","",
IF(INDEX(Settings!$H:$H,MATCH(CV$1,Settings!$G:$G,0))=TRUE,
100-100*(AG378-MINIFS(AG:AG,$E:$E,$E378))/(MAXIFS(AG:AG,$E:$E,$E378)-MINIFS(AG:AG,$E:$E,$E378)),
100*(AG378-MINIFS(AG:AG,$E:$E,$E378))/(MAXIFS(AG:AG,$E:$E,$E378)-MINIFS(AG:AG,$E:$E,$E378))))</f>
        <v/>
      </c>
      <c r="CW378" s="232" t="str">
        <f t="array" ref="CW378">IF(AH378="","",
IF(INDEX(Settings!$H:$H,MATCH(CW$1,Settings!$G:$G,0))=TRUE,
100-100*(AH378-MINIFS(AH:AH,$E:$E,$E378))/(MAXIFS(AH:AH,$E:$E,$E378)-MINIFS(AH:AH,$E:$E,$E378)),
100*(AH378-MINIFS(AH:AH,$E:$E,$E378))/(MAXIFS(AH:AH,$E:$E,$E378)-MINIFS(AH:AH,$E:$E,$E378))))</f>
        <v/>
      </c>
      <c r="CX378" s="232" t="str">
        <f t="array" ref="CX378">IF(AI378="","",
IF(INDEX(Settings!$H:$H,MATCH(CX$1,Settings!$G:$G,0))=TRUE,
100-100*(AI378-MINIFS(AI:AI,$E:$E,$E378))/(MAXIFS(AI:AI,$E:$E,$E378)-MINIFS(AI:AI,$E:$E,$E378)),
100*(AI378-MINIFS(AI:AI,$E:$E,$E378))/(MAXIFS(AI:AI,$E:$E,$E378)-MINIFS(AI:AI,$E:$E,$E378))))</f>
        <v/>
      </c>
      <c r="CY378" s="232" t="str">
        <f t="array" ref="CY378">IF(AJ378="","",
IF(INDEX(Settings!$H:$H,MATCH(CY$1,Settings!$G:$G,0))=TRUE,
100-100*(AJ378-MINIFS(AJ:AJ,$E:$E,$E378))/(MAXIFS(AJ:AJ,$E:$E,$E378)-MINIFS(AJ:AJ,$E:$E,$E378)),
100*(AJ378-MINIFS(AJ:AJ,$E:$E,$E378))/(MAXIFS(AJ:AJ,$E:$E,$E378)-MINIFS(AJ:AJ,$E:$E,$E378))))</f>
        <v/>
      </c>
      <c r="CZ378" s="232" t="str">
        <f t="array" ref="CZ378">IF(AK378="","",
IF(INDEX(Settings!$H:$H,MATCH(CZ$1,Settings!$G:$G,0))=TRUE,
100-100*(AK378-MINIFS(AK:AK,$E:$E,$E378))/(MAXIFS(AK:AK,$E:$E,$E378)-MINIFS(AK:AK,$E:$E,$E378)),
100*(AK378-MINIFS(AK:AK,$E:$E,$E378))/(MAXIFS(AK:AK,$E:$E,$E378)-MINIFS(AK:AK,$E:$E,$E378))))</f>
        <v/>
      </c>
      <c r="DA378" s="232" t="str">
        <f t="array" ref="DA378">IF(AL378="","",
IF(INDEX(Settings!$H:$H,MATCH(DA$1,Settings!$G:$G,0))=TRUE,
100-100*(AL378-MINIFS(AL:AL,$E:$E,$E378))/(MAXIFS(AL:AL,$E:$E,$E378)-MINIFS(AL:AL,$E:$E,$E378)),
100*(AL378-MINIFS(AL:AL,$E:$E,$E378))/(MAXIFS(AL:AL,$E:$E,$E378)-MINIFS(AL:AL,$E:$E,$E378))))</f>
        <v/>
      </c>
      <c r="DB378" s="232" t="str">
        <f t="array" ref="DB378">IF(AM378="","",
IF(INDEX(Settings!$H:$H,MATCH(DB$1,Settings!$G:$G,0))=TRUE,
100-100*(AM378-MINIFS(AM:AM,$E:$E,$E378))/(MAXIFS(AM:AM,$E:$E,$E378)-MINIFS(AM:AM,$E:$E,$E378)),
100*(AM378-MINIFS(AM:AM,$E:$E,$E378))/(MAXIFS(AM:AM,$E:$E,$E378)-MINIFS(AM:AM,$E:$E,$E378))))</f>
        <v/>
      </c>
      <c r="DC378" s="232" t="str">
        <f t="array" ref="DC378">IF(AN378="","",
IF(INDEX(Settings!$H:$H,MATCH(DC$1,Settings!$G:$G,0))=TRUE,
100-100*(AN378-MINIFS(AN:AN,$E:$E,$E378))/(MAXIFS(AN:AN,$E:$E,$E378)-MINIFS(AN:AN,$E:$E,$E378)),
100*(AN378-MINIFS(AN:AN,$E:$E,$E378))/(MAXIFS(AN:AN,$E:$E,$E378)-MINIFS(AN:AN,$E:$E,$E378))))</f>
        <v/>
      </c>
      <c r="DD378" s="232" t="str">
        <f t="array" ref="DD378">IF(AO378="","",
IF(INDEX(Settings!$H:$H,MATCH(DD$1,Settings!$G:$G,0))=TRUE,
100-100*(AO378-MINIFS(AO:AO,$E:$E,$E378))/(MAXIFS(AO:AO,$E:$E,$E378)-MINIFS(AO:AO,$E:$E,$E378)),
100*(AO378-MINIFS(AO:AO,$E:$E,$E378))/(MAXIFS(AO:AO,$E:$E,$E378)-MINIFS(AO:AO,$E:$E,$E378))))</f>
        <v/>
      </c>
      <c r="DE378" s="232" t="str">
        <f t="array" ref="DE378">IF(AP378="","",
IF(INDEX(Settings!$H:$H,MATCH(DE$1,Settings!$G:$G,0))=TRUE,
100-100*(AP378-MINIFS(AP:AP,$E:$E,$E378))/(MAXIFS(AP:AP,$E:$E,$E378)-MINIFS(AP:AP,$E:$E,$E378)),
100*(AP378-MINIFS(AP:AP,$E:$E,$E378))/(MAXIFS(AP:AP,$E:$E,$E378)-MINIFS(AP:AP,$E:$E,$E378))))</f>
        <v/>
      </c>
      <c r="DF378" s="232" t="str">
        <f t="array" ref="DF378">IF(AQ378="","",
IF(INDEX(Settings!$H:$H,MATCH(DF$1,Settings!$G:$G,0))=TRUE,
100-100*(AQ378-MINIFS(AQ:AQ,$E:$E,$E378))/(MAXIFS(AQ:AQ,$E:$E,$E378)-MINIFS(AQ:AQ,$E:$E,$E378)),
100*(AQ378-MINIFS(AQ:AQ,$E:$E,$E378))/(MAXIFS(AQ:AQ,$E:$E,$E378)-MINIFS(AQ:AQ,$E:$E,$E378))))</f>
        <v/>
      </c>
      <c r="DG378" s="232" t="str">
        <f t="array" ref="DG378">IF(AR378="","",
IF(INDEX(Settings!$H:$H,MATCH(DG$1,Settings!$G:$G,0))=TRUE,
100-100*(AR378-MINIFS(AR:AR,$E:$E,$E378))/(MAXIFS(AR:AR,$E:$E,$E378)-MINIFS(AR:AR,$E:$E,$E378)),
100*(AR378-MINIFS(AR:AR,$E:$E,$E378))/(MAXIFS(AR:AR,$E:$E,$E378)-MINIFS(AR:AR,$E:$E,$E378))))</f>
        <v/>
      </c>
      <c r="DH378" s="232" t="str">
        <f t="array" ref="DH378">IF(AS378="","",
IF(INDEX(Settings!$H:$H,MATCH(DH$1,Settings!$G:$G,0))=TRUE,
100-100*(AS378-MINIFS(AS:AS,$E:$E,$E378))/(MAXIFS(AS:AS,$E:$E,$E378)-MINIFS(AS:AS,$E:$E,$E378)),
100*(AS378-MINIFS(AS:AS,$E:$E,$E378))/(MAXIFS(AS:AS,$E:$E,$E378)-MINIFS(AS:AS,$E:$E,$E378))))</f>
        <v/>
      </c>
      <c r="DI378" s="232" t="str">
        <f t="array" ref="DI378">IF(AT378="","",
IF(INDEX(Settings!$H:$H,MATCH(DI$1,Settings!$G:$G,0))=TRUE,
100-100*(AT378-MINIFS(AT:AT,$E:$E,$E378))/(MAXIFS(AT:AT,$E:$E,$E378)-MINIFS(AT:AT,$E:$E,$E378)),
100*(AT378-MINIFS(AT:AT,$E:$E,$E378))/(MAXIFS(AT:AT,$E:$E,$E378)-MINIFS(AT:AT,$E:$E,$E378))))</f>
        <v/>
      </c>
      <c r="DJ378" s="232" t="str">
        <f t="array" ref="DJ378">IF(AU378="","",
IF(INDEX(Settings!$H:$H,MATCH(DJ$1,Settings!$G:$G,0))=TRUE,
100-100*(AU378-MINIFS(AU:AU,$E:$E,$E378))/(MAXIFS(AU:AU,$E:$E,$E378)-MINIFS(AU:AU,$E:$E,$E378)),
100*(AU378-MINIFS(AU:AU,$E:$E,$E378))/(MAXIFS(AU:AU,$E:$E,$E378)-MINIFS(AU:AU,$E:$E,$E378))))</f>
        <v/>
      </c>
      <c r="DK378" s="232" t="str">
        <f t="array" ref="DK378">IF(AV378="","",
IF(INDEX(Settings!$H:$H,MATCH(DK$1,Settings!$G:$G,0))=TRUE,
100-100*(AV378-MINIFS(AV:AV,$E:$E,$E378))/(MAXIFS(AV:AV,$E:$E,$E378)-MINIFS(AV:AV,$E:$E,$E378)),
100*(AV378-MINIFS(AV:AV,$E:$E,$E378))/(MAXIFS(AV:AV,$E:$E,$E378)-MINIFS(AV:AV,$E:$E,$E378))))</f>
        <v/>
      </c>
      <c r="DL378" s="232" t="str">
        <f t="array" ref="DL378">IF(AW378="","",
IF(INDEX(Settings!$H:$H,MATCH(DL$1,Settings!$G:$G,0))=TRUE,
100-100*(AW378-MINIFS(AW:AW,$E:$E,$E378))/(MAXIFS(AW:AW,$E:$E,$E378)-MINIFS(AW:AW,$E:$E,$E378)),
100*(AW378-MINIFS(AW:AW,$E:$E,$E378))/(MAXIFS(AW:AW,$E:$E,$E378)-MINIFS(AW:AW,$E:$E,$E378))))</f>
        <v/>
      </c>
      <c r="DM378" s="232" t="str">
        <f t="array" ref="DM378">IF(AX378="","",
IF(INDEX(Settings!$H:$H,MATCH(DM$1,Settings!$G:$G,0))=TRUE,
100-100*(AX378-MINIFS(AX:AX,$E:$E,$E378))/(MAXIFS(AX:AX,$E:$E,$E378)-MINIFS(AX:AX,$E:$E,$E378)),
100*(AX378-MINIFS(AX:AX,$E:$E,$E378))/(MAXIFS(AX:AX,$E:$E,$E378)-MINIFS(AX:AX,$E:$E,$E378))))</f>
        <v/>
      </c>
      <c r="DN378" s="232" t="str">
        <f t="array" ref="DN378">IF(AY378="","",
IF(INDEX(Settings!$H:$H,MATCH(DN$1,Settings!$G:$G,0))=TRUE,
100-100*(AY378-MINIFS(AY:AY,$E:$E,$E378))/(MAXIFS(AY:AY,$E:$E,$E378)-MINIFS(AY:AY,$E:$E,$E378)),
100*(AY378-MINIFS(AY:AY,$E:$E,$E378))/(MAXIFS(AY:AY,$E:$E,$E378)-MINIFS(AY:AY,$E:$E,$E378))))</f>
        <v/>
      </c>
      <c r="DO378" s="232" t="str">
        <f t="array" ref="DO378">IF(AZ378="","",
IF(INDEX(Settings!$H:$H,MATCH(DO$1,Settings!$G:$G,0))=TRUE,
100-100*(AZ378-MINIFS(AZ:AZ,$E:$E,$E378))/(MAXIFS(AZ:AZ,$E:$E,$E378)-MINIFS(AZ:AZ,$E:$E,$E378)),
100*(AZ378-MINIFS(AZ:AZ,$E:$E,$E378))/(MAXIFS(AZ:AZ,$E:$E,$E378)-MINIFS(AZ:AZ,$E:$E,$E378))))</f>
        <v/>
      </c>
      <c r="DP378" s="232" t="str">
        <f t="array" ref="DP378">IF(BA378="","",
IF(INDEX(Settings!$H:$H,MATCH(DP$1,Settings!$G:$G,0))=TRUE,
100-100*(BA378-MINIFS(BA:BA,$E:$E,$E378))/(MAXIFS(BA:BA,$E:$E,$E378)-MINIFS(BA:BA,$E:$E,$E378)),
100*(BA378-MINIFS(BA:BA,$E:$E,$E378))/(MAXIFS(BA:BA,$E:$E,$E378)-MINIFS(BA:BA,$E:$E,$E378))))</f>
        <v/>
      </c>
      <c r="DQ378" s="232" t="str">
        <f t="array" ref="DQ378">IF(BB378="","",
IF(INDEX(Settings!$H:$H,MATCH(DQ$1,Settings!$G:$G,0))=TRUE,
100-100*(BB378-MINIFS(BB:BB,$E:$E,$E378))/(MAXIFS(BB:BB,$E:$E,$E378)-MINIFS(BB:BB,$E:$E,$E378)),
100*(BB378-MINIFS(BB:BB,$E:$E,$E378))/(MAXIFS(BB:BB,$E:$E,$E378)-MINIFS(BB:BB,$E:$E,$E378))))</f>
        <v/>
      </c>
      <c r="DR378" s="232" t="str">
        <f t="array" ref="DR378">IF(BC378="","",
IF(INDEX(Settings!$H:$H,MATCH(DR$1,Settings!$G:$G,0))=TRUE,
100-100*(BC378-MINIFS(BC:BC,$E:$E,$E378))/(MAXIFS(BC:BC,$E:$E,$E378)-MINIFS(BC:BC,$E:$E,$E378)),
100*(BC378-MINIFS(BC:BC,$E:$E,$E378))/(MAXIFS(BC:BC,$E:$E,$E378)-MINIFS(BC:BC,$E:$E,$E378))))</f>
        <v/>
      </c>
      <c r="DS378" s="232" t="str">
        <f t="array" ref="DS378">IF(BD378="","",
IF(INDEX(Settings!$H:$H,MATCH(DS$1,Settings!$G:$G,0))=TRUE,
100-100*(BD378-MINIFS(BD:BD,$E:$E,$E378))/(MAXIFS(BD:BD,$E:$E,$E378)-MINIFS(BD:BD,$E:$E,$E378)),
100*(BD378-MINIFS(BD:BD,$E:$E,$E378))/(MAXIFS(BD:BD,$E:$E,$E378)-MINIFS(BD:BD,$E:$E,$E378))))</f>
        <v/>
      </c>
      <c r="DT378" s="232" t="str">
        <f t="array" ref="DT378">IF(BE378="","",
IF(INDEX(Settings!$H:$H,MATCH(DT$1,Settings!$G:$G,0))=TRUE,
100-100*(BE378-MINIFS(BE:BE,$E:$E,$E378))/(MAXIFS(BE:BE,$E:$E,$E378)-MINIFS(BE:BE,$E:$E,$E378)),
100*(BE378-MINIFS(BE:BE,$E:$E,$E378))/(MAXIFS(BE:BE,$E:$E,$E378)-MINIFS(BE:BE,$E:$E,$E378))))</f>
        <v/>
      </c>
      <c r="DU378" s="232" t="str">
        <f t="array" ref="DU378">IF(BF378="","",
IF(INDEX(Settings!$H:$H,MATCH(DU$1,Settings!$G:$G,0))=TRUE,
100-100*(BF378-MINIFS(BF:BF,$E:$E,$E378))/(MAXIFS(BF:BF,$E:$E,$E378)-MINIFS(BF:BF,$E:$E,$E378)),
100*(BF378-MINIFS(BF:BF,$E:$E,$E378))/(MAXIFS(BF:BF,$E:$E,$E378)-MINIFS(BF:BF,$E:$E,$E378))))</f>
        <v/>
      </c>
      <c r="DV378" s="232" t="str">
        <f t="array" ref="DV378">IF(BG378="","",
IF(INDEX(Settings!$H:$H,MATCH(DV$1,Settings!$G:$G,0))=TRUE,
100-100*(BG378-MINIFS(BG:BG,$E:$E,$E378))/(MAXIFS(BG:BG,$E:$E,$E378)-MINIFS(BG:BG,$E:$E,$E378)),
100*(BG378-MINIFS(BG:BG,$E:$E,$E378))/(MAXIFS(BG:BG,$E:$E,$E378)-MINIFS(BG:BG,$E:$E,$E378))))</f>
        <v/>
      </c>
      <c r="DW378" s="232" t="str">
        <f t="array" ref="DW378">IF(BH378="","",
IF(INDEX(Settings!$H:$H,MATCH(DW$1,Settings!$G:$G,0))=TRUE,
100-100*(BH378-MINIFS(BH:BH,$E:$E,$E378))/(MAXIFS(BH:BH,$E:$E,$E378)-MINIFS(BH:BH,$E:$E,$E378)),
100*(BH378-MINIFS(BH:BH,$E:$E,$E378))/(MAXIFS(BH:BH,$E:$E,$E378)-MINIFS(BH:BH,$E:$E,$E378))))</f>
        <v/>
      </c>
      <c r="DX378" s="232" t="str">
        <f t="array" ref="DX378">IF(BI378="","",
IF(INDEX(Settings!$H:$H,MATCH(DX$1,Settings!$G:$G,0))=TRUE,
100-100*(BI378-MINIFS(BI:BI,$E:$E,$E378))/(MAXIFS(BI:BI,$E:$E,$E378)-MINIFS(BI:BI,$E:$E,$E378)),
100*(BI378-MINIFS(BI:BI,$E:$E,$E378))/(MAXIFS(BI:BI,$E:$E,$E378)-MINIFS(BI:BI,$E:$E,$E378))))</f>
        <v/>
      </c>
      <c r="DY378" s="232" t="str">
        <f t="array" ref="DY378">IF(BJ378="","",
IF(INDEX(Settings!$H:$H,MATCH(DY$1,Settings!$G:$G,0))=TRUE,
100-100*(BJ378-MINIFS(BJ:BJ,$E:$E,$E378))/(MAXIFS(BJ:BJ,$E:$E,$E378)-MINIFS(BJ:BJ,$E:$E,$E378)),
100*(BJ378-MINIFS(BJ:BJ,$E:$E,$E378))/(MAXIFS(BJ:BJ,$E:$E,$E378)-MINIFS(BJ:BJ,$E:$E,$E378))))</f>
        <v/>
      </c>
      <c r="DZ378" s="234"/>
      <c r="EA378" s="234"/>
      <c r="EB378" s="234" t="str">
        <f t="shared" si="8"/>
        <v/>
      </c>
      <c r="EC378" s="234" t="str">
        <f t="shared" si="9"/>
        <v/>
      </c>
      <c r="ED378" s="234" t="str">
        <f t="shared" si="10"/>
        <v/>
      </c>
      <c r="EE378" s="234" t="str">
        <f t="shared" si="11"/>
        <v/>
      </c>
      <c r="EF378" s="234" t="str">
        <f t="shared" si="12"/>
        <v/>
      </c>
      <c r="EG378" s="234" t="str">
        <f t="shared" si="13"/>
        <v/>
      </c>
      <c r="EH378" s="234"/>
      <c r="EI378" s="234"/>
      <c r="EJ378" s="234"/>
      <c r="EK378" s="234"/>
      <c r="EL378" s="234"/>
      <c r="EM378" s="234"/>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3" t="str">
        <f t="shared" si="14"/>
        <v/>
      </c>
      <c r="N379" s="49"/>
      <c r="O379" s="49"/>
      <c r="P379" s="49"/>
      <c r="Q379" s="49"/>
      <c r="R379" s="49"/>
      <c r="S379" s="222" t="str">
        <f>IFERROR(VLOOKUP(AF379, 'YOYO IR Scores'!A:C, 3, FALSE), "")
</f>
        <v/>
      </c>
      <c r="T379" s="49"/>
      <c r="U379" s="49"/>
      <c r="V379" s="49"/>
      <c r="W379" s="49"/>
      <c r="X379" s="224" t="str">
        <f t="shared" si="4"/>
        <v/>
      </c>
      <c r="Y379" s="225" t="str">
        <f t="shared" si="5"/>
        <v/>
      </c>
      <c r="Z379" s="225" t="str">
        <f t="shared" si="6"/>
        <v/>
      </c>
      <c r="AA379" s="224" t="str">
        <f t="shared" si="7"/>
        <v/>
      </c>
      <c r="AB379" s="223"/>
      <c r="AC379" s="223"/>
      <c r="AD379" s="223"/>
      <c r="AE379" s="223" t="str">
        <f>IFERROR(VLOOKUP(AF379, 'YOYO IR Scores'!A:C, 2, FALSE), "")</f>
        <v/>
      </c>
      <c r="AF379" s="223"/>
      <c r="AG379" s="223"/>
      <c r="AH379" s="223"/>
      <c r="AI379" s="223"/>
      <c r="AJ379" s="223"/>
      <c r="AK379" s="223"/>
      <c r="AL379" s="223"/>
      <c r="AM379" s="223"/>
      <c r="AN379" s="223"/>
      <c r="AO379" s="223"/>
      <c r="AP379" s="223"/>
      <c r="AQ379" s="223"/>
      <c r="AR379" s="223"/>
      <c r="AS379" s="223"/>
      <c r="AT379" s="223"/>
      <c r="AU379" s="223"/>
      <c r="AV379" s="223"/>
      <c r="AW379" s="223"/>
      <c r="AX379" s="223"/>
      <c r="AY379" s="223"/>
      <c r="AZ379" s="223"/>
      <c r="BA379" s="223"/>
      <c r="BB379" s="223"/>
      <c r="BC379" s="223"/>
      <c r="BD379" s="223"/>
      <c r="BE379" s="223"/>
      <c r="BF379" s="223"/>
      <c r="BG379" s="223"/>
      <c r="BH379" s="223"/>
      <c r="BI379" s="223"/>
      <c r="BJ379" s="223"/>
      <c r="BK379" s="223" t="str">
        <f t="array" ref="BK379">IF(J379="","",
IF(INDEX(Settings!$H:$H,MATCH(BY$1,Settings!$G:$G,0))=TRUE,
100-100*(J379-MIN(J:J))/(MAX(J:J)-MIN(J:J)),
100*(J379-MIN(J:J))/(MAX(J:J)-MIN(J:J))))</f>
        <v/>
      </c>
      <c r="BL379" s="223" t="str">
        <f t="array" ref="BL379">IF(J379="","",
IF(INDEX(Settings!$H:$H,MATCH(BY$1,Settings!$G:$G,0))=TRUE,
100-100*(J379-MINIFS(J:J,$E:$E,$E379))/(MAXIFS(J:J,$E:$E,$E379)-MINIFS(J:J,$E:$E,$E379)),
100*(J379-MINIFS(J:J,$E:$E,$E379))/(MAXIFS(J:J,$E:$E,$E379)-MINIFS(J:J,$E:$E,$E379))))</f>
        <v/>
      </c>
      <c r="BM379" s="223"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4" t="str">
        <f t="array" ref="BQ379">IF(J379="","",
IF(INDEX(Settings!$H:$H,MATCH(BY$1,Settings!$G:$G,0))=TRUE,
-1*(J379-AVERAGE(J:J))/STDEV(J:J),
(J379-AVERAGE(J:J))/STDEV(J:J)))</f>
        <v/>
      </c>
      <c r="BR379" s="224" t="str">
        <f>IFERROR(__xludf.DUMMYFUNCTION("IF(J379="""","""",
IF(INDEX(Settings!$H:$H,MATCH(BY$1,Settings!$G:$G,0))=TRUE,
-1*(J379-AVERAGEIFS(J:J,$E:$E,$E379))/STDEV(FILTER(J:J,$E:$E=$E379)),
(J379-AVERAGEIFS(J:J,$E:$E,$E379))/STDEV(FILTER(J:J,$E:$E=$E379))))"),"")</f>
        <v/>
      </c>
      <c r="BS379" s="224"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3" t="str">
        <f t="array" ref="BY379">IF(J379="","",
IF(INDEX(Settings!$H:$H,MATCH(BY$1,Settings!$G:$G,0))=TRUE,
100-100*(J379-MINIFS(J:J,$E:$E,$E379))/(MAXIFS(J:J,$E:$E,$E379)-MINIFS(J:J,$E:$E,$E379)),
100*(J379-MINIFS(J:J,$E:$E,$E379))/(MAXIFS(J:J,$E:$E,$E379)-MINIFS(J:J,$E:$E,$E379))))</f>
        <v/>
      </c>
      <c r="BZ379" s="223" t="str">
        <f t="array" ref="BZ379">IF(K379="","",
IF(INDEX(Settings!$H:$H,MATCH(BZ$1,Settings!$G:$G,0))=TRUE,
100-100*(K379-MINIFS(K:K,$E:$E,$E379))/(MAXIFS(K:K,$E:$E,$E379)-MINIFS(K:K,$E:$E,$E379)),
100*(K379-MINIFS(K:K,$E:$E,$E379))/(MAXIFS(K:K,$E:$E,$E379)-MINIFS(K:K,$E:$E,$E379))))</f>
        <v/>
      </c>
      <c r="CA379" s="223" t="str">
        <f t="array" ref="CA379">IF(L379="","",
IF(INDEX(Settings!$H:$H,MATCH(CA$1,Settings!$G:$G,0))=TRUE,
100-100*(L379-MINIFS(L:L,$E:$E,$E379))/(MAXIFS(L:L,$E:$E,$E379)-MINIFS(L:L,$E:$E,$E379)),
100*(L379-MINIFS(L:L,$E:$E,$E379))/(MAXIFS(L:L,$E:$E,$E379)-MINIFS(L:L,$E:$E,$E379))))</f>
        <v/>
      </c>
      <c r="CB379" s="223" t="str">
        <f t="array" ref="CB379">IF(M379="","",
IF(INDEX(Settings!$H:$H,MATCH(CB$1,Settings!$G:$G,0))=TRUE,
100-100*(M379-MINIFS(M:M,$E:$E,$E379))/(MAXIFS(M:M,$E:$E,$E379)-MINIFS(M:M,$E:$E,$E379)),
100*(M379-MINIFS(M:M,$E:$E,$E379))/(MAXIFS(M:M,$E:$E,$E379)-MINIFS(M:M,$E:$E,$E379))))</f>
        <v/>
      </c>
      <c r="CC379" s="223" t="str">
        <f t="array" ref="CC379">IF(N379="","",
IF(INDEX(Settings!$H:$H,MATCH(CC$1,Settings!$G:$G,0))=TRUE,
100-100*(N379-MINIFS(N:N,$E:$E,$E379))/(MAXIFS(N:N,$E:$E,$E379)-MINIFS(N:N,$E:$E,$E379)),
100*(N379-MINIFS(N:N,$E:$E,$E379))/(MAXIFS(N:N,$E:$E,$E379)-MINIFS(N:N,$E:$E,$E379))))</f>
        <v/>
      </c>
      <c r="CD379" s="223" t="str">
        <f t="array" ref="CD379">IF(O379="","",
IF(INDEX(Settings!$H:$H,MATCH(CD$1,Settings!$G:$G,0))=TRUE,
100-100*(O379-MINIFS(O:O,$E:$E,$E379))/(MAXIFS(O:O,$E:$E,$E379)-MINIFS(O:O,$E:$E,$E379)),
100*(O379-MINIFS(O:O,$E:$E,$E379))/(MAXIFS(O:O,$E:$E,$E379)-MINIFS(O:O,$E:$E,$E379))))</f>
        <v/>
      </c>
      <c r="CE379" s="223" t="str">
        <f t="array" ref="CE379">IF(P379="","",
IF(INDEX(Settings!$H:$H,MATCH(CE$1,Settings!$G:$G,0))=TRUE,
100-100*(P379-MINIFS(P:P,$E:$E,$E379))/(MAXIFS(P:P,$E:$E,$E379)-MINIFS(P:P,$E:$E,$E379)),
100*(P379-MINIFS(P:P,$E:$E,$E379))/(MAXIFS(P:P,$E:$E,$E379)-MINIFS(P:P,$E:$E,$E379))))</f>
        <v/>
      </c>
      <c r="CF379" s="223" t="str">
        <f t="array" ref="CF379">IF(Q379="","",
IF(INDEX(Settings!$H:$H,MATCH(CF$1,Settings!$G:$G,0))=TRUE,
100-100*(Q379-MINIFS(Q:Q,$E:$E,$E379))/(MAXIFS(Q:Q,$E:$E,$E379)-MINIFS(Q:Q,$E:$E,$E379)),
100*(Q379-MINIFS(Q:Q,$E:$E,$E379))/(MAXIFS(Q:Q,$E:$E,$E379)-MINIFS(Q:Q,$E:$E,$E379))))</f>
        <v/>
      </c>
      <c r="CG379" s="223" t="str">
        <f t="array" ref="CG379">IF(R379="","",
IF(INDEX(Settings!$H:$H,MATCH(CG$1,Settings!$G:$G,0))=TRUE,
100-100*(R379-MINIFS(R:R,$E:$E,$E379))/(MAXIFS(R:R,$E:$E,$E379)-MINIFS(R:R,$E:$E,$E379)),
100*(R379-MINIFS(R:R,$E:$E,$E379))/(MAXIFS(R:R,$E:$E,$E379)-MINIFS(R:R,$E:$E,$E379))))</f>
        <v/>
      </c>
      <c r="CH379" s="223" t="str">
        <f t="array" ref="CH379">IF(S379="","",
IF(INDEX(Settings!$H:$H,MATCH(CH$1,Settings!$G:$G,0))=TRUE,
100-100*(S379-MINIFS(S:S,$E:$E,$E379))/(MAXIFS(S:S,$E:$E,$E379)-MINIFS(S:S,$E:$E,$E379)),
100*(S379-MINIFS(S:S,$E:$E,$E379))/(MAXIFS(S:S,$E:$E,$E379)-MINIFS(S:S,$E:$E,$E379))))</f>
        <v/>
      </c>
      <c r="CI379" s="223" t="str">
        <f t="array" ref="CI379">IF(T379="","",
IF(INDEX(Settings!$H:$H,MATCH(CI$1,Settings!$G:$G,0))=TRUE,
100-100*(T379-MINIFS(T:T,$E:$E,$E379))/(MAXIFS(T:T,$E:$E,$E379)-MINIFS(T:T,$E:$E,$E379)),
100*(T379-MINIFS(T:T,$E:$E,$E379))/(MAXIFS(T:T,$E:$E,$E379)-MINIFS(T:T,$E:$E,$E379))))</f>
        <v/>
      </c>
      <c r="CJ379" s="223" t="str">
        <f t="array" ref="CJ379">IF(U379="","",
IF(INDEX(Settings!$H:$H,MATCH(CJ$1,Settings!$G:$G,0))=TRUE,
100-100*(U379-MINIFS(U:U,$E:$E,$E379))/(MAXIFS(U:U,$E:$E,$E379)-MINIFS(U:U,$E:$E,$E379)),
100*(U379-MINIFS(U:U,$E:$E,$E379))/(MAXIFS(U:U,$E:$E,$E379)-MINIFS(U:U,$E:$E,$E379))))</f>
        <v/>
      </c>
      <c r="CK379" s="223" t="str">
        <f t="array" ref="CK379">IF(V379="","",
IF(INDEX(Settings!$H:$H,MATCH(CK$1,Settings!$G:$G,0))=TRUE,
100-100*(V379-MINIFS(V:V,$E:$E,$E379))/(MAXIFS(V:V,$E:$E,$E379)-MINIFS(V:V,$E:$E,$E379)),
100*(V379-MINIFS(V:V,$E:$E,$E379))/(MAXIFS(V:V,$E:$E,$E379)-MINIFS(V:V,$E:$E,$E379))))</f>
        <v/>
      </c>
      <c r="CL379" s="223" t="str">
        <f t="array" ref="CL379">IF(W379="","",
IF(INDEX(Settings!$H:$H,MATCH(CL$1,Settings!$G:$G,0))=TRUE,
100-100*(W379-MINIFS(W:W,$E:$E,$E379))/(MAXIFS(W:W,$E:$E,$E379)-MINIFS(W:W,$E:$E,$E379)),
100*(W379-MINIFS(W:W,$E:$E,$E379))/(MAXIFS(W:W,$E:$E,$E379)-MINIFS(W:W,$E:$E,$E379))))</f>
        <v/>
      </c>
      <c r="CM379" s="223" t="str">
        <f t="array" ref="CM379">IF(X379="","",
IF(INDEX(Settings!$H:$H,MATCH(CM$1,Settings!$G:$G,0))=TRUE,
100-100*(X379-MINIFS(X:X,$E:$E,$E379))/(MAXIFS(X:X,$E:$E,$E379)-MINIFS(X:X,$E:$E,$E379)),
100*(X379-MINIFS(X:X,$E:$E,$E379))/(MAXIFS(X:X,$E:$E,$E379)-MINIFS(X:X,$E:$E,$E379))))</f>
        <v/>
      </c>
      <c r="CN379" s="223" t="str">
        <f t="array" ref="CN379">IF(Y379="","",
IF(INDEX(Settings!$H:$H,MATCH(CN$1,Settings!$G:$G,0))=TRUE,
100-100*(Y379-MINIFS(Y:Y,$E:$E,$E379))/(MAXIFS(Y:Y,$E:$E,$E379)-MINIFS(Y:Y,$E:$E,$E379)),
100*(Y379-MINIFS(Y:Y,$E:$E,$E379))/(MAXIFS(Y:Y,$E:$E,$E379)-MINIFS(Y:Y,$E:$E,$E379))))</f>
        <v/>
      </c>
      <c r="CO379" s="223" t="str">
        <f t="array" ref="CO379">IF(Z379="","",
IF(INDEX(Settings!$H:$H,MATCH(CO$1,Settings!$G:$G,0))=TRUE,
100-100*(Z379-MINIFS(Z:Z,$E:$E,$E379))/(MAXIFS(Z:Z,$E:$E,$E379)-MINIFS(Z:Z,$E:$E,$E379)),
100*(Z379-MINIFS(Z:Z,$E:$E,$E379))/(MAXIFS(Z:Z,$E:$E,$E379)-MINIFS(Z:Z,$E:$E,$E379))))</f>
        <v/>
      </c>
      <c r="CP379" s="223" t="str">
        <f t="array" ref="CP379">IF(AA379="","",
IF(INDEX(Settings!$H:$H,MATCH(CP$1,Settings!$G:$G,0))=TRUE,
100-100*(AA379-MINIFS(AA:AA,$E:$E,$E379))/(MAXIFS(AA:AA,$E:$E,$E379)-MINIFS(AA:AA,$E:$E,$E379)),
100*(AA379-MINIFS(AA:AA,$E:$E,$E379))/(MAXIFS(AA:AA,$E:$E,$E379)-MINIFS(AA:AA,$E:$E,$E379))))</f>
        <v/>
      </c>
      <c r="CQ379" s="223" t="str">
        <f t="array" ref="CQ379">IF(AB379="","",
IF(INDEX(Settings!$H:$H,MATCH(CQ$1,Settings!$G:$G,0))=TRUE,
100-100*(AB379-MINIFS(AB:AB,$E:$E,$E379))/(MAXIFS(AB:AB,$E:$E,$E379)-MINIFS(AB:AB,$E:$E,$E379)),
100*(AB379-MINIFS(AB:AB,$E:$E,$E379))/(MAXIFS(AB:AB,$E:$E,$E379)-MINIFS(AB:AB,$E:$E,$E379))))</f>
        <v/>
      </c>
      <c r="CR379" s="223" t="str">
        <f t="array" ref="CR379">IF(AC379="","",
IF(INDEX(Settings!$H:$H,MATCH(CR$1,Settings!$G:$G,0))=TRUE,
100-100*(AC379-MINIFS(AC:AC,$E:$E,$E379))/(MAXIFS(AC:AC,$E:$E,$E379)-MINIFS(AC:AC,$E:$E,$E379)),
100*(AC379-MINIFS(AC:AC,$E:$E,$E379))/(MAXIFS(AC:AC,$E:$E,$E379)-MINIFS(AC:AC,$E:$E,$E379))))</f>
        <v/>
      </c>
      <c r="CS379" s="223" t="str">
        <f t="array" ref="CS379">IF(AD379="","",
IF(INDEX(Settings!$H:$H,MATCH(CS$1,Settings!$G:$G,0))=TRUE,
100-100*(AD379-MINIFS(AD:AD,$E:$E,$E379))/(MAXIFS(AD:AD,$E:$E,$E379)-MINIFS(AD:AD,$E:$E,$E379)),
100*(AD379-MINIFS(AD:AD,$E:$E,$E379))/(MAXIFS(AD:AD,$E:$E,$E379)-MINIFS(AD:AD,$E:$E,$E379))))</f>
        <v/>
      </c>
      <c r="CT379" s="223" t="str">
        <f t="array" ref="CT379">IF(AE379="","",
IF(INDEX(Settings!$H:$H,MATCH(CT$1,Settings!$G:$G,0))=TRUE,
100-100*(AE379-MINIFS(AE:AE,$E:$E,$E379))/(MAXIFS(AE:AE,$E:$E,$E379)-MINIFS(AE:AE,$E:$E,$E379)),
100*(AE379-MINIFS(AE:AE,$E:$E,$E379))/(MAXIFS(AE:AE,$E:$E,$E379)-MINIFS(AE:AE,$E:$E,$E379))))</f>
        <v/>
      </c>
      <c r="CU379" s="223" t="str">
        <f t="array" ref="CU379">IF(AF379="","",
IF(INDEX(Settings!$H:$H,MATCH(CU$1,Settings!$G:$G,0))=TRUE,
100-100*(AF379-MINIFS(AF:AF,$E:$E,$E379))/(MAXIFS(AF:AF,$E:$E,$E379)-MINIFS(AF:AF,$E:$E,$E379)),
100*(AF379-MINIFS(AF:AF,$E:$E,$E379))/(MAXIFS(AF:AF,$E:$E,$E379)-MINIFS(AF:AF,$E:$E,$E379))))</f>
        <v/>
      </c>
      <c r="CV379" s="223" t="str">
        <f t="array" ref="CV379">IF(AG379="","",
IF(INDEX(Settings!$H:$H,MATCH(CV$1,Settings!$G:$G,0))=TRUE,
100-100*(AG379-MINIFS(AG:AG,$E:$E,$E379))/(MAXIFS(AG:AG,$E:$E,$E379)-MINIFS(AG:AG,$E:$E,$E379)),
100*(AG379-MINIFS(AG:AG,$E:$E,$E379))/(MAXIFS(AG:AG,$E:$E,$E379)-MINIFS(AG:AG,$E:$E,$E379))))</f>
        <v/>
      </c>
      <c r="CW379" s="223" t="str">
        <f t="array" ref="CW379">IF(AH379="","",
IF(INDEX(Settings!$H:$H,MATCH(CW$1,Settings!$G:$G,0))=TRUE,
100-100*(AH379-MINIFS(AH:AH,$E:$E,$E379))/(MAXIFS(AH:AH,$E:$E,$E379)-MINIFS(AH:AH,$E:$E,$E379)),
100*(AH379-MINIFS(AH:AH,$E:$E,$E379))/(MAXIFS(AH:AH,$E:$E,$E379)-MINIFS(AH:AH,$E:$E,$E379))))</f>
        <v/>
      </c>
      <c r="CX379" s="223" t="str">
        <f t="array" ref="CX379">IF(AI379="","",
IF(INDEX(Settings!$H:$H,MATCH(CX$1,Settings!$G:$G,0))=TRUE,
100-100*(AI379-MINIFS(AI:AI,$E:$E,$E379))/(MAXIFS(AI:AI,$E:$E,$E379)-MINIFS(AI:AI,$E:$E,$E379)),
100*(AI379-MINIFS(AI:AI,$E:$E,$E379))/(MAXIFS(AI:AI,$E:$E,$E379)-MINIFS(AI:AI,$E:$E,$E379))))</f>
        <v/>
      </c>
      <c r="CY379" s="223" t="str">
        <f t="array" ref="CY379">IF(AJ379="","",
IF(INDEX(Settings!$H:$H,MATCH(CY$1,Settings!$G:$G,0))=TRUE,
100-100*(AJ379-MINIFS(AJ:AJ,$E:$E,$E379))/(MAXIFS(AJ:AJ,$E:$E,$E379)-MINIFS(AJ:AJ,$E:$E,$E379)),
100*(AJ379-MINIFS(AJ:AJ,$E:$E,$E379))/(MAXIFS(AJ:AJ,$E:$E,$E379)-MINIFS(AJ:AJ,$E:$E,$E379))))</f>
        <v/>
      </c>
      <c r="CZ379" s="223" t="str">
        <f t="array" ref="CZ379">IF(AK379="","",
IF(INDEX(Settings!$H:$H,MATCH(CZ$1,Settings!$G:$G,0))=TRUE,
100-100*(AK379-MINIFS(AK:AK,$E:$E,$E379))/(MAXIFS(AK:AK,$E:$E,$E379)-MINIFS(AK:AK,$E:$E,$E379)),
100*(AK379-MINIFS(AK:AK,$E:$E,$E379))/(MAXIFS(AK:AK,$E:$E,$E379)-MINIFS(AK:AK,$E:$E,$E379))))</f>
        <v/>
      </c>
      <c r="DA379" s="223" t="str">
        <f t="array" ref="DA379">IF(AL379="","",
IF(INDEX(Settings!$H:$H,MATCH(DA$1,Settings!$G:$G,0))=TRUE,
100-100*(AL379-MINIFS(AL:AL,$E:$E,$E379))/(MAXIFS(AL:AL,$E:$E,$E379)-MINIFS(AL:AL,$E:$E,$E379)),
100*(AL379-MINIFS(AL:AL,$E:$E,$E379))/(MAXIFS(AL:AL,$E:$E,$E379)-MINIFS(AL:AL,$E:$E,$E379))))</f>
        <v/>
      </c>
      <c r="DB379" s="223" t="str">
        <f t="array" ref="DB379">IF(AM379="","",
IF(INDEX(Settings!$H:$H,MATCH(DB$1,Settings!$G:$G,0))=TRUE,
100-100*(AM379-MINIFS(AM:AM,$E:$E,$E379))/(MAXIFS(AM:AM,$E:$E,$E379)-MINIFS(AM:AM,$E:$E,$E379)),
100*(AM379-MINIFS(AM:AM,$E:$E,$E379))/(MAXIFS(AM:AM,$E:$E,$E379)-MINIFS(AM:AM,$E:$E,$E379))))</f>
        <v/>
      </c>
      <c r="DC379" s="223" t="str">
        <f t="array" ref="DC379">IF(AN379="","",
IF(INDEX(Settings!$H:$H,MATCH(DC$1,Settings!$G:$G,0))=TRUE,
100-100*(AN379-MINIFS(AN:AN,$E:$E,$E379))/(MAXIFS(AN:AN,$E:$E,$E379)-MINIFS(AN:AN,$E:$E,$E379)),
100*(AN379-MINIFS(AN:AN,$E:$E,$E379))/(MAXIFS(AN:AN,$E:$E,$E379)-MINIFS(AN:AN,$E:$E,$E379))))</f>
        <v/>
      </c>
      <c r="DD379" s="223" t="str">
        <f t="array" ref="DD379">IF(AO379="","",
IF(INDEX(Settings!$H:$H,MATCH(DD$1,Settings!$G:$G,0))=TRUE,
100-100*(AO379-MINIFS(AO:AO,$E:$E,$E379))/(MAXIFS(AO:AO,$E:$E,$E379)-MINIFS(AO:AO,$E:$E,$E379)),
100*(AO379-MINIFS(AO:AO,$E:$E,$E379))/(MAXIFS(AO:AO,$E:$E,$E379)-MINIFS(AO:AO,$E:$E,$E379))))</f>
        <v/>
      </c>
      <c r="DE379" s="223" t="str">
        <f t="array" ref="DE379">IF(AP379="","",
IF(INDEX(Settings!$H:$H,MATCH(DE$1,Settings!$G:$G,0))=TRUE,
100-100*(AP379-MINIFS(AP:AP,$E:$E,$E379))/(MAXIFS(AP:AP,$E:$E,$E379)-MINIFS(AP:AP,$E:$E,$E379)),
100*(AP379-MINIFS(AP:AP,$E:$E,$E379))/(MAXIFS(AP:AP,$E:$E,$E379)-MINIFS(AP:AP,$E:$E,$E379))))</f>
        <v/>
      </c>
      <c r="DF379" s="223" t="str">
        <f t="array" ref="DF379">IF(AQ379="","",
IF(INDEX(Settings!$H:$H,MATCH(DF$1,Settings!$G:$G,0))=TRUE,
100-100*(AQ379-MINIFS(AQ:AQ,$E:$E,$E379))/(MAXIFS(AQ:AQ,$E:$E,$E379)-MINIFS(AQ:AQ,$E:$E,$E379)),
100*(AQ379-MINIFS(AQ:AQ,$E:$E,$E379))/(MAXIFS(AQ:AQ,$E:$E,$E379)-MINIFS(AQ:AQ,$E:$E,$E379))))</f>
        <v/>
      </c>
      <c r="DG379" s="223" t="str">
        <f t="array" ref="DG379">IF(AR379="","",
IF(INDEX(Settings!$H:$H,MATCH(DG$1,Settings!$G:$G,0))=TRUE,
100-100*(AR379-MINIFS(AR:AR,$E:$E,$E379))/(MAXIFS(AR:AR,$E:$E,$E379)-MINIFS(AR:AR,$E:$E,$E379)),
100*(AR379-MINIFS(AR:AR,$E:$E,$E379))/(MAXIFS(AR:AR,$E:$E,$E379)-MINIFS(AR:AR,$E:$E,$E379))))</f>
        <v/>
      </c>
      <c r="DH379" s="223" t="str">
        <f t="array" ref="DH379">IF(AS379="","",
IF(INDEX(Settings!$H:$H,MATCH(DH$1,Settings!$G:$G,0))=TRUE,
100-100*(AS379-MINIFS(AS:AS,$E:$E,$E379))/(MAXIFS(AS:AS,$E:$E,$E379)-MINIFS(AS:AS,$E:$E,$E379)),
100*(AS379-MINIFS(AS:AS,$E:$E,$E379))/(MAXIFS(AS:AS,$E:$E,$E379)-MINIFS(AS:AS,$E:$E,$E379))))</f>
        <v/>
      </c>
      <c r="DI379" s="223" t="str">
        <f t="array" ref="DI379">IF(AT379="","",
IF(INDEX(Settings!$H:$H,MATCH(DI$1,Settings!$G:$G,0))=TRUE,
100-100*(AT379-MINIFS(AT:AT,$E:$E,$E379))/(MAXIFS(AT:AT,$E:$E,$E379)-MINIFS(AT:AT,$E:$E,$E379)),
100*(AT379-MINIFS(AT:AT,$E:$E,$E379))/(MAXIFS(AT:AT,$E:$E,$E379)-MINIFS(AT:AT,$E:$E,$E379))))</f>
        <v/>
      </c>
      <c r="DJ379" s="223" t="str">
        <f t="array" ref="DJ379">IF(AU379="","",
IF(INDEX(Settings!$H:$H,MATCH(DJ$1,Settings!$G:$G,0))=TRUE,
100-100*(AU379-MINIFS(AU:AU,$E:$E,$E379))/(MAXIFS(AU:AU,$E:$E,$E379)-MINIFS(AU:AU,$E:$E,$E379)),
100*(AU379-MINIFS(AU:AU,$E:$E,$E379))/(MAXIFS(AU:AU,$E:$E,$E379)-MINIFS(AU:AU,$E:$E,$E379))))</f>
        <v/>
      </c>
      <c r="DK379" s="223" t="str">
        <f t="array" ref="DK379">IF(AV379="","",
IF(INDEX(Settings!$H:$H,MATCH(DK$1,Settings!$G:$G,0))=TRUE,
100-100*(AV379-MINIFS(AV:AV,$E:$E,$E379))/(MAXIFS(AV:AV,$E:$E,$E379)-MINIFS(AV:AV,$E:$E,$E379)),
100*(AV379-MINIFS(AV:AV,$E:$E,$E379))/(MAXIFS(AV:AV,$E:$E,$E379)-MINIFS(AV:AV,$E:$E,$E379))))</f>
        <v/>
      </c>
      <c r="DL379" s="223" t="str">
        <f t="array" ref="DL379">IF(AW379="","",
IF(INDEX(Settings!$H:$H,MATCH(DL$1,Settings!$G:$G,0))=TRUE,
100-100*(AW379-MINIFS(AW:AW,$E:$E,$E379))/(MAXIFS(AW:AW,$E:$E,$E379)-MINIFS(AW:AW,$E:$E,$E379)),
100*(AW379-MINIFS(AW:AW,$E:$E,$E379))/(MAXIFS(AW:AW,$E:$E,$E379)-MINIFS(AW:AW,$E:$E,$E379))))</f>
        <v/>
      </c>
      <c r="DM379" s="223" t="str">
        <f t="array" ref="DM379">IF(AX379="","",
IF(INDEX(Settings!$H:$H,MATCH(DM$1,Settings!$G:$G,0))=TRUE,
100-100*(AX379-MINIFS(AX:AX,$E:$E,$E379))/(MAXIFS(AX:AX,$E:$E,$E379)-MINIFS(AX:AX,$E:$E,$E379)),
100*(AX379-MINIFS(AX:AX,$E:$E,$E379))/(MAXIFS(AX:AX,$E:$E,$E379)-MINIFS(AX:AX,$E:$E,$E379))))</f>
        <v/>
      </c>
      <c r="DN379" s="223" t="str">
        <f t="array" ref="DN379">IF(AY379="","",
IF(INDEX(Settings!$H:$H,MATCH(DN$1,Settings!$G:$G,0))=TRUE,
100-100*(AY379-MINIFS(AY:AY,$E:$E,$E379))/(MAXIFS(AY:AY,$E:$E,$E379)-MINIFS(AY:AY,$E:$E,$E379)),
100*(AY379-MINIFS(AY:AY,$E:$E,$E379))/(MAXIFS(AY:AY,$E:$E,$E379)-MINIFS(AY:AY,$E:$E,$E379))))</f>
        <v/>
      </c>
      <c r="DO379" s="223" t="str">
        <f t="array" ref="DO379">IF(AZ379="","",
IF(INDEX(Settings!$H:$H,MATCH(DO$1,Settings!$G:$G,0))=TRUE,
100-100*(AZ379-MINIFS(AZ:AZ,$E:$E,$E379))/(MAXIFS(AZ:AZ,$E:$E,$E379)-MINIFS(AZ:AZ,$E:$E,$E379)),
100*(AZ379-MINIFS(AZ:AZ,$E:$E,$E379))/(MAXIFS(AZ:AZ,$E:$E,$E379)-MINIFS(AZ:AZ,$E:$E,$E379))))</f>
        <v/>
      </c>
      <c r="DP379" s="223" t="str">
        <f t="array" ref="DP379">IF(BA379="","",
IF(INDEX(Settings!$H:$H,MATCH(DP$1,Settings!$G:$G,0))=TRUE,
100-100*(BA379-MINIFS(BA:BA,$E:$E,$E379))/(MAXIFS(BA:BA,$E:$E,$E379)-MINIFS(BA:BA,$E:$E,$E379)),
100*(BA379-MINIFS(BA:BA,$E:$E,$E379))/(MAXIFS(BA:BA,$E:$E,$E379)-MINIFS(BA:BA,$E:$E,$E379))))</f>
        <v/>
      </c>
      <c r="DQ379" s="223" t="str">
        <f t="array" ref="DQ379">IF(BB379="","",
IF(INDEX(Settings!$H:$H,MATCH(DQ$1,Settings!$G:$G,0))=TRUE,
100-100*(BB379-MINIFS(BB:BB,$E:$E,$E379))/(MAXIFS(BB:BB,$E:$E,$E379)-MINIFS(BB:BB,$E:$E,$E379)),
100*(BB379-MINIFS(BB:BB,$E:$E,$E379))/(MAXIFS(BB:BB,$E:$E,$E379)-MINIFS(BB:BB,$E:$E,$E379))))</f>
        <v/>
      </c>
      <c r="DR379" s="223" t="str">
        <f t="array" ref="DR379">IF(BC379="","",
IF(INDEX(Settings!$H:$H,MATCH(DR$1,Settings!$G:$G,0))=TRUE,
100-100*(BC379-MINIFS(BC:BC,$E:$E,$E379))/(MAXIFS(BC:BC,$E:$E,$E379)-MINIFS(BC:BC,$E:$E,$E379)),
100*(BC379-MINIFS(BC:BC,$E:$E,$E379))/(MAXIFS(BC:BC,$E:$E,$E379)-MINIFS(BC:BC,$E:$E,$E379))))</f>
        <v/>
      </c>
      <c r="DS379" s="223" t="str">
        <f t="array" ref="DS379">IF(BD379="","",
IF(INDEX(Settings!$H:$H,MATCH(DS$1,Settings!$G:$G,0))=TRUE,
100-100*(BD379-MINIFS(BD:BD,$E:$E,$E379))/(MAXIFS(BD:BD,$E:$E,$E379)-MINIFS(BD:BD,$E:$E,$E379)),
100*(BD379-MINIFS(BD:BD,$E:$E,$E379))/(MAXIFS(BD:BD,$E:$E,$E379)-MINIFS(BD:BD,$E:$E,$E379))))</f>
        <v/>
      </c>
      <c r="DT379" s="223" t="str">
        <f t="array" ref="DT379">IF(BE379="","",
IF(INDEX(Settings!$H:$H,MATCH(DT$1,Settings!$G:$G,0))=TRUE,
100-100*(BE379-MINIFS(BE:BE,$E:$E,$E379))/(MAXIFS(BE:BE,$E:$E,$E379)-MINIFS(BE:BE,$E:$E,$E379)),
100*(BE379-MINIFS(BE:BE,$E:$E,$E379))/(MAXIFS(BE:BE,$E:$E,$E379)-MINIFS(BE:BE,$E:$E,$E379))))</f>
        <v/>
      </c>
      <c r="DU379" s="223" t="str">
        <f t="array" ref="DU379">IF(BF379="","",
IF(INDEX(Settings!$H:$H,MATCH(DU$1,Settings!$G:$G,0))=TRUE,
100-100*(BF379-MINIFS(BF:BF,$E:$E,$E379))/(MAXIFS(BF:BF,$E:$E,$E379)-MINIFS(BF:BF,$E:$E,$E379)),
100*(BF379-MINIFS(BF:BF,$E:$E,$E379))/(MAXIFS(BF:BF,$E:$E,$E379)-MINIFS(BF:BF,$E:$E,$E379))))</f>
        <v/>
      </c>
      <c r="DV379" s="223" t="str">
        <f t="array" ref="DV379">IF(BG379="","",
IF(INDEX(Settings!$H:$H,MATCH(DV$1,Settings!$G:$G,0))=TRUE,
100-100*(BG379-MINIFS(BG:BG,$E:$E,$E379))/(MAXIFS(BG:BG,$E:$E,$E379)-MINIFS(BG:BG,$E:$E,$E379)),
100*(BG379-MINIFS(BG:BG,$E:$E,$E379))/(MAXIFS(BG:BG,$E:$E,$E379)-MINIFS(BG:BG,$E:$E,$E379))))</f>
        <v/>
      </c>
      <c r="DW379" s="223" t="str">
        <f t="array" ref="DW379">IF(BH379="","",
IF(INDEX(Settings!$H:$H,MATCH(DW$1,Settings!$G:$G,0))=TRUE,
100-100*(BH379-MINIFS(BH:BH,$E:$E,$E379))/(MAXIFS(BH:BH,$E:$E,$E379)-MINIFS(BH:BH,$E:$E,$E379)),
100*(BH379-MINIFS(BH:BH,$E:$E,$E379))/(MAXIFS(BH:BH,$E:$E,$E379)-MINIFS(BH:BH,$E:$E,$E379))))</f>
        <v/>
      </c>
      <c r="DX379" s="223" t="str">
        <f t="array" ref="DX379">IF(BI379="","",
IF(INDEX(Settings!$H:$H,MATCH(DX$1,Settings!$G:$G,0))=TRUE,
100-100*(BI379-MINIFS(BI:BI,$E:$E,$E379))/(MAXIFS(BI:BI,$E:$E,$E379)-MINIFS(BI:BI,$E:$E,$E379)),
100*(BI379-MINIFS(BI:BI,$E:$E,$E379))/(MAXIFS(BI:BI,$E:$E,$E379)-MINIFS(BI:BI,$E:$E,$E379))))</f>
        <v/>
      </c>
      <c r="DY379" s="223" t="str">
        <f t="array" ref="DY379">IF(BJ379="","",
IF(INDEX(Settings!$H:$H,MATCH(DY$1,Settings!$G:$G,0))=TRUE,
100-100*(BJ379-MINIFS(BJ:BJ,$E:$E,$E379))/(MAXIFS(BJ:BJ,$E:$E,$E379)-MINIFS(BJ:BJ,$E:$E,$E379)),
100*(BJ379-MINIFS(BJ:BJ,$E:$E,$E379))/(MAXIFS(BJ:BJ,$E:$E,$E379)-MINIFS(BJ:BJ,$E:$E,$E379))))</f>
        <v/>
      </c>
      <c r="DZ379" s="225"/>
      <c r="EA379" s="225"/>
      <c r="EB379" s="225" t="str">
        <f t="shared" si="8"/>
        <v/>
      </c>
      <c r="EC379" s="225" t="str">
        <f t="shared" si="9"/>
        <v/>
      </c>
      <c r="ED379" s="225" t="str">
        <f t="shared" si="10"/>
        <v/>
      </c>
      <c r="EE379" s="225" t="str">
        <f t="shared" si="11"/>
        <v/>
      </c>
      <c r="EF379" s="225" t="str">
        <f t="shared" si="12"/>
        <v/>
      </c>
      <c r="EG379" s="225" t="str">
        <f t="shared" si="13"/>
        <v/>
      </c>
      <c r="EH379" s="225"/>
      <c r="EI379" s="225"/>
      <c r="EJ379" s="225"/>
      <c r="EK379" s="225"/>
      <c r="EL379" s="225"/>
      <c r="EM379" s="225"/>
    </row>
    <row r="380">
      <c r="A380" s="231"/>
      <c r="B380" s="231"/>
      <c r="C380" s="231"/>
      <c r="D380" s="231" t="str">
        <f t="array" ref="D380">IFERROR(INDEX(Profiles!$B:$B,MATCH($A380,Profiles!$A:$A,0)),"")</f>
        <v/>
      </c>
      <c r="E380" s="231"/>
      <c r="F380" s="231"/>
      <c r="G380" s="231"/>
      <c r="H380" s="231"/>
      <c r="I380" s="231" t="str">
        <f>IF(A380="","",IF(Settings!$N$3="DATE",F380&amp;": "&amp;TEXT(B380,"M/DD/YY"),F380&amp;": "&amp;H380))</f>
        <v/>
      </c>
      <c r="J380" s="231"/>
      <c r="K380" s="231"/>
      <c r="L380" s="231"/>
      <c r="M380" s="232" t="str">
        <f t="shared" si="14"/>
        <v/>
      </c>
      <c r="N380" s="231"/>
      <c r="O380" s="231"/>
      <c r="P380" s="231"/>
      <c r="Q380" s="231"/>
      <c r="R380" s="231"/>
      <c r="S380" s="230" t="str">
        <f>IFERROR(VLOOKUP(AF380, 'YOYO IR Scores'!A:C, 3, FALSE), "")
</f>
        <v/>
      </c>
      <c r="T380" s="231"/>
      <c r="U380" s="231"/>
      <c r="V380" s="231"/>
      <c r="W380" s="231"/>
      <c r="X380" s="233" t="str">
        <f t="shared" si="4"/>
        <v/>
      </c>
      <c r="Y380" s="234" t="str">
        <f t="shared" si="5"/>
        <v/>
      </c>
      <c r="Z380" s="234" t="str">
        <f t="shared" si="6"/>
        <v/>
      </c>
      <c r="AA380" s="233" t="str">
        <f t="shared" si="7"/>
        <v/>
      </c>
      <c r="AB380" s="232"/>
      <c r="AC380" s="232"/>
      <c r="AD380" s="232"/>
      <c r="AE380" s="232" t="str">
        <f>IFERROR(VLOOKUP(AF380, 'YOYO IR Scores'!A:C, 2, FALSE), "")</f>
        <v/>
      </c>
      <c r="AF380" s="232"/>
      <c r="AG380" s="232"/>
      <c r="AH380" s="232"/>
      <c r="AI380" s="232"/>
      <c r="AJ380" s="232"/>
      <c r="AK380" s="232"/>
      <c r="AL380" s="232"/>
      <c r="AM380" s="232"/>
      <c r="AN380" s="232"/>
      <c r="AO380" s="232"/>
      <c r="AP380" s="232"/>
      <c r="AQ380" s="232"/>
      <c r="AR380" s="232"/>
      <c r="AS380" s="232"/>
      <c r="AT380" s="232"/>
      <c r="AU380" s="232"/>
      <c r="AV380" s="232"/>
      <c r="AW380" s="232"/>
      <c r="AX380" s="232"/>
      <c r="AY380" s="232"/>
      <c r="AZ380" s="232"/>
      <c r="BA380" s="232"/>
      <c r="BB380" s="232"/>
      <c r="BC380" s="232"/>
      <c r="BD380" s="232"/>
      <c r="BE380" s="232"/>
      <c r="BF380" s="232"/>
      <c r="BG380" s="232"/>
      <c r="BH380" s="232"/>
      <c r="BI380" s="232"/>
      <c r="BJ380" s="232"/>
      <c r="BK380" s="232" t="str">
        <f t="array" ref="BK380">IF(J380="","",
IF(INDEX(Settings!$H:$H,MATCH(BY$1,Settings!$G:$G,0))=TRUE,
100-100*(J380-MIN(J:J))/(MAX(J:J)-MIN(J:J)),
100*(J380-MIN(J:J))/(MAX(J:J)-MIN(J:J))))</f>
        <v/>
      </c>
      <c r="BL380" s="232" t="str">
        <f t="array" ref="BL380">IF(J380="","",
IF(INDEX(Settings!$H:$H,MATCH(BY$1,Settings!$G:$G,0))=TRUE,
100-100*(J380-MINIFS(J:J,$E:$E,$E380))/(MAXIFS(J:J,$E:$E,$E380)-MINIFS(J:J,$E:$E,$E380)),
100*(J380-MINIFS(J:J,$E:$E,$E380))/(MAXIFS(J:J,$E:$E,$E380)-MINIFS(J:J,$E:$E,$E380))))</f>
        <v/>
      </c>
      <c r="BM380" s="232" t="str">
        <f t="array" ref="BM380">IF(J380="","",
IF(INDEX(Settings!$H:$H,MATCH(BY$1,Settings!$G:$G,0))=TRUE,
100-100*(J380-MINIFS(J:J,$E:$E,$E380,$I:$I,$I380))/(MAXIFS(J:J,$E:$E,$E380,$I:$I,$I380)-MINIFS(J:J,$E:$E,$E380,$I:$I,$I380)),
100*(J380-MINIFS(J:J,$E:$E,$E380,$I:$I,$I380))/(MAXIFS(J:J,$E:$E,$E380,$I:$I,$I380)-MINIFS(J:J,$E:$E,$E380,$I:$I,$I380))))</f>
        <v/>
      </c>
      <c r="BN380" s="231" t="str">
        <f t="array" ref="BN380">IF(J380="","",
IF(INDEX(Settings!$H:$H,MATCH(BY$1,Settings!$G:$G,0))=TRUE,
100-100*PERCENTRANK(J:J,J380),
100*PERCENTRANK(J:J,J380)))</f>
        <v/>
      </c>
      <c r="BO380" s="231" t="str">
        <f>IFERROR(__xludf.DUMMYFUNCTION("IF(J380="""","""",
IF(INDEX(Settings!$H:$H,MATCH(BY$1,Settings!$G:$G,0))=TRUE,
100-100*PERCENTRANK(FILTER(J:J,$E:$E=$E380),J380),
100*PERCENTRANK(FILTER(J:J,$E:$E=$E380),J380)))"),"")</f>
        <v/>
      </c>
      <c r="BP380" s="231" t="str">
        <f>IFERROR(__xludf.DUMMYFUNCTION("IF(J380="""","""",
IF(INDEX(Settings!$H:$H,MATCH(BY$1,Settings!$G:$G,0))=TRUE,
100-100*PERCENTRANK(FILTER(J:J,$E:$E=$E380,$I:$I=$I380),J380),
100*PERCENTRANK(FILTER(J:J,$E:$E=$E380,$I:$I=$I380),J380)))"),"")</f>
        <v/>
      </c>
      <c r="BQ380" s="233" t="str">
        <f t="array" ref="BQ380">IF(J380="","",
IF(INDEX(Settings!$H:$H,MATCH(BY$1,Settings!$G:$G,0))=TRUE,
-1*(J380-AVERAGE(J:J))/STDEV(J:J),
(J380-AVERAGE(J:J))/STDEV(J:J)))</f>
        <v/>
      </c>
      <c r="BR380" s="233" t="str">
        <f>IFERROR(__xludf.DUMMYFUNCTION("IF(J380="""","""",
IF(INDEX(Settings!$H:$H,MATCH(BY$1,Settings!$G:$G,0))=TRUE,
-1*(J380-AVERAGEIFS(J:J,$E:$E,$E380))/STDEV(FILTER(J:J,$E:$E=$E380)),
(J380-AVERAGEIFS(J:J,$E:$E,$E380))/STDEV(FILTER(J:J,$E:$E=$E380))))"),"")</f>
        <v/>
      </c>
      <c r="BS380" s="233"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1"/>
      <c r="BX380" s="231"/>
      <c r="BY380" s="232" t="str">
        <f t="array" ref="BY380">IF(J380="","",
IF(INDEX(Settings!$H:$H,MATCH(BY$1,Settings!$G:$G,0))=TRUE,
100-100*(J380-MINIFS(J:J,$E:$E,$E380))/(MAXIFS(J:J,$E:$E,$E380)-MINIFS(J:J,$E:$E,$E380)),
100*(J380-MINIFS(J:J,$E:$E,$E380))/(MAXIFS(J:J,$E:$E,$E380)-MINIFS(J:J,$E:$E,$E380))))</f>
        <v/>
      </c>
      <c r="BZ380" s="232" t="str">
        <f t="array" ref="BZ380">IF(K380="","",
IF(INDEX(Settings!$H:$H,MATCH(BZ$1,Settings!$G:$G,0))=TRUE,
100-100*(K380-MINIFS(K:K,$E:$E,$E380))/(MAXIFS(K:K,$E:$E,$E380)-MINIFS(K:K,$E:$E,$E380)),
100*(K380-MINIFS(K:K,$E:$E,$E380))/(MAXIFS(K:K,$E:$E,$E380)-MINIFS(K:K,$E:$E,$E380))))</f>
        <v/>
      </c>
      <c r="CA380" s="232" t="str">
        <f t="array" ref="CA380">IF(L380="","",
IF(INDEX(Settings!$H:$H,MATCH(CA$1,Settings!$G:$G,0))=TRUE,
100-100*(L380-MINIFS(L:L,$E:$E,$E380))/(MAXIFS(L:L,$E:$E,$E380)-MINIFS(L:L,$E:$E,$E380)),
100*(L380-MINIFS(L:L,$E:$E,$E380))/(MAXIFS(L:L,$E:$E,$E380)-MINIFS(L:L,$E:$E,$E380))))</f>
        <v/>
      </c>
      <c r="CB380" s="232" t="str">
        <f t="array" ref="CB380">IF(M380="","",
IF(INDEX(Settings!$H:$H,MATCH(CB$1,Settings!$G:$G,0))=TRUE,
100-100*(M380-MINIFS(M:M,$E:$E,$E380))/(MAXIFS(M:M,$E:$E,$E380)-MINIFS(M:M,$E:$E,$E380)),
100*(M380-MINIFS(M:M,$E:$E,$E380))/(MAXIFS(M:M,$E:$E,$E380)-MINIFS(M:M,$E:$E,$E380))))</f>
        <v/>
      </c>
      <c r="CC380" s="232" t="str">
        <f t="array" ref="CC380">IF(N380="","",
IF(INDEX(Settings!$H:$H,MATCH(CC$1,Settings!$G:$G,0))=TRUE,
100-100*(N380-MINIFS(N:N,$E:$E,$E380))/(MAXIFS(N:N,$E:$E,$E380)-MINIFS(N:N,$E:$E,$E380)),
100*(N380-MINIFS(N:N,$E:$E,$E380))/(MAXIFS(N:N,$E:$E,$E380)-MINIFS(N:N,$E:$E,$E380))))</f>
        <v/>
      </c>
      <c r="CD380" s="232" t="str">
        <f t="array" ref="CD380">IF(O380="","",
IF(INDEX(Settings!$H:$H,MATCH(CD$1,Settings!$G:$G,0))=TRUE,
100-100*(O380-MINIFS(O:O,$E:$E,$E380))/(MAXIFS(O:O,$E:$E,$E380)-MINIFS(O:O,$E:$E,$E380)),
100*(O380-MINIFS(O:O,$E:$E,$E380))/(MAXIFS(O:O,$E:$E,$E380)-MINIFS(O:O,$E:$E,$E380))))</f>
        <v/>
      </c>
      <c r="CE380" s="232" t="str">
        <f t="array" ref="CE380">IF(P380="","",
IF(INDEX(Settings!$H:$H,MATCH(CE$1,Settings!$G:$G,0))=TRUE,
100-100*(P380-MINIFS(P:P,$E:$E,$E380))/(MAXIFS(P:P,$E:$E,$E380)-MINIFS(P:P,$E:$E,$E380)),
100*(P380-MINIFS(P:P,$E:$E,$E380))/(MAXIFS(P:P,$E:$E,$E380)-MINIFS(P:P,$E:$E,$E380))))</f>
        <v/>
      </c>
      <c r="CF380" s="232" t="str">
        <f t="array" ref="CF380">IF(Q380="","",
IF(INDEX(Settings!$H:$H,MATCH(CF$1,Settings!$G:$G,0))=TRUE,
100-100*(Q380-MINIFS(Q:Q,$E:$E,$E380))/(MAXIFS(Q:Q,$E:$E,$E380)-MINIFS(Q:Q,$E:$E,$E380)),
100*(Q380-MINIFS(Q:Q,$E:$E,$E380))/(MAXIFS(Q:Q,$E:$E,$E380)-MINIFS(Q:Q,$E:$E,$E380))))</f>
        <v/>
      </c>
      <c r="CG380" s="232" t="str">
        <f t="array" ref="CG380">IF(R380="","",
IF(INDEX(Settings!$H:$H,MATCH(CG$1,Settings!$G:$G,0))=TRUE,
100-100*(R380-MINIFS(R:R,$E:$E,$E380))/(MAXIFS(R:R,$E:$E,$E380)-MINIFS(R:R,$E:$E,$E380)),
100*(R380-MINIFS(R:R,$E:$E,$E380))/(MAXIFS(R:R,$E:$E,$E380)-MINIFS(R:R,$E:$E,$E380))))</f>
        <v/>
      </c>
      <c r="CH380" s="232" t="str">
        <f t="array" ref="CH380">IF(S380="","",
IF(INDEX(Settings!$H:$H,MATCH(CH$1,Settings!$G:$G,0))=TRUE,
100-100*(S380-MINIFS(S:S,$E:$E,$E380))/(MAXIFS(S:S,$E:$E,$E380)-MINIFS(S:S,$E:$E,$E380)),
100*(S380-MINIFS(S:S,$E:$E,$E380))/(MAXIFS(S:S,$E:$E,$E380)-MINIFS(S:S,$E:$E,$E380))))</f>
        <v/>
      </c>
      <c r="CI380" s="232" t="str">
        <f t="array" ref="CI380">IF(T380="","",
IF(INDEX(Settings!$H:$H,MATCH(CI$1,Settings!$G:$G,0))=TRUE,
100-100*(T380-MINIFS(T:T,$E:$E,$E380))/(MAXIFS(T:T,$E:$E,$E380)-MINIFS(T:T,$E:$E,$E380)),
100*(T380-MINIFS(T:T,$E:$E,$E380))/(MAXIFS(T:T,$E:$E,$E380)-MINIFS(T:T,$E:$E,$E380))))</f>
        <v/>
      </c>
      <c r="CJ380" s="232" t="str">
        <f t="array" ref="CJ380">IF(U380="","",
IF(INDEX(Settings!$H:$H,MATCH(CJ$1,Settings!$G:$G,0))=TRUE,
100-100*(U380-MINIFS(U:U,$E:$E,$E380))/(MAXIFS(U:U,$E:$E,$E380)-MINIFS(U:U,$E:$E,$E380)),
100*(U380-MINIFS(U:U,$E:$E,$E380))/(MAXIFS(U:U,$E:$E,$E380)-MINIFS(U:U,$E:$E,$E380))))</f>
        <v/>
      </c>
      <c r="CK380" s="232" t="str">
        <f t="array" ref="CK380">IF(V380="","",
IF(INDEX(Settings!$H:$H,MATCH(CK$1,Settings!$G:$G,0))=TRUE,
100-100*(V380-MINIFS(V:V,$E:$E,$E380))/(MAXIFS(V:V,$E:$E,$E380)-MINIFS(V:V,$E:$E,$E380)),
100*(V380-MINIFS(V:V,$E:$E,$E380))/(MAXIFS(V:V,$E:$E,$E380)-MINIFS(V:V,$E:$E,$E380))))</f>
        <v/>
      </c>
      <c r="CL380" s="232" t="str">
        <f t="array" ref="CL380">IF(W380="","",
IF(INDEX(Settings!$H:$H,MATCH(CL$1,Settings!$G:$G,0))=TRUE,
100-100*(W380-MINIFS(W:W,$E:$E,$E380))/(MAXIFS(W:W,$E:$E,$E380)-MINIFS(W:W,$E:$E,$E380)),
100*(W380-MINIFS(W:W,$E:$E,$E380))/(MAXIFS(W:W,$E:$E,$E380)-MINIFS(W:W,$E:$E,$E380))))</f>
        <v/>
      </c>
      <c r="CM380" s="232" t="str">
        <f t="array" ref="CM380">IF(X380="","",
IF(INDEX(Settings!$H:$H,MATCH(CM$1,Settings!$G:$G,0))=TRUE,
100-100*(X380-MINIFS(X:X,$E:$E,$E380))/(MAXIFS(X:X,$E:$E,$E380)-MINIFS(X:X,$E:$E,$E380)),
100*(X380-MINIFS(X:X,$E:$E,$E380))/(MAXIFS(X:X,$E:$E,$E380)-MINIFS(X:X,$E:$E,$E380))))</f>
        <v/>
      </c>
      <c r="CN380" s="232" t="str">
        <f t="array" ref="CN380">IF(Y380="","",
IF(INDEX(Settings!$H:$H,MATCH(CN$1,Settings!$G:$G,0))=TRUE,
100-100*(Y380-MINIFS(Y:Y,$E:$E,$E380))/(MAXIFS(Y:Y,$E:$E,$E380)-MINIFS(Y:Y,$E:$E,$E380)),
100*(Y380-MINIFS(Y:Y,$E:$E,$E380))/(MAXIFS(Y:Y,$E:$E,$E380)-MINIFS(Y:Y,$E:$E,$E380))))</f>
        <v/>
      </c>
      <c r="CO380" s="232" t="str">
        <f t="array" ref="CO380">IF(Z380="","",
IF(INDEX(Settings!$H:$H,MATCH(CO$1,Settings!$G:$G,0))=TRUE,
100-100*(Z380-MINIFS(Z:Z,$E:$E,$E380))/(MAXIFS(Z:Z,$E:$E,$E380)-MINIFS(Z:Z,$E:$E,$E380)),
100*(Z380-MINIFS(Z:Z,$E:$E,$E380))/(MAXIFS(Z:Z,$E:$E,$E380)-MINIFS(Z:Z,$E:$E,$E380))))</f>
        <v/>
      </c>
      <c r="CP380" s="232" t="str">
        <f t="array" ref="CP380">IF(AA380="","",
IF(INDEX(Settings!$H:$H,MATCH(CP$1,Settings!$G:$G,0))=TRUE,
100-100*(AA380-MINIFS(AA:AA,$E:$E,$E380))/(MAXIFS(AA:AA,$E:$E,$E380)-MINIFS(AA:AA,$E:$E,$E380)),
100*(AA380-MINIFS(AA:AA,$E:$E,$E380))/(MAXIFS(AA:AA,$E:$E,$E380)-MINIFS(AA:AA,$E:$E,$E380))))</f>
        <v/>
      </c>
      <c r="CQ380" s="232" t="str">
        <f t="array" ref="CQ380">IF(AB380="","",
IF(INDEX(Settings!$H:$H,MATCH(CQ$1,Settings!$G:$G,0))=TRUE,
100-100*(AB380-MINIFS(AB:AB,$E:$E,$E380))/(MAXIFS(AB:AB,$E:$E,$E380)-MINIFS(AB:AB,$E:$E,$E380)),
100*(AB380-MINIFS(AB:AB,$E:$E,$E380))/(MAXIFS(AB:AB,$E:$E,$E380)-MINIFS(AB:AB,$E:$E,$E380))))</f>
        <v/>
      </c>
      <c r="CR380" s="232" t="str">
        <f t="array" ref="CR380">IF(AC380="","",
IF(INDEX(Settings!$H:$H,MATCH(CR$1,Settings!$G:$G,0))=TRUE,
100-100*(AC380-MINIFS(AC:AC,$E:$E,$E380))/(MAXIFS(AC:AC,$E:$E,$E380)-MINIFS(AC:AC,$E:$E,$E380)),
100*(AC380-MINIFS(AC:AC,$E:$E,$E380))/(MAXIFS(AC:AC,$E:$E,$E380)-MINIFS(AC:AC,$E:$E,$E380))))</f>
        <v/>
      </c>
      <c r="CS380" s="232" t="str">
        <f t="array" ref="CS380">IF(AD380="","",
IF(INDEX(Settings!$H:$H,MATCH(CS$1,Settings!$G:$G,0))=TRUE,
100-100*(AD380-MINIFS(AD:AD,$E:$E,$E380))/(MAXIFS(AD:AD,$E:$E,$E380)-MINIFS(AD:AD,$E:$E,$E380)),
100*(AD380-MINIFS(AD:AD,$E:$E,$E380))/(MAXIFS(AD:AD,$E:$E,$E380)-MINIFS(AD:AD,$E:$E,$E380))))</f>
        <v/>
      </c>
      <c r="CT380" s="232" t="str">
        <f t="array" ref="CT380">IF(AE380="","",
IF(INDEX(Settings!$H:$H,MATCH(CT$1,Settings!$G:$G,0))=TRUE,
100-100*(AE380-MINIFS(AE:AE,$E:$E,$E380))/(MAXIFS(AE:AE,$E:$E,$E380)-MINIFS(AE:AE,$E:$E,$E380)),
100*(AE380-MINIFS(AE:AE,$E:$E,$E380))/(MAXIFS(AE:AE,$E:$E,$E380)-MINIFS(AE:AE,$E:$E,$E380))))</f>
        <v/>
      </c>
      <c r="CU380" s="232" t="str">
        <f t="array" ref="CU380">IF(AF380="","",
IF(INDEX(Settings!$H:$H,MATCH(CU$1,Settings!$G:$G,0))=TRUE,
100-100*(AF380-MINIFS(AF:AF,$E:$E,$E380))/(MAXIFS(AF:AF,$E:$E,$E380)-MINIFS(AF:AF,$E:$E,$E380)),
100*(AF380-MINIFS(AF:AF,$E:$E,$E380))/(MAXIFS(AF:AF,$E:$E,$E380)-MINIFS(AF:AF,$E:$E,$E380))))</f>
        <v/>
      </c>
      <c r="CV380" s="232" t="str">
        <f t="array" ref="CV380">IF(AG380="","",
IF(INDEX(Settings!$H:$H,MATCH(CV$1,Settings!$G:$G,0))=TRUE,
100-100*(AG380-MINIFS(AG:AG,$E:$E,$E380))/(MAXIFS(AG:AG,$E:$E,$E380)-MINIFS(AG:AG,$E:$E,$E380)),
100*(AG380-MINIFS(AG:AG,$E:$E,$E380))/(MAXIFS(AG:AG,$E:$E,$E380)-MINIFS(AG:AG,$E:$E,$E380))))</f>
        <v/>
      </c>
      <c r="CW380" s="232" t="str">
        <f t="array" ref="CW380">IF(AH380="","",
IF(INDEX(Settings!$H:$H,MATCH(CW$1,Settings!$G:$G,0))=TRUE,
100-100*(AH380-MINIFS(AH:AH,$E:$E,$E380))/(MAXIFS(AH:AH,$E:$E,$E380)-MINIFS(AH:AH,$E:$E,$E380)),
100*(AH380-MINIFS(AH:AH,$E:$E,$E380))/(MAXIFS(AH:AH,$E:$E,$E380)-MINIFS(AH:AH,$E:$E,$E380))))</f>
        <v/>
      </c>
      <c r="CX380" s="232" t="str">
        <f t="array" ref="CX380">IF(AI380="","",
IF(INDEX(Settings!$H:$H,MATCH(CX$1,Settings!$G:$G,0))=TRUE,
100-100*(AI380-MINIFS(AI:AI,$E:$E,$E380))/(MAXIFS(AI:AI,$E:$E,$E380)-MINIFS(AI:AI,$E:$E,$E380)),
100*(AI380-MINIFS(AI:AI,$E:$E,$E380))/(MAXIFS(AI:AI,$E:$E,$E380)-MINIFS(AI:AI,$E:$E,$E380))))</f>
        <v/>
      </c>
      <c r="CY380" s="232" t="str">
        <f t="array" ref="CY380">IF(AJ380="","",
IF(INDEX(Settings!$H:$H,MATCH(CY$1,Settings!$G:$G,0))=TRUE,
100-100*(AJ380-MINIFS(AJ:AJ,$E:$E,$E380))/(MAXIFS(AJ:AJ,$E:$E,$E380)-MINIFS(AJ:AJ,$E:$E,$E380)),
100*(AJ380-MINIFS(AJ:AJ,$E:$E,$E380))/(MAXIFS(AJ:AJ,$E:$E,$E380)-MINIFS(AJ:AJ,$E:$E,$E380))))</f>
        <v/>
      </c>
      <c r="CZ380" s="232" t="str">
        <f t="array" ref="CZ380">IF(AK380="","",
IF(INDEX(Settings!$H:$H,MATCH(CZ$1,Settings!$G:$G,0))=TRUE,
100-100*(AK380-MINIFS(AK:AK,$E:$E,$E380))/(MAXIFS(AK:AK,$E:$E,$E380)-MINIFS(AK:AK,$E:$E,$E380)),
100*(AK380-MINIFS(AK:AK,$E:$E,$E380))/(MAXIFS(AK:AK,$E:$E,$E380)-MINIFS(AK:AK,$E:$E,$E380))))</f>
        <v/>
      </c>
      <c r="DA380" s="232" t="str">
        <f t="array" ref="DA380">IF(AL380="","",
IF(INDEX(Settings!$H:$H,MATCH(DA$1,Settings!$G:$G,0))=TRUE,
100-100*(AL380-MINIFS(AL:AL,$E:$E,$E380))/(MAXIFS(AL:AL,$E:$E,$E380)-MINIFS(AL:AL,$E:$E,$E380)),
100*(AL380-MINIFS(AL:AL,$E:$E,$E380))/(MAXIFS(AL:AL,$E:$E,$E380)-MINIFS(AL:AL,$E:$E,$E380))))</f>
        <v/>
      </c>
      <c r="DB380" s="232" t="str">
        <f t="array" ref="DB380">IF(AM380="","",
IF(INDEX(Settings!$H:$H,MATCH(DB$1,Settings!$G:$G,0))=TRUE,
100-100*(AM380-MINIFS(AM:AM,$E:$E,$E380))/(MAXIFS(AM:AM,$E:$E,$E380)-MINIFS(AM:AM,$E:$E,$E380)),
100*(AM380-MINIFS(AM:AM,$E:$E,$E380))/(MAXIFS(AM:AM,$E:$E,$E380)-MINIFS(AM:AM,$E:$E,$E380))))</f>
        <v/>
      </c>
      <c r="DC380" s="232" t="str">
        <f t="array" ref="DC380">IF(AN380="","",
IF(INDEX(Settings!$H:$H,MATCH(DC$1,Settings!$G:$G,0))=TRUE,
100-100*(AN380-MINIFS(AN:AN,$E:$E,$E380))/(MAXIFS(AN:AN,$E:$E,$E380)-MINIFS(AN:AN,$E:$E,$E380)),
100*(AN380-MINIFS(AN:AN,$E:$E,$E380))/(MAXIFS(AN:AN,$E:$E,$E380)-MINIFS(AN:AN,$E:$E,$E380))))</f>
        <v/>
      </c>
      <c r="DD380" s="232" t="str">
        <f t="array" ref="DD380">IF(AO380="","",
IF(INDEX(Settings!$H:$H,MATCH(DD$1,Settings!$G:$G,0))=TRUE,
100-100*(AO380-MINIFS(AO:AO,$E:$E,$E380))/(MAXIFS(AO:AO,$E:$E,$E380)-MINIFS(AO:AO,$E:$E,$E380)),
100*(AO380-MINIFS(AO:AO,$E:$E,$E380))/(MAXIFS(AO:AO,$E:$E,$E380)-MINIFS(AO:AO,$E:$E,$E380))))</f>
        <v/>
      </c>
      <c r="DE380" s="232" t="str">
        <f t="array" ref="DE380">IF(AP380="","",
IF(INDEX(Settings!$H:$H,MATCH(DE$1,Settings!$G:$G,0))=TRUE,
100-100*(AP380-MINIFS(AP:AP,$E:$E,$E380))/(MAXIFS(AP:AP,$E:$E,$E380)-MINIFS(AP:AP,$E:$E,$E380)),
100*(AP380-MINIFS(AP:AP,$E:$E,$E380))/(MAXIFS(AP:AP,$E:$E,$E380)-MINIFS(AP:AP,$E:$E,$E380))))</f>
        <v/>
      </c>
      <c r="DF380" s="232" t="str">
        <f t="array" ref="DF380">IF(AQ380="","",
IF(INDEX(Settings!$H:$H,MATCH(DF$1,Settings!$G:$G,0))=TRUE,
100-100*(AQ380-MINIFS(AQ:AQ,$E:$E,$E380))/(MAXIFS(AQ:AQ,$E:$E,$E380)-MINIFS(AQ:AQ,$E:$E,$E380)),
100*(AQ380-MINIFS(AQ:AQ,$E:$E,$E380))/(MAXIFS(AQ:AQ,$E:$E,$E380)-MINIFS(AQ:AQ,$E:$E,$E380))))</f>
        <v/>
      </c>
      <c r="DG380" s="232" t="str">
        <f t="array" ref="DG380">IF(AR380="","",
IF(INDEX(Settings!$H:$H,MATCH(DG$1,Settings!$G:$G,0))=TRUE,
100-100*(AR380-MINIFS(AR:AR,$E:$E,$E380))/(MAXIFS(AR:AR,$E:$E,$E380)-MINIFS(AR:AR,$E:$E,$E380)),
100*(AR380-MINIFS(AR:AR,$E:$E,$E380))/(MAXIFS(AR:AR,$E:$E,$E380)-MINIFS(AR:AR,$E:$E,$E380))))</f>
        <v/>
      </c>
      <c r="DH380" s="232" t="str">
        <f t="array" ref="DH380">IF(AS380="","",
IF(INDEX(Settings!$H:$H,MATCH(DH$1,Settings!$G:$G,0))=TRUE,
100-100*(AS380-MINIFS(AS:AS,$E:$E,$E380))/(MAXIFS(AS:AS,$E:$E,$E380)-MINIFS(AS:AS,$E:$E,$E380)),
100*(AS380-MINIFS(AS:AS,$E:$E,$E380))/(MAXIFS(AS:AS,$E:$E,$E380)-MINIFS(AS:AS,$E:$E,$E380))))</f>
        <v/>
      </c>
      <c r="DI380" s="232" t="str">
        <f t="array" ref="DI380">IF(AT380="","",
IF(INDEX(Settings!$H:$H,MATCH(DI$1,Settings!$G:$G,0))=TRUE,
100-100*(AT380-MINIFS(AT:AT,$E:$E,$E380))/(MAXIFS(AT:AT,$E:$E,$E380)-MINIFS(AT:AT,$E:$E,$E380)),
100*(AT380-MINIFS(AT:AT,$E:$E,$E380))/(MAXIFS(AT:AT,$E:$E,$E380)-MINIFS(AT:AT,$E:$E,$E380))))</f>
        <v/>
      </c>
      <c r="DJ380" s="232" t="str">
        <f t="array" ref="DJ380">IF(AU380="","",
IF(INDEX(Settings!$H:$H,MATCH(DJ$1,Settings!$G:$G,0))=TRUE,
100-100*(AU380-MINIFS(AU:AU,$E:$E,$E380))/(MAXIFS(AU:AU,$E:$E,$E380)-MINIFS(AU:AU,$E:$E,$E380)),
100*(AU380-MINIFS(AU:AU,$E:$E,$E380))/(MAXIFS(AU:AU,$E:$E,$E380)-MINIFS(AU:AU,$E:$E,$E380))))</f>
        <v/>
      </c>
      <c r="DK380" s="232" t="str">
        <f t="array" ref="DK380">IF(AV380="","",
IF(INDEX(Settings!$H:$H,MATCH(DK$1,Settings!$G:$G,0))=TRUE,
100-100*(AV380-MINIFS(AV:AV,$E:$E,$E380))/(MAXIFS(AV:AV,$E:$E,$E380)-MINIFS(AV:AV,$E:$E,$E380)),
100*(AV380-MINIFS(AV:AV,$E:$E,$E380))/(MAXIFS(AV:AV,$E:$E,$E380)-MINIFS(AV:AV,$E:$E,$E380))))</f>
        <v/>
      </c>
      <c r="DL380" s="232" t="str">
        <f t="array" ref="DL380">IF(AW380="","",
IF(INDEX(Settings!$H:$H,MATCH(DL$1,Settings!$G:$G,0))=TRUE,
100-100*(AW380-MINIFS(AW:AW,$E:$E,$E380))/(MAXIFS(AW:AW,$E:$E,$E380)-MINIFS(AW:AW,$E:$E,$E380)),
100*(AW380-MINIFS(AW:AW,$E:$E,$E380))/(MAXIFS(AW:AW,$E:$E,$E380)-MINIFS(AW:AW,$E:$E,$E380))))</f>
        <v/>
      </c>
      <c r="DM380" s="232" t="str">
        <f t="array" ref="DM380">IF(AX380="","",
IF(INDEX(Settings!$H:$H,MATCH(DM$1,Settings!$G:$G,0))=TRUE,
100-100*(AX380-MINIFS(AX:AX,$E:$E,$E380))/(MAXIFS(AX:AX,$E:$E,$E380)-MINIFS(AX:AX,$E:$E,$E380)),
100*(AX380-MINIFS(AX:AX,$E:$E,$E380))/(MAXIFS(AX:AX,$E:$E,$E380)-MINIFS(AX:AX,$E:$E,$E380))))</f>
        <v/>
      </c>
      <c r="DN380" s="232" t="str">
        <f t="array" ref="DN380">IF(AY380="","",
IF(INDEX(Settings!$H:$H,MATCH(DN$1,Settings!$G:$G,0))=TRUE,
100-100*(AY380-MINIFS(AY:AY,$E:$E,$E380))/(MAXIFS(AY:AY,$E:$E,$E380)-MINIFS(AY:AY,$E:$E,$E380)),
100*(AY380-MINIFS(AY:AY,$E:$E,$E380))/(MAXIFS(AY:AY,$E:$E,$E380)-MINIFS(AY:AY,$E:$E,$E380))))</f>
        <v/>
      </c>
      <c r="DO380" s="232" t="str">
        <f t="array" ref="DO380">IF(AZ380="","",
IF(INDEX(Settings!$H:$H,MATCH(DO$1,Settings!$G:$G,0))=TRUE,
100-100*(AZ380-MINIFS(AZ:AZ,$E:$E,$E380))/(MAXIFS(AZ:AZ,$E:$E,$E380)-MINIFS(AZ:AZ,$E:$E,$E380)),
100*(AZ380-MINIFS(AZ:AZ,$E:$E,$E380))/(MAXIFS(AZ:AZ,$E:$E,$E380)-MINIFS(AZ:AZ,$E:$E,$E380))))</f>
        <v/>
      </c>
      <c r="DP380" s="232" t="str">
        <f t="array" ref="DP380">IF(BA380="","",
IF(INDEX(Settings!$H:$H,MATCH(DP$1,Settings!$G:$G,0))=TRUE,
100-100*(BA380-MINIFS(BA:BA,$E:$E,$E380))/(MAXIFS(BA:BA,$E:$E,$E380)-MINIFS(BA:BA,$E:$E,$E380)),
100*(BA380-MINIFS(BA:BA,$E:$E,$E380))/(MAXIFS(BA:BA,$E:$E,$E380)-MINIFS(BA:BA,$E:$E,$E380))))</f>
        <v/>
      </c>
      <c r="DQ380" s="232" t="str">
        <f t="array" ref="DQ380">IF(BB380="","",
IF(INDEX(Settings!$H:$H,MATCH(DQ$1,Settings!$G:$G,0))=TRUE,
100-100*(BB380-MINIFS(BB:BB,$E:$E,$E380))/(MAXIFS(BB:BB,$E:$E,$E380)-MINIFS(BB:BB,$E:$E,$E380)),
100*(BB380-MINIFS(BB:BB,$E:$E,$E380))/(MAXIFS(BB:BB,$E:$E,$E380)-MINIFS(BB:BB,$E:$E,$E380))))</f>
        <v/>
      </c>
      <c r="DR380" s="232" t="str">
        <f t="array" ref="DR380">IF(BC380="","",
IF(INDEX(Settings!$H:$H,MATCH(DR$1,Settings!$G:$G,0))=TRUE,
100-100*(BC380-MINIFS(BC:BC,$E:$E,$E380))/(MAXIFS(BC:BC,$E:$E,$E380)-MINIFS(BC:BC,$E:$E,$E380)),
100*(BC380-MINIFS(BC:BC,$E:$E,$E380))/(MAXIFS(BC:BC,$E:$E,$E380)-MINIFS(BC:BC,$E:$E,$E380))))</f>
        <v/>
      </c>
      <c r="DS380" s="232" t="str">
        <f t="array" ref="DS380">IF(BD380="","",
IF(INDEX(Settings!$H:$H,MATCH(DS$1,Settings!$G:$G,0))=TRUE,
100-100*(BD380-MINIFS(BD:BD,$E:$E,$E380))/(MAXIFS(BD:BD,$E:$E,$E380)-MINIFS(BD:BD,$E:$E,$E380)),
100*(BD380-MINIFS(BD:BD,$E:$E,$E380))/(MAXIFS(BD:BD,$E:$E,$E380)-MINIFS(BD:BD,$E:$E,$E380))))</f>
        <v/>
      </c>
      <c r="DT380" s="232" t="str">
        <f t="array" ref="DT380">IF(BE380="","",
IF(INDEX(Settings!$H:$H,MATCH(DT$1,Settings!$G:$G,0))=TRUE,
100-100*(BE380-MINIFS(BE:BE,$E:$E,$E380))/(MAXIFS(BE:BE,$E:$E,$E380)-MINIFS(BE:BE,$E:$E,$E380)),
100*(BE380-MINIFS(BE:BE,$E:$E,$E380))/(MAXIFS(BE:BE,$E:$E,$E380)-MINIFS(BE:BE,$E:$E,$E380))))</f>
        <v/>
      </c>
      <c r="DU380" s="232" t="str">
        <f t="array" ref="DU380">IF(BF380="","",
IF(INDEX(Settings!$H:$H,MATCH(DU$1,Settings!$G:$G,0))=TRUE,
100-100*(BF380-MINIFS(BF:BF,$E:$E,$E380))/(MAXIFS(BF:BF,$E:$E,$E380)-MINIFS(BF:BF,$E:$E,$E380)),
100*(BF380-MINIFS(BF:BF,$E:$E,$E380))/(MAXIFS(BF:BF,$E:$E,$E380)-MINIFS(BF:BF,$E:$E,$E380))))</f>
        <v/>
      </c>
      <c r="DV380" s="232" t="str">
        <f t="array" ref="DV380">IF(BG380="","",
IF(INDEX(Settings!$H:$H,MATCH(DV$1,Settings!$G:$G,0))=TRUE,
100-100*(BG380-MINIFS(BG:BG,$E:$E,$E380))/(MAXIFS(BG:BG,$E:$E,$E380)-MINIFS(BG:BG,$E:$E,$E380)),
100*(BG380-MINIFS(BG:BG,$E:$E,$E380))/(MAXIFS(BG:BG,$E:$E,$E380)-MINIFS(BG:BG,$E:$E,$E380))))</f>
        <v/>
      </c>
      <c r="DW380" s="232" t="str">
        <f t="array" ref="DW380">IF(BH380="","",
IF(INDEX(Settings!$H:$H,MATCH(DW$1,Settings!$G:$G,0))=TRUE,
100-100*(BH380-MINIFS(BH:BH,$E:$E,$E380))/(MAXIFS(BH:BH,$E:$E,$E380)-MINIFS(BH:BH,$E:$E,$E380)),
100*(BH380-MINIFS(BH:BH,$E:$E,$E380))/(MAXIFS(BH:BH,$E:$E,$E380)-MINIFS(BH:BH,$E:$E,$E380))))</f>
        <v/>
      </c>
      <c r="DX380" s="232" t="str">
        <f t="array" ref="DX380">IF(BI380="","",
IF(INDEX(Settings!$H:$H,MATCH(DX$1,Settings!$G:$G,0))=TRUE,
100-100*(BI380-MINIFS(BI:BI,$E:$E,$E380))/(MAXIFS(BI:BI,$E:$E,$E380)-MINIFS(BI:BI,$E:$E,$E380)),
100*(BI380-MINIFS(BI:BI,$E:$E,$E380))/(MAXIFS(BI:BI,$E:$E,$E380)-MINIFS(BI:BI,$E:$E,$E380))))</f>
        <v/>
      </c>
      <c r="DY380" s="232" t="str">
        <f t="array" ref="DY380">IF(BJ380="","",
IF(INDEX(Settings!$H:$H,MATCH(DY$1,Settings!$G:$G,0))=TRUE,
100-100*(BJ380-MINIFS(BJ:BJ,$E:$E,$E380))/(MAXIFS(BJ:BJ,$E:$E,$E380)-MINIFS(BJ:BJ,$E:$E,$E380)),
100*(BJ380-MINIFS(BJ:BJ,$E:$E,$E380))/(MAXIFS(BJ:BJ,$E:$E,$E380)-MINIFS(BJ:BJ,$E:$E,$E380))))</f>
        <v/>
      </c>
      <c r="DZ380" s="234"/>
      <c r="EA380" s="234"/>
      <c r="EB380" s="234" t="str">
        <f t="shared" si="8"/>
        <v/>
      </c>
      <c r="EC380" s="234" t="str">
        <f t="shared" si="9"/>
        <v/>
      </c>
      <c r="ED380" s="234" t="str">
        <f t="shared" si="10"/>
        <v/>
      </c>
      <c r="EE380" s="234" t="str">
        <f t="shared" si="11"/>
        <v/>
      </c>
      <c r="EF380" s="234" t="str">
        <f t="shared" si="12"/>
        <v/>
      </c>
      <c r="EG380" s="234" t="str">
        <f t="shared" si="13"/>
        <v/>
      </c>
      <c r="EH380" s="234"/>
      <c r="EI380" s="234"/>
      <c r="EJ380" s="234"/>
      <c r="EK380" s="234"/>
      <c r="EL380" s="234"/>
      <c r="EM380" s="234"/>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3" t="str">
        <f t="shared" si="14"/>
        <v/>
      </c>
      <c r="N381" s="49"/>
      <c r="O381" s="49"/>
      <c r="P381" s="49"/>
      <c r="Q381" s="49"/>
      <c r="R381" s="49"/>
      <c r="S381" s="222" t="str">
        <f>IFERROR(VLOOKUP(AF381, 'YOYO IR Scores'!A:C, 3, FALSE), "")
</f>
        <v/>
      </c>
      <c r="T381" s="49"/>
      <c r="U381" s="49"/>
      <c r="V381" s="49"/>
      <c r="W381" s="49"/>
      <c r="X381" s="224" t="str">
        <f t="shared" si="4"/>
        <v/>
      </c>
      <c r="Y381" s="225" t="str">
        <f t="shared" si="5"/>
        <v/>
      </c>
      <c r="Z381" s="225" t="str">
        <f t="shared" si="6"/>
        <v/>
      </c>
      <c r="AA381" s="224" t="str">
        <f t="shared" si="7"/>
        <v/>
      </c>
      <c r="AB381" s="223"/>
      <c r="AC381" s="223"/>
      <c r="AD381" s="223"/>
      <c r="AE381" s="223" t="str">
        <f>IFERROR(VLOOKUP(AF381, 'YOYO IR Scores'!A:C, 2, FALSE), "")</f>
        <v/>
      </c>
      <c r="AF381" s="223"/>
      <c r="AG381" s="223"/>
      <c r="AH381" s="223"/>
      <c r="AI381" s="223"/>
      <c r="AJ381" s="223"/>
      <c r="AK381" s="223"/>
      <c r="AL381" s="223"/>
      <c r="AM381" s="223"/>
      <c r="AN381" s="223"/>
      <c r="AO381" s="223"/>
      <c r="AP381" s="223"/>
      <c r="AQ381" s="223"/>
      <c r="AR381" s="223"/>
      <c r="AS381" s="223"/>
      <c r="AT381" s="223"/>
      <c r="AU381" s="223"/>
      <c r="AV381" s="223"/>
      <c r="AW381" s="223"/>
      <c r="AX381" s="223"/>
      <c r="AY381" s="223"/>
      <c r="AZ381" s="223"/>
      <c r="BA381" s="223"/>
      <c r="BB381" s="223"/>
      <c r="BC381" s="223"/>
      <c r="BD381" s="223"/>
      <c r="BE381" s="223"/>
      <c r="BF381" s="223"/>
      <c r="BG381" s="223"/>
      <c r="BH381" s="223"/>
      <c r="BI381" s="223"/>
      <c r="BJ381" s="223"/>
      <c r="BK381" s="223" t="str">
        <f t="array" ref="BK381">IF(J381="","",
IF(INDEX(Settings!$H:$H,MATCH(BY$1,Settings!$G:$G,0))=TRUE,
100-100*(J381-MIN(J:J))/(MAX(J:J)-MIN(J:J)),
100*(J381-MIN(J:J))/(MAX(J:J)-MIN(J:J))))</f>
        <v/>
      </c>
      <c r="BL381" s="223" t="str">
        <f t="array" ref="BL381">IF(J381="","",
IF(INDEX(Settings!$H:$H,MATCH(BY$1,Settings!$G:$G,0))=TRUE,
100-100*(J381-MINIFS(J:J,$E:$E,$E381))/(MAXIFS(J:J,$E:$E,$E381)-MINIFS(J:J,$E:$E,$E381)),
100*(J381-MINIFS(J:J,$E:$E,$E381))/(MAXIFS(J:J,$E:$E,$E381)-MINIFS(J:J,$E:$E,$E381))))</f>
        <v/>
      </c>
      <c r="BM381" s="223"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4" t="str">
        <f t="array" ref="BQ381">IF(J381="","",
IF(INDEX(Settings!$H:$H,MATCH(BY$1,Settings!$G:$G,0))=TRUE,
-1*(J381-AVERAGE(J:J))/STDEV(J:J),
(J381-AVERAGE(J:J))/STDEV(J:J)))</f>
        <v/>
      </c>
      <c r="BR381" s="224" t="str">
        <f>IFERROR(__xludf.DUMMYFUNCTION("IF(J381="""","""",
IF(INDEX(Settings!$H:$H,MATCH(BY$1,Settings!$G:$G,0))=TRUE,
-1*(J381-AVERAGEIFS(J:J,$E:$E,$E381))/STDEV(FILTER(J:J,$E:$E=$E381)),
(J381-AVERAGEIFS(J:J,$E:$E,$E381))/STDEV(FILTER(J:J,$E:$E=$E381))))"),"")</f>
        <v/>
      </c>
      <c r="BS381" s="224"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3" t="str">
        <f t="array" ref="BY381">IF(J381="","",
IF(INDEX(Settings!$H:$H,MATCH(BY$1,Settings!$G:$G,0))=TRUE,
100-100*(J381-MINIFS(J:J,$E:$E,$E381))/(MAXIFS(J:J,$E:$E,$E381)-MINIFS(J:J,$E:$E,$E381)),
100*(J381-MINIFS(J:J,$E:$E,$E381))/(MAXIFS(J:J,$E:$E,$E381)-MINIFS(J:J,$E:$E,$E381))))</f>
        <v/>
      </c>
      <c r="BZ381" s="223" t="str">
        <f t="array" ref="BZ381">IF(K381="","",
IF(INDEX(Settings!$H:$H,MATCH(BZ$1,Settings!$G:$G,0))=TRUE,
100-100*(K381-MINIFS(K:K,$E:$E,$E381))/(MAXIFS(K:K,$E:$E,$E381)-MINIFS(K:K,$E:$E,$E381)),
100*(K381-MINIFS(K:K,$E:$E,$E381))/(MAXIFS(K:K,$E:$E,$E381)-MINIFS(K:K,$E:$E,$E381))))</f>
        <v/>
      </c>
      <c r="CA381" s="223" t="str">
        <f t="array" ref="CA381">IF(L381="","",
IF(INDEX(Settings!$H:$H,MATCH(CA$1,Settings!$G:$G,0))=TRUE,
100-100*(L381-MINIFS(L:L,$E:$E,$E381))/(MAXIFS(L:L,$E:$E,$E381)-MINIFS(L:L,$E:$E,$E381)),
100*(L381-MINIFS(L:L,$E:$E,$E381))/(MAXIFS(L:L,$E:$E,$E381)-MINIFS(L:L,$E:$E,$E381))))</f>
        <v/>
      </c>
      <c r="CB381" s="223" t="str">
        <f t="array" ref="CB381">IF(M381="","",
IF(INDEX(Settings!$H:$H,MATCH(CB$1,Settings!$G:$G,0))=TRUE,
100-100*(M381-MINIFS(M:M,$E:$E,$E381))/(MAXIFS(M:M,$E:$E,$E381)-MINIFS(M:M,$E:$E,$E381)),
100*(M381-MINIFS(M:M,$E:$E,$E381))/(MAXIFS(M:M,$E:$E,$E381)-MINIFS(M:M,$E:$E,$E381))))</f>
        <v/>
      </c>
      <c r="CC381" s="223" t="str">
        <f t="array" ref="CC381">IF(N381="","",
IF(INDEX(Settings!$H:$H,MATCH(CC$1,Settings!$G:$G,0))=TRUE,
100-100*(N381-MINIFS(N:N,$E:$E,$E381))/(MAXIFS(N:N,$E:$E,$E381)-MINIFS(N:N,$E:$E,$E381)),
100*(N381-MINIFS(N:N,$E:$E,$E381))/(MAXIFS(N:N,$E:$E,$E381)-MINIFS(N:N,$E:$E,$E381))))</f>
        <v/>
      </c>
      <c r="CD381" s="223" t="str">
        <f t="array" ref="CD381">IF(O381="","",
IF(INDEX(Settings!$H:$H,MATCH(CD$1,Settings!$G:$G,0))=TRUE,
100-100*(O381-MINIFS(O:O,$E:$E,$E381))/(MAXIFS(O:O,$E:$E,$E381)-MINIFS(O:O,$E:$E,$E381)),
100*(O381-MINIFS(O:O,$E:$E,$E381))/(MAXIFS(O:O,$E:$E,$E381)-MINIFS(O:O,$E:$E,$E381))))</f>
        <v/>
      </c>
      <c r="CE381" s="223" t="str">
        <f t="array" ref="CE381">IF(P381="","",
IF(INDEX(Settings!$H:$H,MATCH(CE$1,Settings!$G:$G,0))=TRUE,
100-100*(P381-MINIFS(P:P,$E:$E,$E381))/(MAXIFS(P:P,$E:$E,$E381)-MINIFS(P:P,$E:$E,$E381)),
100*(P381-MINIFS(P:P,$E:$E,$E381))/(MAXIFS(P:P,$E:$E,$E381)-MINIFS(P:P,$E:$E,$E381))))</f>
        <v/>
      </c>
      <c r="CF381" s="223" t="str">
        <f t="array" ref="CF381">IF(Q381="","",
IF(INDEX(Settings!$H:$H,MATCH(CF$1,Settings!$G:$G,0))=TRUE,
100-100*(Q381-MINIFS(Q:Q,$E:$E,$E381))/(MAXIFS(Q:Q,$E:$E,$E381)-MINIFS(Q:Q,$E:$E,$E381)),
100*(Q381-MINIFS(Q:Q,$E:$E,$E381))/(MAXIFS(Q:Q,$E:$E,$E381)-MINIFS(Q:Q,$E:$E,$E381))))</f>
        <v/>
      </c>
      <c r="CG381" s="223" t="str">
        <f t="array" ref="CG381">IF(R381="","",
IF(INDEX(Settings!$H:$H,MATCH(CG$1,Settings!$G:$G,0))=TRUE,
100-100*(R381-MINIFS(R:R,$E:$E,$E381))/(MAXIFS(R:R,$E:$E,$E381)-MINIFS(R:R,$E:$E,$E381)),
100*(R381-MINIFS(R:R,$E:$E,$E381))/(MAXIFS(R:R,$E:$E,$E381)-MINIFS(R:R,$E:$E,$E381))))</f>
        <v/>
      </c>
      <c r="CH381" s="223" t="str">
        <f t="array" ref="CH381">IF(S381="","",
IF(INDEX(Settings!$H:$H,MATCH(CH$1,Settings!$G:$G,0))=TRUE,
100-100*(S381-MINIFS(S:S,$E:$E,$E381))/(MAXIFS(S:S,$E:$E,$E381)-MINIFS(S:S,$E:$E,$E381)),
100*(S381-MINIFS(S:S,$E:$E,$E381))/(MAXIFS(S:S,$E:$E,$E381)-MINIFS(S:S,$E:$E,$E381))))</f>
        <v/>
      </c>
      <c r="CI381" s="223" t="str">
        <f t="array" ref="CI381">IF(T381="","",
IF(INDEX(Settings!$H:$H,MATCH(CI$1,Settings!$G:$G,0))=TRUE,
100-100*(T381-MINIFS(T:T,$E:$E,$E381))/(MAXIFS(T:T,$E:$E,$E381)-MINIFS(T:T,$E:$E,$E381)),
100*(T381-MINIFS(T:T,$E:$E,$E381))/(MAXIFS(T:T,$E:$E,$E381)-MINIFS(T:T,$E:$E,$E381))))</f>
        <v/>
      </c>
      <c r="CJ381" s="223" t="str">
        <f t="array" ref="CJ381">IF(U381="","",
IF(INDEX(Settings!$H:$H,MATCH(CJ$1,Settings!$G:$G,0))=TRUE,
100-100*(U381-MINIFS(U:U,$E:$E,$E381))/(MAXIFS(U:U,$E:$E,$E381)-MINIFS(U:U,$E:$E,$E381)),
100*(U381-MINIFS(U:U,$E:$E,$E381))/(MAXIFS(U:U,$E:$E,$E381)-MINIFS(U:U,$E:$E,$E381))))</f>
        <v/>
      </c>
      <c r="CK381" s="223" t="str">
        <f t="array" ref="CK381">IF(V381="","",
IF(INDEX(Settings!$H:$H,MATCH(CK$1,Settings!$G:$G,0))=TRUE,
100-100*(V381-MINIFS(V:V,$E:$E,$E381))/(MAXIFS(V:V,$E:$E,$E381)-MINIFS(V:V,$E:$E,$E381)),
100*(V381-MINIFS(V:V,$E:$E,$E381))/(MAXIFS(V:V,$E:$E,$E381)-MINIFS(V:V,$E:$E,$E381))))</f>
        <v/>
      </c>
      <c r="CL381" s="223" t="str">
        <f t="array" ref="CL381">IF(W381="","",
IF(INDEX(Settings!$H:$H,MATCH(CL$1,Settings!$G:$G,0))=TRUE,
100-100*(W381-MINIFS(W:W,$E:$E,$E381))/(MAXIFS(W:W,$E:$E,$E381)-MINIFS(W:W,$E:$E,$E381)),
100*(W381-MINIFS(W:W,$E:$E,$E381))/(MAXIFS(W:W,$E:$E,$E381)-MINIFS(W:W,$E:$E,$E381))))</f>
        <v/>
      </c>
      <c r="CM381" s="223" t="str">
        <f t="array" ref="CM381">IF(X381="","",
IF(INDEX(Settings!$H:$H,MATCH(CM$1,Settings!$G:$G,0))=TRUE,
100-100*(X381-MINIFS(X:X,$E:$E,$E381))/(MAXIFS(X:X,$E:$E,$E381)-MINIFS(X:X,$E:$E,$E381)),
100*(X381-MINIFS(X:X,$E:$E,$E381))/(MAXIFS(X:X,$E:$E,$E381)-MINIFS(X:X,$E:$E,$E381))))</f>
        <v/>
      </c>
      <c r="CN381" s="223" t="str">
        <f t="array" ref="CN381">IF(Y381="","",
IF(INDEX(Settings!$H:$H,MATCH(CN$1,Settings!$G:$G,0))=TRUE,
100-100*(Y381-MINIFS(Y:Y,$E:$E,$E381))/(MAXIFS(Y:Y,$E:$E,$E381)-MINIFS(Y:Y,$E:$E,$E381)),
100*(Y381-MINIFS(Y:Y,$E:$E,$E381))/(MAXIFS(Y:Y,$E:$E,$E381)-MINIFS(Y:Y,$E:$E,$E381))))</f>
        <v/>
      </c>
      <c r="CO381" s="223" t="str">
        <f t="array" ref="CO381">IF(Z381="","",
IF(INDEX(Settings!$H:$H,MATCH(CO$1,Settings!$G:$G,0))=TRUE,
100-100*(Z381-MINIFS(Z:Z,$E:$E,$E381))/(MAXIFS(Z:Z,$E:$E,$E381)-MINIFS(Z:Z,$E:$E,$E381)),
100*(Z381-MINIFS(Z:Z,$E:$E,$E381))/(MAXIFS(Z:Z,$E:$E,$E381)-MINIFS(Z:Z,$E:$E,$E381))))</f>
        <v/>
      </c>
      <c r="CP381" s="223" t="str">
        <f t="array" ref="CP381">IF(AA381="","",
IF(INDEX(Settings!$H:$H,MATCH(CP$1,Settings!$G:$G,0))=TRUE,
100-100*(AA381-MINIFS(AA:AA,$E:$E,$E381))/(MAXIFS(AA:AA,$E:$E,$E381)-MINIFS(AA:AA,$E:$E,$E381)),
100*(AA381-MINIFS(AA:AA,$E:$E,$E381))/(MAXIFS(AA:AA,$E:$E,$E381)-MINIFS(AA:AA,$E:$E,$E381))))</f>
        <v/>
      </c>
      <c r="CQ381" s="223" t="str">
        <f t="array" ref="CQ381">IF(AB381="","",
IF(INDEX(Settings!$H:$H,MATCH(CQ$1,Settings!$G:$G,0))=TRUE,
100-100*(AB381-MINIFS(AB:AB,$E:$E,$E381))/(MAXIFS(AB:AB,$E:$E,$E381)-MINIFS(AB:AB,$E:$E,$E381)),
100*(AB381-MINIFS(AB:AB,$E:$E,$E381))/(MAXIFS(AB:AB,$E:$E,$E381)-MINIFS(AB:AB,$E:$E,$E381))))</f>
        <v/>
      </c>
      <c r="CR381" s="223" t="str">
        <f t="array" ref="CR381">IF(AC381="","",
IF(INDEX(Settings!$H:$H,MATCH(CR$1,Settings!$G:$G,0))=TRUE,
100-100*(AC381-MINIFS(AC:AC,$E:$E,$E381))/(MAXIFS(AC:AC,$E:$E,$E381)-MINIFS(AC:AC,$E:$E,$E381)),
100*(AC381-MINIFS(AC:AC,$E:$E,$E381))/(MAXIFS(AC:AC,$E:$E,$E381)-MINIFS(AC:AC,$E:$E,$E381))))</f>
        <v/>
      </c>
      <c r="CS381" s="223" t="str">
        <f t="array" ref="CS381">IF(AD381="","",
IF(INDEX(Settings!$H:$H,MATCH(CS$1,Settings!$G:$G,0))=TRUE,
100-100*(AD381-MINIFS(AD:AD,$E:$E,$E381))/(MAXIFS(AD:AD,$E:$E,$E381)-MINIFS(AD:AD,$E:$E,$E381)),
100*(AD381-MINIFS(AD:AD,$E:$E,$E381))/(MAXIFS(AD:AD,$E:$E,$E381)-MINIFS(AD:AD,$E:$E,$E381))))</f>
        <v/>
      </c>
      <c r="CT381" s="223" t="str">
        <f t="array" ref="CT381">IF(AE381="","",
IF(INDEX(Settings!$H:$H,MATCH(CT$1,Settings!$G:$G,0))=TRUE,
100-100*(AE381-MINIFS(AE:AE,$E:$E,$E381))/(MAXIFS(AE:AE,$E:$E,$E381)-MINIFS(AE:AE,$E:$E,$E381)),
100*(AE381-MINIFS(AE:AE,$E:$E,$E381))/(MAXIFS(AE:AE,$E:$E,$E381)-MINIFS(AE:AE,$E:$E,$E381))))</f>
        <v/>
      </c>
      <c r="CU381" s="223" t="str">
        <f t="array" ref="CU381">IF(AF381="","",
IF(INDEX(Settings!$H:$H,MATCH(CU$1,Settings!$G:$G,0))=TRUE,
100-100*(AF381-MINIFS(AF:AF,$E:$E,$E381))/(MAXIFS(AF:AF,$E:$E,$E381)-MINIFS(AF:AF,$E:$E,$E381)),
100*(AF381-MINIFS(AF:AF,$E:$E,$E381))/(MAXIFS(AF:AF,$E:$E,$E381)-MINIFS(AF:AF,$E:$E,$E381))))</f>
        <v/>
      </c>
      <c r="CV381" s="223" t="str">
        <f t="array" ref="CV381">IF(AG381="","",
IF(INDEX(Settings!$H:$H,MATCH(CV$1,Settings!$G:$G,0))=TRUE,
100-100*(AG381-MINIFS(AG:AG,$E:$E,$E381))/(MAXIFS(AG:AG,$E:$E,$E381)-MINIFS(AG:AG,$E:$E,$E381)),
100*(AG381-MINIFS(AG:AG,$E:$E,$E381))/(MAXIFS(AG:AG,$E:$E,$E381)-MINIFS(AG:AG,$E:$E,$E381))))</f>
        <v/>
      </c>
      <c r="CW381" s="223" t="str">
        <f t="array" ref="CW381">IF(AH381="","",
IF(INDEX(Settings!$H:$H,MATCH(CW$1,Settings!$G:$G,0))=TRUE,
100-100*(AH381-MINIFS(AH:AH,$E:$E,$E381))/(MAXIFS(AH:AH,$E:$E,$E381)-MINIFS(AH:AH,$E:$E,$E381)),
100*(AH381-MINIFS(AH:AH,$E:$E,$E381))/(MAXIFS(AH:AH,$E:$E,$E381)-MINIFS(AH:AH,$E:$E,$E381))))</f>
        <v/>
      </c>
      <c r="CX381" s="223" t="str">
        <f t="array" ref="CX381">IF(AI381="","",
IF(INDEX(Settings!$H:$H,MATCH(CX$1,Settings!$G:$G,0))=TRUE,
100-100*(AI381-MINIFS(AI:AI,$E:$E,$E381))/(MAXIFS(AI:AI,$E:$E,$E381)-MINIFS(AI:AI,$E:$E,$E381)),
100*(AI381-MINIFS(AI:AI,$E:$E,$E381))/(MAXIFS(AI:AI,$E:$E,$E381)-MINIFS(AI:AI,$E:$E,$E381))))</f>
        <v/>
      </c>
      <c r="CY381" s="223" t="str">
        <f t="array" ref="CY381">IF(AJ381="","",
IF(INDEX(Settings!$H:$H,MATCH(CY$1,Settings!$G:$G,0))=TRUE,
100-100*(AJ381-MINIFS(AJ:AJ,$E:$E,$E381))/(MAXIFS(AJ:AJ,$E:$E,$E381)-MINIFS(AJ:AJ,$E:$E,$E381)),
100*(AJ381-MINIFS(AJ:AJ,$E:$E,$E381))/(MAXIFS(AJ:AJ,$E:$E,$E381)-MINIFS(AJ:AJ,$E:$E,$E381))))</f>
        <v/>
      </c>
      <c r="CZ381" s="223" t="str">
        <f t="array" ref="CZ381">IF(AK381="","",
IF(INDEX(Settings!$H:$H,MATCH(CZ$1,Settings!$G:$G,0))=TRUE,
100-100*(AK381-MINIFS(AK:AK,$E:$E,$E381))/(MAXIFS(AK:AK,$E:$E,$E381)-MINIFS(AK:AK,$E:$E,$E381)),
100*(AK381-MINIFS(AK:AK,$E:$E,$E381))/(MAXIFS(AK:AK,$E:$E,$E381)-MINIFS(AK:AK,$E:$E,$E381))))</f>
        <v/>
      </c>
      <c r="DA381" s="223" t="str">
        <f t="array" ref="DA381">IF(AL381="","",
IF(INDEX(Settings!$H:$H,MATCH(DA$1,Settings!$G:$G,0))=TRUE,
100-100*(AL381-MINIFS(AL:AL,$E:$E,$E381))/(MAXIFS(AL:AL,$E:$E,$E381)-MINIFS(AL:AL,$E:$E,$E381)),
100*(AL381-MINIFS(AL:AL,$E:$E,$E381))/(MAXIFS(AL:AL,$E:$E,$E381)-MINIFS(AL:AL,$E:$E,$E381))))</f>
        <v/>
      </c>
      <c r="DB381" s="223" t="str">
        <f t="array" ref="DB381">IF(AM381="","",
IF(INDEX(Settings!$H:$H,MATCH(DB$1,Settings!$G:$G,0))=TRUE,
100-100*(AM381-MINIFS(AM:AM,$E:$E,$E381))/(MAXIFS(AM:AM,$E:$E,$E381)-MINIFS(AM:AM,$E:$E,$E381)),
100*(AM381-MINIFS(AM:AM,$E:$E,$E381))/(MAXIFS(AM:AM,$E:$E,$E381)-MINIFS(AM:AM,$E:$E,$E381))))</f>
        <v/>
      </c>
      <c r="DC381" s="223" t="str">
        <f t="array" ref="DC381">IF(AN381="","",
IF(INDEX(Settings!$H:$H,MATCH(DC$1,Settings!$G:$G,0))=TRUE,
100-100*(AN381-MINIFS(AN:AN,$E:$E,$E381))/(MAXIFS(AN:AN,$E:$E,$E381)-MINIFS(AN:AN,$E:$E,$E381)),
100*(AN381-MINIFS(AN:AN,$E:$E,$E381))/(MAXIFS(AN:AN,$E:$E,$E381)-MINIFS(AN:AN,$E:$E,$E381))))</f>
        <v/>
      </c>
      <c r="DD381" s="223" t="str">
        <f t="array" ref="DD381">IF(AO381="","",
IF(INDEX(Settings!$H:$H,MATCH(DD$1,Settings!$G:$G,0))=TRUE,
100-100*(AO381-MINIFS(AO:AO,$E:$E,$E381))/(MAXIFS(AO:AO,$E:$E,$E381)-MINIFS(AO:AO,$E:$E,$E381)),
100*(AO381-MINIFS(AO:AO,$E:$E,$E381))/(MAXIFS(AO:AO,$E:$E,$E381)-MINIFS(AO:AO,$E:$E,$E381))))</f>
        <v/>
      </c>
      <c r="DE381" s="223" t="str">
        <f t="array" ref="DE381">IF(AP381="","",
IF(INDEX(Settings!$H:$H,MATCH(DE$1,Settings!$G:$G,0))=TRUE,
100-100*(AP381-MINIFS(AP:AP,$E:$E,$E381))/(MAXIFS(AP:AP,$E:$E,$E381)-MINIFS(AP:AP,$E:$E,$E381)),
100*(AP381-MINIFS(AP:AP,$E:$E,$E381))/(MAXIFS(AP:AP,$E:$E,$E381)-MINIFS(AP:AP,$E:$E,$E381))))</f>
        <v/>
      </c>
      <c r="DF381" s="223" t="str">
        <f t="array" ref="DF381">IF(AQ381="","",
IF(INDEX(Settings!$H:$H,MATCH(DF$1,Settings!$G:$G,0))=TRUE,
100-100*(AQ381-MINIFS(AQ:AQ,$E:$E,$E381))/(MAXIFS(AQ:AQ,$E:$E,$E381)-MINIFS(AQ:AQ,$E:$E,$E381)),
100*(AQ381-MINIFS(AQ:AQ,$E:$E,$E381))/(MAXIFS(AQ:AQ,$E:$E,$E381)-MINIFS(AQ:AQ,$E:$E,$E381))))</f>
        <v/>
      </c>
      <c r="DG381" s="223" t="str">
        <f t="array" ref="DG381">IF(AR381="","",
IF(INDEX(Settings!$H:$H,MATCH(DG$1,Settings!$G:$G,0))=TRUE,
100-100*(AR381-MINIFS(AR:AR,$E:$E,$E381))/(MAXIFS(AR:AR,$E:$E,$E381)-MINIFS(AR:AR,$E:$E,$E381)),
100*(AR381-MINIFS(AR:AR,$E:$E,$E381))/(MAXIFS(AR:AR,$E:$E,$E381)-MINIFS(AR:AR,$E:$E,$E381))))</f>
        <v/>
      </c>
      <c r="DH381" s="223" t="str">
        <f t="array" ref="DH381">IF(AS381="","",
IF(INDEX(Settings!$H:$H,MATCH(DH$1,Settings!$G:$G,0))=TRUE,
100-100*(AS381-MINIFS(AS:AS,$E:$E,$E381))/(MAXIFS(AS:AS,$E:$E,$E381)-MINIFS(AS:AS,$E:$E,$E381)),
100*(AS381-MINIFS(AS:AS,$E:$E,$E381))/(MAXIFS(AS:AS,$E:$E,$E381)-MINIFS(AS:AS,$E:$E,$E381))))</f>
        <v/>
      </c>
      <c r="DI381" s="223" t="str">
        <f t="array" ref="DI381">IF(AT381="","",
IF(INDEX(Settings!$H:$H,MATCH(DI$1,Settings!$G:$G,0))=TRUE,
100-100*(AT381-MINIFS(AT:AT,$E:$E,$E381))/(MAXIFS(AT:AT,$E:$E,$E381)-MINIFS(AT:AT,$E:$E,$E381)),
100*(AT381-MINIFS(AT:AT,$E:$E,$E381))/(MAXIFS(AT:AT,$E:$E,$E381)-MINIFS(AT:AT,$E:$E,$E381))))</f>
        <v/>
      </c>
      <c r="DJ381" s="223" t="str">
        <f t="array" ref="DJ381">IF(AU381="","",
IF(INDEX(Settings!$H:$H,MATCH(DJ$1,Settings!$G:$G,0))=TRUE,
100-100*(AU381-MINIFS(AU:AU,$E:$E,$E381))/(MAXIFS(AU:AU,$E:$E,$E381)-MINIFS(AU:AU,$E:$E,$E381)),
100*(AU381-MINIFS(AU:AU,$E:$E,$E381))/(MAXIFS(AU:AU,$E:$E,$E381)-MINIFS(AU:AU,$E:$E,$E381))))</f>
        <v/>
      </c>
      <c r="DK381" s="223" t="str">
        <f t="array" ref="DK381">IF(AV381="","",
IF(INDEX(Settings!$H:$H,MATCH(DK$1,Settings!$G:$G,0))=TRUE,
100-100*(AV381-MINIFS(AV:AV,$E:$E,$E381))/(MAXIFS(AV:AV,$E:$E,$E381)-MINIFS(AV:AV,$E:$E,$E381)),
100*(AV381-MINIFS(AV:AV,$E:$E,$E381))/(MAXIFS(AV:AV,$E:$E,$E381)-MINIFS(AV:AV,$E:$E,$E381))))</f>
        <v/>
      </c>
      <c r="DL381" s="223" t="str">
        <f t="array" ref="DL381">IF(AW381="","",
IF(INDEX(Settings!$H:$H,MATCH(DL$1,Settings!$G:$G,0))=TRUE,
100-100*(AW381-MINIFS(AW:AW,$E:$E,$E381))/(MAXIFS(AW:AW,$E:$E,$E381)-MINIFS(AW:AW,$E:$E,$E381)),
100*(AW381-MINIFS(AW:AW,$E:$E,$E381))/(MAXIFS(AW:AW,$E:$E,$E381)-MINIFS(AW:AW,$E:$E,$E381))))</f>
        <v/>
      </c>
      <c r="DM381" s="223" t="str">
        <f t="array" ref="DM381">IF(AX381="","",
IF(INDEX(Settings!$H:$H,MATCH(DM$1,Settings!$G:$G,0))=TRUE,
100-100*(AX381-MINIFS(AX:AX,$E:$E,$E381))/(MAXIFS(AX:AX,$E:$E,$E381)-MINIFS(AX:AX,$E:$E,$E381)),
100*(AX381-MINIFS(AX:AX,$E:$E,$E381))/(MAXIFS(AX:AX,$E:$E,$E381)-MINIFS(AX:AX,$E:$E,$E381))))</f>
        <v/>
      </c>
      <c r="DN381" s="223" t="str">
        <f t="array" ref="DN381">IF(AY381="","",
IF(INDEX(Settings!$H:$H,MATCH(DN$1,Settings!$G:$G,0))=TRUE,
100-100*(AY381-MINIFS(AY:AY,$E:$E,$E381))/(MAXIFS(AY:AY,$E:$E,$E381)-MINIFS(AY:AY,$E:$E,$E381)),
100*(AY381-MINIFS(AY:AY,$E:$E,$E381))/(MAXIFS(AY:AY,$E:$E,$E381)-MINIFS(AY:AY,$E:$E,$E381))))</f>
        <v/>
      </c>
      <c r="DO381" s="223" t="str">
        <f t="array" ref="DO381">IF(AZ381="","",
IF(INDEX(Settings!$H:$H,MATCH(DO$1,Settings!$G:$G,0))=TRUE,
100-100*(AZ381-MINIFS(AZ:AZ,$E:$E,$E381))/(MAXIFS(AZ:AZ,$E:$E,$E381)-MINIFS(AZ:AZ,$E:$E,$E381)),
100*(AZ381-MINIFS(AZ:AZ,$E:$E,$E381))/(MAXIFS(AZ:AZ,$E:$E,$E381)-MINIFS(AZ:AZ,$E:$E,$E381))))</f>
        <v/>
      </c>
      <c r="DP381" s="223" t="str">
        <f t="array" ref="DP381">IF(BA381="","",
IF(INDEX(Settings!$H:$H,MATCH(DP$1,Settings!$G:$G,0))=TRUE,
100-100*(BA381-MINIFS(BA:BA,$E:$E,$E381))/(MAXIFS(BA:BA,$E:$E,$E381)-MINIFS(BA:BA,$E:$E,$E381)),
100*(BA381-MINIFS(BA:BA,$E:$E,$E381))/(MAXIFS(BA:BA,$E:$E,$E381)-MINIFS(BA:BA,$E:$E,$E381))))</f>
        <v/>
      </c>
      <c r="DQ381" s="223" t="str">
        <f t="array" ref="DQ381">IF(BB381="","",
IF(INDEX(Settings!$H:$H,MATCH(DQ$1,Settings!$G:$G,0))=TRUE,
100-100*(BB381-MINIFS(BB:BB,$E:$E,$E381))/(MAXIFS(BB:BB,$E:$E,$E381)-MINIFS(BB:BB,$E:$E,$E381)),
100*(BB381-MINIFS(BB:BB,$E:$E,$E381))/(MAXIFS(BB:BB,$E:$E,$E381)-MINIFS(BB:BB,$E:$E,$E381))))</f>
        <v/>
      </c>
      <c r="DR381" s="223" t="str">
        <f t="array" ref="DR381">IF(BC381="","",
IF(INDEX(Settings!$H:$H,MATCH(DR$1,Settings!$G:$G,0))=TRUE,
100-100*(BC381-MINIFS(BC:BC,$E:$E,$E381))/(MAXIFS(BC:BC,$E:$E,$E381)-MINIFS(BC:BC,$E:$E,$E381)),
100*(BC381-MINIFS(BC:BC,$E:$E,$E381))/(MAXIFS(BC:BC,$E:$E,$E381)-MINIFS(BC:BC,$E:$E,$E381))))</f>
        <v/>
      </c>
      <c r="DS381" s="223" t="str">
        <f t="array" ref="DS381">IF(BD381="","",
IF(INDEX(Settings!$H:$H,MATCH(DS$1,Settings!$G:$G,0))=TRUE,
100-100*(BD381-MINIFS(BD:BD,$E:$E,$E381))/(MAXIFS(BD:BD,$E:$E,$E381)-MINIFS(BD:BD,$E:$E,$E381)),
100*(BD381-MINIFS(BD:BD,$E:$E,$E381))/(MAXIFS(BD:BD,$E:$E,$E381)-MINIFS(BD:BD,$E:$E,$E381))))</f>
        <v/>
      </c>
      <c r="DT381" s="223" t="str">
        <f t="array" ref="DT381">IF(BE381="","",
IF(INDEX(Settings!$H:$H,MATCH(DT$1,Settings!$G:$G,0))=TRUE,
100-100*(BE381-MINIFS(BE:BE,$E:$E,$E381))/(MAXIFS(BE:BE,$E:$E,$E381)-MINIFS(BE:BE,$E:$E,$E381)),
100*(BE381-MINIFS(BE:BE,$E:$E,$E381))/(MAXIFS(BE:BE,$E:$E,$E381)-MINIFS(BE:BE,$E:$E,$E381))))</f>
        <v/>
      </c>
      <c r="DU381" s="223" t="str">
        <f t="array" ref="DU381">IF(BF381="","",
IF(INDEX(Settings!$H:$H,MATCH(DU$1,Settings!$G:$G,0))=TRUE,
100-100*(BF381-MINIFS(BF:BF,$E:$E,$E381))/(MAXIFS(BF:BF,$E:$E,$E381)-MINIFS(BF:BF,$E:$E,$E381)),
100*(BF381-MINIFS(BF:BF,$E:$E,$E381))/(MAXIFS(BF:BF,$E:$E,$E381)-MINIFS(BF:BF,$E:$E,$E381))))</f>
        <v/>
      </c>
      <c r="DV381" s="223" t="str">
        <f t="array" ref="DV381">IF(BG381="","",
IF(INDEX(Settings!$H:$H,MATCH(DV$1,Settings!$G:$G,0))=TRUE,
100-100*(BG381-MINIFS(BG:BG,$E:$E,$E381))/(MAXIFS(BG:BG,$E:$E,$E381)-MINIFS(BG:BG,$E:$E,$E381)),
100*(BG381-MINIFS(BG:BG,$E:$E,$E381))/(MAXIFS(BG:BG,$E:$E,$E381)-MINIFS(BG:BG,$E:$E,$E381))))</f>
        <v/>
      </c>
      <c r="DW381" s="223" t="str">
        <f t="array" ref="DW381">IF(BH381="","",
IF(INDEX(Settings!$H:$H,MATCH(DW$1,Settings!$G:$G,0))=TRUE,
100-100*(BH381-MINIFS(BH:BH,$E:$E,$E381))/(MAXIFS(BH:BH,$E:$E,$E381)-MINIFS(BH:BH,$E:$E,$E381)),
100*(BH381-MINIFS(BH:BH,$E:$E,$E381))/(MAXIFS(BH:BH,$E:$E,$E381)-MINIFS(BH:BH,$E:$E,$E381))))</f>
        <v/>
      </c>
      <c r="DX381" s="223" t="str">
        <f t="array" ref="DX381">IF(BI381="","",
IF(INDEX(Settings!$H:$H,MATCH(DX$1,Settings!$G:$G,0))=TRUE,
100-100*(BI381-MINIFS(BI:BI,$E:$E,$E381))/(MAXIFS(BI:BI,$E:$E,$E381)-MINIFS(BI:BI,$E:$E,$E381)),
100*(BI381-MINIFS(BI:BI,$E:$E,$E381))/(MAXIFS(BI:BI,$E:$E,$E381)-MINIFS(BI:BI,$E:$E,$E381))))</f>
        <v/>
      </c>
      <c r="DY381" s="223" t="str">
        <f t="array" ref="DY381">IF(BJ381="","",
IF(INDEX(Settings!$H:$H,MATCH(DY$1,Settings!$G:$G,0))=TRUE,
100-100*(BJ381-MINIFS(BJ:BJ,$E:$E,$E381))/(MAXIFS(BJ:BJ,$E:$E,$E381)-MINIFS(BJ:BJ,$E:$E,$E381)),
100*(BJ381-MINIFS(BJ:BJ,$E:$E,$E381))/(MAXIFS(BJ:BJ,$E:$E,$E381)-MINIFS(BJ:BJ,$E:$E,$E381))))</f>
        <v/>
      </c>
      <c r="DZ381" s="225"/>
      <c r="EA381" s="225"/>
      <c r="EB381" s="225" t="str">
        <f t="shared" si="8"/>
        <v/>
      </c>
      <c r="EC381" s="225" t="str">
        <f t="shared" si="9"/>
        <v/>
      </c>
      <c r="ED381" s="225" t="str">
        <f t="shared" si="10"/>
        <v/>
      </c>
      <c r="EE381" s="225" t="str">
        <f t="shared" si="11"/>
        <v/>
      </c>
      <c r="EF381" s="225" t="str">
        <f t="shared" si="12"/>
        <v/>
      </c>
      <c r="EG381" s="225" t="str">
        <f t="shared" si="13"/>
        <v/>
      </c>
      <c r="EH381" s="225"/>
      <c r="EI381" s="225"/>
      <c r="EJ381" s="225"/>
      <c r="EK381" s="225"/>
      <c r="EL381" s="225"/>
      <c r="EM381" s="225"/>
    </row>
    <row r="382">
      <c r="A382" s="231"/>
      <c r="B382" s="231"/>
      <c r="C382" s="231"/>
      <c r="D382" s="231" t="str">
        <f t="array" ref="D382">IFERROR(INDEX(Profiles!$B:$B,MATCH($A382,Profiles!$A:$A,0)),"")</f>
        <v/>
      </c>
      <c r="E382" s="231"/>
      <c r="F382" s="231"/>
      <c r="G382" s="231"/>
      <c r="H382" s="231"/>
      <c r="I382" s="231" t="str">
        <f>IF(A382="","",IF(Settings!$N$3="DATE",F382&amp;": "&amp;TEXT(B382,"M/DD/YY"),F382&amp;": "&amp;H382))</f>
        <v/>
      </c>
      <c r="J382" s="231"/>
      <c r="K382" s="231"/>
      <c r="L382" s="231"/>
      <c r="M382" s="232" t="str">
        <f t="shared" si="14"/>
        <v/>
      </c>
      <c r="N382" s="231"/>
      <c r="O382" s="231"/>
      <c r="P382" s="231"/>
      <c r="Q382" s="231"/>
      <c r="R382" s="231"/>
      <c r="S382" s="230" t="str">
        <f>IFERROR(VLOOKUP(AF382, 'YOYO IR Scores'!A:C, 3, FALSE), "")
</f>
        <v/>
      </c>
      <c r="T382" s="231"/>
      <c r="U382" s="231"/>
      <c r="V382" s="231"/>
      <c r="W382" s="231"/>
      <c r="X382" s="233" t="str">
        <f t="shared" si="4"/>
        <v/>
      </c>
      <c r="Y382" s="234" t="str">
        <f t="shared" si="5"/>
        <v/>
      </c>
      <c r="Z382" s="234" t="str">
        <f t="shared" si="6"/>
        <v/>
      </c>
      <c r="AA382" s="233" t="str">
        <f t="shared" si="7"/>
        <v/>
      </c>
      <c r="AB382" s="232"/>
      <c r="AC382" s="232"/>
      <c r="AD382" s="232"/>
      <c r="AE382" s="232" t="str">
        <f>IFERROR(VLOOKUP(AF382, 'YOYO IR Scores'!A:C, 2, FALSE), "")</f>
        <v/>
      </c>
      <c r="AF382" s="232"/>
      <c r="AG382" s="232"/>
      <c r="AH382" s="232"/>
      <c r="AI382" s="232"/>
      <c r="AJ382" s="232"/>
      <c r="AK382" s="232"/>
      <c r="AL382" s="232"/>
      <c r="AM382" s="232"/>
      <c r="AN382" s="232"/>
      <c r="AO382" s="232"/>
      <c r="AP382" s="232"/>
      <c r="AQ382" s="232"/>
      <c r="AR382" s="232"/>
      <c r="AS382" s="232"/>
      <c r="AT382" s="232"/>
      <c r="AU382" s="232"/>
      <c r="AV382" s="232"/>
      <c r="AW382" s="232"/>
      <c r="AX382" s="232"/>
      <c r="AY382" s="232"/>
      <c r="AZ382" s="232"/>
      <c r="BA382" s="232"/>
      <c r="BB382" s="232"/>
      <c r="BC382" s="232"/>
      <c r="BD382" s="232"/>
      <c r="BE382" s="232"/>
      <c r="BF382" s="232"/>
      <c r="BG382" s="232"/>
      <c r="BH382" s="232"/>
      <c r="BI382" s="232"/>
      <c r="BJ382" s="232"/>
      <c r="BK382" s="232" t="str">
        <f t="array" ref="BK382">IF(J382="","",
IF(INDEX(Settings!$H:$H,MATCH(BY$1,Settings!$G:$G,0))=TRUE,
100-100*(J382-MIN(J:J))/(MAX(J:J)-MIN(J:J)),
100*(J382-MIN(J:J))/(MAX(J:J)-MIN(J:J))))</f>
        <v/>
      </c>
      <c r="BL382" s="232" t="str">
        <f t="array" ref="BL382">IF(J382="","",
IF(INDEX(Settings!$H:$H,MATCH(BY$1,Settings!$G:$G,0))=TRUE,
100-100*(J382-MINIFS(J:J,$E:$E,$E382))/(MAXIFS(J:J,$E:$E,$E382)-MINIFS(J:J,$E:$E,$E382)),
100*(J382-MINIFS(J:J,$E:$E,$E382))/(MAXIFS(J:J,$E:$E,$E382)-MINIFS(J:J,$E:$E,$E382))))</f>
        <v/>
      </c>
      <c r="BM382" s="232" t="str">
        <f t="array" ref="BM382">IF(J382="","",
IF(INDEX(Settings!$H:$H,MATCH(BY$1,Settings!$G:$G,0))=TRUE,
100-100*(J382-MINIFS(J:J,$E:$E,$E382,$I:$I,$I382))/(MAXIFS(J:J,$E:$E,$E382,$I:$I,$I382)-MINIFS(J:J,$E:$E,$E382,$I:$I,$I382)),
100*(J382-MINIFS(J:J,$E:$E,$E382,$I:$I,$I382))/(MAXIFS(J:J,$E:$E,$E382,$I:$I,$I382)-MINIFS(J:J,$E:$E,$E382,$I:$I,$I382))))</f>
        <v/>
      </c>
      <c r="BN382" s="231" t="str">
        <f t="array" ref="BN382">IF(J382="","",
IF(INDEX(Settings!$H:$H,MATCH(BY$1,Settings!$G:$G,0))=TRUE,
100-100*PERCENTRANK(J:J,J382),
100*PERCENTRANK(J:J,J382)))</f>
        <v/>
      </c>
      <c r="BO382" s="231" t="str">
        <f>IFERROR(__xludf.DUMMYFUNCTION("IF(J382="""","""",
IF(INDEX(Settings!$H:$H,MATCH(BY$1,Settings!$G:$G,0))=TRUE,
100-100*PERCENTRANK(FILTER(J:J,$E:$E=$E382),J382),
100*PERCENTRANK(FILTER(J:J,$E:$E=$E382),J382)))"),"")</f>
        <v/>
      </c>
      <c r="BP382" s="231" t="str">
        <f>IFERROR(__xludf.DUMMYFUNCTION("IF(J382="""","""",
IF(INDEX(Settings!$H:$H,MATCH(BY$1,Settings!$G:$G,0))=TRUE,
100-100*PERCENTRANK(FILTER(J:J,$E:$E=$E382,$I:$I=$I382),J382),
100*PERCENTRANK(FILTER(J:J,$E:$E=$E382,$I:$I=$I382),J382)))"),"")</f>
        <v/>
      </c>
      <c r="BQ382" s="233" t="str">
        <f t="array" ref="BQ382">IF(J382="","",
IF(INDEX(Settings!$H:$H,MATCH(BY$1,Settings!$G:$G,0))=TRUE,
-1*(J382-AVERAGE(J:J))/STDEV(J:J),
(J382-AVERAGE(J:J))/STDEV(J:J)))</f>
        <v/>
      </c>
      <c r="BR382" s="233" t="str">
        <f>IFERROR(__xludf.DUMMYFUNCTION("IF(J382="""","""",
IF(INDEX(Settings!$H:$H,MATCH(BY$1,Settings!$G:$G,0))=TRUE,
-1*(J382-AVERAGEIFS(J:J,$E:$E,$E382))/STDEV(FILTER(J:J,$E:$E=$E382)),
(J382-AVERAGEIFS(J:J,$E:$E,$E382))/STDEV(FILTER(J:J,$E:$E=$E382))))"),"")</f>
        <v/>
      </c>
      <c r="BS382" s="233"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1"/>
      <c r="BX382" s="231"/>
      <c r="BY382" s="232" t="str">
        <f t="array" ref="BY382">IF(J382="","",
IF(INDEX(Settings!$H:$H,MATCH(BY$1,Settings!$G:$G,0))=TRUE,
100-100*(J382-MINIFS(J:J,$E:$E,$E382))/(MAXIFS(J:J,$E:$E,$E382)-MINIFS(J:J,$E:$E,$E382)),
100*(J382-MINIFS(J:J,$E:$E,$E382))/(MAXIFS(J:J,$E:$E,$E382)-MINIFS(J:J,$E:$E,$E382))))</f>
        <v/>
      </c>
      <c r="BZ382" s="232" t="str">
        <f t="array" ref="BZ382">IF(K382="","",
IF(INDEX(Settings!$H:$H,MATCH(BZ$1,Settings!$G:$G,0))=TRUE,
100-100*(K382-MINIFS(K:K,$E:$E,$E382))/(MAXIFS(K:K,$E:$E,$E382)-MINIFS(K:K,$E:$E,$E382)),
100*(K382-MINIFS(K:K,$E:$E,$E382))/(MAXIFS(K:K,$E:$E,$E382)-MINIFS(K:K,$E:$E,$E382))))</f>
        <v/>
      </c>
      <c r="CA382" s="232" t="str">
        <f t="array" ref="CA382">IF(L382="","",
IF(INDEX(Settings!$H:$H,MATCH(CA$1,Settings!$G:$G,0))=TRUE,
100-100*(L382-MINIFS(L:L,$E:$E,$E382))/(MAXIFS(L:L,$E:$E,$E382)-MINIFS(L:L,$E:$E,$E382)),
100*(L382-MINIFS(L:L,$E:$E,$E382))/(MAXIFS(L:L,$E:$E,$E382)-MINIFS(L:L,$E:$E,$E382))))</f>
        <v/>
      </c>
      <c r="CB382" s="232" t="str">
        <f t="array" ref="CB382">IF(M382="","",
IF(INDEX(Settings!$H:$H,MATCH(CB$1,Settings!$G:$G,0))=TRUE,
100-100*(M382-MINIFS(M:M,$E:$E,$E382))/(MAXIFS(M:M,$E:$E,$E382)-MINIFS(M:M,$E:$E,$E382)),
100*(M382-MINIFS(M:M,$E:$E,$E382))/(MAXIFS(M:M,$E:$E,$E382)-MINIFS(M:M,$E:$E,$E382))))</f>
        <v/>
      </c>
      <c r="CC382" s="232" t="str">
        <f t="array" ref="CC382">IF(N382="","",
IF(INDEX(Settings!$H:$H,MATCH(CC$1,Settings!$G:$G,0))=TRUE,
100-100*(N382-MINIFS(N:N,$E:$E,$E382))/(MAXIFS(N:N,$E:$E,$E382)-MINIFS(N:N,$E:$E,$E382)),
100*(N382-MINIFS(N:N,$E:$E,$E382))/(MAXIFS(N:N,$E:$E,$E382)-MINIFS(N:N,$E:$E,$E382))))</f>
        <v/>
      </c>
      <c r="CD382" s="232" t="str">
        <f t="array" ref="CD382">IF(O382="","",
IF(INDEX(Settings!$H:$H,MATCH(CD$1,Settings!$G:$G,0))=TRUE,
100-100*(O382-MINIFS(O:O,$E:$E,$E382))/(MAXIFS(O:O,$E:$E,$E382)-MINIFS(O:O,$E:$E,$E382)),
100*(O382-MINIFS(O:O,$E:$E,$E382))/(MAXIFS(O:O,$E:$E,$E382)-MINIFS(O:O,$E:$E,$E382))))</f>
        <v/>
      </c>
      <c r="CE382" s="232" t="str">
        <f t="array" ref="CE382">IF(P382="","",
IF(INDEX(Settings!$H:$H,MATCH(CE$1,Settings!$G:$G,0))=TRUE,
100-100*(P382-MINIFS(P:P,$E:$E,$E382))/(MAXIFS(P:P,$E:$E,$E382)-MINIFS(P:P,$E:$E,$E382)),
100*(P382-MINIFS(P:P,$E:$E,$E382))/(MAXIFS(P:P,$E:$E,$E382)-MINIFS(P:P,$E:$E,$E382))))</f>
        <v/>
      </c>
      <c r="CF382" s="232" t="str">
        <f t="array" ref="CF382">IF(Q382="","",
IF(INDEX(Settings!$H:$H,MATCH(CF$1,Settings!$G:$G,0))=TRUE,
100-100*(Q382-MINIFS(Q:Q,$E:$E,$E382))/(MAXIFS(Q:Q,$E:$E,$E382)-MINIFS(Q:Q,$E:$E,$E382)),
100*(Q382-MINIFS(Q:Q,$E:$E,$E382))/(MAXIFS(Q:Q,$E:$E,$E382)-MINIFS(Q:Q,$E:$E,$E382))))</f>
        <v/>
      </c>
      <c r="CG382" s="232" t="str">
        <f t="array" ref="CG382">IF(R382="","",
IF(INDEX(Settings!$H:$H,MATCH(CG$1,Settings!$G:$G,0))=TRUE,
100-100*(R382-MINIFS(R:R,$E:$E,$E382))/(MAXIFS(R:R,$E:$E,$E382)-MINIFS(R:R,$E:$E,$E382)),
100*(R382-MINIFS(R:R,$E:$E,$E382))/(MAXIFS(R:R,$E:$E,$E382)-MINIFS(R:R,$E:$E,$E382))))</f>
        <v/>
      </c>
      <c r="CH382" s="232" t="str">
        <f t="array" ref="CH382">IF(S382="","",
IF(INDEX(Settings!$H:$H,MATCH(CH$1,Settings!$G:$G,0))=TRUE,
100-100*(S382-MINIFS(S:S,$E:$E,$E382))/(MAXIFS(S:S,$E:$E,$E382)-MINIFS(S:S,$E:$E,$E382)),
100*(S382-MINIFS(S:S,$E:$E,$E382))/(MAXIFS(S:S,$E:$E,$E382)-MINIFS(S:S,$E:$E,$E382))))</f>
        <v/>
      </c>
      <c r="CI382" s="232" t="str">
        <f t="array" ref="CI382">IF(T382="","",
IF(INDEX(Settings!$H:$H,MATCH(CI$1,Settings!$G:$G,0))=TRUE,
100-100*(T382-MINIFS(T:T,$E:$E,$E382))/(MAXIFS(T:T,$E:$E,$E382)-MINIFS(T:T,$E:$E,$E382)),
100*(T382-MINIFS(T:T,$E:$E,$E382))/(MAXIFS(T:T,$E:$E,$E382)-MINIFS(T:T,$E:$E,$E382))))</f>
        <v/>
      </c>
      <c r="CJ382" s="232" t="str">
        <f t="array" ref="CJ382">IF(U382="","",
IF(INDEX(Settings!$H:$H,MATCH(CJ$1,Settings!$G:$G,0))=TRUE,
100-100*(U382-MINIFS(U:U,$E:$E,$E382))/(MAXIFS(U:U,$E:$E,$E382)-MINIFS(U:U,$E:$E,$E382)),
100*(U382-MINIFS(U:U,$E:$E,$E382))/(MAXIFS(U:U,$E:$E,$E382)-MINIFS(U:U,$E:$E,$E382))))</f>
        <v/>
      </c>
      <c r="CK382" s="232" t="str">
        <f t="array" ref="CK382">IF(V382="","",
IF(INDEX(Settings!$H:$H,MATCH(CK$1,Settings!$G:$G,0))=TRUE,
100-100*(V382-MINIFS(V:V,$E:$E,$E382))/(MAXIFS(V:V,$E:$E,$E382)-MINIFS(V:V,$E:$E,$E382)),
100*(V382-MINIFS(V:V,$E:$E,$E382))/(MAXIFS(V:V,$E:$E,$E382)-MINIFS(V:V,$E:$E,$E382))))</f>
        <v/>
      </c>
      <c r="CL382" s="232" t="str">
        <f t="array" ref="CL382">IF(W382="","",
IF(INDEX(Settings!$H:$H,MATCH(CL$1,Settings!$G:$G,0))=TRUE,
100-100*(W382-MINIFS(W:W,$E:$E,$E382))/(MAXIFS(W:W,$E:$E,$E382)-MINIFS(W:W,$E:$E,$E382)),
100*(W382-MINIFS(W:W,$E:$E,$E382))/(MAXIFS(W:W,$E:$E,$E382)-MINIFS(W:W,$E:$E,$E382))))</f>
        <v/>
      </c>
      <c r="CM382" s="232" t="str">
        <f t="array" ref="CM382">IF(X382="","",
IF(INDEX(Settings!$H:$H,MATCH(CM$1,Settings!$G:$G,0))=TRUE,
100-100*(X382-MINIFS(X:X,$E:$E,$E382))/(MAXIFS(X:X,$E:$E,$E382)-MINIFS(X:X,$E:$E,$E382)),
100*(X382-MINIFS(X:X,$E:$E,$E382))/(MAXIFS(X:X,$E:$E,$E382)-MINIFS(X:X,$E:$E,$E382))))</f>
        <v/>
      </c>
      <c r="CN382" s="232" t="str">
        <f t="array" ref="CN382">IF(Y382="","",
IF(INDEX(Settings!$H:$H,MATCH(CN$1,Settings!$G:$G,0))=TRUE,
100-100*(Y382-MINIFS(Y:Y,$E:$E,$E382))/(MAXIFS(Y:Y,$E:$E,$E382)-MINIFS(Y:Y,$E:$E,$E382)),
100*(Y382-MINIFS(Y:Y,$E:$E,$E382))/(MAXIFS(Y:Y,$E:$E,$E382)-MINIFS(Y:Y,$E:$E,$E382))))</f>
        <v/>
      </c>
      <c r="CO382" s="232" t="str">
        <f t="array" ref="CO382">IF(Z382="","",
IF(INDEX(Settings!$H:$H,MATCH(CO$1,Settings!$G:$G,0))=TRUE,
100-100*(Z382-MINIFS(Z:Z,$E:$E,$E382))/(MAXIFS(Z:Z,$E:$E,$E382)-MINIFS(Z:Z,$E:$E,$E382)),
100*(Z382-MINIFS(Z:Z,$E:$E,$E382))/(MAXIFS(Z:Z,$E:$E,$E382)-MINIFS(Z:Z,$E:$E,$E382))))</f>
        <v/>
      </c>
      <c r="CP382" s="232" t="str">
        <f t="array" ref="CP382">IF(AA382="","",
IF(INDEX(Settings!$H:$H,MATCH(CP$1,Settings!$G:$G,0))=TRUE,
100-100*(AA382-MINIFS(AA:AA,$E:$E,$E382))/(MAXIFS(AA:AA,$E:$E,$E382)-MINIFS(AA:AA,$E:$E,$E382)),
100*(AA382-MINIFS(AA:AA,$E:$E,$E382))/(MAXIFS(AA:AA,$E:$E,$E382)-MINIFS(AA:AA,$E:$E,$E382))))</f>
        <v/>
      </c>
      <c r="CQ382" s="232" t="str">
        <f t="array" ref="CQ382">IF(AB382="","",
IF(INDEX(Settings!$H:$H,MATCH(CQ$1,Settings!$G:$G,0))=TRUE,
100-100*(AB382-MINIFS(AB:AB,$E:$E,$E382))/(MAXIFS(AB:AB,$E:$E,$E382)-MINIFS(AB:AB,$E:$E,$E382)),
100*(AB382-MINIFS(AB:AB,$E:$E,$E382))/(MAXIFS(AB:AB,$E:$E,$E382)-MINIFS(AB:AB,$E:$E,$E382))))</f>
        <v/>
      </c>
      <c r="CR382" s="232" t="str">
        <f t="array" ref="CR382">IF(AC382="","",
IF(INDEX(Settings!$H:$H,MATCH(CR$1,Settings!$G:$G,0))=TRUE,
100-100*(AC382-MINIFS(AC:AC,$E:$E,$E382))/(MAXIFS(AC:AC,$E:$E,$E382)-MINIFS(AC:AC,$E:$E,$E382)),
100*(AC382-MINIFS(AC:AC,$E:$E,$E382))/(MAXIFS(AC:AC,$E:$E,$E382)-MINIFS(AC:AC,$E:$E,$E382))))</f>
        <v/>
      </c>
      <c r="CS382" s="232" t="str">
        <f t="array" ref="CS382">IF(AD382="","",
IF(INDEX(Settings!$H:$H,MATCH(CS$1,Settings!$G:$G,0))=TRUE,
100-100*(AD382-MINIFS(AD:AD,$E:$E,$E382))/(MAXIFS(AD:AD,$E:$E,$E382)-MINIFS(AD:AD,$E:$E,$E382)),
100*(AD382-MINIFS(AD:AD,$E:$E,$E382))/(MAXIFS(AD:AD,$E:$E,$E382)-MINIFS(AD:AD,$E:$E,$E382))))</f>
        <v/>
      </c>
      <c r="CT382" s="232" t="str">
        <f t="array" ref="CT382">IF(AE382="","",
IF(INDEX(Settings!$H:$H,MATCH(CT$1,Settings!$G:$G,0))=TRUE,
100-100*(AE382-MINIFS(AE:AE,$E:$E,$E382))/(MAXIFS(AE:AE,$E:$E,$E382)-MINIFS(AE:AE,$E:$E,$E382)),
100*(AE382-MINIFS(AE:AE,$E:$E,$E382))/(MAXIFS(AE:AE,$E:$E,$E382)-MINIFS(AE:AE,$E:$E,$E382))))</f>
        <v/>
      </c>
      <c r="CU382" s="232" t="str">
        <f t="array" ref="CU382">IF(AF382="","",
IF(INDEX(Settings!$H:$H,MATCH(CU$1,Settings!$G:$G,0))=TRUE,
100-100*(AF382-MINIFS(AF:AF,$E:$E,$E382))/(MAXIFS(AF:AF,$E:$E,$E382)-MINIFS(AF:AF,$E:$E,$E382)),
100*(AF382-MINIFS(AF:AF,$E:$E,$E382))/(MAXIFS(AF:AF,$E:$E,$E382)-MINIFS(AF:AF,$E:$E,$E382))))</f>
        <v/>
      </c>
      <c r="CV382" s="232" t="str">
        <f t="array" ref="CV382">IF(AG382="","",
IF(INDEX(Settings!$H:$H,MATCH(CV$1,Settings!$G:$G,0))=TRUE,
100-100*(AG382-MINIFS(AG:AG,$E:$E,$E382))/(MAXIFS(AG:AG,$E:$E,$E382)-MINIFS(AG:AG,$E:$E,$E382)),
100*(AG382-MINIFS(AG:AG,$E:$E,$E382))/(MAXIFS(AG:AG,$E:$E,$E382)-MINIFS(AG:AG,$E:$E,$E382))))</f>
        <v/>
      </c>
      <c r="CW382" s="232" t="str">
        <f t="array" ref="CW382">IF(AH382="","",
IF(INDEX(Settings!$H:$H,MATCH(CW$1,Settings!$G:$G,0))=TRUE,
100-100*(AH382-MINIFS(AH:AH,$E:$E,$E382))/(MAXIFS(AH:AH,$E:$E,$E382)-MINIFS(AH:AH,$E:$E,$E382)),
100*(AH382-MINIFS(AH:AH,$E:$E,$E382))/(MAXIFS(AH:AH,$E:$E,$E382)-MINIFS(AH:AH,$E:$E,$E382))))</f>
        <v/>
      </c>
      <c r="CX382" s="232" t="str">
        <f t="array" ref="CX382">IF(AI382="","",
IF(INDEX(Settings!$H:$H,MATCH(CX$1,Settings!$G:$G,0))=TRUE,
100-100*(AI382-MINIFS(AI:AI,$E:$E,$E382))/(MAXIFS(AI:AI,$E:$E,$E382)-MINIFS(AI:AI,$E:$E,$E382)),
100*(AI382-MINIFS(AI:AI,$E:$E,$E382))/(MAXIFS(AI:AI,$E:$E,$E382)-MINIFS(AI:AI,$E:$E,$E382))))</f>
        <v/>
      </c>
      <c r="CY382" s="232" t="str">
        <f t="array" ref="CY382">IF(AJ382="","",
IF(INDEX(Settings!$H:$H,MATCH(CY$1,Settings!$G:$G,0))=TRUE,
100-100*(AJ382-MINIFS(AJ:AJ,$E:$E,$E382))/(MAXIFS(AJ:AJ,$E:$E,$E382)-MINIFS(AJ:AJ,$E:$E,$E382)),
100*(AJ382-MINIFS(AJ:AJ,$E:$E,$E382))/(MAXIFS(AJ:AJ,$E:$E,$E382)-MINIFS(AJ:AJ,$E:$E,$E382))))</f>
        <v/>
      </c>
      <c r="CZ382" s="232" t="str">
        <f t="array" ref="CZ382">IF(AK382="","",
IF(INDEX(Settings!$H:$H,MATCH(CZ$1,Settings!$G:$G,0))=TRUE,
100-100*(AK382-MINIFS(AK:AK,$E:$E,$E382))/(MAXIFS(AK:AK,$E:$E,$E382)-MINIFS(AK:AK,$E:$E,$E382)),
100*(AK382-MINIFS(AK:AK,$E:$E,$E382))/(MAXIFS(AK:AK,$E:$E,$E382)-MINIFS(AK:AK,$E:$E,$E382))))</f>
        <v/>
      </c>
      <c r="DA382" s="232" t="str">
        <f t="array" ref="DA382">IF(AL382="","",
IF(INDEX(Settings!$H:$H,MATCH(DA$1,Settings!$G:$G,0))=TRUE,
100-100*(AL382-MINIFS(AL:AL,$E:$E,$E382))/(MAXIFS(AL:AL,$E:$E,$E382)-MINIFS(AL:AL,$E:$E,$E382)),
100*(AL382-MINIFS(AL:AL,$E:$E,$E382))/(MAXIFS(AL:AL,$E:$E,$E382)-MINIFS(AL:AL,$E:$E,$E382))))</f>
        <v/>
      </c>
      <c r="DB382" s="232" t="str">
        <f t="array" ref="DB382">IF(AM382="","",
IF(INDEX(Settings!$H:$H,MATCH(DB$1,Settings!$G:$G,0))=TRUE,
100-100*(AM382-MINIFS(AM:AM,$E:$E,$E382))/(MAXIFS(AM:AM,$E:$E,$E382)-MINIFS(AM:AM,$E:$E,$E382)),
100*(AM382-MINIFS(AM:AM,$E:$E,$E382))/(MAXIFS(AM:AM,$E:$E,$E382)-MINIFS(AM:AM,$E:$E,$E382))))</f>
        <v/>
      </c>
      <c r="DC382" s="232" t="str">
        <f t="array" ref="DC382">IF(AN382="","",
IF(INDEX(Settings!$H:$H,MATCH(DC$1,Settings!$G:$G,0))=TRUE,
100-100*(AN382-MINIFS(AN:AN,$E:$E,$E382))/(MAXIFS(AN:AN,$E:$E,$E382)-MINIFS(AN:AN,$E:$E,$E382)),
100*(AN382-MINIFS(AN:AN,$E:$E,$E382))/(MAXIFS(AN:AN,$E:$E,$E382)-MINIFS(AN:AN,$E:$E,$E382))))</f>
        <v/>
      </c>
      <c r="DD382" s="232" t="str">
        <f t="array" ref="DD382">IF(AO382="","",
IF(INDEX(Settings!$H:$H,MATCH(DD$1,Settings!$G:$G,0))=TRUE,
100-100*(AO382-MINIFS(AO:AO,$E:$E,$E382))/(MAXIFS(AO:AO,$E:$E,$E382)-MINIFS(AO:AO,$E:$E,$E382)),
100*(AO382-MINIFS(AO:AO,$E:$E,$E382))/(MAXIFS(AO:AO,$E:$E,$E382)-MINIFS(AO:AO,$E:$E,$E382))))</f>
        <v/>
      </c>
      <c r="DE382" s="232" t="str">
        <f t="array" ref="DE382">IF(AP382="","",
IF(INDEX(Settings!$H:$H,MATCH(DE$1,Settings!$G:$G,0))=TRUE,
100-100*(AP382-MINIFS(AP:AP,$E:$E,$E382))/(MAXIFS(AP:AP,$E:$E,$E382)-MINIFS(AP:AP,$E:$E,$E382)),
100*(AP382-MINIFS(AP:AP,$E:$E,$E382))/(MAXIFS(AP:AP,$E:$E,$E382)-MINIFS(AP:AP,$E:$E,$E382))))</f>
        <v/>
      </c>
      <c r="DF382" s="232" t="str">
        <f t="array" ref="DF382">IF(AQ382="","",
IF(INDEX(Settings!$H:$H,MATCH(DF$1,Settings!$G:$G,0))=TRUE,
100-100*(AQ382-MINIFS(AQ:AQ,$E:$E,$E382))/(MAXIFS(AQ:AQ,$E:$E,$E382)-MINIFS(AQ:AQ,$E:$E,$E382)),
100*(AQ382-MINIFS(AQ:AQ,$E:$E,$E382))/(MAXIFS(AQ:AQ,$E:$E,$E382)-MINIFS(AQ:AQ,$E:$E,$E382))))</f>
        <v/>
      </c>
      <c r="DG382" s="232" t="str">
        <f t="array" ref="DG382">IF(AR382="","",
IF(INDEX(Settings!$H:$H,MATCH(DG$1,Settings!$G:$G,0))=TRUE,
100-100*(AR382-MINIFS(AR:AR,$E:$E,$E382))/(MAXIFS(AR:AR,$E:$E,$E382)-MINIFS(AR:AR,$E:$E,$E382)),
100*(AR382-MINIFS(AR:AR,$E:$E,$E382))/(MAXIFS(AR:AR,$E:$E,$E382)-MINIFS(AR:AR,$E:$E,$E382))))</f>
        <v/>
      </c>
      <c r="DH382" s="232" t="str">
        <f t="array" ref="DH382">IF(AS382="","",
IF(INDEX(Settings!$H:$H,MATCH(DH$1,Settings!$G:$G,0))=TRUE,
100-100*(AS382-MINIFS(AS:AS,$E:$E,$E382))/(MAXIFS(AS:AS,$E:$E,$E382)-MINIFS(AS:AS,$E:$E,$E382)),
100*(AS382-MINIFS(AS:AS,$E:$E,$E382))/(MAXIFS(AS:AS,$E:$E,$E382)-MINIFS(AS:AS,$E:$E,$E382))))</f>
        <v/>
      </c>
      <c r="DI382" s="232" t="str">
        <f t="array" ref="DI382">IF(AT382="","",
IF(INDEX(Settings!$H:$H,MATCH(DI$1,Settings!$G:$G,0))=TRUE,
100-100*(AT382-MINIFS(AT:AT,$E:$E,$E382))/(MAXIFS(AT:AT,$E:$E,$E382)-MINIFS(AT:AT,$E:$E,$E382)),
100*(AT382-MINIFS(AT:AT,$E:$E,$E382))/(MAXIFS(AT:AT,$E:$E,$E382)-MINIFS(AT:AT,$E:$E,$E382))))</f>
        <v/>
      </c>
      <c r="DJ382" s="232" t="str">
        <f t="array" ref="DJ382">IF(AU382="","",
IF(INDEX(Settings!$H:$H,MATCH(DJ$1,Settings!$G:$G,0))=TRUE,
100-100*(AU382-MINIFS(AU:AU,$E:$E,$E382))/(MAXIFS(AU:AU,$E:$E,$E382)-MINIFS(AU:AU,$E:$E,$E382)),
100*(AU382-MINIFS(AU:AU,$E:$E,$E382))/(MAXIFS(AU:AU,$E:$E,$E382)-MINIFS(AU:AU,$E:$E,$E382))))</f>
        <v/>
      </c>
      <c r="DK382" s="232" t="str">
        <f t="array" ref="DK382">IF(AV382="","",
IF(INDEX(Settings!$H:$H,MATCH(DK$1,Settings!$G:$G,0))=TRUE,
100-100*(AV382-MINIFS(AV:AV,$E:$E,$E382))/(MAXIFS(AV:AV,$E:$E,$E382)-MINIFS(AV:AV,$E:$E,$E382)),
100*(AV382-MINIFS(AV:AV,$E:$E,$E382))/(MAXIFS(AV:AV,$E:$E,$E382)-MINIFS(AV:AV,$E:$E,$E382))))</f>
        <v/>
      </c>
      <c r="DL382" s="232" t="str">
        <f t="array" ref="DL382">IF(AW382="","",
IF(INDEX(Settings!$H:$H,MATCH(DL$1,Settings!$G:$G,0))=TRUE,
100-100*(AW382-MINIFS(AW:AW,$E:$E,$E382))/(MAXIFS(AW:AW,$E:$E,$E382)-MINIFS(AW:AW,$E:$E,$E382)),
100*(AW382-MINIFS(AW:AW,$E:$E,$E382))/(MAXIFS(AW:AW,$E:$E,$E382)-MINIFS(AW:AW,$E:$E,$E382))))</f>
        <v/>
      </c>
      <c r="DM382" s="232" t="str">
        <f t="array" ref="DM382">IF(AX382="","",
IF(INDEX(Settings!$H:$H,MATCH(DM$1,Settings!$G:$G,0))=TRUE,
100-100*(AX382-MINIFS(AX:AX,$E:$E,$E382))/(MAXIFS(AX:AX,$E:$E,$E382)-MINIFS(AX:AX,$E:$E,$E382)),
100*(AX382-MINIFS(AX:AX,$E:$E,$E382))/(MAXIFS(AX:AX,$E:$E,$E382)-MINIFS(AX:AX,$E:$E,$E382))))</f>
        <v/>
      </c>
      <c r="DN382" s="232" t="str">
        <f t="array" ref="DN382">IF(AY382="","",
IF(INDEX(Settings!$H:$H,MATCH(DN$1,Settings!$G:$G,0))=TRUE,
100-100*(AY382-MINIFS(AY:AY,$E:$E,$E382))/(MAXIFS(AY:AY,$E:$E,$E382)-MINIFS(AY:AY,$E:$E,$E382)),
100*(AY382-MINIFS(AY:AY,$E:$E,$E382))/(MAXIFS(AY:AY,$E:$E,$E382)-MINIFS(AY:AY,$E:$E,$E382))))</f>
        <v/>
      </c>
      <c r="DO382" s="232" t="str">
        <f t="array" ref="DO382">IF(AZ382="","",
IF(INDEX(Settings!$H:$H,MATCH(DO$1,Settings!$G:$G,0))=TRUE,
100-100*(AZ382-MINIFS(AZ:AZ,$E:$E,$E382))/(MAXIFS(AZ:AZ,$E:$E,$E382)-MINIFS(AZ:AZ,$E:$E,$E382)),
100*(AZ382-MINIFS(AZ:AZ,$E:$E,$E382))/(MAXIFS(AZ:AZ,$E:$E,$E382)-MINIFS(AZ:AZ,$E:$E,$E382))))</f>
        <v/>
      </c>
      <c r="DP382" s="232" t="str">
        <f t="array" ref="DP382">IF(BA382="","",
IF(INDEX(Settings!$H:$H,MATCH(DP$1,Settings!$G:$G,0))=TRUE,
100-100*(BA382-MINIFS(BA:BA,$E:$E,$E382))/(MAXIFS(BA:BA,$E:$E,$E382)-MINIFS(BA:BA,$E:$E,$E382)),
100*(BA382-MINIFS(BA:BA,$E:$E,$E382))/(MAXIFS(BA:BA,$E:$E,$E382)-MINIFS(BA:BA,$E:$E,$E382))))</f>
        <v/>
      </c>
      <c r="DQ382" s="232" t="str">
        <f t="array" ref="DQ382">IF(BB382="","",
IF(INDEX(Settings!$H:$H,MATCH(DQ$1,Settings!$G:$G,0))=TRUE,
100-100*(BB382-MINIFS(BB:BB,$E:$E,$E382))/(MAXIFS(BB:BB,$E:$E,$E382)-MINIFS(BB:BB,$E:$E,$E382)),
100*(BB382-MINIFS(BB:BB,$E:$E,$E382))/(MAXIFS(BB:BB,$E:$E,$E382)-MINIFS(BB:BB,$E:$E,$E382))))</f>
        <v/>
      </c>
      <c r="DR382" s="232" t="str">
        <f t="array" ref="DR382">IF(BC382="","",
IF(INDEX(Settings!$H:$H,MATCH(DR$1,Settings!$G:$G,0))=TRUE,
100-100*(BC382-MINIFS(BC:BC,$E:$E,$E382))/(MAXIFS(BC:BC,$E:$E,$E382)-MINIFS(BC:BC,$E:$E,$E382)),
100*(BC382-MINIFS(BC:BC,$E:$E,$E382))/(MAXIFS(BC:BC,$E:$E,$E382)-MINIFS(BC:BC,$E:$E,$E382))))</f>
        <v/>
      </c>
      <c r="DS382" s="232" t="str">
        <f t="array" ref="DS382">IF(BD382="","",
IF(INDEX(Settings!$H:$H,MATCH(DS$1,Settings!$G:$G,0))=TRUE,
100-100*(BD382-MINIFS(BD:BD,$E:$E,$E382))/(MAXIFS(BD:BD,$E:$E,$E382)-MINIFS(BD:BD,$E:$E,$E382)),
100*(BD382-MINIFS(BD:BD,$E:$E,$E382))/(MAXIFS(BD:BD,$E:$E,$E382)-MINIFS(BD:BD,$E:$E,$E382))))</f>
        <v/>
      </c>
      <c r="DT382" s="232" t="str">
        <f t="array" ref="DT382">IF(BE382="","",
IF(INDEX(Settings!$H:$H,MATCH(DT$1,Settings!$G:$G,0))=TRUE,
100-100*(BE382-MINIFS(BE:BE,$E:$E,$E382))/(MAXIFS(BE:BE,$E:$E,$E382)-MINIFS(BE:BE,$E:$E,$E382)),
100*(BE382-MINIFS(BE:BE,$E:$E,$E382))/(MAXIFS(BE:BE,$E:$E,$E382)-MINIFS(BE:BE,$E:$E,$E382))))</f>
        <v/>
      </c>
      <c r="DU382" s="232" t="str">
        <f t="array" ref="DU382">IF(BF382="","",
IF(INDEX(Settings!$H:$H,MATCH(DU$1,Settings!$G:$G,0))=TRUE,
100-100*(BF382-MINIFS(BF:BF,$E:$E,$E382))/(MAXIFS(BF:BF,$E:$E,$E382)-MINIFS(BF:BF,$E:$E,$E382)),
100*(BF382-MINIFS(BF:BF,$E:$E,$E382))/(MAXIFS(BF:BF,$E:$E,$E382)-MINIFS(BF:BF,$E:$E,$E382))))</f>
        <v/>
      </c>
      <c r="DV382" s="232" t="str">
        <f t="array" ref="DV382">IF(BG382="","",
IF(INDEX(Settings!$H:$H,MATCH(DV$1,Settings!$G:$G,0))=TRUE,
100-100*(BG382-MINIFS(BG:BG,$E:$E,$E382))/(MAXIFS(BG:BG,$E:$E,$E382)-MINIFS(BG:BG,$E:$E,$E382)),
100*(BG382-MINIFS(BG:BG,$E:$E,$E382))/(MAXIFS(BG:BG,$E:$E,$E382)-MINIFS(BG:BG,$E:$E,$E382))))</f>
        <v/>
      </c>
      <c r="DW382" s="232" t="str">
        <f t="array" ref="DW382">IF(BH382="","",
IF(INDEX(Settings!$H:$H,MATCH(DW$1,Settings!$G:$G,0))=TRUE,
100-100*(BH382-MINIFS(BH:BH,$E:$E,$E382))/(MAXIFS(BH:BH,$E:$E,$E382)-MINIFS(BH:BH,$E:$E,$E382)),
100*(BH382-MINIFS(BH:BH,$E:$E,$E382))/(MAXIFS(BH:BH,$E:$E,$E382)-MINIFS(BH:BH,$E:$E,$E382))))</f>
        <v/>
      </c>
      <c r="DX382" s="232" t="str">
        <f t="array" ref="DX382">IF(BI382="","",
IF(INDEX(Settings!$H:$H,MATCH(DX$1,Settings!$G:$G,0))=TRUE,
100-100*(BI382-MINIFS(BI:BI,$E:$E,$E382))/(MAXIFS(BI:BI,$E:$E,$E382)-MINIFS(BI:BI,$E:$E,$E382)),
100*(BI382-MINIFS(BI:BI,$E:$E,$E382))/(MAXIFS(BI:BI,$E:$E,$E382)-MINIFS(BI:BI,$E:$E,$E382))))</f>
        <v/>
      </c>
      <c r="DY382" s="232" t="str">
        <f t="array" ref="DY382">IF(BJ382="","",
IF(INDEX(Settings!$H:$H,MATCH(DY$1,Settings!$G:$G,0))=TRUE,
100-100*(BJ382-MINIFS(BJ:BJ,$E:$E,$E382))/(MAXIFS(BJ:BJ,$E:$E,$E382)-MINIFS(BJ:BJ,$E:$E,$E382)),
100*(BJ382-MINIFS(BJ:BJ,$E:$E,$E382))/(MAXIFS(BJ:BJ,$E:$E,$E382)-MINIFS(BJ:BJ,$E:$E,$E382))))</f>
        <v/>
      </c>
      <c r="DZ382" s="234"/>
      <c r="EA382" s="234"/>
      <c r="EB382" s="234" t="str">
        <f t="shared" si="8"/>
        <v/>
      </c>
      <c r="EC382" s="234" t="str">
        <f t="shared" si="9"/>
        <v/>
      </c>
      <c r="ED382" s="234" t="str">
        <f t="shared" si="10"/>
        <v/>
      </c>
      <c r="EE382" s="234" t="str">
        <f t="shared" si="11"/>
        <v/>
      </c>
      <c r="EF382" s="234" t="str">
        <f t="shared" si="12"/>
        <v/>
      </c>
      <c r="EG382" s="234" t="str">
        <f t="shared" si="13"/>
        <v/>
      </c>
      <c r="EH382" s="234"/>
      <c r="EI382" s="234"/>
      <c r="EJ382" s="234"/>
      <c r="EK382" s="234"/>
      <c r="EL382" s="234"/>
      <c r="EM382" s="234"/>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3" t="str">
        <f t="shared" si="14"/>
        <v/>
      </c>
      <c r="N383" s="49"/>
      <c r="O383" s="49"/>
      <c r="P383" s="49"/>
      <c r="Q383" s="49"/>
      <c r="R383" s="49"/>
      <c r="S383" s="222" t="str">
        <f>IFERROR(VLOOKUP(AF383, 'YOYO IR Scores'!A:C, 3, FALSE), "")
</f>
        <v/>
      </c>
      <c r="T383" s="49"/>
      <c r="U383" s="49"/>
      <c r="V383" s="49"/>
      <c r="W383" s="49"/>
      <c r="X383" s="224" t="str">
        <f t="shared" si="4"/>
        <v/>
      </c>
      <c r="Y383" s="225" t="str">
        <f t="shared" si="5"/>
        <v/>
      </c>
      <c r="Z383" s="225" t="str">
        <f t="shared" si="6"/>
        <v/>
      </c>
      <c r="AA383" s="224" t="str">
        <f t="shared" si="7"/>
        <v/>
      </c>
      <c r="AB383" s="223"/>
      <c r="AC383" s="223"/>
      <c r="AD383" s="223"/>
      <c r="AE383" s="223" t="str">
        <f>IFERROR(VLOOKUP(AF383, 'YOYO IR Scores'!A:C, 2, FALSE), "")</f>
        <v/>
      </c>
      <c r="AF383" s="223"/>
      <c r="AG383" s="223"/>
      <c r="AH383" s="223"/>
      <c r="AI383" s="223"/>
      <c r="AJ383" s="223"/>
      <c r="AK383" s="223"/>
      <c r="AL383" s="223"/>
      <c r="AM383" s="223"/>
      <c r="AN383" s="223"/>
      <c r="AO383" s="223"/>
      <c r="AP383" s="223"/>
      <c r="AQ383" s="223"/>
      <c r="AR383" s="223"/>
      <c r="AS383" s="223"/>
      <c r="AT383" s="223"/>
      <c r="AU383" s="223"/>
      <c r="AV383" s="223"/>
      <c r="AW383" s="223"/>
      <c r="AX383" s="223"/>
      <c r="AY383" s="223"/>
      <c r="AZ383" s="223"/>
      <c r="BA383" s="223"/>
      <c r="BB383" s="223"/>
      <c r="BC383" s="223"/>
      <c r="BD383" s="223"/>
      <c r="BE383" s="223"/>
      <c r="BF383" s="223"/>
      <c r="BG383" s="223"/>
      <c r="BH383" s="223"/>
      <c r="BI383" s="223"/>
      <c r="BJ383" s="223"/>
      <c r="BK383" s="223" t="str">
        <f t="array" ref="BK383">IF(J383="","",
IF(INDEX(Settings!$H:$H,MATCH(BY$1,Settings!$G:$G,0))=TRUE,
100-100*(J383-MIN(J:J))/(MAX(J:J)-MIN(J:J)),
100*(J383-MIN(J:J))/(MAX(J:J)-MIN(J:J))))</f>
        <v/>
      </c>
      <c r="BL383" s="223" t="str">
        <f t="array" ref="BL383">IF(J383="","",
IF(INDEX(Settings!$H:$H,MATCH(BY$1,Settings!$G:$G,0))=TRUE,
100-100*(J383-MINIFS(J:J,$E:$E,$E383))/(MAXIFS(J:J,$E:$E,$E383)-MINIFS(J:J,$E:$E,$E383)),
100*(J383-MINIFS(J:J,$E:$E,$E383))/(MAXIFS(J:J,$E:$E,$E383)-MINIFS(J:J,$E:$E,$E383))))</f>
        <v/>
      </c>
      <c r="BM383" s="223"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4" t="str">
        <f t="array" ref="BQ383">IF(J383="","",
IF(INDEX(Settings!$H:$H,MATCH(BY$1,Settings!$G:$G,0))=TRUE,
-1*(J383-AVERAGE(J:J))/STDEV(J:J),
(J383-AVERAGE(J:J))/STDEV(J:J)))</f>
        <v/>
      </c>
      <c r="BR383" s="224" t="str">
        <f>IFERROR(__xludf.DUMMYFUNCTION("IF(J383="""","""",
IF(INDEX(Settings!$H:$H,MATCH(BY$1,Settings!$G:$G,0))=TRUE,
-1*(J383-AVERAGEIFS(J:J,$E:$E,$E383))/STDEV(FILTER(J:J,$E:$E=$E383)),
(J383-AVERAGEIFS(J:J,$E:$E,$E383))/STDEV(FILTER(J:J,$E:$E=$E383))))"),"")</f>
        <v/>
      </c>
      <c r="BS383" s="224"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3" t="str">
        <f t="array" ref="BY383">IF(J383="","",
IF(INDEX(Settings!$H:$H,MATCH(BY$1,Settings!$G:$G,0))=TRUE,
100-100*(J383-MINIFS(J:J,$E:$E,$E383))/(MAXIFS(J:J,$E:$E,$E383)-MINIFS(J:J,$E:$E,$E383)),
100*(J383-MINIFS(J:J,$E:$E,$E383))/(MAXIFS(J:J,$E:$E,$E383)-MINIFS(J:J,$E:$E,$E383))))</f>
        <v/>
      </c>
      <c r="BZ383" s="223" t="str">
        <f t="array" ref="BZ383">IF(K383="","",
IF(INDEX(Settings!$H:$H,MATCH(BZ$1,Settings!$G:$G,0))=TRUE,
100-100*(K383-MINIFS(K:K,$E:$E,$E383))/(MAXIFS(K:K,$E:$E,$E383)-MINIFS(K:K,$E:$E,$E383)),
100*(K383-MINIFS(K:K,$E:$E,$E383))/(MAXIFS(K:K,$E:$E,$E383)-MINIFS(K:K,$E:$E,$E383))))</f>
        <v/>
      </c>
      <c r="CA383" s="223" t="str">
        <f t="array" ref="CA383">IF(L383="","",
IF(INDEX(Settings!$H:$H,MATCH(CA$1,Settings!$G:$G,0))=TRUE,
100-100*(L383-MINIFS(L:L,$E:$E,$E383))/(MAXIFS(L:L,$E:$E,$E383)-MINIFS(L:L,$E:$E,$E383)),
100*(L383-MINIFS(L:L,$E:$E,$E383))/(MAXIFS(L:L,$E:$E,$E383)-MINIFS(L:L,$E:$E,$E383))))</f>
        <v/>
      </c>
      <c r="CB383" s="223" t="str">
        <f t="array" ref="CB383">IF(M383="","",
IF(INDEX(Settings!$H:$H,MATCH(CB$1,Settings!$G:$G,0))=TRUE,
100-100*(M383-MINIFS(M:M,$E:$E,$E383))/(MAXIFS(M:M,$E:$E,$E383)-MINIFS(M:M,$E:$E,$E383)),
100*(M383-MINIFS(M:M,$E:$E,$E383))/(MAXIFS(M:M,$E:$E,$E383)-MINIFS(M:M,$E:$E,$E383))))</f>
        <v/>
      </c>
      <c r="CC383" s="223" t="str">
        <f t="array" ref="CC383">IF(N383="","",
IF(INDEX(Settings!$H:$H,MATCH(CC$1,Settings!$G:$G,0))=TRUE,
100-100*(N383-MINIFS(N:N,$E:$E,$E383))/(MAXIFS(N:N,$E:$E,$E383)-MINIFS(N:N,$E:$E,$E383)),
100*(N383-MINIFS(N:N,$E:$E,$E383))/(MAXIFS(N:N,$E:$E,$E383)-MINIFS(N:N,$E:$E,$E383))))</f>
        <v/>
      </c>
      <c r="CD383" s="223" t="str">
        <f t="array" ref="CD383">IF(O383="","",
IF(INDEX(Settings!$H:$H,MATCH(CD$1,Settings!$G:$G,0))=TRUE,
100-100*(O383-MINIFS(O:O,$E:$E,$E383))/(MAXIFS(O:O,$E:$E,$E383)-MINIFS(O:O,$E:$E,$E383)),
100*(O383-MINIFS(O:O,$E:$E,$E383))/(MAXIFS(O:O,$E:$E,$E383)-MINIFS(O:O,$E:$E,$E383))))</f>
        <v/>
      </c>
      <c r="CE383" s="223" t="str">
        <f t="array" ref="CE383">IF(P383="","",
IF(INDEX(Settings!$H:$H,MATCH(CE$1,Settings!$G:$G,0))=TRUE,
100-100*(P383-MINIFS(P:P,$E:$E,$E383))/(MAXIFS(P:P,$E:$E,$E383)-MINIFS(P:P,$E:$E,$E383)),
100*(P383-MINIFS(P:P,$E:$E,$E383))/(MAXIFS(P:P,$E:$E,$E383)-MINIFS(P:P,$E:$E,$E383))))</f>
        <v/>
      </c>
      <c r="CF383" s="223" t="str">
        <f t="array" ref="CF383">IF(Q383="","",
IF(INDEX(Settings!$H:$H,MATCH(CF$1,Settings!$G:$G,0))=TRUE,
100-100*(Q383-MINIFS(Q:Q,$E:$E,$E383))/(MAXIFS(Q:Q,$E:$E,$E383)-MINIFS(Q:Q,$E:$E,$E383)),
100*(Q383-MINIFS(Q:Q,$E:$E,$E383))/(MAXIFS(Q:Q,$E:$E,$E383)-MINIFS(Q:Q,$E:$E,$E383))))</f>
        <v/>
      </c>
      <c r="CG383" s="223" t="str">
        <f t="array" ref="CG383">IF(R383="","",
IF(INDEX(Settings!$H:$H,MATCH(CG$1,Settings!$G:$G,0))=TRUE,
100-100*(R383-MINIFS(R:R,$E:$E,$E383))/(MAXIFS(R:R,$E:$E,$E383)-MINIFS(R:R,$E:$E,$E383)),
100*(R383-MINIFS(R:R,$E:$E,$E383))/(MAXIFS(R:R,$E:$E,$E383)-MINIFS(R:R,$E:$E,$E383))))</f>
        <v/>
      </c>
      <c r="CH383" s="223" t="str">
        <f t="array" ref="CH383">IF(S383="","",
IF(INDEX(Settings!$H:$H,MATCH(CH$1,Settings!$G:$G,0))=TRUE,
100-100*(S383-MINIFS(S:S,$E:$E,$E383))/(MAXIFS(S:S,$E:$E,$E383)-MINIFS(S:S,$E:$E,$E383)),
100*(S383-MINIFS(S:S,$E:$E,$E383))/(MAXIFS(S:S,$E:$E,$E383)-MINIFS(S:S,$E:$E,$E383))))</f>
        <v/>
      </c>
      <c r="CI383" s="223" t="str">
        <f t="array" ref="CI383">IF(T383="","",
IF(INDEX(Settings!$H:$H,MATCH(CI$1,Settings!$G:$G,0))=TRUE,
100-100*(T383-MINIFS(T:T,$E:$E,$E383))/(MAXIFS(T:T,$E:$E,$E383)-MINIFS(T:T,$E:$E,$E383)),
100*(T383-MINIFS(T:T,$E:$E,$E383))/(MAXIFS(T:T,$E:$E,$E383)-MINIFS(T:T,$E:$E,$E383))))</f>
        <v/>
      </c>
      <c r="CJ383" s="223" t="str">
        <f t="array" ref="CJ383">IF(U383="","",
IF(INDEX(Settings!$H:$H,MATCH(CJ$1,Settings!$G:$G,0))=TRUE,
100-100*(U383-MINIFS(U:U,$E:$E,$E383))/(MAXIFS(U:U,$E:$E,$E383)-MINIFS(U:U,$E:$E,$E383)),
100*(U383-MINIFS(U:U,$E:$E,$E383))/(MAXIFS(U:U,$E:$E,$E383)-MINIFS(U:U,$E:$E,$E383))))</f>
        <v/>
      </c>
      <c r="CK383" s="223" t="str">
        <f t="array" ref="CK383">IF(V383="","",
IF(INDEX(Settings!$H:$H,MATCH(CK$1,Settings!$G:$G,0))=TRUE,
100-100*(V383-MINIFS(V:V,$E:$E,$E383))/(MAXIFS(V:V,$E:$E,$E383)-MINIFS(V:V,$E:$E,$E383)),
100*(V383-MINIFS(V:V,$E:$E,$E383))/(MAXIFS(V:V,$E:$E,$E383)-MINIFS(V:V,$E:$E,$E383))))</f>
        <v/>
      </c>
      <c r="CL383" s="223" t="str">
        <f t="array" ref="CL383">IF(W383="","",
IF(INDEX(Settings!$H:$H,MATCH(CL$1,Settings!$G:$G,0))=TRUE,
100-100*(W383-MINIFS(W:W,$E:$E,$E383))/(MAXIFS(W:W,$E:$E,$E383)-MINIFS(W:W,$E:$E,$E383)),
100*(W383-MINIFS(W:W,$E:$E,$E383))/(MAXIFS(W:W,$E:$E,$E383)-MINIFS(W:W,$E:$E,$E383))))</f>
        <v/>
      </c>
      <c r="CM383" s="223" t="str">
        <f t="array" ref="CM383">IF(X383="","",
IF(INDEX(Settings!$H:$H,MATCH(CM$1,Settings!$G:$G,0))=TRUE,
100-100*(X383-MINIFS(X:X,$E:$E,$E383))/(MAXIFS(X:X,$E:$E,$E383)-MINIFS(X:X,$E:$E,$E383)),
100*(X383-MINIFS(X:X,$E:$E,$E383))/(MAXIFS(X:X,$E:$E,$E383)-MINIFS(X:X,$E:$E,$E383))))</f>
        <v/>
      </c>
      <c r="CN383" s="223" t="str">
        <f t="array" ref="CN383">IF(Y383="","",
IF(INDEX(Settings!$H:$H,MATCH(CN$1,Settings!$G:$G,0))=TRUE,
100-100*(Y383-MINIFS(Y:Y,$E:$E,$E383))/(MAXIFS(Y:Y,$E:$E,$E383)-MINIFS(Y:Y,$E:$E,$E383)),
100*(Y383-MINIFS(Y:Y,$E:$E,$E383))/(MAXIFS(Y:Y,$E:$E,$E383)-MINIFS(Y:Y,$E:$E,$E383))))</f>
        <v/>
      </c>
      <c r="CO383" s="223" t="str">
        <f t="array" ref="CO383">IF(Z383="","",
IF(INDEX(Settings!$H:$H,MATCH(CO$1,Settings!$G:$G,0))=TRUE,
100-100*(Z383-MINIFS(Z:Z,$E:$E,$E383))/(MAXIFS(Z:Z,$E:$E,$E383)-MINIFS(Z:Z,$E:$E,$E383)),
100*(Z383-MINIFS(Z:Z,$E:$E,$E383))/(MAXIFS(Z:Z,$E:$E,$E383)-MINIFS(Z:Z,$E:$E,$E383))))</f>
        <v/>
      </c>
      <c r="CP383" s="223" t="str">
        <f t="array" ref="CP383">IF(AA383="","",
IF(INDEX(Settings!$H:$H,MATCH(CP$1,Settings!$G:$G,0))=TRUE,
100-100*(AA383-MINIFS(AA:AA,$E:$E,$E383))/(MAXIFS(AA:AA,$E:$E,$E383)-MINIFS(AA:AA,$E:$E,$E383)),
100*(AA383-MINIFS(AA:AA,$E:$E,$E383))/(MAXIFS(AA:AA,$E:$E,$E383)-MINIFS(AA:AA,$E:$E,$E383))))</f>
        <v/>
      </c>
      <c r="CQ383" s="223" t="str">
        <f t="array" ref="CQ383">IF(AB383="","",
IF(INDEX(Settings!$H:$H,MATCH(CQ$1,Settings!$G:$G,0))=TRUE,
100-100*(AB383-MINIFS(AB:AB,$E:$E,$E383))/(MAXIFS(AB:AB,$E:$E,$E383)-MINIFS(AB:AB,$E:$E,$E383)),
100*(AB383-MINIFS(AB:AB,$E:$E,$E383))/(MAXIFS(AB:AB,$E:$E,$E383)-MINIFS(AB:AB,$E:$E,$E383))))</f>
        <v/>
      </c>
      <c r="CR383" s="223" t="str">
        <f t="array" ref="CR383">IF(AC383="","",
IF(INDEX(Settings!$H:$H,MATCH(CR$1,Settings!$G:$G,0))=TRUE,
100-100*(AC383-MINIFS(AC:AC,$E:$E,$E383))/(MAXIFS(AC:AC,$E:$E,$E383)-MINIFS(AC:AC,$E:$E,$E383)),
100*(AC383-MINIFS(AC:AC,$E:$E,$E383))/(MAXIFS(AC:AC,$E:$E,$E383)-MINIFS(AC:AC,$E:$E,$E383))))</f>
        <v/>
      </c>
      <c r="CS383" s="223" t="str">
        <f t="array" ref="CS383">IF(AD383="","",
IF(INDEX(Settings!$H:$H,MATCH(CS$1,Settings!$G:$G,0))=TRUE,
100-100*(AD383-MINIFS(AD:AD,$E:$E,$E383))/(MAXIFS(AD:AD,$E:$E,$E383)-MINIFS(AD:AD,$E:$E,$E383)),
100*(AD383-MINIFS(AD:AD,$E:$E,$E383))/(MAXIFS(AD:AD,$E:$E,$E383)-MINIFS(AD:AD,$E:$E,$E383))))</f>
        <v/>
      </c>
      <c r="CT383" s="223" t="str">
        <f t="array" ref="CT383">IF(AE383="","",
IF(INDEX(Settings!$H:$H,MATCH(CT$1,Settings!$G:$G,0))=TRUE,
100-100*(AE383-MINIFS(AE:AE,$E:$E,$E383))/(MAXIFS(AE:AE,$E:$E,$E383)-MINIFS(AE:AE,$E:$E,$E383)),
100*(AE383-MINIFS(AE:AE,$E:$E,$E383))/(MAXIFS(AE:AE,$E:$E,$E383)-MINIFS(AE:AE,$E:$E,$E383))))</f>
        <v/>
      </c>
      <c r="CU383" s="223" t="str">
        <f t="array" ref="CU383">IF(AF383="","",
IF(INDEX(Settings!$H:$H,MATCH(CU$1,Settings!$G:$G,0))=TRUE,
100-100*(AF383-MINIFS(AF:AF,$E:$E,$E383))/(MAXIFS(AF:AF,$E:$E,$E383)-MINIFS(AF:AF,$E:$E,$E383)),
100*(AF383-MINIFS(AF:AF,$E:$E,$E383))/(MAXIFS(AF:AF,$E:$E,$E383)-MINIFS(AF:AF,$E:$E,$E383))))</f>
        <v/>
      </c>
      <c r="CV383" s="223" t="str">
        <f t="array" ref="CV383">IF(AG383="","",
IF(INDEX(Settings!$H:$H,MATCH(CV$1,Settings!$G:$G,0))=TRUE,
100-100*(AG383-MINIFS(AG:AG,$E:$E,$E383))/(MAXIFS(AG:AG,$E:$E,$E383)-MINIFS(AG:AG,$E:$E,$E383)),
100*(AG383-MINIFS(AG:AG,$E:$E,$E383))/(MAXIFS(AG:AG,$E:$E,$E383)-MINIFS(AG:AG,$E:$E,$E383))))</f>
        <v/>
      </c>
      <c r="CW383" s="223" t="str">
        <f t="array" ref="CW383">IF(AH383="","",
IF(INDEX(Settings!$H:$H,MATCH(CW$1,Settings!$G:$G,0))=TRUE,
100-100*(AH383-MINIFS(AH:AH,$E:$E,$E383))/(MAXIFS(AH:AH,$E:$E,$E383)-MINIFS(AH:AH,$E:$E,$E383)),
100*(AH383-MINIFS(AH:AH,$E:$E,$E383))/(MAXIFS(AH:AH,$E:$E,$E383)-MINIFS(AH:AH,$E:$E,$E383))))</f>
        <v/>
      </c>
      <c r="CX383" s="223" t="str">
        <f t="array" ref="CX383">IF(AI383="","",
IF(INDEX(Settings!$H:$H,MATCH(CX$1,Settings!$G:$G,0))=TRUE,
100-100*(AI383-MINIFS(AI:AI,$E:$E,$E383))/(MAXIFS(AI:AI,$E:$E,$E383)-MINIFS(AI:AI,$E:$E,$E383)),
100*(AI383-MINIFS(AI:AI,$E:$E,$E383))/(MAXIFS(AI:AI,$E:$E,$E383)-MINIFS(AI:AI,$E:$E,$E383))))</f>
        <v/>
      </c>
      <c r="CY383" s="223" t="str">
        <f t="array" ref="CY383">IF(AJ383="","",
IF(INDEX(Settings!$H:$H,MATCH(CY$1,Settings!$G:$G,0))=TRUE,
100-100*(AJ383-MINIFS(AJ:AJ,$E:$E,$E383))/(MAXIFS(AJ:AJ,$E:$E,$E383)-MINIFS(AJ:AJ,$E:$E,$E383)),
100*(AJ383-MINIFS(AJ:AJ,$E:$E,$E383))/(MAXIFS(AJ:AJ,$E:$E,$E383)-MINIFS(AJ:AJ,$E:$E,$E383))))</f>
        <v/>
      </c>
      <c r="CZ383" s="223" t="str">
        <f t="array" ref="CZ383">IF(AK383="","",
IF(INDEX(Settings!$H:$H,MATCH(CZ$1,Settings!$G:$G,0))=TRUE,
100-100*(AK383-MINIFS(AK:AK,$E:$E,$E383))/(MAXIFS(AK:AK,$E:$E,$E383)-MINIFS(AK:AK,$E:$E,$E383)),
100*(AK383-MINIFS(AK:AK,$E:$E,$E383))/(MAXIFS(AK:AK,$E:$E,$E383)-MINIFS(AK:AK,$E:$E,$E383))))</f>
        <v/>
      </c>
      <c r="DA383" s="223" t="str">
        <f t="array" ref="DA383">IF(AL383="","",
IF(INDEX(Settings!$H:$H,MATCH(DA$1,Settings!$G:$G,0))=TRUE,
100-100*(AL383-MINIFS(AL:AL,$E:$E,$E383))/(MAXIFS(AL:AL,$E:$E,$E383)-MINIFS(AL:AL,$E:$E,$E383)),
100*(AL383-MINIFS(AL:AL,$E:$E,$E383))/(MAXIFS(AL:AL,$E:$E,$E383)-MINIFS(AL:AL,$E:$E,$E383))))</f>
        <v/>
      </c>
      <c r="DB383" s="223" t="str">
        <f t="array" ref="DB383">IF(AM383="","",
IF(INDEX(Settings!$H:$H,MATCH(DB$1,Settings!$G:$G,0))=TRUE,
100-100*(AM383-MINIFS(AM:AM,$E:$E,$E383))/(MAXIFS(AM:AM,$E:$E,$E383)-MINIFS(AM:AM,$E:$E,$E383)),
100*(AM383-MINIFS(AM:AM,$E:$E,$E383))/(MAXIFS(AM:AM,$E:$E,$E383)-MINIFS(AM:AM,$E:$E,$E383))))</f>
        <v/>
      </c>
      <c r="DC383" s="223" t="str">
        <f t="array" ref="DC383">IF(AN383="","",
IF(INDEX(Settings!$H:$H,MATCH(DC$1,Settings!$G:$G,0))=TRUE,
100-100*(AN383-MINIFS(AN:AN,$E:$E,$E383))/(MAXIFS(AN:AN,$E:$E,$E383)-MINIFS(AN:AN,$E:$E,$E383)),
100*(AN383-MINIFS(AN:AN,$E:$E,$E383))/(MAXIFS(AN:AN,$E:$E,$E383)-MINIFS(AN:AN,$E:$E,$E383))))</f>
        <v/>
      </c>
      <c r="DD383" s="223" t="str">
        <f t="array" ref="DD383">IF(AO383="","",
IF(INDEX(Settings!$H:$H,MATCH(DD$1,Settings!$G:$G,0))=TRUE,
100-100*(AO383-MINIFS(AO:AO,$E:$E,$E383))/(MAXIFS(AO:AO,$E:$E,$E383)-MINIFS(AO:AO,$E:$E,$E383)),
100*(AO383-MINIFS(AO:AO,$E:$E,$E383))/(MAXIFS(AO:AO,$E:$E,$E383)-MINIFS(AO:AO,$E:$E,$E383))))</f>
        <v/>
      </c>
      <c r="DE383" s="223" t="str">
        <f t="array" ref="DE383">IF(AP383="","",
IF(INDEX(Settings!$H:$H,MATCH(DE$1,Settings!$G:$G,0))=TRUE,
100-100*(AP383-MINIFS(AP:AP,$E:$E,$E383))/(MAXIFS(AP:AP,$E:$E,$E383)-MINIFS(AP:AP,$E:$E,$E383)),
100*(AP383-MINIFS(AP:AP,$E:$E,$E383))/(MAXIFS(AP:AP,$E:$E,$E383)-MINIFS(AP:AP,$E:$E,$E383))))</f>
        <v/>
      </c>
      <c r="DF383" s="223" t="str">
        <f t="array" ref="DF383">IF(AQ383="","",
IF(INDEX(Settings!$H:$H,MATCH(DF$1,Settings!$G:$G,0))=TRUE,
100-100*(AQ383-MINIFS(AQ:AQ,$E:$E,$E383))/(MAXIFS(AQ:AQ,$E:$E,$E383)-MINIFS(AQ:AQ,$E:$E,$E383)),
100*(AQ383-MINIFS(AQ:AQ,$E:$E,$E383))/(MAXIFS(AQ:AQ,$E:$E,$E383)-MINIFS(AQ:AQ,$E:$E,$E383))))</f>
        <v/>
      </c>
      <c r="DG383" s="223" t="str">
        <f t="array" ref="DG383">IF(AR383="","",
IF(INDEX(Settings!$H:$H,MATCH(DG$1,Settings!$G:$G,0))=TRUE,
100-100*(AR383-MINIFS(AR:AR,$E:$E,$E383))/(MAXIFS(AR:AR,$E:$E,$E383)-MINIFS(AR:AR,$E:$E,$E383)),
100*(AR383-MINIFS(AR:AR,$E:$E,$E383))/(MAXIFS(AR:AR,$E:$E,$E383)-MINIFS(AR:AR,$E:$E,$E383))))</f>
        <v/>
      </c>
      <c r="DH383" s="223" t="str">
        <f t="array" ref="DH383">IF(AS383="","",
IF(INDEX(Settings!$H:$H,MATCH(DH$1,Settings!$G:$G,0))=TRUE,
100-100*(AS383-MINIFS(AS:AS,$E:$E,$E383))/(MAXIFS(AS:AS,$E:$E,$E383)-MINIFS(AS:AS,$E:$E,$E383)),
100*(AS383-MINIFS(AS:AS,$E:$E,$E383))/(MAXIFS(AS:AS,$E:$E,$E383)-MINIFS(AS:AS,$E:$E,$E383))))</f>
        <v/>
      </c>
      <c r="DI383" s="223" t="str">
        <f t="array" ref="DI383">IF(AT383="","",
IF(INDEX(Settings!$H:$H,MATCH(DI$1,Settings!$G:$G,0))=TRUE,
100-100*(AT383-MINIFS(AT:AT,$E:$E,$E383))/(MAXIFS(AT:AT,$E:$E,$E383)-MINIFS(AT:AT,$E:$E,$E383)),
100*(AT383-MINIFS(AT:AT,$E:$E,$E383))/(MAXIFS(AT:AT,$E:$E,$E383)-MINIFS(AT:AT,$E:$E,$E383))))</f>
        <v/>
      </c>
      <c r="DJ383" s="223" t="str">
        <f t="array" ref="DJ383">IF(AU383="","",
IF(INDEX(Settings!$H:$H,MATCH(DJ$1,Settings!$G:$G,0))=TRUE,
100-100*(AU383-MINIFS(AU:AU,$E:$E,$E383))/(MAXIFS(AU:AU,$E:$E,$E383)-MINIFS(AU:AU,$E:$E,$E383)),
100*(AU383-MINIFS(AU:AU,$E:$E,$E383))/(MAXIFS(AU:AU,$E:$E,$E383)-MINIFS(AU:AU,$E:$E,$E383))))</f>
        <v/>
      </c>
      <c r="DK383" s="223" t="str">
        <f t="array" ref="DK383">IF(AV383="","",
IF(INDEX(Settings!$H:$H,MATCH(DK$1,Settings!$G:$G,0))=TRUE,
100-100*(AV383-MINIFS(AV:AV,$E:$E,$E383))/(MAXIFS(AV:AV,$E:$E,$E383)-MINIFS(AV:AV,$E:$E,$E383)),
100*(AV383-MINIFS(AV:AV,$E:$E,$E383))/(MAXIFS(AV:AV,$E:$E,$E383)-MINIFS(AV:AV,$E:$E,$E383))))</f>
        <v/>
      </c>
      <c r="DL383" s="223" t="str">
        <f t="array" ref="DL383">IF(AW383="","",
IF(INDEX(Settings!$H:$H,MATCH(DL$1,Settings!$G:$G,0))=TRUE,
100-100*(AW383-MINIFS(AW:AW,$E:$E,$E383))/(MAXIFS(AW:AW,$E:$E,$E383)-MINIFS(AW:AW,$E:$E,$E383)),
100*(AW383-MINIFS(AW:AW,$E:$E,$E383))/(MAXIFS(AW:AW,$E:$E,$E383)-MINIFS(AW:AW,$E:$E,$E383))))</f>
        <v/>
      </c>
      <c r="DM383" s="223" t="str">
        <f t="array" ref="DM383">IF(AX383="","",
IF(INDEX(Settings!$H:$H,MATCH(DM$1,Settings!$G:$G,0))=TRUE,
100-100*(AX383-MINIFS(AX:AX,$E:$E,$E383))/(MAXIFS(AX:AX,$E:$E,$E383)-MINIFS(AX:AX,$E:$E,$E383)),
100*(AX383-MINIFS(AX:AX,$E:$E,$E383))/(MAXIFS(AX:AX,$E:$E,$E383)-MINIFS(AX:AX,$E:$E,$E383))))</f>
        <v/>
      </c>
      <c r="DN383" s="223" t="str">
        <f t="array" ref="DN383">IF(AY383="","",
IF(INDEX(Settings!$H:$H,MATCH(DN$1,Settings!$G:$G,0))=TRUE,
100-100*(AY383-MINIFS(AY:AY,$E:$E,$E383))/(MAXIFS(AY:AY,$E:$E,$E383)-MINIFS(AY:AY,$E:$E,$E383)),
100*(AY383-MINIFS(AY:AY,$E:$E,$E383))/(MAXIFS(AY:AY,$E:$E,$E383)-MINIFS(AY:AY,$E:$E,$E383))))</f>
        <v/>
      </c>
      <c r="DO383" s="223" t="str">
        <f t="array" ref="DO383">IF(AZ383="","",
IF(INDEX(Settings!$H:$H,MATCH(DO$1,Settings!$G:$G,0))=TRUE,
100-100*(AZ383-MINIFS(AZ:AZ,$E:$E,$E383))/(MAXIFS(AZ:AZ,$E:$E,$E383)-MINIFS(AZ:AZ,$E:$E,$E383)),
100*(AZ383-MINIFS(AZ:AZ,$E:$E,$E383))/(MAXIFS(AZ:AZ,$E:$E,$E383)-MINIFS(AZ:AZ,$E:$E,$E383))))</f>
        <v/>
      </c>
      <c r="DP383" s="223" t="str">
        <f t="array" ref="DP383">IF(BA383="","",
IF(INDEX(Settings!$H:$H,MATCH(DP$1,Settings!$G:$G,0))=TRUE,
100-100*(BA383-MINIFS(BA:BA,$E:$E,$E383))/(MAXIFS(BA:BA,$E:$E,$E383)-MINIFS(BA:BA,$E:$E,$E383)),
100*(BA383-MINIFS(BA:BA,$E:$E,$E383))/(MAXIFS(BA:BA,$E:$E,$E383)-MINIFS(BA:BA,$E:$E,$E383))))</f>
        <v/>
      </c>
      <c r="DQ383" s="223" t="str">
        <f t="array" ref="DQ383">IF(BB383="","",
IF(INDEX(Settings!$H:$H,MATCH(DQ$1,Settings!$G:$G,0))=TRUE,
100-100*(BB383-MINIFS(BB:BB,$E:$E,$E383))/(MAXIFS(BB:BB,$E:$E,$E383)-MINIFS(BB:BB,$E:$E,$E383)),
100*(BB383-MINIFS(BB:BB,$E:$E,$E383))/(MAXIFS(BB:BB,$E:$E,$E383)-MINIFS(BB:BB,$E:$E,$E383))))</f>
        <v/>
      </c>
      <c r="DR383" s="223" t="str">
        <f t="array" ref="DR383">IF(BC383="","",
IF(INDEX(Settings!$H:$H,MATCH(DR$1,Settings!$G:$G,0))=TRUE,
100-100*(BC383-MINIFS(BC:BC,$E:$E,$E383))/(MAXIFS(BC:BC,$E:$E,$E383)-MINIFS(BC:BC,$E:$E,$E383)),
100*(BC383-MINIFS(BC:BC,$E:$E,$E383))/(MAXIFS(BC:BC,$E:$E,$E383)-MINIFS(BC:BC,$E:$E,$E383))))</f>
        <v/>
      </c>
      <c r="DS383" s="223" t="str">
        <f t="array" ref="DS383">IF(BD383="","",
IF(INDEX(Settings!$H:$H,MATCH(DS$1,Settings!$G:$G,0))=TRUE,
100-100*(BD383-MINIFS(BD:BD,$E:$E,$E383))/(MAXIFS(BD:BD,$E:$E,$E383)-MINIFS(BD:BD,$E:$E,$E383)),
100*(BD383-MINIFS(BD:BD,$E:$E,$E383))/(MAXIFS(BD:BD,$E:$E,$E383)-MINIFS(BD:BD,$E:$E,$E383))))</f>
        <v/>
      </c>
      <c r="DT383" s="223" t="str">
        <f t="array" ref="DT383">IF(BE383="","",
IF(INDEX(Settings!$H:$H,MATCH(DT$1,Settings!$G:$G,0))=TRUE,
100-100*(BE383-MINIFS(BE:BE,$E:$E,$E383))/(MAXIFS(BE:BE,$E:$E,$E383)-MINIFS(BE:BE,$E:$E,$E383)),
100*(BE383-MINIFS(BE:BE,$E:$E,$E383))/(MAXIFS(BE:BE,$E:$E,$E383)-MINIFS(BE:BE,$E:$E,$E383))))</f>
        <v/>
      </c>
      <c r="DU383" s="223" t="str">
        <f t="array" ref="DU383">IF(BF383="","",
IF(INDEX(Settings!$H:$H,MATCH(DU$1,Settings!$G:$G,0))=TRUE,
100-100*(BF383-MINIFS(BF:BF,$E:$E,$E383))/(MAXIFS(BF:BF,$E:$E,$E383)-MINIFS(BF:BF,$E:$E,$E383)),
100*(BF383-MINIFS(BF:BF,$E:$E,$E383))/(MAXIFS(BF:BF,$E:$E,$E383)-MINIFS(BF:BF,$E:$E,$E383))))</f>
        <v/>
      </c>
      <c r="DV383" s="223" t="str">
        <f t="array" ref="DV383">IF(BG383="","",
IF(INDEX(Settings!$H:$H,MATCH(DV$1,Settings!$G:$G,0))=TRUE,
100-100*(BG383-MINIFS(BG:BG,$E:$E,$E383))/(MAXIFS(BG:BG,$E:$E,$E383)-MINIFS(BG:BG,$E:$E,$E383)),
100*(BG383-MINIFS(BG:BG,$E:$E,$E383))/(MAXIFS(BG:BG,$E:$E,$E383)-MINIFS(BG:BG,$E:$E,$E383))))</f>
        <v/>
      </c>
      <c r="DW383" s="223" t="str">
        <f t="array" ref="DW383">IF(BH383="","",
IF(INDEX(Settings!$H:$H,MATCH(DW$1,Settings!$G:$G,0))=TRUE,
100-100*(BH383-MINIFS(BH:BH,$E:$E,$E383))/(MAXIFS(BH:BH,$E:$E,$E383)-MINIFS(BH:BH,$E:$E,$E383)),
100*(BH383-MINIFS(BH:BH,$E:$E,$E383))/(MAXIFS(BH:BH,$E:$E,$E383)-MINIFS(BH:BH,$E:$E,$E383))))</f>
        <v/>
      </c>
      <c r="DX383" s="223" t="str">
        <f t="array" ref="DX383">IF(BI383="","",
IF(INDEX(Settings!$H:$H,MATCH(DX$1,Settings!$G:$G,0))=TRUE,
100-100*(BI383-MINIFS(BI:BI,$E:$E,$E383))/(MAXIFS(BI:BI,$E:$E,$E383)-MINIFS(BI:BI,$E:$E,$E383)),
100*(BI383-MINIFS(BI:BI,$E:$E,$E383))/(MAXIFS(BI:BI,$E:$E,$E383)-MINIFS(BI:BI,$E:$E,$E383))))</f>
        <v/>
      </c>
      <c r="DY383" s="223" t="str">
        <f t="array" ref="DY383">IF(BJ383="","",
IF(INDEX(Settings!$H:$H,MATCH(DY$1,Settings!$G:$G,0))=TRUE,
100-100*(BJ383-MINIFS(BJ:BJ,$E:$E,$E383))/(MAXIFS(BJ:BJ,$E:$E,$E383)-MINIFS(BJ:BJ,$E:$E,$E383)),
100*(BJ383-MINIFS(BJ:BJ,$E:$E,$E383))/(MAXIFS(BJ:BJ,$E:$E,$E383)-MINIFS(BJ:BJ,$E:$E,$E383))))</f>
        <v/>
      </c>
      <c r="DZ383" s="225"/>
      <c r="EA383" s="225"/>
      <c r="EB383" s="225" t="str">
        <f t="shared" si="8"/>
        <v/>
      </c>
      <c r="EC383" s="225" t="str">
        <f t="shared" si="9"/>
        <v/>
      </c>
      <c r="ED383" s="225" t="str">
        <f t="shared" si="10"/>
        <v/>
      </c>
      <c r="EE383" s="225" t="str">
        <f t="shared" si="11"/>
        <v/>
      </c>
      <c r="EF383" s="225" t="str">
        <f t="shared" si="12"/>
        <v/>
      </c>
      <c r="EG383" s="225" t="str">
        <f t="shared" si="13"/>
        <v/>
      </c>
      <c r="EH383" s="225"/>
      <c r="EI383" s="225"/>
      <c r="EJ383" s="225"/>
      <c r="EK383" s="225"/>
      <c r="EL383" s="225"/>
      <c r="EM383" s="225"/>
    </row>
    <row r="384">
      <c r="A384" s="231"/>
      <c r="B384" s="231"/>
      <c r="C384" s="231"/>
      <c r="D384" s="231" t="str">
        <f t="array" ref="D384">IFERROR(INDEX(Profiles!$B:$B,MATCH($A384,Profiles!$A:$A,0)),"")</f>
        <v/>
      </c>
      <c r="E384" s="231"/>
      <c r="F384" s="231"/>
      <c r="G384" s="231"/>
      <c r="H384" s="231"/>
      <c r="I384" s="231" t="str">
        <f>IF(A384="","",IF(Settings!$N$3="DATE",F384&amp;": "&amp;TEXT(B384,"M/DD/YY"),F384&amp;": "&amp;H384))</f>
        <v/>
      </c>
      <c r="J384" s="231"/>
      <c r="K384" s="231"/>
      <c r="L384" s="231"/>
      <c r="M384" s="232" t="str">
        <f t="shared" si="14"/>
        <v/>
      </c>
      <c r="N384" s="231"/>
      <c r="O384" s="231"/>
      <c r="P384" s="231"/>
      <c r="Q384" s="231"/>
      <c r="R384" s="231"/>
      <c r="S384" s="230" t="str">
        <f>IFERROR(VLOOKUP(AF384, 'YOYO IR Scores'!A:C, 3, FALSE), "")
</f>
        <v/>
      </c>
      <c r="T384" s="231"/>
      <c r="U384" s="231"/>
      <c r="V384" s="231"/>
      <c r="W384" s="231"/>
      <c r="X384" s="233" t="str">
        <f t="shared" si="4"/>
        <v/>
      </c>
      <c r="Y384" s="234" t="str">
        <f t="shared" si="5"/>
        <v/>
      </c>
      <c r="Z384" s="234" t="str">
        <f t="shared" si="6"/>
        <v/>
      </c>
      <c r="AA384" s="233" t="str">
        <f t="shared" si="7"/>
        <v/>
      </c>
      <c r="AB384" s="232"/>
      <c r="AC384" s="232"/>
      <c r="AD384" s="232"/>
      <c r="AE384" s="232" t="str">
        <f>IFERROR(VLOOKUP(AF384, 'YOYO IR Scores'!A:C, 2, FALSE), "")</f>
        <v/>
      </c>
      <c r="AF384" s="232"/>
      <c r="AG384" s="232"/>
      <c r="AH384" s="232"/>
      <c r="AI384" s="232"/>
      <c r="AJ384" s="232"/>
      <c r="AK384" s="232"/>
      <c r="AL384" s="232"/>
      <c r="AM384" s="232"/>
      <c r="AN384" s="232"/>
      <c r="AO384" s="232"/>
      <c r="AP384" s="232"/>
      <c r="AQ384" s="232"/>
      <c r="AR384" s="232"/>
      <c r="AS384" s="232"/>
      <c r="AT384" s="232"/>
      <c r="AU384" s="232"/>
      <c r="AV384" s="232"/>
      <c r="AW384" s="232"/>
      <c r="AX384" s="232"/>
      <c r="AY384" s="232"/>
      <c r="AZ384" s="232"/>
      <c r="BA384" s="232"/>
      <c r="BB384" s="232"/>
      <c r="BC384" s="232"/>
      <c r="BD384" s="232"/>
      <c r="BE384" s="232"/>
      <c r="BF384" s="232"/>
      <c r="BG384" s="232"/>
      <c r="BH384" s="232"/>
      <c r="BI384" s="232"/>
      <c r="BJ384" s="232"/>
      <c r="BK384" s="232" t="str">
        <f t="array" ref="BK384">IF(J384="","",
IF(INDEX(Settings!$H:$H,MATCH(BY$1,Settings!$G:$G,0))=TRUE,
100-100*(J384-MIN(J:J))/(MAX(J:J)-MIN(J:J)),
100*(J384-MIN(J:J))/(MAX(J:J)-MIN(J:J))))</f>
        <v/>
      </c>
      <c r="BL384" s="232" t="str">
        <f t="array" ref="BL384">IF(J384="","",
IF(INDEX(Settings!$H:$H,MATCH(BY$1,Settings!$G:$G,0))=TRUE,
100-100*(J384-MINIFS(J:J,$E:$E,$E384))/(MAXIFS(J:J,$E:$E,$E384)-MINIFS(J:J,$E:$E,$E384)),
100*(J384-MINIFS(J:J,$E:$E,$E384))/(MAXIFS(J:J,$E:$E,$E384)-MINIFS(J:J,$E:$E,$E384))))</f>
        <v/>
      </c>
      <c r="BM384" s="232" t="str">
        <f t="array" ref="BM384">IF(J384="","",
IF(INDEX(Settings!$H:$H,MATCH(BY$1,Settings!$G:$G,0))=TRUE,
100-100*(J384-MINIFS(J:J,$E:$E,$E384,$I:$I,$I384))/(MAXIFS(J:J,$E:$E,$E384,$I:$I,$I384)-MINIFS(J:J,$E:$E,$E384,$I:$I,$I384)),
100*(J384-MINIFS(J:J,$E:$E,$E384,$I:$I,$I384))/(MAXIFS(J:J,$E:$E,$E384,$I:$I,$I384)-MINIFS(J:J,$E:$E,$E384,$I:$I,$I384))))</f>
        <v/>
      </c>
      <c r="BN384" s="231" t="str">
        <f t="array" ref="BN384">IF(J384="","",
IF(INDEX(Settings!$H:$H,MATCH(BY$1,Settings!$G:$G,0))=TRUE,
100-100*PERCENTRANK(J:J,J384),
100*PERCENTRANK(J:J,J384)))</f>
        <v/>
      </c>
      <c r="BO384" s="231" t="str">
        <f>IFERROR(__xludf.DUMMYFUNCTION("IF(J384="""","""",
IF(INDEX(Settings!$H:$H,MATCH(BY$1,Settings!$G:$G,0))=TRUE,
100-100*PERCENTRANK(FILTER(J:J,$E:$E=$E384),J384),
100*PERCENTRANK(FILTER(J:J,$E:$E=$E384),J384)))"),"")</f>
        <v/>
      </c>
      <c r="BP384" s="231" t="str">
        <f>IFERROR(__xludf.DUMMYFUNCTION("IF(J384="""","""",
IF(INDEX(Settings!$H:$H,MATCH(BY$1,Settings!$G:$G,0))=TRUE,
100-100*PERCENTRANK(FILTER(J:J,$E:$E=$E384,$I:$I=$I384),J384),
100*PERCENTRANK(FILTER(J:J,$E:$E=$E384,$I:$I=$I384),J384)))"),"")</f>
        <v/>
      </c>
      <c r="BQ384" s="233" t="str">
        <f t="array" ref="BQ384">IF(J384="","",
IF(INDEX(Settings!$H:$H,MATCH(BY$1,Settings!$G:$G,0))=TRUE,
-1*(J384-AVERAGE(J:J))/STDEV(J:J),
(J384-AVERAGE(J:J))/STDEV(J:J)))</f>
        <v/>
      </c>
      <c r="BR384" s="233" t="str">
        <f>IFERROR(__xludf.DUMMYFUNCTION("IF(J384="""","""",
IF(INDEX(Settings!$H:$H,MATCH(BY$1,Settings!$G:$G,0))=TRUE,
-1*(J384-AVERAGEIFS(J:J,$E:$E,$E384))/STDEV(FILTER(J:J,$E:$E=$E384)),
(J384-AVERAGEIFS(J:J,$E:$E,$E384))/STDEV(FILTER(J:J,$E:$E=$E384))))"),"")</f>
        <v/>
      </c>
      <c r="BS384" s="233"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1"/>
      <c r="BX384" s="231"/>
      <c r="BY384" s="232" t="str">
        <f t="array" ref="BY384">IF(J384="","",
IF(INDEX(Settings!$H:$H,MATCH(BY$1,Settings!$G:$G,0))=TRUE,
100-100*(J384-MINIFS(J:J,$E:$E,$E384))/(MAXIFS(J:J,$E:$E,$E384)-MINIFS(J:J,$E:$E,$E384)),
100*(J384-MINIFS(J:J,$E:$E,$E384))/(MAXIFS(J:J,$E:$E,$E384)-MINIFS(J:J,$E:$E,$E384))))</f>
        <v/>
      </c>
      <c r="BZ384" s="232" t="str">
        <f t="array" ref="BZ384">IF(K384="","",
IF(INDEX(Settings!$H:$H,MATCH(BZ$1,Settings!$G:$G,0))=TRUE,
100-100*(K384-MINIFS(K:K,$E:$E,$E384))/(MAXIFS(K:K,$E:$E,$E384)-MINIFS(K:K,$E:$E,$E384)),
100*(K384-MINIFS(K:K,$E:$E,$E384))/(MAXIFS(K:K,$E:$E,$E384)-MINIFS(K:K,$E:$E,$E384))))</f>
        <v/>
      </c>
      <c r="CA384" s="232" t="str">
        <f t="array" ref="CA384">IF(L384="","",
IF(INDEX(Settings!$H:$H,MATCH(CA$1,Settings!$G:$G,0))=TRUE,
100-100*(L384-MINIFS(L:L,$E:$E,$E384))/(MAXIFS(L:L,$E:$E,$E384)-MINIFS(L:L,$E:$E,$E384)),
100*(L384-MINIFS(L:L,$E:$E,$E384))/(MAXIFS(L:L,$E:$E,$E384)-MINIFS(L:L,$E:$E,$E384))))</f>
        <v/>
      </c>
      <c r="CB384" s="232" t="str">
        <f t="array" ref="CB384">IF(M384="","",
IF(INDEX(Settings!$H:$H,MATCH(CB$1,Settings!$G:$G,0))=TRUE,
100-100*(M384-MINIFS(M:M,$E:$E,$E384))/(MAXIFS(M:M,$E:$E,$E384)-MINIFS(M:M,$E:$E,$E384)),
100*(M384-MINIFS(M:M,$E:$E,$E384))/(MAXIFS(M:M,$E:$E,$E384)-MINIFS(M:M,$E:$E,$E384))))</f>
        <v/>
      </c>
      <c r="CC384" s="232" t="str">
        <f t="array" ref="CC384">IF(N384="","",
IF(INDEX(Settings!$H:$H,MATCH(CC$1,Settings!$G:$G,0))=TRUE,
100-100*(N384-MINIFS(N:N,$E:$E,$E384))/(MAXIFS(N:N,$E:$E,$E384)-MINIFS(N:N,$E:$E,$E384)),
100*(N384-MINIFS(N:N,$E:$E,$E384))/(MAXIFS(N:N,$E:$E,$E384)-MINIFS(N:N,$E:$E,$E384))))</f>
        <v/>
      </c>
      <c r="CD384" s="232" t="str">
        <f t="array" ref="CD384">IF(O384="","",
IF(INDEX(Settings!$H:$H,MATCH(CD$1,Settings!$G:$G,0))=TRUE,
100-100*(O384-MINIFS(O:O,$E:$E,$E384))/(MAXIFS(O:O,$E:$E,$E384)-MINIFS(O:O,$E:$E,$E384)),
100*(O384-MINIFS(O:O,$E:$E,$E384))/(MAXIFS(O:O,$E:$E,$E384)-MINIFS(O:O,$E:$E,$E384))))</f>
        <v/>
      </c>
      <c r="CE384" s="232" t="str">
        <f t="array" ref="CE384">IF(P384="","",
IF(INDEX(Settings!$H:$H,MATCH(CE$1,Settings!$G:$G,0))=TRUE,
100-100*(P384-MINIFS(P:P,$E:$E,$E384))/(MAXIFS(P:P,$E:$E,$E384)-MINIFS(P:P,$E:$E,$E384)),
100*(P384-MINIFS(P:P,$E:$E,$E384))/(MAXIFS(P:P,$E:$E,$E384)-MINIFS(P:P,$E:$E,$E384))))</f>
        <v/>
      </c>
      <c r="CF384" s="232" t="str">
        <f t="array" ref="CF384">IF(Q384="","",
IF(INDEX(Settings!$H:$H,MATCH(CF$1,Settings!$G:$G,0))=TRUE,
100-100*(Q384-MINIFS(Q:Q,$E:$E,$E384))/(MAXIFS(Q:Q,$E:$E,$E384)-MINIFS(Q:Q,$E:$E,$E384)),
100*(Q384-MINIFS(Q:Q,$E:$E,$E384))/(MAXIFS(Q:Q,$E:$E,$E384)-MINIFS(Q:Q,$E:$E,$E384))))</f>
        <v/>
      </c>
      <c r="CG384" s="232" t="str">
        <f t="array" ref="CG384">IF(R384="","",
IF(INDEX(Settings!$H:$H,MATCH(CG$1,Settings!$G:$G,0))=TRUE,
100-100*(R384-MINIFS(R:R,$E:$E,$E384))/(MAXIFS(R:R,$E:$E,$E384)-MINIFS(R:R,$E:$E,$E384)),
100*(R384-MINIFS(R:R,$E:$E,$E384))/(MAXIFS(R:R,$E:$E,$E384)-MINIFS(R:R,$E:$E,$E384))))</f>
        <v/>
      </c>
      <c r="CH384" s="232" t="str">
        <f t="array" ref="CH384">IF(S384="","",
IF(INDEX(Settings!$H:$H,MATCH(CH$1,Settings!$G:$G,0))=TRUE,
100-100*(S384-MINIFS(S:S,$E:$E,$E384))/(MAXIFS(S:S,$E:$E,$E384)-MINIFS(S:S,$E:$E,$E384)),
100*(S384-MINIFS(S:S,$E:$E,$E384))/(MAXIFS(S:S,$E:$E,$E384)-MINIFS(S:S,$E:$E,$E384))))</f>
        <v/>
      </c>
      <c r="CI384" s="232" t="str">
        <f t="array" ref="CI384">IF(T384="","",
IF(INDEX(Settings!$H:$H,MATCH(CI$1,Settings!$G:$G,0))=TRUE,
100-100*(T384-MINIFS(T:T,$E:$E,$E384))/(MAXIFS(T:T,$E:$E,$E384)-MINIFS(T:T,$E:$E,$E384)),
100*(T384-MINIFS(T:T,$E:$E,$E384))/(MAXIFS(T:T,$E:$E,$E384)-MINIFS(T:T,$E:$E,$E384))))</f>
        <v/>
      </c>
      <c r="CJ384" s="232" t="str">
        <f t="array" ref="CJ384">IF(U384="","",
IF(INDEX(Settings!$H:$H,MATCH(CJ$1,Settings!$G:$G,0))=TRUE,
100-100*(U384-MINIFS(U:U,$E:$E,$E384))/(MAXIFS(U:U,$E:$E,$E384)-MINIFS(U:U,$E:$E,$E384)),
100*(U384-MINIFS(U:U,$E:$E,$E384))/(MAXIFS(U:U,$E:$E,$E384)-MINIFS(U:U,$E:$E,$E384))))</f>
        <v/>
      </c>
      <c r="CK384" s="232" t="str">
        <f t="array" ref="CK384">IF(V384="","",
IF(INDEX(Settings!$H:$H,MATCH(CK$1,Settings!$G:$G,0))=TRUE,
100-100*(V384-MINIFS(V:V,$E:$E,$E384))/(MAXIFS(V:V,$E:$E,$E384)-MINIFS(V:V,$E:$E,$E384)),
100*(V384-MINIFS(V:V,$E:$E,$E384))/(MAXIFS(V:V,$E:$E,$E384)-MINIFS(V:V,$E:$E,$E384))))</f>
        <v/>
      </c>
      <c r="CL384" s="232" t="str">
        <f t="array" ref="CL384">IF(W384="","",
IF(INDEX(Settings!$H:$H,MATCH(CL$1,Settings!$G:$G,0))=TRUE,
100-100*(W384-MINIFS(W:W,$E:$E,$E384))/(MAXIFS(W:W,$E:$E,$E384)-MINIFS(W:W,$E:$E,$E384)),
100*(W384-MINIFS(W:W,$E:$E,$E384))/(MAXIFS(W:W,$E:$E,$E384)-MINIFS(W:W,$E:$E,$E384))))</f>
        <v/>
      </c>
      <c r="CM384" s="232" t="str">
        <f t="array" ref="CM384">IF(X384="","",
IF(INDEX(Settings!$H:$H,MATCH(CM$1,Settings!$G:$G,0))=TRUE,
100-100*(X384-MINIFS(X:X,$E:$E,$E384))/(MAXIFS(X:X,$E:$E,$E384)-MINIFS(X:X,$E:$E,$E384)),
100*(X384-MINIFS(X:X,$E:$E,$E384))/(MAXIFS(X:X,$E:$E,$E384)-MINIFS(X:X,$E:$E,$E384))))</f>
        <v/>
      </c>
      <c r="CN384" s="232" t="str">
        <f t="array" ref="CN384">IF(Y384="","",
IF(INDEX(Settings!$H:$H,MATCH(CN$1,Settings!$G:$G,0))=TRUE,
100-100*(Y384-MINIFS(Y:Y,$E:$E,$E384))/(MAXIFS(Y:Y,$E:$E,$E384)-MINIFS(Y:Y,$E:$E,$E384)),
100*(Y384-MINIFS(Y:Y,$E:$E,$E384))/(MAXIFS(Y:Y,$E:$E,$E384)-MINIFS(Y:Y,$E:$E,$E384))))</f>
        <v/>
      </c>
      <c r="CO384" s="232" t="str">
        <f t="array" ref="CO384">IF(Z384="","",
IF(INDEX(Settings!$H:$H,MATCH(CO$1,Settings!$G:$G,0))=TRUE,
100-100*(Z384-MINIFS(Z:Z,$E:$E,$E384))/(MAXIFS(Z:Z,$E:$E,$E384)-MINIFS(Z:Z,$E:$E,$E384)),
100*(Z384-MINIFS(Z:Z,$E:$E,$E384))/(MAXIFS(Z:Z,$E:$E,$E384)-MINIFS(Z:Z,$E:$E,$E384))))</f>
        <v/>
      </c>
      <c r="CP384" s="232" t="str">
        <f t="array" ref="CP384">IF(AA384="","",
IF(INDEX(Settings!$H:$H,MATCH(CP$1,Settings!$G:$G,0))=TRUE,
100-100*(AA384-MINIFS(AA:AA,$E:$E,$E384))/(MAXIFS(AA:AA,$E:$E,$E384)-MINIFS(AA:AA,$E:$E,$E384)),
100*(AA384-MINIFS(AA:AA,$E:$E,$E384))/(MAXIFS(AA:AA,$E:$E,$E384)-MINIFS(AA:AA,$E:$E,$E384))))</f>
        <v/>
      </c>
      <c r="CQ384" s="232" t="str">
        <f t="array" ref="CQ384">IF(AB384="","",
IF(INDEX(Settings!$H:$H,MATCH(CQ$1,Settings!$G:$G,0))=TRUE,
100-100*(AB384-MINIFS(AB:AB,$E:$E,$E384))/(MAXIFS(AB:AB,$E:$E,$E384)-MINIFS(AB:AB,$E:$E,$E384)),
100*(AB384-MINIFS(AB:AB,$E:$E,$E384))/(MAXIFS(AB:AB,$E:$E,$E384)-MINIFS(AB:AB,$E:$E,$E384))))</f>
        <v/>
      </c>
      <c r="CR384" s="232" t="str">
        <f t="array" ref="CR384">IF(AC384="","",
IF(INDEX(Settings!$H:$H,MATCH(CR$1,Settings!$G:$G,0))=TRUE,
100-100*(AC384-MINIFS(AC:AC,$E:$E,$E384))/(MAXIFS(AC:AC,$E:$E,$E384)-MINIFS(AC:AC,$E:$E,$E384)),
100*(AC384-MINIFS(AC:AC,$E:$E,$E384))/(MAXIFS(AC:AC,$E:$E,$E384)-MINIFS(AC:AC,$E:$E,$E384))))</f>
        <v/>
      </c>
      <c r="CS384" s="232" t="str">
        <f t="array" ref="CS384">IF(AD384="","",
IF(INDEX(Settings!$H:$H,MATCH(CS$1,Settings!$G:$G,0))=TRUE,
100-100*(AD384-MINIFS(AD:AD,$E:$E,$E384))/(MAXIFS(AD:AD,$E:$E,$E384)-MINIFS(AD:AD,$E:$E,$E384)),
100*(AD384-MINIFS(AD:AD,$E:$E,$E384))/(MAXIFS(AD:AD,$E:$E,$E384)-MINIFS(AD:AD,$E:$E,$E384))))</f>
        <v/>
      </c>
      <c r="CT384" s="232" t="str">
        <f t="array" ref="CT384">IF(AE384="","",
IF(INDEX(Settings!$H:$H,MATCH(CT$1,Settings!$G:$G,0))=TRUE,
100-100*(AE384-MINIFS(AE:AE,$E:$E,$E384))/(MAXIFS(AE:AE,$E:$E,$E384)-MINIFS(AE:AE,$E:$E,$E384)),
100*(AE384-MINIFS(AE:AE,$E:$E,$E384))/(MAXIFS(AE:AE,$E:$E,$E384)-MINIFS(AE:AE,$E:$E,$E384))))</f>
        <v/>
      </c>
      <c r="CU384" s="232" t="str">
        <f t="array" ref="CU384">IF(AF384="","",
IF(INDEX(Settings!$H:$H,MATCH(CU$1,Settings!$G:$G,0))=TRUE,
100-100*(AF384-MINIFS(AF:AF,$E:$E,$E384))/(MAXIFS(AF:AF,$E:$E,$E384)-MINIFS(AF:AF,$E:$E,$E384)),
100*(AF384-MINIFS(AF:AF,$E:$E,$E384))/(MAXIFS(AF:AF,$E:$E,$E384)-MINIFS(AF:AF,$E:$E,$E384))))</f>
        <v/>
      </c>
      <c r="CV384" s="232" t="str">
        <f t="array" ref="CV384">IF(AG384="","",
IF(INDEX(Settings!$H:$H,MATCH(CV$1,Settings!$G:$G,0))=TRUE,
100-100*(AG384-MINIFS(AG:AG,$E:$E,$E384))/(MAXIFS(AG:AG,$E:$E,$E384)-MINIFS(AG:AG,$E:$E,$E384)),
100*(AG384-MINIFS(AG:AG,$E:$E,$E384))/(MAXIFS(AG:AG,$E:$E,$E384)-MINIFS(AG:AG,$E:$E,$E384))))</f>
        <v/>
      </c>
      <c r="CW384" s="232" t="str">
        <f t="array" ref="CW384">IF(AH384="","",
IF(INDEX(Settings!$H:$H,MATCH(CW$1,Settings!$G:$G,0))=TRUE,
100-100*(AH384-MINIFS(AH:AH,$E:$E,$E384))/(MAXIFS(AH:AH,$E:$E,$E384)-MINIFS(AH:AH,$E:$E,$E384)),
100*(AH384-MINIFS(AH:AH,$E:$E,$E384))/(MAXIFS(AH:AH,$E:$E,$E384)-MINIFS(AH:AH,$E:$E,$E384))))</f>
        <v/>
      </c>
      <c r="CX384" s="232" t="str">
        <f t="array" ref="CX384">IF(AI384="","",
IF(INDEX(Settings!$H:$H,MATCH(CX$1,Settings!$G:$G,0))=TRUE,
100-100*(AI384-MINIFS(AI:AI,$E:$E,$E384))/(MAXIFS(AI:AI,$E:$E,$E384)-MINIFS(AI:AI,$E:$E,$E384)),
100*(AI384-MINIFS(AI:AI,$E:$E,$E384))/(MAXIFS(AI:AI,$E:$E,$E384)-MINIFS(AI:AI,$E:$E,$E384))))</f>
        <v/>
      </c>
      <c r="CY384" s="232" t="str">
        <f t="array" ref="CY384">IF(AJ384="","",
IF(INDEX(Settings!$H:$H,MATCH(CY$1,Settings!$G:$G,0))=TRUE,
100-100*(AJ384-MINIFS(AJ:AJ,$E:$E,$E384))/(MAXIFS(AJ:AJ,$E:$E,$E384)-MINIFS(AJ:AJ,$E:$E,$E384)),
100*(AJ384-MINIFS(AJ:AJ,$E:$E,$E384))/(MAXIFS(AJ:AJ,$E:$E,$E384)-MINIFS(AJ:AJ,$E:$E,$E384))))</f>
        <v/>
      </c>
      <c r="CZ384" s="232" t="str">
        <f t="array" ref="CZ384">IF(AK384="","",
IF(INDEX(Settings!$H:$H,MATCH(CZ$1,Settings!$G:$G,0))=TRUE,
100-100*(AK384-MINIFS(AK:AK,$E:$E,$E384))/(MAXIFS(AK:AK,$E:$E,$E384)-MINIFS(AK:AK,$E:$E,$E384)),
100*(AK384-MINIFS(AK:AK,$E:$E,$E384))/(MAXIFS(AK:AK,$E:$E,$E384)-MINIFS(AK:AK,$E:$E,$E384))))</f>
        <v/>
      </c>
      <c r="DA384" s="232" t="str">
        <f t="array" ref="DA384">IF(AL384="","",
IF(INDEX(Settings!$H:$H,MATCH(DA$1,Settings!$G:$G,0))=TRUE,
100-100*(AL384-MINIFS(AL:AL,$E:$E,$E384))/(MAXIFS(AL:AL,$E:$E,$E384)-MINIFS(AL:AL,$E:$E,$E384)),
100*(AL384-MINIFS(AL:AL,$E:$E,$E384))/(MAXIFS(AL:AL,$E:$E,$E384)-MINIFS(AL:AL,$E:$E,$E384))))</f>
        <v/>
      </c>
      <c r="DB384" s="232" t="str">
        <f t="array" ref="DB384">IF(AM384="","",
IF(INDEX(Settings!$H:$H,MATCH(DB$1,Settings!$G:$G,0))=TRUE,
100-100*(AM384-MINIFS(AM:AM,$E:$E,$E384))/(MAXIFS(AM:AM,$E:$E,$E384)-MINIFS(AM:AM,$E:$E,$E384)),
100*(AM384-MINIFS(AM:AM,$E:$E,$E384))/(MAXIFS(AM:AM,$E:$E,$E384)-MINIFS(AM:AM,$E:$E,$E384))))</f>
        <v/>
      </c>
      <c r="DC384" s="232" t="str">
        <f t="array" ref="DC384">IF(AN384="","",
IF(INDEX(Settings!$H:$H,MATCH(DC$1,Settings!$G:$G,0))=TRUE,
100-100*(AN384-MINIFS(AN:AN,$E:$E,$E384))/(MAXIFS(AN:AN,$E:$E,$E384)-MINIFS(AN:AN,$E:$E,$E384)),
100*(AN384-MINIFS(AN:AN,$E:$E,$E384))/(MAXIFS(AN:AN,$E:$E,$E384)-MINIFS(AN:AN,$E:$E,$E384))))</f>
        <v/>
      </c>
      <c r="DD384" s="232" t="str">
        <f t="array" ref="DD384">IF(AO384="","",
IF(INDEX(Settings!$H:$H,MATCH(DD$1,Settings!$G:$G,0))=TRUE,
100-100*(AO384-MINIFS(AO:AO,$E:$E,$E384))/(MAXIFS(AO:AO,$E:$E,$E384)-MINIFS(AO:AO,$E:$E,$E384)),
100*(AO384-MINIFS(AO:AO,$E:$E,$E384))/(MAXIFS(AO:AO,$E:$E,$E384)-MINIFS(AO:AO,$E:$E,$E384))))</f>
        <v/>
      </c>
      <c r="DE384" s="232" t="str">
        <f t="array" ref="DE384">IF(AP384="","",
IF(INDEX(Settings!$H:$H,MATCH(DE$1,Settings!$G:$G,0))=TRUE,
100-100*(AP384-MINIFS(AP:AP,$E:$E,$E384))/(MAXIFS(AP:AP,$E:$E,$E384)-MINIFS(AP:AP,$E:$E,$E384)),
100*(AP384-MINIFS(AP:AP,$E:$E,$E384))/(MAXIFS(AP:AP,$E:$E,$E384)-MINIFS(AP:AP,$E:$E,$E384))))</f>
        <v/>
      </c>
      <c r="DF384" s="232" t="str">
        <f t="array" ref="DF384">IF(AQ384="","",
IF(INDEX(Settings!$H:$H,MATCH(DF$1,Settings!$G:$G,0))=TRUE,
100-100*(AQ384-MINIFS(AQ:AQ,$E:$E,$E384))/(MAXIFS(AQ:AQ,$E:$E,$E384)-MINIFS(AQ:AQ,$E:$E,$E384)),
100*(AQ384-MINIFS(AQ:AQ,$E:$E,$E384))/(MAXIFS(AQ:AQ,$E:$E,$E384)-MINIFS(AQ:AQ,$E:$E,$E384))))</f>
        <v/>
      </c>
      <c r="DG384" s="232" t="str">
        <f t="array" ref="DG384">IF(AR384="","",
IF(INDEX(Settings!$H:$H,MATCH(DG$1,Settings!$G:$G,0))=TRUE,
100-100*(AR384-MINIFS(AR:AR,$E:$E,$E384))/(MAXIFS(AR:AR,$E:$E,$E384)-MINIFS(AR:AR,$E:$E,$E384)),
100*(AR384-MINIFS(AR:AR,$E:$E,$E384))/(MAXIFS(AR:AR,$E:$E,$E384)-MINIFS(AR:AR,$E:$E,$E384))))</f>
        <v/>
      </c>
      <c r="DH384" s="232" t="str">
        <f t="array" ref="DH384">IF(AS384="","",
IF(INDEX(Settings!$H:$H,MATCH(DH$1,Settings!$G:$G,0))=TRUE,
100-100*(AS384-MINIFS(AS:AS,$E:$E,$E384))/(MAXIFS(AS:AS,$E:$E,$E384)-MINIFS(AS:AS,$E:$E,$E384)),
100*(AS384-MINIFS(AS:AS,$E:$E,$E384))/(MAXIFS(AS:AS,$E:$E,$E384)-MINIFS(AS:AS,$E:$E,$E384))))</f>
        <v/>
      </c>
      <c r="DI384" s="232" t="str">
        <f t="array" ref="DI384">IF(AT384="","",
IF(INDEX(Settings!$H:$H,MATCH(DI$1,Settings!$G:$G,0))=TRUE,
100-100*(AT384-MINIFS(AT:AT,$E:$E,$E384))/(MAXIFS(AT:AT,$E:$E,$E384)-MINIFS(AT:AT,$E:$E,$E384)),
100*(AT384-MINIFS(AT:AT,$E:$E,$E384))/(MAXIFS(AT:AT,$E:$E,$E384)-MINIFS(AT:AT,$E:$E,$E384))))</f>
        <v/>
      </c>
      <c r="DJ384" s="232" t="str">
        <f t="array" ref="DJ384">IF(AU384="","",
IF(INDEX(Settings!$H:$H,MATCH(DJ$1,Settings!$G:$G,0))=TRUE,
100-100*(AU384-MINIFS(AU:AU,$E:$E,$E384))/(MAXIFS(AU:AU,$E:$E,$E384)-MINIFS(AU:AU,$E:$E,$E384)),
100*(AU384-MINIFS(AU:AU,$E:$E,$E384))/(MAXIFS(AU:AU,$E:$E,$E384)-MINIFS(AU:AU,$E:$E,$E384))))</f>
        <v/>
      </c>
      <c r="DK384" s="232" t="str">
        <f t="array" ref="DK384">IF(AV384="","",
IF(INDEX(Settings!$H:$H,MATCH(DK$1,Settings!$G:$G,0))=TRUE,
100-100*(AV384-MINIFS(AV:AV,$E:$E,$E384))/(MAXIFS(AV:AV,$E:$E,$E384)-MINIFS(AV:AV,$E:$E,$E384)),
100*(AV384-MINIFS(AV:AV,$E:$E,$E384))/(MAXIFS(AV:AV,$E:$E,$E384)-MINIFS(AV:AV,$E:$E,$E384))))</f>
        <v/>
      </c>
      <c r="DL384" s="232" t="str">
        <f t="array" ref="DL384">IF(AW384="","",
IF(INDEX(Settings!$H:$H,MATCH(DL$1,Settings!$G:$G,0))=TRUE,
100-100*(AW384-MINIFS(AW:AW,$E:$E,$E384))/(MAXIFS(AW:AW,$E:$E,$E384)-MINIFS(AW:AW,$E:$E,$E384)),
100*(AW384-MINIFS(AW:AW,$E:$E,$E384))/(MAXIFS(AW:AW,$E:$E,$E384)-MINIFS(AW:AW,$E:$E,$E384))))</f>
        <v/>
      </c>
      <c r="DM384" s="232" t="str">
        <f t="array" ref="DM384">IF(AX384="","",
IF(INDEX(Settings!$H:$H,MATCH(DM$1,Settings!$G:$G,0))=TRUE,
100-100*(AX384-MINIFS(AX:AX,$E:$E,$E384))/(MAXIFS(AX:AX,$E:$E,$E384)-MINIFS(AX:AX,$E:$E,$E384)),
100*(AX384-MINIFS(AX:AX,$E:$E,$E384))/(MAXIFS(AX:AX,$E:$E,$E384)-MINIFS(AX:AX,$E:$E,$E384))))</f>
        <v/>
      </c>
      <c r="DN384" s="232" t="str">
        <f t="array" ref="DN384">IF(AY384="","",
IF(INDEX(Settings!$H:$H,MATCH(DN$1,Settings!$G:$G,0))=TRUE,
100-100*(AY384-MINIFS(AY:AY,$E:$E,$E384))/(MAXIFS(AY:AY,$E:$E,$E384)-MINIFS(AY:AY,$E:$E,$E384)),
100*(AY384-MINIFS(AY:AY,$E:$E,$E384))/(MAXIFS(AY:AY,$E:$E,$E384)-MINIFS(AY:AY,$E:$E,$E384))))</f>
        <v/>
      </c>
      <c r="DO384" s="232" t="str">
        <f t="array" ref="DO384">IF(AZ384="","",
IF(INDEX(Settings!$H:$H,MATCH(DO$1,Settings!$G:$G,0))=TRUE,
100-100*(AZ384-MINIFS(AZ:AZ,$E:$E,$E384))/(MAXIFS(AZ:AZ,$E:$E,$E384)-MINIFS(AZ:AZ,$E:$E,$E384)),
100*(AZ384-MINIFS(AZ:AZ,$E:$E,$E384))/(MAXIFS(AZ:AZ,$E:$E,$E384)-MINIFS(AZ:AZ,$E:$E,$E384))))</f>
        <v/>
      </c>
      <c r="DP384" s="232" t="str">
        <f t="array" ref="DP384">IF(BA384="","",
IF(INDEX(Settings!$H:$H,MATCH(DP$1,Settings!$G:$G,0))=TRUE,
100-100*(BA384-MINIFS(BA:BA,$E:$E,$E384))/(MAXIFS(BA:BA,$E:$E,$E384)-MINIFS(BA:BA,$E:$E,$E384)),
100*(BA384-MINIFS(BA:BA,$E:$E,$E384))/(MAXIFS(BA:BA,$E:$E,$E384)-MINIFS(BA:BA,$E:$E,$E384))))</f>
        <v/>
      </c>
      <c r="DQ384" s="232" t="str">
        <f t="array" ref="DQ384">IF(BB384="","",
IF(INDEX(Settings!$H:$H,MATCH(DQ$1,Settings!$G:$G,0))=TRUE,
100-100*(BB384-MINIFS(BB:BB,$E:$E,$E384))/(MAXIFS(BB:BB,$E:$E,$E384)-MINIFS(BB:BB,$E:$E,$E384)),
100*(BB384-MINIFS(BB:BB,$E:$E,$E384))/(MAXIFS(BB:BB,$E:$E,$E384)-MINIFS(BB:BB,$E:$E,$E384))))</f>
        <v/>
      </c>
      <c r="DR384" s="232" t="str">
        <f t="array" ref="DR384">IF(BC384="","",
IF(INDEX(Settings!$H:$H,MATCH(DR$1,Settings!$G:$G,0))=TRUE,
100-100*(BC384-MINIFS(BC:BC,$E:$E,$E384))/(MAXIFS(BC:BC,$E:$E,$E384)-MINIFS(BC:BC,$E:$E,$E384)),
100*(BC384-MINIFS(BC:BC,$E:$E,$E384))/(MAXIFS(BC:BC,$E:$E,$E384)-MINIFS(BC:BC,$E:$E,$E384))))</f>
        <v/>
      </c>
      <c r="DS384" s="232" t="str">
        <f t="array" ref="DS384">IF(BD384="","",
IF(INDEX(Settings!$H:$H,MATCH(DS$1,Settings!$G:$G,0))=TRUE,
100-100*(BD384-MINIFS(BD:BD,$E:$E,$E384))/(MAXIFS(BD:BD,$E:$E,$E384)-MINIFS(BD:BD,$E:$E,$E384)),
100*(BD384-MINIFS(BD:BD,$E:$E,$E384))/(MAXIFS(BD:BD,$E:$E,$E384)-MINIFS(BD:BD,$E:$E,$E384))))</f>
        <v/>
      </c>
      <c r="DT384" s="232" t="str">
        <f t="array" ref="DT384">IF(BE384="","",
IF(INDEX(Settings!$H:$H,MATCH(DT$1,Settings!$G:$G,0))=TRUE,
100-100*(BE384-MINIFS(BE:BE,$E:$E,$E384))/(MAXIFS(BE:BE,$E:$E,$E384)-MINIFS(BE:BE,$E:$E,$E384)),
100*(BE384-MINIFS(BE:BE,$E:$E,$E384))/(MAXIFS(BE:BE,$E:$E,$E384)-MINIFS(BE:BE,$E:$E,$E384))))</f>
        <v/>
      </c>
      <c r="DU384" s="232" t="str">
        <f t="array" ref="DU384">IF(BF384="","",
IF(INDEX(Settings!$H:$H,MATCH(DU$1,Settings!$G:$G,0))=TRUE,
100-100*(BF384-MINIFS(BF:BF,$E:$E,$E384))/(MAXIFS(BF:BF,$E:$E,$E384)-MINIFS(BF:BF,$E:$E,$E384)),
100*(BF384-MINIFS(BF:BF,$E:$E,$E384))/(MAXIFS(BF:BF,$E:$E,$E384)-MINIFS(BF:BF,$E:$E,$E384))))</f>
        <v/>
      </c>
      <c r="DV384" s="232" t="str">
        <f t="array" ref="DV384">IF(BG384="","",
IF(INDEX(Settings!$H:$H,MATCH(DV$1,Settings!$G:$G,0))=TRUE,
100-100*(BG384-MINIFS(BG:BG,$E:$E,$E384))/(MAXIFS(BG:BG,$E:$E,$E384)-MINIFS(BG:BG,$E:$E,$E384)),
100*(BG384-MINIFS(BG:BG,$E:$E,$E384))/(MAXIFS(BG:BG,$E:$E,$E384)-MINIFS(BG:BG,$E:$E,$E384))))</f>
        <v/>
      </c>
      <c r="DW384" s="232" t="str">
        <f t="array" ref="DW384">IF(BH384="","",
IF(INDEX(Settings!$H:$H,MATCH(DW$1,Settings!$G:$G,0))=TRUE,
100-100*(BH384-MINIFS(BH:BH,$E:$E,$E384))/(MAXIFS(BH:BH,$E:$E,$E384)-MINIFS(BH:BH,$E:$E,$E384)),
100*(BH384-MINIFS(BH:BH,$E:$E,$E384))/(MAXIFS(BH:BH,$E:$E,$E384)-MINIFS(BH:BH,$E:$E,$E384))))</f>
        <v/>
      </c>
      <c r="DX384" s="232" t="str">
        <f t="array" ref="DX384">IF(BI384="","",
IF(INDEX(Settings!$H:$H,MATCH(DX$1,Settings!$G:$G,0))=TRUE,
100-100*(BI384-MINIFS(BI:BI,$E:$E,$E384))/(MAXIFS(BI:BI,$E:$E,$E384)-MINIFS(BI:BI,$E:$E,$E384)),
100*(BI384-MINIFS(BI:BI,$E:$E,$E384))/(MAXIFS(BI:BI,$E:$E,$E384)-MINIFS(BI:BI,$E:$E,$E384))))</f>
        <v/>
      </c>
      <c r="DY384" s="232" t="str">
        <f t="array" ref="DY384">IF(BJ384="","",
IF(INDEX(Settings!$H:$H,MATCH(DY$1,Settings!$G:$G,0))=TRUE,
100-100*(BJ384-MINIFS(BJ:BJ,$E:$E,$E384))/(MAXIFS(BJ:BJ,$E:$E,$E384)-MINIFS(BJ:BJ,$E:$E,$E384)),
100*(BJ384-MINIFS(BJ:BJ,$E:$E,$E384))/(MAXIFS(BJ:BJ,$E:$E,$E384)-MINIFS(BJ:BJ,$E:$E,$E384))))</f>
        <v/>
      </c>
      <c r="DZ384" s="234"/>
      <c r="EA384" s="234"/>
      <c r="EB384" s="234" t="str">
        <f t="shared" si="8"/>
        <v/>
      </c>
      <c r="EC384" s="234" t="str">
        <f t="shared" si="9"/>
        <v/>
      </c>
      <c r="ED384" s="234" t="str">
        <f t="shared" si="10"/>
        <v/>
      </c>
      <c r="EE384" s="234" t="str">
        <f t="shared" si="11"/>
        <v/>
      </c>
      <c r="EF384" s="234" t="str">
        <f t="shared" si="12"/>
        <v/>
      </c>
      <c r="EG384" s="234" t="str">
        <f t="shared" si="13"/>
        <v/>
      </c>
      <c r="EH384" s="234"/>
      <c r="EI384" s="234"/>
      <c r="EJ384" s="234"/>
      <c r="EK384" s="234"/>
      <c r="EL384" s="234"/>
      <c r="EM384" s="234"/>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3" t="str">
        <f t="shared" si="14"/>
        <v/>
      </c>
      <c r="N385" s="49"/>
      <c r="O385" s="49"/>
      <c r="P385" s="49"/>
      <c r="Q385" s="49"/>
      <c r="R385" s="49"/>
      <c r="S385" s="222" t="str">
        <f>IFERROR(VLOOKUP(AF385, 'YOYO IR Scores'!A:C, 3, FALSE), "")
</f>
        <v/>
      </c>
      <c r="T385" s="49"/>
      <c r="U385" s="49"/>
      <c r="V385" s="49"/>
      <c r="W385" s="49"/>
      <c r="X385" s="224" t="str">
        <f t="shared" si="4"/>
        <v/>
      </c>
      <c r="Y385" s="225" t="str">
        <f t="shared" si="5"/>
        <v/>
      </c>
      <c r="Z385" s="225" t="str">
        <f t="shared" si="6"/>
        <v/>
      </c>
      <c r="AA385" s="224" t="str">
        <f t="shared" si="7"/>
        <v/>
      </c>
      <c r="AB385" s="223"/>
      <c r="AC385" s="223"/>
      <c r="AD385" s="223"/>
      <c r="AE385" s="223" t="str">
        <f>IFERROR(VLOOKUP(AF385, 'YOYO IR Scores'!A:C, 2, FALSE), "")</f>
        <v/>
      </c>
      <c r="AF385" s="223"/>
      <c r="AG385" s="223"/>
      <c r="AH385" s="223"/>
      <c r="AI385" s="223"/>
      <c r="AJ385" s="223"/>
      <c r="AK385" s="223"/>
      <c r="AL385" s="223"/>
      <c r="AM385" s="223"/>
      <c r="AN385" s="223"/>
      <c r="AO385" s="223"/>
      <c r="AP385" s="223"/>
      <c r="AQ385" s="223"/>
      <c r="AR385" s="223"/>
      <c r="AS385" s="223"/>
      <c r="AT385" s="223"/>
      <c r="AU385" s="223"/>
      <c r="AV385" s="223"/>
      <c r="AW385" s="223"/>
      <c r="AX385" s="223"/>
      <c r="AY385" s="223"/>
      <c r="AZ385" s="223"/>
      <c r="BA385" s="223"/>
      <c r="BB385" s="223"/>
      <c r="BC385" s="223"/>
      <c r="BD385" s="223"/>
      <c r="BE385" s="223"/>
      <c r="BF385" s="223"/>
      <c r="BG385" s="223"/>
      <c r="BH385" s="223"/>
      <c r="BI385" s="223"/>
      <c r="BJ385" s="223"/>
      <c r="BK385" s="223" t="str">
        <f t="array" ref="BK385">IF(J385="","",
IF(INDEX(Settings!$H:$H,MATCH(BY$1,Settings!$G:$G,0))=TRUE,
100-100*(J385-MIN(J:J))/(MAX(J:J)-MIN(J:J)),
100*(J385-MIN(J:J))/(MAX(J:J)-MIN(J:J))))</f>
        <v/>
      </c>
      <c r="BL385" s="223" t="str">
        <f t="array" ref="BL385">IF(J385="","",
IF(INDEX(Settings!$H:$H,MATCH(BY$1,Settings!$G:$G,0))=TRUE,
100-100*(J385-MINIFS(J:J,$E:$E,$E385))/(MAXIFS(J:J,$E:$E,$E385)-MINIFS(J:J,$E:$E,$E385)),
100*(J385-MINIFS(J:J,$E:$E,$E385))/(MAXIFS(J:J,$E:$E,$E385)-MINIFS(J:J,$E:$E,$E385))))</f>
        <v/>
      </c>
      <c r="BM385" s="223"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4" t="str">
        <f t="array" ref="BQ385">IF(J385="","",
IF(INDEX(Settings!$H:$H,MATCH(BY$1,Settings!$G:$G,0))=TRUE,
-1*(J385-AVERAGE(J:J))/STDEV(J:J),
(J385-AVERAGE(J:J))/STDEV(J:J)))</f>
        <v/>
      </c>
      <c r="BR385" s="224" t="str">
        <f>IFERROR(__xludf.DUMMYFUNCTION("IF(J385="""","""",
IF(INDEX(Settings!$H:$H,MATCH(BY$1,Settings!$G:$G,0))=TRUE,
-1*(J385-AVERAGEIFS(J:J,$E:$E,$E385))/STDEV(FILTER(J:J,$E:$E=$E385)),
(J385-AVERAGEIFS(J:J,$E:$E,$E385))/STDEV(FILTER(J:J,$E:$E=$E385))))"),"")</f>
        <v/>
      </c>
      <c r="BS385" s="224"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3" t="str">
        <f t="array" ref="BY385">IF(J385="","",
IF(INDEX(Settings!$H:$H,MATCH(BY$1,Settings!$G:$G,0))=TRUE,
100-100*(J385-MINIFS(J:J,$E:$E,$E385))/(MAXIFS(J:J,$E:$E,$E385)-MINIFS(J:J,$E:$E,$E385)),
100*(J385-MINIFS(J:J,$E:$E,$E385))/(MAXIFS(J:J,$E:$E,$E385)-MINIFS(J:J,$E:$E,$E385))))</f>
        <v/>
      </c>
      <c r="BZ385" s="223" t="str">
        <f t="array" ref="BZ385">IF(K385="","",
IF(INDEX(Settings!$H:$H,MATCH(BZ$1,Settings!$G:$G,0))=TRUE,
100-100*(K385-MINIFS(K:K,$E:$E,$E385))/(MAXIFS(K:K,$E:$E,$E385)-MINIFS(K:K,$E:$E,$E385)),
100*(K385-MINIFS(K:K,$E:$E,$E385))/(MAXIFS(K:K,$E:$E,$E385)-MINIFS(K:K,$E:$E,$E385))))</f>
        <v/>
      </c>
      <c r="CA385" s="223" t="str">
        <f t="array" ref="CA385">IF(L385="","",
IF(INDEX(Settings!$H:$H,MATCH(CA$1,Settings!$G:$G,0))=TRUE,
100-100*(L385-MINIFS(L:L,$E:$E,$E385))/(MAXIFS(L:L,$E:$E,$E385)-MINIFS(L:L,$E:$E,$E385)),
100*(L385-MINIFS(L:L,$E:$E,$E385))/(MAXIFS(L:L,$E:$E,$E385)-MINIFS(L:L,$E:$E,$E385))))</f>
        <v/>
      </c>
      <c r="CB385" s="223" t="str">
        <f t="array" ref="CB385">IF(M385="","",
IF(INDEX(Settings!$H:$H,MATCH(CB$1,Settings!$G:$G,0))=TRUE,
100-100*(M385-MINIFS(M:M,$E:$E,$E385))/(MAXIFS(M:M,$E:$E,$E385)-MINIFS(M:M,$E:$E,$E385)),
100*(M385-MINIFS(M:M,$E:$E,$E385))/(MAXIFS(M:M,$E:$E,$E385)-MINIFS(M:M,$E:$E,$E385))))</f>
        <v/>
      </c>
      <c r="CC385" s="223" t="str">
        <f t="array" ref="CC385">IF(N385="","",
IF(INDEX(Settings!$H:$H,MATCH(CC$1,Settings!$G:$G,0))=TRUE,
100-100*(N385-MINIFS(N:N,$E:$E,$E385))/(MAXIFS(N:N,$E:$E,$E385)-MINIFS(N:N,$E:$E,$E385)),
100*(N385-MINIFS(N:N,$E:$E,$E385))/(MAXIFS(N:N,$E:$E,$E385)-MINIFS(N:N,$E:$E,$E385))))</f>
        <v/>
      </c>
      <c r="CD385" s="223" t="str">
        <f t="array" ref="CD385">IF(O385="","",
IF(INDEX(Settings!$H:$H,MATCH(CD$1,Settings!$G:$G,0))=TRUE,
100-100*(O385-MINIFS(O:O,$E:$E,$E385))/(MAXIFS(O:O,$E:$E,$E385)-MINIFS(O:O,$E:$E,$E385)),
100*(O385-MINIFS(O:O,$E:$E,$E385))/(MAXIFS(O:O,$E:$E,$E385)-MINIFS(O:O,$E:$E,$E385))))</f>
        <v/>
      </c>
      <c r="CE385" s="223" t="str">
        <f t="array" ref="CE385">IF(P385="","",
IF(INDEX(Settings!$H:$H,MATCH(CE$1,Settings!$G:$G,0))=TRUE,
100-100*(P385-MINIFS(P:P,$E:$E,$E385))/(MAXIFS(P:P,$E:$E,$E385)-MINIFS(P:P,$E:$E,$E385)),
100*(P385-MINIFS(P:P,$E:$E,$E385))/(MAXIFS(P:P,$E:$E,$E385)-MINIFS(P:P,$E:$E,$E385))))</f>
        <v/>
      </c>
      <c r="CF385" s="223" t="str">
        <f t="array" ref="CF385">IF(Q385="","",
IF(INDEX(Settings!$H:$H,MATCH(CF$1,Settings!$G:$G,0))=TRUE,
100-100*(Q385-MINIFS(Q:Q,$E:$E,$E385))/(MAXIFS(Q:Q,$E:$E,$E385)-MINIFS(Q:Q,$E:$E,$E385)),
100*(Q385-MINIFS(Q:Q,$E:$E,$E385))/(MAXIFS(Q:Q,$E:$E,$E385)-MINIFS(Q:Q,$E:$E,$E385))))</f>
        <v/>
      </c>
      <c r="CG385" s="223" t="str">
        <f t="array" ref="CG385">IF(R385="","",
IF(INDEX(Settings!$H:$H,MATCH(CG$1,Settings!$G:$G,0))=TRUE,
100-100*(R385-MINIFS(R:R,$E:$E,$E385))/(MAXIFS(R:R,$E:$E,$E385)-MINIFS(R:R,$E:$E,$E385)),
100*(R385-MINIFS(R:R,$E:$E,$E385))/(MAXIFS(R:R,$E:$E,$E385)-MINIFS(R:R,$E:$E,$E385))))</f>
        <v/>
      </c>
      <c r="CH385" s="223" t="str">
        <f t="array" ref="CH385">IF(S385="","",
IF(INDEX(Settings!$H:$H,MATCH(CH$1,Settings!$G:$G,0))=TRUE,
100-100*(S385-MINIFS(S:S,$E:$E,$E385))/(MAXIFS(S:S,$E:$E,$E385)-MINIFS(S:S,$E:$E,$E385)),
100*(S385-MINIFS(S:S,$E:$E,$E385))/(MAXIFS(S:S,$E:$E,$E385)-MINIFS(S:S,$E:$E,$E385))))</f>
        <v/>
      </c>
      <c r="CI385" s="223" t="str">
        <f t="array" ref="CI385">IF(T385="","",
IF(INDEX(Settings!$H:$H,MATCH(CI$1,Settings!$G:$G,0))=TRUE,
100-100*(T385-MINIFS(T:T,$E:$E,$E385))/(MAXIFS(T:T,$E:$E,$E385)-MINIFS(T:T,$E:$E,$E385)),
100*(T385-MINIFS(T:T,$E:$E,$E385))/(MAXIFS(T:T,$E:$E,$E385)-MINIFS(T:T,$E:$E,$E385))))</f>
        <v/>
      </c>
      <c r="CJ385" s="223" t="str">
        <f t="array" ref="CJ385">IF(U385="","",
IF(INDEX(Settings!$H:$H,MATCH(CJ$1,Settings!$G:$G,0))=TRUE,
100-100*(U385-MINIFS(U:U,$E:$E,$E385))/(MAXIFS(U:U,$E:$E,$E385)-MINIFS(U:U,$E:$E,$E385)),
100*(U385-MINIFS(U:U,$E:$E,$E385))/(MAXIFS(U:U,$E:$E,$E385)-MINIFS(U:U,$E:$E,$E385))))</f>
        <v/>
      </c>
      <c r="CK385" s="223" t="str">
        <f t="array" ref="CK385">IF(V385="","",
IF(INDEX(Settings!$H:$H,MATCH(CK$1,Settings!$G:$G,0))=TRUE,
100-100*(V385-MINIFS(V:V,$E:$E,$E385))/(MAXIFS(V:V,$E:$E,$E385)-MINIFS(V:V,$E:$E,$E385)),
100*(V385-MINIFS(V:V,$E:$E,$E385))/(MAXIFS(V:V,$E:$E,$E385)-MINIFS(V:V,$E:$E,$E385))))</f>
        <v/>
      </c>
      <c r="CL385" s="223" t="str">
        <f t="array" ref="CL385">IF(W385="","",
IF(INDEX(Settings!$H:$H,MATCH(CL$1,Settings!$G:$G,0))=TRUE,
100-100*(W385-MINIFS(W:W,$E:$E,$E385))/(MAXIFS(W:W,$E:$E,$E385)-MINIFS(W:W,$E:$E,$E385)),
100*(W385-MINIFS(W:W,$E:$E,$E385))/(MAXIFS(W:W,$E:$E,$E385)-MINIFS(W:W,$E:$E,$E385))))</f>
        <v/>
      </c>
      <c r="CM385" s="223" t="str">
        <f t="array" ref="CM385">IF(X385="","",
IF(INDEX(Settings!$H:$H,MATCH(CM$1,Settings!$G:$G,0))=TRUE,
100-100*(X385-MINIFS(X:X,$E:$E,$E385))/(MAXIFS(X:X,$E:$E,$E385)-MINIFS(X:X,$E:$E,$E385)),
100*(X385-MINIFS(X:X,$E:$E,$E385))/(MAXIFS(X:X,$E:$E,$E385)-MINIFS(X:X,$E:$E,$E385))))</f>
        <v/>
      </c>
      <c r="CN385" s="223" t="str">
        <f t="array" ref="CN385">IF(Y385="","",
IF(INDEX(Settings!$H:$H,MATCH(CN$1,Settings!$G:$G,0))=TRUE,
100-100*(Y385-MINIFS(Y:Y,$E:$E,$E385))/(MAXIFS(Y:Y,$E:$E,$E385)-MINIFS(Y:Y,$E:$E,$E385)),
100*(Y385-MINIFS(Y:Y,$E:$E,$E385))/(MAXIFS(Y:Y,$E:$E,$E385)-MINIFS(Y:Y,$E:$E,$E385))))</f>
        <v/>
      </c>
      <c r="CO385" s="223" t="str">
        <f t="array" ref="CO385">IF(Z385="","",
IF(INDEX(Settings!$H:$H,MATCH(CO$1,Settings!$G:$G,0))=TRUE,
100-100*(Z385-MINIFS(Z:Z,$E:$E,$E385))/(MAXIFS(Z:Z,$E:$E,$E385)-MINIFS(Z:Z,$E:$E,$E385)),
100*(Z385-MINIFS(Z:Z,$E:$E,$E385))/(MAXIFS(Z:Z,$E:$E,$E385)-MINIFS(Z:Z,$E:$E,$E385))))</f>
        <v/>
      </c>
      <c r="CP385" s="223" t="str">
        <f t="array" ref="CP385">IF(AA385="","",
IF(INDEX(Settings!$H:$H,MATCH(CP$1,Settings!$G:$G,0))=TRUE,
100-100*(AA385-MINIFS(AA:AA,$E:$E,$E385))/(MAXIFS(AA:AA,$E:$E,$E385)-MINIFS(AA:AA,$E:$E,$E385)),
100*(AA385-MINIFS(AA:AA,$E:$E,$E385))/(MAXIFS(AA:AA,$E:$E,$E385)-MINIFS(AA:AA,$E:$E,$E385))))</f>
        <v/>
      </c>
      <c r="CQ385" s="223" t="str">
        <f t="array" ref="CQ385">IF(AB385="","",
IF(INDEX(Settings!$H:$H,MATCH(CQ$1,Settings!$G:$G,0))=TRUE,
100-100*(AB385-MINIFS(AB:AB,$E:$E,$E385))/(MAXIFS(AB:AB,$E:$E,$E385)-MINIFS(AB:AB,$E:$E,$E385)),
100*(AB385-MINIFS(AB:AB,$E:$E,$E385))/(MAXIFS(AB:AB,$E:$E,$E385)-MINIFS(AB:AB,$E:$E,$E385))))</f>
        <v/>
      </c>
      <c r="CR385" s="223" t="str">
        <f t="array" ref="CR385">IF(AC385="","",
IF(INDEX(Settings!$H:$H,MATCH(CR$1,Settings!$G:$G,0))=TRUE,
100-100*(AC385-MINIFS(AC:AC,$E:$E,$E385))/(MAXIFS(AC:AC,$E:$E,$E385)-MINIFS(AC:AC,$E:$E,$E385)),
100*(AC385-MINIFS(AC:AC,$E:$E,$E385))/(MAXIFS(AC:AC,$E:$E,$E385)-MINIFS(AC:AC,$E:$E,$E385))))</f>
        <v/>
      </c>
      <c r="CS385" s="223" t="str">
        <f t="array" ref="CS385">IF(AD385="","",
IF(INDEX(Settings!$H:$H,MATCH(CS$1,Settings!$G:$G,0))=TRUE,
100-100*(AD385-MINIFS(AD:AD,$E:$E,$E385))/(MAXIFS(AD:AD,$E:$E,$E385)-MINIFS(AD:AD,$E:$E,$E385)),
100*(AD385-MINIFS(AD:AD,$E:$E,$E385))/(MAXIFS(AD:AD,$E:$E,$E385)-MINIFS(AD:AD,$E:$E,$E385))))</f>
        <v/>
      </c>
      <c r="CT385" s="223" t="str">
        <f t="array" ref="CT385">IF(AE385="","",
IF(INDEX(Settings!$H:$H,MATCH(CT$1,Settings!$G:$G,0))=TRUE,
100-100*(AE385-MINIFS(AE:AE,$E:$E,$E385))/(MAXIFS(AE:AE,$E:$E,$E385)-MINIFS(AE:AE,$E:$E,$E385)),
100*(AE385-MINIFS(AE:AE,$E:$E,$E385))/(MAXIFS(AE:AE,$E:$E,$E385)-MINIFS(AE:AE,$E:$E,$E385))))</f>
        <v/>
      </c>
      <c r="CU385" s="223" t="str">
        <f t="array" ref="CU385">IF(AF385="","",
IF(INDEX(Settings!$H:$H,MATCH(CU$1,Settings!$G:$G,0))=TRUE,
100-100*(AF385-MINIFS(AF:AF,$E:$E,$E385))/(MAXIFS(AF:AF,$E:$E,$E385)-MINIFS(AF:AF,$E:$E,$E385)),
100*(AF385-MINIFS(AF:AF,$E:$E,$E385))/(MAXIFS(AF:AF,$E:$E,$E385)-MINIFS(AF:AF,$E:$E,$E385))))</f>
        <v/>
      </c>
      <c r="CV385" s="223" t="str">
        <f t="array" ref="CV385">IF(AG385="","",
IF(INDEX(Settings!$H:$H,MATCH(CV$1,Settings!$G:$G,0))=TRUE,
100-100*(AG385-MINIFS(AG:AG,$E:$E,$E385))/(MAXIFS(AG:AG,$E:$E,$E385)-MINIFS(AG:AG,$E:$E,$E385)),
100*(AG385-MINIFS(AG:AG,$E:$E,$E385))/(MAXIFS(AG:AG,$E:$E,$E385)-MINIFS(AG:AG,$E:$E,$E385))))</f>
        <v/>
      </c>
      <c r="CW385" s="223" t="str">
        <f t="array" ref="CW385">IF(AH385="","",
IF(INDEX(Settings!$H:$H,MATCH(CW$1,Settings!$G:$G,0))=TRUE,
100-100*(AH385-MINIFS(AH:AH,$E:$E,$E385))/(MAXIFS(AH:AH,$E:$E,$E385)-MINIFS(AH:AH,$E:$E,$E385)),
100*(AH385-MINIFS(AH:AH,$E:$E,$E385))/(MAXIFS(AH:AH,$E:$E,$E385)-MINIFS(AH:AH,$E:$E,$E385))))</f>
        <v/>
      </c>
      <c r="CX385" s="223" t="str">
        <f t="array" ref="CX385">IF(AI385="","",
IF(INDEX(Settings!$H:$H,MATCH(CX$1,Settings!$G:$G,0))=TRUE,
100-100*(AI385-MINIFS(AI:AI,$E:$E,$E385))/(MAXIFS(AI:AI,$E:$E,$E385)-MINIFS(AI:AI,$E:$E,$E385)),
100*(AI385-MINIFS(AI:AI,$E:$E,$E385))/(MAXIFS(AI:AI,$E:$E,$E385)-MINIFS(AI:AI,$E:$E,$E385))))</f>
        <v/>
      </c>
      <c r="CY385" s="223" t="str">
        <f t="array" ref="CY385">IF(AJ385="","",
IF(INDEX(Settings!$H:$H,MATCH(CY$1,Settings!$G:$G,0))=TRUE,
100-100*(AJ385-MINIFS(AJ:AJ,$E:$E,$E385))/(MAXIFS(AJ:AJ,$E:$E,$E385)-MINIFS(AJ:AJ,$E:$E,$E385)),
100*(AJ385-MINIFS(AJ:AJ,$E:$E,$E385))/(MAXIFS(AJ:AJ,$E:$E,$E385)-MINIFS(AJ:AJ,$E:$E,$E385))))</f>
        <v/>
      </c>
      <c r="CZ385" s="223" t="str">
        <f t="array" ref="CZ385">IF(AK385="","",
IF(INDEX(Settings!$H:$H,MATCH(CZ$1,Settings!$G:$G,0))=TRUE,
100-100*(AK385-MINIFS(AK:AK,$E:$E,$E385))/(MAXIFS(AK:AK,$E:$E,$E385)-MINIFS(AK:AK,$E:$E,$E385)),
100*(AK385-MINIFS(AK:AK,$E:$E,$E385))/(MAXIFS(AK:AK,$E:$E,$E385)-MINIFS(AK:AK,$E:$E,$E385))))</f>
        <v/>
      </c>
      <c r="DA385" s="223" t="str">
        <f t="array" ref="DA385">IF(AL385="","",
IF(INDEX(Settings!$H:$H,MATCH(DA$1,Settings!$G:$G,0))=TRUE,
100-100*(AL385-MINIFS(AL:AL,$E:$E,$E385))/(MAXIFS(AL:AL,$E:$E,$E385)-MINIFS(AL:AL,$E:$E,$E385)),
100*(AL385-MINIFS(AL:AL,$E:$E,$E385))/(MAXIFS(AL:AL,$E:$E,$E385)-MINIFS(AL:AL,$E:$E,$E385))))</f>
        <v/>
      </c>
      <c r="DB385" s="223" t="str">
        <f t="array" ref="DB385">IF(AM385="","",
IF(INDEX(Settings!$H:$H,MATCH(DB$1,Settings!$G:$G,0))=TRUE,
100-100*(AM385-MINIFS(AM:AM,$E:$E,$E385))/(MAXIFS(AM:AM,$E:$E,$E385)-MINIFS(AM:AM,$E:$E,$E385)),
100*(AM385-MINIFS(AM:AM,$E:$E,$E385))/(MAXIFS(AM:AM,$E:$E,$E385)-MINIFS(AM:AM,$E:$E,$E385))))</f>
        <v/>
      </c>
      <c r="DC385" s="223" t="str">
        <f t="array" ref="DC385">IF(AN385="","",
IF(INDEX(Settings!$H:$H,MATCH(DC$1,Settings!$G:$G,0))=TRUE,
100-100*(AN385-MINIFS(AN:AN,$E:$E,$E385))/(MAXIFS(AN:AN,$E:$E,$E385)-MINIFS(AN:AN,$E:$E,$E385)),
100*(AN385-MINIFS(AN:AN,$E:$E,$E385))/(MAXIFS(AN:AN,$E:$E,$E385)-MINIFS(AN:AN,$E:$E,$E385))))</f>
        <v/>
      </c>
      <c r="DD385" s="223" t="str">
        <f t="array" ref="DD385">IF(AO385="","",
IF(INDEX(Settings!$H:$H,MATCH(DD$1,Settings!$G:$G,0))=TRUE,
100-100*(AO385-MINIFS(AO:AO,$E:$E,$E385))/(MAXIFS(AO:AO,$E:$E,$E385)-MINIFS(AO:AO,$E:$E,$E385)),
100*(AO385-MINIFS(AO:AO,$E:$E,$E385))/(MAXIFS(AO:AO,$E:$E,$E385)-MINIFS(AO:AO,$E:$E,$E385))))</f>
        <v/>
      </c>
      <c r="DE385" s="223" t="str">
        <f t="array" ref="DE385">IF(AP385="","",
IF(INDEX(Settings!$H:$H,MATCH(DE$1,Settings!$G:$G,0))=TRUE,
100-100*(AP385-MINIFS(AP:AP,$E:$E,$E385))/(MAXIFS(AP:AP,$E:$E,$E385)-MINIFS(AP:AP,$E:$E,$E385)),
100*(AP385-MINIFS(AP:AP,$E:$E,$E385))/(MAXIFS(AP:AP,$E:$E,$E385)-MINIFS(AP:AP,$E:$E,$E385))))</f>
        <v/>
      </c>
      <c r="DF385" s="223" t="str">
        <f t="array" ref="DF385">IF(AQ385="","",
IF(INDEX(Settings!$H:$H,MATCH(DF$1,Settings!$G:$G,0))=TRUE,
100-100*(AQ385-MINIFS(AQ:AQ,$E:$E,$E385))/(MAXIFS(AQ:AQ,$E:$E,$E385)-MINIFS(AQ:AQ,$E:$E,$E385)),
100*(AQ385-MINIFS(AQ:AQ,$E:$E,$E385))/(MAXIFS(AQ:AQ,$E:$E,$E385)-MINIFS(AQ:AQ,$E:$E,$E385))))</f>
        <v/>
      </c>
      <c r="DG385" s="223" t="str">
        <f t="array" ref="DG385">IF(AR385="","",
IF(INDEX(Settings!$H:$H,MATCH(DG$1,Settings!$G:$G,0))=TRUE,
100-100*(AR385-MINIFS(AR:AR,$E:$E,$E385))/(MAXIFS(AR:AR,$E:$E,$E385)-MINIFS(AR:AR,$E:$E,$E385)),
100*(AR385-MINIFS(AR:AR,$E:$E,$E385))/(MAXIFS(AR:AR,$E:$E,$E385)-MINIFS(AR:AR,$E:$E,$E385))))</f>
        <v/>
      </c>
      <c r="DH385" s="223" t="str">
        <f t="array" ref="DH385">IF(AS385="","",
IF(INDEX(Settings!$H:$H,MATCH(DH$1,Settings!$G:$G,0))=TRUE,
100-100*(AS385-MINIFS(AS:AS,$E:$E,$E385))/(MAXIFS(AS:AS,$E:$E,$E385)-MINIFS(AS:AS,$E:$E,$E385)),
100*(AS385-MINIFS(AS:AS,$E:$E,$E385))/(MAXIFS(AS:AS,$E:$E,$E385)-MINIFS(AS:AS,$E:$E,$E385))))</f>
        <v/>
      </c>
      <c r="DI385" s="223" t="str">
        <f t="array" ref="DI385">IF(AT385="","",
IF(INDEX(Settings!$H:$H,MATCH(DI$1,Settings!$G:$G,0))=TRUE,
100-100*(AT385-MINIFS(AT:AT,$E:$E,$E385))/(MAXIFS(AT:AT,$E:$E,$E385)-MINIFS(AT:AT,$E:$E,$E385)),
100*(AT385-MINIFS(AT:AT,$E:$E,$E385))/(MAXIFS(AT:AT,$E:$E,$E385)-MINIFS(AT:AT,$E:$E,$E385))))</f>
        <v/>
      </c>
      <c r="DJ385" s="223" t="str">
        <f t="array" ref="DJ385">IF(AU385="","",
IF(INDEX(Settings!$H:$H,MATCH(DJ$1,Settings!$G:$G,0))=TRUE,
100-100*(AU385-MINIFS(AU:AU,$E:$E,$E385))/(MAXIFS(AU:AU,$E:$E,$E385)-MINIFS(AU:AU,$E:$E,$E385)),
100*(AU385-MINIFS(AU:AU,$E:$E,$E385))/(MAXIFS(AU:AU,$E:$E,$E385)-MINIFS(AU:AU,$E:$E,$E385))))</f>
        <v/>
      </c>
      <c r="DK385" s="223" t="str">
        <f t="array" ref="DK385">IF(AV385="","",
IF(INDEX(Settings!$H:$H,MATCH(DK$1,Settings!$G:$G,0))=TRUE,
100-100*(AV385-MINIFS(AV:AV,$E:$E,$E385))/(MAXIFS(AV:AV,$E:$E,$E385)-MINIFS(AV:AV,$E:$E,$E385)),
100*(AV385-MINIFS(AV:AV,$E:$E,$E385))/(MAXIFS(AV:AV,$E:$E,$E385)-MINIFS(AV:AV,$E:$E,$E385))))</f>
        <v/>
      </c>
      <c r="DL385" s="223" t="str">
        <f t="array" ref="DL385">IF(AW385="","",
IF(INDEX(Settings!$H:$H,MATCH(DL$1,Settings!$G:$G,0))=TRUE,
100-100*(AW385-MINIFS(AW:AW,$E:$E,$E385))/(MAXIFS(AW:AW,$E:$E,$E385)-MINIFS(AW:AW,$E:$E,$E385)),
100*(AW385-MINIFS(AW:AW,$E:$E,$E385))/(MAXIFS(AW:AW,$E:$E,$E385)-MINIFS(AW:AW,$E:$E,$E385))))</f>
        <v/>
      </c>
      <c r="DM385" s="223" t="str">
        <f t="array" ref="DM385">IF(AX385="","",
IF(INDEX(Settings!$H:$H,MATCH(DM$1,Settings!$G:$G,0))=TRUE,
100-100*(AX385-MINIFS(AX:AX,$E:$E,$E385))/(MAXIFS(AX:AX,$E:$E,$E385)-MINIFS(AX:AX,$E:$E,$E385)),
100*(AX385-MINIFS(AX:AX,$E:$E,$E385))/(MAXIFS(AX:AX,$E:$E,$E385)-MINIFS(AX:AX,$E:$E,$E385))))</f>
        <v/>
      </c>
      <c r="DN385" s="223" t="str">
        <f t="array" ref="DN385">IF(AY385="","",
IF(INDEX(Settings!$H:$H,MATCH(DN$1,Settings!$G:$G,0))=TRUE,
100-100*(AY385-MINIFS(AY:AY,$E:$E,$E385))/(MAXIFS(AY:AY,$E:$E,$E385)-MINIFS(AY:AY,$E:$E,$E385)),
100*(AY385-MINIFS(AY:AY,$E:$E,$E385))/(MAXIFS(AY:AY,$E:$E,$E385)-MINIFS(AY:AY,$E:$E,$E385))))</f>
        <v/>
      </c>
      <c r="DO385" s="223" t="str">
        <f t="array" ref="DO385">IF(AZ385="","",
IF(INDEX(Settings!$H:$H,MATCH(DO$1,Settings!$G:$G,0))=TRUE,
100-100*(AZ385-MINIFS(AZ:AZ,$E:$E,$E385))/(MAXIFS(AZ:AZ,$E:$E,$E385)-MINIFS(AZ:AZ,$E:$E,$E385)),
100*(AZ385-MINIFS(AZ:AZ,$E:$E,$E385))/(MAXIFS(AZ:AZ,$E:$E,$E385)-MINIFS(AZ:AZ,$E:$E,$E385))))</f>
        <v/>
      </c>
      <c r="DP385" s="223" t="str">
        <f t="array" ref="DP385">IF(BA385="","",
IF(INDEX(Settings!$H:$H,MATCH(DP$1,Settings!$G:$G,0))=TRUE,
100-100*(BA385-MINIFS(BA:BA,$E:$E,$E385))/(MAXIFS(BA:BA,$E:$E,$E385)-MINIFS(BA:BA,$E:$E,$E385)),
100*(BA385-MINIFS(BA:BA,$E:$E,$E385))/(MAXIFS(BA:BA,$E:$E,$E385)-MINIFS(BA:BA,$E:$E,$E385))))</f>
        <v/>
      </c>
      <c r="DQ385" s="223" t="str">
        <f t="array" ref="DQ385">IF(BB385="","",
IF(INDEX(Settings!$H:$H,MATCH(DQ$1,Settings!$G:$G,0))=TRUE,
100-100*(BB385-MINIFS(BB:BB,$E:$E,$E385))/(MAXIFS(BB:BB,$E:$E,$E385)-MINIFS(BB:BB,$E:$E,$E385)),
100*(BB385-MINIFS(BB:BB,$E:$E,$E385))/(MAXIFS(BB:BB,$E:$E,$E385)-MINIFS(BB:BB,$E:$E,$E385))))</f>
        <v/>
      </c>
      <c r="DR385" s="223" t="str">
        <f t="array" ref="DR385">IF(BC385="","",
IF(INDEX(Settings!$H:$H,MATCH(DR$1,Settings!$G:$G,0))=TRUE,
100-100*(BC385-MINIFS(BC:BC,$E:$E,$E385))/(MAXIFS(BC:BC,$E:$E,$E385)-MINIFS(BC:BC,$E:$E,$E385)),
100*(BC385-MINIFS(BC:BC,$E:$E,$E385))/(MAXIFS(BC:BC,$E:$E,$E385)-MINIFS(BC:BC,$E:$E,$E385))))</f>
        <v/>
      </c>
      <c r="DS385" s="223" t="str">
        <f t="array" ref="DS385">IF(BD385="","",
IF(INDEX(Settings!$H:$H,MATCH(DS$1,Settings!$G:$G,0))=TRUE,
100-100*(BD385-MINIFS(BD:BD,$E:$E,$E385))/(MAXIFS(BD:BD,$E:$E,$E385)-MINIFS(BD:BD,$E:$E,$E385)),
100*(BD385-MINIFS(BD:BD,$E:$E,$E385))/(MAXIFS(BD:BD,$E:$E,$E385)-MINIFS(BD:BD,$E:$E,$E385))))</f>
        <v/>
      </c>
      <c r="DT385" s="223" t="str">
        <f t="array" ref="DT385">IF(BE385="","",
IF(INDEX(Settings!$H:$H,MATCH(DT$1,Settings!$G:$G,0))=TRUE,
100-100*(BE385-MINIFS(BE:BE,$E:$E,$E385))/(MAXIFS(BE:BE,$E:$E,$E385)-MINIFS(BE:BE,$E:$E,$E385)),
100*(BE385-MINIFS(BE:BE,$E:$E,$E385))/(MAXIFS(BE:BE,$E:$E,$E385)-MINIFS(BE:BE,$E:$E,$E385))))</f>
        <v/>
      </c>
      <c r="DU385" s="223" t="str">
        <f t="array" ref="DU385">IF(BF385="","",
IF(INDEX(Settings!$H:$H,MATCH(DU$1,Settings!$G:$G,0))=TRUE,
100-100*(BF385-MINIFS(BF:BF,$E:$E,$E385))/(MAXIFS(BF:BF,$E:$E,$E385)-MINIFS(BF:BF,$E:$E,$E385)),
100*(BF385-MINIFS(BF:BF,$E:$E,$E385))/(MAXIFS(BF:BF,$E:$E,$E385)-MINIFS(BF:BF,$E:$E,$E385))))</f>
        <v/>
      </c>
      <c r="DV385" s="223" t="str">
        <f t="array" ref="DV385">IF(BG385="","",
IF(INDEX(Settings!$H:$H,MATCH(DV$1,Settings!$G:$G,0))=TRUE,
100-100*(BG385-MINIFS(BG:BG,$E:$E,$E385))/(MAXIFS(BG:BG,$E:$E,$E385)-MINIFS(BG:BG,$E:$E,$E385)),
100*(BG385-MINIFS(BG:BG,$E:$E,$E385))/(MAXIFS(BG:BG,$E:$E,$E385)-MINIFS(BG:BG,$E:$E,$E385))))</f>
        <v/>
      </c>
      <c r="DW385" s="223" t="str">
        <f t="array" ref="DW385">IF(BH385="","",
IF(INDEX(Settings!$H:$H,MATCH(DW$1,Settings!$G:$G,0))=TRUE,
100-100*(BH385-MINIFS(BH:BH,$E:$E,$E385))/(MAXIFS(BH:BH,$E:$E,$E385)-MINIFS(BH:BH,$E:$E,$E385)),
100*(BH385-MINIFS(BH:BH,$E:$E,$E385))/(MAXIFS(BH:BH,$E:$E,$E385)-MINIFS(BH:BH,$E:$E,$E385))))</f>
        <v/>
      </c>
      <c r="DX385" s="223" t="str">
        <f t="array" ref="DX385">IF(BI385="","",
IF(INDEX(Settings!$H:$H,MATCH(DX$1,Settings!$G:$G,0))=TRUE,
100-100*(BI385-MINIFS(BI:BI,$E:$E,$E385))/(MAXIFS(BI:BI,$E:$E,$E385)-MINIFS(BI:BI,$E:$E,$E385)),
100*(BI385-MINIFS(BI:BI,$E:$E,$E385))/(MAXIFS(BI:BI,$E:$E,$E385)-MINIFS(BI:BI,$E:$E,$E385))))</f>
        <v/>
      </c>
      <c r="DY385" s="223" t="str">
        <f t="array" ref="DY385">IF(BJ385="","",
IF(INDEX(Settings!$H:$H,MATCH(DY$1,Settings!$G:$G,0))=TRUE,
100-100*(BJ385-MINIFS(BJ:BJ,$E:$E,$E385))/(MAXIFS(BJ:BJ,$E:$E,$E385)-MINIFS(BJ:BJ,$E:$E,$E385)),
100*(BJ385-MINIFS(BJ:BJ,$E:$E,$E385))/(MAXIFS(BJ:BJ,$E:$E,$E385)-MINIFS(BJ:BJ,$E:$E,$E385))))</f>
        <v/>
      </c>
      <c r="DZ385" s="225"/>
      <c r="EA385" s="225"/>
      <c r="EB385" s="225" t="str">
        <f t="shared" si="8"/>
        <v/>
      </c>
      <c r="EC385" s="225" t="str">
        <f t="shared" si="9"/>
        <v/>
      </c>
      <c r="ED385" s="225" t="str">
        <f t="shared" si="10"/>
        <v/>
      </c>
      <c r="EE385" s="225" t="str">
        <f t="shared" si="11"/>
        <v/>
      </c>
      <c r="EF385" s="225" t="str">
        <f t="shared" si="12"/>
        <v/>
      </c>
      <c r="EG385" s="225" t="str">
        <f t="shared" si="13"/>
        <v/>
      </c>
      <c r="EH385" s="225"/>
      <c r="EI385" s="225"/>
      <c r="EJ385" s="225"/>
      <c r="EK385" s="225"/>
      <c r="EL385" s="225"/>
      <c r="EM385" s="225"/>
    </row>
    <row r="386">
      <c r="A386" s="231"/>
      <c r="B386" s="231"/>
      <c r="C386" s="231"/>
      <c r="D386" s="231" t="str">
        <f t="array" ref="D386">IFERROR(INDEX(Profiles!$B:$B,MATCH($A386,Profiles!$A:$A,0)),"")</f>
        <v/>
      </c>
      <c r="E386" s="231"/>
      <c r="F386" s="231"/>
      <c r="G386" s="231"/>
      <c r="H386" s="231"/>
      <c r="I386" s="231" t="str">
        <f>IF(A386="","",IF(Settings!$N$3="DATE",F386&amp;": "&amp;TEXT(B386,"M/DD/YY"),F386&amp;": "&amp;H386))</f>
        <v/>
      </c>
      <c r="J386" s="231"/>
      <c r="K386" s="231"/>
      <c r="L386" s="231"/>
      <c r="M386" s="232" t="str">
        <f t="shared" si="14"/>
        <v/>
      </c>
      <c r="N386" s="231"/>
      <c r="O386" s="231"/>
      <c r="P386" s="231"/>
      <c r="Q386" s="231"/>
      <c r="R386" s="231"/>
      <c r="S386" s="230" t="str">
        <f>IFERROR(VLOOKUP(AF386, 'YOYO IR Scores'!A:C, 3, FALSE), "")
</f>
        <v/>
      </c>
      <c r="T386" s="231"/>
      <c r="U386" s="231"/>
      <c r="V386" s="231"/>
      <c r="W386" s="231"/>
      <c r="X386" s="233" t="str">
        <f t="shared" si="4"/>
        <v/>
      </c>
      <c r="Y386" s="234" t="str">
        <f t="shared" si="5"/>
        <v/>
      </c>
      <c r="Z386" s="234" t="str">
        <f t="shared" si="6"/>
        <v/>
      </c>
      <c r="AA386" s="233" t="str">
        <f t="shared" si="7"/>
        <v/>
      </c>
      <c r="AB386" s="232"/>
      <c r="AC386" s="232"/>
      <c r="AD386" s="232"/>
      <c r="AE386" s="232" t="str">
        <f>IFERROR(VLOOKUP(AF386, 'YOYO IR Scores'!A:C, 2, FALSE), "")</f>
        <v/>
      </c>
      <c r="AF386" s="232"/>
      <c r="AG386" s="232"/>
      <c r="AH386" s="232"/>
      <c r="AI386" s="232"/>
      <c r="AJ386" s="232"/>
      <c r="AK386" s="232"/>
      <c r="AL386" s="232"/>
      <c r="AM386" s="232"/>
      <c r="AN386" s="232"/>
      <c r="AO386" s="232"/>
      <c r="AP386" s="232"/>
      <c r="AQ386" s="232"/>
      <c r="AR386" s="232"/>
      <c r="AS386" s="232"/>
      <c r="AT386" s="232"/>
      <c r="AU386" s="232"/>
      <c r="AV386" s="232"/>
      <c r="AW386" s="232"/>
      <c r="AX386" s="232"/>
      <c r="AY386" s="232"/>
      <c r="AZ386" s="232"/>
      <c r="BA386" s="232"/>
      <c r="BB386" s="232"/>
      <c r="BC386" s="232"/>
      <c r="BD386" s="232"/>
      <c r="BE386" s="232"/>
      <c r="BF386" s="232"/>
      <c r="BG386" s="232"/>
      <c r="BH386" s="232"/>
      <c r="BI386" s="232"/>
      <c r="BJ386" s="232"/>
      <c r="BK386" s="232" t="str">
        <f t="array" ref="BK386">IF(J386="","",
IF(INDEX(Settings!$H:$H,MATCH(BY$1,Settings!$G:$G,0))=TRUE,
100-100*(J386-MIN(J:J))/(MAX(J:J)-MIN(J:J)),
100*(J386-MIN(J:J))/(MAX(J:J)-MIN(J:J))))</f>
        <v/>
      </c>
      <c r="BL386" s="232" t="str">
        <f t="array" ref="BL386">IF(J386="","",
IF(INDEX(Settings!$H:$H,MATCH(BY$1,Settings!$G:$G,0))=TRUE,
100-100*(J386-MINIFS(J:J,$E:$E,$E386))/(MAXIFS(J:J,$E:$E,$E386)-MINIFS(J:J,$E:$E,$E386)),
100*(J386-MINIFS(J:J,$E:$E,$E386))/(MAXIFS(J:J,$E:$E,$E386)-MINIFS(J:J,$E:$E,$E386))))</f>
        <v/>
      </c>
      <c r="BM386" s="232" t="str">
        <f t="array" ref="BM386">IF(J386="","",
IF(INDEX(Settings!$H:$H,MATCH(BY$1,Settings!$G:$G,0))=TRUE,
100-100*(J386-MINIFS(J:J,$E:$E,$E386,$I:$I,$I386))/(MAXIFS(J:J,$E:$E,$E386,$I:$I,$I386)-MINIFS(J:J,$E:$E,$E386,$I:$I,$I386)),
100*(J386-MINIFS(J:J,$E:$E,$E386,$I:$I,$I386))/(MAXIFS(J:J,$E:$E,$E386,$I:$I,$I386)-MINIFS(J:J,$E:$E,$E386,$I:$I,$I386))))</f>
        <v/>
      </c>
      <c r="BN386" s="231" t="str">
        <f t="array" ref="BN386">IF(J386="","",
IF(INDEX(Settings!$H:$H,MATCH(BY$1,Settings!$G:$G,0))=TRUE,
100-100*PERCENTRANK(J:J,J386),
100*PERCENTRANK(J:J,J386)))</f>
        <v/>
      </c>
      <c r="BO386" s="231" t="str">
        <f>IFERROR(__xludf.DUMMYFUNCTION("IF(J386="""","""",
IF(INDEX(Settings!$H:$H,MATCH(BY$1,Settings!$G:$G,0))=TRUE,
100-100*PERCENTRANK(FILTER(J:J,$E:$E=$E386),J386),
100*PERCENTRANK(FILTER(J:J,$E:$E=$E386),J386)))"),"")</f>
        <v/>
      </c>
      <c r="BP386" s="231" t="str">
        <f>IFERROR(__xludf.DUMMYFUNCTION("IF(J386="""","""",
IF(INDEX(Settings!$H:$H,MATCH(BY$1,Settings!$G:$G,0))=TRUE,
100-100*PERCENTRANK(FILTER(J:J,$E:$E=$E386,$I:$I=$I386),J386),
100*PERCENTRANK(FILTER(J:J,$E:$E=$E386,$I:$I=$I386),J386)))"),"")</f>
        <v/>
      </c>
      <c r="BQ386" s="233" t="str">
        <f t="array" ref="BQ386">IF(J386="","",
IF(INDEX(Settings!$H:$H,MATCH(BY$1,Settings!$G:$G,0))=TRUE,
-1*(J386-AVERAGE(J:J))/STDEV(J:J),
(J386-AVERAGE(J:J))/STDEV(J:J)))</f>
        <v/>
      </c>
      <c r="BR386" s="233" t="str">
        <f>IFERROR(__xludf.DUMMYFUNCTION("IF(J386="""","""",
IF(INDEX(Settings!$H:$H,MATCH(BY$1,Settings!$G:$G,0))=TRUE,
-1*(J386-AVERAGEIFS(J:J,$E:$E,$E386))/STDEV(FILTER(J:J,$E:$E=$E386)),
(J386-AVERAGEIFS(J:J,$E:$E,$E386))/STDEV(FILTER(J:J,$E:$E=$E386))))"),"")</f>
        <v/>
      </c>
      <c r="BS386" s="233"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1"/>
      <c r="BX386" s="231"/>
      <c r="BY386" s="232" t="str">
        <f t="array" ref="BY386">IF(J386="","",
IF(INDEX(Settings!$H:$H,MATCH(BY$1,Settings!$G:$G,0))=TRUE,
100-100*(J386-MINIFS(J:J,$E:$E,$E386))/(MAXIFS(J:J,$E:$E,$E386)-MINIFS(J:J,$E:$E,$E386)),
100*(J386-MINIFS(J:J,$E:$E,$E386))/(MAXIFS(J:J,$E:$E,$E386)-MINIFS(J:J,$E:$E,$E386))))</f>
        <v/>
      </c>
      <c r="BZ386" s="232" t="str">
        <f t="array" ref="BZ386">IF(K386="","",
IF(INDEX(Settings!$H:$H,MATCH(BZ$1,Settings!$G:$G,0))=TRUE,
100-100*(K386-MINIFS(K:K,$E:$E,$E386))/(MAXIFS(K:K,$E:$E,$E386)-MINIFS(K:K,$E:$E,$E386)),
100*(K386-MINIFS(K:K,$E:$E,$E386))/(MAXIFS(K:K,$E:$E,$E386)-MINIFS(K:K,$E:$E,$E386))))</f>
        <v/>
      </c>
      <c r="CA386" s="232" t="str">
        <f t="array" ref="CA386">IF(L386="","",
IF(INDEX(Settings!$H:$H,MATCH(CA$1,Settings!$G:$G,0))=TRUE,
100-100*(L386-MINIFS(L:L,$E:$E,$E386))/(MAXIFS(L:L,$E:$E,$E386)-MINIFS(L:L,$E:$E,$E386)),
100*(L386-MINIFS(L:L,$E:$E,$E386))/(MAXIFS(L:L,$E:$E,$E386)-MINIFS(L:L,$E:$E,$E386))))</f>
        <v/>
      </c>
      <c r="CB386" s="232" t="str">
        <f t="array" ref="CB386">IF(M386="","",
IF(INDEX(Settings!$H:$H,MATCH(CB$1,Settings!$G:$G,0))=TRUE,
100-100*(M386-MINIFS(M:M,$E:$E,$E386))/(MAXIFS(M:M,$E:$E,$E386)-MINIFS(M:M,$E:$E,$E386)),
100*(M386-MINIFS(M:M,$E:$E,$E386))/(MAXIFS(M:M,$E:$E,$E386)-MINIFS(M:M,$E:$E,$E386))))</f>
        <v/>
      </c>
      <c r="CC386" s="232" t="str">
        <f t="array" ref="CC386">IF(N386="","",
IF(INDEX(Settings!$H:$H,MATCH(CC$1,Settings!$G:$G,0))=TRUE,
100-100*(N386-MINIFS(N:N,$E:$E,$E386))/(MAXIFS(N:N,$E:$E,$E386)-MINIFS(N:N,$E:$E,$E386)),
100*(N386-MINIFS(N:N,$E:$E,$E386))/(MAXIFS(N:N,$E:$E,$E386)-MINIFS(N:N,$E:$E,$E386))))</f>
        <v/>
      </c>
      <c r="CD386" s="232" t="str">
        <f t="array" ref="CD386">IF(O386="","",
IF(INDEX(Settings!$H:$H,MATCH(CD$1,Settings!$G:$G,0))=TRUE,
100-100*(O386-MINIFS(O:O,$E:$E,$E386))/(MAXIFS(O:O,$E:$E,$E386)-MINIFS(O:O,$E:$E,$E386)),
100*(O386-MINIFS(O:O,$E:$E,$E386))/(MAXIFS(O:O,$E:$E,$E386)-MINIFS(O:O,$E:$E,$E386))))</f>
        <v/>
      </c>
      <c r="CE386" s="232" t="str">
        <f t="array" ref="CE386">IF(P386="","",
IF(INDEX(Settings!$H:$H,MATCH(CE$1,Settings!$G:$G,0))=TRUE,
100-100*(P386-MINIFS(P:P,$E:$E,$E386))/(MAXIFS(P:P,$E:$E,$E386)-MINIFS(P:P,$E:$E,$E386)),
100*(P386-MINIFS(P:P,$E:$E,$E386))/(MAXIFS(P:P,$E:$E,$E386)-MINIFS(P:P,$E:$E,$E386))))</f>
        <v/>
      </c>
      <c r="CF386" s="232" t="str">
        <f t="array" ref="CF386">IF(Q386="","",
IF(INDEX(Settings!$H:$H,MATCH(CF$1,Settings!$G:$G,0))=TRUE,
100-100*(Q386-MINIFS(Q:Q,$E:$E,$E386))/(MAXIFS(Q:Q,$E:$E,$E386)-MINIFS(Q:Q,$E:$E,$E386)),
100*(Q386-MINIFS(Q:Q,$E:$E,$E386))/(MAXIFS(Q:Q,$E:$E,$E386)-MINIFS(Q:Q,$E:$E,$E386))))</f>
        <v/>
      </c>
      <c r="CG386" s="232" t="str">
        <f t="array" ref="CG386">IF(R386="","",
IF(INDEX(Settings!$H:$H,MATCH(CG$1,Settings!$G:$G,0))=TRUE,
100-100*(R386-MINIFS(R:R,$E:$E,$E386))/(MAXIFS(R:R,$E:$E,$E386)-MINIFS(R:R,$E:$E,$E386)),
100*(R386-MINIFS(R:R,$E:$E,$E386))/(MAXIFS(R:R,$E:$E,$E386)-MINIFS(R:R,$E:$E,$E386))))</f>
        <v/>
      </c>
      <c r="CH386" s="232" t="str">
        <f t="array" ref="CH386">IF(S386="","",
IF(INDEX(Settings!$H:$H,MATCH(CH$1,Settings!$G:$G,0))=TRUE,
100-100*(S386-MINIFS(S:S,$E:$E,$E386))/(MAXIFS(S:S,$E:$E,$E386)-MINIFS(S:S,$E:$E,$E386)),
100*(S386-MINIFS(S:S,$E:$E,$E386))/(MAXIFS(S:S,$E:$E,$E386)-MINIFS(S:S,$E:$E,$E386))))</f>
        <v/>
      </c>
      <c r="CI386" s="232" t="str">
        <f t="array" ref="CI386">IF(T386="","",
IF(INDEX(Settings!$H:$H,MATCH(CI$1,Settings!$G:$G,0))=TRUE,
100-100*(T386-MINIFS(T:T,$E:$E,$E386))/(MAXIFS(T:T,$E:$E,$E386)-MINIFS(T:T,$E:$E,$E386)),
100*(T386-MINIFS(T:T,$E:$E,$E386))/(MAXIFS(T:T,$E:$E,$E386)-MINIFS(T:T,$E:$E,$E386))))</f>
        <v/>
      </c>
      <c r="CJ386" s="232" t="str">
        <f t="array" ref="CJ386">IF(U386="","",
IF(INDEX(Settings!$H:$H,MATCH(CJ$1,Settings!$G:$G,0))=TRUE,
100-100*(U386-MINIFS(U:U,$E:$E,$E386))/(MAXIFS(U:U,$E:$E,$E386)-MINIFS(U:U,$E:$E,$E386)),
100*(U386-MINIFS(U:U,$E:$E,$E386))/(MAXIFS(U:U,$E:$E,$E386)-MINIFS(U:U,$E:$E,$E386))))</f>
        <v/>
      </c>
      <c r="CK386" s="232" t="str">
        <f t="array" ref="CK386">IF(V386="","",
IF(INDEX(Settings!$H:$H,MATCH(CK$1,Settings!$G:$G,0))=TRUE,
100-100*(V386-MINIFS(V:V,$E:$E,$E386))/(MAXIFS(V:V,$E:$E,$E386)-MINIFS(V:V,$E:$E,$E386)),
100*(V386-MINIFS(V:V,$E:$E,$E386))/(MAXIFS(V:V,$E:$E,$E386)-MINIFS(V:V,$E:$E,$E386))))</f>
        <v/>
      </c>
      <c r="CL386" s="232" t="str">
        <f t="array" ref="CL386">IF(W386="","",
IF(INDEX(Settings!$H:$H,MATCH(CL$1,Settings!$G:$G,0))=TRUE,
100-100*(W386-MINIFS(W:W,$E:$E,$E386))/(MAXIFS(W:W,$E:$E,$E386)-MINIFS(W:W,$E:$E,$E386)),
100*(W386-MINIFS(W:W,$E:$E,$E386))/(MAXIFS(W:W,$E:$E,$E386)-MINIFS(W:W,$E:$E,$E386))))</f>
        <v/>
      </c>
      <c r="CM386" s="232" t="str">
        <f t="array" ref="CM386">IF(X386="","",
IF(INDEX(Settings!$H:$H,MATCH(CM$1,Settings!$G:$G,0))=TRUE,
100-100*(X386-MINIFS(X:X,$E:$E,$E386))/(MAXIFS(X:X,$E:$E,$E386)-MINIFS(X:X,$E:$E,$E386)),
100*(X386-MINIFS(X:X,$E:$E,$E386))/(MAXIFS(X:X,$E:$E,$E386)-MINIFS(X:X,$E:$E,$E386))))</f>
        <v/>
      </c>
      <c r="CN386" s="232" t="str">
        <f t="array" ref="CN386">IF(Y386="","",
IF(INDEX(Settings!$H:$H,MATCH(CN$1,Settings!$G:$G,0))=TRUE,
100-100*(Y386-MINIFS(Y:Y,$E:$E,$E386))/(MAXIFS(Y:Y,$E:$E,$E386)-MINIFS(Y:Y,$E:$E,$E386)),
100*(Y386-MINIFS(Y:Y,$E:$E,$E386))/(MAXIFS(Y:Y,$E:$E,$E386)-MINIFS(Y:Y,$E:$E,$E386))))</f>
        <v/>
      </c>
      <c r="CO386" s="232" t="str">
        <f t="array" ref="CO386">IF(Z386="","",
IF(INDEX(Settings!$H:$H,MATCH(CO$1,Settings!$G:$G,0))=TRUE,
100-100*(Z386-MINIFS(Z:Z,$E:$E,$E386))/(MAXIFS(Z:Z,$E:$E,$E386)-MINIFS(Z:Z,$E:$E,$E386)),
100*(Z386-MINIFS(Z:Z,$E:$E,$E386))/(MAXIFS(Z:Z,$E:$E,$E386)-MINIFS(Z:Z,$E:$E,$E386))))</f>
        <v/>
      </c>
      <c r="CP386" s="232" t="str">
        <f t="array" ref="CP386">IF(AA386="","",
IF(INDEX(Settings!$H:$H,MATCH(CP$1,Settings!$G:$G,0))=TRUE,
100-100*(AA386-MINIFS(AA:AA,$E:$E,$E386))/(MAXIFS(AA:AA,$E:$E,$E386)-MINIFS(AA:AA,$E:$E,$E386)),
100*(AA386-MINIFS(AA:AA,$E:$E,$E386))/(MAXIFS(AA:AA,$E:$E,$E386)-MINIFS(AA:AA,$E:$E,$E386))))</f>
        <v/>
      </c>
      <c r="CQ386" s="232" t="str">
        <f t="array" ref="CQ386">IF(AB386="","",
IF(INDEX(Settings!$H:$H,MATCH(CQ$1,Settings!$G:$G,0))=TRUE,
100-100*(AB386-MINIFS(AB:AB,$E:$E,$E386))/(MAXIFS(AB:AB,$E:$E,$E386)-MINIFS(AB:AB,$E:$E,$E386)),
100*(AB386-MINIFS(AB:AB,$E:$E,$E386))/(MAXIFS(AB:AB,$E:$E,$E386)-MINIFS(AB:AB,$E:$E,$E386))))</f>
        <v/>
      </c>
      <c r="CR386" s="232" t="str">
        <f t="array" ref="CR386">IF(AC386="","",
IF(INDEX(Settings!$H:$H,MATCH(CR$1,Settings!$G:$G,0))=TRUE,
100-100*(AC386-MINIFS(AC:AC,$E:$E,$E386))/(MAXIFS(AC:AC,$E:$E,$E386)-MINIFS(AC:AC,$E:$E,$E386)),
100*(AC386-MINIFS(AC:AC,$E:$E,$E386))/(MAXIFS(AC:AC,$E:$E,$E386)-MINIFS(AC:AC,$E:$E,$E386))))</f>
        <v/>
      </c>
      <c r="CS386" s="232" t="str">
        <f t="array" ref="CS386">IF(AD386="","",
IF(INDEX(Settings!$H:$H,MATCH(CS$1,Settings!$G:$G,0))=TRUE,
100-100*(AD386-MINIFS(AD:AD,$E:$E,$E386))/(MAXIFS(AD:AD,$E:$E,$E386)-MINIFS(AD:AD,$E:$E,$E386)),
100*(AD386-MINIFS(AD:AD,$E:$E,$E386))/(MAXIFS(AD:AD,$E:$E,$E386)-MINIFS(AD:AD,$E:$E,$E386))))</f>
        <v/>
      </c>
      <c r="CT386" s="232" t="str">
        <f t="array" ref="CT386">IF(AE386="","",
IF(INDEX(Settings!$H:$H,MATCH(CT$1,Settings!$G:$G,0))=TRUE,
100-100*(AE386-MINIFS(AE:AE,$E:$E,$E386))/(MAXIFS(AE:AE,$E:$E,$E386)-MINIFS(AE:AE,$E:$E,$E386)),
100*(AE386-MINIFS(AE:AE,$E:$E,$E386))/(MAXIFS(AE:AE,$E:$E,$E386)-MINIFS(AE:AE,$E:$E,$E386))))</f>
        <v/>
      </c>
      <c r="CU386" s="232" t="str">
        <f t="array" ref="CU386">IF(AF386="","",
IF(INDEX(Settings!$H:$H,MATCH(CU$1,Settings!$G:$G,0))=TRUE,
100-100*(AF386-MINIFS(AF:AF,$E:$E,$E386))/(MAXIFS(AF:AF,$E:$E,$E386)-MINIFS(AF:AF,$E:$E,$E386)),
100*(AF386-MINIFS(AF:AF,$E:$E,$E386))/(MAXIFS(AF:AF,$E:$E,$E386)-MINIFS(AF:AF,$E:$E,$E386))))</f>
        <v/>
      </c>
      <c r="CV386" s="232" t="str">
        <f t="array" ref="CV386">IF(AG386="","",
IF(INDEX(Settings!$H:$H,MATCH(CV$1,Settings!$G:$G,0))=TRUE,
100-100*(AG386-MINIFS(AG:AG,$E:$E,$E386))/(MAXIFS(AG:AG,$E:$E,$E386)-MINIFS(AG:AG,$E:$E,$E386)),
100*(AG386-MINIFS(AG:AG,$E:$E,$E386))/(MAXIFS(AG:AG,$E:$E,$E386)-MINIFS(AG:AG,$E:$E,$E386))))</f>
        <v/>
      </c>
      <c r="CW386" s="232" t="str">
        <f t="array" ref="CW386">IF(AH386="","",
IF(INDEX(Settings!$H:$H,MATCH(CW$1,Settings!$G:$G,0))=TRUE,
100-100*(AH386-MINIFS(AH:AH,$E:$E,$E386))/(MAXIFS(AH:AH,$E:$E,$E386)-MINIFS(AH:AH,$E:$E,$E386)),
100*(AH386-MINIFS(AH:AH,$E:$E,$E386))/(MAXIFS(AH:AH,$E:$E,$E386)-MINIFS(AH:AH,$E:$E,$E386))))</f>
        <v/>
      </c>
      <c r="CX386" s="232" t="str">
        <f t="array" ref="CX386">IF(AI386="","",
IF(INDEX(Settings!$H:$H,MATCH(CX$1,Settings!$G:$G,0))=TRUE,
100-100*(AI386-MINIFS(AI:AI,$E:$E,$E386))/(MAXIFS(AI:AI,$E:$E,$E386)-MINIFS(AI:AI,$E:$E,$E386)),
100*(AI386-MINIFS(AI:AI,$E:$E,$E386))/(MAXIFS(AI:AI,$E:$E,$E386)-MINIFS(AI:AI,$E:$E,$E386))))</f>
        <v/>
      </c>
      <c r="CY386" s="232" t="str">
        <f t="array" ref="CY386">IF(AJ386="","",
IF(INDEX(Settings!$H:$H,MATCH(CY$1,Settings!$G:$G,0))=TRUE,
100-100*(AJ386-MINIFS(AJ:AJ,$E:$E,$E386))/(MAXIFS(AJ:AJ,$E:$E,$E386)-MINIFS(AJ:AJ,$E:$E,$E386)),
100*(AJ386-MINIFS(AJ:AJ,$E:$E,$E386))/(MAXIFS(AJ:AJ,$E:$E,$E386)-MINIFS(AJ:AJ,$E:$E,$E386))))</f>
        <v/>
      </c>
      <c r="CZ386" s="232" t="str">
        <f t="array" ref="CZ386">IF(AK386="","",
IF(INDEX(Settings!$H:$H,MATCH(CZ$1,Settings!$G:$G,0))=TRUE,
100-100*(AK386-MINIFS(AK:AK,$E:$E,$E386))/(MAXIFS(AK:AK,$E:$E,$E386)-MINIFS(AK:AK,$E:$E,$E386)),
100*(AK386-MINIFS(AK:AK,$E:$E,$E386))/(MAXIFS(AK:AK,$E:$E,$E386)-MINIFS(AK:AK,$E:$E,$E386))))</f>
        <v/>
      </c>
      <c r="DA386" s="232" t="str">
        <f t="array" ref="DA386">IF(AL386="","",
IF(INDEX(Settings!$H:$H,MATCH(DA$1,Settings!$G:$G,0))=TRUE,
100-100*(AL386-MINIFS(AL:AL,$E:$E,$E386))/(MAXIFS(AL:AL,$E:$E,$E386)-MINIFS(AL:AL,$E:$E,$E386)),
100*(AL386-MINIFS(AL:AL,$E:$E,$E386))/(MAXIFS(AL:AL,$E:$E,$E386)-MINIFS(AL:AL,$E:$E,$E386))))</f>
        <v/>
      </c>
      <c r="DB386" s="232" t="str">
        <f t="array" ref="DB386">IF(AM386="","",
IF(INDEX(Settings!$H:$H,MATCH(DB$1,Settings!$G:$G,0))=TRUE,
100-100*(AM386-MINIFS(AM:AM,$E:$E,$E386))/(MAXIFS(AM:AM,$E:$E,$E386)-MINIFS(AM:AM,$E:$E,$E386)),
100*(AM386-MINIFS(AM:AM,$E:$E,$E386))/(MAXIFS(AM:AM,$E:$E,$E386)-MINIFS(AM:AM,$E:$E,$E386))))</f>
        <v/>
      </c>
      <c r="DC386" s="232" t="str">
        <f t="array" ref="DC386">IF(AN386="","",
IF(INDEX(Settings!$H:$H,MATCH(DC$1,Settings!$G:$G,0))=TRUE,
100-100*(AN386-MINIFS(AN:AN,$E:$E,$E386))/(MAXIFS(AN:AN,$E:$E,$E386)-MINIFS(AN:AN,$E:$E,$E386)),
100*(AN386-MINIFS(AN:AN,$E:$E,$E386))/(MAXIFS(AN:AN,$E:$E,$E386)-MINIFS(AN:AN,$E:$E,$E386))))</f>
        <v/>
      </c>
      <c r="DD386" s="232" t="str">
        <f t="array" ref="DD386">IF(AO386="","",
IF(INDEX(Settings!$H:$H,MATCH(DD$1,Settings!$G:$G,0))=TRUE,
100-100*(AO386-MINIFS(AO:AO,$E:$E,$E386))/(MAXIFS(AO:AO,$E:$E,$E386)-MINIFS(AO:AO,$E:$E,$E386)),
100*(AO386-MINIFS(AO:AO,$E:$E,$E386))/(MAXIFS(AO:AO,$E:$E,$E386)-MINIFS(AO:AO,$E:$E,$E386))))</f>
        <v/>
      </c>
      <c r="DE386" s="232" t="str">
        <f t="array" ref="DE386">IF(AP386="","",
IF(INDEX(Settings!$H:$H,MATCH(DE$1,Settings!$G:$G,0))=TRUE,
100-100*(AP386-MINIFS(AP:AP,$E:$E,$E386))/(MAXIFS(AP:AP,$E:$E,$E386)-MINIFS(AP:AP,$E:$E,$E386)),
100*(AP386-MINIFS(AP:AP,$E:$E,$E386))/(MAXIFS(AP:AP,$E:$E,$E386)-MINIFS(AP:AP,$E:$E,$E386))))</f>
        <v/>
      </c>
      <c r="DF386" s="232" t="str">
        <f t="array" ref="DF386">IF(AQ386="","",
IF(INDEX(Settings!$H:$H,MATCH(DF$1,Settings!$G:$G,0))=TRUE,
100-100*(AQ386-MINIFS(AQ:AQ,$E:$E,$E386))/(MAXIFS(AQ:AQ,$E:$E,$E386)-MINIFS(AQ:AQ,$E:$E,$E386)),
100*(AQ386-MINIFS(AQ:AQ,$E:$E,$E386))/(MAXIFS(AQ:AQ,$E:$E,$E386)-MINIFS(AQ:AQ,$E:$E,$E386))))</f>
        <v/>
      </c>
      <c r="DG386" s="232" t="str">
        <f t="array" ref="DG386">IF(AR386="","",
IF(INDEX(Settings!$H:$H,MATCH(DG$1,Settings!$G:$G,0))=TRUE,
100-100*(AR386-MINIFS(AR:AR,$E:$E,$E386))/(MAXIFS(AR:AR,$E:$E,$E386)-MINIFS(AR:AR,$E:$E,$E386)),
100*(AR386-MINIFS(AR:AR,$E:$E,$E386))/(MAXIFS(AR:AR,$E:$E,$E386)-MINIFS(AR:AR,$E:$E,$E386))))</f>
        <v/>
      </c>
      <c r="DH386" s="232" t="str">
        <f t="array" ref="DH386">IF(AS386="","",
IF(INDEX(Settings!$H:$H,MATCH(DH$1,Settings!$G:$G,0))=TRUE,
100-100*(AS386-MINIFS(AS:AS,$E:$E,$E386))/(MAXIFS(AS:AS,$E:$E,$E386)-MINIFS(AS:AS,$E:$E,$E386)),
100*(AS386-MINIFS(AS:AS,$E:$E,$E386))/(MAXIFS(AS:AS,$E:$E,$E386)-MINIFS(AS:AS,$E:$E,$E386))))</f>
        <v/>
      </c>
      <c r="DI386" s="232" t="str">
        <f t="array" ref="DI386">IF(AT386="","",
IF(INDEX(Settings!$H:$H,MATCH(DI$1,Settings!$G:$G,0))=TRUE,
100-100*(AT386-MINIFS(AT:AT,$E:$E,$E386))/(MAXIFS(AT:AT,$E:$E,$E386)-MINIFS(AT:AT,$E:$E,$E386)),
100*(AT386-MINIFS(AT:AT,$E:$E,$E386))/(MAXIFS(AT:AT,$E:$E,$E386)-MINIFS(AT:AT,$E:$E,$E386))))</f>
        <v/>
      </c>
      <c r="DJ386" s="232" t="str">
        <f t="array" ref="DJ386">IF(AU386="","",
IF(INDEX(Settings!$H:$H,MATCH(DJ$1,Settings!$G:$G,0))=TRUE,
100-100*(AU386-MINIFS(AU:AU,$E:$E,$E386))/(MAXIFS(AU:AU,$E:$E,$E386)-MINIFS(AU:AU,$E:$E,$E386)),
100*(AU386-MINIFS(AU:AU,$E:$E,$E386))/(MAXIFS(AU:AU,$E:$E,$E386)-MINIFS(AU:AU,$E:$E,$E386))))</f>
        <v/>
      </c>
      <c r="DK386" s="232" t="str">
        <f t="array" ref="DK386">IF(AV386="","",
IF(INDEX(Settings!$H:$H,MATCH(DK$1,Settings!$G:$G,0))=TRUE,
100-100*(AV386-MINIFS(AV:AV,$E:$E,$E386))/(MAXIFS(AV:AV,$E:$E,$E386)-MINIFS(AV:AV,$E:$E,$E386)),
100*(AV386-MINIFS(AV:AV,$E:$E,$E386))/(MAXIFS(AV:AV,$E:$E,$E386)-MINIFS(AV:AV,$E:$E,$E386))))</f>
        <v/>
      </c>
      <c r="DL386" s="232" t="str">
        <f t="array" ref="DL386">IF(AW386="","",
IF(INDEX(Settings!$H:$H,MATCH(DL$1,Settings!$G:$G,0))=TRUE,
100-100*(AW386-MINIFS(AW:AW,$E:$E,$E386))/(MAXIFS(AW:AW,$E:$E,$E386)-MINIFS(AW:AW,$E:$E,$E386)),
100*(AW386-MINIFS(AW:AW,$E:$E,$E386))/(MAXIFS(AW:AW,$E:$E,$E386)-MINIFS(AW:AW,$E:$E,$E386))))</f>
        <v/>
      </c>
      <c r="DM386" s="232" t="str">
        <f t="array" ref="DM386">IF(AX386="","",
IF(INDEX(Settings!$H:$H,MATCH(DM$1,Settings!$G:$G,0))=TRUE,
100-100*(AX386-MINIFS(AX:AX,$E:$E,$E386))/(MAXIFS(AX:AX,$E:$E,$E386)-MINIFS(AX:AX,$E:$E,$E386)),
100*(AX386-MINIFS(AX:AX,$E:$E,$E386))/(MAXIFS(AX:AX,$E:$E,$E386)-MINIFS(AX:AX,$E:$E,$E386))))</f>
        <v/>
      </c>
      <c r="DN386" s="232" t="str">
        <f t="array" ref="DN386">IF(AY386="","",
IF(INDEX(Settings!$H:$H,MATCH(DN$1,Settings!$G:$G,0))=TRUE,
100-100*(AY386-MINIFS(AY:AY,$E:$E,$E386))/(MAXIFS(AY:AY,$E:$E,$E386)-MINIFS(AY:AY,$E:$E,$E386)),
100*(AY386-MINIFS(AY:AY,$E:$E,$E386))/(MAXIFS(AY:AY,$E:$E,$E386)-MINIFS(AY:AY,$E:$E,$E386))))</f>
        <v/>
      </c>
      <c r="DO386" s="232" t="str">
        <f t="array" ref="DO386">IF(AZ386="","",
IF(INDEX(Settings!$H:$H,MATCH(DO$1,Settings!$G:$G,0))=TRUE,
100-100*(AZ386-MINIFS(AZ:AZ,$E:$E,$E386))/(MAXIFS(AZ:AZ,$E:$E,$E386)-MINIFS(AZ:AZ,$E:$E,$E386)),
100*(AZ386-MINIFS(AZ:AZ,$E:$E,$E386))/(MAXIFS(AZ:AZ,$E:$E,$E386)-MINIFS(AZ:AZ,$E:$E,$E386))))</f>
        <v/>
      </c>
      <c r="DP386" s="232" t="str">
        <f t="array" ref="DP386">IF(BA386="","",
IF(INDEX(Settings!$H:$H,MATCH(DP$1,Settings!$G:$G,0))=TRUE,
100-100*(BA386-MINIFS(BA:BA,$E:$E,$E386))/(MAXIFS(BA:BA,$E:$E,$E386)-MINIFS(BA:BA,$E:$E,$E386)),
100*(BA386-MINIFS(BA:BA,$E:$E,$E386))/(MAXIFS(BA:BA,$E:$E,$E386)-MINIFS(BA:BA,$E:$E,$E386))))</f>
        <v/>
      </c>
      <c r="DQ386" s="232" t="str">
        <f t="array" ref="DQ386">IF(BB386="","",
IF(INDEX(Settings!$H:$H,MATCH(DQ$1,Settings!$G:$G,0))=TRUE,
100-100*(BB386-MINIFS(BB:BB,$E:$E,$E386))/(MAXIFS(BB:BB,$E:$E,$E386)-MINIFS(BB:BB,$E:$E,$E386)),
100*(BB386-MINIFS(BB:BB,$E:$E,$E386))/(MAXIFS(BB:BB,$E:$E,$E386)-MINIFS(BB:BB,$E:$E,$E386))))</f>
        <v/>
      </c>
      <c r="DR386" s="232" t="str">
        <f t="array" ref="DR386">IF(BC386="","",
IF(INDEX(Settings!$H:$H,MATCH(DR$1,Settings!$G:$G,0))=TRUE,
100-100*(BC386-MINIFS(BC:BC,$E:$E,$E386))/(MAXIFS(BC:BC,$E:$E,$E386)-MINIFS(BC:BC,$E:$E,$E386)),
100*(BC386-MINIFS(BC:BC,$E:$E,$E386))/(MAXIFS(BC:BC,$E:$E,$E386)-MINIFS(BC:BC,$E:$E,$E386))))</f>
        <v/>
      </c>
      <c r="DS386" s="232" t="str">
        <f t="array" ref="DS386">IF(BD386="","",
IF(INDEX(Settings!$H:$H,MATCH(DS$1,Settings!$G:$G,0))=TRUE,
100-100*(BD386-MINIFS(BD:BD,$E:$E,$E386))/(MAXIFS(BD:BD,$E:$E,$E386)-MINIFS(BD:BD,$E:$E,$E386)),
100*(BD386-MINIFS(BD:BD,$E:$E,$E386))/(MAXIFS(BD:BD,$E:$E,$E386)-MINIFS(BD:BD,$E:$E,$E386))))</f>
        <v/>
      </c>
      <c r="DT386" s="232" t="str">
        <f t="array" ref="DT386">IF(BE386="","",
IF(INDEX(Settings!$H:$H,MATCH(DT$1,Settings!$G:$G,0))=TRUE,
100-100*(BE386-MINIFS(BE:BE,$E:$E,$E386))/(MAXIFS(BE:BE,$E:$E,$E386)-MINIFS(BE:BE,$E:$E,$E386)),
100*(BE386-MINIFS(BE:BE,$E:$E,$E386))/(MAXIFS(BE:BE,$E:$E,$E386)-MINIFS(BE:BE,$E:$E,$E386))))</f>
        <v/>
      </c>
      <c r="DU386" s="232" t="str">
        <f t="array" ref="DU386">IF(BF386="","",
IF(INDEX(Settings!$H:$H,MATCH(DU$1,Settings!$G:$G,0))=TRUE,
100-100*(BF386-MINIFS(BF:BF,$E:$E,$E386))/(MAXIFS(BF:BF,$E:$E,$E386)-MINIFS(BF:BF,$E:$E,$E386)),
100*(BF386-MINIFS(BF:BF,$E:$E,$E386))/(MAXIFS(BF:BF,$E:$E,$E386)-MINIFS(BF:BF,$E:$E,$E386))))</f>
        <v/>
      </c>
      <c r="DV386" s="232" t="str">
        <f t="array" ref="DV386">IF(BG386="","",
IF(INDEX(Settings!$H:$H,MATCH(DV$1,Settings!$G:$G,0))=TRUE,
100-100*(BG386-MINIFS(BG:BG,$E:$E,$E386))/(MAXIFS(BG:BG,$E:$E,$E386)-MINIFS(BG:BG,$E:$E,$E386)),
100*(BG386-MINIFS(BG:BG,$E:$E,$E386))/(MAXIFS(BG:BG,$E:$E,$E386)-MINIFS(BG:BG,$E:$E,$E386))))</f>
        <v/>
      </c>
      <c r="DW386" s="232" t="str">
        <f t="array" ref="DW386">IF(BH386="","",
IF(INDEX(Settings!$H:$H,MATCH(DW$1,Settings!$G:$G,0))=TRUE,
100-100*(BH386-MINIFS(BH:BH,$E:$E,$E386))/(MAXIFS(BH:BH,$E:$E,$E386)-MINIFS(BH:BH,$E:$E,$E386)),
100*(BH386-MINIFS(BH:BH,$E:$E,$E386))/(MAXIFS(BH:BH,$E:$E,$E386)-MINIFS(BH:BH,$E:$E,$E386))))</f>
        <v/>
      </c>
      <c r="DX386" s="232" t="str">
        <f t="array" ref="DX386">IF(BI386="","",
IF(INDEX(Settings!$H:$H,MATCH(DX$1,Settings!$G:$G,0))=TRUE,
100-100*(BI386-MINIFS(BI:BI,$E:$E,$E386))/(MAXIFS(BI:BI,$E:$E,$E386)-MINIFS(BI:BI,$E:$E,$E386)),
100*(BI386-MINIFS(BI:BI,$E:$E,$E386))/(MAXIFS(BI:BI,$E:$E,$E386)-MINIFS(BI:BI,$E:$E,$E386))))</f>
        <v/>
      </c>
      <c r="DY386" s="232" t="str">
        <f t="array" ref="DY386">IF(BJ386="","",
IF(INDEX(Settings!$H:$H,MATCH(DY$1,Settings!$G:$G,0))=TRUE,
100-100*(BJ386-MINIFS(BJ:BJ,$E:$E,$E386))/(MAXIFS(BJ:BJ,$E:$E,$E386)-MINIFS(BJ:BJ,$E:$E,$E386)),
100*(BJ386-MINIFS(BJ:BJ,$E:$E,$E386))/(MAXIFS(BJ:BJ,$E:$E,$E386)-MINIFS(BJ:BJ,$E:$E,$E386))))</f>
        <v/>
      </c>
      <c r="DZ386" s="234"/>
      <c r="EA386" s="234"/>
      <c r="EB386" s="234" t="str">
        <f t="shared" si="8"/>
        <v/>
      </c>
      <c r="EC386" s="234" t="str">
        <f t="shared" si="9"/>
        <v/>
      </c>
      <c r="ED386" s="234" t="str">
        <f t="shared" si="10"/>
        <v/>
      </c>
      <c r="EE386" s="234" t="str">
        <f t="shared" si="11"/>
        <v/>
      </c>
      <c r="EF386" s="234" t="str">
        <f t="shared" si="12"/>
        <v/>
      </c>
      <c r="EG386" s="234" t="str">
        <f t="shared" si="13"/>
        <v/>
      </c>
      <c r="EH386" s="234"/>
      <c r="EI386" s="234"/>
      <c r="EJ386" s="234"/>
      <c r="EK386" s="234"/>
      <c r="EL386" s="234"/>
      <c r="EM386" s="234"/>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3" t="str">
        <f t="shared" si="14"/>
        <v/>
      </c>
      <c r="N387" s="49"/>
      <c r="O387" s="49"/>
      <c r="P387" s="49"/>
      <c r="Q387" s="49"/>
      <c r="R387" s="49"/>
      <c r="S387" s="222" t="str">
        <f>IFERROR(VLOOKUP(AF387, 'YOYO IR Scores'!A:C, 3, FALSE), "")
</f>
        <v/>
      </c>
      <c r="T387" s="49"/>
      <c r="U387" s="49"/>
      <c r="V387" s="49"/>
      <c r="W387" s="49"/>
      <c r="X387" s="224" t="str">
        <f t="shared" si="4"/>
        <v/>
      </c>
      <c r="Y387" s="225" t="str">
        <f t="shared" si="5"/>
        <v/>
      </c>
      <c r="Z387" s="225" t="str">
        <f t="shared" si="6"/>
        <v/>
      </c>
      <c r="AA387" s="224" t="str">
        <f t="shared" si="7"/>
        <v/>
      </c>
      <c r="AB387" s="223"/>
      <c r="AC387" s="223"/>
      <c r="AD387" s="223"/>
      <c r="AE387" s="223" t="str">
        <f>IFERROR(VLOOKUP(AF387, 'YOYO IR Scores'!A:C, 2, FALSE), "")</f>
        <v/>
      </c>
      <c r="AF387" s="223"/>
      <c r="AG387" s="223"/>
      <c r="AH387" s="223"/>
      <c r="AI387" s="223"/>
      <c r="AJ387" s="223"/>
      <c r="AK387" s="223"/>
      <c r="AL387" s="223"/>
      <c r="AM387" s="223"/>
      <c r="AN387" s="223"/>
      <c r="AO387" s="223"/>
      <c r="AP387" s="223"/>
      <c r="AQ387" s="223"/>
      <c r="AR387" s="223"/>
      <c r="AS387" s="223"/>
      <c r="AT387" s="223"/>
      <c r="AU387" s="223"/>
      <c r="AV387" s="223"/>
      <c r="AW387" s="223"/>
      <c r="AX387" s="223"/>
      <c r="AY387" s="223"/>
      <c r="AZ387" s="223"/>
      <c r="BA387" s="223"/>
      <c r="BB387" s="223"/>
      <c r="BC387" s="223"/>
      <c r="BD387" s="223"/>
      <c r="BE387" s="223"/>
      <c r="BF387" s="223"/>
      <c r="BG387" s="223"/>
      <c r="BH387" s="223"/>
      <c r="BI387" s="223"/>
      <c r="BJ387" s="223"/>
      <c r="BK387" s="223" t="str">
        <f t="array" ref="BK387">IF(J387="","",
IF(INDEX(Settings!$H:$H,MATCH(BY$1,Settings!$G:$G,0))=TRUE,
100-100*(J387-MIN(J:J))/(MAX(J:J)-MIN(J:J)),
100*(J387-MIN(J:J))/(MAX(J:J)-MIN(J:J))))</f>
        <v/>
      </c>
      <c r="BL387" s="223" t="str">
        <f t="array" ref="BL387">IF(J387="","",
IF(INDEX(Settings!$H:$H,MATCH(BY$1,Settings!$G:$G,0))=TRUE,
100-100*(J387-MINIFS(J:J,$E:$E,$E387))/(MAXIFS(J:J,$E:$E,$E387)-MINIFS(J:J,$E:$E,$E387)),
100*(J387-MINIFS(J:J,$E:$E,$E387))/(MAXIFS(J:J,$E:$E,$E387)-MINIFS(J:J,$E:$E,$E387))))</f>
        <v/>
      </c>
      <c r="BM387" s="223"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4" t="str">
        <f t="array" ref="BQ387">IF(J387="","",
IF(INDEX(Settings!$H:$H,MATCH(BY$1,Settings!$G:$G,0))=TRUE,
-1*(J387-AVERAGE(J:J))/STDEV(J:J),
(J387-AVERAGE(J:J))/STDEV(J:J)))</f>
        <v/>
      </c>
      <c r="BR387" s="224" t="str">
        <f>IFERROR(__xludf.DUMMYFUNCTION("IF(J387="""","""",
IF(INDEX(Settings!$H:$H,MATCH(BY$1,Settings!$G:$G,0))=TRUE,
-1*(J387-AVERAGEIFS(J:J,$E:$E,$E387))/STDEV(FILTER(J:J,$E:$E=$E387)),
(J387-AVERAGEIFS(J:J,$E:$E,$E387))/STDEV(FILTER(J:J,$E:$E=$E387))))"),"")</f>
        <v/>
      </c>
      <c r="BS387" s="224"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3" t="str">
        <f t="array" ref="BY387">IF(J387="","",
IF(INDEX(Settings!$H:$H,MATCH(BY$1,Settings!$G:$G,0))=TRUE,
100-100*(J387-MINIFS(J:J,$E:$E,$E387))/(MAXIFS(J:J,$E:$E,$E387)-MINIFS(J:J,$E:$E,$E387)),
100*(J387-MINIFS(J:J,$E:$E,$E387))/(MAXIFS(J:J,$E:$E,$E387)-MINIFS(J:J,$E:$E,$E387))))</f>
        <v/>
      </c>
      <c r="BZ387" s="223" t="str">
        <f t="array" ref="BZ387">IF(K387="","",
IF(INDEX(Settings!$H:$H,MATCH(BZ$1,Settings!$G:$G,0))=TRUE,
100-100*(K387-MINIFS(K:K,$E:$E,$E387))/(MAXIFS(K:K,$E:$E,$E387)-MINIFS(K:K,$E:$E,$E387)),
100*(K387-MINIFS(K:K,$E:$E,$E387))/(MAXIFS(K:K,$E:$E,$E387)-MINIFS(K:K,$E:$E,$E387))))</f>
        <v/>
      </c>
      <c r="CA387" s="223" t="str">
        <f t="array" ref="CA387">IF(L387="","",
IF(INDEX(Settings!$H:$H,MATCH(CA$1,Settings!$G:$G,0))=TRUE,
100-100*(L387-MINIFS(L:L,$E:$E,$E387))/(MAXIFS(L:L,$E:$E,$E387)-MINIFS(L:L,$E:$E,$E387)),
100*(L387-MINIFS(L:L,$E:$E,$E387))/(MAXIFS(L:L,$E:$E,$E387)-MINIFS(L:L,$E:$E,$E387))))</f>
        <v/>
      </c>
      <c r="CB387" s="223" t="str">
        <f t="array" ref="CB387">IF(M387="","",
IF(INDEX(Settings!$H:$H,MATCH(CB$1,Settings!$G:$G,0))=TRUE,
100-100*(M387-MINIFS(M:M,$E:$E,$E387))/(MAXIFS(M:M,$E:$E,$E387)-MINIFS(M:M,$E:$E,$E387)),
100*(M387-MINIFS(M:M,$E:$E,$E387))/(MAXIFS(M:M,$E:$E,$E387)-MINIFS(M:M,$E:$E,$E387))))</f>
        <v/>
      </c>
      <c r="CC387" s="223" t="str">
        <f t="array" ref="CC387">IF(N387="","",
IF(INDEX(Settings!$H:$H,MATCH(CC$1,Settings!$G:$G,0))=TRUE,
100-100*(N387-MINIFS(N:N,$E:$E,$E387))/(MAXIFS(N:N,$E:$E,$E387)-MINIFS(N:N,$E:$E,$E387)),
100*(N387-MINIFS(N:N,$E:$E,$E387))/(MAXIFS(N:N,$E:$E,$E387)-MINIFS(N:N,$E:$E,$E387))))</f>
        <v/>
      </c>
      <c r="CD387" s="223" t="str">
        <f t="array" ref="CD387">IF(O387="","",
IF(INDEX(Settings!$H:$H,MATCH(CD$1,Settings!$G:$G,0))=TRUE,
100-100*(O387-MINIFS(O:O,$E:$E,$E387))/(MAXIFS(O:O,$E:$E,$E387)-MINIFS(O:O,$E:$E,$E387)),
100*(O387-MINIFS(O:O,$E:$E,$E387))/(MAXIFS(O:O,$E:$E,$E387)-MINIFS(O:O,$E:$E,$E387))))</f>
        <v/>
      </c>
      <c r="CE387" s="223" t="str">
        <f t="array" ref="CE387">IF(P387="","",
IF(INDEX(Settings!$H:$H,MATCH(CE$1,Settings!$G:$G,0))=TRUE,
100-100*(P387-MINIFS(P:P,$E:$E,$E387))/(MAXIFS(P:P,$E:$E,$E387)-MINIFS(P:P,$E:$E,$E387)),
100*(P387-MINIFS(P:P,$E:$E,$E387))/(MAXIFS(P:P,$E:$E,$E387)-MINIFS(P:P,$E:$E,$E387))))</f>
        <v/>
      </c>
      <c r="CF387" s="223" t="str">
        <f t="array" ref="CF387">IF(Q387="","",
IF(INDEX(Settings!$H:$H,MATCH(CF$1,Settings!$G:$G,0))=TRUE,
100-100*(Q387-MINIFS(Q:Q,$E:$E,$E387))/(MAXIFS(Q:Q,$E:$E,$E387)-MINIFS(Q:Q,$E:$E,$E387)),
100*(Q387-MINIFS(Q:Q,$E:$E,$E387))/(MAXIFS(Q:Q,$E:$E,$E387)-MINIFS(Q:Q,$E:$E,$E387))))</f>
        <v/>
      </c>
      <c r="CG387" s="223" t="str">
        <f t="array" ref="CG387">IF(R387="","",
IF(INDEX(Settings!$H:$H,MATCH(CG$1,Settings!$G:$G,0))=TRUE,
100-100*(R387-MINIFS(R:R,$E:$E,$E387))/(MAXIFS(R:R,$E:$E,$E387)-MINIFS(R:R,$E:$E,$E387)),
100*(R387-MINIFS(R:R,$E:$E,$E387))/(MAXIFS(R:R,$E:$E,$E387)-MINIFS(R:R,$E:$E,$E387))))</f>
        <v/>
      </c>
      <c r="CH387" s="223" t="str">
        <f t="array" ref="CH387">IF(S387="","",
IF(INDEX(Settings!$H:$H,MATCH(CH$1,Settings!$G:$G,0))=TRUE,
100-100*(S387-MINIFS(S:S,$E:$E,$E387))/(MAXIFS(S:S,$E:$E,$E387)-MINIFS(S:S,$E:$E,$E387)),
100*(S387-MINIFS(S:S,$E:$E,$E387))/(MAXIFS(S:S,$E:$E,$E387)-MINIFS(S:S,$E:$E,$E387))))</f>
        <v/>
      </c>
      <c r="CI387" s="223" t="str">
        <f t="array" ref="CI387">IF(T387="","",
IF(INDEX(Settings!$H:$H,MATCH(CI$1,Settings!$G:$G,0))=TRUE,
100-100*(T387-MINIFS(T:T,$E:$E,$E387))/(MAXIFS(T:T,$E:$E,$E387)-MINIFS(T:T,$E:$E,$E387)),
100*(T387-MINIFS(T:T,$E:$E,$E387))/(MAXIFS(T:T,$E:$E,$E387)-MINIFS(T:T,$E:$E,$E387))))</f>
        <v/>
      </c>
      <c r="CJ387" s="223" t="str">
        <f t="array" ref="CJ387">IF(U387="","",
IF(INDEX(Settings!$H:$H,MATCH(CJ$1,Settings!$G:$G,0))=TRUE,
100-100*(U387-MINIFS(U:U,$E:$E,$E387))/(MAXIFS(U:U,$E:$E,$E387)-MINIFS(U:U,$E:$E,$E387)),
100*(U387-MINIFS(U:U,$E:$E,$E387))/(MAXIFS(U:U,$E:$E,$E387)-MINIFS(U:U,$E:$E,$E387))))</f>
        <v/>
      </c>
      <c r="CK387" s="223" t="str">
        <f t="array" ref="CK387">IF(V387="","",
IF(INDEX(Settings!$H:$H,MATCH(CK$1,Settings!$G:$G,0))=TRUE,
100-100*(V387-MINIFS(V:V,$E:$E,$E387))/(MAXIFS(V:V,$E:$E,$E387)-MINIFS(V:V,$E:$E,$E387)),
100*(V387-MINIFS(V:V,$E:$E,$E387))/(MAXIFS(V:V,$E:$E,$E387)-MINIFS(V:V,$E:$E,$E387))))</f>
        <v/>
      </c>
      <c r="CL387" s="223" t="str">
        <f t="array" ref="CL387">IF(W387="","",
IF(INDEX(Settings!$H:$H,MATCH(CL$1,Settings!$G:$G,0))=TRUE,
100-100*(W387-MINIFS(W:W,$E:$E,$E387))/(MAXIFS(W:W,$E:$E,$E387)-MINIFS(W:W,$E:$E,$E387)),
100*(W387-MINIFS(W:W,$E:$E,$E387))/(MAXIFS(W:W,$E:$E,$E387)-MINIFS(W:W,$E:$E,$E387))))</f>
        <v/>
      </c>
      <c r="CM387" s="223" t="str">
        <f t="array" ref="CM387">IF(X387="","",
IF(INDEX(Settings!$H:$H,MATCH(CM$1,Settings!$G:$G,0))=TRUE,
100-100*(X387-MINIFS(X:X,$E:$E,$E387))/(MAXIFS(X:X,$E:$E,$E387)-MINIFS(X:X,$E:$E,$E387)),
100*(X387-MINIFS(X:X,$E:$E,$E387))/(MAXIFS(X:X,$E:$E,$E387)-MINIFS(X:X,$E:$E,$E387))))</f>
        <v/>
      </c>
      <c r="CN387" s="223" t="str">
        <f t="array" ref="CN387">IF(Y387="","",
IF(INDEX(Settings!$H:$H,MATCH(CN$1,Settings!$G:$G,0))=TRUE,
100-100*(Y387-MINIFS(Y:Y,$E:$E,$E387))/(MAXIFS(Y:Y,$E:$E,$E387)-MINIFS(Y:Y,$E:$E,$E387)),
100*(Y387-MINIFS(Y:Y,$E:$E,$E387))/(MAXIFS(Y:Y,$E:$E,$E387)-MINIFS(Y:Y,$E:$E,$E387))))</f>
        <v/>
      </c>
      <c r="CO387" s="223" t="str">
        <f t="array" ref="CO387">IF(Z387="","",
IF(INDEX(Settings!$H:$H,MATCH(CO$1,Settings!$G:$G,0))=TRUE,
100-100*(Z387-MINIFS(Z:Z,$E:$E,$E387))/(MAXIFS(Z:Z,$E:$E,$E387)-MINIFS(Z:Z,$E:$E,$E387)),
100*(Z387-MINIFS(Z:Z,$E:$E,$E387))/(MAXIFS(Z:Z,$E:$E,$E387)-MINIFS(Z:Z,$E:$E,$E387))))</f>
        <v/>
      </c>
      <c r="CP387" s="223" t="str">
        <f t="array" ref="CP387">IF(AA387="","",
IF(INDEX(Settings!$H:$H,MATCH(CP$1,Settings!$G:$G,0))=TRUE,
100-100*(AA387-MINIFS(AA:AA,$E:$E,$E387))/(MAXIFS(AA:AA,$E:$E,$E387)-MINIFS(AA:AA,$E:$E,$E387)),
100*(AA387-MINIFS(AA:AA,$E:$E,$E387))/(MAXIFS(AA:AA,$E:$E,$E387)-MINIFS(AA:AA,$E:$E,$E387))))</f>
        <v/>
      </c>
      <c r="CQ387" s="223" t="str">
        <f t="array" ref="CQ387">IF(AB387="","",
IF(INDEX(Settings!$H:$H,MATCH(CQ$1,Settings!$G:$G,0))=TRUE,
100-100*(AB387-MINIFS(AB:AB,$E:$E,$E387))/(MAXIFS(AB:AB,$E:$E,$E387)-MINIFS(AB:AB,$E:$E,$E387)),
100*(AB387-MINIFS(AB:AB,$E:$E,$E387))/(MAXIFS(AB:AB,$E:$E,$E387)-MINIFS(AB:AB,$E:$E,$E387))))</f>
        <v/>
      </c>
      <c r="CR387" s="223" t="str">
        <f t="array" ref="CR387">IF(AC387="","",
IF(INDEX(Settings!$H:$H,MATCH(CR$1,Settings!$G:$G,0))=TRUE,
100-100*(AC387-MINIFS(AC:AC,$E:$E,$E387))/(MAXIFS(AC:AC,$E:$E,$E387)-MINIFS(AC:AC,$E:$E,$E387)),
100*(AC387-MINIFS(AC:AC,$E:$E,$E387))/(MAXIFS(AC:AC,$E:$E,$E387)-MINIFS(AC:AC,$E:$E,$E387))))</f>
        <v/>
      </c>
      <c r="CS387" s="223" t="str">
        <f t="array" ref="CS387">IF(AD387="","",
IF(INDEX(Settings!$H:$H,MATCH(CS$1,Settings!$G:$G,0))=TRUE,
100-100*(AD387-MINIFS(AD:AD,$E:$E,$E387))/(MAXIFS(AD:AD,$E:$E,$E387)-MINIFS(AD:AD,$E:$E,$E387)),
100*(AD387-MINIFS(AD:AD,$E:$E,$E387))/(MAXIFS(AD:AD,$E:$E,$E387)-MINIFS(AD:AD,$E:$E,$E387))))</f>
        <v/>
      </c>
      <c r="CT387" s="223" t="str">
        <f t="array" ref="CT387">IF(AE387="","",
IF(INDEX(Settings!$H:$H,MATCH(CT$1,Settings!$G:$G,0))=TRUE,
100-100*(AE387-MINIFS(AE:AE,$E:$E,$E387))/(MAXIFS(AE:AE,$E:$E,$E387)-MINIFS(AE:AE,$E:$E,$E387)),
100*(AE387-MINIFS(AE:AE,$E:$E,$E387))/(MAXIFS(AE:AE,$E:$E,$E387)-MINIFS(AE:AE,$E:$E,$E387))))</f>
        <v/>
      </c>
      <c r="CU387" s="223" t="str">
        <f t="array" ref="CU387">IF(AF387="","",
IF(INDEX(Settings!$H:$H,MATCH(CU$1,Settings!$G:$G,0))=TRUE,
100-100*(AF387-MINIFS(AF:AF,$E:$E,$E387))/(MAXIFS(AF:AF,$E:$E,$E387)-MINIFS(AF:AF,$E:$E,$E387)),
100*(AF387-MINIFS(AF:AF,$E:$E,$E387))/(MAXIFS(AF:AF,$E:$E,$E387)-MINIFS(AF:AF,$E:$E,$E387))))</f>
        <v/>
      </c>
      <c r="CV387" s="223" t="str">
        <f t="array" ref="CV387">IF(AG387="","",
IF(INDEX(Settings!$H:$H,MATCH(CV$1,Settings!$G:$G,0))=TRUE,
100-100*(AG387-MINIFS(AG:AG,$E:$E,$E387))/(MAXIFS(AG:AG,$E:$E,$E387)-MINIFS(AG:AG,$E:$E,$E387)),
100*(AG387-MINIFS(AG:AG,$E:$E,$E387))/(MAXIFS(AG:AG,$E:$E,$E387)-MINIFS(AG:AG,$E:$E,$E387))))</f>
        <v/>
      </c>
      <c r="CW387" s="223" t="str">
        <f t="array" ref="CW387">IF(AH387="","",
IF(INDEX(Settings!$H:$H,MATCH(CW$1,Settings!$G:$G,0))=TRUE,
100-100*(AH387-MINIFS(AH:AH,$E:$E,$E387))/(MAXIFS(AH:AH,$E:$E,$E387)-MINIFS(AH:AH,$E:$E,$E387)),
100*(AH387-MINIFS(AH:AH,$E:$E,$E387))/(MAXIFS(AH:AH,$E:$E,$E387)-MINIFS(AH:AH,$E:$E,$E387))))</f>
        <v/>
      </c>
      <c r="CX387" s="223" t="str">
        <f t="array" ref="CX387">IF(AI387="","",
IF(INDEX(Settings!$H:$H,MATCH(CX$1,Settings!$G:$G,0))=TRUE,
100-100*(AI387-MINIFS(AI:AI,$E:$E,$E387))/(MAXIFS(AI:AI,$E:$E,$E387)-MINIFS(AI:AI,$E:$E,$E387)),
100*(AI387-MINIFS(AI:AI,$E:$E,$E387))/(MAXIFS(AI:AI,$E:$E,$E387)-MINIFS(AI:AI,$E:$E,$E387))))</f>
        <v/>
      </c>
      <c r="CY387" s="223" t="str">
        <f t="array" ref="CY387">IF(AJ387="","",
IF(INDEX(Settings!$H:$H,MATCH(CY$1,Settings!$G:$G,0))=TRUE,
100-100*(AJ387-MINIFS(AJ:AJ,$E:$E,$E387))/(MAXIFS(AJ:AJ,$E:$E,$E387)-MINIFS(AJ:AJ,$E:$E,$E387)),
100*(AJ387-MINIFS(AJ:AJ,$E:$E,$E387))/(MAXIFS(AJ:AJ,$E:$E,$E387)-MINIFS(AJ:AJ,$E:$E,$E387))))</f>
        <v/>
      </c>
      <c r="CZ387" s="223" t="str">
        <f t="array" ref="CZ387">IF(AK387="","",
IF(INDEX(Settings!$H:$H,MATCH(CZ$1,Settings!$G:$G,0))=TRUE,
100-100*(AK387-MINIFS(AK:AK,$E:$E,$E387))/(MAXIFS(AK:AK,$E:$E,$E387)-MINIFS(AK:AK,$E:$E,$E387)),
100*(AK387-MINIFS(AK:AK,$E:$E,$E387))/(MAXIFS(AK:AK,$E:$E,$E387)-MINIFS(AK:AK,$E:$E,$E387))))</f>
        <v/>
      </c>
      <c r="DA387" s="223" t="str">
        <f t="array" ref="DA387">IF(AL387="","",
IF(INDEX(Settings!$H:$H,MATCH(DA$1,Settings!$G:$G,0))=TRUE,
100-100*(AL387-MINIFS(AL:AL,$E:$E,$E387))/(MAXIFS(AL:AL,$E:$E,$E387)-MINIFS(AL:AL,$E:$E,$E387)),
100*(AL387-MINIFS(AL:AL,$E:$E,$E387))/(MAXIFS(AL:AL,$E:$E,$E387)-MINIFS(AL:AL,$E:$E,$E387))))</f>
        <v/>
      </c>
      <c r="DB387" s="223" t="str">
        <f t="array" ref="DB387">IF(AM387="","",
IF(INDEX(Settings!$H:$H,MATCH(DB$1,Settings!$G:$G,0))=TRUE,
100-100*(AM387-MINIFS(AM:AM,$E:$E,$E387))/(MAXIFS(AM:AM,$E:$E,$E387)-MINIFS(AM:AM,$E:$E,$E387)),
100*(AM387-MINIFS(AM:AM,$E:$E,$E387))/(MAXIFS(AM:AM,$E:$E,$E387)-MINIFS(AM:AM,$E:$E,$E387))))</f>
        <v/>
      </c>
      <c r="DC387" s="223" t="str">
        <f t="array" ref="DC387">IF(AN387="","",
IF(INDEX(Settings!$H:$H,MATCH(DC$1,Settings!$G:$G,0))=TRUE,
100-100*(AN387-MINIFS(AN:AN,$E:$E,$E387))/(MAXIFS(AN:AN,$E:$E,$E387)-MINIFS(AN:AN,$E:$E,$E387)),
100*(AN387-MINIFS(AN:AN,$E:$E,$E387))/(MAXIFS(AN:AN,$E:$E,$E387)-MINIFS(AN:AN,$E:$E,$E387))))</f>
        <v/>
      </c>
      <c r="DD387" s="223" t="str">
        <f t="array" ref="DD387">IF(AO387="","",
IF(INDEX(Settings!$H:$H,MATCH(DD$1,Settings!$G:$G,0))=TRUE,
100-100*(AO387-MINIFS(AO:AO,$E:$E,$E387))/(MAXIFS(AO:AO,$E:$E,$E387)-MINIFS(AO:AO,$E:$E,$E387)),
100*(AO387-MINIFS(AO:AO,$E:$E,$E387))/(MAXIFS(AO:AO,$E:$E,$E387)-MINIFS(AO:AO,$E:$E,$E387))))</f>
        <v/>
      </c>
      <c r="DE387" s="223" t="str">
        <f t="array" ref="DE387">IF(AP387="","",
IF(INDEX(Settings!$H:$H,MATCH(DE$1,Settings!$G:$G,0))=TRUE,
100-100*(AP387-MINIFS(AP:AP,$E:$E,$E387))/(MAXIFS(AP:AP,$E:$E,$E387)-MINIFS(AP:AP,$E:$E,$E387)),
100*(AP387-MINIFS(AP:AP,$E:$E,$E387))/(MAXIFS(AP:AP,$E:$E,$E387)-MINIFS(AP:AP,$E:$E,$E387))))</f>
        <v/>
      </c>
      <c r="DF387" s="223" t="str">
        <f t="array" ref="DF387">IF(AQ387="","",
IF(INDEX(Settings!$H:$H,MATCH(DF$1,Settings!$G:$G,0))=TRUE,
100-100*(AQ387-MINIFS(AQ:AQ,$E:$E,$E387))/(MAXIFS(AQ:AQ,$E:$E,$E387)-MINIFS(AQ:AQ,$E:$E,$E387)),
100*(AQ387-MINIFS(AQ:AQ,$E:$E,$E387))/(MAXIFS(AQ:AQ,$E:$E,$E387)-MINIFS(AQ:AQ,$E:$E,$E387))))</f>
        <v/>
      </c>
      <c r="DG387" s="223" t="str">
        <f t="array" ref="DG387">IF(AR387="","",
IF(INDEX(Settings!$H:$H,MATCH(DG$1,Settings!$G:$G,0))=TRUE,
100-100*(AR387-MINIFS(AR:AR,$E:$E,$E387))/(MAXIFS(AR:AR,$E:$E,$E387)-MINIFS(AR:AR,$E:$E,$E387)),
100*(AR387-MINIFS(AR:AR,$E:$E,$E387))/(MAXIFS(AR:AR,$E:$E,$E387)-MINIFS(AR:AR,$E:$E,$E387))))</f>
        <v/>
      </c>
      <c r="DH387" s="223" t="str">
        <f t="array" ref="DH387">IF(AS387="","",
IF(INDEX(Settings!$H:$H,MATCH(DH$1,Settings!$G:$G,0))=TRUE,
100-100*(AS387-MINIFS(AS:AS,$E:$E,$E387))/(MAXIFS(AS:AS,$E:$E,$E387)-MINIFS(AS:AS,$E:$E,$E387)),
100*(AS387-MINIFS(AS:AS,$E:$E,$E387))/(MAXIFS(AS:AS,$E:$E,$E387)-MINIFS(AS:AS,$E:$E,$E387))))</f>
        <v/>
      </c>
      <c r="DI387" s="223" t="str">
        <f t="array" ref="DI387">IF(AT387="","",
IF(INDEX(Settings!$H:$H,MATCH(DI$1,Settings!$G:$G,0))=TRUE,
100-100*(AT387-MINIFS(AT:AT,$E:$E,$E387))/(MAXIFS(AT:AT,$E:$E,$E387)-MINIFS(AT:AT,$E:$E,$E387)),
100*(AT387-MINIFS(AT:AT,$E:$E,$E387))/(MAXIFS(AT:AT,$E:$E,$E387)-MINIFS(AT:AT,$E:$E,$E387))))</f>
        <v/>
      </c>
      <c r="DJ387" s="223" t="str">
        <f t="array" ref="DJ387">IF(AU387="","",
IF(INDEX(Settings!$H:$H,MATCH(DJ$1,Settings!$G:$G,0))=TRUE,
100-100*(AU387-MINIFS(AU:AU,$E:$E,$E387))/(MAXIFS(AU:AU,$E:$E,$E387)-MINIFS(AU:AU,$E:$E,$E387)),
100*(AU387-MINIFS(AU:AU,$E:$E,$E387))/(MAXIFS(AU:AU,$E:$E,$E387)-MINIFS(AU:AU,$E:$E,$E387))))</f>
        <v/>
      </c>
      <c r="DK387" s="223" t="str">
        <f t="array" ref="DK387">IF(AV387="","",
IF(INDEX(Settings!$H:$H,MATCH(DK$1,Settings!$G:$G,0))=TRUE,
100-100*(AV387-MINIFS(AV:AV,$E:$E,$E387))/(MAXIFS(AV:AV,$E:$E,$E387)-MINIFS(AV:AV,$E:$E,$E387)),
100*(AV387-MINIFS(AV:AV,$E:$E,$E387))/(MAXIFS(AV:AV,$E:$E,$E387)-MINIFS(AV:AV,$E:$E,$E387))))</f>
        <v/>
      </c>
      <c r="DL387" s="223" t="str">
        <f t="array" ref="DL387">IF(AW387="","",
IF(INDEX(Settings!$H:$H,MATCH(DL$1,Settings!$G:$G,0))=TRUE,
100-100*(AW387-MINIFS(AW:AW,$E:$E,$E387))/(MAXIFS(AW:AW,$E:$E,$E387)-MINIFS(AW:AW,$E:$E,$E387)),
100*(AW387-MINIFS(AW:AW,$E:$E,$E387))/(MAXIFS(AW:AW,$E:$E,$E387)-MINIFS(AW:AW,$E:$E,$E387))))</f>
        <v/>
      </c>
      <c r="DM387" s="223" t="str">
        <f t="array" ref="DM387">IF(AX387="","",
IF(INDEX(Settings!$H:$H,MATCH(DM$1,Settings!$G:$G,0))=TRUE,
100-100*(AX387-MINIFS(AX:AX,$E:$E,$E387))/(MAXIFS(AX:AX,$E:$E,$E387)-MINIFS(AX:AX,$E:$E,$E387)),
100*(AX387-MINIFS(AX:AX,$E:$E,$E387))/(MAXIFS(AX:AX,$E:$E,$E387)-MINIFS(AX:AX,$E:$E,$E387))))</f>
        <v/>
      </c>
      <c r="DN387" s="223" t="str">
        <f t="array" ref="DN387">IF(AY387="","",
IF(INDEX(Settings!$H:$H,MATCH(DN$1,Settings!$G:$G,0))=TRUE,
100-100*(AY387-MINIFS(AY:AY,$E:$E,$E387))/(MAXIFS(AY:AY,$E:$E,$E387)-MINIFS(AY:AY,$E:$E,$E387)),
100*(AY387-MINIFS(AY:AY,$E:$E,$E387))/(MAXIFS(AY:AY,$E:$E,$E387)-MINIFS(AY:AY,$E:$E,$E387))))</f>
        <v/>
      </c>
      <c r="DO387" s="223" t="str">
        <f t="array" ref="DO387">IF(AZ387="","",
IF(INDEX(Settings!$H:$H,MATCH(DO$1,Settings!$G:$G,0))=TRUE,
100-100*(AZ387-MINIFS(AZ:AZ,$E:$E,$E387))/(MAXIFS(AZ:AZ,$E:$E,$E387)-MINIFS(AZ:AZ,$E:$E,$E387)),
100*(AZ387-MINIFS(AZ:AZ,$E:$E,$E387))/(MAXIFS(AZ:AZ,$E:$E,$E387)-MINIFS(AZ:AZ,$E:$E,$E387))))</f>
        <v/>
      </c>
      <c r="DP387" s="223" t="str">
        <f t="array" ref="DP387">IF(BA387="","",
IF(INDEX(Settings!$H:$H,MATCH(DP$1,Settings!$G:$G,0))=TRUE,
100-100*(BA387-MINIFS(BA:BA,$E:$E,$E387))/(MAXIFS(BA:BA,$E:$E,$E387)-MINIFS(BA:BA,$E:$E,$E387)),
100*(BA387-MINIFS(BA:BA,$E:$E,$E387))/(MAXIFS(BA:BA,$E:$E,$E387)-MINIFS(BA:BA,$E:$E,$E387))))</f>
        <v/>
      </c>
      <c r="DQ387" s="223" t="str">
        <f t="array" ref="DQ387">IF(BB387="","",
IF(INDEX(Settings!$H:$H,MATCH(DQ$1,Settings!$G:$G,0))=TRUE,
100-100*(BB387-MINIFS(BB:BB,$E:$E,$E387))/(MAXIFS(BB:BB,$E:$E,$E387)-MINIFS(BB:BB,$E:$E,$E387)),
100*(BB387-MINIFS(BB:BB,$E:$E,$E387))/(MAXIFS(BB:BB,$E:$E,$E387)-MINIFS(BB:BB,$E:$E,$E387))))</f>
        <v/>
      </c>
      <c r="DR387" s="223" t="str">
        <f t="array" ref="DR387">IF(BC387="","",
IF(INDEX(Settings!$H:$H,MATCH(DR$1,Settings!$G:$G,0))=TRUE,
100-100*(BC387-MINIFS(BC:BC,$E:$E,$E387))/(MAXIFS(BC:BC,$E:$E,$E387)-MINIFS(BC:BC,$E:$E,$E387)),
100*(BC387-MINIFS(BC:BC,$E:$E,$E387))/(MAXIFS(BC:BC,$E:$E,$E387)-MINIFS(BC:BC,$E:$E,$E387))))</f>
        <v/>
      </c>
      <c r="DS387" s="223" t="str">
        <f t="array" ref="DS387">IF(BD387="","",
IF(INDEX(Settings!$H:$H,MATCH(DS$1,Settings!$G:$G,0))=TRUE,
100-100*(BD387-MINIFS(BD:BD,$E:$E,$E387))/(MAXIFS(BD:BD,$E:$E,$E387)-MINIFS(BD:BD,$E:$E,$E387)),
100*(BD387-MINIFS(BD:BD,$E:$E,$E387))/(MAXIFS(BD:BD,$E:$E,$E387)-MINIFS(BD:BD,$E:$E,$E387))))</f>
        <v/>
      </c>
      <c r="DT387" s="223" t="str">
        <f t="array" ref="DT387">IF(BE387="","",
IF(INDEX(Settings!$H:$H,MATCH(DT$1,Settings!$G:$G,0))=TRUE,
100-100*(BE387-MINIFS(BE:BE,$E:$E,$E387))/(MAXIFS(BE:BE,$E:$E,$E387)-MINIFS(BE:BE,$E:$E,$E387)),
100*(BE387-MINIFS(BE:BE,$E:$E,$E387))/(MAXIFS(BE:BE,$E:$E,$E387)-MINIFS(BE:BE,$E:$E,$E387))))</f>
        <v/>
      </c>
      <c r="DU387" s="223" t="str">
        <f t="array" ref="DU387">IF(BF387="","",
IF(INDEX(Settings!$H:$H,MATCH(DU$1,Settings!$G:$G,0))=TRUE,
100-100*(BF387-MINIFS(BF:BF,$E:$E,$E387))/(MAXIFS(BF:BF,$E:$E,$E387)-MINIFS(BF:BF,$E:$E,$E387)),
100*(BF387-MINIFS(BF:BF,$E:$E,$E387))/(MAXIFS(BF:BF,$E:$E,$E387)-MINIFS(BF:BF,$E:$E,$E387))))</f>
        <v/>
      </c>
      <c r="DV387" s="223" t="str">
        <f t="array" ref="DV387">IF(BG387="","",
IF(INDEX(Settings!$H:$H,MATCH(DV$1,Settings!$G:$G,0))=TRUE,
100-100*(BG387-MINIFS(BG:BG,$E:$E,$E387))/(MAXIFS(BG:BG,$E:$E,$E387)-MINIFS(BG:BG,$E:$E,$E387)),
100*(BG387-MINIFS(BG:BG,$E:$E,$E387))/(MAXIFS(BG:BG,$E:$E,$E387)-MINIFS(BG:BG,$E:$E,$E387))))</f>
        <v/>
      </c>
      <c r="DW387" s="223" t="str">
        <f t="array" ref="DW387">IF(BH387="","",
IF(INDEX(Settings!$H:$H,MATCH(DW$1,Settings!$G:$G,0))=TRUE,
100-100*(BH387-MINIFS(BH:BH,$E:$E,$E387))/(MAXIFS(BH:BH,$E:$E,$E387)-MINIFS(BH:BH,$E:$E,$E387)),
100*(BH387-MINIFS(BH:BH,$E:$E,$E387))/(MAXIFS(BH:BH,$E:$E,$E387)-MINIFS(BH:BH,$E:$E,$E387))))</f>
        <v/>
      </c>
      <c r="DX387" s="223" t="str">
        <f t="array" ref="DX387">IF(BI387="","",
IF(INDEX(Settings!$H:$H,MATCH(DX$1,Settings!$G:$G,0))=TRUE,
100-100*(BI387-MINIFS(BI:BI,$E:$E,$E387))/(MAXIFS(BI:BI,$E:$E,$E387)-MINIFS(BI:BI,$E:$E,$E387)),
100*(BI387-MINIFS(BI:BI,$E:$E,$E387))/(MAXIFS(BI:BI,$E:$E,$E387)-MINIFS(BI:BI,$E:$E,$E387))))</f>
        <v/>
      </c>
      <c r="DY387" s="223" t="str">
        <f t="array" ref="DY387">IF(BJ387="","",
IF(INDEX(Settings!$H:$H,MATCH(DY$1,Settings!$G:$G,0))=TRUE,
100-100*(BJ387-MINIFS(BJ:BJ,$E:$E,$E387))/(MAXIFS(BJ:BJ,$E:$E,$E387)-MINIFS(BJ:BJ,$E:$E,$E387)),
100*(BJ387-MINIFS(BJ:BJ,$E:$E,$E387))/(MAXIFS(BJ:BJ,$E:$E,$E387)-MINIFS(BJ:BJ,$E:$E,$E387))))</f>
        <v/>
      </c>
      <c r="DZ387" s="225"/>
      <c r="EA387" s="225"/>
      <c r="EB387" s="225" t="str">
        <f t="shared" si="8"/>
        <v/>
      </c>
      <c r="EC387" s="225" t="str">
        <f t="shared" si="9"/>
        <v/>
      </c>
      <c r="ED387" s="225" t="str">
        <f t="shared" si="10"/>
        <v/>
      </c>
      <c r="EE387" s="225" t="str">
        <f t="shared" si="11"/>
        <v/>
      </c>
      <c r="EF387" s="225" t="str">
        <f t="shared" si="12"/>
        <v/>
      </c>
      <c r="EG387" s="225" t="str">
        <f t="shared" si="13"/>
        <v/>
      </c>
      <c r="EH387" s="225"/>
      <c r="EI387" s="225"/>
      <c r="EJ387" s="225"/>
      <c r="EK387" s="225"/>
      <c r="EL387" s="225"/>
      <c r="EM387" s="225"/>
    </row>
    <row r="388">
      <c r="A388" s="231"/>
      <c r="B388" s="231"/>
      <c r="C388" s="231"/>
      <c r="D388" s="231" t="str">
        <f t="array" ref="D388">IFERROR(INDEX(Profiles!$B:$B,MATCH($A388,Profiles!$A:$A,0)),"")</f>
        <v/>
      </c>
      <c r="E388" s="231"/>
      <c r="F388" s="231"/>
      <c r="G388" s="231"/>
      <c r="H388" s="231"/>
      <c r="I388" s="231" t="str">
        <f>IF(A388="","",IF(Settings!$N$3="DATE",F388&amp;": "&amp;TEXT(B388,"M/DD/YY"),F388&amp;": "&amp;H388))</f>
        <v/>
      </c>
      <c r="J388" s="231"/>
      <c r="K388" s="231"/>
      <c r="L388" s="231"/>
      <c r="M388" s="232" t="str">
        <f t="shared" si="14"/>
        <v/>
      </c>
      <c r="N388" s="231"/>
      <c r="O388" s="231"/>
      <c r="P388" s="231"/>
      <c r="Q388" s="231"/>
      <c r="R388" s="231"/>
      <c r="S388" s="230" t="str">
        <f>IFERROR(VLOOKUP(AF388, 'YOYO IR Scores'!A:C, 3, FALSE), "")
</f>
        <v/>
      </c>
      <c r="T388" s="231"/>
      <c r="U388" s="231"/>
      <c r="V388" s="231"/>
      <c r="W388" s="231"/>
      <c r="X388" s="233" t="str">
        <f t="shared" si="4"/>
        <v/>
      </c>
      <c r="Y388" s="234" t="str">
        <f t="shared" si="5"/>
        <v/>
      </c>
      <c r="Z388" s="234" t="str">
        <f t="shared" si="6"/>
        <v/>
      </c>
      <c r="AA388" s="233" t="str">
        <f t="shared" si="7"/>
        <v/>
      </c>
      <c r="AB388" s="232"/>
      <c r="AC388" s="232"/>
      <c r="AD388" s="232"/>
      <c r="AE388" s="232" t="str">
        <f>IFERROR(VLOOKUP(AF388, 'YOYO IR Scores'!A:C, 2, FALSE), "")</f>
        <v/>
      </c>
      <c r="AF388" s="232"/>
      <c r="AG388" s="232"/>
      <c r="AH388" s="232"/>
      <c r="AI388" s="232"/>
      <c r="AJ388" s="232"/>
      <c r="AK388" s="232"/>
      <c r="AL388" s="232"/>
      <c r="AM388" s="232"/>
      <c r="AN388" s="232"/>
      <c r="AO388" s="232"/>
      <c r="AP388" s="232"/>
      <c r="AQ388" s="232"/>
      <c r="AR388" s="232"/>
      <c r="AS388" s="232"/>
      <c r="AT388" s="232"/>
      <c r="AU388" s="232"/>
      <c r="AV388" s="232"/>
      <c r="AW388" s="232"/>
      <c r="AX388" s="232"/>
      <c r="AY388" s="232"/>
      <c r="AZ388" s="232"/>
      <c r="BA388" s="232"/>
      <c r="BB388" s="232"/>
      <c r="BC388" s="232"/>
      <c r="BD388" s="232"/>
      <c r="BE388" s="232"/>
      <c r="BF388" s="232"/>
      <c r="BG388" s="232"/>
      <c r="BH388" s="232"/>
      <c r="BI388" s="232"/>
      <c r="BJ388" s="232"/>
      <c r="BK388" s="232" t="str">
        <f t="array" ref="BK388">IF(J388="","",
IF(INDEX(Settings!$H:$H,MATCH(BY$1,Settings!$G:$G,0))=TRUE,
100-100*(J388-MIN(J:J))/(MAX(J:J)-MIN(J:J)),
100*(J388-MIN(J:J))/(MAX(J:J)-MIN(J:J))))</f>
        <v/>
      </c>
      <c r="BL388" s="232" t="str">
        <f t="array" ref="BL388">IF(J388="","",
IF(INDEX(Settings!$H:$H,MATCH(BY$1,Settings!$G:$G,0))=TRUE,
100-100*(J388-MINIFS(J:J,$E:$E,$E388))/(MAXIFS(J:J,$E:$E,$E388)-MINIFS(J:J,$E:$E,$E388)),
100*(J388-MINIFS(J:J,$E:$E,$E388))/(MAXIFS(J:J,$E:$E,$E388)-MINIFS(J:J,$E:$E,$E388))))</f>
        <v/>
      </c>
      <c r="BM388" s="232" t="str">
        <f t="array" ref="BM388">IF(J388="","",
IF(INDEX(Settings!$H:$H,MATCH(BY$1,Settings!$G:$G,0))=TRUE,
100-100*(J388-MINIFS(J:J,$E:$E,$E388,$I:$I,$I388))/(MAXIFS(J:J,$E:$E,$E388,$I:$I,$I388)-MINIFS(J:J,$E:$E,$E388,$I:$I,$I388)),
100*(J388-MINIFS(J:J,$E:$E,$E388,$I:$I,$I388))/(MAXIFS(J:J,$E:$E,$E388,$I:$I,$I388)-MINIFS(J:J,$E:$E,$E388,$I:$I,$I388))))</f>
        <v/>
      </c>
      <c r="BN388" s="231" t="str">
        <f t="array" ref="BN388">IF(J388="","",
IF(INDEX(Settings!$H:$H,MATCH(BY$1,Settings!$G:$G,0))=TRUE,
100-100*PERCENTRANK(J:J,J388),
100*PERCENTRANK(J:J,J388)))</f>
        <v/>
      </c>
      <c r="BO388" s="231" t="str">
        <f>IFERROR(__xludf.DUMMYFUNCTION("IF(J388="""","""",
IF(INDEX(Settings!$H:$H,MATCH(BY$1,Settings!$G:$G,0))=TRUE,
100-100*PERCENTRANK(FILTER(J:J,$E:$E=$E388),J388),
100*PERCENTRANK(FILTER(J:J,$E:$E=$E388),J388)))"),"")</f>
        <v/>
      </c>
      <c r="BP388" s="231" t="str">
        <f>IFERROR(__xludf.DUMMYFUNCTION("IF(J388="""","""",
IF(INDEX(Settings!$H:$H,MATCH(BY$1,Settings!$G:$G,0))=TRUE,
100-100*PERCENTRANK(FILTER(J:J,$E:$E=$E388,$I:$I=$I388),J388),
100*PERCENTRANK(FILTER(J:J,$E:$E=$E388,$I:$I=$I388),J388)))"),"")</f>
        <v/>
      </c>
      <c r="BQ388" s="233" t="str">
        <f t="array" ref="BQ388">IF(J388="","",
IF(INDEX(Settings!$H:$H,MATCH(BY$1,Settings!$G:$G,0))=TRUE,
-1*(J388-AVERAGE(J:J))/STDEV(J:J),
(J388-AVERAGE(J:J))/STDEV(J:J)))</f>
        <v/>
      </c>
      <c r="BR388" s="233" t="str">
        <f>IFERROR(__xludf.DUMMYFUNCTION("IF(J388="""","""",
IF(INDEX(Settings!$H:$H,MATCH(BY$1,Settings!$G:$G,0))=TRUE,
-1*(J388-AVERAGEIFS(J:J,$E:$E,$E388))/STDEV(FILTER(J:J,$E:$E=$E388)),
(J388-AVERAGEIFS(J:J,$E:$E,$E388))/STDEV(FILTER(J:J,$E:$E=$E388))))"),"")</f>
        <v/>
      </c>
      <c r="BS388" s="233"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1"/>
      <c r="BX388" s="231"/>
      <c r="BY388" s="232" t="str">
        <f t="array" ref="BY388">IF(J388="","",
IF(INDEX(Settings!$H:$H,MATCH(BY$1,Settings!$G:$G,0))=TRUE,
100-100*(J388-MINIFS(J:J,$E:$E,$E388))/(MAXIFS(J:J,$E:$E,$E388)-MINIFS(J:J,$E:$E,$E388)),
100*(J388-MINIFS(J:J,$E:$E,$E388))/(MAXIFS(J:J,$E:$E,$E388)-MINIFS(J:J,$E:$E,$E388))))</f>
        <v/>
      </c>
      <c r="BZ388" s="232" t="str">
        <f t="array" ref="BZ388">IF(K388="","",
IF(INDEX(Settings!$H:$H,MATCH(BZ$1,Settings!$G:$G,0))=TRUE,
100-100*(K388-MINIFS(K:K,$E:$E,$E388))/(MAXIFS(K:K,$E:$E,$E388)-MINIFS(K:K,$E:$E,$E388)),
100*(K388-MINIFS(K:K,$E:$E,$E388))/(MAXIFS(K:K,$E:$E,$E388)-MINIFS(K:K,$E:$E,$E388))))</f>
        <v/>
      </c>
      <c r="CA388" s="232" t="str">
        <f t="array" ref="CA388">IF(L388="","",
IF(INDEX(Settings!$H:$H,MATCH(CA$1,Settings!$G:$G,0))=TRUE,
100-100*(L388-MINIFS(L:L,$E:$E,$E388))/(MAXIFS(L:L,$E:$E,$E388)-MINIFS(L:L,$E:$E,$E388)),
100*(L388-MINIFS(L:L,$E:$E,$E388))/(MAXIFS(L:L,$E:$E,$E388)-MINIFS(L:L,$E:$E,$E388))))</f>
        <v/>
      </c>
      <c r="CB388" s="232" t="str">
        <f t="array" ref="CB388">IF(M388="","",
IF(INDEX(Settings!$H:$H,MATCH(CB$1,Settings!$G:$G,0))=TRUE,
100-100*(M388-MINIFS(M:M,$E:$E,$E388))/(MAXIFS(M:M,$E:$E,$E388)-MINIFS(M:M,$E:$E,$E388)),
100*(M388-MINIFS(M:M,$E:$E,$E388))/(MAXIFS(M:M,$E:$E,$E388)-MINIFS(M:M,$E:$E,$E388))))</f>
        <v/>
      </c>
      <c r="CC388" s="232" t="str">
        <f t="array" ref="CC388">IF(N388="","",
IF(INDEX(Settings!$H:$H,MATCH(CC$1,Settings!$G:$G,0))=TRUE,
100-100*(N388-MINIFS(N:N,$E:$E,$E388))/(MAXIFS(N:N,$E:$E,$E388)-MINIFS(N:N,$E:$E,$E388)),
100*(N388-MINIFS(N:N,$E:$E,$E388))/(MAXIFS(N:N,$E:$E,$E388)-MINIFS(N:N,$E:$E,$E388))))</f>
        <v/>
      </c>
      <c r="CD388" s="232" t="str">
        <f t="array" ref="CD388">IF(O388="","",
IF(INDEX(Settings!$H:$H,MATCH(CD$1,Settings!$G:$G,0))=TRUE,
100-100*(O388-MINIFS(O:O,$E:$E,$E388))/(MAXIFS(O:O,$E:$E,$E388)-MINIFS(O:O,$E:$E,$E388)),
100*(O388-MINIFS(O:O,$E:$E,$E388))/(MAXIFS(O:O,$E:$E,$E388)-MINIFS(O:O,$E:$E,$E388))))</f>
        <v/>
      </c>
      <c r="CE388" s="232" t="str">
        <f t="array" ref="CE388">IF(P388="","",
IF(INDEX(Settings!$H:$H,MATCH(CE$1,Settings!$G:$G,0))=TRUE,
100-100*(P388-MINIFS(P:P,$E:$E,$E388))/(MAXIFS(P:P,$E:$E,$E388)-MINIFS(P:P,$E:$E,$E388)),
100*(P388-MINIFS(P:P,$E:$E,$E388))/(MAXIFS(P:P,$E:$E,$E388)-MINIFS(P:P,$E:$E,$E388))))</f>
        <v/>
      </c>
      <c r="CF388" s="232" t="str">
        <f t="array" ref="CF388">IF(Q388="","",
IF(INDEX(Settings!$H:$H,MATCH(CF$1,Settings!$G:$G,0))=TRUE,
100-100*(Q388-MINIFS(Q:Q,$E:$E,$E388))/(MAXIFS(Q:Q,$E:$E,$E388)-MINIFS(Q:Q,$E:$E,$E388)),
100*(Q388-MINIFS(Q:Q,$E:$E,$E388))/(MAXIFS(Q:Q,$E:$E,$E388)-MINIFS(Q:Q,$E:$E,$E388))))</f>
        <v/>
      </c>
      <c r="CG388" s="232" t="str">
        <f t="array" ref="CG388">IF(R388="","",
IF(INDEX(Settings!$H:$H,MATCH(CG$1,Settings!$G:$G,0))=TRUE,
100-100*(R388-MINIFS(R:R,$E:$E,$E388))/(MAXIFS(R:R,$E:$E,$E388)-MINIFS(R:R,$E:$E,$E388)),
100*(R388-MINIFS(R:R,$E:$E,$E388))/(MAXIFS(R:R,$E:$E,$E388)-MINIFS(R:R,$E:$E,$E388))))</f>
        <v/>
      </c>
      <c r="CH388" s="232" t="str">
        <f t="array" ref="CH388">IF(S388="","",
IF(INDEX(Settings!$H:$H,MATCH(CH$1,Settings!$G:$G,0))=TRUE,
100-100*(S388-MINIFS(S:S,$E:$E,$E388))/(MAXIFS(S:S,$E:$E,$E388)-MINIFS(S:S,$E:$E,$E388)),
100*(S388-MINIFS(S:S,$E:$E,$E388))/(MAXIFS(S:S,$E:$E,$E388)-MINIFS(S:S,$E:$E,$E388))))</f>
        <v/>
      </c>
      <c r="CI388" s="232" t="str">
        <f t="array" ref="CI388">IF(T388="","",
IF(INDEX(Settings!$H:$H,MATCH(CI$1,Settings!$G:$G,0))=TRUE,
100-100*(T388-MINIFS(T:T,$E:$E,$E388))/(MAXIFS(T:T,$E:$E,$E388)-MINIFS(T:T,$E:$E,$E388)),
100*(T388-MINIFS(T:T,$E:$E,$E388))/(MAXIFS(T:T,$E:$E,$E388)-MINIFS(T:T,$E:$E,$E388))))</f>
        <v/>
      </c>
      <c r="CJ388" s="232" t="str">
        <f t="array" ref="CJ388">IF(U388="","",
IF(INDEX(Settings!$H:$H,MATCH(CJ$1,Settings!$G:$G,0))=TRUE,
100-100*(U388-MINIFS(U:U,$E:$E,$E388))/(MAXIFS(U:U,$E:$E,$E388)-MINIFS(U:U,$E:$E,$E388)),
100*(U388-MINIFS(U:U,$E:$E,$E388))/(MAXIFS(U:U,$E:$E,$E388)-MINIFS(U:U,$E:$E,$E388))))</f>
        <v/>
      </c>
      <c r="CK388" s="232" t="str">
        <f t="array" ref="CK388">IF(V388="","",
IF(INDEX(Settings!$H:$H,MATCH(CK$1,Settings!$G:$G,0))=TRUE,
100-100*(V388-MINIFS(V:V,$E:$E,$E388))/(MAXIFS(V:V,$E:$E,$E388)-MINIFS(V:V,$E:$E,$E388)),
100*(V388-MINIFS(V:V,$E:$E,$E388))/(MAXIFS(V:V,$E:$E,$E388)-MINIFS(V:V,$E:$E,$E388))))</f>
        <v/>
      </c>
      <c r="CL388" s="232" t="str">
        <f t="array" ref="CL388">IF(W388="","",
IF(INDEX(Settings!$H:$H,MATCH(CL$1,Settings!$G:$G,0))=TRUE,
100-100*(W388-MINIFS(W:W,$E:$E,$E388))/(MAXIFS(W:W,$E:$E,$E388)-MINIFS(W:W,$E:$E,$E388)),
100*(W388-MINIFS(W:W,$E:$E,$E388))/(MAXIFS(W:W,$E:$E,$E388)-MINIFS(W:W,$E:$E,$E388))))</f>
        <v/>
      </c>
      <c r="CM388" s="232" t="str">
        <f t="array" ref="CM388">IF(X388="","",
IF(INDEX(Settings!$H:$H,MATCH(CM$1,Settings!$G:$G,0))=TRUE,
100-100*(X388-MINIFS(X:X,$E:$E,$E388))/(MAXIFS(X:X,$E:$E,$E388)-MINIFS(X:X,$E:$E,$E388)),
100*(X388-MINIFS(X:X,$E:$E,$E388))/(MAXIFS(X:X,$E:$E,$E388)-MINIFS(X:X,$E:$E,$E388))))</f>
        <v/>
      </c>
      <c r="CN388" s="232" t="str">
        <f t="array" ref="CN388">IF(Y388="","",
IF(INDEX(Settings!$H:$H,MATCH(CN$1,Settings!$G:$G,0))=TRUE,
100-100*(Y388-MINIFS(Y:Y,$E:$E,$E388))/(MAXIFS(Y:Y,$E:$E,$E388)-MINIFS(Y:Y,$E:$E,$E388)),
100*(Y388-MINIFS(Y:Y,$E:$E,$E388))/(MAXIFS(Y:Y,$E:$E,$E388)-MINIFS(Y:Y,$E:$E,$E388))))</f>
        <v/>
      </c>
      <c r="CO388" s="232" t="str">
        <f t="array" ref="CO388">IF(Z388="","",
IF(INDEX(Settings!$H:$H,MATCH(CO$1,Settings!$G:$G,0))=TRUE,
100-100*(Z388-MINIFS(Z:Z,$E:$E,$E388))/(MAXIFS(Z:Z,$E:$E,$E388)-MINIFS(Z:Z,$E:$E,$E388)),
100*(Z388-MINIFS(Z:Z,$E:$E,$E388))/(MAXIFS(Z:Z,$E:$E,$E388)-MINIFS(Z:Z,$E:$E,$E388))))</f>
        <v/>
      </c>
      <c r="CP388" s="232" t="str">
        <f t="array" ref="CP388">IF(AA388="","",
IF(INDEX(Settings!$H:$H,MATCH(CP$1,Settings!$G:$G,0))=TRUE,
100-100*(AA388-MINIFS(AA:AA,$E:$E,$E388))/(MAXIFS(AA:AA,$E:$E,$E388)-MINIFS(AA:AA,$E:$E,$E388)),
100*(AA388-MINIFS(AA:AA,$E:$E,$E388))/(MAXIFS(AA:AA,$E:$E,$E388)-MINIFS(AA:AA,$E:$E,$E388))))</f>
        <v/>
      </c>
      <c r="CQ388" s="232" t="str">
        <f t="array" ref="CQ388">IF(AB388="","",
IF(INDEX(Settings!$H:$H,MATCH(CQ$1,Settings!$G:$G,0))=TRUE,
100-100*(AB388-MINIFS(AB:AB,$E:$E,$E388))/(MAXIFS(AB:AB,$E:$E,$E388)-MINIFS(AB:AB,$E:$E,$E388)),
100*(AB388-MINIFS(AB:AB,$E:$E,$E388))/(MAXIFS(AB:AB,$E:$E,$E388)-MINIFS(AB:AB,$E:$E,$E388))))</f>
        <v/>
      </c>
      <c r="CR388" s="232" t="str">
        <f t="array" ref="CR388">IF(AC388="","",
IF(INDEX(Settings!$H:$H,MATCH(CR$1,Settings!$G:$G,0))=TRUE,
100-100*(AC388-MINIFS(AC:AC,$E:$E,$E388))/(MAXIFS(AC:AC,$E:$E,$E388)-MINIFS(AC:AC,$E:$E,$E388)),
100*(AC388-MINIFS(AC:AC,$E:$E,$E388))/(MAXIFS(AC:AC,$E:$E,$E388)-MINIFS(AC:AC,$E:$E,$E388))))</f>
        <v/>
      </c>
      <c r="CS388" s="232" t="str">
        <f t="array" ref="CS388">IF(AD388="","",
IF(INDEX(Settings!$H:$H,MATCH(CS$1,Settings!$G:$G,0))=TRUE,
100-100*(AD388-MINIFS(AD:AD,$E:$E,$E388))/(MAXIFS(AD:AD,$E:$E,$E388)-MINIFS(AD:AD,$E:$E,$E388)),
100*(AD388-MINIFS(AD:AD,$E:$E,$E388))/(MAXIFS(AD:AD,$E:$E,$E388)-MINIFS(AD:AD,$E:$E,$E388))))</f>
        <v/>
      </c>
      <c r="CT388" s="232" t="str">
        <f t="array" ref="CT388">IF(AE388="","",
IF(INDEX(Settings!$H:$H,MATCH(CT$1,Settings!$G:$G,0))=TRUE,
100-100*(AE388-MINIFS(AE:AE,$E:$E,$E388))/(MAXIFS(AE:AE,$E:$E,$E388)-MINIFS(AE:AE,$E:$E,$E388)),
100*(AE388-MINIFS(AE:AE,$E:$E,$E388))/(MAXIFS(AE:AE,$E:$E,$E388)-MINIFS(AE:AE,$E:$E,$E388))))</f>
        <v/>
      </c>
      <c r="CU388" s="232" t="str">
        <f t="array" ref="CU388">IF(AF388="","",
IF(INDEX(Settings!$H:$H,MATCH(CU$1,Settings!$G:$G,0))=TRUE,
100-100*(AF388-MINIFS(AF:AF,$E:$E,$E388))/(MAXIFS(AF:AF,$E:$E,$E388)-MINIFS(AF:AF,$E:$E,$E388)),
100*(AF388-MINIFS(AF:AF,$E:$E,$E388))/(MAXIFS(AF:AF,$E:$E,$E388)-MINIFS(AF:AF,$E:$E,$E388))))</f>
        <v/>
      </c>
      <c r="CV388" s="232" t="str">
        <f t="array" ref="CV388">IF(AG388="","",
IF(INDEX(Settings!$H:$H,MATCH(CV$1,Settings!$G:$G,0))=TRUE,
100-100*(AG388-MINIFS(AG:AG,$E:$E,$E388))/(MAXIFS(AG:AG,$E:$E,$E388)-MINIFS(AG:AG,$E:$E,$E388)),
100*(AG388-MINIFS(AG:AG,$E:$E,$E388))/(MAXIFS(AG:AG,$E:$E,$E388)-MINIFS(AG:AG,$E:$E,$E388))))</f>
        <v/>
      </c>
      <c r="CW388" s="232" t="str">
        <f t="array" ref="CW388">IF(AH388="","",
IF(INDEX(Settings!$H:$H,MATCH(CW$1,Settings!$G:$G,0))=TRUE,
100-100*(AH388-MINIFS(AH:AH,$E:$E,$E388))/(MAXIFS(AH:AH,$E:$E,$E388)-MINIFS(AH:AH,$E:$E,$E388)),
100*(AH388-MINIFS(AH:AH,$E:$E,$E388))/(MAXIFS(AH:AH,$E:$E,$E388)-MINIFS(AH:AH,$E:$E,$E388))))</f>
        <v/>
      </c>
      <c r="CX388" s="232" t="str">
        <f t="array" ref="CX388">IF(AI388="","",
IF(INDEX(Settings!$H:$H,MATCH(CX$1,Settings!$G:$G,0))=TRUE,
100-100*(AI388-MINIFS(AI:AI,$E:$E,$E388))/(MAXIFS(AI:AI,$E:$E,$E388)-MINIFS(AI:AI,$E:$E,$E388)),
100*(AI388-MINIFS(AI:AI,$E:$E,$E388))/(MAXIFS(AI:AI,$E:$E,$E388)-MINIFS(AI:AI,$E:$E,$E388))))</f>
        <v/>
      </c>
      <c r="CY388" s="232" t="str">
        <f t="array" ref="CY388">IF(AJ388="","",
IF(INDEX(Settings!$H:$H,MATCH(CY$1,Settings!$G:$G,0))=TRUE,
100-100*(AJ388-MINIFS(AJ:AJ,$E:$E,$E388))/(MAXIFS(AJ:AJ,$E:$E,$E388)-MINIFS(AJ:AJ,$E:$E,$E388)),
100*(AJ388-MINIFS(AJ:AJ,$E:$E,$E388))/(MAXIFS(AJ:AJ,$E:$E,$E388)-MINIFS(AJ:AJ,$E:$E,$E388))))</f>
        <v/>
      </c>
      <c r="CZ388" s="232" t="str">
        <f t="array" ref="CZ388">IF(AK388="","",
IF(INDEX(Settings!$H:$H,MATCH(CZ$1,Settings!$G:$G,0))=TRUE,
100-100*(AK388-MINIFS(AK:AK,$E:$E,$E388))/(MAXIFS(AK:AK,$E:$E,$E388)-MINIFS(AK:AK,$E:$E,$E388)),
100*(AK388-MINIFS(AK:AK,$E:$E,$E388))/(MAXIFS(AK:AK,$E:$E,$E388)-MINIFS(AK:AK,$E:$E,$E388))))</f>
        <v/>
      </c>
      <c r="DA388" s="232" t="str">
        <f t="array" ref="DA388">IF(AL388="","",
IF(INDEX(Settings!$H:$H,MATCH(DA$1,Settings!$G:$G,0))=TRUE,
100-100*(AL388-MINIFS(AL:AL,$E:$E,$E388))/(MAXIFS(AL:AL,$E:$E,$E388)-MINIFS(AL:AL,$E:$E,$E388)),
100*(AL388-MINIFS(AL:AL,$E:$E,$E388))/(MAXIFS(AL:AL,$E:$E,$E388)-MINIFS(AL:AL,$E:$E,$E388))))</f>
        <v/>
      </c>
      <c r="DB388" s="232" t="str">
        <f t="array" ref="DB388">IF(AM388="","",
IF(INDEX(Settings!$H:$H,MATCH(DB$1,Settings!$G:$G,0))=TRUE,
100-100*(AM388-MINIFS(AM:AM,$E:$E,$E388))/(MAXIFS(AM:AM,$E:$E,$E388)-MINIFS(AM:AM,$E:$E,$E388)),
100*(AM388-MINIFS(AM:AM,$E:$E,$E388))/(MAXIFS(AM:AM,$E:$E,$E388)-MINIFS(AM:AM,$E:$E,$E388))))</f>
        <v/>
      </c>
      <c r="DC388" s="232" t="str">
        <f t="array" ref="DC388">IF(AN388="","",
IF(INDEX(Settings!$H:$H,MATCH(DC$1,Settings!$G:$G,0))=TRUE,
100-100*(AN388-MINIFS(AN:AN,$E:$E,$E388))/(MAXIFS(AN:AN,$E:$E,$E388)-MINIFS(AN:AN,$E:$E,$E388)),
100*(AN388-MINIFS(AN:AN,$E:$E,$E388))/(MAXIFS(AN:AN,$E:$E,$E388)-MINIFS(AN:AN,$E:$E,$E388))))</f>
        <v/>
      </c>
      <c r="DD388" s="232" t="str">
        <f t="array" ref="DD388">IF(AO388="","",
IF(INDEX(Settings!$H:$H,MATCH(DD$1,Settings!$G:$G,0))=TRUE,
100-100*(AO388-MINIFS(AO:AO,$E:$E,$E388))/(MAXIFS(AO:AO,$E:$E,$E388)-MINIFS(AO:AO,$E:$E,$E388)),
100*(AO388-MINIFS(AO:AO,$E:$E,$E388))/(MAXIFS(AO:AO,$E:$E,$E388)-MINIFS(AO:AO,$E:$E,$E388))))</f>
        <v/>
      </c>
      <c r="DE388" s="232" t="str">
        <f t="array" ref="DE388">IF(AP388="","",
IF(INDEX(Settings!$H:$H,MATCH(DE$1,Settings!$G:$G,0))=TRUE,
100-100*(AP388-MINIFS(AP:AP,$E:$E,$E388))/(MAXIFS(AP:AP,$E:$E,$E388)-MINIFS(AP:AP,$E:$E,$E388)),
100*(AP388-MINIFS(AP:AP,$E:$E,$E388))/(MAXIFS(AP:AP,$E:$E,$E388)-MINIFS(AP:AP,$E:$E,$E388))))</f>
        <v/>
      </c>
      <c r="DF388" s="232" t="str">
        <f t="array" ref="DF388">IF(AQ388="","",
IF(INDEX(Settings!$H:$H,MATCH(DF$1,Settings!$G:$G,0))=TRUE,
100-100*(AQ388-MINIFS(AQ:AQ,$E:$E,$E388))/(MAXIFS(AQ:AQ,$E:$E,$E388)-MINIFS(AQ:AQ,$E:$E,$E388)),
100*(AQ388-MINIFS(AQ:AQ,$E:$E,$E388))/(MAXIFS(AQ:AQ,$E:$E,$E388)-MINIFS(AQ:AQ,$E:$E,$E388))))</f>
        <v/>
      </c>
      <c r="DG388" s="232" t="str">
        <f t="array" ref="DG388">IF(AR388="","",
IF(INDEX(Settings!$H:$H,MATCH(DG$1,Settings!$G:$G,0))=TRUE,
100-100*(AR388-MINIFS(AR:AR,$E:$E,$E388))/(MAXIFS(AR:AR,$E:$E,$E388)-MINIFS(AR:AR,$E:$E,$E388)),
100*(AR388-MINIFS(AR:AR,$E:$E,$E388))/(MAXIFS(AR:AR,$E:$E,$E388)-MINIFS(AR:AR,$E:$E,$E388))))</f>
        <v/>
      </c>
      <c r="DH388" s="232" t="str">
        <f t="array" ref="DH388">IF(AS388="","",
IF(INDEX(Settings!$H:$H,MATCH(DH$1,Settings!$G:$G,0))=TRUE,
100-100*(AS388-MINIFS(AS:AS,$E:$E,$E388))/(MAXIFS(AS:AS,$E:$E,$E388)-MINIFS(AS:AS,$E:$E,$E388)),
100*(AS388-MINIFS(AS:AS,$E:$E,$E388))/(MAXIFS(AS:AS,$E:$E,$E388)-MINIFS(AS:AS,$E:$E,$E388))))</f>
        <v/>
      </c>
      <c r="DI388" s="232" t="str">
        <f t="array" ref="DI388">IF(AT388="","",
IF(INDEX(Settings!$H:$H,MATCH(DI$1,Settings!$G:$G,0))=TRUE,
100-100*(AT388-MINIFS(AT:AT,$E:$E,$E388))/(MAXIFS(AT:AT,$E:$E,$E388)-MINIFS(AT:AT,$E:$E,$E388)),
100*(AT388-MINIFS(AT:AT,$E:$E,$E388))/(MAXIFS(AT:AT,$E:$E,$E388)-MINIFS(AT:AT,$E:$E,$E388))))</f>
        <v/>
      </c>
      <c r="DJ388" s="232" t="str">
        <f t="array" ref="DJ388">IF(AU388="","",
IF(INDEX(Settings!$H:$H,MATCH(DJ$1,Settings!$G:$G,0))=TRUE,
100-100*(AU388-MINIFS(AU:AU,$E:$E,$E388))/(MAXIFS(AU:AU,$E:$E,$E388)-MINIFS(AU:AU,$E:$E,$E388)),
100*(AU388-MINIFS(AU:AU,$E:$E,$E388))/(MAXIFS(AU:AU,$E:$E,$E388)-MINIFS(AU:AU,$E:$E,$E388))))</f>
        <v/>
      </c>
      <c r="DK388" s="232" t="str">
        <f t="array" ref="DK388">IF(AV388="","",
IF(INDEX(Settings!$H:$H,MATCH(DK$1,Settings!$G:$G,0))=TRUE,
100-100*(AV388-MINIFS(AV:AV,$E:$E,$E388))/(MAXIFS(AV:AV,$E:$E,$E388)-MINIFS(AV:AV,$E:$E,$E388)),
100*(AV388-MINIFS(AV:AV,$E:$E,$E388))/(MAXIFS(AV:AV,$E:$E,$E388)-MINIFS(AV:AV,$E:$E,$E388))))</f>
        <v/>
      </c>
      <c r="DL388" s="232" t="str">
        <f t="array" ref="DL388">IF(AW388="","",
IF(INDEX(Settings!$H:$H,MATCH(DL$1,Settings!$G:$G,0))=TRUE,
100-100*(AW388-MINIFS(AW:AW,$E:$E,$E388))/(MAXIFS(AW:AW,$E:$E,$E388)-MINIFS(AW:AW,$E:$E,$E388)),
100*(AW388-MINIFS(AW:AW,$E:$E,$E388))/(MAXIFS(AW:AW,$E:$E,$E388)-MINIFS(AW:AW,$E:$E,$E388))))</f>
        <v/>
      </c>
      <c r="DM388" s="232" t="str">
        <f t="array" ref="DM388">IF(AX388="","",
IF(INDEX(Settings!$H:$H,MATCH(DM$1,Settings!$G:$G,0))=TRUE,
100-100*(AX388-MINIFS(AX:AX,$E:$E,$E388))/(MAXIFS(AX:AX,$E:$E,$E388)-MINIFS(AX:AX,$E:$E,$E388)),
100*(AX388-MINIFS(AX:AX,$E:$E,$E388))/(MAXIFS(AX:AX,$E:$E,$E388)-MINIFS(AX:AX,$E:$E,$E388))))</f>
        <v/>
      </c>
      <c r="DN388" s="232" t="str">
        <f t="array" ref="DN388">IF(AY388="","",
IF(INDEX(Settings!$H:$H,MATCH(DN$1,Settings!$G:$G,0))=TRUE,
100-100*(AY388-MINIFS(AY:AY,$E:$E,$E388))/(MAXIFS(AY:AY,$E:$E,$E388)-MINIFS(AY:AY,$E:$E,$E388)),
100*(AY388-MINIFS(AY:AY,$E:$E,$E388))/(MAXIFS(AY:AY,$E:$E,$E388)-MINIFS(AY:AY,$E:$E,$E388))))</f>
        <v/>
      </c>
      <c r="DO388" s="232" t="str">
        <f t="array" ref="DO388">IF(AZ388="","",
IF(INDEX(Settings!$H:$H,MATCH(DO$1,Settings!$G:$G,0))=TRUE,
100-100*(AZ388-MINIFS(AZ:AZ,$E:$E,$E388))/(MAXIFS(AZ:AZ,$E:$E,$E388)-MINIFS(AZ:AZ,$E:$E,$E388)),
100*(AZ388-MINIFS(AZ:AZ,$E:$E,$E388))/(MAXIFS(AZ:AZ,$E:$E,$E388)-MINIFS(AZ:AZ,$E:$E,$E388))))</f>
        <v/>
      </c>
      <c r="DP388" s="232" t="str">
        <f t="array" ref="DP388">IF(BA388="","",
IF(INDEX(Settings!$H:$H,MATCH(DP$1,Settings!$G:$G,0))=TRUE,
100-100*(BA388-MINIFS(BA:BA,$E:$E,$E388))/(MAXIFS(BA:BA,$E:$E,$E388)-MINIFS(BA:BA,$E:$E,$E388)),
100*(BA388-MINIFS(BA:BA,$E:$E,$E388))/(MAXIFS(BA:BA,$E:$E,$E388)-MINIFS(BA:BA,$E:$E,$E388))))</f>
        <v/>
      </c>
      <c r="DQ388" s="232" t="str">
        <f t="array" ref="DQ388">IF(BB388="","",
IF(INDEX(Settings!$H:$H,MATCH(DQ$1,Settings!$G:$G,0))=TRUE,
100-100*(BB388-MINIFS(BB:BB,$E:$E,$E388))/(MAXIFS(BB:BB,$E:$E,$E388)-MINIFS(BB:BB,$E:$E,$E388)),
100*(BB388-MINIFS(BB:BB,$E:$E,$E388))/(MAXIFS(BB:BB,$E:$E,$E388)-MINIFS(BB:BB,$E:$E,$E388))))</f>
        <v/>
      </c>
      <c r="DR388" s="232" t="str">
        <f t="array" ref="DR388">IF(BC388="","",
IF(INDEX(Settings!$H:$H,MATCH(DR$1,Settings!$G:$G,0))=TRUE,
100-100*(BC388-MINIFS(BC:BC,$E:$E,$E388))/(MAXIFS(BC:BC,$E:$E,$E388)-MINIFS(BC:BC,$E:$E,$E388)),
100*(BC388-MINIFS(BC:BC,$E:$E,$E388))/(MAXIFS(BC:BC,$E:$E,$E388)-MINIFS(BC:BC,$E:$E,$E388))))</f>
        <v/>
      </c>
      <c r="DS388" s="232" t="str">
        <f t="array" ref="DS388">IF(BD388="","",
IF(INDEX(Settings!$H:$H,MATCH(DS$1,Settings!$G:$G,0))=TRUE,
100-100*(BD388-MINIFS(BD:BD,$E:$E,$E388))/(MAXIFS(BD:BD,$E:$E,$E388)-MINIFS(BD:BD,$E:$E,$E388)),
100*(BD388-MINIFS(BD:BD,$E:$E,$E388))/(MAXIFS(BD:BD,$E:$E,$E388)-MINIFS(BD:BD,$E:$E,$E388))))</f>
        <v/>
      </c>
      <c r="DT388" s="232" t="str">
        <f t="array" ref="DT388">IF(BE388="","",
IF(INDEX(Settings!$H:$H,MATCH(DT$1,Settings!$G:$G,0))=TRUE,
100-100*(BE388-MINIFS(BE:BE,$E:$E,$E388))/(MAXIFS(BE:BE,$E:$E,$E388)-MINIFS(BE:BE,$E:$E,$E388)),
100*(BE388-MINIFS(BE:BE,$E:$E,$E388))/(MAXIFS(BE:BE,$E:$E,$E388)-MINIFS(BE:BE,$E:$E,$E388))))</f>
        <v/>
      </c>
      <c r="DU388" s="232" t="str">
        <f t="array" ref="DU388">IF(BF388="","",
IF(INDEX(Settings!$H:$H,MATCH(DU$1,Settings!$G:$G,0))=TRUE,
100-100*(BF388-MINIFS(BF:BF,$E:$E,$E388))/(MAXIFS(BF:BF,$E:$E,$E388)-MINIFS(BF:BF,$E:$E,$E388)),
100*(BF388-MINIFS(BF:BF,$E:$E,$E388))/(MAXIFS(BF:BF,$E:$E,$E388)-MINIFS(BF:BF,$E:$E,$E388))))</f>
        <v/>
      </c>
      <c r="DV388" s="232" t="str">
        <f t="array" ref="DV388">IF(BG388="","",
IF(INDEX(Settings!$H:$H,MATCH(DV$1,Settings!$G:$G,0))=TRUE,
100-100*(BG388-MINIFS(BG:BG,$E:$E,$E388))/(MAXIFS(BG:BG,$E:$E,$E388)-MINIFS(BG:BG,$E:$E,$E388)),
100*(BG388-MINIFS(BG:BG,$E:$E,$E388))/(MAXIFS(BG:BG,$E:$E,$E388)-MINIFS(BG:BG,$E:$E,$E388))))</f>
        <v/>
      </c>
      <c r="DW388" s="232" t="str">
        <f t="array" ref="DW388">IF(BH388="","",
IF(INDEX(Settings!$H:$H,MATCH(DW$1,Settings!$G:$G,0))=TRUE,
100-100*(BH388-MINIFS(BH:BH,$E:$E,$E388))/(MAXIFS(BH:BH,$E:$E,$E388)-MINIFS(BH:BH,$E:$E,$E388)),
100*(BH388-MINIFS(BH:BH,$E:$E,$E388))/(MAXIFS(BH:BH,$E:$E,$E388)-MINIFS(BH:BH,$E:$E,$E388))))</f>
        <v/>
      </c>
      <c r="DX388" s="232" t="str">
        <f t="array" ref="DX388">IF(BI388="","",
IF(INDEX(Settings!$H:$H,MATCH(DX$1,Settings!$G:$G,0))=TRUE,
100-100*(BI388-MINIFS(BI:BI,$E:$E,$E388))/(MAXIFS(BI:BI,$E:$E,$E388)-MINIFS(BI:BI,$E:$E,$E388)),
100*(BI388-MINIFS(BI:BI,$E:$E,$E388))/(MAXIFS(BI:BI,$E:$E,$E388)-MINIFS(BI:BI,$E:$E,$E388))))</f>
        <v/>
      </c>
      <c r="DY388" s="232" t="str">
        <f t="array" ref="DY388">IF(BJ388="","",
IF(INDEX(Settings!$H:$H,MATCH(DY$1,Settings!$G:$G,0))=TRUE,
100-100*(BJ388-MINIFS(BJ:BJ,$E:$E,$E388))/(MAXIFS(BJ:BJ,$E:$E,$E388)-MINIFS(BJ:BJ,$E:$E,$E388)),
100*(BJ388-MINIFS(BJ:BJ,$E:$E,$E388))/(MAXIFS(BJ:BJ,$E:$E,$E388)-MINIFS(BJ:BJ,$E:$E,$E388))))</f>
        <v/>
      </c>
      <c r="DZ388" s="234"/>
      <c r="EA388" s="234"/>
      <c r="EB388" s="234" t="str">
        <f t="shared" si="8"/>
        <v/>
      </c>
      <c r="EC388" s="234" t="str">
        <f t="shared" si="9"/>
        <v/>
      </c>
      <c r="ED388" s="234" t="str">
        <f t="shared" si="10"/>
        <v/>
      </c>
      <c r="EE388" s="234" t="str">
        <f t="shared" si="11"/>
        <v/>
      </c>
      <c r="EF388" s="234" t="str">
        <f t="shared" si="12"/>
        <v/>
      </c>
      <c r="EG388" s="234" t="str">
        <f t="shared" si="13"/>
        <v/>
      </c>
      <c r="EH388" s="234"/>
      <c r="EI388" s="234"/>
      <c r="EJ388" s="234"/>
      <c r="EK388" s="234"/>
      <c r="EL388" s="234"/>
      <c r="EM388" s="234"/>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3" t="str">
        <f t="shared" si="14"/>
        <v/>
      </c>
      <c r="N389" s="49"/>
      <c r="O389" s="49"/>
      <c r="P389" s="49"/>
      <c r="Q389" s="49"/>
      <c r="R389" s="49"/>
      <c r="S389" s="222" t="str">
        <f>IFERROR(VLOOKUP(AF389, 'YOYO IR Scores'!A:C, 3, FALSE), "")
</f>
        <v/>
      </c>
      <c r="T389" s="49"/>
      <c r="U389" s="49"/>
      <c r="V389" s="49"/>
      <c r="W389" s="49"/>
      <c r="X389" s="224" t="str">
        <f t="shared" si="4"/>
        <v/>
      </c>
      <c r="Y389" s="225" t="str">
        <f t="shared" si="5"/>
        <v/>
      </c>
      <c r="Z389" s="225" t="str">
        <f t="shared" si="6"/>
        <v/>
      </c>
      <c r="AA389" s="224" t="str">
        <f t="shared" si="7"/>
        <v/>
      </c>
      <c r="AB389" s="223"/>
      <c r="AC389" s="223"/>
      <c r="AD389" s="223"/>
      <c r="AE389" s="223" t="str">
        <f>IFERROR(VLOOKUP(AF389, 'YOYO IR Scores'!A:C, 2, FALSE), "")</f>
        <v/>
      </c>
      <c r="AF389" s="223"/>
      <c r="AG389" s="223"/>
      <c r="AH389" s="223"/>
      <c r="AI389" s="223"/>
      <c r="AJ389" s="223"/>
      <c r="AK389" s="223"/>
      <c r="AL389" s="223"/>
      <c r="AM389" s="223"/>
      <c r="AN389" s="223"/>
      <c r="AO389" s="223"/>
      <c r="AP389" s="223"/>
      <c r="AQ389" s="223"/>
      <c r="AR389" s="223"/>
      <c r="AS389" s="223"/>
      <c r="AT389" s="223"/>
      <c r="AU389" s="223"/>
      <c r="AV389" s="223"/>
      <c r="AW389" s="223"/>
      <c r="AX389" s="223"/>
      <c r="AY389" s="223"/>
      <c r="AZ389" s="223"/>
      <c r="BA389" s="223"/>
      <c r="BB389" s="223"/>
      <c r="BC389" s="223"/>
      <c r="BD389" s="223"/>
      <c r="BE389" s="223"/>
      <c r="BF389" s="223"/>
      <c r="BG389" s="223"/>
      <c r="BH389" s="223"/>
      <c r="BI389" s="223"/>
      <c r="BJ389" s="223"/>
      <c r="BK389" s="223" t="str">
        <f t="array" ref="BK389">IF(J389="","",
IF(INDEX(Settings!$H:$H,MATCH(BY$1,Settings!$G:$G,0))=TRUE,
100-100*(J389-MIN(J:J))/(MAX(J:J)-MIN(J:J)),
100*(J389-MIN(J:J))/(MAX(J:J)-MIN(J:J))))</f>
        <v/>
      </c>
      <c r="BL389" s="223" t="str">
        <f t="array" ref="BL389">IF(J389="","",
IF(INDEX(Settings!$H:$H,MATCH(BY$1,Settings!$G:$G,0))=TRUE,
100-100*(J389-MINIFS(J:J,$E:$E,$E389))/(MAXIFS(J:J,$E:$E,$E389)-MINIFS(J:J,$E:$E,$E389)),
100*(J389-MINIFS(J:J,$E:$E,$E389))/(MAXIFS(J:J,$E:$E,$E389)-MINIFS(J:J,$E:$E,$E389))))</f>
        <v/>
      </c>
      <c r="BM389" s="223"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4" t="str">
        <f t="array" ref="BQ389">IF(J389="","",
IF(INDEX(Settings!$H:$H,MATCH(BY$1,Settings!$G:$G,0))=TRUE,
-1*(J389-AVERAGE(J:J))/STDEV(J:J),
(J389-AVERAGE(J:J))/STDEV(J:J)))</f>
        <v/>
      </c>
      <c r="BR389" s="224" t="str">
        <f>IFERROR(__xludf.DUMMYFUNCTION("IF(J389="""","""",
IF(INDEX(Settings!$H:$H,MATCH(BY$1,Settings!$G:$G,0))=TRUE,
-1*(J389-AVERAGEIFS(J:J,$E:$E,$E389))/STDEV(FILTER(J:J,$E:$E=$E389)),
(J389-AVERAGEIFS(J:J,$E:$E,$E389))/STDEV(FILTER(J:J,$E:$E=$E389))))"),"")</f>
        <v/>
      </c>
      <c r="BS389" s="224"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3" t="str">
        <f t="array" ref="BY389">IF(J389="","",
IF(INDEX(Settings!$H:$H,MATCH(BY$1,Settings!$G:$G,0))=TRUE,
100-100*(J389-MINIFS(J:J,$E:$E,$E389))/(MAXIFS(J:J,$E:$E,$E389)-MINIFS(J:J,$E:$E,$E389)),
100*(J389-MINIFS(J:J,$E:$E,$E389))/(MAXIFS(J:J,$E:$E,$E389)-MINIFS(J:J,$E:$E,$E389))))</f>
        <v/>
      </c>
      <c r="BZ389" s="223" t="str">
        <f t="array" ref="BZ389">IF(K389="","",
IF(INDEX(Settings!$H:$H,MATCH(BZ$1,Settings!$G:$G,0))=TRUE,
100-100*(K389-MINIFS(K:K,$E:$E,$E389))/(MAXIFS(K:K,$E:$E,$E389)-MINIFS(K:K,$E:$E,$E389)),
100*(K389-MINIFS(K:K,$E:$E,$E389))/(MAXIFS(K:K,$E:$E,$E389)-MINIFS(K:K,$E:$E,$E389))))</f>
        <v/>
      </c>
      <c r="CA389" s="223" t="str">
        <f t="array" ref="CA389">IF(L389="","",
IF(INDEX(Settings!$H:$H,MATCH(CA$1,Settings!$G:$G,0))=TRUE,
100-100*(L389-MINIFS(L:L,$E:$E,$E389))/(MAXIFS(L:L,$E:$E,$E389)-MINIFS(L:L,$E:$E,$E389)),
100*(L389-MINIFS(L:L,$E:$E,$E389))/(MAXIFS(L:L,$E:$E,$E389)-MINIFS(L:L,$E:$E,$E389))))</f>
        <v/>
      </c>
      <c r="CB389" s="223" t="str">
        <f t="array" ref="CB389">IF(M389="","",
IF(INDEX(Settings!$H:$H,MATCH(CB$1,Settings!$G:$G,0))=TRUE,
100-100*(M389-MINIFS(M:M,$E:$E,$E389))/(MAXIFS(M:M,$E:$E,$E389)-MINIFS(M:M,$E:$E,$E389)),
100*(M389-MINIFS(M:M,$E:$E,$E389))/(MAXIFS(M:M,$E:$E,$E389)-MINIFS(M:M,$E:$E,$E389))))</f>
        <v/>
      </c>
      <c r="CC389" s="223" t="str">
        <f t="array" ref="CC389">IF(N389="","",
IF(INDEX(Settings!$H:$H,MATCH(CC$1,Settings!$G:$G,0))=TRUE,
100-100*(N389-MINIFS(N:N,$E:$E,$E389))/(MAXIFS(N:N,$E:$E,$E389)-MINIFS(N:N,$E:$E,$E389)),
100*(N389-MINIFS(N:N,$E:$E,$E389))/(MAXIFS(N:N,$E:$E,$E389)-MINIFS(N:N,$E:$E,$E389))))</f>
        <v/>
      </c>
      <c r="CD389" s="223" t="str">
        <f t="array" ref="CD389">IF(O389="","",
IF(INDEX(Settings!$H:$H,MATCH(CD$1,Settings!$G:$G,0))=TRUE,
100-100*(O389-MINIFS(O:O,$E:$E,$E389))/(MAXIFS(O:O,$E:$E,$E389)-MINIFS(O:O,$E:$E,$E389)),
100*(O389-MINIFS(O:O,$E:$E,$E389))/(MAXIFS(O:O,$E:$E,$E389)-MINIFS(O:O,$E:$E,$E389))))</f>
        <v/>
      </c>
      <c r="CE389" s="223" t="str">
        <f t="array" ref="CE389">IF(P389="","",
IF(INDEX(Settings!$H:$H,MATCH(CE$1,Settings!$G:$G,0))=TRUE,
100-100*(P389-MINIFS(P:P,$E:$E,$E389))/(MAXIFS(P:P,$E:$E,$E389)-MINIFS(P:P,$E:$E,$E389)),
100*(P389-MINIFS(P:P,$E:$E,$E389))/(MAXIFS(P:P,$E:$E,$E389)-MINIFS(P:P,$E:$E,$E389))))</f>
        <v/>
      </c>
      <c r="CF389" s="223" t="str">
        <f t="array" ref="CF389">IF(Q389="","",
IF(INDEX(Settings!$H:$H,MATCH(CF$1,Settings!$G:$G,0))=TRUE,
100-100*(Q389-MINIFS(Q:Q,$E:$E,$E389))/(MAXIFS(Q:Q,$E:$E,$E389)-MINIFS(Q:Q,$E:$E,$E389)),
100*(Q389-MINIFS(Q:Q,$E:$E,$E389))/(MAXIFS(Q:Q,$E:$E,$E389)-MINIFS(Q:Q,$E:$E,$E389))))</f>
        <v/>
      </c>
      <c r="CG389" s="223" t="str">
        <f t="array" ref="CG389">IF(R389="","",
IF(INDEX(Settings!$H:$H,MATCH(CG$1,Settings!$G:$G,0))=TRUE,
100-100*(R389-MINIFS(R:R,$E:$E,$E389))/(MAXIFS(R:R,$E:$E,$E389)-MINIFS(R:R,$E:$E,$E389)),
100*(R389-MINIFS(R:R,$E:$E,$E389))/(MAXIFS(R:R,$E:$E,$E389)-MINIFS(R:R,$E:$E,$E389))))</f>
        <v/>
      </c>
      <c r="CH389" s="223" t="str">
        <f t="array" ref="CH389">IF(S389="","",
IF(INDEX(Settings!$H:$H,MATCH(CH$1,Settings!$G:$G,0))=TRUE,
100-100*(S389-MINIFS(S:S,$E:$E,$E389))/(MAXIFS(S:S,$E:$E,$E389)-MINIFS(S:S,$E:$E,$E389)),
100*(S389-MINIFS(S:S,$E:$E,$E389))/(MAXIFS(S:S,$E:$E,$E389)-MINIFS(S:S,$E:$E,$E389))))</f>
        <v/>
      </c>
      <c r="CI389" s="223" t="str">
        <f t="array" ref="CI389">IF(T389="","",
IF(INDEX(Settings!$H:$H,MATCH(CI$1,Settings!$G:$G,0))=TRUE,
100-100*(T389-MINIFS(T:T,$E:$E,$E389))/(MAXIFS(T:T,$E:$E,$E389)-MINIFS(T:T,$E:$E,$E389)),
100*(T389-MINIFS(T:T,$E:$E,$E389))/(MAXIFS(T:T,$E:$E,$E389)-MINIFS(T:T,$E:$E,$E389))))</f>
        <v/>
      </c>
      <c r="CJ389" s="223" t="str">
        <f t="array" ref="CJ389">IF(U389="","",
IF(INDEX(Settings!$H:$H,MATCH(CJ$1,Settings!$G:$G,0))=TRUE,
100-100*(U389-MINIFS(U:U,$E:$E,$E389))/(MAXIFS(U:U,$E:$E,$E389)-MINIFS(U:U,$E:$E,$E389)),
100*(U389-MINIFS(U:U,$E:$E,$E389))/(MAXIFS(U:U,$E:$E,$E389)-MINIFS(U:U,$E:$E,$E389))))</f>
        <v/>
      </c>
      <c r="CK389" s="223" t="str">
        <f t="array" ref="CK389">IF(V389="","",
IF(INDEX(Settings!$H:$H,MATCH(CK$1,Settings!$G:$G,0))=TRUE,
100-100*(V389-MINIFS(V:V,$E:$E,$E389))/(MAXIFS(V:V,$E:$E,$E389)-MINIFS(V:V,$E:$E,$E389)),
100*(V389-MINIFS(V:V,$E:$E,$E389))/(MAXIFS(V:V,$E:$E,$E389)-MINIFS(V:V,$E:$E,$E389))))</f>
        <v/>
      </c>
      <c r="CL389" s="223" t="str">
        <f t="array" ref="CL389">IF(W389="","",
IF(INDEX(Settings!$H:$H,MATCH(CL$1,Settings!$G:$G,0))=TRUE,
100-100*(W389-MINIFS(W:W,$E:$E,$E389))/(MAXIFS(W:W,$E:$E,$E389)-MINIFS(W:W,$E:$E,$E389)),
100*(W389-MINIFS(W:W,$E:$E,$E389))/(MAXIFS(W:W,$E:$E,$E389)-MINIFS(W:W,$E:$E,$E389))))</f>
        <v/>
      </c>
      <c r="CM389" s="223" t="str">
        <f t="array" ref="CM389">IF(X389="","",
IF(INDEX(Settings!$H:$H,MATCH(CM$1,Settings!$G:$G,0))=TRUE,
100-100*(X389-MINIFS(X:X,$E:$E,$E389))/(MAXIFS(X:X,$E:$E,$E389)-MINIFS(X:X,$E:$E,$E389)),
100*(X389-MINIFS(X:X,$E:$E,$E389))/(MAXIFS(X:X,$E:$E,$E389)-MINIFS(X:X,$E:$E,$E389))))</f>
        <v/>
      </c>
      <c r="CN389" s="223" t="str">
        <f t="array" ref="CN389">IF(Y389="","",
IF(INDEX(Settings!$H:$H,MATCH(CN$1,Settings!$G:$G,0))=TRUE,
100-100*(Y389-MINIFS(Y:Y,$E:$E,$E389))/(MAXIFS(Y:Y,$E:$E,$E389)-MINIFS(Y:Y,$E:$E,$E389)),
100*(Y389-MINIFS(Y:Y,$E:$E,$E389))/(MAXIFS(Y:Y,$E:$E,$E389)-MINIFS(Y:Y,$E:$E,$E389))))</f>
        <v/>
      </c>
      <c r="CO389" s="223" t="str">
        <f t="array" ref="CO389">IF(Z389="","",
IF(INDEX(Settings!$H:$H,MATCH(CO$1,Settings!$G:$G,0))=TRUE,
100-100*(Z389-MINIFS(Z:Z,$E:$E,$E389))/(MAXIFS(Z:Z,$E:$E,$E389)-MINIFS(Z:Z,$E:$E,$E389)),
100*(Z389-MINIFS(Z:Z,$E:$E,$E389))/(MAXIFS(Z:Z,$E:$E,$E389)-MINIFS(Z:Z,$E:$E,$E389))))</f>
        <v/>
      </c>
      <c r="CP389" s="223" t="str">
        <f t="array" ref="CP389">IF(AA389="","",
IF(INDEX(Settings!$H:$H,MATCH(CP$1,Settings!$G:$G,0))=TRUE,
100-100*(AA389-MINIFS(AA:AA,$E:$E,$E389))/(MAXIFS(AA:AA,$E:$E,$E389)-MINIFS(AA:AA,$E:$E,$E389)),
100*(AA389-MINIFS(AA:AA,$E:$E,$E389))/(MAXIFS(AA:AA,$E:$E,$E389)-MINIFS(AA:AA,$E:$E,$E389))))</f>
        <v/>
      </c>
      <c r="CQ389" s="223" t="str">
        <f t="array" ref="CQ389">IF(AB389="","",
IF(INDEX(Settings!$H:$H,MATCH(CQ$1,Settings!$G:$G,0))=TRUE,
100-100*(AB389-MINIFS(AB:AB,$E:$E,$E389))/(MAXIFS(AB:AB,$E:$E,$E389)-MINIFS(AB:AB,$E:$E,$E389)),
100*(AB389-MINIFS(AB:AB,$E:$E,$E389))/(MAXIFS(AB:AB,$E:$E,$E389)-MINIFS(AB:AB,$E:$E,$E389))))</f>
        <v/>
      </c>
      <c r="CR389" s="223" t="str">
        <f t="array" ref="CR389">IF(AC389="","",
IF(INDEX(Settings!$H:$H,MATCH(CR$1,Settings!$G:$G,0))=TRUE,
100-100*(AC389-MINIFS(AC:AC,$E:$E,$E389))/(MAXIFS(AC:AC,$E:$E,$E389)-MINIFS(AC:AC,$E:$E,$E389)),
100*(AC389-MINIFS(AC:AC,$E:$E,$E389))/(MAXIFS(AC:AC,$E:$E,$E389)-MINIFS(AC:AC,$E:$E,$E389))))</f>
        <v/>
      </c>
      <c r="CS389" s="223" t="str">
        <f t="array" ref="CS389">IF(AD389="","",
IF(INDEX(Settings!$H:$H,MATCH(CS$1,Settings!$G:$G,0))=TRUE,
100-100*(AD389-MINIFS(AD:AD,$E:$E,$E389))/(MAXIFS(AD:AD,$E:$E,$E389)-MINIFS(AD:AD,$E:$E,$E389)),
100*(AD389-MINIFS(AD:AD,$E:$E,$E389))/(MAXIFS(AD:AD,$E:$E,$E389)-MINIFS(AD:AD,$E:$E,$E389))))</f>
        <v/>
      </c>
      <c r="CT389" s="223" t="str">
        <f t="array" ref="CT389">IF(AE389="","",
IF(INDEX(Settings!$H:$H,MATCH(CT$1,Settings!$G:$G,0))=TRUE,
100-100*(AE389-MINIFS(AE:AE,$E:$E,$E389))/(MAXIFS(AE:AE,$E:$E,$E389)-MINIFS(AE:AE,$E:$E,$E389)),
100*(AE389-MINIFS(AE:AE,$E:$E,$E389))/(MAXIFS(AE:AE,$E:$E,$E389)-MINIFS(AE:AE,$E:$E,$E389))))</f>
        <v/>
      </c>
      <c r="CU389" s="223" t="str">
        <f t="array" ref="CU389">IF(AF389="","",
IF(INDEX(Settings!$H:$H,MATCH(CU$1,Settings!$G:$G,0))=TRUE,
100-100*(AF389-MINIFS(AF:AF,$E:$E,$E389))/(MAXIFS(AF:AF,$E:$E,$E389)-MINIFS(AF:AF,$E:$E,$E389)),
100*(AF389-MINIFS(AF:AF,$E:$E,$E389))/(MAXIFS(AF:AF,$E:$E,$E389)-MINIFS(AF:AF,$E:$E,$E389))))</f>
        <v/>
      </c>
      <c r="CV389" s="223" t="str">
        <f t="array" ref="CV389">IF(AG389="","",
IF(INDEX(Settings!$H:$H,MATCH(CV$1,Settings!$G:$G,0))=TRUE,
100-100*(AG389-MINIFS(AG:AG,$E:$E,$E389))/(MAXIFS(AG:AG,$E:$E,$E389)-MINIFS(AG:AG,$E:$E,$E389)),
100*(AG389-MINIFS(AG:AG,$E:$E,$E389))/(MAXIFS(AG:AG,$E:$E,$E389)-MINIFS(AG:AG,$E:$E,$E389))))</f>
        <v/>
      </c>
      <c r="CW389" s="223" t="str">
        <f t="array" ref="CW389">IF(AH389="","",
IF(INDEX(Settings!$H:$H,MATCH(CW$1,Settings!$G:$G,0))=TRUE,
100-100*(AH389-MINIFS(AH:AH,$E:$E,$E389))/(MAXIFS(AH:AH,$E:$E,$E389)-MINIFS(AH:AH,$E:$E,$E389)),
100*(AH389-MINIFS(AH:AH,$E:$E,$E389))/(MAXIFS(AH:AH,$E:$E,$E389)-MINIFS(AH:AH,$E:$E,$E389))))</f>
        <v/>
      </c>
      <c r="CX389" s="223" t="str">
        <f t="array" ref="CX389">IF(AI389="","",
IF(INDEX(Settings!$H:$H,MATCH(CX$1,Settings!$G:$G,0))=TRUE,
100-100*(AI389-MINIFS(AI:AI,$E:$E,$E389))/(MAXIFS(AI:AI,$E:$E,$E389)-MINIFS(AI:AI,$E:$E,$E389)),
100*(AI389-MINIFS(AI:AI,$E:$E,$E389))/(MAXIFS(AI:AI,$E:$E,$E389)-MINIFS(AI:AI,$E:$E,$E389))))</f>
        <v/>
      </c>
      <c r="CY389" s="223" t="str">
        <f t="array" ref="CY389">IF(AJ389="","",
IF(INDEX(Settings!$H:$H,MATCH(CY$1,Settings!$G:$G,0))=TRUE,
100-100*(AJ389-MINIFS(AJ:AJ,$E:$E,$E389))/(MAXIFS(AJ:AJ,$E:$E,$E389)-MINIFS(AJ:AJ,$E:$E,$E389)),
100*(AJ389-MINIFS(AJ:AJ,$E:$E,$E389))/(MAXIFS(AJ:AJ,$E:$E,$E389)-MINIFS(AJ:AJ,$E:$E,$E389))))</f>
        <v/>
      </c>
      <c r="CZ389" s="223" t="str">
        <f t="array" ref="CZ389">IF(AK389="","",
IF(INDEX(Settings!$H:$H,MATCH(CZ$1,Settings!$G:$G,0))=TRUE,
100-100*(AK389-MINIFS(AK:AK,$E:$E,$E389))/(MAXIFS(AK:AK,$E:$E,$E389)-MINIFS(AK:AK,$E:$E,$E389)),
100*(AK389-MINIFS(AK:AK,$E:$E,$E389))/(MAXIFS(AK:AK,$E:$E,$E389)-MINIFS(AK:AK,$E:$E,$E389))))</f>
        <v/>
      </c>
      <c r="DA389" s="223" t="str">
        <f t="array" ref="DA389">IF(AL389="","",
IF(INDEX(Settings!$H:$H,MATCH(DA$1,Settings!$G:$G,0))=TRUE,
100-100*(AL389-MINIFS(AL:AL,$E:$E,$E389))/(MAXIFS(AL:AL,$E:$E,$E389)-MINIFS(AL:AL,$E:$E,$E389)),
100*(AL389-MINIFS(AL:AL,$E:$E,$E389))/(MAXIFS(AL:AL,$E:$E,$E389)-MINIFS(AL:AL,$E:$E,$E389))))</f>
        <v/>
      </c>
      <c r="DB389" s="223" t="str">
        <f t="array" ref="DB389">IF(AM389="","",
IF(INDEX(Settings!$H:$H,MATCH(DB$1,Settings!$G:$G,0))=TRUE,
100-100*(AM389-MINIFS(AM:AM,$E:$E,$E389))/(MAXIFS(AM:AM,$E:$E,$E389)-MINIFS(AM:AM,$E:$E,$E389)),
100*(AM389-MINIFS(AM:AM,$E:$E,$E389))/(MAXIFS(AM:AM,$E:$E,$E389)-MINIFS(AM:AM,$E:$E,$E389))))</f>
        <v/>
      </c>
      <c r="DC389" s="223" t="str">
        <f t="array" ref="DC389">IF(AN389="","",
IF(INDEX(Settings!$H:$H,MATCH(DC$1,Settings!$G:$G,0))=TRUE,
100-100*(AN389-MINIFS(AN:AN,$E:$E,$E389))/(MAXIFS(AN:AN,$E:$E,$E389)-MINIFS(AN:AN,$E:$E,$E389)),
100*(AN389-MINIFS(AN:AN,$E:$E,$E389))/(MAXIFS(AN:AN,$E:$E,$E389)-MINIFS(AN:AN,$E:$E,$E389))))</f>
        <v/>
      </c>
      <c r="DD389" s="223" t="str">
        <f t="array" ref="DD389">IF(AO389="","",
IF(INDEX(Settings!$H:$H,MATCH(DD$1,Settings!$G:$G,0))=TRUE,
100-100*(AO389-MINIFS(AO:AO,$E:$E,$E389))/(MAXIFS(AO:AO,$E:$E,$E389)-MINIFS(AO:AO,$E:$E,$E389)),
100*(AO389-MINIFS(AO:AO,$E:$E,$E389))/(MAXIFS(AO:AO,$E:$E,$E389)-MINIFS(AO:AO,$E:$E,$E389))))</f>
        <v/>
      </c>
      <c r="DE389" s="223" t="str">
        <f t="array" ref="DE389">IF(AP389="","",
IF(INDEX(Settings!$H:$H,MATCH(DE$1,Settings!$G:$G,0))=TRUE,
100-100*(AP389-MINIFS(AP:AP,$E:$E,$E389))/(MAXIFS(AP:AP,$E:$E,$E389)-MINIFS(AP:AP,$E:$E,$E389)),
100*(AP389-MINIFS(AP:AP,$E:$E,$E389))/(MAXIFS(AP:AP,$E:$E,$E389)-MINIFS(AP:AP,$E:$E,$E389))))</f>
        <v/>
      </c>
      <c r="DF389" s="223" t="str">
        <f t="array" ref="DF389">IF(AQ389="","",
IF(INDEX(Settings!$H:$H,MATCH(DF$1,Settings!$G:$G,0))=TRUE,
100-100*(AQ389-MINIFS(AQ:AQ,$E:$E,$E389))/(MAXIFS(AQ:AQ,$E:$E,$E389)-MINIFS(AQ:AQ,$E:$E,$E389)),
100*(AQ389-MINIFS(AQ:AQ,$E:$E,$E389))/(MAXIFS(AQ:AQ,$E:$E,$E389)-MINIFS(AQ:AQ,$E:$E,$E389))))</f>
        <v/>
      </c>
      <c r="DG389" s="223" t="str">
        <f t="array" ref="DG389">IF(AR389="","",
IF(INDEX(Settings!$H:$H,MATCH(DG$1,Settings!$G:$G,0))=TRUE,
100-100*(AR389-MINIFS(AR:AR,$E:$E,$E389))/(MAXIFS(AR:AR,$E:$E,$E389)-MINIFS(AR:AR,$E:$E,$E389)),
100*(AR389-MINIFS(AR:AR,$E:$E,$E389))/(MAXIFS(AR:AR,$E:$E,$E389)-MINIFS(AR:AR,$E:$E,$E389))))</f>
        <v/>
      </c>
      <c r="DH389" s="223" t="str">
        <f t="array" ref="DH389">IF(AS389="","",
IF(INDEX(Settings!$H:$H,MATCH(DH$1,Settings!$G:$G,0))=TRUE,
100-100*(AS389-MINIFS(AS:AS,$E:$E,$E389))/(MAXIFS(AS:AS,$E:$E,$E389)-MINIFS(AS:AS,$E:$E,$E389)),
100*(AS389-MINIFS(AS:AS,$E:$E,$E389))/(MAXIFS(AS:AS,$E:$E,$E389)-MINIFS(AS:AS,$E:$E,$E389))))</f>
        <v/>
      </c>
      <c r="DI389" s="223" t="str">
        <f t="array" ref="DI389">IF(AT389="","",
IF(INDEX(Settings!$H:$H,MATCH(DI$1,Settings!$G:$G,0))=TRUE,
100-100*(AT389-MINIFS(AT:AT,$E:$E,$E389))/(MAXIFS(AT:AT,$E:$E,$E389)-MINIFS(AT:AT,$E:$E,$E389)),
100*(AT389-MINIFS(AT:AT,$E:$E,$E389))/(MAXIFS(AT:AT,$E:$E,$E389)-MINIFS(AT:AT,$E:$E,$E389))))</f>
        <v/>
      </c>
      <c r="DJ389" s="223" t="str">
        <f t="array" ref="DJ389">IF(AU389="","",
IF(INDEX(Settings!$H:$H,MATCH(DJ$1,Settings!$G:$G,0))=TRUE,
100-100*(AU389-MINIFS(AU:AU,$E:$E,$E389))/(MAXIFS(AU:AU,$E:$E,$E389)-MINIFS(AU:AU,$E:$E,$E389)),
100*(AU389-MINIFS(AU:AU,$E:$E,$E389))/(MAXIFS(AU:AU,$E:$E,$E389)-MINIFS(AU:AU,$E:$E,$E389))))</f>
        <v/>
      </c>
      <c r="DK389" s="223" t="str">
        <f t="array" ref="DK389">IF(AV389="","",
IF(INDEX(Settings!$H:$H,MATCH(DK$1,Settings!$G:$G,0))=TRUE,
100-100*(AV389-MINIFS(AV:AV,$E:$E,$E389))/(MAXIFS(AV:AV,$E:$E,$E389)-MINIFS(AV:AV,$E:$E,$E389)),
100*(AV389-MINIFS(AV:AV,$E:$E,$E389))/(MAXIFS(AV:AV,$E:$E,$E389)-MINIFS(AV:AV,$E:$E,$E389))))</f>
        <v/>
      </c>
      <c r="DL389" s="223" t="str">
        <f t="array" ref="DL389">IF(AW389="","",
IF(INDEX(Settings!$H:$H,MATCH(DL$1,Settings!$G:$G,0))=TRUE,
100-100*(AW389-MINIFS(AW:AW,$E:$E,$E389))/(MAXIFS(AW:AW,$E:$E,$E389)-MINIFS(AW:AW,$E:$E,$E389)),
100*(AW389-MINIFS(AW:AW,$E:$E,$E389))/(MAXIFS(AW:AW,$E:$E,$E389)-MINIFS(AW:AW,$E:$E,$E389))))</f>
        <v/>
      </c>
      <c r="DM389" s="223" t="str">
        <f t="array" ref="DM389">IF(AX389="","",
IF(INDEX(Settings!$H:$H,MATCH(DM$1,Settings!$G:$G,0))=TRUE,
100-100*(AX389-MINIFS(AX:AX,$E:$E,$E389))/(MAXIFS(AX:AX,$E:$E,$E389)-MINIFS(AX:AX,$E:$E,$E389)),
100*(AX389-MINIFS(AX:AX,$E:$E,$E389))/(MAXIFS(AX:AX,$E:$E,$E389)-MINIFS(AX:AX,$E:$E,$E389))))</f>
        <v/>
      </c>
      <c r="DN389" s="223" t="str">
        <f t="array" ref="DN389">IF(AY389="","",
IF(INDEX(Settings!$H:$H,MATCH(DN$1,Settings!$G:$G,0))=TRUE,
100-100*(AY389-MINIFS(AY:AY,$E:$E,$E389))/(MAXIFS(AY:AY,$E:$E,$E389)-MINIFS(AY:AY,$E:$E,$E389)),
100*(AY389-MINIFS(AY:AY,$E:$E,$E389))/(MAXIFS(AY:AY,$E:$E,$E389)-MINIFS(AY:AY,$E:$E,$E389))))</f>
        <v/>
      </c>
      <c r="DO389" s="223" t="str">
        <f t="array" ref="DO389">IF(AZ389="","",
IF(INDEX(Settings!$H:$H,MATCH(DO$1,Settings!$G:$G,0))=TRUE,
100-100*(AZ389-MINIFS(AZ:AZ,$E:$E,$E389))/(MAXIFS(AZ:AZ,$E:$E,$E389)-MINIFS(AZ:AZ,$E:$E,$E389)),
100*(AZ389-MINIFS(AZ:AZ,$E:$E,$E389))/(MAXIFS(AZ:AZ,$E:$E,$E389)-MINIFS(AZ:AZ,$E:$E,$E389))))</f>
        <v/>
      </c>
      <c r="DP389" s="223" t="str">
        <f t="array" ref="DP389">IF(BA389="","",
IF(INDEX(Settings!$H:$H,MATCH(DP$1,Settings!$G:$G,0))=TRUE,
100-100*(BA389-MINIFS(BA:BA,$E:$E,$E389))/(MAXIFS(BA:BA,$E:$E,$E389)-MINIFS(BA:BA,$E:$E,$E389)),
100*(BA389-MINIFS(BA:BA,$E:$E,$E389))/(MAXIFS(BA:BA,$E:$E,$E389)-MINIFS(BA:BA,$E:$E,$E389))))</f>
        <v/>
      </c>
      <c r="DQ389" s="223" t="str">
        <f t="array" ref="DQ389">IF(BB389="","",
IF(INDEX(Settings!$H:$H,MATCH(DQ$1,Settings!$G:$G,0))=TRUE,
100-100*(BB389-MINIFS(BB:BB,$E:$E,$E389))/(MAXIFS(BB:BB,$E:$E,$E389)-MINIFS(BB:BB,$E:$E,$E389)),
100*(BB389-MINIFS(BB:BB,$E:$E,$E389))/(MAXIFS(BB:BB,$E:$E,$E389)-MINIFS(BB:BB,$E:$E,$E389))))</f>
        <v/>
      </c>
      <c r="DR389" s="223" t="str">
        <f t="array" ref="DR389">IF(BC389="","",
IF(INDEX(Settings!$H:$H,MATCH(DR$1,Settings!$G:$G,0))=TRUE,
100-100*(BC389-MINIFS(BC:BC,$E:$E,$E389))/(MAXIFS(BC:BC,$E:$E,$E389)-MINIFS(BC:BC,$E:$E,$E389)),
100*(BC389-MINIFS(BC:BC,$E:$E,$E389))/(MAXIFS(BC:BC,$E:$E,$E389)-MINIFS(BC:BC,$E:$E,$E389))))</f>
        <v/>
      </c>
      <c r="DS389" s="223" t="str">
        <f t="array" ref="DS389">IF(BD389="","",
IF(INDEX(Settings!$H:$H,MATCH(DS$1,Settings!$G:$G,0))=TRUE,
100-100*(BD389-MINIFS(BD:BD,$E:$E,$E389))/(MAXIFS(BD:BD,$E:$E,$E389)-MINIFS(BD:BD,$E:$E,$E389)),
100*(BD389-MINIFS(BD:BD,$E:$E,$E389))/(MAXIFS(BD:BD,$E:$E,$E389)-MINIFS(BD:BD,$E:$E,$E389))))</f>
        <v/>
      </c>
      <c r="DT389" s="223" t="str">
        <f t="array" ref="DT389">IF(BE389="","",
IF(INDEX(Settings!$H:$H,MATCH(DT$1,Settings!$G:$G,0))=TRUE,
100-100*(BE389-MINIFS(BE:BE,$E:$E,$E389))/(MAXIFS(BE:BE,$E:$E,$E389)-MINIFS(BE:BE,$E:$E,$E389)),
100*(BE389-MINIFS(BE:BE,$E:$E,$E389))/(MAXIFS(BE:BE,$E:$E,$E389)-MINIFS(BE:BE,$E:$E,$E389))))</f>
        <v/>
      </c>
      <c r="DU389" s="223" t="str">
        <f t="array" ref="DU389">IF(BF389="","",
IF(INDEX(Settings!$H:$H,MATCH(DU$1,Settings!$G:$G,0))=TRUE,
100-100*(BF389-MINIFS(BF:BF,$E:$E,$E389))/(MAXIFS(BF:BF,$E:$E,$E389)-MINIFS(BF:BF,$E:$E,$E389)),
100*(BF389-MINIFS(BF:BF,$E:$E,$E389))/(MAXIFS(BF:BF,$E:$E,$E389)-MINIFS(BF:BF,$E:$E,$E389))))</f>
        <v/>
      </c>
      <c r="DV389" s="223" t="str">
        <f t="array" ref="DV389">IF(BG389="","",
IF(INDEX(Settings!$H:$H,MATCH(DV$1,Settings!$G:$G,0))=TRUE,
100-100*(BG389-MINIFS(BG:BG,$E:$E,$E389))/(MAXIFS(BG:BG,$E:$E,$E389)-MINIFS(BG:BG,$E:$E,$E389)),
100*(BG389-MINIFS(BG:BG,$E:$E,$E389))/(MAXIFS(BG:BG,$E:$E,$E389)-MINIFS(BG:BG,$E:$E,$E389))))</f>
        <v/>
      </c>
      <c r="DW389" s="223" t="str">
        <f t="array" ref="DW389">IF(BH389="","",
IF(INDEX(Settings!$H:$H,MATCH(DW$1,Settings!$G:$G,0))=TRUE,
100-100*(BH389-MINIFS(BH:BH,$E:$E,$E389))/(MAXIFS(BH:BH,$E:$E,$E389)-MINIFS(BH:BH,$E:$E,$E389)),
100*(BH389-MINIFS(BH:BH,$E:$E,$E389))/(MAXIFS(BH:BH,$E:$E,$E389)-MINIFS(BH:BH,$E:$E,$E389))))</f>
        <v/>
      </c>
      <c r="DX389" s="223" t="str">
        <f t="array" ref="DX389">IF(BI389="","",
IF(INDEX(Settings!$H:$H,MATCH(DX$1,Settings!$G:$G,0))=TRUE,
100-100*(BI389-MINIFS(BI:BI,$E:$E,$E389))/(MAXIFS(BI:BI,$E:$E,$E389)-MINIFS(BI:BI,$E:$E,$E389)),
100*(BI389-MINIFS(BI:BI,$E:$E,$E389))/(MAXIFS(BI:BI,$E:$E,$E389)-MINIFS(BI:BI,$E:$E,$E389))))</f>
        <v/>
      </c>
      <c r="DY389" s="223" t="str">
        <f t="array" ref="DY389">IF(BJ389="","",
IF(INDEX(Settings!$H:$H,MATCH(DY$1,Settings!$G:$G,0))=TRUE,
100-100*(BJ389-MINIFS(BJ:BJ,$E:$E,$E389))/(MAXIFS(BJ:BJ,$E:$E,$E389)-MINIFS(BJ:BJ,$E:$E,$E389)),
100*(BJ389-MINIFS(BJ:BJ,$E:$E,$E389))/(MAXIFS(BJ:BJ,$E:$E,$E389)-MINIFS(BJ:BJ,$E:$E,$E389))))</f>
        <v/>
      </c>
      <c r="DZ389" s="225"/>
      <c r="EA389" s="225"/>
      <c r="EB389" s="225" t="str">
        <f t="shared" si="8"/>
        <v/>
      </c>
      <c r="EC389" s="225" t="str">
        <f t="shared" si="9"/>
        <v/>
      </c>
      <c r="ED389" s="225" t="str">
        <f t="shared" si="10"/>
        <v/>
      </c>
      <c r="EE389" s="225" t="str">
        <f t="shared" si="11"/>
        <v/>
      </c>
      <c r="EF389" s="225" t="str">
        <f t="shared" si="12"/>
        <v/>
      </c>
      <c r="EG389" s="225" t="str">
        <f t="shared" si="13"/>
        <v/>
      </c>
      <c r="EH389" s="225"/>
      <c r="EI389" s="225"/>
      <c r="EJ389" s="225"/>
      <c r="EK389" s="225"/>
      <c r="EL389" s="225"/>
      <c r="EM389" s="225"/>
    </row>
    <row r="390">
      <c r="A390" s="231"/>
      <c r="B390" s="231"/>
      <c r="C390" s="231"/>
      <c r="D390" s="231" t="str">
        <f t="array" ref="D390">IFERROR(INDEX(Profiles!$B:$B,MATCH($A390,Profiles!$A:$A,0)),"")</f>
        <v/>
      </c>
      <c r="E390" s="231"/>
      <c r="F390" s="231"/>
      <c r="G390" s="231"/>
      <c r="H390" s="231"/>
      <c r="I390" s="231" t="str">
        <f>IF(A390="","",IF(Settings!$N$3="DATE",F390&amp;": "&amp;TEXT(B390,"M/DD/YY"),F390&amp;": "&amp;H390))</f>
        <v/>
      </c>
      <c r="J390" s="231"/>
      <c r="K390" s="231"/>
      <c r="L390" s="231"/>
      <c r="M390" s="232" t="str">
        <f t="shared" si="14"/>
        <v/>
      </c>
      <c r="N390" s="231"/>
      <c r="O390" s="231"/>
      <c r="P390" s="231"/>
      <c r="Q390" s="231"/>
      <c r="R390" s="231"/>
      <c r="S390" s="230" t="str">
        <f>IFERROR(VLOOKUP(AF390, 'YOYO IR Scores'!A:C, 3, FALSE), "")
</f>
        <v/>
      </c>
      <c r="T390" s="231"/>
      <c r="U390" s="231"/>
      <c r="V390" s="231"/>
      <c r="W390" s="231"/>
      <c r="X390" s="233" t="str">
        <f t="shared" si="4"/>
        <v/>
      </c>
      <c r="Y390" s="234" t="str">
        <f t="shared" si="5"/>
        <v/>
      </c>
      <c r="Z390" s="234" t="str">
        <f t="shared" si="6"/>
        <v/>
      </c>
      <c r="AA390" s="233" t="str">
        <f t="shared" si="7"/>
        <v/>
      </c>
      <c r="AB390" s="232"/>
      <c r="AC390" s="232"/>
      <c r="AD390" s="232"/>
      <c r="AE390" s="232" t="str">
        <f>IFERROR(VLOOKUP(AF390, 'YOYO IR Scores'!A:C, 2, FALSE), "")</f>
        <v/>
      </c>
      <c r="AF390" s="232"/>
      <c r="AG390" s="232"/>
      <c r="AH390" s="232"/>
      <c r="AI390" s="232"/>
      <c r="AJ390" s="232"/>
      <c r="AK390" s="232"/>
      <c r="AL390" s="232"/>
      <c r="AM390" s="232"/>
      <c r="AN390" s="232"/>
      <c r="AO390" s="232"/>
      <c r="AP390" s="232"/>
      <c r="AQ390" s="232"/>
      <c r="AR390" s="232"/>
      <c r="AS390" s="232"/>
      <c r="AT390" s="232"/>
      <c r="AU390" s="232"/>
      <c r="AV390" s="232"/>
      <c r="AW390" s="232"/>
      <c r="AX390" s="232"/>
      <c r="AY390" s="232"/>
      <c r="AZ390" s="232"/>
      <c r="BA390" s="232"/>
      <c r="BB390" s="232"/>
      <c r="BC390" s="232"/>
      <c r="BD390" s="232"/>
      <c r="BE390" s="232"/>
      <c r="BF390" s="232"/>
      <c r="BG390" s="232"/>
      <c r="BH390" s="232"/>
      <c r="BI390" s="232"/>
      <c r="BJ390" s="232"/>
      <c r="BK390" s="232" t="str">
        <f t="array" ref="BK390">IF(J390="","",
IF(INDEX(Settings!$H:$H,MATCH(BY$1,Settings!$G:$G,0))=TRUE,
100-100*(J390-MIN(J:J))/(MAX(J:J)-MIN(J:J)),
100*(J390-MIN(J:J))/(MAX(J:J)-MIN(J:J))))</f>
        <v/>
      </c>
      <c r="BL390" s="232" t="str">
        <f t="array" ref="BL390">IF(J390="","",
IF(INDEX(Settings!$H:$H,MATCH(BY$1,Settings!$G:$G,0))=TRUE,
100-100*(J390-MINIFS(J:J,$E:$E,$E390))/(MAXIFS(J:J,$E:$E,$E390)-MINIFS(J:J,$E:$E,$E390)),
100*(J390-MINIFS(J:J,$E:$E,$E390))/(MAXIFS(J:J,$E:$E,$E390)-MINIFS(J:J,$E:$E,$E390))))</f>
        <v/>
      </c>
      <c r="BM390" s="232" t="str">
        <f t="array" ref="BM390">IF(J390="","",
IF(INDEX(Settings!$H:$H,MATCH(BY$1,Settings!$G:$G,0))=TRUE,
100-100*(J390-MINIFS(J:J,$E:$E,$E390,$I:$I,$I390))/(MAXIFS(J:J,$E:$E,$E390,$I:$I,$I390)-MINIFS(J:J,$E:$E,$E390,$I:$I,$I390)),
100*(J390-MINIFS(J:J,$E:$E,$E390,$I:$I,$I390))/(MAXIFS(J:J,$E:$E,$E390,$I:$I,$I390)-MINIFS(J:J,$E:$E,$E390,$I:$I,$I390))))</f>
        <v/>
      </c>
      <c r="BN390" s="231" t="str">
        <f t="array" ref="BN390">IF(J390="","",
IF(INDEX(Settings!$H:$H,MATCH(BY$1,Settings!$G:$G,0))=TRUE,
100-100*PERCENTRANK(J:J,J390),
100*PERCENTRANK(J:J,J390)))</f>
        <v/>
      </c>
      <c r="BO390" s="231" t="str">
        <f>IFERROR(__xludf.DUMMYFUNCTION("IF(J390="""","""",
IF(INDEX(Settings!$H:$H,MATCH(BY$1,Settings!$G:$G,0))=TRUE,
100-100*PERCENTRANK(FILTER(J:J,$E:$E=$E390),J390),
100*PERCENTRANK(FILTER(J:J,$E:$E=$E390),J390)))"),"")</f>
        <v/>
      </c>
      <c r="BP390" s="231" t="str">
        <f>IFERROR(__xludf.DUMMYFUNCTION("IF(J390="""","""",
IF(INDEX(Settings!$H:$H,MATCH(BY$1,Settings!$G:$G,0))=TRUE,
100-100*PERCENTRANK(FILTER(J:J,$E:$E=$E390,$I:$I=$I390),J390),
100*PERCENTRANK(FILTER(J:J,$E:$E=$E390,$I:$I=$I390),J390)))"),"")</f>
        <v/>
      </c>
      <c r="BQ390" s="233" t="str">
        <f t="array" ref="BQ390">IF(J390="","",
IF(INDEX(Settings!$H:$H,MATCH(BY$1,Settings!$G:$G,0))=TRUE,
-1*(J390-AVERAGE(J:J))/STDEV(J:J),
(J390-AVERAGE(J:J))/STDEV(J:J)))</f>
        <v/>
      </c>
      <c r="BR390" s="233" t="str">
        <f>IFERROR(__xludf.DUMMYFUNCTION("IF(J390="""","""",
IF(INDEX(Settings!$H:$H,MATCH(BY$1,Settings!$G:$G,0))=TRUE,
-1*(J390-AVERAGEIFS(J:J,$E:$E,$E390))/STDEV(FILTER(J:J,$E:$E=$E390)),
(J390-AVERAGEIFS(J:J,$E:$E,$E390))/STDEV(FILTER(J:J,$E:$E=$E390))))"),"")</f>
        <v/>
      </c>
      <c r="BS390" s="233"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1"/>
      <c r="BX390" s="231"/>
      <c r="BY390" s="232" t="str">
        <f t="array" ref="BY390">IF(J390="","",
IF(INDEX(Settings!$H:$H,MATCH(BY$1,Settings!$G:$G,0))=TRUE,
100-100*(J390-MINIFS(J:J,$E:$E,$E390))/(MAXIFS(J:J,$E:$E,$E390)-MINIFS(J:J,$E:$E,$E390)),
100*(J390-MINIFS(J:J,$E:$E,$E390))/(MAXIFS(J:J,$E:$E,$E390)-MINIFS(J:J,$E:$E,$E390))))</f>
        <v/>
      </c>
      <c r="BZ390" s="232" t="str">
        <f t="array" ref="BZ390">IF(K390="","",
IF(INDEX(Settings!$H:$H,MATCH(BZ$1,Settings!$G:$G,0))=TRUE,
100-100*(K390-MINIFS(K:K,$E:$E,$E390))/(MAXIFS(K:K,$E:$E,$E390)-MINIFS(K:K,$E:$E,$E390)),
100*(K390-MINIFS(K:K,$E:$E,$E390))/(MAXIFS(K:K,$E:$E,$E390)-MINIFS(K:K,$E:$E,$E390))))</f>
        <v/>
      </c>
      <c r="CA390" s="232" t="str">
        <f t="array" ref="CA390">IF(L390="","",
IF(INDEX(Settings!$H:$H,MATCH(CA$1,Settings!$G:$G,0))=TRUE,
100-100*(L390-MINIFS(L:L,$E:$E,$E390))/(MAXIFS(L:L,$E:$E,$E390)-MINIFS(L:L,$E:$E,$E390)),
100*(L390-MINIFS(L:L,$E:$E,$E390))/(MAXIFS(L:L,$E:$E,$E390)-MINIFS(L:L,$E:$E,$E390))))</f>
        <v/>
      </c>
      <c r="CB390" s="232" t="str">
        <f t="array" ref="CB390">IF(M390="","",
IF(INDEX(Settings!$H:$H,MATCH(CB$1,Settings!$G:$G,0))=TRUE,
100-100*(M390-MINIFS(M:M,$E:$E,$E390))/(MAXIFS(M:M,$E:$E,$E390)-MINIFS(M:M,$E:$E,$E390)),
100*(M390-MINIFS(M:M,$E:$E,$E390))/(MAXIFS(M:M,$E:$E,$E390)-MINIFS(M:M,$E:$E,$E390))))</f>
        <v/>
      </c>
      <c r="CC390" s="232" t="str">
        <f t="array" ref="CC390">IF(N390="","",
IF(INDEX(Settings!$H:$H,MATCH(CC$1,Settings!$G:$G,0))=TRUE,
100-100*(N390-MINIFS(N:N,$E:$E,$E390))/(MAXIFS(N:N,$E:$E,$E390)-MINIFS(N:N,$E:$E,$E390)),
100*(N390-MINIFS(N:N,$E:$E,$E390))/(MAXIFS(N:N,$E:$E,$E390)-MINIFS(N:N,$E:$E,$E390))))</f>
        <v/>
      </c>
      <c r="CD390" s="232" t="str">
        <f t="array" ref="CD390">IF(O390="","",
IF(INDEX(Settings!$H:$H,MATCH(CD$1,Settings!$G:$G,0))=TRUE,
100-100*(O390-MINIFS(O:O,$E:$E,$E390))/(MAXIFS(O:O,$E:$E,$E390)-MINIFS(O:O,$E:$E,$E390)),
100*(O390-MINIFS(O:O,$E:$E,$E390))/(MAXIFS(O:O,$E:$E,$E390)-MINIFS(O:O,$E:$E,$E390))))</f>
        <v/>
      </c>
      <c r="CE390" s="232" t="str">
        <f t="array" ref="CE390">IF(P390="","",
IF(INDEX(Settings!$H:$H,MATCH(CE$1,Settings!$G:$G,0))=TRUE,
100-100*(P390-MINIFS(P:P,$E:$E,$E390))/(MAXIFS(P:P,$E:$E,$E390)-MINIFS(P:P,$E:$E,$E390)),
100*(P390-MINIFS(P:P,$E:$E,$E390))/(MAXIFS(P:P,$E:$E,$E390)-MINIFS(P:P,$E:$E,$E390))))</f>
        <v/>
      </c>
      <c r="CF390" s="232" t="str">
        <f t="array" ref="CF390">IF(Q390="","",
IF(INDEX(Settings!$H:$H,MATCH(CF$1,Settings!$G:$G,0))=TRUE,
100-100*(Q390-MINIFS(Q:Q,$E:$E,$E390))/(MAXIFS(Q:Q,$E:$E,$E390)-MINIFS(Q:Q,$E:$E,$E390)),
100*(Q390-MINIFS(Q:Q,$E:$E,$E390))/(MAXIFS(Q:Q,$E:$E,$E390)-MINIFS(Q:Q,$E:$E,$E390))))</f>
        <v/>
      </c>
      <c r="CG390" s="232" t="str">
        <f t="array" ref="CG390">IF(R390="","",
IF(INDEX(Settings!$H:$H,MATCH(CG$1,Settings!$G:$G,0))=TRUE,
100-100*(R390-MINIFS(R:R,$E:$E,$E390))/(MAXIFS(R:R,$E:$E,$E390)-MINIFS(R:R,$E:$E,$E390)),
100*(R390-MINIFS(R:R,$E:$E,$E390))/(MAXIFS(R:R,$E:$E,$E390)-MINIFS(R:R,$E:$E,$E390))))</f>
        <v/>
      </c>
      <c r="CH390" s="232" t="str">
        <f t="array" ref="CH390">IF(S390="","",
IF(INDEX(Settings!$H:$H,MATCH(CH$1,Settings!$G:$G,0))=TRUE,
100-100*(S390-MINIFS(S:S,$E:$E,$E390))/(MAXIFS(S:S,$E:$E,$E390)-MINIFS(S:S,$E:$E,$E390)),
100*(S390-MINIFS(S:S,$E:$E,$E390))/(MAXIFS(S:S,$E:$E,$E390)-MINIFS(S:S,$E:$E,$E390))))</f>
        <v/>
      </c>
      <c r="CI390" s="232" t="str">
        <f t="array" ref="CI390">IF(T390="","",
IF(INDEX(Settings!$H:$H,MATCH(CI$1,Settings!$G:$G,0))=TRUE,
100-100*(T390-MINIFS(T:T,$E:$E,$E390))/(MAXIFS(T:T,$E:$E,$E390)-MINIFS(T:T,$E:$E,$E390)),
100*(T390-MINIFS(T:T,$E:$E,$E390))/(MAXIFS(T:T,$E:$E,$E390)-MINIFS(T:T,$E:$E,$E390))))</f>
        <v/>
      </c>
      <c r="CJ390" s="232" t="str">
        <f t="array" ref="CJ390">IF(U390="","",
IF(INDEX(Settings!$H:$H,MATCH(CJ$1,Settings!$G:$G,0))=TRUE,
100-100*(U390-MINIFS(U:U,$E:$E,$E390))/(MAXIFS(U:U,$E:$E,$E390)-MINIFS(U:U,$E:$E,$E390)),
100*(U390-MINIFS(U:U,$E:$E,$E390))/(MAXIFS(U:U,$E:$E,$E390)-MINIFS(U:U,$E:$E,$E390))))</f>
        <v/>
      </c>
      <c r="CK390" s="232" t="str">
        <f t="array" ref="CK390">IF(V390="","",
IF(INDEX(Settings!$H:$H,MATCH(CK$1,Settings!$G:$G,0))=TRUE,
100-100*(V390-MINIFS(V:V,$E:$E,$E390))/(MAXIFS(V:V,$E:$E,$E390)-MINIFS(V:V,$E:$E,$E390)),
100*(V390-MINIFS(V:V,$E:$E,$E390))/(MAXIFS(V:V,$E:$E,$E390)-MINIFS(V:V,$E:$E,$E390))))</f>
        <v/>
      </c>
      <c r="CL390" s="232" t="str">
        <f t="array" ref="CL390">IF(W390="","",
IF(INDEX(Settings!$H:$H,MATCH(CL$1,Settings!$G:$G,0))=TRUE,
100-100*(W390-MINIFS(W:W,$E:$E,$E390))/(MAXIFS(W:W,$E:$E,$E390)-MINIFS(W:W,$E:$E,$E390)),
100*(W390-MINIFS(W:W,$E:$E,$E390))/(MAXIFS(W:W,$E:$E,$E390)-MINIFS(W:W,$E:$E,$E390))))</f>
        <v/>
      </c>
      <c r="CM390" s="232" t="str">
        <f t="array" ref="CM390">IF(X390="","",
IF(INDEX(Settings!$H:$H,MATCH(CM$1,Settings!$G:$G,0))=TRUE,
100-100*(X390-MINIFS(X:X,$E:$E,$E390))/(MAXIFS(X:X,$E:$E,$E390)-MINIFS(X:X,$E:$E,$E390)),
100*(X390-MINIFS(X:X,$E:$E,$E390))/(MAXIFS(X:X,$E:$E,$E390)-MINIFS(X:X,$E:$E,$E390))))</f>
        <v/>
      </c>
      <c r="CN390" s="232" t="str">
        <f t="array" ref="CN390">IF(Y390="","",
IF(INDEX(Settings!$H:$H,MATCH(CN$1,Settings!$G:$G,0))=TRUE,
100-100*(Y390-MINIFS(Y:Y,$E:$E,$E390))/(MAXIFS(Y:Y,$E:$E,$E390)-MINIFS(Y:Y,$E:$E,$E390)),
100*(Y390-MINIFS(Y:Y,$E:$E,$E390))/(MAXIFS(Y:Y,$E:$E,$E390)-MINIFS(Y:Y,$E:$E,$E390))))</f>
        <v/>
      </c>
      <c r="CO390" s="232" t="str">
        <f t="array" ref="CO390">IF(Z390="","",
IF(INDEX(Settings!$H:$H,MATCH(CO$1,Settings!$G:$G,0))=TRUE,
100-100*(Z390-MINIFS(Z:Z,$E:$E,$E390))/(MAXIFS(Z:Z,$E:$E,$E390)-MINIFS(Z:Z,$E:$E,$E390)),
100*(Z390-MINIFS(Z:Z,$E:$E,$E390))/(MAXIFS(Z:Z,$E:$E,$E390)-MINIFS(Z:Z,$E:$E,$E390))))</f>
        <v/>
      </c>
      <c r="CP390" s="232" t="str">
        <f t="array" ref="CP390">IF(AA390="","",
IF(INDEX(Settings!$H:$H,MATCH(CP$1,Settings!$G:$G,0))=TRUE,
100-100*(AA390-MINIFS(AA:AA,$E:$E,$E390))/(MAXIFS(AA:AA,$E:$E,$E390)-MINIFS(AA:AA,$E:$E,$E390)),
100*(AA390-MINIFS(AA:AA,$E:$E,$E390))/(MAXIFS(AA:AA,$E:$E,$E390)-MINIFS(AA:AA,$E:$E,$E390))))</f>
        <v/>
      </c>
      <c r="CQ390" s="232" t="str">
        <f t="array" ref="CQ390">IF(AB390="","",
IF(INDEX(Settings!$H:$H,MATCH(CQ$1,Settings!$G:$G,0))=TRUE,
100-100*(AB390-MINIFS(AB:AB,$E:$E,$E390))/(MAXIFS(AB:AB,$E:$E,$E390)-MINIFS(AB:AB,$E:$E,$E390)),
100*(AB390-MINIFS(AB:AB,$E:$E,$E390))/(MAXIFS(AB:AB,$E:$E,$E390)-MINIFS(AB:AB,$E:$E,$E390))))</f>
        <v/>
      </c>
      <c r="CR390" s="232" t="str">
        <f t="array" ref="CR390">IF(AC390="","",
IF(INDEX(Settings!$H:$H,MATCH(CR$1,Settings!$G:$G,0))=TRUE,
100-100*(AC390-MINIFS(AC:AC,$E:$E,$E390))/(MAXIFS(AC:AC,$E:$E,$E390)-MINIFS(AC:AC,$E:$E,$E390)),
100*(AC390-MINIFS(AC:AC,$E:$E,$E390))/(MAXIFS(AC:AC,$E:$E,$E390)-MINIFS(AC:AC,$E:$E,$E390))))</f>
        <v/>
      </c>
      <c r="CS390" s="232" t="str">
        <f t="array" ref="CS390">IF(AD390="","",
IF(INDEX(Settings!$H:$H,MATCH(CS$1,Settings!$G:$G,0))=TRUE,
100-100*(AD390-MINIFS(AD:AD,$E:$E,$E390))/(MAXIFS(AD:AD,$E:$E,$E390)-MINIFS(AD:AD,$E:$E,$E390)),
100*(AD390-MINIFS(AD:AD,$E:$E,$E390))/(MAXIFS(AD:AD,$E:$E,$E390)-MINIFS(AD:AD,$E:$E,$E390))))</f>
        <v/>
      </c>
      <c r="CT390" s="232" t="str">
        <f t="array" ref="CT390">IF(AE390="","",
IF(INDEX(Settings!$H:$H,MATCH(CT$1,Settings!$G:$G,0))=TRUE,
100-100*(AE390-MINIFS(AE:AE,$E:$E,$E390))/(MAXIFS(AE:AE,$E:$E,$E390)-MINIFS(AE:AE,$E:$E,$E390)),
100*(AE390-MINIFS(AE:AE,$E:$E,$E390))/(MAXIFS(AE:AE,$E:$E,$E390)-MINIFS(AE:AE,$E:$E,$E390))))</f>
        <v/>
      </c>
      <c r="CU390" s="232" t="str">
        <f t="array" ref="CU390">IF(AF390="","",
IF(INDEX(Settings!$H:$H,MATCH(CU$1,Settings!$G:$G,0))=TRUE,
100-100*(AF390-MINIFS(AF:AF,$E:$E,$E390))/(MAXIFS(AF:AF,$E:$E,$E390)-MINIFS(AF:AF,$E:$E,$E390)),
100*(AF390-MINIFS(AF:AF,$E:$E,$E390))/(MAXIFS(AF:AF,$E:$E,$E390)-MINIFS(AF:AF,$E:$E,$E390))))</f>
        <v/>
      </c>
      <c r="CV390" s="232" t="str">
        <f t="array" ref="CV390">IF(AG390="","",
IF(INDEX(Settings!$H:$H,MATCH(CV$1,Settings!$G:$G,0))=TRUE,
100-100*(AG390-MINIFS(AG:AG,$E:$E,$E390))/(MAXIFS(AG:AG,$E:$E,$E390)-MINIFS(AG:AG,$E:$E,$E390)),
100*(AG390-MINIFS(AG:AG,$E:$E,$E390))/(MAXIFS(AG:AG,$E:$E,$E390)-MINIFS(AG:AG,$E:$E,$E390))))</f>
        <v/>
      </c>
      <c r="CW390" s="232" t="str">
        <f t="array" ref="CW390">IF(AH390="","",
IF(INDEX(Settings!$H:$H,MATCH(CW$1,Settings!$G:$G,0))=TRUE,
100-100*(AH390-MINIFS(AH:AH,$E:$E,$E390))/(MAXIFS(AH:AH,$E:$E,$E390)-MINIFS(AH:AH,$E:$E,$E390)),
100*(AH390-MINIFS(AH:AH,$E:$E,$E390))/(MAXIFS(AH:AH,$E:$E,$E390)-MINIFS(AH:AH,$E:$E,$E390))))</f>
        <v/>
      </c>
      <c r="CX390" s="232" t="str">
        <f t="array" ref="CX390">IF(AI390="","",
IF(INDEX(Settings!$H:$H,MATCH(CX$1,Settings!$G:$G,0))=TRUE,
100-100*(AI390-MINIFS(AI:AI,$E:$E,$E390))/(MAXIFS(AI:AI,$E:$E,$E390)-MINIFS(AI:AI,$E:$E,$E390)),
100*(AI390-MINIFS(AI:AI,$E:$E,$E390))/(MAXIFS(AI:AI,$E:$E,$E390)-MINIFS(AI:AI,$E:$E,$E390))))</f>
        <v/>
      </c>
      <c r="CY390" s="232" t="str">
        <f t="array" ref="CY390">IF(AJ390="","",
IF(INDEX(Settings!$H:$H,MATCH(CY$1,Settings!$G:$G,0))=TRUE,
100-100*(AJ390-MINIFS(AJ:AJ,$E:$E,$E390))/(MAXIFS(AJ:AJ,$E:$E,$E390)-MINIFS(AJ:AJ,$E:$E,$E390)),
100*(AJ390-MINIFS(AJ:AJ,$E:$E,$E390))/(MAXIFS(AJ:AJ,$E:$E,$E390)-MINIFS(AJ:AJ,$E:$E,$E390))))</f>
        <v/>
      </c>
      <c r="CZ390" s="232" t="str">
        <f t="array" ref="CZ390">IF(AK390="","",
IF(INDEX(Settings!$H:$H,MATCH(CZ$1,Settings!$G:$G,0))=TRUE,
100-100*(AK390-MINIFS(AK:AK,$E:$E,$E390))/(MAXIFS(AK:AK,$E:$E,$E390)-MINIFS(AK:AK,$E:$E,$E390)),
100*(AK390-MINIFS(AK:AK,$E:$E,$E390))/(MAXIFS(AK:AK,$E:$E,$E390)-MINIFS(AK:AK,$E:$E,$E390))))</f>
        <v/>
      </c>
      <c r="DA390" s="232" t="str">
        <f t="array" ref="DA390">IF(AL390="","",
IF(INDEX(Settings!$H:$H,MATCH(DA$1,Settings!$G:$G,0))=TRUE,
100-100*(AL390-MINIFS(AL:AL,$E:$E,$E390))/(MAXIFS(AL:AL,$E:$E,$E390)-MINIFS(AL:AL,$E:$E,$E390)),
100*(AL390-MINIFS(AL:AL,$E:$E,$E390))/(MAXIFS(AL:AL,$E:$E,$E390)-MINIFS(AL:AL,$E:$E,$E390))))</f>
        <v/>
      </c>
      <c r="DB390" s="232" t="str">
        <f t="array" ref="DB390">IF(AM390="","",
IF(INDEX(Settings!$H:$H,MATCH(DB$1,Settings!$G:$G,0))=TRUE,
100-100*(AM390-MINIFS(AM:AM,$E:$E,$E390))/(MAXIFS(AM:AM,$E:$E,$E390)-MINIFS(AM:AM,$E:$E,$E390)),
100*(AM390-MINIFS(AM:AM,$E:$E,$E390))/(MAXIFS(AM:AM,$E:$E,$E390)-MINIFS(AM:AM,$E:$E,$E390))))</f>
        <v/>
      </c>
      <c r="DC390" s="232" t="str">
        <f t="array" ref="DC390">IF(AN390="","",
IF(INDEX(Settings!$H:$H,MATCH(DC$1,Settings!$G:$G,0))=TRUE,
100-100*(AN390-MINIFS(AN:AN,$E:$E,$E390))/(MAXIFS(AN:AN,$E:$E,$E390)-MINIFS(AN:AN,$E:$E,$E390)),
100*(AN390-MINIFS(AN:AN,$E:$E,$E390))/(MAXIFS(AN:AN,$E:$E,$E390)-MINIFS(AN:AN,$E:$E,$E390))))</f>
        <v/>
      </c>
      <c r="DD390" s="232" t="str">
        <f t="array" ref="DD390">IF(AO390="","",
IF(INDEX(Settings!$H:$H,MATCH(DD$1,Settings!$G:$G,0))=TRUE,
100-100*(AO390-MINIFS(AO:AO,$E:$E,$E390))/(MAXIFS(AO:AO,$E:$E,$E390)-MINIFS(AO:AO,$E:$E,$E390)),
100*(AO390-MINIFS(AO:AO,$E:$E,$E390))/(MAXIFS(AO:AO,$E:$E,$E390)-MINIFS(AO:AO,$E:$E,$E390))))</f>
        <v/>
      </c>
      <c r="DE390" s="232" t="str">
        <f t="array" ref="DE390">IF(AP390="","",
IF(INDEX(Settings!$H:$H,MATCH(DE$1,Settings!$G:$G,0))=TRUE,
100-100*(AP390-MINIFS(AP:AP,$E:$E,$E390))/(MAXIFS(AP:AP,$E:$E,$E390)-MINIFS(AP:AP,$E:$E,$E390)),
100*(AP390-MINIFS(AP:AP,$E:$E,$E390))/(MAXIFS(AP:AP,$E:$E,$E390)-MINIFS(AP:AP,$E:$E,$E390))))</f>
        <v/>
      </c>
      <c r="DF390" s="232" t="str">
        <f t="array" ref="DF390">IF(AQ390="","",
IF(INDEX(Settings!$H:$H,MATCH(DF$1,Settings!$G:$G,0))=TRUE,
100-100*(AQ390-MINIFS(AQ:AQ,$E:$E,$E390))/(MAXIFS(AQ:AQ,$E:$E,$E390)-MINIFS(AQ:AQ,$E:$E,$E390)),
100*(AQ390-MINIFS(AQ:AQ,$E:$E,$E390))/(MAXIFS(AQ:AQ,$E:$E,$E390)-MINIFS(AQ:AQ,$E:$E,$E390))))</f>
        <v/>
      </c>
      <c r="DG390" s="232" t="str">
        <f t="array" ref="DG390">IF(AR390="","",
IF(INDEX(Settings!$H:$H,MATCH(DG$1,Settings!$G:$G,0))=TRUE,
100-100*(AR390-MINIFS(AR:AR,$E:$E,$E390))/(MAXIFS(AR:AR,$E:$E,$E390)-MINIFS(AR:AR,$E:$E,$E390)),
100*(AR390-MINIFS(AR:AR,$E:$E,$E390))/(MAXIFS(AR:AR,$E:$E,$E390)-MINIFS(AR:AR,$E:$E,$E390))))</f>
        <v/>
      </c>
      <c r="DH390" s="232" t="str">
        <f t="array" ref="DH390">IF(AS390="","",
IF(INDEX(Settings!$H:$H,MATCH(DH$1,Settings!$G:$G,0))=TRUE,
100-100*(AS390-MINIFS(AS:AS,$E:$E,$E390))/(MAXIFS(AS:AS,$E:$E,$E390)-MINIFS(AS:AS,$E:$E,$E390)),
100*(AS390-MINIFS(AS:AS,$E:$E,$E390))/(MAXIFS(AS:AS,$E:$E,$E390)-MINIFS(AS:AS,$E:$E,$E390))))</f>
        <v/>
      </c>
      <c r="DI390" s="232" t="str">
        <f t="array" ref="DI390">IF(AT390="","",
IF(INDEX(Settings!$H:$H,MATCH(DI$1,Settings!$G:$G,0))=TRUE,
100-100*(AT390-MINIFS(AT:AT,$E:$E,$E390))/(MAXIFS(AT:AT,$E:$E,$E390)-MINIFS(AT:AT,$E:$E,$E390)),
100*(AT390-MINIFS(AT:AT,$E:$E,$E390))/(MAXIFS(AT:AT,$E:$E,$E390)-MINIFS(AT:AT,$E:$E,$E390))))</f>
        <v/>
      </c>
      <c r="DJ390" s="232" t="str">
        <f t="array" ref="DJ390">IF(AU390="","",
IF(INDEX(Settings!$H:$H,MATCH(DJ$1,Settings!$G:$G,0))=TRUE,
100-100*(AU390-MINIFS(AU:AU,$E:$E,$E390))/(MAXIFS(AU:AU,$E:$E,$E390)-MINIFS(AU:AU,$E:$E,$E390)),
100*(AU390-MINIFS(AU:AU,$E:$E,$E390))/(MAXIFS(AU:AU,$E:$E,$E390)-MINIFS(AU:AU,$E:$E,$E390))))</f>
        <v/>
      </c>
      <c r="DK390" s="232" t="str">
        <f t="array" ref="DK390">IF(AV390="","",
IF(INDEX(Settings!$H:$H,MATCH(DK$1,Settings!$G:$G,0))=TRUE,
100-100*(AV390-MINIFS(AV:AV,$E:$E,$E390))/(MAXIFS(AV:AV,$E:$E,$E390)-MINIFS(AV:AV,$E:$E,$E390)),
100*(AV390-MINIFS(AV:AV,$E:$E,$E390))/(MAXIFS(AV:AV,$E:$E,$E390)-MINIFS(AV:AV,$E:$E,$E390))))</f>
        <v/>
      </c>
      <c r="DL390" s="232" t="str">
        <f t="array" ref="DL390">IF(AW390="","",
IF(INDEX(Settings!$H:$H,MATCH(DL$1,Settings!$G:$G,0))=TRUE,
100-100*(AW390-MINIFS(AW:AW,$E:$E,$E390))/(MAXIFS(AW:AW,$E:$E,$E390)-MINIFS(AW:AW,$E:$E,$E390)),
100*(AW390-MINIFS(AW:AW,$E:$E,$E390))/(MAXIFS(AW:AW,$E:$E,$E390)-MINIFS(AW:AW,$E:$E,$E390))))</f>
        <v/>
      </c>
      <c r="DM390" s="232" t="str">
        <f t="array" ref="DM390">IF(AX390="","",
IF(INDEX(Settings!$H:$H,MATCH(DM$1,Settings!$G:$G,0))=TRUE,
100-100*(AX390-MINIFS(AX:AX,$E:$E,$E390))/(MAXIFS(AX:AX,$E:$E,$E390)-MINIFS(AX:AX,$E:$E,$E390)),
100*(AX390-MINIFS(AX:AX,$E:$E,$E390))/(MAXIFS(AX:AX,$E:$E,$E390)-MINIFS(AX:AX,$E:$E,$E390))))</f>
        <v/>
      </c>
      <c r="DN390" s="232" t="str">
        <f t="array" ref="DN390">IF(AY390="","",
IF(INDEX(Settings!$H:$H,MATCH(DN$1,Settings!$G:$G,0))=TRUE,
100-100*(AY390-MINIFS(AY:AY,$E:$E,$E390))/(MAXIFS(AY:AY,$E:$E,$E390)-MINIFS(AY:AY,$E:$E,$E390)),
100*(AY390-MINIFS(AY:AY,$E:$E,$E390))/(MAXIFS(AY:AY,$E:$E,$E390)-MINIFS(AY:AY,$E:$E,$E390))))</f>
        <v/>
      </c>
      <c r="DO390" s="232" t="str">
        <f t="array" ref="DO390">IF(AZ390="","",
IF(INDEX(Settings!$H:$H,MATCH(DO$1,Settings!$G:$G,0))=TRUE,
100-100*(AZ390-MINIFS(AZ:AZ,$E:$E,$E390))/(MAXIFS(AZ:AZ,$E:$E,$E390)-MINIFS(AZ:AZ,$E:$E,$E390)),
100*(AZ390-MINIFS(AZ:AZ,$E:$E,$E390))/(MAXIFS(AZ:AZ,$E:$E,$E390)-MINIFS(AZ:AZ,$E:$E,$E390))))</f>
        <v/>
      </c>
      <c r="DP390" s="232" t="str">
        <f t="array" ref="DP390">IF(BA390="","",
IF(INDEX(Settings!$H:$H,MATCH(DP$1,Settings!$G:$G,0))=TRUE,
100-100*(BA390-MINIFS(BA:BA,$E:$E,$E390))/(MAXIFS(BA:BA,$E:$E,$E390)-MINIFS(BA:BA,$E:$E,$E390)),
100*(BA390-MINIFS(BA:BA,$E:$E,$E390))/(MAXIFS(BA:BA,$E:$E,$E390)-MINIFS(BA:BA,$E:$E,$E390))))</f>
        <v/>
      </c>
      <c r="DQ390" s="232" t="str">
        <f t="array" ref="DQ390">IF(BB390="","",
IF(INDEX(Settings!$H:$H,MATCH(DQ$1,Settings!$G:$G,0))=TRUE,
100-100*(BB390-MINIFS(BB:BB,$E:$E,$E390))/(MAXIFS(BB:BB,$E:$E,$E390)-MINIFS(BB:BB,$E:$E,$E390)),
100*(BB390-MINIFS(BB:BB,$E:$E,$E390))/(MAXIFS(BB:BB,$E:$E,$E390)-MINIFS(BB:BB,$E:$E,$E390))))</f>
        <v/>
      </c>
      <c r="DR390" s="232" t="str">
        <f t="array" ref="DR390">IF(BC390="","",
IF(INDEX(Settings!$H:$H,MATCH(DR$1,Settings!$G:$G,0))=TRUE,
100-100*(BC390-MINIFS(BC:BC,$E:$E,$E390))/(MAXIFS(BC:BC,$E:$E,$E390)-MINIFS(BC:BC,$E:$E,$E390)),
100*(BC390-MINIFS(BC:BC,$E:$E,$E390))/(MAXIFS(BC:BC,$E:$E,$E390)-MINIFS(BC:BC,$E:$E,$E390))))</f>
        <v/>
      </c>
      <c r="DS390" s="232" t="str">
        <f t="array" ref="DS390">IF(BD390="","",
IF(INDEX(Settings!$H:$H,MATCH(DS$1,Settings!$G:$G,0))=TRUE,
100-100*(BD390-MINIFS(BD:BD,$E:$E,$E390))/(MAXIFS(BD:BD,$E:$E,$E390)-MINIFS(BD:BD,$E:$E,$E390)),
100*(BD390-MINIFS(BD:BD,$E:$E,$E390))/(MAXIFS(BD:BD,$E:$E,$E390)-MINIFS(BD:BD,$E:$E,$E390))))</f>
        <v/>
      </c>
      <c r="DT390" s="232" t="str">
        <f t="array" ref="DT390">IF(BE390="","",
IF(INDEX(Settings!$H:$H,MATCH(DT$1,Settings!$G:$G,0))=TRUE,
100-100*(BE390-MINIFS(BE:BE,$E:$E,$E390))/(MAXIFS(BE:BE,$E:$E,$E390)-MINIFS(BE:BE,$E:$E,$E390)),
100*(BE390-MINIFS(BE:BE,$E:$E,$E390))/(MAXIFS(BE:BE,$E:$E,$E390)-MINIFS(BE:BE,$E:$E,$E390))))</f>
        <v/>
      </c>
      <c r="DU390" s="232" t="str">
        <f t="array" ref="DU390">IF(BF390="","",
IF(INDEX(Settings!$H:$H,MATCH(DU$1,Settings!$G:$G,0))=TRUE,
100-100*(BF390-MINIFS(BF:BF,$E:$E,$E390))/(MAXIFS(BF:BF,$E:$E,$E390)-MINIFS(BF:BF,$E:$E,$E390)),
100*(BF390-MINIFS(BF:BF,$E:$E,$E390))/(MAXIFS(BF:BF,$E:$E,$E390)-MINIFS(BF:BF,$E:$E,$E390))))</f>
        <v/>
      </c>
      <c r="DV390" s="232" t="str">
        <f t="array" ref="DV390">IF(BG390="","",
IF(INDEX(Settings!$H:$H,MATCH(DV$1,Settings!$G:$G,0))=TRUE,
100-100*(BG390-MINIFS(BG:BG,$E:$E,$E390))/(MAXIFS(BG:BG,$E:$E,$E390)-MINIFS(BG:BG,$E:$E,$E390)),
100*(BG390-MINIFS(BG:BG,$E:$E,$E390))/(MAXIFS(BG:BG,$E:$E,$E390)-MINIFS(BG:BG,$E:$E,$E390))))</f>
        <v/>
      </c>
      <c r="DW390" s="232" t="str">
        <f t="array" ref="DW390">IF(BH390="","",
IF(INDEX(Settings!$H:$H,MATCH(DW$1,Settings!$G:$G,0))=TRUE,
100-100*(BH390-MINIFS(BH:BH,$E:$E,$E390))/(MAXIFS(BH:BH,$E:$E,$E390)-MINIFS(BH:BH,$E:$E,$E390)),
100*(BH390-MINIFS(BH:BH,$E:$E,$E390))/(MAXIFS(BH:BH,$E:$E,$E390)-MINIFS(BH:BH,$E:$E,$E390))))</f>
        <v/>
      </c>
      <c r="DX390" s="232" t="str">
        <f t="array" ref="DX390">IF(BI390="","",
IF(INDEX(Settings!$H:$H,MATCH(DX$1,Settings!$G:$G,0))=TRUE,
100-100*(BI390-MINIFS(BI:BI,$E:$E,$E390))/(MAXIFS(BI:BI,$E:$E,$E390)-MINIFS(BI:BI,$E:$E,$E390)),
100*(BI390-MINIFS(BI:BI,$E:$E,$E390))/(MAXIFS(BI:BI,$E:$E,$E390)-MINIFS(BI:BI,$E:$E,$E390))))</f>
        <v/>
      </c>
      <c r="DY390" s="232" t="str">
        <f t="array" ref="DY390">IF(BJ390="","",
IF(INDEX(Settings!$H:$H,MATCH(DY$1,Settings!$G:$G,0))=TRUE,
100-100*(BJ390-MINIFS(BJ:BJ,$E:$E,$E390))/(MAXIFS(BJ:BJ,$E:$E,$E390)-MINIFS(BJ:BJ,$E:$E,$E390)),
100*(BJ390-MINIFS(BJ:BJ,$E:$E,$E390))/(MAXIFS(BJ:BJ,$E:$E,$E390)-MINIFS(BJ:BJ,$E:$E,$E390))))</f>
        <v/>
      </c>
      <c r="DZ390" s="234"/>
      <c r="EA390" s="234"/>
      <c r="EB390" s="234" t="str">
        <f t="shared" si="8"/>
        <v/>
      </c>
      <c r="EC390" s="234" t="str">
        <f t="shared" si="9"/>
        <v/>
      </c>
      <c r="ED390" s="234" t="str">
        <f t="shared" si="10"/>
        <v/>
      </c>
      <c r="EE390" s="234" t="str">
        <f t="shared" si="11"/>
        <v/>
      </c>
      <c r="EF390" s="234" t="str">
        <f t="shared" si="12"/>
        <v/>
      </c>
      <c r="EG390" s="234" t="str">
        <f t="shared" si="13"/>
        <v/>
      </c>
      <c r="EH390" s="234"/>
      <c r="EI390" s="234"/>
      <c r="EJ390" s="234"/>
      <c r="EK390" s="234"/>
      <c r="EL390" s="234"/>
      <c r="EM390" s="234"/>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3" t="str">
        <f t="shared" si="14"/>
        <v/>
      </c>
      <c r="N391" s="49"/>
      <c r="O391" s="49"/>
      <c r="P391" s="49"/>
      <c r="Q391" s="49"/>
      <c r="R391" s="49"/>
      <c r="S391" s="222" t="str">
        <f>IFERROR(VLOOKUP(AF391, 'YOYO IR Scores'!A:C, 3, FALSE), "")
</f>
        <v/>
      </c>
      <c r="T391" s="49"/>
      <c r="U391" s="49"/>
      <c r="V391" s="49"/>
      <c r="W391" s="49"/>
      <c r="X391" s="224" t="str">
        <f t="shared" si="4"/>
        <v/>
      </c>
      <c r="Y391" s="225" t="str">
        <f t="shared" si="5"/>
        <v/>
      </c>
      <c r="Z391" s="225" t="str">
        <f t="shared" si="6"/>
        <v/>
      </c>
      <c r="AA391" s="224" t="str">
        <f t="shared" si="7"/>
        <v/>
      </c>
      <c r="AB391" s="223"/>
      <c r="AC391" s="223"/>
      <c r="AD391" s="223"/>
      <c r="AE391" s="223" t="str">
        <f>IFERROR(VLOOKUP(AF391, 'YOYO IR Scores'!A:C, 2, FALSE), "")</f>
        <v/>
      </c>
      <c r="AF391" s="223"/>
      <c r="AG391" s="223"/>
      <c r="AH391" s="223"/>
      <c r="AI391" s="223"/>
      <c r="AJ391" s="223"/>
      <c r="AK391" s="223"/>
      <c r="AL391" s="223"/>
      <c r="AM391" s="223"/>
      <c r="AN391" s="223"/>
      <c r="AO391" s="223"/>
      <c r="AP391" s="223"/>
      <c r="AQ391" s="223"/>
      <c r="AR391" s="223"/>
      <c r="AS391" s="223"/>
      <c r="AT391" s="223"/>
      <c r="AU391" s="223"/>
      <c r="AV391" s="223"/>
      <c r="AW391" s="223"/>
      <c r="AX391" s="223"/>
      <c r="AY391" s="223"/>
      <c r="AZ391" s="223"/>
      <c r="BA391" s="223"/>
      <c r="BB391" s="223"/>
      <c r="BC391" s="223"/>
      <c r="BD391" s="223"/>
      <c r="BE391" s="223"/>
      <c r="BF391" s="223"/>
      <c r="BG391" s="223"/>
      <c r="BH391" s="223"/>
      <c r="BI391" s="223"/>
      <c r="BJ391" s="223"/>
      <c r="BK391" s="223" t="str">
        <f t="array" ref="BK391">IF(J391="","",
IF(INDEX(Settings!$H:$H,MATCH(BY$1,Settings!$G:$G,0))=TRUE,
100-100*(J391-MIN(J:J))/(MAX(J:J)-MIN(J:J)),
100*(J391-MIN(J:J))/(MAX(J:J)-MIN(J:J))))</f>
        <v/>
      </c>
      <c r="BL391" s="223" t="str">
        <f t="array" ref="BL391">IF(J391="","",
IF(INDEX(Settings!$H:$H,MATCH(BY$1,Settings!$G:$G,0))=TRUE,
100-100*(J391-MINIFS(J:J,$E:$E,$E391))/(MAXIFS(J:J,$E:$E,$E391)-MINIFS(J:J,$E:$E,$E391)),
100*(J391-MINIFS(J:J,$E:$E,$E391))/(MAXIFS(J:J,$E:$E,$E391)-MINIFS(J:J,$E:$E,$E391))))</f>
        <v/>
      </c>
      <c r="BM391" s="223"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4" t="str">
        <f t="array" ref="BQ391">IF(J391="","",
IF(INDEX(Settings!$H:$H,MATCH(BY$1,Settings!$G:$G,0))=TRUE,
-1*(J391-AVERAGE(J:J))/STDEV(J:J),
(J391-AVERAGE(J:J))/STDEV(J:J)))</f>
        <v/>
      </c>
      <c r="BR391" s="224" t="str">
        <f>IFERROR(__xludf.DUMMYFUNCTION("IF(J391="""","""",
IF(INDEX(Settings!$H:$H,MATCH(BY$1,Settings!$G:$G,0))=TRUE,
-1*(J391-AVERAGEIFS(J:J,$E:$E,$E391))/STDEV(FILTER(J:J,$E:$E=$E391)),
(J391-AVERAGEIFS(J:J,$E:$E,$E391))/STDEV(FILTER(J:J,$E:$E=$E391))))"),"")</f>
        <v/>
      </c>
      <c r="BS391" s="224"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3" t="str">
        <f t="array" ref="BY391">IF(J391="","",
IF(INDEX(Settings!$H:$H,MATCH(BY$1,Settings!$G:$G,0))=TRUE,
100-100*(J391-MINIFS(J:J,$E:$E,$E391))/(MAXIFS(J:J,$E:$E,$E391)-MINIFS(J:J,$E:$E,$E391)),
100*(J391-MINIFS(J:J,$E:$E,$E391))/(MAXIFS(J:J,$E:$E,$E391)-MINIFS(J:J,$E:$E,$E391))))</f>
        <v/>
      </c>
      <c r="BZ391" s="223" t="str">
        <f t="array" ref="BZ391">IF(K391="","",
IF(INDEX(Settings!$H:$H,MATCH(BZ$1,Settings!$G:$G,0))=TRUE,
100-100*(K391-MINIFS(K:K,$E:$E,$E391))/(MAXIFS(K:K,$E:$E,$E391)-MINIFS(K:K,$E:$E,$E391)),
100*(K391-MINIFS(K:K,$E:$E,$E391))/(MAXIFS(K:K,$E:$E,$E391)-MINIFS(K:K,$E:$E,$E391))))</f>
        <v/>
      </c>
      <c r="CA391" s="223" t="str">
        <f t="array" ref="CA391">IF(L391="","",
IF(INDEX(Settings!$H:$H,MATCH(CA$1,Settings!$G:$G,0))=TRUE,
100-100*(L391-MINIFS(L:L,$E:$E,$E391))/(MAXIFS(L:L,$E:$E,$E391)-MINIFS(L:L,$E:$E,$E391)),
100*(L391-MINIFS(L:L,$E:$E,$E391))/(MAXIFS(L:L,$E:$E,$E391)-MINIFS(L:L,$E:$E,$E391))))</f>
        <v/>
      </c>
      <c r="CB391" s="223" t="str">
        <f t="array" ref="CB391">IF(M391="","",
IF(INDEX(Settings!$H:$H,MATCH(CB$1,Settings!$G:$G,0))=TRUE,
100-100*(M391-MINIFS(M:M,$E:$E,$E391))/(MAXIFS(M:M,$E:$E,$E391)-MINIFS(M:M,$E:$E,$E391)),
100*(M391-MINIFS(M:M,$E:$E,$E391))/(MAXIFS(M:M,$E:$E,$E391)-MINIFS(M:M,$E:$E,$E391))))</f>
        <v/>
      </c>
      <c r="CC391" s="223" t="str">
        <f t="array" ref="CC391">IF(N391="","",
IF(INDEX(Settings!$H:$H,MATCH(CC$1,Settings!$G:$G,0))=TRUE,
100-100*(N391-MINIFS(N:N,$E:$E,$E391))/(MAXIFS(N:N,$E:$E,$E391)-MINIFS(N:N,$E:$E,$E391)),
100*(N391-MINIFS(N:N,$E:$E,$E391))/(MAXIFS(N:N,$E:$E,$E391)-MINIFS(N:N,$E:$E,$E391))))</f>
        <v/>
      </c>
      <c r="CD391" s="223" t="str">
        <f t="array" ref="CD391">IF(O391="","",
IF(INDEX(Settings!$H:$H,MATCH(CD$1,Settings!$G:$G,0))=TRUE,
100-100*(O391-MINIFS(O:O,$E:$E,$E391))/(MAXIFS(O:O,$E:$E,$E391)-MINIFS(O:O,$E:$E,$E391)),
100*(O391-MINIFS(O:O,$E:$E,$E391))/(MAXIFS(O:O,$E:$E,$E391)-MINIFS(O:O,$E:$E,$E391))))</f>
        <v/>
      </c>
      <c r="CE391" s="223" t="str">
        <f t="array" ref="CE391">IF(P391="","",
IF(INDEX(Settings!$H:$H,MATCH(CE$1,Settings!$G:$G,0))=TRUE,
100-100*(P391-MINIFS(P:P,$E:$E,$E391))/(MAXIFS(P:P,$E:$E,$E391)-MINIFS(P:P,$E:$E,$E391)),
100*(P391-MINIFS(P:P,$E:$E,$E391))/(MAXIFS(P:P,$E:$E,$E391)-MINIFS(P:P,$E:$E,$E391))))</f>
        <v/>
      </c>
      <c r="CF391" s="223" t="str">
        <f t="array" ref="CF391">IF(Q391="","",
IF(INDEX(Settings!$H:$H,MATCH(CF$1,Settings!$G:$G,0))=TRUE,
100-100*(Q391-MINIFS(Q:Q,$E:$E,$E391))/(MAXIFS(Q:Q,$E:$E,$E391)-MINIFS(Q:Q,$E:$E,$E391)),
100*(Q391-MINIFS(Q:Q,$E:$E,$E391))/(MAXIFS(Q:Q,$E:$E,$E391)-MINIFS(Q:Q,$E:$E,$E391))))</f>
        <v/>
      </c>
      <c r="CG391" s="223" t="str">
        <f t="array" ref="CG391">IF(R391="","",
IF(INDEX(Settings!$H:$H,MATCH(CG$1,Settings!$G:$G,0))=TRUE,
100-100*(R391-MINIFS(R:R,$E:$E,$E391))/(MAXIFS(R:R,$E:$E,$E391)-MINIFS(R:R,$E:$E,$E391)),
100*(R391-MINIFS(R:R,$E:$E,$E391))/(MAXIFS(R:R,$E:$E,$E391)-MINIFS(R:R,$E:$E,$E391))))</f>
        <v/>
      </c>
      <c r="CH391" s="223" t="str">
        <f t="array" ref="CH391">IF(S391="","",
IF(INDEX(Settings!$H:$H,MATCH(CH$1,Settings!$G:$G,0))=TRUE,
100-100*(S391-MINIFS(S:S,$E:$E,$E391))/(MAXIFS(S:S,$E:$E,$E391)-MINIFS(S:S,$E:$E,$E391)),
100*(S391-MINIFS(S:S,$E:$E,$E391))/(MAXIFS(S:S,$E:$E,$E391)-MINIFS(S:S,$E:$E,$E391))))</f>
        <v/>
      </c>
      <c r="CI391" s="223" t="str">
        <f t="array" ref="CI391">IF(T391="","",
IF(INDEX(Settings!$H:$H,MATCH(CI$1,Settings!$G:$G,0))=TRUE,
100-100*(T391-MINIFS(T:T,$E:$E,$E391))/(MAXIFS(T:T,$E:$E,$E391)-MINIFS(T:T,$E:$E,$E391)),
100*(T391-MINIFS(T:T,$E:$E,$E391))/(MAXIFS(T:T,$E:$E,$E391)-MINIFS(T:T,$E:$E,$E391))))</f>
        <v/>
      </c>
      <c r="CJ391" s="223" t="str">
        <f t="array" ref="CJ391">IF(U391="","",
IF(INDEX(Settings!$H:$H,MATCH(CJ$1,Settings!$G:$G,0))=TRUE,
100-100*(U391-MINIFS(U:U,$E:$E,$E391))/(MAXIFS(U:U,$E:$E,$E391)-MINIFS(U:U,$E:$E,$E391)),
100*(U391-MINIFS(U:U,$E:$E,$E391))/(MAXIFS(U:U,$E:$E,$E391)-MINIFS(U:U,$E:$E,$E391))))</f>
        <v/>
      </c>
      <c r="CK391" s="223" t="str">
        <f t="array" ref="CK391">IF(V391="","",
IF(INDEX(Settings!$H:$H,MATCH(CK$1,Settings!$G:$G,0))=TRUE,
100-100*(V391-MINIFS(V:V,$E:$E,$E391))/(MAXIFS(V:V,$E:$E,$E391)-MINIFS(V:V,$E:$E,$E391)),
100*(V391-MINIFS(V:V,$E:$E,$E391))/(MAXIFS(V:V,$E:$E,$E391)-MINIFS(V:V,$E:$E,$E391))))</f>
        <v/>
      </c>
      <c r="CL391" s="223" t="str">
        <f t="array" ref="CL391">IF(W391="","",
IF(INDEX(Settings!$H:$H,MATCH(CL$1,Settings!$G:$G,0))=TRUE,
100-100*(W391-MINIFS(W:W,$E:$E,$E391))/(MAXIFS(W:W,$E:$E,$E391)-MINIFS(W:W,$E:$E,$E391)),
100*(W391-MINIFS(W:W,$E:$E,$E391))/(MAXIFS(W:W,$E:$E,$E391)-MINIFS(W:W,$E:$E,$E391))))</f>
        <v/>
      </c>
      <c r="CM391" s="223" t="str">
        <f t="array" ref="CM391">IF(X391="","",
IF(INDEX(Settings!$H:$H,MATCH(CM$1,Settings!$G:$G,0))=TRUE,
100-100*(X391-MINIFS(X:X,$E:$E,$E391))/(MAXIFS(X:X,$E:$E,$E391)-MINIFS(X:X,$E:$E,$E391)),
100*(X391-MINIFS(X:X,$E:$E,$E391))/(MAXIFS(X:X,$E:$E,$E391)-MINIFS(X:X,$E:$E,$E391))))</f>
        <v/>
      </c>
      <c r="CN391" s="223" t="str">
        <f t="array" ref="CN391">IF(Y391="","",
IF(INDEX(Settings!$H:$H,MATCH(CN$1,Settings!$G:$G,0))=TRUE,
100-100*(Y391-MINIFS(Y:Y,$E:$E,$E391))/(MAXIFS(Y:Y,$E:$E,$E391)-MINIFS(Y:Y,$E:$E,$E391)),
100*(Y391-MINIFS(Y:Y,$E:$E,$E391))/(MAXIFS(Y:Y,$E:$E,$E391)-MINIFS(Y:Y,$E:$E,$E391))))</f>
        <v/>
      </c>
      <c r="CO391" s="223" t="str">
        <f t="array" ref="CO391">IF(Z391="","",
IF(INDEX(Settings!$H:$H,MATCH(CO$1,Settings!$G:$G,0))=TRUE,
100-100*(Z391-MINIFS(Z:Z,$E:$E,$E391))/(MAXIFS(Z:Z,$E:$E,$E391)-MINIFS(Z:Z,$E:$E,$E391)),
100*(Z391-MINIFS(Z:Z,$E:$E,$E391))/(MAXIFS(Z:Z,$E:$E,$E391)-MINIFS(Z:Z,$E:$E,$E391))))</f>
        <v/>
      </c>
      <c r="CP391" s="223" t="str">
        <f t="array" ref="CP391">IF(AA391="","",
IF(INDEX(Settings!$H:$H,MATCH(CP$1,Settings!$G:$G,0))=TRUE,
100-100*(AA391-MINIFS(AA:AA,$E:$E,$E391))/(MAXIFS(AA:AA,$E:$E,$E391)-MINIFS(AA:AA,$E:$E,$E391)),
100*(AA391-MINIFS(AA:AA,$E:$E,$E391))/(MAXIFS(AA:AA,$E:$E,$E391)-MINIFS(AA:AA,$E:$E,$E391))))</f>
        <v/>
      </c>
      <c r="CQ391" s="223" t="str">
        <f t="array" ref="CQ391">IF(AB391="","",
IF(INDEX(Settings!$H:$H,MATCH(CQ$1,Settings!$G:$G,0))=TRUE,
100-100*(AB391-MINIFS(AB:AB,$E:$E,$E391))/(MAXIFS(AB:AB,$E:$E,$E391)-MINIFS(AB:AB,$E:$E,$E391)),
100*(AB391-MINIFS(AB:AB,$E:$E,$E391))/(MAXIFS(AB:AB,$E:$E,$E391)-MINIFS(AB:AB,$E:$E,$E391))))</f>
        <v/>
      </c>
      <c r="CR391" s="223" t="str">
        <f t="array" ref="CR391">IF(AC391="","",
IF(INDEX(Settings!$H:$H,MATCH(CR$1,Settings!$G:$G,0))=TRUE,
100-100*(AC391-MINIFS(AC:AC,$E:$E,$E391))/(MAXIFS(AC:AC,$E:$E,$E391)-MINIFS(AC:AC,$E:$E,$E391)),
100*(AC391-MINIFS(AC:AC,$E:$E,$E391))/(MAXIFS(AC:AC,$E:$E,$E391)-MINIFS(AC:AC,$E:$E,$E391))))</f>
        <v/>
      </c>
      <c r="CS391" s="223" t="str">
        <f t="array" ref="CS391">IF(AD391="","",
IF(INDEX(Settings!$H:$H,MATCH(CS$1,Settings!$G:$G,0))=TRUE,
100-100*(AD391-MINIFS(AD:AD,$E:$E,$E391))/(MAXIFS(AD:AD,$E:$E,$E391)-MINIFS(AD:AD,$E:$E,$E391)),
100*(AD391-MINIFS(AD:AD,$E:$E,$E391))/(MAXIFS(AD:AD,$E:$E,$E391)-MINIFS(AD:AD,$E:$E,$E391))))</f>
        <v/>
      </c>
      <c r="CT391" s="223" t="str">
        <f t="array" ref="CT391">IF(AE391="","",
IF(INDEX(Settings!$H:$H,MATCH(CT$1,Settings!$G:$G,0))=TRUE,
100-100*(AE391-MINIFS(AE:AE,$E:$E,$E391))/(MAXIFS(AE:AE,$E:$E,$E391)-MINIFS(AE:AE,$E:$E,$E391)),
100*(AE391-MINIFS(AE:AE,$E:$E,$E391))/(MAXIFS(AE:AE,$E:$E,$E391)-MINIFS(AE:AE,$E:$E,$E391))))</f>
        <v/>
      </c>
      <c r="CU391" s="223" t="str">
        <f t="array" ref="CU391">IF(AF391="","",
IF(INDEX(Settings!$H:$H,MATCH(CU$1,Settings!$G:$G,0))=TRUE,
100-100*(AF391-MINIFS(AF:AF,$E:$E,$E391))/(MAXIFS(AF:AF,$E:$E,$E391)-MINIFS(AF:AF,$E:$E,$E391)),
100*(AF391-MINIFS(AF:AF,$E:$E,$E391))/(MAXIFS(AF:AF,$E:$E,$E391)-MINIFS(AF:AF,$E:$E,$E391))))</f>
        <v/>
      </c>
      <c r="CV391" s="223" t="str">
        <f t="array" ref="CV391">IF(AG391="","",
IF(INDEX(Settings!$H:$H,MATCH(CV$1,Settings!$G:$G,0))=TRUE,
100-100*(AG391-MINIFS(AG:AG,$E:$E,$E391))/(MAXIFS(AG:AG,$E:$E,$E391)-MINIFS(AG:AG,$E:$E,$E391)),
100*(AG391-MINIFS(AG:AG,$E:$E,$E391))/(MAXIFS(AG:AG,$E:$E,$E391)-MINIFS(AG:AG,$E:$E,$E391))))</f>
        <v/>
      </c>
      <c r="CW391" s="223" t="str">
        <f t="array" ref="CW391">IF(AH391="","",
IF(INDEX(Settings!$H:$H,MATCH(CW$1,Settings!$G:$G,0))=TRUE,
100-100*(AH391-MINIFS(AH:AH,$E:$E,$E391))/(MAXIFS(AH:AH,$E:$E,$E391)-MINIFS(AH:AH,$E:$E,$E391)),
100*(AH391-MINIFS(AH:AH,$E:$E,$E391))/(MAXIFS(AH:AH,$E:$E,$E391)-MINIFS(AH:AH,$E:$E,$E391))))</f>
        <v/>
      </c>
      <c r="CX391" s="223" t="str">
        <f t="array" ref="CX391">IF(AI391="","",
IF(INDEX(Settings!$H:$H,MATCH(CX$1,Settings!$G:$G,0))=TRUE,
100-100*(AI391-MINIFS(AI:AI,$E:$E,$E391))/(MAXIFS(AI:AI,$E:$E,$E391)-MINIFS(AI:AI,$E:$E,$E391)),
100*(AI391-MINIFS(AI:AI,$E:$E,$E391))/(MAXIFS(AI:AI,$E:$E,$E391)-MINIFS(AI:AI,$E:$E,$E391))))</f>
        <v/>
      </c>
      <c r="CY391" s="223" t="str">
        <f t="array" ref="CY391">IF(AJ391="","",
IF(INDEX(Settings!$H:$H,MATCH(CY$1,Settings!$G:$G,0))=TRUE,
100-100*(AJ391-MINIFS(AJ:AJ,$E:$E,$E391))/(MAXIFS(AJ:AJ,$E:$E,$E391)-MINIFS(AJ:AJ,$E:$E,$E391)),
100*(AJ391-MINIFS(AJ:AJ,$E:$E,$E391))/(MAXIFS(AJ:AJ,$E:$E,$E391)-MINIFS(AJ:AJ,$E:$E,$E391))))</f>
        <v/>
      </c>
      <c r="CZ391" s="223" t="str">
        <f t="array" ref="CZ391">IF(AK391="","",
IF(INDEX(Settings!$H:$H,MATCH(CZ$1,Settings!$G:$G,0))=TRUE,
100-100*(AK391-MINIFS(AK:AK,$E:$E,$E391))/(MAXIFS(AK:AK,$E:$E,$E391)-MINIFS(AK:AK,$E:$E,$E391)),
100*(AK391-MINIFS(AK:AK,$E:$E,$E391))/(MAXIFS(AK:AK,$E:$E,$E391)-MINIFS(AK:AK,$E:$E,$E391))))</f>
        <v/>
      </c>
      <c r="DA391" s="223" t="str">
        <f t="array" ref="DA391">IF(AL391="","",
IF(INDEX(Settings!$H:$H,MATCH(DA$1,Settings!$G:$G,0))=TRUE,
100-100*(AL391-MINIFS(AL:AL,$E:$E,$E391))/(MAXIFS(AL:AL,$E:$E,$E391)-MINIFS(AL:AL,$E:$E,$E391)),
100*(AL391-MINIFS(AL:AL,$E:$E,$E391))/(MAXIFS(AL:AL,$E:$E,$E391)-MINIFS(AL:AL,$E:$E,$E391))))</f>
        <v/>
      </c>
      <c r="DB391" s="223" t="str">
        <f t="array" ref="DB391">IF(AM391="","",
IF(INDEX(Settings!$H:$H,MATCH(DB$1,Settings!$G:$G,0))=TRUE,
100-100*(AM391-MINIFS(AM:AM,$E:$E,$E391))/(MAXIFS(AM:AM,$E:$E,$E391)-MINIFS(AM:AM,$E:$E,$E391)),
100*(AM391-MINIFS(AM:AM,$E:$E,$E391))/(MAXIFS(AM:AM,$E:$E,$E391)-MINIFS(AM:AM,$E:$E,$E391))))</f>
        <v/>
      </c>
      <c r="DC391" s="223" t="str">
        <f t="array" ref="DC391">IF(AN391="","",
IF(INDEX(Settings!$H:$H,MATCH(DC$1,Settings!$G:$G,0))=TRUE,
100-100*(AN391-MINIFS(AN:AN,$E:$E,$E391))/(MAXIFS(AN:AN,$E:$E,$E391)-MINIFS(AN:AN,$E:$E,$E391)),
100*(AN391-MINIFS(AN:AN,$E:$E,$E391))/(MAXIFS(AN:AN,$E:$E,$E391)-MINIFS(AN:AN,$E:$E,$E391))))</f>
        <v/>
      </c>
      <c r="DD391" s="223" t="str">
        <f t="array" ref="DD391">IF(AO391="","",
IF(INDEX(Settings!$H:$H,MATCH(DD$1,Settings!$G:$G,0))=TRUE,
100-100*(AO391-MINIFS(AO:AO,$E:$E,$E391))/(MAXIFS(AO:AO,$E:$E,$E391)-MINIFS(AO:AO,$E:$E,$E391)),
100*(AO391-MINIFS(AO:AO,$E:$E,$E391))/(MAXIFS(AO:AO,$E:$E,$E391)-MINIFS(AO:AO,$E:$E,$E391))))</f>
        <v/>
      </c>
      <c r="DE391" s="223" t="str">
        <f t="array" ref="DE391">IF(AP391="","",
IF(INDEX(Settings!$H:$H,MATCH(DE$1,Settings!$G:$G,0))=TRUE,
100-100*(AP391-MINIFS(AP:AP,$E:$E,$E391))/(MAXIFS(AP:AP,$E:$E,$E391)-MINIFS(AP:AP,$E:$E,$E391)),
100*(AP391-MINIFS(AP:AP,$E:$E,$E391))/(MAXIFS(AP:AP,$E:$E,$E391)-MINIFS(AP:AP,$E:$E,$E391))))</f>
        <v/>
      </c>
      <c r="DF391" s="223" t="str">
        <f t="array" ref="DF391">IF(AQ391="","",
IF(INDEX(Settings!$H:$H,MATCH(DF$1,Settings!$G:$G,0))=TRUE,
100-100*(AQ391-MINIFS(AQ:AQ,$E:$E,$E391))/(MAXIFS(AQ:AQ,$E:$E,$E391)-MINIFS(AQ:AQ,$E:$E,$E391)),
100*(AQ391-MINIFS(AQ:AQ,$E:$E,$E391))/(MAXIFS(AQ:AQ,$E:$E,$E391)-MINIFS(AQ:AQ,$E:$E,$E391))))</f>
        <v/>
      </c>
      <c r="DG391" s="223" t="str">
        <f t="array" ref="DG391">IF(AR391="","",
IF(INDEX(Settings!$H:$H,MATCH(DG$1,Settings!$G:$G,0))=TRUE,
100-100*(AR391-MINIFS(AR:AR,$E:$E,$E391))/(MAXIFS(AR:AR,$E:$E,$E391)-MINIFS(AR:AR,$E:$E,$E391)),
100*(AR391-MINIFS(AR:AR,$E:$E,$E391))/(MAXIFS(AR:AR,$E:$E,$E391)-MINIFS(AR:AR,$E:$E,$E391))))</f>
        <v/>
      </c>
      <c r="DH391" s="223" t="str">
        <f t="array" ref="DH391">IF(AS391="","",
IF(INDEX(Settings!$H:$H,MATCH(DH$1,Settings!$G:$G,0))=TRUE,
100-100*(AS391-MINIFS(AS:AS,$E:$E,$E391))/(MAXIFS(AS:AS,$E:$E,$E391)-MINIFS(AS:AS,$E:$E,$E391)),
100*(AS391-MINIFS(AS:AS,$E:$E,$E391))/(MAXIFS(AS:AS,$E:$E,$E391)-MINIFS(AS:AS,$E:$E,$E391))))</f>
        <v/>
      </c>
      <c r="DI391" s="223" t="str">
        <f t="array" ref="DI391">IF(AT391="","",
IF(INDEX(Settings!$H:$H,MATCH(DI$1,Settings!$G:$G,0))=TRUE,
100-100*(AT391-MINIFS(AT:AT,$E:$E,$E391))/(MAXIFS(AT:AT,$E:$E,$E391)-MINIFS(AT:AT,$E:$E,$E391)),
100*(AT391-MINIFS(AT:AT,$E:$E,$E391))/(MAXIFS(AT:AT,$E:$E,$E391)-MINIFS(AT:AT,$E:$E,$E391))))</f>
        <v/>
      </c>
      <c r="DJ391" s="223" t="str">
        <f t="array" ref="DJ391">IF(AU391="","",
IF(INDEX(Settings!$H:$H,MATCH(DJ$1,Settings!$G:$G,0))=TRUE,
100-100*(AU391-MINIFS(AU:AU,$E:$E,$E391))/(MAXIFS(AU:AU,$E:$E,$E391)-MINIFS(AU:AU,$E:$E,$E391)),
100*(AU391-MINIFS(AU:AU,$E:$E,$E391))/(MAXIFS(AU:AU,$E:$E,$E391)-MINIFS(AU:AU,$E:$E,$E391))))</f>
        <v/>
      </c>
      <c r="DK391" s="223" t="str">
        <f t="array" ref="DK391">IF(AV391="","",
IF(INDEX(Settings!$H:$H,MATCH(DK$1,Settings!$G:$G,0))=TRUE,
100-100*(AV391-MINIFS(AV:AV,$E:$E,$E391))/(MAXIFS(AV:AV,$E:$E,$E391)-MINIFS(AV:AV,$E:$E,$E391)),
100*(AV391-MINIFS(AV:AV,$E:$E,$E391))/(MAXIFS(AV:AV,$E:$E,$E391)-MINIFS(AV:AV,$E:$E,$E391))))</f>
        <v/>
      </c>
      <c r="DL391" s="223" t="str">
        <f t="array" ref="DL391">IF(AW391="","",
IF(INDEX(Settings!$H:$H,MATCH(DL$1,Settings!$G:$G,0))=TRUE,
100-100*(AW391-MINIFS(AW:AW,$E:$E,$E391))/(MAXIFS(AW:AW,$E:$E,$E391)-MINIFS(AW:AW,$E:$E,$E391)),
100*(AW391-MINIFS(AW:AW,$E:$E,$E391))/(MAXIFS(AW:AW,$E:$E,$E391)-MINIFS(AW:AW,$E:$E,$E391))))</f>
        <v/>
      </c>
      <c r="DM391" s="223" t="str">
        <f t="array" ref="DM391">IF(AX391="","",
IF(INDEX(Settings!$H:$H,MATCH(DM$1,Settings!$G:$G,0))=TRUE,
100-100*(AX391-MINIFS(AX:AX,$E:$E,$E391))/(MAXIFS(AX:AX,$E:$E,$E391)-MINIFS(AX:AX,$E:$E,$E391)),
100*(AX391-MINIFS(AX:AX,$E:$E,$E391))/(MAXIFS(AX:AX,$E:$E,$E391)-MINIFS(AX:AX,$E:$E,$E391))))</f>
        <v/>
      </c>
      <c r="DN391" s="223" t="str">
        <f t="array" ref="DN391">IF(AY391="","",
IF(INDEX(Settings!$H:$H,MATCH(DN$1,Settings!$G:$G,0))=TRUE,
100-100*(AY391-MINIFS(AY:AY,$E:$E,$E391))/(MAXIFS(AY:AY,$E:$E,$E391)-MINIFS(AY:AY,$E:$E,$E391)),
100*(AY391-MINIFS(AY:AY,$E:$E,$E391))/(MAXIFS(AY:AY,$E:$E,$E391)-MINIFS(AY:AY,$E:$E,$E391))))</f>
        <v/>
      </c>
      <c r="DO391" s="223" t="str">
        <f t="array" ref="DO391">IF(AZ391="","",
IF(INDEX(Settings!$H:$H,MATCH(DO$1,Settings!$G:$G,0))=TRUE,
100-100*(AZ391-MINIFS(AZ:AZ,$E:$E,$E391))/(MAXIFS(AZ:AZ,$E:$E,$E391)-MINIFS(AZ:AZ,$E:$E,$E391)),
100*(AZ391-MINIFS(AZ:AZ,$E:$E,$E391))/(MAXIFS(AZ:AZ,$E:$E,$E391)-MINIFS(AZ:AZ,$E:$E,$E391))))</f>
        <v/>
      </c>
      <c r="DP391" s="223" t="str">
        <f t="array" ref="DP391">IF(BA391="","",
IF(INDEX(Settings!$H:$H,MATCH(DP$1,Settings!$G:$G,0))=TRUE,
100-100*(BA391-MINIFS(BA:BA,$E:$E,$E391))/(MAXIFS(BA:BA,$E:$E,$E391)-MINIFS(BA:BA,$E:$E,$E391)),
100*(BA391-MINIFS(BA:BA,$E:$E,$E391))/(MAXIFS(BA:BA,$E:$E,$E391)-MINIFS(BA:BA,$E:$E,$E391))))</f>
        <v/>
      </c>
      <c r="DQ391" s="223" t="str">
        <f t="array" ref="DQ391">IF(BB391="","",
IF(INDEX(Settings!$H:$H,MATCH(DQ$1,Settings!$G:$G,0))=TRUE,
100-100*(BB391-MINIFS(BB:BB,$E:$E,$E391))/(MAXIFS(BB:BB,$E:$E,$E391)-MINIFS(BB:BB,$E:$E,$E391)),
100*(BB391-MINIFS(BB:BB,$E:$E,$E391))/(MAXIFS(BB:BB,$E:$E,$E391)-MINIFS(BB:BB,$E:$E,$E391))))</f>
        <v/>
      </c>
      <c r="DR391" s="223" t="str">
        <f t="array" ref="DR391">IF(BC391="","",
IF(INDEX(Settings!$H:$H,MATCH(DR$1,Settings!$G:$G,0))=TRUE,
100-100*(BC391-MINIFS(BC:BC,$E:$E,$E391))/(MAXIFS(BC:BC,$E:$E,$E391)-MINIFS(BC:BC,$E:$E,$E391)),
100*(BC391-MINIFS(BC:BC,$E:$E,$E391))/(MAXIFS(BC:BC,$E:$E,$E391)-MINIFS(BC:BC,$E:$E,$E391))))</f>
        <v/>
      </c>
      <c r="DS391" s="223" t="str">
        <f t="array" ref="DS391">IF(BD391="","",
IF(INDEX(Settings!$H:$H,MATCH(DS$1,Settings!$G:$G,0))=TRUE,
100-100*(BD391-MINIFS(BD:BD,$E:$E,$E391))/(MAXIFS(BD:BD,$E:$E,$E391)-MINIFS(BD:BD,$E:$E,$E391)),
100*(BD391-MINIFS(BD:BD,$E:$E,$E391))/(MAXIFS(BD:BD,$E:$E,$E391)-MINIFS(BD:BD,$E:$E,$E391))))</f>
        <v/>
      </c>
      <c r="DT391" s="223" t="str">
        <f t="array" ref="DT391">IF(BE391="","",
IF(INDEX(Settings!$H:$H,MATCH(DT$1,Settings!$G:$G,0))=TRUE,
100-100*(BE391-MINIFS(BE:BE,$E:$E,$E391))/(MAXIFS(BE:BE,$E:$E,$E391)-MINIFS(BE:BE,$E:$E,$E391)),
100*(BE391-MINIFS(BE:BE,$E:$E,$E391))/(MAXIFS(BE:BE,$E:$E,$E391)-MINIFS(BE:BE,$E:$E,$E391))))</f>
        <v/>
      </c>
      <c r="DU391" s="223" t="str">
        <f t="array" ref="DU391">IF(BF391="","",
IF(INDEX(Settings!$H:$H,MATCH(DU$1,Settings!$G:$G,0))=TRUE,
100-100*(BF391-MINIFS(BF:BF,$E:$E,$E391))/(MAXIFS(BF:BF,$E:$E,$E391)-MINIFS(BF:BF,$E:$E,$E391)),
100*(BF391-MINIFS(BF:BF,$E:$E,$E391))/(MAXIFS(BF:BF,$E:$E,$E391)-MINIFS(BF:BF,$E:$E,$E391))))</f>
        <v/>
      </c>
      <c r="DV391" s="223" t="str">
        <f t="array" ref="DV391">IF(BG391="","",
IF(INDEX(Settings!$H:$H,MATCH(DV$1,Settings!$G:$G,0))=TRUE,
100-100*(BG391-MINIFS(BG:BG,$E:$E,$E391))/(MAXIFS(BG:BG,$E:$E,$E391)-MINIFS(BG:BG,$E:$E,$E391)),
100*(BG391-MINIFS(BG:BG,$E:$E,$E391))/(MAXIFS(BG:BG,$E:$E,$E391)-MINIFS(BG:BG,$E:$E,$E391))))</f>
        <v/>
      </c>
      <c r="DW391" s="223" t="str">
        <f t="array" ref="DW391">IF(BH391="","",
IF(INDEX(Settings!$H:$H,MATCH(DW$1,Settings!$G:$G,0))=TRUE,
100-100*(BH391-MINIFS(BH:BH,$E:$E,$E391))/(MAXIFS(BH:BH,$E:$E,$E391)-MINIFS(BH:BH,$E:$E,$E391)),
100*(BH391-MINIFS(BH:BH,$E:$E,$E391))/(MAXIFS(BH:BH,$E:$E,$E391)-MINIFS(BH:BH,$E:$E,$E391))))</f>
        <v/>
      </c>
      <c r="DX391" s="223" t="str">
        <f t="array" ref="DX391">IF(BI391="","",
IF(INDEX(Settings!$H:$H,MATCH(DX$1,Settings!$G:$G,0))=TRUE,
100-100*(BI391-MINIFS(BI:BI,$E:$E,$E391))/(MAXIFS(BI:BI,$E:$E,$E391)-MINIFS(BI:BI,$E:$E,$E391)),
100*(BI391-MINIFS(BI:BI,$E:$E,$E391))/(MAXIFS(BI:BI,$E:$E,$E391)-MINIFS(BI:BI,$E:$E,$E391))))</f>
        <v/>
      </c>
      <c r="DY391" s="223" t="str">
        <f t="array" ref="DY391">IF(BJ391="","",
IF(INDEX(Settings!$H:$H,MATCH(DY$1,Settings!$G:$G,0))=TRUE,
100-100*(BJ391-MINIFS(BJ:BJ,$E:$E,$E391))/(MAXIFS(BJ:BJ,$E:$E,$E391)-MINIFS(BJ:BJ,$E:$E,$E391)),
100*(BJ391-MINIFS(BJ:BJ,$E:$E,$E391))/(MAXIFS(BJ:BJ,$E:$E,$E391)-MINIFS(BJ:BJ,$E:$E,$E391))))</f>
        <v/>
      </c>
      <c r="DZ391" s="225"/>
      <c r="EA391" s="225"/>
      <c r="EB391" s="225" t="str">
        <f t="shared" si="8"/>
        <v/>
      </c>
      <c r="EC391" s="225" t="str">
        <f t="shared" si="9"/>
        <v/>
      </c>
      <c r="ED391" s="225" t="str">
        <f t="shared" si="10"/>
        <v/>
      </c>
      <c r="EE391" s="225" t="str">
        <f t="shared" si="11"/>
        <v/>
      </c>
      <c r="EF391" s="225" t="str">
        <f t="shared" si="12"/>
        <v/>
      </c>
      <c r="EG391" s="225" t="str">
        <f t="shared" si="13"/>
        <v/>
      </c>
      <c r="EH391" s="225"/>
      <c r="EI391" s="225"/>
      <c r="EJ391" s="225"/>
      <c r="EK391" s="225"/>
      <c r="EL391" s="225"/>
      <c r="EM391" s="225"/>
    </row>
    <row r="392">
      <c r="A392" s="231"/>
      <c r="B392" s="231"/>
      <c r="C392" s="231"/>
      <c r="D392" s="231" t="str">
        <f t="array" ref="D392">IFERROR(INDEX(Profiles!$B:$B,MATCH($A392,Profiles!$A:$A,0)),"")</f>
        <v/>
      </c>
      <c r="E392" s="231"/>
      <c r="F392" s="231"/>
      <c r="G392" s="231"/>
      <c r="H392" s="231"/>
      <c r="I392" s="231" t="str">
        <f>IF(A392="","",IF(Settings!$N$3="DATE",F392&amp;": "&amp;TEXT(B392,"M/DD/YY"),F392&amp;": "&amp;H392))</f>
        <v/>
      </c>
      <c r="J392" s="231"/>
      <c r="K392" s="231"/>
      <c r="L392" s="231"/>
      <c r="M392" s="232" t="str">
        <f t="shared" si="14"/>
        <v/>
      </c>
      <c r="N392" s="231"/>
      <c r="O392" s="231"/>
      <c r="P392" s="231"/>
      <c r="Q392" s="231"/>
      <c r="R392" s="231"/>
      <c r="S392" s="230" t="str">
        <f>IFERROR(VLOOKUP(AF392, 'YOYO IR Scores'!A:C, 3, FALSE), "")
</f>
        <v/>
      </c>
      <c r="T392" s="231"/>
      <c r="U392" s="231"/>
      <c r="V392" s="231"/>
      <c r="W392" s="231"/>
      <c r="X392" s="233" t="str">
        <f t="shared" si="4"/>
        <v/>
      </c>
      <c r="Y392" s="234" t="str">
        <f t="shared" si="5"/>
        <v/>
      </c>
      <c r="Z392" s="234" t="str">
        <f t="shared" si="6"/>
        <v/>
      </c>
      <c r="AA392" s="233" t="str">
        <f t="shared" si="7"/>
        <v/>
      </c>
      <c r="AB392" s="232"/>
      <c r="AC392" s="232"/>
      <c r="AD392" s="232"/>
      <c r="AE392" s="232" t="str">
        <f>IFERROR(VLOOKUP(AF392, 'YOYO IR Scores'!A:C, 2, FALSE), "")</f>
        <v/>
      </c>
      <c r="AF392" s="232"/>
      <c r="AG392" s="232"/>
      <c r="AH392" s="232"/>
      <c r="AI392" s="232"/>
      <c r="AJ392" s="232"/>
      <c r="AK392" s="232"/>
      <c r="AL392" s="232"/>
      <c r="AM392" s="232"/>
      <c r="AN392" s="232"/>
      <c r="AO392" s="232"/>
      <c r="AP392" s="232"/>
      <c r="AQ392" s="232"/>
      <c r="AR392" s="232"/>
      <c r="AS392" s="232"/>
      <c r="AT392" s="232"/>
      <c r="AU392" s="232"/>
      <c r="AV392" s="232"/>
      <c r="AW392" s="232"/>
      <c r="AX392" s="232"/>
      <c r="AY392" s="232"/>
      <c r="AZ392" s="232"/>
      <c r="BA392" s="232"/>
      <c r="BB392" s="232"/>
      <c r="BC392" s="232"/>
      <c r="BD392" s="232"/>
      <c r="BE392" s="232"/>
      <c r="BF392" s="232"/>
      <c r="BG392" s="232"/>
      <c r="BH392" s="232"/>
      <c r="BI392" s="232"/>
      <c r="BJ392" s="232"/>
      <c r="BK392" s="232" t="str">
        <f t="array" ref="BK392">IF(J392="","",
IF(INDEX(Settings!$H:$H,MATCH(BY$1,Settings!$G:$G,0))=TRUE,
100-100*(J392-MIN(J:J))/(MAX(J:J)-MIN(J:J)),
100*(J392-MIN(J:J))/(MAX(J:J)-MIN(J:J))))</f>
        <v/>
      </c>
      <c r="BL392" s="232" t="str">
        <f t="array" ref="BL392">IF(J392="","",
IF(INDEX(Settings!$H:$H,MATCH(BY$1,Settings!$G:$G,0))=TRUE,
100-100*(J392-MINIFS(J:J,$E:$E,$E392))/(MAXIFS(J:J,$E:$E,$E392)-MINIFS(J:J,$E:$E,$E392)),
100*(J392-MINIFS(J:J,$E:$E,$E392))/(MAXIFS(J:J,$E:$E,$E392)-MINIFS(J:J,$E:$E,$E392))))</f>
        <v/>
      </c>
      <c r="BM392" s="232" t="str">
        <f t="array" ref="BM392">IF(J392="","",
IF(INDEX(Settings!$H:$H,MATCH(BY$1,Settings!$G:$G,0))=TRUE,
100-100*(J392-MINIFS(J:J,$E:$E,$E392,$I:$I,$I392))/(MAXIFS(J:J,$E:$E,$E392,$I:$I,$I392)-MINIFS(J:J,$E:$E,$E392,$I:$I,$I392)),
100*(J392-MINIFS(J:J,$E:$E,$E392,$I:$I,$I392))/(MAXIFS(J:J,$E:$E,$E392,$I:$I,$I392)-MINIFS(J:J,$E:$E,$E392,$I:$I,$I392))))</f>
        <v/>
      </c>
      <c r="BN392" s="231" t="str">
        <f t="array" ref="BN392">IF(J392="","",
IF(INDEX(Settings!$H:$H,MATCH(BY$1,Settings!$G:$G,0))=TRUE,
100-100*PERCENTRANK(J:J,J392),
100*PERCENTRANK(J:J,J392)))</f>
        <v/>
      </c>
      <c r="BO392" s="231" t="str">
        <f>IFERROR(__xludf.DUMMYFUNCTION("IF(J392="""","""",
IF(INDEX(Settings!$H:$H,MATCH(BY$1,Settings!$G:$G,0))=TRUE,
100-100*PERCENTRANK(FILTER(J:J,$E:$E=$E392),J392),
100*PERCENTRANK(FILTER(J:J,$E:$E=$E392),J392)))"),"")</f>
        <v/>
      </c>
      <c r="BP392" s="231" t="str">
        <f>IFERROR(__xludf.DUMMYFUNCTION("IF(J392="""","""",
IF(INDEX(Settings!$H:$H,MATCH(BY$1,Settings!$G:$G,0))=TRUE,
100-100*PERCENTRANK(FILTER(J:J,$E:$E=$E392,$I:$I=$I392),J392),
100*PERCENTRANK(FILTER(J:J,$E:$E=$E392,$I:$I=$I392),J392)))"),"")</f>
        <v/>
      </c>
      <c r="BQ392" s="233" t="str">
        <f t="array" ref="BQ392">IF(J392="","",
IF(INDEX(Settings!$H:$H,MATCH(BY$1,Settings!$G:$G,0))=TRUE,
-1*(J392-AVERAGE(J:J))/STDEV(J:J),
(J392-AVERAGE(J:J))/STDEV(J:J)))</f>
        <v/>
      </c>
      <c r="BR392" s="233" t="str">
        <f>IFERROR(__xludf.DUMMYFUNCTION("IF(J392="""","""",
IF(INDEX(Settings!$H:$H,MATCH(BY$1,Settings!$G:$G,0))=TRUE,
-1*(J392-AVERAGEIFS(J:J,$E:$E,$E392))/STDEV(FILTER(J:J,$E:$E=$E392)),
(J392-AVERAGEIFS(J:J,$E:$E,$E392))/STDEV(FILTER(J:J,$E:$E=$E392))))"),"")</f>
        <v/>
      </c>
      <c r="BS392" s="233"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1"/>
      <c r="BX392" s="231"/>
      <c r="BY392" s="232" t="str">
        <f t="array" ref="BY392">IF(J392="","",
IF(INDEX(Settings!$H:$H,MATCH(BY$1,Settings!$G:$G,0))=TRUE,
100-100*(J392-MINIFS(J:J,$E:$E,$E392))/(MAXIFS(J:J,$E:$E,$E392)-MINIFS(J:J,$E:$E,$E392)),
100*(J392-MINIFS(J:J,$E:$E,$E392))/(MAXIFS(J:J,$E:$E,$E392)-MINIFS(J:J,$E:$E,$E392))))</f>
        <v/>
      </c>
      <c r="BZ392" s="232" t="str">
        <f t="array" ref="BZ392">IF(K392="","",
IF(INDEX(Settings!$H:$H,MATCH(BZ$1,Settings!$G:$G,0))=TRUE,
100-100*(K392-MINIFS(K:K,$E:$E,$E392))/(MAXIFS(K:K,$E:$E,$E392)-MINIFS(K:K,$E:$E,$E392)),
100*(K392-MINIFS(K:K,$E:$E,$E392))/(MAXIFS(K:K,$E:$E,$E392)-MINIFS(K:K,$E:$E,$E392))))</f>
        <v/>
      </c>
      <c r="CA392" s="232" t="str">
        <f t="array" ref="CA392">IF(L392="","",
IF(INDEX(Settings!$H:$H,MATCH(CA$1,Settings!$G:$G,0))=TRUE,
100-100*(L392-MINIFS(L:L,$E:$E,$E392))/(MAXIFS(L:L,$E:$E,$E392)-MINIFS(L:L,$E:$E,$E392)),
100*(L392-MINIFS(L:L,$E:$E,$E392))/(MAXIFS(L:L,$E:$E,$E392)-MINIFS(L:L,$E:$E,$E392))))</f>
        <v/>
      </c>
      <c r="CB392" s="232" t="str">
        <f t="array" ref="CB392">IF(M392="","",
IF(INDEX(Settings!$H:$H,MATCH(CB$1,Settings!$G:$G,0))=TRUE,
100-100*(M392-MINIFS(M:M,$E:$E,$E392))/(MAXIFS(M:M,$E:$E,$E392)-MINIFS(M:M,$E:$E,$E392)),
100*(M392-MINIFS(M:M,$E:$E,$E392))/(MAXIFS(M:M,$E:$E,$E392)-MINIFS(M:M,$E:$E,$E392))))</f>
        <v/>
      </c>
      <c r="CC392" s="232" t="str">
        <f t="array" ref="CC392">IF(N392="","",
IF(INDEX(Settings!$H:$H,MATCH(CC$1,Settings!$G:$G,0))=TRUE,
100-100*(N392-MINIFS(N:N,$E:$E,$E392))/(MAXIFS(N:N,$E:$E,$E392)-MINIFS(N:N,$E:$E,$E392)),
100*(N392-MINIFS(N:N,$E:$E,$E392))/(MAXIFS(N:N,$E:$E,$E392)-MINIFS(N:N,$E:$E,$E392))))</f>
        <v/>
      </c>
      <c r="CD392" s="232" t="str">
        <f t="array" ref="CD392">IF(O392="","",
IF(INDEX(Settings!$H:$H,MATCH(CD$1,Settings!$G:$G,0))=TRUE,
100-100*(O392-MINIFS(O:O,$E:$E,$E392))/(MAXIFS(O:O,$E:$E,$E392)-MINIFS(O:O,$E:$E,$E392)),
100*(O392-MINIFS(O:O,$E:$E,$E392))/(MAXIFS(O:O,$E:$E,$E392)-MINIFS(O:O,$E:$E,$E392))))</f>
        <v/>
      </c>
      <c r="CE392" s="232" t="str">
        <f t="array" ref="CE392">IF(P392="","",
IF(INDEX(Settings!$H:$H,MATCH(CE$1,Settings!$G:$G,0))=TRUE,
100-100*(P392-MINIFS(P:P,$E:$E,$E392))/(MAXIFS(P:P,$E:$E,$E392)-MINIFS(P:P,$E:$E,$E392)),
100*(P392-MINIFS(P:P,$E:$E,$E392))/(MAXIFS(P:P,$E:$E,$E392)-MINIFS(P:P,$E:$E,$E392))))</f>
        <v/>
      </c>
      <c r="CF392" s="232" t="str">
        <f t="array" ref="CF392">IF(Q392="","",
IF(INDEX(Settings!$H:$H,MATCH(CF$1,Settings!$G:$G,0))=TRUE,
100-100*(Q392-MINIFS(Q:Q,$E:$E,$E392))/(MAXIFS(Q:Q,$E:$E,$E392)-MINIFS(Q:Q,$E:$E,$E392)),
100*(Q392-MINIFS(Q:Q,$E:$E,$E392))/(MAXIFS(Q:Q,$E:$E,$E392)-MINIFS(Q:Q,$E:$E,$E392))))</f>
        <v/>
      </c>
      <c r="CG392" s="232" t="str">
        <f t="array" ref="CG392">IF(R392="","",
IF(INDEX(Settings!$H:$H,MATCH(CG$1,Settings!$G:$G,0))=TRUE,
100-100*(R392-MINIFS(R:R,$E:$E,$E392))/(MAXIFS(R:R,$E:$E,$E392)-MINIFS(R:R,$E:$E,$E392)),
100*(R392-MINIFS(R:R,$E:$E,$E392))/(MAXIFS(R:R,$E:$E,$E392)-MINIFS(R:R,$E:$E,$E392))))</f>
        <v/>
      </c>
      <c r="CH392" s="232" t="str">
        <f t="array" ref="CH392">IF(S392="","",
IF(INDEX(Settings!$H:$H,MATCH(CH$1,Settings!$G:$G,0))=TRUE,
100-100*(S392-MINIFS(S:S,$E:$E,$E392))/(MAXIFS(S:S,$E:$E,$E392)-MINIFS(S:S,$E:$E,$E392)),
100*(S392-MINIFS(S:S,$E:$E,$E392))/(MAXIFS(S:S,$E:$E,$E392)-MINIFS(S:S,$E:$E,$E392))))</f>
        <v/>
      </c>
      <c r="CI392" s="232" t="str">
        <f t="array" ref="CI392">IF(T392="","",
IF(INDEX(Settings!$H:$H,MATCH(CI$1,Settings!$G:$G,0))=TRUE,
100-100*(T392-MINIFS(T:T,$E:$E,$E392))/(MAXIFS(T:T,$E:$E,$E392)-MINIFS(T:T,$E:$E,$E392)),
100*(T392-MINIFS(T:T,$E:$E,$E392))/(MAXIFS(T:T,$E:$E,$E392)-MINIFS(T:T,$E:$E,$E392))))</f>
        <v/>
      </c>
      <c r="CJ392" s="232" t="str">
        <f t="array" ref="CJ392">IF(U392="","",
IF(INDEX(Settings!$H:$H,MATCH(CJ$1,Settings!$G:$G,0))=TRUE,
100-100*(U392-MINIFS(U:U,$E:$E,$E392))/(MAXIFS(U:U,$E:$E,$E392)-MINIFS(U:U,$E:$E,$E392)),
100*(U392-MINIFS(U:U,$E:$E,$E392))/(MAXIFS(U:U,$E:$E,$E392)-MINIFS(U:U,$E:$E,$E392))))</f>
        <v/>
      </c>
      <c r="CK392" s="232" t="str">
        <f t="array" ref="CK392">IF(V392="","",
IF(INDEX(Settings!$H:$H,MATCH(CK$1,Settings!$G:$G,0))=TRUE,
100-100*(V392-MINIFS(V:V,$E:$E,$E392))/(MAXIFS(V:V,$E:$E,$E392)-MINIFS(V:V,$E:$E,$E392)),
100*(V392-MINIFS(V:V,$E:$E,$E392))/(MAXIFS(V:V,$E:$E,$E392)-MINIFS(V:V,$E:$E,$E392))))</f>
        <v/>
      </c>
      <c r="CL392" s="232" t="str">
        <f t="array" ref="CL392">IF(W392="","",
IF(INDEX(Settings!$H:$H,MATCH(CL$1,Settings!$G:$G,0))=TRUE,
100-100*(W392-MINIFS(W:W,$E:$E,$E392))/(MAXIFS(W:W,$E:$E,$E392)-MINIFS(W:W,$E:$E,$E392)),
100*(W392-MINIFS(W:W,$E:$E,$E392))/(MAXIFS(W:W,$E:$E,$E392)-MINIFS(W:W,$E:$E,$E392))))</f>
        <v/>
      </c>
      <c r="CM392" s="232" t="str">
        <f t="array" ref="CM392">IF(X392="","",
IF(INDEX(Settings!$H:$H,MATCH(CM$1,Settings!$G:$G,0))=TRUE,
100-100*(X392-MINIFS(X:X,$E:$E,$E392))/(MAXIFS(X:X,$E:$E,$E392)-MINIFS(X:X,$E:$E,$E392)),
100*(X392-MINIFS(X:X,$E:$E,$E392))/(MAXIFS(X:X,$E:$E,$E392)-MINIFS(X:X,$E:$E,$E392))))</f>
        <v/>
      </c>
      <c r="CN392" s="232" t="str">
        <f t="array" ref="CN392">IF(Y392="","",
IF(INDEX(Settings!$H:$H,MATCH(CN$1,Settings!$G:$G,0))=TRUE,
100-100*(Y392-MINIFS(Y:Y,$E:$E,$E392))/(MAXIFS(Y:Y,$E:$E,$E392)-MINIFS(Y:Y,$E:$E,$E392)),
100*(Y392-MINIFS(Y:Y,$E:$E,$E392))/(MAXIFS(Y:Y,$E:$E,$E392)-MINIFS(Y:Y,$E:$E,$E392))))</f>
        <v/>
      </c>
      <c r="CO392" s="232" t="str">
        <f t="array" ref="CO392">IF(Z392="","",
IF(INDEX(Settings!$H:$H,MATCH(CO$1,Settings!$G:$G,0))=TRUE,
100-100*(Z392-MINIFS(Z:Z,$E:$E,$E392))/(MAXIFS(Z:Z,$E:$E,$E392)-MINIFS(Z:Z,$E:$E,$E392)),
100*(Z392-MINIFS(Z:Z,$E:$E,$E392))/(MAXIFS(Z:Z,$E:$E,$E392)-MINIFS(Z:Z,$E:$E,$E392))))</f>
        <v/>
      </c>
      <c r="CP392" s="232" t="str">
        <f t="array" ref="CP392">IF(AA392="","",
IF(INDEX(Settings!$H:$H,MATCH(CP$1,Settings!$G:$G,0))=TRUE,
100-100*(AA392-MINIFS(AA:AA,$E:$E,$E392))/(MAXIFS(AA:AA,$E:$E,$E392)-MINIFS(AA:AA,$E:$E,$E392)),
100*(AA392-MINIFS(AA:AA,$E:$E,$E392))/(MAXIFS(AA:AA,$E:$E,$E392)-MINIFS(AA:AA,$E:$E,$E392))))</f>
        <v/>
      </c>
      <c r="CQ392" s="232" t="str">
        <f t="array" ref="CQ392">IF(AB392="","",
IF(INDEX(Settings!$H:$H,MATCH(CQ$1,Settings!$G:$G,0))=TRUE,
100-100*(AB392-MINIFS(AB:AB,$E:$E,$E392))/(MAXIFS(AB:AB,$E:$E,$E392)-MINIFS(AB:AB,$E:$E,$E392)),
100*(AB392-MINIFS(AB:AB,$E:$E,$E392))/(MAXIFS(AB:AB,$E:$E,$E392)-MINIFS(AB:AB,$E:$E,$E392))))</f>
        <v/>
      </c>
      <c r="CR392" s="232" t="str">
        <f t="array" ref="CR392">IF(AC392="","",
IF(INDEX(Settings!$H:$H,MATCH(CR$1,Settings!$G:$G,0))=TRUE,
100-100*(AC392-MINIFS(AC:AC,$E:$E,$E392))/(MAXIFS(AC:AC,$E:$E,$E392)-MINIFS(AC:AC,$E:$E,$E392)),
100*(AC392-MINIFS(AC:AC,$E:$E,$E392))/(MAXIFS(AC:AC,$E:$E,$E392)-MINIFS(AC:AC,$E:$E,$E392))))</f>
        <v/>
      </c>
      <c r="CS392" s="232" t="str">
        <f t="array" ref="CS392">IF(AD392="","",
IF(INDEX(Settings!$H:$H,MATCH(CS$1,Settings!$G:$G,0))=TRUE,
100-100*(AD392-MINIFS(AD:AD,$E:$E,$E392))/(MAXIFS(AD:AD,$E:$E,$E392)-MINIFS(AD:AD,$E:$E,$E392)),
100*(AD392-MINIFS(AD:AD,$E:$E,$E392))/(MAXIFS(AD:AD,$E:$E,$E392)-MINIFS(AD:AD,$E:$E,$E392))))</f>
        <v/>
      </c>
      <c r="CT392" s="232" t="str">
        <f t="array" ref="CT392">IF(AE392="","",
IF(INDEX(Settings!$H:$H,MATCH(CT$1,Settings!$G:$G,0))=TRUE,
100-100*(AE392-MINIFS(AE:AE,$E:$E,$E392))/(MAXIFS(AE:AE,$E:$E,$E392)-MINIFS(AE:AE,$E:$E,$E392)),
100*(AE392-MINIFS(AE:AE,$E:$E,$E392))/(MAXIFS(AE:AE,$E:$E,$E392)-MINIFS(AE:AE,$E:$E,$E392))))</f>
        <v/>
      </c>
      <c r="CU392" s="232" t="str">
        <f t="array" ref="CU392">IF(AF392="","",
IF(INDEX(Settings!$H:$H,MATCH(CU$1,Settings!$G:$G,0))=TRUE,
100-100*(AF392-MINIFS(AF:AF,$E:$E,$E392))/(MAXIFS(AF:AF,$E:$E,$E392)-MINIFS(AF:AF,$E:$E,$E392)),
100*(AF392-MINIFS(AF:AF,$E:$E,$E392))/(MAXIFS(AF:AF,$E:$E,$E392)-MINIFS(AF:AF,$E:$E,$E392))))</f>
        <v/>
      </c>
      <c r="CV392" s="232" t="str">
        <f t="array" ref="CV392">IF(AG392="","",
IF(INDEX(Settings!$H:$H,MATCH(CV$1,Settings!$G:$G,0))=TRUE,
100-100*(AG392-MINIFS(AG:AG,$E:$E,$E392))/(MAXIFS(AG:AG,$E:$E,$E392)-MINIFS(AG:AG,$E:$E,$E392)),
100*(AG392-MINIFS(AG:AG,$E:$E,$E392))/(MAXIFS(AG:AG,$E:$E,$E392)-MINIFS(AG:AG,$E:$E,$E392))))</f>
        <v/>
      </c>
      <c r="CW392" s="232" t="str">
        <f t="array" ref="CW392">IF(AH392="","",
IF(INDEX(Settings!$H:$H,MATCH(CW$1,Settings!$G:$G,0))=TRUE,
100-100*(AH392-MINIFS(AH:AH,$E:$E,$E392))/(MAXIFS(AH:AH,$E:$E,$E392)-MINIFS(AH:AH,$E:$E,$E392)),
100*(AH392-MINIFS(AH:AH,$E:$E,$E392))/(MAXIFS(AH:AH,$E:$E,$E392)-MINIFS(AH:AH,$E:$E,$E392))))</f>
        <v/>
      </c>
      <c r="CX392" s="232" t="str">
        <f t="array" ref="CX392">IF(AI392="","",
IF(INDEX(Settings!$H:$H,MATCH(CX$1,Settings!$G:$G,0))=TRUE,
100-100*(AI392-MINIFS(AI:AI,$E:$E,$E392))/(MAXIFS(AI:AI,$E:$E,$E392)-MINIFS(AI:AI,$E:$E,$E392)),
100*(AI392-MINIFS(AI:AI,$E:$E,$E392))/(MAXIFS(AI:AI,$E:$E,$E392)-MINIFS(AI:AI,$E:$E,$E392))))</f>
        <v/>
      </c>
      <c r="CY392" s="232" t="str">
        <f t="array" ref="CY392">IF(AJ392="","",
IF(INDEX(Settings!$H:$H,MATCH(CY$1,Settings!$G:$G,0))=TRUE,
100-100*(AJ392-MINIFS(AJ:AJ,$E:$E,$E392))/(MAXIFS(AJ:AJ,$E:$E,$E392)-MINIFS(AJ:AJ,$E:$E,$E392)),
100*(AJ392-MINIFS(AJ:AJ,$E:$E,$E392))/(MAXIFS(AJ:AJ,$E:$E,$E392)-MINIFS(AJ:AJ,$E:$E,$E392))))</f>
        <v/>
      </c>
      <c r="CZ392" s="232" t="str">
        <f t="array" ref="CZ392">IF(AK392="","",
IF(INDEX(Settings!$H:$H,MATCH(CZ$1,Settings!$G:$G,0))=TRUE,
100-100*(AK392-MINIFS(AK:AK,$E:$E,$E392))/(MAXIFS(AK:AK,$E:$E,$E392)-MINIFS(AK:AK,$E:$E,$E392)),
100*(AK392-MINIFS(AK:AK,$E:$E,$E392))/(MAXIFS(AK:AK,$E:$E,$E392)-MINIFS(AK:AK,$E:$E,$E392))))</f>
        <v/>
      </c>
      <c r="DA392" s="232" t="str">
        <f t="array" ref="DA392">IF(AL392="","",
IF(INDEX(Settings!$H:$H,MATCH(DA$1,Settings!$G:$G,0))=TRUE,
100-100*(AL392-MINIFS(AL:AL,$E:$E,$E392))/(MAXIFS(AL:AL,$E:$E,$E392)-MINIFS(AL:AL,$E:$E,$E392)),
100*(AL392-MINIFS(AL:AL,$E:$E,$E392))/(MAXIFS(AL:AL,$E:$E,$E392)-MINIFS(AL:AL,$E:$E,$E392))))</f>
        <v/>
      </c>
      <c r="DB392" s="232" t="str">
        <f t="array" ref="DB392">IF(AM392="","",
IF(INDEX(Settings!$H:$H,MATCH(DB$1,Settings!$G:$G,0))=TRUE,
100-100*(AM392-MINIFS(AM:AM,$E:$E,$E392))/(MAXIFS(AM:AM,$E:$E,$E392)-MINIFS(AM:AM,$E:$E,$E392)),
100*(AM392-MINIFS(AM:AM,$E:$E,$E392))/(MAXIFS(AM:AM,$E:$E,$E392)-MINIFS(AM:AM,$E:$E,$E392))))</f>
        <v/>
      </c>
      <c r="DC392" s="232" t="str">
        <f t="array" ref="DC392">IF(AN392="","",
IF(INDEX(Settings!$H:$H,MATCH(DC$1,Settings!$G:$G,0))=TRUE,
100-100*(AN392-MINIFS(AN:AN,$E:$E,$E392))/(MAXIFS(AN:AN,$E:$E,$E392)-MINIFS(AN:AN,$E:$E,$E392)),
100*(AN392-MINIFS(AN:AN,$E:$E,$E392))/(MAXIFS(AN:AN,$E:$E,$E392)-MINIFS(AN:AN,$E:$E,$E392))))</f>
        <v/>
      </c>
      <c r="DD392" s="232" t="str">
        <f t="array" ref="DD392">IF(AO392="","",
IF(INDEX(Settings!$H:$H,MATCH(DD$1,Settings!$G:$G,0))=TRUE,
100-100*(AO392-MINIFS(AO:AO,$E:$E,$E392))/(MAXIFS(AO:AO,$E:$E,$E392)-MINIFS(AO:AO,$E:$E,$E392)),
100*(AO392-MINIFS(AO:AO,$E:$E,$E392))/(MAXIFS(AO:AO,$E:$E,$E392)-MINIFS(AO:AO,$E:$E,$E392))))</f>
        <v/>
      </c>
      <c r="DE392" s="232" t="str">
        <f t="array" ref="DE392">IF(AP392="","",
IF(INDEX(Settings!$H:$H,MATCH(DE$1,Settings!$G:$G,0))=TRUE,
100-100*(AP392-MINIFS(AP:AP,$E:$E,$E392))/(MAXIFS(AP:AP,$E:$E,$E392)-MINIFS(AP:AP,$E:$E,$E392)),
100*(AP392-MINIFS(AP:AP,$E:$E,$E392))/(MAXIFS(AP:AP,$E:$E,$E392)-MINIFS(AP:AP,$E:$E,$E392))))</f>
        <v/>
      </c>
      <c r="DF392" s="232" t="str">
        <f t="array" ref="DF392">IF(AQ392="","",
IF(INDEX(Settings!$H:$H,MATCH(DF$1,Settings!$G:$G,0))=TRUE,
100-100*(AQ392-MINIFS(AQ:AQ,$E:$E,$E392))/(MAXIFS(AQ:AQ,$E:$E,$E392)-MINIFS(AQ:AQ,$E:$E,$E392)),
100*(AQ392-MINIFS(AQ:AQ,$E:$E,$E392))/(MAXIFS(AQ:AQ,$E:$E,$E392)-MINIFS(AQ:AQ,$E:$E,$E392))))</f>
        <v/>
      </c>
      <c r="DG392" s="232" t="str">
        <f t="array" ref="DG392">IF(AR392="","",
IF(INDEX(Settings!$H:$H,MATCH(DG$1,Settings!$G:$G,0))=TRUE,
100-100*(AR392-MINIFS(AR:AR,$E:$E,$E392))/(MAXIFS(AR:AR,$E:$E,$E392)-MINIFS(AR:AR,$E:$E,$E392)),
100*(AR392-MINIFS(AR:AR,$E:$E,$E392))/(MAXIFS(AR:AR,$E:$E,$E392)-MINIFS(AR:AR,$E:$E,$E392))))</f>
        <v/>
      </c>
      <c r="DH392" s="232" t="str">
        <f t="array" ref="DH392">IF(AS392="","",
IF(INDEX(Settings!$H:$H,MATCH(DH$1,Settings!$G:$G,0))=TRUE,
100-100*(AS392-MINIFS(AS:AS,$E:$E,$E392))/(MAXIFS(AS:AS,$E:$E,$E392)-MINIFS(AS:AS,$E:$E,$E392)),
100*(AS392-MINIFS(AS:AS,$E:$E,$E392))/(MAXIFS(AS:AS,$E:$E,$E392)-MINIFS(AS:AS,$E:$E,$E392))))</f>
        <v/>
      </c>
      <c r="DI392" s="232" t="str">
        <f t="array" ref="DI392">IF(AT392="","",
IF(INDEX(Settings!$H:$H,MATCH(DI$1,Settings!$G:$G,0))=TRUE,
100-100*(AT392-MINIFS(AT:AT,$E:$E,$E392))/(MAXIFS(AT:AT,$E:$E,$E392)-MINIFS(AT:AT,$E:$E,$E392)),
100*(AT392-MINIFS(AT:AT,$E:$E,$E392))/(MAXIFS(AT:AT,$E:$E,$E392)-MINIFS(AT:AT,$E:$E,$E392))))</f>
        <v/>
      </c>
      <c r="DJ392" s="232" t="str">
        <f t="array" ref="DJ392">IF(AU392="","",
IF(INDEX(Settings!$H:$H,MATCH(DJ$1,Settings!$G:$G,0))=TRUE,
100-100*(AU392-MINIFS(AU:AU,$E:$E,$E392))/(MAXIFS(AU:AU,$E:$E,$E392)-MINIFS(AU:AU,$E:$E,$E392)),
100*(AU392-MINIFS(AU:AU,$E:$E,$E392))/(MAXIFS(AU:AU,$E:$E,$E392)-MINIFS(AU:AU,$E:$E,$E392))))</f>
        <v/>
      </c>
      <c r="DK392" s="232" t="str">
        <f t="array" ref="DK392">IF(AV392="","",
IF(INDEX(Settings!$H:$H,MATCH(DK$1,Settings!$G:$G,0))=TRUE,
100-100*(AV392-MINIFS(AV:AV,$E:$E,$E392))/(MAXIFS(AV:AV,$E:$E,$E392)-MINIFS(AV:AV,$E:$E,$E392)),
100*(AV392-MINIFS(AV:AV,$E:$E,$E392))/(MAXIFS(AV:AV,$E:$E,$E392)-MINIFS(AV:AV,$E:$E,$E392))))</f>
        <v/>
      </c>
      <c r="DL392" s="232" t="str">
        <f t="array" ref="DL392">IF(AW392="","",
IF(INDEX(Settings!$H:$H,MATCH(DL$1,Settings!$G:$G,0))=TRUE,
100-100*(AW392-MINIFS(AW:AW,$E:$E,$E392))/(MAXIFS(AW:AW,$E:$E,$E392)-MINIFS(AW:AW,$E:$E,$E392)),
100*(AW392-MINIFS(AW:AW,$E:$E,$E392))/(MAXIFS(AW:AW,$E:$E,$E392)-MINIFS(AW:AW,$E:$E,$E392))))</f>
        <v/>
      </c>
      <c r="DM392" s="232" t="str">
        <f t="array" ref="DM392">IF(AX392="","",
IF(INDEX(Settings!$H:$H,MATCH(DM$1,Settings!$G:$G,0))=TRUE,
100-100*(AX392-MINIFS(AX:AX,$E:$E,$E392))/(MAXIFS(AX:AX,$E:$E,$E392)-MINIFS(AX:AX,$E:$E,$E392)),
100*(AX392-MINIFS(AX:AX,$E:$E,$E392))/(MAXIFS(AX:AX,$E:$E,$E392)-MINIFS(AX:AX,$E:$E,$E392))))</f>
        <v/>
      </c>
      <c r="DN392" s="232" t="str">
        <f t="array" ref="DN392">IF(AY392="","",
IF(INDEX(Settings!$H:$H,MATCH(DN$1,Settings!$G:$G,0))=TRUE,
100-100*(AY392-MINIFS(AY:AY,$E:$E,$E392))/(MAXIFS(AY:AY,$E:$E,$E392)-MINIFS(AY:AY,$E:$E,$E392)),
100*(AY392-MINIFS(AY:AY,$E:$E,$E392))/(MAXIFS(AY:AY,$E:$E,$E392)-MINIFS(AY:AY,$E:$E,$E392))))</f>
        <v/>
      </c>
      <c r="DO392" s="232" t="str">
        <f t="array" ref="DO392">IF(AZ392="","",
IF(INDEX(Settings!$H:$H,MATCH(DO$1,Settings!$G:$G,0))=TRUE,
100-100*(AZ392-MINIFS(AZ:AZ,$E:$E,$E392))/(MAXIFS(AZ:AZ,$E:$E,$E392)-MINIFS(AZ:AZ,$E:$E,$E392)),
100*(AZ392-MINIFS(AZ:AZ,$E:$E,$E392))/(MAXIFS(AZ:AZ,$E:$E,$E392)-MINIFS(AZ:AZ,$E:$E,$E392))))</f>
        <v/>
      </c>
      <c r="DP392" s="232" t="str">
        <f t="array" ref="DP392">IF(BA392="","",
IF(INDEX(Settings!$H:$H,MATCH(DP$1,Settings!$G:$G,0))=TRUE,
100-100*(BA392-MINIFS(BA:BA,$E:$E,$E392))/(MAXIFS(BA:BA,$E:$E,$E392)-MINIFS(BA:BA,$E:$E,$E392)),
100*(BA392-MINIFS(BA:BA,$E:$E,$E392))/(MAXIFS(BA:BA,$E:$E,$E392)-MINIFS(BA:BA,$E:$E,$E392))))</f>
        <v/>
      </c>
      <c r="DQ392" s="232" t="str">
        <f t="array" ref="DQ392">IF(BB392="","",
IF(INDEX(Settings!$H:$H,MATCH(DQ$1,Settings!$G:$G,0))=TRUE,
100-100*(BB392-MINIFS(BB:BB,$E:$E,$E392))/(MAXIFS(BB:BB,$E:$E,$E392)-MINIFS(BB:BB,$E:$E,$E392)),
100*(BB392-MINIFS(BB:BB,$E:$E,$E392))/(MAXIFS(BB:BB,$E:$E,$E392)-MINIFS(BB:BB,$E:$E,$E392))))</f>
        <v/>
      </c>
      <c r="DR392" s="232" t="str">
        <f t="array" ref="DR392">IF(BC392="","",
IF(INDEX(Settings!$H:$H,MATCH(DR$1,Settings!$G:$G,0))=TRUE,
100-100*(BC392-MINIFS(BC:BC,$E:$E,$E392))/(MAXIFS(BC:BC,$E:$E,$E392)-MINIFS(BC:BC,$E:$E,$E392)),
100*(BC392-MINIFS(BC:BC,$E:$E,$E392))/(MAXIFS(BC:BC,$E:$E,$E392)-MINIFS(BC:BC,$E:$E,$E392))))</f>
        <v/>
      </c>
      <c r="DS392" s="232" t="str">
        <f t="array" ref="DS392">IF(BD392="","",
IF(INDEX(Settings!$H:$H,MATCH(DS$1,Settings!$G:$G,0))=TRUE,
100-100*(BD392-MINIFS(BD:BD,$E:$E,$E392))/(MAXIFS(BD:BD,$E:$E,$E392)-MINIFS(BD:BD,$E:$E,$E392)),
100*(BD392-MINIFS(BD:BD,$E:$E,$E392))/(MAXIFS(BD:BD,$E:$E,$E392)-MINIFS(BD:BD,$E:$E,$E392))))</f>
        <v/>
      </c>
      <c r="DT392" s="232" t="str">
        <f t="array" ref="DT392">IF(BE392="","",
IF(INDEX(Settings!$H:$H,MATCH(DT$1,Settings!$G:$G,0))=TRUE,
100-100*(BE392-MINIFS(BE:BE,$E:$E,$E392))/(MAXIFS(BE:BE,$E:$E,$E392)-MINIFS(BE:BE,$E:$E,$E392)),
100*(BE392-MINIFS(BE:BE,$E:$E,$E392))/(MAXIFS(BE:BE,$E:$E,$E392)-MINIFS(BE:BE,$E:$E,$E392))))</f>
        <v/>
      </c>
      <c r="DU392" s="232" t="str">
        <f t="array" ref="DU392">IF(BF392="","",
IF(INDEX(Settings!$H:$H,MATCH(DU$1,Settings!$G:$G,0))=TRUE,
100-100*(BF392-MINIFS(BF:BF,$E:$E,$E392))/(MAXIFS(BF:BF,$E:$E,$E392)-MINIFS(BF:BF,$E:$E,$E392)),
100*(BF392-MINIFS(BF:BF,$E:$E,$E392))/(MAXIFS(BF:BF,$E:$E,$E392)-MINIFS(BF:BF,$E:$E,$E392))))</f>
        <v/>
      </c>
      <c r="DV392" s="232" t="str">
        <f t="array" ref="DV392">IF(BG392="","",
IF(INDEX(Settings!$H:$H,MATCH(DV$1,Settings!$G:$G,0))=TRUE,
100-100*(BG392-MINIFS(BG:BG,$E:$E,$E392))/(MAXIFS(BG:BG,$E:$E,$E392)-MINIFS(BG:BG,$E:$E,$E392)),
100*(BG392-MINIFS(BG:BG,$E:$E,$E392))/(MAXIFS(BG:BG,$E:$E,$E392)-MINIFS(BG:BG,$E:$E,$E392))))</f>
        <v/>
      </c>
      <c r="DW392" s="232" t="str">
        <f t="array" ref="DW392">IF(BH392="","",
IF(INDEX(Settings!$H:$H,MATCH(DW$1,Settings!$G:$G,0))=TRUE,
100-100*(BH392-MINIFS(BH:BH,$E:$E,$E392))/(MAXIFS(BH:BH,$E:$E,$E392)-MINIFS(BH:BH,$E:$E,$E392)),
100*(BH392-MINIFS(BH:BH,$E:$E,$E392))/(MAXIFS(BH:BH,$E:$E,$E392)-MINIFS(BH:BH,$E:$E,$E392))))</f>
        <v/>
      </c>
      <c r="DX392" s="232" t="str">
        <f t="array" ref="DX392">IF(BI392="","",
IF(INDEX(Settings!$H:$H,MATCH(DX$1,Settings!$G:$G,0))=TRUE,
100-100*(BI392-MINIFS(BI:BI,$E:$E,$E392))/(MAXIFS(BI:BI,$E:$E,$E392)-MINIFS(BI:BI,$E:$E,$E392)),
100*(BI392-MINIFS(BI:BI,$E:$E,$E392))/(MAXIFS(BI:BI,$E:$E,$E392)-MINIFS(BI:BI,$E:$E,$E392))))</f>
        <v/>
      </c>
      <c r="DY392" s="232" t="str">
        <f t="array" ref="DY392">IF(BJ392="","",
IF(INDEX(Settings!$H:$H,MATCH(DY$1,Settings!$G:$G,0))=TRUE,
100-100*(BJ392-MINIFS(BJ:BJ,$E:$E,$E392))/(MAXIFS(BJ:BJ,$E:$E,$E392)-MINIFS(BJ:BJ,$E:$E,$E392)),
100*(BJ392-MINIFS(BJ:BJ,$E:$E,$E392))/(MAXIFS(BJ:BJ,$E:$E,$E392)-MINIFS(BJ:BJ,$E:$E,$E392))))</f>
        <v/>
      </c>
      <c r="DZ392" s="234"/>
      <c r="EA392" s="234"/>
      <c r="EB392" s="234" t="str">
        <f t="shared" si="8"/>
        <v/>
      </c>
      <c r="EC392" s="234" t="str">
        <f t="shared" si="9"/>
        <v/>
      </c>
      <c r="ED392" s="234" t="str">
        <f t="shared" si="10"/>
        <v/>
      </c>
      <c r="EE392" s="234" t="str">
        <f t="shared" si="11"/>
        <v/>
      </c>
      <c r="EF392" s="234" t="str">
        <f t="shared" si="12"/>
        <v/>
      </c>
      <c r="EG392" s="234" t="str">
        <f t="shared" si="13"/>
        <v/>
      </c>
      <c r="EH392" s="234"/>
      <c r="EI392" s="234"/>
      <c r="EJ392" s="234"/>
      <c r="EK392" s="234"/>
      <c r="EL392" s="234"/>
      <c r="EM392" s="234"/>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3" t="str">
        <f t="shared" si="14"/>
        <v/>
      </c>
      <c r="N393" s="49"/>
      <c r="O393" s="49"/>
      <c r="P393" s="49"/>
      <c r="Q393" s="49"/>
      <c r="R393" s="49"/>
      <c r="S393" s="222" t="str">
        <f>IFERROR(VLOOKUP(AF393, 'YOYO IR Scores'!A:C, 3, FALSE), "")
</f>
        <v/>
      </c>
      <c r="T393" s="49"/>
      <c r="U393" s="49"/>
      <c r="V393" s="49"/>
      <c r="W393" s="49"/>
      <c r="X393" s="224" t="str">
        <f t="shared" si="4"/>
        <v/>
      </c>
      <c r="Y393" s="225" t="str">
        <f t="shared" si="5"/>
        <v/>
      </c>
      <c r="Z393" s="225" t="str">
        <f t="shared" si="6"/>
        <v/>
      </c>
      <c r="AA393" s="224" t="str">
        <f t="shared" si="7"/>
        <v/>
      </c>
      <c r="AB393" s="223"/>
      <c r="AC393" s="223"/>
      <c r="AD393" s="223"/>
      <c r="AE393" s="223" t="str">
        <f>IFERROR(VLOOKUP(AF393, 'YOYO IR Scores'!A:C, 2, FALSE), "")</f>
        <v/>
      </c>
      <c r="AF393" s="223"/>
      <c r="AG393" s="223"/>
      <c r="AH393" s="223"/>
      <c r="AI393" s="223"/>
      <c r="AJ393" s="223"/>
      <c r="AK393" s="223"/>
      <c r="AL393" s="223"/>
      <c r="AM393" s="223"/>
      <c r="AN393" s="223"/>
      <c r="AO393" s="223"/>
      <c r="AP393" s="223"/>
      <c r="AQ393" s="223"/>
      <c r="AR393" s="223"/>
      <c r="AS393" s="223"/>
      <c r="AT393" s="223"/>
      <c r="AU393" s="223"/>
      <c r="AV393" s="223"/>
      <c r="AW393" s="223"/>
      <c r="AX393" s="223"/>
      <c r="AY393" s="223"/>
      <c r="AZ393" s="223"/>
      <c r="BA393" s="223"/>
      <c r="BB393" s="223"/>
      <c r="BC393" s="223"/>
      <c r="BD393" s="223"/>
      <c r="BE393" s="223"/>
      <c r="BF393" s="223"/>
      <c r="BG393" s="223"/>
      <c r="BH393" s="223"/>
      <c r="BI393" s="223"/>
      <c r="BJ393" s="223"/>
      <c r="BK393" s="223" t="str">
        <f t="array" ref="BK393">IF(J393="","",
IF(INDEX(Settings!$H:$H,MATCH(BY$1,Settings!$G:$G,0))=TRUE,
100-100*(J393-MIN(J:J))/(MAX(J:J)-MIN(J:J)),
100*(J393-MIN(J:J))/(MAX(J:J)-MIN(J:J))))</f>
        <v/>
      </c>
      <c r="BL393" s="223" t="str">
        <f t="array" ref="BL393">IF(J393="","",
IF(INDEX(Settings!$H:$H,MATCH(BY$1,Settings!$G:$G,0))=TRUE,
100-100*(J393-MINIFS(J:J,$E:$E,$E393))/(MAXIFS(J:J,$E:$E,$E393)-MINIFS(J:J,$E:$E,$E393)),
100*(J393-MINIFS(J:J,$E:$E,$E393))/(MAXIFS(J:J,$E:$E,$E393)-MINIFS(J:J,$E:$E,$E393))))</f>
        <v/>
      </c>
      <c r="BM393" s="223"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4" t="str">
        <f t="array" ref="BQ393">IF(J393="","",
IF(INDEX(Settings!$H:$H,MATCH(BY$1,Settings!$G:$G,0))=TRUE,
-1*(J393-AVERAGE(J:J))/STDEV(J:J),
(J393-AVERAGE(J:J))/STDEV(J:J)))</f>
        <v/>
      </c>
      <c r="BR393" s="224" t="str">
        <f>IFERROR(__xludf.DUMMYFUNCTION("IF(J393="""","""",
IF(INDEX(Settings!$H:$H,MATCH(BY$1,Settings!$G:$G,0))=TRUE,
-1*(J393-AVERAGEIFS(J:J,$E:$E,$E393))/STDEV(FILTER(J:J,$E:$E=$E393)),
(J393-AVERAGEIFS(J:J,$E:$E,$E393))/STDEV(FILTER(J:J,$E:$E=$E393))))"),"")</f>
        <v/>
      </c>
      <c r="BS393" s="224"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3" t="str">
        <f t="array" ref="BY393">IF(J393="","",
IF(INDEX(Settings!$H:$H,MATCH(BY$1,Settings!$G:$G,0))=TRUE,
100-100*(J393-MINIFS(J:J,$E:$E,$E393))/(MAXIFS(J:J,$E:$E,$E393)-MINIFS(J:J,$E:$E,$E393)),
100*(J393-MINIFS(J:J,$E:$E,$E393))/(MAXIFS(J:J,$E:$E,$E393)-MINIFS(J:J,$E:$E,$E393))))</f>
        <v/>
      </c>
      <c r="BZ393" s="223" t="str">
        <f t="array" ref="BZ393">IF(K393="","",
IF(INDEX(Settings!$H:$H,MATCH(BZ$1,Settings!$G:$G,0))=TRUE,
100-100*(K393-MINIFS(K:K,$E:$E,$E393))/(MAXIFS(K:K,$E:$E,$E393)-MINIFS(K:K,$E:$E,$E393)),
100*(K393-MINIFS(K:K,$E:$E,$E393))/(MAXIFS(K:K,$E:$E,$E393)-MINIFS(K:K,$E:$E,$E393))))</f>
        <v/>
      </c>
      <c r="CA393" s="223" t="str">
        <f t="array" ref="CA393">IF(L393="","",
IF(INDEX(Settings!$H:$H,MATCH(CA$1,Settings!$G:$G,0))=TRUE,
100-100*(L393-MINIFS(L:L,$E:$E,$E393))/(MAXIFS(L:L,$E:$E,$E393)-MINIFS(L:L,$E:$E,$E393)),
100*(L393-MINIFS(L:L,$E:$E,$E393))/(MAXIFS(L:L,$E:$E,$E393)-MINIFS(L:L,$E:$E,$E393))))</f>
        <v/>
      </c>
      <c r="CB393" s="223" t="str">
        <f t="array" ref="CB393">IF(M393="","",
IF(INDEX(Settings!$H:$H,MATCH(CB$1,Settings!$G:$G,0))=TRUE,
100-100*(M393-MINIFS(M:M,$E:$E,$E393))/(MAXIFS(M:M,$E:$E,$E393)-MINIFS(M:M,$E:$E,$E393)),
100*(M393-MINIFS(M:M,$E:$E,$E393))/(MAXIFS(M:M,$E:$E,$E393)-MINIFS(M:M,$E:$E,$E393))))</f>
        <v/>
      </c>
      <c r="CC393" s="223" t="str">
        <f t="array" ref="CC393">IF(N393="","",
IF(INDEX(Settings!$H:$H,MATCH(CC$1,Settings!$G:$G,0))=TRUE,
100-100*(N393-MINIFS(N:N,$E:$E,$E393))/(MAXIFS(N:N,$E:$E,$E393)-MINIFS(N:N,$E:$E,$E393)),
100*(N393-MINIFS(N:N,$E:$E,$E393))/(MAXIFS(N:N,$E:$E,$E393)-MINIFS(N:N,$E:$E,$E393))))</f>
        <v/>
      </c>
      <c r="CD393" s="223" t="str">
        <f t="array" ref="CD393">IF(O393="","",
IF(INDEX(Settings!$H:$H,MATCH(CD$1,Settings!$G:$G,0))=TRUE,
100-100*(O393-MINIFS(O:O,$E:$E,$E393))/(MAXIFS(O:O,$E:$E,$E393)-MINIFS(O:O,$E:$E,$E393)),
100*(O393-MINIFS(O:O,$E:$E,$E393))/(MAXIFS(O:O,$E:$E,$E393)-MINIFS(O:O,$E:$E,$E393))))</f>
        <v/>
      </c>
      <c r="CE393" s="223" t="str">
        <f t="array" ref="CE393">IF(P393="","",
IF(INDEX(Settings!$H:$H,MATCH(CE$1,Settings!$G:$G,0))=TRUE,
100-100*(P393-MINIFS(P:P,$E:$E,$E393))/(MAXIFS(P:P,$E:$E,$E393)-MINIFS(P:P,$E:$E,$E393)),
100*(P393-MINIFS(P:P,$E:$E,$E393))/(MAXIFS(P:P,$E:$E,$E393)-MINIFS(P:P,$E:$E,$E393))))</f>
        <v/>
      </c>
      <c r="CF393" s="223" t="str">
        <f t="array" ref="CF393">IF(Q393="","",
IF(INDEX(Settings!$H:$H,MATCH(CF$1,Settings!$G:$G,0))=TRUE,
100-100*(Q393-MINIFS(Q:Q,$E:$E,$E393))/(MAXIFS(Q:Q,$E:$E,$E393)-MINIFS(Q:Q,$E:$E,$E393)),
100*(Q393-MINIFS(Q:Q,$E:$E,$E393))/(MAXIFS(Q:Q,$E:$E,$E393)-MINIFS(Q:Q,$E:$E,$E393))))</f>
        <v/>
      </c>
      <c r="CG393" s="223" t="str">
        <f t="array" ref="CG393">IF(R393="","",
IF(INDEX(Settings!$H:$H,MATCH(CG$1,Settings!$G:$G,0))=TRUE,
100-100*(R393-MINIFS(R:R,$E:$E,$E393))/(MAXIFS(R:R,$E:$E,$E393)-MINIFS(R:R,$E:$E,$E393)),
100*(R393-MINIFS(R:R,$E:$E,$E393))/(MAXIFS(R:R,$E:$E,$E393)-MINIFS(R:R,$E:$E,$E393))))</f>
        <v/>
      </c>
      <c r="CH393" s="223" t="str">
        <f t="array" ref="CH393">IF(S393="","",
IF(INDEX(Settings!$H:$H,MATCH(CH$1,Settings!$G:$G,0))=TRUE,
100-100*(S393-MINIFS(S:S,$E:$E,$E393))/(MAXIFS(S:S,$E:$E,$E393)-MINIFS(S:S,$E:$E,$E393)),
100*(S393-MINIFS(S:S,$E:$E,$E393))/(MAXIFS(S:S,$E:$E,$E393)-MINIFS(S:S,$E:$E,$E393))))</f>
        <v/>
      </c>
      <c r="CI393" s="223" t="str">
        <f t="array" ref="CI393">IF(T393="","",
IF(INDEX(Settings!$H:$H,MATCH(CI$1,Settings!$G:$G,0))=TRUE,
100-100*(T393-MINIFS(T:T,$E:$E,$E393))/(MAXIFS(T:T,$E:$E,$E393)-MINIFS(T:T,$E:$E,$E393)),
100*(T393-MINIFS(T:T,$E:$E,$E393))/(MAXIFS(T:T,$E:$E,$E393)-MINIFS(T:T,$E:$E,$E393))))</f>
        <v/>
      </c>
      <c r="CJ393" s="223" t="str">
        <f t="array" ref="CJ393">IF(U393="","",
IF(INDEX(Settings!$H:$H,MATCH(CJ$1,Settings!$G:$G,0))=TRUE,
100-100*(U393-MINIFS(U:U,$E:$E,$E393))/(MAXIFS(U:U,$E:$E,$E393)-MINIFS(U:U,$E:$E,$E393)),
100*(U393-MINIFS(U:U,$E:$E,$E393))/(MAXIFS(U:U,$E:$E,$E393)-MINIFS(U:U,$E:$E,$E393))))</f>
        <v/>
      </c>
      <c r="CK393" s="223" t="str">
        <f t="array" ref="CK393">IF(V393="","",
IF(INDEX(Settings!$H:$H,MATCH(CK$1,Settings!$G:$G,0))=TRUE,
100-100*(V393-MINIFS(V:V,$E:$E,$E393))/(MAXIFS(V:V,$E:$E,$E393)-MINIFS(V:V,$E:$E,$E393)),
100*(V393-MINIFS(V:V,$E:$E,$E393))/(MAXIFS(V:V,$E:$E,$E393)-MINIFS(V:V,$E:$E,$E393))))</f>
        <v/>
      </c>
      <c r="CL393" s="223" t="str">
        <f t="array" ref="CL393">IF(W393="","",
IF(INDEX(Settings!$H:$H,MATCH(CL$1,Settings!$G:$G,0))=TRUE,
100-100*(W393-MINIFS(W:W,$E:$E,$E393))/(MAXIFS(W:W,$E:$E,$E393)-MINIFS(W:W,$E:$E,$E393)),
100*(W393-MINIFS(W:W,$E:$E,$E393))/(MAXIFS(W:W,$E:$E,$E393)-MINIFS(W:W,$E:$E,$E393))))</f>
        <v/>
      </c>
      <c r="CM393" s="223" t="str">
        <f t="array" ref="CM393">IF(X393="","",
IF(INDEX(Settings!$H:$H,MATCH(CM$1,Settings!$G:$G,0))=TRUE,
100-100*(X393-MINIFS(X:X,$E:$E,$E393))/(MAXIFS(X:X,$E:$E,$E393)-MINIFS(X:X,$E:$E,$E393)),
100*(X393-MINIFS(X:X,$E:$E,$E393))/(MAXIFS(X:X,$E:$E,$E393)-MINIFS(X:X,$E:$E,$E393))))</f>
        <v/>
      </c>
      <c r="CN393" s="223" t="str">
        <f t="array" ref="CN393">IF(Y393="","",
IF(INDEX(Settings!$H:$H,MATCH(CN$1,Settings!$G:$G,0))=TRUE,
100-100*(Y393-MINIFS(Y:Y,$E:$E,$E393))/(MAXIFS(Y:Y,$E:$E,$E393)-MINIFS(Y:Y,$E:$E,$E393)),
100*(Y393-MINIFS(Y:Y,$E:$E,$E393))/(MAXIFS(Y:Y,$E:$E,$E393)-MINIFS(Y:Y,$E:$E,$E393))))</f>
        <v/>
      </c>
      <c r="CO393" s="223" t="str">
        <f t="array" ref="CO393">IF(Z393="","",
IF(INDEX(Settings!$H:$H,MATCH(CO$1,Settings!$G:$G,0))=TRUE,
100-100*(Z393-MINIFS(Z:Z,$E:$E,$E393))/(MAXIFS(Z:Z,$E:$E,$E393)-MINIFS(Z:Z,$E:$E,$E393)),
100*(Z393-MINIFS(Z:Z,$E:$E,$E393))/(MAXIFS(Z:Z,$E:$E,$E393)-MINIFS(Z:Z,$E:$E,$E393))))</f>
        <v/>
      </c>
      <c r="CP393" s="223" t="str">
        <f t="array" ref="CP393">IF(AA393="","",
IF(INDEX(Settings!$H:$H,MATCH(CP$1,Settings!$G:$G,0))=TRUE,
100-100*(AA393-MINIFS(AA:AA,$E:$E,$E393))/(MAXIFS(AA:AA,$E:$E,$E393)-MINIFS(AA:AA,$E:$E,$E393)),
100*(AA393-MINIFS(AA:AA,$E:$E,$E393))/(MAXIFS(AA:AA,$E:$E,$E393)-MINIFS(AA:AA,$E:$E,$E393))))</f>
        <v/>
      </c>
      <c r="CQ393" s="223" t="str">
        <f t="array" ref="CQ393">IF(AB393="","",
IF(INDEX(Settings!$H:$H,MATCH(CQ$1,Settings!$G:$G,0))=TRUE,
100-100*(AB393-MINIFS(AB:AB,$E:$E,$E393))/(MAXIFS(AB:AB,$E:$E,$E393)-MINIFS(AB:AB,$E:$E,$E393)),
100*(AB393-MINIFS(AB:AB,$E:$E,$E393))/(MAXIFS(AB:AB,$E:$E,$E393)-MINIFS(AB:AB,$E:$E,$E393))))</f>
        <v/>
      </c>
      <c r="CR393" s="223" t="str">
        <f t="array" ref="CR393">IF(AC393="","",
IF(INDEX(Settings!$H:$H,MATCH(CR$1,Settings!$G:$G,0))=TRUE,
100-100*(AC393-MINIFS(AC:AC,$E:$E,$E393))/(MAXIFS(AC:AC,$E:$E,$E393)-MINIFS(AC:AC,$E:$E,$E393)),
100*(AC393-MINIFS(AC:AC,$E:$E,$E393))/(MAXIFS(AC:AC,$E:$E,$E393)-MINIFS(AC:AC,$E:$E,$E393))))</f>
        <v/>
      </c>
      <c r="CS393" s="223" t="str">
        <f t="array" ref="CS393">IF(AD393="","",
IF(INDEX(Settings!$H:$H,MATCH(CS$1,Settings!$G:$G,0))=TRUE,
100-100*(AD393-MINIFS(AD:AD,$E:$E,$E393))/(MAXIFS(AD:AD,$E:$E,$E393)-MINIFS(AD:AD,$E:$E,$E393)),
100*(AD393-MINIFS(AD:AD,$E:$E,$E393))/(MAXIFS(AD:AD,$E:$E,$E393)-MINIFS(AD:AD,$E:$E,$E393))))</f>
        <v/>
      </c>
      <c r="CT393" s="223" t="str">
        <f t="array" ref="CT393">IF(AE393="","",
IF(INDEX(Settings!$H:$H,MATCH(CT$1,Settings!$G:$G,0))=TRUE,
100-100*(AE393-MINIFS(AE:AE,$E:$E,$E393))/(MAXIFS(AE:AE,$E:$E,$E393)-MINIFS(AE:AE,$E:$E,$E393)),
100*(AE393-MINIFS(AE:AE,$E:$E,$E393))/(MAXIFS(AE:AE,$E:$E,$E393)-MINIFS(AE:AE,$E:$E,$E393))))</f>
        <v/>
      </c>
      <c r="CU393" s="223" t="str">
        <f t="array" ref="CU393">IF(AF393="","",
IF(INDEX(Settings!$H:$H,MATCH(CU$1,Settings!$G:$G,0))=TRUE,
100-100*(AF393-MINIFS(AF:AF,$E:$E,$E393))/(MAXIFS(AF:AF,$E:$E,$E393)-MINIFS(AF:AF,$E:$E,$E393)),
100*(AF393-MINIFS(AF:AF,$E:$E,$E393))/(MAXIFS(AF:AF,$E:$E,$E393)-MINIFS(AF:AF,$E:$E,$E393))))</f>
        <v/>
      </c>
      <c r="CV393" s="223" t="str">
        <f t="array" ref="CV393">IF(AG393="","",
IF(INDEX(Settings!$H:$H,MATCH(CV$1,Settings!$G:$G,0))=TRUE,
100-100*(AG393-MINIFS(AG:AG,$E:$E,$E393))/(MAXIFS(AG:AG,$E:$E,$E393)-MINIFS(AG:AG,$E:$E,$E393)),
100*(AG393-MINIFS(AG:AG,$E:$E,$E393))/(MAXIFS(AG:AG,$E:$E,$E393)-MINIFS(AG:AG,$E:$E,$E393))))</f>
        <v/>
      </c>
      <c r="CW393" s="223" t="str">
        <f t="array" ref="CW393">IF(AH393="","",
IF(INDEX(Settings!$H:$H,MATCH(CW$1,Settings!$G:$G,0))=TRUE,
100-100*(AH393-MINIFS(AH:AH,$E:$E,$E393))/(MAXIFS(AH:AH,$E:$E,$E393)-MINIFS(AH:AH,$E:$E,$E393)),
100*(AH393-MINIFS(AH:AH,$E:$E,$E393))/(MAXIFS(AH:AH,$E:$E,$E393)-MINIFS(AH:AH,$E:$E,$E393))))</f>
        <v/>
      </c>
      <c r="CX393" s="223" t="str">
        <f t="array" ref="CX393">IF(AI393="","",
IF(INDEX(Settings!$H:$H,MATCH(CX$1,Settings!$G:$G,0))=TRUE,
100-100*(AI393-MINIFS(AI:AI,$E:$E,$E393))/(MAXIFS(AI:AI,$E:$E,$E393)-MINIFS(AI:AI,$E:$E,$E393)),
100*(AI393-MINIFS(AI:AI,$E:$E,$E393))/(MAXIFS(AI:AI,$E:$E,$E393)-MINIFS(AI:AI,$E:$E,$E393))))</f>
        <v/>
      </c>
      <c r="CY393" s="223" t="str">
        <f t="array" ref="CY393">IF(AJ393="","",
IF(INDEX(Settings!$H:$H,MATCH(CY$1,Settings!$G:$G,0))=TRUE,
100-100*(AJ393-MINIFS(AJ:AJ,$E:$E,$E393))/(MAXIFS(AJ:AJ,$E:$E,$E393)-MINIFS(AJ:AJ,$E:$E,$E393)),
100*(AJ393-MINIFS(AJ:AJ,$E:$E,$E393))/(MAXIFS(AJ:AJ,$E:$E,$E393)-MINIFS(AJ:AJ,$E:$E,$E393))))</f>
        <v/>
      </c>
      <c r="CZ393" s="223" t="str">
        <f t="array" ref="CZ393">IF(AK393="","",
IF(INDEX(Settings!$H:$H,MATCH(CZ$1,Settings!$G:$G,0))=TRUE,
100-100*(AK393-MINIFS(AK:AK,$E:$E,$E393))/(MAXIFS(AK:AK,$E:$E,$E393)-MINIFS(AK:AK,$E:$E,$E393)),
100*(AK393-MINIFS(AK:AK,$E:$E,$E393))/(MAXIFS(AK:AK,$E:$E,$E393)-MINIFS(AK:AK,$E:$E,$E393))))</f>
        <v/>
      </c>
      <c r="DA393" s="223" t="str">
        <f t="array" ref="DA393">IF(AL393="","",
IF(INDEX(Settings!$H:$H,MATCH(DA$1,Settings!$G:$G,0))=TRUE,
100-100*(AL393-MINIFS(AL:AL,$E:$E,$E393))/(MAXIFS(AL:AL,$E:$E,$E393)-MINIFS(AL:AL,$E:$E,$E393)),
100*(AL393-MINIFS(AL:AL,$E:$E,$E393))/(MAXIFS(AL:AL,$E:$E,$E393)-MINIFS(AL:AL,$E:$E,$E393))))</f>
        <v/>
      </c>
      <c r="DB393" s="223" t="str">
        <f t="array" ref="DB393">IF(AM393="","",
IF(INDEX(Settings!$H:$H,MATCH(DB$1,Settings!$G:$G,0))=TRUE,
100-100*(AM393-MINIFS(AM:AM,$E:$E,$E393))/(MAXIFS(AM:AM,$E:$E,$E393)-MINIFS(AM:AM,$E:$E,$E393)),
100*(AM393-MINIFS(AM:AM,$E:$E,$E393))/(MAXIFS(AM:AM,$E:$E,$E393)-MINIFS(AM:AM,$E:$E,$E393))))</f>
        <v/>
      </c>
      <c r="DC393" s="223" t="str">
        <f t="array" ref="DC393">IF(AN393="","",
IF(INDEX(Settings!$H:$H,MATCH(DC$1,Settings!$G:$G,0))=TRUE,
100-100*(AN393-MINIFS(AN:AN,$E:$E,$E393))/(MAXIFS(AN:AN,$E:$E,$E393)-MINIFS(AN:AN,$E:$E,$E393)),
100*(AN393-MINIFS(AN:AN,$E:$E,$E393))/(MAXIFS(AN:AN,$E:$E,$E393)-MINIFS(AN:AN,$E:$E,$E393))))</f>
        <v/>
      </c>
      <c r="DD393" s="223" t="str">
        <f t="array" ref="DD393">IF(AO393="","",
IF(INDEX(Settings!$H:$H,MATCH(DD$1,Settings!$G:$G,0))=TRUE,
100-100*(AO393-MINIFS(AO:AO,$E:$E,$E393))/(MAXIFS(AO:AO,$E:$E,$E393)-MINIFS(AO:AO,$E:$E,$E393)),
100*(AO393-MINIFS(AO:AO,$E:$E,$E393))/(MAXIFS(AO:AO,$E:$E,$E393)-MINIFS(AO:AO,$E:$E,$E393))))</f>
        <v/>
      </c>
      <c r="DE393" s="223" t="str">
        <f t="array" ref="DE393">IF(AP393="","",
IF(INDEX(Settings!$H:$H,MATCH(DE$1,Settings!$G:$G,0))=TRUE,
100-100*(AP393-MINIFS(AP:AP,$E:$E,$E393))/(MAXIFS(AP:AP,$E:$E,$E393)-MINIFS(AP:AP,$E:$E,$E393)),
100*(AP393-MINIFS(AP:AP,$E:$E,$E393))/(MAXIFS(AP:AP,$E:$E,$E393)-MINIFS(AP:AP,$E:$E,$E393))))</f>
        <v/>
      </c>
      <c r="DF393" s="223" t="str">
        <f t="array" ref="DF393">IF(AQ393="","",
IF(INDEX(Settings!$H:$H,MATCH(DF$1,Settings!$G:$G,0))=TRUE,
100-100*(AQ393-MINIFS(AQ:AQ,$E:$E,$E393))/(MAXIFS(AQ:AQ,$E:$E,$E393)-MINIFS(AQ:AQ,$E:$E,$E393)),
100*(AQ393-MINIFS(AQ:AQ,$E:$E,$E393))/(MAXIFS(AQ:AQ,$E:$E,$E393)-MINIFS(AQ:AQ,$E:$E,$E393))))</f>
        <v/>
      </c>
      <c r="DG393" s="223" t="str">
        <f t="array" ref="DG393">IF(AR393="","",
IF(INDEX(Settings!$H:$H,MATCH(DG$1,Settings!$G:$G,0))=TRUE,
100-100*(AR393-MINIFS(AR:AR,$E:$E,$E393))/(MAXIFS(AR:AR,$E:$E,$E393)-MINIFS(AR:AR,$E:$E,$E393)),
100*(AR393-MINIFS(AR:AR,$E:$E,$E393))/(MAXIFS(AR:AR,$E:$E,$E393)-MINIFS(AR:AR,$E:$E,$E393))))</f>
        <v/>
      </c>
      <c r="DH393" s="223" t="str">
        <f t="array" ref="DH393">IF(AS393="","",
IF(INDEX(Settings!$H:$H,MATCH(DH$1,Settings!$G:$G,0))=TRUE,
100-100*(AS393-MINIFS(AS:AS,$E:$E,$E393))/(MAXIFS(AS:AS,$E:$E,$E393)-MINIFS(AS:AS,$E:$E,$E393)),
100*(AS393-MINIFS(AS:AS,$E:$E,$E393))/(MAXIFS(AS:AS,$E:$E,$E393)-MINIFS(AS:AS,$E:$E,$E393))))</f>
        <v/>
      </c>
      <c r="DI393" s="223" t="str">
        <f t="array" ref="DI393">IF(AT393="","",
IF(INDEX(Settings!$H:$H,MATCH(DI$1,Settings!$G:$G,0))=TRUE,
100-100*(AT393-MINIFS(AT:AT,$E:$E,$E393))/(MAXIFS(AT:AT,$E:$E,$E393)-MINIFS(AT:AT,$E:$E,$E393)),
100*(AT393-MINIFS(AT:AT,$E:$E,$E393))/(MAXIFS(AT:AT,$E:$E,$E393)-MINIFS(AT:AT,$E:$E,$E393))))</f>
        <v/>
      </c>
      <c r="DJ393" s="223" t="str">
        <f t="array" ref="DJ393">IF(AU393="","",
IF(INDEX(Settings!$H:$H,MATCH(DJ$1,Settings!$G:$G,0))=TRUE,
100-100*(AU393-MINIFS(AU:AU,$E:$E,$E393))/(MAXIFS(AU:AU,$E:$E,$E393)-MINIFS(AU:AU,$E:$E,$E393)),
100*(AU393-MINIFS(AU:AU,$E:$E,$E393))/(MAXIFS(AU:AU,$E:$E,$E393)-MINIFS(AU:AU,$E:$E,$E393))))</f>
        <v/>
      </c>
      <c r="DK393" s="223" t="str">
        <f t="array" ref="DK393">IF(AV393="","",
IF(INDEX(Settings!$H:$H,MATCH(DK$1,Settings!$G:$G,0))=TRUE,
100-100*(AV393-MINIFS(AV:AV,$E:$E,$E393))/(MAXIFS(AV:AV,$E:$E,$E393)-MINIFS(AV:AV,$E:$E,$E393)),
100*(AV393-MINIFS(AV:AV,$E:$E,$E393))/(MAXIFS(AV:AV,$E:$E,$E393)-MINIFS(AV:AV,$E:$E,$E393))))</f>
        <v/>
      </c>
      <c r="DL393" s="223" t="str">
        <f t="array" ref="DL393">IF(AW393="","",
IF(INDEX(Settings!$H:$H,MATCH(DL$1,Settings!$G:$G,0))=TRUE,
100-100*(AW393-MINIFS(AW:AW,$E:$E,$E393))/(MAXIFS(AW:AW,$E:$E,$E393)-MINIFS(AW:AW,$E:$E,$E393)),
100*(AW393-MINIFS(AW:AW,$E:$E,$E393))/(MAXIFS(AW:AW,$E:$E,$E393)-MINIFS(AW:AW,$E:$E,$E393))))</f>
        <v/>
      </c>
      <c r="DM393" s="223" t="str">
        <f t="array" ref="DM393">IF(AX393="","",
IF(INDEX(Settings!$H:$H,MATCH(DM$1,Settings!$G:$G,0))=TRUE,
100-100*(AX393-MINIFS(AX:AX,$E:$E,$E393))/(MAXIFS(AX:AX,$E:$E,$E393)-MINIFS(AX:AX,$E:$E,$E393)),
100*(AX393-MINIFS(AX:AX,$E:$E,$E393))/(MAXIFS(AX:AX,$E:$E,$E393)-MINIFS(AX:AX,$E:$E,$E393))))</f>
        <v/>
      </c>
      <c r="DN393" s="223" t="str">
        <f t="array" ref="DN393">IF(AY393="","",
IF(INDEX(Settings!$H:$H,MATCH(DN$1,Settings!$G:$G,0))=TRUE,
100-100*(AY393-MINIFS(AY:AY,$E:$E,$E393))/(MAXIFS(AY:AY,$E:$E,$E393)-MINIFS(AY:AY,$E:$E,$E393)),
100*(AY393-MINIFS(AY:AY,$E:$E,$E393))/(MAXIFS(AY:AY,$E:$E,$E393)-MINIFS(AY:AY,$E:$E,$E393))))</f>
        <v/>
      </c>
      <c r="DO393" s="223" t="str">
        <f t="array" ref="DO393">IF(AZ393="","",
IF(INDEX(Settings!$H:$H,MATCH(DO$1,Settings!$G:$G,0))=TRUE,
100-100*(AZ393-MINIFS(AZ:AZ,$E:$E,$E393))/(MAXIFS(AZ:AZ,$E:$E,$E393)-MINIFS(AZ:AZ,$E:$E,$E393)),
100*(AZ393-MINIFS(AZ:AZ,$E:$E,$E393))/(MAXIFS(AZ:AZ,$E:$E,$E393)-MINIFS(AZ:AZ,$E:$E,$E393))))</f>
        <v/>
      </c>
      <c r="DP393" s="223" t="str">
        <f t="array" ref="DP393">IF(BA393="","",
IF(INDEX(Settings!$H:$H,MATCH(DP$1,Settings!$G:$G,0))=TRUE,
100-100*(BA393-MINIFS(BA:BA,$E:$E,$E393))/(MAXIFS(BA:BA,$E:$E,$E393)-MINIFS(BA:BA,$E:$E,$E393)),
100*(BA393-MINIFS(BA:BA,$E:$E,$E393))/(MAXIFS(BA:BA,$E:$E,$E393)-MINIFS(BA:BA,$E:$E,$E393))))</f>
        <v/>
      </c>
      <c r="DQ393" s="223" t="str">
        <f t="array" ref="DQ393">IF(BB393="","",
IF(INDEX(Settings!$H:$H,MATCH(DQ$1,Settings!$G:$G,0))=TRUE,
100-100*(BB393-MINIFS(BB:BB,$E:$E,$E393))/(MAXIFS(BB:BB,$E:$E,$E393)-MINIFS(BB:BB,$E:$E,$E393)),
100*(BB393-MINIFS(BB:BB,$E:$E,$E393))/(MAXIFS(BB:BB,$E:$E,$E393)-MINIFS(BB:BB,$E:$E,$E393))))</f>
        <v/>
      </c>
      <c r="DR393" s="223" t="str">
        <f t="array" ref="DR393">IF(BC393="","",
IF(INDEX(Settings!$H:$H,MATCH(DR$1,Settings!$G:$G,0))=TRUE,
100-100*(BC393-MINIFS(BC:BC,$E:$E,$E393))/(MAXIFS(BC:BC,$E:$E,$E393)-MINIFS(BC:BC,$E:$E,$E393)),
100*(BC393-MINIFS(BC:BC,$E:$E,$E393))/(MAXIFS(BC:BC,$E:$E,$E393)-MINIFS(BC:BC,$E:$E,$E393))))</f>
        <v/>
      </c>
      <c r="DS393" s="223" t="str">
        <f t="array" ref="DS393">IF(BD393="","",
IF(INDEX(Settings!$H:$H,MATCH(DS$1,Settings!$G:$G,0))=TRUE,
100-100*(BD393-MINIFS(BD:BD,$E:$E,$E393))/(MAXIFS(BD:BD,$E:$E,$E393)-MINIFS(BD:BD,$E:$E,$E393)),
100*(BD393-MINIFS(BD:BD,$E:$E,$E393))/(MAXIFS(BD:BD,$E:$E,$E393)-MINIFS(BD:BD,$E:$E,$E393))))</f>
        <v/>
      </c>
      <c r="DT393" s="223" t="str">
        <f t="array" ref="DT393">IF(BE393="","",
IF(INDEX(Settings!$H:$H,MATCH(DT$1,Settings!$G:$G,0))=TRUE,
100-100*(BE393-MINIFS(BE:BE,$E:$E,$E393))/(MAXIFS(BE:BE,$E:$E,$E393)-MINIFS(BE:BE,$E:$E,$E393)),
100*(BE393-MINIFS(BE:BE,$E:$E,$E393))/(MAXIFS(BE:BE,$E:$E,$E393)-MINIFS(BE:BE,$E:$E,$E393))))</f>
        <v/>
      </c>
      <c r="DU393" s="223" t="str">
        <f t="array" ref="DU393">IF(BF393="","",
IF(INDEX(Settings!$H:$H,MATCH(DU$1,Settings!$G:$G,0))=TRUE,
100-100*(BF393-MINIFS(BF:BF,$E:$E,$E393))/(MAXIFS(BF:BF,$E:$E,$E393)-MINIFS(BF:BF,$E:$E,$E393)),
100*(BF393-MINIFS(BF:BF,$E:$E,$E393))/(MAXIFS(BF:BF,$E:$E,$E393)-MINIFS(BF:BF,$E:$E,$E393))))</f>
        <v/>
      </c>
      <c r="DV393" s="223" t="str">
        <f t="array" ref="DV393">IF(BG393="","",
IF(INDEX(Settings!$H:$H,MATCH(DV$1,Settings!$G:$G,0))=TRUE,
100-100*(BG393-MINIFS(BG:BG,$E:$E,$E393))/(MAXIFS(BG:BG,$E:$E,$E393)-MINIFS(BG:BG,$E:$E,$E393)),
100*(BG393-MINIFS(BG:BG,$E:$E,$E393))/(MAXIFS(BG:BG,$E:$E,$E393)-MINIFS(BG:BG,$E:$E,$E393))))</f>
        <v/>
      </c>
      <c r="DW393" s="223" t="str">
        <f t="array" ref="DW393">IF(BH393="","",
IF(INDEX(Settings!$H:$H,MATCH(DW$1,Settings!$G:$G,0))=TRUE,
100-100*(BH393-MINIFS(BH:BH,$E:$E,$E393))/(MAXIFS(BH:BH,$E:$E,$E393)-MINIFS(BH:BH,$E:$E,$E393)),
100*(BH393-MINIFS(BH:BH,$E:$E,$E393))/(MAXIFS(BH:BH,$E:$E,$E393)-MINIFS(BH:BH,$E:$E,$E393))))</f>
        <v/>
      </c>
      <c r="DX393" s="223" t="str">
        <f t="array" ref="DX393">IF(BI393="","",
IF(INDEX(Settings!$H:$H,MATCH(DX$1,Settings!$G:$G,0))=TRUE,
100-100*(BI393-MINIFS(BI:BI,$E:$E,$E393))/(MAXIFS(BI:BI,$E:$E,$E393)-MINIFS(BI:BI,$E:$E,$E393)),
100*(BI393-MINIFS(BI:BI,$E:$E,$E393))/(MAXIFS(BI:BI,$E:$E,$E393)-MINIFS(BI:BI,$E:$E,$E393))))</f>
        <v/>
      </c>
      <c r="DY393" s="223" t="str">
        <f t="array" ref="DY393">IF(BJ393="","",
IF(INDEX(Settings!$H:$H,MATCH(DY$1,Settings!$G:$G,0))=TRUE,
100-100*(BJ393-MINIFS(BJ:BJ,$E:$E,$E393))/(MAXIFS(BJ:BJ,$E:$E,$E393)-MINIFS(BJ:BJ,$E:$E,$E393)),
100*(BJ393-MINIFS(BJ:BJ,$E:$E,$E393))/(MAXIFS(BJ:BJ,$E:$E,$E393)-MINIFS(BJ:BJ,$E:$E,$E393))))</f>
        <v/>
      </c>
      <c r="DZ393" s="225"/>
      <c r="EA393" s="225"/>
      <c r="EB393" s="225" t="str">
        <f t="shared" si="8"/>
        <v/>
      </c>
      <c r="EC393" s="225" t="str">
        <f t="shared" si="9"/>
        <v/>
      </c>
      <c r="ED393" s="225" t="str">
        <f t="shared" si="10"/>
        <v/>
      </c>
      <c r="EE393" s="225" t="str">
        <f t="shared" si="11"/>
        <v/>
      </c>
      <c r="EF393" s="225" t="str">
        <f t="shared" si="12"/>
        <v/>
      </c>
      <c r="EG393" s="225" t="str">
        <f t="shared" si="13"/>
        <v/>
      </c>
      <c r="EH393" s="225"/>
      <c r="EI393" s="225"/>
      <c r="EJ393" s="225"/>
      <c r="EK393" s="225"/>
      <c r="EL393" s="225"/>
      <c r="EM393" s="225"/>
    </row>
    <row r="394">
      <c r="A394" s="231"/>
      <c r="B394" s="231"/>
      <c r="C394" s="231"/>
      <c r="D394" s="231" t="str">
        <f t="array" ref="D394">IFERROR(INDEX(Profiles!$B:$B,MATCH($A394,Profiles!$A:$A,0)),"")</f>
        <v/>
      </c>
      <c r="E394" s="231"/>
      <c r="F394" s="231"/>
      <c r="G394" s="231"/>
      <c r="H394" s="231"/>
      <c r="I394" s="231" t="str">
        <f>IF(A394="","",IF(Settings!$N$3="DATE",F394&amp;": "&amp;TEXT(B394,"M/DD/YY"),F394&amp;": "&amp;H394))</f>
        <v/>
      </c>
      <c r="J394" s="231"/>
      <c r="K394" s="231"/>
      <c r="L394" s="231"/>
      <c r="M394" s="232" t="str">
        <f t="shared" si="14"/>
        <v/>
      </c>
      <c r="N394" s="231"/>
      <c r="O394" s="231"/>
      <c r="P394" s="231"/>
      <c r="Q394" s="231"/>
      <c r="R394" s="231"/>
      <c r="S394" s="230" t="str">
        <f>IFERROR(VLOOKUP(AF394, 'YOYO IR Scores'!A:C, 3, FALSE), "")
</f>
        <v/>
      </c>
      <c r="T394" s="231"/>
      <c r="U394" s="231"/>
      <c r="V394" s="231"/>
      <c r="W394" s="231"/>
      <c r="X394" s="233" t="str">
        <f t="shared" si="4"/>
        <v/>
      </c>
      <c r="Y394" s="234" t="str">
        <f t="shared" si="5"/>
        <v/>
      </c>
      <c r="Z394" s="234" t="str">
        <f t="shared" si="6"/>
        <v/>
      </c>
      <c r="AA394" s="233" t="str">
        <f t="shared" si="7"/>
        <v/>
      </c>
      <c r="AB394" s="232"/>
      <c r="AC394" s="232"/>
      <c r="AD394" s="232"/>
      <c r="AE394" s="232" t="str">
        <f>IFERROR(VLOOKUP(AF394, 'YOYO IR Scores'!A:C, 2, FALSE), "")</f>
        <v/>
      </c>
      <c r="AF394" s="232"/>
      <c r="AG394" s="232"/>
      <c r="AH394" s="232"/>
      <c r="AI394" s="232"/>
      <c r="AJ394" s="232"/>
      <c r="AK394" s="232"/>
      <c r="AL394" s="232"/>
      <c r="AM394" s="232"/>
      <c r="AN394" s="232"/>
      <c r="AO394" s="232"/>
      <c r="AP394" s="232"/>
      <c r="AQ394" s="232"/>
      <c r="AR394" s="232"/>
      <c r="AS394" s="232"/>
      <c r="AT394" s="232"/>
      <c r="AU394" s="232"/>
      <c r="AV394" s="232"/>
      <c r="AW394" s="232"/>
      <c r="AX394" s="232"/>
      <c r="AY394" s="232"/>
      <c r="AZ394" s="232"/>
      <c r="BA394" s="232"/>
      <c r="BB394" s="232"/>
      <c r="BC394" s="232"/>
      <c r="BD394" s="232"/>
      <c r="BE394" s="232"/>
      <c r="BF394" s="232"/>
      <c r="BG394" s="232"/>
      <c r="BH394" s="232"/>
      <c r="BI394" s="232"/>
      <c r="BJ394" s="232"/>
      <c r="BK394" s="232" t="str">
        <f t="array" ref="BK394">IF(J394="","",
IF(INDEX(Settings!$H:$H,MATCH(BY$1,Settings!$G:$G,0))=TRUE,
100-100*(J394-MIN(J:J))/(MAX(J:J)-MIN(J:J)),
100*(J394-MIN(J:J))/(MAX(J:J)-MIN(J:J))))</f>
        <v/>
      </c>
      <c r="BL394" s="232" t="str">
        <f t="array" ref="BL394">IF(J394="","",
IF(INDEX(Settings!$H:$H,MATCH(BY$1,Settings!$G:$G,0))=TRUE,
100-100*(J394-MINIFS(J:J,$E:$E,$E394))/(MAXIFS(J:J,$E:$E,$E394)-MINIFS(J:J,$E:$E,$E394)),
100*(J394-MINIFS(J:J,$E:$E,$E394))/(MAXIFS(J:J,$E:$E,$E394)-MINIFS(J:J,$E:$E,$E394))))</f>
        <v/>
      </c>
      <c r="BM394" s="232" t="str">
        <f t="array" ref="BM394">IF(J394="","",
IF(INDEX(Settings!$H:$H,MATCH(BY$1,Settings!$G:$G,0))=TRUE,
100-100*(J394-MINIFS(J:J,$E:$E,$E394,$I:$I,$I394))/(MAXIFS(J:J,$E:$E,$E394,$I:$I,$I394)-MINIFS(J:J,$E:$E,$E394,$I:$I,$I394)),
100*(J394-MINIFS(J:J,$E:$E,$E394,$I:$I,$I394))/(MAXIFS(J:J,$E:$E,$E394,$I:$I,$I394)-MINIFS(J:J,$E:$E,$E394,$I:$I,$I394))))</f>
        <v/>
      </c>
      <c r="BN394" s="231" t="str">
        <f t="array" ref="BN394">IF(J394="","",
IF(INDEX(Settings!$H:$H,MATCH(BY$1,Settings!$G:$G,0))=TRUE,
100-100*PERCENTRANK(J:J,J394),
100*PERCENTRANK(J:J,J394)))</f>
        <v/>
      </c>
      <c r="BO394" s="231" t="str">
        <f>IFERROR(__xludf.DUMMYFUNCTION("IF(J394="""","""",
IF(INDEX(Settings!$H:$H,MATCH(BY$1,Settings!$G:$G,0))=TRUE,
100-100*PERCENTRANK(FILTER(J:J,$E:$E=$E394),J394),
100*PERCENTRANK(FILTER(J:J,$E:$E=$E394),J394)))"),"")</f>
        <v/>
      </c>
      <c r="BP394" s="231" t="str">
        <f>IFERROR(__xludf.DUMMYFUNCTION("IF(J394="""","""",
IF(INDEX(Settings!$H:$H,MATCH(BY$1,Settings!$G:$G,0))=TRUE,
100-100*PERCENTRANK(FILTER(J:J,$E:$E=$E394,$I:$I=$I394),J394),
100*PERCENTRANK(FILTER(J:J,$E:$E=$E394,$I:$I=$I394),J394)))"),"")</f>
        <v/>
      </c>
      <c r="BQ394" s="233" t="str">
        <f t="array" ref="BQ394">IF(J394="","",
IF(INDEX(Settings!$H:$H,MATCH(BY$1,Settings!$G:$G,0))=TRUE,
-1*(J394-AVERAGE(J:J))/STDEV(J:J),
(J394-AVERAGE(J:J))/STDEV(J:J)))</f>
        <v/>
      </c>
      <c r="BR394" s="233" t="str">
        <f>IFERROR(__xludf.DUMMYFUNCTION("IF(J394="""","""",
IF(INDEX(Settings!$H:$H,MATCH(BY$1,Settings!$G:$G,0))=TRUE,
-1*(J394-AVERAGEIFS(J:J,$E:$E,$E394))/STDEV(FILTER(J:J,$E:$E=$E394)),
(J394-AVERAGEIFS(J:J,$E:$E,$E394))/STDEV(FILTER(J:J,$E:$E=$E394))))"),"")</f>
        <v/>
      </c>
      <c r="BS394" s="233"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1"/>
      <c r="BX394" s="231"/>
      <c r="BY394" s="232" t="str">
        <f t="array" ref="BY394">IF(J394="","",
IF(INDEX(Settings!$H:$H,MATCH(BY$1,Settings!$G:$G,0))=TRUE,
100-100*(J394-MINIFS(J:J,$E:$E,$E394))/(MAXIFS(J:J,$E:$E,$E394)-MINIFS(J:J,$E:$E,$E394)),
100*(J394-MINIFS(J:J,$E:$E,$E394))/(MAXIFS(J:J,$E:$E,$E394)-MINIFS(J:J,$E:$E,$E394))))</f>
        <v/>
      </c>
      <c r="BZ394" s="232" t="str">
        <f t="array" ref="BZ394">IF(K394="","",
IF(INDEX(Settings!$H:$H,MATCH(BZ$1,Settings!$G:$G,0))=TRUE,
100-100*(K394-MINIFS(K:K,$E:$E,$E394))/(MAXIFS(K:K,$E:$E,$E394)-MINIFS(K:K,$E:$E,$E394)),
100*(K394-MINIFS(K:K,$E:$E,$E394))/(MAXIFS(K:K,$E:$E,$E394)-MINIFS(K:K,$E:$E,$E394))))</f>
        <v/>
      </c>
      <c r="CA394" s="232" t="str">
        <f t="array" ref="CA394">IF(L394="","",
IF(INDEX(Settings!$H:$H,MATCH(CA$1,Settings!$G:$G,0))=TRUE,
100-100*(L394-MINIFS(L:L,$E:$E,$E394))/(MAXIFS(L:L,$E:$E,$E394)-MINIFS(L:L,$E:$E,$E394)),
100*(L394-MINIFS(L:L,$E:$E,$E394))/(MAXIFS(L:L,$E:$E,$E394)-MINIFS(L:L,$E:$E,$E394))))</f>
        <v/>
      </c>
      <c r="CB394" s="232" t="str">
        <f t="array" ref="CB394">IF(M394="","",
IF(INDEX(Settings!$H:$H,MATCH(CB$1,Settings!$G:$G,0))=TRUE,
100-100*(M394-MINIFS(M:M,$E:$E,$E394))/(MAXIFS(M:M,$E:$E,$E394)-MINIFS(M:M,$E:$E,$E394)),
100*(M394-MINIFS(M:M,$E:$E,$E394))/(MAXIFS(M:M,$E:$E,$E394)-MINIFS(M:M,$E:$E,$E394))))</f>
        <v/>
      </c>
      <c r="CC394" s="232" t="str">
        <f t="array" ref="CC394">IF(N394="","",
IF(INDEX(Settings!$H:$H,MATCH(CC$1,Settings!$G:$G,0))=TRUE,
100-100*(N394-MINIFS(N:N,$E:$E,$E394))/(MAXIFS(N:N,$E:$E,$E394)-MINIFS(N:N,$E:$E,$E394)),
100*(N394-MINIFS(N:N,$E:$E,$E394))/(MAXIFS(N:N,$E:$E,$E394)-MINIFS(N:N,$E:$E,$E394))))</f>
        <v/>
      </c>
      <c r="CD394" s="232" t="str">
        <f t="array" ref="CD394">IF(O394="","",
IF(INDEX(Settings!$H:$H,MATCH(CD$1,Settings!$G:$G,0))=TRUE,
100-100*(O394-MINIFS(O:O,$E:$E,$E394))/(MAXIFS(O:O,$E:$E,$E394)-MINIFS(O:O,$E:$E,$E394)),
100*(O394-MINIFS(O:O,$E:$E,$E394))/(MAXIFS(O:O,$E:$E,$E394)-MINIFS(O:O,$E:$E,$E394))))</f>
        <v/>
      </c>
      <c r="CE394" s="232" t="str">
        <f t="array" ref="CE394">IF(P394="","",
IF(INDEX(Settings!$H:$H,MATCH(CE$1,Settings!$G:$G,0))=TRUE,
100-100*(P394-MINIFS(P:P,$E:$E,$E394))/(MAXIFS(P:P,$E:$E,$E394)-MINIFS(P:P,$E:$E,$E394)),
100*(P394-MINIFS(P:P,$E:$E,$E394))/(MAXIFS(P:P,$E:$E,$E394)-MINIFS(P:P,$E:$E,$E394))))</f>
        <v/>
      </c>
      <c r="CF394" s="232" t="str">
        <f t="array" ref="CF394">IF(Q394="","",
IF(INDEX(Settings!$H:$H,MATCH(CF$1,Settings!$G:$G,0))=TRUE,
100-100*(Q394-MINIFS(Q:Q,$E:$E,$E394))/(MAXIFS(Q:Q,$E:$E,$E394)-MINIFS(Q:Q,$E:$E,$E394)),
100*(Q394-MINIFS(Q:Q,$E:$E,$E394))/(MAXIFS(Q:Q,$E:$E,$E394)-MINIFS(Q:Q,$E:$E,$E394))))</f>
        <v/>
      </c>
      <c r="CG394" s="232" t="str">
        <f t="array" ref="CG394">IF(R394="","",
IF(INDEX(Settings!$H:$H,MATCH(CG$1,Settings!$G:$G,0))=TRUE,
100-100*(R394-MINIFS(R:R,$E:$E,$E394))/(MAXIFS(R:R,$E:$E,$E394)-MINIFS(R:R,$E:$E,$E394)),
100*(R394-MINIFS(R:R,$E:$E,$E394))/(MAXIFS(R:R,$E:$E,$E394)-MINIFS(R:R,$E:$E,$E394))))</f>
        <v/>
      </c>
      <c r="CH394" s="232" t="str">
        <f t="array" ref="CH394">IF(S394="","",
IF(INDEX(Settings!$H:$H,MATCH(CH$1,Settings!$G:$G,0))=TRUE,
100-100*(S394-MINIFS(S:S,$E:$E,$E394))/(MAXIFS(S:S,$E:$E,$E394)-MINIFS(S:S,$E:$E,$E394)),
100*(S394-MINIFS(S:S,$E:$E,$E394))/(MAXIFS(S:S,$E:$E,$E394)-MINIFS(S:S,$E:$E,$E394))))</f>
        <v/>
      </c>
      <c r="CI394" s="232" t="str">
        <f t="array" ref="CI394">IF(T394="","",
IF(INDEX(Settings!$H:$H,MATCH(CI$1,Settings!$G:$G,0))=TRUE,
100-100*(T394-MINIFS(T:T,$E:$E,$E394))/(MAXIFS(T:T,$E:$E,$E394)-MINIFS(T:T,$E:$E,$E394)),
100*(T394-MINIFS(T:T,$E:$E,$E394))/(MAXIFS(T:T,$E:$E,$E394)-MINIFS(T:T,$E:$E,$E394))))</f>
        <v/>
      </c>
      <c r="CJ394" s="232" t="str">
        <f t="array" ref="CJ394">IF(U394="","",
IF(INDEX(Settings!$H:$H,MATCH(CJ$1,Settings!$G:$G,0))=TRUE,
100-100*(U394-MINIFS(U:U,$E:$E,$E394))/(MAXIFS(U:U,$E:$E,$E394)-MINIFS(U:U,$E:$E,$E394)),
100*(U394-MINIFS(U:U,$E:$E,$E394))/(MAXIFS(U:U,$E:$E,$E394)-MINIFS(U:U,$E:$E,$E394))))</f>
        <v/>
      </c>
      <c r="CK394" s="232" t="str">
        <f t="array" ref="CK394">IF(V394="","",
IF(INDEX(Settings!$H:$H,MATCH(CK$1,Settings!$G:$G,0))=TRUE,
100-100*(V394-MINIFS(V:V,$E:$E,$E394))/(MAXIFS(V:V,$E:$E,$E394)-MINIFS(V:V,$E:$E,$E394)),
100*(V394-MINIFS(V:V,$E:$E,$E394))/(MAXIFS(V:V,$E:$E,$E394)-MINIFS(V:V,$E:$E,$E394))))</f>
        <v/>
      </c>
      <c r="CL394" s="232" t="str">
        <f t="array" ref="CL394">IF(W394="","",
IF(INDEX(Settings!$H:$H,MATCH(CL$1,Settings!$G:$G,0))=TRUE,
100-100*(W394-MINIFS(W:W,$E:$E,$E394))/(MAXIFS(W:W,$E:$E,$E394)-MINIFS(W:W,$E:$E,$E394)),
100*(W394-MINIFS(W:W,$E:$E,$E394))/(MAXIFS(W:W,$E:$E,$E394)-MINIFS(W:W,$E:$E,$E394))))</f>
        <v/>
      </c>
      <c r="CM394" s="232" t="str">
        <f t="array" ref="CM394">IF(X394="","",
IF(INDEX(Settings!$H:$H,MATCH(CM$1,Settings!$G:$G,0))=TRUE,
100-100*(X394-MINIFS(X:X,$E:$E,$E394))/(MAXIFS(X:X,$E:$E,$E394)-MINIFS(X:X,$E:$E,$E394)),
100*(X394-MINIFS(X:X,$E:$E,$E394))/(MAXIFS(X:X,$E:$E,$E394)-MINIFS(X:X,$E:$E,$E394))))</f>
        <v/>
      </c>
      <c r="CN394" s="232" t="str">
        <f t="array" ref="CN394">IF(Y394="","",
IF(INDEX(Settings!$H:$H,MATCH(CN$1,Settings!$G:$G,0))=TRUE,
100-100*(Y394-MINIFS(Y:Y,$E:$E,$E394))/(MAXIFS(Y:Y,$E:$E,$E394)-MINIFS(Y:Y,$E:$E,$E394)),
100*(Y394-MINIFS(Y:Y,$E:$E,$E394))/(MAXIFS(Y:Y,$E:$E,$E394)-MINIFS(Y:Y,$E:$E,$E394))))</f>
        <v/>
      </c>
      <c r="CO394" s="232" t="str">
        <f t="array" ref="CO394">IF(Z394="","",
IF(INDEX(Settings!$H:$H,MATCH(CO$1,Settings!$G:$G,0))=TRUE,
100-100*(Z394-MINIFS(Z:Z,$E:$E,$E394))/(MAXIFS(Z:Z,$E:$E,$E394)-MINIFS(Z:Z,$E:$E,$E394)),
100*(Z394-MINIFS(Z:Z,$E:$E,$E394))/(MAXIFS(Z:Z,$E:$E,$E394)-MINIFS(Z:Z,$E:$E,$E394))))</f>
        <v/>
      </c>
      <c r="CP394" s="232" t="str">
        <f t="array" ref="CP394">IF(AA394="","",
IF(INDEX(Settings!$H:$H,MATCH(CP$1,Settings!$G:$G,0))=TRUE,
100-100*(AA394-MINIFS(AA:AA,$E:$E,$E394))/(MAXIFS(AA:AA,$E:$E,$E394)-MINIFS(AA:AA,$E:$E,$E394)),
100*(AA394-MINIFS(AA:AA,$E:$E,$E394))/(MAXIFS(AA:AA,$E:$E,$E394)-MINIFS(AA:AA,$E:$E,$E394))))</f>
        <v/>
      </c>
      <c r="CQ394" s="232" t="str">
        <f t="array" ref="CQ394">IF(AB394="","",
IF(INDEX(Settings!$H:$H,MATCH(CQ$1,Settings!$G:$G,0))=TRUE,
100-100*(AB394-MINIFS(AB:AB,$E:$E,$E394))/(MAXIFS(AB:AB,$E:$E,$E394)-MINIFS(AB:AB,$E:$E,$E394)),
100*(AB394-MINIFS(AB:AB,$E:$E,$E394))/(MAXIFS(AB:AB,$E:$E,$E394)-MINIFS(AB:AB,$E:$E,$E394))))</f>
        <v/>
      </c>
      <c r="CR394" s="232" t="str">
        <f t="array" ref="CR394">IF(AC394="","",
IF(INDEX(Settings!$H:$H,MATCH(CR$1,Settings!$G:$G,0))=TRUE,
100-100*(AC394-MINIFS(AC:AC,$E:$E,$E394))/(MAXIFS(AC:AC,$E:$E,$E394)-MINIFS(AC:AC,$E:$E,$E394)),
100*(AC394-MINIFS(AC:AC,$E:$E,$E394))/(MAXIFS(AC:AC,$E:$E,$E394)-MINIFS(AC:AC,$E:$E,$E394))))</f>
        <v/>
      </c>
      <c r="CS394" s="232" t="str">
        <f t="array" ref="CS394">IF(AD394="","",
IF(INDEX(Settings!$H:$H,MATCH(CS$1,Settings!$G:$G,0))=TRUE,
100-100*(AD394-MINIFS(AD:AD,$E:$E,$E394))/(MAXIFS(AD:AD,$E:$E,$E394)-MINIFS(AD:AD,$E:$E,$E394)),
100*(AD394-MINIFS(AD:AD,$E:$E,$E394))/(MAXIFS(AD:AD,$E:$E,$E394)-MINIFS(AD:AD,$E:$E,$E394))))</f>
        <v/>
      </c>
      <c r="CT394" s="232" t="str">
        <f t="array" ref="CT394">IF(AE394="","",
IF(INDEX(Settings!$H:$H,MATCH(CT$1,Settings!$G:$G,0))=TRUE,
100-100*(AE394-MINIFS(AE:AE,$E:$E,$E394))/(MAXIFS(AE:AE,$E:$E,$E394)-MINIFS(AE:AE,$E:$E,$E394)),
100*(AE394-MINIFS(AE:AE,$E:$E,$E394))/(MAXIFS(AE:AE,$E:$E,$E394)-MINIFS(AE:AE,$E:$E,$E394))))</f>
        <v/>
      </c>
      <c r="CU394" s="232" t="str">
        <f t="array" ref="CU394">IF(AF394="","",
IF(INDEX(Settings!$H:$H,MATCH(CU$1,Settings!$G:$G,0))=TRUE,
100-100*(AF394-MINIFS(AF:AF,$E:$E,$E394))/(MAXIFS(AF:AF,$E:$E,$E394)-MINIFS(AF:AF,$E:$E,$E394)),
100*(AF394-MINIFS(AF:AF,$E:$E,$E394))/(MAXIFS(AF:AF,$E:$E,$E394)-MINIFS(AF:AF,$E:$E,$E394))))</f>
        <v/>
      </c>
      <c r="CV394" s="232" t="str">
        <f t="array" ref="CV394">IF(AG394="","",
IF(INDEX(Settings!$H:$H,MATCH(CV$1,Settings!$G:$G,0))=TRUE,
100-100*(AG394-MINIFS(AG:AG,$E:$E,$E394))/(MAXIFS(AG:AG,$E:$E,$E394)-MINIFS(AG:AG,$E:$E,$E394)),
100*(AG394-MINIFS(AG:AG,$E:$E,$E394))/(MAXIFS(AG:AG,$E:$E,$E394)-MINIFS(AG:AG,$E:$E,$E394))))</f>
        <v/>
      </c>
      <c r="CW394" s="232" t="str">
        <f t="array" ref="CW394">IF(AH394="","",
IF(INDEX(Settings!$H:$H,MATCH(CW$1,Settings!$G:$G,0))=TRUE,
100-100*(AH394-MINIFS(AH:AH,$E:$E,$E394))/(MAXIFS(AH:AH,$E:$E,$E394)-MINIFS(AH:AH,$E:$E,$E394)),
100*(AH394-MINIFS(AH:AH,$E:$E,$E394))/(MAXIFS(AH:AH,$E:$E,$E394)-MINIFS(AH:AH,$E:$E,$E394))))</f>
        <v/>
      </c>
      <c r="CX394" s="232" t="str">
        <f t="array" ref="CX394">IF(AI394="","",
IF(INDEX(Settings!$H:$H,MATCH(CX$1,Settings!$G:$G,0))=TRUE,
100-100*(AI394-MINIFS(AI:AI,$E:$E,$E394))/(MAXIFS(AI:AI,$E:$E,$E394)-MINIFS(AI:AI,$E:$E,$E394)),
100*(AI394-MINIFS(AI:AI,$E:$E,$E394))/(MAXIFS(AI:AI,$E:$E,$E394)-MINIFS(AI:AI,$E:$E,$E394))))</f>
        <v/>
      </c>
      <c r="CY394" s="232" t="str">
        <f t="array" ref="CY394">IF(AJ394="","",
IF(INDEX(Settings!$H:$H,MATCH(CY$1,Settings!$G:$G,0))=TRUE,
100-100*(AJ394-MINIFS(AJ:AJ,$E:$E,$E394))/(MAXIFS(AJ:AJ,$E:$E,$E394)-MINIFS(AJ:AJ,$E:$E,$E394)),
100*(AJ394-MINIFS(AJ:AJ,$E:$E,$E394))/(MAXIFS(AJ:AJ,$E:$E,$E394)-MINIFS(AJ:AJ,$E:$E,$E394))))</f>
        <v/>
      </c>
      <c r="CZ394" s="232" t="str">
        <f t="array" ref="CZ394">IF(AK394="","",
IF(INDEX(Settings!$H:$H,MATCH(CZ$1,Settings!$G:$G,0))=TRUE,
100-100*(AK394-MINIFS(AK:AK,$E:$E,$E394))/(MAXIFS(AK:AK,$E:$E,$E394)-MINIFS(AK:AK,$E:$E,$E394)),
100*(AK394-MINIFS(AK:AK,$E:$E,$E394))/(MAXIFS(AK:AK,$E:$E,$E394)-MINIFS(AK:AK,$E:$E,$E394))))</f>
        <v/>
      </c>
      <c r="DA394" s="232" t="str">
        <f t="array" ref="DA394">IF(AL394="","",
IF(INDEX(Settings!$H:$H,MATCH(DA$1,Settings!$G:$G,0))=TRUE,
100-100*(AL394-MINIFS(AL:AL,$E:$E,$E394))/(MAXIFS(AL:AL,$E:$E,$E394)-MINIFS(AL:AL,$E:$E,$E394)),
100*(AL394-MINIFS(AL:AL,$E:$E,$E394))/(MAXIFS(AL:AL,$E:$E,$E394)-MINIFS(AL:AL,$E:$E,$E394))))</f>
        <v/>
      </c>
      <c r="DB394" s="232" t="str">
        <f t="array" ref="DB394">IF(AM394="","",
IF(INDEX(Settings!$H:$H,MATCH(DB$1,Settings!$G:$G,0))=TRUE,
100-100*(AM394-MINIFS(AM:AM,$E:$E,$E394))/(MAXIFS(AM:AM,$E:$E,$E394)-MINIFS(AM:AM,$E:$E,$E394)),
100*(AM394-MINIFS(AM:AM,$E:$E,$E394))/(MAXIFS(AM:AM,$E:$E,$E394)-MINIFS(AM:AM,$E:$E,$E394))))</f>
        <v/>
      </c>
      <c r="DC394" s="232" t="str">
        <f t="array" ref="DC394">IF(AN394="","",
IF(INDEX(Settings!$H:$H,MATCH(DC$1,Settings!$G:$G,0))=TRUE,
100-100*(AN394-MINIFS(AN:AN,$E:$E,$E394))/(MAXIFS(AN:AN,$E:$E,$E394)-MINIFS(AN:AN,$E:$E,$E394)),
100*(AN394-MINIFS(AN:AN,$E:$E,$E394))/(MAXIFS(AN:AN,$E:$E,$E394)-MINIFS(AN:AN,$E:$E,$E394))))</f>
        <v/>
      </c>
      <c r="DD394" s="232" t="str">
        <f t="array" ref="DD394">IF(AO394="","",
IF(INDEX(Settings!$H:$H,MATCH(DD$1,Settings!$G:$G,0))=TRUE,
100-100*(AO394-MINIFS(AO:AO,$E:$E,$E394))/(MAXIFS(AO:AO,$E:$E,$E394)-MINIFS(AO:AO,$E:$E,$E394)),
100*(AO394-MINIFS(AO:AO,$E:$E,$E394))/(MAXIFS(AO:AO,$E:$E,$E394)-MINIFS(AO:AO,$E:$E,$E394))))</f>
        <v/>
      </c>
      <c r="DE394" s="232" t="str">
        <f t="array" ref="DE394">IF(AP394="","",
IF(INDEX(Settings!$H:$H,MATCH(DE$1,Settings!$G:$G,0))=TRUE,
100-100*(AP394-MINIFS(AP:AP,$E:$E,$E394))/(MAXIFS(AP:AP,$E:$E,$E394)-MINIFS(AP:AP,$E:$E,$E394)),
100*(AP394-MINIFS(AP:AP,$E:$E,$E394))/(MAXIFS(AP:AP,$E:$E,$E394)-MINIFS(AP:AP,$E:$E,$E394))))</f>
        <v/>
      </c>
      <c r="DF394" s="232" t="str">
        <f t="array" ref="DF394">IF(AQ394="","",
IF(INDEX(Settings!$H:$H,MATCH(DF$1,Settings!$G:$G,0))=TRUE,
100-100*(AQ394-MINIFS(AQ:AQ,$E:$E,$E394))/(MAXIFS(AQ:AQ,$E:$E,$E394)-MINIFS(AQ:AQ,$E:$E,$E394)),
100*(AQ394-MINIFS(AQ:AQ,$E:$E,$E394))/(MAXIFS(AQ:AQ,$E:$E,$E394)-MINIFS(AQ:AQ,$E:$E,$E394))))</f>
        <v/>
      </c>
      <c r="DG394" s="232" t="str">
        <f t="array" ref="DG394">IF(AR394="","",
IF(INDEX(Settings!$H:$H,MATCH(DG$1,Settings!$G:$G,0))=TRUE,
100-100*(AR394-MINIFS(AR:AR,$E:$E,$E394))/(MAXIFS(AR:AR,$E:$E,$E394)-MINIFS(AR:AR,$E:$E,$E394)),
100*(AR394-MINIFS(AR:AR,$E:$E,$E394))/(MAXIFS(AR:AR,$E:$E,$E394)-MINIFS(AR:AR,$E:$E,$E394))))</f>
        <v/>
      </c>
      <c r="DH394" s="232" t="str">
        <f t="array" ref="DH394">IF(AS394="","",
IF(INDEX(Settings!$H:$H,MATCH(DH$1,Settings!$G:$G,0))=TRUE,
100-100*(AS394-MINIFS(AS:AS,$E:$E,$E394))/(MAXIFS(AS:AS,$E:$E,$E394)-MINIFS(AS:AS,$E:$E,$E394)),
100*(AS394-MINIFS(AS:AS,$E:$E,$E394))/(MAXIFS(AS:AS,$E:$E,$E394)-MINIFS(AS:AS,$E:$E,$E394))))</f>
        <v/>
      </c>
      <c r="DI394" s="232" t="str">
        <f t="array" ref="DI394">IF(AT394="","",
IF(INDEX(Settings!$H:$H,MATCH(DI$1,Settings!$G:$G,0))=TRUE,
100-100*(AT394-MINIFS(AT:AT,$E:$E,$E394))/(MAXIFS(AT:AT,$E:$E,$E394)-MINIFS(AT:AT,$E:$E,$E394)),
100*(AT394-MINIFS(AT:AT,$E:$E,$E394))/(MAXIFS(AT:AT,$E:$E,$E394)-MINIFS(AT:AT,$E:$E,$E394))))</f>
        <v/>
      </c>
      <c r="DJ394" s="232" t="str">
        <f t="array" ref="DJ394">IF(AU394="","",
IF(INDEX(Settings!$H:$H,MATCH(DJ$1,Settings!$G:$G,0))=TRUE,
100-100*(AU394-MINIFS(AU:AU,$E:$E,$E394))/(MAXIFS(AU:AU,$E:$E,$E394)-MINIFS(AU:AU,$E:$E,$E394)),
100*(AU394-MINIFS(AU:AU,$E:$E,$E394))/(MAXIFS(AU:AU,$E:$E,$E394)-MINIFS(AU:AU,$E:$E,$E394))))</f>
        <v/>
      </c>
      <c r="DK394" s="232" t="str">
        <f t="array" ref="DK394">IF(AV394="","",
IF(INDEX(Settings!$H:$H,MATCH(DK$1,Settings!$G:$G,0))=TRUE,
100-100*(AV394-MINIFS(AV:AV,$E:$E,$E394))/(MAXIFS(AV:AV,$E:$E,$E394)-MINIFS(AV:AV,$E:$E,$E394)),
100*(AV394-MINIFS(AV:AV,$E:$E,$E394))/(MAXIFS(AV:AV,$E:$E,$E394)-MINIFS(AV:AV,$E:$E,$E394))))</f>
        <v/>
      </c>
      <c r="DL394" s="232" t="str">
        <f t="array" ref="DL394">IF(AW394="","",
IF(INDEX(Settings!$H:$H,MATCH(DL$1,Settings!$G:$G,0))=TRUE,
100-100*(AW394-MINIFS(AW:AW,$E:$E,$E394))/(MAXIFS(AW:AW,$E:$E,$E394)-MINIFS(AW:AW,$E:$E,$E394)),
100*(AW394-MINIFS(AW:AW,$E:$E,$E394))/(MAXIFS(AW:AW,$E:$E,$E394)-MINIFS(AW:AW,$E:$E,$E394))))</f>
        <v/>
      </c>
      <c r="DM394" s="232" t="str">
        <f t="array" ref="DM394">IF(AX394="","",
IF(INDEX(Settings!$H:$H,MATCH(DM$1,Settings!$G:$G,0))=TRUE,
100-100*(AX394-MINIFS(AX:AX,$E:$E,$E394))/(MAXIFS(AX:AX,$E:$E,$E394)-MINIFS(AX:AX,$E:$E,$E394)),
100*(AX394-MINIFS(AX:AX,$E:$E,$E394))/(MAXIFS(AX:AX,$E:$E,$E394)-MINIFS(AX:AX,$E:$E,$E394))))</f>
        <v/>
      </c>
      <c r="DN394" s="232" t="str">
        <f t="array" ref="DN394">IF(AY394="","",
IF(INDEX(Settings!$H:$H,MATCH(DN$1,Settings!$G:$G,0))=TRUE,
100-100*(AY394-MINIFS(AY:AY,$E:$E,$E394))/(MAXIFS(AY:AY,$E:$E,$E394)-MINIFS(AY:AY,$E:$E,$E394)),
100*(AY394-MINIFS(AY:AY,$E:$E,$E394))/(MAXIFS(AY:AY,$E:$E,$E394)-MINIFS(AY:AY,$E:$E,$E394))))</f>
        <v/>
      </c>
      <c r="DO394" s="232" t="str">
        <f t="array" ref="DO394">IF(AZ394="","",
IF(INDEX(Settings!$H:$H,MATCH(DO$1,Settings!$G:$G,0))=TRUE,
100-100*(AZ394-MINIFS(AZ:AZ,$E:$E,$E394))/(MAXIFS(AZ:AZ,$E:$E,$E394)-MINIFS(AZ:AZ,$E:$E,$E394)),
100*(AZ394-MINIFS(AZ:AZ,$E:$E,$E394))/(MAXIFS(AZ:AZ,$E:$E,$E394)-MINIFS(AZ:AZ,$E:$E,$E394))))</f>
        <v/>
      </c>
      <c r="DP394" s="232" t="str">
        <f t="array" ref="DP394">IF(BA394="","",
IF(INDEX(Settings!$H:$H,MATCH(DP$1,Settings!$G:$G,0))=TRUE,
100-100*(BA394-MINIFS(BA:BA,$E:$E,$E394))/(MAXIFS(BA:BA,$E:$E,$E394)-MINIFS(BA:BA,$E:$E,$E394)),
100*(BA394-MINIFS(BA:BA,$E:$E,$E394))/(MAXIFS(BA:BA,$E:$E,$E394)-MINIFS(BA:BA,$E:$E,$E394))))</f>
        <v/>
      </c>
      <c r="DQ394" s="232" t="str">
        <f t="array" ref="DQ394">IF(BB394="","",
IF(INDEX(Settings!$H:$H,MATCH(DQ$1,Settings!$G:$G,0))=TRUE,
100-100*(BB394-MINIFS(BB:BB,$E:$E,$E394))/(MAXIFS(BB:BB,$E:$E,$E394)-MINIFS(BB:BB,$E:$E,$E394)),
100*(BB394-MINIFS(BB:BB,$E:$E,$E394))/(MAXIFS(BB:BB,$E:$E,$E394)-MINIFS(BB:BB,$E:$E,$E394))))</f>
        <v/>
      </c>
      <c r="DR394" s="232" t="str">
        <f t="array" ref="DR394">IF(BC394="","",
IF(INDEX(Settings!$H:$H,MATCH(DR$1,Settings!$G:$G,0))=TRUE,
100-100*(BC394-MINIFS(BC:BC,$E:$E,$E394))/(MAXIFS(BC:BC,$E:$E,$E394)-MINIFS(BC:BC,$E:$E,$E394)),
100*(BC394-MINIFS(BC:BC,$E:$E,$E394))/(MAXIFS(BC:BC,$E:$E,$E394)-MINIFS(BC:BC,$E:$E,$E394))))</f>
        <v/>
      </c>
      <c r="DS394" s="232" t="str">
        <f t="array" ref="DS394">IF(BD394="","",
IF(INDEX(Settings!$H:$H,MATCH(DS$1,Settings!$G:$G,0))=TRUE,
100-100*(BD394-MINIFS(BD:BD,$E:$E,$E394))/(MAXIFS(BD:BD,$E:$E,$E394)-MINIFS(BD:BD,$E:$E,$E394)),
100*(BD394-MINIFS(BD:BD,$E:$E,$E394))/(MAXIFS(BD:BD,$E:$E,$E394)-MINIFS(BD:BD,$E:$E,$E394))))</f>
        <v/>
      </c>
      <c r="DT394" s="232" t="str">
        <f t="array" ref="DT394">IF(BE394="","",
IF(INDEX(Settings!$H:$H,MATCH(DT$1,Settings!$G:$G,0))=TRUE,
100-100*(BE394-MINIFS(BE:BE,$E:$E,$E394))/(MAXIFS(BE:BE,$E:$E,$E394)-MINIFS(BE:BE,$E:$E,$E394)),
100*(BE394-MINIFS(BE:BE,$E:$E,$E394))/(MAXIFS(BE:BE,$E:$E,$E394)-MINIFS(BE:BE,$E:$E,$E394))))</f>
        <v/>
      </c>
      <c r="DU394" s="232" t="str">
        <f t="array" ref="DU394">IF(BF394="","",
IF(INDEX(Settings!$H:$H,MATCH(DU$1,Settings!$G:$G,0))=TRUE,
100-100*(BF394-MINIFS(BF:BF,$E:$E,$E394))/(MAXIFS(BF:BF,$E:$E,$E394)-MINIFS(BF:BF,$E:$E,$E394)),
100*(BF394-MINIFS(BF:BF,$E:$E,$E394))/(MAXIFS(BF:BF,$E:$E,$E394)-MINIFS(BF:BF,$E:$E,$E394))))</f>
        <v/>
      </c>
      <c r="DV394" s="232" t="str">
        <f t="array" ref="DV394">IF(BG394="","",
IF(INDEX(Settings!$H:$H,MATCH(DV$1,Settings!$G:$G,0))=TRUE,
100-100*(BG394-MINIFS(BG:BG,$E:$E,$E394))/(MAXIFS(BG:BG,$E:$E,$E394)-MINIFS(BG:BG,$E:$E,$E394)),
100*(BG394-MINIFS(BG:BG,$E:$E,$E394))/(MAXIFS(BG:BG,$E:$E,$E394)-MINIFS(BG:BG,$E:$E,$E394))))</f>
        <v/>
      </c>
      <c r="DW394" s="232" t="str">
        <f t="array" ref="DW394">IF(BH394="","",
IF(INDEX(Settings!$H:$H,MATCH(DW$1,Settings!$G:$G,0))=TRUE,
100-100*(BH394-MINIFS(BH:BH,$E:$E,$E394))/(MAXIFS(BH:BH,$E:$E,$E394)-MINIFS(BH:BH,$E:$E,$E394)),
100*(BH394-MINIFS(BH:BH,$E:$E,$E394))/(MAXIFS(BH:BH,$E:$E,$E394)-MINIFS(BH:BH,$E:$E,$E394))))</f>
        <v/>
      </c>
      <c r="DX394" s="232" t="str">
        <f t="array" ref="DX394">IF(BI394="","",
IF(INDEX(Settings!$H:$H,MATCH(DX$1,Settings!$G:$G,0))=TRUE,
100-100*(BI394-MINIFS(BI:BI,$E:$E,$E394))/(MAXIFS(BI:BI,$E:$E,$E394)-MINIFS(BI:BI,$E:$E,$E394)),
100*(BI394-MINIFS(BI:BI,$E:$E,$E394))/(MAXIFS(BI:BI,$E:$E,$E394)-MINIFS(BI:BI,$E:$E,$E394))))</f>
        <v/>
      </c>
      <c r="DY394" s="232" t="str">
        <f t="array" ref="DY394">IF(BJ394="","",
IF(INDEX(Settings!$H:$H,MATCH(DY$1,Settings!$G:$G,0))=TRUE,
100-100*(BJ394-MINIFS(BJ:BJ,$E:$E,$E394))/(MAXIFS(BJ:BJ,$E:$E,$E394)-MINIFS(BJ:BJ,$E:$E,$E394)),
100*(BJ394-MINIFS(BJ:BJ,$E:$E,$E394))/(MAXIFS(BJ:BJ,$E:$E,$E394)-MINIFS(BJ:BJ,$E:$E,$E394))))</f>
        <v/>
      </c>
      <c r="DZ394" s="234"/>
      <c r="EA394" s="234"/>
      <c r="EB394" s="234" t="str">
        <f t="shared" si="8"/>
        <v/>
      </c>
      <c r="EC394" s="234" t="str">
        <f t="shared" si="9"/>
        <v/>
      </c>
      <c r="ED394" s="234" t="str">
        <f t="shared" si="10"/>
        <v/>
      </c>
      <c r="EE394" s="234" t="str">
        <f t="shared" si="11"/>
        <v/>
      </c>
      <c r="EF394" s="234" t="str">
        <f t="shared" si="12"/>
        <v/>
      </c>
      <c r="EG394" s="234" t="str">
        <f t="shared" si="13"/>
        <v/>
      </c>
      <c r="EH394" s="234"/>
      <c r="EI394" s="234"/>
      <c r="EJ394" s="234"/>
      <c r="EK394" s="234"/>
      <c r="EL394" s="234"/>
      <c r="EM394" s="234"/>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3" t="str">
        <f t="shared" si="14"/>
        <v/>
      </c>
      <c r="N395" s="49"/>
      <c r="O395" s="49"/>
      <c r="P395" s="49"/>
      <c r="Q395" s="49"/>
      <c r="R395" s="49"/>
      <c r="S395" s="222" t="str">
        <f>IFERROR(VLOOKUP(AF395, 'YOYO IR Scores'!A:C, 3, FALSE), "")
</f>
        <v/>
      </c>
      <c r="T395" s="49"/>
      <c r="U395" s="49"/>
      <c r="V395" s="49"/>
      <c r="W395" s="49"/>
      <c r="X395" s="224" t="str">
        <f t="shared" si="4"/>
        <v/>
      </c>
      <c r="Y395" s="225" t="str">
        <f t="shared" si="5"/>
        <v/>
      </c>
      <c r="Z395" s="225" t="str">
        <f t="shared" si="6"/>
        <v/>
      </c>
      <c r="AA395" s="224" t="str">
        <f t="shared" si="7"/>
        <v/>
      </c>
      <c r="AB395" s="223"/>
      <c r="AC395" s="223"/>
      <c r="AD395" s="223"/>
      <c r="AE395" s="223" t="str">
        <f>IFERROR(VLOOKUP(AF395, 'YOYO IR Scores'!A:C, 2, FALSE), "")</f>
        <v/>
      </c>
      <c r="AF395" s="223"/>
      <c r="AG395" s="223"/>
      <c r="AH395" s="223"/>
      <c r="AI395" s="223"/>
      <c r="AJ395" s="223"/>
      <c r="AK395" s="223"/>
      <c r="AL395" s="223"/>
      <c r="AM395" s="223"/>
      <c r="AN395" s="223"/>
      <c r="AO395" s="223"/>
      <c r="AP395" s="223"/>
      <c r="AQ395" s="223"/>
      <c r="AR395" s="223"/>
      <c r="AS395" s="223"/>
      <c r="AT395" s="223"/>
      <c r="AU395" s="223"/>
      <c r="AV395" s="223"/>
      <c r="AW395" s="223"/>
      <c r="AX395" s="223"/>
      <c r="AY395" s="223"/>
      <c r="AZ395" s="223"/>
      <c r="BA395" s="223"/>
      <c r="BB395" s="223"/>
      <c r="BC395" s="223"/>
      <c r="BD395" s="223"/>
      <c r="BE395" s="223"/>
      <c r="BF395" s="223"/>
      <c r="BG395" s="223"/>
      <c r="BH395" s="223"/>
      <c r="BI395" s="223"/>
      <c r="BJ395" s="223"/>
      <c r="BK395" s="223" t="str">
        <f t="array" ref="BK395">IF(J395="","",
IF(INDEX(Settings!$H:$H,MATCH(BY$1,Settings!$G:$G,0))=TRUE,
100-100*(J395-MIN(J:J))/(MAX(J:J)-MIN(J:J)),
100*(J395-MIN(J:J))/(MAX(J:J)-MIN(J:J))))</f>
        <v/>
      </c>
      <c r="BL395" s="223" t="str">
        <f t="array" ref="BL395">IF(J395="","",
IF(INDEX(Settings!$H:$H,MATCH(BY$1,Settings!$G:$G,0))=TRUE,
100-100*(J395-MINIFS(J:J,$E:$E,$E395))/(MAXIFS(J:J,$E:$E,$E395)-MINIFS(J:J,$E:$E,$E395)),
100*(J395-MINIFS(J:J,$E:$E,$E395))/(MAXIFS(J:J,$E:$E,$E395)-MINIFS(J:J,$E:$E,$E395))))</f>
        <v/>
      </c>
      <c r="BM395" s="223"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4" t="str">
        <f t="array" ref="BQ395">IF(J395="","",
IF(INDEX(Settings!$H:$H,MATCH(BY$1,Settings!$G:$G,0))=TRUE,
-1*(J395-AVERAGE(J:J))/STDEV(J:J),
(J395-AVERAGE(J:J))/STDEV(J:J)))</f>
        <v/>
      </c>
      <c r="BR395" s="224" t="str">
        <f>IFERROR(__xludf.DUMMYFUNCTION("IF(J395="""","""",
IF(INDEX(Settings!$H:$H,MATCH(BY$1,Settings!$G:$G,0))=TRUE,
-1*(J395-AVERAGEIFS(J:J,$E:$E,$E395))/STDEV(FILTER(J:J,$E:$E=$E395)),
(J395-AVERAGEIFS(J:J,$E:$E,$E395))/STDEV(FILTER(J:J,$E:$E=$E395))))"),"")</f>
        <v/>
      </c>
      <c r="BS395" s="224"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3" t="str">
        <f t="array" ref="BY395">IF(J395="","",
IF(INDEX(Settings!$H:$H,MATCH(BY$1,Settings!$G:$G,0))=TRUE,
100-100*(J395-MINIFS(J:J,$E:$E,$E395))/(MAXIFS(J:J,$E:$E,$E395)-MINIFS(J:J,$E:$E,$E395)),
100*(J395-MINIFS(J:J,$E:$E,$E395))/(MAXIFS(J:J,$E:$E,$E395)-MINIFS(J:J,$E:$E,$E395))))</f>
        <v/>
      </c>
      <c r="BZ395" s="223" t="str">
        <f t="array" ref="BZ395">IF(K395="","",
IF(INDEX(Settings!$H:$H,MATCH(BZ$1,Settings!$G:$G,0))=TRUE,
100-100*(K395-MINIFS(K:K,$E:$E,$E395))/(MAXIFS(K:K,$E:$E,$E395)-MINIFS(K:K,$E:$E,$E395)),
100*(K395-MINIFS(K:K,$E:$E,$E395))/(MAXIFS(K:K,$E:$E,$E395)-MINIFS(K:K,$E:$E,$E395))))</f>
        <v/>
      </c>
      <c r="CA395" s="223" t="str">
        <f t="array" ref="CA395">IF(L395="","",
IF(INDEX(Settings!$H:$H,MATCH(CA$1,Settings!$G:$G,0))=TRUE,
100-100*(L395-MINIFS(L:L,$E:$E,$E395))/(MAXIFS(L:L,$E:$E,$E395)-MINIFS(L:L,$E:$E,$E395)),
100*(L395-MINIFS(L:L,$E:$E,$E395))/(MAXIFS(L:L,$E:$E,$E395)-MINIFS(L:L,$E:$E,$E395))))</f>
        <v/>
      </c>
      <c r="CB395" s="223" t="str">
        <f t="array" ref="CB395">IF(M395="","",
IF(INDEX(Settings!$H:$H,MATCH(CB$1,Settings!$G:$G,0))=TRUE,
100-100*(M395-MINIFS(M:M,$E:$E,$E395))/(MAXIFS(M:M,$E:$E,$E395)-MINIFS(M:M,$E:$E,$E395)),
100*(M395-MINIFS(M:M,$E:$E,$E395))/(MAXIFS(M:M,$E:$E,$E395)-MINIFS(M:M,$E:$E,$E395))))</f>
        <v/>
      </c>
      <c r="CC395" s="223" t="str">
        <f t="array" ref="CC395">IF(N395="","",
IF(INDEX(Settings!$H:$H,MATCH(CC$1,Settings!$G:$G,0))=TRUE,
100-100*(N395-MINIFS(N:N,$E:$E,$E395))/(MAXIFS(N:N,$E:$E,$E395)-MINIFS(N:N,$E:$E,$E395)),
100*(N395-MINIFS(N:N,$E:$E,$E395))/(MAXIFS(N:N,$E:$E,$E395)-MINIFS(N:N,$E:$E,$E395))))</f>
        <v/>
      </c>
      <c r="CD395" s="223" t="str">
        <f t="array" ref="CD395">IF(O395="","",
IF(INDEX(Settings!$H:$H,MATCH(CD$1,Settings!$G:$G,0))=TRUE,
100-100*(O395-MINIFS(O:O,$E:$E,$E395))/(MAXIFS(O:O,$E:$E,$E395)-MINIFS(O:O,$E:$E,$E395)),
100*(O395-MINIFS(O:O,$E:$E,$E395))/(MAXIFS(O:O,$E:$E,$E395)-MINIFS(O:O,$E:$E,$E395))))</f>
        <v/>
      </c>
      <c r="CE395" s="223" t="str">
        <f t="array" ref="CE395">IF(P395="","",
IF(INDEX(Settings!$H:$H,MATCH(CE$1,Settings!$G:$G,0))=TRUE,
100-100*(P395-MINIFS(P:P,$E:$E,$E395))/(MAXIFS(P:P,$E:$E,$E395)-MINIFS(P:P,$E:$E,$E395)),
100*(P395-MINIFS(P:P,$E:$E,$E395))/(MAXIFS(P:P,$E:$E,$E395)-MINIFS(P:P,$E:$E,$E395))))</f>
        <v/>
      </c>
      <c r="CF395" s="223" t="str">
        <f t="array" ref="CF395">IF(Q395="","",
IF(INDEX(Settings!$H:$H,MATCH(CF$1,Settings!$G:$G,0))=TRUE,
100-100*(Q395-MINIFS(Q:Q,$E:$E,$E395))/(MAXIFS(Q:Q,$E:$E,$E395)-MINIFS(Q:Q,$E:$E,$E395)),
100*(Q395-MINIFS(Q:Q,$E:$E,$E395))/(MAXIFS(Q:Q,$E:$E,$E395)-MINIFS(Q:Q,$E:$E,$E395))))</f>
        <v/>
      </c>
      <c r="CG395" s="223" t="str">
        <f t="array" ref="CG395">IF(R395="","",
IF(INDEX(Settings!$H:$H,MATCH(CG$1,Settings!$G:$G,0))=TRUE,
100-100*(R395-MINIFS(R:R,$E:$E,$E395))/(MAXIFS(R:R,$E:$E,$E395)-MINIFS(R:R,$E:$E,$E395)),
100*(R395-MINIFS(R:R,$E:$E,$E395))/(MAXIFS(R:R,$E:$E,$E395)-MINIFS(R:R,$E:$E,$E395))))</f>
        <v/>
      </c>
      <c r="CH395" s="223" t="str">
        <f t="array" ref="CH395">IF(S395="","",
IF(INDEX(Settings!$H:$H,MATCH(CH$1,Settings!$G:$G,0))=TRUE,
100-100*(S395-MINIFS(S:S,$E:$E,$E395))/(MAXIFS(S:S,$E:$E,$E395)-MINIFS(S:S,$E:$E,$E395)),
100*(S395-MINIFS(S:S,$E:$E,$E395))/(MAXIFS(S:S,$E:$E,$E395)-MINIFS(S:S,$E:$E,$E395))))</f>
        <v/>
      </c>
      <c r="CI395" s="223" t="str">
        <f t="array" ref="CI395">IF(T395="","",
IF(INDEX(Settings!$H:$H,MATCH(CI$1,Settings!$G:$G,0))=TRUE,
100-100*(T395-MINIFS(T:T,$E:$E,$E395))/(MAXIFS(T:T,$E:$E,$E395)-MINIFS(T:T,$E:$E,$E395)),
100*(T395-MINIFS(T:T,$E:$E,$E395))/(MAXIFS(T:T,$E:$E,$E395)-MINIFS(T:T,$E:$E,$E395))))</f>
        <v/>
      </c>
      <c r="CJ395" s="223" t="str">
        <f t="array" ref="CJ395">IF(U395="","",
IF(INDEX(Settings!$H:$H,MATCH(CJ$1,Settings!$G:$G,0))=TRUE,
100-100*(U395-MINIFS(U:U,$E:$E,$E395))/(MAXIFS(U:U,$E:$E,$E395)-MINIFS(U:U,$E:$E,$E395)),
100*(U395-MINIFS(U:U,$E:$E,$E395))/(MAXIFS(U:U,$E:$E,$E395)-MINIFS(U:U,$E:$E,$E395))))</f>
        <v/>
      </c>
      <c r="CK395" s="223" t="str">
        <f t="array" ref="CK395">IF(V395="","",
IF(INDEX(Settings!$H:$H,MATCH(CK$1,Settings!$G:$G,0))=TRUE,
100-100*(V395-MINIFS(V:V,$E:$E,$E395))/(MAXIFS(V:V,$E:$E,$E395)-MINIFS(V:V,$E:$E,$E395)),
100*(V395-MINIFS(V:V,$E:$E,$E395))/(MAXIFS(V:V,$E:$E,$E395)-MINIFS(V:V,$E:$E,$E395))))</f>
        <v/>
      </c>
      <c r="CL395" s="223" t="str">
        <f t="array" ref="CL395">IF(W395="","",
IF(INDEX(Settings!$H:$H,MATCH(CL$1,Settings!$G:$G,0))=TRUE,
100-100*(W395-MINIFS(W:W,$E:$E,$E395))/(MAXIFS(W:W,$E:$E,$E395)-MINIFS(W:W,$E:$E,$E395)),
100*(W395-MINIFS(W:W,$E:$E,$E395))/(MAXIFS(W:W,$E:$E,$E395)-MINIFS(W:W,$E:$E,$E395))))</f>
        <v/>
      </c>
      <c r="CM395" s="223" t="str">
        <f t="array" ref="CM395">IF(X395="","",
IF(INDEX(Settings!$H:$H,MATCH(CM$1,Settings!$G:$G,0))=TRUE,
100-100*(X395-MINIFS(X:X,$E:$E,$E395))/(MAXIFS(X:X,$E:$E,$E395)-MINIFS(X:X,$E:$E,$E395)),
100*(X395-MINIFS(X:X,$E:$E,$E395))/(MAXIFS(X:X,$E:$E,$E395)-MINIFS(X:X,$E:$E,$E395))))</f>
        <v/>
      </c>
      <c r="CN395" s="223" t="str">
        <f t="array" ref="CN395">IF(Y395="","",
IF(INDEX(Settings!$H:$H,MATCH(CN$1,Settings!$G:$G,0))=TRUE,
100-100*(Y395-MINIFS(Y:Y,$E:$E,$E395))/(MAXIFS(Y:Y,$E:$E,$E395)-MINIFS(Y:Y,$E:$E,$E395)),
100*(Y395-MINIFS(Y:Y,$E:$E,$E395))/(MAXIFS(Y:Y,$E:$E,$E395)-MINIFS(Y:Y,$E:$E,$E395))))</f>
        <v/>
      </c>
      <c r="CO395" s="223" t="str">
        <f t="array" ref="CO395">IF(Z395="","",
IF(INDEX(Settings!$H:$H,MATCH(CO$1,Settings!$G:$G,0))=TRUE,
100-100*(Z395-MINIFS(Z:Z,$E:$E,$E395))/(MAXIFS(Z:Z,$E:$E,$E395)-MINIFS(Z:Z,$E:$E,$E395)),
100*(Z395-MINIFS(Z:Z,$E:$E,$E395))/(MAXIFS(Z:Z,$E:$E,$E395)-MINIFS(Z:Z,$E:$E,$E395))))</f>
        <v/>
      </c>
      <c r="CP395" s="223" t="str">
        <f t="array" ref="CP395">IF(AA395="","",
IF(INDEX(Settings!$H:$H,MATCH(CP$1,Settings!$G:$G,0))=TRUE,
100-100*(AA395-MINIFS(AA:AA,$E:$E,$E395))/(MAXIFS(AA:AA,$E:$E,$E395)-MINIFS(AA:AA,$E:$E,$E395)),
100*(AA395-MINIFS(AA:AA,$E:$E,$E395))/(MAXIFS(AA:AA,$E:$E,$E395)-MINIFS(AA:AA,$E:$E,$E395))))</f>
        <v/>
      </c>
      <c r="CQ395" s="223" t="str">
        <f t="array" ref="CQ395">IF(AB395="","",
IF(INDEX(Settings!$H:$H,MATCH(CQ$1,Settings!$G:$G,0))=TRUE,
100-100*(AB395-MINIFS(AB:AB,$E:$E,$E395))/(MAXIFS(AB:AB,$E:$E,$E395)-MINIFS(AB:AB,$E:$E,$E395)),
100*(AB395-MINIFS(AB:AB,$E:$E,$E395))/(MAXIFS(AB:AB,$E:$E,$E395)-MINIFS(AB:AB,$E:$E,$E395))))</f>
        <v/>
      </c>
      <c r="CR395" s="223" t="str">
        <f t="array" ref="CR395">IF(AC395="","",
IF(INDEX(Settings!$H:$H,MATCH(CR$1,Settings!$G:$G,0))=TRUE,
100-100*(AC395-MINIFS(AC:AC,$E:$E,$E395))/(MAXIFS(AC:AC,$E:$E,$E395)-MINIFS(AC:AC,$E:$E,$E395)),
100*(AC395-MINIFS(AC:AC,$E:$E,$E395))/(MAXIFS(AC:AC,$E:$E,$E395)-MINIFS(AC:AC,$E:$E,$E395))))</f>
        <v/>
      </c>
      <c r="CS395" s="223" t="str">
        <f t="array" ref="CS395">IF(AD395="","",
IF(INDEX(Settings!$H:$H,MATCH(CS$1,Settings!$G:$G,0))=TRUE,
100-100*(AD395-MINIFS(AD:AD,$E:$E,$E395))/(MAXIFS(AD:AD,$E:$E,$E395)-MINIFS(AD:AD,$E:$E,$E395)),
100*(AD395-MINIFS(AD:AD,$E:$E,$E395))/(MAXIFS(AD:AD,$E:$E,$E395)-MINIFS(AD:AD,$E:$E,$E395))))</f>
        <v/>
      </c>
      <c r="CT395" s="223" t="str">
        <f t="array" ref="CT395">IF(AE395="","",
IF(INDEX(Settings!$H:$H,MATCH(CT$1,Settings!$G:$G,0))=TRUE,
100-100*(AE395-MINIFS(AE:AE,$E:$E,$E395))/(MAXIFS(AE:AE,$E:$E,$E395)-MINIFS(AE:AE,$E:$E,$E395)),
100*(AE395-MINIFS(AE:AE,$E:$E,$E395))/(MAXIFS(AE:AE,$E:$E,$E395)-MINIFS(AE:AE,$E:$E,$E395))))</f>
        <v/>
      </c>
      <c r="CU395" s="223" t="str">
        <f t="array" ref="CU395">IF(AF395="","",
IF(INDEX(Settings!$H:$H,MATCH(CU$1,Settings!$G:$G,0))=TRUE,
100-100*(AF395-MINIFS(AF:AF,$E:$E,$E395))/(MAXIFS(AF:AF,$E:$E,$E395)-MINIFS(AF:AF,$E:$E,$E395)),
100*(AF395-MINIFS(AF:AF,$E:$E,$E395))/(MAXIFS(AF:AF,$E:$E,$E395)-MINIFS(AF:AF,$E:$E,$E395))))</f>
        <v/>
      </c>
      <c r="CV395" s="223" t="str">
        <f t="array" ref="CV395">IF(AG395="","",
IF(INDEX(Settings!$H:$H,MATCH(CV$1,Settings!$G:$G,0))=TRUE,
100-100*(AG395-MINIFS(AG:AG,$E:$E,$E395))/(MAXIFS(AG:AG,$E:$E,$E395)-MINIFS(AG:AG,$E:$E,$E395)),
100*(AG395-MINIFS(AG:AG,$E:$E,$E395))/(MAXIFS(AG:AG,$E:$E,$E395)-MINIFS(AG:AG,$E:$E,$E395))))</f>
        <v/>
      </c>
      <c r="CW395" s="223" t="str">
        <f t="array" ref="CW395">IF(AH395="","",
IF(INDEX(Settings!$H:$H,MATCH(CW$1,Settings!$G:$G,0))=TRUE,
100-100*(AH395-MINIFS(AH:AH,$E:$E,$E395))/(MAXIFS(AH:AH,$E:$E,$E395)-MINIFS(AH:AH,$E:$E,$E395)),
100*(AH395-MINIFS(AH:AH,$E:$E,$E395))/(MAXIFS(AH:AH,$E:$E,$E395)-MINIFS(AH:AH,$E:$E,$E395))))</f>
        <v/>
      </c>
      <c r="CX395" s="223" t="str">
        <f t="array" ref="CX395">IF(AI395="","",
IF(INDEX(Settings!$H:$H,MATCH(CX$1,Settings!$G:$G,0))=TRUE,
100-100*(AI395-MINIFS(AI:AI,$E:$E,$E395))/(MAXIFS(AI:AI,$E:$E,$E395)-MINIFS(AI:AI,$E:$E,$E395)),
100*(AI395-MINIFS(AI:AI,$E:$E,$E395))/(MAXIFS(AI:AI,$E:$E,$E395)-MINIFS(AI:AI,$E:$E,$E395))))</f>
        <v/>
      </c>
      <c r="CY395" s="223" t="str">
        <f t="array" ref="CY395">IF(AJ395="","",
IF(INDEX(Settings!$H:$H,MATCH(CY$1,Settings!$G:$G,0))=TRUE,
100-100*(AJ395-MINIFS(AJ:AJ,$E:$E,$E395))/(MAXIFS(AJ:AJ,$E:$E,$E395)-MINIFS(AJ:AJ,$E:$E,$E395)),
100*(AJ395-MINIFS(AJ:AJ,$E:$E,$E395))/(MAXIFS(AJ:AJ,$E:$E,$E395)-MINIFS(AJ:AJ,$E:$E,$E395))))</f>
        <v/>
      </c>
      <c r="CZ395" s="223" t="str">
        <f t="array" ref="CZ395">IF(AK395="","",
IF(INDEX(Settings!$H:$H,MATCH(CZ$1,Settings!$G:$G,0))=TRUE,
100-100*(AK395-MINIFS(AK:AK,$E:$E,$E395))/(MAXIFS(AK:AK,$E:$E,$E395)-MINIFS(AK:AK,$E:$E,$E395)),
100*(AK395-MINIFS(AK:AK,$E:$E,$E395))/(MAXIFS(AK:AK,$E:$E,$E395)-MINIFS(AK:AK,$E:$E,$E395))))</f>
        <v/>
      </c>
      <c r="DA395" s="223" t="str">
        <f t="array" ref="DA395">IF(AL395="","",
IF(INDEX(Settings!$H:$H,MATCH(DA$1,Settings!$G:$G,0))=TRUE,
100-100*(AL395-MINIFS(AL:AL,$E:$E,$E395))/(MAXIFS(AL:AL,$E:$E,$E395)-MINIFS(AL:AL,$E:$E,$E395)),
100*(AL395-MINIFS(AL:AL,$E:$E,$E395))/(MAXIFS(AL:AL,$E:$E,$E395)-MINIFS(AL:AL,$E:$E,$E395))))</f>
        <v/>
      </c>
      <c r="DB395" s="223" t="str">
        <f t="array" ref="DB395">IF(AM395="","",
IF(INDEX(Settings!$H:$H,MATCH(DB$1,Settings!$G:$G,0))=TRUE,
100-100*(AM395-MINIFS(AM:AM,$E:$E,$E395))/(MAXIFS(AM:AM,$E:$E,$E395)-MINIFS(AM:AM,$E:$E,$E395)),
100*(AM395-MINIFS(AM:AM,$E:$E,$E395))/(MAXIFS(AM:AM,$E:$E,$E395)-MINIFS(AM:AM,$E:$E,$E395))))</f>
        <v/>
      </c>
      <c r="DC395" s="223" t="str">
        <f t="array" ref="DC395">IF(AN395="","",
IF(INDEX(Settings!$H:$H,MATCH(DC$1,Settings!$G:$G,0))=TRUE,
100-100*(AN395-MINIFS(AN:AN,$E:$E,$E395))/(MAXIFS(AN:AN,$E:$E,$E395)-MINIFS(AN:AN,$E:$E,$E395)),
100*(AN395-MINIFS(AN:AN,$E:$E,$E395))/(MAXIFS(AN:AN,$E:$E,$E395)-MINIFS(AN:AN,$E:$E,$E395))))</f>
        <v/>
      </c>
      <c r="DD395" s="223" t="str">
        <f t="array" ref="DD395">IF(AO395="","",
IF(INDEX(Settings!$H:$H,MATCH(DD$1,Settings!$G:$G,0))=TRUE,
100-100*(AO395-MINIFS(AO:AO,$E:$E,$E395))/(MAXIFS(AO:AO,$E:$E,$E395)-MINIFS(AO:AO,$E:$E,$E395)),
100*(AO395-MINIFS(AO:AO,$E:$E,$E395))/(MAXIFS(AO:AO,$E:$E,$E395)-MINIFS(AO:AO,$E:$E,$E395))))</f>
        <v/>
      </c>
      <c r="DE395" s="223" t="str">
        <f t="array" ref="DE395">IF(AP395="","",
IF(INDEX(Settings!$H:$H,MATCH(DE$1,Settings!$G:$G,0))=TRUE,
100-100*(AP395-MINIFS(AP:AP,$E:$E,$E395))/(MAXIFS(AP:AP,$E:$E,$E395)-MINIFS(AP:AP,$E:$E,$E395)),
100*(AP395-MINIFS(AP:AP,$E:$E,$E395))/(MAXIFS(AP:AP,$E:$E,$E395)-MINIFS(AP:AP,$E:$E,$E395))))</f>
        <v/>
      </c>
      <c r="DF395" s="223" t="str">
        <f t="array" ref="DF395">IF(AQ395="","",
IF(INDEX(Settings!$H:$H,MATCH(DF$1,Settings!$G:$G,0))=TRUE,
100-100*(AQ395-MINIFS(AQ:AQ,$E:$E,$E395))/(MAXIFS(AQ:AQ,$E:$E,$E395)-MINIFS(AQ:AQ,$E:$E,$E395)),
100*(AQ395-MINIFS(AQ:AQ,$E:$E,$E395))/(MAXIFS(AQ:AQ,$E:$E,$E395)-MINIFS(AQ:AQ,$E:$E,$E395))))</f>
        <v/>
      </c>
      <c r="DG395" s="223" t="str">
        <f t="array" ref="DG395">IF(AR395="","",
IF(INDEX(Settings!$H:$H,MATCH(DG$1,Settings!$G:$G,0))=TRUE,
100-100*(AR395-MINIFS(AR:AR,$E:$E,$E395))/(MAXIFS(AR:AR,$E:$E,$E395)-MINIFS(AR:AR,$E:$E,$E395)),
100*(AR395-MINIFS(AR:AR,$E:$E,$E395))/(MAXIFS(AR:AR,$E:$E,$E395)-MINIFS(AR:AR,$E:$E,$E395))))</f>
        <v/>
      </c>
      <c r="DH395" s="223" t="str">
        <f t="array" ref="DH395">IF(AS395="","",
IF(INDEX(Settings!$H:$H,MATCH(DH$1,Settings!$G:$G,0))=TRUE,
100-100*(AS395-MINIFS(AS:AS,$E:$E,$E395))/(MAXIFS(AS:AS,$E:$E,$E395)-MINIFS(AS:AS,$E:$E,$E395)),
100*(AS395-MINIFS(AS:AS,$E:$E,$E395))/(MAXIFS(AS:AS,$E:$E,$E395)-MINIFS(AS:AS,$E:$E,$E395))))</f>
        <v/>
      </c>
      <c r="DI395" s="223" t="str">
        <f t="array" ref="DI395">IF(AT395="","",
IF(INDEX(Settings!$H:$H,MATCH(DI$1,Settings!$G:$G,0))=TRUE,
100-100*(AT395-MINIFS(AT:AT,$E:$E,$E395))/(MAXIFS(AT:AT,$E:$E,$E395)-MINIFS(AT:AT,$E:$E,$E395)),
100*(AT395-MINIFS(AT:AT,$E:$E,$E395))/(MAXIFS(AT:AT,$E:$E,$E395)-MINIFS(AT:AT,$E:$E,$E395))))</f>
        <v/>
      </c>
      <c r="DJ395" s="223" t="str">
        <f t="array" ref="DJ395">IF(AU395="","",
IF(INDEX(Settings!$H:$H,MATCH(DJ$1,Settings!$G:$G,0))=TRUE,
100-100*(AU395-MINIFS(AU:AU,$E:$E,$E395))/(MAXIFS(AU:AU,$E:$E,$E395)-MINIFS(AU:AU,$E:$E,$E395)),
100*(AU395-MINIFS(AU:AU,$E:$E,$E395))/(MAXIFS(AU:AU,$E:$E,$E395)-MINIFS(AU:AU,$E:$E,$E395))))</f>
        <v/>
      </c>
      <c r="DK395" s="223" t="str">
        <f t="array" ref="DK395">IF(AV395="","",
IF(INDEX(Settings!$H:$H,MATCH(DK$1,Settings!$G:$G,0))=TRUE,
100-100*(AV395-MINIFS(AV:AV,$E:$E,$E395))/(MAXIFS(AV:AV,$E:$E,$E395)-MINIFS(AV:AV,$E:$E,$E395)),
100*(AV395-MINIFS(AV:AV,$E:$E,$E395))/(MAXIFS(AV:AV,$E:$E,$E395)-MINIFS(AV:AV,$E:$E,$E395))))</f>
        <v/>
      </c>
      <c r="DL395" s="223" t="str">
        <f t="array" ref="DL395">IF(AW395="","",
IF(INDEX(Settings!$H:$H,MATCH(DL$1,Settings!$G:$G,0))=TRUE,
100-100*(AW395-MINIFS(AW:AW,$E:$E,$E395))/(MAXIFS(AW:AW,$E:$E,$E395)-MINIFS(AW:AW,$E:$E,$E395)),
100*(AW395-MINIFS(AW:AW,$E:$E,$E395))/(MAXIFS(AW:AW,$E:$E,$E395)-MINIFS(AW:AW,$E:$E,$E395))))</f>
        <v/>
      </c>
      <c r="DM395" s="223" t="str">
        <f t="array" ref="DM395">IF(AX395="","",
IF(INDEX(Settings!$H:$H,MATCH(DM$1,Settings!$G:$G,0))=TRUE,
100-100*(AX395-MINIFS(AX:AX,$E:$E,$E395))/(MAXIFS(AX:AX,$E:$E,$E395)-MINIFS(AX:AX,$E:$E,$E395)),
100*(AX395-MINIFS(AX:AX,$E:$E,$E395))/(MAXIFS(AX:AX,$E:$E,$E395)-MINIFS(AX:AX,$E:$E,$E395))))</f>
        <v/>
      </c>
      <c r="DN395" s="223" t="str">
        <f t="array" ref="DN395">IF(AY395="","",
IF(INDEX(Settings!$H:$H,MATCH(DN$1,Settings!$G:$G,0))=TRUE,
100-100*(AY395-MINIFS(AY:AY,$E:$E,$E395))/(MAXIFS(AY:AY,$E:$E,$E395)-MINIFS(AY:AY,$E:$E,$E395)),
100*(AY395-MINIFS(AY:AY,$E:$E,$E395))/(MAXIFS(AY:AY,$E:$E,$E395)-MINIFS(AY:AY,$E:$E,$E395))))</f>
        <v/>
      </c>
      <c r="DO395" s="223" t="str">
        <f t="array" ref="DO395">IF(AZ395="","",
IF(INDEX(Settings!$H:$H,MATCH(DO$1,Settings!$G:$G,0))=TRUE,
100-100*(AZ395-MINIFS(AZ:AZ,$E:$E,$E395))/(MAXIFS(AZ:AZ,$E:$E,$E395)-MINIFS(AZ:AZ,$E:$E,$E395)),
100*(AZ395-MINIFS(AZ:AZ,$E:$E,$E395))/(MAXIFS(AZ:AZ,$E:$E,$E395)-MINIFS(AZ:AZ,$E:$E,$E395))))</f>
        <v/>
      </c>
      <c r="DP395" s="223" t="str">
        <f t="array" ref="DP395">IF(BA395="","",
IF(INDEX(Settings!$H:$H,MATCH(DP$1,Settings!$G:$G,0))=TRUE,
100-100*(BA395-MINIFS(BA:BA,$E:$E,$E395))/(MAXIFS(BA:BA,$E:$E,$E395)-MINIFS(BA:BA,$E:$E,$E395)),
100*(BA395-MINIFS(BA:BA,$E:$E,$E395))/(MAXIFS(BA:BA,$E:$E,$E395)-MINIFS(BA:BA,$E:$E,$E395))))</f>
        <v/>
      </c>
      <c r="DQ395" s="223" t="str">
        <f t="array" ref="DQ395">IF(BB395="","",
IF(INDEX(Settings!$H:$H,MATCH(DQ$1,Settings!$G:$G,0))=TRUE,
100-100*(BB395-MINIFS(BB:BB,$E:$E,$E395))/(MAXIFS(BB:BB,$E:$E,$E395)-MINIFS(BB:BB,$E:$E,$E395)),
100*(BB395-MINIFS(BB:BB,$E:$E,$E395))/(MAXIFS(BB:BB,$E:$E,$E395)-MINIFS(BB:BB,$E:$E,$E395))))</f>
        <v/>
      </c>
      <c r="DR395" s="223" t="str">
        <f t="array" ref="DR395">IF(BC395="","",
IF(INDEX(Settings!$H:$H,MATCH(DR$1,Settings!$G:$G,0))=TRUE,
100-100*(BC395-MINIFS(BC:BC,$E:$E,$E395))/(MAXIFS(BC:BC,$E:$E,$E395)-MINIFS(BC:BC,$E:$E,$E395)),
100*(BC395-MINIFS(BC:BC,$E:$E,$E395))/(MAXIFS(BC:BC,$E:$E,$E395)-MINIFS(BC:BC,$E:$E,$E395))))</f>
        <v/>
      </c>
      <c r="DS395" s="223" t="str">
        <f t="array" ref="DS395">IF(BD395="","",
IF(INDEX(Settings!$H:$H,MATCH(DS$1,Settings!$G:$G,0))=TRUE,
100-100*(BD395-MINIFS(BD:BD,$E:$E,$E395))/(MAXIFS(BD:BD,$E:$E,$E395)-MINIFS(BD:BD,$E:$E,$E395)),
100*(BD395-MINIFS(BD:BD,$E:$E,$E395))/(MAXIFS(BD:BD,$E:$E,$E395)-MINIFS(BD:BD,$E:$E,$E395))))</f>
        <v/>
      </c>
      <c r="DT395" s="223" t="str">
        <f t="array" ref="DT395">IF(BE395="","",
IF(INDEX(Settings!$H:$H,MATCH(DT$1,Settings!$G:$G,0))=TRUE,
100-100*(BE395-MINIFS(BE:BE,$E:$E,$E395))/(MAXIFS(BE:BE,$E:$E,$E395)-MINIFS(BE:BE,$E:$E,$E395)),
100*(BE395-MINIFS(BE:BE,$E:$E,$E395))/(MAXIFS(BE:BE,$E:$E,$E395)-MINIFS(BE:BE,$E:$E,$E395))))</f>
        <v/>
      </c>
      <c r="DU395" s="223" t="str">
        <f t="array" ref="DU395">IF(BF395="","",
IF(INDEX(Settings!$H:$H,MATCH(DU$1,Settings!$G:$G,0))=TRUE,
100-100*(BF395-MINIFS(BF:BF,$E:$E,$E395))/(MAXIFS(BF:BF,$E:$E,$E395)-MINIFS(BF:BF,$E:$E,$E395)),
100*(BF395-MINIFS(BF:BF,$E:$E,$E395))/(MAXIFS(BF:BF,$E:$E,$E395)-MINIFS(BF:BF,$E:$E,$E395))))</f>
        <v/>
      </c>
      <c r="DV395" s="223" t="str">
        <f t="array" ref="DV395">IF(BG395="","",
IF(INDEX(Settings!$H:$H,MATCH(DV$1,Settings!$G:$G,0))=TRUE,
100-100*(BG395-MINIFS(BG:BG,$E:$E,$E395))/(MAXIFS(BG:BG,$E:$E,$E395)-MINIFS(BG:BG,$E:$E,$E395)),
100*(BG395-MINIFS(BG:BG,$E:$E,$E395))/(MAXIFS(BG:BG,$E:$E,$E395)-MINIFS(BG:BG,$E:$E,$E395))))</f>
        <v/>
      </c>
      <c r="DW395" s="223" t="str">
        <f t="array" ref="DW395">IF(BH395="","",
IF(INDEX(Settings!$H:$H,MATCH(DW$1,Settings!$G:$G,0))=TRUE,
100-100*(BH395-MINIFS(BH:BH,$E:$E,$E395))/(MAXIFS(BH:BH,$E:$E,$E395)-MINIFS(BH:BH,$E:$E,$E395)),
100*(BH395-MINIFS(BH:BH,$E:$E,$E395))/(MAXIFS(BH:BH,$E:$E,$E395)-MINIFS(BH:BH,$E:$E,$E395))))</f>
        <v/>
      </c>
      <c r="DX395" s="223" t="str">
        <f t="array" ref="DX395">IF(BI395="","",
IF(INDEX(Settings!$H:$H,MATCH(DX$1,Settings!$G:$G,0))=TRUE,
100-100*(BI395-MINIFS(BI:BI,$E:$E,$E395))/(MAXIFS(BI:BI,$E:$E,$E395)-MINIFS(BI:BI,$E:$E,$E395)),
100*(BI395-MINIFS(BI:BI,$E:$E,$E395))/(MAXIFS(BI:BI,$E:$E,$E395)-MINIFS(BI:BI,$E:$E,$E395))))</f>
        <v/>
      </c>
      <c r="DY395" s="223" t="str">
        <f t="array" ref="DY395">IF(BJ395="","",
IF(INDEX(Settings!$H:$H,MATCH(DY$1,Settings!$G:$G,0))=TRUE,
100-100*(BJ395-MINIFS(BJ:BJ,$E:$E,$E395))/(MAXIFS(BJ:BJ,$E:$E,$E395)-MINIFS(BJ:BJ,$E:$E,$E395)),
100*(BJ395-MINIFS(BJ:BJ,$E:$E,$E395))/(MAXIFS(BJ:BJ,$E:$E,$E395)-MINIFS(BJ:BJ,$E:$E,$E395))))</f>
        <v/>
      </c>
      <c r="DZ395" s="225"/>
      <c r="EA395" s="225"/>
      <c r="EB395" s="225" t="str">
        <f t="shared" si="8"/>
        <v/>
      </c>
      <c r="EC395" s="225" t="str">
        <f t="shared" si="9"/>
        <v/>
      </c>
      <c r="ED395" s="225" t="str">
        <f t="shared" si="10"/>
        <v/>
      </c>
      <c r="EE395" s="225" t="str">
        <f t="shared" si="11"/>
        <v/>
      </c>
      <c r="EF395" s="225" t="str">
        <f t="shared" si="12"/>
        <v/>
      </c>
      <c r="EG395" s="225" t="str">
        <f t="shared" si="13"/>
        <v/>
      </c>
      <c r="EH395" s="225"/>
      <c r="EI395" s="225"/>
      <c r="EJ395" s="225"/>
      <c r="EK395" s="225"/>
      <c r="EL395" s="225"/>
      <c r="EM395" s="225"/>
    </row>
    <row r="396">
      <c r="A396" s="231"/>
      <c r="B396" s="231"/>
      <c r="C396" s="231"/>
      <c r="D396" s="231" t="str">
        <f t="array" ref="D396">IFERROR(INDEX(Profiles!$B:$B,MATCH($A396,Profiles!$A:$A,0)),"")</f>
        <v/>
      </c>
      <c r="E396" s="231"/>
      <c r="F396" s="231"/>
      <c r="G396" s="231"/>
      <c r="H396" s="231"/>
      <c r="I396" s="231" t="str">
        <f>IF(A396="","",IF(Settings!$N$3="DATE",F396&amp;": "&amp;TEXT(B396,"M/DD/YY"),F396&amp;": "&amp;H396))</f>
        <v/>
      </c>
      <c r="J396" s="231"/>
      <c r="K396" s="231"/>
      <c r="L396" s="231"/>
      <c r="M396" s="232" t="str">
        <f t="shared" si="14"/>
        <v/>
      </c>
      <c r="N396" s="231"/>
      <c r="O396" s="231"/>
      <c r="P396" s="231"/>
      <c r="Q396" s="231"/>
      <c r="R396" s="231"/>
      <c r="S396" s="230" t="str">
        <f>IFERROR(VLOOKUP(AF396, 'YOYO IR Scores'!A:C, 3, FALSE), "")
</f>
        <v/>
      </c>
      <c r="T396" s="231"/>
      <c r="U396" s="231"/>
      <c r="V396" s="231"/>
      <c r="W396" s="231"/>
      <c r="X396" s="233" t="str">
        <f t="shared" si="4"/>
        <v/>
      </c>
      <c r="Y396" s="234" t="str">
        <f t="shared" si="5"/>
        <v/>
      </c>
      <c r="Z396" s="234" t="str">
        <f t="shared" si="6"/>
        <v/>
      </c>
      <c r="AA396" s="233" t="str">
        <f t="shared" si="7"/>
        <v/>
      </c>
      <c r="AB396" s="232"/>
      <c r="AC396" s="232"/>
      <c r="AD396" s="232"/>
      <c r="AE396" s="232" t="str">
        <f>IFERROR(VLOOKUP(AF396, 'YOYO IR Scores'!A:C, 2, FALSE), "")</f>
        <v/>
      </c>
      <c r="AF396" s="232"/>
      <c r="AG396" s="232"/>
      <c r="AH396" s="232"/>
      <c r="AI396" s="232"/>
      <c r="AJ396" s="232"/>
      <c r="AK396" s="232"/>
      <c r="AL396" s="232"/>
      <c r="AM396" s="232"/>
      <c r="AN396" s="232"/>
      <c r="AO396" s="232"/>
      <c r="AP396" s="232"/>
      <c r="AQ396" s="232"/>
      <c r="AR396" s="232"/>
      <c r="AS396" s="232"/>
      <c r="AT396" s="232"/>
      <c r="AU396" s="232"/>
      <c r="AV396" s="232"/>
      <c r="AW396" s="232"/>
      <c r="AX396" s="232"/>
      <c r="AY396" s="232"/>
      <c r="AZ396" s="232"/>
      <c r="BA396" s="232"/>
      <c r="BB396" s="232"/>
      <c r="BC396" s="232"/>
      <c r="BD396" s="232"/>
      <c r="BE396" s="232"/>
      <c r="BF396" s="232"/>
      <c r="BG396" s="232"/>
      <c r="BH396" s="232"/>
      <c r="BI396" s="232"/>
      <c r="BJ396" s="232"/>
      <c r="BK396" s="232" t="str">
        <f t="array" ref="BK396">IF(J396="","",
IF(INDEX(Settings!$H:$H,MATCH(BY$1,Settings!$G:$G,0))=TRUE,
100-100*(J396-MIN(J:J))/(MAX(J:J)-MIN(J:J)),
100*(J396-MIN(J:J))/(MAX(J:J)-MIN(J:J))))</f>
        <v/>
      </c>
      <c r="BL396" s="232" t="str">
        <f t="array" ref="BL396">IF(J396="","",
IF(INDEX(Settings!$H:$H,MATCH(BY$1,Settings!$G:$G,0))=TRUE,
100-100*(J396-MINIFS(J:J,$E:$E,$E396))/(MAXIFS(J:J,$E:$E,$E396)-MINIFS(J:J,$E:$E,$E396)),
100*(J396-MINIFS(J:J,$E:$E,$E396))/(MAXIFS(J:J,$E:$E,$E396)-MINIFS(J:J,$E:$E,$E396))))</f>
        <v/>
      </c>
      <c r="BM396" s="232" t="str">
        <f t="array" ref="BM396">IF(J396="","",
IF(INDEX(Settings!$H:$H,MATCH(BY$1,Settings!$G:$G,0))=TRUE,
100-100*(J396-MINIFS(J:J,$E:$E,$E396,$I:$I,$I396))/(MAXIFS(J:J,$E:$E,$E396,$I:$I,$I396)-MINIFS(J:J,$E:$E,$E396,$I:$I,$I396)),
100*(J396-MINIFS(J:J,$E:$E,$E396,$I:$I,$I396))/(MAXIFS(J:J,$E:$E,$E396,$I:$I,$I396)-MINIFS(J:J,$E:$E,$E396,$I:$I,$I396))))</f>
        <v/>
      </c>
      <c r="BN396" s="231" t="str">
        <f t="array" ref="BN396">IF(J396="","",
IF(INDEX(Settings!$H:$H,MATCH(BY$1,Settings!$G:$G,0))=TRUE,
100-100*PERCENTRANK(J:J,J396),
100*PERCENTRANK(J:J,J396)))</f>
        <v/>
      </c>
      <c r="BO396" s="231" t="str">
        <f>IFERROR(__xludf.DUMMYFUNCTION("IF(J396="""","""",
IF(INDEX(Settings!$H:$H,MATCH(BY$1,Settings!$G:$G,0))=TRUE,
100-100*PERCENTRANK(FILTER(J:J,$E:$E=$E396),J396),
100*PERCENTRANK(FILTER(J:J,$E:$E=$E396),J396)))"),"")</f>
        <v/>
      </c>
      <c r="BP396" s="231" t="str">
        <f>IFERROR(__xludf.DUMMYFUNCTION("IF(J396="""","""",
IF(INDEX(Settings!$H:$H,MATCH(BY$1,Settings!$G:$G,0))=TRUE,
100-100*PERCENTRANK(FILTER(J:J,$E:$E=$E396,$I:$I=$I396),J396),
100*PERCENTRANK(FILTER(J:J,$E:$E=$E396,$I:$I=$I396),J396)))"),"")</f>
        <v/>
      </c>
      <c r="BQ396" s="233" t="str">
        <f t="array" ref="BQ396">IF(J396="","",
IF(INDEX(Settings!$H:$H,MATCH(BY$1,Settings!$G:$G,0))=TRUE,
-1*(J396-AVERAGE(J:J))/STDEV(J:J),
(J396-AVERAGE(J:J))/STDEV(J:J)))</f>
        <v/>
      </c>
      <c r="BR396" s="233" t="str">
        <f>IFERROR(__xludf.DUMMYFUNCTION("IF(J396="""","""",
IF(INDEX(Settings!$H:$H,MATCH(BY$1,Settings!$G:$G,0))=TRUE,
-1*(J396-AVERAGEIFS(J:J,$E:$E,$E396))/STDEV(FILTER(J:J,$E:$E=$E396)),
(J396-AVERAGEIFS(J:J,$E:$E,$E396))/STDEV(FILTER(J:J,$E:$E=$E396))))"),"")</f>
        <v/>
      </c>
      <c r="BS396" s="233"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1"/>
      <c r="BX396" s="231"/>
      <c r="BY396" s="232" t="str">
        <f t="array" ref="BY396">IF(J396="","",
IF(INDEX(Settings!$H:$H,MATCH(BY$1,Settings!$G:$G,0))=TRUE,
100-100*(J396-MINIFS(J:J,$E:$E,$E396))/(MAXIFS(J:J,$E:$E,$E396)-MINIFS(J:J,$E:$E,$E396)),
100*(J396-MINIFS(J:J,$E:$E,$E396))/(MAXIFS(J:J,$E:$E,$E396)-MINIFS(J:J,$E:$E,$E396))))</f>
        <v/>
      </c>
      <c r="BZ396" s="232" t="str">
        <f t="array" ref="BZ396">IF(K396="","",
IF(INDEX(Settings!$H:$H,MATCH(BZ$1,Settings!$G:$G,0))=TRUE,
100-100*(K396-MINIFS(K:K,$E:$E,$E396))/(MAXIFS(K:K,$E:$E,$E396)-MINIFS(K:K,$E:$E,$E396)),
100*(K396-MINIFS(K:K,$E:$E,$E396))/(MAXIFS(K:K,$E:$E,$E396)-MINIFS(K:K,$E:$E,$E396))))</f>
        <v/>
      </c>
      <c r="CA396" s="232" t="str">
        <f t="array" ref="CA396">IF(L396="","",
IF(INDEX(Settings!$H:$H,MATCH(CA$1,Settings!$G:$G,0))=TRUE,
100-100*(L396-MINIFS(L:L,$E:$E,$E396))/(MAXIFS(L:L,$E:$E,$E396)-MINIFS(L:L,$E:$E,$E396)),
100*(L396-MINIFS(L:L,$E:$E,$E396))/(MAXIFS(L:L,$E:$E,$E396)-MINIFS(L:L,$E:$E,$E396))))</f>
        <v/>
      </c>
      <c r="CB396" s="232" t="str">
        <f t="array" ref="CB396">IF(M396="","",
IF(INDEX(Settings!$H:$H,MATCH(CB$1,Settings!$G:$G,0))=TRUE,
100-100*(M396-MINIFS(M:M,$E:$E,$E396))/(MAXIFS(M:M,$E:$E,$E396)-MINIFS(M:M,$E:$E,$E396)),
100*(M396-MINIFS(M:M,$E:$E,$E396))/(MAXIFS(M:M,$E:$E,$E396)-MINIFS(M:M,$E:$E,$E396))))</f>
        <v/>
      </c>
      <c r="CC396" s="232" t="str">
        <f t="array" ref="CC396">IF(N396="","",
IF(INDEX(Settings!$H:$H,MATCH(CC$1,Settings!$G:$G,0))=TRUE,
100-100*(N396-MINIFS(N:N,$E:$E,$E396))/(MAXIFS(N:N,$E:$E,$E396)-MINIFS(N:N,$E:$E,$E396)),
100*(N396-MINIFS(N:N,$E:$E,$E396))/(MAXIFS(N:N,$E:$E,$E396)-MINIFS(N:N,$E:$E,$E396))))</f>
        <v/>
      </c>
      <c r="CD396" s="232" t="str">
        <f t="array" ref="CD396">IF(O396="","",
IF(INDEX(Settings!$H:$H,MATCH(CD$1,Settings!$G:$G,0))=TRUE,
100-100*(O396-MINIFS(O:O,$E:$E,$E396))/(MAXIFS(O:O,$E:$E,$E396)-MINIFS(O:O,$E:$E,$E396)),
100*(O396-MINIFS(O:O,$E:$E,$E396))/(MAXIFS(O:O,$E:$E,$E396)-MINIFS(O:O,$E:$E,$E396))))</f>
        <v/>
      </c>
      <c r="CE396" s="232" t="str">
        <f t="array" ref="CE396">IF(P396="","",
IF(INDEX(Settings!$H:$H,MATCH(CE$1,Settings!$G:$G,0))=TRUE,
100-100*(P396-MINIFS(P:P,$E:$E,$E396))/(MAXIFS(P:P,$E:$E,$E396)-MINIFS(P:P,$E:$E,$E396)),
100*(P396-MINIFS(P:P,$E:$E,$E396))/(MAXIFS(P:P,$E:$E,$E396)-MINIFS(P:P,$E:$E,$E396))))</f>
        <v/>
      </c>
      <c r="CF396" s="232" t="str">
        <f t="array" ref="CF396">IF(Q396="","",
IF(INDEX(Settings!$H:$H,MATCH(CF$1,Settings!$G:$G,0))=TRUE,
100-100*(Q396-MINIFS(Q:Q,$E:$E,$E396))/(MAXIFS(Q:Q,$E:$E,$E396)-MINIFS(Q:Q,$E:$E,$E396)),
100*(Q396-MINIFS(Q:Q,$E:$E,$E396))/(MAXIFS(Q:Q,$E:$E,$E396)-MINIFS(Q:Q,$E:$E,$E396))))</f>
        <v/>
      </c>
      <c r="CG396" s="232" t="str">
        <f t="array" ref="CG396">IF(R396="","",
IF(INDEX(Settings!$H:$H,MATCH(CG$1,Settings!$G:$G,0))=TRUE,
100-100*(R396-MINIFS(R:R,$E:$E,$E396))/(MAXIFS(R:R,$E:$E,$E396)-MINIFS(R:R,$E:$E,$E396)),
100*(R396-MINIFS(R:R,$E:$E,$E396))/(MAXIFS(R:R,$E:$E,$E396)-MINIFS(R:R,$E:$E,$E396))))</f>
        <v/>
      </c>
      <c r="CH396" s="232" t="str">
        <f t="array" ref="CH396">IF(S396="","",
IF(INDEX(Settings!$H:$H,MATCH(CH$1,Settings!$G:$G,0))=TRUE,
100-100*(S396-MINIFS(S:S,$E:$E,$E396))/(MAXIFS(S:S,$E:$E,$E396)-MINIFS(S:S,$E:$E,$E396)),
100*(S396-MINIFS(S:S,$E:$E,$E396))/(MAXIFS(S:S,$E:$E,$E396)-MINIFS(S:S,$E:$E,$E396))))</f>
        <v/>
      </c>
      <c r="CI396" s="232" t="str">
        <f t="array" ref="CI396">IF(T396="","",
IF(INDEX(Settings!$H:$H,MATCH(CI$1,Settings!$G:$G,0))=TRUE,
100-100*(T396-MINIFS(T:T,$E:$E,$E396))/(MAXIFS(T:T,$E:$E,$E396)-MINIFS(T:T,$E:$E,$E396)),
100*(T396-MINIFS(T:T,$E:$E,$E396))/(MAXIFS(T:T,$E:$E,$E396)-MINIFS(T:T,$E:$E,$E396))))</f>
        <v/>
      </c>
      <c r="CJ396" s="232" t="str">
        <f t="array" ref="CJ396">IF(U396="","",
IF(INDEX(Settings!$H:$H,MATCH(CJ$1,Settings!$G:$G,0))=TRUE,
100-100*(U396-MINIFS(U:U,$E:$E,$E396))/(MAXIFS(U:U,$E:$E,$E396)-MINIFS(U:U,$E:$E,$E396)),
100*(U396-MINIFS(U:U,$E:$E,$E396))/(MAXIFS(U:U,$E:$E,$E396)-MINIFS(U:U,$E:$E,$E396))))</f>
        <v/>
      </c>
      <c r="CK396" s="232" t="str">
        <f t="array" ref="CK396">IF(V396="","",
IF(INDEX(Settings!$H:$H,MATCH(CK$1,Settings!$G:$G,0))=TRUE,
100-100*(V396-MINIFS(V:V,$E:$E,$E396))/(MAXIFS(V:V,$E:$E,$E396)-MINIFS(V:V,$E:$E,$E396)),
100*(V396-MINIFS(V:V,$E:$E,$E396))/(MAXIFS(V:V,$E:$E,$E396)-MINIFS(V:V,$E:$E,$E396))))</f>
        <v/>
      </c>
      <c r="CL396" s="232" t="str">
        <f t="array" ref="CL396">IF(W396="","",
IF(INDEX(Settings!$H:$H,MATCH(CL$1,Settings!$G:$G,0))=TRUE,
100-100*(W396-MINIFS(W:W,$E:$E,$E396))/(MAXIFS(W:W,$E:$E,$E396)-MINIFS(W:W,$E:$E,$E396)),
100*(W396-MINIFS(W:W,$E:$E,$E396))/(MAXIFS(W:W,$E:$E,$E396)-MINIFS(W:W,$E:$E,$E396))))</f>
        <v/>
      </c>
      <c r="CM396" s="232" t="str">
        <f t="array" ref="CM396">IF(X396="","",
IF(INDEX(Settings!$H:$H,MATCH(CM$1,Settings!$G:$G,0))=TRUE,
100-100*(X396-MINIFS(X:X,$E:$E,$E396))/(MAXIFS(X:X,$E:$E,$E396)-MINIFS(X:X,$E:$E,$E396)),
100*(X396-MINIFS(X:X,$E:$E,$E396))/(MAXIFS(X:X,$E:$E,$E396)-MINIFS(X:X,$E:$E,$E396))))</f>
        <v/>
      </c>
      <c r="CN396" s="232" t="str">
        <f t="array" ref="CN396">IF(Y396="","",
IF(INDEX(Settings!$H:$H,MATCH(CN$1,Settings!$G:$G,0))=TRUE,
100-100*(Y396-MINIFS(Y:Y,$E:$E,$E396))/(MAXIFS(Y:Y,$E:$E,$E396)-MINIFS(Y:Y,$E:$E,$E396)),
100*(Y396-MINIFS(Y:Y,$E:$E,$E396))/(MAXIFS(Y:Y,$E:$E,$E396)-MINIFS(Y:Y,$E:$E,$E396))))</f>
        <v/>
      </c>
      <c r="CO396" s="232" t="str">
        <f t="array" ref="CO396">IF(Z396="","",
IF(INDEX(Settings!$H:$H,MATCH(CO$1,Settings!$G:$G,0))=TRUE,
100-100*(Z396-MINIFS(Z:Z,$E:$E,$E396))/(MAXIFS(Z:Z,$E:$E,$E396)-MINIFS(Z:Z,$E:$E,$E396)),
100*(Z396-MINIFS(Z:Z,$E:$E,$E396))/(MAXIFS(Z:Z,$E:$E,$E396)-MINIFS(Z:Z,$E:$E,$E396))))</f>
        <v/>
      </c>
      <c r="CP396" s="232" t="str">
        <f t="array" ref="CP396">IF(AA396="","",
IF(INDEX(Settings!$H:$H,MATCH(CP$1,Settings!$G:$G,0))=TRUE,
100-100*(AA396-MINIFS(AA:AA,$E:$E,$E396))/(MAXIFS(AA:AA,$E:$E,$E396)-MINIFS(AA:AA,$E:$E,$E396)),
100*(AA396-MINIFS(AA:AA,$E:$E,$E396))/(MAXIFS(AA:AA,$E:$E,$E396)-MINIFS(AA:AA,$E:$E,$E396))))</f>
        <v/>
      </c>
      <c r="CQ396" s="232" t="str">
        <f t="array" ref="CQ396">IF(AB396="","",
IF(INDEX(Settings!$H:$H,MATCH(CQ$1,Settings!$G:$G,0))=TRUE,
100-100*(AB396-MINIFS(AB:AB,$E:$E,$E396))/(MAXIFS(AB:AB,$E:$E,$E396)-MINIFS(AB:AB,$E:$E,$E396)),
100*(AB396-MINIFS(AB:AB,$E:$E,$E396))/(MAXIFS(AB:AB,$E:$E,$E396)-MINIFS(AB:AB,$E:$E,$E396))))</f>
        <v/>
      </c>
      <c r="CR396" s="232" t="str">
        <f t="array" ref="CR396">IF(AC396="","",
IF(INDEX(Settings!$H:$H,MATCH(CR$1,Settings!$G:$G,0))=TRUE,
100-100*(AC396-MINIFS(AC:AC,$E:$E,$E396))/(MAXIFS(AC:AC,$E:$E,$E396)-MINIFS(AC:AC,$E:$E,$E396)),
100*(AC396-MINIFS(AC:AC,$E:$E,$E396))/(MAXIFS(AC:AC,$E:$E,$E396)-MINIFS(AC:AC,$E:$E,$E396))))</f>
        <v/>
      </c>
      <c r="CS396" s="232" t="str">
        <f t="array" ref="CS396">IF(AD396="","",
IF(INDEX(Settings!$H:$H,MATCH(CS$1,Settings!$G:$G,0))=TRUE,
100-100*(AD396-MINIFS(AD:AD,$E:$E,$E396))/(MAXIFS(AD:AD,$E:$E,$E396)-MINIFS(AD:AD,$E:$E,$E396)),
100*(AD396-MINIFS(AD:AD,$E:$E,$E396))/(MAXIFS(AD:AD,$E:$E,$E396)-MINIFS(AD:AD,$E:$E,$E396))))</f>
        <v/>
      </c>
      <c r="CT396" s="232" t="str">
        <f t="array" ref="CT396">IF(AE396="","",
IF(INDEX(Settings!$H:$H,MATCH(CT$1,Settings!$G:$G,0))=TRUE,
100-100*(AE396-MINIFS(AE:AE,$E:$E,$E396))/(MAXIFS(AE:AE,$E:$E,$E396)-MINIFS(AE:AE,$E:$E,$E396)),
100*(AE396-MINIFS(AE:AE,$E:$E,$E396))/(MAXIFS(AE:AE,$E:$E,$E396)-MINIFS(AE:AE,$E:$E,$E396))))</f>
        <v/>
      </c>
      <c r="CU396" s="232" t="str">
        <f t="array" ref="CU396">IF(AF396="","",
IF(INDEX(Settings!$H:$H,MATCH(CU$1,Settings!$G:$G,0))=TRUE,
100-100*(AF396-MINIFS(AF:AF,$E:$E,$E396))/(MAXIFS(AF:AF,$E:$E,$E396)-MINIFS(AF:AF,$E:$E,$E396)),
100*(AF396-MINIFS(AF:AF,$E:$E,$E396))/(MAXIFS(AF:AF,$E:$E,$E396)-MINIFS(AF:AF,$E:$E,$E396))))</f>
        <v/>
      </c>
      <c r="CV396" s="232" t="str">
        <f t="array" ref="CV396">IF(AG396="","",
IF(INDEX(Settings!$H:$H,MATCH(CV$1,Settings!$G:$G,0))=TRUE,
100-100*(AG396-MINIFS(AG:AG,$E:$E,$E396))/(MAXIFS(AG:AG,$E:$E,$E396)-MINIFS(AG:AG,$E:$E,$E396)),
100*(AG396-MINIFS(AG:AG,$E:$E,$E396))/(MAXIFS(AG:AG,$E:$E,$E396)-MINIFS(AG:AG,$E:$E,$E396))))</f>
        <v/>
      </c>
      <c r="CW396" s="232" t="str">
        <f t="array" ref="CW396">IF(AH396="","",
IF(INDEX(Settings!$H:$H,MATCH(CW$1,Settings!$G:$G,0))=TRUE,
100-100*(AH396-MINIFS(AH:AH,$E:$E,$E396))/(MAXIFS(AH:AH,$E:$E,$E396)-MINIFS(AH:AH,$E:$E,$E396)),
100*(AH396-MINIFS(AH:AH,$E:$E,$E396))/(MAXIFS(AH:AH,$E:$E,$E396)-MINIFS(AH:AH,$E:$E,$E396))))</f>
        <v/>
      </c>
      <c r="CX396" s="232" t="str">
        <f t="array" ref="CX396">IF(AI396="","",
IF(INDEX(Settings!$H:$H,MATCH(CX$1,Settings!$G:$G,0))=TRUE,
100-100*(AI396-MINIFS(AI:AI,$E:$E,$E396))/(MAXIFS(AI:AI,$E:$E,$E396)-MINIFS(AI:AI,$E:$E,$E396)),
100*(AI396-MINIFS(AI:AI,$E:$E,$E396))/(MAXIFS(AI:AI,$E:$E,$E396)-MINIFS(AI:AI,$E:$E,$E396))))</f>
        <v/>
      </c>
      <c r="CY396" s="232" t="str">
        <f t="array" ref="CY396">IF(AJ396="","",
IF(INDEX(Settings!$H:$H,MATCH(CY$1,Settings!$G:$G,0))=TRUE,
100-100*(AJ396-MINIFS(AJ:AJ,$E:$E,$E396))/(MAXIFS(AJ:AJ,$E:$E,$E396)-MINIFS(AJ:AJ,$E:$E,$E396)),
100*(AJ396-MINIFS(AJ:AJ,$E:$E,$E396))/(MAXIFS(AJ:AJ,$E:$E,$E396)-MINIFS(AJ:AJ,$E:$E,$E396))))</f>
        <v/>
      </c>
      <c r="CZ396" s="232" t="str">
        <f t="array" ref="CZ396">IF(AK396="","",
IF(INDEX(Settings!$H:$H,MATCH(CZ$1,Settings!$G:$G,0))=TRUE,
100-100*(AK396-MINIFS(AK:AK,$E:$E,$E396))/(MAXIFS(AK:AK,$E:$E,$E396)-MINIFS(AK:AK,$E:$E,$E396)),
100*(AK396-MINIFS(AK:AK,$E:$E,$E396))/(MAXIFS(AK:AK,$E:$E,$E396)-MINIFS(AK:AK,$E:$E,$E396))))</f>
        <v/>
      </c>
      <c r="DA396" s="232" t="str">
        <f t="array" ref="DA396">IF(AL396="","",
IF(INDEX(Settings!$H:$H,MATCH(DA$1,Settings!$G:$G,0))=TRUE,
100-100*(AL396-MINIFS(AL:AL,$E:$E,$E396))/(MAXIFS(AL:AL,$E:$E,$E396)-MINIFS(AL:AL,$E:$E,$E396)),
100*(AL396-MINIFS(AL:AL,$E:$E,$E396))/(MAXIFS(AL:AL,$E:$E,$E396)-MINIFS(AL:AL,$E:$E,$E396))))</f>
        <v/>
      </c>
      <c r="DB396" s="232" t="str">
        <f t="array" ref="DB396">IF(AM396="","",
IF(INDEX(Settings!$H:$H,MATCH(DB$1,Settings!$G:$G,0))=TRUE,
100-100*(AM396-MINIFS(AM:AM,$E:$E,$E396))/(MAXIFS(AM:AM,$E:$E,$E396)-MINIFS(AM:AM,$E:$E,$E396)),
100*(AM396-MINIFS(AM:AM,$E:$E,$E396))/(MAXIFS(AM:AM,$E:$E,$E396)-MINIFS(AM:AM,$E:$E,$E396))))</f>
        <v/>
      </c>
      <c r="DC396" s="232" t="str">
        <f t="array" ref="DC396">IF(AN396="","",
IF(INDEX(Settings!$H:$H,MATCH(DC$1,Settings!$G:$G,0))=TRUE,
100-100*(AN396-MINIFS(AN:AN,$E:$E,$E396))/(MAXIFS(AN:AN,$E:$E,$E396)-MINIFS(AN:AN,$E:$E,$E396)),
100*(AN396-MINIFS(AN:AN,$E:$E,$E396))/(MAXIFS(AN:AN,$E:$E,$E396)-MINIFS(AN:AN,$E:$E,$E396))))</f>
        <v/>
      </c>
      <c r="DD396" s="232" t="str">
        <f t="array" ref="DD396">IF(AO396="","",
IF(INDEX(Settings!$H:$H,MATCH(DD$1,Settings!$G:$G,0))=TRUE,
100-100*(AO396-MINIFS(AO:AO,$E:$E,$E396))/(MAXIFS(AO:AO,$E:$E,$E396)-MINIFS(AO:AO,$E:$E,$E396)),
100*(AO396-MINIFS(AO:AO,$E:$E,$E396))/(MAXIFS(AO:AO,$E:$E,$E396)-MINIFS(AO:AO,$E:$E,$E396))))</f>
        <v/>
      </c>
      <c r="DE396" s="232" t="str">
        <f t="array" ref="DE396">IF(AP396="","",
IF(INDEX(Settings!$H:$H,MATCH(DE$1,Settings!$G:$G,0))=TRUE,
100-100*(AP396-MINIFS(AP:AP,$E:$E,$E396))/(MAXIFS(AP:AP,$E:$E,$E396)-MINIFS(AP:AP,$E:$E,$E396)),
100*(AP396-MINIFS(AP:AP,$E:$E,$E396))/(MAXIFS(AP:AP,$E:$E,$E396)-MINIFS(AP:AP,$E:$E,$E396))))</f>
        <v/>
      </c>
      <c r="DF396" s="232" t="str">
        <f t="array" ref="DF396">IF(AQ396="","",
IF(INDEX(Settings!$H:$H,MATCH(DF$1,Settings!$G:$G,0))=TRUE,
100-100*(AQ396-MINIFS(AQ:AQ,$E:$E,$E396))/(MAXIFS(AQ:AQ,$E:$E,$E396)-MINIFS(AQ:AQ,$E:$E,$E396)),
100*(AQ396-MINIFS(AQ:AQ,$E:$E,$E396))/(MAXIFS(AQ:AQ,$E:$E,$E396)-MINIFS(AQ:AQ,$E:$E,$E396))))</f>
        <v/>
      </c>
      <c r="DG396" s="232" t="str">
        <f t="array" ref="DG396">IF(AR396="","",
IF(INDEX(Settings!$H:$H,MATCH(DG$1,Settings!$G:$G,0))=TRUE,
100-100*(AR396-MINIFS(AR:AR,$E:$E,$E396))/(MAXIFS(AR:AR,$E:$E,$E396)-MINIFS(AR:AR,$E:$E,$E396)),
100*(AR396-MINIFS(AR:AR,$E:$E,$E396))/(MAXIFS(AR:AR,$E:$E,$E396)-MINIFS(AR:AR,$E:$E,$E396))))</f>
        <v/>
      </c>
      <c r="DH396" s="232" t="str">
        <f t="array" ref="DH396">IF(AS396="","",
IF(INDEX(Settings!$H:$H,MATCH(DH$1,Settings!$G:$G,0))=TRUE,
100-100*(AS396-MINIFS(AS:AS,$E:$E,$E396))/(MAXIFS(AS:AS,$E:$E,$E396)-MINIFS(AS:AS,$E:$E,$E396)),
100*(AS396-MINIFS(AS:AS,$E:$E,$E396))/(MAXIFS(AS:AS,$E:$E,$E396)-MINIFS(AS:AS,$E:$E,$E396))))</f>
        <v/>
      </c>
      <c r="DI396" s="232" t="str">
        <f t="array" ref="DI396">IF(AT396="","",
IF(INDEX(Settings!$H:$H,MATCH(DI$1,Settings!$G:$G,0))=TRUE,
100-100*(AT396-MINIFS(AT:AT,$E:$E,$E396))/(MAXIFS(AT:AT,$E:$E,$E396)-MINIFS(AT:AT,$E:$E,$E396)),
100*(AT396-MINIFS(AT:AT,$E:$E,$E396))/(MAXIFS(AT:AT,$E:$E,$E396)-MINIFS(AT:AT,$E:$E,$E396))))</f>
        <v/>
      </c>
      <c r="DJ396" s="232" t="str">
        <f t="array" ref="DJ396">IF(AU396="","",
IF(INDEX(Settings!$H:$H,MATCH(DJ$1,Settings!$G:$G,0))=TRUE,
100-100*(AU396-MINIFS(AU:AU,$E:$E,$E396))/(MAXIFS(AU:AU,$E:$E,$E396)-MINIFS(AU:AU,$E:$E,$E396)),
100*(AU396-MINIFS(AU:AU,$E:$E,$E396))/(MAXIFS(AU:AU,$E:$E,$E396)-MINIFS(AU:AU,$E:$E,$E396))))</f>
        <v/>
      </c>
      <c r="DK396" s="232" t="str">
        <f t="array" ref="DK396">IF(AV396="","",
IF(INDEX(Settings!$H:$H,MATCH(DK$1,Settings!$G:$G,0))=TRUE,
100-100*(AV396-MINIFS(AV:AV,$E:$E,$E396))/(MAXIFS(AV:AV,$E:$E,$E396)-MINIFS(AV:AV,$E:$E,$E396)),
100*(AV396-MINIFS(AV:AV,$E:$E,$E396))/(MAXIFS(AV:AV,$E:$E,$E396)-MINIFS(AV:AV,$E:$E,$E396))))</f>
        <v/>
      </c>
      <c r="DL396" s="232" t="str">
        <f t="array" ref="DL396">IF(AW396="","",
IF(INDEX(Settings!$H:$H,MATCH(DL$1,Settings!$G:$G,0))=TRUE,
100-100*(AW396-MINIFS(AW:AW,$E:$E,$E396))/(MAXIFS(AW:AW,$E:$E,$E396)-MINIFS(AW:AW,$E:$E,$E396)),
100*(AW396-MINIFS(AW:AW,$E:$E,$E396))/(MAXIFS(AW:AW,$E:$E,$E396)-MINIFS(AW:AW,$E:$E,$E396))))</f>
        <v/>
      </c>
      <c r="DM396" s="232" t="str">
        <f t="array" ref="DM396">IF(AX396="","",
IF(INDEX(Settings!$H:$H,MATCH(DM$1,Settings!$G:$G,0))=TRUE,
100-100*(AX396-MINIFS(AX:AX,$E:$E,$E396))/(MAXIFS(AX:AX,$E:$E,$E396)-MINIFS(AX:AX,$E:$E,$E396)),
100*(AX396-MINIFS(AX:AX,$E:$E,$E396))/(MAXIFS(AX:AX,$E:$E,$E396)-MINIFS(AX:AX,$E:$E,$E396))))</f>
        <v/>
      </c>
      <c r="DN396" s="232" t="str">
        <f t="array" ref="DN396">IF(AY396="","",
IF(INDEX(Settings!$H:$H,MATCH(DN$1,Settings!$G:$G,0))=TRUE,
100-100*(AY396-MINIFS(AY:AY,$E:$E,$E396))/(MAXIFS(AY:AY,$E:$E,$E396)-MINIFS(AY:AY,$E:$E,$E396)),
100*(AY396-MINIFS(AY:AY,$E:$E,$E396))/(MAXIFS(AY:AY,$E:$E,$E396)-MINIFS(AY:AY,$E:$E,$E396))))</f>
        <v/>
      </c>
      <c r="DO396" s="232" t="str">
        <f t="array" ref="DO396">IF(AZ396="","",
IF(INDEX(Settings!$H:$H,MATCH(DO$1,Settings!$G:$G,0))=TRUE,
100-100*(AZ396-MINIFS(AZ:AZ,$E:$E,$E396))/(MAXIFS(AZ:AZ,$E:$E,$E396)-MINIFS(AZ:AZ,$E:$E,$E396)),
100*(AZ396-MINIFS(AZ:AZ,$E:$E,$E396))/(MAXIFS(AZ:AZ,$E:$E,$E396)-MINIFS(AZ:AZ,$E:$E,$E396))))</f>
        <v/>
      </c>
      <c r="DP396" s="232" t="str">
        <f t="array" ref="DP396">IF(BA396="","",
IF(INDEX(Settings!$H:$H,MATCH(DP$1,Settings!$G:$G,0))=TRUE,
100-100*(BA396-MINIFS(BA:BA,$E:$E,$E396))/(MAXIFS(BA:BA,$E:$E,$E396)-MINIFS(BA:BA,$E:$E,$E396)),
100*(BA396-MINIFS(BA:BA,$E:$E,$E396))/(MAXIFS(BA:BA,$E:$E,$E396)-MINIFS(BA:BA,$E:$E,$E396))))</f>
        <v/>
      </c>
      <c r="DQ396" s="232" t="str">
        <f t="array" ref="DQ396">IF(BB396="","",
IF(INDEX(Settings!$H:$H,MATCH(DQ$1,Settings!$G:$G,0))=TRUE,
100-100*(BB396-MINIFS(BB:BB,$E:$E,$E396))/(MAXIFS(BB:BB,$E:$E,$E396)-MINIFS(BB:BB,$E:$E,$E396)),
100*(BB396-MINIFS(BB:BB,$E:$E,$E396))/(MAXIFS(BB:BB,$E:$E,$E396)-MINIFS(BB:BB,$E:$E,$E396))))</f>
        <v/>
      </c>
      <c r="DR396" s="232" t="str">
        <f t="array" ref="DR396">IF(BC396="","",
IF(INDEX(Settings!$H:$H,MATCH(DR$1,Settings!$G:$G,0))=TRUE,
100-100*(BC396-MINIFS(BC:BC,$E:$E,$E396))/(MAXIFS(BC:BC,$E:$E,$E396)-MINIFS(BC:BC,$E:$E,$E396)),
100*(BC396-MINIFS(BC:BC,$E:$E,$E396))/(MAXIFS(BC:BC,$E:$E,$E396)-MINIFS(BC:BC,$E:$E,$E396))))</f>
        <v/>
      </c>
      <c r="DS396" s="232" t="str">
        <f t="array" ref="DS396">IF(BD396="","",
IF(INDEX(Settings!$H:$H,MATCH(DS$1,Settings!$G:$G,0))=TRUE,
100-100*(BD396-MINIFS(BD:BD,$E:$E,$E396))/(MAXIFS(BD:BD,$E:$E,$E396)-MINIFS(BD:BD,$E:$E,$E396)),
100*(BD396-MINIFS(BD:BD,$E:$E,$E396))/(MAXIFS(BD:BD,$E:$E,$E396)-MINIFS(BD:BD,$E:$E,$E396))))</f>
        <v/>
      </c>
      <c r="DT396" s="232" t="str">
        <f t="array" ref="DT396">IF(BE396="","",
IF(INDEX(Settings!$H:$H,MATCH(DT$1,Settings!$G:$G,0))=TRUE,
100-100*(BE396-MINIFS(BE:BE,$E:$E,$E396))/(MAXIFS(BE:BE,$E:$E,$E396)-MINIFS(BE:BE,$E:$E,$E396)),
100*(BE396-MINIFS(BE:BE,$E:$E,$E396))/(MAXIFS(BE:BE,$E:$E,$E396)-MINIFS(BE:BE,$E:$E,$E396))))</f>
        <v/>
      </c>
      <c r="DU396" s="232" t="str">
        <f t="array" ref="DU396">IF(BF396="","",
IF(INDEX(Settings!$H:$H,MATCH(DU$1,Settings!$G:$G,0))=TRUE,
100-100*(BF396-MINIFS(BF:BF,$E:$E,$E396))/(MAXIFS(BF:BF,$E:$E,$E396)-MINIFS(BF:BF,$E:$E,$E396)),
100*(BF396-MINIFS(BF:BF,$E:$E,$E396))/(MAXIFS(BF:BF,$E:$E,$E396)-MINIFS(BF:BF,$E:$E,$E396))))</f>
        <v/>
      </c>
      <c r="DV396" s="232" t="str">
        <f t="array" ref="DV396">IF(BG396="","",
IF(INDEX(Settings!$H:$H,MATCH(DV$1,Settings!$G:$G,0))=TRUE,
100-100*(BG396-MINIFS(BG:BG,$E:$E,$E396))/(MAXIFS(BG:BG,$E:$E,$E396)-MINIFS(BG:BG,$E:$E,$E396)),
100*(BG396-MINIFS(BG:BG,$E:$E,$E396))/(MAXIFS(BG:BG,$E:$E,$E396)-MINIFS(BG:BG,$E:$E,$E396))))</f>
        <v/>
      </c>
      <c r="DW396" s="232" t="str">
        <f t="array" ref="DW396">IF(BH396="","",
IF(INDEX(Settings!$H:$H,MATCH(DW$1,Settings!$G:$G,0))=TRUE,
100-100*(BH396-MINIFS(BH:BH,$E:$E,$E396))/(MAXIFS(BH:BH,$E:$E,$E396)-MINIFS(BH:BH,$E:$E,$E396)),
100*(BH396-MINIFS(BH:BH,$E:$E,$E396))/(MAXIFS(BH:BH,$E:$E,$E396)-MINIFS(BH:BH,$E:$E,$E396))))</f>
        <v/>
      </c>
      <c r="DX396" s="232" t="str">
        <f t="array" ref="DX396">IF(BI396="","",
IF(INDEX(Settings!$H:$H,MATCH(DX$1,Settings!$G:$G,0))=TRUE,
100-100*(BI396-MINIFS(BI:BI,$E:$E,$E396))/(MAXIFS(BI:BI,$E:$E,$E396)-MINIFS(BI:BI,$E:$E,$E396)),
100*(BI396-MINIFS(BI:BI,$E:$E,$E396))/(MAXIFS(BI:BI,$E:$E,$E396)-MINIFS(BI:BI,$E:$E,$E396))))</f>
        <v/>
      </c>
      <c r="DY396" s="232" t="str">
        <f t="array" ref="DY396">IF(BJ396="","",
IF(INDEX(Settings!$H:$H,MATCH(DY$1,Settings!$G:$G,0))=TRUE,
100-100*(BJ396-MINIFS(BJ:BJ,$E:$E,$E396))/(MAXIFS(BJ:BJ,$E:$E,$E396)-MINIFS(BJ:BJ,$E:$E,$E396)),
100*(BJ396-MINIFS(BJ:BJ,$E:$E,$E396))/(MAXIFS(BJ:BJ,$E:$E,$E396)-MINIFS(BJ:BJ,$E:$E,$E396))))</f>
        <v/>
      </c>
      <c r="DZ396" s="234"/>
      <c r="EA396" s="234"/>
      <c r="EB396" s="234" t="str">
        <f t="shared" si="8"/>
        <v/>
      </c>
      <c r="EC396" s="234" t="str">
        <f t="shared" si="9"/>
        <v/>
      </c>
      <c r="ED396" s="234" t="str">
        <f t="shared" si="10"/>
        <v/>
      </c>
      <c r="EE396" s="234" t="str">
        <f t="shared" si="11"/>
        <v/>
      </c>
      <c r="EF396" s="234" t="str">
        <f t="shared" si="12"/>
        <v/>
      </c>
      <c r="EG396" s="234" t="str">
        <f t="shared" si="13"/>
        <v/>
      </c>
      <c r="EH396" s="234"/>
      <c r="EI396" s="234"/>
      <c r="EJ396" s="234"/>
      <c r="EK396" s="234"/>
      <c r="EL396" s="234"/>
      <c r="EM396" s="234"/>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3" t="str">
        <f t="shared" si="14"/>
        <v/>
      </c>
      <c r="N397" s="49"/>
      <c r="O397" s="49"/>
      <c r="P397" s="49"/>
      <c r="Q397" s="49"/>
      <c r="R397" s="49"/>
      <c r="S397" s="222" t="str">
        <f>IFERROR(VLOOKUP(AF397, 'YOYO IR Scores'!A:C, 3, FALSE), "")
</f>
        <v/>
      </c>
      <c r="T397" s="49"/>
      <c r="U397" s="49"/>
      <c r="V397" s="49"/>
      <c r="W397" s="49"/>
      <c r="X397" s="224" t="str">
        <f t="shared" si="4"/>
        <v/>
      </c>
      <c r="Y397" s="225" t="str">
        <f t="shared" si="5"/>
        <v/>
      </c>
      <c r="Z397" s="225" t="str">
        <f t="shared" si="6"/>
        <v/>
      </c>
      <c r="AA397" s="224" t="str">
        <f t="shared" si="7"/>
        <v/>
      </c>
      <c r="AB397" s="223"/>
      <c r="AC397" s="223"/>
      <c r="AD397" s="223"/>
      <c r="AE397" s="223" t="str">
        <f>IFERROR(VLOOKUP(AF397, 'YOYO IR Scores'!A:C, 2, FALSE), "")</f>
        <v/>
      </c>
      <c r="AF397" s="223"/>
      <c r="AG397" s="223"/>
      <c r="AH397" s="223"/>
      <c r="AI397" s="223"/>
      <c r="AJ397" s="223"/>
      <c r="AK397" s="223"/>
      <c r="AL397" s="223"/>
      <c r="AM397" s="223"/>
      <c r="AN397" s="223"/>
      <c r="AO397" s="223"/>
      <c r="AP397" s="223"/>
      <c r="AQ397" s="223"/>
      <c r="AR397" s="223"/>
      <c r="AS397" s="223"/>
      <c r="AT397" s="223"/>
      <c r="AU397" s="223"/>
      <c r="AV397" s="223"/>
      <c r="AW397" s="223"/>
      <c r="AX397" s="223"/>
      <c r="AY397" s="223"/>
      <c r="AZ397" s="223"/>
      <c r="BA397" s="223"/>
      <c r="BB397" s="223"/>
      <c r="BC397" s="223"/>
      <c r="BD397" s="223"/>
      <c r="BE397" s="223"/>
      <c r="BF397" s="223"/>
      <c r="BG397" s="223"/>
      <c r="BH397" s="223"/>
      <c r="BI397" s="223"/>
      <c r="BJ397" s="223"/>
      <c r="BK397" s="223" t="str">
        <f t="array" ref="BK397">IF(J397="","",
IF(INDEX(Settings!$H:$H,MATCH(BY$1,Settings!$G:$G,0))=TRUE,
100-100*(J397-MIN(J:J))/(MAX(J:J)-MIN(J:J)),
100*(J397-MIN(J:J))/(MAX(J:J)-MIN(J:J))))</f>
        <v/>
      </c>
      <c r="BL397" s="223" t="str">
        <f t="array" ref="BL397">IF(J397="","",
IF(INDEX(Settings!$H:$H,MATCH(BY$1,Settings!$G:$G,0))=TRUE,
100-100*(J397-MINIFS(J:J,$E:$E,$E397))/(MAXIFS(J:J,$E:$E,$E397)-MINIFS(J:J,$E:$E,$E397)),
100*(J397-MINIFS(J:J,$E:$E,$E397))/(MAXIFS(J:J,$E:$E,$E397)-MINIFS(J:J,$E:$E,$E397))))</f>
        <v/>
      </c>
      <c r="BM397" s="223"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4" t="str">
        <f t="array" ref="BQ397">IF(J397="","",
IF(INDEX(Settings!$H:$H,MATCH(BY$1,Settings!$G:$G,0))=TRUE,
-1*(J397-AVERAGE(J:J))/STDEV(J:J),
(J397-AVERAGE(J:J))/STDEV(J:J)))</f>
        <v/>
      </c>
      <c r="BR397" s="224" t="str">
        <f>IFERROR(__xludf.DUMMYFUNCTION("IF(J397="""","""",
IF(INDEX(Settings!$H:$H,MATCH(BY$1,Settings!$G:$G,0))=TRUE,
-1*(J397-AVERAGEIFS(J:J,$E:$E,$E397))/STDEV(FILTER(J:J,$E:$E=$E397)),
(J397-AVERAGEIFS(J:J,$E:$E,$E397))/STDEV(FILTER(J:J,$E:$E=$E397))))"),"")</f>
        <v/>
      </c>
      <c r="BS397" s="224"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3" t="str">
        <f t="array" ref="BY397">IF(J397="","",
IF(INDEX(Settings!$H:$H,MATCH(BY$1,Settings!$G:$G,0))=TRUE,
100-100*(J397-MINIFS(J:J,$E:$E,$E397))/(MAXIFS(J:J,$E:$E,$E397)-MINIFS(J:J,$E:$E,$E397)),
100*(J397-MINIFS(J:J,$E:$E,$E397))/(MAXIFS(J:J,$E:$E,$E397)-MINIFS(J:J,$E:$E,$E397))))</f>
        <v/>
      </c>
      <c r="BZ397" s="223" t="str">
        <f t="array" ref="BZ397">IF(K397="","",
IF(INDEX(Settings!$H:$H,MATCH(BZ$1,Settings!$G:$G,0))=TRUE,
100-100*(K397-MINIFS(K:K,$E:$E,$E397))/(MAXIFS(K:K,$E:$E,$E397)-MINIFS(K:K,$E:$E,$E397)),
100*(K397-MINIFS(K:K,$E:$E,$E397))/(MAXIFS(K:K,$E:$E,$E397)-MINIFS(K:K,$E:$E,$E397))))</f>
        <v/>
      </c>
      <c r="CA397" s="223" t="str">
        <f t="array" ref="CA397">IF(L397="","",
IF(INDEX(Settings!$H:$H,MATCH(CA$1,Settings!$G:$G,0))=TRUE,
100-100*(L397-MINIFS(L:L,$E:$E,$E397))/(MAXIFS(L:L,$E:$E,$E397)-MINIFS(L:L,$E:$E,$E397)),
100*(L397-MINIFS(L:L,$E:$E,$E397))/(MAXIFS(L:L,$E:$E,$E397)-MINIFS(L:L,$E:$E,$E397))))</f>
        <v/>
      </c>
      <c r="CB397" s="223" t="str">
        <f t="array" ref="CB397">IF(M397="","",
IF(INDEX(Settings!$H:$H,MATCH(CB$1,Settings!$G:$G,0))=TRUE,
100-100*(M397-MINIFS(M:M,$E:$E,$E397))/(MAXIFS(M:M,$E:$E,$E397)-MINIFS(M:M,$E:$E,$E397)),
100*(M397-MINIFS(M:M,$E:$E,$E397))/(MAXIFS(M:M,$E:$E,$E397)-MINIFS(M:M,$E:$E,$E397))))</f>
        <v/>
      </c>
      <c r="CC397" s="223" t="str">
        <f t="array" ref="CC397">IF(N397="","",
IF(INDEX(Settings!$H:$H,MATCH(CC$1,Settings!$G:$G,0))=TRUE,
100-100*(N397-MINIFS(N:N,$E:$E,$E397))/(MAXIFS(N:N,$E:$E,$E397)-MINIFS(N:N,$E:$E,$E397)),
100*(N397-MINIFS(N:N,$E:$E,$E397))/(MAXIFS(N:N,$E:$E,$E397)-MINIFS(N:N,$E:$E,$E397))))</f>
        <v/>
      </c>
      <c r="CD397" s="223" t="str">
        <f t="array" ref="CD397">IF(O397="","",
IF(INDEX(Settings!$H:$H,MATCH(CD$1,Settings!$G:$G,0))=TRUE,
100-100*(O397-MINIFS(O:O,$E:$E,$E397))/(MAXIFS(O:O,$E:$E,$E397)-MINIFS(O:O,$E:$E,$E397)),
100*(O397-MINIFS(O:O,$E:$E,$E397))/(MAXIFS(O:O,$E:$E,$E397)-MINIFS(O:O,$E:$E,$E397))))</f>
        <v/>
      </c>
      <c r="CE397" s="223" t="str">
        <f t="array" ref="CE397">IF(P397="","",
IF(INDEX(Settings!$H:$H,MATCH(CE$1,Settings!$G:$G,0))=TRUE,
100-100*(P397-MINIFS(P:P,$E:$E,$E397))/(MAXIFS(P:P,$E:$E,$E397)-MINIFS(P:P,$E:$E,$E397)),
100*(P397-MINIFS(P:P,$E:$E,$E397))/(MAXIFS(P:P,$E:$E,$E397)-MINIFS(P:P,$E:$E,$E397))))</f>
        <v/>
      </c>
      <c r="CF397" s="223" t="str">
        <f t="array" ref="CF397">IF(Q397="","",
IF(INDEX(Settings!$H:$H,MATCH(CF$1,Settings!$G:$G,0))=TRUE,
100-100*(Q397-MINIFS(Q:Q,$E:$E,$E397))/(MAXIFS(Q:Q,$E:$E,$E397)-MINIFS(Q:Q,$E:$E,$E397)),
100*(Q397-MINIFS(Q:Q,$E:$E,$E397))/(MAXIFS(Q:Q,$E:$E,$E397)-MINIFS(Q:Q,$E:$E,$E397))))</f>
        <v/>
      </c>
      <c r="CG397" s="223" t="str">
        <f t="array" ref="CG397">IF(R397="","",
IF(INDEX(Settings!$H:$H,MATCH(CG$1,Settings!$G:$G,0))=TRUE,
100-100*(R397-MINIFS(R:R,$E:$E,$E397))/(MAXIFS(R:R,$E:$E,$E397)-MINIFS(R:R,$E:$E,$E397)),
100*(R397-MINIFS(R:R,$E:$E,$E397))/(MAXIFS(R:R,$E:$E,$E397)-MINIFS(R:R,$E:$E,$E397))))</f>
        <v/>
      </c>
      <c r="CH397" s="223" t="str">
        <f t="array" ref="CH397">IF(S397="","",
IF(INDEX(Settings!$H:$H,MATCH(CH$1,Settings!$G:$G,0))=TRUE,
100-100*(S397-MINIFS(S:S,$E:$E,$E397))/(MAXIFS(S:S,$E:$E,$E397)-MINIFS(S:S,$E:$E,$E397)),
100*(S397-MINIFS(S:S,$E:$E,$E397))/(MAXIFS(S:S,$E:$E,$E397)-MINIFS(S:S,$E:$E,$E397))))</f>
        <v/>
      </c>
      <c r="CI397" s="223" t="str">
        <f t="array" ref="CI397">IF(T397="","",
IF(INDEX(Settings!$H:$H,MATCH(CI$1,Settings!$G:$G,0))=TRUE,
100-100*(T397-MINIFS(T:T,$E:$E,$E397))/(MAXIFS(T:T,$E:$E,$E397)-MINIFS(T:T,$E:$E,$E397)),
100*(T397-MINIFS(T:T,$E:$E,$E397))/(MAXIFS(T:T,$E:$E,$E397)-MINIFS(T:T,$E:$E,$E397))))</f>
        <v/>
      </c>
      <c r="CJ397" s="223" t="str">
        <f t="array" ref="CJ397">IF(U397="","",
IF(INDEX(Settings!$H:$H,MATCH(CJ$1,Settings!$G:$G,0))=TRUE,
100-100*(U397-MINIFS(U:U,$E:$E,$E397))/(MAXIFS(U:U,$E:$E,$E397)-MINIFS(U:U,$E:$E,$E397)),
100*(U397-MINIFS(U:U,$E:$E,$E397))/(MAXIFS(U:U,$E:$E,$E397)-MINIFS(U:U,$E:$E,$E397))))</f>
        <v/>
      </c>
      <c r="CK397" s="223" t="str">
        <f t="array" ref="CK397">IF(V397="","",
IF(INDEX(Settings!$H:$H,MATCH(CK$1,Settings!$G:$G,0))=TRUE,
100-100*(V397-MINIFS(V:V,$E:$E,$E397))/(MAXIFS(V:V,$E:$E,$E397)-MINIFS(V:V,$E:$E,$E397)),
100*(V397-MINIFS(V:V,$E:$E,$E397))/(MAXIFS(V:V,$E:$E,$E397)-MINIFS(V:V,$E:$E,$E397))))</f>
        <v/>
      </c>
      <c r="CL397" s="223" t="str">
        <f t="array" ref="CL397">IF(W397="","",
IF(INDEX(Settings!$H:$H,MATCH(CL$1,Settings!$G:$G,0))=TRUE,
100-100*(W397-MINIFS(W:W,$E:$E,$E397))/(MAXIFS(W:W,$E:$E,$E397)-MINIFS(W:W,$E:$E,$E397)),
100*(W397-MINIFS(W:W,$E:$E,$E397))/(MAXIFS(W:W,$E:$E,$E397)-MINIFS(W:W,$E:$E,$E397))))</f>
        <v/>
      </c>
      <c r="CM397" s="223" t="str">
        <f t="array" ref="CM397">IF(X397="","",
IF(INDEX(Settings!$H:$H,MATCH(CM$1,Settings!$G:$G,0))=TRUE,
100-100*(X397-MINIFS(X:X,$E:$E,$E397))/(MAXIFS(X:X,$E:$E,$E397)-MINIFS(X:X,$E:$E,$E397)),
100*(X397-MINIFS(X:X,$E:$E,$E397))/(MAXIFS(X:X,$E:$E,$E397)-MINIFS(X:X,$E:$E,$E397))))</f>
        <v/>
      </c>
      <c r="CN397" s="223" t="str">
        <f t="array" ref="CN397">IF(Y397="","",
IF(INDEX(Settings!$H:$H,MATCH(CN$1,Settings!$G:$G,0))=TRUE,
100-100*(Y397-MINIFS(Y:Y,$E:$E,$E397))/(MAXIFS(Y:Y,$E:$E,$E397)-MINIFS(Y:Y,$E:$E,$E397)),
100*(Y397-MINIFS(Y:Y,$E:$E,$E397))/(MAXIFS(Y:Y,$E:$E,$E397)-MINIFS(Y:Y,$E:$E,$E397))))</f>
        <v/>
      </c>
      <c r="CO397" s="223" t="str">
        <f t="array" ref="CO397">IF(Z397="","",
IF(INDEX(Settings!$H:$H,MATCH(CO$1,Settings!$G:$G,0))=TRUE,
100-100*(Z397-MINIFS(Z:Z,$E:$E,$E397))/(MAXIFS(Z:Z,$E:$E,$E397)-MINIFS(Z:Z,$E:$E,$E397)),
100*(Z397-MINIFS(Z:Z,$E:$E,$E397))/(MAXIFS(Z:Z,$E:$E,$E397)-MINIFS(Z:Z,$E:$E,$E397))))</f>
        <v/>
      </c>
      <c r="CP397" s="223" t="str">
        <f t="array" ref="CP397">IF(AA397="","",
IF(INDEX(Settings!$H:$H,MATCH(CP$1,Settings!$G:$G,0))=TRUE,
100-100*(AA397-MINIFS(AA:AA,$E:$E,$E397))/(MAXIFS(AA:AA,$E:$E,$E397)-MINIFS(AA:AA,$E:$E,$E397)),
100*(AA397-MINIFS(AA:AA,$E:$E,$E397))/(MAXIFS(AA:AA,$E:$E,$E397)-MINIFS(AA:AA,$E:$E,$E397))))</f>
        <v/>
      </c>
      <c r="CQ397" s="223" t="str">
        <f t="array" ref="CQ397">IF(AB397="","",
IF(INDEX(Settings!$H:$H,MATCH(CQ$1,Settings!$G:$G,0))=TRUE,
100-100*(AB397-MINIFS(AB:AB,$E:$E,$E397))/(MAXIFS(AB:AB,$E:$E,$E397)-MINIFS(AB:AB,$E:$E,$E397)),
100*(AB397-MINIFS(AB:AB,$E:$E,$E397))/(MAXIFS(AB:AB,$E:$E,$E397)-MINIFS(AB:AB,$E:$E,$E397))))</f>
        <v/>
      </c>
      <c r="CR397" s="223" t="str">
        <f t="array" ref="CR397">IF(AC397="","",
IF(INDEX(Settings!$H:$H,MATCH(CR$1,Settings!$G:$G,0))=TRUE,
100-100*(AC397-MINIFS(AC:AC,$E:$E,$E397))/(MAXIFS(AC:AC,$E:$E,$E397)-MINIFS(AC:AC,$E:$E,$E397)),
100*(AC397-MINIFS(AC:AC,$E:$E,$E397))/(MAXIFS(AC:AC,$E:$E,$E397)-MINIFS(AC:AC,$E:$E,$E397))))</f>
        <v/>
      </c>
      <c r="CS397" s="223" t="str">
        <f t="array" ref="CS397">IF(AD397="","",
IF(INDEX(Settings!$H:$H,MATCH(CS$1,Settings!$G:$G,0))=TRUE,
100-100*(AD397-MINIFS(AD:AD,$E:$E,$E397))/(MAXIFS(AD:AD,$E:$E,$E397)-MINIFS(AD:AD,$E:$E,$E397)),
100*(AD397-MINIFS(AD:AD,$E:$E,$E397))/(MAXIFS(AD:AD,$E:$E,$E397)-MINIFS(AD:AD,$E:$E,$E397))))</f>
        <v/>
      </c>
      <c r="CT397" s="223" t="str">
        <f t="array" ref="CT397">IF(AE397="","",
IF(INDEX(Settings!$H:$H,MATCH(CT$1,Settings!$G:$G,0))=TRUE,
100-100*(AE397-MINIFS(AE:AE,$E:$E,$E397))/(MAXIFS(AE:AE,$E:$E,$E397)-MINIFS(AE:AE,$E:$E,$E397)),
100*(AE397-MINIFS(AE:AE,$E:$E,$E397))/(MAXIFS(AE:AE,$E:$E,$E397)-MINIFS(AE:AE,$E:$E,$E397))))</f>
        <v/>
      </c>
      <c r="CU397" s="223" t="str">
        <f t="array" ref="CU397">IF(AF397="","",
IF(INDEX(Settings!$H:$H,MATCH(CU$1,Settings!$G:$G,0))=TRUE,
100-100*(AF397-MINIFS(AF:AF,$E:$E,$E397))/(MAXIFS(AF:AF,$E:$E,$E397)-MINIFS(AF:AF,$E:$E,$E397)),
100*(AF397-MINIFS(AF:AF,$E:$E,$E397))/(MAXIFS(AF:AF,$E:$E,$E397)-MINIFS(AF:AF,$E:$E,$E397))))</f>
        <v/>
      </c>
      <c r="CV397" s="223" t="str">
        <f t="array" ref="CV397">IF(AG397="","",
IF(INDEX(Settings!$H:$H,MATCH(CV$1,Settings!$G:$G,0))=TRUE,
100-100*(AG397-MINIFS(AG:AG,$E:$E,$E397))/(MAXIFS(AG:AG,$E:$E,$E397)-MINIFS(AG:AG,$E:$E,$E397)),
100*(AG397-MINIFS(AG:AG,$E:$E,$E397))/(MAXIFS(AG:AG,$E:$E,$E397)-MINIFS(AG:AG,$E:$E,$E397))))</f>
        <v/>
      </c>
      <c r="CW397" s="223" t="str">
        <f t="array" ref="CW397">IF(AH397="","",
IF(INDEX(Settings!$H:$H,MATCH(CW$1,Settings!$G:$G,0))=TRUE,
100-100*(AH397-MINIFS(AH:AH,$E:$E,$E397))/(MAXIFS(AH:AH,$E:$E,$E397)-MINIFS(AH:AH,$E:$E,$E397)),
100*(AH397-MINIFS(AH:AH,$E:$E,$E397))/(MAXIFS(AH:AH,$E:$E,$E397)-MINIFS(AH:AH,$E:$E,$E397))))</f>
        <v/>
      </c>
      <c r="CX397" s="223" t="str">
        <f t="array" ref="CX397">IF(AI397="","",
IF(INDEX(Settings!$H:$H,MATCH(CX$1,Settings!$G:$G,0))=TRUE,
100-100*(AI397-MINIFS(AI:AI,$E:$E,$E397))/(MAXIFS(AI:AI,$E:$E,$E397)-MINIFS(AI:AI,$E:$E,$E397)),
100*(AI397-MINIFS(AI:AI,$E:$E,$E397))/(MAXIFS(AI:AI,$E:$E,$E397)-MINIFS(AI:AI,$E:$E,$E397))))</f>
        <v/>
      </c>
      <c r="CY397" s="223" t="str">
        <f t="array" ref="CY397">IF(AJ397="","",
IF(INDEX(Settings!$H:$H,MATCH(CY$1,Settings!$G:$G,0))=TRUE,
100-100*(AJ397-MINIFS(AJ:AJ,$E:$E,$E397))/(MAXIFS(AJ:AJ,$E:$E,$E397)-MINIFS(AJ:AJ,$E:$E,$E397)),
100*(AJ397-MINIFS(AJ:AJ,$E:$E,$E397))/(MAXIFS(AJ:AJ,$E:$E,$E397)-MINIFS(AJ:AJ,$E:$E,$E397))))</f>
        <v/>
      </c>
      <c r="CZ397" s="223" t="str">
        <f t="array" ref="CZ397">IF(AK397="","",
IF(INDEX(Settings!$H:$H,MATCH(CZ$1,Settings!$G:$G,0))=TRUE,
100-100*(AK397-MINIFS(AK:AK,$E:$E,$E397))/(MAXIFS(AK:AK,$E:$E,$E397)-MINIFS(AK:AK,$E:$E,$E397)),
100*(AK397-MINIFS(AK:AK,$E:$E,$E397))/(MAXIFS(AK:AK,$E:$E,$E397)-MINIFS(AK:AK,$E:$E,$E397))))</f>
        <v/>
      </c>
      <c r="DA397" s="223" t="str">
        <f t="array" ref="DA397">IF(AL397="","",
IF(INDEX(Settings!$H:$H,MATCH(DA$1,Settings!$G:$G,0))=TRUE,
100-100*(AL397-MINIFS(AL:AL,$E:$E,$E397))/(MAXIFS(AL:AL,$E:$E,$E397)-MINIFS(AL:AL,$E:$E,$E397)),
100*(AL397-MINIFS(AL:AL,$E:$E,$E397))/(MAXIFS(AL:AL,$E:$E,$E397)-MINIFS(AL:AL,$E:$E,$E397))))</f>
        <v/>
      </c>
      <c r="DB397" s="223" t="str">
        <f t="array" ref="DB397">IF(AM397="","",
IF(INDEX(Settings!$H:$H,MATCH(DB$1,Settings!$G:$G,0))=TRUE,
100-100*(AM397-MINIFS(AM:AM,$E:$E,$E397))/(MAXIFS(AM:AM,$E:$E,$E397)-MINIFS(AM:AM,$E:$E,$E397)),
100*(AM397-MINIFS(AM:AM,$E:$E,$E397))/(MAXIFS(AM:AM,$E:$E,$E397)-MINIFS(AM:AM,$E:$E,$E397))))</f>
        <v/>
      </c>
      <c r="DC397" s="223" t="str">
        <f t="array" ref="DC397">IF(AN397="","",
IF(INDEX(Settings!$H:$H,MATCH(DC$1,Settings!$G:$G,0))=TRUE,
100-100*(AN397-MINIFS(AN:AN,$E:$E,$E397))/(MAXIFS(AN:AN,$E:$E,$E397)-MINIFS(AN:AN,$E:$E,$E397)),
100*(AN397-MINIFS(AN:AN,$E:$E,$E397))/(MAXIFS(AN:AN,$E:$E,$E397)-MINIFS(AN:AN,$E:$E,$E397))))</f>
        <v/>
      </c>
      <c r="DD397" s="223" t="str">
        <f t="array" ref="DD397">IF(AO397="","",
IF(INDEX(Settings!$H:$H,MATCH(DD$1,Settings!$G:$G,0))=TRUE,
100-100*(AO397-MINIFS(AO:AO,$E:$E,$E397))/(MAXIFS(AO:AO,$E:$E,$E397)-MINIFS(AO:AO,$E:$E,$E397)),
100*(AO397-MINIFS(AO:AO,$E:$E,$E397))/(MAXIFS(AO:AO,$E:$E,$E397)-MINIFS(AO:AO,$E:$E,$E397))))</f>
        <v/>
      </c>
      <c r="DE397" s="223" t="str">
        <f t="array" ref="DE397">IF(AP397="","",
IF(INDEX(Settings!$H:$H,MATCH(DE$1,Settings!$G:$G,0))=TRUE,
100-100*(AP397-MINIFS(AP:AP,$E:$E,$E397))/(MAXIFS(AP:AP,$E:$E,$E397)-MINIFS(AP:AP,$E:$E,$E397)),
100*(AP397-MINIFS(AP:AP,$E:$E,$E397))/(MAXIFS(AP:AP,$E:$E,$E397)-MINIFS(AP:AP,$E:$E,$E397))))</f>
        <v/>
      </c>
      <c r="DF397" s="223" t="str">
        <f t="array" ref="DF397">IF(AQ397="","",
IF(INDEX(Settings!$H:$H,MATCH(DF$1,Settings!$G:$G,0))=TRUE,
100-100*(AQ397-MINIFS(AQ:AQ,$E:$E,$E397))/(MAXIFS(AQ:AQ,$E:$E,$E397)-MINIFS(AQ:AQ,$E:$E,$E397)),
100*(AQ397-MINIFS(AQ:AQ,$E:$E,$E397))/(MAXIFS(AQ:AQ,$E:$E,$E397)-MINIFS(AQ:AQ,$E:$E,$E397))))</f>
        <v/>
      </c>
      <c r="DG397" s="223" t="str">
        <f t="array" ref="DG397">IF(AR397="","",
IF(INDEX(Settings!$H:$H,MATCH(DG$1,Settings!$G:$G,0))=TRUE,
100-100*(AR397-MINIFS(AR:AR,$E:$E,$E397))/(MAXIFS(AR:AR,$E:$E,$E397)-MINIFS(AR:AR,$E:$E,$E397)),
100*(AR397-MINIFS(AR:AR,$E:$E,$E397))/(MAXIFS(AR:AR,$E:$E,$E397)-MINIFS(AR:AR,$E:$E,$E397))))</f>
        <v/>
      </c>
      <c r="DH397" s="223" t="str">
        <f t="array" ref="DH397">IF(AS397="","",
IF(INDEX(Settings!$H:$H,MATCH(DH$1,Settings!$G:$G,0))=TRUE,
100-100*(AS397-MINIFS(AS:AS,$E:$E,$E397))/(MAXIFS(AS:AS,$E:$E,$E397)-MINIFS(AS:AS,$E:$E,$E397)),
100*(AS397-MINIFS(AS:AS,$E:$E,$E397))/(MAXIFS(AS:AS,$E:$E,$E397)-MINIFS(AS:AS,$E:$E,$E397))))</f>
        <v/>
      </c>
      <c r="DI397" s="223" t="str">
        <f t="array" ref="DI397">IF(AT397="","",
IF(INDEX(Settings!$H:$H,MATCH(DI$1,Settings!$G:$G,0))=TRUE,
100-100*(AT397-MINIFS(AT:AT,$E:$E,$E397))/(MAXIFS(AT:AT,$E:$E,$E397)-MINIFS(AT:AT,$E:$E,$E397)),
100*(AT397-MINIFS(AT:AT,$E:$E,$E397))/(MAXIFS(AT:AT,$E:$E,$E397)-MINIFS(AT:AT,$E:$E,$E397))))</f>
        <v/>
      </c>
      <c r="DJ397" s="223" t="str">
        <f t="array" ref="DJ397">IF(AU397="","",
IF(INDEX(Settings!$H:$H,MATCH(DJ$1,Settings!$G:$G,0))=TRUE,
100-100*(AU397-MINIFS(AU:AU,$E:$E,$E397))/(MAXIFS(AU:AU,$E:$E,$E397)-MINIFS(AU:AU,$E:$E,$E397)),
100*(AU397-MINIFS(AU:AU,$E:$E,$E397))/(MAXIFS(AU:AU,$E:$E,$E397)-MINIFS(AU:AU,$E:$E,$E397))))</f>
        <v/>
      </c>
      <c r="DK397" s="223" t="str">
        <f t="array" ref="DK397">IF(AV397="","",
IF(INDEX(Settings!$H:$H,MATCH(DK$1,Settings!$G:$G,0))=TRUE,
100-100*(AV397-MINIFS(AV:AV,$E:$E,$E397))/(MAXIFS(AV:AV,$E:$E,$E397)-MINIFS(AV:AV,$E:$E,$E397)),
100*(AV397-MINIFS(AV:AV,$E:$E,$E397))/(MAXIFS(AV:AV,$E:$E,$E397)-MINIFS(AV:AV,$E:$E,$E397))))</f>
        <v/>
      </c>
      <c r="DL397" s="223" t="str">
        <f t="array" ref="DL397">IF(AW397="","",
IF(INDEX(Settings!$H:$H,MATCH(DL$1,Settings!$G:$G,0))=TRUE,
100-100*(AW397-MINIFS(AW:AW,$E:$E,$E397))/(MAXIFS(AW:AW,$E:$E,$E397)-MINIFS(AW:AW,$E:$E,$E397)),
100*(AW397-MINIFS(AW:AW,$E:$E,$E397))/(MAXIFS(AW:AW,$E:$E,$E397)-MINIFS(AW:AW,$E:$E,$E397))))</f>
        <v/>
      </c>
      <c r="DM397" s="223" t="str">
        <f t="array" ref="DM397">IF(AX397="","",
IF(INDEX(Settings!$H:$H,MATCH(DM$1,Settings!$G:$G,0))=TRUE,
100-100*(AX397-MINIFS(AX:AX,$E:$E,$E397))/(MAXIFS(AX:AX,$E:$E,$E397)-MINIFS(AX:AX,$E:$E,$E397)),
100*(AX397-MINIFS(AX:AX,$E:$E,$E397))/(MAXIFS(AX:AX,$E:$E,$E397)-MINIFS(AX:AX,$E:$E,$E397))))</f>
        <v/>
      </c>
      <c r="DN397" s="223" t="str">
        <f t="array" ref="DN397">IF(AY397="","",
IF(INDEX(Settings!$H:$H,MATCH(DN$1,Settings!$G:$G,0))=TRUE,
100-100*(AY397-MINIFS(AY:AY,$E:$E,$E397))/(MAXIFS(AY:AY,$E:$E,$E397)-MINIFS(AY:AY,$E:$E,$E397)),
100*(AY397-MINIFS(AY:AY,$E:$E,$E397))/(MAXIFS(AY:AY,$E:$E,$E397)-MINIFS(AY:AY,$E:$E,$E397))))</f>
        <v/>
      </c>
      <c r="DO397" s="223" t="str">
        <f t="array" ref="DO397">IF(AZ397="","",
IF(INDEX(Settings!$H:$H,MATCH(DO$1,Settings!$G:$G,0))=TRUE,
100-100*(AZ397-MINIFS(AZ:AZ,$E:$E,$E397))/(MAXIFS(AZ:AZ,$E:$E,$E397)-MINIFS(AZ:AZ,$E:$E,$E397)),
100*(AZ397-MINIFS(AZ:AZ,$E:$E,$E397))/(MAXIFS(AZ:AZ,$E:$E,$E397)-MINIFS(AZ:AZ,$E:$E,$E397))))</f>
        <v/>
      </c>
      <c r="DP397" s="223" t="str">
        <f t="array" ref="DP397">IF(BA397="","",
IF(INDEX(Settings!$H:$H,MATCH(DP$1,Settings!$G:$G,0))=TRUE,
100-100*(BA397-MINIFS(BA:BA,$E:$E,$E397))/(MAXIFS(BA:BA,$E:$E,$E397)-MINIFS(BA:BA,$E:$E,$E397)),
100*(BA397-MINIFS(BA:BA,$E:$E,$E397))/(MAXIFS(BA:BA,$E:$E,$E397)-MINIFS(BA:BA,$E:$E,$E397))))</f>
        <v/>
      </c>
      <c r="DQ397" s="223" t="str">
        <f t="array" ref="DQ397">IF(BB397="","",
IF(INDEX(Settings!$H:$H,MATCH(DQ$1,Settings!$G:$G,0))=TRUE,
100-100*(BB397-MINIFS(BB:BB,$E:$E,$E397))/(MAXIFS(BB:BB,$E:$E,$E397)-MINIFS(BB:BB,$E:$E,$E397)),
100*(BB397-MINIFS(BB:BB,$E:$E,$E397))/(MAXIFS(BB:BB,$E:$E,$E397)-MINIFS(BB:BB,$E:$E,$E397))))</f>
        <v/>
      </c>
      <c r="DR397" s="223" t="str">
        <f t="array" ref="DR397">IF(BC397="","",
IF(INDEX(Settings!$H:$H,MATCH(DR$1,Settings!$G:$G,0))=TRUE,
100-100*(BC397-MINIFS(BC:BC,$E:$E,$E397))/(MAXIFS(BC:BC,$E:$E,$E397)-MINIFS(BC:BC,$E:$E,$E397)),
100*(BC397-MINIFS(BC:BC,$E:$E,$E397))/(MAXIFS(BC:BC,$E:$E,$E397)-MINIFS(BC:BC,$E:$E,$E397))))</f>
        <v/>
      </c>
      <c r="DS397" s="223" t="str">
        <f t="array" ref="DS397">IF(BD397="","",
IF(INDEX(Settings!$H:$H,MATCH(DS$1,Settings!$G:$G,0))=TRUE,
100-100*(BD397-MINIFS(BD:BD,$E:$E,$E397))/(MAXIFS(BD:BD,$E:$E,$E397)-MINIFS(BD:BD,$E:$E,$E397)),
100*(BD397-MINIFS(BD:BD,$E:$E,$E397))/(MAXIFS(BD:BD,$E:$E,$E397)-MINIFS(BD:BD,$E:$E,$E397))))</f>
        <v/>
      </c>
      <c r="DT397" s="223" t="str">
        <f t="array" ref="DT397">IF(BE397="","",
IF(INDEX(Settings!$H:$H,MATCH(DT$1,Settings!$G:$G,0))=TRUE,
100-100*(BE397-MINIFS(BE:BE,$E:$E,$E397))/(MAXIFS(BE:BE,$E:$E,$E397)-MINIFS(BE:BE,$E:$E,$E397)),
100*(BE397-MINIFS(BE:BE,$E:$E,$E397))/(MAXIFS(BE:BE,$E:$E,$E397)-MINIFS(BE:BE,$E:$E,$E397))))</f>
        <v/>
      </c>
      <c r="DU397" s="223" t="str">
        <f t="array" ref="DU397">IF(BF397="","",
IF(INDEX(Settings!$H:$H,MATCH(DU$1,Settings!$G:$G,0))=TRUE,
100-100*(BF397-MINIFS(BF:BF,$E:$E,$E397))/(MAXIFS(BF:BF,$E:$E,$E397)-MINIFS(BF:BF,$E:$E,$E397)),
100*(BF397-MINIFS(BF:BF,$E:$E,$E397))/(MAXIFS(BF:BF,$E:$E,$E397)-MINIFS(BF:BF,$E:$E,$E397))))</f>
        <v/>
      </c>
      <c r="DV397" s="223" t="str">
        <f t="array" ref="DV397">IF(BG397="","",
IF(INDEX(Settings!$H:$H,MATCH(DV$1,Settings!$G:$G,0))=TRUE,
100-100*(BG397-MINIFS(BG:BG,$E:$E,$E397))/(MAXIFS(BG:BG,$E:$E,$E397)-MINIFS(BG:BG,$E:$E,$E397)),
100*(BG397-MINIFS(BG:BG,$E:$E,$E397))/(MAXIFS(BG:BG,$E:$E,$E397)-MINIFS(BG:BG,$E:$E,$E397))))</f>
        <v/>
      </c>
      <c r="DW397" s="223" t="str">
        <f t="array" ref="DW397">IF(BH397="","",
IF(INDEX(Settings!$H:$H,MATCH(DW$1,Settings!$G:$G,0))=TRUE,
100-100*(BH397-MINIFS(BH:BH,$E:$E,$E397))/(MAXIFS(BH:BH,$E:$E,$E397)-MINIFS(BH:BH,$E:$E,$E397)),
100*(BH397-MINIFS(BH:BH,$E:$E,$E397))/(MAXIFS(BH:BH,$E:$E,$E397)-MINIFS(BH:BH,$E:$E,$E397))))</f>
        <v/>
      </c>
      <c r="DX397" s="223" t="str">
        <f t="array" ref="DX397">IF(BI397="","",
IF(INDEX(Settings!$H:$H,MATCH(DX$1,Settings!$G:$G,0))=TRUE,
100-100*(BI397-MINIFS(BI:BI,$E:$E,$E397))/(MAXIFS(BI:BI,$E:$E,$E397)-MINIFS(BI:BI,$E:$E,$E397)),
100*(BI397-MINIFS(BI:BI,$E:$E,$E397))/(MAXIFS(BI:BI,$E:$E,$E397)-MINIFS(BI:BI,$E:$E,$E397))))</f>
        <v/>
      </c>
      <c r="DY397" s="223" t="str">
        <f t="array" ref="DY397">IF(BJ397="","",
IF(INDEX(Settings!$H:$H,MATCH(DY$1,Settings!$G:$G,0))=TRUE,
100-100*(BJ397-MINIFS(BJ:BJ,$E:$E,$E397))/(MAXIFS(BJ:BJ,$E:$E,$E397)-MINIFS(BJ:BJ,$E:$E,$E397)),
100*(BJ397-MINIFS(BJ:BJ,$E:$E,$E397))/(MAXIFS(BJ:BJ,$E:$E,$E397)-MINIFS(BJ:BJ,$E:$E,$E397))))</f>
        <v/>
      </c>
      <c r="DZ397" s="225"/>
      <c r="EA397" s="225"/>
      <c r="EB397" s="225" t="str">
        <f t="shared" si="8"/>
        <v/>
      </c>
      <c r="EC397" s="225" t="str">
        <f t="shared" si="9"/>
        <v/>
      </c>
      <c r="ED397" s="225" t="str">
        <f t="shared" si="10"/>
        <v/>
      </c>
      <c r="EE397" s="225" t="str">
        <f t="shared" si="11"/>
        <v/>
      </c>
      <c r="EF397" s="225" t="str">
        <f t="shared" si="12"/>
        <v/>
      </c>
      <c r="EG397" s="225" t="str">
        <f t="shared" si="13"/>
        <v/>
      </c>
      <c r="EH397" s="225"/>
      <c r="EI397" s="225"/>
      <c r="EJ397" s="225"/>
      <c r="EK397" s="225"/>
      <c r="EL397" s="225"/>
      <c r="EM397" s="225"/>
    </row>
    <row r="398">
      <c r="A398" s="231"/>
      <c r="B398" s="231"/>
      <c r="C398" s="231"/>
      <c r="D398" s="231" t="str">
        <f t="array" ref="D398">IFERROR(INDEX(Profiles!$B:$B,MATCH($A398,Profiles!$A:$A,0)),"")</f>
        <v/>
      </c>
      <c r="E398" s="231"/>
      <c r="F398" s="231"/>
      <c r="G398" s="231"/>
      <c r="H398" s="231"/>
      <c r="I398" s="231" t="str">
        <f>IF(A398="","",IF(Settings!$N$3="DATE",F398&amp;": "&amp;TEXT(B398,"M/DD/YY"),F398&amp;": "&amp;H398))</f>
        <v/>
      </c>
      <c r="J398" s="231"/>
      <c r="K398" s="231"/>
      <c r="L398" s="231"/>
      <c r="M398" s="232" t="str">
        <f t="shared" si="14"/>
        <v/>
      </c>
      <c r="N398" s="231"/>
      <c r="O398" s="231"/>
      <c r="P398" s="231"/>
      <c r="Q398" s="231"/>
      <c r="R398" s="231"/>
      <c r="S398" s="230" t="str">
        <f>IFERROR(VLOOKUP(AF398, 'YOYO IR Scores'!A:C, 3, FALSE), "")
</f>
        <v/>
      </c>
      <c r="T398" s="231"/>
      <c r="U398" s="231"/>
      <c r="V398" s="231"/>
      <c r="W398" s="231"/>
      <c r="X398" s="233" t="str">
        <f t="shared" si="4"/>
        <v/>
      </c>
      <c r="Y398" s="234" t="str">
        <f t="shared" si="5"/>
        <v/>
      </c>
      <c r="Z398" s="234" t="str">
        <f t="shared" si="6"/>
        <v/>
      </c>
      <c r="AA398" s="233" t="str">
        <f t="shared" si="7"/>
        <v/>
      </c>
      <c r="AB398" s="232"/>
      <c r="AC398" s="232"/>
      <c r="AD398" s="232"/>
      <c r="AE398" s="232" t="str">
        <f>IFERROR(VLOOKUP(AF398, 'YOYO IR Scores'!A:C, 2, FALSE), "")</f>
        <v/>
      </c>
      <c r="AF398" s="232"/>
      <c r="AG398" s="232"/>
      <c r="AH398" s="232"/>
      <c r="AI398" s="232"/>
      <c r="AJ398" s="232"/>
      <c r="AK398" s="232"/>
      <c r="AL398" s="232"/>
      <c r="AM398" s="232"/>
      <c r="AN398" s="232"/>
      <c r="AO398" s="232"/>
      <c r="AP398" s="232"/>
      <c r="AQ398" s="232"/>
      <c r="AR398" s="232"/>
      <c r="AS398" s="232"/>
      <c r="AT398" s="232"/>
      <c r="AU398" s="232"/>
      <c r="AV398" s="232"/>
      <c r="AW398" s="232"/>
      <c r="AX398" s="232"/>
      <c r="AY398" s="232"/>
      <c r="AZ398" s="232"/>
      <c r="BA398" s="232"/>
      <c r="BB398" s="232"/>
      <c r="BC398" s="232"/>
      <c r="BD398" s="232"/>
      <c r="BE398" s="232"/>
      <c r="BF398" s="232"/>
      <c r="BG398" s="232"/>
      <c r="BH398" s="232"/>
      <c r="BI398" s="232"/>
      <c r="BJ398" s="232"/>
      <c r="BK398" s="232" t="str">
        <f t="array" ref="BK398">IF(J398="","",
IF(INDEX(Settings!$H:$H,MATCH(BY$1,Settings!$G:$G,0))=TRUE,
100-100*(J398-MIN(J:J))/(MAX(J:J)-MIN(J:J)),
100*(J398-MIN(J:J))/(MAX(J:J)-MIN(J:J))))</f>
        <v/>
      </c>
      <c r="BL398" s="232" t="str">
        <f t="array" ref="BL398">IF(J398="","",
IF(INDEX(Settings!$H:$H,MATCH(BY$1,Settings!$G:$G,0))=TRUE,
100-100*(J398-MINIFS(J:J,$E:$E,$E398))/(MAXIFS(J:J,$E:$E,$E398)-MINIFS(J:J,$E:$E,$E398)),
100*(J398-MINIFS(J:J,$E:$E,$E398))/(MAXIFS(J:J,$E:$E,$E398)-MINIFS(J:J,$E:$E,$E398))))</f>
        <v/>
      </c>
      <c r="BM398" s="232" t="str">
        <f t="array" ref="BM398">IF(J398="","",
IF(INDEX(Settings!$H:$H,MATCH(BY$1,Settings!$G:$G,0))=TRUE,
100-100*(J398-MINIFS(J:J,$E:$E,$E398,$I:$I,$I398))/(MAXIFS(J:J,$E:$E,$E398,$I:$I,$I398)-MINIFS(J:J,$E:$E,$E398,$I:$I,$I398)),
100*(J398-MINIFS(J:J,$E:$E,$E398,$I:$I,$I398))/(MAXIFS(J:J,$E:$E,$E398,$I:$I,$I398)-MINIFS(J:J,$E:$E,$E398,$I:$I,$I398))))</f>
        <v/>
      </c>
      <c r="BN398" s="231" t="str">
        <f t="array" ref="BN398">IF(J398="","",
IF(INDEX(Settings!$H:$H,MATCH(BY$1,Settings!$G:$G,0))=TRUE,
100-100*PERCENTRANK(J:J,J398),
100*PERCENTRANK(J:J,J398)))</f>
        <v/>
      </c>
      <c r="BO398" s="231" t="str">
        <f>IFERROR(__xludf.DUMMYFUNCTION("IF(J398="""","""",
IF(INDEX(Settings!$H:$H,MATCH(BY$1,Settings!$G:$G,0))=TRUE,
100-100*PERCENTRANK(FILTER(J:J,$E:$E=$E398),J398),
100*PERCENTRANK(FILTER(J:J,$E:$E=$E398),J398)))"),"")</f>
        <v/>
      </c>
      <c r="BP398" s="231" t="str">
        <f>IFERROR(__xludf.DUMMYFUNCTION("IF(J398="""","""",
IF(INDEX(Settings!$H:$H,MATCH(BY$1,Settings!$G:$G,0))=TRUE,
100-100*PERCENTRANK(FILTER(J:J,$E:$E=$E398,$I:$I=$I398),J398),
100*PERCENTRANK(FILTER(J:J,$E:$E=$E398,$I:$I=$I398),J398)))"),"")</f>
        <v/>
      </c>
      <c r="BQ398" s="233" t="str">
        <f t="array" ref="BQ398">IF(J398="","",
IF(INDEX(Settings!$H:$H,MATCH(BY$1,Settings!$G:$G,0))=TRUE,
-1*(J398-AVERAGE(J:J))/STDEV(J:J),
(J398-AVERAGE(J:J))/STDEV(J:J)))</f>
        <v/>
      </c>
      <c r="BR398" s="233" t="str">
        <f>IFERROR(__xludf.DUMMYFUNCTION("IF(J398="""","""",
IF(INDEX(Settings!$H:$H,MATCH(BY$1,Settings!$G:$G,0))=TRUE,
-1*(J398-AVERAGEIFS(J:J,$E:$E,$E398))/STDEV(FILTER(J:J,$E:$E=$E398)),
(J398-AVERAGEIFS(J:J,$E:$E,$E398))/STDEV(FILTER(J:J,$E:$E=$E398))))"),"")</f>
        <v/>
      </c>
      <c r="BS398" s="233"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1"/>
      <c r="BX398" s="231"/>
      <c r="BY398" s="232" t="str">
        <f t="array" ref="BY398">IF(J398="","",
IF(INDEX(Settings!$H:$H,MATCH(BY$1,Settings!$G:$G,0))=TRUE,
100-100*(J398-MINIFS(J:J,$E:$E,$E398))/(MAXIFS(J:J,$E:$E,$E398)-MINIFS(J:J,$E:$E,$E398)),
100*(J398-MINIFS(J:J,$E:$E,$E398))/(MAXIFS(J:J,$E:$E,$E398)-MINIFS(J:J,$E:$E,$E398))))</f>
        <v/>
      </c>
      <c r="BZ398" s="232" t="str">
        <f t="array" ref="BZ398">IF(K398="","",
IF(INDEX(Settings!$H:$H,MATCH(BZ$1,Settings!$G:$G,0))=TRUE,
100-100*(K398-MINIFS(K:K,$E:$E,$E398))/(MAXIFS(K:K,$E:$E,$E398)-MINIFS(K:K,$E:$E,$E398)),
100*(K398-MINIFS(K:K,$E:$E,$E398))/(MAXIFS(K:K,$E:$E,$E398)-MINIFS(K:K,$E:$E,$E398))))</f>
        <v/>
      </c>
      <c r="CA398" s="232" t="str">
        <f t="array" ref="CA398">IF(L398="","",
IF(INDEX(Settings!$H:$H,MATCH(CA$1,Settings!$G:$G,0))=TRUE,
100-100*(L398-MINIFS(L:L,$E:$E,$E398))/(MAXIFS(L:L,$E:$E,$E398)-MINIFS(L:L,$E:$E,$E398)),
100*(L398-MINIFS(L:L,$E:$E,$E398))/(MAXIFS(L:L,$E:$E,$E398)-MINIFS(L:L,$E:$E,$E398))))</f>
        <v/>
      </c>
      <c r="CB398" s="232" t="str">
        <f t="array" ref="CB398">IF(M398="","",
IF(INDEX(Settings!$H:$H,MATCH(CB$1,Settings!$G:$G,0))=TRUE,
100-100*(M398-MINIFS(M:M,$E:$E,$E398))/(MAXIFS(M:M,$E:$E,$E398)-MINIFS(M:M,$E:$E,$E398)),
100*(M398-MINIFS(M:M,$E:$E,$E398))/(MAXIFS(M:M,$E:$E,$E398)-MINIFS(M:M,$E:$E,$E398))))</f>
        <v/>
      </c>
      <c r="CC398" s="232" t="str">
        <f t="array" ref="CC398">IF(N398="","",
IF(INDEX(Settings!$H:$H,MATCH(CC$1,Settings!$G:$G,0))=TRUE,
100-100*(N398-MINIFS(N:N,$E:$E,$E398))/(MAXIFS(N:N,$E:$E,$E398)-MINIFS(N:N,$E:$E,$E398)),
100*(N398-MINIFS(N:N,$E:$E,$E398))/(MAXIFS(N:N,$E:$E,$E398)-MINIFS(N:N,$E:$E,$E398))))</f>
        <v/>
      </c>
      <c r="CD398" s="232" t="str">
        <f t="array" ref="CD398">IF(O398="","",
IF(INDEX(Settings!$H:$H,MATCH(CD$1,Settings!$G:$G,0))=TRUE,
100-100*(O398-MINIFS(O:O,$E:$E,$E398))/(MAXIFS(O:O,$E:$E,$E398)-MINIFS(O:O,$E:$E,$E398)),
100*(O398-MINIFS(O:O,$E:$E,$E398))/(MAXIFS(O:O,$E:$E,$E398)-MINIFS(O:O,$E:$E,$E398))))</f>
        <v/>
      </c>
      <c r="CE398" s="232" t="str">
        <f t="array" ref="CE398">IF(P398="","",
IF(INDEX(Settings!$H:$H,MATCH(CE$1,Settings!$G:$G,0))=TRUE,
100-100*(P398-MINIFS(P:P,$E:$E,$E398))/(MAXIFS(P:P,$E:$E,$E398)-MINIFS(P:P,$E:$E,$E398)),
100*(P398-MINIFS(P:P,$E:$E,$E398))/(MAXIFS(P:P,$E:$E,$E398)-MINIFS(P:P,$E:$E,$E398))))</f>
        <v/>
      </c>
      <c r="CF398" s="232" t="str">
        <f t="array" ref="CF398">IF(Q398="","",
IF(INDEX(Settings!$H:$H,MATCH(CF$1,Settings!$G:$G,0))=TRUE,
100-100*(Q398-MINIFS(Q:Q,$E:$E,$E398))/(MAXIFS(Q:Q,$E:$E,$E398)-MINIFS(Q:Q,$E:$E,$E398)),
100*(Q398-MINIFS(Q:Q,$E:$E,$E398))/(MAXIFS(Q:Q,$E:$E,$E398)-MINIFS(Q:Q,$E:$E,$E398))))</f>
        <v/>
      </c>
      <c r="CG398" s="232" t="str">
        <f t="array" ref="CG398">IF(R398="","",
IF(INDEX(Settings!$H:$H,MATCH(CG$1,Settings!$G:$G,0))=TRUE,
100-100*(R398-MINIFS(R:R,$E:$E,$E398))/(MAXIFS(R:R,$E:$E,$E398)-MINIFS(R:R,$E:$E,$E398)),
100*(R398-MINIFS(R:R,$E:$E,$E398))/(MAXIFS(R:R,$E:$E,$E398)-MINIFS(R:R,$E:$E,$E398))))</f>
        <v/>
      </c>
      <c r="CH398" s="232" t="str">
        <f t="array" ref="CH398">IF(S398="","",
IF(INDEX(Settings!$H:$H,MATCH(CH$1,Settings!$G:$G,0))=TRUE,
100-100*(S398-MINIFS(S:S,$E:$E,$E398))/(MAXIFS(S:S,$E:$E,$E398)-MINIFS(S:S,$E:$E,$E398)),
100*(S398-MINIFS(S:S,$E:$E,$E398))/(MAXIFS(S:S,$E:$E,$E398)-MINIFS(S:S,$E:$E,$E398))))</f>
        <v/>
      </c>
      <c r="CI398" s="232" t="str">
        <f t="array" ref="CI398">IF(T398="","",
IF(INDEX(Settings!$H:$H,MATCH(CI$1,Settings!$G:$G,0))=TRUE,
100-100*(T398-MINIFS(T:T,$E:$E,$E398))/(MAXIFS(T:T,$E:$E,$E398)-MINIFS(T:T,$E:$E,$E398)),
100*(T398-MINIFS(T:T,$E:$E,$E398))/(MAXIFS(T:T,$E:$E,$E398)-MINIFS(T:T,$E:$E,$E398))))</f>
        <v/>
      </c>
      <c r="CJ398" s="232" t="str">
        <f t="array" ref="CJ398">IF(U398="","",
IF(INDEX(Settings!$H:$H,MATCH(CJ$1,Settings!$G:$G,0))=TRUE,
100-100*(U398-MINIFS(U:U,$E:$E,$E398))/(MAXIFS(U:U,$E:$E,$E398)-MINIFS(U:U,$E:$E,$E398)),
100*(U398-MINIFS(U:U,$E:$E,$E398))/(MAXIFS(U:U,$E:$E,$E398)-MINIFS(U:U,$E:$E,$E398))))</f>
        <v/>
      </c>
      <c r="CK398" s="232" t="str">
        <f t="array" ref="CK398">IF(V398="","",
IF(INDEX(Settings!$H:$H,MATCH(CK$1,Settings!$G:$G,0))=TRUE,
100-100*(V398-MINIFS(V:V,$E:$E,$E398))/(MAXIFS(V:V,$E:$E,$E398)-MINIFS(V:V,$E:$E,$E398)),
100*(V398-MINIFS(V:V,$E:$E,$E398))/(MAXIFS(V:V,$E:$E,$E398)-MINIFS(V:V,$E:$E,$E398))))</f>
        <v/>
      </c>
      <c r="CL398" s="232" t="str">
        <f t="array" ref="CL398">IF(W398="","",
IF(INDEX(Settings!$H:$H,MATCH(CL$1,Settings!$G:$G,0))=TRUE,
100-100*(W398-MINIFS(W:W,$E:$E,$E398))/(MAXIFS(W:W,$E:$E,$E398)-MINIFS(W:W,$E:$E,$E398)),
100*(W398-MINIFS(W:W,$E:$E,$E398))/(MAXIFS(W:W,$E:$E,$E398)-MINIFS(W:W,$E:$E,$E398))))</f>
        <v/>
      </c>
      <c r="CM398" s="232" t="str">
        <f t="array" ref="CM398">IF(X398="","",
IF(INDEX(Settings!$H:$H,MATCH(CM$1,Settings!$G:$G,0))=TRUE,
100-100*(X398-MINIFS(X:X,$E:$E,$E398))/(MAXIFS(X:X,$E:$E,$E398)-MINIFS(X:X,$E:$E,$E398)),
100*(X398-MINIFS(X:X,$E:$E,$E398))/(MAXIFS(X:X,$E:$E,$E398)-MINIFS(X:X,$E:$E,$E398))))</f>
        <v/>
      </c>
      <c r="CN398" s="232" t="str">
        <f t="array" ref="CN398">IF(Y398="","",
IF(INDEX(Settings!$H:$H,MATCH(CN$1,Settings!$G:$G,0))=TRUE,
100-100*(Y398-MINIFS(Y:Y,$E:$E,$E398))/(MAXIFS(Y:Y,$E:$E,$E398)-MINIFS(Y:Y,$E:$E,$E398)),
100*(Y398-MINIFS(Y:Y,$E:$E,$E398))/(MAXIFS(Y:Y,$E:$E,$E398)-MINIFS(Y:Y,$E:$E,$E398))))</f>
        <v/>
      </c>
      <c r="CO398" s="232" t="str">
        <f t="array" ref="CO398">IF(Z398="","",
IF(INDEX(Settings!$H:$H,MATCH(CO$1,Settings!$G:$G,0))=TRUE,
100-100*(Z398-MINIFS(Z:Z,$E:$E,$E398))/(MAXIFS(Z:Z,$E:$E,$E398)-MINIFS(Z:Z,$E:$E,$E398)),
100*(Z398-MINIFS(Z:Z,$E:$E,$E398))/(MAXIFS(Z:Z,$E:$E,$E398)-MINIFS(Z:Z,$E:$E,$E398))))</f>
        <v/>
      </c>
      <c r="CP398" s="232" t="str">
        <f t="array" ref="CP398">IF(AA398="","",
IF(INDEX(Settings!$H:$H,MATCH(CP$1,Settings!$G:$G,0))=TRUE,
100-100*(AA398-MINIFS(AA:AA,$E:$E,$E398))/(MAXIFS(AA:AA,$E:$E,$E398)-MINIFS(AA:AA,$E:$E,$E398)),
100*(AA398-MINIFS(AA:AA,$E:$E,$E398))/(MAXIFS(AA:AA,$E:$E,$E398)-MINIFS(AA:AA,$E:$E,$E398))))</f>
        <v/>
      </c>
      <c r="CQ398" s="232" t="str">
        <f t="array" ref="CQ398">IF(AB398="","",
IF(INDEX(Settings!$H:$H,MATCH(CQ$1,Settings!$G:$G,0))=TRUE,
100-100*(AB398-MINIFS(AB:AB,$E:$E,$E398))/(MAXIFS(AB:AB,$E:$E,$E398)-MINIFS(AB:AB,$E:$E,$E398)),
100*(AB398-MINIFS(AB:AB,$E:$E,$E398))/(MAXIFS(AB:AB,$E:$E,$E398)-MINIFS(AB:AB,$E:$E,$E398))))</f>
        <v/>
      </c>
      <c r="CR398" s="232" t="str">
        <f t="array" ref="CR398">IF(AC398="","",
IF(INDEX(Settings!$H:$H,MATCH(CR$1,Settings!$G:$G,0))=TRUE,
100-100*(AC398-MINIFS(AC:AC,$E:$E,$E398))/(MAXIFS(AC:AC,$E:$E,$E398)-MINIFS(AC:AC,$E:$E,$E398)),
100*(AC398-MINIFS(AC:AC,$E:$E,$E398))/(MAXIFS(AC:AC,$E:$E,$E398)-MINIFS(AC:AC,$E:$E,$E398))))</f>
        <v/>
      </c>
      <c r="CS398" s="232" t="str">
        <f t="array" ref="CS398">IF(AD398="","",
IF(INDEX(Settings!$H:$H,MATCH(CS$1,Settings!$G:$G,0))=TRUE,
100-100*(AD398-MINIFS(AD:AD,$E:$E,$E398))/(MAXIFS(AD:AD,$E:$E,$E398)-MINIFS(AD:AD,$E:$E,$E398)),
100*(AD398-MINIFS(AD:AD,$E:$E,$E398))/(MAXIFS(AD:AD,$E:$E,$E398)-MINIFS(AD:AD,$E:$E,$E398))))</f>
        <v/>
      </c>
      <c r="CT398" s="232" t="str">
        <f t="array" ref="CT398">IF(AE398="","",
IF(INDEX(Settings!$H:$H,MATCH(CT$1,Settings!$G:$G,0))=TRUE,
100-100*(AE398-MINIFS(AE:AE,$E:$E,$E398))/(MAXIFS(AE:AE,$E:$E,$E398)-MINIFS(AE:AE,$E:$E,$E398)),
100*(AE398-MINIFS(AE:AE,$E:$E,$E398))/(MAXIFS(AE:AE,$E:$E,$E398)-MINIFS(AE:AE,$E:$E,$E398))))</f>
        <v/>
      </c>
      <c r="CU398" s="232" t="str">
        <f t="array" ref="CU398">IF(AF398="","",
IF(INDEX(Settings!$H:$H,MATCH(CU$1,Settings!$G:$G,0))=TRUE,
100-100*(AF398-MINIFS(AF:AF,$E:$E,$E398))/(MAXIFS(AF:AF,$E:$E,$E398)-MINIFS(AF:AF,$E:$E,$E398)),
100*(AF398-MINIFS(AF:AF,$E:$E,$E398))/(MAXIFS(AF:AF,$E:$E,$E398)-MINIFS(AF:AF,$E:$E,$E398))))</f>
        <v/>
      </c>
      <c r="CV398" s="232" t="str">
        <f t="array" ref="CV398">IF(AG398="","",
IF(INDEX(Settings!$H:$H,MATCH(CV$1,Settings!$G:$G,0))=TRUE,
100-100*(AG398-MINIFS(AG:AG,$E:$E,$E398))/(MAXIFS(AG:AG,$E:$E,$E398)-MINIFS(AG:AG,$E:$E,$E398)),
100*(AG398-MINIFS(AG:AG,$E:$E,$E398))/(MAXIFS(AG:AG,$E:$E,$E398)-MINIFS(AG:AG,$E:$E,$E398))))</f>
        <v/>
      </c>
      <c r="CW398" s="232" t="str">
        <f t="array" ref="CW398">IF(AH398="","",
IF(INDEX(Settings!$H:$H,MATCH(CW$1,Settings!$G:$G,0))=TRUE,
100-100*(AH398-MINIFS(AH:AH,$E:$E,$E398))/(MAXIFS(AH:AH,$E:$E,$E398)-MINIFS(AH:AH,$E:$E,$E398)),
100*(AH398-MINIFS(AH:AH,$E:$E,$E398))/(MAXIFS(AH:AH,$E:$E,$E398)-MINIFS(AH:AH,$E:$E,$E398))))</f>
        <v/>
      </c>
      <c r="CX398" s="232" t="str">
        <f t="array" ref="CX398">IF(AI398="","",
IF(INDEX(Settings!$H:$H,MATCH(CX$1,Settings!$G:$G,0))=TRUE,
100-100*(AI398-MINIFS(AI:AI,$E:$E,$E398))/(MAXIFS(AI:AI,$E:$E,$E398)-MINIFS(AI:AI,$E:$E,$E398)),
100*(AI398-MINIFS(AI:AI,$E:$E,$E398))/(MAXIFS(AI:AI,$E:$E,$E398)-MINIFS(AI:AI,$E:$E,$E398))))</f>
        <v/>
      </c>
      <c r="CY398" s="232" t="str">
        <f t="array" ref="CY398">IF(AJ398="","",
IF(INDEX(Settings!$H:$H,MATCH(CY$1,Settings!$G:$G,0))=TRUE,
100-100*(AJ398-MINIFS(AJ:AJ,$E:$E,$E398))/(MAXIFS(AJ:AJ,$E:$E,$E398)-MINIFS(AJ:AJ,$E:$E,$E398)),
100*(AJ398-MINIFS(AJ:AJ,$E:$E,$E398))/(MAXIFS(AJ:AJ,$E:$E,$E398)-MINIFS(AJ:AJ,$E:$E,$E398))))</f>
        <v/>
      </c>
      <c r="CZ398" s="232" t="str">
        <f t="array" ref="CZ398">IF(AK398="","",
IF(INDEX(Settings!$H:$H,MATCH(CZ$1,Settings!$G:$G,0))=TRUE,
100-100*(AK398-MINIFS(AK:AK,$E:$E,$E398))/(MAXIFS(AK:AK,$E:$E,$E398)-MINIFS(AK:AK,$E:$E,$E398)),
100*(AK398-MINIFS(AK:AK,$E:$E,$E398))/(MAXIFS(AK:AK,$E:$E,$E398)-MINIFS(AK:AK,$E:$E,$E398))))</f>
        <v/>
      </c>
      <c r="DA398" s="232" t="str">
        <f t="array" ref="DA398">IF(AL398="","",
IF(INDEX(Settings!$H:$H,MATCH(DA$1,Settings!$G:$G,0))=TRUE,
100-100*(AL398-MINIFS(AL:AL,$E:$E,$E398))/(MAXIFS(AL:AL,$E:$E,$E398)-MINIFS(AL:AL,$E:$E,$E398)),
100*(AL398-MINIFS(AL:AL,$E:$E,$E398))/(MAXIFS(AL:AL,$E:$E,$E398)-MINIFS(AL:AL,$E:$E,$E398))))</f>
        <v/>
      </c>
      <c r="DB398" s="232" t="str">
        <f t="array" ref="DB398">IF(AM398="","",
IF(INDEX(Settings!$H:$H,MATCH(DB$1,Settings!$G:$G,0))=TRUE,
100-100*(AM398-MINIFS(AM:AM,$E:$E,$E398))/(MAXIFS(AM:AM,$E:$E,$E398)-MINIFS(AM:AM,$E:$E,$E398)),
100*(AM398-MINIFS(AM:AM,$E:$E,$E398))/(MAXIFS(AM:AM,$E:$E,$E398)-MINIFS(AM:AM,$E:$E,$E398))))</f>
        <v/>
      </c>
      <c r="DC398" s="232" t="str">
        <f t="array" ref="DC398">IF(AN398="","",
IF(INDEX(Settings!$H:$H,MATCH(DC$1,Settings!$G:$G,0))=TRUE,
100-100*(AN398-MINIFS(AN:AN,$E:$E,$E398))/(MAXIFS(AN:AN,$E:$E,$E398)-MINIFS(AN:AN,$E:$E,$E398)),
100*(AN398-MINIFS(AN:AN,$E:$E,$E398))/(MAXIFS(AN:AN,$E:$E,$E398)-MINIFS(AN:AN,$E:$E,$E398))))</f>
        <v/>
      </c>
      <c r="DD398" s="232" t="str">
        <f t="array" ref="DD398">IF(AO398="","",
IF(INDEX(Settings!$H:$H,MATCH(DD$1,Settings!$G:$G,0))=TRUE,
100-100*(AO398-MINIFS(AO:AO,$E:$E,$E398))/(MAXIFS(AO:AO,$E:$E,$E398)-MINIFS(AO:AO,$E:$E,$E398)),
100*(AO398-MINIFS(AO:AO,$E:$E,$E398))/(MAXIFS(AO:AO,$E:$E,$E398)-MINIFS(AO:AO,$E:$E,$E398))))</f>
        <v/>
      </c>
      <c r="DE398" s="232" t="str">
        <f t="array" ref="DE398">IF(AP398="","",
IF(INDEX(Settings!$H:$H,MATCH(DE$1,Settings!$G:$G,0))=TRUE,
100-100*(AP398-MINIFS(AP:AP,$E:$E,$E398))/(MAXIFS(AP:AP,$E:$E,$E398)-MINIFS(AP:AP,$E:$E,$E398)),
100*(AP398-MINIFS(AP:AP,$E:$E,$E398))/(MAXIFS(AP:AP,$E:$E,$E398)-MINIFS(AP:AP,$E:$E,$E398))))</f>
        <v/>
      </c>
      <c r="DF398" s="232" t="str">
        <f t="array" ref="DF398">IF(AQ398="","",
IF(INDEX(Settings!$H:$H,MATCH(DF$1,Settings!$G:$G,0))=TRUE,
100-100*(AQ398-MINIFS(AQ:AQ,$E:$E,$E398))/(MAXIFS(AQ:AQ,$E:$E,$E398)-MINIFS(AQ:AQ,$E:$E,$E398)),
100*(AQ398-MINIFS(AQ:AQ,$E:$E,$E398))/(MAXIFS(AQ:AQ,$E:$E,$E398)-MINIFS(AQ:AQ,$E:$E,$E398))))</f>
        <v/>
      </c>
      <c r="DG398" s="232" t="str">
        <f t="array" ref="DG398">IF(AR398="","",
IF(INDEX(Settings!$H:$H,MATCH(DG$1,Settings!$G:$G,0))=TRUE,
100-100*(AR398-MINIFS(AR:AR,$E:$E,$E398))/(MAXIFS(AR:AR,$E:$E,$E398)-MINIFS(AR:AR,$E:$E,$E398)),
100*(AR398-MINIFS(AR:AR,$E:$E,$E398))/(MAXIFS(AR:AR,$E:$E,$E398)-MINIFS(AR:AR,$E:$E,$E398))))</f>
        <v/>
      </c>
      <c r="DH398" s="232" t="str">
        <f t="array" ref="DH398">IF(AS398="","",
IF(INDEX(Settings!$H:$H,MATCH(DH$1,Settings!$G:$G,0))=TRUE,
100-100*(AS398-MINIFS(AS:AS,$E:$E,$E398))/(MAXIFS(AS:AS,$E:$E,$E398)-MINIFS(AS:AS,$E:$E,$E398)),
100*(AS398-MINIFS(AS:AS,$E:$E,$E398))/(MAXIFS(AS:AS,$E:$E,$E398)-MINIFS(AS:AS,$E:$E,$E398))))</f>
        <v/>
      </c>
      <c r="DI398" s="232" t="str">
        <f t="array" ref="DI398">IF(AT398="","",
IF(INDEX(Settings!$H:$H,MATCH(DI$1,Settings!$G:$G,0))=TRUE,
100-100*(AT398-MINIFS(AT:AT,$E:$E,$E398))/(MAXIFS(AT:AT,$E:$E,$E398)-MINIFS(AT:AT,$E:$E,$E398)),
100*(AT398-MINIFS(AT:AT,$E:$E,$E398))/(MAXIFS(AT:AT,$E:$E,$E398)-MINIFS(AT:AT,$E:$E,$E398))))</f>
        <v/>
      </c>
      <c r="DJ398" s="232" t="str">
        <f t="array" ref="DJ398">IF(AU398="","",
IF(INDEX(Settings!$H:$H,MATCH(DJ$1,Settings!$G:$G,0))=TRUE,
100-100*(AU398-MINIFS(AU:AU,$E:$E,$E398))/(MAXIFS(AU:AU,$E:$E,$E398)-MINIFS(AU:AU,$E:$E,$E398)),
100*(AU398-MINIFS(AU:AU,$E:$E,$E398))/(MAXIFS(AU:AU,$E:$E,$E398)-MINIFS(AU:AU,$E:$E,$E398))))</f>
        <v/>
      </c>
      <c r="DK398" s="232" t="str">
        <f t="array" ref="DK398">IF(AV398="","",
IF(INDEX(Settings!$H:$H,MATCH(DK$1,Settings!$G:$G,0))=TRUE,
100-100*(AV398-MINIFS(AV:AV,$E:$E,$E398))/(MAXIFS(AV:AV,$E:$E,$E398)-MINIFS(AV:AV,$E:$E,$E398)),
100*(AV398-MINIFS(AV:AV,$E:$E,$E398))/(MAXIFS(AV:AV,$E:$E,$E398)-MINIFS(AV:AV,$E:$E,$E398))))</f>
        <v/>
      </c>
      <c r="DL398" s="232" t="str">
        <f t="array" ref="DL398">IF(AW398="","",
IF(INDEX(Settings!$H:$H,MATCH(DL$1,Settings!$G:$G,0))=TRUE,
100-100*(AW398-MINIFS(AW:AW,$E:$E,$E398))/(MAXIFS(AW:AW,$E:$E,$E398)-MINIFS(AW:AW,$E:$E,$E398)),
100*(AW398-MINIFS(AW:AW,$E:$E,$E398))/(MAXIFS(AW:AW,$E:$E,$E398)-MINIFS(AW:AW,$E:$E,$E398))))</f>
        <v/>
      </c>
      <c r="DM398" s="232" t="str">
        <f t="array" ref="DM398">IF(AX398="","",
IF(INDEX(Settings!$H:$H,MATCH(DM$1,Settings!$G:$G,0))=TRUE,
100-100*(AX398-MINIFS(AX:AX,$E:$E,$E398))/(MAXIFS(AX:AX,$E:$E,$E398)-MINIFS(AX:AX,$E:$E,$E398)),
100*(AX398-MINIFS(AX:AX,$E:$E,$E398))/(MAXIFS(AX:AX,$E:$E,$E398)-MINIFS(AX:AX,$E:$E,$E398))))</f>
        <v/>
      </c>
      <c r="DN398" s="232" t="str">
        <f t="array" ref="DN398">IF(AY398="","",
IF(INDEX(Settings!$H:$H,MATCH(DN$1,Settings!$G:$G,0))=TRUE,
100-100*(AY398-MINIFS(AY:AY,$E:$E,$E398))/(MAXIFS(AY:AY,$E:$E,$E398)-MINIFS(AY:AY,$E:$E,$E398)),
100*(AY398-MINIFS(AY:AY,$E:$E,$E398))/(MAXIFS(AY:AY,$E:$E,$E398)-MINIFS(AY:AY,$E:$E,$E398))))</f>
        <v/>
      </c>
      <c r="DO398" s="232" t="str">
        <f t="array" ref="DO398">IF(AZ398="","",
IF(INDEX(Settings!$H:$H,MATCH(DO$1,Settings!$G:$G,0))=TRUE,
100-100*(AZ398-MINIFS(AZ:AZ,$E:$E,$E398))/(MAXIFS(AZ:AZ,$E:$E,$E398)-MINIFS(AZ:AZ,$E:$E,$E398)),
100*(AZ398-MINIFS(AZ:AZ,$E:$E,$E398))/(MAXIFS(AZ:AZ,$E:$E,$E398)-MINIFS(AZ:AZ,$E:$E,$E398))))</f>
        <v/>
      </c>
      <c r="DP398" s="232" t="str">
        <f t="array" ref="DP398">IF(BA398="","",
IF(INDEX(Settings!$H:$H,MATCH(DP$1,Settings!$G:$G,0))=TRUE,
100-100*(BA398-MINIFS(BA:BA,$E:$E,$E398))/(MAXIFS(BA:BA,$E:$E,$E398)-MINIFS(BA:BA,$E:$E,$E398)),
100*(BA398-MINIFS(BA:BA,$E:$E,$E398))/(MAXIFS(BA:BA,$E:$E,$E398)-MINIFS(BA:BA,$E:$E,$E398))))</f>
        <v/>
      </c>
      <c r="DQ398" s="232" t="str">
        <f t="array" ref="DQ398">IF(BB398="","",
IF(INDEX(Settings!$H:$H,MATCH(DQ$1,Settings!$G:$G,0))=TRUE,
100-100*(BB398-MINIFS(BB:BB,$E:$E,$E398))/(MAXIFS(BB:BB,$E:$E,$E398)-MINIFS(BB:BB,$E:$E,$E398)),
100*(BB398-MINIFS(BB:BB,$E:$E,$E398))/(MAXIFS(BB:BB,$E:$E,$E398)-MINIFS(BB:BB,$E:$E,$E398))))</f>
        <v/>
      </c>
      <c r="DR398" s="232" t="str">
        <f t="array" ref="DR398">IF(BC398="","",
IF(INDEX(Settings!$H:$H,MATCH(DR$1,Settings!$G:$G,0))=TRUE,
100-100*(BC398-MINIFS(BC:BC,$E:$E,$E398))/(MAXIFS(BC:BC,$E:$E,$E398)-MINIFS(BC:BC,$E:$E,$E398)),
100*(BC398-MINIFS(BC:BC,$E:$E,$E398))/(MAXIFS(BC:BC,$E:$E,$E398)-MINIFS(BC:BC,$E:$E,$E398))))</f>
        <v/>
      </c>
      <c r="DS398" s="232" t="str">
        <f t="array" ref="DS398">IF(BD398="","",
IF(INDEX(Settings!$H:$H,MATCH(DS$1,Settings!$G:$G,0))=TRUE,
100-100*(BD398-MINIFS(BD:BD,$E:$E,$E398))/(MAXIFS(BD:BD,$E:$E,$E398)-MINIFS(BD:BD,$E:$E,$E398)),
100*(BD398-MINIFS(BD:BD,$E:$E,$E398))/(MAXIFS(BD:BD,$E:$E,$E398)-MINIFS(BD:BD,$E:$E,$E398))))</f>
        <v/>
      </c>
      <c r="DT398" s="232" t="str">
        <f t="array" ref="DT398">IF(BE398="","",
IF(INDEX(Settings!$H:$H,MATCH(DT$1,Settings!$G:$G,0))=TRUE,
100-100*(BE398-MINIFS(BE:BE,$E:$E,$E398))/(MAXIFS(BE:BE,$E:$E,$E398)-MINIFS(BE:BE,$E:$E,$E398)),
100*(BE398-MINIFS(BE:BE,$E:$E,$E398))/(MAXIFS(BE:BE,$E:$E,$E398)-MINIFS(BE:BE,$E:$E,$E398))))</f>
        <v/>
      </c>
      <c r="DU398" s="232" t="str">
        <f t="array" ref="DU398">IF(BF398="","",
IF(INDEX(Settings!$H:$H,MATCH(DU$1,Settings!$G:$G,0))=TRUE,
100-100*(BF398-MINIFS(BF:BF,$E:$E,$E398))/(MAXIFS(BF:BF,$E:$E,$E398)-MINIFS(BF:BF,$E:$E,$E398)),
100*(BF398-MINIFS(BF:BF,$E:$E,$E398))/(MAXIFS(BF:BF,$E:$E,$E398)-MINIFS(BF:BF,$E:$E,$E398))))</f>
        <v/>
      </c>
      <c r="DV398" s="232" t="str">
        <f t="array" ref="DV398">IF(BG398="","",
IF(INDEX(Settings!$H:$H,MATCH(DV$1,Settings!$G:$G,0))=TRUE,
100-100*(BG398-MINIFS(BG:BG,$E:$E,$E398))/(MAXIFS(BG:BG,$E:$E,$E398)-MINIFS(BG:BG,$E:$E,$E398)),
100*(BG398-MINIFS(BG:BG,$E:$E,$E398))/(MAXIFS(BG:BG,$E:$E,$E398)-MINIFS(BG:BG,$E:$E,$E398))))</f>
        <v/>
      </c>
      <c r="DW398" s="232" t="str">
        <f t="array" ref="DW398">IF(BH398="","",
IF(INDEX(Settings!$H:$H,MATCH(DW$1,Settings!$G:$G,0))=TRUE,
100-100*(BH398-MINIFS(BH:BH,$E:$E,$E398))/(MAXIFS(BH:BH,$E:$E,$E398)-MINIFS(BH:BH,$E:$E,$E398)),
100*(BH398-MINIFS(BH:BH,$E:$E,$E398))/(MAXIFS(BH:BH,$E:$E,$E398)-MINIFS(BH:BH,$E:$E,$E398))))</f>
        <v/>
      </c>
      <c r="DX398" s="232" t="str">
        <f t="array" ref="DX398">IF(BI398="","",
IF(INDEX(Settings!$H:$H,MATCH(DX$1,Settings!$G:$G,0))=TRUE,
100-100*(BI398-MINIFS(BI:BI,$E:$E,$E398))/(MAXIFS(BI:BI,$E:$E,$E398)-MINIFS(BI:BI,$E:$E,$E398)),
100*(BI398-MINIFS(BI:BI,$E:$E,$E398))/(MAXIFS(BI:BI,$E:$E,$E398)-MINIFS(BI:BI,$E:$E,$E398))))</f>
        <v/>
      </c>
      <c r="DY398" s="232" t="str">
        <f t="array" ref="DY398">IF(BJ398="","",
IF(INDEX(Settings!$H:$H,MATCH(DY$1,Settings!$G:$G,0))=TRUE,
100-100*(BJ398-MINIFS(BJ:BJ,$E:$E,$E398))/(MAXIFS(BJ:BJ,$E:$E,$E398)-MINIFS(BJ:BJ,$E:$E,$E398)),
100*(BJ398-MINIFS(BJ:BJ,$E:$E,$E398))/(MAXIFS(BJ:BJ,$E:$E,$E398)-MINIFS(BJ:BJ,$E:$E,$E398))))</f>
        <v/>
      </c>
      <c r="DZ398" s="234"/>
      <c r="EA398" s="234"/>
      <c r="EB398" s="234" t="str">
        <f t="shared" si="8"/>
        <v/>
      </c>
      <c r="EC398" s="234" t="str">
        <f t="shared" si="9"/>
        <v/>
      </c>
      <c r="ED398" s="234" t="str">
        <f t="shared" si="10"/>
        <v/>
      </c>
      <c r="EE398" s="234" t="str">
        <f t="shared" si="11"/>
        <v/>
      </c>
      <c r="EF398" s="234" t="str">
        <f t="shared" si="12"/>
        <v/>
      </c>
      <c r="EG398" s="234" t="str">
        <f t="shared" si="13"/>
        <v/>
      </c>
      <c r="EH398" s="234"/>
      <c r="EI398" s="234"/>
      <c r="EJ398" s="234"/>
      <c r="EK398" s="234"/>
      <c r="EL398" s="234"/>
      <c r="EM398" s="234"/>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3" t="str">
        <f t="shared" si="14"/>
        <v/>
      </c>
      <c r="N399" s="49"/>
      <c r="O399" s="49"/>
      <c r="P399" s="49"/>
      <c r="Q399" s="49"/>
      <c r="R399" s="49"/>
      <c r="S399" s="222" t="str">
        <f>IFERROR(VLOOKUP(AF399, 'YOYO IR Scores'!A:C, 3, FALSE), "")
</f>
        <v/>
      </c>
      <c r="T399" s="49"/>
      <c r="U399" s="49"/>
      <c r="V399" s="49"/>
      <c r="W399" s="49"/>
      <c r="X399" s="224" t="str">
        <f t="shared" si="4"/>
        <v/>
      </c>
      <c r="Y399" s="225" t="str">
        <f t="shared" si="5"/>
        <v/>
      </c>
      <c r="Z399" s="225" t="str">
        <f t="shared" si="6"/>
        <v/>
      </c>
      <c r="AA399" s="224" t="str">
        <f t="shared" si="7"/>
        <v/>
      </c>
      <c r="AB399" s="223"/>
      <c r="AC399" s="223"/>
      <c r="AD399" s="223"/>
      <c r="AE399" s="223" t="str">
        <f>IFERROR(VLOOKUP(AF399, 'YOYO IR Scores'!A:C, 2, FALSE), "")</f>
        <v/>
      </c>
      <c r="AF399" s="223"/>
      <c r="AG399" s="223"/>
      <c r="AH399" s="223"/>
      <c r="AI399" s="223"/>
      <c r="AJ399" s="223"/>
      <c r="AK399" s="223"/>
      <c r="AL399" s="223"/>
      <c r="AM399" s="223"/>
      <c r="AN399" s="223"/>
      <c r="AO399" s="223"/>
      <c r="AP399" s="223"/>
      <c r="AQ399" s="223"/>
      <c r="AR399" s="223"/>
      <c r="AS399" s="223"/>
      <c r="AT399" s="223"/>
      <c r="AU399" s="223"/>
      <c r="AV399" s="223"/>
      <c r="AW399" s="223"/>
      <c r="AX399" s="223"/>
      <c r="AY399" s="223"/>
      <c r="AZ399" s="223"/>
      <c r="BA399" s="223"/>
      <c r="BB399" s="223"/>
      <c r="BC399" s="223"/>
      <c r="BD399" s="223"/>
      <c r="BE399" s="223"/>
      <c r="BF399" s="223"/>
      <c r="BG399" s="223"/>
      <c r="BH399" s="223"/>
      <c r="BI399" s="223"/>
      <c r="BJ399" s="223"/>
      <c r="BK399" s="223" t="str">
        <f t="array" ref="BK399">IF(J399="","",
IF(INDEX(Settings!$H:$H,MATCH(BY$1,Settings!$G:$G,0))=TRUE,
100-100*(J399-MIN(J:J))/(MAX(J:J)-MIN(J:J)),
100*(J399-MIN(J:J))/(MAX(J:J)-MIN(J:J))))</f>
        <v/>
      </c>
      <c r="BL399" s="223" t="str">
        <f t="array" ref="BL399">IF(J399="","",
IF(INDEX(Settings!$H:$H,MATCH(BY$1,Settings!$G:$G,0))=TRUE,
100-100*(J399-MINIFS(J:J,$E:$E,$E399))/(MAXIFS(J:J,$E:$E,$E399)-MINIFS(J:J,$E:$E,$E399)),
100*(J399-MINIFS(J:J,$E:$E,$E399))/(MAXIFS(J:J,$E:$E,$E399)-MINIFS(J:J,$E:$E,$E399))))</f>
        <v/>
      </c>
      <c r="BM399" s="223"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4" t="str">
        <f t="array" ref="BQ399">IF(J399="","",
IF(INDEX(Settings!$H:$H,MATCH(BY$1,Settings!$G:$G,0))=TRUE,
-1*(J399-AVERAGE(J:J))/STDEV(J:J),
(J399-AVERAGE(J:J))/STDEV(J:J)))</f>
        <v/>
      </c>
      <c r="BR399" s="224" t="str">
        <f>IFERROR(__xludf.DUMMYFUNCTION("IF(J399="""","""",
IF(INDEX(Settings!$H:$H,MATCH(BY$1,Settings!$G:$G,0))=TRUE,
-1*(J399-AVERAGEIFS(J:J,$E:$E,$E399))/STDEV(FILTER(J:J,$E:$E=$E399)),
(J399-AVERAGEIFS(J:J,$E:$E,$E399))/STDEV(FILTER(J:J,$E:$E=$E399))))"),"")</f>
        <v/>
      </c>
      <c r="BS399" s="224"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3" t="str">
        <f t="array" ref="BY399">IF(J399="","",
IF(INDEX(Settings!$H:$H,MATCH(BY$1,Settings!$G:$G,0))=TRUE,
100-100*(J399-MINIFS(J:J,$E:$E,$E399))/(MAXIFS(J:J,$E:$E,$E399)-MINIFS(J:J,$E:$E,$E399)),
100*(J399-MINIFS(J:J,$E:$E,$E399))/(MAXIFS(J:J,$E:$E,$E399)-MINIFS(J:J,$E:$E,$E399))))</f>
        <v/>
      </c>
      <c r="BZ399" s="223" t="str">
        <f t="array" ref="BZ399">IF(K399="","",
IF(INDEX(Settings!$H:$H,MATCH(BZ$1,Settings!$G:$G,0))=TRUE,
100-100*(K399-MINIFS(K:K,$E:$E,$E399))/(MAXIFS(K:K,$E:$E,$E399)-MINIFS(K:K,$E:$E,$E399)),
100*(K399-MINIFS(K:K,$E:$E,$E399))/(MAXIFS(K:K,$E:$E,$E399)-MINIFS(K:K,$E:$E,$E399))))</f>
        <v/>
      </c>
      <c r="CA399" s="223" t="str">
        <f t="array" ref="CA399">IF(L399="","",
IF(INDEX(Settings!$H:$H,MATCH(CA$1,Settings!$G:$G,0))=TRUE,
100-100*(L399-MINIFS(L:L,$E:$E,$E399))/(MAXIFS(L:L,$E:$E,$E399)-MINIFS(L:L,$E:$E,$E399)),
100*(L399-MINIFS(L:L,$E:$E,$E399))/(MAXIFS(L:L,$E:$E,$E399)-MINIFS(L:L,$E:$E,$E399))))</f>
        <v/>
      </c>
      <c r="CB399" s="223" t="str">
        <f t="array" ref="CB399">IF(M399="","",
IF(INDEX(Settings!$H:$H,MATCH(CB$1,Settings!$G:$G,0))=TRUE,
100-100*(M399-MINIFS(M:M,$E:$E,$E399))/(MAXIFS(M:M,$E:$E,$E399)-MINIFS(M:M,$E:$E,$E399)),
100*(M399-MINIFS(M:M,$E:$E,$E399))/(MAXIFS(M:M,$E:$E,$E399)-MINIFS(M:M,$E:$E,$E399))))</f>
        <v/>
      </c>
      <c r="CC399" s="223" t="str">
        <f t="array" ref="CC399">IF(N399="","",
IF(INDEX(Settings!$H:$H,MATCH(CC$1,Settings!$G:$G,0))=TRUE,
100-100*(N399-MINIFS(N:N,$E:$E,$E399))/(MAXIFS(N:N,$E:$E,$E399)-MINIFS(N:N,$E:$E,$E399)),
100*(N399-MINIFS(N:N,$E:$E,$E399))/(MAXIFS(N:N,$E:$E,$E399)-MINIFS(N:N,$E:$E,$E399))))</f>
        <v/>
      </c>
      <c r="CD399" s="223" t="str">
        <f t="array" ref="CD399">IF(O399="","",
IF(INDEX(Settings!$H:$H,MATCH(CD$1,Settings!$G:$G,0))=TRUE,
100-100*(O399-MINIFS(O:O,$E:$E,$E399))/(MAXIFS(O:O,$E:$E,$E399)-MINIFS(O:O,$E:$E,$E399)),
100*(O399-MINIFS(O:O,$E:$E,$E399))/(MAXIFS(O:O,$E:$E,$E399)-MINIFS(O:O,$E:$E,$E399))))</f>
        <v/>
      </c>
      <c r="CE399" s="223" t="str">
        <f t="array" ref="CE399">IF(P399="","",
IF(INDEX(Settings!$H:$H,MATCH(CE$1,Settings!$G:$G,0))=TRUE,
100-100*(P399-MINIFS(P:P,$E:$E,$E399))/(MAXIFS(P:P,$E:$E,$E399)-MINIFS(P:P,$E:$E,$E399)),
100*(P399-MINIFS(P:P,$E:$E,$E399))/(MAXIFS(P:P,$E:$E,$E399)-MINIFS(P:P,$E:$E,$E399))))</f>
        <v/>
      </c>
      <c r="CF399" s="223" t="str">
        <f t="array" ref="CF399">IF(Q399="","",
IF(INDEX(Settings!$H:$H,MATCH(CF$1,Settings!$G:$G,0))=TRUE,
100-100*(Q399-MINIFS(Q:Q,$E:$E,$E399))/(MAXIFS(Q:Q,$E:$E,$E399)-MINIFS(Q:Q,$E:$E,$E399)),
100*(Q399-MINIFS(Q:Q,$E:$E,$E399))/(MAXIFS(Q:Q,$E:$E,$E399)-MINIFS(Q:Q,$E:$E,$E399))))</f>
        <v/>
      </c>
      <c r="CG399" s="223" t="str">
        <f t="array" ref="CG399">IF(R399="","",
IF(INDEX(Settings!$H:$H,MATCH(CG$1,Settings!$G:$G,0))=TRUE,
100-100*(R399-MINIFS(R:R,$E:$E,$E399))/(MAXIFS(R:R,$E:$E,$E399)-MINIFS(R:R,$E:$E,$E399)),
100*(R399-MINIFS(R:R,$E:$E,$E399))/(MAXIFS(R:R,$E:$E,$E399)-MINIFS(R:R,$E:$E,$E399))))</f>
        <v/>
      </c>
      <c r="CH399" s="223" t="str">
        <f t="array" ref="CH399">IF(S399="","",
IF(INDEX(Settings!$H:$H,MATCH(CH$1,Settings!$G:$G,0))=TRUE,
100-100*(S399-MINIFS(S:S,$E:$E,$E399))/(MAXIFS(S:S,$E:$E,$E399)-MINIFS(S:S,$E:$E,$E399)),
100*(S399-MINIFS(S:S,$E:$E,$E399))/(MAXIFS(S:S,$E:$E,$E399)-MINIFS(S:S,$E:$E,$E399))))</f>
        <v/>
      </c>
      <c r="CI399" s="223" t="str">
        <f t="array" ref="CI399">IF(T399="","",
IF(INDEX(Settings!$H:$H,MATCH(CI$1,Settings!$G:$G,0))=TRUE,
100-100*(T399-MINIFS(T:T,$E:$E,$E399))/(MAXIFS(T:T,$E:$E,$E399)-MINIFS(T:T,$E:$E,$E399)),
100*(T399-MINIFS(T:T,$E:$E,$E399))/(MAXIFS(T:T,$E:$E,$E399)-MINIFS(T:T,$E:$E,$E399))))</f>
        <v/>
      </c>
      <c r="CJ399" s="223" t="str">
        <f t="array" ref="CJ399">IF(U399="","",
IF(INDEX(Settings!$H:$H,MATCH(CJ$1,Settings!$G:$G,0))=TRUE,
100-100*(U399-MINIFS(U:U,$E:$E,$E399))/(MAXIFS(U:U,$E:$E,$E399)-MINIFS(U:U,$E:$E,$E399)),
100*(U399-MINIFS(U:U,$E:$E,$E399))/(MAXIFS(U:U,$E:$E,$E399)-MINIFS(U:U,$E:$E,$E399))))</f>
        <v/>
      </c>
      <c r="CK399" s="223" t="str">
        <f t="array" ref="CK399">IF(V399="","",
IF(INDEX(Settings!$H:$H,MATCH(CK$1,Settings!$G:$G,0))=TRUE,
100-100*(V399-MINIFS(V:V,$E:$E,$E399))/(MAXIFS(V:V,$E:$E,$E399)-MINIFS(V:V,$E:$E,$E399)),
100*(V399-MINIFS(V:V,$E:$E,$E399))/(MAXIFS(V:V,$E:$E,$E399)-MINIFS(V:V,$E:$E,$E399))))</f>
        <v/>
      </c>
      <c r="CL399" s="223" t="str">
        <f t="array" ref="CL399">IF(W399="","",
IF(INDEX(Settings!$H:$H,MATCH(CL$1,Settings!$G:$G,0))=TRUE,
100-100*(W399-MINIFS(W:W,$E:$E,$E399))/(MAXIFS(W:W,$E:$E,$E399)-MINIFS(W:W,$E:$E,$E399)),
100*(W399-MINIFS(W:W,$E:$E,$E399))/(MAXIFS(W:W,$E:$E,$E399)-MINIFS(W:W,$E:$E,$E399))))</f>
        <v/>
      </c>
      <c r="CM399" s="223" t="str">
        <f t="array" ref="CM399">IF(X399="","",
IF(INDEX(Settings!$H:$H,MATCH(CM$1,Settings!$G:$G,0))=TRUE,
100-100*(X399-MINIFS(X:X,$E:$E,$E399))/(MAXIFS(X:X,$E:$E,$E399)-MINIFS(X:X,$E:$E,$E399)),
100*(X399-MINIFS(X:X,$E:$E,$E399))/(MAXIFS(X:X,$E:$E,$E399)-MINIFS(X:X,$E:$E,$E399))))</f>
        <v/>
      </c>
      <c r="CN399" s="223" t="str">
        <f t="array" ref="CN399">IF(Y399="","",
IF(INDEX(Settings!$H:$H,MATCH(CN$1,Settings!$G:$G,0))=TRUE,
100-100*(Y399-MINIFS(Y:Y,$E:$E,$E399))/(MAXIFS(Y:Y,$E:$E,$E399)-MINIFS(Y:Y,$E:$E,$E399)),
100*(Y399-MINIFS(Y:Y,$E:$E,$E399))/(MAXIFS(Y:Y,$E:$E,$E399)-MINIFS(Y:Y,$E:$E,$E399))))</f>
        <v/>
      </c>
      <c r="CO399" s="223" t="str">
        <f t="array" ref="CO399">IF(Z399="","",
IF(INDEX(Settings!$H:$H,MATCH(CO$1,Settings!$G:$G,0))=TRUE,
100-100*(Z399-MINIFS(Z:Z,$E:$E,$E399))/(MAXIFS(Z:Z,$E:$E,$E399)-MINIFS(Z:Z,$E:$E,$E399)),
100*(Z399-MINIFS(Z:Z,$E:$E,$E399))/(MAXIFS(Z:Z,$E:$E,$E399)-MINIFS(Z:Z,$E:$E,$E399))))</f>
        <v/>
      </c>
      <c r="CP399" s="223" t="str">
        <f t="array" ref="CP399">IF(AA399="","",
IF(INDEX(Settings!$H:$H,MATCH(CP$1,Settings!$G:$G,0))=TRUE,
100-100*(AA399-MINIFS(AA:AA,$E:$E,$E399))/(MAXIFS(AA:AA,$E:$E,$E399)-MINIFS(AA:AA,$E:$E,$E399)),
100*(AA399-MINIFS(AA:AA,$E:$E,$E399))/(MAXIFS(AA:AA,$E:$E,$E399)-MINIFS(AA:AA,$E:$E,$E399))))</f>
        <v/>
      </c>
      <c r="CQ399" s="223" t="str">
        <f t="array" ref="CQ399">IF(AB399="","",
IF(INDEX(Settings!$H:$H,MATCH(CQ$1,Settings!$G:$G,0))=TRUE,
100-100*(AB399-MINIFS(AB:AB,$E:$E,$E399))/(MAXIFS(AB:AB,$E:$E,$E399)-MINIFS(AB:AB,$E:$E,$E399)),
100*(AB399-MINIFS(AB:AB,$E:$E,$E399))/(MAXIFS(AB:AB,$E:$E,$E399)-MINIFS(AB:AB,$E:$E,$E399))))</f>
        <v/>
      </c>
      <c r="CR399" s="223" t="str">
        <f t="array" ref="CR399">IF(AC399="","",
IF(INDEX(Settings!$H:$H,MATCH(CR$1,Settings!$G:$G,0))=TRUE,
100-100*(AC399-MINIFS(AC:AC,$E:$E,$E399))/(MAXIFS(AC:AC,$E:$E,$E399)-MINIFS(AC:AC,$E:$E,$E399)),
100*(AC399-MINIFS(AC:AC,$E:$E,$E399))/(MAXIFS(AC:AC,$E:$E,$E399)-MINIFS(AC:AC,$E:$E,$E399))))</f>
        <v/>
      </c>
      <c r="CS399" s="223" t="str">
        <f t="array" ref="CS399">IF(AD399="","",
IF(INDEX(Settings!$H:$H,MATCH(CS$1,Settings!$G:$G,0))=TRUE,
100-100*(AD399-MINIFS(AD:AD,$E:$E,$E399))/(MAXIFS(AD:AD,$E:$E,$E399)-MINIFS(AD:AD,$E:$E,$E399)),
100*(AD399-MINIFS(AD:AD,$E:$E,$E399))/(MAXIFS(AD:AD,$E:$E,$E399)-MINIFS(AD:AD,$E:$E,$E399))))</f>
        <v/>
      </c>
      <c r="CT399" s="223" t="str">
        <f t="array" ref="CT399">IF(AE399="","",
IF(INDEX(Settings!$H:$H,MATCH(CT$1,Settings!$G:$G,0))=TRUE,
100-100*(AE399-MINIFS(AE:AE,$E:$E,$E399))/(MAXIFS(AE:AE,$E:$E,$E399)-MINIFS(AE:AE,$E:$E,$E399)),
100*(AE399-MINIFS(AE:AE,$E:$E,$E399))/(MAXIFS(AE:AE,$E:$E,$E399)-MINIFS(AE:AE,$E:$E,$E399))))</f>
        <v/>
      </c>
      <c r="CU399" s="223" t="str">
        <f t="array" ref="CU399">IF(AF399="","",
IF(INDEX(Settings!$H:$H,MATCH(CU$1,Settings!$G:$G,0))=TRUE,
100-100*(AF399-MINIFS(AF:AF,$E:$E,$E399))/(MAXIFS(AF:AF,$E:$E,$E399)-MINIFS(AF:AF,$E:$E,$E399)),
100*(AF399-MINIFS(AF:AF,$E:$E,$E399))/(MAXIFS(AF:AF,$E:$E,$E399)-MINIFS(AF:AF,$E:$E,$E399))))</f>
        <v/>
      </c>
      <c r="CV399" s="223" t="str">
        <f t="array" ref="CV399">IF(AG399="","",
IF(INDEX(Settings!$H:$H,MATCH(CV$1,Settings!$G:$G,0))=TRUE,
100-100*(AG399-MINIFS(AG:AG,$E:$E,$E399))/(MAXIFS(AG:AG,$E:$E,$E399)-MINIFS(AG:AG,$E:$E,$E399)),
100*(AG399-MINIFS(AG:AG,$E:$E,$E399))/(MAXIFS(AG:AG,$E:$E,$E399)-MINIFS(AG:AG,$E:$E,$E399))))</f>
        <v/>
      </c>
      <c r="CW399" s="223" t="str">
        <f t="array" ref="CW399">IF(AH399="","",
IF(INDEX(Settings!$H:$H,MATCH(CW$1,Settings!$G:$G,0))=TRUE,
100-100*(AH399-MINIFS(AH:AH,$E:$E,$E399))/(MAXIFS(AH:AH,$E:$E,$E399)-MINIFS(AH:AH,$E:$E,$E399)),
100*(AH399-MINIFS(AH:AH,$E:$E,$E399))/(MAXIFS(AH:AH,$E:$E,$E399)-MINIFS(AH:AH,$E:$E,$E399))))</f>
        <v/>
      </c>
      <c r="CX399" s="223" t="str">
        <f t="array" ref="CX399">IF(AI399="","",
IF(INDEX(Settings!$H:$H,MATCH(CX$1,Settings!$G:$G,0))=TRUE,
100-100*(AI399-MINIFS(AI:AI,$E:$E,$E399))/(MAXIFS(AI:AI,$E:$E,$E399)-MINIFS(AI:AI,$E:$E,$E399)),
100*(AI399-MINIFS(AI:AI,$E:$E,$E399))/(MAXIFS(AI:AI,$E:$E,$E399)-MINIFS(AI:AI,$E:$E,$E399))))</f>
        <v/>
      </c>
      <c r="CY399" s="223" t="str">
        <f t="array" ref="CY399">IF(AJ399="","",
IF(INDEX(Settings!$H:$H,MATCH(CY$1,Settings!$G:$G,0))=TRUE,
100-100*(AJ399-MINIFS(AJ:AJ,$E:$E,$E399))/(MAXIFS(AJ:AJ,$E:$E,$E399)-MINIFS(AJ:AJ,$E:$E,$E399)),
100*(AJ399-MINIFS(AJ:AJ,$E:$E,$E399))/(MAXIFS(AJ:AJ,$E:$E,$E399)-MINIFS(AJ:AJ,$E:$E,$E399))))</f>
        <v/>
      </c>
      <c r="CZ399" s="223" t="str">
        <f t="array" ref="CZ399">IF(AK399="","",
IF(INDEX(Settings!$H:$H,MATCH(CZ$1,Settings!$G:$G,0))=TRUE,
100-100*(AK399-MINIFS(AK:AK,$E:$E,$E399))/(MAXIFS(AK:AK,$E:$E,$E399)-MINIFS(AK:AK,$E:$E,$E399)),
100*(AK399-MINIFS(AK:AK,$E:$E,$E399))/(MAXIFS(AK:AK,$E:$E,$E399)-MINIFS(AK:AK,$E:$E,$E399))))</f>
        <v/>
      </c>
      <c r="DA399" s="223" t="str">
        <f t="array" ref="DA399">IF(AL399="","",
IF(INDEX(Settings!$H:$H,MATCH(DA$1,Settings!$G:$G,0))=TRUE,
100-100*(AL399-MINIFS(AL:AL,$E:$E,$E399))/(MAXIFS(AL:AL,$E:$E,$E399)-MINIFS(AL:AL,$E:$E,$E399)),
100*(AL399-MINIFS(AL:AL,$E:$E,$E399))/(MAXIFS(AL:AL,$E:$E,$E399)-MINIFS(AL:AL,$E:$E,$E399))))</f>
        <v/>
      </c>
      <c r="DB399" s="223" t="str">
        <f t="array" ref="DB399">IF(AM399="","",
IF(INDEX(Settings!$H:$H,MATCH(DB$1,Settings!$G:$G,0))=TRUE,
100-100*(AM399-MINIFS(AM:AM,$E:$E,$E399))/(MAXIFS(AM:AM,$E:$E,$E399)-MINIFS(AM:AM,$E:$E,$E399)),
100*(AM399-MINIFS(AM:AM,$E:$E,$E399))/(MAXIFS(AM:AM,$E:$E,$E399)-MINIFS(AM:AM,$E:$E,$E399))))</f>
        <v/>
      </c>
      <c r="DC399" s="223" t="str">
        <f t="array" ref="DC399">IF(AN399="","",
IF(INDEX(Settings!$H:$H,MATCH(DC$1,Settings!$G:$G,0))=TRUE,
100-100*(AN399-MINIFS(AN:AN,$E:$E,$E399))/(MAXIFS(AN:AN,$E:$E,$E399)-MINIFS(AN:AN,$E:$E,$E399)),
100*(AN399-MINIFS(AN:AN,$E:$E,$E399))/(MAXIFS(AN:AN,$E:$E,$E399)-MINIFS(AN:AN,$E:$E,$E399))))</f>
        <v/>
      </c>
      <c r="DD399" s="223" t="str">
        <f t="array" ref="DD399">IF(AO399="","",
IF(INDEX(Settings!$H:$H,MATCH(DD$1,Settings!$G:$G,0))=TRUE,
100-100*(AO399-MINIFS(AO:AO,$E:$E,$E399))/(MAXIFS(AO:AO,$E:$E,$E399)-MINIFS(AO:AO,$E:$E,$E399)),
100*(AO399-MINIFS(AO:AO,$E:$E,$E399))/(MAXIFS(AO:AO,$E:$E,$E399)-MINIFS(AO:AO,$E:$E,$E399))))</f>
        <v/>
      </c>
      <c r="DE399" s="223" t="str">
        <f t="array" ref="DE399">IF(AP399="","",
IF(INDEX(Settings!$H:$H,MATCH(DE$1,Settings!$G:$G,0))=TRUE,
100-100*(AP399-MINIFS(AP:AP,$E:$E,$E399))/(MAXIFS(AP:AP,$E:$E,$E399)-MINIFS(AP:AP,$E:$E,$E399)),
100*(AP399-MINIFS(AP:AP,$E:$E,$E399))/(MAXIFS(AP:AP,$E:$E,$E399)-MINIFS(AP:AP,$E:$E,$E399))))</f>
        <v/>
      </c>
      <c r="DF399" s="223" t="str">
        <f t="array" ref="DF399">IF(AQ399="","",
IF(INDEX(Settings!$H:$H,MATCH(DF$1,Settings!$G:$G,0))=TRUE,
100-100*(AQ399-MINIFS(AQ:AQ,$E:$E,$E399))/(MAXIFS(AQ:AQ,$E:$E,$E399)-MINIFS(AQ:AQ,$E:$E,$E399)),
100*(AQ399-MINIFS(AQ:AQ,$E:$E,$E399))/(MAXIFS(AQ:AQ,$E:$E,$E399)-MINIFS(AQ:AQ,$E:$E,$E399))))</f>
        <v/>
      </c>
      <c r="DG399" s="223" t="str">
        <f t="array" ref="DG399">IF(AR399="","",
IF(INDEX(Settings!$H:$H,MATCH(DG$1,Settings!$G:$G,0))=TRUE,
100-100*(AR399-MINIFS(AR:AR,$E:$E,$E399))/(MAXIFS(AR:AR,$E:$E,$E399)-MINIFS(AR:AR,$E:$E,$E399)),
100*(AR399-MINIFS(AR:AR,$E:$E,$E399))/(MAXIFS(AR:AR,$E:$E,$E399)-MINIFS(AR:AR,$E:$E,$E399))))</f>
        <v/>
      </c>
      <c r="DH399" s="223" t="str">
        <f t="array" ref="DH399">IF(AS399="","",
IF(INDEX(Settings!$H:$H,MATCH(DH$1,Settings!$G:$G,0))=TRUE,
100-100*(AS399-MINIFS(AS:AS,$E:$E,$E399))/(MAXIFS(AS:AS,$E:$E,$E399)-MINIFS(AS:AS,$E:$E,$E399)),
100*(AS399-MINIFS(AS:AS,$E:$E,$E399))/(MAXIFS(AS:AS,$E:$E,$E399)-MINIFS(AS:AS,$E:$E,$E399))))</f>
        <v/>
      </c>
      <c r="DI399" s="223" t="str">
        <f t="array" ref="DI399">IF(AT399="","",
IF(INDEX(Settings!$H:$H,MATCH(DI$1,Settings!$G:$G,0))=TRUE,
100-100*(AT399-MINIFS(AT:AT,$E:$E,$E399))/(MAXIFS(AT:AT,$E:$E,$E399)-MINIFS(AT:AT,$E:$E,$E399)),
100*(AT399-MINIFS(AT:AT,$E:$E,$E399))/(MAXIFS(AT:AT,$E:$E,$E399)-MINIFS(AT:AT,$E:$E,$E399))))</f>
        <v/>
      </c>
      <c r="DJ399" s="223" t="str">
        <f t="array" ref="DJ399">IF(AU399="","",
IF(INDEX(Settings!$H:$H,MATCH(DJ$1,Settings!$G:$G,0))=TRUE,
100-100*(AU399-MINIFS(AU:AU,$E:$E,$E399))/(MAXIFS(AU:AU,$E:$E,$E399)-MINIFS(AU:AU,$E:$E,$E399)),
100*(AU399-MINIFS(AU:AU,$E:$E,$E399))/(MAXIFS(AU:AU,$E:$E,$E399)-MINIFS(AU:AU,$E:$E,$E399))))</f>
        <v/>
      </c>
      <c r="DK399" s="223" t="str">
        <f t="array" ref="DK399">IF(AV399="","",
IF(INDEX(Settings!$H:$H,MATCH(DK$1,Settings!$G:$G,0))=TRUE,
100-100*(AV399-MINIFS(AV:AV,$E:$E,$E399))/(MAXIFS(AV:AV,$E:$E,$E399)-MINIFS(AV:AV,$E:$E,$E399)),
100*(AV399-MINIFS(AV:AV,$E:$E,$E399))/(MAXIFS(AV:AV,$E:$E,$E399)-MINIFS(AV:AV,$E:$E,$E399))))</f>
        <v/>
      </c>
      <c r="DL399" s="223" t="str">
        <f t="array" ref="DL399">IF(AW399="","",
IF(INDEX(Settings!$H:$H,MATCH(DL$1,Settings!$G:$G,0))=TRUE,
100-100*(AW399-MINIFS(AW:AW,$E:$E,$E399))/(MAXIFS(AW:AW,$E:$E,$E399)-MINIFS(AW:AW,$E:$E,$E399)),
100*(AW399-MINIFS(AW:AW,$E:$E,$E399))/(MAXIFS(AW:AW,$E:$E,$E399)-MINIFS(AW:AW,$E:$E,$E399))))</f>
        <v/>
      </c>
      <c r="DM399" s="223" t="str">
        <f t="array" ref="DM399">IF(AX399="","",
IF(INDEX(Settings!$H:$H,MATCH(DM$1,Settings!$G:$G,0))=TRUE,
100-100*(AX399-MINIFS(AX:AX,$E:$E,$E399))/(MAXIFS(AX:AX,$E:$E,$E399)-MINIFS(AX:AX,$E:$E,$E399)),
100*(AX399-MINIFS(AX:AX,$E:$E,$E399))/(MAXIFS(AX:AX,$E:$E,$E399)-MINIFS(AX:AX,$E:$E,$E399))))</f>
        <v/>
      </c>
      <c r="DN399" s="223" t="str">
        <f t="array" ref="DN399">IF(AY399="","",
IF(INDEX(Settings!$H:$H,MATCH(DN$1,Settings!$G:$G,0))=TRUE,
100-100*(AY399-MINIFS(AY:AY,$E:$E,$E399))/(MAXIFS(AY:AY,$E:$E,$E399)-MINIFS(AY:AY,$E:$E,$E399)),
100*(AY399-MINIFS(AY:AY,$E:$E,$E399))/(MAXIFS(AY:AY,$E:$E,$E399)-MINIFS(AY:AY,$E:$E,$E399))))</f>
        <v/>
      </c>
      <c r="DO399" s="223" t="str">
        <f t="array" ref="DO399">IF(AZ399="","",
IF(INDEX(Settings!$H:$H,MATCH(DO$1,Settings!$G:$G,0))=TRUE,
100-100*(AZ399-MINIFS(AZ:AZ,$E:$E,$E399))/(MAXIFS(AZ:AZ,$E:$E,$E399)-MINIFS(AZ:AZ,$E:$E,$E399)),
100*(AZ399-MINIFS(AZ:AZ,$E:$E,$E399))/(MAXIFS(AZ:AZ,$E:$E,$E399)-MINIFS(AZ:AZ,$E:$E,$E399))))</f>
        <v/>
      </c>
      <c r="DP399" s="223" t="str">
        <f t="array" ref="DP399">IF(BA399="","",
IF(INDEX(Settings!$H:$H,MATCH(DP$1,Settings!$G:$G,0))=TRUE,
100-100*(BA399-MINIFS(BA:BA,$E:$E,$E399))/(MAXIFS(BA:BA,$E:$E,$E399)-MINIFS(BA:BA,$E:$E,$E399)),
100*(BA399-MINIFS(BA:BA,$E:$E,$E399))/(MAXIFS(BA:BA,$E:$E,$E399)-MINIFS(BA:BA,$E:$E,$E399))))</f>
        <v/>
      </c>
      <c r="DQ399" s="223" t="str">
        <f t="array" ref="DQ399">IF(BB399="","",
IF(INDEX(Settings!$H:$H,MATCH(DQ$1,Settings!$G:$G,0))=TRUE,
100-100*(BB399-MINIFS(BB:BB,$E:$E,$E399))/(MAXIFS(BB:BB,$E:$E,$E399)-MINIFS(BB:BB,$E:$E,$E399)),
100*(BB399-MINIFS(BB:BB,$E:$E,$E399))/(MAXIFS(BB:BB,$E:$E,$E399)-MINIFS(BB:BB,$E:$E,$E399))))</f>
        <v/>
      </c>
      <c r="DR399" s="223" t="str">
        <f t="array" ref="DR399">IF(BC399="","",
IF(INDEX(Settings!$H:$H,MATCH(DR$1,Settings!$G:$G,0))=TRUE,
100-100*(BC399-MINIFS(BC:BC,$E:$E,$E399))/(MAXIFS(BC:BC,$E:$E,$E399)-MINIFS(BC:BC,$E:$E,$E399)),
100*(BC399-MINIFS(BC:BC,$E:$E,$E399))/(MAXIFS(BC:BC,$E:$E,$E399)-MINIFS(BC:BC,$E:$E,$E399))))</f>
        <v/>
      </c>
      <c r="DS399" s="223" t="str">
        <f t="array" ref="DS399">IF(BD399="","",
IF(INDEX(Settings!$H:$H,MATCH(DS$1,Settings!$G:$G,0))=TRUE,
100-100*(BD399-MINIFS(BD:BD,$E:$E,$E399))/(MAXIFS(BD:BD,$E:$E,$E399)-MINIFS(BD:BD,$E:$E,$E399)),
100*(BD399-MINIFS(BD:BD,$E:$E,$E399))/(MAXIFS(BD:BD,$E:$E,$E399)-MINIFS(BD:BD,$E:$E,$E399))))</f>
        <v/>
      </c>
      <c r="DT399" s="223" t="str">
        <f t="array" ref="DT399">IF(BE399="","",
IF(INDEX(Settings!$H:$H,MATCH(DT$1,Settings!$G:$G,0))=TRUE,
100-100*(BE399-MINIFS(BE:BE,$E:$E,$E399))/(MAXIFS(BE:BE,$E:$E,$E399)-MINIFS(BE:BE,$E:$E,$E399)),
100*(BE399-MINIFS(BE:BE,$E:$E,$E399))/(MAXIFS(BE:BE,$E:$E,$E399)-MINIFS(BE:BE,$E:$E,$E399))))</f>
        <v/>
      </c>
      <c r="DU399" s="223" t="str">
        <f t="array" ref="DU399">IF(BF399="","",
IF(INDEX(Settings!$H:$H,MATCH(DU$1,Settings!$G:$G,0))=TRUE,
100-100*(BF399-MINIFS(BF:BF,$E:$E,$E399))/(MAXIFS(BF:BF,$E:$E,$E399)-MINIFS(BF:BF,$E:$E,$E399)),
100*(BF399-MINIFS(BF:BF,$E:$E,$E399))/(MAXIFS(BF:BF,$E:$E,$E399)-MINIFS(BF:BF,$E:$E,$E399))))</f>
        <v/>
      </c>
      <c r="DV399" s="223" t="str">
        <f t="array" ref="DV399">IF(BG399="","",
IF(INDEX(Settings!$H:$H,MATCH(DV$1,Settings!$G:$G,0))=TRUE,
100-100*(BG399-MINIFS(BG:BG,$E:$E,$E399))/(MAXIFS(BG:BG,$E:$E,$E399)-MINIFS(BG:BG,$E:$E,$E399)),
100*(BG399-MINIFS(BG:BG,$E:$E,$E399))/(MAXIFS(BG:BG,$E:$E,$E399)-MINIFS(BG:BG,$E:$E,$E399))))</f>
        <v/>
      </c>
      <c r="DW399" s="223" t="str">
        <f t="array" ref="DW399">IF(BH399="","",
IF(INDEX(Settings!$H:$H,MATCH(DW$1,Settings!$G:$G,0))=TRUE,
100-100*(BH399-MINIFS(BH:BH,$E:$E,$E399))/(MAXIFS(BH:BH,$E:$E,$E399)-MINIFS(BH:BH,$E:$E,$E399)),
100*(BH399-MINIFS(BH:BH,$E:$E,$E399))/(MAXIFS(BH:BH,$E:$E,$E399)-MINIFS(BH:BH,$E:$E,$E399))))</f>
        <v/>
      </c>
      <c r="DX399" s="223" t="str">
        <f t="array" ref="DX399">IF(BI399="","",
IF(INDEX(Settings!$H:$H,MATCH(DX$1,Settings!$G:$G,0))=TRUE,
100-100*(BI399-MINIFS(BI:BI,$E:$E,$E399))/(MAXIFS(BI:BI,$E:$E,$E399)-MINIFS(BI:BI,$E:$E,$E399)),
100*(BI399-MINIFS(BI:BI,$E:$E,$E399))/(MAXIFS(BI:BI,$E:$E,$E399)-MINIFS(BI:BI,$E:$E,$E399))))</f>
        <v/>
      </c>
      <c r="DY399" s="223" t="str">
        <f t="array" ref="DY399">IF(BJ399="","",
IF(INDEX(Settings!$H:$H,MATCH(DY$1,Settings!$G:$G,0))=TRUE,
100-100*(BJ399-MINIFS(BJ:BJ,$E:$E,$E399))/(MAXIFS(BJ:BJ,$E:$E,$E399)-MINIFS(BJ:BJ,$E:$E,$E399)),
100*(BJ399-MINIFS(BJ:BJ,$E:$E,$E399))/(MAXIFS(BJ:BJ,$E:$E,$E399)-MINIFS(BJ:BJ,$E:$E,$E399))))</f>
        <v/>
      </c>
      <c r="DZ399" s="225"/>
      <c r="EA399" s="225"/>
      <c r="EB399" s="225" t="str">
        <f t="shared" si="8"/>
        <v/>
      </c>
      <c r="EC399" s="225" t="str">
        <f t="shared" si="9"/>
        <v/>
      </c>
      <c r="ED399" s="225" t="str">
        <f t="shared" si="10"/>
        <v/>
      </c>
      <c r="EE399" s="225" t="str">
        <f t="shared" si="11"/>
        <v/>
      </c>
      <c r="EF399" s="225" t="str">
        <f t="shared" si="12"/>
        <v/>
      </c>
      <c r="EG399" s="225" t="str">
        <f t="shared" si="13"/>
        <v/>
      </c>
      <c r="EH399" s="225"/>
      <c r="EI399" s="225"/>
      <c r="EJ399" s="225"/>
      <c r="EK399" s="225"/>
      <c r="EL399" s="225"/>
      <c r="EM399" s="225"/>
    </row>
    <row r="400">
      <c r="A400" s="231"/>
      <c r="B400" s="231"/>
      <c r="C400" s="231"/>
      <c r="D400" s="231" t="str">
        <f t="array" ref="D400">IFERROR(INDEX(Profiles!$B:$B,MATCH($A400,Profiles!$A:$A,0)),"")</f>
        <v/>
      </c>
      <c r="E400" s="231"/>
      <c r="F400" s="231"/>
      <c r="G400" s="231"/>
      <c r="H400" s="231"/>
      <c r="I400" s="231" t="str">
        <f>IF(A400="","",IF(Settings!$N$3="DATE",F400&amp;": "&amp;TEXT(B400,"M/DD/YY"),F400&amp;": "&amp;H400))</f>
        <v/>
      </c>
      <c r="J400" s="231"/>
      <c r="K400" s="231"/>
      <c r="L400" s="231"/>
      <c r="M400" s="232" t="str">
        <f t="shared" si="14"/>
        <v/>
      </c>
      <c r="N400" s="231"/>
      <c r="O400" s="231"/>
      <c r="P400" s="231"/>
      <c r="Q400" s="231"/>
      <c r="R400" s="231"/>
      <c r="S400" s="230" t="str">
        <f>IFERROR(VLOOKUP(AF400, 'YOYO IR Scores'!A:C, 3, FALSE), "")
</f>
        <v/>
      </c>
      <c r="T400" s="231"/>
      <c r="U400" s="231"/>
      <c r="V400" s="231"/>
      <c r="W400" s="231"/>
      <c r="X400" s="233" t="str">
        <f t="shared" si="4"/>
        <v/>
      </c>
      <c r="Y400" s="234" t="str">
        <f t="shared" si="5"/>
        <v/>
      </c>
      <c r="Z400" s="234" t="str">
        <f t="shared" si="6"/>
        <v/>
      </c>
      <c r="AA400" s="233" t="str">
        <f t="shared" si="7"/>
        <v/>
      </c>
      <c r="AB400" s="232"/>
      <c r="AC400" s="232"/>
      <c r="AD400" s="232"/>
      <c r="AE400" s="232" t="str">
        <f>IFERROR(VLOOKUP(AF400, 'YOYO IR Scores'!A:C, 2, FALSE), "")</f>
        <v/>
      </c>
      <c r="AF400" s="232"/>
      <c r="AG400" s="232"/>
      <c r="AH400" s="232"/>
      <c r="AI400" s="232"/>
      <c r="AJ400" s="232"/>
      <c r="AK400" s="232"/>
      <c r="AL400" s="232"/>
      <c r="AM400" s="232"/>
      <c r="AN400" s="232"/>
      <c r="AO400" s="232"/>
      <c r="AP400" s="232"/>
      <c r="AQ400" s="232"/>
      <c r="AR400" s="232"/>
      <c r="AS400" s="232"/>
      <c r="AT400" s="232"/>
      <c r="AU400" s="232"/>
      <c r="AV400" s="232"/>
      <c r="AW400" s="232"/>
      <c r="AX400" s="232"/>
      <c r="AY400" s="232"/>
      <c r="AZ400" s="232"/>
      <c r="BA400" s="232"/>
      <c r="BB400" s="232"/>
      <c r="BC400" s="232"/>
      <c r="BD400" s="232"/>
      <c r="BE400" s="232"/>
      <c r="BF400" s="232"/>
      <c r="BG400" s="232"/>
      <c r="BH400" s="232"/>
      <c r="BI400" s="232"/>
      <c r="BJ400" s="232"/>
      <c r="BK400" s="232" t="str">
        <f t="array" ref="BK400">IF(J400="","",
IF(INDEX(Settings!$H:$H,MATCH(BY$1,Settings!$G:$G,0))=TRUE,
100-100*(J400-MIN(J:J))/(MAX(J:J)-MIN(J:J)),
100*(J400-MIN(J:J))/(MAX(J:J)-MIN(J:J))))</f>
        <v/>
      </c>
      <c r="BL400" s="232" t="str">
        <f t="array" ref="BL400">IF(J400="","",
IF(INDEX(Settings!$H:$H,MATCH(BY$1,Settings!$G:$G,0))=TRUE,
100-100*(J400-MINIFS(J:J,$E:$E,$E400))/(MAXIFS(J:J,$E:$E,$E400)-MINIFS(J:J,$E:$E,$E400)),
100*(J400-MINIFS(J:J,$E:$E,$E400))/(MAXIFS(J:J,$E:$E,$E400)-MINIFS(J:J,$E:$E,$E400))))</f>
        <v/>
      </c>
      <c r="BM400" s="232" t="str">
        <f t="array" ref="BM400">IF(J400="","",
IF(INDEX(Settings!$H:$H,MATCH(BY$1,Settings!$G:$G,0))=TRUE,
100-100*(J400-MINIFS(J:J,$E:$E,$E400,$I:$I,$I400))/(MAXIFS(J:J,$E:$E,$E400,$I:$I,$I400)-MINIFS(J:J,$E:$E,$E400,$I:$I,$I400)),
100*(J400-MINIFS(J:J,$E:$E,$E400,$I:$I,$I400))/(MAXIFS(J:J,$E:$E,$E400,$I:$I,$I400)-MINIFS(J:J,$E:$E,$E400,$I:$I,$I400))))</f>
        <v/>
      </c>
      <c r="BN400" s="231" t="str">
        <f t="array" ref="BN400">IF(J400="","",
IF(INDEX(Settings!$H:$H,MATCH(BY$1,Settings!$G:$G,0))=TRUE,
100-100*PERCENTRANK(J:J,J400),
100*PERCENTRANK(J:J,J400)))</f>
        <v/>
      </c>
      <c r="BO400" s="231" t="str">
        <f>IFERROR(__xludf.DUMMYFUNCTION("IF(J400="""","""",
IF(INDEX(Settings!$H:$H,MATCH(BY$1,Settings!$G:$G,0))=TRUE,
100-100*PERCENTRANK(FILTER(J:J,$E:$E=$E400),J400),
100*PERCENTRANK(FILTER(J:J,$E:$E=$E400),J400)))"),"")</f>
        <v/>
      </c>
      <c r="BP400" s="231" t="str">
        <f>IFERROR(__xludf.DUMMYFUNCTION("IF(J400="""","""",
IF(INDEX(Settings!$H:$H,MATCH(BY$1,Settings!$G:$G,0))=TRUE,
100-100*PERCENTRANK(FILTER(J:J,$E:$E=$E400,$I:$I=$I400),J400),
100*PERCENTRANK(FILTER(J:J,$E:$E=$E400,$I:$I=$I400),J400)))"),"")</f>
        <v/>
      </c>
      <c r="BQ400" s="233" t="str">
        <f t="array" ref="BQ400">IF(J400="","",
IF(INDEX(Settings!$H:$H,MATCH(BY$1,Settings!$G:$G,0))=TRUE,
-1*(J400-AVERAGE(J:J))/STDEV(J:J),
(J400-AVERAGE(J:J))/STDEV(J:J)))</f>
        <v/>
      </c>
      <c r="BR400" s="233" t="str">
        <f>IFERROR(__xludf.DUMMYFUNCTION("IF(J400="""","""",
IF(INDEX(Settings!$H:$H,MATCH(BY$1,Settings!$G:$G,0))=TRUE,
-1*(J400-AVERAGEIFS(J:J,$E:$E,$E400))/STDEV(FILTER(J:J,$E:$E=$E400)),
(J400-AVERAGEIFS(J:J,$E:$E,$E400))/STDEV(FILTER(J:J,$E:$E=$E400))))"),"")</f>
        <v/>
      </c>
      <c r="BS400" s="233"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1"/>
      <c r="BX400" s="231"/>
      <c r="BY400" s="232" t="str">
        <f t="array" ref="BY400">IF(J400="","",
IF(INDEX(Settings!$H:$H,MATCH(BY$1,Settings!$G:$G,0))=TRUE,
100-100*(J400-MINIFS(J:J,$E:$E,$E400))/(MAXIFS(J:J,$E:$E,$E400)-MINIFS(J:J,$E:$E,$E400)),
100*(J400-MINIFS(J:J,$E:$E,$E400))/(MAXIFS(J:J,$E:$E,$E400)-MINIFS(J:J,$E:$E,$E400))))</f>
        <v/>
      </c>
      <c r="BZ400" s="232" t="str">
        <f t="array" ref="BZ400">IF(K400="","",
IF(INDEX(Settings!$H:$H,MATCH(BZ$1,Settings!$G:$G,0))=TRUE,
100-100*(K400-MINIFS(K:K,$E:$E,$E400))/(MAXIFS(K:K,$E:$E,$E400)-MINIFS(K:K,$E:$E,$E400)),
100*(K400-MINIFS(K:K,$E:$E,$E400))/(MAXIFS(K:K,$E:$E,$E400)-MINIFS(K:K,$E:$E,$E400))))</f>
        <v/>
      </c>
      <c r="CA400" s="232" t="str">
        <f t="array" ref="CA400">IF(L400="","",
IF(INDEX(Settings!$H:$H,MATCH(CA$1,Settings!$G:$G,0))=TRUE,
100-100*(L400-MINIFS(L:L,$E:$E,$E400))/(MAXIFS(L:L,$E:$E,$E400)-MINIFS(L:L,$E:$E,$E400)),
100*(L400-MINIFS(L:L,$E:$E,$E400))/(MAXIFS(L:L,$E:$E,$E400)-MINIFS(L:L,$E:$E,$E400))))</f>
        <v/>
      </c>
      <c r="CB400" s="232" t="str">
        <f t="array" ref="CB400">IF(M400="","",
IF(INDEX(Settings!$H:$H,MATCH(CB$1,Settings!$G:$G,0))=TRUE,
100-100*(M400-MINIFS(M:M,$E:$E,$E400))/(MAXIFS(M:M,$E:$E,$E400)-MINIFS(M:M,$E:$E,$E400)),
100*(M400-MINIFS(M:M,$E:$E,$E400))/(MAXIFS(M:M,$E:$E,$E400)-MINIFS(M:M,$E:$E,$E400))))</f>
        <v/>
      </c>
      <c r="CC400" s="232" t="str">
        <f t="array" ref="CC400">IF(N400="","",
IF(INDEX(Settings!$H:$H,MATCH(CC$1,Settings!$G:$G,0))=TRUE,
100-100*(N400-MINIFS(N:N,$E:$E,$E400))/(MAXIFS(N:N,$E:$E,$E400)-MINIFS(N:N,$E:$E,$E400)),
100*(N400-MINIFS(N:N,$E:$E,$E400))/(MAXIFS(N:N,$E:$E,$E400)-MINIFS(N:N,$E:$E,$E400))))</f>
        <v/>
      </c>
      <c r="CD400" s="232" t="str">
        <f t="array" ref="CD400">IF(O400="","",
IF(INDEX(Settings!$H:$H,MATCH(CD$1,Settings!$G:$G,0))=TRUE,
100-100*(O400-MINIFS(O:O,$E:$E,$E400))/(MAXIFS(O:O,$E:$E,$E400)-MINIFS(O:O,$E:$E,$E400)),
100*(O400-MINIFS(O:O,$E:$E,$E400))/(MAXIFS(O:O,$E:$E,$E400)-MINIFS(O:O,$E:$E,$E400))))</f>
        <v/>
      </c>
      <c r="CE400" s="232" t="str">
        <f t="array" ref="CE400">IF(P400="","",
IF(INDEX(Settings!$H:$H,MATCH(CE$1,Settings!$G:$G,0))=TRUE,
100-100*(P400-MINIFS(P:P,$E:$E,$E400))/(MAXIFS(P:P,$E:$E,$E400)-MINIFS(P:P,$E:$E,$E400)),
100*(P400-MINIFS(P:P,$E:$E,$E400))/(MAXIFS(P:P,$E:$E,$E400)-MINIFS(P:P,$E:$E,$E400))))</f>
        <v/>
      </c>
      <c r="CF400" s="232" t="str">
        <f t="array" ref="CF400">IF(Q400="","",
IF(INDEX(Settings!$H:$H,MATCH(CF$1,Settings!$G:$G,0))=TRUE,
100-100*(Q400-MINIFS(Q:Q,$E:$E,$E400))/(MAXIFS(Q:Q,$E:$E,$E400)-MINIFS(Q:Q,$E:$E,$E400)),
100*(Q400-MINIFS(Q:Q,$E:$E,$E400))/(MAXIFS(Q:Q,$E:$E,$E400)-MINIFS(Q:Q,$E:$E,$E400))))</f>
        <v/>
      </c>
      <c r="CG400" s="232" t="str">
        <f t="array" ref="CG400">IF(R400="","",
IF(INDEX(Settings!$H:$H,MATCH(CG$1,Settings!$G:$G,0))=TRUE,
100-100*(R400-MINIFS(R:R,$E:$E,$E400))/(MAXIFS(R:R,$E:$E,$E400)-MINIFS(R:R,$E:$E,$E400)),
100*(R400-MINIFS(R:R,$E:$E,$E400))/(MAXIFS(R:R,$E:$E,$E400)-MINIFS(R:R,$E:$E,$E400))))</f>
        <v/>
      </c>
      <c r="CH400" s="232" t="str">
        <f t="array" ref="CH400">IF(S400="","",
IF(INDEX(Settings!$H:$H,MATCH(CH$1,Settings!$G:$G,0))=TRUE,
100-100*(S400-MINIFS(S:S,$E:$E,$E400))/(MAXIFS(S:S,$E:$E,$E400)-MINIFS(S:S,$E:$E,$E400)),
100*(S400-MINIFS(S:S,$E:$E,$E400))/(MAXIFS(S:S,$E:$E,$E400)-MINIFS(S:S,$E:$E,$E400))))</f>
        <v/>
      </c>
      <c r="CI400" s="232" t="str">
        <f t="array" ref="CI400">IF(T400="","",
IF(INDEX(Settings!$H:$H,MATCH(CI$1,Settings!$G:$G,0))=TRUE,
100-100*(T400-MINIFS(T:T,$E:$E,$E400))/(MAXIFS(T:T,$E:$E,$E400)-MINIFS(T:T,$E:$E,$E400)),
100*(T400-MINIFS(T:T,$E:$E,$E400))/(MAXIFS(T:T,$E:$E,$E400)-MINIFS(T:T,$E:$E,$E400))))</f>
        <v/>
      </c>
      <c r="CJ400" s="232" t="str">
        <f t="array" ref="CJ400">IF(U400="","",
IF(INDEX(Settings!$H:$H,MATCH(CJ$1,Settings!$G:$G,0))=TRUE,
100-100*(U400-MINIFS(U:U,$E:$E,$E400))/(MAXIFS(U:U,$E:$E,$E400)-MINIFS(U:U,$E:$E,$E400)),
100*(U400-MINIFS(U:U,$E:$E,$E400))/(MAXIFS(U:U,$E:$E,$E400)-MINIFS(U:U,$E:$E,$E400))))</f>
        <v/>
      </c>
      <c r="CK400" s="232" t="str">
        <f t="array" ref="CK400">IF(V400="","",
IF(INDEX(Settings!$H:$H,MATCH(CK$1,Settings!$G:$G,0))=TRUE,
100-100*(V400-MINIFS(V:V,$E:$E,$E400))/(MAXIFS(V:V,$E:$E,$E400)-MINIFS(V:V,$E:$E,$E400)),
100*(V400-MINIFS(V:V,$E:$E,$E400))/(MAXIFS(V:V,$E:$E,$E400)-MINIFS(V:V,$E:$E,$E400))))</f>
        <v/>
      </c>
      <c r="CL400" s="232" t="str">
        <f t="array" ref="CL400">IF(W400="","",
IF(INDEX(Settings!$H:$H,MATCH(CL$1,Settings!$G:$G,0))=TRUE,
100-100*(W400-MINIFS(W:W,$E:$E,$E400))/(MAXIFS(W:W,$E:$E,$E400)-MINIFS(W:W,$E:$E,$E400)),
100*(W400-MINIFS(W:W,$E:$E,$E400))/(MAXIFS(W:W,$E:$E,$E400)-MINIFS(W:W,$E:$E,$E400))))</f>
        <v/>
      </c>
      <c r="CM400" s="232" t="str">
        <f t="array" ref="CM400">IF(X400="","",
IF(INDEX(Settings!$H:$H,MATCH(CM$1,Settings!$G:$G,0))=TRUE,
100-100*(X400-MINIFS(X:X,$E:$E,$E400))/(MAXIFS(X:X,$E:$E,$E400)-MINIFS(X:X,$E:$E,$E400)),
100*(X400-MINIFS(X:X,$E:$E,$E400))/(MAXIFS(X:X,$E:$E,$E400)-MINIFS(X:X,$E:$E,$E400))))</f>
        <v/>
      </c>
      <c r="CN400" s="232" t="str">
        <f t="array" ref="CN400">IF(Y400="","",
IF(INDEX(Settings!$H:$H,MATCH(CN$1,Settings!$G:$G,0))=TRUE,
100-100*(Y400-MINIFS(Y:Y,$E:$E,$E400))/(MAXIFS(Y:Y,$E:$E,$E400)-MINIFS(Y:Y,$E:$E,$E400)),
100*(Y400-MINIFS(Y:Y,$E:$E,$E400))/(MAXIFS(Y:Y,$E:$E,$E400)-MINIFS(Y:Y,$E:$E,$E400))))</f>
        <v/>
      </c>
      <c r="CO400" s="232" t="str">
        <f t="array" ref="CO400">IF(Z400="","",
IF(INDEX(Settings!$H:$H,MATCH(CO$1,Settings!$G:$G,0))=TRUE,
100-100*(Z400-MINIFS(Z:Z,$E:$E,$E400))/(MAXIFS(Z:Z,$E:$E,$E400)-MINIFS(Z:Z,$E:$E,$E400)),
100*(Z400-MINIFS(Z:Z,$E:$E,$E400))/(MAXIFS(Z:Z,$E:$E,$E400)-MINIFS(Z:Z,$E:$E,$E400))))</f>
        <v/>
      </c>
      <c r="CP400" s="232" t="str">
        <f t="array" ref="CP400">IF(AA400="","",
IF(INDEX(Settings!$H:$H,MATCH(CP$1,Settings!$G:$G,0))=TRUE,
100-100*(AA400-MINIFS(AA:AA,$E:$E,$E400))/(MAXIFS(AA:AA,$E:$E,$E400)-MINIFS(AA:AA,$E:$E,$E400)),
100*(AA400-MINIFS(AA:AA,$E:$E,$E400))/(MAXIFS(AA:AA,$E:$E,$E400)-MINIFS(AA:AA,$E:$E,$E400))))</f>
        <v/>
      </c>
      <c r="CQ400" s="232" t="str">
        <f t="array" ref="CQ400">IF(AB400="","",
IF(INDEX(Settings!$H:$H,MATCH(CQ$1,Settings!$G:$G,0))=TRUE,
100-100*(AB400-MINIFS(AB:AB,$E:$E,$E400))/(MAXIFS(AB:AB,$E:$E,$E400)-MINIFS(AB:AB,$E:$E,$E400)),
100*(AB400-MINIFS(AB:AB,$E:$E,$E400))/(MAXIFS(AB:AB,$E:$E,$E400)-MINIFS(AB:AB,$E:$E,$E400))))</f>
        <v/>
      </c>
      <c r="CR400" s="232" t="str">
        <f t="array" ref="CR400">IF(AC400="","",
IF(INDEX(Settings!$H:$H,MATCH(CR$1,Settings!$G:$G,0))=TRUE,
100-100*(AC400-MINIFS(AC:AC,$E:$E,$E400))/(MAXIFS(AC:AC,$E:$E,$E400)-MINIFS(AC:AC,$E:$E,$E400)),
100*(AC400-MINIFS(AC:AC,$E:$E,$E400))/(MAXIFS(AC:AC,$E:$E,$E400)-MINIFS(AC:AC,$E:$E,$E400))))</f>
        <v/>
      </c>
      <c r="CS400" s="232" t="str">
        <f t="array" ref="CS400">IF(AD400="","",
IF(INDEX(Settings!$H:$H,MATCH(CS$1,Settings!$G:$G,0))=TRUE,
100-100*(AD400-MINIFS(AD:AD,$E:$E,$E400))/(MAXIFS(AD:AD,$E:$E,$E400)-MINIFS(AD:AD,$E:$E,$E400)),
100*(AD400-MINIFS(AD:AD,$E:$E,$E400))/(MAXIFS(AD:AD,$E:$E,$E400)-MINIFS(AD:AD,$E:$E,$E400))))</f>
        <v/>
      </c>
      <c r="CT400" s="232" t="str">
        <f t="array" ref="CT400">IF(AE400="","",
IF(INDEX(Settings!$H:$H,MATCH(CT$1,Settings!$G:$G,0))=TRUE,
100-100*(AE400-MINIFS(AE:AE,$E:$E,$E400))/(MAXIFS(AE:AE,$E:$E,$E400)-MINIFS(AE:AE,$E:$E,$E400)),
100*(AE400-MINIFS(AE:AE,$E:$E,$E400))/(MAXIFS(AE:AE,$E:$E,$E400)-MINIFS(AE:AE,$E:$E,$E400))))</f>
        <v/>
      </c>
      <c r="CU400" s="232" t="str">
        <f t="array" ref="CU400">IF(AF400="","",
IF(INDEX(Settings!$H:$H,MATCH(CU$1,Settings!$G:$G,0))=TRUE,
100-100*(AF400-MINIFS(AF:AF,$E:$E,$E400))/(MAXIFS(AF:AF,$E:$E,$E400)-MINIFS(AF:AF,$E:$E,$E400)),
100*(AF400-MINIFS(AF:AF,$E:$E,$E400))/(MAXIFS(AF:AF,$E:$E,$E400)-MINIFS(AF:AF,$E:$E,$E400))))</f>
        <v/>
      </c>
      <c r="CV400" s="232" t="str">
        <f t="array" ref="CV400">IF(AG400="","",
IF(INDEX(Settings!$H:$H,MATCH(CV$1,Settings!$G:$G,0))=TRUE,
100-100*(AG400-MINIFS(AG:AG,$E:$E,$E400))/(MAXIFS(AG:AG,$E:$E,$E400)-MINIFS(AG:AG,$E:$E,$E400)),
100*(AG400-MINIFS(AG:AG,$E:$E,$E400))/(MAXIFS(AG:AG,$E:$E,$E400)-MINIFS(AG:AG,$E:$E,$E400))))</f>
        <v/>
      </c>
      <c r="CW400" s="232" t="str">
        <f t="array" ref="CW400">IF(AH400="","",
IF(INDEX(Settings!$H:$H,MATCH(CW$1,Settings!$G:$G,0))=TRUE,
100-100*(AH400-MINIFS(AH:AH,$E:$E,$E400))/(MAXIFS(AH:AH,$E:$E,$E400)-MINIFS(AH:AH,$E:$E,$E400)),
100*(AH400-MINIFS(AH:AH,$E:$E,$E400))/(MAXIFS(AH:AH,$E:$E,$E400)-MINIFS(AH:AH,$E:$E,$E400))))</f>
        <v/>
      </c>
      <c r="CX400" s="232" t="str">
        <f t="array" ref="CX400">IF(AI400="","",
IF(INDEX(Settings!$H:$H,MATCH(CX$1,Settings!$G:$G,0))=TRUE,
100-100*(AI400-MINIFS(AI:AI,$E:$E,$E400))/(MAXIFS(AI:AI,$E:$E,$E400)-MINIFS(AI:AI,$E:$E,$E400)),
100*(AI400-MINIFS(AI:AI,$E:$E,$E400))/(MAXIFS(AI:AI,$E:$E,$E400)-MINIFS(AI:AI,$E:$E,$E400))))</f>
        <v/>
      </c>
      <c r="CY400" s="232" t="str">
        <f t="array" ref="CY400">IF(AJ400="","",
IF(INDEX(Settings!$H:$H,MATCH(CY$1,Settings!$G:$G,0))=TRUE,
100-100*(AJ400-MINIFS(AJ:AJ,$E:$E,$E400))/(MAXIFS(AJ:AJ,$E:$E,$E400)-MINIFS(AJ:AJ,$E:$E,$E400)),
100*(AJ400-MINIFS(AJ:AJ,$E:$E,$E400))/(MAXIFS(AJ:AJ,$E:$E,$E400)-MINIFS(AJ:AJ,$E:$E,$E400))))</f>
        <v/>
      </c>
      <c r="CZ400" s="232" t="str">
        <f t="array" ref="CZ400">IF(AK400="","",
IF(INDEX(Settings!$H:$H,MATCH(CZ$1,Settings!$G:$G,0))=TRUE,
100-100*(AK400-MINIFS(AK:AK,$E:$E,$E400))/(MAXIFS(AK:AK,$E:$E,$E400)-MINIFS(AK:AK,$E:$E,$E400)),
100*(AK400-MINIFS(AK:AK,$E:$E,$E400))/(MAXIFS(AK:AK,$E:$E,$E400)-MINIFS(AK:AK,$E:$E,$E400))))</f>
        <v/>
      </c>
      <c r="DA400" s="232" t="str">
        <f t="array" ref="DA400">IF(AL400="","",
IF(INDEX(Settings!$H:$H,MATCH(DA$1,Settings!$G:$G,0))=TRUE,
100-100*(AL400-MINIFS(AL:AL,$E:$E,$E400))/(MAXIFS(AL:AL,$E:$E,$E400)-MINIFS(AL:AL,$E:$E,$E400)),
100*(AL400-MINIFS(AL:AL,$E:$E,$E400))/(MAXIFS(AL:AL,$E:$E,$E400)-MINIFS(AL:AL,$E:$E,$E400))))</f>
        <v/>
      </c>
      <c r="DB400" s="232" t="str">
        <f t="array" ref="DB400">IF(AM400="","",
IF(INDEX(Settings!$H:$H,MATCH(DB$1,Settings!$G:$G,0))=TRUE,
100-100*(AM400-MINIFS(AM:AM,$E:$E,$E400))/(MAXIFS(AM:AM,$E:$E,$E400)-MINIFS(AM:AM,$E:$E,$E400)),
100*(AM400-MINIFS(AM:AM,$E:$E,$E400))/(MAXIFS(AM:AM,$E:$E,$E400)-MINIFS(AM:AM,$E:$E,$E400))))</f>
        <v/>
      </c>
      <c r="DC400" s="232" t="str">
        <f t="array" ref="DC400">IF(AN400="","",
IF(INDEX(Settings!$H:$H,MATCH(DC$1,Settings!$G:$G,0))=TRUE,
100-100*(AN400-MINIFS(AN:AN,$E:$E,$E400))/(MAXIFS(AN:AN,$E:$E,$E400)-MINIFS(AN:AN,$E:$E,$E400)),
100*(AN400-MINIFS(AN:AN,$E:$E,$E400))/(MAXIFS(AN:AN,$E:$E,$E400)-MINIFS(AN:AN,$E:$E,$E400))))</f>
        <v/>
      </c>
      <c r="DD400" s="232" t="str">
        <f t="array" ref="DD400">IF(AO400="","",
IF(INDEX(Settings!$H:$H,MATCH(DD$1,Settings!$G:$G,0))=TRUE,
100-100*(AO400-MINIFS(AO:AO,$E:$E,$E400))/(MAXIFS(AO:AO,$E:$E,$E400)-MINIFS(AO:AO,$E:$E,$E400)),
100*(AO400-MINIFS(AO:AO,$E:$E,$E400))/(MAXIFS(AO:AO,$E:$E,$E400)-MINIFS(AO:AO,$E:$E,$E400))))</f>
        <v/>
      </c>
      <c r="DE400" s="232" t="str">
        <f t="array" ref="DE400">IF(AP400="","",
IF(INDEX(Settings!$H:$H,MATCH(DE$1,Settings!$G:$G,0))=TRUE,
100-100*(AP400-MINIFS(AP:AP,$E:$E,$E400))/(MAXIFS(AP:AP,$E:$E,$E400)-MINIFS(AP:AP,$E:$E,$E400)),
100*(AP400-MINIFS(AP:AP,$E:$E,$E400))/(MAXIFS(AP:AP,$E:$E,$E400)-MINIFS(AP:AP,$E:$E,$E400))))</f>
        <v/>
      </c>
      <c r="DF400" s="232" t="str">
        <f t="array" ref="DF400">IF(AQ400="","",
IF(INDEX(Settings!$H:$H,MATCH(DF$1,Settings!$G:$G,0))=TRUE,
100-100*(AQ400-MINIFS(AQ:AQ,$E:$E,$E400))/(MAXIFS(AQ:AQ,$E:$E,$E400)-MINIFS(AQ:AQ,$E:$E,$E400)),
100*(AQ400-MINIFS(AQ:AQ,$E:$E,$E400))/(MAXIFS(AQ:AQ,$E:$E,$E400)-MINIFS(AQ:AQ,$E:$E,$E400))))</f>
        <v/>
      </c>
      <c r="DG400" s="232" t="str">
        <f t="array" ref="DG400">IF(AR400="","",
IF(INDEX(Settings!$H:$H,MATCH(DG$1,Settings!$G:$G,0))=TRUE,
100-100*(AR400-MINIFS(AR:AR,$E:$E,$E400))/(MAXIFS(AR:AR,$E:$E,$E400)-MINIFS(AR:AR,$E:$E,$E400)),
100*(AR400-MINIFS(AR:AR,$E:$E,$E400))/(MAXIFS(AR:AR,$E:$E,$E400)-MINIFS(AR:AR,$E:$E,$E400))))</f>
        <v/>
      </c>
      <c r="DH400" s="232" t="str">
        <f t="array" ref="DH400">IF(AS400="","",
IF(INDEX(Settings!$H:$H,MATCH(DH$1,Settings!$G:$G,0))=TRUE,
100-100*(AS400-MINIFS(AS:AS,$E:$E,$E400))/(MAXIFS(AS:AS,$E:$E,$E400)-MINIFS(AS:AS,$E:$E,$E400)),
100*(AS400-MINIFS(AS:AS,$E:$E,$E400))/(MAXIFS(AS:AS,$E:$E,$E400)-MINIFS(AS:AS,$E:$E,$E400))))</f>
        <v/>
      </c>
      <c r="DI400" s="232" t="str">
        <f t="array" ref="DI400">IF(AT400="","",
IF(INDEX(Settings!$H:$H,MATCH(DI$1,Settings!$G:$G,0))=TRUE,
100-100*(AT400-MINIFS(AT:AT,$E:$E,$E400))/(MAXIFS(AT:AT,$E:$E,$E400)-MINIFS(AT:AT,$E:$E,$E400)),
100*(AT400-MINIFS(AT:AT,$E:$E,$E400))/(MAXIFS(AT:AT,$E:$E,$E400)-MINIFS(AT:AT,$E:$E,$E400))))</f>
        <v/>
      </c>
      <c r="DJ400" s="232" t="str">
        <f t="array" ref="DJ400">IF(AU400="","",
IF(INDEX(Settings!$H:$H,MATCH(DJ$1,Settings!$G:$G,0))=TRUE,
100-100*(AU400-MINIFS(AU:AU,$E:$E,$E400))/(MAXIFS(AU:AU,$E:$E,$E400)-MINIFS(AU:AU,$E:$E,$E400)),
100*(AU400-MINIFS(AU:AU,$E:$E,$E400))/(MAXIFS(AU:AU,$E:$E,$E400)-MINIFS(AU:AU,$E:$E,$E400))))</f>
        <v/>
      </c>
      <c r="DK400" s="232" t="str">
        <f t="array" ref="DK400">IF(AV400="","",
IF(INDEX(Settings!$H:$H,MATCH(DK$1,Settings!$G:$G,0))=TRUE,
100-100*(AV400-MINIFS(AV:AV,$E:$E,$E400))/(MAXIFS(AV:AV,$E:$E,$E400)-MINIFS(AV:AV,$E:$E,$E400)),
100*(AV400-MINIFS(AV:AV,$E:$E,$E400))/(MAXIFS(AV:AV,$E:$E,$E400)-MINIFS(AV:AV,$E:$E,$E400))))</f>
        <v/>
      </c>
      <c r="DL400" s="232" t="str">
        <f t="array" ref="DL400">IF(AW400="","",
IF(INDEX(Settings!$H:$H,MATCH(DL$1,Settings!$G:$G,0))=TRUE,
100-100*(AW400-MINIFS(AW:AW,$E:$E,$E400))/(MAXIFS(AW:AW,$E:$E,$E400)-MINIFS(AW:AW,$E:$E,$E400)),
100*(AW400-MINIFS(AW:AW,$E:$E,$E400))/(MAXIFS(AW:AW,$E:$E,$E400)-MINIFS(AW:AW,$E:$E,$E400))))</f>
        <v/>
      </c>
      <c r="DM400" s="232" t="str">
        <f t="array" ref="DM400">IF(AX400="","",
IF(INDEX(Settings!$H:$H,MATCH(DM$1,Settings!$G:$G,0))=TRUE,
100-100*(AX400-MINIFS(AX:AX,$E:$E,$E400))/(MAXIFS(AX:AX,$E:$E,$E400)-MINIFS(AX:AX,$E:$E,$E400)),
100*(AX400-MINIFS(AX:AX,$E:$E,$E400))/(MAXIFS(AX:AX,$E:$E,$E400)-MINIFS(AX:AX,$E:$E,$E400))))</f>
        <v/>
      </c>
      <c r="DN400" s="232" t="str">
        <f t="array" ref="DN400">IF(AY400="","",
IF(INDEX(Settings!$H:$H,MATCH(DN$1,Settings!$G:$G,0))=TRUE,
100-100*(AY400-MINIFS(AY:AY,$E:$E,$E400))/(MAXIFS(AY:AY,$E:$E,$E400)-MINIFS(AY:AY,$E:$E,$E400)),
100*(AY400-MINIFS(AY:AY,$E:$E,$E400))/(MAXIFS(AY:AY,$E:$E,$E400)-MINIFS(AY:AY,$E:$E,$E400))))</f>
        <v/>
      </c>
      <c r="DO400" s="232" t="str">
        <f t="array" ref="DO400">IF(AZ400="","",
IF(INDEX(Settings!$H:$H,MATCH(DO$1,Settings!$G:$G,0))=TRUE,
100-100*(AZ400-MINIFS(AZ:AZ,$E:$E,$E400))/(MAXIFS(AZ:AZ,$E:$E,$E400)-MINIFS(AZ:AZ,$E:$E,$E400)),
100*(AZ400-MINIFS(AZ:AZ,$E:$E,$E400))/(MAXIFS(AZ:AZ,$E:$E,$E400)-MINIFS(AZ:AZ,$E:$E,$E400))))</f>
        <v/>
      </c>
      <c r="DP400" s="232" t="str">
        <f t="array" ref="DP400">IF(BA400="","",
IF(INDEX(Settings!$H:$H,MATCH(DP$1,Settings!$G:$G,0))=TRUE,
100-100*(BA400-MINIFS(BA:BA,$E:$E,$E400))/(MAXIFS(BA:BA,$E:$E,$E400)-MINIFS(BA:BA,$E:$E,$E400)),
100*(BA400-MINIFS(BA:BA,$E:$E,$E400))/(MAXIFS(BA:BA,$E:$E,$E400)-MINIFS(BA:BA,$E:$E,$E400))))</f>
        <v/>
      </c>
      <c r="DQ400" s="232" t="str">
        <f t="array" ref="DQ400">IF(BB400="","",
IF(INDEX(Settings!$H:$H,MATCH(DQ$1,Settings!$G:$G,0))=TRUE,
100-100*(BB400-MINIFS(BB:BB,$E:$E,$E400))/(MAXIFS(BB:BB,$E:$E,$E400)-MINIFS(BB:BB,$E:$E,$E400)),
100*(BB400-MINIFS(BB:BB,$E:$E,$E400))/(MAXIFS(BB:BB,$E:$E,$E400)-MINIFS(BB:BB,$E:$E,$E400))))</f>
        <v/>
      </c>
      <c r="DR400" s="232" t="str">
        <f t="array" ref="DR400">IF(BC400="","",
IF(INDEX(Settings!$H:$H,MATCH(DR$1,Settings!$G:$G,0))=TRUE,
100-100*(BC400-MINIFS(BC:BC,$E:$E,$E400))/(MAXIFS(BC:BC,$E:$E,$E400)-MINIFS(BC:BC,$E:$E,$E400)),
100*(BC400-MINIFS(BC:BC,$E:$E,$E400))/(MAXIFS(BC:BC,$E:$E,$E400)-MINIFS(BC:BC,$E:$E,$E400))))</f>
        <v/>
      </c>
      <c r="DS400" s="232" t="str">
        <f t="array" ref="DS400">IF(BD400="","",
IF(INDEX(Settings!$H:$H,MATCH(DS$1,Settings!$G:$G,0))=TRUE,
100-100*(BD400-MINIFS(BD:BD,$E:$E,$E400))/(MAXIFS(BD:BD,$E:$E,$E400)-MINIFS(BD:BD,$E:$E,$E400)),
100*(BD400-MINIFS(BD:BD,$E:$E,$E400))/(MAXIFS(BD:BD,$E:$E,$E400)-MINIFS(BD:BD,$E:$E,$E400))))</f>
        <v/>
      </c>
      <c r="DT400" s="232" t="str">
        <f t="array" ref="DT400">IF(BE400="","",
IF(INDEX(Settings!$H:$H,MATCH(DT$1,Settings!$G:$G,0))=TRUE,
100-100*(BE400-MINIFS(BE:BE,$E:$E,$E400))/(MAXIFS(BE:BE,$E:$E,$E400)-MINIFS(BE:BE,$E:$E,$E400)),
100*(BE400-MINIFS(BE:BE,$E:$E,$E400))/(MAXIFS(BE:BE,$E:$E,$E400)-MINIFS(BE:BE,$E:$E,$E400))))</f>
        <v/>
      </c>
      <c r="DU400" s="232" t="str">
        <f t="array" ref="DU400">IF(BF400="","",
IF(INDEX(Settings!$H:$H,MATCH(DU$1,Settings!$G:$G,0))=TRUE,
100-100*(BF400-MINIFS(BF:BF,$E:$E,$E400))/(MAXIFS(BF:BF,$E:$E,$E400)-MINIFS(BF:BF,$E:$E,$E400)),
100*(BF400-MINIFS(BF:BF,$E:$E,$E400))/(MAXIFS(BF:BF,$E:$E,$E400)-MINIFS(BF:BF,$E:$E,$E400))))</f>
        <v/>
      </c>
      <c r="DV400" s="232" t="str">
        <f t="array" ref="DV400">IF(BG400="","",
IF(INDEX(Settings!$H:$H,MATCH(DV$1,Settings!$G:$G,0))=TRUE,
100-100*(BG400-MINIFS(BG:BG,$E:$E,$E400))/(MAXIFS(BG:BG,$E:$E,$E400)-MINIFS(BG:BG,$E:$E,$E400)),
100*(BG400-MINIFS(BG:BG,$E:$E,$E400))/(MAXIFS(BG:BG,$E:$E,$E400)-MINIFS(BG:BG,$E:$E,$E400))))</f>
        <v/>
      </c>
      <c r="DW400" s="232" t="str">
        <f t="array" ref="DW400">IF(BH400="","",
IF(INDEX(Settings!$H:$H,MATCH(DW$1,Settings!$G:$G,0))=TRUE,
100-100*(BH400-MINIFS(BH:BH,$E:$E,$E400))/(MAXIFS(BH:BH,$E:$E,$E400)-MINIFS(BH:BH,$E:$E,$E400)),
100*(BH400-MINIFS(BH:BH,$E:$E,$E400))/(MAXIFS(BH:BH,$E:$E,$E400)-MINIFS(BH:BH,$E:$E,$E400))))</f>
        <v/>
      </c>
      <c r="DX400" s="232" t="str">
        <f t="array" ref="DX400">IF(BI400="","",
IF(INDEX(Settings!$H:$H,MATCH(DX$1,Settings!$G:$G,0))=TRUE,
100-100*(BI400-MINIFS(BI:BI,$E:$E,$E400))/(MAXIFS(BI:BI,$E:$E,$E400)-MINIFS(BI:BI,$E:$E,$E400)),
100*(BI400-MINIFS(BI:BI,$E:$E,$E400))/(MAXIFS(BI:BI,$E:$E,$E400)-MINIFS(BI:BI,$E:$E,$E400))))</f>
        <v/>
      </c>
      <c r="DY400" s="232" t="str">
        <f t="array" ref="DY400">IF(BJ400="","",
IF(INDEX(Settings!$H:$H,MATCH(DY$1,Settings!$G:$G,0))=TRUE,
100-100*(BJ400-MINIFS(BJ:BJ,$E:$E,$E400))/(MAXIFS(BJ:BJ,$E:$E,$E400)-MINIFS(BJ:BJ,$E:$E,$E400)),
100*(BJ400-MINIFS(BJ:BJ,$E:$E,$E400))/(MAXIFS(BJ:BJ,$E:$E,$E400)-MINIFS(BJ:BJ,$E:$E,$E400))))</f>
        <v/>
      </c>
      <c r="DZ400" s="234"/>
      <c r="EA400" s="234"/>
      <c r="EB400" s="234" t="str">
        <f t="shared" si="8"/>
        <v/>
      </c>
      <c r="EC400" s="234" t="str">
        <f t="shared" si="9"/>
        <v/>
      </c>
      <c r="ED400" s="234" t="str">
        <f t="shared" si="10"/>
        <v/>
      </c>
      <c r="EE400" s="234" t="str">
        <f t="shared" si="11"/>
        <v/>
      </c>
      <c r="EF400" s="234" t="str">
        <f t="shared" si="12"/>
        <v/>
      </c>
      <c r="EG400" s="234" t="str">
        <f t="shared" si="13"/>
        <v/>
      </c>
      <c r="EH400" s="234"/>
      <c r="EI400" s="234"/>
      <c r="EJ400" s="234"/>
      <c r="EK400" s="234"/>
      <c r="EL400" s="234"/>
      <c r="EM400" s="234"/>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3" t="str">
        <f t="shared" si="14"/>
        <v/>
      </c>
      <c r="N401" s="49"/>
      <c r="O401" s="49"/>
      <c r="P401" s="49"/>
      <c r="Q401" s="49"/>
      <c r="R401" s="49"/>
      <c r="S401" s="222" t="str">
        <f>IFERROR(VLOOKUP(AF401, 'YOYO IR Scores'!A:C, 3, FALSE), "")
</f>
        <v/>
      </c>
      <c r="T401" s="49"/>
      <c r="U401" s="49"/>
      <c r="V401" s="49"/>
      <c r="W401" s="49"/>
      <c r="X401" s="224" t="str">
        <f t="shared" si="4"/>
        <v/>
      </c>
      <c r="Y401" s="225" t="str">
        <f t="shared" si="5"/>
        <v/>
      </c>
      <c r="Z401" s="225" t="str">
        <f t="shared" si="6"/>
        <v/>
      </c>
      <c r="AA401" s="224" t="str">
        <f t="shared" si="7"/>
        <v/>
      </c>
      <c r="AB401" s="223"/>
      <c r="AC401" s="223"/>
      <c r="AD401" s="223"/>
      <c r="AE401" s="223" t="str">
        <f>IFERROR(VLOOKUP(AF401, 'YOYO IR Scores'!A:C, 2, FALSE), "")</f>
        <v/>
      </c>
      <c r="AF401" s="223"/>
      <c r="AG401" s="223"/>
      <c r="AH401" s="223"/>
      <c r="AI401" s="223"/>
      <c r="AJ401" s="223"/>
      <c r="AK401" s="223"/>
      <c r="AL401" s="223"/>
      <c r="AM401" s="223"/>
      <c r="AN401" s="223"/>
      <c r="AO401" s="223"/>
      <c r="AP401" s="223"/>
      <c r="AQ401" s="223"/>
      <c r="AR401" s="223"/>
      <c r="AS401" s="223"/>
      <c r="AT401" s="223"/>
      <c r="AU401" s="223"/>
      <c r="AV401" s="223"/>
      <c r="AW401" s="223"/>
      <c r="AX401" s="223"/>
      <c r="AY401" s="223"/>
      <c r="AZ401" s="223"/>
      <c r="BA401" s="223"/>
      <c r="BB401" s="223"/>
      <c r="BC401" s="223"/>
      <c r="BD401" s="223"/>
      <c r="BE401" s="223"/>
      <c r="BF401" s="223"/>
      <c r="BG401" s="223"/>
      <c r="BH401" s="223"/>
      <c r="BI401" s="223"/>
      <c r="BJ401" s="223"/>
      <c r="BK401" s="223" t="str">
        <f t="array" ref="BK401">IF(J401="","",
IF(INDEX(Settings!$H:$H,MATCH(BY$1,Settings!$G:$G,0))=TRUE,
100-100*(J401-MIN(J:J))/(MAX(J:J)-MIN(J:J)),
100*(J401-MIN(J:J))/(MAX(J:J)-MIN(J:J))))</f>
        <v/>
      </c>
      <c r="BL401" s="223" t="str">
        <f t="array" ref="BL401">IF(J401="","",
IF(INDEX(Settings!$H:$H,MATCH(BY$1,Settings!$G:$G,0))=TRUE,
100-100*(J401-MINIFS(J:J,$E:$E,$E401))/(MAXIFS(J:J,$E:$E,$E401)-MINIFS(J:J,$E:$E,$E401)),
100*(J401-MINIFS(J:J,$E:$E,$E401))/(MAXIFS(J:J,$E:$E,$E401)-MINIFS(J:J,$E:$E,$E401))))</f>
        <v/>
      </c>
      <c r="BM401" s="223"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4" t="str">
        <f t="array" ref="BQ401">IF(J401="","",
IF(INDEX(Settings!$H:$H,MATCH(BY$1,Settings!$G:$G,0))=TRUE,
-1*(J401-AVERAGE(J:J))/STDEV(J:J),
(J401-AVERAGE(J:J))/STDEV(J:J)))</f>
        <v/>
      </c>
      <c r="BR401" s="224" t="str">
        <f>IFERROR(__xludf.DUMMYFUNCTION("IF(J401="""","""",
IF(INDEX(Settings!$H:$H,MATCH(BY$1,Settings!$G:$G,0))=TRUE,
-1*(J401-AVERAGEIFS(J:J,$E:$E,$E401))/STDEV(FILTER(J:J,$E:$E=$E401)),
(J401-AVERAGEIFS(J:J,$E:$E,$E401))/STDEV(FILTER(J:J,$E:$E=$E401))))"),"")</f>
        <v/>
      </c>
      <c r="BS401" s="224"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3" t="str">
        <f t="array" ref="BY401">IF(J401="","",
IF(INDEX(Settings!$H:$H,MATCH(BY$1,Settings!$G:$G,0))=TRUE,
100-100*(J401-MINIFS(J:J,$E:$E,$E401))/(MAXIFS(J:J,$E:$E,$E401)-MINIFS(J:J,$E:$E,$E401)),
100*(J401-MINIFS(J:J,$E:$E,$E401))/(MAXIFS(J:J,$E:$E,$E401)-MINIFS(J:J,$E:$E,$E401))))</f>
        <v/>
      </c>
      <c r="BZ401" s="223" t="str">
        <f t="array" ref="BZ401">IF(K401="","",
IF(INDEX(Settings!$H:$H,MATCH(BZ$1,Settings!$G:$G,0))=TRUE,
100-100*(K401-MINIFS(K:K,$E:$E,$E401))/(MAXIFS(K:K,$E:$E,$E401)-MINIFS(K:K,$E:$E,$E401)),
100*(K401-MINIFS(K:K,$E:$E,$E401))/(MAXIFS(K:K,$E:$E,$E401)-MINIFS(K:K,$E:$E,$E401))))</f>
        <v/>
      </c>
      <c r="CA401" s="223" t="str">
        <f t="array" ref="CA401">IF(L401="","",
IF(INDEX(Settings!$H:$H,MATCH(CA$1,Settings!$G:$G,0))=TRUE,
100-100*(L401-MINIFS(L:L,$E:$E,$E401))/(MAXIFS(L:L,$E:$E,$E401)-MINIFS(L:L,$E:$E,$E401)),
100*(L401-MINIFS(L:L,$E:$E,$E401))/(MAXIFS(L:L,$E:$E,$E401)-MINIFS(L:L,$E:$E,$E401))))</f>
        <v/>
      </c>
      <c r="CB401" s="223" t="str">
        <f t="array" ref="CB401">IF(M401="","",
IF(INDEX(Settings!$H:$H,MATCH(CB$1,Settings!$G:$G,0))=TRUE,
100-100*(M401-MINIFS(M:M,$E:$E,$E401))/(MAXIFS(M:M,$E:$E,$E401)-MINIFS(M:M,$E:$E,$E401)),
100*(M401-MINIFS(M:M,$E:$E,$E401))/(MAXIFS(M:M,$E:$E,$E401)-MINIFS(M:M,$E:$E,$E401))))</f>
        <v/>
      </c>
      <c r="CC401" s="223" t="str">
        <f t="array" ref="CC401">IF(N401="","",
IF(INDEX(Settings!$H:$H,MATCH(CC$1,Settings!$G:$G,0))=TRUE,
100-100*(N401-MINIFS(N:N,$E:$E,$E401))/(MAXIFS(N:N,$E:$E,$E401)-MINIFS(N:N,$E:$E,$E401)),
100*(N401-MINIFS(N:N,$E:$E,$E401))/(MAXIFS(N:N,$E:$E,$E401)-MINIFS(N:N,$E:$E,$E401))))</f>
        <v/>
      </c>
      <c r="CD401" s="223" t="str">
        <f t="array" ref="CD401">IF(O401="","",
IF(INDEX(Settings!$H:$H,MATCH(CD$1,Settings!$G:$G,0))=TRUE,
100-100*(O401-MINIFS(O:O,$E:$E,$E401))/(MAXIFS(O:O,$E:$E,$E401)-MINIFS(O:O,$E:$E,$E401)),
100*(O401-MINIFS(O:O,$E:$E,$E401))/(MAXIFS(O:O,$E:$E,$E401)-MINIFS(O:O,$E:$E,$E401))))</f>
        <v/>
      </c>
      <c r="CE401" s="223" t="str">
        <f t="array" ref="CE401">IF(P401="","",
IF(INDEX(Settings!$H:$H,MATCH(CE$1,Settings!$G:$G,0))=TRUE,
100-100*(P401-MINIFS(P:P,$E:$E,$E401))/(MAXIFS(P:P,$E:$E,$E401)-MINIFS(P:P,$E:$E,$E401)),
100*(P401-MINIFS(P:P,$E:$E,$E401))/(MAXIFS(P:P,$E:$E,$E401)-MINIFS(P:P,$E:$E,$E401))))</f>
        <v/>
      </c>
      <c r="CF401" s="223" t="str">
        <f t="array" ref="CF401">IF(Q401="","",
IF(INDEX(Settings!$H:$H,MATCH(CF$1,Settings!$G:$G,0))=TRUE,
100-100*(Q401-MINIFS(Q:Q,$E:$E,$E401))/(MAXIFS(Q:Q,$E:$E,$E401)-MINIFS(Q:Q,$E:$E,$E401)),
100*(Q401-MINIFS(Q:Q,$E:$E,$E401))/(MAXIFS(Q:Q,$E:$E,$E401)-MINIFS(Q:Q,$E:$E,$E401))))</f>
        <v/>
      </c>
      <c r="CG401" s="223" t="str">
        <f t="array" ref="CG401">IF(R401="","",
IF(INDEX(Settings!$H:$H,MATCH(CG$1,Settings!$G:$G,0))=TRUE,
100-100*(R401-MINIFS(R:R,$E:$E,$E401))/(MAXIFS(R:R,$E:$E,$E401)-MINIFS(R:R,$E:$E,$E401)),
100*(R401-MINIFS(R:R,$E:$E,$E401))/(MAXIFS(R:R,$E:$E,$E401)-MINIFS(R:R,$E:$E,$E401))))</f>
        <v/>
      </c>
      <c r="CH401" s="223" t="str">
        <f t="array" ref="CH401">IF(S401="","",
IF(INDEX(Settings!$H:$H,MATCH(CH$1,Settings!$G:$G,0))=TRUE,
100-100*(S401-MINIFS(S:S,$E:$E,$E401))/(MAXIFS(S:S,$E:$E,$E401)-MINIFS(S:S,$E:$E,$E401)),
100*(S401-MINIFS(S:S,$E:$E,$E401))/(MAXIFS(S:S,$E:$E,$E401)-MINIFS(S:S,$E:$E,$E401))))</f>
        <v/>
      </c>
      <c r="CI401" s="223" t="str">
        <f t="array" ref="CI401">IF(T401="","",
IF(INDEX(Settings!$H:$H,MATCH(CI$1,Settings!$G:$G,0))=TRUE,
100-100*(T401-MINIFS(T:T,$E:$E,$E401))/(MAXIFS(T:T,$E:$E,$E401)-MINIFS(T:T,$E:$E,$E401)),
100*(T401-MINIFS(T:T,$E:$E,$E401))/(MAXIFS(T:T,$E:$E,$E401)-MINIFS(T:T,$E:$E,$E401))))</f>
        <v/>
      </c>
      <c r="CJ401" s="223" t="str">
        <f t="array" ref="CJ401">IF(U401="","",
IF(INDEX(Settings!$H:$H,MATCH(CJ$1,Settings!$G:$G,0))=TRUE,
100-100*(U401-MINIFS(U:U,$E:$E,$E401))/(MAXIFS(U:U,$E:$E,$E401)-MINIFS(U:U,$E:$E,$E401)),
100*(U401-MINIFS(U:U,$E:$E,$E401))/(MAXIFS(U:U,$E:$E,$E401)-MINIFS(U:U,$E:$E,$E401))))</f>
        <v/>
      </c>
      <c r="CK401" s="223" t="str">
        <f t="array" ref="CK401">IF(V401="","",
IF(INDEX(Settings!$H:$H,MATCH(CK$1,Settings!$G:$G,0))=TRUE,
100-100*(V401-MINIFS(V:V,$E:$E,$E401))/(MAXIFS(V:V,$E:$E,$E401)-MINIFS(V:V,$E:$E,$E401)),
100*(V401-MINIFS(V:V,$E:$E,$E401))/(MAXIFS(V:V,$E:$E,$E401)-MINIFS(V:V,$E:$E,$E401))))</f>
        <v/>
      </c>
      <c r="CL401" s="223" t="str">
        <f t="array" ref="CL401">IF(W401="","",
IF(INDEX(Settings!$H:$H,MATCH(CL$1,Settings!$G:$G,0))=TRUE,
100-100*(W401-MINIFS(W:W,$E:$E,$E401))/(MAXIFS(W:W,$E:$E,$E401)-MINIFS(W:W,$E:$E,$E401)),
100*(W401-MINIFS(W:W,$E:$E,$E401))/(MAXIFS(W:W,$E:$E,$E401)-MINIFS(W:W,$E:$E,$E401))))</f>
        <v/>
      </c>
      <c r="CM401" s="223" t="str">
        <f t="array" ref="CM401">IF(X401="","",
IF(INDEX(Settings!$H:$H,MATCH(CM$1,Settings!$G:$G,0))=TRUE,
100-100*(X401-MINIFS(X:X,$E:$E,$E401))/(MAXIFS(X:X,$E:$E,$E401)-MINIFS(X:X,$E:$E,$E401)),
100*(X401-MINIFS(X:X,$E:$E,$E401))/(MAXIFS(X:X,$E:$E,$E401)-MINIFS(X:X,$E:$E,$E401))))</f>
        <v/>
      </c>
      <c r="CN401" s="223" t="str">
        <f t="array" ref="CN401">IF(Y401="","",
IF(INDEX(Settings!$H:$H,MATCH(CN$1,Settings!$G:$G,0))=TRUE,
100-100*(Y401-MINIFS(Y:Y,$E:$E,$E401))/(MAXIFS(Y:Y,$E:$E,$E401)-MINIFS(Y:Y,$E:$E,$E401)),
100*(Y401-MINIFS(Y:Y,$E:$E,$E401))/(MAXIFS(Y:Y,$E:$E,$E401)-MINIFS(Y:Y,$E:$E,$E401))))</f>
        <v/>
      </c>
      <c r="CO401" s="223" t="str">
        <f t="array" ref="CO401">IF(Z401="","",
IF(INDEX(Settings!$H:$H,MATCH(CO$1,Settings!$G:$G,0))=TRUE,
100-100*(Z401-MINIFS(Z:Z,$E:$E,$E401))/(MAXIFS(Z:Z,$E:$E,$E401)-MINIFS(Z:Z,$E:$E,$E401)),
100*(Z401-MINIFS(Z:Z,$E:$E,$E401))/(MAXIFS(Z:Z,$E:$E,$E401)-MINIFS(Z:Z,$E:$E,$E401))))</f>
        <v/>
      </c>
      <c r="CP401" s="223" t="str">
        <f t="array" ref="CP401">IF(AA401="","",
IF(INDEX(Settings!$H:$H,MATCH(CP$1,Settings!$G:$G,0))=TRUE,
100-100*(AA401-MINIFS(AA:AA,$E:$E,$E401))/(MAXIFS(AA:AA,$E:$E,$E401)-MINIFS(AA:AA,$E:$E,$E401)),
100*(AA401-MINIFS(AA:AA,$E:$E,$E401))/(MAXIFS(AA:AA,$E:$E,$E401)-MINIFS(AA:AA,$E:$E,$E401))))</f>
        <v/>
      </c>
      <c r="CQ401" s="223" t="str">
        <f t="array" ref="CQ401">IF(AB401="","",
IF(INDEX(Settings!$H:$H,MATCH(CQ$1,Settings!$G:$G,0))=TRUE,
100-100*(AB401-MINIFS(AB:AB,$E:$E,$E401))/(MAXIFS(AB:AB,$E:$E,$E401)-MINIFS(AB:AB,$E:$E,$E401)),
100*(AB401-MINIFS(AB:AB,$E:$E,$E401))/(MAXIFS(AB:AB,$E:$E,$E401)-MINIFS(AB:AB,$E:$E,$E401))))</f>
        <v/>
      </c>
      <c r="CR401" s="223" t="str">
        <f t="array" ref="CR401">IF(AC401="","",
IF(INDEX(Settings!$H:$H,MATCH(CR$1,Settings!$G:$G,0))=TRUE,
100-100*(AC401-MINIFS(AC:AC,$E:$E,$E401))/(MAXIFS(AC:AC,$E:$E,$E401)-MINIFS(AC:AC,$E:$E,$E401)),
100*(AC401-MINIFS(AC:AC,$E:$E,$E401))/(MAXIFS(AC:AC,$E:$E,$E401)-MINIFS(AC:AC,$E:$E,$E401))))</f>
        <v/>
      </c>
      <c r="CS401" s="223" t="str">
        <f t="array" ref="CS401">IF(AD401="","",
IF(INDEX(Settings!$H:$H,MATCH(CS$1,Settings!$G:$G,0))=TRUE,
100-100*(AD401-MINIFS(AD:AD,$E:$E,$E401))/(MAXIFS(AD:AD,$E:$E,$E401)-MINIFS(AD:AD,$E:$E,$E401)),
100*(AD401-MINIFS(AD:AD,$E:$E,$E401))/(MAXIFS(AD:AD,$E:$E,$E401)-MINIFS(AD:AD,$E:$E,$E401))))</f>
        <v/>
      </c>
      <c r="CT401" s="223" t="str">
        <f t="array" ref="CT401">IF(AE401="","",
IF(INDEX(Settings!$H:$H,MATCH(CT$1,Settings!$G:$G,0))=TRUE,
100-100*(AE401-MINIFS(AE:AE,$E:$E,$E401))/(MAXIFS(AE:AE,$E:$E,$E401)-MINIFS(AE:AE,$E:$E,$E401)),
100*(AE401-MINIFS(AE:AE,$E:$E,$E401))/(MAXIFS(AE:AE,$E:$E,$E401)-MINIFS(AE:AE,$E:$E,$E401))))</f>
        <v/>
      </c>
      <c r="CU401" s="223" t="str">
        <f t="array" ref="CU401">IF(AF401="","",
IF(INDEX(Settings!$H:$H,MATCH(CU$1,Settings!$G:$G,0))=TRUE,
100-100*(AF401-MINIFS(AF:AF,$E:$E,$E401))/(MAXIFS(AF:AF,$E:$E,$E401)-MINIFS(AF:AF,$E:$E,$E401)),
100*(AF401-MINIFS(AF:AF,$E:$E,$E401))/(MAXIFS(AF:AF,$E:$E,$E401)-MINIFS(AF:AF,$E:$E,$E401))))</f>
        <v/>
      </c>
      <c r="CV401" s="223" t="str">
        <f t="array" ref="CV401">IF(AG401="","",
IF(INDEX(Settings!$H:$H,MATCH(CV$1,Settings!$G:$G,0))=TRUE,
100-100*(AG401-MINIFS(AG:AG,$E:$E,$E401))/(MAXIFS(AG:AG,$E:$E,$E401)-MINIFS(AG:AG,$E:$E,$E401)),
100*(AG401-MINIFS(AG:AG,$E:$E,$E401))/(MAXIFS(AG:AG,$E:$E,$E401)-MINIFS(AG:AG,$E:$E,$E401))))</f>
        <v/>
      </c>
      <c r="CW401" s="223" t="str">
        <f t="array" ref="CW401">IF(AH401="","",
IF(INDEX(Settings!$H:$H,MATCH(CW$1,Settings!$G:$G,0))=TRUE,
100-100*(AH401-MINIFS(AH:AH,$E:$E,$E401))/(MAXIFS(AH:AH,$E:$E,$E401)-MINIFS(AH:AH,$E:$E,$E401)),
100*(AH401-MINIFS(AH:AH,$E:$E,$E401))/(MAXIFS(AH:AH,$E:$E,$E401)-MINIFS(AH:AH,$E:$E,$E401))))</f>
        <v/>
      </c>
      <c r="CX401" s="223" t="str">
        <f t="array" ref="CX401">IF(AI401="","",
IF(INDEX(Settings!$H:$H,MATCH(CX$1,Settings!$G:$G,0))=TRUE,
100-100*(AI401-MINIFS(AI:AI,$E:$E,$E401))/(MAXIFS(AI:AI,$E:$E,$E401)-MINIFS(AI:AI,$E:$E,$E401)),
100*(AI401-MINIFS(AI:AI,$E:$E,$E401))/(MAXIFS(AI:AI,$E:$E,$E401)-MINIFS(AI:AI,$E:$E,$E401))))</f>
        <v/>
      </c>
      <c r="CY401" s="223" t="str">
        <f t="array" ref="CY401">IF(AJ401="","",
IF(INDEX(Settings!$H:$H,MATCH(CY$1,Settings!$G:$G,0))=TRUE,
100-100*(AJ401-MINIFS(AJ:AJ,$E:$E,$E401))/(MAXIFS(AJ:AJ,$E:$E,$E401)-MINIFS(AJ:AJ,$E:$E,$E401)),
100*(AJ401-MINIFS(AJ:AJ,$E:$E,$E401))/(MAXIFS(AJ:AJ,$E:$E,$E401)-MINIFS(AJ:AJ,$E:$E,$E401))))</f>
        <v/>
      </c>
      <c r="CZ401" s="223" t="str">
        <f t="array" ref="CZ401">IF(AK401="","",
IF(INDEX(Settings!$H:$H,MATCH(CZ$1,Settings!$G:$G,0))=TRUE,
100-100*(AK401-MINIFS(AK:AK,$E:$E,$E401))/(MAXIFS(AK:AK,$E:$E,$E401)-MINIFS(AK:AK,$E:$E,$E401)),
100*(AK401-MINIFS(AK:AK,$E:$E,$E401))/(MAXIFS(AK:AK,$E:$E,$E401)-MINIFS(AK:AK,$E:$E,$E401))))</f>
        <v/>
      </c>
      <c r="DA401" s="223" t="str">
        <f t="array" ref="DA401">IF(AL401="","",
IF(INDEX(Settings!$H:$H,MATCH(DA$1,Settings!$G:$G,0))=TRUE,
100-100*(AL401-MINIFS(AL:AL,$E:$E,$E401))/(MAXIFS(AL:AL,$E:$E,$E401)-MINIFS(AL:AL,$E:$E,$E401)),
100*(AL401-MINIFS(AL:AL,$E:$E,$E401))/(MAXIFS(AL:AL,$E:$E,$E401)-MINIFS(AL:AL,$E:$E,$E401))))</f>
        <v/>
      </c>
      <c r="DB401" s="223" t="str">
        <f t="array" ref="DB401">IF(AM401="","",
IF(INDEX(Settings!$H:$H,MATCH(DB$1,Settings!$G:$G,0))=TRUE,
100-100*(AM401-MINIFS(AM:AM,$E:$E,$E401))/(MAXIFS(AM:AM,$E:$E,$E401)-MINIFS(AM:AM,$E:$E,$E401)),
100*(AM401-MINIFS(AM:AM,$E:$E,$E401))/(MAXIFS(AM:AM,$E:$E,$E401)-MINIFS(AM:AM,$E:$E,$E401))))</f>
        <v/>
      </c>
      <c r="DC401" s="223" t="str">
        <f t="array" ref="DC401">IF(AN401="","",
IF(INDEX(Settings!$H:$H,MATCH(DC$1,Settings!$G:$G,0))=TRUE,
100-100*(AN401-MINIFS(AN:AN,$E:$E,$E401))/(MAXIFS(AN:AN,$E:$E,$E401)-MINIFS(AN:AN,$E:$E,$E401)),
100*(AN401-MINIFS(AN:AN,$E:$E,$E401))/(MAXIFS(AN:AN,$E:$E,$E401)-MINIFS(AN:AN,$E:$E,$E401))))</f>
        <v/>
      </c>
      <c r="DD401" s="223" t="str">
        <f t="array" ref="DD401">IF(AO401="","",
IF(INDEX(Settings!$H:$H,MATCH(DD$1,Settings!$G:$G,0))=TRUE,
100-100*(AO401-MINIFS(AO:AO,$E:$E,$E401))/(MAXIFS(AO:AO,$E:$E,$E401)-MINIFS(AO:AO,$E:$E,$E401)),
100*(AO401-MINIFS(AO:AO,$E:$E,$E401))/(MAXIFS(AO:AO,$E:$E,$E401)-MINIFS(AO:AO,$E:$E,$E401))))</f>
        <v/>
      </c>
      <c r="DE401" s="223" t="str">
        <f t="array" ref="DE401">IF(AP401="","",
IF(INDEX(Settings!$H:$H,MATCH(DE$1,Settings!$G:$G,0))=TRUE,
100-100*(AP401-MINIFS(AP:AP,$E:$E,$E401))/(MAXIFS(AP:AP,$E:$E,$E401)-MINIFS(AP:AP,$E:$E,$E401)),
100*(AP401-MINIFS(AP:AP,$E:$E,$E401))/(MAXIFS(AP:AP,$E:$E,$E401)-MINIFS(AP:AP,$E:$E,$E401))))</f>
        <v/>
      </c>
      <c r="DF401" s="223" t="str">
        <f t="array" ref="DF401">IF(AQ401="","",
IF(INDEX(Settings!$H:$H,MATCH(DF$1,Settings!$G:$G,0))=TRUE,
100-100*(AQ401-MINIFS(AQ:AQ,$E:$E,$E401))/(MAXIFS(AQ:AQ,$E:$E,$E401)-MINIFS(AQ:AQ,$E:$E,$E401)),
100*(AQ401-MINIFS(AQ:AQ,$E:$E,$E401))/(MAXIFS(AQ:AQ,$E:$E,$E401)-MINIFS(AQ:AQ,$E:$E,$E401))))</f>
        <v/>
      </c>
      <c r="DG401" s="223" t="str">
        <f t="array" ref="DG401">IF(AR401="","",
IF(INDEX(Settings!$H:$H,MATCH(DG$1,Settings!$G:$G,0))=TRUE,
100-100*(AR401-MINIFS(AR:AR,$E:$E,$E401))/(MAXIFS(AR:AR,$E:$E,$E401)-MINIFS(AR:AR,$E:$E,$E401)),
100*(AR401-MINIFS(AR:AR,$E:$E,$E401))/(MAXIFS(AR:AR,$E:$E,$E401)-MINIFS(AR:AR,$E:$E,$E401))))</f>
        <v/>
      </c>
      <c r="DH401" s="223" t="str">
        <f t="array" ref="DH401">IF(AS401="","",
IF(INDEX(Settings!$H:$H,MATCH(DH$1,Settings!$G:$G,0))=TRUE,
100-100*(AS401-MINIFS(AS:AS,$E:$E,$E401))/(MAXIFS(AS:AS,$E:$E,$E401)-MINIFS(AS:AS,$E:$E,$E401)),
100*(AS401-MINIFS(AS:AS,$E:$E,$E401))/(MAXIFS(AS:AS,$E:$E,$E401)-MINIFS(AS:AS,$E:$E,$E401))))</f>
        <v/>
      </c>
      <c r="DI401" s="223" t="str">
        <f t="array" ref="DI401">IF(AT401="","",
IF(INDEX(Settings!$H:$H,MATCH(DI$1,Settings!$G:$G,0))=TRUE,
100-100*(AT401-MINIFS(AT:AT,$E:$E,$E401))/(MAXIFS(AT:AT,$E:$E,$E401)-MINIFS(AT:AT,$E:$E,$E401)),
100*(AT401-MINIFS(AT:AT,$E:$E,$E401))/(MAXIFS(AT:AT,$E:$E,$E401)-MINIFS(AT:AT,$E:$E,$E401))))</f>
        <v/>
      </c>
      <c r="DJ401" s="223" t="str">
        <f t="array" ref="DJ401">IF(AU401="","",
IF(INDEX(Settings!$H:$H,MATCH(DJ$1,Settings!$G:$G,0))=TRUE,
100-100*(AU401-MINIFS(AU:AU,$E:$E,$E401))/(MAXIFS(AU:AU,$E:$E,$E401)-MINIFS(AU:AU,$E:$E,$E401)),
100*(AU401-MINIFS(AU:AU,$E:$E,$E401))/(MAXIFS(AU:AU,$E:$E,$E401)-MINIFS(AU:AU,$E:$E,$E401))))</f>
        <v/>
      </c>
      <c r="DK401" s="223" t="str">
        <f t="array" ref="DK401">IF(AV401="","",
IF(INDEX(Settings!$H:$H,MATCH(DK$1,Settings!$G:$G,0))=TRUE,
100-100*(AV401-MINIFS(AV:AV,$E:$E,$E401))/(MAXIFS(AV:AV,$E:$E,$E401)-MINIFS(AV:AV,$E:$E,$E401)),
100*(AV401-MINIFS(AV:AV,$E:$E,$E401))/(MAXIFS(AV:AV,$E:$E,$E401)-MINIFS(AV:AV,$E:$E,$E401))))</f>
        <v/>
      </c>
      <c r="DL401" s="223" t="str">
        <f t="array" ref="DL401">IF(AW401="","",
IF(INDEX(Settings!$H:$H,MATCH(DL$1,Settings!$G:$G,0))=TRUE,
100-100*(AW401-MINIFS(AW:AW,$E:$E,$E401))/(MAXIFS(AW:AW,$E:$E,$E401)-MINIFS(AW:AW,$E:$E,$E401)),
100*(AW401-MINIFS(AW:AW,$E:$E,$E401))/(MAXIFS(AW:AW,$E:$E,$E401)-MINIFS(AW:AW,$E:$E,$E401))))</f>
        <v/>
      </c>
      <c r="DM401" s="223" t="str">
        <f t="array" ref="DM401">IF(AX401="","",
IF(INDEX(Settings!$H:$H,MATCH(DM$1,Settings!$G:$G,0))=TRUE,
100-100*(AX401-MINIFS(AX:AX,$E:$E,$E401))/(MAXIFS(AX:AX,$E:$E,$E401)-MINIFS(AX:AX,$E:$E,$E401)),
100*(AX401-MINIFS(AX:AX,$E:$E,$E401))/(MAXIFS(AX:AX,$E:$E,$E401)-MINIFS(AX:AX,$E:$E,$E401))))</f>
        <v/>
      </c>
      <c r="DN401" s="223" t="str">
        <f t="array" ref="DN401">IF(AY401="","",
IF(INDEX(Settings!$H:$H,MATCH(DN$1,Settings!$G:$G,0))=TRUE,
100-100*(AY401-MINIFS(AY:AY,$E:$E,$E401))/(MAXIFS(AY:AY,$E:$E,$E401)-MINIFS(AY:AY,$E:$E,$E401)),
100*(AY401-MINIFS(AY:AY,$E:$E,$E401))/(MAXIFS(AY:AY,$E:$E,$E401)-MINIFS(AY:AY,$E:$E,$E401))))</f>
        <v/>
      </c>
      <c r="DO401" s="223" t="str">
        <f t="array" ref="DO401">IF(AZ401="","",
IF(INDEX(Settings!$H:$H,MATCH(DO$1,Settings!$G:$G,0))=TRUE,
100-100*(AZ401-MINIFS(AZ:AZ,$E:$E,$E401))/(MAXIFS(AZ:AZ,$E:$E,$E401)-MINIFS(AZ:AZ,$E:$E,$E401)),
100*(AZ401-MINIFS(AZ:AZ,$E:$E,$E401))/(MAXIFS(AZ:AZ,$E:$E,$E401)-MINIFS(AZ:AZ,$E:$E,$E401))))</f>
        <v/>
      </c>
      <c r="DP401" s="223" t="str">
        <f t="array" ref="DP401">IF(BA401="","",
IF(INDEX(Settings!$H:$H,MATCH(DP$1,Settings!$G:$G,0))=TRUE,
100-100*(BA401-MINIFS(BA:BA,$E:$E,$E401))/(MAXIFS(BA:BA,$E:$E,$E401)-MINIFS(BA:BA,$E:$E,$E401)),
100*(BA401-MINIFS(BA:BA,$E:$E,$E401))/(MAXIFS(BA:BA,$E:$E,$E401)-MINIFS(BA:BA,$E:$E,$E401))))</f>
        <v/>
      </c>
      <c r="DQ401" s="223" t="str">
        <f t="array" ref="DQ401">IF(BB401="","",
IF(INDEX(Settings!$H:$H,MATCH(DQ$1,Settings!$G:$G,0))=TRUE,
100-100*(BB401-MINIFS(BB:BB,$E:$E,$E401))/(MAXIFS(BB:BB,$E:$E,$E401)-MINIFS(BB:BB,$E:$E,$E401)),
100*(BB401-MINIFS(BB:BB,$E:$E,$E401))/(MAXIFS(BB:BB,$E:$E,$E401)-MINIFS(BB:BB,$E:$E,$E401))))</f>
        <v/>
      </c>
      <c r="DR401" s="223" t="str">
        <f t="array" ref="DR401">IF(BC401="","",
IF(INDEX(Settings!$H:$H,MATCH(DR$1,Settings!$G:$G,0))=TRUE,
100-100*(BC401-MINIFS(BC:BC,$E:$E,$E401))/(MAXIFS(BC:BC,$E:$E,$E401)-MINIFS(BC:BC,$E:$E,$E401)),
100*(BC401-MINIFS(BC:BC,$E:$E,$E401))/(MAXIFS(BC:BC,$E:$E,$E401)-MINIFS(BC:BC,$E:$E,$E401))))</f>
        <v/>
      </c>
      <c r="DS401" s="223" t="str">
        <f t="array" ref="DS401">IF(BD401="","",
IF(INDEX(Settings!$H:$H,MATCH(DS$1,Settings!$G:$G,0))=TRUE,
100-100*(BD401-MINIFS(BD:BD,$E:$E,$E401))/(MAXIFS(BD:BD,$E:$E,$E401)-MINIFS(BD:BD,$E:$E,$E401)),
100*(BD401-MINIFS(BD:BD,$E:$E,$E401))/(MAXIFS(BD:BD,$E:$E,$E401)-MINIFS(BD:BD,$E:$E,$E401))))</f>
        <v/>
      </c>
      <c r="DT401" s="223" t="str">
        <f t="array" ref="DT401">IF(BE401="","",
IF(INDEX(Settings!$H:$H,MATCH(DT$1,Settings!$G:$G,0))=TRUE,
100-100*(BE401-MINIFS(BE:BE,$E:$E,$E401))/(MAXIFS(BE:BE,$E:$E,$E401)-MINIFS(BE:BE,$E:$E,$E401)),
100*(BE401-MINIFS(BE:BE,$E:$E,$E401))/(MAXIFS(BE:BE,$E:$E,$E401)-MINIFS(BE:BE,$E:$E,$E401))))</f>
        <v/>
      </c>
      <c r="DU401" s="223" t="str">
        <f t="array" ref="DU401">IF(BF401="","",
IF(INDEX(Settings!$H:$H,MATCH(DU$1,Settings!$G:$G,0))=TRUE,
100-100*(BF401-MINIFS(BF:BF,$E:$E,$E401))/(MAXIFS(BF:BF,$E:$E,$E401)-MINIFS(BF:BF,$E:$E,$E401)),
100*(BF401-MINIFS(BF:BF,$E:$E,$E401))/(MAXIFS(BF:BF,$E:$E,$E401)-MINIFS(BF:BF,$E:$E,$E401))))</f>
        <v/>
      </c>
      <c r="DV401" s="223" t="str">
        <f t="array" ref="DV401">IF(BG401="","",
IF(INDEX(Settings!$H:$H,MATCH(DV$1,Settings!$G:$G,0))=TRUE,
100-100*(BG401-MINIFS(BG:BG,$E:$E,$E401))/(MAXIFS(BG:BG,$E:$E,$E401)-MINIFS(BG:BG,$E:$E,$E401)),
100*(BG401-MINIFS(BG:BG,$E:$E,$E401))/(MAXIFS(BG:BG,$E:$E,$E401)-MINIFS(BG:BG,$E:$E,$E401))))</f>
        <v/>
      </c>
      <c r="DW401" s="223" t="str">
        <f t="array" ref="DW401">IF(BH401="","",
IF(INDEX(Settings!$H:$H,MATCH(DW$1,Settings!$G:$G,0))=TRUE,
100-100*(BH401-MINIFS(BH:BH,$E:$E,$E401))/(MAXIFS(BH:BH,$E:$E,$E401)-MINIFS(BH:BH,$E:$E,$E401)),
100*(BH401-MINIFS(BH:BH,$E:$E,$E401))/(MAXIFS(BH:BH,$E:$E,$E401)-MINIFS(BH:BH,$E:$E,$E401))))</f>
        <v/>
      </c>
      <c r="DX401" s="223" t="str">
        <f t="array" ref="DX401">IF(BI401="","",
IF(INDEX(Settings!$H:$H,MATCH(DX$1,Settings!$G:$G,0))=TRUE,
100-100*(BI401-MINIFS(BI:BI,$E:$E,$E401))/(MAXIFS(BI:BI,$E:$E,$E401)-MINIFS(BI:BI,$E:$E,$E401)),
100*(BI401-MINIFS(BI:BI,$E:$E,$E401))/(MAXIFS(BI:BI,$E:$E,$E401)-MINIFS(BI:BI,$E:$E,$E401))))</f>
        <v/>
      </c>
      <c r="DY401" s="223" t="str">
        <f t="array" ref="DY401">IF(BJ401="","",
IF(INDEX(Settings!$H:$H,MATCH(DY$1,Settings!$G:$G,0))=TRUE,
100-100*(BJ401-MINIFS(BJ:BJ,$E:$E,$E401))/(MAXIFS(BJ:BJ,$E:$E,$E401)-MINIFS(BJ:BJ,$E:$E,$E401)),
100*(BJ401-MINIFS(BJ:BJ,$E:$E,$E401))/(MAXIFS(BJ:BJ,$E:$E,$E401)-MINIFS(BJ:BJ,$E:$E,$E401))))</f>
        <v/>
      </c>
      <c r="DZ401" s="225"/>
      <c r="EA401" s="225"/>
      <c r="EB401" s="225" t="str">
        <f t="shared" si="8"/>
        <v/>
      </c>
      <c r="EC401" s="225" t="str">
        <f t="shared" si="9"/>
        <v/>
      </c>
      <c r="ED401" s="225" t="str">
        <f t="shared" si="10"/>
        <v/>
      </c>
      <c r="EE401" s="225" t="str">
        <f t="shared" si="11"/>
        <v/>
      </c>
      <c r="EF401" s="225" t="str">
        <f t="shared" si="12"/>
        <v/>
      </c>
      <c r="EG401" s="225" t="str">
        <f t="shared" si="13"/>
        <v/>
      </c>
      <c r="EH401" s="225"/>
      <c r="EI401" s="225"/>
      <c r="EJ401" s="225"/>
      <c r="EK401" s="225"/>
      <c r="EL401" s="225"/>
      <c r="EM401" s="225"/>
    </row>
    <row r="402">
      <c r="A402" s="231"/>
      <c r="B402" s="231"/>
      <c r="C402" s="231"/>
      <c r="D402" s="231" t="str">
        <f t="array" ref="D402">IFERROR(INDEX(Profiles!$B:$B,MATCH($A402,Profiles!$A:$A,0)),"")</f>
        <v/>
      </c>
      <c r="E402" s="231"/>
      <c r="F402" s="231"/>
      <c r="G402" s="231"/>
      <c r="H402" s="231"/>
      <c r="I402" s="231" t="str">
        <f>IF(A402="","",IF(Settings!$N$3="DATE",F402&amp;": "&amp;TEXT(B402,"M/DD/YY"),F402&amp;": "&amp;H402))</f>
        <v/>
      </c>
      <c r="J402" s="231"/>
      <c r="K402" s="231"/>
      <c r="L402" s="231"/>
      <c r="M402" s="232" t="str">
        <f t="shared" si="14"/>
        <v/>
      </c>
      <c r="N402" s="231"/>
      <c r="O402" s="231"/>
      <c r="P402" s="231"/>
      <c r="Q402" s="231"/>
      <c r="R402" s="231"/>
      <c r="S402" s="230" t="str">
        <f>IFERROR(VLOOKUP(AF402, 'YOYO IR Scores'!A:C, 3, FALSE), "")
</f>
        <v/>
      </c>
      <c r="T402" s="231"/>
      <c r="U402" s="231"/>
      <c r="V402" s="231"/>
      <c r="W402" s="231"/>
      <c r="X402" s="233" t="str">
        <f t="shared" si="4"/>
        <v/>
      </c>
      <c r="Y402" s="234" t="str">
        <f t="shared" si="5"/>
        <v/>
      </c>
      <c r="Z402" s="234" t="str">
        <f t="shared" si="6"/>
        <v/>
      </c>
      <c r="AA402" s="233" t="str">
        <f t="shared" si="7"/>
        <v/>
      </c>
      <c r="AB402" s="232"/>
      <c r="AC402" s="232"/>
      <c r="AD402" s="232"/>
      <c r="AE402" s="232" t="str">
        <f>IFERROR(VLOOKUP(AF402, 'YOYO IR Scores'!A:C, 2, FALSE), "")</f>
        <v/>
      </c>
      <c r="AF402" s="232"/>
      <c r="AG402" s="23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c r="BD402" s="232"/>
      <c r="BE402" s="232"/>
      <c r="BF402" s="232"/>
      <c r="BG402" s="232"/>
      <c r="BH402" s="232"/>
      <c r="BI402" s="232"/>
      <c r="BJ402" s="232"/>
      <c r="BK402" s="232" t="str">
        <f t="array" ref="BK402">IF(J402="","",
IF(INDEX(Settings!$H:$H,MATCH(BY$1,Settings!$G:$G,0))=TRUE,
100-100*(J402-MIN(J:J))/(MAX(J:J)-MIN(J:J)),
100*(J402-MIN(J:J))/(MAX(J:J)-MIN(J:J))))</f>
        <v/>
      </c>
      <c r="BL402" s="232" t="str">
        <f t="array" ref="BL402">IF(J402="","",
IF(INDEX(Settings!$H:$H,MATCH(BY$1,Settings!$G:$G,0))=TRUE,
100-100*(J402-MINIFS(J:J,$E:$E,$E402))/(MAXIFS(J:J,$E:$E,$E402)-MINIFS(J:J,$E:$E,$E402)),
100*(J402-MINIFS(J:J,$E:$E,$E402))/(MAXIFS(J:J,$E:$E,$E402)-MINIFS(J:J,$E:$E,$E402))))</f>
        <v/>
      </c>
      <c r="BM402" s="232" t="str">
        <f t="array" ref="BM402">IF(J402="","",
IF(INDEX(Settings!$H:$H,MATCH(BY$1,Settings!$G:$G,0))=TRUE,
100-100*(J402-MINIFS(J:J,$E:$E,$E402,$I:$I,$I402))/(MAXIFS(J:J,$E:$E,$E402,$I:$I,$I402)-MINIFS(J:J,$E:$E,$E402,$I:$I,$I402)),
100*(J402-MINIFS(J:J,$E:$E,$E402,$I:$I,$I402))/(MAXIFS(J:J,$E:$E,$E402,$I:$I,$I402)-MINIFS(J:J,$E:$E,$E402,$I:$I,$I402))))</f>
        <v/>
      </c>
      <c r="BN402" s="231" t="str">
        <f t="array" ref="BN402">IF(J402="","",
IF(INDEX(Settings!$H:$H,MATCH(BY$1,Settings!$G:$G,0))=TRUE,
100-100*PERCENTRANK(J:J,J402),
100*PERCENTRANK(J:J,J402)))</f>
        <v/>
      </c>
      <c r="BO402" s="231" t="str">
        <f>IFERROR(__xludf.DUMMYFUNCTION("IF(J402="""","""",
IF(INDEX(Settings!$H:$H,MATCH(BY$1,Settings!$G:$G,0))=TRUE,
100-100*PERCENTRANK(FILTER(J:J,$E:$E=$E402),J402),
100*PERCENTRANK(FILTER(J:J,$E:$E=$E402),J402)))"),"")</f>
        <v/>
      </c>
      <c r="BP402" s="231" t="str">
        <f>IFERROR(__xludf.DUMMYFUNCTION("IF(J402="""","""",
IF(INDEX(Settings!$H:$H,MATCH(BY$1,Settings!$G:$G,0))=TRUE,
100-100*PERCENTRANK(FILTER(J:J,$E:$E=$E402,$I:$I=$I402),J402),
100*PERCENTRANK(FILTER(J:J,$E:$E=$E402,$I:$I=$I402),J402)))"),"")</f>
        <v/>
      </c>
      <c r="BQ402" s="233" t="str">
        <f t="array" ref="BQ402">IF(J402="","",
IF(INDEX(Settings!$H:$H,MATCH(BY$1,Settings!$G:$G,0))=TRUE,
-1*(J402-AVERAGE(J:J))/STDEV(J:J),
(J402-AVERAGE(J:J))/STDEV(J:J)))</f>
        <v/>
      </c>
      <c r="BR402" s="233" t="str">
        <f>IFERROR(__xludf.DUMMYFUNCTION("IF(J402="""","""",
IF(INDEX(Settings!$H:$H,MATCH(BY$1,Settings!$G:$G,0))=TRUE,
-1*(J402-AVERAGEIFS(J:J,$E:$E,$E402))/STDEV(FILTER(J:J,$E:$E=$E402)),
(J402-AVERAGEIFS(J:J,$E:$E,$E402))/STDEV(FILTER(J:J,$E:$E=$E402))))"),"")</f>
        <v/>
      </c>
      <c r="BS402" s="233"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1"/>
      <c r="BX402" s="231"/>
      <c r="BY402" s="232" t="str">
        <f t="array" ref="BY402">IF(J402="","",
IF(INDEX(Settings!$H:$H,MATCH(BY$1,Settings!$G:$G,0))=TRUE,
100-100*(J402-MINIFS(J:J,$E:$E,$E402))/(MAXIFS(J:J,$E:$E,$E402)-MINIFS(J:J,$E:$E,$E402)),
100*(J402-MINIFS(J:J,$E:$E,$E402))/(MAXIFS(J:J,$E:$E,$E402)-MINIFS(J:J,$E:$E,$E402))))</f>
        <v/>
      </c>
      <c r="BZ402" s="232" t="str">
        <f t="array" ref="BZ402">IF(K402="","",
IF(INDEX(Settings!$H:$H,MATCH(BZ$1,Settings!$G:$G,0))=TRUE,
100-100*(K402-MINIFS(K:K,$E:$E,$E402))/(MAXIFS(K:K,$E:$E,$E402)-MINIFS(K:K,$E:$E,$E402)),
100*(K402-MINIFS(K:K,$E:$E,$E402))/(MAXIFS(K:K,$E:$E,$E402)-MINIFS(K:K,$E:$E,$E402))))</f>
        <v/>
      </c>
      <c r="CA402" s="232" t="str">
        <f t="array" ref="CA402">IF(L402="","",
IF(INDEX(Settings!$H:$H,MATCH(CA$1,Settings!$G:$G,0))=TRUE,
100-100*(L402-MINIFS(L:L,$E:$E,$E402))/(MAXIFS(L:L,$E:$E,$E402)-MINIFS(L:L,$E:$E,$E402)),
100*(L402-MINIFS(L:L,$E:$E,$E402))/(MAXIFS(L:L,$E:$E,$E402)-MINIFS(L:L,$E:$E,$E402))))</f>
        <v/>
      </c>
      <c r="CB402" s="232" t="str">
        <f t="array" ref="CB402">IF(M402="","",
IF(INDEX(Settings!$H:$H,MATCH(CB$1,Settings!$G:$G,0))=TRUE,
100-100*(M402-MINIFS(M:M,$E:$E,$E402))/(MAXIFS(M:M,$E:$E,$E402)-MINIFS(M:M,$E:$E,$E402)),
100*(M402-MINIFS(M:M,$E:$E,$E402))/(MAXIFS(M:M,$E:$E,$E402)-MINIFS(M:M,$E:$E,$E402))))</f>
        <v/>
      </c>
      <c r="CC402" s="232" t="str">
        <f t="array" ref="CC402">IF(N402="","",
IF(INDEX(Settings!$H:$H,MATCH(CC$1,Settings!$G:$G,0))=TRUE,
100-100*(N402-MINIFS(N:N,$E:$E,$E402))/(MAXIFS(N:N,$E:$E,$E402)-MINIFS(N:N,$E:$E,$E402)),
100*(N402-MINIFS(N:N,$E:$E,$E402))/(MAXIFS(N:N,$E:$E,$E402)-MINIFS(N:N,$E:$E,$E402))))</f>
        <v/>
      </c>
      <c r="CD402" s="232" t="str">
        <f t="array" ref="CD402">IF(O402="","",
IF(INDEX(Settings!$H:$H,MATCH(CD$1,Settings!$G:$G,0))=TRUE,
100-100*(O402-MINIFS(O:O,$E:$E,$E402))/(MAXIFS(O:O,$E:$E,$E402)-MINIFS(O:O,$E:$E,$E402)),
100*(O402-MINIFS(O:O,$E:$E,$E402))/(MAXIFS(O:O,$E:$E,$E402)-MINIFS(O:O,$E:$E,$E402))))</f>
        <v/>
      </c>
      <c r="CE402" s="232" t="str">
        <f t="array" ref="CE402">IF(P402="","",
IF(INDEX(Settings!$H:$H,MATCH(CE$1,Settings!$G:$G,0))=TRUE,
100-100*(P402-MINIFS(P:P,$E:$E,$E402))/(MAXIFS(P:P,$E:$E,$E402)-MINIFS(P:P,$E:$E,$E402)),
100*(P402-MINIFS(P:P,$E:$E,$E402))/(MAXIFS(P:P,$E:$E,$E402)-MINIFS(P:P,$E:$E,$E402))))</f>
        <v/>
      </c>
      <c r="CF402" s="232" t="str">
        <f t="array" ref="CF402">IF(Q402="","",
IF(INDEX(Settings!$H:$H,MATCH(CF$1,Settings!$G:$G,0))=TRUE,
100-100*(Q402-MINIFS(Q:Q,$E:$E,$E402))/(MAXIFS(Q:Q,$E:$E,$E402)-MINIFS(Q:Q,$E:$E,$E402)),
100*(Q402-MINIFS(Q:Q,$E:$E,$E402))/(MAXIFS(Q:Q,$E:$E,$E402)-MINIFS(Q:Q,$E:$E,$E402))))</f>
        <v/>
      </c>
      <c r="CG402" s="232" t="str">
        <f t="array" ref="CG402">IF(R402="","",
IF(INDEX(Settings!$H:$H,MATCH(CG$1,Settings!$G:$G,0))=TRUE,
100-100*(R402-MINIFS(R:R,$E:$E,$E402))/(MAXIFS(R:R,$E:$E,$E402)-MINIFS(R:R,$E:$E,$E402)),
100*(R402-MINIFS(R:R,$E:$E,$E402))/(MAXIFS(R:R,$E:$E,$E402)-MINIFS(R:R,$E:$E,$E402))))</f>
        <v/>
      </c>
      <c r="CH402" s="232" t="str">
        <f t="array" ref="CH402">IF(S402="","",
IF(INDEX(Settings!$H:$H,MATCH(CH$1,Settings!$G:$G,0))=TRUE,
100-100*(S402-MINIFS(S:S,$E:$E,$E402))/(MAXIFS(S:S,$E:$E,$E402)-MINIFS(S:S,$E:$E,$E402)),
100*(S402-MINIFS(S:S,$E:$E,$E402))/(MAXIFS(S:S,$E:$E,$E402)-MINIFS(S:S,$E:$E,$E402))))</f>
        <v/>
      </c>
      <c r="CI402" s="232" t="str">
        <f t="array" ref="CI402">IF(T402="","",
IF(INDEX(Settings!$H:$H,MATCH(CI$1,Settings!$G:$G,0))=TRUE,
100-100*(T402-MINIFS(T:T,$E:$E,$E402))/(MAXIFS(T:T,$E:$E,$E402)-MINIFS(T:T,$E:$E,$E402)),
100*(T402-MINIFS(T:T,$E:$E,$E402))/(MAXIFS(T:T,$E:$E,$E402)-MINIFS(T:T,$E:$E,$E402))))</f>
        <v/>
      </c>
      <c r="CJ402" s="232" t="str">
        <f t="array" ref="CJ402">IF(U402="","",
IF(INDEX(Settings!$H:$H,MATCH(CJ$1,Settings!$G:$G,0))=TRUE,
100-100*(U402-MINIFS(U:U,$E:$E,$E402))/(MAXIFS(U:U,$E:$E,$E402)-MINIFS(U:U,$E:$E,$E402)),
100*(U402-MINIFS(U:U,$E:$E,$E402))/(MAXIFS(U:U,$E:$E,$E402)-MINIFS(U:U,$E:$E,$E402))))</f>
        <v/>
      </c>
      <c r="CK402" s="232" t="str">
        <f t="array" ref="CK402">IF(V402="","",
IF(INDEX(Settings!$H:$H,MATCH(CK$1,Settings!$G:$G,0))=TRUE,
100-100*(V402-MINIFS(V:V,$E:$E,$E402))/(MAXIFS(V:V,$E:$E,$E402)-MINIFS(V:V,$E:$E,$E402)),
100*(V402-MINIFS(V:V,$E:$E,$E402))/(MAXIFS(V:V,$E:$E,$E402)-MINIFS(V:V,$E:$E,$E402))))</f>
        <v/>
      </c>
      <c r="CL402" s="232" t="str">
        <f t="array" ref="CL402">IF(W402="","",
IF(INDEX(Settings!$H:$H,MATCH(CL$1,Settings!$G:$G,0))=TRUE,
100-100*(W402-MINIFS(W:W,$E:$E,$E402))/(MAXIFS(W:W,$E:$E,$E402)-MINIFS(W:W,$E:$E,$E402)),
100*(W402-MINIFS(W:W,$E:$E,$E402))/(MAXIFS(W:W,$E:$E,$E402)-MINIFS(W:W,$E:$E,$E402))))</f>
        <v/>
      </c>
      <c r="CM402" s="232" t="str">
        <f t="array" ref="CM402">IF(X402="","",
IF(INDEX(Settings!$H:$H,MATCH(CM$1,Settings!$G:$G,0))=TRUE,
100-100*(X402-MINIFS(X:X,$E:$E,$E402))/(MAXIFS(X:X,$E:$E,$E402)-MINIFS(X:X,$E:$E,$E402)),
100*(X402-MINIFS(X:X,$E:$E,$E402))/(MAXIFS(X:X,$E:$E,$E402)-MINIFS(X:X,$E:$E,$E402))))</f>
        <v/>
      </c>
      <c r="CN402" s="232" t="str">
        <f t="array" ref="CN402">IF(Y402="","",
IF(INDEX(Settings!$H:$H,MATCH(CN$1,Settings!$G:$G,0))=TRUE,
100-100*(Y402-MINIFS(Y:Y,$E:$E,$E402))/(MAXIFS(Y:Y,$E:$E,$E402)-MINIFS(Y:Y,$E:$E,$E402)),
100*(Y402-MINIFS(Y:Y,$E:$E,$E402))/(MAXIFS(Y:Y,$E:$E,$E402)-MINIFS(Y:Y,$E:$E,$E402))))</f>
        <v/>
      </c>
      <c r="CO402" s="232" t="str">
        <f t="array" ref="CO402">IF(Z402="","",
IF(INDEX(Settings!$H:$H,MATCH(CO$1,Settings!$G:$G,0))=TRUE,
100-100*(Z402-MINIFS(Z:Z,$E:$E,$E402))/(MAXIFS(Z:Z,$E:$E,$E402)-MINIFS(Z:Z,$E:$E,$E402)),
100*(Z402-MINIFS(Z:Z,$E:$E,$E402))/(MAXIFS(Z:Z,$E:$E,$E402)-MINIFS(Z:Z,$E:$E,$E402))))</f>
        <v/>
      </c>
      <c r="CP402" s="232" t="str">
        <f t="array" ref="CP402">IF(AA402="","",
IF(INDEX(Settings!$H:$H,MATCH(CP$1,Settings!$G:$G,0))=TRUE,
100-100*(AA402-MINIFS(AA:AA,$E:$E,$E402))/(MAXIFS(AA:AA,$E:$E,$E402)-MINIFS(AA:AA,$E:$E,$E402)),
100*(AA402-MINIFS(AA:AA,$E:$E,$E402))/(MAXIFS(AA:AA,$E:$E,$E402)-MINIFS(AA:AA,$E:$E,$E402))))</f>
        <v/>
      </c>
      <c r="CQ402" s="232" t="str">
        <f t="array" ref="CQ402">IF(AB402="","",
IF(INDEX(Settings!$H:$H,MATCH(CQ$1,Settings!$G:$G,0))=TRUE,
100-100*(AB402-MINIFS(AB:AB,$E:$E,$E402))/(MAXIFS(AB:AB,$E:$E,$E402)-MINIFS(AB:AB,$E:$E,$E402)),
100*(AB402-MINIFS(AB:AB,$E:$E,$E402))/(MAXIFS(AB:AB,$E:$E,$E402)-MINIFS(AB:AB,$E:$E,$E402))))</f>
        <v/>
      </c>
      <c r="CR402" s="232" t="str">
        <f t="array" ref="CR402">IF(AC402="","",
IF(INDEX(Settings!$H:$H,MATCH(CR$1,Settings!$G:$G,0))=TRUE,
100-100*(AC402-MINIFS(AC:AC,$E:$E,$E402))/(MAXIFS(AC:AC,$E:$E,$E402)-MINIFS(AC:AC,$E:$E,$E402)),
100*(AC402-MINIFS(AC:AC,$E:$E,$E402))/(MAXIFS(AC:AC,$E:$E,$E402)-MINIFS(AC:AC,$E:$E,$E402))))</f>
        <v/>
      </c>
      <c r="CS402" s="232" t="str">
        <f t="array" ref="CS402">IF(AD402="","",
IF(INDEX(Settings!$H:$H,MATCH(CS$1,Settings!$G:$G,0))=TRUE,
100-100*(AD402-MINIFS(AD:AD,$E:$E,$E402))/(MAXIFS(AD:AD,$E:$E,$E402)-MINIFS(AD:AD,$E:$E,$E402)),
100*(AD402-MINIFS(AD:AD,$E:$E,$E402))/(MAXIFS(AD:AD,$E:$E,$E402)-MINIFS(AD:AD,$E:$E,$E402))))</f>
        <v/>
      </c>
      <c r="CT402" s="232" t="str">
        <f t="array" ref="CT402">IF(AE402="","",
IF(INDEX(Settings!$H:$H,MATCH(CT$1,Settings!$G:$G,0))=TRUE,
100-100*(AE402-MINIFS(AE:AE,$E:$E,$E402))/(MAXIFS(AE:AE,$E:$E,$E402)-MINIFS(AE:AE,$E:$E,$E402)),
100*(AE402-MINIFS(AE:AE,$E:$E,$E402))/(MAXIFS(AE:AE,$E:$E,$E402)-MINIFS(AE:AE,$E:$E,$E402))))</f>
        <v/>
      </c>
      <c r="CU402" s="232" t="str">
        <f t="array" ref="CU402">IF(AF402="","",
IF(INDEX(Settings!$H:$H,MATCH(CU$1,Settings!$G:$G,0))=TRUE,
100-100*(AF402-MINIFS(AF:AF,$E:$E,$E402))/(MAXIFS(AF:AF,$E:$E,$E402)-MINIFS(AF:AF,$E:$E,$E402)),
100*(AF402-MINIFS(AF:AF,$E:$E,$E402))/(MAXIFS(AF:AF,$E:$E,$E402)-MINIFS(AF:AF,$E:$E,$E402))))</f>
        <v/>
      </c>
      <c r="CV402" s="232" t="str">
        <f t="array" ref="CV402">IF(AG402="","",
IF(INDEX(Settings!$H:$H,MATCH(CV$1,Settings!$G:$G,0))=TRUE,
100-100*(AG402-MINIFS(AG:AG,$E:$E,$E402))/(MAXIFS(AG:AG,$E:$E,$E402)-MINIFS(AG:AG,$E:$E,$E402)),
100*(AG402-MINIFS(AG:AG,$E:$E,$E402))/(MAXIFS(AG:AG,$E:$E,$E402)-MINIFS(AG:AG,$E:$E,$E402))))</f>
        <v/>
      </c>
      <c r="CW402" s="232" t="str">
        <f t="array" ref="CW402">IF(AH402="","",
IF(INDEX(Settings!$H:$H,MATCH(CW$1,Settings!$G:$G,0))=TRUE,
100-100*(AH402-MINIFS(AH:AH,$E:$E,$E402))/(MAXIFS(AH:AH,$E:$E,$E402)-MINIFS(AH:AH,$E:$E,$E402)),
100*(AH402-MINIFS(AH:AH,$E:$E,$E402))/(MAXIFS(AH:AH,$E:$E,$E402)-MINIFS(AH:AH,$E:$E,$E402))))</f>
        <v/>
      </c>
      <c r="CX402" s="232" t="str">
        <f t="array" ref="CX402">IF(AI402="","",
IF(INDEX(Settings!$H:$H,MATCH(CX$1,Settings!$G:$G,0))=TRUE,
100-100*(AI402-MINIFS(AI:AI,$E:$E,$E402))/(MAXIFS(AI:AI,$E:$E,$E402)-MINIFS(AI:AI,$E:$E,$E402)),
100*(AI402-MINIFS(AI:AI,$E:$E,$E402))/(MAXIFS(AI:AI,$E:$E,$E402)-MINIFS(AI:AI,$E:$E,$E402))))</f>
        <v/>
      </c>
      <c r="CY402" s="232" t="str">
        <f t="array" ref="CY402">IF(AJ402="","",
IF(INDEX(Settings!$H:$H,MATCH(CY$1,Settings!$G:$G,0))=TRUE,
100-100*(AJ402-MINIFS(AJ:AJ,$E:$E,$E402))/(MAXIFS(AJ:AJ,$E:$E,$E402)-MINIFS(AJ:AJ,$E:$E,$E402)),
100*(AJ402-MINIFS(AJ:AJ,$E:$E,$E402))/(MAXIFS(AJ:AJ,$E:$E,$E402)-MINIFS(AJ:AJ,$E:$E,$E402))))</f>
        <v/>
      </c>
      <c r="CZ402" s="232" t="str">
        <f t="array" ref="CZ402">IF(AK402="","",
IF(INDEX(Settings!$H:$H,MATCH(CZ$1,Settings!$G:$G,0))=TRUE,
100-100*(AK402-MINIFS(AK:AK,$E:$E,$E402))/(MAXIFS(AK:AK,$E:$E,$E402)-MINIFS(AK:AK,$E:$E,$E402)),
100*(AK402-MINIFS(AK:AK,$E:$E,$E402))/(MAXIFS(AK:AK,$E:$E,$E402)-MINIFS(AK:AK,$E:$E,$E402))))</f>
        <v/>
      </c>
      <c r="DA402" s="232" t="str">
        <f t="array" ref="DA402">IF(AL402="","",
IF(INDEX(Settings!$H:$H,MATCH(DA$1,Settings!$G:$G,0))=TRUE,
100-100*(AL402-MINIFS(AL:AL,$E:$E,$E402))/(MAXIFS(AL:AL,$E:$E,$E402)-MINIFS(AL:AL,$E:$E,$E402)),
100*(AL402-MINIFS(AL:AL,$E:$E,$E402))/(MAXIFS(AL:AL,$E:$E,$E402)-MINIFS(AL:AL,$E:$E,$E402))))</f>
        <v/>
      </c>
      <c r="DB402" s="232" t="str">
        <f t="array" ref="DB402">IF(AM402="","",
IF(INDEX(Settings!$H:$H,MATCH(DB$1,Settings!$G:$G,0))=TRUE,
100-100*(AM402-MINIFS(AM:AM,$E:$E,$E402))/(MAXIFS(AM:AM,$E:$E,$E402)-MINIFS(AM:AM,$E:$E,$E402)),
100*(AM402-MINIFS(AM:AM,$E:$E,$E402))/(MAXIFS(AM:AM,$E:$E,$E402)-MINIFS(AM:AM,$E:$E,$E402))))</f>
        <v/>
      </c>
      <c r="DC402" s="232" t="str">
        <f t="array" ref="DC402">IF(AN402="","",
IF(INDEX(Settings!$H:$H,MATCH(DC$1,Settings!$G:$G,0))=TRUE,
100-100*(AN402-MINIFS(AN:AN,$E:$E,$E402))/(MAXIFS(AN:AN,$E:$E,$E402)-MINIFS(AN:AN,$E:$E,$E402)),
100*(AN402-MINIFS(AN:AN,$E:$E,$E402))/(MAXIFS(AN:AN,$E:$E,$E402)-MINIFS(AN:AN,$E:$E,$E402))))</f>
        <v/>
      </c>
      <c r="DD402" s="232" t="str">
        <f t="array" ref="DD402">IF(AO402="","",
IF(INDEX(Settings!$H:$H,MATCH(DD$1,Settings!$G:$G,0))=TRUE,
100-100*(AO402-MINIFS(AO:AO,$E:$E,$E402))/(MAXIFS(AO:AO,$E:$E,$E402)-MINIFS(AO:AO,$E:$E,$E402)),
100*(AO402-MINIFS(AO:AO,$E:$E,$E402))/(MAXIFS(AO:AO,$E:$E,$E402)-MINIFS(AO:AO,$E:$E,$E402))))</f>
        <v/>
      </c>
      <c r="DE402" s="232" t="str">
        <f t="array" ref="DE402">IF(AP402="","",
IF(INDEX(Settings!$H:$H,MATCH(DE$1,Settings!$G:$G,0))=TRUE,
100-100*(AP402-MINIFS(AP:AP,$E:$E,$E402))/(MAXIFS(AP:AP,$E:$E,$E402)-MINIFS(AP:AP,$E:$E,$E402)),
100*(AP402-MINIFS(AP:AP,$E:$E,$E402))/(MAXIFS(AP:AP,$E:$E,$E402)-MINIFS(AP:AP,$E:$E,$E402))))</f>
        <v/>
      </c>
      <c r="DF402" s="232" t="str">
        <f t="array" ref="DF402">IF(AQ402="","",
IF(INDEX(Settings!$H:$H,MATCH(DF$1,Settings!$G:$G,0))=TRUE,
100-100*(AQ402-MINIFS(AQ:AQ,$E:$E,$E402))/(MAXIFS(AQ:AQ,$E:$E,$E402)-MINIFS(AQ:AQ,$E:$E,$E402)),
100*(AQ402-MINIFS(AQ:AQ,$E:$E,$E402))/(MAXIFS(AQ:AQ,$E:$E,$E402)-MINIFS(AQ:AQ,$E:$E,$E402))))</f>
        <v/>
      </c>
      <c r="DG402" s="232" t="str">
        <f t="array" ref="DG402">IF(AR402="","",
IF(INDEX(Settings!$H:$H,MATCH(DG$1,Settings!$G:$G,0))=TRUE,
100-100*(AR402-MINIFS(AR:AR,$E:$E,$E402))/(MAXIFS(AR:AR,$E:$E,$E402)-MINIFS(AR:AR,$E:$E,$E402)),
100*(AR402-MINIFS(AR:AR,$E:$E,$E402))/(MAXIFS(AR:AR,$E:$E,$E402)-MINIFS(AR:AR,$E:$E,$E402))))</f>
        <v/>
      </c>
      <c r="DH402" s="232" t="str">
        <f t="array" ref="DH402">IF(AS402="","",
IF(INDEX(Settings!$H:$H,MATCH(DH$1,Settings!$G:$G,0))=TRUE,
100-100*(AS402-MINIFS(AS:AS,$E:$E,$E402))/(MAXIFS(AS:AS,$E:$E,$E402)-MINIFS(AS:AS,$E:$E,$E402)),
100*(AS402-MINIFS(AS:AS,$E:$E,$E402))/(MAXIFS(AS:AS,$E:$E,$E402)-MINIFS(AS:AS,$E:$E,$E402))))</f>
        <v/>
      </c>
      <c r="DI402" s="232" t="str">
        <f t="array" ref="DI402">IF(AT402="","",
IF(INDEX(Settings!$H:$H,MATCH(DI$1,Settings!$G:$G,0))=TRUE,
100-100*(AT402-MINIFS(AT:AT,$E:$E,$E402))/(MAXIFS(AT:AT,$E:$E,$E402)-MINIFS(AT:AT,$E:$E,$E402)),
100*(AT402-MINIFS(AT:AT,$E:$E,$E402))/(MAXIFS(AT:AT,$E:$E,$E402)-MINIFS(AT:AT,$E:$E,$E402))))</f>
        <v/>
      </c>
      <c r="DJ402" s="232" t="str">
        <f t="array" ref="DJ402">IF(AU402="","",
IF(INDEX(Settings!$H:$H,MATCH(DJ$1,Settings!$G:$G,0))=TRUE,
100-100*(AU402-MINIFS(AU:AU,$E:$E,$E402))/(MAXIFS(AU:AU,$E:$E,$E402)-MINIFS(AU:AU,$E:$E,$E402)),
100*(AU402-MINIFS(AU:AU,$E:$E,$E402))/(MAXIFS(AU:AU,$E:$E,$E402)-MINIFS(AU:AU,$E:$E,$E402))))</f>
        <v/>
      </c>
      <c r="DK402" s="232" t="str">
        <f t="array" ref="DK402">IF(AV402="","",
IF(INDEX(Settings!$H:$H,MATCH(DK$1,Settings!$G:$G,0))=TRUE,
100-100*(AV402-MINIFS(AV:AV,$E:$E,$E402))/(MAXIFS(AV:AV,$E:$E,$E402)-MINIFS(AV:AV,$E:$E,$E402)),
100*(AV402-MINIFS(AV:AV,$E:$E,$E402))/(MAXIFS(AV:AV,$E:$E,$E402)-MINIFS(AV:AV,$E:$E,$E402))))</f>
        <v/>
      </c>
      <c r="DL402" s="232" t="str">
        <f t="array" ref="DL402">IF(AW402="","",
IF(INDEX(Settings!$H:$H,MATCH(DL$1,Settings!$G:$G,0))=TRUE,
100-100*(AW402-MINIFS(AW:AW,$E:$E,$E402))/(MAXIFS(AW:AW,$E:$E,$E402)-MINIFS(AW:AW,$E:$E,$E402)),
100*(AW402-MINIFS(AW:AW,$E:$E,$E402))/(MAXIFS(AW:AW,$E:$E,$E402)-MINIFS(AW:AW,$E:$E,$E402))))</f>
        <v/>
      </c>
      <c r="DM402" s="232" t="str">
        <f t="array" ref="DM402">IF(AX402="","",
IF(INDEX(Settings!$H:$H,MATCH(DM$1,Settings!$G:$G,0))=TRUE,
100-100*(AX402-MINIFS(AX:AX,$E:$E,$E402))/(MAXIFS(AX:AX,$E:$E,$E402)-MINIFS(AX:AX,$E:$E,$E402)),
100*(AX402-MINIFS(AX:AX,$E:$E,$E402))/(MAXIFS(AX:AX,$E:$E,$E402)-MINIFS(AX:AX,$E:$E,$E402))))</f>
        <v/>
      </c>
      <c r="DN402" s="232" t="str">
        <f t="array" ref="DN402">IF(AY402="","",
IF(INDEX(Settings!$H:$H,MATCH(DN$1,Settings!$G:$G,0))=TRUE,
100-100*(AY402-MINIFS(AY:AY,$E:$E,$E402))/(MAXIFS(AY:AY,$E:$E,$E402)-MINIFS(AY:AY,$E:$E,$E402)),
100*(AY402-MINIFS(AY:AY,$E:$E,$E402))/(MAXIFS(AY:AY,$E:$E,$E402)-MINIFS(AY:AY,$E:$E,$E402))))</f>
        <v/>
      </c>
      <c r="DO402" s="232" t="str">
        <f t="array" ref="DO402">IF(AZ402="","",
IF(INDEX(Settings!$H:$H,MATCH(DO$1,Settings!$G:$G,0))=TRUE,
100-100*(AZ402-MINIFS(AZ:AZ,$E:$E,$E402))/(MAXIFS(AZ:AZ,$E:$E,$E402)-MINIFS(AZ:AZ,$E:$E,$E402)),
100*(AZ402-MINIFS(AZ:AZ,$E:$E,$E402))/(MAXIFS(AZ:AZ,$E:$E,$E402)-MINIFS(AZ:AZ,$E:$E,$E402))))</f>
        <v/>
      </c>
      <c r="DP402" s="232" t="str">
        <f t="array" ref="DP402">IF(BA402="","",
IF(INDEX(Settings!$H:$H,MATCH(DP$1,Settings!$G:$G,0))=TRUE,
100-100*(BA402-MINIFS(BA:BA,$E:$E,$E402))/(MAXIFS(BA:BA,$E:$E,$E402)-MINIFS(BA:BA,$E:$E,$E402)),
100*(BA402-MINIFS(BA:BA,$E:$E,$E402))/(MAXIFS(BA:BA,$E:$E,$E402)-MINIFS(BA:BA,$E:$E,$E402))))</f>
        <v/>
      </c>
      <c r="DQ402" s="232" t="str">
        <f t="array" ref="DQ402">IF(BB402="","",
IF(INDEX(Settings!$H:$H,MATCH(DQ$1,Settings!$G:$G,0))=TRUE,
100-100*(BB402-MINIFS(BB:BB,$E:$E,$E402))/(MAXIFS(BB:BB,$E:$E,$E402)-MINIFS(BB:BB,$E:$E,$E402)),
100*(BB402-MINIFS(BB:BB,$E:$E,$E402))/(MAXIFS(BB:BB,$E:$E,$E402)-MINIFS(BB:BB,$E:$E,$E402))))</f>
        <v/>
      </c>
      <c r="DR402" s="232" t="str">
        <f t="array" ref="DR402">IF(BC402="","",
IF(INDEX(Settings!$H:$H,MATCH(DR$1,Settings!$G:$G,0))=TRUE,
100-100*(BC402-MINIFS(BC:BC,$E:$E,$E402))/(MAXIFS(BC:BC,$E:$E,$E402)-MINIFS(BC:BC,$E:$E,$E402)),
100*(BC402-MINIFS(BC:BC,$E:$E,$E402))/(MAXIFS(BC:BC,$E:$E,$E402)-MINIFS(BC:BC,$E:$E,$E402))))</f>
        <v/>
      </c>
      <c r="DS402" s="232" t="str">
        <f t="array" ref="DS402">IF(BD402="","",
IF(INDEX(Settings!$H:$H,MATCH(DS$1,Settings!$G:$G,0))=TRUE,
100-100*(BD402-MINIFS(BD:BD,$E:$E,$E402))/(MAXIFS(BD:BD,$E:$E,$E402)-MINIFS(BD:BD,$E:$E,$E402)),
100*(BD402-MINIFS(BD:BD,$E:$E,$E402))/(MAXIFS(BD:BD,$E:$E,$E402)-MINIFS(BD:BD,$E:$E,$E402))))</f>
        <v/>
      </c>
      <c r="DT402" s="232" t="str">
        <f t="array" ref="DT402">IF(BE402="","",
IF(INDEX(Settings!$H:$H,MATCH(DT$1,Settings!$G:$G,0))=TRUE,
100-100*(BE402-MINIFS(BE:BE,$E:$E,$E402))/(MAXIFS(BE:BE,$E:$E,$E402)-MINIFS(BE:BE,$E:$E,$E402)),
100*(BE402-MINIFS(BE:BE,$E:$E,$E402))/(MAXIFS(BE:BE,$E:$E,$E402)-MINIFS(BE:BE,$E:$E,$E402))))</f>
        <v/>
      </c>
      <c r="DU402" s="232" t="str">
        <f t="array" ref="DU402">IF(BF402="","",
IF(INDEX(Settings!$H:$H,MATCH(DU$1,Settings!$G:$G,0))=TRUE,
100-100*(BF402-MINIFS(BF:BF,$E:$E,$E402))/(MAXIFS(BF:BF,$E:$E,$E402)-MINIFS(BF:BF,$E:$E,$E402)),
100*(BF402-MINIFS(BF:BF,$E:$E,$E402))/(MAXIFS(BF:BF,$E:$E,$E402)-MINIFS(BF:BF,$E:$E,$E402))))</f>
        <v/>
      </c>
      <c r="DV402" s="232" t="str">
        <f t="array" ref="DV402">IF(BG402="","",
IF(INDEX(Settings!$H:$H,MATCH(DV$1,Settings!$G:$G,0))=TRUE,
100-100*(BG402-MINIFS(BG:BG,$E:$E,$E402))/(MAXIFS(BG:BG,$E:$E,$E402)-MINIFS(BG:BG,$E:$E,$E402)),
100*(BG402-MINIFS(BG:BG,$E:$E,$E402))/(MAXIFS(BG:BG,$E:$E,$E402)-MINIFS(BG:BG,$E:$E,$E402))))</f>
        <v/>
      </c>
      <c r="DW402" s="232" t="str">
        <f t="array" ref="DW402">IF(BH402="","",
IF(INDEX(Settings!$H:$H,MATCH(DW$1,Settings!$G:$G,0))=TRUE,
100-100*(BH402-MINIFS(BH:BH,$E:$E,$E402))/(MAXIFS(BH:BH,$E:$E,$E402)-MINIFS(BH:BH,$E:$E,$E402)),
100*(BH402-MINIFS(BH:BH,$E:$E,$E402))/(MAXIFS(BH:BH,$E:$E,$E402)-MINIFS(BH:BH,$E:$E,$E402))))</f>
        <v/>
      </c>
      <c r="DX402" s="232" t="str">
        <f t="array" ref="DX402">IF(BI402="","",
IF(INDEX(Settings!$H:$H,MATCH(DX$1,Settings!$G:$G,0))=TRUE,
100-100*(BI402-MINIFS(BI:BI,$E:$E,$E402))/(MAXIFS(BI:BI,$E:$E,$E402)-MINIFS(BI:BI,$E:$E,$E402)),
100*(BI402-MINIFS(BI:BI,$E:$E,$E402))/(MAXIFS(BI:BI,$E:$E,$E402)-MINIFS(BI:BI,$E:$E,$E402))))</f>
        <v/>
      </c>
      <c r="DY402" s="232" t="str">
        <f t="array" ref="DY402">IF(BJ402="","",
IF(INDEX(Settings!$H:$H,MATCH(DY$1,Settings!$G:$G,0))=TRUE,
100-100*(BJ402-MINIFS(BJ:BJ,$E:$E,$E402))/(MAXIFS(BJ:BJ,$E:$E,$E402)-MINIFS(BJ:BJ,$E:$E,$E402)),
100*(BJ402-MINIFS(BJ:BJ,$E:$E,$E402))/(MAXIFS(BJ:BJ,$E:$E,$E402)-MINIFS(BJ:BJ,$E:$E,$E402))))</f>
        <v/>
      </c>
      <c r="DZ402" s="234"/>
      <c r="EA402" s="234"/>
      <c r="EB402" s="234" t="str">
        <f t="shared" si="8"/>
        <v/>
      </c>
      <c r="EC402" s="234" t="str">
        <f t="shared" si="9"/>
        <v/>
      </c>
      <c r="ED402" s="234" t="str">
        <f t="shared" si="10"/>
        <v/>
      </c>
      <c r="EE402" s="234" t="str">
        <f t="shared" si="11"/>
        <v/>
      </c>
      <c r="EF402" s="234" t="str">
        <f t="shared" si="12"/>
        <v/>
      </c>
      <c r="EG402" s="234" t="str">
        <f t="shared" si="13"/>
        <v/>
      </c>
      <c r="EH402" s="234"/>
      <c r="EI402" s="234"/>
      <c r="EJ402" s="234"/>
      <c r="EK402" s="234"/>
      <c r="EL402" s="234"/>
      <c r="EM402" s="234"/>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3" t="str">
        <f t="shared" si="14"/>
        <v/>
      </c>
      <c r="N403" s="49"/>
      <c r="O403" s="49"/>
      <c r="P403" s="49"/>
      <c r="Q403" s="49"/>
      <c r="R403" s="49"/>
      <c r="S403" s="222" t="str">
        <f>IFERROR(VLOOKUP(AF403, 'YOYO IR Scores'!A:C, 3, FALSE), "")
</f>
        <v/>
      </c>
      <c r="T403" s="49"/>
      <c r="U403" s="49"/>
      <c r="V403" s="49"/>
      <c r="W403" s="49"/>
      <c r="X403" s="224" t="str">
        <f t="shared" si="4"/>
        <v/>
      </c>
      <c r="Y403" s="225" t="str">
        <f t="shared" si="5"/>
        <v/>
      </c>
      <c r="Z403" s="225" t="str">
        <f t="shared" si="6"/>
        <v/>
      </c>
      <c r="AA403" s="224" t="str">
        <f t="shared" si="7"/>
        <v/>
      </c>
      <c r="AB403" s="223"/>
      <c r="AC403" s="223"/>
      <c r="AD403" s="223"/>
      <c r="AE403" s="223" t="str">
        <f>IFERROR(VLOOKUP(AF403, 'YOYO IR Scores'!A:C, 2, FALSE), "")</f>
        <v/>
      </c>
      <c r="AF403" s="223"/>
      <c r="AG403" s="223"/>
      <c r="AH403" s="223"/>
      <c r="AI403" s="223"/>
      <c r="AJ403" s="223"/>
      <c r="AK403" s="223"/>
      <c r="AL403" s="223"/>
      <c r="AM403" s="223"/>
      <c r="AN403" s="223"/>
      <c r="AO403" s="223"/>
      <c r="AP403" s="223"/>
      <c r="AQ403" s="223"/>
      <c r="AR403" s="223"/>
      <c r="AS403" s="223"/>
      <c r="AT403" s="223"/>
      <c r="AU403" s="223"/>
      <c r="AV403" s="223"/>
      <c r="AW403" s="223"/>
      <c r="AX403" s="223"/>
      <c r="AY403" s="223"/>
      <c r="AZ403" s="223"/>
      <c r="BA403" s="223"/>
      <c r="BB403" s="223"/>
      <c r="BC403" s="223"/>
      <c r="BD403" s="223"/>
      <c r="BE403" s="223"/>
      <c r="BF403" s="223"/>
      <c r="BG403" s="223"/>
      <c r="BH403" s="223"/>
      <c r="BI403" s="223"/>
      <c r="BJ403" s="223"/>
      <c r="BK403" s="223" t="str">
        <f t="array" ref="BK403">IF(J403="","",
IF(INDEX(Settings!$H:$H,MATCH(BY$1,Settings!$G:$G,0))=TRUE,
100-100*(J403-MIN(J:J))/(MAX(J:J)-MIN(J:J)),
100*(J403-MIN(J:J))/(MAX(J:J)-MIN(J:J))))</f>
        <v/>
      </c>
      <c r="BL403" s="223" t="str">
        <f t="array" ref="BL403">IF(J403="","",
IF(INDEX(Settings!$H:$H,MATCH(BY$1,Settings!$G:$G,0))=TRUE,
100-100*(J403-MINIFS(J:J,$E:$E,$E403))/(MAXIFS(J:J,$E:$E,$E403)-MINIFS(J:J,$E:$E,$E403)),
100*(J403-MINIFS(J:J,$E:$E,$E403))/(MAXIFS(J:J,$E:$E,$E403)-MINIFS(J:J,$E:$E,$E403))))</f>
        <v/>
      </c>
      <c r="BM403" s="223"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4" t="str">
        <f t="array" ref="BQ403">IF(J403="","",
IF(INDEX(Settings!$H:$H,MATCH(BY$1,Settings!$G:$G,0))=TRUE,
-1*(J403-AVERAGE(J:J))/STDEV(J:J),
(J403-AVERAGE(J:J))/STDEV(J:J)))</f>
        <v/>
      </c>
      <c r="BR403" s="224" t="str">
        <f>IFERROR(__xludf.DUMMYFUNCTION("IF(J403="""","""",
IF(INDEX(Settings!$H:$H,MATCH(BY$1,Settings!$G:$G,0))=TRUE,
-1*(J403-AVERAGEIFS(J:J,$E:$E,$E403))/STDEV(FILTER(J:J,$E:$E=$E403)),
(J403-AVERAGEIFS(J:J,$E:$E,$E403))/STDEV(FILTER(J:J,$E:$E=$E403))))"),"")</f>
        <v/>
      </c>
      <c r="BS403" s="224"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3" t="str">
        <f t="array" ref="BY403">IF(J403="","",
IF(INDEX(Settings!$H:$H,MATCH(BY$1,Settings!$G:$G,0))=TRUE,
100-100*(J403-MINIFS(J:J,$E:$E,$E403))/(MAXIFS(J:J,$E:$E,$E403)-MINIFS(J:J,$E:$E,$E403)),
100*(J403-MINIFS(J:J,$E:$E,$E403))/(MAXIFS(J:J,$E:$E,$E403)-MINIFS(J:J,$E:$E,$E403))))</f>
        <v/>
      </c>
      <c r="BZ403" s="223" t="str">
        <f t="array" ref="BZ403">IF(K403="","",
IF(INDEX(Settings!$H:$H,MATCH(BZ$1,Settings!$G:$G,0))=TRUE,
100-100*(K403-MINIFS(K:K,$E:$E,$E403))/(MAXIFS(K:K,$E:$E,$E403)-MINIFS(K:K,$E:$E,$E403)),
100*(K403-MINIFS(K:K,$E:$E,$E403))/(MAXIFS(K:K,$E:$E,$E403)-MINIFS(K:K,$E:$E,$E403))))</f>
        <v/>
      </c>
      <c r="CA403" s="223" t="str">
        <f t="array" ref="CA403">IF(L403="","",
IF(INDEX(Settings!$H:$H,MATCH(CA$1,Settings!$G:$G,0))=TRUE,
100-100*(L403-MINIFS(L:L,$E:$E,$E403))/(MAXIFS(L:L,$E:$E,$E403)-MINIFS(L:L,$E:$E,$E403)),
100*(L403-MINIFS(L:L,$E:$E,$E403))/(MAXIFS(L:L,$E:$E,$E403)-MINIFS(L:L,$E:$E,$E403))))</f>
        <v/>
      </c>
      <c r="CB403" s="223" t="str">
        <f t="array" ref="CB403">IF(M403="","",
IF(INDEX(Settings!$H:$H,MATCH(CB$1,Settings!$G:$G,0))=TRUE,
100-100*(M403-MINIFS(M:M,$E:$E,$E403))/(MAXIFS(M:M,$E:$E,$E403)-MINIFS(M:M,$E:$E,$E403)),
100*(M403-MINIFS(M:M,$E:$E,$E403))/(MAXIFS(M:M,$E:$E,$E403)-MINIFS(M:M,$E:$E,$E403))))</f>
        <v/>
      </c>
      <c r="CC403" s="223" t="str">
        <f t="array" ref="CC403">IF(N403="","",
IF(INDEX(Settings!$H:$H,MATCH(CC$1,Settings!$G:$G,0))=TRUE,
100-100*(N403-MINIFS(N:N,$E:$E,$E403))/(MAXIFS(N:N,$E:$E,$E403)-MINIFS(N:N,$E:$E,$E403)),
100*(N403-MINIFS(N:N,$E:$E,$E403))/(MAXIFS(N:N,$E:$E,$E403)-MINIFS(N:N,$E:$E,$E403))))</f>
        <v/>
      </c>
      <c r="CD403" s="223" t="str">
        <f t="array" ref="CD403">IF(O403="","",
IF(INDEX(Settings!$H:$H,MATCH(CD$1,Settings!$G:$G,0))=TRUE,
100-100*(O403-MINIFS(O:O,$E:$E,$E403))/(MAXIFS(O:O,$E:$E,$E403)-MINIFS(O:O,$E:$E,$E403)),
100*(O403-MINIFS(O:O,$E:$E,$E403))/(MAXIFS(O:O,$E:$E,$E403)-MINIFS(O:O,$E:$E,$E403))))</f>
        <v/>
      </c>
      <c r="CE403" s="223" t="str">
        <f t="array" ref="CE403">IF(P403="","",
IF(INDEX(Settings!$H:$H,MATCH(CE$1,Settings!$G:$G,0))=TRUE,
100-100*(P403-MINIFS(P:P,$E:$E,$E403))/(MAXIFS(P:P,$E:$E,$E403)-MINIFS(P:P,$E:$E,$E403)),
100*(P403-MINIFS(P:P,$E:$E,$E403))/(MAXIFS(P:P,$E:$E,$E403)-MINIFS(P:P,$E:$E,$E403))))</f>
        <v/>
      </c>
      <c r="CF403" s="223" t="str">
        <f t="array" ref="CF403">IF(Q403="","",
IF(INDEX(Settings!$H:$H,MATCH(CF$1,Settings!$G:$G,0))=TRUE,
100-100*(Q403-MINIFS(Q:Q,$E:$E,$E403))/(MAXIFS(Q:Q,$E:$E,$E403)-MINIFS(Q:Q,$E:$E,$E403)),
100*(Q403-MINIFS(Q:Q,$E:$E,$E403))/(MAXIFS(Q:Q,$E:$E,$E403)-MINIFS(Q:Q,$E:$E,$E403))))</f>
        <v/>
      </c>
      <c r="CG403" s="223" t="str">
        <f t="array" ref="CG403">IF(R403="","",
IF(INDEX(Settings!$H:$H,MATCH(CG$1,Settings!$G:$G,0))=TRUE,
100-100*(R403-MINIFS(R:R,$E:$E,$E403))/(MAXIFS(R:R,$E:$E,$E403)-MINIFS(R:R,$E:$E,$E403)),
100*(R403-MINIFS(R:R,$E:$E,$E403))/(MAXIFS(R:R,$E:$E,$E403)-MINIFS(R:R,$E:$E,$E403))))</f>
        <v/>
      </c>
      <c r="CH403" s="223" t="str">
        <f t="array" ref="CH403">IF(S403="","",
IF(INDEX(Settings!$H:$H,MATCH(CH$1,Settings!$G:$G,0))=TRUE,
100-100*(S403-MINIFS(S:S,$E:$E,$E403))/(MAXIFS(S:S,$E:$E,$E403)-MINIFS(S:S,$E:$E,$E403)),
100*(S403-MINIFS(S:S,$E:$E,$E403))/(MAXIFS(S:S,$E:$E,$E403)-MINIFS(S:S,$E:$E,$E403))))</f>
        <v/>
      </c>
      <c r="CI403" s="223" t="str">
        <f t="array" ref="CI403">IF(T403="","",
IF(INDEX(Settings!$H:$H,MATCH(CI$1,Settings!$G:$G,0))=TRUE,
100-100*(T403-MINIFS(T:T,$E:$E,$E403))/(MAXIFS(T:T,$E:$E,$E403)-MINIFS(T:T,$E:$E,$E403)),
100*(T403-MINIFS(T:T,$E:$E,$E403))/(MAXIFS(T:T,$E:$E,$E403)-MINIFS(T:T,$E:$E,$E403))))</f>
        <v/>
      </c>
      <c r="CJ403" s="223" t="str">
        <f t="array" ref="CJ403">IF(U403="","",
IF(INDEX(Settings!$H:$H,MATCH(CJ$1,Settings!$G:$G,0))=TRUE,
100-100*(U403-MINIFS(U:U,$E:$E,$E403))/(MAXIFS(U:U,$E:$E,$E403)-MINIFS(U:U,$E:$E,$E403)),
100*(U403-MINIFS(U:U,$E:$E,$E403))/(MAXIFS(U:U,$E:$E,$E403)-MINIFS(U:U,$E:$E,$E403))))</f>
        <v/>
      </c>
      <c r="CK403" s="223" t="str">
        <f t="array" ref="CK403">IF(V403="","",
IF(INDEX(Settings!$H:$H,MATCH(CK$1,Settings!$G:$G,0))=TRUE,
100-100*(V403-MINIFS(V:V,$E:$E,$E403))/(MAXIFS(V:V,$E:$E,$E403)-MINIFS(V:V,$E:$E,$E403)),
100*(V403-MINIFS(V:V,$E:$E,$E403))/(MAXIFS(V:V,$E:$E,$E403)-MINIFS(V:V,$E:$E,$E403))))</f>
        <v/>
      </c>
      <c r="CL403" s="223" t="str">
        <f t="array" ref="CL403">IF(W403="","",
IF(INDEX(Settings!$H:$H,MATCH(CL$1,Settings!$G:$G,0))=TRUE,
100-100*(W403-MINIFS(W:W,$E:$E,$E403))/(MAXIFS(W:W,$E:$E,$E403)-MINIFS(W:W,$E:$E,$E403)),
100*(W403-MINIFS(W:W,$E:$E,$E403))/(MAXIFS(W:W,$E:$E,$E403)-MINIFS(W:W,$E:$E,$E403))))</f>
        <v/>
      </c>
      <c r="CM403" s="223" t="str">
        <f t="array" ref="CM403">IF(X403="","",
IF(INDEX(Settings!$H:$H,MATCH(CM$1,Settings!$G:$G,0))=TRUE,
100-100*(X403-MINIFS(X:X,$E:$E,$E403))/(MAXIFS(X:X,$E:$E,$E403)-MINIFS(X:X,$E:$E,$E403)),
100*(X403-MINIFS(X:X,$E:$E,$E403))/(MAXIFS(X:X,$E:$E,$E403)-MINIFS(X:X,$E:$E,$E403))))</f>
        <v/>
      </c>
      <c r="CN403" s="223" t="str">
        <f t="array" ref="CN403">IF(Y403="","",
IF(INDEX(Settings!$H:$H,MATCH(CN$1,Settings!$G:$G,0))=TRUE,
100-100*(Y403-MINIFS(Y:Y,$E:$E,$E403))/(MAXIFS(Y:Y,$E:$E,$E403)-MINIFS(Y:Y,$E:$E,$E403)),
100*(Y403-MINIFS(Y:Y,$E:$E,$E403))/(MAXIFS(Y:Y,$E:$E,$E403)-MINIFS(Y:Y,$E:$E,$E403))))</f>
        <v/>
      </c>
      <c r="CO403" s="223" t="str">
        <f t="array" ref="CO403">IF(Z403="","",
IF(INDEX(Settings!$H:$H,MATCH(CO$1,Settings!$G:$G,0))=TRUE,
100-100*(Z403-MINIFS(Z:Z,$E:$E,$E403))/(MAXIFS(Z:Z,$E:$E,$E403)-MINIFS(Z:Z,$E:$E,$E403)),
100*(Z403-MINIFS(Z:Z,$E:$E,$E403))/(MAXIFS(Z:Z,$E:$E,$E403)-MINIFS(Z:Z,$E:$E,$E403))))</f>
        <v/>
      </c>
      <c r="CP403" s="223" t="str">
        <f t="array" ref="CP403">IF(AA403="","",
IF(INDEX(Settings!$H:$H,MATCH(CP$1,Settings!$G:$G,0))=TRUE,
100-100*(AA403-MINIFS(AA:AA,$E:$E,$E403))/(MAXIFS(AA:AA,$E:$E,$E403)-MINIFS(AA:AA,$E:$E,$E403)),
100*(AA403-MINIFS(AA:AA,$E:$E,$E403))/(MAXIFS(AA:AA,$E:$E,$E403)-MINIFS(AA:AA,$E:$E,$E403))))</f>
        <v/>
      </c>
      <c r="CQ403" s="223" t="str">
        <f t="array" ref="CQ403">IF(AB403="","",
IF(INDEX(Settings!$H:$H,MATCH(CQ$1,Settings!$G:$G,0))=TRUE,
100-100*(AB403-MINIFS(AB:AB,$E:$E,$E403))/(MAXIFS(AB:AB,$E:$E,$E403)-MINIFS(AB:AB,$E:$E,$E403)),
100*(AB403-MINIFS(AB:AB,$E:$E,$E403))/(MAXIFS(AB:AB,$E:$E,$E403)-MINIFS(AB:AB,$E:$E,$E403))))</f>
        <v/>
      </c>
      <c r="CR403" s="223" t="str">
        <f t="array" ref="CR403">IF(AC403="","",
IF(INDEX(Settings!$H:$H,MATCH(CR$1,Settings!$G:$G,0))=TRUE,
100-100*(AC403-MINIFS(AC:AC,$E:$E,$E403))/(MAXIFS(AC:AC,$E:$E,$E403)-MINIFS(AC:AC,$E:$E,$E403)),
100*(AC403-MINIFS(AC:AC,$E:$E,$E403))/(MAXIFS(AC:AC,$E:$E,$E403)-MINIFS(AC:AC,$E:$E,$E403))))</f>
        <v/>
      </c>
      <c r="CS403" s="223" t="str">
        <f t="array" ref="CS403">IF(AD403="","",
IF(INDEX(Settings!$H:$H,MATCH(CS$1,Settings!$G:$G,0))=TRUE,
100-100*(AD403-MINIFS(AD:AD,$E:$E,$E403))/(MAXIFS(AD:AD,$E:$E,$E403)-MINIFS(AD:AD,$E:$E,$E403)),
100*(AD403-MINIFS(AD:AD,$E:$E,$E403))/(MAXIFS(AD:AD,$E:$E,$E403)-MINIFS(AD:AD,$E:$E,$E403))))</f>
        <v/>
      </c>
      <c r="CT403" s="223" t="str">
        <f t="array" ref="CT403">IF(AE403="","",
IF(INDEX(Settings!$H:$H,MATCH(CT$1,Settings!$G:$G,0))=TRUE,
100-100*(AE403-MINIFS(AE:AE,$E:$E,$E403))/(MAXIFS(AE:AE,$E:$E,$E403)-MINIFS(AE:AE,$E:$E,$E403)),
100*(AE403-MINIFS(AE:AE,$E:$E,$E403))/(MAXIFS(AE:AE,$E:$E,$E403)-MINIFS(AE:AE,$E:$E,$E403))))</f>
        <v/>
      </c>
      <c r="CU403" s="223" t="str">
        <f t="array" ref="CU403">IF(AF403="","",
IF(INDEX(Settings!$H:$H,MATCH(CU$1,Settings!$G:$G,0))=TRUE,
100-100*(AF403-MINIFS(AF:AF,$E:$E,$E403))/(MAXIFS(AF:AF,$E:$E,$E403)-MINIFS(AF:AF,$E:$E,$E403)),
100*(AF403-MINIFS(AF:AF,$E:$E,$E403))/(MAXIFS(AF:AF,$E:$E,$E403)-MINIFS(AF:AF,$E:$E,$E403))))</f>
        <v/>
      </c>
      <c r="CV403" s="223" t="str">
        <f t="array" ref="CV403">IF(AG403="","",
IF(INDEX(Settings!$H:$H,MATCH(CV$1,Settings!$G:$G,0))=TRUE,
100-100*(AG403-MINIFS(AG:AG,$E:$E,$E403))/(MAXIFS(AG:AG,$E:$E,$E403)-MINIFS(AG:AG,$E:$E,$E403)),
100*(AG403-MINIFS(AG:AG,$E:$E,$E403))/(MAXIFS(AG:AG,$E:$E,$E403)-MINIFS(AG:AG,$E:$E,$E403))))</f>
        <v/>
      </c>
      <c r="CW403" s="223" t="str">
        <f t="array" ref="CW403">IF(AH403="","",
IF(INDEX(Settings!$H:$H,MATCH(CW$1,Settings!$G:$G,0))=TRUE,
100-100*(AH403-MINIFS(AH:AH,$E:$E,$E403))/(MAXIFS(AH:AH,$E:$E,$E403)-MINIFS(AH:AH,$E:$E,$E403)),
100*(AH403-MINIFS(AH:AH,$E:$E,$E403))/(MAXIFS(AH:AH,$E:$E,$E403)-MINIFS(AH:AH,$E:$E,$E403))))</f>
        <v/>
      </c>
      <c r="CX403" s="223" t="str">
        <f t="array" ref="CX403">IF(AI403="","",
IF(INDEX(Settings!$H:$H,MATCH(CX$1,Settings!$G:$G,0))=TRUE,
100-100*(AI403-MINIFS(AI:AI,$E:$E,$E403))/(MAXIFS(AI:AI,$E:$E,$E403)-MINIFS(AI:AI,$E:$E,$E403)),
100*(AI403-MINIFS(AI:AI,$E:$E,$E403))/(MAXIFS(AI:AI,$E:$E,$E403)-MINIFS(AI:AI,$E:$E,$E403))))</f>
        <v/>
      </c>
      <c r="CY403" s="223" t="str">
        <f t="array" ref="CY403">IF(AJ403="","",
IF(INDEX(Settings!$H:$H,MATCH(CY$1,Settings!$G:$G,0))=TRUE,
100-100*(AJ403-MINIFS(AJ:AJ,$E:$E,$E403))/(MAXIFS(AJ:AJ,$E:$E,$E403)-MINIFS(AJ:AJ,$E:$E,$E403)),
100*(AJ403-MINIFS(AJ:AJ,$E:$E,$E403))/(MAXIFS(AJ:AJ,$E:$E,$E403)-MINIFS(AJ:AJ,$E:$E,$E403))))</f>
        <v/>
      </c>
      <c r="CZ403" s="223" t="str">
        <f t="array" ref="CZ403">IF(AK403="","",
IF(INDEX(Settings!$H:$H,MATCH(CZ$1,Settings!$G:$G,0))=TRUE,
100-100*(AK403-MINIFS(AK:AK,$E:$E,$E403))/(MAXIFS(AK:AK,$E:$E,$E403)-MINIFS(AK:AK,$E:$E,$E403)),
100*(AK403-MINIFS(AK:AK,$E:$E,$E403))/(MAXIFS(AK:AK,$E:$E,$E403)-MINIFS(AK:AK,$E:$E,$E403))))</f>
        <v/>
      </c>
      <c r="DA403" s="223" t="str">
        <f t="array" ref="DA403">IF(AL403="","",
IF(INDEX(Settings!$H:$H,MATCH(DA$1,Settings!$G:$G,0))=TRUE,
100-100*(AL403-MINIFS(AL:AL,$E:$E,$E403))/(MAXIFS(AL:AL,$E:$E,$E403)-MINIFS(AL:AL,$E:$E,$E403)),
100*(AL403-MINIFS(AL:AL,$E:$E,$E403))/(MAXIFS(AL:AL,$E:$E,$E403)-MINIFS(AL:AL,$E:$E,$E403))))</f>
        <v/>
      </c>
      <c r="DB403" s="223" t="str">
        <f t="array" ref="DB403">IF(AM403="","",
IF(INDEX(Settings!$H:$H,MATCH(DB$1,Settings!$G:$G,0))=TRUE,
100-100*(AM403-MINIFS(AM:AM,$E:$E,$E403))/(MAXIFS(AM:AM,$E:$E,$E403)-MINIFS(AM:AM,$E:$E,$E403)),
100*(AM403-MINIFS(AM:AM,$E:$E,$E403))/(MAXIFS(AM:AM,$E:$E,$E403)-MINIFS(AM:AM,$E:$E,$E403))))</f>
        <v/>
      </c>
      <c r="DC403" s="223" t="str">
        <f t="array" ref="DC403">IF(AN403="","",
IF(INDEX(Settings!$H:$H,MATCH(DC$1,Settings!$G:$G,0))=TRUE,
100-100*(AN403-MINIFS(AN:AN,$E:$E,$E403))/(MAXIFS(AN:AN,$E:$E,$E403)-MINIFS(AN:AN,$E:$E,$E403)),
100*(AN403-MINIFS(AN:AN,$E:$E,$E403))/(MAXIFS(AN:AN,$E:$E,$E403)-MINIFS(AN:AN,$E:$E,$E403))))</f>
        <v/>
      </c>
      <c r="DD403" s="223" t="str">
        <f t="array" ref="DD403">IF(AO403="","",
IF(INDEX(Settings!$H:$H,MATCH(DD$1,Settings!$G:$G,0))=TRUE,
100-100*(AO403-MINIFS(AO:AO,$E:$E,$E403))/(MAXIFS(AO:AO,$E:$E,$E403)-MINIFS(AO:AO,$E:$E,$E403)),
100*(AO403-MINIFS(AO:AO,$E:$E,$E403))/(MAXIFS(AO:AO,$E:$E,$E403)-MINIFS(AO:AO,$E:$E,$E403))))</f>
        <v/>
      </c>
      <c r="DE403" s="223" t="str">
        <f t="array" ref="DE403">IF(AP403="","",
IF(INDEX(Settings!$H:$H,MATCH(DE$1,Settings!$G:$G,0))=TRUE,
100-100*(AP403-MINIFS(AP:AP,$E:$E,$E403))/(MAXIFS(AP:AP,$E:$E,$E403)-MINIFS(AP:AP,$E:$E,$E403)),
100*(AP403-MINIFS(AP:AP,$E:$E,$E403))/(MAXIFS(AP:AP,$E:$E,$E403)-MINIFS(AP:AP,$E:$E,$E403))))</f>
        <v/>
      </c>
      <c r="DF403" s="223" t="str">
        <f t="array" ref="DF403">IF(AQ403="","",
IF(INDEX(Settings!$H:$H,MATCH(DF$1,Settings!$G:$G,0))=TRUE,
100-100*(AQ403-MINIFS(AQ:AQ,$E:$E,$E403))/(MAXIFS(AQ:AQ,$E:$E,$E403)-MINIFS(AQ:AQ,$E:$E,$E403)),
100*(AQ403-MINIFS(AQ:AQ,$E:$E,$E403))/(MAXIFS(AQ:AQ,$E:$E,$E403)-MINIFS(AQ:AQ,$E:$E,$E403))))</f>
        <v/>
      </c>
      <c r="DG403" s="223" t="str">
        <f t="array" ref="DG403">IF(AR403="","",
IF(INDEX(Settings!$H:$H,MATCH(DG$1,Settings!$G:$G,0))=TRUE,
100-100*(AR403-MINIFS(AR:AR,$E:$E,$E403))/(MAXIFS(AR:AR,$E:$E,$E403)-MINIFS(AR:AR,$E:$E,$E403)),
100*(AR403-MINIFS(AR:AR,$E:$E,$E403))/(MAXIFS(AR:AR,$E:$E,$E403)-MINIFS(AR:AR,$E:$E,$E403))))</f>
        <v/>
      </c>
      <c r="DH403" s="223" t="str">
        <f t="array" ref="DH403">IF(AS403="","",
IF(INDEX(Settings!$H:$H,MATCH(DH$1,Settings!$G:$G,0))=TRUE,
100-100*(AS403-MINIFS(AS:AS,$E:$E,$E403))/(MAXIFS(AS:AS,$E:$E,$E403)-MINIFS(AS:AS,$E:$E,$E403)),
100*(AS403-MINIFS(AS:AS,$E:$E,$E403))/(MAXIFS(AS:AS,$E:$E,$E403)-MINIFS(AS:AS,$E:$E,$E403))))</f>
        <v/>
      </c>
      <c r="DI403" s="223" t="str">
        <f t="array" ref="DI403">IF(AT403="","",
IF(INDEX(Settings!$H:$H,MATCH(DI$1,Settings!$G:$G,0))=TRUE,
100-100*(AT403-MINIFS(AT:AT,$E:$E,$E403))/(MAXIFS(AT:AT,$E:$E,$E403)-MINIFS(AT:AT,$E:$E,$E403)),
100*(AT403-MINIFS(AT:AT,$E:$E,$E403))/(MAXIFS(AT:AT,$E:$E,$E403)-MINIFS(AT:AT,$E:$E,$E403))))</f>
        <v/>
      </c>
      <c r="DJ403" s="223" t="str">
        <f t="array" ref="DJ403">IF(AU403="","",
IF(INDEX(Settings!$H:$H,MATCH(DJ$1,Settings!$G:$G,0))=TRUE,
100-100*(AU403-MINIFS(AU:AU,$E:$E,$E403))/(MAXIFS(AU:AU,$E:$E,$E403)-MINIFS(AU:AU,$E:$E,$E403)),
100*(AU403-MINIFS(AU:AU,$E:$E,$E403))/(MAXIFS(AU:AU,$E:$E,$E403)-MINIFS(AU:AU,$E:$E,$E403))))</f>
        <v/>
      </c>
      <c r="DK403" s="223" t="str">
        <f t="array" ref="DK403">IF(AV403="","",
IF(INDEX(Settings!$H:$H,MATCH(DK$1,Settings!$G:$G,0))=TRUE,
100-100*(AV403-MINIFS(AV:AV,$E:$E,$E403))/(MAXIFS(AV:AV,$E:$E,$E403)-MINIFS(AV:AV,$E:$E,$E403)),
100*(AV403-MINIFS(AV:AV,$E:$E,$E403))/(MAXIFS(AV:AV,$E:$E,$E403)-MINIFS(AV:AV,$E:$E,$E403))))</f>
        <v/>
      </c>
      <c r="DL403" s="223" t="str">
        <f t="array" ref="DL403">IF(AW403="","",
IF(INDEX(Settings!$H:$H,MATCH(DL$1,Settings!$G:$G,0))=TRUE,
100-100*(AW403-MINIFS(AW:AW,$E:$E,$E403))/(MAXIFS(AW:AW,$E:$E,$E403)-MINIFS(AW:AW,$E:$E,$E403)),
100*(AW403-MINIFS(AW:AW,$E:$E,$E403))/(MAXIFS(AW:AW,$E:$E,$E403)-MINIFS(AW:AW,$E:$E,$E403))))</f>
        <v/>
      </c>
      <c r="DM403" s="223" t="str">
        <f t="array" ref="DM403">IF(AX403="","",
IF(INDEX(Settings!$H:$H,MATCH(DM$1,Settings!$G:$G,0))=TRUE,
100-100*(AX403-MINIFS(AX:AX,$E:$E,$E403))/(MAXIFS(AX:AX,$E:$E,$E403)-MINIFS(AX:AX,$E:$E,$E403)),
100*(AX403-MINIFS(AX:AX,$E:$E,$E403))/(MAXIFS(AX:AX,$E:$E,$E403)-MINIFS(AX:AX,$E:$E,$E403))))</f>
        <v/>
      </c>
      <c r="DN403" s="223" t="str">
        <f t="array" ref="DN403">IF(AY403="","",
IF(INDEX(Settings!$H:$H,MATCH(DN$1,Settings!$G:$G,0))=TRUE,
100-100*(AY403-MINIFS(AY:AY,$E:$E,$E403))/(MAXIFS(AY:AY,$E:$E,$E403)-MINIFS(AY:AY,$E:$E,$E403)),
100*(AY403-MINIFS(AY:AY,$E:$E,$E403))/(MAXIFS(AY:AY,$E:$E,$E403)-MINIFS(AY:AY,$E:$E,$E403))))</f>
        <v/>
      </c>
      <c r="DO403" s="223" t="str">
        <f t="array" ref="DO403">IF(AZ403="","",
IF(INDEX(Settings!$H:$H,MATCH(DO$1,Settings!$G:$G,0))=TRUE,
100-100*(AZ403-MINIFS(AZ:AZ,$E:$E,$E403))/(MAXIFS(AZ:AZ,$E:$E,$E403)-MINIFS(AZ:AZ,$E:$E,$E403)),
100*(AZ403-MINIFS(AZ:AZ,$E:$E,$E403))/(MAXIFS(AZ:AZ,$E:$E,$E403)-MINIFS(AZ:AZ,$E:$E,$E403))))</f>
        <v/>
      </c>
      <c r="DP403" s="223" t="str">
        <f t="array" ref="DP403">IF(BA403="","",
IF(INDEX(Settings!$H:$H,MATCH(DP$1,Settings!$G:$G,0))=TRUE,
100-100*(BA403-MINIFS(BA:BA,$E:$E,$E403))/(MAXIFS(BA:BA,$E:$E,$E403)-MINIFS(BA:BA,$E:$E,$E403)),
100*(BA403-MINIFS(BA:BA,$E:$E,$E403))/(MAXIFS(BA:BA,$E:$E,$E403)-MINIFS(BA:BA,$E:$E,$E403))))</f>
        <v/>
      </c>
      <c r="DQ403" s="223" t="str">
        <f t="array" ref="DQ403">IF(BB403="","",
IF(INDEX(Settings!$H:$H,MATCH(DQ$1,Settings!$G:$G,0))=TRUE,
100-100*(BB403-MINIFS(BB:BB,$E:$E,$E403))/(MAXIFS(BB:BB,$E:$E,$E403)-MINIFS(BB:BB,$E:$E,$E403)),
100*(BB403-MINIFS(BB:BB,$E:$E,$E403))/(MAXIFS(BB:BB,$E:$E,$E403)-MINIFS(BB:BB,$E:$E,$E403))))</f>
        <v/>
      </c>
      <c r="DR403" s="223" t="str">
        <f t="array" ref="DR403">IF(BC403="","",
IF(INDEX(Settings!$H:$H,MATCH(DR$1,Settings!$G:$G,0))=TRUE,
100-100*(BC403-MINIFS(BC:BC,$E:$E,$E403))/(MAXIFS(BC:BC,$E:$E,$E403)-MINIFS(BC:BC,$E:$E,$E403)),
100*(BC403-MINIFS(BC:BC,$E:$E,$E403))/(MAXIFS(BC:BC,$E:$E,$E403)-MINIFS(BC:BC,$E:$E,$E403))))</f>
        <v/>
      </c>
      <c r="DS403" s="223" t="str">
        <f t="array" ref="DS403">IF(BD403="","",
IF(INDEX(Settings!$H:$H,MATCH(DS$1,Settings!$G:$G,0))=TRUE,
100-100*(BD403-MINIFS(BD:BD,$E:$E,$E403))/(MAXIFS(BD:BD,$E:$E,$E403)-MINIFS(BD:BD,$E:$E,$E403)),
100*(BD403-MINIFS(BD:BD,$E:$E,$E403))/(MAXIFS(BD:BD,$E:$E,$E403)-MINIFS(BD:BD,$E:$E,$E403))))</f>
        <v/>
      </c>
      <c r="DT403" s="223" t="str">
        <f t="array" ref="DT403">IF(BE403="","",
IF(INDEX(Settings!$H:$H,MATCH(DT$1,Settings!$G:$G,0))=TRUE,
100-100*(BE403-MINIFS(BE:BE,$E:$E,$E403))/(MAXIFS(BE:BE,$E:$E,$E403)-MINIFS(BE:BE,$E:$E,$E403)),
100*(BE403-MINIFS(BE:BE,$E:$E,$E403))/(MAXIFS(BE:BE,$E:$E,$E403)-MINIFS(BE:BE,$E:$E,$E403))))</f>
        <v/>
      </c>
      <c r="DU403" s="223" t="str">
        <f t="array" ref="DU403">IF(BF403="","",
IF(INDEX(Settings!$H:$H,MATCH(DU$1,Settings!$G:$G,0))=TRUE,
100-100*(BF403-MINIFS(BF:BF,$E:$E,$E403))/(MAXIFS(BF:BF,$E:$E,$E403)-MINIFS(BF:BF,$E:$E,$E403)),
100*(BF403-MINIFS(BF:BF,$E:$E,$E403))/(MAXIFS(BF:BF,$E:$E,$E403)-MINIFS(BF:BF,$E:$E,$E403))))</f>
        <v/>
      </c>
      <c r="DV403" s="223" t="str">
        <f t="array" ref="DV403">IF(BG403="","",
IF(INDEX(Settings!$H:$H,MATCH(DV$1,Settings!$G:$G,0))=TRUE,
100-100*(BG403-MINIFS(BG:BG,$E:$E,$E403))/(MAXIFS(BG:BG,$E:$E,$E403)-MINIFS(BG:BG,$E:$E,$E403)),
100*(BG403-MINIFS(BG:BG,$E:$E,$E403))/(MAXIFS(BG:BG,$E:$E,$E403)-MINIFS(BG:BG,$E:$E,$E403))))</f>
        <v/>
      </c>
      <c r="DW403" s="223" t="str">
        <f t="array" ref="DW403">IF(BH403="","",
IF(INDEX(Settings!$H:$H,MATCH(DW$1,Settings!$G:$G,0))=TRUE,
100-100*(BH403-MINIFS(BH:BH,$E:$E,$E403))/(MAXIFS(BH:BH,$E:$E,$E403)-MINIFS(BH:BH,$E:$E,$E403)),
100*(BH403-MINIFS(BH:BH,$E:$E,$E403))/(MAXIFS(BH:BH,$E:$E,$E403)-MINIFS(BH:BH,$E:$E,$E403))))</f>
        <v/>
      </c>
      <c r="DX403" s="223" t="str">
        <f t="array" ref="DX403">IF(BI403="","",
IF(INDEX(Settings!$H:$H,MATCH(DX$1,Settings!$G:$G,0))=TRUE,
100-100*(BI403-MINIFS(BI:BI,$E:$E,$E403))/(MAXIFS(BI:BI,$E:$E,$E403)-MINIFS(BI:BI,$E:$E,$E403)),
100*(BI403-MINIFS(BI:BI,$E:$E,$E403))/(MAXIFS(BI:BI,$E:$E,$E403)-MINIFS(BI:BI,$E:$E,$E403))))</f>
        <v/>
      </c>
      <c r="DY403" s="223" t="str">
        <f t="array" ref="DY403">IF(BJ403="","",
IF(INDEX(Settings!$H:$H,MATCH(DY$1,Settings!$G:$G,0))=TRUE,
100-100*(BJ403-MINIFS(BJ:BJ,$E:$E,$E403))/(MAXIFS(BJ:BJ,$E:$E,$E403)-MINIFS(BJ:BJ,$E:$E,$E403)),
100*(BJ403-MINIFS(BJ:BJ,$E:$E,$E403))/(MAXIFS(BJ:BJ,$E:$E,$E403)-MINIFS(BJ:BJ,$E:$E,$E403))))</f>
        <v/>
      </c>
      <c r="DZ403" s="225"/>
      <c r="EA403" s="225"/>
      <c r="EB403" s="225" t="str">
        <f t="shared" si="8"/>
        <v/>
      </c>
      <c r="EC403" s="225" t="str">
        <f t="shared" si="9"/>
        <v/>
      </c>
      <c r="ED403" s="225" t="str">
        <f t="shared" si="10"/>
        <v/>
      </c>
      <c r="EE403" s="225" t="str">
        <f t="shared" si="11"/>
        <v/>
      </c>
      <c r="EF403" s="225" t="str">
        <f t="shared" si="12"/>
        <v/>
      </c>
      <c r="EG403" s="225" t="str">
        <f t="shared" si="13"/>
        <v/>
      </c>
      <c r="EH403" s="225"/>
      <c r="EI403" s="225"/>
      <c r="EJ403" s="225"/>
      <c r="EK403" s="225"/>
      <c r="EL403" s="225"/>
      <c r="EM403" s="225"/>
    </row>
    <row r="404">
      <c r="A404" s="231"/>
      <c r="B404" s="231"/>
      <c r="C404" s="231"/>
      <c r="D404" s="231" t="str">
        <f t="array" ref="D404">IFERROR(INDEX(Profiles!$B:$B,MATCH($A404,Profiles!$A:$A,0)),"")</f>
        <v/>
      </c>
      <c r="E404" s="231"/>
      <c r="F404" s="231"/>
      <c r="G404" s="231"/>
      <c r="H404" s="231"/>
      <c r="I404" s="231" t="str">
        <f>IF(A404="","",IF(Settings!$N$3="DATE",F404&amp;": "&amp;TEXT(B404,"M/DD/YY"),F404&amp;": "&amp;H404))</f>
        <v/>
      </c>
      <c r="J404" s="231"/>
      <c r="K404" s="231"/>
      <c r="L404" s="231"/>
      <c r="M404" s="232" t="str">
        <f t="shared" si="14"/>
        <v/>
      </c>
      <c r="N404" s="231"/>
      <c r="O404" s="231"/>
      <c r="P404" s="231"/>
      <c r="Q404" s="231"/>
      <c r="R404" s="231"/>
      <c r="S404" s="230" t="str">
        <f>IFERROR(VLOOKUP(AF404, 'YOYO IR Scores'!A:C, 3, FALSE), "")
</f>
        <v/>
      </c>
      <c r="T404" s="231"/>
      <c r="U404" s="231"/>
      <c r="V404" s="231"/>
      <c r="W404" s="231"/>
      <c r="X404" s="233" t="str">
        <f t="shared" si="4"/>
        <v/>
      </c>
      <c r="Y404" s="234" t="str">
        <f t="shared" si="5"/>
        <v/>
      </c>
      <c r="Z404" s="234" t="str">
        <f t="shared" si="6"/>
        <v/>
      </c>
      <c r="AA404" s="233" t="str">
        <f t="shared" si="7"/>
        <v/>
      </c>
      <c r="AB404" s="232"/>
      <c r="AC404" s="232"/>
      <c r="AD404" s="232"/>
      <c r="AE404" s="232" t="str">
        <f>IFERROR(VLOOKUP(AF404, 'YOYO IR Scores'!A:C, 2, FALSE), "")</f>
        <v/>
      </c>
      <c r="AF404" s="232"/>
      <c r="AG404" s="232"/>
      <c r="AH404" s="232"/>
      <c r="AI404" s="232"/>
      <c r="AJ404" s="232"/>
      <c r="AK404" s="232"/>
      <c r="AL404" s="232"/>
      <c r="AM404" s="232"/>
      <c r="AN404" s="232"/>
      <c r="AO404" s="232"/>
      <c r="AP404" s="232"/>
      <c r="AQ404" s="232"/>
      <c r="AR404" s="232"/>
      <c r="AS404" s="232"/>
      <c r="AT404" s="232"/>
      <c r="AU404" s="232"/>
      <c r="AV404" s="232"/>
      <c r="AW404" s="232"/>
      <c r="AX404" s="232"/>
      <c r="AY404" s="232"/>
      <c r="AZ404" s="232"/>
      <c r="BA404" s="232"/>
      <c r="BB404" s="232"/>
      <c r="BC404" s="232"/>
      <c r="BD404" s="232"/>
      <c r="BE404" s="232"/>
      <c r="BF404" s="232"/>
      <c r="BG404" s="232"/>
      <c r="BH404" s="232"/>
      <c r="BI404" s="232"/>
      <c r="BJ404" s="232"/>
      <c r="BK404" s="232" t="str">
        <f t="array" ref="BK404">IF(J404="","",
IF(INDEX(Settings!$H:$H,MATCH(BY$1,Settings!$G:$G,0))=TRUE,
100-100*(J404-MIN(J:J))/(MAX(J:J)-MIN(J:J)),
100*(J404-MIN(J:J))/(MAX(J:J)-MIN(J:J))))</f>
        <v/>
      </c>
      <c r="BL404" s="232" t="str">
        <f t="array" ref="BL404">IF(J404="","",
IF(INDEX(Settings!$H:$H,MATCH(BY$1,Settings!$G:$G,0))=TRUE,
100-100*(J404-MINIFS(J:J,$E:$E,$E404))/(MAXIFS(J:J,$E:$E,$E404)-MINIFS(J:J,$E:$E,$E404)),
100*(J404-MINIFS(J:J,$E:$E,$E404))/(MAXIFS(J:J,$E:$E,$E404)-MINIFS(J:J,$E:$E,$E404))))</f>
        <v/>
      </c>
      <c r="BM404" s="232" t="str">
        <f t="array" ref="BM404">IF(J404="","",
IF(INDEX(Settings!$H:$H,MATCH(BY$1,Settings!$G:$G,0))=TRUE,
100-100*(J404-MINIFS(J:J,$E:$E,$E404,$I:$I,$I404))/(MAXIFS(J:J,$E:$E,$E404,$I:$I,$I404)-MINIFS(J:J,$E:$E,$E404,$I:$I,$I404)),
100*(J404-MINIFS(J:J,$E:$E,$E404,$I:$I,$I404))/(MAXIFS(J:J,$E:$E,$E404,$I:$I,$I404)-MINIFS(J:J,$E:$E,$E404,$I:$I,$I404))))</f>
        <v/>
      </c>
      <c r="BN404" s="231" t="str">
        <f t="array" ref="BN404">IF(J404="","",
IF(INDEX(Settings!$H:$H,MATCH(BY$1,Settings!$G:$G,0))=TRUE,
100-100*PERCENTRANK(J:J,J404),
100*PERCENTRANK(J:J,J404)))</f>
        <v/>
      </c>
      <c r="BO404" s="231" t="str">
        <f>IFERROR(__xludf.DUMMYFUNCTION("IF(J404="""","""",
IF(INDEX(Settings!$H:$H,MATCH(BY$1,Settings!$G:$G,0))=TRUE,
100-100*PERCENTRANK(FILTER(J:J,$E:$E=$E404),J404),
100*PERCENTRANK(FILTER(J:J,$E:$E=$E404),J404)))"),"")</f>
        <v/>
      </c>
      <c r="BP404" s="231" t="str">
        <f>IFERROR(__xludf.DUMMYFUNCTION("IF(J404="""","""",
IF(INDEX(Settings!$H:$H,MATCH(BY$1,Settings!$G:$G,0))=TRUE,
100-100*PERCENTRANK(FILTER(J:J,$E:$E=$E404,$I:$I=$I404),J404),
100*PERCENTRANK(FILTER(J:J,$E:$E=$E404,$I:$I=$I404),J404)))"),"")</f>
        <v/>
      </c>
      <c r="BQ404" s="233" t="str">
        <f t="array" ref="BQ404">IF(J404="","",
IF(INDEX(Settings!$H:$H,MATCH(BY$1,Settings!$G:$G,0))=TRUE,
-1*(J404-AVERAGE(J:J))/STDEV(J:J),
(J404-AVERAGE(J:J))/STDEV(J:J)))</f>
        <v/>
      </c>
      <c r="BR404" s="233" t="str">
        <f>IFERROR(__xludf.DUMMYFUNCTION("IF(J404="""","""",
IF(INDEX(Settings!$H:$H,MATCH(BY$1,Settings!$G:$G,0))=TRUE,
-1*(J404-AVERAGEIFS(J:J,$E:$E,$E404))/STDEV(FILTER(J:J,$E:$E=$E404)),
(J404-AVERAGEIFS(J:J,$E:$E,$E404))/STDEV(FILTER(J:J,$E:$E=$E404))))"),"")</f>
        <v/>
      </c>
      <c r="BS404" s="233"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1"/>
      <c r="BX404" s="231"/>
      <c r="BY404" s="232" t="str">
        <f t="array" ref="BY404">IF(J404="","",
IF(INDEX(Settings!$H:$H,MATCH(BY$1,Settings!$G:$G,0))=TRUE,
100-100*(J404-MINIFS(J:J,$E:$E,$E404))/(MAXIFS(J:J,$E:$E,$E404)-MINIFS(J:J,$E:$E,$E404)),
100*(J404-MINIFS(J:J,$E:$E,$E404))/(MAXIFS(J:J,$E:$E,$E404)-MINIFS(J:J,$E:$E,$E404))))</f>
        <v/>
      </c>
      <c r="BZ404" s="232" t="str">
        <f t="array" ref="BZ404">IF(K404="","",
IF(INDEX(Settings!$H:$H,MATCH(BZ$1,Settings!$G:$G,0))=TRUE,
100-100*(K404-MINIFS(K:K,$E:$E,$E404))/(MAXIFS(K:K,$E:$E,$E404)-MINIFS(K:K,$E:$E,$E404)),
100*(K404-MINIFS(K:K,$E:$E,$E404))/(MAXIFS(K:K,$E:$E,$E404)-MINIFS(K:K,$E:$E,$E404))))</f>
        <v/>
      </c>
      <c r="CA404" s="232" t="str">
        <f t="array" ref="CA404">IF(L404="","",
IF(INDEX(Settings!$H:$H,MATCH(CA$1,Settings!$G:$G,0))=TRUE,
100-100*(L404-MINIFS(L:L,$E:$E,$E404))/(MAXIFS(L:L,$E:$E,$E404)-MINIFS(L:L,$E:$E,$E404)),
100*(L404-MINIFS(L:L,$E:$E,$E404))/(MAXIFS(L:L,$E:$E,$E404)-MINIFS(L:L,$E:$E,$E404))))</f>
        <v/>
      </c>
      <c r="CB404" s="232" t="str">
        <f t="array" ref="CB404">IF(M404="","",
IF(INDEX(Settings!$H:$H,MATCH(CB$1,Settings!$G:$G,0))=TRUE,
100-100*(M404-MINIFS(M:M,$E:$E,$E404))/(MAXIFS(M:M,$E:$E,$E404)-MINIFS(M:M,$E:$E,$E404)),
100*(M404-MINIFS(M:M,$E:$E,$E404))/(MAXIFS(M:M,$E:$E,$E404)-MINIFS(M:M,$E:$E,$E404))))</f>
        <v/>
      </c>
      <c r="CC404" s="232" t="str">
        <f t="array" ref="CC404">IF(N404="","",
IF(INDEX(Settings!$H:$H,MATCH(CC$1,Settings!$G:$G,0))=TRUE,
100-100*(N404-MINIFS(N:N,$E:$E,$E404))/(MAXIFS(N:N,$E:$E,$E404)-MINIFS(N:N,$E:$E,$E404)),
100*(N404-MINIFS(N:N,$E:$E,$E404))/(MAXIFS(N:N,$E:$E,$E404)-MINIFS(N:N,$E:$E,$E404))))</f>
        <v/>
      </c>
      <c r="CD404" s="232" t="str">
        <f t="array" ref="CD404">IF(O404="","",
IF(INDEX(Settings!$H:$H,MATCH(CD$1,Settings!$G:$G,0))=TRUE,
100-100*(O404-MINIFS(O:O,$E:$E,$E404))/(MAXIFS(O:O,$E:$E,$E404)-MINIFS(O:O,$E:$E,$E404)),
100*(O404-MINIFS(O:O,$E:$E,$E404))/(MAXIFS(O:O,$E:$E,$E404)-MINIFS(O:O,$E:$E,$E404))))</f>
        <v/>
      </c>
      <c r="CE404" s="232" t="str">
        <f t="array" ref="CE404">IF(P404="","",
IF(INDEX(Settings!$H:$H,MATCH(CE$1,Settings!$G:$G,0))=TRUE,
100-100*(P404-MINIFS(P:P,$E:$E,$E404))/(MAXIFS(P:P,$E:$E,$E404)-MINIFS(P:P,$E:$E,$E404)),
100*(P404-MINIFS(P:P,$E:$E,$E404))/(MAXIFS(P:P,$E:$E,$E404)-MINIFS(P:P,$E:$E,$E404))))</f>
        <v/>
      </c>
      <c r="CF404" s="232" t="str">
        <f t="array" ref="CF404">IF(Q404="","",
IF(INDEX(Settings!$H:$H,MATCH(CF$1,Settings!$G:$G,0))=TRUE,
100-100*(Q404-MINIFS(Q:Q,$E:$E,$E404))/(MAXIFS(Q:Q,$E:$E,$E404)-MINIFS(Q:Q,$E:$E,$E404)),
100*(Q404-MINIFS(Q:Q,$E:$E,$E404))/(MAXIFS(Q:Q,$E:$E,$E404)-MINIFS(Q:Q,$E:$E,$E404))))</f>
        <v/>
      </c>
      <c r="CG404" s="232" t="str">
        <f t="array" ref="CG404">IF(R404="","",
IF(INDEX(Settings!$H:$H,MATCH(CG$1,Settings!$G:$G,0))=TRUE,
100-100*(R404-MINIFS(R:R,$E:$E,$E404))/(MAXIFS(R:R,$E:$E,$E404)-MINIFS(R:R,$E:$E,$E404)),
100*(R404-MINIFS(R:R,$E:$E,$E404))/(MAXIFS(R:R,$E:$E,$E404)-MINIFS(R:R,$E:$E,$E404))))</f>
        <v/>
      </c>
      <c r="CH404" s="232" t="str">
        <f t="array" ref="CH404">IF(S404="","",
IF(INDEX(Settings!$H:$H,MATCH(CH$1,Settings!$G:$G,0))=TRUE,
100-100*(S404-MINIFS(S:S,$E:$E,$E404))/(MAXIFS(S:S,$E:$E,$E404)-MINIFS(S:S,$E:$E,$E404)),
100*(S404-MINIFS(S:S,$E:$E,$E404))/(MAXIFS(S:S,$E:$E,$E404)-MINIFS(S:S,$E:$E,$E404))))</f>
        <v/>
      </c>
      <c r="CI404" s="232" t="str">
        <f t="array" ref="CI404">IF(T404="","",
IF(INDEX(Settings!$H:$H,MATCH(CI$1,Settings!$G:$G,0))=TRUE,
100-100*(T404-MINIFS(T:T,$E:$E,$E404))/(MAXIFS(T:T,$E:$E,$E404)-MINIFS(T:T,$E:$E,$E404)),
100*(T404-MINIFS(T:T,$E:$E,$E404))/(MAXIFS(T:T,$E:$E,$E404)-MINIFS(T:T,$E:$E,$E404))))</f>
        <v/>
      </c>
      <c r="CJ404" s="232" t="str">
        <f t="array" ref="CJ404">IF(U404="","",
IF(INDEX(Settings!$H:$H,MATCH(CJ$1,Settings!$G:$G,0))=TRUE,
100-100*(U404-MINIFS(U:U,$E:$E,$E404))/(MAXIFS(U:U,$E:$E,$E404)-MINIFS(U:U,$E:$E,$E404)),
100*(U404-MINIFS(U:U,$E:$E,$E404))/(MAXIFS(U:U,$E:$E,$E404)-MINIFS(U:U,$E:$E,$E404))))</f>
        <v/>
      </c>
      <c r="CK404" s="232" t="str">
        <f t="array" ref="CK404">IF(V404="","",
IF(INDEX(Settings!$H:$H,MATCH(CK$1,Settings!$G:$G,0))=TRUE,
100-100*(V404-MINIFS(V:V,$E:$E,$E404))/(MAXIFS(V:V,$E:$E,$E404)-MINIFS(V:V,$E:$E,$E404)),
100*(V404-MINIFS(V:V,$E:$E,$E404))/(MAXIFS(V:V,$E:$E,$E404)-MINIFS(V:V,$E:$E,$E404))))</f>
        <v/>
      </c>
      <c r="CL404" s="232" t="str">
        <f t="array" ref="CL404">IF(W404="","",
IF(INDEX(Settings!$H:$H,MATCH(CL$1,Settings!$G:$G,0))=TRUE,
100-100*(W404-MINIFS(W:W,$E:$E,$E404))/(MAXIFS(W:W,$E:$E,$E404)-MINIFS(W:W,$E:$E,$E404)),
100*(W404-MINIFS(W:W,$E:$E,$E404))/(MAXIFS(W:W,$E:$E,$E404)-MINIFS(W:W,$E:$E,$E404))))</f>
        <v/>
      </c>
      <c r="CM404" s="232" t="str">
        <f t="array" ref="CM404">IF(X404="","",
IF(INDEX(Settings!$H:$H,MATCH(CM$1,Settings!$G:$G,0))=TRUE,
100-100*(X404-MINIFS(X:X,$E:$E,$E404))/(MAXIFS(X:X,$E:$E,$E404)-MINIFS(X:X,$E:$E,$E404)),
100*(X404-MINIFS(X:X,$E:$E,$E404))/(MAXIFS(X:X,$E:$E,$E404)-MINIFS(X:X,$E:$E,$E404))))</f>
        <v/>
      </c>
      <c r="CN404" s="232" t="str">
        <f t="array" ref="CN404">IF(Y404="","",
IF(INDEX(Settings!$H:$H,MATCH(CN$1,Settings!$G:$G,0))=TRUE,
100-100*(Y404-MINIFS(Y:Y,$E:$E,$E404))/(MAXIFS(Y:Y,$E:$E,$E404)-MINIFS(Y:Y,$E:$E,$E404)),
100*(Y404-MINIFS(Y:Y,$E:$E,$E404))/(MAXIFS(Y:Y,$E:$E,$E404)-MINIFS(Y:Y,$E:$E,$E404))))</f>
        <v/>
      </c>
      <c r="CO404" s="232" t="str">
        <f t="array" ref="CO404">IF(Z404="","",
IF(INDEX(Settings!$H:$H,MATCH(CO$1,Settings!$G:$G,0))=TRUE,
100-100*(Z404-MINIFS(Z:Z,$E:$E,$E404))/(MAXIFS(Z:Z,$E:$E,$E404)-MINIFS(Z:Z,$E:$E,$E404)),
100*(Z404-MINIFS(Z:Z,$E:$E,$E404))/(MAXIFS(Z:Z,$E:$E,$E404)-MINIFS(Z:Z,$E:$E,$E404))))</f>
        <v/>
      </c>
      <c r="CP404" s="232" t="str">
        <f t="array" ref="CP404">IF(AA404="","",
IF(INDEX(Settings!$H:$H,MATCH(CP$1,Settings!$G:$G,0))=TRUE,
100-100*(AA404-MINIFS(AA:AA,$E:$E,$E404))/(MAXIFS(AA:AA,$E:$E,$E404)-MINIFS(AA:AA,$E:$E,$E404)),
100*(AA404-MINIFS(AA:AA,$E:$E,$E404))/(MAXIFS(AA:AA,$E:$E,$E404)-MINIFS(AA:AA,$E:$E,$E404))))</f>
        <v/>
      </c>
      <c r="CQ404" s="232" t="str">
        <f t="array" ref="CQ404">IF(AB404="","",
IF(INDEX(Settings!$H:$H,MATCH(CQ$1,Settings!$G:$G,0))=TRUE,
100-100*(AB404-MINIFS(AB:AB,$E:$E,$E404))/(MAXIFS(AB:AB,$E:$E,$E404)-MINIFS(AB:AB,$E:$E,$E404)),
100*(AB404-MINIFS(AB:AB,$E:$E,$E404))/(MAXIFS(AB:AB,$E:$E,$E404)-MINIFS(AB:AB,$E:$E,$E404))))</f>
        <v/>
      </c>
      <c r="CR404" s="232" t="str">
        <f t="array" ref="CR404">IF(AC404="","",
IF(INDEX(Settings!$H:$H,MATCH(CR$1,Settings!$G:$G,0))=TRUE,
100-100*(AC404-MINIFS(AC:AC,$E:$E,$E404))/(MAXIFS(AC:AC,$E:$E,$E404)-MINIFS(AC:AC,$E:$E,$E404)),
100*(AC404-MINIFS(AC:AC,$E:$E,$E404))/(MAXIFS(AC:AC,$E:$E,$E404)-MINIFS(AC:AC,$E:$E,$E404))))</f>
        <v/>
      </c>
      <c r="CS404" s="232" t="str">
        <f t="array" ref="CS404">IF(AD404="","",
IF(INDEX(Settings!$H:$H,MATCH(CS$1,Settings!$G:$G,0))=TRUE,
100-100*(AD404-MINIFS(AD:AD,$E:$E,$E404))/(MAXIFS(AD:AD,$E:$E,$E404)-MINIFS(AD:AD,$E:$E,$E404)),
100*(AD404-MINIFS(AD:AD,$E:$E,$E404))/(MAXIFS(AD:AD,$E:$E,$E404)-MINIFS(AD:AD,$E:$E,$E404))))</f>
        <v/>
      </c>
      <c r="CT404" s="232" t="str">
        <f t="array" ref="CT404">IF(AE404="","",
IF(INDEX(Settings!$H:$H,MATCH(CT$1,Settings!$G:$G,0))=TRUE,
100-100*(AE404-MINIFS(AE:AE,$E:$E,$E404))/(MAXIFS(AE:AE,$E:$E,$E404)-MINIFS(AE:AE,$E:$E,$E404)),
100*(AE404-MINIFS(AE:AE,$E:$E,$E404))/(MAXIFS(AE:AE,$E:$E,$E404)-MINIFS(AE:AE,$E:$E,$E404))))</f>
        <v/>
      </c>
      <c r="CU404" s="232" t="str">
        <f t="array" ref="CU404">IF(AF404="","",
IF(INDEX(Settings!$H:$H,MATCH(CU$1,Settings!$G:$G,0))=TRUE,
100-100*(AF404-MINIFS(AF:AF,$E:$E,$E404))/(MAXIFS(AF:AF,$E:$E,$E404)-MINIFS(AF:AF,$E:$E,$E404)),
100*(AF404-MINIFS(AF:AF,$E:$E,$E404))/(MAXIFS(AF:AF,$E:$E,$E404)-MINIFS(AF:AF,$E:$E,$E404))))</f>
        <v/>
      </c>
      <c r="CV404" s="232" t="str">
        <f t="array" ref="CV404">IF(AG404="","",
IF(INDEX(Settings!$H:$H,MATCH(CV$1,Settings!$G:$G,0))=TRUE,
100-100*(AG404-MINIFS(AG:AG,$E:$E,$E404))/(MAXIFS(AG:AG,$E:$E,$E404)-MINIFS(AG:AG,$E:$E,$E404)),
100*(AG404-MINIFS(AG:AG,$E:$E,$E404))/(MAXIFS(AG:AG,$E:$E,$E404)-MINIFS(AG:AG,$E:$E,$E404))))</f>
        <v/>
      </c>
      <c r="CW404" s="232" t="str">
        <f t="array" ref="CW404">IF(AH404="","",
IF(INDEX(Settings!$H:$H,MATCH(CW$1,Settings!$G:$G,0))=TRUE,
100-100*(AH404-MINIFS(AH:AH,$E:$E,$E404))/(MAXIFS(AH:AH,$E:$E,$E404)-MINIFS(AH:AH,$E:$E,$E404)),
100*(AH404-MINIFS(AH:AH,$E:$E,$E404))/(MAXIFS(AH:AH,$E:$E,$E404)-MINIFS(AH:AH,$E:$E,$E404))))</f>
        <v/>
      </c>
      <c r="CX404" s="232" t="str">
        <f t="array" ref="CX404">IF(AI404="","",
IF(INDEX(Settings!$H:$H,MATCH(CX$1,Settings!$G:$G,0))=TRUE,
100-100*(AI404-MINIFS(AI:AI,$E:$E,$E404))/(MAXIFS(AI:AI,$E:$E,$E404)-MINIFS(AI:AI,$E:$E,$E404)),
100*(AI404-MINIFS(AI:AI,$E:$E,$E404))/(MAXIFS(AI:AI,$E:$E,$E404)-MINIFS(AI:AI,$E:$E,$E404))))</f>
        <v/>
      </c>
      <c r="CY404" s="232" t="str">
        <f t="array" ref="CY404">IF(AJ404="","",
IF(INDEX(Settings!$H:$H,MATCH(CY$1,Settings!$G:$G,0))=TRUE,
100-100*(AJ404-MINIFS(AJ:AJ,$E:$E,$E404))/(MAXIFS(AJ:AJ,$E:$E,$E404)-MINIFS(AJ:AJ,$E:$E,$E404)),
100*(AJ404-MINIFS(AJ:AJ,$E:$E,$E404))/(MAXIFS(AJ:AJ,$E:$E,$E404)-MINIFS(AJ:AJ,$E:$E,$E404))))</f>
        <v/>
      </c>
      <c r="CZ404" s="232" t="str">
        <f t="array" ref="CZ404">IF(AK404="","",
IF(INDEX(Settings!$H:$H,MATCH(CZ$1,Settings!$G:$G,0))=TRUE,
100-100*(AK404-MINIFS(AK:AK,$E:$E,$E404))/(MAXIFS(AK:AK,$E:$E,$E404)-MINIFS(AK:AK,$E:$E,$E404)),
100*(AK404-MINIFS(AK:AK,$E:$E,$E404))/(MAXIFS(AK:AK,$E:$E,$E404)-MINIFS(AK:AK,$E:$E,$E404))))</f>
        <v/>
      </c>
      <c r="DA404" s="232" t="str">
        <f t="array" ref="DA404">IF(AL404="","",
IF(INDEX(Settings!$H:$H,MATCH(DA$1,Settings!$G:$G,0))=TRUE,
100-100*(AL404-MINIFS(AL:AL,$E:$E,$E404))/(MAXIFS(AL:AL,$E:$E,$E404)-MINIFS(AL:AL,$E:$E,$E404)),
100*(AL404-MINIFS(AL:AL,$E:$E,$E404))/(MAXIFS(AL:AL,$E:$E,$E404)-MINIFS(AL:AL,$E:$E,$E404))))</f>
        <v/>
      </c>
      <c r="DB404" s="232" t="str">
        <f t="array" ref="DB404">IF(AM404="","",
IF(INDEX(Settings!$H:$H,MATCH(DB$1,Settings!$G:$G,0))=TRUE,
100-100*(AM404-MINIFS(AM:AM,$E:$E,$E404))/(MAXIFS(AM:AM,$E:$E,$E404)-MINIFS(AM:AM,$E:$E,$E404)),
100*(AM404-MINIFS(AM:AM,$E:$E,$E404))/(MAXIFS(AM:AM,$E:$E,$E404)-MINIFS(AM:AM,$E:$E,$E404))))</f>
        <v/>
      </c>
      <c r="DC404" s="232" t="str">
        <f t="array" ref="DC404">IF(AN404="","",
IF(INDEX(Settings!$H:$H,MATCH(DC$1,Settings!$G:$G,0))=TRUE,
100-100*(AN404-MINIFS(AN:AN,$E:$E,$E404))/(MAXIFS(AN:AN,$E:$E,$E404)-MINIFS(AN:AN,$E:$E,$E404)),
100*(AN404-MINIFS(AN:AN,$E:$E,$E404))/(MAXIFS(AN:AN,$E:$E,$E404)-MINIFS(AN:AN,$E:$E,$E404))))</f>
        <v/>
      </c>
      <c r="DD404" s="232" t="str">
        <f t="array" ref="DD404">IF(AO404="","",
IF(INDEX(Settings!$H:$H,MATCH(DD$1,Settings!$G:$G,0))=TRUE,
100-100*(AO404-MINIFS(AO:AO,$E:$E,$E404))/(MAXIFS(AO:AO,$E:$E,$E404)-MINIFS(AO:AO,$E:$E,$E404)),
100*(AO404-MINIFS(AO:AO,$E:$E,$E404))/(MAXIFS(AO:AO,$E:$E,$E404)-MINIFS(AO:AO,$E:$E,$E404))))</f>
        <v/>
      </c>
      <c r="DE404" s="232" t="str">
        <f t="array" ref="DE404">IF(AP404="","",
IF(INDEX(Settings!$H:$H,MATCH(DE$1,Settings!$G:$G,0))=TRUE,
100-100*(AP404-MINIFS(AP:AP,$E:$E,$E404))/(MAXIFS(AP:AP,$E:$E,$E404)-MINIFS(AP:AP,$E:$E,$E404)),
100*(AP404-MINIFS(AP:AP,$E:$E,$E404))/(MAXIFS(AP:AP,$E:$E,$E404)-MINIFS(AP:AP,$E:$E,$E404))))</f>
        <v/>
      </c>
      <c r="DF404" s="232" t="str">
        <f t="array" ref="DF404">IF(AQ404="","",
IF(INDEX(Settings!$H:$H,MATCH(DF$1,Settings!$G:$G,0))=TRUE,
100-100*(AQ404-MINIFS(AQ:AQ,$E:$E,$E404))/(MAXIFS(AQ:AQ,$E:$E,$E404)-MINIFS(AQ:AQ,$E:$E,$E404)),
100*(AQ404-MINIFS(AQ:AQ,$E:$E,$E404))/(MAXIFS(AQ:AQ,$E:$E,$E404)-MINIFS(AQ:AQ,$E:$E,$E404))))</f>
        <v/>
      </c>
      <c r="DG404" s="232" t="str">
        <f t="array" ref="DG404">IF(AR404="","",
IF(INDEX(Settings!$H:$H,MATCH(DG$1,Settings!$G:$G,0))=TRUE,
100-100*(AR404-MINIFS(AR:AR,$E:$E,$E404))/(MAXIFS(AR:AR,$E:$E,$E404)-MINIFS(AR:AR,$E:$E,$E404)),
100*(AR404-MINIFS(AR:AR,$E:$E,$E404))/(MAXIFS(AR:AR,$E:$E,$E404)-MINIFS(AR:AR,$E:$E,$E404))))</f>
        <v/>
      </c>
      <c r="DH404" s="232" t="str">
        <f t="array" ref="DH404">IF(AS404="","",
IF(INDEX(Settings!$H:$H,MATCH(DH$1,Settings!$G:$G,0))=TRUE,
100-100*(AS404-MINIFS(AS:AS,$E:$E,$E404))/(MAXIFS(AS:AS,$E:$E,$E404)-MINIFS(AS:AS,$E:$E,$E404)),
100*(AS404-MINIFS(AS:AS,$E:$E,$E404))/(MAXIFS(AS:AS,$E:$E,$E404)-MINIFS(AS:AS,$E:$E,$E404))))</f>
        <v/>
      </c>
      <c r="DI404" s="232" t="str">
        <f t="array" ref="DI404">IF(AT404="","",
IF(INDEX(Settings!$H:$H,MATCH(DI$1,Settings!$G:$G,0))=TRUE,
100-100*(AT404-MINIFS(AT:AT,$E:$E,$E404))/(MAXIFS(AT:AT,$E:$E,$E404)-MINIFS(AT:AT,$E:$E,$E404)),
100*(AT404-MINIFS(AT:AT,$E:$E,$E404))/(MAXIFS(AT:AT,$E:$E,$E404)-MINIFS(AT:AT,$E:$E,$E404))))</f>
        <v/>
      </c>
      <c r="DJ404" s="232" t="str">
        <f t="array" ref="DJ404">IF(AU404="","",
IF(INDEX(Settings!$H:$H,MATCH(DJ$1,Settings!$G:$G,0))=TRUE,
100-100*(AU404-MINIFS(AU:AU,$E:$E,$E404))/(MAXIFS(AU:AU,$E:$E,$E404)-MINIFS(AU:AU,$E:$E,$E404)),
100*(AU404-MINIFS(AU:AU,$E:$E,$E404))/(MAXIFS(AU:AU,$E:$E,$E404)-MINIFS(AU:AU,$E:$E,$E404))))</f>
        <v/>
      </c>
      <c r="DK404" s="232" t="str">
        <f t="array" ref="DK404">IF(AV404="","",
IF(INDEX(Settings!$H:$H,MATCH(DK$1,Settings!$G:$G,0))=TRUE,
100-100*(AV404-MINIFS(AV:AV,$E:$E,$E404))/(MAXIFS(AV:AV,$E:$E,$E404)-MINIFS(AV:AV,$E:$E,$E404)),
100*(AV404-MINIFS(AV:AV,$E:$E,$E404))/(MAXIFS(AV:AV,$E:$E,$E404)-MINIFS(AV:AV,$E:$E,$E404))))</f>
        <v/>
      </c>
      <c r="DL404" s="232" t="str">
        <f t="array" ref="DL404">IF(AW404="","",
IF(INDEX(Settings!$H:$H,MATCH(DL$1,Settings!$G:$G,0))=TRUE,
100-100*(AW404-MINIFS(AW:AW,$E:$E,$E404))/(MAXIFS(AW:AW,$E:$E,$E404)-MINIFS(AW:AW,$E:$E,$E404)),
100*(AW404-MINIFS(AW:AW,$E:$E,$E404))/(MAXIFS(AW:AW,$E:$E,$E404)-MINIFS(AW:AW,$E:$E,$E404))))</f>
        <v/>
      </c>
      <c r="DM404" s="232" t="str">
        <f t="array" ref="DM404">IF(AX404="","",
IF(INDEX(Settings!$H:$H,MATCH(DM$1,Settings!$G:$G,0))=TRUE,
100-100*(AX404-MINIFS(AX:AX,$E:$E,$E404))/(MAXIFS(AX:AX,$E:$E,$E404)-MINIFS(AX:AX,$E:$E,$E404)),
100*(AX404-MINIFS(AX:AX,$E:$E,$E404))/(MAXIFS(AX:AX,$E:$E,$E404)-MINIFS(AX:AX,$E:$E,$E404))))</f>
        <v/>
      </c>
      <c r="DN404" s="232" t="str">
        <f t="array" ref="DN404">IF(AY404="","",
IF(INDEX(Settings!$H:$H,MATCH(DN$1,Settings!$G:$G,0))=TRUE,
100-100*(AY404-MINIFS(AY:AY,$E:$E,$E404))/(MAXIFS(AY:AY,$E:$E,$E404)-MINIFS(AY:AY,$E:$E,$E404)),
100*(AY404-MINIFS(AY:AY,$E:$E,$E404))/(MAXIFS(AY:AY,$E:$E,$E404)-MINIFS(AY:AY,$E:$E,$E404))))</f>
        <v/>
      </c>
      <c r="DO404" s="232" t="str">
        <f t="array" ref="DO404">IF(AZ404="","",
IF(INDEX(Settings!$H:$H,MATCH(DO$1,Settings!$G:$G,0))=TRUE,
100-100*(AZ404-MINIFS(AZ:AZ,$E:$E,$E404))/(MAXIFS(AZ:AZ,$E:$E,$E404)-MINIFS(AZ:AZ,$E:$E,$E404)),
100*(AZ404-MINIFS(AZ:AZ,$E:$E,$E404))/(MAXIFS(AZ:AZ,$E:$E,$E404)-MINIFS(AZ:AZ,$E:$E,$E404))))</f>
        <v/>
      </c>
      <c r="DP404" s="232" t="str">
        <f t="array" ref="DP404">IF(BA404="","",
IF(INDEX(Settings!$H:$H,MATCH(DP$1,Settings!$G:$G,0))=TRUE,
100-100*(BA404-MINIFS(BA:BA,$E:$E,$E404))/(MAXIFS(BA:BA,$E:$E,$E404)-MINIFS(BA:BA,$E:$E,$E404)),
100*(BA404-MINIFS(BA:BA,$E:$E,$E404))/(MAXIFS(BA:BA,$E:$E,$E404)-MINIFS(BA:BA,$E:$E,$E404))))</f>
        <v/>
      </c>
      <c r="DQ404" s="232" t="str">
        <f t="array" ref="DQ404">IF(BB404="","",
IF(INDEX(Settings!$H:$H,MATCH(DQ$1,Settings!$G:$G,0))=TRUE,
100-100*(BB404-MINIFS(BB:BB,$E:$E,$E404))/(MAXIFS(BB:BB,$E:$E,$E404)-MINIFS(BB:BB,$E:$E,$E404)),
100*(BB404-MINIFS(BB:BB,$E:$E,$E404))/(MAXIFS(BB:BB,$E:$E,$E404)-MINIFS(BB:BB,$E:$E,$E404))))</f>
        <v/>
      </c>
      <c r="DR404" s="232" t="str">
        <f t="array" ref="DR404">IF(BC404="","",
IF(INDEX(Settings!$H:$H,MATCH(DR$1,Settings!$G:$G,0))=TRUE,
100-100*(BC404-MINIFS(BC:BC,$E:$E,$E404))/(MAXIFS(BC:BC,$E:$E,$E404)-MINIFS(BC:BC,$E:$E,$E404)),
100*(BC404-MINIFS(BC:BC,$E:$E,$E404))/(MAXIFS(BC:BC,$E:$E,$E404)-MINIFS(BC:BC,$E:$E,$E404))))</f>
        <v/>
      </c>
      <c r="DS404" s="232" t="str">
        <f t="array" ref="DS404">IF(BD404="","",
IF(INDEX(Settings!$H:$H,MATCH(DS$1,Settings!$G:$G,0))=TRUE,
100-100*(BD404-MINIFS(BD:BD,$E:$E,$E404))/(MAXIFS(BD:BD,$E:$E,$E404)-MINIFS(BD:BD,$E:$E,$E404)),
100*(BD404-MINIFS(BD:BD,$E:$E,$E404))/(MAXIFS(BD:BD,$E:$E,$E404)-MINIFS(BD:BD,$E:$E,$E404))))</f>
        <v/>
      </c>
      <c r="DT404" s="232" t="str">
        <f t="array" ref="DT404">IF(BE404="","",
IF(INDEX(Settings!$H:$H,MATCH(DT$1,Settings!$G:$G,0))=TRUE,
100-100*(BE404-MINIFS(BE:BE,$E:$E,$E404))/(MAXIFS(BE:BE,$E:$E,$E404)-MINIFS(BE:BE,$E:$E,$E404)),
100*(BE404-MINIFS(BE:BE,$E:$E,$E404))/(MAXIFS(BE:BE,$E:$E,$E404)-MINIFS(BE:BE,$E:$E,$E404))))</f>
        <v/>
      </c>
      <c r="DU404" s="232" t="str">
        <f t="array" ref="DU404">IF(BF404="","",
IF(INDEX(Settings!$H:$H,MATCH(DU$1,Settings!$G:$G,0))=TRUE,
100-100*(BF404-MINIFS(BF:BF,$E:$E,$E404))/(MAXIFS(BF:BF,$E:$E,$E404)-MINIFS(BF:BF,$E:$E,$E404)),
100*(BF404-MINIFS(BF:BF,$E:$E,$E404))/(MAXIFS(BF:BF,$E:$E,$E404)-MINIFS(BF:BF,$E:$E,$E404))))</f>
        <v/>
      </c>
      <c r="DV404" s="232" t="str">
        <f t="array" ref="DV404">IF(BG404="","",
IF(INDEX(Settings!$H:$H,MATCH(DV$1,Settings!$G:$G,0))=TRUE,
100-100*(BG404-MINIFS(BG:BG,$E:$E,$E404))/(MAXIFS(BG:BG,$E:$E,$E404)-MINIFS(BG:BG,$E:$E,$E404)),
100*(BG404-MINIFS(BG:BG,$E:$E,$E404))/(MAXIFS(BG:BG,$E:$E,$E404)-MINIFS(BG:BG,$E:$E,$E404))))</f>
        <v/>
      </c>
      <c r="DW404" s="232" t="str">
        <f t="array" ref="DW404">IF(BH404="","",
IF(INDEX(Settings!$H:$H,MATCH(DW$1,Settings!$G:$G,0))=TRUE,
100-100*(BH404-MINIFS(BH:BH,$E:$E,$E404))/(MAXIFS(BH:BH,$E:$E,$E404)-MINIFS(BH:BH,$E:$E,$E404)),
100*(BH404-MINIFS(BH:BH,$E:$E,$E404))/(MAXIFS(BH:BH,$E:$E,$E404)-MINIFS(BH:BH,$E:$E,$E404))))</f>
        <v/>
      </c>
      <c r="DX404" s="232" t="str">
        <f t="array" ref="DX404">IF(BI404="","",
IF(INDEX(Settings!$H:$H,MATCH(DX$1,Settings!$G:$G,0))=TRUE,
100-100*(BI404-MINIFS(BI:BI,$E:$E,$E404))/(MAXIFS(BI:BI,$E:$E,$E404)-MINIFS(BI:BI,$E:$E,$E404)),
100*(BI404-MINIFS(BI:BI,$E:$E,$E404))/(MAXIFS(BI:BI,$E:$E,$E404)-MINIFS(BI:BI,$E:$E,$E404))))</f>
        <v/>
      </c>
      <c r="DY404" s="232" t="str">
        <f t="array" ref="DY404">IF(BJ404="","",
IF(INDEX(Settings!$H:$H,MATCH(DY$1,Settings!$G:$G,0))=TRUE,
100-100*(BJ404-MINIFS(BJ:BJ,$E:$E,$E404))/(MAXIFS(BJ:BJ,$E:$E,$E404)-MINIFS(BJ:BJ,$E:$E,$E404)),
100*(BJ404-MINIFS(BJ:BJ,$E:$E,$E404))/(MAXIFS(BJ:BJ,$E:$E,$E404)-MINIFS(BJ:BJ,$E:$E,$E404))))</f>
        <v/>
      </c>
      <c r="DZ404" s="234"/>
      <c r="EA404" s="234"/>
      <c r="EB404" s="234" t="str">
        <f t="shared" si="8"/>
        <v/>
      </c>
      <c r="EC404" s="234" t="str">
        <f t="shared" si="9"/>
        <v/>
      </c>
      <c r="ED404" s="234" t="str">
        <f t="shared" si="10"/>
        <v/>
      </c>
      <c r="EE404" s="234" t="str">
        <f t="shared" si="11"/>
        <v/>
      </c>
      <c r="EF404" s="234" t="str">
        <f t="shared" si="12"/>
        <v/>
      </c>
      <c r="EG404" s="234" t="str">
        <f t="shared" si="13"/>
        <v/>
      </c>
      <c r="EH404" s="234"/>
      <c r="EI404" s="234"/>
      <c r="EJ404" s="234"/>
      <c r="EK404" s="234"/>
      <c r="EL404" s="234"/>
      <c r="EM404" s="234"/>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3" t="str">
        <f t="shared" si="14"/>
        <v/>
      </c>
      <c r="N405" s="49"/>
      <c r="O405" s="49"/>
      <c r="P405" s="49"/>
      <c r="Q405" s="49"/>
      <c r="R405" s="49"/>
      <c r="S405" s="222" t="str">
        <f>IFERROR(VLOOKUP(AF405, 'YOYO IR Scores'!A:C, 3, FALSE), "")
</f>
        <v/>
      </c>
      <c r="T405" s="49"/>
      <c r="U405" s="49"/>
      <c r="V405" s="49"/>
      <c r="W405" s="49"/>
      <c r="X405" s="224" t="str">
        <f t="shared" si="4"/>
        <v/>
      </c>
      <c r="Y405" s="225" t="str">
        <f t="shared" si="5"/>
        <v/>
      </c>
      <c r="Z405" s="225" t="str">
        <f t="shared" si="6"/>
        <v/>
      </c>
      <c r="AA405" s="224" t="str">
        <f t="shared" si="7"/>
        <v/>
      </c>
      <c r="AB405" s="223"/>
      <c r="AC405" s="223"/>
      <c r="AD405" s="223"/>
      <c r="AE405" s="223" t="str">
        <f>IFERROR(VLOOKUP(AF405, 'YOYO IR Scores'!A:C, 2, FALSE), "")</f>
        <v/>
      </c>
      <c r="AF405" s="223"/>
      <c r="AG405" s="223"/>
      <c r="AH405" s="223"/>
      <c r="AI405" s="223"/>
      <c r="AJ405" s="223"/>
      <c r="AK405" s="223"/>
      <c r="AL405" s="223"/>
      <c r="AM405" s="223"/>
      <c r="AN405" s="223"/>
      <c r="AO405" s="223"/>
      <c r="AP405" s="223"/>
      <c r="AQ405" s="223"/>
      <c r="AR405" s="223"/>
      <c r="AS405" s="223"/>
      <c r="AT405" s="223"/>
      <c r="AU405" s="223"/>
      <c r="AV405" s="223"/>
      <c r="AW405" s="223"/>
      <c r="AX405" s="223"/>
      <c r="AY405" s="223"/>
      <c r="AZ405" s="223"/>
      <c r="BA405" s="223"/>
      <c r="BB405" s="223"/>
      <c r="BC405" s="223"/>
      <c r="BD405" s="223"/>
      <c r="BE405" s="223"/>
      <c r="BF405" s="223"/>
      <c r="BG405" s="223"/>
      <c r="BH405" s="223"/>
      <c r="BI405" s="223"/>
      <c r="BJ405" s="223"/>
      <c r="BK405" s="223" t="str">
        <f t="array" ref="BK405">IF(J405="","",
IF(INDEX(Settings!$H:$H,MATCH(BY$1,Settings!$G:$G,0))=TRUE,
100-100*(J405-MIN(J:J))/(MAX(J:J)-MIN(J:J)),
100*(J405-MIN(J:J))/(MAX(J:J)-MIN(J:J))))</f>
        <v/>
      </c>
      <c r="BL405" s="223" t="str">
        <f t="array" ref="BL405">IF(J405="","",
IF(INDEX(Settings!$H:$H,MATCH(BY$1,Settings!$G:$G,0))=TRUE,
100-100*(J405-MINIFS(J:J,$E:$E,$E405))/(MAXIFS(J:J,$E:$E,$E405)-MINIFS(J:J,$E:$E,$E405)),
100*(J405-MINIFS(J:J,$E:$E,$E405))/(MAXIFS(J:J,$E:$E,$E405)-MINIFS(J:J,$E:$E,$E405))))</f>
        <v/>
      </c>
      <c r="BM405" s="223"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4" t="str">
        <f t="array" ref="BQ405">IF(J405="","",
IF(INDEX(Settings!$H:$H,MATCH(BY$1,Settings!$G:$G,0))=TRUE,
-1*(J405-AVERAGE(J:J))/STDEV(J:J),
(J405-AVERAGE(J:J))/STDEV(J:J)))</f>
        <v/>
      </c>
      <c r="BR405" s="224" t="str">
        <f>IFERROR(__xludf.DUMMYFUNCTION("IF(J405="""","""",
IF(INDEX(Settings!$H:$H,MATCH(BY$1,Settings!$G:$G,0))=TRUE,
-1*(J405-AVERAGEIFS(J:J,$E:$E,$E405))/STDEV(FILTER(J:J,$E:$E=$E405)),
(J405-AVERAGEIFS(J:J,$E:$E,$E405))/STDEV(FILTER(J:J,$E:$E=$E405))))"),"")</f>
        <v/>
      </c>
      <c r="BS405" s="224"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3" t="str">
        <f t="array" ref="BY405">IF(J405="","",
IF(INDEX(Settings!$H:$H,MATCH(BY$1,Settings!$G:$G,0))=TRUE,
100-100*(J405-MINIFS(J:J,$E:$E,$E405))/(MAXIFS(J:J,$E:$E,$E405)-MINIFS(J:J,$E:$E,$E405)),
100*(J405-MINIFS(J:J,$E:$E,$E405))/(MAXIFS(J:J,$E:$E,$E405)-MINIFS(J:J,$E:$E,$E405))))</f>
        <v/>
      </c>
      <c r="BZ405" s="223" t="str">
        <f t="array" ref="BZ405">IF(K405="","",
IF(INDEX(Settings!$H:$H,MATCH(BZ$1,Settings!$G:$G,0))=TRUE,
100-100*(K405-MINIFS(K:K,$E:$E,$E405))/(MAXIFS(K:K,$E:$E,$E405)-MINIFS(K:K,$E:$E,$E405)),
100*(K405-MINIFS(K:K,$E:$E,$E405))/(MAXIFS(K:K,$E:$E,$E405)-MINIFS(K:K,$E:$E,$E405))))</f>
        <v/>
      </c>
      <c r="CA405" s="223" t="str">
        <f t="array" ref="CA405">IF(L405="","",
IF(INDEX(Settings!$H:$H,MATCH(CA$1,Settings!$G:$G,0))=TRUE,
100-100*(L405-MINIFS(L:L,$E:$E,$E405))/(MAXIFS(L:L,$E:$E,$E405)-MINIFS(L:L,$E:$E,$E405)),
100*(L405-MINIFS(L:L,$E:$E,$E405))/(MAXIFS(L:L,$E:$E,$E405)-MINIFS(L:L,$E:$E,$E405))))</f>
        <v/>
      </c>
      <c r="CB405" s="223" t="str">
        <f t="array" ref="CB405">IF(M405="","",
IF(INDEX(Settings!$H:$H,MATCH(CB$1,Settings!$G:$G,0))=TRUE,
100-100*(M405-MINIFS(M:M,$E:$E,$E405))/(MAXIFS(M:M,$E:$E,$E405)-MINIFS(M:M,$E:$E,$E405)),
100*(M405-MINIFS(M:M,$E:$E,$E405))/(MAXIFS(M:M,$E:$E,$E405)-MINIFS(M:M,$E:$E,$E405))))</f>
        <v/>
      </c>
      <c r="CC405" s="223" t="str">
        <f t="array" ref="CC405">IF(N405="","",
IF(INDEX(Settings!$H:$H,MATCH(CC$1,Settings!$G:$G,0))=TRUE,
100-100*(N405-MINIFS(N:N,$E:$E,$E405))/(MAXIFS(N:N,$E:$E,$E405)-MINIFS(N:N,$E:$E,$E405)),
100*(N405-MINIFS(N:N,$E:$E,$E405))/(MAXIFS(N:N,$E:$E,$E405)-MINIFS(N:N,$E:$E,$E405))))</f>
        <v/>
      </c>
      <c r="CD405" s="223" t="str">
        <f t="array" ref="CD405">IF(O405="","",
IF(INDEX(Settings!$H:$H,MATCH(CD$1,Settings!$G:$G,0))=TRUE,
100-100*(O405-MINIFS(O:O,$E:$E,$E405))/(MAXIFS(O:O,$E:$E,$E405)-MINIFS(O:O,$E:$E,$E405)),
100*(O405-MINIFS(O:O,$E:$E,$E405))/(MAXIFS(O:O,$E:$E,$E405)-MINIFS(O:O,$E:$E,$E405))))</f>
        <v/>
      </c>
      <c r="CE405" s="223" t="str">
        <f t="array" ref="CE405">IF(P405="","",
IF(INDEX(Settings!$H:$H,MATCH(CE$1,Settings!$G:$G,0))=TRUE,
100-100*(P405-MINIFS(P:P,$E:$E,$E405))/(MAXIFS(P:P,$E:$E,$E405)-MINIFS(P:P,$E:$E,$E405)),
100*(P405-MINIFS(P:P,$E:$E,$E405))/(MAXIFS(P:P,$E:$E,$E405)-MINIFS(P:P,$E:$E,$E405))))</f>
        <v/>
      </c>
      <c r="CF405" s="223" t="str">
        <f t="array" ref="CF405">IF(Q405="","",
IF(INDEX(Settings!$H:$H,MATCH(CF$1,Settings!$G:$G,0))=TRUE,
100-100*(Q405-MINIFS(Q:Q,$E:$E,$E405))/(MAXIFS(Q:Q,$E:$E,$E405)-MINIFS(Q:Q,$E:$E,$E405)),
100*(Q405-MINIFS(Q:Q,$E:$E,$E405))/(MAXIFS(Q:Q,$E:$E,$E405)-MINIFS(Q:Q,$E:$E,$E405))))</f>
        <v/>
      </c>
      <c r="CG405" s="223" t="str">
        <f t="array" ref="CG405">IF(R405="","",
IF(INDEX(Settings!$H:$H,MATCH(CG$1,Settings!$G:$G,0))=TRUE,
100-100*(R405-MINIFS(R:R,$E:$E,$E405))/(MAXIFS(R:R,$E:$E,$E405)-MINIFS(R:R,$E:$E,$E405)),
100*(R405-MINIFS(R:R,$E:$E,$E405))/(MAXIFS(R:R,$E:$E,$E405)-MINIFS(R:R,$E:$E,$E405))))</f>
        <v/>
      </c>
      <c r="CH405" s="223" t="str">
        <f t="array" ref="CH405">IF(S405="","",
IF(INDEX(Settings!$H:$H,MATCH(CH$1,Settings!$G:$G,0))=TRUE,
100-100*(S405-MINIFS(S:S,$E:$E,$E405))/(MAXIFS(S:S,$E:$E,$E405)-MINIFS(S:S,$E:$E,$E405)),
100*(S405-MINIFS(S:S,$E:$E,$E405))/(MAXIFS(S:S,$E:$E,$E405)-MINIFS(S:S,$E:$E,$E405))))</f>
        <v/>
      </c>
      <c r="CI405" s="223" t="str">
        <f t="array" ref="CI405">IF(T405="","",
IF(INDEX(Settings!$H:$H,MATCH(CI$1,Settings!$G:$G,0))=TRUE,
100-100*(T405-MINIFS(T:T,$E:$E,$E405))/(MAXIFS(T:T,$E:$E,$E405)-MINIFS(T:T,$E:$E,$E405)),
100*(T405-MINIFS(T:T,$E:$E,$E405))/(MAXIFS(T:T,$E:$E,$E405)-MINIFS(T:T,$E:$E,$E405))))</f>
        <v/>
      </c>
      <c r="CJ405" s="223" t="str">
        <f t="array" ref="CJ405">IF(U405="","",
IF(INDEX(Settings!$H:$H,MATCH(CJ$1,Settings!$G:$G,0))=TRUE,
100-100*(U405-MINIFS(U:U,$E:$E,$E405))/(MAXIFS(U:U,$E:$E,$E405)-MINIFS(U:U,$E:$E,$E405)),
100*(U405-MINIFS(U:U,$E:$E,$E405))/(MAXIFS(U:U,$E:$E,$E405)-MINIFS(U:U,$E:$E,$E405))))</f>
        <v/>
      </c>
      <c r="CK405" s="223" t="str">
        <f t="array" ref="CK405">IF(V405="","",
IF(INDEX(Settings!$H:$H,MATCH(CK$1,Settings!$G:$G,0))=TRUE,
100-100*(V405-MINIFS(V:V,$E:$E,$E405))/(MAXIFS(V:V,$E:$E,$E405)-MINIFS(V:V,$E:$E,$E405)),
100*(V405-MINIFS(V:V,$E:$E,$E405))/(MAXIFS(V:V,$E:$E,$E405)-MINIFS(V:V,$E:$E,$E405))))</f>
        <v/>
      </c>
      <c r="CL405" s="223" t="str">
        <f t="array" ref="CL405">IF(W405="","",
IF(INDEX(Settings!$H:$H,MATCH(CL$1,Settings!$G:$G,0))=TRUE,
100-100*(W405-MINIFS(W:W,$E:$E,$E405))/(MAXIFS(W:W,$E:$E,$E405)-MINIFS(W:W,$E:$E,$E405)),
100*(W405-MINIFS(W:W,$E:$E,$E405))/(MAXIFS(W:W,$E:$E,$E405)-MINIFS(W:W,$E:$E,$E405))))</f>
        <v/>
      </c>
      <c r="CM405" s="223" t="str">
        <f t="array" ref="CM405">IF(X405="","",
IF(INDEX(Settings!$H:$H,MATCH(CM$1,Settings!$G:$G,0))=TRUE,
100-100*(X405-MINIFS(X:X,$E:$E,$E405))/(MAXIFS(X:X,$E:$E,$E405)-MINIFS(X:X,$E:$E,$E405)),
100*(X405-MINIFS(X:X,$E:$E,$E405))/(MAXIFS(X:X,$E:$E,$E405)-MINIFS(X:X,$E:$E,$E405))))</f>
        <v/>
      </c>
      <c r="CN405" s="223" t="str">
        <f t="array" ref="CN405">IF(Y405="","",
IF(INDEX(Settings!$H:$H,MATCH(CN$1,Settings!$G:$G,0))=TRUE,
100-100*(Y405-MINIFS(Y:Y,$E:$E,$E405))/(MAXIFS(Y:Y,$E:$E,$E405)-MINIFS(Y:Y,$E:$E,$E405)),
100*(Y405-MINIFS(Y:Y,$E:$E,$E405))/(MAXIFS(Y:Y,$E:$E,$E405)-MINIFS(Y:Y,$E:$E,$E405))))</f>
        <v/>
      </c>
      <c r="CO405" s="223" t="str">
        <f t="array" ref="CO405">IF(Z405="","",
IF(INDEX(Settings!$H:$H,MATCH(CO$1,Settings!$G:$G,0))=TRUE,
100-100*(Z405-MINIFS(Z:Z,$E:$E,$E405))/(MAXIFS(Z:Z,$E:$E,$E405)-MINIFS(Z:Z,$E:$E,$E405)),
100*(Z405-MINIFS(Z:Z,$E:$E,$E405))/(MAXIFS(Z:Z,$E:$E,$E405)-MINIFS(Z:Z,$E:$E,$E405))))</f>
        <v/>
      </c>
      <c r="CP405" s="223" t="str">
        <f t="array" ref="CP405">IF(AA405="","",
IF(INDEX(Settings!$H:$H,MATCH(CP$1,Settings!$G:$G,0))=TRUE,
100-100*(AA405-MINIFS(AA:AA,$E:$E,$E405))/(MAXIFS(AA:AA,$E:$E,$E405)-MINIFS(AA:AA,$E:$E,$E405)),
100*(AA405-MINIFS(AA:AA,$E:$E,$E405))/(MAXIFS(AA:AA,$E:$E,$E405)-MINIFS(AA:AA,$E:$E,$E405))))</f>
        <v/>
      </c>
      <c r="CQ405" s="223" t="str">
        <f t="array" ref="CQ405">IF(AB405="","",
IF(INDEX(Settings!$H:$H,MATCH(CQ$1,Settings!$G:$G,0))=TRUE,
100-100*(AB405-MINIFS(AB:AB,$E:$E,$E405))/(MAXIFS(AB:AB,$E:$E,$E405)-MINIFS(AB:AB,$E:$E,$E405)),
100*(AB405-MINIFS(AB:AB,$E:$E,$E405))/(MAXIFS(AB:AB,$E:$E,$E405)-MINIFS(AB:AB,$E:$E,$E405))))</f>
        <v/>
      </c>
      <c r="CR405" s="223" t="str">
        <f t="array" ref="CR405">IF(AC405="","",
IF(INDEX(Settings!$H:$H,MATCH(CR$1,Settings!$G:$G,0))=TRUE,
100-100*(AC405-MINIFS(AC:AC,$E:$E,$E405))/(MAXIFS(AC:AC,$E:$E,$E405)-MINIFS(AC:AC,$E:$E,$E405)),
100*(AC405-MINIFS(AC:AC,$E:$E,$E405))/(MAXIFS(AC:AC,$E:$E,$E405)-MINIFS(AC:AC,$E:$E,$E405))))</f>
        <v/>
      </c>
      <c r="CS405" s="223" t="str">
        <f t="array" ref="CS405">IF(AD405="","",
IF(INDEX(Settings!$H:$H,MATCH(CS$1,Settings!$G:$G,0))=TRUE,
100-100*(AD405-MINIFS(AD:AD,$E:$E,$E405))/(MAXIFS(AD:AD,$E:$E,$E405)-MINIFS(AD:AD,$E:$E,$E405)),
100*(AD405-MINIFS(AD:AD,$E:$E,$E405))/(MAXIFS(AD:AD,$E:$E,$E405)-MINIFS(AD:AD,$E:$E,$E405))))</f>
        <v/>
      </c>
      <c r="CT405" s="223" t="str">
        <f t="array" ref="CT405">IF(AE405="","",
IF(INDEX(Settings!$H:$H,MATCH(CT$1,Settings!$G:$G,0))=TRUE,
100-100*(AE405-MINIFS(AE:AE,$E:$E,$E405))/(MAXIFS(AE:AE,$E:$E,$E405)-MINIFS(AE:AE,$E:$E,$E405)),
100*(AE405-MINIFS(AE:AE,$E:$E,$E405))/(MAXIFS(AE:AE,$E:$E,$E405)-MINIFS(AE:AE,$E:$E,$E405))))</f>
        <v/>
      </c>
      <c r="CU405" s="223" t="str">
        <f t="array" ref="CU405">IF(AF405="","",
IF(INDEX(Settings!$H:$H,MATCH(CU$1,Settings!$G:$G,0))=TRUE,
100-100*(AF405-MINIFS(AF:AF,$E:$E,$E405))/(MAXIFS(AF:AF,$E:$E,$E405)-MINIFS(AF:AF,$E:$E,$E405)),
100*(AF405-MINIFS(AF:AF,$E:$E,$E405))/(MAXIFS(AF:AF,$E:$E,$E405)-MINIFS(AF:AF,$E:$E,$E405))))</f>
        <v/>
      </c>
      <c r="CV405" s="223" t="str">
        <f t="array" ref="CV405">IF(AG405="","",
IF(INDEX(Settings!$H:$H,MATCH(CV$1,Settings!$G:$G,0))=TRUE,
100-100*(AG405-MINIFS(AG:AG,$E:$E,$E405))/(MAXIFS(AG:AG,$E:$E,$E405)-MINIFS(AG:AG,$E:$E,$E405)),
100*(AG405-MINIFS(AG:AG,$E:$E,$E405))/(MAXIFS(AG:AG,$E:$E,$E405)-MINIFS(AG:AG,$E:$E,$E405))))</f>
        <v/>
      </c>
      <c r="CW405" s="223" t="str">
        <f t="array" ref="CW405">IF(AH405="","",
IF(INDEX(Settings!$H:$H,MATCH(CW$1,Settings!$G:$G,0))=TRUE,
100-100*(AH405-MINIFS(AH:AH,$E:$E,$E405))/(MAXIFS(AH:AH,$E:$E,$E405)-MINIFS(AH:AH,$E:$E,$E405)),
100*(AH405-MINIFS(AH:AH,$E:$E,$E405))/(MAXIFS(AH:AH,$E:$E,$E405)-MINIFS(AH:AH,$E:$E,$E405))))</f>
        <v/>
      </c>
      <c r="CX405" s="223" t="str">
        <f t="array" ref="CX405">IF(AI405="","",
IF(INDEX(Settings!$H:$H,MATCH(CX$1,Settings!$G:$G,0))=TRUE,
100-100*(AI405-MINIFS(AI:AI,$E:$E,$E405))/(MAXIFS(AI:AI,$E:$E,$E405)-MINIFS(AI:AI,$E:$E,$E405)),
100*(AI405-MINIFS(AI:AI,$E:$E,$E405))/(MAXIFS(AI:AI,$E:$E,$E405)-MINIFS(AI:AI,$E:$E,$E405))))</f>
        <v/>
      </c>
      <c r="CY405" s="223" t="str">
        <f t="array" ref="CY405">IF(AJ405="","",
IF(INDEX(Settings!$H:$H,MATCH(CY$1,Settings!$G:$G,0))=TRUE,
100-100*(AJ405-MINIFS(AJ:AJ,$E:$E,$E405))/(MAXIFS(AJ:AJ,$E:$E,$E405)-MINIFS(AJ:AJ,$E:$E,$E405)),
100*(AJ405-MINIFS(AJ:AJ,$E:$E,$E405))/(MAXIFS(AJ:AJ,$E:$E,$E405)-MINIFS(AJ:AJ,$E:$E,$E405))))</f>
        <v/>
      </c>
      <c r="CZ405" s="223" t="str">
        <f t="array" ref="CZ405">IF(AK405="","",
IF(INDEX(Settings!$H:$H,MATCH(CZ$1,Settings!$G:$G,0))=TRUE,
100-100*(AK405-MINIFS(AK:AK,$E:$E,$E405))/(MAXIFS(AK:AK,$E:$E,$E405)-MINIFS(AK:AK,$E:$E,$E405)),
100*(AK405-MINIFS(AK:AK,$E:$E,$E405))/(MAXIFS(AK:AK,$E:$E,$E405)-MINIFS(AK:AK,$E:$E,$E405))))</f>
        <v/>
      </c>
      <c r="DA405" s="223" t="str">
        <f t="array" ref="DA405">IF(AL405="","",
IF(INDEX(Settings!$H:$H,MATCH(DA$1,Settings!$G:$G,0))=TRUE,
100-100*(AL405-MINIFS(AL:AL,$E:$E,$E405))/(MAXIFS(AL:AL,$E:$E,$E405)-MINIFS(AL:AL,$E:$E,$E405)),
100*(AL405-MINIFS(AL:AL,$E:$E,$E405))/(MAXIFS(AL:AL,$E:$E,$E405)-MINIFS(AL:AL,$E:$E,$E405))))</f>
        <v/>
      </c>
      <c r="DB405" s="223" t="str">
        <f t="array" ref="DB405">IF(AM405="","",
IF(INDEX(Settings!$H:$H,MATCH(DB$1,Settings!$G:$G,0))=TRUE,
100-100*(AM405-MINIFS(AM:AM,$E:$E,$E405))/(MAXIFS(AM:AM,$E:$E,$E405)-MINIFS(AM:AM,$E:$E,$E405)),
100*(AM405-MINIFS(AM:AM,$E:$E,$E405))/(MAXIFS(AM:AM,$E:$E,$E405)-MINIFS(AM:AM,$E:$E,$E405))))</f>
        <v/>
      </c>
      <c r="DC405" s="223" t="str">
        <f t="array" ref="DC405">IF(AN405="","",
IF(INDEX(Settings!$H:$H,MATCH(DC$1,Settings!$G:$G,0))=TRUE,
100-100*(AN405-MINIFS(AN:AN,$E:$E,$E405))/(MAXIFS(AN:AN,$E:$E,$E405)-MINIFS(AN:AN,$E:$E,$E405)),
100*(AN405-MINIFS(AN:AN,$E:$E,$E405))/(MAXIFS(AN:AN,$E:$E,$E405)-MINIFS(AN:AN,$E:$E,$E405))))</f>
        <v/>
      </c>
      <c r="DD405" s="223" t="str">
        <f t="array" ref="DD405">IF(AO405="","",
IF(INDEX(Settings!$H:$H,MATCH(DD$1,Settings!$G:$G,0))=TRUE,
100-100*(AO405-MINIFS(AO:AO,$E:$E,$E405))/(MAXIFS(AO:AO,$E:$E,$E405)-MINIFS(AO:AO,$E:$E,$E405)),
100*(AO405-MINIFS(AO:AO,$E:$E,$E405))/(MAXIFS(AO:AO,$E:$E,$E405)-MINIFS(AO:AO,$E:$E,$E405))))</f>
        <v/>
      </c>
      <c r="DE405" s="223" t="str">
        <f t="array" ref="DE405">IF(AP405="","",
IF(INDEX(Settings!$H:$H,MATCH(DE$1,Settings!$G:$G,0))=TRUE,
100-100*(AP405-MINIFS(AP:AP,$E:$E,$E405))/(MAXIFS(AP:AP,$E:$E,$E405)-MINIFS(AP:AP,$E:$E,$E405)),
100*(AP405-MINIFS(AP:AP,$E:$E,$E405))/(MAXIFS(AP:AP,$E:$E,$E405)-MINIFS(AP:AP,$E:$E,$E405))))</f>
        <v/>
      </c>
      <c r="DF405" s="223" t="str">
        <f t="array" ref="DF405">IF(AQ405="","",
IF(INDEX(Settings!$H:$H,MATCH(DF$1,Settings!$G:$G,0))=TRUE,
100-100*(AQ405-MINIFS(AQ:AQ,$E:$E,$E405))/(MAXIFS(AQ:AQ,$E:$E,$E405)-MINIFS(AQ:AQ,$E:$E,$E405)),
100*(AQ405-MINIFS(AQ:AQ,$E:$E,$E405))/(MAXIFS(AQ:AQ,$E:$E,$E405)-MINIFS(AQ:AQ,$E:$E,$E405))))</f>
        <v/>
      </c>
      <c r="DG405" s="223" t="str">
        <f t="array" ref="DG405">IF(AR405="","",
IF(INDEX(Settings!$H:$H,MATCH(DG$1,Settings!$G:$G,0))=TRUE,
100-100*(AR405-MINIFS(AR:AR,$E:$E,$E405))/(MAXIFS(AR:AR,$E:$E,$E405)-MINIFS(AR:AR,$E:$E,$E405)),
100*(AR405-MINIFS(AR:AR,$E:$E,$E405))/(MAXIFS(AR:AR,$E:$E,$E405)-MINIFS(AR:AR,$E:$E,$E405))))</f>
        <v/>
      </c>
      <c r="DH405" s="223" t="str">
        <f t="array" ref="DH405">IF(AS405="","",
IF(INDEX(Settings!$H:$H,MATCH(DH$1,Settings!$G:$G,0))=TRUE,
100-100*(AS405-MINIFS(AS:AS,$E:$E,$E405))/(MAXIFS(AS:AS,$E:$E,$E405)-MINIFS(AS:AS,$E:$E,$E405)),
100*(AS405-MINIFS(AS:AS,$E:$E,$E405))/(MAXIFS(AS:AS,$E:$E,$E405)-MINIFS(AS:AS,$E:$E,$E405))))</f>
        <v/>
      </c>
      <c r="DI405" s="223" t="str">
        <f t="array" ref="DI405">IF(AT405="","",
IF(INDEX(Settings!$H:$H,MATCH(DI$1,Settings!$G:$G,0))=TRUE,
100-100*(AT405-MINIFS(AT:AT,$E:$E,$E405))/(MAXIFS(AT:AT,$E:$E,$E405)-MINIFS(AT:AT,$E:$E,$E405)),
100*(AT405-MINIFS(AT:AT,$E:$E,$E405))/(MAXIFS(AT:AT,$E:$E,$E405)-MINIFS(AT:AT,$E:$E,$E405))))</f>
        <v/>
      </c>
      <c r="DJ405" s="223" t="str">
        <f t="array" ref="DJ405">IF(AU405="","",
IF(INDEX(Settings!$H:$H,MATCH(DJ$1,Settings!$G:$G,0))=TRUE,
100-100*(AU405-MINIFS(AU:AU,$E:$E,$E405))/(MAXIFS(AU:AU,$E:$E,$E405)-MINIFS(AU:AU,$E:$E,$E405)),
100*(AU405-MINIFS(AU:AU,$E:$E,$E405))/(MAXIFS(AU:AU,$E:$E,$E405)-MINIFS(AU:AU,$E:$E,$E405))))</f>
        <v/>
      </c>
      <c r="DK405" s="223" t="str">
        <f t="array" ref="DK405">IF(AV405="","",
IF(INDEX(Settings!$H:$H,MATCH(DK$1,Settings!$G:$G,0))=TRUE,
100-100*(AV405-MINIFS(AV:AV,$E:$E,$E405))/(MAXIFS(AV:AV,$E:$E,$E405)-MINIFS(AV:AV,$E:$E,$E405)),
100*(AV405-MINIFS(AV:AV,$E:$E,$E405))/(MAXIFS(AV:AV,$E:$E,$E405)-MINIFS(AV:AV,$E:$E,$E405))))</f>
        <v/>
      </c>
      <c r="DL405" s="223" t="str">
        <f t="array" ref="DL405">IF(AW405="","",
IF(INDEX(Settings!$H:$H,MATCH(DL$1,Settings!$G:$G,0))=TRUE,
100-100*(AW405-MINIFS(AW:AW,$E:$E,$E405))/(MAXIFS(AW:AW,$E:$E,$E405)-MINIFS(AW:AW,$E:$E,$E405)),
100*(AW405-MINIFS(AW:AW,$E:$E,$E405))/(MAXIFS(AW:AW,$E:$E,$E405)-MINIFS(AW:AW,$E:$E,$E405))))</f>
        <v/>
      </c>
      <c r="DM405" s="223" t="str">
        <f t="array" ref="DM405">IF(AX405="","",
IF(INDEX(Settings!$H:$H,MATCH(DM$1,Settings!$G:$G,0))=TRUE,
100-100*(AX405-MINIFS(AX:AX,$E:$E,$E405))/(MAXIFS(AX:AX,$E:$E,$E405)-MINIFS(AX:AX,$E:$E,$E405)),
100*(AX405-MINIFS(AX:AX,$E:$E,$E405))/(MAXIFS(AX:AX,$E:$E,$E405)-MINIFS(AX:AX,$E:$E,$E405))))</f>
        <v/>
      </c>
      <c r="DN405" s="223" t="str">
        <f t="array" ref="DN405">IF(AY405="","",
IF(INDEX(Settings!$H:$H,MATCH(DN$1,Settings!$G:$G,0))=TRUE,
100-100*(AY405-MINIFS(AY:AY,$E:$E,$E405))/(MAXIFS(AY:AY,$E:$E,$E405)-MINIFS(AY:AY,$E:$E,$E405)),
100*(AY405-MINIFS(AY:AY,$E:$E,$E405))/(MAXIFS(AY:AY,$E:$E,$E405)-MINIFS(AY:AY,$E:$E,$E405))))</f>
        <v/>
      </c>
      <c r="DO405" s="223" t="str">
        <f t="array" ref="DO405">IF(AZ405="","",
IF(INDEX(Settings!$H:$H,MATCH(DO$1,Settings!$G:$G,0))=TRUE,
100-100*(AZ405-MINIFS(AZ:AZ,$E:$E,$E405))/(MAXIFS(AZ:AZ,$E:$E,$E405)-MINIFS(AZ:AZ,$E:$E,$E405)),
100*(AZ405-MINIFS(AZ:AZ,$E:$E,$E405))/(MAXIFS(AZ:AZ,$E:$E,$E405)-MINIFS(AZ:AZ,$E:$E,$E405))))</f>
        <v/>
      </c>
      <c r="DP405" s="223" t="str">
        <f t="array" ref="DP405">IF(BA405="","",
IF(INDEX(Settings!$H:$H,MATCH(DP$1,Settings!$G:$G,0))=TRUE,
100-100*(BA405-MINIFS(BA:BA,$E:$E,$E405))/(MAXIFS(BA:BA,$E:$E,$E405)-MINIFS(BA:BA,$E:$E,$E405)),
100*(BA405-MINIFS(BA:BA,$E:$E,$E405))/(MAXIFS(BA:BA,$E:$E,$E405)-MINIFS(BA:BA,$E:$E,$E405))))</f>
        <v/>
      </c>
      <c r="DQ405" s="223" t="str">
        <f t="array" ref="DQ405">IF(BB405="","",
IF(INDEX(Settings!$H:$H,MATCH(DQ$1,Settings!$G:$G,0))=TRUE,
100-100*(BB405-MINIFS(BB:BB,$E:$E,$E405))/(MAXIFS(BB:BB,$E:$E,$E405)-MINIFS(BB:BB,$E:$E,$E405)),
100*(BB405-MINIFS(BB:BB,$E:$E,$E405))/(MAXIFS(BB:BB,$E:$E,$E405)-MINIFS(BB:BB,$E:$E,$E405))))</f>
        <v/>
      </c>
      <c r="DR405" s="223" t="str">
        <f t="array" ref="DR405">IF(BC405="","",
IF(INDEX(Settings!$H:$H,MATCH(DR$1,Settings!$G:$G,0))=TRUE,
100-100*(BC405-MINIFS(BC:BC,$E:$E,$E405))/(MAXIFS(BC:BC,$E:$E,$E405)-MINIFS(BC:BC,$E:$E,$E405)),
100*(BC405-MINIFS(BC:BC,$E:$E,$E405))/(MAXIFS(BC:BC,$E:$E,$E405)-MINIFS(BC:BC,$E:$E,$E405))))</f>
        <v/>
      </c>
      <c r="DS405" s="223" t="str">
        <f t="array" ref="DS405">IF(BD405="","",
IF(INDEX(Settings!$H:$H,MATCH(DS$1,Settings!$G:$G,0))=TRUE,
100-100*(BD405-MINIFS(BD:BD,$E:$E,$E405))/(MAXIFS(BD:BD,$E:$E,$E405)-MINIFS(BD:BD,$E:$E,$E405)),
100*(BD405-MINIFS(BD:BD,$E:$E,$E405))/(MAXIFS(BD:BD,$E:$E,$E405)-MINIFS(BD:BD,$E:$E,$E405))))</f>
        <v/>
      </c>
      <c r="DT405" s="223" t="str">
        <f t="array" ref="DT405">IF(BE405="","",
IF(INDEX(Settings!$H:$H,MATCH(DT$1,Settings!$G:$G,0))=TRUE,
100-100*(BE405-MINIFS(BE:BE,$E:$E,$E405))/(MAXIFS(BE:BE,$E:$E,$E405)-MINIFS(BE:BE,$E:$E,$E405)),
100*(BE405-MINIFS(BE:BE,$E:$E,$E405))/(MAXIFS(BE:BE,$E:$E,$E405)-MINIFS(BE:BE,$E:$E,$E405))))</f>
        <v/>
      </c>
      <c r="DU405" s="223" t="str">
        <f t="array" ref="DU405">IF(BF405="","",
IF(INDEX(Settings!$H:$H,MATCH(DU$1,Settings!$G:$G,0))=TRUE,
100-100*(BF405-MINIFS(BF:BF,$E:$E,$E405))/(MAXIFS(BF:BF,$E:$E,$E405)-MINIFS(BF:BF,$E:$E,$E405)),
100*(BF405-MINIFS(BF:BF,$E:$E,$E405))/(MAXIFS(BF:BF,$E:$E,$E405)-MINIFS(BF:BF,$E:$E,$E405))))</f>
        <v/>
      </c>
      <c r="DV405" s="223" t="str">
        <f t="array" ref="DV405">IF(BG405="","",
IF(INDEX(Settings!$H:$H,MATCH(DV$1,Settings!$G:$G,0))=TRUE,
100-100*(BG405-MINIFS(BG:BG,$E:$E,$E405))/(MAXIFS(BG:BG,$E:$E,$E405)-MINIFS(BG:BG,$E:$E,$E405)),
100*(BG405-MINIFS(BG:BG,$E:$E,$E405))/(MAXIFS(BG:BG,$E:$E,$E405)-MINIFS(BG:BG,$E:$E,$E405))))</f>
        <v/>
      </c>
      <c r="DW405" s="223" t="str">
        <f t="array" ref="DW405">IF(BH405="","",
IF(INDEX(Settings!$H:$H,MATCH(DW$1,Settings!$G:$G,0))=TRUE,
100-100*(BH405-MINIFS(BH:BH,$E:$E,$E405))/(MAXIFS(BH:BH,$E:$E,$E405)-MINIFS(BH:BH,$E:$E,$E405)),
100*(BH405-MINIFS(BH:BH,$E:$E,$E405))/(MAXIFS(BH:BH,$E:$E,$E405)-MINIFS(BH:BH,$E:$E,$E405))))</f>
        <v/>
      </c>
      <c r="DX405" s="223" t="str">
        <f t="array" ref="DX405">IF(BI405="","",
IF(INDEX(Settings!$H:$H,MATCH(DX$1,Settings!$G:$G,0))=TRUE,
100-100*(BI405-MINIFS(BI:BI,$E:$E,$E405))/(MAXIFS(BI:BI,$E:$E,$E405)-MINIFS(BI:BI,$E:$E,$E405)),
100*(BI405-MINIFS(BI:BI,$E:$E,$E405))/(MAXIFS(BI:BI,$E:$E,$E405)-MINIFS(BI:BI,$E:$E,$E405))))</f>
        <v/>
      </c>
      <c r="DY405" s="223" t="str">
        <f t="array" ref="DY405">IF(BJ405="","",
IF(INDEX(Settings!$H:$H,MATCH(DY$1,Settings!$G:$G,0))=TRUE,
100-100*(BJ405-MINIFS(BJ:BJ,$E:$E,$E405))/(MAXIFS(BJ:BJ,$E:$E,$E405)-MINIFS(BJ:BJ,$E:$E,$E405)),
100*(BJ405-MINIFS(BJ:BJ,$E:$E,$E405))/(MAXIFS(BJ:BJ,$E:$E,$E405)-MINIFS(BJ:BJ,$E:$E,$E405))))</f>
        <v/>
      </c>
      <c r="DZ405" s="225"/>
      <c r="EA405" s="225"/>
      <c r="EB405" s="225" t="str">
        <f t="shared" si="8"/>
        <v/>
      </c>
      <c r="EC405" s="225" t="str">
        <f t="shared" si="9"/>
        <v/>
      </c>
      <c r="ED405" s="225" t="str">
        <f t="shared" si="10"/>
        <v/>
      </c>
      <c r="EE405" s="225" t="str">
        <f t="shared" si="11"/>
        <v/>
      </c>
      <c r="EF405" s="225" t="str">
        <f t="shared" si="12"/>
        <v/>
      </c>
      <c r="EG405" s="225" t="str">
        <f t="shared" si="13"/>
        <v/>
      </c>
      <c r="EH405" s="225"/>
      <c r="EI405" s="225"/>
      <c r="EJ405" s="225"/>
      <c r="EK405" s="225"/>
      <c r="EL405" s="225"/>
      <c r="EM405" s="225"/>
    </row>
    <row r="406">
      <c r="A406" s="231"/>
      <c r="B406" s="231"/>
      <c r="C406" s="231"/>
      <c r="D406" s="231" t="str">
        <f t="array" ref="D406">IFERROR(INDEX(Profiles!$B:$B,MATCH($A406,Profiles!$A:$A,0)),"")</f>
        <v/>
      </c>
      <c r="E406" s="231"/>
      <c r="F406" s="231"/>
      <c r="G406" s="231"/>
      <c r="H406" s="231"/>
      <c r="I406" s="231" t="str">
        <f>IF(A406="","",IF(Settings!$N$3="DATE",F406&amp;": "&amp;TEXT(B406,"M/DD/YY"),F406&amp;": "&amp;H406))</f>
        <v/>
      </c>
      <c r="J406" s="231"/>
      <c r="K406" s="231"/>
      <c r="L406" s="231"/>
      <c r="M406" s="232" t="str">
        <f t="shared" si="14"/>
        <v/>
      </c>
      <c r="N406" s="231"/>
      <c r="O406" s="231"/>
      <c r="P406" s="231"/>
      <c r="Q406" s="231"/>
      <c r="R406" s="231"/>
      <c r="S406" s="230" t="str">
        <f>IFERROR(VLOOKUP(AF406, 'YOYO IR Scores'!A:C, 3, FALSE), "")
</f>
        <v/>
      </c>
      <c r="T406" s="231"/>
      <c r="U406" s="231"/>
      <c r="V406" s="231"/>
      <c r="W406" s="231"/>
      <c r="X406" s="233" t="str">
        <f t="shared" si="4"/>
        <v/>
      </c>
      <c r="Y406" s="234" t="str">
        <f t="shared" si="5"/>
        <v/>
      </c>
      <c r="Z406" s="234" t="str">
        <f t="shared" si="6"/>
        <v/>
      </c>
      <c r="AA406" s="233" t="str">
        <f t="shared" si="7"/>
        <v/>
      </c>
      <c r="AB406" s="232"/>
      <c r="AC406" s="232"/>
      <c r="AD406" s="232"/>
      <c r="AE406" s="232" t="str">
        <f>IFERROR(VLOOKUP(AF406, 'YOYO IR Scores'!A:C, 2, FALSE), "")</f>
        <v/>
      </c>
      <c r="AF406" s="232"/>
      <c r="AG406" s="232"/>
      <c r="AH406" s="232"/>
      <c r="AI406" s="232"/>
      <c r="AJ406" s="232"/>
      <c r="AK406" s="232"/>
      <c r="AL406" s="232"/>
      <c r="AM406" s="232"/>
      <c r="AN406" s="232"/>
      <c r="AO406" s="232"/>
      <c r="AP406" s="232"/>
      <c r="AQ406" s="232"/>
      <c r="AR406" s="232"/>
      <c r="AS406" s="232"/>
      <c r="AT406" s="232"/>
      <c r="AU406" s="232"/>
      <c r="AV406" s="232"/>
      <c r="AW406" s="232"/>
      <c r="AX406" s="232"/>
      <c r="AY406" s="232"/>
      <c r="AZ406" s="232"/>
      <c r="BA406" s="232"/>
      <c r="BB406" s="232"/>
      <c r="BC406" s="232"/>
      <c r="BD406" s="232"/>
      <c r="BE406" s="232"/>
      <c r="BF406" s="232"/>
      <c r="BG406" s="232"/>
      <c r="BH406" s="232"/>
      <c r="BI406" s="232"/>
      <c r="BJ406" s="232"/>
      <c r="BK406" s="232" t="str">
        <f t="array" ref="BK406">IF(J406="","",
IF(INDEX(Settings!$H:$H,MATCH(BY$1,Settings!$G:$G,0))=TRUE,
100-100*(J406-MIN(J:J))/(MAX(J:J)-MIN(J:J)),
100*(J406-MIN(J:J))/(MAX(J:J)-MIN(J:J))))</f>
        <v/>
      </c>
      <c r="BL406" s="232" t="str">
        <f t="array" ref="BL406">IF(J406="","",
IF(INDEX(Settings!$H:$H,MATCH(BY$1,Settings!$G:$G,0))=TRUE,
100-100*(J406-MINIFS(J:J,$E:$E,$E406))/(MAXIFS(J:J,$E:$E,$E406)-MINIFS(J:J,$E:$E,$E406)),
100*(J406-MINIFS(J:J,$E:$E,$E406))/(MAXIFS(J:J,$E:$E,$E406)-MINIFS(J:J,$E:$E,$E406))))</f>
        <v/>
      </c>
      <c r="BM406" s="232" t="str">
        <f t="array" ref="BM406">IF(J406="","",
IF(INDEX(Settings!$H:$H,MATCH(BY$1,Settings!$G:$G,0))=TRUE,
100-100*(J406-MINIFS(J:J,$E:$E,$E406,$I:$I,$I406))/(MAXIFS(J:J,$E:$E,$E406,$I:$I,$I406)-MINIFS(J:J,$E:$E,$E406,$I:$I,$I406)),
100*(J406-MINIFS(J:J,$E:$E,$E406,$I:$I,$I406))/(MAXIFS(J:J,$E:$E,$E406,$I:$I,$I406)-MINIFS(J:J,$E:$E,$E406,$I:$I,$I406))))</f>
        <v/>
      </c>
      <c r="BN406" s="231" t="str">
        <f t="array" ref="BN406">IF(J406="","",
IF(INDEX(Settings!$H:$H,MATCH(BY$1,Settings!$G:$G,0))=TRUE,
100-100*PERCENTRANK(J:J,J406),
100*PERCENTRANK(J:J,J406)))</f>
        <v/>
      </c>
      <c r="BO406" s="231" t="str">
        <f>IFERROR(__xludf.DUMMYFUNCTION("IF(J406="""","""",
IF(INDEX(Settings!$H:$H,MATCH(BY$1,Settings!$G:$G,0))=TRUE,
100-100*PERCENTRANK(FILTER(J:J,$E:$E=$E406),J406),
100*PERCENTRANK(FILTER(J:J,$E:$E=$E406),J406)))"),"")</f>
        <v/>
      </c>
      <c r="BP406" s="231" t="str">
        <f>IFERROR(__xludf.DUMMYFUNCTION("IF(J406="""","""",
IF(INDEX(Settings!$H:$H,MATCH(BY$1,Settings!$G:$G,0))=TRUE,
100-100*PERCENTRANK(FILTER(J:J,$E:$E=$E406,$I:$I=$I406),J406),
100*PERCENTRANK(FILTER(J:J,$E:$E=$E406,$I:$I=$I406),J406)))"),"")</f>
        <v/>
      </c>
      <c r="BQ406" s="233" t="str">
        <f t="array" ref="BQ406">IF(J406="","",
IF(INDEX(Settings!$H:$H,MATCH(BY$1,Settings!$G:$G,0))=TRUE,
-1*(J406-AVERAGE(J:J))/STDEV(J:J),
(J406-AVERAGE(J:J))/STDEV(J:J)))</f>
        <v/>
      </c>
      <c r="BR406" s="233" t="str">
        <f>IFERROR(__xludf.DUMMYFUNCTION("IF(J406="""","""",
IF(INDEX(Settings!$H:$H,MATCH(BY$1,Settings!$G:$G,0))=TRUE,
-1*(J406-AVERAGEIFS(J:J,$E:$E,$E406))/STDEV(FILTER(J:J,$E:$E=$E406)),
(J406-AVERAGEIFS(J:J,$E:$E,$E406))/STDEV(FILTER(J:J,$E:$E=$E406))))"),"")</f>
        <v/>
      </c>
      <c r="BS406" s="233"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1"/>
      <c r="BX406" s="231"/>
      <c r="BY406" s="232" t="str">
        <f t="array" ref="BY406">IF(J406="","",
IF(INDEX(Settings!$H:$H,MATCH(BY$1,Settings!$G:$G,0))=TRUE,
100-100*(J406-MINIFS(J:J,$E:$E,$E406))/(MAXIFS(J:J,$E:$E,$E406)-MINIFS(J:J,$E:$E,$E406)),
100*(J406-MINIFS(J:J,$E:$E,$E406))/(MAXIFS(J:J,$E:$E,$E406)-MINIFS(J:J,$E:$E,$E406))))</f>
        <v/>
      </c>
      <c r="BZ406" s="232" t="str">
        <f t="array" ref="BZ406">IF(K406="","",
IF(INDEX(Settings!$H:$H,MATCH(BZ$1,Settings!$G:$G,0))=TRUE,
100-100*(K406-MINIFS(K:K,$E:$E,$E406))/(MAXIFS(K:K,$E:$E,$E406)-MINIFS(K:K,$E:$E,$E406)),
100*(K406-MINIFS(K:K,$E:$E,$E406))/(MAXIFS(K:K,$E:$E,$E406)-MINIFS(K:K,$E:$E,$E406))))</f>
        <v/>
      </c>
      <c r="CA406" s="232" t="str">
        <f t="array" ref="CA406">IF(L406="","",
IF(INDEX(Settings!$H:$H,MATCH(CA$1,Settings!$G:$G,0))=TRUE,
100-100*(L406-MINIFS(L:L,$E:$E,$E406))/(MAXIFS(L:L,$E:$E,$E406)-MINIFS(L:L,$E:$E,$E406)),
100*(L406-MINIFS(L:L,$E:$E,$E406))/(MAXIFS(L:L,$E:$E,$E406)-MINIFS(L:L,$E:$E,$E406))))</f>
        <v/>
      </c>
      <c r="CB406" s="232" t="str">
        <f t="array" ref="CB406">IF(M406="","",
IF(INDEX(Settings!$H:$H,MATCH(CB$1,Settings!$G:$G,0))=TRUE,
100-100*(M406-MINIFS(M:M,$E:$E,$E406))/(MAXIFS(M:M,$E:$E,$E406)-MINIFS(M:M,$E:$E,$E406)),
100*(M406-MINIFS(M:M,$E:$E,$E406))/(MAXIFS(M:M,$E:$E,$E406)-MINIFS(M:M,$E:$E,$E406))))</f>
        <v/>
      </c>
      <c r="CC406" s="232" t="str">
        <f t="array" ref="CC406">IF(N406="","",
IF(INDEX(Settings!$H:$H,MATCH(CC$1,Settings!$G:$G,0))=TRUE,
100-100*(N406-MINIFS(N:N,$E:$E,$E406))/(MAXIFS(N:N,$E:$E,$E406)-MINIFS(N:N,$E:$E,$E406)),
100*(N406-MINIFS(N:N,$E:$E,$E406))/(MAXIFS(N:N,$E:$E,$E406)-MINIFS(N:N,$E:$E,$E406))))</f>
        <v/>
      </c>
      <c r="CD406" s="232" t="str">
        <f t="array" ref="CD406">IF(O406="","",
IF(INDEX(Settings!$H:$H,MATCH(CD$1,Settings!$G:$G,0))=TRUE,
100-100*(O406-MINIFS(O:O,$E:$E,$E406))/(MAXIFS(O:O,$E:$E,$E406)-MINIFS(O:O,$E:$E,$E406)),
100*(O406-MINIFS(O:O,$E:$E,$E406))/(MAXIFS(O:O,$E:$E,$E406)-MINIFS(O:O,$E:$E,$E406))))</f>
        <v/>
      </c>
      <c r="CE406" s="232" t="str">
        <f t="array" ref="CE406">IF(P406="","",
IF(INDEX(Settings!$H:$H,MATCH(CE$1,Settings!$G:$G,0))=TRUE,
100-100*(P406-MINIFS(P:P,$E:$E,$E406))/(MAXIFS(P:P,$E:$E,$E406)-MINIFS(P:P,$E:$E,$E406)),
100*(P406-MINIFS(P:P,$E:$E,$E406))/(MAXIFS(P:P,$E:$E,$E406)-MINIFS(P:P,$E:$E,$E406))))</f>
        <v/>
      </c>
      <c r="CF406" s="232" t="str">
        <f t="array" ref="CF406">IF(Q406="","",
IF(INDEX(Settings!$H:$H,MATCH(CF$1,Settings!$G:$G,0))=TRUE,
100-100*(Q406-MINIFS(Q:Q,$E:$E,$E406))/(MAXIFS(Q:Q,$E:$E,$E406)-MINIFS(Q:Q,$E:$E,$E406)),
100*(Q406-MINIFS(Q:Q,$E:$E,$E406))/(MAXIFS(Q:Q,$E:$E,$E406)-MINIFS(Q:Q,$E:$E,$E406))))</f>
        <v/>
      </c>
      <c r="CG406" s="232" t="str">
        <f t="array" ref="CG406">IF(R406="","",
IF(INDEX(Settings!$H:$H,MATCH(CG$1,Settings!$G:$G,0))=TRUE,
100-100*(R406-MINIFS(R:R,$E:$E,$E406))/(MAXIFS(R:R,$E:$E,$E406)-MINIFS(R:R,$E:$E,$E406)),
100*(R406-MINIFS(R:R,$E:$E,$E406))/(MAXIFS(R:R,$E:$E,$E406)-MINIFS(R:R,$E:$E,$E406))))</f>
        <v/>
      </c>
      <c r="CH406" s="232" t="str">
        <f t="array" ref="CH406">IF(S406="","",
IF(INDEX(Settings!$H:$H,MATCH(CH$1,Settings!$G:$G,0))=TRUE,
100-100*(S406-MINIFS(S:S,$E:$E,$E406))/(MAXIFS(S:S,$E:$E,$E406)-MINIFS(S:S,$E:$E,$E406)),
100*(S406-MINIFS(S:S,$E:$E,$E406))/(MAXIFS(S:S,$E:$E,$E406)-MINIFS(S:S,$E:$E,$E406))))</f>
        <v/>
      </c>
      <c r="CI406" s="232" t="str">
        <f t="array" ref="CI406">IF(T406="","",
IF(INDEX(Settings!$H:$H,MATCH(CI$1,Settings!$G:$G,0))=TRUE,
100-100*(T406-MINIFS(T:T,$E:$E,$E406))/(MAXIFS(T:T,$E:$E,$E406)-MINIFS(T:T,$E:$E,$E406)),
100*(T406-MINIFS(T:T,$E:$E,$E406))/(MAXIFS(T:T,$E:$E,$E406)-MINIFS(T:T,$E:$E,$E406))))</f>
        <v/>
      </c>
      <c r="CJ406" s="232" t="str">
        <f t="array" ref="CJ406">IF(U406="","",
IF(INDEX(Settings!$H:$H,MATCH(CJ$1,Settings!$G:$G,0))=TRUE,
100-100*(U406-MINIFS(U:U,$E:$E,$E406))/(MAXIFS(U:U,$E:$E,$E406)-MINIFS(U:U,$E:$E,$E406)),
100*(U406-MINIFS(U:U,$E:$E,$E406))/(MAXIFS(U:U,$E:$E,$E406)-MINIFS(U:U,$E:$E,$E406))))</f>
        <v/>
      </c>
      <c r="CK406" s="232" t="str">
        <f t="array" ref="CK406">IF(V406="","",
IF(INDEX(Settings!$H:$H,MATCH(CK$1,Settings!$G:$G,0))=TRUE,
100-100*(V406-MINIFS(V:V,$E:$E,$E406))/(MAXIFS(V:V,$E:$E,$E406)-MINIFS(V:V,$E:$E,$E406)),
100*(V406-MINIFS(V:V,$E:$E,$E406))/(MAXIFS(V:V,$E:$E,$E406)-MINIFS(V:V,$E:$E,$E406))))</f>
        <v/>
      </c>
      <c r="CL406" s="232" t="str">
        <f t="array" ref="CL406">IF(W406="","",
IF(INDEX(Settings!$H:$H,MATCH(CL$1,Settings!$G:$G,0))=TRUE,
100-100*(W406-MINIFS(W:W,$E:$E,$E406))/(MAXIFS(W:W,$E:$E,$E406)-MINIFS(W:W,$E:$E,$E406)),
100*(W406-MINIFS(W:W,$E:$E,$E406))/(MAXIFS(W:W,$E:$E,$E406)-MINIFS(W:W,$E:$E,$E406))))</f>
        <v/>
      </c>
      <c r="CM406" s="232" t="str">
        <f t="array" ref="CM406">IF(X406="","",
IF(INDEX(Settings!$H:$H,MATCH(CM$1,Settings!$G:$G,0))=TRUE,
100-100*(X406-MINIFS(X:X,$E:$E,$E406))/(MAXIFS(X:X,$E:$E,$E406)-MINIFS(X:X,$E:$E,$E406)),
100*(X406-MINIFS(X:X,$E:$E,$E406))/(MAXIFS(X:X,$E:$E,$E406)-MINIFS(X:X,$E:$E,$E406))))</f>
        <v/>
      </c>
      <c r="CN406" s="232" t="str">
        <f t="array" ref="CN406">IF(Y406="","",
IF(INDEX(Settings!$H:$H,MATCH(CN$1,Settings!$G:$G,0))=TRUE,
100-100*(Y406-MINIFS(Y:Y,$E:$E,$E406))/(MAXIFS(Y:Y,$E:$E,$E406)-MINIFS(Y:Y,$E:$E,$E406)),
100*(Y406-MINIFS(Y:Y,$E:$E,$E406))/(MAXIFS(Y:Y,$E:$E,$E406)-MINIFS(Y:Y,$E:$E,$E406))))</f>
        <v/>
      </c>
      <c r="CO406" s="232" t="str">
        <f t="array" ref="CO406">IF(Z406="","",
IF(INDEX(Settings!$H:$H,MATCH(CO$1,Settings!$G:$G,0))=TRUE,
100-100*(Z406-MINIFS(Z:Z,$E:$E,$E406))/(MAXIFS(Z:Z,$E:$E,$E406)-MINIFS(Z:Z,$E:$E,$E406)),
100*(Z406-MINIFS(Z:Z,$E:$E,$E406))/(MAXIFS(Z:Z,$E:$E,$E406)-MINIFS(Z:Z,$E:$E,$E406))))</f>
        <v/>
      </c>
      <c r="CP406" s="232" t="str">
        <f t="array" ref="CP406">IF(AA406="","",
IF(INDEX(Settings!$H:$H,MATCH(CP$1,Settings!$G:$G,0))=TRUE,
100-100*(AA406-MINIFS(AA:AA,$E:$E,$E406))/(MAXIFS(AA:AA,$E:$E,$E406)-MINIFS(AA:AA,$E:$E,$E406)),
100*(AA406-MINIFS(AA:AA,$E:$E,$E406))/(MAXIFS(AA:AA,$E:$E,$E406)-MINIFS(AA:AA,$E:$E,$E406))))</f>
        <v/>
      </c>
      <c r="CQ406" s="232" t="str">
        <f t="array" ref="CQ406">IF(AB406="","",
IF(INDEX(Settings!$H:$H,MATCH(CQ$1,Settings!$G:$G,0))=TRUE,
100-100*(AB406-MINIFS(AB:AB,$E:$E,$E406))/(MAXIFS(AB:AB,$E:$E,$E406)-MINIFS(AB:AB,$E:$E,$E406)),
100*(AB406-MINIFS(AB:AB,$E:$E,$E406))/(MAXIFS(AB:AB,$E:$E,$E406)-MINIFS(AB:AB,$E:$E,$E406))))</f>
        <v/>
      </c>
      <c r="CR406" s="232" t="str">
        <f t="array" ref="CR406">IF(AC406="","",
IF(INDEX(Settings!$H:$H,MATCH(CR$1,Settings!$G:$G,0))=TRUE,
100-100*(AC406-MINIFS(AC:AC,$E:$E,$E406))/(MAXIFS(AC:AC,$E:$E,$E406)-MINIFS(AC:AC,$E:$E,$E406)),
100*(AC406-MINIFS(AC:AC,$E:$E,$E406))/(MAXIFS(AC:AC,$E:$E,$E406)-MINIFS(AC:AC,$E:$E,$E406))))</f>
        <v/>
      </c>
      <c r="CS406" s="232" t="str">
        <f t="array" ref="CS406">IF(AD406="","",
IF(INDEX(Settings!$H:$H,MATCH(CS$1,Settings!$G:$G,0))=TRUE,
100-100*(AD406-MINIFS(AD:AD,$E:$E,$E406))/(MAXIFS(AD:AD,$E:$E,$E406)-MINIFS(AD:AD,$E:$E,$E406)),
100*(AD406-MINIFS(AD:AD,$E:$E,$E406))/(MAXIFS(AD:AD,$E:$E,$E406)-MINIFS(AD:AD,$E:$E,$E406))))</f>
        <v/>
      </c>
      <c r="CT406" s="232" t="str">
        <f t="array" ref="CT406">IF(AE406="","",
IF(INDEX(Settings!$H:$H,MATCH(CT$1,Settings!$G:$G,0))=TRUE,
100-100*(AE406-MINIFS(AE:AE,$E:$E,$E406))/(MAXIFS(AE:AE,$E:$E,$E406)-MINIFS(AE:AE,$E:$E,$E406)),
100*(AE406-MINIFS(AE:AE,$E:$E,$E406))/(MAXIFS(AE:AE,$E:$E,$E406)-MINIFS(AE:AE,$E:$E,$E406))))</f>
        <v/>
      </c>
      <c r="CU406" s="232" t="str">
        <f t="array" ref="CU406">IF(AF406="","",
IF(INDEX(Settings!$H:$H,MATCH(CU$1,Settings!$G:$G,0))=TRUE,
100-100*(AF406-MINIFS(AF:AF,$E:$E,$E406))/(MAXIFS(AF:AF,$E:$E,$E406)-MINIFS(AF:AF,$E:$E,$E406)),
100*(AF406-MINIFS(AF:AF,$E:$E,$E406))/(MAXIFS(AF:AF,$E:$E,$E406)-MINIFS(AF:AF,$E:$E,$E406))))</f>
        <v/>
      </c>
      <c r="CV406" s="232" t="str">
        <f t="array" ref="CV406">IF(AG406="","",
IF(INDEX(Settings!$H:$H,MATCH(CV$1,Settings!$G:$G,0))=TRUE,
100-100*(AG406-MINIFS(AG:AG,$E:$E,$E406))/(MAXIFS(AG:AG,$E:$E,$E406)-MINIFS(AG:AG,$E:$E,$E406)),
100*(AG406-MINIFS(AG:AG,$E:$E,$E406))/(MAXIFS(AG:AG,$E:$E,$E406)-MINIFS(AG:AG,$E:$E,$E406))))</f>
        <v/>
      </c>
      <c r="CW406" s="232" t="str">
        <f t="array" ref="CW406">IF(AH406="","",
IF(INDEX(Settings!$H:$H,MATCH(CW$1,Settings!$G:$G,0))=TRUE,
100-100*(AH406-MINIFS(AH:AH,$E:$E,$E406))/(MAXIFS(AH:AH,$E:$E,$E406)-MINIFS(AH:AH,$E:$E,$E406)),
100*(AH406-MINIFS(AH:AH,$E:$E,$E406))/(MAXIFS(AH:AH,$E:$E,$E406)-MINIFS(AH:AH,$E:$E,$E406))))</f>
        <v/>
      </c>
      <c r="CX406" s="232" t="str">
        <f t="array" ref="CX406">IF(AI406="","",
IF(INDEX(Settings!$H:$H,MATCH(CX$1,Settings!$G:$G,0))=TRUE,
100-100*(AI406-MINIFS(AI:AI,$E:$E,$E406))/(MAXIFS(AI:AI,$E:$E,$E406)-MINIFS(AI:AI,$E:$E,$E406)),
100*(AI406-MINIFS(AI:AI,$E:$E,$E406))/(MAXIFS(AI:AI,$E:$E,$E406)-MINIFS(AI:AI,$E:$E,$E406))))</f>
        <v/>
      </c>
      <c r="CY406" s="232" t="str">
        <f t="array" ref="CY406">IF(AJ406="","",
IF(INDEX(Settings!$H:$H,MATCH(CY$1,Settings!$G:$G,0))=TRUE,
100-100*(AJ406-MINIFS(AJ:AJ,$E:$E,$E406))/(MAXIFS(AJ:AJ,$E:$E,$E406)-MINIFS(AJ:AJ,$E:$E,$E406)),
100*(AJ406-MINIFS(AJ:AJ,$E:$E,$E406))/(MAXIFS(AJ:AJ,$E:$E,$E406)-MINIFS(AJ:AJ,$E:$E,$E406))))</f>
        <v/>
      </c>
      <c r="CZ406" s="232" t="str">
        <f t="array" ref="CZ406">IF(AK406="","",
IF(INDEX(Settings!$H:$H,MATCH(CZ$1,Settings!$G:$G,0))=TRUE,
100-100*(AK406-MINIFS(AK:AK,$E:$E,$E406))/(MAXIFS(AK:AK,$E:$E,$E406)-MINIFS(AK:AK,$E:$E,$E406)),
100*(AK406-MINIFS(AK:AK,$E:$E,$E406))/(MAXIFS(AK:AK,$E:$E,$E406)-MINIFS(AK:AK,$E:$E,$E406))))</f>
        <v/>
      </c>
      <c r="DA406" s="232" t="str">
        <f t="array" ref="DA406">IF(AL406="","",
IF(INDEX(Settings!$H:$H,MATCH(DA$1,Settings!$G:$G,0))=TRUE,
100-100*(AL406-MINIFS(AL:AL,$E:$E,$E406))/(MAXIFS(AL:AL,$E:$E,$E406)-MINIFS(AL:AL,$E:$E,$E406)),
100*(AL406-MINIFS(AL:AL,$E:$E,$E406))/(MAXIFS(AL:AL,$E:$E,$E406)-MINIFS(AL:AL,$E:$E,$E406))))</f>
        <v/>
      </c>
      <c r="DB406" s="232" t="str">
        <f t="array" ref="DB406">IF(AM406="","",
IF(INDEX(Settings!$H:$H,MATCH(DB$1,Settings!$G:$G,0))=TRUE,
100-100*(AM406-MINIFS(AM:AM,$E:$E,$E406))/(MAXIFS(AM:AM,$E:$E,$E406)-MINIFS(AM:AM,$E:$E,$E406)),
100*(AM406-MINIFS(AM:AM,$E:$E,$E406))/(MAXIFS(AM:AM,$E:$E,$E406)-MINIFS(AM:AM,$E:$E,$E406))))</f>
        <v/>
      </c>
      <c r="DC406" s="232" t="str">
        <f t="array" ref="DC406">IF(AN406="","",
IF(INDEX(Settings!$H:$H,MATCH(DC$1,Settings!$G:$G,0))=TRUE,
100-100*(AN406-MINIFS(AN:AN,$E:$E,$E406))/(MAXIFS(AN:AN,$E:$E,$E406)-MINIFS(AN:AN,$E:$E,$E406)),
100*(AN406-MINIFS(AN:AN,$E:$E,$E406))/(MAXIFS(AN:AN,$E:$E,$E406)-MINIFS(AN:AN,$E:$E,$E406))))</f>
        <v/>
      </c>
      <c r="DD406" s="232" t="str">
        <f t="array" ref="DD406">IF(AO406="","",
IF(INDEX(Settings!$H:$H,MATCH(DD$1,Settings!$G:$G,0))=TRUE,
100-100*(AO406-MINIFS(AO:AO,$E:$E,$E406))/(MAXIFS(AO:AO,$E:$E,$E406)-MINIFS(AO:AO,$E:$E,$E406)),
100*(AO406-MINIFS(AO:AO,$E:$E,$E406))/(MAXIFS(AO:AO,$E:$E,$E406)-MINIFS(AO:AO,$E:$E,$E406))))</f>
        <v/>
      </c>
      <c r="DE406" s="232" t="str">
        <f t="array" ref="DE406">IF(AP406="","",
IF(INDEX(Settings!$H:$H,MATCH(DE$1,Settings!$G:$G,0))=TRUE,
100-100*(AP406-MINIFS(AP:AP,$E:$E,$E406))/(MAXIFS(AP:AP,$E:$E,$E406)-MINIFS(AP:AP,$E:$E,$E406)),
100*(AP406-MINIFS(AP:AP,$E:$E,$E406))/(MAXIFS(AP:AP,$E:$E,$E406)-MINIFS(AP:AP,$E:$E,$E406))))</f>
        <v/>
      </c>
      <c r="DF406" s="232" t="str">
        <f t="array" ref="DF406">IF(AQ406="","",
IF(INDEX(Settings!$H:$H,MATCH(DF$1,Settings!$G:$G,0))=TRUE,
100-100*(AQ406-MINIFS(AQ:AQ,$E:$E,$E406))/(MAXIFS(AQ:AQ,$E:$E,$E406)-MINIFS(AQ:AQ,$E:$E,$E406)),
100*(AQ406-MINIFS(AQ:AQ,$E:$E,$E406))/(MAXIFS(AQ:AQ,$E:$E,$E406)-MINIFS(AQ:AQ,$E:$E,$E406))))</f>
        <v/>
      </c>
      <c r="DG406" s="232" t="str">
        <f t="array" ref="DG406">IF(AR406="","",
IF(INDEX(Settings!$H:$H,MATCH(DG$1,Settings!$G:$G,0))=TRUE,
100-100*(AR406-MINIFS(AR:AR,$E:$E,$E406))/(MAXIFS(AR:AR,$E:$E,$E406)-MINIFS(AR:AR,$E:$E,$E406)),
100*(AR406-MINIFS(AR:AR,$E:$E,$E406))/(MAXIFS(AR:AR,$E:$E,$E406)-MINIFS(AR:AR,$E:$E,$E406))))</f>
        <v/>
      </c>
      <c r="DH406" s="232" t="str">
        <f t="array" ref="DH406">IF(AS406="","",
IF(INDEX(Settings!$H:$H,MATCH(DH$1,Settings!$G:$G,0))=TRUE,
100-100*(AS406-MINIFS(AS:AS,$E:$E,$E406))/(MAXIFS(AS:AS,$E:$E,$E406)-MINIFS(AS:AS,$E:$E,$E406)),
100*(AS406-MINIFS(AS:AS,$E:$E,$E406))/(MAXIFS(AS:AS,$E:$E,$E406)-MINIFS(AS:AS,$E:$E,$E406))))</f>
        <v/>
      </c>
      <c r="DI406" s="232" t="str">
        <f t="array" ref="DI406">IF(AT406="","",
IF(INDEX(Settings!$H:$H,MATCH(DI$1,Settings!$G:$G,0))=TRUE,
100-100*(AT406-MINIFS(AT:AT,$E:$E,$E406))/(MAXIFS(AT:AT,$E:$E,$E406)-MINIFS(AT:AT,$E:$E,$E406)),
100*(AT406-MINIFS(AT:AT,$E:$E,$E406))/(MAXIFS(AT:AT,$E:$E,$E406)-MINIFS(AT:AT,$E:$E,$E406))))</f>
        <v/>
      </c>
      <c r="DJ406" s="232" t="str">
        <f t="array" ref="DJ406">IF(AU406="","",
IF(INDEX(Settings!$H:$H,MATCH(DJ$1,Settings!$G:$G,0))=TRUE,
100-100*(AU406-MINIFS(AU:AU,$E:$E,$E406))/(MAXIFS(AU:AU,$E:$E,$E406)-MINIFS(AU:AU,$E:$E,$E406)),
100*(AU406-MINIFS(AU:AU,$E:$E,$E406))/(MAXIFS(AU:AU,$E:$E,$E406)-MINIFS(AU:AU,$E:$E,$E406))))</f>
        <v/>
      </c>
      <c r="DK406" s="232" t="str">
        <f t="array" ref="DK406">IF(AV406="","",
IF(INDEX(Settings!$H:$H,MATCH(DK$1,Settings!$G:$G,0))=TRUE,
100-100*(AV406-MINIFS(AV:AV,$E:$E,$E406))/(MAXIFS(AV:AV,$E:$E,$E406)-MINIFS(AV:AV,$E:$E,$E406)),
100*(AV406-MINIFS(AV:AV,$E:$E,$E406))/(MAXIFS(AV:AV,$E:$E,$E406)-MINIFS(AV:AV,$E:$E,$E406))))</f>
        <v/>
      </c>
      <c r="DL406" s="232" t="str">
        <f t="array" ref="DL406">IF(AW406="","",
IF(INDEX(Settings!$H:$H,MATCH(DL$1,Settings!$G:$G,0))=TRUE,
100-100*(AW406-MINIFS(AW:AW,$E:$E,$E406))/(MAXIFS(AW:AW,$E:$E,$E406)-MINIFS(AW:AW,$E:$E,$E406)),
100*(AW406-MINIFS(AW:AW,$E:$E,$E406))/(MAXIFS(AW:AW,$E:$E,$E406)-MINIFS(AW:AW,$E:$E,$E406))))</f>
        <v/>
      </c>
      <c r="DM406" s="232" t="str">
        <f t="array" ref="DM406">IF(AX406="","",
IF(INDEX(Settings!$H:$H,MATCH(DM$1,Settings!$G:$G,0))=TRUE,
100-100*(AX406-MINIFS(AX:AX,$E:$E,$E406))/(MAXIFS(AX:AX,$E:$E,$E406)-MINIFS(AX:AX,$E:$E,$E406)),
100*(AX406-MINIFS(AX:AX,$E:$E,$E406))/(MAXIFS(AX:AX,$E:$E,$E406)-MINIFS(AX:AX,$E:$E,$E406))))</f>
        <v/>
      </c>
      <c r="DN406" s="232" t="str">
        <f t="array" ref="DN406">IF(AY406="","",
IF(INDEX(Settings!$H:$H,MATCH(DN$1,Settings!$G:$G,0))=TRUE,
100-100*(AY406-MINIFS(AY:AY,$E:$E,$E406))/(MAXIFS(AY:AY,$E:$E,$E406)-MINIFS(AY:AY,$E:$E,$E406)),
100*(AY406-MINIFS(AY:AY,$E:$E,$E406))/(MAXIFS(AY:AY,$E:$E,$E406)-MINIFS(AY:AY,$E:$E,$E406))))</f>
        <v/>
      </c>
      <c r="DO406" s="232" t="str">
        <f t="array" ref="DO406">IF(AZ406="","",
IF(INDEX(Settings!$H:$H,MATCH(DO$1,Settings!$G:$G,0))=TRUE,
100-100*(AZ406-MINIFS(AZ:AZ,$E:$E,$E406))/(MAXIFS(AZ:AZ,$E:$E,$E406)-MINIFS(AZ:AZ,$E:$E,$E406)),
100*(AZ406-MINIFS(AZ:AZ,$E:$E,$E406))/(MAXIFS(AZ:AZ,$E:$E,$E406)-MINIFS(AZ:AZ,$E:$E,$E406))))</f>
        <v/>
      </c>
      <c r="DP406" s="232" t="str">
        <f t="array" ref="DP406">IF(BA406="","",
IF(INDEX(Settings!$H:$H,MATCH(DP$1,Settings!$G:$G,0))=TRUE,
100-100*(BA406-MINIFS(BA:BA,$E:$E,$E406))/(MAXIFS(BA:BA,$E:$E,$E406)-MINIFS(BA:BA,$E:$E,$E406)),
100*(BA406-MINIFS(BA:BA,$E:$E,$E406))/(MAXIFS(BA:BA,$E:$E,$E406)-MINIFS(BA:BA,$E:$E,$E406))))</f>
        <v/>
      </c>
      <c r="DQ406" s="232" t="str">
        <f t="array" ref="DQ406">IF(BB406="","",
IF(INDEX(Settings!$H:$H,MATCH(DQ$1,Settings!$G:$G,0))=TRUE,
100-100*(BB406-MINIFS(BB:BB,$E:$E,$E406))/(MAXIFS(BB:BB,$E:$E,$E406)-MINIFS(BB:BB,$E:$E,$E406)),
100*(BB406-MINIFS(BB:BB,$E:$E,$E406))/(MAXIFS(BB:BB,$E:$E,$E406)-MINIFS(BB:BB,$E:$E,$E406))))</f>
        <v/>
      </c>
      <c r="DR406" s="232" t="str">
        <f t="array" ref="DR406">IF(BC406="","",
IF(INDEX(Settings!$H:$H,MATCH(DR$1,Settings!$G:$G,0))=TRUE,
100-100*(BC406-MINIFS(BC:BC,$E:$E,$E406))/(MAXIFS(BC:BC,$E:$E,$E406)-MINIFS(BC:BC,$E:$E,$E406)),
100*(BC406-MINIFS(BC:BC,$E:$E,$E406))/(MAXIFS(BC:BC,$E:$E,$E406)-MINIFS(BC:BC,$E:$E,$E406))))</f>
        <v/>
      </c>
      <c r="DS406" s="232" t="str">
        <f t="array" ref="DS406">IF(BD406="","",
IF(INDEX(Settings!$H:$H,MATCH(DS$1,Settings!$G:$G,0))=TRUE,
100-100*(BD406-MINIFS(BD:BD,$E:$E,$E406))/(MAXIFS(BD:BD,$E:$E,$E406)-MINIFS(BD:BD,$E:$E,$E406)),
100*(BD406-MINIFS(BD:BD,$E:$E,$E406))/(MAXIFS(BD:BD,$E:$E,$E406)-MINIFS(BD:BD,$E:$E,$E406))))</f>
        <v/>
      </c>
      <c r="DT406" s="232" t="str">
        <f t="array" ref="DT406">IF(BE406="","",
IF(INDEX(Settings!$H:$H,MATCH(DT$1,Settings!$G:$G,0))=TRUE,
100-100*(BE406-MINIFS(BE:BE,$E:$E,$E406))/(MAXIFS(BE:BE,$E:$E,$E406)-MINIFS(BE:BE,$E:$E,$E406)),
100*(BE406-MINIFS(BE:BE,$E:$E,$E406))/(MAXIFS(BE:BE,$E:$E,$E406)-MINIFS(BE:BE,$E:$E,$E406))))</f>
        <v/>
      </c>
      <c r="DU406" s="232" t="str">
        <f t="array" ref="DU406">IF(BF406="","",
IF(INDEX(Settings!$H:$H,MATCH(DU$1,Settings!$G:$G,0))=TRUE,
100-100*(BF406-MINIFS(BF:BF,$E:$E,$E406))/(MAXIFS(BF:BF,$E:$E,$E406)-MINIFS(BF:BF,$E:$E,$E406)),
100*(BF406-MINIFS(BF:BF,$E:$E,$E406))/(MAXIFS(BF:BF,$E:$E,$E406)-MINIFS(BF:BF,$E:$E,$E406))))</f>
        <v/>
      </c>
      <c r="DV406" s="232" t="str">
        <f t="array" ref="DV406">IF(BG406="","",
IF(INDEX(Settings!$H:$H,MATCH(DV$1,Settings!$G:$G,0))=TRUE,
100-100*(BG406-MINIFS(BG:BG,$E:$E,$E406))/(MAXIFS(BG:BG,$E:$E,$E406)-MINIFS(BG:BG,$E:$E,$E406)),
100*(BG406-MINIFS(BG:BG,$E:$E,$E406))/(MAXIFS(BG:BG,$E:$E,$E406)-MINIFS(BG:BG,$E:$E,$E406))))</f>
        <v/>
      </c>
      <c r="DW406" s="232" t="str">
        <f t="array" ref="DW406">IF(BH406="","",
IF(INDEX(Settings!$H:$H,MATCH(DW$1,Settings!$G:$G,0))=TRUE,
100-100*(BH406-MINIFS(BH:BH,$E:$E,$E406))/(MAXIFS(BH:BH,$E:$E,$E406)-MINIFS(BH:BH,$E:$E,$E406)),
100*(BH406-MINIFS(BH:BH,$E:$E,$E406))/(MAXIFS(BH:BH,$E:$E,$E406)-MINIFS(BH:BH,$E:$E,$E406))))</f>
        <v/>
      </c>
      <c r="DX406" s="232" t="str">
        <f t="array" ref="DX406">IF(BI406="","",
IF(INDEX(Settings!$H:$H,MATCH(DX$1,Settings!$G:$G,0))=TRUE,
100-100*(BI406-MINIFS(BI:BI,$E:$E,$E406))/(MAXIFS(BI:BI,$E:$E,$E406)-MINIFS(BI:BI,$E:$E,$E406)),
100*(BI406-MINIFS(BI:BI,$E:$E,$E406))/(MAXIFS(BI:BI,$E:$E,$E406)-MINIFS(BI:BI,$E:$E,$E406))))</f>
        <v/>
      </c>
      <c r="DY406" s="232" t="str">
        <f t="array" ref="DY406">IF(BJ406="","",
IF(INDEX(Settings!$H:$H,MATCH(DY$1,Settings!$G:$G,0))=TRUE,
100-100*(BJ406-MINIFS(BJ:BJ,$E:$E,$E406))/(MAXIFS(BJ:BJ,$E:$E,$E406)-MINIFS(BJ:BJ,$E:$E,$E406)),
100*(BJ406-MINIFS(BJ:BJ,$E:$E,$E406))/(MAXIFS(BJ:BJ,$E:$E,$E406)-MINIFS(BJ:BJ,$E:$E,$E406))))</f>
        <v/>
      </c>
      <c r="DZ406" s="234"/>
      <c r="EA406" s="234"/>
      <c r="EB406" s="234" t="str">
        <f t="shared" si="8"/>
        <v/>
      </c>
      <c r="EC406" s="234" t="str">
        <f t="shared" si="9"/>
        <v/>
      </c>
      <c r="ED406" s="234" t="str">
        <f t="shared" si="10"/>
        <v/>
      </c>
      <c r="EE406" s="234" t="str">
        <f t="shared" si="11"/>
        <v/>
      </c>
      <c r="EF406" s="234" t="str">
        <f t="shared" si="12"/>
        <v/>
      </c>
      <c r="EG406" s="234" t="str">
        <f t="shared" si="13"/>
        <v/>
      </c>
      <c r="EH406" s="234"/>
      <c r="EI406" s="234"/>
      <c r="EJ406" s="234"/>
      <c r="EK406" s="234"/>
      <c r="EL406" s="234"/>
      <c r="EM406" s="234"/>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3" t="str">
        <f t="shared" si="14"/>
        <v/>
      </c>
      <c r="N407" s="49"/>
      <c r="O407" s="49"/>
      <c r="P407" s="49"/>
      <c r="Q407" s="49"/>
      <c r="R407" s="49"/>
      <c r="S407" s="222" t="str">
        <f>IFERROR(VLOOKUP(AF407, 'YOYO IR Scores'!A:C, 3, FALSE), "")
</f>
        <v/>
      </c>
      <c r="T407" s="49"/>
      <c r="U407" s="49"/>
      <c r="V407" s="49"/>
      <c r="W407" s="49"/>
      <c r="X407" s="224" t="str">
        <f t="shared" si="4"/>
        <v/>
      </c>
      <c r="Y407" s="225" t="str">
        <f t="shared" si="5"/>
        <v/>
      </c>
      <c r="Z407" s="225" t="str">
        <f t="shared" si="6"/>
        <v/>
      </c>
      <c r="AA407" s="224" t="str">
        <f t="shared" si="7"/>
        <v/>
      </c>
      <c r="AB407" s="223"/>
      <c r="AC407" s="223"/>
      <c r="AD407" s="223"/>
      <c r="AE407" s="223" t="str">
        <f>IFERROR(VLOOKUP(AF407, 'YOYO IR Scores'!A:C, 2, FALSE), "")</f>
        <v/>
      </c>
      <c r="AF407" s="223"/>
      <c r="AG407" s="223"/>
      <c r="AH407" s="223"/>
      <c r="AI407" s="223"/>
      <c r="AJ407" s="223"/>
      <c r="AK407" s="223"/>
      <c r="AL407" s="223"/>
      <c r="AM407" s="223"/>
      <c r="AN407" s="223"/>
      <c r="AO407" s="223"/>
      <c r="AP407" s="223"/>
      <c r="AQ407" s="223"/>
      <c r="AR407" s="223"/>
      <c r="AS407" s="223"/>
      <c r="AT407" s="223"/>
      <c r="AU407" s="223"/>
      <c r="AV407" s="223"/>
      <c r="AW407" s="223"/>
      <c r="AX407" s="223"/>
      <c r="AY407" s="223"/>
      <c r="AZ407" s="223"/>
      <c r="BA407" s="223"/>
      <c r="BB407" s="223"/>
      <c r="BC407" s="223"/>
      <c r="BD407" s="223"/>
      <c r="BE407" s="223"/>
      <c r="BF407" s="223"/>
      <c r="BG407" s="223"/>
      <c r="BH407" s="223"/>
      <c r="BI407" s="223"/>
      <c r="BJ407" s="223"/>
      <c r="BK407" s="223" t="str">
        <f t="array" ref="BK407">IF(J407="","",
IF(INDEX(Settings!$H:$H,MATCH(BY$1,Settings!$G:$G,0))=TRUE,
100-100*(J407-MIN(J:J))/(MAX(J:J)-MIN(J:J)),
100*(J407-MIN(J:J))/(MAX(J:J)-MIN(J:J))))</f>
        <v/>
      </c>
      <c r="BL407" s="223" t="str">
        <f t="array" ref="BL407">IF(J407="","",
IF(INDEX(Settings!$H:$H,MATCH(BY$1,Settings!$G:$G,0))=TRUE,
100-100*(J407-MINIFS(J:J,$E:$E,$E407))/(MAXIFS(J:J,$E:$E,$E407)-MINIFS(J:J,$E:$E,$E407)),
100*(J407-MINIFS(J:J,$E:$E,$E407))/(MAXIFS(J:J,$E:$E,$E407)-MINIFS(J:J,$E:$E,$E407))))</f>
        <v/>
      </c>
      <c r="BM407" s="223"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4" t="str">
        <f t="array" ref="BQ407">IF(J407="","",
IF(INDEX(Settings!$H:$H,MATCH(BY$1,Settings!$G:$G,0))=TRUE,
-1*(J407-AVERAGE(J:J))/STDEV(J:J),
(J407-AVERAGE(J:J))/STDEV(J:J)))</f>
        <v/>
      </c>
      <c r="BR407" s="224" t="str">
        <f>IFERROR(__xludf.DUMMYFUNCTION("IF(J407="""","""",
IF(INDEX(Settings!$H:$H,MATCH(BY$1,Settings!$G:$G,0))=TRUE,
-1*(J407-AVERAGEIFS(J:J,$E:$E,$E407))/STDEV(FILTER(J:J,$E:$E=$E407)),
(J407-AVERAGEIFS(J:J,$E:$E,$E407))/STDEV(FILTER(J:J,$E:$E=$E407))))"),"")</f>
        <v/>
      </c>
      <c r="BS407" s="224"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3" t="str">
        <f t="array" ref="BY407">IF(J407="","",
IF(INDEX(Settings!$H:$H,MATCH(BY$1,Settings!$G:$G,0))=TRUE,
100-100*(J407-MINIFS(J:J,$E:$E,$E407))/(MAXIFS(J:J,$E:$E,$E407)-MINIFS(J:J,$E:$E,$E407)),
100*(J407-MINIFS(J:J,$E:$E,$E407))/(MAXIFS(J:J,$E:$E,$E407)-MINIFS(J:J,$E:$E,$E407))))</f>
        <v/>
      </c>
      <c r="BZ407" s="223" t="str">
        <f t="array" ref="BZ407">IF(K407="","",
IF(INDEX(Settings!$H:$H,MATCH(BZ$1,Settings!$G:$G,0))=TRUE,
100-100*(K407-MINIFS(K:K,$E:$E,$E407))/(MAXIFS(K:K,$E:$E,$E407)-MINIFS(K:K,$E:$E,$E407)),
100*(K407-MINIFS(K:K,$E:$E,$E407))/(MAXIFS(K:K,$E:$E,$E407)-MINIFS(K:K,$E:$E,$E407))))</f>
        <v/>
      </c>
      <c r="CA407" s="223" t="str">
        <f t="array" ref="CA407">IF(L407="","",
IF(INDEX(Settings!$H:$H,MATCH(CA$1,Settings!$G:$G,0))=TRUE,
100-100*(L407-MINIFS(L:L,$E:$E,$E407))/(MAXIFS(L:L,$E:$E,$E407)-MINIFS(L:L,$E:$E,$E407)),
100*(L407-MINIFS(L:L,$E:$E,$E407))/(MAXIFS(L:L,$E:$E,$E407)-MINIFS(L:L,$E:$E,$E407))))</f>
        <v/>
      </c>
      <c r="CB407" s="223" t="str">
        <f t="array" ref="CB407">IF(M407="","",
IF(INDEX(Settings!$H:$H,MATCH(CB$1,Settings!$G:$G,0))=TRUE,
100-100*(M407-MINIFS(M:M,$E:$E,$E407))/(MAXIFS(M:M,$E:$E,$E407)-MINIFS(M:M,$E:$E,$E407)),
100*(M407-MINIFS(M:M,$E:$E,$E407))/(MAXIFS(M:M,$E:$E,$E407)-MINIFS(M:M,$E:$E,$E407))))</f>
        <v/>
      </c>
      <c r="CC407" s="223" t="str">
        <f t="array" ref="CC407">IF(N407="","",
IF(INDEX(Settings!$H:$H,MATCH(CC$1,Settings!$G:$G,0))=TRUE,
100-100*(N407-MINIFS(N:N,$E:$E,$E407))/(MAXIFS(N:N,$E:$E,$E407)-MINIFS(N:N,$E:$E,$E407)),
100*(N407-MINIFS(N:N,$E:$E,$E407))/(MAXIFS(N:N,$E:$E,$E407)-MINIFS(N:N,$E:$E,$E407))))</f>
        <v/>
      </c>
      <c r="CD407" s="223" t="str">
        <f t="array" ref="CD407">IF(O407="","",
IF(INDEX(Settings!$H:$H,MATCH(CD$1,Settings!$G:$G,0))=TRUE,
100-100*(O407-MINIFS(O:O,$E:$E,$E407))/(MAXIFS(O:O,$E:$E,$E407)-MINIFS(O:O,$E:$E,$E407)),
100*(O407-MINIFS(O:O,$E:$E,$E407))/(MAXIFS(O:O,$E:$E,$E407)-MINIFS(O:O,$E:$E,$E407))))</f>
        <v/>
      </c>
      <c r="CE407" s="223" t="str">
        <f t="array" ref="CE407">IF(P407="","",
IF(INDEX(Settings!$H:$H,MATCH(CE$1,Settings!$G:$G,0))=TRUE,
100-100*(P407-MINIFS(P:P,$E:$E,$E407))/(MAXIFS(P:P,$E:$E,$E407)-MINIFS(P:P,$E:$E,$E407)),
100*(P407-MINIFS(P:P,$E:$E,$E407))/(MAXIFS(P:P,$E:$E,$E407)-MINIFS(P:P,$E:$E,$E407))))</f>
        <v/>
      </c>
      <c r="CF407" s="223" t="str">
        <f t="array" ref="CF407">IF(Q407="","",
IF(INDEX(Settings!$H:$H,MATCH(CF$1,Settings!$G:$G,0))=TRUE,
100-100*(Q407-MINIFS(Q:Q,$E:$E,$E407))/(MAXIFS(Q:Q,$E:$E,$E407)-MINIFS(Q:Q,$E:$E,$E407)),
100*(Q407-MINIFS(Q:Q,$E:$E,$E407))/(MAXIFS(Q:Q,$E:$E,$E407)-MINIFS(Q:Q,$E:$E,$E407))))</f>
        <v/>
      </c>
      <c r="CG407" s="223" t="str">
        <f t="array" ref="CG407">IF(R407="","",
IF(INDEX(Settings!$H:$H,MATCH(CG$1,Settings!$G:$G,0))=TRUE,
100-100*(R407-MINIFS(R:R,$E:$E,$E407))/(MAXIFS(R:R,$E:$E,$E407)-MINIFS(R:R,$E:$E,$E407)),
100*(R407-MINIFS(R:R,$E:$E,$E407))/(MAXIFS(R:R,$E:$E,$E407)-MINIFS(R:R,$E:$E,$E407))))</f>
        <v/>
      </c>
      <c r="CH407" s="223" t="str">
        <f t="array" ref="CH407">IF(S407="","",
IF(INDEX(Settings!$H:$H,MATCH(CH$1,Settings!$G:$G,0))=TRUE,
100-100*(S407-MINIFS(S:S,$E:$E,$E407))/(MAXIFS(S:S,$E:$E,$E407)-MINIFS(S:S,$E:$E,$E407)),
100*(S407-MINIFS(S:S,$E:$E,$E407))/(MAXIFS(S:S,$E:$E,$E407)-MINIFS(S:S,$E:$E,$E407))))</f>
        <v/>
      </c>
      <c r="CI407" s="223" t="str">
        <f t="array" ref="CI407">IF(T407="","",
IF(INDEX(Settings!$H:$H,MATCH(CI$1,Settings!$G:$G,0))=TRUE,
100-100*(T407-MINIFS(T:T,$E:$E,$E407))/(MAXIFS(T:T,$E:$E,$E407)-MINIFS(T:T,$E:$E,$E407)),
100*(T407-MINIFS(T:T,$E:$E,$E407))/(MAXIFS(T:T,$E:$E,$E407)-MINIFS(T:T,$E:$E,$E407))))</f>
        <v/>
      </c>
      <c r="CJ407" s="223" t="str">
        <f t="array" ref="CJ407">IF(U407="","",
IF(INDEX(Settings!$H:$H,MATCH(CJ$1,Settings!$G:$G,0))=TRUE,
100-100*(U407-MINIFS(U:U,$E:$E,$E407))/(MAXIFS(U:U,$E:$E,$E407)-MINIFS(U:U,$E:$E,$E407)),
100*(U407-MINIFS(U:U,$E:$E,$E407))/(MAXIFS(U:U,$E:$E,$E407)-MINIFS(U:U,$E:$E,$E407))))</f>
        <v/>
      </c>
      <c r="CK407" s="223" t="str">
        <f t="array" ref="CK407">IF(V407="","",
IF(INDEX(Settings!$H:$H,MATCH(CK$1,Settings!$G:$G,0))=TRUE,
100-100*(V407-MINIFS(V:V,$E:$E,$E407))/(MAXIFS(V:V,$E:$E,$E407)-MINIFS(V:V,$E:$E,$E407)),
100*(V407-MINIFS(V:V,$E:$E,$E407))/(MAXIFS(V:V,$E:$E,$E407)-MINIFS(V:V,$E:$E,$E407))))</f>
        <v/>
      </c>
      <c r="CL407" s="223" t="str">
        <f t="array" ref="CL407">IF(W407="","",
IF(INDEX(Settings!$H:$H,MATCH(CL$1,Settings!$G:$G,0))=TRUE,
100-100*(W407-MINIFS(W:W,$E:$E,$E407))/(MAXIFS(W:W,$E:$E,$E407)-MINIFS(W:W,$E:$E,$E407)),
100*(W407-MINIFS(W:W,$E:$E,$E407))/(MAXIFS(W:W,$E:$E,$E407)-MINIFS(W:W,$E:$E,$E407))))</f>
        <v/>
      </c>
      <c r="CM407" s="223" t="str">
        <f t="array" ref="CM407">IF(X407="","",
IF(INDEX(Settings!$H:$H,MATCH(CM$1,Settings!$G:$G,0))=TRUE,
100-100*(X407-MINIFS(X:X,$E:$E,$E407))/(MAXIFS(X:X,$E:$E,$E407)-MINIFS(X:X,$E:$E,$E407)),
100*(X407-MINIFS(X:X,$E:$E,$E407))/(MAXIFS(X:X,$E:$E,$E407)-MINIFS(X:X,$E:$E,$E407))))</f>
        <v/>
      </c>
      <c r="CN407" s="223" t="str">
        <f t="array" ref="CN407">IF(Y407="","",
IF(INDEX(Settings!$H:$H,MATCH(CN$1,Settings!$G:$G,0))=TRUE,
100-100*(Y407-MINIFS(Y:Y,$E:$E,$E407))/(MAXIFS(Y:Y,$E:$E,$E407)-MINIFS(Y:Y,$E:$E,$E407)),
100*(Y407-MINIFS(Y:Y,$E:$E,$E407))/(MAXIFS(Y:Y,$E:$E,$E407)-MINIFS(Y:Y,$E:$E,$E407))))</f>
        <v/>
      </c>
      <c r="CO407" s="223" t="str">
        <f t="array" ref="CO407">IF(Z407="","",
IF(INDEX(Settings!$H:$H,MATCH(CO$1,Settings!$G:$G,0))=TRUE,
100-100*(Z407-MINIFS(Z:Z,$E:$E,$E407))/(MAXIFS(Z:Z,$E:$E,$E407)-MINIFS(Z:Z,$E:$E,$E407)),
100*(Z407-MINIFS(Z:Z,$E:$E,$E407))/(MAXIFS(Z:Z,$E:$E,$E407)-MINIFS(Z:Z,$E:$E,$E407))))</f>
        <v/>
      </c>
      <c r="CP407" s="223" t="str">
        <f t="array" ref="CP407">IF(AA407="","",
IF(INDEX(Settings!$H:$H,MATCH(CP$1,Settings!$G:$G,0))=TRUE,
100-100*(AA407-MINIFS(AA:AA,$E:$E,$E407))/(MAXIFS(AA:AA,$E:$E,$E407)-MINIFS(AA:AA,$E:$E,$E407)),
100*(AA407-MINIFS(AA:AA,$E:$E,$E407))/(MAXIFS(AA:AA,$E:$E,$E407)-MINIFS(AA:AA,$E:$E,$E407))))</f>
        <v/>
      </c>
      <c r="CQ407" s="223" t="str">
        <f t="array" ref="CQ407">IF(AB407="","",
IF(INDEX(Settings!$H:$H,MATCH(CQ$1,Settings!$G:$G,0))=TRUE,
100-100*(AB407-MINIFS(AB:AB,$E:$E,$E407))/(MAXIFS(AB:AB,$E:$E,$E407)-MINIFS(AB:AB,$E:$E,$E407)),
100*(AB407-MINIFS(AB:AB,$E:$E,$E407))/(MAXIFS(AB:AB,$E:$E,$E407)-MINIFS(AB:AB,$E:$E,$E407))))</f>
        <v/>
      </c>
      <c r="CR407" s="223" t="str">
        <f t="array" ref="CR407">IF(AC407="","",
IF(INDEX(Settings!$H:$H,MATCH(CR$1,Settings!$G:$G,0))=TRUE,
100-100*(AC407-MINIFS(AC:AC,$E:$E,$E407))/(MAXIFS(AC:AC,$E:$E,$E407)-MINIFS(AC:AC,$E:$E,$E407)),
100*(AC407-MINIFS(AC:AC,$E:$E,$E407))/(MAXIFS(AC:AC,$E:$E,$E407)-MINIFS(AC:AC,$E:$E,$E407))))</f>
        <v/>
      </c>
      <c r="CS407" s="223" t="str">
        <f t="array" ref="CS407">IF(AD407="","",
IF(INDEX(Settings!$H:$H,MATCH(CS$1,Settings!$G:$G,0))=TRUE,
100-100*(AD407-MINIFS(AD:AD,$E:$E,$E407))/(MAXIFS(AD:AD,$E:$E,$E407)-MINIFS(AD:AD,$E:$E,$E407)),
100*(AD407-MINIFS(AD:AD,$E:$E,$E407))/(MAXIFS(AD:AD,$E:$E,$E407)-MINIFS(AD:AD,$E:$E,$E407))))</f>
        <v/>
      </c>
      <c r="CT407" s="223" t="str">
        <f t="array" ref="CT407">IF(AE407="","",
IF(INDEX(Settings!$H:$H,MATCH(CT$1,Settings!$G:$G,0))=TRUE,
100-100*(AE407-MINIFS(AE:AE,$E:$E,$E407))/(MAXIFS(AE:AE,$E:$E,$E407)-MINIFS(AE:AE,$E:$E,$E407)),
100*(AE407-MINIFS(AE:AE,$E:$E,$E407))/(MAXIFS(AE:AE,$E:$E,$E407)-MINIFS(AE:AE,$E:$E,$E407))))</f>
        <v/>
      </c>
      <c r="CU407" s="223" t="str">
        <f t="array" ref="CU407">IF(AF407="","",
IF(INDEX(Settings!$H:$H,MATCH(CU$1,Settings!$G:$G,0))=TRUE,
100-100*(AF407-MINIFS(AF:AF,$E:$E,$E407))/(MAXIFS(AF:AF,$E:$E,$E407)-MINIFS(AF:AF,$E:$E,$E407)),
100*(AF407-MINIFS(AF:AF,$E:$E,$E407))/(MAXIFS(AF:AF,$E:$E,$E407)-MINIFS(AF:AF,$E:$E,$E407))))</f>
        <v/>
      </c>
      <c r="CV407" s="223" t="str">
        <f t="array" ref="CV407">IF(AG407="","",
IF(INDEX(Settings!$H:$H,MATCH(CV$1,Settings!$G:$G,0))=TRUE,
100-100*(AG407-MINIFS(AG:AG,$E:$E,$E407))/(MAXIFS(AG:AG,$E:$E,$E407)-MINIFS(AG:AG,$E:$E,$E407)),
100*(AG407-MINIFS(AG:AG,$E:$E,$E407))/(MAXIFS(AG:AG,$E:$E,$E407)-MINIFS(AG:AG,$E:$E,$E407))))</f>
        <v/>
      </c>
      <c r="CW407" s="223" t="str">
        <f t="array" ref="CW407">IF(AH407="","",
IF(INDEX(Settings!$H:$H,MATCH(CW$1,Settings!$G:$G,0))=TRUE,
100-100*(AH407-MINIFS(AH:AH,$E:$E,$E407))/(MAXIFS(AH:AH,$E:$E,$E407)-MINIFS(AH:AH,$E:$E,$E407)),
100*(AH407-MINIFS(AH:AH,$E:$E,$E407))/(MAXIFS(AH:AH,$E:$E,$E407)-MINIFS(AH:AH,$E:$E,$E407))))</f>
        <v/>
      </c>
      <c r="CX407" s="223" t="str">
        <f t="array" ref="CX407">IF(AI407="","",
IF(INDEX(Settings!$H:$H,MATCH(CX$1,Settings!$G:$G,0))=TRUE,
100-100*(AI407-MINIFS(AI:AI,$E:$E,$E407))/(MAXIFS(AI:AI,$E:$E,$E407)-MINIFS(AI:AI,$E:$E,$E407)),
100*(AI407-MINIFS(AI:AI,$E:$E,$E407))/(MAXIFS(AI:AI,$E:$E,$E407)-MINIFS(AI:AI,$E:$E,$E407))))</f>
        <v/>
      </c>
      <c r="CY407" s="223" t="str">
        <f t="array" ref="CY407">IF(AJ407="","",
IF(INDEX(Settings!$H:$H,MATCH(CY$1,Settings!$G:$G,0))=TRUE,
100-100*(AJ407-MINIFS(AJ:AJ,$E:$E,$E407))/(MAXIFS(AJ:AJ,$E:$E,$E407)-MINIFS(AJ:AJ,$E:$E,$E407)),
100*(AJ407-MINIFS(AJ:AJ,$E:$E,$E407))/(MAXIFS(AJ:AJ,$E:$E,$E407)-MINIFS(AJ:AJ,$E:$E,$E407))))</f>
        <v/>
      </c>
      <c r="CZ407" s="223" t="str">
        <f t="array" ref="CZ407">IF(AK407="","",
IF(INDEX(Settings!$H:$H,MATCH(CZ$1,Settings!$G:$G,0))=TRUE,
100-100*(AK407-MINIFS(AK:AK,$E:$E,$E407))/(MAXIFS(AK:AK,$E:$E,$E407)-MINIFS(AK:AK,$E:$E,$E407)),
100*(AK407-MINIFS(AK:AK,$E:$E,$E407))/(MAXIFS(AK:AK,$E:$E,$E407)-MINIFS(AK:AK,$E:$E,$E407))))</f>
        <v/>
      </c>
      <c r="DA407" s="223" t="str">
        <f t="array" ref="DA407">IF(AL407="","",
IF(INDEX(Settings!$H:$H,MATCH(DA$1,Settings!$G:$G,0))=TRUE,
100-100*(AL407-MINIFS(AL:AL,$E:$E,$E407))/(MAXIFS(AL:AL,$E:$E,$E407)-MINIFS(AL:AL,$E:$E,$E407)),
100*(AL407-MINIFS(AL:AL,$E:$E,$E407))/(MAXIFS(AL:AL,$E:$E,$E407)-MINIFS(AL:AL,$E:$E,$E407))))</f>
        <v/>
      </c>
      <c r="DB407" s="223" t="str">
        <f t="array" ref="DB407">IF(AM407="","",
IF(INDEX(Settings!$H:$H,MATCH(DB$1,Settings!$G:$G,0))=TRUE,
100-100*(AM407-MINIFS(AM:AM,$E:$E,$E407))/(MAXIFS(AM:AM,$E:$E,$E407)-MINIFS(AM:AM,$E:$E,$E407)),
100*(AM407-MINIFS(AM:AM,$E:$E,$E407))/(MAXIFS(AM:AM,$E:$E,$E407)-MINIFS(AM:AM,$E:$E,$E407))))</f>
        <v/>
      </c>
      <c r="DC407" s="223" t="str">
        <f t="array" ref="DC407">IF(AN407="","",
IF(INDEX(Settings!$H:$H,MATCH(DC$1,Settings!$G:$G,0))=TRUE,
100-100*(AN407-MINIFS(AN:AN,$E:$E,$E407))/(MAXIFS(AN:AN,$E:$E,$E407)-MINIFS(AN:AN,$E:$E,$E407)),
100*(AN407-MINIFS(AN:AN,$E:$E,$E407))/(MAXIFS(AN:AN,$E:$E,$E407)-MINIFS(AN:AN,$E:$E,$E407))))</f>
        <v/>
      </c>
      <c r="DD407" s="223" t="str">
        <f t="array" ref="DD407">IF(AO407="","",
IF(INDEX(Settings!$H:$H,MATCH(DD$1,Settings!$G:$G,0))=TRUE,
100-100*(AO407-MINIFS(AO:AO,$E:$E,$E407))/(MAXIFS(AO:AO,$E:$E,$E407)-MINIFS(AO:AO,$E:$E,$E407)),
100*(AO407-MINIFS(AO:AO,$E:$E,$E407))/(MAXIFS(AO:AO,$E:$E,$E407)-MINIFS(AO:AO,$E:$E,$E407))))</f>
        <v/>
      </c>
      <c r="DE407" s="223" t="str">
        <f t="array" ref="DE407">IF(AP407="","",
IF(INDEX(Settings!$H:$H,MATCH(DE$1,Settings!$G:$G,0))=TRUE,
100-100*(AP407-MINIFS(AP:AP,$E:$E,$E407))/(MAXIFS(AP:AP,$E:$E,$E407)-MINIFS(AP:AP,$E:$E,$E407)),
100*(AP407-MINIFS(AP:AP,$E:$E,$E407))/(MAXIFS(AP:AP,$E:$E,$E407)-MINIFS(AP:AP,$E:$E,$E407))))</f>
        <v/>
      </c>
      <c r="DF407" s="223" t="str">
        <f t="array" ref="DF407">IF(AQ407="","",
IF(INDEX(Settings!$H:$H,MATCH(DF$1,Settings!$G:$G,0))=TRUE,
100-100*(AQ407-MINIFS(AQ:AQ,$E:$E,$E407))/(MAXIFS(AQ:AQ,$E:$E,$E407)-MINIFS(AQ:AQ,$E:$E,$E407)),
100*(AQ407-MINIFS(AQ:AQ,$E:$E,$E407))/(MAXIFS(AQ:AQ,$E:$E,$E407)-MINIFS(AQ:AQ,$E:$E,$E407))))</f>
        <v/>
      </c>
      <c r="DG407" s="223" t="str">
        <f t="array" ref="DG407">IF(AR407="","",
IF(INDEX(Settings!$H:$H,MATCH(DG$1,Settings!$G:$G,0))=TRUE,
100-100*(AR407-MINIFS(AR:AR,$E:$E,$E407))/(MAXIFS(AR:AR,$E:$E,$E407)-MINIFS(AR:AR,$E:$E,$E407)),
100*(AR407-MINIFS(AR:AR,$E:$E,$E407))/(MAXIFS(AR:AR,$E:$E,$E407)-MINIFS(AR:AR,$E:$E,$E407))))</f>
        <v/>
      </c>
      <c r="DH407" s="223" t="str">
        <f t="array" ref="DH407">IF(AS407="","",
IF(INDEX(Settings!$H:$H,MATCH(DH$1,Settings!$G:$G,0))=TRUE,
100-100*(AS407-MINIFS(AS:AS,$E:$E,$E407))/(MAXIFS(AS:AS,$E:$E,$E407)-MINIFS(AS:AS,$E:$E,$E407)),
100*(AS407-MINIFS(AS:AS,$E:$E,$E407))/(MAXIFS(AS:AS,$E:$E,$E407)-MINIFS(AS:AS,$E:$E,$E407))))</f>
        <v/>
      </c>
      <c r="DI407" s="223" t="str">
        <f t="array" ref="DI407">IF(AT407="","",
IF(INDEX(Settings!$H:$H,MATCH(DI$1,Settings!$G:$G,0))=TRUE,
100-100*(AT407-MINIFS(AT:AT,$E:$E,$E407))/(MAXIFS(AT:AT,$E:$E,$E407)-MINIFS(AT:AT,$E:$E,$E407)),
100*(AT407-MINIFS(AT:AT,$E:$E,$E407))/(MAXIFS(AT:AT,$E:$E,$E407)-MINIFS(AT:AT,$E:$E,$E407))))</f>
        <v/>
      </c>
      <c r="DJ407" s="223" t="str">
        <f t="array" ref="DJ407">IF(AU407="","",
IF(INDEX(Settings!$H:$H,MATCH(DJ$1,Settings!$G:$G,0))=TRUE,
100-100*(AU407-MINIFS(AU:AU,$E:$E,$E407))/(MAXIFS(AU:AU,$E:$E,$E407)-MINIFS(AU:AU,$E:$E,$E407)),
100*(AU407-MINIFS(AU:AU,$E:$E,$E407))/(MAXIFS(AU:AU,$E:$E,$E407)-MINIFS(AU:AU,$E:$E,$E407))))</f>
        <v/>
      </c>
      <c r="DK407" s="223" t="str">
        <f t="array" ref="DK407">IF(AV407="","",
IF(INDEX(Settings!$H:$H,MATCH(DK$1,Settings!$G:$G,0))=TRUE,
100-100*(AV407-MINIFS(AV:AV,$E:$E,$E407))/(MAXIFS(AV:AV,$E:$E,$E407)-MINIFS(AV:AV,$E:$E,$E407)),
100*(AV407-MINIFS(AV:AV,$E:$E,$E407))/(MAXIFS(AV:AV,$E:$E,$E407)-MINIFS(AV:AV,$E:$E,$E407))))</f>
        <v/>
      </c>
      <c r="DL407" s="223" t="str">
        <f t="array" ref="DL407">IF(AW407="","",
IF(INDEX(Settings!$H:$H,MATCH(DL$1,Settings!$G:$G,0))=TRUE,
100-100*(AW407-MINIFS(AW:AW,$E:$E,$E407))/(MAXIFS(AW:AW,$E:$E,$E407)-MINIFS(AW:AW,$E:$E,$E407)),
100*(AW407-MINIFS(AW:AW,$E:$E,$E407))/(MAXIFS(AW:AW,$E:$E,$E407)-MINIFS(AW:AW,$E:$E,$E407))))</f>
        <v/>
      </c>
      <c r="DM407" s="223" t="str">
        <f t="array" ref="DM407">IF(AX407="","",
IF(INDEX(Settings!$H:$H,MATCH(DM$1,Settings!$G:$G,0))=TRUE,
100-100*(AX407-MINIFS(AX:AX,$E:$E,$E407))/(MAXIFS(AX:AX,$E:$E,$E407)-MINIFS(AX:AX,$E:$E,$E407)),
100*(AX407-MINIFS(AX:AX,$E:$E,$E407))/(MAXIFS(AX:AX,$E:$E,$E407)-MINIFS(AX:AX,$E:$E,$E407))))</f>
        <v/>
      </c>
      <c r="DN407" s="223" t="str">
        <f t="array" ref="DN407">IF(AY407="","",
IF(INDEX(Settings!$H:$H,MATCH(DN$1,Settings!$G:$G,0))=TRUE,
100-100*(AY407-MINIFS(AY:AY,$E:$E,$E407))/(MAXIFS(AY:AY,$E:$E,$E407)-MINIFS(AY:AY,$E:$E,$E407)),
100*(AY407-MINIFS(AY:AY,$E:$E,$E407))/(MAXIFS(AY:AY,$E:$E,$E407)-MINIFS(AY:AY,$E:$E,$E407))))</f>
        <v/>
      </c>
      <c r="DO407" s="223" t="str">
        <f t="array" ref="DO407">IF(AZ407="","",
IF(INDEX(Settings!$H:$H,MATCH(DO$1,Settings!$G:$G,0))=TRUE,
100-100*(AZ407-MINIFS(AZ:AZ,$E:$E,$E407))/(MAXIFS(AZ:AZ,$E:$E,$E407)-MINIFS(AZ:AZ,$E:$E,$E407)),
100*(AZ407-MINIFS(AZ:AZ,$E:$E,$E407))/(MAXIFS(AZ:AZ,$E:$E,$E407)-MINIFS(AZ:AZ,$E:$E,$E407))))</f>
        <v/>
      </c>
      <c r="DP407" s="223" t="str">
        <f t="array" ref="DP407">IF(BA407="","",
IF(INDEX(Settings!$H:$H,MATCH(DP$1,Settings!$G:$G,0))=TRUE,
100-100*(BA407-MINIFS(BA:BA,$E:$E,$E407))/(MAXIFS(BA:BA,$E:$E,$E407)-MINIFS(BA:BA,$E:$E,$E407)),
100*(BA407-MINIFS(BA:BA,$E:$E,$E407))/(MAXIFS(BA:BA,$E:$E,$E407)-MINIFS(BA:BA,$E:$E,$E407))))</f>
        <v/>
      </c>
      <c r="DQ407" s="223" t="str">
        <f t="array" ref="DQ407">IF(BB407="","",
IF(INDEX(Settings!$H:$H,MATCH(DQ$1,Settings!$G:$G,0))=TRUE,
100-100*(BB407-MINIFS(BB:BB,$E:$E,$E407))/(MAXIFS(BB:BB,$E:$E,$E407)-MINIFS(BB:BB,$E:$E,$E407)),
100*(BB407-MINIFS(BB:BB,$E:$E,$E407))/(MAXIFS(BB:BB,$E:$E,$E407)-MINIFS(BB:BB,$E:$E,$E407))))</f>
        <v/>
      </c>
      <c r="DR407" s="223" t="str">
        <f t="array" ref="DR407">IF(BC407="","",
IF(INDEX(Settings!$H:$H,MATCH(DR$1,Settings!$G:$G,0))=TRUE,
100-100*(BC407-MINIFS(BC:BC,$E:$E,$E407))/(MAXIFS(BC:BC,$E:$E,$E407)-MINIFS(BC:BC,$E:$E,$E407)),
100*(BC407-MINIFS(BC:BC,$E:$E,$E407))/(MAXIFS(BC:BC,$E:$E,$E407)-MINIFS(BC:BC,$E:$E,$E407))))</f>
        <v/>
      </c>
      <c r="DS407" s="223" t="str">
        <f t="array" ref="DS407">IF(BD407="","",
IF(INDEX(Settings!$H:$H,MATCH(DS$1,Settings!$G:$G,0))=TRUE,
100-100*(BD407-MINIFS(BD:BD,$E:$E,$E407))/(MAXIFS(BD:BD,$E:$E,$E407)-MINIFS(BD:BD,$E:$E,$E407)),
100*(BD407-MINIFS(BD:BD,$E:$E,$E407))/(MAXIFS(BD:BD,$E:$E,$E407)-MINIFS(BD:BD,$E:$E,$E407))))</f>
        <v/>
      </c>
      <c r="DT407" s="223" t="str">
        <f t="array" ref="DT407">IF(BE407="","",
IF(INDEX(Settings!$H:$H,MATCH(DT$1,Settings!$G:$G,0))=TRUE,
100-100*(BE407-MINIFS(BE:BE,$E:$E,$E407))/(MAXIFS(BE:BE,$E:$E,$E407)-MINIFS(BE:BE,$E:$E,$E407)),
100*(BE407-MINIFS(BE:BE,$E:$E,$E407))/(MAXIFS(BE:BE,$E:$E,$E407)-MINIFS(BE:BE,$E:$E,$E407))))</f>
        <v/>
      </c>
      <c r="DU407" s="223" t="str">
        <f t="array" ref="DU407">IF(BF407="","",
IF(INDEX(Settings!$H:$H,MATCH(DU$1,Settings!$G:$G,0))=TRUE,
100-100*(BF407-MINIFS(BF:BF,$E:$E,$E407))/(MAXIFS(BF:BF,$E:$E,$E407)-MINIFS(BF:BF,$E:$E,$E407)),
100*(BF407-MINIFS(BF:BF,$E:$E,$E407))/(MAXIFS(BF:BF,$E:$E,$E407)-MINIFS(BF:BF,$E:$E,$E407))))</f>
        <v/>
      </c>
      <c r="DV407" s="223" t="str">
        <f t="array" ref="DV407">IF(BG407="","",
IF(INDEX(Settings!$H:$H,MATCH(DV$1,Settings!$G:$G,0))=TRUE,
100-100*(BG407-MINIFS(BG:BG,$E:$E,$E407))/(MAXIFS(BG:BG,$E:$E,$E407)-MINIFS(BG:BG,$E:$E,$E407)),
100*(BG407-MINIFS(BG:BG,$E:$E,$E407))/(MAXIFS(BG:BG,$E:$E,$E407)-MINIFS(BG:BG,$E:$E,$E407))))</f>
        <v/>
      </c>
      <c r="DW407" s="223" t="str">
        <f t="array" ref="DW407">IF(BH407="","",
IF(INDEX(Settings!$H:$H,MATCH(DW$1,Settings!$G:$G,0))=TRUE,
100-100*(BH407-MINIFS(BH:BH,$E:$E,$E407))/(MAXIFS(BH:BH,$E:$E,$E407)-MINIFS(BH:BH,$E:$E,$E407)),
100*(BH407-MINIFS(BH:BH,$E:$E,$E407))/(MAXIFS(BH:BH,$E:$E,$E407)-MINIFS(BH:BH,$E:$E,$E407))))</f>
        <v/>
      </c>
      <c r="DX407" s="223" t="str">
        <f t="array" ref="DX407">IF(BI407="","",
IF(INDEX(Settings!$H:$H,MATCH(DX$1,Settings!$G:$G,0))=TRUE,
100-100*(BI407-MINIFS(BI:BI,$E:$E,$E407))/(MAXIFS(BI:BI,$E:$E,$E407)-MINIFS(BI:BI,$E:$E,$E407)),
100*(BI407-MINIFS(BI:BI,$E:$E,$E407))/(MAXIFS(BI:BI,$E:$E,$E407)-MINIFS(BI:BI,$E:$E,$E407))))</f>
        <v/>
      </c>
      <c r="DY407" s="223" t="str">
        <f t="array" ref="DY407">IF(BJ407="","",
IF(INDEX(Settings!$H:$H,MATCH(DY$1,Settings!$G:$G,0))=TRUE,
100-100*(BJ407-MINIFS(BJ:BJ,$E:$E,$E407))/(MAXIFS(BJ:BJ,$E:$E,$E407)-MINIFS(BJ:BJ,$E:$E,$E407)),
100*(BJ407-MINIFS(BJ:BJ,$E:$E,$E407))/(MAXIFS(BJ:BJ,$E:$E,$E407)-MINIFS(BJ:BJ,$E:$E,$E407))))</f>
        <v/>
      </c>
      <c r="DZ407" s="225"/>
      <c r="EA407" s="225"/>
      <c r="EB407" s="225" t="str">
        <f t="shared" si="8"/>
        <v/>
      </c>
      <c r="EC407" s="225" t="str">
        <f t="shared" si="9"/>
        <v/>
      </c>
      <c r="ED407" s="225" t="str">
        <f t="shared" si="10"/>
        <v/>
      </c>
      <c r="EE407" s="225" t="str">
        <f t="shared" si="11"/>
        <v/>
      </c>
      <c r="EF407" s="225" t="str">
        <f t="shared" si="12"/>
        <v/>
      </c>
      <c r="EG407" s="225" t="str">
        <f t="shared" si="13"/>
        <v/>
      </c>
      <c r="EH407" s="225"/>
      <c r="EI407" s="225"/>
      <c r="EJ407" s="225"/>
      <c r="EK407" s="225"/>
      <c r="EL407" s="225"/>
      <c r="EM407" s="225"/>
    </row>
    <row r="408">
      <c r="A408" s="231"/>
      <c r="B408" s="231"/>
      <c r="C408" s="231"/>
      <c r="D408" s="231" t="str">
        <f t="array" ref="D408">IFERROR(INDEX(Profiles!$B:$B,MATCH($A408,Profiles!$A:$A,0)),"")</f>
        <v/>
      </c>
      <c r="E408" s="231"/>
      <c r="F408" s="231"/>
      <c r="G408" s="231"/>
      <c r="H408" s="231"/>
      <c r="I408" s="231" t="str">
        <f>IF(A408="","",IF(Settings!$N$3="DATE",F408&amp;": "&amp;TEXT(B408,"M/DD/YY"),F408&amp;": "&amp;H408))</f>
        <v/>
      </c>
      <c r="J408" s="231"/>
      <c r="K408" s="231"/>
      <c r="L408" s="231"/>
      <c r="M408" s="232" t="str">
        <f t="shared" si="14"/>
        <v/>
      </c>
      <c r="N408" s="231"/>
      <c r="O408" s="231"/>
      <c r="P408" s="231"/>
      <c r="Q408" s="231"/>
      <c r="R408" s="231"/>
      <c r="S408" s="230" t="str">
        <f>IFERROR(VLOOKUP(AF408, 'YOYO IR Scores'!A:C, 3, FALSE), "")
</f>
        <v/>
      </c>
      <c r="T408" s="231"/>
      <c r="U408" s="231"/>
      <c r="V408" s="231"/>
      <c r="W408" s="231"/>
      <c r="X408" s="233" t="str">
        <f t="shared" si="4"/>
        <v/>
      </c>
      <c r="Y408" s="234" t="str">
        <f t="shared" si="5"/>
        <v/>
      </c>
      <c r="Z408" s="234" t="str">
        <f t="shared" si="6"/>
        <v/>
      </c>
      <c r="AA408" s="233" t="str">
        <f t="shared" si="7"/>
        <v/>
      </c>
      <c r="AB408" s="232"/>
      <c r="AC408" s="232"/>
      <c r="AD408" s="232"/>
      <c r="AE408" s="232" t="str">
        <f>IFERROR(VLOOKUP(AF408, 'YOYO IR Scores'!A:C, 2, FALSE), "")</f>
        <v/>
      </c>
      <c r="AF408" s="232"/>
      <c r="AG408" s="232"/>
      <c r="AH408" s="232"/>
      <c r="AI408" s="232"/>
      <c r="AJ408" s="232"/>
      <c r="AK408" s="232"/>
      <c r="AL408" s="232"/>
      <c r="AM408" s="232"/>
      <c r="AN408" s="232"/>
      <c r="AO408" s="232"/>
      <c r="AP408" s="232"/>
      <c r="AQ408" s="232"/>
      <c r="AR408" s="232"/>
      <c r="AS408" s="232"/>
      <c r="AT408" s="232"/>
      <c r="AU408" s="232"/>
      <c r="AV408" s="232"/>
      <c r="AW408" s="232"/>
      <c r="AX408" s="232"/>
      <c r="AY408" s="232"/>
      <c r="AZ408" s="232"/>
      <c r="BA408" s="232"/>
      <c r="BB408" s="232"/>
      <c r="BC408" s="232"/>
      <c r="BD408" s="232"/>
      <c r="BE408" s="232"/>
      <c r="BF408" s="232"/>
      <c r="BG408" s="232"/>
      <c r="BH408" s="232"/>
      <c r="BI408" s="232"/>
      <c r="BJ408" s="232"/>
      <c r="BK408" s="232" t="str">
        <f t="array" ref="BK408">IF(J408="","",
IF(INDEX(Settings!$H:$H,MATCH(BY$1,Settings!$G:$G,0))=TRUE,
100-100*(J408-MIN(J:J))/(MAX(J:J)-MIN(J:J)),
100*(J408-MIN(J:J))/(MAX(J:J)-MIN(J:J))))</f>
        <v/>
      </c>
      <c r="BL408" s="232" t="str">
        <f t="array" ref="BL408">IF(J408="","",
IF(INDEX(Settings!$H:$H,MATCH(BY$1,Settings!$G:$G,0))=TRUE,
100-100*(J408-MINIFS(J:J,$E:$E,$E408))/(MAXIFS(J:J,$E:$E,$E408)-MINIFS(J:J,$E:$E,$E408)),
100*(J408-MINIFS(J:J,$E:$E,$E408))/(MAXIFS(J:J,$E:$E,$E408)-MINIFS(J:J,$E:$E,$E408))))</f>
        <v/>
      </c>
      <c r="BM408" s="232" t="str">
        <f t="array" ref="BM408">IF(J408="","",
IF(INDEX(Settings!$H:$H,MATCH(BY$1,Settings!$G:$G,0))=TRUE,
100-100*(J408-MINIFS(J:J,$E:$E,$E408,$I:$I,$I408))/(MAXIFS(J:J,$E:$E,$E408,$I:$I,$I408)-MINIFS(J:J,$E:$E,$E408,$I:$I,$I408)),
100*(J408-MINIFS(J:J,$E:$E,$E408,$I:$I,$I408))/(MAXIFS(J:J,$E:$E,$E408,$I:$I,$I408)-MINIFS(J:J,$E:$E,$E408,$I:$I,$I408))))</f>
        <v/>
      </c>
      <c r="BN408" s="231" t="str">
        <f t="array" ref="BN408">IF(J408="","",
IF(INDEX(Settings!$H:$H,MATCH(BY$1,Settings!$G:$G,0))=TRUE,
100-100*PERCENTRANK(J:J,J408),
100*PERCENTRANK(J:J,J408)))</f>
        <v/>
      </c>
      <c r="BO408" s="231" t="str">
        <f>IFERROR(__xludf.DUMMYFUNCTION("IF(J408="""","""",
IF(INDEX(Settings!$H:$H,MATCH(BY$1,Settings!$G:$G,0))=TRUE,
100-100*PERCENTRANK(FILTER(J:J,$E:$E=$E408),J408),
100*PERCENTRANK(FILTER(J:J,$E:$E=$E408),J408)))"),"")</f>
        <v/>
      </c>
      <c r="BP408" s="231" t="str">
        <f>IFERROR(__xludf.DUMMYFUNCTION("IF(J408="""","""",
IF(INDEX(Settings!$H:$H,MATCH(BY$1,Settings!$G:$G,0))=TRUE,
100-100*PERCENTRANK(FILTER(J:J,$E:$E=$E408,$I:$I=$I408),J408),
100*PERCENTRANK(FILTER(J:J,$E:$E=$E408,$I:$I=$I408),J408)))"),"")</f>
        <v/>
      </c>
      <c r="BQ408" s="233" t="str">
        <f t="array" ref="BQ408">IF(J408="","",
IF(INDEX(Settings!$H:$H,MATCH(BY$1,Settings!$G:$G,0))=TRUE,
-1*(J408-AVERAGE(J:J))/STDEV(J:J),
(J408-AVERAGE(J:J))/STDEV(J:J)))</f>
        <v/>
      </c>
      <c r="BR408" s="233" t="str">
        <f>IFERROR(__xludf.DUMMYFUNCTION("IF(J408="""","""",
IF(INDEX(Settings!$H:$H,MATCH(BY$1,Settings!$G:$G,0))=TRUE,
-1*(J408-AVERAGEIFS(J:J,$E:$E,$E408))/STDEV(FILTER(J:J,$E:$E=$E408)),
(J408-AVERAGEIFS(J:J,$E:$E,$E408))/STDEV(FILTER(J:J,$E:$E=$E408))))"),"")</f>
        <v/>
      </c>
      <c r="BS408" s="233"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1"/>
      <c r="BX408" s="231"/>
      <c r="BY408" s="232" t="str">
        <f t="array" ref="BY408">IF(J408="","",
IF(INDEX(Settings!$H:$H,MATCH(BY$1,Settings!$G:$G,0))=TRUE,
100-100*(J408-MINIFS(J:J,$E:$E,$E408))/(MAXIFS(J:J,$E:$E,$E408)-MINIFS(J:J,$E:$E,$E408)),
100*(J408-MINIFS(J:J,$E:$E,$E408))/(MAXIFS(J:J,$E:$E,$E408)-MINIFS(J:J,$E:$E,$E408))))</f>
        <v/>
      </c>
      <c r="BZ408" s="232" t="str">
        <f t="array" ref="BZ408">IF(K408="","",
IF(INDEX(Settings!$H:$H,MATCH(BZ$1,Settings!$G:$G,0))=TRUE,
100-100*(K408-MINIFS(K:K,$E:$E,$E408))/(MAXIFS(K:K,$E:$E,$E408)-MINIFS(K:K,$E:$E,$E408)),
100*(K408-MINIFS(K:K,$E:$E,$E408))/(MAXIFS(K:K,$E:$E,$E408)-MINIFS(K:K,$E:$E,$E408))))</f>
        <v/>
      </c>
      <c r="CA408" s="232" t="str">
        <f t="array" ref="CA408">IF(L408="","",
IF(INDEX(Settings!$H:$H,MATCH(CA$1,Settings!$G:$G,0))=TRUE,
100-100*(L408-MINIFS(L:L,$E:$E,$E408))/(MAXIFS(L:L,$E:$E,$E408)-MINIFS(L:L,$E:$E,$E408)),
100*(L408-MINIFS(L:L,$E:$E,$E408))/(MAXIFS(L:L,$E:$E,$E408)-MINIFS(L:L,$E:$E,$E408))))</f>
        <v/>
      </c>
      <c r="CB408" s="232" t="str">
        <f t="array" ref="CB408">IF(M408="","",
IF(INDEX(Settings!$H:$H,MATCH(CB$1,Settings!$G:$G,0))=TRUE,
100-100*(M408-MINIFS(M:M,$E:$E,$E408))/(MAXIFS(M:M,$E:$E,$E408)-MINIFS(M:M,$E:$E,$E408)),
100*(M408-MINIFS(M:M,$E:$E,$E408))/(MAXIFS(M:M,$E:$E,$E408)-MINIFS(M:M,$E:$E,$E408))))</f>
        <v/>
      </c>
      <c r="CC408" s="232" t="str">
        <f t="array" ref="CC408">IF(N408="","",
IF(INDEX(Settings!$H:$H,MATCH(CC$1,Settings!$G:$G,0))=TRUE,
100-100*(N408-MINIFS(N:N,$E:$E,$E408))/(MAXIFS(N:N,$E:$E,$E408)-MINIFS(N:N,$E:$E,$E408)),
100*(N408-MINIFS(N:N,$E:$E,$E408))/(MAXIFS(N:N,$E:$E,$E408)-MINIFS(N:N,$E:$E,$E408))))</f>
        <v/>
      </c>
      <c r="CD408" s="232" t="str">
        <f t="array" ref="CD408">IF(O408="","",
IF(INDEX(Settings!$H:$H,MATCH(CD$1,Settings!$G:$G,0))=TRUE,
100-100*(O408-MINIFS(O:O,$E:$E,$E408))/(MAXIFS(O:O,$E:$E,$E408)-MINIFS(O:O,$E:$E,$E408)),
100*(O408-MINIFS(O:O,$E:$E,$E408))/(MAXIFS(O:O,$E:$E,$E408)-MINIFS(O:O,$E:$E,$E408))))</f>
        <v/>
      </c>
      <c r="CE408" s="232" t="str">
        <f t="array" ref="CE408">IF(P408="","",
IF(INDEX(Settings!$H:$H,MATCH(CE$1,Settings!$G:$G,0))=TRUE,
100-100*(P408-MINIFS(P:P,$E:$E,$E408))/(MAXIFS(P:P,$E:$E,$E408)-MINIFS(P:P,$E:$E,$E408)),
100*(P408-MINIFS(P:P,$E:$E,$E408))/(MAXIFS(P:P,$E:$E,$E408)-MINIFS(P:P,$E:$E,$E408))))</f>
        <v/>
      </c>
      <c r="CF408" s="232" t="str">
        <f t="array" ref="CF408">IF(Q408="","",
IF(INDEX(Settings!$H:$H,MATCH(CF$1,Settings!$G:$G,0))=TRUE,
100-100*(Q408-MINIFS(Q:Q,$E:$E,$E408))/(MAXIFS(Q:Q,$E:$E,$E408)-MINIFS(Q:Q,$E:$E,$E408)),
100*(Q408-MINIFS(Q:Q,$E:$E,$E408))/(MAXIFS(Q:Q,$E:$E,$E408)-MINIFS(Q:Q,$E:$E,$E408))))</f>
        <v/>
      </c>
      <c r="CG408" s="232" t="str">
        <f t="array" ref="CG408">IF(R408="","",
IF(INDEX(Settings!$H:$H,MATCH(CG$1,Settings!$G:$G,0))=TRUE,
100-100*(R408-MINIFS(R:R,$E:$E,$E408))/(MAXIFS(R:R,$E:$E,$E408)-MINIFS(R:R,$E:$E,$E408)),
100*(R408-MINIFS(R:R,$E:$E,$E408))/(MAXIFS(R:R,$E:$E,$E408)-MINIFS(R:R,$E:$E,$E408))))</f>
        <v/>
      </c>
      <c r="CH408" s="232" t="str">
        <f t="array" ref="CH408">IF(S408="","",
IF(INDEX(Settings!$H:$H,MATCH(CH$1,Settings!$G:$G,0))=TRUE,
100-100*(S408-MINIFS(S:S,$E:$E,$E408))/(MAXIFS(S:S,$E:$E,$E408)-MINIFS(S:S,$E:$E,$E408)),
100*(S408-MINIFS(S:S,$E:$E,$E408))/(MAXIFS(S:S,$E:$E,$E408)-MINIFS(S:S,$E:$E,$E408))))</f>
        <v/>
      </c>
      <c r="CI408" s="232" t="str">
        <f t="array" ref="CI408">IF(T408="","",
IF(INDEX(Settings!$H:$H,MATCH(CI$1,Settings!$G:$G,0))=TRUE,
100-100*(T408-MINIFS(T:T,$E:$E,$E408))/(MAXIFS(T:T,$E:$E,$E408)-MINIFS(T:T,$E:$E,$E408)),
100*(T408-MINIFS(T:T,$E:$E,$E408))/(MAXIFS(T:T,$E:$E,$E408)-MINIFS(T:T,$E:$E,$E408))))</f>
        <v/>
      </c>
      <c r="CJ408" s="232" t="str">
        <f t="array" ref="CJ408">IF(U408="","",
IF(INDEX(Settings!$H:$H,MATCH(CJ$1,Settings!$G:$G,0))=TRUE,
100-100*(U408-MINIFS(U:U,$E:$E,$E408))/(MAXIFS(U:U,$E:$E,$E408)-MINIFS(U:U,$E:$E,$E408)),
100*(U408-MINIFS(U:U,$E:$E,$E408))/(MAXIFS(U:U,$E:$E,$E408)-MINIFS(U:U,$E:$E,$E408))))</f>
        <v/>
      </c>
      <c r="CK408" s="232" t="str">
        <f t="array" ref="CK408">IF(V408="","",
IF(INDEX(Settings!$H:$H,MATCH(CK$1,Settings!$G:$G,0))=TRUE,
100-100*(V408-MINIFS(V:V,$E:$E,$E408))/(MAXIFS(V:V,$E:$E,$E408)-MINIFS(V:V,$E:$E,$E408)),
100*(V408-MINIFS(V:V,$E:$E,$E408))/(MAXIFS(V:V,$E:$E,$E408)-MINIFS(V:V,$E:$E,$E408))))</f>
        <v/>
      </c>
      <c r="CL408" s="232" t="str">
        <f t="array" ref="CL408">IF(W408="","",
IF(INDEX(Settings!$H:$H,MATCH(CL$1,Settings!$G:$G,0))=TRUE,
100-100*(W408-MINIFS(W:W,$E:$E,$E408))/(MAXIFS(W:W,$E:$E,$E408)-MINIFS(W:W,$E:$E,$E408)),
100*(W408-MINIFS(W:W,$E:$E,$E408))/(MAXIFS(W:W,$E:$E,$E408)-MINIFS(W:W,$E:$E,$E408))))</f>
        <v/>
      </c>
      <c r="CM408" s="232" t="str">
        <f t="array" ref="CM408">IF(X408="","",
IF(INDEX(Settings!$H:$H,MATCH(CM$1,Settings!$G:$G,0))=TRUE,
100-100*(X408-MINIFS(X:X,$E:$E,$E408))/(MAXIFS(X:X,$E:$E,$E408)-MINIFS(X:X,$E:$E,$E408)),
100*(X408-MINIFS(X:X,$E:$E,$E408))/(MAXIFS(X:X,$E:$E,$E408)-MINIFS(X:X,$E:$E,$E408))))</f>
        <v/>
      </c>
      <c r="CN408" s="232" t="str">
        <f t="array" ref="CN408">IF(Y408="","",
IF(INDEX(Settings!$H:$H,MATCH(CN$1,Settings!$G:$G,0))=TRUE,
100-100*(Y408-MINIFS(Y:Y,$E:$E,$E408))/(MAXIFS(Y:Y,$E:$E,$E408)-MINIFS(Y:Y,$E:$E,$E408)),
100*(Y408-MINIFS(Y:Y,$E:$E,$E408))/(MAXIFS(Y:Y,$E:$E,$E408)-MINIFS(Y:Y,$E:$E,$E408))))</f>
        <v/>
      </c>
      <c r="CO408" s="232" t="str">
        <f t="array" ref="CO408">IF(Z408="","",
IF(INDEX(Settings!$H:$H,MATCH(CO$1,Settings!$G:$G,0))=TRUE,
100-100*(Z408-MINIFS(Z:Z,$E:$E,$E408))/(MAXIFS(Z:Z,$E:$E,$E408)-MINIFS(Z:Z,$E:$E,$E408)),
100*(Z408-MINIFS(Z:Z,$E:$E,$E408))/(MAXIFS(Z:Z,$E:$E,$E408)-MINIFS(Z:Z,$E:$E,$E408))))</f>
        <v/>
      </c>
      <c r="CP408" s="232" t="str">
        <f t="array" ref="CP408">IF(AA408="","",
IF(INDEX(Settings!$H:$H,MATCH(CP$1,Settings!$G:$G,0))=TRUE,
100-100*(AA408-MINIFS(AA:AA,$E:$E,$E408))/(MAXIFS(AA:AA,$E:$E,$E408)-MINIFS(AA:AA,$E:$E,$E408)),
100*(AA408-MINIFS(AA:AA,$E:$E,$E408))/(MAXIFS(AA:AA,$E:$E,$E408)-MINIFS(AA:AA,$E:$E,$E408))))</f>
        <v/>
      </c>
      <c r="CQ408" s="232" t="str">
        <f t="array" ref="CQ408">IF(AB408="","",
IF(INDEX(Settings!$H:$H,MATCH(CQ$1,Settings!$G:$G,0))=TRUE,
100-100*(AB408-MINIFS(AB:AB,$E:$E,$E408))/(MAXIFS(AB:AB,$E:$E,$E408)-MINIFS(AB:AB,$E:$E,$E408)),
100*(AB408-MINIFS(AB:AB,$E:$E,$E408))/(MAXIFS(AB:AB,$E:$E,$E408)-MINIFS(AB:AB,$E:$E,$E408))))</f>
        <v/>
      </c>
      <c r="CR408" s="232" t="str">
        <f t="array" ref="CR408">IF(AC408="","",
IF(INDEX(Settings!$H:$H,MATCH(CR$1,Settings!$G:$G,0))=TRUE,
100-100*(AC408-MINIFS(AC:AC,$E:$E,$E408))/(MAXIFS(AC:AC,$E:$E,$E408)-MINIFS(AC:AC,$E:$E,$E408)),
100*(AC408-MINIFS(AC:AC,$E:$E,$E408))/(MAXIFS(AC:AC,$E:$E,$E408)-MINIFS(AC:AC,$E:$E,$E408))))</f>
        <v/>
      </c>
      <c r="CS408" s="232" t="str">
        <f t="array" ref="CS408">IF(AD408="","",
IF(INDEX(Settings!$H:$H,MATCH(CS$1,Settings!$G:$G,0))=TRUE,
100-100*(AD408-MINIFS(AD:AD,$E:$E,$E408))/(MAXIFS(AD:AD,$E:$E,$E408)-MINIFS(AD:AD,$E:$E,$E408)),
100*(AD408-MINIFS(AD:AD,$E:$E,$E408))/(MAXIFS(AD:AD,$E:$E,$E408)-MINIFS(AD:AD,$E:$E,$E408))))</f>
        <v/>
      </c>
      <c r="CT408" s="232" t="str">
        <f t="array" ref="CT408">IF(AE408="","",
IF(INDEX(Settings!$H:$H,MATCH(CT$1,Settings!$G:$G,0))=TRUE,
100-100*(AE408-MINIFS(AE:AE,$E:$E,$E408))/(MAXIFS(AE:AE,$E:$E,$E408)-MINIFS(AE:AE,$E:$E,$E408)),
100*(AE408-MINIFS(AE:AE,$E:$E,$E408))/(MAXIFS(AE:AE,$E:$E,$E408)-MINIFS(AE:AE,$E:$E,$E408))))</f>
        <v/>
      </c>
      <c r="CU408" s="232" t="str">
        <f t="array" ref="CU408">IF(AF408="","",
IF(INDEX(Settings!$H:$H,MATCH(CU$1,Settings!$G:$G,0))=TRUE,
100-100*(AF408-MINIFS(AF:AF,$E:$E,$E408))/(MAXIFS(AF:AF,$E:$E,$E408)-MINIFS(AF:AF,$E:$E,$E408)),
100*(AF408-MINIFS(AF:AF,$E:$E,$E408))/(MAXIFS(AF:AF,$E:$E,$E408)-MINIFS(AF:AF,$E:$E,$E408))))</f>
        <v/>
      </c>
      <c r="CV408" s="232" t="str">
        <f t="array" ref="CV408">IF(AG408="","",
IF(INDEX(Settings!$H:$H,MATCH(CV$1,Settings!$G:$G,0))=TRUE,
100-100*(AG408-MINIFS(AG:AG,$E:$E,$E408))/(MAXIFS(AG:AG,$E:$E,$E408)-MINIFS(AG:AG,$E:$E,$E408)),
100*(AG408-MINIFS(AG:AG,$E:$E,$E408))/(MAXIFS(AG:AG,$E:$E,$E408)-MINIFS(AG:AG,$E:$E,$E408))))</f>
        <v/>
      </c>
      <c r="CW408" s="232" t="str">
        <f t="array" ref="CW408">IF(AH408="","",
IF(INDEX(Settings!$H:$H,MATCH(CW$1,Settings!$G:$G,0))=TRUE,
100-100*(AH408-MINIFS(AH:AH,$E:$E,$E408))/(MAXIFS(AH:AH,$E:$E,$E408)-MINIFS(AH:AH,$E:$E,$E408)),
100*(AH408-MINIFS(AH:AH,$E:$E,$E408))/(MAXIFS(AH:AH,$E:$E,$E408)-MINIFS(AH:AH,$E:$E,$E408))))</f>
        <v/>
      </c>
      <c r="CX408" s="232" t="str">
        <f t="array" ref="CX408">IF(AI408="","",
IF(INDEX(Settings!$H:$H,MATCH(CX$1,Settings!$G:$G,0))=TRUE,
100-100*(AI408-MINIFS(AI:AI,$E:$E,$E408))/(MAXIFS(AI:AI,$E:$E,$E408)-MINIFS(AI:AI,$E:$E,$E408)),
100*(AI408-MINIFS(AI:AI,$E:$E,$E408))/(MAXIFS(AI:AI,$E:$E,$E408)-MINIFS(AI:AI,$E:$E,$E408))))</f>
        <v/>
      </c>
      <c r="CY408" s="232" t="str">
        <f t="array" ref="CY408">IF(AJ408="","",
IF(INDEX(Settings!$H:$H,MATCH(CY$1,Settings!$G:$G,0))=TRUE,
100-100*(AJ408-MINIFS(AJ:AJ,$E:$E,$E408))/(MAXIFS(AJ:AJ,$E:$E,$E408)-MINIFS(AJ:AJ,$E:$E,$E408)),
100*(AJ408-MINIFS(AJ:AJ,$E:$E,$E408))/(MAXIFS(AJ:AJ,$E:$E,$E408)-MINIFS(AJ:AJ,$E:$E,$E408))))</f>
        <v/>
      </c>
      <c r="CZ408" s="232" t="str">
        <f t="array" ref="CZ408">IF(AK408="","",
IF(INDEX(Settings!$H:$H,MATCH(CZ$1,Settings!$G:$G,0))=TRUE,
100-100*(AK408-MINIFS(AK:AK,$E:$E,$E408))/(MAXIFS(AK:AK,$E:$E,$E408)-MINIFS(AK:AK,$E:$E,$E408)),
100*(AK408-MINIFS(AK:AK,$E:$E,$E408))/(MAXIFS(AK:AK,$E:$E,$E408)-MINIFS(AK:AK,$E:$E,$E408))))</f>
        <v/>
      </c>
      <c r="DA408" s="232" t="str">
        <f t="array" ref="DA408">IF(AL408="","",
IF(INDEX(Settings!$H:$H,MATCH(DA$1,Settings!$G:$G,0))=TRUE,
100-100*(AL408-MINIFS(AL:AL,$E:$E,$E408))/(MAXIFS(AL:AL,$E:$E,$E408)-MINIFS(AL:AL,$E:$E,$E408)),
100*(AL408-MINIFS(AL:AL,$E:$E,$E408))/(MAXIFS(AL:AL,$E:$E,$E408)-MINIFS(AL:AL,$E:$E,$E408))))</f>
        <v/>
      </c>
      <c r="DB408" s="232" t="str">
        <f t="array" ref="DB408">IF(AM408="","",
IF(INDEX(Settings!$H:$H,MATCH(DB$1,Settings!$G:$G,0))=TRUE,
100-100*(AM408-MINIFS(AM:AM,$E:$E,$E408))/(MAXIFS(AM:AM,$E:$E,$E408)-MINIFS(AM:AM,$E:$E,$E408)),
100*(AM408-MINIFS(AM:AM,$E:$E,$E408))/(MAXIFS(AM:AM,$E:$E,$E408)-MINIFS(AM:AM,$E:$E,$E408))))</f>
        <v/>
      </c>
      <c r="DC408" s="232" t="str">
        <f t="array" ref="DC408">IF(AN408="","",
IF(INDEX(Settings!$H:$H,MATCH(DC$1,Settings!$G:$G,0))=TRUE,
100-100*(AN408-MINIFS(AN:AN,$E:$E,$E408))/(MAXIFS(AN:AN,$E:$E,$E408)-MINIFS(AN:AN,$E:$E,$E408)),
100*(AN408-MINIFS(AN:AN,$E:$E,$E408))/(MAXIFS(AN:AN,$E:$E,$E408)-MINIFS(AN:AN,$E:$E,$E408))))</f>
        <v/>
      </c>
      <c r="DD408" s="232" t="str">
        <f t="array" ref="DD408">IF(AO408="","",
IF(INDEX(Settings!$H:$H,MATCH(DD$1,Settings!$G:$G,0))=TRUE,
100-100*(AO408-MINIFS(AO:AO,$E:$E,$E408))/(MAXIFS(AO:AO,$E:$E,$E408)-MINIFS(AO:AO,$E:$E,$E408)),
100*(AO408-MINIFS(AO:AO,$E:$E,$E408))/(MAXIFS(AO:AO,$E:$E,$E408)-MINIFS(AO:AO,$E:$E,$E408))))</f>
        <v/>
      </c>
      <c r="DE408" s="232" t="str">
        <f t="array" ref="DE408">IF(AP408="","",
IF(INDEX(Settings!$H:$H,MATCH(DE$1,Settings!$G:$G,0))=TRUE,
100-100*(AP408-MINIFS(AP:AP,$E:$E,$E408))/(MAXIFS(AP:AP,$E:$E,$E408)-MINIFS(AP:AP,$E:$E,$E408)),
100*(AP408-MINIFS(AP:AP,$E:$E,$E408))/(MAXIFS(AP:AP,$E:$E,$E408)-MINIFS(AP:AP,$E:$E,$E408))))</f>
        <v/>
      </c>
      <c r="DF408" s="232" t="str">
        <f t="array" ref="DF408">IF(AQ408="","",
IF(INDEX(Settings!$H:$H,MATCH(DF$1,Settings!$G:$G,0))=TRUE,
100-100*(AQ408-MINIFS(AQ:AQ,$E:$E,$E408))/(MAXIFS(AQ:AQ,$E:$E,$E408)-MINIFS(AQ:AQ,$E:$E,$E408)),
100*(AQ408-MINIFS(AQ:AQ,$E:$E,$E408))/(MAXIFS(AQ:AQ,$E:$E,$E408)-MINIFS(AQ:AQ,$E:$E,$E408))))</f>
        <v/>
      </c>
      <c r="DG408" s="232" t="str">
        <f t="array" ref="DG408">IF(AR408="","",
IF(INDEX(Settings!$H:$H,MATCH(DG$1,Settings!$G:$G,0))=TRUE,
100-100*(AR408-MINIFS(AR:AR,$E:$E,$E408))/(MAXIFS(AR:AR,$E:$E,$E408)-MINIFS(AR:AR,$E:$E,$E408)),
100*(AR408-MINIFS(AR:AR,$E:$E,$E408))/(MAXIFS(AR:AR,$E:$E,$E408)-MINIFS(AR:AR,$E:$E,$E408))))</f>
        <v/>
      </c>
      <c r="DH408" s="232" t="str">
        <f t="array" ref="DH408">IF(AS408="","",
IF(INDEX(Settings!$H:$H,MATCH(DH$1,Settings!$G:$G,0))=TRUE,
100-100*(AS408-MINIFS(AS:AS,$E:$E,$E408))/(MAXIFS(AS:AS,$E:$E,$E408)-MINIFS(AS:AS,$E:$E,$E408)),
100*(AS408-MINIFS(AS:AS,$E:$E,$E408))/(MAXIFS(AS:AS,$E:$E,$E408)-MINIFS(AS:AS,$E:$E,$E408))))</f>
        <v/>
      </c>
      <c r="DI408" s="232" t="str">
        <f t="array" ref="DI408">IF(AT408="","",
IF(INDEX(Settings!$H:$H,MATCH(DI$1,Settings!$G:$G,0))=TRUE,
100-100*(AT408-MINIFS(AT:AT,$E:$E,$E408))/(MAXIFS(AT:AT,$E:$E,$E408)-MINIFS(AT:AT,$E:$E,$E408)),
100*(AT408-MINIFS(AT:AT,$E:$E,$E408))/(MAXIFS(AT:AT,$E:$E,$E408)-MINIFS(AT:AT,$E:$E,$E408))))</f>
        <v/>
      </c>
      <c r="DJ408" s="232" t="str">
        <f t="array" ref="DJ408">IF(AU408="","",
IF(INDEX(Settings!$H:$H,MATCH(DJ$1,Settings!$G:$G,0))=TRUE,
100-100*(AU408-MINIFS(AU:AU,$E:$E,$E408))/(MAXIFS(AU:AU,$E:$E,$E408)-MINIFS(AU:AU,$E:$E,$E408)),
100*(AU408-MINIFS(AU:AU,$E:$E,$E408))/(MAXIFS(AU:AU,$E:$E,$E408)-MINIFS(AU:AU,$E:$E,$E408))))</f>
        <v/>
      </c>
      <c r="DK408" s="232" t="str">
        <f t="array" ref="DK408">IF(AV408="","",
IF(INDEX(Settings!$H:$H,MATCH(DK$1,Settings!$G:$G,0))=TRUE,
100-100*(AV408-MINIFS(AV:AV,$E:$E,$E408))/(MAXIFS(AV:AV,$E:$E,$E408)-MINIFS(AV:AV,$E:$E,$E408)),
100*(AV408-MINIFS(AV:AV,$E:$E,$E408))/(MAXIFS(AV:AV,$E:$E,$E408)-MINIFS(AV:AV,$E:$E,$E408))))</f>
        <v/>
      </c>
      <c r="DL408" s="232" t="str">
        <f t="array" ref="DL408">IF(AW408="","",
IF(INDEX(Settings!$H:$H,MATCH(DL$1,Settings!$G:$G,0))=TRUE,
100-100*(AW408-MINIFS(AW:AW,$E:$E,$E408))/(MAXIFS(AW:AW,$E:$E,$E408)-MINIFS(AW:AW,$E:$E,$E408)),
100*(AW408-MINIFS(AW:AW,$E:$E,$E408))/(MAXIFS(AW:AW,$E:$E,$E408)-MINIFS(AW:AW,$E:$E,$E408))))</f>
        <v/>
      </c>
      <c r="DM408" s="232" t="str">
        <f t="array" ref="DM408">IF(AX408="","",
IF(INDEX(Settings!$H:$H,MATCH(DM$1,Settings!$G:$G,0))=TRUE,
100-100*(AX408-MINIFS(AX:AX,$E:$E,$E408))/(MAXIFS(AX:AX,$E:$E,$E408)-MINIFS(AX:AX,$E:$E,$E408)),
100*(AX408-MINIFS(AX:AX,$E:$E,$E408))/(MAXIFS(AX:AX,$E:$E,$E408)-MINIFS(AX:AX,$E:$E,$E408))))</f>
        <v/>
      </c>
      <c r="DN408" s="232" t="str">
        <f t="array" ref="DN408">IF(AY408="","",
IF(INDEX(Settings!$H:$H,MATCH(DN$1,Settings!$G:$G,0))=TRUE,
100-100*(AY408-MINIFS(AY:AY,$E:$E,$E408))/(MAXIFS(AY:AY,$E:$E,$E408)-MINIFS(AY:AY,$E:$E,$E408)),
100*(AY408-MINIFS(AY:AY,$E:$E,$E408))/(MAXIFS(AY:AY,$E:$E,$E408)-MINIFS(AY:AY,$E:$E,$E408))))</f>
        <v/>
      </c>
      <c r="DO408" s="232" t="str">
        <f t="array" ref="DO408">IF(AZ408="","",
IF(INDEX(Settings!$H:$H,MATCH(DO$1,Settings!$G:$G,0))=TRUE,
100-100*(AZ408-MINIFS(AZ:AZ,$E:$E,$E408))/(MAXIFS(AZ:AZ,$E:$E,$E408)-MINIFS(AZ:AZ,$E:$E,$E408)),
100*(AZ408-MINIFS(AZ:AZ,$E:$E,$E408))/(MAXIFS(AZ:AZ,$E:$E,$E408)-MINIFS(AZ:AZ,$E:$E,$E408))))</f>
        <v/>
      </c>
      <c r="DP408" s="232" t="str">
        <f t="array" ref="DP408">IF(BA408="","",
IF(INDEX(Settings!$H:$H,MATCH(DP$1,Settings!$G:$G,0))=TRUE,
100-100*(BA408-MINIFS(BA:BA,$E:$E,$E408))/(MAXIFS(BA:BA,$E:$E,$E408)-MINIFS(BA:BA,$E:$E,$E408)),
100*(BA408-MINIFS(BA:BA,$E:$E,$E408))/(MAXIFS(BA:BA,$E:$E,$E408)-MINIFS(BA:BA,$E:$E,$E408))))</f>
        <v/>
      </c>
      <c r="DQ408" s="232" t="str">
        <f t="array" ref="DQ408">IF(BB408="","",
IF(INDEX(Settings!$H:$H,MATCH(DQ$1,Settings!$G:$G,0))=TRUE,
100-100*(BB408-MINIFS(BB:BB,$E:$E,$E408))/(MAXIFS(BB:BB,$E:$E,$E408)-MINIFS(BB:BB,$E:$E,$E408)),
100*(BB408-MINIFS(BB:BB,$E:$E,$E408))/(MAXIFS(BB:BB,$E:$E,$E408)-MINIFS(BB:BB,$E:$E,$E408))))</f>
        <v/>
      </c>
      <c r="DR408" s="232" t="str">
        <f t="array" ref="DR408">IF(BC408="","",
IF(INDEX(Settings!$H:$H,MATCH(DR$1,Settings!$G:$G,0))=TRUE,
100-100*(BC408-MINIFS(BC:BC,$E:$E,$E408))/(MAXIFS(BC:BC,$E:$E,$E408)-MINIFS(BC:BC,$E:$E,$E408)),
100*(BC408-MINIFS(BC:BC,$E:$E,$E408))/(MAXIFS(BC:BC,$E:$E,$E408)-MINIFS(BC:BC,$E:$E,$E408))))</f>
        <v/>
      </c>
      <c r="DS408" s="232" t="str">
        <f t="array" ref="DS408">IF(BD408="","",
IF(INDEX(Settings!$H:$H,MATCH(DS$1,Settings!$G:$G,0))=TRUE,
100-100*(BD408-MINIFS(BD:BD,$E:$E,$E408))/(MAXIFS(BD:BD,$E:$E,$E408)-MINIFS(BD:BD,$E:$E,$E408)),
100*(BD408-MINIFS(BD:BD,$E:$E,$E408))/(MAXIFS(BD:BD,$E:$E,$E408)-MINIFS(BD:BD,$E:$E,$E408))))</f>
        <v/>
      </c>
      <c r="DT408" s="232" t="str">
        <f t="array" ref="DT408">IF(BE408="","",
IF(INDEX(Settings!$H:$H,MATCH(DT$1,Settings!$G:$G,0))=TRUE,
100-100*(BE408-MINIFS(BE:BE,$E:$E,$E408))/(MAXIFS(BE:BE,$E:$E,$E408)-MINIFS(BE:BE,$E:$E,$E408)),
100*(BE408-MINIFS(BE:BE,$E:$E,$E408))/(MAXIFS(BE:BE,$E:$E,$E408)-MINIFS(BE:BE,$E:$E,$E408))))</f>
        <v/>
      </c>
      <c r="DU408" s="232" t="str">
        <f t="array" ref="DU408">IF(BF408="","",
IF(INDEX(Settings!$H:$H,MATCH(DU$1,Settings!$G:$G,0))=TRUE,
100-100*(BF408-MINIFS(BF:BF,$E:$E,$E408))/(MAXIFS(BF:BF,$E:$E,$E408)-MINIFS(BF:BF,$E:$E,$E408)),
100*(BF408-MINIFS(BF:BF,$E:$E,$E408))/(MAXIFS(BF:BF,$E:$E,$E408)-MINIFS(BF:BF,$E:$E,$E408))))</f>
        <v/>
      </c>
      <c r="DV408" s="232" t="str">
        <f t="array" ref="DV408">IF(BG408="","",
IF(INDEX(Settings!$H:$H,MATCH(DV$1,Settings!$G:$G,0))=TRUE,
100-100*(BG408-MINIFS(BG:BG,$E:$E,$E408))/(MAXIFS(BG:BG,$E:$E,$E408)-MINIFS(BG:BG,$E:$E,$E408)),
100*(BG408-MINIFS(BG:BG,$E:$E,$E408))/(MAXIFS(BG:BG,$E:$E,$E408)-MINIFS(BG:BG,$E:$E,$E408))))</f>
        <v/>
      </c>
      <c r="DW408" s="232" t="str">
        <f t="array" ref="DW408">IF(BH408="","",
IF(INDEX(Settings!$H:$H,MATCH(DW$1,Settings!$G:$G,0))=TRUE,
100-100*(BH408-MINIFS(BH:BH,$E:$E,$E408))/(MAXIFS(BH:BH,$E:$E,$E408)-MINIFS(BH:BH,$E:$E,$E408)),
100*(BH408-MINIFS(BH:BH,$E:$E,$E408))/(MAXIFS(BH:BH,$E:$E,$E408)-MINIFS(BH:BH,$E:$E,$E408))))</f>
        <v/>
      </c>
      <c r="DX408" s="232" t="str">
        <f t="array" ref="DX408">IF(BI408="","",
IF(INDEX(Settings!$H:$H,MATCH(DX$1,Settings!$G:$G,0))=TRUE,
100-100*(BI408-MINIFS(BI:BI,$E:$E,$E408))/(MAXIFS(BI:BI,$E:$E,$E408)-MINIFS(BI:BI,$E:$E,$E408)),
100*(BI408-MINIFS(BI:BI,$E:$E,$E408))/(MAXIFS(BI:BI,$E:$E,$E408)-MINIFS(BI:BI,$E:$E,$E408))))</f>
        <v/>
      </c>
      <c r="DY408" s="232" t="str">
        <f t="array" ref="DY408">IF(BJ408="","",
IF(INDEX(Settings!$H:$H,MATCH(DY$1,Settings!$G:$G,0))=TRUE,
100-100*(BJ408-MINIFS(BJ:BJ,$E:$E,$E408))/(MAXIFS(BJ:BJ,$E:$E,$E408)-MINIFS(BJ:BJ,$E:$E,$E408)),
100*(BJ408-MINIFS(BJ:BJ,$E:$E,$E408))/(MAXIFS(BJ:BJ,$E:$E,$E408)-MINIFS(BJ:BJ,$E:$E,$E408))))</f>
        <v/>
      </c>
      <c r="DZ408" s="234"/>
      <c r="EA408" s="234"/>
      <c r="EB408" s="234" t="str">
        <f t="shared" si="8"/>
        <v/>
      </c>
      <c r="EC408" s="234" t="str">
        <f t="shared" si="9"/>
        <v/>
      </c>
      <c r="ED408" s="234" t="str">
        <f t="shared" si="10"/>
        <v/>
      </c>
      <c r="EE408" s="234" t="str">
        <f t="shared" si="11"/>
        <v/>
      </c>
      <c r="EF408" s="234" t="str">
        <f t="shared" si="12"/>
        <v/>
      </c>
      <c r="EG408" s="234" t="str">
        <f t="shared" si="13"/>
        <v/>
      </c>
      <c r="EH408" s="234"/>
      <c r="EI408" s="234"/>
      <c r="EJ408" s="234"/>
      <c r="EK408" s="234"/>
      <c r="EL408" s="234"/>
      <c r="EM408" s="234"/>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3" t="str">
        <f t="shared" si="14"/>
        <v/>
      </c>
      <c r="N409" s="49"/>
      <c r="O409" s="49"/>
      <c r="P409" s="49"/>
      <c r="Q409" s="49"/>
      <c r="R409" s="49"/>
      <c r="S409" s="222" t="str">
        <f>IFERROR(VLOOKUP(AF409, 'YOYO IR Scores'!A:C, 3, FALSE), "")
</f>
        <v/>
      </c>
      <c r="T409" s="49"/>
      <c r="U409" s="49"/>
      <c r="V409" s="49"/>
      <c r="W409" s="49"/>
      <c r="X409" s="224" t="str">
        <f t="shared" si="4"/>
        <v/>
      </c>
      <c r="Y409" s="225" t="str">
        <f t="shared" si="5"/>
        <v/>
      </c>
      <c r="Z409" s="225" t="str">
        <f t="shared" si="6"/>
        <v/>
      </c>
      <c r="AA409" s="224" t="str">
        <f t="shared" si="7"/>
        <v/>
      </c>
      <c r="AB409" s="223"/>
      <c r="AC409" s="223"/>
      <c r="AD409" s="223"/>
      <c r="AE409" s="223" t="str">
        <f>IFERROR(VLOOKUP(AF409, 'YOYO IR Scores'!A:C, 2, FALSE), "")</f>
        <v/>
      </c>
      <c r="AF409" s="223"/>
      <c r="AG409" s="223"/>
      <c r="AH409" s="223"/>
      <c r="AI409" s="223"/>
      <c r="AJ409" s="223"/>
      <c r="AK409" s="223"/>
      <c r="AL409" s="223"/>
      <c r="AM409" s="223"/>
      <c r="AN409" s="223"/>
      <c r="AO409" s="223"/>
      <c r="AP409" s="223"/>
      <c r="AQ409" s="223"/>
      <c r="AR409" s="223"/>
      <c r="AS409" s="223"/>
      <c r="AT409" s="223"/>
      <c r="AU409" s="223"/>
      <c r="AV409" s="223"/>
      <c r="AW409" s="223"/>
      <c r="AX409" s="223"/>
      <c r="AY409" s="223"/>
      <c r="AZ409" s="223"/>
      <c r="BA409" s="223"/>
      <c r="BB409" s="223"/>
      <c r="BC409" s="223"/>
      <c r="BD409" s="223"/>
      <c r="BE409" s="223"/>
      <c r="BF409" s="223"/>
      <c r="BG409" s="223"/>
      <c r="BH409" s="223"/>
      <c r="BI409" s="223"/>
      <c r="BJ409" s="223"/>
      <c r="BK409" s="223" t="str">
        <f t="array" ref="BK409">IF(J409="","",
IF(INDEX(Settings!$H:$H,MATCH(BY$1,Settings!$G:$G,0))=TRUE,
100-100*(J409-MIN(J:J))/(MAX(J:J)-MIN(J:J)),
100*(J409-MIN(J:J))/(MAX(J:J)-MIN(J:J))))</f>
        <v/>
      </c>
      <c r="BL409" s="223" t="str">
        <f t="array" ref="BL409">IF(J409="","",
IF(INDEX(Settings!$H:$H,MATCH(BY$1,Settings!$G:$G,0))=TRUE,
100-100*(J409-MINIFS(J:J,$E:$E,$E409))/(MAXIFS(J:J,$E:$E,$E409)-MINIFS(J:J,$E:$E,$E409)),
100*(J409-MINIFS(J:J,$E:$E,$E409))/(MAXIFS(J:J,$E:$E,$E409)-MINIFS(J:J,$E:$E,$E409))))</f>
        <v/>
      </c>
      <c r="BM409" s="223"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4" t="str">
        <f t="array" ref="BQ409">IF(J409="","",
IF(INDEX(Settings!$H:$H,MATCH(BY$1,Settings!$G:$G,0))=TRUE,
-1*(J409-AVERAGE(J:J))/STDEV(J:J),
(J409-AVERAGE(J:J))/STDEV(J:J)))</f>
        <v/>
      </c>
      <c r="BR409" s="224" t="str">
        <f>IFERROR(__xludf.DUMMYFUNCTION("IF(J409="""","""",
IF(INDEX(Settings!$H:$H,MATCH(BY$1,Settings!$G:$G,0))=TRUE,
-1*(J409-AVERAGEIFS(J:J,$E:$E,$E409))/STDEV(FILTER(J:J,$E:$E=$E409)),
(J409-AVERAGEIFS(J:J,$E:$E,$E409))/STDEV(FILTER(J:J,$E:$E=$E409))))"),"")</f>
        <v/>
      </c>
      <c r="BS409" s="224"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3" t="str">
        <f t="array" ref="BY409">IF(J409="","",
IF(INDEX(Settings!$H:$H,MATCH(BY$1,Settings!$G:$G,0))=TRUE,
100-100*(J409-MINIFS(J:J,$E:$E,$E409))/(MAXIFS(J:J,$E:$E,$E409)-MINIFS(J:J,$E:$E,$E409)),
100*(J409-MINIFS(J:J,$E:$E,$E409))/(MAXIFS(J:J,$E:$E,$E409)-MINIFS(J:J,$E:$E,$E409))))</f>
        <v/>
      </c>
      <c r="BZ409" s="223" t="str">
        <f t="array" ref="BZ409">IF(K409="","",
IF(INDEX(Settings!$H:$H,MATCH(BZ$1,Settings!$G:$G,0))=TRUE,
100-100*(K409-MINIFS(K:K,$E:$E,$E409))/(MAXIFS(K:K,$E:$E,$E409)-MINIFS(K:K,$E:$E,$E409)),
100*(K409-MINIFS(K:K,$E:$E,$E409))/(MAXIFS(K:K,$E:$E,$E409)-MINIFS(K:K,$E:$E,$E409))))</f>
        <v/>
      </c>
      <c r="CA409" s="223" t="str">
        <f t="array" ref="CA409">IF(L409="","",
IF(INDEX(Settings!$H:$H,MATCH(CA$1,Settings!$G:$G,0))=TRUE,
100-100*(L409-MINIFS(L:L,$E:$E,$E409))/(MAXIFS(L:L,$E:$E,$E409)-MINIFS(L:L,$E:$E,$E409)),
100*(L409-MINIFS(L:L,$E:$E,$E409))/(MAXIFS(L:L,$E:$E,$E409)-MINIFS(L:L,$E:$E,$E409))))</f>
        <v/>
      </c>
      <c r="CB409" s="223" t="str">
        <f t="array" ref="CB409">IF(M409="","",
IF(INDEX(Settings!$H:$H,MATCH(CB$1,Settings!$G:$G,0))=TRUE,
100-100*(M409-MINIFS(M:M,$E:$E,$E409))/(MAXIFS(M:M,$E:$E,$E409)-MINIFS(M:M,$E:$E,$E409)),
100*(M409-MINIFS(M:M,$E:$E,$E409))/(MAXIFS(M:M,$E:$E,$E409)-MINIFS(M:M,$E:$E,$E409))))</f>
        <v/>
      </c>
      <c r="CC409" s="223" t="str">
        <f t="array" ref="CC409">IF(N409="","",
IF(INDEX(Settings!$H:$H,MATCH(CC$1,Settings!$G:$G,0))=TRUE,
100-100*(N409-MINIFS(N:N,$E:$E,$E409))/(MAXIFS(N:N,$E:$E,$E409)-MINIFS(N:N,$E:$E,$E409)),
100*(N409-MINIFS(N:N,$E:$E,$E409))/(MAXIFS(N:N,$E:$E,$E409)-MINIFS(N:N,$E:$E,$E409))))</f>
        <v/>
      </c>
      <c r="CD409" s="223" t="str">
        <f t="array" ref="CD409">IF(O409="","",
IF(INDEX(Settings!$H:$H,MATCH(CD$1,Settings!$G:$G,0))=TRUE,
100-100*(O409-MINIFS(O:O,$E:$E,$E409))/(MAXIFS(O:O,$E:$E,$E409)-MINIFS(O:O,$E:$E,$E409)),
100*(O409-MINIFS(O:O,$E:$E,$E409))/(MAXIFS(O:O,$E:$E,$E409)-MINIFS(O:O,$E:$E,$E409))))</f>
        <v/>
      </c>
      <c r="CE409" s="223" t="str">
        <f t="array" ref="CE409">IF(P409="","",
IF(INDEX(Settings!$H:$H,MATCH(CE$1,Settings!$G:$G,0))=TRUE,
100-100*(P409-MINIFS(P:P,$E:$E,$E409))/(MAXIFS(P:P,$E:$E,$E409)-MINIFS(P:P,$E:$E,$E409)),
100*(P409-MINIFS(P:P,$E:$E,$E409))/(MAXIFS(P:P,$E:$E,$E409)-MINIFS(P:P,$E:$E,$E409))))</f>
        <v/>
      </c>
      <c r="CF409" s="223" t="str">
        <f t="array" ref="CF409">IF(Q409="","",
IF(INDEX(Settings!$H:$H,MATCH(CF$1,Settings!$G:$G,0))=TRUE,
100-100*(Q409-MINIFS(Q:Q,$E:$E,$E409))/(MAXIFS(Q:Q,$E:$E,$E409)-MINIFS(Q:Q,$E:$E,$E409)),
100*(Q409-MINIFS(Q:Q,$E:$E,$E409))/(MAXIFS(Q:Q,$E:$E,$E409)-MINIFS(Q:Q,$E:$E,$E409))))</f>
        <v/>
      </c>
      <c r="CG409" s="223" t="str">
        <f t="array" ref="CG409">IF(R409="","",
IF(INDEX(Settings!$H:$H,MATCH(CG$1,Settings!$G:$G,0))=TRUE,
100-100*(R409-MINIFS(R:R,$E:$E,$E409))/(MAXIFS(R:R,$E:$E,$E409)-MINIFS(R:R,$E:$E,$E409)),
100*(R409-MINIFS(R:R,$E:$E,$E409))/(MAXIFS(R:R,$E:$E,$E409)-MINIFS(R:R,$E:$E,$E409))))</f>
        <v/>
      </c>
      <c r="CH409" s="223" t="str">
        <f t="array" ref="CH409">IF(S409="","",
IF(INDEX(Settings!$H:$H,MATCH(CH$1,Settings!$G:$G,0))=TRUE,
100-100*(S409-MINIFS(S:S,$E:$E,$E409))/(MAXIFS(S:S,$E:$E,$E409)-MINIFS(S:S,$E:$E,$E409)),
100*(S409-MINIFS(S:S,$E:$E,$E409))/(MAXIFS(S:S,$E:$E,$E409)-MINIFS(S:S,$E:$E,$E409))))</f>
        <v/>
      </c>
      <c r="CI409" s="223" t="str">
        <f t="array" ref="CI409">IF(T409="","",
IF(INDEX(Settings!$H:$H,MATCH(CI$1,Settings!$G:$G,0))=TRUE,
100-100*(T409-MINIFS(T:T,$E:$E,$E409))/(MAXIFS(T:T,$E:$E,$E409)-MINIFS(T:T,$E:$E,$E409)),
100*(T409-MINIFS(T:T,$E:$E,$E409))/(MAXIFS(T:T,$E:$E,$E409)-MINIFS(T:T,$E:$E,$E409))))</f>
        <v/>
      </c>
      <c r="CJ409" s="223" t="str">
        <f t="array" ref="CJ409">IF(U409="","",
IF(INDEX(Settings!$H:$H,MATCH(CJ$1,Settings!$G:$G,0))=TRUE,
100-100*(U409-MINIFS(U:U,$E:$E,$E409))/(MAXIFS(U:U,$E:$E,$E409)-MINIFS(U:U,$E:$E,$E409)),
100*(U409-MINIFS(U:U,$E:$E,$E409))/(MAXIFS(U:U,$E:$E,$E409)-MINIFS(U:U,$E:$E,$E409))))</f>
        <v/>
      </c>
      <c r="CK409" s="223" t="str">
        <f t="array" ref="CK409">IF(V409="","",
IF(INDEX(Settings!$H:$H,MATCH(CK$1,Settings!$G:$G,0))=TRUE,
100-100*(V409-MINIFS(V:V,$E:$E,$E409))/(MAXIFS(V:V,$E:$E,$E409)-MINIFS(V:V,$E:$E,$E409)),
100*(V409-MINIFS(V:V,$E:$E,$E409))/(MAXIFS(V:V,$E:$E,$E409)-MINIFS(V:V,$E:$E,$E409))))</f>
        <v/>
      </c>
      <c r="CL409" s="223" t="str">
        <f t="array" ref="CL409">IF(W409="","",
IF(INDEX(Settings!$H:$H,MATCH(CL$1,Settings!$G:$G,0))=TRUE,
100-100*(W409-MINIFS(W:W,$E:$E,$E409))/(MAXIFS(W:W,$E:$E,$E409)-MINIFS(W:W,$E:$E,$E409)),
100*(W409-MINIFS(W:W,$E:$E,$E409))/(MAXIFS(W:W,$E:$E,$E409)-MINIFS(W:W,$E:$E,$E409))))</f>
        <v/>
      </c>
      <c r="CM409" s="223" t="str">
        <f t="array" ref="CM409">IF(X409="","",
IF(INDEX(Settings!$H:$H,MATCH(CM$1,Settings!$G:$G,0))=TRUE,
100-100*(X409-MINIFS(X:X,$E:$E,$E409))/(MAXIFS(X:X,$E:$E,$E409)-MINIFS(X:X,$E:$E,$E409)),
100*(X409-MINIFS(X:X,$E:$E,$E409))/(MAXIFS(X:X,$E:$E,$E409)-MINIFS(X:X,$E:$E,$E409))))</f>
        <v/>
      </c>
      <c r="CN409" s="223" t="str">
        <f t="array" ref="CN409">IF(Y409="","",
IF(INDEX(Settings!$H:$H,MATCH(CN$1,Settings!$G:$G,0))=TRUE,
100-100*(Y409-MINIFS(Y:Y,$E:$E,$E409))/(MAXIFS(Y:Y,$E:$E,$E409)-MINIFS(Y:Y,$E:$E,$E409)),
100*(Y409-MINIFS(Y:Y,$E:$E,$E409))/(MAXIFS(Y:Y,$E:$E,$E409)-MINIFS(Y:Y,$E:$E,$E409))))</f>
        <v/>
      </c>
      <c r="CO409" s="223" t="str">
        <f t="array" ref="CO409">IF(Z409="","",
IF(INDEX(Settings!$H:$H,MATCH(CO$1,Settings!$G:$G,0))=TRUE,
100-100*(Z409-MINIFS(Z:Z,$E:$E,$E409))/(MAXIFS(Z:Z,$E:$E,$E409)-MINIFS(Z:Z,$E:$E,$E409)),
100*(Z409-MINIFS(Z:Z,$E:$E,$E409))/(MAXIFS(Z:Z,$E:$E,$E409)-MINIFS(Z:Z,$E:$E,$E409))))</f>
        <v/>
      </c>
      <c r="CP409" s="223" t="str">
        <f t="array" ref="CP409">IF(AA409="","",
IF(INDEX(Settings!$H:$H,MATCH(CP$1,Settings!$G:$G,0))=TRUE,
100-100*(AA409-MINIFS(AA:AA,$E:$E,$E409))/(MAXIFS(AA:AA,$E:$E,$E409)-MINIFS(AA:AA,$E:$E,$E409)),
100*(AA409-MINIFS(AA:AA,$E:$E,$E409))/(MAXIFS(AA:AA,$E:$E,$E409)-MINIFS(AA:AA,$E:$E,$E409))))</f>
        <v/>
      </c>
      <c r="CQ409" s="223" t="str">
        <f t="array" ref="CQ409">IF(AB409="","",
IF(INDEX(Settings!$H:$H,MATCH(CQ$1,Settings!$G:$G,0))=TRUE,
100-100*(AB409-MINIFS(AB:AB,$E:$E,$E409))/(MAXIFS(AB:AB,$E:$E,$E409)-MINIFS(AB:AB,$E:$E,$E409)),
100*(AB409-MINIFS(AB:AB,$E:$E,$E409))/(MAXIFS(AB:AB,$E:$E,$E409)-MINIFS(AB:AB,$E:$E,$E409))))</f>
        <v/>
      </c>
      <c r="CR409" s="223" t="str">
        <f t="array" ref="CR409">IF(AC409="","",
IF(INDEX(Settings!$H:$H,MATCH(CR$1,Settings!$G:$G,0))=TRUE,
100-100*(AC409-MINIFS(AC:AC,$E:$E,$E409))/(MAXIFS(AC:AC,$E:$E,$E409)-MINIFS(AC:AC,$E:$E,$E409)),
100*(AC409-MINIFS(AC:AC,$E:$E,$E409))/(MAXIFS(AC:AC,$E:$E,$E409)-MINIFS(AC:AC,$E:$E,$E409))))</f>
        <v/>
      </c>
      <c r="CS409" s="223" t="str">
        <f t="array" ref="CS409">IF(AD409="","",
IF(INDEX(Settings!$H:$H,MATCH(CS$1,Settings!$G:$G,0))=TRUE,
100-100*(AD409-MINIFS(AD:AD,$E:$E,$E409))/(MAXIFS(AD:AD,$E:$E,$E409)-MINIFS(AD:AD,$E:$E,$E409)),
100*(AD409-MINIFS(AD:AD,$E:$E,$E409))/(MAXIFS(AD:AD,$E:$E,$E409)-MINIFS(AD:AD,$E:$E,$E409))))</f>
        <v/>
      </c>
      <c r="CT409" s="223" t="str">
        <f t="array" ref="CT409">IF(AE409="","",
IF(INDEX(Settings!$H:$H,MATCH(CT$1,Settings!$G:$G,0))=TRUE,
100-100*(AE409-MINIFS(AE:AE,$E:$E,$E409))/(MAXIFS(AE:AE,$E:$E,$E409)-MINIFS(AE:AE,$E:$E,$E409)),
100*(AE409-MINIFS(AE:AE,$E:$E,$E409))/(MAXIFS(AE:AE,$E:$E,$E409)-MINIFS(AE:AE,$E:$E,$E409))))</f>
        <v/>
      </c>
      <c r="CU409" s="223" t="str">
        <f t="array" ref="CU409">IF(AF409="","",
IF(INDEX(Settings!$H:$H,MATCH(CU$1,Settings!$G:$G,0))=TRUE,
100-100*(AF409-MINIFS(AF:AF,$E:$E,$E409))/(MAXIFS(AF:AF,$E:$E,$E409)-MINIFS(AF:AF,$E:$E,$E409)),
100*(AF409-MINIFS(AF:AF,$E:$E,$E409))/(MAXIFS(AF:AF,$E:$E,$E409)-MINIFS(AF:AF,$E:$E,$E409))))</f>
        <v/>
      </c>
      <c r="CV409" s="223" t="str">
        <f t="array" ref="CV409">IF(AG409="","",
IF(INDEX(Settings!$H:$H,MATCH(CV$1,Settings!$G:$G,0))=TRUE,
100-100*(AG409-MINIFS(AG:AG,$E:$E,$E409))/(MAXIFS(AG:AG,$E:$E,$E409)-MINIFS(AG:AG,$E:$E,$E409)),
100*(AG409-MINIFS(AG:AG,$E:$E,$E409))/(MAXIFS(AG:AG,$E:$E,$E409)-MINIFS(AG:AG,$E:$E,$E409))))</f>
        <v/>
      </c>
      <c r="CW409" s="223" t="str">
        <f t="array" ref="CW409">IF(AH409="","",
IF(INDEX(Settings!$H:$H,MATCH(CW$1,Settings!$G:$G,0))=TRUE,
100-100*(AH409-MINIFS(AH:AH,$E:$E,$E409))/(MAXIFS(AH:AH,$E:$E,$E409)-MINIFS(AH:AH,$E:$E,$E409)),
100*(AH409-MINIFS(AH:AH,$E:$E,$E409))/(MAXIFS(AH:AH,$E:$E,$E409)-MINIFS(AH:AH,$E:$E,$E409))))</f>
        <v/>
      </c>
      <c r="CX409" s="223" t="str">
        <f t="array" ref="CX409">IF(AI409="","",
IF(INDEX(Settings!$H:$H,MATCH(CX$1,Settings!$G:$G,0))=TRUE,
100-100*(AI409-MINIFS(AI:AI,$E:$E,$E409))/(MAXIFS(AI:AI,$E:$E,$E409)-MINIFS(AI:AI,$E:$E,$E409)),
100*(AI409-MINIFS(AI:AI,$E:$E,$E409))/(MAXIFS(AI:AI,$E:$E,$E409)-MINIFS(AI:AI,$E:$E,$E409))))</f>
        <v/>
      </c>
      <c r="CY409" s="223" t="str">
        <f t="array" ref="CY409">IF(AJ409="","",
IF(INDEX(Settings!$H:$H,MATCH(CY$1,Settings!$G:$G,0))=TRUE,
100-100*(AJ409-MINIFS(AJ:AJ,$E:$E,$E409))/(MAXIFS(AJ:AJ,$E:$E,$E409)-MINIFS(AJ:AJ,$E:$E,$E409)),
100*(AJ409-MINIFS(AJ:AJ,$E:$E,$E409))/(MAXIFS(AJ:AJ,$E:$E,$E409)-MINIFS(AJ:AJ,$E:$E,$E409))))</f>
        <v/>
      </c>
      <c r="CZ409" s="223" t="str">
        <f t="array" ref="CZ409">IF(AK409="","",
IF(INDEX(Settings!$H:$H,MATCH(CZ$1,Settings!$G:$G,0))=TRUE,
100-100*(AK409-MINIFS(AK:AK,$E:$E,$E409))/(MAXIFS(AK:AK,$E:$E,$E409)-MINIFS(AK:AK,$E:$E,$E409)),
100*(AK409-MINIFS(AK:AK,$E:$E,$E409))/(MAXIFS(AK:AK,$E:$E,$E409)-MINIFS(AK:AK,$E:$E,$E409))))</f>
        <v/>
      </c>
      <c r="DA409" s="223" t="str">
        <f t="array" ref="DA409">IF(AL409="","",
IF(INDEX(Settings!$H:$H,MATCH(DA$1,Settings!$G:$G,0))=TRUE,
100-100*(AL409-MINIFS(AL:AL,$E:$E,$E409))/(MAXIFS(AL:AL,$E:$E,$E409)-MINIFS(AL:AL,$E:$E,$E409)),
100*(AL409-MINIFS(AL:AL,$E:$E,$E409))/(MAXIFS(AL:AL,$E:$E,$E409)-MINIFS(AL:AL,$E:$E,$E409))))</f>
        <v/>
      </c>
      <c r="DB409" s="223" t="str">
        <f t="array" ref="DB409">IF(AM409="","",
IF(INDEX(Settings!$H:$H,MATCH(DB$1,Settings!$G:$G,0))=TRUE,
100-100*(AM409-MINIFS(AM:AM,$E:$E,$E409))/(MAXIFS(AM:AM,$E:$E,$E409)-MINIFS(AM:AM,$E:$E,$E409)),
100*(AM409-MINIFS(AM:AM,$E:$E,$E409))/(MAXIFS(AM:AM,$E:$E,$E409)-MINIFS(AM:AM,$E:$E,$E409))))</f>
        <v/>
      </c>
      <c r="DC409" s="223" t="str">
        <f t="array" ref="DC409">IF(AN409="","",
IF(INDEX(Settings!$H:$H,MATCH(DC$1,Settings!$G:$G,0))=TRUE,
100-100*(AN409-MINIFS(AN:AN,$E:$E,$E409))/(MAXIFS(AN:AN,$E:$E,$E409)-MINIFS(AN:AN,$E:$E,$E409)),
100*(AN409-MINIFS(AN:AN,$E:$E,$E409))/(MAXIFS(AN:AN,$E:$E,$E409)-MINIFS(AN:AN,$E:$E,$E409))))</f>
        <v/>
      </c>
      <c r="DD409" s="223" t="str">
        <f t="array" ref="DD409">IF(AO409="","",
IF(INDEX(Settings!$H:$H,MATCH(DD$1,Settings!$G:$G,0))=TRUE,
100-100*(AO409-MINIFS(AO:AO,$E:$E,$E409))/(MAXIFS(AO:AO,$E:$E,$E409)-MINIFS(AO:AO,$E:$E,$E409)),
100*(AO409-MINIFS(AO:AO,$E:$E,$E409))/(MAXIFS(AO:AO,$E:$E,$E409)-MINIFS(AO:AO,$E:$E,$E409))))</f>
        <v/>
      </c>
      <c r="DE409" s="223" t="str">
        <f t="array" ref="DE409">IF(AP409="","",
IF(INDEX(Settings!$H:$H,MATCH(DE$1,Settings!$G:$G,0))=TRUE,
100-100*(AP409-MINIFS(AP:AP,$E:$E,$E409))/(MAXIFS(AP:AP,$E:$E,$E409)-MINIFS(AP:AP,$E:$E,$E409)),
100*(AP409-MINIFS(AP:AP,$E:$E,$E409))/(MAXIFS(AP:AP,$E:$E,$E409)-MINIFS(AP:AP,$E:$E,$E409))))</f>
        <v/>
      </c>
      <c r="DF409" s="223" t="str">
        <f t="array" ref="DF409">IF(AQ409="","",
IF(INDEX(Settings!$H:$H,MATCH(DF$1,Settings!$G:$G,0))=TRUE,
100-100*(AQ409-MINIFS(AQ:AQ,$E:$E,$E409))/(MAXIFS(AQ:AQ,$E:$E,$E409)-MINIFS(AQ:AQ,$E:$E,$E409)),
100*(AQ409-MINIFS(AQ:AQ,$E:$E,$E409))/(MAXIFS(AQ:AQ,$E:$E,$E409)-MINIFS(AQ:AQ,$E:$E,$E409))))</f>
        <v/>
      </c>
      <c r="DG409" s="223" t="str">
        <f t="array" ref="DG409">IF(AR409="","",
IF(INDEX(Settings!$H:$H,MATCH(DG$1,Settings!$G:$G,0))=TRUE,
100-100*(AR409-MINIFS(AR:AR,$E:$E,$E409))/(MAXIFS(AR:AR,$E:$E,$E409)-MINIFS(AR:AR,$E:$E,$E409)),
100*(AR409-MINIFS(AR:AR,$E:$E,$E409))/(MAXIFS(AR:AR,$E:$E,$E409)-MINIFS(AR:AR,$E:$E,$E409))))</f>
        <v/>
      </c>
      <c r="DH409" s="223" t="str">
        <f t="array" ref="DH409">IF(AS409="","",
IF(INDEX(Settings!$H:$H,MATCH(DH$1,Settings!$G:$G,0))=TRUE,
100-100*(AS409-MINIFS(AS:AS,$E:$E,$E409))/(MAXIFS(AS:AS,$E:$E,$E409)-MINIFS(AS:AS,$E:$E,$E409)),
100*(AS409-MINIFS(AS:AS,$E:$E,$E409))/(MAXIFS(AS:AS,$E:$E,$E409)-MINIFS(AS:AS,$E:$E,$E409))))</f>
        <v/>
      </c>
      <c r="DI409" s="223" t="str">
        <f t="array" ref="DI409">IF(AT409="","",
IF(INDEX(Settings!$H:$H,MATCH(DI$1,Settings!$G:$G,0))=TRUE,
100-100*(AT409-MINIFS(AT:AT,$E:$E,$E409))/(MAXIFS(AT:AT,$E:$E,$E409)-MINIFS(AT:AT,$E:$E,$E409)),
100*(AT409-MINIFS(AT:AT,$E:$E,$E409))/(MAXIFS(AT:AT,$E:$E,$E409)-MINIFS(AT:AT,$E:$E,$E409))))</f>
        <v/>
      </c>
      <c r="DJ409" s="223" t="str">
        <f t="array" ref="DJ409">IF(AU409="","",
IF(INDEX(Settings!$H:$H,MATCH(DJ$1,Settings!$G:$G,0))=TRUE,
100-100*(AU409-MINIFS(AU:AU,$E:$E,$E409))/(MAXIFS(AU:AU,$E:$E,$E409)-MINIFS(AU:AU,$E:$E,$E409)),
100*(AU409-MINIFS(AU:AU,$E:$E,$E409))/(MAXIFS(AU:AU,$E:$E,$E409)-MINIFS(AU:AU,$E:$E,$E409))))</f>
        <v/>
      </c>
      <c r="DK409" s="223" t="str">
        <f t="array" ref="DK409">IF(AV409="","",
IF(INDEX(Settings!$H:$H,MATCH(DK$1,Settings!$G:$G,0))=TRUE,
100-100*(AV409-MINIFS(AV:AV,$E:$E,$E409))/(MAXIFS(AV:AV,$E:$E,$E409)-MINIFS(AV:AV,$E:$E,$E409)),
100*(AV409-MINIFS(AV:AV,$E:$E,$E409))/(MAXIFS(AV:AV,$E:$E,$E409)-MINIFS(AV:AV,$E:$E,$E409))))</f>
        <v/>
      </c>
      <c r="DL409" s="223" t="str">
        <f t="array" ref="DL409">IF(AW409="","",
IF(INDEX(Settings!$H:$H,MATCH(DL$1,Settings!$G:$G,0))=TRUE,
100-100*(AW409-MINIFS(AW:AW,$E:$E,$E409))/(MAXIFS(AW:AW,$E:$E,$E409)-MINIFS(AW:AW,$E:$E,$E409)),
100*(AW409-MINIFS(AW:AW,$E:$E,$E409))/(MAXIFS(AW:AW,$E:$E,$E409)-MINIFS(AW:AW,$E:$E,$E409))))</f>
        <v/>
      </c>
      <c r="DM409" s="223" t="str">
        <f t="array" ref="DM409">IF(AX409="","",
IF(INDEX(Settings!$H:$H,MATCH(DM$1,Settings!$G:$G,0))=TRUE,
100-100*(AX409-MINIFS(AX:AX,$E:$E,$E409))/(MAXIFS(AX:AX,$E:$E,$E409)-MINIFS(AX:AX,$E:$E,$E409)),
100*(AX409-MINIFS(AX:AX,$E:$E,$E409))/(MAXIFS(AX:AX,$E:$E,$E409)-MINIFS(AX:AX,$E:$E,$E409))))</f>
        <v/>
      </c>
      <c r="DN409" s="223" t="str">
        <f t="array" ref="DN409">IF(AY409="","",
IF(INDEX(Settings!$H:$H,MATCH(DN$1,Settings!$G:$G,0))=TRUE,
100-100*(AY409-MINIFS(AY:AY,$E:$E,$E409))/(MAXIFS(AY:AY,$E:$E,$E409)-MINIFS(AY:AY,$E:$E,$E409)),
100*(AY409-MINIFS(AY:AY,$E:$E,$E409))/(MAXIFS(AY:AY,$E:$E,$E409)-MINIFS(AY:AY,$E:$E,$E409))))</f>
        <v/>
      </c>
      <c r="DO409" s="223" t="str">
        <f t="array" ref="DO409">IF(AZ409="","",
IF(INDEX(Settings!$H:$H,MATCH(DO$1,Settings!$G:$G,0))=TRUE,
100-100*(AZ409-MINIFS(AZ:AZ,$E:$E,$E409))/(MAXIFS(AZ:AZ,$E:$E,$E409)-MINIFS(AZ:AZ,$E:$E,$E409)),
100*(AZ409-MINIFS(AZ:AZ,$E:$E,$E409))/(MAXIFS(AZ:AZ,$E:$E,$E409)-MINIFS(AZ:AZ,$E:$E,$E409))))</f>
        <v/>
      </c>
      <c r="DP409" s="223" t="str">
        <f t="array" ref="DP409">IF(BA409="","",
IF(INDEX(Settings!$H:$H,MATCH(DP$1,Settings!$G:$G,0))=TRUE,
100-100*(BA409-MINIFS(BA:BA,$E:$E,$E409))/(MAXIFS(BA:BA,$E:$E,$E409)-MINIFS(BA:BA,$E:$E,$E409)),
100*(BA409-MINIFS(BA:BA,$E:$E,$E409))/(MAXIFS(BA:BA,$E:$E,$E409)-MINIFS(BA:BA,$E:$E,$E409))))</f>
        <v/>
      </c>
      <c r="DQ409" s="223" t="str">
        <f t="array" ref="DQ409">IF(BB409="","",
IF(INDEX(Settings!$H:$H,MATCH(DQ$1,Settings!$G:$G,0))=TRUE,
100-100*(BB409-MINIFS(BB:BB,$E:$E,$E409))/(MAXIFS(BB:BB,$E:$E,$E409)-MINIFS(BB:BB,$E:$E,$E409)),
100*(BB409-MINIFS(BB:BB,$E:$E,$E409))/(MAXIFS(BB:BB,$E:$E,$E409)-MINIFS(BB:BB,$E:$E,$E409))))</f>
        <v/>
      </c>
      <c r="DR409" s="223" t="str">
        <f t="array" ref="DR409">IF(BC409="","",
IF(INDEX(Settings!$H:$H,MATCH(DR$1,Settings!$G:$G,0))=TRUE,
100-100*(BC409-MINIFS(BC:BC,$E:$E,$E409))/(MAXIFS(BC:BC,$E:$E,$E409)-MINIFS(BC:BC,$E:$E,$E409)),
100*(BC409-MINIFS(BC:BC,$E:$E,$E409))/(MAXIFS(BC:BC,$E:$E,$E409)-MINIFS(BC:BC,$E:$E,$E409))))</f>
        <v/>
      </c>
      <c r="DS409" s="223" t="str">
        <f t="array" ref="DS409">IF(BD409="","",
IF(INDEX(Settings!$H:$H,MATCH(DS$1,Settings!$G:$G,0))=TRUE,
100-100*(BD409-MINIFS(BD:BD,$E:$E,$E409))/(MAXIFS(BD:BD,$E:$E,$E409)-MINIFS(BD:BD,$E:$E,$E409)),
100*(BD409-MINIFS(BD:BD,$E:$E,$E409))/(MAXIFS(BD:BD,$E:$E,$E409)-MINIFS(BD:BD,$E:$E,$E409))))</f>
        <v/>
      </c>
      <c r="DT409" s="223" t="str">
        <f t="array" ref="DT409">IF(BE409="","",
IF(INDEX(Settings!$H:$H,MATCH(DT$1,Settings!$G:$G,0))=TRUE,
100-100*(BE409-MINIFS(BE:BE,$E:$E,$E409))/(MAXIFS(BE:BE,$E:$E,$E409)-MINIFS(BE:BE,$E:$E,$E409)),
100*(BE409-MINIFS(BE:BE,$E:$E,$E409))/(MAXIFS(BE:BE,$E:$E,$E409)-MINIFS(BE:BE,$E:$E,$E409))))</f>
        <v/>
      </c>
      <c r="DU409" s="223" t="str">
        <f t="array" ref="DU409">IF(BF409="","",
IF(INDEX(Settings!$H:$H,MATCH(DU$1,Settings!$G:$G,0))=TRUE,
100-100*(BF409-MINIFS(BF:BF,$E:$E,$E409))/(MAXIFS(BF:BF,$E:$E,$E409)-MINIFS(BF:BF,$E:$E,$E409)),
100*(BF409-MINIFS(BF:BF,$E:$E,$E409))/(MAXIFS(BF:BF,$E:$E,$E409)-MINIFS(BF:BF,$E:$E,$E409))))</f>
        <v/>
      </c>
      <c r="DV409" s="223" t="str">
        <f t="array" ref="DV409">IF(BG409="","",
IF(INDEX(Settings!$H:$H,MATCH(DV$1,Settings!$G:$G,0))=TRUE,
100-100*(BG409-MINIFS(BG:BG,$E:$E,$E409))/(MAXIFS(BG:BG,$E:$E,$E409)-MINIFS(BG:BG,$E:$E,$E409)),
100*(BG409-MINIFS(BG:BG,$E:$E,$E409))/(MAXIFS(BG:BG,$E:$E,$E409)-MINIFS(BG:BG,$E:$E,$E409))))</f>
        <v/>
      </c>
      <c r="DW409" s="223" t="str">
        <f t="array" ref="DW409">IF(BH409="","",
IF(INDEX(Settings!$H:$H,MATCH(DW$1,Settings!$G:$G,0))=TRUE,
100-100*(BH409-MINIFS(BH:BH,$E:$E,$E409))/(MAXIFS(BH:BH,$E:$E,$E409)-MINIFS(BH:BH,$E:$E,$E409)),
100*(BH409-MINIFS(BH:BH,$E:$E,$E409))/(MAXIFS(BH:BH,$E:$E,$E409)-MINIFS(BH:BH,$E:$E,$E409))))</f>
        <v/>
      </c>
      <c r="DX409" s="223" t="str">
        <f t="array" ref="DX409">IF(BI409="","",
IF(INDEX(Settings!$H:$H,MATCH(DX$1,Settings!$G:$G,0))=TRUE,
100-100*(BI409-MINIFS(BI:BI,$E:$E,$E409))/(MAXIFS(BI:BI,$E:$E,$E409)-MINIFS(BI:BI,$E:$E,$E409)),
100*(BI409-MINIFS(BI:BI,$E:$E,$E409))/(MAXIFS(BI:BI,$E:$E,$E409)-MINIFS(BI:BI,$E:$E,$E409))))</f>
        <v/>
      </c>
      <c r="DY409" s="223" t="str">
        <f t="array" ref="DY409">IF(BJ409="","",
IF(INDEX(Settings!$H:$H,MATCH(DY$1,Settings!$G:$G,0))=TRUE,
100-100*(BJ409-MINIFS(BJ:BJ,$E:$E,$E409))/(MAXIFS(BJ:BJ,$E:$E,$E409)-MINIFS(BJ:BJ,$E:$E,$E409)),
100*(BJ409-MINIFS(BJ:BJ,$E:$E,$E409))/(MAXIFS(BJ:BJ,$E:$E,$E409)-MINIFS(BJ:BJ,$E:$E,$E409))))</f>
        <v/>
      </c>
      <c r="DZ409" s="225"/>
      <c r="EA409" s="225"/>
      <c r="EB409" s="225" t="str">
        <f t="shared" si="8"/>
        <v/>
      </c>
      <c r="EC409" s="225" t="str">
        <f t="shared" si="9"/>
        <v/>
      </c>
      <c r="ED409" s="225" t="str">
        <f t="shared" si="10"/>
        <v/>
      </c>
      <c r="EE409" s="225" t="str">
        <f t="shared" si="11"/>
        <v/>
      </c>
      <c r="EF409" s="225" t="str">
        <f t="shared" si="12"/>
        <v/>
      </c>
      <c r="EG409" s="225" t="str">
        <f t="shared" si="13"/>
        <v/>
      </c>
      <c r="EH409" s="225"/>
      <c r="EI409" s="225"/>
      <c r="EJ409" s="225"/>
      <c r="EK409" s="225"/>
      <c r="EL409" s="225"/>
      <c r="EM409" s="225"/>
    </row>
    <row r="410">
      <c r="A410" s="231"/>
      <c r="B410" s="231"/>
      <c r="C410" s="231"/>
      <c r="D410" s="231" t="str">
        <f t="array" ref="D410">IFERROR(INDEX(Profiles!$B:$B,MATCH($A410,Profiles!$A:$A,0)),"")</f>
        <v/>
      </c>
      <c r="E410" s="231"/>
      <c r="F410" s="231"/>
      <c r="G410" s="231"/>
      <c r="H410" s="231"/>
      <c r="I410" s="231" t="str">
        <f>IF(A410="","",IF(Settings!$N$3="DATE",F410&amp;": "&amp;TEXT(B410,"M/DD/YY"),F410&amp;": "&amp;H410))</f>
        <v/>
      </c>
      <c r="J410" s="231"/>
      <c r="K410" s="231"/>
      <c r="L410" s="231"/>
      <c r="M410" s="232" t="str">
        <f t="shared" si="14"/>
        <v/>
      </c>
      <c r="N410" s="231"/>
      <c r="O410" s="231"/>
      <c r="P410" s="231"/>
      <c r="Q410" s="231"/>
      <c r="R410" s="231"/>
      <c r="S410" s="230" t="str">
        <f>IFERROR(VLOOKUP(AF410, 'YOYO IR Scores'!A:C, 3, FALSE), "")
</f>
        <v/>
      </c>
      <c r="T410" s="231"/>
      <c r="U410" s="231"/>
      <c r="V410" s="231"/>
      <c r="W410" s="231"/>
      <c r="X410" s="233" t="str">
        <f t="shared" si="4"/>
        <v/>
      </c>
      <c r="Y410" s="234" t="str">
        <f t="shared" si="5"/>
        <v/>
      </c>
      <c r="Z410" s="234" t="str">
        <f t="shared" si="6"/>
        <v/>
      </c>
      <c r="AA410" s="233" t="str">
        <f t="shared" si="7"/>
        <v/>
      </c>
      <c r="AB410" s="232"/>
      <c r="AC410" s="232"/>
      <c r="AD410" s="232"/>
      <c r="AE410" s="232" t="str">
        <f>IFERROR(VLOOKUP(AF410, 'YOYO IR Scores'!A:C, 2, FALSE), "")</f>
        <v/>
      </c>
      <c r="AF410" s="232"/>
      <c r="AG410" s="232"/>
      <c r="AH410" s="232"/>
      <c r="AI410" s="232"/>
      <c r="AJ410" s="232"/>
      <c r="AK410" s="232"/>
      <c r="AL410" s="232"/>
      <c r="AM410" s="232"/>
      <c r="AN410" s="232"/>
      <c r="AO410" s="232"/>
      <c r="AP410" s="232"/>
      <c r="AQ410" s="232"/>
      <c r="AR410" s="232"/>
      <c r="AS410" s="232"/>
      <c r="AT410" s="232"/>
      <c r="AU410" s="232"/>
      <c r="AV410" s="232"/>
      <c r="AW410" s="232"/>
      <c r="AX410" s="232"/>
      <c r="AY410" s="232"/>
      <c r="AZ410" s="232"/>
      <c r="BA410" s="232"/>
      <c r="BB410" s="232"/>
      <c r="BC410" s="232"/>
      <c r="BD410" s="232"/>
      <c r="BE410" s="232"/>
      <c r="BF410" s="232"/>
      <c r="BG410" s="232"/>
      <c r="BH410" s="232"/>
      <c r="BI410" s="232"/>
      <c r="BJ410" s="232"/>
      <c r="BK410" s="232" t="str">
        <f t="array" ref="BK410">IF(J410="","",
IF(INDEX(Settings!$H:$H,MATCH(BY$1,Settings!$G:$G,0))=TRUE,
100-100*(J410-MIN(J:J))/(MAX(J:J)-MIN(J:J)),
100*(J410-MIN(J:J))/(MAX(J:J)-MIN(J:J))))</f>
        <v/>
      </c>
      <c r="BL410" s="232" t="str">
        <f t="array" ref="BL410">IF(J410="","",
IF(INDEX(Settings!$H:$H,MATCH(BY$1,Settings!$G:$G,0))=TRUE,
100-100*(J410-MINIFS(J:J,$E:$E,$E410))/(MAXIFS(J:J,$E:$E,$E410)-MINIFS(J:J,$E:$E,$E410)),
100*(J410-MINIFS(J:J,$E:$E,$E410))/(MAXIFS(J:J,$E:$E,$E410)-MINIFS(J:J,$E:$E,$E410))))</f>
        <v/>
      </c>
      <c r="BM410" s="232" t="str">
        <f t="array" ref="BM410">IF(J410="","",
IF(INDEX(Settings!$H:$H,MATCH(BY$1,Settings!$G:$G,0))=TRUE,
100-100*(J410-MINIFS(J:J,$E:$E,$E410,$I:$I,$I410))/(MAXIFS(J:J,$E:$E,$E410,$I:$I,$I410)-MINIFS(J:J,$E:$E,$E410,$I:$I,$I410)),
100*(J410-MINIFS(J:J,$E:$E,$E410,$I:$I,$I410))/(MAXIFS(J:J,$E:$E,$E410,$I:$I,$I410)-MINIFS(J:J,$E:$E,$E410,$I:$I,$I410))))</f>
        <v/>
      </c>
      <c r="BN410" s="231" t="str">
        <f t="array" ref="BN410">IF(J410="","",
IF(INDEX(Settings!$H:$H,MATCH(BY$1,Settings!$G:$G,0))=TRUE,
100-100*PERCENTRANK(J:J,J410),
100*PERCENTRANK(J:J,J410)))</f>
        <v/>
      </c>
      <c r="BO410" s="231" t="str">
        <f>IFERROR(__xludf.DUMMYFUNCTION("IF(J410="""","""",
IF(INDEX(Settings!$H:$H,MATCH(BY$1,Settings!$G:$G,0))=TRUE,
100-100*PERCENTRANK(FILTER(J:J,$E:$E=$E410),J410),
100*PERCENTRANK(FILTER(J:J,$E:$E=$E410),J410)))"),"")</f>
        <v/>
      </c>
      <c r="BP410" s="231" t="str">
        <f>IFERROR(__xludf.DUMMYFUNCTION("IF(J410="""","""",
IF(INDEX(Settings!$H:$H,MATCH(BY$1,Settings!$G:$G,0))=TRUE,
100-100*PERCENTRANK(FILTER(J:J,$E:$E=$E410,$I:$I=$I410),J410),
100*PERCENTRANK(FILTER(J:J,$E:$E=$E410,$I:$I=$I410),J410)))"),"")</f>
        <v/>
      </c>
      <c r="BQ410" s="233" t="str">
        <f t="array" ref="BQ410">IF(J410="","",
IF(INDEX(Settings!$H:$H,MATCH(BY$1,Settings!$G:$G,0))=TRUE,
-1*(J410-AVERAGE(J:J))/STDEV(J:J),
(J410-AVERAGE(J:J))/STDEV(J:J)))</f>
        <v/>
      </c>
      <c r="BR410" s="233" t="str">
        <f>IFERROR(__xludf.DUMMYFUNCTION("IF(J410="""","""",
IF(INDEX(Settings!$H:$H,MATCH(BY$1,Settings!$G:$G,0))=TRUE,
-1*(J410-AVERAGEIFS(J:J,$E:$E,$E410))/STDEV(FILTER(J:J,$E:$E=$E410)),
(J410-AVERAGEIFS(J:J,$E:$E,$E410))/STDEV(FILTER(J:J,$E:$E=$E410))))"),"")</f>
        <v/>
      </c>
      <c r="BS410" s="233"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1"/>
      <c r="BX410" s="231"/>
      <c r="BY410" s="232" t="str">
        <f t="array" ref="BY410">IF(J410="","",
IF(INDEX(Settings!$H:$H,MATCH(BY$1,Settings!$G:$G,0))=TRUE,
100-100*(J410-MINIFS(J:J,$E:$E,$E410))/(MAXIFS(J:J,$E:$E,$E410)-MINIFS(J:J,$E:$E,$E410)),
100*(J410-MINIFS(J:J,$E:$E,$E410))/(MAXIFS(J:J,$E:$E,$E410)-MINIFS(J:J,$E:$E,$E410))))</f>
        <v/>
      </c>
      <c r="BZ410" s="232" t="str">
        <f t="array" ref="BZ410">IF(K410="","",
IF(INDEX(Settings!$H:$H,MATCH(BZ$1,Settings!$G:$G,0))=TRUE,
100-100*(K410-MINIFS(K:K,$E:$E,$E410))/(MAXIFS(K:K,$E:$E,$E410)-MINIFS(K:K,$E:$E,$E410)),
100*(K410-MINIFS(K:K,$E:$E,$E410))/(MAXIFS(K:K,$E:$E,$E410)-MINIFS(K:K,$E:$E,$E410))))</f>
        <v/>
      </c>
      <c r="CA410" s="232" t="str">
        <f t="array" ref="CA410">IF(L410="","",
IF(INDEX(Settings!$H:$H,MATCH(CA$1,Settings!$G:$G,0))=TRUE,
100-100*(L410-MINIFS(L:L,$E:$E,$E410))/(MAXIFS(L:L,$E:$E,$E410)-MINIFS(L:L,$E:$E,$E410)),
100*(L410-MINIFS(L:L,$E:$E,$E410))/(MAXIFS(L:L,$E:$E,$E410)-MINIFS(L:L,$E:$E,$E410))))</f>
        <v/>
      </c>
      <c r="CB410" s="232" t="str">
        <f t="array" ref="CB410">IF(M410="","",
IF(INDEX(Settings!$H:$H,MATCH(CB$1,Settings!$G:$G,0))=TRUE,
100-100*(M410-MINIFS(M:M,$E:$E,$E410))/(MAXIFS(M:M,$E:$E,$E410)-MINIFS(M:M,$E:$E,$E410)),
100*(M410-MINIFS(M:M,$E:$E,$E410))/(MAXIFS(M:M,$E:$E,$E410)-MINIFS(M:M,$E:$E,$E410))))</f>
        <v/>
      </c>
      <c r="CC410" s="232" t="str">
        <f t="array" ref="CC410">IF(N410="","",
IF(INDEX(Settings!$H:$H,MATCH(CC$1,Settings!$G:$G,0))=TRUE,
100-100*(N410-MINIFS(N:N,$E:$E,$E410))/(MAXIFS(N:N,$E:$E,$E410)-MINIFS(N:N,$E:$E,$E410)),
100*(N410-MINIFS(N:N,$E:$E,$E410))/(MAXIFS(N:N,$E:$E,$E410)-MINIFS(N:N,$E:$E,$E410))))</f>
        <v/>
      </c>
      <c r="CD410" s="232" t="str">
        <f t="array" ref="CD410">IF(O410="","",
IF(INDEX(Settings!$H:$H,MATCH(CD$1,Settings!$G:$G,0))=TRUE,
100-100*(O410-MINIFS(O:O,$E:$E,$E410))/(MAXIFS(O:O,$E:$E,$E410)-MINIFS(O:O,$E:$E,$E410)),
100*(O410-MINIFS(O:O,$E:$E,$E410))/(MAXIFS(O:O,$E:$E,$E410)-MINIFS(O:O,$E:$E,$E410))))</f>
        <v/>
      </c>
      <c r="CE410" s="232" t="str">
        <f t="array" ref="CE410">IF(P410="","",
IF(INDEX(Settings!$H:$H,MATCH(CE$1,Settings!$G:$G,0))=TRUE,
100-100*(P410-MINIFS(P:P,$E:$E,$E410))/(MAXIFS(P:P,$E:$E,$E410)-MINIFS(P:P,$E:$E,$E410)),
100*(P410-MINIFS(P:P,$E:$E,$E410))/(MAXIFS(P:P,$E:$E,$E410)-MINIFS(P:P,$E:$E,$E410))))</f>
        <v/>
      </c>
      <c r="CF410" s="232" t="str">
        <f t="array" ref="CF410">IF(Q410="","",
IF(INDEX(Settings!$H:$H,MATCH(CF$1,Settings!$G:$G,0))=TRUE,
100-100*(Q410-MINIFS(Q:Q,$E:$E,$E410))/(MAXIFS(Q:Q,$E:$E,$E410)-MINIFS(Q:Q,$E:$E,$E410)),
100*(Q410-MINIFS(Q:Q,$E:$E,$E410))/(MAXIFS(Q:Q,$E:$E,$E410)-MINIFS(Q:Q,$E:$E,$E410))))</f>
        <v/>
      </c>
      <c r="CG410" s="232" t="str">
        <f t="array" ref="CG410">IF(R410="","",
IF(INDEX(Settings!$H:$H,MATCH(CG$1,Settings!$G:$G,0))=TRUE,
100-100*(R410-MINIFS(R:R,$E:$E,$E410))/(MAXIFS(R:R,$E:$E,$E410)-MINIFS(R:R,$E:$E,$E410)),
100*(R410-MINIFS(R:R,$E:$E,$E410))/(MAXIFS(R:R,$E:$E,$E410)-MINIFS(R:R,$E:$E,$E410))))</f>
        <v/>
      </c>
      <c r="CH410" s="232" t="str">
        <f t="array" ref="CH410">IF(S410="","",
IF(INDEX(Settings!$H:$H,MATCH(CH$1,Settings!$G:$G,0))=TRUE,
100-100*(S410-MINIFS(S:S,$E:$E,$E410))/(MAXIFS(S:S,$E:$E,$E410)-MINIFS(S:S,$E:$E,$E410)),
100*(S410-MINIFS(S:S,$E:$E,$E410))/(MAXIFS(S:S,$E:$E,$E410)-MINIFS(S:S,$E:$E,$E410))))</f>
        <v/>
      </c>
      <c r="CI410" s="232" t="str">
        <f t="array" ref="CI410">IF(T410="","",
IF(INDEX(Settings!$H:$H,MATCH(CI$1,Settings!$G:$G,0))=TRUE,
100-100*(T410-MINIFS(T:T,$E:$E,$E410))/(MAXIFS(T:T,$E:$E,$E410)-MINIFS(T:T,$E:$E,$E410)),
100*(T410-MINIFS(T:T,$E:$E,$E410))/(MAXIFS(T:T,$E:$E,$E410)-MINIFS(T:T,$E:$E,$E410))))</f>
        <v/>
      </c>
      <c r="CJ410" s="232" t="str">
        <f t="array" ref="CJ410">IF(U410="","",
IF(INDEX(Settings!$H:$H,MATCH(CJ$1,Settings!$G:$G,0))=TRUE,
100-100*(U410-MINIFS(U:U,$E:$E,$E410))/(MAXIFS(U:U,$E:$E,$E410)-MINIFS(U:U,$E:$E,$E410)),
100*(U410-MINIFS(U:U,$E:$E,$E410))/(MAXIFS(U:U,$E:$E,$E410)-MINIFS(U:U,$E:$E,$E410))))</f>
        <v/>
      </c>
      <c r="CK410" s="232" t="str">
        <f t="array" ref="CK410">IF(V410="","",
IF(INDEX(Settings!$H:$H,MATCH(CK$1,Settings!$G:$G,0))=TRUE,
100-100*(V410-MINIFS(V:V,$E:$E,$E410))/(MAXIFS(V:V,$E:$E,$E410)-MINIFS(V:V,$E:$E,$E410)),
100*(V410-MINIFS(V:V,$E:$E,$E410))/(MAXIFS(V:V,$E:$E,$E410)-MINIFS(V:V,$E:$E,$E410))))</f>
        <v/>
      </c>
      <c r="CL410" s="232" t="str">
        <f t="array" ref="CL410">IF(W410="","",
IF(INDEX(Settings!$H:$H,MATCH(CL$1,Settings!$G:$G,0))=TRUE,
100-100*(W410-MINIFS(W:W,$E:$E,$E410))/(MAXIFS(W:W,$E:$E,$E410)-MINIFS(W:W,$E:$E,$E410)),
100*(W410-MINIFS(W:W,$E:$E,$E410))/(MAXIFS(W:W,$E:$E,$E410)-MINIFS(W:W,$E:$E,$E410))))</f>
        <v/>
      </c>
      <c r="CM410" s="232" t="str">
        <f t="array" ref="CM410">IF(X410="","",
IF(INDEX(Settings!$H:$H,MATCH(CM$1,Settings!$G:$G,0))=TRUE,
100-100*(X410-MINIFS(X:X,$E:$E,$E410))/(MAXIFS(X:X,$E:$E,$E410)-MINIFS(X:X,$E:$E,$E410)),
100*(X410-MINIFS(X:X,$E:$E,$E410))/(MAXIFS(X:X,$E:$E,$E410)-MINIFS(X:X,$E:$E,$E410))))</f>
        <v/>
      </c>
      <c r="CN410" s="232" t="str">
        <f t="array" ref="CN410">IF(Y410="","",
IF(INDEX(Settings!$H:$H,MATCH(CN$1,Settings!$G:$G,0))=TRUE,
100-100*(Y410-MINIFS(Y:Y,$E:$E,$E410))/(MAXIFS(Y:Y,$E:$E,$E410)-MINIFS(Y:Y,$E:$E,$E410)),
100*(Y410-MINIFS(Y:Y,$E:$E,$E410))/(MAXIFS(Y:Y,$E:$E,$E410)-MINIFS(Y:Y,$E:$E,$E410))))</f>
        <v/>
      </c>
      <c r="CO410" s="232" t="str">
        <f t="array" ref="CO410">IF(Z410="","",
IF(INDEX(Settings!$H:$H,MATCH(CO$1,Settings!$G:$G,0))=TRUE,
100-100*(Z410-MINIFS(Z:Z,$E:$E,$E410))/(MAXIFS(Z:Z,$E:$E,$E410)-MINIFS(Z:Z,$E:$E,$E410)),
100*(Z410-MINIFS(Z:Z,$E:$E,$E410))/(MAXIFS(Z:Z,$E:$E,$E410)-MINIFS(Z:Z,$E:$E,$E410))))</f>
        <v/>
      </c>
      <c r="CP410" s="232" t="str">
        <f t="array" ref="CP410">IF(AA410="","",
IF(INDEX(Settings!$H:$H,MATCH(CP$1,Settings!$G:$G,0))=TRUE,
100-100*(AA410-MINIFS(AA:AA,$E:$E,$E410))/(MAXIFS(AA:AA,$E:$E,$E410)-MINIFS(AA:AA,$E:$E,$E410)),
100*(AA410-MINIFS(AA:AA,$E:$E,$E410))/(MAXIFS(AA:AA,$E:$E,$E410)-MINIFS(AA:AA,$E:$E,$E410))))</f>
        <v/>
      </c>
      <c r="CQ410" s="232" t="str">
        <f t="array" ref="CQ410">IF(AB410="","",
IF(INDEX(Settings!$H:$H,MATCH(CQ$1,Settings!$G:$G,0))=TRUE,
100-100*(AB410-MINIFS(AB:AB,$E:$E,$E410))/(MAXIFS(AB:AB,$E:$E,$E410)-MINIFS(AB:AB,$E:$E,$E410)),
100*(AB410-MINIFS(AB:AB,$E:$E,$E410))/(MAXIFS(AB:AB,$E:$E,$E410)-MINIFS(AB:AB,$E:$E,$E410))))</f>
        <v/>
      </c>
      <c r="CR410" s="232" t="str">
        <f t="array" ref="CR410">IF(AC410="","",
IF(INDEX(Settings!$H:$H,MATCH(CR$1,Settings!$G:$G,0))=TRUE,
100-100*(AC410-MINIFS(AC:AC,$E:$E,$E410))/(MAXIFS(AC:AC,$E:$E,$E410)-MINIFS(AC:AC,$E:$E,$E410)),
100*(AC410-MINIFS(AC:AC,$E:$E,$E410))/(MAXIFS(AC:AC,$E:$E,$E410)-MINIFS(AC:AC,$E:$E,$E410))))</f>
        <v/>
      </c>
      <c r="CS410" s="232" t="str">
        <f t="array" ref="CS410">IF(AD410="","",
IF(INDEX(Settings!$H:$H,MATCH(CS$1,Settings!$G:$G,0))=TRUE,
100-100*(AD410-MINIFS(AD:AD,$E:$E,$E410))/(MAXIFS(AD:AD,$E:$E,$E410)-MINIFS(AD:AD,$E:$E,$E410)),
100*(AD410-MINIFS(AD:AD,$E:$E,$E410))/(MAXIFS(AD:AD,$E:$E,$E410)-MINIFS(AD:AD,$E:$E,$E410))))</f>
        <v/>
      </c>
      <c r="CT410" s="232" t="str">
        <f t="array" ref="CT410">IF(AE410="","",
IF(INDEX(Settings!$H:$H,MATCH(CT$1,Settings!$G:$G,0))=TRUE,
100-100*(AE410-MINIFS(AE:AE,$E:$E,$E410))/(MAXIFS(AE:AE,$E:$E,$E410)-MINIFS(AE:AE,$E:$E,$E410)),
100*(AE410-MINIFS(AE:AE,$E:$E,$E410))/(MAXIFS(AE:AE,$E:$E,$E410)-MINIFS(AE:AE,$E:$E,$E410))))</f>
        <v/>
      </c>
      <c r="CU410" s="232" t="str">
        <f t="array" ref="CU410">IF(AF410="","",
IF(INDEX(Settings!$H:$H,MATCH(CU$1,Settings!$G:$G,0))=TRUE,
100-100*(AF410-MINIFS(AF:AF,$E:$E,$E410))/(MAXIFS(AF:AF,$E:$E,$E410)-MINIFS(AF:AF,$E:$E,$E410)),
100*(AF410-MINIFS(AF:AF,$E:$E,$E410))/(MAXIFS(AF:AF,$E:$E,$E410)-MINIFS(AF:AF,$E:$E,$E410))))</f>
        <v/>
      </c>
      <c r="CV410" s="232" t="str">
        <f t="array" ref="CV410">IF(AG410="","",
IF(INDEX(Settings!$H:$H,MATCH(CV$1,Settings!$G:$G,0))=TRUE,
100-100*(AG410-MINIFS(AG:AG,$E:$E,$E410))/(MAXIFS(AG:AG,$E:$E,$E410)-MINIFS(AG:AG,$E:$E,$E410)),
100*(AG410-MINIFS(AG:AG,$E:$E,$E410))/(MAXIFS(AG:AG,$E:$E,$E410)-MINIFS(AG:AG,$E:$E,$E410))))</f>
        <v/>
      </c>
      <c r="CW410" s="232" t="str">
        <f t="array" ref="CW410">IF(AH410="","",
IF(INDEX(Settings!$H:$H,MATCH(CW$1,Settings!$G:$G,0))=TRUE,
100-100*(AH410-MINIFS(AH:AH,$E:$E,$E410))/(MAXIFS(AH:AH,$E:$E,$E410)-MINIFS(AH:AH,$E:$E,$E410)),
100*(AH410-MINIFS(AH:AH,$E:$E,$E410))/(MAXIFS(AH:AH,$E:$E,$E410)-MINIFS(AH:AH,$E:$E,$E410))))</f>
        <v/>
      </c>
      <c r="CX410" s="232" t="str">
        <f t="array" ref="CX410">IF(AI410="","",
IF(INDEX(Settings!$H:$H,MATCH(CX$1,Settings!$G:$G,0))=TRUE,
100-100*(AI410-MINIFS(AI:AI,$E:$E,$E410))/(MAXIFS(AI:AI,$E:$E,$E410)-MINIFS(AI:AI,$E:$E,$E410)),
100*(AI410-MINIFS(AI:AI,$E:$E,$E410))/(MAXIFS(AI:AI,$E:$E,$E410)-MINIFS(AI:AI,$E:$E,$E410))))</f>
        <v/>
      </c>
      <c r="CY410" s="232" t="str">
        <f t="array" ref="CY410">IF(AJ410="","",
IF(INDEX(Settings!$H:$H,MATCH(CY$1,Settings!$G:$G,0))=TRUE,
100-100*(AJ410-MINIFS(AJ:AJ,$E:$E,$E410))/(MAXIFS(AJ:AJ,$E:$E,$E410)-MINIFS(AJ:AJ,$E:$E,$E410)),
100*(AJ410-MINIFS(AJ:AJ,$E:$E,$E410))/(MAXIFS(AJ:AJ,$E:$E,$E410)-MINIFS(AJ:AJ,$E:$E,$E410))))</f>
        <v/>
      </c>
      <c r="CZ410" s="232" t="str">
        <f t="array" ref="CZ410">IF(AK410="","",
IF(INDEX(Settings!$H:$H,MATCH(CZ$1,Settings!$G:$G,0))=TRUE,
100-100*(AK410-MINIFS(AK:AK,$E:$E,$E410))/(MAXIFS(AK:AK,$E:$E,$E410)-MINIFS(AK:AK,$E:$E,$E410)),
100*(AK410-MINIFS(AK:AK,$E:$E,$E410))/(MAXIFS(AK:AK,$E:$E,$E410)-MINIFS(AK:AK,$E:$E,$E410))))</f>
        <v/>
      </c>
      <c r="DA410" s="232" t="str">
        <f t="array" ref="DA410">IF(AL410="","",
IF(INDEX(Settings!$H:$H,MATCH(DA$1,Settings!$G:$G,0))=TRUE,
100-100*(AL410-MINIFS(AL:AL,$E:$E,$E410))/(MAXIFS(AL:AL,$E:$E,$E410)-MINIFS(AL:AL,$E:$E,$E410)),
100*(AL410-MINIFS(AL:AL,$E:$E,$E410))/(MAXIFS(AL:AL,$E:$E,$E410)-MINIFS(AL:AL,$E:$E,$E410))))</f>
        <v/>
      </c>
      <c r="DB410" s="232" t="str">
        <f t="array" ref="DB410">IF(AM410="","",
IF(INDEX(Settings!$H:$H,MATCH(DB$1,Settings!$G:$G,0))=TRUE,
100-100*(AM410-MINIFS(AM:AM,$E:$E,$E410))/(MAXIFS(AM:AM,$E:$E,$E410)-MINIFS(AM:AM,$E:$E,$E410)),
100*(AM410-MINIFS(AM:AM,$E:$E,$E410))/(MAXIFS(AM:AM,$E:$E,$E410)-MINIFS(AM:AM,$E:$E,$E410))))</f>
        <v/>
      </c>
      <c r="DC410" s="232" t="str">
        <f t="array" ref="DC410">IF(AN410="","",
IF(INDEX(Settings!$H:$H,MATCH(DC$1,Settings!$G:$G,0))=TRUE,
100-100*(AN410-MINIFS(AN:AN,$E:$E,$E410))/(MAXIFS(AN:AN,$E:$E,$E410)-MINIFS(AN:AN,$E:$E,$E410)),
100*(AN410-MINIFS(AN:AN,$E:$E,$E410))/(MAXIFS(AN:AN,$E:$E,$E410)-MINIFS(AN:AN,$E:$E,$E410))))</f>
        <v/>
      </c>
      <c r="DD410" s="232" t="str">
        <f t="array" ref="DD410">IF(AO410="","",
IF(INDEX(Settings!$H:$H,MATCH(DD$1,Settings!$G:$G,0))=TRUE,
100-100*(AO410-MINIFS(AO:AO,$E:$E,$E410))/(MAXIFS(AO:AO,$E:$E,$E410)-MINIFS(AO:AO,$E:$E,$E410)),
100*(AO410-MINIFS(AO:AO,$E:$E,$E410))/(MAXIFS(AO:AO,$E:$E,$E410)-MINIFS(AO:AO,$E:$E,$E410))))</f>
        <v/>
      </c>
      <c r="DE410" s="232" t="str">
        <f t="array" ref="DE410">IF(AP410="","",
IF(INDEX(Settings!$H:$H,MATCH(DE$1,Settings!$G:$G,0))=TRUE,
100-100*(AP410-MINIFS(AP:AP,$E:$E,$E410))/(MAXIFS(AP:AP,$E:$E,$E410)-MINIFS(AP:AP,$E:$E,$E410)),
100*(AP410-MINIFS(AP:AP,$E:$E,$E410))/(MAXIFS(AP:AP,$E:$E,$E410)-MINIFS(AP:AP,$E:$E,$E410))))</f>
        <v/>
      </c>
      <c r="DF410" s="232" t="str">
        <f t="array" ref="DF410">IF(AQ410="","",
IF(INDEX(Settings!$H:$H,MATCH(DF$1,Settings!$G:$G,0))=TRUE,
100-100*(AQ410-MINIFS(AQ:AQ,$E:$E,$E410))/(MAXIFS(AQ:AQ,$E:$E,$E410)-MINIFS(AQ:AQ,$E:$E,$E410)),
100*(AQ410-MINIFS(AQ:AQ,$E:$E,$E410))/(MAXIFS(AQ:AQ,$E:$E,$E410)-MINIFS(AQ:AQ,$E:$E,$E410))))</f>
        <v/>
      </c>
      <c r="DG410" s="232" t="str">
        <f t="array" ref="DG410">IF(AR410="","",
IF(INDEX(Settings!$H:$H,MATCH(DG$1,Settings!$G:$G,0))=TRUE,
100-100*(AR410-MINIFS(AR:AR,$E:$E,$E410))/(MAXIFS(AR:AR,$E:$E,$E410)-MINIFS(AR:AR,$E:$E,$E410)),
100*(AR410-MINIFS(AR:AR,$E:$E,$E410))/(MAXIFS(AR:AR,$E:$E,$E410)-MINIFS(AR:AR,$E:$E,$E410))))</f>
        <v/>
      </c>
      <c r="DH410" s="232" t="str">
        <f t="array" ref="DH410">IF(AS410="","",
IF(INDEX(Settings!$H:$H,MATCH(DH$1,Settings!$G:$G,0))=TRUE,
100-100*(AS410-MINIFS(AS:AS,$E:$E,$E410))/(MAXIFS(AS:AS,$E:$E,$E410)-MINIFS(AS:AS,$E:$E,$E410)),
100*(AS410-MINIFS(AS:AS,$E:$E,$E410))/(MAXIFS(AS:AS,$E:$E,$E410)-MINIFS(AS:AS,$E:$E,$E410))))</f>
        <v/>
      </c>
      <c r="DI410" s="232" t="str">
        <f t="array" ref="DI410">IF(AT410="","",
IF(INDEX(Settings!$H:$H,MATCH(DI$1,Settings!$G:$G,0))=TRUE,
100-100*(AT410-MINIFS(AT:AT,$E:$E,$E410))/(MAXIFS(AT:AT,$E:$E,$E410)-MINIFS(AT:AT,$E:$E,$E410)),
100*(AT410-MINIFS(AT:AT,$E:$E,$E410))/(MAXIFS(AT:AT,$E:$E,$E410)-MINIFS(AT:AT,$E:$E,$E410))))</f>
        <v/>
      </c>
      <c r="DJ410" s="232" t="str">
        <f t="array" ref="DJ410">IF(AU410="","",
IF(INDEX(Settings!$H:$H,MATCH(DJ$1,Settings!$G:$G,0))=TRUE,
100-100*(AU410-MINIFS(AU:AU,$E:$E,$E410))/(MAXIFS(AU:AU,$E:$E,$E410)-MINIFS(AU:AU,$E:$E,$E410)),
100*(AU410-MINIFS(AU:AU,$E:$E,$E410))/(MAXIFS(AU:AU,$E:$E,$E410)-MINIFS(AU:AU,$E:$E,$E410))))</f>
        <v/>
      </c>
      <c r="DK410" s="232" t="str">
        <f t="array" ref="DK410">IF(AV410="","",
IF(INDEX(Settings!$H:$H,MATCH(DK$1,Settings!$G:$G,0))=TRUE,
100-100*(AV410-MINIFS(AV:AV,$E:$E,$E410))/(MAXIFS(AV:AV,$E:$E,$E410)-MINIFS(AV:AV,$E:$E,$E410)),
100*(AV410-MINIFS(AV:AV,$E:$E,$E410))/(MAXIFS(AV:AV,$E:$E,$E410)-MINIFS(AV:AV,$E:$E,$E410))))</f>
        <v/>
      </c>
      <c r="DL410" s="232" t="str">
        <f t="array" ref="DL410">IF(AW410="","",
IF(INDEX(Settings!$H:$H,MATCH(DL$1,Settings!$G:$G,0))=TRUE,
100-100*(AW410-MINIFS(AW:AW,$E:$E,$E410))/(MAXIFS(AW:AW,$E:$E,$E410)-MINIFS(AW:AW,$E:$E,$E410)),
100*(AW410-MINIFS(AW:AW,$E:$E,$E410))/(MAXIFS(AW:AW,$E:$E,$E410)-MINIFS(AW:AW,$E:$E,$E410))))</f>
        <v/>
      </c>
      <c r="DM410" s="232" t="str">
        <f t="array" ref="DM410">IF(AX410="","",
IF(INDEX(Settings!$H:$H,MATCH(DM$1,Settings!$G:$G,0))=TRUE,
100-100*(AX410-MINIFS(AX:AX,$E:$E,$E410))/(MAXIFS(AX:AX,$E:$E,$E410)-MINIFS(AX:AX,$E:$E,$E410)),
100*(AX410-MINIFS(AX:AX,$E:$E,$E410))/(MAXIFS(AX:AX,$E:$E,$E410)-MINIFS(AX:AX,$E:$E,$E410))))</f>
        <v/>
      </c>
      <c r="DN410" s="232" t="str">
        <f t="array" ref="DN410">IF(AY410="","",
IF(INDEX(Settings!$H:$H,MATCH(DN$1,Settings!$G:$G,0))=TRUE,
100-100*(AY410-MINIFS(AY:AY,$E:$E,$E410))/(MAXIFS(AY:AY,$E:$E,$E410)-MINIFS(AY:AY,$E:$E,$E410)),
100*(AY410-MINIFS(AY:AY,$E:$E,$E410))/(MAXIFS(AY:AY,$E:$E,$E410)-MINIFS(AY:AY,$E:$E,$E410))))</f>
        <v/>
      </c>
      <c r="DO410" s="232" t="str">
        <f t="array" ref="DO410">IF(AZ410="","",
IF(INDEX(Settings!$H:$H,MATCH(DO$1,Settings!$G:$G,0))=TRUE,
100-100*(AZ410-MINIFS(AZ:AZ,$E:$E,$E410))/(MAXIFS(AZ:AZ,$E:$E,$E410)-MINIFS(AZ:AZ,$E:$E,$E410)),
100*(AZ410-MINIFS(AZ:AZ,$E:$E,$E410))/(MAXIFS(AZ:AZ,$E:$E,$E410)-MINIFS(AZ:AZ,$E:$E,$E410))))</f>
        <v/>
      </c>
      <c r="DP410" s="232" t="str">
        <f t="array" ref="DP410">IF(BA410="","",
IF(INDEX(Settings!$H:$H,MATCH(DP$1,Settings!$G:$G,0))=TRUE,
100-100*(BA410-MINIFS(BA:BA,$E:$E,$E410))/(MAXIFS(BA:BA,$E:$E,$E410)-MINIFS(BA:BA,$E:$E,$E410)),
100*(BA410-MINIFS(BA:BA,$E:$E,$E410))/(MAXIFS(BA:BA,$E:$E,$E410)-MINIFS(BA:BA,$E:$E,$E410))))</f>
        <v/>
      </c>
      <c r="DQ410" s="232" t="str">
        <f t="array" ref="DQ410">IF(BB410="","",
IF(INDEX(Settings!$H:$H,MATCH(DQ$1,Settings!$G:$G,0))=TRUE,
100-100*(BB410-MINIFS(BB:BB,$E:$E,$E410))/(MAXIFS(BB:BB,$E:$E,$E410)-MINIFS(BB:BB,$E:$E,$E410)),
100*(BB410-MINIFS(BB:BB,$E:$E,$E410))/(MAXIFS(BB:BB,$E:$E,$E410)-MINIFS(BB:BB,$E:$E,$E410))))</f>
        <v/>
      </c>
      <c r="DR410" s="232" t="str">
        <f t="array" ref="DR410">IF(BC410="","",
IF(INDEX(Settings!$H:$H,MATCH(DR$1,Settings!$G:$G,0))=TRUE,
100-100*(BC410-MINIFS(BC:BC,$E:$E,$E410))/(MAXIFS(BC:BC,$E:$E,$E410)-MINIFS(BC:BC,$E:$E,$E410)),
100*(BC410-MINIFS(BC:BC,$E:$E,$E410))/(MAXIFS(BC:BC,$E:$E,$E410)-MINIFS(BC:BC,$E:$E,$E410))))</f>
        <v/>
      </c>
      <c r="DS410" s="232" t="str">
        <f t="array" ref="DS410">IF(BD410="","",
IF(INDEX(Settings!$H:$H,MATCH(DS$1,Settings!$G:$G,0))=TRUE,
100-100*(BD410-MINIFS(BD:BD,$E:$E,$E410))/(MAXIFS(BD:BD,$E:$E,$E410)-MINIFS(BD:BD,$E:$E,$E410)),
100*(BD410-MINIFS(BD:BD,$E:$E,$E410))/(MAXIFS(BD:BD,$E:$E,$E410)-MINIFS(BD:BD,$E:$E,$E410))))</f>
        <v/>
      </c>
      <c r="DT410" s="232" t="str">
        <f t="array" ref="DT410">IF(BE410="","",
IF(INDEX(Settings!$H:$H,MATCH(DT$1,Settings!$G:$G,0))=TRUE,
100-100*(BE410-MINIFS(BE:BE,$E:$E,$E410))/(MAXIFS(BE:BE,$E:$E,$E410)-MINIFS(BE:BE,$E:$E,$E410)),
100*(BE410-MINIFS(BE:BE,$E:$E,$E410))/(MAXIFS(BE:BE,$E:$E,$E410)-MINIFS(BE:BE,$E:$E,$E410))))</f>
        <v/>
      </c>
      <c r="DU410" s="232" t="str">
        <f t="array" ref="DU410">IF(BF410="","",
IF(INDEX(Settings!$H:$H,MATCH(DU$1,Settings!$G:$G,0))=TRUE,
100-100*(BF410-MINIFS(BF:BF,$E:$E,$E410))/(MAXIFS(BF:BF,$E:$E,$E410)-MINIFS(BF:BF,$E:$E,$E410)),
100*(BF410-MINIFS(BF:BF,$E:$E,$E410))/(MAXIFS(BF:BF,$E:$E,$E410)-MINIFS(BF:BF,$E:$E,$E410))))</f>
        <v/>
      </c>
      <c r="DV410" s="232" t="str">
        <f t="array" ref="DV410">IF(BG410="","",
IF(INDEX(Settings!$H:$H,MATCH(DV$1,Settings!$G:$G,0))=TRUE,
100-100*(BG410-MINIFS(BG:BG,$E:$E,$E410))/(MAXIFS(BG:BG,$E:$E,$E410)-MINIFS(BG:BG,$E:$E,$E410)),
100*(BG410-MINIFS(BG:BG,$E:$E,$E410))/(MAXIFS(BG:BG,$E:$E,$E410)-MINIFS(BG:BG,$E:$E,$E410))))</f>
        <v/>
      </c>
      <c r="DW410" s="232" t="str">
        <f t="array" ref="DW410">IF(BH410="","",
IF(INDEX(Settings!$H:$H,MATCH(DW$1,Settings!$G:$G,0))=TRUE,
100-100*(BH410-MINIFS(BH:BH,$E:$E,$E410))/(MAXIFS(BH:BH,$E:$E,$E410)-MINIFS(BH:BH,$E:$E,$E410)),
100*(BH410-MINIFS(BH:BH,$E:$E,$E410))/(MAXIFS(BH:BH,$E:$E,$E410)-MINIFS(BH:BH,$E:$E,$E410))))</f>
        <v/>
      </c>
      <c r="DX410" s="232" t="str">
        <f t="array" ref="DX410">IF(BI410="","",
IF(INDEX(Settings!$H:$H,MATCH(DX$1,Settings!$G:$G,0))=TRUE,
100-100*(BI410-MINIFS(BI:BI,$E:$E,$E410))/(MAXIFS(BI:BI,$E:$E,$E410)-MINIFS(BI:BI,$E:$E,$E410)),
100*(BI410-MINIFS(BI:BI,$E:$E,$E410))/(MAXIFS(BI:BI,$E:$E,$E410)-MINIFS(BI:BI,$E:$E,$E410))))</f>
        <v/>
      </c>
      <c r="DY410" s="232" t="str">
        <f t="array" ref="DY410">IF(BJ410="","",
IF(INDEX(Settings!$H:$H,MATCH(DY$1,Settings!$G:$G,0))=TRUE,
100-100*(BJ410-MINIFS(BJ:BJ,$E:$E,$E410))/(MAXIFS(BJ:BJ,$E:$E,$E410)-MINIFS(BJ:BJ,$E:$E,$E410)),
100*(BJ410-MINIFS(BJ:BJ,$E:$E,$E410))/(MAXIFS(BJ:BJ,$E:$E,$E410)-MINIFS(BJ:BJ,$E:$E,$E410))))</f>
        <v/>
      </c>
      <c r="DZ410" s="234"/>
      <c r="EA410" s="234"/>
      <c r="EB410" s="234" t="str">
        <f t="shared" si="8"/>
        <v/>
      </c>
      <c r="EC410" s="234" t="str">
        <f t="shared" si="9"/>
        <v/>
      </c>
      <c r="ED410" s="234" t="str">
        <f t="shared" si="10"/>
        <v/>
      </c>
      <c r="EE410" s="234" t="str">
        <f t="shared" si="11"/>
        <v/>
      </c>
      <c r="EF410" s="234" t="str">
        <f t="shared" si="12"/>
        <v/>
      </c>
      <c r="EG410" s="234" t="str">
        <f t="shared" si="13"/>
        <v/>
      </c>
      <c r="EH410" s="234"/>
      <c r="EI410" s="234"/>
      <c r="EJ410" s="234"/>
      <c r="EK410" s="234"/>
      <c r="EL410" s="234"/>
      <c r="EM410" s="234"/>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3" t="str">
        <f t="shared" si="14"/>
        <v/>
      </c>
      <c r="N411" s="49"/>
      <c r="O411" s="49"/>
      <c r="P411" s="49"/>
      <c r="Q411" s="49"/>
      <c r="R411" s="49"/>
      <c r="S411" s="222" t="str">
        <f>IFERROR(VLOOKUP(AF411, 'YOYO IR Scores'!A:C, 3, FALSE), "")
</f>
        <v/>
      </c>
      <c r="T411" s="49"/>
      <c r="U411" s="49"/>
      <c r="V411" s="49"/>
      <c r="W411" s="49"/>
      <c r="X411" s="224" t="str">
        <f t="shared" si="4"/>
        <v/>
      </c>
      <c r="Y411" s="225" t="str">
        <f t="shared" si="5"/>
        <v/>
      </c>
      <c r="Z411" s="225" t="str">
        <f t="shared" si="6"/>
        <v/>
      </c>
      <c r="AA411" s="224" t="str">
        <f t="shared" si="7"/>
        <v/>
      </c>
      <c r="AB411" s="223"/>
      <c r="AC411" s="223"/>
      <c r="AD411" s="223"/>
      <c r="AE411" s="223" t="str">
        <f>IFERROR(VLOOKUP(AF411, 'YOYO IR Scores'!A:C, 2, FALSE), "")</f>
        <v/>
      </c>
      <c r="AF411" s="223"/>
      <c r="AG411" s="223"/>
      <c r="AH411" s="223"/>
      <c r="AI411" s="223"/>
      <c r="AJ411" s="223"/>
      <c r="AK411" s="223"/>
      <c r="AL411" s="223"/>
      <c r="AM411" s="223"/>
      <c r="AN411" s="223"/>
      <c r="AO411" s="223"/>
      <c r="AP411" s="223"/>
      <c r="AQ411" s="223"/>
      <c r="AR411" s="223"/>
      <c r="AS411" s="223"/>
      <c r="AT411" s="223"/>
      <c r="AU411" s="223"/>
      <c r="AV411" s="223"/>
      <c r="AW411" s="223"/>
      <c r="AX411" s="223"/>
      <c r="AY411" s="223"/>
      <c r="AZ411" s="223"/>
      <c r="BA411" s="223"/>
      <c r="BB411" s="223"/>
      <c r="BC411" s="223"/>
      <c r="BD411" s="223"/>
      <c r="BE411" s="223"/>
      <c r="BF411" s="223"/>
      <c r="BG411" s="223"/>
      <c r="BH411" s="223"/>
      <c r="BI411" s="223"/>
      <c r="BJ411" s="223"/>
      <c r="BK411" s="223" t="str">
        <f t="array" ref="BK411">IF(J411="","",
IF(INDEX(Settings!$H:$H,MATCH(BY$1,Settings!$G:$G,0))=TRUE,
100-100*(J411-MIN(J:J))/(MAX(J:J)-MIN(J:J)),
100*(J411-MIN(J:J))/(MAX(J:J)-MIN(J:J))))</f>
        <v/>
      </c>
      <c r="BL411" s="223" t="str">
        <f t="array" ref="BL411">IF(J411="","",
IF(INDEX(Settings!$H:$H,MATCH(BY$1,Settings!$G:$G,0))=TRUE,
100-100*(J411-MINIFS(J:J,$E:$E,$E411))/(MAXIFS(J:J,$E:$E,$E411)-MINIFS(J:J,$E:$E,$E411)),
100*(J411-MINIFS(J:J,$E:$E,$E411))/(MAXIFS(J:J,$E:$E,$E411)-MINIFS(J:J,$E:$E,$E411))))</f>
        <v/>
      </c>
      <c r="BM411" s="223"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4" t="str">
        <f t="array" ref="BQ411">IF(J411="","",
IF(INDEX(Settings!$H:$H,MATCH(BY$1,Settings!$G:$G,0))=TRUE,
-1*(J411-AVERAGE(J:J))/STDEV(J:J),
(J411-AVERAGE(J:J))/STDEV(J:J)))</f>
        <v/>
      </c>
      <c r="BR411" s="224" t="str">
        <f>IFERROR(__xludf.DUMMYFUNCTION("IF(J411="""","""",
IF(INDEX(Settings!$H:$H,MATCH(BY$1,Settings!$G:$G,0))=TRUE,
-1*(J411-AVERAGEIFS(J:J,$E:$E,$E411))/STDEV(FILTER(J:J,$E:$E=$E411)),
(J411-AVERAGEIFS(J:J,$E:$E,$E411))/STDEV(FILTER(J:J,$E:$E=$E411))))"),"")</f>
        <v/>
      </c>
      <c r="BS411" s="224"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3" t="str">
        <f t="array" ref="BY411">IF(J411="","",
IF(INDEX(Settings!$H:$H,MATCH(BY$1,Settings!$G:$G,0))=TRUE,
100-100*(J411-MINIFS(J:J,$E:$E,$E411))/(MAXIFS(J:J,$E:$E,$E411)-MINIFS(J:J,$E:$E,$E411)),
100*(J411-MINIFS(J:J,$E:$E,$E411))/(MAXIFS(J:J,$E:$E,$E411)-MINIFS(J:J,$E:$E,$E411))))</f>
        <v/>
      </c>
      <c r="BZ411" s="223" t="str">
        <f t="array" ref="BZ411">IF(K411="","",
IF(INDEX(Settings!$H:$H,MATCH(BZ$1,Settings!$G:$G,0))=TRUE,
100-100*(K411-MINIFS(K:K,$E:$E,$E411))/(MAXIFS(K:K,$E:$E,$E411)-MINIFS(K:K,$E:$E,$E411)),
100*(K411-MINIFS(K:K,$E:$E,$E411))/(MAXIFS(K:K,$E:$E,$E411)-MINIFS(K:K,$E:$E,$E411))))</f>
        <v/>
      </c>
      <c r="CA411" s="223" t="str">
        <f t="array" ref="CA411">IF(L411="","",
IF(INDEX(Settings!$H:$H,MATCH(CA$1,Settings!$G:$G,0))=TRUE,
100-100*(L411-MINIFS(L:L,$E:$E,$E411))/(MAXIFS(L:L,$E:$E,$E411)-MINIFS(L:L,$E:$E,$E411)),
100*(L411-MINIFS(L:L,$E:$E,$E411))/(MAXIFS(L:L,$E:$E,$E411)-MINIFS(L:L,$E:$E,$E411))))</f>
        <v/>
      </c>
      <c r="CB411" s="223" t="str">
        <f t="array" ref="CB411">IF(M411="","",
IF(INDEX(Settings!$H:$H,MATCH(CB$1,Settings!$G:$G,0))=TRUE,
100-100*(M411-MINIFS(M:M,$E:$E,$E411))/(MAXIFS(M:M,$E:$E,$E411)-MINIFS(M:M,$E:$E,$E411)),
100*(M411-MINIFS(M:M,$E:$E,$E411))/(MAXIFS(M:M,$E:$E,$E411)-MINIFS(M:M,$E:$E,$E411))))</f>
        <v/>
      </c>
      <c r="CC411" s="223" t="str">
        <f t="array" ref="CC411">IF(N411="","",
IF(INDEX(Settings!$H:$H,MATCH(CC$1,Settings!$G:$G,0))=TRUE,
100-100*(N411-MINIFS(N:N,$E:$E,$E411))/(MAXIFS(N:N,$E:$E,$E411)-MINIFS(N:N,$E:$E,$E411)),
100*(N411-MINIFS(N:N,$E:$E,$E411))/(MAXIFS(N:N,$E:$E,$E411)-MINIFS(N:N,$E:$E,$E411))))</f>
        <v/>
      </c>
      <c r="CD411" s="223" t="str">
        <f t="array" ref="CD411">IF(O411="","",
IF(INDEX(Settings!$H:$H,MATCH(CD$1,Settings!$G:$G,0))=TRUE,
100-100*(O411-MINIFS(O:O,$E:$E,$E411))/(MAXIFS(O:O,$E:$E,$E411)-MINIFS(O:O,$E:$E,$E411)),
100*(O411-MINIFS(O:O,$E:$E,$E411))/(MAXIFS(O:O,$E:$E,$E411)-MINIFS(O:O,$E:$E,$E411))))</f>
        <v/>
      </c>
      <c r="CE411" s="223" t="str">
        <f t="array" ref="CE411">IF(P411="","",
IF(INDEX(Settings!$H:$H,MATCH(CE$1,Settings!$G:$G,0))=TRUE,
100-100*(P411-MINIFS(P:P,$E:$E,$E411))/(MAXIFS(P:P,$E:$E,$E411)-MINIFS(P:P,$E:$E,$E411)),
100*(P411-MINIFS(P:P,$E:$E,$E411))/(MAXIFS(P:P,$E:$E,$E411)-MINIFS(P:P,$E:$E,$E411))))</f>
        <v/>
      </c>
      <c r="CF411" s="223" t="str">
        <f t="array" ref="CF411">IF(Q411="","",
IF(INDEX(Settings!$H:$H,MATCH(CF$1,Settings!$G:$G,0))=TRUE,
100-100*(Q411-MINIFS(Q:Q,$E:$E,$E411))/(MAXIFS(Q:Q,$E:$E,$E411)-MINIFS(Q:Q,$E:$E,$E411)),
100*(Q411-MINIFS(Q:Q,$E:$E,$E411))/(MAXIFS(Q:Q,$E:$E,$E411)-MINIFS(Q:Q,$E:$E,$E411))))</f>
        <v/>
      </c>
      <c r="CG411" s="223" t="str">
        <f t="array" ref="CG411">IF(R411="","",
IF(INDEX(Settings!$H:$H,MATCH(CG$1,Settings!$G:$G,0))=TRUE,
100-100*(R411-MINIFS(R:R,$E:$E,$E411))/(MAXIFS(R:R,$E:$E,$E411)-MINIFS(R:R,$E:$E,$E411)),
100*(R411-MINIFS(R:R,$E:$E,$E411))/(MAXIFS(R:R,$E:$E,$E411)-MINIFS(R:R,$E:$E,$E411))))</f>
        <v/>
      </c>
      <c r="CH411" s="223" t="str">
        <f t="array" ref="CH411">IF(S411="","",
IF(INDEX(Settings!$H:$H,MATCH(CH$1,Settings!$G:$G,0))=TRUE,
100-100*(S411-MINIFS(S:S,$E:$E,$E411))/(MAXIFS(S:S,$E:$E,$E411)-MINIFS(S:S,$E:$E,$E411)),
100*(S411-MINIFS(S:S,$E:$E,$E411))/(MAXIFS(S:S,$E:$E,$E411)-MINIFS(S:S,$E:$E,$E411))))</f>
        <v/>
      </c>
      <c r="CI411" s="223" t="str">
        <f t="array" ref="CI411">IF(T411="","",
IF(INDEX(Settings!$H:$H,MATCH(CI$1,Settings!$G:$G,0))=TRUE,
100-100*(T411-MINIFS(T:T,$E:$E,$E411))/(MAXIFS(T:T,$E:$E,$E411)-MINIFS(T:T,$E:$E,$E411)),
100*(T411-MINIFS(T:T,$E:$E,$E411))/(MAXIFS(T:T,$E:$E,$E411)-MINIFS(T:T,$E:$E,$E411))))</f>
        <v/>
      </c>
      <c r="CJ411" s="223" t="str">
        <f t="array" ref="CJ411">IF(U411="","",
IF(INDEX(Settings!$H:$H,MATCH(CJ$1,Settings!$G:$G,0))=TRUE,
100-100*(U411-MINIFS(U:U,$E:$E,$E411))/(MAXIFS(U:U,$E:$E,$E411)-MINIFS(U:U,$E:$E,$E411)),
100*(U411-MINIFS(U:U,$E:$E,$E411))/(MAXIFS(U:U,$E:$E,$E411)-MINIFS(U:U,$E:$E,$E411))))</f>
        <v/>
      </c>
      <c r="CK411" s="223" t="str">
        <f t="array" ref="CK411">IF(V411="","",
IF(INDEX(Settings!$H:$H,MATCH(CK$1,Settings!$G:$G,0))=TRUE,
100-100*(V411-MINIFS(V:V,$E:$E,$E411))/(MAXIFS(V:V,$E:$E,$E411)-MINIFS(V:V,$E:$E,$E411)),
100*(V411-MINIFS(V:V,$E:$E,$E411))/(MAXIFS(V:V,$E:$E,$E411)-MINIFS(V:V,$E:$E,$E411))))</f>
        <v/>
      </c>
      <c r="CL411" s="223" t="str">
        <f t="array" ref="CL411">IF(W411="","",
IF(INDEX(Settings!$H:$H,MATCH(CL$1,Settings!$G:$G,0))=TRUE,
100-100*(W411-MINIFS(W:W,$E:$E,$E411))/(MAXIFS(W:W,$E:$E,$E411)-MINIFS(W:W,$E:$E,$E411)),
100*(W411-MINIFS(W:W,$E:$E,$E411))/(MAXIFS(W:W,$E:$E,$E411)-MINIFS(W:W,$E:$E,$E411))))</f>
        <v/>
      </c>
      <c r="CM411" s="223" t="str">
        <f t="array" ref="CM411">IF(X411="","",
IF(INDEX(Settings!$H:$H,MATCH(CM$1,Settings!$G:$G,0))=TRUE,
100-100*(X411-MINIFS(X:X,$E:$E,$E411))/(MAXIFS(X:X,$E:$E,$E411)-MINIFS(X:X,$E:$E,$E411)),
100*(X411-MINIFS(X:X,$E:$E,$E411))/(MAXIFS(X:X,$E:$E,$E411)-MINIFS(X:X,$E:$E,$E411))))</f>
        <v/>
      </c>
      <c r="CN411" s="223" t="str">
        <f t="array" ref="CN411">IF(Y411="","",
IF(INDEX(Settings!$H:$H,MATCH(CN$1,Settings!$G:$G,0))=TRUE,
100-100*(Y411-MINIFS(Y:Y,$E:$E,$E411))/(MAXIFS(Y:Y,$E:$E,$E411)-MINIFS(Y:Y,$E:$E,$E411)),
100*(Y411-MINIFS(Y:Y,$E:$E,$E411))/(MAXIFS(Y:Y,$E:$E,$E411)-MINIFS(Y:Y,$E:$E,$E411))))</f>
        <v/>
      </c>
      <c r="CO411" s="223" t="str">
        <f t="array" ref="CO411">IF(Z411="","",
IF(INDEX(Settings!$H:$H,MATCH(CO$1,Settings!$G:$G,0))=TRUE,
100-100*(Z411-MINIFS(Z:Z,$E:$E,$E411))/(MAXIFS(Z:Z,$E:$E,$E411)-MINIFS(Z:Z,$E:$E,$E411)),
100*(Z411-MINIFS(Z:Z,$E:$E,$E411))/(MAXIFS(Z:Z,$E:$E,$E411)-MINIFS(Z:Z,$E:$E,$E411))))</f>
        <v/>
      </c>
      <c r="CP411" s="223" t="str">
        <f t="array" ref="CP411">IF(AA411="","",
IF(INDEX(Settings!$H:$H,MATCH(CP$1,Settings!$G:$G,0))=TRUE,
100-100*(AA411-MINIFS(AA:AA,$E:$E,$E411))/(MAXIFS(AA:AA,$E:$E,$E411)-MINIFS(AA:AA,$E:$E,$E411)),
100*(AA411-MINIFS(AA:AA,$E:$E,$E411))/(MAXIFS(AA:AA,$E:$E,$E411)-MINIFS(AA:AA,$E:$E,$E411))))</f>
        <v/>
      </c>
      <c r="CQ411" s="223" t="str">
        <f t="array" ref="CQ411">IF(AB411="","",
IF(INDEX(Settings!$H:$H,MATCH(CQ$1,Settings!$G:$G,0))=TRUE,
100-100*(AB411-MINIFS(AB:AB,$E:$E,$E411))/(MAXIFS(AB:AB,$E:$E,$E411)-MINIFS(AB:AB,$E:$E,$E411)),
100*(AB411-MINIFS(AB:AB,$E:$E,$E411))/(MAXIFS(AB:AB,$E:$E,$E411)-MINIFS(AB:AB,$E:$E,$E411))))</f>
        <v/>
      </c>
      <c r="CR411" s="223" t="str">
        <f t="array" ref="CR411">IF(AC411="","",
IF(INDEX(Settings!$H:$H,MATCH(CR$1,Settings!$G:$G,0))=TRUE,
100-100*(AC411-MINIFS(AC:AC,$E:$E,$E411))/(MAXIFS(AC:AC,$E:$E,$E411)-MINIFS(AC:AC,$E:$E,$E411)),
100*(AC411-MINIFS(AC:AC,$E:$E,$E411))/(MAXIFS(AC:AC,$E:$E,$E411)-MINIFS(AC:AC,$E:$E,$E411))))</f>
        <v/>
      </c>
      <c r="CS411" s="223" t="str">
        <f t="array" ref="CS411">IF(AD411="","",
IF(INDEX(Settings!$H:$H,MATCH(CS$1,Settings!$G:$G,0))=TRUE,
100-100*(AD411-MINIFS(AD:AD,$E:$E,$E411))/(MAXIFS(AD:AD,$E:$E,$E411)-MINIFS(AD:AD,$E:$E,$E411)),
100*(AD411-MINIFS(AD:AD,$E:$E,$E411))/(MAXIFS(AD:AD,$E:$E,$E411)-MINIFS(AD:AD,$E:$E,$E411))))</f>
        <v/>
      </c>
      <c r="CT411" s="223" t="str">
        <f t="array" ref="CT411">IF(AE411="","",
IF(INDEX(Settings!$H:$H,MATCH(CT$1,Settings!$G:$G,0))=TRUE,
100-100*(AE411-MINIFS(AE:AE,$E:$E,$E411))/(MAXIFS(AE:AE,$E:$E,$E411)-MINIFS(AE:AE,$E:$E,$E411)),
100*(AE411-MINIFS(AE:AE,$E:$E,$E411))/(MAXIFS(AE:AE,$E:$E,$E411)-MINIFS(AE:AE,$E:$E,$E411))))</f>
        <v/>
      </c>
      <c r="CU411" s="223" t="str">
        <f t="array" ref="CU411">IF(AF411="","",
IF(INDEX(Settings!$H:$H,MATCH(CU$1,Settings!$G:$G,0))=TRUE,
100-100*(AF411-MINIFS(AF:AF,$E:$E,$E411))/(MAXIFS(AF:AF,$E:$E,$E411)-MINIFS(AF:AF,$E:$E,$E411)),
100*(AF411-MINIFS(AF:AF,$E:$E,$E411))/(MAXIFS(AF:AF,$E:$E,$E411)-MINIFS(AF:AF,$E:$E,$E411))))</f>
        <v/>
      </c>
      <c r="CV411" s="223" t="str">
        <f t="array" ref="CV411">IF(AG411="","",
IF(INDEX(Settings!$H:$H,MATCH(CV$1,Settings!$G:$G,0))=TRUE,
100-100*(AG411-MINIFS(AG:AG,$E:$E,$E411))/(MAXIFS(AG:AG,$E:$E,$E411)-MINIFS(AG:AG,$E:$E,$E411)),
100*(AG411-MINIFS(AG:AG,$E:$E,$E411))/(MAXIFS(AG:AG,$E:$E,$E411)-MINIFS(AG:AG,$E:$E,$E411))))</f>
        <v/>
      </c>
      <c r="CW411" s="223" t="str">
        <f t="array" ref="CW411">IF(AH411="","",
IF(INDEX(Settings!$H:$H,MATCH(CW$1,Settings!$G:$G,0))=TRUE,
100-100*(AH411-MINIFS(AH:AH,$E:$E,$E411))/(MAXIFS(AH:AH,$E:$E,$E411)-MINIFS(AH:AH,$E:$E,$E411)),
100*(AH411-MINIFS(AH:AH,$E:$E,$E411))/(MAXIFS(AH:AH,$E:$E,$E411)-MINIFS(AH:AH,$E:$E,$E411))))</f>
        <v/>
      </c>
      <c r="CX411" s="223" t="str">
        <f t="array" ref="CX411">IF(AI411="","",
IF(INDEX(Settings!$H:$H,MATCH(CX$1,Settings!$G:$G,0))=TRUE,
100-100*(AI411-MINIFS(AI:AI,$E:$E,$E411))/(MAXIFS(AI:AI,$E:$E,$E411)-MINIFS(AI:AI,$E:$E,$E411)),
100*(AI411-MINIFS(AI:AI,$E:$E,$E411))/(MAXIFS(AI:AI,$E:$E,$E411)-MINIFS(AI:AI,$E:$E,$E411))))</f>
        <v/>
      </c>
      <c r="CY411" s="223" t="str">
        <f t="array" ref="CY411">IF(AJ411="","",
IF(INDEX(Settings!$H:$H,MATCH(CY$1,Settings!$G:$G,0))=TRUE,
100-100*(AJ411-MINIFS(AJ:AJ,$E:$E,$E411))/(MAXIFS(AJ:AJ,$E:$E,$E411)-MINIFS(AJ:AJ,$E:$E,$E411)),
100*(AJ411-MINIFS(AJ:AJ,$E:$E,$E411))/(MAXIFS(AJ:AJ,$E:$E,$E411)-MINIFS(AJ:AJ,$E:$E,$E411))))</f>
        <v/>
      </c>
      <c r="CZ411" s="223" t="str">
        <f t="array" ref="CZ411">IF(AK411="","",
IF(INDEX(Settings!$H:$H,MATCH(CZ$1,Settings!$G:$G,0))=TRUE,
100-100*(AK411-MINIFS(AK:AK,$E:$E,$E411))/(MAXIFS(AK:AK,$E:$E,$E411)-MINIFS(AK:AK,$E:$E,$E411)),
100*(AK411-MINIFS(AK:AK,$E:$E,$E411))/(MAXIFS(AK:AK,$E:$E,$E411)-MINIFS(AK:AK,$E:$E,$E411))))</f>
        <v/>
      </c>
      <c r="DA411" s="223" t="str">
        <f t="array" ref="DA411">IF(AL411="","",
IF(INDEX(Settings!$H:$H,MATCH(DA$1,Settings!$G:$G,0))=TRUE,
100-100*(AL411-MINIFS(AL:AL,$E:$E,$E411))/(MAXIFS(AL:AL,$E:$E,$E411)-MINIFS(AL:AL,$E:$E,$E411)),
100*(AL411-MINIFS(AL:AL,$E:$E,$E411))/(MAXIFS(AL:AL,$E:$E,$E411)-MINIFS(AL:AL,$E:$E,$E411))))</f>
        <v/>
      </c>
      <c r="DB411" s="223" t="str">
        <f t="array" ref="DB411">IF(AM411="","",
IF(INDEX(Settings!$H:$H,MATCH(DB$1,Settings!$G:$G,0))=TRUE,
100-100*(AM411-MINIFS(AM:AM,$E:$E,$E411))/(MAXIFS(AM:AM,$E:$E,$E411)-MINIFS(AM:AM,$E:$E,$E411)),
100*(AM411-MINIFS(AM:AM,$E:$E,$E411))/(MAXIFS(AM:AM,$E:$E,$E411)-MINIFS(AM:AM,$E:$E,$E411))))</f>
        <v/>
      </c>
      <c r="DC411" s="223" t="str">
        <f t="array" ref="DC411">IF(AN411="","",
IF(INDEX(Settings!$H:$H,MATCH(DC$1,Settings!$G:$G,0))=TRUE,
100-100*(AN411-MINIFS(AN:AN,$E:$E,$E411))/(MAXIFS(AN:AN,$E:$E,$E411)-MINIFS(AN:AN,$E:$E,$E411)),
100*(AN411-MINIFS(AN:AN,$E:$E,$E411))/(MAXIFS(AN:AN,$E:$E,$E411)-MINIFS(AN:AN,$E:$E,$E411))))</f>
        <v/>
      </c>
      <c r="DD411" s="223" t="str">
        <f t="array" ref="DD411">IF(AO411="","",
IF(INDEX(Settings!$H:$H,MATCH(DD$1,Settings!$G:$G,0))=TRUE,
100-100*(AO411-MINIFS(AO:AO,$E:$E,$E411))/(MAXIFS(AO:AO,$E:$E,$E411)-MINIFS(AO:AO,$E:$E,$E411)),
100*(AO411-MINIFS(AO:AO,$E:$E,$E411))/(MAXIFS(AO:AO,$E:$E,$E411)-MINIFS(AO:AO,$E:$E,$E411))))</f>
        <v/>
      </c>
      <c r="DE411" s="223" t="str">
        <f t="array" ref="DE411">IF(AP411="","",
IF(INDEX(Settings!$H:$H,MATCH(DE$1,Settings!$G:$G,0))=TRUE,
100-100*(AP411-MINIFS(AP:AP,$E:$E,$E411))/(MAXIFS(AP:AP,$E:$E,$E411)-MINIFS(AP:AP,$E:$E,$E411)),
100*(AP411-MINIFS(AP:AP,$E:$E,$E411))/(MAXIFS(AP:AP,$E:$E,$E411)-MINIFS(AP:AP,$E:$E,$E411))))</f>
        <v/>
      </c>
      <c r="DF411" s="223" t="str">
        <f t="array" ref="DF411">IF(AQ411="","",
IF(INDEX(Settings!$H:$H,MATCH(DF$1,Settings!$G:$G,0))=TRUE,
100-100*(AQ411-MINIFS(AQ:AQ,$E:$E,$E411))/(MAXIFS(AQ:AQ,$E:$E,$E411)-MINIFS(AQ:AQ,$E:$E,$E411)),
100*(AQ411-MINIFS(AQ:AQ,$E:$E,$E411))/(MAXIFS(AQ:AQ,$E:$E,$E411)-MINIFS(AQ:AQ,$E:$E,$E411))))</f>
        <v/>
      </c>
      <c r="DG411" s="223" t="str">
        <f t="array" ref="DG411">IF(AR411="","",
IF(INDEX(Settings!$H:$H,MATCH(DG$1,Settings!$G:$G,0))=TRUE,
100-100*(AR411-MINIFS(AR:AR,$E:$E,$E411))/(MAXIFS(AR:AR,$E:$E,$E411)-MINIFS(AR:AR,$E:$E,$E411)),
100*(AR411-MINIFS(AR:AR,$E:$E,$E411))/(MAXIFS(AR:AR,$E:$E,$E411)-MINIFS(AR:AR,$E:$E,$E411))))</f>
        <v/>
      </c>
      <c r="DH411" s="223" t="str">
        <f t="array" ref="DH411">IF(AS411="","",
IF(INDEX(Settings!$H:$H,MATCH(DH$1,Settings!$G:$G,0))=TRUE,
100-100*(AS411-MINIFS(AS:AS,$E:$E,$E411))/(MAXIFS(AS:AS,$E:$E,$E411)-MINIFS(AS:AS,$E:$E,$E411)),
100*(AS411-MINIFS(AS:AS,$E:$E,$E411))/(MAXIFS(AS:AS,$E:$E,$E411)-MINIFS(AS:AS,$E:$E,$E411))))</f>
        <v/>
      </c>
      <c r="DI411" s="223" t="str">
        <f t="array" ref="DI411">IF(AT411="","",
IF(INDEX(Settings!$H:$H,MATCH(DI$1,Settings!$G:$G,0))=TRUE,
100-100*(AT411-MINIFS(AT:AT,$E:$E,$E411))/(MAXIFS(AT:AT,$E:$E,$E411)-MINIFS(AT:AT,$E:$E,$E411)),
100*(AT411-MINIFS(AT:AT,$E:$E,$E411))/(MAXIFS(AT:AT,$E:$E,$E411)-MINIFS(AT:AT,$E:$E,$E411))))</f>
        <v/>
      </c>
      <c r="DJ411" s="223" t="str">
        <f t="array" ref="DJ411">IF(AU411="","",
IF(INDEX(Settings!$H:$H,MATCH(DJ$1,Settings!$G:$G,0))=TRUE,
100-100*(AU411-MINIFS(AU:AU,$E:$E,$E411))/(MAXIFS(AU:AU,$E:$E,$E411)-MINIFS(AU:AU,$E:$E,$E411)),
100*(AU411-MINIFS(AU:AU,$E:$E,$E411))/(MAXIFS(AU:AU,$E:$E,$E411)-MINIFS(AU:AU,$E:$E,$E411))))</f>
        <v/>
      </c>
      <c r="DK411" s="223" t="str">
        <f t="array" ref="DK411">IF(AV411="","",
IF(INDEX(Settings!$H:$H,MATCH(DK$1,Settings!$G:$G,0))=TRUE,
100-100*(AV411-MINIFS(AV:AV,$E:$E,$E411))/(MAXIFS(AV:AV,$E:$E,$E411)-MINIFS(AV:AV,$E:$E,$E411)),
100*(AV411-MINIFS(AV:AV,$E:$E,$E411))/(MAXIFS(AV:AV,$E:$E,$E411)-MINIFS(AV:AV,$E:$E,$E411))))</f>
        <v/>
      </c>
      <c r="DL411" s="223" t="str">
        <f t="array" ref="DL411">IF(AW411="","",
IF(INDEX(Settings!$H:$H,MATCH(DL$1,Settings!$G:$G,0))=TRUE,
100-100*(AW411-MINIFS(AW:AW,$E:$E,$E411))/(MAXIFS(AW:AW,$E:$E,$E411)-MINIFS(AW:AW,$E:$E,$E411)),
100*(AW411-MINIFS(AW:AW,$E:$E,$E411))/(MAXIFS(AW:AW,$E:$E,$E411)-MINIFS(AW:AW,$E:$E,$E411))))</f>
        <v/>
      </c>
      <c r="DM411" s="223" t="str">
        <f t="array" ref="DM411">IF(AX411="","",
IF(INDEX(Settings!$H:$H,MATCH(DM$1,Settings!$G:$G,0))=TRUE,
100-100*(AX411-MINIFS(AX:AX,$E:$E,$E411))/(MAXIFS(AX:AX,$E:$E,$E411)-MINIFS(AX:AX,$E:$E,$E411)),
100*(AX411-MINIFS(AX:AX,$E:$E,$E411))/(MAXIFS(AX:AX,$E:$E,$E411)-MINIFS(AX:AX,$E:$E,$E411))))</f>
        <v/>
      </c>
      <c r="DN411" s="223" t="str">
        <f t="array" ref="DN411">IF(AY411="","",
IF(INDEX(Settings!$H:$H,MATCH(DN$1,Settings!$G:$G,0))=TRUE,
100-100*(AY411-MINIFS(AY:AY,$E:$E,$E411))/(MAXIFS(AY:AY,$E:$E,$E411)-MINIFS(AY:AY,$E:$E,$E411)),
100*(AY411-MINIFS(AY:AY,$E:$E,$E411))/(MAXIFS(AY:AY,$E:$E,$E411)-MINIFS(AY:AY,$E:$E,$E411))))</f>
        <v/>
      </c>
      <c r="DO411" s="223" t="str">
        <f t="array" ref="DO411">IF(AZ411="","",
IF(INDEX(Settings!$H:$H,MATCH(DO$1,Settings!$G:$G,0))=TRUE,
100-100*(AZ411-MINIFS(AZ:AZ,$E:$E,$E411))/(MAXIFS(AZ:AZ,$E:$E,$E411)-MINIFS(AZ:AZ,$E:$E,$E411)),
100*(AZ411-MINIFS(AZ:AZ,$E:$E,$E411))/(MAXIFS(AZ:AZ,$E:$E,$E411)-MINIFS(AZ:AZ,$E:$E,$E411))))</f>
        <v/>
      </c>
      <c r="DP411" s="223" t="str">
        <f t="array" ref="DP411">IF(BA411="","",
IF(INDEX(Settings!$H:$H,MATCH(DP$1,Settings!$G:$G,0))=TRUE,
100-100*(BA411-MINIFS(BA:BA,$E:$E,$E411))/(MAXIFS(BA:BA,$E:$E,$E411)-MINIFS(BA:BA,$E:$E,$E411)),
100*(BA411-MINIFS(BA:BA,$E:$E,$E411))/(MAXIFS(BA:BA,$E:$E,$E411)-MINIFS(BA:BA,$E:$E,$E411))))</f>
        <v/>
      </c>
      <c r="DQ411" s="223" t="str">
        <f t="array" ref="DQ411">IF(BB411="","",
IF(INDEX(Settings!$H:$H,MATCH(DQ$1,Settings!$G:$G,0))=TRUE,
100-100*(BB411-MINIFS(BB:BB,$E:$E,$E411))/(MAXIFS(BB:BB,$E:$E,$E411)-MINIFS(BB:BB,$E:$E,$E411)),
100*(BB411-MINIFS(BB:BB,$E:$E,$E411))/(MAXIFS(BB:BB,$E:$E,$E411)-MINIFS(BB:BB,$E:$E,$E411))))</f>
        <v/>
      </c>
      <c r="DR411" s="223" t="str">
        <f t="array" ref="DR411">IF(BC411="","",
IF(INDEX(Settings!$H:$H,MATCH(DR$1,Settings!$G:$G,0))=TRUE,
100-100*(BC411-MINIFS(BC:BC,$E:$E,$E411))/(MAXIFS(BC:BC,$E:$E,$E411)-MINIFS(BC:BC,$E:$E,$E411)),
100*(BC411-MINIFS(BC:BC,$E:$E,$E411))/(MAXIFS(BC:BC,$E:$E,$E411)-MINIFS(BC:BC,$E:$E,$E411))))</f>
        <v/>
      </c>
      <c r="DS411" s="223" t="str">
        <f t="array" ref="DS411">IF(BD411="","",
IF(INDEX(Settings!$H:$H,MATCH(DS$1,Settings!$G:$G,0))=TRUE,
100-100*(BD411-MINIFS(BD:BD,$E:$E,$E411))/(MAXIFS(BD:BD,$E:$E,$E411)-MINIFS(BD:BD,$E:$E,$E411)),
100*(BD411-MINIFS(BD:BD,$E:$E,$E411))/(MAXIFS(BD:BD,$E:$E,$E411)-MINIFS(BD:BD,$E:$E,$E411))))</f>
        <v/>
      </c>
      <c r="DT411" s="223" t="str">
        <f t="array" ref="DT411">IF(BE411="","",
IF(INDEX(Settings!$H:$H,MATCH(DT$1,Settings!$G:$G,0))=TRUE,
100-100*(BE411-MINIFS(BE:BE,$E:$E,$E411))/(MAXIFS(BE:BE,$E:$E,$E411)-MINIFS(BE:BE,$E:$E,$E411)),
100*(BE411-MINIFS(BE:BE,$E:$E,$E411))/(MAXIFS(BE:BE,$E:$E,$E411)-MINIFS(BE:BE,$E:$E,$E411))))</f>
        <v/>
      </c>
      <c r="DU411" s="223" t="str">
        <f t="array" ref="DU411">IF(BF411="","",
IF(INDEX(Settings!$H:$H,MATCH(DU$1,Settings!$G:$G,0))=TRUE,
100-100*(BF411-MINIFS(BF:BF,$E:$E,$E411))/(MAXIFS(BF:BF,$E:$E,$E411)-MINIFS(BF:BF,$E:$E,$E411)),
100*(BF411-MINIFS(BF:BF,$E:$E,$E411))/(MAXIFS(BF:BF,$E:$E,$E411)-MINIFS(BF:BF,$E:$E,$E411))))</f>
        <v/>
      </c>
      <c r="DV411" s="223" t="str">
        <f t="array" ref="DV411">IF(BG411="","",
IF(INDEX(Settings!$H:$H,MATCH(DV$1,Settings!$G:$G,0))=TRUE,
100-100*(BG411-MINIFS(BG:BG,$E:$E,$E411))/(MAXIFS(BG:BG,$E:$E,$E411)-MINIFS(BG:BG,$E:$E,$E411)),
100*(BG411-MINIFS(BG:BG,$E:$E,$E411))/(MAXIFS(BG:BG,$E:$E,$E411)-MINIFS(BG:BG,$E:$E,$E411))))</f>
        <v/>
      </c>
      <c r="DW411" s="223" t="str">
        <f t="array" ref="DW411">IF(BH411="","",
IF(INDEX(Settings!$H:$H,MATCH(DW$1,Settings!$G:$G,0))=TRUE,
100-100*(BH411-MINIFS(BH:BH,$E:$E,$E411))/(MAXIFS(BH:BH,$E:$E,$E411)-MINIFS(BH:BH,$E:$E,$E411)),
100*(BH411-MINIFS(BH:BH,$E:$E,$E411))/(MAXIFS(BH:BH,$E:$E,$E411)-MINIFS(BH:BH,$E:$E,$E411))))</f>
        <v/>
      </c>
      <c r="DX411" s="223" t="str">
        <f t="array" ref="DX411">IF(BI411="","",
IF(INDEX(Settings!$H:$H,MATCH(DX$1,Settings!$G:$G,0))=TRUE,
100-100*(BI411-MINIFS(BI:BI,$E:$E,$E411))/(MAXIFS(BI:BI,$E:$E,$E411)-MINIFS(BI:BI,$E:$E,$E411)),
100*(BI411-MINIFS(BI:BI,$E:$E,$E411))/(MAXIFS(BI:BI,$E:$E,$E411)-MINIFS(BI:BI,$E:$E,$E411))))</f>
        <v/>
      </c>
      <c r="DY411" s="223" t="str">
        <f t="array" ref="DY411">IF(BJ411="","",
IF(INDEX(Settings!$H:$H,MATCH(DY$1,Settings!$G:$G,0))=TRUE,
100-100*(BJ411-MINIFS(BJ:BJ,$E:$E,$E411))/(MAXIFS(BJ:BJ,$E:$E,$E411)-MINIFS(BJ:BJ,$E:$E,$E411)),
100*(BJ411-MINIFS(BJ:BJ,$E:$E,$E411))/(MAXIFS(BJ:BJ,$E:$E,$E411)-MINIFS(BJ:BJ,$E:$E,$E411))))</f>
        <v/>
      </c>
      <c r="DZ411" s="225"/>
      <c r="EA411" s="225"/>
      <c r="EB411" s="225" t="str">
        <f t="shared" si="8"/>
        <v/>
      </c>
      <c r="EC411" s="225" t="str">
        <f t="shared" si="9"/>
        <v/>
      </c>
      <c r="ED411" s="225" t="str">
        <f t="shared" si="10"/>
        <v/>
      </c>
      <c r="EE411" s="225" t="str">
        <f t="shared" si="11"/>
        <v/>
      </c>
      <c r="EF411" s="225" t="str">
        <f t="shared" si="12"/>
        <v/>
      </c>
      <c r="EG411" s="225" t="str">
        <f t="shared" si="13"/>
        <v/>
      </c>
      <c r="EH411" s="225"/>
      <c r="EI411" s="225"/>
      <c r="EJ411" s="225"/>
      <c r="EK411" s="225"/>
      <c r="EL411" s="225"/>
      <c r="EM411" s="225"/>
    </row>
    <row r="412">
      <c r="A412" s="231"/>
      <c r="B412" s="231"/>
      <c r="C412" s="231"/>
      <c r="D412" s="231" t="str">
        <f t="array" ref="D412">IFERROR(INDEX(Profiles!$B:$B,MATCH($A412,Profiles!$A:$A,0)),"")</f>
        <v/>
      </c>
      <c r="E412" s="231"/>
      <c r="F412" s="231"/>
      <c r="G412" s="231"/>
      <c r="H412" s="231"/>
      <c r="I412" s="231" t="str">
        <f>IF(A412="","",IF(Settings!$N$3="DATE",F412&amp;": "&amp;TEXT(B412,"M/DD/YY"),F412&amp;": "&amp;H412))</f>
        <v/>
      </c>
      <c r="J412" s="231"/>
      <c r="K412" s="231"/>
      <c r="L412" s="231"/>
      <c r="M412" s="232" t="str">
        <f t="shared" si="14"/>
        <v/>
      </c>
      <c r="N412" s="231"/>
      <c r="O412" s="231"/>
      <c r="P412" s="231"/>
      <c r="Q412" s="231"/>
      <c r="R412" s="231"/>
      <c r="S412" s="230" t="str">
        <f>IFERROR(VLOOKUP(AF412, 'YOYO IR Scores'!A:C, 3, FALSE), "")
</f>
        <v/>
      </c>
      <c r="T412" s="231"/>
      <c r="U412" s="231"/>
      <c r="V412" s="231"/>
      <c r="W412" s="231"/>
      <c r="X412" s="233" t="str">
        <f t="shared" si="4"/>
        <v/>
      </c>
      <c r="Y412" s="234" t="str">
        <f t="shared" si="5"/>
        <v/>
      </c>
      <c r="Z412" s="234" t="str">
        <f t="shared" si="6"/>
        <v/>
      </c>
      <c r="AA412" s="233" t="str">
        <f t="shared" si="7"/>
        <v/>
      </c>
      <c r="AB412" s="232"/>
      <c r="AC412" s="232"/>
      <c r="AD412" s="232"/>
      <c r="AE412" s="232" t="str">
        <f>IFERROR(VLOOKUP(AF412, 'YOYO IR Scores'!A:C, 2, FALSE), "")</f>
        <v/>
      </c>
      <c r="AF412" s="232"/>
      <c r="AG412" s="232"/>
      <c r="AH412" s="232"/>
      <c r="AI412" s="232"/>
      <c r="AJ412" s="232"/>
      <c r="AK412" s="232"/>
      <c r="AL412" s="232"/>
      <c r="AM412" s="232"/>
      <c r="AN412" s="232"/>
      <c r="AO412" s="232"/>
      <c r="AP412" s="232"/>
      <c r="AQ412" s="232"/>
      <c r="AR412" s="232"/>
      <c r="AS412" s="232"/>
      <c r="AT412" s="232"/>
      <c r="AU412" s="232"/>
      <c r="AV412" s="232"/>
      <c r="AW412" s="232"/>
      <c r="AX412" s="232"/>
      <c r="AY412" s="232"/>
      <c r="AZ412" s="232"/>
      <c r="BA412" s="232"/>
      <c r="BB412" s="232"/>
      <c r="BC412" s="232"/>
      <c r="BD412" s="232"/>
      <c r="BE412" s="232"/>
      <c r="BF412" s="232"/>
      <c r="BG412" s="232"/>
      <c r="BH412" s="232"/>
      <c r="BI412" s="232"/>
      <c r="BJ412" s="232"/>
      <c r="BK412" s="232" t="str">
        <f t="array" ref="BK412">IF(J412="","",
IF(INDEX(Settings!$H:$H,MATCH(BY$1,Settings!$G:$G,0))=TRUE,
100-100*(J412-MIN(J:J))/(MAX(J:J)-MIN(J:J)),
100*(J412-MIN(J:J))/(MAX(J:J)-MIN(J:J))))</f>
        <v/>
      </c>
      <c r="BL412" s="232" t="str">
        <f t="array" ref="BL412">IF(J412="","",
IF(INDEX(Settings!$H:$H,MATCH(BY$1,Settings!$G:$G,0))=TRUE,
100-100*(J412-MINIFS(J:J,$E:$E,$E412))/(MAXIFS(J:J,$E:$E,$E412)-MINIFS(J:J,$E:$E,$E412)),
100*(J412-MINIFS(J:J,$E:$E,$E412))/(MAXIFS(J:J,$E:$E,$E412)-MINIFS(J:J,$E:$E,$E412))))</f>
        <v/>
      </c>
      <c r="BM412" s="232" t="str">
        <f t="array" ref="BM412">IF(J412="","",
IF(INDEX(Settings!$H:$H,MATCH(BY$1,Settings!$G:$G,0))=TRUE,
100-100*(J412-MINIFS(J:J,$E:$E,$E412,$I:$I,$I412))/(MAXIFS(J:J,$E:$E,$E412,$I:$I,$I412)-MINIFS(J:J,$E:$E,$E412,$I:$I,$I412)),
100*(J412-MINIFS(J:J,$E:$E,$E412,$I:$I,$I412))/(MAXIFS(J:J,$E:$E,$E412,$I:$I,$I412)-MINIFS(J:J,$E:$E,$E412,$I:$I,$I412))))</f>
        <v/>
      </c>
      <c r="BN412" s="231" t="str">
        <f t="array" ref="BN412">IF(J412="","",
IF(INDEX(Settings!$H:$H,MATCH(BY$1,Settings!$G:$G,0))=TRUE,
100-100*PERCENTRANK(J:J,J412),
100*PERCENTRANK(J:J,J412)))</f>
        <v/>
      </c>
      <c r="BO412" s="231" t="str">
        <f>IFERROR(__xludf.DUMMYFUNCTION("IF(J412="""","""",
IF(INDEX(Settings!$H:$H,MATCH(BY$1,Settings!$G:$G,0))=TRUE,
100-100*PERCENTRANK(FILTER(J:J,$E:$E=$E412),J412),
100*PERCENTRANK(FILTER(J:J,$E:$E=$E412),J412)))"),"")</f>
        <v/>
      </c>
      <c r="BP412" s="231" t="str">
        <f>IFERROR(__xludf.DUMMYFUNCTION("IF(J412="""","""",
IF(INDEX(Settings!$H:$H,MATCH(BY$1,Settings!$G:$G,0))=TRUE,
100-100*PERCENTRANK(FILTER(J:J,$E:$E=$E412,$I:$I=$I412),J412),
100*PERCENTRANK(FILTER(J:J,$E:$E=$E412,$I:$I=$I412),J412)))"),"")</f>
        <v/>
      </c>
      <c r="BQ412" s="233" t="str">
        <f t="array" ref="BQ412">IF(J412="","",
IF(INDEX(Settings!$H:$H,MATCH(BY$1,Settings!$G:$G,0))=TRUE,
-1*(J412-AVERAGE(J:J))/STDEV(J:J),
(J412-AVERAGE(J:J))/STDEV(J:J)))</f>
        <v/>
      </c>
      <c r="BR412" s="233" t="str">
        <f>IFERROR(__xludf.DUMMYFUNCTION("IF(J412="""","""",
IF(INDEX(Settings!$H:$H,MATCH(BY$1,Settings!$G:$G,0))=TRUE,
-1*(J412-AVERAGEIFS(J:J,$E:$E,$E412))/STDEV(FILTER(J:J,$E:$E=$E412)),
(J412-AVERAGEIFS(J:J,$E:$E,$E412))/STDEV(FILTER(J:J,$E:$E=$E412))))"),"")</f>
        <v/>
      </c>
      <c r="BS412" s="233"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1"/>
      <c r="BX412" s="231"/>
      <c r="BY412" s="232" t="str">
        <f t="array" ref="BY412">IF(J412="","",
IF(INDEX(Settings!$H:$H,MATCH(BY$1,Settings!$G:$G,0))=TRUE,
100-100*(J412-MINIFS(J:J,$E:$E,$E412))/(MAXIFS(J:J,$E:$E,$E412)-MINIFS(J:J,$E:$E,$E412)),
100*(J412-MINIFS(J:J,$E:$E,$E412))/(MAXIFS(J:J,$E:$E,$E412)-MINIFS(J:J,$E:$E,$E412))))</f>
        <v/>
      </c>
      <c r="BZ412" s="232" t="str">
        <f t="array" ref="BZ412">IF(K412="","",
IF(INDEX(Settings!$H:$H,MATCH(BZ$1,Settings!$G:$G,0))=TRUE,
100-100*(K412-MINIFS(K:K,$E:$E,$E412))/(MAXIFS(K:K,$E:$E,$E412)-MINIFS(K:K,$E:$E,$E412)),
100*(K412-MINIFS(K:K,$E:$E,$E412))/(MAXIFS(K:K,$E:$E,$E412)-MINIFS(K:K,$E:$E,$E412))))</f>
        <v/>
      </c>
      <c r="CA412" s="232" t="str">
        <f t="array" ref="CA412">IF(L412="","",
IF(INDEX(Settings!$H:$H,MATCH(CA$1,Settings!$G:$G,0))=TRUE,
100-100*(L412-MINIFS(L:L,$E:$E,$E412))/(MAXIFS(L:L,$E:$E,$E412)-MINIFS(L:L,$E:$E,$E412)),
100*(L412-MINIFS(L:L,$E:$E,$E412))/(MAXIFS(L:L,$E:$E,$E412)-MINIFS(L:L,$E:$E,$E412))))</f>
        <v/>
      </c>
      <c r="CB412" s="232" t="str">
        <f t="array" ref="CB412">IF(M412="","",
IF(INDEX(Settings!$H:$H,MATCH(CB$1,Settings!$G:$G,0))=TRUE,
100-100*(M412-MINIFS(M:M,$E:$E,$E412))/(MAXIFS(M:M,$E:$E,$E412)-MINIFS(M:M,$E:$E,$E412)),
100*(M412-MINIFS(M:M,$E:$E,$E412))/(MAXIFS(M:M,$E:$E,$E412)-MINIFS(M:M,$E:$E,$E412))))</f>
        <v/>
      </c>
      <c r="CC412" s="232" t="str">
        <f t="array" ref="CC412">IF(N412="","",
IF(INDEX(Settings!$H:$H,MATCH(CC$1,Settings!$G:$G,0))=TRUE,
100-100*(N412-MINIFS(N:N,$E:$E,$E412))/(MAXIFS(N:N,$E:$E,$E412)-MINIFS(N:N,$E:$E,$E412)),
100*(N412-MINIFS(N:N,$E:$E,$E412))/(MAXIFS(N:N,$E:$E,$E412)-MINIFS(N:N,$E:$E,$E412))))</f>
        <v/>
      </c>
      <c r="CD412" s="232" t="str">
        <f t="array" ref="CD412">IF(O412="","",
IF(INDEX(Settings!$H:$H,MATCH(CD$1,Settings!$G:$G,0))=TRUE,
100-100*(O412-MINIFS(O:O,$E:$E,$E412))/(MAXIFS(O:O,$E:$E,$E412)-MINIFS(O:O,$E:$E,$E412)),
100*(O412-MINIFS(O:O,$E:$E,$E412))/(MAXIFS(O:O,$E:$E,$E412)-MINIFS(O:O,$E:$E,$E412))))</f>
        <v/>
      </c>
      <c r="CE412" s="232" t="str">
        <f t="array" ref="CE412">IF(P412="","",
IF(INDEX(Settings!$H:$H,MATCH(CE$1,Settings!$G:$G,0))=TRUE,
100-100*(P412-MINIFS(P:P,$E:$E,$E412))/(MAXIFS(P:P,$E:$E,$E412)-MINIFS(P:P,$E:$E,$E412)),
100*(P412-MINIFS(P:P,$E:$E,$E412))/(MAXIFS(P:P,$E:$E,$E412)-MINIFS(P:P,$E:$E,$E412))))</f>
        <v/>
      </c>
      <c r="CF412" s="232" t="str">
        <f t="array" ref="CF412">IF(Q412="","",
IF(INDEX(Settings!$H:$H,MATCH(CF$1,Settings!$G:$G,0))=TRUE,
100-100*(Q412-MINIFS(Q:Q,$E:$E,$E412))/(MAXIFS(Q:Q,$E:$E,$E412)-MINIFS(Q:Q,$E:$E,$E412)),
100*(Q412-MINIFS(Q:Q,$E:$E,$E412))/(MAXIFS(Q:Q,$E:$E,$E412)-MINIFS(Q:Q,$E:$E,$E412))))</f>
        <v/>
      </c>
      <c r="CG412" s="232" t="str">
        <f t="array" ref="CG412">IF(R412="","",
IF(INDEX(Settings!$H:$H,MATCH(CG$1,Settings!$G:$G,0))=TRUE,
100-100*(R412-MINIFS(R:R,$E:$E,$E412))/(MAXIFS(R:R,$E:$E,$E412)-MINIFS(R:R,$E:$E,$E412)),
100*(R412-MINIFS(R:R,$E:$E,$E412))/(MAXIFS(R:R,$E:$E,$E412)-MINIFS(R:R,$E:$E,$E412))))</f>
        <v/>
      </c>
      <c r="CH412" s="232" t="str">
        <f t="array" ref="CH412">IF(S412="","",
IF(INDEX(Settings!$H:$H,MATCH(CH$1,Settings!$G:$G,0))=TRUE,
100-100*(S412-MINIFS(S:S,$E:$E,$E412))/(MAXIFS(S:S,$E:$E,$E412)-MINIFS(S:S,$E:$E,$E412)),
100*(S412-MINIFS(S:S,$E:$E,$E412))/(MAXIFS(S:S,$E:$E,$E412)-MINIFS(S:S,$E:$E,$E412))))</f>
        <v/>
      </c>
      <c r="CI412" s="232" t="str">
        <f t="array" ref="CI412">IF(T412="","",
IF(INDEX(Settings!$H:$H,MATCH(CI$1,Settings!$G:$G,0))=TRUE,
100-100*(T412-MINIFS(T:T,$E:$E,$E412))/(MAXIFS(T:T,$E:$E,$E412)-MINIFS(T:T,$E:$E,$E412)),
100*(T412-MINIFS(T:T,$E:$E,$E412))/(MAXIFS(T:T,$E:$E,$E412)-MINIFS(T:T,$E:$E,$E412))))</f>
        <v/>
      </c>
      <c r="CJ412" s="232" t="str">
        <f t="array" ref="CJ412">IF(U412="","",
IF(INDEX(Settings!$H:$H,MATCH(CJ$1,Settings!$G:$G,0))=TRUE,
100-100*(U412-MINIFS(U:U,$E:$E,$E412))/(MAXIFS(U:U,$E:$E,$E412)-MINIFS(U:U,$E:$E,$E412)),
100*(U412-MINIFS(U:U,$E:$E,$E412))/(MAXIFS(U:U,$E:$E,$E412)-MINIFS(U:U,$E:$E,$E412))))</f>
        <v/>
      </c>
      <c r="CK412" s="232" t="str">
        <f t="array" ref="CK412">IF(V412="","",
IF(INDEX(Settings!$H:$H,MATCH(CK$1,Settings!$G:$G,0))=TRUE,
100-100*(V412-MINIFS(V:V,$E:$E,$E412))/(MAXIFS(V:V,$E:$E,$E412)-MINIFS(V:V,$E:$E,$E412)),
100*(V412-MINIFS(V:V,$E:$E,$E412))/(MAXIFS(V:V,$E:$E,$E412)-MINIFS(V:V,$E:$E,$E412))))</f>
        <v/>
      </c>
      <c r="CL412" s="232" t="str">
        <f t="array" ref="CL412">IF(W412="","",
IF(INDEX(Settings!$H:$H,MATCH(CL$1,Settings!$G:$G,0))=TRUE,
100-100*(W412-MINIFS(W:W,$E:$E,$E412))/(MAXIFS(W:W,$E:$E,$E412)-MINIFS(W:W,$E:$E,$E412)),
100*(W412-MINIFS(W:W,$E:$E,$E412))/(MAXIFS(W:W,$E:$E,$E412)-MINIFS(W:W,$E:$E,$E412))))</f>
        <v/>
      </c>
      <c r="CM412" s="232" t="str">
        <f t="array" ref="CM412">IF(X412="","",
IF(INDEX(Settings!$H:$H,MATCH(CM$1,Settings!$G:$G,0))=TRUE,
100-100*(X412-MINIFS(X:X,$E:$E,$E412))/(MAXIFS(X:X,$E:$E,$E412)-MINIFS(X:X,$E:$E,$E412)),
100*(X412-MINIFS(X:X,$E:$E,$E412))/(MAXIFS(X:X,$E:$E,$E412)-MINIFS(X:X,$E:$E,$E412))))</f>
        <v/>
      </c>
      <c r="CN412" s="232" t="str">
        <f t="array" ref="CN412">IF(Y412="","",
IF(INDEX(Settings!$H:$H,MATCH(CN$1,Settings!$G:$G,0))=TRUE,
100-100*(Y412-MINIFS(Y:Y,$E:$E,$E412))/(MAXIFS(Y:Y,$E:$E,$E412)-MINIFS(Y:Y,$E:$E,$E412)),
100*(Y412-MINIFS(Y:Y,$E:$E,$E412))/(MAXIFS(Y:Y,$E:$E,$E412)-MINIFS(Y:Y,$E:$E,$E412))))</f>
        <v/>
      </c>
      <c r="CO412" s="232" t="str">
        <f t="array" ref="CO412">IF(Z412="","",
IF(INDEX(Settings!$H:$H,MATCH(CO$1,Settings!$G:$G,0))=TRUE,
100-100*(Z412-MINIFS(Z:Z,$E:$E,$E412))/(MAXIFS(Z:Z,$E:$E,$E412)-MINIFS(Z:Z,$E:$E,$E412)),
100*(Z412-MINIFS(Z:Z,$E:$E,$E412))/(MAXIFS(Z:Z,$E:$E,$E412)-MINIFS(Z:Z,$E:$E,$E412))))</f>
        <v/>
      </c>
      <c r="CP412" s="232" t="str">
        <f t="array" ref="CP412">IF(AA412="","",
IF(INDEX(Settings!$H:$H,MATCH(CP$1,Settings!$G:$G,0))=TRUE,
100-100*(AA412-MINIFS(AA:AA,$E:$E,$E412))/(MAXIFS(AA:AA,$E:$E,$E412)-MINIFS(AA:AA,$E:$E,$E412)),
100*(AA412-MINIFS(AA:AA,$E:$E,$E412))/(MAXIFS(AA:AA,$E:$E,$E412)-MINIFS(AA:AA,$E:$E,$E412))))</f>
        <v/>
      </c>
      <c r="CQ412" s="232" t="str">
        <f t="array" ref="CQ412">IF(AB412="","",
IF(INDEX(Settings!$H:$H,MATCH(CQ$1,Settings!$G:$G,0))=TRUE,
100-100*(AB412-MINIFS(AB:AB,$E:$E,$E412))/(MAXIFS(AB:AB,$E:$E,$E412)-MINIFS(AB:AB,$E:$E,$E412)),
100*(AB412-MINIFS(AB:AB,$E:$E,$E412))/(MAXIFS(AB:AB,$E:$E,$E412)-MINIFS(AB:AB,$E:$E,$E412))))</f>
        <v/>
      </c>
      <c r="CR412" s="232" t="str">
        <f t="array" ref="CR412">IF(AC412="","",
IF(INDEX(Settings!$H:$H,MATCH(CR$1,Settings!$G:$G,0))=TRUE,
100-100*(AC412-MINIFS(AC:AC,$E:$E,$E412))/(MAXIFS(AC:AC,$E:$E,$E412)-MINIFS(AC:AC,$E:$E,$E412)),
100*(AC412-MINIFS(AC:AC,$E:$E,$E412))/(MAXIFS(AC:AC,$E:$E,$E412)-MINIFS(AC:AC,$E:$E,$E412))))</f>
        <v/>
      </c>
      <c r="CS412" s="232" t="str">
        <f t="array" ref="CS412">IF(AD412="","",
IF(INDEX(Settings!$H:$H,MATCH(CS$1,Settings!$G:$G,0))=TRUE,
100-100*(AD412-MINIFS(AD:AD,$E:$E,$E412))/(MAXIFS(AD:AD,$E:$E,$E412)-MINIFS(AD:AD,$E:$E,$E412)),
100*(AD412-MINIFS(AD:AD,$E:$E,$E412))/(MAXIFS(AD:AD,$E:$E,$E412)-MINIFS(AD:AD,$E:$E,$E412))))</f>
        <v/>
      </c>
      <c r="CT412" s="232" t="str">
        <f t="array" ref="CT412">IF(AE412="","",
IF(INDEX(Settings!$H:$H,MATCH(CT$1,Settings!$G:$G,0))=TRUE,
100-100*(AE412-MINIFS(AE:AE,$E:$E,$E412))/(MAXIFS(AE:AE,$E:$E,$E412)-MINIFS(AE:AE,$E:$E,$E412)),
100*(AE412-MINIFS(AE:AE,$E:$E,$E412))/(MAXIFS(AE:AE,$E:$E,$E412)-MINIFS(AE:AE,$E:$E,$E412))))</f>
        <v/>
      </c>
      <c r="CU412" s="232" t="str">
        <f t="array" ref="CU412">IF(AF412="","",
IF(INDEX(Settings!$H:$H,MATCH(CU$1,Settings!$G:$G,0))=TRUE,
100-100*(AF412-MINIFS(AF:AF,$E:$E,$E412))/(MAXIFS(AF:AF,$E:$E,$E412)-MINIFS(AF:AF,$E:$E,$E412)),
100*(AF412-MINIFS(AF:AF,$E:$E,$E412))/(MAXIFS(AF:AF,$E:$E,$E412)-MINIFS(AF:AF,$E:$E,$E412))))</f>
        <v/>
      </c>
      <c r="CV412" s="232" t="str">
        <f t="array" ref="CV412">IF(AG412="","",
IF(INDEX(Settings!$H:$H,MATCH(CV$1,Settings!$G:$G,0))=TRUE,
100-100*(AG412-MINIFS(AG:AG,$E:$E,$E412))/(MAXIFS(AG:AG,$E:$E,$E412)-MINIFS(AG:AG,$E:$E,$E412)),
100*(AG412-MINIFS(AG:AG,$E:$E,$E412))/(MAXIFS(AG:AG,$E:$E,$E412)-MINIFS(AG:AG,$E:$E,$E412))))</f>
        <v/>
      </c>
      <c r="CW412" s="232" t="str">
        <f t="array" ref="CW412">IF(AH412="","",
IF(INDEX(Settings!$H:$H,MATCH(CW$1,Settings!$G:$G,0))=TRUE,
100-100*(AH412-MINIFS(AH:AH,$E:$E,$E412))/(MAXIFS(AH:AH,$E:$E,$E412)-MINIFS(AH:AH,$E:$E,$E412)),
100*(AH412-MINIFS(AH:AH,$E:$E,$E412))/(MAXIFS(AH:AH,$E:$E,$E412)-MINIFS(AH:AH,$E:$E,$E412))))</f>
        <v/>
      </c>
      <c r="CX412" s="232" t="str">
        <f t="array" ref="CX412">IF(AI412="","",
IF(INDEX(Settings!$H:$H,MATCH(CX$1,Settings!$G:$G,0))=TRUE,
100-100*(AI412-MINIFS(AI:AI,$E:$E,$E412))/(MAXIFS(AI:AI,$E:$E,$E412)-MINIFS(AI:AI,$E:$E,$E412)),
100*(AI412-MINIFS(AI:AI,$E:$E,$E412))/(MAXIFS(AI:AI,$E:$E,$E412)-MINIFS(AI:AI,$E:$E,$E412))))</f>
        <v/>
      </c>
      <c r="CY412" s="232" t="str">
        <f t="array" ref="CY412">IF(AJ412="","",
IF(INDEX(Settings!$H:$H,MATCH(CY$1,Settings!$G:$G,0))=TRUE,
100-100*(AJ412-MINIFS(AJ:AJ,$E:$E,$E412))/(MAXIFS(AJ:AJ,$E:$E,$E412)-MINIFS(AJ:AJ,$E:$E,$E412)),
100*(AJ412-MINIFS(AJ:AJ,$E:$E,$E412))/(MAXIFS(AJ:AJ,$E:$E,$E412)-MINIFS(AJ:AJ,$E:$E,$E412))))</f>
        <v/>
      </c>
      <c r="CZ412" s="232" t="str">
        <f t="array" ref="CZ412">IF(AK412="","",
IF(INDEX(Settings!$H:$H,MATCH(CZ$1,Settings!$G:$G,0))=TRUE,
100-100*(AK412-MINIFS(AK:AK,$E:$E,$E412))/(MAXIFS(AK:AK,$E:$E,$E412)-MINIFS(AK:AK,$E:$E,$E412)),
100*(AK412-MINIFS(AK:AK,$E:$E,$E412))/(MAXIFS(AK:AK,$E:$E,$E412)-MINIFS(AK:AK,$E:$E,$E412))))</f>
        <v/>
      </c>
      <c r="DA412" s="232" t="str">
        <f t="array" ref="DA412">IF(AL412="","",
IF(INDEX(Settings!$H:$H,MATCH(DA$1,Settings!$G:$G,0))=TRUE,
100-100*(AL412-MINIFS(AL:AL,$E:$E,$E412))/(MAXIFS(AL:AL,$E:$E,$E412)-MINIFS(AL:AL,$E:$E,$E412)),
100*(AL412-MINIFS(AL:AL,$E:$E,$E412))/(MAXIFS(AL:AL,$E:$E,$E412)-MINIFS(AL:AL,$E:$E,$E412))))</f>
        <v/>
      </c>
      <c r="DB412" s="232" t="str">
        <f t="array" ref="DB412">IF(AM412="","",
IF(INDEX(Settings!$H:$H,MATCH(DB$1,Settings!$G:$G,0))=TRUE,
100-100*(AM412-MINIFS(AM:AM,$E:$E,$E412))/(MAXIFS(AM:AM,$E:$E,$E412)-MINIFS(AM:AM,$E:$E,$E412)),
100*(AM412-MINIFS(AM:AM,$E:$E,$E412))/(MAXIFS(AM:AM,$E:$E,$E412)-MINIFS(AM:AM,$E:$E,$E412))))</f>
        <v/>
      </c>
      <c r="DC412" s="232" t="str">
        <f t="array" ref="DC412">IF(AN412="","",
IF(INDEX(Settings!$H:$H,MATCH(DC$1,Settings!$G:$G,0))=TRUE,
100-100*(AN412-MINIFS(AN:AN,$E:$E,$E412))/(MAXIFS(AN:AN,$E:$E,$E412)-MINIFS(AN:AN,$E:$E,$E412)),
100*(AN412-MINIFS(AN:AN,$E:$E,$E412))/(MAXIFS(AN:AN,$E:$E,$E412)-MINIFS(AN:AN,$E:$E,$E412))))</f>
        <v/>
      </c>
      <c r="DD412" s="232" t="str">
        <f t="array" ref="DD412">IF(AO412="","",
IF(INDEX(Settings!$H:$H,MATCH(DD$1,Settings!$G:$G,0))=TRUE,
100-100*(AO412-MINIFS(AO:AO,$E:$E,$E412))/(MAXIFS(AO:AO,$E:$E,$E412)-MINIFS(AO:AO,$E:$E,$E412)),
100*(AO412-MINIFS(AO:AO,$E:$E,$E412))/(MAXIFS(AO:AO,$E:$E,$E412)-MINIFS(AO:AO,$E:$E,$E412))))</f>
        <v/>
      </c>
      <c r="DE412" s="232" t="str">
        <f t="array" ref="DE412">IF(AP412="","",
IF(INDEX(Settings!$H:$H,MATCH(DE$1,Settings!$G:$G,0))=TRUE,
100-100*(AP412-MINIFS(AP:AP,$E:$E,$E412))/(MAXIFS(AP:AP,$E:$E,$E412)-MINIFS(AP:AP,$E:$E,$E412)),
100*(AP412-MINIFS(AP:AP,$E:$E,$E412))/(MAXIFS(AP:AP,$E:$E,$E412)-MINIFS(AP:AP,$E:$E,$E412))))</f>
        <v/>
      </c>
      <c r="DF412" s="232" t="str">
        <f t="array" ref="DF412">IF(AQ412="","",
IF(INDEX(Settings!$H:$H,MATCH(DF$1,Settings!$G:$G,0))=TRUE,
100-100*(AQ412-MINIFS(AQ:AQ,$E:$E,$E412))/(MAXIFS(AQ:AQ,$E:$E,$E412)-MINIFS(AQ:AQ,$E:$E,$E412)),
100*(AQ412-MINIFS(AQ:AQ,$E:$E,$E412))/(MAXIFS(AQ:AQ,$E:$E,$E412)-MINIFS(AQ:AQ,$E:$E,$E412))))</f>
        <v/>
      </c>
      <c r="DG412" s="232" t="str">
        <f t="array" ref="DG412">IF(AR412="","",
IF(INDEX(Settings!$H:$H,MATCH(DG$1,Settings!$G:$G,0))=TRUE,
100-100*(AR412-MINIFS(AR:AR,$E:$E,$E412))/(MAXIFS(AR:AR,$E:$E,$E412)-MINIFS(AR:AR,$E:$E,$E412)),
100*(AR412-MINIFS(AR:AR,$E:$E,$E412))/(MAXIFS(AR:AR,$E:$E,$E412)-MINIFS(AR:AR,$E:$E,$E412))))</f>
        <v/>
      </c>
      <c r="DH412" s="232" t="str">
        <f t="array" ref="DH412">IF(AS412="","",
IF(INDEX(Settings!$H:$H,MATCH(DH$1,Settings!$G:$G,0))=TRUE,
100-100*(AS412-MINIFS(AS:AS,$E:$E,$E412))/(MAXIFS(AS:AS,$E:$E,$E412)-MINIFS(AS:AS,$E:$E,$E412)),
100*(AS412-MINIFS(AS:AS,$E:$E,$E412))/(MAXIFS(AS:AS,$E:$E,$E412)-MINIFS(AS:AS,$E:$E,$E412))))</f>
        <v/>
      </c>
      <c r="DI412" s="232" t="str">
        <f t="array" ref="DI412">IF(AT412="","",
IF(INDEX(Settings!$H:$H,MATCH(DI$1,Settings!$G:$G,0))=TRUE,
100-100*(AT412-MINIFS(AT:AT,$E:$E,$E412))/(MAXIFS(AT:AT,$E:$E,$E412)-MINIFS(AT:AT,$E:$E,$E412)),
100*(AT412-MINIFS(AT:AT,$E:$E,$E412))/(MAXIFS(AT:AT,$E:$E,$E412)-MINIFS(AT:AT,$E:$E,$E412))))</f>
        <v/>
      </c>
      <c r="DJ412" s="232" t="str">
        <f t="array" ref="DJ412">IF(AU412="","",
IF(INDEX(Settings!$H:$H,MATCH(DJ$1,Settings!$G:$G,0))=TRUE,
100-100*(AU412-MINIFS(AU:AU,$E:$E,$E412))/(MAXIFS(AU:AU,$E:$E,$E412)-MINIFS(AU:AU,$E:$E,$E412)),
100*(AU412-MINIFS(AU:AU,$E:$E,$E412))/(MAXIFS(AU:AU,$E:$E,$E412)-MINIFS(AU:AU,$E:$E,$E412))))</f>
        <v/>
      </c>
      <c r="DK412" s="232" t="str">
        <f t="array" ref="DK412">IF(AV412="","",
IF(INDEX(Settings!$H:$H,MATCH(DK$1,Settings!$G:$G,0))=TRUE,
100-100*(AV412-MINIFS(AV:AV,$E:$E,$E412))/(MAXIFS(AV:AV,$E:$E,$E412)-MINIFS(AV:AV,$E:$E,$E412)),
100*(AV412-MINIFS(AV:AV,$E:$E,$E412))/(MAXIFS(AV:AV,$E:$E,$E412)-MINIFS(AV:AV,$E:$E,$E412))))</f>
        <v/>
      </c>
      <c r="DL412" s="232" t="str">
        <f t="array" ref="DL412">IF(AW412="","",
IF(INDEX(Settings!$H:$H,MATCH(DL$1,Settings!$G:$G,0))=TRUE,
100-100*(AW412-MINIFS(AW:AW,$E:$E,$E412))/(MAXIFS(AW:AW,$E:$E,$E412)-MINIFS(AW:AW,$E:$E,$E412)),
100*(AW412-MINIFS(AW:AW,$E:$E,$E412))/(MAXIFS(AW:AW,$E:$E,$E412)-MINIFS(AW:AW,$E:$E,$E412))))</f>
        <v/>
      </c>
      <c r="DM412" s="232" t="str">
        <f t="array" ref="DM412">IF(AX412="","",
IF(INDEX(Settings!$H:$H,MATCH(DM$1,Settings!$G:$G,0))=TRUE,
100-100*(AX412-MINIFS(AX:AX,$E:$E,$E412))/(MAXIFS(AX:AX,$E:$E,$E412)-MINIFS(AX:AX,$E:$E,$E412)),
100*(AX412-MINIFS(AX:AX,$E:$E,$E412))/(MAXIFS(AX:AX,$E:$E,$E412)-MINIFS(AX:AX,$E:$E,$E412))))</f>
        <v/>
      </c>
      <c r="DN412" s="232" t="str">
        <f t="array" ref="DN412">IF(AY412="","",
IF(INDEX(Settings!$H:$H,MATCH(DN$1,Settings!$G:$G,0))=TRUE,
100-100*(AY412-MINIFS(AY:AY,$E:$E,$E412))/(MAXIFS(AY:AY,$E:$E,$E412)-MINIFS(AY:AY,$E:$E,$E412)),
100*(AY412-MINIFS(AY:AY,$E:$E,$E412))/(MAXIFS(AY:AY,$E:$E,$E412)-MINIFS(AY:AY,$E:$E,$E412))))</f>
        <v/>
      </c>
      <c r="DO412" s="232" t="str">
        <f t="array" ref="DO412">IF(AZ412="","",
IF(INDEX(Settings!$H:$H,MATCH(DO$1,Settings!$G:$G,0))=TRUE,
100-100*(AZ412-MINIFS(AZ:AZ,$E:$E,$E412))/(MAXIFS(AZ:AZ,$E:$E,$E412)-MINIFS(AZ:AZ,$E:$E,$E412)),
100*(AZ412-MINIFS(AZ:AZ,$E:$E,$E412))/(MAXIFS(AZ:AZ,$E:$E,$E412)-MINIFS(AZ:AZ,$E:$E,$E412))))</f>
        <v/>
      </c>
      <c r="DP412" s="232" t="str">
        <f t="array" ref="DP412">IF(BA412="","",
IF(INDEX(Settings!$H:$H,MATCH(DP$1,Settings!$G:$G,0))=TRUE,
100-100*(BA412-MINIFS(BA:BA,$E:$E,$E412))/(MAXIFS(BA:BA,$E:$E,$E412)-MINIFS(BA:BA,$E:$E,$E412)),
100*(BA412-MINIFS(BA:BA,$E:$E,$E412))/(MAXIFS(BA:BA,$E:$E,$E412)-MINIFS(BA:BA,$E:$E,$E412))))</f>
        <v/>
      </c>
      <c r="DQ412" s="232" t="str">
        <f t="array" ref="DQ412">IF(BB412="","",
IF(INDEX(Settings!$H:$H,MATCH(DQ$1,Settings!$G:$G,0))=TRUE,
100-100*(BB412-MINIFS(BB:BB,$E:$E,$E412))/(MAXIFS(BB:BB,$E:$E,$E412)-MINIFS(BB:BB,$E:$E,$E412)),
100*(BB412-MINIFS(BB:BB,$E:$E,$E412))/(MAXIFS(BB:BB,$E:$E,$E412)-MINIFS(BB:BB,$E:$E,$E412))))</f>
        <v/>
      </c>
      <c r="DR412" s="232" t="str">
        <f t="array" ref="DR412">IF(BC412="","",
IF(INDEX(Settings!$H:$H,MATCH(DR$1,Settings!$G:$G,0))=TRUE,
100-100*(BC412-MINIFS(BC:BC,$E:$E,$E412))/(MAXIFS(BC:BC,$E:$E,$E412)-MINIFS(BC:BC,$E:$E,$E412)),
100*(BC412-MINIFS(BC:BC,$E:$E,$E412))/(MAXIFS(BC:BC,$E:$E,$E412)-MINIFS(BC:BC,$E:$E,$E412))))</f>
        <v/>
      </c>
      <c r="DS412" s="232" t="str">
        <f t="array" ref="DS412">IF(BD412="","",
IF(INDEX(Settings!$H:$H,MATCH(DS$1,Settings!$G:$G,0))=TRUE,
100-100*(BD412-MINIFS(BD:BD,$E:$E,$E412))/(MAXIFS(BD:BD,$E:$E,$E412)-MINIFS(BD:BD,$E:$E,$E412)),
100*(BD412-MINIFS(BD:BD,$E:$E,$E412))/(MAXIFS(BD:BD,$E:$E,$E412)-MINIFS(BD:BD,$E:$E,$E412))))</f>
        <v/>
      </c>
      <c r="DT412" s="232" t="str">
        <f t="array" ref="DT412">IF(BE412="","",
IF(INDEX(Settings!$H:$H,MATCH(DT$1,Settings!$G:$G,0))=TRUE,
100-100*(BE412-MINIFS(BE:BE,$E:$E,$E412))/(MAXIFS(BE:BE,$E:$E,$E412)-MINIFS(BE:BE,$E:$E,$E412)),
100*(BE412-MINIFS(BE:BE,$E:$E,$E412))/(MAXIFS(BE:BE,$E:$E,$E412)-MINIFS(BE:BE,$E:$E,$E412))))</f>
        <v/>
      </c>
      <c r="DU412" s="232" t="str">
        <f t="array" ref="DU412">IF(BF412="","",
IF(INDEX(Settings!$H:$H,MATCH(DU$1,Settings!$G:$G,0))=TRUE,
100-100*(BF412-MINIFS(BF:BF,$E:$E,$E412))/(MAXIFS(BF:BF,$E:$E,$E412)-MINIFS(BF:BF,$E:$E,$E412)),
100*(BF412-MINIFS(BF:BF,$E:$E,$E412))/(MAXIFS(BF:BF,$E:$E,$E412)-MINIFS(BF:BF,$E:$E,$E412))))</f>
        <v/>
      </c>
      <c r="DV412" s="232" t="str">
        <f t="array" ref="DV412">IF(BG412="","",
IF(INDEX(Settings!$H:$H,MATCH(DV$1,Settings!$G:$G,0))=TRUE,
100-100*(BG412-MINIFS(BG:BG,$E:$E,$E412))/(MAXIFS(BG:BG,$E:$E,$E412)-MINIFS(BG:BG,$E:$E,$E412)),
100*(BG412-MINIFS(BG:BG,$E:$E,$E412))/(MAXIFS(BG:BG,$E:$E,$E412)-MINIFS(BG:BG,$E:$E,$E412))))</f>
        <v/>
      </c>
      <c r="DW412" s="232" t="str">
        <f t="array" ref="DW412">IF(BH412="","",
IF(INDEX(Settings!$H:$H,MATCH(DW$1,Settings!$G:$G,0))=TRUE,
100-100*(BH412-MINIFS(BH:BH,$E:$E,$E412))/(MAXIFS(BH:BH,$E:$E,$E412)-MINIFS(BH:BH,$E:$E,$E412)),
100*(BH412-MINIFS(BH:BH,$E:$E,$E412))/(MAXIFS(BH:BH,$E:$E,$E412)-MINIFS(BH:BH,$E:$E,$E412))))</f>
        <v/>
      </c>
      <c r="DX412" s="232" t="str">
        <f t="array" ref="DX412">IF(BI412="","",
IF(INDEX(Settings!$H:$H,MATCH(DX$1,Settings!$G:$G,0))=TRUE,
100-100*(BI412-MINIFS(BI:BI,$E:$E,$E412))/(MAXIFS(BI:BI,$E:$E,$E412)-MINIFS(BI:BI,$E:$E,$E412)),
100*(BI412-MINIFS(BI:BI,$E:$E,$E412))/(MAXIFS(BI:BI,$E:$E,$E412)-MINIFS(BI:BI,$E:$E,$E412))))</f>
        <v/>
      </c>
      <c r="DY412" s="232" t="str">
        <f t="array" ref="DY412">IF(BJ412="","",
IF(INDEX(Settings!$H:$H,MATCH(DY$1,Settings!$G:$G,0))=TRUE,
100-100*(BJ412-MINIFS(BJ:BJ,$E:$E,$E412))/(MAXIFS(BJ:BJ,$E:$E,$E412)-MINIFS(BJ:BJ,$E:$E,$E412)),
100*(BJ412-MINIFS(BJ:BJ,$E:$E,$E412))/(MAXIFS(BJ:BJ,$E:$E,$E412)-MINIFS(BJ:BJ,$E:$E,$E412))))</f>
        <v/>
      </c>
      <c r="DZ412" s="234"/>
      <c r="EA412" s="234"/>
      <c r="EB412" s="234" t="str">
        <f t="shared" si="8"/>
        <v/>
      </c>
      <c r="EC412" s="234" t="str">
        <f t="shared" si="9"/>
        <v/>
      </c>
      <c r="ED412" s="234" t="str">
        <f t="shared" si="10"/>
        <v/>
      </c>
      <c r="EE412" s="234" t="str">
        <f t="shared" si="11"/>
        <v/>
      </c>
      <c r="EF412" s="234" t="str">
        <f t="shared" si="12"/>
        <v/>
      </c>
      <c r="EG412" s="234" t="str">
        <f t="shared" si="13"/>
        <v/>
      </c>
      <c r="EH412" s="234"/>
      <c r="EI412" s="234"/>
      <c r="EJ412" s="234"/>
      <c r="EK412" s="234"/>
      <c r="EL412" s="234"/>
      <c r="EM412" s="234"/>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3" t="str">
        <f t="shared" si="14"/>
        <v/>
      </c>
      <c r="N413" s="49"/>
      <c r="O413" s="49"/>
      <c r="P413" s="49"/>
      <c r="Q413" s="49"/>
      <c r="R413" s="49"/>
      <c r="S413" s="222" t="str">
        <f>IFERROR(VLOOKUP(AF413, 'YOYO IR Scores'!A:C, 3, FALSE), "")
</f>
        <v/>
      </c>
      <c r="T413" s="49"/>
      <c r="U413" s="49"/>
      <c r="V413" s="49"/>
      <c r="W413" s="49"/>
      <c r="X413" s="224" t="str">
        <f t="shared" si="4"/>
        <v/>
      </c>
      <c r="Y413" s="225" t="str">
        <f t="shared" si="5"/>
        <v/>
      </c>
      <c r="Z413" s="225" t="str">
        <f t="shared" si="6"/>
        <v/>
      </c>
      <c r="AA413" s="224" t="str">
        <f t="shared" si="7"/>
        <v/>
      </c>
      <c r="AB413" s="223"/>
      <c r="AC413" s="223"/>
      <c r="AD413" s="223"/>
      <c r="AE413" s="223" t="str">
        <f>IFERROR(VLOOKUP(AF413, 'YOYO IR Scores'!A:C, 2, FALSE), "")</f>
        <v/>
      </c>
      <c r="AF413" s="223"/>
      <c r="AG413" s="223"/>
      <c r="AH413" s="223"/>
      <c r="AI413" s="223"/>
      <c r="AJ413" s="223"/>
      <c r="AK413" s="223"/>
      <c r="AL413" s="223"/>
      <c r="AM413" s="223"/>
      <c r="AN413" s="223"/>
      <c r="AO413" s="223"/>
      <c r="AP413" s="223"/>
      <c r="AQ413" s="223"/>
      <c r="AR413" s="223"/>
      <c r="AS413" s="223"/>
      <c r="AT413" s="223"/>
      <c r="AU413" s="223"/>
      <c r="AV413" s="223"/>
      <c r="AW413" s="223"/>
      <c r="AX413" s="223"/>
      <c r="AY413" s="223"/>
      <c r="AZ413" s="223"/>
      <c r="BA413" s="223"/>
      <c r="BB413" s="223"/>
      <c r="BC413" s="223"/>
      <c r="BD413" s="223"/>
      <c r="BE413" s="223"/>
      <c r="BF413" s="223"/>
      <c r="BG413" s="223"/>
      <c r="BH413" s="223"/>
      <c r="BI413" s="223"/>
      <c r="BJ413" s="223"/>
      <c r="BK413" s="223" t="str">
        <f t="array" ref="BK413">IF(J413="","",
IF(INDEX(Settings!$H:$H,MATCH(BY$1,Settings!$G:$G,0))=TRUE,
100-100*(J413-MIN(J:J))/(MAX(J:J)-MIN(J:J)),
100*(J413-MIN(J:J))/(MAX(J:J)-MIN(J:J))))</f>
        <v/>
      </c>
      <c r="BL413" s="223" t="str">
        <f t="array" ref="BL413">IF(J413="","",
IF(INDEX(Settings!$H:$H,MATCH(BY$1,Settings!$G:$G,0))=TRUE,
100-100*(J413-MINIFS(J:J,$E:$E,$E413))/(MAXIFS(J:J,$E:$E,$E413)-MINIFS(J:J,$E:$E,$E413)),
100*(J413-MINIFS(J:J,$E:$E,$E413))/(MAXIFS(J:J,$E:$E,$E413)-MINIFS(J:J,$E:$E,$E413))))</f>
        <v/>
      </c>
      <c r="BM413" s="223"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4" t="str">
        <f t="array" ref="BQ413">IF(J413="","",
IF(INDEX(Settings!$H:$H,MATCH(BY$1,Settings!$G:$G,0))=TRUE,
-1*(J413-AVERAGE(J:J))/STDEV(J:J),
(J413-AVERAGE(J:J))/STDEV(J:J)))</f>
        <v/>
      </c>
      <c r="BR413" s="224" t="str">
        <f>IFERROR(__xludf.DUMMYFUNCTION("IF(J413="""","""",
IF(INDEX(Settings!$H:$H,MATCH(BY$1,Settings!$G:$G,0))=TRUE,
-1*(J413-AVERAGEIFS(J:J,$E:$E,$E413))/STDEV(FILTER(J:J,$E:$E=$E413)),
(J413-AVERAGEIFS(J:J,$E:$E,$E413))/STDEV(FILTER(J:J,$E:$E=$E413))))"),"")</f>
        <v/>
      </c>
      <c r="BS413" s="224"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3" t="str">
        <f t="array" ref="BY413">IF(J413="","",
IF(INDEX(Settings!$H:$H,MATCH(BY$1,Settings!$G:$G,0))=TRUE,
100-100*(J413-MINIFS(J:J,$E:$E,$E413))/(MAXIFS(J:J,$E:$E,$E413)-MINIFS(J:J,$E:$E,$E413)),
100*(J413-MINIFS(J:J,$E:$E,$E413))/(MAXIFS(J:J,$E:$E,$E413)-MINIFS(J:J,$E:$E,$E413))))</f>
        <v/>
      </c>
      <c r="BZ413" s="223" t="str">
        <f t="array" ref="BZ413">IF(K413="","",
IF(INDEX(Settings!$H:$H,MATCH(BZ$1,Settings!$G:$G,0))=TRUE,
100-100*(K413-MINIFS(K:K,$E:$E,$E413))/(MAXIFS(K:K,$E:$E,$E413)-MINIFS(K:K,$E:$E,$E413)),
100*(K413-MINIFS(K:K,$E:$E,$E413))/(MAXIFS(K:K,$E:$E,$E413)-MINIFS(K:K,$E:$E,$E413))))</f>
        <v/>
      </c>
      <c r="CA413" s="223" t="str">
        <f t="array" ref="CA413">IF(L413="","",
IF(INDEX(Settings!$H:$H,MATCH(CA$1,Settings!$G:$G,0))=TRUE,
100-100*(L413-MINIFS(L:L,$E:$E,$E413))/(MAXIFS(L:L,$E:$E,$E413)-MINIFS(L:L,$E:$E,$E413)),
100*(L413-MINIFS(L:L,$E:$E,$E413))/(MAXIFS(L:L,$E:$E,$E413)-MINIFS(L:L,$E:$E,$E413))))</f>
        <v/>
      </c>
      <c r="CB413" s="223" t="str">
        <f t="array" ref="CB413">IF(M413="","",
IF(INDEX(Settings!$H:$H,MATCH(CB$1,Settings!$G:$G,0))=TRUE,
100-100*(M413-MINIFS(M:M,$E:$E,$E413))/(MAXIFS(M:M,$E:$E,$E413)-MINIFS(M:M,$E:$E,$E413)),
100*(M413-MINIFS(M:M,$E:$E,$E413))/(MAXIFS(M:M,$E:$E,$E413)-MINIFS(M:M,$E:$E,$E413))))</f>
        <v/>
      </c>
      <c r="CC413" s="223" t="str">
        <f t="array" ref="CC413">IF(N413="","",
IF(INDEX(Settings!$H:$H,MATCH(CC$1,Settings!$G:$G,0))=TRUE,
100-100*(N413-MINIFS(N:N,$E:$E,$E413))/(MAXIFS(N:N,$E:$E,$E413)-MINIFS(N:N,$E:$E,$E413)),
100*(N413-MINIFS(N:N,$E:$E,$E413))/(MAXIFS(N:N,$E:$E,$E413)-MINIFS(N:N,$E:$E,$E413))))</f>
        <v/>
      </c>
      <c r="CD413" s="223" t="str">
        <f t="array" ref="CD413">IF(O413="","",
IF(INDEX(Settings!$H:$H,MATCH(CD$1,Settings!$G:$G,0))=TRUE,
100-100*(O413-MINIFS(O:O,$E:$E,$E413))/(MAXIFS(O:O,$E:$E,$E413)-MINIFS(O:O,$E:$E,$E413)),
100*(O413-MINIFS(O:O,$E:$E,$E413))/(MAXIFS(O:O,$E:$E,$E413)-MINIFS(O:O,$E:$E,$E413))))</f>
        <v/>
      </c>
      <c r="CE413" s="223" t="str">
        <f t="array" ref="CE413">IF(P413="","",
IF(INDEX(Settings!$H:$H,MATCH(CE$1,Settings!$G:$G,0))=TRUE,
100-100*(P413-MINIFS(P:P,$E:$E,$E413))/(MAXIFS(P:P,$E:$E,$E413)-MINIFS(P:P,$E:$E,$E413)),
100*(P413-MINIFS(P:P,$E:$E,$E413))/(MAXIFS(P:P,$E:$E,$E413)-MINIFS(P:P,$E:$E,$E413))))</f>
        <v/>
      </c>
      <c r="CF413" s="223" t="str">
        <f t="array" ref="CF413">IF(Q413="","",
IF(INDEX(Settings!$H:$H,MATCH(CF$1,Settings!$G:$G,0))=TRUE,
100-100*(Q413-MINIFS(Q:Q,$E:$E,$E413))/(MAXIFS(Q:Q,$E:$E,$E413)-MINIFS(Q:Q,$E:$E,$E413)),
100*(Q413-MINIFS(Q:Q,$E:$E,$E413))/(MAXIFS(Q:Q,$E:$E,$E413)-MINIFS(Q:Q,$E:$E,$E413))))</f>
        <v/>
      </c>
      <c r="CG413" s="223" t="str">
        <f t="array" ref="CG413">IF(R413="","",
IF(INDEX(Settings!$H:$H,MATCH(CG$1,Settings!$G:$G,0))=TRUE,
100-100*(R413-MINIFS(R:R,$E:$E,$E413))/(MAXIFS(R:R,$E:$E,$E413)-MINIFS(R:R,$E:$E,$E413)),
100*(R413-MINIFS(R:R,$E:$E,$E413))/(MAXIFS(R:R,$E:$E,$E413)-MINIFS(R:R,$E:$E,$E413))))</f>
        <v/>
      </c>
      <c r="CH413" s="223" t="str">
        <f t="array" ref="CH413">IF(S413="","",
IF(INDEX(Settings!$H:$H,MATCH(CH$1,Settings!$G:$G,0))=TRUE,
100-100*(S413-MINIFS(S:S,$E:$E,$E413))/(MAXIFS(S:S,$E:$E,$E413)-MINIFS(S:S,$E:$E,$E413)),
100*(S413-MINIFS(S:S,$E:$E,$E413))/(MAXIFS(S:S,$E:$E,$E413)-MINIFS(S:S,$E:$E,$E413))))</f>
        <v/>
      </c>
      <c r="CI413" s="223" t="str">
        <f t="array" ref="CI413">IF(T413="","",
IF(INDEX(Settings!$H:$H,MATCH(CI$1,Settings!$G:$G,0))=TRUE,
100-100*(T413-MINIFS(T:T,$E:$E,$E413))/(MAXIFS(T:T,$E:$E,$E413)-MINIFS(T:T,$E:$E,$E413)),
100*(T413-MINIFS(T:T,$E:$E,$E413))/(MAXIFS(T:T,$E:$E,$E413)-MINIFS(T:T,$E:$E,$E413))))</f>
        <v/>
      </c>
      <c r="CJ413" s="223" t="str">
        <f t="array" ref="CJ413">IF(U413="","",
IF(INDEX(Settings!$H:$H,MATCH(CJ$1,Settings!$G:$G,0))=TRUE,
100-100*(U413-MINIFS(U:U,$E:$E,$E413))/(MAXIFS(U:U,$E:$E,$E413)-MINIFS(U:U,$E:$E,$E413)),
100*(U413-MINIFS(U:U,$E:$E,$E413))/(MAXIFS(U:U,$E:$E,$E413)-MINIFS(U:U,$E:$E,$E413))))</f>
        <v/>
      </c>
      <c r="CK413" s="223" t="str">
        <f t="array" ref="CK413">IF(V413="","",
IF(INDEX(Settings!$H:$H,MATCH(CK$1,Settings!$G:$G,0))=TRUE,
100-100*(V413-MINIFS(V:V,$E:$E,$E413))/(MAXIFS(V:V,$E:$E,$E413)-MINIFS(V:V,$E:$E,$E413)),
100*(V413-MINIFS(V:V,$E:$E,$E413))/(MAXIFS(V:V,$E:$E,$E413)-MINIFS(V:V,$E:$E,$E413))))</f>
        <v/>
      </c>
      <c r="CL413" s="223" t="str">
        <f t="array" ref="CL413">IF(W413="","",
IF(INDEX(Settings!$H:$H,MATCH(CL$1,Settings!$G:$G,0))=TRUE,
100-100*(W413-MINIFS(W:W,$E:$E,$E413))/(MAXIFS(W:W,$E:$E,$E413)-MINIFS(W:W,$E:$E,$E413)),
100*(W413-MINIFS(W:W,$E:$E,$E413))/(MAXIFS(W:W,$E:$E,$E413)-MINIFS(W:W,$E:$E,$E413))))</f>
        <v/>
      </c>
      <c r="CM413" s="223" t="str">
        <f t="array" ref="CM413">IF(X413="","",
IF(INDEX(Settings!$H:$H,MATCH(CM$1,Settings!$G:$G,0))=TRUE,
100-100*(X413-MINIFS(X:X,$E:$E,$E413))/(MAXIFS(X:X,$E:$E,$E413)-MINIFS(X:X,$E:$E,$E413)),
100*(X413-MINIFS(X:X,$E:$E,$E413))/(MAXIFS(X:X,$E:$E,$E413)-MINIFS(X:X,$E:$E,$E413))))</f>
        <v/>
      </c>
      <c r="CN413" s="223" t="str">
        <f t="array" ref="CN413">IF(Y413="","",
IF(INDEX(Settings!$H:$H,MATCH(CN$1,Settings!$G:$G,0))=TRUE,
100-100*(Y413-MINIFS(Y:Y,$E:$E,$E413))/(MAXIFS(Y:Y,$E:$E,$E413)-MINIFS(Y:Y,$E:$E,$E413)),
100*(Y413-MINIFS(Y:Y,$E:$E,$E413))/(MAXIFS(Y:Y,$E:$E,$E413)-MINIFS(Y:Y,$E:$E,$E413))))</f>
        <v/>
      </c>
      <c r="CO413" s="223" t="str">
        <f t="array" ref="CO413">IF(Z413="","",
IF(INDEX(Settings!$H:$H,MATCH(CO$1,Settings!$G:$G,0))=TRUE,
100-100*(Z413-MINIFS(Z:Z,$E:$E,$E413))/(MAXIFS(Z:Z,$E:$E,$E413)-MINIFS(Z:Z,$E:$E,$E413)),
100*(Z413-MINIFS(Z:Z,$E:$E,$E413))/(MAXIFS(Z:Z,$E:$E,$E413)-MINIFS(Z:Z,$E:$E,$E413))))</f>
        <v/>
      </c>
      <c r="CP413" s="223" t="str">
        <f t="array" ref="CP413">IF(AA413="","",
IF(INDEX(Settings!$H:$H,MATCH(CP$1,Settings!$G:$G,0))=TRUE,
100-100*(AA413-MINIFS(AA:AA,$E:$E,$E413))/(MAXIFS(AA:AA,$E:$E,$E413)-MINIFS(AA:AA,$E:$E,$E413)),
100*(AA413-MINIFS(AA:AA,$E:$E,$E413))/(MAXIFS(AA:AA,$E:$E,$E413)-MINIFS(AA:AA,$E:$E,$E413))))</f>
        <v/>
      </c>
      <c r="CQ413" s="223" t="str">
        <f t="array" ref="CQ413">IF(AB413="","",
IF(INDEX(Settings!$H:$H,MATCH(CQ$1,Settings!$G:$G,0))=TRUE,
100-100*(AB413-MINIFS(AB:AB,$E:$E,$E413))/(MAXIFS(AB:AB,$E:$E,$E413)-MINIFS(AB:AB,$E:$E,$E413)),
100*(AB413-MINIFS(AB:AB,$E:$E,$E413))/(MAXIFS(AB:AB,$E:$E,$E413)-MINIFS(AB:AB,$E:$E,$E413))))</f>
        <v/>
      </c>
      <c r="CR413" s="223" t="str">
        <f t="array" ref="CR413">IF(AC413="","",
IF(INDEX(Settings!$H:$H,MATCH(CR$1,Settings!$G:$G,0))=TRUE,
100-100*(AC413-MINIFS(AC:AC,$E:$E,$E413))/(MAXIFS(AC:AC,$E:$E,$E413)-MINIFS(AC:AC,$E:$E,$E413)),
100*(AC413-MINIFS(AC:AC,$E:$E,$E413))/(MAXIFS(AC:AC,$E:$E,$E413)-MINIFS(AC:AC,$E:$E,$E413))))</f>
        <v/>
      </c>
      <c r="CS413" s="223" t="str">
        <f t="array" ref="CS413">IF(AD413="","",
IF(INDEX(Settings!$H:$H,MATCH(CS$1,Settings!$G:$G,0))=TRUE,
100-100*(AD413-MINIFS(AD:AD,$E:$E,$E413))/(MAXIFS(AD:AD,$E:$E,$E413)-MINIFS(AD:AD,$E:$E,$E413)),
100*(AD413-MINIFS(AD:AD,$E:$E,$E413))/(MAXIFS(AD:AD,$E:$E,$E413)-MINIFS(AD:AD,$E:$E,$E413))))</f>
        <v/>
      </c>
      <c r="CT413" s="223" t="str">
        <f t="array" ref="CT413">IF(AE413="","",
IF(INDEX(Settings!$H:$H,MATCH(CT$1,Settings!$G:$G,0))=TRUE,
100-100*(AE413-MINIFS(AE:AE,$E:$E,$E413))/(MAXIFS(AE:AE,$E:$E,$E413)-MINIFS(AE:AE,$E:$E,$E413)),
100*(AE413-MINIFS(AE:AE,$E:$E,$E413))/(MAXIFS(AE:AE,$E:$E,$E413)-MINIFS(AE:AE,$E:$E,$E413))))</f>
        <v/>
      </c>
      <c r="CU413" s="223" t="str">
        <f t="array" ref="CU413">IF(AF413="","",
IF(INDEX(Settings!$H:$H,MATCH(CU$1,Settings!$G:$G,0))=TRUE,
100-100*(AF413-MINIFS(AF:AF,$E:$E,$E413))/(MAXIFS(AF:AF,$E:$E,$E413)-MINIFS(AF:AF,$E:$E,$E413)),
100*(AF413-MINIFS(AF:AF,$E:$E,$E413))/(MAXIFS(AF:AF,$E:$E,$E413)-MINIFS(AF:AF,$E:$E,$E413))))</f>
        <v/>
      </c>
      <c r="CV413" s="223" t="str">
        <f t="array" ref="CV413">IF(AG413="","",
IF(INDEX(Settings!$H:$H,MATCH(CV$1,Settings!$G:$G,0))=TRUE,
100-100*(AG413-MINIFS(AG:AG,$E:$E,$E413))/(MAXIFS(AG:AG,$E:$E,$E413)-MINIFS(AG:AG,$E:$E,$E413)),
100*(AG413-MINIFS(AG:AG,$E:$E,$E413))/(MAXIFS(AG:AG,$E:$E,$E413)-MINIFS(AG:AG,$E:$E,$E413))))</f>
        <v/>
      </c>
      <c r="CW413" s="223" t="str">
        <f t="array" ref="CW413">IF(AH413="","",
IF(INDEX(Settings!$H:$H,MATCH(CW$1,Settings!$G:$G,0))=TRUE,
100-100*(AH413-MINIFS(AH:AH,$E:$E,$E413))/(MAXIFS(AH:AH,$E:$E,$E413)-MINIFS(AH:AH,$E:$E,$E413)),
100*(AH413-MINIFS(AH:AH,$E:$E,$E413))/(MAXIFS(AH:AH,$E:$E,$E413)-MINIFS(AH:AH,$E:$E,$E413))))</f>
        <v/>
      </c>
      <c r="CX413" s="223" t="str">
        <f t="array" ref="CX413">IF(AI413="","",
IF(INDEX(Settings!$H:$H,MATCH(CX$1,Settings!$G:$G,0))=TRUE,
100-100*(AI413-MINIFS(AI:AI,$E:$E,$E413))/(MAXIFS(AI:AI,$E:$E,$E413)-MINIFS(AI:AI,$E:$E,$E413)),
100*(AI413-MINIFS(AI:AI,$E:$E,$E413))/(MAXIFS(AI:AI,$E:$E,$E413)-MINIFS(AI:AI,$E:$E,$E413))))</f>
        <v/>
      </c>
      <c r="CY413" s="223" t="str">
        <f t="array" ref="CY413">IF(AJ413="","",
IF(INDEX(Settings!$H:$H,MATCH(CY$1,Settings!$G:$G,0))=TRUE,
100-100*(AJ413-MINIFS(AJ:AJ,$E:$E,$E413))/(MAXIFS(AJ:AJ,$E:$E,$E413)-MINIFS(AJ:AJ,$E:$E,$E413)),
100*(AJ413-MINIFS(AJ:AJ,$E:$E,$E413))/(MAXIFS(AJ:AJ,$E:$E,$E413)-MINIFS(AJ:AJ,$E:$E,$E413))))</f>
        <v/>
      </c>
      <c r="CZ413" s="223" t="str">
        <f t="array" ref="CZ413">IF(AK413="","",
IF(INDEX(Settings!$H:$H,MATCH(CZ$1,Settings!$G:$G,0))=TRUE,
100-100*(AK413-MINIFS(AK:AK,$E:$E,$E413))/(MAXIFS(AK:AK,$E:$E,$E413)-MINIFS(AK:AK,$E:$E,$E413)),
100*(AK413-MINIFS(AK:AK,$E:$E,$E413))/(MAXIFS(AK:AK,$E:$E,$E413)-MINIFS(AK:AK,$E:$E,$E413))))</f>
        <v/>
      </c>
      <c r="DA413" s="223" t="str">
        <f t="array" ref="DA413">IF(AL413="","",
IF(INDEX(Settings!$H:$H,MATCH(DA$1,Settings!$G:$G,0))=TRUE,
100-100*(AL413-MINIFS(AL:AL,$E:$E,$E413))/(MAXIFS(AL:AL,$E:$E,$E413)-MINIFS(AL:AL,$E:$E,$E413)),
100*(AL413-MINIFS(AL:AL,$E:$E,$E413))/(MAXIFS(AL:AL,$E:$E,$E413)-MINIFS(AL:AL,$E:$E,$E413))))</f>
        <v/>
      </c>
      <c r="DB413" s="223" t="str">
        <f t="array" ref="DB413">IF(AM413="","",
IF(INDEX(Settings!$H:$H,MATCH(DB$1,Settings!$G:$G,0))=TRUE,
100-100*(AM413-MINIFS(AM:AM,$E:$E,$E413))/(MAXIFS(AM:AM,$E:$E,$E413)-MINIFS(AM:AM,$E:$E,$E413)),
100*(AM413-MINIFS(AM:AM,$E:$E,$E413))/(MAXIFS(AM:AM,$E:$E,$E413)-MINIFS(AM:AM,$E:$E,$E413))))</f>
        <v/>
      </c>
      <c r="DC413" s="223" t="str">
        <f t="array" ref="DC413">IF(AN413="","",
IF(INDEX(Settings!$H:$H,MATCH(DC$1,Settings!$G:$G,0))=TRUE,
100-100*(AN413-MINIFS(AN:AN,$E:$E,$E413))/(MAXIFS(AN:AN,$E:$E,$E413)-MINIFS(AN:AN,$E:$E,$E413)),
100*(AN413-MINIFS(AN:AN,$E:$E,$E413))/(MAXIFS(AN:AN,$E:$E,$E413)-MINIFS(AN:AN,$E:$E,$E413))))</f>
        <v/>
      </c>
      <c r="DD413" s="223" t="str">
        <f t="array" ref="DD413">IF(AO413="","",
IF(INDEX(Settings!$H:$H,MATCH(DD$1,Settings!$G:$G,0))=TRUE,
100-100*(AO413-MINIFS(AO:AO,$E:$E,$E413))/(MAXIFS(AO:AO,$E:$E,$E413)-MINIFS(AO:AO,$E:$E,$E413)),
100*(AO413-MINIFS(AO:AO,$E:$E,$E413))/(MAXIFS(AO:AO,$E:$E,$E413)-MINIFS(AO:AO,$E:$E,$E413))))</f>
        <v/>
      </c>
      <c r="DE413" s="223" t="str">
        <f t="array" ref="DE413">IF(AP413="","",
IF(INDEX(Settings!$H:$H,MATCH(DE$1,Settings!$G:$G,0))=TRUE,
100-100*(AP413-MINIFS(AP:AP,$E:$E,$E413))/(MAXIFS(AP:AP,$E:$E,$E413)-MINIFS(AP:AP,$E:$E,$E413)),
100*(AP413-MINIFS(AP:AP,$E:$E,$E413))/(MAXIFS(AP:AP,$E:$E,$E413)-MINIFS(AP:AP,$E:$E,$E413))))</f>
        <v/>
      </c>
      <c r="DF413" s="223" t="str">
        <f t="array" ref="DF413">IF(AQ413="","",
IF(INDEX(Settings!$H:$H,MATCH(DF$1,Settings!$G:$G,0))=TRUE,
100-100*(AQ413-MINIFS(AQ:AQ,$E:$E,$E413))/(MAXIFS(AQ:AQ,$E:$E,$E413)-MINIFS(AQ:AQ,$E:$E,$E413)),
100*(AQ413-MINIFS(AQ:AQ,$E:$E,$E413))/(MAXIFS(AQ:AQ,$E:$E,$E413)-MINIFS(AQ:AQ,$E:$E,$E413))))</f>
        <v/>
      </c>
      <c r="DG413" s="223" t="str">
        <f t="array" ref="DG413">IF(AR413="","",
IF(INDEX(Settings!$H:$H,MATCH(DG$1,Settings!$G:$G,0))=TRUE,
100-100*(AR413-MINIFS(AR:AR,$E:$E,$E413))/(MAXIFS(AR:AR,$E:$E,$E413)-MINIFS(AR:AR,$E:$E,$E413)),
100*(AR413-MINIFS(AR:AR,$E:$E,$E413))/(MAXIFS(AR:AR,$E:$E,$E413)-MINIFS(AR:AR,$E:$E,$E413))))</f>
        <v/>
      </c>
      <c r="DH413" s="223" t="str">
        <f t="array" ref="DH413">IF(AS413="","",
IF(INDEX(Settings!$H:$H,MATCH(DH$1,Settings!$G:$G,0))=TRUE,
100-100*(AS413-MINIFS(AS:AS,$E:$E,$E413))/(MAXIFS(AS:AS,$E:$E,$E413)-MINIFS(AS:AS,$E:$E,$E413)),
100*(AS413-MINIFS(AS:AS,$E:$E,$E413))/(MAXIFS(AS:AS,$E:$E,$E413)-MINIFS(AS:AS,$E:$E,$E413))))</f>
        <v/>
      </c>
      <c r="DI413" s="223" t="str">
        <f t="array" ref="DI413">IF(AT413="","",
IF(INDEX(Settings!$H:$H,MATCH(DI$1,Settings!$G:$G,0))=TRUE,
100-100*(AT413-MINIFS(AT:AT,$E:$E,$E413))/(MAXIFS(AT:AT,$E:$E,$E413)-MINIFS(AT:AT,$E:$E,$E413)),
100*(AT413-MINIFS(AT:AT,$E:$E,$E413))/(MAXIFS(AT:AT,$E:$E,$E413)-MINIFS(AT:AT,$E:$E,$E413))))</f>
        <v/>
      </c>
      <c r="DJ413" s="223" t="str">
        <f t="array" ref="DJ413">IF(AU413="","",
IF(INDEX(Settings!$H:$H,MATCH(DJ$1,Settings!$G:$G,0))=TRUE,
100-100*(AU413-MINIFS(AU:AU,$E:$E,$E413))/(MAXIFS(AU:AU,$E:$E,$E413)-MINIFS(AU:AU,$E:$E,$E413)),
100*(AU413-MINIFS(AU:AU,$E:$E,$E413))/(MAXIFS(AU:AU,$E:$E,$E413)-MINIFS(AU:AU,$E:$E,$E413))))</f>
        <v/>
      </c>
      <c r="DK413" s="223" t="str">
        <f t="array" ref="DK413">IF(AV413="","",
IF(INDEX(Settings!$H:$H,MATCH(DK$1,Settings!$G:$G,0))=TRUE,
100-100*(AV413-MINIFS(AV:AV,$E:$E,$E413))/(MAXIFS(AV:AV,$E:$E,$E413)-MINIFS(AV:AV,$E:$E,$E413)),
100*(AV413-MINIFS(AV:AV,$E:$E,$E413))/(MAXIFS(AV:AV,$E:$E,$E413)-MINIFS(AV:AV,$E:$E,$E413))))</f>
        <v/>
      </c>
      <c r="DL413" s="223" t="str">
        <f t="array" ref="DL413">IF(AW413="","",
IF(INDEX(Settings!$H:$H,MATCH(DL$1,Settings!$G:$G,0))=TRUE,
100-100*(AW413-MINIFS(AW:AW,$E:$E,$E413))/(MAXIFS(AW:AW,$E:$E,$E413)-MINIFS(AW:AW,$E:$E,$E413)),
100*(AW413-MINIFS(AW:AW,$E:$E,$E413))/(MAXIFS(AW:AW,$E:$E,$E413)-MINIFS(AW:AW,$E:$E,$E413))))</f>
        <v/>
      </c>
      <c r="DM413" s="223" t="str">
        <f t="array" ref="DM413">IF(AX413="","",
IF(INDEX(Settings!$H:$H,MATCH(DM$1,Settings!$G:$G,0))=TRUE,
100-100*(AX413-MINIFS(AX:AX,$E:$E,$E413))/(MAXIFS(AX:AX,$E:$E,$E413)-MINIFS(AX:AX,$E:$E,$E413)),
100*(AX413-MINIFS(AX:AX,$E:$E,$E413))/(MAXIFS(AX:AX,$E:$E,$E413)-MINIFS(AX:AX,$E:$E,$E413))))</f>
        <v/>
      </c>
      <c r="DN413" s="223" t="str">
        <f t="array" ref="DN413">IF(AY413="","",
IF(INDEX(Settings!$H:$H,MATCH(DN$1,Settings!$G:$G,0))=TRUE,
100-100*(AY413-MINIFS(AY:AY,$E:$E,$E413))/(MAXIFS(AY:AY,$E:$E,$E413)-MINIFS(AY:AY,$E:$E,$E413)),
100*(AY413-MINIFS(AY:AY,$E:$E,$E413))/(MAXIFS(AY:AY,$E:$E,$E413)-MINIFS(AY:AY,$E:$E,$E413))))</f>
        <v/>
      </c>
      <c r="DO413" s="223" t="str">
        <f t="array" ref="DO413">IF(AZ413="","",
IF(INDEX(Settings!$H:$H,MATCH(DO$1,Settings!$G:$G,0))=TRUE,
100-100*(AZ413-MINIFS(AZ:AZ,$E:$E,$E413))/(MAXIFS(AZ:AZ,$E:$E,$E413)-MINIFS(AZ:AZ,$E:$E,$E413)),
100*(AZ413-MINIFS(AZ:AZ,$E:$E,$E413))/(MAXIFS(AZ:AZ,$E:$E,$E413)-MINIFS(AZ:AZ,$E:$E,$E413))))</f>
        <v/>
      </c>
      <c r="DP413" s="223" t="str">
        <f t="array" ref="DP413">IF(BA413="","",
IF(INDEX(Settings!$H:$H,MATCH(DP$1,Settings!$G:$G,0))=TRUE,
100-100*(BA413-MINIFS(BA:BA,$E:$E,$E413))/(MAXIFS(BA:BA,$E:$E,$E413)-MINIFS(BA:BA,$E:$E,$E413)),
100*(BA413-MINIFS(BA:BA,$E:$E,$E413))/(MAXIFS(BA:BA,$E:$E,$E413)-MINIFS(BA:BA,$E:$E,$E413))))</f>
        <v/>
      </c>
      <c r="DQ413" s="223" t="str">
        <f t="array" ref="DQ413">IF(BB413="","",
IF(INDEX(Settings!$H:$H,MATCH(DQ$1,Settings!$G:$G,0))=TRUE,
100-100*(BB413-MINIFS(BB:BB,$E:$E,$E413))/(MAXIFS(BB:BB,$E:$E,$E413)-MINIFS(BB:BB,$E:$E,$E413)),
100*(BB413-MINIFS(BB:BB,$E:$E,$E413))/(MAXIFS(BB:BB,$E:$E,$E413)-MINIFS(BB:BB,$E:$E,$E413))))</f>
        <v/>
      </c>
      <c r="DR413" s="223" t="str">
        <f t="array" ref="DR413">IF(BC413="","",
IF(INDEX(Settings!$H:$H,MATCH(DR$1,Settings!$G:$G,0))=TRUE,
100-100*(BC413-MINIFS(BC:BC,$E:$E,$E413))/(MAXIFS(BC:BC,$E:$E,$E413)-MINIFS(BC:BC,$E:$E,$E413)),
100*(BC413-MINIFS(BC:BC,$E:$E,$E413))/(MAXIFS(BC:BC,$E:$E,$E413)-MINIFS(BC:BC,$E:$E,$E413))))</f>
        <v/>
      </c>
      <c r="DS413" s="223" t="str">
        <f t="array" ref="DS413">IF(BD413="","",
IF(INDEX(Settings!$H:$H,MATCH(DS$1,Settings!$G:$G,0))=TRUE,
100-100*(BD413-MINIFS(BD:BD,$E:$E,$E413))/(MAXIFS(BD:BD,$E:$E,$E413)-MINIFS(BD:BD,$E:$E,$E413)),
100*(BD413-MINIFS(BD:BD,$E:$E,$E413))/(MAXIFS(BD:BD,$E:$E,$E413)-MINIFS(BD:BD,$E:$E,$E413))))</f>
        <v/>
      </c>
      <c r="DT413" s="223" t="str">
        <f t="array" ref="DT413">IF(BE413="","",
IF(INDEX(Settings!$H:$H,MATCH(DT$1,Settings!$G:$G,0))=TRUE,
100-100*(BE413-MINIFS(BE:BE,$E:$E,$E413))/(MAXIFS(BE:BE,$E:$E,$E413)-MINIFS(BE:BE,$E:$E,$E413)),
100*(BE413-MINIFS(BE:BE,$E:$E,$E413))/(MAXIFS(BE:BE,$E:$E,$E413)-MINIFS(BE:BE,$E:$E,$E413))))</f>
        <v/>
      </c>
      <c r="DU413" s="223" t="str">
        <f t="array" ref="DU413">IF(BF413="","",
IF(INDEX(Settings!$H:$H,MATCH(DU$1,Settings!$G:$G,0))=TRUE,
100-100*(BF413-MINIFS(BF:BF,$E:$E,$E413))/(MAXIFS(BF:BF,$E:$E,$E413)-MINIFS(BF:BF,$E:$E,$E413)),
100*(BF413-MINIFS(BF:BF,$E:$E,$E413))/(MAXIFS(BF:BF,$E:$E,$E413)-MINIFS(BF:BF,$E:$E,$E413))))</f>
        <v/>
      </c>
      <c r="DV413" s="223" t="str">
        <f t="array" ref="DV413">IF(BG413="","",
IF(INDEX(Settings!$H:$H,MATCH(DV$1,Settings!$G:$G,0))=TRUE,
100-100*(BG413-MINIFS(BG:BG,$E:$E,$E413))/(MAXIFS(BG:BG,$E:$E,$E413)-MINIFS(BG:BG,$E:$E,$E413)),
100*(BG413-MINIFS(BG:BG,$E:$E,$E413))/(MAXIFS(BG:BG,$E:$E,$E413)-MINIFS(BG:BG,$E:$E,$E413))))</f>
        <v/>
      </c>
      <c r="DW413" s="223" t="str">
        <f t="array" ref="DW413">IF(BH413="","",
IF(INDEX(Settings!$H:$H,MATCH(DW$1,Settings!$G:$G,0))=TRUE,
100-100*(BH413-MINIFS(BH:BH,$E:$E,$E413))/(MAXIFS(BH:BH,$E:$E,$E413)-MINIFS(BH:BH,$E:$E,$E413)),
100*(BH413-MINIFS(BH:BH,$E:$E,$E413))/(MAXIFS(BH:BH,$E:$E,$E413)-MINIFS(BH:BH,$E:$E,$E413))))</f>
        <v/>
      </c>
      <c r="DX413" s="223" t="str">
        <f t="array" ref="DX413">IF(BI413="","",
IF(INDEX(Settings!$H:$H,MATCH(DX$1,Settings!$G:$G,0))=TRUE,
100-100*(BI413-MINIFS(BI:BI,$E:$E,$E413))/(MAXIFS(BI:BI,$E:$E,$E413)-MINIFS(BI:BI,$E:$E,$E413)),
100*(BI413-MINIFS(BI:BI,$E:$E,$E413))/(MAXIFS(BI:BI,$E:$E,$E413)-MINIFS(BI:BI,$E:$E,$E413))))</f>
        <v/>
      </c>
      <c r="DY413" s="223" t="str">
        <f t="array" ref="DY413">IF(BJ413="","",
IF(INDEX(Settings!$H:$H,MATCH(DY$1,Settings!$G:$G,0))=TRUE,
100-100*(BJ413-MINIFS(BJ:BJ,$E:$E,$E413))/(MAXIFS(BJ:BJ,$E:$E,$E413)-MINIFS(BJ:BJ,$E:$E,$E413)),
100*(BJ413-MINIFS(BJ:BJ,$E:$E,$E413))/(MAXIFS(BJ:BJ,$E:$E,$E413)-MINIFS(BJ:BJ,$E:$E,$E413))))</f>
        <v/>
      </c>
      <c r="DZ413" s="225"/>
      <c r="EA413" s="225"/>
      <c r="EB413" s="225" t="str">
        <f t="shared" si="8"/>
        <v/>
      </c>
      <c r="EC413" s="225" t="str">
        <f t="shared" si="9"/>
        <v/>
      </c>
      <c r="ED413" s="225" t="str">
        <f t="shared" si="10"/>
        <v/>
      </c>
      <c r="EE413" s="225" t="str">
        <f t="shared" si="11"/>
        <v/>
      </c>
      <c r="EF413" s="225" t="str">
        <f t="shared" si="12"/>
        <v/>
      </c>
      <c r="EG413" s="225" t="str">
        <f t="shared" si="13"/>
        <v/>
      </c>
      <c r="EH413" s="225"/>
      <c r="EI413" s="225"/>
      <c r="EJ413" s="225"/>
      <c r="EK413" s="225"/>
      <c r="EL413" s="225"/>
      <c r="EM413" s="225"/>
    </row>
    <row r="414">
      <c r="A414" s="231"/>
      <c r="B414" s="231"/>
      <c r="C414" s="231"/>
      <c r="D414" s="231" t="str">
        <f t="array" ref="D414">IFERROR(INDEX(Profiles!$B:$B,MATCH($A414,Profiles!$A:$A,0)),"")</f>
        <v/>
      </c>
      <c r="E414" s="231"/>
      <c r="F414" s="231"/>
      <c r="G414" s="231"/>
      <c r="H414" s="231"/>
      <c r="I414" s="231" t="str">
        <f>IF(A414="","",IF(Settings!$N$3="DATE",F414&amp;": "&amp;TEXT(B414,"M/DD/YY"),F414&amp;": "&amp;H414))</f>
        <v/>
      </c>
      <c r="J414" s="231"/>
      <c r="K414" s="231"/>
      <c r="L414" s="231"/>
      <c r="M414" s="232" t="str">
        <f t="shared" si="14"/>
        <v/>
      </c>
      <c r="N414" s="231"/>
      <c r="O414" s="231"/>
      <c r="P414" s="231"/>
      <c r="Q414" s="231"/>
      <c r="R414" s="231"/>
      <c r="S414" s="230" t="str">
        <f>IFERROR(VLOOKUP(AF414, 'YOYO IR Scores'!A:C, 3, FALSE), "")
</f>
        <v/>
      </c>
      <c r="T414" s="231"/>
      <c r="U414" s="231"/>
      <c r="V414" s="231"/>
      <c r="W414" s="231"/>
      <c r="X414" s="233" t="str">
        <f t="shared" si="4"/>
        <v/>
      </c>
      <c r="Y414" s="234" t="str">
        <f t="shared" si="5"/>
        <v/>
      </c>
      <c r="Z414" s="234" t="str">
        <f t="shared" si="6"/>
        <v/>
      </c>
      <c r="AA414" s="233" t="str">
        <f t="shared" si="7"/>
        <v/>
      </c>
      <c r="AB414" s="232"/>
      <c r="AC414" s="232"/>
      <c r="AD414" s="232"/>
      <c r="AE414" s="232" t="str">
        <f>IFERROR(VLOOKUP(AF414, 'YOYO IR Scores'!A:C, 2, FALSE), "")</f>
        <v/>
      </c>
      <c r="AF414" s="232"/>
      <c r="AG414" s="232"/>
      <c r="AH414" s="232"/>
      <c r="AI414" s="232"/>
      <c r="AJ414" s="232"/>
      <c r="AK414" s="232"/>
      <c r="AL414" s="232"/>
      <c r="AM414" s="232"/>
      <c r="AN414" s="232"/>
      <c r="AO414" s="232"/>
      <c r="AP414" s="232"/>
      <c r="AQ414" s="232"/>
      <c r="AR414" s="232"/>
      <c r="AS414" s="232"/>
      <c r="AT414" s="232"/>
      <c r="AU414" s="232"/>
      <c r="AV414" s="232"/>
      <c r="AW414" s="232"/>
      <c r="AX414" s="232"/>
      <c r="AY414" s="232"/>
      <c r="AZ414" s="232"/>
      <c r="BA414" s="232"/>
      <c r="BB414" s="232"/>
      <c r="BC414" s="232"/>
      <c r="BD414" s="232"/>
      <c r="BE414" s="232"/>
      <c r="BF414" s="232"/>
      <c r="BG414" s="232"/>
      <c r="BH414" s="232"/>
      <c r="BI414" s="232"/>
      <c r="BJ414" s="232"/>
      <c r="BK414" s="232" t="str">
        <f t="array" ref="BK414">IF(J414="","",
IF(INDEX(Settings!$H:$H,MATCH(BY$1,Settings!$G:$G,0))=TRUE,
100-100*(J414-MIN(J:J))/(MAX(J:J)-MIN(J:J)),
100*(J414-MIN(J:J))/(MAX(J:J)-MIN(J:J))))</f>
        <v/>
      </c>
      <c r="BL414" s="232" t="str">
        <f t="array" ref="BL414">IF(J414="","",
IF(INDEX(Settings!$H:$H,MATCH(BY$1,Settings!$G:$G,0))=TRUE,
100-100*(J414-MINIFS(J:J,$E:$E,$E414))/(MAXIFS(J:J,$E:$E,$E414)-MINIFS(J:J,$E:$E,$E414)),
100*(J414-MINIFS(J:J,$E:$E,$E414))/(MAXIFS(J:J,$E:$E,$E414)-MINIFS(J:J,$E:$E,$E414))))</f>
        <v/>
      </c>
      <c r="BM414" s="232" t="str">
        <f t="array" ref="BM414">IF(J414="","",
IF(INDEX(Settings!$H:$H,MATCH(BY$1,Settings!$G:$G,0))=TRUE,
100-100*(J414-MINIFS(J:J,$E:$E,$E414,$I:$I,$I414))/(MAXIFS(J:J,$E:$E,$E414,$I:$I,$I414)-MINIFS(J:J,$E:$E,$E414,$I:$I,$I414)),
100*(J414-MINIFS(J:J,$E:$E,$E414,$I:$I,$I414))/(MAXIFS(J:J,$E:$E,$E414,$I:$I,$I414)-MINIFS(J:J,$E:$E,$E414,$I:$I,$I414))))</f>
        <v/>
      </c>
      <c r="BN414" s="231" t="str">
        <f t="array" ref="BN414">IF(J414="","",
IF(INDEX(Settings!$H:$H,MATCH(BY$1,Settings!$G:$G,0))=TRUE,
100-100*PERCENTRANK(J:J,J414),
100*PERCENTRANK(J:J,J414)))</f>
        <v/>
      </c>
      <c r="BO414" s="231" t="str">
        <f>IFERROR(__xludf.DUMMYFUNCTION("IF(J414="""","""",
IF(INDEX(Settings!$H:$H,MATCH(BY$1,Settings!$G:$G,0))=TRUE,
100-100*PERCENTRANK(FILTER(J:J,$E:$E=$E414),J414),
100*PERCENTRANK(FILTER(J:J,$E:$E=$E414),J414)))"),"")</f>
        <v/>
      </c>
      <c r="BP414" s="231" t="str">
        <f>IFERROR(__xludf.DUMMYFUNCTION("IF(J414="""","""",
IF(INDEX(Settings!$H:$H,MATCH(BY$1,Settings!$G:$G,0))=TRUE,
100-100*PERCENTRANK(FILTER(J:J,$E:$E=$E414,$I:$I=$I414),J414),
100*PERCENTRANK(FILTER(J:J,$E:$E=$E414,$I:$I=$I414),J414)))"),"")</f>
        <v/>
      </c>
      <c r="BQ414" s="233" t="str">
        <f t="array" ref="BQ414">IF(J414="","",
IF(INDEX(Settings!$H:$H,MATCH(BY$1,Settings!$G:$G,0))=TRUE,
-1*(J414-AVERAGE(J:J))/STDEV(J:J),
(J414-AVERAGE(J:J))/STDEV(J:J)))</f>
        <v/>
      </c>
      <c r="BR414" s="233" t="str">
        <f>IFERROR(__xludf.DUMMYFUNCTION("IF(J414="""","""",
IF(INDEX(Settings!$H:$H,MATCH(BY$1,Settings!$G:$G,0))=TRUE,
-1*(J414-AVERAGEIFS(J:J,$E:$E,$E414))/STDEV(FILTER(J:J,$E:$E=$E414)),
(J414-AVERAGEIFS(J:J,$E:$E,$E414))/STDEV(FILTER(J:J,$E:$E=$E414))))"),"")</f>
        <v/>
      </c>
      <c r="BS414" s="233"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1"/>
      <c r="BX414" s="231"/>
      <c r="BY414" s="232" t="str">
        <f t="array" ref="BY414">IF(J414="","",
IF(INDEX(Settings!$H:$H,MATCH(BY$1,Settings!$G:$G,0))=TRUE,
100-100*(J414-MINIFS(J:J,$E:$E,$E414))/(MAXIFS(J:J,$E:$E,$E414)-MINIFS(J:J,$E:$E,$E414)),
100*(J414-MINIFS(J:J,$E:$E,$E414))/(MAXIFS(J:J,$E:$E,$E414)-MINIFS(J:J,$E:$E,$E414))))</f>
        <v/>
      </c>
      <c r="BZ414" s="232" t="str">
        <f t="array" ref="BZ414">IF(K414="","",
IF(INDEX(Settings!$H:$H,MATCH(BZ$1,Settings!$G:$G,0))=TRUE,
100-100*(K414-MINIFS(K:K,$E:$E,$E414))/(MAXIFS(K:K,$E:$E,$E414)-MINIFS(K:K,$E:$E,$E414)),
100*(K414-MINIFS(K:K,$E:$E,$E414))/(MAXIFS(K:K,$E:$E,$E414)-MINIFS(K:K,$E:$E,$E414))))</f>
        <v/>
      </c>
      <c r="CA414" s="232" t="str">
        <f t="array" ref="CA414">IF(L414="","",
IF(INDEX(Settings!$H:$H,MATCH(CA$1,Settings!$G:$G,0))=TRUE,
100-100*(L414-MINIFS(L:L,$E:$E,$E414))/(MAXIFS(L:L,$E:$E,$E414)-MINIFS(L:L,$E:$E,$E414)),
100*(L414-MINIFS(L:L,$E:$E,$E414))/(MAXIFS(L:L,$E:$E,$E414)-MINIFS(L:L,$E:$E,$E414))))</f>
        <v/>
      </c>
      <c r="CB414" s="232" t="str">
        <f t="array" ref="CB414">IF(M414="","",
IF(INDEX(Settings!$H:$H,MATCH(CB$1,Settings!$G:$G,0))=TRUE,
100-100*(M414-MINIFS(M:M,$E:$E,$E414))/(MAXIFS(M:M,$E:$E,$E414)-MINIFS(M:M,$E:$E,$E414)),
100*(M414-MINIFS(M:M,$E:$E,$E414))/(MAXIFS(M:M,$E:$E,$E414)-MINIFS(M:M,$E:$E,$E414))))</f>
        <v/>
      </c>
      <c r="CC414" s="232" t="str">
        <f t="array" ref="CC414">IF(N414="","",
IF(INDEX(Settings!$H:$H,MATCH(CC$1,Settings!$G:$G,0))=TRUE,
100-100*(N414-MINIFS(N:N,$E:$E,$E414))/(MAXIFS(N:N,$E:$E,$E414)-MINIFS(N:N,$E:$E,$E414)),
100*(N414-MINIFS(N:N,$E:$E,$E414))/(MAXIFS(N:N,$E:$E,$E414)-MINIFS(N:N,$E:$E,$E414))))</f>
        <v/>
      </c>
      <c r="CD414" s="232" t="str">
        <f t="array" ref="CD414">IF(O414="","",
IF(INDEX(Settings!$H:$H,MATCH(CD$1,Settings!$G:$G,0))=TRUE,
100-100*(O414-MINIFS(O:O,$E:$E,$E414))/(MAXIFS(O:O,$E:$E,$E414)-MINIFS(O:O,$E:$E,$E414)),
100*(O414-MINIFS(O:O,$E:$E,$E414))/(MAXIFS(O:O,$E:$E,$E414)-MINIFS(O:O,$E:$E,$E414))))</f>
        <v/>
      </c>
      <c r="CE414" s="232" t="str">
        <f t="array" ref="CE414">IF(P414="","",
IF(INDEX(Settings!$H:$H,MATCH(CE$1,Settings!$G:$G,0))=TRUE,
100-100*(P414-MINIFS(P:P,$E:$E,$E414))/(MAXIFS(P:P,$E:$E,$E414)-MINIFS(P:P,$E:$E,$E414)),
100*(P414-MINIFS(P:P,$E:$E,$E414))/(MAXIFS(P:P,$E:$E,$E414)-MINIFS(P:P,$E:$E,$E414))))</f>
        <v/>
      </c>
      <c r="CF414" s="232" t="str">
        <f t="array" ref="CF414">IF(Q414="","",
IF(INDEX(Settings!$H:$H,MATCH(CF$1,Settings!$G:$G,0))=TRUE,
100-100*(Q414-MINIFS(Q:Q,$E:$E,$E414))/(MAXIFS(Q:Q,$E:$E,$E414)-MINIFS(Q:Q,$E:$E,$E414)),
100*(Q414-MINIFS(Q:Q,$E:$E,$E414))/(MAXIFS(Q:Q,$E:$E,$E414)-MINIFS(Q:Q,$E:$E,$E414))))</f>
        <v/>
      </c>
      <c r="CG414" s="232" t="str">
        <f t="array" ref="CG414">IF(R414="","",
IF(INDEX(Settings!$H:$H,MATCH(CG$1,Settings!$G:$G,0))=TRUE,
100-100*(R414-MINIFS(R:R,$E:$E,$E414))/(MAXIFS(R:R,$E:$E,$E414)-MINIFS(R:R,$E:$E,$E414)),
100*(R414-MINIFS(R:R,$E:$E,$E414))/(MAXIFS(R:R,$E:$E,$E414)-MINIFS(R:R,$E:$E,$E414))))</f>
        <v/>
      </c>
      <c r="CH414" s="232" t="str">
        <f t="array" ref="CH414">IF(S414="","",
IF(INDEX(Settings!$H:$H,MATCH(CH$1,Settings!$G:$G,0))=TRUE,
100-100*(S414-MINIFS(S:S,$E:$E,$E414))/(MAXIFS(S:S,$E:$E,$E414)-MINIFS(S:S,$E:$E,$E414)),
100*(S414-MINIFS(S:S,$E:$E,$E414))/(MAXIFS(S:S,$E:$E,$E414)-MINIFS(S:S,$E:$E,$E414))))</f>
        <v/>
      </c>
      <c r="CI414" s="232" t="str">
        <f t="array" ref="CI414">IF(T414="","",
IF(INDEX(Settings!$H:$H,MATCH(CI$1,Settings!$G:$G,0))=TRUE,
100-100*(T414-MINIFS(T:T,$E:$E,$E414))/(MAXIFS(T:T,$E:$E,$E414)-MINIFS(T:T,$E:$E,$E414)),
100*(T414-MINIFS(T:T,$E:$E,$E414))/(MAXIFS(T:T,$E:$E,$E414)-MINIFS(T:T,$E:$E,$E414))))</f>
        <v/>
      </c>
      <c r="CJ414" s="232" t="str">
        <f t="array" ref="CJ414">IF(U414="","",
IF(INDEX(Settings!$H:$H,MATCH(CJ$1,Settings!$G:$G,0))=TRUE,
100-100*(U414-MINIFS(U:U,$E:$E,$E414))/(MAXIFS(U:U,$E:$E,$E414)-MINIFS(U:U,$E:$E,$E414)),
100*(U414-MINIFS(U:U,$E:$E,$E414))/(MAXIFS(U:U,$E:$E,$E414)-MINIFS(U:U,$E:$E,$E414))))</f>
        <v/>
      </c>
      <c r="CK414" s="232" t="str">
        <f t="array" ref="CK414">IF(V414="","",
IF(INDEX(Settings!$H:$H,MATCH(CK$1,Settings!$G:$G,0))=TRUE,
100-100*(V414-MINIFS(V:V,$E:$E,$E414))/(MAXIFS(V:V,$E:$E,$E414)-MINIFS(V:V,$E:$E,$E414)),
100*(V414-MINIFS(V:V,$E:$E,$E414))/(MAXIFS(V:V,$E:$E,$E414)-MINIFS(V:V,$E:$E,$E414))))</f>
        <v/>
      </c>
      <c r="CL414" s="232" t="str">
        <f t="array" ref="CL414">IF(W414="","",
IF(INDEX(Settings!$H:$H,MATCH(CL$1,Settings!$G:$G,0))=TRUE,
100-100*(W414-MINIFS(W:W,$E:$E,$E414))/(MAXIFS(W:W,$E:$E,$E414)-MINIFS(W:W,$E:$E,$E414)),
100*(W414-MINIFS(W:W,$E:$E,$E414))/(MAXIFS(W:W,$E:$E,$E414)-MINIFS(W:W,$E:$E,$E414))))</f>
        <v/>
      </c>
      <c r="CM414" s="232" t="str">
        <f t="array" ref="CM414">IF(X414="","",
IF(INDEX(Settings!$H:$H,MATCH(CM$1,Settings!$G:$G,0))=TRUE,
100-100*(X414-MINIFS(X:X,$E:$E,$E414))/(MAXIFS(X:X,$E:$E,$E414)-MINIFS(X:X,$E:$E,$E414)),
100*(X414-MINIFS(X:X,$E:$E,$E414))/(MAXIFS(X:X,$E:$E,$E414)-MINIFS(X:X,$E:$E,$E414))))</f>
        <v/>
      </c>
      <c r="CN414" s="232" t="str">
        <f t="array" ref="CN414">IF(Y414="","",
IF(INDEX(Settings!$H:$H,MATCH(CN$1,Settings!$G:$G,0))=TRUE,
100-100*(Y414-MINIFS(Y:Y,$E:$E,$E414))/(MAXIFS(Y:Y,$E:$E,$E414)-MINIFS(Y:Y,$E:$E,$E414)),
100*(Y414-MINIFS(Y:Y,$E:$E,$E414))/(MAXIFS(Y:Y,$E:$E,$E414)-MINIFS(Y:Y,$E:$E,$E414))))</f>
        <v/>
      </c>
      <c r="CO414" s="232" t="str">
        <f t="array" ref="CO414">IF(Z414="","",
IF(INDEX(Settings!$H:$H,MATCH(CO$1,Settings!$G:$G,0))=TRUE,
100-100*(Z414-MINIFS(Z:Z,$E:$E,$E414))/(MAXIFS(Z:Z,$E:$E,$E414)-MINIFS(Z:Z,$E:$E,$E414)),
100*(Z414-MINIFS(Z:Z,$E:$E,$E414))/(MAXIFS(Z:Z,$E:$E,$E414)-MINIFS(Z:Z,$E:$E,$E414))))</f>
        <v/>
      </c>
      <c r="CP414" s="232" t="str">
        <f t="array" ref="CP414">IF(AA414="","",
IF(INDEX(Settings!$H:$H,MATCH(CP$1,Settings!$G:$G,0))=TRUE,
100-100*(AA414-MINIFS(AA:AA,$E:$E,$E414))/(MAXIFS(AA:AA,$E:$E,$E414)-MINIFS(AA:AA,$E:$E,$E414)),
100*(AA414-MINIFS(AA:AA,$E:$E,$E414))/(MAXIFS(AA:AA,$E:$E,$E414)-MINIFS(AA:AA,$E:$E,$E414))))</f>
        <v/>
      </c>
      <c r="CQ414" s="232" t="str">
        <f t="array" ref="CQ414">IF(AB414="","",
IF(INDEX(Settings!$H:$H,MATCH(CQ$1,Settings!$G:$G,0))=TRUE,
100-100*(AB414-MINIFS(AB:AB,$E:$E,$E414))/(MAXIFS(AB:AB,$E:$E,$E414)-MINIFS(AB:AB,$E:$E,$E414)),
100*(AB414-MINIFS(AB:AB,$E:$E,$E414))/(MAXIFS(AB:AB,$E:$E,$E414)-MINIFS(AB:AB,$E:$E,$E414))))</f>
        <v/>
      </c>
      <c r="CR414" s="232" t="str">
        <f t="array" ref="CR414">IF(AC414="","",
IF(INDEX(Settings!$H:$H,MATCH(CR$1,Settings!$G:$G,0))=TRUE,
100-100*(AC414-MINIFS(AC:AC,$E:$E,$E414))/(MAXIFS(AC:AC,$E:$E,$E414)-MINIFS(AC:AC,$E:$E,$E414)),
100*(AC414-MINIFS(AC:AC,$E:$E,$E414))/(MAXIFS(AC:AC,$E:$E,$E414)-MINIFS(AC:AC,$E:$E,$E414))))</f>
        <v/>
      </c>
      <c r="CS414" s="232" t="str">
        <f t="array" ref="CS414">IF(AD414="","",
IF(INDEX(Settings!$H:$H,MATCH(CS$1,Settings!$G:$G,0))=TRUE,
100-100*(AD414-MINIFS(AD:AD,$E:$E,$E414))/(MAXIFS(AD:AD,$E:$E,$E414)-MINIFS(AD:AD,$E:$E,$E414)),
100*(AD414-MINIFS(AD:AD,$E:$E,$E414))/(MAXIFS(AD:AD,$E:$E,$E414)-MINIFS(AD:AD,$E:$E,$E414))))</f>
        <v/>
      </c>
      <c r="CT414" s="232" t="str">
        <f t="array" ref="CT414">IF(AE414="","",
IF(INDEX(Settings!$H:$H,MATCH(CT$1,Settings!$G:$G,0))=TRUE,
100-100*(AE414-MINIFS(AE:AE,$E:$E,$E414))/(MAXIFS(AE:AE,$E:$E,$E414)-MINIFS(AE:AE,$E:$E,$E414)),
100*(AE414-MINIFS(AE:AE,$E:$E,$E414))/(MAXIFS(AE:AE,$E:$E,$E414)-MINIFS(AE:AE,$E:$E,$E414))))</f>
        <v/>
      </c>
      <c r="CU414" s="232" t="str">
        <f t="array" ref="CU414">IF(AF414="","",
IF(INDEX(Settings!$H:$H,MATCH(CU$1,Settings!$G:$G,0))=TRUE,
100-100*(AF414-MINIFS(AF:AF,$E:$E,$E414))/(MAXIFS(AF:AF,$E:$E,$E414)-MINIFS(AF:AF,$E:$E,$E414)),
100*(AF414-MINIFS(AF:AF,$E:$E,$E414))/(MAXIFS(AF:AF,$E:$E,$E414)-MINIFS(AF:AF,$E:$E,$E414))))</f>
        <v/>
      </c>
      <c r="CV414" s="232" t="str">
        <f t="array" ref="CV414">IF(AG414="","",
IF(INDEX(Settings!$H:$H,MATCH(CV$1,Settings!$G:$G,0))=TRUE,
100-100*(AG414-MINIFS(AG:AG,$E:$E,$E414))/(MAXIFS(AG:AG,$E:$E,$E414)-MINIFS(AG:AG,$E:$E,$E414)),
100*(AG414-MINIFS(AG:AG,$E:$E,$E414))/(MAXIFS(AG:AG,$E:$E,$E414)-MINIFS(AG:AG,$E:$E,$E414))))</f>
        <v/>
      </c>
      <c r="CW414" s="232" t="str">
        <f t="array" ref="CW414">IF(AH414="","",
IF(INDEX(Settings!$H:$H,MATCH(CW$1,Settings!$G:$G,0))=TRUE,
100-100*(AH414-MINIFS(AH:AH,$E:$E,$E414))/(MAXIFS(AH:AH,$E:$E,$E414)-MINIFS(AH:AH,$E:$E,$E414)),
100*(AH414-MINIFS(AH:AH,$E:$E,$E414))/(MAXIFS(AH:AH,$E:$E,$E414)-MINIFS(AH:AH,$E:$E,$E414))))</f>
        <v/>
      </c>
      <c r="CX414" s="232" t="str">
        <f t="array" ref="CX414">IF(AI414="","",
IF(INDEX(Settings!$H:$H,MATCH(CX$1,Settings!$G:$G,0))=TRUE,
100-100*(AI414-MINIFS(AI:AI,$E:$E,$E414))/(MAXIFS(AI:AI,$E:$E,$E414)-MINIFS(AI:AI,$E:$E,$E414)),
100*(AI414-MINIFS(AI:AI,$E:$E,$E414))/(MAXIFS(AI:AI,$E:$E,$E414)-MINIFS(AI:AI,$E:$E,$E414))))</f>
        <v/>
      </c>
      <c r="CY414" s="232" t="str">
        <f t="array" ref="CY414">IF(AJ414="","",
IF(INDEX(Settings!$H:$H,MATCH(CY$1,Settings!$G:$G,0))=TRUE,
100-100*(AJ414-MINIFS(AJ:AJ,$E:$E,$E414))/(MAXIFS(AJ:AJ,$E:$E,$E414)-MINIFS(AJ:AJ,$E:$E,$E414)),
100*(AJ414-MINIFS(AJ:AJ,$E:$E,$E414))/(MAXIFS(AJ:AJ,$E:$E,$E414)-MINIFS(AJ:AJ,$E:$E,$E414))))</f>
        <v/>
      </c>
      <c r="CZ414" s="232" t="str">
        <f t="array" ref="CZ414">IF(AK414="","",
IF(INDEX(Settings!$H:$H,MATCH(CZ$1,Settings!$G:$G,0))=TRUE,
100-100*(AK414-MINIFS(AK:AK,$E:$E,$E414))/(MAXIFS(AK:AK,$E:$E,$E414)-MINIFS(AK:AK,$E:$E,$E414)),
100*(AK414-MINIFS(AK:AK,$E:$E,$E414))/(MAXIFS(AK:AK,$E:$E,$E414)-MINIFS(AK:AK,$E:$E,$E414))))</f>
        <v/>
      </c>
      <c r="DA414" s="232" t="str">
        <f t="array" ref="DA414">IF(AL414="","",
IF(INDEX(Settings!$H:$H,MATCH(DA$1,Settings!$G:$G,0))=TRUE,
100-100*(AL414-MINIFS(AL:AL,$E:$E,$E414))/(MAXIFS(AL:AL,$E:$E,$E414)-MINIFS(AL:AL,$E:$E,$E414)),
100*(AL414-MINIFS(AL:AL,$E:$E,$E414))/(MAXIFS(AL:AL,$E:$E,$E414)-MINIFS(AL:AL,$E:$E,$E414))))</f>
        <v/>
      </c>
      <c r="DB414" s="232" t="str">
        <f t="array" ref="DB414">IF(AM414="","",
IF(INDEX(Settings!$H:$H,MATCH(DB$1,Settings!$G:$G,0))=TRUE,
100-100*(AM414-MINIFS(AM:AM,$E:$E,$E414))/(MAXIFS(AM:AM,$E:$E,$E414)-MINIFS(AM:AM,$E:$E,$E414)),
100*(AM414-MINIFS(AM:AM,$E:$E,$E414))/(MAXIFS(AM:AM,$E:$E,$E414)-MINIFS(AM:AM,$E:$E,$E414))))</f>
        <v/>
      </c>
      <c r="DC414" s="232" t="str">
        <f t="array" ref="DC414">IF(AN414="","",
IF(INDEX(Settings!$H:$H,MATCH(DC$1,Settings!$G:$G,0))=TRUE,
100-100*(AN414-MINIFS(AN:AN,$E:$E,$E414))/(MAXIFS(AN:AN,$E:$E,$E414)-MINIFS(AN:AN,$E:$E,$E414)),
100*(AN414-MINIFS(AN:AN,$E:$E,$E414))/(MAXIFS(AN:AN,$E:$E,$E414)-MINIFS(AN:AN,$E:$E,$E414))))</f>
        <v/>
      </c>
      <c r="DD414" s="232" t="str">
        <f t="array" ref="DD414">IF(AO414="","",
IF(INDEX(Settings!$H:$H,MATCH(DD$1,Settings!$G:$G,0))=TRUE,
100-100*(AO414-MINIFS(AO:AO,$E:$E,$E414))/(MAXIFS(AO:AO,$E:$E,$E414)-MINIFS(AO:AO,$E:$E,$E414)),
100*(AO414-MINIFS(AO:AO,$E:$E,$E414))/(MAXIFS(AO:AO,$E:$E,$E414)-MINIFS(AO:AO,$E:$E,$E414))))</f>
        <v/>
      </c>
      <c r="DE414" s="232" t="str">
        <f t="array" ref="DE414">IF(AP414="","",
IF(INDEX(Settings!$H:$H,MATCH(DE$1,Settings!$G:$G,0))=TRUE,
100-100*(AP414-MINIFS(AP:AP,$E:$E,$E414))/(MAXIFS(AP:AP,$E:$E,$E414)-MINIFS(AP:AP,$E:$E,$E414)),
100*(AP414-MINIFS(AP:AP,$E:$E,$E414))/(MAXIFS(AP:AP,$E:$E,$E414)-MINIFS(AP:AP,$E:$E,$E414))))</f>
        <v/>
      </c>
      <c r="DF414" s="232" t="str">
        <f t="array" ref="DF414">IF(AQ414="","",
IF(INDEX(Settings!$H:$H,MATCH(DF$1,Settings!$G:$G,0))=TRUE,
100-100*(AQ414-MINIFS(AQ:AQ,$E:$E,$E414))/(MAXIFS(AQ:AQ,$E:$E,$E414)-MINIFS(AQ:AQ,$E:$E,$E414)),
100*(AQ414-MINIFS(AQ:AQ,$E:$E,$E414))/(MAXIFS(AQ:AQ,$E:$E,$E414)-MINIFS(AQ:AQ,$E:$E,$E414))))</f>
        <v/>
      </c>
      <c r="DG414" s="232" t="str">
        <f t="array" ref="DG414">IF(AR414="","",
IF(INDEX(Settings!$H:$H,MATCH(DG$1,Settings!$G:$G,0))=TRUE,
100-100*(AR414-MINIFS(AR:AR,$E:$E,$E414))/(MAXIFS(AR:AR,$E:$E,$E414)-MINIFS(AR:AR,$E:$E,$E414)),
100*(AR414-MINIFS(AR:AR,$E:$E,$E414))/(MAXIFS(AR:AR,$E:$E,$E414)-MINIFS(AR:AR,$E:$E,$E414))))</f>
        <v/>
      </c>
      <c r="DH414" s="232" t="str">
        <f t="array" ref="DH414">IF(AS414="","",
IF(INDEX(Settings!$H:$H,MATCH(DH$1,Settings!$G:$G,0))=TRUE,
100-100*(AS414-MINIFS(AS:AS,$E:$E,$E414))/(MAXIFS(AS:AS,$E:$E,$E414)-MINIFS(AS:AS,$E:$E,$E414)),
100*(AS414-MINIFS(AS:AS,$E:$E,$E414))/(MAXIFS(AS:AS,$E:$E,$E414)-MINIFS(AS:AS,$E:$E,$E414))))</f>
        <v/>
      </c>
      <c r="DI414" s="232" t="str">
        <f t="array" ref="DI414">IF(AT414="","",
IF(INDEX(Settings!$H:$H,MATCH(DI$1,Settings!$G:$G,0))=TRUE,
100-100*(AT414-MINIFS(AT:AT,$E:$E,$E414))/(MAXIFS(AT:AT,$E:$E,$E414)-MINIFS(AT:AT,$E:$E,$E414)),
100*(AT414-MINIFS(AT:AT,$E:$E,$E414))/(MAXIFS(AT:AT,$E:$E,$E414)-MINIFS(AT:AT,$E:$E,$E414))))</f>
        <v/>
      </c>
      <c r="DJ414" s="232" t="str">
        <f t="array" ref="DJ414">IF(AU414="","",
IF(INDEX(Settings!$H:$H,MATCH(DJ$1,Settings!$G:$G,0))=TRUE,
100-100*(AU414-MINIFS(AU:AU,$E:$E,$E414))/(MAXIFS(AU:AU,$E:$E,$E414)-MINIFS(AU:AU,$E:$E,$E414)),
100*(AU414-MINIFS(AU:AU,$E:$E,$E414))/(MAXIFS(AU:AU,$E:$E,$E414)-MINIFS(AU:AU,$E:$E,$E414))))</f>
        <v/>
      </c>
      <c r="DK414" s="232" t="str">
        <f t="array" ref="DK414">IF(AV414="","",
IF(INDEX(Settings!$H:$H,MATCH(DK$1,Settings!$G:$G,0))=TRUE,
100-100*(AV414-MINIFS(AV:AV,$E:$E,$E414))/(MAXIFS(AV:AV,$E:$E,$E414)-MINIFS(AV:AV,$E:$E,$E414)),
100*(AV414-MINIFS(AV:AV,$E:$E,$E414))/(MAXIFS(AV:AV,$E:$E,$E414)-MINIFS(AV:AV,$E:$E,$E414))))</f>
        <v/>
      </c>
      <c r="DL414" s="232" t="str">
        <f t="array" ref="DL414">IF(AW414="","",
IF(INDEX(Settings!$H:$H,MATCH(DL$1,Settings!$G:$G,0))=TRUE,
100-100*(AW414-MINIFS(AW:AW,$E:$E,$E414))/(MAXIFS(AW:AW,$E:$E,$E414)-MINIFS(AW:AW,$E:$E,$E414)),
100*(AW414-MINIFS(AW:AW,$E:$E,$E414))/(MAXIFS(AW:AW,$E:$E,$E414)-MINIFS(AW:AW,$E:$E,$E414))))</f>
        <v/>
      </c>
      <c r="DM414" s="232" t="str">
        <f t="array" ref="DM414">IF(AX414="","",
IF(INDEX(Settings!$H:$H,MATCH(DM$1,Settings!$G:$G,0))=TRUE,
100-100*(AX414-MINIFS(AX:AX,$E:$E,$E414))/(MAXIFS(AX:AX,$E:$E,$E414)-MINIFS(AX:AX,$E:$E,$E414)),
100*(AX414-MINIFS(AX:AX,$E:$E,$E414))/(MAXIFS(AX:AX,$E:$E,$E414)-MINIFS(AX:AX,$E:$E,$E414))))</f>
        <v/>
      </c>
      <c r="DN414" s="232" t="str">
        <f t="array" ref="DN414">IF(AY414="","",
IF(INDEX(Settings!$H:$H,MATCH(DN$1,Settings!$G:$G,0))=TRUE,
100-100*(AY414-MINIFS(AY:AY,$E:$E,$E414))/(MAXIFS(AY:AY,$E:$E,$E414)-MINIFS(AY:AY,$E:$E,$E414)),
100*(AY414-MINIFS(AY:AY,$E:$E,$E414))/(MAXIFS(AY:AY,$E:$E,$E414)-MINIFS(AY:AY,$E:$E,$E414))))</f>
        <v/>
      </c>
      <c r="DO414" s="232" t="str">
        <f t="array" ref="DO414">IF(AZ414="","",
IF(INDEX(Settings!$H:$H,MATCH(DO$1,Settings!$G:$G,0))=TRUE,
100-100*(AZ414-MINIFS(AZ:AZ,$E:$E,$E414))/(MAXIFS(AZ:AZ,$E:$E,$E414)-MINIFS(AZ:AZ,$E:$E,$E414)),
100*(AZ414-MINIFS(AZ:AZ,$E:$E,$E414))/(MAXIFS(AZ:AZ,$E:$E,$E414)-MINIFS(AZ:AZ,$E:$E,$E414))))</f>
        <v/>
      </c>
      <c r="DP414" s="232" t="str">
        <f t="array" ref="DP414">IF(BA414="","",
IF(INDEX(Settings!$H:$H,MATCH(DP$1,Settings!$G:$G,0))=TRUE,
100-100*(BA414-MINIFS(BA:BA,$E:$E,$E414))/(MAXIFS(BA:BA,$E:$E,$E414)-MINIFS(BA:BA,$E:$E,$E414)),
100*(BA414-MINIFS(BA:BA,$E:$E,$E414))/(MAXIFS(BA:BA,$E:$E,$E414)-MINIFS(BA:BA,$E:$E,$E414))))</f>
        <v/>
      </c>
      <c r="DQ414" s="232" t="str">
        <f t="array" ref="DQ414">IF(BB414="","",
IF(INDEX(Settings!$H:$H,MATCH(DQ$1,Settings!$G:$G,0))=TRUE,
100-100*(BB414-MINIFS(BB:BB,$E:$E,$E414))/(MAXIFS(BB:BB,$E:$E,$E414)-MINIFS(BB:BB,$E:$E,$E414)),
100*(BB414-MINIFS(BB:BB,$E:$E,$E414))/(MAXIFS(BB:BB,$E:$E,$E414)-MINIFS(BB:BB,$E:$E,$E414))))</f>
        <v/>
      </c>
      <c r="DR414" s="232" t="str">
        <f t="array" ref="DR414">IF(BC414="","",
IF(INDEX(Settings!$H:$H,MATCH(DR$1,Settings!$G:$G,0))=TRUE,
100-100*(BC414-MINIFS(BC:BC,$E:$E,$E414))/(MAXIFS(BC:BC,$E:$E,$E414)-MINIFS(BC:BC,$E:$E,$E414)),
100*(BC414-MINIFS(BC:BC,$E:$E,$E414))/(MAXIFS(BC:BC,$E:$E,$E414)-MINIFS(BC:BC,$E:$E,$E414))))</f>
        <v/>
      </c>
      <c r="DS414" s="232" t="str">
        <f t="array" ref="DS414">IF(BD414="","",
IF(INDEX(Settings!$H:$H,MATCH(DS$1,Settings!$G:$G,0))=TRUE,
100-100*(BD414-MINIFS(BD:BD,$E:$E,$E414))/(MAXIFS(BD:BD,$E:$E,$E414)-MINIFS(BD:BD,$E:$E,$E414)),
100*(BD414-MINIFS(BD:BD,$E:$E,$E414))/(MAXIFS(BD:BD,$E:$E,$E414)-MINIFS(BD:BD,$E:$E,$E414))))</f>
        <v/>
      </c>
      <c r="DT414" s="232" t="str">
        <f t="array" ref="DT414">IF(BE414="","",
IF(INDEX(Settings!$H:$H,MATCH(DT$1,Settings!$G:$G,0))=TRUE,
100-100*(BE414-MINIFS(BE:BE,$E:$E,$E414))/(MAXIFS(BE:BE,$E:$E,$E414)-MINIFS(BE:BE,$E:$E,$E414)),
100*(BE414-MINIFS(BE:BE,$E:$E,$E414))/(MAXIFS(BE:BE,$E:$E,$E414)-MINIFS(BE:BE,$E:$E,$E414))))</f>
        <v/>
      </c>
      <c r="DU414" s="232" t="str">
        <f t="array" ref="DU414">IF(BF414="","",
IF(INDEX(Settings!$H:$H,MATCH(DU$1,Settings!$G:$G,0))=TRUE,
100-100*(BF414-MINIFS(BF:BF,$E:$E,$E414))/(MAXIFS(BF:BF,$E:$E,$E414)-MINIFS(BF:BF,$E:$E,$E414)),
100*(BF414-MINIFS(BF:BF,$E:$E,$E414))/(MAXIFS(BF:BF,$E:$E,$E414)-MINIFS(BF:BF,$E:$E,$E414))))</f>
        <v/>
      </c>
      <c r="DV414" s="232" t="str">
        <f t="array" ref="DV414">IF(BG414="","",
IF(INDEX(Settings!$H:$H,MATCH(DV$1,Settings!$G:$G,0))=TRUE,
100-100*(BG414-MINIFS(BG:BG,$E:$E,$E414))/(MAXIFS(BG:BG,$E:$E,$E414)-MINIFS(BG:BG,$E:$E,$E414)),
100*(BG414-MINIFS(BG:BG,$E:$E,$E414))/(MAXIFS(BG:BG,$E:$E,$E414)-MINIFS(BG:BG,$E:$E,$E414))))</f>
        <v/>
      </c>
      <c r="DW414" s="232" t="str">
        <f t="array" ref="DW414">IF(BH414="","",
IF(INDEX(Settings!$H:$H,MATCH(DW$1,Settings!$G:$G,0))=TRUE,
100-100*(BH414-MINIFS(BH:BH,$E:$E,$E414))/(MAXIFS(BH:BH,$E:$E,$E414)-MINIFS(BH:BH,$E:$E,$E414)),
100*(BH414-MINIFS(BH:BH,$E:$E,$E414))/(MAXIFS(BH:BH,$E:$E,$E414)-MINIFS(BH:BH,$E:$E,$E414))))</f>
        <v/>
      </c>
      <c r="DX414" s="232" t="str">
        <f t="array" ref="DX414">IF(BI414="","",
IF(INDEX(Settings!$H:$H,MATCH(DX$1,Settings!$G:$G,0))=TRUE,
100-100*(BI414-MINIFS(BI:BI,$E:$E,$E414))/(MAXIFS(BI:BI,$E:$E,$E414)-MINIFS(BI:BI,$E:$E,$E414)),
100*(BI414-MINIFS(BI:BI,$E:$E,$E414))/(MAXIFS(BI:BI,$E:$E,$E414)-MINIFS(BI:BI,$E:$E,$E414))))</f>
        <v/>
      </c>
      <c r="DY414" s="232" t="str">
        <f t="array" ref="DY414">IF(BJ414="","",
IF(INDEX(Settings!$H:$H,MATCH(DY$1,Settings!$G:$G,0))=TRUE,
100-100*(BJ414-MINIFS(BJ:BJ,$E:$E,$E414))/(MAXIFS(BJ:BJ,$E:$E,$E414)-MINIFS(BJ:BJ,$E:$E,$E414)),
100*(BJ414-MINIFS(BJ:BJ,$E:$E,$E414))/(MAXIFS(BJ:BJ,$E:$E,$E414)-MINIFS(BJ:BJ,$E:$E,$E414))))</f>
        <v/>
      </c>
      <c r="DZ414" s="234"/>
      <c r="EA414" s="234"/>
      <c r="EB414" s="234" t="str">
        <f t="shared" si="8"/>
        <v/>
      </c>
      <c r="EC414" s="234" t="str">
        <f t="shared" si="9"/>
        <v/>
      </c>
      <c r="ED414" s="234" t="str">
        <f t="shared" si="10"/>
        <v/>
      </c>
      <c r="EE414" s="234" t="str">
        <f t="shared" si="11"/>
        <v/>
      </c>
      <c r="EF414" s="234" t="str">
        <f t="shared" si="12"/>
        <v/>
      </c>
      <c r="EG414" s="234" t="str">
        <f t="shared" si="13"/>
        <v/>
      </c>
      <c r="EH414" s="234"/>
      <c r="EI414" s="234"/>
      <c r="EJ414" s="234"/>
      <c r="EK414" s="234"/>
      <c r="EL414" s="234"/>
      <c r="EM414" s="234"/>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3" t="str">
        <f t="shared" si="14"/>
        <v/>
      </c>
      <c r="N415" s="49"/>
      <c r="O415" s="49"/>
      <c r="P415" s="49"/>
      <c r="Q415" s="49"/>
      <c r="R415" s="49"/>
      <c r="S415" s="222" t="str">
        <f>IFERROR(VLOOKUP(AF415, 'YOYO IR Scores'!A:C, 3, FALSE), "")
</f>
        <v/>
      </c>
      <c r="T415" s="49"/>
      <c r="U415" s="49"/>
      <c r="V415" s="49"/>
      <c r="W415" s="49"/>
      <c r="X415" s="224" t="str">
        <f t="shared" si="4"/>
        <v/>
      </c>
      <c r="Y415" s="225" t="str">
        <f t="shared" si="5"/>
        <v/>
      </c>
      <c r="Z415" s="225" t="str">
        <f t="shared" si="6"/>
        <v/>
      </c>
      <c r="AA415" s="224" t="str">
        <f t="shared" si="7"/>
        <v/>
      </c>
      <c r="AB415" s="223"/>
      <c r="AC415" s="223"/>
      <c r="AD415" s="223"/>
      <c r="AE415" s="223" t="str">
        <f>IFERROR(VLOOKUP(AF415, 'YOYO IR Scores'!A:C, 2, FALSE), "")</f>
        <v/>
      </c>
      <c r="AF415" s="223"/>
      <c r="AG415" s="223"/>
      <c r="AH415" s="223"/>
      <c r="AI415" s="223"/>
      <c r="AJ415" s="223"/>
      <c r="AK415" s="223"/>
      <c r="AL415" s="223"/>
      <c r="AM415" s="223"/>
      <c r="AN415" s="223"/>
      <c r="AO415" s="223"/>
      <c r="AP415" s="223"/>
      <c r="AQ415" s="223"/>
      <c r="AR415" s="223"/>
      <c r="AS415" s="223"/>
      <c r="AT415" s="223"/>
      <c r="AU415" s="223"/>
      <c r="AV415" s="223"/>
      <c r="AW415" s="223"/>
      <c r="AX415" s="223"/>
      <c r="AY415" s="223"/>
      <c r="AZ415" s="223"/>
      <c r="BA415" s="223"/>
      <c r="BB415" s="223"/>
      <c r="BC415" s="223"/>
      <c r="BD415" s="223"/>
      <c r="BE415" s="223"/>
      <c r="BF415" s="223"/>
      <c r="BG415" s="223"/>
      <c r="BH415" s="223"/>
      <c r="BI415" s="223"/>
      <c r="BJ415" s="223"/>
      <c r="BK415" s="223" t="str">
        <f t="array" ref="BK415">IF(J415="","",
IF(INDEX(Settings!$H:$H,MATCH(BY$1,Settings!$G:$G,0))=TRUE,
100-100*(J415-MIN(J:J))/(MAX(J:J)-MIN(J:J)),
100*(J415-MIN(J:J))/(MAX(J:J)-MIN(J:J))))</f>
        <v/>
      </c>
      <c r="BL415" s="223" t="str">
        <f t="array" ref="BL415">IF(J415="","",
IF(INDEX(Settings!$H:$H,MATCH(BY$1,Settings!$G:$G,0))=TRUE,
100-100*(J415-MINIFS(J:J,$E:$E,$E415))/(MAXIFS(J:J,$E:$E,$E415)-MINIFS(J:J,$E:$E,$E415)),
100*(J415-MINIFS(J:J,$E:$E,$E415))/(MAXIFS(J:J,$E:$E,$E415)-MINIFS(J:J,$E:$E,$E415))))</f>
        <v/>
      </c>
      <c r="BM415" s="223"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4" t="str">
        <f t="array" ref="BQ415">IF(J415="","",
IF(INDEX(Settings!$H:$H,MATCH(BY$1,Settings!$G:$G,0))=TRUE,
-1*(J415-AVERAGE(J:J))/STDEV(J:J),
(J415-AVERAGE(J:J))/STDEV(J:J)))</f>
        <v/>
      </c>
      <c r="BR415" s="224" t="str">
        <f>IFERROR(__xludf.DUMMYFUNCTION("IF(J415="""","""",
IF(INDEX(Settings!$H:$H,MATCH(BY$1,Settings!$G:$G,0))=TRUE,
-1*(J415-AVERAGEIFS(J:J,$E:$E,$E415))/STDEV(FILTER(J:J,$E:$E=$E415)),
(J415-AVERAGEIFS(J:J,$E:$E,$E415))/STDEV(FILTER(J:J,$E:$E=$E415))))"),"")</f>
        <v/>
      </c>
      <c r="BS415" s="224"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3" t="str">
        <f t="array" ref="BY415">IF(J415="","",
IF(INDEX(Settings!$H:$H,MATCH(BY$1,Settings!$G:$G,0))=TRUE,
100-100*(J415-MINIFS(J:J,$E:$E,$E415))/(MAXIFS(J:J,$E:$E,$E415)-MINIFS(J:J,$E:$E,$E415)),
100*(J415-MINIFS(J:J,$E:$E,$E415))/(MAXIFS(J:J,$E:$E,$E415)-MINIFS(J:J,$E:$E,$E415))))</f>
        <v/>
      </c>
      <c r="BZ415" s="223" t="str">
        <f t="array" ref="BZ415">IF(K415="","",
IF(INDEX(Settings!$H:$H,MATCH(BZ$1,Settings!$G:$G,0))=TRUE,
100-100*(K415-MINIFS(K:K,$E:$E,$E415))/(MAXIFS(K:K,$E:$E,$E415)-MINIFS(K:K,$E:$E,$E415)),
100*(K415-MINIFS(K:K,$E:$E,$E415))/(MAXIFS(K:K,$E:$E,$E415)-MINIFS(K:K,$E:$E,$E415))))</f>
        <v/>
      </c>
      <c r="CA415" s="223" t="str">
        <f t="array" ref="CA415">IF(L415="","",
IF(INDEX(Settings!$H:$H,MATCH(CA$1,Settings!$G:$G,0))=TRUE,
100-100*(L415-MINIFS(L:L,$E:$E,$E415))/(MAXIFS(L:L,$E:$E,$E415)-MINIFS(L:L,$E:$E,$E415)),
100*(L415-MINIFS(L:L,$E:$E,$E415))/(MAXIFS(L:L,$E:$E,$E415)-MINIFS(L:L,$E:$E,$E415))))</f>
        <v/>
      </c>
      <c r="CB415" s="223" t="str">
        <f t="array" ref="CB415">IF(M415="","",
IF(INDEX(Settings!$H:$H,MATCH(CB$1,Settings!$G:$G,0))=TRUE,
100-100*(M415-MINIFS(M:M,$E:$E,$E415))/(MAXIFS(M:M,$E:$E,$E415)-MINIFS(M:M,$E:$E,$E415)),
100*(M415-MINIFS(M:M,$E:$E,$E415))/(MAXIFS(M:M,$E:$E,$E415)-MINIFS(M:M,$E:$E,$E415))))</f>
        <v/>
      </c>
      <c r="CC415" s="223" t="str">
        <f t="array" ref="CC415">IF(N415="","",
IF(INDEX(Settings!$H:$H,MATCH(CC$1,Settings!$G:$G,0))=TRUE,
100-100*(N415-MINIFS(N:N,$E:$E,$E415))/(MAXIFS(N:N,$E:$E,$E415)-MINIFS(N:N,$E:$E,$E415)),
100*(N415-MINIFS(N:N,$E:$E,$E415))/(MAXIFS(N:N,$E:$E,$E415)-MINIFS(N:N,$E:$E,$E415))))</f>
        <v/>
      </c>
      <c r="CD415" s="223" t="str">
        <f t="array" ref="CD415">IF(O415="","",
IF(INDEX(Settings!$H:$H,MATCH(CD$1,Settings!$G:$G,0))=TRUE,
100-100*(O415-MINIFS(O:O,$E:$E,$E415))/(MAXIFS(O:O,$E:$E,$E415)-MINIFS(O:O,$E:$E,$E415)),
100*(O415-MINIFS(O:O,$E:$E,$E415))/(MAXIFS(O:O,$E:$E,$E415)-MINIFS(O:O,$E:$E,$E415))))</f>
        <v/>
      </c>
      <c r="CE415" s="223" t="str">
        <f t="array" ref="CE415">IF(P415="","",
IF(INDEX(Settings!$H:$H,MATCH(CE$1,Settings!$G:$G,0))=TRUE,
100-100*(P415-MINIFS(P:P,$E:$E,$E415))/(MAXIFS(P:P,$E:$E,$E415)-MINIFS(P:P,$E:$E,$E415)),
100*(P415-MINIFS(P:P,$E:$E,$E415))/(MAXIFS(P:P,$E:$E,$E415)-MINIFS(P:P,$E:$E,$E415))))</f>
        <v/>
      </c>
      <c r="CF415" s="223" t="str">
        <f t="array" ref="CF415">IF(Q415="","",
IF(INDEX(Settings!$H:$H,MATCH(CF$1,Settings!$G:$G,0))=TRUE,
100-100*(Q415-MINIFS(Q:Q,$E:$E,$E415))/(MAXIFS(Q:Q,$E:$E,$E415)-MINIFS(Q:Q,$E:$E,$E415)),
100*(Q415-MINIFS(Q:Q,$E:$E,$E415))/(MAXIFS(Q:Q,$E:$E,$E415)-MINIFS(Q:Q,$E:$E,$E415))))</f>
        <v/>
      </c>
      <c r="CG415" s="223" t="str">
        <f t="array" ref="CG415">IF(R415="","",
IF(INDEX(Settings!$H:$H,MATCH(CG$1,Settings!$G:$G,0))=TRUE,
100-100*(R415-MINIFS(R:R,$E:$E,$E415))/(MAXIFS(R:R,$E:$E,$E415)-MINIFS(R:R,$E:$E,$E415)),
100*(R415-MINIFS(R:R,$E:$E,$E415))/(MAXIFS(R:R,$E:$E,$E415)-MINIFS(R:R,$E:$E,$E415))))</f>
        <v/>
      </c>
      <c r="CH415" s="223" t="str">
        <f t="array" ref="CH415">IF(S415="","",
IF(INDEX(Settings!$H:$H,MATCH(CH$1,Settings!$G:$G,0))=TRUE,
100-100*(S415-MINIFS(S:S,$E:$E,$E415))/(MAXIFS(S:S,$E:$E,$E415)-MINIFS(S:S,$E:$E,$E415)),
100*(S415-MINIFS(S:S,$E:$E,$E415))/(MAXIFS(S:S,$E:$E,$E415)-MINIFS(S:S,$E:$E,$E415))))</f>
        <v/>
      </c>
      <c r="CI415" s="223" t="str">
        <f t="array" ref="CI415">IF(T415="","",
IF(INDEX(Settings!$H:$H,MATCH(CI$1,Settings!$G:$G,0))=TRUE,
100-100*(T415-MINIFS(T:T,$E:$E,$E415))/(MAXIFS(T:T,$E:$E,$E415)-MINIFS(T:T,$E:$E,$E415)),
100*(T415-MINIFS(T:T,$E:$E,$E415))/(MAXIFS(T:T,$E:$E,$E415)-MINIFS(T:T,$E:$E,$E415))))</f>
        <v/>
      </c>
      <c r="CJ415" s="223" t="str">
        <f t="array" ref="CJ415">IF(U415="","",
IF(INDEX(Settings!$H:$H,MATCH(CJ$1,Settings!$G:$G,0))=TRUE,
100-100*(U415-MINIFS(U:U,$E:$E,$E415))/(MAXIFS(U:U,$E:$E,$E415)-MINIFS(U:U,$E:$E,$E415)),
100*(U415-MINIFS(U:U,$E:$E,$E415))/(MAXIFS(U:U,$E:$E,$E415)-MINIFS(U:U,$E:$E,$E415))))</f>
        <v/>
      </c>
      <c r="CK415" s="223" t="str">
        <f t="array" ref="CK415">IF(V415="","",
IF(INDEX(Settings!$H:$H,MATCH(CK$1,Settings!$G:$G,0))=TRUE,
100-100*(V415-MINIFS(V:V,$E:$E,$E415))/(MAXIFS(V:V,$E:$E,$E415)-MINIFS(V:V,$E:$E,$E415)),
100*(V415-MINIFS(V:V,$E:$E,$E415))/(MAXIFS(V:V,$E:$E,$E415)-MINIFS(V:V,$E:$E,$E415))))</f>
        <v/>
      </c>
      <c r="CL415" s="223" t="str">
        <f t="array" ref="CL415">IF(W415="","",
IF(INDEX(Settings!$H:$H,MATCH(CL$1,Settings!$G:$G,0))=TRUE,
100-100*(W415-MINIFS(W:W,$E:$E,$E415))/(MAXIFS(W:W,$E:$E,$E415)-MINIFS(W:W,$E:$E,$E415)),
100*(W415-MINIFS(W:W,$E:$E,$E415))/(MAXIFS(W:W,$E:$E,$E415)-MINIFS(W:W,$E:$E,$E415))))</f>
        <v/>
      </c>
      <c r="CM415" s="223" t="str">
        <f t="array" ref="CM415">IF(X415="","",
IF(INDEX(Settings!$H:$H,MATCH(CM$1,Settings!$G:$G,0))=TRUE,
100-100*(X415-MINIFS(X:X,$E:$E,$E415))/(MAXIFS(X:X,$E:$E,$E415)-MINIFS(X:X,$E:$E,$E415)),
100*(X415-MINIFS(X:X,$E:$E,$E415))/(MAXIFS(X:X,$E:$E,$E415)-MINIFS(X:X,$E:$E,$E415))))</f>
        <v/>
      </c>
      <c r="CN415" s="223" t="str">
        <f t="array" ref="CN415">IF(Y415="","",
IF(INDEX(Settings!$H:$H,MATCH(CN$1,Settings!$G:$G,0))=TRUE,
100-100*(Y415-MINIFS(Y:Y,$E:$E,$E415))/(MAXIFS(Y:Y,$E:$E,$E415)-MINIFS(Y:Y,$E:$E,$E415)),
100*(Y415-MINIFS(Y:Y,$E:$E,$E415))/(MAXIFS(Y:Y,$E:$E,$E415)-MINIFS(Y:Y,$E:$E,$E415))))</f>
        <v/>
      </c>
      <c r="CO415" s="223" t="str">
        <f t="array" ref="CO415">IF(Z415="","",
IF(INDEX(Settings!$H:$H,MATCH(CO$1,Settings!$G:$G,0))=TRUE,
100-100*(Z415-MINIFS(Z:Z,$E:$E,$E415))/(MAXIFS(Z:Z,$E:$E,$E415)-MINIFS(Z:Z,$E:$E,$E415)),
100*(Z415-MINIFS(Z:Z,$E:$E,$E415))/(MAXIFS(Z:Z,$E:$E,$E415)-MINIFS(Z:Z,$E:$E,$E415))))</f>
        <v/>
      </c>
      <c r="CP415" s="223" t="str">
        <f t="array" ref="CP415">IF(AA415="","",
IF(INDEX(Settings!$H:$H,MATCH(CP$1,Settings!$G:$G,0))=TRUE,
100-100*(AA415-MINIFS(AA:AA,$E:$E,$E415))/(MAXIFS(AA:AA,$E:$E,$E415)-MINIFS(AA:AA,$E:$E,$E415)),
100*(AA415-MINIFS(AA:AA,$E:$E,$E415))/(MAXIFS(AA:AA,$E:$E,$E415)-MINIFS(AA:AA,$E:$E,$E415))))</f>
        <v/>
      </c>
      <c r="CQ415" s="223" t="str">
        <f t="array" ref="CQ415">IF(AB415="","",
IF(INDEX(Settings!$H:$H,MATCH(CQ$1,Settings!$G:$G,0))=TRUE,
100-100*(AB415-MINIFS(AB:AB,$E:$E,$E415))/(MAXIFS(AB:AB,$E:$E,$E415)-MINIFS(AB:AB,$E:$E,$E415)),
100*(AB415-MINIFS(AB:AB,$E:$E,$E415))/(MAXIFS(AB:AB,$E:$E,$E415)-MINIFS(AB:AB,$E:$E,$E415))))</f>
        <v/>
      </c>
      <c r="CR415" s="223" t="str">
        <f t="array" ref="CR415">IF(AC415="","",
IF(INDEX(Settings!$H:$H,MATCH(CR$1,Settings!$G:$G,0))=TRUE,
100-100*(AC415-MINIFS(AC:AC,$E:$E,$E415))/(MAXIFS(AC:AC,$E:$E,$E415)-MINIFS(AC:AC,$E:$E,$E415)),
100*(AC415-MINIFS(AC:AC,$E:$E,$E415))/(MAXIFS(AC:AC,$E:$E,$E415)-MINIFS(AC:AC,$E:$E,$E415))))</f>
        <v/>
      </c>
      <c r="CS415" s="223" t="str">
        <f t="array" ref="CS415">IF(AD415="","",
IF(INDEX(Settings!$H:$H,MATCH(CS$1,Settings!$G:$G,0))=TRUE,
100-100*(AD415-MINIFS(AD:AD,$E:$E,$E415))/(MAXIFS(AD:AD,$E:$E,$E415)-MINIFS(AD:AD,$E:$E,$E415)),
100*(AD415-MINIFS(AD:AD,$E:$E,$E415))/(MAXIFS(AD:AD,$E:$E,$E415)-MINIFS(AD:AD,$E:$E,$E415))))</f>
        <v/>
      </c>
      <c r="CT415" s="223" t="str">
        <f t="array" ref="CT415">IF(AE415="","",
IF(INDEX(Settings!$H:$H,MATCH(CT$1,Settings!$G:$G,0))=TRUE,
100-100*(AE415-MINIFS(AE:AE,$E:$E,$E415))/(MAXIFS(AE:AE,$E:$E,$E415)-MINIFS(AE:AE,$E:$E,$E415)),
100*(AE415-MINIFS(AE:AE,$E:$E,$E415))/(MAXIFS(AE:AE,$E:$E,$E415)-MINIFS(AE:AE,$E:$E,$E415))))</f>
        <v/>
      </c>
      <c r="CU415" s="223" t="str">
        <f t="array" ref="CU415">IF(AF415="","",
IF(INDEX(Settings!$H:$H,MATCH(CU$1,Settings!$G:$G,0))=TRUE,
100-100*(AF415-MINIFS(AF:AF,$E:$E,$E415))/(MAXIFS(AF:AF,$E:$E,$E415)-MINIFS(AF:AF,$E:$E,$E415)),
100*(AF415-MINIFS(AF:AF,$E:$E,$E415))/(MAXIFS(AF:AF,$E:$E,$E415)-MINIFS(AF:AF,$E:$E,$E415))))</f>
        <v/>
      </c>
      <c r="CV415" s="223" t="str">
        <f t="array" ref="CV415">IF(AG415="","",
IF(INDEX(Settings!$H:$H,MATCH(CV$1,Settings!$G:$G,0))=TRUE,
100-100*(AG415-MINIFS(AG:AG,$E:$E,$E415))/(MAXIFS(AG:AG,$E:$E,$E415)-MINIFS(AG:AG,$E:$E,$E415)),
100*(AG415-MINIFS(AG:AG,$E:$E,$E415))/(MAXIFS(AG:AG,$E:$E,$E415)-MINIFS(AG:AG,$E:$E,$E415))))</f>
        <v/>
      </c>
      <c r="CW415" s="223" t="str">
        <f t="array" ref="CW415">IF(AH415="","",
IF(INDEX(Settings!$H:$H,MATCH(CW$1,Settings!$G:$G,0))=TRUE,
100-100*(AH415-MINIFS(AH:AH,$E:$E,$E415))/(MAXIFS(AH:AH,$E:$E,$E415)-MINIFS(AH:AH,$E:$E,$E415)),
100*(AH415-MINIFS(AH:AH,$E:$E,$E415))/(MAXIFS(AH:AH,$E:$E,$E415)-MINIFS(AH:AH,$E:$E,$E415))))</f>
        <v/>
      </c>
      <c r="CX415" s="223" t="str">
        <f t="array" ref="CX415">IF(AI415="","",
IF(INDEX(Settings!$H:$H,MATCH(CX$1,Settings!$G:$G,0))=TRUE,
100-100*(AI415-MINIFS(AI:AI,$E:$E,$E415))/(MAXIFS(AI:AI,$E:$E,$E415)-MINIFS(AI:AI,$E:$E,$E415)),
100*(AI415-MINIFS(AI:AI,$E:$E,$E415))/(MAXIFS(AI:AI,$E:$E,$E415)-MINIFS(AI:AI,$E:$E,$E415))))</f>
        <v/>
      </c>
      <c r="CY415" s="223" t="str">
        <f t="array" ref="CY415">IF(AJ415="","",
IF(INDEX(Settings!$H:$H,MATCH(CY$1,Settings!$G:$G,0))=TRUE,
100-100*(AJ415-MINIFS(AJ:AJ,$E:$E,$E415))/(MAXIFS(AJ:AJ,$E:$E,$E415)-MINIFS(AJ:AJ,$E:$E,$E415)),
100*(AJ415-MINIFS(AJ:AJ,$E:$E,$E415))/(MAXIFS(AJ:AJ,$E:$E,$E415)-MINIFS(AJ:AJ,$E:$E,$E415))))</f>
        <v/>
      </c>
      <c r="CZ415" s="223" t="str">
        <f t="array" ref="CZ415">IF(AK415="","",
IF(INDEX(Settings!$H:$H,MATCH(CZ$1,Settings!$G:$G,0))=TRUE,
100-100*(AK415-MINIFS(AK:AK,$E:$E,$E415))/(MAXIFS(AK:AK,$E:$E,$E415)-MINIFS(AK:AK,$E:$E,$E415)),
100*(AK415-MINIFS(AK:AK,$E:$E,$E415))/(MAXIFS(AK:AK,$E:$E,$E415)-MINIFS(AK:AK,$E:$E,$E415))))</f>
        <v/>
      </c>
      <c r="DA415" s="223" t="str">
        <f t="array" ref="DA415">IF(AL415="","",
IF(INDEX(Settings!$H:$H,MATCH(DA$1,Settings!$G:$G,0))=TRUE,
100-100*(AL415-MINIFS(AL:AL,$E:$E,$E415))/(MAXIFS(AL:AL,$E:$E,$E415)-MINIFS(AL:AL,$E:$E,$E415)),
100*(AL415-MINIFS(AL:AL,$E:$E,$E415))/(MAXIFS(AL:AL,$E:$E,$E415)-MINIFS(AL:AL,$E:$E,$E415))))</f>
        <v/>
      </c>
      <c r="DB415" s="223" t="str">
        <f t="array" ref="DB415">IF(AM415="","",
IF(INDEX(Settings!$H:$H,MATCH(DB$1,Settings!$G:$G,0))=TRUE,
100-100*(AM415-MINIFS(AM:AM,$E:$E,$E415))/(MAXIFS(AM:AM,$E:$E,$E415)-MINIFS(AM:AM,$E:$E,$E415)),
100*(AM415-MINIFS(AM:AM,$E:$E,$E415))/(MAXIFS(AM:AM,$E:$E,$E415)-MINIFS(AM:AM,$E:$E,$E415))))</f>
        <v/>
      </c>
      <c r="DC415" s="223" t="str">
        <f t="array" ref="DC415">IF(AN415="","",
IF(INDEX(Settings!$H:$H,MATCH(DC$1,Settings!$G:$G,0))=TRUE,
100-100*(AN415-MINIFS(AN:AN,$E:$E,$E415))/(MAXIFS(AN:AN,$E:$E,$E415)-MINIFS(AN:AN,$E:$E,$E415)),
100*(AN415-MINIFS(AN:AN,$E:$E,$E415))/(MAXIFS(AN:AN,$E:$E,$E415)-MINIFS(AN:AN,$E:$E,$E415))))</f>
        <v/>
      </c>
      <c r="DD415" s="223" t="str">
        <f t="array" ref="DD415">IF(AO415="","",
IF(INDEX(Settings!$H:$H,MATCH(DD$1,Settings!$G:$G,0))=TRUE,
100-100*(AO415-MINIFS(AO:AO,$E:$E,$E415))/(MAXIFS(AO:AO,$E:$E,$E415)-MINIFS(AO:AO,$E:$E,$E415)),
100*(AO415-MINIFS(AO:AO,$E:$E,$E415))/(MAXIFS(AO:AO,$E:$E,$E415)-MINIFS(AO:AO,$E:$E,$E415))))</f>
        <v/>
      </c>
      <c r="DE415" s="223" t="str">
        <f t="array" ref="DE415">IF(AP415="","",
IF(INDEX(Settings!$H:$H,MATCH(DE$1,Settings!$G:$G,0))=TRUE,
100-100*(AP415-MINIFS(AP:AP,$E:$E,$E415))/(MAXIFS(AP:AP,$E:$E,$E415)-MINIFS(AP:AP,$E:$E,$E415)),
100*(AP415-MINIFS(AP:AP,$E:$E,$E415))/(MAXIFS(AP:AP,$E:$E,$E415)-MINIFS(AP:AP,$E:$E,$E415))))</f>
        <v/>
      </c>
      <c r="DF415" s="223" t="str">
        <f t="array" ref="DF415">IF(AQ415="","",
IF(INDEX(Settings!$H:$H,MATCH(DF$1,Settings!$G:$G,0))=TRUE,
100-100*(AQ415-MINIFS(AQ:AQ,$E:$E,$E415))/(MAXIFS(AQ:AQ,$E:$E,$E415)-MINIFS(AQ:AQ,$E:$E,$E415)),
100*(AQ415-MINIFS(AQ:AQ,$E:$E,$E415))/(MAXIFS(AQ:AQ,$E:$E,$E415)-MINIFS(AQ:AQ,$E:$E,$E415))))</f>
        <v/>
      </c>
      <c r="DG415" s="223" t="str">
        <f t="array" ref="DG415">IF(AR415="","",
IF(INDEX(Settings!$H:$H,MATCH(DG$1,Settings!$G:$G,0))=TRUE,
100-100*(AR415-MINIFS(AR:AR,$E:$E,$E415))/(MAXIFS(AR:AR,$E:$E,$E415)-MINIFS(AR:AR,$E:$E,$E415)),
100*(AR415-MINIFS(AR:AR,$E:$E,$E415))/(MAXIFS(AR:AR,$E:$E,$E415)-MINIFS(AR:AR,$E:$E,$E415))))</f>
        <v/>
      </c>
      <c r="DH415" s="223" t="str">
        <f t="array" ref="DH415">IF(AS415="","",
IF(INDEX(Settings!$H:$H,MATCH(DH$1,Settings!$G:$G,0))=TRUE,
100-100*(AS415-MINIFS(AS:AS,$E:$E,$E415))/(MAXIFS(AS:AS,$E:$E,$E415)-MINIFS(AS:AS,$E:$E,$E415)),
100*(AS415-MINIFS(AS:AS,$E:$E,$E415))/(MAXIFS(AS:AS,$E:$E,$E415)-MINIFS(AS:AS,$E:$E,$E415))))</f>
        <v/>
      </c>
      <c r="DI415" s="223" t="str">
        <f t="array" ref="DI415">IF(AT415="","",
IF(INDEX(Settings!$H:$H,MATCH(DI$1,Settings!$G:$G,0))=TRUE,
100-100*(AT415-MINIFS(AT:AT,$E:$E,$E415))/(MAXIFS(AT:AT,$E:$E,$E415)-MINIFS(AT:AT,$E:$E,$E415)),
100*(AT415-MINIFS(AT:AT,$E:$E,$E415))/(MAXIFS(AT:AT,$E:$E,$E415)-MINIFS(AT:AT,$E:$E,$E415))))</f>
        <v/>
      </c>
      <c r="DJ415" s="223" t="str">
        <f t="array" ref="DJ415">IF(AU415="","",
IF(INDEX(Settings!$H:$H,MATCH(DJ$1,Settings!$G:$G,0))=TRUE,
100-100*(AU415-MINIFS(AU:AU,$E:$E,$E415))/(MAXIFS(AU:AU,$E:$E,$E415)-MINIFS(AU:AU,$E:$E,$E415)),
100*(AU415-MINIFS(AU:AU,$E:$E,$E415))/(MAXIFS(AU:AU,$E:$E,$E415)-MINIFS(AU:AU,$E:$E,$E415))))</f>
        <v/>
      </c>
      <c r="DK415" s="223" t="str">
        <f t="array" ref="DK415">IF(AV415="","",
IF(INDEX(Settings!$H:$H,MATCH(DK$1,Settings!$G:$G,0))=TRUE,
100-100*(AV415-MINIFS(AV:AV,$E:$E,$E415))/(MAXIFS(AV:AV,$E:$E,$E415)-MINIFS(AV:AV,$E:$E,$E415)),
100*(AV415-MINIFS(AV:AV,$E:$E,$E415))/(MAXIFS(AV:AV,$E:$E,$E415)-MINIFS(AV:AV,$E:$E,$E415))))</f>
        <v/>
      </c>
      <c r="DL415" s="223" t="str">
        <f t="array" ref="DL415">IF(AW415="","",
IF(INDEX(Settings!$H:$H,MATCH(DL$1,Settings!$G:$G,0))=TRUE,
100-100*(AW415-MINIFS(AW:AW,$E:$E,$E415))/(MAXIFS(AW:AW,$E:$E,$E415)-MINIFS(AW:AW,$E:$E,$E415)),
100*(AW415-MINIFS(AW:AW,$E:$E,$E415))/(MAXIFS(AW:AW,$E:$E,$E415)-MINIFS(AW:AW,$E:$E,$E415))))</f>
        <v/>
      </c>
      <c r="DM415" s="223" t="str">
        <f t="array" ref="DM415">IF(AX415="","",
IF(INDEX(Settings!$H:$H,MATCH(DM$1,Settings!$G:$G,0))=TRUE,
100-100*(AX415-MINIFS(AX:AX,$E:$E,$E415))/(MAXIFS(AX:AX,$E:$E,$E415)-MINIFS(AX:AX,$E:$E,$E415)),
100*(AX415-MINIFS(AX:AX,$E:$E,$E415))/(MAXIFS(AX:AX,$E:$E,$E415)-MINIFS(AX:AX,$E:$E,$E415))))</f>
        <v/>
      </c>
      <c r="DN415" s="223" t="str">
        <f t="array" ref="DN415">IF(AY415="","",
IF(INDEX(Settings!$H:$H,MATCH(DN$1,Settings!$G:$G,0))=TRUE,
100-100*(AY415-MINIFS(AY:AY,$E:$E,$E415))/(MAXIFS(AY:AY,$E:$E,$E415)-MINIFS(AY:AY,$E:$E,$E415)),
100*(AY415-MINIFS(AY:AY,$E:$E,$E415))/(MAXIFS(AY:AY,$E:$E,$E415)-MINIFS(AY:AY,$E:$E,$E415))))</f>
        <v/>
      </c>
      <c r="DO415" s="223" t="str">
        <f t="array" ref="DO415">IF(AZ415="","",
IF(INDEX(Settings!$H:$H,MATCH(DO$1,Settings!$G:$G,0))=TRUE,
100-100*(AZ415-MINIFS(AZ:AZ,$E:$E,$E415))/(MAXIFS(AZ:AZ,$E:$E,$E415)-MINIFS(AZ:AZ,$E:$E,$E415)),
100*(AZ415-MINIFS(AZ:AZ,$E:$E,$E415))/(MAXIFS(AZ:AZ,$E:$E,$E415)-MINIFS(AZ:AZ,$E:$E,$E415))))</f>
        <v/>
      </c>
      <c r="DP415" s="223" t="str">
        <f t="array" ref="DP415">IF(BA415="","",
IF(INDEX(Settings!$H:$H,MATCH(DP$1,Settings!$G:$G,0))=TRUE,
100-100*(BA415-MINIFS(BA:BA,$E:$E,$E415))/(MAXIFS(BA:BA,$E:$E,$E415)-MINIFS(BA:BA,$E:$E,$E415)),
100*(BA415-MINIFS(BA:BA,$E:$E,$E415))/(MAXIFS(BA:BA,$E:$E,$E415)-MINIFS(BA:BA,$E:$E,$E415))))</f>
        <v/>
      </c>
      <c r="DQ415" s="223" t="str">
        <f t="array" ref="DQ415">IF(BB415="","",
IF(INDEX(Settings!$H:$H,MATCH(DQ$1,Settings!$G:$G,0))=TRUE,
100-100*(BB415-MINIFS(BB:BB,$E:$E,$E415))/(MAXIFS(BB:BB,$E:$E,$E415)-MINIFS(BB:BB,$E:$E,$E415)),
100*(BB415-MINIFS(BB:BB,$E:$E,$E415))/(MAXIFS(BB:BB,$E:$E,$E415)-MINIFS(BB:BB,$E:$E,$E415))))</f>
        <v/>
      </c>
      <c r="DR415" s="223" t="str">
        <f t="array" ref="DR415">IF(BC415="","",
IF(INDEX(Settings!$H:$H,MATCH(DR$1,Settings!$G:$G,0))=TRUE,
100-100*(BC415-MINIFS(BC:BC,$E:$E,$E415))/(MAXIFS(BC:BC,$E:$E,$E415)-MINIFS(BC:BC,$E:$E,$E415)),
100*(BC415-MINIFS(BC:BC,$E:$E,$E415))/(MAXIFS(BC:BC,$E:$E,$E415)-MINIFS(BC:BC,$E:$E,$E415))))</f>
        <v/>
      </c>
      <c r="DS415" s="223" t="str">
        <f t="array" ref="DS415">IF(BD415="","",
IF(INDEX(Settings!$H:$H,MATCH(DS$1,Settings!$G:$G,0))=TRUE,
100-100*(BD415-MINIFS(BD:BD,$E:$E,$E415))/(MAXIFS(BD:BD,$E:$E,$E415)-MINIFS(BD:BD,$E:$E,$E415)),
100*(BD415-MINIFS(BD:BD,$E:$E,$E415))/(MAXIFS(BD:BD,$E:$E,$E415)-MINIFS(BD:BD,$E:$E,$E415))))</f>
        <v/>
      </c>
      <c r="DT415" s="223" t="str">
        <f t="array" ref="DT415">IF(BE415="","",
IF(INDEX(Settings!$H:$H,MATCH(DT$1,Settings!$G:$G,0))=TRUE,
100-100*(BE415-MINIFS(BE:BE,$E:$E,$E415))/(MAXIFS(BE:BE,$E:$E,$E415)-MINIFS(BE:BE,$E:$E,$E415)),
100*(BE415-MINIFS(BE:BE,$E:$E,$E415))/(MAXIFS(BE:BE,$E:$E,$E415)-MINIFS(BE:BE,$E:$E,$E415))))</f>
        <v/>
      </c>
      <c r="DU415" s="223" t="str">
        <f t="array" ref="DU415">IF(BF415="","",
IF(INDEX(Settings!$H:$H,MATCH(DU$1,Settings!$G:$G,0))=TRUE,
100-100*(BF415-MINIFS(BF:BF,$E:$E,$E415))/(MAXIFS(BF:BF,$E:$E,$E415)-MINIFS(BF:BF,$E:$E,$E415)),
100*(BF415-MINIFS(BF:BF,$E:$E,$E415))/(MAXIFS(BF:BF,$E:$E,$E415)-MINIFS(BF:BF,$E:$E,$E415))))</f>
        <v/>
      </c>
      <c r="DV415" s="223" t="str">
        <f t="array" ref="DV415">IF(BG415="","",
IF(INDEX(Settings!$H:$H,MATCH(DV$1,Settings!$G:$G,0))=TRUE,
100-100*(BG415-MINIFS(BG:BG,$E:$E,$E415))/(MAXIFS(BG:BG,$E:$E,$E415)-MINIFS(BG:BG,$E:$E,$E415)),
100*(BG415-MINIFS(BG:BG,$E:$E,$E415))/(MAXIFS(BG:BG,$E:$E,$E415)-MINIFS(BG:BG,$E:$E,$E415))))</f>
        <v/>
      </c>
      <c r="DW415" s="223" t="str">
        <f t="array" ref="DW415">IF(BH415="","",
IF(INDEX(Settings!$H:$H,MATCH(DW$1,Settings!$G:$G,0))=TRUE,
100-100*(BH415-MINIFS(BH:BH,$E:$E,$E415))/(MAXIFS(BH:BH,$E:$E,$E415)-MINIFS(BH:BH,$E:$E,$E415)),
100*(BH415-MINIFS(BH:BH,$E:$E,$E415))/(MAXIFS(BH:BH,$E:$E,$E415)-MINIFS(BH:BH,$E:$E,$E415))))</f>
        <v/>
      </c>
      <c r="DX415" s="223" t="str">
        <f t="array" ref="DX415">IF(BI415="","",
IF(INDEX(Settings!$H:$H,MATCH(DX$1,Settings!$G:$G,0))=TRUE,
100-100*(BI415-MINIFS(BI:BI,$E:$E,$E415))/(MAXIFS(BI:BI,$E:$E,$E415)-MINIFS(BI:BI,$E:$E,$E415)),
100*(BI415-MINIFS(BI:BI,$E:$E,$E415))/(MAXIFS(BI:BI,$E:$E,$E415)-MINIFS(BI:BI,$E:$E,$E415))))</f>
        <v/>
      </c>
      <c r="DY415" s="223" t="str">
        <f t="array" ref="DY415">IF(BJ415="","",
IF(INDEX(Settings!$H:$H,MATCH(DY$1,Settings!$G:$G,0))=TRUE,
100-100*(BJ415-MINIFS(BJ:BJ,$E:$E,$E415))/(MAXIFS(BJ:BJ,$E:$E,$E415)-MINIFS(BJ:BJ,$E:$E,$E415)),
100*(BJ415-MINIFS(BJ:BJ,$E:$E,$E415))/(MAXIFS(BJ:BJ,$E:$E,$E415)-MINIFS(BJ:BJ,$E:$E,$E415))))</f>
        <v/>
      </c>
      <c r="DZ415" s="225"/>
      <c r="EA415" s="225"/>
      <c r="EB415" s="225" t="str">
        <f t="shared" si="8"/>
        <v/>
      </c>
      <c r="EC415" s="225" t="str">
        <f t="shared" si="9"/>
        <v/>
      </c>
      <c r="ED415" s="225" t="str">
        <f t="shared" si="10"/>
        <v/>
      </c>
      <c r="EE415" s="225" t="str">
        <f t="shared" si="11"/>
        <v/>
      </c>
      <c r="EF415" s="225" t="str">
        <f t="shared" si="12"/>
        <v/>
      </c>
      <c r="EG415" s="225" t="str">
        <f t="shared" si="13"/>
        <v/>
      </c>
      <c r="EH415" s="225"/>
      <c r="EI415" s="225"/>
      <c r="EJ415" s="225"/>
      <c r="EK415" s="225"/>
      <c r="EL415" s="225"/>
      <c r="EM415" s="225"/>
    </row>
    <row r="416">
      <c r="A416" s="231"/>
      <c r="B416" s="231"/>
      <c r="C416" s="231"/>
      <c r="D416" s="231" t="str">
        <f t="array" ref="D416">IFERROR(INDEX(Profiles!$B:$B,MATCH($A416,Profiles!$A:$A,0)),"")</f>
        <v/>
      </c>
      <c r="E416" s="231"/>
      <c r="F416" s="231"/>
      <c r="G416" s="231"/>
      <c r="H416" s="231"/>
      <c r="I416" s="231" t="str">
        <f>IF(A416="","",IF(Settings!$N$3="DATE",F416&amp;": "&amp;TEXT(B416,"M/DD/YY"),F416&amp;": "&amp;H416))</f>
        <v/>
      </c>
      <c r="J416" s="231"/>
      <c r="K416" s="231"/>
      <c r="L416" s="231"/>
      <c r="M416" s="232" t="str">
        <f t="shared" si="14"/>
        <v/>
      </c>
      <c r="N416" s="231"/>
      <c r="O416" s="231"/>
      <c r="P416" s="231"/>
      <c r="Q416" s="231"/>
      <c r="R416" s="231"/>
      <c r="S416" s="230" t="str">
        <f>IFERROR(VLOOKUP(AF416, 'YOYO IR Scores'!A:C, 3, FALSE), "")
</f>
        <v/>
      </c>
      <c r="T416" s="231"/>
      <c r="U416" s="231"/>
      <c r="V416" s="231"/>
      <c r="W416" s="231"/>
      <c r="X416" s="233" t="str">
        <f t="shared" si="4"/>
        <v/>
      </c>
      <c r="Y416" s="234" t="str">
        <f t="shared" si="5"/>
        <v/>
      </c>
      <c r="Z416" s="234" t="str">
        <f t="shared" si="6"/>
        <v/>
      </c>
      <c r="AA416" s="233" t="str">
        <f t="shared" si="7"/>
        <v/>
      </c>
      <c r="AB416" s="232"/>
      <c r="AC416" s="232"/>
      <c r="AD416" s="232"/>
      <c r="AE416" s="232" t="str">
        <f>IFERROR(VLOOKUP(AF416, 'YOYO IR Scores'!A:C, 2, FALSE), "")</f>
        <v/>
      </c>
      <c r="AF416" s="232"/>
      <c r="AG416" s="232"/>
      <c r="AH416" s="232"/>
      <c r="AI416" s="232"/>
      <c r="AJ416" s="232"/>
      <c r="AK416" s="232"/>
      <c r="AL416" s="232"/>
      <c r="AM416" s="232"/>
      <c r="AN416" s="232"/>
      <c r="AO416" s="232"/>
      <c r="AP416" s="232"/>
      <c r="AQ416" s="232"/>
      <c r="AR416" s="232"/>
      <c r="AS416" s="232"/>
      <c r="AT416" s="232"/>
      <c r="AU416" s="232"/>
      <c r="AV416" s="232"/>
      <c r="AW416" s="232"/>
      <c r="AX416" s="232"/>
      <c r="AY416" s="232"/>
      <c r="AZ416" s="232"/>
      <c r="BA416" s="232"/>
      <c r="BB416" s="232"/>
      <c r="BC416" s="232"/>
      <c r="BD416" s="232"/>
      <c r="BE416" s="232"/>
      <c r="BF416" s="232"/>
      <c r="BG416" s="232"/>
      <c r="BH416" s="232"/>
      <c r="BI416" s="232"/>
      <c r="BJ416" s="232"/>
      <c r="BK416" s="232" t="str">
        <f t="array" ref="BK416">IF(J416="","",
IF(INDEX(Settings!$H:$H,MATCH(BY$1,Settings!$G:$G,0))=TRUE,
100-100*(J416-MIN(J:J))/(MAX(J:J)-MIN(J:J)),
100*(J416-MIN(J:J))/(MAX(J:J)-MIN(J:J))))</f>
        <v/>
      </c>
      <c r="BL416" s="232" t="str">
        <f t="array" ref="BL416">IF(J416="","",
IF(INDEX(Settings!$H:$H,MATCH(BY$1,Settings!$G:$G,0))=TRUE,
100-100*(J416-MINIFS(J:J,$E:$E,$E416))/(MAXIFS(J:J,$E:$E,$E416)-MINIFS(J:J,$E:$E,$E416)),
100*(J416-MINIFS(J:J,$E:$E,$E416))/(MAXIFS(J:J,$E:$E,$E416)-MINIFS(J:J,$E:$E,$E416))))</f>
        <v/>
      </c>
      <c r="BM416" s="232" t="str">
        <f t="array" ref="BM416">IF(J416="","",
IF(INDEX(Settings!$H:$H,MATCH(BY$1,Settings!$G:$G,0))=TRUE,
100-100*(J416-MINIFS(J:J,$E:$E,$E416,$I:$I,$I416))/(MAXIFS(J:J,$E:$E,$E416,$I:$I,$I416)-MINIFS(J:J,$E:$E,$E416,$I:$I,$I416)),
100*(J416-MINIFS(J:J,$E:$E,$E416,$I:$I,$I416))/(MAXIFS(J:J,$E:$E,$E416,$I:$I,$I416)-MINIFS(J:J,$E:$E,$E416,$I:$I,$I416))))</f>
        <v/>
      </c>
      <c r="BN416" s="231" t="str">
        <f t="array" ref="BN416">IF(J416="","",
IF(INDEX(Settings!$H:$H,MATCH(BY$1,Settings!$G:$G,0))=TRUE,
100-100*PERCENTRANK(J:J,J416),
100*PERCENTRANK(J:J,J416)))</f>
        <v/>
      </c>
      <c r="BO416" s="231" t="str">
        <f>IFERROR(__xludf.DUMMYFUNCTION("IF(J416="""","""",
IF(INDEX(Settings!$H:$H,MATCH(BY$1,Settings!$G:$G,0))=TRUE,
100-100*PERCENTRANK(FILTER(J:J,$E:$E=$E416),J416),
100*PERCENTRANK(FILTER(J:J,$E:$E=$E416),J416)))"),"")</f>
        <v/>
      </c>
      <c r="BP416" s="231" t="str">
        <f>IFERROR(__xludf.DUMMYFUNCTION("IF(J416="""","""",
IF(INDEX(Settings!$H:$H,MATCH(BY$1,Settings!$G:$G,0))=TRUE,
100-100*PERCENTRANK(FILTER(J:J,$E:$E=$E416,$I:$I=$I416),J416),
100*PERCENTRANK(FILTER(J:J,$E:$E=$E416,$I:$I=$I416),J416)))"),"")</f>
        <v/>
      </c>
      <c r="BQ416" s="233" t="str">
        <f t="array" ref="BQ416">IF(J416="","",
IF(INDEX(Settings!$H:$H,MATCH(BY$1,Settings!$G:$G,0))=TRUE,
-1*(J416-AVERAGE(J:J))/STDEV(J:J),
(J416-AVERAGE(J:J))/STDEV(J:J)))</f>
        <v/>
      </c>
      <c r="BR416" s="233" t="str">
        <f>IFERROR(__xludf.DUMMYFUNCTION("IF(J416="""","""",
IF(INDEX(Settings!$H:$H,MATCH(BY$1,Settings!$G:$G,0))=TRUE,
-1*(J416-AVERAGEIFS(J:J,$E:$E,$E416))/STDEV(FILTER(J:J,$E:$E=$E416)),
(J416-AVERAGEIFS(J:J,$E:$E,$E416))/STDEV(FILTER(J:J,$E:$E=$E416))))"),"")</f>
        <v/>
      </c>
      <c r="BS416" s="233"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1"/>
      <c r="BX416" s="231"/>
      <c r="BY416" s="232" t="str">
        <f t="array" ref="BY416">IF(J416="","",
IF(INDEX(Settings!$H:$H,MATCH(BY$1,Settings!$G:$G,0))=TRUE,
100-100*(J416-MINIFS(J:J,$E:$E,$E416))/(MAXIFS(J:J,$E:$E,$E416)-MINIFS(J:J,$E:$E,$E416)),
100*(J416-MINIFS(J:J,$E:$E,$E416))/(MAXIFS(J:J,$E:$E,$E416)-MINIFS(J:J,$E:$E,$E416))))</f>
        <v/>
      </c>
      <c r="BZ416" s="232" t="str">
        <f t="array" ref="BZ416">IF(K416="","",
IF(INDEX(Settings!$H:$H,MATCH(BZ$1,Settings!$G:$G,0))=TRUE,
100-100*(K416-MINIFS(K:K,$E:$E,$E416))/(MAXIFS(K:K,$E:$E,$E416)-MINIFS(K:K,$E:$E,$E416)),
100*(K416-MINIFS(K:K,$E:$E,$E416))/(MAXIFS(K:K,$E:$E,$E416)-MINIFS(K:K,$E:$E,$E416))))</f>
        <v/>
      </c>
      <c r="CA416" s="232" t="str">
        <f t="array" ref="CA416">IF(L416="","",
IF(INDEX(Settings!$H:$H,MATCH(CA$1,Settings!$G:$G,0))=TRUE,
100-100*(L416-MINIFS(L:L,$E:$E,$E416))/(MAXIFS(L:L,$E:$E,$E416)-MINIFS(L:L,$E:$E,$E416)),
100*(L416-MINIFS(L:L,$E:$E,$E416))/(MAXIFS(L:L,$E:$E,$E416)-MINIFS(L:L,$E:$E,$E416))))</f>
        <v/>
      </c>
      <c r="CB416" s="232" t="str">
        <f t="array" ref="CB416">IF(M416="","",
IF(INDEX(Settings!$H:$H,MATCH(CB$1,Settings!$G:$G,0))=TRUE,
100-100*(M416-MINIFS(M:M,$E:$E,$E416))/(MAXIFS(M:M,$E:$E,$E416)-MINIFS(M:M,$E:$E,$E416)),
100*(M416-MINIFS(M:M,$E:$E,$E416))/(MAXIFS(M:M,$E:$E,$E416)-MINIFS(M:M,$E:$E,$E416))))</f>
        <v/>
      </c>
      <c r="CC416" s="232" t="str">
        <f t="array" ref="CC416">IF(N416="","",
IF(INDEX(Settings!$H:$H,MATCH(CC$1,Settings!$G:$G,0))=TRUE,
100-100*(N416-MINIFS(N:N,$E:$E,$E416))/(MAXIFS(N:N,$E:$E,$E416)-MINIFS(N:N,$E:$E,$E416)),
100*(N416-MINIFS(N:N,$E:$E,$E416))/(MAXIFS(N:N,$E:$E,$E416)-MINIFS(N:N,$E:$E,$E416))))</f>
        <v/>
      </c>
      <c r="CD416" s="232" t="str">
        <f t="array" ref="CD416">IF(O416="","",
IF(INDEX(Settings!$H:$H,MATCH(CD$1,Settings!$G:$G,0))=TRUE,
100-100*(O416-MINIFS(O:O,$E:$E,$E416))/(MAXIFS(O:O,$E:$E,$E416)-MINIFS(O:O,$E:$E,$E416)),
100*(O416-MINIFS(O:O,$E:$E,$E416))/(MAXIFS(O:O,$E:$E,$E416)-MINIFS(O:O,$E:$E,$E416))))</f>
        <v/>
      </c>
      <c r="CE416" s="232" t="str">
        <f t="array" ref="CE416">IF(P416="","",
IF(INDEX(Settings!$H:$H,MATCH(CE$1,Settings!$G:$G,0))=TRUE,
100-100*(P416-MINIFS(P:P,$E:$E,$E416))/(MAXIFS(P:P,$E:$E,$E416)-MINIFS(P:P,$E:$E,$E416)),
100*(P416-MINIFS(P:P,$E:$E,$E416))/(MAXIFS(P:P,$E:$E,$E416)-MINIFS(P:P,$E:$E,$E416))))</f>
        <v/>
      </c>
      <c r="CF416" s="232" t="str">
        <f t="array" ref="CF416">IF(Q416="","",
IF(INDEX(Settings!$H:$H,MATCH(CF$1,Settings!$G:$G,0))=TRUE,
100-100*(Q416-MINIFS(Q:Q,$E:$E,$E416))/(MAXIFS(Q:Q,$E:$E,$E416)-MINIFS(Q:Q,$E:$E,$E416)),
100*(Q416-MINIFS(Q:Q,$E:$E,$E416))/(MAXIFS(Q:Q,$E:$E,$E416)-MINIFS(Q:Q,$E:$E,$E416))))</f>
        <v/>
      </c>
      <c r="CG416" s="232" t="str">
        <f t="array" ref="CG416">IF(R416="","",
IF(INDEX(Settings!$H:$H,MATCH(CG$1,Settings!$G:$G,0))=TRUE,
100-100*(R416-MINIFS(R:R,$E:$E,$E416))/(MAXIFS(R:R,$E:$E,$E416)-MINIFS(R:R,$E:$E,$E416)),
100*(R416-MINIFS(R:R,$E:$E,$E416))/(MAXIFS(R:R,$E:$E,$E416)-MINIFS(R:R,$E:$E,$E416))))</f>
        <v/>
      </c>
      <c r="CH416" s="232" t="str">
        <f t="array" ref="CH416">IF(S416="","",
IF(INDEX(Settings!$H:$H,MATCH(CH$1,Settings!$G:$G,0))=TRUE,
100-100*(S416-MINIFS(S:S,$E:$E,$E416))/(MAXIFS(S:S,$E:$E,$E416)-MINIFS(S:S,$E:$E,$E416)),
100*(S416-MINIFS(S:S,$E:$E,$E416))/(MAXIFS(S:S,$E:$E,$E416)-MINIFS(S:S,$E:$E,$E416))))</f>
        <v/>
      </c>
      <c r="CI416" s="232" t="str">
        <f t="array" ref="CI416">IF(T416="","",
IF(INDEX(Settings!$H:$H,MATCH(CI$1,Settings!$G:$G,0))=TRUE,
100-100*(T416-MINIFS(T:T,$E:$E,$E416))/(MAXIFS(T:T,$E:$E,$E416)-MINIFS(T:T,$E:$E,$E416)),
100*(T416-MINIFS(T:T,$E:$E,$E416))/(MAXIFS(T:T,$E:$E,$E416)-MINIFS(T:T,$E:$E,$E416))))</f>
        <v/>
      </c>
      <c r="CJ416" s="232" t="str">
        <f t="array" ref="CJ416">IF(U416="","",
IF(INDEX(Settings!$H:$H,MATCH(CJ$1,Settings!$G:$G,0))=TRUE,
100-100*(U416-MINIFS(U:U,$E:$E,$E416))/(MAXIFS(U:U,$E:$E,$E416)-MINIFS(U:U,$E:$E,$E416)),
100*(U416-MINIFS(U:U,$E:$E,$E416))/(MAXIFS(U:U,$E:$E,$E416)-MINIFS(U:U,$E:$E,$E416))))</f>
        <v/>
      </c>
      <c r="CK416" s="232" t="str">
        <f t="array" ref="CK416">IF(V416="","",
IF(INDEX(Settings!$H:$H,MATCH(CK$1,Settings!$G:$G,0))=TRUE,
100-100*(V416-MINIFS(V:V,$E:$E,$E416))/(MAXIFS(V:V,$E:$E,$E416)-MINIFS(V:V,$E:$E,$E416)),
100*(V416-MINIFS(V:V,$E:$E,$E416))/(MAXIFS(V:V,$E:$E,$E416)-MINIFS(V:V,$E:$E,$E416))))</f>
        <v/>
      </c>
      <c r="CL416" s="232" t="str">
        <f t="array" ref="CL416">IF(W416="","",
IF(INDEX(Settings!$H:$H,MATCH(CL$1,Settings!$G:$G,0))=TRUE,
100-100*(W416-MINIFS(W:W,$E:$E,$E416))/(MAXIFS(W:W,$E:$E,$E416)-MINIFS(W:W,$E:$E,$E416)),
100*(W416-MINIFS(W:W,$E:$E,$E416))/(MAXIFS(W:W,$E:$E,$E416)-MINIFS(W:W,$E:$E,$E416))))</f>
        <v/>
      </c>
      <c r="CM416" s="232" t="str">
        <f t="array" ref="CM416">IF(X416="","",
IF(INDEX(Settings!$H:$H,MATCH(CM$1,Settings!$G:$G,0))=TRUE,
100-100*(X416-MINIFS(X:X,$E:$E,$E416))/(MAXIFS(X:X,$E:$E,$E416)-MINIFS(X:X,$E:$E,$E416)),
100*(X416-MINIFS(X:X,$E:$E,$E416))/(MAXIFS(X:X,$E:$E,$E416)-MINIFS(X:X,$E:$E,$E416))))</f>
        <v/>
      </c>
      <c r="CN416" s="232" t="str">
        <f t="array" ref="CN416">IF(Y416="","",
IF(INDEX(Settings!$H:$H,MATCH(CN$1,Settings!$G:$G,0))=TRUE,
100-100*(Y416-MINIFS(Y:Y,$E:$E,$E416))/(MAXIFS(Y:Y,$E:$E,$E416)-MINIFS(Y:Y,$E:$E,$E416)),
100*(Y416-MINIFS(Y:Y,$E:$E,$E416))/(MAXIFS(Y:Y,$E:$E,$E416)-MINIFS(Y:Y,$E:$E,$E416))))</f>
        <v/>
      </c>
      <c r="CO416" s="232" t="str">
        <f t="array" ref="CO416">IF(Z416="","",
IF(INDEX(Settings!$H:$H,MATCH(CO$1,Settings!$G:$G,0))=TRUE,
100-100*(Z416-MINIFS(Z:Z,$E:$E,$E416))/(MAXIFS(Z:Z,$E:$E,$E416)-MINIFS(Z:Z,$E:$E,$E416)),
100*(Z416-MINIFS(Z:Z,$E:$E,$E416))/(MAXIFS(Z:Z,$E:$E,$E416)-MINIFS(Z:Z,$E:$E,$E416))))</f>
        <v/>
      </c>
      <c r="CP416" s="232" t="str">
        <f t="array" ref="CP416">IF(AA416="","",
IF(INDEX(Settings!$H:$H,MATCH(CP$1,Settings!$G:$G,0))=TRUE,
100-100*(AA416-MINIFS(AA:AA,$E:$E,$E416))/(MAXIFS(AA:AA,$E:$E,$E416)-MINIFS(AA:AA,$E:$E,$E416)),
100*(AA416-MINIFS(AA:AA,$E:$E,$E416))/(MAXIFS(AA:AA,$E:$E,$E416)-MINIFS(AA:AA,$E:$E,$E416))))</f>
        <v/>
      </c>
      <c r="CQ416" s="232" t="str">
        <f t="array" ref="CQ416">IF(AB416="","",
IF(INDEX(Settings!$H:$H,MATCH(CQ$1,Settings!$G:$G,0))=TRUE,
100-100*(AB416-MINIFS(AB:AB,$E:$E,$E416))/(MAXIFS(AB:AB,$E:$E,$E416)-MINIFS(AB:AB,$E:$E,$E416)),
100*(AB416-MINIFS(AB:AB,$E:$E,$E416))/(MAXIFS(AB:AB,$E:$E,$E416)-MINIFS(AB:AB,$E:$E,$E416))))</f>
        <v/>
      </c>
      <c r="CR416" s="232" t="str">
        <f t="array" ref="CR416">IF(AC416="","",
IF(INDEX(Settings!$H:$H,MATCH(CR$1,Settings!$G:$G,0))=TRUE,
100-100*(AC416-MINIFS(AC:AC,$E:$E,$E416))/(MAXIFS(AC:AC,$E:$E,$E416)-MINIFS(AC:AC,$E:$E,$E416)),
100*(AC416-MINIFS(AC:AC,$E:$E,$E416))/(MAXIFS(AC:AC,$E:$E,$E416)-MINIFS(AC:AC,$E:$E,$E416))))</f>
        <v/>
      </c>
      <c r="CS416" s="232" t="str">
        <f t="array" ref="CS416">IF(AD416="","",
IF(INDEX(Settings!$H:$H,MATCH(CS$1,Settings!$G:$G,0))=TRUE,
100-100*(AD416-MINIFS(AD:AD,$E:$E,$E416))/(MAXIFS(AD:AD,$E:$E,$E416)-MINIFS(AD:AD,$E:$E,$E416)),
100*(AD416-MINIFS(AD:AD,$E:$E,$E416))/(MAXIFS(AD:AD,$E:$E,$E416)-MINIFS(AD:AD,$E:$E,$E416))))</f>
        <v/>
      </c>
      <c r="CT416" s="232" t="str">
        <f t="array" ref="CT416">IF(AE416="","",
IF(INDEX(Settings!$H:$H,MATCH(CT$1,Settings!$G:$G,0))=TRUE,
100-100*(AE416-MINIFS(AE:AE,$E:$E,$E416))/(MAXIFS(AE:AE,$E:$E,$E416)-MINIFS(AE:AE,$E:$E,$E416)),
100*(AE416-MINIFS(AE:AE,$E:$E,$E416))/(MAXIFS(AE:AE,$E:$E,$E416)-MINIFS(AE:AE,$E:$E,$E416))))</f>
        <v/>
      </c>
      <c r="CU416" s="232" t="str">
        <f t="array" ref="CU416">IF(AF416="","",
IF(INDEX(Settings!$H:$H,MATCH(CU$1,Settings!$G:$G,0))=TRUE,
100-100*(AF416-MINIFS(AF:AF,$E:$E,$E416))/(MAXIFS(AF:AF,$E:$E,$E416)-MINIFS(AF:AF,$E:$E,$E416)),
100*(AF416-MINIFS(AF:AF,$E:$E,$E416))/(MAXIFS(AF:AF,$E:$E,$E416)-MINIFS(AF:AF,$E:$E,$E416))))</f>
        <v/>
      </c>
      <c r="CV416" s="232" t="str">
        <f t="array" ref="CV416">IF(AG416="","",
IF(INDEX(Settings!$H:$H,MATCH(CV$1,Settings!$G:$G,0))=TRUE,
100-100*(AG416-MINIFS(AG:AG,$E:$E,$E416))/(MAXIFS(AG:AG,$E:$E,$E416)-MINIFS(AG:AG,$E:$E,$E416)),
100*(AG416-MINIFS(AG:AG,$E:$E,$E416))/(MAXIFS(AG:AG,$E:$E,$E416)-MINIFS(AG:AG,$E:$E,$E416))))</f>
        <v/>
      </c>
      <c r="CW416" s="232" t="str">
        <f t="array" ref="CW416">IF(AH416="","",
IF(INDEX(Settings!$H:$H,MATCH(CW$1,Settings!$G:$G,0))=TRUE,
100-100*(AH416-MINIFS(AH:AH,$E:$E,$E416))/(MAXIFS(AH:AH,$E:$E,$E416)-MINIFS(AH:AH,$E:$E,$E416)),
100*(AH416-MINIFS(AH:AH,$E:$E,$E416))/(MAXIFS(AH:AH,$E:$E,$E416)-MINIFS(AH:AH,$E:$E,$E416))))</f>
        <v/>
      </c>
      <c r="CX416" s="232" t="str">
        <f t="array" ref="CX416">IF(AI416="","",
IF(INDEX(Settings!$H:$H,MATCH(CX$1,Settings!$G:$G,0))=TRUE,
100-100*(AI416-MINIFS(AI:AI,$E:$E,$E416))/(MAXIFS(AI:AI,$E:$E,$E416)-MINIFS(AI:AI,$E:$E,$E416)),
100*(AI416-MINIFS(AI:AI,$E:$E,$E416))/(MAXIFS(AI:AI,$E:$E,$E416)-MINIFS(AI:AI,$E:$E,$E416))))</f>
        <v/>
      </c>
      <c r="CY416" s="232" t="str">
        <f t="array" ref="CY416">IF(AJ416="","",
IF(INDEX(Settings!$H:$H,MATCH(CY$1,Settings!$G:$G,0))=TRUE,
100-100*(AJ416-MINIFS(AJ:AJ,$E:$E,$E416))/(MAXIFS(AJ:AJ,$E:$E,$E416)-MINIFS(AJ:AJ,$E:$E,$E416)),
100*(AJ416-MINIFS(AJ:AJ,$E:$E,$E416))/(MAXIFS(AJ:AJ,$E:$E,$E416)-MINIFS(AJ:AJ,$E:$E,$E416))))</f>
        <v/>
      </c>
      <c r="CZ416" s="232" t="str">
        <f t="array" ref="CZ416">IF(AK416="","",
IF(INDEX(Settings!$H:$H,MATCH(CZ$1,Settings!$G:$G,0))=TRUE,
100-100*(AK416-MINIFS(AK:AK,$E:$E,$E416))/(MAXIFS(AK:AK,$E:$E,$E416)-MINIFS(AK:AK,$E:$E,$E416)),
100*(AK416-MINIFS(AK:AK,$E:$E,$E416))/(MAXIFS(AK:AK,$E:$E,$E416)-MINIFS(AK:AK,$E:$E,$E416))))</f>
        <v/>
      </c>
      <c r="DA416" s="232" t="str">
        <f t="array" ref="DA416">IF(AL416="","",
IF(INDEX(Settings!$H:$H,MATCH(DA$1,Settings!$G:$G,0))=TRUE,
100-100*(AL416-MINIFS(AL:AL,$E:$E,$E416))/(MAXIFS(AL:AL,$E:$E,$E416)-MINIFS(AL:AL,$E:$E,$E416)),
100*(AL416-MINIFS(AL:AL,$E:$E,$E416))/(MAXIFS(AL:AL,$E:$E,$E416)-MINIFS(AL:AL,$E:$E,$E416))))</f>
        <v/>
      </c>
      <c r="DB416" s="232" t="str">
        <f t="array" ref="DB416">IF(AM416="","",
IF(INDEX(Settings!$H:$H,MATCH(DB$1,Settings!$G:$G,0))=TRUE,
100-100*(AM416-MINIFS(AM:AM,$E:$E,$E416))/(MAXIFS(AM:AM,$E:$E,$E416)-MINIFS(AM:AM,$E:$E,$E416)),
100*(AM416-MINIFS(AM:AM,$E:$E,$E416))/(MAXIFS(AM:AM,$E:$E,$E416)-MINIFS(AM:AM,$E:$E,$E416))))</f>
        <v/>
      </c>
      <c r="DC416" s="232" t="str">
        <f t="array" ref="DC416">IF(AN416="","",
IF(INDEX(Settings!$H:$H,MATCH(DC$1,Settings!$G:$G,0))=TRUE,
100-100*(AN416-MINIFS(AN:AN,$E:$E,$E416))/(MAXIFS(AN:AN,$E:$E,$E416)-MINIFS(AN:AN,$E:$E,$E416)),
100*(AN416-MINIFS(AN:AN,$E:$E,$E416))/(MAXIFS(AN:AN,$E:$E,$E416)-MINIFS(AN:AN,$E:$E,$E416))))</f>
        <v/>
      </c>
      <c r="DD416" s="232" t="str">
        <f t="array" ref="DD416">IF(AO416="","",
IF(INDEX(Settings!$H:$H,MATCH(DD$1,Settings!$G:$G,0))=TRUE,
100-100*(AO416-MINIFS(AO:AO,$E:$E,$E416))/(MAXIFS(AO:AO,$E:$E,$E416)-MINIFS(AO:AO,$E:$E,$E416)),
100*(AO416-MINIFS(AO:AO,$E:$E,$E416))/(MAXIFS(AO:AO,$E:$E,$E416)-MINIFS(AO:AO,$E:$E,$E416))))</f>
        <v/>
      </c>
      <c r="DE416" s="232" t="str">
        <f t="array" ref="DE416">IF(AP416="","",
IF(INDEX(Settings!$H:$H,MATCH(DE$1,Settings!$G:$G,0))=TRUE,
100-100*(AP416-MINIFS(AP:AP,$E:$E,$E416))/(MAXIFS(AP:AP,$E:$E,$E416)-MINIFS(AP:AP,$E:$E,$E416)),
100*(AP416-MINIFS(AP:AP,$E:$E,$E416))/(MAXIFS(AP:AP,$E:$E,$E416)-MINIFS(AP:AP,$E:$E,$E416))))</f>
        <v/>
      </c>
      <c r="DF416" s="232" t="str">
        <f t="array" ref="DF416">IF(AQ416="","",
IF(INDEX(Settings!$H:$H,MATCH(DF$1,Settings!$G:$G,0))=TRUE,
100-100*(AQ416-MINIFS(AQ:AQ,$E:$E,$E416))/(MAXIFS(AQ:AQ,$E:$E,$E416)-MINIFS(AQ:AQ,$E:$E,$E416)),
100*(AQ416-MINIFS(AQ:AQ,$E:$E,$E416))/(MAXIFS(AQ:AQ,$E:$E,$E416)-MINIFS(AQ:AQ,$E:$E,$E416))))</f>
        <v/>
      </c>
      <c r="DG416" s="232" t="str">
        <f t="array" ref="DG416">IF(AR416="","",
IF(INDEX(Settings!$H:$H,MATCH(DG$1,Settings!$G:$G,0))=TRUE,
100-100*(AR416-MINIFS(AR:AR,$E:$E,$E416))/(MAXIFS(AR:AR,$E:$E,$E416)-MINIFS(AR:AR,$E:$E,$E416)),
100*(AR416-MINIFS(AR:AR,$E:$E,$E416))/(MAXIFS(AR:AR,$E:$E,$E416)-MINIFS(AR:AR,$E:$E,$E416))))</f>
        <v/>
      </c>
      <c r="DH416" s="232" t="str">
        <f t="array" ref="DH416">IF(AS416="","",
IF(INDEX(Settings!$H:$H,MATCH(DH$1,Settings!$G:$G,0))=TRUE,
100-100*(AS416-MINIFS(AS:AS,$E:$E,$E416))/(MAXIFS(AS:AS,$E:$E,$E416)-MINIFS(AS:AS,$E:$E,$E416)),
100*(AS416-MINIFS(AS:AS,$E:$E,$E416))/(MAXIFS(AS:AS,$E:$E,$E416)-MINIFS(AS:AS,$E:$E,$E416))))</f>
        <v/>
      </c>
      <c r="DI416" s="232" t="str">
        <f t="array" ref="DI416">IF(AT416="","",
IF(INDEX(Settings!$H:$H,MATCH(DI$1,Settings!$G:$G,0))=TRUE,
100-100*(AT416-MINIFS(AT:AT,$E:$E,$E416))/(MAXIFS(AT:AT,$E:$E,$E416)-MINIFS(AT:AT,$E:$E,$E416)),
100*(AT416-MINIFS(AT:AT,$E:$E,$E416))/(MAXIFS(AT:AT,$E:$E,$E416)-MINIFS(AT:AT,$E:$E,$E416))))</f>
        <v/>
      </c>
      <c r="DJ416" s="232" t="str">
        <f t="array" ref="DJ416">IF(AU416="","",
IF(INDEX(Settings!$H:$H,MATCH(DJ$1,Settings!$G:$G,0))=TRUE,
100-100*(AU416-MINIFS(AU:AU,$E:$E,$E416))/(MAXIFS(AU:AU,$E:$E,$E416)-MINIFS(AU:AU,$E:$E,$E416)),
100*(AU416-MINIFS(AU:AU,$E:$E,$E416))/(MAXIFS(AU:AU,$E:$E,$E416)-MINIFS(AU:AU,$E:$E,$E416))))</f>
        <v/>
      </c>
      <c r="DK416" s="232" t="str">
        <f t="array" ref="DK416">IF(AV416="","",
IF(INDEX(Settings!$H:$H,MATCH(DK$1,Settings!$G:$G,0))=TRUE,
100-100*(AV416-MINIFS(AV:AV,$E:$E,$E416))/(MAXIFS(AV:AV,$E:$E,$E416)-MINIFS(AV:AV,$E:$E,$E416)),
100*(AV416-MINIFS(AV:AV,$E:$E,$E416))/(MAXIFS(AV:AV,$E:$E,$E416)-MINIFS(AV:AV,$E:$E,$E416))))</f>
        <v/>
      </c>
      <c r="DL416" s="232" t="str">
        <f t="array" ref="DL416">IF(AW416="","",
IF(INDEX(Settings!$H:$H,MATCH(DL$1,Settings!$G:$G,0))=TRUE,
100-100*(AW416-MINIFS(AW:AW,$E:$E,$E416))/(MAXIFS(AW:AW,$E:$E,$E416)-MINIFS(AW:AW,$E:$E,$E416)),
100*(AW416-MINIFS(AW:AW,$E:$E,$E416))/(MAXIFS(AW:AW,$E:$E,$E416)-MINIFS(AW:AW,$E:$E,$E416))))</f>
        <v/>
      </c>
      <c r="DM416" s="232" t="str">
        <f t="array" ref="DM416">IF(AX416="","",
IF(INDEX(Settings!$H:$H,MATCH(DM$1,Settings!$G:$G,0))=TRUE,
100-100*(AX416-MINIFS(AX:AX,$E:$E,$E416))/(MAXIFS(AX:AX,$E:$E,$E416)-MINIFS(AX:AX,$E:$E,$E416)),
100*(AX416-MINIFS(AX:AX,$E:$E,$E416))/(MAXIFS(AX:AX,$E:$E,$E416)-MINIFS(AX:AX,$E:$E,$E416))))</f>
        <v/>
      </c>
      <c r="DN416" s="232" t="str">
        <f t="array" ref="DN416">IF(AY416="","",
IF(INDEX(Settings!$H:$H,MATCH(DN$1,Settings!$G:$G,0))=TRUE,
100-100*(AY416-MINIFS(AY:AY,$E:$E,$E416))/(MAXIFS(AY:AY,$E:$E,$E416)-MINIFS(AY:AY,$E:$E,$E416)),
100*(AY416-MINIFS(AY:AY,$E:$E,$E416))/(MAXIFS(AY:AY,$E:$E,$E416)-MINIFS(AY:AY,$E:$E,$E416))))</f>
        <v/>
      </c>
      <c r="DO416" s="232" t="str">
        <f t="array" ref="DO416">IF(AZ416="","",
IF(INDEX(Settings!$H:$H,MATCH(DO$1,Settings!$G:$G,0))=TRUE,
100-100*(AZ416-MINIFS(AZ:AZ,$E:$E,$E416))/(MAXIFS(AZ:AZ,$E:$E,$E416)-MINIFS(AZ:AZ,$E:$E,$E416)),
100*(AZ416-MINIFS(AZ:AZ,$E:$E,$E416))/(MAXIFS(AZ:AZ,$E:$E,$E416)-MINIFS(AZ:AZ,$E:$E,$E416))))</f>
        <v/>
      </c>
      <c r="DP416" s="232" t="str">
        <f t="array" ref="DP416">IF(BA416="","",
IF(INDEX(Settings!$H:$H,MATCH(DP$1,Settings!$G:$G,0))=TRUE,
100-100*(BA416-MINIFS(BA:BA,$E:$E,$E416))/(MAXIFS(BA:BA,$E:$E,$E416)-MINIFS(BA:BA,$E:$E,$E416)),
100*(BA416-MINIFS(BA:BA,$E:$E,$E416))/(MAXIFS(BA:BA,$E:$E,$E416)-MINIFS(BA:BA,$E:$E,$E416))))</f>
        <v/>
      </c>
      <c r="DQ416" s="232" t="str">
        <f t="array" ref="DQ416">IF(BB416="","",
IF(INDEX(Settings!$H:$H,MATCH(DQ$1,Settings!$G:$G,0))=TRUE,
100-100*(BB416-MINIFS(BB:BB,$E:$E,$E416))/(MAXIFS(BB:BB,$E:$E,$E416)-MINIFS(BB:BB,$E:$E,$E416)),
100*(BB416-MINIFS(BB:BB,$E:$E,$E416))/(MAXIFS(BB:BB,$E:$E,$E416)-MINIFS(BB:BB,$E:$E,$E416))))</f>
        <v/>
      </c>
      <c r="DR416" s="232" t="str">
        <f t="array" ref="DR416">IF(BC416="","",
IF(INDEX(Settings!$H:$H,MATCH(DR$1,Settings!$G:$G,0))=TRUE,
100-100*(BC416-MINIFS(BC:BC,$E:$E,$E416))/(MAXIFS(BC:BC,$E:$E,$E416)-MINIFS(BC:BC,$E:$E,$E416)),
100*(BC416-MINIFS(BC:BC,$E:$E,$E416))/(MAXIFS(BC:BC,$E:$E,$E416)-MINIFS(BC:BC,$E:$E,$E416))))</f>
        <v/>
      </c>
      <c r="DS416" s="232" t="str">
        <f t="array" ref="DS416">IF(BD416="","",
IF(INDEX(Settings!$H:$H,MATCH(DS$1,Settings!$G:$G,0))=TRUE,
100-100*(BD416-MINIFS(BD:BD,$E:$E,$E416))/(MAXIFS(BD:BD,$E:$E,$E416)-MINIFS(BD:BD,$E:$E,$E416)),
100*(BD416-MINIFS(BD:BD,$E:$E,$E416))/(MAXIFS(BD:BD,$E:$E,$E416)-MINIFS(BD:BD,$E:$E,$E416))))</f>
        <v/>
      </c>
      <c r="DT416" s="232" t="str">
        <f t="array" ref="DT416">IF(BE416="","",
IF(INDEX(Settings!$H:$H,MATCH(DT$1,Settings!$G:$G,0))=TRUE,
100-100*(BE416-MINIFS(BE:BE,$E:$E,$E416))/(MAXIFS(BE:BE,$E:$E,$E416)-MINIFS(BE:BE,$E:$E,$E416)),
100*(BE416-MINIFS(BE:BE,$E:$E,$E416))/(MAXIFS(BE:BE,$E:$E,$E416)-MINIFS(BE:BE,$E:$E,$E416))))</f>
        <v/>
      </c>
      <c r="DU416" s="232" t="str">
        <f t="array" ref="DU416">IF(BF416="","",
IF(INDEX(Settings!$H:$H,MATCH(DU$1,Settings!$G:$G,0))=TRUE,
100-100*(BF416-MINIFS(BF:BF,$E:$E,$E416))/(MAXIFS(BF:BF,$E:$E,$E416)-MINIFS(BF:BF,$E:$E,$E416)),
100*(BF416-MINIFS(BF:BF,$E:$E,$E416))/(MAXIFS(BF:BF,$E:$E,$E416)-MINIFS(BF:BF,$E:$E,$E416))))</f>
        <v/>
      </c>
      <c r="DV416" s="232" t="str">
        <f t="array" ref="DV416">IF(BG416="","",
IF(INDEX(Settings!$H:$H,MATCH(DV$1,Settings!$G:$G,0))=TRUE,
100-100*(BG416-MINIFS(BG:BG,$E:$E,$E416))/(MAXIFS(BG:BG,$E:$E,$E416)-MINIFS(BG:BG,$E:$E,$E416)),
100*(BG416-MINIFS(BG:BG,$E:$E,$E416))/(MAXIFS(BG:BG,$E:$E,$E416)-MINIFS(BG:BG,$E:$E,$E416))))</f>
        <v/>
      </c>
      <c r="DW416" s="232" t="str">
        <f t="array" ref="DW416">IF(BH416="","",
IF(INDEX(Settings!$H:$H,MATCH(DW$1,Settings!$G:$G,0))=TRUE,
100-100*(BH416-MINIFS(BH:BH,$E:$E,$E416))/(MAXIFS(BH:BH,$E:$E,$E416)-MINIFS(BH:BH,$E:$E,$E416)),
100*(BH416-MINIFS(BH:BH,$E:$E,$E416))/(MAXIFS(BH:BH,$E:$E,$E416)-MINIFS(BH:BH,$E:$E,$E416))))</f>
        <v/>
      </c>
      <c r="DX416" s="232" t="str">
        <f t="array" ref="DX416">IF(BI416="","",
IF(INDEX(Settings!$H:$H,MATCH(DX$1,Settings!$G:$G,0))=TRUE,
100-100*(BI416-MINIFS(BI:BI,$E:$E,$E416))/(MAXIFS(BI:BI,$E:$E,$E416)-MINIFS(BI:BI,$E:$E,$E416)),
100*(BI416-MINIFS(BI:BI,$E:$E,$E416))/(MAXIFS(BI:BI,$E:$E,$E416)-MINIFS(BI:BI,$E:$E,$E416))))</f>
        <v/>
      </c>
      <c r="DY416" s="232" t="str">
        <f t="array" ref="DY416">IF(BJ416="","",
IF(INDEX(Settings!$H:$H,MATCH(DY$1,Settings!$G:$G,0))=TRUE,
100-100*(BJ416-MINIFS(BJ:BJ,$E:$E,$E416))/(MAXIFS(BJ:BJ,$E:$E,$E416)-MINIFS(BJ:BJ,$E:$E,$E416)),
100*(BJ416-MINIFS(BJ:BJ,$E:$E,$E416))/(MAXIFS(BJ:BJ,$E:$E,$E416)-MINIFS(BJ:BJ,$E:$E,$E416))))</f>
        <v/>
      </c>
      <c r="DZ416" s="234"/>
      <c r="EA416" s="234"/>
      <c r="EB416" s="234" t="str">
        <f t="shared" si="8"/>
        <v/>
      </c>
      <c r="EC416" s="234" t="str">
        <f t="shared" si="9"/>
        <v/>
      </c>
      <c r="ED416" s="234" t="str">
        <f t="shared" si="10"/>
        <v/>
      </c>
      <c r="EE416" s="234" t="str">
        <f t="shared" si="11"/>
        <v/>
      </c>
      <c r="EF416" s="234" t="str">
        <f t="shared" si="12"/>
        <v/>
      </c>
      <c r="EG416" s="234" t="str">
        <f t="shared" si="13"/>
        <v/>
      </c>
      <c r="EH416" s="234"/>
      <c r="EI416" s="234"/>
      <c r="EJ416" s="234"/>
      <c r="EK416" s="234"/>
      <c r="EL416" s="234"/>
      <c r="EM416" s="234"/>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3" t="str">
        <f t="shared" si="14"/>
        <v/>
      </c>
      <c r="N417" s="49"/>
      <c r="O417" s="49"/>
      <c r="P417" s="49"/>
      <c r="Q417" s="49"/>
      <c r="R417" s="49"/>
      <c r="S417" s="222" t="str">
        <f>IFERROR(VLOOKUP(AF417, 'YOYO IR Scores'!A:C, 3, FALSE), "")
</f>
        <v/>
      </c>
      <c r="T417" s="49"/>
      <c r="U417" s="49"/>
      <c r="V417" s="49"/>
      <c r="W417" s="49"/>
      <c r="X417" s="224" t="str">
        <f t="shared" si="4"/>
        <v/>
      </c>
      <c r="Y417" s="225" t="str">
        <f t="shared" si="5"/>
        <v/>
      </c>
      <c r="Z417" s="225" t="str">
        <f t="shared" si="6"/>
        <v/>
      </c>
      <c r="AA417" s="224" t="str">
        <f t="shared" si="7"/>
        <v/>
      </c>
      <c r="AB417" s="223"/>
      <c r="AC417" s="223"/>
      <c r="AD417" s="223"/>
      <c r="AE417" s="223" t="str">
        <f>IFERROR(VLOOKUP(AF417, 'YOYO IR Scores'!A:C, 2, FALSE), "")</f>
        <v/>
      </c>
      <c r="AF417" s="223"/>
      <c r="AG417" s="223"/>
      <c r="AH417" s="223"/>
      <c r="AI417" s="223"/>
      <c r="AJ417" s="223"/>
      <c r="AK417" s="223"/>
      <c r="AL417" s="223"/>
      <c r="AM417" s="223"/>
      <c r="AN417" s="223"/>
      <c r="AO417" s="223"/>
      <c r="AP417" s="223"/>
      <c r="AQ417" s="223"/>
      <c r="AR417" s="223"/>
      <c r="AS417" s="223"/>
      <c r="AT417" s="223"/>
      <c r="AU417" s="223"/>
      <c r="AV417" s="223"/>
      <c r="AW417" s="223"/>
      <c r="AX417" s="223"/>
      <c r="AY417" s="223"/>
      <c r="AZ417" s="223"/>
      <c r="BA417" s="223"/>
      <c r="BB417" s="223"/>
      <c r="BC417" s="223"/>
      <c r="BD417" s="223"/>
      <c r="BE417" s="223"/>
      <c r="BF417" s="223"/>
      <c r="BG417" s="223"/>
      <c r="BH417" s="223"/>
      <c r="BI417" s="223"/>
      <c r="BJ417" s="223"/>
      <c r="BK417" s="223" t="str">
        <f t="array" ref="BK417">IF(J417="","",
IF(INDEX(Settings!$H:$H,MATCH(BY$1,Settings!$G:$G,0))=TRUE,
100-100*(J417-MIN(J:J))/(MAX(J:J)-MIN(J:J)),
100*(J417-MIN(J:J))/(MAX(J:J)-MIN(J:J))))</f>
        <v/>
      </c>
      <c r="BL417" s="223" t="str">
        <f t="array" ref="BL417">IF(J417="","",
IF(INDEX(Settings!$H:$H,MATCH(BY$1,Settings!$G:$G,0))=TRUE,
100-100*(J417-MINIFS(J:J,$E:$E,$E417))/(MAXIFS(J:J,$E:$E,$E417)-MINIFS(J:J,$E:$E,$E417)),
100*(J417-MINIFS(J:J,$E:$E,$E417))/(MAXIFS(J:J,$E:$E,$E417)-MINIFS(J:J,$E:$E,$E417))))</f>
        <v/>
      </c>
      <c r="BM417" s="223"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4" t="str">
        <f t="array" ref="BQ417">IF(J417="","",
IF(INDEX(Settings!$H:$H,MATCH(BY$1,Settings!$G:$G,0))=TRUE,
-1*(J417-AVERAGE(J:J))/STDEV(J:J),
(J417-AVERAGE(J:J))/STDEV(J:J)))</f>
        <v/>
      </c>
      <c r="BR417" s="224" t="str">
        <f>IFERROR(__xludf.DUMMYFUNCTION("IF(J417="""","""",
IF(INDEX(Settings!$H:$H,MATCH(BY$1,Settings!$G:$G,0))=TRUE,
-1*(J417-AVERAGEIFS(J:J,$E:$E,$E417))/STDEV(FILTER(J:J,$E:$E=$E417)),
(J417-AVERAGEIFS(J:J,$E:$E,$E417))/STDEV(FILTER(J:J,$E:$E=$E417))))"),"")</f>
        <v/>
      </c>
      <c r="BS417" s="224"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3" t="str">
        <f t="array" ref="BY417">IF(J417="","",
IF(INDEX(Settings!$H:$H,MATCH(BY$1,Settings!$G:$G,0))=TRUE,
100-100*(J417-MINIFS(J:J,$E:$E,$E417))/(MAXIFS(J:J,$E:$E,$E417)-MINIFS(J:J,$E:$E,$E417)),
100*(J417-MINIFS(J:J,$E:$E,$E417))/(MAXIFS(J:J,$E:$E,$E417)-MINIFS(J:J,$E:$E,$E417))))</f>
        <v/>
      </c>
      <c r="BZ417" s="223" t="str">
        <f t="array" ref="BZ417">IF(K417="","",
IF(INDEX(Settings!$H:$H,MATCH(BZ$1,Settings!$G:$G,0))=TRUE,
100-100*(K417-MINIFS(K:K,$E:$E,$E417))/(MAXIFS(K:K,$E:$E,$E417)-MINIFS(K:K,$E:$E,$E417)),
100*(K417-MINIFS(K:K,$E:$E,$E417))/(MAXIFS(K:K,$E:$E,$E417)-MINIFS(K:K,$E:$E,$E417))))</f>
        <v/>
      </c>
      <c r="CA417" s="223" t="str">
        <f t="array" ref="CA417">IF(L417="","",
IF(INDEX(Settings!$H:$H,MATCH(CA$1,Settings!$G:$G,0))=TRUE,
100-100*(L417-MINIFS(L:L,$E:$E,$E417))/(MAXIFS(L:L,$E:$E,$E417)-MINIFS(L:L,$E:$E,$E417)),
100*(L417-MINIFS(L:L,$E:$E,$E417))/(MAXIFS(L:L,$E:$E,$E417)-MINIFS(L:L,$E:$E,$E417))))</f>
        <v/>
      </c>
      <c r="CB417" s="223" t="str">
        <f t="array" ref="CB417">IF(M417="","",
IF(INDEX(Settings!$H:$H,MATCH(CB$1,Settings!$G:$G,0))=TRUE,
100-100*(M417-MINIFS(M:M,$E:$E,$E417))/(MAXIFS(M:M,$E:$E,$E417)-MINIFS(M:M,$E:$E,$E417)),
100*(M417-MINIFS(M:M,$E:$E,$E417))/(MAXIFS(M:M,$E:$E,$E417)-MINIFS(M:M,$E:$E,$E417))))</f>
        <v/>
      </c>
      <c r="CC417" s="223" t="str">
        <f t="array" ref="CC417">IF(N417="","",
IF(INDEX(Settings!$H:$H,MATCH(CC$1,Settings!$G:$G,0))=TRUE,
100-100*(N417-MINIFS(N:N,$E:$E,$E417))/(MAXIFS(N:N,$E:$E,$E417)-MINIFS(N:N,$E:$E,$E417)),
100*(N417-MINIFS(N:N,$E:$E,$E417))/(MAXIFS(N:N,$E:$E,$E417)-MINIFS(N:N,$E:$E,$E417))))</f>
        <v/>
      </c>
      <c r="CD417" s="223" t="str">
        <f t="array" ref="CD417">IF(O417="","",
IF(INDEX(Settings!$H:$H,MATCH(CD$1,Settings!$G:$G,0))=TRUE,
100-100*(O417-MINIFS(O:O,$E:$E,$E417))/(MAXIFS(O:O,$E:$E,$E417)-MINIFS(O:O,$E:$E,$E417)),
100*(O417-MINIFS(O:O,$E:$E,$E417))/(MAXIFS(O:O,$E:$E,$E417)-MINIFS(O:O,$E:$E,$E417))))</f>
        <v/>
      </c>
      <c r="CE417" s="223" t="str">
        <f t="array" ref="CE417">IF(P417="","",
IF(INDEX(Settings!$H:$H,MATCH(CE$1,Settings!$G:$G,0))=TRUE,
100-100*(P417-MINIFS(P:P,$E:$E,$E417))/(MAXIFS(P:P,$E:$E,$E417)-MINIFS(P:P,$E:$E,$E417)),
100*(P417-MINIFS(P:P,$E:$E,$E417))/(MAXIFS(P:P,$E:$E,$E417)-MINIFS(P:P,$E:$E,$E417))))</f>
        <v/>
      </c>
      <c r="CF417" s="223" t="str">
        <f t="array" ref="CF417">IF(Q417="","",
IF(INDEX(Settings!$H:$H,MATCH(CF$1,Settings!$G:$G,0))=TRUE,
100-100*(Q417-MINIFS(Q:Q,$E:$E,$E417))/(MAXIFS(Q:Q,$E:$E,$E417)-MINIFS(Q:Q,$E:$E,$E417)),
100*(Q417-MINIFS(Q:Q,$E:$E,$E417))/(MAXIFS(Q:Q,$E:$E,$E417)-MINIFS(Q:Q,$E:$E,$E417))))</f>
        <v/>
      </c>
      <c r="CG417" s="223" t="str">
        <f t="array" ref="CG417">IF(R417="","",
IF(INDEX(Settings!$H:$H,MATCH(CG$1,Settings!$G:$G,0))=TRUE,
100-100*(R417-MINIFS(R:R,$E:$E,$E417))/(MAXIFS(R:R,$E:$E,$E417)-MINIFS(R:R,$E:$E,$E417)),
100*(R417-MINIFS(R:R,$E:$E,$E417))/(MAXIFS(R:R,$E:$E,$E417)-MINIFS(R:R,$E:$E,$E417))))</f>
        <v/>
      </c>
      <c r="CH417" s="223" t="str">
        <f t="array" ref="CH417">IF(S417="","",
IF(INDEX(Settings!$H:$H,MATCH(CH$1,Settings!$G:$G,0))=TRUE,
100-100*(S417-MINIFS(S:S,$E:$E,$E417))/(MAXIFS(S:S,$E:$E,$E417)-MINIFS(S:S,$E:$E,$E417)),
100*(S417-MINIFS(S:S,$E:$E,$E417))/(MAXIFS(S:S,$E:$E,$E417)-MINIFS(S:S,$E:$E,$E417))))</f>
        <v/>
      </c>
      <c r="CI417" s="223" t="str">
        <f t="array" ref="CI417">IF(T417="","",
IF(INDEX(Settings!$H:$H,MATCH(CI$1,Settings!$G:$G,0))=TRUE,
100-100*(T417-MINIFS(T:T,$E:$E,$E417))/(MAXIFS(T:T,$E:$E,$E417)-MINIFS(T:T,$E:$E,$E417)),
100*(T417-MINIFS(T:T,$E:$E,$E417))/(MAXIFS(T:T,$E:$E,$E417)-MINIFS(T:T,$E:$E,$E417))))</f>
        <v/>
      </c>
      <c r="CJ417" s="223" t="str">
        <f t="array" ref="CJ417">IF(U417="","",
IF(INDEX(Settings!$H:$H,MATCH(CJ$1,Settings!$G:$G,0))=TRUE,
100-100*(U417-MINIFS(U:U,$E:$E,$E417))/(MAXIFS(U:U,$E:$E,$E417)-MINIFS(U:U,$E:$E,$E417)),
100*(U417-MINIFS(U:U,$E:$E,$E417))/(MAXIFS(U:U,$E:$E,$E417)-MINIFS(U:U,$E:$E,$E417))))</f>
        <v/>
      </c>
      <c r="CK417" s="223" t="str">
        <f t="array" ref="CK417">IF(V417="","",
IF(INDEX(Settings!$H:$H,MATCH(CK$1,Settings!$G:$G,0))=TRUE,
100-100*(V417-MINIFS(V:V,$E:$E,$E417))/(MAXIFS(V:V,$E:$E,$E417)-MINIFS(V:V,$E:$E,$E417)),
100*(V417-MINIFS(V:V,$E:$E,$E417))/(MAXIFS(V:V,$E:$E,$E417)-MINIFS(V:V,$E:$E,$E417))))</f>
        <v/>
      </c>
      <c r="CL417" s="223" t="str">
        <f t="array" ref="CL417">IF(W417="","",
IF(INDEX(Settings!$H:$H,MATCH(CL$1,Settings!$G:$G,0))=TRUE,
100-100*(W417-MINIFS(W:W,$E:$E,$E417))/(MAXIFS(W:W,$E:$E,$E417)-MINIFS(W:W,$E:$E,$E417)),
100*(W417-MINIFS(W:W,$E:$E,$E417))/(MAXIFS(W:W,$E:$E,$E417)-MINIFS(W:W,$E:$E,$E417))))</f>
        <v/>
      </c>
      <c r="CM417" s="223" t="str">
        <f t="array" ref="CM417">IF(X417="","",
IF(INDEX(Settings!$H:$H,MATCH(CM$1,Settings!$G:$G,0))=TRUE,
100-100*(X417-MINIFS(X:X,$E:$E,$E417))/(MAXIFS(X:X,$E:$E,$E417)-MINIFS(X:X,$E:$E,$E417)),
100*(X417-MINIFS(X:X,$E:$E,$E417))/(MAXIFS(X:X,$E:$E,$E417)-MINIFS(X:X,$E:$E,$E417))))</f>
        <v/>
      </c>
      <c r="CN417" s="223" t="str">
        <f t="array" ref="CN417">IF(Y417="","",
IF(INDEX(Settings!$H:$H,MATCH(CN$1,Settings!$G:$G,0))=TRUE,
100-100*(Y417-MINIFS(Y:Y,$E:$E,$E417))/(MAXIFS(Y:Y,$E:$E,$E417)-MINIFS(Y:Y,$E:$E,$E417)),
100*(Y417-MINIFS(Y:Y,$E:$E,$E417))/(MAXIFS(Y:Y,$E:$E,$E417)-MINIFS(Y:Y,$E:$E,$E417))))</f>
        <v/>
      </c>
      <c r="CO417" s="223" t="str">
        <f t="array" ref="CO417">IF(Z417="","",
IF(INDEX(Settings!$H:$H,MATCH(CO$1,Settings!$G:$G,0))=TRUE,
100-100*(Z417-MINIFS(Z:Z,$E:$E,$E417))/(MAXIFS(Z:Z,$E:$E,$E417)-MINIFS(Z:Z,$E:$E,$E417)),
100*(Z417-MINIFS(Z:Z,$E:$E,$E417))/(MAXIFS(Z:Z,$E:$E,$E417)-MINIFS(Z:Z,$E:$E,$E417))))</f>
        <v/>
      </c>
      <c r="CP417" s="223" t="str">
        <f t="array" ref="CP417">IF(AA417="","",
IF(INDEX(Settings!$H:$H,MATCH(CP$1,Settings!$G:$G,0))=TRUE,
100-100*(AA417-MINIFS(AA:AA,$E:$E,$E417))/(MAXIFS(AA:AA,$E:$E,$E417)-MINIFS(AA:AA,$E:$E,$E417)),
100*(AA417-MINIFS(AA:AA,$E:$E,$E417))/(MAXIFS(AA:AA,$E:$E,$E417)-MINIFS(AA:AA,$E:$E,$E417))))</f>
        <v/>
      </c>
      <c r="CQ417" s="223" t="str">
        <f t="array" ref="CQ417">IF(AB417="","",
IF(INDEX(Settings!$H:$H,MATCH(CQ$1,Settings!$G:$G,0))=TRUE,
100-100*(AB417-MINIFS(AB:AB,$E:$E,$E417))/(MAXIFS(AB:AB,$E:$E,$E417)-MINIFS(AB:AB,$E:$E,$E417)),
100*(AB417-MINIFS(AB:AB,$E:$E,$E417))/(MAXIFS(AB:AB,$E:$E,$E417)-MINIFS(AB:AB,$E:$E,$E417))))</f>
        <v/>
      </c>
      <c r="CR417" s="223" t="str">
        <f t="array" ref="CR417">IF(AC417="","",
IF(INDEX(Settings!$H:$H,MATCH(CR$1,Settings!$G:$G,0))=TRUE,
100-100*(AC417-MINIFS(AC:AC,$E:$E,$E417))/(MAXIFS(AC:AC,$E:$E,$E417)-MINIFS(AC:AC,$E:$E,$E417)),
100*(AC417-MINIFS(AC:AC,$E:$E,$E417))/(MAXIFS(AC:AC,$E:$E,$E417)-MINIFS(AC:AC,$E:$E,$E417))))</f>
        <v/>
      </c>
      <c r="CS417" s="223" t="str">
        <f t="array" ref="CS417">IF(AD417="","",
IF(INDEX(Settings!$H:$H,MATCH(CS$1,Settings!$G:$G,0))=TRUE,
100-100*(AD417-MINIFS(AD:AD,$E:$E,$E417))/(MAXIFS(AD:AD,$E:$E,$E417)-MINIFS(AD:AD,$E:$E,$E417)),
100*(AD417-MINIFS(AD:AD,$E:$E,$E417))/(MAXIFS(AD:AD,$E:$E,$E417)-MINIFS(AD:AD,$E:$E,$E417))))</f>
        <v/>
      </c>
      <c r="CT417" s="223" t="str">
        <f t="array" ref="CT417">IF(AE417="","",
IF(INDEX(Settings!$H:$H,MATCH(CT$1,Settings!$G:$G,0))=TRUE,
100-100*(AE417-MINIFS(AE:AE,$E:$E,$E417))/(MAXIFS(AE:AE,$E:$E,$E417)-MINIFS(AE:AE,$E:$E,$E417)),
100*(AE417-MINIFS(AE:AE,$E:$E,$E417))/(MAXIFS(AE:AE,$E:$E,$E417)-MINIFS(AE:AE,$E:$E,$E417))))</f>
        <v/>
      </c>
      <c r="CU417" s="223" t="str">
        <f t="array" ref="CU417">IF(AF417="","",
IF(INDEX(Settings!$H:$H,MATCH(CU$1,Settings!$G:$G,0))=TRUE,
100-100*(AF417-MINIFS(AF:AF,$E:$E,$E417))/(MAXIFS(AF:AF,$E:$E,$E417)-MINIFS(AF:AF,$E:$E,$E417)),
100*(AF417-MINIFS(AF:AF,$E:$E,$E417))/(MAXIFS(AF:AF,$E:$E,$E417)-MINIFS(AF:AF,$E:$E,$E417))))</f>
        <v/>
      </c>
      <c r="CV417" s="223" t="str">
        <f t="array" ref="CV417">IF(AG417="","",
IF(INDEX(Settings!$H:$H,MATCH(CV$1,Settings!$G:$G,0))=TRUE,
100-100*(AG417-MINIFS(AG:AG,$E:$E,$E417))/(MAXIFS(AG:AG,$E:$E,$E417)-MINIFS(AG:AG,$E:$E,$E417)),
100*(AG417-MINIFS(AG:AG,$E:$E,$E417))/(MAXIFS(AG:AG,$E:$E,$E417)-MINIFS(AG:AG,$E:$E,$E417))))</f>
        <v/>
      </c>
      <c r="CW417" s="223" t="str">
        <f t="array" ref="CW417">IF(AH417="","",
IF(INDEX(Settings!$H:$H,MATCH(CW$1,Settings!$G:$G,0))=TRUE,
100-100*(AH417-MINIFS(AH:AH,$E:$E,$E417))/(MAXIFS(AH:AH,$E:$E,$E417)-MINIFS(AH:AH,$E:$E,$E417)),
100*(AH417-MINIFS(AH:AH,$E:$E,$E417))/(MAXIFS(AH:AH,$E:$E,$E417)-MINIFS(AH:AH,$E:$E,$E417))))</f>
        <v/>
      </c>
      <c r="CX417" s="223" t="str">
        <f t="array" ref="CX417">IF(AI417="","",
IF(INDEX(Settings!$H:$H,MATCH(CX$1,Settings!$G:$G,0))=TRUE,
100-100*(AI417-MINIFS(AI:AI,$E:$E,$E417))/(MAXIFS(AI:AI,$E:$E,$E417)-MINIFS(AI:AI,$E:$E,$E417)),
100*(AI417-MINIFS(AI:AI,$E:$E,$E417))/(MAXIFS(AI:AI,$E:$E,$E417)-MINIFS(AI:AI,$E:$E,$E417))))</f>
        <v/>
      </c>
      <c r="CY417" s="223" t="str">
        <f t="array" ref="CY417">IF(AJ417="","",
IF(INDEX(Settings!$H:$H,MATCH(CY$1,Settings!$G:$G,0))=TRUE,
100-100*(AJ417-MINIFS(AJ:AJ,$E:$E,$E417))/(MAXIFS(AJ:AJ,$E:$E,$E417)-MINIFS(AJ:AJ,$E:$E,$E417)),
100*(AJ417-MINIFS(AJ:AJ,$E:$E,$E417))/(MAXIFS(AJ:AJ,$E:$E,$E417)-MINIFS(AJ:AJ,$E:$E,$E417))))</f>
        <v/>
      </c>
      <c r="CZ417" s="223" t="str">
        <f t="array" ref="CZ417">IF(AK417="","",
IF(INDEX(Settings!$H:$H,MATCH(CZ$1,Settings!$G:$G,0))=TRUE,
100-100*(AK417-MINIFS(AK:AK,$E:$E,$E417))/(MAXIFS(AK:AK,$E:$E,$E417)-MINIFS(AK:AK,$E:$E,$E417)),
100*(AK417-MINIFS(AK:AK,$E:$E,$E417))/(MAXIFS(AK:AK,$E:$E,$E417)-MINIFS(AK:AK,$E:$E,$E417))))</f>
        <v/>
      </c>
      <c r="DA417" s="223" t="str">
        <f t="array" ref="DA417">IF(AL417="","",
IF(INDEX(Settings!$H:$H,MATCH(DA$1,Settings!$G:$G,0))=TRUE,
100-100*(AL417-MINIFS(AL:AL,$E:$E,$E417))/(MAXIFS(AL:AL,$E:$E,$E417)-MINIFS(AL:AL,$E:$E,$E417)),
100*(AL417-MINIFS(AL:AL,$E:$E,$E417))/(MAXIFS(AL:AL,$E:$E,$E417)-MINIFS(AL:AL,$E:$E,$E417))))</f>
        <v/>
      </c>
      <c r="DB417" s="223" t="str">
        <f t="array" ref="DB417">IF(AM417="","",
IF(INDEX(Settings!$H:$H,MATCH(DB$1,Settings!$G:$G,0))=TRUE,
100-100*(AM417-MINIFS(AM:AM,$E:$E,$E417))/(MAXIFS(AM:AM,$E:$E,$E417)-MINIFS(AM:AM,$E:$E,$E417)),
100*(AM417-MINIFS(AM:AM,$E:$E,$E417))/(MAXIFS(AM:AM,$E:$E,$E417)-MINIFS(AM:AM,$E:$E,$E417))))</f>
        <v/>
      </c>
      <c r="DC417" s="223" t="str">
        <f t="array" ref="DC417">IF(AN417="","",
IF(INDEX(Settings!$H:$H,MATCH(DC$1,Settings!$G:$G,0))=TRUE,
100-100*(AN417-MINIFS(AN:AN,$E:$E,$E417))/(MAXIFS(AN:AN,$E:$E,$E417)-MINIFS(AN:AN,$E:$E,$E417)),
100*(AN417-MINIFS(AN:AN,$E:$E,$E417))/(MAXIFS(AN:AN,$E:$E,$E417)-MINIFS(AN:AN,$E:$E,$E417))))</f>
        <v/>
      </c>
      <c r="DD417" s="223" t="str">
        <f t="array" ref="DD417">IF(AO417="","",
IF(INDEX(Settings!$H:$H,MATCH(DD$1,Settings!$G:$G,0))=TRUE,
100-100*(AO417-MINIFS(AO:AO,$E:$E,$E417))/(MAXIFS(AO:AO,$E:$E,$E417)-MINIFS(AO:AO,$E:$E,$E417)),
100*(AO417-MINIFS(AO:AO,$E:$E,$E417))/(MAXIFS(AO:AO,$E:$E,$E417)-MINIFS(AO:AO,$E:$E,$E417))))</f>
        <v/>
      </c>
      <c r="DE417" s="223" t="str">
        <f t="array" ref="DE417">IF(AP417="","",
IF(INDEX(Settings!$H:$H,MATCH(DE$1,Settings!$G:$G,0))=TRUE,
100-100*(AP417-MINIFS(AP:AP,$E:$E,$E417))/(MAXIFS(AP:AP,$E:$E,$E417)-MINIFS(AP:AP,$E:$E,$E417)),
100*(AP417-MINIFS(AP:AP,$E:$E,$E417))/(MAXIFS(AP:AP,$E:$E,$E417)-MINIFS(AP:AP,$E:$E,$E417))))</f>
        <v/>
      </c>
      <c r="DF417" s="223" t="str">
        <f t="array" ref="DF417">IF(AQ417="","",
IF(INDEX(Settings!$H:$H,MATCH(DF$1,Settings!$G:$G,0))=TRUE,
100-100*(AQ417-MINIFS(AQ:AQ,$E:$E,$E417))/(MAXIFS(AQ:AQ,$E:$E,$E417)-MINIFS(AQ:AQ,$E:$E,$E417)),
100*(AQ417-MINIFS(AQ:AQ,$E:$E,$E417))/(MAXIFS(AQ:AQ,$E:$E,$E417)-MINIFS(AQ:AQ,$E:$E,$E417))))</f>
        <v/>
      </c>
      <c r="DG417" s="223" t="str">
        <f t="array" ref="DG417">IF(AR417="","",
IF(INDEX(Settings!$H:$H,MATCH(DG$1,Settings!$G:$G,0))=TRUE,
100-100*(AR417-MINIFS(AR:AR,$E:$E,$E417))/(MAXIFS(AR:AR,$E:$E,$E417)-MINIFS(AR:AR,$E:$E,$E417)),
100*(AR417-MINIFS(AR:AR,$E:$E,$E417))/(MAXIFS(AR:AR,$E:$E,$E417)-MINIFS(AR:AR,$E:$E,$E417))))</f>
        <v/>
      </c>
      <c r="DH417" s="223" t="str">
        <f t="array" ref="DH417">IF(AS417="","",
IF(INDEX(Settings!$H:$H,MATCH(DH$1,Settings!$G:$G,0))=TRUE,
100-100*(AS417-MINIFS(AS:AS,$E:$E,$E417))/(MAXIFS(AS:AS,$E:$E,$E417)-MINIFS(AS:AS,$E:$E,$E417)),
100*(AS417-MINIFS(AS:AS,$E:$E,$E417))/(MAXIFS(AS:AS,$E:$E,$E417)-MINIFS(AS:AS,$E:$E,$E417))))</f>
        <v/>
      </c>
      <c r="DI417" s="223" t="str">
        <f t="array" ref="DI417">IF(AT417="","",
IF(INDEX(Settings!$H:$H,MATCH(DI$1,Settings!$G:$G,0))=TRUE,
100-100*(AT417-MINIFS(AT:AT,$E:$E,$E417))/(MAXIFS(AT:AT,$E:$E,$E417)-MINIFS(AT:AT,$E:$E,$E417)),
100*(AT417-MINIFS(AT:AT,$E:$E,$E417))/(MAXIFS(AT:AT,$E:$E,$E417)-MINIFS(AT:AT,$E:$E,$E417))))</f>
        <v/>
      </c>
      <c r="DJ417" s="223" t="str">
        <f t="array" ref="DJ417">IF(AU417="","",
IF(INDEX(Settings!$H:$H,MATCH(DJ$1,Settings!$G:$G,0))=TRUE,
100-100*(AU417-MINIFS(AU:AU,$E:$E,$E417))/(MAXIFS(AU:AU,$E:$E,$E417)-MINIFS(AU:AU,$E:$E,$E417)),
100*(AU417-MINIFS(AU:AU,$E:$E,$E417))/(MAXIFS(AU:AU,$E:$E,$E417)-MINIFS(AU:AU,$E:$E,$E417))))</f>
        <v/>
      </c>
      <c r="DK417" s="223" t="str">
        <f t="array" ref="DK417">IF(AV417="","",
IF(INDEX(Settings!$H:$H,MATCH(DK$1,Settings!$G:$G,0))=TRUE,
100-100*(AV417-MINIFS(AV:AV,$E:$E,$E417))/(MAXIFS(AV:AV,$E:$E,$E417)-MINIFS(AV:AV,$E:$E,$E417)),
100*(AV417-MINIFS(AV:AV,$E:$E,$E417))/(MAXIFS(AV:AV,$E:$E,$E417)-MINIFS(AV:AV,$E:$E,$E417))))</f>
        <v/>
      </c>
      <c r="DL417" s="223" t="str">
        <f t="array" ref="DL417">IF(AW417="","",
IF(INDEX(Settings!$H:$H,MATCH(DL$1,Settings!$G:$G,0))=TRUE,
100-100*(AW417-MINIFS(AW:AW,$E:$E,$E417))/(MAXIFS(AW:AW,$E:$E,$E417)-MINIFS(AW:AW,$E:$E,$E417)),
100*(AW417-MINIFS(AW:AW,$E:$E,$E417))/(MAXIFS(AW:AW,$E:$E,$E417)-MINIFS(AW:AW,$E:$E,$E417))))</f>
        <v/>
      </c>
      <c r="DM417" s="223" t="str">
        <f t="array" ref="DM417">IF(AX417="","",
IF(INDEX(Settings!$H:$H,MATCH(DM$1,Settings!$G:$G,0))=TRUE,
100-100*(AX417-MINIFS(AX:AX,$E:$E,$E417))/(MAXIFS(AX:AX,$E:$E,$E417)-MINIFS(AX:AX,$E:$E,$E417)),
100*(AX417-MINIFS(AX:AX,$E:$E,$E417))/(MAXIFS(AX:AX,$E:$E,$E417)-MINIFS(AX:AX,$E:$E,$E417))))</f>
        <v/>
      </c>
      <c r="DN417" s="223" t="str">
        <f t="array" ref="DN417">IF(AY417="","",
IF(INDEX(Settings!$H:$H,MATCH(DN$1,Settings!$G:$G,0))=TRUE,
100-100*(AY417-MINIFS(AY:AY,$E:$E,$E417))/(MAXIFS(AY:AY,$E:$E,$E417)-MINIFS(AY:AY,$E:$E,$E417)),
100*(AY417-MINIFS(AY:AY,$E:$E,$E417))/(MAXIFS(AY:AY,$E:$E,$E417)-MINIFS(AY:AY,$E:$E,$E417))))</f>
        <v/>
      </c>
      <c r="DO417" s="223" t="str">
        <f t="array" ref="DO417">IF(AZ417="","",
IF(INDEX(Settings!$H:$H,MATCH(DO$1,Settings!$G:$G,0))=TRUE,
100-100*(AZ417-MINIFS(AZ:AZ,$E:$E,$E417))/(MAXIFS(AZ:AZ,$E:$E,$E417)-MINIFS(AZ:AZ,$E:$E,$E417)),
100*(AZ417-MINIFS(AZ:AZ,$E:$E,$E417))/(MAXIFS(AZ:AZ,$E:$E,$E417)-MINIFS(AZ:AZ,$E:$E,$E417))))</f>
        <v/>
      </c>
      <c r="DP417" s="223" t="str">
        <f t="array" ref="DP417">IF(BA417="","",
IF(INDEX(Settings!$H:$H,MATCH(DP$1,Settings!$G:$G,0))=TRUE,
100-100*(BA417-MINIFS(BA:BA,$E:$E,$E417))/(MAXIFS(BA:BA,$E:$E,$E417)-MINIFS(BA:BA,$E:$E,$E417)),
100*(BA417-MINIFS(BA:BA,$E:$E,$E417))/(MAXIFS(BA:BA,$E:$E,$E417)-MINIFS(BA:BA,$E:$E,$E417))))</f>
        <v/>
      </c>
      <c r="DQ417" s="223" t="str">
        <f t="array" ref="DQ417">IF(BB417="","",
IF(INDEX(Settings!$H:$H,MATCH(DQ$1,Settings!$G:$G,0))=TRUE,
100-100*(BB417-MINIFS(BB:BB,$E:$E,$E417))/(MAXIFS(BB:BB,$E:$E,$E417)-MINIFS(BB:BB,$E:$E,$E417)),
100*(BB417-MINIFS(BB:BB,$E:$E,$E417))/(MAXIFS(BB:BB,$E:$E,$E417)-MINIFS(BB:BB,$E:$E,$E417))))</f>
        <v/>
      </c>
      <c r="DR417" s="223" t="str">
        <f t="array" ref="DR417">IF(BC417="","",
IF(INDEX(Settings!$H:$H,MATCH(DR$1,Settings!$G:$G,0))=TRUE,
100-100*(BC417-MINIFS(BC:BC,$E:$E,$E417))/(MAXIFS(BC:BC,$E:$E,$E417)-MINIFS(BC:BC,$E:$E,$E417)),
100*(BC417-MINIFS(BC:BC,$E:$E,$E417))/(MAXIFS(BC:BC,$E:$E,$E417)-MINIFS(BC:BC,$E:$E,$E417))))</f>
        <v/>
      </c>
      <c r="DS417" s="223" t="str">
        <f t="array" ref="DS417">IF(BD417="","",
IF(INDEX(Settings!$H:$H,MATCH(DS$1,Settings!$G:$G,0))=TRUE,
100-100*(BD417-MINIFS(BD:BD,$E:$E,$E417))/(MAXIFS(BD:BD,$E:$E,$E417)-MINIFS(BD:BD,$E:$E,$E417)),
100*(BD417-MINIFS(BD:BD,$E:$E,$E417))/(MAXIFS(BD:BD,$E:$E,$E417)-MINIFS(BD:BD,$E:$E,$E417))))</f>
        <v/>
      </c>
      <c r="DT417" s="223" t="str">
        <f t="array" ref="DT417">IF(BE417="","",
IF(INDEX(Settings!$H:$H,MATCH(DT$1,Settings!$G:$G,0))=TRUE,
100-100*(BE417-MINIFS(BE:BE,$E:$E,$E417))/(MAXIFS(BE:BE,$E:$E,$E417)-MINIFS(BE:BE,$E:$E,$E417)),
100*(BE417-MINIFS(BE:BE,$E:$E,$E417))/(MAXIFS(BE:BE,$E:$E,$E417)-MINIFS(BE:BE,$E:$E,$E417))))</f>
        <v/>
      </c>
      <c r="DU417" s="223" t="str">
        <f t="array" ref="DU417">IF(BF417="","",
IF(INDEX(Settings!$H:$H,MATCH(DU$1,Settings!$G:$G,0))=TRUE,
100-100*(BF417-MINIFS(BF:BF,$E:$E,$E417))/(MAXIFS(BF:BF,$E:$E,$E417)-MINIFS(BF:BF,$E:$E,$E417)),
100*(BF417-MINIFS(BF:BF,$E:$E,$E417))/(MAXIFS(BF:BF,$E:$E,$E417)-MINIFS(BF:BF,$E:$E,$E417))))</f>
        <v/>
      </c>
      <c r="DV417" s="223" t="str">
        <f t="array" ref="DV417">IF(BG417="","",
IF(INDEX(Settings!$H:$H,MATCH(DV$1,Settings!$G:$G,0))=TRUE,
100-100*(BG417-MINIFS(BG:BG,$E:$E,$E417))/(MAXIFS(BG:BG,$E:$E,$E417)-MINIFS(BG:BG,$E:$E,$E417)),
100*(BG417-MINIFS(BG:BG,$E:$E,$E417))/(MAXIFS(BG:BG,$E:$E,$E417)-MINIFS(BG:BG,$E:$E,$E417))))</f>
        <v/>
      </c>
      <c r="DW417" s="223" t="str">
        <f t="array" ref="DW417">IF(BH417="","",
IF(INDEX(Settings!$H:$H,MATCH(DW$1,Settings!$G:$G,0))=TRUE,
100-100*(BH417-MINIFS(BH:BH,$E:$E,$E417))/(MAXIFS(BH:BH,$E:$E,$E417)-MINIFS(BH:BH,$E:$E,$E417)),
100*(BH417-MINIFS(BH:BH,$E:$E,$E417))/(MAXIFS(BH:BH,$E:$E,$E417)-MINIFS(BH:BH,$E:$E,$E417))))</f>
        <v/>
      </c>
      <c r="DX417" s="223" t="str">
        <f t="array" ref="DX417">IF(BI417="","",
IF(INDEX(Settings!$H:$H,MATCH(DX$1,Settings!$G:$G,0))=TRUE,
100-100*(BI417-MINIFS(BI:BI,$E:$E,$E417))/(MAXIFS(BI:BI,$E:$E,$E417)-MINIFS(BI:BI,$E:$E,$E417)),
100*(BI417-MINIFS(BI:BI,$E:$E,$E417))/(MAXIFS(BI:BI,$E:$E,$E417)-MINIFS(BI:BI,$E:$E,$E417))))</f>
        <v/>
      </c>
      <c r="DY417" s="223" t="str">
        <f t="array" ref="DY417">IF(BJ417="","",
IF(INDEX(Settings!$H:$H,MATCH(DY$1,Settings!$G:$G,0))=TRUE,
100-100*(BJ417-MINIFS(BJ:BJ,$E:$E,$E417))/(MAXIFS(BJ:BJ,$E:$E,$E417)-MINIFS(BJ:BJ,$E:$E,$E417)),
100*(BJ417-MINIFS(BJ:BJ,$E:$E,$E417))/(MAXIFS(BJ:BJ,$E:$E,$E417)-MINIFS(BJ:BJ,$E:$E,$E417))))</f>
        <v/>
      </c>
      <c r="DZ417" s="225"/>
      <c r="EA417" s="225"/>
      <c r="EB417" s="225" t="str">
        <f t="shared" si="8"/>
        <v/>
      </c>
      <c r="EC417" s="225" t="str">
        <f t="shared" si="9"/>
        <v/>
      </c>
      <c r="ED417" s="225" t="str">
        <f t="shared" si="10"/>
        <v/>
      </c>
      <c r="EE417" s="225" t="str">
        <f t="shared" si="11"/>
        <v/>
      </c>
      <c r="EF417" s="225" t="str">
        <f t="shared" si="12"/>
        <v/>
      </c>
      <c r="EG417" s="225" t="str">
        <f t="shared" si="13"/>
        <v/>
      </c>
      <c r="EH417" s="225"/>
      <c r="EI417" s="225"/>
      <c r="EJ417" s="225"/>
      <c r="EK417" s="225"/>
      <c r="EL417" s="225"/>
      <c r="EM417" s="225"/>
    </row>
    <row r="418">
      <c r="A418" s="231"/>
      <c r="B418" s="231"/>
      <c r="C418" s="231"/>
      <c r="D418" s="231" t="str">
        <f t="array" ref="D418">IFERROR(INDEX(Profiles!$B:$B,MATCH($A418,Profiles!$A:$A,0)),"")</f>
        <v/>
      </c>
      <c r="E418" s="231"/>
      <c r="F418" s="231"/>
      <c r="G418" s="231"/>
      <c r="H418" s="231"/>
      <c r="I418" s="231" t="str">
        <f>IF(A418="","",IF(Settings!$N$3="DATE",F418&amp;": "&amp;TEXT(B418,"M/DD/YY"),F418&amp;": "&amp;H418))</f>
        <v/>
      </c>
      <c r="J418" s="231"/>
      <c r="K418" s="231"/>
      <c r="L418" s="231"/>
      <c r="M418" s="232" t="str">
        <f t="shared" si="14"/>
        <v/>
      </c>
      <c r="N418" s="231"/>
      <c r="O418" s="231"/>
      <c r="P418" s="231"/>
      <c r="Q418" s="231"/>
      <c r="R418" s="231"/>
      <c r="S418" s="230" t="str">
        <f>IFERROR(VLOOKUP(AF418, 'YOYO IR Scores'!A:C, 3, FALSE), "")
</f>
        <v/>
      </c>
      <c r="T418" s="231"/>
      <c r="U418" s="231"/>
      <c r="V418" s="231"/>
      <c r="W418" s="231"/>
      <c r="X418" s="233" t="str">
        <f t="shared" si="4"/>
        <v/>
      </c>
      <c r="Y418" s="234" t="str">
        <f t="shared" si="5"/>
        <v/>
      </c>
      <c r="Z418" s="234" t="str">
        <f t="shared" si="6"/>
        <v/>
      </c>
      <c r="AA418" s="233" t="str">
        <f t="shared" si="7"/>
        <v/>
      </c>
      <c r="AB418" s="232"/>
      <c r="AC418" s="232"/>
      <c r="AD418" s="232"/>
      <c r="AE418" s="232" t="str">
        <f>IFERROR(VLOOKUP(AF418, 'YOYO IR Scores'!A:C, 2, FALSE), "")</f>
        <v/>
      </c>
      <c r="AF418" s="232"/>
      <c r="AG418" s="232"/>
      <c r="AH418" s="232"/>
      <c r="AI418" s="232"/>
      <c r="AJ418" s="232"/>
      <c r="AK418" s="232"/>
      <c r="AL418" s="232"/>
      <c r="AM418" s="232"/>
      <c r="AN418" s="232"/>
      <c r="AO418" s="232"/>
      <c r="AP418" s="232"/>
      <c r="AQ418" s="232"/>
      <c r="AR418" s="232"/>
      <c r="AS418" s="232"/>
      <c r="AT418" s="232"/>
      <c r="AU418" s="232"/>
      <c r="AV418" s="232"/>
      <c r="AW418" s="232"/>
      <c r="AX418" s="232"/>
      <c r="AY418" s="232"/>
      <c r="AZ418" s="232"/>
      <c r="BA418" s="232"/>
      <c r="BB418" s="232"/>
      <c r="BC418" s="232"/>
      <c r="BD418" s="232"/>
      <c r="BE418" s="232"/>
      <c r="BF418" s="232"/>
      <c r="BG418" s="232"/>
      <c r="BH418" s="232"/>
      <c r="BI418" s="232"/>
      <c r="BJ418" s="232"/>
      <c r="BK418" s="232" t="str">
        <f t="array" ref="BK418">IF(J418="","",
IF(INDEX(Settings!$H:$H,MATCH(BY$1,Settings!$G:$G,0))=TRUE,
100-100*(J418-MIN(J:J))/(MAX(J:J)-MIN(J:J)),
100*(J418-MIN(J:J))/(MAX(J:J)-MIN(J:J))))</f>
        <v/>
      </c>
      <c r="BL418" s="232" t="str">
        <f t="array" ref="BL418">IF(J418="","",
IF(INDEX(Settings!$H:$H,MATCH(BY$1,Settings!$G:$G,0))=TRUE,
100-100*(J418-MINIFS(J:J,$E:$E,$E418))/(MAXIFS(J:J,$E:$E,$E418)-MINIFS(J:J,$E:$E,$E418)),
100*(J418-MINIFS(J:J,$E:$E,$E418))/(MAXIFS(J:J,$E:$E,$E418)-MINIFS(J:J,$E:$E,$E418))))</f>
        <v/>
      </c>
      <c r="BM418" s="232" t="str">
        <f t="array" ref="BM418">IF(J418="","",
IF(INDEX(Settings!$H:$H,MATCH(BY$1,Settings!$G:$G,0))=TRUE,
100-100*(J418-MINIFS(J:J,$E:$E,$E418,$I:$I,$I418))/(MAXIFS(J:J,$E:$E,$E418,$I:$I,$I418)-MINIFS(J:J,$E:$E,$E418,$I:$I,$I418)),
100*(J418-MINIFS(J:J,$E:$E,$E418,$I:$I,$I418))/(MAXIFS(J:J,$E:$E,$E418,$I:$I,$I418)-MINIFS(J:J,$E:$E,$E418,$I:$I,$I418))))</f>
        <v/>
      </c>
      <c r="BN418" s="231" t="str">
        <f t="array" ref="BN418">IF(J418="","",
IF(INDEX(Settings!$H:$H,MATCH(BY$1,Settings!$G:$G,0))=TRUE,
100-100*PERCENTRANK(J:J,J418),
100*PERCENTRANK(J:J,J418)))</f>
        <v/>
      </c>
      <c r="BO418" s="231" t="str">
        <f>IFERROR(__xludf.DUMMYFUNCTION("IF(J418="""","""",
IF(INDEX(Settings!$H:$H,MATCH(BY$1,Settings!$G:$G,0))=TRUE,
100-100*PERCENTRANK(FILTER(J:J,$E:$E=$E418),J418),
100*PERCENTRANK(FILTER(J:J,$E:$E=$E418),J418)))"),"")</f>
        <v/>
      </c>
      <c r="BP418" s="231" t="str">
        <f>IFERROR(__xludf.DUMMYFUNCTION("IF(J418="""","""",
IF(INDEX(Settings!$H:$H,MATCH(BY$1,Settings!$G:$G,0))=TRUE,
100-100*PERCENTRANK(FILTER(J:J,$E:$E=$E418,$I:$I=$I418),J418),
100*PERCENTRANK(FILTER(J:J,$E:$E=$E418,$I:$I=$I418),J418)))"),"")</f>
        <v/>
      </c>
      <c r="BQ418" s="233" t="str">
        <f t="array" ref="BQ418">IF(J418="","",
IF(INDEX(Settings!$H:$H,MATCH(BY$1,Settings!$G:$G,0))=TRUE,
-1*(J418-AVERAGE(J:J))/STDEV(J:J),
(J418-AVERAGE(J:J))/STDEV(J:J)))</f>
        <v/>
      </c>
      <c r="BR418" s="233" t="str">
        <f>IFERROR(__xludf.DUMMYFUNCTION("IF(J418="""","""",
IF(INDEX(Settings!$H:$H,MATCH(BY$1,Settings!$G:$G,0))=TRUE,
-1*(J418-AVERAGEIFS(J:J,$E:$E,$E418))/STDEV(FILTER(J:J,$E:$E=$E418)),
(J418-AVERAGEIFS(J:J,$E:$E,$E418))/STDEV(FILTER(J:J,$E:$E=$E418))))"),"")</f>
        <v/>
      </c>
      <c r="BS418" s="233"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1"/>
      <c r="BX418" s="231"/>
      <c r="BY418" s="232" t="str">
        <f t="array" ref="BY418">IF(J418="","",
IF(INDEX(Settings!$H:$H,MATCH(BY$1,Settings!$G:$G,0))=TRUE,
100-100*(J418-MINIFS(J:J,$E:$E,$E418))/(MAXIFS(J:J,$E:$E,$E418)-MINIFS(J:J,$E:$E,$E418)),
100*(J418-MINIFS(J:J,$E:$E,$E418))/(MAXIFS(J:J,$E:$E,$E418)-MINIFS(J:J,$E:$E,$E418))))</f>
        <v/>
      </c>
      <c r="BZ418" s="232" t="str">
        <f t="array" ref="BZ418">IF(K418="","",
IF(INDEX(Settings!$H:$H,MATCH(BZ$1,Settings!$G:$G,0))=TRUE,
100-100*(K418-MINIFS(K:K,$E:$E,$E418))/(MAXIFS(K:K,$E:$E,$E418)-MINIFS(K:K,$E:$E,$E418)),
100*(K418-MINIFS(K:K,$E:$E,$E418))/(MAXIFS(K:K,$E:$E,$E418)-MINIFS(K:K,$E:$E,$E418))))</f>
        <v/>
      </c>
      <c r="CA418" s="232" t="str">
        <f t="array" ref="CA418">IF(L418="","",
IF(INDEX(Settings!$H:$H,MATCH(CA$1,Settings!$G:$G,0))=TRUE,
100-100*(L418-MINIFS(L:L,$E:$E,$E418))/(MAXIFS(L:L,$E:$E,$E418)-MINIFS(L:L,$E:$E,$E418)),
100*(L418-MINIFS(L:L,$E:$E,$E418))/(MAXIFS(L:L,$E:$E,$E418)-MINIFS(L:L,$E:$E,$E418))))</f>
        <v/>
      </c>
      <c r="CB418" s="232" t="str">
        <f t="array" ref="CB418">IF(M418="","",
IF(INDEX(Settings!$H:$H,MATCH(CB$1,Settings!$G:$G,0))=TRUE,
100-100*(M418-MINIFS(M:M,$E:$E,$E418))/(MAXIFS(M:M,$E:$E,$E418)-MINIFS(M:M,$E:$E,$E418)),
100*(M418-MINIFS(M:M,$E:$E,$E418))/(MAXIFS(M:M,$E:$E,$E418)-MINIFS(M:M,$E:$E,$E418))))</f>
        <v/>
      </c>
      <c r="CC418" s="232" t="str">
        <f t="array" ref="CC418">IF(N418="","",
IF(INDEX(Settings!$H:$H,MATCH(CC$1,Settings!$G:$G,0))=TRUE,
100-100*(N418-MINIFS(N:N,$E:$E,$E418))/(MAXIFS(N:N,$E:$E,$E418)-MINIFS(N:N,$E:$E,$E418)),
100*(N418-MINIFS(N:N,$E:$E,$E418))/(MAXIFS(N:N,$E:$E,$E418)-MINIFS(N:N,$E:$E,$E418))))</f>
        <v/>
      </c>
      <c r="CD418" s="232" t="str">
        <f t="array" ref="CD418">IF(O418="","",
IF(INDEX(Settings!$H:$H,MATCH(CD$1,Settings!$G:$G,0))=TRUE,
100-100*(O418-MINIFS(O:O,$E:$E,$E418))/(MAXIFS(O:O,$E:$E,$E418)-MINIFS(O:O,$E:$E,$E418)),
100*(O418-MINIFS(O:O,$E:$E,$E418))/(MAXIFS(O:O,$E:$E,$E418)-MINIFS(O:O,$E:$E,$E418))))</f>
        <v/>
      </c>
      <c r="CE418" s="232" t="str">
        <f t="array" ref="CE418">IF(P418="","",
IF(INDEX(Settings!$H:$H,MATCH(CE$1,Settings!$G:$G,0))=TRUE,
100-100*(P418-MINIFS(P:P,$E:$E,$E418))/(MAXIFS(P:P,$E:$E,$E418)-MINIFS(P:P,$E:$E,$E418)),
100*(P418-MINIFS(P:P,$E:$E,$E418))/(MAXIFS(P:P,$E:$E,$E418)-MINIFS(P:P,$E:$E,$E418))))</f>
        <v/>
      </c>
      <c r="CF418" s="232" t="str">
        <f t="array" ref="CF418">IF(Q418="","",
IF(INDEX(Settings!$H:$H,MATCH(CF$1,Settings!$G:$G,0))=TRUE,
100-100*(Q418-MINIFS(Q:Q,$E:$E,$E418))/(MAXIFS(Q:Q,$E:$E,$E418)-MINIFS(Q:Q,$E:$E,$E418)),
100*(Q418-MINIFS(Q:Q,$E:$E,$E418))/(MAXIFS(Q:Q,$E:$E,$E418)-MINIFS(Q:Q,$E:$E,$E418))))</f>
        <v/>
      </c>
      <c r="CG418" s="232" t="str">
        <f t="array" ref="CG418">IF(R418="","",
IF(INDEX(Settings!$H:$H,MATCH(CG$1,Settings!$G:$G,0))=TRUE,
100-100*(R418-MINIFS(R:R,$E:$E,$E418))/(MAXIFS(R:R,$E:$E,$E418)-MINIFS(R:R,$E:$E,$E418)),
100*(R418-MINIFS(R:R,$E:$E,$E418))/(MAXIFS(R:R,$E:$E,$E418)-MINIFS(R:R,$E:$E,$E418))))</f>
        <v/>
      </c>
      <c r="CH418" s="232" t="str">
        <f t="array" ref="CH418">IF(S418="","",
IF(INDEX(Settings!$H:$H,MATCH(CH$1,Settings!$G:$G,0))=TRUE,
100-100*(S418-MINIFS(S:S,$E:$E,$E418))/(MAXIFS(S:S,$E:$E,$E418)-MINIFS(S:S,$E:$E,$E418)),
100*(S418-MINIFS(S:S,$E:$E,$E418))/(MAXIFS(S:S,$E:$E,$E418)-MINIFS(S:S,$E:$E,$E418))))</f>
        <v/>
      </c>
      <c r="CI418" s="232" t="str">
        <f t="array" ref="CI418">IF(T418="","",
IF(INDEX(Settings!$H:$H,MATCH(CI$1,Settings!$G:$G,0))=TRUE,
100-100*(T418-MINIFS(T:T,$E:$E,$E418))/(MAXIFS(T:T,$E:$E,$E418)-MINIFS(T:T,$E:$E,$E418)),
100*(T418-MINIFS(T:T,$E:$E,$E418))/(MAXIFS(T:T,$E:$E,$E418)-MINIFS(T:T,$E:$E,$E418))))</f>
        <v/>
      </c>
      <c r="CJ418" s="232" t="str">
        <f t="array" ref="CJ418">IF(U418="","",
IF(INDEX(Settings!$H:$H,MATCH(CJ$1,Settings!$G:$G,0))=TRUE,
100-100*(U418-MINIFS(U:U,$E:$E,$E418))/(MAXIFS(U:U,$E:$E,$E418)-MINIFS(U:U,$E:$E,$E418)),
100*(U418-MINIFS(U:U,$E:$E,$E418))/(MAXIFS(U:U,$E:$E,$E418)-MINIFS(U:U,$E:$E,$E418))))</f>
        <v/>
      </c>
      <c r="CK418" s="232" t="str">
        <f t="array" ref="CK418">IF(V418="","",
IF(INDEX(Settings!$H:$H,MATCH(CK$1,Settings!$G:$G,0))=TRUE,
100-100*(V418-MINIFS(V:V,$E:$E,$E418))/(MAXIFS(V:V,$E:$E,$E418)-MINIFS(V:V,$E:$E,$E418)),
100*(V418-MINIFS(V:V,$E:$E,$E418))/(MAXIFS(V:V,$E:$E,$E418)-MINIFS(V:V,$E:$E,$E418))))</f>
        <v/>
      </c>
      <c r="CL418" s="232" t="str">
        <f t="array" ref="CL418">IF(W418="","",
IF(INDEX(Settings!$H:$H,MATCH(CL$1,Settings!$G:$G,0))=TRUE,
100-100*(W418-MINIFS(W:W,$E:$E,$E418))/(MAXIFS(W:W,$E:$E,$E418)-MINIFS(W:W,$E:$E,$E418)),
100*(W418-MINIFS(W:W,$E:$E,$E418))/(MAXIFS(W:W,$E:$E,$E418)-MINIFS(W:W,$E:$E,$E418))))</f>
        <v/>
      </c>
      <c r="CM418" s="232" t="str">
        <f t="array" ref="CM418">IF(X418="","",
IF(INDEX(Settings!$H:$H,MATCH(CM$1,Settings!$G:$G,0))=TRUE,
100-100*(X418-MINIFS(X:X,$E:$E,$E418))/(MAXIFS(X:X,$E:$E,$E418)-MINIFS(X:X,$E:$E,$E418)),
100*(X418-MINIFS(X:X,$E:$E,$E418))/(MAXIFS(X:X,$E:$E,$E418)-MINIFS(X:X,$E:$E,$E418))))</f>
        <v/>
      </c>
      <c r="CN418" s="232" t="str">
        <f t="array" ref="CN418">IF(Y418="","",
IF(INDEX(Settings!$H:$H,MATCH(CN$1,Settings!$G:$G,0))=TRUE,
100-100*(Y418-MINIFS(Y:Y,$E:$E,$E418))/(MAXIFS(Y:Y,$E:$E,$E418)-MINIFS(Y:Y,$E:$E,$E418)),
100*(Y418-MINIFS(Y:Y,$E:$E,$E418))/(MAXIFS(Y:Y,$E:$E,$E418)-MINIFS(Y:Y,$E:$E,$E418))))</f>
        <v/>
      </c>
      <c r="CO418" s="232" t="str">
        <f t="array" ref="CO418">IF(Z418="","",
IF(INDEX(Settings!$H:$H,MATCH(CO$1,Settings!$G:$G,0))=TRUE,
100-100*(Z418-MINIFS(Z:Z,$E:$E,$E418))/(MAXIFS(Z:Z,$E:$E,$E418)-MINIFS(Z:Z,$E:$E,$E418)),
100*(Z418-MINIFS(Z:Z,$E:$E,$E418))/(MAXIFS(Z:Z,$E:$E,$E418)-MINIFS(Z:Z,$E:$E,$E418))))</f>
        <v/>
      </c>
      <c r="CP418" s="232" t="str">
        <f t="array" ref="CP418">IF(AA418="","",
IF(INDEX(Settings!$H:$H,MATCH(CP$1,Settings!$G:$G,0))=TRUE,
100-100*(AA418-MINIFS(AA:AA,$E:$E,$E418))/(MAXIFS(AA:AA,$E:$E,$E418)-MINIFS(AA:AA,$E:$E,$E418)),
100*(AA418-MINIFS(AA:AA,$E:$E,$E418))/(MAXIFS(AA:AA,$E:$E,$E418)-MINIFS(AA:AA,$E:$E,$E418))))</f>
        <v/>
      </c>
      <c r="CQ418" s="232" t="str">
        <f t="array" ref="CQ418">IF(AB418="","",
IF(INDEX(Settings!$H:$H,MATCH(CQ$1,Settings!$G:$G,0))=TRUE,
100-100*(AB418-MINIFS(AB:AB,$E:$E,$E418))/(MAXIFS(AB:AB,$E:$E,$E418)-MINIFS(AB:AB,$E:$E,$E418)),
100*(AB418-MINIFS(AB:AB,$E:$E,$E418))/(MAXIFS(AB:AB,$E:$E,$E418)-MINIFS(AB:AB,$E:$E,$E418))))</f>
        <v/>
      </c>
      <c r="CR418" s="232" t="str">
        <f t="array" ref="CR418">IF(AC418="","",
IF(INDEX(Settings!$H:$H,MATCH(CR$1,Settings!$G:$G,0))=TRUE,
100-100*(AC418-MINIFS(AC:AC,$E:$E,$E418))/(MAXIFS(AC:AC,$E:$E,$E418)-MINIFS(AC:AC,$E:$E,$E418)),
100*(AC418-MINIFS(AC:AC,$E:$E,$E418))/(MAXIFS(AC:AC,$E:$E,$E418)-MINIFS(AC:AC,$E:$E,$E418))))</f>
        <v/>
      </c>
      <c r="CS418" s="232" t="str">
        <f t="array" ref="CS418">IF(AD418="","",
IF(INDEX(Settings!$H:$H,MATCH(CS$1,Settings!$G:$G,0))=TRUE,
100-100*(AD418-MINIFS(AD:AD,$E:$E,$E418))/(MAXIFS(AD:AD,$E:$E,$E418)-MINIFS(AD:AD,$E:$E,$E418)),
100*(AD418-MINIFS(AD:AD,$E:$E,$E418))/(MAXIFS(AD:AD,$E:$E,$E418)-MINIFS(AD:AD,$E:$E,$E418))))</f>
        <v/>
      </c>
      <c r="CT418" s="232" t="str">
        <f t="array" ref="CT418">IF(AE418="","",
IF(INDEX(Settings!$H:$H,MATCH(CT$1,Settings!$G:$G,0))=TRUE,
100-100*(AE418-MINIFS(AE:AE,$E:$E,$E418))/(MAXIFS(AE:AE,$E:$E,$E418)-MINIFS(AE:AE,$E:$E,$E418)),
100*(AE418-MINIFS(AE:AE,$E:$E,$E418))/(MAXIFS(AE:AE,$E:$E,$E418)-MINIFS(AE:AE,$E:$E,$E418))))</f>
        <v/>
      </c>
      <c r="CU418" s="232" t="str">
        <f t="array" ref="CU418">IF(AF418="","",
IF(INDEX(Settings!$H:$H,MATCH(CU$1,Settings!$G:$G,0))=TRUE,
100-100*(AF418-MINIFS(AF:AF,$E:$E,$E418))/(MAXIFS(AF:AF,$E:$E,$E418)-MINIFS(AF:AF,$E:$E,$E418)),
100*(AF418-MINIFS(AF:AF,$E:$E,$E418))/(MAXIFS(AF:AF,$E:$E,$E418)-MINIFS(AF:AF,$E:$E,$E418))))</f>
        <v/>
      </c>
      <c r="CV418" s="232" t="str">
        <f t="array" ref="CV418">IF(AG418="","",
IF(INDEX(Settings!$H:$H,MATCH(CV$1,Settings!$G:$G,0))=TRUE,
100-100*(AG418-MINIFS(AG:AG,$E:$E,$E418))/(MAXIFS(AG:AG,$E:$E,$E418)-MINIFS(AG:AG,$E:$E,$E418)),
100*(AG418-MINIFS(AG:AG,$E:$E,$E418))/(MAXIFS(AG:AG,$E:$E,$E418)-MINIFS(AG:AG,$E:$E,$E418))))</f>
        <v/>
      </c>
      <c r="CW418" s="232" t="str">
        <f t="array" ref="CW418">IF(AH418="","",
IF(INDEX(Settings!$H:$H,MATCH(CW$1,Settings!$G:$G,0))=TRUE,
100-100*(AH418-MINIFS(AH:AH,$E:$E,$E418))/(MAXIFS(AH:AH,$E:$E,$E418)-MINIFS(AH:AH,$E:$E,$E418)),
100*(AH418-MINIFS(AH:AH,$E:$E,$E418))/(MAXIFS(AH:AH,$E:$E,$E418)-MINIFS(AH:AH,$E:$E,$E418))))</f>
        <v/>
      </c>
      <c r="CX418" s="232" t="str">
        <f t="array" ref="CX418">IF(AI418="","",
IF(INDEX(Settings!$H:$H,MATCH(CX$1,Settings!$G:$G,0))=TRUE,
100-100*(AI418-MINIFS(AI:AI,$E:$E,$E418))/(MAXIFS(AI:AI,$E:$E,$E418)-MINIFS(AI:AI,$E:$E,$E418)),
100*(AI418-MINIFS(AI:AI,$E:$E,$E418))/(MAXIFS(AI:AI,$E:$E,$E418)-MINIFS(AI:AI,$E:$E,$E418))))</f>
        <v/>
      </c>
      <c r="CY418" s="232" t="str">
        <f t="array" ref="CY418">IF(AJ418="","",
IF(INDEX(Settings!$H:$H,MATCH(CY$1,Settings!$G:$G,0))=TRUE,
100-100*(AJ418-MINIFS(AJ:AJ,$E:$E,$E418))/(MAXIFS(AJ:AJ,$E:$E,$E418)-MINIFS(AJ:AJ,$E:$E,$E418)),
100*(AJ418-MINIFS(AJ:AJ,$E:$E,$E418))/(MAXIFS(AJ:AJ,$E:$E,$E418)-MINIFS(AJ:AJ,$E:$E,$E418))))</f>
        <v/>
      </c>
      <c r="CZ418" s="232" t="str">
        <f t="array" ref="CZ418">IF(AK418="","",
IF(INDEX(Settings!$H:$H,MATCH(CZ$1,Settings!$G:$G,0))=TRUE,
100-100*(AK418-MINIFS(AK:AK,$E:$E,$E418))/(MAXIFS(AK:AK,$E:$E,$E418)-MINIFS(AK:AK,$E:$E,$E418)),
100*(AK418-MINIFS(AK:AK,$E:$E,$E418))/(MAXIFS(AK:AK,$E:$E,$E418)-MINIFS(AK:AK,$E:$E,$E418))))</f>
        <v/>
      </c>
      <c r="DA418" s="232" t="str">
        <f t="array" ref="DA418">IF(AL418="","",
IF(INDEX(Settings!$H:$H,MATCH(DA$1,Settings!$G:$G,0))=TRUE,
100-100*(AL418-MINIFS(AL:AL,$E:$E,$E418))/(MAXIFS(AL:AL,$E:$E,$E418)-MINIFS(AL:AL,$E:$E,$E418)),
100*(AL418-MINIFS(AL:AL,$E:$E,$E418))/(MAXIFS(AL:AL,$E:$E,$E418)-MINIFS(AL:AL,$E:$E,$E418))))</f>
        <v/>
      </c>
      <c r="DB418" s="232" t="str">
        <f t="array" ref="DB418">IF(AM418="","",
IF(INDEX(Settings!$H:$H,MATCH(DB$1,Settings!$G:$G,0))=TRUE,
100-100*(AM418-MINIFS(AM:AM,$E:$E,$E418))/(MAXIFS(AM:AM,$E:$E,$E418)-MINIFS(AM:AM,$E:$E,$E418)),
100*(AM418-MINIFS(AM:AM,$E:$E,$E418))/(MAXIFS(AM:AM,$E:$E,$E418)-MINIFS(AM:AM,$E:$E,$E418))))</f>
        <v/>
      </c>
      <c r="DC418" s="232" t="str">
        <f t="array" ref="DC418">IF(AN418="","",
IF(INDEX(Settings!$H:$H,MATCH(DC$1,Settings!$G:$G,0))=TRUE,
100-100*(AN418-MINIFS(AN:AN,$E:$E,$E418))/(MAXIFS(AN:AN,$E:$E,$E418)-MINIFS(AN:AN,$E:$E,$E418)),
100*(AN418-MINIFS(AN:AN,$E:$E,$E418))/(MAXIFS(AN:AN,$E:$E,$E418)-MINIFS(AN:AN,$E:$E,$E418))))</f>
        <v/>
      </c>
      <c r="DD418" s="232" t="str">
        <f t="array" ref="DD418">IF(AO418="","",
IF(INDEX(Settings!$H:$H,MATCH(DD$1,Settings!$G:$G,0))=TRUE,
100-100*(AO418-MINIFS(AO:AO,$E:$E,$E418))/(MAXIFS(AO:AO,$E:$E,$E418)-MINIFS(AO:AO,$E:$E,$E418)),
100*(AO418-MINIFS(AO:AO,$E:$E,$E418))/(MAXIFS(AO:AO,$E:$E,$E418)-MINIFS(AO:AO,$E:$E,$E418))))</f>
        <v/>
      </c>
      <c r="DE418" s="232" t="str">
        <f t="array" ref="DE418">IF(AP418="","",
IF(INDEX(Settings!$H:$H,MATCH(DE$1,Settings!$G:$G,0))=TRUE,
100-100*(AP418-MINIFS(AP:AP,$E:$E,$E418))/(MAXIFS(AP:AP,$E:$E,$E418)-MINIFS(AP:AP,$E:$E,$E418)),
100*(AP418-MINIFS(AP:AP,$E:$E,$E418))/(MAXIFS(AP:AP,$E:$E,$E418)-MINIFS(AP:AP,$E:$E,$E418))))</f>
        <v/>
      </c>
      <c r="DF418" s="232" t="str">
        <f t="array" ref="DF418">IF(AQ418="","",
IF(INDEX(Settings!$H:$H,MATCH(DF$1,Settings!$G:$G,0))=TRUE,
100-100*(AQ418-MINIFS(AQ:AQ,$E:$E,$E418))/(MAXIFS(AQ:AQ,$E:$E,$E418)-MINIFS(AQ:AQ,$E:$E,$E418)),
100*(AQ418-MINIFS(AQ:AQ,$E:$E,$E418))/(MAXIFS(AQ:AQ,$E:$E,$E418)-MINIFS(AQ:AQ,$E:$E,$E418))))</f>
        <v/>
      </c>
      <c r="DG418" s="232" t="str">
        <f t="array" ref="DG418">IF(AR418="","",
IF(INDEX(Settings!$H:$H,MATCH(DG$1,Settings!$G:$G,0))=TRUE,
100-100*(AR418-MINIFS(AR:AR,$E:$E,$E418))/(MAXIFS(AR:AR,$E:$E,$E418)-MINIFS(AR:AR,$E:$E,$E418)),
100*(AR418-MINIFS(AR:AR,$E:$E,$E418))/(MAXIFS(AR:AR,$E:$E,$E418)-MINIFS(AR:AR,$E:$E,$E418))))</f>
        <v/>
      </c>
      <c r="DH418" s="232" t="str">
        <f t="array" ref="DH418">IF(AS418="","",
IF(INDEX(Settings!$H:$H,MATCH(DH$1,Settings!$G:$G,0))=TRUE,
100-100*(AS418-MINIFS(AS:AS,$E:$E,$E418))/(MAXIFS(AS:AS,$E:$E,$E418)-MINIFS(AS:AS,$E:$E,$E418)),
100*(AS418-MINIFS(AS:AS,$E:$E,$E418))/(MAXIFS(AS:AS,$E:$E,$E418)-MINIFS(AS:AS,$E:$E,$E418))))</f>
        <v/>
      </c>
      <c r="DI418" s="232" t="str">
        <f t="array" ref="DI418">IF(AT418="","",
IF(INDEX(Settings!$H:$H,MATCH(DI$1,Settings!$G:$G,0))=TRUE,
100-100*(AT418-MINIFS(AT:AT,$E:$E,$E418))/(MAXIFS(AT:AT,$E:$E,$E418)-MINIFS(AT:AT,$E:$E,$E418)),
100*(AT418-MINIFS(AT:AT,$E:$E,$E418))/(MAXIFS(AT:AT,$E:$E,$E418)-MINIFS(AT:AT,$E:$E,$E418))))</f>
        <v/>
      </c>
      <c r="DJ418" s="232" t="str">
        <f t="array" ref="DJ418">IF(AU418="","",
IF(INDEX(Settings!$H:$H,MATCH(DJ$1,Settings!$G:$G,0))=TRUE,
100-100*(AU418-MINIFS(AU:AU,$E:$E,$E418))/(MAXIFS(AU:AU,$E:$E,$E418)-MINIFS(AU:AU,$E:$E,$E418)),
100*(AU418-MINIFS(AU:AU,$E:$E,$E418))/(MAXIFS(AU:AU,$E:$E,$E418)-MINIFS(AU:AU,$E:$E,$E418))))</f>
        <v/>
      </c>
      <c r="DK418" s="232" t="str">
        <f t="array" ref="DK418">IF(AV418="","",
IF(INDEX(Settings!$H:$H,MATCH(DK$1,Settings!$G:$G,0))=TRUE,
100-100*(AV418-MINIFS(AV:AV,$E:$E,$E418))/(MAXIFS(AV:AV,$E:$E,$E418)-MINIFS(AV:AV,$E:$E,$E418)),
100*(AV418-MINIFS(AV:AV,$E:$E,$E418))/(MAXIFS(AV:AV,$E:$E,$E418)-MINIFS(AV:AV,$E:$E,$E418))))</f>
        <v/>
      </c>
      <c r="DL418" s="232" t="str">
        <f t="array" ref="DL418">IF(AW418="","",
IF(INDEX(Settings!$H:$H,MATCH(DL$1,Settings!$G:$G,0))=TRUE,
100-100*(AW418-MINIFS(AW:AW,$E:$E,$E418))/(MAXIFS(AW:AW,$E:$E,$E418)-MINIFS(AW:AW,$E:$E,$E418)),
100*(AW418-MINIFS(AW:AW,$E:$E,$E418))/(MAXIFS(AW:AW,$E:$E,$E418)-MINIFS(AW:AW,$E:$E,$E418))))</f>
        <v/>
      </c>
      <c r="DM418" s="232" t="str">
        <f t="array" ref="DM418">IF(AX418="","",
IF(INDEX(Settings!$H:$H,MATCH(DM$1,Settings!$G:$G,0))=TRUE,
100-100*(AX418-MINIFS(AX:AX,$E:$E,$E418))/(MAXIFS(AX:AX,$E:$E,$E418)-MINIFS(AX:AX,$E:$E,$E418)),
100*(AX418-MINIFS(AX:AX,$E:$E,$E418))/(MAXIFS(AX:AX,$E:$E,$E418)-MINIFS(AX:AX,$E:$E,$E418))))</f>
        <v/>
      </c>
      <c r="DN418" s="232" t="str">
        <f t="array" ref="DN418">IF(AY418="","",
IF(INDEX(Settings!$H:$H,MATCH(DN$1,Settings!$G:$G,0))=TRUE,
100-100*(AY418-MINIFS(AY:AY,$E:$E,$E418))/(MAXIFS(AY:AY,$E:$E,$E418)-MINIFS(AY:AY,$E:$E,$E418)),
100*(AY418-MINIFS(AY:AY,$E:$E,$E418))/(MAXIFS(AY:AY,$E:$E,$E418)-MINIFS(AY:AY,$E:$E,$E418))))</f>
        <v/>
      </c>
      <c r="DO418" s="232" t="str">
        <f t="array" ref="DO418">IF(AZ418="","",
IF(INDEX(Settings!$H:$H,MATCH(DO$1,Settings!$G:$G,0))=TRUE,
100-100*(AZ418-MINIFS(AZ:AZ,$E:$E,$E418))/(MAXIFS(AZ:AZ,$E:$E,$E418)-MINIFS(AZ:AZ,$E:$E,$E418)),
100*(AZ418-MINIFS(AZ:AZ,$E:$E,$E418))/(MAXIFS(AZ:AZ,$E:$E,$E418)-MINIFS(AZ:AZ,$E:$E,$E418))))</f>
        <v/>
      </c>
      <c r="DP418" s="232" t="str">
        <f t="array" ref="DP418">IF(BA418="","",
IF(INDEX(Settings!$H:$H,MATCH(DP$1,Settings!$G:$G,0))=TRUE,
100-100*(BA418-MINIFS(BA:BA,$E:$E,$E418))/(MAXIFS(BA:BA,$E:$E,$E418)-MINIFS(BA:BA,$E:$E,$E418)),
100*(BA418-MINIFS(BA:BA,$E:$E,$E418))/(MAXIFS(BA:BA,$E:$E,$E418)-MINIFS(BA:BA,$E:$E,$E418))))</f>
        <v/>
      </c>
      <c r="DQ418" s="232" t="str">
        <f t="array" ref="DQ418">IF(BB418="","",
IF(INDEX(Settings!$H:$H,MATCH(DQ$1,Settings!$G:$G,0))=TRUE,
100-100*(BB418-MINIFS(BB:BB,$E:$E,$E418))/(MAXIFS(BB:BB,$E:$E,$E418)-MINIFS(BB:BB,$E:$E,$E418)),
100*(BB418-MINIFS(BB:BB,$E:$E,$E418))/(MAXIFS(BB:BB,$E:$E,$E418)-MINIFS(BB:BB,$E:$E,$E418))))</f>
        <v/>
      </c>
      <c r="DR418" s="232" t="str">
        <f t="array" ref="DR418">IF(BC418="","",
IF(INDEX(Settings!$H:$H,MATCH(DR$1,Settings!$G:$G,0))=TRUE,
100-100*(BC418-MINIFS(BC:BC,$E:$E,$E418))/(MAXIFS(BC:BC,$E:$E,$E418)-MINIFS(BC:BC,$E:$E,$E418)),
100*(BC418-MINIFS(BC:BC,$E:$E,$E418))/(MAXIFS(BC:BC,$E:$E,$E418)-MINIFS(BC:BC,$E:$E,$E418))))</f>
        <v/>
      </c>
      <c r="DS418" s="232" t="str">
        <f t="array" ref="DS418">IF(BD418="","",
IF(INDEX(Settings!$H:$H,MATCH(DS$1,Settings!$G:$G,0))=TRUE,
100-100*(BD418-MINIFS(BD:BD,$E:$E,$E418))/(MAXIFS(BD:BD,$E:$E,$E418)-MINIFS(BD:BD,$E:$E,$E418)),
100*(BD418-MINIFS(BD:BD,$E:$E,$E418))/(MAXIFS(BD:BD,$E:$E,$E418)-MINIFS(BD:BD,$E:$E,$E418))))</f>
        <v/>
      </c>
      <c r="DT418" s="232" t="str">
        <f t="array" ref="DT418">IF(BE418="","",
IF(INDEX(Settings!$H:$H,MATCH(DT$1,Settings!$G:$G,0))=TRUE,
100-100*(BE418-MINIFS(BE:BE,$E:$E,$E418))/(MAXIFS(BE:BE,$E:$E,$E418)-MINIFS(BE:BE,$E:$E,$E418)),
100*(BE418-MINIFS(BE:BE,$E:$E,$E418))/(MAXIFS(BE:BE,$E:$E,$E418)-MINIFS(BE:BE,$E:$E,$E418))))</f>
        <v/>
      </c>
      <c r="DU418" s="232" t="str">
        <f t="array" ref="DU418">IF(BF418="","",
IF(INDEX(Settings!$H:$H,MATCH(DU$1,Settings!$G:$G,0))=TRUE,
100-100*(BF418-MINIFS(BF:BF,$E:$E,$E418))/(MAXIFS(BF:BF,$E:$E,$E418)-MINIFS(BF:BF,$E:$E,$E418)),
100*(BF418-MINIFS(BF:BF,$E:$E,$E418))/(MAXIFS(BF:BF,$E:$E,$E418)-MINIFS(BF:BF,$E:$E,$E418))))</f>
        <v/>
      </c>
      <c r="DV418" s="232" t="str">
        <f t="array" ref="DV418">IF(BG418="","",
IF(INDEX(Settings!$H:$H,MATCH(DV$1,Settings!$G:$G,0))=TRUE,
100-100*(BG418-MINIFS(BG:BG,$E:$E,$E418))/(MAXIFS(BG:BG,$E:$E,$E418)-MINIFS(BG:BG,$E:$E,$E418)),
100*(BG418-MINIFS(BG:BG,$E:$E,$E418))/(MAXIFS(BG:BG,$E:$E,$E418)-MINIFS(BG:BG,$E:$E,$E418))))</f>
        <v/>
      </c>
      <c r="DW418" s="232" t="str">
        <f t="array" ref="DW418">IF(BH418="","",
IF(INDEX(Settings!$H:$H,MATCH(DW$1,Settings!$G:$G,0))=TRUE,
100-100*(BH418-MINIFS(BH:BH,$E:$E,$E418))/(MAXIFS(BH:BH,$E:$E,$E418)-MINIFS(BH:BH,$E:$E,$E418)),
100*(BH418-MINIFS(BH:BH,$E:$E,$E418))/(MAXIFS(BH:BH,$E:$E,$E418)-MINIFS(BH:BH,$E:$E,$E418))))</f>
        <v/>
      </c>
      <c r="DX418" s="232" t="str">
        <f t="array" ref="DX418">IF(BI418="","",
IF(INDEX(Settings!$H:$H,MATCH(DX$1,Settings!$G:$G,0))=TRUE,
100-100*(BI418-MINIFS(BI:BI,$E:$E,$E418))/(MAXIFS(BI:BI,$E:$E,$E418)-MINIFS(BI:BI,$E:$E,$E418)),
100*(BI418-MINIFS(BI:BI,$E:$E,$E418))/(MAXIFS(BI:BI,$E:$E,$E418)-MINIFS(BI:BI,$E:$E,$E418))))</f>
        <v/>
      </c>
      <c r="DY418" s="232" t="str">
        <f t="array" ref="DY418">IF(BJ418="","",
IF(INDEX(Settings!$H:$H,MATCH(DY$1,Settings!$G:$G,0))=TRUE,
100-100*(BJ418-MINIFS(BJ:BJ,$E:$E,$E418))/(MAXIFS(BJ:BJ,$E:$E,$E418)-MINIFS(BJ:BJ,$E:$E,$E418)),
100*(BJ418-MINIFS(BJ:BJ,$E:$E,$E418))/(MAXIFS(BJ:BJ,$E:$E,$E418)-MINIFS(BJ:BJ,$E:$E,$E418))))</f>
        <v/>
      </c>
      <c r="DZ418" s="234"/>
      <c r="EA418" s="234"/>
      <c r="EB418" s="234" t="str">
        <f t="shared" si="8"/>
        <v/>
      </c>
      <c r="EC418" s="234" t="str">
        <f t="shared" si="9"/>
        <v/>
      </c>
      <c r="ED418" s="234" t="str">
        <f t="shared" si="10"/>
        <v/>
      </c>
      <c r="EE418" s="234" t="str">
        <f t="shared" si="11"/>
        <v/>
      </c>
      <c r="EF418" s="234" t="str">
        <f t="shared" si="12"/>
        <v/>
      </c>
      <c r="EG418" s="234" t="str">
        <f t="shared" si="13"/>
        <v/>
      </c>
      <c r="EH418" s="234"/>
      <c r="EI418" s="234"/>
      <c r="EJ418" s="234"/>
      <c r="EK418" s="234"/>
      <c r="EL418" s="234"/>
      <c r="EM418" s="234"/>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3" t="str">
        <f t="shared" si="14"/>
        <v/>
      </c>
      <c r="N419" s="49"/>
      <c r="O419" s="49"/>
      <c r="P419" s="49"/>
      <c r="Q419" s="49"/>
      <c r="R419" s="49"/>
      <c r="S419" s="222" t="str">
        <f>IFERROR(VLOOKUP(AF419, 'YOYO IR Scores'!A:C, 3, FALSE), "")
</f>
        <v/>
      </c>
      <c r="T419" s="49"/>
      <c r="U419" s="49"/>
      <c r="V419" s="49"/>
      <c r="W419" s="49"/>
      <c r="X419" s="224" t="str">
        <f t="shared" si="4"/>
        <v/>
      </c>
      <c r="Y419" s="225" t="str">
        <f t="shared" si="5"/>
        <v/>
      </c>
      <c r="Z419" s="225" t="str">
        <f t="shared" si="6"/>
        <v/>
      </c>
      <c r="AA419" s="224" t="str">
        <f t="shared" si="7"/>
        <v/>
      </c>
      <c r="AB419" s="223"/>
      <c r="AC419" s="223"/>
      <c r="AD419" s="223"/>
      <c r="AE419" s="223" t="str">
        <f>IFERROR(VLOOKUP(AF419, 'YOYO IR Scores'!A:C, 2, FALSE), "")</f>
        <v/>
      </c>
      <c r="AF419" s="223"/>
      <c r="AG419" s="223"/>
      <c r="AH419" s="223"/>
      <c r="AI419" s="223"/>
      <c r="AJ419" s="223"/>
      <c r="AK419" s="223"/>
      <c r="AL419" s="223"/>
      <c r="AM419" s="223"/>
      <c r="AN419" s="223"/>
      <c r="AO419" s="223"/>
      <c r="AP419" s="223"/>
      <c r="AQ419" s="223"/>
      <c r="AR419" s="223"/>
      <c r="AS419" s="223"/>
      <c r="AT419" s="223"/>
      <c r="AU419" s="223"/>
      <c r="AV419" s="223"/>
      <c r="AW419" s="223"/>
      <c r="AX419" s="223"/>
      <c r="AY419" s="223"/>
      <c r="AZ419" s="223"/>
      <c r="BA419" s="223"/>
      <c r="BB419" s="223"/>
      <c r="BC419" s="223"/>
      <c r="BD419" s="223"/>
      <c r="BE419" s="223"/>
      <c r="BF419" s="223"/>
      <c r="BG419" s="223"/>
      <c r="BH419" s="223"/>
      <c r="BI419" s="223"/>
      <c r="BJ419" s="223"/>
      <c r="BK419" s="223" t="str">
        <f t="array" ref="BK419">IF(J419="","",
IF(INDEX(Settings!$H:$H,MATCH(BY$1,Settings!$G:$G,0))=TRUE,
100-100*(J419-MIN(J:J))/(MAX(J:J)-MIN(J:J)),
100*(J419-MIN(J:J))/(MAX(J:J)-MIN(J:J))))</f>
        <v/>
      </c>
      <c r="BL419" s="223" t="str">
        <f t="array" ref="BL419">IF(J419="","",
IF(INDEX(Settings!$H:$H,MATCH(BY$1,Settings!$G:$G,0))=TRUE,
100-100*(J419-MINIFS(J:J,$E:$E,$E419))/(MAXIFS(J:J,$E:$E,$E419)-MINIFS(J:J,$E:$E,$E419)),
100*(J419-MINIFS(J:J,$E:$E,$E419))/(MAXIFS(J:J,$E:$E,$E419)-MINIFS(J:J,$E:$E,$E419))))</f>
        <v/>
      </c>
      <c r="BM419" s="223"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4" t="str">
        <f t="array" ref="BQ419">IF(J419="","",
IF(INDEX(Settings!$H:$H,MATCH(BY$1,Settings!$G:$G,0))=TRUE,
-1*(J419-AVERAGE(J:J))/STDEV(J:J),
(J419-AVERAGE(J:J))/STDEV(J:J)))</f>
        <v/>
      </c>
      <c r="BR419" s="224" t="str">
        <f>IFERROR(__xludf.DUMMYFUNCTION("IF(J419="""","""",
IF(INDEX(Settings!$H:$H,MATCH(BY$1,Settings!$G:$G,0))=TRUE,
-1*(J419-AVERAGEIFS(J:J,$E:$E,$E419))/STDEV(FILTER(J:J,$E:$E=$E419)),
(J419-AVERAGEIFS(J:J,$E:$E,$E419))/STDEV(FILTER(J:J,$E:$E=$E419))))"),"")</f>
        <v/>
      </c>
      <c r="BS419" s="224"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3" t="str">
        <f t="array" ref="BY419">IF(J419="","",
IF(INDEX(Settings!$H:$H,MATCH(BY$1,Settings!$G:$G,0))=TRUE,
100-100*(J419-MINIFS(J:J,$E:$E,$E419))/(MAXIFS(J:J,$E:$E,$E419)-MINIFS(J:J,$E:$E,$E419)),
100*(J419-MINIFS(J:J,$E:$E,$E419))/(MAXIFS(J:J,$E:$E,$E419)-MINIFS(J:J,$E:$E,$E419))))</f>
        <v/>
      </c>
      <c r="BZ419" s="223" t="str">
        <f t="array" ref="BZ419">IF(K419="","",
IF(INDEX(Settings!$H:$H,MATCH(BZ$1,Settings!$G:$G,0))=TRUE,
100-100*(K419-MINIFS(K:K,$E:$E,$E419))/(MAXIFS(K:K,$E:$E,$E419)-MINIFS(K:K,$E:$E,$E419)),
100*(K419-MINIFS(K:K,$E:$E,$E419))/(MAXIFS(K:K,$E:$E,$E419)-MINIFS(K:K,$E:$E,$E419))))</f>
        <v/>
      </c>
      <c r="CA419" s="223" t="str">
        <f t="array" ref="CA419">IF(L419="","",
IF(INDEX(Settings!$H:$H,MATCH(CA$1,Settings!$G:$G,0))=TRUE,
100-100*(L419-MINIFS(L:L,$E:$E,$E419))/(MAXIFS(L:L,$E:$E,$E419)-MINIFS(L:L,$E:$E,$E419)),
100*(L419-MINIFS(L:L,$E:$E,$E419))/(MAXIFS(L:L,$E:$E,$E419)-MINIFS(L:L,$E:$E,$E419))))</f>
        <v/>
      </c>
      <c r="CB419" s="223" t="str">
        <f t="array" ref="CB419">IF(M419="","",
IF(INDEX(Settings!$H:$H,MATCH(CB$1,Settings!$G:$G,0))=TRUE,
100-100*(M419-MINIFS(M:M,$E:$E,$E419))/(MAXIFS(M:M,$E:$E,$E419)-MINIFS(M:M,$E:$E,$E419)),
100*(M419-MINIFS(M:M,$E:$E,$E419))/(MAXIFS(M:M,$E:$E,$E419)-MINIFS(M:M,$E:$E,$E419))))</f>
        <v/>
      </c>
      <c r="CC419" s="223" t="str">
        <f t="array" ref="CC419">IF(N419="","",
IF(INDEX(Settings!$H:$H,MATCH(CC$1,Settings!$G:$G,0))=TRUE,
100-100*(N419-MINIFS(N:N,$E:$E,$E419))/(MAXIFS(N:N,$E:$E,$E419)-MINIFS(N:N,$E:$E,$E419)),
100*(N419-MINIFS(N:N,$E:$E,$E419))/(MAXIFS(N:N,$E:$E,$E419)-MINIFS(N:N,$E:$E,$E419))))</f>
        <v/>
      </c>
      <c r="CD419" s="223" t="str">
        <f t="array" ref="CD419">IF(O419="","",
IF(INDEX(Settings!$H:$H,MATCH(CD$1,Settings!$G:$G,0))=TRUE,
100-100*(O419-MINIFS(O:O,$E:$E,$E419))/(MAXIFS(O:O,$E:$E,$E419)-MINIFS(O:O,$E:$E,$E419)),
100*(O419-MINIFS(O:O,$E:$E,$E419))/(MAXIFS(O:O,$E:$E,$E419)-MINIFS(O:O,$E:$E,$E419))))</f>
        <v/>
      </c>
      <c r="CE419" s="223" t="str">
        <f t="array" ref="CE419">IF(P419="","",
IF(INDEX(Settings!$H:$H,MATCH(CE$1,Settings!$G:$G,0))=TRUE,
100-100*(P419-MINIFS(P:P,$E:$E,$E419))/(MAXIFS(P:P,$E:$E,$E419)-MINIFS(P:P,$E:$E,$E419)),
100*(P419-MINIFS(P:P,$E:$E,$E419))/(MAXIFS(P:P,$E:$E,$E419)-MINIFS(P:P,$E:$E,$E419))))</f>
        <v/>
      </c>
      <c r="CF419" s="223" t="str">
        <f t="array" ref="CF419">IF(Q419="","",
IF(INDEX(Settings!$H:$H,MATCH(CF$1,Settings!$G:$G,0))=TRUE,
100-100*(Q419-MINIFS(Q:Q,$E:$E,$E419))/(MAXIFS(Q:Q,$E:$E,$E419)-MINIFS(Q:Q,$E:$E,$E419)),
100*(Q419-MINIFS(Q:Q,$E:$E,$E419))/(MAXIFS(Q:Q,$E:$E,$E419)-MINIFS(Q:Q,$E:$E,$E419))))</f>
        <v/>
      </c>
      <c r="CG419" s="223" t="str">
        <f t="array" ref="CG419">IF(R419="","",
IF(INDEX(Settings!$H:$H,MATCH(CG$1,Settings!$G:$G,0))=TRUE,
100-100*(R419-MINIFS(R:R,$E:$E,$E419))/(MAXIFS(R:R,$E:$E,$E419)-MINIFS(R:R,$E:$E,$E419)),
100*(R419-MINIFS(R:R,$E:$E,$E419))/(MAXIFS(R:R,$E:$E,$E419)-MINIFS(R:R,$E:$E,$E419))))</f>
        <v/>
      </c>
      <c r="CH419" s="223" t="str">
        <f t="array" ref="CH419">IF(S419="","",
IF(INDEX(Settings!$H:$H,MATCH(CH$1,Settings!$G:$G,0))=TRUE,
100-100*(S419-MINIFS(S:S,$E:$E,$E419))/(MAXIFS(S:S,$E:$E,$E419)-MINIFS(S:S,$E:$E,$E419)),
100*(S419-MINIFS(S:S,$E:$E,$E419))/(MAXIFS(S:S,$E:$E,$E419)-MINIFS(S:S,$E:$E,$E419))))</f>
        <v/>
      </c>
      <c r="CI419" s="223" t="str">
        <f t="array" ref="CI419">IF(T419="","",
IF(INDEX(Settings!$H:$H,MATCH(CI$1,Settings!$G:$G,0))=TRUE,
100-100*(T419-MINIFS(T:T,$E:$E,$E419))/(MAXIFS(T:T,$E:$E,$E419)-MINIFS(T:T,$E:$E,$E419)),
100*(T419-MINIFS(T:T,$E:$E,$E419))/(MAXIFS(T:T,$E:$E,$E419)-MINIFS(T:T,$E:$E,$E419))))</f>
        <v/>
      </c>
      <c r="CJ419" s="223" t="str">
        <f t="array" ref="CJ419">IF(U419="","",
IF(INDEX(Settings!$H:$H,MATCH(CJ$1,Settings!$G:$G,0))=TRUE,
100-100*(U419-MINIFS(U:U,$E:$E,$E419))/(MAXIFS(U:U,$E:$E,$E419)-MINIFS(U:U,$E:$E,$E419)),
100*(U419-MINIFS(U:U,$E:$E,$E419))/(MAXIFS(U:U,$E:$E,$E419)-MINIFS(U:U,$E:$E,$E419))))</f>
        <v/>
      </c>
      <c r="CK419" s="223" t="str">
        <f t="array" ref="CK419">IF(V419="","",
IF(INDEX(Settings!$H:$H,MATCH(CK$1,Settings!$G:$G,0))=TRUE,
100-100*(V419-MINIFS(V:V,$E:$E,$E419))/(MAXIFS(V:V,$E:$E,$E419)-MINIFS(V:V,$E:$E,$E419)),
100*(V419-MINIFS(V:V,$E:$E,$E419))/(MAXIFS(V:V,$E:$E,$E419)-MINIFS(V:V,$E:$E,$E419))))</f>
        <v/>
      </c>
      <c r="CL419" s="223" t="str">
        <f t="array" ref="CL419">IF(W419="","",
IF(INDEX(Settings!$H:$H,MATCH(CL$1,Settings!$G:$G,0))=TRUE,
100-100*(W419-MINIFS(W:W,$E:$E,$E419))/(MAXIFS(W:W,$E:$E,$E419)-MINIFS(W:W,$E:$E,$E419)),
100*(W419-MINIFS(W:W,$E:$E,$E419))/(MAXIFS(W:W,$E:$E,$E419)-MINIFS(W:W,$E:$E,$E419))))</f>
        <v/>
      </c>
      <c r="CM419" s="223" t="str">
        <f t="array" ref="CM419">IF(X419="","",
IF(INDEX(Settings!$H:$H,MATCH(CM$1,Settings!$G:$G,0))=TRUE,
100-100*(X419-MINIFS(X:X,$E:$E,$E419))/(MAXIFS(X:X,$E:$E,$E419)-MINIFS(X:X,$E:$E,$E419)),
100*(X419-MINIFS(X:X,$E:$E,$E419))/(MAXIFS(X:X,$E:$E,$E419)-MINIFS(X:X,$E:$E,$E419))))</f>
        <v/>
      </c>
      <c r="CN419" s="223" t="str">
        <f t="array" ref="CN419">IF(Y419="","",
IF(INDEX(Settings!$H:$H,MATCH(CN$1,Settings!$G:$G,0))=TRUE,
100-100*(Y419-MINIFS(Y:Y,$E:$E,$E419))/(MAXIFS(Y:Y,$E:$E,$E419)-MINIFS(Y:Y,$E:$E,$E419)),
100*(Y419-MINIFS(Y:Y,$E:$E,$E419))/(MAXIFS(Y:Y,$E:$E,$E419)-MINIFS(Y:Y,$E:$E,$E419))))</f>
        <v/>
      </c>
      <c r="CO419" s="223" t="str">
        <f t="array" ref="CO419">IF(Z419="","",
IF(INDEX(Settings!$H:$H,MATCH(CO$1,Settings!$G:$G,0))=TRUE,
100-100*(Z419-MINIFS(Z:Z,$E:$E,$E419))/(MAXIFS(Z:Z,$E:$E,$E419)-MINIFS(Z:Z,$E:$E,$E419)),
100*(Z419-MINIFS(Z:Z,$E:$E,$E419))/(MAXIFS(Z:Z,$E:$E,$E419)-MINIFS(Z:Z,$E:$E,$E419))))</f>
        <v/>
      </c>
      <c r="CP419" s="223" t="str">
        <f t="array" ref="CP419">IF(AA419="","",
IF(INDEX(Settings!$H:$H,MATCH(CP$1,Settings!$G:$G,0))=TRUE,
100-100*(AA419-MINIFS(AA:AA,$E:$E,$E419))/(MAXIFS(AA:AA,$E:$E,$E419)-MINIFS(AA:AA,$E:$E,$E419)),
100*(AA419-MINIFS(AA:AA,$E:$E,$E419))/(MAXIFS(AA:AA,$E:$E,$E419)-MINIFS(AA:AA,$E:$E,$E419))))</f>
        <v/>
      </c>
      <c r="CQ419" s="223" t="str">
        <f t="array" ref="CQ419">IF(AB419="","",
IF(INDEX(Settings!$H:$H,MATCH(CQ$1,Settings!$G:$G,0))=TRUE,
100-100*(AB419-MINIFS(AB:AB,$E:$E,$E419))/(MAXIFS(AB:AB,$E:$E,$E419)-MINIFS(AB:AB,$E:$E,$E419)),
100*(AB419-MINIFS(AB:AB,$E:$E,$E419))/(MAXIFS(AB:AB,$E:$E,$E419)-MINIFS(AB:AB,$E:$E,$E419))))</f>
        <v/>
      </c>
      <c r="CR419" s="223" t="str">
        <f t="array" ref="CR419">IF(AC419="","",
IF(INDEX(Settings!$H:$H,MATCH(CR$1,Settings!$G:$G,0))=TRUE,
100-100*(AC419-MINIFS(AC:AC,$E:$E,$E419))/(MAXIFS(AC:AC,$E:$E,$E419)-MINIFS(AC:AC,$E:$E,$E419)),
100*(AC419-MINIFS(AC:AC,$E:$E,$E419))/(MAXIFS(AC:AC,$E:$E,$E419)-MINIFS(AC:AC,$E:$E,$E419))))</f>
        <v/>
      </c>
      <c r="CS419" s="223" t="str">
        <f t="array" ref="CS419">IF(AD419="","",
IF(INDEX(Settings!$H:$H,MATCH(CS$1,Settings!$G:$G,0))=TRUE,
100-100*(AD419-MINIFS(AD:AD,$E:$E,$E419))/(MAXIFS(AD:AD,$E:$E,$E419)-MINIFS(AD:AD,$E:$E,$E419)),
100*(AD419-MINIFS(AD:AD,$E:$E,$E419))/(MAXIFS(AD:AD,$E:$E,$E419)-MINIFS(AD:AD,$E:$E,$E419))))</f>
        <v/>
      </c>
      <c r="CT419" s="223" t="str">
        <f t="array" ref="CT419">IF(AE419="","",
IF(INDEX(Settings!$H:$H,MATCH(CT$1,Settings!$G:$G,0))=TRUE,
100-100*(AE419-MINIFS(AE:AE,$E:$E,$E419))/(MAXIFS(AE:AE,$E:$E,$E419)-MINIFS(AE:AE,$E:$E,$E419)),
100*(AE419-MINIFS(AE:AE,$E:$E,$E419))/(MAXIFS(AE:AE,$E:$E,$E419)-MINIFS(AE:AE,$E:$E,$E419))))</f>
        <v/>
      </c>
      <c r="CU419" s="223" t="str">
        <f t="array" ref="CU419">IF(AF419="","",
IF(INDEX(Settings!$H:$H,MATCH(CU$1,Settings!$G:$G,0))=TRUE,
100-100*(AF419-MINIFS(AF:AF,$E:$E,$E419))/(MAXIFS(AF:AF,$E:$E,$E419)-MINIFS(AF:AF,$E:$E,$E419)),
100*(AF419-MINIFS(AF:AF,$E:$E,$E419))/(MAXIFS(AF:AF,$E:$E,$E419)-MINIFS(AF:AF,$E:$E,$E419))))</f>
        <v/>
      </c>
      <c r="CV419" s="223" t="str">
        <f t="array" ref="CV419">IF(AG419="","",
IF(INDEX(Settings!$H:$H,MATCH(CV$1,Settings!$G:$G,0))=TRUE,
100-100*(AG419-MINIFS(AG:AG,$E:$E,$E419))/(MAXIFS(AG:AG,$E:$E,$E419)-MINIFS(AG:AG,$E:$E,$E419)),
100*(AG419-MINIFS(AG:AG,$E:$E,$E419))/(MAXIFS(AG:AG,$E:$E,$E419)-MINIFS(AG:AG,$E:$E,$E419))))</f>
        <v/>
      </c>
      <c r="CW419" s="223" t="str">
        <f t="array" ref="CW419">IF(AH419="","",
IF(INDEX(Settings!$H:$H,MATCH(CW$1,Settings!$G:$G,0))=TRUE,
100-100*(AH419-MINIFS(AH:AH,$E:$E,$E419))/(MAXIFS(AH:AH,$E:$E,$E419)-MINIFS(AH:AH,$E:$E,$E419)),
100*(AH419-MINIFS(AH:AH,$E:$E,$E419))/(MAXIFS(AH:AH,$E:$E,$E419)-MINIFS(AH:AH,$E:$E,$E419))))</f>
        <v/>
      </c>
      <c r="CX419" s="223" t="str">
        <f t="array" ref="CX419">IF(AI419="","",
IF(INDEX(Settings!$H:$H,MATCH(CX$1,Settings!$G:$G,0))=TRUE,
100-100*(AI419-MINIFS(AI:AI,$E:$E,$E419))/(MAXIFS(AI:AI,$E:$E,$E419)-MINIFS(AI:AI,$E:$E,$E419)),
100*(AI419-MINIFS(AI:AI,$E:$E,$E419))/(MAXIFS(AI:AI,$E:$E,$E419)-MINIFS(AI:AI,$E:$E,$E419))))</f>
        <v/>
      </c>
      <c r="CY419" s="223" t="str">
        <f t="array" ref="CY419">IF(AJ419="","",
IF(INDEX(Settings!$H:$H,MATCH(CY$1,Settings!$G:$G,0))=TRUE,
100-100*(AJ419-MINIFS(AJ:AJ,$E:$E,$E419))/(MAXIFS(AJ:AJ,$E:$E,$E419)-MINIFS(AJ:AJ,$E:$E,$E419)),
100*(AJ419-MINIFS(AJ:AJ,$E:$E,$E419))/(MAXIFS(AJ:AJ,$E:$E,$E419)-MINIFS(AJ:AJ,$E:$E,$E419))))</f>
        <v/>
      </c>
      <c r="CZ419" s="223" t="str">
        <f t="array" ref="CZ419">IF(AK419="","",
IF(INDEX(Settings!$H:$H,MATCH(CZ$1,Settings!$G:$G,0))=TRUE,
100-100*(AK419-MINIFS(AK:AK,$E:$E,$E419))/(MAXIFS(AK:AK,$E:$E,$E419)-MINIFS(AK:AK,$E:$E,$E419)),
100*(AK419-MINIFS(AK:AK,$E:$E,$E419))/(MAXIFS(AK:AK,$E:$E,$E419)-MINIFS(AK:AK,$E:$E,$E419))))</f>
        <v/>
      </c>
      <c r="DA419" s="223" t="str">
        <f t="array" ref="DA419">IF(AL419="","",
IF(INDEX(Settings!$H:$H,MATCH(DA$1,Settings!$G:$G,0))=TRUE,
100-100*(AL419-MINIFS(AL:AL,$E:$E,$E419))/(MAXIFS(AL:AL,$E:$E,$E419)-MINIFS(AL:AL,$E:$E,$E419)),
100*(AL419-MINIFS(AL:AL,$E:$E,$E419))/(MAXIFS(AL:AL,$E:$E,$E419)-MINIFS(AL:AL,$E:$E,$E419))))</f>
        <v/>
      </c>
      <c r="DB419" s="223" t="str">
        <f t="array" ref="DB419">IF(AM419="","",
IF(INDEX(Settings!$H:$H,MATCH(DB$1,Settings!$G:$G,0))=TRUE,
100-100*(AM419-MINIFS(AM:AM,$E:$E,$E419))/(MAXIFS(AM:AM,$E:$E,$E419)-MINIFS(AM:AM,$E:$E,$E419)),
100*(AM419-MINIFS(AM:AM,$E:$E,$E419))/(MAXIFS(AM:AM,$E:$E,$E419)-MINIFS(AM:AM,$E:$E,$E419))))</f>
        <v/>
      </c>
      <c r="DC419" s="223" t="str">
        <f t="array" ref="DC419">IF(AN419="","",
IF(INDEX(Settings!$H:$H,MATCH(DC$1,Settings!$G:$G,0))=TRUE,
100-100*(AN419-MINIFS(AN:AN,$E:$E,$E419))/(MAXIFS(AN:AN,$E:$E,$E419)-MINIFS(AN:AN,$E:$E,$E419)),
100*(AN419-MINIFS(AN:AN,$E:$E,$E419))/(MAXIFS(AN:AN,$E:$E,$E419)-MINIFS(AN:AN,$E:$E,$E419))))</f>
        <v/>
      </c>
      <c r="DD419" s="223" t="str">
        <f t="array" ref="DD419">IF(AO419="","",
IF(INDEX(Settings!$H:$H,MATCH(DD$1,Settings!$G:$G,0))=TRUE,
100-100*(AO419-MINIFS(AO:AO,$E:$E,$E419))/(MAXIFS(AO:AO,$E:$E,$E419)-MINIFS(AO:AO,$E:$E,$E419)),
100*(AO419-MINIFS(AO:AO,$E:$E,$E419))/(MAXIFS(AO:AO,$E:$E,$E419)-MINIFS(AO:AO,$E:$E,$E419))))</f>
        <v/>
      </c>
      <c r="DE419" s="223" t="str">
        <f t="array" ref="DE419">IF(AP419="","",
IF(INDEX(Settings!$H:$H,MATCH(DE$1,Settings!$G:$G,0))=TRUE,
100-100*(AP419-MINIFS(AP:AP,$E:$E,$E419))/(MAXIFS(AP:AP,$E:$E,$E419)-MINIFS(AP:AP,$E:$E,$E419)),
100*(AP419-MINIFS(AP:AP,$E:$E,$E419))/(MAXIFS(AP:AP,$E:$E,$E419)-MINIFS(AP:AP,$E:$E,$E419))))</f>
        <v/>
      </c>
      <c r="DF419" s="223" t="str">
        <f t="array" ref="DF419">IF(AQ419="","",
IF(INDEX(Settings!$H:$H,MATCH(DF$1,Settings!$G:$G,0))=TRUE,
100-100*(AQ419-MINIFS(AQ:AQ,$E:$E,$E419))/(MAXIFS(AQ:AQ,$E:$E,$E419)-MINIFS(AQ:AQ,$E:$E,$E419)),
100*(AQ419-MINIFS(AQ:AQ,$E:$E,$E419))/(MAXIFS(AQ:AQ,$E:$E,$E419)-MINIFS(AQ:AQ,$E:$E,$E419))))</f>
        <v/>
      </c>
      <c r="DG419" s="223" t="str">
        <f t="array" ref="DG419">IF(AR419="","",
IF(INDEX(Settings!$H:$H,MATCH(DG$1,Settings!$G:$G,0))=TRUE,
100-100*(AR419-MINIFS(AR:AR,$E:$E,$E419))/(MAXIFS(AR:AR,$E:$E,$E419)-MINIFS(AR:AR,$E:$E,$E419)),
100*(AR419-MINIFS(AR:AR,$E:$E,$E419))/(MAXIFS(AR:AR,$E:$E,$E419)-MINIFS(AR:AR,$E:$E,$E419))))</f>
        <v/>
      </c>
      <c r="DH419" s="223" t="str">
        <f t="array" ref="DH419">IF(AS419="","",
IF(INDEX(Settings!$H:$H,MATCH(DH$1,Settings!$G:$G,0))=TRUE,
100-100*(AS419-MINIFS(AS:AS,$E:$E,$E419))/(MAXIFS(AS:AS,$E:$E,$E419)-MINIFS(AS:AS,$E:$E,$E419)),
100*(AS419-MINIFS(AS:AS,$E:$E,$E419))/(MAXIFS(AS:AS,$E:$E,$E419)-MINIFS(AS:AS,$E:$E,$E419))))</f>
        <v/>
      </c>
      <c r="DI419" s="223" t="str">
        <f t="array" ref="DI419">IF(AT419="","",
IF(INDEX(Settings!$H:$H,MATCH(DI$1,Settings!$G:$G,0))=TRUE,
100-100*(AT419-MINIFS(AT:AT,$E:$E,$E419))/(MAXIFS(AT:AT,$E:$E,$E419)-MINIFS(AT:AT,$E:$E,$E419)),
100*(AT419-MINIFS(AT:AT,$E:$E,$E419))/(MAXIFS(AT:AT,$E:$E,$E419)-MINIFS(AT:AT,$E:$E,$E419))))</f>
        <v/>
      </c>
      <c r="DJ419" s="223" t="str">
        <f t="array" ref="DJ419">IF(AU419="","",
IF(INDEX(Settings!$H:$H,MATCH(DJ$1,Settings!$G:$G,0))=TRUE,
100-100*(AU419-MINIFS(AU:AU,$E:$E,$E419))/(MAXIFS(AU:AU,$E:$E,$E419)-MINIFS(AU:AU,$E:$E,$E419)),
100*(AU419-MINIFS(AU:AU,$E:$E,$E419))/(MAXIFS(AU:AU,$E:$E,$E419)-MINIFS(AU:AU,$E:$E,$E419))))</f>
        <v/>
      </c>
      <c r="DK419" s="223" t="str">
        <f t="array" ref="DK419">IF(AV419="","",
IF(INDEX(Settings!$H:$H,MATCH(DK$1,Settings!$G:$G,0))=TRUE,
100-100*(AV419-MINIFS(AV:AV,$E:$E,$E419))/(MAXIFS(AV:AV,$E:$E,$E419)-MINIFS(AV:AV,$E:$E,$E419)),
100*(AV419-MINIFS(AV:AV,$E:$E,$E419))/(MAXIFS(AV:AV,$E:$E,$E419)-MINIFS(AV:AV,$E:$E,$E419))))</f>
        <v/>
      </c>
      <c r="DL419" s="223" t="str">
        <f t="array" ref="DL419">IF(AW419="","",
IF(INDEX(Settings!$H:$H,MATCH(DL$1,Settings!$G:$G,0))=TRUE,
100-100*(AW419-MINIFS(AW:AW,$E:$E,$E419))/(MAXIFS(AW:AW,$E:$E,$E419)-MINIFS(AW:AW,$E:$E,$E419)),
100*(AW419-MINIFS(AW:AW,$E:$E,$E419))/(MAXIFS(AW:AW,$E:$E,$E419)-MINIFS(AW:AW,$E:$E,$E419))))</f>
        <v/>
      </c>
      <c r="DM419" s="223" t="str">
        <f t="array" ref="DM419">IF(AX419="","",
IF(INDEX(Settings!$H:$H,MATCH(DM$1,Settings!$G:$G,0))=TRUE,
100-100*(AX419-MINIFS(AX:AX,$E:$E,$E419))/(MAXIFS(AX:AX,$E:$E,$E419)-MINIFS(AX:AX,$E:$E,$E419)),
100*(AX419-MINIFS(AX:AX,$E:$E,$E419))/(MAXIFS(AX:AX,$E:$E,$E419)-MINIFS(AX:AX,$E:$E,$E419))))</f>
        <v/>
      </c>
      <c r="DN419" s="223" t="str">
        <f t="array" ref="DN419">IF(AY419="","",
IF(INDEX(Settings!$H:$H,MATCH(DN$1,Settings!$G:$G,0))=TRUE,
100-100*(AY419-MINIFS(AY:AY,$E:$E,$E419))/(MAXIFS(AY:AY,$E:$E,$E419)-MINIFS(AY:AY,$E:$E,$E419)),
100*(AY419-MINIFS(AY:AY,$E:$E,$E419))/(MAXIFS(AY:AY,$E:$E,$E419)-MINIFS(AY:AY,$E:$E,$E419))))</f>
        <v/>
      </c>
      <c r="DO419" s="223" t="str">
        <f t="array" ref="DO419">IF(AZ419="","",
IF(INDEX(Settings!$H:$H,MATCH(DO$1,Settings!$G:$G,0))=TRUE,
100-100*(AZ419-MINIFS(AZ:AZ,$E:$E,$E419))/(MAXIFS(AZ:AZ,$E:$E,$E419)-MINIFS(AZ:AZ,$E:$E,$E419)),
100*(AZ419-MINIFS(AZ:AZ,$E:$E,$E419))/(MAXIFS(AZ:AZ,$E:$E,$E419)-MINIFS(AZ:AZ,$E:$E,$E419))))</f>
        <v/>
      </c>
      <c r="DP419" s="223" t="str">
        <f t="array" ref="DP419">IF(BA419="","",
IF(INDEX(Settings!$H:$H,MATCH(DP$1,Settings!$G:$G,0))=TRUE,
100-100*(BA419-MINIFS(BA:BA,$E:$E,$E419))/(MAXIFS(BA:BA,$E:$E,$E419)-MINIFS(BA:BA,$E:$E,$E419)),
100*(BA419-MINIFS(BA:BA,$E:$E,$E419))/(MAXIFS(BA:BA,$E:$E,$E419)-MINIFS(BA:BA,$E:$E,$E419))))</f>
        <v/>
      </c>
      <c r="DQ419" s="223" t="str">
        <f t="array" ref="DQ419">IF(BB419="","",
IF(INDEX(Settings!$H:$H,MATCH(DQ$1,Settings!$G:$G,0))=TRUE,
100-100*(BB419-MINIFS(BB:BB,$E:$E,$E419))/(MAXIFS(BB:BB,$E:$E,$E419)-MINIFS(BB:BB,$E:$E,$E419)),
100*(BB419-MINIFS(BB:BB,$E:$E,$E419))/(MAXIFS(BB:BB,$E:$E,$E419)-MINIFS(BB:BB,$E:$E,$E419))))</f>
        <v/>
      </c>
      <c r="DR419" s="223" t="str">
        <f t="array" ref="DR419">IF(BC419="","",
IF(INDEX(Settings!$H:$H,MATCH(DR$1,Settings!$G:$G,0))=TRUE,
100-100*(BC419-MINIFS(BC:BC,$E:$E,$E419))/(MAXIFS(BC:BC,$E:$E,$E419)-MINIFS(BC:BC,$E:$E,$E419)),
100*(BC419-MINIFS(BC:BC,$E:$E,$E419))/(MAXIFS(BC:BC,$E:$E,$E419)-MINIFS(BC:BC,$E:$E,$E419))))</f>
        <v/>
      </c>
      <c r="DS419" s="223" t="str">
        <f t="array" ref="DS419">IF(BD419="","",
IF(INDEX(Settings!$H:$H,MATCH(DS$1,Settings!$G:$G,0))=TRUE,
100-100*(BD419-MINIFS(BD:BD,$E:$E,$E419))/(MAXIFS(BD:BD,$E:$E,$E419)-MINIFS(BD:BD,$E:$E,$E419)),
100*(BD419-MINIFS(BD:BD,$E:$E,$E419))/(MAXIFS(BD:BD,$E:$E,$E419)-MINIFS(BD:BD,$E:$E,$E419))))</f>
        <v/>
      </c>
      <c r="DT419" s="223" t="str">
        <f t="array" ref="DT419">IF(BE419="","",
IF(INDEX(Settings!$H:$H,MATCH(DT$1,Settings!$G:$G,0))=TRUE,
100-100*(BE419-MINIFS(BE:BE,$E:$E,$E419))/(MAXIFS(BE:BE,$E:$E,$E419)-MINIFS(BE:BE,$E:$E,$E419)),
100*(BE419-MINIFS(BE:BE,$E:$E,$E419))/(MAXIFS(BE:BE,$E:$E,$E419)-MINIFS(BE:BE,$E:$E,$E419))))</f>
        <v/>
      </c>
      <c r="DU419" s="223" t="str">
        <f t="array" ref="DU419">IF(BF419="","",
IF(INDEX(Settings!$H:$H,MATCH(DU$1,Settings!$G:$G,0))=TRUE,
100-100*(BF419-MINIFS(BF:BF,$E:$E,$E419))/(MAXIFS(BF:BF,$E:$E,$E419)-MINIFS(BF:BF,$E:$E,$E419)),
100*(BF419-MINIFS(BF:BF,$E:$E,$E419))/(MAXIFS(BF:BF,$E:$E,$E419)-MINIFS(BF:BF,$E:$E,$E419))))</f>
        <v/>
      </c>
      <c r="DV419" s="223" t="str">
        <f t="array" ref="DV419">IF(BG419="","",
IF(INDEX(Settings!$H:$H,MATCH(DV$1,Settings!$G:$G,0))=TRUE,
100-100*(BG419-MINIFS(BG:BG,$E:$E,$E419))/(MAXIFS(BG:BG,$E:$E,$E419)-MINIFS(BG:BG,$E:$E,$E419)),
100*(BG419-MINIFS(BG:BG,$E:$E,$E419))/(MAXIFS(BG:BG,$E:$E,$E419)-MINIFS(BG:BG,$E:$E,$E419))))</f>
        <v/>
      </c>
      <c r="DW419" s="223" t="str">
        <f t="array" ref="DW419">IF(BH419="","",
IF(INDEX(Settings!$H:$H,MATCH(DW$1,Settings!$G:$G,0))=TRUE,
100-100*(BH419-MINIFS(BH:BH,$E:$E,$E419))/(MAXIFS(BH:BH,$E:$E,$E419)-MINIFS(BH:BH,$E:$E,$E419)),
100*(BH419-MINIFS(BH:BH,$E:$E,$E419))/(MAXIFS(BH:BH,$E:$E,$E419)-MINIFS(BH:BH,$E:$E,$E419))))</f>
        <v/>
      </c>
      <c r="DX419" s="223" t="str">
        <f t="array" ref="DX419">IF(BI419="","",
IF(INDEX(Settings!$H:$H,MATCH(DX$1,Settings!$G:$G,0))=TRUE,
100-100*(BI419-MINIFS(BI:BI,$E:$E,$E419))/(MAXIFS(BI:BI,$E:$E,$E419)-MINIFS(BI:BI,$E:$E,$E419)),
100*(BI419-MINIFS(BI:BI,$E:$E,$E419))/(MAXIFS(BI:BI,$E:$E,$E419)-MINIFS(BI:BI,$E:$E,$E419))))</f>
        <v/>
      </c>
      <c r="DY419" s="223" t="str">
        <f t="array" ref="DY419">IF(BJ419="","",
IF(INDEX(Settings!$H:$H,MATCH(DY$1,Settings!$G:$G,0))=TRUE,
100-100*(BJ419-MINIFS(BJ:BJ,$E:$E,$E419))/(MAXIFS(BJ:BJ,$E:$E,$E419)-MINIFS(BJ:BJ,$E:$E,$E419)),
100*(BJ419-MINIFS(BJ:BJ,$E:$E,$E419))/(MAXIFS(BJ:BJ,$E:$E,$E419)-MINIFS(BJ:BJ,$E:$E,$E419))))</f>
        <v/>
      </c>
      <c r="DZ419" s="225"/>
      <c r="EA419" s="225"/>
      <c r="EB419" s="225" t="str">
        <f t="shared" si="8"/>
        <v/>
      </c>
      <c r="EC419" s="225" t="str">
        <f t="shared" si="9"/>
        <v/>
      </c>
      <c r="ED419" s="225" t="str">
        <f t="shared" si="10"/>
        <v/>
      </c>
      <c r="EE419" s="225" t="str">
        <f t="shared" si="11"/>
        <v/>
      </c>
      <c r="EF419" s="225" t="str">
        <f t="shared" si="12"/>
        <v/>
      </c>
      <c r="EG419" s="225" t="str">
        <f t="shared" si="13"/>
        <v/>
      </c>
      <c r="EH419" s="225"/>
      <c r="EI419" s="225"/>
      <c r="EJ419" s="225"/>
      <c r="EK419" s="225"/>
      <c r="EL419" s="225"/>
      <c r="EM419" s="225"/>
    </row>
    <row r="420">
      <c r="A420" s="231"/>
      <c r="B420" s="231"/>
      <c r="C420" s="231"/>
      <c r="D420" s="231" t="str">
        <f t="array" ref="D420">IFERROR(INDEX(Profiles!$B:$B,MATCH($A420,Profiles!$A:$A,0)),"")</f>
        <v/>
      </c>
      <c r="E420" s="231"/>
      <c r="F420" s="231"/>
      <c r="G420" s="231"/>
      <c r="H420" s="231"/>
      <c r="I420" s="231" t="str">
        <f>IF(A420="","",IF(Settings!$N$3="DATE",F420&amp;": "&amp;TEXT(B420,"M/DD/YY"),F420&amp;": "&amp;H420))</f>
        <v/>
      </c>
      <c r="J420" s="231"/>
      <c r="K420" s="231"/>
      <c r="L420" s="231"/>
      <c r="M420" s="232" t="str">
        <f t="shared" si="14"/>
        <v/>
      </c>
      <c r="N420" s="231"/>
      <c r="O420" s="231"/>
      <c r="P420" s="231"/>
      <c r="Q420" s="231"/>
      <c r="R420" s="231"/>
      <c r="S420" s="230" t="str">
        <f>IFERROR(VLOOKUP(AF420, 'YOYO IR Scores'!A:C, 3, FALSE), "")
</f>
        <v/>
      </c>
      <c r="T420" s="231"/>
      <c r="U420" s="231"/>
      <c r="V420" s="231"/>
      <c r="W420" s="231"/>
      <c r="X420" s="233" t="str">
        <f t="shared" si="4"/>
        <v/>
      </c>
      <c r="Y420" s="234" t="str">
        <f t="shared" si="5"/>
        <v/>
      </c>
      <c r="Z420" s="234" t="str">
        <f t="shared" si="6"/>
        <v/>
      </c>
      <c r="AA420" s="233" t="str">
        <f t="shared" si="7"/>
        <v/>
      </c>
      <c r="AB420" s="232"/>
      <c r="AC420" s="232"/>
      <c r="AD420" s="232"/>
      <c r="AE420" s="232" t="str">
        <f>IFERROR(VLOOKUP(AF420, 'YOYO IR Scores'!A:C, 2, FALSE), "")</f>
        <v/>
      </c>
      <c r="AF420" s="232"/>
      <c r="AG420" s="232"/>
      <c r="AH420" s="232"/>
      <c r="AI420" s="232"/>
      <c r="AJ420" s="232"/>
      <c r="AK420" s="232"/>
      <c r="AL420" s="232"/>
      <c r="AM420" s="232"/>
      <c r="AN420" s="232"/>
      <c r="AO420" s="232"/>
      <c r="AP420" s="232"/>
      <c r="AQ420" s="232"/>
      <c r="AR420" s="232"/>
      <c r="AS420" s="232"/>
      <c r="AT420" s="232"/>
      <c r="AU420" s="232"/>
      <c r="AV420" s="232"/>
      <c r="AW420" s="232"/>
      <c r="AX420" s="232"/>
      <c r="AY420" s="232"/>
      <c r="AZ420" s="232"/>
      <c r="BA420" s="232"/>
      <c r="BB420" s="232"/>
      <c r="BC420" s="232"/>
      <c r="BD420" s="232"/>
      <c r="BE420" s="232"/>
      <c r="BF420" s="232"/>
      <c r="BG420" s="232"/>
      <c r="BH420" s="232"/>
      <c r="BI420" s="232"/>
      <c r="BJ420" s="232"/>
      <c r="BK420" s="232" t="str">
        <f t="array" ref="BK420">IF(J420="","",
IF(INDEX(Settings!$H:$H,MATCH(BY$1,Settings!$G:$G,0))=TRUE,
100-100*(J420-MIN(J:J))/(MAX(J:J)-MIN(J:J)),
100*(J420-MIN(J:J))/(MAX(J:J)-MIN(J:J))))</f>
        <v/>
      </c>
      <c r="BL420" s="232" t="str">
        <f t="array" ref="BL420">IF(J420="","",
IF(INDEX(Settings!$H:$H,MATCH(BY$1,Settings!$G:$G,0))=TRUE,
100-100*(J420-MINIFS(J:J,$E:$E,$E420))/(MAXIFS(J:J,$E:$E,$E420)-MINIFS(J:J,$E:$E,$E420)),
100*(J420-MINIFS(J:J,$E:$E,$E420))/(MAXIFS(J:J,$E:$E,$E420)-MINIFS(J:J,$E:$E,$E420))))</f>
        <v/>
      </c>
      <c r="BM420" s="232" t="str">
        <f t="array" ref="BM420">IF(J420="","",
IF(INDEX(Settings!$H:$H,MATCH(BY$1,Settings!$G:$G,0))=TRUE,
100-100*(J420-MINIFS(J:J,$E:$E,$E420,$I:$I,$I420))/(MAXIFS(J:J,$E:$E,$E420,$I:$I,$I420)-MINIFS(J:J,$E:$E,$E420,$I:$I,$I420)),
100*(J420-MINIFS(J:J,$E:$E,$E420,$I:$I,$I420))/(MAXIFS(J:J,$E:$E,$E420,$I:$I,$I420)-MINIFS(J:J,$E:$E,$E420,$I:$I,$I420))))</f>
        <v/>
      </c>
      <c r="BN420" s="231" t="str">
        <f t="array" ref="BN420">IF(J420="","",
IF(INDEX(Settings!$H:$H,MATCH(BY$1,Settings!$G:$G,0))=TRUE,
100-100*PERCENTRANK(J:J,J420),
100*PERCENTRANK(J:J,J420)))</f>
        <v/>
      </c>
      <c r="BO420" s="231" t="str">
        <f>IFERROR(__xludf.DUMMYFUNCTION("IF(J420="""","""",
IF(INDEX(Settings!$H:$H,MATCH(BY$1,Settings!$G:$G,0))=TRUE,
100-100*PERCENTRANK(FILTER(J:J,$E:$E=$E420),J420),
100*PERCENTRANK(FILTER(J:J,$E:$E=$E420),J420)))"),"")</f>
        <v/>
      </c>
      <c r="BP420" s="231" t="str">
        <f>IFERROR(__xludf.DUMMYFUNCTION("IF(J420="""","""",
IF(INDEX(Settings!$H:$H,MATCH(BY$1,Settings!$G:$G,0))=TRUE,
100-100*PERCENTRANK(FILTER(J:J,$E:$E=$E420,$I:$I=$I420),J420),
100*PERCENTRANK(FILTER(J:J,$E:$E=$E420,$I:$I=$I420),J420)))"),"")</f>
        <v/>
      </c>
      <c r="BQ420" s="233" t="str">
        <f t="array" ref="BQ420">IF(J420="","",
IF(INDEX(Settings!$H:$H,MATCH(BY$1,Settings!$G:$G,0))=TRUE,
-1*(J420-AVERAGE(J:J))/STDEV(J:J),
(J420-AVERAGE(J:J))/STDEV(J:J)))</f>
        <v/>
      </c>
      <c r="BR420" s="233" t="str">
        <f>IFERROR(__xludf.DUMMYFUNCTION("IF(J420="""","""",
IF(INDEX(Settings!$H:$H,MATCH(BY$1,Settings!$G:$G,0))=TRUE,
-1*(J420-AVERAGEIFS(J:J,$E:$E,$E420))/STDEV(FILTER(J:J,$E:$E=$E420)),
(J420-AVERAGEIFS(J:J,$E:$E,$E420))/STDEV(FILTER(J:J,$E:$E=$E420))))"),"")</f>
        <v/>
      </c>
      <c r="BS420" s="233"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1"/>
      <c r="BX420" s="231"/>
      <c r="BY420" s="232" t="str">
        <f t="array" ref="BY420">IF(J420="","",
IF(INDEX(Settings!$H:$H,MATCH(BY$1,Settings!$G:$G,0))=TRUE,
100-100*(J420-MINIFS(J:J,$E:$E,$E420))/(MAXIFS(J:J,$E:$E,$E420)-MINIFS(J:J,$E:$E,$E420)),
100*(J420-MINIFS(J:J,$E:$E,$E420))/(MAXIFS(J:J,$E:$E,$E420)-MINIFS(J:J,$E:$E,$E420))))</f>
        <v/>
      </c>
      <c r="BZ420" s="232" t="str">
        <f t="array" ref="BZ420">IF(K420="","",
IF(INDEX(Settings!$H:$H,MATCH(BZ$1,Settings!$G:$G,0))=TRUE,
100-100*(K420-MINIFS(K:K,$E:$E,$E420))/(MAXIFS(K:K,$E:$E,$E420)-MINIFS(K:K,$E:$E,$E420)),
100*(K420-MINIFS(K:K,$E:$E,$E420))/(MAXIFS(K:K,$E:$E,$E420)-MINIFS(K:K,$E:$E,$E420))))</f>
        <v/>
      </c>
      <c r="CA420" s="232" t="str">
        <f t="array" ref="CA420">IF(L420="","",
IF(INDEX(Settings!$H:$H,MATCH(CA$1,Settings!$G:$G,0))=TRUE,
100-100*(L420-MINIFS(L:L,$E:$E,$E420))/(MAXIFS(L:L,$E:$E,$E420)-MINIFS(L:L,$E:$E,$E420)),
100*(L420-MINIFS(L:L,$E:$E,$E420))/(MAXIFS(L:L,$E:$E,$E420)-MINIFS(L:L,$E:$E,$E420))))</f>
        <v/>
      </c>
      <c r="CB420" s="232" t="str">
        <f t="array" ref="CB420">IF(M420="","",
IF(INDEX(Settings!$H:$H,MATCH(CB$1,Settings!$G:$G,0))=TRUE,
100-100*(M420-MINIFS(M:M,$E:$E,$E420))/(MAXIFS(M:M,$E:$E,$E420)-MINIFS(M:M,$E:$E,$E420)),
100*(M420-MINIFS(M:M,$E:$E,$E420))/(MAXIFS(M:M,$E:$E,$E420)-MINIFS(M:M,$E:$E,$E420))))</f>
        <v/>
      </c>
      <c r="CC420" s="232" t="str">
        <f t="array" ref="CC420">IF(N420="","",
IF(INDEX(Settings!$H:$H,MATCH(CC$1,Settings!$G:$G,0))=TRUE,
100-100*(N420-MINIFS(N:N,$E:$E,$E420))/(MAXIFS(N:N,$E:$E,$E420)-MINIFS(N:N,$E:$E,$E420)),
100*(N420-MINIFS(N:N,$E:$E,$E420))/(MAXIFS(N:N,$E:$E,$E420)-MINIFS(N:N,$E:$E,$E420))))</f>
        <v/>
      </c>
      <c r="CD420" s="232" t="str">
        <f t="array" ref="CD420">IF(O420="","",
IF(INDEX(Settings!$H:$H,MATCH(CD$1,Settings!$G:$G,0))=TRUE,
100-100*(O420-MINIFS(O:O,$E:$E,$E420))/(MAXIFS(O:O,$E:$E,$E420)-MINIFS(O:O,$E:$E,$E420)),
100*(O420-MINIFS(O:O,$E:$E,$E420))/(MAXIFS(O:O,$E:$E,$E420)-MINIFS(O:O,$E:$E,$E420))))</f>
        <v/>
      </c>
      <c r="CE420" s="232" t="str">
        <f t="array" ref="CE420">IF(P420="","",
IF(INDEX(Settings!$H:$H,MATCH(CE$1,Settings!$G:$G,0))=TRUE,
100-100*(P420-MINIFS(P:P,$E:$E,$E420))/(MAXIFS(P:P,$E:$E,$E420)-MINIFS(P:P,$E:$E,$E420)),
100*(P420-MINIFS(P:P,$E:$E,$E420))/(MAXIFS(P:P,$E:$E,$E420)-MINIFS(P:P,$E:$E,$E420))))</f>
        <v/>
      </c>
      <c r="CF420" s="232" t="str">
        <f t="array" ref="CF420">IF(Q420="","",
IF(INDEX(Settings!$H:$H,MATCH(CF$1,Settings!$G:$G,0))=TRUE,
100-100*(Q420-MINIFS(Q:Q,$E:$E,$E420))/(MAXIFS(Q:Q,$E:$E,$E420)-MINIFS(Q:Q,$E:$E,$E420)),
100*(Q420-MINIFS(Q:Q,$E:$E,$E420))/(MAXIFS(Q:Q,$E:$E,$E420)-MINIFS(Q:Q,$E:$E,$E420))))</f>
        <v/>
      </c>
      <c r="CG420" s="232" t="str">
        <f t="array" ref="CG420">IF(R420="","",
IF(INDEX(Settings!$H:$H,MATCH(CG$1,Settings!$G:$G,0))=TRUE,
100-100*(R420-MINIFS(R:R,$E:$E,$E420))/(MAXIFS(R:R,$E:$E,$E420)-MINIFS(R:R,$E:$E,$E420)),
100*(R420-MINIFS(R:R,$E:$E,$E420))/(MAXIFS(R:R,$E:$E,$E420)-MINIFS(R:R,$E:$E,$E420))))</f>
        <v/>
      </c>
      <c r="CH420" s="232" t="str">
        <f t="array" ref="CH420">IF(S420="","",
IF(INDEX(Settings!$H:$H,MATCH(CH$1,Settings!$G:$G,0))=TRUE,
100-100*(S420-MINIFS(S:S,$E:$E,$E420))/(MAXIFS(S:S,$E:$E,$E420)-MINIFS(S:S,$E:$E,$E420)),
100*(S420-MINIFS(S:S,$E:$E,$E420))/(MAXIFS(S:S,$E:$E,$E420)-MINIFS(S:S,$E:$E,$E420))))</f>
        <v/>
      </c>
      <c r="CI420" s="232" t="str">
        <f t="array" ref="CI420">IF(T420="","",
IF(INDEX(Settings!$H:$H,MATCH(CI$1,Settings!$G:$G,0))=TRUE,
100-100*(T420-MINIFS(T:T,$E:$E,$E420))/(MAXIFS(T:T,$E:$E,$E420)-MINIFS(T:T,$E:$E,$E420)),
100*(T420-MINIFS(T:T,$E:$E,$E420))/(MAXIFS(T:T,$E:$E,$E420)-MINIFS(T:T,$E:$E,$E420))))</f>
        <v/>
      </c>
      <c r="CJ420" s="232" t="str">
        <f t="array" ref="CJ420">IF(U420="","",
IF(INDEX(Settings!$H:$H,MATCH(CJ$1,Settings!$G:$G,0))=TRUE,
100-100*(U420-MINIFS(U:U,$E:$E,$E420))/(MAXIFS(U:U,$E:$E,$E420)-MINIFS(U:U,$E:$E,$E420)),
100*(U420-MINIFS(U:U,$E:$E,$E420))/(MAXIFS(U:U,$E:$E,$E420)-MINIFS(U:U,$E:$E,$E420))))</f>
        <v/>
      </c>
      <c r="CK420" s="232" t="str">
        <f t="array" ref="CK420">IF(V420="","",
IF(INDEX(Settings!$H:$H,MATCH(CK$1,Settings!$G:$G,0))=TRUE,
100-100*(V420-MINIFS(V:V,$E:$E,$E420))/(MAXIFS(V:V,$E:$E,$E420)-MINIFS(V:V,$E:$E,$E420)),
100*(V420-MINIFS(V:V,$E:$E,$E420))/(MAXIFS(V:V,$E:$E,$E420)-MINIFS(V:V,$E:$E,$E420))))</f>
        <v/>
      </c>
      <c r="CL420" s="232" t="str">
        <f t="array" ref="CL420">IF(W420="","",
IF(INDEX(Settings!$H:$H,MATCH(CL$1,Settings!$G:$G,0))=TRUE,
100-100*(W420-MINIFS(W:W,$E:$E,$E420))/(MAXIFS(W:W,$E:$E,$E420)-MINIFS(W:W,$E:$E,$E420)),
100*(W420-MINIFS(W:W,$E:$E,$E420))/(MAXIFS(W:W,$E:$E,$E420)-MINIFS(W:W,$E:$E,$E420))))</f>
        <v/>
      </c>
      <c r="CM420" s="232" t="str">
        <f t="array" ref="CM420">IF(X420="","",
IF(INDEX(Settings!$H:$H,MATCH(CM$1,Settings!$G:$G,0))=TRUE,
100-100*(X420-MINIFS(X:X,$E:$E,$E420))/(MAXIFS(X:X,$E:$E,$E420)-MINIFS(X:X,$E:$E,$E420)),
100*(X420-MINIFS(X:X,$E:$E,$E420))/(MAXIFS(X:X,$E:$E,$E420)-MINIFS(X:X,$E:$E,$E420))))</f>
        <v/>
      </c>
      <c r="CN420" s="232" t="str">
        <f t="array" ref="CN420">IF(Y420="","",
IF(INDEX(Settings!$H:$H,MATCH(CN$1,Settings!$G:$G,0))=TRUE,
100-100*(Y420-MINIFS(Y:Y,$E:$E,$E420))/(MAXIFS(Y:Y,$E:$E,$E420)-MINIFS(Y:Y,$E:$E,$E420)),
100*(Y420-MINIFS(Y:Y,$E:$E,$E420))/(MAXIFS(Y:Y,$E:$E,$E420)-MINIFS(Y:Y,$E:$E,$E420))))</f>
        <v/>
      </c>
      <c r="CO420" s="232" t="str">
        <f t="array" ref="CO420">IF(Z420="","",
IF(INDEX(Settings!$H:$H,MATCH(CO$1,Settings!$G:$G,0))=TRUE,
100-100*(Z420-MINIFS(Z:Z,$E:$E,$E420))/(MAXIFS(Z:Z,$E:$E,$E420)-MINIFS(Z:Z,$E:$E,$E420)),
100*(Z420-MINIFS(Z:Z,$E:$E,$E420))/(MAXIFS(Z:Z,$E:$E,$E420)-MINIFS(Z:Z,$E:$E,$E420))))</f>
        <v/>
      </c>
      <c r="CP420" s="232" t="str">
        <f t="array" ref="CP420">IF(AA420="","",
IF(INDEX(Settings!$H:$H,MATCH(CP$1,Settings!$G:$G,0))=TRUE,
100-100*(AA420-MINIFS(AA:AA,$E:$E,$E420))/(MAXIFS(AA:AA,$E:$E,$E420)-MINIFS(AA:AA,$E:$E,$E420)),
100*(AA420-MINIFS(AA:AA,$E:$E,$E420))/(MAXIFS(AA:AA,$E:$E,$E420)-MINIFS(AA:AA,$E:$E,$E420))))</f>
        <v/>
      </c>
      <c r="CQ420" s="232" t="str">
        <f t="array" ref="CQ420">IF(AB420="","",
IF(INDEX(Settings!$H:$H,MATCH(CQ$1,Settings!$G:$G,0))=TRUE,
100-100*(AB420-MINIFS(AB:AB,$E:$E,$E420))/(MAXIFS(AB:AB,$E:$E,$E420)-MINIFS(AB:AB,$E:$E,$E420)),
100*(AB420-MINIFS(AB:AB,$E:$E,$E420))/(MAXIFS(AB:AB,$E:$E,$E420)-MINIFS(AB:AB,$E:$E,$E420))))</f>
        <v/>
      </c>
      <c r="CR420" s="232" t="str">
        <f t="array" ref="CR420">IF(AC420="","",
IF(INDEX(Settings!$H:$H,MATCH(CR$1,Settings!$G:$G,0))=TRUE,
100-100*(AC420-MINIFS(AC:AC,$E:$E,$E420))/(MAXIFS(AC:AC,$E:$E,$E420)-MINIFS(AC:AC,$E:$E,$E420)),
100*(AC420-MINIFS(AC:AC,$E:$E,$E420))/(MAXIFS(AC:AC,$E:$E,$E420)-MINIFS(AC:AC,$E:$E,$E420))))</f>
        <v/>
      </c>
      <c r="CS420" s="232" t="str">
        <f t="array" ref="CS420">IF(AD420="","",
IF(INDEX(Settings!$H:$H,MATCH(CS$1,Settings!$G:$G,0))=TRUE,
100-100*(AD420-MINIFS(AD:AD,$E:$E,$E420))/(MAXIFS(AD:AD,$E:$E,$E420)-MINIFS(AD:AD,$E:$E,$E420)),
100*(AD420-MINIFS(AD:AD,$E:$E,$E420))/(MAXIFS(AD:AD,$E:$E,$E420)-MINIFS(AD:AD,$E:$E,$E420))))</f>
        <v/>
      </c>
      <c r="CT420" s="232" t="str">
        <f t="array" ref="CT420">IF(AE420="","",
IF(INDEX(Settings!$H:$H,MATCH(CT$1,Settings!$G:$G,0))=TRUE,
100-100*(AE420-MINIFS(AE:AE,$E:$E,$E420))/(MAXIFS(AE:AE,$E:$E,$E420)-MINIFS(AE:AE,$E:$E,$E420)),
100*(AE420-MINIFS(AE:AE,$E:$E,$E420))/(MAXIFS(AE:AE,$E:$E,$E420)-MINIFS(AE:AE,$E:$E,$E420))))</f>
        <v/>
      </c>
      <c r="CU420" s="232" t="str">
        <f t="array" ref="CU420">IF(AF420="","",
IF(INDEX(Settings!$H:$H,MATCH(CU$1,Settings!$G:$G,0))=TRUE,
100-100*(AF420-MINIFS(AF:AF,$E:$E,$E420))/(MAXIFS(AF:AF,$E:$E,$E420)-MINIFS(AF:AF,$E:$E,$E420)),
100*(AF420-MINIFS(AF:AF,$E:$E,$E420))/(MAXIFS(AF:AF,$E:$E,$E420)-MINIFS(AF:AF,$E:$E,$E420))))</f>
        <v/>
      </c>
      <c r="CV420" s="232" t="str">
        <f t="array" ref="CV420">IF(AG420="","",
IF(INDEX(Settings!$H:$H,MATCH(CV$1,Settings!$G:$G,0))=TRUE,
100-100*(AG420-MINIFS(AG:AG,$E:$E,$E420))/(MAXIFS(AG:AG,$E:$E,$E420)-MINIFS(AG:AG,$E:$E,$E420)),
100*(AG420-MINIFS(AG:AG,$E:$E,$E420))/(MAXIFS(AG:AG,$E:$E,$E420)-MINIFS(AG:AG,$E:$E,$E420))))</f>
        <v/>
      </c>
      <c r="CW420" s="232" t="str">
        <f t="array" ref="CW420">IF(AH420="","",
IF(INDEX(Settings!$H:$H,MATCH(CW$1,Settings!$G:$G,0))=TRUE,
100-100*(AH420-MINIFS(AH:AH,$E:$E,$E420))/(MAXIFS(AH:AH,$E:$E,$E420)-MINIFS(AH:AH,$E:$E,$E420)),
100*(AH420-MINIFS(AH:AH,$E:$E,$E420))/(MAXIFS(AH:AH,$E:$E,$E420)-MINIFS(AH:AH,$E:$E,$E420))))</f>
        <v/>
      </c>
      <c r="CX420" s="232" t="str">
        <f t="array" ref="CX420">IF(AI420="","",
IF(INDEX(Settings!$H:$H,MATCH(CX$1,Settings!$G:$G,0))=TRUE,
100-100*(AI420-MINIFS(AI:AI,$E:$E,$E420))/(MAXIFS(AI:AI,$E:$E,$E420)-MINIFS(AI:AI,$E:$E,$E420)),
100*(AI420-MINIFS(AI:AI,$E:$E,$E420))/(MAXIFS(AI:AI,$E:$E,$E420)-MINIFS(AI:AI,$E:$E,$E420))))</f>
        <v/>
      </c>
      <c r="CY420" s="232" t="str">
        <f t="array" ref="CY420">IF(AJ420="","",
IF(INDEX(Settings!$H:$H,MATCH(CY$1,Settings!$G:$G,0))=TRUE,
100-100*(AJ420-MINIFS(AJ:AJ,$E:$E,$E420))/(MAXIFS(AJ:AJ,$E:$E,$E420)-MINIFS(AJ:AJ,$E:$E,$E420)),
100*(AJ420-MINIFS(AJ:AJ,$E:$E,$E420))/(MAXIFS(AJ:AJ,$E:$E,$E420)-MINIFS(AJ:AJ,$E:$E,$E420))))</f>
        <v/>
      </c>
      <c r="CZ420" s="232" t="str">
        <f t="array" ref="CZ420">IF(AK420="","",
IF(INDEX(Settings!$H:$H,MATCH(CZ$1,Settings!$G:$G,0))=TRUE,
100-100*(AK420-MINIFS(AK:AK,$E:$E,$E420))/(MAXIFS(AK:AK,$E:$E,$E420)-MINIFS(AK:AK,$E:$E,$E420)),
100*(AK420-MINIFS(AK:AK,$E:$E,$E420))/(MAXIFS(AK:AK,$E:$E,$E420)-MINIFS(AK:AK,$E:$E,$E420))))</f>
        <v/>
      </c>
      <c r="DA420" s="232" t="str">
        <f t="array" ref="DA420">IF(AL420="","",
IF(INDEX(Settings!$H:$H,MATCH(DA$1,Settings!$G:$G,0))=TRUE,
100-100*(AL420-MINIFS(AL:AL,$E:$E,$E420))/(MAXIFS(AL:AL,$E:$E,$E420)-MINIFS(AL:AL,$E:$E,$E420)),
100*(AL420-MINIFS(AL:AL,$E:$E,$E420))/(MAXIFS(AL:AL,$E:$E,$E420)-MINIFS(AL:AL,$E:$E,$E420))))</f>
        <v/>
      </c>
      <c r="DB420" s="232" t="str">
        <f t="array" ref="DB420">IF(AM420="","",
IF(INDEX(Settings!$H:$H,MATCH(DB$1,Settings!$G:$G,0))=TRUE,
100-100*(AM420-MINIFS(AM:AM,$E:$E,$E420))/(MAXIFS(AM:AM,$E:$E,$E420)-MINIFS(AM:AM,$E:$E,$E420)),
100*(AM420-MINIFS(AM:AM,$E:$E,$E420))/(MAXIFS(AM:AM,$E:$E,$E420)-MINIFS(AM:AM,$E:$E,$E420))))</f>
        <v/>
      </c>
      <c r="DC420" s="232" t="str">
        <f t="array" ref="DC420">IF(AN420="","",
IF(INDEX(Settings!$H:$H,MATCH(DC$1,Settings!$G:$G,0))=TRUE,
100-100*(AN420-MINIFS(AN:AN,$E:$E,$E420))/(MAXIFS(AN:AN,$E:$E,$E420)-MINIFS(AN:AN,$E:$E,$E420)),
100*(AN420-MINIFS(AN:AN,$E:$E,$E420))/(MAXIFS(AN:AN,$E:$E,$E420)-MINIFS(AN:AN,$E:$E,$E420))))</f>
        <v/>
      </c>
      <c r="DD420" s="232" t="str">
        <f t="array" ref="DD420">IF(AO420="","",
IF(INDEX(Settings!$H:$H,MATCH(DD$1,Settings!$G:$G,0))=TRUE,
100-100*(AO420-MINIFS(AO:AO,$E:$E,$E420))/(MAXIFS(AO:AO,$E:$E,$E420)-MINIFS(AO:AO,$E:$E,$E420)),
100*(AO420-MINIFS(AO:AO,$E:$E,$E420))/(MAXIFS(AO:AO,$E:$E,$E420)-MINIFS(AO:AO,$E:$E,$E420))))</f>
        <v/>
      </c>
      <c r="DE420" s="232" t="str">
        <f t="array" ref="DE420">IF(AP420="","",
IF(INDEX(Settings!$H:$H,MATCH(DE$1,Settings!$G:$G,0))=TRUE,
100-100*(AP420-MINIFS(AP:AP,$E:$E,$E420))/(MAXIFS(AP:AP,$E:$E,$E420)-MINIFS(AP:AP,$E:$E,$E420)),
100*(AP420-MINIFS(AP:AP,$E:$E,$E420))/(MAXIFS(AP:AP,$E:$E,$E420)-MINIFS(AP:AP,$E:$E,$E420))))</f>
        <v/>
      </c>
      <c r="DF420" s="232" t="str">
        <f t="array" ref="DF420">IF(AQ420="","",
IF(INDEX(Settings!$H:$H,MATCH(DF$1,Settings!$G:$G,0))=TRUE,
100-100*(AQ420-MINIFS(AQ:AQ,$E:$E,$E420))/(MAXIFS(AQ:AQ,$E:$E,$E420)-MINIFS(AQ:AQ,$E:$E,$E420)),
100*(AQ420-MINIFS(AQ:AQ,$E:$E,$E420))/(MAXIFS(AQ:AQ,$E:$E,$E420)-MINIFS(AQ:AQ,$E:$E,$E420))))</f>
        <v/>
      </c>
      <c r="DG420" s="232" t="str">
        <f t="array" ref="DG420">IF(AR420="","",
IF(INDEX(Settings!$H:$H,MATCH(DG$1,Settings!$G:$G,0))=TRUE,
100-100*(AR420-MINIFS(AR:AR,$E:$E,$E420))/(MAXIFS(AR:AR,$E:$E,$E420)-MINIFS(AR:AR,$E:$E,$E420)),
100*(AR420-MINIFS(AR:AR,$E:$E,$E420))/(MAXIFS(AR:AR,$E:$E,$E420)-MINIFS(AR:AR,$E:$E,$E420))))</f>
        <v/>
      </c>
      <c r="DH420" s="232" t="str">
        <f t="array" ref="DH420">IF(AS420="","",
IF(INDEX(Settings!$H:$H,MATCH(DH$1,Settings!$G:$G,0))=TRUE,
100-100*(AS420-MINIFS(AS:AS,$E:$E,$E420))/(MAXIFS(AS:AS,$E:$E,$E420)-MINIFS(AS:AS,$E:$E,$E420)),
100*(AS420-MINIFS(AS:AS,$E:$E,$E420))/(MAXIFS(AS:AS,$E:$E,$E420)-MINIFS(AS:AS,$E:$E,$E420))))</f>
        <v/>
      </c>
      <c r="DI420" s="232" t="str">
        <f t="array" ref="DI420">IF(AT420="","",
IF(INDEX(Settings!$H:$H,MATCH(DI$1,Settings!$G:$G,0))=TRUE,
100-100*(AT420-MINIFS(AT:AT,$E:$E,$E420))/(MAXIFS(AT:AT,$E:$E,$E420)-MINIFS(AT:AT,$E:$E,$E420)),
100*(AT420-MINIFS(AT:AT,$E:$E,$E420))/(MAXIFS(AT:AT,$E:$E,$E420)-MINIFS(AT:AT,$E:$E,$E420))))</f>
        <v/>
      </c>
      <c r="DJ420" s="232" t="str">
        <f t="array" ref="DJ420">IF(AU420="","",
IF(INDEX(Settings!$H:$H,MATCH(DJ$1,Settings!$G:$G,0))=TRUE,
100-100*(AU420-MINIFS(AU:AU,$E:$E,$E420))/(MAXIFS(AU:AU,$E:$E,$E420)-MINIFS(AU:AU,$E:$E,$E420)),
100*(AU420-MINIFS(AU:AU,$E:$E,$E420))/(MAXIFS(AU:AU,$E:$E,$E420)-MINIFS(AU:AU,$E:$E,$E420))))</f>
        <v/>
      </c>
      <c r="DK420" s="232" t="str">
        <f t="array" ref="DK420">IF(AV420="","",
IF(INDEX(Settings!$H:$H,MATCH(DK$1,Settings!$G:$G,0))=TRUE,
100-100*(AV420-MINIFS(AV:AV,$E:$E,$E420))/(MAXIFS(AV:AV,$E:$E,$E420)-MINIFS(AV:AV,$E:$E,$E420)),
100*(AV420-MINIFS(AV:AV,$E:$E,$E420))/(MAXIFS(AV:AV,$E:$E,$E420)-MINIFS(AV:AV,$E:$E,$E420))))</f>
        <v/>
      </c>
      <c r="DL420" s="232" t="str">
        <f t="array" ref="DL420">IF(AW420="","",
IF(INDEX(Settings!$H:$H,MATCH(DL$1,Settings!$G:$G,0))=TRUE,
100-100*(AW420-MINIFS(AW:AW,$E:$E,$E420))/(MAXIFS(AW:AW,$E:$E,$E420)-MINIFS(AW:AW,$E:$E,$E420)),
100*(AW420-MINIFS(AW:AW,$E:$E,$E420))/(MAXIFS(AW:AW,$E:$E,$E420)-MINIFS(AW:AW,$E:$E,$E420))))</f>
        <v/>
      </c>
      <c r="DM420" s="232" t="str">
        <f t="array" ref="DM420">IF(AX420="","",
IF(INDEX(Settings!$H:$H,MATCH(DM$1,Settings!$G:$G,0))=TRUE,
100-100*(AX420-MINIFS(AX:AX,$E:$E,$E420))/(MAXIFS(AX:AX,$E:$E,$E420)-MINIFS(AX:AX,$E:$E,$E420)),
100*(AX420-MINIFS(AX:AX,$E:$E,$E420))/(MAXIFS(AX:AX,$E:$E,$E420)-MINIFS(AX:AX,$E:$E,$E420))))</f>
        <v/>
      </c>
      <c r="DN420" s="232" t="str">
        <f t="array" ref="DN420">IF(AY420="","",
IF(INDEX(Settings!$H:$H,MATCH(DN$1,Settings!$G:$G,0))=TRUE,
100-100*(AY420-MINIFS(AY:AY,$E:$E,$E420))/(MAXIFS(AY:AY,$E:$E,$E420)-MINIFS(AY:AY,$E:$E,$E420)),
100*(AY420-MINIFS(AY:AY,$E:$E,$E420))/(MAXIFS(AY:AY,$E:$E,$E420)-MINIFS(AY:AY,$E:$E,$E420))))</f>
        <v/>
      </c>
      <c r="DO420" s="232" t="str">
        <f t="array" ref="DO420">IF(AZ420="","",
IF(INDEX(Settings!$H:$H,MATCH(DO$1,Settings!$G:$G,0))=TRUE,
100-100*(AZ420-MINIFS(AZ:AZ,$E:$E,$E420))/(MAXIFS(AZ:AZ,$E:$E,$E420)-MINIFS(AZ:AZ,$E:$E,$E420)),
100*(AZ420-MINIFS(AZ:AZ,$E:$E,$E420))/(MAXIFS(AZ:AZ,$E:$E,$E420)-MINIFS(AZ:AZ,$E:$E,$E420))))</f>
        <v/>
      </c>
      <c r="DP420" s="232" t="str">
        <f t="array" ref="DP420">IF(BA420="","",
IF(INDEX(Settings!$H:$H,MATCH(DP$1,Settings!$G:$G,0))=TRUE,
100-100*(BA420-MINIFS(BA:BA,$E:$E,$E420))/(MAXIFS(BA:BA,$E:$E,$E420)-MINIFS(BA:BA,$E:$E,$E420)),
100*(BA420-MINIFS(BA:BA,$E:$E,$E420))/(MAXIFS(BA:BA,$E:$E,$E420)-MINIFS(BA:BA,$E:$E,$E420))))</f>
        <v/>
      </c>
      <c r="DQ420" s="232" t="str">
        <f t="array" ref="DQ420">IF(BB420="","",
IF(INDEX(Settings!$H:$H,MATCH(DQ$1,Settings!$G:$G,0))=TRUE,
100-100*(BB420-MINIFS(BB:BB,$E:$E,$E420))/(MAXIFS(BB:BB,$E:$E,$E420)-MINIFS(BB:BB,$E:$E,$E420)),
100*(BB420-MINIFS(BB:BB,$E:$E,$E420))/(MAXIFS(BB:BB,$E:$E,$E420)-MINIFS(BB:BB,$E:$E,$E420))))</f>
        <v/>
      </c>
      <c r="DR420" s="232" t="str">
        <f t="array" ref="DR420">IF(BC420="","",
IF(INDEX(Settings!$H:$H,MATCH(DR$1,Settings!$G:$G,0))=TRUE,
100-100*(BC420-MINIFS(BC:BC,$E:$E,$E420))/(MAXIFS(BC:BC,$E:$E,$E420)-MINIFS(BC:BC,$E:$E,$E420)),
100*(BC420-MINIFS(BC:BC,$E:$E,$E420))/(MAXIFS(BC:BC,$E:$E,$E420)-MINIFS(BC:BC,$E:$E,$E420))))</f>
        <v/>
      </c>
      <c r="DS420" s="232" t="str">
        <f t="array" ref="DS420">IF(BD420="","",
IF(INDEX(Settings!$H:$H,MATCH(DS$1,Settings!$G:$G,0))=TRUE,
100-100*(BD420-MINIFS(BD:BD,$E:$E,$E420))/(MAXIFS(BD:BD,$E:$E,$E420)-MINIFS(BD:BD,$E:$E,$E420)),
100*(BD420-MINIFS(BD:BD,$E:$E,$E420))/(MAXIFS(BD:BD,$E:$E,$E420)-MINIFS(BD:BD,$E:$E,$E420))))</f>
        <v/>
      </c>
      <c r="DT420" s="232" t="str">
        <f t="array" ref="DT420">IF(BE420="","",
IF(INDEX(Settings!$H:$H,MATCH(DT$1,Settings!$G:$G,0))=TRUE,
100-100*(BE420-MINIFS(BE:BE,$E:$E,$E420))/(MAXIFS(BE:BE,$E:$E,$E420)-MINIFS(BE:BE,$E:$E,$E420)),
100*(BE420-MINIFS(BE:BE,$E:$E,$E420))/(MAXIFS(BE:BE,$E:$E,$E420)-MINIFS(BE:BE,$E:$E,$E420))))</f>
        <v/>
      </c>
      <c r="DU420" s="232" t="str">
        <f t="array" ref="DU420">IF(BF420="","",
IF(INDEX(Settings!$H:$H,MATCH(DU$1,Settings!$G:$G,0))=TRUE,
100-100*(BF420-MINIFS(BF:BF,$E:$E,$E420))/(MAXIFS(BF:BF,$E:$E,$E420)-MINIFS(BF:BF,$E:$E,$E420)),
100*(BF420-MINIFS(BF:BF,$E:$E,$E420))/(MAXIFS(BF:BF,$E:$E,$E420)-MINIFS(BF:BF,$E:$E,$E420))))</f>
        <v/>
      </c>
      <c r="DV420" s="232" t="str">
        <f t="array" ref="DV420">IF(BG420="","",
IF(INDEX(Settings!$H:$H,MATCH(DV$1,Settings!$G:$G,0))=TRUE,
100-100*(BG420-MINIFS(BG:BG,$E:$E,$E420))/(MAXIFS(BG:BG,$E:$E,$E420)-MINIFS(BG:BG,$E:$E,$E420)),
100*(BG420-MINIFS(BG:BG,$E:$E,$E420))/(MAXIFS(BG:BG,$E:$E,$E420)-MINIFS(BG:BG,$E:$E,$E420))))</f>
        <v/>
      </c>
      <c r="DW420" s="232" t="str">
        <f t="array" ref="DW420">IF(BH420="","",
IF(INDEX(Settings!$H:$H,MATCH(DW$1,Settings!$G:$G,0))=TRUE,
100-100*(BH420-MINIFS(BH:BH,$E:$E,$E420))/(MAXIFS(BH:BH,$E:$E,$E420)-MINIFS(BH:BH,$E:$E,$E420)),
100*(BH420-MINIFS(BH:BH,$E:$E,$E420))/(MAXIFS(BH:BH,$E:$E,$E420)-MINIFS(BH:BH,$E:$E,$E420))))</f>
        <v/>
      </c>
      <c r="DX420" s="232" t="str">
        <f t="array" ref="DX420">IF(BI420="","",
IF(INDEX(Settings!$H:$H,MATCH(DX$1,Settings!$G:$G,0))=TRUE,
100-100*(BI420-MINIFS(BI:BI,$E:$E,$E420))/(MAXIFS(BI:BI,$E:$E,$E420)-MINIFS(BI:BI,$E:$E,$E420)),
100*(BI420-MINIFS(BI:BI,$E:$E,$E420))/(MAXIFS(BI:BI,$E:$E,$E420)-MINIFS(BI:BI,$E:$E,$E420))))</f>
        <v/>
      </c>
      <c r="DY420" s="232" t="str">
        <f t="array" ref="DY420">IF(BJ420="","",
IF(INDEX(Settings!$H:$H,MATCH(DY$1,Settings!$G:$G,0))=TRUE,
100-100*(BJ420-MINIFS(BJ:BJ,$E:$E,$E420))/(MAXIFS(BJ:BJ,$E:$E,$E420)-MINIFS(BJ:BJ,$E:$E,$E420)),
100*(BJ420-MINIFS(BJ:BJ,$E:$E,$E420))/(MAXIFS(BJ:BJ,$E:$E,$E420)-MINIFS(BJ:BJ,$E:$E,$E420))))</f>
        <v/>
      </c>
      <c r="DZ420" s="234"/>
      <c r="EA420" s="234"/>
      <c r="EB420" s="234" t="str">
        <f t="shared" si="8"/>
        <v/>
      </c>
      <c r="EC420" s="234" t="str">
        <f t="shared" si="9"/>
        <v/>
      </c>
      <c r="ED420" s="234" t="str">
        <f t="shared" si="10"/>
        <v/>
      </c>
      <c r="EE420" s="234" t="str">
        <f t="shared" si="11"/>
        <v/>
      </c>
      <c r="EF420" s="234" t="str">
        <f t="shared" si="12"/>
        <v/>
      </c>
      <c r="EG420" s="234" t="str">
        <f t="shared" si="13"/>
        <v/>
      </c>
      <c r="EH420" s="234"/>
      <c r="EI420" s="234"/>
      <c r="EJ420" s="234"/>
      <c r="EK420" s="234"/>
      <c r="EL420" s="234"/>
      <c r="EM420" s="234"/>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3" t="str">
        <f t="shared" si="14"/>
        <v/>
      </c>
      <c r="N421" s="49"/>
      <c r="O421" s="49"/>
      <c r="P421" s="49"/>
      <c r="Q421" s="49"/>
      <c r="R421" s="49"/>
      <c r="S421" s="222" t="str">
        <f>IFERROR(VLOOKUP(AF421, 'YOYO IR Scores'!A:C, 3, FALSE), "")
</f>
        <v/>
      </c>
      <c r="T421" s="49"/>
      <c r="U421" s="49"/>
      <c r="V421" s="49"/>
      <c r="W421" s="49"/>
      <c r="X421" s="224" t="str">
        <f t="shared" si="4"/>
        <v/>
      </c>
      <c r="Y421" s="225" t="str">
        <f t="shared" si="5"/>
        <v/>
      </c>
      <c r="Z421" s="225" t="str">
        <f t="shared" si="6"/>
        <v/>
      </c>
      <c r="AA421" s="224" t="str">
        <f t="shared" si="7"/>
        <v/>
      </c>
      <c r="AB421" s="223"/>
      <c r="AC421" s="223"/>
      <c r="AD421" s="223"/>
      <c r="AE421" s="223" t="str">
        <f>IFERROR(VLOOKUP(AF421, 'YOYO IR Scores'!A:C, 2, FALSE), "")</f>
        <v/>
      </c>
      <c r="AF421" s="223"/>
      <c r="AG421" s="223"/>
      <c r="AH421" s="223"/>
      <c r="AI421" s="223"/>
      <c r="AJ421" s="223"/>
      <c r="AK421" s="223"/>
      <c r="AL421" s="223"/>
      <c r="AM421" s="223"/>
      <c r="AN421" s="223"/>
      <c r="AO421" s="223"/>
      <c r="AP421" s="223"/>
      <c r="AQ421" s="223"/>
      <c r="AR421" s="223"/>
      <c r="AS421" s="223"/>
      <c r="AT421" s="223"/>
      <c r="AU421" s="223"/>
      <c r="AV421" s="223"/>
      <c r="AW421" s="223"/>
      <c r="AX421" s="223"/>
      <c r="AY421" s="223"/>
      <c r="AZ421" s="223"/>
      <c r="BA421" s="223"/>
      <c r="BB421" s="223"/>
      <c r="BC421" s="223"/>
      <c r="BD421" s="223"/>
      <c r="BE421" s="223"/>
      <c r="BF421" s="223"/>
      <c r="BG421" s="223"/>
      <c r="BH421" s="223"/>
      <c r="BI421" s="223"/>
      <c r="BJ421" s="223"/>
      <c r="BK421" s="223" t="str">
        <f t="array" ref="BK421">IF(J421="","",
IF(INDEX(Settings!$H:$H,MATCH(BY$1,Settings!$G:$G,0))=TRUE,
100-100*(J421-MIN(J:J))/(MAX(J:J)-MIN(J:J)),
100*(J421-MIN(J:J))/(MAX(J:J)-MIN(J:J))))</f>
        <v/>
      </c>
      <c r="BL421" s="223" t="str">
        <f t="array" ref="BL421">IF(J421="","",
IF(INDEX(Settings!$H:$H,MATCH(BY$1,Settings!$G:$G,0))=TRUE,
100-100*(J421-MINIFS(J:J,$E:$E,$E421))/(MAXIFS(J:J,$E:$E,$E421)-MINIFS(J:J,$E:$E,$E421)),
100*(J421-MINIFS(J:J,$E:$E,$E421))/(MAXIFS(J:J,$E:$E,$E421)-MINIFS(J:J,$E:$E,$E421))))</f>
        <v/>
      </c>
      <c r="BM421" s="223"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4" t="str">
        <f t="array" ref="BQ421">IF(J421="","",
IF(INDEX(Settings!$H:$H,MATCH(BY$1,Settings!$G:$G,0))=TRUE,
-1*(J421-AVERAGE(J:J))/STDEV(J:J),
(J421-AVERAGE(J:J))/STDEV(J:J)))</f>
        <v/>
      </c>
      <c r="BR421" s="224" t="str">
        <f>IFERROR(__xludf.DUMMYFUNCTION("IF(J421="""","""",
IF(INDEX(Settings!$H:$H,MATCH(BY$1,Settings!$G:$G,0))=TRUE,
-1*(J421-AVERAGEIFS(J:J,$E:$E,$E421))/STDEV(FILTER(J:J,$E:$E=$E421)),
(J421-AVERAGEIFS(J:J,$E:$E,$E421))/STDEV(FILTER(J:J,$E:$E=$E421))))"),"")</f>
        <v/>
      </c>
      <c r="BS421" s="224"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3" t="str">
        <f t="array" ref="BY421">IF(J421="","",
IF(INDEX(Settings!$H:$H,MATCH(BY$1,Settings!$G:$G,0))=TRUE,
100-100*(J421-MINIFS(J:J,$E:$E,$E421))/(MAXIFS(J:J,$E:$E,$E421)-MINIFS(J:J,$E:$E,$E421)),
100*(J421-MINIFS(J:J,$E:$E,$E421))/(MAXIFS(J:J,$E:$E,$E421)-MINIFS(J:J,$E:$E,$E421))))</f>
        <v/>
      </c>
      <c r="BZ421" s="223" t="str">
        <f t="array" ref="BZ421">IF(K421="","",
IF(INDEX(Settings!$H:$H,MATCH(BZ$1,Settings!$G:$G,0))=TRUE,
100-100*(K421-MINIFS(K:K,$E:$E,$E421))/(MAXIFS(K:K,$E:$E,$E421)-MINIFS(K:K,$E:$E,$E421)),
100*(K421-MINIFS(K:K,$E:$E,$E421))/(MAXIFS(K:K,$E:$E,$E421)-MINIFS(K:K,$E:$E,$E421))))</f>
        <v/>
      </c>
      <c r="CA421" s="223" t="str">
        <f t="array" ref="CA421">IF(L421="","",
IF(INDEX(Settings!$H:$H,MATCH(CA$1,Settings!$G:$G,0))=TRUE,
100-100*(L421-MINIFS(L:L,$E:$E,$E421))/(MAXIFS(L:L,$E:$E,$E421)-MINIFS(L:L,$E:$E,$E421)),
100*(L421-MINIFS(L:L,$E:$E,$E421))/(MAXIFS(L:L,$E:$E,$E421)-MINIFS(L:L,$E:$E,$E421))))</f>
        <v/>
      </c>
      <c r="CB421" s="223" t="str">
        <f t="array" ref="CB421">IF(M421="","",
IF(INDEX(Settings!$H:$H,MATCH(CB$1,Settings!$G:$G,0))=TRUE,
100-100*(M421-MINIFS(M:M,$E:$E,$E421))/(MAXIFS(M:M,$E:$E,$E421)-MINIFS(M:M,$E:$E,$E421)),
100*(M421-MINIFS(M:M,$E:$E,$E421))/(MAXIFS(M:M,$E:$E,$E421)-MINIFS(M:M,$E:$E,$E421))))</f>
        <v/>
      </c>
      <c r="CC421" s="223" t="str">
        <f t="array" ref="CC421">IF(N421="","",
IF(INDEX(Settings!$H:$H,MATCH(CC$1,Settings!$G:$G,0))=TRUE,
100-100*(N421-MINIFS(N:N,$E:$E,$E421))/(MAXIFS(N:N,$E:$E,$E421)-MINIFS(N:N,$E:$E,$E421)),
100*(N421-MINIFS(N:N,$E:$E,$E421))/(MAXIFS(N:N,$E:$E,$E421)-MINIFS(N:N,$E:$E,$E421))))</f>
        <v/>
      </c>
      <c r="CD421" s="223" t="str">
        <f t="array" ref="CD421">IF(O421="","",
IF(INDEX(Settings!$H:$H,MATCH(CD$1,Settings!$G:$G,0))=TRUE,
100-100*(O421-MINIFS(O:O,$E:$E,$E421))/(MAXIFS(O:O,$E:$E,$E421)-MINIFS(O:O,$E:$E,$E421)),
100*(O421-MINIFS(O:O,$E:$E,$E421))/(MAXIFS(O:O,$E:$E,$E421)-MINIFS(O:O,$E:$E,$E421))))</f>
        <v/>
      </c>
      <c r="CE421" s="223" t="str">
        <f t="array" ref="CE421">IF(P421="","",
IF(INDEX(Settings!$H:$H,MATCH(CE$1,Settings!$G:$G,0))=TRUE,
100-100*(P421-MINIFS(P:P,$E:$E,$E421))/(MAXIFS(P:P,$E:$E,$E421)-MINIFS(P:P,$E:$E,$E421)),
100*(P421-MINIFS(P:P,$E:$E,$E421))/(MAXIFS(P:P,$E:$E,$E421)-MINIFS(P:P,$E:$E,$E421))))</f>
        <v/>
      </c>
      <c r="CF421" s="223" t="str">
        <f t="array" ref="CF421">IF(Q421="","",
IF(INDEX(Settings!$H:$H,MATCH(CF$1,Settings!$G:$G,0))=TRUE,
100-100*(Q421-MINIFS(Q:Q,$E:$E,$E421))/(MAXIFS(Q:Q,$E:$E,$E421)-MINIFS(Q:Q,$E:$E,$E421)),
100*(Q421-MINIFS(Q:Q,$E:$E,$E421))/(MAXIFS(Q:Q,$E:$E,$E421)-MINIFS(Q:Q,$E:$E,$E421))))</f>
        <v/>
      </c>
      <c r="CG421" s="223" t="str">
        <f t="array" ref="CG421">IF(R421="","",
IF(INDEX(Settings!$H:$H,MATCH(CG$1,Settings!$G:$G,0))=TRUE,
100-100*(R421-MINIFS(R:R,$E:$E,$E421))/(MAXIFS(R:R,$E:$E,$E421)-MINIFS(R:R,$E:$E,$E421)),
100*(R421-MINIFS(R:R,$E:$E,$E421))/(MAXIFS(R:R,$E:$E,$E421)-MINIFS(R:R,$E:$E,$E421))))</f>
        <v/>
      </c>
      <c r="CH421" s="223" t="str">
        <f t="array" ref="CH421">IF(S421="","",
IF(INDEX(Settings!$H:$H,MATCH(CH$1,Settings!$G:$G,0))=TRUE,
100-100*(S421-MINIFS(S:S,$E:$E,$E421))/(MAXIFS(S:S,$E:$E,$E421)-MINIFS(S:S,$E:$E,$E421)),
100*(S421-MINIFS(S:S,$E:$E,$E421))/(MAXIFS(S:S,$E:$E,$E421)-MINIFS(S:S,$E:$E,$E421))))</f>
        <v/>
      </c>
      <c r="CI421" s="223" t="str">
        <f t="array" ref="CI421">IF(T421="","",
IF(INDEX(Settings!$H:$H,MATCH(CI$1,Settings!$G:$G,0))=TRUE,
100-100*(T421-MINIFS(T:T,$E:$E,$E421))/(MAXIFS(T:T,$E:$E,$E421)-MINIFS(T:T,$E:$E,$E421)),
100*(T421-MINIFS(T:T,$E:$E,$E421))/(MAXIFS(T:T,$E:$E,$E421)-MINIFS(T:T,$E:$E,$E421))))</f>
        <v/>
      </c>
      <c r="CJ421" s="223" t="str">
        <f t="array" ref="CJ421">IF(U421="","",
IF(INDEX(Settings!$H:$H,MATCH(CJ$1,Settings!$G:$G,0))=TRUE,
100-100*(U421-MINIFS(U:U,$E:$E,$E421))/(MAXIFS(U:U,$E:$E,$E421)-MINIFS(U:U,$E:$E,$E421)),
100*(U421-MINIFS(U:U,$E:$E,$E421))/(MAXIFS(U:U,$E:$E,$E421)-MINIFS(U:U,$E:$E,$E421))))</f>
        <v/>
      </c>
      <c r="CK421" s="223" t="str">
        <f t="array" ref="CK421">IF(V421="","",
IF(INDEX(Settings!$H:$H,MATCH(CK$1,Settings!$G:$G,0))=TRUE,
100-100*(V421-MINIFS(V:V,$E:$E,$E421))/(MAXIFS(V:V,$E:$E,$E421)-MINIFS(V:V,$E:$E,$E421)),
100*(V421-MINIFS(V:V,$E:$E,$E421))/(MAXIFS(V:V,$E:$E,$E421)-MINIFS(V:V,$E:$E,$E421))))</f>
        <v/>
      </c>
      <c r="CL421" s="223" t="str">
        <f t="array" ref="CL421">IF(W421="","",
IF(INDEX(Settings!$H:$H,MATCH(CL$1,Settings!$G:$G,0))=TRUE,
100-100*(W421-MINIFS(W:W,$E:$E,$E421))/(MAXIFS(W:W,$E:$E,$E421)-MINIFS(W:W,$E:$E,$E421)),
100*(W421-MINIFS(W:W,$E:$E,$E421))/(MAXIFS(W:W,$E:$E,$E421)-MINIFS(W:W,$E:$E,$E421))))</f>
        <v/>
      </c>
      <c r="CM421" s="223" t="str">
        <f t="array" ref="CM421">IF(X421="","",
IF(INDEX(Settings!$H:$H,MATCH(CM$1,Settings!$G:$G,0))=TRUE,
100-100*(X421-MINIFS(X:X,$E:$E,$E421))/(MAXIFS(X:X,$E:$E,$E421)-MINIFS(X:X,$E:$E,$E421)),
100*(X421-MINIFS(X:X,$E:$E,$E421))/(MAXIFS(X:X,$E:$E,$E421)-MINIFS(X:X,$E:$E,$E421))))</f>
        <v/>
      </c>
      <c r="CN421" s="223" t="str">
        <f t="array" ref="CN421">IF(Y421="","",
IF(INDEX(Settings!$H:$H,MATCH(CN$1,Settings!$G:$G,0))=TRUE,
100-100*(Y421-MINIFS(Y:Y,$E:$E,$E421))/(MAXIFS(Y:Y,$E:$E,$E421)-MINIFS(Y:Y,$E:$E,$E421)),
100*(Y421-MINIFS(Y:Y,$E:$E,$E421))/(MAXIFS(Y:Y,$E:$E,$E421)-MINIFS(Y:Y,$E:$E,$E421))))</f>
        <v/>
      </c>
      <c r="CO421" s="223" t="str">
        <f t="array" ref="CO421">IF(Z421="","",
IF(INDEX(Settings!$H:$H,MATCH(CO$1,Settings!$G:$G,0))=TRUE,
100-100*(Z421-MINIFS(Z:Z,$E:$E,$E421))/(MAXIFS(Z:Z,$E:$E,$E421)-MINIFS(Z:Z,$E:$E,$E421)),
100*(Z421-MINIFS(Z:Z,$E:$E,$E421))/(MAXIFS(Z:Z,$E:$E,$E421)-MINIFS(Z:Z,$E:$E,$E421))))</f>
        <v/>
      </c>
      <c r="CP421" s="223" t="str">
        <f t="array" ref="CP421">IF(AA421="","",
IF(INDEX(Settings!$H:$H,MATCH(CP$1,Settings!$G:$G,0))=TRUE,
100-100*(AA421-MINIFS(AA:AA,$E:$E,$E421))/(MAXIFS(AA:AA,$E:$E,$E421)-MINIFS(AA:AA,$E:$E,$E421)),
100*(AA421-MINIFS(AA:AA,$E:$E,$E421))/(MAXIFS(AA:AA,$E:$E,$E421)-MINIFS(AA:AA,$E:$E,$E421))))</f>
        <v/>
      </c>
      <c r="CQ421" s="223" t="str">
        <f t="array" ref="CQ421">IF(AB421="","",
IF(INDEX(Settings!$H:$H,MATCH(CQ$1,Settings!$G:$G,0))=TRUE,
100-100*(AB421-MINIFS(AB:AB,$E:$E,$E421))/(MAXIFS(AB:AB,$E:$E,$E421)-MINIFS(AB:AB,$E:$E,$E421)),
100*(AB421-MINIFS(AB:AB,$E:$E,$E421))/(MAXIFS(AB:AB,$E:$E,$E421)-MINIFS(AB:AB,$E:$E,$E421))))</f>
        <v/>
      </c>
      <c r="CR421" s="223" t="str">
        <f t="array" ref="CR421">IF(AC421="","",
IF(INDEX(Settings!$H:$H,MATCH(CR$1,Settings!$G:$G,0))=TRUE,
100-100*(AC421-MINIFS(AC:AC,$E:$E,$E421))/(MAXIFS(AC:AC,$E:$E,$E421)-MINIFS(AC:AC,$E:$E,$E421)),
100*(AC421-MINIFS(AC:AC,$E:$E,$E421))/(MAXIFS(AC:AC,$E:$E,$E421)-MINIFS(AC:AC,$E:$E,$E421))))</f>
        <v/>
      </c>
      <c r="CS421" s="223" t="str">
        <f t="array" ref="CS421">IF(AD421="","",
IF(INDEX(Settings!$H:$H,MATCH(CS$1,Settings!$G:$G,0))=TRUE,
100-100*(AD421-MINIFS(AD:AD,$E:$E,$E421))/(MAXIFS(AD:AD,$E:$E,$E421)-MINIFS(AD:AD,$E:$E,$E421)),
100*(AD421-MINIFS(AD:AD,$E:$E,$E421))/(MAXIFS(AD:AD,$E:$E,$E421)-MINIFS(AD:AD,$E:$E,$E421))))</f>
        <v/>
      </c>
      <c r="CT421" s="223" t="str">
        <f t="array" ref="CT421">IF(AE421="","",
IF(INDEX(Settings!$H:$H,MATCH(CT$1,Settings!$G:$G,0))=TRUE,
100-100*(AE421-MINIFS(AE:AE,$E:$E,$E421))/(MAXIFS(AE:AE,$E:$E,$E421)-MINIFS(AE:AE,$E:$E,$E421)),
100*(AE421-MINIFS(AE:AE,$E:$E,$E421))/(MAXIFS(AE:AE,$E:$E,$E421)-MINIFS(AE:AE,$E:$E,$E421))))</f>
        <v/>
      </c>
      <c r="CU421" s="223" t="str">
        <f t="array" ref="CU421">IF(AF421="","",
IF(INDEX(Settings!$H:$H,MATCH(CU$1,Settings!$G:$G,0))=TRUE,
100-100*(AF421-MINIFS(AF:AF,$E:$E,$E421))/(MAXIFS(AF:AF,$E:$E,$E421)-MINIFS(AF:AF,$E:$E,$E421)),
100*(AF421-MINIFS(AF:AF,$E:$E,$E421))/(MAXIFS(AF:AF,$E:$E,$E421)-MINIFS(AF:AF,$E:$E,$E421))))</f>
        <v/>
      </c>
      <c r="CV421" s="223" t="str">
        <f t="array" ref="CV421">IF(AG421="","",
IF(INDEX(Settings!$H:$H,MATCH(CV$1,Settings!$G:$G,0))=TRUE,
100-100*(AG421-MINIFS(AG:AG,$E:$E,$E421))/(MAXIFS(AG:AG,$E:$E,$E421)-MINIFS(AG:AG,$E:$E,$E421)),
100*(AG421-MINIFS(AG:AG,$E:$E,$E421))/(MAXIFS(AG:AG,$E:$E,$E421)-MINIFS(AG:AG,$E:$E,$E421))))</f>
        <v/>
      </c>
      <c r="CW421" s="223" t="str">
        <f t="array" ref="CW421">IF(AH421="","",
IF(INDEX(Settings!$H:$H,MATCH(CW$1,Settings!$G:$G,0))=TRUE,
100-100*(AH421-MINIFS(AH:AH,$E:$E,$E421))/(MAXIFS(AH:AH,$E:$E,$E421)-MINIFS(AH:AH,$E:$E,$E421)),
100*(AH421-MINIFS(AH:AH,$E:$E,$E421))/(MAXIFS(AH:AH,$E:$E,$E421)-MINIFS(AH:AH,$E:$E,$E421))))</f>
        <v/>
      </c>
      <c r="CX421" s="223" t="str">
        <f t="array" ref="CX421">IF(AI421="","",
IF(INDEX(Settings!$H:$H,MATCH(CX$1,Settings!$G:$G,0))=TRUE,
100-100*(AI421-MINIFS(AI:AI,$E:$E,$E421))/(MAXIFS(AI:AI,$E:$E,$E421)-MINIFS(AI:AI,$E:$E,$E421)),
100*(AI421-MINIFS(AI:AI,$E:$E,$E421))/(MAXIFS(AI:AI,$E:$E,$E421)-MINIFS(AI:AI,$E:$E,$E421))))</f>
        <v/>
      </c>
      <c r="CY421" s="223" t="str">
        <f t="array" ref="CY421">IF(AJ421="","",
IF(INDEX(Settings!$H:$H,MATCH(CY$1,Settings!$G:$G,0))=TRUE,
100-100*(AJ421-MINIFS(AJ:AJ,$E:$E,$E421))/(MAXIFS(AJ:AJ,$E:$E,$E421)-MINIFS(AJ:AJ,$E:$E,$E421)),
100*(AJ421-MINIFS(AJ:AJ,$E:$E,$E421))/(MAXIFS(AJ:AJ,$E:$E,$E421)-MINIFS(AJ:AJ,$E:$E,$E421))))</f>
        <v/>
      </c>
      <c r="CZ421" s="223" t="str">
        <f t="array" ref="CZ421">IF(AK421="","",
IF(INDEX(Settings!$H:$H,MATCH(CZ$1,Settings!$G:$G,0))=TRUE,
100-100*(AK421-MINIFS(AK:AK,$E:$E,$E421))/(MAXIFS(AK:AK,$E:$E,$E421)-MINIFS(AK:AK,$E:$E,$E421)),
100*(AK421-MINIFS(AK:AK,$E:$E,$E421))/(MAXIFS(AK:AK,$E:$E,$E421)-MINIFS(AK:AK,$E:$E,$E421))))</f>
        <v/>
      </c>
      <c r="DA421" s="223" t="str">
        <f t="array" ref="DA421">IF(AL421="","",
IF(INDEX(Settings!$H:$H,MATCH(DA$1,Settings!$G:$G,0))=TRUE,
100-100*(AL421-MINIFS(AL:AL,$E:$E,$E421))/(MAXIFS(AL:AL,$E:$E,$E421)-MINIFS(AL:AL,$E:$E,$E421)),
100*(AL421-MINIFS(AL:AL,$E:$E,$E421))/(MAXIFS(AL:AL,$E:$E,$E421)-MINIFS(AL:AL,$E:$E,$E421))))</f>
        <v/>
      </c>
      <c r="DB421" s="223" t="str">
        <f t="array" ref="DB421">IF(AM421="","",
IF(INDEX(Settings!$H:$H,MATCH(DB$1,Settings!$G:$G,0))=TRUE,
100-100*(AM421-MINIFS(AM:AM,$E:$E,$E421))/(MAXIFS(AM:AM,$E:$E,$E421)-MINIFS(AM:AM,$E:$E,$E421)),
100*(AM421-MINIFS(AM:AM,$E:$E,$E421))/(MAXIFS(AM:AM,$E:$E,$E421)-MINIFS(AM:AM,$E:$E,$E421))))</f>
        <v/>
      </c>
      <c r="DC421" s="223" t="str">
        <f t="array" ref="DC421">IF(AN421="","",
IF(INDEX(Settings!$H:$H,MATCH(DC$1,Settings!$G:$G,0))=TRUE,
100-100*(AN421-MINIFS(AN:AN,$E:$E,$E421))/(MAXIFS(AN:AN,$E:$E,$E421)-MINIFS(AN:AN,$E:$E,$E421)),
100*(AN421-MINIFS(AN:AN,$E:$E,$E421))/(MAXIFS(AN:AN,$E:$E,$E421)-MINIFS(AN:AN,$E:$E,$E421))))</f>
        <v/>
      </c>
      <c r="DD421" s="223" t="str">
        <f t="array" ref="DD421">IF(AO421="","",
IF(INDEX(Settings!$H:$H,MATCH(DD$1,Settings!$G:$G,0))=TRUE,
100-100*(AO421-MINIFS(AO:AO,$E:$E,$E421))/(MAXIFS(AO:AO,$E:$E,$E421)-MINIFS(AO:AO,$E:$E,$E421)),
100*(AO421-MINIFS(AO:AO,$E:$E,$E421))/(MAXIFS(AO:AO,$E:$E,$E421)-MINIFS(AO:AO,$E:$E,$E421))))</f>
        <v/>
      </c>
      <c r="DE421" s="223" t="str">
        <f t="array" ref="DE421">IF(AP421="","",
IF(INDEX(Settings!$H:$H,MATCH(DE$1,Settings!$G:$G,0))=TRUE,
100-100*(AP421-MINIFS(AP:AP,$E:$E,$E421))/(MAXIFS(AP:AP,$E:$E,$E421)-MINIFS(AP:AP,$E:$E,$E421)),
100*(AP421-MINIFS(AP:AP,$E:$E,$E421))/(MAXIFS(AP:AP,$E:$E,$E421)-MINIFS(AP:AP,$E:$E,$E421))))</f>
        <v/>
      </c>
      <c r="DF421" s="223" t="str">
        <f t="array" ref="DF421">IF(AQ421="","",
IF(INDEX(Settings!$H:$H,MATCH(DF$1,Settings!$G:$G,0))=TRUE,
100-100*(AQ421-MINIFS(AQ:AQ,$E:$E,$E421))/(MAXIFS(AQ:AQ,$E:$E,$E421)-MINIFS(AQ:AQ,$E:$E,$E421)),
100*(AQ421-MINIFS(AQ:AQ,$E:$E,$E421))/(MAXIFS(AQ:AQ,$E:$E,$E421)-MINIFS(AQ:AQ,$E:$E,$E421))))</f>
        <v/>
      </c>
      <c r="DG421" s="223" t="str">
        <f t="array" ref="DG421">IF(AR421="","",
IF(INDEX(Settings!$H:$H,MATCH(DG$1,Settings!$G:$G,0))=TRUE,
100-100*(AR421-MINIFS(AR:AR,$E:$E,$E421))/(MAXIFS(AR:AR,$E:$E,$E421)-MINIFS(AR:AR,$E:$E,$E421)),
100*(AR421-MINIFS(AR:AR,$E:$E,$E421))/(MAXIFS(AR:AR,$E:$E,$E421)-MINIFS(AR:AR,$E:$E,$E421))))</f>
        <v/>
      </c>
      <c r="DH421" s="223" t="str">
        <f t="array" ref="DH421">IF(AS421="","",
IF(INDEX(Settings!$H:$H,MATCH(DH$1,Settings!$G:$G,0))=TRUE,
100-100*(AS421-MINIFS(AS:AS,$E:$E,$E421))/(MAXIFS(AS:AS,$E:$E,$E421)-MINIFS(AS:AS,$E:$E,$E421)),
100*(AS421-MINIFS(AS:AS,$E:$E,$E421))/(MAXIFS(AS:AS,$E:$E,$E421)-MINIFS(AS:AS,$E:$E,$E421))))</f>
        <v/>
      </c>
      <c r="DI421" s="223" t="str">
        <f t="array" ref="DI421">IF(AT421="","",
IF(INDEX(Settings!$H:$H,MATCH(DI$1,Settings!$G:$G,0))=TRUE,
100-100*(AT421-MINIFS(AT:AT,$E:$E,$E421))/(MAXIFS(AT:AT,$E:$E,$E421)-MINIFS(AT:AT,$E:$E,$E421)),
100*(AT421-MINIFS(AT:AT,$E:$E,$E421))/(MAXIFS(AT:AT,$E:$E,$E421)-MINIFS(AT:AT,$E:$E,$E421))))</f>
        <v/>
      </c>
      <c r="DJ421" s="223" t="str">
        <f t="array" ref="DJ421">IF(AU421="","",
IF(INDEX(Settings!$H:$H,MATCH(DJ$1,Settings!$G:$G,0))=TRUE,
100-100*(AU421-MINIFS(AU:AU,$E:$E,$E421))/(MAXIFS(AU:AU,$E:$E,$E421)-MINIFS(AU:AU,$E:$E,$E421)),
100*(AU421-MINIFS(AU:AU,$E:$E,$E421))/(MAXIFS(AU:AU,$E:$E,$E421)-MINIFS(AU:AU,$E:$E,$E421))))</f>
        <v/>
      </c>
      <c r="DK421" s="223" t="str">
        <f t="array" ref="DK421">IF(AV421="","",
IF(INDEX(Settings!$H:$H,MATCH(DK$1,Settings!$G:$G,0))=TRUE,
100-100*(AV421-MINIFS(AV:AV,$E:$E,$E421))/(MAXIFS(AV:AV,$E:$E,$E421)-MINIFS(AV:AV,$E:$E,$E421)),
100*(AV421-MINIFS(AV:AV,$E:$E,$E421))/(MAXIFS(AV:AV,$E:$E,$E421)-MINIFS(AV:AV,$E:$E,$E421))))</f>
        <v/>
      </c>
      <c r="DL421" s="223" t="str">
        <f t="array" ref="DL421">IF(AW421="","",
IF(INDEX(Settings!$H:$H,MATCH(DL$1,Settings!$G:$G,0))=TRUE,
100-100*(AW421-MINIFS(AW:AW,$E:$E,$E421))/(MAXIFS(AW:AW,$E:$E,$E421)-MINIFS(AW:AW,$E:$E,$E421)),
100*(AW421-MINIFS(AW:AW,$E:$E,$E421))/(MAXIFS(AW:AW,$E:$E,$E421)-MINIFS(AW:AW,$E:$E,$E421))))</f>
        <v/>
      </c>
      <c r="DM421" s="223" t="str">
        <f t="array" ref="DM421">IF(AX421="","",
IF(INDEX(Settings!$H:$H,MATCH(DM$1,Settings!$G:$G,0))=TRUE,
100-100*(AX421-MINIFS(AX:AX,$E:$E,$E421))/(MAXIFS(AX:AX,$E:$E,$E421)-MINIFS(AX:AX,$E:$E,$E421)),
100*(AX421-MINIFS(AX:AX,$E:$E,$E421))/(MAXIFS(AX:AX,$E:$E,$E421)-MINIFS(AX:AX,$E:$E,$E421))))</f>
        <v/>
      </c>
      <c r="DN421" s="223" t="str">
        <f t="array" ref="DN421">IF(AY421="","",
IF(INDEX(Settings!$H:$H,MATCH(DN$1,Settings!$G:$G,0))=TRUE,
100-100*(AY421-MINIFS(AY:AY,$E:$E,$E421))/(MAXIFS(AY:AY,$E:$E,$E421)-MINIFS(AY:AY,$E:$E,$E421)),
100*(AY421-MINIFS(AY:AY,$E:$E,$E421))/(MAXIFS(AY:AY,$E:$E,$E421)-MINIFS(AY:AY,$E:$E,$E421))))</f>
        <v/>
      </c>
      <c r="DO421" s="223" t="str">
        <f t="array" ref="DO421">IF(AZ421="","",
IF(INDEX(Settings!$H:$H,MATCH(DO$1,Settings!$G:$G,0))=TRUE,
100-100*(AZ421-MINIFS(AZ:AZ,$E:$E,$E421))/(MAXIFS(AZ:AZ,$E:$E,$E421)-MINIFS(AZ:AZ,$E:$E,$E421)),
100*(AZ421-MINIFS(AZ:AZ,$E:$E,$E421))/(MAXIFS(AZ:AZ,$E:$E,$E421)-MINIFS(AZ:AZ,$E:$E,$E421))))</f>
        <v/>
      </c>
      <c r="DP421" s="223" t="str">
        <f t="array" ref="DP421">IF(BA421="","",
IF(INDEX(Settings!$H:$H,MATCH(DP$1,Settings!$G:$G,0))=TRUE,
100-100*(BA421-MINIFS(BA:BA,$E:$E,$E421))/(MAXIFS(BA:BA,$E:$E,$E421)-MINIFS(BA:BA,$E:$E,$E421)),
100*(BA421-MINIFS(BA:BA,$E:$E,$E421))/(MAXIFS(BA:BA,$E:$E,$E421)-MINIFS(BA:BA,$E:$E,$E421))))</f>
        <v/>
      </c>
      <c r="DQ421" s="223" t="str">
        <f t="array" ref="DQ421">IF(BB421="","",
IF(INDEX(Settings!$H:$H,MATCH(DQ$1,Settings!$G:$G,0))=TRUE,
100-100*(BB421-MINIFS(BB:BB,$E:$E,$E421))/(MAXIFS(BB:BB,$E:$E,$E421)-MINIFS(BB:BB,$E:$E,$E421)),
100*(BB421-MINIFS(BB:BB,$E:$E,$E421))/(MAXIFS(BB:BB,$E:$E,$E421)-MINIFS(BB:BB,$E:$E,$E421))))</f>
        <v/>
      </c>
      <c r="DR421" s="223" t="str">
        <f t="array" ref="DR421">IF(BC421="","",
IF(INDEX(Settings!$H:$H,MATCH(DR$1,Settings!$G:$G,0))=TRUE,
100-100*(BC421-MINIFS(BC:BC,$E:$E,$E421))/(MAXIFS(BC:BC,$E:$E,$E421)-MINIFS(BC:BC,$E:$E,$E421)),
100*(BC421-MINIFS(BC:BC,$E:$E,$E421))/(MAXIFS(BC:BC,$E:$E,$E421)-MINIFS(BC:BC,$E:$E,$E421))))</f>
        <v/>
      </c>
      <c r="DS421" s="223" t="str">
        <f t="array" ref="DS421">IF(BD421="","",
IF(INDEX(Settings!$H:$H,MATCH(DS$1,Settings!$G:$G,0))=TRUE,
100-100*(BD421-MINIFS(BD:BD,$E:$E,$E421))/(MAXIFS(BD:BD,$E:$E,$E421)-MINIFS(BD:BD,$E:$E,$E421)),
100*(BD421-MINIFS(BD:BD,$E:$E,$E421))/(MAXIFS(BD:BD,$E:$E,$E421)-MINIFS(BD:BD,$E:$E,$E421))))</f>
        <v/>
      </c>
      <c r="DT421" s="223" t="str">
        <f t="array" ref="DT421">IF(BE421="","",
IF(INDEX(Settings!$H:$H,MATCH(DT$1,Settings!$G:$G,0))=TRUE,
100-100*(BE421-MINIFS(BE:BE,$E:$E,$E421))/(MAXIFS(BE:BE,$E:$E,$E421)-MINIFS(BE:BE,$E:$E,$E421)),
100*(BE421-MINIFS(BE:BE,$E:$E,$E421))/(MAXIFS(BE:BE,$E:$E,$E421)-MINIFS(BE:BE,$E:$E,$E421))))</f>
        <v/>
      </c>
      <c r="DU421" s="223" t="str">
        <f t="array" ref="DU421">IF(BF421="","",
IF(INDEX(Settings!$H:$H,MATCH(DU$1,Settings!$G:$G,0))=TRUE,
100-100*(BF421-MINIFS(BF:BF,$E:$E,$E421))/(MAXIFS(BF:BF,$E:$E,$E421)-MINIFS(BF:BF,$E:$E,$E421)),
100*(BF421-MINIFS(BF:BF,$E:$E,$E421))/(MAXIFS(BF:BF,$E:$E,$E421)-MINIFS(BF:BF,$E:$E,$E421))))</f>
        <v/>
      </c>
      <c r="DV421" s="223" t="str">
        <f t="array" ref="DV421">IF(BG421="","",
IF(INDEX(Settings!$H:$H,MATCH(DV$1,Settings!$G:$G,0))=TRUE,
100-100*(BG421-MINIFS(BG:BG,$E:$E,$E421))/(MAXIFS(BG:BG,$E:$E,$E421)-MINIFS(BG:BG,$E:$E,$E421)),
100*(BG421-MINIFS(BG:BG,$E:$E,$E421))/(MAXIFS(BG:BG,$E:$E,$E421)-MINIFS(BG:BG,$E:$E,$E421))))</f>
        <v/>
      </c>
      <c r="DW421" s="223" t="str">
        <f t="array" ref="DW421">IF(BH421="","",
IF(INDEX(Settings!$H:$H,MATCH(DW$1,Settings!$G:$G,0))=TRUE,
100-100*(BH421-MINIFS(BH:BH,$E:$E,$E421))/(MAXIFS(BH:BH,$E:$E,$E421)-MINIFS(BH:BH,$E:$E,$E421)),
100*(BH421-MINIFS(BH:BH,$E:$E,$E421))/(MAXIFS(BH:BH,$E:$E,$E421)-MINIFS(BH:BH,$E:$E,$E421))))</f>
        <v/>
      </c>
      <c r="DX421" s="223" t="str">
        <f t="array" ref="DX421">IF(BI421="","",
IF(INDEX(Settings!$H:$H,MATCH(DX$1,Settings!$G:$G,0))=TRUE,
100-100*(BI421-MINIFS(BI:BI,$E:$E,$E421))/(MAXIFS(BI:BI,$E:$E,$E421)-MINIFS(BI:BI,$E:$E,$E421)),
100*(BI421-MINIFS(BI:BI,$E:$E,$E421))/(MAXIFS(BI:BI,$E:$E,$E421)-MINIFS(BI:BI,$E:$E,$E421))))</f>
        <v/>
      </c>
      <c r="DY421" s="223" t="str">
        <f t="array" ref="DY421">IF(BJ421="","",
IF(INDEX(Settings!$H:$H,MATCH(DY$1,Settings!$G:$G,0))=TRUE,
100-100*(BJ421-MINIFS(BJ:BJ,$E:$E,$E421))/(MAXIFS(BJ:BJ,$E:$E,$E421)-MINIFS(BJ:BJ,$E:$E,$E421)),
100*(BJ421-MINIFS(BJ:BJ,$E:$E,$E421))/(MAXIFS(BJ:BJ,$E:$E,$E421)-MINIFS(BJ:BJ,$E:$E,$E421))))</f>
        <v/>
      </c>
      <c r="DZ421" s="225"/>
      <c r="EA421" s="225"/>
      <c r="EB421" s="225" t="str">
        <f t="shared" si="8"/>
        <v/>
      </c>
      <c r="EC421" s="225" t="str">
        <f t="shared" si="9"/>
        <v/>
      </c>
      <c r="ED421" s="225" t="str">
        <f t="shared" si="10"/>
        <v/>
      </c>
      <c r="EE421" s="225" t="str">
        <f t="shared" si="11"/>
        <v/>
      </c>
      <c r="EF421" s="225" t="str">
        <f t="shared" si="12"/>
        <v/>
      </c>
      <c r="EG421" s="225" t="str">
        <f t="shared" si="13"/>
        <v/>
      </c>
      <c r="EH421" s="225"/>
      <c r="EI421" s="225"/>
      <c r="EJ421" s="225"/>
      <c r="EK421" s="225"/>
      <c r="EL421" s="225"/>
      <c r="EM421" s="225"/>
    </row>
    <row r="422">
      <c r="A422" s="231"/>
      <c r="B422" s="231"/>
      <c r="C422" s="231"/>
      <c r="D422" s="231" t="str">
        <f t="array" ref="D422">IFERROR(INDEX(Profiles!$B:$B,MATCH($A422,Profiles!$A:$A,0)),"")</f>
        <v/>
      </c>
      <c r="E422" s="231"/>
      <c r="F422" s="231"/>
      <c r="G422" s="231"/>
      <c r="H422" s="231"/>
      <c r="I422" s="231" t="str">
        <f>IF(A422="","",IF(Settings!$N$3="DATE",F422&amp;": "&amp;TEXT(B422,"M/DD/YY"),F422&amp;": "&amp;H422))</f>
        <v/>
      </c>
      <c r="J422" s="231"/>
      <c r="K422" s="231"/>
      <c r="L422" s="231"/>
      <c r="M422" s="232" t="str">
        <f t="shared" si="14"/>
        <v/>
      </c>
      <c r="N422" s="231"/>
      <c r="O422" s="231"/>
      <c r="P422" s="231"/>
      <c r="Q422" s="231"/>
      <c r="R422" s="231"/>
      <c r="S422" s="230" t="str">
        <f>IFERROR(VLOOKUP(AF422, 'YOYO IR Scores'!A:C, 3, FALSE), "")
</f>
        <v/>
      </c>
      <c r="T422" s="231"/>
      <c r="U422" s="231"/>
      <c r="V422" s="231"/>
      <c r="W422" s="231"/>
      <c r="X422" s="233" t="str">
        <f t="shared" si="4"/>
        <v/>
      </c>
      <c r="Y422" s="234" t="str">
        <f t="shared" si="5"/>
        <v/>
      </c>
      <c r="Z422" s="234" t="str">
        <f t="shared" si="6"/>
        <v/>
      </c>
      <c r="AA422" s="233" t="str">
        <f t="shared" si="7"/>
        <v/>
      </c>
      <c r="AB422" s="232"/>
      <c r="AC422" s="232"/>
      <c r="AD422" s="232"/>
      <c r="AE422" s="232" t="str">
        <f>IFERROR(VLOOKUP(AF422, 'YOYO IR Scores'!A:C, 2, FALSE), "")</f>
        <v/>
      </c>
      <c r="AF422" s="232"/>
      <c r="AG422" s="232"/>
      <c r="AH422" s="232"/>
      <c r="AI422" s="232"/>
      <c r="AJ422" s="232"/>
      <c r="AK422" s="232"/>
      <c r="AL422" s="232"/>
      <c r="AM422" s="232"/>
      <c r="AN422" s="232"/>
      <c r="AO422" s="232"/>
      <c r="AP422" s="232"/>
      <c r="AQ422" s="232"/>
      <c r="AR422" s="232"/>
      <c r="AS422" s="232"/>
      <c r="AT422" s="232"/>
      <c r="AU422" s="232"/>
      <c r="AV422" s="232"/>
      <c r="AW422" s="232"/>
      <c r="AX422" s="232"/>
      <c r="AY422" s="232"/>
      <c r="AZ422" s="232"/>
      <c r="BA422" s="232"/>
      <c r="BB422" s="232"/>
      <c r="BC422" s="232"/>
      <c r="BD422" s="232"/>
      <c r="BE422" s="232"/>
      <c r="BF422" s="232"/>
      <c r="BG422" s="232"/>
      <c r="BH422" s="232"/>
      <c r="BI422" s="232"/>
      <c r="BJ422" s="232"/>
      <c r="BK422" s="232" t="str">
        <f t="array" ref="BK422">IF(J422="","",
IF(INDEX(Settings!$H:$H,MATCH(BY$1,Settings!$G:$G,0))=TRUE,
100-100*(J422-MIN(J:J))/(MAX(J:J)-MIN(J:J)),
100*(J422-MIN(J:J))/(MAX(J:J)-MIN(J:J))))</f>
        <v/>
      </c>
      <c r="BL422" s="232" t="str">
        <f t="array" ref="BL422">IF(J422="","",
IF(INDEX(Settings!$H:$H,MATCH(BY$1,Settings!$G:$G,0))=TRUE,
100-100*(J422-MINIFS(J:J,$E:$E,$E422))/(MAXIFS(J:J,$E:$E,$E422)-MINIFS(J:J,$E:$E,$E422)),
100*(J422-MINIFS(J:J,$E:$E,$E422))/(MAXIFS(J:J,$E:$E,$E422)-MINIFS(J:J,$E:$E,$E422))))</f>
        <v/>
      </c>
      <c r="BM422" s="232" t="str">
        <f t="array" ref="BM422">IF(J422="","",
IF(INDEX(Settings!$H:$H,MATCH(BY$1,Settings!$G:$G,0))=TRUE,
100-100*(J422-MINIFS(J:J,$E:$E,$E422,$I:$I,$I422))/(MAXIFS(J:J,$E:$E,$E422,$I:$I,$I422)-MINIFS(J:J,$E:$E,$E422,$I:$I,$I422)),
100*(J422-MINIFS(J:J,$E:$E,$E422,$I:$I,$I422))/(MAXIFS(J:J,$E:$E,$E422,$I:$I,$I422)-MINIFS(J:J,$E:$E,$E422,$I:$I,$I422))))</f>
        <v/>
      </c>
      <c r="BN422" s="231" t="str">
        <f t="array" ref="BN422">IF(J422="","",
IF(INDEX(Settings!$H:$H,MATCH(BY$1,Settings!$G:$G,0))=TRUE,
100-100*PERCENTRANK(J:J,J422),
100*PERCENTRANK(J:J,J422)))</f>
        <v/>
      </c>
      <c r="BO422" s="231" t="str">
        <f>IFERROR(__xludf.DUMMYFUNCTION("IF(J422="""","""",
IF(INDEX(Settings!$H:$H,MATCH(BY$1,Settings!$G:$G,0))=TRUE,
100-100*PERCENTRANK(FILTER(J:J,$E:$E=$E422),J422),
100*PERCENTRANK(FILTER(J:J,$E:$E=$E422),J422)))"),"")</f>
        <v/>
      </c>
      <c r="BP422" s="231" t="str">
        <f>IFERROR(__xludf.DUMMYFUNCTION("IF(J422="""","""",
IF(INDEX(Settings!$H:$H,MATCH(BY$1,Settings!$G:$G,0))=TRUE,
100-100*PERCENTRANK(FILTER(J:J,$E:$E=$E422,$I:$I=$I422),J422),
100*PERCENTRANK(FILTER(J:J,$E:$E=$E422,$I:$I=$I422),J422)))"),"")</f>
        <v/>
      </c>
      <c r="BQ422" s="233" t="str">
        <f t="array" ref="BQ422">IF(J422="","",
IF(INDEX(Settings!$H:$H,MATCH(BY$1,Settings!$G:$G,0))=TRUE,
-1*(J422-AVERAGE(J:J))/STDEV(J:J),
(J422-AVERAGE(J:J))/STDEV(J:J)))</f>
        <v/>
      </c>
      <c r="BR422" s="233" t="str">
        <f>IFERROR(__xludf.DUMMYFUNCTION("IF(J422="""","""",
IF(INDEX(Settings!$H:$H,MATCH(BY$1,Settings!$G:$G,0))=TRUE,
-1*(J422-AVERAGEIFS(J:J,$E:$E,$E422))/STDEV(FILTER(J:J,$E:$E=$E422)),
(J422-AVERAGEIFS(J:J,$E:$E,$E422))/STDEV(FILTER(J:J,$E:$E=$E422))))"),"")</f>
        <v/>
      </c>
      <c r="BS422" s="233"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1"/>
      <c r="BX422" s="231"/>
      <c r="BY422" s="232" t="str">
        <f t="array" ref="BY422">IF(J422="","",
IF(INDEX(Settings!$H:$H,MATCH(BY$1,Settings!$G:$G,0))=TRUE,
100-100*(J422-MINIFS(J:J,$E:$E,$E422))/(MAXIFS(J:J,$E:$E,$E422)-MINIFS(J:J,$E:$E,$E422)),
100*(J422-MINIFS(J:J,$E:$E,$E422))/(MAXIFS(J:J,$E:$E,$E422)-MINIFS(J:J,$E:$E,$E422))))</f>
        <v/>
      </c>
      <c r="BZ422" s="232" t="str">
        <f t="array" ref="BZ422">IF(K422="","",
IF(INDEX(Settings!$H:$H,MATCH(BZ$1,Settings!$G:$G,0))=TRUE,
100-100*(K422-MINIFS(K:K,$E:$E,$E422))/(MAXIFS(K:K,$E:$E,$E422)-MINIFS(K:K,$E:$E,$E422)),
100*(K422-MINIFS(K:K,$E:$E,$E422))/(MAXIFS(K:K,$E:$E,$E422)-MINIFS(K:K,$E:$E,$E422))))</f>
        <v/>
      </c>
      <c r="CA422" s="232" t="str">
        <f t="array" ref="CA422">IF(L422="","",
IF(INDEX(Settings!$H:$H,MATCH(CA$1,Settings!$G:$G,0))=TRUE,
100-100*(L422-MINIFS(L:L,$E:$E,$E422))/(MAXIFS(L:L,$E:$E,$E422)-MINIFS(L:L,$E:$E,$E422)),
100*(L422-MINIFS(L:L,$E:$E,$E422))/(MAXIFS(L:L,$E:$E,$E422)-MINIFS(L:L,$E:$E,$E422))))</f>
        <v/>
      </c>
      <c r="CB422" s="232" t="str">
        <f t="array" ref="CB422">IF(M422="","",
IF(INDEX(Settings!$H:$H,MATCH(CB$1,Settings!$G:$G,0))=TRUE,
100-100*(M422-MINIFS(M:M,$E:$E,$E422))/(MAXIFS(M:M,$E:$E,$E422)-MINIFS(M:M,$E:$E,$E422)),
100*(M422-MINIFS(M:M,$E:$E,$E422))/(MAXIFS(M:M,$E:$E,$E422)-MINIFS(M:M,$E:$E,$E422))))</f>
        <v/>
      </c>
      <c r="CC422" s="232" t="str">
        <f t="array" ref="CC422">IF(N422="","",
IF(INDEX(Settings!$H:$H,MATCH(CC$1,Settings!$G:$G,0))=TRUE,
100-100*(N422-MINIFS(N:N,$E:$E,$E422))/(MAXIFS(N:N,$E:$E,$E422)-MINIFS(N:N,$E:$E,$E422)),
100*(N422-MINIFS(N:N,$E:$E,$E422))/(MAXIFS(N:N,$E:$E,$E422)-MINIFS(N:N,$E:$E,$E422))))</f>
        <v/>
      </c>
      <c r="CD422" s="232" t="str">
        <f t="array" ref="CD422">IF(O422="","",
IF(INDEX(Settings!$H:$H,MATCH(CD$1,Settings!$G:$G,0))=TRUE,
100-100*(O422-MINIFS(O:O,$E:$E,$E422))/(MAXIFS(O:O,$E:$E,$E422)-MINIFS(O:O,$E:$E,$E422)),
100*(O422-MINIFS(O:O,$E:$E,$E422))/(MAXIFS(O:O,$E:$E,$E422)-MINIFS(O:O,$E:$E,$E422))))</f>
        <v/>
      </c>
      <c r="CE422" s="232" t="str">
        <f t="array" ref="CE422">IF(P422="","",
IF(INDEX(Settings!$H:$H,MATCH(CE$1,Settings!$G:$G,0))=TRUE,
100-100*(P422-MINIFS(P:P,$E:$E,$E422))/(MAXIFS(P:P,$E:$E,$E422)-MINIFS(P:P,$E:$E,$E422)),
100*(P422-MINIFS(P:P,$E:$E,$E422))/(MAXIFS(P:P,$E:$E,$E422)-MINIFS(P:P,$E:$E,$E422))))</f>
        <v/>
      </c>
      <c r="CF422" s="232" t="str">
        <f t="array" ref="CF422">IF(Q422="","",
IF(INDEX(Settings!$H:$H,MATCH(CF$1,Settings!$G:$G,0))=TRUE,
100-100*(Q422-MINIFS(Q:Q,$E:$E,$E422))/(MAXIFS(Q:Q,$E:$E,$E422)-MINIFS(Q:Q,$E:$E,$E422)),
100*(Q422-MINIFS(Q:Q,$E:$E,$E422))/(MAXIFS(Q:Q,$E:$E,$E422)-MINIFS(Q:Q,$E:$E,$E422))))</f>
        <v/>
      </c>
      <c r="CG422" s="232" t="str">
        <f t="array" ref="CG422">IF(R422="","",
IF(INDEX(Settings!$H:$H,MATCH(CG$1,Settings!$G:$G,0))=TRUE,
100-100*(R422-MINIFS(R:R,$E:$E,$E422))/(MAXIFS(R:R,$E:$E,$E422)-MINIFS(R:R,$E:$E,$E422)),
100*(R422-MINIFS(R:R,$E:$E,$E422))/(MAXIFS(R:R,$E:$E,$E422)-MINIFS(R:R,$E:$E,$E422))))</f>
        <v/>
      </c>
      <c r="CH422" s="232" t="str">
        <f t="array" ref="CH422">IF(S422="","",
IF(INDEX(Settings!$H:$H,MATCH(CH$1,Settings!$G:$G,0))=TRUE,
100-100*(S422-MINIFS(S:S,$E:$E,$E422))/(MAXIFS(S:S,$E:$E,$E422)-MINIFS(S:S,$E:$E,$E422)),
100*(S422-MINIFS(S:S,$E:$E,$E422))/(MAXIFS(S:S,$E:$E,$E422)-MINIFS(S:S,$E:$E,$E422))))</f>
        <v/>
      </c>
      <c r="CI422" s="232" t="str">
        <f t="array" ref="CI422">IF(T422="","",
IF(INDEX(Settings!$H:$H,MATCH(CI$1,Settings!$G:$G,0))=TRUE,
100-100*(T422-MINIFS(T:T,$E:$E,$E422))/(MAXIFS(T:T,$E:$E,$E422)-MINIFS(T:T,$E:$E,$E422)),
100*(T422-MINIFS(T:T,$E:$E,$E422))/(MAXIFS(T:T,$E:$E,$E422)-MINIFS(T:T,$E:$E,$E422))))</f>
        <v/>
      </c>
      <c r="CJ422" s="232" t="str">
        <f t="array" ref="CJ422">IF(U422="","",
IF(INDEX(Settings!$H:$H,MATCH(CJ$1,Settings!$G:$G,0))=TRUE,
100-100*(U422-MINIFS(U:U,$E:$E,$E422))/(MAXIFS(U:U,$E:$E,$E422)-MINIFS(U:U,$E:$E,$E422)),
100*(U422-MINIFS(U:U,$E:$E,$E422))/(MAXIFS(U:U,$E:$E,$E422)-MINIFS(U:U,$E:$E,$E422))))</f>
        <v/>
      </c>
      <c r="CK422" s="232" t="str">
        <f t="array" ref="CK422">IF(V422="","",
IF(INDEX(Settings!$H:$H,MATCH(CK$1,Settings!$G:$G,0))=TRUE,
100-100*(V422-MINIFS(V:V,$E:$E,$E422))/(MAXIFS(V:V,$E:$E,$E422)-MINIFS(V:V,$E:$E,$E422)),
100*(V422-MINIFS(V:V,$E:$E,$E422))/(MAXIFS(V:V,$E:$E,$E422)-MINIFS(V:V,$E:$E,$E422))))</f>
        <v/>
      </c>
      <c r="CL422" s="232" t="str">
        <f t="array" ref="CL422">IF(W422="","",
IF(INDEX(Settings!$H:$H,MATCH(CL$1,Settings!$G:$G,0))=TRUE,
100-100*(W422-MINIFS(W:W,$E:$E,$E422))/(MAXIFS(W:W,$E:$E,$E422)-MINIFS(W:W,$E:$E,$E422)),
100*(W422-MINIFS(W:W,$E:$E,$E422))/(MAXIFS(W:W,$E:$E,$E422)-MINIFS(W:W,$E:$E,$E422))))</f>
        <v/>
      </c>
      <c r="CM422" s="232" t="str">
        <f t="array" ref="CM422">IF(X422="","",
IF(INDEX(Settings!$H:$H,MATCH(CM$1,Settings!$G:$G,0))=TRUE,
100-100*(X422-MINIFS(X:X,$E:$E,$E422))/(MAXIFS(X:X,$E:$E,$E422)-MINIFS(X:X,$E:$E,$E422)),
100*(X422-MINIFS(X:X,$E:$E,$E422))/(MAXIFS(X:X,$E:$E,$E422)-MINIFS(X:X,$E:$E,$E422))))</f>
        <v/>
      </c>
      <c r="CN422" s="232" t="str">
        <f t="array" ref="CN422">IF(Y422="","",
IF(INDEX(Settings!$H:$H,MATCH(CN$1,Settings!$G:$G,0))=TRUE,
100-100*(Y422-MINIFS(Y:Y,$E:$E,$E422))/(MAXIFS(Y:Y,$E:$E,$E422)-MINIFS(Y:Y,$E:$E,$E422)),
100*(Y422-MINIFS(Y:Y,$E:$E,$E422))/(MAXIFS(Y:Y,$E:$E,$E422)-MINIFS(Y:Y,$E:$E,$E422))))</f>
        <v/>
      </c>
      <c r="CO422" s="232" t="str">
        <f t="array" ref="CO422">IF(Z422="","",
IF(INDEX(Settings!$H:$H,MATCH(CO$1,Settings!$G:$G,0))=TRUE,
100-100*(Z422-MINIFS(Z:Z,$E:$E,$E422))/(MAXIFS(Z:Z,$E:$E,$E422)-MINIFS(Z:Z,$E:$E,$E422)),
100*(Z422-MINIFS(Z:Z,$E:$E,$E422))/(MAXIFS(Z:Z,$E:$E,$E422)-MINIFS(Z:Z,$E:$E,$E422))))</f>
        <v/>
      </c>
      <c r="CP422" s="232" t="str">
        <f t="array" ref="CP422">IF(AA422="","",
IF(INDEX(Settings!$H:$H,MATCH(CP$1,Settings!$G:$G,0))=TRUE,
100-100*(AA422-MINIFS(AA:AA,$E:$E,$E422))/(MAXIFS(AA:AA,$E:$E,$E422)-MINIFS(AA:AA,$E:$E,$E422)),
100*(AA422-MINIFS(AA:AA,$E:$E,$E422))/(MAXIFS(AA:AA,$E:$E,$E422)-MINIFS(AA:AA,$E:$E,$E422))))</f>
        <v/>
      </c>
      <c r="CQ422" s="232" t="str">
        <f t="array" ref="CQ422">IF(AB422="","",
IF(INDEX(Settings!$H:$H,MATCH(CQ$1,Settings!$G:$G,0))=TRUE,
100-100*(AB422-MINIFS(AB:AB,$E:$E,$E422))/(MAXIFS(AB:AB,$E:$E,$E422)-MINIFS(AB:AB,$E:$E,$E422)),
100*(AB422-MINIFS(AB:AB,$E:$E,$E422))/(MAXIFS(AB:AB,$E:$E,$E422)-MINIFS(AB:AB,$E:$E,$E422))))</f>
        <v/>
      </c>
      <c r="CR422" s="232" t="str">
        <f t="array" ref="CR422">IF(AC422="","",
IF(INDEX(Settings!$H:$H,MATCH(CR$1,Settings!$G:$G,0))=TRUE,
100-100*(AC422-MINIFS(AC:AC,$E:$E,$E422))/(MAXIFS(AC:AC,$E:$E,$E422)-MINIFS(AC:AC,$E:$E,$E422)),
100*(AC422-MINIFS(AC:AC,$E:$E,$E422))/(MAXIFS(AC:AC,$E:$E,$E422)-MINIFS(AC:AC,$E:$E,$E422))))</f>
        <v/>
      </c>
      <c r="CS422" s="232" t="str">
        <f t="array" ref="CS422">IF(AD422="","",
IF(INDEX(Settings!$H:$H,MATCH(CS$1,Settings!$G:$G,0))=TRUE,
100-100*(AD422-MINIFS(AD:AD,$E:$E,$E422))/(MAXIFS(AD:AD,$E:$E,$E422)-MINIFS(AD:AD,$E:$E,$E422)),
100*(AD422-MINIFS(AD:AD,$E:$E,$E422))/(MAXIFS(AD:AD,$E:$E,$E422)-MINIFS(AD:AD,$E:$E,$E422))))</f>
        <v/>
      </c>
      <c r="CT422" s="232" t="str">
        <f t="array" ref="CT422">IF(AE422="","",
IF(INDEX(Settings!$H:$H,MATCH(CT$1,Settings!$G:$G,0))=TRUE,
100-100*(AE422-MINIFS(AE:AE,$E:$E,$E422))/(MAXIFS(AE:AE,$E:$E,$E422)-MINIFS(AE:AE,$E:$E,$E422)),
100*(AE422-MINIFS(AE:AE,$E:$E,$E422))/(MAXIFS(AE:AE,$E:$E,$E422)-MINIFS(AE:AE,$E:$E,$E422))))</f>
        <v/>
      </c>
      <c r="CU422" s="232" t="str">
        <f t="array" ref="CU422">IF(AF422="","",
IF(INDEX(Settings!$H:$H,MATCH(CU$1,Settings!$G:$G,0))=TRUE,
100-100*(AF422-MINIFS(AF:AF,$E:$E,$E422))/(MAXIFS(AF:AF,$E:$E,$E422)-MINIFS(AF:AF,$E:$E,$E422)),
100*(AF422-MINIFS(AF:AF,$E:$E,$E422))/(MAXIFS(AF:AF,$E:$E,$E422)-MINIFS(AF:AF,$E:$E,$E422))))</f>
        <v/>
      </c>
      <c r="CV422" s="232" t="str">
        <f t="array" ref="CV422">IF(AG422="","",
IF(INDEX(Settings!$H:$H,MATCH(CV$1,Settings!$G:$G,0))=TRUE,
100-100*(AG422-MINIFS(AG:AG,$E:$E,$E422))/(MAXIFS(AG:AG,$E:$E,$E422)-MINIFS(AG:AG,$E:$E,$E422)),
100*(AG422-MINIFS(AG:AG,$E:$E,$E422))/(MAXIFS(AG:AG,$E:$E,$E422)-MINIFS(AG:AG,$E:$E,$E422))))</f>
        <v/>
      </c>
      <c r="CW422" s="232" t="str">
        <f t="array" ref="CW422">IF(AH422="","",
IF(INDEX(Settings!$H:$H,MATCH(CW$1,Settings!$G:$G,0))=TRUE,
100-100*(AH422-MINIFS(AH:AH,$E:$E,$E422))/(MAXIFS(AH:AH,$E:$E,$E422)-MINIFS(AH:AH,$E:$E,$E422)),
100*(AH422-MINIFS(AH:AH,$E:$E,$E422))/(MAXIFS(AH:AH,$E:$E,$E422)-MINIFS(AH:AH,$E:$E,$E422))))</f>
        <v/>
      </c>
      <c r="CX422" s="232" t="str">
        <f t="array" ref="CX422">IF(AI422="","",
IF(INDEX(Settings!$H:$H,MATCH(CX$1,Settings!$G:$G,0))=TRUE,
100-100*(AI422-MINIFS(AI:AI,$E:$E,$E422))/(MAXIFS(AI:AI,$E:$E,$E422)-MINIFS(AI:AI,$E:$E,$E422)),
100*(AI422-MINIFS(AI:AI,$E:$E,$E422))/(MAXIFS(AI:AI,$E:$E,$E422)-MINIFS(AI:AI,$E:$E,$E422))))</f>
        <v/>
      </c>
      <c r="CY422" s="232" t="str">
        <f t="array" ref="CY422">IF(AJ422="","",
IF(INDEX(Settings!$H:$H,MATCH(CY$1,Settings!$G:$G,0))=TRUE,
100-100*(AJ422-MINIFS(AJ:AJ,$E:$E,$E422))/(MAXIFS(AJ:AJ,$E:$E,$E422)-MINIFS(AJ:AJ,$E:$E,$E422)),
100*(AJ422-MINIFS(AJ:AJ,$E:$E,$E422))/(MAXIFS(AJ:AJ,$E:$E,$E422)-MINIFS(AJ:AJ,$E:$E,$E422))))</f>
        <v/>
      </c>
      <c r="CZ422" s="232" t="str">
        <f t="array" ref="CZ422">IF(AK422="","",
IF(INDEX(Settings!$H:$H,MATCH(CZ$1,Settings!$G:$G,0))=TRUE,
100-100*(AK422-MINIFS(AK:AK,$E:$E,$E422))/(MAXIFS(AK:AK,$E:$E,$E422)-MINIFS(AK:AK,$E:$E,$E422)),
100*(AK422-MINIFS(AK:AK,$E:$E,$E422))/(MAXIFS(AK:AK,$E:$E,$E422)-MINIFS(AK:AK,$E:$E,$E422))))</f>
        <v/>
      </c>
      <c r="DA422" s="232" t="str">
        <f t="array" ref="DA422">IF(AL422="","",
IF(INDEX(Settings!$H:$H,MATCH(DA$1,Settings!$G:$G,0))=TRUE,
100-100*(AL422-MINIFS(AL:AL,$E:$E,$E422))/(MAXIFS(AL:AL,$E:$E,$E422)-MINIFS(AL:AL,$E:$E,$E422)),
100*(AL422-MINIFS(AL:AL,$E:$E,$E422))/(MAXIFS(AL:AL,$E:$E,$E422)-MINIFS(AL:AL,$E:$E,$E422))))</f>
        <v/>
      </c>
      <c r="DB422" s="232" t="str">
        <f t="array" ref="DB422">IF(AM422="","",
IF(INDEX(Settings!$H:$H,MATCH(DB$1,Settings!$G:$G,0))=TRUE,
100-100*(AM422-MINIFS(AM:AM,$E:$E,$E422))/(MAXIFS(AM:AM,$E:$E,$E422)-MINIFS(AM:AM,$E:$E,$E422)),
100*(AM422-MINIFS(AM:AM,$E:$E,$E422))/(MAXIFS(AM:AM,$E:$E,$E422)-MINIFS(AM:AM,$E:$E,$E422))))</f>
        <v/>
      </c>
      <c r="DC422" s="232" t="str">
        <f t="array" ref="DC422">IF(AN422="","",
IF(INDEX(Settings!$H:$H,MATCH(DC$1,Settings!$G:$G,0))=TRUE,
100-100*(AN422-MINIFS(AN:AN,$E:$E,$E422))/(MAXIFS(AN:AN,$E:$E,$E422)-MINIFS(AN:AN,$E:$E,$E422)),
100*(AN422-MINIFS(AN:AN,$E:$E,$E422))/(MAXIFS(AN:AN,$E:$E,$E422)-MINIFS(AN:AN,$E:$E,$E422))))</f>
        <v/>
      </c>
      <c r="DD422" s="232" t="str">
        <f t="array" ref="DD422">IF(AO422="","",
IF(INDEX(Settings!$H:$H,MATCH(DD$1,Settings!$G:$G,0))=TRUE,
100-100*(AO422-MINIFS(AO:AO,$E:$E,$E422))/(MAXIFS(AO:AO,$E:$E,$E422)-MINIFS(AO:AO,$E:$E,$E422)),
100*(AO422-MINIFS(AO:AO,$E:$E,$E422))/(MAXIFS(AO:AO,$E:$E,$E422)-MINIFS(AO:AO,$E:$E,$E422))))</f>
        <v/>
      </c>
      <c r="DE422" s="232" t="str">
        <f t="array" ref="DE422">IF(AP422="","",
IF(INDEX(Settings!$H:$H,MATCH(DE$1,Settings!$G:$G,0))=TRUE,
100-100*(AP422-MINIFS(AP:AP,$E:$E,$E422))/(MAXIFS(AP:AP,$E:$E,$E422)-MINIFS(AP:AP,$E:$E,$E422)),
100*(AP422-MINIFS(AP:AP,$E:$E,$E422))/(MAXIFS(AP:AP,$E:$E,$E422)-MINIFS(AP:AP,$E:$E,$E422))))</f>
        <v/>
      </c>
      <c r="DF422" s="232" t="str">
        <f t="array" ref="DF422">IF(AQ422="","",
IF(INDEX(Settings!$H:$H,MATCH(DF$1,Settings!$G:$G,0))=TRUE,
100-100*(AQ422-MINIFS(AQ:AQ,$E:$E,$E422))/(MAXIFS(AQ:AQ,$E:$E,$E422)-MINIFS(AQ:AQ,$E:$E,$E422)),
100*(AQ422-MINIFS(AQ:AQ,$E:$E,$E422))/(MAXIFS(AQ:AQ,$E:$E,$E422)-MINIFS(AQ:AQ,$E:$E,$E422))))</f>
        <v/>
      </c>
      <c r="DG422" s="232" t="str">
        <f t="array" ref="DG422">IF(AR422="","",
IF(INDEX(Settings!$H:$H,MATCH(DG$1,Settings!$G:$G,0))=TRUE,
100-100*(AR422-MINIFS(AR:AR,$E:$E,$E422))/(MAXIFS(AR:AR,$E:$E,$E422)-MINIFS(AR:AR,$E:$E,$E422)),
100*(AR422-MINIFS(AR:AR,$E:$E,$E422))/(MAXIFS(AR:AR,$E:$E,$E422)-MINIFS(AR:AR,$E:$E,$E422))))</f>
        <v/>
      </c>
      <c r="DH422" s="232" t="str">
        <f t="array" ref="DH422">IF(AS422="","",
IF(INDEX(Settings!$H:$H,MATCH(DH$1,Settings!$G:$G,0))=TRUE,
100-100*(AS422-MINIFS(AS:AS,$E:$E,$E422))/(MAXIFS(AS:AS,$E:$E,$E422)-MINIFS(AS:AS,$E:$E,$E422)),
100*(AS422-MINIFS(AS:AS,$E:$E,$E422))/(MAXIFS(AS:AS,$E:$E,$E422)-MINIFS(AS:AS,$E:$E,$E422))))</f>
        <v/>
      </c>
      <c r="DI422" s="232" t="str">
        <f t="array" ref="DI422">IF(AT422="","",
IF(INDEX(Settings!$H:$H,MATCH(DI$1,Settings!$G:$G,0))=TRUE,
100-100*(AT422-MINIFS(AT:AT,$E:$E,$E422))/(MAXIFS(AT:AT,$E:$E,$E422)-MINIFS(AT:AT,$E:$E,$E422)),
100*(AT422-MINIFS(AT:AT,$E:$E,$E422))/(MAXIFS(AT:AT,$E:$E,$E422)-MINIFS(AT:AT,$E:$E,$E422))))</f>
        <v/>
      </c>
      <c r="DJ422" s="232" t="str">
        <f t="array" ref="DJ422">IF(AU422="","",
IF(INDEX(Settings!$H:$H,MATCH(DJ$1,Settings!$G:$G,0))=TRUE,
100-100*(AU422-MINIFS(AU:AU,$E:$E,$E422))/(MAXIFS(AU:AU,$E:$E,$E422)-MINIFS(AU:AU,$E:$E,$E422)),
100*(AU422-MINIFS(AU:AU,$E:$E,$E422))/(MAXIFS(AU:AU,$E:$E,$E422)-MINIFS(AU:AU,$E:$E,$E422))))</f>
        <v/>
      </c>
      <c r="DK422" s="232" t="str">
        <f t="array" ref="DK422">IF(AV422="","",
IF(INDEX(Settings!$H:$H,MATCH(DK$1,Settings!$G:$G,0))=TRUE,
100-100*(AV422-MINIFS(AV:AV,$E:$E,$E422))/(MAXIFS(AV:AV,$E:$E,$E422)-MINIFS(AV:AV,$E:$E,$E422)),
100*(AV422-MINIFS(AV:AV,$E:$E,$E422))/(MAXIFS(AV:AV,$E:$E,$E422)-MINIFS(AV:AV,$E:$E,$E422))))</f>
        <v/>
      </c>
      <c r="DL422" s="232" t="str">
        <f t="array" ref="DL422">IF(AW422="","",
IF(INDEX(Settings!$H:$H,MATCH(DL$1,Settings!$G:$G,0))=TRUE,
100-100*(AW422-MINIFS(AW:AW,$E:$E,$E422))/(MAXIFS(AW:AW,$E:$E,$E422)-MINIFS(AW:AW,$E:$E,$E422)),
100*(AW422-MINIFS(AW:AW,$E:$E,$E422))/(MAXIFS(AW:AW,$E:$E,$E422)-MINIFS(AW:AW,$E:$E,$E422))))</f>
        <v/>
      </c>
      <c r="DM422" s="232" t="str">
        <f t="array" ref="DM422">IF(AX422="","",
IF(INDEX(Settings!$H:$H,MATCH(DM$1,Settings!$G:$G,0))=TRUE,
100-100*(AX422-MINIFS(AX:AX,$E:$E,$E422))/(MAXIFS(AX:AX,$E:$E,$E422)-MINIFS(AX:AX,$E:$E,$E422)),
100*(AX422-MINIFS(AX:AX,$E:$E,$E422))/(MAXIFS(AX:AX,$E:$E,$E422)-MINIFS(AX:AX,$E:$E,$E422))))</f>
        <v/>
      </c>
      <c r="DN422" s="232" t="str">
        <f t="array" ref="DN422">IF(AY422="","",
IF(INDEX(Settings!$H:$H,MATCH(DN$1,Settings!$G:$G,0))=TRUE,
100-100*(AY422-MINIFS(AY:AY,$E:$E,$E422))/(MAXIFS(AY:AY,$E:$E,$E422)-MINIFS(AY:AY,$E:$E,$E422)),
100*(AY422-MINIFS(AY:AY,$E:$E,$E422))/(MAXIFS(AY:AY,$E:$E,$E422)-MINIFS(AY:AY,$E:$E,$E422))))</f>
        <v/>
      </c>
      <c r="DO422" s="232" t="str">
        <f t="array" ref="DO422">IF(AZ422="","",
IF(INDEX(Settings!$H:$H,MATCH(DO$1,Settings!$G:$G,0))=TRUE,
100-100*(AZ422-MINIFS(AZ:AZ,$E:$E,$E422))/(MAXIFS(AZ:AZ,$E:$E,$E422)-MINIFS(AZ:AZ,$E:$E,$E422)),
100*(AZ422-MINIFS(AZ:AZ,$E:$E,$E422))/(MAXIFS(AZ:AZ,$E:$E,$E422)-MINIFS(AZ:AZ,$E:$E,$E422))))</f>
        <v/>
      </c>
      <c r="DP422" s="232" t="str">
        <f t="array" ref="DP422">IF(BA422="","",
IF(INDEX(Settings!$H:$H,MATCH(DP$1,Settings!$G:$G,0))=TRUE,
100-100*(BA422-MINIFS(BA:BA,$E:$E,$E422))/(MAXIFS(BA:BA,$E:$E,$E422)-MINIFS(BA:BA,$E:$E,$E422)),
100*(BA422-MINIFS(BA:BA,$E:$E,$E422))/(MAXIFS(BA:BA,$E:$E,$E422)-MINIFS(BA:BA,$E:$E,$E422))))</f>
        <v/>
      </c>
      <c r="DQ422" s="232" t="str">
        <f t="array" ref="DQ422">IF(BB422="","",
IF(INDEX(Settings!$H:$H,MATCH(DQ$1,Settings!$G:$G,0))=TRUE,
100-100*(BB422-MINIFS(BB:BB,$E:$E,$E422))/(MAXIFS(BB:BB,$E:$E,$E422)-MINIFS(BB:BB,$E:$E,$E422)),
100*(BB422-MINIFS(BB:BB,$E:$E,$E422))/(MAXIFS(BB:BB,$E:$E,$E422)-MINIFS(BB:BB,$E:$E,$E422))))</f>
        <v/>
      </c>
      <c r="DR422" s="232" t="str">
        <f t="array" ref="DR422">IF(BC422="","",
IF(INDEX(Settings!$H:$H,MATCH(DR$1,Settings!$G:$G,0))=TRUE,
100-100*(BC422-MINIFS(BC:BC,$E:$E,$E422))/(MAXIFS(BC:BC,$E:$E,$E422)-MINIFS(BC:BC,$E:$E,$E422)),
100*(BC422-MINIFS(BC:BC,$E:$E,$E422))/(MAXIFS(BC:BC,$E:$E,$E422)-MINIFS(BC:BC,$E:$E,$E422))))</f>
        <v/>
      </c>
      <c r="DS422" s="232" t="str">
        <f t="array" ref="DS422">IF(BD422="","",
IF(INDEX(Settings!$H:$H,MATCH(DS$1,Settings!$G:$G,0))=TRUE,
100-100*(BD422-MINIFS(BD:BD,$E:$E,$E422))/(MAXIFS(BD:BD,$E:$E,$E422)-MINIFS(BD:BD,$E:$E,$E422)),
100*(BD422-MINIFS(BD:BD,$E:$E,$E422))/(MAXIFS(BD:BD,$E:$E,$E422)-MINIFS(BD:BD,$E:$E,$E422))))</f>
        <v/>
      </c>
      <c r="DT422" s="232" t="str">
        <f t="array" ref="DT422">IF(BE422="","",
IF(INDEX(Settings!$H:$H,MATCH(DT$1,Settings!$G:$G,0))=TRUE,
100-100*(BE422-MINIFS(BE:BE,$E:$E,$E422))/(MAXIFS(BE:BE,$E:$E,$E422)-MINIFS(BE:BE,$E:$E,$E422)),
100*(BE422-MINIFS(BE:BE,$E:$E,$E422))/(MAXIFS(BE:BE,$E:$E,$E422)-MINIFS(BE:BE,$E:$E,$E422))))</f>
        <v/>
      </c>
      <c r="DU422" s="232" t="str">
        <f t="array" ref="DU422">IF(BF422="","",
IF(INDEX(Settings!$H:$H,MATCH(DU$1,Settings!$G:$G,0))=TRUE,
100-100*(BF422-MINIFS(BF:BF,$E:$E,$E422))/(MAXIFS(BF:BF,$E:$E,$E422)-MINIFS(BF:BF,$E:$E,$E422)),
100*(BF422-MINIFS(BF:BF,$E:$E,$E422))/(MAXIFS(BF:BF,$E:$E,$E422)-MINIFS(BF:BF,$E:$E,$E422))))</f>
        <v/>
      </c>
      <c r="DV422" s="232" t="str">
        <f t="array" ref="DV422">IF(BG422="","",
IF(INDEX(Settings!$H:$H,MATCH(DV$1,Settings!$G:$G,0))=TRUE,
100-100*(BG422-MINIFS(BG:BG,$E:$E,$E422))/(MAXIFS(BG:BG,$E:$E,$E422)-MINIFS(BG:BG,$E:$E,$E422)),
100*(BG422-MINIFS(BG:BG,$E:$E,$E422))/(MAXIFS(BG:BG,$E:$E,$E422)-MINIFS(BG:BG,$E:$E,$E422))))</f>
        <v/>
      </c>
      <c r="DW422" s="232" t="str">
        <f t="array" ref="DW422">IF(BH422="","",
IF(INDEX(Settings!$H:$H,MATCH(DW$1,Settings!$G:$G,0))=TRUE,
100-100*(BH422-MINIFS(BH:BH,$E:$E,$E422))/(MAXIFS(BH:BH,$E:$E,$E422)-MINIFS(BH:BH,$E:$E,$E422)),
100*(BH422-MINIFS(BH:BH,$E:$E,$E422))/(MAXIFS(BH:BH,$E:$E,$E422)-MINIFS(BH:BH,$E:$E,$E422))))</f>
        <v/>
      </c>
      <c r="DX422" s="232" t="str">
        <f t="array" ref="DX422">IF(BI422="","",
IF(INDEX(Settings!$H:$H,MATCH(DX$1,Settings!$G:$G,0))=TRUE,
100-100*(BI422-MINIFS(BI:BI,$E:$E,$E422))/(MAXIFS(BI:BI,$E:$E,$E422)-MINIFS(BI:BI,$E:$E,$E422)),
100*(BI422-MINIFS(BI:BI,$E:$E,$E422))/(MAXIFS(BI:BI,$E:$E,$E422)-MINIFS(BI:BI,$E:$E,$E422))))</f>
        <v/>
      </c>
      <c r="DY422" s="232" t="str">
        <f t="array" ref="DY422">IF(BJ422="","",
IF(INDEX(Settings!$H:$H,MATCH(DY$1,Settings!$G:$G,0))=TRUE,
100-100*(BJ422-MINIFS(BJ:BJ,$E:$E,$E422))/(MAXIFS(BJ:BJ,$E:$E,$E422)-MINIFS(BJ:BJ,$E:$E,$E422)),
100*(BJ422-MINIFS(BJ:BJ,$E:$E,$E422))/(MAXIFS(BJ:BJ,$E:$E,$E422)-MINIFS(BJ:BJ,$E:$E,$E422))))</f>
        <v/>
      </c>
      <c r="DZ422" s="234"/>
      <c r="EA422" s="234"/>
      <c r="EB422" s="234" t="str">
        <f t="shared" si="8"/>
        <v/>
      </c>
      <c r="EC422" s="234" t="str">
        <f t="shared" si="9"/>
        <v/>
      </c>
      <c r="ED422" s="234" t="str">
        <f t="shared" si="10"/>
        <v/>
      </c>
      <c r="EE422" s="234" t="str">
        <f t="shared" si="11"/>
        <v/>
      </c>
      <c r="EF422" s="234" t="str">
        <f t="shared" si="12"/>
        <v/>
      </c>
      <c r="EG422" s="234" t="str">
        <f t="shared" si="13"/>
        <v/>
      </c>
      <c r="EH422" s="234"/>
      <c r="EI422" s="234"/>
      <c r="EJ422" s="234"/>
      <c r="EK422" s="234"/>
      <c r="EL422" s="234"/>
      <c r="EM422" s="234"/>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3" t="str">
        <f t="shared" si="14"/>
        <v/>
      </c>
      <c r="N423" s="49"/>
      <c r="O423" s="49"/>
      <c r="P423" s="49"/>
      <c r="Q423" s="49"/>
      <c r="R423" s="49"/>
      <c r="S423" s="222" t="str">
        <f>IFERROR(VLOOKUP(AF423, 'YOYO IR Scores'!A:C, 3, FALSE), "")
</f>
        <v/>
      </c>
      <c r="T423" s="49"/>
      <c r="U423" s="49"/>
      <c r="V423" s="49"/>
      <c r="W423" s="49"/>
      <c r="X423" s="224" t="str">
        <f t="shared" si="4"/>
        <v/>
      </c>
      <c r="Y423" s="225" t="str">
        <f t="shared" si="5"/>
        <v/>
      </c>
      <c r="Z423" s="225" t="str">
        <f t="shared" si="6"/>
        <v/>
      </c>
      <c r="AA423" s="224" t="str">
        <f t="shared" si="7"/>
        <v/>
      </c>
      <c r="AB423" s="223"/>
      <c r="AC423" s="223"/>
      <c r="AD423" s="223"/>
      <c r="AE423" s="223" t="str">
        <f>IFERROR(VLOOKUP(AF423, 'YOYO IR Scores'!A:C, 2, FALSE), "")</f>
        <v/>
      </c>
      <c r="AF423" s="223"/>
      <c r="AG423" s="223"/>
      <c r="AH423" s="223"/>
      <c r="AI423" s="223"/>
      <c r="AJ423" s="223"/>
      <c r="AK423" s="223"/>
      <c r="AL423" s="223"/>
      <c r="AM423" s="223"/>
      <c r="AN423" s="223"/>
      <c r="AO423" s="223"/>
      <c r="AP423" s="223"/>
      <c r="AQ423" s="223"/>
      <c r="AR423" s="223"/>
      <c r="AS423" s="223"/>
      <c r="AT423" s="223"/>
      <c r="AU423" s="223"/>
      <c r="AV423" s="223"/>
      <c r="AW423" s="223"/>
      <c r="AX423" s="223"/>
      <c r="AY423" s="223"/>
      <c r="AZ423" s="223"/>
      <c r="BA423" s="223"/>
      <c r="BB423" s="223"/>
      <c r="BC423" s="223"/>
      <c r="BD423" s="223"/>
      <c r="BE423" s="223"/>
      <c r="BF423" s="223"/>
      <c r="BG423" s="223"/>
      <c r="BH423" s="223"/>
      <c r="BI423" s="223"/>
      <c r="BJ423" s="223"/>
      <c r="BK423" s="223" t="str">
        <f t="array" ref="BK423">IF(J423="","",
IF(INDEX(Settings!$H:$H,MATCH(BY$1,Settings!$G:$G,0))=TRUE,
100-100*(J423-MIN(J:J))/(MAX(J:J)-MIN(J:J)),
100*(J423-MIN(J:J))/(MAX(J:J)-MIN(J:J))))</f>
        <v/>
      </c>
      <c r="BL423" s="223" t="str">
        <f t="array" ref="BL423">IF(J423="","",
IF(INDEX(Settings!$H:$H,MATCH(BY$1,Settings!$G:$G,0))=TRUE,
100-100*(J423-MINIFS(J:J,$E:$E,$E423))/(MAXIFS(J:J,$E:$E,$E423)-MINIFS(J:J,$E:$E,$E423)),
100*(J423-MINIFS(J:J,$E:$E,$E423))/(MAXIFS(J:J,$E:$E,$E423)-MINIFS(J:J,$E:$E,$E423))))</f>
        <v/>
      </c>
      <c r="BM423" s="223"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4" t="str">
        <f t="array" ref="BQ423">IF(J423="","",
IF(INDEX(Settings!$H:$H,MATCH(BY$1,Settings!$G:$G,0))=TRUE,
-1*(J423-AVERAGE(J:J))/STDEV(J:J),
(J423-AVERAGE(J:J))/STDEV(J:J)))</f>
        <v/>
      </c>
      <c r="BR423" s="224" t="str">
        <f>IFERROR(__xludf.DUMMYFUNCTION("IF(J423="""","""",
IF(INDEX(Settings!$H:$H,MATCH(BY$1,Settings!$G:$G,0))=TRUE,
-1*(J423-AVERAGEIFS(J:J,$E:$E,$E423))/STDEV(FILTER(J:J,$E:$E=$E423)),
(J423-AVERAGEIFS(J:J,$E:$E,$E423))/STDEV(FILTER(J:J,$E:$E=$E423))))"),"")</f>
        <v/>
      </c>
      <c r="BS423" s="224"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3" t="str">
        <f t="array" ref="BY423">IF(J423="","",
IF(INDEX(Settings!$H:$H,MATCH(BY$1,Settings!$G:$G,0))=TRUE,
100-100*(J423-MINIFS(J:J,$E:$E,$E423))/(MAXIFS(J:J,$E:$E,$E423)-MINIFS(J:J,$E:$E,$E423)),
100*(J423-MINIFS(J:J,$E:$E,$E423))/(MAXIFS(J:J,$E:$E,$E423)-MINIFS(J:J,$E:$E,$E423))))</f>
        <v/>
      </c>
      <c r="BZ423" s="223" t="str">
        <f t="array" ref="BZ423">IF(K423="","",
IF(INDEX(Settings!$H:$H,MATCH(BZ$1,Settings!$G:$G,0))=TRUE,
100-100*(K423-MINIFS(K:K,$E:$E,$E423))/(MAXIFS(K:K,$E:$E,$E423)-MINIFS(K:K,$E:$E,$E423)),
100*(K423-MINIFS(K:K,$E:$E,$E423))/(MAXIFS(K:K,$E:$E,$E423)-MINIFS(K:K,$E:$E,$E423))))</f>
        <v/>
      </c>
      <c r="CA423" s="223" t="str">
        <f t="array" ref="CA423">IF(L423="","",
IF(INDEX(Settings!$H:$H,MATCH(CA$1,Settings!$G:$G,0))=TRUE,
100-100*(L423-MINIFS(L:L,$E:$E,$E423))/(MAXIFS(L:L,$E:$E,$E423)-MINIFS(L:L,$E:$E,$E423)),
100*(L423-MINIFS(L:L,$E:$E,$E423))/(MAXIFS(L:L,$E:$E,$E423)-MINIFS(L:L,$E:$E,$E423))))</f>
        <v/>
      </c>
      <c r="CB423" s="223" t="str">
        <f t="array" ref="CB423">IF(M423="","",
IF(INDEX(Settings!$H:$H,MATCH(CB$1,Settings!$G:$G,0))=TRUE,
100-100*(M423-MINIFS(M:M,$E:$E,$E423))/(MAXIFS(M:M,$E:$E,$E423)-MINIFS(M:M,$E:$E,$E423)),
100*(M423-MINIFS(M:M,$E:$E,$E423))/(MAXIFS(M:M,$E:$E,$E423)-MINIFS(M:M,$E:$E,$E423))))</f>
        <v/>
      </c>
      <c r="CC423" s="223" t="str">
        <f t="array" ref="CC423">IF(N423="","",
IF(INDEX(Settings!$H:$H,MATCH(CC$1,Settings!$G:$G,0))=TRUE,
100-100*(N423-MINIFS(N:N,$E:$E,$E423))/(MAXIFS(N:N,$E:$E,$E423)-MINIFS(N:N,$E:$E,$E423)),
100*(N423-MINIFS(N:N,$E:$E,$E423))/(MAXIFS(N:N,$E:$E,$E423)-MINIFS(N:N,$E:$E,$E423))))</f>
        <v/>
      </c>
      <c r="CD423" s="223" t="str">
        <f t="array" ref="CD423">IF(O423="","",
IF(INDEX(Settings!$H:$H,MATCH(CD$1,Settings!$G:$G,0))=TRUE,
100-100*(O423-MINIFS(O:O,$E:$E,$E423))/(MAXIFS(O:O,$E:$E,$E423)-MINIFS(O:O,$E:$E,$E423)),
100*(O423-MINIFS(O:O,$E:$E,$E423))/(MAXIFS(O:O,$E:$E,$E423)-MINIFS(O:O,$E:$E,$E423))))</f>
        <v/>
      </c>
      <c r="CE423" s="223" t="str">
        <f t="array" ref="CE423">IF(P423="","",
IF(INDEX(Settings!$H:$H,MATCH(CE$1,Settings!$G:$G,0))=TRUE,
100-100*(P423-MINIFS(P:P,$E:$E,$E423))/(MAXIFS(P:P,$E:$E,$E423)-MINIFS(P:P,$E:$E,$E423)),
100*(P423-MINIFS(P:P,$E:$E,$E423))/(MAXIFS(P:P,$E:$E,$E423)-MINIFS(P:P,$E:$E,$E423))))</f>
        <v/>
      </c>
      <c r="CF423" s="223" t="str">
        <f t="array" ref="CF423">IF(Q423="","",
IF(INDEX(Settings!$H:$H,MATCH(CF$1,Settings!$G:$G,0))=TRUE,
100-100*(Q423-MINIFS(Q:Q,$E:$E,$E423))/(MAXIFS(Q:Q,$E:$E,$E423)-MINIFS(Q:Q,$E:$E,$E423)),
100*(Q423-MINIFS(Q:Q,$E:$E,$E423))/(MAXIFS(Q:Q,$E:$E,$E423)-MINIFS(Q:Q,$E:$E,$E423))))</f>
        <v/>
      </c>
      <c r="CG423" s="223" t="str">
        <f t="array" ref="CG423">IF(R423="","",
IF(INDEX(Settings!$H:$H,MATCH(CG$1,Settings!$G:$G,0))=TRUE,
100-100*(R423-MINIFS(R:R,$E:$E,$E423))/(MAXIFS(R:R,$E:$E,$E423)-MINIFS(R:R,$E:$E,$E423)),
100*(R423-MINIFS(R:R,$E:$E,$E423))/(MAXIFS(R:R,$E:$E,$E423)-MINIFS(R:R,$E:$E,$E423))))</f>
        <v/>
      </c>
      <c r="CH423" s="223" t="str">
        <f t="array" ref="CH423">IF(S423="","",
IF(INDEX(Settings!$H:$H,MATCH(CH$1,Settings!$G:$G,0))=TRUE,
100-100*(S423-MINIFS(S:S,$E:$E,$E423))/(MAXIFS(S:S,$E:$E,$E423)-MINIFS(S:S,$E:$E,$E423)),
100*(S423-MINIFS(S:S,$E:$E,$E423))/(MAXIFS(S:S,$E:$E,$E423)-MINIFS(S:S,$E:$E,$E423))))</f>
        <v/>
      </c>
      <c r="CI423" s="223" t="str">
        <f t="array" ref="CI423">IF(T423="","",
IF(INDEX(Settings!$H:$H,MATCH(CI$1,Settings!$G:$G,0))=TRUE,
100-100*(T423-MINIFS(T:T,$E:$E,$E423))/(MAXIFS(T:T,$E:$E,$E423)-MINIFS(T:T,$E:$E,$E423)),
100*(T423-MINIFS(T:T,$E:$E,$E423))/(MAXIFS(T:T,$E:$E,$E423)-MINIFS(T:T,$E:$E,$E423))))</f>
        <v/>
      </c>
      <c r="CJ423" s="223" t="str">
        <f t="array" ref="CJ423">IF(U423="","",
IF(INDEX(Settings!$H:$H,MATCH(CJ$1,Settings!$G:$G,0))=TRUE,
100-100*(U423-MINIFS(U:U,$E:$E,$E423))/(MAXIFS(U:U,$E:$E,$E423)-MINIFS(U:U,$E:$E,$E423)),
100*(U423-MINIFS(U:U,$E:$E,$E423))/(MAXIFS(U:U,$E:$E,$E423)-MINIFS(U:U,$E:$E,$E423))))</f>
        <v/>
      </c>
      <c r="CK423" s="223" t="str">
        <f t="array" ref="CK423">IF(V423="","",
IF(INDEX(Settings!$H:$H,MATCH(CK$1,Settings!$G:$G,0))=TRUE,
100-100*(V423-MINIFS(V:V,$E:$E,$E423))/(MAXIFS(V:V,$E:$E,$E423)-MINIFS(V:V,$E:$E,$E423)),
100*(V423-MINIFS(V:V,$E:$E,$E423))/(MAXIFS(V:V,$E:$E,$E423)-MINIFS(V:V,$E:$E,$E423))))</f>
        <v/>
      </c>
      <c r="CL423" s="223" t="str">
        <f t="array" ref="CL423">IF(W423="","",
IF(INDEX(Settings!$H:$H,MATCH(CL$1,Settings!$G:$G,0))=TRUE,
100-100*(W423-MINIFS(W:W,$E:$E,$E423))/(MAXIFS(W:W,$E:$E,$E423)-MINIFS(W:W,$E:$E,$E423)),
100*(W423-MINIFS(W:W,$E:$E,$E423))/(MAXIFS(W:W,$E:$E,$E423)-MINIFS(W:W,$E:$E,$E423))))</f>
        <v/>
      </c>
      <c r="CM423" s="223" t="str">
        <f t="array" ref="CM423">IF(X423="","",
IF(INDEX(Settings!$H:$H,MATCH(CM$1,Settings!$G:$G,0))=TRUE,
100-100*(X423-MINIFS(X:X,$E:$E,$E423))/(MAXIFS(X:X,$E:$E,$E423)-MINIFS(X:X,$E:$E,$E423)),
100*(X423-MINIFS(X:X,$E:$E,$E423))/(MAXIFS(X:X,$E:$E,$E423)-MINIFS(X:X,$E:$E,$E423))))</f>
        <v/>
      </c>
      <c r="CN423" s="223" t="str">
        <f t="array" ref="CN423">IF(Y423="","",
IF(INDEX(Settings!$H:$H,MATCH(CN$1,Settings!$G:$G,0))=TRUE,
100-100*(Y423-MINIFS(Y:Y,$E:$E,$E423))/(MAXIFS(Y:Y,$E:$E,$E423)-MINIFS(Y:Y,$E:$E,$E423)),
100*(Y423-MINIFS(Y:Y,$E:$E,$E423))/(MAXIFS(Y:Y,$E:$E,$E423)-MINIFS(Y:Y,$E:$E,$E423))))</f>
        <v/>
      </c>
      <c r="CO423" s="223" t="str">
        <f t="array" ref="CO423">IF(Z423="","",
IF(INDEX(Settings!$H:$H,MATCH(CO$1,Settings!$G:$G,0))=TRUE,
100-100*(Z423-MINIFS(Z:Z,$E:$E,$E423))/(MAXIFS(Z:Z,$E:$E,$E423)-MINIFS(Z:Z,$E:$E,$E423)),
100*(Z423-MINIFS(Z:Z,$E:$E,$E423))/(MAXIFS(Z:Z,$E:$E,$E423)-MINIFS(Z:Z,$E:$E,$E423))))</f>
        <v/>
      </c>
      <c r="CP423" s="223" t="str">
        <f t="array" ref="CP423">IF(AA423="","",
IF(INDEX(Settings!$H:$H,MATCH(CP$1,Settings!$G:$G,0))=TRUE,
100-100*(AA423-MINIFS(AA:AA,$E:$E,$E423))/(MAXIFS(AA:AA,$E:$E,$E423)-MINIFS(AA:AA,$E:$E,$E423)),
100*(AA423-MINIFS(AA:AA,$E:$E,$E423))/(MAXIFS(AA:AA,$E:$E,$E423)-MINIFS(AA:AA,$E:$E,$E423))))</f>
        <v/>
      </c>
      <c r="CQ423" s="223" t="str">
        <f t="array" ref="CQ423">IF(AB423="","",
IF(INDEX(Settings!$H:$H,MATCH(CQ$1,Settings!$G:$G,0))=TRUE,
100-100*(AB423-MINIFS(AB:AB,$E:$E,$E423))/(MAXIFS(AB:AB,$E:$E,$E423)-MINIFS(AB:AB,$E:$E,$E423)),
100*(AB423-MINIFS(AB:AB,$E:$E,$E423))/(MAXIFS(AB:AB,$E:$E,$E423)-MINIFS(AB:AB,$E:$E,$E423))))</f>
        <v/>
      </c>
      <c r="CR423" s="223" t="str">
        <f t="array" ref="CR423">IF(AC423="","",
IF(INDEX(Settings!$H:$H,MATCH(CR$1,Settings!$G:$G,0))=TRUE,
100-100*(AC423-MINIFS(AC:AC,$E:$E,$E423))/(MAXIFS(AC:AC,$E:$E,$E423)-MINIFS(AC:AC,$E:$E,$E423)),
100*(AC423-MINIFS(AC:AC,$E:$E,$E423))/(MAXIFS(AC:AC,$E:$E,$E423)-MINIFS(AC:AC,$E:$E,$E423))))</f>
        <v/>
      </c>
      <c r="CS423" s="223" t="str">
        <f t="array" ref="CS423">IF(AD423="","",
IF(INDEX(Settings!$H:$H,MATCH(CS$1,Settings!$G:$G,0))=TRUE,
100-100*(AD423-MINIFS(AD:AD,$E:$E,$E423))/(MAXIFS(AD:AD,$E:$E,$E423)-MINIFS(AD:AD,$E:$E,$E423)),
100*(AD423-MINIFS(AD:AD,$E:$E,$E423))/(MAXIFS(AD:AD,$E:$E,$E423)-MINIFS(AD:AD,$E:$E,$E423))))</f>
        <v/>
      </c>
      <c r="CT423" s="223" t="str">
        <f t="array" ref="CT423">IF(AE423="","",
IF(INDEX(Settings!$H:$H,MATCH(CT$1,Settings!$G:$G,0))=TRUE,
100-100*(AE423-MINIFS(AE:AE,$E:$E,$E423))/(MAXIFS(AE:AE,$E:$E,$E423)-MINIFS(AE:AE,$E:$E,$E423)),
100*(AE423-MINIFS(AE:AE,$E:$E,$E423))/(MAXIFS(AE:AE,$E:$E,$E423)-MINIFS(AE:AE,$E:$E,$E423))))</f>
        <v/>
      </c>
      <c r="CU423" s="223" t="str">
        <f t="array" ref="CU423">IF(AF423="","",
IF(INDEX(Settings!$H:$H,MATCH(CU$1,Settings!$G:$G,0))=TRUE,
100-100*(AF423-MINIFS(AF:AF,$E:$E,$E423))/(MAXIFS(AF:AF,$E:$E,$E423)-MINIFS(AF:AF,$E:$E,$E423)),
100*(AF423-MINIFS(AF:AF,$E:$E,$E423))/(MAXIFS(AF:AF,$E:$E,$E423)-MINIFS(AF:AF,$E:$E,$E423))))</f>
        <v/>
      </c>
      <c r="CV423" s="223" t="str">
        <f t="array" ref="CV423">IF(AG423="","",
IF(INDEX(Settings!$H:$H,MATCH(CV$1,Settings!$G:$G,0))=TRUE,
100-100*(AG423-MINIFS(AG:AG,$E:$E,$E423))/(MAXIFS(AG:AG,$E:$E,$E423)-MINIFS(AG:AG,$E:$E,$E423)),
100*(AG423-MINIFS(AG:AG,$E:$E,$E423))/(MAXIFS(AG:AG,$E:$E,$E423)-MINIFS(AG:AG,$E:$E,$E423))))</f>
        <v/>
      </c>
      <c r="CW423" s="223" t="str">
        <f t="array" ref="CW423">IF(AH423="","",
IF(INDEX(Settings!$H:$H,MATCH(CW$1,Settings!$G:$G,0))=TRUE,
100-100*(AH423-MINIFS(AH:AH,$E:$E,$E423))/(MAXIFS(AH:AH,$E:$E,$E423)-MINIFS(AH:AH,$E:$E,$E423)),
100*(AH423-MINIFS(AH:AH,$E:$E,$E423))/(MAXIFS(AH:AH,$E:$E,$E423)-MINIFS(AH:AH,$E:$E,$E423))))</f>
        <v/>
      </c>
      <c r="CX423" s="223" t="str">
        <f t="array" ref="CX423">IF(AI423="","",
IF(INDEX(Settings!$H:$H,MATCH(CX$1,Settings!$G:$G,0))=TRUE,
100-100*(AI423-MINIFS(AI:AI,$E:$E,$E423))/(MAXIFS(AI:AI,$E:$E,$E423)-MINIFS(AI:AI,$E:$E,$E423)),
100*(AI423-MINIFS(AI:AI,$E:$E,$E423))/(MAXIFS(AI:AI,$E:$E,$E423)-MINIFS(AI:AI,$E:$E,$E423))))</f>
        <v/>
      </c>
      <c r="CY423" s="223" t="str">
        <f t="array" ref="CY423">IF(AJ423="","",
IF(INDEX(Settings!$H:$H,MATCH(CY$1,Settings!$G:$G,0))=TRUE,
100-100*(AJ423-MINIFS(AJ:AJ,$E:$E,$E423))/(MAXIFS(AJ:AJ,$E:$E,$E423)-MINIFS(AJ:AJ,$E:$E,$E423)),
100*(AJ423-MINIFS(AJ:AJ,$E:$E,$E423))/(MAXIFS(AJ:AJ,$E:$E,$E423)-MINIFS(AJ:AJ,$E:$E,$E423))))</f>
        <v/>
      </c>
      <c r="CZ423" s="223" t="str">
        <f t="array" ref="CZ423">IF(AK423="","",
IF(INDEX(Settings!$H:$H,MATCH(CZ$1,Settings!$G:$G,0))=TRUE,
100-100*(AK423-MINIFS(AK:AK,$E:$E,$E423))/(MAXIFS(AK:AK,$E:$E,$E423)-MINIFS(AK:AK,$E:$E,$E423)),
100*(AK423-MINIFS(AK:AK,$E:$E,$E423))/(MAXIFS(AK:AK,$E:$E,$E423)-MINIFS(AK:AK,$E:$E,$E423))))</f>
        <v/>
      </c>
      <c r="DA423" s="223" t="str">
        <f t="array" ref="DA423">IF(AL423="","",
IF(INDEX(Settings!$H:$H,MATCH(DA$1,Settings!$G:$G,0))=TRUE,
100-100*(AL423-MINIFS(AL:AL,$E:$E,$E423))/(MAXIFS(AL:AL,$E:$E,$E423)-MINIFS(AL:AL,$E:$E,$E423)),
100*(AL423-MINIFS(AL:AL,$E:$E,$E423))/(MAXIFS(AL:AL,$E:$E,$E423)-MINIFS(AL:AL,$E:$E,$E423))))</f>
        <v/>
      </c>
      <c r="DB423" s="223" t="str">
        <f t="array" ref="DB423">IF(AM423="","",
IF(INDEX(Settings!$H:$H,MATCH(DB$1,Settings!$G:$G,0))=TRUE,
100-100*(AM423-MINIFS(AM:AM,$E:$E,$E423))/(MAXIFS(AM:AM,$E:$E,$E423)-MINIFS(AM:AM,$E:$E,$E423)),
100*(AM423-MINIFS(AM:AM,$E:$E,$E423))/(MAXIFS(AM:AM,$E:$E,$E423)-MINIFS(AM:AM,$E:$E,$E423))))</f>
        <v/>
      </c>
      <c r="DC423" s="223" t="str">
        <f t="array" ref="DC423">IF(AN423="","",
IF(INDEX(Settings!$H:$H,MATCH(DC$1,Settings!$G:$G,0))=TRUE,
100-100*(AN423-MINIFS(AN:AN,$E:$E,$E423))/(MAXIFS(AN:AN,$E:$E,$E423)-MINIFS(AN:AN,$E:$E,$E423)),
100*(AN423-MINIFS(AN:AN,$E:$E,$E423))/(MAXIFS(AN:AN,$E:$E,$E423)-MINIFS(AN:AN,$E:$E,$E423))))</f>
        <v/>
      </c>
      <c r="DD423" s="223" t="str">
        <f t="array" ref="DD423">IF(AO423="","",
IF(INDEX(Settings!$H:$H,MATCH(DD$1,Settings!$G:$G,0))=TRUE,
100-100*(AO423-MINIFS(AO:AO,$E:$E,$E423))/(MAXIFS(AO:AO,$E:$E,$E423)-MINIFS(AO:AO,$E:$E,$E423)),
100*(AO423-MINIFS(AO:AO,$E:$E,$E423))/(MAXIFS(AO:AO,$E:$E,$E423)-MINIFS(AO:AO,$E:$E,$E423))))</f>
        <v/>
      </c>
      <c r="DE423" s="223" t="str">
        <f t="array" ref="DE423">IF(AP423="","",
IF(INDEX(Settings!$H:$H,MATCH(DE$1,Settings!$G:$G,0))=TRUE,
100-100*(AP423-MINIFS(AP:AP,$E:$E,$E423))/(MAXIFS(AP:AP,$E:$E,$E423)-MINIFS(AP:AP,$E:$E,$E423)),
100*(AP423-MINIFS(AP:AP,$E:$E,$E423))/(MAXIFS(AP:AP,$E:$E,$E423)-MINIFS(AP:AP,$E:$E,$E423))))</f>
        <v/>
      </c>
      <c r="DF423" s="223" t="str">
        <f t="array" ref="DF423">IF(AQ423="","",
IF(INDEX(Settings!$H:$H,MATCH(DF$1,Settings!$G:$G,0))=TRUE,
100-100*(AQ423-MINIFS(AQ:AQ,$E:$E,$E423))/(MAXIFS(AQ:AQ,$E:$E,$E423)-MINIFS(AQ:AQ,$E:$E,$E423)),
100*(AQ423-MINIFS(AQ:AQ,$E:$E,$E423))/(MAXIFS(AQ:AQ,$E:$E,$E423)-MINIFS(AQ:AQ,$E:$E,$E423))))</f>
        <v/>
      </c>
      <c r="DG423" s="223" t="str">
        <f t="array" ref="DG423">IF(AR423="","",
IF(INDEX(Settings!$H:$H,MATCH(DG$1,Settings!$G:$G,0))=TRUE,
100-100*(AR423-MINIFS(AR:AR,$E:$E,$E423))/(MAXIFS(AR:AR,$E:$E,$E423)-MINIFS(AR:AR,$E:$E,$E423)),
100*(AR423-MINIFS(AR:AR,$E:$E,$E423))/(MAXIFS(AR:AR,$E:$E,$E423)-MINIFS(AR:AR,$E:$E,$E423))))</f>
        <v/>
      </c>
      <c r="DH423" s="223" t="str">
        <f t="array" ref="DH423">IF(AS423="","",
IF(INDEX(Settings!$H:$H,MATCH(DH$1,Settings!$G:$G,0))=TRUE,
100-100*(AS423-MINIFS(AS:AS,$E:$E,$E423))/(MAXIFS(AS:AS,$E:$E,$E423)-MINIFS(AS:AS,$E:$E,$E423)),
100*(AS423-MINIFS(AS:AS,$E:$E,$E423))/(MAXIFS(AS:AS,$E:$E,$E423)-MINIFS(AS:AS,$E:$E,$E423))))</f>
        <v/>
      </c>
      <c r="DI423" s="223" t="str">
        <f t="array" ref="DI423">IF(AT423="","",
IF(INDEX(Settings!$H:$H,MATCH(DI$1,Settings!$G:$G,0))=TRUE,
100-100*(AT423-MINIFS(AT:AT,$E:$E,$E423))/(MAXIFS(AT:AT,$E:$E,$E423)-MINIFS(AT:AT,$E:$E,$E423)),
100*(AT423-MINIFS(AT:AT,$E:$E,$E423))/(MAXIFS(AT:AT,$E:$E,$E423)-MINIFS(AT:AT,$E:$E,$E423))))</f>
        <v/>
      </c>
      <c r="DJ423" s="223" t="str">
        <f t="array" ref="DJ423">IF(AU423="","",
IF(INDEX(Settings!$H:$H,MATCH(DJ$1,Settings!$G:$G,0))=TRUE,
100-100*(AU423-MINIFS(AU:AU,$E:$E,$E423))/(MAXIFS(AU:AU,$E:$E,$E423)-MINIFS(AU:AU,$E:$E,$E423)),
100*(AU423-MINIFS(AU:AU,$E:$E,$E423))/(MAXIFS(AU:AU,$E:$E,$E423)-MINIFS(AU:AU,$E:$E,$E423))))</f>
        <v/>
      </c>
      <c r="DK423" s="223" t="str">
        <f t="array" ref="DK423">IF(AV423="","",
IF(INDEX(Settings!$H:$H,MATCH(DK$1,Settings!$G:$G,0))=TRUE,
100-100*(AV423-MINIFS(AV:AV,$E:$E,$E423))/(MAXIFS(AV:AV,$E:$E,$E423)-MINIFS(AV:AV,$E:$E,$E423)),
100*(AV423-MINIFS(AV:AV,$E:$E,$E423))/(MAXIFS(AV:AV,$E:$E,$E423)-MINIFS(AV:AV,$E:$E,$E423))))</f>
        <v/>
      </c>
      <c r="DL423" s="223" t="str">
        <f t="array" ref="DL423">IF(AW423="","",
IF(INDEX(Settings!$H:$H,MATCH(DL$1,Settings!$G:$G,0))=TRUE,
100-100*(AW423-MINIFS(AW:AW,$E:$E,$E423))/(MAXIFS(AW:AW,$E:$E,$E423)-MINIFS(AW:AW,$E:$E,$E423)),
100*(AW423-MINIFS(AW:AW,$E:$E,$E423))/(MAXIFS(AW:AW,$E:$E,$E423)-MINIFS(AW:AW,$E:$E,$E423))))</f>
        <v/>
      </c>
      <c r="DM423" s="223" t="str">
        <f t="array" ref="DM423">IF(AX423="","",
IF(INDEX(Settings!$H:$H,MATCH(DM$1,Settings!$G:$G,0))=TRUE,
100-100*(AX423-MINIFS(AX:AX,$E:$E,$E423))/(MAXIFS(AX:AX,$E:$E,$E423)-MINIFS(AX:AX,$E:$E,$E423)),
100*(AX423-MINIFS(AX:AX,$E:$E,$E423))/(MAXIFS(AX:AX,$E:$E,$E423)-MINIFS(AX:AX,$E:$E,$E423))))</f>
        <v/>
      </c>
      <c r="DN423" s="223" t="str">
        <f t="array" ref="DN423">IF(AY423="","",
IF(INDEX(Settings!$H:$H,MATCH(DN$1,Settings!$G:$G,0))=TRUE,
100-100*(AY423-MINIFS(AY:AY,$E:$E,$E423))/(MAXIFS(AY:AY,$E:$E,$E423)-MINIFS(AY:AY,$E:$E,$E423)),
100*(AY423-MINIFS(AY:AY,$E:$E,$E423))/(MAXIFS(AY:AY,$E:$E,$E423)-MINIFS(AY:AY,$E:$E,$E423))))</f>
        <v/>
      </c>
      <c r="DO423" s="223" t="str">
        <f t="array" ref="DO423">IF(AZ423="","",
IF(INDEX(Settings!$H:$H,MATCH(DO$1,Settings!$G:$G,0))=TRUE,
100-100*(AZ423-MINIFS(AZ:AZ,$E:$E,$E423))/(MAXIFS(AZ:AZ,$E:$E,$E423)-MINIFS(AZ:AZ,$E:$E,$E423)),
100*(AZ423-MINIFS(AZ:AZ,$E:$E,$E423))/(MAXIFS(AZ:AZ,$E:$E,$E423)-MINIFS(AZ:AZ,$E:$E,$E423))))</f>
        <v/>
      </c>
      <c r="DP423" s="223" t="str">
        <f t="array" ref="DP423">IF(BA423="","",
IF(INDEX(Settings!$H:$H,MATCH(DP$1,Settings!$G:$G,0))=TRUE,
100-100*(BA423-MINIFS(BA:BA,$E:$E,$E423))/(MAXIFS(BA:BA,$E:$E,$E423)-MINIFS(BA:BA,$E:$E,$E423)),
100*(BA423-MINIFS(BA:BA,$E:$E,$E423))/(MAXIFS(BA:BA,$E:$E,$E423)-MINIFS(BA:BA,$E:$E,$E423))))</f>
        <v/>
      </c>
      <c r="DQ423" s="223" t="str">
        <f t="array" ref="DQ423">IF(BB423="","",
IF(INDEX(Settings!$H:$H,MATCH(DQ$1,Settings!$G:$G,0))=TRUE,
100-100*(BB423-MINIFS(BB:BB,$E:$E,$E423))/(MAXIFS(BB:BB,$E:$E,$E423)-MINIFS(BB:BB,$E:$E,$E423)),
100*(BB423-MINIFS(BB:BB,$E:$E,$E423))/(MAXIFS(BB:BB,$E:$E,$E423)-MINIFS(BB:BB,$E:$E,$E423))))</f>
        <v/>
      </c>
      <c r="DR423" s="223" t="str">
        <f t="array" ref="DR423">IF(BC423="","",
IF(INDEX(Settings!$H:$H,MATCH(DR$1,Settings!$G:$G,0))=TRUE,
100-100*(BC423-MINIFS(BC:BC,$E:$E,$E423))/(MAXIFS(BC:BC,$E:$E,$E423)-MINIFS(BC:BC,$E:$E,$E423)),
100*(BC423-MINIFS(BC:BC,$E:$E,$E423))/(MAXIFS(BC:BC,$E:$E,$E423)-MINIFS(BC:BC,$E:$E,$E423))))</f>
        <v/>
      </c>
      <c r="DS423" s="223" t="str">
        <f t="array" ref="DS423">IF(BD423="","",
IF(INDEX(Settings!$H:$H,MATCH(DS$1,Settings!$G:$G,0))=TRUE,
100-100*(BD423-MINIFS(BD:BD,$E:$E,$E423))/(MAXIFS(BD:BD,$E:$E,$E423)-MINIFS(BD:BD,$E:$E,$E423)),
100*(BD423-MINIFS(BD:BD,$E:$E,$E423))/(MAXIFS(BD:BD,$E:$E,$E423)-MINIFS(BD:BD,$E:$E,$E423))))</f>
        <v/>
      </c>
      <c r="DT423" s="223" t="str">
        <f t="array" ref="DT423">IF(BE423="","",
IF(INDEX(Settings!$H:$H,MATCH(DT$1,Settings!$G:$G,0))=TRUE,
100-100*(BE423-MINIFS(BE:BE,$E:$E,$E423))/(MAXIFS(BE:BE,$E:$E,$E423)-MINIFS(BE:BE,$E:$E,$E423)),
100*(BE423-MINIFS(BE:BE,$E:$E,$E423))/(MAXIFS(BE:BE,$E:$E,$E423)-MINIFS(BE:BE,$E:$E,$E423))))</f>
        <v/>
      </c>
      <c r="DU423" s="223" t="str">
        <f t="array" ref="DU423">IF(BF423="","",
IF(INDEX(Settings!$H:$H,MATCH(DU$1,Settings!$G:$G,0))=TRUE,
100-100*(BF423-MINIFS(BF:BF,$E:$E,$E423))/(MAXIFS(BF:BF,$E:$E,$E423)-MINIFS(BF:BF,$E:$E,$E423)),
100*(BF423-MINIFS(BF:BF,$E:$E,$E423))/(MAXIFS(BF:BF,$E:$E,$E423)-MINIFS(BF:BF,$E:$E,$E423))))</f>
        <v/>
      </c>
      <c r="DV423" s="223" t="str">
        <f t="array" ref="DV423">IF(BG423="","",
IF(INDEX(Settings!$H:$H,MATCH(DV$1,Settings!$G:$G,0))=TRUE,
100-100*(BG423-MINIFS(BG:BG,$E:$E,$E423))/(MAXIFS(BG:BG,$E:$E,$E423)-MINIFS(BG:BG,$E:$E,$E423)),
100*(BG423-MINIFS(BG:BG,$E:$E,$E423))/(MAXIFS(BG:BG,$E:$E,$E423)-MINIFS(BG:BG,$E:$E,$E423))))</f>
        <v/>
      </c>
      <c r="DW423" s="223" t="str">
        <f t="array" ref="DW423">IF(BH423="","",
IF(INDEX(Settings!$H:$H,MATCH(DW$1,Settings!$G:$G,0))=TRUE,
100-100*(BH423-MINIFS(BH:BH,$E:$E,$E423))/(MAXIFS(BH:BH,$E:$E,$E423)-MINIFS(BH:BH,$E:$E,$E423)),
100*(BH423-MINIFS(BH:BH,$E:$E,$E423))/(MAXIFS(BH:BH,$E:$E,$E423)-MINIFS(BH:BH,$E:$E,$E423))))</f>
        <v/>
      </c>
      <c r="DX423" s="223" t="str">
        <f t="array" ref="DX423">IF(BI423="","",
IF(INDEX(Settings!$H:$H,MATCH(DX$1,Settings!$G:$G,0))=TRUE,
100-100*(BI423-MINIFS(BI:BI,$E:$E,$E423))/(MAXIFS(BI:BI,$E:$E,$E423)-MINIFS(BI:BI,$E:$E,$E423)),
100*(BI423-MINIFS(BI:BI,$E:$E,$E423))/(MAXIFS(BI:BI,$E:$E,$E423)-MINIFS(BI:BI,$E:$E,$E423))))</f>
        <v/>
      </c>
      <c r="DY423" s="223" t="str">
        <f t="array" ref="DY423">IF(BJ423="","",
IF(INDEX(Settings!$H:$H,MATCH(DY$1,Settings!$G:$G,0))=TRUE,
100-100*(BJ423-MINIFS(BJ:BJ,$E:$E,$E423))/(MAXIFS(BJ:BJ,$E:$E,$E423)-MINIFS(BJ:BJ,$E:$E,$E423)),
100*(BJ423-MINIFS(BJ:BJ,$E:$E,$E423))/(MAXIFS(BJ:BJ,$E:$E,$E423)-MINIFS(BJ:BJ,$E:$E,$E423))))</f>
        <v/>
      </c>
      <c r="DZ423" s="225"/>
      <c r="EA423" s="225"/>
      <c r="EB423" s="225" t="str">
        <f t="shared" si="8"/>
        <v/>
      </c>
      <c r="EC423" s="225" t="str">
        <f t="shared" si="9"/>
        <v/>
      </c>
      <c r="ED423" s="225" t="str">
        <f t="shared" si="10"/>
        <v/>
      </c>
      <c r="EE423" s="225" t="str">
        <f t="shared" si="11"/>
        <v/>
      </c>
      <c r="EF423" s="225" t="str">
        <f t="shared" si="12"/>
        <v/>
      </c>
      <c r="EG423" s="225" t="str">
        <f t="shared" si="13"/>
        <v/>
      </c>
      <c r="EH423" s="225"/>
      <c r="EI423" s="225"/>
      <c r="EJ423" s="225"/>
      <c r="EK423" s="225"/>
      <c r="EL423" s="225"/>
      <c r="EM423" s="225"/>
    </row>
    <row r="424">
      <c r="A424" s="231"/>
      <c r="B424" s="231"/>
      <c r="C424" s="231"/>
      <c r="D424" s="231" t="str">
        <f t="array" ref="D424">IFERROR(INDEX(Profiles!$B:$B,MATCH($A424,Profiles!$A:$A,0)),"")</f>
        <v/>
      </c>
      <c r="E424" s="231"/>
      <c r="F424" s="231"/>
      <c r="G424" s="231"/>
      <c r="H424" s="231"/>
      <c r="I424" s="231" t="str">
        <f>IF(A424="","",IF(Settings!$N$3="DATE",F424&amp;": "&amp;TEXT(B424,"M/DD/YY"),F424&amp;": "&amp;H424))</f>
        <v/>
      </c>
      <c r="J424" s="231"/>
      <c r="K424" s="231"/>
      <c r="L424" s="231"/>
      <c r="M424" s="232" t="str">
        <f t="shared" si="14"/>
        <v/>
      </c>
      <c r="N424" s="231"/>
      <c r="O424" s="231"/>
      <c r="P424" s="231"/>
      <c r="Q424" s="231"/>
      <c r="R424" s="231"/>
      <c r="S424" s="230" t="str">
        <f>IFERROR(VLOOKUP(AF424, 'YOYO IR Scores'!A:C, 3, FALSE), "")
</f>
        <v/>
      </c>
      <c r="T424" s="231"/>
      <c r="U424" s="231"/>
      <c r="V424" s="231"/>
      <c r="W424" s="231"/>
      <c r="X424" s="233" t="str">
        <f t="shared" si="4"/>
        <v/>
      </c>
      <c r="Y424" s="234" t="str">
        <f t="shared" si="5"/>
        <v/>
      </c>
      <c r="Z424" s="234" t="str">
        <f t="shared" si="6"/>
        <v/>
      </c>
      <c r="AA424" s="233" t="str">
        <f t="shared" si="7"/>
        <v/>
      </c>
      <c r="AB424" s="232"/>
      <c r="AC424" s="232"/>
      <c r="AD424" s="232"/>
      <c r="AE424" s="232" t="str">
        <f>IFERROR(VLOOKUP(AF424, 'YOYO IR Scores'!A:C, 2, FALSE), "")</f>
        <v/>
      </c>
      <c r="AF424" s="232"/>
      <c r="AG424" s="232"/>
      <c r="AH424" s="232"/>
      <c r="AI424" s="232"/>
      <c r="AJ424" s="232"/>
      <c r="AK424" s="232"/>
      <c r="AL424" s="232"/>
      <c r="AM424" s="232"/>
      <c r="AN424" s="232"/>
      <c r="AO424" s="232"/>
      <c r="AP424" s="232"/>
      <c r="AQ424" s="232"/>
      <c r="AR424" s="232"/>
      <c r="AS424" s="232"/>
      <c r="AT424" s="232"/>
      <c r="AU424" s="232"/>
      <c r="AV424" s="232"/>
      <c r="AW424" s="232"/>
      <c r="AX424" s="232"/>
      <c r="AY424" s="232"/>
      <c r="AZ424" s="232"/>
      <c r="BA424" s="232"/>
      <c r="BB424" s="232"/>
      <c r="BC424" s="232"/>
      <c r="BD424" s="232"/>
      <c r="BE424" s="232"/>
      <c r="BF424" s="232"/>
      <c r="BG424" s="232"/>
      <c r="BH424" s="232"/>
      <c r="BI424" s="232"/>
      <c r="BJ424" s="232"/>
      <c r="BK424" s="232" t="str">
        <f t="array" ref="BK424">IF(J424="","",
IF(INDEX(Settings!$H:$H,MATCH(BY$1,Settings!$G:$G,0))=TRUE,
100-100*(J424-MIN(J:J))/(MAX(J:J)-MIN(J:J)),
100*(J424-MIN(J:J))/(MAX(J:J)-MIN(J:J))))</f>
        <v/>
      </c>
      <c r="BL424" s="232" t="str">
        <f t="array" ref="BL424">IF(J424="","",
IF(INDEX(Settings!$H:$H,MATCH(BY$1,Settings!$G:$G,0))=TRUE,
100-100*(J424-MINIFS(J:J,$E:$E,$E424))/(MAXIFS(J:J,$E:$E,$E424)-MINIFS(J:J,$E:$E,$E424)),
100*(J424-MINIFS(J:J,$E:$E,$E424))/(MAXIFS(J:J,$E:$E,$E424)-MINIFS(J:J,$E:$E,$E424))))</f>
        <v/>
      </c>
      <c r="BM424" s="232" t="str">
        <f t="array" ref="BM424">IF(J424="","",
IF(INDEX(Settings!$H:$H,MATCH(BY$1,Settings!$G:$G,0))=TRUE,
100-100*(J424-MINIFS(J:J,$E:$E,$E424,$I:$I,$I424))/(MAXIFS(J:J,$E:$E,$E424,$I:$I,$I424)-MINIFS(J:J,$E:$E,$E424,$I:$I,$I424)),
100*(J424-MINIFS(J:J,$E:$E,$E424,$I:$I,$I424))/(MAXIFS(J:J,$E:$E,$E424,$I:$I,$I424)-MINIFS(J:J,$E:$E,$E424,$I:$I,$I424))))</f>
        <v/>
      </c>
      <c r="BN424" s="231" t="str">
        <f t="array" ref="BN424">IF(J424="","",
IF(INDEX(Settings!$H:$H,MATCH(BY$1,Settings!$G:$G,0))=TRUE,
100-100*PERCENTRANK(J:J,J424),
100*PERCENTRANK(J:J,J424)))</f>
        <v/>
      </c>
      <c r="BO424" s="231" t="str">
        <f>IFERROR(__xludf.DUMMYFUNCTION("IF(J424="""","""",
IF(INDEX(Settings!$H:$H,MATCH(BY$1,Settings!$G:$G,0))=TRUE,
100-100*PERCENTRANK(FILTER(J:J,$E:$E=$E424),J424),
100*PERCENTRANK(FILTER(J:J,$E:$E=$E424),J424)))"),"")</f>
        <v/>
      </c>
      <c r="BP424" s="231" t="str">
        <f>IFERROR(__xludf.DUMMYFUNCTION("IF(J424="""","""",
IF(INDEX(Settings!$H:$H,MATCH(BY$1,Settings!$G:$G,0))=TRUE,
100-100*PERCENTRANK(FILTER(J:J,$E:$E=$E424,$I:$I=$I424),J424),
100*PERCENTRANK(FILTER(J:J,$E:$E=$E424,$I:$I=$I424),J424)))"),"")</f>
        <v/>
      </c>
      <c r="BQ424" s="233" t="str">
        <f t="array" ref="BQ424">IF(J424="","",
IF(INDEX(Settings!$H:$H,MATCH(BY$1,Settings!$G:$G,0))=TRUE,
-1*(J424-AVERAGE(J:J))/STDEV(J:J),
(J424-AVERAGE(J:J))/STDEV(J:J)))</f>
        <v/>
      </c>
      <c r="BR424" s="233" t="str">
        <f>IFERROR(__xludf.DUMMYFUNCTION("IF(J424="""","""",
IF(INDEX(Settings!$H:$H,MATCH(BY$1,Settings!$G:$G,0))=TRUE,
-1*(J424-AVERAGEIFS(J:J,$E:$E,$E424))/STDEV(FILTER(J:J,$E:$E=$E424)),
(J424-AVERAGEIFS(J:J,$E:$E,$E424))/STDEV(FILTER(J:J,$E:$E=$E424))))"),"")</f>
        <v/>
      </c>
      <c r="BS424" s="233"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1"/>
      <c r="BX424" s="231"/>
      <c r="BY424" s="232" t="str">
        <f t="array" ref="BY424">IF(J424="","",
IF(INDEX(Settings!$H:$H,MATCH(BY$1,Settings!$G:$G,0))=TRUE,
100-100*(J424-MINIFS(J:J,$E:$E,$E424))/(MAXIFS(J:J,$E:$E,$E424)-MINIFS(J:J,$E:$E,$E424)),
100*(J424-MINIFS(J:J,$E:$E,$E424))/(MAXIFS(J:J,$E:$E,$E424)-MINIFS(J:J,$E:$E,$E424))))</f>
        <v/>
      </c>
      <c r="BZ424" s="232" t="str">
        <f t="array" ref="BZ424">IF(K424="","",
IF(INDEX(Settings!$H:$H,MATCH(BZ$1,Settings!$G:$G,0))=TRUE,
100-100*(K424-MINIFS(K:K,$E:$E,$E424))/(MAXIFS(K:K,$E:$E,$E424)-MINIFS(K:K,$E:$E,$E424)),
100*(K424-MINIFS(K:K,$E:$E,$E424))/(MAXIFS(K:K,$E:$E,$E424)-MINIFS(K:K,$E:$E,$E424))))</f>
        <v/>
      </c>
      <c r="CA424" s="232" t="str">
        <f t="array" ref="CA424">IF(L424="","",
IF(INDEX(Settings!$H:$H,MATCH(CA$1,Settings!$G:$G,0))=TRUE,
100-100*(L424-MINIFS(L:L,$E:$E,$E424))/(MAXIFS(L:L,$E:$E,$E424)-MINIFS(L:L,$E:$E,$E424)),
100*(L424-MINIFS(L:L,$E:$E,$E424))/(MAXIFS(L:L,$E:$E,$E424)-MINIFS(L:L,$E:$E,$E424))))</f>
        <v/>
      </c>
      <c r="CB424" s="232" t="str">
        <f t="array" ref="CB424">IF(M424="","",
IF(INDEX(Settings!$H:$H,MATCH(CB$1,Settings!$G:$G,0))=TRUE,
100-100*(M424-MINIFS(M:M,$E:$E,$E424))/(MAXIFS(M:M,$E:$E,$E424)-MINIFS(M:M,$E:$E,$E424)),
100*(M424-MINIFS(M:M,$E:$E,$E424))/(MAXIFS(M:M,$E:$E,$E424)-MINIFS(M:M,$E:$E,$E424))))</f>
        <v/>
      </c>
      <c r="CC424" s="232" t="str">
        <f t="array" ref="CC424">IF(N424="","",
IF(INDEX(Settings!$H:$H,MATCH(CC$1,Settings!$G:$G,0))=TRUE,
100-100*(N424-MINIFS(N:N,$E:$E,$E424))/(MAXIFS(N:N,$E:$E,$E424)-MINIFS(N:N,$E:$E,$E424)),
100*(N424-MINIFS(N:N,$E:$E,$E424))/(MAXIFS(N:N,$E:$E,$E424)-MINIFS(N:N,$E:$E,$E424))))</f>
        <v/>
      </c>
      <c r="CD424" s="232" t="str">
        <f t="array" ref="CD424">IF(O424="","",
IF(INDEX(Settings!$H:$H,MATCH(CD$1,Settings!$G:$G,0))=TRUE,
100-100*(O424-MINIFS(O:O,$E:$E,$E424))/(MAXIFS(O:O,$E:$E,$E424)-MINIFS(O:O,$E:$E,$E424)),
100*(O424-MINIFS(O:O,$E:$E,$E424))/(MAXIFS(O:O,$E:$E,$E424)-MINIFS(O:O,$E:$E,$E424))))</f>
        <v/>
      </c>
      <c r="CE424" s="232" t="str">
        <f t="array" ref="CE424">IF(P424="","",
IF(INDEX(Settings!$H:$H,MATCH(CE$1,Settings!$G:$G,0))=TRUE,
100-100*(P424-MINIFS(P:P,$E:$E,$E424))/(MAXIFS(P:P,$E:$E,$E424)-MINIFS(P:P,$E:$E,$E424)),
100*(P424-MINIFS(P:P,$E:$E,$E424))/(MAXIFS(P:P,$E:$E,$E424)-MINIFS(P:P,$E:$E,$E424))))</f>
        <v/>
      </c>
      <c r="CF424" s="232" t="str">
        <f t="array" ref="CF424">IF(Q424="","",
IF(INDEX(Settings!$H:$H,MATCH(CF$1,Settings!$G:$G,0))=TRUE,
100-100*(Q424-MINIFS(Q:Q,$E:$E,$E424))/(MAXIFS(Q:Q,$E:$E,$E424)-MINIFS(Q:Q,$E:$E,$E424)),
100*(Q424-MINIFS(Q:Q,$E:$E,$E424))/(MAXIFS(Q:Q,$E:$E,$E424)-MINIFS(Q:Q,$E:$E,$E424))))</f>
        <v/>
      </c>
      <c r="CG424" s="232" t="str">
        <f t="array" ref="CG424">IF(R424="","",
IF(INDEX(Settings!$H:$H,MATCH(CG$1,Settings!$G:$G,0))=TRUE,
100-100*(R424-MINIFS(R:R,$E:$E,$E424))/(MAXIFS(R:R,$E:$E,$E424)-MINIFS(R:R,$E:$E,$E424)),
100*(R424-MINIFS(R:R,$E:$E,$E424))/(MAXIFS(R:R,$E:$E,$E424)-MINIFS(R:R,$E:$E,$E424))))</f>
        <v/>
      </c>
      <c r="CH424" s="232" t="str">
        <f t="array" ref="CH424">IF(S424="","",
IF(INDEX(Settings!$H:$H,MATCH(CH$1,Settings!$G:$G,0))=TRUE,
100-100*(S424-MINIFS(S:S,$E:$E,$E424))/(MAXIFS(S:S,$E:$E,$E424)-MINIFS(S:S,$E:$E,$E424)),
100*(S424-MINIFS(S:S,$E:$E,$E424))/(MAXIFS(S:S,$E:$E,$E424)-MINIFS(S:S,$E:$E,$E424))))</f>
        <v/>
      </c>
      <c r="CI424" s="232" t="str">
        <f t="array" ref="CI424">IF(T424="","",
IF(INDEX(Settings!$H:$H,MATCH(CI$1,Settings!$G:$G,0))=TRUE,
100-100*(T424-MINIFS(T:T,$E:$E,$E424))/(MAXIFS(T:T,$E:$E,$E424)-MINIFS(T:T,$E:$E,$E424)),
100*(T424-MINIFS(T:T,$E:$E,$E424))/(MAXIFS(T:T,$E:$E,$E424)-MINIFS(T:T,$E:$E,$E424))))</f>
        <v/>
      </c>
      <c r="CJ424" s="232" t="str">
        <f t="array" ref="CJ424">IF(U424="","",
IF(INDEX(Settings!$H:$H,MATCH(CJ$1,Settings!$G:$G,0))=TRUE,
100-100*(U424-MINIFS(U:U,$E:$E,$E424))/(MAXIFS(U:U,$E:$E,$E424)-MINIFS(U:U,$E:$E,$E424)),
100*(U424-MINIFS(U:U,$E:$E,$E424))/(MAXIFS(U:U,$E:$E,$E424)-MINIFS(U:U,$E:$E,$E424))))</f>
        <v/>
      </c>
      <c r="CK424" s="232" t="str">
        <f t="array" ref="CK424">IF(V424="","",
IF(INDEX(Settings!$H:$H,MATCH(CK$1,Settings!$G:$G,0))=TRUE,
100-100*(V424-MINIFS(V:V,$E:$E,$E424))/(MAXIFS(V:V,$E:$E,$E424)-MINIFS(V:V,$E:$E,$E424)),
100*(V424-MINIFS(V:V,$E:$E,$E424))/(MAXIFS(V:V,$E:$E,$E424)-MINIFS(V:V,$E:$E,$E424))))</f>
        <v/>
      </c>
      <c r="CL424" s="232" t="str">
        <f t="array" ref="CL424">IF(W424="","",
IF(INDEX(Settings!$H:$H,MATCH(CL$1,Settings!$G:$G,0))=TRUE,
100-100*(W424-MINIFS(W:W,$E:$E,$E424))/(MAXIFS(W:W,$E:$E,$E424)-MINIFS(W:W,$E:$E,$E424)),
100*(W424-MINIFS(W:W,$E:$E,$E424))/(MAXIFS(W:W,$E:$E,$E424)-MINIFS(W:W,$E:$E,$E424))))</f>
        <v/>
      </c>
      <c r="CM424" s="232" t="str">
        <f t="array" ref="CM424">IF(X424="","",
IF(INDEX(Settings!$H:$H,MATCH(CM$1,Settings!$G:$G,0))=TRUE,
100-100*(X424-MINIFS(X:X,$E:$E,$E424))/(MAXIFS(X:X,$E:$E,$E424)-MINIFS(X:X,$E:$E,$E424)),
100*(X424-MINIFS(X:X,$E:$E,$E424))/(MAXIFS(X:X,$E:$E,$E424)-MINIFS(X:X,$E:$E,$E424))))</f>
        <v/>
      </c>
      <c r="CN424" s="232" t="str">
        <f t="array" ref="CN424">IF(Y424="","",
IF(INDEX(Settings!$H:$H,MATCH(CN$1,Settings!$G:$G,0))=TRUE,
100-100*(Y424-MINIFS(Y:Y,$E:$E,$E424))/(MAXIFS(Y:Y,$E:$E,$E424)-MINIFS(Y:Y,$E:$E,$E424)),
100*(Y424-MINIFS(Y:Y,$E:$E,$E424))/(MAXIFS(Y:Y,$E:$E,$E424)-MINIFS(Y:Y,$E:$E,$E424))))</f>
        <v/>
      </c>
      <c r="CO424" s="232" t="str">
        <f t="array" ref="CO424">IF(Z424="","",
IF(INDEX(Settings!$H:$H,MATCH(CO$1,Settings!$G:$G,0))=TRUE,
100-100*(Z424-MINIFS(Z:Z,$E:$E,$E424))/(MAXIFS(Z:Z,$E:$E,$E424)-MINIFS(Z:Z,$E:$E,$E424)),
100*(Z424-MINIFS(Z:Z,$E:$E,$E424))/(MAXIFS(Z:Z,$E:$E,$E424)-MINIFS(Z:Z,$E:$E,$E424))))</f>
        <v/>
      </c>
      <c r="CP424" s="232" t="str">
        <f t="array" ref="CP424">IF(AA424="","",
IF(INDEX(Settings!$H:$H,MATCH(CP$1,Settings!$G:$G,0))=TRUE,
100-100*(AA424-MINIFS(AA:AA,$E:$E,$E424))/(MAXIFS(AA:AA,$E:$E,$E424)-MINIFS(AA:AA,$E:$E,$E424)),
100*(AA424-MINIFS(AA:AA,$E:$E,$E424))/(MAXIFS(AA:AA,$E:$E,$E424)-MINIFS(AA:AA,$E:$E,$E424))))</f>
        <v/>
      </c>
      <c r="CQ424" s="232" t="str">
        <f t="array" ref="CQ424">IF(AB424="","",
IF(INDEX(Settings!$H:$H,MATCH(CQ$1,Settings!$G:$G,0))=TRUE,
100-100*(AB424-MINIFS(AB:AB,$E:$E,$E424))/(MAXIFS(AB:AB,$E:$E,$E424)-MINIFS(AB:AB,$E:$E,$E424)),
100*(AB424-MINIFS(AB:AB,$E:$E,$E424))/(MAXIFS(AB:AB,$E:$E,$E424)-MINIFS(AB:AB,$E:$E,$E424))))</f>
        <v/>
      </c>
      <c r="CR424" s="232" t="str">
        <f t="array" ref="CR424">IF(AC424="","",
IF(INDEX(Settings!$H:$H,MATCH(CR$1,Settings!$G:$G,0))=TRUE,
100-100*(AC424-MINIFS(AC:AC,$E:$E,$E424))/(MAXIFS(AC:AC,$E:$E,$E424)-MINIFS(AC:AC,$E:$E,$E424)),
100*(AC424-MINIFS(AC:AC,$E:$E,$E424))/(MAXIFS(AC:AC,$E:$E,$E424)-MINIFS(AC:AC,$E:$E,$E424))))</f>
        <v/>
      </c>
      <c r="CS424" s="232" t="str">
        <f t="array" ref="CS424">IF(AD424="","",
IF(INDEX(Settings!$H:$H,MATCH(CS$1,Settings!$G:$G,0))=TRUE,
100-100*(AD424-MINIFS(AD:AD,$E:$E,$E424))/(MAXIFS(AD:AD,$E:$E,$E424)-MINIFS(AD:AD,$E:$E,$E424)),
100*(AD424-MINIFS(AD:AD,$E:$E,$E424))/(MAXIFS(AD:AD,$E:$E,$E424)-MINIFS(AD:AD,$E:$E,$E424))))</f>
        <v/>
      </c>
      <c r="CT424" s="232" t="str">
        <f t="array" ref="CT424">IF(AE424="","",
IF(INDEX(Settings!$H:$H,MATCH(CT$1,Settings!$G:$G,0))=TRUE,
100-100*(AE424-MINIFS(AE:AE,$E:$E,$E424))/(MAXIFS(AE:AE,$E:$E,$E424)-MINIFS(AE:AE,$E:$E,$E424)),
100*(AE424-MINIFS(AE:AE,$E:$E,$E424))/(MAXIFS(AE:AE,$E:$E,$E424)-MINIFS(AE:AE,$E:$E,$E424))))</f>
        <v/>
      </c>
      <c r="CU424" s="232" t="str">
        <f t="array" ref="CU424">IF(AF424="","",
IF(INDEX(Settings!$H:$H,MATCH(CU$1,Settings!$G:$G,0))=TRUE,
100-100*(AF424-MINIFS(AF:AF,$E:$E,$E424))/(MAXIFS(AF:AF,$E:$E,$E424)-MINIFS(AF:AF,$E:$E,$E424)),
100*(AF424-MINIFS(AF:AF,$E:$E,$E424))/(MAXIFS(AF:AF,$E:$E,$E424)-MINIFS(AF:AF,$E:$E,$E424))))</f>
        <v/>
      </c>
      <c r="CV424" s="232" t="str">
        <f t="array" ref="CV424">IF(AG424="","",
IF(INDEX(Settings!$H:$H,MATCH(CV$1,Settings!$G:$G,0))=TRUE,
100-100*(AG424-MINIFS(AG:AG,$E:$E,$E424))/(MAXIFS(AG:AG,$E:$E,$E424)-MINIFS(AG:AG,$E:$E,$E424)),
100*(AG424-MINIFS(AG:AG,$E:$E,$E424))/(MAXIFS(AG:AG,$E:$E,$E424)-MINIFS(AG:AG,$E:$E,$E424))))</f>
        <v/>
      </c>
      <c r="CW424" s="232" t="str">
        <f t="array" ref="CW424">IF(AH424="","",
IF(INDEX(Settings!$H:$H,MATCH(CW$1,Settings!$G:$G,0))=TRUE,
100-100*(AH424-MINIFS(AH:AH,$E:$E,$E424))/(MAXIFS(AH:AH,$E:$E,$E424)-MINIFS(AH:AH,$E:$E,$E424)),
100*(AH424-MINIFS(AH:AH,$E:$E,$E424))/(MAXIFS(AH:AH,$E:$E,$E424)-MINIFS(AH:AH,$E:$E,$E424))))</f>
        <v/>
      </c>
      <c r="CX424" s="232" t="str">
        <f t="array" ref="CX424">IF(AI424="","",
IF(INDEX(Settings!$H:$H,MATCH(CX$1,Settings!$G:$G,0))=TRUE,
100-100*(AI424-MINIFS(AI:AI,$E:$E,$E424))/(MAXIFS(AI:AI,$E:$E,$E424)-MINIFS(AI:AI,$E:$E,$E424)),
100*(AI424-MINIFS(AI:AI,$E:$E,$E424))/(MAXIFS(AI:AI,$E:$E,$E424)-MINIFS(AI:AI,$E:$E,$E424))))</f>
        <v/>
      </c>
      <c r="CY424" s="232" t="str">
        <f t="array" ref="CY424">IF(AJ424="","",
IF(INDEX(Settings!$H:$H,MATCH(CY$1,Settings!$G:$G,0))=TRUE,
100-100*(AJ424-MINIFS(AJ:AJ,$E:$E,$E424))/(MAXIFS(AJ:AJ,$E:$E,$E424)-MINIFS(AJ:AJ,$E:$E,$E424)),
100*(AJ424-MINIFS(AJ:AJ,$E:$E,$E424))/(MAXIFS(AJ:AJ,$E:$E,$E424)-MINIFS(AJ:AJ,$E:$E,$E424))))</f>
        <v/>
      </c>
      <c r="CZ424" s="232" t="str">
        <f t="array" ref="CZ424">IF(AK424="","",
IF(INDEX(Settings!$H:$H,MATCH(CZ$1,Settings!$G:$G,0))=TRUE,
100-100*(AK424-MINIFS(AK:AK,$E:$E,$E424))/(MAXIFS(AK:AK,$E:$E,$E424)-MINIFS(AK:AK,$E:$E,$E424)),
100*(AK424-MINIFS(AK:AK,$E:$E,$E424))/(MAXIFS(AK:AK,$E:$E,$E424)-MINIFS(AK:AK,$E:$E,$E424))))</f>
        <v/>
      </c>
      <c r="DA424" s="232" t="str">
        <f t="array" ref="DA424">IF(AL424="","",
IF(INDEX(Settings!$H:$H,MATCH(DA$1,Settings!$G:$G,0))=TRUE,
100-100*(AL424-MINIFS(AL:AL,$E:$E,$E424))/(MAXIFS(AL:AL,$E:$E,$E424)-MINIFS(AL:AL,$E:$E,$E424)),
100*(AL424-MINIFS(AL:AL,$E:$E,$E424))/(MAXIFS(AL:AL,$E:$E,$E424)-MINIFS(AL:AL,$E:$E,$E424))))</f>
        <v/>
      </c>
      <c r="DB424" s="232" t="str">
        <f t="array" ref="DB424">IF(AM424="","",
IF(INDEX(Settings!$H:$H,MATCH(DB$1,Settings!$G:$G,0))=TRUE,
100-100*(AM424-MINIFS(AM:AM,$E:$E,$E424))/(MAXIFS(AM:AM,$E:$E,$E424)-MINIFS(AM:AM,$E:$E,$E424)),
100*(AM424-MINIFS(AM:AM,$E:$E,$E424))/(MAXIFS(AM:AM,$E:$E,$E424)-MINIFS(AM:AM,$E:$E,$E424))))</f>
        <v/>
      </c>
      <c r="DC424" s="232" t="str">
        <f t="array" ref="DC424">IF(AN424="","",
IF(INDEX(Settings!$H:$H,MATCH(DC$1,Settings!$G:$G,0))=TRUE,
100-100*(AN424-MINIFS(AN:AN,$E:$E,$E424))/(MAXIFS(AN:AN,$E:$E,$E424)-MINIFS(AN:AN,$E:$E,$E424)),
100*(AN424-MINIFS(AN:AN,$E:$E,$E424))/(MAXIFS(AN:AN,$E:$E,$E424)-MINIFS(AN:AN,$E:$E,$E424))))</f>
        <v/>
      </c>
      <c r="DD424" s="232" t="str">
        <f t="array" ref="DD424">IF(AO424="","",
IF(INDEX(Settings!$H:$H,MATCH(DD$1,Settings!$G:$G,0))=TRUE,
100-100*(AO424-MINIFS(AO:AO,$E:$E,$E424))/(MAXIFS(AO:AO,$E:$E,$E424)-MINIFS(AO:AO,$E:$E,$E424)),
100*(AO424-MINIFS(AO:AO,$E:$E,$E424))/(MAXIFS(AO:AO,$E:$E,$E424)-MINIFS(AO:AO,$E:$E,$E424))))</f>
        <v/>
      </c>
      <c r="DE424" s="232" t="str">
        <f t="array" ref="DE424">IF(AP424="","",
IF(INDEX(Settings!$H:$H,MATCH(DE$1,Settings!$G:$G,0))=TRUE,
100-100*(AP424-MINIFS(AP:AP,$E:$E,$E424))/(MAXIFS(AP:AP,$E:$E,$E424)-MINIFS(AP:AP,$E:$E,$E424)),
100*(AP424-MINIFS(AP:AP,$E:$E,$E424))/(MAXIFS(AP:AP,$E:$E,$E424)-MINIFS(AP:AP,$E:$E,$E424))))</f>
        <v/>
      </c>
      <c r="DF424" s="232" t="str">
        <f t="array" ref="DF424">IF(AQ424="","",
IF(INDEX(Settings!$H:$H,MATCH(DF$1,Settings!$G:$G,0))=TRUE,
100-100*(AQ424-MINIFS(AQ:AQ,$E:$E,$E424))/(MAXIFS(AQ:AQ,$E:$E,$E424)-MINIFS(AQ:AQ,$E:$E,$E424)),
100*(AQ424-MINIFS(AQ:AQ,$E:$E,$E424))/(MAXIFS(AQ:AQ,$E:$E,$E424)-MINIFS(AQ:AQ,$E:$E,$E424))))</f>
        <v/>
      </c>
      <c r="DG424" s="232" t="str">
        <f t="array" ref="DG424">IF(AR424="","",
IF(INDEX(Settings!$H:$H,MATCH(DG$1,Settings!$G:$G,0))=TRUE,
100-100*(AR424-MINIFS(AR:AR,$E:$E,$E424))/(MAXIFS(AR:AR,$E:$E,$E424)-MINIFS(AR:AR,$E:$E,$E424)),
100*(AR424-MINIFS(AR:AR,$E:$E,$E424))/(MAXIFS(AR:AR,$E:$E,$E424)-MINIFS(AR:AR,$E:$E,$E424))))</f>
        <v/>
      </c>
      <c r="DH424" s="232" t="str">
        <f t="array" ref="DH424">IF(AS424="","",
IF(INDEX(Settings!$H:$H,MATCH(DH$1,Settings!$G:$G,0))=TRUE,
100-100*(AS424-MINIFS(AS:AS,$E:$E,$E424))/(MAXIFS(AS:AS,$E:$E,$E424)-MINIFS(AS:AS,$E:$E,$E424)),
100*(AS424-MINIFS(AS:AS,$E:$E,$E424))/(MAXIFS(AS:AS,$E:$E,$E424)-MINIFS(AS:AS,$E:$E,$E424))))</f>
        <v/>
      </c>
      <c r="DI424" s="232" t="str">
        <f t="array" ref="DI424">IF(AT424="","",
IF(INDEX(Settings!$H:$H,MATCH(DI$1,Settings!$G:$G,0))=TRUE,
100-100*(AT424-MINIFS(AT:AT,$E:$E,$E424))/(MAXIFS(AT:AT,$E:$E,$E424)-MINIFS(AT:AT,$E:$E,$E424)),
100*(AT424-MINIFS(AT:AT,$E:$E,$E424))/(MAXIFS(AT:AT,$E:$E,$E424)-MINIFS(AT:AT,$E:$E,$E424))))</f>
        <v/>
      </c>
      <c r="DJ424" s="232" t="str">
        <f t="array" ref="DJ424">IF(AU424="","",
IF(INDEX(Settings!$H:$H,MATCH(DJ$1,Settings!$G:$G,0))=TRUE,
100-100*(AU424-MINIFS(AU:AU,$E:$E,$E424))/(MAXIFS(AU:AU,$E:$E,$E424)-MINIFS(AU:AU,$E:$E,$E424)),
100*(AU424-MINIFS(AU:AU,$E:$E,$E424))/(MAXIFS(AU:AU,$E:$E,$E424)-MINIFS(AU:AU,$E:$E,$E424))))</f>
        <v/>
      </c>
      <c r="DK424" s="232" t="str">
        <f t="array" ref="DK424">IF(AV424="","",
IF(INDEX(Settings!$H:$H,MATCH(DK$1,Settings!$G:$G,0))=TRUE,
100-100*(AV424-MINIFS(AV:AV,$E:$E,$E424))/(MAXIFS(AV:AV,$E:$E,$E424)-MINIFS(AV:AV,$E:$E,$E424)),
100*(AV424-MINIFS(AV:AV,$E:$E,$E424))/(MAXIFS(AV:AV,$E:$E,$E424)-MINIFS(AV:AV,$E:$E,$E424))))</f>
        <v/>
      </c>
      <c r="DL424" s="232" t="str">
        <f t="array" ref="DL424">IF(AW424="","",
IF(INDEX(Settings!$H:$H,MATCH(DL$1,Settings!$G:$G,0))=TRUE,
100-100*(AW424-MINIFS(AW:AW,$E:$E,$E424))/(MAXIFS(AW:AW,$E:$E,$E424)-MINIFS(AW:AW,$E:$E,$E424)),
100*(AW424-MINIFS(AW:AW,$E:$E,$E424))/(MAXIFS(AW:AW,$E:$E,$E424)-MINIFS(AW:AW,$E:$E,$E424))))</f>
        <v/>
      </c>
      <c r="DM424" s="232" t="str">
        <f t="array" ref="DM424">IF(AX424="","",
IF(INDEX(Settings!$H:$H,MATCH(DM$1,Settings!$G:$G,0))=TRUE,
100-100*(AX424-MINIFS(AX:AX,$E:$E,$E424))/(MAXIFS(AX:AX,$E:$E,$E424)-MINIFS(AX:AX,$E:$E,$E424)),
100*(AX424-MINIFS(AX:AX,$E:$E,$E424))/(MAXIFS(AX:AX,$E:$E,$E424)-MINIFS(AX:AX,$E:$E,$E424))))</f>
        <v/>
      </c>
      <c r="DN424" s="232" t="str">
        <f t="array" ref="DN424">IF(AY424="","",
IF(INDEX(Settings!$H:$H,MATCH(DN$1,Settings!$G:$G,0))=TRUE,
100-100*(AY424-MINIFS(AY:AY,$E:$E,$E424))/(MAXIFS(AY:AY,$E:$E,$E424)-MINIFS(AY:AY,$E:$E,$E424)),
100*(AY424-MINIFS(AY:AY,$E:$E,$E424))/(MAXIFS(AY:AY,$E:$E,$E424)-MINIFS(AY:AY,$E:$E,$E424))))</f>
        <v/>
      </c>
      <c r="DO424" s="232" t="str">
        <f t="array" ref="DO424">IF(AZ424="","",
IF(INDEX(Settings!$H:$H,MATCH(DO$1,Settings!$G:$G,0))=TRUE,
100-100*(AZ424-MINIFS(AZ:AZ,$E:$E,$E424))/(MAXIFS(AZ:AZ,$E:$E,$E424)-MINIFS(AZ:AZ,$E:$E,$E424)),
100*(AZ424-MINIFS(AZ:AZ,$E:$E,$E424))/(MAXIFS(AZ:AZ,$E:$E,$E424)-MINIFS(AZ:AZ,$E:$E,$E424))))</f>
        <v/>
      </c>
      <c r="DP424" s="232" t="str">
        <f t="array" ref="DP424">IF(BA424="","",
IF(INDEX(Settings!$H:$H,MATCH(DP$1,Settings!$G:$G,0))=TRUE,
100-100*(BA424-MINIFS(BA:BA,$E:$E,$E424))/(MAXIFS(BA:BA,$E:$E,$E424)-MINIFS(BA:BA,$E:$E,$E424)),
100*(BA424-MINIFS(BA:BA,$E:$E,$E424))/(MAXIFS(BA:BA,$E:$E,$E424)-MINIFS(BA:BA,$E:$E,$E424))))</f>
        <v/>
      </c>
      <c r="DQ424" s="232" t="str">
        <f t="array" ref="DQ424">IF(BB424="","",
IF(INDEX(Settings!$H:$H,MATCH(DQ$1,Settings!$G:$G,0))=TRUE,
100-100*(BB424-MINIFS(BB:BB,$E:$E,$E424))/(MAXIFS(BB:BB,$E:$E,$E424)-MINIFS(BB:BB,$E:$E,$E424)),
100*(BB424-MINIFS(BB:BB,$E:$E,$E424))/(MAXIFS(BB:BB,$E:$E,$E424)-MINIFS(BB:BB,$E:$E,$E424))))</f>
        <v/>
      </c>
      <c r="DR424" s="232" t="str">
        <f t="array" ref="DR424">IF(BC424="","",
IF(INDEX(Settings!$H:$H,MATCH(DR$1,Settings!$G:$G,0))=TRUE,
100-100*(BC424-MINIFS(BC:BC,$E:$E,$E424))/(MAXIFS(BC:BC,$E:$E,$E424)-MINIFS(BC:BC,$E:$E,$E424)),
100*(BC424-MINIFS(BC:BC,$E:$E,$E424))/(MAXIFS(BC:BC,$E:$E,$E424)-MINIFS(BC:BC,$E:$E,$E424))))</f>
        <v/>
      </c>
      <c r="DS424" s="232" t="str">
        <f t="array" ref="DS424">IF(BD424="","",
IF(INDEX(Settings!$H:$H,MATCH(DS$1,Settings!$G:$G,0))=TRUE,
100-100*(BD424-MINIFS(BD:BD,$E:$E,$E424))/(MAXIFS(BD:BD,$E:$E,$E424)-MINIFS(BD:BD,$E:$E,$E424)),
100*(BD424-MINIFS(BD:BD,$E:$E,$E424))/(MAXIFS(BD:BD,$E:$E,$E424)-MINIFS(BD:BD,$E:$E,$E424))))</f>
        <v/>
      </c>
      <c r="DT424" s="232" t="str">
        <f t="array" ref="DT424">IF(BE424="","",
IF(INDEX(Settings!$H:$H,MATCH(DT$1,Settings!$G:$G,0))=TRUE,
100-100*(BE424-MINIFS(BE:BE,$E:$E,$E424))/(MAXIFS(BE:BE,$E:$E,$E424)-MINIFS(BE:BE,$E:$E,$E424)),
100*(BE424-MINIFS(BE:BE,$E:$E,$E424))/(MAXIFS(BE:BE,$E:$E,$E424)-MINIFS(BE:BE,$E:$E,$E424))))</f>
        <v/>
      </c>
      <c r="DU424" s="232" t="str">
        <f t="array" ref="DU424">IF(BF424="","",
IF(INDEX(Settings!$H:$H,MATCH(DU$1,Settings!$G:$G,0))=TRUE,
100-100*(BF424-MINIFS(BF:BF,$E:$E,$E424))/(MAXIFS(BF:BF,$E:$E,$E424)-MINIFS(BF:BF,$E:$E,$E424)),
100*(BF424-MINIFS(BF:BF,$E:$E,$E424))/(MAXIFS(BF:BF,$E:$E,$E424)-MINIFS(BF:BF,$E:$E,$E424))))</f>
        <v/>
      </c>
      <c r="DV424" s="232" t="str">
        <f t="array" ref="DV424">IF(BG424="","",
IF(INDEX(Settings!$H:$H,MATCH(DV$1,Settings!$G:$G,0))=TRUE,
100-100*(BG424-MINIFS(BG:BG,$E:$E,$E424))/(MAXIFS(BG:BG,$E:$E,$E424)-MINIFS(BG:BG,$E:$E,$E424)),
100*(BG424-MINIFS(BG:BG,$E:$E,$E424))/(MAXIFS(BG:BG,$E:$E,$E424)-MINIFS(BG:BG,$E:$E,$E424))))</f>
        <v/>
      </c>
      <c r="DW424" s="232" t="str">
        <f t="array" ref="DW424">IF(BH424="","",
IF(INDEX(Settings!$H:$H,MATCH(DW$1,Settings!$G:$G,0))=TRUE,
100-100*(BH424-MINIFS(BH:BH,$E:$E,$E424))/(MAXIFS(BH:BH,$E:$E,$E424)-MINIFS(BH:BH,$E:$E,$E424)),
100*(BH424-MINIFS(BH:BH,$E:$E,$E424))/(MAXIFS(BH:BH,$E:$E,$E424)-MINIFS(BH:BH,$E:$E,$E424))))</f>
        <v/>
      </c>
      <c r="DX424" s="232" t="str">
        <f t="array" ref="DX424">IF(BI424="","",
IF(INDEX(Settings!$H:$H,MATCH(DX$1,Settings!$G:$G,0))=TRUE,
100-100*(BI424-MINIFS(BI:BI,$E:$E,$E424))/(MAXIFS(BI:BI,$E:$E,$E424)-MINIFS(BI:BI,$E:$E,$E424)),
100*(BI424-MINIFS(BI:BI,$E:$E,$E424))/(MAXIFS(BI:BI,$E:$E,$E424)-MINIFS(BI:BI,$E:$E,$E424))))</f>
        <v/>
      </c>
      <c r="DY424" s="232" t="str">
        <f t="array" ref="DY424">IF(BJ424="","",
IF(INDEX(Settings!$H:$H,MATCH(DY$1,Settings!$G:$G,0))=TRUE,
100-100*(BJ424-MINIFS(BJ:BJ,$E:$E,$E424))/(MAXIFS(BJ:BJ,$E:$E,$E424)-MINIFS(BJ:BJ,$E:$E,$E424)),
100*(BJ424-MINIFS(BJ:BJ,$E:$E,$E424))/(MAXIFS(BJ:BJ,$E:$E,$E424)-MINIFS(BJ:BJ,$E:$E,$E424))))</f>
        <v/>
      </c>
      <c r="DZ424" s="234"/>
      <c r="EA424" s="234"/>
      <c r="EB424" s="234" t="str">
        <f t="shared" si="8"/>
        <v/>
      </c>
      <c r="EC424" s="234" t="str">
        <f t="shared" si="9"/>
        <v/>
      </c>
      <c r="ED424" s="234" t="str">
        <f t="shared" si="10"/>
        <v/>
      </c>
      <c r="EE424" s="234" t="str">
        <f t="shared" si="11"/>
        <v/>
      </c>
      <c r="EF424" s="234" t="str">
        <f t="shared" si="12"/>
        <v/>
      </c>
      <c r="EG424" s="234" t="str">
        <f t="shared" si="13"/>
        <v/>
      </c>
      <c r="EH424" s="234"/>
      <c r="EI424" s="234"/>
      <c r="EJ424" s="234"/>
      <c r="EK424" s="234"/>
      <c r="EL424" s="234"/>
      <c r="EM424" s="234"/>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3" t="str">
        <f t="shared" si="14"/>
        <v/>
      </c>
      <c r="N425" s="49"/>
      <c r="O425" s="49"/>
      <c r="P425" s="49"/>
      <c r="Q425" s="49"/>
      <c r="R425" s="49"/>
      <c r="S425" s="222" t="str">
        <f>IFERROR(VLOOKUP(AF425, 'YOYO IR Scores'!A:C, 3, FALSE), "")
</f>
        <v/>
      </c>
      <c r="T425" s="49"/>
      <c r="U425" s="49"/>
      <c r="V425" s="49"/>
      <c r="W425" s="49"/>
      <c r="X425" s="224" t="str">
        <f t="shared" si="4"/>
        <v/>
      </c>
      <c r="Y425" s="225" t="str">
        <f t="shared" si="5"/>
        <v/>
      </c>
      <c r="Z425" s="225" t="str">
        <f t="shared" si="6"/>
        <v/>
      </c>
      <c r="AA425" s="224" t="str">
        <f t="shared" si="7"/>
        <v/>
      </c>
      <c r="AB425" s="223"/>
      <c r="AC425" s="223"/>
      <c r="AD425" s="223"/>
      <c r="AE425" s="223" t="str">
        <f>IFERROR(VLOOKUP(AF425, 'YOYO IR Scores'!A:C, 2, FALSE), "")</f>
        <v/>
      </c>
      <c r="AF425" s="223"/>
      <c r="AG425" s="223"/>
      <c r="AH425" s="223"/>
      <c r="AI425" s="223"/>
      <c r="AJ425" s="223"/>
      <c r="AK425" s="223"/>
      <c r="AL425" s="223"/>
      <c r="AM425" s="223"/>
      <c r="AN425" s="223"/>
      <c r="AO425" s="223"/>
      <c r="AP425" s="223"/>
      <c r="AQ425" s="223"/>
      <c r="AR425" s="223"/>
      <c r="AS425" s="223"/>
      <c r="AT425" s="223"/>
      <c r="AU425" s="223"/>
      <c r="AV425" s="223"/>
      <c r="AW425" s="223"/>
      <c r="AX425" s="223"/>
      <c r="AY425" s="223"/>
      <c r="AZ425" s="223"/>
      <c r="BA425" s="223"/>
      <c r="BB425" s="223"/>
      <c r="BC425" s="223"/>
      <c r="BD425" s="223"/>
      <c r="BE425" s="223"/>
      <c r="BF425" s="223"/>
      <c r="BG425" s="223"/>
      <c r="BH425" s="223"/>
      <c r="BI425" s="223"/>
      <c r="BJ425" s="223"/>
      <c r="BK425" s="223" t="str">
        <f t="array" ref="BK425">IF(J425="","",
IF(INDEX(Settings!$H:$H,MATCH(BY$1,Settings!$G:$G,0))=TRUE,
100-100*(J425-MIN(J:J))/(MAX(J:J)-MIN(J:J)),
100*(J425-MIN(J:J))/(MAX(J:J)-MIN(J:J))))</f>
        <v/>
      </c>
      <c r="BL425" s="223" t="str">
        <f t="array" ref="BL425">IF(J425="","",
IF(INDEX(Settings!$H:$H,MATCH(BY$1,Settings!$G:$G,0))=TRUE,
100-100*(J425-MINIFS(J:J,$E:$E,$E425))/(MAXIFS(J:J,$E:$E,$E425)-MINIFS(J:J,$E:$E,$E425)),
100*(J425-MINIFS(J:J,$E:$E,$E425))/(MAXIFS(J:J,$E:$E,$E425)-MINIFS(J:J,$E:$E,$E425))))</f>
        <v/>
      </c>
      <c r="BM425" s="223"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4" t="str">
        <f t="array" ref="BQ425">IF(J425="","",
IF(INDEX(Settings!$H:$H,MATCH(BY$1,Settings!$G:$G,0))=TRUE,
-1*(J425-AVERAGE(J:J))/STDEV(J:J),
(J425-AVERAGE(J:J))/STDEV(J:J)))</f>
        <v/>
      </c>
      <c r="BR425" s="224" t="str">
        <f>IFERROR(__xludf.DUMMYFUNCTION("IF(J425="""","""",
IF(INDEX(Settings!$H:$H,MATCH(BY$1,Settings!$G:$G,0))=TRUE,
-1*(J425-AVERAGEIFS(J:J,$E:$E,$E425))/STDEV(FILTER(J:J,$E:$E=$E425)),
(J425-AVERAGEIFS(J:J,$E:$E,$E425))/STDEV(FILTER(J:J,$E:$E=$E425))))"),"")</f>
        <v/>
      </c>
      <c r="BS425" s="224"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3" t="str">
        <f t="array" ref="BY425">IF(J425="","",
IF(INDEX(Settings!$H:$H,MATCH(BY$1,Settings!$G:$G,0))=TRUE,
100-100*(J425-MINIFS(J:J,$E:$E,$E425))/(MAXIFS(J:J,$E:$E,$E425)-MINIFS(J:J,$E:$E,$E425)),
100*(J425-MINIFS(J:J,$E:$E,$E425))/(MAXIFS(J:J,$E:$E,$E425)-MINIFS(J:J,$E:$E,$E425))))</f>
        <v/>
      </c>
      <c r="BZ425" s="223" t="str">
        <f t="array" ref="BZ425">IF(K425="","",
IF(INDEX(Settings!$H:$H,MATCH(BZ$1,Settings!$G:$G,0))=TRUE,
100-100*(K425-MINIFS(K:K,$E:$E,$E425))/(MAXIFS(K:K,$E:$E,$E425)-MINIFS(K:K,$E:$E,$E425)),
100*(K425-MINIFS(K:K,$E:$E,$E425))/(MAXIFS(K:K,$E:$E,$E425)-MINIFS(K:K,$E:$E,$E425))))</f>
        <v/>
      </c>
      <c r="CA425" s="223" t="str">
        <f t="array" ref="CA425">IF(L425="","",
IF(INDEX(Settings!$H:$H,MATCH(CA$1,Settings!$G:$G,0))=TRUE,
100-100*(L425-MINIFS(L:L,$E:$E,$E425))/(MAXIFS(L:L,$E:$E,$E425)-MINIFS(L:L,$E:$E,$E425)),
100*(L425-MINIFS(L:L,$E:$E,$E425))/(MAXIFS(L:L,$E:$E,$E425)-MINIFS(L:L,$E:$E,$E425))))</f>
        <v/>
      </c>
      <c r="CB425" s="223" t="str">
        <f t="array" ref="CB425">IF(M425="","",
IF(INDEX(Settings!$H:$H,MATCH(CB$1,Settings!$G:$G,0))=TRUE,
100-100*(M425-MINIFS(M:M,$E:$E,$E425))/(MAXIFS(M:M,$E:$E,$E425)-MINIFS(M:M,$E:$E,$E425)),
100*(M425-MINIFS(M:M,$E:$E,$E425))/(MAXIFS(M:M,$E:$E,$E425)-MINIFS(M:M,$E:$E,$E425))))</f>
        <v/>
      </c>
      <c r="CC425" s="223" t="str">
        <f t="array" ref="CC425">IF(N425="","",
IF(INDEX(Settings!$H:$H,MATCH(CC$1,Settings!$G:$G,0))=TRUE,
100-100*(N425-MINIFS(N:N,$E:$E,$E425))/(MAXIFS(N:N,$E:$E,$E425)-MINIFS(N:N,$E:$E,$E425)),
100*(N425-MINIFS(N:N,$E:$E,$E425))/(MAXIFS(N:N,$E:$E,$E425)-MINIFS(N:N,$E:$E,$E425))))</f>
        <v/>
      </c>
      <c r="CD425" s="223" t="str">
        <f t="array" ref="CD425">IF(O425="","",
IF(INDEX(Settings!$H:$H,MATCH(CD$1,Settings!$G:$G,0))=TRUE,
100-100*(O425-MINIFS(O:O,$E:$E,$E425))/(MAXIFS(O:O,$E:$E,$E425)-MINIFS(O:O,$E:$E,$E425)),
100*(O425-MINIFS(O:O,$E:$E,$E425))/(MAXIFS(O:O,$E:$E,$E425)-MINIFS(O:O,$E:$E,$E425))))</f>
        <v/>
      </c>
      <c r="CE425" s="223" t="str">
        <f t="array" ref="CE425">IF(P425="","",
IF(INDEX(Settings!$H:$H,MATCH(CE$1,Settings!$G:$G,0))=TRUE,
100-100*(P425-MINIFS(P:P,$E:$E,$E425))/(MAXIFS(P:P,$E:$E,$E425)-MINIFS(P:P,$E:$E,$E425)),
100*(P425-MINIFS(P:P,$E:$E,$E425))/(MAXIFS(P:P,$E:$E,$E425)-MINIFS(P:P,$E:$E,$E425))))</f>
        <v/>
      </c>
      <c r="CF425" s="223" t="str">
        <f t="array" ref="CF425">IF(Q425="","",
IF(INDEX(Settings!$H:$H,MATCH(CF$1,Settings!$G:$G,0))=TRUE,
100-100*(Q425-MINIFS(Q:Q,$E:$E,$E425))/(MAXIFS(Q:Q,$E:$E,$E425)-MINIFS(Q:Q,$E:$E,$E425)),
100*(Q425-MINIFS(Q:Q,$E:$E,$E425))/(MAXIFS(Q:Q,$E:$E,$E425)-MINIFS(Q:Q,$E:$E,$E425))))</f>
        <v/>
      </c>
      <c r="CG425" s="223" t="str">
        <f t="array" ref="CG425">IF(R425="","",
IF(INDEX(Settings!$H:$H,MATCH(CG$1,Settings!$G:$G,0))=TRUE,
100-100*(R425-MINIFS(R:R,$E:$E,$E425))/(MAXIFS(R:R,$E:$E,$E425)-MINIFS(R:R,$E:$E,$E425)),
100*(R425-MINIFS(R:R,$E:$E,$E425))/(MAXIFS(R:R,$E:$E,$E425)-MINIFS(R:R,$E:$E,$E425))))</f>
        <v/>
      </c>
      <c r="CH425" s="223" t="str">
        <f t="array" ref="CH425">IF(S425="","",
IF(INDEX(Settings!$H:$H,MATCH(CH$1,Settings!$G:$G,0))=TRUE,
100-100*(S425-MINIFS(S:S,$E:$E,$E425))/(MAXIFS(S:S,$E:$E,$E425)-MINIFS(S:S,$E:$E,$E425)),
100*(S425-MINIFS(S:S,$E:$E,$E425))/(MAXIFS(S:S,$E:$E,$E425)-MINIFS(S:S,$E:$E,$E425))))</f>
        <v/>
      </c>
      <c r="CI425" s="223" t="str">
        <f t="array" ref="CI425">IF(T425="","",
IF(INDEX(Settings!$H:$H,MATCH(CI$1,Settings!$G:$G,0))=TRUE,
100-100*(T425-MINIFS(T:T,$E:$E,$E425))/(MAXIFS(T:T,$E:$E,$E425)-MINIFS(T:T,$E:$E,$E425)),
100*(T425-MINIFS(T:T,$E:$E,$E425))/(MAXIFS(T:T,$E:$E,$E425)-MINIFS(T:T,$E:$E,$E425))))</f>
        <v/>
      </c>
      <c r="CJ425" s="223" t="str">
        <f t="array" ref="CJ425">IF(U425="","",
IF(INDEX(Settings!$H:$H,MATCH(CJ$1,Settings!$G:$G,0))=TRUE,
100-100*(U425-MINIFS(U:U,$E:$E,$E425))/(MAXIFS(U:U,$E:$E,$E425)-MINIFS(U:U,$E:$E,$E425)),
100*(U425-MINIFS(U:U,$E:$E,$E425))/(MAXIFS(U:U,$E:$E,$E425)-MINIFS(U:U,$E:$E,$E425))))</f>
        <v/>
      </c>
      <c r="CK425" s="223" t="str">
        <f t="array" ref="CK425">IF(V425="","",
IF(INDEX(Settings!$H:$H,MATCH(CK$1,Settings!$G:$G,0))=TRUE,
100-100*(V425-MINIFS(V:V,$E:$E,$E425))/(MAXIFS(V:V,$E:$E,$E425)-MINIFS(V:V,$E:$E,$E425)),
100*(V425-MINIFS(V:V,$E:$E,$E425))/(MAXIFS(V:V,$E:$E,$E425)-MINIFS(V:V,$E:$E,$E425))))</f>
        <v/>
      </c>
      <c r="CL425" s="223" t="str">
        <f t="array" ref="CL425">IF(W425="","",
IF(INDEX(Settings!$H:$H,MATCH(CL$1,Settings!$G:$G,0))=TRUE,
100-100*(W425-MINIFS(W:W,$E:$E,$E425))/(MAXIFS(W:W,$E:$E,$E425)-MINIFS(W:W,$E:$E,$E425)),
100*(W425-MINIFS(W:W,$E:$E,$E425))/(MAXIFS(W:W,$E:$E,$E425)-MINIFS(W:W,$E:$E,$E425))))</f>
        <v/>
      </c>
      <c r="CM425" s="223" t="str">
        <f t="array" ref="CM425">IF(X425="","",
IF(INDEX(Settings!$H:$H,MATCH(CM$1,Settings!$G:$G,0))=TRUE,
100-100*(X425-MINIFS(X:X,$E:$E,$E425))/(MAXIFS(X:X,$E:$E,$E425)-MINIFS(X:X,$E:$E,$E425)),
100*(X425-MINIFS(X:X,$E:$E,$E425))/(MAXIFS(X:X,$E:$E,$E425)-MINIFS(X:X,$E:$E,$E425))))</f>
        <v/>
      </c>
      <c r="CN425" s="223" t="str">
        <f t="array" ref="CN425">IF(Y425="","",
IF(INDEX(Settings!$H:$H,MATCH(CN$1,Settings!$G:$G,0))=TRUE,
100-100*(Y425-MINIFS(Y:Y,$E:$E,$E425))/(MAXIFS(Y:Y,$E:$E,$E425)-MINIFS(Y:Y,$E:$E,$E425)),
100*(Y425-MINIFS(Y:Y,$E:$E,$E425))/(MAXIFS(Y:Y,$E:$E,$E425)-MINIFS(Y:Y,$E:$E,$E425))))</f>
        <v/>
      </c>
      <c r="CO425" s="223" t="str">
        <f t="array" ref="CO425">IF(Z425="","",
IF(INDEX(Settings!$H:$H,MATCH(CO$1,Settings!$G:$G,0))=TRUE,
100-100*(Z425-MINIFS(Z:Z,$E:$E,$E425))/(MAXIFS(Z:Z,$E:$E,$E425)-MINIFS(Z:Z,$E:$E,$E425)),
100*(Z425-MINIFS(Z:Z,$E:$E,$E425))/(MAXIFS(Z:Z,$E:$E,$E425)-MINIFS(Z:Z,$E:$E,$E425))))</f>
        <v/>
      </c>
      <c r="CP425" s="223" t="str">
        <f t="array" ref="CP425">IF(AA425="","",
IF(INDEX(Settings!$H:$H,MATCH(CP$1,Settings!$G:$G,0))=TRUE,
100-100*(AA425-MINIFS(AA:AA,$E:$E,$E425))/(MAXIFS(AA:AA,$E:$E,$E425)-MINIFS(AA:AA,$E:$E,$E425)),
100*(AA425-MINIFS(AA:AA,$E:$E,$E425))/(MAXIFS(AA:AA,$E:$E,$E425)-MINIFS(AA:AA,$E:$E,$E425))))</f>
        <v/>
      </c>
      <c r="CQ425" s="223" t="str">
        <f t="array" ref="CQ425">IF(AB425="","",
IF(INDEX(Settings!$H:$H,MATCH(CQ$1,Settings!$G:$G,0))=TRUE,
100-100*(AB425-MINIFS(AB:AB,$E:$E,$E425))/(MAXIFS(AB:AB,$E:$E,$E425)-MINIFS(AB:AB,$E:$E,$E425)),
100*(AB425-MINIFS(AB:AB,$E:$E,$E425))/(MAXIFS(AB:AB,$E:$E,$E425)-MINIFS(AB:AB,$E:$E,$E425))))</f>
        <v/>
      </c>
      <c r="CR425" s="223" t="str">
        <f t="array" ref="CR425">IF(AC425="","",
IF(INDEX(Settings!$H:$H,MATCH(CR$1,Settings!$G:$G,0))=TRUE,
100-100*(AC425-MINIFS(AC:AC,$E:$E,$E425))/(MAXIFS(AC:AC,$E:$E,$E425)-MINIFS(AC:AC,$E:$E,$E425)),
100*(AC425-MINIFS(AC:AC,$E:$E,$E425))/(MAXIFS(AC:AC,$E:$E,$E425)-MINIFS(AC:AC,$E:$E,$E425))))</f>
        <v/>
      </c>
      <c r="CS425" s="223" t="str">
        <f t="array" ref="CS425">IF(AD425="","",
IF(INDEX(Settings!$H:$H,MATCH(CS$1,Settings!$G:$G,0))=TRUE,
100-100*(AD425-MINIFS(AD:AD,$E:$E,$E425))/(MAXIFS(AD:AD,$E:$E,$E425)-MINIFS(AD:AD,$E:$E,$E425)),
100*(AD425-MINIFS(AD:AD,$E:$E,$E425))/(MAXIFS(AD:AD,$E:$E,$E425)-MINIFS(AD:AD,$E:$E,$E425))))</f>
        <v/>
      </c>
      <c r="CT425" s="223" t="str">
        <f t="array" ref="CT425">IF(AE425="","",
IF(INDEX(Settings!$H:$H,MATCH(CT$1,Settings!$G:$G,0))=TRUE,
100-100*(AE425-MINIFS(AE:AE,$E:$E,$E425))/(MAXIFS(AE:AE,$E:$E,$E425)-MINIFS(AE:AE,$E:$E,$E425)),
100*(AE425-MINIFS(AE:AE,$E:$E,$E425))/(MAXIFS(AE:AE,$E:$E,$E425)-MINIFS(AE:AE,$E:$E,$E425))))</f>
        <v/>
      </c>
      <c r="CU425" s="223" t="str">
        <f t="array" ref="CU425">IF(AF425="","",
IF(INDEX(Settings!$H:$H,MATCH(CU$1,Settings!$G:$G,0))=TRUE,
100-100*(AF425-MINIFS(AF:AF,$E:$E,$E425))/(MAXIFS(AF:AF,$E:$E,$E425)-MINIFS(AF:AF,$E:$E,$E425)),
100*(AF425-MINIFS(AF:AF,$E:$E,$E425))/(MAXIFS(AF:AF,$E:$E,$E425)-MINIFS(AF:AF,$E:$E,$E425))))</f>
        <v/>
      </c>
      <c r="CV425" s="223" t="str">
        <f t="array" ref="CV425">IF(AG425="","",
IF(INDEX(Settings!$H:$H,MATCH(CV$1,Settings!$G:$G,0))=TRUE,
100-100*(AG425-MINIFS(AG:AG,$E:$E,$E425))/(MAXIFS(AG:AG,$E:$E,$E425)-MINIFS(AG:AG,$E:$E,$E425)),
100*(AG425-MINIFS(AG:AG,$E:$E,$E425))/(MAXIFS(AG:AG,$E:$E,$E425)-MINIFS(AG:AG,$E:$E,$E425))))</f>
        <v/>
      </c>
      <c r="CW425" s="223" t="str">
        <f t="array" ref="CW425">IF(AH425="","",
IF(INDEX(Settings!$H:$H,MATCH(CW$1,Settings!$G:$G,0))=TRUE,
100-100*(AH425-MINIFS(AH:AH,$E:$E,$E425))/(MAXIFS(AH:AH,$E:$E,$E425)-MINIFS(AH:AH,$E:$E,$E425)),
100*(AH425-MINIFS(AH:AH,$E:$E,$E425))/(MAXIFS(AH:AH,$E:$E,$E425)-MINIFS(AH:AH,$E:$E,$E425))))</f>
        <v/>
      </c>
      <c r="CX425" s="223" t="str">
        <f t="array" ref="CX425">IF(AI425="","",
IF(INDEX(Settings!$H:$H,MATCH(CX$1,Settings!$G:$G,0))=TRUE,
100-100*(AI425-MINIFS(AI:AI,$E:$E,$E425))/(MAXIFS(AI:AI,$E:$E,$E425)-MINIFS(AI:AI,$E:$E,$E425)),
100*(AI425-MINIFS(AI:AI,$E:$E,$E425))/(MAXIFS(AI:AI,$E:$E,$E425)-MINIFS(AI:AI,$E:$E,$E425))))</f>
        <v/>
      </c>
      <c r="CY425" s="223" t="str">
        <f t="array" ref="CY425">IF(AJ425="","",
IF(INDEX(Settings!$H:$H,MATCH(CY$1,Settings!$G:$G,0))=TRUE,
100-100*(AJ425-MINIFS(AJ:AJ,$E:$E,$E425))/(MAXIFS(AJ:AJ,$E:$E,$E425)-MINIFS(AJ:AJ,$E:$E,$E425)),
100*(AJ425-MINIFS(AJ:AJ,$E:$E,$E425))/(MAXIFS(AJ:AJ,$E:$E,$E425)-MINIFS(AJ:AJ,$E:$E,$E425))))</f>
        <v/>
      </c>
      <c r="CZ425" s="223" t="str">
        <f t="array" ref="CZ425">IF(AK425="","",
IF(INDEX(Settings!$H:$H,MATCH(CZ$1,Settings!$G:$G,0))=TRUE,
100-100*(AK425-MINIFS(AK:AK,$E:$E,$E425))/(MAXIFS(AK:AK,$E:$E,$E425)-MINIFS(AK:AK,$E:$E,$E425)),
100*(AK425-MINIFS(AK:AK,$E:$E,$E425))/(MAXIFS(AK:AK,$E:$E,$E425)-MINIFS(AK:AK,$E:$E,$E425))))</f>
        <v/>
      </c>
      <c r="DA425" s="223" t="str">
        <f t="array" ref="DA425">IF(AL425="","",
IF(INDEX(Settings!$H:$H,MATCH(DA$1,Settings!$G:$G,0))=TRUE,
100-100*(AL425-MINIFS(AL:AL,$E:$E,$E425))/(MAXIFS(AL:AL,$E:$E,$E425)-MINIFS(AL:AL,$E:$E,$E425)),
100*(AL425-MINIFS(AL:AL,$E:$E,$E425))/(MAXIFS(AL:AL,$E:$E,$E425)-MINIFS(AL:AL,$E:$E,$E425))))</f>
        <v/>
      </c>
      <c r="DB425" s="223" t="str">
        <f t="array" ref="DB425">IF(AM425="","",
IF(INDEX(Settings!$H:$H,MATCH(DB$1,Settings!$G:$G,0))=TRUE,
100-100*(AM425-MINIFS(AM:AM,$E:$E,$E425))/(MAXIFS(AM:AM,$E:$E,$E425)-MINIFS(AM:AM,$E:$E,$E425)),
100*(AM425-MINIFS(AM:AM,$E:$E,$E425))/(MAXIFS(AM:AM,$E:$E,$E425)-MINIFS(AM:AM,$E:$E,$E425))))</f>
        <v/>
      </c>
      <c r="DC425" s="223" t="str">
        <f t="array" ref="DC425">IF(AN425="","",
IF(INDEX(Settings!$H:$H,MATCH(DC$1,Settings!$G:$G,0))=TRUE,
100-100*(AN425-MINIFS(AN:AN,$E:$E,$E425))/(MAXIFS(AN:AN,$E:$E,$E425)-MINIFS(AN:AN,$E:$E,$E425)),
100*(AN425-MINIFS(AN:AN,$E:$E,$E425))/(MAXIFS(AN:AN,$E:$E,$E425)-MINIFS(AN:AN,$E:$E,$E425))))</f>
        <v/>
      </c>
      <c r="DD425" s="223" t="str">
        <f t="array" ref="DD425">IF(AO425="","",
IF(INDEX(Settings!$H:$H,MATCH(DD$1,Settings!$G:$G,0))=TRUE,
100-100*(AO425-MINIFS(AO:AO,$E:$E,$E425))/(MAXIFS(AO:AO,$E:$E,$E425)-MINIFS(AO:AO,$E:$E,$E425)),
100*(AO425-MINIFS(AO:AO,$E:$E,$E425))/(MAXIFS(AO:AO,$E:$E,$E425)-MINIFS(AO:AO,$E:$E,$E425))))</f>
        <v/>
      </c>
      <c r="DE425" s="223" t="str">
        <f t="array" ref="DE425">IF(AP425="","",
IF(INDEX(Settings!$H:$H,MATCH(DE$1,Settings!$G:$G,0))=TRUE,
100-100*(AP425-MINIFS(AP:AP,$E:$E,$E425))/(MAXIFS(AP:AP,$E:$E,$E425)-MINIFS(AP:AP,$E:$E,$E425)),
100*(AP425-MINIFS(AP:AP,$E:$E,$E425))/(MAXIFS(AP:AP,$E:$E,$E425)-MINIFS(AP:AP,$E:$E,$E425))))</f>
        <v/>
      </c>
      <c r="DF425" s="223" t="str">
        <f t="array" ref="DF425">IF(AQ425="","",
IF(INDEX(Settings!$H:$H,MATCH(DF$1,Settings!$G:$G,0))=TRUE,
100-100*(AQ425-MINIFS(AQ:AQ,$E:$E,$E425))/(MAXIFS(AQ:AQ,$E:$E,$E425)-MINIFS(AQ:AQ,$E:$E,$E425)),
100*(AQ425-MINIFS(AQ:AQ,$E:$E,$E425))/(MAXIFS(AQ:AQ,$E:$E,$E425)-MINIFS(AQ:AQ,$E:$E,$E425))))</f>
        <v/>
      </c>
      <c r="DG425" s="223" t="str">
        <f t="array" ref="DG425">IF(AR425="","",
IF(INDEX(Settings!$H:$H,MATCH(DG$1,Settings!$G:$G,0))=TRUE,
100-100*(AR425-MINIFS(AR:AR,$E:$E,$E425))/(MAXIFS(AR:AR,$E:$E,$E425)-MINIFS(AR:AR,$E:$E,$E425)),
100*(AR425-MINIFS(AR:AR,$E:$E,$E425))/(MAXIFS(AR:AR,$E:$E,$E425)-MINIFS(AR:AR,$E:$E,$E425))))</f>
        <v/>
      </c>
      <c r="DH425" s="223" t="str">
        <f t="array" ref="DH425">IF(AS425="","",
IF(INDEX(Settings!$H:$H,MATCH(DH$1,Settings!$G:$G,0))=TRUE,
100-100*(AS425-MINIFS(AS:AS,$E:$E,$E425))/(MAXIFS(AS:AS,$E:$E,$E425)-MINIFS(AS:AS,$E:$E,$E425)),
100*(AS425-MINIFS(AS:AS,$E:$E,$E425))/(MAXIFS(AS:AS,$E:$E,$E425)-MINIFS(AS:AS,$E:$E,$E425))))</f>
        <v/>
      </c>
      <c r="DI425" s="223" t="str">
        <f t="array" ref="DI425">IF(AT425="","",
IF(INDEX(Settings!$H:$H,MATCH(DI$1,Settings!$G:$G,0))=TRUE,
100-100*(AT425-MINIFS(AT:AT,$E:$E,$E425))/(MAXIFS(AT:AT,$E:$E,$E425)-MINIFS(AT:AT,$E:$E,$E425)),
100*(AT425-MINIFS(AT:AT,$E:$E,$E425))/(MAXIFS(AT:AT,$E:$E,$E425)-MINIFS(AT:AT,$E:$E,$E425))))</f>
        <v/>
      </c>
      <c r="DJ425" s="223" t="str">
        <f t="array" ref="DJ425">IF(AU425="","",
IF(INDEX(Settings!$H:$H,MATCH(DJ$1,Settings!$G:$G,0))=TRUE,
100-100*(AU425-MINIFS(AU:AU,$E:$E,$E425))/(MAXIFS(AU:AU,$E:$E,$E425)-MINIFS(AU:AU,$E:$E,$E425)),
100*(AU425-MINIFS(AU:AU,$E:$E,$E425))/(MAXIFS(AU:AU,$E:$E,$E425)-MINIFS(AU:AU,$E:$E,$E425))))</f>
        <v/>
      </c>
      <c r="DK425" s="223" t="str">
        <f t="array" ref="DK425">IF(AV425="","",
IF(INDEX(Settings!$H:$H,MATCH(DK$1,Settings!$G:$G,0))=TRUE,
100-100*(AV425-MINIFS(AV:AV,$E:$E,$E425))/(MAXIFS(AV:AV,$E:$E,$E425)-MINIFS(AV:AV,$E:$E,$E425)),
100*(AV425-MINIFS(AV:AV,$E:$E,$E425))/(MAXIFS(AV:AV,$E:$E,$E425)-MINIFS(AV:AV,$E:$E,$E425))))</f>
        <v/>
      </c>
      <c r="DL425" s="223" t="str">
        <f t="array" ref="DL425">IF(AW425="","",
IF(INDEX(Settings!$H:$H,MATCH(DL$1,Settings!$G:$G,0))=TRUE,
100-100*(AW425-MINIFS(AW:AW,$E:$E,$E425))/(MAXIFS(AW:AW,$E:$E,$E425)-MINIFS(AW:AW,$E:$E,$E425)),
100*(AW425-MINIFS(AW:AW,$E:$E,$E425))/(MAXIFS(AW:AW,$E:$E,$E425)-MINIFS(AW:AW,$E:$E,$E425))))</f>
        <v/>
      </c>
      <c r="DM425" s="223" t="str">
        <f t="array" ref="DM425">IF(AX425="","",
IF(INDEX(Settings!$H:$H,MATCH(DM$1,Settings!$G:$G,0))=TRUE,
100-100*(AX425-MINIFS(AX:AX,$E:$E,$E425))/(MAXIFS(AX:AX,$E:$E,$E425)-MINIFS(AX:AX,$E:$E,$E425)),
100*(AX425-MINIFS(AX:AX,$E:$E,$E425))/(MAXIFS(AX:AX,$E:$E,$E425)-MINIFS(AX:AX,$E:$E,$E425))))</f>
        <v/>
      </c>
      <c r="DN425" s="223" t="str">
        <f t="array" ref="DN425">IF(AY425="","",
IF(INDEX(Settings!$H:$H,MATCH(DN$1,Settings!$G:$G,0))=TRUE,
100-100*(AY425-MINIFS(AY:AY,$E:$E,$E425))/(MAXIFS(AY:AY,$E:$E,$E425)-MINIFS(AY:AY,$E:$E,$E425)),
100*(AY425-MINIFS(AY:AY,$E:$E,$E425))/(MAXIFS(AY:AY,$E:$E,$E425)-MINIFS(AY:AY,$E:$E,$E425))))</f>
        <v/>
      </c>
      <c r="DO425" s="223" t="str">
        <f t="array" ref="DO425">IF(AZ425="","",
IF(INDEX(Settings!$H:$H,MATCH(DO$1,Settings!$G:$G,0))=TRUE,
100-100*(AZ425-MINIFS(AZ:AZ,$E:$E,$E425))/(MAXIFS(AZ:AZ,$E:$E,$E425)-MINIFS(AZ:AZ,$E:$E,$E425)),
100*(AZ425-MINIFS(AZ:AZ,$E:$E,$E425))/(MAXIFS(AZ:AZ,$E:$E,$E425)-MINIFS(AZ:AZ,$E:$E,$E425))))</f>
        <v/>
      </c>
      <c r="DP425" s="223" t="str">
        <f t="array" ref="DP425">IF(BA425="","",
IF(INDEX(Settings!$H:$H,MATCH(DP$1,Settings!$G:$G,0))=TRUE,
100-100*(BA425-MINIFS(BA:BA,$E:$E,$E425))/(MAXIFS(BA:BA,$E:$E,$E425)-MINIFS(BA:BA,$E:$E,$E425)),
100*(BA425-MINIFS(BA:BA,$E:$E,$E425))/(MAXIFS(BA:BA,$E:$E,$E425)-MINIFS(BA:BA,$E:$E,$E425))))</f>
        <v/>
      </c>
      <c r="DQ425" s="223" t="str">
        <f t="array" ref="DQ425">IF(BB425="","",
IF(INDEX(Settings!$H:$H,MATCH(DQ$1,Settings!$G:$G,0))=TRUE,
100-100*(BB425-MINIFS(BB:BB,$E:$E,$E425))/(MAXIFS(BB:BB,$E:$E,$E425)-MINIFS(BB:BB,$E:$E,$E425)),
100*(BB425-MINIFS(BB:BB,$E:$E,$E425))/(MAXIFS(BB:BB,$E:$E,$E425)-MINIFS(BB:BB,$E:$E,$E425))))</f>
        <v/>
      </c>
      <c r="DR425" s="223" t="str">
        <f t="array" ref="DR425">IF(BC425="","",
IF(INDEX(Settings!$H:$H,MATCH(DR$1,Settings!$G:$G,0))=TRUE,
100-100*(BC425-MINIFS(BC:BC,$E:$E,$E425))/(MAXIFS(BC:BC,$E:$E,$E425)-MINIFS(BC:BC,$E:$E,$E425)),
100*(BC425-MINIFS(BC:BC,$E:$E,$E425))/(MAXIFS(BC:BC,$E:$E,$E425)-MINIFS(BC:BC,$E:$E,$E425))))</f>
        <v/>
      </c>
      <c r="DS425" s="223" t="str">
        <f t="array" ref="DS425">IF(BD425="","",
IF(INDEX(Settings!$H:$H,MATCH(DS$1,Settings!$G:$G,0))=TRUE,
100-100*(BD425-MINIFS(BD:BD,$E:$E,$E425))/(MAXIFS(BD:BD,$E:$E,$E425)-MINIFS(BD:BD,$E:$E,$E425)),
100*(BD425-MINIFS(BD:BD,$E:$E,$E425))/(MAXIFS(BD:BD,$E:$E,$E425)-MINIFS(BD:BD,$E:$E,$E425))))</f>
        <v/>
      </c>
      <c r="DT425" s="223" t="str">
        <f t="array" ref="DT425">IF(BE425="","",
IF(INDEX(Settings!$H:$H,MATCH(DT$1,Settings!$G:$G,0))=TRUE,
100-100*(BE425-MINIFS(BE:BE,$E:$E,$E425))/(MAXIFS(BE:BE,$E:$E,$E425)-MINIFS(BE:BE,$E:$E,$E425)),
100*(BE425-MINIFS(BE:BE,$E:$E,$E425))/(MAXIFS(BE:BE,$E:$E,$E425)-MINIFS(BE:BE,$E:$E,$E425))))</f>
        <v/>
      </c>
      <c r="DU425" s="223" t="str">
        <f t="array" ref="DU425">IF(BF425="","",
IF(INDEX(Settings!$H:$H,MATCH(DU$1,Settings!$G:$G,0))=TRUE,
100-100*(BF425-MINIFS(BF:BF,$E:$E,$E425))/(MAXIFS(BF:BF,$E:$E,$E425)-MINIFS(BF:BF,$E:$E,$E425)),
100*(BF425-MINIFS(BF:BF,$E:$E,$E425))/(MAXIFS(BF:BF,$E:$E,$E425)-MINIFS(BF:BF,$E:$E,$E425))))</f>
        <v/>
      </c>
      <c r="DV425" s="223" t="str">
        <f t="array" ref="DV425">IF(BG425="","",
IF(INDEX(Settings!$H:$H,MATCH(DV$1,Settings!$G:$G,0))=TRUE,
100-100*(BG425-MINIFS(BG:BG,$E:$E,$E425))/(MAXIFS(BG:BG,$E:$E,$E425)-MINIFS(BG:BG,$E:$E,$E425)),
100*(BG425-MINIFS(BG:BG,$E:$E,$E425))/(MAXIFS(BG:BG,$E:$E,$E425)-MINIFS(BG:BG,$E:$E,$E425))))</f>
        <v/>
      </c>
      <c r="DW425" s="223" t="str">
        <f t="array" ref="DW425">IF(BH425="","",
IF(INDEX(Settings!$H:$H,MATCH(DW$1,Settings!$G:$G,0))=TRUE,
100-100*(BH425-MINIFS(BH:BH,$E:$E,$E425))/(MAXIFS(BH:BH,$E:$E,$E425)-MINIFS(BH:BH,$E:$E,$E425)),
100*(BH425-MINIFS(BH:BH,$E:$E,$E425))/(MAXIFS(BH:BH,$E:$E,$E425)-MINIFS(BH:BH,$E:$E,$E425))))</f>
        <v/>
      </c>
      <c r="DX425" s="223" t="str">
        <f t="array" ref="DX425">IF(BI425="","",
IF(INDEX(Settings!$H:$H,MATCH(DX$1,Settings!$G:$G,0))=TRUE,
100-100*(BI425-MINIFS(BI:BI,$E:$E,$E425))/(MAXIFS(BI:BI,$E:$E,$E425)-MINIFS(BI:BI,$E:$E,$E425)),
100*(BI425-MINIFS(BI:BI,$E:$E,$E425))/(MAXIFS(BI:BI,$E:$E,$E425)-MINIFS(BI:BI,$E:$E,$E425))))</f>
        <v/>
      </c>
      <c r="DY425" s="223" t="str">
        <f t="array" ref="DY425">IF(BJ425="","",
IF(INDEX(Settings!$H:$H,MATCH(DY$1,Settings!$G:$G,0))=TRUE,
100-100*(BJ425-MINIFS(BJ:BJ,$E:$E,$E425))/(MAXIFS(BJ:BJ,$E:$E,$E425)-MINIFS(BJ:BJ,$E:$E,$E425)),
100*(BJ425-MINIFS(BJ:BJ,$E:$E,$E425))/(MAXIFS(BJ:BJ,$E:$E,$E425)-MINIFS(BJ:BJ,$E:$E,$E425))))</f>
        <v/>
      </c>
      <c r="DZ425" s="225"/>
      <c r="EA425" s="225"/>
      <c r="EB425" s="225" t="str">
        <f t="shared" si="8"/>
        <v/>
      </c>
      <c r="EC425" s="225" t="str">
        <f t="shared" si="9"/>
        <v/>
      </c>
      <c r="ED425" s="225" t="str">
        <f t="shared" si="10"/>
        <v/>
      </c>
      <c r="EE425" s="225" t="str">
        <f t="shared" si="11"/>
        <v/>
      </c>
      <c r="EF425" s="225" t="str">
        <f t="shared" si="12"/>
        <v/>
      </c>
      <c r="EG425" s="225" t="str">
        <f t="shared" si="13"/>
        <v/>
      </c>
      <c r="EH425" s="225"/>
      <c r="EI425" s="225"/>
      <c r="EJ425" s="225"/>
      <c r="EK425" s="225"/>
      <c r="EL425" s="225"/>
      <c r="EM425" s="225"/>
    </row>
    <row r="426">
      <c r="A426" s="231"/>
      <c r="B426" s="231"/>
      <c r="C426" s="231"/>
      <c r="D426" s="231" t="str">
        <f t="array" ref="D426">IFERROR(INDEX(Profiles!$B:$B,MATCH($A426,Profiles!$A:$A,0)),"")</f>
        <v/>
      </c>
      <c r="E426" s="231"/>
      <c r="F426" s="231"/>
      <c r="G426" s="231"/>
      <c r="H426" s="231"/>
      <c r="I426" s="231" t="str">
        <f>IF(A426="","",IF(Settings!$N$3="DATE",F426&amp;": "&amp;TEXT(B426,"M/DD/YY"),F426&amp;": "&amp;H426))</f>
        <v/>
      </c>
      <c r="J426" s="231"/>
      <c r="K426" s="231"/>
      <c r="L426" s="231"/>
      <c r="M426" s="232" t="str">
        <f t="shared" si="14"/>
        <v/>
      </c>
      <c r="N426" s="231"/>
      <c r="O426" s="231"/>
      <c r="P426" s="231"/>
      <c r="Q426" s="231"/>
      <c r="R426" s="231"/>
      <c r="S426" s="230" t="str">
        <f>IFERROR(VLOOKUP(AF426, 'YOYO IR Scores'!A:C, 3, FALSE), "")
</f>
        <v/>
      </c>
      <c r="T426" s="231"/>
      <c r="U426" s="231"/>
      <c r="V426" s="231"/>
      <c r="W426" s="231"/>
      <c r="X426" s="233" t="str">
        <f t="shared" si="4"/>
        <v/>
      </c>
      <c r="Y426" s="234" t="str">
        <f t="shared" si="5"/>
        <v/>
      </c>
      <c r="Z426" s="234" t="str">
        <f t="shared" si="6"/>
        <v/>
      </c>
      <c r="AA426" s="233" t="str">
        <f t="shared" si="7"/>
        <v/>
      </c>
      <c r="AB426" s="232"/>
      <c r="AC426" s="232"/>
      <c r="AD426" s="232"/>
      <c r="AE426" s="232" t="str">
        <f>IFERROR(VLOOKUP(AF426, 'YOYO IR Scores'!A:C, 2, FALSE), "")</f>
        <v/>
      </c>
      <c r="AF426" s="232"/>
      <c r="AG426" s="232"/>
      <c r="AH426" s="232"/>
      <c r="AI426" s="232"/>
      <c r="AJ426" s="232"/>
      <c r="AK426" s="232"/>
      <c r="AL426" s="232"/>
      <c r="AM426" s="232"/>
      <c r="AN426" s="232"/>
      <c r="AO426" s="232"/>
      <c r="AP426" s="232"/>
      <c r="AQ426" s="232"/>
      <c r="AR426" s="232"/>
      <c r="AS426" s="232"/>
      <c r="AT426" s="232"/>
      <c r="AU426" s="232"/>
      <c r="AV426" s="232"/>
      <c r="AW426" s="232"/>
      <c r="AX426" s="232"/>
      <c r="AY426" s="232"/>
      <c r="AZ426" s="232"/>
      <c r="BA426" s="232"/>
      <c r="BB426" s="232"/>
      <c r="BC426" s="232"/>
      <c r="BD426" s="232"/>
      <c r="BE426" s="232"/>
      <c r="BF426" s="232"/>
      <c r="BG426" s="232"/>
      <c r="BH426" s="232"/>
      <c r="BI426" s="232"/>
      <c r="BJ426" s="232"/>
      <c r="BK426" s="232" t="str">
        <f t="array" ref="BK426">IF(J426="","",
IF(INDEX(Settings!$H:$H,MATCH(BY$1,Settings!$G:$G,0))=TRUE,
100-100*(J426-MIN(J:J))/(MAX(J:J)-MIN(J:J)),
100*(J426-MIN(J:J))/(MAX(J:J)-MIN(J:J))))</f>
        <v/>
      </c>
      <c r="BL426" s="232" t="str">
        <f t="array" ref="BL426">IF(J426="","",
IF(INDEX(Settings!$H:$H,MATCH(BY$1,Settings!$G:$G,0))=TRUE,
100-100*(J426-MINIFS(J:J,$E:$E,$E426))/(MAXIFS(J:J,$E:$E,$E426)-MINIFS(J:J,$E:$E,$E426)),
100*(J426-MINIFS(J:J,$E:$E,$E426))/(MAXIFS(J:J,$E:$E,$E426)-MINIFS(J:J,$E:$E,$E426))))</f>
        <v/>
      </c>
      <c r="BM426" s="232" t="str">
        <f t="array" ref="BM426">IF(J426="","",
IF(INDEX(Settings!$H:$H,MATCH(BY$1,Settings!$G:$G,0))=TRUE,
100-100*(J426-MINIFS(J:J,$E:$E,$E426,$I:$I,$I426))/(MAXIFS(J:J,$E:$E,$E426,$I:$I,$I426)-MINIFS(J:J,$E:$E,$E426,$I:$I,$I426)),
100*(J426-MINIFS(J:J,$E:$E,$E426,$I:$I,$I426))/(MAXIFS(J:J,$E:$E,$E426,$I:$I,$I426)-MINIFS(J:J,$E:$E,$E426,$I:$I,$I426))))</f>
        <v/>
      </c>
      <c r="BN426" s="231" t="str">
        <f t="array" ref="BN426">IF(J426="","",
IF(INDEX(Settings!$H:$H,MATCH(BY$1,Settings!$G:$G,0))=TRUE,
100-100*PERCENTRANK(J:J,J426),
100*PERCENTRANK(J:J,J426)))</f>
        <v/>
      </c>
      <c r="BO426" s="231" t="str">
        <f>IFERROR(__xludf.DUMMYFUNCTION("IF(J426="""","""",
IF(INDEX(Settings!$H:$H,MATCH(BY$1,Settings!$G:$G,0))=TRUE,
100-100*PERCENTRANK(FILTER(J:J,$E:$E=$E426),J426),
100*PERCENTRANK(FILTER(J:J,$E:$E=$E426),J426)))"),"")</f>
        <v/>
      </c>
      <c r="BP426" s="231" t="str">
        <f>IFERROR(__xludf.DUMMYFUNCTION("IF(J426="""","""",
IF(INDEX(Settings!$H:$H,MATCH(BY$1,Settings!$G:$G,0))=TRUE,
100-100*PERCENTRANK(FILTER(J:J,$E:$E=$E426,$I:$I=$I426),J426),
100*PERCENTRANK(FILTER(J:J,$E:$E=$E426,$I:$I=$I426),J426)))"),"")</f>
        <v/>
      </c>
      <c r="BQ426" s="233" t="str">
        <f t="array" ref="BQ426">IF(J426="","",
IF(INDEX(Settings!$H:$H,MATCH(BY$1,Settings!$G:$G,0))=TRUE,
-1*(J426-AVERAGE(J:J))/STDEV(J:J),
(J426-AVERAGE(J:J))/STDEV(J:J)))</f>
        <v/>
      </c>
      <c r="BR426" s="233" t="str">
        <f>IFERROR(__xludf.DUMMYFUNCTION("IF(J426="""","""",
IF(INDEX(Settings!$H:$H,MATCH(BY$1,Settings!$G:$G,0))=TRUE,
-1*(J426-AVERAGEIFS(J:J,$E:$E,$E426))/STDEV(FILTER(J:J,$E:$E=$E426)),
(J426-AVERAGEIFS(J:J,$E:$E,$E426))/STDEV(FILTER(J:J,$E:$E=$E426))))"),"")</f>
        <v/>
      </c>
      <c r="BS426" s="233"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1"/>
      <c r="BX426" s="231"/>
      <c r="BY426" s="232" t="str">
        <f t="array" ref="BY426">IF(J426="","",
IF(INDEX(Settings!$H:$H,MATCH(BY$1,Settings!$G:$G,0))=TRUE,
100-100*(J426-MINIFS(J:J,$E:$E,$E426))/(MAXIFS(J:J,$E:$E,$E426)-MINIFS(J:J,$E:$E,$E426)),
100*(J426-MINIFS(J:J,$E:$E,$E426))/(MAXIFS(J:J,$E:$E,$E426)-MINIFS(J:J,$E:$E,$E426))))</f>
        <v/>
      </c>
      <c r="BZ426" s="232" t="str">
        <f t="array" ref="BZ426">IF(K426="","",
IF(INDEX(Settings!$H:$H,MATCH(BZ$1,Settings!$G:$G,0))=TRUE,
100-100*(K426-MINIFS(K:K,$E:$E,$E426))/(MAXIFS(K:K,$E:$E,$E426)-MINIFS(K:K,$E:$E,$E426)),
100*(K426-MINIFS(K:K,$E:$E,$E426))/(MAXIFS(K:K,$E:$E,$E426)-MINIFS(K:K,$E:$E,$E426))))</f>
        <v/>
      </c>
      <c r="CA426" s="232" t="str">
        <f t="array" ref="CA426">IF(L426="","",
IF(INDEX(Settings!$H:$H,MATCH(CA$1,Settings!$G:$G,0))=TRUE,
100-100*(L426-MINIFS(L:L,$E:$E,$E426))/(MAXIFS(L:L,$E:$E,$E426)-MINIFS(L:L,$E:$E,$E426)),
100*(L426-MINIFS(L:L,$E:$E,$E426))/(MAXIFS(L:L,$E:$E,$E426)-MINIFS(L:L,$E:$E,$E426))))</f>
        <v/>
      </c>
      <c r="CB426" s="232" t="str">
        <f t="array" ref="CB426">IF(M426="","",
IF(INDEX(Settings!$H:$H,MATCH(CB$1,Settings!$G:$G,0))=TRUE,
100-100*(M426-MINIFS(M:M,$E:$E,$E426))/(MAXIFS(M:M,$E:$E,$E426)-MINIFS(M:M,$E:$E,$E426)),
100*(M426-MINIFS(M:M,$E:$E,$E426))/(MAXIFS(M:M,$E:$E,$E426)-MINIFS(M:M,$E:$E,$E426))))</f>
        <v/>
      </c>
      <c r="CC426" s="232" t="str">
        <f t="array" ref="CC426">IF(N426="","",
IF(INDEX(Settings!$H:$H,MATCH(CC$1,Settings!$G:$G,0))=TRUE,
100-100*(N426-MINIFS(N:N,$E:$E,$E426))/(MAXIFS(N:N,$E:$E,$E426)-MINIFS(N:N,$E:$E,$E426)),
100*(N426-MINIFS(N:N,$E:$E,$E426))/(MAXIFS(N:N,$E:$E,$E426)-MINIFS(N:N,$E:$E,$E426))))</f>
        <v/>
      </c>
      <c r="CD426" s="232" t="str">
        <f t="array" ref="CD426">IF(O426="","",
IF(INDEX(Settings!$H:$H,MATCH(CD$1,Settings!$G:$G,0))=TRUE,
100-100*(O426-MINIFS(O:O,$E:$E,$E426))/(MAXIFS(O:O,$E:$E,$E426)-MINIFS(O:O,$E:$E,$E426)),
100*(O426-MINIFS(O:O,$E:$E,$E426))/(MAXIFS(O:O,$E:$E,$E426)-MINIFS(O:O,$E:$E,$E426))))</f>
        <v/>
      </c>
      <c r="CE426" s="232" t="str">
        <f t="array" ref="CE426">IF(P426="","",
IF(INDEX(Settings!$H:$H,MATCH(CE$1,Settings!$G:$G,0))=TRUE,
100-100*(P426-MINIFS(P:P,$E:$E,$E426))/(MAXIFS(P:P,$E:$E,$E426)-MINIFS(P:P,$E:$E,$E426)),
100*(P426-MINIFS(P:P,$E:$E,$E426))/(MAXIFS(P:P,$E:$E,$E426)-MINIFS(P:P,$E:$E,$E426))))</f>
        <v/>
      </c>
      <c r="CF426" s="232" t="str">
        <f t="array" ref="CF426">IF(Q426="","",
IF(INDEX(Settings!$H:$H,MATCH(CF$1,Settings!$G:$G,0))=TRUE,
100-100*(Q426-MINIFS(Q:Q,$E:$E,$E426))/(MAXIFS(Q:Q,$E:$E,$E426)-MINIFS(Q:Q,$E:$E,$E426)),
100*(Q426-MINIFS(Q:Q,$E:$E,$E426))/(MAXIFS(Q:Q,$E:$E,$E426)-MINIFS(Q:Q,$E:$E,$E426))))</f>
        <v/>
      </c>
      <c r="CG426" s="232" t="str">
        <f t="array" ref="CG426">IF(R426="","",
IF(INDEX(Settings!$H:$H,MATCH(CG$1,Settings!$G:$G,0))=TRUE,
100-100*(R426-MINIFS(R:R,$E:$E,$E426))/(MAXIFS(R:R,$E:$E,$E426)-MINIFS(R:R,$E:$E,$E426)),
100*(R426-MINIFS(R:R,$E:$E,$E426))/(MAXIFS(R:R,$E:$E,$E426)-MINIFS(R:R,$E:$E,$E426))))</f>
        <v/>
      </c>
      <c r="CH426" s="232" t="str">
        <f t="array" ref="CH426">IF(S426="","",
IF(INDEX(Settings!$H:$H,MATCH(CH$1,Settings!$G:$G,0))=TRUE,
100-100*(S426-MINIFS(S:S,$E:$E,$E426))/(MAXIFS(S:S,$E:$E,$E426)-MINIFS(S:S,$E:$E,$E426)),
100*(S426-MINIFS(S:S,$E:$E,$E426))/(MAXIFS(S:S,$E:$E,$E426)-MINIFS(S:S,$E:$E,$E426))))</f>
        <v/>
      </c>
      <c r="CI426" s="232" t="str">
        <f t="array" ref="CI426">IF(T426="","",
IF(INDEX(Settings!$H:$H,MATCH(CI$1,Settings!$G:$G,0))=TRUE,
100-100*(T426-MINIFS(T:T,$E:$E,$E426))/(MAXIFS(T:T,$E:$E,$E426)-MINIFS(T:T,$E:$E,$E426)),
100*(T426-MINIFS(T:T,$E:$E,$E426))/(MAXIFS(T:T,$E:$E,$E426)-MINIFS(T:T,$E:$E,$E426))))</f>
        <v/>
      </c>
      <c r="CJ426" s="232" t="str">
        <f t="array" ref="CJ426">IF(U426="","",
IF(INDEX(Settings!$H:$H,MATCH(CJ$1,Settings!$G:$G,0))=TRUE,
100-100*(U426-MINIFS(U:U,$E:$E,$E426))/(MAXIFS(U:U,$E:$E,$E426)-MINIFS(U:U,$E:$E,$E426)),
100*(U426-MINIFS(U:U,$E:$E,$E426))/(MAXIFS(U:U,$E:$E,$E426)-MINIFS(U:U,$E:$E,$E426))))</f>
        <v/>
      </c>
      <c r="CK426" s="232" t="str">
        <f t="array" ref="CK426">IF(V426="","",
IF(INDEX(Settings!$H:$H,MATCH(CK$1,Settings!$G:$G,0))=TRUE,
100-100*(V426-MINIFS(V:V,$E:$E,$E426))/(MAXIFS(V:V,$E:$E,$E426)-MINIFS(V:V,$E:$E,$E426)),
100*(V426-MINIFS(V:V,$E:$E,$E426))/(MAXIFS(V:V,$E:$E,$E426)-MINIFS(V:V,$E:$E,$E426))))</f>
        <v/>
      </c>
      <c r="CL426" s="232" t="str">
        <f t="array" ref="CL426">IF(W426="","",
IF(INDEX(Settings!$H:$H,MATCH(CL$1,Settings!$G:$G,0))=TRUE,
100-100*(W426-MINIFS(W:W,$E:$E,$E426))/(MAXIFS(W:W,$E:$E,$E426)-MINIFS(W:W,$E:$E,$E426)),
100*(W426-MINIFS(W:W,$E:$E,$E426))/(MAXIFS(W:W,$E:$E,$E426)-MINIFS(W:W,$E:$E,$E426))))</f>
        <v/>
      </c>
      <c r="CM426" s="232" t="str">
        <f t="array" ref="CM426">IF(X426="","",
IF(INDEX(Settings!$H:$H,MATCH(CM$1,Settings!$G:$G,0))=TRUE,
100-100*(X426-MINIFS(X:X,$E:$E,$E426))/(MAXIFS(X:X,$E:$E,$E426)-MINIFS(X:X,$E:$E,$E426)),
100*(X426-MINIFS(X:X,$E:$E,$E426))/(MAXIFS(X:X,$E:$E,$E426)-MINIFS(X:X,$E:$E,$E426))))</f>
        <v/>
      </c>
      <c r="CN426" s="232" t="str">
        <f t="array" ref="CN426">IF(Y426="","",
IF(INDEX(Settings!$H:$H,MATCH(CN$1,Settings!$G:$G,0))=TRUE,
100-100*(Y426-MINIFS(Y:Y,$E:$E,$E426))/(MAXIFS(Y:Y,$E:$E,$E426)-MINIFS(Y:Y,$E:$E,$E426)),
100*(Y426-MINIFS(Y:Y,$E:$E,$E426))/(MAXIFS(Y:Y,$E:$E,$E426)-MINIFS(Y:Y,$E:$E,$E426))))</f>
        <v/>
      </c>
      <c r="CO426" s="232" t="str">
        <f t="array" ref="CO426">IF(Z426="","",
IF(INDEX(Settings!$H:$H,MATCH(CO$1,Settings!$G:$G,0))=TRUE,
100-100*(Z426-MINIFS(Z:Z,$E:$E,$E426))/(MAXIFS(Z:Z,$E:$E,$E426)-MINIFS(Z:Z,$E:$E,$E426)),
100*(Z426-MINIFS(Z:Z,$E:$E,$E426))/(MAXIFS(Z:Z,$E:$E,$E426)-MINIFS(Z:Z,$E:$E,$E426))))</f>
        <v/>
      </c>
      <c r="CP426" s="232" t="str">
        <f t="array" ref="CP426">IF(AA426="","",
IF(INDEX(Settings!$H:$H,MATCH(CP$1,Settings!$G:$G,0))=TRUE,
100-100*(AA426-MINIFS(AA:AA,$E:$E,$E426))/(MAXIFS(AA:AA,$E:$E,$E426)-MINIFS(AA:AA,$E:$E,$E426)),
100*(AA426-MINIFS(AA:AA,$E:$E,$E426))/(MAXIFS(AA:AA,$E:$E,$E426)-MINIFS(AA:AA,$E:$E,$E426))))</f>
        <v/>
      </c>
      <c r="CQ426" s="232" t="str">
        <f t="array" ref="CQ426">IF(AB426="","",
IF(INDEX(Settings!$H:$H,MATCH(CQ$1,Settings!$G:$G,0))=TRUE,
100-100*(AB426-MINIFS(AB:AB,$E:$E,$E426))/(MAXIFS(AB:AB,$E:$E,$E426)-MINIFS(AB:AB,$E:$E,$E426)),
100*(AB426-MINIFS(AB:AB,$E:$E,$E426))/(MAXIFS(AB:AB,$E:$E,$E426)-MINIFS(AB:AB,$E:$E,$E426))))</f>
        <v/>
      </c>
      <c r="CR426" s="232" t="str">
        <f t="array" ref="CR426">IF(AC426="","",
IF(INDEX(Settings!$H:$H,MATCH(CR$1,Settings!$G:$G,0))=TRUE,
100-100*(AC426-MINIFS(AC:AC,$E:$E,$E426))/(MAXIFS(AC:AC,$E:$E,$E426)-MINIFS(AC:AC,$E:$E,$E426)),
100*(AC426-MINIFS(AC:AC,$E:$E,$E426))/(MAXIFS(AC:AC,$E:$E,$E426)-MINIFS(AC:AC,$E:$E,$E426))))</f>
        <v/>
      </c>
      <c r="CS426" s="232" t="str">
        <f t="array" ref="CS426">IF(AD426="","",
IF(INDEX(Settings!$H:$H,MATCH(CS$1,Settings!$G:$G,0))=TRUE,
100-100*(AD426-MINIFS(AD:AD,$E:$E,$E426))/(MAXIFS(AD:AD,$E:$E,$E426)-MINIFS(AD:AD,$E:$E,$E426)),
100*(AD426-MINIFS(AD:AD,$E:$E,$E426))/(MAXIFS(AD:AD,$E:$E,$E426)-MINIFS(AD:AD,$E:$E,$E426))))</f>
        <v/>
      </c>
      <c r="CT426" s="232" t="str">
        <f t="array" ref="CT426">IF(AE426="","",
IF(INDEX(Settings!$H:$H,MATCH(CT$1,Settings!$G:$G,0))=TRUE,
100-100*(AE426-MINIFS(AE:AE,$E:$E,$E426))/(MAXIFS(AE:AE,$E:$E,$E426)-MINIFS(AE:AE,$E:$E,$E426)),
100*(AE426-MINIFS(AE:AE,$E:$E,$E426))/(MAXIFS(AE:AE,$E:$E,$E426)-MINIFS(AE:AE,$E:$E,$E426))))</f>
        <v/>
      </c>
      <c r="CU426" s="232" t="str">
        <f t="array" ref="CU426">IF(AF426="","",
IF(INDEX(Settings!$H:$H,MATCH(CU$1,Settings!$G:$G,0))=TRUE,
100-100*(AF426-MINIFS(AF:AF,$E:$E,$E426))/(MAXIFS(AF:AF,$E:$E,$E426)-MINIFS(AF:AF,$E:$E,$E426)),
100*(AF426-MINIFS(AF:AF,$E:$E,$E426))/(MAXIFS(AF:AF,$E:$E,$E426)-MINIFS(AF:AF,$E:$E,$E426))))</f>
        <v/>
      </c>
      <c r="CV426" s="232" t="str">
        <f t="array" ref="CV426">IF(AG426="","",
IF(INDEX(Settings!$H:$H,MATCH(CV$1,Settings!$G:$G,0))=TRUE,
100-100*(AG426-MINIFS(AG:AG,$E:$E,$E426))/(MAXIFS(AG:AG,$E:$E,$E426)-MINIFS(AG:AG,$E:$E,$E426)),
100*(AG426-MINIFS(AG:AG,$E:$E,$E426))/(MAXIFS(AG:AG,$E:$E,$E426)-MINIFS(AG:AG,$E:$E,$E426))))</f>
        <v/>
      </c>
      <c r="CW426" s="232" t="str">
        <f t="array" ref="CW426">IF(AH426="","",
IF(INDEX(Settings!$H:$H,MATCH(CW$1,Settings!$G:$G,0))=TRUE,
100-100*(AH426-MINIFS(AH:AH,$E:$E,$E426))/(MAXIFS(AH:AH,$E:$E,$E426)-MINIFS(AH:AH,$E:$E,$E426)),
100*(AH426-MINIFS(AH:AH,$E:$E,$E426))/(MAXIFS(AH:AH,$E:$E,$E426)-MINIFS(AH:AH,$E:$E,$E426))))</f>
        <v/>
      </c>
      <c r="CX426" s="232" t="str">
        <f t="array" ref="CX426">IF(AI426="","",
IF(INDEX(Settings!$H:$H,MATCH(CX$1,Settings!$G:$G,0))=TRUE,
100-100*(AI426-MINIFS(AI:AI,$E:$E,$E426))/(MAXIFS(AI:AI,$E:$E,$E426)-MINIFS(AI:AI,$E:$E,$E426)),
100*(AI426-MINIFS(AI:AI,$E:$E,$E426))/(MAXIFS(AI:AI,$E:$E,$E426)-MINIFS(AI:AI,$E:$E,$E426))))</f>
        <v/>
      </c>
      <c r="CY426" s="232" t="str">
        <f t="array" ref="CY426">IF(AJ426="","",
IF(INDEX(Settings!$H:$H,MATCH(CY$1,Settings!$G:$G,0))=TRUE,
100-100*(AJ426-MINIFS(AJ:AJ,$E:$E,$E426))/(MAXIFS(AJ:AJ,$E:$E,$E426)-MINIFS(AJ:AJ,$E:$E,$E426)),
100*(AJ426-MINIFS(AJ:AJ,$E:$E,$E426))/(MAXIFS(AJ:AJ,$E:$E,$E426)-MINIFS(AJ:AJ,$E:$E,$E426))))</f>
        <v/>
      </c>
      <c r="CZ426" s="232" t="str">
        <f t="array" ref="CZ426">IF(AK426="","",
IF(INDEX(Settings!$H:$H,MATCH(CZ$1,Settings!$G:$G,0))=TRUE,
100-100*(AK426-MINIFS(AK:AK,$E:$E,$E426))/(MAXIFS(AK:AK,$E:$E,$E426)-MINIFS(AK:AK,$E:$E,$E426)),
100*(AK426-MINIFS(AK:AK,$E:$E,$E426))/(MAXIFS(AK:AK,$E:$E,$E426)-MINIFS(AK:AK,$E:$E,$E426))))</f>
        <v/>
      </c>
      <c r="DA426" s="232" t="str">
        <f t="array" ref="DA426">IF(AL426="","",
IF(INDEX(Settings!$H:$H,MATCH(DA$1,Settings!$G:$G,0))=TRUE,
100-100*(AL426-MINIFS(AL:AL,$E:$E,$E426))/(MAXIFS(AL:AL,$E:$E,$E426)-MINIFS(AL:AL,$E:$E,$E426)),
100*(AL426-MINIFS(AL:AL,$E:$E,$E426))/(MAXIFS(AL:AL,$E:$E,$E426)-MINIFS(AL:AL,$E:$E,$E426))))</f>
        <v/>
      </c>
      <c r="DB426" s="232" t="str">
        <f t="array" ref="DB426">IF(AM426="","",
IF(INDEX(Settings!$H:$H,MATCH(DB$1,Settings!$G:$G,0))=TRUE,
100-100*(AM426-MINIFS(AM:AM,$E:$E,$E426))/(MAXIFS(AM:AM,$E:$E,$E426)-MINIFS(AM:AM,$E:$E,$E426)),
100*(AM426-MINIFS(AM:AM,$E:$E,$E426))/(MAXIFS(AM:AM,$E:$E,$E426)-MINIFS(AM:AM,$E:$E,$E426))))</f>
        <v/>
      </c>
      <c r="DC426" s="232" t="str">
        <f t="array" ref="DC426">IF(AN426="","",
IF(INDEX(Settings!$H:$H,MATCH(DC$1,Settings!$G:$G,0))=TRUE,
100-100*(AN426-MINIFS(AN:AN,$E:$E,$E426))/(MAXIFS(AN:AN,$E:$E,$E426)-MINIFS(AN:AN,$E:$E,$E426)),
100*(AN426-MINIFS(AN:AN,$E:$E,$E426))/(MAXIFS(AN:AN,$E:$E,$E426)-MINIFS(AN:AN,$E:$E,$E426))))</f>
        <v/>
      </c>
      <c r="DD426" s="232" t="str">
        <f t="array" ref="DD426">IF(AO426="","",
IF(INDEX(Settings!$H:$H,MATCH(DD$1,Settings!$G:$G,0))=TRUE,
100-100*(AO426-MINIFS(AO:AO,$E:$E,$E426))/(MAXIFS(AO:AO,$E:$E,$E426)-MINIFS(AO:AO,$E:$E,$E426)),
100*(AO426-MINIFS(AO:AO,$E:$E,$E426))/(MAXIFS(AO:AO,$E:$E,$E426)-MINIFS(AO:AO,$E:$E,$E426))))</f>
        <v/>
      </c>
      <c r="DE426" s="232" t="str">
        <f t="array" ref="DE426">IF(AP426="","",
IF(INDEX(Settings!$H:$H,MATCH(DE$1,Settings!$G:$G,0))=TRUE,
100-100*(AP426-MINIFS(AP:AP,$E:$E,$E426))/(MAXIFS(AP:AP,$E:$E,$E426)-MINIFS(AP:AP,$E:$E,$E426)),
100*(AP426-MINIFS(AP:AP,$E:$E,$E426))/(MAXIFS(AP:AP,$E:$E,$E426)-MINIFS(AP:AP,$E:$E,$E426))))</f>
        <v/>
      </c>
      <c r="DF426" s="232" t="str">
        <f t="array" ref="DF426">IF(AQ426="","",
IF(INDEX(Settings!$H:$H,MATCH(DF$1,Settings!$G:$G,0))=TRUE,
100-100*(AQ426-MINIFS(AQ:AQ,$E:$E,$E426))/(MAXIFS(AQ:AQ,$E:$E,$E426)-MINIFS(AQ:AQ,$E:$E,$E426)),
100*(AQ426-MINIFS(AQ:AQ,$E:$E,$E426))/(MAXIFS(AQ:AQ,$E:$E,$E426)-MINIFS(AQ:AQ,$E:$E,$E426))))</f>
        <v/>
      </c>
      <c r="DG426" s="232" t="str">
        <f t="array" ref="DG426">IF(AR426="","",
IF(INDEX(Settings!$H:$H,MATCH(DG$1,Settings!$G:$G,0))=TRUE,
100-100*(AR426-MINIFS(AR:AR,$E:$E,$E426))/(MAXIFS(AR:AR,$E:$E,$E426)-MINIFS(AR:AR,$E:$E,$E426)),
100*(AR426-MINIFS(AR:AR,$E:$E,$E426))/(MAXIFS(AR:AR,$E:$E,$E426)-MINIFS(AR:AR,$E:$E,$E426))))</f>
        <v/>
      </c>
      <c r="DH426" s="232" t="str">
        <f t="array" ref="DH426">IF(AS426="","",
IF(INDEX(Settings!$H:$H,MATCH(DH$1,Settings!$G:$G,0))=TRUE,
100-100*(AS426-MINIFS(AS:AS,$E:$E,$E426))/(MAXIFS(AS:AS,$E:$E,$E426)-MINIFS(AS:AS,$E:$E,$E426)),
100*(AS426-MINIFS(AS:AS,$E:$E,$E426))/(MAXIFS(AS:AS,$E:$E,$E426)-MINIFS(AS:AS,$E:$E,$E426))))</f>
        <v/>
      </c>
      <c r="DI426" s="232" t="str">
        <f t="array" ref="DI426">IF(AT426="","",
IF(INDEX(Settings!$H:$H,MATCH(DI$1,Settings!$G:$G,0))=TRUE,
100-100*(AT426-MINIFS(AT:AT,$E:$E,$E426))/(MAXIFS(AT:AT,$E:$E,$E426)-MINIFS(AT:AT,$E:$E,$E426)),
100*(AT426-MINIFS(AT:AT,$E:$E,$E426))/(MAXIFS(AT:AT,$E:$E,$E426)-MINIFS(AT:AT,$E:$E,$E426))))</f>
        <v/>
      </c>
      <c r="DJ426" s="232" t="str">
        <f t="array" ref="DJ426">IF(AU426="","",
IF(INDEX(Settings!$H:$H,MATCH(DJ$1,Settings!$G:$G,0))=TRUE,
100-100*(AU426-MINIFS(AU:AU,$E:$E,$E426))/(MAXIFS(AU:AU,$E:$E,$E426)-MINIFS(AU:AU,$E:$E,$E426)),
100*(AU426-MINIFS(AU:AU,$E:$E,$E426))/(MAXIFS(AU:AU,$E:$E,$E426)-MINIFS(AU:AU,$E:$E,$E426))))</f>
        <v/>
      </c>
      <c r="DK426" s="232" t="str">
        <f t="array" ref="DK426">IF(AV426="","",
IF(INDEX(Settings!$H:$H,MATCH(DK$1,Settings!$G:$G,0))=TRUE,
100-100*(AV426-MINIFS(AV:AV,$E:$E,$E426))/(MAXIFS(AV:AV,$E:$E,$E426)-MINIFS(AV:AV,$E:$E,$E426)),
100*(AV426-MINIFS(AV:AV,$E:$E,$E426))/(MAXIFS(AV:AV,$E:$E,$E426)-MINIFS(AV:AV,$E:$E,$E426))))</f>
        <v/>
      </c>
      <c r="DL426" s="232" t="str">
        <f t="array" ref="DL426">IF(AW426="","",
IF(INDEX(Settings!$H:$H,MATCH(DL$1,Settings!$G:$G,0))=TRUE,
100-100*(AW426-MINIFS(AW:AW,$E:$E,$E426))/(MAXIFS(AW:AW,$E:$E,$E426)-MINIFS(AW:AW,$E:$E,$E426)),
100*(AW426-MINIFS(AW:AW,$E:$E,$E426))/(MAXIFS(AW:AW,$E:$E,$E426)-MINIFS(AW:AW,$E:$E,$E426))))</f>
        <v/>
      </c>
      <c r="DM426" s="232" t="str">
        <f t="array" ref="DM426">IF(AX426="","",
IF(INDEX(Settings!$H:$H,MATCH(DM$1,Settings!$G:$G,0))=TRUE,
100-100*(AX426-MINIFS(AX:AX,$E:$E,$E426))/(MAXIFS(AX:AX,$E:$E,$E426)-MINIFS(AX:AX,$E:$E,$E426)),
100*(AX426-MINIFS(AX:AX,$E:$E,$E426))/(MAXIFS(AX:AX,$E:$E,$E426)-MINIFS(AX:AX,$E:$E,$E426))))</f>
        <v/>
      </c>
      <c r="DN426" s="232" t="str">
        <f t="array" ref="DN426">IF(AY426="","",
IF(INDEX(Settings!$H:$H,MATCH(DN$1,Settings!$G:$G,0))=TRUE,
100-100*(AY426-MINIFS(AY:AY,$E:$E,$E426))/(MAXIFS(AY:AY,$E:$E,$E426)-MINIFS(AY:AY,$E:$E,$E426)),
100*(AY426-MINIFS(AY:AY,$E:$E,$E426))/(MAXIFS(AY:AY,$E:$E,$E426)-MINIFS(AY:AY,$E:$E,$E426))))</f>
        <v/>
      </c>
      <c r="DO426" s="232" t="str">
        <f t="array" ref="DO426">IF(AZ426="","",
IF(INDEX(Settings!$H:$H,MATCH(DO$1,Settings!$G:$G,0))=TRUE,
100-100*(AZ426-MINIFS(AZ:AZ,$E:$E,$E426))/(MAXIFS(AZ:AZ,$E:$E,$E426)-MINIFS(AZ:AZ,$E:$E,$E426)),
100*(AZ426-MINIFS(AZ:AZ,$E:$E,$E426))/(MAXIFS(AZ:AZ,$E:$E,$E426)-MINIFS(AZ:AZ,$E:$E,$E426))))</f>
        <v/>
      </c>
      <c r="DP426" s="232" t="str">
        <f t="array" ref="DP426">IF(BA426="","",
IF(INDEX(Settings!$H:$H,MATCH(DP$1,Settings!$G:$G,0))=TRUE,
100-100*(BA426-MINIFS(BA:BA,$E:$E,$E426))/(MAXIFS(BA:BA,$E:$E,$E426)-MINIFS(BA:BA,$E:$E,$E426)),
100*(BA426-MINIFS(BA:BA,$E:$E,$E426))/(MAXIFS(BA:BA,$E:$E,$E426)-MINIFS(BA:BA,$E:$E,$E426))))</f>
        <v/>
      </c>
      <c r="DQ426" s="232" t="str">
        <f t="array" ref="DQ426">IF(BB426="","",
IF(INDEX(Settings!$H:$H,MATCH(DQ$1,Settings!$G:$G,0))=TRUE,
100-100*(BB426-MINIFS(BB:BB,$E:$E,$E426))/(MAXIFS(BB:BB,$E:$E,$E426)-MINIFS(BB:BB,$E:$E,$E426)),
100*(BB426-MINIFS(BB:BB,$E:$E,$E426))/(MAXIFS(BB:BB,$E:$E,$E426)-MINIFS(BB:BB,$E:$E,$E426))))</f>
        <v/>
      </c>
      <c r="DR426" s="232" t="str">
        <f t="array" ref="DR426">IF(BC426="","",
IF(INDEX(Settings!$H:$H,MATCH(DR$1,Settings!$G:$G,0))=TRUE,
100-100*(BC426-MINIFS(BC:BC,$E:$E,$E426))/(MAXIFS(BC:BC,$E:$E,$E426)-MINIFS(BC:BC,$E:$E,$E426)),
100*(BC426-MINIFS(BC:BC,$E:$E,$E426))/(MAXIFS(BC:BC,$E:$E,$E426)-MINIFS(BC:BC,$E:$E,$E426))))</f>
        <v/>
      </c>
      <c r="DS426" s="232" t="str">
        <f t="array" ref="DS426">IF(BD426="","",
IF(INDEX(Settings!$H:$H,MATCH(DS$1,Settings!$G:$G,0))=TRUE,
100-100*(BD426-MINIFS(BD:BD,$E:$E,$E426))/(MAXIFS(BD:BD,$E:$E,$E426)-MINIFS(BD:BD,$E:$E,$E426)),
100*(BD426-MINIFS(BD:BD,$E:$E,$E426))/(MAXIFS(BD:BD,$E:$E,$E426)-MINIFS(BD:BD,$E:$E,$E426))))</f>
        <v/>
      </c>
      <c r="DT426" s="232" t="str">
        <f t="array" ref="DT426">IF(BE426="","",
IF(INDEX(Settings!$H:$H,MATCH(DT$1,Settings!$G:$G,0))=TRUE,
100-100*(BE426-MINIFS(BE:BE,$E:$E,$E426))/(MAXIFS(BE:BE,$E:$E,$E426)-MINIFS(BE:BE,$E:$E,$E426)),
100*(BE426-MINIFS(BE:BE,$E:$E,$E426))/(MAXIFS(BE:BE,$E:$E,$E426)-MINIFS(BE:BE,$E:$E,$E426))))</f>
        <v/>
      </c>
      <c r="DU426" s="232" t="str">
        <f t="array" ref="DU426">IF(BF426="","",
IF(INDEX(Settings!$H:$H,MATCH(DU$1,Settings!$G:$G,0))=TRUE,
100-100*(BF426-MINIFS(BF:BF,$E:$E,$E426))/(MAXIFS(BF:BF,$E:$E,$E426)-MINIFS(BF:BF,$E:$E,$E426)),
100*(BF426-MINIFS(BF:BF,$E:$E,$E426))/(MAXIFS(BF:BF,$E:$E,$E426)-MINIFS(BF:BF,$E:$E,$E426))))</f>
        <v/>
      </c>
      <c r="DV426" s="232" t="str">
        <f t="array" ref="DV426">IF(BG426="","",
IF(INDEX(Settings!$H:$H,MATCH(DV$1,Settings!$G:$G,0))=TRUE,
100-100*(BG426-MINIFS(BG:BG,$E:$E,$E426))/(MAXIFS(BG:BG,$E:$E,$E426)-MINIFS(BG:BG,$E:$E,$E426)),
100*(BG426-MINIFS(BG:BG,$E:$E,$E426))/(MAXIFS(BG:BG,$E:$E,$E426)-MINIFS(BG:BG,$E:$E,$E426))))</f>
        <v/>
      </c>
      <c r="DW426" s="232" t="str">
        <f t="array" ref="DW426">IF(BH426="","",
IF(INDEX(Settings!$H:$H,MATCH(DW$1,Settings!$G:$G,0))=TRUE,
100-100*(BH426-MINIFS(BH:BH,$E:$E,$E426))/(MAXIFS(BH:BH,$E:$E,$E426)-MINIFS(BH:BH,$E:$E,$E426)),
100*(BH426-MINIFS(BH:BH,$E:$E,$E426))/(MAXIFS(BH:BH,$E:$E,$E426)-MINIFS(BH:BH,$E:$E,$E426))))</f>
        <v/>
      </c>
      <c r="DX426" s="232" t="str">
        <f t="array" ref="DX426">IF(BI426="","",
IF(INDEX(Settings!$H:$H,MATCH(DX$1,Settings!$G:$G,0))=TRUE,
100-100*(BI426-MINIFS(BI:BI,$E:$E,$E426))/(MAXIFS(BI:BI,$E:$E,$E426)-MINIFS(BI:BI,$E:$E,$E426)),
100*(BI426-MINIFS(BI:BI,$E:$E,$E426))/(MAXIFS(BI:BI,$E:$E,$E426)-MINIFS(BI:BI,$E:$E,$E426))))</f>
        <v/>
      </c>
      <c r="DY426" s="232" t="str">
        <f t="array" ref="DY426">IF(BJ426="","",
IF(INDEX(Settings!$H:$H,MATCH(DY$1,Settings!$G:$G,0))=TRUE,
100-100*(BJ426-MINIFS(BJ:BJ,$E:$E,$E426))/(MAXIFS(BJ:BJ,$E:$E,$E426)-MINIFS(BJ:BJ,$E:$E,$E426)),
100*(BJ426-MINIFS(BJ:BJ,$E:$E,$E426))/(MAXIFS(BJ:BJ,$E:$E,$E426)-MINIFS(BJ:BJ,$E:$E,$E426))))</f>
        <v/>
      </c>
      <c r="DZ426" s="234"/>
      <c r="EA426" s="234"/>
      <c r="EB426" s="234" t="str">
        <f t="shared" si="8"/>
        <v/>
      </c>
      <c r="EC426" s="234" t="str">
        <f t="shared" si="9"/>
        <v/>
      </c>
      <c r="ED426" s="234" t="str">
        <f t="shared" si="10"/>
        <v/>
      </c>
      <c r="EE426" s="234" t="str">
        <f t="shared" si="11"/>
        <v/>
      </c>
      <c r="EF426" s="234" t="str">
        <f t="shared" si="12"/>
        <v/>
      </c>
      <c r="EG426" s="234" t="str">
        <f t="shared" si="13"/>
        <v/>
      </c>
      <c r="EH426" s="234"/>
      <c r="EI426" s="234"/>
      <c r="EJ426" s="234"/>
      <c r="EK426" s="234"/>
      <c r="EL426" s="234"/>
      <c r="EM426" s="234"/>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3" t="str">
        <f t="shared" si="14"/>
        <v/>
      </c>
      <c r="N427" s="49"/>
      <c r="O427" s="49"/>
      <c r="P427" s="49"/>
      <c r="Q427" s="49"/>
      <c r="R427" s="49"/>
      <c r="S427" s="222" t="str">
        <f>IFERROR(VLOOKUP(AF427, 'YOYO IR Scores'!A:C, 3, FALSE), "")
</f>
        <v/>
      </c>
      <c r="T427" s="49"/>
      <c r="U427" s="49"/>
      <c r="V427" s="49"/>
      <c r="W427" s="49"/>
      <c r="X427" s="224" t="str">
        <f t="shared" si="4"/>
        <v/>
      </c>
      <c r="Y427" s="225" t="str">
        <f t="shared" si="5"/>
        <v/>
      </c>
      <c r="Z427" s="225" t="str">
        <f t="shared" si="6"/>
        <v/>
      </c>
      <c r="AA427" s="224" t="str">
        <f t="shared" si="7"/>
        <v/>
      </c>
      <c r="AB427" s="223"/>
      <c r="AC427" s="223"/>
      <c r="AD427" s="223"/>
      <c r="AE427" s="223" t="str">
        <f>IFERROR(VLOOKUP(AF427, 'YOYO IR Scores'!A:C, 2, FALSE), "")</f>
        <v/>
      </c>
      <c r="AF427" s="223"/>
      <c r="AG427" s="223"/>
      <c r="AH427" s="223"/>
      <c r="AI427" s="223"/>
      <c r="AJ427" s="223"/>
      <c r="AK427" s="223"/>
      <c r="AL427" s="223"/>
      <c r="AM427" s="223"/>
      <c r="AN427" s="223"/>
      <c r="AO427" s="223"/>
      <c r="AP427" s="223"/>
      <c r="AQ427" s="223"/>
      <c r="AR427" s="223"/>
      <c r="AS427" s="223"/>
      <c r="AT427" s="223"/>
      <c r="AU427" s="223"/>
      <c r="AV427" s="223"/>
      <c r="AW427" s="223"/>
      <c r="AX427" s="223"/>
      <c r="AY427" s="223"/>
      <c r="AZ427" s="223"/>
      <c r="BA427" s="223"/>
      <c r="BB427" s="223"/>
      <c r="BC427" s="223"/>
      <c r="BD427" s="223"/>
      <c r="BE427" s="223"/>
      <c r="BF427" s="223"/>
      <c r="BG427" s="223"/>
      <c r="BH427" s="223"/>
      <c r="BI427" s="223"/>
      <c r="BJ427" s="223"/>
      <c r="BK427" s="223" t="str">
        <f t="array" ref="BK427">IF(J427="","",
IF(INDEX(Settings!$H:$H,MATCH(BY$1,Settings!$G:$G,0))=TRUE,
100-100*(J427-MIN(J:J))/(MAX(J:J)-MIN(J:J)),
100*(J427-MIN(J:J))/(MAX(J:J)-MIN(J:J))))</f>
        <v/>
      </c>
      <c r="BL427" s="223" t="str">
        <f t="array" ref="BL427">IF(J427="","",
IF(INDEX(Settings!$H:$H,MATCH(BY$1,Settings!$G:$G,0))=TRUE,
100-100*(J427-MINIFS(J:J,$E:$E,$E427))/(MAXIFS(J:J,$E:$E,$E427)-MINIFS(J:J,$E:$E,$E427)),
100*(J427-MINIFS(J:J,$E:$E,$E427))/(MAXIFS(J:J,$E:$E,$E427)-MINIFS(J:J,$E:$E,$E427))))</f>
        <v/>
      </c>
      <c r="BM427" s="223"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4" t="str">
        <f t="array" ref="BQ427">IF(J427="","",
IF(INDEX(Settings!$H:$H,MATCH(BY$1,Settings!$G:$G,0))=TRUE,
-1*(J427-AVERAGE(J:J))/STDEV(J:J),
(J427-AVERAGE(J:J))/STDEV(J:J)))</f>
        <v/>
      </c>
      <c r="BR427" s="224" t="str">
        <f>IFERROR(__xludf.DUMMYFUNCTION("IF(J427="""","""",
IF(INDEX(Settings!$H:$H,MATCH(BY$1,Settings!$G:$G,0))=TRUE,
-1*(J427-AVERAGEIFS(J:J,$E:$E,$E427))/STDEV(FILTER(J:J,$E:$E=$E427)),
(J427-AVERAGEIFS(J:J,$E:$E,$E427))/STDEV(FILTER(J:J,$E:$E=$E427))))"),"")</f>
        <v/>
      </c>
      <c r="BS427" s="224"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3" t="str">
        <f t="array" ref="BY427">IF(J427="","",
IF(INDEX(Settings!$H:$H,MATCH(BY$1,Settings!$G:$G,0))=TRUE,
100-100*(J427-MINIFS(J:J,$E:$E,$E427))/(MAXIFS(J:J,$E:$E,$E427)-MINIFS(J:J,$E:$E,$E427)),
100*(J427-MINIFS(J:J,$E:$E,$E427))/(MAXIFS(J:J,$E:$E,$E427)-MINIFS(J:J,$E:$E,$E427))))</f>
        <v/>
      </c>
      <c r="BZ427" s="223" t="str">
        <f t="array" ref="BZ427">IF(K427="","",
IF(INDEX(Settings!$H:$H,MATCH(BZ$1,Settings!$G:$G,0))=TRUE,
100-100*(K427-MINIFS(K:K,$E:$E,$E427))/(MAXIFS(K:K,$E:$E,$E427)-MINIFS(K:K,$E:$E,$E427)),
100*(K427-MINIFS(K:K,$E:$E,$E427))/(MAXIFS(K:K,$E:$E,$E427)-MINIFS(K:K,$E:$E,$E427))))</f>
        <v/>
      </c>
      <c r="CA427" s="223" t="str">
        <f t="array" ref="CA427">IF(L427="","",
IF(INDEX(Settings!$H:$H,MATCH(CA$1,Settings!$G:$G,0))=TRUE,
100-100*(L427-MINIFS(L:L,$E:$E,$E427))/(MAXIFS(L:L,$E:$E,$E427)-MINIFS(L:L,$E:$E,$E427)),
100*(L427-MINIFS(L:L,$E:$E,$E427))/(MAXIFS(L:L,$E:$E,$E427)-MINIFS(L:L,$E:$E,$E427))))</f>
        <v/>
      </c>
      <c r="CB427" s="223" t="str">
        <f t="array" ref="CB427">IF(M427="","",
IF(INDEX(Settings!$H:$H,MATCH(CB$1,Settings!$G:$G,0))=TRUE,
100-100*(M427-MINIFS(M:M,$E:$E,$E427))/(MAXIFS(M:M,$E:$E,$E427)-MINIFS(M:M,$E:$E,$E427)),
100*(M427-MINIFS(M:M,$E:$E,$E427))/(MAXIFS(M:M,$E:$E,$E427)-MINIFS(M:M,$E:$E,$E427))))</f>
        <v/>
      </c>
      <c r="CC427" s="223" t="str">
        <f t="array" ref="CC427">IF(N427="","",
IF(INDEX(Settings!$H:$H,MATCH(CC$1,Settings!$G:$G,0))=TRUE,
100-100*(N427-MINIFS(N:N,$E:$E,$E427))/(MAXIFS(N:N,$E:$E,$E427)-MINIFS(N:N,$E:$E,$E427)),
100*(N427-MINIFS(N:N,$E:$E,$E427))/(MAXIFS(N:N,$E:$E,$E427)-MINIFS(N:N,$E:$E,$E427))))</f>
        <v/>
      </c>
      <c r="CD427" s="223" t="str">
        <f t="array" ref="CD427">IF(O427="","",
IF(INDEX(Settings!$H:$H,MATCH(CD$1,Settings!$G:$G,0))=TRUE,
100-100*(O427-MINIFS(O:O,$E:$E,$E427))/(MAXIFS(O:O,$E:$E,$E427)-MINIFS(O:O,$E:$E,$E427)),
100*(O427-MINIFS(O:O,$E:$E,$E427))/(MAXIFS(O:O,$E:$E,$E427)-MINIFS(O:O,$E:$E,$E427))))</f>
        <v/>
      </c>
      <c r="CE427" s="223" t="str">
        <f t="array" ref="CE427">IF(P427="","",
IF(INDEX(Settings!$H:$H,MATCH(CE$1,Settings!$G:$G,0))=TRUE,
100-100*(P427-MINIFS(P:P,$E:$E,$E427))/(MAXIFS(P:P,$E:$E,$E427)-MINIFS(P:P,$E:$E,$E427)),
100*(P427-MINIFS(P:P,$E:$E,$E427))/(MAXIFS(P:P,$E:$E,$E427)-MINIFS(P:P,$E:$E,$E427))))</f>
        <v/>
      </c>
      <c r="CF427" s="223" t="str">
        <f t="array" ref="CF427">IF(Q427="","",
IF(INDEX(Settings!$H:$H,MATCH(CF$1,Settings!$G:$G,0))=TRUE,
100-100*(Q427-MINIFS(Q:Q,$E:$E,$E427))/(MAXIFS(Q:Q,$E:$E,$E427)-MINIFS(Q:Q,$E:$E,$E427)),
100*(Q427-MINIFS(Q:Q,$E:$E,$E427))/(MAXIFS(Q:Q,$E:$E,$E427)-MINIFS(Q:Q,$E:$E,$E427))))</f>
        <v/>
      </c>
      <c r="CG427" s="223" t="str">
        <f t="array" ref="CG427">IF(R427="","",
IF(INDEX(Settings!$H:$H,MATCH(CG$1,Settings!$G:$G,0))=TRUE,
100-100*(R427-MINIFS(R:R,$E:$E,$E427))/(MAXIFS(R:R,$E:$E,$E427)-MINIFS(R:R,$E:$E,$E427)),
100*(R427-MINIFS(R:R,$E:$E,$E427))/(MAXIFS(R:R,$E:$E,$E427)-MINIFS(R:R,$E:$E,$E427))))</f>
        <v/>
      </c>
      <c r="CH427" s="223" t="str">
        <f t="array" ref="CH427">IF(S427="","",
IF(INDEX(Settings!$H:$H,MATCH(CH$1,Settings!$G:$G,0))=TRUE,
100-100*(S427-MINIFS(S:S,$E:$E,$E427))/(MAXIFS(S:S,$E:$E,$E427)-MINIFS(S:S,$E:$E,$E427)),
100*(S427-MINIFS(S:S,$E:$E,$E427))/(MAXIFS(S:S,$E:$E,$E427)-MINIFS(S:S,$E:$E,$E427))))</f>
        <v/>
      </c>
      <c r="CI427" s="223" t="str">
        <f t="array" ref="CI427">IF(T427="","",
IF(INDEX(Settings!$H:$H,MATCH(CI$1,Settings!$G:$G,0))=TRUE,
100-100*(T427-MINIFS(T:T,$E:$E,$E427))/(MAXIFS(T:T,$E:$E,$E427)-MINIFS(T:T,$E:$E,$E427)),
100*(T427-MINIFS(T:T,$E:$E,$E427))/(MAXIFS(T:T,$E:$E,$E427)-MINIFS(T:T,$E:$E,$E427))))</f>
        <v/>
      </c>
      <c r="CJ427" s="223" t="str">
        <f t="array" ref="CJ427">IF(U427="","",
IF(INDEX(Settings!$H:$H,MATCH(CJ$1,Settings!$G:$G,0))=TRUE,
100-100*(U427-MINIFS(U:U,$E:$E,$E427))/(MAXIFS(U:U,$E:$E,$E427)-MINIFS(U:U,$E:$E,$E427)),
100*(U427-MINIFS(U:U,$E:$E,$E427))/(MAXIFS(U:U,$E:$E,$E427)-MINIFS(U:U,$E:$E,$E427))))</f>
        <v/>
      </c>
      <c r="CK427" s="223" t="str">
        <f t="array" ref="CK427">IF(V427="","",
IF(INDEX(Settings!$H:$H,MATCH(CK$1,Settings!$G:$G,0))=TRUE,
100-100*(V427-MINIFS(V:V,$E:$E,$E427))/(MAXIFS(V:V,$E:$E,$E427)-MINIFS(V:V,$E:$E,$E427)),
100*(V427-MINIFS(V:V,$E:$E,$E427))/(MAXIFS(V:V,$E:$E,$E427)-MINIFS(V:V,$E:$E,$E427))))</f>
        <v/>
      </c>
      <c r="CL427" s="223" t="str">
        <f t="array" ref="CL427">IF(W427="","",
IF(INDEX(Settings!$H:$H,MATCH(CL$1,Settings!$G:$G,0))=TRUE,
100-100*(W427-MINIFS(W:W,$E:$E,$E427))/(MAXIFS(W:W,$E:$E,$E427)-MINIFS(W:W,$E:$E,$E427)),
100*(W427-MINIFS(W:W,$E:$E,$E427))/(MAXIFS(W:W,$E:$E,$E427)-MINIFS(W:W,$E:$E,$E427))))</f>
        <v/>
      </c>
      <c r="CM427" s="223" t="str">
        <f t="array" ref="CM427">IF(X427="","",
IF(INDEX(Settings!$H:$H,MATCH(CM$1,Settings!$G:$G,0))=TRUE,
100-100*(X427-MINIFS(X:X,$E:$E,$E427))/(MAXIFS(X:X,$E:$E,$E427)-MINIFS(X:X,$E:$E,$E427)),
100*(X427-MINIFS(X:X,$E:$E,$E427))/(MAXIFS(X:X,$E:$E,$E427)-MINIFS(X:X,$E:$E,$E427))))</f>
        <v/>
      </c>
      <c r="CN427" s="223" t="str">
        <f t="array" ref="CN427">IF(Y427="","",
IF(INDEX(Settings!$H:$H,MATCH(CN$1,Settings!$G:$G,0))=TRUE,
100-100*(Y427-MINIFS(Y:Y,$E:$E,$E427))/(MAXIFS(Y:Y,$E:$E,$E427)-MINIFS(Y:Y,$E:$E,$E427)),
100*(Y427-MINIFS(Y:Y,$E:$E,$E427))/(MAXIFS(Y:Y,$E:$E,$E427)-MINIFS(Y:Y,$E:$E,$E427))))</f>
        <v/>
      </c>
      <c r="CO427" s="223" t="str">
        <f t="array" ref="CO427">IF(Z427="","",
IF(INDEX(Settings!$H:$H,MATCH(CO$1,Settings!$G:$G,0))=TRUE,
100-100*(Z427-MINIFS(Z:Z,$E:$E,$E427))/(MAXIFS(Z:Z,$E:$E,$E427)-MINIFS(Z:Z,$E:$E,$E427)),
100*(Z427-MINIFS(Z:Z,$E:$E,$E427))/(MAXIFS(Z:Z,$E:$E,$E427)-MINIFS(Z:Z,$E:$E,$E427))))</f>
        <v/>
      </c>
      <c r="CP427" s="223" t="str">
        <f t="array" ref="CP427">IF(AA427="","",
IF(INDEX(Settings!$H:$H,MATCH(CP$1,Settings!$G:$G,0))=TRUE,
100-100*(AA427-MINIFS(AA:AA,$E:$E,$E427))/(MAXIFS(AA:AA,$E:$E,$E427)-MINIFS(AA:AA,$E:$E,$E427)),
100*(AA427-MINIFS(AA:AA,$E:$E,$E427))/(MAXIFS(AA:AA,$E:$E,$E427)-MINIFS(AA:AA,$E:$E,$E427))))</f>
        <v/>
      </c>
      <c r="CQ427" s="223" t="str">
        <f t="array" ref="CQ427">IF(AB427="","",
IF(INDEX(Settings!$H:$H,MATCH(CQ$1,Settings!$G:$G,0))=TRUE,
100-100*(AB427-MINIFS(AB:AB,$E:$E,$E427))/(MAXIFS(AB:AB,$E:$E,$E427)-MINIFS(AB:AB,$E:$E,$E427)),
100*(AB427-MINIFS(AB:AB,$E:$E,$E427))/(MAXIFS(AB:AB,$E:$E,$E427)-MINIFS(AB:AB,$E:$E,$E427))))</f>
        <v/>
      </c>
      <c r="CR427" s="223" t="str">
        <f t="array" ref="CR427">IF(AC427="","",
IF(INDEX(Settings!$H:$H,MATCH(CR$1,Settings!$G:$G,0))=TRUE,
100-100*(AC427-MINIFS(AC:AC,$E:$E,$E427))/(MAXIFS(AC:AC,$E:$E,$E427)-MINIFS(AC:AC,$E:$E,$E427)),
100*(AC427-MINIFS(AC:AC,$E:$E,$E427))/(MAXIFS(AC:AC,$E:$E,$E427)-MINIFS(AC:AC,$E:$E,$E427))))</f>
        <v/>
      </c>
      <c r="CS427" s="223" t="str">
        <f t="array" ref="CS427">IF(AD427="","",
IF(INDEX(Settings!$H:$H,MATCH(CS$1,Settings!$G:$G,0))=TRUE,
100-100*(AD427-MINIFS(AD:AD,$E:$E,$E427))/(MAXIFS(AD:AD,$E:$E,$E427)-MINIFS(AD:AD,$E:$E,$E427)),
100*(AD427-MINIFS(AD:AD,$E:$E,$E427))/(MAXIFS(AD:AD,$E:$E,$E427)-MINIFS(AD:AD,$E:$E,$E427))))</f>
        <v/>
      </c>
      <c r="CT427" s="223" t="str">
        <f t="array" ref="CT427">IF(AE427="","",
IF(INDEX(Settings!$H:$H,MATCH(CT$1,Settings!$G:$G,0))=TRUE,
100-100*(AE427-MINIFS(AE:AE,$E:$E,$E427))/(MAXIFS(AE:AE,$E:$E,$E427)-MINIFS(AE:AE,$E:$E,$E427)),
100*(AE427-MINIFS(AE:AE,$E:$E,$E427))/(MAXIFS(AE:AE,$E:$E,$E427)-MINIFS(AE:AE,$E:$E,$E427))))</f>
        <v/>
      </c>
      <c r="CU427" s="223" t="str">
        <f t="array" ref="CU427">IF(AF427="","",
IF(INDEX(Settings!$H:$H,MATCH(CU$1,Settings!$G:$G,0))=TRUE,
100-100*(AF427-MINIFS(AF:AF,$E:$E,$E427))/(MAXIFS(AF:AF,$E:$E,$E427)-MINIFS(AF:AF,$E:$E,$E427)),
100*(AF427-MINIFS(AF:AF,$E:$E,$E427))/(MAXIFS(AF:AF,$E:$E,$E427)-MINIFS(AF:AF,$E:$E,$E427))))</f>
        <v/>
      </c>
      <c r="CV427" s="223" t="str">
        <f t="array" ref="CV427">IF(AG427="","",
IF(INDEX(Settings!$H:$H,MATCH(CV$1,Settings!$G:$G,0))=TRUE,
100-100*(AG427-MINIFS(AG:AG,$E:$E,$E427))/(MAXIFS(AG:AG,$E:$E,$E427)-MINIFS(AG:AG,$E:$E,$E427)),
100*(AG427-MINIFS(AG:AG,$E:$E,$E427))/(MAXIFS(AG:AG,$E:$E,$E427)-MINIFS(AG:AG,$E:$E,$E427))))</f>
        <v/>
      </c>
      <c r="CW427" s="223" t="str">
        <f t="array" ref="CW427">IF(AH427="","",
IF(INDEX(Settings!$H:$H,MATCH(CW$1,Settings!$G:$G,0))=TRUE,
100-100*(AH427-MINIFS(AH:AH,$E:$E,$E427))/(MAXIFS(AH:AH,$E:$E,$E427)-MINIFS(AH:AH,$E:$E,$E427)),
100*(AH427-MINIFS(AH:AH,$E:$E,$E427))/(MAXIFS(AH:AH,$E:$E,$E427)-MINIFS(AH:AH,$E:$E,$E427))))</f>
        <v/>
      </c>
      <c r="CX427" s="223" t="str">
        <f t="array" ref="CX427">IF(AI427="","",
IF(INDEX(Settings!$H:$H,MATCH(CX$1,Settings!$G:$G,0))=TRUE,
100-100*(AI427-MINIFS(AI:AI,$E:$E,$E427))/(MAXIFS(AI:AI,$E:$E,$E427)-MINIFS(AI:AI,$E:$E,$E427)),
100*(AI427-MINIFS(AI:AI,$E:$E,$E427))/(MAXIFS(AI:AI,$E:$E,$E427)-MINIFS(AI:AI,$E:$E,$E427))))</f>
        <v/>
      </c>
      <c r="CY427" s="223" t="str">
        <f t="array" ref="CY427">IF(AJ427="","",
IF(INDEX(Settings!$H:$H,MATCH(CY$1,Settings!$G:$G,0))=TRUE,
100-100*(AJ427-MINIFS(AJ:AJ,$E:$E,$E427))/(MAXIFS(AJ:AJ,$E:$E,$E427)-MINIFS(AJ:AJ,$E:$E,$E427)),
100*(AJ427-MINIFS(AJ:AJ,$E:$E,$E427))/(MAXIFS(AJ:AJ,$E:$E,$E427)-MINIFS(AJ:AJ,$E:$E,$E427))))</f>
        <v/>
      </c>
      <c r="CZ427" s="223" t="str">
        <f t="array" ref="CZ427">IF(AK427="","",
IF(INDEX(Settings!$H:$H,MATCH(CZ$1,Settings!$G:$G,0))=TRUE,
100-100*(AK427-MINIFS(AK:AK,$E:$E,$E427))/(MAXIFS(AK:AK,$E:$E,$E427)-MINIFS(AK:AK,$E:$E,$E427)),
100*(AK427-MINIFS(AK:AK,$E:$E,$E427))/(MAXIFS(AK:AK,$E:$E,$E427)-MINIFS(AK:AK,$E:$E,$E427))))</f>
        <v/>
      </c>
      <c r="DA427" s="223" t="str">
        <f t="array" ref="DA427">IF(AL427="","",
IF(INDEX(Settings!$H:$H,MATCH(DA$1,Settings!$G:$G,0))=TRUE,
100-100*(AL427-MINIFS(AL:AL,$E:$E,$E427))/(MAXIFS(AL:AL,$E:$E,$E427)-MINIFS(AL:AL,$E:$E,$E427)),
100*(AL427-MINIFS(AL:AL,$E:$E,$E427))/(MAXIFS(AL:AL,$E:$E,$E427)-MINIFS(AL:AL,$E:$E,$E427))))</f>
        <v/>
      </c>
      <c r="DB427" s="223" t="str">
        <f t="array" ref="DB427">IF(AM427="","",
IF(INDEX(Settings!$H:$H,MATCH(DB$1,Settings!$G:$G,0))=TRUE,
100-100*(AM427-MINIFS(AM:AM,$E:$E,$E427))/(MAXIFS(AM:AM,$E:$E,$E427)-MINIFS(AM:AM,$E:$E,$E427)),
100*(AM427-MINIFS(AM:AM,$E:$E,$E427))/(MAXIFS(AM:AM,$E:$E,$E427)-MINIFS(AM:AM,$E:$E,$E427))))</f>
        <v/>
      </c>
      <c r="DC427" s="223" t="str">
        <f t="array" ref="DC427">IF(AN427="","",
IF(INDEX(Settings!$H:$H,MATCH(DC$1,Settings!$G:$G,0))=TRUE,
100-100*(AN427-MINIFS(AN:AN,$E:$E,$E427))/(MAXIFS(AN:AN,$E:$E,$E427)-MINIFS(AN:AN,$E:$E,$E427)),
100*(AN427-MINIFS(AN:AN,$E:$E,$E427))/(MAXIFS(AN:AN,$E:$E,$E427)-MINIFS(AN:AN,$E:$E,$E427))))</f>
        <v/>
      </c>
      <c r="DD427" s="223" t="str">
        <f t="array" ref="DD427">IF(AO427="","",
IF(INDEX(Settings!$H:$H,MATCH(DD$1,Settings!$G:$G,0))=TRUE,
100-100*(AO427-MINIFS(AO:AO,$E:$E,$E427))/(MAXIFS(AO:AO,$E:$E,$E427)-MINIFS(AO:AO,$E:$E,$E427)),
100*(AO427-MINIFS(AO:AO,$E:$E,$E427))/(MAXIFS(AO:AO,$E:$E,$E427)-MINIFS(AO:AO,$E:$E,$E427))))</f>
        <v/>
      </c>
      <c r="DE427" s="223" t="str">
        <f t="array" ref="DE427">IF(AP427="","",
IF(INDEX(Settings!$H:$H,MATCH(DE$1,Settings!$G:$G,0))=TRUE,
100-100*(AP427-MINIFS(AP:AP,$E:$E,$E427))/(MAXIFS(AP:AP,$E:$E,$E427)-MINIFS(AP:AP,$E:$E,$E427)),
100*(AP427-MINIFS(AP:AP,$E:$E,$E427))/(MAXIFS(AP:AP,$E:$E,$E427)-MINIFS(AP:AP,$E:$E,$E427))))</f>
        <v/>
      </c>
      <c r="DF427" s="223" t="str">
        <f t="array" ref="DF427">IF(AQ427="","",
IF(INDEX(Settings!$H:$H,MATCH(DF$1,Settings!$G:$G,0))=TRUE,
100-100*(AQ427-MINIFS(AQ:AQ,$E:$E,$E427))/(MAXIFS(AQ:AQ,$E:$E,$E427)-MINIFS(AQ:AQ,$E:$E,$E427)),
100*(AQ427-MINIFS(AQ:AQ,$E:$E,$E427))/(MAXIFS(AQ:AQ,$E:$E,$E427)-MINIFS(AQ:AQ,$E:$E,$E427))))</f>
        <v/>
      </c>
      <c r="DG427" s="223" t="str">
        <f t="array" ref="DG427">IF(AR427="","",
IF(INDEX(Settings!$H:$H,MATCH(DG$1,Settings!$G:$G,0))=TRUE,
100-100*(AR427-MINIFS(AR:AR,$E:$E,$E427))/(MAXIFS(AR:AR,$E:$E,$E427)-MINIFS(AR:AR,$E:$E,$E427)),
100*(AR427-MINIFS(AR:AR,$E:$E,$E427))/(MAXIFS(AR:AR,$E:$E,$E427)-MINIFS(AR:AR,$E:$E,$E427))))</f>
        <v/>
      </c>
      <c r="DH427" s="223" t="str">
        <f t="array" ref="DH427">IF(AS427="","",
IF(INDEX(Settings!$H:$H,MATCH(DH$1,Settings!$G:$G,0))=TRUE,
100-100*(AS427-MINIFS(AS:AS,$E:$E,$E427))/(MAXIFS(AS:AS,$E:$E,$E427)-MINIFS(AS:AS,$E:$E,$E427)),
100*(AS427-MINIFS(AS:AS,$E:$E,$E427))/(MAXIFS(AS:AS,$E:$E,$E427)-MINIFS(AS:AS,$E:$E,$E427))))</f>
        <v/>
      </c>
      <c r="DI427" s="223" t="str">
        <f t="array" ref="DI427">IF(AT427="","",
IF(INDEX(Settings!$H:$H,MATCH(DI$1,Settings!$G:$G,0))=TRUE,
100-100*(AT427-MINIFS(AT:AT,$E:$E,$E427))/(MAXIFS(AT:AT,$E:$E,$E427)-MINIFS(AT:AT,$E:$E,$E427)),
100*(AT427-MINIFS(AT:AT,$E:$E,$E427))/(MAXIFS(AT:AT,$E:$E,$E427)-MINIFS(AT:AT,$E:$E,$E427))))</f>
        <v/>
      </c>
      <c r="DJ427" s="223" t="str">
        <f t="array" ref="DJ427">IF(AU427="","",
IF(INDEX(Settings!$H:$H,MATCH(DJ$1,Settings!$G:$G,0))=TRUE,
100-100*(AU427-MINIFS(AU:AU,$E:$E,$E427))/(MAXIFS(AU:AU,$E:$E,$E427)-MINIFS(AU:AU,$E:$E,$E427)),
100*(AU427-MINIFS(AU:AU,$E:$E,$E427))/(MAXIFS(AU:AU,$E:$E,$E427)-MINIFS(AU:AU,$E:$E,$E427))))</f>
        <v/>
      </c>
      <c r="DK427" s="223" t="str">
        <f t="array" ref="DK427">IF(AV427="","",
IF(INDEX(Settings!$H:$H,MATCH(DK$1,Settings!$G:$G,0))=TRUE,
100-100*(AV427-MINIFS(AV:AV,$E:$E,$E427))/(MAXIFS(AV:AV,$E:$E,$E427)-MINIFS(AV:AV,$E:$E,$E427)),
100*(AV427-MINIFS(AV:AV,$E:$E,$E427))/(MAXIFS(AV:AV,$E:$E,$E427)-MINIFS(AV:AV,$E:$E,$E427))))</f>
        <v/>
      </c>
      <c r="DL427" s="223" t="str">
        <f t="array" ref="DL427">IF(AW427="","",
IF(INDEX(Settings!$H:$H,MATCH(DL$1,Settings!$G:$G,0))=TRUE,
100-100*(AW427-MINIFS(AW:AW,$E:$E,$E427))/(MAXIFS(AW:AW,$E:$E,$E427)-MINIFS(AW:AW,$E:$E,$E427)),
100*(AW427-MINIFS(AW:AW,$E:$E,$E427))/(MAXIFS(AW:AW,$E:$E,$E427)-MINIFS(AW:AW,$E:$E,$E427))))</f>
        <v/>
      </c>
      <c r="DM427" s="223" t="str">
        <f t="array" ref="DM427">IF(AX427="","",
IF(INDEX(Settings!$H:$H,MATCH(DM$1,Settings!$G:$G,0))=TRUE,
100-100*(AX427-MINIFS(AX:AX,$E:$E,$E427))/(MAXIFS(AX:AX,$E:$E,$E427)-MINIFS(AX:AX,$E:$E,$E427)),
100*(AX427-MINIFS(AX:AX,$E:$E,$E427))/(MAXIFS(AX:AX,$E:$E,$E427)-MINIFS(AX:AX,$E:$E,$E427))))</f>
        <v/>
      </c>
      <c r="DN427" s="223" t="str">
        <f t="array" ref="DN427">IF(AY427="","",
IF(INDEX(Settings!$H:$H,MATCH(DN$1,Settings!$G:$G,0))=TRUE,
100-100*(AY427-MINIFS(AY:AY,$E:$E,$E427))/(MAXIFS(AY:AY,$E:$E,$E427)-MINIFS(AY:AY,$E:$E,$E427)),
100*(AY427-MINIFS(AY:AY,$E:$E,$E427))/(MAXIFS(AY:AY,$E:$E,$E427)-MINIFS(AY:AY,$E:$E,$E427))))</f>
        <v/>
      </c>
      <c r="DO427" s="223" t="str">
        <f t="array" ref="DO427">IF(AZ427="","",
IF(INDEX(Settings!$H:$H,MATCH(DO$1,Settings!$G:$G,0))=TRUE,
100-100*(AZ427-MINIFS(AZ:AZ,$E:$E,$E427))/(MAXIFS(AZ:AZ,$E:$E,$E427)-MINIFS(AZ:AZ,$E:$E,$E427)),
100*(AZ427-MINIFS(AZ:AZ,$E:$E,$E427))/(MAXIFS(AZ:AZ,$E:$E,$E427)-MINIFS(AZ:AZ,$E:$E,$E427))))</f>
        <v/>
      </c>
      <c r="DP427" s="223" t="str">
        <f t="array" ref="DP427">IF(BA427="","",
IF(INDEX(Settings!$H:$H,MATCH(DP$1,Settings!$G:$G,0))=TRUE,
100-100*(BA427-MINIFS(BA:BA,$E:$E,$E427))/(MAXIFS(BA:BA,$E:$E,$E427)-MINIFS(BA:BA,$E:$E,$E427)),
100*(BA427-MINIFS(BA:BA,$E:$E,$E427))/(MAXIFS(BA:BA,$E:$E,$E427)-MINIFS(BA:BA,$E:$E,$E427))))</f>
        <v/>
      </c>
      <c r="DQ427" s="223" t="str">
        <f t="array" ref="DQ427">IF(BB427="","",
IF(INDEX(Settings!$H:$H,MATCH(DQ$1,Settings!$G:$G,0))=TRUE,
100-100*(BB427-MINIFS(BB:BB,$E:$E,$E427))/(MAXIFS(BB:BB,$E:$E,$E427)-MINIFS(BB:BB,$E:$E,$E427)),
100*(BB427-MINIFS(BB:BB,$E:$E,$E427))/(MAXIFS(BB:BB,$E:$E,$E427)-MINIFS(BB:BB,$E:$E,$E427))))</f>
        <v/>
      </c>
      <c r="DR427" s="223" t="str">
        <f t="array" ref="DR427">IF(BC427="","",
IF(INDEX(Settings!$H:$H,MATCH(DR$1,Settings!$G:$G,0))=TRUE,
100-100*(BC427-MINIFS(BC:BC,$E:$E,$E427))/(MAXIFS(BC:BC,$E:$E,$E427)-MINIFS(BC:BC,$E:$E,$E427)),
100*(BC427-MINIFS(BC:BC,$E:$E,$E427))/(MAXIFS(BC:BC,$E:$E,$E427)-MINIFS(BC:BC,$E:$E,$E427))))</f>
        <v/>
      </c>
      <c r="DS427" s="223" t="str">
        <f t="array" ref="DS427">IF(BD427="","",
IF(INDEX(Settings!$H:$H,MATCH(DS$1,Settings!$G:$G,0))=TRUE,
100-100*(BD427-MINIFS(BD:BD,$E:$E,$E427))/(MAXIFS(BD:BD,$E:$E,$E427)-MINIFS(BD:BD,$E:$E,$E427)),
100*(BD427-MINIFS(BD:BD,$E:$E,$E427))/(MAXIFS(BD:BD,$E:$E,$E427)-MINIFS(BD:BD,$E:$E,$E427))))</f>
        <v/>
      </c>
      <c r="DT427" s="223" t="str">
        <f t="array" ref="DT427">IF(BE427="","",
IF(INDEX(Settings!$H:$H,MATCH(DT$1,Settings!$G:$G,0))=TRUE,
100-100*(BE427-MINIFS(BE:BE,$E:$E,$E427))/(MAXIFS(BE:BE,$E:$E,$E427)-MINIFS(BE:BE,$E:$E,$E427)),
100*(BE427-MINIFS(BE:BE,$E:$E,$E427))/(MAXIFS(BE:BE,$E:$E,$E427)-MINIFS(BE:BE,$E:$E,$E427))))</f>
        <v/>
      </c>
      <c r="DU427" s="223" t="str">
        <f t="array" ref="DU427">IF(BF427="","",
IF(INDEX(Settings!$H:$H,MATCH(DU$1,Settings!$G:$G,0))=TRUE,
100-100*(BF427-MINIFS(BF:BF,$E:$E,$E427))/(MAXIFS(BF:BF,$E:$E,$E427)-MINIFS(BF:BF,$E:$E,$E427)),
100*(BF427-MINIFS(BF:BF,$E:$E,$E427))/(MAXIFS(BF:BF,$E:$E,$E427)-MINIFS(BF:BF,$E:$E,$E427))))</f>
        <v/>
      </c>
      <c r="DV427" s="223" t="str">
        <f t="array" ref="DV427">IF(BG427="","",
IF(INDEX(Settings!$H:$H,MATCH(DV$1,Settings!$G:$G,0))=TRUE,
100-100*(BG427-MINIFS(BG:BG,$E:$E,$E427))/(MAXIFS(BG:BG,$E:$E,$E427)-MINIFS(BG:BG,$E:$E,$E427)),
100*(BG427-MINIFS(BG:BG,$E:$E,$E427))/(MAXIFS(BG:BG,$E:$E,$E427)-MINIFS(BG:BG,$E:$E,$E427))))</f>
        <v/>
      </c>
      <c r="DW427" s="223" t="str">
        <f t="array" ref="DW427">IF(BH427="","",
IF(INDEX(Settings!$H:$H,MATCH(DW$1,Settings!$G:$G,0))=TRUE,
100-100*(BH427-MINIFS(BH:BH,$E:$E,$E427))/(MAXIFS(BH:BH,$E:$E,$E427)-MINIFS(BH:BH,$E:$E,$E427)),
100*(BH427-MINIFS(BH:BH,$E:$E,$E427))/(MAXIFS(BH:BH,$E:$E,$E427)-MINIFS(BH:BH,$E:$E,$E427))))</f>
        <v/>
      </c>
      <c r="DX427" s="223" t="str">
        <f t="array" ref="DX427">IF(BI427="","",
IF(INDEX(Settings!$H:$H,MATCH(DX$1,Settings!$G:$G,0))=TRUE,
100-100*(BI427-MINIFS(BI:BI,$E:$E,$E427))/(MAXIFS(BI:BI,$E:$E,$E427)-MINIFS(BI:BI,$E:$E,$E427)),
100*(BI427-MINIFS(BI:BI,$E:$E,$E427))/(MAXIFS(BI:BI,$E:$E,$E427)-MINIFS(BI:BI,$E:$E,$E427))))</f>
        <v/>
      </c>
      <c r="DY427" s="223" t="str">
        <f t="array" ref="DY427">IF(BJ427="","",
IF(INDEX(Settings!$H:$H,MATCH(DY$1,Settings!$G:$G,0))=TRUE,
100-100*(BJ427-MINIFS(BJ:BJ,$E:$E,$E427))/(MAXIFS(BJ:BJ,$E:$E,$E427)-MINIFS(BJ:BJ,$E:$E,$E427)),
100*(BJ427-MINIFS(BJ:BJ,$E:$E,$E427))/(MAXIFS(BJ:BJ,$E:$E,$E427)-MINIFS(BJ:BJ,$E:$E,$E427))))</f>
        <v/>
      </c>
      <c r="DZ427" s="225"/>
      <c r="EA427" s="225"/>
      <c r="EB427" s="225" t="str">
        <f t="shared" si="8"/>
        <v/>
      </c>
      <c r="EC427" s="225" t="str">
        <f t="shared" si="9"/>
        <v/>
      </c>
      <c r="ED427" s="225" t="str">
        <f t="shared" si="10"/>
        <v/>
      </c>
      <c r="EE427" s="225" t="str">
        <f t="shared" si="11"/>
        <v/>
      </c>
      <c r="EF427" s="225" t="str">
        <f t="shared" si="12"/>
        <v/>
      </c>
      <c r="EG427" s="225" t="str">
        <f t="shared" si="13"/>
        <v/>
      </c>
      <c r="EH427" s="225"/>
      <c r="EI427" s="225"/>
      <c r="EJ427" s="225"/>
      <c r="EK427" s="225"/>
      <c r="EL427" s="225"/>
      <c r="EM427" s="225"/>
    </row>
    <row r="428">
      <c r="A428" s="231"/>
      <c r="B428" s="231"/>
      <c r="C428" s="231"/>
      <c r="D428" s="231" t="str">
        <f t="array" ref="D428">IFERROR(INDEX(Profiles!$B:$B,MATCH($A428,Profiles!$A:$A,0)),"")</f>
        <v/>
      </c>
      <c r="E428" s="231"/>
      <c r="F428" s="231"/>
      <c r="G428" s="231"/>
      <c r="H428" s="231"/>
      <c r="I428" s="231" t="str">
        <f>IF(A428="","",IF(Settings!$N$3="DATE",F428&amp;": "&amp;TEXT(B428,"M/DD/YY"),F428&amp;": "&amp;H428))</f>
        <v/>
      </c>
      <c r="J428" s="231"/>
      <c r="K428" s="231"/>
      <c r="L428" s="231"/>
      <c r="M428" s="232" t="str">
        <f t="shared" si="14"/>
        <v/>
      </c>
      <c r="N428" s="231"/>
      <c r="O428" s="231"/>
      <c r="P428" s="231"/>
      <c r="Q428" s="231"/>
      <c r="R428" s="231"/>
      <c r="S428" s="230" t="str">
        <f>IFERROR(VLOOKUP(AF428, 'YOYO IR Scores'!A:C, 3, FALSE), "")
</f>
        <v/>
      </c>
      <c r="T428" s="231"/>
      <c r="U428" s="231"/>
      <c r="V428" s="231"/>
      <c r="W428" s="231"/>
      <c r="X428" s="233" t="str">
        <f t="shared" si="4"/>
        <v/>
      </c>
      <c r="Y428" s="234" t="str">
        <f t="shared" si="5"/>
        <v/>
      </c>
      <c r="Z428" s="234" t="str">
        <f t="shared" si="6"/>
        <v/>
      </c>
      <c r="AA428" s="233" t="str">
        <f t="shared" si="7"/>
        <v/>
      </c>
      <c r="AB428" s="232"/>
      <c r="AC428" s="232"/>
      <c r="AD428" s="232"/>
      <c r="AE428" s="232" t="str">
        <f>IFERROR(VLOOKUP(AF428, 'YOYO IR Scores'!A:C, 2, FALSE), "")</f>
        <v/>
      </c>
      <c r="AF428" s="232"/>
      <c r="AG428" s="232"/>
      <c r="AH428" s="232"/>
      <c r="AI428" s="232"/>
      <c r="AJ428" s="232"/>
      <c r="AK428" s="232"/>
      <c r="AL428" s="232"/>
      <c r="AM428" s="232"/>
      <c r="AN428" s="232"/>
      <c r="AO428" s="232"/>
      <c r="AP428" s="232"/>
      <c r="AQ428" s="232"/>
      <c r="AR428" s="232"/>
      <c r="AS428" s="232"/>
      <c r="AT428" s="232"/>
      <c r="AU428" s="232"/>
      <c r="AV428" s="232"/>
      <c r="AW428" s="232"/>
      <c r="AX428" s="232"/>
      <c r="AY428" s="232"/>
      <c r="AZ428" s="232"/>
      <c r="BA428" s="232"/>
      <c r="BB428" s="232"/>
      <c r="BC428" s="232"/>
      <c r="BD428" s="232"/>
      <c r="BE428" s="232"/>
      <c r="BF428" s="232"/>
      <c r="BG428" s="232"/>
      <c r="BH428" s="232"/>
      <c r="BI428" s="232"/>
      <c r="BJ428" s="232"/>
      <c r="BK428" s="232" t="str">
        <f t="array" ref="BK428">IF(J428="","",
IF(INDEX(Settings!$H:$H,MATCH(BY$1,Settings!$G:$G,0))=TRUE,
100-100*(J428-MIN(J:J))/(MAX(J:J)-MIN(J:J)),
100*(J428-MIN(J:J))/(MAX(J:J)-MIN(J:J))))</f>
        <v/>
      </c>
      <c r="BL428" s="232" t="str">
        <f t="array" ref="BL428">IF(J428="","",
IF(INDEX(Settings!$H:$H,MATCH(BY$1,Settings!$G:$G,0))=TRUE,
100-100*(J428-MINIFS(J:J,$E:$E,$E428))/(MAXIFS(J:J,$E:$E,$E428)-MINIFS(J:J,$E:$E,$E428)),
100*(J428-MINIFS(J:J,$E:$E,$E428))/(MAXIFS(J:J,$E:$E,$E428)-MINIFS(J:J,$E:$E,$E428))))</f>
        <v/>
      </c>
      <c r="BM428" s="232" t="str">
        <f t="array" ref="BM428">IF(J428="","",
IF(INDEX(Settings!$H:$H,MATCH(BY$1,Settings!$G:$G,0))=TRUE,
100-100*(J428-MINIFS(J:J,$E:$E,$E428,$I:$I,$I428))/(MAXIFS(J:J,$E:$E,$E428,$I:$I,$I428)-MINIFS(J:J,$E:$E,$E428,$I:$I,$I428)),
100*(J428-MINIFS(J:J,$E:$E,$E428,$I:$I,$I428))/(MAXIFS(J:J,$E:$E,$E428,$I:$I,$I428)-MINIFS(J:J,$E:$E,$E428,$I:$I,$I428))))</f>
        <v/>
      </c>
      <c r="BN428" s="231" t="str">
        <f t="array" ref="BN428">IF(J428="","",
IF(INDEX(Settings!$H:$H,MATCH(BY$1,Settings!$G:$G,0))=TRUE,
100-100*PERCENTRANK(J:J,J428),
100*PERCENTRANK(J:J,J428)))</f>
        <v/>
      </c>
      <c r="BO428" s="231" t="str">
        <f>IFERROR(__xludf.DUMMYFUNCTION("IF(J428="""","""",
IF(INDEX(Settings!$H:$H,MATCH(BY$1,Settings!$G:$G,0))=TRUE,
100-100*PERCENTRANK(FILTER(J:J,$E:$E=$E428),J428),
100*PERCENTRANK(FILTER(J:J,$E:$E=$E428),J428)))"),"")</f>
        <v/>
      </c>
      <c r="BP428" s="231" t="str">
        <f>IFERROR(__xludf.DUMMYFUNCTION("IF(J428="""","""",
IF(INDEX(Settings!$H:$H,MATCH(BY$1,Settings!$G:$G,0))=TRUE,
100-100*PERCENTRANK(FILTER(J:J,$E:$E=$E428,$I:$I=$I428),J428),
100*PERCENTRANK(FILTER(J:J,$E:$E=$E428,$I:$I=$I428),J428)))"),"")</f>
        <v/>
      </c>
      <c r="BQ428" s="233" t="str">
        <f t="array" ref="BQ428">IF(J428="","",
IF(INDEX(Settings!$H:$H,MATCH(BY$1,Settings!$G:$G,0))=TRUE,
-1*(J428-AVERAGE(J:J))/STDEV(J:J),
(J428-AVERAGE(J:J))/STDEV(J:J)))</f>
        <v/>
      </c>
      <c r="BR428" s="233" t="str">
        <f>IFERROR(__xludf.DUMMYFUNCTION("IF(J428="""","""",
IF(INDEX(Settings!$H:$H,MATCH(BY$1,Settings!$G:$G,0))=TRUE,
-1*(J428-AVERAGEIFS(J:J,$E:$E,$E428))/STDEV(FILTER(J:J,$E:$E=$E428)),
(J428-AVERAGEIFS(J:J,$E:$E,$E428))/STDEV(FILTER(J:J,$E:$E=$E428))))"),"")</f>
        <v/>
      </c>
      <c r="BS428" s="233"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1"/>
      <c r="BX428" s="231"/>
      <c r="BY428" s="232" t="str">
        <f t="array" ref="BY428">IF(J428="","",
IF(INDEX(Settings!$H:$H,MATCH(BY$1,Settings!$G:$G,0))=TRUE,
100-100*(J428-MINIFS(J:J,$E:$E,$E428))/(MAXIFS(J:J,$E:$E,$E428)-MINIFS(J:J,$E:$E,$E428)),
100*(J428-MINIFS(J:J,$E:$E,$E428))/(MAXIFS(J:J,$E:$E,$E428)-MINIFS(J:J,$E:$E,$E428))))</f>
        <v/>
      </c>
      <c r="BZ428" s="232" t="str">
        <f t="array" ref="BZ428">IF(K428="","",
IF(INDEX(Settings!$H:$H,MATCH(BZ$1,Settings!$G:$G,0))=TRUE,
100-100*(K428-MINIFS(K:K,$E:$E,$E428))/(MAXIFS(K:K,$E:$E,$E428)-MINIFS(K:K,$E:$E,$E428)),
100*(K428-MINIFS(K:K,$E:$E,$E428))/(MAXIFS(K:K,$E:$E,$E428)-MINIFS(K:K,$E:$E,$E428))))</f>
        <v/>
      </c>
      <c r="CA428" s="232" t="str">
        <f t="array" ref="CA428">IF(L428="","",
IF(INDEX(Settings!$H:$H,MATCH(CA$1,Settings!$G:$G,0))=TRUE,
100-100*(L428-MINIFS(L:L,$E:$E,$E428))/(MAXIFS(L:L,$E:$E,$E428)-MINIFS(L:L,$E:$E,$E428)),
100*(L428-MINIFS(L:L,$E:$E,$E428))/(MAXIFS(L:L,$E:$E,$E428)-MINIFS(L:L,$E:$E,$E428))))</f>
        <v/>
      </c>
      <c r="CB428" s="232" t="str">
        <f t="array" ref="CB428">IF(M428="","",
IF(INDEX(Settings!$H:$H,MATCH(CB$1,Settings!$G:$G,0))=TRUE,
100-100*(M428-MINIFS(M:M,$E:$E,$E428))/(MAXIFS(M:M,$E:$E,$E428)-MINIFS(M:M,$E:$E,$E428)),
100*(M428-MINIFS(M:M,$E:$E,$E428))/(MAXIFS(M:M,$E:$E,$E428)-MINIFS(M:M,$E:$E,$E428))))</f>
        <v/>
      </c>
      <c r="CC428" s="232" t="str">
        <f t="array" ref="CC428">IF(N428="","",
IF(INDEX(Settings!$H:$H,MATCH(CC$1,Settings!$G:$G,0))=TRUE,
100-100*(N428-MINIFS(N:N,$E:$E,$E428))/(MAXIFS(N:N,$E:$E,$E428)-MINIFS(N:N,$E:$E,$E428)),
100*(N428-MINIFS(N:N,$E:$E,$E428))/(MAXIFS(N:N,$E:$E,$E428)-MINIFS(N:N,$E:$E,$E428))))</f>
        <v/>
      </c>
      <c r="CD428" s="232" t="str">
        <f t="array" ref="CD428">IF(O428="","",
IF(INDEX(Settings!$H:$H,MATCH(CD$1,Settings!$G:$G,0))=TRUE,
100-100*(O428-MINIFS(O:O,$E:$E,$E428))/(MAXIFS(O:O,$E:$E,$E428)-MINIFS(O:O,$E:$E,$E428)),
100*(O428-MINIFS(O:O,$E:$E,$E428))/(MAXIFS(O:O,$E:$E,$E428)-MINIFS(O:O,$E:$E,$E428))))</f>
        <v/>
      </c>
      <c r="CE428" s="232" t="str">
        <f t="array" ref="CE428">IF(P428="","",
IF(INDEX(Settings!$H:$H,MATCH(CE$1,Settings!$G:$G,0))=TRUE,
100-100*(P428-MINIFS(P:P,$E:$E,$E428))/(MAXIFS(P:P,$E:$E,$E428)-MINIFS(P:P,$E:$E,$E428)),
100*(P428-MINIFS(P:P,$E:$E,$E428))/(MAXIFS(P:P,$E:$E,$E428)-MINIFS(P:P,$E:$E,$E428))))</f>
        <v/>
      </c>
      <c r="CF428" s="232" t="str">
        <f t="array" ref="CF428">IF(Q428="","",
IF(INDEX(Settings!$H:$H,MATCH(CF$1,Settings!$G:$G,0))=TRUE,
100-100*(Q428-MINIFS(Q:Q,$E:$E,$E428))/(MAXIFS(Q:Q,$E:$E,$E428)-MINIFS(Q:Q,$E:$E,$E428)),
100*(Q428-MINIFS(Q:Q,$E:$E,$E428))/(MAXIFS(Q:Q,$E:$E,$E428)-MINIFS(Q:Q,$E:$E,$E428))))</f>
        <v/>
      </c>
      <c r="CG428" s="232" t="str">
        <f t="array" ref="CG428">IF(R428="","",
IF(INDEX(Settings!$H:$H,MATCH(CG$1,Settings!$G:$G,0))=TRUE,
100-100*(R428-MINIFS(R:R,$E:$E,$E428))/(MAXIFS(R:R,$E:$E,$E428)-MINIFS(R:R,$E:$E,$E428)),
100*(R428-MINIFS(R:R,$E:$E,$E428))/(MAXIFS(R:R,$E:$E,$E428)-MINIFS(R:R,$E:$E,$E428))))</f>
        <v/>
      </c>
      <c r="CH428" s="232" t="str">
        <f t="array" ref="CH428">IF(S428="","",
IF(INDEX(Settings!$H:$H,MATCH(CH$1,Settings!$G:$G,0))=TRUE,
100-100*(S428-MINIFS(S:S,$E:$E,$E428))/(MAXIFS(S:S,$E:$E,$E428)-MINIFS(S:S,$E:$E,$E428)),
100*(S428-MINIFS(S:S,$E:$E,$E428))/(MAXIFS(S:S,$E:$E,$E428)-MINIFS(S:S,$E:$E,$E428))))</f>
        <v/>
      </c>
      <c r="CI428" s="232" t="str">
        <f t="array" ref="CI428">IF(T428="","",
IF(INDEX(Settings!$H:$H,MATCH(CI$1,Settings!$G:$G,0))=TRUE,
100-100*(T428-MINIFS(T:T,$E:$E,$E428))/(MAXIFS(T:T,$E:$E,$E428)-MINIFS(T:T,$E:$E,$E428)),
100*(T428-MINIFS(T:T,$E:$E,$E428))/(MAXIFS(T:T,$E:$E,$E428)-MINIFS(T:T,$E:$E,$E428))))</f>
        <v/>
      </c>
      <c r="CJ428" s="232" t="str">
        <f t="array" ref="CJ428">IF(U428="","",
IF(INDEX(Settings!$H:$H,MATCH(CJ$1,Settings!$G:$G,0))=TRUE,
100-100*(U428-MINIFS(U:U,$E:$E,$E428))/(MAXIFS(U:U,$E:$E,$E428)-MINIFS(U:U,$E:$E,$E428)),
100*(U428-MINIFS(U:U,$E:$E,$E428))/(MAXIFS(U:U,$E:$E,$E428)-MINIFS(U:U,$E:$E,$E428))))</f>
        <v/>
      </c>
      <c r="CK428" s="232" t="str">
        <f t="array" ref="CK428">IF(V428="","",
IF(INDEX(Settings!$H:$H,MATCH(CK$1,Settings!$G:$G,0))=TRUE,
100-100*(V428-MINIFS(V:V,$E:$E,$E428))/(MAXIFS(V:V,$E:$E,$E428)-MINIFS(V:V,$E:$E,$E428)),
100*(V428-MINIFS(V:V,$E:$E,$E428))/(MAXIFS(V:V,$E:$E,$E428)-MINIFS(V:V,$E:$E,$E428))))</f>
        <v/>
      </c>
      <c r="CL428" s="232" t="str">
        <f t="array" ref="CL428">IF(W428="","",
IF(INDEX(Settings!$H:$H,MATCH(CL$1,Settings!$G:$G,0))=TRUE,
100-100*(W428-MINIFS(W:W,$E:$E,$E428))/(MAXIFS(W:W,$E:$E,$E428)-MINIFS(W:W,$E:$E,$E428)),
100*(W428-MINIFS(W:W,$E:$E,$E428))/(MAXIFS(W:W,$E:$E,$E428)-MINIFS(W:W,$E:$E,$E428))))</f>
        <v/>
      </c>
      <c r="CM428" s="232" t="str">
        <f t="array" ref="CM428">IF(X428="","",
IF(INDEX(Settings!$H:$H,MATCH(CM$1,Settings!$G:$G,0))=TRUE,
100-100*(X428-MINIFS(X:X,$E:$E,$E428))/(MAXIFS(X:X,$E:$E,$E428)-MINIFS(X:X,$E:$E,$E428)),
100*(X428-MINIFS(X:X,$E:$E,$E428))/(MAXIFS(X:X,$E:$E,$E428)-MINIFS(X:X,$E:$E,$E428))))</f>
        <v/>
      </c>
      <c r="CN428" s="232" t="str">
        <f t="array" ref="CN428">IF(Y428="","",
IF(INDEX(Settings!$H:$H,MATCH(CN$1,Settings!$G:$G,0))=TRUE,
100-100*(Y428-MINIFS(Y:Y,$E:$E,$E428))/(MAXIFS(Y:Y,$E:$E,$E428)-MINIFS(Y:Y,$E:$E,$E428)),
100*(Y428-MINIFS(Y:Y,$E:$E,$E428))/(MAXIFS(Y:Y,$E:$E,$E428)-MINIFS(Y:Y,$E:$E,$E428))))</f>
        <v/>
      </c>
      <c r="CO428" s="232" t="str">
        <f t="array" ref="CO428">IF(Z428="","",
IF(INDEX(Settings!$H:$H,MATCH(CO$1,Settings!$G:$G,0))=TRUE,
100-100*(Z428-MINIFS(Z:Z,$E:$E,$E428))/(MAXIFS(Z:Z,$E:$E,$E428)-MINIFS(Z:Z,$E:$E,$E428)),
100*(Z428-MINIFS(Z:Z,$E:$E,$E428))/(MAXIFS(Z:Z,$E:$E,$E428)-MINIFS(Z:Z,$E:$E,$E428))))</f>
        <v/>
      </c>
      <c r="CP428" s="232" t="str">
        <f t="array" ref="CP428">IF(AA428="","",
IF(INDEX(Settings!$H:$H,MATCH(CP$1,Settings!$G:$G,0))=TRUE,
100-100*(AA428-MINIFS(AA:AA,$E:$E,$E428))/(MAXIFS(AA:AA,$E:$E,$E428)-MINIFS(AA:AA,$E:$E,$E428)),
100*(AA428-MINIFS(AA:AA,$E:$E,$E428))/(MAXIFS(AA:AA,$E:$E,$E428)-MINIFS(AA:AA,$E:$E,$E428))))</f>
        <v/>
      </c>
      <c r="CQ428" s="232" t="str">
        <f t="array" ref="CQ428">IF(AB428="","",
IF(INDEX(Settings!$H:$H,MATCH(CQ$1,Settings!$G:$G,0))=TRUE,
100-100*(AB428-MINIFS(AB:AB,$E:$E,$E428))/(MAXIFS(AB:AB,$E:$E,$E428)-MINIFS(AB:AB,$E:$E,$E428)),
100*(AB428-MINIFS(AB:AB,$E:$E,$E428))/(MAXIFS(AB:AB,$E:$E,$E428)-MINIFS(AB:AB,$E:$E,$E428))))</f>
        <v/>
      </c>
      <c r="CR428" s="232" t="str">
        <f t="array" ref="CR428">IF(AC428="","",
IF(INDEX(Settings!$H:$H,MATCH(CR$1,Settings!$G:$G,0))=TRUE,
100-100*(AC428-MINIFS(AC:AC,$E:$E,$E428))/(MAXIFS(AC:AC,$E:$E,$E428)-MINIFS(AC:AC,$E:$E,$E428)),
100*(AC428-MINIFS(AC:AC,$E:$E,$E428))/(MAXIFS(AC:AC,$E:$E,$E428)-MINIFS(AC:AC,$E:$E,$E428))))</f>
        <v/>
      </c>
      <c r="CS428" s="232" t="str">
        <f t="array" ref="CS428">IF(AD428="","",
IF(INDEX(Settings!$H:$H,MATCH(CS$1,Settings!$G:$G,0))=TRUE,
100-100*(AD428-MINIFS(AD:AD,$E:$E,$E428))/(MAXIFS(AD:AD,$E:$E,$E428)-MINIFS(AD:AD,$E:$E,$E428)),
100*(AD428-MINIFS(AD:AD,$E:$E,$E428))/(MAXIFS(AD:AD,$E:$E,$E428)-MINIFS(AD:AD,$E:$E,$E428))))</f>
        <v/>
      </c>
      <c r="CT428" s="232" t="str">
        <f t="array" ref="CT428">IF(AE428="","",
IF(INDEX(Settings!$H:$H,MATCH(CT$1,Settings!$G:$G,0))=TRUE,
100-100*(AE428-MINIFS(AE:AE,$E:$E,$E428))/(MAXIFS(AE:AE,$E:$E,$E428)-MINIFS(AE:AE,$E:$E,$E428)),
100*(AE428-MINIFS(AE:AE,$E:$E,$E428))/(MAXIFS(AE:AE,$E:$E,$E428)-MINIFS(AE:AE,$E:$E,$E428))))</f>
        <v/>
      </c>
      <c r="CU428" s="232" t="str">
        <f t="array" ref="CU428">IF(AF428="","",
IF(INDEX(Settings!$H:$H,MATCH(CU$1,Settings!$G:$G,0))=TRUE,
100-100*(AF428-MINIFS(AF:AF,$E:$E,$E428))/(MAXIFS(AF:AF,$E:$E,$E428)-MINIFS(AF:AF,$E:$E,$E428)),
100*(AF428-MINIFS(AF:AF,$E:$E,$E428))/(MAXIFS(AF:AF,$E:$E,$E428)-MINIFS(AF:AF,$E:$E,$E428))))</f>
        <v/>
      </c>
      <c r="CV428" s="232" t="str">
        <f t="array" ref="CV428">IF(AG428="","",
IF(INDEX(Settings!$H:$H,MATCH(CV$1,Settings!$G:$G,0))=TRUE,
100-100*(AG428-MINIFS(AG:AG,$E:$E,$E428))/(MAXIFS(AG:AG,$E:$E,$E428)-MINIFS(AG:AG,$E:$E,$E428)),
100*(AG428-MINIFS(AG:AG,$E:$E,$E428))/(MAXIFS(AG:AG,$E:$E,$E428)-MINIFS(AG:AG,$E:$E,$E428))))</f>
        <v/>
      </c>
      <c r="CW428" s="232" t="str">
        <f t="array" ref="CW428">IF(AH428="","",
IF(INDEX(Settings!$H:$H,MATCH(CW$1,Settings!$G:$G,0))=TRUE,
100-100*(AH428-MINIFS(AH:AH,$E:$E,$E428))/(MAXIFS(AH:AH,$E:$E,$E428)-MINIFS(AH:AH,$E:$E,$E428)),
100*(AH428-MINIFS(AH:AH,$E:$E,$E428))/(MAXIFS(AH:AH,$E:$E,$E428)-MINIFS(AH:AH,$E:$E,$E428))))</f>
        <v/>
      </c>
      <c r="CX428" s="232" t="str">
        <f t="array" ref="CX428">IF(AI428="","",
IF(INDEX(Settings!$H:$H,MATCH(CX$1,Settings!$G:$G,0))=TRUE,
100-100*(AI428-MINIFS(AI:AI,$E:$E,$E428))/(MAXIFS(AI:AI,$E:$E,$E428)-MINIFS(AI:AI,$E:$E,$E428)),
100*(AI428-MINIFS(AI:AI,$E:$E,$E428))/(MAXIFS(AI:AI,$E:$E,$E428)-MINIFS(AI:AI,$E:$E,$E428))))</f>
        <v/>
      </c>
      <c r="CY428" s="232" t="str">
        <f t="array" ref="CY428">IF(AJ428="","",
IF(INDEX(Settings!$H:$H,MATCH(CY$1,Settings!$G:$G,0))=TRUE,
100-100*(AJ428-MINIFS(AJ:AJ,$E:$E,$E428))/(MAXIFS(AJ:AJ,$E:$E,$E428)-MINIFS(AJ:AJ,$E:$E,$E428)),
100*(AJ428-MINIFS(AJ:AJ,$E:$E,$E428))/(MAXIFS(AJ:AJ,$E:$E,$E428)-MINIFS(AJ:AJ,$E:$E,$E428))))</f>
        <v/>
      </c>
      <c r="CZ428" s="232" t="str">
        <f t="array" ref="CZ428">IF(AK428="","",
IF(INDEX(Settings!$H:$H,MATCH(CZ$1,Settings!$G:$G,0))=TRUE,
100-100*(AK428-MINIFS(AK:AK,$E:$E,$E428))/(MAXIFS(AK:AK,$E:$E,$E428)-MINIFS(AK:AK,$E:$E,$E428)),
100*(AK428-MINIFS(AK:AK,$E:$E,$E428))/(MAXIFS(AK:AK,$E:$E,$E428)-MINIFS(AK:AK,$E:$E,$E428))))</f>
        <v/>
      </c>
      <c r="DA428" s="232" t="str">
        <f t="array" ref="DA428">IF(AL428="","",
IF(INDEX(Settings!$H:$H,MATCH(DA$1,Settings!$G:$G,0))=TRUE,
100-100*(AL428-MINIFS(AL:AL,$E:$E,$E428))/(MAXIFS(AL:AL,$E:$E,$E428)-MINIFS(AL:AL,$E:$E,$E428)),
100*(AL428-MINIFS(AL:AL,$E:$E,$E428))/(MAXIFS(AL:AL,$E:$E,$E428)-MINIFS(AL:AL,$E:$E,$E428))))</f>
        <v/>
      </c>
      <c r="DB428" s="232" t="str">
        <f t="array" ref="DB428">IF(AM428="","",
IF(INDEX(Settings!$H:$H,MATCH(DB$1,Settings!$G:$G,0))=TRUE,
100-100*(AM428-MINIFS(AM:AM,$E:$E,$E428))/(MAXIFS(AM:AM,$E:$E,$E428)-MINIFS(AM:AM,$E:$E,$E428)),
100*(AM428-MINIFS(AM:AM,$E:$E,$E428))/(MAXIFS(AM:AM,$E:$E,$E428)-MINIFS(AM:AM,$E:$E,$E428))))</f>
        <v/>
      </c>
      <c r="DC428" s="232" t="str">
        <f t="array" ref="DC428">IF(AN428="","",
IF(INDEX(Settings!$H:$H,MATCH(DC$1,Settings!$G:$G,0))=TRUE,
100-100*(AN428-MINIFS(AN:AN,$E:$E,$E428))/(MAXIFS(AN:AN,$E:$E,$E428)-MINIFS(AN:AN,$E:$E,$E428)),
100*(AN428-MINIFS(AN:AN,$E:$E,$E428))/(MAXIFS(AN:AN,$E:$E,$E428)-MINIFS(AN:AN,$E:$E,$E428))))</f>
        <v/>
      </c>
      <c r="DD428" s="232" t="str">
        <f t="array" ref="DD428">IF(AO428="","",
IF(INDEX(Settings!$H:$H,MATCH(DD$1,Settings!$G:$G,0))=TRUE,
100-100*(AO428-MINIFS(AO:AO,$E:$E,$E428))/(MAXIFS(AO:AO,$E:$E,$E428)-MINIFS(AO:AO,$E:$E,$E428)),
100*(AO428-MINIFS(AO:AO,$E:$E,$E428))/(MAXIFS(AO:AO,$E:$E,$E428)-MINIFS(AO:AO,$E:$E,$E428))))</f>
        <v/>
      </c>
      <c r="DE428" s="232" t="str">
        <f t="array" ref="DE428">IF(AP428="","",
IF(INDEX(Settings!$H:$H,MATCH(DE$1,Settings!$G:$G,0))=TRUE,
100-100*(AP428-MINIFS(AP:AP,$E:$E,$E428))/(MAXIFS(AP:AP,$E:$E,$E428)-MINIFS(AP:AP,$E:$E,$E428)),
100*(AP428-MINIFS(AP:AP,$E:$E,$E428))/(MAXIFS(AP:AP,$E:$E,$E428)-MINIFS(AP:AP,$E:$E,$E428))))</f>
        <v/>
      </c>
      <c r="DF428" s="232" t="str">
        <f t="array" ref="DF428">IF(AQ428="","",
IF(INDEX(Settings!$H:$H,MATCH(DF$1,Settings!$G:$G,0))=TRUE,
100-100*(AQ428-MINIFS(AQ:AQ,$E:$E,$E428))/(MAXIFS(AQ:AQ,$E:$E,$E428)-MINIFS(AQ:AQ,$E:$E,$E428)),
100*(AQ428-MINIFS(AQ:AQ,$E:$E,$E428))/(MAXIFS(AQ:AQ,$E:$E,$E428)-MINIFS(AQ:AQ,$E:$E,$E428))))</f>
        <v/>
      </c>
      <c r="DG428" s="232" t="str">
        <f t="array" ref="DG428">IF(AR428="","",
IF(INDEX(Settings!$H:$H,MATCH(DG$1,Settings!$G:$G,0))=TRUE,
100-100*(AR428-MINIFS(AR:AR,$E:$E,$E428))/(MAXIFS(AR:AR,$E:$E,$E428)-MINIFS(AR:AR,$E:$E,$E428)),
100*(AR428-MINIFS(AR:AR,$E:$E,$E428))/(MAXIFS(AR:AR,$E:$E,$E428)-MINIFS(AR:AR,$E:$E,$E428))))</f>
        <v/>
      </c>
      <c r="DH428" s="232" t="str">
        <f t="array" ref="DH428">IF(AS428="","",
IF(INDEX(Settings!$H:$H,MATCH(DH$1,Settings!$G:$G,0))=TRUE,
100-100*(AS428-MINIFS(AS:AS,$E:$E,$E428))/(MAXIFS(AS:AS,$E:$E,$E428)-MINIFS(AS:AS,$E:$E,$E428)),
100*(AS428-MINIFS(AS:AS,$E:$E,$E428))/(MAXIFS(AS:AS,$E:$E,$E428)-MINIFS(AS:AS,$E:$E,$E428))))</f>
        <v/>
      </c>
      <c r="DI428" s="232" t="str">
        <f t="array" ref="DI428">IF(AT428="","",
IF(INDEX(Settings!$H:$H,MATCH(DI$1,Settings!$G:$G,0))=TRUE,
100-100*(AT428-MINIFS(AT:AT,$E:$E,$E428))/(MAXIFS(AT:AT,$E:$E,$E428)-MINIFS(AT:AT,$E:$E,$E428)),
100*(AT428-MINIFS(AT:AT,$E:$E,$E428))/(MAXIFS(AT:AT,$E:$E,$E428)-MINIFS(AT:AT,$E:$E,$E428))))</f>
        <v/>
      </c>
      <c r="DJ428" s="232" t="str">
        <f t="array" ref="DJ428">IF(AU428="","",
IF(INDEX(Settings!$H:$H,MATCH(DJ$1,Settings!$G:$G,0))=TRUE,
100-100*(AU428-MINIFS(AU:AU,$E:$E,$E428))/(MAXIFS(AU:AU,$E:$E,$E428)-MINIFS(AU:AU,$E:$E,$E428)),
100*(AU428-MINIFS(AU:AU,$E:$E,$E428))/(MAXIFS(AU:AU,$E:$E,$E428)-MINIFS(AU:AU,$E:$E,$E428))))</f>
        <v/>
      </c>
      <c r="DK428" s="232" t="str">
        <f t="array" ref="DK428">IF(AV428="","",
IF(INDEX(Settings!$H:$H,MATCH(DK$1,Settings!$G:$G,0))=TRUE,
100-100*(AV428-MINIFS(AV:AV,$E:$E,$E428))/(MAXIFS(AV:AV,$E:$E,$E428)-MINIFS(AV:AV,$E:$E,$E428)),
100*(AV428-MINIFS(AV:AV,$E:$E,$E428))/(MAXIFS(AV:AV,$E:$E,$E428)-MINIFS(AV:AV,$E:$E,$E428))))</f>
        <v/>
      </c>
      <c r="DL428" s="232" t="str">
        <f t="array" ref="DL428">IF(AW428="","",
IF(INDEX(Settings!$H:$H,MATCH(DL$1,Settings!$G:$G,0))=TRUE,
100-100*(AW428-MINIFS(AW:AW,$E:$E,$E428))/(MAXIFS(AW:AW,$E:$E,$E428)-MINIFS(AW:AW,$E:$E,$E428)),
100*(AW428-MINIFS(AW:AW,$E:$E,$E428))/(MAXIFS(AW:AW,$E:$E,$E428)-MINIFS(AW:AW,$E:$E,$E428))))</f>
        <v/>
      </c>
      <c r="DM428" s="232" t="str">
        <f t="array" ref="DM428">IF(AX428="","",
IF(INDEX(Settings!$H:$H,MATCH(DM$1,Settings!$G:$G,0))=TRUE,
100-100*(AX428-MINIFS(AX:AX,$E:$E,$E428))/(MAXIFS(AX:AX,$E:$E,$E428)-MINIFS(AX:AX,$E:$E,$E428)),
100*(AX428-MINIFS(AX:AX,$E:$E,$E428))/(MAXIFS(AX:AX,$E:$E,$E428)-MINIFS(AX:AX,$E:$E,$E428))))</f>
        <v/>
      </c>
      <c r="DN428" s="232" t="str">
        <f t="array" ref="DN428">IF(AY428="","",
IF(INDEX(Settings!$H:$H,MATCH(DN$1,Settings!$G:$G,0))=TRUE,
100-100*(AY428-MINIFS(AY:AY,$E:$E,$E428))/(MAXIFS(AY:AY,$E:$E,$E428)-MINIFS(AY:AY,$E:$E,$E428)),
100*(AY428-MINIFS(AY:AY,$E:$E,$E428))/(MAXIFS(AY:AY,$E:$E,$E428)-MINIFS(AY:AY,$E:$E,$E428))))</f>
        <v/>
      </c>
      <c r="DO428" s="232" t="str">
        <f t="array" ref="DO428">IF(AZ428="","",
IF(INDEX(Settings!$H:$H,MATCH(DO$1,Settings!$G:$G,0))=TRUE,
100-100*(AZ428-MINIFS(AZ:AZ,$E:$E,$E428))/(MAXIFS(AZ:AZ,$E:$E,$E428)-MINIFS(AZ:AZ,$E:$E,$E428)),
100*(AZ428-MINIFS(AZ:AZ,$E:$E,$E428))/(MAXIFS(AZ:AZ,$E:$E,$E428)-MINIFS(AZ:AZ,$E:$E,$E428))))</f>
        <v/>
      </c>
      <c r="DP428" s="232" t="str">
        <f t="array" ref="DP428">IF(BA428="","",
IF(INDEX(Settings!$H:$H,MATCH(DP$1,Settings!$G:$G,0))=TRUE,
100-100*(BA428-MINIFS(BA:BA,$E:$E,$E428))/(MAXIFS(BA:BA,$E:$E,$E428)-MINIFS(BA:BA,$E:$E,$E428)),
100*(BA428-MINIFS(BA:BA,$E:$E,$E428))/(MAXIFS(BA:BA,$E:$E,$E428)-MINIFS(BA:BA,$E:$E,$E428))))</f>
        <v/>
      </c>
      <c r="DQ428" s="232" t="str">
        <f t="array" ref="DQ428">IF(BB428="","",
IF(INDEX(Settings!$H:$H,MATCH(DQ$1,Settings!$G:$G,0))=TRUE,
100-100*(BB428-MINIFS(BB:BB,$E:$E,$E428))/(MAXIFS(BB:BB,$E:$E,$E428)-MINIFS(BB:BB,$E:$E,$E428)),
100*(BB428-MINIFS(BB:BB,$E:$E,$E428))/(MAXIFS(BB:BB,$E:$E,$E428)-MINIFS(BB:BB,$E:$E,$E428))))</f>
        <v/>
      </c>
      <c r="DR428" s="232" t="str">
        <f t="array" ref="DR428">IF(BC428="","",
IF(INDEX(Settings!$H:$H,MATCH(DR$1,Settings!$G:$G,0))=TRUE,
100-100*(BC428-MINIFS(BC:BC,$E:$E,$E428))/(MAXIFS(BC:BC,$E:$E,$E428)-MINIFS(BC:BC,$E:$E,$E428)),
100*(BC428-MINIFS(BC:BC,$E:$E,$E428))/(MAXIFS(BC:BC,$E:$E,$E428)-MINIFS(BC:BC,$E:$E,$E428))))</f>
        <v/>
      </c>
      <c r="DS428" s="232" t="str">
        <f t="array" ref="DS428">IF(BD428="","",
IF(INDEX(Settings!$H:$H,MATCH(DS$1,Settings!$G:$G,0))=TRUE,
100-100*(BD428-MINIFS(BD:BD,$E:$E,$E428))/(MAXIFS(BD:BD,$E:$E,$E428)-MINIFS(BD:BD,$E:$E,$E428)),
100*(BD428-MINIFS(BD:BD,$E:$E,$E428))/(MAXIFS(BD:BD,$E:$E,$E428)-MINIFS(BD:BD,$E:$E,$E428))))</f>
        <v/>
      </c>
      <c r="DT428" s="232" t="str">
        <f t="array" ref="DT428">IF(BE428="","",
IF(INDEX(Settings!$H:$H,MATCH(DT$1,Settings!$G:$G,0))=TRUE,
100-100*(BE428-MINIFS(BE:BE,$E:$E,$E428))/(MAXIFS(BE:BE,$E:$E,$E428)-MINIFS(BE:BE,$E:$E,$E428)),
100*(BE428-MINIFS(BE:BE,$E:$E,$E428))/(MAXIFS(BE:BE,$E:$E,$E428)-MINIFS(BE:BE,$E:$E,$E428))))</f>
        <v/>
      </c>
      <c r="DU428" s="232" t="str">
        <f t="array" ref="DU428">IF(BF428="","",
IF(INDEX(Settings!$H:$H,MATCH(DU$1,Settings!$G:$G,0))=TRUE,
100-100*(BF428-MINIFS(BF:BF,$E:$E,$E428))/(MAXIFS(BF:BF,$E:$E,$E428)-MINIFS(BF:BF,$E:$E,$E428)),
100*(BF428-MINIFS(BF:BF,$E:$E,$E428))/(MAXIFS(BF:BF,$E:$E,$E428)-MINIFS(BF:BF,$E:$E,$E428))))</f>
        <v/>
      </c>
      <c r="DV428" s="232" t="str">
        <f t="array" ref="DV428">IF(BG428="","",
IF(INDEX(Settings!$H:$H,MATCH(DV$1,Settings!$G:$G,0))=TRUE,
100-100*(BG428-MINIFS(BG:BG,$E:$E,$E428))/(MAXIFS(BG:BG,$E:$E,$E428)-MINIFS(BG:BG,$E:$E,$E428)),
100*(BG428-MINIFS(BG:BG,$E:$E,$E428))/(MAXIFS(BG:BG,$E:$E,$E428)-MINIFS(BG:BG,$E:$E,$E428))))</f>
        <v/>
      </c>
      <c r="DW428" s="232" t="str">
        <f t="array" ref="DW428">IF(BH428="","",
IF(INDEX(Settings!$H:$H,MATCH(DW$1,Settings!$G:$G,0))=TRUE,
100-100*(BH428-MINIFS(BH:BH,$E:$E,$E428))/(MAXIFS(BH:BH,$E:$E,$E428)-MINIFS(BH:BH,$E:$E,$E428)),
100*(BH428-MINIFS(BH:BH,$E:$E,$E428))/(MAXIFS(BH:BH,$E:$E,$E428)-MINIFS(BH:BH,$E:$E,$E428))))</f>
        <v/>
      </c>
      <c r="DX428" s="232" t="str">
        <f t="array" ref="DX428">IF(BI428="","",
IF(INDEX(Settings!$H:$H,MATCH(DX$1,Settings!$G:$G,0))=TRUE,
100-100*(BI428-MINIFS(BI:BI,$E:$E,$E428))/(MAXIFS(BI:BI,$E:$E,$E428)-MINIFS(BI:BI,$E:$E,$E428)),
100*(BI428-MINIFS(BI:BI,$E:$E,$E428))/(MAXIFS(BI:BI,$E:$E,$E428)-MINIFS(BI:BI,$E:$E,$E428))))</f>
        <v/>
      </c>
      <c r="DY428" s="232" t="str">
        <f t="array" ref="DY428">IF(BJ428="","",
IF(INDEX(Settings!$H:$H,MATCH(DY$1,Settings!$G:$G,0))=TRUE,
100-100*(BJ428-MINIFS(BJ:BJ,$E:$E,$E428))/(MAXIFS(BJ:BJ,$E:$E,$E428)-MINIFS(BJ:BJ,$E:$E,$E428)),
100*(BJ428-MINIFS(BJ:BJ,$E:$E,$E428))/(MAXIFS(BJ:BJ,$E:$E,$E428)-MINIFS(BJ:BJ,$E:$E,$E428))))</f>
        <v/>
      </c>
      <c r="DZ428" s="234"/>
      <c r="EA428" s="234"/>
      <c r="EB428" s="234" t="str">
        <f t="shared" si="8"/>
        <v/>
      </c>
      <c r="EC428" s="234" t="str">
        <f t="shared" si="9"/>
        <v/>
      </c>
      <c r="ED428" s="234" t="str">
        <f t="shared" si="10"/>
        <v/>
      </c>
      <c r="EE428" s="234" t="str">
        <f t="shared" si="11"/>
        <v/>
      </c>
      <c r="EF428" s="234" t="str">
        <f t="shared" si="12"/>
        <v/>
      </c>
      <c r="EG428" s="234" t="str">
        <f t="shared" si="13"/>
        <v/>
      </c>
      <c r="EH428" s="234"/>
      <c r="EI428" s="234"/>
      <c r="EJ428" s="234"/>
      <c r="EK428" s="234"/>
      <c r="EL428" s="234"/>
      <c r="EM428" s="234"/>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3" t="str">
        <f t="shared" si="14"/>
        <v/>
      </c>
      <c r="N429" s="49"/>
      <c r="O429" s="49"/>
      <c r="P429" s="49"/>
      <c r="Q429" s="49"/>
      <c r="R429" s="49"/>
      <c r="S429" s="222" t="str">
        <f>IFERROR(VLOOKUP(AF429, 'YOYO IR Scores'!A:C, 3, FALSE), "")
</f>
        <v/>
      </c>
      <c r="T429" s="49"/>
      <c r="U429" s="49"/>
      <c r="V429" s="49"/>
      <c r="W429" s="49"/>
      <c r="X429" s="224" t="str">
        <f t="shared" si="4"/>
        <v/>
      </c>
      <c r="Y429" s="225" t="str">
        <f t="shared" si="5"/>
        <v/>
      </c>
      <c r="Z429" s="225" t="str">
        <f t="shared" si="6"/>
        <v/>
      </c>
      <c r="AA429" s="224" t="str">
        <f t="shared" si="7"/>
        <v/>
      </c>
      <c r="AB429" s="223"/>
      <c r="AC429" s="223"/>
      <c r="AD429" s="223"/>
      <c r="AE429" s="223" t="str">
        <f>IFERROR(VLOOKUP(AF429, 'YOYO IR Scores'!A:C, 2, FALSE), "")</f>
        <v/>
      </c>
      <c r="AF429" s="223"/>
      <c r="AG429" s="223"/>
      <c r="AH429" s="223"/>
      <c r="AI429" s="223"/>
      <c r="AJ429" s="223"/>
      <c r="AK429" s="223"/>
      <c r="AL429" s="223"/>
      <c r="AM429" s="223"/>
      <c r="AN429" s="223"/>
      <c r="AO429" s="223"/>
      <c r="AP429" s="223"/>
      <c r="AQ429" s="223"/>
      <c r="AR429" s="223"/>
      <c r="AS429" s="223"/>
      <c r="AT429" s="223"/>
      <c r="AU429" s="223"/>
      <c r="AV429" s="223"/>
      <c r="AW429" s="223"/>
      <c r="AX429" s="223"/>
      <c r="AY429" s="223"/>
      <c r="AZ429" s="223"/>
      <c r="BA429" s="223"/>
      <c r="BB429" s="223"/>
      <c r="BC429" s="223"/>
      <c r="BD429" s="223"/>
      <c r="BE429" s="223"/>
      <c r="BF429" s="223"/>
      <c r="BG429" s="223"/>
      <c r="BH429" s="223"/>
      <c r="BI429" s="223"/>
      <c r="BJ429" s="223"/>
      <c r="BK429" s="223" t="str">
        <f t="array" ref="BK429">IF(J429="","",
IF(INDEX(Settings!$H:$H,MATCH(BY$1,Settings!$G:$G,0))=TRUE,
100-100*(J429-MIN(J:J))/(MAX(J:J)-MIN(J:J)),
100*(J429-MIN(J:J))/(MAX(J:J)-MIN(J:J))))</f>
        <v/>
      </c>
      <c r="BL429" s="223" t="str">
        <f t="array" ref="BL429">IF(J429="","",
IF(INDEX(Settings!$H:$H,MATCH(BY$1,Settings!$G:$G,0))=TRUE,
100-100*(J429-MINIFS(J:J,$E:$E,$E429))/(MAXIFS(J:J,$E:$E,$E429)-MINIFS(J:J,$E:$E,$E429)),
100*(J429-MINIFS(J:J,$E:$E,$E429))/(MAXIFS(J:J,$E:$E,$E429)-MINIFS(J:J,$E:$E,$E429))))</f>
        <v/>
      </c>
      <c r="BM429" s="223"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4" t="str">
        <f t="array" ref="BQ429">IF(J429="","",
IF(INDEX(Settings!$H:$H,MATCH(BY$1,Settings!$G:$G,0))=TRUE,
-1*(J429-AVERAGE(J:J))/STDEV(J:J),
(J429-AVERAGE(J:J))/STDEV(J:J)))</f>
        <v/>
      </c>
      <c r="BR429" s="224" t="str">
        <f>IFERROR(__xludf.DUMMYFUNCTION("IF(J429="""","""",
IF(INDEX(Settings!$H:$H,MATCH(BY$1,Settings!$G:$G,0))=TRUE,
-1*(J429-AVERAGEIFS(J:J,$E:$E,$E429))/STDEV(FILTER(J:J,$E:$E=$E429)),
(J429-AVERAGEIFS(J:J,$E:$E,$E429))/STDEV(FILTER(J:J,$E:$E=$E429))))"),"")</f>
        <v/>
      </c>
      <c r="BS429" s="224"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3" t="str">
        <f t="array" ref="BY429">IF(J429="","",
IF(INDEX(Settings!$H:$H,MATCH(BY$1,Settings!$G:$G,0))=TRUE,
100-100*(J429-MINIFS(J:J,$E:$E,$E429))/(MAXIFS(J:J,$E:$E,$E429)-MINIFS(J:J,$E:$E,$E429)),
100*(J429-MINIFS(J:J,$E:$E,$E429))/(MAXIFS(J:J,$E:$E,$E429)-MINIFS(J:J,$E:$E,$E429))))</f>
        <v/>
      </c>
      <c r="BZ429" s="223" t="str">
        <f t="array" ref="BZ429">IF(K429="","",
IF(INDEX(Settings!$H:$H,MATCH(BZ$1,Settings!$G:$G,0))=TRUE,
100-100*(K429-MINIFS(K:K,$E:$E,$E429))/(MAXIFS(K:K,$E:$E,$E429)-MINIFS(K:K,$E:$E,$E429)),
100*(K429-MINIFS(K:K,$E:$E,$E429))/(MAXIFS(K:K,$E:$E,$E429)-MINIFS(K:K,$E:$E,$E429))))</f>
        <v/>
      </c>
      <c r="CA429" s="223" t="str">
        <f t="array" ref="CA429">IF(L429="","",
IF(INDEX(Settings!$H:$H,MATCH(CA$1,Settings!$G:$G,0))=TRUE,
100-100*(L429-MINIFS(L:L,$E:$E,$E429))/(MAXIFS(L:L,$E:$E,$E429)-MINIFS(L:L,$E:$E,$E429)),
100*(L429-MINIFS(L:L,$E:$E,$E429))/(MAXIFS(L:L,$E:$E,$E429)-MINIFS(L:L,$E:$E,$E429))))</f>
        <v/>
      </c>
      <c r="CB429" s="223" t="str">
        <f t="array" ref="CB429">IF(M429="","",
IF(INDEX(Settings!$H:$H,MATCH(CB$1,Settings!$G:$G,0))=TRUE,
100-100*(M429-MINIFS(M:M,$E:$E,$E429))/(MAXIFS(M:M,$E:$E,$E429)-MINIFS(M:M,$E:$E,$E429)),
100*(M429-MINIFS(M:M,$E:$E,$E429))/(MAXIFS(M:M,$E:$E,$E429)-MINIFS(M:M,$E:$E,$E429))))</f>
        <v/>
      </c>
      <c r="CC429" s="223" t="str">
        <f t="array" ref="CC429">IF(N429="","",
IF(INDEX(Settings!$H:$H,MATCH(CC$1,Settings!$G:$G,0))=TRUE,
100-100*(N429-MINIFS(N:N,$E:$E,$E429))/(MAXIFS(N:N,$E:$E,$E429)-MINIFS(N:N,$E:$E,$E429)),
100*(N429-MINIFS(N:N,$E:$E,$E429))/(MAXIFS(N:N,$E:$E,$E429)-MINIFS(N:N,$E:$E,$E429))))</f>
        <v/>
      </c>
      <c r="CD429" s="223" t="str">
        <f t="array" ref="CD429">IF(O429="","",
IF(INDEX(Settings!$H:$H,MATCH(CD$1,Settings!$G:$G,0))=TRUE,
100-100*(O429-MINIFS(O:O,$E:$E,$E429))/(MAXIFS(O:O,$E:$E,$E429)-MINIFS(O:O,$E:$E,$E429)),
100*(O429-MINIFS(O:O,$E:$E,$E429))/(MAXIFS(O:O,$E:$E,$E429)-MINIFS(O:O,$E:$E,$E429))))</f>
        <v/>
      </c>
      <c r="CE429" s="223" t="str">
        <f t="array" ref="CE429">IF(P429="","",
IF(INDEX(Settings!$H:$H,MATCH(CE$1,Settings!$G:$G,0))=TRUE,
100-100*(P429-MINIFS(P:P,$E:$E,$E429))/(MAXIFS(P:P,$E:$E,$E429)-MINIFS(P:P,$E:$E,$E429)),
100*(P429-MINIFS(P:P,$E:$E,$E429))/(MAXIFS(P:P,$E:$E,$E429)-MINIFS(P:P,$E:$E,$E429))))</f>
        <v/>
      </c>
      <c r="CF429" s="223" t="str">
        <f t="array" ref="CF429">IF(Q429="","",
IF(INDEX(Settings!$H:$H,MATCH(CF$1,Settings!$G:$G,0))=TRUE,
100-100*(Q429-MINIFS(Q:Q,$E:$E,$E429))/(MAXIFS(Q:Q,$E:$E,$E429)-MINIFS(Q:Q,$E:$E,$E429)),
100*(Q429-MINIFS(Q:Q,$E:$E,$E429))/(MAXIFS(Q:Q,$E:$E,$E429)-MINIFS(Q:Q,$E:$E,$E429))))</f>
        <v/>
      </c>
      <c r="CG429" s="223" t="str">
        <f t="array" ref="CG429">IF(R429="","",
IF(INDEX(Settings!$H:$H,MATCH(CG$1,Settings!$G:$G,0))=TRUE,
100-100*(R429-MINIFS(R:R,$E:$E,$E429))/(MAXIFS(R:R,$E:$E,$E429)-MINIFS(R:R,$E:$E,$E429)),
100*(R429-MINIFS(R:R,$E:$E,$E429))/(MAXIFS(R:R,$E:$E,$E429)-MINIFS(R:R,$E:$E,$E429))))</f>
        <v/>
      </c>
      <c r="CH429" s="223" t="str">
        <f t="array" ref="CH429">IF(S429="","",
IF(INDEX(Settings!$H:$H,MATCH(CH$1,Settings!$G:$G,0))=TRUE,
100-100*(S429-MINIFS(S:S,$E:$E,$E429))/(MAXIFS(S:S,$E:$E,$E429)-MINIFS(S:S,$E:$E,$E429)),
100*(S429-MINIFS(S:S,$E:$E,$E429))/(MAXIFS(S:S,$E:$E,$E429)-MINIFS(S:S,$E:$E,$E429))))</f>
        <v/>
      </c>
      <c r="CI429" s="223" t="str">
        <f t="array" ref="CI429">IF(T429="","",
IF(INDEX(Settings!$H:$H,MATCH(CI$1,Settings!$G:$G,0))=TRUE,
100-100*(T429-MINIFS(T:T,$E:$E,$E429))/(MAXIFS(T:T,$E:$E,$E429)-MINIFS(T:T,$E:$E,$E429)),
100*(T429-MINIFS(T:T,$E:$E,$E429))/(MAXIFS(T:T,$E:$E,$E429)-MINIFS(T:T,$E:$E,$E429))))</f>
        <v/>
      </c>
      <c r="CJ429" s="223" t="str">
        <f t="array" ref="CJ429">IF(U429="","",
IF(INDEX(Settings!$H:$H,MATCH(CJ$1,Settings!$G:$G,0))=TRUE,
100-100*(U429-MINIFS(U:U,$E:$E,$E429))/(MAXIFS(U:U,$E:$E,$E429)-MINIFS(U:U,$E:$E,$E429)),
100*(U429-MINIFS(U:U,$E:$E,$E429))/(MAXIFS(U:U,$E:$E,$E429)-MINIFS(U:U,$E:$E,$E429))))</f>
        <v/>
      </c>
      <c r="CK429" s="223" t="str">
        <f t="array" ref="CK429">IF(V429="","",
IF(INDEX(Settings!$H:$H,MATCH(CK$1,Settings!$G:$G,0))=TRUE,
100-100*(V429-MINIFS(V:V,$E:$E,$E429))/(MAXIFS(V:V,$E:$E,$E429)-MINIFS(V:V,$E:$E,$E429)),
100*(V429-MINIFS(V:V,$E:$E,$E429))/(MAXIFS(V:V,$E:$E,$E429)-MINIFS(V:V,$E:$E,$E429))))</f>
        <v/>
      </c>
      <c r="CL429" s="223" t="str">
        <f t="array" ref="CL429">IF(W429="","",
IF(INDEX(Settings!$H:$H,MATCH(CL$1,Settings!$G:$G,0))=TRUE,
100-100*(W429-MINIFS(W:W,$E:$E,$E429))/(MAXIFS(W:W,$E:$E,$E429)-MINIFS(W:W,$E:$E,$E429)),
100*(W429-MINIFS(W:W,$E:$E,$E429))/(MAXIFS(W:W,$E:$E,$E429)-MINIFS(W:W,$E:$E,$E429))))</f>
        <v/>
      </c>
      <c r="CM429" s="223" t="str">
        <f t="array" ref="CM429">IF(X429="","",
IF(INDEX(Settings!$H:$H,MATCH(CM$1,Settings!$G:$G,0))=TRUE,
100-100*(X429-MINIFS(X:X,$E:$E,$E429))/(MAXIFS(X:X,$E:$E,$E429)-MINIFS(X:X,$E:$E,$E429)),
100*(X429-MINIFS(X:X,$E:$E,$E429))/(MAXIFS(X:X,$E:$E,$E429)-MINIFS(X:X,$E:$E,$E429))))</f>
        <v/>
      </c>
      <c r="CN429" s="223" t="str">
        <f t="array" ref="CN429">IF(Y429="","",
IF(INDEX(Settings!$H:$H,MATCH(CN$1,Settings!$G:$G,0))=TRUE,
100-100*(Y429-MINIFS(Y:Y,$E:$E,$E429))/(MAXIFS(Y:Y,$E:$E,$E429)-MINIFS(Y:Y,$E:$E,$E429)),
100*(Y429-MINIFS(Y:Y,$E:$E,$E429))/(MAXIFS(Y:Y,$E:$E,$E429)-MINIFS(Y:Y,$E:$E,$E429))))</f>
        <v/>
      </c>
      <c r="CO429" s="223" t="str">
        <f t="array" ref="CO429">IF(Z429="","",
IF(INDEX(Settings!$H:$H,MATCH(CO$1,Settings!$G:$G,0))=TRUE,
100-100*(Z429-MINIFS(Z:Z,$E:$E,$E429))/(MAXIFS(Z:Z,$E:$E,$E429)-MINIFS(Z:Z,$E:$E,$E429)),
100*(Z429-MINIFS(Z:Z,$E:$E,$E429))/(MAXIFS(Z:Z,$E:$E,$E429)-MINIFS(Z:Z,$E:$E,$E429))))</f>
        <v/>
      </c>
      <c r="CP429" s="223" t="str">
        <f t="array" ref="CP429">IF(AA429="","",
IF(INDEX(Settings!$H:$H,MATCH(CP$1,Settings!$G:$G,0))=TRUE,
100-100*(AA429-MINIFS(AA:AA,$E:$E,$E429))/(MAXIFS(AA:AA,$E:$E,$E429)-MINIFS(AA:AA,$E:$E,$E429)),
100*(AA429-MINIFS(AA:AA,$E:$E,$E429))/(MAXIFS(AA:AA,$E:$E,$E429)-MINIFS(AA:AA,$E:$E,$E429))))</f>
        <v/>
      </c>
      <c r="CQ429" s="223" t="str">
        <f t="array" ref="CQ429">IF(AB429="","",
IF(INDEX(Settings!$H:$H,MATCH(CQ$1,Settings!$G:$G,0))=TRUE,
100-100*(AB429-MINIFS(AB:AB,$E:$E,$E429))/(MAXIFS(AB:AB,$E:$E,$E429)-MINIFS(AB:AB,$E:$E,$E429)),
100*(AB429-MINIFS(AB:AB,$E:$E,$E429))/(MAXIFS(AB:AB,$E:$E,$E429)-MINIFS(AB:AB,$E:$E,$E429))))</f>
        <v/>
      </c>
      <c r="CR429" s="223" t="str">
        <f t="array" ref="CR429">IF(AC429="","",
IF(INDEX(Settings!$H:$H,MATCH(CR$1,Settings!$G:$G,0))=TRUE,
100-100*(AC429-MINIFS(AC:AC,$E:$E,$E429))/(MAXIFS(AC:AC,$E:$E,$E429)-MINIFS(AC:AC,$E:$E,$E429)),
100*(AC429-MINIFS(AC:AC,$E:$E,$E429))/(MAXIFS(AC:AC,$E:$E,$E429)-MINIFS(AC:AC,$E:$E,$E429))))</f>
        <v/>
      </c>
      <c r="CS429" s="223" t="str">
        <f t="array" ref="CS429">IF(AD429="","",
IF(INDEX(Settings!$H:$H,MATCH(CS$1,Settings!$G:$G,0))=TRUE,
100-100*(AD429-MINIFS(AD:AD,$E:$E,$E429))/(MAXIFS(AD:AD,$E:$E,$E429)-MINIFS(AD:AD,$E:$E,$E429)),
100*(AD429-MINIFS(AD:AD,$E:$E,$E429))/(MAXIFS(AD:AD,$E:$E,$E429)-MINIFS(AD:AD,$E:$E,$E429))))</f>
        <v/>
      </c>
      <c r="CT429" s="223" t="str">
        <f t="array" ref="CT429">IF(AE429="","",
IF(INDEX(Settings!$H:$H,MATCH(CT$1,Settings!$G:$G,0))=TRUE,
100-100*(AE429-MINIFS(AE:AE,$E:$E,$E429))/(MAXIFS(AE:AE,$E:$E,$E429)-MINIFS(AE:AE,$E:$E,$E429)),
100*(AE429-MINIFS(AE:AE,$E:$E,$E429))/(MAXIFS(AE:AE,$E:$E,$E429)-MINIFS(AE:AE,$E:$E,$E429))))</f>
        <v/>
      </c>
      <c r="CU429" s="223" t="str">
        <f t="array" ref="CU429">IF(AF429="","",
IF(INDEX(Settings!$H:$H,MATCH(CU$1,Settings!$G:$G,0))=TRUE,
100-100*(AF429-MINIFS(AF:AF,$E:$E,$E429))/(MAXIFS(AF:AF,$E:$E,$E429)-MINIFS(AF:AF,$E:$E,$E429)),
100*(AF429-MINIFS(AF:AF,$E:$E,$E429))/(MAXIFS(AF:AF,$E:$E,$E429)-MINIFS(AF:AF,$E:$E,$E429))))</f>
        <v/>
      </c>
      <c r="CV429" s="223" t="str">
        <f t="array" ref="CV429">IF(AG429="","",
IF(INDEX(Settings!$H:$H,MATCH(CV$1,Settings!$G:$G,0))=TRUE,
100-100*(AG429-MINIFS(AG:AG,$E:$E,$E429))/(MAXIFS(AG:AG,$E:$E,$E429)-MINIFS(AG:AG,$E:$E,$E429)),
100*(AG429-MINIFS(AG:AG,$E:$E,$E429))/(MAXIFS(AG:AG,$E:$E,$E429)-MINIFS(AG:AG,$E:$E,$E429))))</f>
        <v/>
      </c>
      <c r="CW429" s="223" t="str">
        <f t="array" ref="CW429">IF(AH429="","",
IF(INDEX(Settings!$H:$H,MATCH(CW$1,Settings!$G:$G,0))=TRUE,
100-100*(AH429-MINIFS(AH:AH,$E:$E,$E429))/(MAXIFS(AH:AH,$E:$E,$E429)-MINIFS(AH:AH,$E:$E,$E429)),
100*(AH429-MINIFS(AH:AH,$E:$E,$E429))/(MAXIFS(AH:AH,$E:$E,$E429)-MINIFS(AH:AH,$E:$E,$E429))))</f>
        <v/>
      </c>
      <c r="CX429" s="223" t="str">
        <f t="array" ref="CX429">IF(AI429="","",
IF(INDEX(Settings!$H:$H,MATCH(CX$1,Settings!$G:$G,0))=TRUE,
100-100*(AI429-MINIFS(AI:AI,$E:$E,$E429))/(MAXIFS(AI:AI,$E:$E,$E429)-MINIFS(AI:AI,$E:$E,$E429)),
100*(AI429-MINIFS(AI:AI,$E:$E,$E429))/(MAXIFS(AI:AI,$E:$E,$E429)-MINIFS(AI:AI,$E:$E,$E429))))</f>
        <v/>
      </c>
      <c r="CY429" s="223" t="str">
        <f t="array" ref="CY429">IF(AJ429="","",
IF(INDEX(Settings!$H:$H,MATCH(CY$1,Settings!$G:$G,0))=TRUE,
100-100*(AJ429-MINIFS(AJ:AJ,$E:$E,$E429))/(MAXIFS(AJ:AJ,$E:$E,$E429)-MINIFS(AJ:AJ,$E:$E,$E429)),
100*(AJ429-MINIFS(AJ:AJ,$E:$E,$E429))/(MAXIFS(AJ:AJ,$E:$E,$E429)-MINIFS(AJ:AJ,$E:$E,$E429))))</f>
        <v/>
      </c>
      <c r="CZ429" s="223" t="str">
        <f t="array" ref="CZ429">IF(AK429="","",
IF(INDEX(Settings!$H:$H,MATCH(CZ$1,Settings!$G:$G,0))=TRUE,
100-100*(AK429-MINIFS(AK:AK,$E:$E,$E429))/(MAXIFS(AK:AK,$E:$E,$E429)-MINIFS(AK:AK,$E:$E,$E429)),
100*(AK429-MINIFS(AK:AK,$E:$E,$E429))/(MAXIFS(AK:AK,$E:$E,$E429)-MINIFS(AK:AK,$E:$E,$E429))))</f>
        <v/>
      </c>
      <c r="DA429" s="223" t="str">
        <f t="array" ref="DA429">IF(AL429="","",
IF(INDEX(Settings!$H:$H,MATCH(DA$1,Settings!$G:$G,0))=TRUE,
100-100*(AL429-MINIFS(AL:AL,$E:$E,$E429))/(MAXIFS(AL:AL,$E:$E,$E429)-MINIFS(AL:AL,$E:$E,$E429)),
100*(AL429-MINIFS(AL:AL,$E:$E,$E429))/(MAXIFS(AL:AL,$E:$E,$E429)-MINIFS(AL:AL,$E:$E,$E429))))</f>
        <v/>
      </c>
      <c r="DB429" s="223" t="str">
        <f t="array" ref="DB429">IF(AM429="","",
IF(INDEX(Settings!$H:$H,MATCH(DB$1,Settings!$G:$G,0))=TRUE,
100-100*(AM429-MINIFS(AM:AM,$E:$E,$E429))/(MAXIFS(AM:AM,$E:$E,$E429)-MINIFS(AM:AM,$E:$E,$E429)),
100*(AM429-MINIFS(AM:AM,$E:$E,$E429))/(MAXIFS(AM:AM,$E:$E,$E429)-MINIFS(AM:AM,$E:$E,$E429))))</f>
        <v/>
      </c>
      <c r="DC429" s="223" t="str">
        <f t="array" ref="DC429">IF(AN429="","",
IF(INDEX(Settings!$H:$H,MATCH(DC$1,Settings!$G:$G,0))=TRUE,
100-100*(AN429-MINIFS(AN:AN,$E:$E,$E429))/(MAXIFS(AN:AN,$E:$E,$E429)-MINIFS(AN:AN,$E:$E,$E429)),
100*(AN429-MINIFS(AN:AN,$E:$E,$E429))/(MAXIFS(AN:AN,$E:$E,$E429)-MINIFS(AN:AN,$E:$E,$E429))))</f>
        <v/>
      </c>
      <c r="DD429" s="223" t="str">
        <f t="array" ref="DD429">IF(AO429="","",
IF(INDEX(Settings!$H:$H,MATCH(DD$1,Settings!$G:$G,0))=TRUE,
100-100*(AO429-MINIFS(AO:AO,$E:$E,$E429))/(MAXIFS(AO:AO,$E:$E,$E429)-MINIFS(AO:AO,$E:$E,$E429)),
100*(AO429-MINIFS(AO:AO,$E:$E,$E429))/(MAXIFS(AO:AO,$E:$E,$E429)-MINIFS(AO:AO,$E:$E,$E429))))</f>
        <v/>
      </c>
      <c r="DE429" s="223" t="str">
        <f t="array" ref="DE429">IF(AP429="","",
IF(INDEX(Settings!$H:$H,MATCH(DE$1,Settings!$G:$G,0))=TRUE,
100-100*(AP429-MINIFS(AP:AP,$E:$E,$E429))/(MAXIFS(AP:AP,$E:$E,$E429)-MINIFS(AP:AP,$E:$E,$E429)),
100*(AP429-MINIFS(AP:AP,$E:$E,$E429))/(MAXIFS(AP:AP,$E:$E,$E429)-MINIFS(AP:AP,$E:$E,$E429))))</f>
        <v/>
      </c>
      <c r="DF429" s="223" t="str">
        <f t="array" ref="DF429">IF(AQ429="","",
IF(INDEX(Settings!$H:$H,MATCH(DF$1,Settings!$G:$G,0))=TRUE,
100-100*(AQ429-MINIFS(AQ:AQ,$E:$E,$E429))/(MAXIFS(AQ:AQ,$E:$E,$E429)-MINIFS(AQ:AQ,$E:$E,$E429)),
100*(AQ429-MINIFS(AQ:AQ,$E:$E,$E429))/(MAXIFS(AQ:AQ,$E:$E,$E429)-MINIFS(AQ:AQ,$E:$E,$E429))))</f>
        <v/>
      </c>
      <c r="DG429" s="223" t="str">
        <f t="array" ref="DG429">IF(AR429="","",
IF(INDEX(Settings!$H:$H,MATCH(DG$1,Settings!$G:$G,0))=TRUE,
100-100*(AR429-MINIFS(AR:AR,$E:$E,$E429))/(MAXIFS(AR:AR,$E:$E,$E429)-MINIFS(AR:AR,$E:$E,$E429)),
100*(AR429-MINIFS(AR:AR,$E:$E,$E429))/(MAXIFS(AR:AR,$E:$E,$E429)-MINIFS(AR:AR,$E:$E,$E429))))</f>
        <v/>
      </c>
      <c r="DH429" s="223" t="str">
        <f t="array" ref="DH429">IF(AS429="","",
IF(INDEX(Settings!$H:$H,MATCH(DH$1,Settings!$G:$G,0))=TRUE,
100-100*(AS429-MINIFS(AS:AS,$E:$E,$E429))/(MAXIFS(AS:AS,$E:$E,$E429)-MINIFS(AS:AS,$E:$E,$E429)),
100*(AS429-MINIFS(AS:AS,$E:$E,$E429))/(MAXIFS(AS:AS,$E:$E,$E429)-MINIFS(AS:AS,$E:$E,$E429))))</f>
        <v/>
      </c>
      <c r="DI429" s="223" t="str">
        <f t="array" ref="DI429">IF(AT429="","",
IF(INDEX(Settings!$H:$H,MATCH(DI$1,Settings!$G:$G,0))=TRUE,
100-100*(AT429-MINIFS(AT:AT,$E:$E,$E429))/(MAXIFS(AT:AT,$E:$E,$E429)-MINIFS(AT:AT,$E:$E,$E429)),
100*(AT429-MINIFS(AT:AT,$E:$E,$E429))/(MAXIFS(AT:AT,$E:$E,$E429)-MINIFS(AT:AT,$E:$E,$E429))))</f>
        <v/>
      </c>
      <c r="DJ429" s="223" t="str">
        <f t="array" ref="DJ429">IF(AU429="","",
IF(INDEX(Settings!$H:$H,MATCH(DJ$1,Settings!$G:$G,0))=TRUE,
100-100*(AU429-MINIFS(AU:AU,$E:$E,$E429))/(MAXIFS(AU:AU,$E:$E,$E429)-MINIFS(AU:AU,$E:$E,$E429)),
100*(AU429-MINIFS(AU:AU,$E:$E,$E429))/(MAXIFS(AU:AU,$E:$E,$E429)-MINIFS(AU:AU,$E:$E,$E429))))</f>
        <v/>
      </c>
      <c r="DK429" s="223" t="str">
        <f t="array" ref="DK429">IF(AV429="","",
IF(INDEX(Settings!$H:$H,MATCH(DK$1,Settings!$G:$G,0))=TRUE,
100-100*(AV429-MINIFS(AV:AV,$E:$E,$E429))/(MAXIFS(AV:AV,$E:$E,$E429)-MINIFS(AV:AV,$E:$E,$E429)),
100*(AV429-MINIFS(AV:AV,$E:$E,$E429))/(MAXIFS(AV:AV,$E:$E,$E429)-MINIFS(AV:AV,$E:$E,$E429))))</f>
        <v/>
      </c>
      <c r="DL429" s="223" t="str">
        <f t="array" ref="DL429">IF(AW429="","",
IF(INDEX(Settings!$H:$H,MATCH(DL$1,Settings!$G:$G,0))=TRUE,
100-100*(AW429-MINIFS(AW:AW,$E:$E,$E429))/(MAXIFS(AW:AW,$E:$E,$E429)-MINIFS(AW:AW,$E:$E,$E429)),
100*(AW429-MINIFS(AW:AW,$E:$E,$E429))/(MAXIFS(AW:AW,$E:$E,$E429)-MINIFS(AW:AW,$E:$E,$E429))))</f>
        <v/>
      </c>
      <c r="DM429" s="223" t="str">
        <f t="array" ref="DM429">IF(AX429="","",
IF(INDEX(Settings!$H:$H,MATCH(DM$1,Settings!$G:$G,0))=TRUE,
100-100*(AX429-MINIFS(AX:AX,$E:$E,$E429))/(MAXIFS(AX:AX,$E:$E,$E429)-MINIFS(AX:AX,$E:$E,$E429)),
100*(AX429-MINIFS(AX:AX,$E:$E,$E429))/(MAXIFS(AX:AX,$E:$E,$E429)-MINIFS(AX:AX,$E:$E,$E429))))</f>
        <v/>
      </c>
      <c r="DN429" s="223" t="str">
        <f t="array" ref="DN429">IF(AY429="","",
IF(INDEX(Settings!$H:$H,MATCH(DN$1,Settings!$G:$G,0))=TRUE,
100-100*(AY429-MINIFS(AY:AY,$E:$E,$E429))/(MAXIFS(AY:AY,$E:$E,$E429)-MINIFS(AY:AY,$E:$E,$E429)),
100*(AY429-MINIFS(AY:AY,$E:$E,$E429))/(MAXIFS(AY:AY,$E:$E,$E429)-MINIFS(AY:AY,$E:$E,$E429))))</f>
        <v/>
      </c>
      <c r="DO429" s="223" t="str">
        <f t="array" ref="DO429">IF(AZ429="","",
IF(INDEX(Settings!$H:$H,MATCH(DO$1,Settings!$G:$G,0))=TRUE,
100-100*(AZ429-MINIFS(AZ:AZ,$E:$E,$E429))/(MAXIFS(AZ:AZ,$E:$E,$E429)-MINIFS(AZ:AZ,$E:$E,$E429)),
100*(AZ429-MINIFS(AZ:AZ,$E:$E,$E429))/(MAXIFS(AZ:AZ,$E:$E,$E429)-MINIFS(AZ:AZ,$E:$E,$E429))))</f>
        <v/>
      </c>
      <c r="DP429" s="223" t="str">
        <f t="array" ref="DP429">IF(BA429="","",
IF(INDEX(Settings!$H:$H,MATCH(DP$1,Settings!$G:$G,0))=TRUE,
100-100*(BA429-MINIFS(BA:BA,$E:$E,$E429))/(MAXIFS(BA:BA,$E:$E,$E429)-MINIFS(BA:BA,$E:$E,$E429)),
100*(BA429-MINIFS(BA:BA,$E:$E,$E429))/(MAXIFS(BA:BA,$E:$E,$E429)-MINIFS(BA:BA,$E:$E,$E429))))</f>
        <v/>
      </c>
      <c r="DQ429" s="223" t="str">
        <f t="array" ref="DQ429">IF(BB429="","",
IF(INDEX(Settings!$H:$H,MATCH(DQ$1,Settings!$G:$G,0))=TRUE,
100-100*(BB429-MINIFS(BB:BB,$E:$E,$E429))/(MAXIFS(BB:BB,$E:$E,$E429)-MINIFS(BB:BB,$E:$E,$E429)),
100*(BB429-MINIFS(BB:BB,$E:$E,$E429))/(MAXIFS(BB:BB,$E:$E,$E429)-MINIFS(BB:BB,$E:$E,$E429))))</f>
        <v/>
      </c>
      <c r="DR429" s="223" t="str">
        <f t="array" ref="DR429">IF(BC429="","",
IF(INDEX(Settings!$H:$H,MATCH(DR$1,Settings!$G:$G,0))=TRUE,
100-100*(BC429-MINIFS(BC:BC,$E:$E,$E429))/(MAXIFS(BC:BC,$E:$E,$E429)-MINIFS(BC:BC,$E:$E,$E429)),
100*(BC429-MINIFS(BC:BC,$E:$E,$E429))/(MAXIFS(BC:BC,$E:$E,$E429)-MINIFS(BC:BC,$E:$E,$E429))))</f>
        <v/>
      </c>
      <c r="DS429" s="223" t="str">
        <f t="array" ref="DS429">IF(BD429="","",
IF(INDEX(Settings!$H:$H,MATCH(DS$1,Settings!$G:$G,0))=TRUE,
100-100*(BD429-MINIFS(BD:BD,$E:$E,$E429))/(MAXIFS(BD:BD,$E:$E,$E429)-MINIFS(BD:BD,$E:$E,$E429)),
100*(BD429-MINIFS(BD:BD,$E:$E,$E429))/(MAXIFS(BD:BD,$E:$E,$E429)-MINIFS(BD:BD,$E:$E,$E429))))</f>
        <v/>
      </c>
      <c r="DT429" s="223" t="str">
        <f t="array" ref="DT429">IF(BE429="","",
IF(INDEX(Settings!$H:$H,MATCH(DT$1,Settings!$G:$G,0))=TRUE,
100-100*(BE429-MINIFS(BE:BE,$E:$E,$E429))/(MAXIFS(BE:BE,$E:$E,$E429)-MINIFS(BE:BE,$E:$E,$E429)),
100*(BE429-MINIFS(BE:BE,$E:$E,$E429))/(MAXIFS(BE:BE,$E:$E,$E429)-MINIFS(BE:BE,$E:$E,$E429))))</f>
        <v/>
      </c>
      <c r="DU429" s="223" t="str">
        <f t="array" ref="DU429">IF(BF429="","",
IF(INDEX(Settings!$H:$H,MATCH(DU$1,Settings!$G:$G,0))=TRUE,
100-100*(BF429-MINIFS(BF:BF,$E:$E,$E429))/(MAXIFS(BF:BF,$E:$E,$E429)-MINIFS(BF:BF,$E:$E,$E429)),
100*(BF429-MINIFS(BF:BF,$E:$E,$E429))/(MAXIFS(BF:BF,$E:$E,$E429)-MINIFS(BF:BF,$E:$E,$E429))))</f>
        <v/>
      </c>
      <c r="DV429" s="223" t="str">
        <f t="array" ref="DV429">IF(BG429="","",
IF(INDEX(Settings!$H:$H,MATCH(DV$1,Settings!$G:$G,0))=TRUE,
100-100*(BG429-MINIFS(BG:BG,$E:$E,$E429))/(MAXIFS(BG:BG,$E:$E,$E429)-MINIFS(BG:BG,$E:$E,$E429)),
100*(BG429-MINIFS(BG:BG,$E:$E,$E429))/(MAXIFS(BG:BG,$E:$E,$E429)-MINIFS(BG:BG,$E:$E,$E429))))</f>
        <v/>
      </c>
      <c r="DW429" s="223" t="str">
        <f t="array" ref="DW429">IF(BH429="","",
IF(INDEX(Settings!$H:$H,MATCH(DW$1,Settings!$G:$G,0))=TRUE,
100-100*(BH429-MINIFS(BH:BH,$E:$E,$E429))/(MAXIFS(BH:BH,$E:$E,$E429)-MINIFS(BH:BH,$E:$E,$E429)),
100*(BH429-MINIFS(BH:BH,$E:$E,$E429))/(MAXIFS(BH:BH,$E:$E,$E429)-MINIFS(BH:BH,$E:$E,$E429))))</f>
        <v/>
      </c>
      <c r="DX429" s="223" t="str">
        <f t="array" ref="DX429">IF(BI429="","",
IF(INDEX(Settings!$H:$H,MATCH(DX$1,Settings!$G:$G,0))=TRUE,
100-100*(BI429-MINIFS(BI:BI,$E:$E,$E429))/(MAXIFS(BI:BI,$E:$E,$E429)-MINIFS(BI:BI,$E:$E,$E429)),
100*(BI429-MINIFS(BI:BI,$E:$E,$E429))/(MAXIFS(BI:BI,$E:$E,$E429)-MINIFS(BI:BI,$E:$E,$E429))))</f>
        <v/>
      </c>
      <c r="DY429" s="223" t="str">
        <f t="array" ref="DY429">IF(BJ429="","",
IF(INDEX(Settings!$H:$H,MATCH(DY$1,Settings!$G:$G,0))=TRUE,
100-100*(BJ429-MINIFS(BJ:BJ,$E:$E,$E429))/(MAXIFS(BJ:BJ,$E:$E,$E429)-MINIFS(BJ:BJ,$E:$E,$E429)),
100*(BJ429-MINIFS(BJ:BJ,$E:$E,$E429))/(MAXIFS(BJ:BJ,$E:$E,$E429)-MINIFS(BJ:BJ,$E:$E,$E429))))</f>
        <v/>
      </c>
      <c r="DZ429" s="225"/>
      <c r="EA429" s="225"/>
      <c r="EB429" s="225" t="str">
        <f t="shared" si="8"/>
        <v/>
      </c>
      <c r="EC429" s="225" t="str">
        <f t="shared" si="9"/>
        <v/>
      </c>
      <c r="ED429" s="225" t="str">
        <f t="shared" si="10"/>
        <v/>
      </c>
      <c r="EE429" s="225" t="str">
        <f t="shared" si="11"/>
        <v/>
      </c>
      <c r="EF429" s="225" t="str">
        <f t="shared" si="12"/>
        <v/>
      </c>
      <c r="EG429" s="225" t="str">
        <f t="shared" si="13"/>
        <v/>
      </c>
      <c r="EH429" s="225"/>
      <c r="EI429" s="225"/>
      <c r="EJ429" s="225"/>
      <c r="EK429" s="225"/>
      <c r="EL429" s="225"/>
      <c r="EM429" s="225"/>
    </row>
    <row r="430">
      <c r="A430" s="231"/>
      <c r="B430" s="231"/>
      <c r="C430" s="231"/>
      <c r="D430" s="231" t="str">
        <f t="array" ref="D430">IFERROR(INDEX(Profiles!$B:$B,MATCH($A430,Profiles!$A:$A,0)),"")</f>
        <v/>
      </c>
      <c r="E430" s="231"/>
      <c r="F430" s="231"/>
      <c r="G430" s="231"/>
      <c r="H430" s="231"/>
      <c r="I430" s="231" t="str">
        <f>IF(A430="","",IF(Settings!$N$3="DATE",F430&amp;": "&amp;TEXT(B430,"M/DD/YY"),F430&amp;": "&amp;H430))</f>
        <v/>
      </c>
      <c r="J430" s="231"/>
      <c r="K430" s="231"/>
      <c r="L430" s="231"/>
      <c r="M430" s="232" t="str">
        <f t="shared" si="14"/>
        <v/>
      </c>
      <c r="N430" s="231"/>
      <c r="O430" s="231"/>
      <c r="P430" s="231"/>
      <c r="Q430" s="231"/>
      <c r="R430" s="231"/>
      <c r="S430" s="230" t="str">
        <f>IFERROR(VLOOKUP(AF430, 'YOYO IR Scores'!A:C, 3, FALSE), "")
</f>
        <v/>
      </c>
      <c r="T430" s="231"/>
      <c r="U430" s="231"/>
      <c r="V430" s="231"/>
      <c r="W430" s="231"/>
      <c r="X430" s="233" t="str">
        <f t="shared" si="4"/>
        <v/>
      </c>
      <c r="Y430" s="234" t="str">
        <f t="shared" si="5"/>
        <v/>
      </c>
      <c r="Z430" s="234" t="str">
        <f t="shared" si="6"/>
        <v/>
      </c>
      <c r="AA430" s="233" t="str">
        <f t="shared" si="7"/>
        <v/>
      </c>
      <c r="AB430" s="232"/>
      <c r="AC430" s="232"/>
      <c r="AD430" s="232"/>
      <c r="AE430" s="232" t="str">
        <f>IFERROR(VLOOKUP(AF430, 'YOYO IR Scores'!A:C, 2, FALSE), "")</f>
        <v/>
      </c>
      <c r="AF430" s="232"/>
      <c r="AG430" s="232"/>
      <c r="AH430" s="232"/>
      <c r="AI430" s="232"/>
      <c r="AJ430" s="232"/>
      <c r="AK430" s="232"/>
      <c r="AL430" s="232"/>
      <c r="AM430" s="232"/>
      <c r="AN430" s="232"/>
      <c r="AO430" s="232"/>
      <c r="AP430" s="232"/>
      <c r="AQ430" s="232"/>
      <c r="AR430" s="232"/>
      <c r="AS430" s="232"/>
      <c r="AT430" s="232"/>
      <c r="AU430" s="232"/>
      <c r="AV430" s="232"/>
      <c r="AW430" s="232"/>
      <c r="AX430" s="232"/>
      <c r="AY430" s="232"/>
      <c r="AZ430" s="232"/>
      <c r="BA430" s="232"/>
      <c r="BB430" s="232"/>
      <c r="BC430" s="232"/>
      <c r="BD430" s="232"/>
      <c r="BE430" s="232"/>
      <c r="BF430" s="232"/>
      <c r="BG430" s="232"/>
      <c r="BH430" s="232"/>
      <c r="BI430" s="232"/>
      <c r="BJ430" s="232"/>
      <c r="BK430" s="232" t="str">
        <f t="array" ref="BK430">IF(J430="","",
IF(INDEX(Settings!$H:$H,MATCH(BY$1,Settings!$G:$G,0))=TRUE,
100-100*(J430-MIN(J:J))/(MAX(J:J)-MIN(J:J)),
100*(J430-MIN(J:J))/(MAX(J:J)-MIN(J:J))))</f>
        <v/>
      </c>
      <c r="BL430" s="232" t="str">
        <f t="array" ref="BL430">IF(J430="","",
IF(INDEX(Settings!$H:$H,MATCH(BY$1,Settings!$G:$G,0))=TRUE,
100-100*(J430-MINIFS(J:J,$E:$E,$E430))/(MAXIFS(J:J,$E:$E,$E430)-MINIFS(J:J,$E:$E,$E430)),
100*(J430-MINIFS(J:J,$E:$E,$E430))/(MAXIFS(J:J,$E:$E,$E430)-MINIFS(J:J,$E:$E,$E430))))</f>
        <v/>
      </c>
      <c r="BM430" s="232" t="str">
        <f t="array" ref="BM430">IF(J430="","",
IF(INDEX(Settings!$H:$H,MATCH(BY$1,Settings!$G:$G,0))=TRUE,
100-100*(J430-MINIFS(J:J,$E:$E,$E430,$I:$I,$I430))/(MAXIFS(J:J,$E:$E,$E430,$I:$I,$I430)-MINIFS(J:J,$E:$E,$E430,$I:$I,$I430)),
100*(J430-MINIFS(J:J,$E:$E,$E430,$I:$I,$I430))/(MAXIFS(J:J,$E:$E,$E430,$I:$I,$I430)-MINIFS(J:J,$E:$E,$E430,$I:$I,$I430))))</f>
        <v/>
      </c>
      <c r="BN430" s="231" t="str">
        <f t="array" ref="BN430">IF(J430="","",
IF(INDEX(Settings!$H:$H,MATCH(BY$1,Settings!$G:$G,0))=TRUE,
100-100*PERCENTRANK(J:J,J430),
100*PERCENTRANK(J:J,J430)))</f>
        <v/>
      </c>
      <c r="BO430" s="231" t="str">
        <f>IFERROR(__xludf.DUMMYFUNCTION("IF(J430="""","""",
IF(INDEX(Settings!$H:$H,MATCH(BY$1,Settings!$G:$G,0))=TRUE,
100-100*PERCENTRANK(FILTER(J:J,$E:$E=$E430),J430),
100*PERCENTRANK(FILTER(J:J,$E:$E=$E430),J430)))"),"")</f>
        <v/>
      </c>
      <c r="BP430" s="231" t="str">
        <f>IFERROR(__xludf.DUMMYFUNCTION("IF(J430="""","""",
IF(INDEX(Settings!$H:$H,MATCH(BY$1,Settings!$G:$G,0))=TRUE,
100-100*PERCENTRANK(FILTER(J:J,$E:$E=$E430,$I:$I=$I430),J430),
100*PERCENTRANK(FILTER(J:J,$E:$E=$E430,$I:$I=$I430),J430)))"),"")</f>
        <v/>
      </c>
      <c r="BQ430" s="233" t="str">
        <f t="array" ref="BQ430">IF(J430="","",
IF(INDEX(Settings!$H:$H,MATCH(BY$1,Settings!$G:$G,0))=TRUE,
-1*(J430-AVERAGE(J:J))/STDEV(J:J),
(J430-AVERAGE(J:J))/STDEV(J:J)))</f>
        <v/>
      </c>
      <c r="BR430" s="233" t="str">
        <f>IFERROR(__xludf.DUMMYFUNCTION("IF(J430="""","""",
IF(INDEX(Settings!$H:$H,MATCH(BY$1,Settings!$G:$G,0))=TRUE,
-1*(J430-AVERAGEIFS(J:J,$E:$E,$E430))/STDEV(FILTER(J:J,$E:$E=$E430)),
(J430-AVERAGEIFS(J:J,$E:$E,$E430))/STDEV(FILTER(J:J,$E:$E=$E430))))"),"")</f>
        <v/>
      </c>
      <c r="BS430" s="233"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1"/>
      <c r="BX430" s="231"/>
      <c r="BY430" s="232" t="str">
        <f t="array" ref="BY430">IF(J430="","",
IF(INDEX(Settings!$H:$H,MATCH(BY$1,Settings!$G:$G,0))=TRUE,
100-100*(J430-MINIFS(J:J,$E:$E,$E430))/(MAXIFS(J:J,$E:$E,$E430)-MINIFS(J:J,$E:$E,$E430)),
100*(J430-MINIFS(J:J,$E:$E,$E430))/(MAXIFS(J:J,$E:$E,$E430)-MINIFS(J:J,$E:$E,$E430))))</f>
        <v/>
      </c>
      <c r="BZ430" s="232" t="str">
        <f t="array" ref="BZ430">IF(K430="","",
IF(INDEX(Settings!$H:$H,MATCH(BZ$1,Settings!$G:$G,0))=TRUE,
100-100*(K430-MINIFS(K:K,$E:$E,$E430))/(MAXIFS(K:K,$E:$E,$E430)-MINIFS(K:K,$E:$E,$E430)),
100*(K430-MINIFS(K:K,$E:$E,$E430))/(MAXIFS(K:K,$E:$E,$E430)-MINIFS(K:K,$E:$E,$E430))))</f>
        <v/>
      </c>
      <c r="CA430" s="232" t="str">
        <f t="array" ref="CA430">IF(L430="","",
IF(INDEX(Settings!$H:$H,MATCH(CA$1,Settings!$G:$G,0))=TRUE,
100-100*(L430-MINIFS(L:L,$E:$E,$E430))/(MAXIFS(L:L,$E:$E,$E430)-MINIFS(L:L,$E:$E,$E430)),
100*(L430-MINIFS(L:L,$E:$E,$E430))/(MAXIFS(L:L,$E:$E,$E430)-MINIFS(L:L,$E:$E,$E430))))</f>
        <v/>
      </c>
      <c r="CB430" s="232" t="str">
        <f t="array" ref="CB430">IF(M430="","",
IF(INDEX(Settings!$H:$H,MATCH(CB$1,Settings!$G:$G,0))=TRUE,
100-100*(M430-MINIFS(M:M,$E:$E,$E430))/(MAXIFS(M:M,$E:$E,$E430)-MINIFS(M:M,$E:$E,$E430)),
100*(M430-MINIFS(M:M,$E:$E,$E430))/(MAXIFS(M:M,$E:$E,$E430)-MINIFS(M:M,$E:$E,$E430))))</f>
        <v/>
      </c>
      <c r="CC430" s="232" t="str">
        <f t="array" ref="CC430">IF(N430="","",
IF(INDEX(Settings!$H:$H,MATCH(CC$1,Settings!$G:$G,0))=TRUE,
100-100*(N430-MINIFS(N:N,$E:$E,$E430))/(MAXIFS(N:N,$E:$E,$E430)-MINIFS(N:N,$E:$E,$E430)),
100*(N430-MINIFS(N:N,$E:$E,$E430))/(MAXIFS(N:N,$E:$E,$E430)-MINIFS(N:N,$E:$E,$E430))))</f>
        <v/>
      </c>
      <c r="CD430" s="232" t="str">
        <f t="array" ref="CD430">IF(O430="","",
IF(INDEX(Settings!$H:$H,MATCH(CD$1,Settings!$G:$G,0))=TRUE,
100-100*(O430-MINIFS(O:O,$E:$E,$E430))/(MAXIFS(O:O,$E:$E,$E430)-MINIFS(O:O,$E:$E,$E430)),
100*(O430-MINIFS(O:O,$E:$E,$E430))/(MAXIFS(O:O,$E:$E,$E430)-MINIFS(O:O,$E:$E,$E430))))</f>
        <v/>
      </c>
      <c r="CE430" s="232" t="str">
        <f t="array" ref="CE430">IF(P430="","",
IF(INDEX(Settings!$H:$H,MATCH(CE$1,Settings!$G:$G,0))=TRUE,
100-100*(P430-MINIFS(P:P,$E:$E,$E430))/(MAXIFS(P:P,$E:$E,$E430)-MINIFS(P:P,$E:$E,$E430)),
100*(P430-MINIFS(P:P,$E:$E,$E430))/(MAXIFS(P:P,$E:$E,$E430)-MINIFS(P:P,$E:$E,$E430))))</f>
        <v/>
      </c>
      <c r="CF430" s="232" t="str">
        <f t="array" ref="CF430">IF(Q430="","",
IF(INDEX(Settings!$H:$H,MATCH(CF$1,Settings!$G:$G,0))=TRUE,
100-100*(Q430-MINIFS(Q:Q,$E:$E,$E430))/(MAXIFS(Q:Q,$E:$E,$E430)-MINIFS(Q:Q,$E:$E,$E430)),
100*(Q430-MINIFS(Q:Q,$E:$E,$E430))/(MAXIFS(Q:Q,$E:$E,$E430)-MINIFS(Q:Q,$E:$E,$E430))))</f>
        <v/>
      </c>
      <c r="CG430" s="232" t="str">
        <f t="array" ref="CG430">IF(R430="","",
IF(INDEX(Settings!$H:$H,MATCH(CG$1,Settings!$G:$G,0))=TRUE,
100-100*(R430-MINIFS(R:R,$E:$E,$E430))/(MAXIFS(R:R,$E:$E,$E430)-MINIFS(R:R,$E:$E,$E430)),
100*(R430-MINIFS(R:R,$E:$E,$E430))/(MAXIFS(R:R,$E:$E,$E430)-MINIFS(R:R,$E:$E,$E430))))</f>
        <v/>
      </c>
      <c r="CH430" s="232" t="str">
        <f t="array" ref="CH430">IF(S430="","",
IF(INDEX(Settings!$H:$H,MATCH(CH$1,Settings!$G:$G,0))=TRUE,
100-100*(S430-MINIFS(S:S,$E:$E,$E430))/(MAXIFS(S:S,$E:$E,$E430)-MINIFS(S:S,$E:$E,$E430)),
100*(S430-MINIFS(S:S,$E:$E,$E430))/(MAXIFS(S:S,$E:$E,$E430)-MINIFS(S:S,$E:$E,$E430))))</f>
        <v/>
      </c>
      <c r="CI430" s="232" t="str">
        <f t="array" ref="CI430">IF(T430="","",
IF(INDEX(Settings!$H:$H,MATCH(CI$1,Settings!$G:$G,0))=TRUE,
100-100*(T430-MINIFS(T:T,$E:$E,$E430))/(MAXIFS(T:T,$E:$E,$E430)-MINIFS(T:T,$E:$E,$E430)),
100*(T430-MINIFS(T:T,$E:$E,$E430))/(MAXIFS(T:T,$E:$E,$E430)-MINIFS(T:T,$E:$E,$E430))))</f>
        <v/>
      </c>
      <c r="CJ430" s="232" t="str">
        <f t="array" ref="CJ430">IF(U430="","",
IF(INDEX(Settings!$H:$H,MATCH(CJ$1,Settings!$G:$G,0))=TRUE,
100-100*(U430-MINIFS(U:U,$E:$E,$E430))/(MAXIFS(U:U,$E:$E,$E430)-MINIFS(U:U,$E:$E,$E430)),
100*(U430-MINIFS(U:U,$E:$E,$E430))/(MAXIFS(U:U,$E:$E,$E430)-MINIFS(U:U,$E:$E,$E430))))</f>
        <v/>
      </c>
      <c r="CK430" s="232" t="str">
        <f t="array" ref="CK430">IF(V430="","",
IF(INDEX(Settings!$H:$H,MATCH(CK$1,Settings!$G:$G,0))=TRUE,
100-100*(V430-MINIFS(V:V,$E:$E,$E430))/(MAXIFS(V:V,$E:$E,$E430)-MINIFS(V:V,$E:$E,$E430)),
100*(V430-MINIFS(V:V,$E:$E,$E430))/(MAXIFS(V:V,$E:$E,$E430)-MINIFS(V:V,$E:$E,$E430))))</f>
        <v/>
      </c>
      <c r="CL430" s="232" t="str">
        <f t="array" ref="CL430">IF(W430="","",
IF(INDEX(Settings!$H:$H,MATCH(CL$1,Settings!$G:$G,0))=TRUE,
100-100*(W430-MINIFS(W:W,$E:$E,$E430))/(MAXIFS(W:W,$E:$E,$E430)-MINIFS(W:W,$E:$E,$E430)),
100*(W430-MINIFS(W:W,$E:$E,$E430))/(MAXIFS(W:W,$E:$E,$E430)-MINIFS(W:W,$E:$E,$E430))))</f>
        <v/>
      </c>
      <c r="CM430" s="232" t="str">
        <f t="array" ref="CM430">IF(X430="","",
IF(INDEX(Settings!$H:$H,MATCH(CM$1,Settings!$G:$G,0))=TRUE,
100-100*(X430-MINIFS(X:X,$E:$E,$E430))/(MAXIFS(X:X,$E:$E,$E430)-MINIFS(X:X,$E:$E,$E430)),
100*(X430-MINIFS(X:X,$E:$E,$E430))/(MAXIFS(X:X,$E:$E,$E430)-MINIFS(X:X,$E:$E,$E430))))</f>
        <v/>
      </c>
      <c r="CN430" s="232" t="str">
        <f t="array" ref="CN430">IF(Y430="","",
IF(INDEX(Settings!$H:$H,MATCH(CN$1,Settings!$G:$G,0))=TRUE,
100-100*(Y430-MINIFS(Y:Y,$E:$E,$E430))/(MAXIFS(Y:Y,$E:$E,$E430)-MINIFS(Y:Y,$E:$E,$E430)),
100*(Y430-MINIFS(Y:Y,$E:$E,$E430))/(MAXIFS(Y:Y,$E:$E,$E430)-MINIFS(Y:Y,$E:$E,$E430))))</f>
        <v/>
      </c>
      <c r="CO430" s="232" t="str">
        <f t="array" ref="CO430">IF(Z430="","",
IF(INDEX(Settings!$H:$H,MATCH(CO$1,Settings!$G:$G,0))=TRUE,
100-100*(Z430-MINIFS(Z:Z,$E:$E,$E430))/(MAXIFS(Z:Z,$E:$E,$E430)-MINIFS(Z:Z,$E:$E,$E430)),
100*(Z430-MINIFS(Z:Z,$E:$E,$E430))/(MAXIFS(Z:Z,$E:$E,$E430)-MINIFS(Z:Z,$E:$E,$E430))))</f>
        <v/>
      </c>
      <c r="CP430" s="232" t="str">
        <f t="array" ref="CP430">IF(AA430="","",
IF(INDEX(Settings!$H:$H,MATCH(CP$1,Settings!$G:$G,0))=TRUE,
100-100*(AA430-MINIFS(AA:AA,$E:$E,$E430))/(MAXIFS(AA:AA,$E:$E,$E430)-MINIFS(AA:AA,$E:$E,$E430)),
100*(AA430-MINIFS(AA:AA,$E:$E,$E430))/(MAXIFS(AA:AA,$E:$E,$E430)-MINIFS(AA:AA,$E:$E,$E430))))</f>
        <v/>
      </c>
      <c r="CQ430" s="232" t="str">
        <f t="array" ref="CQ430">IF(AB430="","",
IF(INDEX(Settings!$H:$H,MATCH(CQ$1,Settings!$G:$G,0))=TRUE,
100-100*(AB430-MINIFS(AB:AB,$E:$E,$E430))/(MAXIFS(AB:AB,$E:$E,$E430)-MINIFS(AB:AB,$E:$E,$E430)),
100*(AB430-MINIFS(AB:AB,$E:$E,$E430))/(MAXIFS(AB:AB,$E:$E,$E430)-MINIFS(AB:AB,$E:$E,$E430))))</f>
        <v/>
      </c>
      <c r="CR430" s="232" t="str">
        <f t="array" ref="CR430">IF(AC430="","",
IF(INDEX(Settings!$H:$H,MATCH(CR$1,Settings!$G:$G,0))=TRUE,
100-100*(AC430-MINIFS(AC:AC,$E:$E,$E430))/(MAXIFS(AC:AC,$E:$E,$E430)-MINIFS(AC:AC,$E:$E,$E430)),
100*(AC430-MINIFS(AC:AC,$E:$E,$E430))/(MAXIFS(AC:AC,$E:$E,$E430)-MINIFS(AC:AC,$E:$E,$E430))))</f>
        <v/>
      </c>
      <c r="CS430" s="232" t="str">
        <f t="array" ref="CS430">IF(AD430="","",
IF(INDEX(Settings!$H:$H,MATCH(CS$1,Settings!$G:$G,0))=TRUE,
100-100*(AD430-MINIFS(AD:AD,$E:$E,$E430))/(MAXIFS(AD:AD,$E:$E,$E430)-MINIFS(AD:AD,$E:$E,$E430)),
100*(AD430-MINIFS(AD:AD,$E:$E,$E430))/(MAXIFS(AD:AD,$E:$E,$E430)-MINIFS(AD:AD,$E:$E,$E430))))</f>
        <v/>
      </c>
      <c r="CT430" s="232" t="str">
        <f t="array" ref="CT430">IF(AE430="","",
IF(INDEX(Settings!$H:$H,MATCH(CT$1,Settings!$G:$G,0))=TRUE,
100-100*(AE430-MINIFS(AE:AE,$E:$E,$E430))/(MAXIFS(AE:AE,$E:$E,$E430)-MINIFS(AE:AE,$E:$E,$E430)),
100*(AE430-MINIFS(AE:AE,$E:$E,$E430))/(MAXIFS(AE:AE,$E:$E,$E430)-MINIFS(AE:AE,$E:$E,$E430))))</f>
        <v/>
      </c>
      <c r="CU430" s="232" t="str">
        <f t="array" ref="CU430">IF(AF430="","",
IF(INDEX(Settings!$H:$H,MATCH(CU$1,Settings!$G:$G,0))=TRUE,
100-100*(AF430-MINIFS(AF:AF,$E:$E,$E430))/(MAXIFS(AF:AF,$E:$E,$E430)-MINIFS(AF:AF,$E:$E,$E430)),
100*(AF430-MINIFS(AF:AF,$E:$E,$E430))/(MAXIFS(AF:AF,$E:$E,$E430)-MINIFS(AF:AF,$E:$E,$E430))))</f>
        <v/>
      </c>
      <c r="CV430" s="232" t="str">
        <f t="array" ref="CV430">IF(AG430="","",
IF(INDEX(Settings!$H:$H,MATCH(CV$1,Settings!$G:$G,0))=TRUE,
100-100*(AG430-MINIFS(AG:AG,$E:$E,$E430))/(MAXIFS(AG:AG,$E:$E,$E430)-MINIFS(AG:AG,$E:$E,$E430)),
100*(AG430-MINIFS(AG:AG,$E:$E,$E430))/(MAXIFS(AG:AG,$E:$E,$E430)-MINIFS(AG:AG,$E:$E,$E430))))</f>
        <v/>
      </c>
      <c r="CW430" s="232" t="str">
        <f t="array" ref="CW430">IF(AH430="","",
IF(INDEX(Settings!$H:$H,MATCH(CW$1,Settings!$G:$G,0))=TRUE,
100-100*(AH430-MINIFS(AH:AH,$E:$E,$E430))/(MAXIFS(AH:AH,$E:$E,$E430)-MINIFS(AH:AH,$E:$E,$E430)),
100*(AH430-MINIFS(AH:AH,$E:$E,$E430))/(MAXIFS(AH:AH,$E:$E,$E430)-MINIFS(AH:AH,$E:$E,$E430))))</f>
        <v/>
      </c>
      <c r="CX430" s="232" t="str">
        <f t="array" ref="CX430">IF(AI430="","",
IF(INDEX(Settings!$H:$H,MATCH(CX$1,Settings!$G:$G,0))=TRUE,
100-100*(AI430-MINIFS(AI:AI,$E:$E,$E430))/(MAXIFS(AI:AI,$E:$E,$E430)-MINIFS(AI:AI,$E:$E,$E430)),
100*(AI430-MINIFS(AI:AI,$E:$E,$E430))/(MAXIFS(AI:AI,$E:$E,$E430)-MINIFS(AI:AI,$E:$E,$E430))))</f>
        <v/>
      </c>
      <c r="CY430" s="232" t="str">
        <f t="array" ref="CY430">IF(AJ430="","",
IF(INDEX(Settings!$H:$H,MATCH(CY$1,Settings!$G:$G,0))=TRUE,
100-100*(AJ430-MINIFS(AJ:AJ,$E:$E,$E430))/(MAXIFS(AJ:AJ,$E:$E,$E430)-MINIFS(AJ:AJ,$E:$E,$E430)),
100*(AJ430-MINIFS(AJ:AJ,$E:$E,$E430))/(MAXIFS(AJ:AJ,$E:$E,$E430)-MINIFS(AJ:AJ,$E:$E,$E430))))</f>
        <v/>
      </c>
      <c r="CZ430" s="232" t="str">
        <f t="array" ref="CZ430">IF(AK430="","",
IF(INDEX(Settings!$H:$H,MATCH(CZ$1,Settings!$G:$G,0))=TRUE,
100-100*(AK430-MINIFS(AK:AK,$E:$E,$E430))/(MAXIFS(AK:AK,$E:$E,$E430)-MINIFS(AK:AK,$E:$E,$E430)),
100*(AK430-MINIFS(AK:AK,$E:$E,$E430))/(MAXIFS(AK:AK,$E:$E,$E430)-MINIFS(AK:AK,$E:$E,$E430))))</f>
        <v/>
      </c>
      <c r="DA430" s="232" t="str">
        <f t="array" ref="DA430">IF(AL430="","",
IF(INDEX(Settings!$H:$H,MATCH(DA$1,Settings!$G:$G,0))=TRUE,
100-100*(AL430-MINIFS(AL:AL,$E:$E,$E430))/(MAXIFS(AL:AL,$E:$E,$E430)-MINIFS(AL:AL,$E:$E,$E430)),
100*(AL430-MINIFS(AL:AL,$E:$E,$E430))/(MAXIFS(AL:AL,$E:$E,$E430)-MINIFS(AL:AL,$E:$E,$E430))))</f>
        <v/>
      </c>
      <c r="DB430" s="232" t="str">
        <f t="array" ref="DB430">IF(AM430="","",
IF(INDEX(Settings!$H:$H,MATCH(DB$1,Settings!$G:$G,0))=TRUE,
100-100*(AM430-MINIFS(AM:AM,$E:$E,$E430))/(MAXIFS(AM:AM,$E:$E,$E430)-MINIFS(AM:AM,$E:$E,$E430)),
100*(AM430-MINIFS(AM:AM,$E:$E,$E430))/(MAXIFS(AM:AM,$E:$E,$E430)-MINIFS(AM:AM,$E:$E,$E430))))</f>
        <v/>
      </c>
      <c r="DC430" s="232" t="str">
        <f t="array" ref="DC430">IF(AN430="","",
IF(INDEX(Settings!$H:$H,MATCH(DC$1,Settings!$G:$G,0))=TRUE,
100-100*(AN430-MINIFS(AN:AN,$E:$E,$E430))/(MAXIFS(AN:AN,$E:$E,$E430)-MINIFS(AN:AN,$E:$E,$E430)),
100*(AN430-MINIFS(AN:AN,$E:$E,$E430))/(MAXIFS(AN:AN,$E:$E,$E430)-MINIFS(AN:AN,$E:$E,$E430))))</f>
        <v/>
      </c>
      <c r="DD430" s="232" t="str">
        <f t="array" ref="DD430">IF(AO430="","",
IF(INDEX(Settings!$H:$H,MATCH(DD$1,Settings!$G:$G,0))=TRUE,
100-100*(AO430-MINIFS(AO:AO,$E:$E,$E430))/(MAXIFS(AO:AO,$E:$E,$E430)-MINIFS(AO:AO,$E:$E,$E430)),
100*(AO430-MINIFS(AO:AO,$E:$E,$E430))/(MAXIFS(AO:AO,$E:$E,$E430)-MINIFS(AO:AO,$E:$E,$E430))))</f>
        <v/>
      </c>
      <c r="DE430" s="232" t="str">
        <f t="array" ref="DE430">IF(AP430="","",
IF(INDEX(Settings!$H:$H,MATCH(DE$1,Settings!$G:$G,0))=TRUE,
100-100*(AP430-MINIFS(AP:AP,$E:$E,$E430))/(MAXIFS(AP:AP,$E:$E,$E430)-MINIFS(AP:AP,$E:$E,$E430)),
100*(AP430-MINIFS(AP:AP,$E:$E,$E430))/(MAXIFS(AP:AP,$E:$E,$E430)-MINIFS(AP:AP,$E:$E,$E430))))</f>
        <v/>
      </c>
      <c r="DF430" s="232" t="str">
        <f t="array" ref="DF430">IF(AQ430="","",
IF(INDEX(Settings!$H:$H,MATCH(DF$1,Settings!$G:$G,0))=TRUE,
100-100*(AQ430-MINIFS(AQ:AQ,$E:$E,$E430))/(MAXIFS(AQ:AQ,$E:$E,$E430)-MINIFS(AQ:AQ,$E:$E,$E430)),
100*(AQ430-MINIFS(AQ:AQ,$E:$E,$E430))/(MAXIFS(AQ:AQ,$E:$E,$E430)-MINIFS(AQ:AQ,$E:$E,$E430))))</f>
        <v/>
      </c>
      <c r="DG430" s="232" t="str">
        <f t="array" ref="DG430">IF(AR430="","",
IF(INDEX(Settings!$H:$H,MATCH(DG$1,Settings!$G:$G,0))=TRUE,
100-100*(AR430-MINIFS(AR:AR,$E:$E,$E430))/(MAXIFS(AR:AR,$E:$E,$E430)-MINIFS(AR:AR,$E:$E,$E430)),
100*(AR430-MINIFS(AR:AR,$E:$E,$E430))/(MAXIFS(AR:AR,$E:$E,$E430)-MINIFS(AR:AR,$E:$E,$E430))))</f>
        <v/>
      </c>
      <c r="DH430" s="232" t="str">
        <f t="array" ref="DH430">IF(AS430="","",
IF(INDEX(Settings!$H:$H,MATCH(DH$1,Settings!$G:$G,0))=TRUE,
100-100*(AS430-MINIFS(AS:AS,$E:$E,$E430))/(MAXIFS(AS:AS,$E:$E,$E430)-MINIFS(AS:AS,$E:$E,$E430)),
100*(AS430-MINIFS(AS:AS,$E:$E,$E430))/(MAXIFS(AS:AS,$E:$E,$E430)-MINIFS(AS:AS,$E:$E,$E430))))</f>
        <v/>
      </c>
      <c r="DI430" s="232" t="str">
        <f t="array" ref="DI430">IF(AT430="","",
IF(INDEX(Settings!$H:$H,MATCH(DI$1,Settings!$G:$G,0))=TRUE,
100-100*(AT430-MINIFS(AT:AT,$E:$E,$E430))/(MAXIFS(AT:AT,$E:$E,$E430)-MINIFS(AT:AT,$E:$E,$E430)),
100*(AT430-MINIFS(AT:AT,$E:$E,$E430))/(MAXIFS(AT:AT,$E:$E,$E430)-MINIFS(AT:AT,$E:$E,$E430))))</f>
        <v/>
      </c>
      <c r="DJ430" s="232" t="str">
        <f t="array" ref="DJ430">IF(AU430="","",
IF(INDEX(Settings!$H:$H,MATCH(DJ$1,Settings!$G:$G,0))=TRUE,
100-100*(AU430-MINIFS(AU:AU,$E:$E,$E430))/(MAXIFS(AU:AU,$E:$E,$E430)-MINIFS(AU:AU,$E:$E,$E430)),
100*(AU430-MINIFS(AU:AU,$E:$E,$E430))/(MAXIFS(AU:AU,$E:$E,$E430)-MINIFS(AU:AU,$E:$E,$E430))))</f>
        <v/>
      </c>
      <c r="DK430" s="232" t="str">
        <f t="array" ref="DK430">IF(AV430="","",
IF(INDEX(Settings!$H:$H,MATCH(DK$1,Settings!$G:$G,0))=TRUE,
100-100*(AV430-MINIFS(AV:AV,$E:$E,$E430))/(MAXIFS(AV:AV,$E:$E,$E430)-MINIFS(AV:AV,$E:$E,$E430)),
100*(AV430-MINIFS(AV:AV,$E:$E,$E430))/(MAXIFS(AV:AV,$E:$E,$E430)-MINIFS(AV:AV,$E:$E,$E430))))</f>
        <v/>
      </c>
      <c r="DL430" s="232" t="str">
        <f t="array" ref="DL430">IF(AW430="","",
IF(INDEX(Settings!$H:$H,MATCH(DL$1,Settings!$G:$G,0))=TRUE,
100-100*(AW430-MINIFS(AW:AW,$E:$E,$E430))/(MAXIFS(AW:AW,$E:$E,$E430)-MINIFS(AW:AW,$E:$E,$E430)),
100*(AW430-MINIFS(AW:AW,$E:$E,$E430))/(MAXIFS(AW:AW,$E:$E,$E430)-MINIFS(AW:AW,$E:$E,$E430))))</f>
        <v/>
      </c>
      <c r="DM430" s="232" t="str">
        <f t="array" ref="DM430">IF(AX430="","",
IF(INDEX(Settings!$H:$H,MATCH(DM$1,Settings!$G:$G,0))=TRUE,
100-100*(AX430-MINIFS(AX:AX,$E:$E,$E430))/(MAXIFS(AX:AX,$E:$E,$E430)-MINIFS(AX:AX,$E:$E,$E430)),
100*(AX430-MINIFS(AX:AX,$E:$E,$E430))/(MAXIFS(AX:AX,$E:$E,$E430)-MINIFS(AX:AX,$E:$E,$E430))))</f>
        <v/>
      </c>
      <c r="DN430" s="232" t="str">
        <f t="array" ref="DN430">IF(AY430="","",
IF(INDEX(Settings!$H:$H,MATCH(DN$1,Settings!$G:$G,0))=TRUE,
100-100*(AY430-MINIFS(AY:AY,$E:$E,$E430))/(MAXIFS(AY:AY,$E:$E,$E430)-MINIFS(AY:AY,$E:$E,$E430)),
100*(AY430-MINIFS(AY:AY,$E:$E,$E430))/(MAXIFS(AY:AY,$E:$E,$E430)-MINIFS(AY:AY,$E:$E,$E430))))</f>
        <v/>
      </c>
      <c r="DO430" s="232" t="str">
        <f t="array" ref="DO430">IF(AZ430="","",
IF(INDEX(Settings!$H:$H,MATCH(DO$1,Settings!$G:$G,0))=TRUE,
100-100*(AZ430-MINIFS(AZ:AZ,$E:$E,$E430))/(MAXIFS(AZ:AZ,$E:$E,$E430)-MINIFS(AZ:AZ,$E:$E,$E430)),
100*(AZ430-MINIFS(AZ:AZ,$E:$E,$E430))/(MAXIFS(AZ:AZ,$E:$E,$E430)-MINIFS(AZ:AZ,$E:$E,$E430))))</f>
        <v/>
      </c>
      <c r="DP430" s="232" t="str">
        <f t="array" ref="DP430">IF(BA430="","",
IF(INDEX(Settings!$H:$H,MATCH(DP$1,Settings!$G:$G,0))=TRUE,
100-100*(BA430-MINIFS(BA:BA,$E:$E,$E430))/(MAXIFS(BA:BA,$E:$E,$E430)-MINIFS(BA:BA,$E:$E,$E430)),
100*(BA430-MINIFS(BA:BA,$E:$E,$E430))/(MAXIFS(BA:BA,$E:$E,$E430)-MINIFS(BA:BA,$E:$E,$E430))))</f>
        <v/>
      </c>
      <c r="DQ430" s="232" t="str">
        <f t="array" ref="DQ430">IF(BB430="","",
IF(INDEX(Settings!$H:$H,MATCH(DQ$1,Settings!$G:$G,0))=TRUE,
100-100*(BB430-MINIFS(BB:BB,$E:$E,$E430))/(MAXIFS(BB:BB,$E:$E,$E430)-MINIFS(BB:BB,$E:$E,$E430)),
100*(BB430-MINIFS(BB:BB,$E:$E,$E430))/(MAXIFS(BB:BB,$E:$E,$E430)-MINIFS(BB:BB,$E:$E,$E430))))</f>
        <v/>
      </c>
      <c r="DR430" s="232" t="str">
        <f t="array" ref="DR430">IF(BC430="","",
IF(INDEX(Settings!$H:$H,MATCH(DR$1,Settings!$G:$G,0))=TRUE,
100-100*(BC430-MINIFS(BC:BC,$E:$E,$E430))/(MAXIFS(BC:BC,$E:$E,$E430)-MINIFS(BC:BC,$E:$E,$E430)),
100*(BC430-MINIFS(BC:BC,$E:$E,$E430))/(MAXIFS(BC:BC,$E:$E,$E430)-MINIFS(BC:BC,$E:$E,$E430))))</f>
        <v/>
      </c>
      <c r="DS430" s="232" t="str">
        <f t="array" ref="DS430">IF(BD430="","",
IF(INDEX(Settings!$H:$H,MATCH(DS$1,Settings!$G:$G,0))=TRUE,
100-100*(BD430-MINIFS(BD:BD,$E:$E,$E430))/(MAXIFS(BD:BD,$E:$E,$E430)-MINIFS(BD:BD,$E:$E,$E430)),
100*(BD430-MINIFS(BD:BD,$E:$E,$E430))/(MAXIFS(BD:BD,$E:$E,$E430)-MINIFS(BD:BD,$E:$E,$E430))))</f>
        <v/>
      </c>
      <c r="DT430" s="232" t="str">
        <f t="array" ref="DT430">IF(BE430="","",
IF(INDEX(Settings!$H:$H,MATCH(DT$1,Settings!$G:$G,0))=TRUE,
100-100*(BE430-MINIFS(BE:BE,$E:$E,$E430))/(MAXIFS(BE:BE,$E:$E,$E430)-MINIFS(BE:BE,$E:$E,$E430)),
100*(BE430-MINIFS(BE:BE,$E:$E,$E430))/(MAXIFS(BE:BE,$E:$E,$E430)-MINIFS(BE:BE,$E:$E,$E430))))</f>
        <v/>
      </c>
      <c r="DU430" s="232" t="str">
        <f t="array" ref="DU430">IF(BF430="","",
IF(INDEX(Settings!$H:$H,MATCH(DU$1,Settings!$G:$G,0))=TRUE,
100-100*(BF430-MINIFS(BF:BF,$E:$E,$E430))/(MAXIFS(BF:BF,$E:$E,$E430)-MINIFS(BF:BF,$E:$E,$E430)),
100*(BF430-MINIFS(BF:BF,$E:$E,$E430))/(MAXIFS(BF:BF,$E:$E,$E430)-MINIFS(BF:BF,$E:$E,$E430))))</f>
        <v/>
      </c>
      <c r="DV430" s="232" t="str">
        <f t="array" ref="DV430">IF(BG430="","",
IF(INDEX(Settings!$H:$H,MATCH(DV$1,Settings!$G:$G,0))=TRUE,
100-100*(BG430-MINIFS(BG:BG,$E:$E,$E430))/(MAXIFS(BG:BG,$E:$E,$E430)-MINIFS(BG:BG,$E:$E,$E430)),
100*(BG430-MINIFS(BG:BG,$E:$E,$E430))/(MAXIFS(BG:BG,$E:$E,$E430)-MINIFS(BG:BG,$E:$E,$E430))))</f>
        <v/>
      </c>
      <c r="DW430" s="232" t="str">
        <f t="array" ref="DW430">IF(BH430="","",
IF(INDEX(Settings!$H:$H,MATCH(DW$1,Settings!$G:$G,0))=TRUE,
100-100*(BH430-MINIFS(BH:BH,$E:$E,$E430))/(MAXIFS(BH:BH,$E:$E,$E430)-MINIFS(BH:BH,$E:$E,$E430)),
100*(BH430-MINIFS(BH:BH,$E:$E,$E430))/(MAXIFS(BH:BH,$E:$E,$E430)-MINIFS(BH:BH,$E:$E,$E430))))</f>
        <v/>
      </c>
      <c r="DX430" s="232" t="str">
        <f t="array" ref="DX430">IF(BI430="","",
IF(INDEX(Settings!$H:$H,MATCH(DX$1,Settings!$G:$G,0))=TRUE,
100-100*(BI430-MINIFS(BI:BI,$E:$E,$E430))/(MAXIFS(BI:BI,$E:$E,$E430)-MINIFS(BI:BI,$E:$E,$E430)),
100*(BI430-MINIFS(BI:BI,$E:$E,$E430))/(MAXIFS(BI:BI,$E:$E,$E430)-MINIFS(BI:BI,$E:$E,$E430))))</f>
        <v/>
      </c>
      <c r="DY430" s="232" t="str">
        <f t="array" ref="DY430">IF(BJ430="","",
IF(INDEX(Settings!$H:$H,MATCH(DY$1,Settings!$G:$G,0))=TRUE,
100-100*(BJ430-MINIFS(BJ:BJ,$E:$E,$E430))/(MAXIFS(BJ:BJ,$E:$E,$E430)-MINIFS(BJ:BJ,$E:$E,$E430)),
100*(BJ430-MINIFS(BJ:BJ,$E:$E,$E430))/(MAXIFS(BJ:BJ,$E:$E,$E430)-MINIFS(BJ:BJ,$E:$E,$E430))))</f>
        <v/>
      </c>
      <c r="DZ430" s="234"/>
      <c r="EA430" s="234"/>
      <c r="EB430" s="234" t="str">
        <f t="shared" si="8"/>
        <v/>
      </c>
      <c r="EC430" s="234" t="str">
        <f t="shared" si="9"/>
        <v/>
      </c>
      <c r="ED430" s="234" t="str">
        <f t="shared" si="10"/>
        <v/>
      </c>
      <c r="EE430" s="234" t="str">
        <f t="shared" si="11"/>
        <v/>
      </c>
      <c r="EF430" s="234" t="str">
        <f t="shared" si="12"/>
        <v/>
      </c>
      <c r="EG430" s="234" t="str">
        <f t="shared" si="13"/>
        <v/>
      </c>
      <c r="EH430" s="234"/>
      <c r="EI430" s="234"/>
      <c r="EJ430" s="234"/>
      <c r="EK430" s="234"/>
      <c r="EL430" s="234"/>
      <c r="EM430" s="234"/>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3" t="str">
        <f t="shared" si="14"/>
        <v/>
      </c>
      <c r="N431" s="49"/>
      <c r="O431" s="49"/>
      <c r="P431" s="49"/>
      <c r="Q431" s="49"/>
      <c r="R431" s="49"/>
      <c r="S431" s="222" t="str">
        <f>IFERROR(VLOOKUP(AF431, 'YOYO IR Scores'!A:C, 3, FALSE), "")
</f>
        <v/>
      </c>
      <c r="T431" s="49"/>
      <c r="U431" s="49"/>
      <c r="V431" s="49"/>
      <c r="W431" s="49"/>
      <c r="X431" s="224" t="str">
        <f t="shared" si="4"/>
        <v/>
      </c>
      <c r="Y431" s="225" t="str">
        <f t="shared" si="5"/>
        <v/>
      </c>
      <c r="Z431" s="225" t="str">
        <f t="shared" si="6"/>
        <v/>
      </c>
      <c r="AA431" s="224" t="str">
        <f t="shared" si="7"/>
        <v/>
      </c>
      <c r="AB431" s="223"/>
      <c r="AC431" s="223"/>
      <c r="AD431" s="223"/>
      <c r="AE431" s="223" t="str">
        <f>IFERROR(VLOOKUP(AF431, 'YOYO IR Scores'!A:C, 2, FALSE), "")</f>
        <v/>
      </c>
      <c r="AF431" s="223"/>
      <c r="AG431" s="223"/>
      <c r="AH431" s="223"/>
      <c r="AI431" s="223"/>
      <c r="AJ431" s="223"/>
      <c r="AK431" s="223"/>
      <c r="AL431" s="223"/>
      <c r="AM431" s="223"/>
      <c r="AN431" s="223"/>
      <c r="AO431" s="223"/>
      <c r="AP431" s="223"/>
      <c r="AQ431" s="223"/>
      <c r="AR431" s="223"/>
      <c r="AS431" s="223"/>
      <c r="AT431" s="223"/>
      <c r="AU431" s="223"/>
      <c r="AV431" s="223"/>
      <c r="AW431" s="223"/>
      <c r="AX431" s="223"/>
      <c r="AY431" s="223"/>
      <c r="AZ431" s="223"/>
      <c r="BA431" s="223"/>
      <c r="BB431" s="223"/>
      <c r="BC431" s="223"/>
      <c r="BD431" s="223"/>
      <c r="BE431" s="223"/>
      <c r="BF431" s="223"/>
      <c r="BG431" s="223"/>
      <c r="BH431" s="223"/>
      <c r="BI431" s="223"/>
      <c r="BJ431" s="223"/>
      <c r="BK431" s="223" t="str">
        <f t="array" ref="BK431">IF(J431="","",
IF(INDEX(Settings!$H:$H,MATCH(BY$1,Settings!$G:$G,0))=TRUE,
100-100*(J431-MIN(J:J))/(MAX(J:J)-MIN(J:J)),
100*(J431-MIN(J:J))/(MAX(J:J)-MIN(J:J))))</f>
        <v/>
      </c>
      <c r="BL431" s="223" t="str">
        <f t="array" ref="BL431">IF(J431="","",
IF(INDEX(Settings!$H:$H,MATCH(BY$1,Settings!$G:$G,0))=TRUE,
100-100*(J431-MINIFS(J:J,$E:$E,$E431))/(MAXIFS(J:J,$E:$E,$E431)-MINIFS(J:J,$E:$E,$E431)),
100*(J431-MINIFS(J:J,$E:$E,$E431))/(MAXIFS(J:J,$E:$E,$E431)-MINIFS(J:J,$E:$E,$E431))))</f>
        <v/>
      </c>
      <c r="BM431" s="223"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4" t="str">
        <f t="array" ref="BQ431">IF(J431="","",
IF(INDEX(Settings!$H:$H,MATCH(BY$1,Settings!$G:$G,0))=TRUE,
-1*(J431-AVERAGE(J:J))/STDEV(J:J),
(J431-AVERAGE(J:J))/STDEV(J:J)))</f>
        <v/>
      </c>
      <c r="BR431" s="224" t="str">
        <f>IFERROR(__xludf.DUMMYFUNCTION("IF(J431="""","""",
IF(INDEX(Settings!$H:$H,MATCH(BY$1,Settings!$G:$G,0))=TRUE,
-1*(J431-AVERAGEIFS(J:J,$E:$E,$E431))/STDEV(FILTER(J:J,$E:$E=$E431)),
(J431-AVERAGEIFS(J:J,$E:$E,$E431))/STDEV(FILTER(J:J,$E:$E=$E431))))"),"")</f>
        <v/>
      </c>
      <c r="BS431" s="224"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3" t="str">
        <f t="array" ref="BY431">IF(J431="","",
IF(INDEX(Settings!$H:$H,MATCH(BY$1,Settings!$G:$G,0))=TRUE,
100-100*(J431-MINIFS(J:J,$E:$E,$E431))/(MAXIFS(J:J,$E:$E,$E431)-MINIFS(J:J,$E:$E,$E431)),
100*(J431-MINIFS(J:J,$E:$E,$E431))/(MAXIFS(J:J,$E:$E,$E431)-MINIFS(J:J,$E:$E,$E431))))</f>
        <v/>
      </c>
      <c r="BZ431" s="223" t="str">
        <f t="array" ref="BZ431">IF(K431="","",
IF(INDEX(Settings!$H:$H,MATCH(BZ$1,Settings!$G:$G,0))=TRUE,
100-100*(K431-MINIFS(K:K,$E:$E,$E431))/(MAXIFS(K:K,$E:$E,$E431)-MINIFS(K:K,$E:$E,$E431)),
100*(K431-MINIFS(K:K,$E:$E,$E431))/(MAXIFS(K:K,$E:$E,$E431)-MINIFS(K:K,$E:$E,$E431))))</f>
        <v/>
      </c>
      <c r="CA431" s="223" t="str">
        <f t="array" ref="CA431">IF(L431="","",
IF(INDEX(Settings!$H:$H,MATCH(CA$1,Settings!$G:$G,0))=TRUE,
100-100*(L431-MINIFS(L:L,$E:$E,$E431))/(MAXIFS(L:L,$E:$E,$E431)-MINIFS(L:L,$E:$E,$E431)),
100*(L431-MINIFS(L:L,$E:$E,$E431))/(MAXIFS(L:L,$E:$E,$E431)-MINIFS(L:L,$E:$E,$E431))))</f>
        <v/>
      </c>
      <c r="CB431" s="223" t="str">
        <f t="array" ref="CB431">IF(M431="","",
IF(INDEX(Settings!$H:$H,MATCH(CB$1,Settings!$G:$G,0))=TRUE,
100-100*(M431-MINIFS(M:M,$E:$E,$E431))/(MAXIFS(M:M,$E:$E,$E431)-MINIFS(M:M,$E:$E,$E431)),
100*(M431-MINIFS(M:M,$E:$E,$E431))/(MAXIFS(M:M,$E:$E,$E431)-MINIFS(M:M,$E:$E,$E431))))</f>
        <v/>
      </c>
      <c r="CC431" s="223" t="str">
        <f t="array" ref="CC431">IF(N431="","",
IF(INDEX(Settings!$H:$H,MATCH(CC$1,Settings!$G:$G,0))=TRUE,
100-100*(N431-MINIFS(N:N,$E:$E,$E431))/(MAXIFS(N:N,$E:$E,$E431)-MINIFS(N:N,$E:$E,$E431)),
100*(N431-MINIFS(N:N,$E:$E,$E431))/(MAXIFS(N:N,$E:$E,$E431)-MINIFS(N:N,$E:$E,$E431))))</f>
        <v/>
      </c>
      <c r="CD431" s="223" t="str">
        <f t="array" ref="CD431">IF(O431="","",
IF(INDEX(Settings!$H:$H,MATCH(CD$1,Settings!$G:$G,0))=TRUE,
100-100*(O431-MINIFS(O:O,$E:$E,$E431))/(MAXIFS(O:O,$E:$E,$E431)-MINIFS(O:O,$E:$E,$E431)),
100*(O431-MINIFS(O:O,$E:$E,$E431))/(MAXIFS(O:O,$E:$E,$E431)-MINIFS(O:O,$E:$E,$E431))))</f>
        <v/>
      </c>
      <c r="CE431" s="223" t="str">
        <f t="array" ref="CE431">IF(P431="","",
IF(INDEX(Settings!$H:$H,MATCH(CE$1,Settings!$G:$G,0))=TRUE,
100-100*(P431-MINIFS(P:P,$E:$E,$E431))/(MAXIFS(P:P,$E:$E,$E431)-MINIFS(P:P,$E:$E,$E431)),
100*(P431-MINIFS(P:P,$E:$E,$E431))/(MAXIFS(P:P,$E:$E,$E431)-MINIFS(P:P,$E:$E,$E431))))</f>
        <v/>
      </c>
      <c r="CF431" s="223" t="str">
        <f t="array" ref="CF431">IF(Q431="","",
IF(INDEX(Settings!$H:$H,MATCH(CF$1,Settings!$G:$G,0))=TRUE,
100-100*(Q431-MINIFS(Q:Q,$E:$E,$E431))/(MAXIFS(Q:Q,$E:$E,$E431)-MINIFS(Q:Q,$E:$E,$E431)),
100*(Q431-MINIFS(Q:Q,$E:$E,$E431))/(MAXIFS(Q:Q,$E:$E,$E431)-MINIFS(Q:Q,$E:$E,$E431))))</f>
        <v/>
      </c>
      <c r="CG431" s="223" t="str">
        <f t="array" ref="CG431">IF(R431="","",
IF(INDEX(Settings!$H:$H,MATCH(CG$1,Settings!$G:$G,0))=TRUE,
100-100*(R431-MINIFS(R:R,$E:$E,$E431))/(MAXIFS(R:R,$E:$E,$E431)-MINIFS(R:R,$E:$E,$E431)),
100*(R431-MINIFS(R:R,$E:$E,$E431))/(MAXIFS(R:R,$E:$E,$E431)-MINIFS(R:R,$E:$E,$E431))))</f>
        <v/>
      </c>
      <c r="CH431" s="223" t="str">
        <f t="array" ref="CH431">IF(S431="","",
IF(INDEX(Settings!$H:$H,MATCH(CH$1,Settings!$G:$G,0))=TRUE,
100-100*(S431-MINIFS(S:S,$E:$E,$E431))/(MAXIFS(S:S,$E:$E,$E431)-MINIFS(S:S,$E:$E,$E431)),
100*(S431-MINIFS(S:S,$E:$E,$E431))/(MAXIFS(S:S,$E:$E,$E431)-MINIFS(S:S,$E:$E,$E431))))</f>
        <v/>
      </c>
      <c r="CI431" s="223" t="str">
        <f t="array" ref="CI431">IF(T431="","",
IF(INDEX(Settings!$H:$H,MATCH(CI$1,Settings!$G:$G,0))=TRUE,
100-100*(T431-MINIFS(T:T,$E:$E,$E431))/(MAXIFS(T:T,$E:$E,$E431)-MINIFS(T:T,$E:$E,$E431)),
100*(T431-MINIFS(T:T,$E:$E,$E431))/(MAXIFS(T:T,$E:$E,$E431)-MINIFS(T:T,$E:$E,$E431))))</f>
        <v/>
      </c>
      <c r="CJ431" s="223" t="str">
        <f t="array" ref="CJ431">IF(U431="","",
IF(INDEX(Settings!$H:$H,MATCH(CJ$1,Settings!$G:$G,0))=TRUE,
100-100*(U431-MINIFS(U:U,$E:$E,$E431))/(MAXIFS(U:U,$E:$E,$E431)-MINIFS(U:U,$E:$E,$E431)),
100*(U431-MINIFS(U:U,$E:$E,$E431))/(MAXIFS(U:U,$E:$E,$E431)-MINIFS(U:U,$E:$E,$E431))))</f>
        <v/>
      </c>
      <c r="CK431" s="223" t="str">
        <f t="array" ref="CK431">IF(V431="","",
IF(INDEX(Settings!$H:$H,MATCH(CK$1,Settings!$G:$G,0))=TRUE,
100-100*(V431-MINIFS(V:V,$E:$E,$E431))/(MAXIFS(V:V,$E:$E,$E431)-MINIFS(V:V,$E:$E,$E431)),
100*(V431-MINIFS(V:V,$E:$E,$E431))/(MAXIFS(V:V,$E:$E,$E431)-MINIFS(V:V,$E:$E,$E431))))</f>
        <v/>
      </c>
      <c r="CL431" s="223" t="str">
        <f t="array" ref="CL431">IF(W431="","",
IF(INDEX(Settings!$H:$H,MATCH(CL$1,Settings!$G:$G,0))=TRUE,
100-100*(W431-MINIFS(W:W,$E:$E,$E431))/(MAXIFS(W:W,$E:$E,$E431)-MINIFS(W:W,$E:$E,$E431)),
100*(W431-MINIFS(W:W,$E:$E,$E431))/(MAXIFS(W:W,$E:$E,$E431)-MINIFS(W:W,$E:$E,$E431))))</f>
        <v/>
      </c>
      <c r="CM431" s="223" t="str">
        <f t="array" ref="CM431">IF(X431="","",
IF(INDEX(Settings!$H:$H,MATCH(CM$1,Settings!$G:$G,0))=TRUE,
100-100*(X431-MINIFS(X:X,$E:$E,$E431))/(MAXIFS(X:X,$E:$E,$E431)-MINIFS(X:X,$E:$E,$E431)),
100*(X431-MINIFS(X:X,$E:$E,$E431))/(MAXIFS(X:X,$E:$E,$E431)-MINIFS(X:X,$E:$E,$E431))))</f>
        <v/>
      </c>
      <c r="CN431" s="223" t="str">
        <f t="array" ref="CN431">IF(Y431="","",
IF(INDEX(Settings!$H:$H,MATCH(CN$1,Settings!$G:$G,0))=TRUE,
100-100*(Y431-MINIFS(Y:Y,$E:$E,$E431))/(MAXIFS(Y:Y,$E:$E,$E431)-MINIFS(Y:Y,$E:$E,$E431)),
100*(Y431-MINIFS(Y:Y,$E:$E,$E431))/(MAXIFS(Y:Y,$E:$E,$E431)-MINIFS(Y:Y,$E:$E,$E431))))</f>
        <v/>
      </c>
      <c r="CO431" s="223" t="str">
        <f t="array" ref="CO431">IF(Z431="","",
IF(INDEX(Settings!$H:$H,MATCH(CO$1,Settings!$G:$G,0))=TRUE,
100-100*(Z431-MINIFS(Z:Z,$E:$E,$E431))/(MAXIFS(Z:Z,$E:$E,$E431)-MINIFS(Z:Z,$E:$E,$E431)),
100*(Z431-MINIFS(Z:Z,$E:$E,$E431))/(MAXIFS(Z:Z,$E:$E,$E431)-MINIFS(Z:Z,$E:$E,$E431))))</f>
        <v/>
      </c>
      <c r="CP431" s="223" t="str">
        <f t="array" ref="CP431">IF(AA431="","",
IF(INDEX(Settings!$H:$H,MATCH(CP$1,Settings!$G:$G,0))=TRUE,
100-100*(AA431-MINIFS(AA:AA,$E:$E,$E431))/(MAXIFS(AA:AA,$E:$E,$E431)-MINIFS(AA:AA,$E:$E,$E431)),
100*(AA431-MINIFS(AA:AA,$E:$E,$E431))/(MAXIFS(AA:AA,$E:$E,$E431)-MINIFS(AA:AA,$E:$E,$E431))))</f>
        <v/>
      </c>
      <c r="CQ431" s="223" t="str">
        <f t="array" ref="CQ431">IF(AB431="","",
IF(INDEX(Settings!$H:$H,MATCH(CQ$1,Settings!$G:$G,0))=TRUE,
100-100*(AB431-MINIFS(AB:AB,$E:$E,$E431))/(MAXIFS(AB:AB,$E:$E,$E431)-MINIFS(AB:AB,$E:$E,$E431)),
100*(AB431-MINIFS(AB:AB,$E:$E,$E431))/(MAXIFS(AB:AB,$E:$E,$E431)-MINIFS(AB:AB,$E:$E,$E431))))</f>
        <v/>
      </c>
      <c r="CR431" s="223" t="str">
        <f t="array" ref="CR431">IF(AC431="","",
IF(INDEX(Settings!$H:$H,MATCH(CR$1,Settings!$G:$G,0))=TRUE,
100-100*(AC431-MINIFS(AC:AC,$E:$E,$E431))/(MAXIFS(AC:AC,$E:$E,$E431)-MINIFS(AC:AC,$E:$E,$E431)),
100*(AC431-MINIFS(AC:AC,$E:$E,$E431))/(MAXIFS(AC:AC,$E:$E,$E431)-MINIFS(AC:AC,$E:$E,$E431))))</f>
        <v/>
      </c>
      <c r="CS431" s="223" t="str">
        <f t="array" ref="CS431">IF(AD431="","",
IF(INDEX(Settings!$H:$H,MATCH(CS$1,Settings!$G:$G,0))=TRUE,
100-100*(AD431-MINIFS(AD:AD,$E:$E,$E431))/(MAXIFS(AD:AD,$E:$E,$E431)-MINIFS(AD:AD,$E:$E,$E431)),
100*(AD431-MINIFS(AD:AD,$E:$E,$E431))/(MAXIFS(AD:AD,$E:$E,$E431)-MINIFS(AD:AD,$E:$E,$E431))))</f>
        <v/>
      </c>
      <c r="CT431" s="223" t="str">
        <f t="array" ref="CT431">IF(AE431="","",
IF(INDEX(Settings!$H:$H,MATCH(CT$1,Settings!$G:$G,0))=TRUE,
100-100*(AE431-MINIFS(AE:AE,$E:$E,$E431))/(MAXIFS(AE:AE,$E:$E,$E431)-MINIFS(AE:AE,$E:$E,$E431)),
100*(AE431-MINIFS(AE:AE,$E:$E,$E431))/(MAXIFS(AE:AE,$E:$E,$E431)-MINIFS(AE:AE,$E:$E,$E431))))</f>
        <v/>
      </c>
      <c r="CU431" s="223" t="str">
        <f t="array" ref="CU431">IF(AF431="","",
IF(INDEX(Settings!$H:$H,MATCH(CU$1,Settings!$G:$G,0))=TRUE,
100-100*(AF431-MINIFS(AF:AF,$E:$E,$E431))/(MAXIFS(AF:AF,$E:$E,$E431)-MINIFS(AF:AF,$E:$E,$E431)),
100*(AF431-MINIFS(AF:AF,$E:$E,$E431))/(MAXIFS(AF:AF,$E:$E,$E431)-MINIFS(AF:AF,$E:$E,$E431))))</f>
        <v/>
      </c>
      <c r="CV431" s="223" t="str">
        <f t="array" ref="CV431">IF(AG431="","",
IF(INDEX(Settings!$H:$H,MATCH(CV$1,Settings!$G:$G,0))=TRUE,
100-100*(AG431-MINIFS(AG:AG,$E:$E,$E431))/(MAXIFS(AG:AG,$E:$E,$E431)-MINIFS(AG:AG,$E:$E,$E431)),
100*(AG431-MINIFS(AG:AG,$E:$E,$E431))/(MAXIFS(AG:AG,$E:$E,$E431)-MINIFS(AG:AG,$E:$E,$E431))))</f>
        <v/>
      </c>
      <c r="CW431" s="223" t="str">
        <f t="array" ref="CW431">IF(AH431="","",
IF(INDEX(Settings!$H:$H,MATCH(CW$1,Settings!$G:$G,0))=TRUE,
100-100*(AH431-MINIFS(AH:AH,$E:$E,$E431))/(MAXIFS(AH:AH,$E:$E,$E431)-MINIFS(AH:AH,$E:$E,$E431)),
100*(AH431-MINIFS(AH:AH,$E:$E,$E431))/(MAXIFS(AH:AH,$E:$E,$E431)-MINIFS(AH:AH,$E:$E,$E431))))</f>
        <v/>
      </c>
      <c r="CX431" s="223" t="str">
        <f t="array" ref="CX431">IF(AI431="","",
IF(INDEX(Settings!$H:$H,MATCH(CX$1,Settings!$G:$G,0))=TRUE,
100-100*(AI431-MINIFS(AI:AI,$E:$E,$E431))/(MAXIFS(AI:AI,$E:$E,$E431)-MINIFS(AI:AI,$E:$E,$E431)),
100*(AI431-MINIFS(AI:AI,$E:$E,$E431))/(MAXIFS(AI:AI,$E:$E,$E431)-MINIFS(AI:AI,$E:$E,$E431))))</f>
        <v/>
      </c>
      <c r="CY431" s="223" t="str">
        <f t="array" ref="CY431">IF(AJ431="","",
IF(INDEX(Settings!$H:$H,MATCH(CY$1,Settings!$G:$G,0))=TRUE,
100-100*(AJ431-MINIFS(AJ:AJ,$E:$E,$E431))/(MAXIFS(AJ:AJ,$E:$E,$E431)-MINIFS(AJ:AJ,$E:$E,$E431)),
100*(AJ431-MINIFS(AJ:AJ,$E:$E,$E431))/(MAXIFS(AJ:AJ,$E:$E,$E431)-MINIFS(AJ:AJ,$E:$E,$E431))))</f>
        <v/>
      </c>
      <c r="CZ431" s="223" t="str">
        <f t="array" ref="CZ431">IF(AK431="","",
IF(INDEX(Settings!$H:$H,MATCH(CZ$1,Settings!$G:$G,0))=TRUE,
100-100*(AK431-MINIFS(AK:AK,$E:$E,$E431))/(MAXIFS(AK:AK,$E:$E,$E431)-MINIFS(AK:AK,$E:$E,$E431)),
100*(AK431-MINIFS(AK:AK,$E:$E,$E431))/(MAXIFS(AK:AK,$E:$E,$E431)-MINIFS(AK:AK,$E:$E,$E431))))</f>
        <v/>
      </c>
      <c r="DA431" s="223" t="str">
        <f t="array" ref="DA431">IF(AL431="","",
IF(INDEX(Settings!$H:$H,MATCH(DA$1,Settings!$G:$G,0))=TRUE,
100-100*(AL431-MINIFS(AL:AL,$E:$E,$E431))/(MAXIFS(AL:AL,$E:$E,$E431)-MINIFS(AL:AL,$E:$E,$E431)),
100*(AL431-MINIFS(AL:AL,$E:$E,$E431))/(MAXIFS(AL:AL,$E:$E,$E431)-MINIFS(AL:AL,$E:$E,$E431))))</f>
        <v/>
      </c>
      <c r="DB431" s="223" t="str">
        <f t="array" ref="DB431">IF(AM431="","",
IF(INDEX(Settings!$H:$H,MATCH(DB$1,Settings!$G:$G,0))=TRUE,
100-100*(AM431-MINIFS(AM:AM,$E:$E,$E431))/(MAXIFS(AM:AM,$E:$E,$E431)-MINIFS(AM:AM,$E:$E,$E431)),
100*(AM431-MINIFS(AM:AM,$E:$E,$E431))/(MAXIFS(AM:AM,$E:$E,$E431)-MINIFS(AM:AM,$E:$E,$E431))))</f>
        <v/>
      </c>
      <c r="DC431" s="223" t="str">
        <f t="array" ref="DC431">IF(AN431="","",
IF(INDEX(Settings!$H:$H,MATCH(DC$1,Settings!$G:$G,0))=TRUE,
100-100*(AN431-MINIFS(AN:AN,$E:$E,$E431))/(MAXIFS(AN:AN,$E:$E,$E431)-MINIFS(AN:AN,$E:$E,$E431)),
100*(AN431-MINIFS(AN:AN,$E:$E,$E431))/(MAXIFS(AN:AN,$E:$E,$E431)-MINIFS(AN:AN,$E:$E,$E431))))</f>
        <v/>
      </c>
      <c r="DD431" s="223" t="str">
        <f t="array" ref="DD431">IF(AO431="","",
IF(INDEX(Settings!$H:$H,MATCH(DD$1,Settings!$G:$G,0))=TRUE,
100-100*(AO431-MINIFS(AO:AO,$E:$E,$E431))/(MAXIFS(AO:AO,$E:$E,$E431)-MINIFS(AO:AO,$E:$E,$E431)),
100*(AO431-MINIFS(AO:AO,$E:$E,$E431))/(MAXIFS(AO:AO,$E:$E,$E431)-MINIFS(AO:AO,$E:$E,$E431))))</f>
        <v/>
      </c>
      <c r="DE431" s="223" t="str">
        <f t="array" ref="DE431">IF(AP431="","",
IF(INDEX(Settings!$H:$H,MATCH(DE$1,Settings!$G:$G,0))=TRUE,
100-100*(AP431-MINIFS(AP:AP,$E:$E,$E431))/(MAXIFS(AP:AP,$E:$E,$E431)-MINIFS(AP:AP,$E:$E,$E431)),
100*(AP431-MINIFS(AP:AP,$E:$E,$E431))/(MAXIFS(AP:AP,$E:$E,$E431)-MINIFS(AP:AP,$E:$E,$E431))))</f>
        <v/>
      </c>
      <c r="DF431" s="223" t="str">
        <f t="array" ref="DF431">IF(AQ431="","",
IF(INDEX(Settings!$H:$H,MATCH(DF$1,Settings!$G:$G,0))=TRUE,
100-100*(AQ431-MINIFS(AQ:AQ,$E:$E,$E431))/(MAXIFS(AQ:AQ,$E:$E,$E431)-MINIFS(AQ:AQ,$E:$E,$E431)),
100*(AQ431-MINIFS(AQ:AQ,$E:$E,$E431))/(MAXIFS(AQ:AQ,$E:$E,$E431)-MINIFS(AQ:AQ,$E:$E,$E431))))</f>
        <v/>
      </c>
      <c r="DG431" s="223" t="str">
        <f t="array" ref="DG431">IF(AR431="","",
IF(INDEX(Settings!$H:$H,MATCH(DG$1,Settings!$G:$G,0))=TRUE,
100-100*(AR431-MINIFS(AR:AR,$E:$E,$E431))/(MAXIFS(AR:AR,$E:$E,$E431)-MINIFS(AR:AR,$E:$E,$E431)),
100*(AR431-MINIFS(AR:AR,$E:$E,$E431))/(MAXIFS(AR:AR,$E:$E,$E431)-MINIFS(AR:AR,$E:$E,$E431))))</f>
        <v/>
      </c>
      <c r="DH431" s="223" t="str">
        <f t="array" ref="DH431">IF(AS431="","",
IF(INDEX(Settings!$H:$H,MATCH(DH$1,Settings!$G:$G,0))=TRUE,
100-100*(AS431-MINIFS(AS:AS,$E:$E,$E431))/(MAXIFS(AS:AS,$E:$E,$E431)-MINIFS(AS:AS,$E:$E,$E431)),
100*(AS431-MINIFS(AS:AS,$E:$E,$E431))/(MAXIFS(AS:AS,$E:$E,$E431)-MINIFS(AS:AS,$E:$E,$E431))))</f>
        <v/>
      </c>
      <c r="DI431" s="223" t="str">
        <f t="array" ref="DI431">IF(AT431="","",
IF(INDEX(Settings!$H:$H,MATCH(DI$1,Settings!$G:$G,0))=TRUE,
100-100*(AT431-MINIFS(AT:AT,$E:$E,$E431))/(MAXIFS(AT:AT,$E:$E,$E431)-MINIFS(AT:AT,$E:$E,$E431)),
100*(AT431-MINIFS(AT:AT,$E:$E,$E431))/(MAXIFS(AT:AT,$E:$E,$E431)-MINIFS(AT:AT,$E:$E,$E431))))</f>
        <v/>
      </c>
      <c r="DJ431" s="223" t="str">
        <f t="array" ref="DJ431">IF(AU431="","",
IF(INDEX(Settings!$H:$H,MATCH(DJ$1,Settings!$G:$G,0))=TRUE,
100-100*(AU431-MINIFS(AU:AU,$E:$E,$E431))/(MAXIFS(AU:AU,$E:$E,$E431)-MINIFS(AU:AU,$E:$E,$E431)),
100*(AU431-MINIFS(AU:AU,$E:$E,$E431))/(MAXIFS(AU:AU,$E:$E,$E431)-MINIFS(AU:AU,$E:$E,$E431))))</f>
        <v/>
      </c>
      <c r="DK431" s="223" t="str">
        <f t="array" ref="DK431">IF(AV431="","",
IF(INDEX(Settings!$H:$H,MATCH(DK$1,Settings!$G:$G,0))=TRUE,
100-100*(AV431-MINIFS(AV:AV,$E:$E,$E431))/(MAXIFS(AV:AV,$E:$E,$E431)-MINIFS(AV:AV,$E:$E,$E431)),
100*(AV431-MINIFS(AV:AV,$E:$E,$E431))/(MAXIFS(AV:AV,$E:$E,$E431)-MINIFS(AV:AV,$E:$E,$E431))))</f>
        <v/>
      </c>
      <c r="DL431" s="223" t="str">
        <f t="array" ref="DL431">IF(AW431="","",
IF(INDEX(Settings!$H:$H,MATCH(DL$1,Settings!$G:$G,0))=TRUE,
100-100*(AW431-MINIFS(AW:AW,$E:$E,$E431))/(MAXIFS(AW:AW,$E:$E,$E431)-MINIFS(AW:AW,$E:$E,$E431)),
100*(AW431-MINIFS(AW:AW,$E:$E,$E431))/(MAXIFS(AW:AW,$E:$E,$E431)-MINIFS(AW:AW,$E:$E,$E431))))</f>
        <v/>
      </c>
      <c r="DM431" s="223" t="str">
        <f t="array" ref="DM431">IF(AX431="","",
IF(INDEX(Settings!$H:$H,MATCH(DM$1,Settings!$G:$G,0))=TRUE,
100-100*(AX431-MINIFS(AX:AX,$E:$E,$E431))/(MAXIFS(AX:AX,$E:$E,$E431)-MINIFS(AX:AX,$E:$E,$E431)),
100*(AX431-MINIFS(AX:AX,$E:$E,$E431))/(MAXIFS(AX:AX,$E:$E,$E431)-MINIFS(AX:AX,$E:$E,$E431))))</f>
        <v/>
      </c>
      <c r="DN431" s="223" t="str">
        <f t="array" ref="DN431">IF(AY431="","",
IF(INDEX(Settings!$H:$H,MATCH(DN$1,Settings!$G:$G,0))=TRUE,
100-100*(AY431-MINIFS(AY:AY,$E:$E,$E431))/(MAXIFS(AY:AY,$E:$E,$E431)-MINIFS(AY:AY,$E:$E,$E431)),
100*(AY431-MINIFS(AY:AY,$E:$E,$E431))/(MAXIFS(AY:AY,$E:$E,$E431)-MINIFS(AY:AY,$E:$E,$E431))))</f>
        <v/>
      </c>
      <c r="DO431" s="223" t="str">
        <f t="array" ref="DO431">IF(AZ431="","",
IF(INDEX(Settings!$H:$H,MATCH(DO$1,Settings!$G:$G,0))=TRUE,
100-100*(AZ431-MINIFS(AZ:AZ,$E:$E,$E431))/(MAXIFS(AZ:AZ,$E:$E,$E431)-MINIFS(AZ:AZ,$E:$E,$E431)),
100*(AZ431-MINIFS(AZ:AZ,$E:$E,$E431))/(MAXIFS(AZ:AZ,$E:$E,$E431)-MINIFS(AZ:AZ,$E:$E,$E431))))</f>
        <v/>
      </c>
      <c r="DP431" s="223" t="str">
        <f t="array" ref="DP431">IF(BA431="","",
IF(INDEX(Settings!$H:$H,MATCH(DP$1,Settings!$G:$G,0))=TRUE,
100-100*(BA431-MINIFS(BA:BA,$E:$E,$E431))/(MAXIFS(BA:BA,$E:$E,$E431)-MINIFS(BA:BA,$E:$E,$E431)),
100*(BA431-MINIFS(BA:BA,$E:$E,$E431))/(MAXIFS(BA:BA,$E:$E,$E431)-MINIFS(BA:BA,$E:$E,$E431))))</f>
        <v/>
      </c>
      <c r="DQ431" s="223" t="str">
        <f t="array" ref="DQ431">IF(BB431="","",
IF(INDEX(Settings!$H:$H,MATCH(DQ$1,Settings!$G:$G,0))=TRUE,
100-100*(BB431-MINIFS(BB:BB,$E:$E,$E431))/(MAXIFS(BB:BB,$E:$E,$E431)-MINIFS(BB:BB,$E:$E,$E431)),
100*(BB431-MINIFS(BB:BB,$E:$E,$E431))/(MAXIFS(BB:BB,$E:$E,$E431)-MINIFS(BB:BB,$E:$E,$E431))))</f>
        <v/>
      </c>
      <c r="DR431" s="223" t="str">
        <f t="array" ref="DR431">IF(BC431="","",
IF(INDEX(Settings!$H:$H,MATCH(DR$1,Settings!$G:$G,0))=TRUE,
100-100*(BC431-MINIFS(BC:BC,$E:$E,$E431))/(MAXIFS(BC:BC,$E:$E,$E431)-MINIFS(BC:BC,$E:$E,$E431)),
100*(BC431-MINIFS(BC:BC,$E:$E,$E431))/(MAXIFS(BC:BC,$E:$E,$E431)-MINIFS(BC:BC,$E:$E,$E431))))</f>
        <v/>
      </c>
      <c r="DS431" s="223" t="str">
        <f t="array" ref="DS431">IF(BD431="","",
IF(INDEX(Settings!$H:$H,MATCH(DS$1,Settings!$G:$G,0))=TRUE,
100-100*(BD431-MINIFS(BD:BD,$E:$E,$E431))/(MAXIFS(BD:BD,$E:$E,$E431)-MINIFS(BD:BD,$E:$E,$E431)),
100*(BD431-MINIFS(BD:BD,$E:$E,$E431))/(MAXIFS(BD:BD,$E:$E,$E431)-MINIFS(BD:BD,$E:$E,$E431))))</f>
        <v/>
      </c>
      <c r="DT431" s="223" t="str">
        <f t="array" ref="DT431">IF(BE431="","",
IF(INDEX(Settings!$H:$H,MATCH(DT$1,Settings!$G:$G,0))=TRUE,
100-100*(BE431-MINIFS(BE:BE,$E:$E,$E431))/(MAXIFS(BE:BE,$E:$E,$E431)-MINIFS(BE:BE,$E:$E,$E431)),
100*(BE431-MINIFS(BE:BE,$E:$E,$E431))/(MAXIFS(BE:BE,$E:$E,$E431)-MINIFS(BE:BE,$E:$E,$E431))))</f>
        <v/>
      </c>
      <c r="DU431" s="223" t="str">
        <f t="array" ref="DU431">IF(BF431="","",
IF(INDEX(Settings!$H:$H,MATCH(DU$1,Settings!$G:$G,0))=TRUE,
100-100*(BF431-MINIFS(BF:BF,$E:$E,$E431))/(MAXIFS(BF:BF,$E:$E,$E431)-MINIFS(BF:BF,$E:$E,$E431)),
100*(BF431-MINIFS(BF:BF,$E:$E,$E431))/(MAXIFS(BF:BF,$E:$E,$E431)-MINIFS(BF:BF,$E:$E,$E431))))</f>
        <v/>
      </c>
      <c r="DV431" s="223" t="str">
        <f t="array" ref="DV431">IF(BG431="","",
IF(INDEX(Settings!$H:$H,MATCH(DV$1,Settings!$G:$G,0))=TRUE,
100-100*(BG431-MINIFS(BG:BG,$E:$E,$E431))/(MAXIFS(BG:BG,$E:$E,$E431)-MINIFS(BG:BG,$E:$E,$E431)),
100*(BG431-MINIFS(BG:BG,$E:$E,$E431))/(MAXIFS(BG:BG,$E:$E,$E431)-MINIFS(BG:BG,$E:$E,$E431))))</f>
        <v/>
      </c>
      <c r="DW431" s="223" t="str">
        <f t="array" ref="DW431">IF(BH431="","",
IF(INDEX(Settings!$H:$H,MATCH(DW$1,Settings!$G:$G,0))=TRUE,
100-100*(BH431-MINIFS(BH:BH,$E:$E,$E431))/(MAXIFS(BH:BH,$E:$E,$E431)-MINIFS(BH:BH,$E:$E,$E431)),
100*(BH431-MINIFS(BH:BH,$E:$E,$E431))/(MAXIFS(BH:BH,$E:$E,$E431)-MINIFS(BH:BH,$E:$E,$E431))))</f>
        <v/>
      </c>
      <c r="DX431" s="223" t="str">
        <f t="array" ref="DX431">IF(BI431="","",
IF(INDEX(Settings!$H:$H,MATCH(DX$1,Settings!$G:$G,0))=TRUE,
100-100*(BI431-MINIFS(BI:BI,$E:$E,$E431))/(MAXIFS(BI:BI,$E:$E,$E431)-MINIFS(BI:BI,$E:$E,$E431)),
100*(BI431-MINIFS(BI:BI,$E:$E,$E431))/(MAXIFS(BI:BI,$E:$E,$E431)-MINIFS(BI:BI,$E:$E,$E431))))</f>
        <v/>
      </c>
      <c r="DY431" s="223" t="str">
        <f t="array" ref="DY431">IF(BJ431="","",
IF(INDEX(Settings!$H:$H,MATCH(DY$1,Settings!$G:$G,0))=TRUE,
100-100*(BJ431-MINIFS(BJ:BJ,$E:$E,$E431))/(MAXIFS(BJ:BJ,$E:$E,$E431)-MINIFS(BJ:BJ,$E:$E,$E431)),
100*(BJ431-MINIFS(BJ:BJ,$E:$E,$E431))/(MAXIFS(BJ:BJ,$E:$E,$E431)-MINIFS(BJ:BJ,$E:$E,$E431))))</f>
        <v/>
      </c>
      <c r="DZ431" s="225"/>
      <c r="EA431" s="225"/>
      <c r="EB431" s="225" t="str">
        <f t="shared" si="8"/>
        <v/>
      </c>
      <c r="EC431" s="225" t="str">
        <f t="shared" si="9"/>
        <v/>
      </c>
      <c r="ED431" s="225" t="str">
        <f t="shared" si="10"/>
        <v/>
      </c>
      <c r="EE431" s="225" t="str">
        <f t="shared" si="11"/>
        <v/>
      </c>
      <c r="EF431" s="225" t="str">
        <f t="shared" si="12"/>
        <v/>
      </c>
      <c r="EG431" s="225" t="str">
        <f t="shared" si="13"/>
        <v/>
      </c>
      <c r="EH431" s="225"/>
      <c r="EI431" s="225"/>
      <c r="EJ431" s="225"/>
      <c r="EK431" s="225"/>
      <c r="EL431" s="225"/>
      <c r="EM431" s="225"/>
    </row>
    <row r="432">
      <c r="A432" s="231"/>
      <c r="B432" s="231"/>
      <c r="C432" s="231"/>
      <c r="D432" s="231" t="str">
        <f t="array" ref="D432">IFERROR(INDEX(Profiles!$B:$B,MATCH($A432,Profiles!$A:$A,0)),"")</f>
        <v/>
      </c>
      <c r="E432" s="231"/>
      <c r="F432" s="231"/>
      <c r="G432" s="231"/>
      <c r="H432" s="231"/>
      <c r="I432" s="231" t="str">
        <f>IF(A432="","",IF(Settings!$N$3="DATE",F432&amp;": "&amp;TEXT(B432,"M/DD/YY"),F432&amp;": "&amp;H432))</f>
        <v/>
      </c>
      <c r="J432" s="231"/>
      <c r="K432" s="231"/>
      <c r="L432" s="231"/>
      <c r="M432" s="232" t="str">
        <f t="shared" si="14"/>
        <v/>
      </c>
      <c r="N432" s="231"/>
      <c r="O432" s="231"/>
      <c r="P432" s="231"/>
      <c r="Q432" s="231"/>
      <c r="R432" s="231"/>
      <c r="S432" s="230" t="str">
        <f>IFERROR(VLOOKUP(AF432, 'YOYO IR Scores'!A:C, 3, FALSE), "")
</f>
        <v/>
      </c>
      <c r="T432" s="231"/>
      <c r="U432" s="231"/>
      <c r="V432" s="231"/>
      <c r="W432" s="231"/>
      <c r="X432" s="233" t="str">
        <f t="shared" si="4"/>
        <v/>
      </c>
      <c r="Y432" s="234" t="str">
        <f t="shared" si="5"/>
        <v/>
      </c>
      <c r="Z432" s="234" t="str">
        <f t="shared" si="6"/>
        <v/>
      </c>
      <c r="AA432" s="233" t="str">
        <f t="shared" si="7"/>
        <v/>
      </c>
      <c r="AB432" s="232"/>
      <c r="AC432" s="232"/>
      <c r="AD432" s="232"/>
      <c r="AE432" s="232" t="str">
        <f>IFERROR(VLOOKUP(AF432, 'YOYO IR Scores'!A:C, 2, FALSE), "")</f>
        <v/>
      </c>
      <c r="AF432" s="232"/>
      <c r="AG432" s="232"/>
      <c r="AH432" s="232"/>
      <c r="AI432" s="232"/>
      <c r="AJ432" s="232"/>
      <c r="AK432" s="232"/>
      <c r="AL432" s="232"/>
      <c r="AM432" s="232"/>
      <c r="AN432" s="232"/>
      <c r="AO432" s="232"/>
      <c r="AP432" s="232"/>
      <c r="AQ432" s="232"/>
      <c r="AR432" s="232"/>
      <c r="AS432" s="232"/>
      <c r="AT432" s="232"/>
      <c r="AU432" s="232"/>
      <c r="AV432" s="232"/>
      <c r="AW432" s="232"/>
      <c r="AX432" s="232"/>
      <c r="AY432" s="232"/>
      <c r="AZ432" s="232"/>
      <c r="BA432" s="232"/>
      <c r="BB432" s="232"/>
      <c r="BC432" s="232"/>
      <c r="BD432" s="232"/>
      <c r="BE432" s="232"/>
      <c r="BF432" s="232"/>
      <c r="BG432" s="232"/>
      <c r="BH432" s="232"/>
      <c r="BI432" s="232"/>
      <c r="BJ432" s="232"/>
      <c r="BK432" s="232" t="str">
        <f t="array" ref="BK432">IF(J432="","",
IF(INDEX(Settings!$H:$H,MATCH(BY$1,Settings!$G:$G,0))=TRUE,
100-100*(J432-MIN(J:J))/(MAX(J:J)-MIN(J:J)),
100*(J432-MIN(J:J))/(MAX(J:J)-MIN(J:J))))</f>
        <v/>
      </c>
      <c r="BL432" s="232" t="str">
        <f t="array" ref="BL432">IF(J432="","",
IF(INDEX(Settings!$H:$H,MATCH(BY$1,Settings!$G:$G,0))=TRUE,
100-100*(J432-MINIFS(J:J,$E:$E,$E432))/(MAXIFS(J:J,$E:$E,$E432)-MINIFS(J:J,$E:$E,$E432)),
100*(J432-MINIFS(J:J,$E:$E,$E432))/(MAXIFS(J:J,$E:$E,$E432)-MINIFS(J:J,$E:$E,$E432))))</f>
        <v/>
      </c>
      <c r="BM432" s="232" t="str">
        <f t="array" ref="BM432">IF(J432="","",
IF(INDEX(Settings!$H:$H,MATCH(BY$1,Settings!$G:$G,0))=TRUE,
100-100*(J432-MINIFS(J:J,$E:$E,$E432,$I:$I,$I432))/(MAXIFS(J:J,$E:$E,$E432,$I:$I,$I432)-MINIFS(J:J,$E:$E,$E432,$I:$I,$I432)),
100*(J432-MINIFS(J:J,$E:$E,$E432,$I:$I,$I432))/(MAXIFS(J:J,$E:$E,$E432,$I:$I,$I432)-MINIFS(J:J,$E:$E,$E432,$I:$I,$I432))))</f>
        <v/>
      </c>
      <c r="BN432" s="231" t="str">
        <f t="array" ref="BN432">IF(J432="","",
IF(INDEX(Settings!$H:$H,MATCH(BY$1,Settings!$G:$G,0))=TRUE,
100-100*PERCENTRANK(J:J,J432),
100*PERCENTRANK(J:J,J432)))</f>
        <v/>
      </c>
      <c r="BO432" s="231" t="str">
        <f>IFERROR(__xludf.DUMMYFUNCTION("IF(J432="""","""",
IF(INDEX(Settings!$H:$H,MATCH(BY$1,Settings!$G:$G,0))=TRUE,
100-100*PERCENTRANK(FILTER(J:J,$E:$E=$E432),J432),
100*PERCENTRANK(FILTER(J:J,$E:$E=$E432),J432)))"),"")</f>
        <v/>
      </c>
      <c r="BP432" s="231" t="str">
        <f>IFERROR(__xludf.DUMMYFUNCTION("IF(J432="""","""",
IF(INDEX(Settings!$H:$H,MATCH(BY$1,Settings!$G:$G,0))=TRUE,
100-100*PERCENTRANK(FILTER(J:J,$E:$E=$E432,$I:$I=$I432),J432),
100*PERCENTRANK(FILTER(J:J,$E:$E=$E432,$I:$I=$I432),J432)))"),"")</f>
        <v/>
      </c>
      <c r="BQ432" s="233" t="str">
        <f t="array" ref="BQ432">IF(J432="","",
IF(INDEX(Settings!$H:$H,MATCH(BY$1,Settings!$G:$G,0))=TRUE,
-1*(J432-AVERAGE(J:J))/STDEV(J:J),
(J432-AVERAGE(J:J))/STDEV(J:J)))</f>
        <v/>
      </c>
      <c r="BR432" s="233" t="str">
        <f>IFERROR(__xludf.DUMMYFUNCTION("IF(J432="""","""",
IF(INDEX(Settings!$H:$H,MATCH(BY$1,Settings!$G:$G,0))=TRUE,
-1*(J432-AVERAGEIFS(J:J,$E:$E,$E432))/STDEV(FILTER(J:J,$E:$E=$E432)),
(J432-AVERAGEIFS(J:J,$E:$E,$E432))/STDEV(FILTER(J:J,$E:$E=$E432))))"),"")</f>
        <v/>
      </c>
      <c r="BS432" s="233"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1"/>
      <c r="BX432" s="231"/>
      <c r="BY432" s="232" t="str">
        <f t="array" ref="BY432">IF(J432="","",
IF(INDEX(Settings!$H:$H,MATCH(BY$1,Settings!$G:$G,0))=TRUE,
100-100*(J432-MINIFS(J:J,$E:$E,$E432))/(MAXIFS(J:J,$E:$E,$E432)-MINIFS(J:J,$E:$E,$E432)),
100*(J432-MINIFS(J:J,$E:$E,$E432))/(MAXIFS(J:J,$E:$E,$E432)-MINIFS(J:J,$E:$E,$E432))))</f>
        <v/>
      </c>
      <c r="BZ432" s="232" t="str">
        <f t="array" ref="BZ432">IF(K432="","",
IF(INDEX(Settings!$H:$H,MATCH(BZ$1,Settings!$G:$G,0))=TRUE,
100-100*(K432-MINIFS(K:K,$E:$E,$E432))/(MAXIFS(K:K,$E:$E,$E432)-MINIFS(K:K,$E:$E,$E432)),
100*(K432-MINIFS(K:K,$E:$E,$E432))/(MAXIFS(K:K,$E:$E,$E432)-MINIFS(K:K,$E:$E,$E432))))</f>
        <v/>
      </c>
      <c r="CA432" s="232" t="str">
        <f t="array" ref="CA432">IF(L432="","",
IF(INDEX(Settings!$H:$H,MATCH(CA$1,Settings!$G:$G,0))=TRUE,
100-100*(L432-MINIFS(L:L,$E:$E,$E432))/(MAXIFS(L:L,$E:$E,$E432)-MINIFS(L:L,$E:$E,$E432)),
100*(L432-MINIFS(L:L,$E:$E,$E432))/(MAXIFS(L:L,$E:$E,$E432)-MINIFS(L:L,$E:$E,$E432))))</f>
        <v/>
      </c>
      <c r="CB432" s="232" t="str">
        <f t="array" ref="CB432">IF(M432="","",
IF(INDEX(Settings!$H:$H,MATCH(CB$1,Settings!$G:$G,0))=TRUE,
100-100*(M432-MINIFS(M:M,$E:$E,$E432))/(MAXIFS(M:M,$E:$E,$E432)-MINIFS(M:M,$E:$E,$E432)),
100*(M432-MINIFS(M:M,$E:$E,$E432))/(MAXIFS(M:M,$E:$E,$E432)-MINIFS(M:M,$E:$E,$E432))))</f>
        <v/>
      </c>
      <c r="CC432" s="232" t="str">
        <f t="array" ref="CC432">IF(N432="","",
IF(INDEX(Settings!$H:$H,MATCH(CC$1,Settings!$G:$G,0))=TRUE,
100-100*(N432-MINIFS(N:N,$E:$E,$E432))/(MAXIFS(N:N,$E:$E,$E432)-MINIFS(N:N,$E:$E,$E432)),
100*(N432-MINIFS(N:N,$E:$E,$E432))/(MAXIFS(N:N,$E:$E,$E432)-MINIFS(N:N,$E:$E,$E432))))</f>
        <v/>
      </c>
      <c r="CD432" s="232" t="str">
        <f t="array" ref="CD432">IF(O432="","",
IF(INDEX(Settings!$H:$H,MATCH(CD$1,Settings!$G:$G,0))=TRUE,
100-100*(O432-MINIFS(O:O,$E:$E,$E432))/(MAXIFS(O:O,$E:$E,$E432)-MINIFS(O:O,$E:$E,$E432)),
100*(O432-MINIFS(O:O,$E:$E,$E432))/(MAXIFS(O:O,$E:$E,$E432)-MINIFS(O:O,$E:$E,$E432))))</f>
        <v/>
      </c>
      <c r="CE432" s="232" t="str">
        <f t="array" ref="CE432">IF(P432="","",
IF(INDEX(Settings!$H:$H,MATCH(CE$1,Settings!$G:$G,0))=TRUE,
100-100*(P432-MINIFS(P:P,$E:$E,$E432))/(MAXIFS(P:P,$E:$E,$E432)-MINIFS(P:P,$E:$E,$E432)),
100*(P432-MINIFS(P:P,$E:$E,$E432))/(MAXIFS(P:P,$E:$E,$E432)-MINIFS(P:P,$E:$E,$E432))))</f>
        <v/>
      </c>
      <c r="CF432" s="232" t="str">
        <f t="array" ref="CF432">IF(Q432="","",
IF(INDEX(Settings!$H:$H,MATCH(CF$1,Settings!$G:$G,0))=TRUE,
100-100*(Q432-MINIFS(Q:Q,$E:$E,$E432))/(MAXIFS(Q:Q,$E:$E,$E432)-MINIFS(Q:Q,$E:$E,$E432)),
100*(Q432-MINIFS(Q:Q,$E:$E,$E432))/(MAXIFS(Q:Q,$E:$E,$E432)-MINIFS(Q:Q,$E:$E,$E432))))</f>
        <v/>
      </c>
      <c r="CG432" s="232" t="str">
        <f t="array" ref="CG432">IF(R432="","",
IF(INDEX(Settings!$H:$H,MATCH(CG$1,Settings!$G:$G,0))=TRUE,
100-100*(R432-MINIFS(R:R,$E:$E,$E432))/(MAXIFS(R:R,$E:$E,$E432)-MINIFS(R:R,$E:$E,$E432)),
100*(R432-MINIFS(R:R,$E:$E,$E432))/(MAXIFS(R:R,$E:$E,$E432)-MINIFS(R:R,$E:$E,$E432))))</f>
        <v/>
      </c>
      <c r="CH432" s="232" t="str">
        <f t="array" ref="CH432">IF(S432="","",
IF(INDEX(Settings!$H:$H,MATCH(CH$1,Settings!$G:$G,0))=TRUE,
100-100*(S432-MINIFS(S:S,$E:$E,$E432))/(MAXIFS(S:S,$E:$E,$E432)-MINIFS(S:S,$E:$E,$E432)),
100*(S432-MINIFS(S:S,$E:$E,$E432))/(MAXIFS(S:S,$E:$E,$E432)-MINIFS(S:S,$E:$E,$E432))))</f>
        <v/>
      </c>
      <c r="CI432" s="232" t="str">
        <f t="array" ref="CI432">IF(T432="","",
IF(INDEX(Settings!$H:$H,MATCH(CI$1,Settings!$G:$G,0))=TRUE,
100-100*(T432-MINIFS(T:T,$E:$E,$E432))/(MAXIFS(T:T,$E:$E,$E432)-MINIFS(T:T,$E:$E,$E432)),
100*(T432-MINIFS(T:T,$E:$E,$E432))/(MAXIFS(T:T,$E:$E,$E432)-MINIFS(T:T,$E:$E,$E432))))</f>
        <v/>
      </c>
      <c r="CJ432" s="232" t="str">
        <f t="array" ref="CJ432">IF(U432="","",
IF(INDEX(Settings!$H:$H,MATCH(CJ$1,Settings!$G:$G,0))=TRUE,
100-100*(U432-MINIFS(U:U,$E:$E,$E432))/(MAXIFS(U:U,$E:$E,$E432)-MINIFS(U:U,$E:$E,$E432)),
100*(U432-MINIFS(U:U,$E:$E,$E432))/(MAXIFS(U:U,$E:$E,$E432)-MINIFS(U:U,$E:$E,$E432))))</f>
        <v/>
      </c>
      <c r="CK432" s="232" t="str">
        <f t="array" ref="CK432">IF(V432="","",
IF(INDEX(Settings!$H:$H,MATCH(CK$1,Settings!$G:$G,0))=TRUE,
100-100*(V432-MINIFS(V:V,$E:$E,$E432))/(MAXIFS(V:V,$E:$E,$E432)-MINIFS(V:V,$E:$E,$E432)),
100*(V432-MINIFS(V:V,$E:$E,$E432))/(MAXIFS(V:V,$E:$E,$E432)-MINIFS(V:V,$E:$E,$E432))))</f>
        <v/>
      </c>
      <c r="CL432" s="232" t="str">
        <f t="array" ref="CL432">IF(W432="","",
IF(INDEX(Settings!$H:$H,MATCH(CL$1,Settings!$G:$G,0))=TRUE,
100-100*(W432-MINIFS(W:W,$E:$E,$E432))/(MAXIFS(W:W,$E:$E,$E432)-MINIFS(W:W,$E:$E,$E432)),
100*(W432-MINIFS(W:W,$E:$E,$E432))/(MAXIFS(W:W,$E:$E,$E432)-MINIFS(W:W,$E:$E,$E432))))</f>
        <v/>
      </c>
      <c r="CM432" s="232" t="str">
        <f t="array" ref="CM432">IF(X432="","",
IF(INDEX(Settings!$H:$H,MATCH(CM$1,Settings!$G:$G,0))=TRUE,
100-100*(X432-MINIFS(X:X,$E:$E,$E432))/(MAXIFS(X:X,$E:$E,$E432)-MINIFS(X:X,$E:$E,$E432)),
100*(X432-MINIFS(X:X,$E:$E,$E432))/(MAXIFS(X:X,$E:$E,$E432)-MINIFS(X:X,$E:$E,$E432))))</f>
        <v/>
      </c>
      <c r="CN432" s="232" t="str">
        <f t="array" ref="CN432">IF(Y432="","",
IF(INDEX(Settings!$H:$H,MATCH(CN$1,Settings!$G:$G,0))=TRUE,
100-100*(Y432-MINIFS(Y:Y,$E:$E,$E432))/(MAXIFS(Y:Y,$E:$E,$E432)-MINIFS(Y:Y,$E:$E,$E432)),
100*(Y432-MINIFS(Y:Y,$E:$E,$E432))/(MAXIFS(Y:Y,$E:$E,$E432)-MINIFS(Y:Y,$E:$E,$E432))))</f>
        <v/>
      </c>
      <c r="CO432" s="232" t="str">
        <f t="array" ref="CO432">IF(Z432="","",
IF(INDEX(Settings!$H:$H,MATCH(CO$1,Settings!$G:$G,0))=TRUE,
100-100*(Z432-MINIFS(Z:Z,$E:$E,$E432))/(MAXIFS(Z:Z,$E:$E,$E432)-MINIFS(Z:Z,$E:$E,$E432)),
100*(Z432-MINIFS(Z:Z,$E:$E,$E432))/(MAXIFS(Z:Z,$E:$E,$E432)-MINIFS(Z:Z,$E:$E,$E432))))</f>
        <v/>
      </c>
      <c r="CP432" s="232" t="str">
        <f t="array" ref="CP432">IF(AA432="","",
IF(INDEX(Settings!$H:$H,MATCH(CP$1,Settings!$G:$G,0))=TRUE,
100-100*(AA432-MINIFS(AA:AA,$E:$E,$E432))/(MAXIFS(AA:AA,$E:$E,$E432)-MINIFS(AA:AA,$E:$E,$E432)),
100*(AA432-MINIFS(AA:AA,$E:$E,$E432))/(MAXIFS(AA:AA,$E:$E,$E432)-MINIFS(AA:AA,$E:$E,$E432))))</f>
        <v/>
      </c>
      <c r="CQ432" s="232" t="str">
        <f t="array" ref="CQ432">IF(AB432="","",
IF(INDEX(Settings!$H:$H,MATCH(CQ$1,Settings!$G:$G,0))=TRUE,
100-100*(AB432-MINIFS(AB:AB,$E:$E,$E432))/(MAXIFS(AB:AB,$E:$E,$E432)-MINIFS(AB:AB,$E:$E,$E432)),
100*(AB432-MINIFS(AB:AB,$E:$E,$E432))/(MAXIFS(AB:AB,$E:$E,$E432)-MINIFS(AB:AB,$E:$E,$E432))))</f>
        <v/>
      </c>
      <c r="CR432" s="232" t="str">
        <f t="array" ref="CR432">IF(AC432="","",
IF(INDEX(Settings!$H:$H,MATCH(CR$1,Settings!$G:$G,0))=TRUE,
100-100*(AC432-MINIFS(AC:AC,$E:$E,$E432))/(MAXIFS(AC:AC,$E:$E,$E432)-MINIFS(AC:AC,$E:$E,$E432)),
100*(AC432-MINIFS(AC:AC,$E:$E,$E432))/(MAXIFS(AC:AC,$E:$E,$E432)-MINIFS(AC:AC,$E:$E,$E432))))</f>
        <v/>
      </c>
      <c r="CS432" s="232" t="str">
        <f t="array" ref="CS432">IF(AD432="","",
IF(INDEX(Settings!$H:$H,MATCH(CS$1,Settings!$G:$G,0))=TRUE,
100-100*(AD432-MINIFS(AD:AD,$E:$E,$E432))/(MAXIFS(AD:AD,$E:$E,$E432)-MINIFS(AD:AD,$E:$E,$E432)),
100*(AD432-MINIFS(AD:AD,$E:$E,$E432))/(MAXIFS(AD:AD,$E:$E,$E432)-MINIFS(AD:AD,$E:$E,$E432))))</f>
        <v/>
      </c>
      <c r="CT432" s="232" t="str">
        <f t="array" ref="CT432">IF(AE432="","",
IF(INDEX(Settings!$H:$H,MATCH(CT$1,Settings!$G:$G,0))=TRUE,
100-100*(AE432-MINIFS(AE:AE,$E:$E,$E432))/(MAXIFS(AE:AE,$E:$E,$E432)-MINIFS(AE:AE,$E:$E,$E432)),
100*(AE432-MINIFS(AE:AE,$E:$E,$E432))/(MAXIFS(AE:AE,$E:$E,$E432)-MINIFS(AE:AE,$E:$E,$E432))))</f>
        <v/>
      </c>
      <c r="CU432" s="232" t="str">
        <f t="array" ref="CU432">IF(AF432="","",
IF(INDEX(Settings!$H:$H,MATCH(CU$1,Settings!$G:$G,0))=TRUE,
100-100*(AF432-MINIFS(AF:AF,$E:$E,$E432))/(MAXIFS(AF:AF,$E:$E,$E432)-MINIFS(AF:AF,$E:$E,$E432)),
100*(AF432-MINIFS(AF:AF,$E:$E,$E432))/(MAXIFS(AF:AF,$E:$E,$E432)-MINIFS(AF:AF,$E:$E,$E432))))</f>
        <v/>
      </c>
      <c r="CV432" s="232" t="str">
        <f t="array" ref="CV432">IF(AG432="","",
IF(INDEX(Settings!$H:$H,MATCH(CV$1,Settings!$G:$G,0))=TRUE,
100-100*(AG432-MINIFS(AG:AG,$E:$E,$E432))/(MAXIFS(AG:AG,$E:$E,$E432)-MINIFS(AG:AG,$E:$E,$E432)),
100*(AG432-MINIFS(AG:AG,$E:$E,$E432))/(MAXIFS(AG:AG,$E:$E,$E432)-MINIFS(AG:AG,$E:$E,$E432))))</f>
        <v/>
      </c>
      <c r="CW432" s="232" t="str">
        <f t="array" ref="CW432">IF(AH432="","",
IF(INDEX(Settings!$H:$H,MATCH(CW$1,Settings!$G:$G,0))=TRUE,
100-100*(AH432-MINIFS(AH:AH,$E:$E,$E432))/(MAXIFS(AH:AH,$E:$E,$E432)-MINIFS(AH:AH,$E:$E,$E432)),
100*(AH432-MINIFS(AH:AH,$E:$E,$E432))/(MAXIFS(AH:AH,$E:$E,$E432)-MINIFS(AH:AH,$E:$E,$E432))))</f>
        <v/>
      </c>
      <c r="CX432" s="232" t="str">
        <f t="array" ref="CX432">IF(AI432="","",
IF(INDEX(Settings!$H:$H,MATCH(CX$1,Settings!$G:$G,0))=TRUE,
100-100*(AI432-MINIFS(AI:AI,$E:$E,$E432))/(MAXIFS(AI:AI,$E:$E,$E432)-MINIFS(AI:AI,$E:$E,$E432)),
100*(AI432-MINIFS(AI:AI,$E:$E,$E432))/(MAXIFS(AI:AI,$E:$E,$E432)-MINIFS(AI:AI,$E:$E,$E432))))</f>
        <v/>
      </c>
      <c r="CY432" s="232" t="str">
        <f t="array" ref="CY432">IF(AJ432="","",
IF(INDEX(Settings!$H:$H,MATCH(CY$1,Settings!$G:$G,0))=TRUE,
100-100*(AJ432-MINIFS(AJ:AJ,$E:$E,$E432))/(MAXIFS(AJ:AJ,$E:$E,$E432)-MINIFS(AJ:AJ,$E:$E,$E432)),
100*(AJ432-MINIFS(AJ:AJ,$E:$E,$E432))/(MAXIFS(AJ:AJ,$E:$E,$E432)-MINIFS(AJ:AJ,$E:$E,$E432))))</f>
        <v/>
      </c>
      <c r="CZ432" s="232" t="str">
        <f t="array" ref="CZ432">IF(AK432="","",
IF(INDEX(Settings!$H:$H,MATCH(CZ$1,Settings!$G:$G,0))=TRUE,
100-100*(AK432-MINIFS(AK:AK,$E:$E,$E432))/(MAXIFS(AK:AK,$E:$E,$E432)-MINIFS(AK:AK,$E:$E,$E432)),
100*(AK432-MINIFS(AK:AK,$E:$E,$E432))/(MAXIFS(AK:AK,$E:$E,$E432)-MINIFS(AK:AK,$E:$E,$E432))))</f>
        <v/>
      </c>
      <c r="DA432" s="232" t="str">
        <f t="array" ref="DA432">IF(AL432="","",
IF(INDEX(Settings!$H:$H,MATCH(DA$1,Settings!$G:$G,0))=TRUE,
100-100*(AL432-MINIFS(AL:AL,$E:$E,$E432))/(MAXIFS(AL:AL,$E:$E,$E432)-MINIFS(AL:AL,$E:$E,$E432)),
100*(AL432-MINIFS(AL:AL,$E:$E,$E432))/(MAXIFS(AL:AL,$E:$E,$E432)-MINIFS(AL:AL,$E:$E,$E432))))</f>
        <v/>
      </c>
      <c r="DB432" s="232" t="str">
        <f t="array" ref="DB432">IF(AM432="","",
IF(INDEX(Settings!$H:$H,MATCH(DB$1,Settings!$G:$G,0))=TRUE,
100-100*(AM432-MINIFS(AM:AM,$E:$E,$E432))/(MAXIFS(AM:AM,$E:$E,$E432)-MINIFS(AM:AM,$E:$E,$E432)),
100*(AM432-MINIFS(AM:AM,$E:$E,$E432))/(MAXIFS(AM:AM,$E:$E,$E432)-MINIFS(AM:AM,$E:$E,$E432))))</f>
        <v/>
      </c>
      <c r="DC432" s="232" t="str">
        <f t="array" ref="DC432">IF(AN432="","",
IF(INDEX(Settings!$H:$H,MATCH(DC$1,Settings!$G:$G,0))=TRUE,
100-100*(AN432-MINIFS(AN:AN,$E:$E,$E432))/(MAXIFS(AN:AN,$E:$E,$E432)-MINIFS(AN:AN,$E:$E,$E432)),
100*(AN432-MINIFS(AN:AN,$E:$E,$E432))/(MAXIFS(AN:AN,$E:$E,$E432)-MINIFS(AN:AN,$E:$E,$E432))))</f>
        <v/>
      </c>
      <c r="DD432" s="232" t="str">
        <f t="array" ref="DD432">IF(AO432="","",
IF(INDEX(Settings!$H:$H,MATCH(DD$1,Settings!$G:$G,0))=TRUE,
100-100*(AO432-MINIFS(AO:AO,$E:$E,$E432))/(MAXIFS(AO:AO,$E:$E,$E432)-MINIFS(AO:AO,$E:$E,$E432)),
100*(AO432-MINIFS(AO:AO,$E:$E,$E432))/(MAXIFS(AO:AO,$E:$E,$E432)-MINIFS(AO:AO,$E:$E,$E432))))</f>
        <v/>
      </c>
      <c r="DE432" s="232" t="str">
        <f t="array" ref="DE432">IF(AP432="","",
IF(INDEX(Settings!$H:$H,MATCH(DE$1,Settings!$G:$G,0))=TRUE,
100-100*(AP432-MINIFS(AP:AP,$E:$E,$E432))/(MAXIFS(AP:AP,$E:$E,$E432)-MINIFS(AP:AP,$E:$E,$E432)),
100*(AP432-MINIFS(AP:AP,$E:$E,$E432))/(MAXIFS(AP:AP,$E:$E,$E432)-MINIFS(AP:AP,$E:$E,$E432))))</f>
        <v/>
      </c>
      <c r="DF432" s="232" t="str">
        <f t="array" ref="DF432">IF(AQ432="","",
IF(INDEX(Settings!$H:$H,MATCH(DF$1,Settings!$G:$G,0))=TRUE,
100-100*(AQ432-MINIFS(AQ:AQ,$E:$E,$E432))/(MAXIFS(AQ:AQ,$E:$E,$E432)-MINIFS(AQ:AQ,$E:$E,$E432)),
100*(AQ432-MINIFS(AQ:AQ,$E:$E,$E432))/(MAXIFS(AQ:AQ,$E:$E,$E432)-MINIFS(AQ:AQ,$E:$E,$E432))))</f>
        <v/>
      </c>
      <c r="DG432" s="232" t="str">
        <f t="array" ref="DG432">IF(AR432="","",
IF(INDEX(Settings!$H:$H,MATCH(DG$1,Settings!$G:$G,0))=TRUE,
100-100*(AR432-MINIFS(AR:AR,$E:$E,$E432))/(MAXIFS(AR:AR,$E:$E,$E432)-MINIFS(AR:AR,$E:$E,$E432)),
100*(AR432-MINIFS(AR:AR,$E:$E,$E432))/(MAXIFS(AR:AR,$E:$E,$E432)-MINIFS(AR:AR,$E:$E,$E432))))</f>
        <v/>
      </c>
      <c r="DH432" s="232" t="str">
        <f t="array" ref="DH432">IF(AS432="","",
IF(INDEX(Settings!$H:$H,MATCH(DH$1,Settings!$G:$G,0))=TRUE,
100-100*(AS432-MINIFS(AS:AS,$E:$E,$E432))/(MAXIFS(AS:AS,$E:$E,$E432)-MINIFS(AS:AS,$E:$E,$E432)),
100*(AS432-MINIFS(AS:AS,$E:$E,$E432))/(MAXIFS(AS:AS,$E:$E,$E432)-MINIFS(AS:AS,$E:$E,$E432))))</f>
        <v/>
      </c>
      <c r="DI432" s="232" t="str">
        <f t="array" ref="DI432">IF(AT432="","",
IF(INDEX(Settings!$H:$H,MATCH(DI$1,Settings!$G:$G,0))=TRUE,
100-100*(AT432-MINIFS(AT:AT,$E:$E,$E432))/(MAXIFS(AT:AT,$E:$E,$E432)-MINIFS(AT:AT,$E:$E,$E432)),
100*(AT432-MINIFS(AT:AT,$E:$E,$E432))/(MAXIFS(AT:AT,$E:$E,$E432)-MINIFS(AT:AT,$E:$E,$E432))))</f>
        <v/>
      </c>
      <c r="DJ432" s="232" t="str">
        <f t="array" ref="DJ432">IF(AU432="","",
IF(INDEX(Settings!$H:$H,MATCH(DJ$1,Settings!$G:$G,0))=TRUE,
100-100*(AU432-MINIFS(AU:AU,$E:$E,$E432))/(MAXIFS(AU:AU,$E:$E,$E432)-MINIFS(AU:AU,$E:$E,$E432)),
100*(AU432-MINIFS(AU:AU,$E:$E,$E432))/(MAXIFS(AU:AU,$E:$E,$E432)-MINIFS(AU:AU,$E:$E,$E432))))</f>
        <v/>
      </c>
      <c r="DK432" s="232" t="str">
        <f t="array" ref="DK432">IF(AV432="","",
IF(INDEX(Settings!$H:$H,MATCH(DK$1,Settings!$G:$G,0))=TRUE,
100-100*(AV432-MINIFS(AV:AV,$E:$E,$E432))/(MAXIFS(AV:AV,$E:$E,$E432)-MINIFS(AV:AV,$E:$E,$E432)),
100*(AV432-MINIFS(AV:AV,$E:$E,$E432))/(MAXIFS(AV:AV,$E:$E,$E432)-MINIFS(AV:AV,$E:$E,$E432))))</f>
        <v/>
      </c>
      <c r="DL432" s="232" t="str">
        <f t="array" ref="DL432">IF(AW432="","",
IF(INDEX(Settings!$H:$H,MATCH(DL$1,Settings!$G:$G,0))=TRUE,
100-100*(AW432-MINIFS(AW:AW,$E:$E,$E432))/(MAXIFS(AW:AW,$E:$E,$E432)-MINIFS(AW:AW,$E:$E,$E432)),
100*(AW432-MINIFS(AW:AW,$E:$E,$E432))/(MAXIFS(AW:AW,$E:$E,$E432)-MINIFS(AW:AW,$E:$E,$E432))))</f>
        <v/>
      </c>
      <c r="DM432" s="232" t="str">
        <f t="array" ref="DM432">IF(AX432="","",
IF(INDEX(Settings!$H:$H,MATCH(DM$1,Settings!$G:$G,0))=TRUE,
100-100*(AX432-MINIFS(AX:AX,$E:$E,$E432))/(MAXIFS(AX:AX,$E:$E,$E432)-MINIFS(AX:AX,$E:$E,$E432)),
100*(AX432-MINIFS(AX:AX,$E:$E,$E432))/(MAXIFS(AX:AX,$E:$E,$E432)-MINIFS(AX:AX,$E:$E,$E432))))</f>
        <v/>
      </c>
      <c r="DN432" s="232" t="str">
        <f t="array" ref="DN432">IF(AY432="","",
IF(INDEX(Settings!$H:$H,MATCH(DN$1,Settings!$G:$G,0))=TRUE,
100-100*(AY432-MINIFS(AY:AY,$E:$E,$E432))/(MAXIFS(AY:AY,$E:$E,$E432)-MINIFS(AY:AY,$E:$E,$E432)),
100*(AY432-MINIFS(AY:AY,$E:$E,$E432))/(MAXIFS(AY:AY,$E:$E,$E432)-MINIFS(AY:AY,$E:$E,$E432))))</f>
        <v/>
      </c>
      <c r="DO432" s="232" t="str">
        <f t="array" ref="DO432">IF(AZ432="","",
IF(INDEX(Settings!$H:$H,MATCH(DO$1,Settings!$G:$G,0))=TRUE,
100-100*(AZ432-MINIFS(AZ:AZ,$E:$E,$E432))/(MAXIFS(AZ:AZ,$E:$E,$E432)-MINIFS(AZ:AZ,$E:$E,$E432)),
100*(AZ432-MINIFS(AZ:AZ,$E:$E,$E432))/(MAXIFS(AZ:AZ,$E:$E,$E432)-MINIFS(AZ:AZ,$E:$E,$E432))))</f>
        <v/>
      </c>
      <c r="DP432" s="232" t="str">
        <f t="array" ref="DP432">IF(BA432="","",
IF(INDEX(Settings!$H:$H,MATCH(DP$1,Settings!$G:$G,0))=TRUE,
100-100*(BA432-MINIFS(BA:BA,$E:$E,$E432))/(MAXIFS(BA:BA,$E:$E,$E432)-MINIFS(BA:BA,$E:$E,$E432)),
100*(BA432-MINIFS(BA:BA,$E:$E,$E432))/(MAXIFS(BA:BA,$E:$E,$E432)-MINIFS(BA:BA,$E:$E,$E432))))</f>
        <v/>
      </c>
      <c r="DQ432" s="232" t="str">
        <f t="array" ref="DQ432">IF(BB432="","",
IF(INDEX(Settings!$H:$H,MATCH(DQ$1,Settings!$G:$G,0))=TRUE,
100-100*(BB432-MINIFS(BB:BB,$E:$E,$E432))/(MAXIFS(BB:BB,$E:$E,$E432)-MINIFS(BB:BB,$E:$E,$E432)),
100*(BB432-MINIFS(BB:BB,$E:$E,$E432))/(MAXIFS(BB:BB,$E:$E,$E432)-MINIFS(BB:BB,$E:$E,$E432))))</f>
        <v/>
      </c>
      <c r="DR432" s="232" t="str">
        <f t="array" ref="DR432">IF(BC432="","",
IF(INDEX(Settings!$H:$H,MATCH(DR$1,Settings!$G:$G,0))=TRUE,
100-100*(BC432-MINIFS(BC:BC,$E:$E,$E432))/(MAXIFS(BC:BC,$E:$E,$E432)-MINIFS(BC:BC,$E:$E,$E432)),
100*(BC432-MINIFS(BC:BC,$E:$E,$E432))/(MAXIFS(BC:BC,$E:$E,$E432)-MINIFS(BC:BC,$E:$E,$E432))))</f>
        <v/>
      </c>
      <c r="DS432" s="232" t="str">
        <f t="array" ref="DS432">IF(BD432="","",
IF(INDEX(Settings!$H:$H,MATCH(DS$1,Settings!$G:$G,0))=TRUE,
100-100*(BD432-MINIFS(BD:BD,$E:$E,$E432))/(MAXIFS(BD:BD,$E:$E,$E432)-MINIFS(BD:BD,$E:$E,$E432)),
100*(BD432-MINIFS(BD:BD,$E:$E,$E432))/(MAXIFS(BD:BD,$E:$E,$E432)-MINIFS(BD:BD,$E:$E,$E432))))</f>
        <v/>
      </c>
      <c r="DT432" s="232" t="str">
        <f t="array" ref="DT432">IF(BE432="","",
IF(INDEX(Settings!$H:$H,MATCH(DT$1,Settings!$G:$G,0))=TRUE,
100-100*(BE432-MINIFS(BE:BE,$E:$E,$E432))/(MAXIFS(BE:BE,$E:$E,$E432)-MINIFS(BE:BE,$E:$E,$E432)),
100*(BE432-MINIFS(BE:BE,$E:$E,$E432))/(MAXIFS(BE:BE,$E:$E,$E432)-MINIFS(BE:BE,$E:$E,$E432))))</f>
        <v/>
      </c>
      <c r="DU432" s="232" t="str">
        <f t="array" ref="DU432">IF(BF432="","",
IF(INDEX(Settings!$H:$H,MATCH(DU$1,Settings!$G:$G,0))=TRUE,
100-100*(BF432-MINIFS(BF:BF,$E:$E,$E432))/(MAXIFS(BF:BF,$E:$E,$E432)-MINIFS(BF:BF,$E:$E,$E432)),
100*(BF432-MINIFS(BF:BF,$E:$E,$E432))/(MAXIFS(BF:BF,$E:$E,$E432)-MINIFS(BF:BF,$E:$E,$E432))))</f>
        <v/>
      </c>
      <c r="DV432" s="232" t="str">
        <f t="array" ref="DV432">IF(BG432="","",
IF(INDEX(Settings!$H:$H,MATCH(DV$1,Settings!$G:$G,0))=TRUE,
100-100*(BG432-MINIFS(BG:BG,$E:$E,$E432))/(MAXIFS(BG:BG,$E:$E,$E432)-MINIFS(BG:BG,$E:$E,$E432)),
100*(BG432-MINIFS(BG:BG,$E:$E,$E432))/(MAXIFS(BG:BG,$E:$E,$E432)-MINIFS(BG:BG,$E:$E,$E432))))</f>
        <v/>
      </c>
      <c r="DW432" s="232" t="str">
        <f t="array" ref="DW432">IF(BH432="","",
IF(INDEX(Settings!$H:$H,MATCH(DW$1,Settings!$G:$G,0))=TRUE,
100-100*(BH432-MINIFS(BH:BH,$E:$E,$E432))/(MAXIFS(BH:BH,$E:$E,$E432)-MINIFS(BH:BH,$E:$E,$E432)),
100*(BH432-MINIFS(BH:BH,$E:$E,$E432))/(MAXIFS(BH:BH,$E:$E,$E432)-MINIFS(BH:BH,$E:$E,$E432))))</f>
        <v/>
      </c>
      <c r="DX432" s="232" t="str">
        <f t="array" ref="DX432">IF(BI432="","",
IF(INDEX(Settings!$H:$H,MATCH(DX$1,Settings!$G:$G,0))=TRUE,
100-100*(BI432-MINIFS(BI:BI,$E:$E,$E432))/(MAXIFS(BI:BI,$E:$E,$E432)-MINIFS(BI:BI,$E:$E,$E432)),
100*(BI432-MINIFS(BI:BI,$E:$E,$E432))/(MAXIFS(BI:BI,$E:$E,$E432)-MINIFS(BI:BI,$E:$E,$E432))))</f>
        <v/>
      </c>
      <c r="DY432" s="232" t="str">
        <f t="array" ref="DY432">IF(BJ432="","",
IF(INDEX(Settings!$H:$H,MATCH(DY$1,Settings!$G:$G,0))=TRUE,
100-100*(BJ432-MINIFS(BJ:BJ,$E:$E,$E432))/(MAXIFS(BJ:BJ,$E:$E,$E432)-MINIFS(BJ:BJ,$E:$E,$E432)),
100*(BJ432-MINIFS(BJ:BJ,$E:$E,$E432))/(MAXIFS(BJ:BJ,$E:$E,$E432)-MINIFS(BJ:BJ,$E:$E,$E432))))</f>
        <v/>
      </c>
      <c r="DZ432" s="234"/>
      <c r="EA432" s="234"/>
      <c r="EB432" s="234" t="str">
        <f t="shared" si="8"/>
        <v/>
      </c>
      <c r="EC432" s="234" t="str">
        <f t="shared" si="9"/>
        <v/>
      </c>
      <c r="ED432" s="234" t="str">
        <f t="shared" si="10"/>
        <v/>
      </c>
      <c r="EE432" s="234" t="str">
        <f t="shared" si="11"/>
        <v/>
      </c>
      <c r="EF432" s="234" t="str">
        <f t="shared" si="12"/>
        <v/>
      </c>
      <c r="EG432" s="234" t="str">
        <f t="shared" si="13"/>
        <v/>
      </c>
      <c r="EH432" s="234"/>
      <c r="EI432" s="234"/>
      <c r="EJ432" s="234"/>
      <c r="EK432" s="234"/>
      <c r="EL432" s="234"/>
      <c r="EM432" s="234"/>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3" t="str">
        <f t="shared" si="14"/>
        <v/>
      </c>
      <c r="N433" s="49"/>
      <c r="O433" s="49"/>
      <c r="P433" s="49"/>
      <c r="Q433" s="49"/>
      <c r="R433" s="49"/>
      <c r="S433" s="222" t="str">
        <f>IFERROR(VLOOKUP(AF433, 'YOYO IR Scores'!A:C, 3, FALSE), "")
</f>
        <v/>
      </c>
      <c r="T433" s="49"/>
      <c r="U433" s="49"/>
      <c r="V433" s="49"/>
      <c r="W433" s="49"/>
      <c r="X433" s="224" t="str">
        <f t="shared" si="4"/>
        <v/>
      </c>
      <c r="Y433" s="225" t="str">
        <f t="shared" si="5"/>
        <v/>
      </c>
      <c r="Z433" s="225" t="str">
        <f t="shared" si="6"/>
        <v/>
      </c>
      <c r="AA433" s="224" t="str">
        <f t="shared" si="7"/>
        <v/>
      </c>
      <c r="AB433" s="223"/>
      <c r="AC433" s="223"/>
      <c r="AD433" s="223"/>
      <c r="AE433" s="223" t="str">
        <f>IFERROR(VLOOKUP(AF433, 'YOYO IR Scores'!A:C, 2, FALSE), "")</f>
        <v/>
      </c>
      <c r="AF433" s="223"/>
      <c r="AG433" s="223"/>
      <c r="AH433" s="223"/>
      <c r="AI433" s="223"/>
      <c r="AJ433" s="223"/>
      <c r="AK433" s="223"/>
      <c r="AL433" s="223"/>
      <c r="AM433" s="223"/>
      <c r="AN433" s="223"/>
      <c r="AO433" s="223"/>
      <c r="AP433" s="223"/>
      <c r="AQ433" s="223"/>
      <c r="AR433" s="223"/>
      <c r="AS433" s="223"/>
      <c r="AT433" s="223"/>
      <c r="AU433" s="223"/>
      <c r="AV433" s="223"/>
      <c r="AW433" s="223"/>
      <c r="AX433" s="223"/>
      <c r="AY433" s="223"/>
      <c r="AZ433" s="223"/>
      <c r="BA433" s="223"/>
      <c r="BB433" s="223"/>
      <c r="BC433" s="223"/>
      <c r="BD433" s="223"/>
      <c r="BE433" s="223"/>
      <c r="BF433" s="223"/>
      <c r="BG433" s="223"/>
      <c r="BH433" s="223"/>
      <c r="BI433" s="223"/>
      <c r="BJ433" s="223"/>
      <c r="BK433" s="223" t="str">
        <f t="array" ref="BK433">IF(J433="","",
IF(INDEX(Settings!$H:$H,MATCH(BY$1,Settings!$G:$G,0))=TRUE,
100-100*(J433-MIN(J:J))/(MAX(J:J)-MIN(J:J)),
100*(J433-MIN(J:J))/(MAX(J:J)-MIN(J:J))))</f>
        <v/>
      </c>
      <c r="BL433" s="223" t="str">
        <f t="array" ref="BL433">IF(J433="","",
IF(INDEX(Settings!$H:$H,MATCH(BY$1,Settings!$G:$G,0))=TRUE,
100-100*(J433-MINIFS(J:J,$E:$E,$E433))/(MAXIFS(J:J,$E:$E,$E433)-MINIFS(J:J,$E:$E,$E433)),
100*(J433-MINIFS(J:J,$E:$E,$E433))/(MAXIFS(J:J,$E:$E,$E433)-MINIFS(J:J,$E:$E,$E433))))</f>
        <v/>
      </c>
      <c r="BM433" s="223"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4" t="str">
        <f t="array" ref="BQ433">IF(J433="","",
IF(INDEX(Settings!$H:$H,MATCH(BY$1,Settings!$G:$G,0))=TRUE,
-1*(J433-AVERAGE(J:J))/STDEV(J:J),
(J433-AVERAGE(J:J))/STDEV(J:J)))</f>
        <v/>
      </c>
      <c r="BR433" s="224" t="str">
        <f>IFERROR(__xludf.DUMMYFUNCTION("IF(J433="""","""",
IF(INDEX(Settings!$H:$H,MATCH(BY$1,Settings!$G:$G,0))=TRUE,
-1*(J433-AVERAGEIFS(J:J,$E:$E,$E433))/STDEV(FILTER(J:J,$E:$E=$E433)),
(J433-AVERAGEIFS(J:J,$E:$E,$E433))/STDEV(FILTER(J:J,$E:$E=$E433))))"),"")</f>
        <v/>
      </c>
      <c r="BS433" s="224"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3" t="str">
        <f t="array" ref="BY433">IF(J433="","",
IF(INDEX(Settings!$H:$H,MATCH(BY$1,Settings!$G:$G,0))=TRUE,
100-100*(J433-MINIFS(J:J,$E:$E,$E433))/(MAXIFS(J:J,$E:$E,$E433)-MINIFS(J:J,$E:$E,$E433)),
100*(J433-MINIFS(J:J,$E:$E,$E433))/(MAXIFS(J:J,$E:$E,$E433)-MINIFS(J:J,$E:$E,$E433))))</f>
        <v/>
      </c>
      <c r="BZ433" s="223" t="str">
        <f t="array" ref="BZ433">IF(K433="","",
IF(INDEX(Settings!$H:$H,MATCH(BZ$1,Settings!$G:$G,0))=TRUE,
100-100*(K433-MINIFS(K:K,$E:$E,$E433))/(MAXIFS(K:K,$E:$E,$E433)-MINIFS(K:K,$E:$E,$E433)),
100*(K433-MINIFS(K:K,$E:$E,$E433))/(MAXIFS(K:K,$E:$E,$E433)-MINIFS(K:K,$E:$E,$E433))))</f>
        <v/>
      </c>
      <c r="CA433" s="223" t="str">
        <f t="array" ref="CA433">IF(L433="","",
IF(INDEX(Settings!$H:$H,MATCH(CA$1,Settings!$G:$G,0))=TRUE,
100-100*(L433-MINIFS(L:L,$E:$E,$E433))/(MAXIFS(L:L,$E:$E,$E433)-MINIFS(L:L,$E:$E,$E433)),
100*(L433-MINIFS(L:L,$E:$E,$E433))/(MAXIFS(L:L,$E:$E,$E433)-MINIFS(L:L,$E:$E,$E433))))</f>
        <v/>
      </c>
      <c r="CB433" s="223" t="str">
        <f t="array" ref="CB433">IF(M433="","",
IF(INDEX(Settings!$H:$H,MATCH(CB$1,Settings!$G:$G,0))=TRUE,
100-100*(M433-MINIFS(M:M,$E:$E,$E433))/(MAXIFS(M:M,$E:$E,$E433)-MINIFS(M:M,$E:$E,$E433)),
100*(M433-MINIFS(M:M,$E:$E,$E433))/(MAXIFS(M:M,$E:$E,$E433)-MINIFS(M:M,$E:$E,$E433))))</f>
        <v/>
      </c>
      <c r="CC433" s="223" t="str">
        <f t="array" ref="CC433">IF(N433="","",
IF(INDEX(Settings!$H:$H,MATCH(CC$1,Settings!$G:$G,0))=TRUE,
100-100*(N433-MINIFS(N:N,$E:$E,$E433))/(MAXIFS(N:N,$E:$E,$E433)-MINIFS(N:N,$E:$E,$E433)),
100*(N433-MINIFS(N:N,$E:$E,$E433))/(MAXIFS(N:N,$E:$E,$E433)-MINIFS(N:N,$E:$E,$E433))))</f>
        <v/>
      </c>
      <c r="CD433" s="223" t="str">
        <f t="array" ref="CD433">IF(O433="","",
IF(INDEX(Settings!$H:$H,MATCH(CD$1,Settings!$G:$G,0))=TRUE,
100-100*(O433-MINIFS(O:O,$E:$E,$E433))/(MAXIFS(O:O,$E:$E,$E433)-MINIFS(O:O,$E:$E,$E433)),
100*(O433-MINIFS(O:O,$E:$E,$E433))/(MAXIFS(O:O,$E:$E,$E433)-MINIFS(O:O,$E:$E,$E433))))</f>
        <v/>
      </c>
      <c r="CE433" s="223" t="str">
        <f t="array" ref="CE433">IF(P433="","",
IF(INDEX(Settings!$H:$H,MATCH(CE$1,Settings!$G:$G,0))=TRUE,
100-100*(P433-MINIFS(P:P,$E:$E,$E433))/(MAXIFS(P:P,$E:$E,$E433)-MINIFS(P:P,$E:$E,$E433)),
100*(P433-MINIFS(P:P,$E:$E,$E433))/(MAXIFS(P:P,$E:$E,$E433)-MINIFS(P:P,$E:$E,$E433))))</f>
        <v/>
      </c>
      <c r="CF433" s="223" t="str">
        <f t="array" ref="CF433">IF(Q433="","",
IF(INDEX(Settings!$H:$H,MATCH(CF$1,Settings!$G:$G,0))=TRUE,
100-100*(Q433-MINIFS(Q:Q,$E:$E,$E433))/(MAXIFS(Q:Q,$E:$E,$E433)-MINIFS(Q:Q,$E:$E,$E433)),
100*(Q433-MINIFS(Q:Q,$E:$E,$E433))/(MAXIFS(Q:Q,$E:$E,$E433)-MINIFS(Q:Q,$E:$E,$E433))))</f>
        <v/>
      </c>
      <c r="CG433" s="223" t="str">
        <f t="array" ref="CG433">IF(R433="","",
IF(INDEX(Settings!$H:$H,MATCH(CG$1,Settings!$G:$G,0))=TRUE,
100-100*(R433-MINIFS(R:R,$E:$E,$E433))/(MAXIFS(R:R,$E:$E,$E433)-MINIFS(R:R,$E:$E,$E433)),
100*(R433-MINIFS(R:R,$E:$E,$E433))/(MAXIFS(R:R,$E:$E,$E433)-MINIFS(R:R,$E:$E,$E433))))</f>
        <v/>
      </c>
      <c r="CH433" s="223" t="str">
        <f t="array" ref="CH433">IF(S433="","",
IF(INDEX(Settings!$H:$H,MATCH(CH$1,Settings!$G:$G,0))=TRUE,
100-100*(S433-MINIFS(S:S,$E:$E,$E433))/(MAXIFS(S:S,$E:$E,$E433)-MINIFS(S:S,$E:$E,$E433)),
100*(S433-MINIFS(S:S,$E:$E,$E433))/(MAXIFS(S:S,$E:$E,$E433)-MINIFS(S:S,$E:$E,$E433))))</f>
        <v/>
      </c>
      <c r="CI433" s="223" t="str">
        <f t="array" ref="CI433">IF(T433="","",
IF(INDEX(Settings!$H:$H,MATCH(CI$1,Settings!$G:$G,0))=TRUE,
100-100*(T433-MINIFS(T:T,$E:$E,$E433))/(MAXIFS(T:T,$E:$E,$E433)-MINIFS(T:T,$E:$E,$E433)),
100*(T433-MINIFS(T:T,$E:$E,$E433))/(MAXIFS(T:T,$E:$E,$E433)-MINIFS(T:T,$E:$E,$E433))))</f>
        <v/>
      </c>
      <c r="CJ433" s="223" t="str">
        <f t="array" ref="CJ433">IF(U433="","",
IF(INDEX(Settings!$H:$H,MATCH(CJ$1,Settings!$G:$G,0))=TRUE,
100-100*(U433-MINIFS(U:U,$E:$E,$E433))/(MAXIFS(U:U,$E:$E,$E433)-MINIFS(U:U,$E:$E,$E433)),
100*(U433-MINIFS(U:U,$E:$E,$E433))/(MAXIFS(U:U,$E:$E,$E433)-MINIFS(U:U,$E:$E,$E433))))</f>
        <v/>
      </c>
      <c r="CK433" s="223" t="str">
        <f t="array" ref="CK433">IF(V433="","",
IF(INDEX(Settings!$H:$H,MATCH(CK$1,Settings!$G:$G,0))=TRUE,
100-100*(V433-MINIFS(V:V,$E:$E,$E433))/(MAXIFS(V:V,$E:$E,$E433)-MINIFS(V:V,$E:$E,$E433)),
100*(V433-MINIFS(V:V,$E:$E,$E433))/(MAXIFS(V:V,$E:$E,$E433)-MINIFS(V:V,$E:$E,$E433))))</f>
        <v/>
      </c>
      <c r="CL433" s="223" t="str">
        <f t="array" ref="CL433">IF(W433="","",
IF(INDEX(Settings!$H:$H,MATCH(CL$1,Settings!$G:$G,0))=TRUE,
100-100*(W433-MINIFS(W:W,$E:$E,$E433))/(MAXIFS(W:W,$E:$E,$E433)-MINIFS(W:W,$E:$E,$E433)),
100*(W433-MINIFS(W:W,$E:$E,$E433))/(MAXIFS(W:W,$E:$E,$E433)-MINIFS(W:W,$E:$E,$E433))))</f>
        <v/>
      </c>
      <c r="CM433" s="223" t="str">
        <f t="array" ref="CM433">IF(X433="","",
IF(INDEX(Settings!$H:$H,MATCH(CM$1,Settings!$G:$G,0))=TRUE,
100-100*(X433-MINIFS(X:X,$E:$E,$E433))/(MAXIFS(X:X,$E:$E,$E433)-MINIFS(X:X,$E:$E,$E433)),
100*(X433-MINIFS(X:X,$E:$E,$E433))/(MAXIFS(X:X,$E:$E,$E433)-MINIFS(X:X,$E:$E,$E433))))</f>
        <v/>
      </c>
      <c r="CN433" s="223" t="str">
        <f t="array" ref="CN433">IF(Y433="","",
IF(INDEX(Settings!$H:$H,MATCH(CN$1,Settings!$G:$G,0))=TRUE,
100-100*(Y433-MINIFS(Y:Y,$E:$E,$E433))/(MAXIFS(Y:Y,$E:$E,$E433)-MINIFS(Y:Y,$E:$E,$E433)),
100*(Y433-MINIFS(Y:Y,$E:$E,$E433))/(MAXIFS(Y:Y,$E:$E,$E433)-MINIFS(Y:Y,$E:$E,$E433))))</f>
        <v/>
      </c>
      <c r="CO433" s="223" t="str">
        <f t="array" ref="CO433">IF(Z433="","",
IF(INDEX(Settings!$H:$H,MATCH(CO$1,Settings!$G:$G,0))=TRUE,
100-100*(Z433-MINIFS(Z:Z,$E:$E,$E433))/(MAXIFS(Z:Z,$E:$E,$E433)-MINIFS(Z:Z,$E:$E,$E433)),
100*(Z433-MINIFS(Z:Z,$E:$E,$E433))/(MAXIFS(Z:Z,$E:$E,$E433)-MINIFS(Z:Z,$E:$E,$E433))))</f>
        <v/>
      </c>
      <c r="CP433" s="223" t="str">
        <f t="array" ref="CP433">IF(AA433="","",
IF(INDEX(Settings!$H:$H,MATCH(CP$1,Settings!$G:$G,0))=TRUE,
100-100*(AA433-MINIFS(AA:AA,$E:$E,$E433))/(MAXIFS(AA:AA,$E:$E,$E433)-MINIFS(AA:AA,$E:$E,$E433)),
100*(AA433-MINIFS(AA:AA,$E:$E,$E433))/(MAXIFS(AA:AA,$E:$E,$E433)-MINIFS(AA:AA,$E:$E,$E433))))</f>
        <v/>
      </c>
      <c r="CQ433" s="223" t="str">
        <f t="array" ref="CQ433">IF(AB433="","",
IF(INDEX(Settings!$H:$H,MATCH(CQ$1,Settings!$G:$G,0))=TRUE,
100-100*(AB433-MINIFS(AB:AB,$E:$E,$E433))/(MAXIFS(AB:AB,$E:$E,$E433)-MINIFS(AB:AB,$E:$E,$E433)),
100*(AB433-MINIFS(AB:AB,$E:$E,$E433))/(MAXIFS(AB:AB,$E:$E,$E433)-MINIFS(AB:AB,$E:$E,$E433))))</f>
        <v/>
      </c>
      <c r="CR433" s="223" t="str">
        <f t="array" ref="CR433">IF(AC433="","",
IF(INDEX(Settings!$H:$H,MATCH(CR$1,Settings!$G:$G,0))=TRUE,
100-100*(AC433-MINIFS(AC:AC,$E:$E,$E433))/(MAXIFS(AC:AC,$E:$E,$E433)-MINIFS(AC:AC,$E:$E,$E433)),
100*(AC433-MINIFS(AC:AC,$E:$E,$E433))/(MAXIFS(AC:AC,$E:$E,$E433)-MINIFS(AC:AC,$E:$E,$E433))))</f>
        <v/>
      </c>
      <c r="CS433" s="223" t="str">
        <f t="array" ref="CS433">IF(AD433="","",
IF(INDEX(Settings!$H:$H,MATCH(CS$1,Settings!$G:$G,0))=TRUE,
100-100*(AD433-MINIFS(AD:AD,$E:$E,$E433))/(MAXIFS(AD:AD,$E:$E,$E433)-MINIFS(AD:AD,$E:$E,$E433)),
100*(AD433-MINIFS(AD:AD,$E:$E,$E433))/(MAXIFS(AD:AD,$E:$E,$E433)-MINIFS(AD:AD,$E:$E,$E433))))</f>
        <v/>
      </c>
      <c r="CT433" s="223" t="str">
        <f t="array" ref="CT433">IF(AE433="","",
IF(INDEX(Settings!$H:$H,MATCH(CT$1,Settings!$G:$G,0))=TRUE,
100-100*(AE433-MINIFS(AE:AE,$E:$E,$E433))/(MAXIFS(AE:AE,$E:$E,$E433)-MINIFS(AE:AE,$E:$E,$E433)),
100*(AE433-MINIFS(AE:AE,$E:$E,$E433))/(MAXIFS(AE:AE,$E:$E,$E433)-MINIFS(AE:AE,$E:$E,$E433))))</f>
        <v/>
      </c>
      <c r="CU433" s="223" t="str">
        <f t="array" ref="CU433">IF(AF433="","",
IF(INDEX(Settings!$H:$H,MATCH(CU$1,Settings!$G:$G,0))=TRUE,
100-100*(AF433-MINIFS(AF:AF,$E:$E,$E433))/(MAXIFS(AF:AF,$E:$E,$E433)-MINIFS(AF:AF,$E:$E,$E433)),
100*(AF433-MINIFS(AF:AF,$E:$E,$E433))/(MAXIFS(AF:AF,$E:$E,$E433)-MINIFS(AF:AF,$E:$E,$E433))))</f>
        <v/>
      </c>
      <c r="CV433" s="223" t="str">
        <f t="array" ref="CV433">IF(AG433="","",
IF(INDEX(Settings!$H:$H,MATCH(CV$1,Settings!$G:$G,0))=TRUE,
100-100*(AG433-MINIFS(AG:AG,$E:$E,$E433))/(MAXIFS(AG:AG,$E:$E,$E433)-MINIFS(AG:AG,$E:$E,$E433)),
100*(AG433-MINIFS(AG:AG,$E:$E,$E433))/(MAXIFS(AG:AG,$E:$E,$E433)-MINIFS(AG:AG,$E:$E,$E433))))</f>
        <v/>
      </c>
      <c r="CW433" s="223" t="str">
        <f t="array" ref="CW433">IF(AH433="","",
IF(INDEX(Settings!$H:$H,MATCH(CW$1,Settings!$G:$G,0))=TRUE,
100-100*(AH433-MINIFS(AH:AH,$E:$E,$E433))/(MAXIFS(AH:AH,$E:$E,$E433)-MINIFS(AH:AH,$E:$E,$E433)),
100*(AH433-MINIFS(AH:AH,$E:$E,$E433))/(MAXIFS(AH:AH,$E:$E,$E433)-MINIFS(AH:AH,$E:$E,$E433))))</f>
        <v/>
      </c>
      <c r="CX433" s="223" t="str">
        <f t="array" ref="CX433">IF(AI433="","",
IF(INDEX(Settings!$H:$H,MATCH(CX$1,Settings!$G:$G,0))=TRUE,
100-100*(AI433-MINIFS(AI:AI,$E:$E,$E433))/(MAXIFS(AI:AI,$E:$E,$E433)-MINIFS(AI:AI,$E:$E,$E433)),
100*(AI433-MINIFS(AI:AI,$E:$E,$E433))/(MAXIFS(AI:AI,$E:$E,$E433)-MINIFS(AI:AI,$E:$E,$E433))))</f>
        <v/>
      </c>
      <c r="CY433" s="223" t="str">
        <f t="array" ref="CY433">IF(AJ433="","",
IF(INDEX(Settings!$H:$H,MATCH(CY$1,Settings!$G:$G,0))=TRUE,
100-100*(AJ433-MINIFS(AJ:AJ,$E:$E,$E433))/(MAXIFS(AJ:AJ,$E:$E,$E433)-MINIFS(AJ:AJ,$E:$E,$E433)),
100*(AJ433-MINIFS(AJ:AJ,$E:$E,$E433))/(MAXIFS(AJ:AJ,$E:$E,$E433)-MINIFS(AJ:AJ,$E:$E,$E433))))</f>
        <v/>
      </c>
      <c r="CZ433" s="223" t="str">
        <f t="array" ref="CZ433">IF(AK433="","",
IF(INDEX(Settings!$H:$H,MATCH(CZ$1,Settings!$G:$G,0))=TRUE,
100-100*(AK433-MINIFS(AK:AK,$E:$E,$E433))/(MAXIFS(AK:AK,$E:$E,$E433)-MINIFS(AK:AK,$E:$E,$E433)),
100*(AK433-MINIFS(AK:AK,$E:$E,$E433))/(MAXIFS(AK:AK,$E:$E,$E433)-MINIFS(AK:AK,$E:$E,$E433))))</f>
        <v/>
      </c>
      <c r="DA433" s="223" t="str">
        <f t="array" ref="DA433">IF(AL433="","",
IF(INDEX(Settings!$H:$H,MATCH(DA$1,Settings!$G:$G,0))=TRUE,
100-100*(AL433-MINIFS(AL:AL,$E:$E,$E433))/(MAXIFS(AL:AL,$E:$E,$E433)-MINIFS(AL:AL,$E:$E,$E433)),
100*(AL433-MINIFS(AL:AL,$E:$E,$E433))/(MAXIFS(AL:AL,$E:$E,$E433)-MINIFS(AL:AL,$E:$E,$E433))))</f>
        <v/>
      </c>
      <c r="DB433" s="223" t="str">
        <f t="array" ref="DB433">IF(AM433="","",
IF(INDEX(Settings!$H:$H,MATCH(DB$1,Settings!$G:$G,0))=TRUE,
100-100*(AM433-MINIFS(AM:AM,$E:$E,$E433))/(MAXIFS(AM:AM,$E:$E,$E433)-MINIFS(AM:AM,$E:$E,$E433)),
100*(AM433-MINIFS(AM:AM,$E:$E,$E433))/(MAXIFS(AM:AM,$E:$E,$E433)-MINIFS(AM:AM,$E:$E,$E433))))</f>
        <v/>
      </c>
      <c r="DC433" s="223" t="str">
        <f t="array" ref="DC433">IF(AN433="","",
IF(INDEX(Settings!$H:$H,MATCH(DC$1,Settings!$G:$G,0))=TRUE,
100-100*(AN433-MINIFS(AN:AN,$E:$E,$E433))/(MAXIFS(AN:AN,$E:$E,$E433)-MINIFS(AN:AN,$E:$E,$E433)),
100*(AN433-MINIFS(AN:AN,$E:$E,$E433))/(MAXIFS(AN:AN,$E:$E,$E433)-MINIFS(AN:AN,$E:$E,$E433))))</f>
        <v/>
      </c>
      <c r="DD433" s="223" t="str">
        <f t="array" ref="DD433">IF(AO433="","",
IF(INDEX(Settings!$H:$H,MATCH(DD$1,Settings!$G:$G,0))=TRUE,
100-100*(AO433-MINIFS(AO:AO,$E:$E,$E433))/(MAXIFS(AO:AO,$E:$E,$E433)-MINIFS(AO:AO,$E:$E,$E433)),
100*(AO433-MINIFS(AO:AO,$E:$E,$E433))/(MAXIFS(AO:AO,$E:$E,$E433)-MINIFS(AO:AO,$E:$E,$E433))))</f>
        <v/>
      </c>
      <c r="DE433" s="223" t="str">
        <f t="array" ref="DE433">IF(AP433="","",
IF(INDEX(Settings!$H:$H,MATCH(DE$1,Settings!$G:$G,0))=TRUE,
100-100*(AP433-MINIFS(AP:AP,$E:$E,$E433))/(MAXIFS(AP:AP,$E:$E,$E433)-MINIFS(AP:AP,$E:$E,$E433)),
100*(AP433-MINIFS(AP:AP,$E:$E,$E433))/(MAXIFS(AP:AP,$E:$E,$E433)-MINIFS(AP:AP,$E:$E,$E433))))</f>
        <v/>
      </c>
      <c r="DF433" s="223" t="str">
        <f t="array" ref="DF433">IF(AQ433="","",
IF(INDEX(Settings!$H:$H,MATCH(DF$1,Settings!$G:$G,0))=TRUE,
100-100*(AQ433-MINIFS(AQ:AQ,$E:$E,$E433))/(MAXIFS(AQ:AQ,$E:$E,$E433)-MINIFS(AQ:AQ,$E:$E,$E433)),
100*(AQ433-MINIFS(AQ:AQ,$E:$E,$E433))/(MAXIFS(AQ:AQ,$E:$E,$E433)-MINIFS(AQ:AQ,$E:$E,$E433))))</f>
        <v/>
      </c>
      <c r="DG433" s="223" t="str">
        <f t="array" ref="DG433">IF(AR433="","",
IF(INDEX(Settings!$H:$H,MATCH(DG$1,Settings!$G:$G,0))=TRUE,
100-100*(AR433-MINIFS(AR:AR,$E:$E,$E433))/(MAXIFS(AR:AR,$E:$E,$E433)-MINIFS(AR:AR,$E:$E,$E433)),
100*(AR433-MINIFS(AR:AR,$E:$E,$E433))/(MAXIFS(AR:AR,$E:$E,$E433)-MINIFS(AR:AR,$E:$E,$E433))))</f>
        <v/>
      </c>
      <c r="DH433" s="223" t="str">
        <f t="array" ref="DH433">IF(AS433="","",
IF(INDEX(Settings!$H:$H,MATCH(DH$1,Settings!$G:$G,0))=TRUE,
100-100*(AS433-MINIFS(AS:AS,$E:$E,$E433))/(MAXIFS(AS:AS,$E:$E,$E433)-MINIFS(AS:AS,$E:$E,$E433)),
100*(AS433-MINIFS(AS:AS,$E:$E,$E433))/(MAXIFS(AS:AS,$E:$E,$E433)-MINIFS(AS:AS,$E:$E,$E433))))</f>
        <v/>
      </c>
      <c r="DI433" s="223" t="str">
        <f t="array" ref="DI433">IF(AT433="","",
IF(INDEX(Settings!$H:$H,MATCH(DI$1,Settings!$G:$G,0))=TRUE,
100-100*(AT433-MINIFS(AT:AT,$E:$E,$E433))/(MAXIFS(AT:AT,$E:$E,$E433)-MINIFS(AT:AT,$E:$E,$E433)),
100*(AT433-MINIFS(AT:AT,$E:$E,$E433))/(MAXIFS(AT:AT,$E:$E,$E433)-MINIFS(AT:AT,$E:$E,$E433))))</f>
        <v/>
      </c>
      <c r="DJ433" s="223" t="str">
        <f t="array" ref="DJ433">IF(AU433="","",
IF(INDEX(Settings!$H:$H,MATCH(DJ$1,Settings!$G:$G,0))=TRUE,
100-100*(AU433-MINIFS(AU:AU,$E:$E,$E433))/(MAXIFS(AU:AU,$E:$E,$E433)-MINIFS(AU:AU,$E:$E,$E433)),
100*(AU433-MINIFS(AU:AU,$E:$E,$E433))/(MAXIFS(AU:AU,$E:$E,$E433)-MINIFS(AU:AU,$E:$E,$E433))))</f>
        <v/>
      </c>
      <c r="DK433" s="223" t="str">
        <f t="array" ref="DK433">IF(AV433="","",
IF(INDEX(Settings!$H:$H,MATCH(DK$1,Settings!$G:$G,0))=TRUE,
100-100*(AV433-MINIFS(AV:AV,$E:$E,$E433))/(MAXIFS(AV:AV,$E:$E,$E433)-MINIFS(AV:AV,$E:$E,$E433)),
100*(AV433-MINIFS(AV:AV,$E:$E,$E433))/(MAXIFS(AV:AV,$E:$E,$E433)-MINIFS(AV:AV,$E:$E,$E433))))</f>
        <v/>
      </c>
      <c r="DL433" s="223" t="str">
        <f t="array" ref="DL433">IF(AW433="","",
IF(INDEX(Settings!$H:$H,MATCH(DL$1,Settings!$G:$G,0))=TRUE,
100-100*(AW433-MINIFS(AW:AW,$E:$E,$E433))/(MAXIFS(AW:AW,$E:$E,$E433)-MINIFS(AW:AW,$E:$E,$E433)),
100*(AW433-MINIFS(AW:AW,$E:$E,$E433))/(MAXIFS(AW:AW,$E:$E,$E433)-MINIFS(AW:AW,$E:$E,$E433))))</f>
        <v/>
      </c>
      <c r="DM433" s="223" t="str">
        <f t="array" ref="DM433">IF(AX433="","",
IF(INDEX(Settings!$H:$H,MATCH(DM$1,Settings!$G:$G,0))=TRUE,
100-100*(AX433-MINIFS(AX:AX,$E:$E,$E433))/(MAXIFS(AX:AX,$E:$E,$E433)-MINIFS(AX:AX,$E:$E,$E433)),
100*(AX433-MINIFS(AX:AX,$E:$E,$E433))/(MAXIFS(AX:AX,$E:$E,$E433)-MINIFS(AX:AX,$E:$E,$E433))))</f>
        <v/>
      </c>
      <c r="DN433" s="223" t="str">
        <f t="array" ref="DN433">IF(AY433="","",
IF(INDEX(Settings!$H:$H,MATCH(DN$1,Settings!$G:$G,0))=TRUE,
100-100*(AY433-MINIFS(AY:AY,$E:$E,$E433))/(MAXIFS(AY:AY,$E:$E,$E433)-MINIFS(AY:AY,$E:$E,$E433)),
100*(AY433-MINIFS(AY:AY,$E:$E,$E433))/(MAXIFS(AY:AY,$E:$E,$E433)-MINIFS(AY:AY,$E:$E,$E433))))</f>
        <v/>
      </c>
      <c r="DO433" s="223" t="str">
        <f t="array" ref="DO433">IF(AZ433="","",
IF(INDEX(Settings!$H:$H,MATCH(DO$1,Settings!$G:$G,0))=TRUE,
100-100*(AZ433-MINIFS(AZ:AZ,$E:$E,$E433))/(MAXIFS(AZ:AZ,$E:$E,$E433)-MINIFS(AZ:AZ,$E:$E,$E433)),
100*(AZ433-MINIFS(AZ:AZ,$E:$E,$E433))/(MAXIFS(AZ:AZ,$E:$E,$E433)-MINIFS(AZ:AZ,$E:$E,$E433))))</f>
        <v/>
      </c>
      <c r="DP433" s="223" t="str">
        <f t="array" ref="DP433">IF(BA433="","",
IF(INDEX(Settings!$H:$H,MATCH(DP$1,Settings!$G:$G,0))=TRUE,
100-100*(BA433-MINIFS(BA:BA,$E:$E,$E433))/(MAXIFS(BA:BA,$E:$E,$E433)-MINIFS(BA:BA,$E:$E,$E433)),
100*(BA433-MINIFS(BA:BA,$E:$E,$E433))/(MAXIFS(BA:BA,$E:$E,$E433)-MINIFS(BA:BA,$E:$E,$E433))))</f>
        <v/>
      </c>
      <c r="DQ433" s="223" t="str">
        <f t="array" ref="DQ433">IF(BB433="","",
IF(INDEX(Settings!$H:$H,MATCH(DQ$1,Settings!$G:$G,0))=TRUE,
100-100*(BB433-MINIFS(BB:BB,$E:$E,$E433))/(MAXIFS(BB:BB,$E:$E,$E433)-MINIFS(BB:BB,$E:$E,$E433)),
100*(BB433-MINIFS(BB:BB,$E:$E,$E433))/(MAXIFS(BB:BB,$E:$E,$E433)-MINIFS(BB:BB,$E:$E,$E433))))</f>
        <v/>
      </c>
      <c r="DR433" s="223" t="str">
        <f t="array" ref="DR433">IF(BC433="","",
IF(INDEX(Settings!$H:$H,MATCH(DR$1,Settings!$G:$G,0))=TRUE,
100-100*(BC433-MINIFS(BC:BC,$E:$E,$E433))/(MAXIFS(BC:BC,$E:$E,$E433)-MINIFS(BC:BC,$E:$E,$E433)),
100*(BC433-MINIFS(BC:BC,$E:$E,$E433))/(MAXIFS(BC:BC,$E:$E,$E433)-MINIFS(BC:BC,$E:$E,$E433))))</f>
        <v/>
      </c>
      <c r="DS433" s="223" t="str">
        <f t="array" ref="DS433">IF(BD433="","",
IF(INDEX(Settings!$H:$H,MATCH(DS$1,Settings!$G:$G,0))=TRUE,
100-100*(BD433-MINIFS(BD:BD,$E:$E,$E433))/(MAXIFS(BD:BD,$E:$E,$E433)-MINIFS(BD:BD,$E:$E,$E433)),
100*(BD433-MINIFS(BD:BD,$E:$E,$E433))/(MAXIFS(BD:BD,$E:$E,$E433)-MINIFS(BD:BD,$E:$E,$E433))))</f>
        <v/>
      </c>
      <c r="DT433" s="223" t="str">
        <f t="array" ref="DT433">IF(BE433="","",
IF(INDEX(Settings!$H:$H,MATCH(DT$1,Settings!$G:$G,0))=TRUE,
100-100*(BE433-MINIFS(BE:BE,$E:$E,$E433))/(MAXIFS(BE:BE,$E:$E,$E433)-MINIFS(BE:BE,$E:$E,$E433)),
100*(BE433-MINIFS(BE:BE,$E:$E,$E433))/(MAXIFS(BE:BE,$E:$E,$E433)-MINIFS(BE:BE,$E:$E,$E433))))</f>
        <v/>
      </c>
      <c r="DU433" s="223" t="str">
        <f t="array" ref="DU433">IF(BF433="","",
IF(INDEX(Settings!$H:$H,MATCH(DU$1,Settings!$G:$G,0))=TRUE,
100-100*(BF433-MINIFS(BF:BF,$E:$E,$E433))/(MAXIFS(BF:BF,$E:$E,$E433)-MINIFS(BF:BF,$E:$E,$E433)),
100*(BF433-MINIFS(BF:BF,$E:$E,$E433))/(MAXIFS(BF:BF,$E:$E,$E433)-MINIFS(BF:BF,$E:$E,$E433))))</f>
        <v/>
      </c>
      <c r="DV433" s="223" t="str">
        <f t="array" ref="DV433">IF(BG433="","",
IF(INDEX(Settings!$H:$H,MATCH(DV$1,Settings!$G:$G,0))=TRUE,
100-100*(BG433-MINIFS(BG:BG,$E:$E,$E433))/(MAXIFS(BG:BG,$E:$E,$E433)-MINIFS(BG:BG,$E:$E,$E433)),
100*(BG433-MINIFS(BG:BG,$E:$E,$E433))/(MAXIFS(BG:BG,$E:$E,$E433)-MINIFS(BG:BG,$E:$E,$E433))))</f>
        <v/>
      </c>
      <c r="DW433" s="223" t="str">
        <f t="array" ref="DW433">IF(BH433="","",
IF(INDEX(Settings!$H:$H,MATCH(DW$1,Settings!$G:$G,0))=TRUE,
100-100*(BH433-MINIFS(BH:BH,$E:$E,$E433))/(MAXIFS(BH:BH,$E:$E,$E433)-MINIFS(BH:BH,$E:$E,$E433)),
100*(BH433-MINIFS(BH:BH,$E:$E,$E433))/(MAXIFS(BH:BH,$E:$E,$E433)-MINIFS(BH:BH,$E:$E,$E433))))</f>
        <v/>
      </c>
      <c r="DX433" s="223" t="str">
        <f t="array" ref="DX433">IF(BI433="","",
IF(INDEX(Settings!$H:$H,MATCH(DX$1,Settings!$G:$G,0))=TRUE,
100-100*(BI433-MINIFS(BI:BI,$E:$E,$E433))/(MAXIFS(BI:BI,$E:$E,$E433)-MINIFS(BI:BI,$E:$E,$E433)),
100*(BI433-MINIFS(BI:BI,$E:$E,$E433))/(MAXIFS(BI:BI,$E:$E,$E433)-MINIFS(BI:BI,$E:$E,$E433))))</f>
        <v/>
      </c>
      <c r="DY433" s="223" t="str">
        <f t="array" ref="DY433">IF(BJ433="","",
IF(INDEX(Settings!$H:$H,MATCH(DY$1,Settings!$G:$G,0))=TRUE,
100-100*(BJ433-MINIFS(BJ:BJ,$E:$E,$E433))/(MAXIFS(BJ:BJ,$E:$E,$E433)-MINIFS(BJ:BJ,$E:$E,$E433)),
100*(BJ433-MINIFS(BJ:BJ,$E:$E,$E433))/(MAXIFS(BJ:BJ,$E:$E,$E433)-MINIFS(BJ:BJ,$E:$E,$E433))))</f>
        <v/>
      </c>
      <c r="DZ433" s="225"/>
      <c r="EA433" s="225"/>
      <c r="EB433" s="225" t="str">
        <f t="shared" si="8"/>
        <v/>
      </c>
      <c r="EC433" s="225" t="str">
        <f t="shared" si="9"/>
        <v/>
      </c>
      <c r="ED433" s="225" t="str">
        <f t="shared" si="10"/>
        <v/>
      </c>
      <c r="EE433" s="225" t="str">
        <f t="shared" si="11"/>
        <v/>
      </c>
      <c r="EF433" s="225" t="str">
        <f t="shared" si="12"/>
        <v/>
      </c>
      <c r="EG433" s="225" t="str">
        <f t="shared" si="13"/>
        <v/>
      </c>
      <c r="EH433" s="225"/>
      <c r="EI433" s="225"/>
      <c r="EJ433" s="225"/>
      <c r="EK433" s="225"/>
      <c r="EL433" s="225"/>
      <c r="EM433" s="225"/>
    </row>
    <row r="434">
      <c r="A434" s="231"/>
      <c r="B434" s="231"/>
      <c r="C434" s="231"/>
      <c r="D434" s="231" t="str">
        <f t="array" ref="D434">IFERROR(INDEX(Profiles!$B:$B,MATCH($A434,Profiles!$A:$A,0)),"")</f>
        <v/>
      </c>
      <c r="E434" s="231"/>
      <c r="F434" s="231"/>
      <c r="G434" s="231"/>
      <c r="H434" s="231"/>
      <c r="I434" s="231" t="str">
        <f>IF(A434="","",IF(Settings!$N$3="DATE",F434&amp;": "&amp;TEXT(B434,"M/DD/YY"),F434&amp;": "&amp;H434))</f>
        <v/>
      </c>
      <c r="J434" s="231"/>
      <c r="K434" s="231"/>
      <c r="L434" s="231"/>
      <c r="M434" s="232" t="str">
        <f t="shared" si="14"/>
        <v/>
      </c>
      <c r="N434" s="231"/>
      <c r="O434" s="231"/>
      <c r="P434" s="231"/>
      <c r="Q434" s="231"/>
      <c r="R434" s="231"/>
      <c r="S434" s="230" t="str">
        <f>IFERROR(VLOOKUP(AF434, 'YOYO IR Scores'!A:C, 3, FALSE), "")
</f>
        <v/>
      </c>
      <c r="T434" s="231"/>
      <c r="U434" s="231"/>
      <c r="V434" s="231"/>
      <c r="W434" s="231"/>
      <c r="X434" s="233" t="str">
        <f t="shared" si="4"/>
        <v/>
      </c>
      <c r="Y434" s="234" t="str">
        <f t="shared" si="5"/>
        <v/>
      </c>
      <c r="Z434" s="234" t="str">
        <f t="shared" si="6"/>
        <v/>
      </c>
      <c r="AA434" s="233" t="str">
        <f t="shared" si="7"/>
        <v/>
      </c>
      <c r="AB434" s="232"/>
      <c r="AC434" s="232"/>
      <c r="AD434" s="232"/>
      <c r="AE434" s="232" t="str">
        <f>IFERROR(VLOOKUP(AF434, 'YOYO IR Scores'!A:C, 2, FALSE), "")</f>
        <v/>
      </c>
      <c r="AF434" s="232"/>
      <c r="AG434" s="232"/>
      <c r="AH434" s="232"/>
      <c r="AI434" s="232"/>
      <c r="AJ434" s="232"/>
      <c r="AK434" s="232"/>
      <c r="AL434" s="232"/>
      <c r="AM434" s="232"/>
      <c r="AN434" s="232"/>
      <c r="AO434" s="232"/>
      <c r="AP434" s="232"/>
      <c r="AQ434" s="232"/>
      <c r="AR434" s="232"/>
      <c r="AS434" s="232"/>
      <c r="AT434" s="232"/>
      <c r="AU434" s="232"/>
      <c r="AV434" s="232"/>
      <c r="AW434" s="232"/>
      <c r="AX434" s="232"/>
      <c r="AY434" s="232"/>
      <c r="AZ434" s="232"/>
      <c r="BA434" s="232"/>
      <c r="BB434" s="232"/>
      <c r="BC434" s="232"/>
      <c r="BD434" s="232"/>
      <c r="BE434" s="232"/>
      <c r="BF434" s="232"/>
      <c r="BG434" s="232"/>
      <c r="BH434" s="232"/>
      <c r="BI434" s="232"/>
      <c r="BJ434" s="232"/>
      <c r="BK434" s="232" t="str">
        <f t="array" ref="BK434">IF(J434="","",
IF(INDEX(Settings!$H:$H,MATCH(BY$1,Settings!$G:$G,0))=TRUE,
100-100*(J434-MIN(J:J))/(MAX(J:J)-MIN(J:J)),
100*(J434-MIN(J:J))/(MAX(J:J)-MIN(J:J))))</f>
        <v/>
      </c>
      <c r="BL434" s="232" t="str">
        <f t="array" ref="BL434">IF(J434="","",
IF(INDEX(Settings!$H:$H,MATCH(BY$1,Settings!$G:$G,0))=TRUE,
100-100*(J434-MINIFS(J:J,$E:$E,$E434))/(MAXIFS(J:J,$E:$E,$E434)-MINIFS(J:J,$E:$E,$E434)),
100*(J434-MINIFS(J:J,$E:$E,$E434))/(MAXIFS(J:J,$E:$E,$E434)-MINIFS(J:J,$E:$E,$E434))))</f>
        <v/>
      </c>
      <c r="BM434" s="232" t="str">
        <f t="array" ref="BM434">IF(J434="","",
IF(INDEX(Settings!$H:$H,MATCH(BY$1,Settings!$G:$G,0))=TRUE,
100-100*(J434-MINIFS(J:J,$E:$E,$E434,$I:$I,$I434))/(MAXIFS(J:J,$E:$E,$E434,$I:$I,$I434)-MINIFS(J:J,$E:$E,$E434,$I:$I,$I434)),
100*(J434-MINIFS(J:J,$E:$E,$E434,$I:$I,$I434))/(MAXIFS(J:J,$E:$E,$E434,$I:$I,$I434)-MINIFS(J:J,$E:$E,$E434,$I:$I,$I434))))</f>
        <v/>
      </c>
      <c r="BN434" s="231" t="str">
        <f t="array" ref="BN434">IF(J434="","",
IF(INDEX(Settings!$H:$H,MATCH(BY$1,Settings!$G:$G,0))=TRUE,
100-100*PERCENTRANK(J:J,J434),
100*PERCENTRANK(J:J,J434)))</f>
        <v/>
      </c>
      <c r="BO434" s="231" t="str">
        <f>IFERROR(__xludf.DUMMYFUNCTION("IF(J434="""","""",
IF(INDEX(Settings!$H:$H,MATCH(BY$1,Settings!$G:$G,0))=TRUE,
100-100*PERCENTRANK(FILTER(J:J,$E:$E=$E434),J434),
100*PERCENTRANK(FILTER(J:J,$E:$E=$E434),J434)))"),"")</f>
        <v/>
      </c>
      <c r="BP434" s="231" t="str">
        <f>IFERROR(__xludf.DUMMYFUNCTION("IF(J434="""","""",
IF(INDEX(Settings!$H:$H,MATCH(BY$1,Settings!$G:$G,0))=TRUE,
100-100*PERCENTRANK(FILTER(J:J,$E:$E=$E434,$I:$I=$I434),J434),
100*PERCENTRANK(FILTER(J:J,$E:$E=$E434,$I:$I=$I434),J434)))"),"")</f>
        <v/>
      </c>
      <c r="BQ434" s="233" t="str">
        <f t="array" ref="BQ434">IF(J434="","",
IF(INDEX(Settings!$H:$H,MATCH(BY$1,Settings!$G:$G,0))=TRUE,
-1*(J434-AVERAGE(J:J))/STDEV(J:J),
(J434-AVERAGE(J:J))/STDEV(J:J)))</f>
        <v/>
      </c>
      <c r="BR434" s="233" t="str">
        <f>IFERROR(__xludf.DUMMYFUNCTION("IF(J434="""","""",
IF(INDEX(Settings!$H:$H,MATCH(BY$1,Settings!$G:$G,0))=TRUE,
-1*(J434-AVERAGEIFS(J:J,$E:$E,$E434))/STDEV(FILTER(J:J,$E:$E=$E434)),
(J434-AVERAGEIFS(J:J,$E:$E,$E434))/STDEV(FILTER(J:J,$E:$E=$E434))))"),"")</f>
        <v/>
      </c>
      <c r="BS434" s="233"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1"/>
      <c r="BX434" s="231"/>
      <c r="BY434" s="232" t="str">
        <f t="array" ref="BY434">IF(J434="","",
IF(INDEX(Settings!$H:$H,MATCH(BY$1,Settings!$G:$G,0))=TRUE,
100-100*(J434-MINIFS(J:J,$E:$E,$E434))/(MAXIFS(J:J,$E:$E,$E434)-MINIFS(J:J,$E:$E,$E434)),
100*(J434-MINIFS(J:J,$E:$E,$E434))/(MAXIFS(J:J,$E:$E,$E434)-MINIFS(J:J,$E:$E,$E434))))</f>
        <v/>
      </c>
      <c r="BZ434" s="232" t="str">
        <f t="array" ref="BZ434">IF(K434="","",
IF(INDEX(Settings!$H:$H,MATCH(BZ$1,Settings!$G:$G,0))=TRUE,
100-100*(K434-MINIFS(K:K,$E:$E,$E434))/(MAXIFS(K:K,$E:$E,$E434)-MINIFS(K:K,$E:$E,$E434)),
100*(K434-MINIFS(K:K,$E:$E,$E434))/(MAXIFS(K:K,$E:$E,$E434)-MINIFS(K:K,$E:$E,$E434))))</f>
        <v/>
      </c>
      <c r="CA434" s="232" t="str">
        <f t="array" ref="CA434">IF(L434="","",
IF(INDEX(Settings!$H:$H,MATCH(CA$1,Settings!$G:$G,0))=TRUE,
100-100*(L434-MINIFS(L:L,$E:$E,$E434))/(MAXIFS(L:L,$E:$E,$E434)-MINIFS(L:L,$E:$E,$E434)),
100*(L434-MINIFS(L:L,$E:$E,$E434))/(MAXIFS(L:L,$E:$E,$E434)-MINIFS(L:L,$E:$E,$E434))))</f>
        <v/>
      </c>
      <c r="CB434" s="232" t="str">
        <f t="array" ref="CB434">IF(M434="","",
IF(INDEX(Settings!$H:$H,MATCH(CB$1,Settings!$G:$G,0))=TRUE,
100-100*(M434-MINIFS(M:M,$E:$E,$E434))/(MAXIFS(M:M,$E:$E,$E434)-MINIFS(M:M,$E:$E,$E434)),
100*(M434-MINIFS(M:M,$E:$E,$E434))/(MAXIFS(M:M,$E:$E,$E434)-MINIFS(M:M,$E:$E,$E434))))</f>
        <v/>
      </c>
      <c r="CC434" s="232" t="str">
        <f t="array" ref="CC434">IF(N434="","",
IF(INDEX(Settings!$H:$H,MATCH(CC$1,Settings!$G:$G,0))=TRUE,
100-100*(N434-MINIFS(N:N,$E:$E,$E434))/(MAXIFS(N:N,$E:$E,$E434)-MINIFS(N:N,$E:$E,$E434)),
100*(N434-MINIFS(N:N,$E:$E,$E434))/(MAXIFS(N:N,$E:$E,$E434)-MINIFS(N:N,$E:$E,$E434))))</f>
        <v/>
      </c>
      <c r="CD434" s="232" t="str">
        <f t="array" ref="CD434">IF(O434="","",
IF(INDEX(Settings!$H:$H,MATCH(CD$1,Settings!$G:$G,0))=TRUE,
100-100*(O434-MINIFS(O:O,$E:$E,$E434))/(MAXIFS(O:O,$E:$E,$E434)-MINIFS(O:O,$E:$E,$E434)),
100*(O434-MINIFS(O:O,$E:$E,$E434))/(MAXIFS(O:O,$E:$E,$E434)-MINIFS(O:O,$E:$E,$E434))))</f>
        <v/>
      </c>
      <c r="CE434" s="232" t="str">
        <f t="array" ref="CE434">IF(P434="","",
IF(INDEX(Settings!$H:$H,MATCH(CE$1,Settings!$G:$G,0))=TRUE,
100-100*(P434-MINIFS(P:P,$E:$E,$E434))/(MAXIFS(P:P,$E:$E,$E434)-MINIFS(P:P,$E:$E,$E434)),
100*(P434-MINIFS(P:P,$E:$E,$E434))/(MAXIFS(P:P,$E:$E,$E434)-MINIFS(P:P,$E:$E,$E434))))</f>
        <v/>
      </c>
      <c r="CF434" s="232" t="str">
        <f t="array" ref="CF434">IF(Q434="","",
IF(INDEX(Settings!$H:$H,MATCH(CF$1,Settings!$G:$G,0))=TRUE,
100-100*(Q434-MINIFS(Q:Q,$E:$E,$E434))/(MAXIFS(Q:Q,$E:$E,$E434)-MINIFS(Q:Q,$E:$E,$E434)),
100*(Q434-MINIFS(Q:Q,$E:$E,$E434))/(MAXIFS(Q:Q,$E:$E,$E434)-MINIFS(Q:Q,$E:$E,$E434))))</f>
        <v/>
      </c>
      <c r="CG434" s="232" t="str">
        <f t="array" ref="CG434">IF(R434="","",
IF(INDEX(Settings!$H:$H,MATCH(CG$1,Settings!$G:$G,0))=TRUE,
100-100*(R434-MINIFS(R:R,$E:$E,$E434))/(MAXIFS(R:R,$E:$E,$E434)-MINIFS(R:R,$E:$E,$E434)),
100*(R434-MINIFS(R:R,$E:$E,$E434))/(MAXIFS(R:R,$E:$E,$E434)-MINIFS(R:R,$E:$E,$E434))))</f>
        <v/>
      </c>
      <c r="CH434" s="232" t="str">
        <f t="array" ref="CH434">IF(S434="","",
IF(INDEX(Settings!$H:$H,MATCH(CH$1,Settings!$G:$G,0))=TRUE,
100-100*(S434-MINIFS(S:S,$E:$E,$E434))/(MAXIFS(S:S,$E:$E,$E434)-MINIFS(S:S,$E:$E,$E434)),
100*(S434-MINIFS(S:S,$E:$E,$E434))/(MAXIFS(S:S,$E:$E,$E434)-MINIFS(S:S,$E:$E,$E434))))</f>
        <v/>
      </c>
      <c r="CI434" s="232" t="str">
        <f t="array" ref="CI434">IF(T434="","",
IF(INDEX(Settings!$H:$H,MATCH(CI$1,Settings!$G:$G,0))=TRUE,
100-100*(T434-MINIFS(T:T,$E:$E,$E434))/(MAXIFS(T:T,$E:$E,$E434)-MINIFS(T:T,$E:$E,$E434)),
100*(T434-MINIFS(T:T,$E:$E,$E434))/(MAXIFS(T:T,$E:$E,$E434)-MINIFS(T:T,$E:$E,$E434))))</f>
        <v/>
      </c>
      <c r="CJ434" s="232" t="str">
        <f t="array" ref="CJ434">IF(U434="","",
IF(INDEX(Settings!$H:$H,MATCH(CJ$1,Settings!$G:$G,0))=TRUE,
100-100*(U434-MINIFS(U:U,$E:$E,$E434))/(MAXIFS(U:U,$E:$E,$E434)-MINIFS(U:U,$E:$E,$E434)),
100*(U434-MINIFS(U:U,$E:$E,$E434))/(MAXIFS(U:U,$E:$E,$E434)-MINIFS(U:U,$E:$E,$E434))))</f>
        <v/>
      </c>
      <c r="CK434" s="232" t="str">
        <f t="array" ref="CK434">IF(V434="","",
IF(INDEX(Settings!$H:$H,MATCH(CK$1,Settings!$G:$G,0))=TRUE,
100-100*(V434-MINIFS(V:V,$E:$E,$E434))/(MAXIFS(V:V,$E:$E,$E434)-MINIFS(V:V,$E:$E,$E434)),
100*(V434-MINIFS(V:V,$E:$E,$E434))/(MAXIFS(V:V,$E:$E,$E434)-MINIFS(V:V,$E:$E,$E434))))</f>
        <v/>
      </c>
      <c r="CL434" s="232" t="str">
        <f t="array" ref="CL434">IF(W434="","",
IF(INDEX(Settings!$H:$H,MATCH(CL$1,Settings!$G:$G,0))=TRUE,
100-100*(W434-MINIFS(W:W,$E:$E,$E434))/(MAXIFS(W:W,$E:$E,$E434)-MINIFS(W:W,$E:$E,$E434)),
100*(W434-MINIFS(W:W,$E:$E,$E434))/(MAXIFS(W:W,$E:$E,$E434)-MINIFS(W:W,$E:$E,$E434))))</f>
        <v/>
      </c>
      <c r="CM434" s="232" t="str">
        <f t="array" ref="CM434">IF(X434="","",
IF(INDEX(Settings!$H:$H,MATCH(CM$1,Settings!$G:$G,0))=TRUE,
100-100*(X434-MINIFS(X:X,$E:$E,$E434))/(MAXIFS(X:X,$E:$E,$E434)-MINIFS(X:X,$E:$E,$E434)),
100*(X434-MINIFS(X:X,$E:$E,$E434))/(MAXIFS(X:X,$E:$E,$E434)-MINIFS(X:X,$E:$E,$E434))))</f>
        <v/>
      </c>
      <c r="CN434" s="232" t="str">
        <f t="array" ref="CN434">IF(Y434="","",
IF(INDEX(Settings!$H:$H,MATCH(CN$1,Settings!$G:$G,0))=TRUE,
100-100*(Y434-MINIFS(Y:Y,$E:$E,$E434))/(MAXIFS(Y:Y,$E:$E,$E434)-MINIFS(Y:Y,$E:$E,$E434)),
100*(Y434-MINIFS(Y:Y,$E:$E,$E434))/(MAXIFS(Y:Y,$E:$E,$E434)-MINIFS(Y:Y,$E:$E,$E434))))</f>
        <v/>
      </c>
      <c r="CO434" s="232" t="str">
        <f t="array" ref="CO434">IF(Z434="","",
IF(INDEX(Settings!$H:$H,MATCH(CO$1,Settings!$G:$G,0))=TRUE,
100-100*(Z434-MINIFS(Z:Z,$E:$E,$E434))/(MAXIFS(Z:Z,$E:$E,$E434)-MINIFS(Z:Z,$E:$E,$E434)),
100*(Z434-MINIFS(Z:Z,$E:$E,$E434))/(MAXIFS(Z:Z,$E:$E,$E434)-MINIFS(Z:Z,$E:$E,$E434))))</f>
        <v/>
      </c>
      <c r="CP434" s="232" t="str">
        <f t="array" ref="CP434">IF(AA434="","",
IF(INDEX(Settings!$H:$H,MATCH(CP$1,Settings!$G:$G,0))=TRUE,
100-100*(AA434-MINIFS(AA:AA,$E:$E,$E434))/(MAXIFS(AA:AA,$E:$E,$E434)-MINIFS(AA:AA,$E:$E,$E434)),
100*(AA434-MINIFS(AA:AA,$E:$E,$E434))/(MAXIFS(AA:AA,$E:$E,$E434)-MINIFS(AA:AA,$E:$E,$E434))))</f>
        <v/>
      </c>
      <c r="CQ434" s="232" t="str">
        <f t="array" ref="CQ434">IF(AB434="","",
IF(INDEX(Settings!$H:$H,MATCH(CQ$1,Settings!$G:$G,0))=TRUE,
100-100*(AB434-MINIFS(AB:AB,$E:$E,$E434))/(MAXIFS(AB:AB,$E:$E,$E434)-MINIFS(AB:AB,$E:$E,$E434)),
100*(AB434-MINIFS(AB:AB,$E:$E,$E434))/(MAXIFS(AB:AB,$E:$E,$E434)-MINIFS(AB:AB,$E:$E,$E434))))</f>
        <v/>
      </c>
      <c r="CR434" s="232" t="str">
        <f t="array" ref="CR434">IF(AC434="","",
IF(INDEX(Settings!$H:$H,MATCH(CR$1,Settings!$G:$G,0))=TRUE,
100-100*(AC434-MINIFS(AC:AC,$E:$E,$E434))/(MAXIFS(AC:AC,$E:$E,$E434)-MINIFS(AC:AC,$E:$E,$E434)),
100*(AC434-MINIFS(AC:AC,$E:$E,$E434))/(MAXIFS(AC:AC,$E:$E,$E434)-MINIFS(AC:AC,$E:$E,$E434))))</f>
        <v/>
      </c>
      <c r="CS434" s="232" t="str">
        <f t="array" ref="CS434">IF(AD434="","",
IF(INDEX(Settings!$H:$H,MATCH(CS$1,Settings!$G:$G,0))=TRUE,
100-100*(AD434-MINIFS(AD:AD,$E:$E,$E434))/(MAXIFS(AD:AD,$E:$E,$E434)-MINIFS(AD:AD,$E:$E,$E434)),
100*(AD434-MINIFS(AD:AD,$E:$E,$E434))/(MAXIFS(AD:AD,$E:$E,$E434)-MINIFS(AD:AD,$E:$E,$E434))))</f>
        <v/>
      </c>
      <c r="CT434" s="232" t="str">
        <f t="array" ref="CT434">IF(AE434="","",
IF(INDEX(Settings!$H:$H,MATCH(CT$1,Settings!$G:$G,0))=TRUE,
100-100*(AE434-MINIFS(AE:AE,$E:$E,$E434))/(MAXIFS(AE:AE,$E:$E,$E434)-MINIFS(AE:AE,$E:$E,$E434)),
100*(AE434-MINIFS(AE:AE,$E:$E,$E434))/(MAXIFS(AE:AE,$E:$E,$E434)-MINIFS(AE:AE,$E:$E,$E434))))</f>
        <v/>
      </c>
      <c r="CU434" s="232" t="str">
        <f t="array" ref="CU434">IF(AF434="","",
IF(INDEX(Settings!$H:$H,MATCH(CU$1,Settings!$G:$G,0))=TRUE,
100-100*(AF434-MINIFS(AF:AF,$E:$E,$E434))/(MAXIFS(AF:AF,$E:$E,$E434)-MINIFS(AF:AF,$E:$E,$E434)),
100*(AF434-MINIFS(AF:AF,$E:$E,$E434))/(MAXIFS(AF:AF,$E:$E,$E434)-MINIFS(AF:AF,$E:$E,$E434))))</f>
        <v/>
      </c>
      <c r="CV434" s="232" t="str">
        <f t="array" ref="CV434">IF(AG434="","",
IF(INDEX(Settings!$H:$H,MATCH(CV$1,Settings!$G:$G,0))=TRUE,
100-100*(AG434-MINIFS(AG:AG,$E:$E,$E434))/(MAXIFS(AG:AG,$E:$E,$E434)-MINIFS(AG:AG,$E:$E,$E434)),
100*(AG434-MINIFS(AG:AG,$E:$E,$E434))/(MAXIFS(AG:AG,$E:$E,$E434)-MINIFS(AG:AG,$E:$E,$E434))))</f>
        <v/>
      </c>
      <c r="CW434" s="232" t="str">
        <f t="array" ref="CW434">IF(AH434="","",
IF(INDEX(Settings!$H:$H,MATCH(CW$1,Settings!$G:$G,0))=TRUE,
100-100*(AH434-MINIFS(AH:AH,$E:$E,$E434))/(MAXIFS(AH:AH,$E:$E,$E434)-MINIFS(AH:AH,$E:$E,$E434)),
100*(AH434-MINIFS(AH:AH,$E:$E,$E434))/(MAXIFS(AH:AH,$E:$E,$E434)-MINIFS(AH:AH,$E:$E,$E434))))</f>
        <v/>
      </c>
      <c r="CX434" s="232" t="str">
        <f t="array" ref="CX434">IF(AI434="","",
IF(INDEX(Settings!$H:$H,MATCH(CX$1,Settings!$G:$G,0))=TRUE,
100-100*(AI434-MINIFS(AI:AI,$E:$E,$E434))/(MAXIFS(AI:AI,$E:$E,$E434)-MINIFS(AI:AI,$E:$E,$E434)),
100*(AI434-MINIFS(AI:AI,$E:$E,$E434))/(MAXIFS(AI:AI,$E:$E,$E434)-MINIFS(AI:AI,$E:$E,$E434))))</f>
        <v/>
      </c>
      <c r="CY434" s="232" t="str">
        <f t="array" ref="CY434">IF(AJ434="","",
IF(INDEX(Settings!$H:$H,MATCH(CY$1,Settings!$G:$G,0))=TRUE,
100-100*(AJ434-MINIFS(AJ:AJ,$E:$E,$E434))/(MAXIFS(AJ:AJ,$E:$E,$E434)-MINIFS(AJ:AJ,$E:$E,$E434)),
100*(AJ434-MINIFS(AJ:AJ,$E:$E,$E434))/(MAXIFS(AJ:AJ,$E:$E,$E434)-MINIFS(AJ:AJ,$E:$E,$E434))))</f>
        <v/>
      </c>
      <c r="CZ434" s="232" t="str">
        <f t="array" ref="CZ434">IF(AK434="","",
IF(INDEX(Settings!$H:$H,MATCH(CZ$1,Settings!$G:$G,0))=TRUE,
100-100*(AK434-MINIFS(AK:AK,$E:$E,$E434))/(MAXIFS(AK:AK,$E:$E,$E434)-MINIFS(AK:AK,$E:$E,$E434)),
100*(AK434-MINIFS(AK:AK,$E:$E,$E434))/(MAXIFS(AK:AK,$E:$E,$E434)-MINIFS(AK:AK,$E:$E,$E434))))</f>
        <v/>
      </c>
      <c r="DA434" s="232" t="str">
        <f t="array" ref="DA434">IF(AL434="","",
IF(INDEX(Settings!$H:$H,MATCH(DA$1,Settings!$G:$G,0))=TRUE,
100-100*(AL434-MINIFS(AL:AL,$E:$E,$E434))/(MAXIFS(AL:AL,$E:$E,$E434)-MINIFS(AL:AL,$E:$E,$E434)),
100*(AL434-MINIFS(AL:AL,$E:$E,$E434))/(MAXIFS(AL:AL,$E:$E,$E434)-MINIFS(AL:AL,$E:$E,$E434))))</f>
        <v/>
      </c>
      <c r="DB434" s="232" t="str">
        <f t="array" ref="DB434">IF(AM434="","",
IF(INDEX(Settings!$H:$H,MATCH(DB$1,Settings!$G:$G,0))=TRUE,
100-100*(AM434-MINIFS(AM:AM,$E:$E,$E434))/(MAXIFS(AM:AM,$E:$E,$E434)-MINIFS(AM:AM,$E:$E,$E434)),
100*(AM434-MINIFS(AM:AM,$E:$E,$E434))/(MAXIFS(AM:AM,$E:$E,$E434)-MINIFS(AM:AM,$E:$E,$E434))))</f>
        <v/>
      </c>
      <c r="DC434" s="232" t="str">
        <f t="array" ref="DC434">IF(AN434="","",
IF(INDEX(Settings!$H:$H,MATCH(DC$1,Settings!$G:$G,0))=TRUE,
100-100*(AN434-MINIFS(AN:AN,$E:$E,$E434))/(MAXIFS(AN:AN,$E:$E,$E434)-MINIFS(AN:AN,$E:$E,$E434)),
100*(AN434-MINIFS(AN:AN,$E:$E,$E434))/(MAXIFS(AN:AN,$E:$E,$E434)-MINIFS(AN:AN,$E:$E,$E434))))</f>
        <v/>
      </c>
      <c r="DD434" s="232" t="str">
        <f t="array" ref="DD434">IF(AO434="","",
IF(INDEX(Settings!$H:$H,MATCH(DD$1,Settings!$G:$G,0))=TRUE,
100-100*(AO434-MINIFS(AO:AO,$E:$E,$E434))/(MAXIFS(AO:AO,$E:$E,$E434)-MINIFS(AO:AO,$E:$E,$E434)),
100*(AO434-MINIFS(AO:AO,$E:$E,$E434))/(MAXIFS(AO:AO,$E:$E,$E434)-MINIFS(AO:AO,$E:$E,$E434))))</f>
        <v/>
      </c>
      <c r="DE434" s="232" t="str">
        <f t="array" ref="DE434">IF(AP434="","",
IF(INDEX(Settings!$H:$H,MATCH(DE$1,Settings!$G:$G,0))=TRUE,
100-100*(AP434-MINIFS(AP:AP,$E:$E,$E434))/(MAXIFS(AP:AP,$E:$E,$E434)-MINIFS(AP:AP,$E:$E,$E434)),
100*(AP434-MINIFS(AP:AP,$E:$E,$E434))/(MAXIFS(AP:AP,$E:$E,$E434)-MINIFS(AP:AP,$E:$E,$E434))))</f>
        <v/>
      </c>
      <c r="DF434" s="232" t="str">
        <f t="array" ref="DF434">IF(AQ434="","",
IF(INDEX(Settings!$H:$H,MATCH(DF$1,Settings!$G:$G,0))=TRUE,
100-100*(AQ434-MINIFS(AQ:AQ,$E:$E,$E434))/(MAXIFS(AQ:AQ,$E:$E,$E434)-MINIFS(AQ:AQ,$E:$E,$E434)),
100*(AQ434-MINIFS(AQ:AQ,$E:$E,$E434))/(MAXIFS(AQ:AQ,$E:$E,$E434)-MINIFS(AQ:AQ,$E:$E,$E434))))</f>
        <v/>
      </c>
      <c r="DG434" s="232" t="str">
        <f t="array" ref="DG434">IF(AR434="","",
IF(INDEX(Settings!$H:$H,MATCH(DG$1,Settings!$G:$G,0))=TRUE,
100-100*(AR434-MINIFS(AR:AR,$E:$E,$E434))/(MAXIFS(AR:AR,$E:$E,$E434)-MINIFS(AR:AR,$E:$E,$E434)),
100*(AR434-MINIFS(AR:AR,$E:$E,$E434))/(MAXIFS(AR:AR,$E:$E,$E434)-MINIFS(AR:AR,$E:$E,$E434))))</f>
        <v/>
      </c>
      <c r="DH434" s="232" t="str">
        <f t="array" ref="DH434">IF(AS434="","",
IF(INDEX(Settings!$H:$H,MATCH(DH$1,Settings!$G:$G,0))=TRUE,
100-100*(AS434-MINIFS(AS:AS,$E:$E,$E434))/(MAXIFS(AS:AS,$E:$E,$E434)-MINIFS(AS:AS,$E:$E,$E434)),
100*(AS434-MINIFS(AS:AS,$E:$E,$E434))/(MAXIFS(AS:AS,$E:$E,$E434)-MINIFS(AS:AS,$E:$E,$E434))))</f>
        <v/>
      </c>
      <c r="DI434" s="232" t="str">
        <f t="array" ref="DI434">IF(AT434="","",
IF(INDEX(Settings!$H:$H,MATCH(DI$1,Settings!$G:$G,0))=TRUE,
100-100*(AT434-MINIFS(AT:AT,$E:$E,$E434))/(MAXIFS(AT:AT,$E:$E,$E434)-MINIFS(AT:AT,$E:$E,$E434)),
100*(AT434-MINIFS(AT:AT,$E:$E,$E434))/(MAXIFS(AT:AT,$E:$E,$E434)-MINIFS(AT:AT,$E:$E,$E434))))</f>
        <v/>
      </c>
      <c r="DJ434" s="232" t="str">
        <f t="array" ref="DJ434">IF(AU434="","",
IF(INDEX(Settings!$H:$H,MATCH(DJ$1,Settings!$G:$G,0))=TRUE,
100-100*(AU434-MINIFS(AU:AU,$E:$E,$E434))/(MAXIFS(AU:AU,$E:$E,$E434)-MINIFS(AU:AU,$E:$E,$E434)),
100*(AU434-MINIFS(AU:AU,$E:$E,$E434))/(MAXIFS(AU:AU,$E:$E,$E434)-MINIFS(AU:AU,$E:$E,$E434))))</f>
        <v/>
      </c>
      <c r="DK434" s="232" t="str">
        <f t="array" ref="DK434">IF(AV434="","",
IF(INDEX(Settings!$H:$H,MATCH(DK$1,Settings!$G:$G,0))=TRUE,
100-100*(AV434-MINIFS(AV:AV,$E:$E,$E434))/(MAXIFS(AV:AV,$E:$E,$E434)-MINIFS(AV:AV,$E:$E,$E434)),
100*(AV434-MINIFS(AV:AV,$E:$E,$E434))/(MAXIFS(AV:AV,$E:$E,$E434)-MINIFS(AV:AV,$E:$E,$E434))))</f>
        <v/>
      </c>
      <c r="DL434" s="232" t="str">
        <f t="array" ref="DL434">IF(AW434="","",
IF(INDEX(Settings!$H:$H,MATCH(DL$1,Settings!$G:$G,0))=TRUE,
100-100*(AW434-MINIFS(AW:AW,$E:$E,$E434))/(MAXIFS(AW:AW,$E:$E,$E434)-MINIFS(AW:AW,$E:$E,$E434)),
100*(AW434-MINIFS(AW:AW,$E:$E,$E434))/(MAXIFS(AW:AW,$E:$E,$E434)-MINIFS(AW:AW,$E:$E,$E434))))</f>
        <v/>
      </c>
      <c r="DM434" s="232" t="str">
        <f t="array" ref="DM434">IF(AX434="","",
IF(INDEX(Settings!$H:$H,MATCH(DM$1,Settings!$G:$G,0))=TRUE,
100-100*(AX434-MINIFS(AX:AX,$E:$E,$E434))/(MAXIFS(AX:AX,$E:$E,$E434)-MINIFS(AX:AX,$E:$E,$E434)),
100*(AX434-MINIFS(AX:AX,$E:$E,$E434))/(MAXIFS(AX:AX,$E:$E,$E434)-MINIFS(AX:AX,$E:$E,$E434))))</f>
        <v/>
      </c>
      <c r="DN434" s="232" t="str">
        <f t="array" ref="DN434">IF(AY434="","",
IF(INDEX(Settings!$H:$H,MATCH(DN$1,Settings!$G:$G,0))=TRUE,
100-100*(AY434-MINIFS(AY:AY,$E:$E,$E434))/(MAXIFS(AY:AY,$E:$E,$E434)-MINIFS(AY:AY,$E:$E,$E434)),
100*(AY434-MINIFS(AY:AY,$E:$E,$E434))/(MAXIFS(AY:AY,$E:$E,$E434)-MINIFS(AY:AY,$E:$E,$E434))))</f>
        <v/>
      </c>
      <c r="DO434" s="232" t="str">
        <f t="array" ref="DO434">IF(AZ434="","",
IF(INDEX(Settings!$H:$H,MATCH(DO$1,Settings!$G:$G,0))=TRUE,
100-100*(AZ434-MINIFS(AZ:AZ,$E:$E,$E434))/(MAXIFS(AZ:AZ,$E:$E,$E434)-MINIFS(AZ:AZ,$E:$E,$E434)),
100*(AZ434-MINIFS(AZ:AZ,$E:$E,$E434))/(MAXIFS(AZ:AZ,$E:$E,$E434)-MINIFS(AZ:AZ,$E:$E,$E434))))</f>
        <v/>
      </c>
      <c r="DP434" s="232" t="str">
        <f t="array" ref="DP434">IF(BA434="","",
IF(INDEX(Settings!$H:$H,MATCH(DP$1,Settings!$G:$G,0))=TRUE,
100-100*(BA434-MINIFS(BA:BA,$E:$E,$E434))/(MAXIFS(BA:BA,$E:$E,$E434)-MINIFS(BA:BA,$E:$E,$E434)),
100*(BA434-MINIFS(BA:BA,$E:$E,$E434))/(MAXIFS(BA:BA,$E:$E,$E434)-MINIFS(BA:BA,$E:$E,$E434))))</f>
        <v/>
      </c>
      <c r="DQ434" s="232" t="str">
        <f t="array" ref="DQ434">IF(BB434="","",
IF(INDEX(Settings!$H:$H,MATCH(DQ$1,Settings!$G:$G,0))=TRUE,
100-100*(BB434-MINIFS(BB:BB,$E:$E,$E434))/(MAXIFS(BB:BB,$E:$E,$E434)-MINIFS(BB:BB,$E:$E,$E434)),
100*(BB434-MINIFS(BB:BB,$E:$E,$E434))/(MAXIFS(BB:BB,$E:$E,$E434)-MINIFS(BB:BB,$E:$E,$E434))))</f>
        <v/>
      </c>
      <c r="DR434" s="232" t="str">
        <f t="array" ref="DR434">IF(BC434="","",
IF(INDEX(Settings!$H:$H,MATCH(DR$1,Settings!$G:$G,0))=TRUE,
100-100*(BC434-MINIFS(BC:BC,$E:$E,$E434))/(MAXIFS(BC:BC,$E:$E,$E434)-MINIFS(BC:BC,$E:$E,$E434)),
100*(BC434-MINIFS(BC:BC,$E:$E,$E434))/(MAXIFS(BC:BC,$E:$E,$E434)-MINIFS(BC:BC,$E:$E,$E434))))</f>
        <v/>
      </c>
      <c r="DS434" s="232" t="str">
        <f t="array" ref="DS434">IF(BD434="","",
IF(INDEX(Settings!$H:$H,MATCH(DS$1,Settings!$G:$G,0))=TRUE,
100-100*(BD434-MINIFS(BD:BD,$E:$E,$E434))/(MAXIFS(BD:BD,$E:$E,$E434)-MINIFS(BD:BD,$E:$E,$E434)),
100*(BD434-MINIFS(BD:BD,$E:$E,$E434))/(MAXIFS(BD:BD,$E:$E,$E434)-MINIFS(BD:BD,$E:$E,$E434))))</f>
        <v/>
      </c>
      <c r="DT434" s="232" t="str">
        <f t="array" ref="DT434">IF(BE434="","",
IF(INDEX(Settings!$H:$H,MATCH(DT$1,Settings!$G:$G,0))=TRUE,
100-100*(BE434-MINIFS(BE:BE,$E:$E,$E434))/(MAXIFS(BE:BE,$E:$E,$E434)-MINIFS(BE:BE,$E:$E,$E434)),
100*(BE434-MINIFS(BE:BE,$E:$E,$E434))/(MAXIFS(BE:BE,$E:$E,$E434)-MINIFS(BE:BE,$E:$E,$E434))))</f>
        <v/>
      </c>
      <c r="DU434" s="232" t="str">
        <f t="array" ref="DU434">IF(BF434="","",
IF(INDEX(Settings!$H:$H,MATCH(DU$1,Settings!$G:$G,0))=TRUE,
100-100*(BF434-MINIFS(BF:BF,$E:$E,$E434))/(MAXIFS(BF:BF,$E:$E,$E434)-MINIFS(BF:BF,$E:$E,$E434)),
100*(BF434-MINIFS(BF:BF,$E:$E,$E434))/(MAXIFS(BF:BF,$E:$E,$E434)-MINIFS(BF:BF,$E:$E,$E434))))</f>
        <v/>
      </c>
      <c r="DV434" s="232" t="str">
        <f t="array" ref="DV434">IF(BG434="","",
IF(INDEX(Settings!$H:$H,MATCH(DV$1,Settings!$G:$G,0))=TRUE,
100-100*(BG434-MINIFS(BG:BG,$E:$E,$E434))/(MAXIFS(BG:BG,$E:$E,$E434)-MINIFS(BG:BG,$E:$E,$E434)),
100*(BG434-MINIFS(BG:BG,$E:$E,$E434))/(MAXIFS(BG:BG,$E:$E,$E434)-MINIFS(BG:BG,$E:$E,$E434))))</f>
        <v/>
      </c>
      <c r="DW434" s="232" t="str">
        <f t="array" ref="DW434">IF(BH434="","",
IF(INDEX(Settings!$H:$H,MATCH(DW$1,Settings!$G:$G,0))=TRUE,
100-100*(BH434-MINIFS(BH:BH,$E:$E,$E434))/(MAXIFS(BH:BH,$E:$E,$E434)-MINIFS(BH:BH,$E:$E,$E434)),
100*(BH434-MINIFS(BH:BH,$E:$E,$E434))/(MAXIFS(BH:BH,$E:$E,$E434)-MINIFS(BH:BH,$E:$E,$E434))))</f>
        <v/>
      </c>
      <c r="DX434" s="232" t="str">
        <f t="array" ref="DX434">IF(BI434="","",
IF(INDEX(Settings!$H:$H,MATCH(DX$1,Settings!$G:$G,0))=TRUE,
100-100*(BI434-MINIFS(BI:BI,$E:$E,$E434))/(MAXIFS(BI:BI,$E:$E,$E434)-MINIFS(BI:BI,$E:$E,$E434)),
100*(BI434-MINIFS(BI:BI,$E:$E,$E434))/(MAXIFS(BI:BI,$E:$E,$E434)-MINIFS(BI:BI,$E:$E,$E434))))</f>
        <v/>
      </c>
      <c r="DY434" s="232" t="str">
        <f t="array" ref="DY434">IF(BJ434="","",
IF(INDEX(Settings!$H:$H,MATCH(DY$1,Settings!$G:$G,0))=TRUE,
100-100*(BJ434-MINIFS(BJ:BJ,$E:$E,$E434))/(MAXIFS(BJ:BJ,$E:$E,$E434)-MINIFS(BJ:BJ,$E:$E,$E434)),
100*(BJ434-MINIFS(BJ:BJ,$E:$E,$E434))/(MAXIFS(BJ:BJ,$E:$E,$E434)-MINIFS(BJ:BJ,$E:$E,$E434))))</f>
        <v/>
      </c>
      <c r="DZ434" s="234"/>
      <c r="EA434" s="234"/>
      <c r="EB434" s="234" t="str">
        <f t="shared" si="8"/>
        <v/>
      </c>
      <c r="EC434" s="234" t="str">
        <f t="shared" si="9"/>
        <v/>
      </c>
      <c r="ED434" s="234" t="str">
        <f t="shared" si="10"/>
        <v/>
      </c>
      <c r="EE434" s="234" t="str">
        <f t="shared" si="11"/>
        <v/>
      </c>
      <c r="EF434" s="234" t="str">
        <f t="shared" si="12"/>
        <v/>
      </c>
      <c r="EG434" s="234" t="str">
        <f t="shared" si="13"/>
        <v/>
      </c>
      <c r="EH434" s="234"/>
      <c r="EI434" s="234"/>
      <c r="EJ434" s="234"/>
      <c r="EK434" s="234"/>
      <c r="EL434" s="234"/>
      <c r="EM434" s="234"/>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3" t="str">
        <f t="shared" si="14"/>
        <v/>
      </c>
      <c r="N435" s="49"/>
      <c r="O435" s="49"/>
      <c r="P435" s="49"/>
      <c r="Q435" s="49"/>
      <c r="R435" s="49"/>
      <c r="S435" s="222" t="str">
        <f>IFERROR(VLOOKUP(AF435, 'YOYO IR Scores'!A:C, 3, FALSE), "")
</f>
        <v/>
      </c>
      <c r="T435" s="49"/>
      <c r="U435" s="49"/>
      <c r="V435" s="49"/>
      <c r="W435" s="49"/>
      <c r="X435" s="224" t="str">
        <f t="shared" si="4"/>
        <v/>
      </c>
      <c r="Y435" s="225" t="str">
        <f t="shared" si="5"/>
        <v/>
      </c>
      <c r="Z435" s="225" t="str">
        <f t="shared" si="6"/>
        <v/>
      </c>
      <c r="AA435" s="224" t="str">
        <f t="shared" si="7"/>
        <v/>
      </c>
      <c r="AB435" s="223"/>
      <c r="AC435" s="223"/>
      <c r="AD435" s="223"/>
      <c r="AE435" s="223" t="str">
        <f>IFERROR(VLOOKUP(AF435, 'YOYO IR Scores'!A:C, 2, FALSE), "")</f>
        <v/>
      </c>
      <c r="AF435" s="223"/>
      <c r="AG435" s="223"/>
      <c r="AH435" s="223"/>
      <c r="AI435" s="223"/>
      <c r="AJ435" s="223"/>
      <c r="AK435" s="223"/>
      <c r="AL435" s="223"/>
      <c r="AM435" s="223"/>
      <c r="AN435" s="223"/>
      <c r="AO435" s="223"/>
      <c r="AP435" s="223"/>
      <c r="AQ435" s="223"/>
      <c r="AR435" s="223"/>
      <c r="AS435" s="223"/>
      <c r="AT435" s="223"/>
      <c r="AU435" s="223"/>
      <c r="AV435" s="223"/>
      <c r="AW435" s="223"/>
      <c r="AX435" s="223"/>
      <c r="AY435" s="223"/>
      <c r="AZ435" s="223"/>
      <c r="BA435" s="223"/>
      <c r="BB435" s="223"/>
      <c r="BC435" s="223"/>
      <c r="BD435" s="223"/>
      <c r="BE435" s="223"/>
      <c r="BF435" s="223"/>
      <c r="BG435" s="223"/>
      <c r="BH435" s="223"/>
      <c r="BI435" s="223"/>
      <c r="BJ435" s="223"/>
      <c r="BK435" s="223" t="str">
        <f t="array" ref="BK435">IF(J435="","",
IF(INDEX(Settings!$H:$H,MATCH(BY$1,Settings!$G:$G,0))=TRUE,
100-100*(J435-MIN(J:J))/(MAX(J:J)-MIN(J:J)),
100*(J435-MIN(J:J))/(MAX(J:J)-MIN(J:J))))</f>
        <v/>
      </c>
      <c r="BL435" s="223" t="str">
        <f t="array" ref="BL435">IF(J435="","",
IF(INDEX(Settings!$H:$H,MATCH(BY$1,Settings!$G:$G,0))=TRUE,
100-100*(J435-MINIFS(J:J,$E:$E,$E435))/(MAXIFS(J:J,$E:$E,$E435)-MINIFS(J:J,$E:$E,$E435)),
100*(J435-MINIFS(J:J,$E:$E,$E435))/(MAXIFS(J:J,$E:$E,$E435)-MINIFS(J:J,$E:$E,$E435))))</f>
        <v/>
      </c>
      <c r="BM435" s="223"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4" t="str">
        <f t="array" ref="BQ435">IF(J435="","",
IF(INDEX(Settings!$H:$H,MATCH(BY$1,Settings!$G:$G,0))=TRUE,
-1*(J435-AVERAGE(J:J))/STDEV(J:J),
(J435-AVERAGE(J:J))/STDEV(J:J)))</f>
        <v/>
      </c>
      <c r="BR435" s="224" t="str">
        <f>IFERROR(__xludf.DUMMYFUNCTION("IF(J435="""","""",
IF(INDEX(Settings!$H:$H,MATCH(BY$1,Settings!$G:$G,0))=TRUE,
-1*(J435-AVERAGEIFS(J:J,$E:$E,$E435))/STDEV(FILTER(J:J,$E:$E=$E435)),
(J435-AVERAGEIFS(J:J,$E:$E,$E435))/STDEV(FILTER(J:J,$E:$E=$E435))))"),"")</f>
        <v/>
      </c>
      <c r="BS435" s="224"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3" t="str">
        <f t="array" ref="BY435">IF(J435="","",
IF(INDEX(Settings!$H:$H,MATCH(BY$1,Settings!$G:$G,0))=TRUE,
100-100*(J435-MINIFS(J:J,$E:$E,$E435))/(MAXIFS(J:J,$E:$E,$E435)-MINIFS(J:J,$E:$E,$E435)),
100*(J435-MINIFS(J:J,$E:$E,$E435))/(MAXIFS(J:J,$E:$E,$E435)-MINIFS(J:J,$E:$E,$E435))))</f>
        <v/>
      </c>
      <c r="BZ435" s="223" t="str">
        <f t="array" ref="BZ435">IF(K435="","",
IF(INDEX(Settings!$H:$H,MATCH(BZ$1,Settings!$G:$G,0))=TRUE,
100-100*(K435-MINIFS(K:K,$E:$E,$E435))/(MAXIFS(K:K,$E:$E,$E435)-MINIFS(K:K,$E:$E,$E435)),
100*(K435-MINIFS(K:K,$E:$E,$E435))/(MAXIFS(K:K,$E:$E,$E435)-MINIFS(K:K,$E:$E,$E435))))</f>
        <v/>
      </c>
      <c r="CA435" s="223" t="str">
        <f t="array" ref="CA435">IF(L435="","",
IF(INDEX(Settings!$H:$H,MATCH(CA$1,Settings!$G:$G,0))=TRUE,
100-100*(L435-MINIFS(L:L,$E:$E,$E435))/(MAXIFS(L:L,$E:$E,$E435)-MINIFS(L:L,$E:$E,$E435)),
100*(L435-MINIFS(L:L,$E:$E,$E435))/(MAXIFS(L:L,$E:$E,$E435)-MINIFS(L:L,$E:$E,$E435))))</f>
        <v/>
      </c>
      <c r="CB435" s="223" t="str">
        <f t="array" ref="CB435">IF(M435="","",
IF(INDEX(Settings!$H:$H,MATCH(CB$1,Settings!$G:$G,0))=TRUE,
100-100*(M435-MINIFS(M:M,$E:$E,$E435))/(MAXIFS(M:M,$E:$E,$E435)-MINIFS(M:M,$E:$E,$E435)),
100*(M435-MINIFS(M:M,$E:$E,$E435))/(MAXIFS(M:M,$E:$E,$E435)-MINIFS(M:M,$E:$E,$E435))))</f>
        <v/>
      </c>
      <c r="CC435" s="223" t="str">
        <f t="array" ref="CC435">IF(N435="","",
IF(INDEX(Settings!$H:$H,MATCH(CC$1,Settings!$G:$G,0))=TRUE,
100-100*(N435-MINIFS(N:N,$E:$E,$E435))/(MAXIFS(N:N,$E:$E,$E435)-MINIFS(N:N,$E:$E,$E435)),
100*(N435-MINIFS(N:N,$E:$E,$E435))/(MAXIFS(N:N,$E:$E,$E435)-MINIFS(N:N,$E:$E,$E435))))</f>
        <v/>
      </c>
      <c r="CD435" s="223" t="str">
        <f t="array" ref="CD435">IF(O435="","",
IF(INDEX(Settings!$H:$H,MATCH(CD$1,Settings!$G:$G,0))=TRUE,
100-100*(O435-MINIFS(O:O,$E:$E,$E435))/(MAXIFS(O:O,$E:$E,$E435)-MINIFS(O:O,$E:$E,$E435)),
100*(O435-MINIFS(O:O,$E:$E,$E435))/(MAXIFS(O:O,$E:$E,$E435)-MINIFS(O:O,$E:$E,$E435))))</f>
        <v/>
      </c>
      <c r="CE435" s="223" t="str">
        <f t="array" ref="CE435">IF(P435="","",
IF(INDEX(Settings!$H:$H,MATCH(CE$1,Settings!$G:$G,0))=TRUE,
100-100*(P435-MINIFS(P:P,$E:$E,$E435))/(MAXIFS(P:P,$E:$E,$E435)-MINIFS(P:P,$E:$E,$E435)),
100*(P435-MINIFS(P:P,$E:$E,$E435))/(MAXIFS(P:P,$E:$E,$E435)-MINIFS(P:P,$E:$E,$E435))))</f>
        <v/>
      </c>
      <c r="CF435" s="223" t="str">
        <f t="array" ref="CF435">IF(Q435="","",
IF(INDEX(Settings!$H:$H,MATCH(CF$1,Settings!$G:$G,0))=TRUE,
100-100*(Q435-MINIFS(Q:Q,$E:$E,$E435))/(MAXIFS(Q:Q,$E:$E,$E435)-MINIFS(Q:Q,$E:$E,$E435)),
100*(Q435-MINIFS(Q:Q,$E:$E,$E435))/(MAXIFS(Q:Q,$E:$E,$E435)-MINIFS(Q:Q,$E:$E,$E435))))</f>
        <v/>
      </c>
      <c r="CG435" s="223" t="str">
        <f t="array" ref="CG435">IF(R435="","",
IF(INDEX(Settings!$H:$H,MATCH(CG$1,Settings!$G:$G,0))=TRUE,
100-100*(R435-MINIFS(R:R,$E:$E,$E435))/(MAXIFS(R:R,$E:$E,$E435)-MINIFS(R:R,$E:$E,$E435)),
100*(R435-MINIFS(R:R,$E:$E,$E435))/(MAXIFS(R:R,$E:$E,$E435)-MINIFS(R:R,$E:$E,$E435))))</f>
        <v/>
      </c>
      <c r="CH435" s="223" t="str">
        <f t="array" ref="CH435">IF(S435="","",
IF(INDEX(Settings!$H:$H,MATCH(CH$1,Settings!$G:$G,0))=TRUE,
100-100*(S435-MINIFS(S:S,$E:$E,$E435))/(MAXIFS(S:S,$E:$E,$E435)-MINIFS(S:S,$E:$E,$E435)),
100*(S435-MINIFS(S:S,$E:$E,$E435))/(MAXIFS(S:S,$E:$E,$E435)-MINIFS(S:S,$E:$E,$E435))))</f>
        <v/>
      </c>
      <c r="CI435" s="223" t="str">
        <f t="array" ref="CI435">IF(T435="","",
IF(INDEX(Settings!$H:$H,MATCH(CI$1,Settings!$G:$G,0))=TRUE,
100-100*(T435-MINIFS(T:T,$E:$E,$E435))/(MAXIFS(T:T,$E:$E,$E435)-MINIFS(T:T,$E:$E,$E435)),
100*(T435-MINIFS(T:T,$E:$E,$E435))/(MAXIFS(T:T,$E:$E,$E435)-MINIFS(T:T,$E:$E,$E435))))</f>
        <v/>
      </c>
      <c r="CJ435" s="223" t="str">
        <f t="array" ref="CJ435">IF(U435="","",
IF(INDEX(Settings!$H:$H,MATCH(CJ$1,Settings!$G:$G,0))=TRUE,
100-100*(U435-MINIFS(U:U,$E:$E,$E435))/(MAXIFS(U:U,$E:$E,$E435)-MINIFS(U:U,$E:$E,$E435)),
100*(U435-MINIFS(U:U,$E:$E,$E435))/(MAXIFS(U:U,$E:$E,$E435)-MINIFS(U:U,$E:$E,$E435))))</f>
        <v/>
      </c>
      <c r="CK435" s="223" t="str">
        <f t="array" ref="CK435">IF(V435="","",
IF(INDEX(Settings!$H:$H,MATCH(CK$1,Settings!$G:$G,0))=TRUE,
100-100*(V435-MINIFS(V:V,$E:$E,$E435))/(MAXIFS(V:V,$E:$E,$E435)-MINIFS(V:V,$E:$E,$E435)),
100*(V435-MINIFS(V:V,$E:$E,$E435))/(MAXIFS(V:V,$E:$E,$E435)-MINIFS(V:V,$E:$E,$E435))))</f>
        <v/>
      </c>
      <c r="CL435" s="223" t="str">
        <f t="array" ref="CL435">IF(W435="","",
IF(INDEX(Settings!$H:$H,MATCH(CL$1,Settings!$G:$G,0))=TRUE,
100-100*(W435-MINIFS(W:W,$E:$E,$E435))/(MAXIFS(W:W,$E:$E,$E435)-MINIFS(W:W,$E:$E,$E435)),
100*(W435-MINIFS(W:W,$E:$E,$E435))/(MAXIFS(W:W,$E:$E,$E435)-MINIFS(W:W,$E:$E,$E435))))</f>
        <v/>
      </c>
      <c r="CM435" s="223" t="str">
        <f t="array" ref="CM435">IF(X435="","",
IF(INDEX(Settings!$H:$H,MATCH(CM$1,Settings!$G:$G,0))=TRUE,
100-100*(X435-MINIFS(X:X,$E:$E,$E435))/(MAXIFS(X:X,$E:$E,$E435)-MINIFS(X:X,$E:$E,$E435)),
100*(X435-MINIFS(X:X,$E:$E,$E435))/(MAXIFS(X:X,$E:$E,$E435)-MINIFS(X:X,$E:$E,$E435))))</f>
        <v/>
      </c>
      <c r="CN435" s="223" t="str">
        <f t="array" ref="CN435">IF(Y435="","",
IF(INDEX(Settings!$H:$H,MATCH(CN$1,Settings!$G:$G,0))=TRUE,
100-100*(Y435-MINIFS(Y:Y,$E:$E,$E435))/(MAXIFS(Y:Y,$E:$E,$E435)-MINIFS(Y:Y,$E:$E,$E435)),
100*(Y435-MINIFS(Y:Y,$E:$E,$E435))/(MAXIFS(Y:Y,$E:$E,$E435)-MINIFS(Y:Y,$E:$E,$E435))))</f>
        <v/>
      </c>
      <c r="CO435" s="223" t="str">
        <f t="array" ref="CO435">IF(Z435="","",
IF(INDEX(Settings!$H:$H,MATCH(CO$1,Settings!$G:$G,0))=TRUE,
100-100*(Z435-MINIFS(Z:Z,$E:$E,$E435))/(MAXIFS(Z:Z,$E:$E,$E435)-MINIFS(Z:Z,$E:$E,$E435)),
100*(Z435-MINIFS(Z:Z,$E:$E,$E435))/(MAXIFS(Z:Z,$E:$E,$E435)-MINIFS(Z:Z,$E:$E,$E435))))</f>
        <v/>
      </c>
      <c r="CP435" s="223" t="str">
        <f t="array" ref="CP435">IF(AA435="","",
IF(INDEX(Settings!$H:$H,MATCH(CP$1,Settings!$G:$G,0))=TRUE,
100-100*(AA435-MINIFS(AA:AA,$E:$E,$E435))/(MAXIFS(AA:AA,$E:$E,$E435)-MINIFS(AA:AA,$E:$E,$E435)),
100*(AA435-MINIFS(AA:AA,$E:$E,$E435))/(MAXIFS(AA:AA,$E:$E,$E435)-MINIFS(AA:AA,$E:$E,$E435))))</f>
        <v/>
      </c>
      <c r="CQ435" s="223" t="str">
        <f t="array" ref="CQ435">IF(AB435="","",
IF(INDEX(Settings!$H:$H,MATCH(CQ$1,Settings!$G:$G,0))=TRUE,
100-100*(AB435-MINIFS(AB:AB,$E:$E,$E435))/(MAXIFS(AB:AB,$E:$E,$E435)-MINIFS(AB:AB,$E:$E,$E435)),
100*(AB435-MINIFS(AB:AB,$E:$E,$E435))/(MAXIFS(AB:AB,$E:$E,$E435)-MINIFS(AB:AB,$E:$E,$E435))))</f>
        <v/>
      </c>
      <c r="CR435" s="223" t="str">
        <f t="array" ref="CR435">IF(AC435="","",
IF(INDEX(Settings!$H:$H,MATCH(CR$1,Settings!$G:$G,0))=TRUE,
100-100*(AC435-MINIFS(AC:AC,$E:$E,$E435))/(MAXIFS(AC:AC,$E:$E,$E435)-MINIFS(AC:AC,$E:$E,$E435)),
100*(AC435-MINIFS(AC:AC,$E:$E,$E435))/(MAXIFS(AC:AC,$E:$E,$E435)-MINIFS(AC:AC,$E:$E,$E435))))</f>
        <v/>
      </c>
      <c r="CS435" s="223" t="str">
        <f t="array" ref="CS435">IF(AD435="","",
IF(INDEX(Settings!$H:$H,MATCH(CS$1,Settings!$G:$G,0))=TRUE,
100-100*(AD435-MINIFS(AD:AD,$E:$E,$E435))/(MAXIFS(AD:AD,$E:$E,$E435)-MINIFS(AD:AD,$E:$E,$E435)),
100*(AD435-MINIFS(AD:AD,$E:$E,$E435))/(MAXIFS(AD:AD,$E:$E,$E435)-MINIFS(AD:AD,$E:$E,$E435))))</f>
        <v/>
      </c>
      <c r="CT435" s="223" t="str">
        <f t="array" ref="CT435">IF(AE435="","",
IF(INDEX(Settings!$H:$H,MATCH(CT$1,Settings!$G:$G,0))=TRUE,
100-100*(AE435-MINIFS(AE:AE,$E:$E,$E435))/(MAXIFS(AE:AE,$E:$E,$E435)-MINIFS(AE:AE,$E:$E,$E435)),
100*(AE435-MINIFS(AE:AE,$E:$E,$E435))/(MAXIFS(AE:AE,$E:$E,$E435)-MINIFS(AE:AE,$E:$E,$E435))))</f>
        <v/>
      </c>
      <c r="CU435" s="223" t="str">
        <f t="array" ref="CU435">IF(AF435="","",
IF(INDEX(Settings!$H:$H,MATCH(CU$1,Settings!$G:$G,0))=TRUE,
100-100*(AF435-MINIFS(AF:AF,$E:$E,$E435))/(MAXIFS(AF:AF,$E:$E,$E435)-MINIFS(AF:AF,$E:$E,$E435)),
100*(AF435-MINIFS(AF:AF,$E:$E,$E435))/(MAXIFS(AF:AF,$E:$E,$E435)-MINIFS(AF:AF,$E:$E,$E435))))</f>
        <v/>
      </c>
      <c r="CV435" s="223" t="str">
        <f t="array" ref="CV435">IF(AG435="","",
IF(INDEX(Settings!$H:$H,MATCH(CV$1,Settings!$G:$G,0))=TRUE,
100-100*(AG435-MINIFS(AG:AG,$E:$E,$E435))/(MAXIFS(AG:AG,$E:$E,$E435)-MINIFS(AG:AG,$E:$E,$E435)),
100*(AG435-MINIFS(AG:AG,$E:$E,$E435))/(MAXIFS(AG:AG,$E:$E,$E435)-MINIFS(AG:AG,$E:$E,$E435))))</f>
        <v/>
      </c>
      <c r="CW435" s="223" t="str">
        <f t="array" ref="CW435">IF(AH435="","",
IF(INDEX(Settings!$H:$H,MATCH(CW$1,Settings!$G:$G,0))=TRUE,
100-100*(AH435-MINIFS(AH:AH,$E:$E,$E435))/(MAXIFS(AH:AH,$E:$E,$E435)-MINIFS(AH:AH,$E:$E,$E435)),
100*(AH435-MINIFS(AH:AH,$E:$E,$E435))/(MAXIFS(AH:AH,$E:$E,$E435)-MINIFS(AH:AH,$E:$E,$E435))))</f>
        <v/>
      </c>
      <c r="CX435" s="223" t="str">
        <f t="array" ref="CX435">IF(AI435="","",
IF(INDEX(Settings!$H:$H,MATCH(CX$1,Settings!$G:$G,0))=TRUE,
100-100*(AI435-MINIFS(AI:AI,$E:$E,$E435))/(MAXIFS(AI:AI,$E:$E,$E435)-MINIFS(AI:AI,$E:$E,$E435)),
100*(AI435-MINIFS(AI:AI,$E:$E,$E435))/(MAXIFS(AI:AI,$E:$E,$E435)-MINIFS(AI:AI,$E:$E,$E435))))</f>
        <v/>
      </c>
      <c r="CY435" s="223" t="str">
        <f t="array" ref="CY435">IF(AJ435="","",
IF(INDEX(Settings!$H:$H,MATCH(CY$1,Settings!$G:$G,0))=TRUE,
100-100*(AJ435-MINIFS(AJ:AJ,$E:$E,$E435))/(MAXIFS(AJ:AJ,$E:$E,$E435)-MINIFS(AJ:AJ,$E:$E,$E435)),
100*(AJ435-MINIFS(AJ:AJ,$E:$E,$E435))/(MAXIFS(AJ:AJ,$E:$E,$E435)-MINIFS(AJ:AJ,$E:$E,$E435))))</f>
        <v/>
      </c>
      <c r="CZ435" s="223" t="str">
        <f t="array" ref="CZ435">IF(AK435="","",
IF(INDEX(Settings!$H:$H,MATCH(CZ$1,Settings!$G:$G,0))=TRUE,
100-100*(AK435-MINIFS(AK:AK,$E:$E,$E435))/(MAXIFS(AK:AK,$E:$E,$E435)-MINIFS(AK:AK,$E:$E,$E435)),
100*(AK435-MINIFS(AK:AK,$E:$E,$E435))/(MAXIFS(AK:AK,$E:$E,$E435)-MINIFS(AK:AK,$E:$E,$E435))))</f>
        <v/>
      </c>
      <c r="DA435" s="223" t="str">
        <f t="array" ref="DA435">IF(AL435="","",
IF(INDEX(Settings!$H:$H,MATCH(DA$1,Settings!$G:$G,0))=TRUE,
100-100*(AL435-MINIFS(AL:AL,$E:$E,$E435))/(MAXIFS(AL:AL,$E:$E,$E435)-MINIFS(AL:AL,$E:$E,$E435)),
100*(AL435-MINIFS(AL:AL,$E:$E,$E435))/(MAXIFS(AL:AL,$E:$E,$E435)-MINIFS(AL:AL,$E:$E,$E435))))</f>
        <v/>
      </c>
      <c r="DB435" s="223" t="str">
        <f t="array" ref="DB435">IF(AM435="","",
IF(INDEX(Settings!$H:$H,MATCH(DB$1,Settings!$G:$G,0))=TRUE,
100-100*(AM435-MINIFS(AM:AM,$E:$E,$E435))/(MAXIFS(AM:AM,$E:$E,$E435)-MINIFS(AM:AM,$E:$E,$E435)),
100*(AM435-MINIFS(AM:AM,$E:$E,$E435))/(MAXIFS(AM:AM,$E:$E,$E435)-MINIFS(AM:AM,$E:$E,$E435))))</f>
        <v/>
      </c>
      <c r="DC435" s="223" t="str">
        <f t="array" ref="DC435">IF(AN435="","",
IF(INDEX(Settings!$H:$H,MATCH(DC$1,Settings!$G:$G,0))=TRUE,
100-100*(AN435-MINIFS(AN:AN,$E:$E,$E435))/(MAXIFS(AN:AN,$E:$E,$E435)-MINIFS(AN:AN,$E:$E,$E435)),
100*(AN435-MINIFS(AN:AN,$E:$E,$E435))/(MAXIFS(AN:AN,$E:$E,$E435)-MINIFS(AN:AN,$E:$E,$E435))))</f>
        <v/>
      </c>
      <c r="DD435" s="223" t="str">
        <f t="array" ref="DD435">IF(AO435="","",
IF(INDEX(Settings!$H:$H,MATCH(DD$1,Settings!$G:$G,0))=TRUE,
100-100*(AO435-MINIFS(AO:AO,$E:$E,$E435))/(MAXIFS(AO:AO,$E:$E,$E435)-MINIFS(AO:AO,$E:$E,$E435)),
100*(AO435-MINIFS(AO:AO,$E:$E,$E435))/(MAXIFS(AO:AO,$E:$E,$E435)-MINIFS(AO:AO,$E:$E,$E435))))</f>
        <v/>
      </c>
      <c r="DE435" s="223" t="str">
        <f t="array" ref="DE435">IF(AP435="","",
IF(INDEX(Settings!$H:$H,MATCH(DE$1,Settings!$G:$G,0))=TRUE,
100-100*(AP435-MINIFS(AP:AP,$E:$E,$E435))/(MAXIFS(AP:AP,$E:$E,$E435)-MINIFS(AP:AP,$E:$E,$E435)),
100*(AP435-MINIFS(AP:AP,$E:$E,$E435))/(MAXIFS(AP:AP,$E:$E,$E435)-MINIFS(AP:AP,$E:$E,$E435))))</f>
        <v/>
      </c>
      <c r="DF435" s="223" t="str">
        <f t="array" ref="DF435">IF(AQ435="","",
IF(INDEX(Settings!$H:$H,MATCH(DF$1,Settings!$G:$G,0))=TRUE,
100-100*(AQ435-MINIFS(AQ:AQ,$E:$E,$E435))/(MAXIFS(AQ:AQ,$E:$E,$E435)-MINIFS(AQ:AQ,$E:$E,$E435)),
100*(AQ435-MINIFS(AQ:AQ,$E:$E,$E435))/(MAXIFS(AQ:AQ,$E:$E,$E435)-MINIFS(AQ:AQ,$E:$E,$E435))))</f>
        <v/>
      </c>
      <c r="DG435" s="223" t="str">
        <f t="array" ref="DG435">IF(AR435="","",
IF(INDEX(Settings!$H:$H,MATCH(DG$1,Settings!$G:$G,0))=TRUE,
100-100*(AR435-MINIFS(AR:AR,$E:$E,$E435))/(MAXIFS(AR:AR,$E:$E,$E435)-MINIFS(AR:AR,$E:$E,$E435)),
100*(AR435-MINIFS(AR:AR,$E:$E,$E435))/(MAXIFS(AR:AR,$E:$E,$E435)-MINIFS(AR:AR,$E:$E,$E435))))</f>
        <v/>
      </c>
      <c r="DH435" s="223" t="str">
        <f t="array" ref="DH435">IF(AS435="","",
IF(INDEX(Settings!$H:$H,MATCH(DH$1,Settings!$G:$G,0))=TRUE,
100-100*(AS435-MINIFS(AS:AS,$E:$E,$E435))/(MAXIFS(AS:AS,$E:$E,$E435)-MINIFS(AS:AS,$E:$E,$E435)),
100*(AS435-MINIFS(AS:AS,$E:$E,$E435))/(MAXIFS(AS:AS,$E:$E,$E435)-MINIFS(AS:AS,$E:$E,$E435))))</f>
        <v/>
      </c>
      <c r="DI435" s="223" t="str">
        <f t="array" ref="DI435">IF(AT435="","",
IF(INDEX(Settings!$H:$H,MATCH(DI$1,Settings!$G:$G,0))=TRUE,
100-100*(AT435-MINIFS(AT:AT,$E:$E,$E435))/(MAXIFS(AT:AT,$E:$E,$E435)-MINIFS(AT:AT,$E:$E,$E435)),
100*(AT435-MINIFS(AT:AT,$E:$E,$E435))/(MAXIFS(AT:AT,$E:$E,$E435)-MINIFS(AT:AT,$E:$E,$E435))))</f>
        <v/>
      </c>
      <c r="DJ435" s="223" t="str">
        <f t="array" ref="DJ435">IF(AU435="","",
IF(INDEX(Settings!$H:$H,MATCH(DJ$1,Settings!$G:$G,0))=TRUE,
100-100*(AU435-MINIFS(AU:AU,$E:$E,$E435))/(MAXIFS(AU:AU,$E:$E,$E435)-MINIFS(AU:AU,$E:$E,$E435)),
100*(AU435-MINIFS(AU:AU,$E:$E,$E435))/(MAXIFS(AU:AU,$E:$E,$E435)-MINIFS(AU:AU,$E:$E,$E435))))</f>
        <v/>
      </c>
      <c r="DK435" s="223" t="str">
        <f t="array" ref="DK435">IF(AV435="","",
IF(INDEX(Settings!$H:$H,MATCH(DK$1,Settings!$G:$G,0))=TRUE,
100-100*(AV435-MINIFS(AV:AV,$E:$E,$E435))/(MAXIFS(AV:AV,$E:$E,$E435)-MINIFS(AV:AV,$E:$E,$E435)),
100*(AV435-MINIFS(AV:AV,$E:$E,$E435))/(MAXIFS(AV:AV,$E:$E,$E435)-MINIFS(AV:AV,$E:$E,$E435))))</f>
        <v/>
      </c>
      <c r="DL435" s="223" t="str">
        <f t="array" ref="DL435">IF(AW435="","",
IF(INDEX(Settings!$H:$H,MATCH(DL$1,Settings!$G:$G,0))=TRUE,
100-100*(AW435-MINIFS(AW:AW,$E:$E,$E435))/(MAXIFS(AW:AW,$E:$E,$E435)-MINIFS(AW:AW,$E:$E,$E435)),
100*(AW435-MINIFS(AW:AW,$E:$E,$E435))/(MAXIFS(AW:AW,$E:$E,$E435)-MINIFS(AW:AW,$E:$E,$E435))))</f>
        <v/>
      </c>
      <c r="DM435" s="223" t="str">
        <f t="array" ref="DM435">IF(AX435="","",
IF(INDEX(Settings!$H:$H,MATCH(DM$1,Settings!$G:$G,0))=TRUE,
100-100*(AX435-MINIFS(AX:AX,$E:$E,$E435))/(MAXIFS(AX:AX,$E:$E,$E435)-MINIFS(AX:AX,$E:$E,$E435)),
100*(AX435-MINIFS(AX:AX,$E:$E,$E435))/(MAXIFS(AX:AX,$E:$E,$E435)-MINIFS(AX:AX,$E:$E,$E435))))</f>
        <v/>
      </c>
      <c r="DN435" s="223" t="str">
        <f t="array" ref="DN435">IF(AY435="","",
IF(INDEX(Settings!$H:$H,MATCH(DN$1,Settings!$G:$G,0))=TRUE,
100-100*(AY435-MINIFS(AY:AY,$E:$E,$E435))/(MAXIFS(AY:AY,$E:$E,$E435)-MINIFS(AY:AY,$E:$E,$E435)),
100*(AY435-MINIFS(AY:AY,$E:$E,$E435))/(MAXIFS(AY:AY,$E:$E,$E435)-MINIFS(AY:AY,$E:$E,$E435))))</f>
        <v/>
      </c>
      <c r="DO435" s="223" t="str">
        <f t="array" ref="DO435">IF(AZ435="","",
IF(INDEX(Settings!$H:$H,MATCH(DO$1,Settings!$G:$G,0))=TRUE,
100-100*(AZ435-MINIFS(AZ:AZ,$E:$E,$E435))/(MAXIFS(AZ:AZ,$E:$E,$E435)-MINIFS(AZ:AZ,$E:$E,$E435)),
100*(AZ435-MINIFS(AZ:AZ,$E:$E,$E435))/(MAXIFS(AZ:AZ,$E:$E,$E435)-MINIFS(AZ:AZ,$E:$E,$E435))))</f>
        <v/>
      </c>
      <c r="DP435" s="223" t="str">
        <f t="array" ref="DP435">IF(BA435="","",
IF(INDEX(Settings!$H:$H,MATCH(DP$1,Settings!$G:$G,0))=TRUE,
100-100*(BA435-MINIFS(BA:BA,$E:$E,$E435))/(MAXIFS(BA:BA,$E:$E,$E435)-MINIFS(BA:BA,$E:$E,$E435)),
100*(BA435-MINIFS(BA:BA,$E:$E,$E435))/(MAXIFS(BA:BA,$E:$E,$E435)-MINIFS(BA:BA,$E:$E,$E435))))</f>
        <v/>
      </c>
      <c r="DQ435" s="223" t="str">
        <f t="array" ref="DQ435">IF(BB435="","",
IF(INDEX(Settings!$H:$H,MATCH(DQ$1,Settings!$G:$G,0))=TRUE,
100-100*(BB435-MINIFS(BB:BB,$E:$E,$E435))/(MAXIFS(BB:BB,$E:$E,$E435)-MINIFS(BB:BB,$E:$E,$E435)),
100*(BB435-MINIFS(BB:BB,$E:$E,$E435))/(MAXIFS(BB:BB,$E:$E,$E435)-MINIFS(BB:BB,$E:$E,$E435))))</f>
        <v/>
      </c>
      <c r="DR435" s="223" t="str">
        <f t="array" ref="DR435">IF(BC435="","",
IF(INDEX(Settings!$H:$H,MATCH(DR$1,Settings!$G:$G,0))=TRUE,
100-100*(BC435-MINIFS(BC:BC,$E:$E,$E435))/(MAXIFS(BC:BC,$E:$E,$E435)-MINIFS(BC:BC,$E:$E,$E435)),
100*(BC435-MINIFS(BC:BC,$E:$E,$E435))/(MAXIFS(BC:BC,$E:$E,$E435)-MINIFS(BC:BC,$E:$E,$E435))))</f>
        <v/>
      </c>
      <c r="DS435" s="223" t="str">
        <f t="array" ref="DS435">IF(BD435="","",
IF(INDEX(Settings!$H:$H,MATCH(DS$1,Settings!$G:$G,0))=TRUE,
100-100*(BD435-MINIFS(BD:BD,$E:$E,$E435))/(MAXIFS(BD:BD,$E:$E,$E435)-MINIFS(BD:BD,$E:$E,$E435)),
100*(BD435-MINIFS(BD:BD,$E:$E,$E435))/(MAXIFS(BD:BD,$E:$E,$E435)-MINIFS(BD:BD,$E:$E,$E435))))</f>
        <v/>
      </c>
      <c r="DT435" s="223" t="str">
        <f t="array" ref="DT435">IF(BE435="","",
IF(INDEX(Settings!$H:$H,MATCH(DT$1,Settings!$G:$G,0))=TRUE,
100-100*(BE435-MINIFS(BE:BE,$E:$E,$E435))/(MAXIFS(BE:BE,$E:$E,$E435)-MINIFS(BE:BE,$E:$E,$E435)),
100*(BE435-MINIFS(BE:BE,$E:$E,$E435))/(MAXIFS(BE:BE,$E:$E,$E435)-MINIFS(BE:BE,$E:$E,$E435))))</f>
        <v/>
      </c>
      <c r="DU435" s="223" t="str">
        <f t="array" ref="DU435">IF(BF435="","",
IF(INDEX(Settings!$H:$H,MATCH(DU$1,Settings!$G:$G,0))=TRUE,
100-100*(BF435-MINIFS(BF:BF,$E:$E,$E435))/(MAXIFS(BF:BF,$E:$E,$E435)-MINIFS(BF:BF,$E:$E,$E435)),
100*(BF435-MINIFS(BF:BF,$E:$E,$E435))/(MAXIFS(BF:BF,$E:$E,$E435)-MINIFS(BF:BF,$E:$E,$E435))))</f>
        <v/>
      </c>
      <c r="DV435" s="223" t="str">
        <f t="array" ref="DV435">IF(BG435="","",
IF(INDEX(Settings!$H:$H,MATCH(DV$1,Settings!$G:$G,0))=TRUE,
100-100*(BG435-MINIFS(BG:BG,$E:$E,$E435))/(MAXIFS(BG:BG,$E:$E,$E435)-MINIFS(BG:BG,$E:$E,$E435)),
100*(BG435-MINIFS(BG:BG,$E:$E,$E435))/(MAXIFS(BG:BG,$E:$E,$E435)-MINIFS(BG:BG,$E:$E,$E435))))</f>
        <v/>
      </c>
      <c r="DW435" s="223" t="str">
        <f t="array" ref="DW435">IF(BH435="","",
IF(INDEX(Settings!$H:$H,MATCH(DW$1,Settings!$G:$G,0))=TRUE,
100-100*(BH435-MINIFS(BH:BH,$E:$E,$E435))/(MAXIFS(BH:BH,$E:$E,$E435)-MINIFS(BH:BH,$E:$E,$E435)),
100*(BH435-MINIFS(BH:BH,$E:$E,$E435))/(MAXIFS(BH:BH,$E:$E,$E435)-MINIFS(BH:BH,$E:$E,$E435))))</f>
        <v/>
      </c>
      <c r="DX435" s="223" t="str">
        <f t="array" ref="DX435">IF(BI435="","",
IF(INDEX(Settings!$H:$H,MATCH(DX$1,Settings!$G:$G,0))=TRUE,
100-100*(BI435-MINIFS(BI:BI,$E:$E,$E435))/(MAXIFS(BI:BI,$E:$E,$E435)-MINIFS(BI:BI,$E:$E,$E435)),
100*(BI435-MINIFS(BI:BI,$E:$E,$E435))/(MAXIFS(BI:BI,$E:$E,$E435)-MINIFS(BI:BI,$E:$E,$E435))))</f>
        <v/>
      </c>
      <c r="DY435" s="223" t="str">
        <f t="array" ref="DY435">IF(BJ435="","",
IF(INDEX(Settings!$H:$H,MATCH(DY$1,Settings!$G:$G,0))=TRUE,
100-100*(BJ435-MINIFS(BJ:BJ,$E:$E,$E435))/(MAXIFS(BJ:BJ,$E:$E,$E435)-MINIFS(BJ:BJ,$E:$E,$E435)),
100*(BJ435-MINIFS(BJ:BJ,$E:$E,$E435))/(MAXIFS(BJ:BJ,$E:$E,$E435)-MINIFS(BJ:BJ,$E:$E,$E435))))</f>
        <v/>
      </c>
      <c r="DZ435" s="225"/>
      <c r="EA435" s="225"/>
      <c r="EB435" s="225" t="str">
        <f t="shared" si="8"/>
        <v/>
      </c>
      <c r="EC435" s="225" t="str">
        <f t="shared" si="9"/>
        <v/>
      </c>
      <c r="ED435" s="225" t="str">
        <f t="shared" si="10"/>
        <v/>
      </c>
      <c r="EE435" s="225" t="str">
        <f t="shared" si="11"/>
        <v/>
      </c>
      <c r="EF435" s="225" t="str">
        <f t="shared" si="12"/>
        <v/>
      </c>
      <c r="EG435" s="225" t="str">
        <f t="shared" si="13"/>
        <v/>
      </c>
      <c r="EH435" s="225"/>
      <c r="EI435" s="225"/>
      <c r="EJ435" s="225"/>
      <c r="EK435" s="225"/>
      <c r="EL435" s="225"/>
      <c r="EM435" s="225"/>
    </row>
    <row r="436">
      <c r="A436" s="231"/>
      <c r="B436" s="231"/>
      <c r="C436" s="231"/>
      <c r="D436" s="231" t="str">
        <f t="array" ref="D436">IFERROR(INDEX(Profiles!$B:$B,MATCH($A436,Profiles!$A:$A,0)),"")</f>
        <v/>
      </c>
      <c r="E436" s="231"/>
      <c r="F436" s="231"/>
      <c r="G436" s="231"/>
      <c r="H436" s="231"/>
      <c r="I436" s="231" t="str">
        <f>IF(A436="","",IF(Settings!$N$3="DATE",F436&amp;": "&amp;TEXT(B436,"M/DD/YY"),F436&amp;": "&amp;H436))</f>
        <v/>
      </c>
      <c r="J436" s="231"/>
      <c r="K436" s="231"/>
      <c r="L436" s="231"/>
      <c r="M436" s="232" t="str">
        <f t="shared" si="14"/>
        <v/>
      </c>
      <c r="N436" s="231"/>
      <c r="O436" s="231"/>
      <c r="P436" s="231"/>
      <c r="Q436" s="231"/>
      <c r="R436" s="231"/>
      <c r="S436" s="230" t="str">
        <f>IFERROR(VLOOKUP(AF436, 'YOYO IR Scores'!A:C, 3, FALSE), "")
</f>
        <v/>
      </c>
      <c r="T436" s="231"/>
      <c r="U436" s="231"/>
      <c r="V436" s="231"/>
      <c r="W436" s="231"/>
      <c r="X436" s="233" t="str">
        <f t="shared" si="4"/>
        <v/>
      </c>
      <c r="Y436" s="234" t="str">
        <f t="shared" si="5"/>
        <v/>
      </c>
      <c r="Z436" s="234" t="str">
        <f t="shared" si="6"/>
        <v/>
      </c>
      <c r="AA436" s="233" t="str">
        <f t="shared" si="7"/>
        <v/>
      </c>
      <c r="AB436" s="232"/>
      <c r="AC436" s="232"/>
      <c r="AD436" s="232"/>
      <c r="AE436" s="232" t="str">
        <f>IFERROR(VLOOKUP(AF436, 'YOYO IR Scores'!A:C, 2, FALSE), "")</f>
        <v/>
      </c>
      <c r="AF436" s="232"/>
      <c r="AG436" s="232"/>
      <c r="AH436" s="232"/>
      <c r="AI436" s="232"/>
      <c r="AJ436" s="232"/>
      <c r="AK436" s="232"/>
      <c r="AL436" s="232"/>
      <c r="AM436" s="232"/>
      <c r="AN436" s="232"/>
      <c r="AO436" s="232"/>
      <c r="AP436" s="232"/>
      <c r="AQ436" s="232"/>
      <c r="AR436" s="232"/>
      <c r="AS436" s="232"/>
      <c r="AT436" s="232"/>
      <c r="AU436" s="232"/>
      <c r="AV436" s="232"/>
      <c r="AW436" s="232"/>
      <c r="AX436" s="232"/>
      <c r="AY436" s="232"/>
      <c r="AZ436" s="232"/>
      <c r="BA436" s="232"/>
      <c r="BB436" s="232"/>
      <c r="BC436" s="232"/>
      <c r="BD436" s="232"/>
      <c r="BE436" s="232"/>
      <c r="BF436" s="232"/>
      <c r="BG436" s="232"/>
      <c r="BH436" s="232"/>
      <c r="BI436" s="232"/>
      <c r="BJ436" s="232"/>
      <c r="BK436" s="232" t="str">
        <f t="array" ref="BK436">IF(J436="","",
IF(INDEX(Settings!$H:$H,MATCH(BY$1,Settings!$G:$G,0))=TRUE,
100-100*(J436-MIN(J:J))/(MAX(J:J)-MIN(J:J)),
100*(J436-MIN(J:J))/(MAX(J:J)-MIN(J:J))))</f>
        <v/>
      </c>
      <c r="BL436" s="232" t="str">
        <f t="array" ref="BL436">IF(J436="","",
IF(INDEX(Settings!$H:$H,MATCH(BY$1,Settings!$G:$G,0))=TRUE,
100-100*(J436-MINIFS(J:J,$E:$E,$E436))/(MAXIFS(J:J,$E:$E,$E436)-MINIFS(J:J,$E:$E,$E436)),
100*(J436-MINIFS(J:J,$E:$E,$E436))/(MAXIFS(J:J,$E:$E,$E436)-MINIFS(J:J,$E:$E,$E436))))</f>
        <v/>
      </c>
      <c r="BM436" s="232" t="str">
        <f t="array" ref="BM436">IF(J436="","",
IF(INDEX(Settings!$H:$H,MATCH(BY$1,Settings!$G:$G,0))=TRUE,
100-100*(J436-MINIFS(J:J,$E:$E,$E436,$I:$I,$I436))/(MAXIFS(J:J,$E:$E,$E436,$I:$I,$I436)-MINIFS(J:J,$E:$E,$E436,$I:$I,$I436)),
100*(J436-MINIFS(J:J,$E:$E,$E436,$I:$I,$I436))/(MAXIFS(J:J,$E:$E,$E436,$I:$I,$I436)-MINIFS(J:J,$E:$E,$E436,$I:$I,$I436))))</f>
        <v/>
      </c>
      <c r="BN436" s="231" t="str">
        <f t="array" ref="BN436">IF(J436="","",
IF(INDEX(Settings!$H:$H,MATCH(BY$1,Settings!$G:$G,0))=TRUE,
100-100*PERCENTRANK(J:J,J436),
100*PERCENTRANK(J:J,J436)))</f>
        <v/>
      </c>
      <c r="BO436" s="231" t="str">
        <f>IFERROR(__xludf.DUMMYFUNCTION("IF(J436="""","""",
IF(INDEX(Settings!$H:$H,MATCH(BY$1,Settings!$G:$G,0))=TRUE,
100-100*PERCENTRANK(FILTER(J:J,$E:$E=$E436),J436),
100*PERCENTRANK(FILTER(J:J,$E:$E=$E436),J436)))"),"")</f>
        <v/>
      </c>
      <c r="BP436" s="231" t="str">
        <f>IFERROR(__xludf.DUMMYFUNCTION("IF(J436="""","""",
IF(INDEX(Settings!$H:$H,MATCH(BY$1,Settings!$G:$G,0))=TRUE,
100-100*PERCENTRANK(FILTER(J:J,$E:$E=$E436,$I:$I=$I436),J436),
100*PERCENTRANK(FILTER(J:J,$E:$E=$E436,$I:$I=$I436),J436)))"),"")</f>
        <v/>
      </c>
      <c r="BQ436" s="233" t="str">
        <f t="array" ref="BQ436">IF(J436="","",
IF(INDEX(Settings!$H:$H,MATCH(BY$1,Settings!$G:$G,0))=TRUE,
-1*(J436-AVERAGE(J:J))/STDEV(J:J),
(J436-AVERAGE(J:J))/STDEV(J:J)))</f>
        <v/>
      </c>
      <c r="BR436" s="233" t="str">
        <f>IFERROR(__xludf.DUMMYFUNCTION("IF(J436="""","""",
IF(INDEX(Settings!$H:$H,MATCH(BY$1,Settings!$G:$G,0))=TRUE,
-1*(J436-AVERAGEIFS(J:J,$E:$E,$E436))/STDEV(FILTER(J:J,$E:$E=$E436)),
(J436-AVERAGEIFS(J:J,$E:$E,$E436))/STDEV(FILTER(J:J,$E:$E=$E436))))"),"")</f>
        <v/>
      </c>
      <c r="BS436" s="233"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1"/>
      <c r="BX436" s="231"/>
      <c r="BY436" s="232" t="str">
        <f t="array" ref="BY436">IF(J436="","",
IF(INDEX(Settings!$H:$H,MATCH(BY$1,Settings!$G:$G,0))=TRUE,
100-100*(J436-MINIFS(J:J,$E:$E,$E436))/(MAXIFS(J:J,$E:$E,$E436)-MINIFS(J:J,$E:$E,$E436)),
100*(J436-MINIFS(J:J,$E:$E,$E436))/(MAXIFS(J:J,$E:$E,$E436)-MINIFS(J:J,$E:$E,$E436))))</f>
        <v/>
      </c>
      <c r="BZ436" s="232" t="str">
        <f t="array" ref="BZ436">IF(K436="","",
IF(INDEX(Settings!$H:$H,MATCH(BZ$1,Settings!$G:$G,0))=TRUE,
100-100*(K436-MINIFS(K:K,$E:$E,$E436))/(MAXIFS(K:K,$E:$E,$E436)-MINIFS(K:K,$E:$E,$E436)),
100*(K436-MINIFS(K:K,$E:$E,$E436))/(MAXIFS(K:K,$E:$E,$E436)-MINIFS(K:K,$E:$E,$E436))))</f>
        <v/>
      </c>
      <c r="CA436" s="232" t="str">
        <f t="array" ref="CA436">IF(L436="","",
IF(INDEX(Settings!$H:$H,MATCH(CA$1,Settings!$G:$G,0))=TRUE,
100-100*(L436-MINIFS(L:L,$E:$E,$E436))/(MAXIFS(L:L,$E:$E,$E436)-MINIFS(L:L,$E:$E,$E436)),
100*(L436-MINIFS(L:L,$E:$E,$E436))/(MAXIFS(L:L,$E:$E,$E436)-MINIFS(L:L,$E:$E,$E436))))</f>
        <v/>
      </c>
      <c r="CB436" s="232" t="str">
        <f t="array" ref="CB436">IF(M436="","",
IF(INDEX(Settings!$H:$H,MATCH(CB$1,Settings!$G:$G,0))=TRUE,
100-100*(M436-MINIFS(M:M,$E:$E,$E436))/(MAXIFS(M:M,$E:$E,$E436)-MINIFS(M:M,$E:$E,$E436)),
100*(M436-MINIFS(M:M,$E:$E,$E436))/(MAXIFS(M:M,$E:$E,$E436)-MINIFS(M:M,$E:$E,$E436))))</f>
        <v/>
      </c>
      <c r="CC436" s="232" t="str">
        <f t="array" ref="CC436">IF(N436="","",
IF(INDEX(Settings!$H:$H,MATCH(CC$1,Settings!$G:$G,0))=TRUE,
100-100*(N436-MINIFS(N:N,$E:$E,$E436))/(MAXIFS(N:N,$E:$E,$E436)-MINIFS(N:N,$E:$E,$E436)),
100*(N436-MINIFS(N:N,$E:$E,$E436))/(MAXIFS(N:N,$E:$E,$E436)-MINIFS(N:N,$E:$E,$E436))))</f>
        <v/>
      </c>
      <c r="CD436" s="232" t="str">
        <f t="array" ref="CD436">IF(O436="","",
IF(INDEX(Settings!$H:$H,MATCH(CD$1,Settings!$G:$G,0))=TRUE,
100-100*(O436-MINIFS(O:O,$E:$E,$E436))/(MAXIFS(O:O,$E:$E,$E436)-MINIFS(O:O,$E:$E,$E436)),
100*(O436-MINIFS(O:O,$E:$E,$E436))/(MAXIFS(O:O,$E:$E,$E436)-MINIFS(O:O,$E:$E,$E436))))</f>
        <v/>
      </c>
      <c r="CE436" s="232" t="str">
        <f t="array" ref="CE436">IF(P436="","",
IF(INDEX(Settings!$H:$H,MATCH(CE$1,Settings!$G:$G,0))=TRUE,
100-100*(P436-MINIFS(P:P,$E:$E,$E436))/(MAXIFS(P:P,$E:$E,$E436)-MINIFS(P:P,$E:$E,$E436)),
100*(P436-MINIFS(P:P,$E:$E,$E436))/(MAXIFS(P:P,$E:$E,$E436)-MINIFS(P:P,$E:$E,$E436))))</f>
        <v/>
      </c>
      <c r="CF436" s="232" t="str">
        <f t="array" ref="CF436">IF(Q436="","",
IF(INDEX(Settings!$H:$H,MATCH(CF$1,Settings!$G:$G,0))=TRUE,
100-100*(Q436-MINIFS(Q:Q,$E:$E,$E436))/(MAXIFS(Q:Q,$E:$E,$E436)-MINIFS(Q:Q,$E:$E,$E436)),
100*(Q436-MINIFS(Q:Q,$E:$E,$E436))/(MAXIFS(Q:Q,$E:$E,$E436)-MINIFS(Q:Q,$E:$E,$E436))))</f>
        <v/>
      </c>
      <c r="CG436" s="232" t="str">
        <f t="array" ref="CG436">IF(R436="","",
IF(INDEX(Settings!$H:$H,MATCH(CG$1,Settings!$G:$G,0))=TRUE,
100-100*(R436-MINIFS(R:R,$E:$E,$E436))/(MAXIFS(R:R,$E:$E,$E436)-MINIFS(R:R,$E:$E,$E436)),
100*(R436-MINIFS(R:R,$E:$E,$E436))/(MAXIFS(R:R,$E:$E,$E436)-MINIFS(R:R,$E:$E,$E436))))</f>
        <v/>
      </c>
      <c r="CH436" s="232" t="str">
        <f t="array" ref="CH436">IF(S436="","",
IF(INDEX(Settings!$H:$H,MATCH(CH$1,Settings!$G:$G,0))=TRUE,
100-100*(S436-MINIFS(S:S,$E:$E,$E436))/(MAXIFS(S:S,$E:$E,$E436)-MINIFS(S:S,$E:$E,$E436)),
100*(S436-MINIFS(S:S,$E:$E,$E436))/(MAXIFS(S:S,$E:$E,$E436)-MINIFS(S:S,$E:$E,$E436))))</f>
        <v/>
      </c>
      <c r="CI436" s="232" t="str">
        <f t="array" ref="CI436">IF(T436="","",
IF(INDEX(Settings!$H:$H,MATCH(CI$1,Settings!$G:$G,0))=TRUE,
100-100*(T436-MINIFS(T:T,$E:$E,$E436))/(MAXIFS(T:T,$E:$E,$E436)-MINIFS(T:T,$E:$E,$E436)),
100*(T436-MINIFS(T:T,$E:$E,$E436))/(MAXIFS(T:T,$E:$E,$E436)-MINIFS(T:T,$E:$E,$E436))))</f>
        <v/>
      </c>
      <c r="CJ436" s="232" t="str">
        <f t="array" ref="CJ436">IF(U436="","",
IF(INDEX(Settings!$H:$H,MATCH(CJ$1,Settings!$G:$G,0))=TRUE,
100-100*(U436-MINIFS(U:U,$E:$E,$E436))/(MAXIFS(U:U,$E:$E,$E436)-MINIFS(U:U,$E:$E,$E436)),
100*(U436-MINIFS(U:U,$E:$E,$E436))/(MAXIFS(U:U,$E:$E,$E436)-MINIFS(U:U,$E:$E,$E436))))</f>
        <v/>
      </c>
      <c r="CK436" s="232" t="str">
        <f t="array" ref="CK436">IF(V436="","",
IF(INDEX(Settings!$H:$H,MATCH(CK$1,Settings!$G:$G,0))=TRUE,
100-100*(V436-MINIFS(V:V,$E:$E,$E436))/(MAXIFS(V:V,$E:$E,$E436)-MINIFS(V:V,$E:$E,$E436)),
100*(V436-MINIFS(V:V,$E:$E,$E436))/(MAXIFS(V:V,$E:$E,$E436)-MINIFS(V:V,$E:$E,$E436))))</f>
        <v/>
      </c>
      <c r="CL436" s="232" t="str">
        <f t="array" ref="CL436">IF(W436="","",
IF(INDEX(Settings!$H:$H,MATCH(CL$1,Settings!$G:$G,0))=TRUE,
100-100*(W436-MINIFS(W:W,$E:$E,$E436))/(MAXIFS(W:W,$E:$E,$E436)-MINIFS(W:W,$E:$E,$E436)),
100*(W436-MINIFS(W:W,$E:$E,$E436))/(MAXIFS(W:W,$E:$E,$E436)-MINIFS(W:W,$E:$E,$E436))))</f>
        <v/>
      </c>
      <c r="CM436" s="232" t="str">
        <f t="array" ref="CM436">IF(X436="","",
IF(INDEX(Settings!$H:$H,MATCH(CM$1,Settings!$G:$G,0))=TRUE,
100-100*(X436-MINIFS(X:X,$E:$E,$E436))/(MAXIFS(X:X,$E:$E,$E436)-MINIFS(X:X,$E:$E,$E436)),
100*(X436-MINIFS(X:X,$E:$E,$E436))/(MAXIFS(X:X,$E:$E,$E436)-MINIFS(X:X,$E:$E,$E436))))</f>
        <v/>
      </c>
      <c r="CN436" s="232" t="str">
        <f t="array" ref="CN436">IF(Y436="","",
IF(INDEX(Settings!$H:$H,MATCH(CN$1,Settings!$G:$G,0))=TRUE,
100-100*(Y436-MINIFS(Y:Y,$E:$E,$E436))/(MAXIFS(Y:Y,$E:$E,$E436)-MINIFS(Y:Y,$E:$E,$E436)),
100*(Y436-MINIFS(Y:Y,$E:$E,$E436))/(MAXIFS(Y:Y,$E:$E,$E436)-MINIFS(Y:Y,$E:$E,$E436))))</f>
        <v/>
      </c>
      <c r="CO436" s="232" t="str">
        <f t="array" ref="CO436">IF(Z436="","",
IF(INDEX(Settings!$H:$H,MATCH(CO$1,Settings!$G:$G,0))=TRUE,
100-100*(Z436-MINIFS(Z:Z,$E:$E,$E436))/(MAXIFS(Z:Z,$E:$E,$E436)-MINIFS(Z:Z,$E:$E,$E436)),
100*(Z436-MINIFS(Z:Z,$E:$E,$E436))/(MAXIFS(Z:Z,$E:$E,$E436)-MINIFS(Z:Z,$E:$E,$E436))))</f>
        <v/>
      </c>
      <c r="CP436" s="232" t="str">
        <f t="array" ref="CP436">IF(AA436="","",
IF(INDEX(Settings!$H:$H,MATCH(CP$1,Settings!$G:$G,0))=TRUE,
100-100*(AA436-MINIFS(AA:AA,$E:$E,$E436))/(MAXIFS(AA:AA,$E:$E,$E436)-MINIFS(AA:AA,$E:$E,$E436)),
100*(AA436-MINIFS(AA:AA,$E:$E,$E436))/(MAXIFS(AA:AA,$E:$E,$E436)-MINIFS(AA:AA,$E:$E,$E436))))</f>
        <v/>
      </c>
      <c r="CQ436" s="232" t="str">
        <f t="array" ref="CQ436">IF(AB436="","",
IF(INDEX(Settings!$H:$H,MATCH(CQ$1,Settings!$G:$G,0))=TRUE,
100-100*(AB436-MINIFS(AB:AB,$E:$E,$E436))/(MAXIFS(AB:AB,$E:$E,$E436)-MINIFS(AB:AB,$E:$E,$E436)),
100*(AB436-MINIFS(AB:AB,$E:$E,$E436))/(MAXIFS(AB:AB,$E:$E,$E436)-MINIFS(AB:AB,$E:$E,$E436))))</f>
        <v/>
      </c>
      <c r="CR436" s="232" t="str">
        <f t="array" ref="CR436">IF(AC436="","",
IF(INDEX(Settings!$H:$H,MATCH(CR$1,Settings!$G:$G,0))=TRUE,
100-100*(AC436-MINIFS(AC:AC,$E:$E,$E436))/(MAXIFS(AC:AC,$E:$E,$E436)-MINIFS(AC:AC,$E:$E,$E436)),
100*(AC436-MINIFS(AC:AC,$E:$E,$E436))/(MAXIFS(AC:AC,$E:$E,$E436)-MINIFS(AC:AC,$E:$E,$E436))))</f>
        <v/>
      </c>
      <c r="CS436" s="232" t="str">
        <f t="array" ref="CS436">IF(AD436="","",
IF(INDEX(Settings!$H:$H,MATCH(CS$1,Settings!$G:$G,0))=TRUE,
100-100*(AD436-MINIFS(AD:AD,$E:$E,$E436))/(MAXIFS(AD:AD,$E:$E,$E436)-MINIFS(AD:AD,$E:$E,$E436)),
100*(AD436-MINIFS(AD:AD,$E:$E,$E436))/(MAXIFS(AD:AD,$E:$E,$E436)-MINIFS(AD:AD,$E:$E,$E436))))</f>
        <v/>
      </c>
      <c r="CT436" s="232" t="str">
        <f t="array" ref="CT436">IF(AE436="","",
IF(INDEX(Settings!$H:$H,MATCH(CT$1,Settings!$G:$G,0))=TRUE,
100-100*(AE436-MINIFS(AE:AE,$E:$E,$E436))/(MAXIFS(AE:AE,$E:$E,$E436)-MINIFS(AE:AE,$E:$E,$E436)),
100*(AE436-MINIFS(AE:AE,$E:$E,$E436))/(MAXIFS(AE:AE,$E:$E,$E436)-MINIFS(AE:AE,$E:$E,$E436))))</f>
        <v/>
      </c>
      <c r="CU436" s="232" t="str">
        <f t="array" ref="CU436">IF(AF436="","",
IF(INDEX(Settings!$H:$H,MATCH(CU$1,Settings!$G:$G,0))=TRUE,
100-100*(AF436-MINIFS(AF:AF,$E:$E,$E436))/(MAXIFS(AF:AF,$E:$E,$E436)-MINIFS(AF:AF,$E:$E,$E436)),
100*(AF436-MINIFS(AF:AF,$E:$E,$E436))/(MAXIFS(AF:AF,$E:$E,$E436)-MINIFS(AF:AF,$E:$E,$E436))))</f>
        <v/>
      </c>
      <c r="CV436" s="232" t="str">
        <f t="array" ref="CV436">IF(AG436="","",
IF(INDEX(Settings!$H:$H,MATCH(CV$1,Settings!$G:$G,0))=TRUE,
100-100*(AG436-MINIFS(AG:AG,$E:$E,$E436))/(MAXIFS(AG:AG,$E:$E,$E436)-MINIFS(AG:AG,$E:$E,$E436)),
100*(AG436-MINIFS(AG:AG,$E:$E,$E436))/(MAXIFS(AG:AG,$E:$E,$E436)-MINIFS(AG:AG,$E:$E,$E436))))</f>
        <v/>
      </c>
      <c r="CW436" s="232" t="str">
        <f t="array" ref="CW436">IF(AH436="","",
IF(INDEX(Settings!$H:$H,MATCH(CW$1,Settings!$G:$G,0))=TRUE,
100-100*(AH436-MINIFS(AH:AH,$E:$E,$E436))/(MAXIFS(AH:AH,$E:$E,$E436)-MINIFS(AH:AH,$E:$E,$E436)),
100*(AH436-MINIFS(AH:AH,$E:$E,$E436))/(MAXIFS(AH:AH,$E:$E,$E436)-MINIFS(AH:AH,$E:$E,$E436))))</f>
        <v/>
      </c>
      <c r="CX436" s="232" t="str">
        <f t="array" ref="CX436">IF(AI436="","",
IF(INDEX(Settings!$H:$H,MATCH(CX$1,Settings!$G:$G,0))=TRUE,
100-100*(AI436-MINIFS(AI:AI,$E:$E,$E436))/(MAXIFS(AI:AI,$E:$E,$E436)-MINIFS(AI:AI,$E:$E,$E436)),
100*(AI436-MINIFS(AI:AI,$E:$E,$E436))/(MAXIFS(AI:AI,$E:$E,$E436)-MINIFS(AI:AI,$E:$E,$E436))))</f>
        <v/>
      </c>
      <c r="CY436" s="232" t="str">
        <f t="array" ref="CY436">IF(AJ436="","",
IF(INDEX(Settings!$H:$H,MATCH(CY$1,Settings!$G:$G,0))=TRUE,
100-100*(AJ436-MINIFS(AJ:AJ,$E:$E,$E436))/(MAXIFS(AJ:AJ,$E:$E,$E436)-MINIFS(AJ:AJ,$E:$E,$E436)),
100*(AJ436-MINIFS(AJ:AJ,$E:$E,$E436))/(MAXIFS(AJ:AJ,$E:$E,$E436)-MINIFS(AJ:AJ,$E:$E,$E436))))</f>
        <v/>
      </c>
      <c r="CZ436" s="232" t="str">
        <f t="array" ref="CZ436">IF(AK436="","",
IF(INDEX(Settings!$H:$H,MATCH(CZ$1,Settings!$G:$G,0))=TRUE,
100-100*(AK436-MINIFS(AK:AK,$E:$E,$E436))/(MAXIFS(AK:AK,$E:$E,$E436)-MINIFS(AK:AK,$E:$E,$E436)),
100*(AK436-MINIFS(AK:AK,$E:$E,$E436))/(MAXIFS(AK:AK,$E:$E,$E436)-MINIFS(AK:AK,$E:$E,$E436))))</f>
        <v/>
      </c>
      <c r="DA436" s="232" t="str">
        <f t="array" ref="DA436">IF(AL436="","",
IF(INDEX(Settings!$H:$H,MATCH(DA$1,Settings!$G:$G,0))=TRUE,
100-100*(AL436-MINIFS(AL:AL,$E:$E,$E436))/(MAXIFS(AL:AL,$E:$E,$E436)-MINIFS(AL:AL,$E:$E,$E436)),
100*(AL436-MINIFS(AL:AL,$E:$E,$E436))/(MAXIFS(AL:AL,$E:$E,$E436)-MINIFS(AL:AL,$E:$E,$E436))))</f>
        <v/>
      </c>
      <c r="DB436" s="232" t="str">
        <f t="array" ref="DB436">IF(AM436="","",
IF(INDEX(Settings!$H:$H,MATCH(DB$1,Settings!$G:$G,0))=TRUE,
100-100*(AM436-MINIFS(AM:AM,$E:$E,$E436))/(MAXIFS(AM:AM,$E:$E,$E436)-MINIFS(AM:AM,$E:$E,$E436)),
100*(AM436-MINIFS(AM:AM,$E:$E,$E436))/(MAXIFS(AM:AM,$E:$E,$E436)-MINIFS(AM:AM,$E:$E,$E436))))</f>
        <v/>
      </c>
      <c r="DC436" s="232" t="str">
        <f t="array" ref="DC436">IF(AN436="","",
IF(INDEX(Settings!$H:$H,MATCH(DC$1,Settings!$G:$G,0))=TRUE,
100-100*(AN436-MINIFS(AN:AN,$E:$E,$E436))/(MAXIFS(AN:AN,$E:$E,$E436)-MINIFS(AN:AN,$E:$E,$E436)),
100*(AN436-MINIFS(AN:AN,$E:$E,$E436))/(MAXIFS(AN:AN,$E:$E,$E436)-MINIFS(AN:AN,$E:$E,$E436))))</f>
        <v/>
      </c>
      <c r="DD436" s="232" t="str">
        <f t="array" ref="DD436">IF(AO436="","",
IF(INDEX(Settings!$H:$H,MATCH(DD$1,Settings!$G:$G,0))=TRUE,
100-100*(AO436-MINIFS(AO:AO,$E:$E,$E436))/(MAXIFS(AO:AO,$E:$E,$E436)-MINIFS(AO:AO,$E:$E,$E436)),
100*(AO436-MINIFS(AO:AO,$E:$E,$E436))/(MAXIFS(AO:AO,$E:$E,$E436)-MINIFS(AO:AO,$E:$E,$E436))))</f>
        <v/>
      </c>
      <c r="DE436" s="232" t="str">
        <f t="array" ref="DE436">IF(AP436="","",
IF(INDEX(Settings!$H:$H,MATCH(DE$1,Settings!$G:$G,0))=TRUE,
100-100*(AP436-MINIFS(AP:AP,$E:$E,$E436))/(MAXIFS(AP:AP,$E:$E,$E436)-MINIFS(AP:AP,$E:$E,$E436)),
100*(AP436-MINIFS(AP:AP,$E:$E,$E436))/(MAXIFS(AP:AP,$E:$E,$E436)-MINIFS(AP:AP,$E:$E,$E436))))</f>
        <v/>
      </c>
      <c r="DF436" s="232" t="str">
        <f t="array" ref="DF436">IF(AQ436="","",
IF(INDEX(Settings!$H:$H,MATCH(DF$1,Settings!$G:$G,0))=TRUE,
100-100*(AQ436-MINIFS(AQ:AQ,$E:$E,$E436))/(MAXIFS(AQ:AQ,$E:$E,$E436)-MINIFS(AQ:AQ,$E:$E,$E436)),
100*(AQ436-MINIFS(AQ:AQ,$E:$E,$E436))/(MAXIFS(AQ:AQ,$E:$E,$E436)-MINIFS(AQ:AQ,$E:$E,$E436))))</f>
        <v/>
      </c>
      <c r="DG436" s="232" t="str">
        <f t="array" ref="DG436">IF(AR436="","",
IF(INDEX(Settings!$H:$H,MATCH(DG$1,Settings!$G:$G,0))=TRUE,
100-100*(AR436-MINIFS(AR:AR,$E:$E,$E436))/(MAXIFS(AR:AR,$E:$E,$E436)-MINIFS(AR:AR,$E:$E,$E436)),
100*(AR436-MINIFS(AR:AR,$E:$E,$E436))/(MAXIFS(AR:AR,$E:$E,$E436)-MINIFS(AR:AR,$E:$E,$E436))))</f>
        <v/>
      </c>
      <c r="DH436" s="232" t="str">
        <f t="array" ref="DH436">IF(AS436="","",
IF(INDEX(Settings!$H:$H,MATCH(DH$1,Settings!$G:$G,0))=TRUE,
100-100*(AS436-MINIFS(AS:AS,$E:$E,$E436))/(MAXIFS(AS:AS,$E:$E,$E436)-MINIFS(AS:AS,$E:$E,$E436)),
100*(AS436-MINIFS(AS:AS,$E:$E,$E436))/(MAXIFS(AS:AS,$E:$E,$E436)-MINIFS(AS:AS,$E:$E,$E436))))</f>
        <v/>
      </c>
      <c r="DI436" s="232" t="str">
        <f t="array" ref="DI436">IF(AT436="","",
IF(INDEX(Settings!$H:$H,MATCH(DI$1,Settings!$G:$G,0))=TRUE,
100-100*(AT436-MINIFS(AT:AT,$E:$E,$E436))/(MAXIFS(AT:AT,$E:$E,$E436)-MINIFS(AT:AT,$E:$E,$E436)),
100*(AT436-MINIFS(AT:AT,$E:$E,$E436))/(MAXIFS(AT:AT,$E:$E,$E436)-MINIFS(AT:AT,$E:$E,$E436))))</f>
        <v/>
      </c>
      <c r="DJ436" s="232" t="str">
        <f t="array" ref="DJ436">IF(AU436="","",
IF(INDEX(Settings!$H:$H,MATCH(DJ$1,Settings!$G:$G,0))=TRUE,
100-100*(AU436-MINIFS(AU:AU,$E:$E,$E436))/(MAXIFS(AU:AU,$E:$E,$E436)-MINIFS(AU:AU,$E:$E,$E436)),
100*(AU436-MINIFS(AU:AU,$E:$E,$E436))/(MAXIFS(AU:AU,$E:$E,$E436)-MINIFS(AU:AU,$E:$E,$E436))))</f>
        <v/>
      </c>
      <c r="DK436" s="232" t="str">
        <f t="array" ref="DK436">IF(AV436="","",
IF(INDEX(Settings!$H:$H,MATCH(DK$1,Settings!$G:$G,0))=TRUE,
100-100*(AV436-MINIFS(AV:AV,$E:$E,$E436))/(MAXIFS(AV:AV,$E:$E,$E436)-MINIFS(AV:AV,$E:$E,$E436)),
100*(AV436-MINIFS(AV:AV,$E:$E,$E436))/(MAXIFS(AV:AV,$E:$E,$E436)-MINIFS(AV:AV,$E:$E,$E436))))</f>
        <v/>
      </c>
      <c r="DL436" s="232" t="str">
        <f t="array" ref="DL436">IF(AW436="","",
IF(INDEX(Settings!$H:$H,MATCH(DL$1,Settings!$G:$G,0))=TRUE,
100-100*(AW436-MINIFS(AW:AW,$E:$E,$E436))/(MAXIFS(AW:AW,$E:$E,$E436)-MINIFS(AW:AW,$E:$E,$E436)),
100*(AW436-MINIFS(AW:AW,$E:$E,$E436))/(MAXIFS(AW:AW,$E:$E,$E436)-MINIFS(AW:AW,$E:$E,$E436))))</f>
        <v/>
      </c>
      <c r="DM436" s="232" t="str">
        <f t="array" ref="DM436">IF(AX436="","",
IF(INDEX(Settings!$H:$H,MATCH(DM$1,Settings!$G:$G,0))=TRUE,
100-100*(AX436-MINIFS(AX:AX,$E:$E,$E436))/(MAXIFS(AX:AX,$E:$E,$E436)-MINIFS(AX:AX,$E:$E,$E436)),
100*(AX436-MINIFS(AX:AX,$E:$E,$E436))/(MAXIFS(AX:AX,$E:$E,$E436)-MINIFS(AX:AX,$E:$E,$E436))))</f>
        <v/>
      </c>
      <c r="DN436" s="232" t="str">
        <f t="array" ref="DN436">IF(AY436="","",
IF(INDEX(Settings!$H:$H,MATCH(DN$1,Settings!$G:$G,0))=TRUE,
100-100*(AY436-MINIFS(AY:AY,$E:$E,$E436))/(MAXIFS(AY:AY,$E:$E,$E436)-MINIFS(AY:AY,$E:$E,$E436)),
100*(AY436-MINIFS(AY:AY,$E:$E,$E436))/(MAXIFS(AY:AY,$E:$E,$E436)-MINIFS(AY:AY,$E:$E,$E436))))</f>
        <v/>
      </c>
      <c r="DO436" s="232" t="str">
        <f t="array" ref="DO436">IF(AZ436="","",
IF(INDEX(Settings!$H:$H,MATCH(DO$1,Settings!$G:$G,0))=TRUE,
100-100*(AZ436-MINIFS(AZ:AZ,$E:$E,$E436))/(MAXIFS(AZ:AZ,$E:$E,$E436)-MINIFS(AZ:AZ,$E:$E,$E436)),
100*(AZ436-MINIFS(AZ:AZ,$E:$E,$E436))/(MAXIFS(AZ:AZ,$E:$E,$E436)-MINIFS(AZ:AZ,$E:$E,$E436))))</f>
        <v/>
      </c>
      <c r="DP436" s="232" t="str">
        <f t="array" ref="DP436">IF(BA436="","",
IF(INDEX(Settings!$H:$H,MATCH(DP$1,Settings!$G:$G,0))=TRUE,
100-100*(BA436-MINIFS(BA:BA,$E:$E,$E436))/(MAXIFS(BA:BA,$E:$E,$E436)-MINIFS(BA:BA,$E:$E,$E436)),
100*(BA436-MINIFS(BA:BA,$E:$E,$E436))/(MAXIFS(BA:BA,$E:$E,$E436)-MINIFS(BA:BA,$E:$E,$E436))))</f>
        <v/>
      </c>
      <c r="DQ436" s="232" t="str">
        <f t="array" ref="DQ436">IF(BB436="","",
IF(INDEX(Settings!$H:$H,MATCH(DQ$1,Settings!$G:$G,0))=TRUE,
100-100*(BB436-MINIFS(BB:BB,$E:$E,$E436))/(MAXIFS(BB:BB,$E:$E,$E436)-MINIFS(BB:BB,$E:$E,$E436)),
100*(BB436-MINIFS(BB:BB,$E:$E,$E436))/(MAXIFS(BB:BB,$E:$E,$E436)-MINIFS(BB:BB,$E:$E,$E436))))</f>
        <v/>
      </c>
      <c r="DR436" s="232" t="str">
        <f t="array" ref="DR436">IF(BC436="","",
IF(INDEX(Settings!$H:$H,MATCH(DR$1,Settings!$G:$G,0))=TRUE,
100-100*(BC436-MINIFS(BC:BC,$E:$E,$E436))/(MAXIFS(BC:BC,$E:$E,$E436)-MINIFS(BC:BC,$E:$E,$E436)),
100*(BC436-MINIFS(BC:BC,$E:$E,$E436))/(MAXIFS(BC:BC,$E:$E,$E436)-MINIFS(BC:BC,$E:$E,$E436))))</f>
        <v/>
      </c>
      <c r="DS436" s="232" t="str">
        <f t="array" ref="DS436">IF(BD436="","",
IF(INDEX(Settings!$H:$H,MATCH(DS$1,Settings!$G:$G,0))=TRUE,
100-100*(BD436-MINIFS(BD:BD,$E:$E,$E436))/(MAXIFS(BD:BD,$E:$E,$E436)-MINIFS(BD:BD,$E:$E,$E436)),
100*(BD436-MINIFS(BD:BD,$E:$E,$E436))/(MAXIFS(BD:BD,$E:$E,$E436)-MINIFS(BD:BD,$E:$E,$E436))))</f>
        <v/>
      </c>
      <c r="DT436" s="232" t="str">
        <f t="array" ref="DT436">IF(BE436="","",
IF(INDEX(Settings!$H:$H,MATCH(DT$1,Settings!$G:$G,0))=TRUE,
100-100*(BE436-MINIFS(BE:BE,$E:$E,$E436))/(MAXIFS(BE:BE,$E:$E,$E436)-MINIFS(BE:BE,$E:$E,$E436)),
100*(BE436-MINIFS(BE:BE,$E:$E,$E436))/(MAXIFS(BE:BE,$E:$E,$E436)-MINIFS(BE:BE,$E:$E,$E436))))</f>
        <v/>
      </c>
      <c r="DU436" s="232" t="str">
        <f t="array" ref="DU436">IF(BF436="","",
IF(INDEX(Settings!$H:$H,MATCH(DU$1,Settings!$G:$G,0))=TRUE,
100-100*(BF436-MINIFS(BF:BF,$E:$E,$E436))/(MAXIFS(BF:BF,$E:$E,$E436)-MINIFS(BF:BF,$E:$E,$E436)),
100*(BF436-MINIFS(BF:BF,$E:$E,$E436))/(MAXIFS(BF:BF,$E:$E,$E436)-MINIFS(BF:BF,$E:$E,$E436))))</f>
        <v/>
      </c>
      <c r="DV436" s="232" t="str">
        <f t="array" ref="DV436">IF(BG436="","",
IF(INDEX(Settings!$H:$H,MATCH(DV$1,Settings!$G:$G,0))=TRUE,
100-100*(BG436-MINIFS(BG:BG,$E:$E,$E436))/(MAXIFS(BG:BG,$E:$E,$E436)-MINIFS(BG:BG,$E:$E,$E436)),
100*(BG436-MINIFS(BG:BG,$E:$E,$E436))/(MAXIFS(BG:BG,$E:$E,$E436)-MINIFS(BG:BG,$E:$E,$E436))))</f>
        <v/>
      </c>
      <c r="DW436" s="232" t="str">
        <f t="array" ref="DW436">IF(BH436="","",
IF(INDEX(Settings!$H:$H,MATCH(DW$1,Settings!$G:$G,0))=TRUE,
100-100*(BH436-MINIFS(BH:BH,$E:$E,$E436))/(MAXIFS(BH:BH,$E:$E,$E436)-MINIFS(BH:BH,$E:$E,$E436)),
100*(BH436-MINIFS(BH:BH,$E:$E,$E436))/(MAXIFS(BH:BH,$E:$E,$E436)-MINIFS(BH:BH,$E:$E,$E436))))</f>
        <v/>
      </c>
      <c r="DX436" s="232" t="str">
        <f t="array" ref="DX436">IF(BI436="","",
IF(INDEX(Settings!$H:$H,MATCH(DX$1,Settings!$G:$G,0))=TRUE,
100-100*(BI436-MINIFS(BI:BI,$E:$E,$E436))/(MAXIFS(BI:BI,$E:$E,$E436)-MINIFS(BI:BI,$E:$E,$E436)),
100*(BI436-MINIFS(BI:BI,$E:$E,$E436))/(MAXIFS(BI:BI,$E:$E,$E436)-MINIFS(BI:BI,$E:$E,$E436))))</f>
        <v/>
      </c>
      <c r="DY436" s="232" t="str">
        <f t="array" ref="DY436">IF(BJ436="","",
IF(INDEX(Settings!$H:$H,MATCH(DY$1,Settings!$G:$G,0))=TRUE,
100-100*(BJ436-MINIFS(BJ:BJ,$E:$E,$E436))/(MAXIFS(BJ:BJ,$E:$E,$E436)-MINIFS(BJ:BJ,$E:$E,$E436)),
100*(BJ436-MINIFS(BJ:BJ,$E:$E,$E436))/(MAXIFS(BJ:BJ,$E:$E,$E436)-MINIFS(BJ:BJ,$E:$E,$E436))))</f>
        <v/>
      </c>
      <c r="DZ436" s="234"/>
      <c r="EA436" s="234"/>
      <c r="EB436" s="234" t="str">
        <f t="shared" si="8"/>
        <v/>
      </c>
      <c r="EC436" s="234" t="str">
        <f t="shared" si="9"/>
        <v/>
      </c>
      <c r="ED436" s="234" t="str">
        <f t="shared" si="10"/>
        <v/>
      </c>
      <c r="EE436" s="234" t="str">
        <f t="shared" si="11"/>
        <v/>
      </c>
      <c r="EF436" s="234" t="str">
        <f t="shared" si="12"/>
        <v/>
      </c>
      <c r="EG436" s="234" t="str">
        <f t="shared" si="13"/>
        <v/>
      </c>
      <c r="EH436" s="234"/>
      <c r="EI436" s="234"/>
      <c r="EJ436" s="234"/>
      <c r="EK436" s="234"/>
      <c r="EL436" s="234"/>
      <c r="EM436" s="234"/>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3" t="str">
        <f t="shared" si="14"/>
        <v/>
      </c>
      <c r="N437" s="49"/>
      <c r="O437" s="49"/>
      <c r="P437" s="49"/>
      <c r="Q437" s="49"/>
      <c r="R437" s="49"/>
      <c r="S437" s="222" t="str">
        <f>IFERROR(VLOOKUP(AF437, 'YOYO IR Scores'!A:C, 3, FALSE), "")
</f>
        <v/>
      </c>
      <c r="T437" s="49"/>
      <c r="U437" s="49"/>
      <c r="V437" s="49"/>
      <c r="W437" s="49"/>
      <c r="X437" s="224" t="str">
        <f t="shared" si="4"/>
        <v/>
      </c>
      <c r="Y437" s="225" t="str">
        <f t="shared" si="5"/>
        <v/>
      </c>
      <c r="Z437" s="225" t="str">
        <f t="shared" si="6"/>
        <v/>
      </c>
      <c r="AA437" s="224" t="str">
        <f t="shared" si="7"/>
        <v/>
      </c>
      <c r="AB437" s="223"/>
      <c r="AC437" s="223"/>
      <c r="AD437" s="223"/>
      <c r="AE437" s="223" t="str">
        <f>IFERROR(VLOOKUP(AF437, 'YOYO IR Scores'!A:C, 2, FALSE), "")</f>
        <v/>
      </c>
      <c r="AF437" s="223"/>
      <c r="AG437" s="223"/>
      <c r="AH437" s="223"/>
      <c r="AI437" s="223"/>
      <c r="AJ437" s="223"/>
      <c r="AK437" s="223"/>
      <c r="AL437" s="223"/>
      <c r="AM437" s="223"/>
      <c r="AN437" s="223"/>
      <c r="AO437" s="223"/>
      <c r="AP437" s="223"/>
      <c r="AQ437" s="223"/>
      <c r="AR437" s="223"/>
      <c r="AS437" s="223"/>
      <c r="AT437" s="223"/>
      <c r="AU437" s="223"/>
      <c r="AV437" s="223"/>
      <c r="AW437" s="223"/>
      <c r="AX437" s="223"/>
      <c r="AY437" s="223"/>
      <c r="AZ437" s="223"/>
      <c r="BA437" s="223"/>
      <c r="BB437" s="223"/>
      <c r="BC437" s="223"/>
      <c r="BD437" s="223"/>
      <c r="BE437" s="223"/>
      <c r="BF437" s="223"/>
      <c r="BG437" s="223"/>
      <c r="BH437" s="223"/>
      <c r="BI437" s="223"/>
      <c r="BJ437" s="223"/>
      <c r="BK437" s="223" t="str">
        <f t="array" ref="BK437">IF(J437="","",
IF(INDEX(Settings!$H:$H,MATCH(BY$1,Settings!$G:$G,0))=TRUE,
100-100*(J437-MIN(J:J))/(MAX(J:J)-MIN(J:J)),
100*(J437-MIN(J:J))/(MAX(J:J)-MIN(J:J))))</f>
        <v/>
      </c>
      <c r="BL437" s="223" t="str">
        <f t="array" ref="BL437">IF(J437="","",
IF(INDEX(Settings!$H:$H,MATCH(BY$1,Settings!$G:$G,0))=TRUE,
100-100*(J437-MINIFS(J:J,$E:$E,$E437))/(MAXIFS(J:J,$E:$E,$E437)-MINIFS(J:J,$E:$E,$E437)),
100*(J437-MINIFS(J:J,$E:$E,$E437))/(MAXIFS(J:J,$E:$E,$E437)-MINIFS(J:J,$E:$E,$E437))))</f>
        <v/>
      </c>
      <c r="BM437" s="223"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4" t="str">
        <f t="array" ref="BQ437">IF(J437="","",
IF(INDEX(Settings!$H:$H,MATCH(BY$1,Settings!$G:$G,0))=TRUE,
-1*(J437-AVERAGE(J:J))/STDEV(J:J),
(J437-AVERAGE(J:J))/STDEV(J:J)))</f>
        <v/>
      </c>
      <c r="BR437" s="224" t="str">
        <f>IFERROR(__xludf.DUMMYFUNCTION("IF(J437="""","""",
IF(INDEX(Settings!$H:$H,MATCH(BY$1,Settings!$G:$G,0))=TRUE,
-1*(J437-AVERAGEIFS(J:J,$E:$E,$E437))/STDEV(FILTER(J:J,$E:$E=$E437)),
(J437-AVERAGEIFS(J:J,$E:$E,$E437))/STDEV(FILTER(J:J,$E:$E=$E437))))"),"")</f>
        <v/>
      </c>
      <c r="BS437" s="224"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3" t="str">
        <f t="array" ref="BY437">IF(J437="","",
IF(INDEX(Settings!$H:$H,MATCH(BY$1,Settings!$G:$G,0))=TRUE,
100-100*(J437-MINIFS(J:J,$E:$E,$E437))/(MAXIFS(J:J,$E:$E,$E437)-MINIFS(J:J,$E:$E,$E437)),
100*(J437-MINIFS(J:J,$E:$E,$E437))/(MAXIFS(J:J,$E:$E,$E437)-MINIFS(J:J,$E:$E,$E437))))</f>
        <v/>
      </c>
      <c r="BZ437" s="223" t="str">
        <f t="array" ref="BZ437">IF(K437="","",
IF(INDEX(Settings!$H:$H,MATCH(BZ$1,Settings!$G:$G,0))=TRUE,
100-100*(K437-MINIFS(K:K,$E:$E,$E437))/(MAXIFS(K:K,$E:$E,$E437)-MINIFS(K:K,$E:$E,$E437)),
100*(K437-MINIFS(K:K,$E:$E,$E437))/(MAXIFS(K:K,$E:$E,$E437)-MINIFS(K:K,$E:$E,$E437))))</f>
        <v/>
      </c>
      <c r="CA437" s="223" t="str">
        <f t="array" ref="CA437">IF(L437="","",
IF(INDEX(Settings!$H:$H,MATCH(CA$1,Settings!$G:$G,0))=TRUE,
100-100*(L437-MINIFS(L:L,$E:$E,$E437))/(MAXIFS(L:L,$E:$E,$E437)-MINIFS(L:L,$E:$E,$E437)),
100*(L437-MINIFS(L:L,$E:$E,$E437))/(MAXIFS(L:L,$E:$E,$E437)-MINIFS(L:L,$E:$E,$E437))))</f>
        <v/>
      </c>
      <c r="CB437" s="223" t="str">
        <f t="array" ref="CB437">IF(M437="","",
IF(INDEX(Settings!$H:$H,MATCH(CB$1,Settings!$G:$G,0))=TRUE,
100-100*(M437-MINIFS(M:M,$E:$E,$E437))/(MAXIFS(M:M,$E:$E,$E437)-MINIFS(M:M,$E:$E,$E437)),
100*(M437-MINIFS(M:M,$E:$E,$E437))/(MAXIFS(M:M,$E:$E,$E437)-MINIFS(M:M,$E:$E,$E437))))</f>
        <v/>
      </c>
      <c r="CC437" s="223" t="str">
        <f t="array" ref="CC437">IF(N437="","",
IF(INDEX(Settings!$H:$H,MATCH(CC$1,Settings!$G:$G,0))=TRUE,
100-100*(N437-MINIFS(N:N,$E:$E,$E437))/(MAXIFS(N:N,$E:$E,$E437)-MINIFS(N:N,$E:$E,$E437)),
100*(N437-MINIFS(N:N,$E:$E,$E437))/(MAXIFS(N:N,$E:$E,$E437)-MINIFS(N:N,$E:$E,$E437))))</f>
        <v/>
      </c>
      <c r="CD437" s="223" t="str">
        <f t="array" ref="CD437">IF(O437="","",
IF(INDEX(Settings!$H:$H,MATCH(CD$1,Settings!$G:$G,0))=TRUE,
100-100*(O437-MINIFS(O:O,$E:$E,$E437))/(MAXIFS(O:O,$E:$E,$E437)-MINIFS(O:O,$E:$E,$E437)),
100*(O437-MINIFS(O:O,$E:$E,$E437))/(MAXIFS(O:O,$E:$E,$E437)-MINIFS(O:O,$E:$E,$E437))))</f>
        <v/>
      </c>
      <c r="CE437" s="223" t="str">
        <f t="array" ref="CE437">IF(P437="","",
IF(INDEX(Settings!$H:$H,MATCH(CE$1,Settings!$G:$G,0))=TRUE,
100-100*(P437-MINIFS(P:P,$E:$E,$E437))/(MAXIFS(P:P,$E:$E,$E437)-MINIFS(P:P,$E:$E,$E437)),
100*(P437-MINIFS(P:P,$E:$E,$E437))/(MAXIFS(P:P,$E:$E,$E437)-MINIFS(P:P,$E:$E,$E437))))</f>
        <v/>
      </c>
      <c r="CF437" s="223" t="str">
        <f t="array" ref="CF437">IF(Q437="","",
IF(INDEX(Settings!$H:$H,MATCH(CF$1,Settings!$G:$G,0))=TRUE,
100-100*(Q437-MINIFS(Q:Q,$E:$E,$E437))/(MAXIFS(Q:Q,$E:$E,$E437)-MINIFS(Q:Q,$E:$E,$E437)),
100*(Q437-MINIFS(Q:Q,$E:$E,$E437))/(MAXIFS(Q:Q,$E:$E,$E437)-MINIFS(Q:Q,$E:$E,$E437))))</f>
        <v/>
      </c>
      <c r="CG437" s="223" t="str">
        <f t="array" ref="CG437">IF(R437="","",
IF(INDEX(Settings!$H:$H,MATCH(CG$1,Settings!$G:$G,0))=TRUE,
100-100*(R437-MINIFS(R:R,$E:$E,$E437))/(MAXIFS(R:R,$E:$E,$E437)-MINIFS(R:R,$E:$E,$E437)),
100*(R437-MINIFS(R:R,$E:$E,$E437))/(MAXIFS(R:R,$E:$E,$E437)-MINIFS(R:R,$E:$E,$E437))))</f>
        <v/>
      </c>
      <c r="CH437" s="223" t="str">
        <f t="array" ref="CH437">IF(S437="","",
IF(INDEX(Settings!$H:$H,MATCH(CH$1,Settings!$G:$G,0))=TRUE,
100-100*(S437-MINIFS(S:S,$E:$E,$E437))/(MAXIFS(S:S,$E:$E,$E437)-MINIFS(S:S,$E:$E,$E437)),
100*(S437-MINIFS(S:S,$E:$E,$E437))/(MAXIFS(S:S,$E:$E,$E437)-MINIFS(S:S,$E:$E,$E437))))</f>
        <v/>
      </c>
      <c r="CI437" s="223" t="str">
        <f t="array" ref="CI437">IF(T437="","",
IF(INDEX(Settings!$H:$H,MATCH(CI$1,Settings!$G:$G,0))=TRUE,
100-100*(T437-MINIFS(T:T,$E:$E,$E437))/(MAXIFS(T:T,$E:$E,$E437)-MINIFS(T:T,$E:$E,$E437)),
100*(T437-MINIFS(T:T,$E:$E,$E437))/(MAXIFS(T:T,$E:$E,$E437)-MINIFS(T:T,$E:$E,$E437))))</f>
        <v/>
      </c>
      <c r="CJ437" s="223" t="str">
        <f t="array" ref="CJ437">IF(U437="","",
IF(INDEX(Settings!$H:$H,MATCH(CJ$1,Settings!$G:$G,0))=TRUE,
100-100*(U437-MINIFS(U:U,$E:$E,$E437))/(MAXIFS(U:U,$E:$E,$E437)-MINIFS(U:U,$E:$E,$E437)),
100*(U437-MINIFS(U:U,$E:$E,$E437))/(MAXIFS(U:U,$E:$E,$E437)-MINIFS(U:U,$E:$E,$E437))))</f>
        <v/>
      </c>
      <c r="CK437" s="223" t="str">
        <f t="array" ref="CK437">IF(V437="","",
IF(INDEX(Settings!$H:$H,MATCH(CK$1,Settings!$G:$G,0))=TRUE,
100-100*(V437-MINIFS(V:V,$E:$E,$E437))/(MAXIFS(V:V,$E:$E,$E437)-MINIFS(V:V,$E:$E,$E437)),
100*(V437-MINIFS(V:V,$E:$E,$E437))/(MAXIFS(V:V,$E:$E,$E437)-MINIFS(V:V,$E:$E,$E437))))</f>
        <v/>
      </c>
      <c r="CL437" s="223" t="str">
        <f t="array" ref="CL437">IF(W437="","",
IF(INDEX(Settings!$H:$H,MATCH(CL$1,Settings!$G:$G,0))=TRUE,
100-100*(W437-MINIFS(W:W,$E:$E,$E437))/(MAXIFS(W:W,$E:$E,$E437)-MINIFS(W:W,$E:$E,$E437)),
100*(W437-MINIFS(W:W,$E:$E,$E437))/(MAXIFS(W:W,$E:$E,$E437)-MINIFS(W:W,$E:$E,$E437))))</f>
        <v/>
      </c>
      <c r="CM437" s="223" t="str">
        <f t="array" ref="CM437">IF(X437="","",
IF(INDEX(Settings!$H:$H,MATCH(CM$1,Settings!$G:$G,0))=TRUE,
100-100*(X437-MINIFS(X:X,$E:$E,$E437))/(MAXIFS(X:X,$E:$E,$E437)-MINIFS(X:X,$E:$E,$E437)),
100*(X437-MINIFS(X:X,$E:$E,$E437))/(MAXIFS(X:X,$E:$E,$E437)-MINIFS(X:X,$E:$E,$E437))))</f>
        <v/>
      </c>
      <c r="CN437" s="223" t="str">
        <f t="array" ref="CN437">IF(Y437="","",
IF(INDEX(Settings!$H:$H,MATCH(CN$1,Settings!$G:$G,0))=TRUE,
100-100*(Y437-MINIFS(Y:Y,$E:$E,$E437))/(MAXIFS(Y:Y,$E:$E,$E437)-MINIFS(Y:Y,$E:$E,$E437)),
100*(Y437-MINIFS(Y:Y,$E:$E,$E437))/(MAXIFS(Y:Y,$E:$E,$E437)-MINIFS(Y:Y,$E:$E,$E437))))</f>
        <v/>
      </c>
      <c r="CO437" s="223" t="str">
        <f t="array" ref="CO437">IF(Z437="","",
IF(INDEX(Settings!$H:$H,MATCH(CO$1,Settings!$G:$G,0))=TRUE,
100-100*(Z437-MINIFS(Z:Z,$E:$E,$E437))/(MAXIFS(Z:Z,$E:$E,$E437)-MINIFS(Z:Z,$E:$E,$E437)),
100*(Z437-MINIFS(Z:Z,$E:$E,$E437))/(MAXIFS(Z:Z,$E:$E,$E437)-MINIFS(Z:Z,$E:$E,$E437))))</f>
        <v/>
      </c>
      <c r="CP437" s="223" t="str">
        <f t="array" ref="CP437">IF(AA437="","",
IF(INDEX(Settings!$H:$H,MATCH(CP$1,Settings!$G:$G,0))=TRUE,
100-100*(AA437-MINIFS(AA:AA,$E:$E,$E437))/(MAXIFS(AA:AA,$E:$E,$E437)-MINIFS(AA:AA,$E:$E,$E437)),
100*(AA437-MINIFS(AA:AA,$E:$E,$E437))/(MAXIFS(AA:AA,$E:$E,$E437)-MINIFS(AA:AA,$E:$E,$E437))))</f>
        <v/>
      </c>
      <c r="CQ437" s="223" t="str">
        <f t="array" ref="CQ437">IF(AB437="","",
IF(INDEX(Settings!$H:$H,MATCH(CQ$1,Settings!$G:$G,0))=TRUE,
100-100*(AB437-MINIFS(AB:AB,$E:$E,$E437))/(MAXIFS(AB:AB,$E:$E,$E437)-MINIFS(AB:AB,$E:$E,$E437)),
100*(AB437-MINIFS(AB:AB,$E:$E,$E437))/(MAXIFS(AB:AB,$E:$E,$E437)-MINIFS(AB:AB,$E:$E,$E437))))</f>
        <v/>
      </c>
      <c r="CR437" s="223" t="str">
        <f t="array" ref="CR437">IF(AC437="","",
IF(INDEX(Settings!$H:$H,MATCH(CR$1,Settings!$G:$G,0))=TRUE,
100-100*(AC437-MINIFS(AC:AC,$E:$E,$E437))/(MAXIFS(AC:AC,$E:$E,$E437)-MINIFS(AC:AC,$E:$E,$E437)),
100*(AC437-MINIFS(AC:AC,$E:$E,$E437))/(MAXIFS(AC:AC,$E:$E,$E437)-MINIFS(AC:AC,$E:$E,$E437))))</f>
        <v/>
      </c>
      <c r="CS437" s="223" t="str">
        <f t="array" ref="CS437">IF(AD437="","",
IF(INDEX(Settings!$H:$H,MATCH(CS$1,Settings!$G:$G,0))=TRUE,
100-100*(AD437-MINIFS(AD:AD,$E:$E,$E437))/(MAXIFS(AD:AD,$E:$E,$E437)-MINIFS(AD:AD,$E:$E,$E437)),
100*(AD437-MINIFS(AD:AD,$E:$E,$E437))/(MAXIFS(AD:AD,$E:$E,$E437)-MINIFS(AD:AD,$E:$E,$E437))))</f>
        <v/>
      </c>
      <c r="CT437" s="223" t="str">
        <f t="array" ref="CT437">IF(AE437="","",
IF(INDEX(Settings!$H:$H,MATCH(CT$1,Settings!$G:$G,0))=TRUE,
100-100*(AE437-MINIFS(AE:AE,$E:$E,$E437))/(MAXIFS(AE:AE,$E:$E,$E437)-MINIFS(AE:AE,$E:$E,$E437)),
100*(AE437-MINIFS(AE:AE,$E:$E,$E437))/(MAXIFS(AE:AE,$E:$E,$E437)-MINIFS(AE:AE,$E:$E,$E437))))</f>
        <v/>
      </c>
      <c r="CU437" s="223" t="str">
        <f t="array" ref="CU437">IF(AF437="","",
IF(INDEX(Settings!$H:$H,MATCH(CU$1,Settings!$G:$G,0))=TRUE,
100-100*(AF437-MINIFS(AF:AF,$E:$E,$E437))/(MAXIFS(AF:AF,$E:$E,$E437)-MINIFS(AF:AF,$E:$E,$E437)),
100*(AF437-MINIFS(AF:AF,$E:$E,$E437))/(MAXIFS(AF:AF,$E:$E,$E437)-MINIFS(AF:AF,$E:$E,$E437))))</f>
        <v/>
      </c>
      <c r="CV437" s="223" t="str">
        <f t="array" ref="CV437">IF(AG437="","",
IF(INDEX(Settings!$H:$H,MATCH(CV$1,Settings!$G:$G,0))=TRUE,
100-100*(AG437-MINIFS(AG:AG,$E:$E,$E437))/(MAXIFS(AG:AG,$E:$E,$E437)-MINIFS(AG:AG,$E:$E,$E437)),
100*(AG437-MINIFS(AG:AG,$E:$E,$E437))/(MAXIFS(AG:AG,$E:$E,$E437)-MINIFS(AG:AG,$E:$E,$E437))))</f>
        <v/>
      </c>
      <c r="CW437" s="223" t="str">
        <f t="array" ref="CW437">IF(AH437="","",
IF(INDEX(Settings!$H:$H,MATCH(CW$1,Settings!$G:$G,0))=TRUE,
100-100*(AH437-MINIFS(AH:AH,$E:$E,$E437))/(MAXIFS(AH:AH,$E:$E,$E437)-MINIFS(AH:AH,$E:$E,$E437)),
100*(AH437-MINIFS(AH:AH,$E:$E,$E437))/(MAXIFS(AH:AH,$E:$E,$E437)-MINIFS(AH:AH,$E:$E,$E437))))</f>
        <v/>
      </c>
      <c r="CX437" s="223" t="str">
        <f t="array" ref="CX437">IF(AI437="","",
IF(INDEX(Settings!$H:$H,MATCH(CX$1,Settings!$G:$G,0))=TRUE,
100-100*(AI437-MINIFS(AI:AI,$E:$E,$E437))/(MAXIFS(AI:AI,$E:$E,$E437)-MINIFS(AI:AI,$E:$E,$E437)),
100*(AI437-MINIFS(AI:AI,$E:$E,$E437))/(MAXIFS(AI:AI,$E:$E,$E437)-MINIFS(AI:AI,$E:$E,$E437))))</f>
        <v/>
      </c>
      <c r="CY437" s="223" t="str">
        <f t="array" ref="CY437">IF(AJ437="","",
IF(INDEX(Settings!$H:$H,MATCH(CY$1,Settings!$G:$G,0))=TRUE,
100-100*(AJ437-MINIFS(AJ:AJ,$E:$E,$E437))/(MAXIFS(AJ:AJ,$E:$E,$E437)-MINIFS(AJ:AJ,$E:$E,$E437)),
100*(AJ437-MINIFS(AJ:AJ,$E:$E,$E437))/(MAXIFS(AJ:AJ,$E:$E,$E437)-MINIFS(AJ:AJ,$E:$E,$E437))))</f>
        <v/>
      </c>
      <c r="CZ437" s="223" t="str">
        <f t="array" ref="CZ437">IF(AK437="","",
IF(INDEX(Settings!$H:$H,MATCH(CZ$1,Settings!$G:$G,0))=TRUE,
100-100*(AK437-MINIFS(AK:AK,$E:$E,$E437))/(MAXIFS(AK:AK,$E:$E,$E437)-MINIFS(AK:AK,$E:$E,$E437)),
100*(AK437-MINIFS(AK:AK,$E:$E,$E437))/(MAXIFS(AK:AK,$E:$E,$E437)-MINIFS(AK:AK,$E:$E,$E437))))</f>
        <v/>
      </c>
      <c r="DA437" s="223" t="str">
        <f t="array" ref="DA437">IF(AL437="","",
IF(INDEX(Settings!$H:$H,MATCH(DA$1,Settings!$G:$G,0))=TRUE,
100-100*(AL437-MINIFS(AL:AL,$E:$E,$E437))/(MAXIFS(AL:AL,$E:$E,$E437)-MINIFS(AL:AL,$E:$E,$E437)),
100*(AL437-MINIFS(AL:AL,$E:$E,$E437))/(MAXIFS(AL:AL,$E:$E,$E437)-MINIFS(AL:AL,$E:$E,$E437))))</f>
        <v/>
      </c>
      <c r="DB437" s="223" t="str">
        <f t="array" ref="DB437">IF(AM437="","",
IF(INDEX(Settings!$H:$H,MATCH(DB$1,Settings!$G:$G,0))=TRUE,
100-100*(AM437-MINIFS(AM:AM,$E:$E,$E437))/(MAXIFS(AM:AM,$E:$E,$E437)-MINIFS(AM:AM,$E:$E,$E437)),
100*(AM437-MINIFS(AM:AM,$E:$E,$E437))/(MAXIFS(AM:AM,$E:$E,$E437)-MINIFS(AM:AM,$E:$E,$E437))))</f>
        <v/>
      </c>
      <c r="DC437" s="223" t="str">
        <f t="array" ref="DC437">IF(AN437="","",
IF(INDEX(Settings!$H:$H,MATCH(DC$1,Settings!$G:$G,0))=TRUE,
100-100*(AN437-MINIFS(AN:AN,$E:$E,$E437))/(MAXIFS(AN:AN,$E:$E,$E437)-MINIFS(AN:AN,$E:$E,$E437)),
100*(AN437-MINIFS(AN:AN,$E:$E,$E437))/(MAXIFS(AN:AN,$E:$E,$E437)-MINIFS(AN:AN,$E:$E,$E437))))</f>
        <v/>
      </c>
      <c r="DD437" s="223" t="str">
        <f t="array" ref="DD437">IF(AO437="","",
IF(INDEX(Settings!$H:$H,MATCH(DD$1,Settings!$G:$G,0))=TRUE,
100-100*(AO437-MINIFS(AO:AO,$E:$E,$E437))/(MAXIFS(AO:AO,$E:$E,$E437)-MINIFS(AO:AO,$E:$E,$E437)),
100*(AO437-MINIFS(AO:AO,$E:$E,$E437))/(MAXIFS(AO:AO,$E:$E,$E437)-MINIFS(AO:AO,$E:$E,$E437))))</f>
        <v/>
      </c>
      <c r="DE437" s="223" t="str">
        <f t="array" ref="DE437">IF(AP437="","",
IF(INDEX(Settings!$H:$H,MATCH(DE$1,Settings!$G:$G,0))=TRUE,
100-100*(AP437-MINIFS(AP:AP,$E:$E,$E437))/(MAXIFS(AP:AP,$E:$E,$E437)-MINIFS(AP:AP,$E:$E,$E437)),
100*(AP437-MINIFS(AP:AP,$E:$E,$E437))/(MAXIFS(AP:AP,$E:$E,$E437)-MINIFS(AP:AP,$E:$E,$E437))))</f>
        <v/>
      </c>
      <c r="DF437" s="223" t="str">
        <f t="array" ref="DF437">IF(AQ437="","",
IF(INDEX(Settings!$H:$H,MATCH(DF$1,Settings!$G:$G,0))=TRUE,
100-100*(AQ437-MINIFS(AQ:AQ,$E:$E,$E437))/(MAXIFS(AQ:AQ,$E:$E,$E437)-MINIFS(AQ:AQ,$E:$E,$E437)),
100*(AQ437-MINIFS(AQ:AQ,$E:$E,$E437))/(MAXIFS(AQ:AQ,$E:$E,$E437)-MINIFS(AQ:AQ,$E:$E,$E437))))</f>
        <v/>
      </c>
      <c r="DG437" s="223" t="str">
        <f t="array" ref="DG437">IF(AR437="","",
IF(INDEX(Settings!$H:$H,MATCH(DG$1,Settings!$G:$G,0))=TRUE,
100-100*(AR437-MINIFS(AR:AR,$E:$E,$E437))/(MAXIFS(AR:AR,$E:$E,$E437)-MINIFS(AR:AR,$E:$E,$E437)),
100*(AR437-MINIFS(AR:AR,$E:$E,$E437))/(MAXIFS(AR:AR,$E:$E,$E437)-MINIFS(AR:AR,$E:$E,$E437))))</f>
        <v/>
      </c>
      <c r="DH437" s="223" t="str">
        <f t="array" ref="DH437">IF(AS437="","",
IF(INDEX(Settings!$H:$H,MATCH(DH$1,Settings!$G:$G,0))=TRUE,
100-100*(AS437-MINIFS(AS:AS,$E:$E,$E437))/(MAXIFS(AS:AS,$E:$E,$E437)-MINIFS(AS:AS,$E:$E,$E437)),
100*(AS437-MINIFS(AS:AS,$E:$E,$E437))/(MAXIFS(AS:AS,$E:$E,$E437)-MINIFS(AS:AS,$E:$E,$E437))))</f>
        <v/>
      </c>
      <c r="DI437" s="223" t="str">
        <f t="array" ref="DI437">IF(AT437="","",
IF(INDEX(Settings!$H:$H,MATCH(DI$1,Settings!$G:$G,0))=TRUE,
100-100*(AT437-MINIFS(AT:AT,$E:$E,$E437))/(MAXIFS(AT:AT,$E:$E,$E437)-MINIFS(AT:AT,$E:$E,$E437)),
100*(AT437-MINIFS(AT:AT,$E:$E,$E437))/(MAXIFS(AT:AT,$E:$E,$E437)-MINIFS(AT:AT,$E:$E,$E437))))</f>
        <v/>
      </c>
      <c r="DJ437" s="223" t="str">
        <f t="array" ref="DJ437">IF(AU437="","",
IF(INDEX(Settings!$H:$H,MATCH(DJ$1,Settings!$G:$G,0))=TRUE,
100-100*(AU437-MINIFS(AU:AU,$E:$E,$E437))/(MAXIFS(AU:AU,$E:$E,$E437)-MINIFS(AU:AU,$E:$E,$E437)),
100*(AU437-MINIFS(AU:AU,$E:$E,$E437))/(MAXIFS(AU:AU,$E:$E,$E437)-MINIFS(AU:AU,$E:$E,$E437))))</f>
        <v/>
      </c>
      <c r="DK437" s="223" t="str">
        <f t="array" ref="DK437">IF(AV437="","",
IF(INDEX(Settings!$H:$H,MATCH(DK$1,Settings!$G:$G,0))=TRUE,
100-100*(AV437-MINIFS(AV:AV,$E:$E,$E437))/(MAXIFS(AV:AV,$E:$E,$E437)-MINIFS(AV:AV,$E:$E,$E437)),
100*(AV437-MINIFS(AV:AV,$E:$E,$E437))/(MAXIFS(AV:AV,$E:$E,$E437)-MINIFS(AV:AV,$E:$E,$E437))))</f>
        <v/>
      </c>
      <c r="DL437" s="223" t="str">
        <f t="array" ref="DL437">IF(AW437="","",
IF(INDEX(Settings!$H:$H,MATCH(DL$1,Settings!$G:$G,0))=TRUE,
100-100*(AW437-MINIFS(AW:AW,$E:$E,$E437))/(MAXIFS(AW:AW,$E:$E,$E437)-MINIFS(AW:AW,$E:$E,$E437)),
100*(AW437-MINIFS(AW:AW,$E:$E,$E437))/(MAXIFS(AW:AW,$E:$E,$E437)-MINIFS(AW:AW,$E:$E,$E437))))</f>
        <v/>
      </c>
      <c r="DM437" s="223" t="str">
        <f t="array" ref="DM437">IF(AX437="","",
IF(INDEX(Settings!$H:$H,MATCH(DM$1,Settings!$G:$G,0))=TRUE,
100-100*(AX437-MINIFS(AX:AX,$E:$E,$E437))/(MAXIFS(AX:AX,$E:$E,$E437)-MINIFS(AX:AX,$E:$E,$E437)),
100*(AX437-MINIFS(AX:AX,$E:$E,$E437))/(MAXIFS(AX:AX,$E:$E,$E437)-MINIFS(AX:AX,$E:$E,$E437))))</f>
        <v/>
      </c>
      <c r="DN437" s="223" t="str">
        <f t="array" ref="DN437">IF(AY437="","",
IF(INDEX(Settings!$H:$H,MATCH(DN$1,Settings!$G:$G,0))=TRUE,
100-100*(AY437-MINIFS(AY:AY,$E:$E,$E437))/(MAXIFS(AY:AY,$E:$E,$E437)-MINIFS(AY:AY,$E:$E,$E437)),
100*(AY437-MINIFS(AY:AY,$E:$E,$E437))/(MAXIFS(AY:AY,$E:$E,$E437)-MINIFS(AY:AY,$E:$E,$E437))))</f>
        <v/>
      </c>
      <c r="DO437" s="223" t="str">
        <f t="array" ref="DO437">IF(AZ437="","",
IF(INDEX(Settings!$H:$H,MATCH(DO$1,Settings!$G:$G,0))=TRUE,
100-100*(AZ437-MINIFS(AZ:AZ,$E:$E,$E437))/(MAXIFS(AZ:AZ,$E:$E,$E437)-MINIFS(AZ:AZ,$E:$E,$E437)),
100*(AZ437-MINIFS(AZ:AZ,$E:$E,$E437))/(MAXIFS(AZ:AZ,$E:$E,$E437)-MINIFS(AZ:AZ,$E:$E,$E437))))</f>
        <v/>
      </c>
      <c r="DP437" s="223" t="str">
        <f t="array" ref="DP437">IF(BA437="","",
IF(INDEX(Settings!$H:$H,MATCH(DP$1,Settings!$G:$G,0))=TRUE,
100-100*(BA437-MINIFS(BA:BA,$E:$E,$E437))/(MAXIFS(BA:BA,$E:$E,$E437)-MINIFS(BA:BA,$E:$E,$E437)),
100*(BA437-MINIFS(BA:BA,$E:$E,$E437))/(MAXIFS(BA:BA,$E:$E,$E437)-MINIFS(BA:BA,$E:$E,$E437))))</f>
        <v/>
      </c>
      <c r="DQ437" s="223" t="str">
        <f t="array" ref="DQ437">IF(BB437="","",
IF(INDEX(Settings!$H:$H,MATCH(DQ$1,Settings!$G:$G,0))=TRUE,
100-100*(BB437-MINIFS(BB:BB,$E:$E,$E437))/(MAXIFS(BB:BB,$E:$E,$E437)-MINIFS(BB:BB,$E:$E,$E437)),
100*(BB437-MINIFS(BB:BB,$E:$E,$E437))/(MAXIFS(BB:BB,$E:$E,$E437)-MINIFS(BB:BB,$E:$E,$E437))))</f>
        <v/>
      </c>
      <c r="DR437" s="223" t="str">
        <f t="array" ref="DR437">IF(BC437="","",
IF(INDEX(Settings!$H:$H,MATCH(DR$1,Settings!$G:$G,0))=TRUE,
100-100*(BC437-MINIFS(BC:BC,$E:$E,$E437))/(MAXIFS(BC:BC,$E:$E,$E437)-MINIFS(BC:BC,$E:$E,$E437)),
100*(BC437-MINIFS(BC:BC,$E:$E,$E437))/(MAXIFS(BC:BC,$E:$E,$E437)-MINIFS(BC:BC,$E:$E,$E437))))</f>
        <v/>
      </c>
      <c r="DS437" s="223" t="str">
        <f t="array" ref="DS437">IF(BD437="","",
IF(INDEX(Settings!$H:$H,MATCH(DS$1,Settings!$G:$G,0))=TRUE,
100-100*(BD437-MINIFS(BD:BD,$E:$E,$E437))/(MAXIFS(BD:BD,$E:$E,$E437)-MINIFS(BD:BD,$E:$E,$E437)),
100*(BD437-MINIFS(BD:BD,$E:$E,$E437))/(MAXIFS(BD:BD,$E:$E,$E437)-MINIFS(BD:BD,$E:$E,$E437))))</f>
        <v/>
      </c>
      <c r="DT437" s="223" t="str">
        <f t="array" ref="DT437">IF(BE437="","",
IF(INDEX(Settings!$H:$H,MATCH(DT$1,Settings!$G:$G,0))=TRUE,
100-100*(BE437-MINIFS(BE:BE,$E:$E,$E437))/(MAXIFS(BE:BE,$E:$E,$E437)-MINIFS(BE:BE,$E:$E,$E437)),
100*(BE437-MINIFS(BE:BE,$E:$E,$E437))/(MAXIFS(BE:BE,$E:$E,$E437)-MINIFS(BE:BE,$E:$E,$E437))))</f>
        <v/>
      </c>
      <c r="DU437" s="223" t="str">
        <f t="array" ref="DU437">IF(BF437="","",
IF(INDEX(Settings!$H:$H,MATCH(DU$1,Settings!$G:$G,0))=TRUE,
100-100*(BF437-MINIFS(BF:BF,$E:$E,$E437))/(MAXIFS(BF:BF,$E:$E,$E437)-MINIFS(BF:BF,$E:$E,$E437)),
100*(BF437-MINIFS(BF:BF,$E:$E,$E437))/(MAXIFS(BF:BF,$E:$E,$E437)-MINIFS(BF:BF,$E:$E,$E437))))</f>
        <v/>
      </c>
      <c r="DV437" s="223" t="str">
        <f t="array" ref="DV437">IF(BG437="","",
IF(INDEX(Settings!$H:$H,MATCH(DV$1,Settings!$G:$G,0))=TRUE,
100-100*(BG437-MINIFS(BG:BG,$E:$E,$E437))/(MAXIFS(BG:BG,$E:$E,$E437)-MINIFS(BG:BG,$E:$E,$E437)),
100*(BG437-MINIFS(BG:BG,$E:$E,$E437))/(MAXIFS(BG:BG,$E:$E,$E437)-MINIFS(BG:BG,$E:$E,$E437))))</f>
        <v/>
      </c>
      <c r="DW437" s="223" t="str">
        <f t="array" ref="DW437">IF(BH437="","",
IF(INDEX(Settings!$H:$H,MATCH(DW$1,Settings!$G:$G,0))=TRUE,
100-100*(BH437-MINIFS(BH:BH,$E:$E,$E437))/(MAXIFS(BH:BH,$E:$E,$E437)-MINIFS(BH:BH,$E:$E,$E437)),
100*(BH437-MINIFS(BH:BH,$E:$E,$E437))/(MAXIFS(BH:BH,$E:$E,$E437)-MINIFS(BH:BH,$E:$E,$E437))))</f>
        <v/>
      </c>
      <c r="DX437" s="223" t="str">
        <f t="array" ref="DX437">IF(BI437="","",
IF(INDEX(Settings!$H:$H,MATCH(DX$1,Settings!$G:$G,0))=TRUE,
100-100*(BI437-MINIFS(BI:BI,$E:$E,$E437))/(MAXIFS(BI:BI,$E:$E,$E437)-MINIFS(BI:BI,$E:$E,$E437)),
100*(BI437-MINIFS(BI:BI,$E:$E,$E437))/(MAXIFS(BI:BI,$E:$E,$E437)-MINIFS(BI:BI,$E:$E,$E437))))</f>
        <v/>
      </c>
      <c r="DY437" s="223" t="str">
        <f t="array" ref="DY437">IF(BJ437="","",
IF(INDEX(Settings!$H:$H,MATCH(DY$1,Settings!$G:$G,0))=TRUE,
100-100*(BJ437-MINIFS(BJ:BJ,$E:$E,$E437))/(MAXIFS(BJ:BJ,$E:$E,$E437)-MINIFS(BJ:BJ,$E:$E,$E437)),
100*(BJ437-MINIFS(BJ:BJ,$E:$E,$E437))/(MAXIFS(BJ:BJ,$E:$E,$E437)-MINIFS(BJ:BJ,$E:$E,$E437))))</f>
        <v/>
      </c>
      <c r="DZ437" s="225"/>
      <c r="EA437" s="225"/>
      <c r="EB437" s="225" t="str">
        <f t="shared" si="8"/>
        <v/>
      </c>
      <c r="EC437" s="225" t="str">
        <f t="shared" si="9"/>
        <v/>
      </c>
      <c r="ED437" s="225" t="str">
        <f t="shared" si="10"/>
        <v/>
      </c>
      <c r="EE437" s="225" t="str">
        <f t="shared" si="11"/>
        <v/>
      </c>
      <c r="EF437" s="225" t="str">
        <f t="shared" si="12"/>
        <v/>
      </c>
      <c r="EG437" s="225" t="str">
        <f t="shared" si="13"/>
        <v/>
      </c>
      <c r="EH437" s="225"/>
      <c r="EI437" s="225"/>
      <c r="EJ437" s="225"/>
      <c r="EK437" s="225"/>
      <c r="EL437" s="225"/>
      <c r="EM437" s="225"/>
    </row>
    <row r="438">
      <c r="A438" s="231"/>
      <c r="B438" s="231"/>
      <c r="C438" s="231"/>
      <c r="D438" s="231" t="str">
        <f t="array" ref="D438">IFERROR(INDEX(Profiles!$B:$B,MATCH($A438,Profiles!$A:$A,0)),"")</f>
        <v/>
      </c>
      <c r="E438" s="231"/>
      <c r="F438" s="231"/>
      <c r="G438" s="231"/>
      <c r="H438" s="231"/>
      <c r="I438" s="231" t="str">
        <f>IF(A438="","",IF(Settings!$N$3="DATE",F438&amp;": "&amp;TEXT(B438,"M/DD/YY"),F438&amp;": "&amp;H438))</f>
        <v/>
      </c>
      <c r="J438" s="231"/>
      <c r="K438" s="231"/>
      <c r="L438" s="231"/>
      <c r="M438" s="232" t="str">
        <f t="shared" si="14"/>
        <v/>
      </c>
      <c r="N438" s="231"/>
      <c r="O438" s="231"/>
      <c r="P438" s="231"/>
      <c r="Q438" s="231"/>
      <c r="R438" s="231"/>
      <c r="S438" s="230" t="str">
        <f>IFERROR(VLOOKUP(AF438, 'YOYO IR Scores'!A:C, 3, FALSE), "")
</f>
        <v/>
      </c>
      <c r="T438" s="231"/>
      <c r="U438" s="231"/>
      <c r="V438" s="231"/>
      <c r="W438" s="231"/>
      <c r="X438" s="233" t="str">
        <f t="shared" si="4"/>
        <v/>
      </c>
      <c r="Y438" s="234" t="str">
        <f t="shared" si="5"/>
        <v/>
      </c>
      <c r="Z438" s="234" t="str">
        <f t="shared" si="6"/>
        <v/>
      </c>
      <c r="AA438" s="233" t="str">
        <f t="shared" si="7"/>
        <v/>
      </c>
      <c r="AB438" s="232"/>
      <c r="AC438" s="232"/>
      <c r="AD438" s="232"/>
      <c r="AE438" s="232" t="str">
        <f>IFERROR(VLOOKUP(AF438, 'YOYO IR Scores'!A:C, 2, FALSE), "")</f>
        <v/>
      </c>
      <c r="AF438" s="232"/>
      <c r="AG438" s="232"/>
      <c r="AH438" s="232"/>
      <c r="AI438" s="232"/>
      <c r="AJ438" s="232"/>
      <c r="AK438" s="232"/>
      <c r="AL438" s="232"/>
      <c r="AM438" s="232"/>
      <c r="AN438" s="232"/>
      <c r="AO438" s="232"/>
      <c r="AP438" s="232"/>
      <c r="AQ438" s="232"/>
      <c r="AR438" s="232"/>
      <c r="AS438" s="232"/>
      <c r="AT438" s="232"/>
      <c r="AU438" s="232"/>
      <c r="AV438" s="232"/>
      <c r="AW438" s="232"/>
      <c r="AX438" s="232"/>
      <c r="AY438" s="232"/>
      <c r="AZ438" s="232"/>
      <c r="BA438" s="232"/>
      <c r="BB438" s="232"/>
      <c r="BC438" s="232"/>
      <c r="BD438" s="232"/>
      <c r="BE438" s="232"/>
      <c r="BF438" s="232"/>
      <c r="BG438" s="232"/>
      <c r="BH438" s="232"/>
      <c r="BI438" s="232"/>
      <c r="BJ438" s="232"/>
      <c r="BK438" s="232" t="str">
        <f t="array" ref="BK438">IF(J438="","",
IF(INDEX(Settings!$H:$H,MATCH(BY$1,Settings!$G:$G,0))=TRUE,
100-100*(J438-MIN(J:J))/(MAX(J:J)-MIN(J:J)),
100*(J438-MIN(J:J))/(MAX(J:J)-MIN(J:J))))</f>
        <v/>
      </c>
      <c r="BL438" s="232" t="str">
        <f t="array" ref="BL438">IF(J438="","",
IF(INDEX(Settings!$H:$H,MATCH(BY$1,Settings!$G:$G,0))=TRUE,
100-100*(J438-MINIFS(J:J,$E:$E,$E438))/(MAXIFS(J:J,$E:$E,$E438)-MINIFS(J:J,$E:$E,$E438)),
100*(J438-MINIFS(J:J,$E:$E,$E438))/(MAXIFS(J:J,$E:$E,$E438)-MINIFS(J:J,$E:$E,$E438))))</f>
        <v/>
      </c>
      <c r="BM438" s="232" t="str">
        <f t="array" ref="BM438">IF(J438="","",
IF(INDEX(Settings!$H:$H,MATCH(BY$1,Settings!$G:$G,0))=TRUE,
100-100*(J438-MINIFS(J:J,$E:$E,$E438,$I:$I,$I438))/(MAXIFS(J:J,$E:$E,$E438,$I:$I,$I438)-MINIFS(J:J,$E:$E,$E438,$I:$I,$I438)),
100*(J438-MINIFS(J:J,$E:$E,$E438,$I:$I,$I438))/(MAXIFS(J:J,$E:$E,$E438,$I:$I,$I438)-MINIFS(J:J,$E:$E,$E438,$I:$I,$I438))))</f>
        <v/>
      </c>
      <c r="BN438" s="231" t="str">
        <f t="array" ref="BN438">IF(J438="","",
IF(INDEX(Settings!$H:$H,MATCH(BY$1,Settings!$G:$G,0))=TRUE,
100-100*PERCENTRANK(J:J,J438),
100*PERCENTRANK(J:J,J438)))</f>
        <v/>
      </c>
      <c r="BO438" s="231" t="str">
        <f>IFERROR(__xludf.DUMMYFUNCTION("IF(J438="""","""",
IF(INDEX(Settings!$H:$H,MATCH(BY$1,Settings!$G:$G,0))=TRUE,
100-100*PERCENTRANK(FILTER(J:J,$E:$E=$E438),J438),
100*PERCENTRANK(FILTER(J:J,$E:$E=$E438),J438)))"),"")</f>
        <v/>
      </c>
      <c r="BP438" s="231" t="str">
        <f>IFERROR(__xludf.DUMMYFUNCTION("IF(J438="""","""",
IF(INDEX(Settings!$H:$H,MATCH(BY$1,Settings!$G:$G,0))=TRUE,
100-100*PERCENTRANK(FILTER(J:J,$E:$E=$E438,$I:$I=$I438),J438),
100*PERCENTRANK(FILTER(J:J,$E:$E=$E438,$I:$I=$I438),J438)))"),"")</f>
        <v/>
      </c>
      <c r="BQ438" s="233" t="str">
        <f t="array" ref="BQ438">IF(J438="","",
IF(INDEX(Settings!$H:$H,MATCH(BY$1,Settings!$G:$G,0))=TRUE,
-1*(J438-AVERAGE(J:J))/STDEV(J:J),
(J438-AVERAGE(J:J))/STDEV(J:J)))</f>
        <v/>
      </c>
      <c r="BR438" s="233" t="str">
        <f>IFERROR(__xludf.DUMMYFUNCTION("IF(J438="""","""",
IF(INDEX(Settings!$H:$H,MATCH(BY$1,Settings!$G:$G,0))=TRUE,
-1*(J438-AVERAGEIFS(J:J,$E:$E,$E438))/STDEV(FILTER(J:J,$E:$E=$E438)),
(J438-AVERAGEIFS(J:J,$E:$E,$E438))/STDEV(FILTER(J:J,$E:$E=$E438))))"),"")</f>
        <v/>
      </c>
      <c r="BS438" s="233"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1"/>
      <c r="BX438" s="231"/>
      <c r="BY438" s="232" t="str">
        <f t="array" ref="BY438">IF(J438="","",
IF(INDEX(Settings!$H:$H,MATCH(BY$1,Settings!$G:$G,0))=TRUE,
100-100*(J438-MINIFS(J:J,$E:$E,$E438))/(MAXIFS(J:J,$E:$E,$E438)-MINIFS(J:J,$E:$E,$E438)),
100*(J438-MINIFS(J:J,$E:$E,$E438))/(MAXIFS(J:J,$E:$E,$E438)-MINIFS(J:J,$E:$E,$E438))))</f>
        <v/>
      </c>
      <c r="BZ438" s="232" t="str">
        <f t="array" ref="BZ438">IF(K438="","",
IF(INDEX(Settings!$H:$H,MATCH(BZ$1,Settings!$G:$G,0))=TRUE,
100-100*(K438-MINIFS(K:K,$E:$E,$E438))/(MAXIFS(K:K,$E:$E,$E438)-MINIFS(K:K,$E:$E,$E438)),
100*(K438-MINIFS(K:K,$E:$E,$E438))/(MAXIFS(K:K,$E:$E,$E438)-MINIFS(K:K,$E:$E,$E438))))</f>
        <v/>
      </c>
      <c r="CA438" s="232" t="str">
        <f t="array" ref="CA438">IF(L438="","",
IF(INDEX(Settings!$H:$H,MATCH(CA$1,Settings!$G:$G,0))=TRUE,
100-100*(L438-MINIFS(L:L,$E:$E,$E438))/(MAXIFS(L:L,$E:$E,$E438)-MINIFS(L:L,$E:$E,$E438)),
100*(L438-MINIFS(L:L,$E:$E,$E438))/(MAXIFS(L:L,$E:$E,$E438)-MINIFS(L:L,$E:$E,$E438))))</f>
        <v/>
      </c>
      <c r="CB438" s="232" t="str">
        <f t="array" ref="CB438">IF(M438="","",
IF(INDEX(Settings!$H:$H,MATCH(CB$1,Settings!$G:$G,0))=TRUE,
100-100*(M438-MINIFS(M:M,$E:$E,$E438))/(MAXIFS(M:M,$E:$E,$E438)-MINIFS(M:M,$E:$E,$E438)),
100*(M438-MINIFS(M:M,$E:$E,$E438))/(MAXIFS(M:M,$E:$E,$E438)-MINIFS(M:M,$E:$E,$E438))))</f>
        <v/>
      </c>
      <c r="CC438" s="232" t="str">
        <f t="array" ref="CC438">IF(N438="","",
IF(INDEX(Settings!$H:$H,MATCH(CC$1,Settings!$G:$G,0))=TRUE,
100-100*(N438-MINIFS(N:N,$E:$E,$E438))/(MAXIFS(N:N,$E:$E,$E438)-MINIFS(N:N,$E:$E,$E438)),
100*(N438-MINIFS(N:N,$E:$E,$E438))/(MAXIFS(N:N,$E:$E,$E438)-MINIFS(N:N,$E:$E,$E438))))</f>
        <v/>
      </c>
      <c r="CD438" s="232" t="str">
        <f t="array" ref="CD438">IF(O438="","",
IF(INDEX(Settings!$H:$H,MATCH(CD$1,Settings!$G:$G,0))=TRUE,
100-100*(O438-MINIFS(O:O,$E:$E,$E438))/(MAXIFS(O:O,$E:$E,$E438)-MINIFS(O:O,$E:$E,$E438)),
100*(O438-MINIFS(O:O,$E:$E,$E438))/(MAXIFS(O:O,$E:$E,$E438)-MINIFS(O:O,$E:$E,$E438))))</f>
        <v/>
      </c>
      <c r="CE438" s="232" t="str">
        <f t="array" ref="CE438">IF(P438="","",
IF(INDEX(Settings!$H:$H,MATCH(CE$1,Settings!$G:$G,0))=TRUE,
100-100*(P438-MINIFS(P:P,$E:$E,$E438))/(MAXIFS(P:P,$E:$E,$E438)-MINIFS(P:P,$E:$E,$E438)),
100*(P438-MINIFS(P:P,$E:$E,$E438))/(MAXIFS(P:P,$E:$E,$E438)-MINIFS(P:P,$E:$E,$E438))))</f>
        <v/>
      </c>
      <c r="CF438" s="232" t="str">
        <f t="array" ref="CF438">IF(Q438="","",
IF(INDEX(Settings!$H:$H,MATCH(CF$1,Settings!$G:$G,0))=TRUE,
100-100*(Q438-MINIFS(Q:Q,$E:$E,$E438))/(MAXIFS(Q:Q,$E:$E,$E438)-MINIFS(Q:Q,$E:$E,$E438)),
100*(Q438-MINIFS(Q:Q,$E:$E,$E438))/(MAXIFS(Q:Q,$E:$E,$E438)-MINIFS(Q:Q,$E:$E,$E438))))</f>
        <v/>
      </c>
      <c r="CG438" s="232" t="str">
        <f t="array" ref="CG438">IF(R438="","",
IF(INDEX(Settings!$H:$H,MATCH(CG$1,Settings!$G:$G,0))=TRUE,
100-100*(R438-MINIFS(R:R,$E:$E,$E438))/(MAXIFS(R:R,$E:$E,$E438)-MINIFS(R:R,$E:$E,$E438)),
100*(R438-MINIFS(R:R,$E:$E,$E438))/(MAXIFS(R:R,$E:$E,$E438)-MINIFS(R:R,$E:$E,$E438))))</f>
        <v/>
      </c>
      <c r="CH438" s="232" t="str">
        <f t="array" ref="CH438">IF(S438="","",
IF(INDEX(Settings!$H:$H,MATCH(CH$1,Settings!$G:$G,0))=TRUE,
100-100*(S438-MINIFS(S:S,$E:$E,$E438))/(MAXIFS(S:S,$E:$E,$E438)-MINIFS(S:S,$E:$E,$E438)),
100*(S438-MINIFS(S:S,$E:$E,$E438))/(MAXIFS(S:S,$E:$E,$E438)-MINIFS(S:S,$E:$E,$E438))))</f>
        <v/>
      </c>
      <c r="CI438" s="232" t="str">
        <f t="array" ref="CI438">IF(T438="","",
IF(INDEX(Settings!$H:$H,MATCH(CI$1,Settings!$G:$G,0))=TRUE,
100-100*(T438-MINIFS(T:T,$E:$E,$E438))/(MAXIFS(T:T,$E:$E,$E438)-MINIFS(T:T,$E:$E,$E438)),
100*(T438-MINIFS(T:T,$E:$E,$E438))/(MAXIFS(T:T,$E:$E,$E438)-MINIFS(T:T,$E:$E,$E438))))</f>
        <v/>
      </c>
      <c r="CJ438" s="232" t="str">
        <f t="array" ref="CJ438">IF(U438="","",
IF(INDEX(Settings!$H:$H,MATCH(CJ$1,Settings!$G:$G,0))=TRUE,
100-100*(U438-MINIFS(U:U,$E:$E,$E438))/(MAXIFS(U:U,$E:$E,$E438)-MINIFS(U:U,$E:$E,$E438)),
100*(U438-MINIFS(U:U,$E:$E,$E438))/(MAXIFS(U:U,$E:$E,$E438)-MINIFS(U:U,$E:$E,$E438))))</f>
        <v/>
      </c>
      <c r="CK438" s="232" t="str">
        <f t="array" ref="CK438">IF(V438="","",
IF(INDEX(Settings!$H:$H,MATCH(CK$1,Settings!$G:$G,0))=TRUE,
100-100*(V438-MINIFS(V:V,$E:$E,$E438))/(MAXIFS(V:V,$E:$E,$E438)-MINIFS(V:V,$E:$E,$E438)),
100*(V438-MINIFS(V:V,$E:$E,$E438))/(MAXIFS(V:V,$E:$E,$E438)-MINIFS(V:V,$E:$E,$E438))))</f>
        <v/>
      </c>
      <c r="CL438" s="232" t="str">
        <f t="array" ref="CL438">IF(W438="","",
IF(INDEX(Settings!$H:$H,MATCH(CL$1,Settings!$G:$G,0))=TRUE,
100-100*(W438-MINIFS(W:W,$E:$E,$E438))/(MAXIFS(W:W,$E:$E,$E438)-MINIFS(W:W,$E:$E,$E438)),
100*(W438-MINIFS(W:W,$E:$E,$E438))/(MAXIFS(W:W,$E:$E,$E438)-MINIFS(W:W,$E:$E,$E438))))</f>
        <v/>
      </c>
      <c r="CM438" s="232" t="str">
        <f t="array" ref="CM438">IF(X438="","",
IF(INDEX(Settings!$H:$H,MATCH(CM$1,Settings!$G:$G,0))=TRUE,
100-100*(X438-MINIFS(X:X,$E:$E,$E438))/(MAXIFS(X:X,$E:$E,$E438)-MINIFS(X:X,$E:$E,$E438)),
100*(X438-MINIFS(X:X,$E:$E,$E438))/(MAXIFS(X:X,$E:$E,$E438)-MINIFS(X:X,$E:$E,$E438))))</f>
        <v/>
      </c>
      <c r="CN438" s="232" t="str">
        <f t="array" ref="CN438">IF(Y438="","",
IF(INDEX(Settings!$H:$H,MATCH(CN$1,Settings!$G:$G,0))=TRUE,
100-100*(Y438-MINIFS(Y:Y,$E:$E,$E438))/(MAXIFS(Y:Y,$E:$E,$E438)-MINIFS(Y:Y,$E:$E,$E438)),
100*(Y438-MINIFS(Y:Y,$E:$E,$E438))/(MAXIFS(Y:Y,$E:$E,$E438)-MINIFS(Y:Y,$E:$E,$E438))))</f>
        <v/>
      </c>
      <c r="CO438" s="232" t="str">
        <f t="array" ref="CO438">IF(Z438="","",
IF(INDEX(Settings!$H:$H,MATCH(CO$1,Settings!$G:$G,0))=TRUE,
100-100*(Z438-MINIFS(Z:Z,$E:$E,$E438))/(MAXIFS(Z:Z,$E:$E,$E438)-MINIFS(Z:Z,$E:$E,$E438)),
100*(Z438-MINIFS(Z:Z,$E:$E,$E438))/(MAXIFS(Z:Z,$E:$E,$E438)-MINIFS(Z:Z,$E:$E,$E438))))</f>
        <v/>
      </c>
      <c r="CP438" s="232" t="str">
        <f t="array" ref="CP438">IF(AA438="","",
IF(INDEX(Settings!$H:$H,MATCH(CP$1,Settings!$G:$G,0))=TRUE,
100-100*(AA438-MINIFS(AA:AA,$E:$E,$E438))/(MAXIFS(AA:AA,$E:$E,$E438)-MINIFS(AA:AA,$E:$E,$E438)),
100*(AA438-MINIFS(AA:AA,$E:$E,$E438))/(MAXIFS(AA:AA,$E:$E,$E438)-MINIFS(AA:AA,$E:$E,$E438))))</f>
        <v/>
      </c>
      <c r="CQ438" s="232" t="str">
        <f t="array" ref="CQ438">IF(AB438="","",
IF(INDEX(Settings!$H:$H,MATCH(CQ$1,Settings!$G:$G,0))=TRUE,
100-100*(AB438-MINIFS(AB:AB,$E:$E,$E438))/(MAXIFS(AB:AB,$E:$E,$E438)-MINIFS(AB:AB,$E:$E,$E438)),
100*(AB438-MINIFS(AB:AB,$E:$E,$E438))/(MAXIFS(AB:AB,$E:$E,$E438)-MINIFS(AB:AB,$E:$E,$E438))))</f>
        <v/>
      </c>
      <c r="CR438" s="232" t="str">
        <f t="array" ref="CR438">IF(AC438="","",
IF(INDEX(Settings!$H:$H,MATCH(CR$1,Settings!$G:$G,0))=TRUE,
100-100*(AC438-MINIFS(AC:AC,$E:$E,$E438))/(MAXIFS(AC:AC,$E:$E,$E438)-MINIFS(AC:AC,$E:$E,$E438)),
100*(AC438-MINIFS(AC:AC,$E:$E,$E438))/(MAXIFS(AC:AC,$E:$E,$E438)-MINIFS(AC:AC,$E:$E,$E438))))</f>
        <v/>
      </c>
      <c r="CS438" s="232" t="str">
        <f t="array" ref="CS438">IF(AD438="","",
IF(INDEX(Settings!$H:$H,MATCH(CS$1,Settings!$G:$G,0))=TRUE,
100-100*(AD438-MINIFS(AD:AD,$E:$E,$E438))/(MAXIFS(AD:AD,$E:$E,$E438)-MINIFS(AD:AD,$E:$E,$E438)),
100*(AD438-MINIFS(AD:AD,$E:$E,$E438))/(MAXIFS(AD:AD,$E:$E,$E438)-MINIFS(AD:AD,$E:$E,$E438))))</f>
        <v/>
      </c>
      <c r="CT438" s="232" t="str">
        <f t="array" ref="CT438">IF(AE438="","",
IF(INDEX(Settings!$H:$H,MATCH(CT$1,Settings!$G:$G,0))=TRUE,
100-100*(AE438-MINIFS(AE:AE,$E:$E,$E438))/(MAXIFS(AE:AE,$E:$E,$E438)-MINIFS(AE:AE,$E:$E,$E438)),
100*(AE438-MINIFS(AE:AE,$E:$E,$E438))/(MAXIFS(AE:AE,$E:$E,$E438)-MINIFS(AE:AE,$E:$E,$E438))))</f>
        <v/>
      </c>
      <c r="CU438" s="232" t="str">
        <f t="array" ref="CU438">IF(AF438="","",
IF(INDEX(Settings!$H:$H,MATCH(CU$1,Settings!$G:$G,0))=TRUE,
100-100*(AF438-MINIFS(AF:AF,$E:$E,$E438))/(MAXIFS(AF:AF,$E:$E,$E438)-MINIFS(AF:AF,$E:$E,$E438)),
100*(AF438-MINIFS(AF:AF,$E:$E,$E438))/(MAXIFS(AF:AF,$E:$E,$E438)-MINIFS(AF:AF,$E:$E,$E438))))</f>
        <v/>
      </c>
      <c r="CV438" s="232" t="str">
        <f t="array" ref="CV438">IF(AG438="","",
IF(INDEX(Settings!$H:$H,MATCH(CV$1,Settings!$G:$G,0))=TRUE,
100-100*(AG438-MINIFS(AG:AG,$E:$E,$E438))/(MAXIFS(AG:AG,$E:$E,$E438)-MINIFS(AG:AG,$E:$E,$E438)),
100*(AG438-MINIFS(AG:AG,$E:$E,$E438))/(MAXIFS(AG:AG,$E:$E,$E438)-MINIFS(AG:AG,$E:$E,$E438))))</f>
        <v/>
      </c>
      <c r="CW438" s="232" t="str">
        <f t="array" ref="CW438">IF(AH438="","",
IF(INDEX(Settings!$H:$H,MATCH(CW$1,Settings!$G:$G,0))=TRUE,
100-100*(AH438-MINIFS(AH:AH,$E:$E,$E438))/(MAXIFS(AH:AH,$E:$E,$E438)-MINIFS(AH:AH,$E:$E,$E438)),
100*(AH438-MINIFS(AH:AH,$E:$E,$E438))/(MAXIFS(AH:AH,$E:$E,$E438)-MINIFS(AH:AH,$E:$E,$E438))))</f>
        <v/>
      </c>
      <c r="CX438" s="232" t="str">
        <f t="array" ref="CX438">IF(AI438="","",
IF(INDEX(Settings!$H:$H,MATCH(CX$1,Settings!$G:$G,0))=TRUE,
100-100*(AI438-MINIFS(AI:AI,$E:$E,$E438))/(MAXIFS(AI:AI,$E:$E,$E438)-MINIFS(AI:AI,$E:$E,$E438)),
100*(AI438-MINIFS(AI:AI,$E:$E,$E438))/(MAXIFS(AI:AI,$E:$E,$E438)-MINIFS(AI:AI,$E:$E,$E438))))</f>
        <v/>
      </c>
      <c r="CY438" s="232" t="str">
        <f t="array" ref="CY438">IF(AJ438="","",
IF(INDEX(Settings!$H:$H,MATCH(CY$1,Settings!$G:$G,0))=TRUE,
100-100*(AJ438-MINIFS(AJ:AJ,$E:$E,$E438))/(MAXIFS(AJ:AJ,$E:$E,$E438)-MINIFS(AJ:AJ,$E:$E,$E438)),
100*(AJ438-MINIFS(AJ:AJ,$E:$E,$E438))/(MAXIFS(AJ:AJ,$E:$E,$E438)-MINIFS(AJ:AJ,$E:$E,$E438))))</f>
        <v/>
      </c>
      <c r="CZ438" s="232" t="str">
        <f t="array" ref="CZ438">IF(AK438="","",
IF(INDEX(Settings!$H:$H,MATCH(CZ$1,Settings!$G:$G,0))=TRUE,
100-100*(AK438-MINIFS(AK:AK,$E:$E,$E438))/(MAXIFS(AK:AK,$E:$E,$E438)-MINIFS(AK:AK,$E:$E,$E438)),
100*(AK438-MINIFS(AK:AK,$E:$E,$E438))/(MAXIFS(AK:AK,$E:$E,$E438)-MINIFS(AK:AK,$E:$E,$E438))))</f>
        <v/>
      </c>
      <c r="DA438" s="232" t="str">
        <f t="array" ref="DA438">IF(AL438="","",
IF(INDEX(Settings!$H:$H,MATCH(DA$1,Settings!$G:$G,0))=TRUE,
100-100*(AL438-MINIFS(AL:AL,$E:$E,$E438))/(MAXIFS(AL:AL,$E:$E,$E438)-MINIFS(AL:AL,$E:$E,$E438)),
100*(AL438-MINIFS(AL:AL,$E:$E,$E438))/(MAXIFS(AL:AL,$E:$E,$E438)-MINIFS(AL:AL,$E:$E,$E438))))</f>
        <v/>
      </c>
      <c r="DB438" s="232" t="str">
        <f t="array" ref="DB438">IF(AM438="","",
IF(INDEX(Settings!$H:$H,MATCH(DB$1,Settings!$G:$G,0))=TRUE,
100-100*(AM438-MINIFS(AM:AM,$E:$E,$E438))/(MAXIFS(AM:AM,$E:$E,$E438)-MINIFS(AM:AM,$E:$E,$E438)),
100*(AM438-MINIFS(AM:AM,$E:$E,$E438))/(MAXIFS(AM:AM,$E:$E,$E438)-MINIFS(AM:AM,$E:$E,$E438))))</f>
        <v/>
      </c>
      <c r="DC438" s="232" t="str">
        <f t="array" ref="DC438">IF(AN438="","",
IF(INDEX(Settings!$H:$H,MATCH(DC$1,Settings!$G:$G,0))=TRUE,
100-100*(AN438-MINIFS(AN:AN,$E:$E,$E438))/(MAXIFS(AN:AN,$E:$E,$E438)-MINIFS(AN:AN,$E:$E,$E438)),
100*(AN438-MINIFS(AN:AN,$E:$E,$E438))/(MAXIFS(AN:AN,$E:$E,$E438)-MINIFS(AN:AN,$E:$E,$E438))))</f>
        <v/>
      </c>
      <c r="DD438" s="232" t="str">
        <f t="array" ref="DD438">IF(AO438="","",
IF(INDEX(Settings!$H:$H,MATCH(DD$1,Settings!$G:$G,0))=TRUE,
100-100*(AO438-MINIFS(AO:AO,$E:$E,$E438))/(MAXIFS(AO:AO,$E:$E,$E438)-MINIFS(AO:AO,$E:$E,$E438)),
100*(AO438-MINIFS(AO:AO,$E:$E,$E438))/(MAXIFS(AO:AO,$E:$E,$E438)-MINIFS(AO:AO,$E:$E,$E438))))</f>
        <v/>
      </c>
      <c r="DE438" s="232" t="str">
        <f t="array" ref="DE438">IF(AP438="","",
IF(INDEX(Settings!$H:$H,MATCH(DE$1,Settings!$G:$G,0))=TRUE,
100-100*(AP438-MINIFS(AP:AP,$E:$E,$E438))/(MAXIFS(AP:AP,$E:$E,$E438)-MINIFS(AP:AP,$E:$E,$E438)),
100*(AP438-MINIFS(AP:AP,$E:$E,$E438))/(MAXIFS(AP:AP,$E:$E,$E438)-MINIFS(AP:AP,$E:$E,$E438))))</f>
        <v/>
      </c>
      <c r="DF438" s="232" t="str">
        <f t="array" ref="DF438">IF(AQ438="","",
IF(INDEX(Settings!$H:$H,MATCH(DF$1,Settings!$G:$G,0))=TRUE,
100-100*(AQ438-MINIFS(AQ:AQ,$E:$E,$E438))/(MAXIFS(AQ:AQ,$E:$E,$E438)-MINIFS(AQ:AQ,$E:$E,$E438)),
100*(AQ438-MINIFS(AQ:AQ,$E:$E,$E438))/(MAXIFS(AQ:AQ,$E:$E,$E438)-MINIFS(AQ:AQ,$E:$E,$E438))))</f>
        <v/>
      </c>
      <c r="DG438" s="232" t="str">
        <f t="array" ref="DG438">IF(AR438="","",
IF(INDEX(Settings!$H:$H,MATCH(DG$1,Settings!$G:$G,0))=TRUE,
100-100*(AR438-MINIFS(AR:AR,$E:$E,$E438))/(MAXIFS(AR:AR,$E:$E,$E438)-MINIFS(AR:AR,$E:$E,$E438)),
100*(AR438-MINIFS(AR:AR,$E:$E,$E438))/(MAXIFS(AR:AR,$E:$E,$E438)-MINIFS(AR:AR,$E:$E,$E438))))</f>
        <v/>
      </c>
      <c r="DH438" s="232" t="str">
        <f t="array" ref="DH438">IF(AS438="","",
IF(INDEX(Settings!$H:$H,MATCH(DH$1,Settings!$G:$G,0))=TRUE,
100-100*(AS438-MINIFS(AS:AS,$E:$E,$E438))/(MAXIFS(AS:AS,$E:$E,$E438)-MINIFS(AS:AS,$E:$E,$E438)),
100*(AS438-MINIFS(AS:AS,$E:$E,$E438))/(MAXIFS(AS:AS,$E:$E,$E438)-MINIFS(AS:AS,$E:$E,$E438))))</f>
        <v/>
      </c>
      <c r="DI438" s="232" t="str">
        <f t="array" ref="DI438">IF(AT438="","",
IF(INDEX(Settings!$H:$H,MATCH(DI$1,Settings!$G:$G,0))=TRUE,
100-100*(AT438-MINIFS(AT:AT,$E:$E,$E438))/(MAXIFS(AT:AT,$E:$E,$E438)-MINIFS(AT:AT,$E:$E,$E438)),
100*(AT438-MINIFS(AT:AT,$E:$E,$E438))/(MAXIFS(AT:AT,$E:$E,$E438)-MINIFS(AT:AT,$E:$E,$E438))))</f>
        <v/>
      </c>
      <c r="DJ438" s="232" t="str">
        <f t="array" ref="DJ438">IF(AU438="","",
IF(INDEX(Settings!$H:$H,MATCH(DJ$1,Settings!$G:$G,0))=TRUE,
100-100*(AU438-MINIFS(AU:AU,$E:$E,$E438))/(MAXIFS(AU:AU,$E:$E,$E438)-MINIFS(AU:AU,$E:$E,$E438)),
100*(AU438-MINIFS(AU:AU,$E:$E,$E438))/(MAXIFS(AU:AU,$E:$E,$E438)-MINIFS(AU:AU,$E:$E,$E438))))</f>
        <v/>
      </c>
      <c r="DK438" s="232" t="str">
        <f t="array" ref="DK438">IF(AV438="","",
IF(INDEX(Settings!$H:$H,MATCH(DK$1,Settings!$G:$G,0))=TRUE,
100-100*(AV438-MINIFS(AV:AV,$E:$E,$E438))/(MAXIFS(AV:AV,$E:$E,$E438)-MINIFS(AV:AV,$E:$E,$E438)),
100*(AV438-MINIFS(AV:AV,$E:$E,$E438))/(MAXIFS(AV:AV,$E:$E,$E438)-MINIFS(AV:AV,$E:$E,$E438))))</f>
        <v/>
      </c>
      <c r="DL438" s="232" t="str">
        <f t="array" ref="DL438">IF(AW438="","",
IF(INDEX(Settings!$H:$H,MATCH(DL$1,Settings!$G:$G,0))=TRUE,
100-100*(AW438-MINIFS(AW:AW,$E:$E,$E438))/(MAXIFS(AW:AW,$E:$E,$E438)-MINIFS(AW:AW,$E:$E,$E438)),
100*(AW438-MINIFS(AW:AW,$E:$E,$E438))/(MAXIFS(AW:AW,$E:$E,$E438)-MINIFS(AW:AW,$E:$E,$E438))))</f>
        <v/>
      </c>
      <c r="DM438" s="232" t="str">
        <f t="array" ref="DM438">IF(AX438="","",
IF(INDEX(Settings!$H:$H,MATCH(DM$1,Settings!$G:$G,0))=TRUE,
100-100*(AX438-MINIFS(AX:AX,$E:$E,$E438))/(MAXIFS(AX:AX,$E:$E,$E438)-MINIFS(AX:AX,$E:$E,$E438)),
100*(AX438-MINIFS(AX:AX,$E:$E,$E438))/(MAXIFS(AX:AX,$E:$E,$E438)-MINIFS(AX:AX,$E:$E,$E438))))</f>
        <v/>
      </c>
      <c r="DN438" s="232" t="str">
        <f t="array" ref="DN438">IF(AY438="","",
IF(INDEX(Settings!$H:$H,MATCH(DN$1,Settings!$G:$G,0))=TRUE,
100-100*(AY438-MINIFS(AY:AY,$E:$E,$E438))/(MAXIFS(AY:AY,$E:$E,$E438)-MINIFS(AY:AY,$E:$E,$E438)),
100*(AY438-MINIFS(AY:AY,$E:$E,$E438))/(MAXIFS(AY:AY,$E:$E,$E438)-MINIFS(AY:AY,$E:$E,$E438))))</f>
        <v/>
      </c>
      <c r="DO438" s="232" t="str">
        <f t="array" ref="DO438">IF(AZ438="","",
IF(INDEX(Settings!$H:$H,MATCH(DO$1,Settings!$G:$G,0))=TRUE,
100-100*(AZ438-MINIFS(AZ:AZ,$E:$E,$E438))/(MAXIFS(AZ:AZ,$E:$E,$E438)-MINIFS(AZ:AZ,$E:$E,$E438)),
100*(AZ438-MINIFS(AZ:AZ,$E:$E,$E438))/(MAXIFS(AZ:AZ,$E:$E,$E438)-MINIFS(AZ:AZ,$E:$E,$E438))))</f>
        <v/>
      </c>
      <c r="DP438" s="232" t="str">
        <f t="array" ref="DP438">IF(BA438="","",
IF(INDEX(Settings!$H:$H,MATCH(DP$1,Settings!$G:$G,0))=TRUE,
100-100*(BA438-MINIFS(BA:BA,$E:$E,$E438))/(MAXIFS(BA:BA,$E:$E,$E438)-MINIFS(BA:BA,$E:$E,$E438)),
100*(BA438-MINIFS(BA:BA,$E:$E,$E438))/(MAXIFS(BA:BA,$E:$E,$E438)-MINIFS(BA:BA,$E:$E,$E438))))</f>
        <v/>
      </c>
      <c r="DQ438" s="232" t="str">
        <f t="array" ref="DQ438">IF(BB438="","",
IF(INDEX(Settings!$H:$H,MATCH(DQ$1,Settings!$G:$G,0))=TRUE,
100-100*(BB438-MINIFS(BB:BB,$E:$E,$E438))/(MAXIFS(BB:BB,$E:$E,$E438)-MINIFS(BB:BB,$E:$E,$E438)),
100*(BB438-MINIFS(BB:BB,$E:$E,$E438))/(MAXIFS(BB:BB,$E:$E,$E438)-MINIFS(BB:BB,$E:$E,$E438))))</f>
        <v/>
      </c>
      <c r="DR438" s="232" t="str">
        <f t="array" ref="DR438">IF(BC438="","",
IF(INDEX(Settings!$H:$H,MATCH(DR$1,Settings!$G:$G,0))=TRUE,
100-100*(BC438-MINIFS(BC:BC,$E:$E,$E438))/(MAXIFS(BC:BC,$E:$E,$E438)-MINIFS(BC:BC,$E:$E,$E438)),
100*(BC438-MINIFS(BC:BC,$E:$E,$E438))/(MAXIFS(BC:BC,$E:$E,$E438)-MINIFS(BC:BC,$E:$E,$E438))))</f>
        <v/>
      </c>
      <c r="DS438" s="232" t="str">
        <f t="array" ref="DS438">IF(BD438="","",
IF(INDEX(Settings!$H:$H,MATCH(DS$1,Settings!$G:$G,0))=TRUE,
100-100*(BD438-MINIFS(BD:BD,$E:$E,$E438))/(MAXIFS(BD:BD,$E:$E,$E438)-MINIFS(BD:BD,$E:$E,$E438)),
100*(BD438-MINIFS(BD:BD,$E:$E,$E438))/(MAXIFS(BD:BD,$E:$E,$E438)-MINIFS(BD:BD,$E:$E,$E438))))</f>
        <v/>
      </c>
      <c r="DT438" s="232" t="str">
        <f t="array" ref="DT438">IF(BE438="","",
IF(INDEX(Settings!$H:$H,MATCH(DT$1,Settings!$G:$G,0))=TRUE,
100-100*(BE438-MINIFS(BE:BE,$E:$E,$E438))/(MAXIFS(BE:BE,$E:$E,$E438)-MINIFS(BE:BE,$E:$E,$E438)),
100*(BE438-MINIFS(BE:BE,$E:$E,$E438))/(MAXIFS(BE:BE,$E:$E,$E438)-MINIFS(BE:BE,$E:$E,$E438))))</f>
        <v/>
      </c>
      <c r="DU438" s="232" t="str">
        <f t="array" ref="DU438">IF(BF438="","",
IF(INDEX(Settings!$H:$H,MATCH(DU$1,Settings!$G:$G,0))=TRUE,
100-100*(BF438-MINIFS(BF:BF,$E:$E,$E438))/(MAXIFS(BF:BF,$E:$E,$E438)-MINIFS(BF:BF,$E:$E,$E438)),
100*(BF438-MINIFS(BF:BF,$E:$E,$E438))/(MAXIFS(BF:BF,$E:$E,$E438)-MINIFS(BF:BF,$E:$E,$E438))))</f>
        <v/>
      </c>
      <c r="DV438" s="232" t="str">
        <f t="array" ref="DV438">IF(BG438="","",
IF(INDEX(Settings!$H:$H,MATCH(DV$1,Settings!$G:$G,0))=TRUE,
100-100*(BG438-MINIFS(BG:BG,$E:$E,$E438))/(MAXIFS(BG:BG,$E:$E,$E438)-MINIFS(BG:BG,$E:$E,$E438)),
100*(BG438-MINIFS(BG:BG,$E:$E,$E438))/(MAXIFS(BG:BG,$E:$E,$E438)-MINIFS(BG:BG,$E:$E,$E438))))</f>
        <v/>
      </c>
      <c r="DW438" s="232" t="str">
        <f t="array" ref="DW438">IF(BH438="","",
IF(INDEX(Settings!$H:$H,MATCH(DW$1,Settings!$G:$G,0))=TRUE,
100-100*(BH438-MINIFS(BH:BH,$E:$E,$E438))/(MAXIFS(BH:BH,$E:$E,$E438)-MINIFS(BH:BH,$E:$E,$E438)),
100*(BH438-MINIFS(BH:BH,$E:$E,$E438))/(MAXIFS(BH:BH,$E:$E,$E438)-MINIFS(BH:BH,$E:$E,$E438))))</f>
        <v/>
      </c>
      <c r="DX438" s="232" t="str">
        <f t="array" ref="DX438">IF(BI438="","",
IF(INDEX(Settings!$H:$H,MATCH(DX$1,Settings!$G:$G,0))=TRUE,
100-100*(BI438-MINIFS(BI:BI,$E:$E,$E438))/(MAXIFS(BI:BI,$E:$E,$E438)-MINIFS(BI:BI,$E:$E,$E438)),
100*(BI438-MINIFS(BI:BI,$E:$E,$E438))/(MAXIFS(BI:BI,$E:$E,$E438)-MINIFS(BI:BI,$E:$E,$E438))))</f>
        <v/>
      </c>
      <c r="DY438" s="232" t="str">
        <f t="array" ref="DY438">IF(BJ438="","",
IF(INDEX(Settings!$H:$H,MATCH(DY$1,Settings!$G:$G,0))=TRUE,
100-100*(BJ438-MINIFS(BJ:BJ,$E:$E,$E438))/(MAXIFS(BJ:BJ,$E:$E,$E438)-MINIFS(BJ:BJ,$E:$E,$E438)),
100*(BJ438-MINIFS(BJ:BJ,$E:$E,$E438))/(MAXIFS(BJ:BJ,$E:$E,$E438)-MINIFS(BJ:BJ,$E:$E,$E438))))</f>
        <v/>
      </c>
      <c r="DZ438" s="234"/>
      <c r="EA438" s="234"/>
      <c r="EB438" s="234" t="str">
        <f t="shared" si="8"/>
        <v/>
      </c>
      <c r="EC438" s="234" t="str">
        <f t="shared" si="9"/>
        <v/>
      </c>
      <c r="ED438" s="234" t="str">
        <f t="shared" si="10"/>
        <v/>
      </c>
      <c r="EE438" s="234" t="str">
        <f t="shared" si="11"/>
        <v/>
      </c>
      <c r="EF438" s="234" t="str">
        <f t="shared" si="12"/>
        <v/>
      </c>
      <c r="EG438" s="234" t="str">
        <f t="shared" si="13"/>
        <v/>
      </c>
      <c r="EH438" s="234"/>
      <c r="EI438" s="234"/>
      <c r="EJ438" s="234"/>
      <c r="EK438" s="234"/>
      <c r="EL438" s="234"/>
      <c r="EM438" s="234"/>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3" t="str">
        <f t="shared" si="14"/>
        <v/>
      </c>
      <c r="N439" s="49"/>
      <c r="O439" s="49"/>
      <c r="P439" s="49"/>
      <c r="Q439" s="49"/>
      <c r="R439" s="49"/>
      <c r="S439" s="222" t="str">
        <f>IFERROR(VLOOKUP(AF439, 'YOYO IR Scores'!A:C, 3, FALSE), "")
</f>
        <v/>
      </c>
      <c r="T439" s="49"/>
      <c r="U439" s="49"/>
      <c r="V439" s="49"/>
      <c r="W439" s="49"/>
      <c r="X439" s="224" t="str">
        <f t="shared" si="4"/>
        <v/>
      </c>
      <c r="Y439" s="225" t="str">
        <f t="shared" si="5"/>
        <v/>
      </c>
      <c r="Z439" s="225" t="str">
        <f t="shared" si="6"/>
        <v/>
      </c>
      <c r="AA439" s="224" t="str">
        <f t="shared" si="7"/>
        <v/>
      </c>
      <c r="AB439" s="223"/>
      <c r="AC439" s="223"/>
      <c r="AD439" s="223"/>
      <c r="AE439" s="223" t="str">
        <f>IFERROR(VLOOKUP(AF439, 'YOYO IR Scores'!A:C, 2, FALSE), "")</f>
        <v/>
      </c>
      <c r="AF439" s="223"/>
      <c r="AG439" s="223"/>
      <c r="AH439" s="223"/>
      <c r="AI439" s="223"/>
      <c r="AJ439" s="223"/>
      <c r="AK439" s="223"/>
      <c r="AL439" s="223"/>
      <c r="AM439" s="223"/>
      <c r="AN439" s="223"/>
      <c r="AO439" s="223"/>
      <c r="AP439" s="223"/>
      <c r="AQ439" s="223"/>
      <c r="AR439" s="223"/>
      <c r="AS439" s="223"/>
      <c r="AT439" s="223"/>
      <c r="AU439" s="223"/>
      <c r="AV439" s="223"/>
      <c r="AW439" s="223"/>
      <c r="AX439" s="223"/>
      <c r="AY439" s="223"/>
      <c r="AZ439" s="223"/>
      <c r="BA439" s="223"/>
      <c r="BB439" s="223"/>
      <c r="BC439" s="223"/>
      <c r="BD439" s="223"/>
      <c r="BE439" s="223"/>
      <c r="BF439" s="223"/>
      <c r="BG439" s="223"/>
      <c r="BH439" s="223"/>
      <c r="BI439" s="223"/>
      <c r="BJ439" s="223"/>
      <c r="BK439" s="223" t="str">
        <f t="array" ref="BK439">IF(J439="","",
IF(INDEX(Settings!$H:$H,MATCH(BY$1,Settings!$G:$G,0))=TRUE,
100-100*(J439-MIN(J:J))/(MAX(J:J)-MIN(J:J)),
100*(J439-MIN(J:J))/(MAX(J:J)-MIN(J:J))))</f>
        <v/>
      </c>
      <c r="BL439" s="223" t="str">
        <f t="array" ref="BL439">IF(J439="","",
IF(INDEX(Settings!$H:$H,MATCH(BY$1,Settings!$G:$G,0))=TRUE,
100-100*(J439-MINIFS(J:J,$E:$E,$E439))/(MAXIFS(J:J,$E:$E,$E439)-MINIFS(J:J,$E:$E,$E439)),
100*(J439-MINIFS(J:J,$E:$E,$E439))/(MAXIFS(J:J,$E:$E,$E439)-MINIFS(J:J,$E:$E,$E439))))</f>
        <v/>
      </c>
      <c r="BM439" s="223"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4" t="str">
        <f t="array" ref="BQ439">IF(J439="","",
IF(INDEX(Settings!$H:$H,MATCH(BY$1,Settings!$G:$G,0))=TRUE,
-1*(J439-AVERAGE(J:J))/STDEV(J:J),
(J439-AVERAGE(J:J))/STDEV(J:J)))</f>
        <v/>
      </c>
      <c r="BR439" s="224" t="str">
        <f>IFERROR(__xludf.DUMMYFUNCTION("IF(J439="""","""",
IF(INDEX(Settings!$H:$H,MATCH(BY$1,Settings!$G:$G,0))=TRUE,
-1*(J439-AVERAGEIFS(J:J,$E:$E,$E439))/STDEV(FILTER(J:J,$E:$E=$E439)),
(J439-AVERAGEIFS(J:J,$E:$E,$E439))/STDEV(FILTER(J:J,$E:$E=$E439))))"),"")</f>
        <v/>
      </c>
      <c r="BS439" s="224"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3" t="str">
        <f t="array" ref="BY439">IF(J439="","",
IF(INDEX(Settings!$H:$H,MATCH(BY$1,Settings!$G:$G,0))=TRUE,
100-100*(J439-MINIFS(J:J,$E:$E,$E439))/(MAXIFS(J:J,$E:$E,$E439)-MINIFS(J:J,$E:$E,$E439)),
100*(J439-MINIFS(J:J,$E:$E,$E439))/(MAXIFS(J:J,$E:$E,$E439)-MINIFS(J:J,$E:$E,$E439))))</f>
        <v/>
      </c>
      <c r="BZ439" s="223" t="str">
        <f t="array" ref="BZ439">IF(K439="","",
IF(INDEX(Settings!$H:$H,MATCH(BZ$1,Settings!$G:$G,0))=TRUE,
100-100*(K439-MINIFS(K:K,$E:$E,$E439))/(MAXIFS(K:K,$E:$E,$E439)-MINIFS(K:K,$E:$E,$E439)),
100*(K439-MINIFS(K:K,$E:$E,$E439))/(MAXIFS(K:K,$E:$E,$E439)-MINIFS(K:K,$E:$E,$E439))))</f>
        <v/>
      </c>
      <c r="CA439" s="223" t="str">
        <f t="array" ref="CA439">IF(L439="","",
IF(INDEX(Settings!$H:$H,MATCH(CA$1,Settings!$G:$G,0))=TRUE,
100-100*(L439-MINIFS(L:L,$E:$E,$E439))/(MAXIFS(L:L,$E:$E,$E439)-MINIFS(L:L,$E:$E,$E439)),
100*(L439-MINIFS(L:L,$E:$E,$E439))/(MAXIFS(L:L,$E:$E,$E439)-MINIFS(L:L,$E:$E,$E439))))</f>
        <v/>
      </c>
      <c r="CB439" s="223" t="str">
        <f t="array" ref="CB439">IF(M439="","",
IF(INDEX(Settings!$H:$H,MATCH(CB$1,Settings!$G:$G,0))=TRUE,
100-100*(M439-MINIFS(M:M,$E:$E,$E439))/(MAXIFS(M:M,$E:$E,$E439)-MINIFS(M:M,$E:$E,$E439)),
100*(M439-MINIFS(M:M,$E:$E,$E439))/(MAXIFS(M:M,$E:$E,$E439)-MINIFS(M:M,$E:$E,$E439))))</f>
        <v/>
      </c>
      <c r="CC439" s="223" t="str">
        <f t="array" ref="CC439">IF(N439="","",
IF(INDEX(Settings!$H:$H,MATCH(CC$1,Settings!$G:$G,0))=TRUE,
100-100*(N439-MINIFS(N:N,$E:$E,$E439))/(MAXIFS(N:N,$E:$E,$E439)-MINIFS(N:N,$E:$E,$E439)),
100*(N439-MINIFS(N:N,$E:$E,$E439))/(MAXIFS(N:N,$E:$E,$E439)-MINIFS(N:N,$E:$E,$E439))))</f>
        <v/>
      </c>
      <c r="CD439" s="223" t="str">
        <f t="array" ref="CD439">IF(O439="","",
IF(INDEX(Settings!$H:$H,MATCH(CD$1,Settings!$G:$G,0))=TRUE,
100-100*(O439-MINIFS(O:O,$E:$E,$E439))/(MAXIFS(O:O,$E:$E,$E439)-MINIFS(O:O,$E:$E,$E439)),
100*(O439-MINIFS(O:O,$E:$E,$E439))/(MAXIFS(O:O,$E:$E,$E439)-MINIFS(O:O,$E:$E,$E439))))</f>
        <v/>
      </c>
      <c r="CE439" s="223" t="str">
        <f t="array" ref="CE439">IF(P439="","",
IF(INDEX(Settings!$H:$H,MATCH(CE$1,Settings!$G:$G,0))=TRUE,
100-100*(P439-MINIFS(P:P,$E:$E,$E439))/(MAXIFS(P:P,$E:$E,$E439)-MINIFS(P:P,$E:$E,$E439)),
100*(P439-MINIFS(P:P,$E:$E,$E439))/(MAXIFS(P:P,$E:$E,$E439)-MINIFS(P:P,$E:$E,$E439))))</f>
        <v/>
      </c>
      <c r="CF439" s="223" t="str">
        <f t="array" ref="CF439">IF(Q439="","",
IF(INDEX(Settings!$H:$H,MATCH(CF$1,Settings!$G:$G,0))=TRUE,
100-100*(Q439-MINIFS(Q:Q,$E:$E,$E439))/(MAXIFS(Q:Q,$E:$E,$E439)-MINIFS(Q:Q,$E:$E,$E439)),
100*(Q439-MINIFS(Q:Q,$E:$E,$E439))/(MAXIFS(Q:Q,$E:$E,$E439)-MINIFS(Q:Q,$E:$E,$E439))))</f>
        <v/>
      </c>
      <c r="CG439" s="223" t="str">
        <f t="array" ref="CG439">IF(R439="","",
IF(INDEX(Settings!$H:$H,MATCH(CG$1,Settings!$G:$G,0))=TRUE,
100-100*(R439-MINIFS(R:R,$E:$E,$E439))/(MAXIFS(R:R,$E:$E,$E439)-MINIFS(R:R,$E:$E,$E439)),
100*(R439-MINIFS(R:R,$E:$E,$E439))/(MAXIFS(R:R,$E:$E,$E439)-MINIFS(R:R,$E:$E,$E439))))</f>
        <v/>
      </c>
      <c r="CH439" s="223" t="str">
        <f t="array" ref="CH439">IF(S439="","",
IF(INDEX(Settings!$H:$H,MATCH(CH$1,Settings!$G:$G,0))=TRUE,
100-100*(S439-MINIFS(S:S,$E:$E,$E439))/(MAXIFS(S:S,$E:$E,$E439)-MINIFS(S:S,$E:$E,$E439)),
100*(S439-MINIFS(S:S,$E:$E,$E439))/(MAXIFS(S:S,$E:$E,$E439)-MINIFS(S:S,$E:$E,$E439))))</f>
        <v/>
      </c>
      <c r="CI439" s="223" t="str">
        <f t="array" ref="CI439">IF(T439="","",
IF(INDEX(Settings!$H:$H,MATCH(CI$1,Settings!$G:$G,0))=TRUE,
100-100*(T439-MINIFS(T:T,$E:$E,$E439))/(MAXIFS(T:T,$E:$E,$E439)-MINIFS(T:T,$E:$E,$E439)),
100*(T439-MINIFS(T:T,$E:$E,$E439))/(MAXIFS(T:T,$E:$E,$E439)-MINIFS(T:T,$E:$E,$E439))))</f>
        <v/>
      </c>
      <c r="CJ439" s="223" t="str">
        <f t="array" ref="CJ439">IF(U439="","",
IF(INDEX(Settings!$H:$H,MATCH(CJ$1,Settings!$G:$G,0))=TRUE,
100-100*(U439-MINIFS(U:U,$E:$E,$E439))/(MAXIFS(U:U,$E:$E,$E439)-MINIFS(U:U,$E:$E,$E439)),
100*(U439-MINIFS(U:U,$E:$E,$E439))/(MAXIFS(U:U,$E:$E,$E439)-MINIFS(U:U,$E:$E,$E439))))</f>
        <v/>
      </c>
      <c r="CK439" s="223" t="str">
        <f t="array" ref="CK439">IF(V439="","",
IF(INDEX(Settings!$H:$H,MATCH(CK$1,Settings!$G:$G,0))=TRUE,
100-100*(V439-MINIFS(V:V,$E:$E,$E439))/(MAXIFS(V:V,$E:$E,$E439)-MINIFS(V:V,$E:$E,$E439)),
100*(V439-MINIFS(V:V,$E:$E,$E439))/(MAXIFS(V:V,$E:$E,$E439)-MINIFS(V:V,$E:$E,$E439))))</f>
        <v/>
      </c>
      <c r="CL439" s="223" t="str">
        <f t="array" ref="CL439">IF(W439="","",
IF(INDEX(Settings!$H:$H,MATCH(CL$1,Settings!$G:$G,0))=TRUE,
100-100*(W439-MINIFS(W:W,$E:$E,$E439))/(MAXIFS(W:W,$E:$E,$E439)-MINIFS(W:W,$E:$E,$E439)),
100*(W439-MINIFS(W:W,$E:$E,$E439))/(MAXIFS(W:W,$E:$E,$E439)-MINIFS(W:W,$E:$E,$E439))))</f>
        <v/>
      </c>
      <c r="CM439" s="223" t="str">
        <f t="array" ref="CM439">IF(X439="","",
IF(INDEX(Settings!$H:$H,MATCH(CM$1,Settings!$G:$G,0))=TRUE,
100-100*(X439-MINIFS(X:X,$E:$E,$E439))/(MAXIFS(X:X,$E:$E,$E439)-MINIFS(X:X,$E:$E,$E439)),
100*(X439-MINIFS(X:X,$E:$E,$E439))/(MAXIFS(X:X,$E:$E,$E439)-MINIFS(X:X,$E:$E,$E439))))</f>
        <v/>
      </c>
      <c r="CN439" s="223" t="str">
        <f t="array" ref="CN439">IF(Y439="","",
IF(INDEX(Settings!$H:$H,MATCH(CN$1,Settings!$G:$G,0))=TRUE,
100-100*(Y439-MINIFS(Y:Y,$E:$E,$E439))/(MAXIFS(Y:Y,$E:$E,$E439)-MINIFS(Y:Y,$E:$E,$E439)),
100*(Y439-MINIFS(Y:Y,$E:$E,$E439))/(MAXIFS(Y:Y,$E:$E,$E439)-MINIFS(Y:Y,$E:$E,$E439))))</f>
        <v/>
      </c>
      <c r="CO439" s="223" t="str">
        <f t="array" ref="CO439">IF(Z439="","",
IF(INDEX(Settings!$H:$H,MATCH(CO$1,Settings!$G:$G,0))=TRUE,
100-100*(Z439-MINIFS(Z:Z,$E:$E,$E439))/(MAXIFS(Z:Z,$E:$E,$E439)-MINIFS(Z:Z,$E:$E,$E439)),
100*(Z439-MINIFS(Z:Z,$E:$E,$E439))/(MAXIFS(Z:Z,$E:$E,$E439)-MINIFS(Z:Z,$E:$E,$E439))))</f>
        <v/>
      </c>
      <c r="CP439" s="223" t="str">
        <f t="array" ref="CP439">IF(AA439="","",
IF(INDEX(Settings!$H:$H,MATCH(CP$1,Settings!$G:$G,0))=TRUE,
100-100*(AA439-MINIFS(AA:AA,$E:$E,$E439))/(MAXIFS(AA:AA,$E:$E,$E439)-MINIFS(AA:AA,$E:$E,$E439)),
100*(AA439-MINIFS(AA:AA,$E:$E,$E439))/(MAXIFS(AA:AA,$E:$E,$E439)-MINIFS(AA:AA,$E:$E,$E439))))</f>
        <v/>
      </c>
      <c r="CQ439" s="223" t="str">
        <f t="array" ref="CQ439">IF(AB439="","",
IF(INDEX(Settings!$H:$H,MATCH(CQ$1,Settings!$G:$G,0))=TRUE,
100-100*(AB439-MINIFS(AB:AB,$E:$E,$E439))/(MAXIFS(AB:AB,$E:$E,$E439)-MINIFS(AB:AB,$E:$E,$E439)),
100*(AB439-MINIFS(AB:AB,$E:$E,$E439))/(MAXIFS(AB:AB,$E:$E,$E439)-MINIFS(AB:AB,$E:$E,$E439))))</f>
        <v/>
      </c>
      <c r="CR439" s="223" t="str">
        <f t="array" ref="CR439">IF(AC439="","",
IF(INDEX(Settings!$H:$H,MATCH(CR$1,Settings!$G:$G,0))=TRUE,
100-100*(AC439-MINIFS(AC:AC,$E:$E,$E439))/(MAXIFS(AC:AC,$E:$E,$E439)-MINIFS(AC:AC,$E:$E,$E439)),
100*(AC439-MINIFS(AC:AC,$E:$E,$E439))/(MAXIFS(AC:AC,$E:$E,$E439)-MINIFS(AC:AC,$E:$E,$E439))))</f>
        <v/>
      </c>
      <c r="CS439" s="223" t="str">
        <f t="array" ref="CS439">IF(AD439="","",
IF(INDEX(Settings!$H:$H,MATCH(CS$1,Settings!$G:$G,0))=TRUE,
100-100*(AD439-MINIFS(AD:AD,$E:$E,$E439))/(MAXIFS(AD:AD,$E:$E,$E439)-MINIFS(AD:AD,$E:$E,$E439)),
100*(AD439-MINIFS(AD:AD,$E:$E,$E439))/(MAXIFS(AD:AD,$E:$E,$E439)-MINIFS(AD:AD,$E:$E,$E439))))</f>
        <v/>
      </c>
      <c r="CT439" s="223" t="str">
        <f t="array" ref="CT439">IF(AE439="","",
IF(INDEX(Settings!$H:$H,MATCH(CT$1,Settings!$G:$G,0))=TRUE,
100-100*(AE439-MINIFS(AE:AE,$E:$E,$E439))/(MAXIFS(AE:AE,$E:$E,$E439)-MINIFS(AE:AE,$E:$E,$E439)),
100*(AE439-MINIFS(AE:AE,$E:$E,$E439))/(MAXIFS(AE:AE,$E:$E,$E439)-MINIFS(AE:AE,$E:$E,$E439))))</f>
        <v/>
      </c>
      <c r="CU439" s="223" t="str">
        <f t="array" ref="CU439">IF(AF439="","",
IF(INDEX(Settings!$H:$H,MATCH(CU$1,Settings!$G:$G,0))=TRUE,
100-100*(AF439-MINIFS(AF:AF,$E:$E,$E439))/(MAXIFS(AF:AF,$E:$E,$E439)-MINIFS(AF:AF,$E:$E,$E439)),
100*(AF439-MINIFS(AF:AF,$E:$E,$E439))/(MAXIFS(AF:AF,$E:$E,$E439)-MINIFS(AF:AF,$E:$E,$E439))))</f>
        <v/>
      </c>
      <c r="CV439" s="223" t="str">
        <f t="array" ref="CV439">IF(AG439="","",
IF(INDEX(Settings!$H:$H,MATCH(CV$1,Settings!$G:$G,0))=TRUE,
100-100*(AG439-MINIFS(AG:AG,$E:$E,$E439))/(MAXIFS(AG:AG,$E:$E,$E439)-MINIFS(AG:AG,$E:$E,$E439)),
100*(AG439-MINIFS(AG:AG,$E:$E,$E439))/(MAXIFS(AG:AG,$E:$E,$E439)-MINIFS(AG:AG,$E:$E,$E439))))</f>
        <v/>
      </c>
      <c r="CW439" s="223" t="str">
        <f t="array" ref="CW439">IF(AH439="","",
IF(INDEX(Settings!$H:$H,MATCH(CW$1,Settings!$G:$G,0))=TRUE,
100-100*(AH439-MINIFS(AH:AH,$E:$E,$E439))/(MAXIFS(AH:AH,$E:$E,$E439)-MINIFS(AH:AH,$E:$E,$E439)),
100*(AH439-MINIFS(AH:AH,$E:$E,$E439))/(MAXIFS(AH:AH,$E:$E,$E439)-MINIFS(AH:AH,$E:$E,$E439))))</f>
        <v/>
      </c>
      <c r="CX439" s="223" t="str">
        <f t="array" ref="CX439">IF(AI439="","",
IF(INDEX(Settings!$H:$H,MATCH(CX$1,Settings!$G:$G,0))=TRUE,
100-100*(AI439-MINIFS(AI:AI,$E:$E,$E439))/(MAXIFS(AI:AI,$E:$E,$E439)-MINIFS(AI:AI,$E:$E,$E439)),
100*(AI439-MINIFS(AI:AI,$E:$E,$E439))/(MAXIFS(AI:AI,$E:$E,$E439)-MINIFS(AI:AI,$E:$E,$E439))))</f>
        <v/>
      </c>
      <c r="CY439" s="223" t="str">
        <f t="array" ref="CY439">IF(AJ439="","",
IF(INDEX(Settings!$H:$H,MATCH(CY$1,Settings!$G:$G,0))=TRUE,
100-100*(AJ439-MINIFS(AJ:AJ,$E:$E,$E439))/(MAXIFS(AJ:AJ,$E:$E,$E439)-MINIFS(AJ:AJ,$E:$E,$E439)),
100*(AJ439-MINIFS(AJ:AJ,$E:$E,$E439))/(MAXIFS(AJ:AJ,$E:$E,$E439)-MINIFS(AJ:AJ,$E:$E,$E439))))</f>
        <v/>
      </c>
      <c r="CZ439" s="223" t="str">
        <f t="array" ref="CZ439">IF(AK439="","",
IF(INDEX(Settings!$H:$H,MATCH(CZ$1,Settings!$G:$G,0))=TRUE,
100-100*(AK439-MINIFS(AK:AK,$E:$E,$E439))/(MAXIFS(AK:AK,$E:$E,$E439)-MINIFS(AK:AK,$E:$E,$E439)),
100*(AK439-MINIFS(AK:AK,$E:$E,$E439))/(MAXIFS(AK:AK,$E:$E,$E439)-MINIFS(AK:AK,$E:$E,$E439))))</f>
        <v/>
      </c>
      <c r="DA439" s="223" t="str">
        <f t="array" ref="DA439">IF(AL439="","",
IF(INDEX(Settings!$H:$H,MATCH(DA$1,Settings!$G:$G,0))=TRUE,
100-100*(AL439-MINIFS(AL:AL,$E:$E,$E439))/(MAXIFS(AL:AL,$E:$E,$E439)-MINIFS(AL:AL,$E:$E,$E439)),
100*(AL439-MINIFS(AL:AL,$E:$E,$E439))/(MAXIFS(AL:AL,$E:$E,$E439)-MINIFS(AL:AL,$E:$E,$E439))))</f>
        <v/>
      </c>
      <c r="DB439" s="223" t="str">
        <f t="array" ref="DB439">IF(AM439="","",
IF(INDEX(Settings!$H:$H,MATCH(DB$1,Settings!$G:$G,0))=TRUE,
100-100*(AM439-MINIFS(AM:AM,$E:$E,$E439))/(MAXIFS(AM:AM,$E:$E,$E439)-MINIFS(AM:AM,$E:$E,$E439)),
100*(AM439-MINIFS(AM:AM,$E:$E,$E439))/(MAXIFS(AM:AM,$E:$E,$E439)-MINIFS(AM:AM,$E:$E,$E439))))</f>
        <v/>
      </c>
      <c r="DC439" s="223" t="str">
        <f t="array" ref="DC439">IF(AN439="","",
IF(INDEX(Settings!$H:$H,MATCH(DC$1,Settings!$G:$G,0))=TRUE,
100-100*(AN439-MINIFS(AN:AN,$E:$E,$E439))/(MAXIFS(AN:AN,$E:$E,$E439)-MINIFS(AN:AN,$E:$E,$E439)),
100*(AN439-MINIFS(AN:AN,$E:$E,$E439))/(MAXIFS(AN:AN,$E:$E,$E439)-MINIFS(AN:AN,$E:$E,$E439))))</f>
        <v/>
      </c>
      <c r="DD439" s="223" t="str">
        <f t="array" ref="DD439">IF(AO439="","",
IF(INDEX(Settings!$H:$H,MATCH(DD$1,Settings!$G:$G,0))=TRUE,
100-100*(AO439-MINIFS(AO:AO,$E:$E,$E439))/(MAXIFS(AO:AO,$E:$E,$E439)-MINIFS(AO:AO,$E:$E,$E439)),
100*(AO439-MINIFS(AO:AO,$E:$E,$E439))/(MAXIFS(AO:AO,$E:$E,$E439)-MINIFS(AO:AO,$E:$E,$E439))))</f>
        <v/>
      </c>
      <c r="DE439" s="223" t="str">
        <f t="array" ref="DE439">IF(AP439="","",
IF(INDEX(Settings!$H:$H,MATCH(DE$1,Settings!$G:$G,0))=TRUE,
100-100*(AP439-MINIFS(AP:AP,$E:$E,$E439))/(MAXIFS(AP:AP,$E:$E,$E439)-MINIFS(AP:AP,$E:$E,$E439)),
100*(AP439-MINIFS(AP:AP,$E:$E,$E439))/(MAXIFS(AP:AP,$E:$E,$E439)-MINIFS(AP:AP,$E:$E,$E439))))</f>
        <v/>
      </c>
      <c r="DF439" s="223" t="str">
        <f t="array" ref="DF439">IF(AQ439="","",
IF(INDEX(Settings!$H:$H,MATCH(DF$1,Settings!$G:$G,0))=TRUE,
100-100*(AQ439-MINIFS(AQ:AQ,$E:$E,$E439))/(MAXIFS(AQ:AQ,$E:$E,$E439)-MINIFS(AQ:AQ,$E:$E,$E439)),
100*(AQ439-MINIFS(AQ:AQ,$E:$E,$E439))/(MAXIFS(AQ:AQ,$E:$E,$E439)-MINIFS(AQ:AQ,$E:$E,$E439))))</f>
        <v/>
      </c>
      <c r="DG439" s="223" t="str">
        <f t="array" ref="DG439">IF(AR439="","",
IF(INDEX(Settings!$H:$H,MATCH(DG$1,Settings!$G:$G,0))=TRUE,
100-100*(AR439-MINIFS(AR:AR,$E:$E,$E439))/(MAXIFS(AR:AR,$E:$E,$E439)-MINIFS(AR:AR,$E:$E,$E439)),
100*(AR439-MINIFS(AR:AR,$E:$E,$E439))/(MAXIFS(AR:AR,$E:$E,$E439)-MINIFS(AR:AR,$E:$E,$E439))))</f>
        <v/>
      </c>
      <c r="DH439" s="223" t="str">
        <f t="array" ref="DH439">IF(AS439="","",
IF(INDEX(Settings!$H:$H,MATCH(DH$1,Settings!$G:$G,0))=TRUE,
100-100*(AS439-MINIFS(AS:AS,$E:$E,$E439))/(MAXIFS(AS:AS,$E:$E,$E439)-MINIFS(AS:AS,$E:$E,$E439)),
100*(AS439-MINIFS(AS:AS,$E:$E,$E439))/(MAXIFS(AS:AS,$E:$E,$E439)-MINIFS(AS:AS,$E:$E,$E439))))</f>
        <v/>
      </c>
      <c r="DI439" s="223" t="str">
        <f t="array" ref="DI439">IF(AT439="","",
IF(INDEX(Settings!$H:$H,MATCH(DI$1,Settings!$G:$G,0))=TRUE,
100-100*(AT439-MINIFS(AT:AT,$E:$E,$E439))/(MAXIFS(AT:AT,$E:$E,$E439)-MINIFS(AT:AT,$E:$E,$E439)),
100*(AT439-MINIFS(AT:AT,$E:$E,$E439))/(MAXIFS(AT:AT,$E:$E,$E439)-MINIFS(AT:AT,$E:$E,$E439))))</f>
        <v/>
      </c>
      <c r="DJ439" s="223" t="str">
        <f t="array" ref="DJ439">IF(AU439="","",
IF(INDEX(Settings!$H:$H,MATCH(DJ$1,Settings!$G:$G,0))=TRUE,
100-100*(AU439-MINIFS(AU:AU,$E:$E,$E439))/(MAXIFS(AU:AU,$E:$E,$E439)-MINIFS(AU:AU,$E:$E,$E439)),
100*(AU439-MINIFS(AU:AU,$E:$E,$E439))/(MAXIFS(AU:AU,$E:$E,$E439)-MINIFS(AU:AU,$E:$E,$E439))))</f>
        <v/>
      </c>
      <c r="DK439" s="223" t="str">
        <f t="array" ref="DK439">IF(AV439="","",
IF(INDEX(Settings!$H:$H,MATCH(DK$1,Settings!$G:$G,0))=TRUE,
100-100*(AV439-MINIFS(AV:AV,$E:$E,$E439))/(MAXIFS(AV:AV,$E:$E,$E439)-MINIFS(AV:AV,$E:$E,$E439)),
100*(AV439-MINIFS(AV:AV,$E:$E,$E439))/(MAXIFS(AV:AV,$E:$E,$E439)-MINIFS(AV:AV,$E:$E,$E439))))</f>
        <v/>
      </c>
      <c r="DL439" s="223" t="str">
        <f t="array" ref="DL439">IF(AW439="","",
IF(INDEX(Settings!$H:$H,MATCH(DL$1,Settings!$G:$G,0))=TRUE,
100-100*(AW439-MINIFS(AW:AW,$E:$E,$E439))/(MAXIFS(AW:AW,$E:$E,$E439)-MINIFS(AW:AW,$E:$E,$E439)),
100*(AW439-MINIFS(AW:AW,$E:$E,$E439))/(MAXIFS(AW:AW,$E:$E,$E439)-MINIFS(AW:AW,$E:$E,$E439))))</f>
        <v/>
      </c>
      <c r="DM439" s="223" t="str">
        <f t="array" ref="DM439">IF(AX439="","",
IF(INDEX(Settings!$H:$H,MATCH(DM$1,Settings!$G:$G,0))=TRUE,
100-100*(AX439-MINIFS(AX:AX,$E:$E,$E439))/(MAXIFS(AX:AX,$E:$E,$E439)-MINIFS(AX:AX,$E:$E,$E439)),
100*(AX439-MINIFS(AX:AX,$E:$E,$E439))/(MAXIFS(AX:AX,$E:$E,$E439)-MINIFS(AX:AX,$E:$E,$E439))))</f>
        <v/>
      </c>
      <c r="DN439" s="223" t="str">
        <f t="array" ref="DN439">IF(AY439="","",
IF(INDEX(Settings!$H:$H,MATCH(DN$1,Settings!$G:$G,0))=TRUE,
100-100*(AY439-MINIFS(AY:AY,$E:$E,$E439))/(MAXIFS(AY:AY,$E:$E,$E439)-MINIFS(AY:AY,$E:$E,$E439)),
100*(AY439-MINIFS(AY:AY,$E:$E,$E439))/(MAXIFS(AY:AY,$E:$E,$E439)-MINIFS(AY:AY,$E:$E,$E439))))</f>
        <v/>
      </c>
      <c r="DO439" s="223" t="str">
        <f t="array" ref="DO439">IF(AZ439="","",
IF(INDEX(Settings!$H:$H,MATCH(DO$1,Settings!$G:$G,0))=TRUE,
100-100*(AZ439-MINIFS(AZ:AZ,$E:$E,$E439))/(MAXIFS(AZ:AZ,$E:$E,$E439)-MINIFS(AZ:AZ,$E:$E,$E439)),
100*(AZ439-MINIFS(AZ:AZ,$E:$E,$E439))/(MAXIFS(AZ:AZ,$E:$E,$E439)-MINIFS(AZ:AZ,$E:$E,$E439))))</f>
        <v/>
      </c>
      <c r="DP439" s="223" t="str">
        <f t="array" ref="DP439">IF(BA439="","",
IF(INDEX(Settings!$H:$H,MATCH(DP$1,Settings!$G:$G,0))=TRUE,
100-100*(BA439-MINIFS(BA:BA,$E:$E,$E439))/(MAXIFS(BA:BA,$E:$E,$E439)-MINIFS(BA:BA,$E:$E,$E439)),
100*(BA439-MINIFS(BA:BA,$E:$E,$E439))/(MAXIFS(BA:BA,$E:$E,$E439)-MINIFS(BA:BA,$E:$E,$E439))))</f>
        <v/>
      </c>
      <c r="DQ439" s="223" t="str">
        <f t="array" ref="DQ439">IF(BB439="","",
IF(INDEX(Settings!$H:$H,MATCH(DQ$1,Settings!$G:$G,0))=TRUE,
100-100*(BB439-MINIFS(BB:BB,$E:$E,$E439))/(MAXIFS(BB:BB,$E:$E,$E439)-MINIFS(BB:BB,$E:$E,$E439)),
100*(BB439-MINIFS(BB:BB,$E:$E,$E439))/(MAXIFS(BB:BB,$E:$E,$E439)-MINIFS(BB:BB,$E:$E,$E439))))</f>
        <v/>
      </c>
      <c r="DR439" s="223" t="str">
        <f t="array" ref="DR439">IF(BC439="","",
IF(INDEX(Settings!$H:$H,MATCH(DR$1,Settings!$G:$G,0))=TRUE,
100-100*(BC439-MINIFS(BC:BC,$E:$E,$E439))/(MAXIFS(BC:BC,$E:$E,$E439)-MINIFS(BC:BC,$E:$E,$E439)),
100*(BC439-MINIFS(BC:BC,$E:$E,$E439))/(MAXIFS(BC:BC,$E:$E,$E439)-MINIFS(BC:BC,$E:$E,$E439))))</f>
        <v/>
      </c>
      <c r="DS439" s="223" t="str">
        <f t="array" ref="DS439">IF(BD439="","",
IF(INDEX(Settings!$H:$H,MATCH(DS$1,Settings!$G:$G,0))=TRUE,
100-100*(BD439-MINIFS(BD:BD,$E:$E,$E439))/(MAXIFS(BD:BD,$E:$E,$E439)-MINIFS(BD:BD,$E:$E,$E439)),
100*(BD439-MINIFS(BD:BD,$E:$E,$E439))/(MAXIFS(BD:BD,$E:$E,$E439)-MINIFS(BD:BD,$E:$E,$E439))))</f>
        <v/>
      </c>
      <c r="DT439" s="223" t="str">
        <f t="array" ref="DT439">IF(BE439="","",
IF(INDEX(Settings!$H:$H,MATCH(DT$1,Settings!$G:$G,0))=TRUE,
100-100*(BE439-MINIFS(BE:BE,$E:$E,$E439))/(MAXIFS(BE:BE,$E:$E,$E439)-MINIFS(BE:BE,$E:$E,$E439)),
100*(BE439-MINIFS(BE:BE,$E:$E,$E439))/(MAXIFS(BE:BE,$E:$E,$E439)-MINIFS(BE:BE,$E:$E,$E439))))</f>
        <v/>
      </c>
      <c r="DU439" s="223" t="str">
        <f t="array" ref="DU439">IF(BF439="","",
IF(INDEX(Settings!$H:$H,MATCH(DU$1,Settings!$G:$G,0))=TRUE,
100-100*(BF439-MINIFS(BF:BF,$E:$E,$E439))/(MAXIFS(BF:BF,$E:$E,$E439)-MINIFS(BF:BF,$E:$E,$E439)),
100*(BF439-MINIFS(BF:BF,$E:$E,$E439))/(MAXIFS(BF:BF,$E:$E,$E439)-MINIFS(BF:BF,$E:$E,$E439))))</f>
        <v/>
      </c>
      <c r="DV439" s="223" t="str">
        <f t="array" ref="DV439">IF(BG439="","",
IF(INDEX(Settings!$H:$H,MATCH(DV$1,Settings!$G:$G,0))=TRUE,
100-100*(BG439-MINIFS(BG:BG,$E:$E,$E439))/(MAXIFS(BG:BG,$E:$E,$E439)-MINIFS(BG:BG,$E:$E,$E439)),
100*(BG439-MINIFS(BG:BG,$E:$E,$E439))/(MAXIFS(BG:BG,$E:$E,$E439)-MINIFS(BG:BG,$E:$E,$E439))))</f>
        <v/>
      </c>
      <c r="DW439" s="223" t="str">
        <f t="array" ref="DW439">IF(BH439="","",
IF(INDEX(Settings!$H:$H,MATCH(DW$1,Settings!$G:$G,0))=TRUE,
100-100*(BH439-MINIFS(BH:BH,$E:$E,$E439))/(MAXIFS(BH:BH,$E:$E,$E439)-MINIFS(BH:BH,$E:$E,$E439)),
100*(BH439-MINIFS(BH:BH,$E:$E,$E439))/(MAXIFS(BH:BH,$E:$E,$E439)-MINIFS(BH:BH,$E:$E,$E439))))</f>
        <v/>
      </c>
      <c r="DX439" s="223" t="str">
        <f t="array" ref="DX439">IF(BI439="","",
IF(INDEX(Settings!$H:$H,MATCH(DX$1,Settings!$G:$G,0))=TRUE,
100-100*(BI439-MINIFS(BI:BI,$E:$E,$E439))/(MAXIFS(BI:BI,$E:$E,$E439)-MINIFS(BI:BI,$E:$E,$E439)),
100*(BI439-MINIFS(BI:BI,$E:$E,$E439))/(MAXIFS(BI:BI,$E:$E,$E439)-MINIFS(BI:BI,$E:$E,$E439))))</f>
        <v/>
      </c>
      <c r="DY439" s="223" t="str">
        <f t="array" ref="DY439">IF(BJ439="","",
IF(INDEX(Settings!$H:$H,MATCH(DY$1,Settings!$G:$G,0))=TRUE,
100-100*(BJ439-MINIFS(BJ:BJ,$E:$E,$E439))/(MAXIFS(BJ:BJ,$E:$E,$E439)-MINIFS(BJ:BJ,$E:$E,$E439)),
100*(BJ439-MINIFS(BJ:BJ,$E:$E,$E439))/(MAXIFS(BJ:BJ,$E:$E,$E439)-MINIFS(BJ:BJ,$E:$E,$E439))))</f>
        <v/>
      </c>
      <c r="DZ439" s="225"/>
      <c r="EA439" s="225"/>
      <c r="EB439" s="225" t="str">
        <f t="shared" si="8"/>
        <v/>
      </c>
      <c r="EC439" s="225" t="str">
        <f t="shared" si="9"/>
        <v/>
      </c>
      <c r="ED439" s="225" t="str">
        <f t="shared" si="10"/>
        <v/>
      </c>
      <c r="EE439" s="225" t="str">
        <f t="shared" si="11"/>
        <v/>
      </c>
      <c r="EF439" s="225" t="str">
        <f t="shared" si="12"/>
        <v/>
      </c>
      <c r="EG439" s="225" t="str">
        <f t="shared" si="13"/>
        <v/>
      </c>
      <c r="EH439" s="225"/>
      <c r="EI439" s="225"/>
      <c r="EJ439" s="225"/>
      <c r="EK439" s="225"/>
      <c r="EL439" s="225"/>
      <c r="EM439" s="225"/>
    </row>
    <row r="440">
      <c r="A440" s="231"/>
      <c r="B440" s="231"/>
      <c r="C440" s="231"/>
      <c r="D440" s="231" t="str">
        <f t="array" ref="D440">IFERROR(INDEX(Profiles!$B:$B,MATCH($A440,Profiles!$A:$A,0)),"")</f>
        <v/>
      </c>
      <c r="E440" s="231"/>
      <c r="F440" s="231"/>
      <c r="G440" s="231"/>
      <c r="H440" s="231"/>
      <c r="I440" s="231" t="str">
        <f>IF(A440="","",IF(Settings!$N$3="DATE",F440&amp;": "&amp;TEXT(B440,"M/DD/YY"),F440&amp;": "&amp;H440))</f>
        <v/>
      </c>
      <c r="J440" s="231"/>
      <c r="K440" s="231"/>
      <c r="L440" s="231"/>
      <c r="M440" s="232" t="str">
        <f t="shared" si="14"/>
        <v/>
      </c>
      <c r="N440" s="231"/>
      <c r="O440" s="231"/>
      <c r="P440" s="231"/>
      <c r="Q440" s="231"/>
      <c r="R440" s="231"/>
      <c r="S440" s="230" t="str">
        <f>IFERROR(VLOOKUP(AF440, 'YOYO IR Scores'!A:C, 3, FALSE), "")
</f>
        <v/>
      </c>
      <c r="T440" s="231"/>
      <c r="U440" s="231"/>
      <c r="V440" s="231"/>
      <c r="W440" s="231"/>
      <c r="X440" s="233" t="str">
        <f t="shared" si="4"/>
        <v/>
      </c>
      <c r="Y440" s="234" t="str">
        <f t="shared" si="5"/>
        <v/>
      </c>
      <c r="Z440" s="234" t="str">
        <f t="shared" si="6"/>
        <v/>
      </c>
      <c r="AA440" s="233" t="str">
        <f t="shared" si="7"/>
        <v/>
      </c>
      <c r="AB440" s="232"/>
      <c r="AC440" s="232"/>
      <c r="AD440" s="232"/>
      <c r="AE440" s="232" t="str">
        <f>IFERROR(VLOOKUP(AF440, 'YOYO IR Scores'!A:C, 2, FALSE), "")</f>
        <v/>
      </c>
      <c r="AF440" s="232"/>
      <c r="AG440" s="232"/>
      <c r="AH440" s="232"/>
      <c r="AI440" s="232"/>
      <c r="AJ440" s="232"/>
      <c r="AK440" s="232"/>
      <c r="AL440" s="232"/>
      <c r="AM440" s="232"/>
      <c r="AN440" s="232"/>
      <c r="AO440" s="232"/>
      <c r="AP440" s="232"/>
      <c r="AQ440" s="232"/>
      <c r="AR440" s="232"/>
      <c r="AS440" s="232"/>
      <c r="AT440" s="232"/>
      <c r="AU440" s="232"/>
      <c r="AV440" s="232"/>
      <c r="AW440" s="232"/>
      <c r="AX440" s="232"/>
      <c r="AY440" s="232"/>
      <c r="AZ440" s="232"/>
      <c r="BA440" s="232"/>
      <c r="BB440" s="232"/>
      <c r="BC440" s="232"/>
      <c r="BD440" s="232"/>
      <c r="BE440" s="232"/>
      <c r="BF440" s="232"/>
      <c r="BG440" s="232"/>
      <c r="BH440" s="232"/>
      <c r="BI440" s="232"/>
      <c r="BJ440" s="232"/>
      <c r="BK440" s="232" t="str">
        <f t="array" ref="BK440">IF(J440="","",
IF(INDEX(Settings!$H:$H,MATCH(BY$1,Settings!$G:$G,0))=TRUE,
100-100*(J440-MIN(J:J))/(MAX(J:J)-MIN(J:J)),
100*(J440-MIN(J:J))/(MAX(J:J)-MIN(J:J))))</f>
        <v/>
      </c>
      <c r="BL440" s="232" t="str">
        <f t="array" ref="BL440">IF(J440="","",
IF(INDEX(Settings!$H:$H,MATCH(BY$1,Settings!$G:$G,0))=TRUE,
100-100*(J440-MINIFS(J:J,$E:$E,$E440))/(MAXIFS(J:J,$E:$E,$E440)-MINIFS(J:J,$E:$E,$E440)),
100*(J440-MINIFS(J:J,$E:$E,$E440))/(MAXIFS(J:J,$E:$E,$E440)-MINIFS(J:J,$E:$E,$E440))))</f>
        <v/>
      </c>
      <c r="BM440" s="232" t="str">
        <f t="array" ref="BM440">IF(J440="","",
IF(INDEX(Settings!$H:$H,MATCH(BY$1,Settings!$G:$G,0))=TRUE,
100-100*(J440-MINIFS(J:J,$E:$E,$E440,$I:$I,$I440))/(MAXIFS(J:J,$E:$E,$E440,$I:$I,$I440)-MINIFS(J:J,$E:$E,$E440,$I:$I,$I440)),
100*(J440-MINIFS(J:J,$E:$E,$E440,$I:$I,$I440))/(MAXIFS(J:J,$E:$E,$E440,$I:$I,$I440)-MINIFS(J:J,$E:$E,$E440,$I:$I,$I440))))</f>
        <v/>
      </c>
      <c r="BN440" s="231" t="str">
        <f t="array" ref="BN440">IF(J440="","",
IF(INDEX(Settings!$H:$H,MATCH(BY$1,Settings!$G:$G,0))=TRUE,
100-100*PERCENTRANK(J:J,J440),
100*PERCENTRANK(J:J,J440)))</f>
        <v/>
      </c>
      <c r="BO440" s="231" t="str">
        <f>IFERROR(__xludf.DUMMYFUNCTION("IF(J440="""","""",
IF(INDEX(Settings!$H:$H,MATCH(BY$1,Settings!$G:$G,0))=TRUE,
100-100*PERCENTRANK(FILTER(J:J,$E:$E=$E440),J440),
100*PERCENTRANK(FILTER(J:J,$E:$E=$E440),J440)))"),"")</f>
        <v/>
      </c>
      <c r="BP440" s="231" t="str">
        <f>IFERROR(__xludf.DUMMYFUNCTION("IF(J440="""","""",
IF(INDEX(Settings!$H:$H,MATCH(BY$1,Settings!$G:$G,0))=TRUE,
100-100*PERCENTRANK(FILTER(J:J,$E:$E=$E440,$I:$I=$I440),J440),
100*PERCENTRANK(FILTER(J:J,$E:$E=$E440,$I:$I=$I440),J440)))"),"")</f>
        <v/>
      </c>
      <c r="BQ440" s="233" t="str">
        <f t="array" ref="BQ440">IF(J440="","",
IF(INDEX(Settings!$H:$H,MATCH(BY$1,Settings!$G:$G,0))=TRUE,
-1*(J440-AVERAGE(J:J))/STDEV(J:J),
(J440-AVERAGE(J:J))/STDEV(J:J)))</f>
        <v/>
      </c>
      <c r="BR440" s="233" t="str">
        <f>IFERROR(__xludf.DUMMYFUNCTION("IF(J440="""","""",
IF(INDEX(Settings!$H:$H,MATCH(BY$1,Settings!$G:$G,0))=TRUE,
-1*(J440-AVERAGEIFS(J:J,$E:$E,$E440))/STDEV(FILTER(J:J,$E:$E=$E440)),
(J440-AVERAGEIFS(J:J,$E:$E,$E440))/STDEV(FILTER(J:J,$E:$E=$E440))))"),"")</f>
        <v/>
      </c>
      <c r="BS440" s="233"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1"/>
      <c r="BX440" s="231"/>
      <c r="BY440" s="232" t="str">
        <f t="array" ref="BY440">IF(J440="","",
IF(INDEX(Settings!$H:$H,MATCH(BY$1,Settings!$G:$G,0))=TRUE,
100-100*(J440-MINIFS(J:J,$E:$E,$E440))/(MAXIFS(J:J,$E:$E,$E440)-MINIFS(J:J,$E:$E,$E440)),
100*(J440-MINIFS(J:J,$E:$E,$E440))/(MAXIFS(J:J,$E:$E,$E440)-MINIFS(J:J,$E:$E,$E440))))</f>
        <v/>
      </c>
      <c r="BZ440" s="232" t="str">
        <f t="array" ref="BZ440">IF(K440="","",
IF(INDEX(Settings!$H:$H,MATCH(BZ$1,Settings!$G:$G,0))=TRUE,
100-100*(K440-MINIFS(K:K,$E:$E,$E440))/(MAXIFS(K:K,$E:$E,$E440)-MINIFS(K:K,$E:$E,$E440)),
100*(K440-MINIFS(K:K,$E:$E,$E440))/(MAXIFS(K:K,$E:$E,$E440)-MINIFS(K:K,$E:$E,$E440))))</f>
        <v/>
      </c>
      <c r="CA440" s="232" t="str">
        <f t="array" ref="CA440">IF(L440="","",
IF(INDEX(Settings!$H:$H,MATCH(CA$1,Settings!$G:$G,0))=TRUE,
100-100*(L440-MINIFS(L:L,$E:$E,$E440))/(MAXIFS(L:L,$E:$E,$E440)-MINIFS(L:L,$E:$E,$E440)),
100*(L440-MINIFS(L:L,$E:$E,$E440))/(MAXIFS(L:L,$E:$E,$E440)-MINIFS(L:L,$E:$E,$E440))))</f>
        <v/>
      </c>
      <c r="CB440" s="232" t="str">
        <f t="array" ref="CB440">IF(M440="","",
IF(INDEX(Settings!$H:$H,MATCH(CB$1,Settings!$G:$G,0))=TRUE,
100-100*(M440-MINIFS(M:M,$E:$E,$E440))/(MAXIFS(M:M,$E:$E,$E440)-MINIFS(M:M,$E:$E,$E440)),
100*(M440-MINIFS(M:M,$E:$E,$E440))/(MAXIFS(M:M,$E:$E,$E440)-MINIFS(M:M,$E:$E,$E440))))</f>
        <v/>
      </c>
      <c r="CC440" s="232" t="str">
        <f t="array" ref="CC440">IF(N440="","",
IF(INDEX(Settings!$H:$H,MATCH(CC$1,Settings!$G:$G,0))=TRUE,
100-100*(N440-MINIFS(N:N,$E:$E,$E440))/(MAXIFS(N:N,$E:$E,$E440)-MINIFS(N:N,$E:$E,$E440)),
100*(N440-MINIFS(N:N,$E:$E,$E440))/(MAXIFS(N:N,$E:$E,$E440)-MINIFS(N:N,$E:$E,$E440))))</f>
        <v/>
      </c>
      <c r="CD440" s="232" t="str">
        <f t="array" ref="CD440">IF(O440="","",
IF(INDEX(Settings!$H:$H,MATCH(CD$1,Settings!$G:$G,0))=TRUE,
100-100*(O440-MINIFS(O:O,$E:$E,$E440))/(MAXIFS(O:O,$E:$E,$E440)-MINIFS(O:O,$E:$E,$E440)),
100*(O440-MINIFS(O:O,$E:$E,$E440))/(MAXIFS(O:O,$E:$E,$E440)-MINIFS(O:O,$E:$E,$E440))))</f>
        <v/>
      </c>
      <c r="CE440" s="232" t="str">
        <f t="array" ref="CE440">IF(P440="","",
IF(INDEX(Settings!$H:$H,MATCH(CE$1,Settings!$G:$G,0))=TRUE,
100-100*(P440-MINIFS(P:P,$E:$E,$E440))/(MAXIFS(P:P,$E:$E,$E440)-MINIFS(P:P,$E:$E,$E440)),
100*(P440-MINIFS(P:P,$E:$E,$E440))/(MAXIFS(P:P,$E:$E,$E440)-MINIFS(P:P,$E:$E,$E440))))</f>
        <v/>
      </c>
      <c r="CF440" s="232" t="str">
        <f t="array" ref="CF440">IF(Q440="","",
IF(INDEX(Settings!$H:$H,MATCH(CF$1,Settings!$G:$G,0))=TRUE,
100-100*(Q440-MINIFS(Q:Q,$E:$E,$E440))/(MAXIFS(Q:Q,$E:$E,$E440)-MINIFS(Q:Q,$E:$E,$E440)),
100*(Q440-MINIFS(Q:Q,$E:$E,$E440))/(MAXIFS(Q:Q,$E:$E,$E440)-MINIFS(Q:Q,$E:$E,$E440))))</f>
        <v/>
      </c>
      <c r="CG440" s="232" t="str">
        <f t="array" ref="CG440">IF(R440="","",
IF(INDEX(Settings!$H:$H,MATCH(CG$1,Settings!$G:$G,0))=TRUE,
100-100*(R440-MINIFS(R:R,$E:$E,$E440))/(MAXIFS(R:R,$E:$E,$E440)-MINIFS(R:R,$E:$E,$E440)),
100*(R440-MINIFS(R:R,$E:$E,$E440))/(MAXIFS(R:R,$E:$E,$E440)-MINIFS(R:R,$E:$E,$E440))))</f>
        <v/>
      </c>
      <c r="CH440" s="232" t="str">
        <f t="array" ref="CH440">IF(S440="","",
IF(INDEX(Settings!$H:$H,MATCH(CH$1,Settings!$G:$G,0))=TRUE,
100-100*(S440-MINIFS(S:S,$E:$E,$E440))/(MAXIFS(S:S,$E:$E,$E440)-MINIFS(S:S,$E:$E,$E440)),
100*(S440-MINIFS(S:S,$E:$E,$E440))/(MAXIFS(S:S,$E:$E,$E440)-MINIFS(S:S,$E:$E,$E440))))</f>
        <v/>
      </c>
      <c r="CI440" s="232" t="str">
        <f t="array" ref="CI440">IF(T440="","",
IF(INDEX(Settings!$H:$H,MATCH(CI$1,Settings!$G:$G,0))=TRUE,
100-100*(T440-MINIFS(T:T,$E:$E,$E440))/(MAXIFS(T:T,$E:$E,$E440)-MINIFS(T:T,$E:$E,$E440)),
100*(T440-MINIFS(T:T,$E:$E,$E440))/(MAXIFS(T:T,$E:$E,$E440)-MINIFS(T:T,$E:$E,$E440))))</f>
        <v/>
      </c>
      <c r="CJ440" s="232" t="str">
        <f t="array" ref="CJ440">IF(U440="","",
IF(INDEX(Settings!$H:$H,MATCH(CJ$1,Settings!$G:$G,0))=TRUE,
100-100*(U440-MINIFS(U:U,$E:$E,$E440))/(MAXIFS(U:U,$E:$E,$E440)-MINIFS(U:U,$E:$E,$E440)),
100*(U440-MINIFS(U:U,$E:$E,$E440))/(MAXIFS(U:U,$E:$E,$E440)-MINIFS(U:U,$E:$E,$E440))))</f>
        <v/>
      </c>
      <c r="CK440" s="232" t="str">
        <f t="array" ref="CK440">IF(V440="","",
IF(INDEX(Settings!$H:$H,MATCH(CK$1,Settings!$G:$G,0))=TRUE,
100-100*(V440-MINIFS(V:V,$E:$E,$E440))/(MAXIFS(V:V,$E:$E,$E440)-MINIFS(V:V,$E:$E,$E440)),
100*(V440-MINIFS(V:V,$E:$E,$E440))/(MAXIFS(V:V,$E:$E,$E440)-MINIFS(V:V,$E:$E,$E440))))</f>
        <v/>
      </c>
      <c r="CL440" s="232" t="str">
        <f t="array" ref="CL440">IF(W440="","",
IF(INDEX(Settings!$H:$H,MATCH(CL$1,Settings!$G:$G,0))=TRUE,
100-100*(W440-MINIFS(W:W,$E:$E,$E440))/(MAXIFS(W:W,$E:$E,$E440)-MINIFS(W:W,$E:$E,$E440)),
100*(W440-MINIFS(W:W,$E:$E,$E440))/(MAXIFS(W:W,$E:$E,$E440)-MINIFS(W:W,$E:$E,$E440))))</f>
        <v/>
      </c>
      <c r="CM440" s="232" t="str">
        <f t="array" ref="CM440">IF(X440="","",
IF(INDEX(Settings!$H:$H,MATCH(CM$1,Settings!$G:$G,0))=TRUE,
100-100*(X440-MINIFS(X:X,$E:$E,$E440))/(MAXIFS(X:X,$E:$E,$E440)-MINIFS(X:X,$E:$E,$E440)),
100*(X440-MINIFS(X:X,$E:$E,$E440))/(MAXIFS(X:X,$E:$E,$E440)-MINIFS(X:X,$E:$E,$E440))))</f>
        <v/>
      </c>
      <c r="CN440" s="232" t="str">
        <f t="array" ref="CN440">IF(Y440="","",
IF(INDEX(Settings!$H:$H,MATCH(CN$1,Settings!$G:$G,0))=TRUE,
100-100*(Y440-MINIFS(Y:Y,$E:$E,$E440))/(MAXIFS(Y:Y,$E:$E,$E440)-MINIFS(Y:Y,$E:$E,$E440)),
100*(Y440-MINIFS(Y:Y,$E:$E,$E440))/(MAXIFS(Y:Y,$E:$E,$E440)-MINIFS(Y:Y,$E:$E,$E440))))</f>
        <v/>
      </c>
      <c r="CO440" s="232" t="str">
        <f t="array" ref="CO440">IF(Z440="","",
IF(INDEX(Settings!$H:$H,MATCH(CO$1,Settings!$G:$G,0))=TRUE,
100-100*(Z440-MINIFS(Z:Z,$E:$E,$E440))/(MAXIFS(Z:Z,$E:$E,$E440)-MINIFS(Z:Z,$E:$E,$E440)),
100*(Z440-MINIFS(Z:Z,$E:$E,$E440))/(MAXIFS(Z:Z,$E:$E,$E440)-MINIFS(Z:Z,$E:$E,$E440))))</f>
        <v/>
      </c>
      <c r="CP440" s="232" t="str">
        <f t="array" ref="CP440">IF(AA440="","",
IF(INDEX(Settings!$H:$H,MATCH(CP$1,Settings!$G:$G,0))=TRUE,
100-100*(AA440-MINIFS(AA:AA,$E:$E,$E440))/(MAXIFS(AA:AA,$E:$E,$E440)-MINIFS(AA:AA,$E:$E,$E440)),
100*(AA440-MINIFS(AA:AA,$E:$E,$E440))/(MAXIFS(AA:AA,$E:$E,$E440)-MINIFS(AA:AA,$E:$E,$E440))))</f>
        <v/>
      </c>
      <c r="CQ440" s="232" t="str">
        <f t="array" ref="CQ440">IF(AB440="","",
IF(INDEX(Settings!$H:$H,MATCH(CQ$1,Settings!$G:$G,0))=TRUE,
100-100*(AB440-MINIFS(AB:AB,$E:$E,$E440))/(MAXIFS(AB:AB,$E:$E,$E440)-MINIFS(AB:AB,$E:$E,$E440)),
100*(AB440-MINIFS(AB:AB,$E:$E,$E440))/(MAXIFS(AB:AB,$E:$E,$E440)-MINIFS(AB:AB,$E:$E,$E440))))</f>
        <v/>
      </c>
      <c r="CR440" s="232" t="str">
        <f t="array" ref="CR440">IF(AC440="","",
IF(INDEX(Settings!$H:$H,MATCH(CR$1,Settings!$G:$G,0))=TRUE,
100-100*(AC440-MINIFS(AC:AC,$E:$E,$E440))/(MAXIFS(AC:AC,$E:$E,$E440)-MINIFS(AC:AC,$E:$E,$E440)),
100*(AC440-MINIFS(AC:AC,$E:$E,$E440))/(MAXIFS(AC:AC,$E:$E,$E440)-MINIFS(AC:AC,$E:$E,$E440))))</f>
        <v/>
      </c>
      <c r="CS440" s="232" t="str">
        <f t="array" ref="CS440">IF(AD440="","",
IF(INDEX(Settings!$H:$H,MATCH(CS$1,Settings!$G:$G,0))=TRUE,
100-100*(AD440-MINIFS(AD:AD,$E:$E,$E440))/(MAXIFS(AD:AD,$E:$E,$E440)-MINIFS(AD:AD,$E:$E,$E440)),
100*(AD440-MINIFS(AD:AD,$E:$E,$E440))/(MAXIFS(AD:AD,$E:$E,$E440)-MINIFS(AD:AD,$E:$E,$E440))))</f>
        <v/>
      </c>
      <c r="CT440" s="232" t="str">
        <f t="array" ref="CT440">IF(AE440="","",
IF(INDEX(Settings!$H:$H,MATCH(CT$1,Settings!$G:$G,0))=TRUE,
100-100*(AE440-MINIFS(AE:AE,$E:$E,$E440))/(MAXIFS(AE:AE,$E:$E,$E440)-MINIFS(AE:AE,$E:$E,$E440)),
100*(AE440-MINIFS(AE:AE,$E:$E,$E440))/(MAXIFS(AE:AE,$E:$E,$E440)-MINIFS(AE:AE,$E:$E,$E440))))</f>
        <v/>
      </c>
      <c r="CU440" s="232" t="str">
        <f t="array" ref="CU440">IF(AF440="","",
IF(INDEX(Settings!$H:$H,MATCH(CU$1,Settings!$G:$G,0))=TRUE,
100-100*(AF440-MINIFS(AF:AF,$E:$E,$E440))/(MAXIFS(AF:AF,$E:$E,$E440)-MINIFS(AF:AF,$E:$E,$E440)),
100*(AF440-MINIFS(AF:AF,$E:$E,$E440))/(MAXIFS(AF:AF,$E:$E,$E440)-MINIFS(AF:AF,$E:$E,$E440))))</f>
        <v/>
      </c>
      <c r="CV440" s="232" t="str">
        <f t="array" ref="CV440">IF(AG440="","",
IF(INDEX(Settings!$H:$H,MATCH(CV$1,Settings!$G:$G,0))=TRUE,
100-100*(AG440-MINIFS(AG:AG,$E:$E,$E440))/(MAXIFS(AG:AG,$E:$E,$E440)-MINIFS(AG:AG,$E:$E,$E440)),
100*(AG440-MINIFS(AG:AG,$E:$E,$E440))/(MAXIFS(AG:AG,$E:$E,$E440)-MINIFS(AG:AG,$E:$E,$E440))))</f>
        <v/>
      </c>
      <c r="CW440" s="232" t="str">
        <f t="array" ref="CW440">IF(AH440="","",
IF(INDEX(Settings!$H:$H,MATCH(CW$1,Settings!$G:$G,0))=TRUE,
100-100*(AH440-MINIFS(AH:AH,$E:$E,$E440))/(MAXIFS(AH:AH,$E:$E,$E440)-MINIFS(AH:AH,$E:$E,$E440)),
100*(AH440-MINIFS(AH:AH,$E:$E,$E440))/(MAXIFS(AH:AH,$E:$E,$E440)-MINIFS(AH:AH,$E:$E,$E440))))</f>
        <v/>
      </c>
      <c r="CX440" s="232" t="str">
        <f t="array" ref="CX440">IF(AI440="","",
IF(INDEX(Settings!$H:$H,MATCH(CX$1,Settings!$G:$G,0))=TRUE,
100-100*(AI440-MINIFS(AI:AI,$E:$E,$E440))/(MAXIFS(AI:AI,$E:$E,$E440)-MINIFS(AI:AI,$E:$E,$E440)),
100*(AI440-MINIFS(AI:AI,$E:$E,$E440))/(MAXIFS(AI:AI,$E:$E,$E440)-MINIFS(AI:AI,$E:$E,$E440))))</f>
        <v/>
      </c>
      <c r="CY440" s="232" t="str">
        <f t="array" ref="CY440">IF(AJ440="","",
IF(INDEX(Settings!$H:$H,MATCH(CY$1,Settings!$G:$G,0))=TRUE,
100-100*(AJ440-MINIFS(AJ:AJ,$E:$E,$E440))/(MAXIFS(AJ:AJ,$E:$E,$E440)-MINIFS(AJ:AJ,$E:$E,$E440)),
100*(AJ440-MINIFS(AJ:AJ,$E:$E,$E440))/(MAXIFS(AJ:AJ,$E:$E,$E440)-MINIFS(AJ:AJ,$E:$E,$E440))))</f>
        <v/>
      </c>
      <c r="CZ440" s="232" t="str">
        <f t="array" ref="CZ440">IF(AK440="","",
IF(INDEX(Settings!$H:$H,MATCH(CZ$1,Settings!$G:$G,0))=TRUE,
100-100*(AK440-MINIFS(AK:AK,$E:$E,$E440))/(MAXIFS(AK:AK,$E:$E,$E440)-MINIFS(AK:AK,$E:$E,$E440)),
100*(AK440-MINIFS(AK:AK,$E:$E,$E440))/(MAXIFS(AK:AK,$E:$E,$E440)-MINIFS(AK:AK,$E:$E,$E440))))</f>
        <v/>
      </c>
      <c r="DA440" s="232" t="str">
        <f t="array" ref="DA440">IF(AL440="","",
IF(INDEX(Settings!$H:$H,MATCH(DA$1,Settings!$G:$G,0))=TRUE,
100-100*(AL440-MINIFS(AL:AL,$E:$E,$E440))/(MAXIFS(AL:AL,$E:$E,$E440)-MINIFS(AL:AL,$E:$E,$E440)),
100*(AL440-MINIFS(AL:AL,$E:$E,$E440))/(MAXIFS(AL:AL,$E:$E,$E440)-MINIFS(AL:AL,$E:$E,$E440))))</f>
        <v/>
      </c>
      <c r="DB440" s="232" t="str">
        <f t="array" ref="DB440">IF(AM440="","",
IF(INDEX(Settings!$H:$H,MATCH(DB$1,Settings!$G:$G,0))=TRUE,
100-100*(AM440-MINIFS(AM:AM,$E:$E,$E440))/(MAXIFS(AM:AM,$E:$E,$E440)-MINIFS(AM:AM,$E:$E,$E440)),
100*(AM440-MINIFS(AM:AM,$E:$E,$E440))/(MAXIFS(AM:AM,$E:$E,$E440)-MINIFS(AM:AM,$E:$E,$E440))))</f>
        <v/>
      </c>
      <c r="DC440" s="232" t="str">
        <f t="array" ref="DC440">IF(AN440="","",
IF(INDEX(Settings!$H:$H,MATCH(DC$1,Settings!$G:$G,0))=TRUE,
100-100*(AN440-MINIFS(AN:AN,$E:$E,$E440))/(MAXIFS(AN:AN,$E:$E,$E440)-MINIFS(AN:AN,$E:$E,$E440)),
100*(AN440-MINIFS(AN:AN,$E:$E,$E440))/(MAXIFS(AN:AN,$E:$E,$E440)-MINIFS(AN:AN,$E:$E,$E440))))</f>
        <v/>
      </c>
      <c r="DD440" s="232" t="str">
        <f t="array" ref="DD440">IF(AO440="","",
IF(INDEX(Settings!$H:$H,MATCH(DD$1,Settings!$G:$G,0))=TRUE,
100-100*(AO440-MINIFS(AO:AO,$E:$E,$E440))/(MAXIFS(AO:AO,$E:$E,$E440)-MINIFS(AO:AO,$E:$E,$E440)),
100*(AO440-MINIFS(AO:AO,$E:$E,$E440))/(MAXIFS(AO:AO,$E:$E,$E440)-MINIFS(AO:AO,$E:$E,$E440))))</f>
        <v/>
      </c>
      <c r="DE440" s="232" t="str">
        <f t="array" ref="DE440">IF(AP440="","",
IF(INDEX(Settings!$H:$H,MATCH(DE$1,Settings!$G:$G,0))=TRUE,
100-100*(AP440-MINIFS(AP:AP,$E:$E,$E440))/(MAXIFS(AP:AP,$E:$E,$E440)-MINIFS(AP:AP,$E:$E,$E440)),
100*(AP440-MINIFS(AP:AP,$E:$E,$E440))/(MAXIFS(AP:AP,$E:$E,$E440)-MINIFS(AP:AP,$E:$E,$E440))))</f>
        <v/>
      </c>
      <c r="DF440" s="232" t="str">
        <f t="array" ref="DF440">IF(AQ440="","",
IF(INDEX(Settings!$H:$H,MATCH(DF$1,Settings!$G:$G,0))=TRUE,
100-100*(AQ440-MINIFS(AQ:AQ,$E:$E,$E440))/(MAXIFS(AQ:AQ,$E:$E,$E440)-MINIFS(AQ:AQ,$E:$E,$E440)),
100*(AQ440-MINIFS(AQ:AQ,$E:$E,$E440))/(MAXIFS(AQ:AQ,$E:$E,$E440)-MINIFS(AQ:AQ,$E:$E,$E440))))</f>
        <v/>
      </c>
      <c r="DG440" s="232" t="str">
        <f t="array" ref="DG440">IF(AR440="","",
IF(INDEX(Settings!$H:$H,MATCH(DG$1,Settings!$G:$G,0))=TRUE,
100-100*(AR440-MINIFS(AR:AR,$E:$E,$E440))/(MAXIFS(AR:AR,$E:$E,$E440)-MINIFS(AR:AR,$E:$E,$E440)),
100*(AR440-MINIFS(AR:AR,$E:$E,$E440))/(MAXIFS(AR:AR,$E:$E,$E440)-MINIFS(AR:AR,$E:$E,$E440))))</f>
        <v/>
      </c>
      <c r="DH440" s="232" t="str">
        <f t="array" ref="DH440">IF(AS440="","",
IF(INDEX(Settings!$H:$H,MATCH(DH$1,Settings!$G:$G,0))=TRUE,
100-100*(AS440-MINIFS(AS:AS,$E:$E,$E440))/(MAXIFS(AS:AS,$E:$E,$E440)-MINIFS(AS:AS,$E:$E,$E440)),
100*(AS440-MINIFS(AS:AS,$E:$E,$E440))/(MAXIFS(AS:AS,$E:$E,$E440)-MINIFS(AS:AS,$E:$E,$E440))))</f>
        <v/>
      </c>
      <c r="DI440" s="232" t="str">
        <f t="array" ref="DI440">IF(AT440="","",
IF(INDEX(Settings!$H:$H,MATCH(DI$1,Settings!$G:$G,0))=TRUE,
100-100*(AT440-MINIFS(AT:AT,$E:$E,$E440))/(MAXIFS(AT:AT,$E:$E,$E440)-MINIFS(AT:AT,$E:$E,$E440)),
100*(AT440-MINIFS(AT:AT,$E:$E,$E440))/(MAXIFS(AT:AT,$E:$E,$E440)-MINIFS(AT:AT,$E:$E,$E440))))</f>
        <v/>
      </c>
      <c r="DJ440" s="232" t="str">
        <f t="array" ref="DJ440">IF(AU440="","",
IF(INDEX(Settings!$H:$H,MATCH(DJ$1,Settings!$G:$G,0))=TRUE,
100-100*(AU440-MINIFS(AU:AU,$E:$E,$E440))/(MAXIFS(AU:AU,$E:$E,$E440)-MINIFS(AU:AU,$E:$E,$E440)),
100*(AU440-MINIFS(AU:AU,$E:$E,$E440))/(MAXIFS(AU:AU,$E:$E,$E440)-MINIFS(AU:AU,$E:$E,$E440))))</f>
        <v/>
      </c>
      <c r="DK440" s="232" t="str">
        <f t="array" ref="DK440">IF(AV440="","",
IF(INDEX(Settings!$H:$H,MATCH(DK$1,Settings!$G:$G,0))=TRUE,
100-100*(AV440-MINIFS(AV:AV,$E:$E,$E440))/(MAXIFS(AV:AV,$E:$E,$E440)-MINIFS(AV:AV,$E:$E,$E440)),
100*(AV440-MINIFS(AV:AV,$E:$E,$E440))/(MAXIFS(AV:AV,$E:$E,$E440)-MINIFS(AV:AV,$E:$E,$E440))))</f>
        <v/>
      </c>
      <c r="DL440" s="232" t="str">
        <f t="array" ref="DL440">IF(AW440="","",
IF(INDEX(Settings!$H:$H,MATCH(DL$1,Settings!$G:$G,0))=TRUE,
100-100*(AW440-MINIFS(AW:AW,$E:$E,$E440))/(MAXIFS(AW:AW,$E:$E,$E440)-MINIFS(AW:AW,$E:$E,$E440)),
100*(AW440-MINIFS(AW:AW,$E:$E,$E440))/(MAXIFS(AW:AW,$E:$E,$E440)-MINIFS(AW:AW,$E:$E,$E440))))</f>
        <v/>
      </c>
      <c r="DM440" s="232" t="str">
        <f t="array" ref="DM440">IF(AX440="","",
IF(INDEX(Settings!$H:$H,MATCH(DM$1,Settings!$G:$G,0))=TRUE,
100-100*(AX440-MINIFS(AX:AX,$E:$E,$E440))/(MAXIFS(AX:AX,$E:$E,$E440)-MINIFS(AX:AX,$E:$E,$E440)),
100*(AX440-MINIFS(AX:AX,$E:$E,$E440))/(MAXIFS(AX:AX,$E:$E,$E440)-MINIFS(AX:AX,$E:$E,$E440))))</f>
        <v/>
      </c>
      <c r="DN440" s="232" t="str">
        <f t="array" ref="DN440">IF(AY440="","",
IF(INDEX(Settings!$H:$H,MATCH(DN$1,Settings!$G:$G,0))=TRUE,
100-100*(AY440-MINIFS(AY:AY,$E:$E,$E440))/(MAXIFS(AY:AY,$E:$E,$E440)-MINIFS(AY:AY,$E:$E,$E440)),
100*(AY440-MINIFS(AY:AY,$E:$E,$E440))/(MAXIFS(AY:AY,$E:$E,$E440)-MINIFS(AY:AY,$E:$E,$E440))))</f>
        <v/>
      </c>
      <c r="DO440" s="232" t="str">
        <f t="array" ref="DO440">IF(AZ440="","",
IF(INDEX(Settings!$H:$H,MATCH(DO$1,Settings!$G:$G,0))=TRUE,
100-100*(AZ440-MINIFS(AZ:AZ,$E:$E,$E440))/(MAXIFS(AZ:AZ,$E:$E,$E440)-MINIFS(AZ:AZ,$E:$E,$E440)),
100*(AZ440-MINIFS(AZ:AZ,$E:$E,$E440))/(MAXIFS(AZ:AZ,$E:$E,$E440)-MINIFS(AZ:AZ,$E:$E,$E440))))</f>
        <v/>
      </c>
      <c r="DP440" s="232" t="str">
        <f t="array" ref="DP440">IF(BA440="","",
IF(INDEX(Settings!$H:$H,MATCH(DP$1,Settings!$G:$G,0))=TRUE,
100-100*(BA440-MINIFS(BA:BA,$E:$E,$E440))/(MAXIFS(BA:BA,$E:$E,$E440)-MINIFS(BA:BA,$E:$E,$E440)),
100*(BA440-MINIFS(BA:BA,$E:$E,$E440))/(MAXIFS(BA:BA,$E:$E,$E440)-MINIFS(BA:BA,$E:$E,$E440))))</f>
        <v/>
      </c>
      <c r="DQ440" s="232" t="str">
        <f t="array" ref="DQ440">IF(BB440="","",
IF(INDEX(Settings!$H:$H,MATCH(DQ$1,Settings!$G:$G,0))=TRUE,
100-100*(BB440-MINIFS(BB:BB,$E:$E,$E440))/(MAXIFS(BB:BB,$E:$E,$E440)-MINIFS(BB:BB,$E:$E,$E440)),
100*(BB440-MINIFS(BB:BB,$E:$E,$E440))/(MAXIFS(BB:BB,$E:$E,$E440)-MINIFS(BB:BB,$E:$E,$E440))))</f>
        <v/>
      </c>
      <c r="DR440" s="232" t="str">
        <f t="array" ref="DR440">IF(BC440="","",
IF(INDEX(Settings!$H:$H,MATCH(DR$1,Settings!$G:$G,0))=TRUE,
100-100*(BC440-MINIFS(BC:BC,$E:$E,$E440))/(MAXIFS(BC:BC,$E:$E,$E440)-MINIFS(BC:BC,$E:$E,$E440)),
100*(BC440-MINIFS(BC:BC,$E:$E,$E440))/(MAXIFS(BC:BC,$E:$E,$E440)-MINIFS(BC:BC,$E:$E,$E440))))</f>
        <v/>
      </c>
      <c r="DS440" s="232" t="str">
        <f t="array" ref="DS440">IF(BD440="","",
IF(INDEX(Settings!$H:$H,MATCH(DS$1,Settings!$G:$G,0))=TRUE,
100-100*(BD440-MINIFS(BD:BD,$E:$E,$E440))/(MAXIFS(BD:BD,$E:$E,$E440)-MINIFS(BD:BD,$E:$E,$E440)),
100*(BD440-MINIFS(BD:BD,$E:$E,$E440))/(MAXIFS(BD:BD,$E:$E,$E440)-MINIFS(BD:BD,$E:$E,$E440))))</f>
        <v/>
      </c>
      <c r="DT440" s="232" t="str">
        <f t="array" ref="DT440">IF(BE440="","",
IF(INDEX(Settings!$H:$H,MATCH(DT$1,Settings!$G:$G,0))=TRUE,
100-100*(BE440-MINIFS(BE:BE,$E:$E,$E440))/(MAXIFS(BE:BE,$E:$E,$E440)-MINIFS(BE:BE,$E:$E,$E440)),
100*(BE440-MINIFS(BE:BE,$E:$E,$E440))/(MAXIFS(BE:BE,$E:$E,$E440)-MINIFS(BE:BE,$E:$E,$E440))))</f>
        <v/>
      </c>
      <c r="DU440" s="232" t="str">
        <f t="array" ref="DU440">IF(BF440="","",
IF(INDEX(Settings!$H:$H,MATCH(DU$1,Settings!$G:$G,0))=TRUE,
100-100*(BF440-MINIFS(BF:BF,$E:$E,$E440))/(MAXIFS(BF:BF,$E:$E,$E440)-MINIFS(BF:BF,$E:$E,$E440)),
100*(BF440-MINIFS(BF:BF,$E:$E,$E440))/(MAXIFS(BF:BF,$E:$E,$E440)-MINIFS(BF:BF,$E:$E,$E440))))</f>
        <v/>
      </c>
      <c r="DV440" s="232" t="str">
        <f t="array" ref="DV440">IF(BG440="","",
IF(INDEX(Settings!$H:$H,MATCH(DV$1,Settings!$G:$G,0))=TRUE,
100-100*(BG440-MINIFS(BG:BG,$E:$E,$E440))/(MAXIFS(BG:BG,$E:$E,$E440)-MINIFS(BG:BG,$E:$E,$E440)),
100*(BG440-MINIFS(BG:BG,$E:$E,$E440))/(MAXIFS(BG:BG,$E:$E,$E440)-MINIFS(BG:BG,$E:$E,$E440))))</f>
        <v/>
      </c>
      <c r="DW440" s="232" t="str">
        <f t="array" ref="DW440">IF(BH440="","",
IF(INDEX(Settings!$H:$H,MATCH(DW$1,Settings!$G:$G,0))=TRUE,
100-100*(BH440-MINIFS(BH:BH,$E:$E,$E440))/(MAXIFS(BH:BH,$E:$E,$E440)-MINIFS(BH:BH,$E:$E,$E440)),
100*(BH440-MINIFS(BH:BH,$E:$E,$E440))/(MAXIFS(BH:BH,$E:$E,$E440)-MINIFS(BH:BH,$E:$E,$E440))))</f>
        <v/>
      </c>
      <c r="DX440" s="232" t="str">
        <f t="array" ref="DX440">IF(BI440="","",
IF(INDEX(Settings!$H:$H,MATCH(DX$1,Settings!$G:$G,0))=TRUE,
100-100*(BI440-MINIFS(BI:BI,$E:$E,$E440))/(MAXIFS(BI:BI,$E:$E,$E440)-MINIFS(BI:BI,$E:$E,$E440)),
100*(BI440-MINIFS(BI:BI,$E:$E,$E440))/(MAXIFS(BI:BI,$E:$E,$E440)-MINIFS(BI:BI,$E:$E,$E440))))</f>
        <v/>
      </c>
      <c r="DY440" s="232" t="str">
        <f t="array" ref="DY440">IF(BJ440="","",
IF(INDEX(Settings!$H:$H,MATCH(DY$1,Settings!$G:$G,0))=TRUE,
100-100*(BJ440-MINIFS(BJ:BJ,$E:$E,$E440))/(MAXIFS(BJ:BJ,$E:$E,$E440)-MINIFS(BJ:BJ,$E:$E,$E440)),
100*(BJ440-MINIFS(BJ:BJ,$E:$E,$E440))/(MAXIFS(BJ:BJ,$E:$E,$E440)-MINIFS(BJ:BJ,$E:$E,$E440))))</f>
        <v/>
      </c>
      <c r="DZ440" s="234"/>
      <c r="EA440" s="234"/>
      <c r="EB440" s="234" t="str">
        <f t="shared" si="8"/>
        <v/>
      </c>
      <c r="EC440" s="234" t="str">
        <f t="shared" si="9"/>
        <v/>
      </c>
      <c r="ED440" s="234" t="str">
        <f t="shared" si="10"/>
        <v/>
      </c>
      <c r="EE440" s="234" t="str">
        <f t="shared" si="11"/>
        <v/>
      </c>
      <c r="EF440" s="234" t="str">
        <f t="shared" si="12"/>
        <v/>
      </c>
      <c r="EG440" s="234" t="str">
        <f t="shared" si="13"/>
        <v/>
      </c>
      <c r="EH440" s="234"/>
      <c r="EI440" s="234"/>
      <c r="EJ440" s="234"/>
      <c r="EK440" s="234"/>
      <c r="EL440" s="234"/>
      <c r="EM440" s="234"/>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3" t="str">
        <f t="shared" si="14"/>
        <v/>
      </c>
      <c r="N441" s="49"/>
      <c r="O441" s="49"/>
      <c r="P441" s="49"/>
      <c r="Q441" s="49"/>
      <c r="R441" s="49"/>
      <c r="S441" s="222" t="str">
        <f>IFERROR(VLOOKUP(AF441, 'YOYO IR Scores'!A:C, 3, FALSE), "")
</f>
        <v/>
      </c>
      <c r="T441" s="49"/>
      <c r="U441" s="49"/>
      <c r="V441" s="49"/>
      <c r="W441" s="49"/>
      <c r="X441" s="224" t="str">
        <f t="shared" si="4"/>
        <v/>
      </c>
      <c r="Y441" s="225" t="str">
        <f t="shared" si="5"/>
        <v/>
      </c>
      <c r="Z441" s="225" t="str">
        <f t="shared" si="6"/>
        <v/>
      </c>
      <c r="AA441" s="224" t="str">
        <f t="shared" si="7"/>
        <v/>
      </c>
      <c r="AB441" s="223"/>
      <c r="AC441" s="223"/>
      <c r="AD441" s="223"/>
      <c r="AE441" s="223" t="str">
        <f>IFERROR(VLOOKUP(AF441, 'YOYO IR Scores'!A:C, 2, FALSE), "")</f>
        <v/>
      </c>
      <c r="AF441" s="223"/>
      <c r="AG441" s="223"/>
      <c r="AH441" s="223"/>
      <c r="AI441" s="223"/>
      <c r="AJ441" s="223"/>
      <c r="AK441" s="223"/>
      <c r="AL441" s="223"/>
      <c r="AM441" s="223"/>
      <c r="AN441" s="223"/>
      <c r="AO441" s="223"/>
      <c r="AP441" s="223"/>
      <c r="AQ441" s="223"/>
      <c r="AR441" s="223"/>
      <c r="AS441" s="223"/>
      <c r="AT441" s="223"/>
      <c r="AU441" s="223"/>
      <c r="AV441" s="223"/>
      <c r="AW441" s="223"/>
      <c r="AX441" s="223"/>
      <c r="AY441" s="223"/>
      <c r="AZ441" s="223"/>
      <c r="BA441" s="223"/>
      <c r="BB441" s="223"/>
      <c r="BC441" s="223"/>
      <c r="BD441" s="223"/>
      <c r="BE441" s="223"/>
      <c r="BF441" s="223"/>
      <c r="BG441" s="223"/>
      <c r="BH441" s="223"/>
      <c r="BI441" s="223"/>
      <c r="BJ441" s="223"/>
      <c r="BK441" s="223" t="str">
        <f t="array" ref="BK441">IF(J441="","",
IF(INDEX(Settings!$H:$H,MATCH(BY$1,Settings!$G:$G,0))=TRUE,
100-100*(J441-MIN(J:J))/(MAX(J:J)-MIN(J:J)),
100*(J441-MIN(J:J))/(MAX(J:J)-MIN(J:J))))</f>
        <v/>
      </c>
      <c r="BL441" s="223" t="str">
        <f t="array" ref="BL441">IF(J441="","",
IF(INDEX(Settings!$H:$H,MATCH(BY$1,Settings!$G:$G,0))=TRUE,
100-100*(J441-MINIFS(J:J,$E:$E,$E441))/(MAXIFS(J:J,$E:$E,$E441)-MINIFS(J:J,$E:$E,$E441)),
100*(J441-MINIFS(J:J,$E:$E,$E441))/(MAXIFS(J:J,$E:$E,$E441)-MINIFS(J:J,$E:$E,$E441))))</f>
        <v/>
      </c>
      <c r="BM441" s="223"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4" t="str">
        <f t="array" ref="BQ441">IF(J441="","",
IF(INDEX(Settings!$H:$H,MATCH(BY$1,Settings!$G:$G,0))=TRUE,
-1*(J441-AVERAGE(J:J))/STDEV(J:J),
(J441-AVERAGE(J:J))/STDEV(J:J)))</f>
        <v/>
      </c>
      <c r="BR441" s="224" t="str">
        <f>IFERROR(__xludf.DUMMYFUNCTION("IF(J441="""","""",
IF(INDEX(Settings!$H:$H,MATCH(BY$1,Settings!$G:$G,0))=TRUE,
-1*(J441-AVERAGEIFS(J:J,$E:$E,$E441))/STDEV(FILTER(J:J,$E:$E=$E441)),
(J441-AVERAGEIFS(J:J,$E:$E,$E441))/STDEV(FILTER(J:J,$E:$E=$E441))))"),"")</f>
        <v/>
      </c>
      <c r="BS441" s="224"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3" t="str">
        <f t="array" ref="BY441">IF(J441="","",
IF(INDEX(Settings!$H:$H,MATCH(BY$1,Settings!$G:$G,0))=TRUE,
100-100*(J441-MINIFS(J:J,$E:$E,$E441))/(MAXIFS(J:J,$E:$E,$E441)-MINIFS(J:J,$E:$E,$E441)),
100*(J441-MINIFS(J:J,$E:$E,$E441))/(MAXIFS(J:J,$E:$E,$E441)-MINIFS(J:J,$E:$E,$E441))))</f>
        <v/>
      </c>
      <c r="BZ441" s="223" t="str">
        <f t="array" ref="BZ441">IF(K441="","",
IF(INDEX(Settings!$H:$H,MATCH(BZ$1,Settings!$G:$G,0))=TRUE,
100-100*(K441-MINIFS(K:K,$E:$E,$E441))/(MAXIFS(K:K,$E:$E,$E441)-MINIFS(K:K,$E:$E,$E441)),
100*(K441-MINIFS(K:K,$E:$E,$E441))/(MAXIFS(K:K,$E:$E,$E441)-MINIFS(K:K,$E:$E,$E441))))</f>
        <v/>
      </c>
      <c r="CA441" s="223" t="str">
        <f t="array" ref="CA441">IF(L441="","",
IF(INDEX(Settings!$H:$H,MATCH(CA$1,Settings!$G:$G,0))=TRUE,
100-100*(L441-MINIFS(L:L,$E:$E,$E441))/(MAXIFS(L:L,$E:$E,$E441)-MINIFS(L:L,$E:$E,$E441)),
100*(L441-MINIFS(L:L,$E:$E,$E441))/(MAXIFS(L:L,$E:$E,$E441)-MINIFS(L:L,$E:$E,$E441))))</f>
        <v/>
      </c>
      <c r="CB441" s="223" t="str">
        <f t="array" ref="CB441">IF(M441="","",
IF(INDEX(Settings!$H:$H,MATCH(CB$1,Settings!$G:$G,0))=TRUE,
100-100*(M441-MINIFS(M:M,$E:$E,$E441))/(MAXIFS(M:M,$E:$E,$E441)-MINIFS(M:M,$E:$E,$E441)),
100*(M441-MINIFS(M:M,$E:$E,$E441))/(MAXIFS(M:M,$E:$E,$E441)-MINIFS(M:M,$E:$E,$E441))))</f>
        <v/>
      </c>
      <c r="CC441" s="223" t="str">
        <f t="array" ref="CC441">IF(N441="","",
IF(INDEX(Settings!$H:$H,MATCH(CC$1,Settings!$G:$G,0))=TRUE,
100-100*(N441-MINIFS(N:N,$E:$E,$E441))/(MAXIFS(N:N,$E:$E,$E441)-MINIFS(N:N,$E:$E,$E441)),
100*(N441-MINIFS(N:N,$E:$E,$E441))/(MAXIFS(N:N,$E:$E,$E441)-MINIFS(N:N,$E:$E,$E441))))</f>
        <v/>
      </c>
      <c r="CD441" s="223" t="str">
        <f t="array" ref="CD441">IF(O441="","",
IF(INDEX(Settings!$H:$H,MATCH(CD$1,Settings!$G:$G,0))=TRUE,
100-100*(O441-MINIFS(O:O,$E:$E,$E441))/(MAXIFS(O:O,$E:$E,$E441)-MINIFS(O:O,$E:$E,$E441)),
100*(O441-MINIFS(O:O,$E:$E,$E441))/(MAXIFS(O:O,$E:$E,$E441)-MINIFS(O:O,$E:$E,$E441))))</f>
        <v/>
      </c>
      <c r="CE441" s="223" t="str">
        <f t="array" ref="CE441">IF(P441="","",
IF(INDEX(Settings!$H:$H,MATCH(CE$1,Settings!$G:$G,0))=TRUE,
100-100*(P441-MINIFS(P:P,$E:$E,$E441))/(MAXIFS(P:P,$E:$E,$E441)-MINIFS(P:P,$E:$E,$E441)),
100*(P441-MINIFS(P:P,$E:$E,$E441))/(MAXIFS(P:P,$E:$E,$E441)-MINIFS(P:P,$E:$E,$E441))))</f>
        <v/>
      </c>
      <c r="CF441" s="223" t="str">
        <f t="array" ref="CF441">IF(Q441="","",
IF(INDEX(Settings!$H:$H,MATCH(CF$1,Settings!$G:$G,0))=TRUE,
100-100*(Q441-MINIFS(Q:Q,$E:$E,$E441))/(MAXIFS(Q:Q,$E:$E,$E441)-MINIFS(Q:Q,$E:$E,$E441)),
100*(Q441-MINIFS(Q:Q,$E:$E,$E441))/(MAXIFS(Q:Q,$E:$E,$E441)-MINIFS(Q:Q,$E:$E,$E441))))</f>
        <v/>
      </c>
      <c r="CG441" s="223" t="str">
        <f t="array" ref="CG441">IF(R441="","",
IF(INDEX(Settings!$H:$H,MATCH(CG$1,Settings!$G:$G,0))=TRUE,
100-100*(R441-MINIFS(R:R,$E:$E,$E441))/(MAXIFS(R:R,$E:$E,$E441)-MINIFS(R:R,$E:$E,$E441)),
100*(R441-MINIFS(R:R,$E:$E,$E441))/(MAXIFS(R:R,$E:$E,$E441)-MINIFS(R:R,$E:$E,$E441))))</f>
        <v/>
      </c>
      <c r="CH441" s="223" t="str">
        <f t="array" ref="CH441">IF(S441="","",
IF(INDEX(Settings!$H:$H,MATCH(CH$1,Settings!$G:$G,0))=TRUE,
100-100*(S441-MINIFS(S:S,$E:$E,$E441))/(MAXIFS(S:S,$E:$E,$E441)-MINIFS(S:S,$E:$E,$E441)),
100*(S441-MINIFS(S:S,$E:$E,$E441))/(MAXIFS(S:S,$E:$E,$E441)-MINIFS(S:S,$E:$E,$E441))))</f>
        <v/>
      </c>
      <c r="CI441" s="223" t="str">
        <f t="array" ref="CI441">IF(T441="","",
IF(INDEX(Settings!$H:$H,MATCH(CI$1,Settings!$G:$G,0))=TRUE,
100-100*(T441-MINIFS(T:T,$E:$E,$E441))/(MAXIFS(T:T,$E:$E,$E441)-MINIFS(T:T,$E:$E,$E441)),
100*(T441-MINIFS(T:T,$E:$E,$E441))/(MAXIFS(T:T,$E:$E,$E441)-MINIFS(T:T,$E:$E,$E441))))</f>
        <v/>
      </c>
      <c r="CJ441" s="223" t="str">
        <f t="array" ref="CJ441">IF(U441="","",
IF(INDEX(Settings!$H:$H,MATCH(CJ$1,Settings!$G:$G,0))=TRUE,
100-100*(U441-MINIFS(U:U,$E:$E,$E441))/(MAXIFS(U:U,$E:$E,$E441)-MINIFS(U:U,$E:$E,$E441)),
100*(U441-MINIFS(U:U,$E:$E,$E441))/(MAXIFS(U:U,$E:$E,$E441)-MINIFS(U:U,$E:$E,$E441))))</f>
        <v/>
      </c>
      <c r="CK441" s="223" t="str">
        <f t="array" ref="CK441">IF(V441="","",
IF(INDEX(Settings!$H:$H,MATCH(CK$1,Settings!$G:$G,0))=TRUE,
100-100*(V441-MINIFS(V:V,$E:$E,$E441))/(MAXIFS(V:V,$E:$E,$E441)-MINIFS(V:V,$E:$E,$E441)),
100*(V441-MINIFS(V:V,$E:$E,$E441))/(MAXIFS(V:V,$E:$E,$E441)-MINIFS(V:V,$E:$E,$E441))))</f>
        <v/>
      </c>
      <c r="CL441" s="223" t="str">
        <f t="array" ref="CL441">IF(W441="","",
IF(INDEX(Settings!$H:$H,MATCH(CL$1,Settings!$G:$G,0))=TRUE,
100-100*(W441-MINIFS(W:W,$E:$E,$E441))/(MAXIFS(W:W,$E:$E,$E441)-MINIFS(W:W,$E:$E,$E441)),
100*(W441-MINIFS(W:W,$E:$E,$E441))/(MAXIFS(W:W,$E:$E,$E441)-MINIFS(W:W,$E:$E,$E441))))</f>
        <v/>
      </c>
      <c r="CM441" s="223" t="str">
        <f t="array" ref="CM441">IF(X441="","",
IF(INDEX(Settings!$H:$H,MATCH(CM$1,Settings!$G:$G,0))=TRUE,
100-100*(X441-MINIFS(X:X,$E:$E,$E441))/(MAXIFS(X:X,$E:$E,$E441)-MINIFS(X:X,$E:$E,$E441)),
100*(X441-MINIFS(X:X,$E:$E,$E441))/(MAXIFS(X:X,$E:$E,$E441)-MINIFS(X:X,$E:$E,$E441))))</f>
        <v/>
      </c>
      <c r="CN441" s="223" t="str">
        <f t="array" ref="CN441">IF(Y441="","",
IF(INDEX(Settings!$H:$H,MATCH(CN$1,Settings!$G:$G,0))=TRUE,
100-100*(Y441-MINIFS(Y:Y,$E:$E,$E441))/(MAXIFS(Y:Y,$E:$E,$E441)-MINIFS(Y:Y,$E:$E,$E441)),
100*(Y441-MINIFS(Y:Y,$E:$E,$E441))/(MAXIFS(Y:Y,$E:$E,$E441)-MINIFS(Y:Y,$E:$E,$E441))))</f>
        <v/>
      </c>
      <c r="CO441" s="223" t="str">
        <f t="array" ref="CO441">IF(Z441="","",
IF(INDEX(Settings!$H:$H,MATCH(CO$1,Settings!$G:$G,0))=TRUE,
100-100*(Z441-MINIFS(Z:Z,$E:$E,$E441))/(MAXIFS(Z:Z,$E:$E,$E441)-MINIFS(Z:Z,$E:$E,$E441)),
100*(Z441-MINIFS(Z:Z,$E:$E,$E441))/(MAXIFS(Z:Z,$E:$E,$E441)-MINIFS(Z:Z,$E:$E,$E441))))</f>
        <v/>
      </c>
      <c r="CP441" s="223" t="str">
        <f t="array" ref="CP441">IF(AA441="","",
IF(INDEX(Settings!$H:$H,MATCH(CP$1,Settings!$G:$G,0))=TRUE,
100-100*(AA441-MINIFS(AA:AA,$E:$E,$E441))/(MAXIFS(AA:AA,$E:$E,$E441)-MINIFS(AA:AA,$E:$E,$E441)),
100*(AA441-MINIFS(AA:AA,$E:$E,$E441))/(MAXIFS(AA:AA,$E:$E,$E441)-MINIFS(AA:AA,$E:$E,$E441))))</f>
        <v/>
      </c>
      <c r="CQ441" s="223" t="str">
        <f t="array" ref="CQ441">IF(AB441="","",
IF(INDEX(Settings!$H:$H,MATCH(CQ$1,Settings!$G:$G,0))=TRUE,
100-100*(AB441-MINIFS(AB:AB,$E:$E,$E441))/(MAXIFS(AB:AB,$E:$E,$E441)-MINIFS(AB:AB,$E:$E,$E441)),
100*(AB441-MINIFS(AB:AB,$E:$E,$E441))/(MAXIFS(AB:AB,$E:$E,$E441)-MINIFS(AB:AB,$E:$E,$E441))))</f>
        <v/>
      </c>
      <c r="CR441" s="223" t="str">
        <f t="array" ref="CR441">IF(AC441="","",
IF(INDEX(Settings!$H:$H,MATCH(CR$1,Settings!$G:$G,0))=TRUE,
100-100*(AC441-MINIFS(AC:AC,$E:$E,$E441))/(MAXIFS(AC:AC,$E:$E,$E441)-MINIFS(AC:AC,$E:$E,$E441)),
100*(AC441-MINIFS(AC:AC,$E:$E,$E441))/(MAXIFS(AC:AC,$E:$E,$E441)-MINIFS(AC:AC,$E:$E,$E441))))</f>
        <v/>
      </c>
      <c r="CS441" s="223" t="str">
        <f t="array" ref="CS441">IF(AD441="","",
IF(INDEX(Settings!$H:$H,MATCH(CS$1,Settings!$G:$G,0))=TRUE,
100-100*(AD441-MINIFS(AD:AD,$E:$E,$E441))/(MAXIFS(AD:AD,$E:$E,$E441)-MINIFS(AD:AD,$E:$E,$E441)),
100*(AD441-MINIFS(AD:AD,$E:$E,$E441))/(MAXIFS(AD:AD,$E:$E,$E441)-MINIFS(AD:AD,$E:$E,$E441))))</f>
        <v/>
      </c>
      <c r="CT441" s="223" t="str">
        <f t="array" ref="CT441">IF(AE441="","",
IF(INDEX(Settings!$H:$H,MATCH(CT$1,Settings!$G:$G,0))=TRUE,
100-100*(AE441-MINIFS(AE:AE,$E:$E,$E441))/(MAXIFS(AE:AE,$E:$E,$E441)-MINIFS(AE:AE,$E:$E,$E441)),
100*(AE441-MINIFS(AE:AE,$E:$E,$E441))/(MAXIFS(AE:AE,$E:$E,$E441)-MINIFS(AE:AE,$E:$E,$E441))))</f>
        <v/>
      </c>
      <c r="CU441" s="223" t="str">
        <f t="array" ref="CU441">IF(AF441="","",
IF(INDEX(Settings!$H:$H,MATCH(CU$1,Settings!$G:$G,0))=TRUE,
100-100*(AF441-MINIFS(AF:AF,$E:$E,$E441))/(MAXIFS(AF:AF,$E:$E,$E441)-MINIFS(AF:AF,$E:$E,$E441)),
100*(AF441-MINIFS(AF:AF,$E:$E,$E441))/(MAXIFS(AF:AF,$E:$E,$E441)-MINIFS(AF:AF,$E:$E,$E441))))</f>
        <v/>
      </c>
      <c r="CV441" s="223" t="str">
        <f t="array" ref="CV441">IF(AG441="","",
IF(INDEX(Settings!$H:$H,MATCH(CV$1,Settings!$G:$G,0))=TRUE,
100-100*(AG441-MINIFS(AG:AG,$E:$E,$E441))/(MAXIFS(AG:AG,$E:$E,$E441)-MINIFS(AG:AG,$E:$E,$E441)),
100*(AG441-MINIFS(AG:AG,$E:$E,$E441))/(MAXIFS(AG:AG,$E:$E,$E441)-MINIFS(AG:AG,$E:$E,$E441))))</f>
        <v/>
      </c>
      <c r="CW441" s="223" t="str">
        <f t="array" ref="CW441">IF(AH441="","",
IF(INDEX(Settings!$H:$H,MATCH(CW$1,Settings!$G:$G,0))=TRUE,
100-100*(AH441-MINIFS(AH:AH,$E:$E,$E441))/(MAXIFS(AH:AH,$E:$E,$E441)-MINIFS(AH:AH,$E:$E,$E441)),
100*(AH441-MINIFS(AH:AH,$E:$E,$E441))/(MAXIFS(AH:AH,$E:$E,$E441)-MINIFS(AH:AH,$E:$E,$E441))))</f>
        <v/>
      </c>
      <c r="CX441" s="223" t="str">
        <f t="array" ref="CX441">IF(AI441="","",
IF(INDEX(Settings!$H:$H,MATCH(CX$1,Settings!$G:$G,0))=TRUE,
100-100*(AI441-MINIFS(AI:AI,$E:$E,$E441))/(MAXIFS(AI:AI,$E:$E,$E441)-MINIFS(AI:AI,$E:$E,$E441)),
100*(AI441-MINIFS(AI:AI,$E:$E,$E441))/(MAXIFS(AI:AI,$E:$E,$E441)-MINIFS(AI:AI,$E:$E,$E441))))</f>
        <v/>
      </c>
      <c r="CY441" s="223" t="str">
        <f t="array" ref="CY441">IF(AJ441="","",
IF(INDEX(Settings!$H:$H,MATCH(CY$1,Settings!$G:$G,0))=TRUE,
100-100*(AJ441-MINIFS(AJ:AJ,$E:$E,$E441))/(MAXIFS(AJ:AJ,$E:$E,$E441)-MINIFS(AJ:AJ,$E:$E,$E441)),
100*(AJ441-MINIFS(AJ:AJ,$E:$E,$E441))/(MAXIFS(AJ:AJ,$E:$E,$E441)-MINIFS(AJ:AJ,$E:$E,$E441))))</f>
        <v/>
      </c>
      <c r="CZ441" s="223" t="str">
        <f t="array" ref="CZ441">IF(AK441="","",
IF(INDEX(Settings!$H:$H,MATCH(CZ$1,Settings!$G:$G,0))=TRUE,
100-100*(AK441-MINIFS(AK:AK,$E:$E,$E441))/(MAXIFS(AK:AK,$E:$E,$E441)-MINIFS(AK:AK,$E:$E,$E441)),
100*(AK441-MINIFS(AK:AK,$E:$E,$E441))/(MAXIFS(AK:AK,$E:$E,$E441)-MINIFS(AK:AK,$E:$E,$E441))))</f>
        <v/>
      </c>
      <c r="DA441" s="223" t="str">
        <f t="array" ref="DA441">IF(AL441="","",
IF(INDEX(Settings!$H:$H,MATCH(DA$1,Settings!$G:$G,0))=TRUE,
100-100*(AL441-MINIFS(AL:AL,$E:$E,$E441))/(MAXIFS(AL:AL,$E:$E,$E441)-MINIFS(AL:AL,$E:$E,$E441)),
100*(AL441-MINIFS(AL:AL,$E:$E,$E441))/(MAXIFS(AL:AL,$E:$E,$E441)-MINIFS(AL:AL,$E:$E,$E441))))</f>
        <v/>
      </c>
      <c r="DB441" s="223" t="str">
        <f t="array" ref="DB441">IF(AM441="","",
IF(INDEX(Settings!$H:$H,MATCH(DB$1,Settings!$G:$G,0))=TRUE,
100-100*(AM441-MINIFS(AM:AM,$E:$E,$E441))/(MAXIFS(AM:AM,$E:$E,$E441)-MINIFS(AM:AM,$E:$E,$E441)),
100*(AM441-MINIFS(AM:AM,$E:$E,$E441))/(MAXIFS(AM:AM,$E:$E,$E441)-MINIFS(AM:AM,$E:$E,$E441))))</f>
        <v/>
      </c>
      <c r="DC441" s="223" t="str">
        <f t="array" ref="DC441">IF(AN441="","",
IF(INDEX(Settings!$H:$H,MATCH(DC$1,Settings!$G:$G,0))=TRUE,
100-100*(AN441-MINIFS(AN:AN,$E:$E,$E441))/(MAXIFS(AN:AN,$E:$E,$E441)-MINIFS(AN:AN,$E:$E,$E441)),
100*(AN441-MINIFS(AN:AN,$E:$E,$E441))/(MAXIFS(AN:AN,$E:$E,$E441)-MINIFS(AN:AN,$E:$E,$E441))))</f>
        <v/>
      </c>
      <c r="DD441" s="223" t="str">
        <f t="array" ref="DD441">IF(AO441="","",
IF(INDEX(Settings!$H:$H,MATCH(DD$1,Settings!$G:$G,0))=TRUE,
100-100*(AO441-MINIFS(AO:AO,$E:$E,$E441))/(MAXIFS(AO:AO,$E:$E,$E441)-MINIFS(AO:AO,$E:$E,$E441)),
100*(AO441-MINIFS(AO:AO,$E:$E,$E441))/(MAXIFS(AO:AO,$E:$E,$E441)-MINIFS(AO:AO,$E:$E,$E441))))</f>
        <v/>
      </c>
      <c r="DE441" s="223" t="str">
        <f t="array" ref="DE441">IF(AP441="","",
IF(INDEX(Settings!$H:$H,MATCH(DE$1,Settings!$G:$G,0))=TRUE,
100-100*(AP441-MINIFS(AP:AP,$E:$E,$E441))/(MAXIFS(AP:AP,$E:$E,$E441)-MINIFS(AP:AP,$E:$E,$E441)),
100*(AP441-MINIFS(AP:AP,$E:$E,$E441))/(MAXIFS(AP:AP,$E:$E,$E441)-MINIFS(AP:AP,$E:$E,$E441))))</f>
        <v/>
      </c>
      <c r="DF441" s="223" t="str">
        <f t="array" ref="DF441">IF(AQ441="","",
IF(INDEX(Settings!$H:$H,MATCH(DF$1,Settings!$G:$G,0))=TRUE,
100-100*(AQ441-MINIFS(AQ:AQ,$E:$E,$E441))/(MAXIFS(AQ:AQ,$E:$E,$E441)-MINIFS(AQ:AQ,$E:$E,$E441)),
100*(AQ441-MINIFS(AQ:AQ,$E:$E,$E441))/(MAXIFS(AQ:AQ,$E:$E,$E441)-MINIFS(AQ:AQ,$E:$E,$E441))))</f>
        <v/>
      </c>
      <c r="DG441" s="223" t="str">
        <f t="array" ref="DG441">IF(AR441="","",
IF(INDEX(Settings!$H:$H,MATCH(DG$1,Settings!$G:$G,0))=TRUE,
100-100*(AR441-MINIFS(AR:AR,$E:$E,$E441))/(MAXIFS(AR:AR,$E:$E,$E441)-MINIFS(AR:AR,$E:$E,$E441)),
100*(AR441-MINIFS(AR:AR,$E:$E,$E441))/(MAXIFS(AR:AR,$E:$E,$E441)-MINIFS(AR:AR,$E:$E,$E441))))</f>
        <v/>
      </c>
      <c r="DH441" s="223" t="str">
        <f t="array" ref="DH441">IF(AS441="","",
IF(INDEX(Settings!$H:$H,MATCH(DH$1,Settings!$G:$G,0))=TRUE,
100-100*(AS441-MINIFS(AS:AS,$E:$E,$E441))/(MAXIFS(AS:AS,$E:$E,$E441)-MINIFS(AS:AS,$E:$E,$E441)),
100*(AS441-MINIFS(AS:AS,$E:$E,$E441))/(MAXIFS(AS:AS,$E:$E,$E441)-MINIFS(AS:AS,$E:$E,$E441))))</f>
        <v/>
      </c>
      <c r="DI441" s="223" t="str">
        <f t="array" ref="DI441">IF(AT441="","",
IF(INDEX(Settings!$H:$H,MATCH(DI$1,Settings!$G:$G,0))=TRUE,
100-100*(AT441-MINIFS(AT:AT,$E:$E,$E441))/(MAXIFS(AT:AT,$E:$E,$E441)-MINIFS(AT:AT,$E:$E,$E441)),
100*(AT441-MINIFS(AT:AT,$E:$E,$E441))/(MAXIFS(AT:AT,$E:$E,$E441)-MINIFS(AT:AT,$E:$E,$E441))))</f>
        <v/>
      </c>
      <c r="DJ441" s="223" t="str">
        <f t="array" ref="DJ441">IF(AU441="","",
IF(INDEX(Settings!$H:$H,MATCH(DJ$1,Settings!$G:$G,0))=TRUE,
100-100*(AU441-MINIFS(AU:AU,$E:$E,$E441))/(MAXIFS(AU:AU,$E:$E,$E441)-MINIFS(AU:AU,$E:$E,$E441)),
100*(AU441-MINIFS(AU:AU,$E:$E,$E441))/(MAXIFS(AU:AU,$E:$E,$E441)-MINIFS(AU:AU,$E:$E,$E441))))</f>
        <v/>
      </c>
      <c r="DK441" s="223" t="str">
        <f t="array" ref="DK441">IF(AV441="","",
IF(INDEX(Settings!$H:$H,MATCH(DK$1,Settings!$G:$G,0))=TRUE,
100-100*(AV441-MINIFS(AV:AV,$E:$E,$E441))/(MAXIFS(AV:AV,$E:$E,$E441)-MINIFS(AV:AV,$E:$E,$E441)),
100*(AV441-MINIFS(AV:AV,$E:$E,$E441))/(MAXIFS(AV:AV,$E:$E,$E441)-MINIFS(AV:AV,$E:$E,$E441))))</f>
        <v/>
      </c>
      <c r="DL441" s="223" t="str">
        <f t="array" ref="DL441">IF(AW441="","",
IF(INDEX(Settings!$H:$H,MATCH(DL$1,Settings!$G:$G,0))=TRUE,
100-100*(AW441-MINIFS(AW:AW,$E:$E,$E441))/(MAXIFS(AW:AW,$E:$E,$E441)-MINIFS(AW:AW,$E:$E,$E441)),
100*(AW441-MINIFS(AW:AW,$E:$E,$E441))/(MAXIFS(AW:AW,$E:$E,$E441)-MINIFS(AW:AW,$E:$E,$E441))))</f>
        <v/>
      </c>
      <c r="DM441" s="223" t="str">
        <f t="array" ref="DM441">IF(AX441="","",
IF(INDEX(Settings!$H:$H,MATCH(DM$1,Settings!$G:$G,0))=TRUE,
100-100*(AX441-MINIFS(AX:AX,$E:$E,$E441))/(MAXIFS(AX:AX,$E:$E,$E441)-MINIFS(AX:AX,$E:$E,$E441)),
100*(AX441-MINIFS(AX:AX,$E:$E,$E441))/(MAXIFS(AX:AX,$E:$E,$E441)-MINIFS(AX:AX,$E:$E,$E441))))</f>
        <v/>
      </c>
      <c r="DN441" s="223" t="str">
        <f t="array" ref="DN441">IF(AY441="","",
IF(INDEX(Settings!$H:$H,MATCH(DN$1,Settings!$G:$G,0))=TRUE,
100-100*(AY441-MINIFS(AY:AY,$E:$E,$E441))/(MAXIFS(AY:AY,$E:$E,$E441)-MINIFS(AY:AY,$E:$E,$E441)),
100*(AY441-MINIFS(AY:AY,$E:$E,$E441))/(MAXIFS(AY:AY,$E:$E,$E441)-MINIFS(AY:AY,$E:$E,$E441))))</f>
        <v/>
      </c>
      <c r="DO441" s="223" t="str">
        <f t="array" ref="DO441">IF(AZ441="","",
IF(INDEX(Settings!$H:$H,MATCH(DO$1,Settings!$G:$G,0))=TRUE,
100-100*(AZ441-MINIFS(AZ:AZ,$E:$E,$E441))/(MAXIFS(AZ:AZ,$E:$E,$E441)-MINIFS(AZ:AZ,$E:$E,$E441)),
100*(AZ441-MINIFS(AZ:AZ,$E:$E,$E441))/(MAXIFS(AZ:AZ,$E:$E,$E441)-MINIFS(AZ:AZ,$E:$E,$E441))))</f>
        <v/>
      </c>
      <c r="DP441" s="223" t="str">
        <f t="array" ref="DP441">IF(BA441="","",
IF(INDEX(Settings!$H:$H,MATCH(DP$1,Settings!$G:$G,0))=TRUE,
100-100*(BA441-MINIFS(BA:BA,$E:$E,$E441))/(MAXIFS(BA:BA,$E:$E,$E441)-MINIFS(BA:BA,$E:$E,$E441)),
100*(BA441-MINIFS(BA:BA,$E:$E,$E441))/(MAXIFS(BA:BA,$E:$E,$E441)-MINIFS(BA:BA,$E:$E,$E441))))</f>
        <v/>
      </c>
      <c r="DQ441" s="223" t="str">
        <f t="array" ref="DQ441">IF(BB441="","",
IF(INDEX(Settings!$H:$H,MATCH(DQ$1,Settings!$G:$G,0))=TRUE,
100-100*(BB441-MINIFS(BB:BB,$E:$E,$E441))/(MAXIFS(BB:BB,$E:$E,$E441)-MINIFS(BB:BB,$E:$E,$E441)),
100*(BB441-MINIFS(BB:BB,$E:$E,$E441))/(MAXIFS(BB:BB,$E:$E,$E441)-MINIFS(BB:BB,$E:$E,$E441))))</f>
        <v/>
      </c>
      <c r="DR441" s="223" t="str">
        <f t="array" ref="DR441">IF(BC441="","",
IF(INDEX(Settings!$H:$H,MATCH(DR$1,Settings!$G:$G,0))=TRUE,
100-100*(BC441-MINIFS(BC:BC,$E:$E,$E441))/(MAXIFS(BC:BC,$E:$E,$E441)-MINIFS(BC:BC,$E:$E,$E441)),
100*(BC441-MINIFS(BC:BC,$E:$E,$E441))/(MAXIFS(BC:BC,$E:$E,$E441)-MINIFS(BC:BC,$E:$E,$E441))))</f>
        <v/>
      </c>
      <c r="DS441" s="223" t="str">
        <f t="array" ref="DS441">IF(BD441="","",
IF(INDEX(Settings!$H:$H,MATCH(DS$1,Settings!$G:$G,0))=TRUE,
100-100*(BD441-MINIFS(BD:BD,$E:$E,$E441))/(MAXIFS(BD:BD,$E:$E,$E441)-MINIFS(BD:BD,$E:$E,$E441)),
100*(BD441-MINIFS(BD:BD,$E:$E,$E441))/(MAXIFS(BD:BD,$E:$E,$E441)-MINIFS(BD:BD,$E:$E,$E441))))</f>
        <v/>
      </c>
      <c r="DT441" s="223" t="str">
        <f t="array" ref="DT441">IF(BE441="","",
IF(INDEX(Settings!$H:$H,MATCH(DT$1,Settings!$G:$G,0))=TRUE,
100-100*(BE441-MINIFS(BE:BE,$E:$E,$E441))/(MAXIFS(BE:BE,$E:$E,$E441)-MINIFS(BE:BE,$E:$E,$E441)),
100*(BE441-MINIFS(BE:BE,$E:$E,$E441))/(MAXIFS(BE:BE,$E:$E,$E441)-MINIFS(BE:BE,$E:$E,$E441))))</f>
        <v/>
      </c>
      <c r="DU441" s="223" t="str">
        <f t="array" ref="DU441">IF(BF441="","",
IF(INDEX(Settings!$H:$H,MATCH(DU$1,Settings!$G:$G,0))=TRUE,
100-100*(BF441-MINIFS(BF:BF,$E:$E,$E441))/(MAXIFS(BF:BF,$E:$E,$E441)-MINIFS(BF:BF,$E:$E,$E441)),
100*(BF441-MINIFS(BF:BF,$E:$E,$E441))/(MAXIFS(BF:BF,$E:$E,$E441)-MINIFS(BF:BF,$E:$E,$E441))))</f>
        <v/>
      </c>
      <c r="DV441" s="223" t="str">
        <f t="array" ref="DV441">IF(BG441="","",
IF(INDEX(Settings!$H:$H,MATCH(DV$1,Settings!$G:$G,0))=TRUE,
100-100*(BG441-MINIFS(BG:BG,$E:$E,$E441))/(MAXIFS(BG:BG,$E:$E,$E441)-MINIFS(BG:BG,$E:$E,$E441)),
100*(BG441-MINIFS(BG:BG,$E:$E,$E441))/(MAXIFS(BG:BG,$E:$E,$E441)-MINIFS(BG:BG,$E:$E,$E441))))</f>
        <v/>
      </c>
      <c r="DW441" s="223" t="str">
        <f t="array" ref="DW441">IF(BH441="","",
IF(INDEX(Settings!$H:$H,MATCH(DW$1,Settings!$G:$G,0))=TRUE,
100-100*(BH441-MINIFS(BH:BH,$E:$E,$E441))/(MAXIFS(BH:BH,$E:$E,$E441)-MINIFS(BH:BH,$E:$E,$E441)),
100*(BH441-MINIFS(BH:BH,$E:$E,$E441))/(MAXIFS(BH:BH,$E:$E,$E441)-MINIFS(BH:BH,$E:$E,$E441))))</f>
        <v/>
      </c>
      <c r="DX441" s="223" t="str">
        <f t="array" ref="DX441">IF(BI441="","",
IF(INDEX(Settings!$H:$H,MATCH(DX$1,Settings!$G:$G,0))=TRUE,
100-100*(BI441-MINIFS(BI:BI,$E:$E,$E441))/(MAXIFS(BI:BI,$E:$E,$E441)-MINIFS(BI:BI,$E:$E,$E441)),
100*(BI441-MINIFS(BI:BI,$E:$E,$E441))/(MAXIFS(BI:BI,$E:$E,$E441)-MINIFS(BI:BI,$E:$E,$E441))))</f>
        <v/>
      </c>
      <c r="DY441" s="223" t="str">
        <f t="array" ref="DY441">IF(BJ441="","",
IF(INDEX(Settings!$H:$H,MATCH(DY$1,Settings!$G:$G,0))=TRUE,
100-100*(BJ441-MINIFS(BJ:BJ,$E:$E,$E441))/(MAXIFS(BJ:BJ,$E:$E,$E441)-MINIFS(BJ:BJ,$E:$E,$E441)),
100*(BJ441-MINIFS(BJ:BJ,$E:$E,$E441))/(MAXIFS(BJ:BJ,$E:$E,$E441)-MINIFS(BJ:BJ,$E:$E,$E441))))</f>
        <v/>
      </c>
      <c r="DZ441" s="225"/>
      <c r="EA441" s="225"/>
      <c r="EB441" s="225" t="str">
        <f t="shared" si="8"/>
        <v/>
      </c>
      <c r="EC441" s="225" t="str">
        <f t="shared" si="9"/>
        <v/>
      </c>
      <c r="ED441" s="225" t="str">
        <f t="shared" si="10"/>
        <v/>
      </c>
      <c r="EE441" s="225" t="str">
        <f t="shared" si="11"/>
        <v/>
      </c>
      <c r="EF441" s="225" t="str">
        <f t="shared" si="12"/>
        <v/>
      </c>
      <c r="EG441" s="225" t="str">
        <f t="shared" si="13"/>
        <v/>
      </c>
      <c r="EH441" s="225"/>
      <c r="EI441" s="225"/>
      <c r="EJ441" s="225"/>
      <c r="EK441" s="225"/>
      <c r="EL441" s="225"/>
      <c r="EM441" s="225"/>
    </row>
    <row r="442">
      <c r="A442" s="231"/>
      <c r="B442" s="231"/>
      <c r="C442" s="231"/>
      <c r="D442" s="231" t="str">
        <f t="array" ref="D442">IFERROR(INDEX(Profiles!$B:$B,MATCH($A442,Profiles!$A:$A,0)),"")</f>
        <v/>
      </c>
      <c r="E442" s="231"/>
      <c r="F442" s="231"/>
      <c r="G442" s="231"/>
      <c r="H442" s="231"/>
      <c r="I442" s="231" t="str">
        <f>IF(A442="","",IF(Settings!$N$3="DATE",F442&amp;": "&amp;TEXT(B442,"M/DD/YY"),F442&amp;": "&amp;H442))</f>
        <v/>
      </c>
      <c r="J442" s="231"/>
      <c r="K442" s="231"/>
      <c r="L442" s="231"/>
      <c r="M442" s="232" t="str">
        <f t="shared" si="14"/>
        <v/>
      </c>
      <c r="N442" s="231"/>
      <c r="O442" s="231"/>
      <c r="P442" s="231"/>
      <c r="Q442" s="231"/>
      <c r="R442" s="231"/>
      <c r="S442" s="230" t="str">
        <f>IFERROR(VLOOKUP(AF442, 'YOYO IR Scores'!A:C, 3, FALSE), "")
</f>
        <v/>
      </c>
      <c r="T442" s="231"/>
      <c r="U442" s="231"/>
      <c r="V442" s="231"/>
      <c r="W442" s="231"/>
      <c r="X442" s="233" t="str">
        <f t="shared" si="4"/>
        <v/>
      </c>
      <c r="Y442" s="234" t="str">
        <f t="shared" si="5"/>
        <v/>
      </c>
      <c r="Z442" s="234" t="str">
        <f t="shared" si="6"/>
        <v/>
      </c>
      <c r="AA442" s="233" t="str">
        <f t="shared" si="7"/>
        <v/>
      </c>
      <c r="AB442" s="232"/>
      <c r="AC442" s="232"/>
      <c r="AD442" s="232"/>
      <c r="AE442" s="232" t="str">
        <f>IFERROR(VLOOKUP(AF442, 'YOYO IR Scores'!A:C, 2, FALSE), "")</f>
        <v/>
      </c>
      <c r="AF442" s="232"/>
      <c r="AG442" s="232"/>
      <c r="AH442" s="232"/>
      <c r="AI442" s="232"/>
      <c r="AJ442" s="232"/>
      <c r="AK442" s="232"/>
      <c r="AL442" s="232"/>
      <c r="AM442" s="232"/>
      <c r="AN442" s="232"/>
      <c r="AO442" s="232"/>
      <c r="AP442" s="232"/>
      <c r="AQ442" s="232"/>
      <c r="AR442" s="232"/>
      <c r="AS442" s="232"/>
      <c r="AT442" s="232"/>
      <c r="AU442" s="232"/>
      <c r="AV442" s="232"/>
      <c r="AW442" s="232"/>
      <c r="AX442" s="232"/>
      <c r="AY442" s="232"/>
      <c r="AZ442" s="232"/>
      <c r="BA442" s="232"/>
      <c r="BB442" s="232"/>
      <c r="BC442" s="232"/>
      <c r="BD442" s="232"/>
      <c r="BE442" s="232"/>
      <c r="BF442" s="232"/>
      <c r="BG442" s="232"/>
      <c r="BH442" s="232"/>
      <c r="BI442" s="232"/>
      <c r="BJ442" s="232"/>
      <c r="BK442" s="232" t="str">
        <f t="array" ref="BK442">IF(J442="","",
IF(INDEX(Settings!$H:$H,MATCH(BY$1,Settings!$G:$G,0))=TRUE,
100-100*(J442-MIN(J:J))/(MAX(J:J)-MIN(J:J)),
100*(J442-MIN(J:J))/(MAX(J:J)-MIN(J:J))))</f>
        <v/>
      </c>
      <c r="BL442" s="232" t="str">
        <f t="array" ref="BL442">IF(J442="","",
IF(INDEX(Settings!$H:$H,MATCH(BY$1,Settings!$G:$G,0))=TRUE,
100-100*(J442-MINIFS(J:J,$E:$E,$E442))/(MAXIFS(J:J,$E:$E,$E442)-MINIFS(J:J,$E:$E,$E442)),
100*(J442-MINIFS(J:J,$E:$E,$E442))/(MAXIFS(J:J,$E:$E,$E442)-MINIFS(J:J,$E:$E,$E442))))</f>
        <v/>
      </c>
      <c r="BM442" s="232" t="str">
        <f t="array" ref="BM442">IF(J442="","",
IF(INDEX(Settings!$H:$H,MATCH(BY$1,Settings!$G:$G,0))=TRUE,
100-100*(J442-MINIFS(J:J,$E:$E,$E442,$I:$I,$I442))/(MAXIFS(J:J,$E:$E,$E442,$I:$I,$I442)-MINIFS(J:J,$E:$E,$E442,$I:$I,$I442)),
100*(J442-MINIFS(J:J,$E:$E,$E442,$I:$I,$I442))/(MAXIFS(J:J,$E:$E,$E442,$I:$I,$I442)-MINIFS(J:J,$E:$E,$E442,$I:$I,$I442))))</f>
        <v/>
      </c>
      <c r="BN442" s="231" t="str">
        <f t="array" ref="BN442">IF(J442="","",
IF(INDEX(Settings!$H:$H,MATCH(BY$1,Settings!$G:$G,0))=TRUE,
100-100*PERCENTRANK(J:J,J442),
100*PERCENTRANK(J:J,J442)))</f>
        <v/>
      </c>
      <c r="BO442" s="231" t="str">
        <f>IFERROR(__xludf.DUMMYFUNCTION("IF(J442="""","""",
IF(INDEX(Settings!$H:$H,MATCH(BY$1,Settings!$G:$G,0))=TRUE,
100-100*PERCENTRANK(FILTER(J:J,$E:$E=$E442),J442),
100*PERCENTRANK(FILTER(J:J,$E:$E=$E442),J442)))"),"")</f>
        <v/>
      </c>
      <c r="BP442" s="231" t="str">
        <f>IFERROR(__xludf.DUMMYFUNCTION("IF(J442="""","""",
IF(INDEX(Settings!$H:$H,MATCH(BY$1,Settings!$G:$G,0))=TRUE,
100-100*PERCENTRANK(FILTER(J:J,$E:$E=$E442,$I:$I=$I442),J442),
100*PERCENTRANK(FILTER(J:J,$E:$E=$E442,$I:$I=$I442),J442)))"),"")</f>
        <v/>
      </c>
      <c r="BQ442" s="233" t="str">
        <f t="array" ref="BQ442">IF(J442="","",
IF(INDEX(Settings!$H:$H,MATCH(BY$1,Settings!$G:$G,0))=TRUE,
-1*(J442-AVERAGE(J:J))/STDEV(J:J),
(J442-AVERAGE(J:J))/STDEV(J:J)))</f>
        <v/>
      </c>
      <c r="BR442" s="233" t="str">
        <f>IFERROR(__xludf.DUMMYFUNCTION("IF(J442="""","""",
IF(INDEX(Settings!$H:$H,MATCH(BY$1,Settings!$G:$G,0))=TRUE,
-1*(J442-AVERAGEIFS(J:J,$E:$E,$E442))/STDEV(FILTER(J:J,$E:$E=$E442)),
(J442-AVERAGEIFS(J:J,$E:$E,$E442))/STDEV(FILTER(J:J,$E:$E=$E442))))"),"")</f>
        <v/>
      </c>
      <c r="BS442" s="233"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1"/>
      <c r="BX442" s="231"/>
      <c r="BY442" s="232" t="str">
        <f t="array" ref="BY442">IF(J442="","",
IF(INDEX(Settings!$H:$H,MATCH(BY$1,Settings!$G:$G,0))=TRUE,
100-100*(J442-MINIFS(J:J,$E:$E,$E442))/(MAXIFS(J:J,$E:$E,$E442)-MINIFS(J:J,$E:$E,$E442)),
100*(J442-MINIFS(J:J,$E:$E,$E442))/(MAXIFS(J:J,$E:$E,$E442)-MINIFS(J:J,$E:$E,$E442))))</f>
        <v/>
      </c>
      <c r="BZ442" s="232" t="str">
        <f t="array" ref="BZ442">IF(K442="","",
IF(INDEX(Settings!$H:$H,MATCH(BZ$1,Settings!$G:$G,0))=TRUE,
100-100*(K442-MINIFS(K:K,$E:$E,$E442))/(MAXIFS(K:K,$E:$E,$E442)-MINIFS(K:K,$E:$E,$E442)),
100*(K442-MINIFS(K:K,$E:$E,$E442))/(MAXIFS(K:K,$E:$E,$E442)-MINIFS(K:K,$E:$E,$E442))))</f>
        <v/>
      </c>
      <c r="CA442" s="232" t="str">
        <f t="array" ref="CA442">IF(L442="","",
IF(INDEX(Settings!$H:$H,MATCH(CA$1,Settings!$G:$G,0))=TRUE,
100-100*(L442-MINIFS(L:L,$E:$E,$E442))/(MAXIFS(L:L,$E:$E,$E442)-MINIFS(L:L,$E:$E,$E442)),
100*(L442-MINIFS(L:L,$E:$E,$E442))/(MAXIFS(L:L,$E:$E,$E442)-MINIFS(L:L,$E:$E,$E442))))</f>
        <v/>
      </c>
      <c r="CB442" s="232" t="str">
        <f t="array" ref="CB442">IF(M442="","",
IF(INDEX(Settings!$H:$H,MATCH(CB$1,Settings!$G:$G,0))=TRUE,
100-100*(M442-MINIFS(M:M,$E:$E,$E442))/(MAXIFS(M:M,$E:$E,$E442)-MINIFS(M:M,$E:$E,$E442)),
100*(M442-MINIFS(M:M,$E:$E,$E442))/(MAXIFS(M:M,$E:$E,$E442)-MINIFS(M:M,$E:$E,$E442))))</f>
        <v/>
      </c>
      <c r="CC442" s="232" t="str">
        <f t="array" ref="CC442">IF(N442="","",
IF(INDEX(Settings!$H:$H,MATCH(CC$1,Settings!$G:$G,0))=TRUE,
100-100*(N442-MINIFS(N:N,$E:$E,$E442))/(MAXIFS(N:N,$E:$E,$E442)-MINIFS(N:N,$E:$E,$E442)),
100*(N442-MINIFS(N:N,$E:$E,$E442))/(MAXIFS(N:N,$E:$E,$E442)-MINIFS(N:N,$E:$E,$E442))))</f>
        <v/>
      </c>
      <c r="CD442" s="232" t="str">
        <f t="array" ref="CD442">IF(O442="","",
IF(INDEX(Settings!$H:$H,MATCH(CD$1,Settings!$G:$G,0))=TRUE,
100-100*(O442-MINIFS(O:O,$E:$E,$E442))/(MAXIFS(O:O,$E:$E,$E442)-MINIFS(O:O,$E:$E,$E442)),
100*(O442-MINIFS(O:O,$E:$E,$E442))/(MAXIFS(O:O,$E:$E,$E442)-MINIFS(O:O,$E:$E,$E442))))</f>
        <v/>
      </c>
      <c r="CE442" s="232" t="str">
        <f t="array" ref="CE442">IF(P442="","",
IF(INDEX(Settings!$H:$H,MATCH(CE$1,Settings!$G:$G,0))=TRUE,
100-100*(P442-MINIFS(P:P,$E:$E,$E442))/(MAXIFS(P:P,$E:$E,$E442)-MINIFS(P:P,$E:$E,$E442)),
100*(P442-MINIFS(P:P,$E:$E,$E442))/(MAXIFS(P:P,$E:$E,$E442)-MINIFS(P:P,$E:$E,$E442))))</f>
        <v/>
      </c>
      <c r="CF442" s="232" t="str">
        <f t="array" ref="CF442">IF(Q442="","",
IF(INDEX(Settings!$H:$H,MATCH(CF$1,Settings!$G:$G,0))=TRUE,
100-100*(Q442-MINIFS(Q:Q,$E:$E,$E442))/(MAXIFS(Q:Q,$E:$E,$E442)-MINIFS(Q:Q,$E:$E,$E442)),
100*(Q442-MINIFS(Q:Q,$E:$E,$E442))/(MAXIFS(Q:Q,$E:$E,$E442)-MINIFS(Q:Q,$E:$E,$E442))))</f>
        <v/>
      </c>
      <c r="CG442" s="232" t="str">
        <f t="array" ref="CG442">IF(R442="","",
IF(INDEX(Settings!$H:$H,MATCH(CG$1,Settings!$G:$G,0))=TRUE,
100-100*(R442-MINIFS(R:R,$E:$E,$E442))/(MAXIFS(R:R,$E:$E,$E442)-MINIFS(R:R,$E:$E,$E442)),
100*(R442-MINIFS(R:R,$E:$E,$E442))/(MAXIFS(R:R,$E:$E,$E442)-MINIFS(R:R,$E:$E,$E442))))</f>
        <v/>
      </c>
      <c r="CH442" s="232" t="str">
        <f t="array" ref="CH442">IF(S442="","",
IF(INDEX(Settings!$H:$H,MATCH(CH$1,Settings!$G:$G,0))=TRUE,
100-100*(S442-MINIFS(S:S,$E:$E,$E442))/(MAXIFS(S:S,$E:$E,$E442)-MINIFS(S:S,$E:$E,$E442)),
100*(S442-MINIFS(S:S,$E:$E,$E442))/(MAXIFS(S:S,$E:$E,$E442)-MINIFS(S:S,$E:$E,$E442))))</f>
        <v/>
      </c>
      <c r="CI442" s="232" t="str">
        <f t="array" ref="CI442">IF(T442="","",
IF(INDEX(Settings!$H:$H,MATCH(CI$1,Settings!$G:$G,0))=TRUE,
100-100*(T442-MINIFS(T:T,$E:$E,$E442))/(MAXIFS(T:T,$E:$E,$E442)-MINIFS(T:T,$E:$E,$E442)),
100*(T442-MINIFS(T:T,$E:$E,$E442))/(MAXIFS(T:T,$E:$E,$E442)-MINIFS(T:T,$E:$E,$E442))))</f>
        <v/>
      </c>
      <c r="CJ442" s="232" t="str">
        <f t="array" ref="CJ442">IF(U442="","",
IF(INDEX(Settings!$H:$H,MATCH(CJ$1,Settings!$G:$G,0))=TRUE,
100-100*(U442-MINIFS(U:U,$E:$E,$E442))/(MAXIFS(U:U,$E:$E,$E442)-MINIFS(U:U,$E:$E,$E442)),
100*(U442-MINIFS(U:U,$E:$E,$E442))/(MAXIFS(U:U,$E:$E,$E442)-MINIFS(U:U,$E:$E,$E442))))</f>
        <v/>
      </c>
      <c r="CK442" s="232" t="str">
        <f t="array" ref="CK442">IF(V442="","",
IF(INDEX(Settings!$H:$H,MATCH(CK$1,Settings!$G:$G,0))=TRUE,
100-100*(V442-MINIFS(V:V,$E:$E,$E442))/(MAXIFS(V:V,$E:$E,$E442)-MINIFS(V:V,$E:$E,$E442)),
100*(V442-MINIFS(V:V,$E:$E,$E442))/(MAXIFS(V:V,$E:$E,$E442)-MINIFS(V:V,$E:$E,$E442))))</f>
        <v/>
      </c>
      <c r="CL442" s="232" t="str">
        <f t="array" ref="CL442">IF(W442="","",
IF(INDEX(Settings!$H:$H,MATCH(CL$1,Settings!$G:$G,0))=TRUE,
100-100*(W442-MINIFS(W:W,$E:$E,$E442))/(MAXIFS(W:W,$E:$E,$E442)-MINIFS(W:W,$E:$E,$E442)),
100*(W442-MINIFS(W:W,$E:$E,$E442))/(MAXIFS(W:W,$E:$E,$E442)-MINIFS(W:W,$E:$E,$E442))))</f>
        <v/>
      </c>
      <c r="CM442" s="232" t="str">
        <f t="array" ref="CM442">IF(X442="","",
IF(INDEX(Settings!$H:$H,MATCH(CM$1,Settings!$G:$G,0))=TRUE,
100-100*(X442-MINIFS(X:X,$E:$E,$E442))/(MAXIFS(X:X,$E:$E,$E442)-MINIFS(X:X,$E:$E,$E442)),
100*(X442-MINIFS(X:X,$E:$E,$E442))/(MAXIFS(X:X,$E:$E,$E442)-MINIFS(X:X,$E:$E,$E442))))</f>
        <v/>
      </c>
      <c r="CN442" s="232" t="str">
        <f t="array" ref="CN442">IF(Y442="","",
IF(INDEX(Settings!$H:$H,MATCH(CN$1,Settings!$G:$G,0))=TRUE,
100-100*(Y442-MINIFS(Y:Y,$E:$E,$E442))/(MAXIFS(Y:Y,$E:$E,$E442)-MINIFS(Y:Y,$E:$E,$E442)),
100*(Y442-MINIFS(Y:Y,$E:$E,$E442))/(MAXIFS(Y:Y,$E:$E,$E442)-MINIFS(Y:Y,$E:$E,$E442))))</f>
        <v/>
      </c>
      <c r="CO442" s="232" t="str">
        <f t="array" ref="CO442">IF(Z442="","",
IF(INDEX(Settings!$H:$H,MATCH(CO$1,Settings!$G:$G,0))=TRUE,
100-100*(Z442-MINIFS(Z:Z,$E:$E,$E442))/(MAXIFS(Z:Z,$E:$E,$E442)-MINIFS(Z:Z,$E:$E,$E442)),
100*(Z442-MINIFS(Z:Z,$E:$E,$E442))/(MAXIFS(Z:Z,$E:$E,$E442)-MINIFS(Z:Z,$E:$E,$E442))))</f>
        <v/>
      </c>
      <c r="CP442" s="232" t="str">
        <f t="array" ref="CP442">IF(AA442="","",
IF(INDEX(Settings!$H:$H,MATCH(CP$1,Settings!$G:$G,0))=TRUE,
100-100*(AA442-MINIFS(AA:AA,$E:$E,$E442))/(MAXIFS(AA:AA,$E:$E,$E442)-MINIFS(AA:AA,$E:$E,$E442)),
100*(AA442-MINIFS(AA:AA,$E:$E,$E442))/(MAXIFS(AA:AA,$E:$E,$E442)-MINIFS(AA:AA,$E:$E,$E442))))</f>
        <v/>
      </c>
      <c r="CQ442" s="232" t="str">
        <f t="array" ref="CQ442">IF(AB442="","",
IF(INDEX(Settings!$H:$H,MATCH(CQ$1,Settings!$G:$G,0))=TRUE,
100-100*(AB442-MINIFS(AB:AB,$E:$E,$E442))/(MAXIFS(AB:AB,$E:$E,$E442)-MINIFS(AB:AB,$E:$E,$E442)),
100*(AB442-MINIFS(AB:AB,$E:$E,$E442))/(MAXIFS(AB:AB,$E:$E,$E442)-MINIFS(AB:AB,$E:$E,$E442))))</f>
        <v/>
      </c>
      <c r="CR442" s="232" t="str">
        <f t="array" ref="CR442">IF(AC442="","",
IF(INDEX(Settings!$H:$H,MATCH(CR$1,Settings!$G:$G,0))=TRUE,
100-100*(AC442-MINIFS(AC:AC,$E:$E,$E442))/(MAXIFS(AC:AC,$E:$E,$E442)-MINIFS(AC:AC,$E:$E,$E442)),
100*(AC442-MINIFS(AC:AC,$E:$E,$E442))/(MAXIFS(AC:AC,$E:$E,$E442)-MINIFS(AC:AC,$E:$E,$E442))))</f>
        <v/>
      </c>
      <c r="CS442" s="232" t="str">
        <f t="array" ref="CS442">IF(AD442="","",
IF(INDEX(Settings!$H:$H,MATCH(CS$1,Settings!$G:$G,0))=TRUE,
100-100*(AD442-MINIFS(AD:AD,$E:$E,$E442))/(MAXIFS(AD:AD,$E:$E,$E442)-MINIFS(AD:AD,$E:$E,$E442)),
100*(AD442-MINIFS(AD:AD,$E:$E,$E442))/(MAXIFS(AD:AD,$E:$E,$E442)-MINIFS(AD:AD,$E:$E,$E442))))</f>
        <v/>
      </c>
      <c r="CT442" s="232" t="str">
        <f t="array" ref="CT442">IF(AE442="","",
IF(INDEX(Settings!$H:$H,MATCH(CT$1,Settings!$G:$G,0))=TRUE,
100-100*(AE442-MINIFS(AE:AE,$E:$E,$E442))/(MAXIFS(AE:AE,$E:$E,$E442)-MINIFS(AE:AE,$E:$E,$E442)),
100*(AE442-MINIFS(AE:AE,$E:$E,$E442))/(MAXIFS(AE:AE,$E:$E,$E442)-MINIFS(AE:AE,$E:$E,$E442))))</f>
        <v/>
      </c>
      <c r="CU442" s="232" t="str">
        <f t="array" ref="CU442">IF(AF442="","",
IF(INDEX(Settings!$H:$H,MATCH(CU$1,Settings!$G:$G,0))=TRUE,
100-100*(AF442-MINIFS(AF:AF,$E:$E,$E442))/(MAXIFS(AF:AF,$E:$E,$E442)-MINIFS(AF:AF,$E:$E,$E442)),
100*(AF442-MINIFS(AF:AF,$E:$E,$E442))/(MAXIFS(AF:AF,$E:$E,$E442)-MINIFS(AF:AF,$E:$E,$E442))))</f>
        <v/>
      </c>
      <c r="CV442" s="232" t="str">
        <f t="array" ref="CV442">IF(AG442="","",
IF(INDEX(Settings!$H:$H,MATCH(CV$1,Settings!$G:$G,0))=TRUE,
100-100*(AG442-MINIFS(AG:AG,$E:$E,$E442))/(MAXIFS(AG:AG,$E:$E,$E442)-MINIFS(AG:AG,$E:$E,$E442)),
100*(AG442-MINIFS(AG:AG,$E:$E,$E442))/(MAXIFS(AG:AG,$E:$E,$E442)-MINIFS(AG:AG,$E:$E,$E442))))</f>
        <v/>
      </c>
      <c r="CW442" s="232" t="str">
        <f t="array" ref="CW442">IF(AH442="","",
IF(INDEX(Settings!$H:$H,MATCH(CW$1,Settings!$G:$G,0))=TRUE,
100-100*(AH442-MINIFS(AH:AH,$E:$E,$E442))/(MAXIFS(AH:AH,$E:$E,$E442)-MINIFS(AH:AH,$E:$E,$E442)),
100*(AH442-MINIFS(AH:AH,$E:$E,$E442))/(MAXIFS(AH:AH,$E:$E,$E442)-MINIFS(AH:AH,$E:$E,$E442))))</f>
        <v/>
      </c>
      <c r="CX442" s="232" t="str">
        <f t="array" ref="CX442">IF(AI442="","",
IF(INDEX(Settings!$H:$H,MATCH(CX$1,Settings!$G:$G,0))=TRUE,
100-100*(AI442-MINIFS(AI:AI,$E:$E,$E442))/(MAXIFS(AI:AI,$E:$E,$E442)-MINIFS(AI:AI,$E:$E,$E442)),
100*(AI442-MINIFS(AI:AI,$E:$E,$E442))/(MAXIFS(AI:AI,$E:$E,$E442)-MINIFS(AI:AI,$E:$E,$E442))))</f>
        <v/>
      </c>
      <c r="CY442" s="232" t="str">
        <f t="array" ref="CY442">IF(AJ442="","",
IF(INDEX(Settings!$H:$H,MATCH(CY$1,Settings!$G:$G,0))=TRUE,
100-100*(AJ442-MINIFS(AJ:AJ,$E:$E,$E442))/(MAXIFS(AJ:AJ,$E:$E,$E442)-MINIFS(AJ:AJ,$E:$E,$E442)),
100*(AJ442-MINIFS(AJ:AJ,$E:$E,$E442))/(MAXIFS(AJ:AJ,$E:$E,$E442)-MINIFS(AJ:AJ,$E:$E,$E442))))</f>
        <v/>
      </c>
      <c r="CZ442" s="232" t="str">
        <f t="array" ref="CZ442">IF(AK442="","",
IF(INDEX(Settings!$H:$H,MATCH(CZ$1,Settings!$G:$G,0))=TRUE,
100-100*(AK442-MINIFS(AK:AK,$E:$E,$E442))/(MAXIFS(AK:AK,$E:$E,$E442)-MINIFS(AK:AK,$E:$E,$E442)),
100*(AK442-MINIFS(AK:AK,$E:$E,$E442))/(MAXIFS(AK:AK,$E:$E,$E442)-MINIFS(AK:AK,$E:$E,$E442))))</f>
        <v/>
      </c>
      <c r="DA442" s="232" t="str">
        <f t="array" ref="DA442">IF(AL442="","",
IF(INDEX(Settings!$H:$H,MATCH(DA$1,Settings!$G:$G,0))=TRUE,
100-100*(AL442-MINIFS(AL:AL,$E:$E,$E442))/(MAXIFS(AL:AL,$E:$E,$E442)-MINIFS(AL:AL,$E:$E,$E442)),
100*(AL442-MINIFS(AL:AL,$E:$E,$E442))/(MAXIFS(AL:AL,$E:$E,$E442)-MINIFS(AL:AL,$E:$E,$E442))))</f>
        <v/>
      </c>
      <c r="DB442" s="232" t="str">
        <f t="array" ref="DB442">IF(AM442="","",
IF(INDEX(Settings!$H:$H,MATCH(DB$1,Settings!$G:$G,0))=TRUE,
100-100*(AM442-MINIFS(AM:AM,$E:$E,$E442))/(MAXIFS(AM:AM,$E:$E,$E442)-MINIFS(AM:AM,$E:$E,$E442)),
100*(AM442-MINIFS(AM:AM,$E:$E,$E442))/(MAXIFS(AM:AM,$E:$E,$E442)-MINIFS(AM:AM,$E:$E,$E442))))</f>
        <v/>
      </c>
      <c r="DC442" s="232" t="str">
        <f t="array" ref="DC442">IF(AN442="","",
IF(INDEX(Settings!$H:$H,MATCH(DC$1,Settings!$G:$G,0))=TRUE,
100-100*(AN442-MINIFS(AN:AN,$E:$E,$E442))/(MAXIFS(AN:AN,$E:$E,$E442)-MINIFS(AN:AN,$E:$E,$E442)),
100*(AN442-MINIFS(AN:AN,$E:$E,$E442))/(MAXIFS(AN:AN,$E:$E,$E442)-MINIFS(AN:AN,$E:$E,$E442))))</f>
        <v/>
      </c>
      <c r="DD442" s="232" t="str">
        <f t="array" ref="DD442">IF(AO442="","",
IF(INDEX(Settings!$H:$H,MATCH(DD$1,Settings!$G:$G,0))=TRUE,
100-100*(AO442-MINIFS(AO:AO,$E:$E,$E442))/(MAXIFS(AO:AO,$E:$E,$E442)-MINIFS(AO:AO,$E:$E,$E442)),
100*(AO442-MINIFS(AO:AO,$E:$E,$E442))/(MAXIFS(AO:AO,$E:$E,$E442)-MINIFS(AO:AO,$E:$E,$E442))))</f>
        <v/>
      </c>
      <c r="DE442" s="232" t="str">
        <f t="array" ref="DE442">IF(AP442="","",
IF(INDEX(Settings!$H:$H,MATCH(DE$1,Settings!$G:$G,0))=TRUE,
100-100*(AP442-MINIFS(AP:AP,$E:$E,$E442))/(MAXIFS(AP:AP,$E:$E,$E442)-MINIFS(AP:AP,$E:$E,$E442)),
100*(AP442-MINIFS(AP:AP,$E:$E,$E442))/(MAXIFS(AP:AP,$E:$E,$E442)-MINIFS(AP:AP,$E:$E,$E442))))</f>
        <v/>
      </c>
      <c r="DF442" s="232" t="str">
        <f t="array" ref="DF442">IF(AQ442="","",
IF(INDEX(Settings!$H:$H,MATCH(DF$1,Settings!$G:$G,0))=TRUE,
100-100*(AQ442-MINIFS(AQ:AQ,$E:$E,$E442))/(MAXIFS(AQ:AQ,$E:$E,$E442)-MINIFS(AQ:AQ,$E:$E,$E442)),
100*(AQ442-MINIFS(AQ:AQ,$E:$E,$E442))/(MAXIFS(AQ:AQ,$E:$E,$E442)-MINIFS(AQ:AQ,$E:$E,$E442))))</f>
        <v/>
      </c>
      <c r="DG442" s="232" t="str">
        <f t="array" ref="DG442">IF(AR442="","",
IF(INDEX(Settings!$H:$H,MATCH(DG$1,Settings!$G:$G,0))=TRUE,
100-100*(AR442-MINIFS(AR:AR,$E:$E,$E442))/(MAXIFS(AR:AR,$E:$E,$E442)-MINIFS(AR:AR,$E:$E,$E442)),
100*(AR442-MINIFS(AR:AR,$E:$E,$E442))/(MAXIFS(AR:AR,$E:$E,$E442)-MINIFS(AR:AR,$E:$E,$E442))))</f>
        <v/>
      </c>
      <c r="DH442" s="232" t="str">
        <f t="array" ref="DH442">IF(AS442="","",
IF(INDEX(Settings!$H:$H,MATCH(DH$1,Settings!$G:$G,0))=TRUE,
100-100*(AS442-MINIFS(AS:AS,$E:$E,$E442))/(MAXIFS(AS:AS,$E:$E,$E442)-MINIFS(AS:AS,$E:$E,$E442)),
100*(AS442-MINIFS(AS:AS,$E:$E,$E442))/(MAXIFS(AS:AS,$E:$E,$E442)-MINIFS(AS:AS,$E:$E,$E442))))</f>
        <v/>
      </c>
      <c r="DI442" s="232" t="str">
        <f t="array" ref="DI442">IF(AT442="","",
IF(INDEX(Settings!$H:$H,MATCH(DI$1,Settings!$G:$G,0))=TRUE,
100-100*(AT442-MINIFS(AT:AT,$E:$E,$E442))/(MAXIFS(AT:AT,$E:$E,$E442)-MINIFS(AT:AT,$E:$E,$E442)),
100*(AT442-MINIFS(AT:AT,$E:$E,$E442))/(MAXIFS(AT:AT,$E:$E,$E442)-MINIFS(AT:AT,$E:$E,$E442))))</f>
        <v/>
      </c>
      <c r="DJ442" s="232" t="str">
        <f t="array" ref="DJ442">IF(AU442="","",
IF(INDEX(Settings!$H:$H,MATCH(DJ$1,Settings!$G:$G,0))=TRUE,
100-100*(AU442-MINIFS(AU:AU,$E:$E,$E442))/(MAXIFS(AU:AU,$E:$E,$E442)-MINIFS(AU:AU,$E:$E,$E442)),
100*(AU442-MINIFS(AU:AU,$E:$E,$E442))/(MAXIFS(AU:AU,$E:$E,$E442)-MINIFS(AU:AU,$E:$E,$E442))))</f>
        <v/>
      </c>
      <c r="DK442" s="232" t="str">
        <f t="array" ref="DK442">IF(AV442="","",
IF(INDEX(Settings!$H:$H,MATCH(DK$1,Settings!$G:$G,0))=TRUE,
100-100*(AV442-MINIFS(AV:AV,$E:$E,$E442))/(MAXIFS(AV:AV,$E:$E,$E442)-MINIFS(AV:AV,$E:$E,$E442)),
100*(AV442-MINIFS(AV:AV,$E:$E,$E442))/(MAXIFS(AV:AV,$E:$E,$E442)-MINIFS(AV:AV,$E:$E,$E442))))</f>
        <v/>
      </c>
      <c r="DL442" s="232" t="str">
        <f t="array" ref="DL442">IF(AW442="","",
IF(INDEX(Settings!$H:$H,MATCH(DL$1,Settings!$G:$G,0))=TRUE,
100-100*(AW442-MINIFS(AW:AW,$E:$E,$E442))/(MAXIFS(AW:AW,$E:$E,$E442)-MINIFS(AW:AW,$E:$E,$E442)),
100*(AW442-MINIFS(AW:AW,$E:$E,$E442))/(MAXIFS(AW:AW,$E:$E,$E442)-MINIFS(AW:AW,$E:$E,$E442))))</f>
        <v/>
      </c>
      <c r="DM442" s="232" t="str">
        <f t="array" ref="DM442">IF(AX442="","",
IF(INDEX(Settings!$H:$H,MATCH(DM$1,Settings!$G:$G,0))=TRUE,
100-100*(AX442-MINIFS(AX:AX,$E:$E,$E442))/(MAXIFS(AX:AX,$E:$E,$E442)-MINIFS(AX:AX,$E:$E,$E442)),
100*(AX442-MINIFS(AX:AX,$E:$E,$E442))/(MAXIFS(AX:AX,$E:$E,$E442)-MINIFS(AX:AX,$E:$E,$E442))))</f>
        <v/>
      </c>
      <c r="DN442" s="232" t="str">
        <f t="array" ref="DN442">IF(AY442="","",
IF(INDEX(Settings!$H:$H,MATCH(DN$1,Settings!$G:$G,0))=TRUE,
100-100*(AY442-MINIFS(AY:AY,$E:$E,$E442))/(MAXIFS(AY:AY,$E:$E,$E442)-MINIFS(AY:AY,$E:$E,$E442)),
100*(AY442-MINIFS(AY:AY,$E:$E,$E442))/(MAXIFS(AY:AY,$E:$E,$E442)-MINIFS(AY:AY,$E:$E,$E442))))</f>
        <v/>
      </c>
      <c r="DO442" s="232" t="str">
        <f t="array" ref="DO442">IF(AZ442="","",
IF(INDEX(Settings!$H:$H,MATCH(DO$1,Settings!$G:$G,0))=TRUE,
100-100*(AZ442-MINIFS(AZ:AZ,$E:$E,$E442))/(MAXIFS(AZ:AZ,$E:$E,$E442)-MINIFS(AZ:AZ,$E:$E,$E442)),
100*(AZ442-MINIFS(AZ:AZ,$E:$E,$E442))/(MAXIFS(AZ:AZ,$E:$E,$E442)-MINIFS(AZ:AZ,$E:$E,$E442))))</f>
        <v/>
      </c>
      <c r="DP442" s="232" t="str">
        <f t="array" ref="DP442">IF(BA442="","",
IF(INDEX(Settings!$H:$H,MATCH(DP$1,Settings!$G:$G,0))=TRUE,
100-100*(BA442-MINIFS(BA:BA,$E:$E,$E442))/(MAXIFS(BA:BA,$E:$E,$E442)-MINIFS(BA:BA,$E:$E,$E442)),
100*(BA442-MINIFS(BA:BA,$E:$E,$E442))/(MAXIFS(BA:BA,$E:$E,$E442)-MINIFS(BA:BA,$E:$E,$E442))))</f>
        <v/>
      </c>
      <c r="DQ442" s="232" t="str">
        <f t="array" ref="DQ442">IF(BB442="","",
IF(INDEX(Settings!$H:$H,MATCH(DQ$1,Settings!$G:$G,0))=TRUE,
100-100*(BB442-MINIFS(BB:BB,$E:$E,$E442))/(MAXIFS(BB:BB,$E:$E,$E442)-MINIFS(BB:BB,$E:$E,$E442)),
100*(BB442-MINIFS(BB:BB,$E:$E,$E442))/(MAXIFS(BB:BB,$E:$E,$E442)-MINIFS(BB:BB,$E:$E,$E442))))</f>
        <v/>
      </c>
      <c r="DR442" s="232" t="str">
        <f t="array" ref="DR442">IF(BC442="","",
IF(INDEX(Settings!$H:$H,MATCH(DR$1,Settings!$G:$G,0))=TRUE,
100-100*(BC442-MINIFS(BC:BC,$E:$E,$E442))/(MAXIFS(BC:BC,$E:$E,$E442)-MINIFS(BC:BC,$E:$E,$E442)),
100*(BC442-MINIFS(BC:BC,$E:$E,$E442))/(MAXIFS(BC:BC,$E:$E,$E442)-MINIFS(BC:BC,$E:$E,$E442))))</f>
        <v/>
      </c>
      <c r="DS442" s="232" t="str">
        <f t="array" ref="DS442">IF(BD442="","",
IF(INDEX(Settings!$H:$H,MATCH(DS$1,Settings!$G:$G,0))=TRUE,
100-100*(BD442-MINIFS(BD:BD,$E:$E,$E442))/(MAXIFS(BD:BD,$E:$E,$E442)-MINIFS(BD:BD,$E:$E,$E442)),
100*(BD442-MINIFS(BD:BD,$E:$E,$E442))/(MAXIFS(BD:BD,$E:$E,$E442)-MINIFS(BD:BD,$E:$E,$E442))))</f>
        <v/>
      </c>
      <c r="DT442" s="232" t="str">
        <f t="array" ref="DT442">IF(BE442="","",
IF(INDEX(Settings!$H:$H,MATCH(DT$1,Settings!$G:$G,0))=TRUE,
100-100*(BE442-MINIFS(BE:BE,$E:$E,$E442))/(MAXIFS(BE:BE,$E:$E,$E442)-MINIFS(BE:BE,$E:$E,$E442)),
100*(BE442-MINIFS(BE:BE,$E:$E,$E442))/(MAXIFS(BE:BE,$E:$E,$E442)-MINIFS(BE:BE,$E:$E,$E442))))</f>
        <v/>
      </c>
      <c r="DU442" s="232" t="str">
        <f t="array" ref="DU442">IF(BF442="","",
IF(INDEX(Settings!$H:$H,MATCH(DU$1,Settings!$G:$G,0))=TRUE,
100-100*(BF442-MINIFS(BF:BF,$E:$E,$E442))/(MAXIFS(BF:BF,$E:$E,$E442)-MINIFS(BF:BF,$E:$E,$E442)),
100*(BF442-MINIFS(BF:BF,$E:$E,$E442))/(MAXIFS(BF:BF,$E:$E,$E442)-MINIFS(BF:BF,$E:$E,$E442))))</f>
        <v/>
      </c>
      <c r="DV442" s="232" t="str">
        <f t="array" ref="DV442">IF(BG442="","",
IF(INDEX(Settings!$H:$H,MATCH(DV$1,Settings!$G:$G,0))=TRUE,
100-100*(BG442-MINIFS(BG:BG,$E:$E,$E442))/(MAXIFS(BG:BG,$E:$E,$E442)-MINIFS(BG:BG,$E:$E,$E442)),
100*(BG442-MINIFS(BG:BG,$E:$E,$E442))/(MAXIFS(BG:BG,$E:$E,$E442)-MINIFS(BG:BG,$E:$E,$E442))))</f>
        <v/>
      </c>
      <c r="DW442" s="232" t="str">
        <f t="array" ref="DW442">IF(BH442="","",
IF(INDEX(Settings!$H:$H,MATCH(DW$1,Settings!$G:$G,0))=TRUE,
100-100*(BH442-MINIFS(BH:BH,$E:$E,$E442))/(MAXIFS(BH:BH,$E:$E,$E442)-MINIFS(BH:BH,$E:$E,$E442)),
100*(BH442-MINIFS(BH:BH,$E:$E,$E442))/(MAXIFS(BH:BH,$E:$E,$E442)-MINIFS(BH:BH,$E:$E,$E442))))</f>
        <v/>
      </c>
      <c r="DX442" s="232" t="str">
        <f t="array" ref="DX442">IF(BI442="","",
IF(INDEX(Settings!$H:$H,MATCH(DX$1,Settings!$G:$G,0))=TRUE,
100-100*(BI442-MINIFS(BI:BI,$E:$E,$E442))/(MAXIFS(BI:BI,$E:$E,$E442)-MINIFS(BI:BI,$E:$E,$E442)),
100*(BI442-MINIFS(BI:BI,$E:$E,$E442))/(MAXIFS(BI:BI,$E:$E,$E442)-MINIFS(BI:BI,$E:$E,$E442))))</f>
        <v/>
      </c>
      <c r="DY442" s="232" t="str">
        <f t="array" ref="DY442">IF(BJ442="","",
IF(INDEX(Settings!$H:$H,MATCH(DY$1,Settings!$G:$G,0))=TRUE,
100-100*(BJ442-MINIFS(BJ:BJ,$E:$E,$E442))/(MAXIFS(BJ:BJ,$E:$E,$E442)-MINIFS(BJ:BJ,$E:$E,$E442)),
100*(BJ442-MINIFS(BJ:BJ,$E:$E,$E442))/(MAXIFS(BJ:BJ,$E:$E,$E442)-MINIFS(BJ:BJ,$E:$E,$E442))))</f>
        <v/>
      </c>
      <c r="DZ442" s="234"/>
      <c r="EA442" s="234"/>
      <c r="EB442" s="234" t="str">
        <f t="shared" si="8"/>
        <v/>
      </c>
      <c r="EC442" s="234" t="str">
        <f t="shared" si="9"/>
        <v/>
      </c>
      <c r="ED442" s="234" t="str">
        <f t="shared" si="10"/>
        <v/>
      </c>
      <c r="EE442" s="234" t="str">
        <f t="shared" si="11"/>
        <v/>
      </c>
      <c r="EF442" s="234" t="str">
        <f t="shared" si="12"/>
        <v/>
      </c>
      <c r="EG442" s="234" t="str">
        <f t="shared" si="13"/>
        <v/>
      </c>
      <c r="EH442" s="234"/>
      <c r="EI442" s="234"/>
      <c r="EJ442" s="234"/>
      <c r="EK442" s="234"/>
      <c r="EL442" s="234"/>
      <c r="EM442" s="234"/>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3" t="str">
        <f t="shared" si="14"/>
        <v/>
      </c>
      <c r="N443" s="49"/>
      <c r="O443" s="49"/>
      <c r="P443" s="49"/>
      <c r="Q443" s="49"/>
      <c r="R443" s="49"/>
      <c r="S443" s="222" t="str">
        <f>IFERROR(VLOOKUP(AF443, 'YOYO IR Scores'!A:C, 3, FALSE), "")
</f>
        <v/>
      </c>
      <c r="T443" s="49"/>
      <c r="U443" s="49"/>
      <c r="V443" s="49"/>
      <c r="W443" s="49"/>
      <c r="X443" s="224" t="str">
        <f t="shared" si="4"/>
        <v/>
      </c>
      <c r="Y443" s="225" t="str">
        <f t="shared" si="5"/>
        <v/>
      </c>
      <c r="Z443" s="225" t="str">
        <f t="shared" si="6"/>
        <v/>
      </c>
      <c r="AA443" s="224" t="str">
        <f t="shared" si="7"/>
        <v/>
      </c>
      <c r="AB443" s="223"/>
      <c r="AC443" s="223"/>
      <c r="AD443" s="223"/>
      <c r="AE443" s="223" t="str">
        <f>IFERROR(VLOOKUP(AF443, 'YOYO IR Scores'!A:C, 2, FALSE), "")</f>
        <v/>
      </c>
      <c r="AF443" s="223"/>
      <c r="AG443" s="223"/>
      <c r="AH443" s="223"/>
      <c r="AI443" s="223"/>
      <c r="AJ443" s="223"/>
      <c r="AK443" s="223"/>
      <c r="AL443" s="223"/>
      <c r="AM443" s="223"/>
      <c r="AN443" s="223"/>
      <c r="AO443" s="223"/>
      <c r="AP443" s="223"/>
      <c r="AQ443" s="223"/>
      <c r="AR443" s="223"/>
      <c r="AS443" s="223"/>
      <c r="AT443" s="223"/>
      <c r="AU443" s="223"/>
      <c r="AV443" s="223"/>
      <c r="AW443" s="223"/>
      <c r="AX443" s="223"/>
      <c r="AY443" s="223"/>
      <c r="AZ443" s="223"/>
      <c r="BA443" s="223"/>
      <c r="BB443" s="223"/>
      <c r="BC443" s="223"/>
      <c r="BD443" s="223"/>
      <c r="BE443" s="223"/>
      <c r="BF443" s="223"/>
      <c r="BG443" s="223"/>
      <c r="BH443" s="223"/>
      <c r="BI443" s="223"/>
      <c r="BJ443" s="223"/>
      <c r="BK443" s="223" t="str">
        <f t="array" ref="BK443">IF(J443="","",
IF(INDEX(Settings!$H:$H,MATCH(BY$1,Settings!$G:$G,0))=TRUE,
100-100*(J443-MIN(J:J))/(MAX(J:J)-MIN(J:J)),
100*(J443-MIN(J:J))/(MAX(J:J)-MIN(J:J))))</f>
        <v/>
      </c>
      <c r="BL443" s="223" t="str">
        <f t="array" ref="BL443">IF(J443="","",
IF(INDEX(Settings!$H:$H,MATCH(BY$1,Settings!$G:$G,0))=TRUE,
100-100*(J443-MINIFS(J:J,$E:$E,$E443))/(MAXIFS(J:J,$E:$E,$E443)-MINIFS(J:J,$E:$E,$E443)),
100*(J443-MINIFS(J:J,$E:$E,$E443))/(MAXIFS(J:J,$E:$E,$E443)-MINIFS(J:J,$E:$E,$E443))))</f>
        <v/>
      </c>
      <c r="BM443" s="223"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4" t="str">
        <f t="array" ref="BQ443">IF(J443="","",
IF(INDEX(Settings!$H:$H,MATCH(BY$1,Settings!$G:$G,0))=TRUE,
-1*(J443-AVERAGE(J:J))/STDEV(J:J),
(J443-AVERAGE(J:J))/STDEV(J:J)))</f>
        <v/>
      </c>
      <c r="BR443" s="224" t="str">
        <f>IFERROR(__xludf.DUMMYFUNCTION("IF(J443="""","""",
IF(INDEX(Settings!$H:$H,MATCH(BY$1,Settings!$G:$G,0))=TRUE,
-1*(J443-AVERAGEIFS(J:J,$E:$E,$E443))/STDEV(FILTER(J:J,$E:$E=$E443)),
(J443-AVERAGEIFS(J:J,$E:$E,$E443))/STDEV(FILTER(J:J,$E:$E=$E443))))"),"")</f>
        <v/>
      </c>
      <c r="BS443" s="224"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3" t="str">
        <f t="array" ref="BY443">IF(J443="","",
IF(INDEX(Settings!$H:$H,MATCH(BY$1,Settings!$G:$G,0))=TRUE,
100-100*(J443-MINIFS(J:J,$E:$E,$E443))/(MAXIFS(J:J,$E:$E,$E443)-MINIFS(J:J,$E:$E,$E443)),
100*(J443-MINIFS(J:J,$E:$E,$E443))/(MAXIFS(J:J,$E:$E,$E443)-MINIFS(J:J,$E:$E,$E443))))</f>
        <v/>
      </c>
      <c r="BZ443" s="223" t="str">
        <f t="array" ref="BZ443">IF(K443="","",
IF(INDEX(Settings!$H:$H,MATCH(BZ$1,Settings!$G:$G,0))=TRUE,
100-100*(K443-MINIFS(K:K,$E:$E,$E443))/(MAXIFS(K:K,$E:$E,$E443)-MINIFS(K:K,$E:$E,$E443)),
100*(K443-MINIFS(K:K,$E:$E,$E443))/(MAXIFS(K:K,$E:$E,$E443)-MINIFS(K:K,$E:$E,$E443))))</f>
        <v/>
      </c>
      <c r="CA443" s="223" t="str">
        <f t="array" ref="CA443">IF(L443="","",
IF(INDEX(Settings!$H:$H,MATCH(CA$1,Settings!$G:$G,0))=TRUE,
100-100*(L443-MINIFS(L:L,$E:$E,$E443))/(MAXIFS(L:L,$E:$E,$E443)-MINIFS(L:L,$E:$E,$E443)),
100*(L443-MINIFS(L:L,$E:$E,$E443))/(MAXIFS(L:L,$E:$E,$E443)-MINIFS(L:L,$E:$E,$E443))))</f>
        <v/>
      </c>
      <c r="CB443" s="223" t="str">
        <f t="array" ref="CB443">IF(M443="","",
IF(INDEX(Settings!$H:$H,MATCH(CB$1,Settings!$G:$G,0))=TRUE,
100-100*(M443-MINIFS(M:M,$E:$E,$E443))/(MAXIFS(M:M,$E:$E,$E443)-MINIFS(M:M,$E:$E,$E443)),
100*(M443-MINIFS(M:M,$E:$E,$E443))/(MAXIFS(M:M,$E:$E,$E443)-MINIFS(M:M,$E:$E,$E443))))</f>
        <v/>
      </c>
      <c r="CC443" s="223" t="str">
        <f t="array" ref="CC443">IF(N443="","",
IF(INDEX(Settings!$H:$H,MATCH(CC$1,Settings!$G:$G,0))=TRUE,
100-100*(N443-MINIFS(N:N,$E:$E,$E443))/(MAXIFS(N:N,$E:$E,$E443)-MINIFS(N:N,$E:$E,$E443)),
100*(N443-MINIFS(N:N,$E:$E,$E443))/(MAXIFS(N:N,$E:$E,$E443)-MINIFS(N:N,$E:$E,$E443))))</f>
        <v/>
      </c>
      <c r="CD443" s="223" t="str">
        <f t="array" ref="CD443">IF(O443="","",
IF(INDEX(Settings!$H:$H,MATCH(CD$1,Settings!$G:$G,0))=TRUE,
100-100*(O443-MINIFS(O:O,$E:$E,$E443))/(MAXIFS(O:O,$E:$E,$E443)-MINIFS(O:O,$E:$E,$E443)),
100*(O443-MINIFS(O:O,$E:$E,$E443))/(MAXIFS(O:O,$E:$E,$E443)-MINIFS(O:O,$E:$E,$E443))))</f>
        <v/>
      </c>
      <c r="CE443" s="223" t="str">
        <f t="array" ref="CE443">IF(P443="","",
IF(INDEX(Settings!$H:$H,MATCH(CE$1,Settings!$G:$G,0))=TRUE,
100-100*(P443-MINIFS(P:P,$E:$E,$E443))/(MAXIFS(P:P,$E:$E,$E443)-MINIFS(P:P,$E:$E,$E443)),
100*(P443-MINIFS(P:P,$E:$E,$E443))/(MAXIFS(P:P,$E:$E,$E443)-MINIFS(P:P,$E:$E,$E443))))</f>
        <v/>
      </c>
      <c r="CF443" s="223" t="str">
        <f t="array" ref="CF443">IF(Q443="","",
IF(INDEX(Settings!$H:$H,MATCH(CF$1,Settings!$G:$G,0))=TRUE,
100-100*(Q443-MINIFS(Q:Q,$E:$E,$E443))/(MAXIFS(Q:Q,$E:$E,$E443)-MINIFS(Q:Q,$E:$E,$E443)),
100*(Q443-MINIFS(Q:Q,$E:$E,$E443))/(MAXIFS(Q:Q,$E:$E,$E443)-MINIFS(Q:Q,$E:$E,$E443))))</f>
        <v/>
      </c>
      <c r="CG443" s="223" t="str">
        <f t="array" ref="CG443">IF(R443="","",
IF(INDEX(Settings!$H:$H,MATCH(CG$1,Settings!$G:$G,0))=TRUE,
100-100*(R443-MINIFS(R:R,$E:$E,$E443))/(MAXIFS(R:R,$E:$E,$E443)-MINIFS(R:R,$E:$E,$E443)),
100*(R443-MINIFS(R:R,$E:$E,$E443))/(MAXIFS(R:R,$E:$E,$E443)-MINIFS(R:R,$E:$E,$E443))))</f>
        <v/>
      </c>
      <c r="CH443" s="223" t="str">
        <f t="array" ref="CH443">IF(S443="","",
IF(INDEX(Settings!$H:$H,MATCH(CH$1,Settings!$G:$G,0))=TRUE,
100-100*(S443-MINIFS(S:S,$E:$E,$E443))/(MAXIFS(S:S,$E:$E,$E443)-MINIFS(S:S,$E:$E,$E443)),
100*(S443-MINIFS(S:S,$E:$E,$E443))/(MAXIFS(S:S,$E:$E,$E443)-MINIFS(S:S,$E:$E,$E443))))</f>
        <v/>
      </c>
      <c r="CI443" s="223" t="str">
        <f t="array" ref="CI443">IF(T443="","",
IF(INDEX(Settings!$H:$H,MATCH(CI$1,Settings!$G:$G,0))=TRUE,
100-100*(T443-MINIFS(T:T,$E:$E,$E443))/(MAXIFS(T:T,$E:$E,$E443)-MINIFS(T:T,$E:$E,$E443)),
100*(T443-MINIFS(T:T,$E:$E,$E443))/(MAXIFS(T:T,$E:$E,$E443)-MINIFS(T:T,$E:$E,$E443))))</f>
        <v/>
      </c>
      <c r="CJ443" s="223" t="str">
        <f t="array" ref="CJ443">IF(U443="","",
IF(INDEX(Settings!$H:$H,MATCH(CJ$1,Settings!$G:$G,0))=TRUE,
100-100*(U443-MINIFS(U:U,$E:$E,$E443))/(MAXIFS(U:U,$E:$E,$E443)-MINIFS(U:U,$E:$E,$E443)),
100*(U443-MINIFS(U:U,$E:$E,$E443))/(MAXIFS(U:U,$E:$E,$E443)-MINIFS(U:U,$E:$E,$E443))))</f>
        <v/>
      </c>
      <c r="CK443" s="223" t="str">
        <f t="array" ref="CK443">IF(V443="","",
IF(INDEX(Settings!$H:$H,MATCH(CK$1,Settings!$G:$G,0))=TRUE,
100-100*(V443-MINIFS(V:V,$E:$E,$E443))/(MAXIFS(V:V,$E:$E,$E443)-MINIFS(V:V,$E:$E,$E443)),
100*(V443-MINIFS(V:V,$E:$E,$E443))/(MAXIFS(V:V,$E:$E,$E443)-MINIFS(V:V,$E:$E,$E443))))</f>
        <v/>
      </c>
      <c r="CL443" s="223" t="str">
        <f t="array" ref="CL443">IF(W443="","",
IF(INDEX(Settings!$H:$H,MATCH(CL$1,Settings!$G:$G,0))=TRUE,
100-100*(W443-MINIFS(W:W,$E:$E,$E443))/(MAXIFS(W:W,$E:$E,$E443)-MINIFS(W:W,$E:$E,$E443)),
100*(W443-MINIFS(W:W,$E:$E,$E443))/(MAXIFS(W:W,$E:$E,$E443)-MINIFS(W:W,$E:$E,$E443))))</f>
        <v/>
      </c>
      <c r="CM443" s="223" t="str">
        <f t="array" ref="CM443">IF(X443="","",
IF(INDEX(Settings!$H:$H,MATCH(CM$1,Settings!$G:$G,0))=TRUE,
100-100*(X443-MINIFS(X:X,$E:$E,$E443))/(MAXIFS(X:X,$E:$E,$E443)-MINIFS(X:X,$E:$E,$E443)),
100*(X443-MINIFS(X:X,$E:$E,$E443))/(MAXIFS(X:X,$E:$E,$E443)-MINIFS(X:X,$E:$E,$E443))))</f>
        <v/>
      </c>
      <c r="CN443" s="223" t="str">
        <f t="array" ref="CN443">IF(Y443="","",
IF(INDEX(Settings!$H:$H,MATCH(CN$1,Settings!$G:$G,0))=TRUE,
100-100*(Y443-MINIFS(Y:Y,$E:$E,$E443))/(MAXIFS(Y:Y,$E:$E,$E443)-MINIFS(Y:Y,$E:$E,$E443)),
100*(Y443-MINIFS(Y:Y,$E:$E,$E443))/(MAXIFS(Y:Y,$E:$E,$E443)-MINIFS(Y:Y,$E:$E,$E443))))</f>
        <v/>
      </c>
      <c r="CO443" s="223" t="str">
        <f t="array" ref="CO443">IF(Z443="","",
IF(INDEX(Settings!$H:$H,MATCH(CO$1,Settings!$G:$G,0))=TRUE,
100-100*(Z443-MINIFS(Z:Z,$E:$E,$E443))/(MAXIFS(Z:Z,$E:$E,$E443)-MINIFS(Z:Z,$E:$E,$E443)),
100*(Z443-MINIFS(Z:Z,$E:$E,$E443))/(MAXIFS(Z:Z,$E:$E,$E443)-MINIFS(Z:Z,$E:$E,$E443))))</f>
        <v/>
      </c>
      <c r="CP443" s="223" t="str">
        <f t="array" ref="CP443">IF(AA443="","",
IF(INDEX(Settings!$H:$H,MATCH(CP$1,Settings!$G:$G,0))=TRUE,
100-100*(AA443-MINIFS(AA:AA,$E:$E,$E443))/(MAXIFS(AA:AA,$E:$E,$E443)-MINIFS(AA:AA,$E:$E,$E443)),
100*(AA443-MINIFS(AA:AA,$E:$E,$E443))/(MAXIFS(AA:AA,$E:$E,$E443)-MINIFS(AA:AA,$E:$E,$E443))))</f>
        <v/>
      </c>
      <c r="CQ443" s="223" t="str">
        <f t="array" ref="CQ443">IF(AB443="","",
IF(INDEX(Settings!$H:$H,MATCH(CQ$1,Settings!$G:$G,0))=TRUE,
100-100*(AB443-MINIFS(AB:AB,$E:$E,$E443))/(MAXIFS(AB:AB,$E:$E,$E443)-MINIFS(AB:AB,$E:$E,$E443)),
100*(AB443-MINIFS(AB:AB,$E:$E,$E443))/(MAXIFS(AB:AB,$E:$E,$E443)-MINIFS(AB:AB,$E:$E,$E443))))</f>
        <v/>
      </c>
      <c r="CR443" s="223" t="str">
        <f t="array" ref="CR443">IF(AC443="","",
IF(INDEX(Settings!$H:$H,MATCH(CR$1,Settings!$G:$G,0))=TRUE,
100-100*(AC443-MINIFS(AC:AC,$E:$E,$E443))/(MAXIFS(AC:AC,$E:$E,$E443)-MINIFS(AC:AC,$E:$E,$E443)),
100*(AC443-MINIFS(AC:AC,$E:$E,$E443))/(MAXIFS(AC:AC,$E:$E,$E443)-MINIFS(AC:AC,$E:$E,$E443))))</f>
        <v/>
      </c>
      <c r="CS443" s="223" t="str">
        <f t="array" ref="CS443">IF(AD443="","",
IF(INDEX(Settings!$H:$H,MATCH(CS$1,Settings!$G:$G,0))=TRUE,
100-100*(AD443-MINIFS(AD:AD,$E:$E,$E443))/(MAXIFS(AD:AD,$E:$E,$E443)-MINIFS(AD:AD,$E:$E,$E443)),
100*(AD443-MINIFS(AD:AD,$E:$E,$E443))/(MAXIFS(AD:AD,$E:$E,$E443)-MINIFS(AD:AD,$E:$E,$E443))))</f>
        <v/>
      </c>
      <c r="CT443" s="223" t="str">
        <f t="array" ref="CT443">IF(AE443="","",
IF(INDEX(Settings!$H:$H,MATCH(CT$1,Settings!$G:$G,0))=TRUE,
100-100*(AE443-MINIFS(AE:AE,$E:$E,$E443))/(MAXIFS(AE:AE,$E:$E,$E443)-MINIFS(AE:AE,$E:$E,$E443)),
100*(AE443-MINIFS(AE:AE,$E:$E,$E443))/(MAXIFS(AE:AE,$E:$E,$E443)-MINIFS(AE:AE,$E:$E,$E443))))</f>
        <v/>
      </c>
      <c r="CU443" s="223" t="str">
        <f t="array" ref="CU443">IF(AF443="","",
IF(INDEX(Settings!$H:$H,MATCH(CU$1,Settings!$G:$G,0))=TRUE,
100-100*(AF443-MINIFS(AF:AF,$E:$E,$E443))/(MAXIFS(AF:AF,$E:$E,$E443)-MINIFS(AF:AF,$E:$E,$E443)),
100*(AF443-MINIFS(AF:AF,$E:$E,$E443))/(MAXIFS(AF:AF,$E:$E,$E443)-MINIFS(AF:AF,$E:$E,$E443))))</f>
        <v/>
      </c>
      <c r="CV443" s="223" t="str">
        <f t="array" ref="CV443">IF(AG443="","",
IF(INDEX(Settings!$H:$H,MATCH(CV$1,Settings!$G:$G,0))=TRUE,
100-100*(AG443-MINIFS(AG:AG,$E:$E,$E443))/(MAXIFS(AG:AG,$E:$E,$E443)-MINIFS(AG:AG,$E:$E,$E443)),
100*(AG443-MINIFS(AG:AG,$E:$E,$E443))/(MAXIFS(AG:AG,$E:$E,$E443)-MINIFS(AG:AG,$E:$E,$E443))))</f>
        <v/>
      </c>
      <c r="CW443" s="223" t="str">
        <f t="array" ref="CW443">IF(AH443="","",
IF(INDEX(Settings!$H:$H,MATCH(CW$1,Settings!$G:$G,0))=TRUE,
100-100*(AH443-MINIFS(AH:AH,$E:$E,$E443))/(MAXIFS(AH:AH,$E:$E,$E443)-MINIFS(AH:AH,$E:$E,$E443)),
100*(AH443-MINIFS(AH:AH,$E:$E,$E443))/(MAXIFS(AH:AH,$E:$E,$E443)-MINIFS(AH:AH,$E:$E,$E443))))</f>
        <v/>
      </c>
      <c r="CX443" s="223" t="str">
        <f t="array" ref="CX443">IF(AI443="","",
IF(INDEX(Settings!$H:$H,MATCH(CX$1,Settings!$G:$G,0))=TRUE,
100-100*(AI443-MINIFS(AI:AI,$E:$E,$E443))/(MAXIFS(AI:AI,$E:$E,$E443)-MINIFS(AI:AI,$E:$E,$E443)),
100*(AI443-MINIFS(AI:AI,$E:$E,$E443))/(MAXIFS(AI:AI,$E:$E,$E443)-MINIFS(AI:AI,$E:$E,$E443))))</f>
        <v/>
      </c>
      <c r="CY443" s="223" t="str">
        <f t="array" ref="CY443">IF(AJ443="","",
IF(INDEX(Settings!$H:$H,MATCH(CY$1,Settings!$G:$G,0))=TRUE,
100-100*(AJ443-MINIFS(AJ:AJ,$E:$E,$E443))/(MAXIFS(AJ:AJ,$E:$E,$E443)-MINIFS(AJ:AJ,$E:$E,$E443)),
100*(AJ443-MINIFS(AJ:AJ,$E:$E,$E443))/(MAXIFS(AJ:AJ,$E:$E,$E443)-MINIFS(AJ:AJ,$E:$E,$E443))))</f>
        <v/>
      </c>
      <c r="CZ443" s="223" t="str">
        <f t="array" ref="CZ443">IF(AK443="","",
IF(INDEX(Settings!$H:$H,MATCH(CZ$1,Settings!$G:$G,0))=TRUE,
100-100*(AK443-MINIFS(AK:AK,$E:$E,$E443))/(MAXIFS(AK:AK,$E:$E,$E443)-MINIFS(AK:AK,$E:$E,$E443)),
100*(AK443-MINIFS(AK:AK,$E:$E,$E443))/(MAXIFS(AK:AK,$E:$E,$E443)-MINIFS(AK:AK,$E:$E,$E443))))</f>
        <v/>
      </c>
      <c r="DA443" s="223" t="str">
        <f t="array" ref="DA443">IF(AL443="","",
IF(INDEX(Settings!$H:$H,MATCH(DA$1,Settings!$G:$G,0))=TRUE,
100-100*(AL443-MINIFS(AL:AL,$E:$E,$E443))/(MAXIFS(AL:AL,$E:$E,$E443)-MINIFS(AL:AL,$E:$E,$E443)),
100*(AL443-MINIFS(AL:AL,$E:$E,$E443))/(MAXIFS(AL:AL,$E:$E,$E443)-MINIFS(AL:AL,$E:$E,$E443))))</f>
        <v/>
      </c>
      <c r="DB443" s="223" t="str">
        <f t="array" ref="DB443">IF(AM443="","",
IF(INDEX(Settings!$H:$H,MATCH(DB$1,Settings!$G:$G,0))=TRUE,
100-100*(AM443-MINIFS(AM:AM,$E:$E,$E443))/(MAXIFS(AM:AM,$E:$E,$E443)-MINIFS(AM:AM,$E:$E,$E443)),
100*(AM443-MINIFS(AM:AM,$E:$E,$E443))/(MAXIFS(AM:AM,$E:$E,$E443)-MINIFS(AM:AM,$E:$E,$E443))))</f>
        <v/>
      </c>
      <c r="DC443" s="223" t="str">
        <f t="array" ref="DC443">IF(AN443="","",
IF(INDEX(Settings!$H:$H,MATCH(DC$1,Settings!$G:$G,0))=TRUE,
100-100*(AN443-MINIFS(AN:AN,$E:$E,$E443))/(MAXIFS(AN:AN,$E:$E,$E443)-MINIFS(AN:AN,$E:$E,$E443)),
100*(AN443-MINIFS(AN:AN,$E:$E,$E443))/(MAXIFS(AN:AN,$E:$E,$E443)-MINIFS(AN:AN,$E:$E,$E443))))</f>
        <v/>
      </c>
      <c r="DD443" s="223" t="str">
        <f t="array" ref="DD443">IF(AO443="","",
IF(INDEX(Settings!$H:$H,MATCH(DD$1,Settings!$G:$G,0))=TRUE,
100-100*(AO443-MINIFS(AO:AO,$E:$E,$E443))/(MAXIFS(AO:AO,$E:$E,$E443)-MINIFS(AO:AO,$E:$E,$E443)),
100*(AO443-MINIFS(AO:AO,$E:$E,$E443))/(MAXIFS(AO:AO,$E:$E,$E443)-MINIFS(AO:AO,$E:$E,$E443))))</f>
        <v/>
      </c>
      <c r="DE443" s="223" t="str">
        <f t="array" ref="DE443">IF(AP443="","",
IF(INDEX(Settings!$H:$H,MATCH(DE$1,Settings!$G:$G,0))=TRUE,
100-100*(AP443-MINIFS(AP:AP,$E:$E,$E443))/(MAXIFS(AP:AP,$E:$E,$E443)-MINIFS(AP:AP,$E:$E,$E443)),
100*(AP443-MINIFS(AP:AP,$E:$E,$E443))/(MAXIFS(AP:AP,$E:$E,$E443)-MINIFS(AP:AP,$E:$E,$E443))))</f>
        <v/>
      </c>
      <c r="DF443" s="223" t="str">
        <f t="array" ref="DF443">IF(AQ443="","",
IF(INDEX(Settings!$H:$H,MATCH(DF$1,Settings!$G:$G,0))=TRUE,
100-100*(AQ443-MINIFS(AQ:AQ,$E:$E,$E443))/(MAXIFS(AQ:AQ,$E:$E,$E443)-MINIFS(AQ:AQ,$E:$E,$E443)),
100*(AQ443-MINIFS(AQ:AQ,$E:$E,$E443))/(MAXIFS(AQ:AQ,$E:$E,$E443)-MINIFS(AQ:AQ,$E:$E,$E443))))</f>
        <v/>
      </c>
      <c r="DG443" s="223" t="str">
        <f t="array" ref="DG443">IF(AR443="","",
IF(INDEX(Settings!$H:$H,MATCH(DG$1,Settings!$G:$G,0))=TRUE,
100-100*(AR443-MINIFS(AR:AR,$E:$E,$E443))/(MAXIFS(AR:AR,$E:$E,$E443)-MINIFS(AR:AR,$E:$E,$E443)),
100*(AR443-MINIFS(AR:AR,$E:$E,$E443))/(MAXIFS(AR:AR,$E:$E,$E443)-MINIFS(AR:AR,$E:$E,$E443))))</f>
        <v/>
      </c>
      <c r="DH443" s="223" t="str">
        <f t="array" ref="DH443">IF(AS443="","",
IF(INDEX(Settings!$H:$H,MATCH(DH$1,Settings!$G:$G,0))=TRUE,
100-100*(AS443-MINIFS(AS:AS,$E:$E,$E443))/(MAXIFS(AS:AS,$E:$E,$E443)-MINIFS(AS:AS,$E:$E,$E443)),
100*(AS443-MINIFS(AS:AS,$E:$E,$E443))/(MAXIFS(AS:AS,$E:$E,$E443)-MINIFS(AS:AS,$E:$E,$E443))))</f>
        <v/>
      </c>
      <c r="DI443" s="223" t="str">
        <f t="array" ref="DI443">IF(AT443="","",
IF(INDEX(Settings!$H:$H,MATCH(DI$1,Settings!$G:$G,0))=TRUE,
100-100*(AT443-MINIFS(AT:AT,$E:$E,$E443))/(MAXIFS(AT:AT,$E:$E,$E443)-MINIFS(AT:AT,$E:$E,$E443)),
100*(AT443-MINIFS(AT:AT,$E:$E,$E443))/(MAXIFS(AT:AT,$E:$E,$E443)-MINIFS(AT:AT,$E:$E,$E443))))</f>
        <v/>
      </c>
      <c r="DJ443" s="223" t="str">
        <f t="array" ref="DJ443">IF(AU443="","",
IF(INDEX(Settings!$H:$H,MATCH(DJ$1,Settings!$G:$G,0))=TRUE,
100-100*(AU443-MINIFS(AU:AU,$E:$E,$E443))/(MAXIFS(AU:AU,$E:$E,$E443)-MINIFS(AU:AU,$E:$E,$E443)),
100*(AU443-MINIFS(AU:AU,$E:$E,$E443))/(MAXIFS(AU:AU,$E:$E,$E443)-MINIFS(AU:AU,$E:$E,$E443))))</f>
        <v/>
      </c>
      <c r="DK443" s="223" t="str">
        <f t="array" ref="DK443">IF(AV443="","",
IF(INDEX(Settings!$H:$H,MATCH(DK$1,Settings!$G:$G,0))=TRUE,
100-100*(AV443-MINIFS(AV:AV,$E:$E,$E443))/(MAXIFS(AV:AV,$E:$E,$E443)-MINIFS(AV:AV,$E:$E,$E443)),
100*(AV443-MINIFS(AV:AV,$E:$E,$E443))/(MAXIFS(AV:AV,$E:$E,$E443)-MINIFS(AV:AV,$E:$E,$E443))))</f>
        <v/>
      </c>
      <c r="DL443" s="223" t="str">
        <f t="array" ref="DL443">IF(AW443="","",
IF(INDEX(Settings!$H:$H,MATCH(DL$1,Settings!$G:$G,0))=TRUE,
100-100*(AW443-MINIFS(AW:AW,$E:$E,$E443))/(MAXIFS(AW:AW,$E:$E,$E443)-MINIFS(AW:AW,$E:$E,$E443)),
100*(AW443-MINIFS(AW:AW,$E:$E,$E443))/(MAXIFS(AW:AW,$E:$E,$E443)-MINIFS(AW:AW,$E:$E,$E443))))</f>
        <v/>
      </c>
      <c r="DM443" s="223" t="str">
        <f t="array" ref="DM443">IF(AX443="","",
IF(INDEX(Settings!$H:$H,MATCH(DM$1,Settings!$G:$G,0))=TRUE,
100-100*(AX443-MINIFS(AX:AX,$E:$E,$E443))/(MAXIFS(AX:AX,$E:$E,$E443)-MINIFS(AX:AX,$E:$E,$E443)),
100*(AX443-MINIFS(AX:AX,$E:$E,$E443))/(MAXIFS(AX:AX,$E:$E,$E443)-MINIFS(AX:AX,$E:$E,$E443))))</f>
        <v/>
      </c>
      <c r="DN443" s="223" t="str">
        <f t="array" ref="DN443">IF(AY443="","",
IF(INDEX(Settings!$H:$H,MATCH(DN$1,Settings!$G:$G,0))=TRUE,
100-100*(AY443-MINIFS(AY:AY,$E:$E,$E443))/(MAXIFS(AY:AY,$E:$E,$E443)-MINIFS(AY:AY,$E:$E,$E443)),
100*(AY443-MINIFS(AY:AY,$E:$E,$E443))/(MAXIFS(AY:AY,$E:$E,$E443)-MINIFS(AY:AY,$E:$E,$E443))))</f>
        <v/>
      </c>
      <c r="DO443" s="223" t="str">
        <f t="array" ref="DO443">IF(AZ443="","",
IF(INDEX(Settings!$H:$H,MATCH(DO$1,Settings!$G:$G,0))=TRUE,
100-100*(AZ443-MINIFS(AZ:AZ,$E:$E,$E443))/(MAXIFS(AZ:AZ,$E:$E,$E443)-MINIFS(AZ:AZ,$E:$E,$E443)),
100*(AZ443-MINIFS(AZ:AZ,$E:$E,$E443))/(MAXIFS(AZ:AZ,$E:$E,$E443)-MINIFS(AZ:AZ,$E:$E,$E443))))</f>
        <v/>
      </c>
      <c r="DP443" s="223" t="str">
        <f t="array" ref="DP443">IF(BA443="","",
IF(INDEX(Settings!$H:$H,MATCH(DP$1,Settings!$G:$G,0))=TRUE,
100-100*(BA443-MINIFS(BA:BA,$E:$E,$E443))/(MAXIFS(BA:BA,$E:$E,$E443)-MINIFS(BA:BA,$E:$E,$E443)),
100*(BA443-MINIFS(BA:BA,$E:$E,$E443))/(MAXIFS(BA:BA,$E:$E,$E443)-MINIFS(BA:BA,$E:$E,$E443))))</f>
        <v/>
      </c>
      <c r="DQ443" s="223" t="str">
        <f t="array" ref="DQ443">IF(BB443="","",
IF(INDEX(Settings!$H:$H,MATCH(DQ$1,Settings!$G:$G,0))=TRUE,
100-100*(BB443-MINIFS(BB:BB,$E:$E,$E443))/(MAXIFS(BB:BB,$E:$E,$E443)-MINIFS(BB:BB,$E:$E,$E443)),
100*(BB443-MINIFS(BB:BB,$E:$E,$E443))/(MAXIFS(BB:BB,$E:$E,$E443)-MINIFS(BB:BB,$E:$E,$E443))))</f>
        <v/>
      </c>
      <c r="DR443" s="223" t="str">
        <f t="array" ref="DR443">IF(BC443="","",
IF(INDEX(Settings!$H:$H,MATCH(DR$1,Settings!$G:$G,0))=TRUE,
100-100*(BC443-MINIFS(BC:BC,$E:$E,$E443))/(MAXIFS(BC:BC,$E:$E,$E443)-MINIFS(BC:BC,$E:$E,$E443)),
100*(BC443-MINIFS(BC:BC,$E:$E,$E443))/(MAXIFS(BC:BC,$E:$E,$E443)-MINIFS(BC:BC,$E:$E,$E443))))</f>
        <v/>
      </c>
      <c r="DS443" s="223" t="str">
        <f t="array" ref="DS443">IF(BD443="","",
IF(INDEX(Settings!$H:$H,MATCH(DS$1,Settings!$G:$G,0))=TRUE,
100-100*(BD443-MINIFS(BD:BD,$E:$E,$E443))/(MAXIFS(BD:BD,$E:$E,$E443)-MINIFS(BD:BD,$E:$E,$E443)),
100*(BD443-MINIFS(BD:BD,$E:$E,$E443))/(MAXIFS(BD:BD,$E:$E,$E443)-MINIFS(BD:BD,$E:$E,$E443))))</f>
        <v/>
      </c>
      <c r="DT443" s="223" t="str">
        <f t="array" ref="DT443">IF(BE443="","",
IF(INDEX(Settings!$H:$H,MATCH(DT$1,Settings!$G:$G,0))=TRUE,
100-100*(BE443-MINIFS(BE:BE,$E:$E,$E443))/(MAXIFS(BE:BE,$E:$E,$E443)-MINIFS(BE:BE,$E:$E,$E443)),
100*(BE443-MINIFS(BE:BE,$E:$E,$E443))/(MAXIFS(BE:BE,$E:$E,$E443)-MINIFS(BE:BE,$E:$E,$E443))))</f>
        <v/>
      </c>
      <c r="DU443" s="223" t="str">
        <f t="array" ref="DU443">IF(BF443="","",
IF(INDEX(Settings!$H:$H,MATCH(DU$1,Settings!$G:$G,0))=TRUE,
100-100*(BF443-MINIFS(BF:BF,$E:$E,$E443))/(MAXIFS(BF:BF,$E:$E,$E443)-MINIFS(BF:BF,$E:$E,$E443)),
100*(BF443-MINIFS(BF:BF,$E:$E,$E443))/(MAXIFS(BF:BF,$E:$E,$E443)-MINIFS(BF:BF,$E:$E,$E443))))</f>
        <v/>
      </c>
      <c r="DV443" s="223" t="str">
        <f t="array" ref="DV443">IF(BG443="","",
IF(INDEX(Settings!$H:$H,MATCH(DV$1,Settings!$G:$G,0))=TRUE,
100-100*(BG443-MINIFS(BG:BG,$E:$E,$E443))/(MAXIFS(BG:BG,$E:$E,$E443)-MINIFS(BG:BG,$E:$E,$E443)),
100*(BG443-MINIFS(BG:BG,$E:$E,$E443))/(MAXIFS(BG:BG,$E:$E,$E443)-MINIFS(BG:BG,$E:$E,$E443))))</f>
        <v/>
      </c>
      <c r="DW443" s="223" t="str">
        <f t="array" ref="DW443">IF(BH443="","",
IF(INDEX(Settings!$H:$H,MATCH(DW$1,Settings!$G:$G,0))=TRUE,
100-100*(BH443-MINIFS(BH:BH,$E:$E,$E443))/(MAXIFS(BH:BH,$E:$E,$E443)-MINIFS(BH:BH,$E:$E,$E443)),
100*(BH443-MINIFS(BH:BH,$E:$E,$E443))/(MAXIFS(BH:BH,$E:$E,$E443)-MINIFS(BH:BH,$E:$E,$E443))))</f>
        <v/>
      </c>
      <c r="DX443" s="223" t="str">
        <f t="array" ref="DX443">IF(BI443="","",
IF(INDEX(Settings!$H:$H,MATCH(DX$1,Settings!$G:$G,0))=TRUE,
100-100*(BI443-MINIFS(BI:BI,$E:$E,$E443))/(MAXIFS(BI:BI,$E:$E,$E443)-MINIFS(BI:BI,$E:$E,$E443)),
100*(BI443-MINIFS(BI:BI,$E:$E,$E443))/(MAXIFS(BI:BI,$E:$E,$E443)-MINIFS(BI:BI,$E:$E,$E443))))</f>
        <v/>
      </c>
      <c r="DY443" s="223" t="str">
        <f t="array" ref="DY443">IF(BJ443="","",
IF(INDEX(Settings!$H:$H,MATCH(DY$1,Settings!$G:$G,0))=TRUE,
100-100*(BJ443-MINIFS(BJ:BJ,$E:$E,$E443))/(MAXIFS(BJ:BJ,$E:$E,$E443)-MINIFS(BJ:BJ,$E:$E,$E443)),
100*(BJ443-MINIFS(BJ:BJ,$E:$E,$E443))/(MAXIFS(BJ:BJ,$E:$E,$E443)-MINIFS(BJ:BJ,$E:$E,$E443))))</f>
        <v/>
      </c>
      <c r="DZ443" s="225"/>
      <c r="EA443" s="225"/>
      <c r="EB443" s="225" t="str">
        <f t="shared" si="8"/>
        <v/>
      </c>
      <c r="EC443" s="225" t="str">
        <f t="shared" si="9"/>
        <v/>
      </c>
      <c r="ED443" s="225" t="str">
        <f t="shared" si="10"/>
        <v/>
      </c>
      <c r="EE443" s="225" t="str">
        <f t="shared" si="11"/>
        <v/>
      </c>
      <c r="EF443" s="225" t="str">
        <f t="shared" si="12"/>
        <v/>
      </c>
      <c r="EG443" s="225" t="str">
        <f t="shared" si="13"/>
        <v/>
      </c>
      <c r="EH443" s="225"/>
      <c r="EI443" s="225"/>
      <c r="EJ443" s="225"/>
      <c r="EK443" s="225"/>
      <c r="EL443" s="225"/>
      <c r="EM443" s="225"/>
    </row>
    <row r="444">
      <c r="A444" s="231"/>
      <c r="B444" s="231"/>
      <c r="C444" s="231"/>
      <c r="D444" s="231" t="str">
        <f t="array" ref="D444">IFERROR(INDEX(Profiles!$B:$B,MATCH($A444,Profiles!$A:$A,0)),"")</f>
        <v/>
      </c>
      <c r="E444" s="231"/>
      <c r="F444" s="231"/>
      <c r="G444" s="231"/>
      <c r="H444" s="231"/>
      <c r="I444" s="231" t="str">
        <f>IF(A444="","",IF(Settings!$N$3="DATE",F444&amp;": "&amp;TEXT(B444,"M/DD/YY"),F444&amp;": "&amp;H444))</f>
        <v/>
      </c>
      <c r="J444" s="231"/>
      <c r="K444" s="231"/>
      <c r="L444" s="231"/>
      <c r="M444" s="232" t="str">
        <f t="shared" si="14"/>
        <v/>
      </c>
      <c r="N444" s="231"/>
      <c r="O444" s="231"/>
      <c r="P444" s="231"/>
      <c r="Q444" s="231"/>
      <c r="R444" s="231"/>
      <c r="S444" s="230" t="str">
        <f>IFERROR(VLOOKUP(AF444, 'YOYO IR Scores'!A:C, 3, FALSE), "")
</f>
        <v/>
      </c>
      <c r="T444" s="231"/>
      <c r="U444" s="231"/>
      <c r="V444" s="231"/>
      <c r="W444" s="231"/>
      <c r="X444" s="233" t="str">
        <f t="shared" si="4"/>
        <v/>
      </c>
      <c r="Y444" s="234" t="str">
        <f t="shared" si="5"/>
        <v/>
      </c>
      <c r="Z444" s="234" t="str">
        <f t="shared" si="6"/>
        <v/>
      </c>
      <c r="AA444" s="233" t="str">
        <f t="shared" si="7"/>
        <v/>
      </c>
      <c r="AB444" s="232"/>
      <c r="AC444" s="232"/>
      <c r="AD444" s="232"/>
      <c r="AE444" s="232" t="str">
        <f>IFERROR(VLOOKUP(AF444, 'YOYO IR Scores'!A:C, 2, FALSE), "")</f>
        <v/>
      </c>
      <c r="AF444" s="232"/>
      <c r="AG444" s="232"/>
      <c r="AH444" s="232"/>
      <c r="AI444" s="232"/>
      <c r="AJ444" s="232"/>
      <c r="AK444" s="232"/>
      <c r="AL444" s="232"/>
      <c r="AM444" s="232"/>
      <c r="AN444" s="232"/>
      <c r="AO444" s="232"/>
      <c r="AP444" s="232"/>
      <c r="AQ444" s="232"/>
      <c r="AR444" s="232"/>
      <c r="AS444" s="232"/>
      <c r="AT444" s="232"/>
      <c r="AU444" s="232"/>
      <c r="AV444" s="232"/>
      <c r="AW444" s="232"/>
      <c r="AX444" s="232"/>
      <c r="AY444" s="232"/>
      <c r="AZ444" s="232"/>
      <c r="BA444" s="232"/>
      <c r="BB444" s="232"/>
      <c r="BC444" s="232"/>
      <c r="BD444" s="232"/>
      <c r="BE444" s="232"/>
      <c r="BF444" s="232"/>
      <c r="BG444" s="232"/>
      <c r="BH444" s="232"/>
      <c r="BI444" s="232"/>
      <c r="BJ444" s="232"/>
      <c r="BK444" s="232" t="str">
        <f t="array" ref="BK444">IF(J444="","",
IF(INDEX(Settings!$H:$H,MATCH(BY$1,Settings!$G:$G,0))=TRUE,
100-100*(J444-MIN(J:J))/(MAX(J:J)-MIN(J:J)),
100*(J444-MIN(J:J))/(MAX(J:J)-MIN(J:J))))</f>
        <v/>
      </c>
      <c r="BL444" s="232" t="str">
        <f t="array" ref="BL444">IF(J444="","",
IF(INDEX(Settings!$H:$H,MATCH(BY$1,Settings!$G:$G,0))=TRUE,
100-100*(J444-MINIFS(J:J,$E:$E,$E444))/(MAXIFS(J:J,$E:$E,$E444)-MINIFS(J:J,$E:$E,$E444)),
100*(J444-MINIFS(J:J,$E:$E,$E444))/(MAXIFS(J:J,$E:$E,$E444)-MINIFS(J:J,$E:$E,$E444))))</f>
        <v/>
      </c>
      <c r="BM444" s="232" t="str">
        <f t="array" ref="BM444">IF(J444="","",
IF(INDEX(Settings!$H:$H,MATCH(BY$1,Settings!$G:$G,0))=TRUE,
100-100*(J444-MINIFS(J:J,$E:$E,$E444,$I:$I,$I444))/(MAXIFS(J:J,$E:$E,$E444,$I:$I,$I444)-MINIFS(J:J,$E:$E,$E444,$I:$I,$I444)),
100*(J444-MINIFS(J:J,$E:$E,$E444,$I:$I,$I444))/(MAXIFS(J:J,$E:$E,$E444,$I:$I,$I444)-MINIFS(J:J,$E:$E,$E444,$I:$I,$I444))))</f>
        <v/>
      </c>
      <c r="BN444" s="231" t="str">
        <f t="array" ref="BN444">IF(J444="","",
IF(INDEX(Settings!$H:$H,MATCH(BY$1,Settings!$G:$G,0))=TRUE,
100-100*PERCENTRANK(J:J,J444),
100*PERCENTRANK(J:J,J444)))</f>
        <v/>
      </c>
      <c r="BO444" s="231" t="str">
        <f>IFERROR(__xludf.DUMMYFUNCTION("IF(J444="""","""",
IF(INDEX(Settings!$H:$H,MATCH(BY$1,Settings!$G:$G,0))=TRUE,
100-100*PERCENTRANK(FILTER(J:J,$E:$E=$E444),J444),
100*PERCENTRANK(FILTER(J:J,$E:$E=$E444),J444)))"),"")</f>
        <v/>
      </c>
      <c r="BP444" s="231" t="str">
        <f>IFERROR(__xludf.DUMMYFUNCTION("IF(J444="""","""",
IF(INDEX(Settings!$H:$H,MATCH(BY$1,Settings!$G:$G,0))=TRUE,
100-100*PERCENTRANK(FILTER(J:J,$E:$E=$E444,$I:$I=$I444),J444),
100*PERCENTRANK(FILTER(J:J,$E:$E=$E444,$I:$I=$I444),J444)))"),"")</f>
        <v/>
      </c>
      <c r="BQ444" s="233" t="str">
        <f t="array" ref="BQ444">IF(J444="","",
IF(INDEX(Settings!$H:$H,MATCH(BY$1,Settings!$G:$G,0))=TRUE,
-1*(J444-AVERAGE(J:J))/STDEV(J:J),
(J444-AVERAGE(J:J))/STDEV(J:J)))</f>
        <v/>
      </c>
      <c r="BR444" s="233" t="str">
        <f>IFERROR(__xludf.DUMMYFUNCTION("IF(J444="""","""",
IF(INDEX(Settings!$H:$H,MATCH(BY$1,Settings!$G:$G,0))=TRUE,
-1*(J444-AVERAGEIFS(J:J,$E:$E,$E444))/STDEV(FILTER(J:J,$E:$E=$E444)),
(J444-AVERAGEIFS(J:J,$E:$E,$E444))/STDEV(FILTER(J:J,$E:$E=$E444))))"),"")</f>
        <v/>
      </c>
      <c r="BS444" s="233"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1"/>
      <c r="BX444" s="231"/>
      <c r="BY444" s="232" t="str">
        <f t="array" ref="BY444">IF(J444="","",
IF(INDEX(Settings!$H:$H,MATCH(BY$1,Settings!$G:$G,0))=TRUE,
100-100*(J444-MINIFS(J:J,$E:$E,$E444))/(MAXIFS(J:J,$E:$E,$E444)-MINIFS(J:J,$E:$E,$E444)),
100*(J444-MINIFS(J:J,$E:$E,$E444))/(MAXIFS(J:J,$E:$E,$E444)-MINIFS(J:J,$E:$E,$E444))))</f>
        <v/>
      </c>
      <c r="BZ444" s="232" t="str">
        <f t="array" ref="BZ444">IF(K444="","",
IF(INDEX(Settings!$H:$H,MATCH(BZ$1,Settings!$G:$G,0))=TRUE,
100-100*(K444-MINIFS(K:K,$E:$E,$E444))/(MAXIFS(K:K,$E:$E,$E444)-MINIFS(K:K,$E:$E,$E444)),
100*(K444-MINIFS(K:K,$E:$E,$E444))/(MAXIFS(K:K,$E:$E,$E444)-MINIFS(K:K,$E:$E,$E444))))</f>
        <v/>
      </c>
      <c r="CA444" s="232" t="str">
        <f t="array" ref="CA444">IF(L444="","",
IF(INDEX(Settings!$H:$H,MATCH(CA$1,Settings!$G:$G,0))=TRUE,
100-100*(L444-MINIFS(L:L,$E:$E,$E444))/(MAXIFS(L:L,$E:$E,$E444)-MINIFS(L:L,$E:$E,$E444)),
100*(L444-MINIFS(L:L,$E:$E,$E444))/(MAXIFS(L:L,$E:$E,$E444)-MINIFS(L:L,$E:$E,$E444))))</f>
        <v/>
      </c>
      <c r="CB444" s="232" t="str">
        <f t="array" ref="CB444">IF(M444="","",
IF(INDEX(Settings!$H:$H,MATCH(CB$1,Settings!$G:$G,0))=TRUE,
100-100*(M444-MINIFS(M:M,$E:$E,$E444))/(MAXIFS(M:M,$E:$E,$E444)-MINIFS(M:M,$E:$E,$E444)),
100*(M444-MINIFS(M:M,$E:$E,$E444))/(MAXIFS(M:M,$E:$E,$E444)-MINIFS(M:M,$E:$E,$E444))))</f>
        <v/>
      </c>
      <c r="CC444" s="232" t="str">
        <f t="array" ref="CC444">IF(N444="","",
IF(INDEX(Settings!$H:$H,MATCH(CC$1,Settings!$G:$G,0))=TRUE,
100-100*(N444-MINIFS(N:N,$E:$E,$E444))/(MAXIFS(N:N,$E:$E,$E444)-MINIFS(N:N,$E:$E,$E444)),
100*(N444-MINIFS(N:N,$E:$E,$E444))/(MAXIFS(N:N,$E:$E,$E444)-MINIFS(N:N,$E:$E,$E444))))</f>
        <v/>
      </c>
      <c r="CD444" s="232" t="str">
        <f t="array" ref="CD444">IF(O444="","",
IF(INDEX(Settings!$H:$H,MATCH(CD$1,Settings!$G:$G,0))=TRUE,
100-100*(O444-MINIFS(O:O,$E:$E,$E444))/(MAXIFS(O:O,$E:$E,$E444)-MINIFS(O:O,$E:$E,$E444)),
100*(O444-MINIFS(O:O,$E:$E,$E444))/(MAXIFS(O:O,$E:$E,$E444)-MINIFS(O:O,$E:$E,$E444))))</f>
        <v/>
      </c>
      <c r="CE444" s="232" t="str">
        <f t="array" ref="CE444">IF(P444="","",
IF(INDEX(Settings!$H:$H,MATCH(CE$1,Settings!$G:$G,0))=TRUE,
100-100*(P444-MINIFS(P:P,$E:$E,$E444))/(MAXIFS(P:P,$E:$E,$E444)-MINIFS(P:P,$E:$E,$E444)),
100*(P444-MINIFS(P:P,$E:$E,$E444))/(MAXIFS(P:P,$E:$E,$E444)-MINIFS(P:P,$E:$E,$E444))))</f>
        <v/>
      </c>
      <c r="CF444" s="232" t="str">
        <f t="array" ref="CF444">IF(Q444="","",
IF(INDEX(Settings!$H:$H,MATCH(CF$1,Settings!$G:$G,0))=TRUE,
100-100*(Q444-MINIFS(Q:Q,$E:$E,$E444))/(MAXIFS(Q:Q,$E:$E,$E444)-MINIFS(Q:Q,$E:$E,$E444)),
100*(Q444-MINIFS(Q:Q,$E:$E,$E444))/(MAXIFS(Q:Q,$E:$E,$E444)-MINIFS(Q:Q,$E:$E,$E444))))</f>
        <v/>
      </c>
      <c r="CG444" s="232" t="str">
        <f t="array" ref="CG444">IF(R444="","",
IF(INDEX(Settings!$H:$H,MATCH(CG$1,Settings!$G:$G,0))=TRUE,
100-100*(R444-MINIFS(R:R,$E:$E,$E444))/(MAXIFS(R:R,$E:$E,$E444)-MINIFS(R:R,$E:$E,$E444)),
100*(R444-MINIFS(R:R,$E:$E,$E444))/(MAXIFS(R:R,$E:$E,$E444)-MINIFS(R:R,$E:$E,$E444))))</f>
        <v/>
      </c>
      <c r="CH444" s="232" t="str">
        <f t="array" ref="CH444">IF(S444="","",
IF(INDEX(Settings!$H:$H,MATCH(CH$1,Settings!$G:$G,0))=TRUE,
100-100*(S444-MINIFS(S:S,$E:$E,$E444))/(MAXIFS(S:S,$E:$E,$E444)-MINIFS(S:S,$E:$E,$E444)),
100*(S444-MINIFS(S:S,$E:$E,$E444))/(MAXIFS(S:S,$E:$E,$E444)-MINIFS(S:S,$E:$E,$E444))))</f>
        <v/>
      </c>
      <c r="CI444" s="232" t="str">
        <f t="array" ref="CI444">IF(T444="","",
IF(INDEX(Settings!$H:$H,MATCH(CI$1,Settings!$G:$G,0))=TRUE,
100-100*(T444-MINIFS(T:T,$E:$E,$E444))/(MAXIFS(T:T,$E:$E,$E444)-MINIFS(T:T,$E:$E,$E444)),
100*(T444-MINIFS(T:T,$E:$E,$E444))/(MAXIFS(T:T,$E:$E,$E444)-MINIFS(T:T,$E:$E,$E444))))</f>
        <v/>
      </c>
      <c r="CJ444" s="232" t="str">
        <f t="array" ref="CJ444">IF(U444="","",
IF(INDEX(Settings!$H:$H,MATCH(CJ$1,Settings!$G:$G,0))=TRUE,
100-100*(U444-MINIFS(U:U,$E:$E,$E444))/(MAXIFS(U:U,$E:$E,$E444)-MINIFS(U:U,$E:$E,$E444)),
100*(U444-MINIFS(U:U,$E:$E,$E444))/(MAXIFS(U:U,$E:$E,$E444)-MINIFS(U:U,$E:$E,$E444))))</f>
        <v/>
      </c>
      <c r="CK444" s="232" t="str">
        <f t="array" ref="CK444">IF(V444="","",
IF(INDEX(Settings!$H:$H,MATCH(CK$1,Settings!$G:$G,0))=TRUE,
100-100*(V444-MINIFS(V:V,$E:$E,$E444))/(MAXIFS(V:V,$E:$E,$E444)-MINIFS(V:V,$E:$E,$E444)),
100*(V444-MINIFS(V:V,$E:$E,$E444))/(MAXIFS(V:V,$E:$E,$E444)-MINIFS(V:V,$E:$E,$E444))))</f>
        <v/>
      </c>
      <c r="CL444" s="232" t="str">
        <f t="array" ref="CL444">IF(W444="","",
IF(INDEX(Settings!$H:$H,MATCH(CL$1,Settings!$G:$G,0))=TRUE,
100-100*(W444-MINIFS(W:W,$E:$E,$E444))/(MAXIFS(W:W,$E:$E,$E444)-MINIFS(W:W,$E:$E,$E444)),
100*(W444-MINIFS(W:W,$E:$E,$E444))/(MAXIFS(W:W,$E:$E,$E444)-MINIFS(W:W,$E:$E,$E444))))</f>
        <v/>
      </c>
      <c r="CM444" s="232" t="str">
        <f t="array" ref="CM444">IF(X444="","",
IF(INDEX(Settings!$H:$H,MATCH(CM$1,Settings!$G:$G,0))=TRUE,
100-100*(X444-MINIFS(X:X,$E:$E,$E444))/(MAXIFS(X:X,$E:$E,$E444)-MINIFS(X:X,$E:$E,$E444)),
100*(X444-MINIFS(X:X,$E:$E,$E444))/(MAXIFS(X:X,$E:$E,$E444)-MINIFS(X:X,$E:$E,$E444))))</f>
        <v/>
      </c>
      <c r="CN444" s="232" t="str">
        <f t="array" ref="CN444">IF(Y444="","",
IF(INDEX(Settings!$H:$H,MATCH(CN$1,Settings!$G:$G,0))=TRUE,
100-100*(Y444-MINIFS(Y:Y,$E:$E,$E444))/(MAXIFS(Y:Y,$E:$E,$E444)-MINIFS(Y:Y,$E:$E,$E444)),
100*(Y444-MINIFS(Y:Y,$E:$E,$E444))/(MAXIFS(Y:Y,$E:$E,$E444)-MINIFS(Y:Y,$E:$E,$E444))))</f>
        <v/>
      </c>
      <c r="CO444" s="232" t="str">
        <f t="array" ref="CO444">IF(Z444="","",
IF(INDEX(Settings!$H:$H,MATCH(CO$1,Settings!$G:$G,0))=TRUE,
100-100*(Z444-MINIFS(Z:Z,$E:$E,$E444))/(MAXIFS(Z:Z,$E:$E,$E444)-MINIFS(Z:Z,$E:$E,$E444)),
100*(Z444-MINIFS(Z:Z,$E:$E,$E444))/(MAXIFS(Z:Z,$E:$E,$E444)-MINIFS(Z:Z,$E:$E,$E444))))</f>
        <v/>
      </c>
      <c r="CP444" s="232" t="str">
        <f t="array" ref="CP444">IF(AA444="","",
IF(INDEX(Settings!$H:$H,MATCH(CP$1,Settings!$G:$G,0))=TRUE,
100-100*(AA444-MINIFS(AA:AA,$E:$E,$E444))/(MAXIFS(AA:AA,$E:$E,$E444)-MINIFS(AA:AA,$E:$E,$E444)),
100*(AA444-MINIFS(AA:AA,$E:$E,$E444))/(MAXIFS(AA:AA,$E:$E,$E444)-MINIFS(AA:AA,$E:$E,$E444))))</f>
        <v/>
      </c>
      <c r="CQ444" s="232" t="str">
        <f t="array" ref="CQ444">IF(AB444="","",
IF(INDEX(Settings!$H:$H,MATCH(CQ$1,Settings!$G:$G,0))=TRUE,
100-100*(AB444-MINIFS(AB:AB,$E:$E,$E444))/(MAXIFS(AB:AB,$E:$E,$E444)-MINIFS(AB:AB,$E:$E,$E444)),
100*(AB444-MINIFS(AB:AB,$E:$E,$E444))/(MAXIFS(AB:AB,$E:$E,$E444)-MINIFS(AB:AB,$E:$E,$E444))))</f>
        <v/>
      </c>
      <c r="CR444" s="232" t="str">
        <f t="array" ref="CR444">IF(AC444="","",
IF(INDEX(Settings!$H:$H,MATCH(CR$1,Settings!$G:$G,0))=TRUE,
100-100*(AC444-MINIFS(AC:AC,$E:$E,$E444))/(MAXIFS(AC:AC,$E:$E,$E444)-MINIFS(AC:AC,$E:$E,$E444)),
100*(AC444-MINIFS(AC:AC,$E:$E,$E444))/(MAXIFS(AC:AC,$E:$E,$E444)-MINIFS(AC:AC,$E:$E,$E444))))</f>
        <v/>
      </c>
      <c r="CS444" s="232" t="str">
        <f t="array" ref="CS444">IF(AD444="","",
IF(INDEX(Settings!$H:$H,MATCH(CS$1,Settings!$G:$G,0))=TRUE,
100-100*(AD444-MINIFS(AD:AD,$E:$E,$E444))/(MAXIFS(AD:AD,$E:$E,$E444)-MINIFS(AD:AD,$E:$E,$E444)),
100*(AD444-MINIFS(AD:AD,$E:$E,$E444))/(MAXIFS(AD:AD,$E:$E,$E444)-MINIFS(AD:AD,$E:$E,$E444))))</f>
        <v/>
      </c>
      <c r="CT444" s="232" t="str">
        <f t="array" ref="CT444">IF(AE444="","",
IF(INDEX(Settings!$H:$H,MATCH(CT$1,Settings!$G:$G,0))=TRUE,
100-100*(AE444-MINIFS(AE:AE,$E:$E,$E444))/(MAXIFS(AE:AE,$E:$E,$E444)-MINIFS(AE:AE,$E:$E,$E444)),
100*(AE444-MINIFS(AE:AE,$E:$E,$E444))/(MAXIFS(AE:AE,$E:$E,$E444)-MINIFS(AE:AE,$E:$E,$E444))))</f>
        <v/>
      </c>
      <c r="CU444" s="232" t="str">
        <f t="array" ref="CU444">IF(AF444="","",
IF(INDEX(Settings!$H:$H,MATCH(CU$1,Settings!$G:$G,0))=TRUE,
100-100*(AF444-MINIFS(AF:AF,$E:$E,$E444))/(MAXIFS(AF:AF,$E:$E,$E444)-MINIFS(AF:AF,$E:$E,$E444)),
100*(AF444-MINIFS(AF:AF,$E:$E,$E444))/(MAXIFS(AF:AF,$E:$E,$E444)-MINIFS(AF:AF,$E:$E,$E444))))</f>
        <v/>
      </c>
      <c r="CV444" s="232" t="str">
        <f t="array" ref="CV444">IF(AG444="","",
IF(INDEX(Settings!$H:$H,MATCH(CV$1,Settings!$G:$G,0))=TRUE,
100-100*(AG444-MINIFS(AG:AG,$E:$E,$E444))/(MAXIFS(AG:AG,$E:$E,$E444)-MINIFS(AG:AG,$E:$E,$E444)),
100*(AG444-MINIFS(AG:AG,$E:$E,$E444))/(MAXIFS(AG:AG,$E:$E,$E444)-MINIFS(AG:AG,$E:$E,$E444))))</f>
        <v/>
      </c>
      <c r="CW444" s="232" t="str">
        <f t="array" ref="CW444">IF(AH444="","",
IF(INDEX(Settings!$H:$H,MATCH(CW$1,Settings!$G:$G,0))=TRUE,
100-100*(AH444-MINIFS(AH:AH,$E:$E,$E444))/(MAXIFS(AH:AH,$E:$E,$E444)-MINIFS(AH:AH,$E:$E,$E444)),
100*(AH444-MINIFS(AH:AH,$E:$E,$E444))/(MAXIFS(AH:AH,$E:$E,$E444)-MINIFS(AH:AH,$E:$E,$E444))))</f>
        <v/>
      </c>
      <c r="CX444" s="232" t="str">
        <f t="array" ref="CX444">IF(AI444="","",
IF(INDEX(Settings!$H:$H,MATCH(CX$1,Settings!$G:$G,0))=TRUE,
100-100*(AI444-MINIFS(AI:AI,$E:$E,$E444))/(MAXIFS(AI:AI,$E:$E,$E444)-MINIFS(AI:AI,$E:$E,$E444)),
100*(AI444-MINIFS(AI:AI,$E:$E,$E444))/(MAXIFS(AI:AI,$E:$E,$E444)-MINIFS(AI:AI,$E:$E,$E444))))</f>
        <v/>
      </c>
      <c r="CY444" s="232" t="str">
        <f t="array" ref="CY444">IF(AJ444="","",
IF(INDEX(Settings!$H:$H,MATCH(CY$1,Settings!$G:$G,0))=TRUE,
100-100*(AJ444-MINIFS(AJ:AJ,$E:$E,$E444))/(MAXIFS(AJ:AJ,$E:$E,$E444)-MINIFS(AJ:AJ,$E:$E,$E444)),
100*(AJ444-MINIFS(AJ:AJ,$E:$E,$E444))/(MAXIFS(AJ:AJ,$E:$E,$E444)-MINIFS(AJ:AJ,$E:$E,$E444))))</f>
        <v/>
      </c>
      <c r="CZ444" s="232" t="str">
        <f t="array" ref="CZ444">IF(AK444="","",
IF(INDEX(Settings!$H:$H,MATCH(CZ$1,Settings!$G:$G,0))=TRUE,
100-100*(AK444-MINIFS(AK:AK,$E:$E,$E444))/(MAXIFS(AK:AK,$E:$E,$E444)-MINIFS(AK:AK,$E:$E,$E444)),
100*(AK444-MINIFS(AK:AK,$E:$E,$E444))/(MAXIFS(AK:AK,$E:$E,$E444)-MINIFS(AK:AK,$E:$E,$E444))))</f>
        <v/>
      </c>
      <c r="DA444" s="232" t="str">
        <f t="array" ref="DA444">IF(AL444="","",
IF(INDEX(Settings!$H:$H,MATCH(DA$1,Settings!$G:$G,0))=TRUE,
100-100*(AL444-MINIFS(AL:AL,$E:$E,$E444))/(MAXIFS(AL:AL,$E:$E,$E444)-MINIFS(AL:AL,$E:$E,$E444)),
100*(AL444-MINIFS(AL:AL,$E:$E,$E444))/(MAXIFS(AL:AL,$E:$E,$E444)-MINIFS(AL:AL,$E:$E,$E444))))</f>
        <v/>
      </c>
      <c r="DB444" s="232" t="str">
        <f t="array" ref="DB444">IF(AM444="","",
IF(INDEX(Settings!$H:$H,MATCH(DB$1,Settings!$G:$G,0))=TRUE,
100-100*(AM444-MINIFS(AM:AM,$E:$E,$E444))/(MAXIFS(AM:AM,$E:$E,$E444)-MINIFS(AM:AM,$E:$E,$E444)),
100*(AM444-MINIFS(AM:AM,$E:$E,$E444))/(MAXIFS(AM:AM,$E:$E,$E444)-MINIFS(AM:AM,$E:$E,$E444))))</f>
        <v/>
      </c>
      <c r="DC444" s="232" t="str">
        <f t="array" ref="DC444">IF(AN444="","",
IF(INDEX(Settings!$H:$H,MATCH(DC$1,Settings!$G:$G,0))=TRUE,
100-100*(AN444-MINIFS(AN:AN,$E:$E,$E444))/(MAXIFS(AN:AN,$E:$E,$E444)-MINIFS(AN:AN,$E:$E,$E444)),
100*(AN444-MINIFS(AN:AN,$E:$E,$E444))/(MAXIFS(AN:AN,$E:$E,$E444)-MINIFS(AN:AN,$E:$E,$E444))))</f>
        <v/>
      </c>
      <c r="DD444" s="232" t="str">
        <f t="array" ref="DD444">IF(AO444="","",
IF(INDEX(Settings!$H:$H,MATCH(DD$1,Settings!$G:$G,0))=TRUE,
100-100*(AO444-MINIFS(AO:AO,$E:$E,$E444))/(MAXIFS(AO:AO,$E:$E,$E444)-MINIFS(AO:AO,$E:$E,$E444)),
100*(AO444-MINIFS(AO:AO,$E:$E,$E444))/(MAXIFS(AO:AO,$E:$E,$E444)-MINIFS(AO:AO,$E:$E,$E444))))</f>
        <v/>
      </c>
      <c r="DE444" s="232" t="str">
        <f t="array" ref="DE444">IF(AP444="","",
IF(INDEX(Settings!$H:$H,MATCH(DE$1,Settings!$G:$G,0))=TRUE,
100-100*(AP444-MINIFS(AP:AP,$E:$E,$E444))/(MAXIFS(AP:AP,$E:$E,$E444)-MINIFS(AP:AP,$E:$E,$E444)),
100*(AP444-MINIFS(AP:AP,$E:$E,$E444))/(MAXIFS(AP:AP,$E:$E,$E444)-MINIFS(AP:AP,$E:$E,$E444))))</f>
        <v/>
      </c>
      <c r="DF444" s="232" t="str">
        <f t="array" ref="DF444">IF(AQ444="","",
IF(INDEX(Settings!$H:$H,MATCH(DF$1,Settings!$G:$G,0))=TRUE,
100-100*(AQ444-MINIFS(AQ:AQ,$E:$E,$E444))/(MAXIFS(AQ:AQ,$E:$E,$E444)-MINIFS(AQ:AQ,$E:$E,$E444)),
100*(AQ444-MINIFS(AQ:AQ,$E:$E,$E444))/(MAXIFS(AQ:AQ,$E:$E,$E444)-MINIFS(AQ:AQ,$E:$E,$E444))))</f>
        <v/>
      </c>
      <c r="DG444" s="232" t="str">
        <f t="array" ref="DG444">IF(AR444="","",
IF(INDEX(Settings!$H:$H,MATCH(DG$1,Settings!$G:$G,0))=TRUE,
100-100*(AR444-MINIFS(AR:AR,$E:$E,$E444))/(MAXIFS(AR:AR,$E:$E,$E444)-MINIFS(AR:AR,$E:$E,$E444)),
100*(AR444-MINIFS(AR:AR,$E:$E,$E444))/(MAXIFS(AR:AR,$E:$E,$E444)-MINIFS(AR:AR,$E:$E,$E444))))</f>
        <v/>
      </c>
      <c r="DH444" s="232" t="str">
        <f t="array" ref="DH444">IF(AS444="","",
IF(INDEX(Settings!$H:$H,MATCH(DH$1,Settings!$G:$G,0))=TRUE,
100-100*(AS444-MINIFS(AS:AS,$E:$E,$E444))/(MAXIFS(AS:AS,$E:$E,$E444)-MINIFS(AS:AS,$E:$E,$E444)),
100*(AS444-MINIFS(AS:AS,$E:$E,$E444))/(MAXIFS(AS:AS,$E:$E,$E444)-MINIFS(AS:AS,$E:$E,$E444))))</f>
        <v/>
      </c>
      <c r="DI444" s="232" t="str">
        <f t="array" ref="DI444">IF(AT444="","",
IF(INDEX(Settings!$H:$H,MATCH(DI$1,Settings!$G:$G,0))=TRUE,
100-100*(AT444-MINIFS(AT:AT,$E:$E,$E444))/(MAXIFS(AT:AT,$E:$E,$E444)-MINIFS(AT:AT,$E:$E,$E444)),
100*(AT444-MINIFS(AT:AT,$E:$E,$E444))/(MAXIFS(AT:AT,$E:$E,$E444)-MINIFS(AT:AT,$E:$E,$E444))))</f>
        <v/>
      </c>
      <c r="DJ444" s="232" t="str">
        <f t="array" ref="DJ444">IF(AU444="","",
IF(INDEX(Settings!$H:$H,MATCH(DJ$1,Settings!$G:$G,0))=TRUE,
100-100*(AU444-MINIFS(AU:AU,$E:$E,$E444))/(MAXIFS(AU:AU,$E:$E,$E444)-MINIFS(AU:AU,$E:$E,$E444)),
100*(AU444-MINIFS(AU:AU,$E:$E,$E444))/(MAXIFS(AU:AU,$E:$E,$E444)-MINIFS(AU:AU,$E:$E,$E444))))</f>
        <v/>
      </c>
      <c r="DK444" s="232" t="str">
        <f t="array" ref="DK444">IF(AV444="","",
IF(INDEX(Settings!$H:$H,MATCH(DK$1,Settings!$G:$G,0))=TRUE,
100-100*(AV444-MINIFS(AV:AV,$E:$E,$E444))/(MAXIFS(AV:AV,$E:$E,$E444)-MINIFS(AV:AV,$E:$E,$E444)),
100*(AV444-MINIFS(AV:AV,$E:$E,$E444))/(MAXIFS(AV:AV,$E:$E,$E444)-MINIFS(AV:AV,$E:$E,$E444))))</f>
        <v/>
      </c>
      <c r="DL444" s="232" t="str">
        <f t="array" ref="DL444">IF(AW444="","",
IF(INDEX(Settings!$H:$H,MATCH(DL$1,Settings!$G:$G,0))=TRUE,
100-100*(AW444-MINIFS(AW:AW,$E:$E,$E444))/(MAXIFS(AW:AW,$E:$E,$E444)-MINIFS(AW:AW,$E:$E,$E444)),
100*(AW444-MINIFS(AW:AW,$E:$E,$E444))/(MAXIFS(AW:AW,$E:$E,$E444)-MINIFS(AW:AW,$E:$E,$E444))))</f>
        <v/>
      </c>
      <c r="DM444" s="232" t="str">
        <f t="array" ref="DM444">IF(AX444="","",
IF(INDEX(Settings!$H:$H,MATCH(DM$1,Settings!$G:$G,0))=TRUE,
100-100*(AX444-MINIFS(AX:AX,$E:$E,$E444))/(MAXIFS(AX:AX,$E:$E,$E444)-MINIFS(AX:AX,$E:$E,$E444)),
100*(AX444-MINIFS(AX:AX,$E:$E,$E444))/(MAXIFS(AX:AX,$E:$E,$E444)-MINIFS(AX:AX,$E:$E,$E444))))</f>
        <v/>
      </c>
      <c r="DN444" s="232" t="str">
        <f t="array" ref="DN444">IF(AY444="","",
IF(INDEX(Settings!$H:$H,MATCH(DN$1,Settings!$G:$G,0))=TRUE,
100-100*(AY444-MINIFS(AY:AY,$E:$E,$E444))/(MAXIFS(AY:AY,$E:$E,$E444)-MINIFS(AY:AY,$E:$E,$E444)),
100*(AY444-MINIFS(AY:AY,$E:$E,$E444))/(MAXIFS(AY:AY,$E:$E,$E444)-MINIFS(AY:AY,$E:$E,$E444))))</f>
        <v/>
      </c>
      <c r="DO444" s="232" t="str">
        <f t="array" ref="DO444">IF(AZ444="","",
IF(INDEX(Settings!$H:$H,MATCH(DO$1,Settings!$G:$G,0))=TRUE,
100-100*(AZ444-MINIFS(AZ:AZ,$E:$E,$E444))/(MAXIFS(AZ:AZ,$E:$E,$E444)-MINIFS(AZ:AZ,$E:$E,$E444)),
100*(AZ444-MINIFS(AZ:AZ,$E:$E,$E444))/(MAXIFS(AZ:AZ,$E:$E,$E444)-MINIFS(AZ:AZ,$E:$E,$E444))))</f>
        <v/>
      </c>
      <c r="DP444" s="232" t="str">
        <f t="array" ref="DP444">IF(BA444="","",
IF(INDEX(Settings!$H:$H,MATCH(DP$1,Settings!$G:$G,0))=TRUE,
100-100*(BA444-MINIFS(BA:BA,$E:$E,$E444))/(MAXIFS(BA:BA,$E:$E,$E444)-MINIFS(BA:BA,$E:$E,$E444)),
100*(BA444-MINIFS(BA:BA,$E:$E,$E444))/(MAXIFS(BA:BA,$E:$E,$E444)-MINIFS(BA:BA,$E:$E,$E444))))</f>
        <v/>
      </c>
      <c r="DQ444" s="232" t="str">
        <f t="array" ref="DQ444">IF(BB444="","",
IF(INDEX(Settings!$H:$H,MATCH(DQ$1,Settings!$G:$G,0))=TRUE,
100-100*(BB444-MINIFS(BB:BB,$E:$E,$E444))/(MAXIFS(BB:BB,$E:$E,$E444)-MINIFS(BB:BB,$E:$E,$E444)),
100*(BB444-MINIFS(BB:BB,$E:$E,$E444))/(MAXIFS(BB:BB,$E:$E,$E444)-MINIFS(BB:BB,$E:$E,$E444))))</f>
        <v/>
      </c>
      <c r="DR444" s="232" t="str">
        <f t="array" ref="DR444">IF(BC444="","",
IF(INDEX(Settings!$H:$H,MATCH(DR$1,Settings!$G:$G,0))=TRUE,
100-100*(BC444-MINIFS(BC:BC,$E:$E,$E444))/(MAXIFS(BC:BC,$E:$E,$E444)-MINIFS(BC:BC,$E:$E,$E444)),
100*(BC444-MINIFS(BC:BC,$E:$E,$E444))/(MAXIFS(BC:BC,$E:$E,$E444)-MINIFS(BC:BC,$E:$E,$E444))))</f>
        <v/>
      </c>
      <c r="DS444" s="232" t="str">
        <f t="array" ref="DS444">IF(BD444="","",
IF(INDEX(Settings!$H:$H,MATCH(DS$1,Settings!$G:$G,0))=TRUE,
100-100*(BD444-MINIFS(BD:BD,$E:$E,$E444))/(MAXIFS(BD:BD,$E:$E,$E444)-MINIFS(BD:BD,$E:$E,$E444)),
100*(BD444-MINIFS(BD:BD,$E:$E,$E444))/(MAXIFS(BD:BD,$E:$E,$E444)-MINIFS(BD:BD,$E:$E,$E444))))</f>
        <v/>
      </c>
      <c r="DT444" s="232" t="str">
        <f t="array" ref="DT444">IF(BE444="","",
IF(INDEX(Settings!$H:$H,MATCH(DT$1,Settings!$G:$G,0))=TRUE,
100-100*(BE444-MINIFS(BE:BE,$E:$E,$E444))/(MAXIFS(BE:BE,$E:$E,$E444)-MINIFS(BE:BE,$E:$E,$E444)),
100*(BE444-MINIFS(BE:BE,$E:$E,$E444))/(MAXIFS(BE:BE,$E:$E,$E444)-MINIFS(BE:BE,$E:$E,$E444))))</f>
        <v/>
      </c>
      <c r="DU444" s="232" t="str">
        <f t="array" ref="DU444">IF(BF444="","",
IF(INDEX(Settings!$H:$H,MATCH(DU$1,Settings!$G:$G,0))=TRUE,
100-100*(BF444-MINIFS(BF:BF,$E:$E,$E444))/(MAXIFS(BF:BF,$E:$E,$E444)-MINIFS(BF:BF,$E:$E,$E444)),
100*(BF444-MINIFS(BF:BF,$E:$E,$E444))/(MAXIFS(BF:BF,$E:$E,$E444)-MINIFS(BF:BF,$E:$E,$E444))))</f>
        <v/>
      </c>
      <c r="DV444" s="232" t="str">
        <f t="array" ref="DV444">IF(BG444="","",
IF(INDEX(Settings!$H:$H,MATCH(DV$1,Settings!$G:$G,0))=TRUE,
100-100*(BG444-MINIFS(BG:BG,$E:$E,$E444))/(MAXIFS(BG:BG,$E:$E,$E444)-MINIFS(BG:BG,$E:$E,$E444)),
100*(BG444-MINIFS(BG:BG,$E:$E,$E444))/(MAXIFS(BG:BG,$E:$E,$E444)-MINIFS(BG:BG,$E:$E,$E444))))</f>
        <v/>
      </c>
      <c r="DW444" s="232" t="str">
        <f t="array" ref="DW444">IF(BH444="","",
IF(INDEX(Settings!$H:$H,MATCH(DW$1,Settings!$G:$G,0))=TRUE,
100-100*(BH444-MINIFS(BH:BH,$E:$E,$E444))/(MAXIFS(BH:BH,$E:$E,$E444)-MINIFS(BH:BH,$E:$E,$E444)),
100*(BH444-MINIFS(BH:BH,$E:$E,$E444))/(MAXIFS(BH:BH,$E:$E,$E444)-MINIFS(BH:BH,$E:$E,$E444))))</f>
        <v/>
      </c>
      <c r="DX444" s="232" t="str">
        <f t="array" ref="DX444">IF(BI444="","",
IF(INDEX(Settings!$H:$H,MATCH(DX$1,Settings!$G:$G,0))=TRUE,
100-100*(BI444-MINIFS(BI:BI,$E:$E,$E444))/(MAXIFS(BI:BI,$E:$E,$E444)-MINIFS(BI:BI,$E:$E,$E444)),
100*(BI444-MINIFS(BI:BI,$E:$E,$E444))/(MAXIFS(BI:BI,$E:$E,$E444)-MINIFS(BI:BI,$E:$E,$E444))))</f>
        <v/>
      </c>
      <c r="DY444" s="232" t="str">
        <f t="array" ref="DY444">IF(BJ444="","",
IF(INDEX(Settings!$H:$H,MATCH(DY$1,Settings!$G:$G,0))=TRUE,
100-100*(BJ444-MINIFS(BJ:BJ,$E:$E,$E444))/(MAXIFS(BJ:BJ,$E:$E,$E444)-MINIFS(BJ:BJ,$E:$E,$E444)),
100*(BJ444-MINIFS(BJ:BJ,$E:$E,$E444))/(MAXIFS(BJ:BJ,$E:$E,$E444)-MINIFS(BJ:BJ,$E:$E,$E444))))</f>
        <v/>
      </c>
      <c r="DZ444" s="234"/>
      <c r="EA444" s="234"/>
      <c r="EB444" s="234" t="str">
        <f t="shared" si="8"/>
        <v/>
      </c>
      <c r="EC444" s="234" t="str">
        <f t="shared" si="9"/>
        <v/>
      </c>
      <c r="ED444" s="234" t="str">
        <f t="shared" si="10"/>
        <v/>
      </c>
      <c r="EE444" s="234" t="str">
        <f t="shared" si="11"/>
        <v/>
      </c>
      <c r="EF444" s="234" t="str">
        <f t="shared" si="12"/>
        <v/>
      </c>
      <c r="EG444" s="234" t="str">
        <f t="shared" si="13"/>
        <v/>
      </c>
      <c r="EH444" s="234"/>
      <c r="EI444" s="234"/>
      <c r="EJ444" s="234"/>
      <c r="EK444" s="234"/>
      <c r="EL444" s="234"/>
      <c r="EM444" s="234"/>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3" t="str">
        <f t="shared" si="14"/>
        <v/>
      </c>
      <c r="N445" s="49"/>
      <c r="O445" s="49"/>
      <c r="P445" s="49"/>
      <c r="Q445" s="49"/>
      <c r="R445" s="49"/>
      <c r="S445" s="222" t="str">
        <f>IFERROR(VLOOKUP(AF445, 'YOYO IR Scores'!A:C, 3, FALSE), "")
</f>
        <v/>
      </c>
      <c r="T445" s="49"/>
      <c r="U445" s="49"/>
      <c r="V445" s="49"/>
      <c r="W445" s="49"/>
      <c r="X445" s="224" t="str">
        <f t="shared" si="4"/>
        <v/>
      </c>
      <c r="Y445" s="225" t="str">
        <f t="shared" si="5"/>
        <v/>
      </c>
      <c r="Z445" s="225" t="str">
        <f t="shared" si="6"/>
        <v/>
      </c>
      <c r="AA445" s="224" t="str">
        <f t="shared" si="7"/>
        <v/>
      </c>
      <c r="AB445" s="223"/>
      <c r="AC445" s="223"/>
      <c r="AD445" s="223"/>
      <c r="AE445" s="223" t="str">
        <f>IFERROR(VLOOKUP(AF445, 'YOYO IR Scores'!A:C, 2, FALSE), "")</f>
        <v/>
      </c>
      <c r="AF445" s="223"/>
      <c r="AG445" s="223"/>
      <c r="AH445" s="223"/>
      <c r="AI445" s="223"/>
      <c r="AJ445" s="223"/>
      <c r="AK445" s="223"/>
      <c r="AL445" s="223"/>
      <c r="AM445" s="223"/>
      <c r="AN445" s="223"/>
      <c r="AO445" s="223"/>
      <c r="AP445" s="223"/>
      <c r="AQ445" s="223"/>
      <c r="AR445" s="223"/>
      <c r="AS445" s="223"/>
      <c r="AT445" s="223"/>
      <c r="AU445" s="223"/>
      <c r="AV445" s="223"/>
      <c r="AW445" s="223"/>
      <c r="AX445" s="223"/>
      <c r="AY445" s="223"/>
      <c r="AZ445" s="223"/>
      <c r="BA445" s="223"/>
      <c r="BB445" s="223"/>
      <c r="BC445" s="223"/>
      <c r="BD445" s="223"/>
      <c r="BE445" s="223"/>
      <c r="BF445" s="223"/>
      <c r="BG445" s="223"/>
      <c r="BH445" s="223"/>
      <c r="BI445" s="223"/>
      <c r="BJ445" s="223"/>
      <c r="BK445" s="223" t="str">
        <f t="array" ref="BK445">IF(J445="","",
IF(INDEX(Settings!$H:$H,MATCH(BY$1,Settings!$G:$G,0))=TRUE,
100-100*(J445-MIN(J:J))/(MAX(J:J)-MIN(J:J)),
100*(J445-MIN(J:J))/(MAX(J:J)-MIN(J:J))))</f>
        <v/>
      </c>
      <c r="BL445" s="223" t="str">
        <f t="array" ref="BL445">IF(J445="","",
IF(INDEX(Settings!$H:$H,MATCH(BY$1,Settings!$G:$G,0))=TRUE,
100-100*(J445-MINIFS(J:J,$E:$E,$E445))/(MAXIFS(J:J,$E:$E,$E445)-MINIFS(J:J,$E:$E,$E445)),
100*(J445-MINIFS(J:J,$E:$E,$E445))/(MAXIFS(J:J,$E:$E,$E445)-MINIFS(J:J,$E:$E,$E445))))</f>
        <v/>
      </c>
      <c r="BM445" s="223"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4" t="str">
        <f t="array" ref="BQ445">IF(J445="","",
IF(INDEX(Settings!$H:$H,MATCH(BY$1,Settings!$G:$G,0))=TRUE,
-1*(J445-AVERAGE(J:J))/STDEV(J:J),
(J445-AVERAGE(J:J))/STDEV(J:J)))</f>
        <v/>
      </c>
      <c r="BR445" s="224" t="str">
        <f>IFERROR(__xludf.DUMMYFUNCTION("IF(J445="""","""",
IF(INDEX(Settings!$H:$H,MATCH(BY$1,Settings!$G:$G,0))=TRUE,
-1*(J445-AVERAGEIFS(J:J,$E:$E,$E445))/STDEV(FILTER(J:J,$E:$E=$E445)),
(J445-AVERAGEIFS(J:J,$E:$E,$E445))/STDEV(FILTER(J:J,$E:$E=$E445))))"),"")</f>
        <v/>
      </c>
      <c r="BS445" s="224"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3" t="str">
        <f t="array" ref="BY445">IF(J445="","",
IF(INDEX(Settings!$H:$H,MATCH(BY$1,Settings!$G:$G,0))=TRUE,
100-100*(J445-MINIFS(J:J,$E:$E,$E445))/(MAXIFS(J:J,$E:$E,$E445)-MINIFS(J:J,$E:$E,$E445)),
100*(J445-MINIFS(J:J,$E:$E,$E445))/(MAXIFS(J:J,$E:$E,$E445)-MINIFS(J:J,$E:$E,$E445))))</f>
        <v/>
      </c>
      <c r="BZ445" s="223" t="str">
        <f t="array" ref="BZ445">IF(K445="","",
IF(INDEX(Settings!$H:$H,MATCH(BZ$1,Settings!$G:$G,0))=TRUE,
100-100*(K445-MINIFS(K:K,$E:$E,$E445))/(MAXIFS(K:K,$E:$E,$E445)-MINIFS(K:K,$E:$E,$E445)),
100*(K445-MINIFS(K:K,$E:$E,$E445))/(MAXIFS(K:K,$E:$E,$E445)-MINIFS(K:K,$E:$E,$E445))))</f>
        <v/>
      </c>
      <c r="CA445" s="223" t="str">
        <f t="array" ref="CA445">IF(L445="","",
IF(INDEX(Settings!$H:$H,MATCH(CA$1,Settings!$G:$G,0))=TRUE,
100-100*(L445-MINIFS(L:L,$E:$E,$E445))/(MAXIFS(L:L,$E:$E,$E445)-MINIFS(L:L,$E:$E,$E445)),
100*(L445-MINIFS(L:L,$E:$E,$E445))/(MAXIFS(L:L,$E:$E,$E445)-MINIFS(L:L,$E:$E,$E445))))</f>
        <v/>
      </c>
      <c r="CB445" s="223" t="str">
        <f t="array" ref="CB445">IF(M445="","",
IF(INDEX(Settings!$H:$H,MATCH(CB$1,Settings!$G:$G,0))=TRUE,
100-100*(M445-MINIFS(M:M,$E:$E,$E445))/(MAXIFS(M:M,$E:$E,$E445)-MINIFS(M:M,$E:$E,$E445)),
100*(M445-MINIFS(M:M,$E:$E,$E445))/(MAXIFS(M:M,$E:$E,$E445)-MINIFS(M:M,$E:$E,$E445))))</f>
        <v/>
      </c>
      <c r="CC445" s="223" t="str">
        <f t="array" ref="CC445">IF(N445="","",
IF(INDEX(Settings!$H:$H,MATCH(CC$1,Settings!$G:$G,0))=TRUE,
100-100*(N445-MINIFS(N:N,$E:$E,$E445))/(MAXIFS(N:N,$E:$E,$E445)-MINIFS(N:N,$E:$E,$E445)),
100*(N445-MINIFS(N:N,$E:$E,$E445))/(MAXIFS(N:N,$E:$E,$E445)-MINIFS(N:N,$E:$E,$E445))))</f>
        <v/>
      </c>
      <c r="CD445" s="223" t="str">
        <f t="array" ref="CD445">IF(O445="","",
IF(INDEX(Settings!$H:$H,MATCH(CD$1,Settings!$G:$G,0))=TRUE,
100-100*(O445-MINIFS(O:O,$E:$E,$E445))/(MAXIFS(O:O,$E:$E,$E445)-MINIFS(O:O,$E:$E,$E445)),
100*(O445-MINIFS(O:O,$E:$E,$E445))/(MAXIFS(O:O,$E:$E,$E445)-MINIFS(O:O,$E:$E,$E445))))</f>
        <v/>
      </c>
      <c r="CE445" s="223" t="str">
        <f t="array" ref="CE445">IF(P445="","",
IF(INDEX(Settings!$H:$H,MATCH(CE$1,Settings!$G:$G,0))=TRUE,
100-100*(P445-MINIFS(P:P,$E:$E,$E445))/(MAXIFS(P:P,$E:$E,$E445)-MINIFS(P:P,$E:$E,$E445)),
100*(P445-MINIFS(P:P,$E:$E,$E445))/(MAXIFS(P:P,$E:$E,$E445)-MINIFS(P:P,$E:$E,$E445))))</f>
        <v/>
      </c>
      <c r="CF445" s="223" t="str">
        <f t="array" ref="CF445">IF(Q445="","",
IF(INDEX(Settings!$H:$H,MATCH(CF$1,Settings!$G:$G,0))=TRUE,
100-100*(Q445-MINIFS(Q:Q,$E:$E,$E445))/(MAXIFS(Q:Q,$E:$E,$E445)-MINIFS(Q:Q,$E:$E,$E445)),
100*(Q445-MINIFS(Q:Q,$E:$E,$E445))/(MAXIFS(Q:Q,$E:$E,$E445)-MINIFS(Q:Q,$E:$E,$E445))))</f>
        <v/>
      </c>
      <c r="CG445" s="223" t="str">
        <f t="array" ref="CG445">IF(R445="","",
IF(INDEX(Settings!$H:$H,MATCH(CG$1,Settings!$G:$G,0))=TRUE,
100-100*(R445-MINIFS(R:R,$E:$E,$E445))/(MAXIFS(R:R,$E:$E,$E445)-MINIFS(R:R,$E:$E,$E445)),
100*(R445-MINIFS(R:R,$E:$E,$E445))/(MAXIFS(R:R,$E:$E,$E445)-MINIFS(R:R,$E:$E,$E445))))</f>
        <v/>
      </c>
      <c r="CH445" s="223" t="str">
        <f t="array" ref="CH445">IF(S445="","",
IF(INDEX(Settings!$H:$H,MATCH(CH$1,Settings!$G:$G,0))=TRUE,
100-100*(S445-MINIFS(S:S,$E:$E,$E445))/(MAXIFS(S:S,$E:$E,$E445)-MINIFS(S:S,$E:$E,$E445)),
100*(S445-MINIFS(S:S,$E:$E,$E445))/(MAXIFS(S:S,$E:$E,$E445)-MINIFS(S:S,$E:$E,$E445))))</f>
        <v/>
      </c>
      <c r="CI445" s="223" t="str">
        <f t="array" ref="CI445">IF(T445="","",
IF(INDEX(Settings!$H:$H,MATCH(CI$1,Settings!$G:$G,0))=TRUE,
100-100*(T445-MINIFS(T:T,$E:$E,$E445))/(MAXIFS(T:T,$E:$E,$E445)-MINIFS(T:T,$E:$E,$E445)),
100*(T445-MINIFS(T:T,$E:$E,$E445))/(MAXIFS(T:T,$E:$E,$E445)-MINIFS(T:T,$E:$E,$E445))))</f>
        <v/>
      </c>
      <c r="CJ445" s="223" t="str">
        <f t="array" ref="CJ445">IF(U445="","",
IF(INDEX(Settings!$H:$H,MATCH(CJ$1,Settings!$G:$G,0))=TRUE,
100-100*(U445-MINIFS(U:U,$E:$E,$E445))/(MAXIFS(U:U,$E:$E,$E445)-MINIFS(U:U,$E:$E,$E445)),
100*(U445-MINIFS(U:U,$E:$E,$E445))/(MAXIFS(U:U,$E:$E,$E445)-MINIFS(U:U,$E:$E,$E445))))</f>
        <v/>
      </c>
      <c r="CK445" s="223" t="str">
        <f t="array" ref="CK445">IF(V445="","",
IF(INDEX(Settings!$H:$H,MATCH(CK$1,Settings!$G:$G,0))=TRUE,
100-100*(V445-MINIFS(V:V,$E:$E,$E445))/(MAXIFS(V:V,$E:$E,$E445)-MINIFS(V:V,$E:$E,$E445)),
100*(V445-MINIFS(V:V,$E:$E,$E445))/(MAXIFS(V:V,$E:$E,$E445)-MINIFS(V:V,$E:$E,$E445))))</f>
        <v/>
      </c>
      <c r="CL445" s="223" t="str">
        <f t="array" ref="CL445">IF(W445="","",
IF(INDEX(Settings!$H:$H,MATCH(CL$1,Settings!$G:$G,0))=TRUE,
100-100*(W445-MINIFS(W:W,$E:$E,$E445))/(MAXIFS(W:W,$E:$E,$E445)-MINIFS(W:W,$E:$E,$E445)),
100*(W445-MINIFS(W:W,$E:$E,$E445))/(MAXIFS(W:W,$E:$E,$E445)-MINIFS(W:W,$E:$E,$E445))))</f>
        <v/>
      </c>
      <c r="CM445" s="223" t="str">
        <f t="array" ref="CM445">IF(X445="","",
IF(INDEX(Settings!$H:$H,MATCH(CM$1,Settings!$G:$G,0))=TRUE,
100-100*(X445-MINIFS(X:X,$E:$E,$E445))/(MAXIFS(X:X,$E:$E,$E445)-MINIFS(X:X,$E:$E,$E445)),
100*(X445-MINIFS(X:X,$E:$E,$E445))/(MAXIFS(X:X,$E:$E,$E445)-MINIFS(X:X,$E:$E,$E445))))</f>
        <v/>
      </c>
      <c r="CN445" s="223" t="str">
        <f t="array" ref="CN445">IF(Y445="","",
IF(INDEX(Settings!$H:$H,MATCH(CN$1,Settings!$G:$G,0))=TRUE,
100-100*(Y445-MINIFS(Y:Y,$E:$E,$E445))/(MAXIFS(Y:Y,$E:$E,$E445)-MINIFS(Y:Y,$E:$E,$E445)),
100*(Y445-MINIFS(Y:Y,$E:$E,$E445))/(MAXIFS(Y:Y,$E:$E,$E445)-MINIFS(Y:Y,$E:$E,$E445))))</f>
        <v/>
      </c>
      <c r="CO445" s="223" t="str">
        <f t="array" ref="CO445">IF(Z445="","",
IF(INDEX(Settings!$H:$H,MATCH(CO$1,Settings!$G:$G,0))=TRUE,
100-100*(Z445-MINIFS(Z:Z,$E:$E,$E445))/(MAXIFS(Z:Z,$E:$E,$E445)-MINIFS(Z:Z,$E:$E,$E445)),
100*(Z445-MINIFS(Z:Z,$E:$E,$E445))/(MAXIFS(Z:Z,$E:$E,$E445)-MINIFS(Z:Z,$E:$E,$E445))))</f>
        <v/>
      </c>
      <c r="CP445" s="223" t="str">
        <f t="array" ref="CP445">IF(AA445="","",
IF(INDEX(Settings!$H:$H,MATCH(CP$1,Settings!$G:$G,0))=TRUE,
100-100*(AA445-MINIFS(AA:AA,$E:$E,$E445))/(MAXIFS(AA:AA,$E:$E,$E445)-MINIFS(AA:AA,$E:$E,$E445)),
100*(AA445-MINIFS(AA:AA,$E:$E,$E445))/(MAXIFS(AA:AA,$E:$E,$E445)-MINIFS(AA:AA,$E:$E,$E445))))</f>
        <v/>
      </c>
      <c r="CQ445" s="223" t="str">
        <f t="array" ref="CQ445">IF(AB445="","",
IF(INDEX(Settings!$H:$H,MATCH(CQ$1,Settings!$G:$G,0))=TRUE,
100-100*(AB445-MINIFS(AB:AB,$E:$E,$E445))/(MAXIFS(AB:AB,$E:$E,$E445)-MINIFS(AB:AB,$E:$E,$E445)),
100*(AB445-MINIFS(AB:AB,$E:$E,$E445))/(MAXIFS(AB:AB,$E:$E,$E445)-MINIFS(AB:AB,$E:$E,$E445))))</f>
        <v/>
      </c>
      <c r="CR445" s="223" t="str">
        <f t="array" ref="CR445">IF(AC445="","",
IF(INDEX(Settings!$H:$H,MATCH(CR$1,Settings!$G:$G,0))=TRUE,
100-100*(AC445-MINIFS(AC:AC,$E:$E,$E445))/(MAXIFS(AC:AC,$E:$E,$E445)-MINIFS(AC:AC,$E:$E,$E445)),
100*(AC445-MINIFS(AC:AC,$E:$E,$E445))/(MAXIFS(AC:AC,$E:$E,$E445)-MINIFS(AC:AC,$E:$E,$E445))))</f>
        <v/>
      </c>
      <c r="CS445" s="223" t="str">
        <f t="array" ref="CS445">IF(AD445="","",
IF(INDEX(Settings!$H:$H,MATCH(CS$1,Settings!$G:$G,0))=TRUE,
100-100*(AD445-MINIFS(AD:AD,$E:$E,$E445))/(MAXIFS(AD:AD,$E:$E,$E445)-MINIFS(AD:AD,$E:$E,$E445)),
100*(AD445-MINIFS(AD:AD,$E:$E,$E445))/(MAXIFS(AD:AD,$E:$E,$E445)-MINIFS(AD:AD,$E:$E,$E445))))</f>
        <v/>
      </c>
      <c r="CT445" s="223" t="str">
        <f t="array" ref="CT445">IF(AE445="","",
IF(INDEX(Settings!$H:$H,MATCH(CT$1,Settings!$G:$G,0))=TRUE,
100-100*(AE445-MINIFS(AE:AE,$E:$E,$E445))/(MAXIFS(AE:AE,$E:$E,$E445)-MINIFS(AE:AE,$E:$E,$E445)),
100*(AE445-MINIFS(AE:AE,$E:$E,$E445))/(MAXIFS(AE:AE,$E:$E,$E445)-MINIFS(AE:AE,$E:$E,$E445))))</f>
        <v/>
      </c>
      <c r="CU445" s="223" t="str">
        <f t="array" ref="CU445">IF(AF445="","",
IF(INDEX(Settings!$H:$H,MATCH(CU$1,Settings!$G:$G,0))=TRUE,
100-100*(AF445-MINIFS(AF:AF,$E:$E,$E445))/(MAXIFS(AF:AF,$E:$E,$E445)-MINIFS(AF:AF,$E:$E,$E445)),
100*(AF445-MINIFS(AF:AF,$E:$E,$E445))/(MAXIFS(AF:AF,$E:$E,$E445)-MINIFS(AF:AF,$E:$E,$E445))))</f>
        <v/>
      </c>
      <c r="CV445" s="223" t="str">
        <f t="array" ref="CV445">IF(AG445="","",
IF(INDEX(Settings!$H:$H,MATCH(CV$1,Settings!$G:$G,0))=TRUE,
100-100*(AG445-MINIFS(AG:AG,$E:$E,$E445))/(MAXIFS(AG:AG,$E:$E,$E445)-MINIFS(AG:AG,$E:$E,$E445)),
100*(AG445-MINIFS(AG:AG,$E:$E,$E445))/(MAXIFS(AG:AG,$E:$E,$E445)-MINIFS(AG:AG,$E:$E,$E445))))</f>
        <v/>
      </c>
      <c r="CW445" s="223" t="str">
        <f t="array" ref="CW445">IF(AH445="","",
IF(INDEX(Settings!$H:$H,MATCH(CW$1,Settings!$G:$G,0))=TRUE,
100-100*(AH445-MINIFS(AH:AH,$E:$E,$E445))/(MAXIFS(AH:AH,$E:$E,$E445)-MINIFS(AH:AH,$E:$E,$E445)),
100*(AH445-MINIFS(AH:AH,$E:$E,$E445))/(MAXIFS(AH:AH,$E:$E,$E445)-MINIFS(AH:AH,$E:$E,$E445))))</f>
        <v/>
      </c>
      <c r="CX445" s="223" t="str">
        <f t="array" ref="CX445">IF(AI445="","",
IF(INDEX(Settings!$H:$H,MATCH(CX$1,Settings!$G:$G,0))=TRUE,
100-100*(AI445-MINIFS(AI:AI,$E:$E,$E445))/(MAXIFS(AI:AI,$E:$E,$E445)-MINIFS(AI:AI,$E:$E,$E445)),
100*(AI445-MINIFS(AI:AI,$E:$E,$E445))/(MAXIFS(AI:AI,$E:$E,$E445)-MINIFS(AI:AI,$E:$E,$E445))))</f>
        <v/>
      </c>
      <c r="CY445" s="223" t="str">
        <f t="array" ref="CY445">IF(AJ445="","",
IF(INDEX(Settings!$H:$H,MATCH(CY$1,Settings!$G:$G,0))=TRUE,
100-100*(AJ445-MINIFS(AJ:AJ,$E:$E,$E445))/(MAXIFS(AJ:AJ,$E:$E,$E445)-MINIFS(AJ:AJ,$E:$E,$E445)),
100*(AJ445-MINIFS(AJ:AJ,$E:$E,$E445))/(MAXIFS(AJ:AJ,$E:$E,$E445)-MINIFS(AJ:AJ,$E:$E,$E445))))</f>
        <v/>
      </c>
      <c r="CZ445" s="223" t="str">
        <f t="array" ref="CZ445">IF(AK445="","",
IF(INDEX(Settings!$H:$H,MATCH(CZ$1,Settings!$G:$G,0))=TRUE,
100-100*(AK445-MINIFS(AK:AK,$E:$E,$E445))/(MAXIFS(AK:AK,$E:$E,$E445)-MINIFS(AK:AK,$E:$E,$E445)),
100*(AK445-MINIFS(AK:AK,$E:$E,$E445))/(MAXIFS(AK:AK,$E:$E,$E445)-MINIFS(AK:AK,$E:$E,$E445))))</f>
        <v/>
      </c>
      <c r="DA445" s="223" t="str">
        <f t="array" ref="DA445">IF(AL445="","",
IF(INDEX(Settings!$H:$H,MATCH(DA$1,Settings!$G:$G,0))=TRUE,
100-100*(AL445-MINIFS(AL:AL,$E:$E,$E445))/(MAXIFS(AL:AL,$E:$E,$E445)-MINIFS(AL:AL,$E:$E,$E445)),
100*(AL445-MINIFS(AL:AL,$E:$E,$E445))/(MAXIFS(AL:AL,$E:$E,$E445)-MINIFS(AL:AL,$E:$E,$E445))))</f>
        <v/>
      </c>
      <c r="DB445" s="223" t="str">
        <f t="array" ref="DB445">IF(AM445="","",
IF(INDEX(Settings!$H:$H,MATCH(DB$1,Settings!$G:$G,0))=TRUE,
100-100*(AM445-MINIFS(AM:AM,$E:$E,$E445))/(MAXIFS(AM:AM,$E:$E,$E445)-MINIFS(AM:AM,$E:$E,$E445)),
100*(AM445-MINIFS(AM:AM,$E:$E,$E445))/(MAXIFS(AM:AM,$E:$E,$E445)-MINIFS(AM:AM,$E:$E,$E445))))</f>
        <v/>
      </c>
      <c r="DC445" s="223" t="str">
        <f t="array" ref="DC445">IF(AN445="","",
IF(INDEX(Settings!$H:$H,MATCH(DC$1,Settings!$G:$G,0))=TRUE,
100-100*(AN445-MINIFS(AN:AN,$E:$E,$E445))/(MAXIFS(AN:AN,$E:$E,$E445)-MINIFS(AN:AN,$E:$E,$E445)),
100*(AN445-MINIFS(AN:AN,$E:$E,$E445))/(MAXIFS(AN:AN,$E:$E,$E445)-MINIFS(AN:AN,$E:$E,$E445))))</f>
        <v/>
      </c>
      <c r="DD445" s="223" t="str">
        <f t="array" ref="DD445">IF(AO445="","",
IF(INDEX(Settings!$H:$H,MATCH(DD$1,Settings!$G:$G,0))=TRUE,
100-100*(AO445-MINIFS(AO:AO,$E:$E,$E445))/(MAXIFS(AO:AO,$E:$E,$E445)-MINIFS(AO:AO,$E:$E,$E445)),
100*(AO445-MINIFS(AO:AO,$E:$E,$E445))/(MAXIFS(AO:AO,$E:$E,$E445)-MINIFS(AO:AO,$E:$E,$E445))))</f>
        <v/>
      </c>
      <c r="DE445" s="223" t="str">
        <f t="array" ref="DE445">IF(AP445="","",
IF(INDEX(Settings!$H:$H,MATCH(DE$1,Settings!$G:$G,0))=TRUE,
100-100*(AP445-MINIFS(AP:AP,$E:$E,$E445))/(MAXIFS(AP:AP,$E:$E,$E445)-MINIFS(AP:AP,$E:$E,$E445)),
100*(AP445-MINIFS(AP:AP,$E:$E,$E445))/(MAXIFS(AP:AP,$E:$E,$E445)-MINIFS(AP:AP,$E:$E,$E445))))</f>
        <v/>
      </c>
      <c r="DF445" s="223" t="str">
        <f t="array" ref="DF445">IF(AQ445="","",
IF(INDEX(Settings!$H:$H,MATCH(DF$1,Settings!$G:$G,0))=TRUE,
100-100*(AQ445-MINIFS(AQ:AQ,$E:$E,$E445))/(MAXIFS(AQ:AQ,$E:$E,$E445)-MINIFS(AQ:AQ,$E:$E,$E445)),
100*(AQ445-MINIFS(AQ:AQ,$E:$E,$E445))/(MAXIFS(AQ:AQ,$E:$E,$E445)-MINIFS(AQ:AQ,$E:$E,$E445))))</f>
        <v/>
      </c>
      <c r="DG445" s="223" t="str">
        <f t="array" ref="DG445">IF(AR445="","",
IF(INDEX(Settings!$H:$H,MATCH(DG$1,Settings!$G:$G,0))=TRUE,
100-100*(AR445-MINIFS(AR:AR,$E:$E,$E445))/(MAXIFS(AR:AR,$E:$E,$E445)-MINIFS(AR:AR,$E:$E,$E445)),
100*(AR445-MINIFS(AR:AR,$E:$E,$E445))/(MAXIFS(AR:AR,$E:$E,$E445)-MINIFS(AR:AR,$E:$E,$E445))))</f>
        <v/>
      </c>
      <c r="DH445" s="223" t="str">
        <f t="array" ref="DH445">IF(AS445="","",
IF(INDEX(Settings!$H:$H,MATCH(DH$1,Settings!$G:$G,0))=TRUE,
100-100*(AS445-MINIFS(AS:AS,$E:$E,$E445))/(MAXIFS(AS:AS,$E:$E,$E445)-MINIFS(AS:AS,$E:$E,$E445)),
100*(AS445-MINIFS(AS:AS,$E:$E,$E445))/(MAXIFS(AS:AS,$E:$E,$E445)-MINIFS(AS:AS,$E:$E,$E445))))</f>
        <v/>
      </c>
      <c r="DI445" s="223" t="str">
        <f t="array" ref="DI445">IF(AT445="","",
IF(INDEX(Settings!$H:$H,MATCH(DI$1,Settings!$G:$G,0))=TRUE,
100-100*(AT445-MINIFS(AT:AT,$E:$E,$E445))/(MAXIFS(AT:AT,$E:$E,$E445)-MINIFS(AT:AT,$E:$E,$E445)),
100*(AT445-MINIFS(AT:AT,$E:$E,$E445))/(MAXIFS(AT:AT,$E:$E,$E445)-MINIFS(AT:AT,$E:$E,$E445))))</f>
        <v/>
      </c>
      <c r="DJ445" s="223" t="str">
        <f t="array" ref="DJ445">IF(AU445="","",
IF(INDEX(Settings!$H:$H,MATCH(DJ$1,Settings!$G:$G,0))=TRUE,
100-100*(AU445-MINIFS(AU:AU,$E:$E,$E445))/(MAXIFS(AU:AU,$E:$E,$E445)-MINIFS(AU:AU,$E:$E,$E445)),
100*(AU445-MINIFS(AU:AU,$E:$E,$E445))/(MAXIFS(AU:AU,$E:$E,$E445)-MINIFS(AU:AU,$E:$E,$E445))))</f>
        <v/>
      </c>
      <c r="DK445" s="223" t="str">
        <f t="array" ref="DK445">IF(AV445="","",
IF(INDEX(Settings!$H:$H,MATCH(DK$1,Settings!$G:$G,0))=TRUE,
100-100*(AV445-MINIFS(AV:AV,$E:$E,$E445))/(MAXIFS(AV:AV,$E:$E,$E445)-MINIFS(AV:AV,$E:$E,$E445)),
100*(AV445-MINIFS(AV:AV,$E:$E,$E445))/(MAXIFS(AV:AV,$E:$E,$E445)-MINIFS(AV:AV,$E:$E,$E445))))</f>
        <v/>
      </c>
      <c r="DL445" s="223" t="str">
        <f t="array" ref="DL445">IF(AW445="","",
IF(INDEX(Settings!$H:$H,MATCH(DL$1,Settings!$G:$G,0))=TRUE,
100-100*(AW445-MINIFS(AW:AW,$E:$E,$E445))/(MAXIFS(AW:AW,$E:$E,$E445)-MINIFS(AW:AW,$E:$E,$E445)),
100*(AW445-MINIFS(AW:AW,$E:$E,$E445))/(MAXIFS(AW:AW,$E:$E,$E445)-MINIFS(AW:AW,$E:$E,$E445))))</f>
        <v/>
      </c>
      <c r="DM445" s="223" t="str">
        <f t="array" ref="DM445">IF(AX445="","",
IF(INDEX(Settings!$H:$H,MATCH(DM$1,Settings!$G:$G,0))=TRUE,
100-100*(AX445-MINIFS(AX:AX,$E:$E,$E445))/(MAXIFS(AX:AX,$E:$E,$E445)-MINIFS(AX:AX,$E:$E,$E445)),
100*(AX445-MINIFS(AX:AX,$E:$E,$E445))/(MAXIFS(AX:AX,$E:$E,$E445)-MINIFS(AX:AX,$E:$E,$E445))))</f>
        <v/>
      </c>
      <c r="DN445" s="223" t="str">
        <f t="array" ref="DN445">IF(AY445="","",
IF(INDEX(Settings!$H:$H,MATCH(DN$1,Settings!$G:$G,0))=TRUE,
100-100*(AY445-MINIFS(AY:AY,$E:$E,$E445))/(MAXIFS(AY:AY,$E:$E,$E445)-MINIFS(AY:AY,$E:$E,$E445)),
100*(AY445-MINIFS(AY:AY,$E:$E,$E445))/(MAXIFS(AY:AY,$E:$E,$E445)-MINIFS(AY:AY,$E:$E,$E445))))</f>
        <v/>
      </c>
      <c r="DO445" s="223" t="str">
        <f t="array" ref="DO445">IF(AZ445="","",
IF(INDEX(Settings!$H:$H,MATCH(DO$1,Settings!$G:$G,0))=TRUE,
100-100*(AZ445-MINIFS(AZ:AZ,$E:$E,$E445))/(MAXIFS(AZ:AZ,$E:$E,$E445)-MINIFS(AZ:AZ,$E:$E,$E445)),
100*(AZ445-MINIFS(AZ:AZ,$E:$E,$E445))/(MAXIFS(AZ:AZ,$E:$E,$E445)-MINIFS(AZ:AZ,$E:$E,$E445))))</f>
        <v/>
      </c>
      <c r="DP445" s="223" t="str">
        <f t="array" ref="DP445">IF(BA445="","",
IF(INDEX(Settings!$H:$H,MATCH(DP$1,Settings!$G:$G,0))=TRUE,
100-100*(BA445-MINIFS(BA:BA,$E:$E,$E445))/(MAXIFS(BA:BA,$E:$E,$E445)-MINIFS(BA:BA,$E:$E,$E445)),
100*(BA445-MINIFS(BA:BA,$E:$E,$E445))/(MAXIFS(BA:BA,$E:$E,$E445)-MINIFS(BA:BA,$E:$E,$E445))))</f>
        <v/>
      </c>
      <c r="DQ445" s="223" t="str">
        <f t="array" ref="DQ445">IF(BB445="","",
IF(INDEX(Settings!$H:$H,MATCH(DQ$1,Settings!$G:$G,0))=TRUE,
100-100*(BB445-MINIFS(BB:BB,$E:$E,$E445))/(MAXIFS(BB:BB,$E:$E,$E445)-MINIFS(BB:BB,$E:$E,$E445)),
100*(BB445-MINIFS(BB:BB,$E:$E,$E445))/(MAXIFS(BB:BB,$E:$E,$E445)-MINIFS(BB:BB,$E:$E,$E445))))</f>
        <v/>
      </c>
      <c r="DR445" s="223" t="str">
        <f t="array" ref="DR445">IF(BC445="","",
IF(INDEX(Settings!$H:$H,MATCH(DR$1,Settings!$G:$G,0))=TRUE,
100-100*(BC445-MINIFS(BC:BC,$E:$E,$E445))/(MAXIFS(BC:BC,$E:$E,$E445)-MINIFS(BC:BC,$E:$E,$E445)),
100*(BC445-MINIFS(BC:BC,$E:$E,$E445))/(MAXIFS(BC:BC,$E:$E,$E445)-MINIFS(BC:BC,$E:$E,$E445))))</f>
        <v/>
      </c>
      <c r="DS445" s="223" t="str">
        <f t="array" ref="DS445">IF(BD445="","",
IF(INDEX(Settings!$H:$H,MATCH(DS$1,Settings!$G:$G,0))=TRUE,
100-100*(BD445-MINIFS(BD:BD,$E:$E,$E445))/(MAXIFS(BD:BD,$E:$E,$E445)-MINIFS(BD:BD,$E:$E,$E445)),
100*(BD445-MINIFS(BD:BD,$E:$E,$E445))/(MAXIFS(BD:BD,$E:$E,$E445)-MINIFS(BD:BD,$E:$E,$E445))))</f>
        <v/>
      </c>
      <c r="DT445" s="223" t="str">
        <f t="array" ref="DT445">IF(BE445="","",
IF(INDEX(Settings!$H:$H,MATCH(DT$1,Settings!$G:$G,0))=TRUE,
100-100*(BE445-MINIFS(BE:BE,$E:$E,$E445))/(MAXIFS(BE:BE,$E:$E,$E445)-MINIFS(BE:BE,$E:$E,$E445)),
100*(BE445-MINIFS(BE:BE,$E:$E,$E445))/(MAXIFS(BE:BE,$E:$E,$E445)-MINIFS(BE:BE,$E:$E,$E445))))</f>
        <v/>
      </c>
      <c r="DU445" s="223" t="str">
        <f t="array" ref="DU445">IF(BF445="","",
IF(INDEX(Settings!$H:$H,MATCH(DU$1,Settings!$G:$G,0))=TRUE,
100-100*(BF445-MINIFS(BF:BF,$E:$E,$E445))/(MAXIFS(BF:BF,$E:$E,$E445)-MINIFS(BF:BF,$E:$E,$E445)),
100*(BF445-MINIFS(BF:BF,$E:$E,$E445))/(MAXIFS(BF:BF,$E:$E,$E445)-MINIFS(BF:BF,$E:$E,$E445))))</f>
        <v/>
      </c>
      <c r="DV445" s="223" t="str">
        <f t="array" ref="DV445">IF(BG445="","",
IF(INDEX(Settings!$H:$H,MATCH(DV$1,Settings!$G:$G,0))=TRUE,
100-100*(BG445-MINIFS(BG:BG,$E:$E,$E445))/(MAXIFS(BG:BG,$E:$E,$E445)-MINIFS(BG:BG,$E:$E,$E445)),
100*(BG445-MINIFS(BG:BG,$E:$E,$E445))/(MAXIFS(BG:BG,$E:$E,$E445)-MINIFS(BG:BG,$E:$E,$E445))))</f>
        <v/>
      </c>
      <c r="DW445" s="223" t="str">
        <f t="array" ref="DW445">IF(BH445="","",
IF(INDEX(Settings!$H:$H,MATCH(DW$1,Settings!$G:$G,0))=TRUE,
100-100*(BH445-MINIFS(BH:BH,$E:$E,$E445))/(MAXIFS(BH:BH,$E:$E,$E445)-MINIFS(BH:BH,$E:$E,$E445)),
100*(BH445-MINIFS(BH:BH,$E:$E,$E445))/(MAXIFS(BH:BH,$E:$E,$E445)-MINIFS(BH:BH,$E:$E,$E445))))</f>
        <v/>
      </c>
      <c r="DX445" s="223" t="str">
        <f t="array" ref="DX445">IF(BI445="","",
IF(INDEX(Settings!$H:$H,MATCH(DX$1,Settings!$G:$G,0))=TRUE,
100-100*(BI445-MINIFS(BI:BI,$E:$E,$E445))/(MAXIFS(BI:BI,$E:$E,$E445)-MINIFS(BI:BI,$E:$E,$E445)),
100*(BI445-MINIFS(BI:BI,$E:$E,$E445))/(MAXIFS(BI:BI,$E:$E,$E445)-MINIFS(BI:BI,$E:$E,$E445))))</f>
        <v/>
      </c>
      <c r="DY445" s="223" t="str">
        <f t="array" ref="DY445">IF(BJ445="","",
IF(INDEX(Settings!$H:$H,MATCH(DY$1,Settings!$G:$G,0))=TRUE,
100-100*(BJ445-MINIFS(BJ:BJ,$E:$E,$E445))/(MAXIFS(BJ:BJ,$E:$E,$E445)-MINIFS(BJ:BJ,$E:$E,$E445)),
100*(BJ445-MINIFS(BJ:BJ,$E:$E,$E445))/(MAXIFS(BJ:BJ,$E:$E,$E445)-MINIFS(BJ:BJ,$E:$E,$E445))))</f>
        <v/>
      </c>
      <c r="DZ445" s="225"/>
      <c r="EA445" s="225"/>
      <c r="EB445" s="225" t="str">
        <f t="shared" si="8"/>
        <v/>
      </c>
      <c r="EC445" s="225" t="str">
        <f t="shared" si="9"/>
        <v/>
      </c>
      <c r="ED445" s="225" t="str">
        <f t="shared" si="10"/>
        <v/>
      </c>
      <c r="EE445" s="225" t="str">
        <f t="shared" si="11"/>
        <v/>
      </c>
      <c r="EF445" s="225" t="str">
        <f t="shared" si="12"/>
        <v/>
      </c>
      <c r="EG445" s="225" t="str">
        <f t="shared" si="13"/>
        <v/>
      </c>
      <c r="EH445" s="225"/>
      <c r="EI445" s="225"/>
      <c r="EJ445" s="225"/>
      <c r="EK445" s="225"/>
      <c r="EL445" s="225"/>
      <c r="EM445" s="225"/>
    </row>
    <row r="446">
      <c r="A446" s="231"/>
      <c r="B446" s="231"/>
      <c r="C446" s="231"/>
      <c r="D446" s="231" t="str">
        <f t="array" ref="D446">IFERROR(INDEX(Profiles!$B:$B,MATCH($A446,Profiles!$A:$A,0)),"")</f>
        <v/>
      </c>
      <c r="E446" s="231"/>
      <c r="F446" s="231"/>
      <c r="G446" s="231"/>
      <c r="H446" s="231"/>
      <c r="I446" s="231" t="str">
        <f>IF(A446="","",IF(Settings!$N$3="DATE",F446&amp;": "&amp;TEXT(B446,"M/DD/YY"),F446&amp;": "&amp;H446))</f>
        <v/>
      </c>
      <c r="J446" s="231"/>
      <c r="K446" s="231"/>
      <c r="L446" s="231"/>
      <c r="M446" s="232" t="str">
        <f t="shared" si="14"/>
        <v/>
      </c>
      <c r="N446" s="231"/>
      <c r="O446" s="231"/>
      <c r="P446" s="231"/>
      <c r="Q446" s="231"/>
      <c r="R446" s="231"/>
      <c r="S446" s="230" t="str">
        <f>IFERROR(VLOOKUP(AF446, 'YOYO IR Scores'!A:C, 3, FALSE), "")
</f>
        <v/>
      </c>
      <c r="T446" s="231"/>
      <c r="U446" s="231"/>
      <c r="V446" s="231"/>
      <c r="W446" s="231"/>
      <c r="X446" s="233" t="str">
        <f t="shared" si="4"/>
        <v/>
      </c>
      <c r="Y446" s="234" t="str">
        <f t="shared" si="5"/>
        <v/>
      </c>
      <c r="Z446" s="234" t="str">
        <f t="shared" si="6"/>
        <v/>
      </c>
      <c r="AA446" s="233" t="str">
        <f t="shared" si="7"/>
        <v/>
      </c>
      <c r="AB446" s="232"/>
      <c r="AC446" s="232"/>
      <c r="AD446" s="232"/>
      <c r="AE446" s="232" t="str">
        <f>IFERROR(VLOOKUP(AF446, 'YOYO IR Scores'!A:C, 2, FALSE), "")</f>
        <v/>
      </c>
      <c r="AF446" s="232"/>
      <c r="AG446" s="232"/>
      <c r="AH446" s="232"/>
      <c r="AI446" s="232"/>
      <c r="AJ446" s="232"/>
      <c r="AK446" s="232"/>
      <c r="AL446" s="232"/>
      <c r="AM446" s="232"/>
      <c r="AN446" s="232"/>
      <c r="AO446" s="232"/>
      <c r="AP446" s="232"/>
      <c r="AQ446" s="232"/>
      <c r="AR446" s="232"/>
      <c r="AS446" s="232"/>
      <c r="AT446" s="232"/>
      <c r="AU446" s="232"/>
      <c r="AV446" s="232"/>
      <c r="AW446" s="232"/>
      <c r="AX446" s="232"/>
      <c r="AY446" s="232"/>
      <c r="AZ446" s="232"/>
      <c r="BA446" s="232"/>
      <c r="BB446" s="232"/>
      <c r="BC446" s="232"/>
      <c r="BD446" s="232"/>
      <c r="BE446" s="232"/>
      <c r="BF446" s="232"/>
      <c r="BG446" s="232"/>
      <c r="BH446" s="232"/>
      <c r="BI446" s="232"/>
      <c r="BJ446" s="232"/>
      <c r="BK446" s="232" t="str">
        <f t="array" ref="BK446">IF(J446="","",
IF(INDEX(Settings!$H:$H,MATCH(BY$1,Settings!$G:$G,0))=TRUE,
100-100*(J446-MIN(J:J))/(MAX(J:J)-MIN(J:J)),
100*(J446-MIN(J:J))/(MAX(J:J)-MIN(J:J))))</f>
        <v/>
      </c>
      <c r="BL446" s="232" t="str">
        <f t="array" ref="BL446">IF(J446="","",
IF(INDEX(Settings!$H:$H,MATCH(BY$1,Settings!$G:$G,0))=TRUE,
100-100*(J446-MINIFS(J:J,$E:$E,$E446))/(MAXIFS(J:J,$E:$E,$E446)-MINIFS(J:J,$E:$E,$E446)),
100*(J446-MINIFS(J:J,$E:$E,$E446))/(MAXIFS(J:J,$E:$E,$E446)-MINIFS(J:J,$E:$E,$E446))))</f>
        <v/>
      </c>
      <c r="BM446" s="232" t="str">
        <f t="array" ref="BM446">IF(J446="","",
IF(INDEX(Settings!$H:$H,MATCH(BY$1,Settings!$G:$G,0))=TRUE,
100-100*(J446-MINIFS(J:J,$E:$E,$E446,$I:$I,$I446))/(MAXIFS(J:J,$E:$E,$E446,$I:$I,$I446)-MINIFS(J:J,$E:$E,$E446,$I:$I,$I446)),
100*(J446-MINIFS(J:J,$E:$E,$E446,$I:$I,$I446))/(MAXIFS(J:J,$E:$E,$E446,$I:$I,$I446)-MINIFS(J:J,$E:$E,$E446,$I:$I,$I446))))</f>
        <v/>
      </c>
      <c r="BN446" s="231" t="str">
        <f t="array" ref="BN446">IF(J446="","",
IF(INDEX(Settings!$H:$H,MATCH(BY$1,Settings!$G:$G,0))=TRUE,
100-100*PERCENTRANK(J:J,J446),
100*PERCENTRANK(J:J,J446)))</f>
        <v/>
      </c>
      <c r="BO446" s="231" t="str">
        <f>IFERROR(__xludf.DUMMYFUNCTION("IF(J446="""","""",
IF(INDEX(Settings!$H:$H,MATCH(BY$1,Settings!$G:$G,0))=TRUE,
100-100*PERCENTRANK(FILTER(J:J,$E:$E=$E446),J446),
100*PERCENTRANK(FILTER(J:J,$E:$E=$E446),J446)))"),"")</f>
        <v/>
      </c>
      <c r="BP446" s="231" t="str">
        <f>IFERROR(__xludf.DUMMYFUNCTION("IF(J446="""","""",
IF(INDEX(Settings!$H:$H,MATCH(BY$1,Settings!$G:$G,0))=TRUE,
100-100*PERCENTRANK(FILTER(J:J,$E:$E=$E446,$I:$I=$I446),J446),
100*PERCENTRANK(FILTER(J:J,$E:$E=$E446,$I:$I=$I446),J446)))"),"")</f>
        <v/>
      </c>
      <c r="BQ446" s="233" t="str">
        <f t="array" ref="BQ446">IF(J446="","",
IF(INDEX(Settings!$H:$H,MATCH(BY$1,Settings!$G:$G,0))=TRUE,
-1*(J446-AVERAGE(J:J))/STDEV(J:J),
(J446-AVERAGE(J:J))/STDEV(J:J)))</f>
        <v/>
      </c>
      <c r="BR446" s="233" t="str">
        <f>IFERROR(__xludf.DUMMYFUNCTION("IF(J446="""","""",
IF(INDEX(Settings!$H:$H,MATCH(BY$1,Settings!$G:$G,0))=TRUE,
-1*(J446-AVERAGEIFS(J:J,$E:$E,$E446))/STDEV(FILTER(J:J,$E:$E=$E446)),
(J446-AVERAGEIFS(J:J,$E:$E,$E446))/STDEV(FILTER(J:J,$E:$E=$E446))))"),"")</f>
        <v/>
      </c>
      <c r="BS446" s="233"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1"/>
      <c r="BX446" s="231"/>
      <c r="BY446" s="232" t="str">
        <f t="array" ref="BY446">IF(J446="","",
IF(INDEX(Settings!$H:$H,MATCH(BY$1,Settings!$G:$G,0))=TRUE,
100-100*(J446-MINIFS(J:J,$E:$E,$E446))/(MAXIFS(J:J,$E:$E,$E446)-MINIFS(J:J,$E:$E,$E446)),
100*(J446-MINIFS(J:J,$E:$E,$E446))/(MAXIFS(J:J,$E:$E,$E446)-MINIFS(J:J,$E:$E,$E446))))</f>
        <v/>
      </c>
      <c r="BZ446" s="232" t="str">
        <f t="array" ref="BZ446">IF(K446="","",
IF(INDEX(Settings!$H:$H,MATCH(BZ$1,Settings!$G:$G,0))=TRUE,
100-100*(K446-MINIFS(K:K,$E:$E,$E446))/(MAXIFS(K:K,$E:$E,$E446)-MINIFS(K:K,$E:$E,$E446)),
100*(K446-MINIFS(K:K,$E:$E,$E446))/(MAXIFS(K:K,$E:$E,$E446)-MINIFS(K:K,$E:$E,$E446))))</f>
        <v/>
      </c>
      <c r="CA446" s="232" t="str">
        <f t="array" ref="CA446">IF(L446="","",
IF(INDEX(Settings!$H:$H,MATCH(CA$1,Settings!$G:$G,0))=TRUE,
100-100*(L446-MINIFS(L:L,$E:$E,$E446))/(MAXIFS(L:L,$E:$E,$E446)-MINIFS(L:L,$E:$E,$E446)),
100*(L446-MINIFS(L:L,$E:$E,$E446))/(MAXIFS(L:L,$E:$E,$E446)-MINIFS(L:L,$E:$E,$E446))))</f>
        <v/>
      </c>
      <c r="CB446" s="232" t="str">
        <f t="array" ref="CB446">IF(M446="","",
IF(INDEX(Settings!$H:$H,MATCH(CB$1,Settings!$G:$G,0))=TRUE,
100-100*(M446-MINIFS(M:M,$E:$E,$E446))/(MAXIFS(M:M,$E:$E,$E446)-MINIFS(M:M,$E:$E,$E446)),
100*(M446-MINIFS(M:M,$E:$E,$E446))/(MAXIFS(M:M,$E:$E,$E446)-MINIFS(M:M,$E:$E,$E446))))</f>
        <v/>
      </c>
      <c r="CC446" s="232" t="str">
        <f t="array" ref="CC446">IF(N446="","",
IF(INDEX(Settings!$H:$H,MATCH(CC$1,Settings!$G:$G,0))=TRUE,
100-100*(N446-MINIFS(N:N,$E:$E,$E446))/(MAXIFS(N:N,$E:$E,$E446)-MINIFS(N:N,$E:$E,$E446)),
100*(N446-MINIFS(N:N,$E:$E,$E446))/(MAXIFS(N:N,$E:$E,$E446)-MINIFS(N:N,$E:$E,$E446))))</f>
        <v/>
      </c>
      <c r="CD446" s="232" t="str">
        <f t="array" ref="CD446">IF(O446="","",
IF(INDEX(Settings!$H:$H,MATCH(CD$1,Settings!$G:$G,0))=TRUE,
100-100*(O446-MINIFS(O:O,$E:$E,$E446))/(MAXIFS(O:O,$E:$E,$E446)-MINIFS(O:O,$E:$E,$E446)),
100*(O446-MINIFS(O:O,$E:$E,$E446))/(MAXIFS(O:O,$E:$E,$E446)-MINIFS(O:O,$E:$E,$E446))))</f>
        <v/>
      </c>
      <c r="CE446" s="232" t="str">
        <f t="array" ref="CE446">IF(P446="","",
IF(INDEX(Settings!$H:$H,MATCH(CE$1,Settings!$G:$G,0))=TRUE,
100-100*(P446-MINIFS(P:P,$E:$E,$E446))/(MAXIFS(P:P,$E:$E,$E446)-MINIFS(P:P,$E:$E,$E446)),
100*(P446-MINIFS(P:P,$E:$E,$E446))/(MAXIFS(P:P,$E:$E,$E446)-MINIFS(P:P,$E:$E,$E446))))</f>
        <v/>
      </c>
      <c r="CF446" s="232" t="str">
        <f t="array" ref="CF446">IF(Q446="","",
IF(INDEX(Settings!$H:$H,MATCH(CF$1,Settings!$G:$G,0))=TRUE,
100-100*(Q446-MINIFS(Q:Q,$E:$E,$E446))/(MAXIFS(Q:Q,$E:$E,$E446)-MINIFS(Q:Q,$E:$E,$E446)),
100*(Q446-MINIFS(Q:Q,$E:$E,$E446))/(MAXIFS(Q:Q,$E:$E,$E446)-MINIFS(Q:Q,$E:$E,$E446))))</f>
        <v/>
      </c>
      <c r="CG446" s="232" t="str">
        <f t="array" ref="CG446">IF(R446="","",
IF(INDEX(Settings!$H:$H,MATCH(CG$1,Settings!$G:$G,0))=TRUE,
100-100*(R446-MINIFS(R:R,$E:$E,$E446))/(MAXIFS(R:R,$E:$E,$E446)-MINIFS(R:R,$E:$E,$E446)),
100*(R446-MINIFS(R:R,$E:$E,$E446))/(MAXIFS(R:R,$E:$E,$E446)-MINIFS(R:R,$E:$E,$E446))))</f>
        <v/>
      </c>
      <c r="CH446" s="232" t="str">
        <f t="array" ref="CH446">IF(S446="","",
IF(INDEX(Settings!$H:$H,MATCH(CH$1,Settings!$G:$G,0))=TRUE,
100-100*(S446-MINIFS(S:S,$E:$E,$E446))/(MAXIFS(S:S,$E:$E,$E446)-MINIFS(S:S,$E:$E,$E446)),
100*(S446-MINIFS(S:S,$E:$E,$E446))/(MAXIFS(S:S,$E:$E,$E446)-MINIFS(S:S,$E:$E,$E446))))</f>
        <v/>
      </c>
      <c r="CI446" s="232" t="str">
        <f t="array" ref="CI446">IF(T446="","",
IF(INDEX(Settings!$H:$H,MATCH(CI$1,Settings!$G:$G,0))=TRUE,
100-100*(T446-MINIFS(T:T,$E:$E,$E446))/(MAXIFS(T:T,$E:$E,$E446)-MINIFS(T:T,$E:$E,$E446)),
100*(T446-MINIFS(T:T,$E:$E,$E446))/(MAXIFS(T:T,$E:$E,$E446)-MINIFS(T:T,$E:$E,$E446))))</f>
        <v/>
      </c>
      <c r="CJ446" s="232" t="str">
        <f t="array" ref="CJ446">IF(U446="","",
IF(INDEX(Settings!$H:$H,MATCH(CJ$1,Settings!$G:$G,0))=TRUE,
100-100*(U446-MINIFS(U:U,$E:$E,$E446))/(MAXIFS(U:U,$E:$E,$E446)-MINIFS(U:U,$E:$E,$E446)),
100*(U446-MINIFS(U:U,$E:$E,$E446))/(MAXIFS(U:U,$E:$E,$E446)-MINIFS(U:U,$E:$E,$E446))))</f>
        <v/>
      </c>
      <c r="CK446" s="232" t="str">
        <f t="array" ref="CK446">IF(V446="","",
IF(INDEX(Settings!$H:$H,MATCH(CK$1,Settings!$G:$G,0))=TRUE,
100-100*(V446-MINIFS(V:V,$E:$E,$E446))/(MAXIFS(V:V,$E:$E,$E446)-MINIFS(V:V,$E:$E,$E446)),
100*(V446-MINIFS(V:V,$E:$E,$E446))/(MAXIFS(V:V,$E:$E,$E446)-MINIFS(V:V,$E:$E,$E446))))</f>
        <v/>
      </c>
      <c r="CL446" s="232" t="str">
        <f t="array" ref="CL446">IF(W446="","",
IF(INDEX(Settings!$H:$H,MATCH(CL$1,Settings!$G:$G,0))=TRUE,
100-100*(W446-MINIFS(W:W,$E:$E,$E446))/(MAXIFS(W:W,$E:$E,$E446)-MINIFS(W:W,$E:$E,$E446)),
100*(W446-MINIFS(W:W,$E:$E,$E446))/(MAXIFS(W:W,$E:$E,$E446)-MINIFS(W:W,$E:$E,$E446))))</f>
        <v/>
      </c>
      <c r="CM446" s="232" t="str">
        <f t="array" ref="CM446">IF(X446="","",
IF(INDEX(Settings!$H:$H,MATCH(CM$1,Settings!$G:$G,0))=TRUE,
100-100*(X446-MINIFS(X:X,$E:$E,$E446))/(MAXIFS(X:X,$E:$E,$E446)-MINIFS(X:X,$E:$E,$E446)),
100*(X446-MINIFS(X:X,$E:$E,$E446))/(MAXIFS(X:X,$E:$E,$E446)-MINIFS(X:X,$E:$E,$E446))))</f>
        <v/>
      </c>
      <c r="CN446" s="232" t="str">
        <f t="array" ref="CN446">IF(Y446="","",
IF(INDEX(Settings!$H:$H,MATCH(CN$1,Settings!$G:$G,0))=TRUE,
100-100*(Y446-MINIFS(Y:Y,$E:$E,$E446))/(MAXIFS(Y:Y,$E:$E,$E446)-MINIFS(Y:Y,$E:$E,$E446)),
100*(Y446-MINIFS(Y:Y,$E:$E,$E446))/(MAXIFS(Y:Y,$E:$E,$E446)-MINIFS(Y:Y,$E:$E,$E446))))</f>
        <v/>
      </c>
      <c r="CO446" s="232" t="str">
        <f t="array" ref="CO446">IF(Z446="","",
IF(INDEX(Settings!$H:$H,MATCH(CO$1,Settings!$G:$G,0))=TRUE,
100-100*(Z446-MINIFS(Z:Z,$E:$E,$E446))/(MAXIFS(Z:Z,$E:$E,$E446)-MINIFS(Z:Z,$E:$E,$E446)),
100*(Z446-MINIFS(Z:Z,$E:$E,$E446))/(MAXIFS(Z:Z,$E:$E,$E446)-MINIFS(Z:Z,$E:$E,$E446))))</f>
        <v/>
      </c>
      <c r="CP446" s="232" t="str">
        <f t="array" ref="CP446">IF(AA446="","",
IF(INDEX(Settings!$H:$H,MATCH(CP$1,Settings!$G:$G,0))=TRUE,
100-100*(AA446-MINIFS(AA:AA,$E:$E,$E446))/(MAXIFS(AA:AA,$E:$E,$E446)-MINIFS(AA:AA,$E:$E,$E446)),
100*(AA446-MINIFS(AA:AA,$E:$E,$E446))/(MAXIFS(AA:AA,$E:$E,$E446)-MINIFS(AA:AA,$E:$E,$E446))))</f>
        <v/>
      </c>
      <c r="CQ446" s="232" t="str">
        <f t="array" ref="CQ446">IF(AB446="","",
IF(INDEX(Settings!$H:$H,MATCH(CQ$1,Settings!$G:$G,0))=TRUE,
100-100*(AB446-MINIFS(AB:AB,$E:$E,$E446))/(MAXIFS(AB:AB,$E:$E,$E446)-MINIFS(AB:AB,$E:$E,$E446)),
100*(AB446-MINIFS(AB:AB,$E:$E,$E446))/(MAXIFS(AB:AB,$E:$E,$E446)-MINIFS(AB:AB,$E:$E,$E446))))</f>
        <v/>
      </c>
      <c r="CR446" s="232" t="str">
        <f t="array" ref="CR446">IF(AC446="","",
IF(INDEX(Settings!$H:$H,MATCH(CR$1,Settings!$G:$G,0))=TRUE,
100-100*(AC446-MINIFS(AC:AC,$E:$E,$E446))/(MAXIFS(AC:AC,$E:$E,$E446)-MINIFS(AC:AC,$E:$E,$E446)),
100*(AC446-MINIFS(AC:AC,$E:$E,$E446))/(MAXIFS(AC:AC,$E:$E,$E446)-MINIFS(AC:AC,$E:$E,$E446))))</f>
        <v/>
      </c>
      <c r="CS446" s="232" t="str">
        <f t="array" ref="CS446">IF(AD446="","",
IF(INDEX(Settings!$H:$H,MATCH(CS$1,Settings!$G:$G,0))=TRUE,
100-100*(AD446-MINIFS(AD:AD,$E:$E,$E446))/(MAXIFS(AD:AD,$E:$E,$E446)-MINIFS(AD:AD,$E:$E,$E446)),
100*(AD446-MINIFS(AD:AD,$E:$E,$E446))/(MAXIFS(AD:AD,$E:$E,$E446)-MINIFS(AD:AD,$E:$E,$E446))))</f>
        <v/>
      </c>
      <c r="CT446" s="232" t="str">
        <f t="array" ref="CT446">IF(AE446="","",
IF(INDEX(Settings!$H:$H,MATCH(CT$1,Settings!$G:$G,0))=TRUE,
100-100*(AE446-MINIFS(AE:AE,$E:$E,$E446))/(MAXIFS(AE:AE,$E:$E,$E446)-MINIFS(AE:AE,$E:$E,$E446)),
100*(AE446-MINIFS(AE:AE,$E:$E,$E446))/(MAXIFS(AE:AE,$E:$E,$E446)-MINIFS(AE:AE,$E:$E,$E446))))</f>
        <v/>
      </c>
      <c r="CU446" s="232" t="str">
        <f t="array" ref="CU446">IF(AF446="","",
IF(INDEX(Settings!$H:$H,MATCH(CU$1,Settings!$G:$G,0))=TRUE,
100-100*(AF446-MINIFS(AF:AF,$E:$E,$E446))/(MAXIFS(AF:AF,$E:$E,$E446)-MINIFS(AF:AF,$E:$E,$E446)),
100*(AF446-MINIFS(AF:AF,$E:$E,$E446))/(MAXIFS(AF:AF,$E:$E,$E446)-MINIFS(AF:AF,$E:$E,$E446))))</f>
        <v/>
      </c>
      <c r="CV446" s="232" t="str">
        <f t="array" ref="CV446">IF(AG446="","",
IF(INDEX(Settings!$H:$H,MATCH(CV$1,Settings!$G:$G,0))=TRUE,
100-100*(AG446-MINIFS(AG:AG,$E:$E,$E446))/(MAXIFS(AG:AG,$E:$E,$E446)-MINIFS(AG:AG,$E:$E,$E446)),
100*(AG446-MINIFS(AG:AG,$E:$E,$E446))/(MAXIFS(AG:AG,$E:$E,$E446)-MINIFS(AG:AG,$E:$E,$E446))))</f>
        <v/>
      </c>
      <c r="CW446" s="232" t="str">
        <f t="array" ref="CW446">IF(AH446="","",
IF(INDEX(Settings!$H:$H,MATCH(CW$1,Settings!$G:$G,0))=TRUE,
100-100*(AH446-MINIFS(AH:AH,$E:$E,$E446))/(MAXIFS(AH:AH,$E:$E,$E446)-MINIFS(AH:AH,$E:$E,$E446)),
100*(AH446-MINIFS(AH:AH,$E:$E,$E446))/(MAXIFS(AH:AH,$E:$E,$E446)-MINIFS(AH:AH,$E:$E,$E446))))</f>
        <v/>
      </c>
      <c r="CX446" s="232" t="str">
        <f t="array" ref="CX446">IF(AI446="","",
IF(INDEX(Settings!$H:$H,MATCH(CX$1,Settings!$G:$G,0))=TRUE,
100-100*(AI446-MINIFS(AI:AI,$E:$E,$E446))/(MAXIFS(AI:AI,$E:$E,$E446)-MINIFS(AI:AI,$E:$E,$E446)),
100*(AI446-MINIFS(AI:AI,$E:$E,$E446))/(MAXIFS(AI:AI,$E:$E,$E446)-MINIFS(AI:AI,$E:$E,$E446))))</f>
        <v/>
      </c>
      <c r="CY446" s="232" t="str">
        <f t="array" ref="CY446">IF(AJ446="","",
IF(INDEX(Settings!$H:$H,MATCH(CY$1,Settings!$G:$G,0))=TRUE,
100-100*(AJ446-MINIFS(AJ:AJ,$E:$E,$E446))/(MAXIFS(AJ:AJ,$E:$E,$E446)-MINIFS(AJ:AJ,$E:$E,$E446)),
100*(AJ446-MINIFS(AJ:AJ,$E:$E,$E446))/(MAXIFS(AJ:AJ,$E:$E,$E446)-MINIFS(AJ:AJ,$E:$E,$E446))))</f>
        <v/>
      </c>
      <c r="CZ446" s="232" t="str">
        <f t="array" ref="CZ446">IF(AK446="","",
IF(INDEX(Settings!$H:$H,MATCH(CZ$1,Settings!$G:$G,0))=TRUE,
100-100*(AK446-MINIFS(AK:AK,$E:$E,$E446))/(MAXIFS(AK:AK,$E:$E,$E446)-MINIFS(AK:AK,$E:$E,$E446)),
100*(AK446-MINIFS(AK:AK,$E:$E,$E446))/(MAXIFS(AK:AK,$E:$E,$E446)-MINIFS(AK:AK,$E:$E,$E446))))</f>
        <v/>
      </c>
      <c r="DA446" s="232" t="str">
        <f t="array" ref="DA446">IF(AL446="","",
IF(INDEX(Settings!$H:$H,MATCH(DA$1,Settings!$G:$G,0))=TRUE,
100-100*(AL446-MINIFS(AL:AL,$E:$E,$E446))/(MAXIFS(AL:AL,$E:$E,$E446)-MINIFS(AL:AL,$E:$E,$E446)),
100*(AL446-MINIFS(AL:AL,$E:$E,$E446))/(MAXIFS(AL:AL,$E:$E,$E446)-MINIFS(AL:AL,$E:$E,$E446))))</f>
        <v/>
      </c>
      <c r="DB446" s="232" t="str">
        <f t="array" ref="DB446">IF(AM446="","",
IF(INDEX(Settings!$H:$H,MATCH(DB$1,Settings!$G:$G,0))=TRUE,
100-100*(AM446-MINIFS(AM:AM,$E:$E,$E446))/(MAXIFS(AM:AM,$E:$E,$E446)-MINIFS(AM:AM,$E:$E,$E446)),
100*(AM446-MINIFS(AM:AM,$E:$E,$E446))/(MAXIFS(AM:AM,$E:$E,$E446)-MINIFS(AM:AM,$E:$E,$E446))))</f>
        <v/>
      </c>
      <c r="DC446" s="232" t="str">
        <f t="array" ref="DC446">IF(AN446="","",
IF(INDEX(Settings!$H:$H,MATCH(DC$1,Settings!$G:$G,0))=TRUE,
100-100*(AN446-MINIFS(AN:AN,$E:$E,$E446))/(MAXIFS(AN:AN,$E:$E,$E446)-MINIFS(AN:AN,$E:$E,$E446)),
100*(AN446-MINIFS(AN:AN,$E:$E,$E446))/(MAXIFS(AN:AN,$E:$E,$E446)-MINIFS(AN:AN,$E:$E,$E446))))</f>
        <v/>
      </c>
      <c r="DD446" s="232" t="str">
        <f t="array" ref="DD446">IF(AO446="","",
IF(INDEX(Settings!$H:$H,MATCH(DD$1,Settings!$G:$G,0))=TRUE,
100-100*(AO446-MINIFS(AO:AO,$E:$E,$E446))/(MAXIFS(AO:AO,$E:$E,$E446)-MINIFS(AO:AO,$E:$E,$E446)),
100*(AO446-MINIFS(AO:AO,$E:$E,$E446))/(MAXIFS(AO:AO,$E:$E,$E446)-MINIFS(AO:AO,$E:$E,$E446))))</f>
        <v/>
      </c>
      <c r="DE446" s="232" t="str">
        <f t="array" ref="DE446">IF(AP446="","",
IF(INDEX(Settings!$H:$H,MATCH(DE$1,Settings!$G:$G,0))=TRUE,
100-100*(AP446-MINIFS(AP:AP,$E:$E,$E446))/(MAXIFS(AP:AP,$E:$E,$E446)-MINIFS(AP:AP,$E:$E,$E446)),
100*(AP446-MINIFS(AP:AP,$E:$E,$E446))/(MAXIFS(AP:AP,$E:$E,$E446)-MINIFS(AP:AP,$E:$E,$E446))))</f>
        <v/>
      </c>
      <c r="DF446" s="232" t="str">
        <f t="array" ref="DF446">IF(AQ446="","",
IF(INDEX(Settings!$H:$H,MATCH(DF$1,Settings!$G:$G,0))=TRUE,
100-100*(AQ446-MINIFS(AQ:AQ,$E:$E,$E446))/(MAXIFS(AQ:AQ,$E:$E,$E446)-MINIFS(AQ:AQ,$E:$E,$E446)),
100*(AQ446-MINIFS(AQ:AQ,$E:$E,$E446))/(MAXIFS(AQ:AQ,$E:$E,$E446)-MINIFS(AQ:AQ,$E:$E,$E446))))</f>
        <v/>
      </c>
      <c r="DG446" s="232" t="str">
        <f t="array" ref="DG446">IF(AR446="","",
IF(INDEX(Settings!$H:$H,MATCH(DG$1,Settings!$G:$G,0))=TRUE,
100-100*(AR446-MINIFS(AR:AR,$E:$E,$E446))/(MAXIFS(AR:AR,$E:$E,$E446)-MINIFS(AR:AR,$E:$E,$E446)),
100*(AR446-MINIFS(AR:AR,$E:$E,$E446))/(MAXIFS(AR:AR,$E:$E,$E446)-MINIFS(AR:AR,$E:$E,$E446))))</f>
        <v/>
      </c>
      <c r="DH446" s="232" t="str">
        <f t="array" ref="DH446">IF(AS446="","",
IF(INDEX(Settings!$H:$H,MATCH(DH$1,Settings!$G:$G,0))=TRUE,
100-100*(AS446-MINIFS(AS:AS,$E:$E,$E446))/(MAXIFS(AS:AS,$E:$E,$E446)-MINIFS(AS:AS,$E:$E,$E446)),
100*(AS446-MINIFS(AS:AS,$E:$E,$E446))/(MAXIFS(AS:AS,$E:$E,$E446)-MINIFS(AS:AS,$E:$E,$E446))))</f>
        <v/>
      </c>
      <c r="DI446" s="232" t="str">
        <f t="array" ref="DI446">IF(AT446="","",
IF(INDEX(Settings!$H:$H,MATCH(DI$1,Settings!$G:$G,0))=TRUE,
100-100*(AT446-MINIFS(AT:AT,$E:$E,$E446))/(MAXIFS(AT:AT,$E:$E,$E446)-MINIFS(AT:AT,$E:$E,$E446)),
100*(AT446-MINIFS(AT:AT,$E:$E,$E446))/(MAXIFS(AT:AT,$E:$E,$E446)-MINIFS(AT:AT,$E:$E,$E446))))</f>
        <v/>
      </c>
      <c r="DJ446" s="232" t="str">
        <f t="array" ref="DJ446">IF(AU446="","",
IF(INDEX(Settings!$H:$H,MATCH(DJ$1,Settings!$G:$G,0))=TRUE,
100-100*(AU446-MINIFS(AU:AU,$E:$E,$E446))/(MAXIFS(AU:AU,$E:$E,$E446)-MINIFS(AU:AU,$E:$E,$E446)),
100*(AU446-MINIFS(AU:AU,$E:$E,$E446))/(MAXIFS(AU:AU,$E:$E,$E446)-MINIFS(AU:AU,$E:$E,$E446))))</f>
        <v/>
      </c>
      <c r="DK446" s="232" t="str">
        <f t="array" ref="DK446">IF(AV446="","",
IF(INDEX(Settings!$H:$H,MATCH(DK$1,Settings!$G:$G,0))=TRUE,
100-100*(AV446-MINIFS(AV:AV,$E:$E,$E446))/(MAXIFS(AV:AV,$E:$E,$E446)-MINIFS(AV:AV,$E:$E,$E446)),
100*(AV446-MINIFS(AV:AV,$E:$E,$E446))/(MAXIFS(AV:AV,$E:$E,$E446)-MINIFS(AV:AV,$E:$E,$E446))))</f>
        <v/>
      </c>
      <c r="DL446" s="232" t="str">
        <f t="array" ref="DL446">IF(AW446="","",
IF(INDEX(Settings!$H:$H,MATCH(DL$1,Settings!$G:$G,0))=TRUE,
100-100*(AW446-MINIFS(AW:AW,$E:$E,$E446))/(MAXIFS(AW:AW,$E:$E,$E446)-MINIFS(AW:AW,$E:$E,$E446)),
100*(AW446-MINIFS(AW:AW,$E:$E,$E446))/(MAXIFS(AW:AW,$E:$E,$E446)-MINIFS(AW:AW,$E:$E,$E446))))</f>
        <v/>
      </c>
      <c r="DM446" s="232" t="str">
        <f t="array" ref="DM446">IF(AX446="","",
IF(INDEX(Settings!$H:$H,MATCH(DM$1,Settings!$G:$G,0))=TRUE,
100-100*(AX446-MINIFS(AX:AX,$E:$E,$E446))/(MAXIFS(AX:AX,$E:$E,$E446)-MINIFS(AX:AX,$E:$E,$E446)),
100*(AX446-MINIFS(AX:AX,$E:$E,$E446))/(MAXIFS(AX:AX,$E:$E,$E446)-MINIFS(AX:AX,$E:$E,$E446))))</f>
        <v/>
      </c>
      <c r="DN446" s="232" t="str">
        <f t="array" ref="DN446">IF(AY446="","",
IF(INDEX(Settings!$H:$H,MATCH(DN$1,Settings!$G:$G,0))=TRUE,
100-100*(AY446-MINIFS(AY:AY,$E:$E,$E446))/(MAXIFS(AY:AY,$E:$E,$E446)-MINIFS(AY:AY,$E:$E,$E446)),
100*(AY446-MINIFS(AY:AY,$E:$E,$E446))/(MAXIFS(AY:AY,$E:$E,$E446)-MINIFS(AY:AY,$E:$E,$E446))))</f>
        <v/>
      </c>
      <c r="DO446" s="232" t="str">
        <f t="array" ref="DO446">IF(AZ446="","",
IF(INDEX(Settings!$H:$H,MATCH(DO$1,Settings!$G:$G,0))=TRUE,
100-100*(AZ446-MINIFS(AZ:AZ,$E:$E,$E446))/(MAXIFS(AZ:AZ,$E:$E,$E446)-MINIFS(AZ:AZ,$E:$E,$E446)),
100*(AZ446-MINIFS(AZ:AZ,$E:$E,$E446))/(MAXIFS(AZ:AZ,$E:$E,$E446)-MINIFS(AZ:AZ,$E:$E,$E446))))</f>
        <v/>
      </c>
      <c r="DP446" s="232" t="str">
        <f t="array" ref="DP446">IF(BA446="","",
IF(INDEX(Settings!$H:$H,MATCH(DP$1,Settings!$G:$G,0))=TRUE,
100-100*(BA446-MINIFS(BA:BA,$E:$E,$E446))/(MAXIFS(BA:BA,$E:$E,$E446)-MINIFS(BA:BA,$E:$E,$E446)),
100*(BA446-MINIFS(BA:BA,$E:$E,$E446))/(MAXIFS(BA:BA,$E:$E,$E446)-MINIFS(BA:BA,$E:$E,$E446))))</f>
        <v/>
      </c>
      <c r="DQ446" s="232" t="str">
        <f t="array" ref="DQ446">IF(BB446="","",
IF(INDEX(Settings!$H:$H,MATCH(DQ$1,Settings!$G:$G,0))=TRUE,
100-100*(BB446-MINIFS(BB:BB,$E:$E,$E446))/(MAXIFS(BB:BB,$E:$E,$E446)-MINIFS(BB:BB,$E:$E,$E446)),
100*(BB446-MINIFS(BB:BB,$E:$E,$E446))/(MAXIFS(BB:BB,$E:$E,$E446)-MINIFS(BB:BB,$E:$E,$E446))))</f>
        <v/>
      </c>
      <c r="DR446" s="232" t="str">
        <f t="array" ref="DR446">IF(BC446="","",
IF(INDEX(Settings!$H:$H,MATCH(DR$1,Settings!$G:$G,0))=TRUE,
100-100*(BC446-MINIFS(BC:BC,$E:$E,$E446))/(MAXIFS(BC:BC,$E:$E,$E446)-MINIFS(BC:BC,$E:$E,$E446)),
100*(BC446-MINIFS(BC:BC,$E:$E,$E446))/(MAXIFS(BC:BC,$E:$E,$E446)-MINIFS(BC:BC,$E:$E,$E446))))</f>
        <v/>
      </c>
      <c r="DS446" s="232" t="str">
        <f t="array" ref="DS446">IF(BD446="","",
IF(INDEX(Settings!$H:$H,MATCH(DS$1,Settings!$G:$G,0))=TRUE,
100-100*(BD446-MINIFS(BD:BD,$E:$E,$E446))/(MAXIFS(BD:BD,$E:$E,$E446)-MINIFS(BD:BD,$E:$E,$E446)),
100*(BD446-MINIFS(BD:BD,$E:$E,$E446))/(MAXIFS(BD:BD,$E:$E,$E446)-MINIFS(BD:BD,$E:$E,$E446))))</f>
        <v/>
      </c>
      <c r="DT446" s="232" t="str">
        <f t="array" ref="DT446">IF(BE446="","",
IF(INDEX(Settings!$H:$H,MATCH(DT$1,Settings!$G:$G,0))=TRUE,
100-100*(BE446-MINIFS(BE:BE,$E:$E,$E446))/(MAXIFS(BE:BE,$E:$E,$E446)-MINIFS(BE:BE,$E:$E,$E446)),
100*(BE446-MINIFS(BE:BE,$E:$E,$E446))/(MAXIFS(BE:BE,$E:$E,$E446)-MINIFS(BE:BE,$E:$E,$E446))))</f>
        <v/>
      </c>
      <c r="DU446" s="232" t="str">
        <f t="array" ref="DU446">IF(BF446="","",
IF(INDEX(Settings!$H:$H,MATCH(DU$1,Settings!$G:$G,0))=TRUE,
100-100*(BF446-MINIFS(BF:BF,$E:$E,$E446))/(MAXIFS(BF:BF,$E:$E,$E446)-MINIFS(BF:BF,$E:$E,$E446)),
100*(BF446-MINIFS(BF:BF,$E:$E,$E446))/(MAXIFS(BF:BF,$E:$E,$E446)-MINIFS(BF:BF,$E:$E,$E446))))</f>
        <v/>
      </c>
      <c r="DV446" s="232" t="str">
        <f t="array" ref="DV446">IF(BG446="","",
IF(INDEX(Settings!$H:$H,MATCH(DV$1,Settings!$G:$G,0))=TRUE,
100-100*(BG446-MINIFS(BG:BG,$E:$E,$E446))/(MAXIFS(BG:BG,$E:$E,$E446)-MINIFS(BG:BG,$E:$E,$E446)),
100*(BG446-MINIFS(BG:BG,$E:$E,$E446))/(MAXIFS(BG:BG,$E:$E,$E446)-MINIFS(BG:BG,$E:$E,$E446))))</f>
        <v/>
      </c>
      <c r="DW446" s="232" t="str">
        <f t="array" ref="DW446">IF(BH446="","",
IF(INDEX(Settings!$H:$H,MATCH(DW$1,Settings!$G:$G,0))=TRUE,
100-100*(BH446-MINIFS(BH:BH,$E:$E,$E446))/(MAXIFS(BH:BH,$E:$E,$E446)-MINIFS(BH:BH,$E:$E,$E446)),
100*(BH446-MINIFS(BH:BH,$E:$E,$E446))/(MAXIFS(BH:BH,$E:$E,$E446)-MINIFS(BH:BH,$E:$E,$E446))))</f>
        <v/>
      </c>
      <c r="DX446" s="232" t="str">
        <f t="array" ref="DX446">IF(BI446="","",
IF(INDEX(Settings!$H:$H,MATCH(DX$1,Settings!$G:$G,0))=TRUE,
100-100*(BI446-MINIFS(BI:BI,$E:$E,$E446))/(MAXIFS(BI:BI,$E:$E,$E446)-MINIFS(BI:BI,$E:$E,$E446)),
100*(BI446-MINIFS(BI:BI,$E:$E,$E446))/(MAXIFS(BI:BI,$E:$E,$E446)-MINIFS(BI:BI,$E:$E,$E446))))</f>
        <v/>
      </c>
      <c r="DY446" s="232" t="str">
        <f t="array" ref="DY446">IF(BJ446="","",
IF(INDEX(Settings!$H:$H,MATCH(DY$1,Settings!$G:$G,0))=TRUE,
100-100*(BJ446-MINIFS(BJ:BJ,$E:$E,$E446))/(MAXIFS(BJ:BJ,$E:$E,$E446)-MINIFS(BJ:BJ,$E:$E,$E446)),
100*(BJ446-MINIFS(BJ:BJ,$E:$E,$E446))/(MAXIFS(BJ:BJ,$E:$E,$E446)-MINIFS(BJ:BJ,$E:$E,$E446))))</f>
        <v/>
      </c>
      <c r="DZ446" s="234"/>
      <c r="EA446" s="234"/>
      <c r="EB446" s="234" t="str">
        <f t="shared" si="8"/>
        <v/>
      </c>
      <c r="EC446" s="234" t="str">
        <f t="shared" si="9"/>
        <v/>
      </c>
      <c r="ED446" s="234" t="str">
        <f t="shared" si="10"/>
        <v/>
      </c>
      <c r="EE446" s="234" t="str">
        <f t="shared" si="11"/>
        <v/>
      </c>
      <c r="EF446" s="234" t="str">
        <f t="shared" si="12"/>
        <v/>
      </c>
      <c r="EG446" s="234" t="str">
        <f t="shared" si="13"/>
        <v/>
      </c>
      <c r="EH446" s="234"/>
      <c r="EI446" s="234"/>
      <c r="EJ446" s="234"/>
      <c r="EK446" s="234"/>
      <c r="EL446" s="234"/>
      <c r="EM446" s="234"/>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3" t="str">
        <f t="shared" si="14"/>
        <v/>
      </c>
      <c r="N447" s="49"/>
      <c r="O447" s="49"/>
      <c r="P447" s="49"/>
      <c r="Q447" s="49"/>
      <c r="R447" s="49"/>
      <c r="S447" s="222" t="str">
        <f>IFERROR(VLOOKUP(AF447, 'YOYO IR Scores'!A:C, 3, FALSE), "")
</f>
        <v/>
      </c>
      <c r="T447" s="49"/>
      <c r="U447" s="49"/>
      <c r="V447" s="49"/>
      <c r="W447" s="49"/>
      <c r="X447" s="224" t="str">
        <f t="shared" si="4"/>
        <v/>
      </c>
      <c r="Y447" s="225" t="str">
        <f t="shared" si="5"/>
        <v/>
      </c>
      <c r="Z447" s="225" t="str">
        <f t="shared" si="6"/>
        <v/>
      </c>
      <c r="AA447" s="224" t="str">
        <f t="shared" si="7"/>
        <v/>
      </c>
      <c r="AB447" s="223"/>
      <c r="AC447" s="223"/>
      <c r="AD447" s="223"/>
      <c r="AE447" s="223" t="str">
        <f>IFERROR(VLOOKUP(AF447, 'YOYO IR Scores'!A:C, 2, FALSE), "")</f>
        <v/>
      </c>
      <c r="AF447" s="223"/>
      <c r="AG447" s="223"/>
      <c r="AH447" s="223"/>
      <c r="AI447" s="223"/>
      <c r="AJ447" s="223"/>
      <c r="AK447" s="223"/>
      <c r="AL447" s="223"/>
      <c r="AM447" s="223"/>
      <c r="AN447" s="223"/>
      <c r="AO447" s="223"/>
      <c r="AP447" s="223"/>
      <c r="AQ447" s="223"/>
      <c r="AR447" s="223"/>
      <c r="AS447" s="223"/>
      <c r="AT447" s="223"/>
      <c r="AU447" s="223"/>
      <c r="AV447" s="223"/>
      <c r="AW447" s="223"/>
      <c r="AX447" s="223"/>
      <c r="AY447" s="223"/>
      <c r="AZ447" s="223"/>
      <c r="BA447" s="223"/>
      <c r="BB447" s="223"/>
      <c r="BC447" s="223"/>
      <c r="BD447" s="223"/>
      <c r="BE447" s="223"/>
      <c r="BF447" s="223"/>
      <c r="BG447" s="223"/>
      <c r="BH447" s="223"/>
      <c r="BI447" s="223"/>
      <c r="BJ447" s="223"/>
      <c r="BK447" s="223" t="str">
        <f t="array" ref="BK447">IF(J447="","",
IF(INDEX(Settings!$H:$H,MATCH(BY$1,Settings!$G:$G,0))=TRUE,
100-100*(J447-MIN(J:J))/(MAX(J:J)-MIN(J:J)),
100*(J447-MIN(J:J))/(MAX(J:J)-MIN(J:J))))</f>
        <v/>
      </c>
      <c r="BL447" s="223" t="str">
        <f t="array" ref="BL447">IF(J447="","",
IF(INDEX(Settings!$H:$H,MATCH(BY$1,Settings!$G:$G,0))=TRUE,
100-100*(J447-MINIFS(J:J,$E:$E,$E447))/(MAXIFS(J:J,$E:$E,$E447)-MINIFS(J:J,$E:$E,$E447)),
100*(J447-MINIFS(J:J,$E:$E,$E447))/(MAXIFS(J:J,$E:$E,$E447)-MINIFS(J:J,$E:$E,$E447))))</f>
        <v/>
      </c>
      <c r="BM447" s="223"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4" t="str">
        <f t="array" ref="BQ447">IF(J447="","",
IF(INDEX(Settings!$H:$H,MATCH(BY$1,Settings!$G:$G,0))=TRUE,
-1*(J447-AVERAGE(J:J))/STDEV(J:J),
(J447-AVERAGE(J:J))/STDEV(J:J)))</f>
        <v/>
      </c>
      <c r="BR447" s="224" t="str">
        <f>IFERROR(__xludf.DUMMYFUNCTION("IF(J447="""","""",
IF(INDEX(Settings!$H:$H,MATCH(BY$1,Settings!$G:$G,0))=TRUE,
-1*(J447-AVERAGEIFS(J:J,$E:$E,$E447))/STDEV(FILTER(J:J,$E:$E=$E447)),
(J447-AVERAGEIFS(J:J,$E:$E,$E447))/STDEV(FILTER(J:J,$E:$E=$E447))))"),"")</f>
        <v/>
      </c>
      <c r="BS447" s="224"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3" t="str">
        <f t="array" ref="BY447">IF(J447="","",
IF(INDEX(Settings!$H:$H,MATCH(BY$1,Settings!$G:$G,0))=TRUE,
100-100*(J447-MINIFS(J:J,$E:$E,$E447))/(MAXIFS(J:J,$E:$E,$E447)-MINIFS(J:J,$E:$E,$E447)),
100*(J447-MINIFS(J:J,$E:$E,$E447))/(MAXIFS(J:J,$E:$E,$E447)-MINIFS(J:J,$E:$E,$E447))))</f>
        <v/>
      </c>
      <c r="BZ447" s="223" t="str">
        <f t="array" ref="BZ447">IF(K447="","",
IF(INDEX(Settings!$H:$H,MATCH(BZ$1,Settings!$G:$G,0))=TRUE,
100-100*(K447-MINIFS(K:K,$E:$E,$E447))/(MAXIFS(K:K,$E:$E,$E447)-MINIFS(K:K,$E:$E,$E447)),
100*(K447-MINIFS(K:K,$E:$E,$E447))/(MAXIFS(K:K,$E:$E,$E447)-MINIFS(K:K,$E:$E,$E447))))</f>
        <v/>
      </c>
      <c r="CA447" s="223" t="str">
        <f t="array" ref="CA447">IF(L447="","",
IF(INDEX(Settings!$H:$H,MATCH(CA$1,Settings!$G:$G,0))=TRUE,
100-100*(L447-MINIFS(L:L,$E:$E,$E447))/(MAXIFS(L:L,$E:$E,$E447)-MINIFS(L:L,$E:$E,$E447)),
100*(L447-MINIFS(L:L,$E:$E,$E447))/(MAXIFS(L:L,$E:$E,$E447)-MINIFS(L:L,$E:$E,$E447))))</f>
        <v/>
      </c>
      <c r="CB447" s="223" t="str">
        <f t="array" ref="CB447">IF(M447="","",
IF(INDEX(Settings!$H:$H,MATCH(CB$1,Settings!$G:$G,0))=TRUE,
100-100*(M447-MINIFS(M:M,$E:$E,$E447))/(MAXIFS(M:M,$E:$E,$E447)-MINIFS(M:M,$E:$E,$E447)),
100*(M447-MINIFS(M:M,$E:$E,$E447))/(MAXIFS(M:M,$E:$E,$E447)-MINIFS(M:M,$E:$E,$E447))))</f>
        <v/>
      </c>
      <c r="CC447" s="223" t="str">
        <f t="array" ref="CC447">IF(N447="","",
IF(INDEX(Settings!$H:$H,MATCH(CC$1,Settings!$G:$G,0))=TRUE,
100-100*(N447-MINIFS(N:N,$E:$E,$E447))/(MAXIFS(N:N,$E:$E,$E447)-MINIFS(N:N,$E:$E,$E447)),
100*(N447-MINIFS(N:N,$E:$E,$E447))/(MAXIFS(N:N,$E:$E,$E447)-MINIFS(N:N,$E:$E,$E447))))</f>
        <v/>
      </c>
      <c r="CD447" s="223" t="str">
        <f t="array" ref="CD447">IF(O447="","",
IF(INDEX(Settings!$H:$H,MATCH(CD$1,Settings!$G:$G,0))=TRUE,
100-100*(O447-MINIFS(O:O,$E:$E,$E447))/(MAXIFS(O:O,$E:$E,$E447)-MINIFS(O:O,$E:$E,$E447)),
100*(O447-MINIFS(O:O,$E:$E,$E447))/(MAXIFS(O:O,$E:$E,$E447)-MINIFS(O:O,$E:$E,$E447))))</f>
        <v/>
      </c>
      <c r="CE447" s="223" t="str">
        <f t="array" ref="CE447">IF(P447="","",
IF(INDEX(Settings!$H:$H,MATCH(CE$1,Settings!$G:$G,0))=TRUE,
100-100*(P447-MINIFS(P:P,$E:$E,$E447))/(MAXIFS(P:P,$E:$E,$E447)-MINIFS(P:P,$E:$E,$E447)),
100*(P447-MINIFS(P:P,$E:$E,$E447))/(MAXIFS(P:P,$E:$E,$E447)-MINIFS(P:P,$E:$E,$E447))))</f>
        <v/>
      </c>
      <c r="CF447" s="223" t="str">
        <f t="array" ref="CF447">IF(Q447="","",
IF(INDEX(Settings!$H:$H,MATCH(CF$1,Settings!$G:$G,0))=TRUE,
100-100*(Q447-MINIFS(Q:Q,$E:$E,$E447))/(MAXIFS(Q:Q,$E:$E,$E447)-MINIFS(Q:Q,$E:$E,$E447)),
100*(Q447-MINIFS(Q:Q,$E:$E,$E447))/(MAXIFS(Q:Q,$E:$E,$E447)-MINIFS(Q:Q,$E:$E,$E447))))</f>
        <v/>
      </c>
      <c r="CG447" s="223" t="str">
        <f t="array" ref="CG447">IF(R447="","",
IF(INDEX(Settings!$H:$H,MATCH(CG$1,Settings!$G:$G,0))=TRUE,
100-100*(R447-MINIFS(R:R,$E:$E,$E447))/(MAXIFS(R:R,$E:$E,$E447)-MINIFS(R:R,$E:$E,$E447)),
100*(R447-MINIFS(R:R,$E:$E,$E447))/(MAXIFS(R:R,$E:$E,$E447)-MINIFS(R:R,$E:$E,$E447))))</f>
        <v/>
      </c>
      <c r="CH447" s="223" t="str">
        <f t="array" ref="CH447">IF(S447="","",
IF(INDEX(Settings!$H:$H,MATCH(CH$1,Settings!$G:$G,0))=TRUE,
100-100*(S447-MINIFS(S:S,$E:$E,$E447))/(MAXIFS(S:S,$E:$E,$E447)-MINIFS(S:S,$E:$E,$E447)),
100*(S447-MINIFS(S:S,$E:$E,$E447))/(MAXIFS(S:S,$E:$E,$E447)-MINIFS(S:S,$E:$E,$E447))))</f>
        <v/>
      </c>
      <c r="CI447" s="223" t="str">
        <f t="array" ref="CI447">IF(T447="","",
IF(INDEX(Settings!$H:$H,MATCH(CI$1,Settings!$G:$G,0))=TRUE,
100-100*(T447-MINIFS(T:T,$E:$E,$E447))/(MAXIFS(T:T,$E:$E,$E447)-MINIFS(T:T,$E:$E,$E447)),
100*(T447-MINIFS(T:T,$E:$E,$E447))/(MAXIFS(T:T,$E:$E,$E447)-MINIFS(T:T,$E:$E,$E447))))</f>
        <v/>
      </c>
      <c r="CJ447" s="223" t="str">
        <f t="array" ref="CJ447">IF(U447="","",
IF(INDEX(Settings!$H:$H,MATCH(CJ$1,Settings!$G:$G,0))=TRUE,
100-100*(U447-MINIFS(U:U,$E:$E,$E447))/(MAXIFS(U:U,$E:$E,$E447)-MINIFS(U:U,$E:$E,$E447)),
100*(U447-MINIFS(U:U,$E:$E,$E447))/(MAXIFS(U:U,$E:$E,$E447)-MINIFS(U:U,$E:$E,$E447))))</f>
        <v/>
      </c>
      <c r="CK447" s="223" t="str">
        <f t="array" ref="CK447">IF(V447="","",
IF(INDEX(Settings!$H:$H,MATCH(CK$1,Settings!$G:$G,0))=TRUE,
100-100*(V447-MINIFS(V:V,$E:$E,$E447))/(MAXIFS(V:V,$E:$E,$E447)-MINIFS(V:V,$E:$E,$E447)),
100*(V447-MINIFS(V:V,$E:$E,$E447))/(MAXIFS(V:V,$E:$E,$E447)-MINIFS(V:V,$E:$E,$E447))))</f>
        <v/>
      </c>
      <c r="CL447" s="223" t="str">
        <f t="array" ref="CL447">IF(W447="","",
IF(INDEX(Settings!$H:$H,MATCH(CL$1,Settings!$G:$G,0))=TRUE,
100-100*(W447-MINIFS(W:W,$E:$E,$E447))/(MAXIFS(W:W,$E:$E,$E447)-MINIFS(W:W,$E:$E,$E447)),
100*(W447-MINIFS(W:W,$E:$E,$E447))/(MAXIFS(W:W,$E:$E,$E447)-MINIFS(W:W,$E:$E,$E447))))</f>
        <v/>
      </c>
      <c r="CM447" s="223" t="str">
        <f t="array" ref="CM447">IF(X447="","",
IF(INDEX(Settings!$H:$H,MATCH(CM$1,Settings!$G:$G,0))=TRUE,
100-100*(X447-MINIFS(X:X,$E:$E,$E447))/(MAXIFS(X:X,$E:$E,$E447)-MINIFS(X:X,$E:$E,$E447)),
100*(X447-MINIFS(X:X,$E:$E,$E447))/(MAXIFS(X:X,$E:$E,$E447)-MINIFS(X:X,$E:$E,$E447))))</f>
        <v/>
      </c>
      <c r="CN447" s="223" t="str">
        <f t="array" ref="CN447">IF(Y447="","",
IF(INDEX(Settings!$H:$H,MATCH(CN$1,Settings!$G:$G,0))=TRUE,
100-100*(Y447-MINIFS(Y:Y,$E:$E,$E447))/(MAXIFS(Y:Y,$E:$E,$E447)-MINIFS(Y:Y,$E:$E,$E447)),
100*(Y447-MINIFS(Y:Y,$E:$E,$E447))/(MAXIFS(Y:Y,$E:$E,$E447)-MINIFS(Y:Y,$E:$E,$E447))))</f>
        <v/>
      </c>
      <c r="CO447" s="223" t="str">
        <f t="array" ref="CO447">IF(Z447="","",
IF(INDEX(Settings!$H:$H,MATCH(CO$1,Settings!$G:$G,0))=TRUE,
100-100*(Z447-MINIFS(Z:Z,$E:$E,$E447))/(MAXIFS(Z:Z,$E:$E,$E447)-MINIFS(Z:Z,$E:$E,$E447)),
100*(Z447-MINIFS(Z:Z,$E:$E,$E447))/(MAXIFS(Z:Z,$E:$E,$E447)-MINIFS(Z:Z,$E:$E,$E447))))</f>
        <v/>
      </c>
      <c r="CP447" s="223" t="str">
        <f t="array" ref="CP447">IF(AA447="","",
IF(INDEX(Settings!$H:$H,MATCH(CP$1,Settings!$G:$G,0))=TRUE,
100-100*(AA447-MINIFS(AA:AA,$E:$E,$E447))/(MAXIFS(AA:AA,$E:$E,$E447)-MINIFS(AA:AA,$E:$E,$E447)),
100*(AA447-MINIFS(AA:AA,$E:$E,$E447))/(MAXIFS(AA:AA,$E:$E,$E447)-MINIFS(AA:AA,$E:$E,$E447))))</f>
        <v/>
      </c>
      <c r="CQ447" s="223" t="str">
        <f t="array" ref="CQ447">IF(AB447="","",
IF(INDEX(Settings!$H:$H,MATCH(CQ$1,Settings!$G:$G,0))=TRUE,
100-100*(AB447-MINIFS(AB:AB,$E:$E,$E447))/(MAXIFS(AB:AB,$E:$E,$E447)-MINIFS(AB:AB,$E:$E,$E447)),
100*(AB447-MINIFS(AB:AB,$E:$E,$E447))/(MAXIFS(AB:AB,$E:$E,$E447)-MINIFS(AB:AB,$E:$E,$E447))))</f>
        <v/>
      </c>
      <c r="CR447" s="223" t="str">
        <f t="array" ref="CR447">IF(AC447="","",
IF(INDEX(Settings!$H:$H,MATCH(CR$1,Settings!$G:$G,0))=TRUE,
100-100*(AC447-MINIFS(AC:AC,$E:$E,$E447))/(MAXIFS(AC:AC,$E:$E,$E447)-MINIFS(AC:AC,$E:$E,$E447)),
100*(AC447-MINIFS(AC:AC,$E:$E,$E447))/(MAXIFS(AC:AC,$E:$E,$E447)-MINIFS(AC:AC,$E:$E,$E447))))</f>
        <v/>
      </c>
      <c r="CS447" s="223" t="str">
        <f t="array" ref="CS447">IF(AD447="","",
IF(INDEX(Settings!$H:$H,MATCH(CS$1,Settings!$G:$G,0))=TRUE,
100-100*(AD447-MINIFS(AD:AD,$E:$E,$E447))/(MAXIFS(AD:AD,$E:$E,$E447)-MINIFS(AD:AD,$E:$E,$E447)),
100*(AD447-MINIFS(AD:AD,$E:$E,$E447))/(MAXIFS(AD:AD,$E:$E,$E447)-MINIFS(AD:AD,$E:$E,$E447))))</f>
        <v/>
      </c>
      <c r="CT447" s="223" t="str">
        <f t="array" ref="CT447">IF(AE447="","",
IF(INDEX(Settings!$H:$H,MATCH(CT$1,Settings!$G:$G,0))=TRUE,
100-100*(AE447-MINIFS(AE:AE,$E:$E,$E447))/(MAXIFS(AE:AE,$E:$E,$E447)-MINIFS(AE:AE,$E:$E,$E447)),
100*(AE447-MINIFS(AE:AE,$E:$E,$E447))/(MAXIFS(AE:AE,$E:$E,$E447)-MINIFS(AE:AE,$E:$E,$E447))))</f>
        <v/>
      </c>
      <c r="CU447" s="223" t="str">
        <f t="array" ref="CU447">IF(AF447="","",
IF(INDEX(Settings!$H:$H,MATCH(CU$1,Settings!$G:$G,0))=TRUE,
100-100*(AF447-MINIFS(AF:AF,$E:$E,$E447))/(MAXIFS(AF:AF,$E:$E,$E447)-MINIFS(AF:AF,$E:$E,$E447)),
100*(AF447-MINIFS(AF:AF,$E:$E,$E447))/(MAXIFS(AF:AF,$E:$E,$E447)-MINIFS(AF:AF,$E:$E,$E447))))</f>
        <v/>
      </c>
      <c r="CV447" s="223" t="str">
        <f t="array" ref="CV447">IF(AG447="","",
IF(INDEX(Settings!$H:$H,MATCH(CV$1,Settings!$G:$G,0))=TRUE,
100-100*(AG447-MINIFS(AG:AG,$E:$E,$E447))/(MAXIFS(AG:AG,$E:$E,$E447)-MINIFS(AG:AG,$E:$E,$E447)),
100*(AG447-MINIFS(AG:AG,$E:$E,$E447))/(MAXIFS(AG:AG,$E:$E,$E447)-MINIFS(AG:AG,$E:$E,$E447))))</f>
        <v/>
      </c>
      <c r="CW447" s="223" t="str">
        <f t="array" ref="CW447">IF(AH447="","",
IF(INDEX(Settings!$H:$H,MATCH(CW$1,Settings!$G:$G,0))=TRUE,
100-100*(AH447-MINIFS(AH:AH,$E:$E,$E447))/(MAXIFS(AH:AH,$E:$E,$E447)-MINIFS(AH:AH,$E:$E,$E447)),
100*(AH447-MINIFS(AH:AH,$E:$E,$E447))/(MAXIFS(AH:AH,$E:$E,$E447)-MINIFS(AH:AH,$E:$E,$E447))))</f>
        <v/>
      </c>
      <c r="CX447" s="223" t="str">
        <f t="array" ref="CX447">IF(AI447="","",
IF(INDEX(Settings!$H:$H,MATCH(CX$1,Settings!$G:$G,0))=TRUE,
100-100*(AI447-MINIFS(AI:AI,$E:$E,$E447))/(MAXIFS(AI:AI,$E:$E,$E447)-MINIFS(AI:AI,$E:$E,$E447)),
100*(AI447-MINIFS(AI:AI,$E:$E,$E447))/(MAXIFS(AI:AI,$E:$E,$E447)-MINIFS(AI:AI,$E:$E,$E447))))</f>
        <v/>
      </c>
      <c r="CY447" s="223" t="str">
        <f t="array" ref="CY447">IF(AJ447="","",
IF(INDEX(Settings!$H:$H,MATCH(CY$1,Settings!$G:$G,0))=TRUE,
100-100*(AJ447-MINIFS(AJ:AJ,$E:$E,$E447))/(MAXIFS(AJ:AJ,$E:$E,$E447)-MINIFS(AJ:AJ,$E:$E,$E447)),
100*(AJ447-MINIFS(AJ:AJ,$E:$E,$E447))/(MAXIFS(AJ:AJ,$E:$E,$E447)-MINIFS(AJ:AJ,$E:$E,$E447))))</f>
        <v/>
      </c>
      <c r="CZ447" s="223" t="str">
        <f t="array" ref="CZ447">IF(AK447="","",
IF(INDEX(Settings!$H:$H,MATCH(CZ$1,Settings!$G:$G,0))=TRUE,
100-100*(AK447-MINIFS(AK:AK,$E:$E,$E447))/(MAXIFS(AK:AK,$E:$E,$E447)-MINIFS(AK:AK,$E:$E,$E447)),
100*(AK447-MINIFS(AK:AK,$E:$E,$E447))/(MAXIFS(AK:AK,$E:$E,$E447)-MINIFS(AK:AK,$E:$E,$E447))))</f>
        <v/>
      </c>
      <c r="DA447" s="223" t="str">
        <f t="array" ref="DA447">IF(AL447="","",
IF(INDEX(Settings!$H:$H,MATCH(DA$1,Settings!$G:$G,0))=TRUE,
100-100*(AL447-MINIFS(AL:AL,$E:$E,$E447))/(MAXIFS(AL:AL,$E:$E,$E447)-MINIFS(AL:AL,$E:$E,$E447)),
100*(AL447-MINIFS(AL:AL,$E:$E,$E447))/(MAXIFS(AL:AL,$E:$E,$E447)-MINIFS(AL:AL,$E:$E,$E447))))</f>
        <v/>
      </c>
      <c r="DB447" s="223" t="str">
        <f t="array" ref="DB447">IF(AM447="","",
IF(INDEX(Settings!$H:$H,MATCH(DB$1,Settings!$G:$G,0))=TRUE,
100-100*(AM447-MINIFS(AM:AM,$E:$E,$E447))/(MAXIFS(AM:AM,$E:$E,$E447)-MINIFS(AM:AM,$E:$E,$E447)),
100*(AM447-MINIFS(AM:AM,$E:$E,$E447))/(MAXIFS(AM:AM,$E:$E,$E447)-MINIFS(AM:AM,$E:$E,$E447))))</f>
        <v/>
      </c>
      <c r="DC447" s="223" t="str">
        <f t="array" ref="DC447">IF(AN447="","",
IF(INDEX(Settings!$H:$H,MATCH(DC$1,Settings!$G:$G,0))=TRUE,
100-100*(AN447-MINIFS(AN:AN,$E:$E,$E447))/(MAXIFS(AN:AN,$E:$E,$E447)-MINIFS(AN:AN,$E:$E,$E447)),
100*(AN447-MINIFS(AN:AN,$E:$E,$E447))/(MAXIFS(AN:AN,$E:$E,$E447)-MINIFS(AN:AN,$E:$E,$E447))))</f>
        <v/>
      </c>
      <c r="DD447" s="223" t="str">
        <f t="array" ref="DD447">IF(AO447="","",
IF(INDEX(Settings!$H:$H,MATCH(DD$1,Settings!$G:$G,0))=TRUE,
100-100*(AO447-MINIFS(AO:AO,$E:$E,$E447))/(MAXIFS(AO:AO,$E:$E,$E447)-MINIFS(AO:AO,$E:$E,$E447)),
100*(AO447-MINIFS(AO:AO,$E:$E,$E447))/(MAXIFS(AO:AO,$E:$E,$E447)-MINIFS(AO:AO,$E:$E,$E447))))</f>
        <v/>
      </c>
      <c r="DE447" s="223" t="str">
        <f t="array" ref="DE447">IF(AP447="","",
IF(INDEX(Settings!$H:$H,MATCH(DE$1,Settings!$G:$G,0))=TRUE,
100-100*(AP447-MINIFS(AP:AP,$E:$E,$E447))/(MAXIFS(AP:AP,$E:$E,$E447)-MINIFS(AP:AP,$E:$E,$E447)),
100*(AP447-MINIFS(AP:AP,$E:$E,$E447))/(MAXIFS(AP:AP,$E:$E,$E447)-MINIFS(AP:AP,$E:$E,$E447))))</f>
        <v/>
      </c>
      <c r="DF447" s="223" t="str">
        <f t="array" ref="DF447">IF(AQ447="","",
IF(INDEX(Settings!$H:$H,MATCH(DF$1,Settings!$G:$G,0))=TRUE,
100-100*(AQ447-MINIFS(AQ:AQ,$E:$E,$E447))/(MAXIFS(AQ:AQ,$E:$E,$E447)-MINIFS(AQ:AQ,$E:$E,$E447)),
100*(AQ447-MINIFS(AQ:AQ,$E:$E,$E447))/(MAXIFS(AQ:AQ,$E:$E,$E447)-MINIFS(AQ:AQ,$E:$E,$E447))))</f>
        <v/>
      </c>
      <c r="DG447" s="223" t="str">
        <f t="array" ref="DG447">IF(AR447="","",
IF(INDEX(Settings!$H:$H,MATCH(DG$1,Settings!$G:$G,0))=TRUE,
100-100*(AR447-MINIFS(AR:AR,$E:$E,$E447))/(MAXIFS(AR:AR,$E:$E,$E447)-MINIFS(AR:AR,$E:$E,$E447)),
100*(AR447-MINIFS(AR:AR,$E:$E,$E447))/(MAXIFS(AR:AR,$E:$E,$E447)-MINIFS(AR:AR,$E:$E,$E447))))</f>
        <v/>
      </c>
      <c r="DH447" s="223" t="str">
        <f t="array" ref="DH447">IF(AS447="","",
IF(INDEX(Settings!$H:$H,MATCH(DH$1,Settings!$G:$G,0))=TRUE,
100-100*(AS447-MINIFS(AS:AS,$E:$E,$E447))/(MAXIFS(AS:AS,$E:$E,$E447)-MINIFS(AS:AS,$E:$E,$E447)),
100*(AS447-MINIFS(AS:AS,$E:$E,$E447))/(MAXIFS(AS:AS,$E:$E,$E447)-MINIFS(AS:AS,$E:$E,$E447))))</f>
        <v/>
      </c>
      <c r="DI447" s="223" t="str">
        <f t="array" ref="DI447">IF(AT447="","",
IF(INDEX(Settings!$H:$H,MATCH(DI$1,Settings!$G:$G,0))=TRUE,
100-100*(AT447-MINIFS(AT:AT,$E:$E,$E447))/(MAXIFS(AT:AT,$E:$E,$E447)-MINIFS(AT:AT,$E:$E,$E447)),
100*(AT447-MINIFS(AT:AT,$E:$E,$E447))/(MAXIFS(AT:AT,$E:$E,$E447)-MINIFS(AT:AT,$E:$E,$E447))))</f>
        <v/>
      </c>
      <c r="DJ447" s="223" t="str">
        <f t="array" ref="DJ447">IF(AU447="","",
IF(INDEX(Settings!$H:$H,MATCH(DJ$1,Settings!$G:$G,0))=TRUE,
100-100*(AU447-MINIFS(AU:AU,$E:$E,$E447))/(MAXIFS(AU:AU,$E:$E,$E447)-MINIFS(AU:AU,$E:$E,$E447)),
100*(AU447-MINIFS(AU:AU,$E:$E,$E447))/(MAXIFS(AU:AU,$E:$E,$E447)-MINIFS(AU:AU,$E:$E,$E447))))</f>
        <v/>
      </c>
      <c r="DK447" s="223" t="str">
        <f t="array" ref="DK447">IF(AV447="","",
IF(INDEX(Settings!$H:$H,MATCH(DK$1,Settings!$G:$G,0))=TRUE,
100-100*(AV447-MINIFS(AV:AV,$E:$E,$E447))/(MAXIFS(AV:AV,$E:$E,$E447)-MINIFS(AV:AV,$E:$E,$E447)),
100*(AV447-MINIFS(AV:AV,$E:$E,$E447))/(MAXIFS(AV:AV,$E:$E,$E447)-MINIFS(AV:AV,$E:$E,$E447))))</f>
        <v/>
      </c>
      <c r="DL447" s="223" t="str">
        <f t="array" ref="DL447">IF(AW447="","",
IF(INDEX(Settings!$H:$H,MATCH(DL$1,Settings!$G:$G,0))=TRUE,
100-100*(AW447-MINIFS(AW:AW,$E:$E,$E447))/(MAXIFS(AW:AW,$E:$E,$E447)-MINIFS(AW:AW,$E:$E,$E447)),
100*(AW447-MINIFS(AW:AW,$E:$E,$E447))/(MAXIFS(AW:AW,$E:$E,$E447)-MINIFS(AW:AW,$E:$E,$E447))))</f>
        <v/>
      </c>
      <c r="DM447" s="223" t="str">
        <f t="array" ref="DM447">IF(AX447="","",
IF(INDEX(Settings!$H:$H,MATCH(DM$1,Settings!$G:$G,0))=TRUE,
100-100*(AX447-MINIFS(AX:AX,$E:$E,$E447))/(MAXIFS(AX:AX,$E:$E,$E447)-MINIFS(AX:AX,$E:$E,$E447)),
100*(AX447-MINIFS(AX:AX,$E:$E,$E447))/(MAXIFS(AX:AX,$E:$E,$E447)-MINIFS(AX:AX,$E:$E,$E447))))</f>
        <v/>
      </c>
      <c r="DN447" s="223" t="str">
        <f t="array" ref="DN447">IF(AY447="","",
IF(INDEX(Settings!$H:$H,MATCH(DN$1,Settings!$G:$G,0))=TRUE,
100-100*(AY447-MINIFS(AY:AY,$E:$E,$E447))/(MAXIFS(AY:AY,$E:$E,$E447)-MINIFS(AY:AY,$E:$E,$E447)),
100*(AY447-MINIFS(AY:AY,$E:$E,$E447))/(MAXIFS(AY:AY,$E:$E,$E447)-MINIFS(AY:AY,$E:$E,$E447))))</f>
        <v/>
      </c>
      <c r="DO447" s="223" t="str">
        <f t="array" ref="DO447">IF(AZ447="","",
IF(INDEX(Settings!$H:$H,MATCH(DO$1,Settings!$G:$G,0))=TRUE,
100-100*(AZ447-MINIFS(AZ:AZ,$E:$E,$E447))/(MAXIFS(AZ:AZ,$E:$E,$E447)-MINIFS(AZ:AZ,$E:$E,$E447)),
100*(AZ447-MINIFS(AZ:AZ,$E:$E,$E447))/(MAXIFS(AZ:AZ,$E:$E,$E447)-MINIFS(AZ:AZ,$E:$E,$E447))))</f>
        <v/>
      </c>
      <c r="DP447" s="223" t="str">
        <f t="array" ref="DP447">IF(BA447="","",
IF(INDEX(Settings!$H:$H,MATCH(DP$1,Settings!$G:$G,0))=TRUE,
100-100*(BA447-MINIFS(BA:BA,$E:$E,$E447))/(MAXIFS(BA:BA,$E:$E,$E447)-MINIFS(BA:BA,$E:$E,$E447)),
100*(BA447-MINIFS(BA:BA,$E:$E,$E447))/(MAXIFS(BA:BA,$E:$E,$E447)-MINIFS(BA:BA,$E:$E,$E447))))</f>
        <v/>
      </c>
      <c r="DQ447" s="223" t="str">
        <f t="array" ref="DQ447">IF(BB447="","",
IF(INDEX(Settings!$H:$H,MATCH(DQ$1,Settings!$G:$G,0))=TRUE,
100-100*(BB447-MINIFS(BB:BB,$E:$E,$E447))/(MAXIFS(BB:BB,$E:$E,$E447)-MINIFS(BB:BB,$E:$E,$E447)),
100*(BB447-MINIFS(BB:BB,$E:$E,$E447))/(MAXIFS(BB:BB,$E:$E,$E447)-MINIFS(BB:BB,$E:$E,$E447))))</f>
        <v/>
      </c>
      <c r="DR447" s="223" t="str">
        <f t="array" ref="DR447">IF(BC447="","",
IF(INDEX(Settings!$H:$H,MATCH(DR$1,Settings!$G:$G,0))=TRUE,
100-100*(BC447-MINIFS(BC:BC,$E:$E,$E447))/(MAXIFS(BC:BC,$E:$E,$E447)-MINIFS(BC:BC,$E:$E,$E447)),
100*(BC447-MINIFS(BC:BC,$E:$E,$E447))/(MAXIFS(BC:BC,$E:$E,$E447)-MINIFS(BC:BC,$E:$E,$E447))))</f>
        <v/>
      </c>
      <c r="DS447" s="223" t="str">
        <f t="array" ref="DS447">IF(BD447="","",
IF(INDEX(Settings!$H:$H,MATCH(DS$1,Settings!$G:$G,0))=TRUE,
100-100*(BD447-MINIFS(BD:BD,$E:$E,$E447))/(MAXIFS(BD:BD,$E:$E,$E447)-MINIFS(BD:BD,$E:$E,$E447)),
100*(BD447-MINIFS(BD:BD,$E:$E,$E447))/(MAXIFS(BD:BD,$E:$E,$E447)-MINIFS(BD:BD,$E:$E,$E447))))</f>
        <v/>
      </c>
      <c r="DT447" s="223" t="str">
        <f t="array" ref="DT447">IF(BE447="","",
IF(INDEX(Settings!$H:$H,MATCH(DT$1,Settings!$G:$G,0))=TRUE,
100-100*(BE447-MINIFS(BE:BE,$E:$E,$E447))/(MAXIFS(BE:BE,$E:$E,$E447)-MINIFS(BE:BE,$E:$E,$E447)),
100*(BE447-MINIFS(BE:BE,$E:$E,$E447))/(MAXIFS(BE:BE,$E:$E,$E447)-MINIFS(BE:BE,$E:$E,$E447))))</f>
        <v/>
      </c>
      <c r="DU447" s="223" t="str">
        <f t="array" ref="DU447">IF(BF447="","",
IF(INDEX(Settings!$H:$H,MATCH(DU$1,Settings!$G:$G,0))=TRUE,
100-100*(BF447-MINIFS(BF:BF,$E:$E,$E447))/(MAXIFS(BF:BF,$E:$E,$E447)-MINIFS(BF:BF,$E:$E,$E447)),
100*(BF447-MINIFS(BF:BF,$E:$E,$E447))/(MAXIFS(BF:BF,$E:$E,$E447)-MINIFS(BF:BF,$E:$E,$E447))))</f>
        <v/>
      </c>
      <c r="DV447" s="223" t="str">
        <f t="array" ref="DV447">IF(BG447="","",
IF(INDEX(Settings!$H:$H,MATCH(DV$1,Settings!$G:$G,0))=TRUE,
100-100*(BG447-MINIFS(BG:BG,$E:$E,$E447))/(MAXIFS(BG:BG,$E:$E,$E447)-MINIFS(BG:BG,$E:$E,$E447)),
100*(BG447-MINIFS(BG:BG,$E:$E,$E447))/(MAXIFS(BG:BG,$E:$E,$E447)-MINIFS(BG:BG,$E:$E,$E447))))</f>
        <v/>
      </c>
      <c r="DW447" s="223" t="str">
        <f t="array" ref="DW447">IF(BH447="","",
IF(INDEX(Settings!$H:$H,MATCH(DW$1,Settings!$G:$G,0))=TRUE,
100-100*(BH447-MINIFS(BH:BH,$E:$E,$E447))/(MAXIFS(BH:BH,$E:$E,$E447)-MINIFS(BH:BH,$E:$E,$E447)),
100*(BH447-MINIFS(BH:BH,$E:$E,$E447))/(MAXIFS(BH:BH,$E:$E,$E447)-MINIFS(BH:BH,$E:$E,$E447))))</f>
        <v/>
      </c>
      <c r="DX447" s="223" t="str">
        <f t="array" ref="DX447">IF(BI447="","",
IF(INDEX(Settings!$H:$H,MATCH(DX$1,Settings!$G:$G,0))=TRUE,
100-100*(BI447-MINIFS(BI:BI,$E:$E,$E447))/(MAXIFS(BI:BI,$E:$E,$E447)-MINIFS(BI:BI,$E:$E,$E447)),
100*(BI447-MINIFS(BI:BI,$E:$E,$E447))/(MAXIFS(BI:BI,$E:$E,$E447)-MINIFS(BI:BI,$E:$E,$E447))))</f>
        <v/>
      </c>
      <c r="DY447" s="223" t="str">
        <f t="array" ref="DY447">IF(BJ447="","",
IF(INDEX(Settings!$H:$H,MATCH(DY$1,Settings!$G:$G,0))=TRUE,
100-100*(BJ447-MINIFS(BJ:BJ,$E:$E,$E447))/(MAXIFS(BJ:BJ,$E:$E,$E447)-MINIFS(BJ:BJ,$E:$E,$E447)),
100*(BJ447-MINIFS(BJ:BJ,$E:$E,$E447))/(MAXIFS(BJ:BJ,$E:$E,$E447)-MINIFS(BJ:BJ,$E:$E,$E447))))</f>
        <v/>
      </c>
      <c r="DZ447" s="225"/>
      <c r="EA447" s="225"/>
      <c r="EB447" s="225" t="str">
        <f t="shared" si="8"/>
        <v/>
      </c>
      <c r="EC447" s="225" t="str">
        <f t="shared" si="9"/>
        <v/>
      </c>
      <c r="ED447" s="225" t="str">
        <f t="shared" si="10"/>
        <v/>
      </c>
      <c r="EE447" s="225" t="str">
        <f t="shared" si="11"/>
        <v/>
      </c>
      <c r="EF447" s="225" t="str">
        <f t="shared" si="12"/>
        <v/>
      </c>
      <c r="EG447" s="225" t="str">
        <f t="shared" si="13"/>
        <v/>
      </c>
      <c r="EH447" s="225"/>
      <c r="EI447" s="225"/>
      <c r="EJ447" s="225"/>
      <c r="EK447" s="225"/>
      <c r="EL447" s="225"/>
      <c r="EM447" s="225"/>
    </row>
    <row r="448">
      <c r="A448" s="231"/>
      <c r="B448" s="231"/>
      <c r="C448" s="231"/>
      <c r="D448" s="231" t="str">
        <f t="array" ref="D448">IFERROR(INDEX(Profiles!$B:$B,MATCH($A448,Profiles!$A:$A,0)),"")</f>
        <v/>
      </c>
      <c r="E448" s="231"/>
      <c r="F448" s="231"/>
      <c r="G448" s="231"/>
      <c r="H448" s="231"/>
      <c r="I448" s="231" t="str">
        <f>IF(A448="","",IF(Settings!$N$3="DATE",F448&amp;": "&amp;TEXT(B448,"M/DD/YY"),F448&amp;": "&amp;H448))</f>
        <v/>
      </c>
      <c r="J448" s="231"/>
      <c r="K448" s="231"/>
      <c r="L448" s="231"/>
      <c r="M448" s="232" t="str">
        <f t="shared" si="14"/>
        <v/>
      </c>
      <c r="N448" s="231"/>
      <c r="O448" s="231"/>
      <c r="P448" s="231"/>
      <c r="Q448" s="231"/>
      <c r="R448" s="231"/>
      <c r="S448" s="230" t="str">
        <f>IFERROR(VLOOKUP(AF448, 'YOYO IR Scores'!A:C, 3, FALSE), "")
</f>
        <v/>
      </c>
      <c r="T448" s="231"/>
      <c r="U448" s="231"/>
      <c r="V448" s="231"/>
      <c r="W448" s="231"/>
      <c r="X448" s="233" t="str">
        <f t="shared" si="4"/>
        <v/>
      </c>
      <c r="Y448" s="234" t="str">
        <f t="shared" si="5"/>
        <v/>
      </c>
      <c r="Z448" s="234" t="str">
        <f t="shared" si="6"/>
        <v/>
      </c>
      <c r="AA448" s="233" t="str">
        <f t="shared" si="7"/>
        <v/>
      </c>
      <c r="AB448" s="232"/>
      <c r="AC448" s="232"/>
      <c r="AD448" s="232"/>
      <c r="AE448" s="232" t="str">
        <f>IFERROR(VLOOKUP(AF448, 'YOYO IR Scores'!A:C, 2, FALSE), "")</f>
        <v/>
      </c>
      <c r="AF448" s="232"/>
      <c r="AG448" s="232"/>
      <c r="AH448" s="232"/>
      <c r="AI448" s="232"/>
      <c r="AJ448" s="232"/>
      <c r="AK448" s="232"/>
      <c r="AL448" s="232"/>
      <c r="AM448" s="232"/>
      <c r="AN448" s="232"/>
      <c r="AO448" s="232"/>
      <c r="AP448" s="232"/>
      <c r="AQ448" s="232"/>
      <c r="AR448" s="232"/>
      <c r="AS448" s="232"/>
      <c r="AT448" s="232"/>
      <c r="AU448" s="232"/>
      <c r="AV448" s="232"/>
      <c r="AW448" s="232"/>
      <c r="AX448" s="232"/>
      <c r="AY448" s="232"/>
      <c r="AZ448" s="232"/>
      <c r="BA448" s="232"/>
      <c r="BB448" s="232"/>
      <c r="BC448" s="232"/>
      <c r="BD448" s="232"/>
      <c r="BE448" s="232"/>
      <c r="BF448" s="232"/>
      <c r="BG448" s="232"/>
      <c r="BH448" s="232"/>
      <c r="BI448" s="232"/>
      <c r="BJ448" s="232"/>
      <c r="BK448" s="232" t="str">
        <f t="array" ref="BK448">IF(J448="","",
IF(INDEX(Settings!$H:$H,MATCH(BY$1,Settings!$G:$G,0))=TRUE,
100-100*(J448-MIN(J:J))/(MAX(J:J)-MIN(J:J)),
100*(J448-MIN(J:J))/(MAX(J:J)-MIN(J:J))))</f>
        <v/>
      </c>
      <c r="BL448" s="232" t="str">
        <f t="array" ref="BL448">IF(J448="","",
IF(INDEX(Settings!$H:$H,MATCH(BY$1,Settings!$G:$G,0))=TRUE,
100-100*(J448-MINIFS(J:J,$E:$E,$E448))/(MAXIFS(J:J,$E:$E,$E448)-MINIFS(J:J,$E:$E,$E448)),
100*(J448-MINIFS(J:J,$E:$E,$E448))/(MAXIFS(J:J,$E:$E,$E448)-MINIFS(J:J,$E:$E,$E448))))</f>
        <v/>
      </c>
      <c r="BM448" s="232" t="str">
        <f t="array" ref="BM448">IF(J448="","",
IF(INDEX(Settings!$H:$H,MATCH(BY$1,Settings!$G:$G,0))=TRUE,
100-100*(J448-MINIFS(J:J,$E:$E,$E448,$I:$I,$I448))/(MAXIFS(J:J,$E:$E,$E448,$I:$I,$I448)-MINIFS(J:J,$E:$E,$E448,$I:$I,$I448)),
100*(J448-MINIFS(J:J,$E:$E,$E448,$I:$I,$I448))/(MAXIFS(J:J,$E:$E,$E448,$I:$I,$I448)-MINIFS(J:J,$E:$E,$E448,$I:$I,$I448))))</f>
        <v/>
      </c>
      <c r="BN448" s="231" t="str">
        <f t="array" ref="BN448">IF(J448="","",
IF(INDEX(Settings!$H:$H,MATCH(BY$1,Settings!$G:$G,0))=TRUE,
100-100*PERCENTRANK(J:J,J448),
100*PERCENTRANK(J:J,J448)))</f>
        <v/>
      </c>
      <c r="BO448" s="231" t="str">
        <f>IFERROR(__xludf.DUMMYFUNCTION("IF(J448="""","""",
IF(INDEX(Settings!$H:$H,MATCH(BY$1,Settings!$G:$G,0))=TRUE,
100-100*PERCENTRANK(FILTER(J:J,$E:$E=$E448),J448),
100*PERCENTRANK(FILTER(J:J,$E:$E=$E448),J448)))"),"")</f>
        <v/>
      </c>
      <c r="BP448" s="231" t="str">
        <f>IFERROR(__xludf.DUMMYFUNCTION("IF(J448="""","""",
IF(INDEX(Settings!$H:$H,MATCH(BY$1,Settings!$G:$G,0))=TRUE,
100-100*PERCENTRANK(FILTER(J:J,$E:$E=$E448,$I:$I=$I448),J448),
100*PERCENTRANK(FILTER(J:J,$E:$E=$E448,$I:$I=$I448),J448)))"),"")</f>
        <v/>
      </c>
      <c r="BQ448" s="233" t="str">
        <f t="array" ref="BQ448">IF(J448="","",
IF(INDEX(Settings!$H:$H,MATCH(BY$1,Settings!$G:$G,0))=TRUE,
-1*(J448-AVERAGE(J:J))/STDEV(J:J),
(J448-AVERAGE(J:J))/STDEV(J:J)))</f>
        <v/>
      </c>
      <c r="BR448" s="233" t="str">
        <f>IFERROR(__xludf.DUMMYFUNCTION("IF(J448="""","""",
IF(INDEX(Settings!$H:$H,MATCH(BY$1,Settings!$G:$G,0))=TRUE,
-1*(J448-AVERAGEIFS(J:J,$E:$E,$E448))/STDEV(FILTER(J:J,$E:$E=$E448)),
(J448-AVERAGEIFS(J:J,$E:$E,$E448))/STDEV(FILTER(J:J,$E:$E=$E448))))"),"")</f>
        <v/>
      </c>
      <c r="BS448" s="233"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1"/>
      <c r="BX448" s="231"/>
      <c r="BY448" s="232" t="str">
        <f t="array" ref="BY448">IF(J448="","",
IF(INDEX(Settings!$H:$H,MATCH(BY$1,Settings!$G:$G,0))=TRUE,
100-100*(J448-MINIFS(J:J,$E:$E,$E448))/(MAXIFS(J:J,$E:$E,$E448)-MINIFS(J:J,$E:$E,$E448)),
100*(J448-MINIFS(J:J,$E:$E,$E448))/(MAXIFS(J:J,$E:$E,$E448)-MINIFS(J:J,$E:$E,$E448))))</f>
        <v/>
      </c>
      <c r="BZ448" s="232" t="str">
        <f t="array" ref="BZ448">IF(K448="","",
IF(INDEX(Settings!$H:$H,MATCH(BZ$1,Settings!$G:$G,0))=TRUE,
100-100*(K448-MINIFS(K:K,$E:$E,$E448))/(MAXIFS(K:K,$E:$E,$E448)-MINIFS(K:K,$E:$E,$E448)),
100*(K448-MINIFS(K:K,$E:$E,$E448))/(MAXIFS(K:K,$E:$E,$E448)-MINIFS(K:K,$E:$E,$E448))))</f>
        <v/>
      </c>
      <c r="CA448" s="232" t="str">
        <f t="array" ref="CA448">IF(L448="","",
IF(INDEX(Settings!$H:$H,MATCH(CA$1,Settings!$G:$G,0))=TRUE,
100-100*(L448-MINIFS(L:L,$E:$E,$E448))/(MAXIFS(L:L,$E:$E,$E448)-MINIFS(L:L,$E:$E,$E448)),
100*(L448-MINIFS(L:L,$E:$E,$E448))/(MAXIFS(L:L,$E:$E,$E448)-MINIFS(L:L,$E:$E,$E448))))</f>
        <v/>
      </c>
      <c r="CB448" s="232" t="str">
        <f t="array" ref="CB448">IF(M448="","",
IF(INDEX(Settings!$H:$H,MATCH(CB$1,Settings!$G:$G,0))=TRUE,
100-100*(M448-MINIFS(M:M,$E:$E,$E448))/(MAXIFS(M:M,$E:$E,$E448)-MINIFS(M:M,$E:$E,$E448)),
100*(M448-MINIFS(M:M,$E:$E,$E448))/(MAXIFS(M:M,$E:$E,$E448)-MINIFS(M:M,$E:$E,$E448))))</f>
        <v/>
      </c>
      <c r="CC448" s="232" t="str">
        <f t="array" ref="CC448">IF(N448="","",
IF(INDEX(Settings!$H:$H,MATCH(CC$1,Settings!$G:$G,0))=TRUE,
100-100*(N448-MINIFS(N:N,$E:$E,$E448))/(MAXIFS(N:N,$E:$E,$E448)-MINIFS(N:N,$E:$E,$E448)),
100*(N448-MINIFS(N:N,$E:$E,$E448))/(MAXIFS(N:N,$E:$E,$E448)-MINIFS(N:N,$E:$E,$E448))))</f>
        <v/>
      </c>
      <c r="CD448" s="232" t="str">
        <f t="array" ref="CD448">IF(O448="","",
IF(INDEX(Settings!$H:$H,MATCH(CD$1,Settings!$G:$G,0))=TRUE,
100-100*(O448-MINIFS(O:O,$E:$E,$E448))/(MAXIFS(O:O,$E:$E,$E448)-MINIFS(O:O,$E:$E,$E448)),
100*(O448-MINIFS(O:O,$E:$E,$E448))/(MAXIFS(O:O,$E:$E,$E448)-MINIFS(O:O,$E:$E,$E448))))</f>
        <v/>
      </c>
      <c r="CE448" s="232" t="str">
        <f t="array" ref="CE448">IF(P448="","",
IF(INDEX(Settings!$H:$H,MATCH(CE$1,Settings!$G:$G,0))=TRUE,
100-100*(P448-MINIFS(P:P,$E:$E,$E448))/(MAXIFS(P:P,$E:$E,$E448)-MINIFS(P:P,$E:$E,$E448)),
100*(P448-MINIFS(P:P,$E:$E,$E448))/(MAXIFS(P:P,$E:$E,$E448)-MINIFS(P:P,$E:$E,$E448))))</f>
        <v/>
      </c>
      <c r="CF448" s="232" t="str">
        <f t="array" ref="CF448">IF(Q448="","",
IF(INDEX(Settings!$H:$H,MATCH(CF$1,Settings!$G:$G,0))=TRUE,
100-100*(Q448-MINIFS(Q:Q,$E:$E,$E448))/(MAXIFS(Q:Q,$E:$E,$E448)-MINIFS(Q:Q,$E:$E,$E448)),
100*(Q448-MINIFS(Q:Q,$E:$E,$E448))/(MAXIFS(Q:Q,$E:$E,$E448)-MINIFS(Q:Q,$E:$E,$E448))))</f>
        <v/>
      </c>
      <c r="CG448" s="232" t="str">
        <f t="array" ref="CG448">IF(R448="","",
IF(INDEX(Settings!$H:$H,MATCH(CG$1,Settings!$G:$G,0))=TRUE,
100-100*(R448-MINIFS(R:R,$E:$E,$E448))/(MAXIFS(R:R,$E:$E,$E448)-MINIFS(R:R,$E:$E,$E448)),
100*(R448-MINIFS(R:R,$E:$E,$E448))/(MAXIFS(R:R,$E:$E,$E448)-MINIFS(R:R,$E:$E,$E448))))</f>
        <v/>
      </c>
      <c r="CH448" s="232" t="str">
        <f t="array" ref="CH448">IF(S448="","",
IF(INDEX(Settings!$H:$H,MATCH(CH$1,Settings!$G:$G,0))=TRUE,
100-100*(S448-MINIFS(S:S,$E:$E,$E448))/(MAXIFS(S:S,$E:$E,$E448)-MINIFS(S:S,$E:$E,$E448)),
100*(S448-MINIFS(S:S,$E:$E,$E448))/(MAXIFS(S:S,$E:$E,$E448)-MINIFS(S:S,$E:$E,$E448))))</f>
        <v/>
      </c>
      <c r="CI448" s="232" t="str">
        <f t="array" ref="CI448">IF(T448="","",
IF(INDEX(Settings!$H:$H,MATCH(CI$1,Settings!$G:$G,0))=TRUE,
100-100*(T448-MINIFS(T:T,$E:$E,$E448))/(MAXIFS(T:T,$E:$E,$E448)-MINIFS(T:T,$E:$E,$E448)),
100*(T448-MINIFS(T:T,$E:$E,$E448))/(MAXIFS(T:T,$E:$E,$E448)-MINIFS(T:T,$E:$E,$E448))))</f>
        <v/>
      </c>
      <c r="CJ448" s="232" t="str">
        <f t="array" ref="CJ448">IF(U448="","",
IF(INDEX(Settings!$H:$H,MATCH(CJ$1,Settings!$G:$G,0))=TRUE,
100-100*(U448-MINIFS(U:U,$E:$E,$E448))/(MAXIFS(U:U,$E:$E,$E448)-MINIFS(U:U,$E:$E,$E448)),
100*(U448-MINIFS(U:U,$E:$E,$E448))/(MAXIFS(U:U,$E:$E,$E448)-MINIFS(U:U,$E:$E,$E448))))</f>
        <v/>
      </c>
      <c r="CK448" s="232" t="str">
        <f t="array" ref="CK448">IF(V448="","",
IF(INDEX(Settings!$H:$H,MATCH(CK$1,Settings!$G:$G,0))=TRUE,
100-100*(V448-MINIFS(V:V,$E:$E,$E448))/(MAXIFS(V:V,$E:$E,$E448)-MINIFS(V:V,$E:$E,$E448)),
100*(V448-MINIFS(V:V,$E:$E,$E448))/(MAXIFS(V:V,$E:$E,$E448)-MINIFS(V:V,$E:$E,$E448))))</f>
        <v/>
      </c>
      <c r="CL448" s="232" t="str">
        <f t="array" ref="CL448">IF(W448="","",
IF(INDEX(Settings!$H:$H,MATCH(CL$1,Settings!$G:$G,0))=TRUE,
100-100*(W448-MINIFS(W:W,$E:$E,$E448))/(MAXIFS(W:W,$E:$E,$E448)-MINIFS(W:W,$E:$E,$E448)),
100*(W448-MINIFS(W:W,$E:$E,$E448))/(MAXIFS(W:W,$E:$E,$E448)-MINIFS(W:W,$E:$E,$E448))))</f>
        <v/>
      </c>
      <c r="CM448" s="232" t="str">
        <f t="array" ref="CM448">IF(X448="","",
IF(INDEX(Settings!$H:$H,MATCH(CM$1,Settings!$G:$G,0))=TRUE,
100-100*(X448-MINIFS(X:X,$E:$E,$E448))/(MAXIFS(X:X,$E:$E,$E448)-MINIFS(X:X,$E:$E,$E448)),
100*(X448-MINIFS(X:X,$E:$E,$E448))/(MAXIFS(X:X,$E:$E,$E448)-MINIFS(X:X,$E:$E,$E448))))</f>
        <v/>
      </c>
      <c r="CN448" s="232" t="str">
        <f t="array" ref="CN448">IF(Y448="","",
IF(INDEX(Settings!$H:$H,MATCH(CN$1,Settings!$G:$G,0))=TRUE,
100-100*(Y448-MINIFS(Y:Y,$E:$E,$E448))/(MAXIFS(Y:Y,$E:$E,$E448)-MINIFS(Y:Y,$E:$E,$E448)),
100*(Y448-MINIFS(Y:Y,$E:$E,$E448))/(MAXIFS(Y:Y,$E:$E,$E448)-MINIFS(Y:Y,$E:$E,$E448))))</f>
        <v/>
      </c>
      <c r="CO448" s="232" t="str">
        <f t="array" ref="CO448">IF(Z448="","",
IF(INDEX(Settings!$H:$H,MATCH(CO$1,Settings!$G:$G,0))=TRUE,
100-100*(Z448-MINIFS(Z:Z,$E:$E,$E448))/(MAXIFS(Z:Z,$E:$E,$E448)-MINIFS(Z:Z,$E:$E,$E448)),
100*(Z448-MINIFS(Z:Z,$E:$E,$E448))/(MAXIFS(Z:Z,$E:$E,$E448)-MINIFS(Z:Z,$E:$E,$E448))))</f>
        <v/>
      </c>
      <c r="CP448" s="232" t="str">
        <f t="array" ref="CP448">IF(AA448="","",
IF(INDEX(Settings!$H:$H,MATCH(CP$1,Settings!$G:$G,0))=TRUE,
100-100*(AA448-MINIFS(AA:AA,$E:$E,$E448))/(MAXIFS(AA:AA,$E:$E,$E448)-MINIFS(AA:AA,$E:$E,$E448)),
100*(AA448-MINIFS(AA:AA,$E:$E,$E448))/(MAXIFS(AA:AA,$E:$E,$E448)-MINIFS(AA:AA,$E:$E,$E448))))</f>
        <v/>
      </c>
      <c r="CQ448" s="232" t="str">
        <f t="array" ref="CQ448">IF(AB448="","",
IF(INDEX(Settings!$H:$H,MATCH(CQ$1,Settings!$G:$G,0))=TRUE,
100-100*(AB448-MINIFS(AB:AB,$E:$E,$E448))/(MAXIFS(AB:AB,$E:$E,$E448)-MINIFS(AB:AB,$E:$E,$E448)),
100*(AB448-MINIFS(AB:AB,$E:$E,$E448))/(MAXIFS(AB:AB,$E:$E,$E448)-MINIFS(AB:AB,$E:$E,$E448))))</f>
        <v/>
      </c>
      <c r="CR448" s="232" t="str">
        <f t="array" ref="CR448">IF(AC448="","",
IF(INDEX(Settings!$H:$H,MATCH(CR$1,Settings!$G:$G,0))=TRUE,
100-100*(AC448-MINIFS(AC:AC,$E:$E,$E448))/(MAXIFS(AC:AC,$E:$E,$E448)-MINIFS(AC:AC,$E:$E,$E448)),
100*(AC448-MINIFS(AC:AC,$E:$E,$E448))/(MAXIFS(AC:AC,$E:$E,$E448)-MINIFS(AC:AC,$E:$E,$E448))))</f>
        <v/>
      </c>
      <c r="CS448" s="232" t="str">
        <f t="array" ref="CS448">IF(AD448="","",
IF(INDEX(Settings!$H:$H,MATCH(CS$1,Settings!$G:$G,0))=TRUE,
100-100*(AD448-MINIFS(AD:AD,$E:$E,$E448))/(MAXIFS(AD:AD,$E:$E,$E448)-MINIFS(AD:AD,$E:$E,$E448)),
100*(AD448-MINIFS(AD:AD,$E:$E,$E448))/(MAXIFS(AD:AD,$E:$E,$E448)-MINIFS(AD:AD,$E:$E,$E448))))</f>
        <v/>
      </c>
      <c r="CT448" s="232" t="str">
        <f t="array" ref="CT448">IF(AE448="","",
IF(INDEX(Settings!$H:$H,MATCH(CT$1,Settings!$G:$G,0))=TRUE,
100-100*(AE448-MINIFS(AE:AE,$E:$E,$E448))/(MAXIFS(AE:AE,$E:$E,$E448)-MINIFS(AE:AE,$E:$E,$E448)),
100*(AE448-MINIFS(AE:AE,$E:$E,$E448))/(MAXIFS(AE:AE,$E:$E,$E448)-MINIFS(AE:AE,$E:$E,$E448))))</f>
        <v/>
      </c>
      <c r="CU448" s="232" t="str">
        <f t="array" ref="CU448">IF(AF448="","",
IF(INDEX(Settings!$H:$H,MATCH(CU$1,Settings!$G:$G,0))=TRUE,
100-100*(AF448-MINIFS(AF:AF,$E:$E,$E448))/(MAXIFS(AF:AF,$E:$E,$E448)-MINIFS(AF:AF,$E:$E,$E448)),
100*(AF448-MINIFS(AF:AF,$E:$E,$E448))/(MAXIFS(AF:AF,$E:$E,$E448)-MINIFS(AF:AF,$E:$E,$E448))))</f>
        <v/>
      </c>
      <c r="CV448" s="232" t="str">
        <f t="array" ref="CV448">IF(AG448="","",
IF(INDEX(Settings!$H:$H,MATCH(CV$1,Settings!$G:$G,0))=TRUE,
100-100*(AG448-MINIFS(AG:AG,$E:$E,$E448))/(MAXIFS(AG:AG,$E:$E,$E448)-MINIFS(AG:AG,$E:$E,$E448)),
100*(AG448-MINIFS(AG:AG,$E:$E,$E448))/(MAXIFS(AG:AG,$E:$E,$E448)-MINIFS(AG:AG,$E:$E,$E448))))</f>
        <v/>
      </c>
      <c r="CW448" s="232" t="str">
        <f t="array" ref="CW448">IF(AH448="","",
IF(INDEX(Settings!$H:$H,MATCH(CW$1,Settings!$G:$G,0))=TRUE,
100-100*(AH448-MINIFS(AH:AH,$E:$E,$E448))/(MAXIFS(AH:AH,$E:$E,$E448)-MINIFS(AH:AH,$E:$E,$E448)),
100*(AH448-MINIFS(AH:AH,$E:$E,$E448))/(MAXIFS(AH:AH,$E:$E,$E448)-MINIFS(AH:AH,$E:$E,$E448))))</f>
        <v/>
      </c>
      <c r="CX448" s="232" t="str">
        <f t="array" ref="CX448">IF(AI448="","",
IF(INDEX(Settings!$H:$H,MATCH(CX$1,Settings!$G:$G,0))=TRUE,
100-100*(AI448-MINIFS(AI:AI,$E:$E,$E448))/(MAXIFS(AI:AI,$E:$E,$E448)-MINIFS(AI:AI,$E:$E,$E448)),
100*(AI448-MINIFS(AI:AI,$E:$E,$E448))/(MAXIFS(AI:AI,$E:$E,$E448)-MINIFS(AI:AI,$E:$E,$E448))))</f>
        <v/>
      </c>
      <c r="CY448" s="232" t="str">
        <f t="array" ref="CY448">IF(AJ448="","",
IF(INDEX(Settings!$H:$H,MATCH(CY$1,Settings!$G:$G,0))=TRUE,
100-100*(AJ448-MINIFS(AJ:AJ,$E:$E,$E448))/(MAXIFS(AJ:AJ,$E:$E,$E448)-MINIFS(AJ:AJ,$E:$E,$E448)),
100*(AJ448-MINIFS(AJ:AJ,$E:$E,$E448))/(MAXIFS(AJ:AJ,$E:$E,$E448)-MINIFS(AJ:AJ,$E:$E,$E448))))</f>
        <v/>
      </c>
      <c r="CZ448" s="232" t="str">
        <f t="array" ref="CZ448">IF(AK448="","",
IF(INDEX(Settings!$H:$H,MATCH(CZ$1,Settings!$G:$G,0))=TRUE,
100-100*(AK448-MINIFS(AK:AK,$E:$E,$E448))/(MAXIFS(AK:AK,$E:$E,$E448)-MINIFS(AK:AK,$E:$E,$E448)),
100*(AK448-MINIFS(AK:AK,$E:$E,$E448))/(MAXIFS(AK:AK,$E:$E,$E448)-MINIFS(AK:AK,$E:$E,$E448))))</f>
        <v/>
      </c>
      <c r="DA448" s="232" t="str">
        <f t="array" ref="DA448">IF(AL448="","",
IF(INDEX(Settings!$H:$H,MATCH(DA$1,Settings!$G:$G,0))=TRUE,
100-100*(AL448-MINIFS(AL:AL,$E:$E,$E448))/(MAXIFS(AL:AL,$E:$E,$E448)-MINIFS(AL:AL,$E:$E,$E448)),
100*(AL448-MINIFS(AL:AL,$E:$E,$E448))/(MAXIFS(AL:AL,$E:$E,$E448)-MINIFS(AL:AL,$E:$E,$E448))))</f>
        <v/>
      </c>
      <c r="DB448" s="232" t="str">
        <f t="array" ref="DB448">IF(AM448="","",
IF(INDEX(Settings!$H:$H,MATCH(DB$1,Settings!$G:$G,0))=TRUE,
100-100*(AM448-MINIFS(AM:AM,$E:$E,$E448))/(MAXIFS(AM:AM,$E:$E,$E448)-MINIFS(AM:AM,$E:$E,$E448)),
100*(AM448-MINIFS(AM:AM,$E:$E,$E448))/(MAXIFS(AM:AM,$E:$E,$E448)-MINIFS(AM:AM,$E:$E,$E448))))</f>
        <v/>
      </c>
      <c r="DC448" s="232" t="str">
        <f t="array" ref="DC448">IF(AN448="","",
IF(INDEX(Settings!$H:$H,MATCH(DC$1,Settings!$G:$G,0))=TRUE,
100-100*(AN448-MINIFS(AN:AN,$E:$E,$E448))/(MAXIFS(AN:AN,$E:$E,$E448)-MINIFS(AN:AN,$E:$E,$E448)),
100*(AN448-MINIFS(AN:AN,$E:$E,$E448))/(MAXIFS(AN:AN,$E:$E,$E448)-MINIFS(AN:AN,$E:$E,$E448))))</f>
        <v/>
      </c>
      <c r="DD448" s="232" t="str">
        <f t="array" ref="DD448">IF(AO448="","",
IF(INDEX(Settings!$H:$H,MATCH(DD$1,Settings!$G:$G,0))=TRUE,
100-100*(AO448-MINIFS(AO:AO,$E:$E,$E448))/(MAXIFS(AO:AO,$E:$E,$E448)-MINIFS(AO:AO,$E:$E,$E448)),
100*(AO448-MINIFS(AO:AO,$E:$E,$E448))/(MAXIFS(AO:AO,$E:$E,$E448)-MINIFS(AO:AO,$E:$E,$E448))))</f>
        <v/>
      </c>
      <c r="DE448" s="232" t="str">
        <f t="array" ref="DE448">IF(AP448="","",
IF(INDEX(Settings!$H:$H,MATCH(DE$1,Settings!$G:$G,0))=TRUE,
100-100*(AP448-MINIFS(AP:AP,$E:$E,$E448))/(MAXIFS(AP:AP,$E:$E,$E448)-MINIFS(AP:AP,$E:$E,$E448)),
100*(AP448-MINIFS(AP:AP,$E:$E,$E448))/(MAXIFS(AP:AP,$E:$E,$E448)-MINIFS(AP:AP,$E:$E,$E448))))</f>
        <v/>
      </c>
      <c r="DF448" s="232" t="str">
        <f t="array" ref="DF448">IF(AQ448="","",
IF(INDEX(Settings!$H:$H,MATCH(DF$1,Settings!$G:$G,0))=TRUE,
100-100*(AQ448-MINIFS(AQ:AQ,$E:$E,$E448))/(MAXIFS(AQ:AQ,$E:$E,$E448)-MINIFS(AQ:AQ,$E:$E,$E448)),
100*(AQ448-MINIFS(AQ:AQ,$E:$E,$E448))/(MAXIFS(AQ:AQ,$E:$E,$E448)-MINIFS(AQ:AQ,$E:$E,$E448))))</f>
        <v/>
      </c>
      <c r="DG448" s="232" t="str">
        <f t="array" ref="DG448">IF(AR448="","",
IF(INDEX(Settings!$H:$H,MATCH(DG$1,Settings!$G:$G,0))=TRUE,
100-100*(AR448-MINIFS(AR:AR,$E:$E,$E448))/(MAXIFS(AR:AR,$E:$E,$E448)-MINIFS(AR:AR,$E:$E,$E448)),
100*(AR448-MINIFS(AR:AR,$E:$E,$E448))/(MAXIFS(AR:AR,$E:$E,$E448)-MINIFS(AR:AR,$E:$E,$E448))))</f>
        <v/>
      </c>
      <c r="DH448" s="232" t="str">
        <f t="array" ref="DH448">IF(AS448="","",
IF(INDEX(Settings!$H:$H,MATCH(DH$1,Settings!$G:$G,0))=TRUE,
100-100*(AS448-MINIFS(AS:AS,$E:$E,$E448))/(MAXIFS(AS:AS,$E:$E,$E448)-MINIFS(AS:AS,$E:$E,$E448)),
100*(AS448-MINIFS(AS:AS,$E:$E,$E448))/(MAXIFS(AS:AS,$E:$E,$E448)-MINIFS(AS:AS,$E:$E,$E448))))</f>
        <v/>
      </c>
      <c r="DI448" s="232" t="str">
        <f t="array" ref="DI448">IF(AT448="","",
IF(INDEX(Settings!$H:$H,MATCH(DI$1,Settings!$G:$G,0))=TRUE,
100-100*(AT448-MINIFS(AT:AT,$E:$E,$E448))/(MAXIFS(AT:AT,$E:$E,$E448)-MINIFS(AT:AT,$E:$E,$E448)),
100*(AT448-MINIFS(AT:AT,$E:$E,$E448))/(MAXIFS(AT:AT,$E:$E,$E448)-MINIFS(AT:AT,$E:$E,$E448))))</f>
        <v/>
      </c>
      <c r="DJ448" s="232" t="str">
        <f t="array" ref="DJ448">IF(AU448="","",
IF(INDEX(Settings!$H:$H,MATCH(DJ$1,Settings!$G:$G,0))=TRUE,
100-100*(AU448-MINIFS(AU:AU,$E:$E,$E448))/(MAXIFS(AU:AU,$E:$E,$E448)-MINIFS(AU:AU,$E:$E,$E448)),
100*(AU448-MINIFS(AU:AU,$E:$E,$E448))/(MAXIFS(AU:AU,$E:$E,$E448)-MINIFS(AU:AU,$E:$E,$E448))))</f>
        <v/>
      </c>
      <c r="DK448" s="232" t="str">
        <f t="array" ref="DK448">IF(AV448="","",
IF(INDEX(Settings!$H:$H,MATCH(DK$1,Settings!$G:$G,0))=TRUE,
100-100*(AV448-MINIFS(AV:AV,$E:$E,$E448))/(MAXIFS(AV:AV,$E:$E,$E448)-MINIFS(AV:AV,$E:$E,$E448)),
100*(AV448-MINIFS(AV:AV,$E:$E,$E448))/(MAXIFS(AV:AV,$E:$E,$E448)-MINIFS(AV:AV,$E:$E,$E448))))</f>
        <v/>
      </c>
      <c r="DL448" s="232" t="str">
        <f t="array" ref="DL448">IF(AW448="","",
IF(INDEX(Settings!$H:$H,MATCH(DL$1,Settings!$G:$G,0))=TRUE,
100-100*(AW448-MINIFS(AW:AW,$E:$E,$E448))/(MAXIFS(AW:AW,$E:$E,$E448)-MINIFS(AW:AW,$E:$E,$E448)),
100*(AW448-MINIFS(AW:AW,$E:$E,$E448))/(MAXIFS(AW:AW,$E:$E,$E448)-MINIFS(AW:AW,$E:$E,$E448))))</f>
        <v/>
      </c>
      <c r="DM448" s="232" t="str">
        <f t="array" ref="DM448">IF(AX448="","",
IF(INDEX(Settings!$H:$H,MATCH(DM$1,Settings!$G:$G,0))=TRUE,
100-100*(AX448-MINIFS(AX:AX,$E:$E,$E448))/(MAXIFS(AX:AX,$E:$E,$E448)-MINIFS(AX:AX,$E:$E,$E448)),
100*(AX448-MINIFS(AX:AX,$E:$E,$E448))/(MAXIFS(AX:AX,$E:$E,$E448)-MINIFS(AX:AX,$E:$E,$E448))))</f>
        <v/>
      </c>
      <c r="DN448" s="232" t="str">
        <f t="array" ref="DN448">IF(AY448="","",
IF(INDEX(Settings!$H:$H,MATCH(DN$1,Settings!$G:$G,0))=TRUE,
100-100*(AY448-MINIFS(AY:AY,$E:$E,$E448))/(MAXIFS(AY:AY,$E:$E,$E448)-MINIFS(AY:AY,$E:$E,$E448)),
100*(AY448-MINIFS(AY:AY,$E:$E,$E448))/(MAXIFS(AY:AY,$E:$E,$E448)-MINIFS(AY:AY,$E:$E,$E448))))</f>
        <v/>
      </c>
      <c r="DO448" s="232" t="str">
        <f t="array" ref="DO448">IF(AZ448="","",
IF(INDEX(Settings!$H:$H,MATCH(DO$1,Settings!$G:$G,0))=TRUE,
100-100*(AZ448-MINIFS(AZ:AZ,$E:$E,$E448))/(MAXIFS(AZ:AZ,$E:$E,$E448)-MINIFS(AZ:AZ,$E:$E,$E448)),
100*(AZ448-MINIFS(AZ:AZ,$E:$E,$E448))/(MAXIFS(AZ:AZ,$E:$E,$E448)-MINIFS(AZ:AZ,$E:$E,$E448))))</f>
        <v/>
      </c>
      <c r="DP448" s="232" t="str">
        <f t="array" ref="DP448">IF(BA448="","",
IF(INDEX(Settings!$H:$H,MATCH(DP$1,Settings!$G:$G,0))=TRUE,
100-100*(BA448-MINIFS(BA:BA,$E:$E,$E448))/(MAXIFS(BA:BA,$E:$E,$E448)-MINIFS(BA:BA,$E:$E,$E448)),
100*(BA448-MINIFS(BA:BA,$E:$E,$E448))/(MAXIFS(BA:BA,$E:$E,$E448)-MINIFS(BA:BA,$E:$E,$E448))))</f>
        <v/>
      </c>
      <c r="DQ448" s="232" t="str">
        <f t="array" ref="DQ448">IF(BB448="","",
IF(INDEX(Settings!$H:$H,MATCH(DQ$1,Settings!$G:$G,0))=TRUE,
100-100*(BB448-MINIFS(BB:BB,$E:$E,$E448))/(MAXIFS(BB:BB,$E:$E,$E448)-MINIFS(BB:BB,$E:$E,$E448)),
100*(BB448-MINIFS(BB:BB,$E:$E,$E448))/(MAXIFS(BB:BB,$E:$E,$E448)-MINIFS(BB:BB,$E:$E,$E448))))</f>
        <v/>
      </c>
      <c r="DR448" s="232" t="str">
        <f t="array" ref="DR448">IF(BC448="","",
IF(INDEX(Settings!$H:$H,MATCH(DR$1,Settings!$G:$G,0))=TRUE,
100-100*(BC448-MINIFS(BC:BC,$E:$E,$E448))/(MAXIFS(BC:BC,$E:$E,$E448)-MINIFS(BC:BC,$E:$E,$E448)),
100*(BC448-MINIFS(BC:BC,$E:$E,$E448))/(MAXIFS(BC:BC,$E:$E,$E448)-MINIFS(BC:BC,$E:$E,$E448))))</f>
        <v/>
      </c>
      <c r="DS448" s="232" t="str">
        <f t="array" ref="DS448">IF(BD448="","",
IF(INDEX(Settings!$H:$H,MATCH(DS$1,Settings!$G:$G,0))=TRUE,
100-100*(BD448-MINIFS(BD:BD,$E:$E,$E448))/(MAXIFS(BD:BD,$E:$E,$E448)-MINIFS(BD:BD,$E:$E,$E448)),
100*(BD448-MINIFS(BD:BD,$E:$E,$E448))/(MAXIFS(BD:BD,$E:$E,$E448)-MINIFS(BD:BD,$E:$E,$E448))))</f>
        <v/>
      </c>
      <c r="DT448" s="232" t="str">
        <f t="array" ref="DT448">IF(BE448="","",
IF(INDEX(Settings!$H:$H,MATCH(DT$1,Settings!$G:$G,0))=TRUE,
100-100*(BE448-MINIFS(BE:BE,$E:$E,$E448))/(MAXIFS(BE:BE,$E:$E,$E448)-MINIFS(BE:BE,$E:$E,$E448)),
100*(BE448-MINIFS(BE:BE,$E:$E,$E448))/(MAXIFS(BE:BE,$E:$E,$E448)-MINIFS(BE:BE,$E:$E,$E448))))</f>
        <v/>
      </c>
      <c r="DU448" s="232" t="str">
        <f t="array" ref="DU448">IF(BF448="","",
IF(INDEX(Settings!$H:$H,MATCH(DU$1,Settings!$G:$G,0))=TRUE,
100-100*(BF448-MINIFS(BF:BF,$E:$E,$E448))/(MAXIFS(BF:BF,$E:$E,$E448)-MINIFS(BF:BF,$E:$E,$E448)),
100*(BF448-MINIFS(BF:BF,$E:$E,$E448))/(MAXIFS(BF:BF,$E:$E,$E448)-MINIFS(BF:BF,$E:$E,$E448))))</f>
        <v/>
      </c>
      <c r="DV448" s="232" t="str">
        <f t="array" ref="DV448">IF(BG448="","",
IF(INDEX(Settings!$H:$H,MATCH(DV$1,Settings!$G:$G,0))=TRUE,
100-100*(BG448-MINIFS(BG:BG,$E:$E,$E448))/(MAXIFS(BG:BG,$E:$E,$E448)-MINIFS(BG:BG,$E:$E,$E448)),
100*(BG448-MINIFS(BG:BG,$E:$E,$E448))/(MAXIFS(BG:BG,$E:$E,$E448)-MINIFS(BG:BG,$E:$E,$E448))))</f>
        <v/>
      </c>
      <c r="DW448" s="232" t="str">
        <f t="array" ref="DW448">IF(BH448="","",
IF(INDEX(Settings!$H:$H,MATCH(DW$1,Settings!$G:$G,0))=TRUE,
100-100*(BH448-MINIFS(BH:BH,$E:$E,$E448))/(MAXIFS(BH:BH,$E:$E,$E448)-MINIFS(BH:BH,$E:$E,$E448)),
100*(BH448-MINIFS(BH:BH,$E:$E,$E448))/(MAXIFS(BH:BH,$E:$E,$E448)-MINIFS(BH:BH,$E:$E,$E448))))</f>
        <v/>
      </c>
      <c r="DX448" s="232" t="str">
        <f t="array" ref="DX448">IF(BI448="","",
IF(INDEX(Settings!$H:$H,MATCH(DX$1,Settings!$G:$G,0))=TRUE,
100-100*(BI448-MINIFS(BI:BI,$E:$E,$E448))/(MAXIFS(BI:BI,$E:$E,$E448)-MINIFS(BI:BI,$E:$E,$E448)),
100*(BI448-MINIFS(BI:BI,$E:$E,$E448))/(MAXIFS(BI:BI,$E:$E,$E448)-MINIFS(BI:BI,$E:$E,$E448))))</f>
        <v/>
      </c>
      <c r="DY448" s="232" t="str">
        <f t="array" ref="DY448">IF(BJ448="","",
IF(INDEX(Settings!$H:$H,MATCH(DY$1,Settings!$G:$G,0))=TRUE,
100-100*(BJ448-MINIFS(BJ:BJ,$E:$E,$E448))/(MAXIFS(BJ:BJ,$E:$E,$E448)-MINIFS(BJ:BJ,$E:$E,$E448)),
100*(BJ448-MINIFS(BJ:BJ,$E:$E,$E448))/(MAXIFS(BJ:BJ,$E:$E,$E448)-MINIFS(BJ:BJ,$E:$E,$E448))))</f>
        <v/>
      </c>
      <c r="DZ448" s="234"/>
      <c r="EA448" s="234"/>
      <c r="EB448" s="234" t="str">
        <f t="shared" si="8"/>
        <v/>
      </c>
      <c r="EC448" s="234" t="str">
        <f t="shared" si="9"/>
        <v/>
      </c>
      <c r="ED448" s="234" t="str">
        <f t="shared" si="10"/>
        <v/>
      </c>
      <c r="EE448" s="234" t="str">
        <f t="shared" si="11"/>
        <v/>
      </c>
      <c r="EF448" s="234" t="str">
        <f t="shared" si="12"/>
        <v/>
      </c>
      <c r="EG448" s="234" t="str">
        <f t="shared" si="13"/>
        <v/>
      </c>
      <c r="EH448" s="234"/>
      <c r="EI448" s="234"/>
      <c r="EJ448" s="234"/>
      <c r="EK448" s="234"/>
      <c r="EL448" s="234"/>
      <c r="EM448" s="234"/>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3" t="str">
        <f t="shared" si="14"/>
        <v/>
      </c>
      <c r="N449" s="49"/>
      <c r="O449" s="49"/>
      <c r="P449" s="49"/>
      <c r="Q449" s="49"/>
      <c r="R449" s="49"/>
      <c r="S449" s="222" t="str">
        <f>IFERROR(VLOOKUP(AF449, 'YOYO IR Scores'!A:C, 3, FALSE), "")
</f>
        <v/>
      </c>
      <c r="T449" s="49"/>
      <c r="U449" s="49"/>
      <c r="V449" s="49"/>
      <c r="W449" s="49"/>
      <c r="X449" s="224" t="str">
        <f t="shared" si="4"/>
        <v/>
      </c>
      <c r="Y449" s="225" t="str">
        <f t="shared" si="5"/>
        <v/>
      </c>
      <c r="Z449" s="225" t="str">
        <f t="shared" si="6"/>
        <v/>
      </c>
      <c r="AA449" s="224" t="str">
        <f t="shared" si="7"/>
        <v/>
      </c>
      <c r="AB449" s="223"/>
      <c r="AC449" s="223"/>
      <c r="AD449" s="223"/>
      <c r="AE449" s="223" t="str">
        <f>IFERROR(VLOOKUP(AF449, 'YOYO IR Scores'!A:C, 2, FALSE), "")</f>
        <v/>
      </c>
      <c r="AF449" s="223"/>
      <c r="AG449" s="223"/>
      <c r="AH449" s="223"/>
      <c r="AI449" s="223"/>
      <c r="AJ449" s="223"/>
      <c r="AK449" s="223"/>
      <c r="AL449" s="223"/>
      <c r="AM449" s="223"/>
      <c r="AN449" s="223"/>
      <c r="AO449" s="223"/>
      <c r="AP449" s="223"/>
      <c r="AQ449" s="223"/>
      <c r="AR449" s="223"/>
      <c r="AS449" s="223"/>
      <c r="AT449" s="223"/>
      <c r="AU449" s="223"/>
      <c r="AV449" s="223"/>
      <c r="AW449" s="223"/>
      <c r="AX449" s="223"/>
      <c r="AY449" s="223"/>
      <c r="AZ449" s="223"/>
      <c r="BA449" s="223"/>
      <c r="BB449" s="223"/>
      <c r="BC449" s="223"/>
      <c r="BD449" s="223"/>
      <c r="BE449" s="223"/>
      <c r="BF449" s="223"/>
      <c r="BG449" s="223"/>
      <c r="BH449" s="223"/>
      <c r="BI449" s="223"/>
      <c r="BJ449" s="223"/>
      <c r="BK449" s="223" t="str">
        <f t="array" ref="BK449">IF(J449="","",
IF(INDEX(Settings!$H:$H,MATCH(BY$1,Settings!$G:$G,0))=TRUE,
100-100*(J449-MIN(J:J))/(MAX(J:J)-MIN(J:J)),
100*(J449-MIN(J:J))/(MAX(J:J)-MIN(J:J))))</f>
        <v/>
      </c>
      <c r="BL449" s="223" t="str">
        <f t="array" ref="BL449">IF(J449="","",
IF(INDEX(Settings!$H:$H,MATCH(BY$1,Settings!$G:$G,0))=TRUE,
100-100*(J449-MINIFS(J:J,$E:$E,$E449))/(MAXIFS(J:J,$E:$E,$E449)-MINIFS(J:J,$E:$E,$E449)),
100*(J449-MINIFS(J:J,$E:$E,$E449))/(MAXIFS(J:J,$E:$E,$E449)-MINIFS(J:J,$E:$E,$E449))))</f>
        <v/>
      </c>
      <c r="BM449" s="223"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4" t="str">
        <f t="array" ref="BQ449">IF(J449="","",
IF(INDEX(Settings!$H:$H,MATCH(BY$1,Settings!$G:$G,0))=TRUE,
-1*(J449-AVERAGE(J:J))/STDEV(J:J),
(J449-AVERAGE(J:J))/STDEV(J:J)))</f>
        <v/>
      </c>
      <c r="BR449" s="224" t="str">
        <f>IFERROR(__xludf.DUMMYFUNCTION("IF(J449="""","""",
IF(INDEX(Settings!$H:$H,MATCH(BY$1,Settings!$G:$G,0))=TRUE,
-1*(J449-AVERAGEIFS(J:J,$E:$E,$E449))/STDEV(FILTER(J:J,$E:$E=$E449)),
(J449-AVERAGEIFS(J:J,$E:$E,$E449))/STDEV(FILTER(J:J,$E:$E=$E449))))"),"")</f>
        <v/>
      </c>
      <c r="BS449" s="224"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3" t="str">
        <f t="array" ref="BY449">IF(J449="","",
IF(INDEX(Settings!$H:$H,MATCH(BY$1,Settings!$G:$G,0))=TRUE,
100-100*(J449-MINIFS(J:J,$E:$E,$E449))/(MAXIFS(J:J,$E:$E,$E449)-MINIFS(J:J,$E:$E,$E449)),
100*(J449-MINIFS(J:J,$E:$E,$E449))/(MAXIFS(J:J,$E:$E,$E449)-MINIFS(J:J,$E:$E,$E449))))</f>
        <v/>
      </c>
      <c r="BZ449" s="223" t="str">
        <f t="array" ref="BZ449">IF(K449="","",
IF(INDEX(Settings!$H:$H,MATCH(BZ$1,Settings!$G:$G,0))=TRUE,
100-100*(K449-MINIFS(K:K,$E:$E,$E449))/(MAXIFS(K:K,$E:$E,$E449)-MINIFS(K:K,$E:$E,$E449)),
100*(K449-MINIFS(K:K,$E:$E,$E449))/(MAXIFS(K:K,$E:$E,$E449)-MINIFS(K:K,$E:$E,$E449))))</f>
        <v/>
      </c>
      <c r="CA449" s="223" t="str">
        <f t="array" ref="CA449">IF(L449="","",
IF(INDEX(Settings!$H:$H,MATCH(CA$1,Settings!$G:$G,0))=TRUE,
100-100*(L449-MINIFS(L:L,$E:$E,$E449))/(MAXIFS(L:L,$E:$E,$E449)-MINIFS(L:L,$E:$E,$E449)),
100*(L449-MINIFS(L:L,$E:$E,$E449))/(MAXIFS(L:L,$E:$E,$E449)-MINIFS(L:L,$E:$E,$E449))))</f>
        <v/>
      </c>
      <c r="CB449" s="223" t="str">
        <f t="array" ref="CB449">IF(M449="","",
IF(INDEX(Settings!$H:$H,MATCH(CB$1,Settings!$G:$G,0))=TRUE,
100-100*(M449-MINIFS(M:M,$E:$E,$E449))/(MAXIFS(M:M,$E:$E,$E449)-MINIFS(M:M,$E:$E,$E449)),
100*(M449-MINIFS(M:M,$E:$E,$E449))/(MAXIFS(M:M,$E:$E,$E449)-MINIFS(M:M,$E:$E,$E449))))</f>
        <v/>
      </c>
      <c r="CC449" s="223" t="str">
        <f t="array" ref="CC449">IF(N449="","",
IF(INDEX(Settings!$H:$H,MATCH(CC$1,Settings!$G:$G,0))=TRUE,
100-100*(N449-MINIFS(N:N,$E:$E,$E449))/(MAXIFS(N:N,$E:$E,$E449)-MINIFS(N:N,$E:$E,$E449)),
100*(N449-MINIFS(N:N,$E:$E,$E449))/(MAXIFS(N:N,$E:$E,$E449)-MINIFS(N:N,$E:$E,$E449))))</f>
        <v/>
      </c>
      <c r="CD449" s="223" t="str">
        <f t="array" ref="CD449">IF(O449="","",
IF(INDEX(Settings!$H:$H,MATCH(CD$1,Settings!$G:$G,0))=TRUE,
100-100*(O449-MINIFS(O:O,$E:$E,$E449))/(MAXIFS(O:O,$E:$E,$E449)-MINIFS(O:O,$E:$E,$E449)),
100*(O449-MINIFS(O:O,$E:$E,$E449))/(MAXIFS(O:O,$E:$E,$E449)-MINIFS(O:O,$E:$E,$E449))))</f>
        <v/>
      </c>
      <c r="CE449" s="223" t="str">
        <f t="array" ref="CE449">IF(P449="","",
IF(INDEX(Settings!$H:$H,MATCH(CE$1,Settings!$G:$G,0))=TRUE,
100-100*(P449-MINIFS(P:P,$E:$E,$E449))/(MAXIFS(P:P,$E:$E,$E449)-MINIFS(P:P,$E:$E,$E449)),
100*(P449-MINIFS(P:P,$E:$E,$E449))/(MAXIFS(P:P,$E:$E,$E449)-MINIFS(P:P,$E:$E,$E449))))</f>
        <v/>
      </c>
      <c r="CF449" s="223" t="str">
        <f t="array" ref="CF449">IF(Q449="","",
IF(INDEX(Settings!$H:$H,MATCH(CF$1,Settings!$G:$G,0))=TRUE,
100-100*(Q449-MINIFS(Q:Q,$E:$E,$E449))/(MAXIFS(Q:Q,$E:$E,$E449)-MINIFS(Q:Q,$E:$E,$E449)),
100*(Q449-MINIFS(Q:Q,$E:$E,$E449))/(MAXIFS(Q:Q,$E:$E,$E449)-MINIFS(Q:Q,$E:$E,$E449))))</f>
        <v/>
      </c>
      <c r="CG449" s="223" t="str">
        <f t="array" ref="CG449">IF(R449="","",
IF(INDEX(Settings!$H:$H,MATCH(CG$1,Settings!$G:$G,0))=TRUE,
100-100*(R449-MINIFS(R:R,$E:$E,$E449))/(MAXIFS(R:R,$E:$E,$E449)-MINIFS(R:R,$E:$E,$E449)),
100*(R449-MINIFS(R:R,$E:$E,$E449))/(MAXIFS(R:R,$E:$E,$E449)-MINIFS(R:R,$E:$E,$E449))))</f>
        <v/>
      </c>
      <c r="CH449" s="223" t="str">
        <f t="array" ref="CH449">IF(S449="","",
IF(INDEX(Settings!$H:$H,MATCH(CH$1,Settings!$G:$G,0))=TRUE,
100-100*(S449-MINIFS(S:S,$E:$E,$E449))/(MAXIFS(S:S,$E:$E,$E449)-MINIFS(S:S,$E:$E,$E449)),
100*(S449-MINIFS(S:S,$E:$E,$E449))/(MAXIFS(S:S,$E:$E,$E449)-MINIFS(S:S,$E:$E,$E449))))</f>
        <v/>
      </c>
      <c r="CI449" s="223" t="str">
        <f t="array" ref="CI449">IF(T449="","",
IF(INDEX(Settings!$H:$H,MATCH(CI$1,Settings!$G:$G,0))=TRUE,
100-100*(T449-MINIFS(T:T,$E:$E,$E449))/(MAXIFS(T:T,$E:$E,$E449)-MINIFS(T:T,$E:$E,$E449)),
100*(T449-MINIFS(T:T,$E:$E,$E449))/(MAXIFS(T:T,$E:$E,$E449)-MINIFS(T:T,$E:$E,$E449))))</f>
        <v/>
      </c>
      <c r="CJ449" s="223" t="str">
        <f t="array" ref="CJ449">IF(U449="","",
IF(INDEX(Settings!$H:$H,MATCH(CJ$1,Settings!$G:$G,0))=TRUE,
100-100*(U449-MINIFS(U:U,$E:$E,$E449))/(MAXIFS(U:U,$E:$E,$E449)-MINIFS(U:U,$E:$E,$E449)),
100*(U449-MINIFS(U:U,$E:$E,$E449))/(MAXIFS(U:U,$E:$E,$E449)-MINIFS(U:U,$E:$E,$E449))))</f>
        <v/>
      </c>
      <c r="CK449" s="223" t="str">
        <f t="array" ref="CK449">IF(V449="","",
IF(INDEX(Settings!$H:$H,MATCH(CK$1,Settings!$G:$G,0))=TRUE,
100-100*(V449-MINIFS(V:V,$E:$E,$E449))/(MAXIFS(V:V,$E:$E,$E449)-MINIFS(V:V,$E:$E,$E449)),
100*(V449-MINIFS(V:V,$E:$E,$E449))/(MAXIFS(V:V,$E:$E,$E449)-MINIFS(V:V,$E:$E,$E449))))</f>
        <v/>
      </c>
      <c r="CL449" s="223" t="str">
        <f t="array" ref="CL449">IF(W449="","",
IF(INDEX(Settings!$H:$H,MATCH(CL$1,Settings!$G:$G,0))=TRUE,
100-100*(W449-MINIFS(W:W,$E:$E,$E449))/(MAXIFS(W:W,$E:$E,$E449)-MINIFS(W:W,$E:$E,$E449)),
100*(W449-MINIFS(W:W,$E:$E,$E449))/(MAXIFS(W:W,$E:$E,$E449)-MINIFS(W:W,$E:$E,$E449))))</f>
        <v/>
      </c>
      <c r="CM449" s="223" t="str">
        <f t="array" ref="CM449">IF(X449="","",
IF(INDEX(Settings!$H:$H,MATCH(CM$1,Settings!$G:$G,0))=TRUE,
100-100*(X449-MINIFS(X:X,$E:$E,$E449))/(MAXIFS(X:X,$E:$E,$E449)-MINIFS(X:X,$E:$E,$E449)),
100*(X449-MINIFS(X:X,$E:$E,$E449))/(MAXIFS(X:X,$E:$E,$E449)-MINIFS(X:X,$E:$E,$E449))))</f>
        <v/>
      </c>
      <c r="CN449" s="223" t="str">
        <f t="array" ref="CN449">IF(Y449="","",
IF(INDEX(Settings!$H:$H,MATCH(CN$1,Settings!$G:$G,0))=TRUE,
100-100*(Y449-MINIFS(Y:Y,$E:$E,$E449))/(MAXIFS(Y:Y,$E:$E,$E449)-MINIFS(Y:Y,$E:$E,$E449)),
100*(Y449-MINIFS(Y:Y,$E:$E,$E449))/(MAXIFS(Y:Y,$E:$E,$E449)-MINIFS(Y:Y,$E:$E,$E449))))</f>
        <v/>
      </c>
      <c r="CO449" s="223" t="str">
        <f t="array" ref="CO449">IF(Z449="","",
IF(INDEX(Settings!$H:$H,MATCH(CO$1,Settings!$G:$G,0))=TRUE,
100-100*(Z449-MINIFS(Z:Z,$E:$E,$E449))/(MAXIFS(Z:Z,$E:$E,$E449)-MINIFS(Z:Z,$E:$E,$E449)),
100*(Z449-MINIFS(Z:Z,$E:$E,$E449))/(MAXIFS(Z:Z,$E:$E,$E449)-MINIFS(Z:Z,$E:$E,$E449))))</f>
        <v/>
      </c>
      <c r="CP449" s="223" t="str">
        <f t="array" ref="CP449">IF(AA449="","",
IF(INDEX(Settings!$H:$H,MATCH(CP$1,Settings!$G:$G,0))=TRUE,
100-100*(AA449-MINIFS(AA:AA,$E:$E,$E449))/(MAXIFS(AA:AA,$E:$E,$E449)-MINIFS(AA:AA,$E:$E,$E449)),
100*(AA449-MINIFS(AA:AA,$E:$E,$E449))/(MAXIFS(AA:AA,$E:$E,$E449)-MINIFS(AA:AA,$E:$E,$E449))))</f>
        <v/>
      </c>
      <c r="CQ449" s="223" t="str">
        <f t="array" ref="CQ449">IF(AB449="","",
IF(INDEX(Settings!$H:$H,MATCH(CQ$1,Settings!$G:$G,0))=TRUE,
100-100*(AB449-MINIFS(AB:AB,$E:$E,$E449))/(MAXIFS(AB:AB,$E:$E,$E449)-MINIFS(AB:AB,$E:$E,$E449)),
100*(AB449-MINIFS(AB:AB,$E:$E,$E449))/(MAXIFS(AB:AB,$E:$E,$E449)-MINIFS(AB:AB,$E:$E,$E449))))</f>
        <v/>
      </c>
      <c r="CR449" s="223" t="str">
        <f t="array" ref="CR449">IF(AC449="","",
IF(INDEX(Settings!$H:$H,MATCH(CR$1,Settings!$G:$G,0))=TRUE,
100-100*(AC449-MINIFS(AC:AC,$E:$E,$E449))/(MAXIFS(AC:AC,$E:$E,$E449)-MINIFS(AC:AC,$E:$E,$E449)),
100*(AC449-MINIFS(AC:AC,$E:$E,$E449))/(MAXIFS(AC:AC,$E:$E,$E449)-MINIFS(AC:AC,$E:$E,$E449))))</f>
        <v/>
      </c>
      <c r="CS449" s="223" t="str">
        <f t="array" ref="CS449">IF(AD449="","",
IF(INDEX(Settings!$H:$H,MATCH(CS$1,Settings!$G:$G,0))=TRUE,
100-100*(AD449-MINIFS(AD:AD,$E:$E,$E449))/(MAXIFS(AD:AD,$E:$E,$E449)-MINIFS(AD:AD,$E:$E,$E449)),
100*(AD449-MINIFS(AD:AD,$E:$E,$E449))/(MAXIFS(AD:AD,$E:$E,$E449)-MINIFS(AD:AD,$E:$E,$E449))))</f>
        <v/>
      </c>
      <c r="CT449" s="223" t="str">
        <f t="array" ref="CT449">IF(AE449="","",
IF(INDEX(Settings!$H:$H,MATCH(CT$1,Settings!$G:$G,0))=TRUE,
100-100*(AE449-MINIFS(AE:AE,$E:$E,$E449))/(MAXIFS(AE:AE,$E:$E,$E449)-MINIFS(AE:AE,$E:$E,$E449)),
100*(AE449-MINIFS(AE:AE,$E:$E,$E449))/(MAXIFS(AE:AE,$E:$E,$E449)-MINIFS(AE:AE,$E:$E,$E449))))</f>
        <v/>
      </c>
      <c r="CU449" s="223" t="str">
        <f t="array" ref="CU449">IF(AF449="","",
IF(INDEX(Settings!$H:$H,MATCH(CU$1,Settings!$G:$G,0))=TRUE,
100-100*(AF449-MINIFS(AF:AF,$E:$E,$E449))/(MAXIFS(AF:AF,$E:$E,$E449)-MINIFS(AF:AF,$E:$E,$E449)),
100*(AF449-MINIFS(AF:AF,$E:$E,$E449))/(MAXIFS(AF:AF,$E:$E,$E449)-MINIFS(AF:AF,$E:$E,$E449))))</f>
        <v/>
      </c>
      <c r="CV449" s="223" t="str">
        <f t="array" ref="CV449">IF(AG449="","",
IF(INDEX(Settings!$H:$H,MATCH(CV$1,Settings!$G:$G,0))=TRUE,
100-100*(AG449-MINIFS(AG:AG,$E:$E,$E449))/(MAXIFS(AG:AG,$E:$E,$E449)-MINIFS(AG:AG,$E:$E,$E449)),
100*(AG449-MINIFS(AG:AG,$E:$E,$E449))/(MAXIFS(AG:AG,$E:$E,$E449)-MINIFS(AG:AG,$E:$E,$E449))))</f>
        <v/>
      </c>
      <c r="CW449" s="223" t="str">
        <f t="array" ref="CW449">IF(AH449="","",
IF(INDEX(Settings!$H:$H,MATCH(CW$1,Settings!$G:$G,0))=TRUE,
100-100*(AH449-MINIFS(AH:AH,$E:$E,$E449))/(MAXIFS(AH:AH,$E:$E,$E449)-MINIFS(AH:AH,$E:$E,$E449)),
100*(AH449-MINIFS(AH:AH,$E:$E,$E449))/(MAXIFS(AH:AH,$E:$E,$E449)-MINIFS(AH:AH,$E:$E,$E449))))</f>
        <v/>
      </c>
      <c r="CX449" s="223" t="str">
        <f t="array" ref="CX449">IF(AI449="","",
IF(INDEX(Settings!$H:$H,MATCH(CX$1,Settings!$G:$G,0))=TRUE,
100-100*(AI449-MINIFS(AI:AI,$E:$E,$E449))/(MAXIFS(AI:AI,$E:$E,$E449)-MINIFS(AI:AI,$E:$E,$E449)),
100*(AI449-MINIFS(AI:AI,$E:$E,$E449))/(MAXIFS(AI:AI,$E:$E,$E449)-MINIFS(AI:AI,$E:$E,$E449))))</f>
        <v/>
      </c>
      <c r="CY449" s="223" t="str">
        <f t="array" ref="CY449">IF(AJ449="","",
IF(INDEX(Settings!$H:$H,MATCH(CY$1,Settings!$G:$G,0))=TRUE,
100-100*(AJ449-MINIFS(AJ:AJ,$E:$E,$E449))/(MAXIFS(AJ:AJ,$E:$E,$E449)-MINIFS(AJ:AJ,$E:$E,$E449)),
100*(AJ449-MINIFS(AJ:AJ,$E:$E,$E449))/(MAXIFS(AJ:AJ,$E:$E,$E449)-MINIFS(AJ:AJ,$E:$E,$E449))))</f>
        <v/>
      </c>
      <c r="CZ449" s="223" t="str">
        <f t="array" ref="CZ449">IF(AK449="","",
IF(INDEX(Settings!$H:$H,MATCH(CZ$1,Settings!$G:$G,0))=TRUE,
100-100*(AK449-MINIFS(AK:AK,$E:$E,$E449))/(MAXIFS(AK:AK,$E:$E,$E449)-MINIFS(AK:AK,$E:$E,$E449)),
100*(AK449-MINIFS(AK:AK,$E:$E,$E449))/(MAXIFS(AK:AK,$E:$E,$E449)-MINIFS(AK:AK,$E:$E,$E449))))</f>
        <v/>
      </c>
      <c r="DA449" s="223" t="str">
        <f t="array" ref="DA449">IF(AL449="","",
IF(INDEX(Settings!$H:$H,MATCH(DA$1,Settings!$G:$G,0))=TRUE,
100-100*(AL449-MINIFS(AL:AL,$E:$E,$E449))/(MAXIFS(AL:AL,$E:$E,$E449)-MINIFS(AL:AL,$E:$E,$E449)),
100*(AL449-MINIFS(AL:AL,$E:$E,$E449))/(MAXIFS(AL:AL,$E:$E,$E449)-MINIFS(AL:AL,$E:$E,$E449))))</f>
        <v/>
      </c>
      <c r="DB449" s="223" t="str">
        <f t="array" ref="DB449">IF(AM449="","",
IF(INDEX(Settings!$H:$H,MATCH(DB$1,Settings!$G:$G,0))=TRUE,
100-100*(AM449-MINIFS(AM:AM,$E:$E,$E449))/(MAXIFS(AM:AM,$E:$E,$E449)-MINIFS(AM:AM,$E:$E,$E449)),
100*(AM449-MINIFS(AM:AM,$E:$E,$E449))/(MAXIFS(AM:AM,$E:$E,$E449)-MINIFS(AM:AM,$E:$E,$E449))))</f>
        <v/>
      </c>
      <c r="DC449" s="223" t="str">
        <f t="array" ref="DC449">IF(AN449="","",
IF(INDEX(Settings!$H:$H,MATCH(DC$1,Settings!$G:$G,0))=TRUE,
100-100*(AN449-MINIFS(AN:AN,$E:$E,$E449))/(MAXIFS(AN:AN,$E:$E,$E449)-MINIFS(AN:AN,$E:$E,$E449)),
100*(AN449-MINIFS(AN:AN,$E:$E,$E449))/(MAXIFS(AN:AN,$E:$E,$E449)-MINIFS(AN:AN,$E:$E,$E449))))</f>
        <v/>
      </c>
      <c r="DD449" s="223" t="str">
        <f t="array" ref="DD449">IF(AO449="","",
IF(INDEX(Settings!$H:$H,MATCH(DD$1,Settings!$G:$G,0))=TRUE,
100-100*(AO449-MINIFS(AO:AO,$E:$E,$E449))/(MAXIFS(AO:AO,$E:$E,$E449)-MINIFS(AO:AO,$E:$E,$E449)),
100*(AO449-MINIFS(AO:AO,$E:$E,$E449))/(MAXIFS(AO:AO,$E:$E,$E449)-MINIFS(AO:AO,$E:$E,$E449))))</f>
        <v/>
      </c>
      <c r="DE449" s="223" t="str">
        <f t="array" ref="DE449">IF(AP449="","",
IF(INDEX(Settings!$H:$H,MATCH(DE$1,Settings!$G:$G,0))=TRUE,
100-100*(AP449-MINIFS(AP:AP,$E:$E,$E449))/(MAXIFS(AP:AP,$E:$E,$E449)-MINIFS(AP:AP,$E:$E,$E449)),
100*(AP449-MINIFS(AP:AP,$E:$E,$E449))/(MAXIFS(AP:AP,$E:$E,$E449)-MINIFS(AP:AP,$E:$E,$E449))))</f>
        <v/>
      </c>
      <c r="DF449" s="223" t="str">
        <f t="array" ref="DF449">IF(AQ449="","",
IF(INDEX(Settings!$H:$H,MATCH(DF$1,Settings!$G:$G,0))=TRUE,
100-100*(AQ449-MINIFS(AQ:AQ,$E:$E,$E449))/(MAXIFS(AQ:AQ,$E:$E,$E449)-MINIFS(AQ:AQ,$E:$E,$E449)),
100*(AQ449-MINIFS(AQ:AQ,$E:$E,$E449))/(MAXIFS(AQ:AQ,$E:$E,$E449)-MINIFS(AQ:AQ,$E:$E,$E449))))</f>
        <v/>
      </c>
      <c r="DG449" s="223" t="str">
        <f t="array" ref="DG449">IF(AR449="","",
IF(INDEX(Settings!$H:$H,MATCH(DG$1,Settings!$G:$G,0))=TRUE,
100-100*(AR449-MINIFS(AR:AR,$E:$E,$E449))/(MAXIFS(AR:AR,$E:$E,$E449)-MINIFS(AR:AR,$E:$E,$E449)),
100*(AR449-MINIFS(AR:AR,$E:$E,$E449))/(MAXIFS(AR:AR,$E:$E,$E449)-MINIFS(AR:AR,$E:$E,$E449))))</f>
        <v/>
      </c>
      <c r="DH449" s="223" t="str">
        <f t="array" ref="DH449">IF(AS449="","",
IF(INDEX(Settings!$H:$H,MATCH(DH$1,Settings!$G:$G,0))=TRUE,
100-100*(AS449-MINIFS(AS:AS,$E:$E,$E449))/(MAXIFS(AS:AS,$E:$E,$E449)-MINIFS(AS:AS,$E:$E,$E449)),
100*(AS449-MINIFS(AS:AS,$E:$E,$E449))/(MAXIFS(AS:AS,$E:$E,$E449)-MINIFS(AS:AS,$E:$E,$E449))))</f>
        <v/>
      </c>
      <c r="DI449" s="223" t="str">
        <f t="array" ref="DI449">IF(AT449="","",
IF(INDEX(Settings!$H:$H,MATCH(DI$1,Settings!$G:$G,0))=TRUE,
100-100*(AT449-MINIFS(AT:AT,$E:$E,$E449))/(MAXIFS(AT:AT,$E:$E,$E449)-MINIFS(AT:AT,$E:$E,$E449)),
100*(AT449-MINIFS(AT:AT,$E:$E,$E449))/(MAXIFS(AT:AT,$E:$E,$E449)-MINIFS(AT:AT,$E:$E,$E449))))</f>
        <v/>
      </c>
      <c r="DJ449" s="223" t="str">
        <f t="array" ref="DJ449">IF(AU449="","",
IF(INDEX(Settings!$H:$H,MATCH(DJ$1,Settings!$G:$G,0))=TRUE,
100-100*(AU449-MINIFS(AU:AU,$E:$E,$E449))/(MAXIFS(AU:AU,$E:$E,$E449)-MINIFS(AU:AU,$E:$E,$E449)),
100*(AU449-MINIFS(AU:AU,$E:$E,$E449))/(MAXIFS(AU:AU,$E:$E,$E449)-MINIFS(AU:AU,$E:$E,$E449))))</f>
        <v/>
      </c>
      <c r="DK449" s="223" t="str">
        <f t="array" ref="DK449">IF(AV449="","",
IF(INDEX(Settings!$H:$H,MATCH(DK$1,Settings!$G:$G,0))=TRUE,
100-100*(AV449-MINIFS(AV:AV,$E:$E,$E449))/(MAXIFS(AV:AV,$E:$E,$E449)-MINIFS(AV:AV,$E:$E,$E449)),
100*(AV449-MINIFS(AV:AV,$E:$E,$E449))/(MAXIFS(AV:AV,$E:$E,$E449)-MINIFS(AV:AV,$E:$E,$E449))))</f>
        <v/>
      </c>
      <c r="DL449" s="223" t="str">
        <f t="array" ref="DL449">IF(AW449="","",
IF(INDEX(Settings!$H:$H,MATCH(DL$1,Settings!$G:$G,0))=TRUE,
100-100*(AW449-MINIFS(AW:AW,$E:$E,$E449))/(MAXIFS(AW:AW,$E:$E,$E449)-MINIFS(AW:AW,$E:$E,$E449)),
100*(AW449-MINIFS(AW:AW,$E:$E,$E449))/(MAXIFS(AW:AW,$E:$E,$E449)-MINIFS(AW:AW,$E:$E,$E449))))</f>
        <v/>
      </c>
      <c r="DM449" s="223" t="str">
        <f t="array" ref="DM449">IF(AX449="","",
IF(INDEX(Settings!$H:$H,MATCH(DM$1,Settings!$G:$G,0))=TRUE,
100-100*(AX449-MINIFS(AX:AX,$E:$E,$E449))/(MAXIFS(AX:AX,$E:$E,$E449)-MINIFS(AX:AX,$E:$E,$E449)),
100*(AX449-MINIFS(AX:AX,$E:$E,$E449))/(MAXIFS(AX:AX,$E:$E,$E449)-MINIFS(AX:AX,$E:$E,$E449))))</f>
        <v/>
      </c>
      <c r="DN449" s="223" t="str">
        <f t="array" ref="DN449">IF(AY449="","",
IF(INDEX(Settings!$H:$H,MATCH(DN$1,Settings!$G:$G,0))=TRUE,
100-100*(AY449-MINIFS(AY:AY,$E:$E,$E449))/(MAXIFS(AY:AY,$E:$E,$E449)-MINIFS(AY:AY,$E:$E,$E449)),
100*(AY449-MINIFS(AY:AY,$E:$E,$E449))/(MAXIFS(AY:AY,$E:$E,$E449)-MINIFS(AY:AY,$E:$E,$E449))))</f>
        <v/>
      </c>
      <c r="DO449" s="223" t="str">
        <f t="array" ref="DO449">IF(AZ449="","",
IF(INDEX(Settings!$H:$H,MATCH(DO$1,Settings!$G:$G,0))=TRUE,
100-100*(AZ449-MINIFS(AZ:AZ,$E:$E,$E449))/(MAXIFS(AZ:AZ,$E:$E,$E449)-MINIFS(AZ:AZ,$E:$E,$E449)),
100*(AZ449-MINIFS(AZ:AZ,$E:$E,$E449))/(MAXIFS(AZ:AZ,$E:$E,$E449)-MINIFS(AZ:AZ,$E:$E,$E449))))</f>
        <v/>
      </c>
      <c r="DP449" s="223" t="str">
        <f t="array" ref="DP449">IF(BA449="","",
IF(INDEX(Settings!$H:$H,MATCH(DP$1,Settings!$G:$G,0))=TRUE,
100-100*(BA449-MINIFS(BA:BA,$E:$E,$E449))/(MAXIFS(BA:BA,$E:$E,$E449)-MINIFS(BA:BA,$E:$E,$E449)),
100*(BA449-MINIFS(BA:BA,$E:$E,$E449))/(MAXIFS(BA:BA,$E:$E,$E449)-MINIFS(BA:BA,$E:$E,$E449))))</f>
        <v/>
      </c>
      <c r="DQ449" s="223" t="str">
        <f t="array" ref="DQ449">IF(BB449="","",
IF(INDEX(Settings!$H:$H,MATCH(DQ$1,Settings!$G:$G,0))=TRUE,
100-100*(BB449-MINIFS(BB:BB,$E:$E,$E449))/(MAXIFS(BB:BB,$E:$E,$E449)-MINIFS(BB:BB,$E:$E,$E449)),
100*(BB449-MINIFS(BB:BB,$E:$E,$E449))/(MAXIFS(BB:BB,$E:$E,$E449)-MINIFS(BB:BB,$E:$E,$E449))))</f>
        <v/>
      </c>
      <c r="DR449" s="223" t="str">
        <f t="array" ref="DR449">IF(BC449="","",
IF(INDEX(Settings!$H:$H,MATCH(DR$1,Settings!$G:$G,0))=TRUE,
100-100*(BC449-MINIFS(BC:BC,$E:$E,$E449))/(MAXIFS(BC:BC,$E:$E,$E449)-MINIFS(BC:BC,$E:$E,$E449)),
100*(BC449-MINIFS(BC:BC,$E:$E,$E449))/(MAXIFS(BC:BC,$E:$E,$E449)-MINIFS(BC:BC,$E:$E,$E449))))</f>
        <v/>
      </c>
      <c r="DS449" s="223" t="str">
        <f t="array" ref="DS449">IF(BD449="","",
IF(INDEX(Settings!$H:$H,MATCH(DS$1,Settings!$G:$G,0))=TRUE,
100-100*(BD449-MINIFS(BD:BD,$E:$E,$E449))/(MAXIFS(BD:BD,$E:$E,$E449)-MINIFS(BD:BD,$E:$E,$E449)),
100*(BD449-MINIFS(BD:BD,$E:$E,$E449))/(MAXIFS(BD:BD,$E:$E,$E449)-MINIFS(BD:BD,$E:$E,$E449))))</f>
        <v/>
      </c>
      <c r="DT449" s="223" t="str">
        <f t="array" ref="DT449">IF(BE449="","",
IF(INDEX(Settings!$H:$H,MATCH(DT$1,Settings!$G:$G,0))=TRUE,
100-100*(BE449-MINIFS(BE:BE,$E:$E,$E449))/(MAXIFS(BE:BE,$E:$E,$E449)-MINIFS(BE:BE,$E:$E,$E449)),
100*(BE449-MINIFS(BE:BE,$E:$E,$E449))/(MAXIFS(BE:BE,$E:$E,$E449)-MINIFS(BE:BE,$E:$E,$E449))))</f>
        <v/>
      </c>
      <c r="DU449" s="223" t="str">
        <f t="array" ref="DU449">IF(BF449="","",
IF(INDEX(Settings!$H:$H,MATCH(DU$1,Settings!$G:$G,0))=TRUE,
100-100*(BF449-MINIFS(BF:BF,$E:$E,$E449))/(MAXIFS(BF:BF,$E:$E,$E449)-MINIFS(BF:BF,$E:$E,$E449)),
100*(BF449-MINIFS(BF:BF,$E:$E,$E449))/(MAXIFS(BF:BF,$E:$E,$E449)-MINIFS(BF:BF,$E:$E,$E449))))</f>
        <v/>
      </c>
      <c r="DV449" s="223" t="str">
        <f t="array" ref="DV449">IF(BG449="","",
IF(INDEX(Settings!$H:$H,MATCH(DV$1,Settings!$G:$G,0))=TRUE,
100-100*(BG449-MINIFS(BG:BG,$E:$E,$E449))/(MAXIFS(BG:BG,$E:$E,$E449)-MINIFS(BG:BG,$E:$E,$E449)),
100*(BG449-MINIFS(BG:BG,$E:$E,$E449))/(MAXIFS(BG:BG,$E:$E,$E449)-MINIFS(BG:BG,$E:$E,$E449))))</f>
        <v/>
      </c>
      <c r="DW449" s="223" t="str">
        <f t="array" ref="DW449">IF(BH449="","",
IF(INDEX(Settings!$H:$H,MATCH(DW$1,Settings!$G:$G,0))=TRUE,
100-100*(BH449-MINIFS(BH:BH,$E:$E,$E449))/(MAXIFS(BH:BH,$E:$E,$E449)-MINIFS(BH:BH,$E:$E,$E449)),
100*(BH449-MINIFS(BH:BH,$E:$E,$E449))/(MAXIFS(BH:BH,$E:$E,$E449)-MINIFS(BH:BH,$E:$E,$E449))))</f>
        <v/>
      </c>
      <c r="DX449" s="223" t="str">
        <f t="array" ref="DX449">IF(BI449="","",
IF(INDEX(Settings!$H:$H,MATCH(DX$1,Settings!$G:$G,0))=TRUE,
100-100*(BI449-MINIFS(BI:BI,$E:$E,$E449))/(MAXIFS(BI:BI,$E:$E,$E449)-MINIFS(BI:BI,$E:$E,$E449)),
100*(BI449-MINIFS(BI:BI,$E:$E,$E449))/(MAXIFS(BI:BI,$E:$E,$E449)-MINIFS(BI:BI,$E:$E,$E449))))</f>
        <v/>
      </c>
      <c r="DY449" s="223" t="str">
        <f t="array" ref="DY449">IF(BJ449="","",
IF(INDEX(Settings!$H:$H,MATCH(DY$1,Settings!$G:$G,0))=TRUE,
100-100*(BJ449-MINIFS(BJ:BJ,$E:$E,$E449))/(MAXIFS(BJ:BJ,$E:$E,$E449)-MINIFS(BJ:BJ,$E:$E,$E449)),
100*(BJ449-MINIFS(BJ:BJ,$E:$E,$E449))/(MAXIFS(BJ:BJ,$E:$E,$E449)-MINIFS(BJ:BJ,$E:$E,$E449))))</f>
        <v/>
      </c>
      <c r="DZ449" s="225"/>
      <c r="EA449" s="225"/>
      <c r="EB449" s="225" t="str">
        <f t="shared" si="8"/>
        <v/>
      </c>
      <c r="EC449" s="225" t="str">
        <f t="shared" si="9"/>
        <v/>
      </c>
      <c r="ED449" s="225" t="str">
        <f t="shared" si="10"/>
        <v/>
      </c>
      <c r="EE449" s="225" t="str">
        <f t="shared" si="11"/>
        <v/>
      </c>
      <c r="EF449" s="225" t="str">
        <f t="shared" si="12"/>
        <v/>
      </c>
      <c r="EG449" s="225" t="str">
        <f t="shared" si="13"/>
        <v/>
      </c>
      <c r="EH449" s="225"/>
      <c r="EI449" s="225"/>
      <c r="EJ449" s="225"/>
      <c r="EK449" s="225"/>
      <c r="EL449" s="225"/>
      <c r="EM449" s="225"/>
    </row>
    <row r="450">
      <c r="A450" s="231"/>
      <c r="B450" s="231"/>
      <c r="C450" s="231"/>
      <c r="D450" s="231" t="str">
        <f t="array" ref="D450">IFERROR(INDEX(Profiles!$B:$B,MATCH($A450,Profiles!$A:$A,0)),"")</f>
        <v/>
      </c>
      <c r="E450" s="231"/>
      <c r="F450" s="231"/>
      <c r="G450" s="231"/>
      <c r="H450" s="231"/>
      <c r="I450" s="231" t="str">
        <f>IF(A450="","",IF(Settings!$N$3="DATE",F450&amp;": "&amp;TEXT(B450,"M/DD/YY"),F450&amp;": "&amp;H450))</f>
        <v/>
      </c>
      <c r="J450" s="231"/>
      <c r="K450" s="231"/>
      <c r="L450" s="231"/>
      <c r="M450" s="232" t="str">
        <f t="shared" si="14"/>
        <v/>
      </c>
      <c r="N450" s="231"/>
      <c r="O450" s="231"/>
      <c r="P450" s="231"/>
      <c r="Q450" s="231"/>
      <c r="R450" s="231"/>
      <c r="S450" s="230" t="str">
        <f>IFERROR(VLOOKUP(AF450, 'YOYO IR Scores'!A:C, 3, FALSE), "")
</f>
        <v/>
      </c>
      <c r="T450" s="231"/>
      <c r="U450" s="231"/>
      <c r="V450" s="231"/>
      <c r="W450" s="231"/>
      <c r="X450" s="233" t="str">
        <f t="shared" si="4"/>
        <v/>
      </c>
      <c r="Y450" s="234" t="str">
        <f t="shared" si="5"/>
        <v/>
      </c>
      <c r="Z450" s="234" t="str">
        <f t="shared" si="6"/>
        <v/>
      </c>
      <c r="AA450" s="233" t="str">
        <f t="shared" si="7"/>
        <v/>
      </c>
      <c r="AB450" s="232"/>
      <c r="AC450" s="232"/>
      <c r="AD450" s="232"/>
      <c r="AE450" s="232" t="str">
        <f>IFERROR(VLOOKUP(AF450, 'YOYO IR Scores'!A:C, 2, FALSE), "")</f>
        <v/>
      </c>
      <c r="AF450" s="232"/>
      <c r="AG450" s="232"/>
      <c r="AH450" s="232"/>
      <c r="AI450" s="232"/>
      <c r="AJ450" s="232"/>
      <c r="AK450" s="232"/>
      <c r="AL450" s="232"/>
      <c r="AM450" s="232"/>
      <c r="AN450" s="232"/>
      <c r="AO450" s="232"/>
      <c r="AP450" s="232"/>
      <c r="AQ450" s="232"/>
      <c r="AR450" s="232"/>
      <c r="AS450" s="232"/>
      <c r="AT450" s="232"/>
      <c r="AU450" s="232"/>
      <c r="AV450" s="232"/>
      <c r="AW450" s="232"/>
      <c r="AX450" s="232"/>
      <c r="AY450" s="232"/>
      <c r="AZ450" s="232"/>
      <c r="BA450" s="232"/>
      <c r="BB450" s="232"/>
      <c r="BC450" s="232"/>
      <c r="BD450" s="232"/>
      <c r="BE450" s="232"/>
      <c r="BF450" s="232"/>
      <c r="BG450" s="232"/>
      <c r="BH450" s="232"/>
      <c r="BI450" s="232"/>
      <c r="BJ450" s="232"/>
      <c r="BK450" s="232" t="str">
        <f t="array" ref="BK450">IF(J450="","",
IF(INDEX(Settings!$H:$H,MATCH(BY$1,Settings!$G:$G,0))=TRUE,
100-100*(J450-MIN(J:J))/(MAX(J:J)-MIN(J:J)),
100*(J450-MIN(J:J))/(MAX(J:J)-MIN(J:J))))</f>
        <v/>
      </c>
      <c r="BL450" s="232" t="str">
        <f t="array" ref="BL450">IF(J450="","",
IF(INDEX(Settings!$H:$H,MATCH(BY$1,Settings!$G:$G,0))=TRUE,
100-100*(J450-MINIFS(J:J,$E:$E,$E450))/(MAXIFS(J:J,$E:$E,$E450)-MINIFS(J:J,$E:$E,$E450)),
100*(J450-MINIFS(J:J,$E:$E,$E450))/(MAXIFS(J:J,$E:$E,$E450)-MINIFS(J:J,$E:$E,$E450))))</f>
        <v/>
      </c>
      <c r="BM450" s="232" t="str">
        <f t="array" ref="BM450">IF(J450="","",
IF(INDEX(Settings!$H:$H,MATCH(BY$1,Settings!$G:$G,0))=TRUE,
100-100*(J450-MINIFS(J:J,$E:$E,$E450,$I:$I,$I450))/(MAXIFS(J:J,$E:$E,$E450,$I:$I,$I450)-MINIFS(J:J,$E:$E,$E450,$I:$I,$I450)),
100*(J450-MINIFS(J:J,$E:$E,$E450,$I:$I,$I450))/(MAXIFS(J:J,$E:$E,$E450,$I:$I,$I450)-MINIFS(J:J,$E:$E,$E450,$I:$I,$I450))))</f>
        <v/>
      </c>
      <c r="BN450" s="231" t="str">
        <f t="array" ref="BN450">IF(J450="","",
IF(INDEX(Settings!$H:$H,MATCH(BY$1,Settings!$G:$G,0))=TRUE,
100-100*PERCENTRANK(J:J,J450),
100*PERCENTRANK(J:J,J450)))</f>
        <v/>
      </c>
      <c r="BO450" s="231" t="str">
        <f>IFERROR(__xludf.DUMMYFUNCTION("IF(J450="""","""",
IF(INDEX(Settings!$H:$H,MATCH(BY$1,Settings!$G:$G,0))=TRUE,
100-100*PERCENTRANK(FILTER(J:J,$E:$E=$E450),J450),
100*PERCENTRANK(FILTER(J:J,$E:$E=$E450),J450)))"),"")</f>
        <v/>
      </c>
      <c r="BP450" s="231" t="str">
        <f>IFERROR(__xludf.DUMMYFUNCTION("IF(J450="""","""",
IF(INDEX(Settings!$H:$H,MATCH(BY$1,Settings!$G:$G,0))=TRUE,
100-100*PERCENTRANK(FILTER(J:J,$E:$E=$E450,$I:$I=$I450),J450),
100*PERCENTRANK(FILTER(J:J,$E:$E=$E450,$I:$I=$I450),J450)))"),"")</f>
        <v/>
      </c>
      <c r="BQ450" s="233" t="str">
        <f t="array" ref="BQ450">IF(J450="","",
IF(INDEX(Settings!$H:$H,MATCH(BY$1,Settings!$G:$G,0))=TRUE,
-1*(J450-AVERAGE(J:J))/STDEV(J:J),
(J450-AVERAGE(J:J))/STDEV(J:J)))</f>
        <v/>
      </c>
      <c r="BR450" s="233" t="str">
        <f>IFERROR(__xludf.DUMMYFUNCTION("IF(J450="""","""",
IF(INDEX(Settings!$H:$H,MATCH(BY$1,Settings!$G:$G,0))=TRUE,
-1*(J450-AVERAGEIFS(J:J,$E:$E,$E450))/STDEV(FILTER(J:J,$E:$E=$E450)),
(J450-AVERAGEIFS(J:J,$E:$E,$E450))/STDEV(FILTER(J:J,$E:$E=$E450))))"),"")</f>
        <v/>
      </c>
      <c r="BS450" s="233"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1"/>
      <c r="BX450" s="231"/>
      <c r="BY450" s="232" t="str">
        <f t="array" ref="BY450">IF(J450="","",
IF(INDEX(Settings!$H:$H,MATCH(BY$1,Settings!$G:$G,0))=TRUE,
100-100*(J450-MINIFS(J:J,$E:$E,$E450))/(MAXIFS(J:J,$E:$E,$E450)-MINIFS(J:J,$E:$E,$E450)),
100*(J450-MINIFS(J:J,$E:$E,$E450))/(MAXIFS(J:J,$E:$E,$E450)-MINIFS(J:J,$E:$E,$E450))))</f>
        <v/>
      </c>
      <c r="BZ450" s="232" t="str">
        <f t="array" ref="BZ450">IF(K450="","",
IF(INDEX(Settings!$H:$H,MATCH(BZ$1,Settings!$G:$G,0))=TRUE,
100-100*(K450-MINIFS(K:K,$E:$E,$E450))/(MAXIFS(K:K,$E:$E,$E450)-MINIFS(K:K,$E:$E,$E450)),
100*(K450-MINIFS(K:K,$E:$E,$E450))/(MAXIFS(K:K,$E:$E,$E450)-MINIFS(K:K,$E:$E,$E450))))</f>
        <v/>
      </c>
      <c r="CA450" s="232" t="str">
        <f t="array" ref="CA450">IF(L450="","",
IF(INDEX(Settings!$H:$H,MATCH(CA$1,Settings!$G:$G,0))=TRUE,
100-100*(L450-MINIFS(L:L,$E:$E,$E450))/(MAXIFS(L:L,$E:$E,$E450)-MINIFS(L:L,$E:$E,$E450)),
100*(L450-MINIFS(L:L,$E:$E,$E450))/(MAXIFS(L:L,$E:$E,$E450)-MINIFS(L:L,$E:$E,$E450))))</f>
        <v/>
      </c>
      <c r="CB450" s="232" t="str">
        <f t="array" ref="CB450">IF(M450="","",
IF(INDEX(Settings!$H:$H,MATCH(CB$1,Settings!$G:$G,0))=TRUE,
100-100*(M450-MINIFS(M:M,$E:$E,$E450))/(MAXIFS(M:M,$E:$E,$E450)-MINIFS(M:M,$E:$E,$E450)),
100*(M450-MINIFS(M:M,$E:$E,$E450))/(MAXIFS(M:M,$E:$E,$E450)-MINIFS(M:M,$E:$E,$E450))))</f>
        <v/>
      </c>
      <c r="CC450" s="232" t="str">
        <f t="array" ref="CC450">IF(N450="","",
IF(INDEX(Settings!$H:$H,MATCH(CC$1,Settings!$G:$G,0))=TRUE,
100-100*(N450-MINIFS(N:N,$E:$E,$E450))/(MAXIFS(N:N,$E:$E,$E450)-MINIFS(N:N,$E:$E,$E450)),
100*(N450-MINIFS(N:N,$E:$E,$E450))/(MAXIFS(N:N,$E:$E,$E450)-MINIFS(N:N,$E:$E,$E450))))</f>
        <v/>
      </c>
      <c r="CD450" s="232" t="str">
        <f t="array" ref="CD450">IF(O450="","",
IF(INDEX(Settings!$H:$H,MATCH(CD$1,Settings!$G:$G,0))=TRUE,
100-100*(O450-MINIFS(O:O,$E:$E,$E450))/(MAXIFS(O:O,$E:$E,$E450)-MINIFS(O:O,$E:$E,$E450)),
100*(O450-MINIFS(O:O,$E:$E,$E450))/(MAXIFS(O:O,$E:$E,$E450)-MINIFS(O:O,$E:$E,$E450))))</f>
        <v/>
      </c>
      <c r="CE450" s="232" t="str">
        <f t="array" ref="CE450">IF(P450="","",
IF(INDEX(Settings!$H:$H,MATCH(CE$1,Settings!$G:$G,0))=TRUE,
100-100*(P450-MINIFS(P:P,$E:$E,$E450))/(MAXIFS(P:P,$E:$E,$E450)-MINIFS(P:P,$E:$E,$E450)),
100*(P450-MINIFS(P:P,$E:$E,$E450))/(MAXIFS(P:P,$E:$E,$E450)-MINIFS(P:P,$E:$E,$E450))))</f>
        <v/>
      </c>
      <c r="CF450" s="232" t="str">
        <f t="array" ref="CF450">IF(Q450="","",
IF(INDEX(Settings!$H:$H,MATCH(CF$1,Settings!$G:$G,0))=TRUE,
100-100*(Q450-MINIFS(Q:Q,$E:$E,$E450))/(MAXIFS(Q:Q,$E:$E,$E450)-MINIFS(Q:Q,$E:$E,$E450)),
100*(Q450-MINIFS(Q:Q,$E:$E,$E450))/(MAXIFS(Q:Q,$E:$E,$E450)-MINIFS(Q:Q,$E:$E,$E450))))</f>
        <v/>
      </c>
      <c r="CG450" s="232" t="str">
        <f t="array" ref="CG450">IF(R450="","",
IF(INDEX(Settings!$H:$H,MATCH(CG$1,Settings!$G:$G,0))=TRUE,
100-100*(R450-MINIFS(R:R,$E:$E,$E450))/(MAXIFS(R:R,$E:$E,$E450)-MINIFS(R:R,$E:$E,$E450)),
100*(R450-MINIFS(R:R,$E:$E,$E450))/(MAXIFS(R:R,$E:$E,$E450)-MINIFS(R:R,$E:$E,$E450))))</f>
        <v/>
      </c>
      <c r="CH450" s="232" t="str">
        <f t="array" ref="CH450">IF(S450="","",
IF(INDEX(Settings!$H:$H,MATCH(CH$1,Settings!$G:$G,0))=TRUE,
100-100*(S450-MINIFS(S:S,$E:$E,$E450))/(MAXIFS(S:S,$E:$E,$E450)-MINIFS(S:S,$E:$E,$E450)),
100*(S450-MINIFS(S:S,$E:$E,$E450))/(MAXIFS(S:S,$E:$E,$E450)-MINIFS(S:S,$E:$E,$E450))))</f>
        <v/>
      </c>
      <c r="CI450" s="232" t="str">
        <f t="array" ref="CI450">IF(T450="","",
IF(INDEX(Settings!$H:$H,MATCH(CI$1,Settings!$G:$G,0))=TRUE,
100-100*(T450-MINIFS(T:T,$E:$E,$E450))/(MAXIFS(T:T,$E:$E,$E450)-MINIFS(T:T,$E:$E,$E450)),
100*(T450-MINIFS(T:T,$E:$E,$E450))/(MAXIFS(T:T,$E:$E,$E450)-MINIFS(T:T,$E:$E,$E450))))</f>
        <v/>
      </c>
      <c r="CJ450" s="232" t="str">
        <f t="array" ref="CJ450">IF(U450="","",
IF(INDEX(Settings!$H:$H,MATCH(CJ$1,Settings!$G:$G,0))=TRUE,
100-100*(U450-MINIFS(U:U,$E:$E,$E450))/(MAXIFS(U:U,$E:$E,$E450)-MINIFS(U:U,$E:$E,$E450)),
100*(U450-MINIFS(U:U,$E:$E,$E450))/(MAXIFS(U:U,$E:$E,$E450)-MINIFS(U:U,$E:$E,$E450))))</f>
        <v/>
      </c>
      <c r="CK450" s="232" t="str">
        <f t="array" ref="CK450">IF(V450="","",
IF(INDEX(Settings!$H:$H,MATCH(CK$1,Settings!$G:$G,0))=TRUE,
100-100*(V450-MINIFS(V:V,$E:$E,$E450))/(MAXIFS(V:V,$E:$E,$E450)-MINIFS(V:V,$E:$E,$E450)),
100*(V450-MINIFS(V:V,$E:$E,$E450))/(MAXIFS(V:V,$E:$E,$E450)-MINIFS(V:V,$E:$E,$E450))))</f>
        <v/>
      </c>
      <c r="CL450" s="232" t="str">
        <f t="array" ref="CL450">IF(W450="","",
IF(INDEX(Settings!$H:$H,MATCH(CL$1,Settings!$G:$G,0))=TRUE,
100-100*(W450-MINIFS(W:W,$E:$E,$E450))/(MAXIFS(W:W,$E:$E,$E450)-MINIFS(W:W,$E:$E,$E450)),
100*(W450-MINIFS(W:W,$E:$E,$E450))/(MAXIFS(W:W,$E:$E,$E450)-MINIFS(W:W,$E:$E,$E450))))</f>
        <v/>
      </c>
      <c r="CM450" s="232" t="str">
        <f t="array" ref="CM450">IF(X450="","",
IF(INDEX(Settings!$H:$H,MATCH(CM$1,Settings!$G:$G,0))=TRUE,
100-100*(X450-MINIFS(X:X,$E:$E,$E450))/(MAXIFS(X:X,$E:$E,$E450)-MINIFS(X:X,$E:$E,$E450)),
100*(X450-MINIFS(X:X,$E:$E,$E450))/(MAXIFS(X:X,$E:$E,$E450)-MINIFS(X:X,$E:$E,$E450))))</f>
        <v/>
      </c>
      <c r="CN450" s="232" t="str">
        <f t="array" ref="CN450">IF(Y450="","",
IF(INDEX(Settings!$H:$H,MATCH(CN$1,Settings!$G:$G,0))=TRUE,
100-100*(Y450-MINIFS(Y:Y,$E:$E,$E450))/(MAXIFS(Y:Y,$E:$E,$E450)-MINIFS(Y:Y,$E:$E,$E450)),
100*(Y450-MINIFS(Y:Y,$E:$E,$E450))/(MAXIFS(Y:Y,$E:$E,$E450)-MINIFS(Y:Y,$E:$E,$E450))))</f>
        <v/>
      </c>
      <c r="CO450" s="232" t="str">
        <f t="array" ref="CO450">IF(Z450="","",
IF(INDEX(Settings!$H:$H,MATCH(CO$1,Settings!$G:$G,0))=TRUE,
100-100*(Z450-MINIFS(Z:Z,$E:$E,$E450))/(MAXIFS(Z:Z,$E:$E,$E450)-MINIFS(Z:Z,$E:$E,$E450)),
100*(Z450-MINIFS(Z:Z,$E:$E,$E450))/(MAXIFS(Z:Z,$E:$E,$E450)-MINIFS(Z:Z,$E:$E,$E450))))</f>
        <v/>
      </c>
      <c r="CP450" s="232" t="str">
        <f t="array" ref="CP450">IF(AA450="","",
IF(INDEX(Settings!$H:$H,MATCH(CP$1,Settings!$G:$G,0))=TRUE,
100-100*(AA450-MINIFS(AA:AA,$E:$E,$E450))/(MAXIFS(AA:AA,$E:$E,$E450)-MINIFS(AA:AA,$E:$E,$E450)),
100*(AA450-MINIFS(AA:AA,$E:$E,$E450))/(MAXIFS(AA:AA,$E:$E,$E450)-MINIFS(AA:AA,$E:$E,$E450))))</f>
        <v/>
      </c>
      <c r="CQ450" s="232" t="str">
        <f t="array" ref="CQ450">IF(AB450="","",
IF(INDEX(Settings!$H:$H,MATCH(CQ$1,Settings!$G:$G,0))=TRUE,
100-100*(AB450-MINIFS(AB:AB,$E:$E,$E450))/(MAXIFS(AB:AB,$E:$E,$E450)-MINIFS(AB:AB,$E:$E,$E450)),
100*(AB450-MINIFS(AB:AB,$E:$E,$E450))/(MAXIFS(AB:AB,$E:$E,$E450)-MINIFS(AB:AB,$E:$E,$E450))))</f>
        <v/>
      </c>
      <c r="CR450" s="232" t="str">
        <f t="array" ref="CR450">IF(AC450="","",
IF(INDEX(Settings!$H:$H,MATCH(CR$1,Settings!$G:$G,0))=TRUE,
100-100*(AC450-MINIFS(AC:AC,$E:$E,$E450))/(MAXIFS(AC:AC,$E:$E,$E450)-MINIFS(AC:AC,$E:$E,$E450)),
100*(AC450-MINIFS(AC:AC,$E:$E,$E450))/(MAXIFS(AC:AC,$E:$E,$E450)-MINIFS(AC:AC,$E:$E,$E450))))</f>
        <v/>
      </c>
      <c r="CS450" s="232" t="str">
        <f t="array" ref="CS450">IF(AD450="","",
IF(INDEX(Settings!$H:$H,MATCH(CS$1,Settings!$G:$G,0))=TRUE,
100-100*(AD450-MINIFS(AD:AD,$E:$E,$E450))/(MAXIFS(AD:AD,$E:$E,$E450)-MINIFS(AD:AD,$E:$E,$E450)),
100*(AD450-MINIFS(AD:AD,$E:$E,$E450))/(MAXIFS(AD:AD,$E:$E,$E450)-MINIFS(AD:AD,$E:$E,$E450))))</f>
        <v/>
      </c>
      <c r="CT450" s="232" t="str">
        <f t="array" ref="CT450">IF(AE450="","",
IF(INDEX(Settings!$H:$H,MATCH(CT$1,Settings!$G:$G,0))=TRUE,
100-100*(AE450-MINIFS(AE:AE,$E:$E,$E450))/(MAXIFS(AE:AE,$E:$E,$E450)-MINIFS(AE:AE,$E:$E,$E450)),
100*(AE450-MINIFS(AE:AE,$E:$E,$E450))/(MAXIFS(AE:AE,$E:$E,$E450)-MINIFS(AE:AE,$E:$E,$E450))))</f>
        <v/>
      </c>
      <c r="CU450" s="232" t="str">
        <f t="array" ref="CU450">IF(AF450="","",
IF(INDEX(Settings!$H:$H,MATCH(CU$1,Settings!$G:$G,0))=TRUE,
100-100*(AF450-MINIFS(AF:AF,$E:$E,$E450))/(MAXIFS(AF:AF,$E:$E,$E450)-MINIFS(AF:AF,$E:$E,$E450)),
100*(AF450-MINIFS(AF:AF,$E:$E,$E450))/(MAXIFS(AF:AF,$E:$E,$E450)-MINIFS(AF:AF,$E:$E,$E450))))</f>
        <v/>
      </c>
      <c r="CV450" s="232" t="str">
        <f t="array" ref="CV450">IF(AG450="","",
IF(INDEX(Settings!$H:$H,MATCH(CV$1,Settings!$G:$G,0))=TRUE,
100-100*(AG450-MINIFS(AG:AG,$E:$E,$E450))/(MAXIFS(AG:AG,$E:$E,$E450)-MINIFS(AG:AG,$E:$E,$E450)),
100*(AG450-MINIFS(AG:AG,$E:$E,$E450))/(MAXIFS(AG:AG,$E:$E,$E450)-MINIFS(AG:AG,$E:$E,$E450))))</f>
        <v/>
      </c>
      <c r="CW450" s="232" t="str">
        <f t="array" ref="CW450">IF(AH450="","",
IF(INDEX(Settings!$H:$H,MATCH(CW$1,Settings!$G:$G,0))=TRUE,
100-100*(AH450-MINIFS(AH:AH,$E:$E,$E450))/(MAXIFS(AH:AH,$E:$E,$E450)-MINIFS(AH:AH,$E:$E,$E450)),
100*(AH450-MINIFS(AH:AH,$E:$E,$E450))/(MAXIFS(AH:AH,$E:$E,$E450)-MINIFS(AH:AH,$E:$E,$E450))))</f>
        <v/>
      </c>
      <c r="CX450" s="232" t="str">
        <f t="array" ref="CX450">IF(AI450="","",
IF(INDEX(Settings!$H:$H,MATCH(CX$1,Settings!$G:$G,0))=TRUE,
100-100*(AI450-MINIFS(AI:AI,$E:$E,$E450))/(MAXIFS(AI:AI,$E:$E,$E450)-MINIFS(AI:AI,$E:$E,$E450)),
100*(AI450-MINIFS(AI:AI,$E:$E,$E450))/(MAXIFS(AI:AI,$E:$E,$E450)-MINIFS(AI:AI,$E:$E,$E450))))</f>
        <v/>
      </c>
      <c r="CY450" s="232" t="str">
        <f t="array" ref="CY450">IF(AJ450="","",
IF(INDEX(Settings!$H:$H,MATCH(CY$1,Settings!$G:$G,0))=TRUE,
100-100*(AJ450-MINIFS(AJ:AJ,$E:$E,$E450))/(MAXIFS(AJ:AJ,$E:$E,$E450)-MINIFS(AJ:AJ,$E:$E,$E450)),
100*(AJ450-MINIFS(AJ:AJ,$E:$E,$E450))/(MAXIFS(AJ:AJ,$E:$E,$E450)-MINIFS(AJ:AJ,$E:$E,$E450))))</f>
        <v/>
      </c>
      <c r="CZ450" s="232" t="str">
        <f t="array" ref="CZ450">IF(AK450="","",
IF(INDEX(Settings!$H:$H,MATCH(CZ$1,Settings!$G:$G,0))=TRUE,
100-100*(AK450-MINIFS(AK:AK,$E:$E,$E450))/(MAXIFS(AK:AK,$E:$E,$E450)-MINIFS(AK:AK,$E:$E,$E450)),
100*(AK450-MINIFS(AK:AK,$E:$E,$E450))/(MAXIFS(AK:AK,$E:$E,$E450)-MINIFS(AK:AK,$E:$E,$E450))))</f>
        <v/>
      </c>
      <c r="DA450" s="232" t="str">
        <f t="array" ref="DA450">IF(AL450="","",
IF(INDEX(Settings!$H:$H,MATCH(DA$1,Settings!$G:$G,0))=TRUE,
100-100*(AL450-MINIFS(AL:AL,$E:$E,$E450))/(MAXIFS(AL:AL,$E:$E,$E450)-MINIFS(AL:AL,$E:$E,$E450)),
100*(AL450-MINIFS(AL:AL,$E:$E,$E450))/(MAXIFS(AL:AL,$E:$E,$E450)-MINIFS(AL:AL,$E:$E,$E450))))</f>
        <v/>
      </c>
      <c r="DB450" s="232" t="str">
        <f t="array" ref="DB450">IF(AM450="","",
IF(INDEX(Settings!$H:$H,MATCH(DB$1,Settings!$G:$G,0))=TRUE,
100-100*(AM450-MINIFS(AM:AM,$E:$E,$E450))/(MAXIFS(AM:AM,$E:$E,$E450)-MINIFS(AM:AM,$E:$E,$E450)),
100*(AM450-MINIFS(AM:AM,$E:$E,$E450))/(MAXIFS(AM:AM,$E:$E,$E450)-MINIFS(AM:AM,$E:$E,$E450))))</f>
        <v/>
      </c>
      <c r="DC450" s="232" t="str">
        <f t="array" ref="DC450">IF(AN450="","",
IF(INDEX(Settings!$H:$H,MATCH(DC$1,Settings!$G:$G,0))=TRUE,
100-100*(AN450-MINIFS(AN:AN,$E:$E,$E450))/(MAXIFS(AN:AN,$E:$E,$E450)-MINIFS(AN:AN,$E:$E,$E450)),
100*(AN450-MINIFS(AN:AN,$E:$E,$E450))/(MAXIFS(AN:AN,$E:$E,$E450)-MINIFS(AN:AN,$E:$E,$E450))))</f>
        <v/>
      </c>
      <c r="DD450" s="232" t="str">
        <f t="array" ref="DD450">IF(AO450="","",
IF(INDEX(Settings!$H:$H,MATCH(DD$1,Settings!$G:$G,0))=TRUE,
100-100*(AO450-MINIFS(AO:AO,$E:$E,$E450))/(MAXIFS(AO:AO,$E:$E,$E450)-MINIFS(AO:AO,$E:$E,$E450)),
100*(AO450-MINIFS(AO:AO,$E:$E,$E450))/(MAXIFS(AO:AO,$E:$E,$E450)-MINIFS(AO:AO,$E:$E,$E450))))</f>
        <v/>
      </c>
      <c r="DE450" s="232" t="str">
        <f t="array" ref="DE450">IF(AP450="","",
IF(INDEX(Settings!$H:$H,MATCH(DE$1,Settings!$G:$G,0))=TRUE,
100-100*(AP450-MINIFS(AP:AP,$E:$E,$E450))/(MAXIFS(AP:AP,$E:$E,$E450)-MINIFS(AP:AP,$E:$E,$E450)),
100*(AP450-MINIFS(AP:AP,$E:$E,$E450))/(MAXIFS(AP:AP,$E:$E,$E450)-MINIFS(AP:AP,$E:$E,$E450))))</f>
        <v/>
      </c>
      <c r="DF450" s="232" t="str">
        <f t="array" ref="DF450">IF(AQ450="","",
IF(INDEX(Settings!$H:$H,MATCH(DF$1,Settings!$G:$G,0))=TRUE,
100-100*(AQ450-MINIFS(AQ:AQ,$E:$E,$E450))/(MAXIFS(AQ:AQ,$E:$E,$E450)-MINIFS(AQ:AQ,$E:$E,$E450)),
100*(AQ450-MINIFS(AQ:AQ,$E:$E,$E450))/(MAXIFS(AQ:AQ,$E:$E,$E450)-MINIFS(AQ:AQ,$E:$E,$E450))))</f>
        <v/>
      </c>
      <c r="DG450" s="232" t="str">
        <f t="array" ref="DG450">IF(AR450="","",
IF(INDEX(Settings!$H:$H,MATCH(DG$1,Settings!$G:$G,0))=TRUE,
100-100*(AR450-MINIFS(AR:AR,$E:$E,$E450))/(MAXIFS(AR:AR,$E:$E,$E450)-MINIFS(AR:AR,$E:$E,$E450)),
100*(AR450-MINIFS(AR:AR,$E:$E,$E450))/(MAXIFS(AR:AR,$E:$E,$E450)-MINIFS(AR:AR,$E:$E,$E450))))</f>
        <v/>
      </c>
      <c r="DH450" s="232" t="str">
        <f t="array" ref="DH450">IF(AS450="","",
IF(INDEX(Settings!$H:$H,MATCH(DH$1,Settings!$G:$G,0))=TRUE,
100-100*(AS450-MINIFS(AS:AS,$E:$E,$E450))/(MAXIFS(AS:AS,$E:$E,$E450)-MINIFS(AS:AS,$E:$E,$E450)),
100*(AS450-MINIFS(AS:AS,$E:$E,$E450))/(MAXIFS(AS:AS,$E:$E,$E450)-MINIFS(AS:AS,$E:$E,$E450))))</f>
        <v/>
      </c>
      <c r="DI450" s="232" t="str">
        <f t="array" ref="DI450">IF(AT450="","",
IF(INDEX(Settings!$H:$H,MATCH(DI$1,Settings!$G:$G,0))=TRUE,
100-100*(AT450-MINIFS(AT:AT,$E:$E,$E450))/(MAXIFS(AT:AT,$E:$E,$E450)-MINIFS(AT:AT,$E:$E,$E450)),
100*(AT450-MINIFS(AT:AT,$E:$E,$E450))/(MAXIFS(AT:AT,$E:$E,$E450)-MINIFS(AT:AT,$E:$E,$E450))))</f>
        <v/>
      </c>
      <c r="DJ450" s="232" t="str">
        <f t="array" ref="DJ450">IF(AU450="","",
IF(INDEX(Settings!$H:$H,MATCH(DJ$1,Settings!$G:$G,0))=TRUE,
100-100*(AU450-MINIFS(AU:AU,$E:$E,$E450))/(MAXIFS(AU:AU,$E:$E,$E450)-MINIFS(AU:AU,$E:$E,$E450)),
100*(AU450-MINIFS(AU:AU,$E:$E,$E450))/(MAXIFS(AU:AU,$E:$E,$E450)-MINIFS(AU:AU,$E:$E,$E450))))</f>
        <v/>
      </c>
      <c r="DK450" s="232" t="str">
        <f t="array" ref="DK450">IF(AV450="","",
IF(INDEX(Settings!$H:$H,MATCH(DK$1,Settings!$G:$G,0))=TRUE,
100-100*(AV450-MINIFS(AV:AV,$E:$E,$E450))/(MAXIFS(AV:AV,$E:$E,$E450)-MINIFS(AV:AV,$E:$E,$E450)),
100*(AV450-MINIFS(AV:AV,$E:$E,$E450))/(MAXIFS(AV:AV,$E:$E,$E450)-MINIFS(AV:AV,$E:$E,$E450))))</f>
        <v/>
      </c>
      <c r="DL450" s="232" t="str">
        <f t="array" ref="DL450">IF(AW450="","",
IF(INDEX(Settings!$H:$H,MATCH(DL$1,Settings!$G:$G,0))=TRUE,
100-100*(AW450-MINIFS(AW:AW,$E:$E,$E450))/(MAXIFS(AW:AW,$E:$E,$E450)-MINIFS(AW:AW,$E:$E,$E450)),
100*(AW450-MINIFS(AW:AW,$E:$E,$E450))/(MAXIFS(AW:AW,$E:$E,$E450)-MINIFS(AW:AW,$E:$E,$E450))))</f>
        <v/>
      </c>
      <c r="DM450" s="232" t="str">
        <f t="array" ref="DM450">IF(AX450="","",
IF(INDEX(Settings!$H:$H,MATCH(DM$1,Settings!$G:$G,0))=TRUE,
100-100*(AX450-MINIFS(AX:AX,$E:$E,$E450))/(MAXIFS(AX:AX,$E:$E,$E450)-MINIFS(AX:AX,$E:$E,$E450)),
100*(AX450-MINIFS(AX:AX,$E:$E,$E450))/(MAXIFS(AX:AX,$E:$E,$E450)-MINIFS(AX:AX,$E:$E,$E450))))</f>
        <v/>
      </c>
      <c r="DN450" s="232" t="str">
        <f t="array" ref="DN450">IF(AY450="","",
IF(INDEX(Settings!$H:$H,MATCH(DN$1,Settings!$G:$G,0))=TRUE,
100-100*(AY450-MINIFS(AY:AY,$E:$E,$E450))/(MAXIFS(AY:AY,$E:$E,$E450)-MINIFS(AY:AY,$E:$E,$E450)),
100*(AY450-MINIFS(AY:AY,$E:$E,$E450))/(MAXIFS(AY:AY,$E:$E,$E450)-MINIFS(AY:AY,$E:$E,$E450))))</f>
        <v/>
      </c>
      <c r="DO450" s="232" t="str">
        <f t="array" ref="DO450">IF(AZ450="","",
IF(INDEX(Settings!$H:$H,MATCH(DO$1,Settings!$G:$G,0))=TRUE,
100-100*(AZ450-MINIFS(AZ:AZ,$E:$E,$E450))/(MAXIFS(AZ:AZ,$E:$E,$E450)-MINIFS(AZ:AZ,$E:$E,$E450)),
100*(AZ450-MINIFS(AZ:AZ,$E:$E,$E450))/(MAXIFS(AZ:AZ,$E:$E,$E450)-MINIFS(AZ:AZ,$E:$E,$E450))))</f>
        <v/>
      </c>
      <c r="DP450" s="232" t="str">
        <f t="array" ref="DP450">IF(BA450="","",
IF(INDEX(Settings!$H:$H,MATCH(DP$1,Settings!$G:$G,0))=TRUE,
100-100*(BA450-MINIFS(BA:BA,$E:$E,$E450))/(MAXIFS(BA:BA,$E:$E,$E450)-MINIFS(BA:BA,$E:$E,$E450)),
100*(BA450-MINIFS(BA:BA,$E:$E,$E450))/(MAXIFS(BA:BA,$E:$E,$E450)-MINIFS(BA:BA,$E:$E,$E450))))</f>
        <v/>
      </c>
      <c r="DQ450" s="232" t="str">
        <f t="array" ref="DQ450">IF(BB450="","",
IF(INDEX(Settings!$H:$H,MATCH(DQ$1,Settings!$G:$G,0))=TRUE,
100-100*(BB450-MINIFS(BB:BB,$E:$E,$E450))/(MAXIFS(BB:BB,$E:$E,$E450)-MINIFS(BB:BB,$E:$E,$E450)),
100*(BB450-MINIFS(BB:BB,$E:$E,$E450))/(MAXIFS(BB:BB,$E:$E,$E450)-MINIFS(BB:BB,$E:$E,$E450))))</f>
        <v/>
      </c>
      <c r="DR450" s="232" t="str">
        <f t="array" ref="DR450">IF(BC450="","",
IF(INDEX(Settings!$H:$H,MATCH(DR$1,Settings!$G:$G,0))=TRUE,
100-100*(BC450-MINIFS(BC:BC,$E:$E,$E450))/(MAXIFS(BC:BC,$E:$E,$E450)-MINIFS(BC:BC,$E:$E,$E450)),
100*(BC450-MINIFS(BC:BC,$E:$E,$E450))/(MAXIFS(BC:BC,$E:$E,$E450)-MINIFS(BC:BC,$E:$E,$E450))))</f>
        <v/>
      </c>
      <c r="DS450" s="232" t="str">
        <f t="array" ref="DS450">IF(BD450="","",
IF(INDEX(Settings!$H:$H,MATCH(DS$1,Settings!$G:$G,0))=TRUE,
100-100*(BD450-MINIFS(BD:BD,$E:$E,$E450))/(MAXIFS(BD:BD,$E:$E,$E450)-MINIFS(BD:BD,$E:$E,$E450)),
100*(BD450-MINIFS(BD:BD,$E:$E,$E450))/(MAXIFS(BD:BD,$E:$E,$E450)-MINIFS(BD:BD,$E:$E,$E450))))</f>
        <v/>
      </c>
      <c r="DT450" s="232" t="str">
        <f t="array" ref="DT450">IF(BE450="","",
IF(INDEX(Settings!$H:$H,MATCH(DT$1,Settings!$G:$G,0))=TRUE,
100-100*(BE450-MINIFS(BE:BE,$E:$E,$E450))/(MAXIFS(BE:BE,$E:$E,$E450)-MINIFS(BE:BE,$E:$E,$E450)),
100*(BE450-MINIFS(BE:BE,$E:$E,$E450))/(MAXIFS(BE:BE,$E:$E,$E450)-MINIFS(BE:BE,$E:$E,$E450))))</f>
        <v/>
      </c>
      <c r="DU450" s="232" t="str">
        <f t="array" ref="DU450">IF(BF450="","",
IF(INDEX(Settings!$H:$H,MATCH(DU$1,Settings!$G:$G,0))=TRUE,
100-100*(BF450-MINIFS(BF:BF,$E:$E,$E450))/(MAXIFS(BF:BF,$E:$E,$E450)-MINIFS(BF:BF,$E:$E,$E450)),
100*(BF450-MINIFS(BF:BF,$E:$E,$E450))/(MAXIFS(BF:BF,$E:$E,$E450)-MINIFS(BF:BF,$E:$E,$E450))))</f>
        <v/>
      </c>
      <c r="DV450" s="232" t="str">
        <f t="array" ref="DV450">IF(BG450="","",
IF(INDEX(Settings!$H:$H,MATCH(DV$1,Settings!$G:$G,0))=TRUE,
100-100*(BG450-MINIFS(BG:BG,$E:$E,$E450))/(MAXIFS(BG:BG,$E:$E,$E450)-MINIFS(BG:BG,$E:$E,$E450)),
100*(BG450-MINIFS(BG:BG,$E:$E,$E450))/(MAXIFS(BG:BG,$E:$E,$E450)-MINIFS(BG:BG,$E:$E,$E450))))</f>
        <v/>
      </c>
      <c r="DW450" s="232" t="str">
        <f t="array" ref="DW450">IF(BH450="","",
IF(INDEX(Settings!$H:$H,MATCH(DW$1,Settings!$G:$G,0))=TRUE,
100-100*(BH450-MINIFS(BH:BH,$E:$E,$E450))/(MAXIFS(BH:BH,$E:$E,$E450)-MINIFS(BH:BH,$E:$E,$E450)),
100*(BH450-MINIFS(BH:BH,$E:$E,$E450))/(MAXIFS(BH:BH,$E:$E,$E450)-MINIFS(BH:BH,$E:$E,$E450))))</f>
        <v/>
      </c>
      <c r="DX450" s="232" t="str">
        <f t="array" ref="DX450">IF(BI450="","",
IF(INDEX(Settings!$H:$H,MATCH(DX$1,Settings!$G:$G,0))=TRUE,
100-100*(BI450-MINIFS(BI:BI,$E:$E,$E450))/(MAXIFS(BI:BI,$E:$E,$E450)-MINIFS(BI:BI,$E:$E,$E450)),
100*(BI450-MINIFS(BI:BI,$E:$E,$E450))/(MAXIFS(BI:BI,$E:$E,$E450)-MINIFS(BI:BI,$E:$E,$E450))))</f>
        <v/>
      </c>
      <c r="DY450" s="232" t="str">
        <f t="array" ref="DY450">IF(BJ450="","",
IF(INDEX(Settings!$H:$H,MATCH(DY$1,Settings!$G:$G,0))=TRUE,
100-100*(BJ450-MINIFS(BJ:BJ,$E:$E,$E450))/(MAXIFS(BJ:BJ,$E:$E,$E450)-MINIFS(BJ:BJ,$E:$E,$E450)),
100*(BJ450-MINIFS(BJ:BJ,$E:$E,$E450))/(MAXIFS(BJ:BJ,$E:$E,$E450)-MINIFS(BJ:BJ,$E:$E,$E450))))</f>
        <v/>
      </c>
      <c r="DZ450" s="234"/>
      <c r="EA450" s="234"/>
      <c r="EB450" s="234" t="str">
        <f t="shared" si="8"/>
        <v/>
      </c>
      <c r="EC450" s="234" t="str">
        <f t="shared" si="9"/>
        <v/>
      </c>
      <c r="ED450" s="234" t="str">
        <f t="shared" si="10"/>
        <v/>
      </c>
      <c r="EE450" s="234" t="str">
        <f t="shared" si="11"/>
        <v/>
      </c>
      <c r="EF450" s="234" t="str">
        <f t="shared" si="12"/>
        <v/>
      </c>
      <c r="EG450" s="234" t="str">
        <f t="shared" si="13"/>
        <v/>
      </c>
      <c r="EH450" s="234"/>
      <c r="EI450" s="234"/>
      <c r="EJ450" s="234"/>
      <c r="EK450" s="234"/>
      <c r="EL450" s="234"/>
      <c r="EM450" s="234"/>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3" t="str">
        <f t="shared" si="14"/>
        <v/>
      </c>
      <c r="N451" s="49"/>
      <c r="O451" s="49"/>
      <c r="P451" s="49"/>
      <c r="Q451" s="49"/>
      <c r="R451" s="49"/>
      <c r="S451" s="222" t="str">
        <f>IFERROR(VLOOKUP(AF451, 'YOYO IR Scores'!A:C, 3, FALSE), "")
</f>
        <v/>
      </c>
      <c r="T451" s="49"/>
      <c r="U451" s="49"/>
      <c r="V451" s="49"/>
      <c r="W451" s="49"/>
      <c r="X451" s="224" t="str">
        <f t="shared" si="4"/>
        <v/>
      </c>
      <c r="Y451" s="225" t="str">
        <f t="shared" si="5"/>
        <v/>
      </c>
      <c r="Z451" s="225" t="str">
        <f t="shared" si="6"/>
        <v/>
      </c>
      <c r="AA451" s="224" t="str">
        <f t="shared" si="7"/>
        <v/>
      </c>
      <c r="AB451" s="223"/>
      <c r="AC451" s="223"/>
      <c r="AD451" s="223"/>
      <c r="AE451" s="223" t="str">
        <f>IFERROR(VLOOKUP(AF451, 'YOYO IR Scores'!A:C, 2, FALSE), "")</f>
        <v/>
      </c>
      <c r="AF451" s="223"/>
      <c r="AG451" s="223"/>
      <c r="AH451" s="223"/>
      <c r="AI451" s="223"/>
      <c r="AJ451" s="223"/>
      <c r="AK451" s="223"/>
      <c r="AL451" s="223"/>
      <c r="AM451" s="223"/>
      <c r="AN451" s="223"/>
      <c r="AO451" s="223"/>
      <c r="AP451" s="223"/>
      <c r="AQ451" s="223"/>
      <c r="AR451" s="223"/>
      <c r="AS451" s="223"/>
      <c r="AT451" s="223"/>
      <c r="AU451" s="223"/>
      <c r="AV451" s="223"/>
      <c r="AW451" s="223"/>
      <c r="AX451" s="223"/>
      <c r="AY451" s="223"/>
      <c r="AZ451" s="223"/>
      <c r="BA451" s="223"/>
      <c r="BB451" s="223"/>
      <c r="BC451" s="223"/>
      <c r="BD451" s="223"/>
      <c r="BE451" s="223"/>
      <c r="BF451" s="223"/>
      <c r="BG451" s="223"/>
      <c r="BH451" s="223"/>
      <c r="BI451" s="223"/>
      <c r="BJ451" s="223"/>
      <c r="BK451" s="223" t="str">
        <f t="array" ref="BK451">IF(J451="","",
IF(INDEX(Settings!$H:$H,MATCH(BY$1,Settings!$G:$G,0))=TRUE,
100-100*(J451-MIN(J:J))/(MAX(J:J)-MIN(J:J)),
100*(J451-MIN(J:J))/(MAX(J:J)-MIN(J:J))))</f>
        <v/>
      </c>
      <c r="BL451" s="223" t="str">
        <f t="array" ref="BL451">IF(J451="","",
IF(INDEX(Settings!$H:$H,MATCH(BY$1,Settings!$G:$G,0))=TRUE,
100-100*(J451-MINIFS(J:J,$E:$E,$E451))/(MAXIFS(J:J,$E:$E,$E451)-MINIFS(J:J,$E:$E,$E451)),
100*(J451-MINIFS(J:J,$E:$E,$E451))/(MAXIFS(J:J,$E:$E,$E451)-MINIFS(J:J,$E:$E,$E451))))</f>
        <v/>
      </c>
      <c r="BM451" s="223"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4" t="str">
        <f t="array" ref="BQ451">IF(J451="","",
IF(INDEX(Settings!$H:$H,MATCH(BY$1,Settings!$G:$G,0))=TRUE,
-1*(J451-AVERAGE(J:J))/STDEV(J:J),
(J451-AVERAGE(J:J))/STDEV(J:J)))</f>
        <v/>
      </c>
      <c r="BR451" s="224" t="str">
        <f>IFERROR(__xludf.DUMMYFUNCTION("IF(J451="""","""",
IF(INDEX(Settings!$H:$H,MATCH(BY$1,Settings!$G:$G,0))=TRUE,
-1*(J451-AVERAGEIFS(J:J,$E:$E,$E451))/STDEV(FILTER(J:J,$E:$E=$E451)),
(J451-AVERAGEIFS(J:J,$E:$E,$E451))/STDEV(FILTER(J:J,$E:$E=$E451))))"),"")</f>
        <v/>
      </c>
      <c r="BS451" s="224"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3" t="str">
        <f t="array" ref="BY451">IF(J451="","",
IF(INDEX(Settings!$H:$H,MATCH(BY$1,Settings!$G:$G,0))=TRUE,
100-100*(J451-MINIFS(J:J,$E:$E,$E451))/(MAXIFS(J:J,$E:$E,$E451)-MINIFS(J:J,$E:$E,$E451)),
100*(J451-MINIFS(J:J,$E:$E,$E451))/(MAXIFS(J:J,$E:$E,$E451)-MINIFS(J:J,$E:$E,$E451))))</f>
        <v/>
      </c>
      <c r="BZ451" s="223" t="str">
        <f t="array" ref="BZ451">IF(K451="","",
IF(INDEX(Settings!$H:$H,MATCH(BZ$1,Settings!$G:$G,0))=TRUE,
100-100*(K451-MINIFS(K:K,$E:$E,$E451))/(MAXIFS(K:K,$E:$E,$E451)-MINIFS(K:K,$E:$E,$E451)),
100*(K451-MINIFS(K:K,$E:$E,$E451))/(MAXIFS(K:K,$E:$E,$E451)-MINIFS(K:K,$E:$E,$E451))))</f>
        <v/>
      </c>
      <c r="CA451" s="223" t="str">
        <f t="array" ref="CA451">IF(L451="","",
IF(INDEX(Settings!$H:$H,MATCH(CA$1,Settings!$G:$G,0))=TRUE,
100-100*(L451-MINIFS(L:L,$E:$E,$E451))/(MAXIFS(L:L,$E:$E,$E451)-MINIFS(L:L,$E:$E,$E451)),
100*(L451-MINIFS(L:L,$E:$E,$E451))/(MAXIFS(L:L,$E:$E,$E451)-MINIFS(L:L,$E:$E,$E451))))</f>
        <v/>
      </c>
      <c r="CB451" s="223" t="str">
        <f t="array" ref="CB451">IF(M451="","",
IF(INDEX(Settings!$H:$H,MATCH(CB$1,Settings!$G:$G,0))=TRUE,
100-100*(M451-MINIFS(M:M,$E:$E,$E451))/(MAXIFS(M:M,$E:$E,$E451)-MINIFS(M:M,$E:$E,$E451)),
100*(M451-MINIFS(M:M,$E:$E,$E451))/(MAXIFS(M:M,$E:$E,$E451)-MINIFS(M:M,$E:$E,$E451))))</f>
        <v/>
      </c>
      <c r="CC451" s="223" t="str">
        <f t="array" ref="CC451">IF(N451="","",
IF(INDEX(Settings!$H:$H,MATCH(CC$1,Settings!$G:$G,0))=TRUE,
100-100*(N451-MINIFS(N:N,$E:$E,$E451))/(MAXIFS(N:N,$E:$E,$E451)-MINIFS(N:N,$E:$E,$E451)),
100*(N451-MINIFS(N:N,$E:$E,$E451))/(MAXIFS(N:N,$E:$E,$E451)-MINIFS(N:N,$E:$E,$E451))))</f>
        <v/>
      </c>
      <c r="CD451" s="223" t="str">
        <f t="array" ref="CD451">IF(O451="","",
IF(INDEX(Settings!$H:$H,MATCH(CD$1,Settings!$G:$G,0))=TRUE,
100-100*(O451-MINIFS(O:O,$E:$E,$E451))/(MAXIFS(O:O,$E:$E,$E451)-MINIFS(O:O,$E:$E,$E451)),
100*(O451-MINIFS(O:O,$E:$E,$E451))/(MAXIFS(O:O,$E:$E,$E451)-MINIFS(O:O,$E:$E,$E451))))</f>
        <v/>
      </c>
      <c r="CE451" s="223" t="str">
        <f t="array" ref="CE451">IF(P451="","",
IF(INDEX(Settings!$H:$H,MATCH(CE$1,Settings!$G:$G,0))=TRUE,
100-100*(P451-MINIFS(P:P,$E:$E,$E451))/(MAXIFS(P:P,$E:$E,$E451)-MINIFS(P:P,$E:$E,$E451)),
100*(P451-MINIFS(P:P,$E:$E,$E451))/(MAXIFS(P:P,$E:$E,$E451)-MINIFS(P:P,$E:$E,$E451))))</f>
        <v/>
      </c>
      <c r="CF451" s="223" t="str">
        <f t="array" ref="CF451">IF(Q451="","",
IF(INDEX(Settings!$H:$H,MATCH(CF$1,Settings!$G:$G,0))=TRUE,
100-100*(Q451-MINIFS(Q:Q,$E:$E,$E451))/(MAXIFS(Q:Q,$E:$E,$E451)-MINIFS(Q:Q,$E:$E,$E451)),
100*(Q451-MINIFS(Q:Q,$E:$E,$E451))/(MAXIFS(Q:Q,$E:$E,$E451)-MINIFS(Q:Q,$E:$E,$E451))))</f>
        <v/>
      </c>
      <c r="CG451" s="223" t="str">
        <f t="array" ref="CG451">IF(R451="","",
IF(INDEX(Settings!$H:$H,MATCH(CG$1,Settings!$G:$G,0))=TRUE,
100-100*(R451-MINIFS(R:R,$E:$E,$E451))/(MAXIFS(R:R,$E:$E,$E451)-MINIFS(R:R,$E:$E,$E451)),
100*(R451-MINIFS(R:R,$E:$E,$E451))/(MAXIFS(R:R,$E:$E,$E451)-MINIFS(R:R,$E:$E,$E451))))</f>
        <v/>
      </c>
      <c r="CH451" s="223" t="str">
        <f t="array" ref="CH451">IF(S451="","",
IF(INDEX(Settings!$H:$H,MATCH(CH$1,Settings!$G:$G,0))=TRUE,
100-100*(S451-MINIFS(S:S,$E:$E,$E451))/(MAXIFS(S:S,$E:$E,$E451)-MINIFS(S:S,$E:$E,$E451)),
100*(S451-MINIFS(S:S,$E:$E,$E451))/(MAXIFS(S:S,$E:$E,$E451)-MINIFS(S:S,$E:$E,$E451))))</f>
        <v/>
      </c>
      <c r="CI451" s="223" t="str">
        <f t="array" ref="CI451">IF(T451="","",
IF(INDEX(Settings!$H:$H,MATCH(CI$1,Settings!$G:$G,0))=TRUE,
100-100*(T451-MINIFS(T:T,$E:$E,$E451))/(MAXIFS(T:T,$E:$E,$E451)-MINIFS(T:T,$E:$E,$E451)),
100*(T451-MINIFS(T:T,$E:$E,$E451))/(MAXIFS(T:T,$E:$E,$E451)-MINIFS(T:T,$E:$E,$E451))))</f>
        <v/>
      </c>
      <c r="CJ451" s="223" t="str">
        <f t="array" ref="CJ451">IF(U451="","",
IF(INDEX(Settings!$H:$H,MATCH(CJ$1,Settings!$G:$G,0))=TRUE,
100-100*(U451-MINIFS(U:U,$E:$E,$E451))/(MAXIFS(U:U,$E:$E,$E451)-MINIFS(U:U,$E:$E,$E451)),
100*(U451-MINIFS(U:U,$E:$E,$E451))/(MAXIFS(U:U,$E:$E,$E451)-MINIFS(U:U,$E:$E,$E451))))</f>
        <v/>
      </c>
      <c r="CK451" s="223" t="str">
        <f t="array" ref="CK451">IF(V451="","",
IF(INDEX(Settings!$H:$H,MATCH(CK$1,Settings!$G:$G,0))=TRUE,
100-100*(V451-MINIFS(V:V,$E:$E,$E451))/(MAXIFS(V:V,$E:$E,$E451)-MINIFS(V:V,$E:$E,$E451)),
100*(V451-MINIFS(V:V,$E:$E,$E451))/(MAXIFS(V:V,$E:$E,$E451)-MINIFS(V:V,$E:$E,$E451))))</f>
        <v/>
      </c>
      <c r="CL451" s="223" t="str">
        <f t="array" ref="CL451">IF(W451="","",
IF(INDEX(Settings!$H:$H,MATCH(CL$1,Settings!$G:$G,0))=TRUE,
100-100*(W451-MINIFS(W:W,$E:$E,$E451))/(MAXIFS(W:W,$E:$E,$E451)-MINIFS(W:W,$E:$E,$E451)),
100*(W451-MINIFS(W:W,$E:$E,$E451))/(MAXIFS(W:W,$E:$E,$E451)-MINIFS(W:W,$E:$E,$E451))))</f>
        <v/>
      </c>
      <c r="CM451" s="223" t="str">
        <f t="array" ref="CM451">IF(X451="","",
IF(INDEX(Settings!$H:$H,MATCH(CM$1,Settings!$G:$G,0))=TRUE,
100-100*(X451-MINIFS(X:X,$E:$E,$E451))/(MAXIFS(X:X,$E:$E,$E451)-MINIFS(X:X,$E:$E,$E451)),
100*(X451-MINIFS(X:X,$E:$E,$E451))/(MAXIFS(X:X,$E:$E,$E451)-MINIFS(X:X,$E:$E,$E451))))</f>
        <v/>
      </c>
      <c r="CN451" s="223" t="str">
        <f t="array" ref="CN451">IF(Y451="","",
IF(INDEX(Settings!$H:$H,MATCH(CN$1,Settings!$G:$G,0))=TRUE,
100-100*(Y451-MINIFS(Y:Y,$E:$E,$E451))/(MAXIFS(Y:Y,$E:$E,$E451)-MINIFS(Y:Y,$E:$E,$E451)),
100*(Y451-MINIFS(Y:Y,$E:$E,$E451))/(MAXIFS(Y:Y,$E:$E,$E451)-MINIFS(Y:Y,$E:$E,$E451))))</f>
        <v/>
      </c>
      <c r="CO451" s="223" t="str">
        <f t="array" ref="CO451">IF(Z451="","",
IF(INDEX(Settings!$H:$H,MATCH(CO$1,Settings!$G:$G,0))=TRUE,
100-100*(Z451-MINIFS(Z:Z,$E:$E,$E451))/(MAXIFS(Z:Z,$E:$E,$E451)-MINIFS(Z:Z,$E:$E,$E451)),
100*(Z451-MINIFS(Z:Z,$E:$E,$E451))/(MAXIFS(Z:Z,$E:$E,$E451)-MINIFS(Z:Z,$E:$E,$E451))))</f>
        <v/>
      </c>
      <c r="CP451" s="223" t="str">
        <f t="array" ref="CP451">IF(AA451="","",
IF(INDEX(Settings!$H:$H,MATCH(CP$1,Settings!$G:$G,0))=TRUE,
100-100*(AA451-MINIFS(AA:AA,$E:$E,$E451))/(MAXIFS(AA:AA,$E:$E,$E451)-MINIFS(AA:AA,$E:$E,$E451)),
100*(AA451-MINIFS(AA:AA,$E:$E,$E451))/(MAXIFS(AA:AA,$E:$E,$E451)-MINIFS(AA:AA,$E:$E,$E451))))</f>
        <v/>
      </c>
      <c r="CQ451" s="223" t="str">
        <f t="array" ref="CQ451">IF(AB451="","",
IF(INDEX(Settings!$H:$H,MATCH(CQ$1,Settings!$G:$G,0))=TRUE,
100-100*(AB451-MINIFS(AB:AB,$E:$E,$E451))/(MAXIFS(AB:AB,$E:$E,$E451)-MINIFS(AB:AB,$E:$E,$E451)),
100*(AB451-MINIFS(AB:AB,$E:$E,$E451))/(MAXIFS(AB:AB,$E:$E,$E451)-MINIFS(AB:AB,$E:$E,$E451))))</f>
        <v/>
      </c>
      <c r="CR451" s="223" t="str">
        <f t="array" ref="CR451">IF(AC451="","",
IF(INDEX(Settings!$H:$H,MATCH(CR$1,Settings!$G:$G,0))=TRUE,
100-100*(AC451-MINIFS(AC:AC,$E:$E,$E451))/(MAXIFS(AC:AC,$E:$E,$E451)-MINIFS(AC:AC,$E:$E,$E451)),
100*(AC451-MINIFS(AC:AC,$E:$E,$E451))/(MAXIFS(AC:AC,$E:$E,$E451)-MINIFS(AC:AC,$E:$E,$E451))))</f>
        <v/>
      </c>
      <c r="CS451" s="223" t="str">
        <f t="array" ref="CS451">IF(AD451="","",
IF(INDEX(Settings!$H:$H,MATCH(CS$1,Settings!$G:$G,0))=TRUE,
100-100*(AD451-MINIFS(AD:AD,$E:$E,$E451))/(MAXIFS(AD:AD,$E:$E,$E451)-MINIFS(AD:AD,$E:$E,$E451)),
100*(AD451-MINIFS(AD:AD,$E:$E,$E451))/(MAXIFS(AD:AD,$E:$E,$E451)-MINIFS(AD:AD,$E:$E,$E451))))</f>
        <v/>
      </c>
      <c r="CT451" s="223" t="str">
        <f t="array" ref="CT451">IF(AE451="","",
IF(INDEX(Settings!$H:$H,MATCH(CT$1,Settings!$G:$G,0))=TRUE,
100-100*(AE451-MINIFS(AE:AE,$E:$E,$E451))/(MAXIFS(AE:AE,$E:$E,$E451)-MINIFS(AE:AE,$E:$E,$E451)),
100*(AE451-MINIFS(AE:AE,$E:$E,$E451))/(MAXIFS(AE:AE,$E:$E,$E451)-MINIFS(AE:AE,$E:$E,$E451))))</f>
        <v/>
      </c>
      <c r="CU451" s="223" t="str">
        <f t="array" ref="CU451">IF(AF451="","",
IF(INDEX(Settings!$H:$H,MATCH(CU$1,Settings!$G:$G,0))=TRUE,
100-100*(AF451-MINIFS(AF:AF,$E:$E,$E451))/(MAXIFS(AF:AF,$E:$E,$E451)-MINIFS(AF:AF,$E:$E,$E451)),
100*(AF451-MINIFS(AF:AF,$E:$E,$E451))/(MAXIFS(AF:AF,$E:$E,$E451)-MINIFS(AF:AF,$E:$E,$E451))))</f>
        <v/>
      </c>
      <c r="CV451" s="223" t="str">
        <f t="array" ref="CV451">IF(AG451="","",
IF(INDEX(Settings!$H:$H,MATCH(CV$1,Settings!$G:$G,0))=TRUE,
100-100*(AG451-MINIFS(AG:AG,$E:$E,$E451))/(MAXIFS(AG:AG,$E:$E,$E451)-MINIFS(AG:AG,$E:$E,$E451)),
100*(AG451-MINIFS(AG:AG,$E:$E,$E451))/(MAXIFS(AG:AG,$E:$E,$E451)-MINIFS(AG:AG,$E:$E,$E451))))</f>
        <v/>
      </c>
      <c r="CW451" s="223" t="str">
        <f t="array" ref="CW451">IF(AH451="","",
IF(INDEX(Settings!$H:$H,MATCH(CW$1,Settings!$G:$G,0))=TRUE,
100-100*(AH451-MINIFS(AH:AH,$E:$E,$E451))/(MAXIFS(AH:AH,$E:$E,$E451)-MINIFS(AH:AH,$E:$E,$E451)),
100*(AH451-MINIFS(AH:AH,$E:$E,$E451))/(MAXIFS(AH:AH,$E:$E,$E451)-MINIFS(AH:AH,$E:$E,$E451))))</f>
        <v/>
      </c>
      <c r="CX451" s="223" t="str">
        <f t="array" ref="CX451">IF(AI451="","",
IF(INDEX(Settings!$H:$H,MATCH(CX$1,Settings!$G:$G,0))=TRUE,
100-100*(AI451-MINIFS(AI:AI,$E:$E,$E451))/(MAXIFS(AI:AI,$E:$E,$E451)-MINIFS(AI:AI,$E:$E,$E451)),
100*(AI451-MINIFS(AI:AI,$E:$E,$E451))/(MAXIFS(AI:AI,$E:$E,$E451)-MINIFS(AI:AI,$E:$E,$E451))))</f>
        <v/>
      </c>
      <c r="CY451" s="223" t="str">
        <f t="array" ref="CY451">IF(AJ451="","",
IF(INDEX(Settings!$H:$H,MATCH(CY$1,Settings!$G:$G,0))=TRUE,
100-100*(AJ451-MINIFS(AJ:AJ,$E:$E,$E451))/(MAXIFS(AJ:AJ,$E:$E,$E451)-MINIFS(AJ:AJ,$E:$E,$E451)),
100*(AJ451-MINIFS(AJ:AJ,$E:$E,$E451))/(MAXIFS(AJ:AJ,$E:$E,$E451)-MINIFS(AJ:AJ,$E:$E,$E451))))</f>
        <v/>
      </c>
      <c r="CZ451" s="223" t="str">
        <f t="array" ref="CZ451">IF(AK451="","",
IF(INDEX(Settings!$H:$H,MATCH(CZ$1,Settings!$G:$G,0))=TRUE,
100-100*(AK451-MINIFS(AK:AK,$E:$E,$E451))/(MAXIFS(AK:AK,$E:$E,$E451)-MINIFS(AK:AK,$E:$E,$E451)),
100*(AK451-MINIFS(AK:AK,$E:$E,$E451))/(MAXIFS(AK:AK,$E:$E,$E451)-MINIFS(AK:AK,$E:$E,$E451))))</f>
        <v/>
      </c>
      <c r="DA451" s="223" t="str">
        <f t="array" ref="DA451">IF(AL451="","",
IF(INDEX(Settings!$H:$H,MATCH(DA$1,Settings!$G:$G,0))=TRUE,
100-100*(AL451-MINIFS(AL:AL,$E:$E,$E451))/(MAXIFS(AL:AL,$E:$E,$E451)-MINIFS(AL:AL,$E:$E,$E451)),
100*(AL451-MINIFS(AL:AL,$E:$E,$E451))/(MAXIFS(AL:AL,$E:$E,$E451)-MINIFS(AL:AL,$E:$E,$E451))))</f>
        <v/>
      </c>
      <c r="DB451" s="223" t="str">
        <f t="array" ref="DB451">IF(AM451="","",
IF(INDEX(Settings!$H:$H,MATCH(DB$1,Settings!$G:$G,0))=TRUE,
100-100*(AM451-MINIFS(AM:AM,$E:$E,$E451))/(MAXIFS(AM:AM,$E:$E,$E451)-MINIFS(AM:AM,$E:$E,$E451)),
100*(AM451-MINIFS(AM:AM,$E:$E,$E451))/(MAXIFS(AM:AM,$E:$E,$E451)-MINIFS(AM:AM,$E:$E,$E451))))</f>
        <v/>
      </c>
      <c r="DC451" s="223" t="str">
        <f t="array" ref="DC451">IF(AN451="","",
IF(INDEX(Settings!$H:$H,MATCH(DC$1,Settings!$G:$G,0))=TRUE,
100-100*(AN451-MINIFS(AN:AN,$E:$E,$E451))/(MAXIFS(AN:AN,$E:$E,$E451)-MINIFS(AN:AN,$E:$E,$E451)),
100*(AN451-MINIFS(AN:AN,$E:$E,$E451))/(MAXIFS(AN:AN,$E:$E,$E451)-MINIFS(AN:AN,$E:$E,$E451))))</f>
        <v/>
      </c>
      <c r="DD451" s="223" t="str">
        <f t="array" ref="DD451">IF(AO451="","",
IF(INDEX(Settings!$H:$H,MATCH(DD$1,Settings!$G:$G,0))=TRUE,
100-100*(AO451-MINIFS(AO:AO,$E:$E,$E451))/(MAXIFS(AO:AO,$E:$E,$E451)-MINIFS(AO:AO,$E:$E,$E451)),
100*(AO451-MINIFS(AO:AO,$E:$E,$E451))/(MAXIFS(AO:AO,$E:$E,$E451)-MINIFS(AO:AO,$E:$E,$E451))))</f>
        <v/>
      </c>
      <c r="DE451" s="223" t="str">
        <f t="array" ref="DE451">IF(AP451="","",
IF(INDEX(Settings!$H:$H,MATCH(DE$1,Settings!$G:$G,0))=TRUE,
100-100*(AP451-MINIFS(AP:AP,$E:$E,$E451))/(MAXIFS(AP:AP,$E:$E,$E451)-MINIFS(AP:AP,$E:$E,$E451)),
100*(AP451-MINIFS(AP:AP,$E:$E,$E451))/(MAXIFS(AP:AP,$E:$E,$E451)-MINIFS(AP:AP,$E:$E,$E451))))</f>
        <v/>
      </c>
      <c r="DF451" s="223" t="str">
        <f t="array" ref="DF451">IF(AQ451="","",
IF(INDEX(Settings!$H:$H,MATCH(DF$1,Settings!$G:$G,0))=TRUE,
100-100*(AQ451-MINIFS(AQ:AQ,$E:$E,$E451))/(MAXIFS(AQ:AQ,$E:$E,$E451)-MINIFS(AQ:AQ,$E:$E,$E451)),
100*(AQ451-MINIFS(AQ:AQ,$E:$E,$E451))/(MAXIFS(AQ:AQ,$E:$E,$E451)-MINIFS(AQ:AQ,$E:$E,$E451))))</f>
        <v/>
      </c>
      <c r="DG451" s="223" t="str">
        <f t="array" ref="DG451">IF(AR451="","",
IF(INDEX(Settings!$H:$H,MATCH(DG$1,Settings!$G:$G,0))=TRUE,
100-100*(AR451-MINIFS(AR:AR,$E:$E,$E451))/(MAXIFS(AR:AR,$E:$E,$E451)-MINIFS(AR:AR,$E:$E,$E451)),
100*(AR451-MINIFS(AR:AR,$E:$E,$E451))/(MAXIFS(AR:AR,$E:$E,$E451)-MINIFS(AR:AR,$E:$E,$E451))))</f>
        <v/>
      </c>
      <c r="DH451" s="223" t="str">
        <f t="array" ref="DH451">IF(AS451="","",
IF(INDEX(Settings!$H:$H,MATCH(DH$1,Settings!$G:$G,0))=TRUE,
100-100*(AS451-MINIFS(AS:AS,$E:$E,$E451))/(MAXIFS(AS:AS,$E:$E,$E451)-MINIFS(AS:AS,$E:$E,$E451)),
100*(AS451-MINIFS(AS:AS,$E:$E,$E451))/(MAXIFS(AS:AS,$E:$E,$E451)-MINIFS(AS:AS,$E:$E,$E451))))</f>
        <v/>
      </c>
      <c r="DI451" s="223" t="str">
        <f t="array" ref="DI451">IF(AT451="","",
IF(INDEX(Settings!$H:$H,MATCH(DI$1,Settings!$G:$G,0))=TRUE,
100-100*(AT451-MINIFS(AT:AT,$E:$E,$E451))/(MAXIFS(AT:AT,$E:$E,$E451)-MINIFS(AT:AT,$E:$E,$E451)),
100*(AT451-MINIFS(AT:AT,$E:$E,$E451))/(MAXIFS(AT:AT,$E:$E,$E451)-MINIFS(AT:AT,$E:$E,$E451))))</f>
        <v/>
      </c>
      <c r="DJ451" s="223" t="str">
        <f t="array" ref="DJ451">IF(AU451="","",
IF(INDEX(Settings!$H:$H,MATCH(DJ$1,Settings!$G:$G,0))=TRUE,
100-100*(AU451-MINIFS(AU:AU,$E:$E,$E451))/(MAXIFS(AU:AU,$E:$E,$E451)-MINIFS(AU:AU,$E:$E,$E451)),
100*(AU451-MINIFS(AU:AU,$E:$E,$E451))/(MAXIFS(AU:AU,$E:$E,$E451)-MINIFS(AU:AU,$E:$E,$E451))))</f>
        <v/>
      </c>
      <c r="DK451" s="223" t="str">
        <f t="array" ref="DK451">IF(AV451="","",
IF(INDEX(Settings!$H:$H,MATCH(DK$1,Settings!$G:$G,0))=TRUE,
100-100*(AV451-MINIFS(AV:AV,$E:$E,$E451))/(MAXIFS(AV:AV,$E:$E,$E451)-MINIFS(AV:AV,$E:$E,$E451)),
100*(AV451-MINIFS(AV:AV,$E:$E,$E451))/(MAXIFS(AV:AV,$E:$E,$E451)-MINIFS(AV:AV,$E:$E,$E451))))</f>
        <v/>
      </c>
      <c r="DL451" s="223" t="str">
        <f t="array" ref="DL451">IF(AW451="","",
IF(INDEX(Settings!$H:$H,MATCH(DL$1,Settings!$G:$G,0))=TRUE,
100-100*(AW451-MINIFS(AW:AW,$E:$E,$E451))/(MAXIFS(AW:AW,$E:$E,$E451)-MINIFS(AW:AW,$E:$E,$E451)),
100*(AW451-MINIFS(AW:AW,$E:$E,$E451))/(MAXIFS(AW:AW,$E:$E,$E451)-MINIFS(AW:AW,$E:$E,$E451))))</f>
        <v/>
      </c>
      <c r="DM451" s="223" t="str">
        <f t="array" ref="DM451">IF(AX451="","",
IF(INDEX(Settings!$H:$H,MATCH(DM$1,Settings!$G:$G,0))=TRUE,
100-100*(AX451-MINIFS(AX:AX,$E:$E,$E451))/(MAXIFS(AX:AX,$E:$E,$E451)-MINIFS(AX:AX,$E:$E,$E451)),
100*(AX451-MINIFS(AX:AX,$E:$E,$E451))/(MAXIFS(AX:AX,$E:$E,$E451)-MINIFS(AX:AX,$E:$E,$E451))))</f>
        <v/>
      </c>
      <c r="DN451" s="223" t="str">
        <f t="array" ref="DN451">IF(AY451="","",
IF(INDEX(Settings!$H:$H,MATCH(DN$1,Settings!$G:$G,0))=TRUE,
100-100*(AY451-MINIFS(AY:AY,$E:$E,$E451))/(MAXIFS(AY:AY,$E:$E,$E451)-MINIFS(AY:AY,$E:$E,$E451)),
100*(AY451-MINIFS(AY:AY,$E:$E,$E451))/(MAXIFS(AY:AY,$E:$E,$E451)-MINIFS(AY:AY,$E:$E,$E451))))</f>
        <v/>
      </c>
      <c r="DO451" s="223" t="str">
        <f t="array" ref="DO451">IF(AZ451="","",
IF(INDEX(Settings!$H:$H,MATCH(DO$1,Settings!$G:$G,0))=TRUE,
100-100*(AZ451-MINIFS(AZ:AZ,$E:$E,$E451))/(MAXIFS(AZ:AZ,$E:$E,$E451)-MINIFS(AZ:AZ,$E:$E,$E451)),
100*(AZ451-MINIFS(AZ:AZ,$E:$E,$E451))/(MAXIFS(AZ:AZ,$E:$E,$E451)-MINIFS(AZ:AZ,$E:$E,$E451))))</f>
        <v/>
      </c>
      <c r="DP451" s="223" t="str">
        <f t="array" ref="DP451">IF(BA451="","",
IF(INDEX(Settings!$H:$H,MATCH(DP$1,Settings!$G:$G,0))=TRUE,
100-100*(BA451-MINIFS(BA:BA,$E:$E,$E451))/(MAXIFS(BA:BA,$E:$E,$E451)-MINIFS(BA:BA,$E:$E,$E451)),
100*(BA451-MINIFS(BA:BA,$E:$E,$E451))/(MAXIFS(BA:BA,$E:$E,$E451)-MINIFS(BA:BA,$E:$E,$E451))))</f>
        <v/>
      </c>
      <c r="DQ451" s="223" t="str">
        <f t="array" ref="DQ451">IF(BB451="","",
IF(INDEX(Settings!$H:$H,MATCH(DQ$1,Settings!$G:$G,0))=TRUE,
100-100*(BB451-MINIFS(BB:BB,$E:$E,$E451))/(MAXIFS(BB:BB,$E:$E,$E451)-MINIFS(BB:BB,$E:$E,$E451)),
100*(BB451-MINIFS(BB:BB,$E:$E,$E451))/(MAXIFS(BB:BB,$E:$E,$E451)-MINIFS(BB:BB,$E:$E,$E451))))</f>
        <v/>
      </c>
      <c r="DR451" s="223" t="str">
        <f t="array" ref="DR451">IF(BC451="","",
IF(INDEX(Settings!$H:$H,MATCH(DR$1,Settings!$G:$G,0))=TRUE,
100-100*(BC451-MINIFS(BC:BC,$E:$E,$E451))/(MAXIFS(BC:BC,$E:$E,$E451)-MINIFS(BC:BC,$E:$E,$E451)),
100*(BC451-MINIFS(BC:BC,$E:$E,$E451))/(MAXIFS(BC:BC,$E:$E,$E451)-MINIFS(BC:BC,$E:$E,$E451))))</f>
        <v/>
      </c>
      <c r="DS451" s="223" t="str">
        <f t="array" ref="DS451">IF(BD451="","",
IF(INDEX(Settings!$H:$H,MATCH(DS$1,Settings!$G:$G,0))=TRUE,
100-100*(BD451-MINIFS(BD:BD,$E:$E,$E451))/(MAXIFS(BD:BD,$E:$E,$E451)-MINIFS(BD:BD,$E:$E,$E451)),
100*(BD451-MINIFS(BD:BD,$E:$E,$E451))/(MAXIFS(BD:BD,$E:$E,$E451)-MINIFS(BD:BD,$E:$E,$E451))))</f>
        <v/>
      </c>
      <c r="DT451" s="223" t="str">
        <f t="array" ref="DT451">IF(BE451="","",
IF(INDEX(Settings!$H:$H,MATCH(DT$1,Settings!$G:$G,0))=TRUE,
100-100*(BE451-MINIFS(BE:BE,$E:$E,$E451))/(MAXIFS(BE:BE,$E:$E,$E451)-MINIFS(BE:BE,$E:$E,$E451)),
100*(BE451-MINIFS(BE:BE,$E:$E,$E451))/(MAXIFS(BE:BE,$E:$E,$E451)-MINIFS(BE:BE,$E:$E,$E451))))</f>
        <v/>
      </c>
      <c r="DU451" s="223" t="str">
        <f t="array" ref="DU451">IF(BF451="","",
IF(INDEX(Settings!$H:$H,MATCH(DU$1,Settings!$G:$G,0))=TRUE,
100-100*(BF451-MINIFS(BF:BF,$E:$E,$E451))/(MAXIFS(BF:BF,$E:$E,$E451)-MINIFS(BF:BF,$E:$E,$E451)),
100*(BF451-MINIFS(BF:BF,$E:$E,$E451))/(MAXIFS(BF:BF,$E:$E,$E451)-MINIFS(BF:BF,$E:$E,$E451))))</f>
        <v/>
      </c>
      <c r="DV451" s="223" t="str">
        <f t="array" ref="DV451">IF(BG451="","",
IF(INDEX(Settings!$H:$H,MATCH(DV$1,Settings!$G:$G,0))=TRUE,
100-100*(BG451-MINIFS(BG:BG,$E:$E,$E451))/(MAXIFS(BG:BG,$E:$E,$E451)-MINIFS(BG:BG,$E:$E,$E451)),
100*(BG451-MINIFS(BG:BG,$E:$E,$E451))/(MAXIFS(BG:BG,$E:$E,$E451)-MINIFS(BG:BG,$E:$E,$E451))))</f>
        <v/>
      </c>
      <c r="DW451" s="223" t="str">
        <f t="array" ref="DW451">IF(BH451="","",
IF(INDEX(Settings!$H:$H,MATCH(DW$1,Settings!$G:$G,0))=TRUE,
100-100*(BH451-MINIFS(BH:BH,$E:$E,$E451))/(MAXIFS(BH:BH,$E:$E,$E451)-MINIFS(BH:BH,$E:$E,$E451)),
100*(BH451-MINIFS(BH:BH,$E:$E,$E451))/(MAXIFS(BH:BH,$E:$E,$E451)-MINIFS(BH:BH,$E:$E,$E451))))</f>
        <v/>
      </c>
      <c r="DX451" s="223" t="str">
        <f t="array" ref="DX451">IF(BI451="","",
IF(INDEX(Settings!$H:$H,MATCH(DX$1,Settings!$G:$G,0))=TRUE,
100-100*(BI451-MINIFS(BI:BI,$E:$E,$E451))/(MAXIFS(BI:BI,$E:$E,$E451)-MINIFS(BI:BI,$E:$E,$E451)),
100*(BI451-MINIFS(BI:BI,$E:$E,$E451))/(MAXIFS(BI:BI,$E:$E,$E451)-MINIFS(BI:BI,$E:$E,$E451))))</f>
        <v/>
      </c>
      <c r="DY451" s="223" t="str">
        <f t="array" ref="DY451">IF(BJ451="","",
IF(INDEX(Settings!$H:$H,MATCH(DY$1,Settings!$G:$G,0))=TRUE,
100-100*(BJ451-MINIFS(BJ:BJ,$E:$E,$E451))/(MAXIFS(BJ:BJ,$E:$E,$E451)-MINIFS(BJ:BJ,$E:$E,$E451)),
100*(BJ451-MINIFS(BJ:BJ,$E:$E,$E451))/(MAXIFS(BJ:BJ,$E:$E,$E451)-MINIFS(BJ:BJ,$E:$E,$E451))))</f>
        <v/>
      </c>
      <c r="DZ451" s="225"/>
      <c r="EA451" s="225"/>
      <c r="EB451" s="225" t="str">
        <f t="shared" si="8"/>
        <v/>
      </c>
      <c r="EC451" s="225" t="str">
        <f t="shared" si="9"/>
        <v/>
      </c>
      <c r="ED451" s="225" t="str">
        <f t="shared" si="10"/>
        <v/>
      </c>
      <c r="EE451" s="225" t="str">
        <f t="shared" si="11"/>
        <v/>
      </c>
      <c r="EF451" s="225" t="str">
        <f t="shared" si="12"/>
        <v/>
      </c>
      <c r="EG451" s="225" t="str">
        <f t="shared" si="13"/>
        <v/>
      </c>
      <c r="EH451" s="225"/>
      <c r="EI451" s="225"/>
      <c r="EJ451" s="225"/>
      <c r="EK451" s="225"/>
      <c r="EL451" s="225"/>
      <c r="EM451" s="225"/>
    </row>
    <row r="452">
      <c r="A452" s="231"/>
      <c r="B452" s="231"/>
      <c r="C452" s="231"/>
      <c r="D452" s="231" t="str">
        <f t="array" ref="D452">IFERROR(INDEX(Profiles!$B:$B,MATCH($A452,Profiles!$A:$A,0)),"")</f>
        <v/>
      </c>
      <c r="E452" s="231"/>
      <c r="F452" s="231"/>
      <c r="G452" s="231"/>
      <c r="H452" s="231"/>
      <c r="I452" s="231" t="str">
        <f>IF(A452="","",IF(Settings!$N$3="DATE",F452&amp;": "&amp;TEXT(B452,"M/DD/YY"),F452&amp;": "&amp;H452))</f>
        <v/>
      </c>
      <c r="J452" s="231"/>
      <c r="K452" s="231"/>
      <c r="L452" s="231"/>
      <c r="M452" s="232" t="str">
        <f t="shared" si="14"/>
        <v/>
      </c>
      <c r="N452" s="231"/>
      <c r="O452" s="231"/>
      <c r="P452" s="231"/>
      <c r="Q452" s="231"/>
      <c r="R452" s="231"/>
      <c r="S452" s="230" t="str">
        <f>IFERROR(VLOOKUP(AF452, 'YOYO IR Scores'!A:C, 3, FALSE), "")
</f>
        <v/>
      </c>
      <c r="T452" s="231"/>
      <c r="U452" s="231"/>
      <c r="V452" s="231"/>
      <c r="W452" s="231"/>
      <c r="X452" s="233" t="str">
        <f t="shared" si="4"/>
        <v/>
      </c>
      <c r="Y452" s="234" t="str">
        <f t="shared" si="5"/>
        <v/>
      </c>
      <c r="Z452" s="234" t="str">
        <f t="shared" si="6"/>
        <v/>
      </c>
      <c r="AA452" s="233" t="str">
        <f t="shared" si="7"/>
        <v/>
      </c>
      <c r="AB452" s="232"/>
      <c r="AC452" s="232"/>
      <c r="AD452" s="232"/>
      <c r="AE452" s="232" t="str">
        <f>IFERROR(VLOOKUP(AF452, 'YOYO IR Scores'!A:C, 2, FALSE), "")</f>
        <v/>
      </c>
      <c r="AF452" s="232"/>
      <c r="AG452" s="232"/>
      <c r="AH452" s="232"/>
      <c r="AI452" s="232"/>
      <c r="AJ452" s="232"/>
      <c r="AK452" s="232"/>
      <c r="AL452" s="232"/>
      <c r="AM452" s="232"/>
      <c r="AN452" s="232"/>
      <c r="AO452" s="232"/>
      <c r="AP452" s="232"/>
      <c r="AQ452" s="232"/>
      <c r="AR452" s="232"/>
      <c r="AS452" s="232"/>
      <c r="AT452" s="232"/>
      <c r="AU452" s="232"/>
      <c r="AV452" s="232"/>
      <c r="AW452" s="232"/>
      <c r="AX452" s="232"/>
      <c r="AY452" s="232"/>
      <c r="AZ452" s="232"/>
      <c r="BA452" s="232"/>
      <c r="BB452" s="232"/>
      <c r="BC452" s="232"/>
      <c r="BD452" s="232"/>
      <c r="BE452" s="232"/>
      <c r="BF452" s="232"/>
      <c r="BG452" s="232"/>
      <c r="BH452" s="232"/>
      <c r="BI452" s="232"/>
      <c r="BJ452" s="232"/>
      <c r="BK452" s="232" t="str">
        <f t="array" ref="BK452">IF(J452="","",
IF(INDEX(Settings!$H:$H,MATCH(BY$1,Settings!$G:$G,0))=TRUE,
100-100*(J452-MIN(J:J))/(MAX(J:J)-MIN(J:J)),
100*(J452-MIN(J:J))/(MAX(J:J)-MIN(J:J))))</f>
        <v/>
      </c>
      <c r="BL452" s="232" t="str">
        <f t="array" ref="BL452">IF(J452="","",
IF(INDEX(Settings!$H:$H,MATCH(BY$1,Settings!$G:$G,0))=TRUE,
100-100*(J452-MINIFS(J:J,$E:$E,$E452))/(MAXIFS(J:J,$E:$E,$E452)-MINIFS(J:J,$E:$E,$E452)),
100*(J452-MINIFS(J:J,$E:$E,$E452))/(MAXIFS(J:J,$E:$E,$E452)-MINIFS(J:J,$E:$E,$E452))))</f>
        <v/>
      </c>
      <c r="BM452" s="232" t="str">
        <f t="array" ref="BM452">IF(J452="","",
IF(INDEX(Settings!$H:$H,MATCH(BY$1,Settings!$G:$G,0))=TRUE,
100-100*(J452-MINIFS(J:J,$E:$E,$E452,$I:$I,$I452))/(MAXIFS(J:J,$E:$E,$E452,$I:$I,$I452)-MINIFS(J:J,$E:$E,$E452,$I:$I,$I452)),
100*(J452-MINIFS(J:J,$E:$E,$E452,$I:$I,$I452))/(MAXIFS(J:J,$E:$E,$E452,$I:$I,$I452)-MINIFS(J:J,$E:$E,$E452,$I:$I,$I452))))</f>
        <v/>
      </c>
      <c r="BN452" s="231" t="str">
        <f t="array" ref="BN452">IF(J452="","",
IF(INDEX(Settings!$H:$H,MATCH(BY$1,Settings!$G:$G,0))=TRUE,
100-100*PERCENTRANK(J:J,J452),
100*PERCENTRANK(J:J,J452)))</f>
        <v/>
      </c>
      <c r="BO452" s="231" t="str">
        <f>IFERROR(__xludf.DUMMYFUNCTION("IF(J452="""","""",
IF(INDEX(Settings!$H:$H,MATCH(BY$1,Settings!$G:$G,0))=TRUE,
100-100*PERCENTRANK(FILTER(J:J,$E:$E=$E452),J452),
100*PERCENTRANK(FILTER(J:J,$E:$E=$E452),J452)))"),"")</f>
        <v/>
      </c>
      <c r="BP452" s="231" t="str">
        <f>IFERROR(__xludf.DUMMYFUNCTION("IF(J452="""","""",
IF(INDEX(Settings!$H:$H,MATCH(BY$1,Settings!$G:$G,0))=TRUE,
100-100*PERCENTRANK(FILTER(J:J,$E:$E=$E452,$I:$I=$I452),J452),
100*PERCENTRANK(FILTER(J:J,$E:$E=$E452,$I:$I=$I452),J452)))"),"")</f>
        <v/>
      </c>
      <c r="BQ452" s="233" t="str">
        <f t="array" ref="BQ452">IF(J452="","",
IF(INDEX(Settings!$H:$H,MATCH(BY$1,Settings!$G:$G,0))=TRUE,
-1*(J452-AVERAGE(J:J))/STDEV(J:J),
(J452-AVERAGE(J:J))/STDEV(J:J)))</f>
        <v/>
      </c>
      <c r="BR452" s="233" t="str">
        <f>IFERROR(__xludf.DUMMYFUNCTION("IF(J452="""","""",
IF(INDEX(Settings!$H:$H,MATCH(BY$1,Settings!$G:$G,0))=TRUE,
-1*(J452-AVERAGEIFS(J:J,$E:$E,$E452))/STDEV(FILTER(J:J,$E:$E=$E452)),
(J452-AVERAGEIFS(J:J,$E:$E,$E452))/STDEV(FILTER(J:J,$E:$E=$E452))))"),"")</f>
        <v/>
      </c>
      <c r="BS452" s="233"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1"/>
      <c r="BX452" s="231"/>
      <c r="BY452" s="232" t="str">
        <f t="array" ref="BY452">IF(J452="","",
IF(INDEX(Settings!$H:$H,MATCH(BY$1,Settings!$G:$G,0))=TRUE,
100-100*(J452-MINIFS(J:J,$E:$E,$E452))/(MAXIFS(J:J,$E:$E,$E452)-MINIFS(J:J,$E:$E,$E452)),
100*(J452-MINIFS(J:J,$E:$E,$E452))/(MAXIFS(J:J,$E:$E,$E452)-MINIFS(J:J,$E:$E,$E452))))</f>
        <v/>
      </c>
      <c r="BZ452" s="232" t="str">
        <f t="array" ref="BZ452">IF(K452="","",
IF(INDEX(Settings!$H:$H,MATCH(BZ$1,Settings!$G:$G,0))=TRUE,
100-100*(K452-MINIFS(K:K,$E:$E,$E452))/(MAXIFS(K:K,$E:$E,$E452)-MINIFS(K:K,$E:$E,$E452)),
100*(K452-MINIFS(K:K,$E:$E,$E452))/(MAXIFS(K:K,$E:$E,$E452)-MINIFS(K:K,$E:$E,$E452))))</f>
        <v/>
      </c>
      <c r="CA452" s="232" t="str">
        <f t="array" ref="CA452">IF(L452="","",
IF(INDEX(Settings!$H:$H,MATCH(CA$1,Settings!$G:$G,0))=TRUE,
100-100*(L452-MINIFS(L:L,$E:$E,$E452))/(MAXIFS(L:L,$E:$E,$E452)-MINIFS(L:L,$E:$E,$E452)),
100*(L452-MINIFS(L:L,$E:$E,$E452))/(MAXIFS(L:L,$E:$E,$E452)-MINIFS(L:L,$E:$E,$E452))))</f>
        <v/>
      </c>
      <c r="CB452" s="232" t="str">
        <f t="array" ref="CB452">IF(M452="","",
IF(INDEX(Settings!$H:$H,MATCH(CB$1,Settings!$G:$G,0))=TRUE,
100-100*(M452-MINIFS(M:M,$E:$E,$E452))/(MAXIFS(M:M,$E:$E,$E452)-MINIFS(M:M,$E:$E,$E452)),
100*(M452-MINIFS(M:M,$E:$E,$E452))/(MAXIFS(M:M,$E:$E,$E452)-MINIFS(M:M,$E:$E,$E452))))</f>
        <v/>
      </c>
      <c r="CC452" s="232" t="str">
        <f t="array" ref="CC452">IF(N452="","",
IF(INDEX(Settings!$H:$H,MATCH(CC$1,Settings!$G:$G,0))=TRUE,
100-100*(N452-MINIFS(N:N,$E:$E,$E452))/(MAXIFS(N:N,$E:$E,$E452)-MINIFS(N:N,$E:$E,$E452)),
100*(N452-MINIFS(N:N,$E:$E,$E452))/(MAXIFS(N:N,$E:$E,$E452)-MINIFS(N:N,$E:$E,$E452))))</f>
        <v/>
      </c>
      <c r="CD452" s="232" t="str">
        <f t="array" ref="CD452">IF(O452="","",
IF(INDEX(Settings!$H:$H,MATCH(CD$1,Settings!$G:$G,0))=TRUE,
100-100*(O452-MINIFS(O:O,$E:$E,$E452))/(MAXIFS(O:O,$E:$E,$E452)-MINIFS(O:O,$E:$E,$E452)),
100*(O452-MINIFS(O:O,$E:$E,$E452))/(MAXIFS(O:O,$E:$E,$E452)-MINIFS(O:O,$E:$E,$E452))))</f>
        <v/>
      </c>
      <c r="CE452" s="232" t="str">
        <f t="array" ref="CE452">IF(P452="","",
IF(INDEX(Settings!$H:$H,MATCH(CE$1,Settings!$G:$G,0))=TRUE,
100-100*(P452-MINIFS(P:P,$E:$E,$E452))/(MAXIFS(P:P,$E:$E,$E452)-MINIFS(P:P,$E:$E,$E452)),
100*(P452-MINIFS(P:P,$E:$E,$E452))/(MAXIFS(P:P,$E:$E,$E452)-MINIFS(P:P,$E:$E,$E452))))</f>
        <v/>
      </c>
      <c r="CF452" s="232" t="str">
        <f t="array" ref="CF452">IF(Q452="","",
IF(INDEX(Settings!$H:$H,MATCH(CF$1,Settings!$G:$G,0))=TRUE,
100-100*(Q452-MINIFS(Q:Q,$E:$E,$E452))/(MAXIFS(Q:Q,$E:$E,$E452)-MINIFS(Q:Q,$E:$E,$E452)),
100*(Q452-MINIFS(Q:Q,$E:$E,$E452))/(MAXIFS(Q:Q,$E:$E,$E452)-MINIFS(Q:Q,$E:$E,$E452))))</f>
        <v/>
      </c>
      <c r="CG452" s="232" t="str">
        <f t="array" ref="CG452">IF(R452="","",
IF(INDEX(Settings!$H:$H,MATCH(CG$1,Settings!$G:$G,0))=TRUE,
100-100*(R452-MINIFS(R:R,$E:$E,$E452))/(MAXIFS(R:R,$E:$E,$E452)-MINIFS(R:R,$E:$E,$E452)),
100*(R452-MINIFS(R:R,$E:$E,$E452))/(MAXIFS(R:R,$E:$E,$E452)-MINIFS(R:R,$E:$E,$E452))))</f>
        <v/>
      </c>
      <c r="CH452" s="232" t="str">
        <f t="array" ref="CH452">IF(S452="","",
IF(INDEX(Settings!$H:$H,MATCH(CH$1,Settings!$G:$G,0))=TRUE,
100-100*(S452-MINIFS(S:S,$E:$E,$E452))/(MAXIFS(S:S,$E:$E,$E452)-MINIFS(S:S,$E:$E,$E452)),
100*(S452-MINIFS(S:S,$E:$E,$E452))/(MAXIFS(S:S,$E:$E,$E452)-MINIFS(S:S,$E:$E,$E452))))</f>
        <v/>
      </c>
      <c r="CI452" s="232" t="str">
        <f t="array" ref="CI452">IF(T452="","",
IF(INDEX(Settings!$H:$H,MATCH(CI$1,Settings!$G:$G,0))=TRUE,
100-100*(T452-MINIFS(T:T,$E:$E,$E452))/(MAXIFS(T:T,$E:$E,$E452)-MINIFS(T:T,$E:$E,$E452)),
100*(T452-MINIFS(T:T,$E:$E,$E452))/(MAXIFS(T:T,$E:$E,$E452)-MINIFS(T:T,$E:$E,$E452))))</f>
        <v/>
      </c>
      <c r="CJ452" s="232" t="str">
        <f t="array" ref="CJ452">IF(U452="","",
IF(INDEX(Settings!$H:$H,MATCH(CJ$1,Settings!$G:$G,0))=TRUE,
100-100*(U452-MINIFS(U:U,$E:$E,$E452))/(MAXIFS(U:U,$E:$E,$E452)-MINIFS(U:U,$E:$E,$E452)),
100*(U452-MINIFS(U:U,$E:$E,$E452))/(MAXIFS(U:U,$E:$E,$E452)-MINIFS(U:U,$E:$E,$E452))))</f>
        <v/>
      </c>
      <c r="CK452" s="232" t="str">
        <f t="array" ref="CK452">IF(V452="","",
IF(INDEX(Settings!$H:$H,MATCH(CK$1,Settings!$G:$G,0))=TRUE,
100-100*(V452-MINIFS(V:V,$E:$E,$E452))/(MAXIFS(V:V,$E:$E,$E452)-MINIFS(V:V,$E:$E,$E452)),
100*(V452-MINIFS(V:V,$E:$E,$E452))/(MAXIFS(V:V,$E:$E,$E452)-MINIFS(V:V,$E:$E,$E452))))</f>
        <v/>
      </c>
      <c r="CL452" s="232" t="str">
        <f t="array" ref="CL452">IF(W452="","",
IF(INDEX(Settings!$H:$H,MATCH(CL$1,Settings!$G:$G,0))=TRUE,
100-100*(W452-MINIFS(W:W,$E:$E,$E452))/(MAXIFS(W:W,$E:$E,$E452)-MINIFS(W:W,$E:$E,$E452)),
100*(W452-MINIFS(W:W,$E:$E,$E452))/(MAXIFS(W:W,$E:$E,$E452)-MINIFS(W:W,$E:$E,$E452))))</f>
        <v/>
      </c>
      <c r="CM452" s="232" t="str">
        <f t="array" ref="CM452">IF(X452="","",
IF(INDEX(Settings!$H:$H,MATCH(CM$1,Settings!$G:$G,0))=TRUE,
100-100*(X452-MINIFS(X:X,$E:$E,$E452))/(MAXIFS(X:X,$E:$E,$E452)-MINIFS(X:X,$E:$E,$E452)),
100*(X452-MINIFS(X:X,$E:$E,$E452))/(MAXIFS(X:X,$E:$E,$E452)-MINIFS(X:X,$E:$E,$E452))))</f>
        <v/>
      </c>
      <c r="CN452" s="232" t="str">
        <f t="array" ref="CN452">IF(Y452="","",
IF(INDEX(Settings!$H:$H,MATCH(CN$1,Settings!$G:$G,0))=TRUE,
100-100*(Y452-MINIFS(Y:Y,$E:$E,$E452))/(MAXIFS(Y:Y,$E:$E,$E452)-MINIFS(Y:Y,$E:$E,$E452)),
100*(Y452-MINIFS(Y:Y,$E:$E,$E452))/(MAXIFS(Y:Y,$E:$E,$E452)-MINIFS(Y:Y,$E:$E,$E452))))</f>
        <v/>
      </c>
      <c r="CO452" s="232" t="str">
        <f t="array" ref="CO452">IF(Z452="","",
IF(INDEX(Settings!$H:$H,MATCH(CO$1,Settings!$G:$G,0))=TRUE,
100-100*(Z452-MINIFS(Z:Z,$E:$E,$E452))/(MAXIFS(Z:Z,$E:$E,$E452)-MINIFS(Z:Z,$E:$E,$E452)),
100*(Z452-MINIFS(Z:Z,$E:$E,$E452))/(MAXIFS(Z:Z,$E:$E,$E452)-MINIFS(Z:Z,$E:$E,$E452))))</f>
        <v/>
      </c>
      <c r="CP452" s="232" t="str">
        <f t="array" ref="CP452">IF(AA452="","",
IF(INDEX(Settings!$H:$H,MATCH(CP$1,Settings!$G:$G,0))=TRUE,
100-100*(AA452-MINIFS(AA:AA,$E:$E,$E452))/(MAXIFS(AA:AA,$E:$E,$E452)-MINIFS(AA:AA,$E:$E,$E452)),
100*(AA452-MINIFS(AA:AA,$E:$E,$E452))/(MAXIFS(AA:AA,$E:$E,$E452)-MINIFS(AA:AA,$E:$E,$E452))))</f>
        <v/>
      </c>
      <c r="CQ452" s="232" t="str">
        <f t="array" ref="CQ452">IF(AB452="","",
IF(INDEX(Settings!$H:$H,MATCH(CQ$1,Settings!$G:$G,0))=TRUE,
100-100*(AB452-MINIFS(AB:AB,$E:$E,$E452))/(MAXIFS(AB:AB,$E:$E,$E452)-MINIFS(AB:AB,$E:$E,$E452)),
100*(AB452-MINIFS(AB:AB,$E:$E,$E452))/(MAXIFS(AB:AB,$E:$E,$E452)-MINIFS(AB:AB,$E:$E,$E452))))</f>
        <v/>
      </c>
      <c r="CR452" s="232" t="str">
        <f t="array" ref="CR452">IF(AC452="","",
IF(INDEX(Settings!$H:$H,MATCH(CR$1,Settings!$G:$G,0))=TRUE,
100-100*(AC452-MINIFS(AC:AC,$E:$E,$E452))/(MAXIFS(AC:AC,$E:$E,$E452)-MINIFS(AC:AC,$E:$E,$E452)),
100*(AC452-MINIFS(AC:AC,$E:$E,$E452))/(MAXIFS(AC:AC,$E:$E,$E452)-MINIFS(AC:AC,$E:$E,$E452))))</f>
        <v/>
      </c>
      <c r="CS452" s="232" t="str">
        <f t="array" ref="CS452">IF(AD452="","",
IF(INDEX(Settings!$H:$H,MATCH(CS$1,Settings!$G:$G,0))=TRUE,
100-100*(AD452-MINIFS(AD:AD,$E:$E,$E452))/(MAXIFS(AD:AD,$E:$E,$E452)-MINIFS(AD:AD,$E:$E,$E452)),
100*(AD452-MINIFS(AD:AD,$E:$E,$E452))/(MAXIFS(AD:AD,$E:$E,$E452)-MINIFS(AD:AD,$E:$E,$E452))))</f>
        <v/>
      </c>
      <c r="CT452" s="232" t="str">
        <f t="array" ref="CT452">IF(AE452="","",
IF(INDEX(Settings!$H:$H,MATCH(CT$1,Settings!$G:$G,0))=TRUE,
100-100*(AE452-MINIFS(AE:AE,$E:$E,$E452))/(MAXIFS(AE:AE,$E:$E,$E452)-MINIFS(AE:AE,$E:$E,$E452)),
100*(AE452-MINIFS(AE:AE,$E:$E,$E452))/(MAXIFS(AE:AE,$E:$E,$E452)-MINIFS(AE:AE,$E:$E,$E452))))</f>
        <v/>
      </c>
      <c r="CU452" s="232" t="str">
        <f t="array" ref="CU452">IF(AF452="","",
IF(INDEX(Settings!$H:$H,MATCH(CU$1,Settings!$G:$G,0))=TRUE,
100-100*(AF452-MINIFS(AF:AF,$E:$E,$E452))/(MAXIFS(AF:AF,$E:$E,$E452)-MINIFS(AF:AF,$E:$E,$E452)),
100*(AF452-MINIFS(AF:AF,$E:$E,$E452))/(MAXIFS(AF:AF,$E:$E,$E452)-MINIFS(AF:AF,$E:$E,$E452))))</f>
        <v/>
      </c>
      <c r="CV452" s="232" t="str">
        <f t="array" ref="CV452">IF(AG452="","",
IF(INDEX(Settings!$H:$H,MATCH(CV$1,Settings!$G:$G,0))=TRUE,
100-100*(AG452-MINIFS(AG:AG,$E:$E,$E452))/(MAXIFS(AG:AG,$E:$E,$E452)-MINIFS(AG:AG,$E:$E,$E452)),
100*(AG452-MINIFS(AG:AG,$E:$E,$E452))/(MAXIFS(AG:AG,$E:$E,$E452)-MINIFS(AG:AG,$E:$E,$E452))))</f>
        <v/>
      </c>
      <c r="CW452" s="232" t="str">
        <f t="array" ref="CW452">IF(AH452="","",
IF(INDEX(Settings!$H:$H,MATCH(CW$1,Settings!$G:$G,0))=TRUE,
100-100*(AH452-MINIFS(AH:AH,$E:$E,$E452))/(MAXIFS(AH:AH,$E:$E,$E452)-MINIFS(AH:AH,$E:$E,$E452)),
100*(AH452-MINIFS(AH:AH,$E:$E,$E452))/(MAXIFS(AH:AH,$E:$E,$E452)-MINIFS(AH:AH,$E:$E,$E452))))</f>
        <v/>
      </c>
      <c r="CX452" s="232" t="str">
        <f t="array" ref="CX452">IF(AI452="","",
IF(INDEX(Settings!$H:$H,MATCH(CX$1,Settings!$G:$G,0))=TRUE,
100-100*(AI452-MINIFS(AI:AI,$E:$E,$E452))/(MAXIFS(AI:AI,$E:$E,$E452)-MINIFS(AI:AI,$E:$E,$E452)),
100*(AI452-MINIFS(AI:AI,$E:$E,$E452))/(MAXIFS(AI:AI,$E:$E,$E452)-MINIFS(AI:AI,$E:$E,$E452))))</f>
        <v/>
      </c>
      <c r="CY452" s="232" t="str">
        <f t="array" ref="CY452">IF(AJ452="","",
IF(INDEX(Settings!$H:$H,MATCH(CY$1,Settings!$G:$G,0))=TRUE,
100-100*(AJ452-MINIFS(AJ:AJ,$E:$E,$E452))/(MAXIFS(AJ:AJ,$E:$E,$E452)-MINIFS(AJ:AJ,$E:$E,$E452)),
100*(AJ452-MINIFS(AJ:AJ,$E:$E,$E452))/(MAXIFS(AJ:AJ,$E:$E,$E452)-MINIFS(AJ:AJ,$E:$E,$E452))))</f>
        <v/>
      </c>
      <c r="CZ452" s="232" t="str">
        <f t="array" ref="CZ452">IF(AK452="","",
IF(INDEX(Settings!$H:$H,MATCH(CZ$1,Settings!$G:$G,0))=TRUE,
100-100*(AK452-MINIFS(AK:AK,$E:$E,$E452))/(MAXIFS(AK:AK,$E:$E,$E452)-MINIFS(AK:AK,$E:$E,$E452)),
100*(AK452-MINIFS(AK:AK,$E:$E,$E452))/(MAXIFS(AK:AK,$E:$E,$E452)-MINIFS(AK:AK,$E:$E,$E452))))</f>
        <v/>
      </c>
      <c r="DA452" s="232" t="str">
        <f t="array" ref="DA452">IF(AL452="","",
IF(INDEX(Settings!$H:$H,MATCH(DA$1,Settings!$G:$G,0))=TRUE,
100-100*(AL452-MINIFS(AL:AL,$E:$E,$E452))/(MAXIFS(AL:AL,$E:$E,$E452)-MINIFS(AL:AL,$E:$E,$E452)),
100*(AL452-MINIFS(AL:AL,$E:$E,$E452))/(MAXIFS(AL:AL,$E:$E,$E452)-MINIFS(AL:AL,$E:$E,$E452))))</f>
        <v/>
      </c>
      <c r="DB452" s="232" t="str">
        <f t="array" ref="DB452">IF(AM452="","",
IF(INDEX(Settings!$H:$H,MATCH(DB$1,Settings!$G:$G,0))=TRUE,
100-100*(AM452-MINIFS(AM:AM,$E:$E,$E452))/(MAXIFS(AM:AM,$E:$E,$E452)-MINIFS(AM:AM,$E:$E,$E452)),
100*(AM452-MINIFS(AM:AM,$E:$E,$E452))/(MAXIFS(AM:AM,$E:$E,$E452)-MINIFS(AM:AM,$E:$E,$E452))))</f>
        <v/>
      </c>
      <c r="DC452" s="232" t="str">
        <f t="array" ref="DC452">IF(AN452="","",
IF(INDEX(Settings!$H:$H,MATCH(DC$1,Settings!$G:$G,0))=TRUE,
100-100*(AN452-MINIFS(AN:AN,$E:$E,$E452))/(MAXIFS(AN:AN,$E:$E,$E452)-MINIFS(AN:AN,$E:$E,$E452)),
100*(AN452-MINIFS(AN:AN,$E:$E,$E452))/(MAXIFS(AN:AN,$E:$E,$E452)-MINIFS(AN:AN,$E:$E,$E452))))</f>
        <v/>
      </c>
      <c r="DD452" s="232" t="str">
        <f t="array" ref="DD452">IF(AO452="","",
IF(INDEX(Settings!$H:$H,MATCH(DD$1,Settings!$G:$G,0))=TRUE,
100-100*(AO452-MINIFS(AO:AO,$E:$E,$E452))/(MAXIFS(AO:AO,$E:$E,$E452)-MINIFS(AO:AO,$E:$E,$E452)),
100*(AO452-MINIFS(AO:AO,$E:$E,$E452))/(MAXIFS(AO:AO,$E:$E,$E452)-MINIFS(AO:AO,$E:$E,$E452))))</f>
        <v/>
      </c>
      <c r="DE452" s="232" t="str">
        <f t="array" ref="DE452">IF(AP452="","",
IF(INDEX(Settings!$H:$H,MATCH(DE$1,Settings!$G:$G,0))=TRUE,
100-100*(AP452-MINIFS(AP:AP,$E:$E,$E452))/(MAXIFS(AP:AP,$E:$E,$E452)-MINIFS(AP:AP,$E:$E,$E452)),
100*(AP452-MINIFS(AP:AP,$E:$E,$E452))/(MAXIFS(AP:AP,$E:$E,$E452)-MINIFS(AP:AP,$E:$E,$E452))))</f>
        <v/>
      </c>
      <c r="DF452" s="232" t="str">
        <f t="array" ref="DF452">IF(AQ452="","",
IF(INDEX(Settings!$H:$H,MATCH(DF$1,Settings!$G:$G,0))=TRUE,
100-100*(AQ452-MINIFS(AQ:AQ,$E:$E,$E452))/(MAXIFS(AQ:AQ,$E:$E,$E452)-MINIFS(AQ:AQ,$E:$E,$E452)),
100*(AQ452-MINIFS(AQ:AQ,$E:$E,$E452))/(MAXIFS(AQ:AQ,$E:$E,$E452)-MINIFS(AQ:AQ,$E:$E,$E452))))</f>
        <v/>
      </c>
      <c r="DG452" s="232" t="str">
        <f t="array" ref="DG452">IF(AR452="","",
IF(INDEX(Settings!$H:$H,MATCH(DG$1,Settings!$G:$G,0))=TRUE,
100-100*(AR452-MINIFS(AR:AR,$E:$E,$E452))/(MAXIFS(AR:AR,$E:$E,$E452)-MINIFS(AR:AR,$E:$E,$E452)),
100*(AR452-MINIFS(AR:AR,$E:$E,$E452))/(MAXIFS(AR:AR,$E:$E,$E452)-MINIFS(AR:AR,$E:$E,$E452))))</f>
        <v/>
      </c>
      <c r="DH452" s="232" t="str">
        <f t="array" ref="DH452">IF(AS452="","",
IF(INDEX(Settings!$H:$H,MATCH(DH$1,Settings!$G:$G,0))=TRUE,
100-100*(AS452-MINIFS(AS:AS,$E:$E,$E452))/(MAXIFS(AS:AS,$E:$E,$E452)-MINIFS(AS:AS,$E:$E,$E452)),
100*(AS452-MINIFS(AS:AS,$E:$E,$E452))/(MAXIFS(AS:AS,$E:$E,$E452)-MINIFS(AS:AS,$E:$E,$E452))))</f>
        <v/>
      </c>
      <c r="DI452" s="232" t="str">
        <f t="array" ref="DI452">IF(AT452="","",
IF(INDEX(Settings!$H:$H,MATCH(DI$1,Settings!$G:$G,0))=TRUE,
100-100*(AT452-MINIFS(AT:AT,$E:$E,$E452))/(MAXIFS(AT:AT,$E:$E,$E452)-MINIFS(AT:AT,$E:$E,$E452)),
100*(AT452-MINIFS(AT:AT,$E:$E,$E452))/(MAXIFS(AT:AT,$E:$E,$E452)-MINIFS(AT:AT,$E:$E,$E452))))</f>
        <v/>
      </c>
      <c r="DJ452" s="232" t="str">
        <f t="array" ref="DJ452">IF(AU452="","",
IF(INDEX(Settings!$H:$H,MATCH(DJ$1,Settings!$G:$G,0))=TRUE,
100-100*(AU452-MINIFS(AU:AU,$E:$E,$E452))/(MAXIFS(AU:AU,$E:$E,$E452)-MINIFS(AU:AU,$E:$E,$E452)),
100*(AU452-MINIFS(AU:AU,$E:$E,$E452))/(MAXIFS(AU:AU,$E:$E,$E452)-MINIFS(AU:AU,$E:$E,$E452))))</f>
        <v/>
      </c>
      <c r="DK452" s="232" t="str">
        <f t="array" ref="DK452">IF(AV452="","",
IF(INDEX(Settings!$H:$H,MATCH(DK$1,Settings!$G:$G,0))=TRUE,
100-100*(AV452-MINIFS(AV:AV,$E:$E,$E452))/(MAXIFS(AV:AV,$E:$E,$E452)-MINIFS(AV:AV,$E:$E,$E452)),
100*(AV452-MINIFS(AV:AV,$E:$E,$E452))/(MAXIFS(AV:AV,$E:$E,$E452)-MINIFS(AV:AV,$E:$E,$E452))))</f>
        <v/>
      </c>
      <c r="DL452" s="232" t="str">
        <f t="array" ref="DL452">IF(AW452="","",
IF(INDEX(Settings!$H:$H,MATCH(DL$1,Settings!$G:$G,0))=TRUE,
100-100*(AW452-MINIFS(AW:AW,$E:$E,$E452))/(MAXIFS(AW:AW,$E:$E,$E452)-MINIFS(AW:AW,$E:$E,$E452)),
100*(AW452-MINIFS(AW:AW,$E:$E,$E452))/(MAXIFS(AW:AW,$E:$E,$E452)-MINIFS(AW:AW,$E:$E,$E452))))</f>
        <v/>
      </c>
      <c r="DM452" s="232" t="str">
        <f t="array" ref="DM452">IF(AX452="","",
IF(INDEX(Settings!$H:$H,MATCH(DM$1,Settings!$G:$G,0))=TRUE,
100-100*(AX452-MINIFS(AX:AX,$E:$E,$E452))/(MAXIFS(AX:AX,$E:$E,$E452)-MINIFS(AX:AX,$E:$E,$E452)),
100*(AX452-MINIFS(AX:AX,$E:$E,$E452))/(MAXIFS(AX:AX,$E:$E,$E452)-MINIFS(AX:AX,$E:$E,$E452))))</f>
        <v/>
      </c>
      <c r="DN452" s="232" t="str">
        <f t="array" ref="DN452">IF(AY452="","",
IF(INDEX(Settings!$H:$H,MATCH(DN$1,Settings!$G:$G,0))=TRUE,
100-100*(AY452-MINIFS(AY:AY,$E:$E,$E452))/(MAXIFS(AY:AY,$E:$E,$E452)-MINIFS(AY:AY,$E:$E,$E452)),
100*(AY452-MINIFS(AY:AY,$E:$E,$E452))/(MAXIFS(AY:AY,$E:$E,$E452)-MINIFS(AY:AY,$E:$E,$E452))))</f>
        <v/>
      </c>
      <c r="DO452" s="232" t="str">
        <f t="array" ref="DO452">IF(AZ452="","",
IF(INDEX(Settings!$H:$H,MATCH(DO$1,Settings!$G:$G,0))=TRUE,
100-100*(AZ452-MINIFS(AZ:AZ,$E:$E,$E452))/(MAXIFS(AZ:AZ,$E:$E,$E452)-MINIFS(AZ:AZ,$E:$E,$E452)),
100*(AZ452-MINIFS(AZ:AZ,$E:$E,$E452))/(MAXIFS(AZ:AZ,$E:$E,$E452)-MINIFS(AZ:AZ,$E:$E,$E452))))</f>
        <v/>
      </c>
      <c r="DP452" s="232" t="str">
        <f t="array" ref="DP452">IF(BA452="","",
IF(INDEX(Settings!$H:$H,MATCH(DP$1,Settings!$G:$G,0))=TRUE,
100-100*(BA452-MINIFS(BA:BA,$E:$E,$E452))/(MAXIFS(BA:BA,$E:$E,$E452)-MINIFS(BA:BA,$E:$E,$E452)),
100*(BA452-MINIFS(BA:BA,$E:$E,$E452))/(MAXIFS(BA:BA,$E:$E,$E452)-MINIFS(BA:BA,$E:$E,$E452))))</f>
        <v/>
      </c>
      <c r="DQ452" s="232" t="str">
        <f t="array" ref="DQ452">IF(BB452="","",
IF(INDEX(Settings!$H:$H,MATCH(DQ$1,Settings!$G:$G,0))=TRUE,
100-100*(BB452-MINIFS(BB:BB,$E:$E,$E452))/(MAXIFS(BB:BB,$E:$E,$E452)-MINIFS(BB:BB,$E:$E,$E452)),
100*(BB452-MINIFS(BB:BB,$E:$E,$E452))/(MAXIFS(BB:BB,$E:$E,$E452)-MINIFS(BB:BB,$E:$E,$E452))))</f>
        <v/>
      </c>
      <c r="DR452" s="232" t="str">
        <f t="array" ref="DR452">IF(BC452="","",
IF(INDEX(Settings!$H:$H,MATCH(DR$1,Settings!$G:$G,0))=TRUE,
100-100*(BC452-MINIFS(BC:BC,$E:$E,$E452))/(MAXIFS(BC:BC,$E:$E,$E452)-MINIFS(BC:BC,$E:$E,$E452)),
100*(BC452-MINIFS(BC:BC,$E:$E,$E452))/(MAXIFS(BC:BC,$E:$E,$E452)-MINIFS(BC:BC,$E:$E,$E452))))</f>
        <v/>
      </c>
      <c r="DS452" s="232" t="str">
        <f t="array" ref="DS452">IF(BD452="","",
IF(INDEX(Settings!$H:$H,MATCH(DS$1,Settings!$G:$G,0))=TRUE,
100-100*(BD452-MINIFS(BD:BD,$E:$E,$E452))/(MAXIFS(BD:BD,$E:$E,$E452)-MINIFS(BD:BD,$E:$E,$E452)),
100*(BD452-MINIFS(BD:BD,$E:$E,$E452))/(MAXIFS(BD:BD,$E:$E,$E452)-MINIFS(BD:BD,$E:$E,$E452))))</f>
        <v/>
      </c>
      <c r="DT452" s="232" t="str">
        <f t="array" ref="DT452">IF(BE452="","",
IF(INDEX(Settings!$H:$H,MATCH(DT$1,Settings!$G:$G,0))=TRUE,
100-100*(BE452-MINIFS(BE:BE,$E:$E,$E452))/(MAXIFS(BE:BE,$E:$E,$E452)-MINIFS(BE:BE,$E:$E,$E452)),
100*(BE452-MINIFS(BE:BE,$E:$E,$E452))/(MAXIFS(BE:BE,$E:$E,$E452)-MINIFS(BE:BE,$E:$E,$E452))))</f>
        <v/>
      </c>
      <c r="DU452" s="232" t="str">
        <f t="array" ref="DU452">IF(BF452="","",
IF(INDEX(Settings!$H:$H,MATCH(DU$1,Settings!$G:$G,0))=TRUE,
100-100*(BF452-MINIFS(BF:BF,$E:$E,$E452))/(MAXIFS(BF:BF,$E:$E,$E452)-MINIFS(BF:BF,$E:$E,$E452)),
100*(BF452-MINIFS(BF:BF,$E:$E,$E452))/(MAXIFS(BF:BF,$E:$E,$E452)-MINIFS(BF:BF,$E:$E,$E452))))</f>
        <v/>
      </c>
      <c r="DV452" s="232" t="str">
        <f t="array" ref="DV452">IF(BG452="","",
IF(INDEX(Settings!$H:$H,MATCH(DV$1,Settings!$G:$G,0))=TRUE,
100-100*(BG452-MINIFS(BG:BG,$E:$E,$E452))/(MAXIFS(BG:BG,$E:$E,$E452)-MINIFS(BG:BG,$E:$E,$E452)),
100*(BG452-MINIFS(BG:BG,$E:$E,$E452))/(MAXIFS(BG:BG,$E:$E,$E452)-MINIFS(BG:BG,$E:$E,$E452))))</f>
        <v/>
      </c>
      <c r="DW452" s="232" t="str">
        <f t="array" ref="DW452">IF(BH452="","",
IF(INDEX(Settings!$H:$H,MATCH(DW$1,Settings!$G:$G,0))=TRUE,
100-100*(BH452-MINIFS(BH:BH,$E:$E,$E452))/(MAXIFS(BH:BH,$E:$E,$E452)-MINIFS(BH:BH,$E:$E,$E452)),
100*(BH452-MINIFS(BH:BH,$E:$E,$E452))/(MAXIFS(BH:BH,$E:$E,$E452)-MINIFS(BH:BH,$E:$E,$E452))))</f>
        <v/>
      </c>
      <c r="DX452" s="232" t="str">
        <f t="array" ref="DX452">IF(BI452="","",
IF(INDEX(Settings!$H:$H,MATCH(DX$1,Settings!$G:$G,0))=TRUE,
100-100*(BI452-MINIFS(BI:BI,$E:$E,$E452))/(MAXIFS(BI:BI,$E:$E,$E452)-MINIFS(BI:BI,$E:$E,$E452)),
100*(BI452-MINIFS(BI:BI,$E:$E,$E452))/(MAXIFS(BI:BI,$E:$E,$E452)-MINIFS(BI:BI,$E:$E,$E452))))</f>
        <v/>
      </c>
      <c r="DY452" s="232" t="str">
        <f t="array" ref="DY452">IF(BJ452="","",
IF(INDEX(Settings!$H:$H,MATCH(DY$1,Settings!$G:$G,0))=TRUE,
100-100*(BJ452-MINIFS(BJ:BJ,$E:$E,$E452))/(MAXIFS(BJ:BJ,$E:$E,$E452)-MINIFS(BJ:BJ,$E:$E,$E452)),
100*(BJ452-MINIFS(BJ:BJ,$E:$E,$E452))/(MAXIFS(BJ:BJ,$E:$E,$E452)-MINIFS(BJ:BJ,$E:$E,$E452))))</f>
        <v/>
      </c>
      <c r="DZ452" s="234"/>
      <c r="EA452" s="234"/>
      <c r="EB452" s="234" t="str">
        <f t="shared" si="8"/>
        <v/>
      </c>
      <c r="EC452" s="234" t="str">
        <f t="shared" si="9"/>
        <v/>
      </c>
      <c r="ED452" s="234" t="str">
        <f t="shared" si="10"/>
        <v/>
      </c>
      <c r="EE452" s="234" t="str">
        <f t="shared" si="11"/>
        <v/>
      </c>
      <c r="EF452" s="234" t="str">
        <f t="shared" si="12"/>
        <v/>
      </c>
      <c r="EG452" s="234" t="str">
        <f t="shared" si="13"/>
        <v/>
      </c>
      <c r="EH452" s="234"/>
      <c r="EI452" s="234"/>
      <c r="EJ452" s="234"/>
      <c r="EK452" s="234"/>
      <c r="EL452" s="234"/>
      <c r="EM452" s="234"/>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3" t="str">
        <f t="shared" si="14"/>
        <v/>
      </c>
      <c r="N453" s="49"/>
      <c r="O453" s="49"/>
      <c r="P453" s="49"/>
      <c r="Q453" s="49"/>
      <c r="R453" s="49"/>
      <c r="S453" s="222" t="str">
        <f>IFERROR(VLOOKUP(AF453, 'YOYO IR Scores'!A:C, 3, FALSE), "")
</f>
        <v/>
      </c>
      <c r="T453" s="49"/>
      <c r="U453" s="49"/>
      <c r="V453" s="49"/>
      <c r="W453" s="49"/>
      <c r="X453" s="224" t="str">
        <f t="shared" si="4"/>
        <v/>
      </c>
      <c r="Y453" s="225" t="str">
        <f t="shared" si="5"/>
        <v/>
      </c>
      <c r="Z453" s="225" t="str">
        <f t="shared" si="6"/>
        <v/>
      </c>
      <c r="AA453" s="224" t="str">
        <f t="shared" si="7"/>
        <v/>
      </c>
      <c r="AB453" s="223"/>
      <c r="AC453" s="223"/>
      <c r="AD453" s="223"/>
      <c r="AE453" s="223" t="str">
        <f>IFERROR(VLOOKUP(AF453, 'YOYO IR Scores'!A:C, 2, FALSE), "")</f>
        <v/>
      </c>
      <c r="AF453" s="223"/>
      <c r="AG453" s="223"/>
      <c r="AH453" s="223"/>
      <c r="AI453" s="223"/>
      <c r="AJ453" s="223"/>
      <c r="AK453" s="223"/>
      <c r="AL453" s="223"/>
      <c r="AM453" s="223"/>
      <c r="AN453" s="223"/>
      <c r="AO453" s="223"/>
      <c r="AP453" s="223"/>
      <c r="AQ453" s="223"/>
      <c r="AR453" s="223"/>
      <c r="AS453" s="223"/>
      <c r="AT453" s="223"/>
      <c r="AU453" s="223"/>
      <c r="AV453" s="223"/>
      <c r="AW453" s="223"/>
      <c r="AX453" s="223"/>
      <c r="AY453" s="223"/>
      <c r="AZ453" s="223"/>
      <c r="BA453" s="223"/>
      <c r="BB453" s="223"/>
      <c r="BC453" s="223"/>
      <c r="BD453" s="223"/>
      <c r="BE453" s="223"/>
      <c r="BF453" s="223"/>
      <c r="BG453" s="223"/>
      <c r="BH453" s="223"/>
      <c r="BI453" s="223"/>
      <c r="BJ453" s="223"/>
      <c r="BK453" s="223" t="str">
        <f t="array" ref="BK453">IF(J453="","",
IF(INDEX(Settings!$H:$H,MATCH(BY$1,Settings!$G:$G,0))=TRUE,
100-100*(J453-MIN(J:J))/(MAX(J:J)-MIN(J:J)),
100*(J453-MIN(J:J))/(MAX(J:J)-MIN(J:J))))</f>
        <v/>
      </c>
      <c r="BL453" s="223" t="str">
        <f t="array" ref="BL453">IF(J453="","",
IF(INDEX(Settings!$H:$H,MATCH(BY$1,Settings!$G:$G,0))=TRUE,
100-100*(J453-MINIFS(J:J,$E:$E,$E453))/(MAXIFS(J:J,$E:$E,$E453)-MINIFS(J:J,$E:$E,$E453)),
100*(J453-MINIFS(J:J,$E:$E,$E453))/(MAXIFS(J:J,$E:$E,$E453)-MINIFS(J:J,$E:$E,$E453))))</f>
        <v/>
      </c>
      <c r="BM453" s="223"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4" t="str">
        <f t="array" ref="BQ453">IF(J453="","",
IF(INDEX(Settings!$H:$H,MATCH(BY$1,Settings!$G:$G,0))=TRUE,
-1*(J453-AVERAGE(J:J))/STDEV(J:J),
(J453-AVERAGE(J:J))/STDEV(J:J)))</f>
        <v/>
      </c>
      <c r="BR453" s="224" t="str">
        <f>IFERROR(__xludf.DUMMYFUNCTION("IF(J453="""","""",
IF(INDEX(Settings!$H:$H,MATCH(BY$1,Settings!$G:$G,0))=TRUE,
-1*(J453-AVERAGEIFS(J:J,$E:$E,$E453))/STDEV(FILTER(J:J,$E:$E=$E453)),
(J453-AVERAGEIFS(J:J,$E:$E,$E453))/STDEV(FILTER(J:J,$E:$E=$E453))))"),"")</f>
        <v/>
      </c>
      <c r="BS453" s="224"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3" t="str">
        <f t="array" ref="BY453">IF(J453="","",
IF(INDEX(Settings!$H:$H,MATCH(BY$1,Settings!$G:$G,0))=TRUE,
100-100*(J453-MINIFS(J:J,$E:$E,$E453))/(MAXIFS(J:J,$E:$E,$E453)-MINIFS(J:J,$E:$E,$E453)),
100*(J453-MINIFS(J:J,$E:$E,$E453))/(MAXIFS(J:J,$E:$E,$E453)-MINIFS(J:J,$E:$E,$E453))))</f>
        <v/>
      </c>
      <c r="BZ453" s="223" t="str">
        <f t="array" ref="BZ453">IF(K453="","",
IF(INDEX(Settings!$H:$H,MATCH(BZ$1,Settings!$G:$G,0))=TRUE,
100-100*(K453-MINIFS(K:K,$E:$E,$E453))/(MAXIFS(K:K,$E:$E,$E453)-MINIFS(K:K,$E:$E,$E453)),
100*(K453-MINIFS(K:K,$E:$E,$E453))/(MAXIFS(K:K,$E:$E,$E453)-MINIFS(K:K,$E:$E,$E453))))</f>
        <v/>
      </c>
      <c r="CA453" s="223" t="str">
        <f t="array" ref="CA453">IF(L453="","",
IF(INDEX(Settings!$H:$H,MATCH(CA$1,Settings!$G:$G,0))=TRUE,
100-100*(L453-MINIFS(L:L,$E:$E,$E453))/(MAXIFS(L:L,$E:$E,$E453)-MINIFS(L:L,$E:$E,$E453)),
100*(L453-MINIFS(L:L,$E:$E,$E453))/(MAXIFS(L:L,$E:$E,$E453)-MINIFS(L:L,$E:$E,$E453))))</f>
        <v/>
      </c>
      <c r="CB453" s="223" t="str">
        <f t="array" ref="CB453">IF(M453="","",
IF(INDEX(Settings!$H:$H,MATCH(CB$1,Settings!$G:$G,0))=TRUE,
100-100*(M453-MINIFS(M:M,$E:$E,$E453))/(MAXIFS(M:M,$E:$E,$E453)-MINIFS(M:M,$E:$E,$E453)),
100*(M453-MINIFS(M:M,$E:$E,$E453))/(MAXIFS(M:M,$E:$E,$E453)-MINIFS(M:M,$E:$E,$E453))))</f>
        <v/>
      </c>
      <c r="CC453" s="223" t="str">
        <f t="array" ref="CC453">IF(N453="","",
IF(INDEX(Settings!$H:$H,MATCH(CC$1,Settings!$G:$G,0))=TRUE,
100-100*(N453-MINIFS(N:N,$E:$E,$E453))/(MAXIFS(N:N,$E:$E,$E453)-MINIFS(N:N,$E:$E,$E453)),
100*(N453-MINIFS(N:N,$E:$E,$E453))/(MAXIFS(N:N,$E:$E,$E453)-MINIFS(N:N,$E:$E,$E453))))</f>
        <v/>
      </c>
      <c r="CD453" s="223" t="str">
        <f t="array" ref="CD453">IF(O453="","",
IF(INDEX(Settings!$H:$H,MATCH(CD$1,Settings!$G:$G,0))=TRUE,
100-100*(O453-MINIFS(O:O,$E:$E,$E453))/(MAXIFS(O:O,$E:$E,$E453)-MINIFS(O:O,$E:$E,$E453)),
100*(O453-MINIFS(O:O,$E:$E,$E453))/(MAXIFS(O:O,$E:$E,$E453)-MINIFS(O:O,$E:$E,$E453))))</f>
        <v/>
      </c>
      <c r="CE453" s="223" t="str">
        <f t="array" ref="CE453">IF(P453="","",
IF(INDEX(Settings!$H:$H,MATCH(CE$1,Settings!$G:$G,0))=TRUE,
100-100*(P453-MINIFS(P:P,$E:$E,$E453))/(MAXIFS(P:P,$E:$E,$E453)-MINIFS(P:P,$E:$E,$E453)),
100*(P453-MINIFS(P:P,$E:$E,$E453))/(MAXIFS(P:P,$E:$E,$E453)-MINIFS(P:P,$E:$E,$E453))))</f>
        <v/>
      </c>
      <c r="CF453" s="223" t="str">
        <f t="array" ref="CF453">IF(Q453="","",
IF(INDEX(Settings!$H:$H,MATCH(CF$1,Settings!$G:$G,0))=TRUE,
100-100*(Q453-MINIFS(Q:Q,$E:$E,$E453))/(MAXIFS(Q:Q,$E:$E,$E453)-MINIFS(Q:Q,$E:$E,$E453)),
100*(Q453-MINIFS(Q:Q,$E:$E,$E453))/(MAXIFS(Q:Q,$E:$E,$E453)-MINIFS(Q:Q,$E:$E,$E453))))</f>
        <v/>
      </c>
      <c r="CG453" s="223" t="str">
        <f t="array" ref="CG453">IF(R453="","",
IF(INDEX(Settings!$H:$H,MATCH(CG$1,Settings!$G:$G,0))=TRUE,
100-100*(R453-MINIFS(R:R,$E:$E,$E453))/(MAXIFS(R:R,$E:$E,$E453)-MINIFS(R:R,$E:$E,$E453)),
100*(R453-MINIFS(R:R,$E:$E,$E453))/(MAXIFS(R:R,$E:$E,$E453)-MINIFS(R:R,$E:$E,$E453))))</f>
        <v/>
      </c>
      <c r="CH453" s="223" t="str">
        <f t="array" ref="CH453">IF(S453="","",
IF(INDEX(Settings!$H:$H,MATCH(CH$1,Settings!$G:$G,0))=TRUE,
100-100*(S453-MINIFS(S:S,$E:$E,$E453))/(MAXIFS(S:S,$E:$E,$E453)-MINIFS(S:S,$E:$E,$E453)),
100*(S453-MINIFS(S:S,$E:$E,$E453))/(MAXIFS(S:S,$E:$E,$E453)-MINIFS(S:S,$E:$E,$E453))))</f>
        <v/>
      </c>
      <c r="CI453" s="223" t="str">
        <f t="array" ref="CI453">IF(T453="","",
IF(INDEX(Settings!$H:$H,MATCH(CI$1,Settings!$G:$G,0))=TRUE,
100-100*(T453-MINIFS(T:T,$E:$E,$E453))/(MAXIFS(T:T,$E:$E,$E453)-MINIFS(T:T,$E:$E,$E453)),
100*(T453-MINIFS(T:T,$E:$E,$E453))/(MAXIFS(T:T,$E:$E,$E453)-MINIFS(T:T,$E:$E,$E453))))</f>
        <v/>
      </c>
      <c r="CJ453" s="223" t="str">
        <f t="array" ref="CJ453">IF(U453="","",
IF(INDEX(Settings!$H:$H,MATCH(CJ$1,Settings!$G:$G,0))=TRUE,
100-100*(U453-MINIFS(U:U,$E:$E,$E453))/(MAXIFS(U:U,$E:$E,$E453)-MINIFS(U:U,$E:$E,$E453)),
100*(U453-MINIFS(U:U,$E:$E,$E453))/(MAXIFS(U:U,$E:$E,$E453)-MINIFS(U:U,$E:$E,$E453))))</f>
        <v/>
      </c>
      <c r="CK453" s="223" t="str">
        <f t="array" ref="CK453">IF(V453="","",
IF(INDEX(Settings!$H:$H,MATCH(CK$1,Settings!$G:$G,0))=TRUE,
100-100*(V453-MINIFS(V:V,$E:$E,$E453))/(MAXIFS(V:V,$E:$E,$E453)-MINIFS(V:V,$E:$E,$E453)),
100*(V453-MINIFS(V:V,$E:$E,$E453))/(MAXIFS(V:V,$E:$E,$E453)-MINIFS(V:V,$E:$E,$E453))))</f>
        <v/>
      </c>
      <c r="CL453" s="223" t="str">
        <f t="array" ref="CL453">IF(W453="","",
IF(INDEX(Settings!$H:$H,MATCH(CL$1,Settings!$G:$G,0))=TRUE,
100-100*(W453-MINIFS(W:W,$E:$E,$E453))/(MAXIFS(W:W,$E:$E,$E453)-MINIFS(W:W,$E:$E,$E453)),
100*(W453-MINIFS(W:W,$E:$E,$E453))/(MAXIFS(W:W,$E:$E,$E453)-MINIFS(W:W,$E:$E,$E453))))</f>
        <v/>
      </c>
      <c r="CM453" s="223" t="str">
        <f t="array" ref="CM453">IF(X453="","",
IF(INDEX(Settings!$H:$H,MATCH(CM$1,Settings!$G:$G,0))=TRUE,
100-100*(X453-MINIFS(X:X,$E:$E,$E453))/(MAXIFS(X:X,$E:$E,$E453)-MINIFS(X:X,$E:$E,$E453)),
100*(X453-MINIFS(X:X,$E:$E,$E453))/(MAXIFS(X:X,$E:$E,$E453)-MINIFS(X:X,$E:$E,$E453))))</f>
        <v/>
      </c>
      <c r="CN453" s="223" t="str">
        <f t="array" ref="CN453">IF(Y453="","",
IF(INDEX(Settings!$H:$H,MATCH(CN$1,Settings!$G:$G,0))=TRUE,
100-100*(Y453-MINIFS(Y:Y,$E:$E,$E453))/(MAXIFS(Y:Y,$E:$E,$E453)-MINIFS(Y:Y,$E:$E,$E453)),
100*(Y453-MINIFS(Y:Y,$E:$E,$E453))/(MAXIFS(Y:Y,$E:$E,$E453)-MINIFS(Y:Y,$E:$E,$E453))))</f>
        <v/>
      </c>
      <c r="CO453" s="223" t="str">
        <f t="array" ref="CO453">IF(Z453="","",
IF(INDEX(Settings!$H:$H,MATCH(CO$1,Settings!$G:$G,0))=TRUE,
100-100*(Z453-MINIFS(Z:Z,$E:$E,$E453))/(MAXIFS(Z:Z,$E:$E,$E453)-MINIFS(Z:Z,$E:$E,$E453)),
100*(Z453-MINIFS(Z:Z,$E:$E,$E453))/(MAXIFS(Z:Z,$E:$E,$E453)-MINIFS(Z:Z,$E:$E,$E453))))</f>
        <v/>
      </c>
      <c r="CP453" s="223" t="str">
        <f t="array" ref="CP453">IF(AA453="","",
IF(INDEX(Settings!$H:$H,MATCH(CP$1,Settings!$G:$G,0))=TRUE,
100-100*(AA453-MINIFS(AA:AA,$E:$E,$E453))/(MAXIFS(AA:AA,$E:$E,$E453)-MINIFS(AA:AA,$E:$E,$E453)),
100*(AA453-MINIFS(AA:AA,$E:$E,$E453))/(MAXIFS(AA:AA,$E:$E,$E453)-MINIFS(AA:AA,$E:$E,$E453))))</f>
        <v/>
      </c>
      <c r="CQ453" s="223" t="str">
        <f t="array" ref="CQ453">IF(AB453="","",
IF(INDEX(Settings!$H:$H,MATCH(CQ$1,Settings!$G:$G,0))=TRUE,
100-100*(AB453-MINIFS(AB:AB,$E:$E,$E453))/(MAXIFS(AB:AB,$E:$E,$E453)-MINIFS(AB:AB,$E:$E,$E453)),
100*(AB453-MINIFS(AB:AB,$E:$E,$E453))/(MAXIFS(AB:AB,$E:$E,$E453)-MINIFS(AB:AB,$E:$E,$E453))))</f>
        <v/>
      </c>
      <c r="CR453" s="223" t="str">
        <f t="array" ref="CR453">IF(AC453="","",
IF(INDEX(Settings!$H:$H,MATCH(CR$1,Settings!$G:$G,0))=TRUE,
100-100*(AC453-MINIFS(AC:AC,$E:$E,$E453))/(MAXIFS(AC:AC,$E:$E,$E453)-MINIFS(AC:AC,$E:$E,$E453)),
100*(AC453-MINIFS(AC:AC,$E:$E,$E453))/(MAXIFS(AC:AC,$E:$E,$E453)-MINIFS(AC:AC,$E:$E,$E453))))</f>
        <v/>
      </c>
      <c r="CS453" s="223" t="str">
        <f t="array" ref="CS453">IF(AD453="","",
IF(INDEX(Settings!$H:$H,MATCH(CS$1,Settings!$G:$G,0))=TRUE,
100-100*(AD453-MINIFS(AD:AD,$E:$E,$E453))/(MAXIFS(AD:AD,$E:$E,$E453)-MINIFS(AD:AD,$E:$E,$E453)),
100*(AD453-MINIFS(AD:AD,$E:$E,$E453))/(MAXIFS(AD:AD,$E:$E,$E453)-MINIFS(AD:AD,$E:$E,$E453))))</f>
        <v/>
      </c>
      <c r="CT453" s="223" t="str">
        <f t="array" ref="CT453">IF(AE453="","",
IF(INDEX(Settings!$H:$H,MATCH(CT$1,Settings!$G:$G,0))=TRUE,
100-100*(AE453-MINIFS(AE:AE,$E:$E,$E453))/(MAXIFS(AE:AE,$E:$E,$E453)-MINIFS(AE:AE,$E:$E,$E453)),
100*(AE453-MINIFS(AE:AE,$E:$E,$E453))/(MAXIFS(AE:AE,$E:$E,$E453)-MINIFS(AE:AE,$E:$E,$E453))))</f>
        <v/>
      </c>
      <c r="CU453" s="223" t="str">
        <f t="array" ref="CU453">IF(AF453="","",
IF(INDEX(Settings!$H:$H,MATCH(CU$1,Settings!$G:$G,0))=TRUE,
100-100*(AF453-MINIFS(AF:AF,$E:$E,$E453))/(MAXIFS(AF:AF,$E:$E,$E453)-MINIFS(AF:AF,$E:$E,$E453)),
100*(AF453-MINIFS(AF:AF,$E:$E,$E453))/(MAXIFS(AF:AF,$E:$E,$E453)-MINIFS(AF:AF,$E:$E,$E453))))</f>
        <v/>
      </c>
      <c r="CV453" s="223" t="str">
        <f t="array" ref="CV453">IF(AG453="","",
IF(INDEX(Settings!$H:$H,MATCH(CV$1,Settings!$G:$G,0))=TRUE,
100-100*(AG453-MINIFS(AG:AG,$E:$E,$E453))/(MAXIFS(AG:AG,$E:$E,$E453)-MINIFS(AG:AG,$E:$E,$E453)),
100*(AG453-MINIFS(AG:AG,$E:$E,$E453))/(MAXIFS(AG:AG,$E:$E,$E453)-MINIFS(AG:AG,$E:$E,$E453))))</f>
        <v/>
      </c>
      <c r="CW453" s="223" t="str">
        <f t="array" ref="CW453">IF(AH453="","",
IF(INDEX(Settings!$H:$H,MATCH(CW$1,Settings!$G:$G,0))=TRUE,
100-100*(AH453-MINIFS(AH:AH,$E:$E,$E453))/(MAXIFS(AH:AH,$E:$E,$E453)-MINIFS(AH:AH,$E:$E,$E453)),
100*(AH453-MINIFS(AH:AH,$E:$E,$E453))/(MAXIFS(AH:AH,$E:$E,$E453)-MINIFS(AH:AH,$E:$E,$E453))))</f>
        <v/>
      </c>
      <c r="CX453" s="223" t="str">
        <f t="array" ref="CX453">IF(AI453="","",
IF(INDEX(Settings!$H:$H,MATCH(CX$1,Settings!$G:$G,0))=TRUE,
100-100*(AI453-MINIFS(AI:AI,$E:$E,$E453))/(MAXIFS(AI:AI,$E:$E,$E453)-MINIFS(AI:AI,$E:$E,$E453)),
100*(AI453-MINIFS(AI:AI,$E:$E,$E453))/(MAXIFS(AI:AI,$E:$E,$E453)-MINIFS(AI:AI,$E:$E,$E453))))</f>
        <v/>
      </c>
      <c r="CY453" s="223" t="str">
        <f t="array" ref="CY453">IF(AJ453="","",
IF(INDEX(Settings!$H:$H,MATCH(CY$1,Settings!$G:$G,0))=TRUE,
100-100*(AJ453-MINIFS(AJ:AJ,$E:$E,$E453))/(MAXIFS(AJ:AJ,$E:$E,$E453)-MINIFS(AJ:AJ,$E:$E,$E453)),
100*(AJ453-MINIFS(AJ:AJ,$E:$E,$E453))/(MAXIFS(AJ:AJ,$E:$E,$E453)-MINIFS(AJ:AJ,$E:$E,$E453))))</f>
        <v/>
      </c>
      <c r="CZ453" s="223" t="str">
        <f t="array" ref="CZ453">IF(AK453="","",
IF(INDEX(Settings!$H:$H,MATCH(CZ$1,Settings!$G:$G,0))=TRUE,
100-100*(AK453-MINIFS(AK:AK,$E:$E,$E453))/(MAXIFS(AK:AK,$E:$E,$E453)-MINIFS(AK:AK,$E:$E,$E453)),
100*(AK453-MINIFS(AK:AK,$E:$E,$E453))/(MAXIFS(AK:AK,$E:$E,$E453)-MINIFS(AK:AK,$E:$E,$E453))))</f>
        <v/>
      </c>
      <c r="DA453" s="223" t="str">
        <f t="array" ref="DA453">IF(AL453="","",
IF(INDEX(Settings!$H:$H,MATCH(DA$1,Settings!$G:$G,0))=TRUE,
100-100*(AL453-MINIFS(AL:AL,$E:$E,$E453))/(MAXIFS(AL:AL,$E:$E,$E453)-MINIFS(AL:AL,$E:$E,$E453)),
100*(AL453-MINIFS(AL:AL,$E:$E,$E453))/(MAXIFS(AL:AL,$E:$E,$E453)-MINIFS(AL:AL,$E:$E,$E453))))</f>
        <v/>
      </c>
      <c r="DB453" s="223" t="str">
        <f t="array" ref="DB453">IF(AM453="","",
IF(INDEX(Settings!$H:$H,MATCH(DB$1,Settings!$G:$G,0))=TRUE,
100-100*(AM453-MINIFS(AM:AM,$E:$E,$E453))/(MAXIFS(AM:AM,$E:$E,$E453)-MINIFS(AM:AM,$E:$E,$E453)),
100*(AM453-MINIFS(AM:AM,$E:$E,$E453))/(MAXIFS(AM:AM,$E:$E,$E453)-MINIFS(AM:AM,$E:$E,$E453))))</f>
        <v/>
      </c>
      <c r="DC453" s="223" t="str">
        <f t="array" ref="DC453">IF(AN453="","",
IF(INDEX(Settings!$H:$H,MATCH(DC$1,Settings!$G:$G,0))=TRUE,
100-100*(AN453-MINIFS(AN:AN,$E:$E,$E453))/(MAXIFS(AN:AN,$E:$E,$E453)-MINIFS(AN:AN,$E:$E,$E453)),
100*(AN453-MINIFS(AN:AN,$E:$E,$E453))/(MAXIFS(AN:AN,$E:$E,$E453)-MINIFS(AN:AN,$E:$E,$E453))))</f>
        <v/>
      </c>
      <c r="DD453" s="223" t="str">
        <f t="array" ref="DD453">IF(AO453="","",
IF(INDEX(Settings!$H:$H,MATCH(DD$1,Settings!$G:$G,0))=TRUE,
100-100*(AO453-MINIFS(AO:AO,$E:$E,$E453))/(MAXIFS(AO:AO,$E:$E,$E453)-MINIFS(AO:AO,$E:$E,$E453)),
100*(AO453-MINIFS(AO:AO,$E:$E,$E453))/(MAXIFS(AO:AO,$E:$E,$E453)-MINIFS(AO:AO,$E:$E,$E453))))</f>
        <v/>
      </c>
      <c r="DE453" s="223" t="str">
        <f t="array" ref="DE453">IF(AP453="","",
IF(INDEX(Settings!$H:$H,MATCH(DE$1,Settings!$G:$G,0))=TRUE,
100-100*(AP453-MINIFS(AP:AP,$E:$E,$E453))/(MAXIFS(AP:AP,$E:$E,$E453)-MINIFS(AP:AP,$E:$E,$E453)),
100*(AP453-MINIFS(AP:AP,$E:$E,$E453))/(MAXIFS(AP:AP,$E:$E,$E453)-MINIFS(AP:AP,$E:$E,$E453))))</f>
        <v/>
      </c>
      <c r="DF453" s="223" t="str">
        <f t="array" ref="DF453">IF(AQ453="","",
IF(INDEX(Settings!$H:$H,MATCH(DF$1,Settings!$G:$G,0))=TRUE,
100-100*(AQ453-MINIFS(AQ:AQ,$E:$E,$E453))/(MAXIFS(AQ:AQ,$E:$E,$E453)-MINIFS(AQ:AQ,$E:$E,$E453)),
100*(AQ453-MINIFS(AQ:AQ,$E:$E,$E453))/(MAXIFS(AQ:AQ,$E:$E,$E453)-MINIFS(AQ:AQ,$E:$E,$E453))))</f>
        <v/>
      </c>
      <c r="DG453" s="223" t="str">
        <f t="array" ref="DG453">IF(AR453="","",
IF(INDEX(Settings!$H:$H,MATCH(DG$1,Settings!$G:$G,0))=TRUE,
100-100*(AR453-MINIFS(AR:AR,$E:$E,$E453))/(MAXIFS(AR:AR,$E:$E,$E453)-MINIFS(AR:AR,$E:$E,$E453)),
100*(AR453-MINIFS(AR:AR,$E:$E,$E453))/(MAXIFS(AR:AR,$E:$E,$E453)-MINIFS(AR:AR,$E:$E,$E453))))</f>
        <v/>
      </c>
      <c r="DH453" s="223" t="str">
        <f t="array" ref="DH453">IF(AS453="","",
IF(INDEX(Settings!$H:$H,MATCH(DH$1,Settings!$G:$G,0))=TRUE,
100-100*(AS453-MINIFS(AS:AS,$E:$E,$E453))/(MAXIFS(AS:AS,$E:$E,$E453)-MINIFS(AS:AS,$E:$E,$E453)),
100*(AS453-MINIFS(AS:AS,$E:$E,$E453))/(MAXIFS(AS:AS,$E:$E,$E453)-MINIFS(AS:AS,$E:$E,$E453))))</f>
        <v/>
      </c>
      <c r="DI453" s="223" t="str">
        <f t="array" ref="DI453">IF(AT453="","",
IF(INDEX(Settings!$H:$H,MATCH(DI$1,Settings!$G:$G,0))=TRUE,
100-100*(AT453-MINIFS(AT:AT,$E:$E,$E453))/(MAXIFS(AT:AT,$E:$E,$E453)-MINIFS(AT:AT,$E:$E,$E453)),
100*(AT453-MINIFS(AT:AT,$E:$E,$E453))/(MAXIFS(AT:AT,$E:$E,$E453)-MINIFS(AT:AT,$E:$E,$E453))))</f>
        <v/>
      </c>
      <c r="DJ453" s="223" t="str">
        <f t="array" ref="DJ453">IF(AU453="","",
IF(INDEX(Settings!$H:$H,MATCH(DJ$1,Settings!$G:$G,0))=TRUE,
100-100*(AU453-MINIFS(AU:AU,$E:$E,$E453))/(MAXIFS(AU:AU,$E:$E,$E453)-MINIFS(AU:AU,$E:$E,$E453)),
100*(AU453-MINIFS(AU:AU,$E:$E,$E453))/(MAXIFS(AU:AU,$E:$E,$E453)-MINIFS(AU:AU,$E:$E,$E453))))</f>
        <v/>
      </c>
      <c r="DK453" s="223" t="str">
        <f t="array" ref="DK453">IF(AV453="","",
IF(INDEX(Settings!$H:$H,MATCH(DK$1,Settings!$G:$G,0))=TRUE,
100-100*(AV453-MINIFS(AV:AV,$E:$E,$E453))/(MAXIFS(AV:AV,$E:$E,$E453)-MINIFS(AV:AV,$E:$E,$E453)),
100*(AV453-MINIFS(AV:AV,$E:$E,$E453))/(MAXIFS(AV:AV,$E:$E,$E453)-MINIFS(AV:AV,$E:$E,$E453))))</f>
        <v/>
      </c>
      <c r="DL453" s="223" t="str">
        <f t="array" ref="DL453">IF(AW453="","",
IF(INDEX(Settings!$H:$H,MATCH(DL$1,Settings!$G:$G,0))=TRUE,
100-100*(AW453-MINIFS(AW:AW,$E:$E,$E453))/(MAXIFS(AW:AW,$E:$E,$E453)-MINIFS(AW:AW,$E:$E,$E453)),
100*(AW453-MINIFS(AW:AW,$E:$E,$E453))/(MAXIFS(AW:AW,$E:$E,$E453)-MINIFS(AW:AW,$E:$E,$E453))))</f>
        <v/>
      </c>
      <c r="DM453" s="223" t="str">
        <f t="array" ref="DM453">IF(AX453="","",
IF(INDEX(Settings!$H:$H,MATCH(DM$1,Settings!$G:$G,0))=TRUE,
100-100*(AX453-MINIFS(AX:AX,$E:$E,$E453))/(MAXIFS(AX:AX,$E:$E,$E453)-MINIFS(AX:AX,$E:$E,$E453)),
100*(AX453-MINIFS(AX:AX,$E:$E,$E453))/(MAXIFS(AX:AX,$E:$E,$E453)-MINIFS(AX:AX,$E:$E,$E453))))</f>
        <v/>
      </c>
      <c r="DN453" s="223" t="str">
        <f t="array" ref="DN453">IF(AY453="","",
IF(INDEX(Settings!$H:$H,MATCH(DN$1,Settings!$G:$G,0))=TRUE,
100-100*(AY453-MINIFS(AY:AY,$E:$E,$E453))/(MAXIFS(AY:AY,$E:$E,$E453)-MINIFS(AY:AY,$E:$E,$E453)),
100*(AY453-MINIFS(AY:AY,$E:$E,$E453))/(MAXIFS(AY:AY,$E:$E,$E453)-MINIFS(AY:AY,$E:$E,$E453))))</f>
        <v/>
      </c>
      <c r="DO453" s="223" t="str">
        <f t="array" ref="DO453">IF(AZ453="","",
IF(INDEX(Settings!$H:$H,MATCH(DO$1,Settings!$G:$G,0))=TRUE,
100-100*(AZ453-MINIFS(AZ:AZ,$E:$E,$E453))/(MAXIFS(AZ:AZ,$E:$E,$E453)-MINIFS(AZ:AZ,$E:$E,$E453)),
100*(AZ453-MINIFS(AZ:AZ,$E:$E,$E453))/(MAXIFS(AZ:AZ,$E:$E,$E453)-MINIFS(AZ:AZ,$E:$E,$E453))))</f>
        <v/>
      </c>
      <c r="DP453" s="223" t="str">
        <f t="array" ref="DP453">IF(BA453="","",
IF(INDEX(Settings!$H:$H,MATCH(DP$1,Settings!$G:$G,0))=TRUE,
100-100*(BA453-MINIFS(BA:BA,$E:$E,$E453))/(MAXIFS(BA:BA,$E:$E,$E453)-MINIFS(BA:BA,$E:$E,$E453)),
100*(BA453-MINIFS(BA:BA,$E:$E,$E453))/(MAXIFS(BA:BA,$E:$E,$E453)-MINIFS(BA:BA,$E:$E,$E453))))</f>
        <v/>
      </c>
      <c r="DQ453" s="223" t="str">
        <f t="array" ref="DQ453">IF(BB453="","",
IF(INDEX(Settings!$H:$H,MATCH(DQ$1,Settings!$G:$G,0))=TRUE,
100-100*(BB453-MINIFS(BB:BB,$E:$E,$E453))/(MAXIFS(BB:BB,$E:$E,$E453)-MINIFS(BB:BB,$E:$E,$E453)),
100*(BB453-MINIFS(BB:BB,$E:$E,$E453))/(MAXIFS(BB:BB,$E:$E,$E453)-MINIFS(BB:BB,$E:$E,$E453))))</f>
        <v/>
      </c>
      <c r="DR453" s="223" t="str">
        <f t="array" ref="DR453">IF(BC453="","",
IF(INDEX(Settings!$H:$H,MATCH(DR$1,Settings!$G:$G,0))=TRUE,
100-100*(BC453-MINIFS(BC:BC,$E:$E,$E453))/(MAXIFS(BC:BC,$E:$E,$E453)-MINIFS(BC:BC,$E:$E,$E453)),
100*(BC453-MINIFS(BC:BC,$E:$E,$E453))/(MAXIFS(BC:BC,$E:$E,$E453)-MINIFS(BC:BC,$E:$E,$E453))))</f>
        <v/>
      </c>
      <c r="DS453" s="223" t="str">
        <f t="array" ref="DS453">IF(BD453="","",
IF(INDEX(Settings!$H:$H,MATCH(DS$1,Settings!$G:$G,0))=TRUE,
100-100*(BD453-MINIFS(BD:BD,$E:$E,$E453))/(MAXIFS(BD:BD,$E:$E,$E453)-MINIFS(BD:BD,$E:$E,$E453)),
100*(BD453-MINIFS(BD:BD,$E:$E,$E453))/(MAXIFS(BD:BD,$E:$E,$E453)-MINIFS(BD:BD,$E:$E,$E453))))</f>
        <v/>
      </c>
      <c r="DT453" s="223" t="str">
        <f t="array" ref="DT453">IF(BE453="","",
IF(INDEX(Settings!$H:$H,MATCH(DT$1,Settings!$G:$G,0))=TRUE,
100-100*(BE453-MINIFS(BE:BE,$E:$E,$E453))/(MAXIFS(BE:BE,$E:$E,$E453)-MINIFS(BE:BE,$E:$E,$E453)),
100*(BE453-MINIFS(BE:BE,$E:$E,$E453))/(MAXIFS(BE:BE,$E:$E,$E453)-MINIFS(BE:BE,$E:$E,$E453))))</f>
        <v/>
      </c>
      <c r="DU453" s="223" t="str">
        <f t="array" ref="DU453">IF(BF453="","",
IF(INDEX(Settings!$H:$H,MATCH(DU$1,Settings!$G:$G,0))=TRUE,
100-100*(BF453-MINIFS(BF:BF,$E:$E,$E453))/(MAXIFS(BF:BF,$E:$E,$E453)-MINIFS(BF:BF,$E:$E,$E453)),
100*(BF453-MINIFS(BF:BF,$E:$E,$E453))/(MAXIFS(BF:BF,$E:$E,$E453)-MINIFS(BF:BF,$E:$E,$E453))))</f>
        <v/>
      </c>
      <c r="DV453" s="223" t="str">
        <f t="array" ref="DV453">IF(BG453="","",
IF(INDEX(Settings!$H:$H,MATCH(DV$1,Settings!$G:$G,0))=TRUE,
100-100*(BG453-MINIFS(BG:BG,$E:$E,$E453))/(MAXIFS(BG:BG,$E:$E,$E453)-MINIFS(BG:BG,$E:$E,$E453)),
100*(BG453-MINIFS(BG:BG,$E:$E,$E453))/(MAXIFS(BG:BG,$E:$E,$E453)-MINIFS(BG:BG,$E:$E,$E453))))</f>
        <v/>
      </c>
      <c r="DW453" s="223" t="str">
        <f t="array" ref="DW453">IF(BH453="","",
IF(INDEX(Settings!$H:$H,MATCH(DW$1,Settings!$G:$G,0))=TRUE,
100-100*(BH453-MINIFS(BH:BH,$E:$E,$E453))/(MAXIFS(BH:BH,$E:$E,$E453)-MINIFS(BH:BH,$E:$E,$E453)),
100*(BH453-MINIFS(BH:BH,$E:$E,$E453))/(MAXIFS(BH:BH,$E:$E,$E453)-MINIFS(BH:BH,$E:$E,$E453))))</f>
        <v/>
      </c>
      <c r="DX453" s="223" t="str">
        <f t="array" ref="DX453">IF(BI453="","",
IF(INDEX(Settings!$H:$H,MATCH(DX$1,Settings!$G:$G,0))=TRUE,
100-100*(BI453-MINIFS(BI:BI,$E:$E,$E453))/(MAXIFS(BI:BI,$E:$E,$E453)-MINIFS(BI:BI,$E:$E,$E453)),
100*(BI453-MINIFS(BI:BI,$E:$E,$E453))/(MAXIFS(BI:BI,$E:$E,$E453)-MINIFS(BI:BI,$E:$E,$E453))))</f>
        <v/>
      </c>
      <c r="DY453" s="223" t="str">
        <f t="array" ref="DY453">IF(BJ453="","",
IF(INDEX(Settings!$H:$H,MATCH(DY$1,Settings!$G:$G,0))=TRUE,
100-100*(BJ453-MINIFS(BJ:BJ,$E:$E,$E453))/(MAXIFS(BJ:BJ,$E:$E,$E453)-MINIFS(BJ:BJ,$E:$E,$E453)),
100*(BJ453-MINIFS(BJ:BJ,$E:$E,$E453))/(MAXIFS(BJ:BJ,$E:$E,$E453)-MINIFS(BJ:BJ,$E:$E,$E453))))</f>
        <v/>
      </c>
      <c r="DZ453" s="225"/>
      <c r="EA453" s="225"/>
      <c r="EB453" s="225" t="str">
        <f t="shared" si="8"/>
        <v/>
      </c>
      <c r="EC453" s="225" t="str">
        <f t="shared" si="9"/>
        <v/>
      </c>
      <c r="ED453" s="225" t="str">
        <f t="shared" si="10"/>
        <v/>
      </c>
      <c r="EE453" s="225" t="str">
        <f t="shared" si="11"/>
        <v/>
      </c>
      <c r="EF453" s="225" t="str">
        <f t="shared" si="12"/>
        <v/>
      </c>
      <c r="EG453" s="225" t="str">
        <f t="shared" si="13"/>
        <v/>
      </c>
      <c r="EH453" s="225"/>
      <c r="EI453" s="225"/>
      <c r="EJ453" s="225"/>
      <c r="EK453" s="225"/>
      <c r="EL453" s="225"/>
      <c r="EM453" s="225"/>
    </row>
    <row r="454">
      <c r="A454" s="231"/>
      <c r="B454" s="231"/>
      <c r="C454" s="231"/>
      <c r="D454" s="231" t="str">
        <f t="array" ref="D454">IFERROR(INDEX(Profiles!$B:$B,MATCH($A454,Profiles!$A:$A,0)),"")</f>
        <v/>
      </c>
      <c r="E454" s="231"/>
      <c r="F454" s="231"/>
      <c r="G454" s="231"/>
      <c r="H454" s="231"/>
      <c r="I454" s="231" t="str">
        <f>IF(A454="","",IF(Settings!$N$3="DATE",F454&amp;": "&amp;TEXT(B454,"M/DD/YY"),F454&amp;": "&amp;H454))</f>
        <v/>
      </c>
      <c r="J454" s="231"/>
      <c r="K454" s="231"/>
      <c r="L454" s="231"/>
      <c r="M454" s="232" t="str">
        <f t="shared" si="14"/>
        <v/>
      </c>
      <c r="N454" s="231"/>
      <c r="O454" s="231"/>
      <c r="P454" s="231"/>
      <c r="Q454" s="231"/>
      <c r="R454" s="231"/>
      <c r="S454" s="230" t="str">
        <f>IFERROR(VLOOKUP(AF454, 'YOYO IR Scores'!A:C, 3, FALSE), "")
</f>
        <v/>
      </c>
      <c r="T454" s="231"/>
      <c r="U454" s="231"/>
      <c r="V454" s="231"/>
      <c r="W454" s="231"/>
      <c r="X454" s="233" t="str">
        <f t="shared" si="4"/>
        <v/>
      </c>
      <c r="Y454" s="234" t="str">
        <f t="shared" si="5"/>
        <v/>
      </c>
      <c r="Z454" s="234" t="str">
        <f t="shared" si="6"/>
        <v/>
      </c>
      <c r="AA454" s="233" t="str">
        <f t="shared" si="7"/>
        <v/>
      </c>
      <c r="AB454" s="232"/>
      <c r="AC454" s="232"/>
      <c r="AD454" s="232"/>
      <c r="AE454" s="232" t="str">
        <f>IFERROR(VLOOKUP(AF454, 'YOYO IR Scores'!A:C, 2, FALSE), "")</f>
        <v/>
      </c>
      <c r="AF454" s="232"/>
      <c r="AG454" s="232"/>
      <c r="AH454" s="232"/>
      <c r="AI454" s="232"/>
      <c r="AJ454" s="232"/>
      <c r="AK454" s="232"/>
      <c r="AL454" s="232"/>
      <c r="AM454" s="232"/>
      <c r="AN454" s="232"/>
      <c r="AO454" s="232"/>
      <c r="AP454" s="232"/>
      <c r="AQ454" s="232"/>
      <c r="AR454" s="232"/>
      <c r="AS454" s="232"/>
      <c r="AT454" s="232"/>
      <c r="AU454" s="232"/>
      <c r="AV454" s="232"/>
      <c r="AW454" s="232"/>
      <c r="AX454" s="232"/>
      <c r="AY454" s="232"/>
      <c r="AZ454" s="232"/>
      <c r="BA454" s="232"/>
      <c r="BB454" s="232"/>
      <c r="BC454" s="232"/>
      <c r="BD454" s="232"/>
      <c r="BE454" s="232"/>
      <c r="BF454" s="232"/>
      <c r="BG454" s="232"/>
      <c r="BH454" s="232"/>
      <c r="BI454" s="232"/>
      <c r="BJ454" s="232"/>
      <c r="BK454" s="232" t="str">
        <f t="array" ref="BK454">IF(J454="","",
IF(INDEX(Settings!$H:$H,MATCH(BY$1,Settings!$G:$G,0))=TRUE,
100-100*(J454-MIN(J:J))/(MAX(J:J)-MIN(J:J)),
100*(J454-MIN(J:J))/(MAX(J:J)-MIN(J:J))))</f>
        <v/>
      </c>
      <c r="BL454" s="232" t="str">
        <f t="array" ref="BL454">IF(J454="","",
IF(INDEX(Settings!$H:$H,MATCH(BY$1,Settings!$G:$G,0))=TRUE,
100-100*(J454-MINIFS(J:J,$E:$E,$E454))/(MAXIFS(J:J,$E:$E,$E454)-MINIFS(J:J,$E:$E,$E454)),
100*(J454-MINIFS(J:J,$E:$E,$E454))/(MAXIFS(J:J,$E:$E,$E454)-MINIFS(J:J,$E:$E,$E454))))</f>
        <v/>
      </c>
      <c r="BM454" s="232" t="str">
        <f t="array" ref="BM454">IF(J454="","",
IF(INDEX(Settings!$H:$H,MATCH(BY$1,Settings!$G:$G,0))=TRUE,
100-100*(J454-MINIFS(J:J,$E:$E,$E454,$I:$I,$I454))/(MAXIFS(J:J,$E:$E,$E454,$I:$I,$I454)-MINIFS(J:J,$E:$E,$E454,$I:$I,$I454)),
100*(J454-MINIFS(J:J,$E:$E,$E454,$I:$I,$I454))/(MAXIFS(J:J,$E:$E,$E454,$I:$I,$I454)-MINIFS(J:J,$E:$E,$E454,$I:$I,$I454))))</f>
        <v/>
      </c>
      <c r="BN454" s="231" t="str">
        <f t="array" ref="BN454">IF(J454="","",
IF(INDEX(Settings!$H:$H,MATCH(BY$1,Settings!$G:$G,0))=TRUE,
100-100*PERCENTRANK(J:J,J454),
100*PERCENTRANK(J:J,J454)))</f>
        <v/>
      </c>
      <c r="BO454" s="231" t="str">
        <f>IFERROR(__xludf.DUMMYFUNCTION("IF(J454="""","""",
IF(INDEX(Settings!$H:$H,MATCH(BY$1,Settings!$G:$G,0))=TRUE,
100-100*PERCENTRANK(FILTER(J:J,$E:$E=$E454),J454),
100*PERCENTRANK(FILTER(J:J,$E:$E=$E454),J454)))"),"")</f>
        <v/>
      </c>
      <c r="BP454" s="231" t="str">
        <f>IFERROR(__xludf.DUMMYFUNCTION("IF(J454="""","""",
IF(INDEX(Settings!$H:$H,MATCH(BY$1,Settings!$G:$G,0))=TRUE,
100-100*PERCENTRANK(FILTER(J:J,$E:$E=$E454,$I:$I=$I454),J454),
100*PERCENTRANK(FILTER(J:J,$E:$E=$E454,$I:$I=$I454),J454)))"),"")</f>
        <v/>
      </c>
      <c r="BQ454" s="233" t="str">
        <f t="array" ref="BQ454">IF(J454="","",
IF(INDEX(Settings!$H:$H,MATCH(BY$1,Settings!$G:$G,0))=TRUE,
-1*(J454-AVERAGE(J:J))/STDEV(J:J),
(J454-AVERAGE(J:J))/STDEV(J:J)))</f>
        <v/>
      </c>
      <c r="BR454" s="233" t="str">
        <f>IFERROR(__xludf.DUMMYFUNCTION("IF(J454="""","""",
IF(INDEX(Settings!$H:$H,MATCH(BY$1,Settings!$G:$G,0))=TRUE,
-1*(J454-AVERAGEIFS(J:J,$E:$E,$E454))/STDEV(FILTER(J:J,$E:$E=$E454)),
(J454-AVERAGEIFS(J:J,$E:$E,$E454))/STDEV(FILTER(J:J,$E:$E=$E454))))"),"")</f>
        <v/>
      </c>
      <c r="BS454" s="233"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1"/>
      <c r="BX454" s="231"/>
      <c r="BY454" s="232" t="str">
        <f t="array" ref="BY454">IF(J454="","",
IF(INDEX(Settings!$H:$H,MATCH(BY$1,Settings!$G:$G,0))=TRUE,
100-100*(J454-MINIFS(J:J,$E:$E,$E454))/(MAXIFS(J:J,$E:$E,$E454)-MINIFS(J:J,$E:$E,$E454)),
100*(J454-MINIFS(J:J,$E:$E,$E454))/(MAXIFS(J:J,$E:$E,$E454)-MINIFS(J:J,$E:$E,$E454))))</f>
        <v/>
      </c>
      <c r="BZ454" s="232" t="str">
        <f t="array" ref="BZ454">IF(K454="","",
IF(INDEX(Settings!$H:$H,MATCH(BZ$1,Settings!$G:$G,0))=TRUE,
100-100*(K454-MINIFS(K:K,$E:$E,$E454))/(MAXIFS(K:K,$E:$E,$E454)-MINIFS(K:K,$E:$E,$E454)),
100*(K454-MINIFS(K:K,$E:$E,$E454))/(MAXIFS(K:K,$E:$E,$E454)-MINIFS(K:K,$E:$E,$E454))))</f>
        <v/>
      </c>
      <c r="CA454" s="232" t="str">
        <f t="array" ref="CA454">IF(L454="","",
IF(INDEX(Settings!$H:$H,MATCH(CA$1,Settings!$G:$G,0))=TRUE,
100-100*(L454-MINIFS(L:L,$E:$E,$E454))/(MAXIFS(L:L,$E:$E,$E454)-MINIFS(L:L,$E:$E,$E454)),
100*(L454-MINIFS(L:L,$E:$E,$E454))/(MAXIFS(L:L,$E:$E,$E454)-MINIFS(L:L,$E:$E,$E454))))</f>
        <v/>
      </c>
      <c r="CB454" s="232" t="str">
        <f t="array" ref="CB454">IF(M454="","",
IF(INDEX(Settings!$H:$H,MATCH(CB$1,Settings!$G:$G,0))=TRUE,
100-100*(M454-MINIFS(M:M,$E:$E,$E454))/(MAXIFS(M:M,$E:$E,$E454)-MINIFS(M:M,$E:$E,$E454)),
100*(M454-MINIFS(M:M,$E:$E,$E454))/(MAXIFS(M:M,$E:$E,$E454)-MINIFS(M:M,$E:$E,$E454))))</f>
        <v/>
      </c>
      <c r="CC454" s="232" t="str">
        <f t="array" ref="CC454">IF(N454="","",
IF(INDEX(Settings!$H:$H,MATCH(CC$1,Settings!$G:$G,0))=TRUE,
100-100*(N454-MINIFS(N:N,$E:$E,$E454))/(MAXIFS(N:N,$E:$E,$E454)-MINIFS(N:N,$E:$E,$E454)),
100*(N454-MINIFS(N:N,$E:$E,$E454))/(MAXIFS(N:N,$E:$E,$E454)-MINIFS(N:N,$E:$E,$E454))))</f>
        <v/>
      </c>
      <c r="CD454" s="232" t="str">
        <f t="array" ref="CD454">IF(O454="","",
IF(INDEX(Settings!$H:$H,MATCH(CD$1,Settings!$G:$G,0))=TRUE,
100-100*(O454-MINIFS(O:O,$E:$E,$E454))/(MAXIFS(O:O,$E:$E,$E454)-MINIFS(O:O,$E:$E,$E454)),
100*(O454-MINIFS(O:O,$E:$E,$E454))/(MAXIFS(O:O,$E:$E,$E454)-MINIFS(O:O,$E:$E,$E454))))</f>
        <v/>
      </c>
      <c r="CE454" s="232" t="str">
        <f t="array" ref="CE454">IF(P454="","",
IF(INDEX(Settings!$H:$H,MATCH(CE$1,Settings!$G:$G,0))=TRUE,
100-100*(P454-MINIFS(P:P,$E:$E,$E454))/(MAXIFS(P:P,$E:$E,$E454)-MINIFS(P:P,$E:$E,$E454)),
100*(P454-MINIFS(P:P,$E:$E,$E454))/(MAXIFS(P:P,$E:$E,$E454)-MINIFS(P:P,$E:$E,$E454))))</f>
        <v/>
      </c>
      <c r="CF454" s="232" t="str">
        <f t="array" ref="CF454">IF(Q454="","",
IF(INDEX(Settings!$H:$H,MATCH(CF$1,Settings!$G:$G,0))=TRUE,
100-100*(Q454-MINIFS(Q:Q,$E:$E,$E454))/(MAXIFS(Q:Q,$E:$E,$E454)-MINIFS(Q:Q,$E:$E,$E454)),
100*(Q454-MINIFS(Q:Q,$E:$E,$E454))/(MAXIFS(Q:Q,$E:$E,$E454)-MINIFS(Q:Q,$E:$E,$E454))))</f>
        <v/>
      </c>
      <c r="CG454" s="232" t="str">
        <f t="array" ref="CG454">IF(R454="","",
IF(INDEX(Settings!$H:$H,MATCH(CG$1,Settings!$G:$G,0))=TRUE,
100-100*(R454-MINIFS(R:R,$E:$E,$E454))/(MAXIFS(R:R,$E:$E,$E454)-MINIFS(R:R,$E:$E,$E454)),
100*(R454-MINIFS(R:R,$E:$E,$E454))/(MAXIFS(R:R,$E:$E,$E454)-MINIFS(R:R,$E:$E,$E454))))</f>
        <v/>
      </c>
      <c r="CH454" s="232" t="str">
        <f t="array" ref="CH454">IF(S454="","",
IF(INDEX(Settings!$H:$H,MATCH(CH$1,Settings!$G:$G,0))=TRUE,
100-100*(S454-MINIFS(S:S,$E:$E,$E454))/(MAXIFS(S:S,$E:$E,$E454)-MINIFS(S:S,$E:$E,$E454)),
100*(S454-MINIFS(S:S,$E:$E,$E454))/(MAXIFS(S:S,$E:$E,$E454)-MINIFS(S:S,$E:$E,$E454))))</f>
        <v/>
      </c>
      <c r="CI454" s="232" t="str">
        <f t="array" ref="CI454">IF(T454="","",
IF(INDEX(Settings!$H:$H,MATCH(CI$1,Settings!$G:$G,0))=TRUE,
100-100*(T454-MINIFS(T:T,$E:$E,$E454))/(MAXIFS(T:T,$E:$E,$E454)-MINIFS(T:T,$E:$E,$E454)),
100*(T454-MINIFS(T:T,$E:$E,$E454))/(MAXIFS(T:T,$E:$E,$E454)-MINIFS(T:T,$E:$E,$E454))))</f>
        <v/>
      </c>
      <c r="CJ454" s="232" t="str">
        <f t="array" ref="CJ454">IF(U454="","",
IF(INDEX(Settings!$H:$H,MATCH(CJ$1,Settings!$G:$G,0))=TRUE,
100-100*(U454-MINIFS(U:U,$E:$E,$E454))/(MAXIFS(U:U,$E:$E,$E454)-MINIFS(U:U,$E:$E,$E454)),
100*(U454-MINIFS(U:U,$E:$E,$E454))/(MAXIFS(U:U,$E:$E,$E454)-MINIFS(U:U,$E:$E,$E454))))</f>
        <v/>
      </c>
      <c r="CK454" s="232" t="str">
        <f t="array" ref="CK454">IF(V454="","",
IF(INDEX(Settings!$H:$H,MATCH(CK$1,Settings!$G:$G,0))=TRUE,
100-100*(V454-MINIFS(V:V,$E:$E,$E454))/(MAXIFS(V:V,$E:$E,$E454)-MINIFS(V:V,$E:$E,$E454)),
100*(V454-MINIFS(V:V,$E:$E,$E454))/(MAXIFS(V:V,$E:$E,$E454)-MINIFS(V:V,$E:$E,$E454))))</f>
        <v/>
      </c>
      <c r="CL454" s="232" t="str">
        <f t="array" ref="CL454">IF(W454="","",
IF(INDEX(Settings!$H:$H,MATCH(CL$1,Settings!$G:$G,0))=TRUE,
100-100*(W454-MINIFS(W:W,$E:$E,$E454))/(MAXIFS(W:W,$E:$E,$E454)-MINIFS(W:W,$E:$E,$E454)),
100*(W454-MINIFS(W:W,$E:$E,$E454))/(MAXIFS(W:W,$E:$E,$E454)-MINIFS(W:W,$E:$E,$E454))))</f>
        <v/>
      </c>
      <c r="CM454" s="232" t="str">
        <f t="array" ref="CM454">IF(X454="","",
IF(INDEX(Settings!$H:$H,MATCH(CM$1,Settings!$G:$G,0))=TRUE,
100-100*(X454-MINIFS(X:X,$E:$E,$E454))/(MAXIFS(X:X,$E:$E,$E454)-MINIFS(X:X,$E:$E,$E454)),
100*(X454-MINIFS(X:X,$E:$E,$E454))/(MAXIFS(X:X,$E:$E,$E454)-MINIFS(X:X,$E:$E,$E454))))</f>
        <v/>
      </c>
      <c r="CN454" s="232" t="str">
        <f t="array" ref="CN454">IF(Y454="","",
IF(INDEX(Settings!$H:$H,MATCH(CN$1,Settings!$G:$G,0))=TRUE,
100-100*(Y454-MINIFS(Y:Y,$E:$E,$E454))/(MAXIFS(Y:Y,$E:$E,$E454)-MINIFS(Y:Y,$E:$E,$E454)),
100*(Y454-MINIFS(Y:Y,$E:$E,$E454))/(MAXIFS(Y:Y,$E:$E,$E454)-MINIFS(Y:Y,$E:$E,$E454))))</f>
        <v/>
      </c>
      <c r="CO454" s="232" t="str">
        <f t="array" ref="CO454">IF(Z454="","",
IF(INDEX(Settings!$H:$H,MATCH(CO$1,Settings!$G:$G,0))=TRUE,
100-100*(Z454-MINIFS(Z:Z,$E:$E,$E454))/(MAXIFS(Z:Z,$E:$E,$E454)-MINIFS(Z:Z,$E:$E,$E454)),
100*(Z454-MINIFS(Z:Z,$E:$E,$E454))/(MAXIFS(Z:Z,$E:$E,$E454)-MINIFS(Z:Z,$E:$E,$E454))))</f>
        <v/>
      </c>
      <c r="CP454" s="232" t="str">
        <f t="array" ref="CP454">IF(AA454="","",
IF(INDEX(Settings!$H:$H,MATCH(CP$1,Settings!$G:$G,0))=TRUE,
100-100*(AA454-MINIFS(AA:AA,$E:$E,$E454))/(MAXIFS(AA:AA,$E:$E,$E454)-MINIFS(AA:AA,$E:$E,$E454)),
100*(AA454-MINIFS(AA:AA,$E:$E,$E454))/(MAXIFS(AA:AA,$E:$E,$E454)-MINIFS(AA:AA,$E:$E,$E454))))</f>
        <v/>
      </c>
      <c r="CQ454" s="232" t="str">
        <f t="array" ref="CQ454">IF(AB454="","",
IF(INDEX(Settings!$H:$H,MATCH(CQ$1,Settings!$G:$G,0))=TRUE,
100-100*(AB454-MINIFS(AB:AB,$E:$E,$E454))/(MAXIFS(AB:AB,$E:$E,$E454)-MINIFS(AB:AB,$E:$E,$E454)),
100*(AB454-MINIFS(AB:AB,$E:$E,$E454))/(MAXIFS(AB:AB,$E:$E,$E454)-MINIFS(AB:AB,$E:$E,$E454))))</f>
        <v/>
      </c>
      <c r="CR454" s="232" t="str">
        <f t="array" ref="CR454">IF(AC454="","",
IF(INDEX(Settings!$H:$H,MATCH(CR$1,Settings!$G:$G,0))=TRUE,
100-100*(AC454-MINIFS(AC:AC,$E:$E,$E454))/(MAXIFS(AC:AC,$E:$E,$E454)-MINIFS(AC:AC,$E:$E,$E454)),
100*(AC454-MINIFS(AC:AC,$E:$E,$E454))/(MAXIFS(AC:AC,$E:$E,$E454)-MINIFS(AC:AC,$E:$E,$E454))))</f>
        <v/>
      </c>
      <c r="CS454" s="232" t="str">
        <f t="array" ref="CS454">IF(AD454="","",
IF(INDEX(Settings!$H:$H,MATCH(CS$1,Settings!$G:$G,0))=TRUE,
100-100*(AD454-MINIFS(AD:AD,$E:$E,$E454))/(MAXIFS(AD:AD,$E:$E,$E454)-MINIFS(AD:AD,$E:$E,$E454)),
100*(AD454-MINIFS(AD:AD,$E:$E,$E454))/(MAXIFS(AD:AD,$E:$E,$E454)-MINIFS(AD:AD,$E:$E,$E454))))</f>
        <v/>
      </c>
      <c r="CT454" s="232" t="str">
        <f t="array" ref="CT454">IF(AE454="","",
IF(INDEX(Settings!$H:$H,MATCH(CT$1,Settings!$G:$G,0))=TRUE,
100-100*(AE454-MINIFS(AE:AE,$E:$E,$E454))/(MAXIFS(AE:AE,$E:$E,$E454)-MINIFS(AE:AE,$E:$E,$E454)),
100*(AE454-MINIFS(AE:AE,$E:$E,$E454))/(MAXIFS(AE:AE,$E:$E,$E454)-MINIFS(AE:AE,$E:$E,$E454))))</f>
        <v/>
      </c>
      <c r="CU454" s="232" t="str">
        <f t="array" ref="CU454">IF(AF454="","",
IF(INDEX(Settings!$H:$H,MATCH(CU$1,Settings!$G:$G,0))=TRUE,
100-100*(AF454-MINIFS(AF:AF,$E:$E,$E454))/(MAXIFS(AF:AF,$E:$E,$E454)-MINIFS(AF:AF,$E:$E,$E454)),
100*(AF454-MINIFS(AF:AF,$E:$E,$E454))/(MAXIFS(AF:AF,$E:$E,$E454)-MINIFS(AF:AF,$E:$E,$E454))))</f>
        <v/>
      </c>
      <c r="CV454" s="232" t="str">
        <f t="array" ref="CV454">IF(AG454="","",
IF(INDEX(Settings!$H:$H,MATCH(CV$1,Settings!$G:$G,0))=TRUE,
100-100*(AG454-MINIFS(AG:AG,$E:$E,$E454))/(MAXIFS(AG:AG,$E:$E,$E454)-MINIFS(AG:AG,$E:$E,$E454)),
100*(AG454-MINIFS(AG:AG,$E:$E,$E454))/(MAXIFS(AG:AG,$E:$E,$E454)-MINIFS(AG:AG,$E:$E,$E454))))</f>
        <v/>
      </c>
      <c r="CW454" s="232" t="str">
        <f t="array" ref="CW454">IF(AH454="","",
IF(INDEX(Settings!$H:$H,MATCH(CW$1,Settings!$G:$G,0))=TRUE,
100-100*(AH454-MINIFS(AH:AH,$E:$E,$E454))/(MAXIFS(AH:AH,$E:$E,$E454)-MINIFS(AH:AH,$E:$E,$E454)),
100*(AH454-MINIFS(AH:AH,$E:$E,$E454))/(MAXIFS(AH:AH,$E:$E,$E454)-MINIFS(AH:AH,$E:$E,$E454))))</f>
        <v/>
      </c>
      <c r="CX454" s="232" t="str">
        <f t="array" ref="CX454">IF(AI454="","",
IF(INDEX(Settings!$H:$H,MATCH(CX$1,Settings!$G:$G,0))=TRUE,
100-100*(AI454-MINIFS(AI:AI,$E:$E,$E454))/(MAXIFS(AI:AI,$E:$E,$E454)-MINIFS(AI:AI,$E:$E,$E454)),
100*(AI454-MINIFS(AI:AI,$E:$E,$E454))/(MAXIFS(AI:AI,$E:$E,$E454)-MINIFS(AI:AI,$E:$E,$E454))))</f>
        <v/>
      </c>
      <c r="CY454" s="232" t="str">
        <f t="array" ref="CY454">IF(AJ454="","",
IF(INDEX(Settings!$H:$H,MATCH(CY$1,Settings!$G:$G,0))=TRUE,
100-100*(AJ454-MINIFS(AJ:AJ,$E:$E,$E454))/(MAXIFS(AJ:AJ,$E:$E,$E454)-MINIFS(AJ:AJ,$E:$E,$E454)),
100*(AJ454-MINIFS(AJ:AJ,$E:$E,$E454))/(MAXIFS(AJ:AJ,$E:$E,$E454)-MINIFS(AJ:AJ,$E:$E,$E454))))</f>
        <v/>
      </c>
      <c r="CZ454" s="232" t="str">
        <f t="array" ref="CZ454">IF(AK454="","",
IF(INDEX(Settings!$H:$H,MATCH(CZ$1,Settings!$G:$G,0))=TRUE,
100-100*(AK454-MINIFS(AK:AK,$E:$E,$E454))/(MAXIFS(AK:AK,$E:$E,$E454)-MINIFS(AK:AK,$E:$E,$E454)),
100*(AK454-MINIFS(AK:AK,$E:$E,$E454))/(MAXIFS(AK:AK,$E:$E,$E454)-MINIFS(AK:AK,$E:$E,$E454))))</f>
        <v/>
      </c>
      <c r="DA454" s="232" t="str">
        <f t="array" ref="DA454">IF(AL454="","",
IF(INDEX(Settings!$H:$H,MATCH(DA$1,Settings!$G:$G,0))=TRUE,
100-100*(AL454-MINIFS(AL:AL,$E:$E,$E454))/(MAXIFS(AL:AL,$E:$E,$E454)-MINIFS(AL:AL,$E:$E,$E454)),
100*(AL454-MINIFS(AL:AL,$E:$E,$E454))/(MAXIFS(AL:AL,$E:$E,$E454)-MINIFS(AL:AL,$E:$E,$E454))))</f>
        <v/>
      </c>
      <c r="DB454" s="232" t="str">
        <f t="array" ref="DB454">IF(AM454="","",
IF(INDEX(Settings!$H:$H,MATCH(DB$1,Settings!$G:$G,0))=TRUE,
100-100*(AM454-MINIFS(AM:AM,$E:$E,$E454))/(MAXIFS(AM:AM,$E:$E,$E454)-MINIFS(AM:AM,$E:$E,$E454)),
100*(AM454-MINIFS(AM:AM,$E:$E,$E454))/(MAXIFS(AM:AM,$E:$E,$E454)-MINIFS(AM:AM,$E:$E,$E454))))</f>
        <v/>
      </c>
      <c r="DC454" s="232" t="str">
        <f t="array" ref="DC454">IF(AN454="","",
IF(INDEX(Settings!$H:$H,MATCH(DC$1,Settings!$G:$G,0))=TRUE,
100-100*(AN454-MINIFS(AN:AN,$E:$E,$E454))/(MAXIFS(AN:AN,$E:$E,$E454)-MINIFS(AN:AN,$E:$E,$E454)),
100*(AN454-MINIFS(AN:AN,$E:$E,$E454))/(MAXIFS(AN:AN,$E:$E,$E454)-MINIFS(AN:AN,$E:$E,$E454))))</f>
        <v/>
      </c>
      <c r="DD454" s="232" t="str">
        <f t="array" ref="DD454">IF(AO454="","",
IF(INDEX(Settings!$H:$H,MATCH(DD$1,Settings!$G:$G,0))=TRUE,
100-100*(AO454-MINIFS(AO:AO,$E:$E,$E454))/(MAXIFS(AO:AO,$E:$E,$E454)-MINIFS(AO:AO,$E:$E,$E454)),
100*(AO454-MINIFS(AO:AO,$E:$E,$E454))/(MAXIFS(AO:AO,$E:$E,$E454)-MINIFS(AO:AO,$E:$E,$E454))))</f>
        <v/>
      </c>
      <c r="DE454" s="232" t="str">
        <f t="array" ref="DE454">IF(AP454="","",
IF(INDEX(Settings!$H:$H,MATCH(DE$1,Settings!$G:$G,0))=TRUE,
100-100*(AP454-MINIFS(AP:AP,$E:$E,$E454))/(MAXIFS(AP:AP,$E:$E,$E454)-MINIFS(AP:AP,$E:$E,$E454)),
100*(AP454-MINIFS(AP:AP,$E:$E,$E454))/(MAXIFS(AP:AP,$E:$E,$E454)-MINIFS(AP:AP,$E:$E,$E454))))</f>
        <v/>
      </c>
      <c r="DF454" s="232" t="str">
        <f t="array" ref="DF454">IF(AQ454="","",
IF(INDEX(Settings!$H:$H,MATCH(DF$1,Settings!$G:$G,0))=TRUE,
100-100*(AQ454-MINIFS(AQ:AQ,$E:$E,$E454))/(MAXIFS(AQ:AQ,$E:$E,$E454)-MINIFS(AQ:AQ,$E:$E,$E454)),
100*(AQ454-MINIFS(AQ:AQ,$E:$E,$E454))/(MAXIFS(AQ:AQ,$E:$E,$E454)-MINIFS(AQ:AQ,$E:$E,$E454))))</f>
        <v/>
      </c>
      <c r="DG454" s="232" t="str">
        <f t="array" ref="DG454">IF(AR454="","",
IF(INDEX(Settings!$H:$H,MATCH(DG$1,Settings!$G:$G,0))=TRUE,
100-100*(AR454-MINIFS(AR:AR,$E:$E,$E454))/(MAXIFS(AR:AR,$E:$E,$E454)-MINIFS(AR:AR,$E:$E,$E454)),
100*(AR454-MINIFS(AR:AR,$E:$E,$E454))/(MAXIFS(AR:AR,$E:$E,$E454)-MINIFS(AR:AR,$E:$E,$E454))))</f>
        <v/>
      </c>
      <c r="DH454" s="232" t="str">
        <f t="array" ref="DH454">IF(AS454="","",
IF(INDEX(Settings!$H:$H,MATCH(DH$1,Settings!$G:$G,0))=TRUE,
100-100*(AS454-MINIFS(AS:AS,$E:$E,$E454))/(MAXIFS(AS:AS,$E:$E,$E454)-MINIFS(AS:AS,$E:$E,$E454)),
100*(AS454-MINIFS(AS:AS,$E:$E,$E454))/(MAXIFS(AS:AS,$E:$E,$E454)-MINIFS(AS:AS,$E:$E,$E454))))</f>
        <v/>
      </c>
      <c r="DI454" s="232" t="str">
        <f t="array" ref="DI454">IF(AT454="","",
IF(INDEX(Settings!$H:$H,MATCH(DI$1,Settings!$G:$G,0))=TRUE,
100-100*(AT454-MINIFS(AT:AT,$E:$E,$E454))/(MAXIFS(AT:AT,$E:$E,$E454)-MINIFS(AT:AT,$E:$E,$E454)),
100*(AT454-MINIFS(AT:AT,$E:$E,$E454))/(MAXIFS(AT:AT,$E:$E,$E454)-MINIFS(AT:AT,$E:$E,$E454))))</f>
        <v/>
      </c>
      <c r="DJ454" s="232" t="str">
        <f t="array" ref="DJ454">IF(AU454="","",
IF(INDEX(Settings!$H:$H,MATCH(DJ$1,Settings!$G:$G,0))=TRUE,
100-100*(AU454-MINIFS(AU:AU,$E:$E,$E454))/(MAXIFS(AU:AU,$E:$E,$E454)-MINIFS(AU:AU,$E:$E,$E454)),
100*(AU454-MINIFS(AU:AU,$E:$E,$E454))/(MAXIFS(AU:AU,$E:$E,$E454)-MINIFS(AU:AU,$E:$E,$E454))))</f>
        <v/>
      </c>
      <c r="DK454" s="232" t="str">
        <f t="array" ref="DK454">IF(AV454="","",
IF(INDEX(Settings!$H:$H,MATCH(DK$1,Settings!$G:$G,0))=TRUE,
100-100*(AV454-MINIFS(AV:AV,$E:$E,$E454))/(MAXIFS(AV:AV,$E:$E,$E454)-MINIFS(AV:AV,$E:$E,$E454)),
100*(AV454-MINIFS(AV:AV,$E:$E,$E454))/(MAXIFS(AV:AV,$E:$E,$E454)-MINIFS(AV:AV,$E:$E,$E454))))</f>
        <v/>
      </c>
      <c r="DL454" s="232" t="str">
        <f t="array" ref="DL454">IF(AW454="","",
IF(INDEX(Settings!$H:$H,MATCH(DL$1,Settings!$G:$G,0))=TRUE,
100-100*(AW454-MINIFS(AW:AW,$E:$E,$E454))/(MAXIFS(AW:AW,$E:$E,$E454)-MINIFS(AW:AW,$E:$E,$E454)),
100*(AW454-MINIFS(AW:AW,$E:$E,$E454))/(MAXIFS(AW:AW,$E:$E,$E454)-MINIFS(AW:AW,$E:$E,$E454))))</f>
        <v/>
      </c>
      <c r="DM454" s="232" t="str">
        <f t="array" ref="DM454">IF(AX454="","",
IF(INDEX(Settings!$H:$H,MATCH(DM$1,Settings!$G:$G,0))=TRUE,
100-100*(AX454-MINIFS(AX:AX,$E:$E,$E454))/(MAXIFS(AX:AX,$E:$E,$E454)-MINIFS(AX:AX,$E:$E,$E454)),
100*(AX454-MINIFS(AX:AX,$E:$E,$E454))/(MAXIFS(AX:AX,$E:$E,$E454)-MINIFS(AX:AX,$E:$E,$E454))))</f>
        <v/>
      </c>
      <c r="DN454" s="232" t="str">
        <f t="array" ref="DN454">IF(AY454="","",
IF(INDEX(Settings!$H:$H,MATCH(DN$1,Settings!$G:$G,0))=TRUE,
100-100*(AY454-MINIFS(AY:AY,$E:$E,$E454))/(MAXIFS(AY:AY,$E:$E,$E454)-MINIFS(AY:AY,$E:$E,$E454)),
100*(AY454-MINIFS(AY:AY,$E:$E,$E454))/(MAXIFS(AY:AY,$E:$E,$E454)-MINIFS(AY:AY,$E:$E,$E454))))</f>
        <v/>
      </c>
      <c r="DO454" s="232" t="str">
        <f t="array" ref="DO454">IF(AZ454="","",
IF(INDEX(Settings!$H:$H,MATCH(DO$1,Settings!$G:$G,0))=TRUE,
100-100*(AZ454-MINIFS(AZ:AZ,$E:$E,$E454))/(MAXIFS(AZ:AZ,$E:$E,$E454)-MINIFS(AZ:AZ,$E:$E,$E454)),
100*(AZ454-MINIFS(AZ:AZ,$E:$E,$E454))/(MAXIFS(AZ:AZ,$E:$E,$E454)-MINIFS(AZ:AZ,$E:$E,$E454))))</f>
        <v/>
      </c>
      <c r="DP454" s="232" t="str">
        <f t="array" ref="DP454">IF(BA454="","",
IF(INDEX(Settings!$H:$H,MATCH(DP$1,Settings!$G:$G,0))=TRUE,
100-100*(BA454-MINIFS(BA:BA,$E:$E,$E454))/(MAXIFS(BA:BA,$E:$E,$E454)-MINIFS(BA:BA,$E:$E,$E454)),
100*(BA454-MINIFS(BA:BA,$E:$E,$E454))/(MAXIFS(BA:BA,$E:$E,$E454)-MINIFS(BA:BA,$E:$E,$E454))))</f>
        <v/>
      </c>
      <c r="DQ454" s="232" t="str">
        <f t="array" ref="DQ454">IF(BB454="","",
IF(INDEX(Settings!$H:$H,MATCH(DQ$1,Settings!$G:$G,0))=TRUE,
100-100*(BB454-MINIFS(BB:BB,$E:$E,$E454))/(MAXIFS(BB:BB,$E:$E,$E454)-MINIFS(BB:BB,$E:$E,$E454)),
100*(BB454-MINIFS(BB:BB,$E:$E,$E454))/(MAXIFS(BB:BB,$E:$E,$E454)-MINIFS(BB:BB,$E:$E,$E454))))</f>
        <v/>
      </c>
      <c r="DR454" s="232" t="str">
        <f t="array" ref="DR454">IF(BC454="","",
IF(INDEX(Settings!$H:$H,MATCH(DR$1,Settings!$G:$G,0))=TRUE,
100-100*(BC454-MINIFS(BC:BC,$E:$E,$E454))/(MAXIFS(BC:BC,$E:$E,$E454)-MINIFS(BC:BC,$E:$E,$E454)),
100*(BC454-MINIFS(BC:BC,$E:$E,$E454))/(MAXIFS(BC:BC,$E:$E,$E454)-MINIFS(BC:BC,$E:$E,$E454))))</f>
        <v/>
      </c>
      <c r="DS454" s="232" t="str">
        <f t="array" ref="DS454">IF(BD454="","",
IF(INDEX(Settings!$H:$H,MATCH(DS$1,Settings!$G:$G,0))=TRUE,
100-100*(BD454-MINIFS(BD:BD,$E:$E,$E454))/(MAXIFS(BD:BD,$E:$E,$E454)-MINIFS(BD:BD,$E:$E,$E454)),
100*(BD454-MINIFS(BD:BD,$E:$E,$E454))/(MAXIFS(BD:BD,$E:$E,$E454)-MINIFS(BD:BD,$E:$E,$E454))))</f>
        <v/>
      </c>
      <c r="DT454" s="232" t="str">
        <f t="array" ref="DT454">IF(BE454="","",
IF(INDEX(Settings!$H:$H,MATCH(DT$1,Settings!$G:$G,0))=TRUE,
100-100*(BE454-MINIFS(BE:BE,$E:$E,$E454))/(MAXIFS(BE:BE,$E:$E,$E454)-MINIFS(BE:BE,$E:$E,$E454)),
100*(BE454-MINIFS(BE:BE,$E:$E,$E454))/(MAXIFS(BE:BE,$E:$E,$E454)-MINIFS(BE:BE,$E:$E,$E454))))</f>
        <v/>
      </c>
      <c r="DU454" s="232" t="str">
        <f t="array" ref="DU454">IF(BF454="","",
IF(INDEX(Settings!$H:$H,MATCH(DU$1,Settings!$G:$G,0))=TRUE,
100-100*(BF454-MINIFS(BF:BF,$E:$E,$E454))/(MAXIFS(BF:BF,$E:$E,$E454)-MINIFS(BF:BF,$E:$E,$E454)),
100*(BF454-MINIFS(BF:BF,$E:$E,$E454))/(MAXIFS(BF:BF,$E:$E,$E454)-MINIFS(BF:BF,$E:$E,$E454))))</f>
        <v/>
      </c>
      <c r="DV454" s="232" t="str">
        <f t="array" ref="DV454">IF(BG454="","",
IF(INDEX(Settings!$H:$H,MATCH(DV$1,Settings!$G:$G,0))=TRUE,
100-100*(BG454-MINIFS(BG:BG,$E:$E,$E454))/(MAXIFS(BG:BG,$E:$E,$E454)-MINIFS(BG:BG,$E:$E,$E454)),
100*(BG454-MINIFS(BG:BG,$E:$E,$E454))/(MAXIFS(BG:BG,$E:$E,$E454)-MINIFS(BG:BG,$E:$E,$E454))))</f>
        <v/>
      </c>
      <c r="DW454" s="232" t="str">
        <f t="array" ref="DW454">IF(BH454="","",
IF(INDEX(Settings!$H:$H,MATCH(DW$1,Settings!$G:$G,0))=TRUE,
100-100*(BH454-MINIFS(BH:BH,$E:$E,$E454))/(MAXIFS(BH:BH,$E:$E,$E454)-MINIFS(BH:BH,$E:$E,$E454)),
100*(BH454-MINIFS(BH:BH,$E:$E,$E454))/(MAXIFS(BH:BH,$E:$E,$E454)-MINIFS(BH:BH,$E:$E,$E454))))</f>
        <v/>
      </c>
      <c r="DX454" s="232" t="str">
        <f t="array" ref="DX454">IF(BI454="","",
IF(INDEX(Settings!$H:$H,MATCH(DX$1,Settings!$G:$G,0))=TRUE,
100-100*(BI454-MINIFS(BI:BI,$E:$E,$E454))/(MAXIFS(BI:BI,$E:$E,$E454)-MINIFS(BI:BI,$E:$E,$E454)),
100*(BI454-MINIFS(BI:BI,$E:$E,$E454))/(MAXIFS(BI:BI,$E:$E,$E454)-MINIFS(BI:BI,$E:$E,$E454))))</f>
        <v/>
      </c>
      <c r="DY454" s="232" t="str">
        <f t="array" ref="DY454">IF(BJ454="","",
IF(INDEX(Settings!$H:$H,MATCH(DY$1,Settings!$G:$G,0))=TRUE,
100-100*(BJ454-MINIFS(BJ:BJ,$E:$E,$E454))/(MAXIFS(BJ:BJ,$E:$E,$E454)-MINIFS(BJ:BJ,$E:$E,$E454)),
100*(BJ454-MINIFS(BJ:BJ,$E:$E,$E454))/(MAXIFS(BJ:BJ,$E:$E,$E454)-MINIFS(BJ:BJ,$E:$E,$E454))))</f>
        <v/>
      </c>
      <c r="DZ454" s="234"/>
      <c r="EA454" s="234"/>
      <c r="EB454" s="234" t="str">
        <f t="shared" si="8"/>
        <v/>
      </c>
      <c r="EC454" s="234" t="str">
        <f t="shared" si="9"/>
        <v/>
      </c>
      <c r="ED454" s="234" t="str">
        <f t="shared" si="10"/>
        <v/>
      </c>
      <c r="EE454" s="234" t="str">
        <f t="shared" si="11"/>
        <v/>
      </c>
      <c r="EF454" s="234" t="str">
        <f t="shared" si="12"/>
        <v/>
      </c>
      <c r="EG454" s="234" t="str">
        <f t="shared" si="13"/>
        <v/>
      </c>
      <c r="EH454" s="234"/>
      <c r="EI454" s="234"/>
      <c r="EJ454" s="234"/>
      <c r="EK454" s="234"/>
      <c r="EL454" s="234"/>
      <c r="EM454" s="234"/>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3" t="str">
        <f t="shared" si="14"/>
        <v/>
      </c>
      <c r="N455" s="49"/>
      <c r="O455" s="49"/>
      <c r="P455" s="49"/>
      <c r="Q455" s="49"/>
      <c r="R455" s="49"/>
      <c r="S455" s="222" t="str">
        <f>IFERROR(VLOOKUP(AF455, 'YOYO IR Scores'!A:C, 3, FALSE), "")
</f>
        <v/>
      </c>
      <c r="T455" s="49"/>
      <c r="U455" s="49"/>
      <c r="V455" s="49"/>
      <c r="W455" s="49"/>
      <c r="X455" s="224" t="str">
        <f t="shared" si="4"/>
        <v/>
      </c>
      <c r="Y455" s="225" t="str">
        <f t="shared" si="5"/>
        <v/>
      </c>
      <c r="Z455" s="225" t="str">
        <f t="shared" si="6"/>
        <v/>
      </c>
      <c r="AA455" s="224" t="str">
        <f t="shared" si="7"/>
        <v/>
      </c>
      <c r="AB455" s="223"/>
      <c r="AC455" s="223"/>
      <c r="AD455" s="223"/>
      <c r="AE455" s="223" t="str">
        <f>IFERROR(VLOOKUP(AF455, 'YOYO IR Scores'!A:C, 2, FALSE), "")</f>
        <v/>
      </c>
      <c r="AF455" s="223"/>
      <c r="AG455" s="223"/>
      <c r="AH455" s="223"/>
      <c r="AI455" s="223"/>
      <c r="AJ455" s="223"/>
      <c r="AK455" s="223"/>
      <c r="AL455" s="223"/>
      <c r="AM455" s="223"/>
      <c r="AN455" s="223"/>
      <c r="AO455" s="223"/>
      <c r="AP455" s="223"/>
      <c r="AQ455" s="223"/>
      <c r="AR455" s="223"/>
      <c r="AS455" s="223"/>
      <c r="AT455" s="223"/>
      <c r="AU455" s="223"/>
      <c r="AV455" s="223"/>
      <c r="AW455" s="223"/>
      <c r="AX455" s="223"/>
      <c r="AY455" s="223"/>
      <c r="AZ455" s="223"/>
      <c r="BA455" s="223"/>
      <c r="BB455" s="223"/>
      <c r="BC455" s="223"/>
      <c r="BD455" s="223"/>
      <c r="BE455" s="223"/>
      <c r="BF455" s="223"/>
      <c r="BG455" s="223"/>
      <c r="BH455" s="223"/>
      <c r="BI455" s="223"/>
      <c r="BJ455" s="223"/>
      <c r="BK455" s="223" t="str">
        <f t="array" ref="BK455">IF(J455="","",
IF(INDEX(Settings!$H:$H,MATCH(BY$1,Settings!$G:$G,0))=TRUE,
100-100*(J455-MIN(J:J))/(MAX(J:J)-MIN(J:J)),
100*(J455-MIN(J:J))/(MAX(J:J)-MIN(J:J))))</f>
        <v/>
      </c>
      <c r="BL455" s="223" t="str">
        <f t="array" ref="BL455">IF(J455="","",
IF(INDEX(Settings!$H:$H,MATCH(BY$1,Settings!$G:$G,0))=TRUE,
100-100*(J455-MINIFS(J:J,$E:$E,$E455))/(MAXIFS(J:J,$E:$E,$E455)-MINIFS(J:J,$E:$E,$E455)),
100*(J455-MINIFS(J:J,$E:$E,$E455))/(MAXIFS(J:J,$E:$E,$E455)-MINIFS(J:J,$E:$E,$E455))))</f>
        <v/>
      </c>
      <c r="BM455" s="223"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4" t="str">
        <f t="array" ref="BQ455">IF(J455="","",
IF(INDEX(Settings!$H:$H,MATCH(BY$1,Settings!$G:$G,0))=TRUE,
-1*(J455-AVERAGE(J:J))/STDEV(J:J),
(J455-AVERAGE(J:J))/STDEV(J:J)))</f>
        <v/>
      </c>
      <c r="BR455" s="224" t="str">
        <f>IFERROR(__xludf.DUMMYFUNCTION("IF(J455="""","""",
IF(INDEX(Settings!$H:$H,MATCH(BY$1,Settings!$G:$G,0))=TRUE,
-1*(J455-AVERAGEIFS(J:J,$E:$E,$E455))/STDEV(FILTER(J:J,$E:$E=$E455)),
(J455-AVERAGEIFS(J:J,$E:$E,$E455))/STDEV(FILTER(J:J,$E:$E=$E455))))"),"")</f>
        <v/>
      </c>
      <c r="BS455" s="224"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3" t="str">
        <f t="array" ref="BY455">IF(J455="","",
IF(INDEX(Settings!$H:$H,MATCH(BY$1,Settings!$G:$G,0))=TRUE,
100-100*(J455-MINIFS(J:J,$E:$E,$E455))/(MAXIFS(J:J,$E:$E,$E455)-MINIFS(J:J,$E:$E,$E455)),
100*(J455-MINIFS(J:J,$E:$E,$E455))/(MAXIFS(J:J,$E:$E,$E455)-MINIFS(J:J,$E:$E,$E455))))</f>
        <v/>
      </c>
      <c r="BZ455" s="223" t="str">
        <f t="array" ref="BZ455">IF(K455="","",
IF(INDEX(Settings!$H:$H,MATCH(BZ$1,Settings!$G:$G,0))=TRUE,
100-100*(K455-MINIFS(K:K,$E:$E,$E455))/(MAXIFS(K:K,$E:$E,$E455)-MINIFS(K:K,$E:$E,$E455)),
100*(K455-MINIFS(K:K,$E:$E,$E455))/(MAXIFS(K:K,$E:$E,$E455)-MINIFS(K:K,$E:$E,$E455))))</f>
        <v/>
      </c>
      <c r="CA455" s="223" t="str">
        <f t="array" ref="CA455">IF(L455="","",
IF(INDEX(Settings!$H:$H,MATCH(CA$1,Settings!$G:$G,0))=TRUE,
100-100*(L455-MINIFS(L:L,$E:$E,$E455))/(MAXIFS(L:L,$E:$E,$E455)-MINIFS(L:L,$E:$E,$E455)),
100*(L455-MINIFS(L:L,$E:$E,$E455))/(MAXIFS(L:L,$E:$E,$E455)-MINIFS(L:L,$E:$E,$E455))))</f>
        <v/>
      </c>
      <c r="CB455" s="223" t="str">
        <f t="array" ref="CB455">IF(M455="","",
IF(INDEX(Settings!$H:$H,MATCH(CB$1,Settings!$G:$G,0))=TRUE,
100-100*(M455-MINIFS(M:M,$E:$E,$E455))/(MAXIFS(M:M,$E:$E,$E455)-MINIFS(M:M,$E:$E,$E455)),
100*(M455-MINIFS(M:M,$E:$E,$E455))/(MAXIFS(M:M,$E:$E,$E455)-MINIFS(M:M,$E:$E,$E455))))</f>
        <v/>
      </c>
      <c r="CC455" s="223" t="str">
        <f t="array" ref="CC455">IF(N455="","",
IF(INDEX(Settings!$H:$H,MATCH(CC$1,Settings!$G:$G,0))=TRUE,
100-100*(N455-MINIFS(N:N,$E:$E,$E455))/(MAXIFS(N:N,$E:$E,$E455)-MINIFS(N:N,$E:$E,$E455)),
100*(N455-MINIFS(N:N,$E:$E,$E455))/(MAXIFS(N:N,$E:$E,$E455)-MINIFS(N:N,$E:$E,$E455))))</f>
        <v/>
      </c>
      <c r="CD455" s="223" t="str">
        <f t="array" ref="CD455">IF(O455="","",
IF(INDEX(Settings!$H:$H,MATCH(CD$1,Settings!$G:$G,0))=TRUE,
100-100*(O455-MINIFS(O:O,$E:$E,$E455))/(MAXIFS(O:O,$E:$E,$E455)-MINIFS(O:O,$E:$E,$E455)),
100*(O455-MINIFS(O:O,$E:$E,$E455))/(MAXIFS(O:O,$E:$E,$E455)-MINIFS(O:O,$E:$E,$E455))))</f>
        <v/>
      </c>
      <c r="CE455" s="223" t="str">
        <f t="array" ref="CE455">IF(P455="","",
IF(INDEX(Settings!$H:$H,MATCH(CE$1,Settings!$G:$G,0))=TRUE,
100-100*(P455-MINIFS(P:P,$E:$E,$E455))/(MAXIFS(P:P,$E:$E,$E455)-MINIFS(P:P,$E:$E,$E455)),
100*(P455-MINIFS(P:P,$E:$E,$E455))/(MAXIFS(P:P,$E:$E,$E455)-MINIFS(P:P,$E:$E,$E455))))</f>
        <v/>
      </c>
      <c r="CF455" s="223" t="str">
        <f t="array" ref="CF455">IF(Q455="","",
IF(INDEX(Settings!$H:$H,MATCH(CF$1,Settings!$G:$G,0))=TRUE,
100-100*(Q455-MINIFS(Q:Q,$E:$E,$E455))/(MAXIFS(Q:Q,$E:$E,$E455)-MINIFS(Q:Q,$E:$E,$E455)),
100*(Q455-MINIFS(Q:Q,$E:$E,$E455))/(MAXIFS(Q:Q,$E:$E,$E455)-MINIFS(Q:Q,$E:$E,$E455))))</f>
        <v/>
      </c>
      <c r="CG455" s="223" t="str">
        <f t="array" ref="CG455">IF(R455="","",
IF(INDEX(Settings!$H:$H,MATCH(CG$1,Settings!$G:$G,0))=TRUE,
100-100*(R455-MINIFS(R:R,$E:$E,$E455))/(MAXIFS(R:R,$E:$E,$E455)-MINIFS(R:R,$E:$E,$E455)),
100*(R455-MINIFS(R:R,$E:$E,$E455))/(MAXIFS(R:R,$E:$E,$E455)-MINIFS(R:R,$E:$E,$E455))))</f>
        <v/>
      </c>
      <c r="CH455" s="223" t="str">
        <f t="array" ref="CH455">IF(S455="","",
IF(INDEX(Settings!$H:$H,MATCH(CH$1,Settings!$G:$G,0))=TRUE,
100-100*(S455-MINIFS(S:S,$E:$E,$E455))/(MAXIFS(S:S,$E:$E,$E455)-MINIFS(S:S,$E:$E,$E455)),
100*(S455-MINIFS(S:S,$E:$E,$E455))/(MAXIFS(S:S,$E:$E,$E455)-MINIFS(S:S,$E:$E,$E455))))</f>
        <v/>
      </c>
      <c r="CI455" s="223" t="str">
        <f t="array" ref="CI455">IF(T455="","",
IF(INDEX(Settings!$H:$H,MATCH(CI$1,Settings!$G:$G,0))=TRUE,
100-100*(T455-MINIFS(T:T,$E:$E,$E455))/(MAXIFS(T:T,$E:$E,$E455)-MINIFS(T:T,$E:$E,$E455)),
100*(T455-MINIFS(T:T,$E:$E,$E455))/(MAXIFS(T:T,$E:$E,$E455)-MINIFS(T:T,$E:$E,$E455))))</f>
        <v/>
      </c>
      <c r="CJ455" s="223" t="str">
        <f t="array" ref="CJ455">IF(U455="","",
IF(INDEX(Settings!$H:$H,MATCH(CJ$1,Settings!$G:$G,0))=TRUE,
100-100*(U455-MINIFS(U:U,$E:$E,$E455))/(MAXIFS(U:U,$E:$E,$E455)-MINIFS(U:U,$E:$E,$E455)),
100*(U455-MINIFS(U:U,$E:$E,$E455))/(MAXIFS(U:U,$E:$E,$E455)-MINIFS(U:U,$E:$E,$E455))))</f>
        <v/>
      </c>
      <c r="CK455" s="223" t="str">
        <f t="array" ref="CK455">IF(V455="","",
IF(INDEX(Settings!$H:$H,MATCH(CK$1,Settings!$G:$G,0))=TRUE,
100-100*(V455-MINIFS(V:V,$E:$E,$E455))/(MAXIFS(V:V,$E:$E,$E455)-MINIFS(V:V,$E:$E,$E455)),
100*(V455-MINIFS(V:V,$E:$E,$E455))/(MAXIFS(V:V,$E:$E,$E455)-MINIFS(V:V,$E:$E,$E455))))</f>
        <v/>
      </c>
      <c r="CL455" s="223" t="str">
        <f t="array" ref="CL455">IF(W455="","",
IF(INDEX(Settings!$H:$H,MATCH(CL$1,Settings!$G:$G,0))=TRUE,
100-100*(W455-MINIFS(W:W,$E:$E,$E455))/(MAXIFS(W:W,$E:$E,$E455)-MINIFS(W:W,$E:$E,$E455)),
100*(W455-MINIFS(W:W,$E:$E,$E455))/(MAXIFS(W:W,$E:$E,$E455)-MINIFS(W:W,$E:$E,$E455))))</f>
        <v/>
      </c>
      <c r="CM455" s="223" t="str">
        <f t="array" ref="CM455">IF(X455="","",
IF(INDEX(Settings!$H:$H,MATCH(CM$1,Settings!$G:$G,0))=TRUE,
100-100*(X455-MINIFS(X:X,$E:$E,$E455))/(MAXIFS(X:X,$E:$E,$E455)-MINIFS(X:X,$E:$E,$E455)),
100*(X455-MINIFS(X:X,$E:$E,$E455))/(MAXIFS(X:X,$E:$E,$E455)-MINIFS(X:X,$E:$E,$E455))))</f>
        <v/>
      </c>
      <c r="CN455" s="223" t="str">
        <f t="array" ref="CN455">IF(Y455="","",
IF(INDEX(Settings!$H:$H,MATCH(CN$1,Settings!$G:$G,0))=TRUE,
100-100*(Y455-MINIFS(Y:Y,$E:$E,$E455))/(MAXIFS(Y:Y,$E:$E,$E455)-MINIFS(Y:Y,$E:$E,$E455)),
100*(Y455-MINIFS(Y:Y,$E:$E,$E455))/(MAXIFS(Y:Y,$E:$E,$E455)-MINIFS(Y:Y,$E:$E,$E455))))</f>
        <v/>
      </c>
      <c r="CO455" s="223" t="str">
        <f t="array" ref="CO455">IF(Z455="","",
IF(INDEX(Settings!$H:$H,MATCH(CO$1,Settings!$G:$G,0))=TRUE,
100-100*(Z455-MINIFS(Z:Z,$E:$E,$E455))/(MAXIFS(Z:Z,$E:$E,$E455)-MINIFS(Z:Z,$E:$E,$E455)),
100*(Z455-MINIFS(Z:Z,$E:$E,$E455))/(MAXIFS(Z:Z,$E:$E,$E455)-MINIFS(Z:Z,$E:$E,$E455))))</f>
        <v/>
      </c>
      <c r="CP455" s="223" t="str">
        <f t="array" ref="CP455">IF(AA455="","",
IF(INDEX(Settings!$H:$H,MATCH(CP$1,Settings!$G:$G,0))=TRUE,
100-100*(AA455-MINIFS(AA:AA,$E:$E,$E455))/(MAXIFS(AA:AA,$E:$E,$E455)-MINIFS(AA:AA,$E:$E,$E455)),
100*(AA455-MINIFS(AA:AA,$E:$E,$E455))/(MAXIFS(AA:AA,$E:$E,$E455)-MINIFS(AA:AA,$E:$E,$E455))))</f>
        <v/>
      </c>
      <c r="CQ455" s="223" t="str">
        <f t="array" ref="CQ455">IF(AB455="","",
IF(INDEX(Settings!$H:$H,MATCH(CQ$1,Settings!$G:$G,0))=TRUE,
100-100*(AB455-MINIFS(AB:AB,$E:$E,$E455))/(MAXIFS(AB:AB,$E:$E,$E455)-MINIFS(AB:AB,$E:$E,$E455)),
100*(AB455-MINIFS(AB:AB,$E:$E,$E455))/(MAXIFS(AB:AB,$E:$E,$E455)-MINIFS(AB:AB,$E:$E,$E455))))</f>
        <v/>
      </c>
      <c r="CR455" s="223" t="str">
        <f t="array" ref="CR455">IF(AC455="","",
IF(INDEX(Settings!$H:$H,MATCH(CR$1,Settings!$G:$G,0))=TRUE,
100-100*(AC455-MINIFS(AC:AC,$E:$E,$E455))/(MAXIFS(AC:AC,$E:$E,$E455)-MINIFS(AC:AC,$E:$E,$E455)),
100*(AC455-MINIFS(AC:AC,$E:$E,$E455))/(MAXIFS(AC:AC,$E:$E,$E455)-MINIFS(AC:AC,$E:$E,$E455))))</f>
        <v/>
      </c>
      <c r="CS455" s="223" t="str">
        <f t="array" ref="CS455">IF(AD455="","",
IF(INDEX(Settings!$H:$H,MATCH(CS$1,Settings!$G:$G,0))=TRUE,
100-100*(AD455-MINIFS(AD:AD,$E:$E,$E455))/(MAXIFS(AD:AD,$E:$E,$E455)-MINIFS(AD:AD,$E:$E,$E455)),
100*(AD455-MINIFS(AD:AD,$E:$E,$E455))/(MAXIFS(AD:AD,$E:$E,$E455)-MINIFS(AD:AD,$E:$E,$E455))))</f>
        <v/>
      </c>
      <c r="CT455" s="223" t="str">
        <f t="array" ref="CT455">IF(AE455="","",
IF(INDEX(Settings!$H:$H,MATCH(CT$1,Settings!$G:$G,0))=TRUE,
100-100*(AE455-MINIFS(AE:AE,$E:$E,$E455))/(MAXIFS(AE:AE,$E:$E,$E455)-MINIFS(AE:AE,$E:$E,$E455)),
100*(AE455-MINIFS(AE:AE,$E:$E,$E455))/(MAXIFS(AE:AE,$E:$E,$E455)-MINIFS(AE:AE,$E:$E,$E455))))</f>
        <v/>
      </c>
      <c r="CU455" s="223" t="str">
        <f t="array" ref="CU455">IF(AF455="","",
IF(INDEX(Settings!$H:$H,MATCH(CU$1,Settings!$G:$G,0))=TRUE,
100-100*(AF455-MINIFS(AF:AF,$E:$E,$E455))/(MAXIFS(AF:AF,$E:$E,$E455)-MINIFS(AF:AF,$E:$E,$E455)),
100*(AF455-MINIFS(AF:AF,$E:$E,$E455))/(MAXIFS(AF:AF,$E:$E,$E455)-MINIFS(AF:AF,$E:$E,$E455))))</f>
        <v/>
      </c>
      <c r="CV455" s="223" t="str">
        <f t="array" ref="CV455">IF(AG455="","",
IF(INDEX(Settings!$H:$H,MATCH(CV$1,Settings!$G:$G,0))=TRUE,
100-100*(AG455-MINIFS(AG:AG,$E:$E,$E455))/(MAXIFS(AG:AG,$E:$E,$E455)-MINIFS(AG:AG,$E:$E,$E455)),
100*(AG455-MINIFS(AG:AG,$E:$E,$E455))/(MAXIFS(AG:AG,$E:$E,$E455)-MINIFS(AG:AG,$E:$E,$E455))))</f>
        <v/>
      </c>
      <c r="CW455" s="223" t="str">
        <f t="array" ref="CW455">IF(AH455="","",
IF(INDEX(Settings!$H:$H,MATCH(CW$1,Settings!$G:$G,0))=TRUE,
100-100*(AH455-MINIFS(AH:AH,$E:$E,$E455))/(MAXIFS(AH:AH,$E:$E,$E455)-MINIFS(AH:AH,$E:$E,$E455)),
100*(AH455-MINIFS(AH:AH,$E:$E,$E455))/(MAXIFS(AH:AH,$E:$E,$E455)-MINIFS(AH:AH,$E:$E,$E455))))</f>
        <v/>
      </c>
      <c r="CX455" s="223" t="str">
        <f t="array" ref="CX455">IF(AI455="","",
IF(INDEX(Settings!$H:$H,MATCH(CX$1,Settings!$G:$G,0))=TRUE,
100-100*(AI455-MINIFS(AI:AI,$E:$E,$E455))/(MAXIFS(AI:AI,$E:$E,$E455)-MINIFS(AI:AI,$E:$E,$E455)),
100*(AI455-MINIFS(AI:AI,$E:$E,$E455))/(MAXIFS(AI:AI,$E:$E,$E455)-MINIFS(AI:AI,$E:$E,$E455))))</f>
        <v/>
      </c>
      <c r="CY455" s="223" t="str">
        <f t="array" ref="CY455">IF(AJ455="","",
IF(INDEX(Settings!$H:$H,MATCH(CY$1,Settings!$G:$G,0))=TRUE,
100-100*(AJ455-MINIFS(AJ:AJ,$E:$E,$E455))/(MAXIFS(AJ:AJ,$E:$E,$E455)-MINIFS(AJ:AJ,$E:$E,$E455)),
100*(AJ455-MINIFS(AJ:AJ,$E:$E,$E455))/(MAXIFS(AJ:AJ,$E:$E,$E455)-MINIFS(AJ:AJ,$E:$E,$E455))))</f>
        <v/>
      </c>
      <c r="CZ455" s="223" t="str">
        <f t="array" ref="CZ455">IF(AK455="","",
IF(INDEX(Settings!$H:$H,MATCH(CZ$1,Settings!$G:$G,0))=TRUE,
100-100*(AK455-MINIFS(AK:AK,$E:$E,$E455))/(MAXIFS(AK:AK,$E:$E,$E455)-MINIFS(AK:AK,$E:$E,$E455)),
100*(AK455-MINIFS(AK:AK,$E:$E,$E455))/(MAXIFS(AK:AK,$E:$E,$E455)-MINIFS(AK:AK,$E:$E,$E455))))</f>
        <v/>
      </c>
      <c r="DA455" s="223" t="str">
        <f t="array" ref="DA455">IF(AL455="","",
IF(INDEX(Settings!$H:$H,MATCH(DA$1,Settings!$G:$G,0))=TRUE,
100-100*(AL455-MINIFS(AL:AL,$E:$E,$E455))/(MAXIFS(AL:AL,$E:$E,$E455)-MINIFS(AL:AL,$E:$E,$E455)),
100*(AL455-MINIFS(AL:AL,$E:$E,$E455))/(MAXIFS(AL:AL,$E:$E,$E455)-MINIFS(AL:AL,$E:$E,$E455))))</f>
        <v/>
      </c>
      <c r="DB455" s="223" t="str">
        <f t="array" ref="DB455">IF(AM455="","",
IF(INDEX(Settings!$H:$H,MATCH(DB$1,Settings!$G:$G,0))=TRUE,
100-100*(AM455-MINIFS(AM:AM,$E:$E,$E455))/(MAXIFS(AM:AM,$E:$E,$E455)-MINIFS(AM:AM,$E:$E,$E455)),
100*(AM455-MINIFS(AM:AM,$E:$E,$E455))/(MAXIFS(AM:AM,$E:$E,$E455)-MINIFS(AM:AM,$E:$E,$E455))))</f>
        <v/>
      </c>
      <c r="DC455" s="223" t="str">
        <f t="array" ref="DC455">IF(AN455="","",
IF(INDEX(Settings!$H:$H,MATCH(DC$1,Settings!$G:$G,0))=TRUE,
100-100*(AN455-MINIFS(AN:AN,$E:$E,$E455))/(MAXIFS(AN:AN,$E:$E,$E455)-MINIFS(AN:AN,$E:$E,$E455)),
100*(AN455-MINIFS(AN:AN,$E:$E,$E455))/(MAXIFS(AN:AN,$E:$E,$E455)-MINIFS(AN:AN,$E:$E,$E455))))</f>
        <v/>
      </c>
      <c r="DD455" s="223" t="str">
        <f t="array" ref="DD455">IF(AO455="","",
IF(INDEX(Settings!$H:$H,MATCH(DD$1,Settings!$G:$G,0))=TRUE,
100-100*(AO455-MINIFS(AO:AO,$E:$E,$E455))/(MAXIFS(AO:AO,$E:$E,$E455)-MINIFS(AO:AO,$E:$E,$E455)),
100*(AO455-MINIFS(AO:AO,$E:$E,$E455))/(MAXIFS(AO:AO,$E:$E,$E455)-MINIFS(AO:AO,$E:$E,$E455))))</f>
        <v/>
      </c>
      <c r="DE455" s="223" t="str">
        <f t="array" ref="DE455">IF(AP455="","",
IF(INDEX(Settings!$H:$H,MATCH(DE$1,Settings!$G:$G,0))=TRUE,
100-100*(AP455-MINIFS(AP:AP,$E:$E,$E455))/(MAXIFS(AP:AP,$E:$E,$E455)-MINIFS(AP:AP,$E:$E,$E455)),
100*(AP455-MINIFS(AP:AP,$E:$E,$E455))/(MAXIFS(AP:AP,$E:$E,$E455)-MINIFS(AP:AP,$E:$E,$E455))))</f>
        <v/>
      </c>
      <c r="DF455" s="223" t="str">
        <f t="array" ref="DF455">IF(AQ455="","",
IF(INDEX(Settings!$H:$H,MATCH(DF$1,Settings!$G:$G,0))=TRUE,
100-100*(AQ455-MINIFS(AQ:AQ,$E:$E,$E455))/(MAXIFS(AQ:AQ,$E:$E,$E455)-MINIFS(AQ:AQ,$E:$E,$E455)),
100*(AQ455-MINIFS(AQ:AQ,$E:$E,$E455))/(MAXIFS(AQ:AQ,$E:$E,$E455)-MINIFS(AQ:AQ,$E:$E,$E455))))</f>
        <v/>
      </c>
      <c r="DG455" s="223" t="str">
        <f t="array" ref="DG455">IF(AR455="","",
IF(INDEX(Settings!$H:$H,MATCH(DG$1,Settings!$G:$G,0))=TRUE,
100-100*(AR455-MINIFS(AR:AR,$E:$E,$E455))/(MAXIFS(AR:AR,$E:$E,$E455)-MINIFS(AR:AR,$E:$E,$E455)),
100*(AR455-MINIFS(AR:AR,$E:$E,$E455))/(MAXIFS(AR:AR,$E:$E,$E455)-MINIFS(AR:AR,$E:$E,$E455))))</f>
        <v/>
      </c>
      <c r="DH455" s="223" t="str">
        <f t="array" ref="DH455">IF(AS455="","",
IF(INDEX(Settings!$H:$H,MATCH(DH$1,Settings!$G:$G,0))=TRUE,
100-100*(AS455-MINIFS(AS:AS,$E:$E,$E455))/(MAXIFS(AS:AS,$E:$E,$E455)-MINIFS(AS:AS,$E:$E,$E455)),
100*(AS455-MINIFS(AS:AS,$E:$E,$E455))/(MAXIFS(AS:AS,$E:$E,$E455)-MINIFS(AS:AS,$E:$E,$E455))))</f>
        <v/>
      </c>
      <c r="DI455" s="223" t="str">
        <f t="array" ref="DI455">IF(AT455="","",
IF(INDEX(Settings!$H:$H,MATCH(DI$1,Settings!$G:$G,0))=TRUE,
100-100*(AT455-MINIFS(AT:AT,$E:$E,$E455))/(MAXIFS(AT:AT,$E:$E,$E455)-MINIFS(AT:AT,$E:$E,$E455)),
100*(AT455-MINIFS(AT:AT,$E:$E,$E455))/(MAXIFS(AT:AT,$E:$E,$E455)-MINIFS(AT:AT,$E:$E,$E455))))</f>
        <v/>
      </c>
      <c r="DJ455" s="223" t="str">
        <f t="array" ref="DJ455">IF(AU455="","",
IF(INDEX(Settings!$H:$H,MATCH(DJ$1,Settings!$G:$G,0))=TRUE,
100-100*(AU455-MINIFS(AU:AU,$E:$E,$E455))/(MAXIFS(AU:AU,$E:$E,$E455)-MINIFS(AU:AU,$E:$E,$E455)),
100*(AU455-MINIFS(AU:AU,$E:$E,$E455))/(MAXIFS(AU:AU,$E:$E,$E455)-MINIFS(AU:AU,$E:$E,$E455))))</f>
        <v/>
      </c>
      <c r="DK455" s="223" t="str">
        <f t="array" ref="DK455">IF(AV455="","",
IF(INDEX(Settings!$H:$H,MATCH(DK$1,Settings!$G:$G,0))=TRUE,
100-100*(AV455-MINIFS(AV:AV,$E:$E,$E455))/(MAXIFS(AV:AV,$E:$E,$E455)-MINIFS(AV:AV,$E:$E,$E455)),
100*(AV455-MINIFS(AV:AV,$E:$E,$E455))/(MAXIFS(AV:AV,$E:$E,$E455)-MINIFS(AV:AV,$E:$E,$E455))))</f>
        <v/>
      </c>
      <c r="DL455" s="223" t="str">
        <f t="array" ref="DL455">IF(AW455="","",
IF(INDEX(Settings!$H:$H,MATCH(DL$1,Settings!$G:$G,0))=TRUE,
100-100*(AW455-MINIFS(AW:AW,$E:$E,$E455))/(MAXIFS(AW:AW,$E:$E,$E455)-MINIFS(AW:AW,$E:$E,$E455)),
100*(AW455-MINIFS(AW:AW,$E:$E,$E455))/(MAXIFS(AW:AW,$E:$E,$E455)-MINIFS(AW:AW,$E:$E,$E455))))</f>
        <v/>
      </c>
      <c r="DM455" s="223" t="str">
        <f t="array" ref="DM455">IF(AX455="","",
IF(INDEX(Settings!$H:$H,MATCH(DM$1,Settings!$G:$G,0))=TRUE,
100-100*(AX455-MINIFS(AX:AX,$E:$E,$E455))/(MAXIFS(AX:AX,$E:$E,$E455)-MINIFS(AX:AX,$E:$E,$E455)),
100*(AX455-MINIFS(AX:AX,$E:$E,$E455))/(MAXIFS(AX:AX,$E:$E,$E455)-MINIFS(AX:AX,$E:$E,$E455))))</f>
        <v/>
      </c>
      <c r="DN455" s="223" t="str">
        <f t="array" ref="DN455">IF(AY455="","",
IF(INDEX(Settings!$H:$H,MATCH(DN$1,Settings!$G:$G,0))=TRUE,
100-100*(AY455-MINIFS(AY:AY,$E:$E,$E455))/(MAXIFS(AY:AY,$E:$E,$E455)-MINIFS(AY:AY,$E:$E,$E455)),
100*(AY455-MINIFS(AY:AY,$E:$E,$E455))/(MAXIFS(AY:AY,$E:$E,$E455)-MINIFS(AY:AY,$E:$E,$E455))))</f>
        <v/>
      </c>
      <c r="DO455" s="223" t="str">
        <f t="array" ref="DO455">IF(AZ455="","",
IF(INDEX(Settings!$H:$H,MATCH(DO$1,Settings!$G:$G,0))=TRUE,
100-100*(AZ455-MINIFS(AZ:AZ,$E:$E,$E455))/(MAXIFS(AZ:AZ,$E:$E,$E455)-MINIFS(AZ:AZ,$E:$E,$E455)),
100*(AZ455-MINIFS(AZ:AZ,$E:$E,$E455))/(MAXIFS(AZ:AZ,$E:$E,$E455)-MINIFS(AZ:AZ,$E:$E,$E455))))</f>
        <v/>
      </c>
      <c r="DP455" s="223" t="str">
        <f t="array" ref="DP455">IF(BA455="","",
IF(INDEX(Settings!$H:$H,MATCH(DP$1,Settings!$G:$G,0))=TRUE,
100-100*(BA455-MINIFS(BA:BA,$E:$E,$E455))/(MAXIFS(BA:BA,$E:$E,$E455)-MINIFS(BA:BA,$E:$E,$E455)),
100*(BA455-MINIFS(BA:BA,$E:$E,$E455))/(MAXIFS(BA:BA,$E:$E,$E455)-MINIFS(BA:BA,$E:$E,$E455))))</f>
        <v/>
      </c>
      <c r="DQ455" s="223" t="str">
        <f t="array" ref="DQ455">IF(BB455="","",
IF(INDEX(Settings!$H:$H,MATCH(DQ$1,Settings!$G:$G,0))=TRUE,
100-100*(BB455-MINIFS(BB:BB,$E:$E,$E455))/(MAXIFS(BB:BB,$E:$E,$E455)-MINIFS(BB:BB,$E:$E,$E455)),
100*(BB455-MINIFS(BB:BB,$E:$E,$E455))/(MAXIFS(BB:BB,$E:$E,$E455)-MINIFS(BB:BB,$E:$E,$E455))))</f>
        <v/>
      </c>
      <c r="DR455" s="223" t="str">
        <f t="array" ref="DR455">IF(BC455="","",
IF(INDEX(Settings!$H:$H,MATCH(DR$1,Settings!$G:$G,0))=TRUE,
100-100*(BC455-MINIFS(BC:BC,$E:$E,$E455))/(MAXIFS(BC:BC,$E:$E,$E455)-MINIFS(BC:BC,$E:$E,$E455)),
100*(BC455-MINIFS(BC:BC,$E:$E,$E455))/(MAXIFS(BC:BC,$E:$E,$E455)-MINIFS(BC:BC,$E:$E,$E455))))</f>
        <v/>
      </c>
      <c r="DS455" s="223" t="str">
        <f t="array" ref="DS455">IF(BD455="","",
IF(INDEX(Settings!$H:$H,MATCH(DS$1,Settings!$G:$G,0))=TRUE,
100-100*(BD455-MINIFS(BD:BD,$E:$E,$E455))/(MAXIFS(BD:BD,$E:$E,$E455)-MINIFS(BD:BD,$E:$E,$E455)),
100*(BD455-MINIFS(BD:BD,$E:$E,$E455))/(MAXIFS(BD:BD,$E:$E,$E455)-MINIFS(BD:BD,$E:$E,$E455))))</f>
        <v/>
      </c>
      <c r="DT455" s="223" t="str">
        <f t="array" ref="DT455">IF(BE455="","",
IF(INDEX(Settings!$H:$H,MATCH(DT$1,Settings!$G:$G,0))=TRUE,
100-100*(BE455-MINIFS(BE:BE,$E:$E,$E455))/(MAXIFS(BE:BE,$E:$E,$E455)-MINIFS(BE:BE,$E:$E,$E455)),
100*(BE455-MINIFS(BE:BE,$E:$E,$E455))/(MAXIFS(BE:BE,$E:$E,$E455)-MINIFS(BE:BE,$E:$E,$E455))))</f>
        <v/>
      </c>
      <c r="DU455" s="223" t="str">
        <f t="array" ref="DU455">IF(BF455="","",
IF(INDEX(Settings!$H:$H,MATCH(DU$1,Settings!$G:$G,0))=TRUE,
100-100*(BF455-MINIFS(BF:BF,$E:$E,$E455))/(MAXIFS(BF:BF,$E:$E,$E455)-MINIFS(BF:BF,$E:$E,$E455)),
100*(BF455-MINIFS(BF:BF,$E:$E,$E455))/(MAXIFS(BF:BF,$E:$E,$E455)-MINIFS(BF:BF,$E:$E,$E455))))</f>
        <v/>
      </c>
      <c r="DV455" s="223" t="str">
        <f t="array" ref="DV455">IF(BG455="","",
IF(INDEX(Settings!$H:$H,MATCH(DV$1,Settings!$G:$G,0))=TRUE,
100-100*(BG455-MINIFS(BG:BG,$E:$E,$E455))/(MAXIFS(BG:BG,$E:$E,$E455)-MINIFS(BG:BG,$E:$E,$E455)),
100*(BG455-MINIFS(BG:BG,$E:$E,$E455))/(MAXIFS(BG:BG,$E:$E,$E455)-MINIFS(BG:BG,$E:$E,$E455))))</f>
        <v/>
      </c>
      <c r="DW455" s="223" t="str">
        <f t="array" ref="DW455">IF(BH455="","",
IF(INDEX(Settings!$H:$H,MATCH(DW$1,Settings!$G:$G,0))=TRUE,
100-100*(BH455-MINIFS(BH:BH,$E:$E,$E455))/(MAXIFS(BH:BH,$E:$E,$E455)-MINIFS(BH:BH,$E:$E,$E455)),
100*(BH455-MINIFS(BH:BH,$E:$E,$E455))/(MAXIFS(BH:BH,$E:$E,$E455)-MINIFS(BH:BH,$E:$E,$E455))))</f>
        <v/>
      </c>
      <c r="DX455" s="223" t="str">
        <f t="array" ref="DX455">IF(BI455="","",
IF(INDEX(Settings!$H:$H,MATCH(DX$1,Settings!$G:$G,0))=TRUE,
100-100*(BI455-MINIFS(BI:BI,$E:$E,$E455))/(MAXIFS(BI:BI,$E:$E,$E455)-MINIFS(BI:BI,$E:$E,$E455)),
100*(BI455-MINIFS(BI:BI,$E:$E,$E455))/(MAXIFS(BI:BI,$E:$E,$E455)-MINIFS(BI:BI,$E:$E,$E455))))</f>
        <v/>
      </c>
      <c r="DY455" s="223" t="str">
        <f t="array" ref="DY455">IF(BJ455="","",
IF(INDEX(Settings!$H:$H,MATCH(DY$1,Settings!$G:$G,0))=TRUE,
100-100*(BJ455-MINIFS(BJ:BJ,$E:$E,$E455))/(MAXIFS(BJ:BJ,$E:$E,$E455)-MINIFS(BJ:BJ,$E:$E,$E455)),
100*(BJ455-MINIFS(BJ:BJ,$E:$E,$E455))/(MAXIFS(BJ:BJ,$E:$E,$E455)-MINIFS(BJ:BJ,$E:$E,$E455))))</f>
        <v/>
      </c>
      <c r="DZ455" s="225"/>
      <c r="EA455" s="225"/>
      <c r="EB455" s="225" t="str">
        <f t="shared" si="8"/>
        <v/>
      </c>
      <c r="EC455" s="225" t="str">
        <f t="shared" si="9"/>
        <v/>
      </c>
      <c r="ED455" s="225" t="str">
        <f t="shared" si="10"/>
        <v/>
      </c>
      <c r="EE455" s="225" t="str">
        <f t="shared" si="11"/>
        <v/>
      </c>
      <c r="EF455" s="225" t="str">
        <f t="shared" si="12"/>
        <v/>
      </c>
      <c r="EG455" s="225" t="str">
        <f t="shared" si="13"/>
        <v/>
      </c>
      <c r="EH455" s="225"/>
      <c r="EI455" s="225"/>
      <c r="EJ455" s="225"/>
      <c r="EK455" s="225"/>
      <c r="EL455" s="225"/>
      <c r="EM455" s="225"/>
    </row>
    <row r="456">
      <c r="A456" s="231"/>
      <c r="B456" s="231"/>
      <c r="C456" s="231"/>
      <c r="D456" s="231" t="str">
        <f t="array" ref="D456">IFERROR(INDEX(Profiles!$B:$B,MATCH($A456,Profiles!$A:$A,0)),"")</f>
        <v/>
      </c>
      <c r="E456" s="231"/>
      <c r="F456" s="231"/>
      <c r="G456" s="231"/>
      <c r="H456" s="231"/>
      <c r="I456" s="231" t="str">
        <f>IF(A456="","",IF(Settings!$N$3="DATE",F456&amp;": "&amp;TEXT(B456,"M/DD/YY"),F456&amp;": "&amp;H456))</f>
        <v/>
      </c>
      <c r="J456" s="231"/>
      <c r="K456" s="231"/>
      <c r="L456" s="231"/>
      <c r="M456" s="232" t="str">
        <f t="shared" si="14"/>
        <v/>
      </c>
      <c r="N456" s="231"/>
      <c r="O456" s="231"/>
      <c r="P456" s="231"/>
      <c r="Q456" s="231"/>
      <c r="R456" s="231"/>
      <c r="S456" s="230" t="str">
        <f>IFERROR(VLOOKUP(AF456, 'YOYO IR Scores'!A:C, 3, FALSE), "")
</f>
        <v/>
      </c>
      <c r="T456" s="231"/>
      <c r="U456" s="231"/>
      <c r="V456" s="231"/>
      <c r="W456" s="231"/>
      <c r="X456" s="233" t="str">
        <f t="shared" si="4"/>
        <v/>
      </c>
      <c r="Y456" s="234" t="str">
        <f t="shared" si="5"/>
        <v/>
      </c>
      <c r="Z456" s="234" t="str">
        <f t="shared" si="6"/>
        <v/>
      </c>
      <c r="AA456" s="233" t="str">
        <f t="shared" si="7"/>
        <v/>
      </c>
      <c r="AB456" s="232"/>
      <c r="AC456" s="232"/>
      <c r="AD456" s="232"/>
      <c r="AE456" s="232" t="str">
        <f>IFERROR(VLOOKUP(AF456, 'YOYO IR Scores'!A:C, 2, FALSE), "")</f>
        <v/>
      </c>
      <c r="AF456" s="232"/>
      <c r="AG456" s="232"/>
      <c r="AH456" s="232"/>
      <c r="AI456" s="232"/>
      <c r="AJ456" s="232"/>
      <c r="AK456" s="232"/>
      <c r="AL456" s="232"/>
      <c r="AM456" s="232"/>
      <c r="AN456" s="232"/>
      <c r="AO456" s="232"/>
      <c r="AP456" s="232"/>
      <c r="AQ456" s="232"/>
      <c r="AR456" s="232"/>
      <c r="AS456" s="232"/>
      <c r="AT456" s="232"/>
      <c r="AU456" s="232"/>
      <c r="AV456" s="232"/>
      <c r="AW456" s="232"/>
      <c r="AX456" s="232"/>
      <c r="AY456" s="232"/>
      <c r="AZ456" s="232"/>
      <c r="BA456" s="232"/>
      <c r="BB456" s="232"/>
      <c r="BC456" s="232"/>
      <c r="BD456" s="232"/>
      <c r="BE456" s="232"/>
      <c r="BF456" s="232"/>
      <c r="BG456" s="232"/>
      <c r="BH456" s="232"/>
      <c r="BI456" s="232"/>
      <c r="BJ456" s="232"/>
      <c r="BK456" s="232" t="str">
        <f t="array" ref="BK456">IF(J456="","",
IF(INDEX(Settings!$H:$H,MATCH(BY$1,Settings!$G:$G,0))=TRUE,
100-100*(J456-MIN(J:J))/(MAX(J:J)-MIN(J:J)),
100*(J456-MIN(J:J))/(MAX(J:J)-MIN(J:J))))</f>
        <v/>
      </c>
      <c r="BL456" s="232" t="str">
        <f t="array" ref="BL456">IF(J456="","",
IF(INDEX(Settings!$H:$H,MATCH(BY$1,Settings!$G:$G,0))=TRUE,
100-100*(J456-MINIFS(J:J,$E:$E,$E456))/(MAXIFS(J:J,$E:$E,$E456)-MINIFS(J:J,$E:$E,$E456)),
100*(J456-MINIFS(J:J,$E:$E,$E456))/(MAXIFS(J:J,$E:$E,$E456)-MINIFS(J:J,$E:$E,$E456))))</f>
        <v/>
      </c>
      <c r="BM456" s="232" t="str">
        <f t="array" ref="BM456">IF(J456="","",
IF(INDEX(Settings!$H:$H,MATCH(BY$1,Settings!$G:$G,0))=TRUE,
100-100*(J456-MINIFS(J:J,$E:$E,$E456,$I:$I,$I456))/(MAXIFS(J:J,$E:$E,$E456,$I:$I,$I456)-MINIFS(J:J,$E:$E,$E456,$I:$I,$I456)),
100*(J456-MINIFS(J:J,$E:$E,$E456,$I:$I,$I456))/(MAXIFS(J:J,$E:$E,$E456,$I:$I,$I456)-MINIFS(J:J,$E:$E,$E456,$I:$I,$I456))))</f>
        <v/>
      </c>
      <c r="BN456" s="231" t="str">
        <f t="array" ref="BN456">IF(J456="","",
IF(INDEX(Settings!$H:$H,MATCH(BY$1,Settings!$G:$G,0))=TRUE,
100-100*PERCENTRANK(J:J,J456),
100*PERCENTRANK(J:J,J456)))</f>
        <v/>
      </c>
      <c r="BO456" s="231" t="str">
        <f>IFERROR(__xludf.DUMMYFUNCTION("IF(J456="""","""",
IF(INDEX(Settings!$H:$H,MATCH(BY$1,Settings!$G:$G,0))=TRUE,
100-100*PERCENTRANK(FILTER(J:J,$E:$E=$E456),J456),
100*PERCENTRANK(FILTER(J:J,$E:$E=$E456),J456)))"),"")</f>
        <v/>
      </c>
      <c r="BP456" s="231" t="str">
        <f>IFERROR(__xludf.DUMMYFUNCTION("IF(J456="""","""",
IF(INDEX(Settings!$H:$H,MATCH(BY$1,Settings!$G:$G,0))=TRUE,
100-100*PERCENTRANK(FILTER(J:J,$E:$E=$E456,$I:$I=$I456),J456),
100*PERCENTRANK(FILTER(J:J,$E:$E=$E456,$I:$I=$I456),J456)))"),"")</f>
        <v/>
      </c>
      <c r="BQ456" s="233" t="str">
        <f t="array" ref="BQ456">IF(J456="","",
IF(INDEX(Settings!$H:$H,MATCH(BY$1,Settings!$G:$G,0))=TRUE,
-1*(J456-AVERAGE(J:J))/STDEV(J:J),
(J456-AVERAGE(J:J))/STDEV(J:J)))</f>
        <v/>
      </c>
      <c r="BR456" s="233" t="str">
        <f>IFERROR(__xludf.DUMMYFUNCTION("IF(J456="""","""",
IF(INDEX(Settings!$H:$H,MATCH(BY$1,Settings!$G:$G,0))=TRUE,
-1*(J456-AVERAGEIFS(J:J,$E:$E,$E456))/STDEV(FILTER(J:J,$E:$E=$E456)),
(J456-AVERAGEIFS(J:J,$E:$E,$E456))/STDEV(FILTER(J:J,$E:$E=$E456))))"),"")</f>
        <v/>
      </c>
      <c r="BS456" s="233"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1"/>
      <c r="BX456" s="231"/>
      <c r="BY456" s="232" t="str">
        <f t="array" ref="BY456">IF(J456="","",
IF(INDEX(Settings!$H:$H,MATCH(BY$1,Settings!$G:$G,0))=TRUE,
100-100*(J456-MINIFS(J:J,$E:$E,$E456))/(MAXIFS(J:J,$E:$E,$E456)-MINIFS(J:J,$E:$E,$E456)),
100*(J456-MINIFS(J:J,$E:$E,$E456))/(MAXIFS(J:J,$E:$E,$E456)-MINIFS(J:J,$E:$E,$E456))))</f>
        <v/>
      </c>
      <c r="BZ456" s="232" t="str">
        <f t="array" ref="BZ456">IF(K456="","",
IF(INDEX(Settings!$H:$H,MATCH(BZ$1,Settings!$G:$G,0))=TRUE,
100-100*(K456-MINIFS(K:K,$E:$E,$E456))/(MAXIFS(K:K,$E:$E,$E456)-MINIFS(K:K,$E:$E,$E456)),
100*(K456-MINIFS(K:K,$E:$E,$E456))/(MAXIFS(K:K,$E:$E,$E456)-MINIFS(K:K,$E:$E,$E456))))</f>
        <v/>
      </c>
      <c r="CA456" s="232" t="str">
        <f t="array" ref="CA456">IF(L456="","",
IF(INDEX(Settings!$H:$H,MATCH(CA$1,Settings!$G:$G,0))=TRUE,
100-100*(L456-MINIFS(L:L,$E:$E,$E456))/(MAXIFS(L:L,$E:$E,$E456)-MINIFS(L:L,$E:$E,$E456)),
100*(L456-MINIFS(L:L,$E:$E,$E456))/(MAXIFS(L:L,$E:$E,$E456)-MINIFS(L:L,$E:$E,$E456))))</f>
        <v/>
      </c>
      <c r="CB456" s="232" t="str">
        <f t="array" ref="CB456">IF(M456="","",
IF(INDEX(Settings!$H:$H,MATCH(CB$1,Settings!$G:$G,0))=TRUE,
100-100*(M456-MINIFS(M:M,$E:$E,$E456))/(MAXIFS(M:M,$E:$E,$E456)-MINIFS(M:M,$E:$E,$E456)),
100*(M456-MINIFS(M:M,$E:$E,$E456))/(MAXIFS(M:M,$E:$E,$E456)-MINIFS(M:M,$E:$E,$E456))))</f>
        <v/>
      </c>
      <c r="CC456" s="232" t="str">
        <f t="array" ref="CC456">IF(N456="","",
IF(INDEX(Settings!$H:$H,MATCH(CC$1,Settings!$G:$G,0))=TRUE,
100-100*(N456-MINIFS(N:N,$E:$E,$E456))/(MAXIFS(N:N,$E:$E,$E456)-MINIFS(N:N,$E:$E,$E456)),
100*(N456-MINIFS(N:N,$E:$E,$E456))/(MAXIFS(N:N,$E:$E,$E456)-MINIFS(N:N,$E:$E,$E456))))</f>
        <v/>
      </c>
      <c r="CD456" s="232" t="str">
        <f t="array" ref="CD456">IF(O456="","",
IF(INDEX(Settings!$H:$H,MATCH(CD$1,Settings!$G:$G,0))=TRUE,
100-100*(O456-MINIFS(O:O,$E:$E,$E456))/(MAXIFS(O:O,$E:$E,$E456)-MINIFS(O:O,$E:$E,$E456)),
100*(O456-MINIFS(O:O,$E:$E,$E456))/(MAXIFS(O:O,$E:$E,$E456)-MINIFS(O:O,$E:$E,$E456))))</f>
        <v/>
      </c>
      <c r="CE456" s="232" t="str">
        <f t="array" ref="CE456">IF(P456="","",
IF(INDEX(Settings!$H:$H,MATCH(CE$1,Settings!$G:$G,0))=TRUE,
100-100*(P456-MINIFS(P:P,$E:$E,$E456))/(MAXIFS(P:P,$E:$E,$E456)-MINIFS(P:P,$E:$E,$E456)),
100*(P456-MINIFS(P:P,$E:$E,$E456))/(MAXIFS(P:P,$E:$E,$E456)-MINIFS(P:P,$E:$E,$E456))))</f>
        <v/>
      </c>
      <c r="CF456" s="232" t="str">
        <f t="array" ref="CF456">IF(Q456="","",
IF(INDEX(Settings!$H:$H,MATCH(CF$1,Settings!$G:$G,0))=TRUE,
100-100*(Q456-MINIFS(Q:Q,$E:$E,$E456))/(MAXIFS(Q:Q,$E:$E,$E456)-MINIFS(Q:Q,$E:$E,$E456)),
100*(Q456-MINIFS(Q:Q,$E:$E,$E456))/(MAXIFS(Q:Q,$E:$E,$E456)-MINIFS(Q:Q,$E:$E,$E456))))</f>
        <v/>
      </c>
      <c r="CG456" s="232" t="str">
        <f t="array" ref="CG456">IF(R456="","",
IF(INDEX(Settings!$H:$H,MATCH(CG$1,Settings!$G:$G,0))=TRUE,
100-100*(R456-MINIFS(R:R,$E:$E,$E456))/(MAXIFS(R:R,$E:$E,$E456)-MINIFS(R:R,$E:$E,$E456)),
100*(R456-MINIFS(R:R,$E:$E,$E456))/(MAXIFS(R:R,$E:$E,$E456)-MINIFS(R:R,$E:$E,$E456))))</f>
        <v/>
      </c>
      <c r="CH456" s="232" t="str">
        <f t="array" ref="CH456">IF(S456="","",
IF(INDEX(Settings!$H:$H,MATCH(CH$1,Settings!$G:$G,0))=TRUE,
100-100*(S456-MINIFS(S:S,$E:$E,$E456))/(MAXIFS(S:S,$E:$E,$E456)-MINIFS(S:S,$E:$E,$E456)),
100*(S456-MINIFS(S:S,$E:$E,$E456))/(MAXIFS(S:S,$E:$E,$E456)-MINIFS(S:S,$E:$E,$E456))))</f>
        <v/>
      </c>
      <c r="CI456" s="232" t="str">
        <f t="array" ref="CI456">IF(T456="","",
IF(INDEX(Settings!$H:$H,MATCH(CI$1,Settings!$G:$G,0))=TRUE,
100-100*(T456-MINIFS(T:T,$E:$E,$E456))/(MAXIFS(T:T,$E:$E,$E456)-MINIFS(T:T,$E:$E,$E456)),
100*(T456-MINIFS(T:T,$E:$E,$E456))/(MAXIFS(T:T,$E:$E,$E456)-MINIFS(T:T,$E:$E,$E456))))</f>
        <v/>
      </c>
      <c r="CJ456" s="232" t="str">
        <f t="array" ref="CJ456">IF(U456="","",
IF(INDEX(Settings!$H:$H,MATCH(CJ$1,Settings!$G:$G,0))=TRUE,
100-100*(U456-MINIFS(U:U,$E:$E,$E456))/(MAXIFS(U:U,$E:$E,$E456)-MINIFS(U:U,$E:$E,$E456)),
100*(U456-MINIFS(U:U,$E:$E,$E456))/(MAXIFS(U:U,$E:$E,$E456)-MINIFS(U:U,$E:$E,$E456))))</f>
        <v/>
      </c>
      <c r="CK456" s="232" t="str">
        <f t="array" ref="CK456">IF(V456="","",
IF(INDEX(Settings!$H:$H,MATCH(CK$1,Settings!$G:$G,0))=TRUE,
100-100*(V456-MINIFS(V:V,$E:$E,$E456))/(MAXIFS(V:V,$E:$E,$E456)-MINIFS(V:V,$E:$E,$E456)),
100*(V456-MINIFS(V:V,$E:$E,$E456))/(MAXIFS(V:V,$E:$E,$E456)-MINIFS(V:V,$E:$E,$E456))))</f>
        <v/>
      </c>
      <c r="CL456" s="232" t="str">
        <f t="array" ref="CL456">IF(W456="","",
IF(INDEX(Settings!$H:$H,MATCH(CL$1,Settings!$G:$G,0))=TRUE,
100-100*(W456-MINIFS(W:W,$E:$E,$E456))/(MAXIFS(W:W,$E:$E,$E456)-MINIFS(W:W,$E:$E,$E456)),
100*(W456-MINIFS(W:W,$E:$E,$E456))/(MAXIFS(W:W,$E:$E,$E456)-MINIFS(W:W,$E:$E,$E456))))</f>
        <v/>
      </c>
      <c r="CM456" s="232" t="str">
        <f t="array" ref="CM456">IF(X456="","",
IF(INDEX(Settings!$H:$H,MATCH(CM$1,Settings!$G:$G,0))=TRUE,
100-100*(X456-MINIFS(X:X,$E:$E,$E456))/(MAXIFS(X:X,$E:$E,$E456)-MINIFS(X:X,$E:$E,$E456)),
100*(X456-MINIFS(X:X,$E:$E,$E456))/(MAXIFS(X:X,$E:$E,$E456)-MINIFS(X:X,$E:$E,$E456))))</f>
        <v/>
      </c>
      <c r="CN456" s="232" t="str">
        <f t="array" ref="CN456">IF(Y456="","",
IF(INDEX(Settings!$H:$H,MATCH(CN$1,Settings!$G:$G,0))=TRUE,
100-100*(Y456-MINIFS(Y:Y,$E:$E,$E456))/(MAXIFS(Y:Y,$E:$E,$E456)-MINIFS(Y:Y,$E:$E,$E456)),
100*(Y456-MINIFS(Y:Y,$E:$E,$E456))/(MAXIFS(Y:Y,$E:$E,$E456)-MINIFS(Y:Y,$E:$E,$E456))))</f>
        <v/>
      </c>
      <c r="CO456" s="232" t="str">
        <f t="array" ref="CO456">IF(Z456="","",
IF(INDEX(Settings!$H:$H,MATCH(CO$1,Settings!$G:$G,0))=TRUE,
100-100*(Z456-MINIFS(Z:Z,$E:$E,$E456))/(MAXIFS(Z:Z,$E:$E,$E456)-MINIFS(Z:Z,$E:$E,$E456)),
100*(Z456-MINIFS(Z:Z,$E:$E,$E456))/(MAXIFS(Z:Z,$E:$E,$E456)-MINIFS(Z:Z,$E:$E,$E456))))</f>
        <v/>
      </c>
      <c r="CP456" s="232" t="str">
        <f t="array" ref="CP456">IF(AA456="","",
IF(INDEX(Settings!$H:$H,MATCH(CP$1,Settings!$G:$G,0))=TRUE,
100-100*(AA456-MINIFS(AA:AA,$E:$E,$E456))/(MAXIFS(AA:AA,$E:$E,$E456)-MINIFS(AA:AA,$E:$E,$E456)),
100*(AA456-MINIFS(AA:AA,$E:$E,$E456))/(MAXIFS(AA:AA,$E:$E,$E456)-MINIFS(AA:AA,$E:$E,$E456))))</f>
        <v/>
      </c>
      <c r="CQ456" s="232" t="str">
        <f t="array" ref="CQ456">IF(AB456="","",
IF(INDEX(Settings!$H:$H,MATCH(CQ$1,Settings!$G:$G,0))=TRUE,
100-100*(AB456-MINIFS(AB:AB,$E:$E,$E456))/(MAXIFS(AB:AB,$E:$E,$E456)-MINIFS(AB:AB,$E:$E,$E456)),
100*(AB456-MINIFS(AB:AB,$E:$E,$E456))/(MAXIFS(AB:AB,$E:$E,$E456)-MINIFS(AB:AB,$E:$E,$E456))))</f>
        <v/>
      </c>
      <c r="CR456" s="232" t="str">
        <f t="array" ref="CR456">IF(AC456="","",
IF(INDEX(Settings!$H:$H,MATCH(CR$1,Settings!$G:$G,0))=TRUE,
100-100*(AC456-MINIFS(AC:AC,$E:$E,$E456))/(MAXIFS(AC:AC,$E:$E,$E456)-MINIFS(AC:AC,$E:$E,$E456)),
100*(AC456-MINIFS(AC:AC,$E:$E,$E456))/(MAXIFS(AC:AC,$E:$E,$E456)-MINIFS(AC:AC,$E:$E,$E456))))</f>
        <v/>
      </c>
      <c r="CS456" s="232" t="str">
        <f t="array" ref="CS456">IF(AD456="","",
IF(INDEX(Settings!$H:$H,MATCH(CS$1,Settings!$G:$G,0))=TRUE,
100-100*(AD456-MINIFS(AD:AD,$E:$E,$E456))/(MAXIFS(AD:AD,$E:$E,$E456)-MINIFS(AD:AD,$E:$E,$E456)),
100*(AD456-MINIFS(AD:AD,$E:$E,$E456))/(MAXIFS(AD:AD,$E:$E,$E456)-MINIFS(AD:AD,$E:$E,$E456))))</f>
        <v/>
      </c>
      <c r="CT456" s="232" t="str">
        <f t="array" ref="CT456">IF(AE456="","",
IF(INDEX(Settings!$H:$H,MATCH(CT$1,Settings!$G:$G,0))=TRUE,
100-100*(AE456-MINIFS(AE:AE,$E:$E,$E456))/(MAXIFS(AE:AE,$E:$E,$E456)-MINIFS(AE:AE,$E:$E,$E456)),
100*(AE456-MINIFS(AE:AE,$E:$E,$E456))/(MAXIFS(AE:AE,$E:$E,$E456)-MINIFS(AE:AE,$E:$E,$E456))))</f>
        <v/>
      </c>
      <c r="CU456" s="232" t="str">
        <f t="array" ref="CU456">IF(AF456="","",
IF(INDEX(Settings!$H:$H,MATCH(CU$1,Settings!$G:$G,0))=TRUE,
100-100*(AF456-MINIFS(AF:AF,$E:$E,$E456))/(MAXIFS(AF:AF,$E:$E,$E456)-MINIFS(AF:AF,$E:$E,$E456)),
100*(AF456-MINIFS(AF:AF,$E:$E,$E456))/(MAXIFS(AF:AF,$E:$E,$E456)-MINIFS(AF:AF,$E:$E,$E456))))</f>
        <v/>
      </c>
      <c r="CV456" s="232" t="str">
        <f t="array" ref="CV456">IF(AG456="","",
IF(INDEX(Settings!$H:$H,MATCH(CV$1,Settings!$G:$G,0))=TRUE,
100-100*(AG456-MINIFS(AG:AG,$E:$E,$E456))/(MAXIFS(AG:AG,$E:$E,$E456)-MINIFS(AG:AG,$E:$E,$E456)),
100*(AG456-MINIFS(AG:AG,$E:$E,$E456))/(MAXIFS(AG:AG,$E:$E,$E456)-MINIFS(AG:AG,$E:$E,$E456))))</f>
        <v/>
      </c>
      <c r="CW456" s="232" t="str">
        <f t="array" ref="CW456">IF(AH456="","",
IF(INDEX(Settings!$H:$H,MATCH(CW$1,Settings!$G:$G,0))=TRUE,
100-100*(AH456-MINIFS(AH:AH,$E:$E,$E456))/(MAXIFS(AH:AH,$E:$E,$E456)-MINIFS(AH:AH,$E:$E,$E456)),
100*(AH456-MINIFS(AH:AH,$E:$E,$E456))/(MAXIFS(AH:AH,$E:$E,$E456)-MINIFS(AH:AH,$E:$E,$E456))))</f>
        <v/>
      </c>
      <c r="CX456" s="232" t="str">
        <f t="array" ref="CX456">IF(AI456="","",
IF(INDEX(Settings!$H:$H,MATCH(CX$1,Settings!$G:$G,0))=TRUE,
100-100*(AI456-MINIFS(AI:AI,$E:$E,$E456))/(MAXIFS(AI:AI,$E:$E,$E456)-MINIFS(AI:AI,$E:$E,$E456)),
100*(AI456-MINIFS(AI:AI,$E:$E,$E456))/(MAXIFS(AI:AI,$E:$E,$E456)-MINIFS(AI:AI,$E:$E,$E456))))</f>
        <v/>
      </c>
      <c r="CY456" s="232" t="str">
        <f t="array" ref="CY456">IF(AJ456="","",
IF(INDEX(Settings!$H:$H,MATCH(CY$1,Settings!$G:$G,0))=TRUE,
100-100*(AJ456-MINIFS(AJ:AJ,$E:$E,$E456))/(MAXIFS(AJ:AJ,$E:$E,$E456)-MINIFS(AJ:AJ,$E:$E,$E456)),
100*(AJ456-MINIFS(AJ:AJ,$E:$E,$E456))/(MAXIFS(AJ:AJ,$E:$E,$E456)-MINIFS(AJ:AJ,$E:$E,$E456))))</f>
        <v/>
      </c>
      <c r="CZ456" s="232" t="str">
        <f t="array" ref="CZ456">IF(AK456="","",
IF(INDEX(Settings!$H:$H,MATCH(CZ$1,Settings!$G:$G,0))=TRUE,
100-100*(AK456-MINIFS(AK:AK,$E:$E,$E456))/(MAXIFS(AK:AK,$E:$E,$E456)-MINIFS(AK:AK,$E:$E,$E456)),
100*(AK456-MINIFS(AK:AK,$E:$E,$E456))/(MAXIFS(AK:AK,$E:$E,$E456)-MINIFS(AK:AK,$E:$E,$E456))))</f>
        <v/>
      </c>
      <c r="DA456" s="232" t="str">
        <f t="array" ref="DA456">IF(AL456="","",
IF(INDEX(Settings!$H:$H,MATCH(DA$1,Settings!$G:$G,0))=TRUE,
100-100*(AL456-MINIFS(AL:AL,$E:$E,$E456))/(MAXIFS(AL:AL,$E:$E,$E456)-MINIFS(AL:AL,$E:$E,$E456)),
100*(AL456-MINIFS(AL:AL,$E:$E,$E456))/(MAXIFS(AL:AL,$E:$E,$E456)-MINIFS(AL:AL,$E:$E,$E456))))</f>
        <v/>
      </c>
      <c r="DB456" s="232" t="str">
        <f t="array" ref="DB456">IF(AM456="","",
IF(INDEX(Settings!$H:$H,MATCH(DB$1,Settings!$G:$G,0))=TRUE,
100-100*(AM456-MINIFS(AM:AM,$E:$E,$E456))/(MAXIFS(AM:AM,$E:$E,$E456)-MINIFS(AM:AM,$E:$E,$E456)),
100*(AM456-MINIFS(AM:AM,$E:$E,$E456))/(MAXIFS(AM:AM,$E:$E,$E456)-MINIFS(AM:AM,$E:$E,$E456))))</f>
        <v/>
      </c>
      <c r="DC456" s="232" t="str">
        <f t="array" ref="DC456">IF(AN456="","",
IF(INDEX(Settings!$H:$H,MATCH(DC$1,Settings!$G:$G,0))=TRUE,
100-100*(AN456-MINIFS(AN:AN,$E:$E,$E456))/(MAXIFS(AN:AN,$E:$E,$E456)-MINIFS(AN:AN,$E:$E,$E456)),
100*(AN456-MINIFS(AN:AN,$E:$E,$E456))/(MAXIFS(AN:AN,$E:$E,$E456)-MINIFS(AN:AN,$E:$E,$E456))))</f>
        <v/>
      </c>
      <c r="DD456" s="232" t="str">
        <f t="array" ref="DD456">IF(AO456="","",
IF(INDEX(Settings!$H:$H,MATCH(DD$1,Settings!$G:$G,0))=TRUE,
100-100*(AO456-MINIFS(AO:AO,$E:$E,$E456))/(MAXIFS(AO:AO,$E:$E,$E456)-MINIFS(AO:AO,$E:$E,$E456)),
100*(AO456-MINIFS(AO:AO,$E:$E,$E456))/(MAXIFS(AO:AO,$E:$E,$E456)-MINIFS(AO:AO,$E:$E,$E456))))</f>
        <v/>
      </c>
      <c r="DE456" s="232" t="str">
        <f t="array" ref="DE456">IF(AP456="","",
IF(INDEX(Settings!$H:$H,MATCH(DE$1,Settings!$G:$G,0))=TRUE,
100-100*(AP456-MINIFS(AP:AP,$E:$E,$E456))/(MAXIFS(AP:AP,$E:$E,$E456)-MINIFS(AP:AP,$E:$E,$E456)),
100*(AP456-MINIFS(AP:AP,$E:$E,$E456))/(MAXIFS(AP:AP,$E:$E,$E456)-MINIFS(AP:AP,$E:$E,$E456))))</f>
        <v/>
      </c>
      <c r="DF456" s="232" t="str">
        <f t="array" ref="DF456">IF(AQ456="","",
IF(INDEX(Settings!$H:$H,MATCH(DF$1,Settings!$G:$G,0))=TRUE,
100-100*(AQ456-MINIFS(AQ:AQ,$E:$E,$E456))/(MAXIFS(AQ:AQ,$E:$E,$E456)-MINIFS(AQ:AQ,$E:$E,$E456)),
100*(AQ456-MINIFS(AQ:AQ,$E:$E,$E456))/(MAXIFS(AQ:AQ,$E:$E,$E456)-MINIFS(AQ:AQ,$E:$E,$E456))))</f>
        <v/>
      </c>
      <c r="DG456" s="232" t="str">
        <f t="array" ref="DG456">IF(AR456="","",
IF(INDEX(Settings!$H:$H,MATCH(DG$1,Settings!$G:$G,0))=TRUE,
100-100*(AR456-MINIFS(AR:AR,$E:$E,$E456))/(MAXIFS(AR:AR,$E:$E,$E456)-MINIFS(AR:AR,$E:$E,$E456)),
100*(AR456-MINIFS(AR:AR,$E:$E,$E456))/(MAXIFS(AR:AR,$E:$E,$E456)-MINIFS(AR:AR,$E:$E,$E456))))</f>
        <v/>
      </c>
      <c r="DH456" s="232" t="str">
        <f t="array" ref="DH456">IF(AS456="","",
IF(INDEX(Settings!$H:$H,MATCH(DH$1,Settings!$G:$G,0))=TRUE,
100-100*(AS456-MINIFS(AS:AS,$E:$E,$E456))/(MAXIFS(AS:AS,$E:$E,$E456)-MINIFS(AS:AS,$E:$E,$E456)),
100*(AS456-MINIFS(AS:AS,$E:$E,$E456))/(MAXIFS(AS:AS,$E:$E,$E456)-MINIFS(AS:AS,$E:$E,$E456))))</f>
        <v/>
      </c>
      <c r="DI456" s="232" t="str">
        <f t="array" ref="DI456">IF(AT456="","",
IF(INDEX(Settings!$H:$H,MATCH(DI$1,Settings!$G:$G,0))=TRUE,
100-100*(AT456-MINIFS(AT:AT,$E:$E,$E456))/(MAXIFS(AT:AT,$E:$E,$E456)-MINIFS(AT:AT,$E:$E,$E456)),
100*(AT456-MINIFS(AT:AT,$E:$E,$E456))/(MAXIFS(AT:AT,$E:$E,$E456)-MINIFS(AT:AT,$E:$E,$E456))))</f>
        <v/>
      </c>
      <c r="DJ456" s="232" t="str">
        <f t="array" ref="DJ456">IF(AU456="","",
IF(INDEX(Settings!$H:$H,MATCH(DJ$1,Settings!$G:$G,0))=TRUE,
100-100*(AU456-MINIFS(AU:AU,$E:$E,$E456))/(MAXIFS(AU:AU,$E:$E,$E456)-MINIFS(AU:AU,$E:$E,$E456)),
100*(AU456-MINIFS(AU:AU,$E:$E,$E456))/(MAXIFS(AU:AU,$E:$E,$E456)-MINIFS(AU:AU,$E:$E,$E456))))</f>
        <v/>
      </c>
      <c r="DK456" s="232" t="str">
        <f t="array" ref="DK456">IF(AV456="","",
IF(INDEX(Settings!$H:$H,MATCH(DK$1,Settings!$G:$G,0))=TRUE,
100-100*(AV456-MINIFS(AV:AV,$E:$E,$E456))/(MAXIFS(AV:AV,$E:$E,$E456)-MINIFS(AV:AV,$E:$E,$E456)),
100*(AV456-MINIFS(AV:AV,$E:$E,$E456))/(MAXIFS(AV:AV,$E:$E,$E456)-MINIFS(AV:AV,$E:$E,$E456))))</f>
        <v/>
      </c>
      <c r="DL456" s="232" t="str">
        <f t="array" ref="DL456">IF(AW456="","",
IF(INDEX(Settings!$H:$H,MATCH(DL$1,Settings!$G:$G,0))=TRUE,
100-100*(AW456-MINIFS(AW:AW,$E:$E,$E456))/(MAXIFS(AW:AW,$E:$E,$E456)-MINIFS(AW:AW,$E:$E,$E456)),
100*(AW456-MINIFS(AW:AW,$E:$E,$E456))/(MAXIFS(AW:AW,$E:$E,$E456)-MINIFS(AW:AW,$E:$E,$E456))))</f>
        <v/>
      </c>
      <c r="DM456" s="232" t="str">
        <f t="array" ref="DM456">IF(AX456="","",
IF(INDEX(Settings!$H:$H,MATCH(DM$1,Settings!$G:$G,0))=TRUE,
100-100*(AX456-MINIFS(AX:AX,$E:$E,$E456))/(MAXIFS(AX:AX,$E:$E,$E456)-MINIFS(AX:AX,$E:$E,$E456)),
100*(AX456-MINIFS(AX:AX,$E:$E,$E456))/(MAXIFS(AX:AX,$E:$E,$E456)-MINIFS(AX:AX,$E:$E,$E456))))</f>
        <v/>
      </c>
      <c r="DN456" s="232" t="str">
        <f t="array" ref="DN456">IF(AY456="","",
IF(INDEX(Settings!$H:$H,MATCH(DN$1,Settings!$G:$G,0))=TRUE,
100-100*(AY456-MINIFS(AY:AY,$E:$E,$E456))/(MAXIFS(AY:AY,$E:$E,$E456)-MINIFS(AY:AY,$E:$E,$E456)),
100*(AY456-MINIFS(AY:AY,$E:$E,$E456))/(MAXIFS(AY:AY,$E:$E,$E456)-MINIFS(AY:AY,$E:$E,$E456))))</f>
        <v/>
      </c>
      <c r="DO456" s="232" t="str">
        <f t="array" ref="DO456">IF(AZ456="","",
IF(INDEX(Settings!$H:$H,MATCH(DO$1,Settings!$G:$G,0))=TRUE,
100-100*(AZ456-MINIFS(AZ:AZ,$E:$E,$E456))/(MAXIFS(AZ:AZ,$E:$E,$E456)-MINIFS(AZ:AZ,$E:$E,$E456)),
100*(AZ456-MINIFS(AZ:AZ,$E:$E,$E456))/(MAXIFS(AZ:AZ,$E:$E,$E456)-MINIFS(AZ:AZ,$E:$E,$E456))))</f>
        <v/>
      </c>
      <c r="DP456" s="232" t="str">
        <f t="array" ref="DP456">IF(BA456="","",
IF(INDEX(Settings!$H:$H,MATCH(DP$1,Settings!$G:$G,0))=TRUE,
100-100*(BA456-MINIFS(BA:BA,$E:$E,$E456))/(MAXIFS(BA:BA,$E:$E,$E456)-MINIFS(BA:BA,$E:$E,$E456)),
100*(BA456-MINIFS(BA:BA,$E:$E,$E456))/(MAXIFS(BA:BA,$E:$E,$E456)-MINIFS(BA:BA,$E:$E,$E456))))</f>
        <v/>
      </c>
      <c r="DQ456" s="232" t="str">
        <f t="array" ref="DQ456">IF(BB456="","",
IF(INDEX(Settings!$H:$H,MATCH(DQ$1,Settings!$G:$G,0))=TRUE,
100-100*(BB456-MINIFS(BB:BB,$E:$E,$E456))/(MAXIFS(BB:BB,$E:$E,$E456)-MINIFS(BB:BB,$E:$E,$E456)),
100*(BB456-MINIFS(BB:BB,$E:$E,$E456))/(MAXIFS(BB:BB,$E:$E,$E456)-MINIFS(BB:BB,$E:$E,$E456))))</f>
        <v/>
      </c>
      <c r="DR456" s="232" t="str">
        <f t="array" ref="DR456">IF(BC456="","",
IF(INDEX(Settings!$H:$H,MATCH(DR$1,Settings!$G:$G,0))=TRUE,
100-100*(BC456-MINIFS(BC:BC,$E:$E,$E456))/(MAXIFS(BC:BC,$E:$E,$E456)-MINIFS(BC:BC,$E:$E,$E456)),
100*(BC456-MINIFS(BC:BC,$E:$E,$E456))/(MAXIFS(BC:BC,$E:$E,$E456)-MINIFS(BC:BC,$E:$E,$E456))))</f>
        <v/>
      </c>
      <c r="DS456" s="232" t="str">
        <f t="array" ref="DS456">IF(BD456="","",
IF(INDEX(Settings!$H:$H,MATCH(DS$1,Settings!$G:$G,0))=TRUE,
100-100*(BD456-MINIFS(BD:BD,$E:$E,$E456))/(MAXIFS(BD:BD,$E:$E,$E456)-MINIFS(BD:BD,$E:$E,$E456)),
100*(BD456-MINIFS(BD:BD,$E:$E,$E456))/(MAXIFS(BD:BD,$E:$E,$E456)-MINIFS(BD:BD,$E:$E,$E456))))</f>
        <v/>
      </c>
      <c r="DT456" s="232" t="str">
        <f t="array" ref="DT456">IF(BE456="","",
IF(INDEX(Settings!$H:$H,MATCH(DT$1,Settings!$G:$G,0))=TRUE,
100-100*(BE456-MINIFS(BE:BE,$E:$E,$E456))/(MAXIFS(BE:BE,$E:$E,$E456)-MINIFS(BE:BE,$E:$E,$E456)),
100*(BE456-MINIFS(BE:BE,$E:$E,$E456))/(MAXIFS(BE:BE,$E:$E,$E456)-MINIFS(BE:BE,$E:$E,$E456))))</f>
        <v/>
      </c>
      <c r="DU456" s="232" t="str">
        <f t="array" ref="DU456">IF(BF456="","",
IF(INDEX(Settings!$H:$H,MATCH(DU$1,Settings!$G:$G,0))=TRUE,
100-100*(BF456-MINIFS(BF:BF,$E:$E,$E456))/(MAXIFS(BF:BF,$E:$E,$E456)-MINIFS(BF:BF,$E:$E,$E456)),
100*(BF456-MINIFS(BF:BF,$E:$E,$E456))/(MAXIFS(BF:BF,$E:$E,$E456)-MINIFS(BF:BF,$E:$E,$E456))))</f>
        <v/>
      </c>
      <c r="DV456" s="232" t="str">
        <f t="array" ref="DV456">IF(BG456="","",
IF(INDEX(Settings!$H:$H,MATCH(DV$1,Settings!$G:$G,0))=TRUE,
100-100*(BG456-MINIFS(BG:BG,$E:$E,$E456))/(MAXIFS(BG:BG,$E:$E,$E456)-MINIFS(BG:BG,$E:$E,$E456)),
100*(BG456-MINIFS(BG:BG,$E:$E,$E456))/(MAXIFS(BG:BG,$E:$E,$E456)-MINIFS(BG:BG,$E:$E,$E456))))</f>
        <v/>
      </c>
      <c r="DW456" s="232" t="str">
        <f t="array" ref="DW456">IF(BH456="","",
IF(INDEX(Settings!$H:$H,MATCH(DW$1,Settings!$G:$G,0))=TRUE,
100-100*(BH456-MINIFS(BH:BH,$E:$E,$E456))/(MAXIFS(BH:BH,$E:$E,$E456)-MINIFS(BH:BH,$E:$E,$E456)),
100*(BH456-MINIFS(BH:BH,$E:$E,$E456))/(MAXIFS(BH:BH,$E:$E,$E456)-MINIFS(BH:BH,$E:$E,$E456))))</f>
        <v/>
      </c>
      <c r="DX456" s="232" t="str">
        <f t="array" ref="DX456">IF(BI456="","",
IF(INDEX(Settings!$H:$H,MATCH(DX$1,Settings!$G:$G,0))=TRUE,
100-100*(BI456-MINIFS(BI:BI,$E:$E,$E456))/(MAXIFS(BI:BI,$E:$E,$E456)-MINIFS(BI:BI,$E:$E,$E456)),
100*(BI456-MINIFS(BI:BI,$E:$E,$E456))/(MAXIFS(BI:BI,$E:$E,$E456)-MINIFS(BI:BI,$E:$E,$E456))))</f>
        <v/>
      </c>
      <c r="DY456" s="232" t="str">
        <f t="array" ref="DY456">IF(BJ456="","",
IF(INDEX(Settings!$H:$H,MATCH(DY$1,Settings!$G:$G,0))=TRUE,
100-100*(BJ456-MINIFS(BJ:BJ,$E:$E,$E456))/(MAXIFS(BJ:BJ,$E:$E,$E456)-MINIFS(BJ:BJ,$E:$E,$E456)),
100*(BJ456-MINIFS(BJ:BJ,$E:$E,$E456))/(MAXIFS(BJ:BJ,$E:$E,$E456)-MINIFS(BJ:BJ,$E:$E,$E456))))</f>
        <v/>
      </c>
      <c r="DZ456" s="234"/>
      <c r="EA456" s="234"/>
      <c r="EB456" s="234" t="str">
        <f t="shared" si="8"/>
        <v/>
      </c>
      <c r="EC456" s="234" t="str">
        <f t="shared" si="9"/>
        <v/>
      </c>
      <c r="ED456" s="234" t="str">
        <f t="shared" si="10"/>
        <v/>
      </c>
      <c r="EE456" s="234" t="str">
        <f t="shared" si="11"/>
        <v/>
      </c>
      <c r="EF456" s="234" t="str">
        <f t="shared" si="12"/>
        <v/>
      </c>
      <c r="EG456" s="234" t="str">
        <f t="shared" si="13"/>
        <v/>
      </c>
      <c r="EH456" s="234"/>
      <c r="EI456" s="234"/>
      <c r="EJ456" s="234"/>
      <c r="EK456" s="234"/>
      <c r="EL456" s="234"/>
      <c r="EM456" s="234"/>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3" t="str">
        <f t="shared" si="14"/>
        <v/>
      </c>
      <c r="N457" s="49"/>
      <c r="O457" s="49"/>
      <c r="P457" s="49"/>
      <c r="Q457" s="49"/>
      <c r="R457" s="49"/>
      <c r="S457" s="222" t="str">
        <f>IFERROR(VLOOKUP(AF457, 'YOYO IR Scores'!A:C, 3, FALSE), "")
</f>
        <v/>
      </c>
      <c r="T457" s="49"/>
      <c r="U457" s="49"/>
      <c r="V457" s="49"/>
      <c r="W457" s="49"/>
      <c r="X457" s="224" t="str">
        <f t="shared" si="4"/>
        <v/>
      </c>
      <c r="Y457" s="225" t="str">
        <f t="shared" si="5"/>
        <v/>
      </c>
      <c r="Z457" s="225" t="str">
        <f t="shared" si="6"/>
        <v/>
      </c>
      <c r="AA457" s="224" t="str">
        <f t="shared" si="7"/>
        <v/>
      </c>
      <c r="AB457" s="223"/>
      <c r="AC457" s="223"/>
      <c r="AD457" s="223"/>
      <c r="AE457" s="223" t="str">
        <f>IFERROR(VLOOKUP(AF457, 'YOYO IR Scores'!A:C, 2, FALSE), "")</f>
        <v/>
      </c>
      <c r="AF457" s="223"/>
      <c r="AG457" s="223"/>
      <c r="AH457" s="223"/>
      <c r="AI457" s="223"/>
      <c r="AJ457" s="223"/>
      <c r="AK457" s="223"/>
      <c r="AL457" s="223"/>
      <c r="AM457" s="223"/>
      <c r="AN457" s="223"/>
      <c r="AO457" s="223"/>
      <c r="AP457" s="223"/>
      <c r="AQ457" s="223"/>
      <c r="AR457" s="223"/>
      <c r="AS457" s="223"/>
      <c r="AT457" s="223"/>
      <c r="AU457" s="223"/>
      <c r="AV457" s="223"/>
      <c r="AW457" s="223"/>
      <c r="AX457" s="223"/>
      <c r="AY457" s="223"/>
      <c r="AZ457" s="223"/>
      <c r="BA457" s="223"/>
      <c r="BB457" s="223"/>
      <c r="BC457" s="223"/>
      <c r="BD457" s="223"/>
      <c r="BE457" s="223"/>
      <c r="BF457" s="223"/>
      <c r="BG457" s="223"/>
      <c r="BH457" s="223"/>
      <c r="BI457" s="223"/>
      <c r="BJ457" s="223"/>
      <c r="BK457" s="223" t="str">
        <f t="array" ref="BK457">IF(J457="","",
IF(INDEX(Settings!$H:$H,MATCH(BY$1,Settings!$G:$G,0))=TRUE,
100-100*(J457-MIN(J:J))/(MAX(J:J)-MIN(J:J)),
100*(J457-MIN(J:J))/(MAX(J:J)-MIN(J:J))))</f>
        <v/>
      </c>
      <c r="BL457" s="223" t="str">
        <f t="array" ref="BL457">IF(J457="","",
IF(INDEX(Settings!$H:$H,MATCH(BY$1,Settings!$G:$G,0))=TRUE,
100-100*(J457-MINIFS(J:J,$E:$E,$E457))/(MAXIFS(J:J,$E:$E,$E457)-MINIFS(J:J,$E:$E,$E457)),
100*(J457-MINIFS(J:J,$E:$E,$E457))/(MAXIFS(J:J,$E:$E,$E457)-MINIFS(J:J,$E:$E,$E457))))</f>
        <v/>
      </c>
      <c r="BM457" s="223"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4" t="str">
        <f t="array" ref="BQ457">IF(J457="","",
IF(INDEX(Settings!$H:$H,MATCH(BY$1,Settings!$G:$G,0))=TRUE,
-1*(J457-AVERAGE(J:J))/STDEV(J:J),
(J457-AVERAGE(J:J))/STDEV(J:J)))</f>
        <v/>
      </c>
      <c r="BR457" s="224" t="str">
        <f>IFERROR(__xludf.DUMMYFUNCTION("IF(J457="""","""",
IF(INDEX(Settings!$H:$H,MATCH(BY$1,Settings!$G:$G,0))=TRUE,
-1*(J457-AVERAGEIFS(J:J,$E:$E,$E457))/STDEV(FILTER(J:J,$E:$E=$E457)),
(J457-AVERAGEIFS(J:J,$E:$E,$E457))/STDEV(FILTER(J:J,$E:$E=$E457))))"),"")</f>
        <v/>
      </c>
      <c r="BS457" s="224"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3" t="str">
        <f t="array" ref="BY457">IF(J457="","",
IF(INDEX(Settings!$H:$H,MATCH(BY$1,Settings!$G:$G,0))=TRUE,
100-100*(J457-MINIFS(J:J,$E:$E,$E457))/(MAXIFS(J:J,$E:$E,$E457)-MINIFS(J:J,$E:$E,$E457)),
100*(J457-MINIFS(J:J,$E:$E,$E457))/(MAXIFS(J:J,$E:$E,$E457)-MINIFS(J:J,$E:$E,$E457))))</f>
        <v/>
      </c>
      <c r="BZ457" s="223" t="str">
        <f t="array" ref="BZ457">IF(K457="","",
IF(INDEX(Settings!$H:$H,MATCH(BZ$1,Settings!$G:$G,0))=TRUE,
100-100*(K457-MINIFS(K:K,$E:$E,$E457))/(MAXIFS(K:K,$E:$E,$E457)-MINIFS(K:K,$E:$E,$E457)),
100*(K457-MINIFS(K:K,$E:$E,$E457))/(MAXIFS(K:K,$E:$E,$E457)-MINIFS(K:K,$E:$E,$E457))))</f>
        <v/>
      </c>
      <c r="CA457" s="223" t="str">
        <f t="array" ref="CA457">IF(L457="","",
IF(INDEX(Settings!$H:$H,MATCH(CA$1,Settings!$G:$G,0))=TRUE,
100-100*(L457-MINIFS(L:L,$E:$E,$E457))/(MAXIFS(L:L,$E:$E,$E457)-MINIFS(L:L,$E:$E,$E457)),
100*(L457-MINIFS(L:L,$E:$E,$E457))/(MAXIFS(L:L,$E:$E,$E457)-MINIFS(L:L,$E:$E,$E457))))</f>
        <v/>
      </c>
      <c r="CB457" s="223" t="str">
        <f t="array" ref="CB457">IF(M457="","",
IF(INDEX(Settings!$H:$H,MATCH(CB$1,Settings!$G:$G,0))=TRUE,
100-100*(M457-MINIFS(M:M,$E:$E,$E457))/(MAXIFS(M:M,$E:$E,$E457)-MINIFS(M:M,$E:$E,$E457)),
100*(M457-MINIFS(M:M,$E:$E,$E457))/(MAXIFS(M:M,$E:$E,$E457)-MINIFS(M:M,$E:$E,$E457))))</f>
        <v/>
      </c>
      <c r="CC457" s="223" t="str">
        <f t="array" ref="CC457">IF(N457="","",
IF(INDEX(Settings!$H:$H,MATCH(CC$1,Settings!$G:$G,0))=TRUE,
100-100*(N457-MINIFS(N:N,$E:$E,$E457))/(MAXIFS(N:N,$E:$E,$E457)-MINIFS(N:N,$E:$E,$E457)),
100*(N457-MINIFS(N:N,$E:$E,$E457))/(MAXIFS(N:N,$E:$E,$E457)-MINIFS(N:N,$E:$E,$E457))))</f>
        <v/>
      </c>
      <c r="CD457" s="223" t="str">
        <f t="array" ref="CD457">IF(O457="","",
IF(INDEX(Settings!$H:$H,MATCH(CD$1,Settings!$G:$G,0))=TRUE,
100-100*(O457-MINIFS(O:O,$E:$E,$E457))/(MAXIFS(O:O,$E:$E,$E457)-MINIFS(O:O,$E:$E,$E457)),
100*(O457-MINIFS(O:O,$E:$E,$E457))/(MAXIFS(O:O,$E:$E,$E457)-MINIFS(O:O,$E:$E,$E457))))</f>
        <v/>
      </c>
      <c r="CE457" s="223" t="str">
        <f t="array" ref="CE457">IF(P457="","",
IF(INDEX(Settings!$H:$H,MATCH(CE$1,Settings!$G:$G,0))=TRUE,
100-100*(P457-MINIFS(P:P,$E:$E,$E457))/(MAXIFS(P:P,$E:$E,$E457)-MINIFS(P:P,$E:$E,$E457)),
100*(P457-MINIFS(P:P,$E:$E,$E457))/(MAXIFS(P:P,$E:$E,$E457)-MINIFS(P:P,$E:$E,$E457))))</f>
        <v/>
      </c>
      <c r="CF457" s="223" t="str">
        <f t="array" ref="CF457">IF(Q457="","",
IF(INDEX(Settings!$H:$H,MATCH(CF$1,Settings!$G:$G,0))=TRUE,
100-100*(Q457-MINIFS(Q:Q,$E:$E,$E457))/(MAXIFS(Q:Q,$E:$E,$E457)-MINIFS(Q:Q,$E:$E,$E457)),
100*(Q457-MINIFS(Q:Q,$E:$E,$E457))/(MAXIFS(Q:Q,$E:$E,$E457)-MINIFS(Q:Q,$E:$E,$E457))))</f>
        <v/>
      </c>
      <c r="CG457" s="223" t="str">
        <f t="array" ref="CG457">IF(R457="","",
IF(INDEX(Settings!$H:$H,MATCH(CG$1,Settings!$G:$G,0))=TRUE,
100-100*(R457-MINIFS(R:R,$E:$E,$E457))/(MAXIFS(R:R,$E:$E,$E457)-MINIFS(R:R,$E:$E,$E457)),
100*(R457-MINIFS(R:R,$E:$E,$E457))/(MAXIFS(R:R,$E:$E,$E457)-MINIFS(R:R,$E:$E,$E457))))</f>
        <v/>
      </c>
      <c r="CH457" s="223" t="str">
        <f t="array" ref="CH457">IF(S457="","",
IF(INDEX(Settings!$H:$H,MATCH(CH$1,Settings!$G:$G,0))=TRUE,
100-100*(S457-MINIFS(S:S,$E:$E,$E457))/(MAXIFS(S:S,$E:$E,$E457)-MINIFS(S:S,$E:$E,$E457)),
100*(S457-MINIFS(S:S,$E:$E,$E457))/(MAXIFS(S:S,$E:$E,$E457)-MINIFS(S:S,$E:$E,$E457))))</f>
        <v/>
      </c>
      <c r="CI457" s="223" t="str">
        <f t="array" ref="CI457">IF(T457="","",
IF(INDEX(Settings!$H:$H,MATCH(CI$1,Settings!$G:$G,0))=TRUE,
100-100*(T457-MINIFS(T:T,$E:$E,$E457))/(MAXIFS(T:T,$E:$E,$E457)-MINIFS(T:T,$E:$E,$E457)),
100*(T457-MINIFS(T:T,$E:$E,$E457))/(MAXIFS(T:T,$E:$E,$E457)-MINIFS(T:T,$E:$E,$E457))))</f>
        <v/>
      </c>
      <c r="CJ457" s="223" t="str">
        <f t="array" ref="CJ457">IF(U457="","",
IF(INDEX(Settings!$H:$H,MATCH(CJ$1,Settings!$G:$G,0))=TRUE,
100-100*(U457-MINIFS(U:U,$E:$E,$E457))/(MAXIFS(U:U,$E:$E,$E457)-MINIFS(U:U,$E:$E,$E457)),
100*(U457-MINIFS(U:U,$E:$E,$E457))/(MAXIFS(U:U,$E:$E,$E457)-MINIFS(U:U,$E:$E,$E457))))</f>
        <v/>
      </c>
      <c r="CK457" s="223" t="str">
        <f t="array" ref="CK457">IF(V457="","",
IF(INDEX(Settings!$H:$H,MATCH(CK$1,Settings!$G:$G,0))=TRUE,
100-100*(V457-MINIFS(V:V,$E:$E,$E457))/(MAXIFS(V:V,$E:$E,$E457)-MINIFS(V:V,$E:$E,$E457)),
100*(V457-MINIFS(V:V,$E:$E,$E457))/(MAXIFS(V:V,$E:$E,$E457)-MINIFS(V:V,$E:$E,$E457))))</f>
        <v/>
      </c>
      <c r="CL457" s="223" t="str">
        <f t="array" ref="CL457">IF(W457="","",
IF(INDEX(Settings!$H:$H,MATCH(CL$1,Settings!$G:$G,0))=TRUE,
100-100*(W457-MINIFS(W:W,$E:$E,$E457))/(MAXIFS(W:W,$E:$E,$E457)-MINIFS(W:W,$E:$E,$E457)),
100*(W457-MINIFS(W:W,$E:$E,$E457))/(MAXIFS(W:W,$E:$E,$E457)-MINIFS(W:W,$E:$E,$E457))))</f>
        <v/>
      </c>
      <c r="CM457" s="223" t="str">
        <f t="array" ref="CM457">IF(X457="","",
IF(INDEX(Settings!$H:$H,MATCH(CM$1,Settings!$G:$G,0))=TRUE,
100-100*(X457-MINIFS(X:X,$E:$E,$E457))/(MAXIFS(X:X,$E:$E,$E457)-MINIFS(X:X,$E:$E,$E457)),
100*(X457-MINIFS(X:X,$E:$E,$E457))/(MAXIFS(X:X,$E:$E,$E457)-MINIFS(X:X,$E:$E,$E457))))</f>
        <v/>
      </c>
      <c r="CN457" s="223" t="str">
        <f t="array" ref="CN457">IF(Y457="","",
IF(INDEX(Settings!$H:$H,MATCH(CN$1,Settings!$G:$G,0))=TRUE,
100-100*(Y457-MINIFS(Y:Y,$E:$E,$E457))/(MAXIFS(Y:Y,$E:$E,$E457)-MINIFS(Y:Y,$E:$E,$E457)),
100*(Y457-MINIFS(Y:Y,$E:$E,$E457))/(MAXIFS(Y:Y,$E:$E,$E457)-MINIFS(Y:Y,$E:$E,$E457))))</f>
        <v/>
      </c>
      <c r="CO457" s="223" t="str">
        <f t="array" ref="CO457">IF(Z457="","",
IF(INDEX(Settings!$H:$H,MATCH(CO$1,Settings!$G:$G,0))=TRUE,
100-100*(Z457-MINIFS(Z:Z,$E:$E,$E457))/(MAXIFS(Z:Z,$E:$E,$E457)-MINIFS(Z:Z,$E:$E,$E457)),
100*(Z457-MINIFS(Z:Z,$E:$E,$E457))/(MAXIFS(Z:Z,$E:$E,$E457)-MINIFS(Z:Z,$E:$E,$E457))))</f>
        <v/>
      </c>
      <c r="CP457" s="223" t="str">
        <f t="array" ref="CP457">IF(AA457="","",
IF(INDEX(Settings!$H:$H,MATCH(CP$1,Settings!$G:$G,0))=TRUE,
100-100*(AA457-MINIFS(AA:AA,$E:$E,$E457))/(MAXIFS(AA:AA,$E:$E,$E457)-MINIFS(AA:AA,$E:$E,$E457)),
100*(AA457-MINIFS(AA:AA,$E:$E,$E457))/(MAXIFS(AA:AA,$E:$E,$E457)-MINIFS(AA:AA,$E:$E,$E457))))</f>
        <v/>
      </c>
      <c r="CQ457" s="223" t="str">
        <f t="array" ref="CQ457">IF(AB457="","",
IF(INDEX(Settings!$H:$H,MATCH(CQ$1,Settings!$G:$G,0))=TRUE,
100-100*(AB457-MINIFS(AB:AB,$E:$E,$E457))/(MAXIFS(AB:AB,$E:$E,$E457)-MINIFS(AB:AB,$E:$E,$E457)),
100*(AB457-MINIFS(AB:AB,$E:$E,$E457))/(MAXIFS(AB:AB,$E:$E,$E457)-MINIFS(AB:AB,$E:$E,$E457))))</f>
        <v/>
      </c>
      <c r="CR457" s="223" t="str">
        <f t="array" ref="CR457">IF(AC457="","",
IF(INDEX(Settings!$H:$H,MATCH(CR$1,Settings!$G:$G,0))=TRUE,
100-100*(AC457-MINIFS(AC:AC,$E:$E,$E457))/(MAXIFS(AC:AC,$E:$E,$E457)-MINIFS(AC:AC,$E:$E,$E457)),
100*(AC457-MINIFS(AC:AC,$E:$E,$E457))/(MAXIFS(AC:AC,$E:$E,$E457)-MINIFS(AC:AC,$E:$E,$E457))))</f>
        <v/>
      </c>
      <c r="CS457" s="223" t="str">
        <f t="array" ref="CS457">IF(AD457="","",
IF(INDEX(Settings!$H:$H,MATCH(CS$1,Settings!$G:$G,0))=TRUE,
100-100*(AD457-MINIFS(AD:AD,$E:$E,$E457))/(MAXIFS(AD:AD,$E:$E,$E457)-MINIFS(AD:AD,$E:$E,$E457)),
100*(AD457-MINIFS(AD:AD,$E:$E,$E457))/(MAXIFS(AD:AD,$E:$E,$E457)-MINIFS(AD:AD,$E:$E,$E457))))</f>
        <v/>
      </c>
      <c r="CT457" s="223" t="str">
        <f t="array" ref="CT457">IF(AE457="","",
IF(INDEX(Settings!$H:$H,MATCH(CT$1,Settings!$G:$G,0))=TRUE,
100-100*(AE457-MINIFS(AE:AE,$E:$E,$E457))/(MAXIFS(AE:AE,$E:$E,$E457)-MINIFS(AE:AE,$E:$E,$E457)),
100*(AE457-MINIFS(AE:AE,$E:$E,$E457))/(MAXIFS(AE:AE,$E:$E,$E457)-MINIFS(AE:AE,$E:$E,$E457))))</f>
        <v/>
      </c>
      <c r="CU457" s="223" t="str">
        <f t="array" ref="CU457">IF(AF457="","",
IF(INDEX(Settings!$H:$H,MATCH(CU$1,Settings!$G:$G,0))=TRUE,
100-100*(AF457-MINIFS(AF:AF,$E:$E,$E457))/(MAXIFS(AF:AF,$E:$E,$E457)-MINIFS(AF:AF,$E:$E,$E457)),
100*(AF457-MINIFS(AF:AF,$E:$E,$E457))/(MAXIFS(AF:AF,$E:$E,$E457)-MINIFS(AF:AF,$E:$E,$E457))))</f>
        <v/>
      </c>
      <c r="CV457" s="223" t="str">
        <f t="array" ref="CV457">IF(AG457="","",
IF(INDEX(Settings!$H:$H,MATCH(CV$1,Settings!$G:$G,0))=TRUE,
100-100*(AG457-MINIFS(AG:AG,$E:$E,$E457))/(MAXIFS(AG:AG,$E:$E,$E457)-MINIFS(AG:AG,$E:$E,$E457)),
100*(AG457-MINIFS(AG:AG,$E:$E,$E457))/(MAXIFS(AG:AG,$E:$E,$E457)-MINIFS(AG:AG,$E:$E,$E457))))</f>
        <v/>
      </c>
      <c r="CW457" s="223" t="str">
        <f t="array" ref="CW457">IF(AH457="","",
IF(INDEX(Settings!$H:$H,MATCH(CW$1,Settings!$G:$G,0))=TRUE,
100-100*(AH457-MINIFS(AH:AH,$E:$E,$E457))/(MAXIFS(AH:AH,$E:$E,$E457)-MINIFS(AH:AH,$E:$E,$E457)),
100*(AH457-MINIFS(AH:AH,$E:$E,$E457))/(MAXIFS(AH:AH,$E:$E,$E457)-MINIFS(AH:AH,$E:$E,$E457))))</f>
        <v/>
      </c>
      <c r="CX457" s="223" t="str">
        <f t="array" ref="CX457">IF(AI457="","",
IF(INDEX(Settings!$H:$H,MATCH(CX$1,Settings!$G:$G,0))=TRUE,
100-100*(AI457-MINIFS(AI:AI,$E:$E,$E457))/(MAXIFS(AI:AI,$E:$E,$E457)-MINIFS(AI:AI,$E:$E,$E457)),
100*(AI457-MINIFS(AI:AI,$E:$E,$E457))/(MAXIFS(AI:AI,$E:$E,$E457)-MINIFS(AI:AI,$E:$E,$E457))))</f>
        <v/>
      </c>
      <c r="CY457" s="223" t="str">
        <f t="array" ref="CY457">IF(AJ457="","",
IF(INDEX(Settings!$H:$H,MATCH(CY$1,Settings!$G:$G,0))=TRUE,
100-100*(AJ457-MINIFS(AJ:AJ,$E:$E,$E457))/(MAXIFS(AJ:AJ,$E:$E,$E457)-MINIFS(AJ:AJ,$E:$E,$E457)),
100*(AJ457-MINIFS(AJ:AJ,$E:$E,$E457))/(MAXIFS(AJ:AJ,$E:$E,$E457)-MINIFS(AJ:AJ,$E:$E,$E457))))</f>
        <v/>
      </c>
      <c r="CZ457" s="223" t="str">
        <f t="array" ref="CZ457">IF(AK457="","",
IF(INDEX(Settings!$H:$H,MATCH(CZ$1,Settings!$G:$G,0))=TRUE,
100-100*(AK457-MINIFS(AK:AK,$E:$E,$E457))/(MAXIFS(AK:AK,$E:$E,$E457)-MINIFS(AK:AK,$E:$E,$E457)),
100*(AK457-MINIFS(AK:AK,$E:$E,$E457))/(MAXIFS(AK:AK,$E:$E,$E457)-MINIFS(AK:AK,$E:$E,$E457))))</f>
        <v/>
      </c>
      <c r="DA457" s="223" t="str">
        <f t="array" ref="DA457">IF(AL457="","",
IF(INDEX(Settings!$H:$H,MATCH(DA$1,Settings!$G:$G,0))=TRUE,
100-100*(AL457-MINIFS(AL:AL,$E:$E,$E457))/(MAXIFS(AL:AL,$E:$E,$E457)-MINIFS(AL:AL,$E:$E,$E457)),
100*(AL457-MINIFS(AL:AL,$E:$E,$E457))/(MAXIFS(AL:AL,$E:$E,$E457)-MINIFS(AL:AL,$E:$E,$E457))))</f>
        <v/>
      </c>
      <c r="DB457" s="223" t="str">
        <f t="array" ref="DB457">IF(AM457="","",
IF(INDEX(Settings!$H:$H,MATCH(DB$1,Settings!$G:$G,0))=TRUE,
100-100*(AM457-MINIFS(AM:AM,$E:$E,$E457))/(MAXIFS(AM:AM,$E:$E,$E457)-MINIFS(AM:AM,$E:$E,$E457)),
100*(AM457-MINIFS(AM:AM,$E:$E,$E457))/(MAXIFS(AM:AM,$E:$E,$E457)-MINIFS(AM:AM,$E:$E,$E457))))</f>
        <v/>
      </c>
      <c r="DC457" s="223" t="str">
        <f t="array" ref="DC457">IF(AN457="","",
IF(INDEX(Settings!$H:$H,MATCH(DC$1,Settings!$G:$G,0))=TRUE,
100-100*(AN457-MINIFS(AN:AN,$E:$E,$E457))/(MAXIFS(AN:AN,$E:$E,$E457)-MINIFS(AN:AN,$E:$E,$E457)),
100*(AN457-MINIFS(AN:AN,$E:$E,$E457))/(MAXIFS(AN:AN,$E:$E,$E457)-MINIFS(AN:AN,$E:$E,$E457))))</f>
        <v/>
      </c>
      <c r="DD457" s="223" t="str">
        <f t="array" ref="DD457">IF(AO457="","",
IF(INDEX(Settings!$H:$H,MATCH(DD$1,Settings!$G:$G,0))=TRUE,
100-100*(AO457-MINIFS(AO:AO,$E:$E,$E457))/(MAXIFS(AO:AO,$E:$E,$E457)-MINIFS(AO:AO,$E:$E,$E457)),
100*(AO457-MINIFS(AO:AO,$E:$E,$E457))/(MAXIFS(AO:AO,$E:$E,$E457)-MINIFS(AO:AO,$E:$E,$E457))))</f>
        <v/>
      </c>
      <c r="DE457" s="223" t="str">
        <f t="array" ref="DE457">IF(AP457="","",
IF(INDEX(Settings!$H:$H,MATCH(DE$1,Settings!$G:$G,0))=TRUE,
100-100*(AP457-MINIFS(AP:AP,$E:$E,$E457))/(MAXIFS(AP:AP,$E:$E,$E457)-MINIFS(AP:AP,$E:$E,$E457)),
100*(AP457-MINIFS(AP:AP,$E:$E,$E457))/(MAXIFS(AP:AP,$E:$E,$E457)-MINIFS(AP:AP,$E:$E,$E457))))</f>
        <v/>
      </c>
      <c r="DF457" s="223" t="str">
        <f t="array" ref="DF457">IF(AQ457="","",
IF(INDEX(Settings!$H:$H,MATCH(DF$1,Settings!$G:$G,0))=TRUE,
100-100*(AQ457-MINIFS(AQ:AQ,$E:$E,$E457))/(MAXIFS(AQ:AQ,$E:$E,$E457)-MINIFS(AQ:AQ,$E:$E,$E457)),
100*(AQ457-MINIFS(AQ:AQ,$E:$E,$E457))/(MAXIFS(AQ:AQ,$E:$E,$E457)-MINIFS(AQ:AQ,$E:$E,$E457))))</f>
        <v/>
      </c>
      <c r="DG457" s="223" t="str">
        <f t="array" ref="DG457">IF(AR457="","",
IF(INDEX(Settings!$H:$H,MATCH(DG$1,Settings!$G:$G,0))=TRUE,
100-100*(AR457-MINIFS(AR:AR,$E:$E,$E457))/(MAXIFS(AR:AR,$E:$E,$E457)-MINIFS(AR:AR,$E:$E,$E457)),
100*(AR457-MINIFS(AR:AR,$E:$E,$E457))/(MAXIFS(AR:AR,$E:$E,$E457)-MINIFS(AR:AR,$E:$E,$E457))))</f>
        <v/>
      </c>
      <c r="DH457" s="223" t="str">
        <f t="array" ref="DH457">IF(AS457="","",
IF(INDEX(Settings!$H:$H,MATCH(DH$1,Settings!$G:$G,0))=TRUE,
100-100*(AS457-MINIFS(AS:AS,$E:$E,$E457))/(MAXIFS(AS:AS,$E:$E,$E457)-MINIFS(AS:AS,$E:$E,$E457)),
100*(AS457-MINIFS(AS:AS,$E:$E,$E457))/(MAXIFS(AS:AS,$E:$E,$E457)-MINIFS(AS:AS,$E:$E,$E457))))</f>
        <v/>
      </c>
      <c r="DI457" s="223" t="str">
        <f t="array" ref="DI457">IF(AT457="","",
IF(INDEX(Settings!$H:$H,MATCH(DI$1,Settings!$G:$G,0))=TRUE,
100-100*(AT457-MINIFS(AT:AT,$E:$E,$E457))/(MAXIFS(AT:AT,$E:$E,$E457)-MINIFS(AT:AT,$E:$E,$E457)),
100*(AT457-MINIFS(AT:AT,$E:$E,$E457))/(MAXIFS(AT:AT,$E:$E,$E457)-MINIFS(AT:AT,$E:$E,$E457))))</f>
        <v/>
      </c>
      <c r="DJ457" s="223" t="str">
        <f t="array" ref="DJ457">IF(AU457="","",
IF(INDEX(Settings!$H:$H,MATCH(DJ$1,Settings!$G:$G,0))=TRUE,
100-100*(AU457-MINIFS(AU:AU,$E:$E,$E457))/(MAXIFS(AU:AU,$E:$E,$E457)-MINIFS(AU:AU,$E:$E,$E457)),
100*(AU457-MINIFS(AU:AU,$E:$E,$E457))/(MAXIFS(AU:AU,$E:$E,$E457)-MINIFS(AU:AU,$E:$E,$E457))))</f>
        <v/>
      </c>
      <c r="DK457" s="223" t="str">
        <f t="array" ref="DK457">IF(AV457="","",
IF(INDEX(Settings!$H:$H,MATCH(DK$1,Settings!$G:$G,0))=TRUE,
100-100*(AV457-MINIFS(AV:AV,$E:$E,$E457))/(MAXIFS(AV:AV,$E:$E,$E457)-MINIFS(AV:AV,$E:$E,$E457)),
100*(AV457-MINIFS(AV:AV,$E:$E,$E457))/(MAXIFS(AV:AV,$E:$E,$E457)-MINIFS(AV:AV,$E:$E,$E457))))</f>
        <v/>
      </c>
      <c r="DL457" s="223" t="str">
        <f t="array" ref="DL457">IF(AW457="","",
IF(INDEX(Settings!$H:$H,MATCH(DL$1,Settings!$G:$G,0))=TRUE,
100-100*(AW457-MINIFS(AW:AW,$E:$E,$E457))/(MAXIFS(AW:AW,$E:$E,$E457)-MINIFS(AW:AW,$E:$E,$E457)),
100*(AW457-MINIFS(AW:AW,$E:$E,$E457))/(MAXIFS(AW:AW,$E:$E,$E457)-MINIFS(AW:AW,$E:$E,$E457))))</f>
        <v/>
      </c>
      <c r="DM457" s="223" t="str">
        <f t="array" ref="DM457">IF(AX457="","",
IF(INDEX(Settings!$H:$H,MATCH(DM$1,Settings!$G:$G,0))=TRUE,
100-100*(AX457-MINIFS(AX:AX,$E:$E,$E457))/(MAXIFS(AX:AX,$E:$E,$E457)-MINIFS(AX:AX,$E:$E,$E457)),
100*(AX457-MINIFS(AX:AX,$E:$E,$E457))/(MAXIFS(AX:AX,$E:$E,$E457)-MINIFS(AX:AX,$E:$E,$E457))))</f>
        <v/>
      </c>
      <c r="DN457" s="223" t="str">
        <f t="array" ref="DN457">IF(AY457="","",
IF(INDEX(Settings!$H:$H,MATCH(DN$1,Settings!$G:$G,0))=TRUE,
100-100*(AY457-MINIFS(AY:AY,$E:$E,$E457))/(MAXIFS(AY:AY,$E:$E,$E457)-MINIFS(AY:AY,$E:$E,$E457)),
100*(AY457-MINIFS(AY:AY,$E:$E,$E457))/(MAXIFS(AY:AY,$E:$E,$E457)-MINIFS(AY:AY,$E:$E,$E457))))</f>
        <v/>
      </c>
      <c r="DO457" s="223" t="str">
        <f t="array" ref="DO457">IF(AZ457="","",
IF(INDEX(Settings!$H:$H,MATCH(DO$1,Settings!$G:$G,0))=TRUE,
100-100*(AZ457-MINIFS(AZ:AZ,$E:$E,$E457))/(MAXIFS(AZ:AZ,$E:$E,$E457)-MINIFS(AZ:AZ,$E:$E,$E457)),
100*(AZ457-MINIFS(AZ:AZ,$E:$E,$E457))/(MAXIFS(AZ:AZ,$E:$E,$E457)-MINIFS(AZ:AZ,$E:$E,$E457))))</f>
        <v/>
      </c>
      <c r="DP457" s="223" t="str">
        <f t="array" ref="DP457">IF(BA457="","",
IF(INDEX(Settings!$H:$H,MATCH(DP$1,Settings!$G:$G,0))=TRUE,
100-100*(BA457-MINIFS(BA:BA,$E:$E,$E457))/(MAXIFS(BA:BA,$E:$E,$E457)-MINIFS(BA:BA,$E:$E,$E457)),
100*(BA457-MINIFS(BA:BA,$E:$E,$E457))/(MAXIFS(BA:BA,$E:$E,$E457)-MINIFS(BA:BA,$E:$E,$E457))))</f>
        <v/>
      </c>
      <c r="DQ457" s="223" t="str">
        <f t="array" ref="DQ457">IF(BB457="","",
IF(INDEX(Settings!$H:$H,MATCH(DQ$1,Settings!$G:$G,0))=TRUE,
100-100*(BB457-MINIFS(BB:BB,$E:$E,$E457))/(MAXIFS(BB:BB,$E:$E,$E457)-MINIFS(BB:BB,$E:$E,$E457)),
100*(BB457-MINIFS(BB:BB,$E:$E,$E457))/(MAXIFS(BB:BB,$E:$E,$E457)-MINIFS(BB:BB,$E:$E,$E457))))</f>
        <v/>
      </c>
      <c r="DR457" s="223" t="str">
        <f t="array" ref="DR457">IF(BC457="","",
IF(INDEX(Settings!$H:$H,MATCH(DR$1,Settings!$G:$G,0))=TRUE,
100-100*(BC457-MINIFS(BC:BC,$E:$E,$E457))/(MAXIFS(BC:BC,$E:$E,$E457)-MINIFS(BC:BC,$E:$E,$E457)),
100*(BC457-MINIFS(BC:BC,$E:$E,$E457))/(MAXIFS(BC:BC,$E:$E,$E457)-MINIFS(BC:BC,$E:$E,$E457))))</f>
        <v/>
      </c>
      <c r="DS457" s="223" t="str">
        <f t="array" ref="DS457">IF(BD457="","",
IF(INDEX(Settings!$H:$H,MATCH(DS$1,Settings!$G:$G,0))=TRUE,
100-100*(BD457-MINIFS(BD:BD,$E:$E,$E457))/(MAXIFS(BD:BD,$E:$E,$E457)-MINIFS(BD:BD,$E:$E,$E457)),
100*(BD457-MINIFS(BD:BD,$E:$E,$E457))/(MAXIFS(BD:BD,$E:$E,$E457)-MINIFS(BD:BD,$E:$E,$E457))))</f>
        <v/>
      </c>
      <c r="DT457" s="223" t="str">
        <f t="array" ref="DT457">IF(BE457="","",
IF(INDEX(Settings!$H:$H,MATCH(DT$1,Settings!$G:$G,0))=TRUE,
100-100*(BE457-MINIFS(BE:BE,$E:$E,$E457))/(MAXIFS(BE:BE,$E:$E,$E457)-MINIFS(BE:BE,$E:$E,$E457)),
100*(BE457-MINIFS(BE:BE,$E:$E,$E457))/(MAXIFS(BE:BE,$E:$E,$E457)-MINIFS(BE:BE,$E:$E,$E457))))</f>
        <v/>
      </c>
      <c r="DU457" s="223" t="str">
        <f t="array" ref="DU457">IF(BF457="","",
IF(INDEX(Settings!$H:$H,MATCH(DU$1,Settings!$G:$G,0))=TRUE,
100-100*(BF457-MINIFS(BF:BF,$E:$E,$E457))/(MAXIFS(BF:BF,$E:$E,$E457)-MINIFS(BF:BF,$E:$E,$E457)),
100*(BF457-MINIFS(BF:BF,$E:$E,$E457))/(MAXIFS(BF:BF,$E:$E,$E457)-MINIFS(BF:BF,$E:$E,$E457))))</f>
        <v/>
      </c>
      <c r="DV457" s="223" t="str">
        <f t="array" ref="DV457">IF(BG457="","",
IF(INDEX(Settings!$H:$H,MATCH(DV$1,Settings!$G:$G,0))=TRUE,
100-100*(BG457-MINIFS(BG:BG,$E:$E,$E457))/(MAXIFS(BG:BG,$E:$E,$E457)-MINIFS(BG:BG,$E:$E,$E457)),
100*(BG457-MINIFS(BG:BG,$E:$E,$E457))/(MAXIFS(BG:BG,$E:$E,$E457)-MINIFS(BG:BG,$E:$E,$E457))))</f>
        <v/>
      </c>
      <c r="DW457" s="223" t="str">
        <f t="array" ref="DW457">IF(BH457="","",
IF(INDEX(Settings!$H:$H,MATCH(DW$1,Settings!$G:$G,0))=TRUE,
100-100*(BH457-MINIFS(BH:BH,$E:$E,$E457))/(MAXIFS(BH:BH,$E:$E,$E457)-MINIFS(BH:BH,$E:$E,$E457)),
100*(BH457-MINIFS(BH:BH,$E:$E,$E457))/(MAXIFS(BH:BH,$E:$E,$E457)-MINIFS(BH:BH,$E:$E,$E457))))</f>
        <v/>
      </c>
      <c r="DX457" s="223" t="str">
        <f t="array" ref="DX457">IF(BI457="","",
IF(INDEX(Settings!$H:$H,MATCH(DX$1,Settings!$G:$G,0))=TRUE,
100-100*(BI457-MINIFS(BI:BI,$E:$E,$E457))/(MAXIFS(BI:BI,$E:$E,$E457)-MINIFS(BI:BI,$E:$E,$E457)),
100*(BI457-MINIFS(BI:BI,$E:$E,$E457))/(MAXIFS(BI:BI,$E:$E,$E457)-MINIFS(BI:BI,$E:$E,$E457))))</f>
        <v/>
      </c>
      <c r="DY457" s="223" t="str">
        <f t="array" ref="DY457">IF(BJ457="","",
IF(INDEX(Settings!$H:$H,MATCH(DY$1,Settings!$G:$G,0))=TRUE,
100-100*(BJ457-MINIFS(BJ:BJ,$E:$E,$E457))/(MAXIFS(BJ:BJ,$E:$E,$E457)-MINIFS(BJ:BJ,$E:$E,$E457)),
100*(BJ457-MINIFS(BJ:BJ,$E:$E,$E457))/(MAXIFS(BJ:BJ,$E:$E,$E457)-MINIFS(BJ:BJ,$E:$E,$E457))))</f>
        <v/>
      </c>
      <c r="DZ457" s="225"/>
      <c r="EA457" s="225"/>
      <c r="EB457" s="225" t="str">
        <f t="shared" si="8"/>
        <v/>
      </c>
      <c r="EC457" s="225" t="str">
        <f t="shared" si="9"/>
        <v/>
      </c>
      <c r="ED457" s="225" t="str">
        <f t="shared" si="10"/>
        <v/>
      </c>
      <c r="EE457" s="225" t="str">
        <f t="shared" si="11"/>
        <v/>
      </c>
      <c r="EF457" s="225" t="str">
        <f t="shared" si="12"/>
        <v/>
      </c>
      <c r="EG457" s="225" t="str">
        <f t="shared" si="13"/>
        <v/>
      </c>
      <c r="EH457" s="225"/>
      <c r="EI457" s="225"/>
      <c r="EJ457" s="225"/>
      <c r="EK457" s="225"/>
      <c r="EL457" s="225"/>
      <c r="EM457" s="225"/>
    </row>
    <row r="458">
      <c r="A458" s="231"/>
      <c r="B458" s="231"/>
      <c r="C458" s="231"/>
      <c r="D458" s="231" t="str">
        <f t="array" ref="D458">IFERROR(INDEX(Profiles!$B:$B,MATCH($A458,Profiles!$A:$A,0)),"")</f>
        <v/>
      </c>
      <c r="E458" s="231"/>
      <c r="F458" s="231"/>
      <c r="G458" s="231"/>
      <c r="H458" s="231"/>
      <c r="I458" s="231" t="str">
        <f>IF(A458="","",IF(Settings!$N$3="DATE",F458&amp;": "&amp;TEXT(B458,"M/DD/YY"),F458&amp;": "&amp;H458))</f>
        <v/>
      </c>
      <c r="J458" s="231"/>
      <c r="K458" s="231"/>
      <c r="L458" s="231"/>
      <c r="M458" s="232" t="str">
        <f t="shared" si="14"/>
        <v/>
      </c>
      <c r="N458" s="231"/>
      <c r="O458" s="231"/>
      <c r="P458" s="231"/>
      <c r="Q458" s="231"/>
      <c r="R458" s="231"/>
      <c r="S458" s="230" t="str">
        <f>IFERROR(VLOOKUP(AF458, 'YOYO IR Scores'!A:C, 3, FALSE), "")
</f>
        <v/>
      </c>
      <c r="T458" s="231"/>
      <c r="U458" s="231"/>
      <c r="V458" s="231"/>
      <c r="W458" s="231"/>
      <c r="X458" s="233" t="str">
        <f t="shared" si="4"/>
        <v/>
      </c>
      <c r="Y458" s="234" t="str">
        <f t="shared" si="5"/>
        <v/>
      </c>
      <c r="Z458" s="234" t="str">
        <f t="shared" si="6"/>
        <v/>
      </c>
      <c r="AA458" s="233" t="str">
        <f t="shared" si="7"/>
        <v/>
      </c>
      <c r="AB458" s="232"/>
      <c r="AC458" s="232"/>
      <c r="AD458" s="232"/>
      <c r="AE458" s="232" t="str">
        <f>IFERROR(VLOOKUP(AF458, 'YOYO IR Scores'!A:C, 2, FALSE), "")</f>
        <v/>
      </c>
      <c r="AF458" s="232"/>
      <c r="AG458" s="232"/>
      <c r="AH458" s="232"/>
      <c r="AI458" s="232"/>
      <c r="AJ458" s="232"/>
      <c r="AK458" s="232"/>
      <c r="AL458" s="232"/>
      <c r="AM458" s="232"/>
      <c r="AN458" s="232"/>
      <c r="AO458" s="232"/>
      <c r="AP458" s="232"/>
      <c r="AQ458" s="232"/>
      <c r="AR458" s="232"/>
      <c r="AS458" s="232"/>
      <c r="AT458" s="232"/>
      <c r="AU458" s="232"/>
      <c r="AV458" s="232"/>
      <c r="AW458" s="232"/>
      <c r="AX458" s="232"/>
      <c r="AY458" s="232"/>
      <c r="AZ458" s="232"/>
      <c r="BA458" s="232"/>
      <c r="BB458" s="232"/>
      <c r="BC458" s="232"/>
      <c r="BD458" s="232"/>
      <c r="BE458" s="232"/>
      <c r="BF458" s="232"/>
      <c r="BG458" s="232"/>
      <c r="BH458" s="232"/>
      <c r="BI458" s="232"/>
      <c r="BJ458" s="232"/>
      <c r="BK458" s="232" t="str">
        <f t="array" ref="BK458">IF(J458="","",
IF(INDEX(Settings!$H:$H,MATCH(BY$1,Settings!$G:$G,0))=TRUE,
100-100*(J458-MIN(J:J))/(MAX(J:J)-MIN(J:J)),
100*(J458-MIN(J:J))/(MAX(J:J)-MIN(J:J))))</f>
        <v/>
      </c>
      <c r="BL458" s="232" t="str">
        <f t="array" ref="BL458">IF(J458="","",
IF(INDEX(Settings!$H:$H,MATCH(BY$1,Settings!$G:$G,0))=TRUE,
100-100*(J458-MINIFS(J:J,$E:$E,$E458))/(MAXIFS(J:J,$E:$E,$E458)-MINIFS(J:J,$E:$E,$E458)),
100*(J458-MINIFS(J:J,$E:$E,$E458))/(MAXIFS(J:J,$E:$E,$E458)-MINIFS(J:J,$E:$E,$E458))))</f>
        <v/>
      </c>
      <c r="BM458" s="232" t="str">
        <f t="array" ref="BM458">IF(J458="","",
IF(INDEX(Settings!$H:$H,MATCH(BY$1,Settings!$G:$G,0))=TRUE,
100-100*(J458-MINIFS(J:J,$E:$E,$E458,$I:$I,$I458))/(MAXIFS(J:J,$E:$E,$E458,$I:$I,$I458)-MINIFS(J:J,$E:$E,$E458,$I:$I,$I458)),
100*(J458-MINIFS(J:J,$E:$E,$E458,$I:$I,$I458))/(MAXIFS(J:J,$E:$E,$E458,$I:$I,$I458)-MINIFS(J:J,$E:$E,$E458,$I:$I,$I458))))</f>
        <v/>
      </c>
      <c r="BN458" s="231" t="str">
        <f t="array" ref="BN458">IF(J458="","",
IF(INDEX(Settings!$H:$H,MATCH(BY$1,Settings!$G:$G,0))=TRUE,
100-100*PERCENTRANK(J:J,J458),
100*PERCENTRANK(J:J,J458)))</f>
        <v/>
      </c>
      <c r="BO458" s="231" t="str">
        <f>IFERROR(__xludf.DUMMYFUNCTION("IF(J458="""","""",
IF(INDEX(Settings!$H:$H,MATCH(BY$1,Settings!$G:$G,0))=TRUE,
100-100*PERCENTRANK(FILTER(J:J,$E:$E=$E458),J458),
100*PERCENTRANK(FILTER(J:J,$E:$E=$E458),J458)))"),"")</f>
        <v/>
      </c>
      <c r="BP458" s="231" t="str">
        <f>IFERROR(__xludf.DUMMYFUNCTION("IF(J458="""","""",
IF(INDEX(Settings!$H:$H,MATCH(BY$1,Settings!$G:$G,0))=TRUE,
100-100*PERCENTRANK(FILTER(J:J,$E:$E=$E458,$I:$I=$I458),J458),
100*PERCENTRANK(FILTER(J:J,$E:$E=$E458,$I:$I=$I458),J458)))"),"")</f>
        <v/>
      </c>
      <c r="BQ458" s="233" t="str">
        <f t="array" ref="BQ458">IF(J458="","",
IF(INDEX(Settings!$H:$H,MATCH(BY$1,Settings!$G:$G,0))=TRUE,
-1*(J458-AVERAGE(J:J))/STDEV(J:J),
(J458-AVERAGE(J:J))/STDEV(J:J)))</f>
        <v/>
      </c>
      <c r="BR458" s="233" t="str">
        <f>IFERROR(__xludf.DUMMYFUNCTION("IF(J458="""","""",
IF(INDEX(Settings!$H:$H,MATCH(BY$1,Settings!$G:$G,0))=TRUE,
-1*(J458-AVERAGEIFS(J:J,$E:$E,$E458))/STDEV(FILTER(J:J,$E:$E=$E458)),
(J458-AVERAGEIFS(J:J,$E:$E,$E458))/STDEV(FILTER(J:J,$E:$E=$E458))))"),"")</f>
        <v/>
      </c>
      <c r="BS458" s="233"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1"/>
      <c r="BX458" s="231"/>
      <c r="BY458" s="232" t="str">
        <f t="array" ref="BY458">IF(J458="","",
IF(INDEX(Settings!$H:$H,MATCH(BY$1,Settings!$G:$G,0))=TRUE,
100-100*(J458-MINIFS(J:J,$E:$E,$E458))/(MAXIFS(J:J,$E:$E,$E458)-MINIFS(J:J,$E:$E,$E458)),
100*(J458-MINIFS(J:J,$E:$E,$E458))/(MAXIFS(J:J,$E:$E,$E458)-MINIFS(J:J,$E:$E,$E458))))</f>
        <v/>
      </c>
      <c r="BZ458" s="232" t="str">
        <f t="array" ref="BZ458">IF(K458="","",
IF(INDEX(Settings!$H:$H,MATCH(BZ$1,Settings!$G:$G,0))=TRUE,
100-100*(K458-MINIFS(K:K,$E:$E,$E458))/(MAXIFS(K:K,$E:$E,$E458)-MINIFS(K:K,$E:$E,$E458)),
100*(K458-MINIFS(K:K,$E:$E,$E458))/(MAXIFS(K:K,$E:$E,$E458)-MINIFS(K:K,$E:$E,$E458))))</f>
        <v/>
      </c>
      <c r="CA458" s="232" t="str">
        <f t="array" ref="CA458">IF(L458="","",
IF(INDEX(Settings!$H:$H,MATCH(CA$1,Settings!$G:$G,0))=TRUE,
100-100*(L458-MINIFS(L:L,$E:$E,$E458))/(MAXIFS(L:L,$E:$E,$E458)-MINIFS(L:L,$E:$E,$E458)),
100*(L458-MINIFS(L:L,$E:$E,$E458))/(MAXIFS(L:L,$E:$E,$E458)-MINIFS(L:L,$E:$E,$E458))))</f>
        <v/>
      </c>
      <c r="CB458" s="232" t="str">
        <f t="array" ref="CB458">IF(M458="","",
IF(INDEX(Settings!$H:$H,MATCH(CB$1,Settings!$G:$G,0))=TRUE,
100-100*(M458-MINIFS(M:M,$E:$E,$E458))/(MAXIFS(M:M,$E:$E,$E458)-MINIFS(M:M,$E:$E,$E458)),
100*(M458-MINIFS(M:M,$E:$E,$E458))/(MAXIFS(M:M,$E:$E,$E458)-MINIFS(M:M,$E:$E,$E458))))</f>
        <v/>
      </c>
      <c r="CC458" s="232" t="str">
        <f t="array" ref="CC458">IF(N458="","",
IF(INDEX(Settings!$H:$H,MATCH(CC$1,Settings!$G:$G,0))=TRUE,
100-100*(N458-MINIFS(N:N,$E:$E,$E458))/(MAXIFS(N:N,$E:$E,$E458)-MINIFS(N:N,$E:$E,$E458)),
100*(N458-MINIFS(N:N,$E:$E,$E458))/(MAXIFS(N:N,$E:$E,$E458)-MINIFS(N:N,$E:$E,$E458))))</f>
        <v/>
      </c>
      <c r="CD458" s="232" t="str">
        <f t="array" ref="CD458">IF(O458="","",
IF(INDEX(Settings!$H:$H,MATCH(CD$1,Settings!$G:$G,0))=TRUE,
100-100*(O458-MINIFS(O:O,$E:$E,$E458))/(MAXIFS(O:O,$E:$E,$E458)-MINIFS(O:O,$E:$E,$E458)),
100*(O458-MINIFS(O:O,$E:$E,$E458))/(MAXIFS(O:O,$E:$E,$E458)-MINIFS(O:O,$E:$E,$E458))))</f>
        <v/>
      </c>
      <c r="CE458" s="232" t="str">
        <f t="array" ref="CE458">IF(P458="","",
IF(INDEX(Settings!$H:$H,MATCH(CE$1,Settings!$G:$G,0))=TRUE,
100-100*(P458-MINIFS(P:P,$E:$E,$E458))/(MAXIFS(P:P,$E:$E,$E458)-MINIFS(P:P,$E:$E,$E458)),
100*(P458-MINIFS(P:P,$E:$E,$E458))/(MAXIFS(P:P,$E:$E,$E458)-MINIFS(P:P,$E:$E,$E458))))</f>
        <v/>
      </c>
      <c r="CF458" s="232" t="str">
        <f t="array" ref="CF458">IF(Q458="","",
IF(INDEX(Settings!$H:$H,MATCH(CF$1,Settings!$G:$G,0))=TRUE,
100-100*(Q458-MINIFS(Q:Q,$E:$E,$E458))/(MAXIFS(Q:Q,$E:$E,$E458)-MINIFS(Q:Q,$E:$E,$E458)),
100*(Q458-MINIFS(Q:Q,$E:$E,$E458))/(MAXIFS(Q:Q,$E:$E,$E458)-MINIFS(Q:Q,$E:$E,$E458))))</f>
        <v/>
      </c>
      <c r="CG458" s="232" t="str">
        <f t="array" ref="CG458">IF(R458="","",
IF(INDEX(Settings!$H:$H,MATCH(CG$1,Settings!$G:$G,0))=TRUE,
100-100*(R458-MINIFS(R:R,$E:$E,$E458))/(MAXIFS(R:R,$E:$E,$E458)-MINIFS(R:R,$E:$E,$E458)),
100*(R458-MINIFS(R:R,$E:$E,$E458))/(MAXIFS(R:R,$E:$E,$E458)-MINIFS(R:R,$E:$E,$E458))))</f>
        <v/>
      </c>
      <c r="CH458" s="232" t="str">
        <f t="array" ref="CH458">IF(S458="","",
IF(INDEX(Settings!$H:$H,MATCH(CH$1,Settings!$G:$G,0))=TRUE,
100-100*(S458-MINIFS(S:S,$E:$E,$E458))/(MAXIFS(S:S,$E:$E,$E458)-MINIFS(S:S,$E:$E,$E458)),
100*(S458-MINIFS(S:S,$E:$E,$E458))/(MAXIFS(S:S,$E:$E,$E458)-MINIFS(S:S,$E:$E,$E458))))</f>
        <v/>
      </c>
      <c r="CI458" s="232" t="str">
        <f t="array" ref="CI458">IF(T458="","",
IF(INDEX(Settings!$H:$H,MATCH(CI$1,Settings!$G:$G,0))=TRUE,
100-100*(T458-MINIFS(T:T,$E:$E,$E458))/(MAXIFS(T:T,$E:$E,$E458)-MINIFS(T:T,$E:$E,$E458)),
100*(T458-MINIFS(T:T,$E:$E,$E458))/(MAXIFS(T:T,$E:$E,$E458)-MINIFS(T:T,$E:$E,$E458))))</f>
        <v/>
      </c>
      <c r="CJ458" s="232" t="str">
        <f t="array" ref="CJ458">IF(U458="","",
IF(INDEX(Settings!$H:$H,MATCH(CJ$1,Settings!$G:$G,0))=TRUE,
100-100*(U458-MINIFS(U:U,$E:$E,$E458))/(MAXIFS(U:U,$E:$E,$E458)-MINIFS(U:U,$E:$E,$E458)),
100*(U458-MINIFS(U:U,$E:$E,$E458))/(MAXIFS(U:U,$E:$E,$E458)-MINIFS(U:U,$E:$E,$E458))))</f>
        <v/>
      </c>
      <c r="CK458" s="232" t="str">
        <f t="array" ref="CK458">IF(V458="","",
IF(INDEX(Settings!$H:$H,MATCH(CK$1,Settings!$G:$G,0))=TRUE,
100-100*(V458-MINIFS(V:V,$E:$E,$E458))/(MAXIFS(V:V,$E:$E,$E458)-MINIFS(V:V,$E:$E,$E458)),
100*(V458-MINIFS(V:V,$E:$E,$E458))/(MAXIFS(V:V,$E:$E,$E458)-MINIFS(V:V,$E:$E,$E458))))</f>
        <v/>
      </c>
      <c r="CL458" s="232" t="str">
        <f t="array" ref="CL458">IF(W458="","",
IF(INDEX(Settings!$H:$H,MATCH(CL$1,Settings!$G:$G,0))=TRUE,
100-100*(W458-MINIFS(W:W,$E:$E,$E458))/(MAXIFS(W:W,$E:$E,$E458)-MINIFS(W:W,$E:$E,$E458)),
100*(W458-MINIFS(W:W,$E:$E,$E458))/(MAXIFS(W:W,$E:$E,$E458)-MINIFS(W:W,$E:$E,$E458))))</f>
        <v/>
      </c>
      <c r="CM458" s="232" t="str">
        <f t="array" ref="CM458">IF(X458="","",
IF(INDEX(Settings!$H:$H,MATCH(CM$1,Settings!$G:$G,0))=TRUE,
100-100*(X458-MINIFS(X:X,$E:$E,$E458))/(MAXIFS(X:X,$E:$E,$E458)-MINIFS(X:X,$E:$E,$E458)),
100*(X458-MINIFS(X:X,$E:$E,$E458))/(MAXIFS(X:X,$E:$E,$E458)-MINIFS(X:X,$E:$E,$E458))))</f>
        <v/>
      </c>
      <c r="CN458" s="232" t="str">
        <f t="array" ref="CN458">IF(Y458="","",
IF(INDEX(Settings!$H:$H,MATCH(CN$1,Settings!$G:$G,0))=TRUE,
100-100*(Y458-MINIFS(Y:Y,$E:$E,$E458))/(MAXIFS(Y:Y,$E:$E,$E458)-MINIFS(Y:Y,$E:$E,$E458)),
100*(Y458-MINIFS(Y:Y,$E:$E,$E458))/(MAXIFS(Y:Y,$E:$E,$E458)-MINIFS(Y:Y,$E:$E,$E458))))</f>
        <v/>
      </c>
      <c r="CO458" s="232" t="str">
        <f t="array" ref="CO458">IF(Z458="","",
IF(INDEX(Settings!$H:$H,MATCH(CO$1,Settings!$G:$G,0))=TRUE,
100-100*(Z458-MINIFS(Z:Z,$E:$E,$E458))/(MAXIFS(Z:Z,$E:$E,$E458)-MINIFS(Z:Z,$E:$E,$E458)),
100*(Z458-MINIFS(Z:Z,$E:$E,$E458))/(MAXIFS(Z:Z,$E:$E,$E458)-MINIFS(Z:Z,$E:$E,$E458))))</f>
        <v/>
      </c>
      <c r="CP458" s="232" t="str">
        <f t="array" ref="CP458">IF(AA458="","",
IF(INDEX(Settings!$H:$H,MATCH(CP$1,Settings!$G:$G,0))=TRUE,
100-100*(AA458-MINIFS(AA:AA,$E:$E,$E458))/(MAXIFS(AA:AA,$E:$E,$E458)-MINIFS(AA:AA,$E:$E,$E458)),
100*(AA458-MINIFS(AA:AA,$E:$E,$E458))/(MAXIFS(AA:AA,$E:$E,$E458)-MINIFS(AA:AA,$E:$E,$E458))))</f>
        <v/>
      </c>
      <c r="CQ458" s="232" t="str">
        <f t="array" ref="CQ458">IF(AB458="","",
IF(INDEX(Settings!$H:$H,MATCH(CQ$1,Settings!$G:$G,0))=TRUE,
100-100*(AB458-MINIFS(AB:AB,$E:$E,$E458))/(MAXIFS(AB:AB,$E:$E,$E458)-MINIFS(AB:AB,$E:$E,$E458)),
100*(AB458-MINIFS(AB:AB,$E:$E,$E458))/(MAXIFS(AB:AB,$E:$E,$E458)-MINIFS(AB:AB,$E:$E,$E458))))</f>
        <v/>
      </c>
      <c r="CR458" s="232" t="str">
        <f t="array" ref="CR458">IF(AC458="","",
IF(INDEX(Settings!$H:$H,MATCH(CR$1,Settings!$G:$G,0))=TRUE,
100-100*(AC458-MINIFS(AC:AC,$E:$E,$E458))/(MAXIFS(AC:AC,$E:$E,$E458)-MINIFS(AC:AC,$E:$E,$E458)),
100*(AC458-MINIFS(AC:AC,$E:$E,$E458))/(MAXIFS(AC:AC,$E:$E,$E458)-MINIFS(AC:AC,$E:$E,$E458))))</f>
        <v/>
      </c>
      <c r="CS458" s="232" t="str">
        <f t="array" ref="CS458">IF(AD458="","",
IF(INDEX(Settings!$H:$H,MATCH(CS$1,Settings!$G:$G,0))=TRUE,
100-100*(AD458-MINIFS(AD:AD,$E:$E,$E458))/(MAXIFS(AD:AD,$E:$E,$E458)-MINIFS(AD:AD,$E:$E,$E458)),
100*(AD458-MINIFS(AD:AD,$E:$E,$E458))/(MAXIFS(AD:AD,$E:$E,$E458)-MINIFS(AD:AD,$E:$E,$E458))))</f>
        <v/>
      </c>
      <c r="CT458" s="232" t="str">
        <f t="array" ref="CT458">IF(AE458="","",
IF(INDEX(Settings!$H:$H,MATCH(CT$1,Settings!$G:$G,0))=TRUE,
100-100*(AE458-MINIFS(AE:AE,$E:$E,$E458))/(MAXIFS(AE:AE,$E:$E,$E458)-MINIFS(AE:AE,$E:$E,$E458)),
100*(AE458-MINIFS(AE:AE,$E:$E,$E458))/(MAXIFS(AE:AE,$E:$E,$E458)-MINIFS(AE:AE,$E:$E,$E458))))</f>
        <v/>
      </c>
      <c r="CU458" s="232" t="str">
        <f t="array" ref="CU458">IF(AF458="","",
IF(INDEX(Settings!$H:$H,MATCH(CU$1,Settings!$G:$G,0))=TRUE,
100-100*(AF458-MINIFS(AF:AF,$E:$E,$E458))/(MAXIFS(AF:AF,$E:$E,$E458)-MINIFS(AF:AF,$E:$E,$E458)),
100*(AF458-MINIFS(AF:AF,$E:$E,$E458))/(MAXIFS(AF:AF,$E:$E,$E458)-MINIFS(AF:AF,$E:$E,$E458))))</f>
        <v/>
      </c>
      <c r="CV458" s="232" t="str">
        <f t="array" ref="CV458">IF(AG458="","",
IF(INDEX(Settings!$H:$H,MATCH(CV$1,Settings!$G:$G,0))=TRUE,
100-100*(AG458-MINIFS(AG:AG,$E:$E,$E458))/(MAXIFS(AG:AG,$E:$E,$E458)-MINIFS(AG:AG,$E:$E,$E458)),
100*(AG458-MINIFS(AG:AG,$E:$E,$E458))/(MAXIFS(AG:AG,$E:$E,$E458)-MINIFS(AG:AG,$E:$E,$E458))))</f>
        <v/>
      </c>
      <c r="CW458" s="232" t="str">
        <f t="array" ref="CW458">IF(AH458="","",
IF(INDEX(Settings!$H:$H,MATCH(CW$1,Settings!$G:$G,0))=TRUE,
100-100*(AH458-MINIFS(AH:AH,$E:$E,$E458))/(MAXIFS(AH:AH,$E:$E,$E458)-MINIFS(AH:AH,$E:$E,$E458)),
100*(AH458-MINIFS(AH:AH,$E:$E,$E458))/(MAXIFS(AH:AH,$E:$E,$E458)-MINIFS(AH:AH,$E:$E,$E458))))</f>
        <v/>
      </c>
      <c r="CX458" s="232" t="str">
        <f t="array" ref="CX458">IF(AI458="","",
IF(INDEX(Settings!$H:$H,MATCH(CX$1,Settings!$G:$G,0))=TRUE,
100-100*(AI458-MINIFS(AI:AI,$E:$E,$E458))/(MAXIFS(AI:AI,$E:$E,$E458)-MINIFS(AI:AI,$E:$E,$E458)),
100*(AI458-MINIFS(AI:AI,$E:$E,$E458))/(MAXIFS(AI:AI,$E:$E,$E458)-MINIFS(AI:AI,$E:$E,$E458))))</f>
        <v/>
      </c>
      <c r="CY458" s="232" t="str">
        <f t="array" ref="CY458">IF(AJ458="","",
IF(INDEX(Settings!$H:$H,MATCH(CY$1,Settings!$G:$G,0))=TRUE,
100-100*(AJ458-MINIFS(AJ:AJ,$E:$E,$E458))/(MAXIFS(AJ:AJ,$E:$E,$E458)-MINIFS(AJ:AJ,$E:$E,$E458)),
100*(AJ458-MINIFS(AJ:AJ,$E:$E,$E458))/(MAXIFS(AJ:AJ,$E:$E,$E458)-MINIFS(AJ:AJ,$E:$E,$E458))))</f>
        <v/>
      </c>
      <c r="CZ458" s="232" t="str">
        <f t="array" ref="CZ458">IF(AK458="","",
IF(INDEX(Settings!$H:$H,MATCH(CZ$1,Settings!$G:$G,0))=TRUE,
100-100*(AK458-MINIFS(AK:AK,$E:$E,$E458))/(MAXIFS(AK:AK,$E:$E,$E458)-MINIFS(AK:AK,$E:$E,$E458)),
100*(AK458-MINIFS(AK:AK,$E:$E,$E458))/(MAXIFS(AK:AK,$E:$E,$E458)-MINIFS(AK:AK,$E:$E,$E458))))</f>
        <v/>
      </c>
      <c r="DA458" s="232" t="str">
        <f t="array" ref="DA458">IF(AL458="","",
IF(INDEX(Settings!$H:$H,MATCH(DA$1,Settings!$G:$G,0))=TRUE,
100-100*(AL458-MINIFS(AL:AL,$E:$E,$E458))/(MAXIFS(AL:AL,$E:$E,$E458)-MINIFS(AL:AL,$E:$E,$E458)),
100*(AL458-MINIFS(AL:AL,$E:$E,$E458))/(MAXIFS(AL:AL,$E:$E,$E458)-MINIFS(AL:AL,$E:$E,$E458))))</f>
        <v/>
      </c>
      <c r="DB458" s="232" t="str">
        <f t="array" ref="DB458">IF(AM458="","",
IF(INDEX(Settings!$H:$H,MATCH(DB$1,Settings!$G:$G,0))=TRUE,
100-100*(AM458-MINIFS(AM:AM,$E:$E,$E458))/(MAXIFS(AM:AM,$E:$E,$E458)-MINIFS(AM:AM,$E:$E,$E458)),
100*(AM458-MINIFS(AM:AM,$E:$E,$E458))/(MAXIFS(AM:AM,$E:$E,$E458)-MINIFS(AM:AM,$E:$E,$E458))))</f>
        <v/>
      </c>
      <c r="DC458" s="232" t="str">
        <f t="array" ref="DC458">IF(AN458="","",
IF(INDEX(Settings!$H:$H,MATCH(DC$1,Settings!$G:$G,0))=TRUE,
100-100*(AN458-MINIFS(AN:AN,$E:$E,$E458))/(MAXIFS(AN:AN,$E:$E,$E458)-MINIFS(AN:AN,$E:$E,$E458)),
100*(AN458-MINIFS(AN:AN,$E:$E,$E458))/(MAXIFS(AN:AN,$E:$E,$E458)-MINIFS(AN:AN,$E:$E,$E458))))</f>
        <v/>
      </c>
      <c r="DD458" s="232" t="str">
        <f t="array" ref="DD458">IF(AO458="","",
IF(INDEX(Settings!$H:$H,MATCH(DD$1,Settings!$G:$G,0))=TRUE,
100-100*(AO458-MINIFS(AO:AO,$E:$E,$E458))/(MAXIFS(AO:AO,$E:$E,$E458)-MINIFS(AO:AO,$E:$E,$E458)),
100*(AO458-MINIFS(AO:AO,$E:$E,$E458))/(MAXIFS(AO:AO,$E:$E,$E458)-MINIFS(AO:AO,$E:$E,$E458))))</f>
        <v/>
      </c>
      <c r="DE458" s="232" t="str">
        <f t="array" ref="DE458">IF(AP458="","",
IF(INDEX(Settings!$H:$H,MATCH(DE$1,Settings!$G:$G,0))=TRUE,
100-100*(AP458-MINIFS(AP:AP,$E:$E,$E458))/(MAXIFS(AP:AP,$E:$E,$E458)-MINIFS(AP:AP,$E:$E,$E458)),
100*(AP458-MINIFS(AP:AP,$E:$E,$E458))/(MAXIFS(AP:AP,$E:$E,$E458)-MINIFS(AP:AP,$E:$E,$E458))))</f>
        <v/>
      </c>
      <c r="DF458" s="232" t="str">
        <f t="array" ref="DF458">IF(AQ458="","",
IF(INDEX(Settings!$H:$H,MATCH(DF$1,Settings!$G:$G,0))=TRUE,
100-100*(AQ458-MINIFS(AQ:AQ,$E:$E,$E458))/(MAXIFS(AQ:AQ,$E:$E,$E458)-MINIFS(AQ:AQ,$E:$E,$E458)),
100*(AQ458-MINIFS(AQ:AQ,$E:$E,$E458))/(MAXIFS(AQ:AQ,$E:$E,$E458)-MINIFS(AQ:AQ,$E:$E,$E458))))</f>
        <v/>
      </c>
      <c r="DG458" s="232" t="str">
        <f t="array" ref="DG458">IF(AR458="","",
IF(INDEX(Settings!$H:$H,MATCH(DG$1,Settings!$G:$G,0))=TRUE,
100-100*(AR458-MINIFS(AR:AR,$E:$E,$E458))/(MAXIFS(AR:AR,$E:$E,$E458)-MINIFS(AR:AR,$E:$E,$E458)),
100*(AR458-MINIFS(AR:AR,$E:$E,$E458))/(MAXIFS(AR:AR,$E:$E,$E458)-MINIFS(AR:AR,$E:$E,$E458))))</f>
        <v/>
      </c>
      <c r="DH458" s="232" t="str">
        <f t="array" ref="DH458">IF(AS458="","",
IF(INDEX(Settings!$H:$H,MATCH(DH$1,Settings!$G:$G,0))=TRUE,
100-100*(AS458-MINIFS(AS:AS,$E:$E,$E458))/(MAXIFS(AS:AS,$E:$E,$E458)-MINIFS(AS:AS,$E:$E,$E458)),
100*(AS458-MINIFS(AS:AS,$E:$E,$E458))/(MAXIFS(AS:AS,$E:$E,$E458)-MINIFS(AS:AS,$E:$E,$E458))))</f>
        <v/>
      </c>
      <c r="DI458" s="232" t="str">
        <f t="array" ref="DI458">IF(AT458="","",
IF(INDEX(Settings!$H:$H,MATCH(DI$1,Settings!$G:$G,0))=TRUE,
100-100*(AT458-MINIFS(AT:AT,$E:$E,$E458))/(MAXIFS(AT:AT,$E:$E,$E458)-MINIFS(AT:AT,$E:$E,$E458)),
100*(AT458-MINIFS(AT:AT,$E:$E,$E458))/(MAXIFS(AT:AT,$E:$E,$E458)-MINIFS(AT:AT,$E:$E,$E458))))</f>
        <v/>
      </c>
      <c r="DJ458" s="232" t="str">
        <f t="array" ref="DJ458">IF(AU458="","",
IF(INDEX(Settings!$H:$H,MATCH(DJ$1,Settings!$G:$G,0))=TRUE,
100-100*(AU458-MINIFS(AU:AU,$E:$E,$E458))/(MAXIFS(AU:AU,$E:$E,$E458)-MINIFS(AU:AU,$E:$E,$E458)),
100*(AU458-MINIFS(AU:AU,$E:$E,$E458))/(MAXIFS(AU:AU,$E:$E,$E458)-MINIFS(AU:AU,$E:$E,$E458))))</f>
        <v/>
      </c>
      <c r="DK458" s="232" t="str">
        <f t="array" ref="DK458">IF(AV458="","",
IF(INDEX(Settings!$H:$H,MATCH(DK$1,Settings!$G:$G,0))=TRUE,
100-100*(AV458-MINIFS(AV:AV,$E:$E,$E458))/(MAXIFS(AV:AV,$E:$E,$E458)-MINIFS(AV:AV,$E:$E,$E458)),
100*(AV458-MINIFS(AV:AV,$E:$E,$E458))/(MAXIFS(AV:AV,$E:$E,$E458)-MINIFS(AV:AV,$E:$E,$E458))))</f>
        <v/>
      </c>
      <c r="DL458" s="232" t="str">
        <f t="array" ref="DL458">IF(AW458="","",
IF(INDEX(Settings!$H:$H,MATCH(DL$1,Settings!$G:$G,0))=TRUE,
100-100*(AW458-MINIFS(AW:AW,$E:$E,$E458))/(MAXIFS(AW:AW,$E:$E,$E458)-MINIFS(AW:AW,$E:$E,$E458)),
100*(AW458-MINIFS(AW:AW,$E:$E,$E458))/(MAXIFS(AW:AW,$E:$E,$E458)-MINIFS(AW:AW,$E:$E,$E458))))</f>
        <v/>
      </c>
      <c r="DM458" s="232" t="str">
        <f t="array" ref="DM458">IF(AX458="","",
IF(INDEX(Settings!$H:$H,MATCH(DM$1,Settings!$G:$G,0))=TRUE,
100-100*(AX458-MINIFS(AX:AX,$E:$E,$E458))/(MAXIFS(AX:AX,$E:$E,$E458)-MINIFS(AX:AX,$E:$E,$E458)),
100*(AX458-MINIFS(AX:AX,$E:$E,$E458))/(MAXIFS(AX:AX,$E:$E,$E458)-MINIFS(AX:AX,$E:$E,$E458))))</f>
        <v/>
      </c>
      <c r="DN458" s="232" t="str">
        <f t="array" ref="DN458">IF(AY458="","",
IF(INDEX(Settings!$H:$H,MATCH(DN$1,Settings!$G:$G,0))=TRUE,
100-100*(AY458-MINIFS(AY:AY,$E:$E,$E458))/(MAXIFS(AY:AY,$E:$E,$E458)-MINIFS(AY:AY,$E:$E,$E458)),
100*(AY458-MINIFS(AY:AY,$E:$E,$E458))/(MAXIFS(AY:AY,$E:$E,$E458)-MINIFS(AY:AY,$E:$E,$E458))))</f>
        <v/>
      </c>
      <c r="DO458" s="232" t="str">
        <f t="array" ref="DO458">IF(AZ458="","",
IF(INDEX(Settings!$H:$H,MATCH(DO$1,Settings!$G:$G,0))=TRUE,
100-100*(AZ458-MINIFS(AZ:AZ,$E:$E,$E458))/(MAXIFS(AZ:AZ,$E:$E,$E458)-MINIFS(AZ:AZ,$E:$E,$E458)),
100*(AZ458-MINIFS(AZ:AZ,$E:$E,$E458))/(MAXIFS(AZ:AZ,$E:$E,$E458)-MINIFS(AZ:AZ,$E:$E,$E458))))</f>
        <v/>
      </c>
      <c r="DP458" s="232" t="str">
        <f t="array" ref="DP458">IF(BA458="","",
IF(INDEX(Settings!$H:$H,MATCH(DP$1,Settings!$G:$G,0))=TRUE,
100-100*(BA458-MINIFS(BA:BA,$E:$E,$E458))/(MAXIFS(BA:BA,$E:$E,$E458)-MINIFS(BA:BA,$E:$E,$E458)),
100*(BA458-MINIFS(BA:BA,$E:$E,$E458))/(MAXIFS(BA:BA,$E:$E,$E458)-MINIFS(BA:BA,$E:$E,$E458))))</f>
        <v/>
      </c>
      <c r="DQ458" s="232" t="str">
        <f t="array" ref="DQ458">IF(BB458="","",
IF(INDEX(Settings!$H:$H,MATCH(DQ$1,Settings!$G:$G,0))=TRUE,
100-100*(BB458-MINIFS(BB:BB,$E:$E,$E458))/(MAXIFS(BB:BB,$E:$E,$E458)-MINIFS(BB:BB,$E:$E,$E458)),
100*(BB458-MINIFS(BB:BB,$E:$E,$E458))/(MAXIFS(BB:BB,$E:$E,$E458)-MINIFS(BB:BB,$E:$E,$E458))))</f>
        <v/>
      </c>
      <c r="DR458" s="232" t="str">
        <f t="array" ref="DR458">IF(BC458="","",
IF(INDEX(Settings!$H:$H,MATCH(DR$1,Settings!$G:$G,0))=TRUE,
100-100*(BC458-MINIFS(BC:BC,$E:$E,$E458))/(MAXIFS(BC:BC,$E:$E,$E458)-MINIFS(BC:BC,$E:$E,$E458)),
100*(BC458-MINIFS(BC:BC,$E:$E,$E458))/(MAXIFS(BC:BC,$E:$E,$E458)-MINIFS(BC:BC,$E:$E,$E458))))</f>
        <v/>
      </c>
      <c r="DS458" s="232" t="str">
        <f t="array" ref="DS458">IF(BD458="","",
IF(INDEX(Settings!$H:$H,MATCH(DS$1,Settings!$G:$G,0))=TRUE,
100-100*(BD458-MINIFS(BD:BD,$E:$E,$E458))/(MAXIFS(BD:BD,$E:$E,$E458)-MINIFS(BD:BD,$E:$E,$E458)),
100*(BD458-MINIFS(BD:BD,$E:$E,$E458))/(MAXIFS(BD:BD,$E:$E,$E458)-MINIFS(BD:BD,$E:$E,$E458))))</f>
        <v/>
      </c>
      <c r="DT458" s="232" t="str">
        <f t="array" ref="DT458">IF(BE458="","",
IF(INDEX(Settings!$H:$H,MATCH(DT$1,Settings!$G:$G,0))=TRUE,
100-100*(BE458-MINIFS(BE:BE,$E:$E,$E458))/(MAXIFS(BE:BE,$E:$E,$E458)-MINIFS(BE:BE,$E:$E,$E458)),
100*(BE458-MINIFS(BE:BE,$E:$E,$E458))/(MAXIFS(BE:BE,$E:$E,$E458)-MINIFS(BE:BE,$E:$E,$E458))))</f>
        <v/>
      </c>
      <c r="DU458" s="232" t="str">
        <f t="array" ref="DU458">IF(BF458="","",
IF(INDEX(Settings!$H:$H,MATCH(DU$1,Settings!$G:$G,0))=TRUE,
100-100*(BF458-MINIFS(BF:BF,$E:$E,$E458))/(MAXIFS(BF:BF,$E:$E,$E458)-MINIFS(BF:BF,$E:$E,$E458)),
100*(BF458-MINIFS(BF:BF,$E:$E,$E458))/(MAXIFS(BF:BF,$E:$E,$E458)-MINIFS(BF:BF,$E:$E,$E458))))</f>
        <v/>
      </c>
      <c r="DV458" s="232" t="str">
        <f t="array" ref="DV458">IF(BG458="","",
IF(INDEX(Settings!$H:$H,MATCH(DV$1,Settings!$G:$G,0))=TRUE,
100-100*(BG458-MINIFS(BG:BG,$E:$E,$E458))/(MAXIFS(BG:BG,$E:$E,$E458)-MINIFS(BG:BG,$E:$E,$E458)),
100*(BG458-MINIFS(BG:BG,$E:$E,$E458))/(MAXIFS(BG:BG,$E:$E,$E458)-MINIFS(BG:BG,$E:$E,$E458))))</f>
        <v/>
      </c>
      <c r="DW458" s="232" t="str">
        <f t="array" ref="DW458">IF(BH458="","",
IF(INDEX(Settings!$H:$H,MATCH(DW$1,Settings!$G:$G,0))=TRUE,
100-100*(BH458-MINIFS(BH:BH,$E:$E,$E458))/(MAXIFS(BH:BH,$E:$E,$E458)-MINIFS(BH:BH,$E:$E,$E458)),
100*(BH458-MINIFS(BH:BH,$E:$E,$E458))/(MAXIFS(BH:BH,$E:$E,$E458)-MINIFS(BH:BH,$E:$E,$E458))))</f>
        <v/>
      </c>
      <c r="DX458" s="232" t="str">
        <f t="array" ref="DX458">IF(BI458="","",
IF(INDEX(Settings!$H:$H,MATCH(DX$1,Settings!$G:$G,0))=TRUE,
100-100*(BI458-MINIFS(BI:BI,$E:$E,$E458))/(MAXIFS(BI:BI,$E:$E,$E458)-MINIFS(BI:BI,$E:$E,$E458)),
100*(BI458-MINIFS(BI:BI,$E:$E,$E458))/(MAXIFS(BI:BI,$E:$E,$E458)-MINIFS(BI:BI,$E:$E,$E458))))</f>
        <v/>
      </c>
      <c r="DY458" s="232" t="str">
        <f t="array" ref="DY458">IF(BJ458="","",
IF(INDEX(Settings!$H:$H,MATCH(DY$1,Settings!$G:$G,0))=TRUE,
100-100*(BJ458-MINIFS(BJ:BJ,$E:$E,$E458))/(MAXIFS(BJ:BJ,$E:$E,$E458)-MINIFS(BJ:BJ,$E:$E,$E458)),
100*(BJ458-MINIFS(BJ:BJ,$E:$E,$E458))/(MAXIFS(BJ:BJ,$E:$E,$E458)-MINIFS(BJ:BJ,$E:$E,$E458))))</f>
        <v/>
      </c>
      <c r="DZ458" s="234"/>
      <c r="EA458" s="234"/>
      <c r="EB458" s="234" t="str">
        <f t="shared" si="8"/>
        <v/>
      </c>
      <c r="EC458" s="234" t="str">
        <f t="shared" si="9"/>
        <v/>
      </c>
      <c r="ED458" s="234" t="str">
        <f t="shared" si="10"/>
        <v/>
      </c>
      <c r="EE458" s="234" t="str">
        <f t="shared" si="11"/>
        <v/>
      </c>
      <c r="EF458" s="234" t="str">
        <f t="shared" si="12"/>
        <v/>
      </c>
      <c r="EG458" s="234" t="str">
        <f t="shared" si="13"/>
        <v/>
      </c>
      <c r="EH458" s="234"/>
      <c r="EI458" s="234"/>
      <c r="EJ458" s="234"/>
      <c r="EK458" s="234"/>
      <c r="EL458" s="234"/>
      <c r="EM458" s="234"/>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3" t="str">
        <f t="shared" si="14"/>
        <v/>
      </c>
      <c r="N459" s="49"/>
      <c r="O459" s="49"/>
      <c r="P459" s="49"/>
      <c r="Q459" s="49"/>
      <c r="R459" s="49"/>
      <c r="S459" s="222" t="str">
        <f>IFERROR(VLOOKUP(AF459, 'YOYO IR Scores'!A:C, 3, FALSE), "")
</f>
        <v/>
      </c>
      <c r="T459" s="49"/>
      <c r="U459" s="49"/>
      <c r="V459" s="49"/>
      <c r="W459" s="49"/>
      <c r="X459" s="224" t="str">
        <f t="shared" si="4"/>
        <v/>
      </c>
      <c r="Y459" s="225" t="str">
        <f t="shared" si="5"/>
        <v/>
      </c>
      <c r="Z459" s="225" t="str">
        <f t="shared" si="6"/>
        <v/>
      </c>
      <c r="AA459" s="224" t="str">
        <f t="shared" si="7"/>
        <v/>
      </c>
      <c r="AB459" s="223"/>
      <c r="AC459" s="223"/>
      <c r="AD459" s="223"/>
      <c r="AE459" s="223" t="str">
        <f>IFERROR(VLOOKUP(AF459, 'YOYO IR Scores'!A:C, 2, FALSE), "")</f>
        <v/>
      </c>
      <c r="AF459" s="223"/>
      <c r="AG459" s="223"/>
      <c r="AH459" s="223"/>
      <c r="AI459" s="223"/>
      <c r="AJ459" s="223"/>
      <c r="AK459" s="223"/>
      <c r="AL459" s="223"/>
      <c r="AM459" s="223"/>
      <c r="AN459" s="223"/>
      <c r="AO459" s="223"/>
      <c r="AP459" s="223"/>
      <c r="AQ459" s="223"/>
      <c r="AR459" s="223"/>
      <c r="AS459" s="223"/>
      <c r="AT459" s="223"/>
      <c r="AU459" s="223"/>
      <c r="AV459" s="223"/>
      <c r="AW459" s="223"/>
      <c r="AX459" s="223"/>
      <c r="AY459" s="223"/>
      <c r="AZ459" s="223"/>
      <c r="BA459" s="223"/>
      <c r="BB459" s="223"/>
      <c r="BC459" s="223"/>
      <c r="BD459" s="223"/>
      <c r="BE459" s="223"/>
      <c r="BF459" s="223"/>
      <c r="BG459" s="223"/>
      <c r="BH459" s="223"/>
      <c r="BI459" s="223"/>
      <c r="BJ459" s="223"/>
      <c r="BK459" s="223" t="str">
        <f t="array" ref="BK459">IF(J459="","",
IF(INDEX(Settings!$H:$H,MATCH(BY$1,Settings!$G:$G,0))=TRUE,
100-100*(J459-MIN(J:J))/(MAX(J:J)-MIN(J:J)),
100*(J459-MIN(J:J))/(MAX(J:J)-MIN(J:J))))</f>
        <v/>
      </c>
      <c r="BL459" s="223" t="str">
        <f t="array" ref="BL459">IF(J459="","",
IF(INDEX(Settings!$H:$H,MATCH(BY$1,Settings!$G:$G,0))=TRUE,
100-100*(J459-MINIFS(J:J,$E:$E,$E459))/(MAXIFS(J:J,$E:$E,$E459)-MINIFS(J:J,$E:$E,$E459)),
100*(J459-MINIFS(J:J,$E:$E,$E459))/(MAXIFS(J:J,$E:$E,$E459)-MINIFS(J:J,$E:$E,$E459))))</f>
        <v/>
      </c>
      <c r="BM459" s="223"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4" t="str">
        <f t="array" ref="BQ459">IF(J459="","",
IF(INDEX(Settings!$H:$H,MATCH(BY$1,Settings!$G:$G,0))=TRUE,
-1*(J459-AVERAGE(J:J))/STDEV(J:J),
(J459-AVERAGE(J:J))/STDEV(J:J)))</f>
        <v/>
      </c>
      <c r="BR459" s="224" t="str">
        <f>IFERROR(__xludf.DUMMYFUNCTION("IF(J459="""","""",
IF(INDEX(Settings!$H:$H,MATCH(BY$1,Settings!$G:$G,0))=TRUE,
-1*(J459-AVERAGEIFS(J:J,$E:$E,$E459))/STDEV(FILTER(J:J,$E:$E=$E459)),
(J459-AVERAGEIFS(J:J,$E:$E,$E459))/STDEV(FILTER(J:J,$E:$E=$E459))))"),"")</f>
        <v/>
      </c>
      <c r="BS459" s="224"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3" t="str">
        <f t="array" ref="BY459">IF(J459="","",
IF(INDEX(Settings!$H:$H,MATCH(BY$1,Settings!$G:$G,0))=TRUE,
100-100*(J459-MINIFS(J:J,$E:$E,$E459))/(MAXIFS(J:J,$E:$E,$E459)-MINIFS(J:J,$E:$E,$E459)),
100*(J459-MINIFS(J:J,$E:$E,$E459))/(MAXIFS(J:J,$E:$E,$E459)-MINIFS(J:J,$E:$E,$E459))))</f>
        <v/>
      </c>
      <c r="BZ459" s="223" t="str">
        <f t="array" ref="BZ459">IF(K459="","",
IF(INDEX(Settings!$H:$H,MATCH(BZ$1,Settings!$G:$G,0))=TRUE,
100-100*(K459-MINIFS(K:K,$E:$E,$E459))/(MAXIFS(K:K,$E:$E,$E459)-MINIFS(K:K,$E:$E,$E459)),
100*(K459-MINIFS(K:K,$E:$E,$E459))/(MAXIFS(K:K,$E:$E,$E459)-MINIFS(K:K,$E:$E,$E459))))</f>
        <v/>
      </c>
      <c r="CA459" s="223" t="str">
        <f t="array" ref="CA459">IF(L459="","",
IF(INDEX(Settings!$H:$H,MATCH(CA$1,Settings!$G:$G,0))=TRUE,
100-100*(L459-MINIFS(L:L,$E:$E,$E459))/(MAXIFS(L:L,$E:$E,$E459)-MINIFS(L:L,$E:$E,$E459)),
100*(L459-MINIFS(L:L,$E:$E,$E459))/(MAXIFS(L:L,$E:$E,$E459)-MINIFS(L:L,$E:$E,$E459))))</f>
        <v/>
      </c>
      <c r="CB459" s="223" t="str">
        <f t="array" ref="CB459">IF(M459="","",
IF(INDEX(Settings!$H:$H,MATCH(CB$1,Settings!$G:$G,0))=TRUE,
100-100*(M459-MINIFS(M:M,$E:$E,$E459))/(MAXIFS(M:M,$E:$E,$E459)-MINIFS(M:M,$E:$E,$E459)),
100*(M459-MINIFS(M:M,$E:$E,$E459))/(MAXIFS(M:M,$E:$E,$E459)-MINIFS(M:M,$E:$E,$E459))))</f>
        <v/>
      </c>
      <c r="CC459" s="223" t="str">
        <f t="array" ref="CC459">IF(N459="","",
IF(INDEX(Settings!$H:$H,MATCH(CC$1,Settings!$G:$G,0))=TRUE,
100-100*(N459-MINIFS(N:N,$E:$E,$E459))/(MAXIFS(N:N,$E:$E,$E459)-MINIFS(N:N,$E:$E,$E459)),
100*(N459-MINIFS(N:N,$E:$E,$E459))/(MAXIFS(N:N,$E:$E,$E459)-MINIFS(N:N,$E:$E,$E459))))</f>
        <v/>
      </c>
      <c r="CD459" s="223" t="str">
        <f t="array" ref="CD459">IF(O459="","",
IF(INDEX(Settings!$H:$H,MATCH(CD$1,Settings!$G:$G,0))=TRUE,
100-100*(O459-MINIFS(O:O,$E:$E,$E459))/(MAXIFS(O:O,$E:$E,$E459)-MINIFS(O:O,$E:$E,$E459)),
100*(O459-MINIFS(O:O,$E:$E,$E459))/(MAXIFS(O:O,$E:$E,$E459)-MINIFS(O:O,$E:$E,$E459))))</f>
        <v/>
      </c>
      <c r="CE459" s="223" t="str">
        <f t="array" ref="CE459">IF(P459="","",
IF(INDEX(Settings!$H:$H,MATCH(CE$1,Settings!$G:$G,0))=TRUE,
100-100*(P459-MINIFS(P:P,$E:$E,$E459))/(MAXIFS(P:P,$E:$E,$E459)-MINIFS(P:P,$E:$E,$E459)),
100*(P459-MINIFS(P:P,$E:$E,$E459))/(MAXIFS(P:P,$E:$E,$E459)-MINIFS(P:P,$E:$E,$E459))))</f>
        <v/>
      </c>
      <c r="CF459" s="223" t="str">
        <f t="array" ref="CF459">IF(Q459="","",
IF(INDEX(Settings!$H:$H,MATCH(CF$1,Settings!$G:$G,0))=TRUE,
100-100*(Q459-MINIFS(Q:Q,$E:$E,$E459))/(MAXIFS(Q:Q,$E:$E,$E459)-MINIFS(Q:Q,$E:$E,$E459)),
100*(Q459-MINIFS(Q:Q,$E:$E,$E459))/(MAXIFS(Q:Q,$E:$E,$E459)-MINIFS(Q:Q,$E:$E,$E459))))</f>
        <v/>
      </c>
      <c r="CG459" s="223" t="str">
        <f t="array" ref="CG459">IF(R459="","",
IF(INDEX(Settings!$H:$H,MATCH(CG$1,Settings!$G:$G,0))=TRUE,
100-100*(R459-MINIFS(R:R,$E:$E,$E459))/(MAXIFS(R:R,$E:$E,$E459)-MINIFS(R:R,$E:$E,$E459)),
100*(R459-MINIFS(R:R,$E:$E,$E459))/(MAXIFS(R:R,$E:$E,$E459)-MINIFS(R:R,$E:$E,$E459))))</f>
        <v/>
      </c>
      <c r="CH459" s="223" t="str">
        <f t="array" ref="CH459">IF(S459="","",
IF(INDEX(Settings!$H:$H,MATCH(CH$1,Settings!$G:$G,0))=TRUE,
100-100*(S459-MINIFS(S:S,$E:$E,$E459))/(MAXIFS(S:S,$E:$E,$E459)-MINIFS(S:S,$E:$E,$E459)),
100*(S459-MINIFS(S:S,$E:$E,$E459))/(MAXIFS(S:S,$E:$E,$E459)-MINIFS(S:S,$E:$E,$E459))))</f>
        <v/>
      </c>
      <c r="CI459" s="223" t="str">
        <f t="array" ref="CI459">IF(T459="","",
IF(INDEX(Settings!$H:$H,MATCH(CI$1,Settings!$G:$G,0))=TRUE,
100-100*(T459-MINIFS(T:T,$E:$E,$E459))/(MAXIFS(T:T,$E:$E,$E459)-MINIFS(T:T,$E:$E,$E459)),
100*(T459-MINIFS(T:T,$E:$E,$E459))/(MAXIFS(T:T,$E:$E,$E459)-MINIFS(T:T,$E:$E,$E459))))</f>
        <v/>
      </c>
      <c r="CJ459" s="223" t="str">
        <f t="array" ref="CJ459">IF(U459="","",
IF(INDEX(Settings!$H:$H,MATCH(CJ$1,Settings!$G:$G,0))=TRUE,
100-100*(U459-MINIFS(U:U,$E:$E,$E459))/(MAXIFS(U:U,$E:$E,$E459)-MINIFS(U:U,$E:$E,$E459)),
100*(U459-MINIFS(U:U,$E:$E,$E459))/(MAXIFS(U:U,$E:$E,$E459)-MINIFS(U:U,$E:$E,$E459))))</f>
        <v/>
      </c>
      <c r="CK459" s="223" t="str">
        <f t="array" ref="CK459">IF(V459="","",
IF(INDEX(Settings!$H:$H,MATCH(CK$1,Settings!$G:$G,0))=TRUE,
100-100*(V459-MINIFS(V:V,$E:$E,$E459))/(MAXIFS(V:V,$E:$E,$E459)-MINIFS(V:V,$E:$E,$E459)),
100*(V459-MINIFS(V:V,$E:$E,$E459))/(MAXIFS(V:V,$E:$E,$E459)-MINIFS(V:V,$E:$E,$E459))))</f>
        <v/>
      </c>
      <c r="CL459" s="223" t="str">
        <f t="array" ref="CL459">IF(W459="","",
IF(INDEX(Settings!$H:$H,MATCH(CL$1,Settings!$G:$G,0))=TRUE,
100-100*(W459-MINIFS(W:W,$E:$E,$E459))/(MAXIFS(W:W,$E:$E,$E459)-MINIFS(W:W,$E:$E,$E459)),
100*(W459-MINIFS(W:W,$E:$E,$E459))/(MAXIFS(W:W,$E:$E,$E459)-MINIFS(W:W,$E:$E,$E459))))</f>
        <v/>
      </c>
      <c r="CM459" s="223" t="str">
        <f t="array" ref="CM459">IF(X459="","",
IF(INDEX(Settings!$H:$H,MATCH(CM$1,Settings!$G:$G,0))=TRUE,
100-100*(X459-MINIFS(X:X,$E:$E,$E459))/(MAXIFS(X:X,$E:$E,$E459)-MINIFS(X:X,$E:$E,$E459)),
100*(X459-MINIFS(X:X,$E:$E,$E459))/(MAXIFS(X:X,$E:$E,$E459)-MINIFS(X:X,$E:$E,$E459))))</f>
        <v/>
      </c>
      <c r="CN459" s="223" t="str">
        <f t="array" ref="CN459">IF(Y459="","",
IF(INDEX(Settings!$H:$H,MATCH(CN$1,Settings!$G:$G,0))=TRUE,
100-100*(Y459-MINIFS(Y:Y,$E:$E,$E459))/(MAXIFS(Y:Y,$E:$E,$E459)-MINIFS(Y:Y,$E:$E,$E459)),
100*(Y459-MINIFS(Y:Y,$E:$E,$E459))/(MAXIFS(Y:Y,$E:$E,$E459)-MINIFS(Y:Y,$E:$E,$E459))))</f>
        <v/>
      </c>
      <c r="CO459" s="223" t="str">
        <f t="array" ref="CO459">IF(Z459="","",
IF(INDEX(Settings!$H:$H,MATCH(CO$1,Settings!$G:$G,0))=TRUE,
100-100*(Z459-MINIFS(Z:Z,$E:$E,$E459))/(MAXIFS(Z:Z,$E:$E,$E459)-MINIFS(Z:Z,$E:$E,$E459)),
100*(Z459-MINIFS(Z:Z,$E:$E,$E459))/(MAXIFS(Z:Z,$E:$E,$E459)-MINIFS(Z:Z,$E:$E,$E459))))</f>
        <v/>
      </c>
      <c r="CP459" s="223" t="str">
        <f t="array" ref="CP459">IF(AA459="","",
IF(INDEX(Settings!$H:$H,MATCH(CP$1,Settings!$G:$G,0))=TRUE,
100-100*(AA459-MINIFS(AA:AA,$E:$E,$E459))/(MAXIFS(AA:AA,$E:$E,$E459)-MINIFS(AA:AA,$E:$E,$E459)),
100*(AA459-MINIFS(AA:AA,$E:$E,$E459))/(MAXIFS(AA:AA,$E:$E,$E459)-MINIFS(AA:AA,$E:$E,$E459))))</f>
        <v/>
      </c>
      <c r="CQ459" s="223" t="str">
        <f t="array" ref="CQ459">IF(AB459="","",
IF(INDEX(Settings!$H:$H,MATCH(CQ$1,Settings!$G:$G,0))=TRUE,
100-100*(AB459-MINIFS(AB:AB,$E:$E,$E459))/(MAXIFS(AB:AB,$E:$E,$E459)-MINIFS(AB:AB,$E:$E,$E459)),
100*(AB459-MINIFS(AB:AB,$E:$E,$E459))/(MAXIFS(AB:AB,$E:$E,$E459)-MINIFS(AB:AB,$E:$E,$E459))))</f>
        <v/>
      </c>
      <c r="CR459" s="223" t="str">
        <f t="array" ref="CR459">IF(AC459="","",
IF(INDEX(Settings!$H:$H,MATCH(CR$1,Settings!$G:$G,0))=TRUE,
100-100*(AC459-MINIFS(AC:AC,$E:$E,$E459))/(MAXIFS(AC:AC,$E:$E,$E459)-MINIFS(AC:AC,$E:$E,$E459)),
100*(AC459-MINIFS(AC:AC,$E:$E,$E459))/(MAXIFS(AC:AC,$E:$E,$E459)-MINIFS(AC:AC,$E:$E,$E459))))</f>
        <v/>
      </c>
      <c r="CS459" s="223" t="str">
        <f t="array" ref="CS459">IF(AD459="","",
IF(INDEX(Settings!$H:$H,MATCH(CS$1,Settings!$G:$G,0))=TRUE,
100-100*(AD459-MINIFS(AD:AD,$E:$E,$E459))/(MAXIFS(AD:AD,$E:$E,$E459)-MINIFS(AD:AD,$E:$E,$E459)),
100*(AD459-MINIFS(AD:AD,$E:$E,$E459))/(MAXIFS(AD:AD,$E:$E,$E459)-MINIFS(AD:AD,$E:$E,$E459))))</f>
        <v/>
      </c>
      <c r="CT459" s="223" t="str">
        <f t="array" ref="CT459">IF(AE459="","",
IF(INDEX(Settings!$H:$H,MATCH(CT$1,Settings!$G:$G,0))=TRUE,
100-100*(AE459-MINIFS(AE:AE,$E:$E,$E459))/(MAXIFS(AE:AE,$E:$E,$E459)-MINIFS(AE:AE,$E:$E,$E459)),
100*(AE459-MINIFS(AE:AE,$E:$E,$E459))/(MAXIFS(AE:AE,$E:$E,$E459)-MINIFS(AE:AE,$E:$E,$E459))))</f>
        <v/>
      </c>
      <c r="CU459" s="223" t="str">
        <f t="array" ref="CU459">IF(AF459="","",
IF(INDEX(Settings!$H:$H,MATCH(CU$1,Settings!$G:$G,0))=TRUE,
100-100*(AF459-MINIFS(AF:AF,$E:$E,$E459))/(MAXIFS(AF:AF,$E:$E,$E459)-MINIFS(AF:AF,$E:$E,$E459)),
100*(AF459-MINIFS(AF:AF,$E:$E,$E459))/(MAXIFS(AF:AF,$E:$E,$E459)-MINIFS(AF:AF,$E:$E,$E459))))</f>
        <v/>
      </c>
      <c r="CV459" s="223" t="str">
        <f t="array" ref="CV459">IF(AG459="","",
IF(INDEX(Settings!$H:$H,MATCH(CV$1,Settings!$G:$G,0))=TRUE,
100-100*(AG459-MINIFS(AG:AG,$E:$E,$E459))/(MAXIFS(AG:AG,$E:$E,$E459)-MINIFS(AG:AG,$E:$E,$E459)),
100*(AG459-MINIFS(AG:AG,$E:$E,$E459))/(MAXIFS(AG:AG,$E:$E,$E459)-MINIFS(AG:AG,$E:$E,$E459))))</f>
        <v/>
      </c>
      <c r="CW459" s="223" t="str">
        <f t="array" ref="CW459">IF(AH459="","",
IF(INDEX(Settings!$H:$H,MATCH(CW$1,Settings!$G:$G,0))=TRUE,
100-100*(AH459-MINIFS(AH:AH,$E:$E,$E459))/(MAXIFS(AH:AH,$E:$E,$E459)-MINIFS(AH:AH,$E:$E,$E459)),
100*(AH459-MINIFS(AH:AH,$E:$E,$E459))/(MAXIFS(AH:AH,$E:$E,$E459)-MINIFS(AH:AH,$E:$E,$E459))))</f>
        <v/>
      </c>
      <c r="CX459" s="223" t="str">
        <f t="array" ref="CX459">IF(AI459="","",
IF(INDEX(Settings!$H:$H,MATCH(CX$1,Settings!$G:$G,0))=TRUE,
100-100*(AI459-MINIFS(AI:AI,$E:$E,$E459))/(MAXIFS(AI:AI,$E:$E,$E459)-MINIFS(AI:AI,$E:$E,$E459)),
100*(AI459-MINIFS(AI:AI,$E:$E,$E459))/(MAXIFS(AI:AI,$E:$E,$E459)-MINIFS(AI:AI,$E:$E,$E459))))</f>
        <v/>
      </c>
      <c r="CY459" s="223" t="str">
        <f t="array" ref="CY459">IF(AJ459="","",
IF(INDEX(Settings!$H:$H,MATCH(CY$1,Settings!$G:$G,0))=TRUE,
100-100*(AJ459-MINIFS(AJ:AJ,$E:$E,$E459))/(MAXIFS(AJ:AJ,$E:$E,$E459)-MINIFS(AJ:AJ,$E:$E,$E459)),
100*(AJ459-MINIFS(AJ:AJ,$E:$E,$E459))/(MAXIFS(AJ:AJ,$E:$E,$E459)-MINIFS(AJ:AJ,$E:$E,$E459))))</f>
        <v/>
      </c>
      <c r="CZ459" s="223" t="str">
        <f t="array" ref="CZ459">IF(AK459="","",
IF(INDEX(Settings!$H:$H,MATCH(CZ$1,Settings!$G:$G,0))=TRUE,
100-100*(AK459-MINIFS(AK:AK,$E:$E,$E459))/(MAXIFS(AK:AK,$E:$E,$E459)-MINIFS(AK:AK,$E:$E,$E459)),
100*(AK459-MINIFS(AK:AK,$E:$E,$E459))/(MAXIFS(AK:AK,$E:$E,$E459)-MINIFS(AK:AK,$E:$E,$E459))))</f>
        <v/>
      </c>
      <c r="DA459" s="223" t="str">
        <f t="array" ref="DA459">IF(AL459="","",
IF(INDEX(Settings!$H:$H,MATCH(DA$1,Settings!$G:$G,0))=TRUE,
100-100*(AL459-MINIFS(AL:AL,$E:$E,$E459))/(MAXIFS(AL:AL,$E:$E,$E459)-MINIFS(AL:AL,$E:$E,$E459)),
100*(AL459-MINIFS(AL:AL,$E:$E,$E459))/(MAXIFS(AL:AL,$E:$E,$E459)-MINIFS(AL:AL,$E:$E,$E459))))</f>
        <v/>
      </c>
      <c r="DB459" s="223" t="str">
        <f t="array" ref="DB459">IF(AM459="","",
IF(INDEX(Settings!$H:$H,MATCH(DB$1,Settings!$G:$G,0))=TRUE,
100-100*(AM459-MINIFS(AM:AM,$E:$E,$E459))/(MAXIFS(AM:AM,$E:$E,$E459)-MINIFS(AM:AM,$E:$E,$E459)),
100*(AM459-MINIFS(AM:AM,$E:$E,$E459))/(MAXIFS(AM:AM,$E:$E,$E459)-MINIFS(AM:AM,$E:$E,$E459))))</f>
        <v/>
      </c>
      <c r="DC459" s="223" t="str">
        <f t="array" ref="DC459">IF(AN459="","",
IF(INDEX(Settings!$H:$H,MATCH(DC$1,Settings!$G:$G,0))=TRUE,
100-100*(AN459-MINIFS(AN:AN,$E:$E,$E459))/(MAXIFS(AN:AN,$E:$E,$E459)-MINIFS(AN:AN,$E:$E,$E459)),
100*(AN459-MINIFS(AN:AN,$E:$E,$E459))/(MAXIFS(AN:AN,$E:$E,$E459)-MINIFS(AN:AN,$E:$E,$E459))))</f>
        <v/>
      </c>
      <c r="DD459" s="223" t="str">
        <f t="array" ref="DD459">IF(AO459="","",
IF(INDEX(Settings!$H:$H,MATCH(DD$1,Settings!$G:$G,0))=TRUE,
100-100*(AO459-MINIFS(AO:AO,$E:$E,$E459))/(MAXIFS(AO:AO,$E:$E,$E459)-MINIFS(AO:AO,$E:$E,$E459)),
100*(AO459-MINIFS(AO:AO,$E:$E,$E459))/(MAXIFS(AO:AO,$E:$E,$E459)-MINIFS(AO:AO,$E:$E,$E459))))</f>
        <v/>
      </c>
      <c r="DE459" s="223" t="str">
        <f t="array" ref="DE459">IF(AP459="","",
IF(INDEX(Settings!$H:$H,MATCH(DE$1,Settings!$G:$G,0))=TRUE,
100-100*(AP459-MINIFS(AP:AP,$E:$E,$E459))/(MAXIFS(AP:AP,$E:$E,$E459)-MINIFS(AP:AP,$E:$E,$E459)),
100*(AP459-MINIFS(AP:AP,$E:$E,$E459))/(MAXIFS(AP:AP,$E:$E,$E459)-MINIFS(AP:AP,$E:$E,$E459))))</f>
        <v/>
      </c>
      <c r="DF459" s="223" t="str">
        <f t="array" ref="DF459">IF(AQ459="","",
IF(INDEX(Settings!$H:$H,MATCH(DF$1,Settings!$G:$G,0))=TRUE,
100-100*(AQ459-MINIFS(AQ:AQ,$E:$E,$E459))/(MAXIFS(AQ:AQ,$E:$E,$E459)-MINIFS(AQ:AQ,$E:$E,$E459)),
100*(AQ459-MINIFS(AQ:AQ,$E:$E,$E459))/(MAXIFS(AQ:AQ,$E:$E,$E459)-MINIFS(AQ:AQ,$E:$E,$E459))))</f>
        <v/>
      </c>
      <c r="DG459" s="223" t="str">
        <f t="array" ref="DG459">IF(AR459="","",
IF(INDEX(Settings!$H:$H,MATCH(DG$1,Settings!$G:$G,0))=TRUE,
100-100*(AR459-MINIFS(AR:AR,$E:$E,$E459))/(MAXIFS(AR:AR,$E:$E,$E459)-MINIFS(AR:AR,$E:$E,$E459)),
100*(AR459-MINIFS(AR:AR,$E:$E,$E459))/(MAXIFS(AR:AR,$E:$E,$E459)-MINIFS(AR:AR,$E:$E,$E459))))</f>
        <v/>
      </c>
      <c r="DH459" s="223" t="str">
        <f t="array" ref="DH459">IF(AS459="","",
IF(INDEX(Settings!$H:$H,MATCH(DH$1,Settings!$G:$G,0))=TRUE,
100-100*(AS459-MINIFS(AS:AS,$E:$E,$E459))/(MAXIFS(AS:AS,$E:$E,$E459)-MINIFS(AS:AS,$E:$E,$E459)),
100*(AS459-MINIFS(AS:AS,$E:$E,$E459))/(MAXIFS(AS:AS,$E:$E,$E459)-MINIFS(AS:AS,$E:$E,$E459))))</f>
        <v/>
      </c>
      <c r="DI459" s="223" t="str">
        <f t="array" ref="DI459">IF(AT459="","",
IF(INDEX(Settings!$H:$H,MATCH(DI$1,Settings!$G:$G,0))=TRUE,
100-100*(AT459-MINIFS(AT:AT,$E:$E,$E459))/(MAXIFS(AT:AT,$E:$E,$E459)-MINIFS(AT:AT,$E:$E,$E459)),
100*(AT459-MINIFS(AT:AT,$E:$E,$E459))/(MAXIFS(AT:AT,$E:$E,$E459)-MINIFS(AT:AT,$E:$E,$E459))))</f>
        <v/>
      </c>
      <c r="DJ459" s="223" t="str">
        <f t="array" ref="DJ459">IF(AU459="","",
IF(INDEX(Settings!$H:$H,MATCH(DJ$1,Settings!$G:$G,0))=TRUE,
100-100*(AU459-MINIFS(AU:AU,$E:$E,$E459))/(MAXIFS(AU:AU,$E:$E,$E459)-MINIFS(AU:AU,$E:$E,$E459)),
100*(AU459-MINIFS(AU:AU,$E:$E,$E459))/(MAXIFS(AU:AU,$E:$E,$E459)-MINIFS(AU:AU,$E:$E,$E459))))</f>
        <v/>
      </c>
      <c r="DK459" s="223" t="str">
        <f t="array" ref="DK459">IF(AV459="","",
IF(INDEX(Settings!$H:$H,MATCH(DK$1,Settings!$G:$G,0))=TRUE,
100-100*(AV459-MINIFS(AV:AV,$E:$E,$E459))/(MAXIFS(AV:AV,$E:$E,$E459)-MINIFS(AV:AV,$E:$E,$E459)),
100*(AV459-MINIFS(AV:AV,$E:$E,$E459))/(MAXIFS(AV:AV,$E:$E,$E459)-MINIFS(AV:AV,$E:$E,$E459))))</f>
        <v/>
      </c>
      <c r="DL459" s="223" t="str">
        <f t="array" ref="DL459">IF(AW459="","",
IF(INDEX(Settings!$H:$H,MATCH(DL$1,Settings!$G:$G,0))=TRUE,
100-100*(AW459-MINIFS(AW:AW,$E:$E,$E459))/(MAXIFS(AW:AW,$E:$E,$E459)-MINIFS(AW:AW,$E:$E,$E459)),
100*(AW459-MINIFS(AW:AW,$E:$E,$E459))/(MAXIFS(AW:AW,$E:$E,$E459)-MINIFS(AW:AW,$E:$E,$E459))))</f>
        <v/>
      </c>
      <c r="DM459" s="223" t="str">
        <f t="array" ref="DM459">IF(AX459="","",
IF(INDEX(Settings!$H:$H,MATCH(DM$1,Settings!$G:$G,0))=TRUE,
100-100*(AX459-MINIFS(AX:AX,$E:$E,$E459))/(MAXIFS(AX:AX,$E:$E,$E459)-MINIFS(AX:AX,$E:$E,$E459)),
100*(AX459-MINIFS(AX:AX,$E:$E,$E459))/(MAXIFS(AX:AX,$E:$E,$E459)-MINIFS(AX:AX,$E:$E,$E459))))</f>
        <v/>
      </c>
      <c r="DN459" s="223" t="str">
        <f t="array" ref="DN459">IF(AY459="","",
IF(INDEX(Settings!$H:$H,MATCH(DN$1,Settings!$G:$G,0))=TRUE,
100-100*(AY459-MINIFS(AY:AY,$E:$E,$E459))/(MAXIFS(AY:AY,$E:$E,$E459)-MINIFS(AY:AY,$E:$E,$E459)),
100*(AY459-MINIFS(AY:AY,$E:$E,$E459))/(MAXIFS(AY:AY,$E:$E,$E459)-MINIFS(AY:AY,$E:$E,$E459))))</f>
        <v/>
      </c>
      <c r="DO459" s="223" t="str">
        <f t="array" ref="DO459">IF(AZ459="","",
IF(INDEX(Settings!$H:$H,MATCH(DO$1,Settings!$G:$G,0))=TRUE,
100-100*(AZ459-MINIFS(AZ:AZ,$E:$E,$E459))/(MAXIFS(AZ:AZ,$E:$E,$E459)-MINIFS(AZ:AZ,$E:$E,$E459)),
100*(AZ459-MINIFS(AZ:AZ,$E:$E,$E459))/(MAXIFS(AZ:AZ,$E:$E,$E459)-MINIFS(AZ:AZ,$E:$E,$E459))))</f>
        <v/>
      </c>
      <c r="DP459" s="223" t="str">
        <f t="array" ref="DP459">IF(BA459="","",
IF(INDEX(Settings!$H:$H,MATCH(DP$1,Settings!$G:$G,0))=TRUE,
100-100*(BA459-MINIFS(BA:BA,$E:$E,$E459))/(MAXIFS(BA:BA,$E:$E,$E459)-MINIFS(BA:BA,$E:$E,$E459)),
100*(BA459-MINIFS(BA:BA,$E:$E,$E459))/(MAXIFS(BA:BA,$E:$E,$E459)-MINIFS(BA:BA,$E:$E,$E459))))</f>
        <v/>
      </c>
      <c r="DQ459" s="223" t="str">
        <f t="array" ref="DQ459">IF(BB459="","",
IF(INDEX(Settings!$H:$H,MATCH(DQ$1,Settings!$G:$G,0))=TRUE,
100-100*(BB459-MINIFS(BB:BB,$E:$E,$E459))/(MAXIFS(BB:BB,$E:$E,$E459)-MINIFS(BB:BB,$E:$E,$E459)),
100*(BB459-MINIFS(BB:BB,$E:$E,$E459))/(MAXIFS(BB:BB,$E:$E,$E459)-MINIFS(BB:BB,$E:$E,$E459))))</f>
        <v/>
      </c>
      <c r="DR459" s="223" t="str">
        <f t="array" ref="DR459">IF(BC459="","",
IF(INDEX(Settings!$H:$H,MATCH(DR$1,Settings!$G:$G,0))=TRUE,
100-100*(BC459-MINIFS(BC:BC,$E:$E,$E459))/(MAXIFS(BC:BC,$E:$E,$E459)-MINIFS(BC:BC,$E:$E,$E459)),
100*(BC459-MINIFS(BC:BC,$E:$E,$E459))/(MAXIFS(BC:BC,$E:$E,$E459)-MINIFS(BC:BC,$E:$E,$E459))))</f>
        <v/>
      </c>
      <c r="DS459" s="223" t="str">
        <f t="array" ref="DS459">IF(BD459="","",
IF(INDEX(Settings!$H:$H,MATCH(DS$1,Settings!$G:$G,0))=TRUE,
100-100*(BD459-MINIFS(BD:BD,$E:$E,$E459))/(MAXIFS(BD:BD,$E:$E,$E459)-MINIFS(BD:BD,$E:$E,$E459)),
100*(BD459-MINIFS(BD:BD,$E:$E,$E459))/(MAXIFS(BD:BD,$E:$E,$E459)-MINIFS(BD:BD,$E:$E,$E459))))</f>
        <v/>
      </c>
      <c r="DT459" s="223" t="str">
        <f t="array" ref="DT459">IF(BE459="","",
IF(INDEX(Settings!$H:$H,MATCH(DT$1,Settings!$G:$G,0))=TRUE,
100-100*(BE459-MINIFS(BE:BE,$E:$E,$E459))/(MAXIFS(BE:BE,$E:$E,$E459)-MINIFS(BE:BE,$E:$E,$E459)),
100*(BE459-MINIFS(BE:BE,$E:$E,$E459))/(MAXIFS(BE:BE,$E:$E,$E459)-MINIFS(BE:BE,$E:$E,$E459))))</f>
        <v/>
      </c>
      <c r="DU459" s="223" t="str">
        <f t="array" ref="DU459">IF(BF459="","",
IF(INDEX(Settings!$H:$H,MATCH(DU$1,Settings!$G:$G,0))=TRUE,
100-100*(BF459-MINIFS(BF:BF,$E:$E,$E459))/(MAXIFS(BF:BF,$E:$E,$E459)-MINIFS(BF:BF,$E:$E,$E459)),
100*(BF459-MINIFS(BF:BF,$E:$E,$E459))/(MAXIFS(BF:BF,$E:$E,$E459)-MINIFS(BF:BF,$E:$E,$E459))))</f>
        <v/>
      </c>
      <c r="DV459" s="223" t="str">
        <f t="array" ref="DV459">IF(BG459="","",
IF(INDEX(Settings!$H:$H,MATCH(DV$1,Settings!$G:$G,0))=TRUE,
100-100*(BG459-MINIFS(BG:BG,$E:$E,$E459))/(MAXIFS(BG:BG,$E:$E,$E459)-MINIFS(BG:BG,$E:$E,$E459)),
100*(BG459-MINIFS(BG:BG,$E:$E,$E459))/(MAXIFS(BG:BG,$E:$E,$E459)-MINIFS(BG:BG,$E:$E,$E459))))</f>
        <v/>
      </c>
      <c r="DW459" s="223" t="str">
        <f t="array" ref="DW459">IF(BH459="","",
IF(INDEX(Settings!$H:$H,MATCH(DW$1,Settings!$G:$G,0))=TRUE,
100-100*(BH459-MINIFS(BH:BH,$E:$E,$E459))/(MAXIFS(BH:BH,$E:$E,$E459)-MINIFS(BH:BH,$E:$E,$E459)),
100*(BH459-MINIFS(BH:BH,$E:$E,$E459))/(MAXIFS(BH:BH,$E:$E,$E459)-MINIFS(BH:BH,$E:$E,$E459))))</f>
        <v/>
      </c>
      <c r="DX459" s="223" t="str">
        <f t="array" ref="DX459">IF(BI459="","",
IF(INDEX(Settings!$H:$H,MATCH(DX$1,Settings!$G:$G,0))=TRUE,
100-100*(BI459-MINIFS(BI:BI,$E:$E,$E459))/(MAXIFS(BI:BI,$E:$E,$E459)-MINIFS(BI:BI,$E:$E,$E459)),
100*(BI459-MINIFS(BI:BI,$E:$E,$E459))/(MAXIFS(BI:BI,$E:$E,$E459)-MINIFS(BI:BI,$E:$E,$E459))))</f>
        <v/>
      </c>
      <c r="DY459" s="223" t="str">
        <f t="array" ref="DY459">IF(BJ459="","",
IF(INDEX(Settings!$H:$H,MATCH(DY$1,Settings!$G:$G,0))=TRUE,
100-100*(BJ459-MINIFS(BJ:BJ,$E:$E,$E459))/(MAXIFS(BJ:BJ,$E:$E,$E459)-MINIFS(BJ:BJ,$E:$E,$E459)),
100*(BJ459-MINIFS(BJ:BJ,$E:$E,$E459))/(MAXIFS(BJ:BJ,$E:$E,$E459)-MINIFS(BJ:BJ,$E:$E,$E459))))</f>
        <v/>
      </c>
      <c r="DZ459" s="225"/>
      <c r="EA459" s="225"/>
      <c r="EB459" s="225" t="str">
        <f t="shared" si="8"/>
        <v/>
      </c>
      <c r="EC459" s="225" t="str">
        <f t="shared" si="9"/>
        <v/>
      </c>
      <c r="ED459" s="225" t="str">
        <f t="shared" si="10"/>
        <v/>
      </c>
      <c r="EE459" s="225" t="str">
        <f t="shared" si="11"/>
        <v/>
      </c>
      <c r="EF459" s="225" t="str">
        <f t="shared" si="12"/>
        <v/>
      </c>
      <c r="EG459" s="225" t="str">
        <f t="shared" si="13"/>
        <v/>
      </c>
      <c r="EH459" s="225"/>
      <c r="EI459" s="225"/>
      <c r="EJ459" s="225"/>
      <c r="EK459" s="225"/>
      <c r="EL459" s="225"/>
      <c r="EM459" s="225"/>
    </row>
    <row r="460">
      <c r="A460" s="231"/>
      <c r="B460" s="231"/>
      <c r="C460" s="231"/>
      <c r="D460" s="231" t="str">
        <f t="array" ref="D460">IFERROR(INDEX(Profiles!$B:$B,MATCH($A460,Profiles!$A:$A,0)),"")</f>
        <v/>
      </c>
      <c r="E460" s="231"/>
      <c r="F460" s="231"/>
      <c r="G460" s="231"/>
      <c r="H460" s="231"/>
      <c r="I460" s="231" t="str">
        <f>IF(A460="","",IF(Settings!$N$3="DATE",F460&amp;": "&amp;TEXT(B460,"M/DD/YY"),F460&amp;": "&amp;H460))</f>
        <v/>
      </c>
      <c r="J460" s="231"/>
      <c r="K460" s="231"/>
      <c r="L460" s="231"/>
      <c r="M460" s="232" t="str">
        <f t="shared" si="14"/>
        <v/>
      </c>
      <c r="N460" s="231"/>
      <c r="O460" s="231"/>
      <c r="P460" s="231"/>
      <c r="Q460" s="231"/>
      <c r="R460" s="231"/>
      <c r="S460" s="230" t="str">
        <f>IFERROR(VLOOKUP(AF460, 'YOYO IR Scores'!A:C, 3, FALSE), "")
</f>
        <v/>
      </c>
      <c r="T460" s="231"/>
      <c r="U460" s="231"/>
      <c r="V460" s="231"/>
      <c r="W460" s="231"/>
      <c r="X460" s="233" t="str">
        <f t="shared" si="4"/>
        <v/>
      </c>
      <c r="Y460" s="234" t="str">
        <f t="shared" si="5"/>
        <v/>
      </c>
      <c r="Z460" s="234" t="str">
        <f t="shared" si="6"/>
        <v/>
      </c>
      <c r="AA460" s="233" t="str">
        <f t="shared" si="7"/>
        <v/>
      </c>
      <c r="AB460" s="232"/>
      <c r="AC460" s="232"/>
      <c r="AD460" s="232"/>
      <c r="AE460" s="232" t="str">
        <f>IFERROR(VLOOKUP(AF460, 'YOYO IR Scores'!A:C, 2, FALSE), "")</f>
        <v/>
      </c>
      <c r="AF460" s="232"/>
      <c r="AG460" s="232"/>
      <c r="AH460" s="232"/>
      <c r="AI460" s="232"/>
      <c r="AJ460" s="232"/>
      <c r="AK460" s="232"/>
      <c r="AL460" s="232"/>
      <c r="AM460" s="232"/>
      <c r="AN460" s="232"/>
      <c r="AO460" s="232"/>
      <c r="AP460" s="232"/>
      <c r="AQ460" s="232"/>
      <c r="AR460" s="232"/>
      <c r="AS460" s="232"/>
      <c r="AT460" s="232"/>
      <c r="AU460" s="232"/>
      <c r="AV460" s="232"/>
      <c r="AW460" s="232"/>
      <c r="AX460" s="232"/>
      <c r="AY460" s="232"/>
      <c r="AZ460" s="232"/>
      <c r="BA460" s="232"/>
      <c r="BB460" s="232"/>
      <c r="BC460" s="232"/>
      <c r="BD460" s="232"/>
      <c r="BE460" s="232"/>
      <c r="BF460" s="232"/>
      <c r="BG460" s="232"/>
      <c r="BH460" s="232"/>
      <c r="BI460" s="232"/>
      <c r="BJ460" s="232"/>
      <c r="BK460" s="232" t="str">
        <f t="array" ref="BK460">IF(J460="","",
IF(INDEX(Settings!$H:$H,MATCH(BY$1,Settings!$G:$G,0))=TRUE,
100-100*(J460-MIN(J:J))/(MAX(J:J)-MIN(J:J)),
100*(J460-MIN(J:J))/(MAX(J:J)-MIN(J:J))))</f>
        <v/>
      </c>
      <c r="BL460" s="232" t="str">
        <f t="array" ref="BL460">IF(J460="","",
IF(INDEX(Settings!$H:$H,MATCH(BY$1,Settings!$G:$G,0))=TRUE,
100-100*(J460-MINIFS(J:J,$E:$E,$E460))/(MAXIFS(J:J,$E:$E,$E460)-MINIFS(J:J,$E:$E,$E460)),
100*(J460-MINIFS(J:J,$E:$E,$E460))/(MAXIFS(J:J,$E:$E,$E460)-MINIFS(J:J,$E:$E,$E460))))</f>
        <v/>
      </c>
      <c r="BM460" s="232" t="str">
        <f t="array" ref="BM460">IF(J460="","",
IF(INDEX(Settings!$H:$H,MATCH(BY$1,Settings!$G:$G,0))=TRUE,
100-100*(J460-MINIFS(J:J,$E:$E,$E460,$I:$I,$I460))/(MAXIFS(J:J,$E:$E,$E460,$I:$I,$I460)-MINIFS(J:J,$E:$E,$E460,$I:$I,$I460)),
100*(J460-MINIFS(J:J,$E:$E,$E460,$I:$I,$I460))/(MAXIFS(J:J,$E:$E,$E460,$I:$I,$I460)-MINIFS(J:J,$E:$E,$E460,$I:$I,$I460))))</f>
        <v/>
      </c>
      <c r="BN460" s="231" t="str">
        <f t="array" ref="BN460">IF(J460="","",
IF(INDEX(Settings!$H:$H,MATCH(BY$1,Settings!$G:$G,0))=TRUE,
100-100*PERCENTRANK(J:J,J460),
100*PERCENTRANK(J:J,J460)))</f>
        <v/>
      </c>
      <c r="BO460" s="231" t="str">
        <f>IFERROR(__xludf.DUMMYFUNCTION("IF(J460="""","""",
IF(INDEX(Settings!$H:$H,MATCH(BY$1,Settings!$G:$G,0))=TRUE,
100-100*PERCENTRANK(FILTER(J:J,$E:$E=$E460),J460),
100*PERCENTRANK(FILTER(J:J,$E:$E=$E460),J460)))"),"")</f>
        <v/>
      </c>
      <c r="BP460" s="231" t="str">
        <f>IFERROR(__xludf.DUMMYFUNCTION("IF(J460="""","""",
IF(INDEX(Settings!$H:$H,MATCH(BY$1,Settings!$G:$G,0))=TRUE,
100-100*PERCENTRANK(FILTER(J:J,$E:$E=$E460,$I:$I=$I460),J460),
100*PERCENTRANK(FILTER(J:J,$E:$E=$E460,$I:$I=$I460),J460)))"),"")</f>
        <v/>
      </c>
      <c r="BQ460" s="233" t="str">
        <f t="array" ref="BQ460">IF(J460="","",
IF(INDEX(Settings!$H:$H,MATCH(BY$1,Settings!$G:$G,0))=TRUE,
-1*(J460-AVERAGE(J:J))/STDEV(J:J),
(J460-AVERAGE(J:J))/STDEV(J:J)))</f>
        <v/>
      </c>
      <c r="BR460" s="233" t="str">
        <f>IFERROR(__xludf.DUMMYFUNCTION("IF(J460="""","""",
IF(INDEX(Settings!$H:$H,MATCH(BY$1,Settings!$G:$G,0))=TRUE,
-1*(J460-AVERAGEIFS(J:J,$E:$E,$E460))/STDEV(FILTER(J:J,$E:$E=$E460)),
(J460-AVERAGEIFS(J:J,$E:$E,$E460))/STDEV(FILTER(J:J,$E:$E=$E460))))"),"")</f>
        <v/>
      </c>
      <c r="BS460" s="233"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1"/>
      <c r="BX460" s="231"/>
      <c r="BY460" s="232" t="str">
        <f t="array" ref="BY460">IF(J460="","",
IF(INDEX(Settings!$H:$H,MATCH(BY$1,Settings!$G:$G,0))=TRUE,
100-100*(J460-MINIFS(J:J,$E:$E,$E460))/(MAXIFS(J:J,$E:$E,$E460)-MINIFS(J:J,$E:$E,$E460)),
100*(J460-MINIFS(J:J,$E:$E,$E460))/(MAXIFS(J:J,$E:$E,$E460)-MINIFS(J:J,$E:$E,$E460))))</f>
        <v/>
      </c>
      <c r="BZ460" s="232" t="str">
        <f t="array" ref="BZ460">IF(K460="","",
IF(INDEX(Settings!$H:$H,MATCH(BZ$1,Settings!$G:$G,0))=TRUE,
100-100*(K460-MINIFS(K:K,$E:$E,$E460))/(MAXIFS(K:K,$E:$E,$E460)-MINIFS(K:K,$E:$E,$E460)),
100*(K460-MINIFS(K:K,$E:$E,$E460))/(MAXIFS(K:K,$E:$E,$E460)-MINIFS(K:K,$E:$E,$E460))))</f>
        <v/>
      </c>
      <c r="CA460" s="232" t="str">
        <f t="array" ref="CA460">IF(L460="","",
IF(INDEX(Settings!$H:$H,MATCH(CA$1,Settings!$G:$G,0))=TRUE,
100-100*(L460-MINIFS(L:L,$E:$E,$E460))/(MAXIFS(L:L,$E:$E,$E460)-MINIFS(L:L,$E:$E,$E460)),
100*(L460-MINIFS(L:L,$E:$E,$E460))/(MAXIFS(L:L,$E:$E,$E460)-MINIFS(L:L,$E:$E,$E460))))</f>
        <v/>
      </c>
      <c r="CB460" s="232" t="str">
        <f t="array" ref="CB460">IF(M460="","",
IF(INDEX(Settings!$H:$H,MATCH(CB$1,Settings!$G:$G,0))=TRUE,
100-100*(M460-MINIFS(M:M,$E:$E,$E460))/(MAXIFS(M:M,$E:$E,$E460)-MINIFS(M:M,$E:$E,$E460)),
100*(M460-MINIFS(M:M,$E:$E,$E460))/(MAXIFS(M:M,$E:$E,$E460)-MINIFS(M:M,$E:$E,$E460))))</f>
        <v/>
      </c>
      <c r="CC460" s="232" t="str">
        <f t="array" ref="CC460">IF(N460="","",
IF(INDEX(Settings!$H:$H,MATCH(CC$1,Settings!$G:$G,0))=TRUE,
100-100*(N460-MINIFS(N:N,$E:$E,$E460))/(MAXIFS(N:N,$E:$E,$E460)-MINIFS(N:N,$E:$E,$E460)),
100*(N460-MINIFS(N:N,$E:$E,$E460))/(MAXIFS(N:N,$E:$E,$E460)-MINIFS(N:N,$E:$E,$E460))))</f>
        <v/>
      </c>
      <c r="CD460" s="232" t="str">
        <f t="array" ref="CD460">IF(O460="","",
IF(INDEX(Settings!$H:$H,MATCH(CD$1,Settings!$G:$G,0))=TRUE,
100-100*(O460-MINIFS(O:O,$E:$E,$E460))/(MAXIFS(O:O,$E:$E,$E460)-MINIFS(O:O,$E:$E,$E460)),
100*(O460-MINIFS(O:O,$E:$E,$E460))/(MAXIFS(O:O,$E:$E,$E460)-MINIFS(O:O,$E:$E,$E460))))</f>
        <v/>
      </c>
      <c r="CE460" s="232" t="str">
        <f t="array" ref="CE460">IF(P460="","",
IF(INDEX(Settings!$H:$H,MATCH(CE$1,Settings!$G:$G,0))=TRUE,
100-100*(P460-MINIFS(P:P,$E:$E,$E460))/(MAXIFS(P:P,$E:$E,$E460)-MINIFS(P:P,$E:$E,$E460)),
100*(P460-MINIFS(P:P,$E:$E,$E460))/(MAXIFS(P:P,$E:$E,$E460)-MINIFS(P:P,$E:$E,$E460))))</f>
        <v/>
      </c>
      <c r="CF460" s="232" t="str">
        <f t="array" ref="CF460">IF(Q460="","",
IF(INDEX(Settings!$H:$H,MATCH(CF$1,Settings!$G:$G,0))=TRUE,
100-100*(Q460-MINIFS(Q:Q,$E:$E,$E460))/(MAXIFS(Q:Q,$E:$E,$E460)-MINIFS(Q:Q,$E:$E,$E460)),
100*(Q460-MINIFS(Q:Q,$E:$E,$E460))/(MAXIFS(Q:Q,$E:$E,$E460)-MINIFS(Q:Q,$E:$E,$E460))))</f>
        <v/>
      </c>
      <c r="CG460" s="232" t="str">
        <f t="array" ref="CG460">IF(R460="","",
IF(INDEX(Settings!$H:$H,MATCH(CG$1,Settings!$G:$G,0))=TRUE,
100-100*(R460-MINIFS(R:R,$E:$E,$E460))/(MAXIFS(R:R,$E:$E,$E460)-MINIFS(R:R,$E:$E,$E460)),
100*(R460-MINIFS(R:R,$E:$E,$E460))/(MAXIFS(R:R,$E:$E,$E460)-MINIFS(R:R,$E:$E,$E460))))</f>
        <v/>
      </c>
      <c r="CH460" s="232" t="str">
        <f t="array" ref="CH460">IF(S460="","",
IF(INDEX(Settings!$H:$H,MATCH(CH$1,Settings!$G:$G,0))=TRUE,
100-100*(S460-MINIFS(S:S,$E:$E,$E460))/(MAXIFS(S:S,$E:$E,$E460)-MINIFS(S:S,$E:$E,$E460)),
100*(S460-MINIFS(S:S,$E:$E,$E460))/(MAXIFS(S:S,$E:$E,$E460)-MINIFS(S:S,$E:$E,$E460))))</f>
        <v/>
      </c>
      <c r="CI460" s="232" t="str">
        <f t="array" ref="CI460">IF(T460="","",
IF(INDEX(Settings!$H:$H,MATCH(CI$1,Settings!$G:$G,0))=TRUE,
100-100*(T460-MINIFS(T:T,$E:$E,$E460))/(MAXIFS(T:T,$E:$E,$E460)-MINIFS(T:T,$E:$E,$E460)),
100*(T460-MINIFS(T:T,$E:$E,$E460))/(MAXIFS(T:T,$E:$E,$E460)-MINIFS(T:T,$E:$E,$E460))))</f>
        <v/>
      </c>
      <c r="CJ460" s="232" t="str">
        <f t="array" ref="CJ460">IF(U460="","",
IF(INDEX(Settings!$H:$H,MATCH(CJ$1,Settings!$G:$G,0))=TRUE,
100-100*(U460-MINIFS(U:U,$E:$E,$E460))/(MAXIFS(U:U,$E:$E,$E460)-MINIFS(U:U,$E:$E,$E460)),
100*(U460-MINIFS(U:U,$E:$E,$E460))/(MAXIFS(U:U,$E:$E,$E460)-MINIFS(U:U,$E:$E,$E460))))</f>
        <v/>
      </c>
      <c r="CK460" s="232" t="str">
        <f t="array" ref="CK460">IF(V460="","",
IF(INDEX(Settings!$H:$H,MATCH(CK$1,Settings!$G:$G,0))=TRUE,
100-100*(V460-MINIFS(V:V,$E:$E,$E460))/(MAXIFS(V:V,$E:$E,$E460)-MINIFS(V:V,$E:$E,$E460)),
100*(V460-MINIFS(V:V,$E:$E,$E460))/(MAXIFS(V:V,$E:$E,$E460)-MINIFS(V:V,$E:$E,$E460))))</f>
        <v/>
      </c>
      <c r="CL460" s="232" t="str">
        <f t="array" ref="CL460">IF(W460="","",
IF(INDEX(Settings!$H:$H,MATCH(CL$1,Settings!$G:$G,0))=TRUE,
100-100*(W460-MINIFS(W:W,$E:$E,$E460))/(MAXIFS(W:W,$E:$E,$E460)-MINIFS(W:W,$E:$E,$E460)),
100*(W460-MINIFS(W:W,$E:$E,$E460))/(MAXIFS(W:W,$E:$E,$E460)-MINIFS(W:W,$E:$E,$E460))))</f>
        <v/>
      </c>
      <c r="CM460" s="232" t="str">
        <f t="array" ref="CM460">IF(X460="","",
IF(INDEX(Settings!$H:$H,MATCH(CM$1,Settings!$G:$G,0))=TRUE,
100-100*(X460-MINIFS(X:X,$E:$E,$E460))/(MAXIFS(X:X,$E:$E,$E460)-MINIFS(X:X,$E:$E,$E460)),
100*(X460-MINIFS(X:X,$E:$E,$E460))/(MAXIFS(X:X,$E:$E,$E460)-MINIFS(X:X,$E:$E,$E460))))</f>
        <v/>
      </c>
      <c r="CN460" s="232" t="str">
        <f t="array" ref="CN460">IF(Y460="","",
IF(INDEX(Settings!$H:$H,MATCH(CN$1,Settings!$G:$G,0))=TRUE,
100-100*(Y460-MINIFS(Y:Y,$E:$E,$E460))/(MAXIFS(Y:Y,$E:$E,$E460)-MINIFS(Y:Y,$E:$E,$E460)),
100*(Y460-MINIFS(Y:Y,$E:$E,$E460))/(MAXIFS(Y:Y,$E:$E,$E460)-MINIFS(Y:Y,$E:$E,$E460))))</f>
        <v/>
      </c>
      <c r="CO460" s="232" t="str">
        <f t="array" ref="CO460">IF(Z460="","",
IF(INDEX(Settings!$H:$H,MATCH(CO$1,Settings!$G:$G,0))=TRUE,
100-100*(Z460-MINIFS(Z:Z,$E:$E,$E460))/(MAXIFS(Z:Z,$E:$E,$E460)-MINIFS(Z:Z,$E:$E,$E460)),
100*(Z460-MINIFS(Z:Z,$E:$E,$E460))/(MAXIFS(Z:Z,$E:$E,$E460)-MINIFS(Z:Z,$E:$E,$E460))))</f>
        <v/>
      </c>
      <c r="CP460" s="232" t="str">
        <f t="array" ref="CP460">IF(AA460="","",
IF(INDEX(Settings!$H:$H,MATCH(CP$1,Settings!$G:$G,0))=TRUE,
100-100*(AA460-MINIFS(AA:AA,$E:$E,$E460))/(MAXIFS(AA:AA,$E:$E,$E460)-MINIFS(AA:AA,$E:$E,$E460)),
100*(AA460-MINIFS(AA:AA,$E:$E,$E460))/(MAXIFS(AA:AA,$E:$E,$E460)-MINIFS(AA:AA,$E:$E,$E460))))</f>
        <v/>
      </c>
      <c r="CQ460" s="232" t="str">
        <f t="array" ref="CQ460">IF(AB460="","",
IF(INDEX(Settings!$H:$H,MATCH(CQ$1,Settings!$G:$G,0))=TRUE,
100-100*(AB460-MINIFS(AB:AB,$E:$E,$E460))/(MAXIFS(AB:AB,$E:$E,$E460)-MINIFS(AB:AB,$E:$E,$E460)),
100*(AB460-MINIFS(AB:AB,$E:$E,$E460))/(MAXIFS(AB:AB,$E:$E,$E460)-MINIFS(AB:AB,$E:$E,$E460))))</f>
        <v/>
      </c>
      <c r="CR460" s="232" t="str">
        <f t="array" ref="CR460">IF(AC460="","",
IF(INDEX(Settings!$H:$H,MATCH(CR$1,Settings!$G:$G,0))=TRUE,
100-100*(AC460-MINIFS(AC:AC,$E:$E,$E460))/(MAXIFS(AC:AC,$E:$E,$E460)-MINIFS(AC:AC,$E:$E,$E460)),
100*(AC460-MINIFS(AC:AC,$E:$E,$E460))/(MAXIFS(AC:AC,$E:$E,$E460)-MINIFS(AC:AC,$E:$E,$E460))))</f>
        <v/>
      </c>
      <c r="CS460" s="232" t="str">
        <f t="array" ref="CS460">IF(AD460="","",
IF(INDEX(Settings!$H:$H,MATCH(CS$1,Settings!$G:$G,0))=TRUE,
100-100*(AD460-MINIFS(AD:AD,$E:$E,$E460))/(MAXIFS(AD:AD,$E:$E,$E460)-MINIFS(AD:AD,$E:$E,$E460)),
100*(AD460-MINIFS(AD:AD,$E:$E,$E460))/(MAXIFS(AD:AD,$E:$E,$E460)-MINIFS(AD:AD,$E:$E,$E460))))</f>
        <v/>
      </c>
      <c r="CT460" s="232" t="str">
        <f t="array" ref="CT460">IF(AE460="","",
IF(INDEX(Settings!$H:$H,MATCH(CT$1,Settings!$G:$G,0))=TRUE,
100-100*(AE460-MINIFS(AE:AE,$E:$E,$E460))/(MAXIFS(AE:AE,$E:$E,$E460)-MINIFS(AE:AE,$E:$E,$E460)),
100*(AE460-MINIFS(AE:AE,$E:$E,$E460))/(MAXIFS(AE:AE,$E:$E,$E460)-MINIFS(AE:AE,$E:$E,$E460))))</f>
        <v/>
      </c>
      <c r="CU460" s="232" t="str">
        <f t="array" ref="CU460">IF(AF460="","",
IF(INDEX(Settings!$H:$H,MATCH(CU$1,Settings!$G:$G,0))=TRUE,
100-100*(AF460-MINIFS(AF:AF,$E:$E,$E460))/(MAXIFS(AF:AF,$E:$E,$E460)-MINIFS(AF:AF,$E:$E,$E460)),
100*(AF460-MINIFS(AF:AF,$E:$E,$E460))/(MAXIFS(AF:AF,$E:$E,$E460)-MINIFS(AF:AF,$E:$E,$E460))))</f>
        <v/>
      </c>
      <c r="CV460" s="232" t="str">
        <f t="array" ref="CV460">IF(AG460="","",
IF(INDEX(Settings!$H:$H,MATCH(CV$1,Settings!$G:$G,0))=TRUE,
100-100*(AG460-MINIFS(AG:AG,$E:$E,$E460))/(MAXIFS(AG:AG,$E:$E,$E460)-MINIFS(AG:AG,$E:$E,$E460)),
100*(AG460-MINIFS(AG:AG,$E:$E,$E460))/(MAXIFS(AG:AG,$E:$E,$E460)-MINIFS(AG:AG,$E:$E,$E460))))</f>
        <v/>
      </c>
      <c r="CW460" s="232" t="str">
        <f t="array" ref="CW460">IF(AH460="","",
IF(INDEX(Settings!$H:$H,MATCH(CW$1,Settings!$G:$G,0))=TRUE,
100-100*(AH460-MINIFS(AH:AH,$E:$E,$E460))/(MAXIFS(AH:AH,$E:$E,$E460)-MINIFS(AH:AH,$E:$E,$E460)),
100*(AH460-MINIFS(AH:AH,$E:$E,$E460))/(MAXIFS(AH:AH,$E:$E,$E460)-MINIFS(AH:AH,$E:$E,$E460))))</f>
        <v/>
      </c>
      <c r="CX460" s="232" t="str">
        <f t="array" ref="CX460">IF(AI460="","",
IF(INDEX(Settings!$H:$H,MATCH(CX$1,Settings!$G:$G,0))=TRUE,
100-100*(AI460-MINIFS(AI:AI,$E:$E,$E460))/(MAXIFS(AI:AI,$E:$E,$E460)-MINIFS(AI:AI,$E:$E,$E460)),
100*(AI460-MINIFS(AI:AI,$E:$E,$E460))/(MAXIFS(AI:AI,$E:$E,$E460)-MINIFS(AI:AI,$E:$E,$E460))))</f>
        <v/>
      </c>
      <c r="CY460" s="232" t="str">
        <f t="array" ref="CY460">IF(AJ460="","",
IF(INDEX(Settings!$H:$H,MATCH(CY$1,Settings!$G:$G,0))=TRUE,
100-100*(AJ460-MINIFS(AJ:AJ,$E:$E,$E460))/(MAXIFS(AJ:AJ,$E:$E,$E460)-MINIFS(AJ:AJ,$E:$E,$E460)),
100*(AJ460-MINIFS(AJ:AJ,$E:$E,$E460))/(MAXIFS(AJ:AJ,$E:$E,$E460)-MINIFS(AJ:AJ,$E:$E,$E460))))</f>
        <v/>
      </c>
      <c r="CZ460" s="232" t="str">
        <f t="array" ref="CZ460">IF(AK460="","",
IF(INDEX(Settings!$H:$H,MATCH(CZ$1,Settings!$G:$G,0))=TRUE,
100-100*(AK460-MINIFS(AK:AK,$E:$E,$E460))/(MAXIFS(AK:AK,$E:$E,$E460)-MINIFS(AK:AK,$E:$E,$E460)),
100*(AK460-MINIFS(AK:AK,$E:$E,$E460))/(MAXIFS(AK:AK,$E:$E,$E460)-MINIFS(AK:AK,$E:$E,$E460))))</f>
        <v/>
      </c>
      <c r="DA460" s="232" t="str">
        <f t="array" ref="DA460">IF(AL460="","",
IF(INDEX(Settings!$H:$H,MATCH(DA$1,Settings!$G:$G,0))=TRUE,
100-100*(AL460-MINIFS(AL:AL,$E:$E,$E460))/(MAXIFS(AL:AL,$E:$E,$E460)-MINIFS(AL:AL,$E:$E,$E460)),
100*(AL460-MINIFS(AL:AL,$E:$E,$E460))/(MAXIFS(AL:AL,$E:$E,$E460)-MINIFS(AL:AL,$E:$E,$E460))))</f>
        <v/>
      </c>
      <c r="DB460" s="232" t="str">
        <f t="array" ref="DB460">IF(AM460="","",
IF(INDEX(Settings!$H:$H,MATCH(DB$1,Settings!$G:$G,0))=TRUE,
100-100*(AM460-MINIFS(AM:AM,$E:$E,$E460))/(MAXIFS(AM:AM,$E:$E,$E460)-MINIFS(AM:AM,$E:$E,$E460)),
100*(AM460-MINIFS(AM:AM,$E:$E,$E460))/(MAXIFS(AM:AM,$E:$E,$E460)-MINIFS(AM:AM,$E:$E,$E460))))</f>
        <v/>
      </c>
      <c r="DC460" s="232" t="str">
        <f t="array" ref="DC460">IF(AN460="","",
IF(INDEX(Settings!$H:$H,MATCH(DC$1,Settings!$G:$G,0))=TRUE,
100-100*(AN460-MINIFS(AN:AN,$E:$E,$E460))/(MAXIFS(AN:AN,$E:$E,$E460)-MINIFS(AN:AN,$E:$E,$E460)),
100*(AN460-MINIFS(AN:AN,$E:$E,$E460))/(MAXIFS(AN:AN,$E:$E,$E460)-MINIFS(AN:AN,$E:$E,$E460))))</f>
        <v/>
      </c>
      <c r="DD460" s="232" t="str">
        <f t="array" ref="DD460">IF(AO460="","",
IF(INDEX(Settings!$H:$H,MATCH(DD$1,Settings!$G:$G,0))=TRUE,
100-100*(AO460-MINIFS(AO:AO,$E:$E,$E460))/(MAXIFS(AO:AO,$E:$E,$E460)-MINIFS(AO:AO,$E:$E,$E460)),
100*(AO460-MINIFS(AO:AO,$E:$E,$E460))/(MAXIFS(AO:AO,$E:$E,$E460)-MINIFS(AO:AO,$E:$E,$E460))))</f>
        <v/>
      </c>
      <c r="DE460" s="232" t="str">
        <f t="array" ref="DE460">IF(AP460="","",
IF(INDEX(Settings!$H:$H,MATCH(DE$1,Settings!$G:$G,0))=TRUE,
100-100*(AP460-MINIFS(AP:AP,$E:$E,$E460))/(MAXIFS(AP:AP,$E:$E,$E460)-MINIFS(AP:AP,$E:$E,$E460)),
100*(AP460-MINIFS(AP:AP,$E:$E,$E460))/(MAXIFS(AP:AP,$E:$E,$E460)-MINIFS(AP:AP,$E:$E,$E460))))</f>
        <v/>
      </c>
      <c r="DF460" s="232" t="str">
        <f t="array" ref="DF460">IF(AQ460="","",
IF(INDEX(Settings!$H:$H,MATCH(DF$1,Settings!$G:$G,0))=TRUE,
100-100*(AQ460-MINIFS(AQ:AQ,$E:$E,$E460))/(MAXIFS(AQ:AQ,$E:$E,$E460)-MINIFS(AQ:AQ,$E:$E,$E460)),
100*(AQ460-MINIFS(AQ:AQ,$E:$E,$E460))/(MAXIFS(AQ:AQ,$E:$E,$E460)-MINIFS(AQ:AQ,$E:$E,$E460))))</f>
        <v/>
      </c>
      <c r="DG460" s="232" t="str">
        <f t="array" ref="DG460">IF(AR460="","",
IF(INDEX(Settings!$H:$H,MATCH(DG$1,Settings!$G:$G,0))=TRUE,
100-100*(AR460-MINIFS(AR:AR,$E:$E,$E460))/(MAXIFS(AR:AR,$E:$E,$E460)-MINIFS(AR:AR,$E:$E,$E460)),
100*(AR460-MINIFS(AR:AR,$E:$E,$E460))/(MAXIFS(AR:AR,$E:$E,$E460)-MINIFS(AR:AR,$E:$E,$E460))))</f>
        <v/>
      </c>
      <c r="DH460" s="232" t="str">
        <f t="array" ref="DH460">IF(AS460="","",
IF(INDEX(Settings!$H:$H,MATCH(DH$1,Settings!$G:$G,0))=TRUE,
100-100*(AS460-MINIFS(AS:AS,$E:$E,$E460))/(MAXIFS(AS:AS,$E:$E,$E460)-MINIFS(AS:AS,$E:$E,$E460)),
100*(AS460-MINIFS(AS:AS,$E:$E,$E460))/(MAXIFS(AS:AS,$E:$E,$E460)-MINIFS(AS:AS,$E:$E,$E460))))</f>
        <v/>
      </c>
      <c r="DI460" s="232" t="str">
        <f t="array" ref="DI460">IF(AT460="","",
IF(INDEX(Settings!$H:$H,MATCH(DI$1,Settings!$G:$G,0))=TRUE,
100-100*(AT460-MINIFS(AT:AT,$E:$E,$E460))/(MAXIFS(AT:AT,$E:$E,$E460)-MINIFS(AT:AT,$E:$E,$E460)),
100*(AT460-MINIFS(AT:AT,$E:$E,$E460))/(MAXIFS(AT:AT,$E:$E,$E460)-MINIFS(AT:AT,$E:$E,$E460))))</f>
        <v/>
      </c>
      <c r="DJ460" s="232" t="str">
        <f t="array" ref="DJ460">IF(AU460="","",
IF(INDEX(Settings!$H:$H,MATCH(DJ$1,Settings!$G:$G,0))=TRUE,
100-100*(AU460-MINIFS(AU:AU,$E:$E,$E460))/(MAXIFS(AU:AU,$E:$E,$E460)-MINIFS(AU:AU,$E:$E,$E460)),
100*(AU460-MINIFS(AU:AU,$E:$E,$E460))/(MAXIFS(AU:AU,$E:$E,$E460)-MINIFS(AU:AU,$E:$E,$E460))))</f>
        <v/>
      </c>
      <c r="DK460" s="232" t="str">
        <f t="array" ref="DK460">IF(AV460="","",
IF(INDEX(Settings!$H:$H,MATCH(DK$1,Settings!$G:$G,0))=TRUE,
100-100*(AV460-MINIFS(AV:AV,$E:$E,$E460))/(MAXIFS(AV:AV,$E:$E,$E460)-MINIFS(AV:AV,$E:$E,$E460)),
100*(AV460-MINIFS(AV:AV,$E:$E,$E460))/(MAXIFS(AV:AV,$E:$E,$E460)-MINIFS(AV:AV,$E:$E,$E460))))</f>
        <v/>
      </c>
      <c r="DL460" s="232" t="str">
        <f t="array" ref="DL460">IF(AW460="","",
IF(INDEX(Settings!$H:$H,MATCH(DL$1,Settings!$G:$G,0))=TRUE,
100-100*(AW460-MINIFS(AW:AW,$E:$E,$E460))/(MAXIFS(AW:AW,$E:$E,$E460)-MINIFS(AW:AW,$E:$E,$E460)),
100*(AW460-MINIFS(AW:AW,$E:$E,$E460))/(MAXIFS(AW:AW,$E:$E,$E460)-MINIFS(AW:AW,$E:$E,$E460))))</f>
        <v/>
      </c>
      <c r="DM460" s="232" t="str">
        <f t="array" ref="DM460">IF(AX460="","",
IF(INDEX(Settings!$H:$H,MATCH(DM$1,Settings!$G:$G,0))=TRUE,
100-100*(AX460-MINIFS(AX:AX,$E:$E,$E460))/(MAXIFS(AX:AX,$E:$E,$E460)-MINIFS(AX:AX,$E:$E,$E460)),
100*(AX460-MINIFS(AX:AX,$E:$E,$E460))/(MAXIFS(AX:AX,$E:$E,$E460)-MINIFS(AX:AX,$E:$E,$E460))))</f>
        <v/>
      </c>
      <c r="DN460" s="232" t="str">
        <f t="array" ref="DN460">IF(AY460="","",
IF(INDEX(Settings!$H:$H,MATCH(DN$1,Settings!$G:$G,0))=TRUE,
100-100*(AY460-MINIFS(AY:AY,$E:$E,$E460))/(MAXIFS(AY:AY,$E:$E,$E460)-MINIFS(AY:AY,$E:$E,$E460)),
100*(AY460-MINIFS(AY:AY,$E:$E,$E460))/(MAXIFS(AY:AY,$E:$E,$E460)-MINIFS(AY:AY,$E:$E,$E460))))</f>
        <v/>
      </c>
      <c r="DO460" s="232" t="str">
        <f t="array" ref="DO460">IF(AZ460="","",
IF(INDEX(Settings!$H:$H,MATCH(DO$1,Settings!$G:$G,0))=TRUE,
100-100*(AZ460-MINIFS(AZ:AZ,$E:$E,$E460))/(MAXIFS(AZ:AZ,$E:$E,$E460)-MINIFS(AZ:AZ,$E:$E,$E460)),
100*(AZ460-MINIFS(AZ:AZ,$E:$E,$E460))/(MAXIFS(AZ:AZ,$E:$E,$E460)-MINIFS(AZ:AZ,$E:$E,$E460))))</f>
        <v/>
      </c>
      <c r="DP460" s="232" t="str">
        <f t="array" ref="DP460">IF(BA460="","",
IF(INDEX(Settings!$H:$H,MATCH(DP$1,Settings!$G:$G,0))=TRUE,
100-100*(BA460-MINIFS(BA:BA,$E:$E,$E460))/(MAXIFS(BA:BA,$E:$E,$E460)-MINIFS(BA:BA,$E:$E,$E460)),
100*(BA460-MINIFS(BA:BA,$E:$E,$E460))/(MAXIFS(BA:BA,$E:$E,$E460)-MINIFS(BA:BA,$E:$E,$E460))))</f>
        <v/>
      </c>
      <c r="DQ460" s="232" t="str">
        <f t="array" ref="DQ460">IF(BB460="","",
IF(INDEX(Settings!$H:$H,MATCH(DQ$1,Settings!$G:$G,0))=TRUE,
100-100*(BB460-MINIFS(BB:BB,$E:$E,$E460))/(MAXIFS(BB:BB,$E:$E,$E460)-MINIFS(BB:BB,$E:$E,$E460)),
100*(BB460-MINIFS(BB:BB,$E:$E,$E460))/(MAXIFS(BB:BB,$E:$E,$E460)-MINIFS(BB:BB,$E:$E,$E460))))</f>
        <v/>
      </c>
      <c r="DR460" s="232" t="str">
        <f t="array" ref="DR460">IF(BC460="","",
IF(INDEX(Settings!$H:$H,MATCH(DR$1,Settings!$G:$G,0))=TRUE,
100-100*(BC460-MINIFS(BC:BC,$E:$E,$E460))/(MAXIFS(BC:BC,$E:$E,$E460)-MINIFS(BC:BC,$E:$E,$E460)),
100*(BC460-MINIFS(BC:BC,$E:$E,$E460))/(MAXIFS(BC:BC,$E:$E,$E460)-MINIFS(BC:BC,$E:$E,$E460))))</f>
        <v/>
      </c>
      <c r="DS460" s="232" t="str">
        <f t="array" ref="DS460">IF(BD460="","",
IF(INDEX(Settings!$H:$H,MATCH(DS$1,Settings!$G:$G,0))=TRUE,
100-100*(BD460-MINIFS(BD:BD,$E:$E,$E460))/(MAXIFS(BD:BD,$E:$E,$E460)-MINIFS(BD:BD,$E:$E,$E460)),
100*(BD460-MINIFS(BD:BD,$E:$E,$E460))/(MAXIFS(BD:BD,$E:$E,$E460)-MINIFS(BD:BD,$E:$E,$E460))))</f>
        <v/>
      </c>
      <c r="DT460" s="232" t="str">
        <f t="array" ref="DT460">IF(BE460="","",
IF(INDEX(Settings!$H:$H,MATCH(DT$1,Settings!$G:$G,0))=TRUE,
100-100*(BE460-MINIFS(BE:BE,$E:$E,$E460))/(MAXIFS(BE:BE,$E:$E,$E460)-MINIFS(BE:BE,$E:$E,$E460)),
100*(BE460-MINIFS(BE:BE,$E:$E,$E460))/(MAXIFS(BE:BE,$E:$E,$E460)-MINIFS(BE:BE,$E:$E,$E460))))</f>
        <v/>
      </c>
      <c r="DU460" s="232" t="str">
        <f t="array" ref="DU460">IF(BF460="","",
IF(INDEX(Settings!$H:$H,MATCH(DU$1,Settings!$G:$G,0))=TRUE,
100-100*(BF460-MINIFS(BF:BF,$E:$E,$E460))/(MAXIFS(BF:BF,$E:$E,$E460)-MINIFS(BF:BF,$E:$E,$E460)),
100*(BF460-MINIFS(BF:BF,$E:$E,$E460))/(MAXIFS(BF:BF,$E:$E,$E460)-MINIFS(BF:BF,$E:$E,$E460))))</f>
        <v/>
      </c>
      <c r="DV460" s="232" t="str">
        <f t="array" ref="DV460">IF(BG460="","",
IF(INDEX(Settings!$H:$H,MATCH(DV$1,Settings!$G:$G,0))=TRUE,
100-100*(BG460-MINIFS(BG:BG,$E:$E,$E460))/(MAXIFS(BG:BG,$E:$E,$E460)-MINIFS(BG:BG,$E:$E,$E460)),
100*(BG460-MINIFS(BG:BG,$E:$E,$E460))/(MAXIFS(BG:BG,$E:$E,$E460)-MINIFS(BG:BG,$E:$E,$E460))))</f>
        <v/>
      </c>
      <c r="DW460" s="232" t="str">
        <f t="array" ref="DW460">IF(BH460="","",
IF(INDEX(Settings!$H:$H,MATCH(DW$1,Settings!$G:$G,0))=TRUE,
100-100*(BH460-MINIFS(BH:BH,$E:$E,$E460))/(MAXIFS(BH:BH,$E:$E,$E460)-MINIFS(BH:BH,$E:$E,$E460)),
100*(BH460-MINIFS(BH:BH,$E:$E,$E460))/(MAXIFS(BH:BH,$E:$E,$E460)-MINIFS(BH:BH,$E:$E,$E460))))</f>
        <v/>
      </c>
      <c r="DX460" s="232" t="str">
        <f t="array" ref="DX460">IF(BI460="","",
IF(INDEX(Settings!$H:$H,MATCH(DX$1,Settings!$G:$G,0))=TRUE,
100-100*(BI460-MINIFS(BI:BI,$E:$E,$E460))/(MAXIFS(BI:BI,$E:$E,$E460)-MINIFS(BI:BI,$E:$E,$E460)),
100*(BI460-MINIFS(BI:BI,$E:$E,$E460))/(MAXIFS(BI:BI,$E:$E,$E460)-MINIFS(BI:BI,$E:$E,$E460))))</f>
        <v/>
      </c>
      <c r="DY460" s="232" t="str">
        <f t="array" ref="DY460">IF(BJ460="","",
IF(INDEX(Settings!$H:$H,MATCH(DY$1,Settings!$G:$G,0))=TRUE,
100-100*(BJ460-MINIFS(BJ:BJ,$E:$E,$E460))/(MAXIFS(BJ:BJ,$E:$E,$E460)-MINIFS(BJ:BJ,$E:$E,$E460)),
100*(BJ460-MINIFS(BJ:BJ,$E:$E,$E460))/(MAXIFS(BJ:BJ,$E:$E,$E460)-MINIFS(BJ:BJ,$E:$E,$E460))))</f>
        <v/>
      </c>
      <c r="DZ460" s="234"/>
      <c r="EA460" s="234"/>
      <c r="EB460" s="234" t="str">
        <f t="shared" si="8"/>
        <v/>
      </c>
      <c r="EC460" s="234" t="str">
        <f t="shared" si="9"/>
        <v/>
      </c>
      <c r="ED460" s="234" t="str">
        <f t="shared" si="10"/>
        <v/>
      </c>
      <c r="EE460" s="234" t="str">
        <f t="shared" si="11"/>
        <v/>
      </c>
      <c r="EF460" s="234" t="str">
        <f t="shared" si="12"/>
        <v/>
      </c>
      <c r="EG460" s="234" t="str">
        <f t="shared" si="13"/>
        <v/>
      </c>
      <c r="EH460" s="234"/>
      <c r="EI460" s="234"/>
      <c r="EJ460" s="234"/>
      <c r="EK460" s="234"/>
      <c r="EL460" s="234"/>
      <c r="EM460" s="234"/>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3" t="str">
        <f t="shared" si="14"/>
        <v/>
      </c>
      <c r="N461" s="49"/>
      <c r="O461" s="49"/>
      <c r="P461" s="49"/>
      <c r="Q461" s="49"/>
      <c r="R461" s="49"/>
      <c r="S461" s="222" t="str">
        <f>IFERROR(VLOOKUP(AF461, 'YOYO IR Scores'!A:C, 3, FALSE), "")
</f>
        <v/>
      </c>
      <c r="T461" s="49"/>
      <c r="U461" s="49"/>
      <c r="V461" s="49"/>
      <c r="W461" s="49"/>
      <c r="X461" s="224" t="str">
        <f t="shared" si="4"/>
        <v/>
      </c>
      <c r="Y461" s="225" t="str">
        <f t="shared" si="5"/>
        <v/>
      </c>
      <c r="Z461" s="225" t="str">
        <f t="shared" si="6"/>
        <v/>
      </c>
      <c r="AA461" s="224" t="str">
        <f t="shared" si="7"/>
        <v/>
      </c>
      <c r="AB461" s="223"/>
      <c r="AC461" s="223"/>
      <c r="AD461" s="223"/>
      <c r="AE461" s="223" t="str">
        <f>IFERROR(VLOOKUP(AF461, 'YOYO IR Scores'!A:C, 2, FALSE), "")</f>
        <v/>
      </c>
      <c r="AF461" s="223"/>
      <c r="AG461" s="223"/>
      <c r="AH461" s="223"/>
      <c r="AI461" s="223"/>
      <c r="AJ461" s="223"/>
      <c r="AK461" s="223"/>
      <c r="AL461" s="223"/>
      <c r="AM461" s="223"/>
      <c r="AN461" s="223"/>
      <c r="AO461" s="223"/>
      <c r="AP461" s="223"/>
      <c r="AQ461" s="223"/>
      <c r="AR461" s="223"/>
      <c r="AS461" s="223"/>
      <c r="AT461" s="223"/>
      <c r="AU461" s="223"/>
      <c r="AV461" s="223"/>
      <c r="AW461" s="223"/>
      <c r="AX461" s="223"/>
      <c r="AY461" s="223"/>
      <c r="AZ461" s="223"/>
      <c r="BA461" s="223"/>
      <c r="BB461" s="223"/>
      <c r="BC461" s="223"/>
      <c r="BD461" s="223"/>
      <c r="BE461" s="223"/>
      <c r="BF461" s="223"/>
      <c r="BG461" s="223"/>
      <c r="BH461" s="223"/>
      <c r="BI461" s="223"/>
      <c r="BJ461" s="223"/>
      <c r="BK461" s="223" t="str">
        <f t="array" ref="BK461">IF(J461="","",
IF(INDEX(Settings!$H:$H,MATCH(BY$1,Settings!$G:$G,0))=TRUE,
100-100*(J461-MIN(J:J))/(MAX(J:J)-MIN(J:J)),
100*(J461-MIN(J:J))/(MAX(J:J)-MIN(J:J))))</f>
        <v/>
      </c>
      <c r="BL461" s="223" t="str">
        <f t="array" ref="BL461">IF(J461="","",
IF(INDEX(Settings!$H:$H,MATCH(BY$1,Settings!$G:$G,0))=TRUE,
100-100*(J461-MINIFS(J:J,$E:$E,$E461))/(MAXIFS(J:J,$E:$E,$E461)-MINIFS(J:J,$E:$E,$E461)),
100*(J461-MINIFS(J:J,$E:$E,$E461))/(MAXIFS(J:J,$E:$E,$E461)-MINIFS(J:J,$E:$E,$E461))))</f>
        <v/>
      </c>
      <c r="BM461" s="223"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4" t="str">
        <f t="array" ref="BQ461">IF(J461="","",
IF(INDEX(Settings!$H:$H,MATCH(BY$1,Settings!$G:$G,0))=TRUE,
-1*(J461-AVERAGE(J:J))/STDEV(J:J),
(J461-AVERAGE(J:J))/STDEV(J:J)))</f>
        <v/>
      </c>
      <c r="BR461" s="224" t="str">
        <f>IFERROR(__xludf.DUMMYFUNCTION("IF(J461="""","""",
IF(INDEX(Settings!$H:$H,MATCH(BY$1,Settings!$G:$G,0))=TRUE,
-1*(J461-AVERAGEIFS(J:J,$E:$E,$E461))/STDEV(FILTER(J:J,$E:$E=$E461)),
(J461-AVERAGEIFS(J:J,$E:$E,$E461))/STDEV(FILTER(J:J,$E:$E=$E461))))"),"")</f>
        <v/>
      </c>
      <c r="BS461" s="224"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3" t="str">
        <f t="array" ref="BY461">IF(J461="","",
IF(INDEX(Settings!$H:$H,MATCH(BY$1,Settings!$G:$G,0))=TRUE,
100-100*(J461-MINIFS(J:J,$E:$E,$E461))/(MAXIFS(J:J,$E:$E,$E461)-MINIFS(J:J,$E:$E,$E461)),
100*(J461-MINIFS(J:J,$E:$E,$E461))/(MAXIFS(J:J,$E:$E,$E461)-MINIFS(J:J,$E:$E,$E461))))</f>
        <v/>
      </c>
      <c r="BZ461" s="223" t="str">
        <f t="array" ref="BZ461">IF(K461="","",
IF(INDEX(Settings!$H:$H,MATCH(BZ$1,Settings!$G:$G,0))=TRUE,
100-100*(K461-MINIFS(K:K,$E:$E,$E461))/(MAXIFS(K:K,$E:$E,$E461)-MINIFS(K:K,$E:$E,$E461)),
100*(K461-MINIFS(K:K,$E:$E,$E461))/(MAXIFS(K:K,$E:$E,$E461)-MINIFS(K:K,$E:$E,$E461))))</f>
        <v/>
      </c>
      <c r="CA461" s="223" t="str">
        <f t="array" ref="CA461">IF(L461="","",
IF(INDEX(Settings!$H:$H,MATCH(CA$1,Settings!$G:$G,0))=TRUE,
100-100*(L461-MINIFS(L:L,$E:$E,$E461))/(MAXIFS(L:L,$E:$E,$E461)-MINIFS(L:L,$E:$E,$E461)),
100*(L461-MINIFS(L:L,$E:$E,$E461))/(MAXIFS(L:L,$E:$E,$E461)-MINIFS(L:L,$E:$E,$E461))))</f>
        <v/>
      </c>
      <c r="CB461" s="223" t="str">
        <f t="array" ref="CB461">IF(M461="","",
IF(INDEX(Settings!$H:$H,MATCH(CB$1,Settings!$G:$G,0))=TRUE,
100-100*(M461-MINIFS(M:M,$E:$E,$E461))/(MAXIFS(M:M,$E:$E,$E461)-MINIFS(M:M,$E:$E,$E461)),
100*(M461-MINIFS(M:M,$E:$E,$E461))/(MAXIFS(M:M,$E:$E,$E461)-MINIFS(M:M,$E:$E,$E461))))</f>
        <v/>
      </c>
      <c r="CC461" s="223" t="str">
        <f t="array" ref="CC461">IF(N461="","",
IF(INDEX(Settings!$H:$H,MATCH(CC$1,Settings!$G:$G,0))=TRUE,
100-100*(N461-MINIFS(N:N,$E:$E,$E461))/(MAXIFS(N:N,$E:$E,$E461)-MINIFS(N:N,$E:$E,$E461)),
100*(N461-MINIFS(N:N,$E:$E,$E461))/(MAXIFS(N:N,$E:$E,$E461)-MINIFS(N:N,$E:$E,$E461))))</f>
        <v/>
      </c>
      <c r="CD461" s="223" t="str">
        <f t="array" ref="CD461">IF(O461="","",
IF(INDEX(Settings!$H:$H,MATCH(CD$1,Settings!$G:$G,0))=TRUE,
100-100*(O461-MINIFS(O:O,$E:$E,$E461))/(MAXIFS(O:O,$E:$E,$E461)-MINIFS(O:O,$E:$E,$E461)),
100*(O461-MINIFS(O:O,$E:$E,$E461))/(MAXIFS(O:O,$E:$E,$E461)-MINIFS(O:O,$E:$E,$E461))))</f>
        <v/>
      </c>
      <c r="CE461" s="223" t="str">
        <f t="array" ref="CE461">IF(P461="","",
IF(INDEX(Settings!$H:$H,MATCH(CE$1,Settings!$G:$G,0))=TRUE,
100-100*(P461-MINIFS(P:P,$E:$E,$E461))/(MAXIFS(P:P,$E:$E,$E461)-MINIFS(P:P,$E:$E,$E461)),
100*(P461-MINIFS(P:P,$E:$E,$E461))/(MAXIFS(P:P,$E:$E,$E461)-MINIFS(P:P,$E:$E,$E461))))</f>
        <v/>
      </c>
      <c r="CF461" s="223" t="str">
        <f t="array" ref="CF461">IF(Q461="","",
IF(INDEX(Settings!$H:$H,MATCH(CF$1,Settings!$G:$G,0))=TRUE,
100-100*(Q461-MINIFS(Q:Q,$E:$E,$E461))/(MAXIFS(Q:Q,$E:$E,$E461)-MINIFS(Q:Q,$E:$E,$E461)),
100*(Q461-MINIFS(Q:Q,$E:$E,$E461))/(MAXIFS(Q:Q,$E:$E,$E461)-MINIFS(Q:Q,$E:$E,$E461))))</f>
        <v/>
      </c>
      <c r="CG461" s="223" t="str">
        <f t="array" ref="CG461">IF(R461="","",
IF(INDEX(Settings!$H:$H,MATCH(CG$1,Settings!$G:$G,0))=TRUE,
100-100*(R461-MINIFS(R:R,$E:$E,$E461))/(MAXIFS(R:R,$E:$E,$E461)-MINIFS(R:R,$E:$E,$E461)),
100*(R461-MINIFS(R:R,$E:$E,$E461))/(MAXIFS(R:R,$E:$E,$E461)-MINIFS(R:R,$E:$E,$E461))))</f>
        <v/>
      </c>
      <c r="CH461" s="223" t="str">
        <f t="array" ref="CH461">IF(S461="","",
IF(INDEX(Settings!$H:$H,MATCH(CH$1,Settings!$G:$G,0))=TRUE,
100-100*(S461-MINIFS(S:S,$E:$E,$E461))/(MAXIFS(S:S,$E:$E,$E461)-MINIFS(S:S,$E:$E,$E461)),
100*(S461-MINIFS(S:S,$E:$E,$E461))/(MAXIFS(S:S,$E:$E,$E461)-MINIFS(S:S,$E:$E,$E461))))</f>
        <v/>
      </c>
      <c r="CI461" s="223" t="str">
        <f t="array" ref="CI461">IF(T461="","",
IF(INDEX(Settings!$H:$H,MATCH(CI$1,Settings!$G:$G,0))=TRUE,
100-100*(T461-MINIFS(T:T,$E:$E,$E461))/(MAXIFS(T:T,$E:$E,$E461)-MINIFS(T:T,$E:$E,$E461)),
100*(T461-MINIFS(T:T,$E:$E,$E461))/(MAXIFS(T:T,$E:$E,$E461)-MINIFS(T:T,$E:$E,$E461))))</f>
        <v/>
      </c>
      <c r="CJ461" s="223" t="str">
        <f t="array" ref="CJ461">IF(U461="","",
IF(INDEX(Settings!$H:$H,MATCH(CJ$1,Settings!$G:$G,0))=TRUE,
100-100*(U461-MINIFS(U:U,$E:$E,$E461))/(MAXIFS(U:U,$E:$E,$E461)-MINIFS(U:U,$E:$E,$E461)),
100*(U461-MINIFS(U:U,$E:$E,$E461))/(MAXIFS(U:U,$E:$E,$E461)-MINIFS(U:U,$E:$E,$E461))))</f>
        <v/>
      </c>
      <c r="CK461" s="223" t="str">
        <f t="array" ref="CK461">IF(V461="","",
IF(INDEX(Settings!$H:$H,MATCH(CK$1,Settings!$G:$G,0))=TRUE,
100-100*(V461-MINIFS(V:V,$E:$E,$E461))/(MAXIFS(V:V,$E:$E,$E461)-MINIFS(V:V,$E:$E,$E461)),
100*(V461-MINIFS(V:V,$E:$E,$E461))/(MAXIFS(V:V,$E:$E,$E461)-MINIFS(V:V,$E:$E,$E461))))</f>
        <v/>
      </c>
      <c r="CL461" s="223" t="str">
        <f t="array" ref="CL461">IF(W461="","",
IF(INDEX(Settings!$H:$H,MATCH(CL$1,Settings!$G:$G,0))=TRUE,
100-100*(W461-MINIFS(W:W,$E:$E,$E461))/(MAXIFS(W:W,$E:$E,$E461)-MINIFS(W:W,$E:$E,$E461)),
100*(W461-MINIFS(W:W,$E:$E,$E461))/(MAXIFS(W:W,$E:$E,$E461)-MINIFS(W:W,$E:$E,$E461))))</f>
        <v/>
      </c>
      <c r="CM461" s="223" t="str">
        <f t="array" ref="CM461">IF(X461="","",
IF(INDEX(Settings!$H:$H,MATCH(CM$1,Settings!$G:$G,0))=TRUE,
100-100*(X461-MINIFS(X:X,$E:$E,$E461))/(MAXIFS(X:X,$E:$E,$E461)-MINIFS(X:X,$E:$E,$E461)),
100*(X461-MINIFS(X:X,$E:$E,$E461))/(MAXIFS(X:X,$E:$E,$E461)-MINIFS(X:X,$E:$E,$E461))))</f>
        <v/>
      </c>
      <c r="CN461" s="223" t="str">
        <f t="array" ref="CN461">IF(Y461="","",
IF(INDEX(Settings!$H:$H,MATCH(CN$1,Settings!$G:$G,0))=TRUE,
100-100*(Y461-MINIFS(Y:Y,$E:$E,$E461))/(MAXIFS(Y:Y,$E:$E,$E461)-MINIFS(Y:Y,$E:$E,$E461)),
100*(Y461-MINIFS(Y:Y,$E:$E,$E461))/(MAXIFS(Y:Y,$E:$E,$E461)-MINIFS(Y:Y,$E:$E,$E461))))</f>
        <v/>
      </c>
      <c r="CO461" s="223" t="str">
        <f t="array" ref="CO461">IF(Z461="","",
IF(INDEX(Settings!$H:$H,MATCH(CO$1,Settings!$G:$G,0))=TRUE,
100-100*(Z461-MINIFS(Z:Z,$E:$E,$E461))/(MAXIFS(Z:Z,$E:$E,$E461)-MINIFS(Z:Z,$E:$E,$E461)),
100*(Z461-MINIFS(Z:Z,$E:$E,$E461))/(MAXIFS(Z:Z,$E:$E,$E461)-MINIFS(Z:Z,$E:$E,$E461))))</f>
        <v/>
      </c>
      <c r="CP461" s="223" t="str">
        <f t="array" ref="CP461">IF(AA461="","",
IF(INDEX(Settings!$H:$H,MATCH(CP$1,Settings!$G:$G,0))=TRUE,
100-100*(AA461-MINIFS(AA:AA,$E:$E,$E461))/(MAXIFS(AA:AA,$E:$E,$E461)-MINIFS(AA:AA,$E:$E,$E461)),
100*(AA461-MINIFS(AA:AA,$E:$E,$E461))/(MAXIFS(AA:AA,$E:$E,$E461)-MINIFS(AA:AA,$E:$E,$E461))))</f>
        <v/>
      </c>
      <c r="CQ461" s="223" t="str">
        <f t="array" ref="CQ461">IF(AB461="","",
IF(INDEX(Settings!$H:$H,MATCH(CQ$1,Settings!$G:$G,0))=TRUE,
100-100*(AB461-MINIFS(AB:AB,$E:$E,$E461))/(MAXIFS(AB:AB,$E:$E,$E461)-MINIFS(AB:AB,$E:$E,$E461)),
100*(AB461-MINIFS(AB:AB,$E:$E,$E461))/(MAXIFS(AB:AB,$E:$E,$E461)-MINIFS(AB:AB,$E:$E,$E461))))</f>
        <v/>
      </c>
      <c r="CR461" s="223" t="str">
        <f t="array" ref="CR461">IF(AC461="","",
IF(INDEX(Settings!$H:$H,MATCH(CR$1,Settings!$G:$G,0))=TRUE,
100-100*(AC461-MINIFS(AC:AC,$E:$E,$E461))/(MAXIFS(AC:AC,$E:$E,$E461)-MINIFS(AC:AC,$E:$E,$E461)),
100*(AC461-MINIFS(AC:AC,$E:$E,$E461))/(MAXIFS(AC:AC,$E:$E,$E461)-MINIFS(AC:AC,$E:$E,$E461))))</f>
        <v/>
      </c>
      <c r="CS461" s="223" t="str">
        <f t="array" ref="CS461">IF(AD461="","",
IF(INDEX(Settings!$H:$H,MATCH(CS$1,Settings!$G:$G,0))=TRUE,
100-100*(AD461-MINIFS(AD:AD,$E:$E,$E461))/(MAXIFS(AD:AD,$E:$E,$E461)-MINIFS(AD:AD,$E:$E,$E461)),
100*(AD461-MINIFS(AD:AD,$E:$E,$E461))/(MAXIFS(AD:AD,$E:$E,$E461)-MINIFS(AD:AD,$E:$E,$E461))))</f>
        <v/>
      </c>
      <c r="CT461" s="223" t="str">
        <f t="array" ref="CT461">IF(AE461="","",
IF(INDEX(Settings!$H:$H,MATCH(CT$1,Settings!$G:$G,0))=TRUE,
100-100*(AE461-MINIFS(AE:AE,$E:$E,$E461))/(MAXIFS(AE:AE,$E:$E,$E461)-MINIFS(AE:AE,$E:$E,$E461)),
100*(AE461-MINIFS(AE:AE,$E:$E,$E461))/(MAXIFS(AE:AE,$E:$E,$E461)-MINIFS(AE:AE,$E:$E,$E461))))</f>
        <v/>
      </c>
      <c r="CU461" s="223" t="str">
        <f t="array" ref="CU461">IF(AF461="","",
IF(INDEX(Settings!$H:$H,MATCH(CU$1,Settings!$G:$G,0))=TRUE,
100-100*(AF461-MINIFS(AF:AF,$E:$E,$E461))/(MAXIFS(AF:AF,$E:$E,$E461)-MINIFS(AF:AF,$E:$E,$E461)),
100*(AF461-MINIFS(AF:AF,$E:$E,$E461))/(MAXIFS(AF:AF,$E:$E,$E461)-MINIFS(AF:AF,$E:$E,$E461))))</f>
        <v/>
      </c>
      <c r="CV461" s="223" t="str">
        <f t="array" ref="CV461">IF(AG461="","",
IF(INDEX(Settings!$H:$H,MATCH(CV$1,Settings!$G:$G,0))=TRUE,
100-100*(AG461-MINIFS(AG:AG,$E:$E,$E461))/(MAXIFS(AG:AG,$E:$E,$E461)-MINIFS(AG:AG,$E:$E,$E461)),
100*(AG461-MINIFS(AG:AG,$E:$E,$E461))/(MAXIFS(AG:AG,$E:$E,$E461)-MINIFS(AG:AG,$E:$E,$E461))))</f>
        <v/>
      </c>
      <c r="CW461" s="223" t="str">
        <f t="array" ref="CW461">IF(AH461="","",
IF(INDEX(Settings!$H:$H,MATCH(CW$1,Settings!$G:$G,0))=TRUE,
100-100*(AH461-MINIFS(AH:AH,$E:$E,$E461))/(MAXIFS(AH:AH,$E:$E,$E461)-MINIFS(AH:AH,$E:$E,$E461)),
100*(AH461-MINIFS(AH:AH,$E:$E,$E461))/(MAXIFS(AH:AH,$E:$E,$E461)-MINIFS(AH:AH,$E:$E,$E461))))</f>
        <v/>
      </c>
      <c r="CX461" s="223" t="str">
        <f t="array" ref="CX461">IF(AI461="","",
IF(INDEX(Settings!$H:$H,MATCH(CX$1,Settings!$G:$G,0))=TRUE,
100-100*(AI461-MINIFS(AI:AI,$E:$E,$E461))/(MAXIFS(AI:AI,$E:$E,$E461)-MINIFS(AI:AI,$E:$E,$E461)),
100*(AI461-MINIFS(AI:AI,$E:$E,$E461))/(MAXIFS(AI:AI,$E:$E,$E461)-MINIFS(AI:AI,$E:$E,$E461))))</f>
        <v/>
      </c>
      <c r="CY461" s="223" t="str">
        <f t="array" ref="CY461">IF(AJ461="","",
IF(INDEX(Settings!$H:$H,MATCH(CY$1,Settings!$G:$G,0))=TRUE,
100-100*(AJ461-MINIFS(AJ:AJ,$E:$E,$E461))/(MAXIFS(AJ:AJ,$E:$E,$E461)-MINIFS(AJ:AJ,$E:$E,$E461)),
100*(AJ461-MINIFS(AJ:AJ,$E:$E,$E461))/(MAXIFS(AJ:AJ,$E:$E,$E461)-MINIFS(AJ:AJ,$E:$E,$E461))))</f>
        <v/>
      </c>
      <c r="CZ461" s="223" t="str">
        <f t="array" ref="CZ461">IF(AK461="","",
IF(INDEX(Settings!$H:$H,MATCH(CZ$1,Settings!$G:$G,0))=TRUE,
100-100*(AK461-MINIFS(AK:AK,$E:$E,$E461))/(MAXIFS(AK:AK,$E:$E,$E461)-MINIFS(AK:AK,$E:$E,$E461)),
100*(AK461-MINIFS(AK:AK,$E:$E,$E461))/(MAXIFS(AK:AK,$E:$E,$E461)-MINIFS(AK:AK,$E:$E,$E461))))</f>
        <v/>
      </c>
      <c r="DA461" s="223" t="str">
        <f t="array" ref="DA461">IF(AL461="","",
IF(INDEX(Settings!$H:$H,MATCH(DA$1,Settings!$G:$G,0))=TRUE,
100-100*(AL461-MINIFS(AL:AL,$E:$E,$E461))/(MAXIFS(AL:AL,$E:$E,$E461)-MINIFS(AL:AL,$E:$E,$E461)),
100*(AL461-MINIFS(AL:AL,$E:$E,$E461))/(MAXIFS(AL:AL,$E:$E,$E461)-MINIFS(AL:AL,$E:$E,$E461))))</f>
        <v/>
      </c>
      <c r="DB461" s="223" t="str">
        <f t="array" ref="DB461">IF(AM461="","",
IF(INDEX(Settings!$H:$H,MATCH(DB$1,Settings!$G:$G,0))=TRUE,
100-100*(AM461-MINIFS(AM:AM,$E:$E,$E461))/(MAXIFS(AM:AM,$E:$E,$E461)-MINIFS(AM:AM,$E:$E,$E461)),
100*(AM461-MINIFS(AM:AM,$E:$E,$E461))/(MAXIFS(AM:AM,$E:$E,$E461)-MINIFS(AM:AM,$E:$E,$E461))))</f>
        <v/>
      </c>
      <c r="DC461" s="223" t="str">
        <f t="array" ref="DC461">IF(AN461="","",
IF(INDEX(Settings!$H:$H,MATCH(DC$1,Settings!$G:$G,0))=TRUE,
100-100*(AN461-MINIFS(AN:AN,$E:$E,$E461))/(MAXIFS(AN:AN,$E:$E,$E461)-MINIFS(AN:AN,$E:$E,$E461)),
100*(AN461-MINIFS(AN:AN,$E:$E,$E461))/(MAXIFS(AN:AN,$E:$E,$E461)-MINIFS(AN:AN,$E:$E,$E461))))</f>
        <v/>
      </c>
      <c r="DD461" s="223" t="str">
        <f t="array" ref="DD461">IF(AO461="","",
IF(INDEX(Settings!$H:$H,MATCH(DD$1,Settings!$G:$G,0))=TRUE,
100-100*(AO461-MINIFS(AO:AO,$E:$E,$E461))/(MAXIFS(AO:AO,$E:$E,$E461)-MINIFS(AO:AO,$E:$E,$E461)),
100*(AO461-MINIFS(AO:AO,$E:$E,$E461))/(MAXIFS(AO:AO,$E:$E,$E461)-MINIFS(AO:AO,$E:$E,$E461))))</f>
        <v/>
      </c>
      <c r="DE461" s="223" t="str">
        <f t="array" ref="DE461">IF(AP461="","",
IF(INDEX(Settings!$H:$H,MATCH(DE$1,Settings!$G:$G,0))=TRUE,
100-100*(AP461-MINIFS(AP:AP,$E:$E,$E461))/(MAXIFS(AP:AP,$E:$E,$E461)-MINIFS(AP:AP,$E:$E,$E461)),
100*(AP461-MINIFS(AP:AP,$E:$E,$E461))/(MAXIFS(AP:AP,$E:$E,$E461)-MINIFS(AP:AP,$E:$E,$E461))))</f>
        <v/>
      </c>
      <c r="DF461" s="223" t="str">
        <f t="array" ref="DF461">IF(AQ461="","",
IF(INDEX(Settings!$H:$H,MATCH(DF$1,Settings!$G:$G,0))=TRUE,
100-100*(AQ461-MINIFS(AQ:AQ,$E:$E,$E461))/(MAXIFS(AQ:AQ,$E:$E,$E461)-MINIFS(AQ:AQ,$E:$E,$E461)),
100*(AQ461-MINIFS(AQ:AQ,$E:$E,$E461))/(MAXIFS(AQ:AQ,$E:$E,$E461)-MINIFS(AQ:AQ,$E:$E,$E461))))</f>
        <v/>
      </c>
      <c r="DG461" s="223" t="str">
        <f t="array" ref="DG461">IF(AR461="","",
IF(INDEX(Settings!$H:$H,MATCH(DG$1,Settings!$G:$G,0))=TRUE,
100-100*(AR461-MINIFS(AR:AR,$E:$E,$E461))/(MAXIFS(AR:AR,$E:$E,$E461)-MINIFS(AR:AR,$E:$E,$E461)),
100*(AR461-MINIFS(AR:AR,$E:$E,$E461))/(MAXIFS(AR:AR,$E:$E,$E461)-MINIFS(AR:AR,$E:$E,$E461))))</f>
        <v/>
      </c>
      <c r="DH461" s="223" t="str">
        <f t="array" ref="DH461">IF(AS461="","",
IF(INDEX(Settings!$H:$H,MATCH(DH$1,Settings!$G:$G,0))=TRUE,
100-100*(AS461-MINIFS(AS:AS,$E:$E,$E461))/(MAXIFS(AS:AS,$E:$E,$E461)-MINIFS(AS:AS,$E:$E,$E461)),
100*(AS461-MINIFS(AS:AS,$E:$E,$E461))/(MAXIFS(AS:AS,$E:$E,$E461)-MINIFS(AS:AS,$E:$E,$E461))))</f>
        <v/>
      </c>
      <c r="DI461" s="223" t="str">
        <f t="array" ref="DI461">IF(AT461="","",
IF(INDEX(Settings!$H:$H,MATCH(DI$1,Settings!$G:$G,0))=TRUE,
100-100*(AT461-MINIFS(AT:AT,$E:$E,$E461))/(MAXIFS(AT:AT,$E:$E,$E461)-MINIFS(AT:AT,$E:$E,$E461)),
100*(AT461-MINIFS(AT:AT,$E:$E,$E461))/(MAXIFS(AT:AT,$E:$E,$E461)-MINIFS(AT:AT,$E:$E,$E461))))</f>
        <v/>
      </c>
      <c r="DJ461" s="223" t="str">
        <f t="array" ref="DJ461">IF(AU461="","",
IF(INDEX(Settings!$H:$H,MATCH(DJ$1,Settings!$G:$G,0))=TRUE,
100-100*(AU461-MINIFS(AU:AU,$E:$E,$E461))/(MAXIFS(AU:AU,$E:$E,$E461)-MINIFS(AU:AU,$E:$E,$E461)),
100*(AU461-MINIFS(AU:AU,$E:$E,$E461))/(MAXIFS(AU:AU,$E:$E,$E461)-MINIFS(AU:AU,$E:$E,$E461))))</f>
        <v/>
      </c>
      <c r="DK461" s="223" t="str">
        <f t="array" ref="DK461">IF(AV461="","",
IF(INDEX(Settings!$H:$H,MATCH(DK$1,Settings!$G:$G,0))=TRUE,
100-100*(AV461-MINIFS(AV:AV,$E:$E,$E461))/(MAXIFS(AV:AV,$E:$E,$E461)-MINIFS(AV:AV,$E:$E,$E461)),
100*(AV461-MINIFS(AV:AV,$E:$E,$E461))/(MAXIFS(AV:AV,$E:$E,$E461)-MINIFS(AV:AV,$E:$E,$E461))))</f>
        <v/>
      </c>
      <c r="DL461" s="223" t="str">
        <f t="array" ref="DL461">IF(AW461="","",
IF(INDEX(Settings!$H:$H,MATCH(DL$1,Settings!$G:$G,0))=TRUE,
100-100*(AW461-MINIFS(AW:AW,$E:$E,$E461))/(MAXIFS(AW:AW,$E:$E,$E461)-MINIFS(AW:AW,$E:$E,$E461)),
100*(AW461-MINIFS(AW:AW,$E:$E,$E461))/(MAXIFS(AW:AW,$E:$E,$E461)-MINIFS(AW:AW,$E:$E,$E461))))</f>
        <v/>
      </c>
      <c r="DM461" s="223" t="str">
        <f t="array" ref="DM461">IF(AX461="","",
IF(INDEX(Settings!$H:$H,MATCH(DM$1,Settings!$G:$G,0))=TRUE,
100-100*(AX461-MINIFS(AX:AX,$E:$E,$E461))/(MAXIFS(AX:AX,$E:$E,$E461)-MINIFS(AX:AX,$E:$E,$E461)),
100*(AX461-MINIFS(AX:AX,$E:$E,$E461))/(MAXIFS(AX:AX,$E:$E,$E461)-MINIFS(AX:AX,$E:$E,$E461))))</f>
        <v/>
      </c>
      <c r="DN461" s="223" t="str">
        <f t="array" ref="DN461">IF(AY461="","",
IF(INDEX(Settings!$H:$H,MATCH(DN$1,Settings!$G:$G,0))=TRUE,
100-100*(AY461-MINIFS(AY:AY,$E:$E,$E461))/(MAXIFS(AY:AY,$E:$E,$E461)-MINIFS(AY:AY,$E:$E,$E461)),
100*(AY461-MINIFS(AY:AY,$E:$E,$E461))/(MAXIFS(AY:AY,$E:$E,$E461)-MINIFS(AY:AY,$E:$E,$E461))))</f>
        <v/>
      </c>
      <c r="DO461" s="223" t="str">
        <f t="array" ref="DO461">IF(AZ461="","",
IF(INDEX(Settings!$H:$H,MATCH(DO$1,Settings!$G:$G,0))=TRUE,
100-100*(AZ461-MINIFS(AZ:AZ,$E:$E,$E461))/(MAXIFS(AZ:AZ,$E:$E,$E461)-MINIFS(AZ:AZ,$E:$E,$E461)),
100*(AZ461-MINIFS(AZ:AZ,$E:$E,$E461))/(MAXIFS(AZ:AZ,$E:$E,$E461)-MINIFS(AZ:AZ,$E:$E,$E461))))</f>
        <v/>
      </c>
      <c r="DP461" s="223" t="str">
        <f t="array" ref="DP461">IF(BA461="","",
IF(INDEX(Settings!$H:$H,MATCH(DP$1,Settings!$G:$G,0))=TRUE,
100-100*(BA461-MINIFS(BA:BA,$E:$E,$E461))/(MAXIFS(BA:BA,$E:$E,$E461)-MINIFS(BA:BA,$E:$E,$E461)),
100*(BA461-MINIFS(BA:BA,$E:$E,$E461))/(MAXIFS(BA:BA,$E:$E,$E461)-MINIFS(BA:BA,$E:$E,$E461))))</f>
        <v/>
      </c>
      <c r="DQ461" s="223" t="str">
        <f t="array" ref="DQ461">IF(BB461="","",
IF(INDEX(Settings!$H:$H,MATCH(DQ$1,Settings!$G:$G,0))=TRUE,
100-100*(BB461-MINIFS(BB:BB,$E:$E,$E461))/(MAXIFS(BB:BB,$E:$E,$E461)-MINIFS(BB:BB,$E:$E,$E461)),
100*(BB461-MINIFS(BB:BB,$E:$E,$E461))/(MAXIFS(BB:BB,$E:$E,$E461)-MINIFS(BB:BB,$E:$E,$E461))))</f>
        <v/>
      </c>
      <c r="DR461" s="223" t="str">
        <f t="array" ref="DR461">IF(BC461="","",
IF(INDEX(Settings!$H:$H,MATCH(DR$1,Settings!$G:$G,0))=TRUE,
100-100*(BC461-MINIFS(BC:BC,$E:$E,$E461))/(MAXIFS(BC:BC,$E:$E,$E461)-MINIFS(BC:BC,$E:$E,$E461)),
100*(BC461-MINIFS(BC:BC,$E:$E,$E461))/(MAXIFS(BC:BC,$E:$E,$E461)-MINIFS(BC:BC,$E:$E,$E461))))</f>
        <v/>
      </c>
      <c r="DS461" s="223" t="str">
        <f t="array" ref="DS461">IF(BD461="","",
IF(INDEX(Settings!$H:$H,MATCH(DS$1,Settings!$G:$G,0))=TRUE,
100-100*(BD461-MINIFS(BD:BD,$E:$E,$E461))/(MAXIFS(BD:BD,$E:$E,$E461)-MINIFS(BD:BD,$E:$E,$E461)),
100*(BD461-MINIFS(BD:BD,$E:$E,$E461))/(MAXIFS(BD:BD,$E:$E,$E461)-MINIFS(BD:BD,$E:$E,$E461))))</f>
        <v/>
      </c>
      <c r="DT461" s="223" t="str">
        <f t="array" ref="DT461">IF(BE461="","",
IF(INDEX(Settings!$H:$H,MATCH(DT$1,Settings!$G:$G,0))=TRUE,
100-100*(BE461-MINIFS(BE:BE,$E:$E,$E461))/(MAXIFS(BE:BE,$E:$E,$E461)-MINIFS(BE:BE,$E:$E,$E461)),
100*(BE461-MINIFS(BE:BE,$E:$E,$E461))/(MAXIFS(BE:BE,$E:$E,$E461)-MINIFS(BE:BE,$E:$E,$E461))))</f>
        <v/>
      </c>
      <c r="DU461" s="223" t="str">
        <f t="array" ref="DU461">IF(BF461="","",
IF(INDEX(Settings!$H:$H,MATCH(DU$1,Settings!$G:$G,0))=TRUE,
100-100*(BF461-MINIFS(BF:BF,$E:$E,$E461))/(MAXIFS(BF:BF,$E:$E,$E461)-MINIFS(BF:BF,$E:$E,$E461)),
100*(BF461-MINIFS(BF:BF,$E:$E,$E461))/(MAXIFS(BF:BF,$E:$E,$E461)-MINIFS(BF:BF,$E:$E,$E461))))</f>
        <v/>
      </c>
      <c r="DV461" s="223" t="str">
        <f t="array" ref="DV461">IF(BG461="","",
IF(INDEX(Settings!$H:$H,MATCH(DV$1,Settings!$G:$G,0))=TRUE,
100-100*(BG461-MINIFS(BG:BG,$E:$E,$E461))/(MAXIFS(BG:BG,$E:$E,$E461)-MINIFS(BG:BG,$E:$E,$E461)),
100*(BG461-MINIFS(BG:BG,$E:$E,$E461))/(MAXIFS(BG:BG,$E:$E,$E461)-MINIFS(BG:BG,$E:$E,$E461))))</f>
        <v/>
      </c>
      <c r="DW461" s="223" t="str">
        <f t="array" ref="DW461">IF(BH461="","",
IF(INDEX(Settings!$H:$H,MATCH(DW$1,Settings!$G:$G,0))=TRUE,
100-100*(BH461-MINIFS(BH:BH,$E:$E,$E461))/(MAXIFS(BH:BH,$E:$E,$E461)-MINIFS(BH:BH,$E:$E,$E461)),
100*(BH461-MINIFS(BH:BH,$E:$E,$E461))/(MAXIFS(BH:BH,$E:$E,$E461)-MINIFS(BH:BH,$E:$E,$E461))))</f>
        <v/>
      </c>
      <c r="DX461" s="223" t="str">
        <f t="array" ref="DX461">IF(BI461="","",
IF(INDEX(Settings!$H:$H,MATCH(DX$1,Settings!$G:$G,0))=TRUE,
100-100*(BI461-MINIFS(BI:BI,$E:$E,$E461))/(MAXIFS(BI:BI,$E:$E,$E461)-MINIFS(BI:BI,$E:$E,$E461)),
100*(BI461-MINIFS(BI:BI,$E:$E,$E461))/(MAXIFS(BI:BI,$E:$E,$E461)-MINIFS(BI:BI,$E:$E,$E461))))</f>
        <v/>
      </c>
      <c r="DY461" s="223" t="str">
        <f t="array" ref="DY461">IF(BJ461="","",
IF(INDEX(Settings!$H:$H,MATCH(DY$1,Settings!$G:$G,0))=TRUE,
100-100*(BJ461-MINIFS(BJ:BJ,$E:$E,$E461))/(MAXIFS(BJ:BJ,$E:$E,$E461)-MINIFS(BJ:BJ,$E:$E,$E461)),
100*(BJ461-MINIFS(BJ:BJ,$E:$E,$E461))/(MAXIFS(BJ:BJ,$E:$E,$E461)-MINIFS(BJ:BJ,$E:$E,$E461))))</f>
        <v/>
      </c>
      <c r="DZ461" s="225"/>
      <c r="EA461" s="225"/>
      <c r="EB461" s="225" t="str">
        <f t="shared" si="8"/>
        <v/>
      </c>
      <c r="EC461" s="225" t="str">
        <f t="shared" si="9"/>
        <v/>
      </c>
      <c r="ED461" s="225" t="str">
        <f t="shared" si="10"/>
        <v/>
      </c>
      <c r="EE461" s="225" t="str">
        <f t="shared" si="11"/>
        <v/>
      </c>
      <c r="EF461" s="225" t="str">
        <f t="shared" si="12"/>
        <v/>
      </c>
      <c r="EG461" s="225" t="str">
        <f t="shared" si="13"/>
        <v/>
      </c>
      <c r="EH461" s="225"/>
      <c r="EI461" s="225"/>
      <c r="EJ461" s="225"/>
      <c r="EK461" s="225"/>
      <c r="EL461" s="225"/>
      <c r="EM461" s="225"/>
    </row>
    <row r="462">
      <c r="A462" s="231"/>
      <c r="B462" s="231"/>
      <c r="C462" s="231"/>
      <c r="D462" s="231" t="str">
        <f t="array" ref="D462">IFERROR(INDEX(Profiles!$B:$B,MATCH($A462,Profiles!$A:$A,0)),"")</f>
        <v/>
      </c>
      <c r="E462" s="231"/>
      <c r="F462" s="231"/>
      <c r="G462" s="231"/>
      <c r="H462" s="231"/>
      <c r="I462" s="231" t="str">
        <f>IF(A462="","",IF(Settings!$N$3="DATE",F462&amp;": "&amp;TEXT(B462,"M/DD/YY"),F462&amp;": "&amp;H462))</f>
        <v/>
      </c>
      <c r="J462" s="231"/>
      <c r="K462" s="231"/>
      <c r="L462" s="231"/>
      <c r="M462" s="232" t="str">
        <f t="shared" si="14"/>
        <v/>
      </c>
      <c r="N462" s="231"/>
      <c r="O462" s="231"/>
      <c r="P462" s="231"/>
      <c r="Q462" s="231"/>
      <c r="R462" s="231"/>
      <c r="S462" s="230" t="str">
        <f>IFERROR(VLOOKUP(AF462, 'YOYO IR Scores'!A:C, 3, FALSE), "")
</f>
        <v/>
      </c>
      <c r="T462" s="231"/>
      <c r="U462" s="231"/>
      <c r="V462" s="231"/>
      <c r="W462" s="231"/>
      <c r="X462" s="233" t="str">
        <f t="shared" si="4"/>
        <v/>
      </c>
      <c r="Y462" s="234" t="str">
        <f t="shared" si="5"/>
        <v/>
      </c>
      <c r="Z462" s="234" t="str">
        <f t="shared" si="6"/>
        <v/>
      </c>
      <c r="AA462" s="233" t="str">
        <f t="shared" si="7"/>
        <v/>
      </c>
      <c r="AB462" s="232"/>
      <c r="AC462" s="232"/>
      <c r="AD462" s="232"/>
      <c r="AE462" s="232" t="str">
        <f>IFERROR(VLOOKUP(AF462, 'YOYO IR Scores'!A:C, 2, FALSE), "")</f>
        <v/>
      </c>
      <c r="AF462" s="232"/>
      <c r="AG462" s="232"/>
      <c r="AH462" s="232"/>
      <c r="AI462" s="232"/>
      <c r="AJ462" s="232"/>
      <c r="AK462" s="232"/>
      <c r="AL462" s="232"/>
      <c r="AM462" s="232"/>
      <c r="AN462" s="232"/>
      <c r="AO462" s="232"/>
      <c r="AP462" s="232"/>
      <c r="AQ462" s="232"/>
      <c r="AR462" s="232"/>
      <c r="AS462" s="232"/>
      <c r="AT462" s="232"/>
      <c r="AU462" s="232"/>
      <c r="AV462" s="232"/>
      <c r="AW462" s="232"/>
      <c r="AX462" s="232"/>
      <c r="AY462" s="232"/>
      <c r="AZ462" s="232"/>
      <c r="BA462" s="232"/>
      <c r="BB462" s="232"/>
      <c r="BC462" s="232"/>
      <c r="BD462" s="232"/>
      <c r="BE462" s="232"/>
      <c r="BF462" s="232"/>
      <c r="BG462" s="232"/>
      <c r="BH462" s="232"/>
      <c r="BI462" s="232"/>
      <c r="BJ462" s="232"/>
      <c r="BK462" s="232" t="str">
        <f t="array" ref="BK462">IF(J462="","",
IF(INDEX(Settings!$H:$H,MATCH(BY$1,Settings!$G:$G,0))=TRUE,
100-100*(J462-MIN(J:J))/(MAX(J:J)-MIN(J:J)),
100*(J462-MIN(J:J))/(MAX(J:J)-MIN(J:J))))</f>
        <v/>
      </c>
      <c r="BL462" s="232" t="str">
        <f t="array" ref="BL462">IF(J462="","",
IF(INDEX(Settings!$H:$H,MATCH(BY$1,Settings!$G:$G,0))=TRUE,
100-100*(J462-MINIFS(J:J,$E:$E,$E462))/(MAXIFS(J:J,$E:$E,$E462)-MINIFS(J:J,$E:$E,$E462)),
100*(J462-MINIFS(J:J,$E:$E,$E462))/(MAXIFS(J:J,$E:$E,$E462)-MINIFS(J:J,$E:$E,$E462))))</f>
        <v/>
      </c>
      <c r="BM462" s="232" t="str">
        <f t="array" ref="BM462">IF(J462="","",
IF(INDEX(Settings!$H:$H,MATCH(BY$1,Settings!$G:$G,0))=TRUE,
100-100*(J462-MINIFS(J:J,$E:$E,$E462,$I:$I,$I462))/(MAXIFS(J:J,$E:$E,$E462,$I:$I,$I462)-MINIFS(J:J,$E:$E,$E462,$I:$I,$I462)),
100*(J462-MINIFS(J:J,$E:$E,$E462,$I:$I,$I462))/(MAXIFS(J:J,$E:$E,$E462,$I:$I,$I462)-MINIFS(J:J,$E:$E,$E462,$I:$I,$I462))))</f>
        <v/>
      </c>
      <c r="BN462" s="231" t="str">
        <f t="array" ref="BN462">IF(J462="","",
IF(INDEX(Settings!$H:$H,MATCH(BY$1,Settings!$G:$G,0))=TRUE,
100-100*PERCENTRANK(J:J,J462),
100*PERCENTRANK(J:J,J462)))</f>
        <v/>
      </c>
      <c r="BO462" s="231" t="str">
        <f>IFERROR(__xludf.DUMMYFUNCTION("IF(J462="""","""",
IF(INDEX(Settings!$H:$H,MATCH(BY$1,Settings!$G:$G,0))=TRUE,
100-100*PERCENTRANK(FILTER(J:J,$E:$E=$E462),J462),
100*PERCENTRANK(FILTER(J:J,$E:$E=$E462),J462)))"),"")</f>
        <v/>
      </c>
      <c r="BP462" s="231" t="str">
        <f>IFERROR(__xludf.DUMMYFUNCTION("IF(J462="""","""",
IF(INDEX(Settings!$H:$H,MATCH(BY$1,Settings!$G:$G,0))=TRUE,
100-100*PERCENTRANK(FILTER(J:J,$E:$E=$E462,$I:$I=$I462),J462),
100*PERCENTRANK(FILTER(J:J,$E:$E=$E462,$I:$I=$I462),J462)))"),"")</f>
        <v/>
      </c>
      <c r="BQ462" s="233" t="str">
        <f t="array" ref="BQ462">IF(J462="","",
IF(INDEX(Settings!$H:$H,MATCH(BY$1,Settings!$G:$G,0))=TRUE,
-1*(J462-AVERAGE(J:J))/STDEV(J:J),
(J462-AVERAGE(J:J))/STDEV(J:J)))</f>
        <v/>
      </c>
      <c r="BR462" s="233" t="str">
        <f>IFERROR(__xludf.DUMMYFUNCTION("IF(J462="""","""",
IF(INDEX(Settings!$H:$H,MATCH(BY$1,Settings!$G:$G,0))=TRUE,
-1*(J462-AVERAGEIFS(J:J,$E:$E,$E462))/STDEV(FILTER(J:J,$E:$E=$E462)),
(J462-AVERAGEIFS(J:J,$E:$E,$E462))/STDEV(FILTER(J:J,$E:$E=$E462))))"),"")</f>
        <v/>
      </c>
      <c r="BS462" s="233"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1"/>
      <c r="BX462" s="231"/>
      <c r="BY462" s="232" t="str">
        <f t="array" ref="BY462">IF(J462="","",
IF(INDEX(Settings!$H:$H,MATCH(BY$1,Settings!$G:$G,0))=TRUE,
100-100*(J462-MINIFS(J:J,$E:$E,$E462))/(MAXIFS(J:J,$E:$E,$E462)-MINIFS(J:J,$E:$E,$E462)),
100*(J462-MINIFS(J:J,$E:$E,$E462))/(MAXIFS(J:J,$E:$E,$E462)-MINIFS(J:J,$E:$E,$E462))))</f>
        <v/>
      </c>
      <c r="BZ462" s="232" t="str">
        <f t="array" ref="BZ462">IF(K462="","",
IF(INDEX(Settings!$H:$H,MATCH(BZ$1,Settings!$G:$G,0))=TRUE,
100-100*(K462-MINIFS(K:K,$E:$E,$E462))/(MAXIFS(K:K,$E:$E,$E462)-MINIFS(K:K,$E:$E,$E462)),
100*(K462-MINIFS(K:K,$E:$E,$E462))/(MAXIFS(K:K,$E:$E,$E462)-MINIFS(K:K,$E:$E,$E462))))</f>
        <v/>
      </c>
      <c r="CA462" s="232" t="str">
        <f t="array" ref="CA462">IF(L462="","",
IF(INDEX(Settings!$H:$H,MATCH(CA$1,Settings!$G:$G,0))=TRUE,
100-100*(L462-MINIFS(L:L,$E:$E,$E462))/(MAXIFS(L:L,$E:$E,$E462)-MINIFS(L:L,$E:$E,$E462)),
100*(L462-MINIFS(L:L,$E:$E,$E462))/(MAXIFS(L:L,$E:$E,$E462)-MINIFS(L:L,$E:$E,$E462))))</f>
        <v/>
      </c>
      <c r="CB462" s="232" t="str">
        <f t="array" ref="CB462">IF(M462="","",
IF(INDEX(Settings!$H:$H,MATCH(CB$1,Settings!$G:$G,0))=TRUE,
100-100*(M462-MINIFS(M:M,$E:$E,$E462))/(MAXIFS(M:M,$E:$E,$E462)-MINIFS(M:M,$E:$E,$E462)),
100*(M462-MINIFS(M:M,$E:$E,$E462))/(MAXIFS(M:M,$E:$E,$E462)-MINIFS(M:M,$E:$E,$E462))))</f>
        <v/>
      </c>
      <c r="CC462" s="232" t="str">
        <f t="array" ref="CC462">IF(N462="","",
IF(INDEX(Settings!$H:$H,MATCH(CC$1,Settings!$G:$G,0))=TRUE,
100-100*(N462-MINIFS(N:N,$E:$E,$E462))/(MAXIFS(N:N,$E:$E,$E462)-MINIFS(N:N,$E:$E,$E462)),
100*(N462-MINIFS(N:N,$E:$E,$E462))/(MAXIFS(N:N,$E:$E,$E462)-MINIFS(N:N,$E:$E,$E462))))</f>
        <v/>
      </c>
      <c r="CD462" s="232" t="str">
        <f t="array" ref="CD462">IF(O462="","",
IF(INDEX(Settings!$H:$H,MATCH(CD$1,Settings!$G:$G,0))=TRUE,
100-100*(O462-MINIFS(O:O,$E:$E,$E462))/(MAXIFS(O:O,$E:$E,$E462)-MINIFS(O:O,$E:$E,$E462)),
100*(O462-MINIFS(O:O,$E:$E,$E462))/(MAXIFS(O:O,$E:$E,$E462)-MINIFS(O:O,$E:$E,$E462))))</f>
        <v/>
      </c>
      <c r="CE462" s="232" t="str">
        <f t="array" ref="CE462">IF(P462="","",
IF(INDEX(Settings!$H:$H,MATCH(CE$1,Settings!$G:$G,0))=TRUE,
100-100*(P462-MINIFS(P:P,$E:$E,$E462))/(MAXIFS(P:P,$E:$E,$E462)-MINIFS(P:P,$E:$E,$E462)),
100*(P462-MINIFS(P:P,$E:$E,$E462))/(MAXIFS(P:P,$E:$E,$E462)-MINIFS(P:P,$E:$E,$E462))))</f>
        <v/>
      </c>
      <c r="CF462" s="232" t="str">
        <f t="array" ref="CF462">IF(Q462="","",
IF(INDEX(Settings!$H:$H,MATCH(CF$1,Settings!$G:$G,0))=TRUE,
100-100*(Q462-MINIFS(Q:Q,$E:$E,$E462))/(MAXIFS(Q:Q,$E:$E,$E462)-MINIFS(Q:Q,$E:$E,$E462)),
100*(Q462-MINIFS(Q:Q,$E:$E,$E462))/(MAXIFS(Q:Q,$E:$E,$E462)-MINIFS(Q:Q,$E:$E,$E462))))</f>
        <v/>
      </c>
      <c r="CG462" s="232" t="str">
        <f t="array" ref="CG462">IF(R462="","",
IF(INDEX(Settings!$H:$H,MATCH(CG$1,Settings!$G:$G,0))=TRUE,
100-100*(R462-MINIFS(R:R,$E:$E,$E462))/(MAXIFS(R:R,$E:$E,$E462)-MINIFS(R:R,$E:$E,$E462)),
100*(R462-MINIFS(R:R,$E:$E,$E462))/(MAXIFS(R:R,$E:$E,$E462)-MINIFS(R:R,$E:$E,$E462))))</f>
        <v/>
      </c>
      <c r="CH462" s="232" t="str">
        <f t="array" ref="CH462">IF(S462="","",
IF(INDEX(Settings!$H:$H,MATCH(CH$1,Settings!$G:$G,0))=TRUE,
100-100*(S462-MINIFS(S:S,$E:$E,$E462))/(MAXIFS(S:S,$E:$E,$E462)-MINIFS(S:S,$E:$E,$E462)),
100*(S462-MINIFS(S:S,$E:$E,$E462))/(MAXIFS(S:S,$E:$E,$E462)-MINIFS(S:S,$E:$E,$E462))))</f>
        <v/>
      </c>
      <c r="CI462" s="232" t="str">
        <f t="array" ref="CI462">IF(T462="","",
IF(INDEX(Settings!$H:$H,MATCH(CI$1,Settings!$G:$G,0))=TRUE,
100-100*(T462-MINIFS(T:T,$E:$E,$E462))/(MAXIFS(T:T,$E:$E,$E462)-MINIFS(T:T,$E:$E,$E462)),
100*(T462-MINIFS(T:T,$E:$E,$E462))/(MAXIFS(T:T,$E:$E,$E462)-MINIFS(T:T,$E:$E,$E462))))</f>
        <v/>
      </c>
      <c r="CJ462" s="232" t="str">
        <f t="array" ref="CJ462">IF(U462="","",
IF(INDEX(Settings!$H:$H,MATCH(CJ$1,Settings!$G:$G,0))=TRUE,
100-100*(U462-MINIFS(U:U,$E:$E,$E462))/(MAXIFS(U:U,$E:$E,$E462)-MINIFS(U:U,$E:$E,$E462)),
100*(U462-MINIFS(U:U,$E:$E,$E462))/(MAXIFS(U:U,$E:$E,$E462)-MINIFS(U:U,$E:$E,$E462))))</f>
        <v/>
      </c>
      <c r="CK462" s="232" t="str">
        <f t="array" ref="CK462">IF(V462="","",
IF(INDEX(Settings!$H:$H,MATCH(CK$1,Settings!$G:$G,0))=TRUE,
100-100*(V462-MINIFS(V:V,$E:$E,$E462))/(MAXIFS(V:V,$E:$E,$E462)-MINIFS(V:V,$E:$E,$E462)),
100*(V462-MINIFS(V:V,$E:$E,$E462))/(MAXIFS(V:V,$E:$E,$E462)-MINIFS(V:V,$E:$E,$E462))))</f>
        <v/>
      </c>
      <c r="CL462" s="232" t="str">
        <f t="array" ref="CL462">IF(W462="","",
IF(INDEX(Settings!$H:$H,MATCH(CL$1,Settings!$G:$G,0))=TRUE,
100-100*(W462-MINIFS(W:W,$E:$E,$E462))/(MAXIFS(W:W,$E:$E,$E462)-MINIFS(W:W,$E:$E,$E462)),
100*(W462-MINIFS(W:W,$E:$E,$E462))/(MAXIFS(W:W,$E:$E,$E462)-MINIFS(W:W,$E:$E,$E462))))</f>
        <v/>
      </c>
      <c r="CM462" s="232" t="str">
        <f t="array" ref="CM462">IF(X462="","",
IF(INDEX(Settings!$H:$H,MATCH(CM$1,Settings!$G:$G,0))=TRUE,
100-100*(X462-MINIFS(X:X,$E:$E,$E462))/(MAXIFS(X:X,$E:$E,$E462)-MINIFS(X:X,$E:$E,$E462)),
100*(X462-MINIFS(X:X,$E:$E,$E462))/(MAXIFS(X:X,$E:$E,$E462)-MINIFS(X:X,$E:$E,$E462))))</f>
        <v/>
      </c>
      <c r="CN462" s="232" t="str">
        <f t="array" ref="CN462">IF(Y462="","",
IF(INDEX(Settings!$H:$H,MATCH(CN$1,Settings!$G:$G,0))=TRUE,
100-100*(Y462-MINIFS(Y:Y,$E:$E,$E462))/(MAXIFS(Y:Y,$E:$E,$E462)-MINIFS(Y:Y,$E:$E,$E462)),
100*(Y462-MINIFS(Y:Y,$E:$E,$E462))/(MAXIFS(Y:Y,$E:$E,$E462)-MINIFS(Y:Y,$E:$E,$E462))))</f>
        <v/>
      </c>
      <c r="CO462" s="232" t="str">
        <f t="array" ref="CO462">IF(Z462="","",
IF(INDEX(Settings!$H:$H,MATCH(CO$1,Settings!$G:$G,0))=TRUE,
100-100*(Z462-MINIFS(Z:Z,$E:$E,$E462))/(MAXIFS(Z:Z,$E:$E,$E462)-MINIFS(Z:Z,$E:$E,$E462)),
100*(Z462-MINIFS(Z:Z,$E:$E,$E462))/(MAXIFS(Z:Z,$E:$E,$E462)-MINIFS(Z:Z,$E:$E,$E462))))</f>
        <v/>
      </c>
      <c r="CP462" s="232" t="str">
        <f t="array" ref="CP462">IF(AA462="","",
IF(INDEX(Settings!$H:$H,MATCH(CP$1,Settings!$G:$G,0))=TRUE,
100-100*(AA462-MINIFS(AA:AA,$E:$E,$E462))/(MAXIFS(AA:AA,$E:$E,$E462)-MINIFS(AA:AA,$E:$E,$E462)),
100*(AA462-MINIFS(AA:AA,$E:$E,$E462))/(MAXIFS(AA:AA,$E:$E,$E462)-MINIFS(AA:AA,$E:$E,$E462))))</f>
        <v/>
      </c>
      <c r="CQ462" s="232" t="str">
        <f t="array" ref="CQ462">IF(AB462="","",
IF(INDEX(Settings!$H:$H,MATCH(CQ$1,Settings!$G:$G,0))=TRUE,
100-100*(AB462-MINIFS(AB:AB,$E:$E,$E462))/(MAXIFS(AB:AB,$E:$E,$E462)-MINIFS(AB:AB,$E:$E,$E462)),
100*(AB462-MINIFS(AB:AB,$E:$E,$E462))/(MAXIFS(AB:AB,$E:$E,$E462)-MINIFS(AB:AB,$E:$E,$E462))))</f>
        <v/>
      </c>
      <c r="CR462" s="232" t="str">
        <f t="array" ref="CR462">IF(AC462="","",
IF(INDEX(Settings!$H:$H,MATCH(CR$1,Settings!$G:$G,0))=TRUE,
100-100*(AC462-MINIFS(AC:AC,$E:$E,$E462))/(MAXIFS(AC:AC,$E:$E,$E462)-MINIFS(AC:AC,$E:$E,$E462)),
100*(AC462-MINIFS(AC:AC,$E:$E,$E462))/(MAXIFS(AC:AC,$E:$E,$E462)-MINIFS(AC:AC,$E:$E,$E462))))</f>
        <v/>
      </c>
      <c r="CS462" s="232" t="str">
        <f t="array" ref="CS462">IF(AD462="","",
IF(INDEX(Settings!$H:$H,MATCH(CS$1,Settings!$G:$G,0))=TRUE,
100-100*(AD462-MINIFS(AD:AD,$E:$E,$E462))/(MAXIFS(AD:AD,$E:$E,$E462)-MINIFS(AD:AD,$E:$E,$E462)),
100*(AD462-MINIFS(AD:AD,$E:$E,$E462))/(MAXIFS(AD:AD,$E:$E,$E462)-MINIFS(AD:AD,$E:$E,$E462))))</f>
        <v/>
      </c>
      <c r="CT462" s="232" t="str">
        <f t="array" ref="CT462">IF(AE462="","",
IF(INDEX(Settings!$H:$H,MATCH(CT$1,Settings!$G:$G,0))=TRUE,
100-100*(AE462-MINIFS(AE:AE,$E:$E,$E462))/(MAXIFS(AE:AE,$E:$E,$E462)-MINIFS(AE:AE,$E:$E,$E462)),
100*(AE462-MINIFS(AE:AE,$E:$E,$E462))/(MAXIFS(AE:AE,$E:$E,$E462)-MINIFS(AE:AE,$E:$E,$E462))))</f>
        <v/>
      </c>
      <c r="CU462" s="232" t="str">
        <f t="array" ref="CU462">IF(AF462="","",
IF(INDEX(Settings!$H:$H,MATCH(CU$1,Settings!$G:$G,0))=TRUE,
100-100*(AF462-MINIFS(AF:AF,$E:$E,$E462))/(MAXIFS(AF:AF,$E:$E,$E462)-MINIFS(AF:AF,$E:$E,$E462)),
100*(AF462-MINIFS(AF:AF,$E:$E,$E462))/(MAXIFS(AF:AF,$E:$E,$E462)-MINIFS(AF:AF,$E:$E,$E462))))</f>
        <v/>
      </c>
      <c r="CV462" s="232" t="str">
        <f t="array" ref="CV462">IF(AG462="","",
IF(INDEX(Settings!$H:$H,MATCH(CV$1,Settings!$G:$G,0))=TRUE,
100-100*(AG462-MINIFS(AG:AG,$E:$E,$E462))/(MAXIFS(AG:AG,$E:$E,$E462)-MINIFS(AG:AG,$E:$E,$E462)),
100*(AG462-MINIFS(AG:AG,$E:$E,$E462))/(MAXIFS(AG:AG,$E:$E,$E462)-MINIFS(AG:AG,$E:$E,$E462))))</f>
        <v/>
      </c>
      <c r="CW462" s="232" t="str">
        <f t="array" ref="CW462">IF(AH462="","",
IF(INDEX(Settings!$H:$H,MATCH(CW$1,Settings!$G:$G,0))=TRUE,
100-100*(AH462-MINIFS(AH:AH,$E:$E,$E462))/(MAXIFS(AH:AH,$E:$E,$E462)-MINIFS(AH:AH,$E:$E,$E462)),
100*(AH462-MINIFS(AH:AH,$E:$E,$E462))/(MAXIFS(AH:AH,$E:$E,$E462)-MINIFS(AH:AH,$E:$E,$E462))))</f>
        <v/>
      </c>
      <c r="CX462" s="232" t="str">
        <f t="array" ref="CX462">IF(AI462="","",
IF(INDEX(Settings!$H:$H,MATCH(CX$1,Settings!$G:$G,0))=TRUE,
100-100*(AI462-MINIFS(AI:AI,$E:$E,$E462))/(MAXIFS(AI:AI,$E:$E,$E462)-MINIFS(AI:AI,$E:$E,$E462)),
100*(AI462-MINIFS(AI:AI,$E:$E,$E462))/(MAXIFS(AI:AI,$E:$E,$E462)-MINIFS(AI:AI,$E:$E,$E462))))</f>
        <v/>
      </c>
      <c r="CY462" s="232" t="str">
        <f t="array" ref="CY462">IF(AJ462="","",
IF(INDEX(Settings!$H:$H,MATCH(CY$1,Settings!$G:$G,0))=TRUE,
100-100*(AJ462-MINIFS(AJ:AJ,$E:$E,$E462))/(MAXIFS(AJ:AJ,$E:$E,$E462)-MINIFS(AJ:AJ,$E:$E,$E462)),
100*(AJ462-MINIFS(AJ:AJ,$E:$E,$E462))/(MAXIFS(AJ:AJ,$E:$E,$E462)-MINIFS(AJ:AJ,$E:$E,$E462))))</f>
        <v/>
      </c>
      <c r="CZ462" s="232" t="str">
        <f t="array" ref="CZ462">IF(AK462="","",
IF(INDEX(Settings!$H:$H,MATCH(CZ$1,Settings!$G:$G,0))=TRUE,
100-100*(AK462-MINIFS(AK:AK,$E:$E,$E462))/(MAXIFS(AK:AK,$E:$E,$E462)-MINIFS(AK:AK,$E:$E,$E462)),
100*(AK462-MINIFS(AK:AK,$E:$E,$E462))/(MAXIFS(AK:AK,$E:$E,$E462)-MINIFS(AK:AK,$E:$E,$E462))))</f>
        <v/>
      </c>
      <c r="DA462" s="232" t="str">
        <f t="array" ref="DA462">IF(AL462="","",
IF(INDEX(Settings!$H:$H,MATCH(DA$1,Settings!$G:$G,0))=TRUE,
100-100*(AL462-MINIFS(AL:AL,$E:$E,$E462))/(MAXIFS(AL:AL,$E:$E,$E462)-MINIFS(AL:AL,$E:$E,$E462)),
100*(AL462-MINIFS(AL:AL,$E:$E,$E462))/(MAXIFS(AL:AL,$E:$E,$E462)-MINIFS(AL:AL,$E:$E,$E462))))</f>
        <v/>
      </c>
      <c r="DB462" s="232" t="str">
        <f t="array" ref="DB462">IF(AM462="","",
IF(INDEX(Settings!$H:$H,MATCH(DB$1,Settings!$G:$G,0))=TRUE,
100-100*(AM462-MINIFS(AM:AM,$E:$E,$E462))/(MAXIFS(AM:AM,$E:$E,$E462)-MINIFS(AM:AM,$E:$E,$E462)),
100*(AM462-MINIFS(AM:AM,$E:$E,$E462))/(MAXIFS(AM:AM,$E:$E,$E462)-MINIFS(AM:AM,$E:$E,$E462))))</f>
        <v/>
      </c>
      <c r="DC462" s="232" t="str">
        <f t="array" ref="DC462">IF(AN462="","",
IF(INDEX(Settings!$H:$H,MATCH(DC$1,Settings!$G:$G,0))=TRUE,
100-100*(AN462-MINIFS(AN:AN,$E:$E,$E462))/(MAXIFS(AN:AN,$E:$E,$E462)-MINIFS(AN:AN,$E:$E,$E462)),
100*(AN462-MINIFS(AN:AN,$E:$E,$E462))/(MAXIFS(AN:AN,$E:$E,$E462)-MINIFS(AN:AN,$E:$E,$E462))))</f>
        <v/>
      </c>
      <c r="DD462" s="232" t="str">
        <f t="array" ref="DD462">IF(AO462="","",
IF(INDEX(Settings!$H:$H,MATCH(DD$1,Settings!$G:$G,0))=TRUE,
100-100*(AO462-MINIFS(AO:AO,$E:$E,$E462))/(MAXIFS(AO:AO,$E:$E,$E462)-MINIFS(AO:AO,$E:$E,$E462)),
100*(AO462-MINIFS(AO:AO,$E:$E,$E462))/(MAXIFS(AO:AO,$E:$E,$E462)-MINIFS(AO:AO,$E:$E,$E462))))</f>
        <v/>
      </c>
      <c r="DE462" s="232" t="str">
        <f t="array" ref="DE462">IF(AP462="","",
IF(INDEX(Settings!$H:$H,MATCH(DE$1,Settings!$G:$G,0))=TRUE,
100-100*(AP462-MINIFS(AP:AP,$E:$E,$E462))/(MAXIFS(AP:AP,$E:$E,$E462)-MINIFS(AP:AP,$E:$E,$E462)),
100*(AP462-MINIFS(AP:AP,$E:$E,$E462))/(MAXIFS(AP:AP,$E:$E,$E462)-MINIFS(AP:AP,$E:$E,$E462))))</f>
        <v/>
      </c>
      <c r="DF462" s="232" t="str">
        <f t="array" ref="DF462">IF(AQ462="","",
IF(INDEX(Settings!$H:$H,MATCH(DF$1,Settings!$G:$G,0))=TRUE,
100-100*(AQ462-MINIFS(AQ:AQ,$E:$E,$E462))/(MAXIFS(AQ:AQ,$E:$E,$E462)-MINIFS(AQ:AQ,$E:$E,$E462)),
100*(AQ462-MINIFS(AQ:AQ,$E:$E,$E462))/(MAXIFS(AQ:AQ,$E:$E,$E462)-MINIFS(AQ:AQ,$E:$E,$E462))))</f>
        <v/>
      </c>
      <c r="DG462" s="232" t="str">
        <f t="array" ref="DG462">IF(AR462="","",
IF(INDEX(Settings!$H:$H,MATCH(DG$1,Settings!$G:$G,0))=TRUE,
100-100*(AR462-MINIFS(AR:AR,$E:$E,$E462))/(MAXIFS(AR:AR,$E:$E,$E462)-MINIFS(AR:AR,$E:$E,$E462)),
100*(AR462-MINIFS(AR:AR,$E:$E,$E462))/(MAXIFS(AR:AR,$E:$E,$E462)-MINIFS(AR:AR,$E:$E,$E462))))</f>
        <v/>
      </c>
      <c r="DH462" s="232" t="str">
        <f t="array" ref="DH462">IF(AS462="","",
IF(INDEX(Settings!$H:$H,MATCH(DH$1,Settings!$G:$G,0))=TRUE,
100-100*(AS462-MINIFS(AS:AS,$E:$E,$E462))/(MAXIFS(AS:AS,$E:$E,$E462)-MINIFS(AS:AS,$E:$E,$E462)),
100*(AS462-MINIFS(AS:AS,$E:$E,$E462))/(MAXIFS(AS:AS,$E:$E,$E462)-MINIFS(AS:AS,$E:$E,$E462))))</f>
        <v/>
      </c>
      <c r="DI462" s="232" t="str">
        <f t="array" ref="DI462">IF(AT462="","",
IF(INDEX(Settings!$H:$H,MATCH(DI$1,Settings!$G:$G,0))=TRUE,
100-100*(AT462-MINIFS(AT:AT,$E:$E,$E462))/(MAXIFS(AT:AT,$E:$E,$E462)-MINIFS(AT:AT,$E:$E,$E462)),
100*(AT462-MINIFS(AT:AT,$E:$E,$E462))/(MAXIFS(AT:AT,$E:$E,$E462)-MINIFS(AT:AT,$E:$E,$E462))))</f>
        <v/>
      </c>
      <c r="DJ462" s="232" t="str">
        <f t="array" ref="DJ462">IF(AU462="","",
IF(INDEX(Settings!$H:$H,MATCH(DJ$1,Settings!$G:$G,0))=TRUE,
100-100*(AU462-MINIFS(AU:AU,$E:$E,$E462))/(MAXIFS(AU:AU,$E:$E,$E462)-MINIFS(AU:AU,$E:$E,$E462)),
100*(AU462-MINIFS(AU:AU,$E:$E,$E462))/(MAXIFS(AU:AU,$E:$E,$E462)-MINIFS(AU:AU,$E:$E,$E462))))</f>
        <v/>
      </c>
      <c r="DK462" s="232" t="str">
        <f t="array" ref="DK462">IF(AV462="","",
IF(INDEX(Settings!$H:$H,MATCH(DK$1,Settings!$G:$G,0))=TRUE,
100-100*(AV462-MINIFS(AV:AV,$E:$E,$E462))/(MAXIFS(AV:AV,$E:$E,$E462)-MINIFS(AV:AV,$E:$E,$E462)),
100*(AV462-MINIFS(AV:AV,$E:$E,$E462))/(MAXIFS(AV:AV,$E:$E,$E462)-MINIFS(AV:AV,$E:$E,$E462))))</f>
        <v/>
      </c>
      <c r="DL462" s="232" t="str">
        <f t="array" ref="DL462">IF(AW462="","",
IF(INDEX(Settings!$H:$H,MATCH(DL$1,Settings!$G:$G,0))=TRUE,
100-100*(AW462-MINIFS(AW:AW,$E:$E,$E462))/(MAXIFS(AW:AW,$E:$E,$E462)-MINIFS(AW:AW,$E:$E,$E462)),
100*(AW462-MINIFS(AW:AW,$E:$E,$E462))/(MAXIFS(AW:AW,$E:$E,$E462)-MINIFS(AW:AW,$E:$E,$E462))))</f>
        <v/>
      </c>
      <c r="DM462" s="232" t="str">
        <f t="array" ref="DM462">IF(AX462="","",
IF(INDEX(Settings!$H:$H,MATCH(DM$1,Settings!$G:$G,0))=TRUE,
100-100*(AX462-MINIFS(AX:AX,$E:$E,$E462))/(MAXIFS(AX:AX,$E:$E,$E462)-MINIFS(AX:AX,$E:$E,$E462)),
100*(AX462-MINIFS(AX:AX,$E:$E,$E462))/(MAXIFS(AX:AX,$E:$E,$E462)-MINIFS(AX:AX,$E:$E,$E462))))</f>
        <v/>
      </c>
      <c r="DN462" s="232" t="str">
        <f t="array" ref="DN462">IF(AY462="","",
IF(INDEX(Settings!$H:$H,MATCH(DN$1,Settings!$G:$G,0))=TRUE,
100-100*(AY462-MINIFS(AY:AY,$E:$E,$E462))/(MAXIFS(AY:AY,$E:$E,$E462)-MINIFS(AY:AY,$E:$E,$E462)),
100*(AY462-MINIFS(AY:AY,$E:$E,$E462))/(MAXIFS(AY:AY,$E:$E,$E462)-MINIFS(AY:AY,$E:$E,$E462))))</f>
        <v/>
      </c>
      <c r="DO462" s="232" t="str">
        <f t="array" ref="DO462">IF(AZ462="","",
IF(INDEX(Settings!$H:$H,MATCH(DO$1,Settings!$G:$G,0))=TRUE,
100-100*(AZ462-MINIFS(AZ:AZ,$E:$E,$E462))/(MAXIFS(AZ:AZ,$E:$E,$E462)-MINIFS(AZ:AZ,$E:$E,$E462)),
100*(AZ462-MINIFS(AZ:AZ,$E:$E,$E462))/(MAXIFS(AZ:AZ,$E:$E,$E462)-MINIFS(AZ:AZ,$E:$E,$E462))))</f>
        <v/>
      </c>
      <c r="DP462" s="232" t="str">
        <f t="array" ref="DP462">IF(BA462="","",
IF(INDEX(Settings!$H:$H,MATCH(DP$1,Settings!$G:$G,0))=TRUE,
100-100*(BA462-MINIFS(BA:BA,$E:$E,$E462))/(MAXIFS(BA:BA,$E:$E,$E462)-MINIFS(BA:BA,$E:$E,$E462)),
100*(BA462-MINIFS(BA:BA,$E:$E,$E462))/(MAXIFS(BA:BA,$E:$E,$E462)-MINIFS(BA:BA,$E:$E,$E462))))</f>
        <v/>
      </c>
      <c r="DQ462" s="232" t="str">
        <f t="array" ref="DQ462">IF(BB462="","",
IF(INDEX(Settings!$H:$H,MATCH(DQ$1,Settings!$G:$G,0))=TRUE,
100-100*(BB462-MINIFS(BB:BB,$E:$E,$E462))/(MAXIFS(BB:BB,$E:$E,$E462)-MINIFS(BB:BB,$E:$E,$E462)),
100*(BB462-MINIFS(BB:BB,$E:$E,$E462))/(MAXIFS(BB:BB,$E:$E,$E462)-MINIFS(BB:BB,$E:$E,$E462))))</f>
        <v/>
      </c>
      <c r="DR462" s="232" t="str">
        <f t="array" ref="DR462">IF(BC462="","",
IF(INDEX(Settings!$H:$H,MATCH(DR$1,Settings!$G:$G,0))=TRUE,
100-100*(BC462-MINIFS(BC:BC,$E:$E,$E462))/(MAXIFS(BC:BC,$E:$E,$E462)-MINIFS(BC:BC,$E:$E,$E462)),
100*(BC462-MINIFS(BC:BC,$E:$E,$E462))/(MAXIFS(BC:BC,$E:$E,$E462)-MINIFS(BC:BC,$E:$E,$E462))))</f>
        <v/>
      </c>
      <c r="DS462" s="232" t="str">
        <f t="array" ref="DS462">IF(BD462="","",
IF(INDEX(Settings!$H:$H,MATCH(DS$1,Settings!$G:$G,0))=TRUE,
100-100*(BD462-MINIFS(BD:BD,$E:$E,$E462))/(MAXIFS(BD:BD,$E:$E,$E462)-MINIFS(BD:BD,$E:$E,$E462)),
100*(BD462-MINIFS(BD:BD,$E:$E,$E462))/(MAXIFS(BD:BD,$E:$E,$E462)-MINIFS(BD:BD,$E:$E,$E462))))</f>
        <v/>
      </c>
      <c r="DT462" s="232" t="str">
        <f t="array" ref="DT462">IF(BE462="","",
IF(INDEX(Settings!$H:$H,MATCH(DT$1,Settings!$G:$G,0))=TRUE,
100-100*(BE462-MINIFS(BE:BE,$E:$E,$E462))/(MAXIFS(BE:BE,$E:$E,$E462)-MINIFS(BE:BE,$E:$E,$E462)),
100*(BE462-MINIFS(BE:BE,$E:$E,$E462))/(MAXIFS(BE:BE,$E:$E,$E462)-MINIFS(BE:BE,$E:$E,$E462))))</f>
        <v/>
      </c>
      <c r="DU462" s="232" t="str">
        <f t="array" ref="DU462">IF(BF462="","",
IF(INDEX(Settings!$H:$H,MATCH(DU$1,Settings!$G:$G,0))=TRUE,
100-100*(BF462-MINIFS(BF:BF,$E:$E,$E462))/(MAXIFS(BF:BF,$E:$E,$E462)-MINIFS(BF:BF,$E:$E,$E462)),
100*(BF462-MINIFS(BF:BF,$E:$E,$E462))/(MAXIFS(BF:BF,$E:$E,$E462)-MINIFS(BF:BF,$E:$E,$E462))))</f>
        <v/>
      </c>
      <c r="DV462" s="232" t="str">
        <f t="array" ref="DV462">IF(BG462="","",
IF(INDEX(Settings!$H:$H,MATCH(DV$1,Settings!$G:$G,0))=TRUE,
100-100*(BG462-MINIFS(BG:BG,$E:$E,$E462))/(MAXIFS(BG:BG,$E:$E,$E462)-MINIFS(BG:BG,$E:$E,$E462)),
100*(BG462-MINIFS(BG:BG,$E:$E,$E462))/(MAXIFS(BG:BG,$E:$E,$E462)-MINIFS(BG:BG,$E:$E,$E462))))</f>
        <v/>
      </c>
      <c r="DW462" s="232" t="str">
        <f t="array" ref="DW462">IF(BH462="","",
IF(INDEX(Settings!$H:$H,MATCH(DW$1,Settings!$G:$G,0))=TRUE,
100-100*(BH462-MINIFS(BH:BH,$E:$E,$E462))/(MAXIFS(BH:BH,$E:$E,$E462)-MINIFS(BH:BH,$E:$E,$E462)),
100*(BH462-MINIFS(BH:BH,$E:$E,$E462))/(MAXIFS(BH:BH,$E:$E,$E462)-MINIFS(BH:BH,$E:$E,$E462))))</f>
        <v/>
      </c>
      <c r="DX462" s="232" t="str">
        <f t="array" ref="DX462">IF(BI462="","",
IF(INDEX(Settings!$H:$H,MATCH(DX$1,Settings!$G:$G,0))=TRUE,
100-100*(BI462-MINIFS(BI:BI,$E:$E,$E462))/(MAXIFS(BI:BI,$E:$E,$E462)-MINIFS(BI:BI,$E:$E,$E462)),
100*(BI462-MINIFS(BI:BI,$E:$E,$E462))/(MAXIFS(BI:BI,$E:$E,$E462)-MINIFS(BI:BI,$E:$E,$E462))))</f>
        <v/>
      </c>
      <c r="DY462" s="232" t="str">
        <f t="array" ref="DY462">IF(BJ462="","",
IF(INDEX(Settings!$H:$H,MATCH(DY$1,Settings!$G:$G,0))=TRUE,
100-100*(BJ462-MINIFS(BJ:BJ,$E:$E,$E462))/(MAXIFS(BJ:BJ,$E:$E,$E462)-MINIFS(BJ:BJ,$E:$E,$E462)),
100*(BJ462-MINIFS(BJ:BJ,$E:$E,$E462))/(MAXIFS(BJ:BJ,$E:$E,$E462)-MINIFS(BJ:BJ,$E:$E,$E462))))</f>
        <v/>
      </c>
      <c r="DZ462" s="234"/>
      <c r="EA462" s="234"/>
      <c r="EB462" s="234" t="str">
        <f t="shared" si="8"/>
        <v/>
      </c>
      <c r="EC462" s="234" t="str">
        <f t="shared" si="9"/>
        <v/>
      </c>
      <c r="ED462" s="234" t="str">
        <f t="shared" si="10"/>
        <v/>
      </c>
      <c r="EE462" s="234" t="str">
        <f t="shared" si="11"/>
        <v/>
      </c>
      <c r="EF462" s="234" t="str">
        <f t="shared" si="12"/>
        <v/>
      </c>
      <c r="EG462" s="234" t="str">
        <f t="shared" si="13"/>
        <v/>
      </c>
      <c r="EH462" s="234"/>
      <c r="EI462" s="234"/>
      <c r="EJ462" s="234"/>
      <c r="EK462" s="234"/>
      <c r="EL462" s="234"/>
      <c r="EM462" s="234"/>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3" t="str">
        <f t="shared" si="14"/>
        <v/>
      </c>
      <c r="N463" s="49"/>
      <c r="O463" s="49"/>
      <c r="P463" s="49"/>
      <c r="Q463" s="49"/>
      <c r="R463" s="49"/>
      <c r="S463" s="222" t="str">
        <f>IFERROR(VLOOKUP(AF463, 'YOYO IR Scores'!A:C, 3, FALSE), "")
</f>
        <v/>
      </c>
      <c r="T463" s="49"/>
      <c r="U463" s="49"/>
      <c r="V463" s="49"/>
      <c r="W463" s="49"/>
      <c r="X463" s="224" t="str">
        <f t="shared" si="4"/>
        <v/>
      </c>
      <c r="Y463" s="225" t="str">
        <f t="shared" si="5"/>
        <v/>
      </c>
      <c r="Z463" s="225" t="str">
        <f t="shared" si="6"/>
        <v/>
      </c>
      <c r="AA463" s="224" t="str">
        <f t="shared" si="7"/>
        <v/>
      </c>
      <c r="AB463" s="223"/>
      <c r="AC463" s="223"/>
      <c r="AD463" s="223"/>
      <c r="AE463" s="223" t="str">
        <f>IFERROR(VLOOKUP(AF463, 'YOYO IR Scores'!A:C, 2, FALSE), "")</f>
        <v/>
      </c>
      <c r="AF463" s="223"/>
      <c r="AG463" s="223"/>
      <c r="AH463" s="223"/>
      <c r="AI463" s="223"/>
      <c r="AJ463" s="223"/>
      <c r="AK463" s="223"/>
      <c r="AL463" s="223"/>
      <c r="AM463" s="223"/>
      <c r="AN463" s="223"/>
      <c r="AO463" s="223"/>
      <c r="AP463" s="223"/>
      <c r="AQ463" s="223"/>
      <c r="AR463" s="223"/>
      <c r="AS463" s="223"/>
      <c r="AT463" s="223"/>
      <c r="AU463" s="223"/>
      <c r="AV463" s="223"/>
      <c r="AW463" s="223"/>
      <c r="AX463" s="223"/>
      <c r="AY463" s="223"/>
      <c r="AZ463" s="223"/>
      <c r="BA463" s="223"/>
      <c r="BB463" s="223"/>
      <c r="BC463" s="223"/>
      <c r="BD463" s="223"/>
      <c r="BE463" s="223"/>
      <c r="BF463" s="223"/>
      <c r="BG463" s="223"/>
      <c r="BH463" s="223"/>
      <c r="BI463" s="223"/>
      <c r="BJ463" s="223"/>
      <c r="BK463" s="223" t="str">
        <f t="array" ref="BK463">IF(J463="","",
IF(INDEX(Settings!$H:$H,MATCH(BY$1,Settings!$G:$G,0))=TRUE,
100-100*(J463-MIN(J:J))/(MAX(J:J)-MIN(J:J)),
100*(J463-MIN(J:J))/(MAX(J:J)-MIN(J:J))))</f>
        <v/>
      </c>
      <c r="BL463" s="223" t="str">
        <f t="array" ref="BL463">IF(J463="","",
IF(INDEX(Settings!$H:$H,MATCH(BY$1,Settings!$G:$G,0))=TRUE,
100-100*(J463-MINIFS(J:J,$E:$E,$E463))/(MAXIFS(J:J,$E:$E,$E463)-MINIFS(J:J,$E:$E,$E463)),
100*(J463-MINIFS(J:J,$E:$E,$E463))/(MAXIFS(J:J,$E:$E,$E463)-MINIFS(J:J,$E:$E,$E463))))</f>
        <v/>
      </c>
      <c r="BM463" s="223"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4" t="str">
        <f t="array" ref="BQ463">IF(J463="","",
IF(INDEX(Settings!$H:$H,MATCH(BY$1,Settings!$G:$G,0))=TRUE,
-1*(J463-AVERAGE(J:J))/STDEV(J:J),
(J463-AVERAGE(J:J))/STDEV(J:J)))</f>
        <v/>
      </c>
      <c r="BR463" s="224" t="str">
        <f>IFERROR(__xludf.DUMMYFUNCTION("IF(J463="""","""",
IF(INDEX(Settings!$H:$H,MATCH(BY$1,Settings!$G:$G,0))=TRUE,
-1*(J463-AVERAGEIFS(J:J,$E:$E,$E463))/STDEV(FILTER(J:J,$E:$E=$E463)),
(J463-AVERAGEIFS(J:J,$E:$E,$E463))/STDEV(FILTER(J:J,$E:$E=$E463))))"),"")</f>
        <v/>
      </c>
      <c r="BS463" s="224"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3" t="str">
        <f t="array" ref="BY463">IF(J463="","",
IF(INDEX(Settings!$H:$H,MATCH(BY$1,Settings!$G:$G,0))=TRUE,
100-100*(J463-MINIFS(J:J,$E:$E,$E463))/(MAXIFS(J:J,$E:$E,$E463)-MINIFS(J:J,$E:$E,$E463)),
100*(J463-MINIFS(J:J,$E:$E,$E463))/(MAXIFS(J:J,$E:$E,$E463)-MINIFS(J:J,$E:$E,$E463))))</f>
        <v/>
      </c>
      <c r="BZ463" s="223" t="str">
        <f t="array" ref="BZ463">IF(K463="","",
IF(INDEX(Settings!$H:$H,MATCH(BZ$1,Settings!$G:$G,0))=TRUE,
100-100*(K463-MINIFS(K:K,$E:$E,$E463))/(MAXIFS(K:K,$E:$E,$E463)-MINIFS(K:K,$E:$E,$E463)),
100*(K463-MINIFS(K:K,$E:$E,$E463))/(MAXIFS(K:K,$E:$E,$E463)-MINIFS(K:K,$E:$E,$E463))))</f>
        <v/>
      </c>
      <c r="CA463" s="223" t="str">
        <f t="array" ref="CA463">IF(L463="","",
IF(INDEX(Settings!$H:$H,MATCH(CA$1,Settings!$G:$G,0))=TRUE,
100-100*(L463-MINIFS(L:L,$E:$E,$E463))/(MAXIFS(L:L,$E:$E,$E463)-MINIFS(L:L,$E:$E,$E463)),
100*(L463-MINIFS(L:L,$E:$E,$E463))/(MAXIFS(L:L,$E:$E,$E463)-MINIFS(L:L,$E:$E,$E463))))</f>
        <v/>
      </c>
      <c r="CB463" s="223" t="str">
        <f t="array" ref="CB463">IF(M463="","",
IF(INDEX(Settings!$H:$H,MATCH(CB$1,Settings!$G:$G,0))=TRUE,
100-100*(M463-MINIFS(M:M,$E:$E,$E463))/(MAXIFS(M:M,$E:$E,$E463)-MINIFS(M:M,$E:$E,$E463)),
100*(M463-MINIFS(M:M,$E:$E,$E463))/(MAXIFS(M:M,$E:$E,$E463)-MINIFS(M:M,$E:$E,$E463))))</f>
        <v/>
      </c>
      <c r="CC463" s="223" t="str">
        <f t="array" ref="CC463">IF(N463="","",
IF(INDEX(Settings!$H:$H,MATCH(CC$1,Settings!$G:$G,0))=TRUE,
100-100*(N463-MINIFS(N:N,$E:$E,$E463))/(MAXIFS(N:N,$E:$E,$E463)-MINIFS(N:N,$E:$E,$E463)),
100*(N463-MINIFS(N:N,$E:$E,$E463))/(MAXIFS(N:N,$E:$E,$E463)-MINIFS(N:N,$E:$E,$E463))))</f>
        <v/>
      </c>
      <c r="CD463" s="223" t="str">
        <f t="array" ref="CD463">IF(O463="","",
IF(INDEX(Settings!$H:$H,MATCH(CD$1,Settings!$G:$G,0))=TRUE,
100-100*(O463-MINIFS(O:O,$E:$E,$E463))/(MAXIFS(O:O,$E:$E,$E463)-MINIFS(O:O,$E:$E,$E463)),
100*(O463-MINIFS(O:O,$E:$E,$E463))/(MAXIFS(O:O,$E:$E,$E463)-MINIFS(O:O,$E:$E,$E463))))</f>
        <v/>
      </c>
      <c r="CE463" s="223" t="str">
        <f t="array" ref="CE463">IF(P463="","",
IF(INDEX(Settings!$H:$H,MATCH(CE$1,Settings!$G:$G,0))=TRUE,
100-100*(P463-MINIFS(P:P,$E:$E,$E463))/(MAXIFS(P:P,$E:$E,$E463)-MINIFS(P:P,$E:$E,$E463)),
100*(P463-MINIFS(P:P,$E:$E,$E463))/(MAXIFS(P:P,$E:$E,$E463)-MINIFS(P:P,$E:$E,$E463))))</f>
        <v/>
      </c>
      <c r="CF463" s="223" t="str">
        <f t="array" ref="CF463">IF(Q463="","",
IF(INDEX(Settings!$H:$H,MATCH(CF$1,Settings!$G:$G,0))=TRUE,
100-100*(Q463-MINIFS(Q:Q,$E:$E,$E463))/(MAXIFS(Q:Q,$E:$E,$E463)-MINIFS(Q:Q,$E:$E,$E463)),
100*(Q463-MINIFS(Q:Q,$E:$E,$E463))/(MAXIFS(Q:Q,$E:$E,$E463)-MINIFS(Q:Q,$E:$E,$E463))))</f>
        <v/>
      </c>
      <c r="CG463" s="223" t="str">
        <f t="array" ref="CG463">IF(R463="","",
IF(INDEX(Settings!$H:$H,MATCH(CG$1,Settings!$G:$G,0))=TRUE,
100-100*(R463-MINIFS(R:R,$E:$E,$E463))/(MAXIFS(R:R,$E:$E,$E463)-MINIFS(R:R,$E:$E,$E463)),
100*(R463-MINIFS(R:R,$E:$E,$E463))/(MAXIFS(R:R,$E:$E,$E463)-MINIFS(R:R,$E:$E,$E463))))</f>
        <v/>
      </c>
      <c r="CH463" s="223" t="str">
        <f t="array" ref="CH463">IF(S463="","",
IF(INDEX(Settings!$H:$H,MATCH(CH$1,Settings!$G:$G,0))=TRUE,
100-100*(S463-MINIFS(S:S,$E:$E,$E463))/(MAXIFS(S:S,$E:$E,$E463)-MINIFS(S:S,$E:$E,$E463)),
100*(S463-MINIFS(S:S,$E:$E,$E463))/(MAXIFS(S:S,$E:$E,$E463)-MINIFS(S:S,$E:$E,$E463))))</f>
        <v/>
      </c>
      <c r="CI463" s="223" t="str">
        <f t="array" ref="CI463">IF(T463="","",
IF(INDEX(Settings!$H:$H,MATCH(CI$1,Settings!$G:$G,0))=TRUE,
100-100*(T463-MINIFS(T:T,$E:$E,$E463))/(MAXIFS(T:T,$E:$E,$E463)-MINIFS(T:T,$E:$E,$E463)),
100*(T463-MINIFS(T:T,$E:$E,$E463))/(MAXIFS(T:T,$E:$E,$E463)-MINIFS(T:T,$E:$E,$E463))))</f>
        <v/>
      </c>
      <c r="CJ463" s="223" t="str">
        <f t="array" ref="CJ463">IF(U463="","",
IF(INDEX(Settings!$H:$H,MATCH(CJ$1,Settings!$G:$G,0))=TRUE,
100-100*(U463-MINIFS(U:U,$E:$E,$E463))/(MAXIFS(U:U,$E:$E,$E463)-MINIFS(U:U,$E:$E,$E463)),
100*(U463-MINIFS(U:U,$E:$E,$E463))/(MAXIFS(U:U,$E:$E,$E463)-MINIFS(U:U,$E:$E,$E463))))</f>
        <v/>
      </c>
      <c r="CK463" s="223" t="str">
        <f t="array" ref="CK463">IF(V463="","",
IF(INDEX(Settings!$H:$H,MATCH(CK$1,Settings!$G:$G,0))=TRUE,
100-100*(V463-MINIFS(V:V,$E:$E,$E463))/(MAXIFS(V:V,$E:$E,$E463)-MINIFS(V:V,$E:$E,$E463)),
100*(V463-MINIFS(V:V,$E:$E,$E463))/(MAXIFS(V:V,$E:$E,$E463)-MINIFS(V:V,$E:$E,$E463))))</f>
        <v/>
      </c>
      <c r="CL463" s="223" t="str">
        <f t="array" ref="CL463">IF(W463="","",
IF(INDEX(Settings!$H:$H,MATCH(CL$1,Settings!$G:$G,0))=TRUE,
100-100*(W463-MINIFS(W:W,$E:$E,$E463))/(MAXIFS(W:W,$E:$E,$E463)-MINIFS(W:W,$E:$E,$E463)),
100*(W463-MINIFS(W:W,$E:$E,$E463))/(MAXIFS(W:W,$E:$E,$E463)-MINIFS(W:W,$E:$E,$E463))))</f>
        <v/>
      </c>
      <c r="CM463" s="223" t="str">
        <f t="array" ref="CM463">IF(X463="","",
IF(INDEX(Settings!$H:$H,MATCH(CM$1,Settings!$G:$G,0))=TRUE,
100-100*(X463-MINIFS(X:X,$E:$E,$E463))/(MAXIFS(X:X,$E:$E,$E463)-MINIFS(X:X,$E:$E,$E463)),
100*(X463-MINIFS(X:X,$E:$E,$E463))/(MAXIFS(X:X,$E:$E,$E463)-MINIFS(X:X,$E:$E,$E463))))</f>
        <v/>
      </c>
      <c r="CN463" s="223" t="str">
        <f t="array" ref="CN463">IF(Y463="","",
IF(INDEX(Settings!$H:$H,MATCH(CN$1,Settings!$G:$G,0))=TRUE,
100-100*(Y463-MINIFS(Y:Y,$E:$E,$E463))/(MAXIFS(Y:Y,$E:$E,$E463)-MINIFS(Y:Y,$E:$E,$E463)),
100*(Y463-MINIFS(Y:Y,$E:$E,$E463))/(MAXIFS(Y:Y,$E:$E,$E463)-MINIFS(Y:Y,$E:$E,$E463))))</f>
        <v/>
      </c>
      <c r="CO463" s="223" t="str">
        <f t="array" ref="CO463">IF(Z463="","",
IF(INDEX(Settings!$H:$H,MATCH(CO$1,Settings!$G:$G,0))=TRUE,
100-100*(Z463-MINIFS(Z:Z,$E:$E,$E463))/(MAXIFS(Z:Z,$E:$E,$E463)-MINIFS(Z:Z,$E:$E,$E463)),
100*(Z463-MINIFS(Z:Z,$E:$E,$E463))/(MAXIFS(Z:Z,$E:$E,$E463)-MINIFS(Z:Z,$E:$E,$E463))))</f>
        <v/>
      </c>
      <c r="CP463" s="223" t="str">
        <f t="array" ref="CP463">IF(AA463="","",
IF(INDEX(Settings!$H:$H,MATCH(CP$1,Settings!$G:$G,0))=TRUE,
100-100*(AA463-MINIFS(AA:AA,$E:$E,$E463))/(MAXIFS(AA:AA,$E:$E,$E463)-MINIFS(AA:AA,$E:$E,$E463)),
100*(AA463-MINIFS(AA:AA,$E:$E,$E463))/(MAXIFS(AA:AA,$E:$E,$E463)-MINIFS(AA:AA,$E:$E,$E463))))</f>
        <v/>
      </c>
      <c r="CQ463" s="223" t="str">
        <f t="array" ref="CQ463">IF(AB463="","",
IF(INDEX(Settings!$H:$H,MATCH(CQ$1,Settings!$G:$G,0))=TRUE,
100-100*(AB463-MINIFS(AB:AB,$E:$E,$E463))/(MAXIFS(AB:AB,$E:$E,$E463)-MINIFS(AB:AB,$E:$E,$E463)),
100*(AB463-MINIFS(AB:AB,$E:$E,$E463))/(MAXIFS(AB:AB,$E:$E,$E463)-MINIFS(AB:AB,$E:$E,$E463))))</f>
        <v/>
      </c>
      <c r="CR463" s="223" t="str">
        <f t="array" ref="CR463">IF(AC463="","",
IF(INDEX(Settings!$H:$H,MATCH(CR$1,Settings!$G:$G,0))=TRUE,
100-100*(AC463-MINIFS(AC:AC,$E:$E,$E463))/(MAXIFS(AC:AC,$E:$E,$E463)-MINIFS(AC:AC,$E:$E,$E463)),
100*(AC463-MINIFS(AC:AC,$E:$E,$E463))/(MAXIFS(AC:AC,$E:$E,$E463)-MINIFS(AC:AC,$E:$E,$E463))))</f>
        <v/>
      </c>
      <c r="CS463" s="223" t="str">
        <f t="array" ref="CS463">IF(AD463="","",
IF(INDEX(Settings!$H:$H,MATCH(CS$1,Settings!$G:$G,0))=TRUE,
100-100*(AD463-MINIFS(AD:AD,$E:$E,$E463))/(MAXIFS(AD:AD,$E:$E,$E463)-MINIFS(AD:AD,$E:$E,$E463)),
100*(AD463-MINIFS(AD:AD,$E:$E,$E463))/(MAXIFS(AD:AD,$E:$E,$E463)-MINIFS(AD:AD,$E:$E,$E463))))</f>
        <v/>
      </c>
      <c r="CT463" s="223" t="str">
        <f t="array" ref="CT463">IF(AE463="","",
IF(INDEX(Settings!$H:$H,MATCH(CT$1,Settings!$G:$G,0))=TRUE,
100-100*(AE463-MINIFS(AE:AE,$E:$E,$E463))/(MAXIFS(AE:AE,$E:$E,$E463)-MINIFS(AE:AE,$E:$E,$E463)),
100*(AE463-MINIFS(AE:AE,$E:$E,$E463))/(MAXIFS(AE:AE,$E:$E,$E463)-MINIFS(AE:AE,$E:$E,$E463))))</f>
        <v/>
      </c>
      <c r="CU463" s="223" t="str">
        <f t="array" ref="CU463">IF(AF463="","",
IF(INDEX(Settings!$H:$H,MATCH(CU$1,Settings!$G:$G,0))=TRUE,
100-100*(AF463-MINIFS(AF:AF,$E:$E,$E463))/(MAXIFS(AF:AF,$E:$E,$E463)-MINIFS(AF:AF,$E:$E,$E463)),
100*(AF463-MINIFS(AF:AF,$E:$E,$E463))/(MAXIFS(AF:AF,$E:$E,$E463)-MINIFS(AF:AF,$E:$E,$E463))))</f>
        <v/>
      </c>
      <c r="CV463" s="223" t="str">
        <f t="array" ref="CV463">IF(AG463="","",
IF(INDEX(Settings!$H:$H,MATCH(CV$1,Settings!$G:$G,0))=TRUE,
100-100*(AG463-MINIFS(AG:AG,$E:$E,$E463))/(MAXIFS(AG:AG,$E:$E,$E463)-MINIFS(AG:AG,$E:$E,$E463)),
100*(AG463-MINIFS(AG:AG,$E:$E,$E463))/(MAXIFS(AG:AG,$E:$E,$E463)-MINIFS(AG:AG,$E:$E,$E463))))</f>
        <v/>
      </c>
      <c r="CW463" s="223" t="str">
        <f t="array" ref="CW463">IF(AH463="","",
IF(INDEX(Settings!$H:$H,MATCH(CW$1,Settings!$G:$G,0))=TRUE,
100-100*(AH463-MINIFS(AH:AH,$E:$E,$E463))/(MAXIFS(AH:AH,$E:$E,$E463)-MINIFS(AH:AH,$E:$E,$E463)),
100*(AH463-MINIFS(AH:AH,$E:$E,$E463))/(MAXIFS(AH:AH,$E:$E,$E463)-MINIFS(AH:AH,$E:$E,$E463))))</f>
        <v/>
      </c>
      <c r="CX463" s="223" t="str">
        <f t="array" ref="CX463">IF(AI463="","",
IF(INDEX(Settings!$H:$H,MATCH(CX$1,Settings!$G:$G,0))=TRUE,
100-100*(AI463-MINIFS(AI:AI,$E:$E,$E463))/(MAXIFS(AI:AI,$E:$E,$E463)-MINIFS(AI:AI,$E:$E,$E463)),
100*(AI463-MINIFS(AI:AI,$E:$E,$E463))/(MAXIFS(AI:AI,$E:$E,$E463)-MINIFS(AI:AI,$E:$E,$E463))))</f>
        <v/>
      </c>
      <c r="CY463" s="223" t="str">
        <f t="array" ref="CY463">IF(AJ463="","",
IF(INDEX(Settings!$H:$H,MATCH(CY$1,Settings!$G:$G,0))=TRUE,
100-100*(AJ463-MINIFS(AJ:AJ,$E:$E,$E463))/(MAXIFS(AJ:AJ,$E:$E,$E463)-MINIFS(AJ:AJ,$E:$E,$E463)),
100*(AJ463-MINIFS(AJ:AJ,$E:$E,$E463))/(MAXIFS(AJ:AJ,$E:$E,$E463)-MINIFS(AJ:AJ,$E:$E,$E463))))</f>
        <v/>
      </c>
      <c r="CZ463" s="223" t="str">
        <f t="array" ref="CZ463">IF(AK463="","",
IF(INDEX(Settings!$H:$H,MATCH(CZ$1,Settings!$G:$G,0))=TRUE,
100-100*(AK463-MINIFS(AK:AK,$E:$E,$E463))/(MAXIFS(AK:AK,$E:$E,$E463)-MINIFS(AK:AK,$E:$E,$E463)),
100*(AK463-MINIFS(AK:AK,$E:$E,$E463))/(MAXIFS(AK:AK,$E:$E,$E463)-MINIFS(AK:AK,$E:$E,$E463))))</f>
        <v/>
      </c>
      <c r="DA463" s="223" t="str">
        <f t="array" ref="DA463">IF(AL463="","",
IF(INDEX(Settings!$H:$H,MATCH(DA$1,Settings!$G:$G,0))=TRUE,
100-100*(AL463-MINIFS(AL:AL,$E:$E,$E463))/(MAXIFS(AL:AL,$E:$E,$E463)-MINIFS(AL:AL,$E:$E,$E463)),
100*(AL463-MINIFS(AL:AL,$E:$E,$E463))/(MAXIFS(AL:AL,$E:$E,$E463)-MINIFS(AL:AL,$E:$E,$E463))))</f>
        <v/>
      </c>
      <c r="DB463" s="223" t="str">
        <f t="array" ref="DB463">IF(AM463="","",
IF(INDEX(Settings!$H:$H,MATCH(DB$1,Settings!$G:$G,0))=TRUE,
100-100*(AM463-MINIFS(AM:AM,$E:$E,$E463))/(MAXIFS(AM:AM,$E:$E,$E463)-MINIFS(AM:AM,$E:$E,$E463)),
100*(AM463-MINIFS(AM:AM,$E:$E,$E463))/(MAXIFS(AM:AM,$E:$E,$E463)-MINIFS(AM:AM,$E:$E,$E463))))</f>
        <v/>
      </c>
      <c r="DC463" s="223" t="str">
        <f t="array" ref="DC463">IF(AN463="","",
IF(INDEX(Settings!$H:$H,MATCH(DC$1,Settings!$G:$G,0))=TRUE,
100-100*(AN463-MINIFS(AN:AN,$E:$E,$E463))/(MAXIFS(AN:AN,$E:$E,$E463)-MINIFS(AN:AN,$E:$E,$E463)),
100*(AN463-MINIFS(AN:AN,$E:$E,$E463))/(MAXIFS(AN:AN,$E:$E,$E463)-MINIFS(AN:AN,$E:$E,$E463))))</f>
        <v/>
      </c>
      <c r="DD463" s="223" t="str">
        <f t="array" ref="DD463">IF(AO463="","",
IF(INDEX(Settings!$H:$H,MATCH(DD$1,Settings!$G:$G,0))=TRUE,
100-100*(AO463-MINIFS(AO:AO,$E:$E,$E463))/(MAXIFS(AO:AO,$E:$E,$E463)-MINIFS(AO:AO,$E:$E,$E463)),
100*(AO463-MINIFS(AO:AO,$E:$E,$E463))/(MAXIFS(AO:AO,$E:$E,$E463)-MINIFS(AO:AO,$E:$E,$E463))))</f>
        <v/>
      </c>
      <c r="DE463" s="223" t="str">
        <f t="array" ref="DE463">IF(AP463="","",
IF(INDEX(Settings!$H:$H,MATCH(DE$1,Settings!$G:$G,0))=TRUE,
100-100*(AP463-MINIFS(AP:AP,$E:$E,$E463))/(MAXIFS(AP:AP,$E:$E,$E463)-MINIFS(AP:AP,$E:$E,$E463)),
100*(AP463-MINIFS(AP:AP,$E:$E,$E463))/(MAXIFS(AP:AP,$E:$E,$E463)-MINIFS(AP:AP,$E:$E,$E463))))</f>
        <v/>
      </c>
      <c r="DF463" s="223" t="str">
        <f t="array" ref="DF463">IF(AQ463="","",
IF(INDEX(Settings!$H:$H,MATCH(DF$1,Settings!$G:$G,0))=TRUE,
100-100*(AQ463-MINIFS(AQ:AQ,$E:$E,$E463))/(MAXIFS(AQ:AQ,$E:$E,$E463)-MINIFS(AQ:AQ,$E:$E,$E463)),
100*(AQ463-MINIFS(AQ:AQ,$E:$E,$E463))/(MAXIFS(AQ:AQ,$E:$E,$E463)-MINIFS(AQ:AQ,$E:$E,$E463))))</f>
        <v/>
      </c>
      <c r="DG463" s="223" t="str">
        <f t="array" ref="DG463">IF(AR463="","",
IF(INDEX(Settings!$H:$H,MATCH(DG$1,Settings!$G:$G,0))=TRUE,
100-100*(AR463-MINIFS(AR:AR,$E:$E,$E463))/(MAXIFS(AR:AR,$E:$E,$E463)-MINIFS(AR:AR,$E:$E,$E463)),
100*(AR463-MINIFS(AR:AR,$E:$E,$E463))/(MAXIFS(AR:AR,$E:$E,$E463)-MINIFS(AR:AR,$E:$E,$E463))))</f>
        <v/>
      </c>
      <c r="DH463" s="223" t="str">
        <f t="array" ref="DH463">IF(AS463="","",
IF(INDEX(Settings!$H:$H,MATCH(DH$1,Settings!$G:$G,0))=TRUE,
100-100*(AS463-MINIFS(AS:AS,$E:$E,$E463))/(MAXIFS(AS:AS,$E:$E,$E463)-MINIFS(AS:AS,$E:$E,$E463)),
100*(AS463-MINIFS(AS:AS,$E:$E,$E463))/(MAXIFS(AS:AS,$E:$E,$E463)-MINIFS(AS:AS,$E:$E,$E463))))</f>
        <v/>
      </c>
      <c r="DI463" s="223" t="str">
        <f t="array" ref="DI463">IF(AT463="","",
IF(INDEX(Settings!$H:$H,MATCH(DI$1,Settings!$G:$G,0))=TRUE,
100-100*(AT463-MINIFS(AT:AT,$E:$E,$E463))/(MAXIFS(AT:AT,$E:$E,$E463)-MINIFS(AT:AT,$E:$E,$E463)),
100*(AT463-MINIFS(AT:AT,$E:$E,$E463))/(MAXIFS(AT:AT,$E:$E,$E463)-MINIFS(AT:AT,$E:$E,$E463))))</f>
        <v/>
      </c>
      <c r="DJ463" s="223" t="str">
        <f t="array" ref="DJ463">IF(AU463="","",
IF(INDEX(Settings!$H:$H,MATCH(DJ$1,Settings!$G:$G,0))=TRUE,
100-100*(AU463-MINIFS(AU:AU,$E:$E,$E463))/(MAXIFS(AU:AU,$E:$E,$E463)-MINIFS(AU:AU,$E:$E,$E463)),
100*(AU463-MINIFS(AU:AU,$E:$E,$E463))/(MAXIFS(AU:AU,$E:$E,$E463)-MINIFS(AU:AU,$E:$E,$E463))))</f>
        <v/>
      </c>
      <c r="DK463" s="223" t="str">
        <f t="array" ref="DK463">IF(AV463="","",
IF(INDEX(Settings!$H:$H,MATCH(DK$1,Settings!$G:$G,0))=TRUE,
100-100*(AV463-MINIFS(AV:AV,$E:$E,$E463))/(MAXIFS(AV:AV,$E:$E,$E463)-MINIFS(AV:AV,$E:$E,$E463)),
100*(AV463-MINIFS(AV:AV,$E:$E,$E463))/(MAXIFS(AV:AV,$E:$E,$E463)-MINIFS(AV:AV,$E:$E,$E463))))</f>
        <v/>
      </c>
      <c r="DL463" s="223" t="str">
        <f t="array" ref="DL463">IF(AW463="","",
IF(INDEX(Settings!$H:$H,MATCH(DL$1,Settings!$G:$G,0))=TRUE,
100-100*(AW463-MINIFS(AW:AW,$E:$E,$E463))/(MAXIFS(AW:AW,$E:$E,$E463)-MINIFS(AW:AW,$E:$E,$E463)),
100*(AW463-MINIFS(AW:AW,$E:$E,$E463))/(MAXIFS(AW:AW,$E:$E,$E463)-MINIFS(AW:AW,$E:$E,$E463))))</f>
        <v/>
      </c>
      <c r="DM463" s="223" t="str">
        <f t="array" ref="DM463">IF(AX463="","",
IF(INDEX(Settings!$H:$H,MATCH(DM$1,Settings!$G:$G,0))=TRUE,
100-100*(AX463-MINIFS(AX:AX,$E:$E,$E463))/(MAXIFS(AX:AX,$E:$E,$E463)-MINIFS(AX:AX,$E:$E,$E463)),
100*(AX463-MINIFS(AX:AX,$E:$E,$E463))/(MAXIFS(AX:AX,$E:$E,$E463)-MINIFS(AX:AX,$E:$E,$E463))))</f>
        <v/>
      </c>
      <c r="DN463" s="223" t="str">
        <f t="array" ref="DN463">IF(AY463="","",
IF(INDEX(Settings!$H:$H,MATCH(DN$1,Settings!$G:$G,0))=TRUE,
100-100*(AY463-MINIFS(AY:AY,$E:$E,$E463))/(MAXIFS(AY:AY,$E:$E,$E463)-MINIFS(AY:AY,$E:$E,$E463)),
100*(AY463-MINIFS(AY:AY,$E:$E,$E463))/(MAXIFS(AY:AY,$E:$E,$E463)-MINIFS(AY:AY,$E:$E,$E463))))</f>
        <v/>
      </c>
      <c r="DO463" s="223" t="str">
        <f t="array" ref="DO463">IF(AZ463="","",
IF(INDEX(Settings!$H:$H,MATCH(DO$1,Settings!$G:$G,0))=TRUE,
100-100*(AZ463-MINIFS(AZ:AZ,$E:$E,$E463))/(MAXIFS(AZ:AZ,$E:$E,$E463)-MINIFS(AZ:AZ,$E:$E,$E463)),
100*(AZ463-MINIFS(AZ:AZ,$E:$E,$E463))/(MAXIFS(AZ:AZ,$E:$E,$E463)-MINIFS(AZ:AZ,$E:$E,$E463))))</f>
        <v/>
      </c>
      <c r="DP463" s="223" t="str">
        <f t="array" ref="DP463">IF(BA463="","",
IF(INDEX(Settings!$H:$H,MATCH(DP$1,Settings!$G:$G,0))=TRUE,
100-100*(BA463-MINIFS(BA:BA,$E:$E,$E463))/(MAXIFS(BA:BA,$E:$E,$E463)-MINIFS(BA:BA,$E:$E,$E463)),
100*(BA463-MINIFS(BA:BA,$E:$E,$E463))/(MAXIFS(BA:BA,$E:$E,$E463)-MINIFS(BA:BA,$E:$E,$E463))))</f>
        <v/>
      </c>
      <c r="DQ463" s="223" t="str">
        <f t="array" ref="DQ463">IF(BB463="","",
IF(INDEX(Settings!$H:$H,MATCH(DQ$1,Settings!$G:$G,0))=TRUE,
100-100*(BB463-MINIFS(BB:BB,$E:$E,$E463))/(MAXIFS(BB:BB,$E:$E,$E463)-MINIFS(BB:BB,$E:$E,$E463)),
100*(BB463-MINIFS(BB:BB,$E:$E,$E463))/(MAXIFS(BB:BB,$E:$E,$E463)-MINIFS(BB:BB,$E:$E,$E463))))</f>
        <v/>
      </c>
      <c r="DR463" s="223" t="str">
        <f t="array" ref="DR463">IF(BC463="","",
IF(INDEX(Settings!$H:$H,MATCH(DR$1,Settings!$G:$G,0))=TRUE,
100-100*(BC463-MINIFS(BC:BC,$E:$E,$E463))/(MAXIFS(BC:BC,$E:$E,$E463)-MINIFS(BC:BC,$E:$E,$E463)),
100*(BC463-MINIFS(BC:BC,$E:$E,$E463))/(MAXIFS(BC:BC,$E:$E,$E463)-MINIFS(BC:BC,$E:$E,$E463))))</f>
        <v/>
      </c>
      <c r="DS463" s="223" t="str">
        <f t="array" ref="DS463">IF(BD463="","",
IF(INDEX(Settings!$H:$H,MATCH(DS$1,Settings!$G:$G,0))=TRUE,
100-100*(BD463-MINIFS(BD:BD,$E:$E,$E463))/(MAXIFS(BD:BD,$E:$E,$E463)-MINIFS(BD:BD,$E:$E,$E463)),
100*(BD463-MINIFS(BD:BD,$E:$E,$E463))/(MAXIFS(BD:BD,$E:$E,$E463)-MINIFS(BD:BD,$E:$E,$E463))))</f>
        <v/>
      </c>
      <c r="DT463" s="223" t="str">
        <f t="array" ref="DT463">IF(BE463="","",
IF(INDEX(Settings!$H:$H,MATCH(DT$1,Settings!$G:$G,0))=TRUE,
100-100*(BE463-MINIFS(BE:BE,$E:$E,$E463))/(MAXIFS(BE:BE,$E:$E,$E463)-MINIFS(BE:BE,$E:$E,$E463)),
100*(BE463-MINIFS(BE:BE,$E:$E,$E463))/(MAXIFS(BE:BE,$E:$E,$E463)-MINIFS(BE:BE,$E:$E,$E463))))</f>
        <v/>
      </c>
      <c r="DU463" s="223" t="str">
        <f t="array" ref="DU463">IF(BF463="","",
IF(INDEX(Settings!$H:$H,MATCH(DU$1,Settings!$G:$G,0))=TRUE,
100-100*(BF463-MINIFS(BF:BF,$E:$E,$E463))/(MAXIFS(BF:BF,$E:$E,$E463)-MINIFS(BF:BF,$E:$E,$E463)),
100*(BF463-MINIFS(BF:BF,$E:$E,$E463))/(MAXIFS(BF:BF,$E:$E,$E463)-MINIFS(BF:BF,$E:$E,$E463))))</f>
        <v/>
      </c>
      <c r="DV463" s="223" t="str">
        <f t="array" ref="DV463">IF(BG463="","",
IF(INDEX(Settings!$H:$H,MATCH(DV$1,Settings!$G:$G,0))=TRUE,
100-100*(BG463-MINIFS(BG:BG,$E:$E,$E463))/(MAXIFS(BG:BG,$E:$E,$E463)-MINIFS(BG:BG,$E:$E,$E463)),
100*(BG463-MINIFS(BG:BG,$E:$E,$E463))/(MAXIFS(BG:BG,$E:$E,$E463)-MINIFS(BG:BG,$E:$E,$E463))))</f>
        <v/>
      </c>
      <c r="DW463" s="223" t="str">
        <f t="array" ref="DW463">IF(BH463="","",
IF(INDEX(Settings!$H:$H,MATCH(DW$1,Settings!$G:$G,0))=TRUE,
100-100*(BH463-MINIFS(BH:BH,$E:$E,$E463))/(MAXIFS(BH:BH,$E:$E,$E463)-MINIFS(BH:BH,$E:$E,$E463)),
100*(BH463-MINIFS(BH:BH,$E:$E,$E463))/(MAXIFS(BH:BH,$E:$E,$E463)-MINIFS(BH:BH,$E:$E,$E463))))</f>
        <v/>
      </c>
      <c r="DX463" s="223" t="str">
        <f t="array" ref="DX463">IF(BI463="","",
IF(INDEX(Settings!$H:$H,MATCH(DX$1,Settings!$G:$G,0))=TRUE,
100-100*(BI463-MINIFS(BI:BI,$E:$E,$E463))/(MAXIFS(BI:BI,$E:$E,$E463)-MINIFS(BI:BI,$E:$E,$E463)),
100*(BI463-MINIFS(BI:BI,$E:$E,$E463))/(MAXIFS(BI:BI,$E:$E,$E463)-MINIFS(BI:BI,$E:$E,$E463))))</f>
        <v/>
      </c>
      <c r="DY463" s="223" t="str">
        <f t="array" ref="DY463">IF(BJ463="","",
IF(INDEX(Settings!$H:$H,MATCH(DY$1,Settings!$G:$G,0))=TRUE,
100-100*(BJ463-MINIFS(BJ:BJ,$E:$E,$E463))/(MAXIFS(BJ:BJ,$E:$E,$E463)-MINIFS(BJ:BJ,$E:$E,$E463)),
100*(BJ463-MINIFS(BJ:BJ,$E:$E,$E463))/(MAXIFS(BJ:BJ,$E:$E,$E463)-MINIFS(BJ:BJ,$E:$E,$E463))))</f>
        <v/>
      </c>
      <c r="DZ463" s="225"/>
      <c r="EA463" s="225"/>
      <c r="EB463" s="225" t="str">
        <f t="shared" si="8"/>
        <v/>
      </c>
      <c r="EC463" s="225" t="str">
        <f t="shared" si="9"/>
        <v/>
      </c>
      <c r="ED463" s="225" t="str">
        <f t="shared" si="10"/>
        <v/>
      </c>
      <c r="EE463" s="225" t="str">
        <f t="shared" si="11"/>
        <v/>
      </c>
      <c r="EF463" s="225" t="str">
        <f t="shared" si="12"/>
        <v/>
      </c>
      <c r="EG463" s="225" t="str">
        <f t="shared" si="13"/>
        <v/>
      </c>
      <c r="EH463" s="225"/>
      <c r="EI463" s="225"/>
      <c r="EJ463" s="225"/>
      <c r="EK463" s="225"/>
      <c r="EL463" s="225"/>
      <c r="EM463" s="225"/>
    </row>
    <row r="464">
      <c r="A464" s="231"/>
      <c r="B464" s="231"/>
      <c r="C464" s="231"/>
      <c r="D464" s="231" t="str">
        <f t="array" ref="D464">IFERROR(INDEX(Profiles!$B:$B,MATCH($A464,Profiles!$A:$A,0)),"")</f>
        <v/>
      </c>
      <c r="E464" s="231"/>
      <c r="F464" s="231"/>
      <c r="G464" s="231"/>
      <c r="H464" s="231"/>
      <c r="I464" s="231" t="str">
        <f>IF(A464="","",IF(Settings!$N$3="DATE",F464&amp;": "&amp;TEXT(B464,"M/DD/YY"),F464&amp;": "&amp;H464))</f>
        <v/>
      </c>
      <c r="J464" s="231"/>
      <c r="K464" s="231"/>
      <c r="L464" s="231"/>
      <c r="M464" s="232" t="str">
        <f t="shared" si="14"/>
        <v/>
      </c>
      <c r="N464" s="231"/>
      <c r="O464" s="231"/>
      <c r="P464" s="231"/>
      <c r="Q464" s="231"/>
      <c r="R464" s="231"/>
      <c r="S464" s="230" t="str">
        <f>IFERROR(VLOOKUP(AF464, 'YOYO IR Scores'!A:C, 3, FALSE), "")
</f>
        <v/>
      </c>
      <c r="T464" s="231"/>
      <c r="U464" s="231"/>
      <c r="V464" s="231"/>
      <c r="W464" s="231"/>
      <c r="X464" s="233" t="str">
        <f t="shared" si="4"/>
        <v/>
      </c>
      <c r="Y464" s="234" t="str">
        <f t="shared" si="5"/>
        <v/>
      </c>
      <c r="Z464" s="234" t="str">
        <f t="shared" si="6"/>
        <v/>
      </c>
      <c r="AA464" s="233" t="str">
        <f t="shared" si="7"/>
        <v/>
      </c>
      <c r="AB464" s="232"/>
      <c r="AC464" s="232"/>
      <c r="AD464" s="232"/>
      <c r="AE464" s="232" t="str">
        <f>IFERROR(VLOOKUP(AF464, 'YOYO IR Scores'!A:C, 2, FALSE), "")</f>
        <v/>
      </c>
      <c r="AF464" s="232"/>
      <c r="AG464" s="232"/>
      <c r="AH464" s="232"/>
      <c r="AI464" s="232"/>
      <c r="AJ464" s="232"/>
      <c r="AK464" s="232"/>
      <c r="AL464" s="232"/>
      <c r="AM464" s="232"/>
      <c r="AN464" s="232"/>
      <c r="AO464" s="232"/>
      <c r="AP464" s="232"/>
      <c r="AQ464" s="232"/>
      <c r="AR464" s="232"/>
      <c r="AS464" s="232"/>
      <c r="AT464" s="232"/>
      <c r="AU464" s="232"/>
      <c r="AV464" s="232"/>
      <c r="AW464" s="232"/>
      <c r="AX464" s="232"/>
      <c r="AY464" s="232"/>
      <c r="AZ464" s="232"/>
      <c r="BA464" s="232"/>
      <c r="BB464" s="232"/>
      <c r="BC464" s="232"/>
      <c r="BD464" s="232"/>
      <c r="BE464" s="232"/>
      <c r="BF464" s="232"/>
      <c r="BG464" s="232"/>
      <c r="BH464" s="232"/>
      <c r="BI464" s="232"/>
      <c r="BJ464" s="232"/>
      <c r="BK464" s="232" t="str">
        <f t="array" ref="BK464">IF(J464="","",
IF(INDEX(Settings!$H:$H,MATCH(BY$1,Settings!$G:$G,0))=TRUE,
100-100*(J464-MIN(J:J))/(MAX(J:J)-MIN(J:J)),
100*(J464-MIN(J:J))/(MAX(J:J)-MIN(J:J))))</f>
        <v/>
      </c>
      <c r="BL464" s="232" t="str">
        <f t="array" ref="BL464">IF(J464="","",
IF(INDEX(Settings!$H:$H,MATCH(BY$1,Settings!$G:$G,0))=TRUE,
100-100*(J464-MINIFS(J:J,$E:$E,$E464))/(MAXIFS(J:J,$E:$E,$E464)-MINIFS(J:J,$E:$E,$E464)),
100*(J464-MINIFS(J:J,$E:$E,$E464))/(MAXIFS(J:J,$E:$E,$E464)-MINIFS(J:J,$E:$E,$E464))))</f>
        <v/>
      </c>
      <c r="BM464" s="232" t="str">
        <f t="array" ref="BM464">IF(J464="","",
IF(INDEX(Settings!$H:$H,MATCH(BY$1,Settings!$G:$G,0))=TRUE,
100-100*(J464-MINIFS(J:J,$E:$E,$E464,$I:$I,$I464))/(MAXIFS(J:J,$E:$E,$E464,$I:$I,$I464)-MINIFS(J:J,$E:$E,$E464,$I:$I,$I464)),
100*(J464-MINIFS(J:J,$E:$E,$E464,$I:$I,$I464))/(MAXIFS(J:J,$E:$E,$E464,$I:$I,$I464)-MINIFS(J:J,$E:$E,$E464,$I:$I,$I464))))</f>
        <v/>
      </c>
      <c r="BN464" s="231" t="str">
        <f t="array" ref="BN464">IF(J464="","",
IF(INDEX(Settings!$H:$H,MATCH(BY$1,Settings!$G:$G,0))=TRUE,
100-100*PERCENTRANK(J:J,J464),
100*PERCENTRANK(J:J,J464)))</f>
        <v/>
      </c>
      <c r="BO464" s="231" t="str">
        <f>IFERROR(__xludf.DUMMYFUNCTION("IF(J464="""","""",
IF(INDEX(Settings!$H:$H,MATCH(BY$1,Settings!$G:$G,0))=TRUE,
100-100*PERCENTRANK(FILTER(J:J,$E:$E=$E464),J464),
100*PERCENTRANK(FILTER(J:J,$E:$E=$E464),J464)))"),"")</f>
        <v/>
      </c>
      <c r="BP464" s="231" t="str">
        <f>IFERROR(__xludf.DUMMYFUNCTION("IF(J464="""","""",
IF(INDEX(Settings!$H:$H,MATCH(BY$1,Settings!$G:$G,0))=TRUE,
100-100*PERCENTRANK(FILTER(J:J,$E:$E=$E464,$I:$I=$I464),J464),
100*PERCENTRANK(FILTER(J:J,$E:$E=$E464,$I:$I=$I464),J464)))"),"")</f>
        <v/>
      </c>
      <c r="BQ464" s="233" t="str">
        <f t="array" ref="BQ464">IF(J464="","",
IF(INDEX(Settings!$H:$H,MATCH(BY$1,Settings!$G:$G,0))=TRUE,
-1*(J464-AVERAGE(J:J))/STDEV(J:J),
(J464-AVERAGE(J:J))/STDEV(J:J)))</f>
        <v/>
      </c>
      <c r="BR464" s="233" t="str">
        <f>IFERROR(__xludf.DUMMYFUNCTION("IF(J464="""","""",
IF(INDEX(Settings!$H:$H,MATCH(BY$1,Settings!$G:$G,0))=TRUE,
-1*(J464-AVERAGEIFS(J:J,$E:$E,$E464))/STDEV(FILTER(J:J,$E:$E=$E464)),
(J464-AVERAGEIFS(J:J,$E:$E,$E464))/STDEV(FILTER(J:J,$E:$E=$E464))))"),"")</f>
        <v/>
      </c>
      <c r="BS464" s="233"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1"/>
      <c r="BX464" s="231"/>
      <c r="BY464" s="232" t="str">
        <f t="array" ref="BY464">IF(J464="","",
IF(INDEX(Settings!$H:$H,MATCH(BY$1,Settings!$G:$G,0))=TRUE,
100-100*(J464-MINIFS(J:J,$E:$E,$E464))/(MAXIFS(J:J,$E:$E,$E464)-MINIFS(J:J,$E:$E,$E464)),
100*(J464-MINIFS(J:J,$E:$E,$E464))/(MAXIFS(J:J,$E:$E,$E464)-MINIFS(J:J,$E:$E,$E464))))</f>
        <v/>
      </c>
      <c r="BZ464" s="232" t="str">
        <f t="array" ref="BZ464">IF(K464="","",
IF(INDEX(Settings!$H:$H,MATCH(BZ$1,Settings!$G:$G,0))=TRUE,
100-100*(K464-MINIFS(K:K,$E:$E,$E464))/(MAXIFS(K:K,$E:$E,$E464)-MINIFS(K:K,$E:$E,$E464)),
100*(K464-MINIFS(K:K,$E:$E,$E464))/(MAXIFS(K:K,$E:$E,$E464)-MINIFS(K:K,$E:$E,$E464))))</f>
        <v/>
      </c>
      <c r="CA464" s="232" t="str">
        <f t="array" ref="CA464">IF(L464="","",
IF(INDEX(Settings!$H:$H,MATCH(CA$1,Settings!$G:$G,0))=TRUE,
100-100*(L464-MINIFS(L:L,$E:$E,$E464))/(MAXIFS(L:L,$E:$E,$E464)-MINIFS(L:L,$E:$E,$E464)),
100*(L464-MINIFS(L:L,$E:$E,$E464))/(MAXIFS(L:L,$E:$E,$E464)-MINIFS(L:L,$E:$E,$E464))))</f>
        <v/>
      </c>
      <c r="CB464" s="232" t="str">
        <f t="array" ref="CB464">IF(M464="","",
IF(INDEX(Settings!$H:$H,MATCH(CB$1,Settings!$G:$G,0))=TRUE,
100-100*(M464-MINIFS(M:M,$E:$E,$E464))/(MAXIFS(M:M,$E:$E,$E464)-MINIFS(M:M,$E:$E,$E464)),
100*(M464-MINIFS(M:M,$E:$E,$E464))/(MAXIFS(M:M,$E:$E,$E464)-MINIFS(M:M,$E:$E,$E464))))</f>
        <v/>
      </c>
      <c r="CC464" s="232" t="str">
        <f t="array" ref="CC464">IF(N464="","",
IF(INDEX(Settings!$H:$H,MATCH(CC$1,Settings!$G:$G,0))=TRUE,
100-100*(N464-MINIFS(N:N,$E:$E,$E464))/(MAXIFS(N:N,$E:$E,$E464)-MINIFS(N:N,$E:$E,$E464)),
100*(N464-MINIFS(N:N,$E:$E,$E464))/(MAXIFS(N:N,$E:$E,$E464)-MINIFS(N:N,$E:$E,$E464))))</f>
        <v/>
      </c>
      <c r="CD464" s="232" t="str">
        <f t="array" ref="CD464">IF(O464="","",
IF(INDEX(Settings!$H:$H,MATCH(CD$1,Settings!$G:$G,0))=TRUE,
100-100*(O464-MINIFS(O:O,$E:$E,$E464))/(MAXIFS(O:O,$E:$E,$E464)-MINIFS(O:O,$E:$E,$E464)),
100*(O464-MINIFS(O:O,$E:$E,$E464))/(MAXIFS(O:O,$E:$E,$E464)-MINIFS(O:O,$E:$E,$E464))))</f>
        <v/>
      </c>
      <c r="CE464" s="232" t="str">
        <f t="array" ref="CE464">IF(P464="","",
IF(INDEX(Settings!$H:$H,MATCH(CE$1,Settings!$G:$G,0))=TRUE,
100-100*(P464-MINIFS(P:P,$E:$E,$E464))/(MAXIFS(P:P,$E:$E,$E464)-MINIFS(P:P,$E:$E,$E464)),
100*(P464-MINIFS(P:P,$E:$E,$E464))/(MAXIFS(P:P,$E:$E,$E464)-MINIFS(P:P,$E:$E,$E464))))</f>
        <v/>
      </c>
      <c r="CF464" s="232" t="str">
        <f t="array" ref="CF464">IF(Q464="","",
IF(INDEX(Settings!$H:$H,MATCH(CF$1,Settings!$G:$G,0))=TRUE,
100-100*(Q464-MINIFS(Q:Q,$E:$E,$E464))/(MAXIFS(Q:Q,$E:$E,$E464)-MINIFS(Q:Q,$E:$E,$E464)),
100*(Q464-MINIFS(Q:Q,$E:$E,$E464))/(MAXIFS(Q:Q,$E:$E,$E464)-MINIFS(Q:Q,$E:$E,$E464))))</f>
        <v/>
      </c>
      <c r="CG464" s="232" t="str">
        <f t="array" ref="CG464">IF(R464="","",
IF(INDEX(Settings!$H:$H,MATCH(CG$1,Settings!$G:$G,0))=TRUE,
100-100*(R464-MINIFS(R:R,$E:$E,$E464))/(MAXIFS(R:R,$E:$E,$E464)-MINIFS(R:R,$E:$E,$E464)),
100*(R464-MINIFS(R:R,$E:$E,$E464))/(MAXIFS(R:R,$E:$E,$E464)-MINIFS(R:R,$E:$E,$E464))))</f>
        <v/>
      </c>
      <c r="CH464" s="232" t="str">
        <f t="array" ref="CH464">IF(S464="","",
IF(INDEX(Settings!$H:$H,MATCH(CH$1,Settings!$G:$G,0))=TRUE,
100-100*(S464-MINIFS(S:S,$E:$E,$E464))/(MAXIFS(S:S,$E:$E,$E464)-MINIFS(S:S,$E:$E,$E464)),
100*(S464-MINIFS(S:S,$E:$E,$E464))/(MAXIFS(S:S,$E:$E,$E464)-MINIFS(S:S,$E:$E,$E464))))</f>
        <v/>
      </c>
      <c r="CI464" s="232" t="str">
        <f t="array" ref="CI464">IF(T464="","",
IF(INDEX(Settings!$H:$H,MATCH(CI$1,Settings!$G:$G,0))=TRUE,
100-100*(T464-MINIFS(T:T,$E:$E,$E464))/(MAXIFS(T:T,$E:$E,$E464)-MINIFS(T:T,$E:$E,$E464)),
100*(T464-MINIFS(T:T,$E:$E,$E464))/(MAXIFS(T:T,$E:$E,$E464)-MINIFS(T:T,$E:$E,$E464))))</f>
        <v/>
      </c>
      <c r="CJ464" s="232" t="str">
        <f t="array" ref="CJ464">IF(U464="","",
IF(INDEX(Settings!$H:$H,MATCH(CJ$1,Settings!$G:$G,0))=TRUE,
100-100*(U464-MINIFS(U:U,$E:$E,$E464))/(MAXIFS(U:U,$E:$E,$E464)-MINIFS(U:U,$E:$E,$E464)),
100*(U464-MINIFS(U:U,$E:$E,$E464))/(MAXIFS(U:U,$E:$E,$E464)-MINIFS(U:U,$E:$E,$E464))))</f>
        <v/>
      </c>
      <c r="CK464" s="232" t="str">
        <f t="array" ref="CK464">IF(V464="","",
IF(INDEX(Settings!$H:$H,MATCH(CK$1,Settings!$G:$G,0))=TRUE,
100-100*(V464-MINIFS(V:V,$E:$E,$E464))/(MAXIFS(V:V,$E:$E,$E464)-MINIFS(V:V,$E:$E,$E464)),
100*(V464-MINIFS(V:V,$E:$E,$E464))/(MAXIFS(V:V,$E:$E,$E464)-MINIFS(V:V,$E:$E,$E464))))</f>
        <v/>
      </c>
      <c r="CL464" s="232" t="str">
        <f t="array" ref="CL464">IF(W464="","",
IF(INDEX(Settings!$H:$H,MATCH(CL$1,Settings!$G:$G,0))=TRUE,
100-100*(W464-MINIFS(W:W,$E:$E,$E464))/(MAXIFS(W:W,$E:$E,$E464)-MINIFS(W:W,$E:$E,$E464)),
100*(W464-MINIFS(W:W,$E:$E,$E464))/(MAXIFS(W:W,$E:$E,$E464)-MINIFS(W:W,$E:$E,$E464))))</f>
        <v/>
      </c>
      <c r="CM464" s="232" t="str">
        <f t="array" ref="CM464">IF(X464="","",
IF(INDEX(Settings!$H:$H,MATCH(CM$1,Settings!$G:$G,0))=TRUE,
100-100*(X464-MINIFS(X:X,$E:$E,$E464))/(MAXIFS(X:X,$E:$E,$E464)-MINIFS(X:X,$E:$E,$E464)),
100*(X464-MINIFS(X:X,$E:$E,$E464))/(MAXIFS(X:X,$E:$E,$E464)-MINIFS(X:X,$E:$E,$E464))))</f>
        <v/>
      </c>
      <c r="CN464" s="232" t="str">
        <f t="array" ref="CN464">IF(Y464="","",
IF(INDEX(Settings!$H:$H,MATCH(CN$1,Settings!$G:$G,0))=TRUE,
100-100*(Y464-MINIFS(Y:Y,$E:$E,$E464))/(MAXIFS(Y:Y,$E:$E,$E464)-MINIFS(Y:Y,$E:$E,$E464)),
100*(Y464-MINIFS(Y:Y,$E:$E,$E464))/(MAXIFS(Y:Y,$E:$E,$E464)-MINIFS(Y:Y,$E:$E,$E464))))</f>
        <v/>
      </c>
      <c r="CO464" s="232" t="str">
        <f t="array" ref="CO464">IF(Z464="","",
IF(INDEX(Settings!$H:$H,MATCH(CO$1,Settings!$G:$G,0))=TRUE,
100-100*(Z464-MINIFS(Z:Z,$E:$E,$E464))/(MAXIFS(Z:Z,$E:$E,$E464)-MINIFS(Z:Z,$E:$E,$E464)),
100*(Z464-MINIFS(Z:Z,$E:$E,$E464))/(MAXIFS(Z:Z,$E:$E,$E464)-MINIFS(Z:Z,$E:$E,$E464))))</f>
        <v/>
      </c>
      <c r="CP464" s="232" t="str">
        <f t="array" ref="CP464">IF(AA464="","",
IF(INDEX(Settings!$H:$H,MATCH(CP$1,Settings!$G:$G,0))=TRUE,
100-100*(AA464-MINIFS(AA:AA,$E:$E,$E464))/(MAXIFS(AA:AA,$E:$E,$E464)-MINIFS(AA:AA,$E:$E,$E464)),
100*(AA464-MINIFS(AA:AA,$E:$E,$E464))/(MAXIFS(AA:AA,$E:$E,$E464)-MINIFS(AA:AA,$E:$E,$E464))))</f>
        <v/>
      </c>
      <c r="CQ464" s="232" t="str">
        <f t="array" ref="CQ464">IF(AB464="","",
IF(INDEX(Settings!$H:$H,MATCH(CQ$1,Settings!$G:$G,0))=TRUE,
100-100*(AB464-MINIFS(AB:AB,$E:$E,$E464))/(MAXIFS(AB:AB,$E:$E,$E464)-MINIFS(AB:AB,$E:$E,$E464)),
100*(AB464-MINIFS(AB:AB,$E:$E,$E464))/(MAXIFS(AB:AB,$E:$E,$E464)-MINIFS(AB:AB,$E:$E,$E464))))</f>
        <v/>
      </c>
      <c r="CR464" s="232" t="str">
        <f t="array" ref="CR464">IF(AC464="","",
IF(INDEX(Settings!$H:$H,MATCH(CR$1,Settings!$G:$G,0))=TRUE,
100-100*(AC464-MINIFS(AC:AC,$E:$E,$E464))/(MAXIFS(AC:AC,$E:$E,$E464)-MINIFS(AC:AC,$E:$E,$E464)),
100*(AC464-MINIFS(AC:AC,$E:$E,$E464))/(MAXIFS(AC:AC,$E:$E,$E464)-MINIFS(AC:AC,$E:$E,$E464))))</f>
        <v/>
      </c>
      <c r="CS464" s="232" t="str">
        <f t="array" ref="CS464">IF(AD464="","",
IF(INDEX(Settings!$H:$H,MATCH(CS$1,Settings!$G:$G,0))=TRUE,
100-100*(AD464-MINIFS(AD:AD,$E:$E,$E464))/(MAXIFS(AD:AD,$E:$E,$E464)-MINIFS(AD:AD,$E:$E,$E464)),
100*(AD464-MINIFS(AD:AD,$E:$E,$E464))/(MAXIFS(AD:AD,$E:$E,$E464)-MINIFS(AD:AD,$E:$E,$E464))))</f>
        <v/>
      </c>
      <c r="CT464" s="232" t="str">
        <f t="array" ref="CT464">IF(AE464="","",
IF(INDEX(Settings!$H:$H,MATCH(CT$1,Settings!$G:$G,0))=TRUE,
100-100*(AE464-MINIFS(AE:AE,$E:$E,$E464))/(MAXIFS(AE:AE,$E:$E,$E464)-MINIFS(AE:AE,$E:$E,$E464)),
100*(AE464-MINIFS(AE:AE,$E:$E,$E464))/(MAXIFS(AE:AE,$E:$E,$E464)-MINIFS(AE:AE,$E:$E,$E464))))</f>
        <v/>
      </c>
      <c r="CU464" s="232" t="str">
        <f t="array" ref="CU464">IF(AF464="","",
IF(INDEX(Settings!$H:$H,MATCH(CU$1,Settings!$G:$G,0))=TRUE,
100-100*(AF464-MINIFS(AF:AF,$E:$E,$E464))/(MAXIFS(AF:AF,$E:$E,$E464)-MINIFS(AF:AF,$E:$E,$E464)),
100*(AF464-MINIFS(AF:AF,$E:$E,$E464))/(MAXIFS(AF:AF,$E:$E,$E464)-MINIFS(AF:AF,$E:$E,$E464))))</f>
        <v/>
      </c>
      <c r="CV464" s="232" t="str">
        <f t="array" ref="CV464">IF(AG464="","",
IF(INDEX(Settings!$H:$H,MATCH(CV$1,Settings!$G:$G,0))=TRUE,
100-100*(AG464-MINIFS(AG:AG,$E:$E,$E464))/(MAXIFS(AG:AG,$E:$E,$E464)-MINIFS(AG:AG,$E:$E,$E464)),
100*(AG464-MINIFS(AG:AG,$E:$E,$E464))/(MAXIFS(AG:AG,$E:$E,$E464)-MINIFS(AG:AG,$E:$E,$E464))))</f>
        <v/>
      </c>
      <c r="CW464" s="232" t="str">
        <f t="array" ref="CW464">IF(AH464="","",
IF(INDEX(Settings!$H:$H,MATCH(CW$1,Settings!$G:$G,0))=TRUE,
100-100*(AH464-MINIFS(AH:AH,$E:$E,$E464))/(MAXIFS(AH:AH,$E:$E,$E464)-MINIFS(AH:AH,$E:$E,$E464)),
100*(AH464-MINIFS(AH:AH,$E:$E,$E464))/(MAXIFS(AH:AH,$E:$E,$E464)-MINIFS(AH:AH,$E:$E,$E464))))</f>
        <v/>
      </c>
      <c r="CX464" s="232" t="str">
        <f t="array" ref="CX464">IF(AI464="","",
IF(INDEX(Settings!$H:$H,MATCH(CX$1,Settings!$G:$G,0))=TRUE,
100-100*(AI464-MINIFS(AI:AI,$E:$E,$E464))/(MAXIFS(AI:AI,$E:$E,$E464)-MINIFS(AI:AI,$E:$E,$E464)),
100*(AI464-MINIFS(AI:AI,$E:$E,$E464))/(MAXIFS(AI:AI,$E:$E,$E464)-MINIFS(AI:AI,$E:$E,$E464))))</f>
        <v/>
      </c>
      <c r="CY464" s="232" t="str">
        <f t="array" ref="CY464">IF(AJ464="","",
IF(INDEX(Settings!$H:$H,MATCH(CY$1,Settings!$G:$G,0))=TRUE,
100-100*(AJ464-MINIFS(AJ:AJ,$E:$E,$E464))/(MAXIFS(AJ:AJ,$E:$E,$E464)-MINIFS(AJ:AJ,$E:$E,$E464)),
100*(AJ464-MINIFS(AJ:AJ,$E:$E,$E464))/(MAXIFS(AJ:AJ,$E:$E,$E464)-MINIFS(AJ:AJ,$E:$E,$E464))))</f>
        <v/>
      </c>
      <c r="CZ464" s="232" t="str">
        <f t="array" ref="CZ464">IF(AK464="","",
IF(INDEX(Settings!$H:$H,MATCH(CZ$1,Settings!$G:$G,0))=TRUE,
100-100*(AK464-MINIFS(AK:AK,$E:$E,$E464))/(MAXIFS(AK:AK,$E:$E,$E464)-MINIFS(AK:AK,$E:$E,$E464)),
100*(AK464-MINIFS(AK:AK,$E:$E,$E464))/(MAXIFS(AK:AK,$E:$E,$E464)-MINIFS(AK:AK,$E:$E,$E464))))</f>
        <v/>
      </c>
      <c r="DA464" s="232" t="str">
        <f t="array" ref="DA464">IF(AL464="","",
IF(INDEX(Settings!$H:$H,MATCH(DA$1,Settings!$G:$G,0))=TRUE,
100-100*(AL464-MINIFS(AL:AL,$E:$E,$E464))/(MAXIFS(AL:AL,$E:$E,$E464)-MINIFS(AL:AL,$E:$E,$E464)),
100*(AL464-MINIFS(AL:AL,$E:$E,$E464))/(MAXIFS(AL:AL,$E:$E,$E464)-MINIFS(AL:AL,$E:$E,$E464))))</f>
        <v/>
      </c>
      <c r="DB464" s="232" t="str">
        <f t="array" ref="DB464">IF(AM464="","",
IF(INDEX(Settings!$H:$H,MATCH(DB$1,Settings!$G:$G,0))=TRUE,
100-100*(AM464-MINIFS(AM:AM,$E:$E,$E464))/(MAXIFS(AM:AM,$E:$E,$E464)-MINIFS(AM:AM,$E:$E,$E464)),
100*(AM464-MINIFS(AM:AM,$E:$E,$E464))/(MAXIFS(AM:AM,$E:$E,$E464)-MINIFS(AM:AM,$E:$E,$E464))))</f>
        <v/>
      </c>
      <c r="DC464" s="232" t="str">
        <f t="array" ref="DC464">IF(AN464="","",
IF(INDEX(Settings!$H:$H,MATCH(DC$1,Settings!$G:$G,0))=TRUE,
100-100*(AN464-MINIFS(AN:AN,$E:$E,$E464))/(MAXIFS(AN:AN,$E:$E,$E464)-MINIFS(AN:AN,$E:$E,$E464)),
100*(AN464-MINIFS(AN:AN,$E:$E,$E464))/(MAXIFS(AN:AN,$E:$E,$E464)-MINIFS(AN:AN,$E:$E,$E464))))</f>
        <v/>
      </c>
      <c r="DD464" s="232" t="str">
        <f t="array" ref="DD464">IF(AO464="","",
IF(INDEX(Settings!$H:$H,MATCH(DD$1,Settings!$G:$G,0))=TRUE,
100-100*(AO464-MINIFS(AO:AO,$E:$E,$E464))/(MAXIFS(AO:AO,$E:$E,$E464)-MINIFS(AO:AO,$E:$E,$E464)),
100*(AO464-MINIFS(AO:AO,$E:$E,$E464))/(MAXIFS(AO:AO,$E:$E,$E464)-MINIFS(AO:AO,$E:$E,$E464))))</f>
        <v/>
      </c>
      <c r="DE464" s="232" t="str">
        <f t="array" ref="DE464">IF(AP464="","",
IF(INDEX(Settings!$H:$H,MATCH(DE$1,Settings!$G:$G,0))=TRUE,
100-100*(AP464-MINIFS(AP:AP,$E:$E,$E464))/(MAXIFS(AP:AP,$E:$E,$E464)-MINIFS(AP:AP,$E:$E,$E464)),
100*(AP464-MINIFS(AP:AP,$E:$E,$E464))/(MAXIFS(AP:AP,$E:$E,$E464)-MINIFS(AP:AP,$E:$E,$E464))))</f>
        <v/>
      </c>
      <c r="DF464" s="232" t="str">
        <f t="array" ref="DF464">IF(AQ464="","",
IF(INDEX(Settings!$H:$H,MATCH(DF$1,Settings!$G:$G,0))=TRUE,
100-100*(AQ464-MINIFS(AQ:AQ,$E:$E,$E464))/(MAXIFS(AQ:AQ,$E:$E,$E464)-MINIFS(AQ:AQ,$E:$E,$E464)),
100*(AQ464-MINIFS(AQ:AQ,$E:$E,$E464))/(MAXIFS(AQ:AQ,$E:$E,$E464)-MINIFS(AQ:AQ,$E:$E,$E464))))</f>
        <v/>
      </c>
      <c r="DG464" s="232" t="str">
        <f t="array" ref="DG464">IF(AR464="","",
IF(INDEX(Settings!$H:$H,MATCH(DG$1,Settings!$G:$G,0))=TRUE,
100-100*(AR464-MINIFS(AR:AR,$E:$E,$E464))/(MAXIFS(AR:AR,$E:$E,$E464)-MINIFS(AR:AR,$E:$E,$E464)),
100*(AR464-MINIFS(AR:AR,$E:$E,$E464))/(MAXIFS(AR:AR,$E:$E,$E464)-MINIFS(AR:AR,$E:$E,$E464))))</f>
        <v/>
      </c>
      <c r="DH464" s="232" t="str">
        <f t="array" ref="DH464">IF(AS464="","",
IF(INDEX(Settings!$H:$H,MATCH(DH$1,Settings!$G:$G,0))=TRUE,
100-100*(AS464-MINIFS(AS:AS,$E:$E,$E464))/(MAXIFS(AS:AS,$E:$E,$E464)-MINIFS(AS:AS,$E:$E,$E464)),
100*(AS464-MINIFS(AS:AS,$E:$E,$E464))/(MAXIFS(AS:AS,$E:$E,$E464)-MINIFS(AS:AS,$E:$E,$E464))))</f>
        <v/>
      </c>
      <c r="DI464" s="232" t="str">
        <f t="array" ref="DI464">IF(AT464="","",
IF(INDEX(Settings!$H:$H,MATCH(DI$1,Settings!$G:$G,0))=TRUE,
100-100*(AT464-MINIFS(AT:AT,$E:$E,$E464))/(MAXIFS(AT:AT,$E:$E,$E464)-MINIFS(AT:AT,$E:$E,$E464)),
100*(AT464-MINIFS(AT:AT,$E:$E,$E464))/(MAXIFS(AT:AT,$E:$E,$E464)-MINIFS(AT:AT,$E:$E,$E464))))</f>
        <v/>
      </c>
      <c r="DJ464" s="232" t="str">
        <f t="array" ref="DJ464">IF(AU464="","",
IF(INDEX(Settings!$H:$H,MATCH(DJ$1,Settings!$G:$G,0))=TRUE,
100-100*(AU464-MINIFS(AU:AU,$E:$E,$E464))/(MAXIFS(AU:AU,$E:$E,$E464)-MINIFS(AU:AU,$E:$E,$E464)),
100*(AU464-MINIFS(AU:AU,$E:$E,$E464))/(MAXIFS(AU:AU,$E:$E,$E464)-MINIFS(AU:AU,$E:$E,$E464))))</f>
        <v/>
      </c>
      <c r="DK464" s="232" t="str">
        <f t="array" ref="DK464">IF(AV464="","",
IF(INDEX(Settings!$H:$H,MATCH(DK$1,Settings!$G:$G,0))=TRUE,
100-100*(AV464-MINIFS(AV:AV,$E:$E,$E464))/(MAXIFS(AV:AV,$E:$E,$E464)-MINIFS(AV:AV,$E:$E,$E464)),
100*(AV464-MINIFS(AV:AV,$E:$E,$E464))/(MAXIFS(AV:AV,$E:$E,$E464)-MINIFS(AV:AV,$E:$E,$E464))))</f>
        <v/>
      </c>
      <c r="DL464" s="232" t="str">
        <f t="array" ref="DL464">IF(AW464="","",
IF(INDEX(Settings!$H:$H,MATCH(DL$1,Settings!$G:$G,0))=TRUE,
100-100*(AW464-MINIFS(AW:AW,$E:$E,$E464))/(MAXIFS(AW:AW,$E:$E,$E464)-MINIFS(AW:AW,$E:$E,$E464)),
100*(AW464-MINIFS(AW:AW,$E:$E,$E464))/(MAXIFS(AW:AW,$E:$E,$E464)-MINIFS(AW:AW,$E:$E,$E464))))</f>
        <v/>
      </c>
      <c r="DM464" s="232" t="str">
        <f t="array" ref="DM464">IF(AX464="","",
IF(INDEX(Settings!$H:$H,MATCH(DM$1,Settings!$G:$G,0))=TRUE,
100-100*(AX464-MINIFS(AX:AX,$E:$E,$E464))/(MAXIFS(AX:AX,$E:$E,$E464)-MINIFS(AX:AX,$E:$E,$E464)),
100*(AX464-MINIFS(AX:AX,$E:$E,$E464))/(MAXIFS(AX:AX,$E:$E,$E464)-MINIFS(AX:AX,$E:$E,$E464))))</f>
        <v/>
      </c>
      <c r="DN464" s="232" t="str">
        <f t="array" ref="DN464">IF(AY464="","",
IF(INDEX(Settings!$H:$H,MATCH(DN$1,Settings!$G:$G,0))=TRUE,
100-100*(AY464-MINIFS(AY:AY,$E:$E,$E464))/(MAXIFS(AY:AY,$E:$E,$E464)-MINIFS(AY:AY,$E:$E,$E464)),
100*(AY464-MINIFS(AY:AY,$E:$E,$E464))/(MAXIFS(AY:AY,$E:$E,$E464)-MINIFS(AY:AY,$E:$E,$E464))))</f>
        <v/>
      </c>
      <c r="DO464" s="232" t="str">
        <f t="array" ref="DO464">IF(AZ464="","",
IF(INDEX(Settings!$H:$H,MATCH(DO$1,Settings!$G:$G,0))=TRUE,
100-100*(AZ464-MINIFS(AZ:AZ,$E:$E,$E464))/(MAXIFS(AZ:AZ,$E:$E,$E464)-MINIFS(AZ:AZ,$E:$E,$E464)),
100*(AZ464-MINIFS(AZ:AZ,$E:$E,$E464))/(MAXIFS(AZ:AZ,$E:$E,$E464)-MINIFS(AZ:AZ,$E:$E,$E464))))</f>
        <v/>
      </c>
      <c r="DP464" s="232" t="str">
        <f t="array" ref="DP464">IF(BA464="","",
IF(INDEX(Settings!$H:$H,MATCH(DP$1,Settings!$G:$G,0))=TRUE,
100-100*(BA464-MINIFS(BA:BA,$E:$E,$E464))/(MAXIFS(BA:BA,$E:$E,$E464)-MINIFS(BA:BA,$E:$E,$E464)),
100*(BA464-MINIFS(BA:BA,$E:$E,$E464))/(MAXIFS(BA:BA,$E:$E,$E464)-MINIFS(BA:BA,$E:$E,$E464))))</f>
        <v/>
      </c>
      <c r="DQ464" s="232" t="str">
        <f t="array" ref="DQ464">IF(BB464="","",
IF(INDEX(Settings!$H:$H,MATCH(DQ$1,Settings!$G:$G,0))=TRUE,
100-100*(BB464-MINIFS(BB:BB,$E:$E,$E464))/(MAXIFS(BB:BB,$E:$E,$E464)-MINIFS(BB:BB,$E:$E,$E464)),
100*(BB464-MINIFS(BB:BB,$E:$E,$E464))/(MAXIFS(BB:BB,$E:$E,$E464)-MINIFS(BB:BB,$E:$E,$E464))))</f>
        <v/>
      </c>
      <c r="DR464" s="232" t="str">
        <f t="array" ref="DR464">IF(BC464="","",
IF(INDEX(Settings!$H:$H,MATCH(DR$1,Settings!$G:$G,0))=TRUE,
100-100*(BC464-MINIFS(BC:BC,$E:$E,$E464))/(MAXIFS(BC:BC,$E:$E,$E464)-MINIFS(BC:BC,$E:$E,$E464)),
100*(BC464-MINIFS(BC:BC,$E:$E,$E464))/(MAXIFS(BC:BC,$E:$E,$E464)-MINIFS(BC:BC,$E:$E,$E464))))</f>
        <v/>
      </c>
      <c r="DS464" s="232" t="str">
        <f t="array" ref="DS464">IF(BD464="","",
IF(INDEX(Settings!$H:$H,MATCH(DS$1,Settings!$G:$G,0))=TRUE,
100-100*(BD464-MINIFS(BD:BD,$E:$E,$E464))/(MAXIFS(BD:BD,$E:$E,$E464)-MINIFS(BD:BD,$E:$E,$E464)),
100*(BD464-MINIFS(BD:BD,$E:$E,$E464))/(MAXIFS(BD:BD,$E:$E,$E464)-MINIFS(BD:BD,$E:$E,$E464))))</f>
        <v/>
      </c>
      <c r="DT464" s="232" t="str">
        <f t="array" ref="DT464">IF(BE464="","",
IF(INDEX(Settings!$H:$H,MATCH(DT$1,Settings!$G:$G,0))=TRUE,
100-100*(BE464-MINIFS(BE:BE,$E:$E,$E464))/(MAXIFS(BE:BE,$E:$E,$E464)-MINIFS(BE:BE,$E:$E,$E464)),
100*(BE464-MINIFS(BE:BE,$E:$E,$E464))/(MAXIFS(BE:BE,$E:$E,$E464)-MINIFS(BE:BE,$E:$E,$E464))))</f>
        <v/>
      </c>
      <c r="DU464" s="232" t="str">
        <f t="array" ref="DU464">IF(BF464="","",
IF(INDEX(Settings!$H:$H,MATCH(DU$1,Settings!$G:$G,0))=TRUE,
100-100*(BF464-MINIFS(BF:BF,$E:$E,$E464))/(MAXIFS(BF:BF,$E:$E,$E464)-MINIFS(BF:BF,$E:$E,$E464)),
100*(BF464-MINIFS(BF:BF,$E:$E,$E464))/(MAXIFS(BF:BF,$E:$E,$E464)-MINIFS(BF:BF,$E:$E,$E464))))</f>
        <v/>
      </c>
      <c r="DV464" s="232" t="str">
        <f t="array" ref="DV464">IF(BG464="","",
IF(INDEX(Settings!$H:$H,MATCH(DV$1,Settings!$G:$G,0))=TRUE,
100-100*(BG464-MINIFS(BG:BG,$E:$E,$E464))/(MAXIFS(BG:BG,$E:$E,$E464)-MINIFS(BG:BG,$E:$E,$E464)),
100*(BG464-MINIFS(BG:BG,$E:$E,$E464))/(MAXIFS(BG:BG,$E:$E,$E464)-MINIFS(BG:BG,$E:$E,$E464))))</f>
        <v/>
      </c>
      <c r="DW464" s="232" t="str">
        <f t="array" ref="DW464">IF(BH464="","",
IF(INDEX(Settings!$H:$H,MATCH(DW$1,Settings!$G:$G,0))=TRUE,
100-100*(BH464-MINIFS(BH:BH,$E:$E,$E464))/(MAXIFS(BH:BH,$E:$E,$E464)-MINIFS(BH:BH,$E:$E,$E464)),
100*(BH464-MINIFS(BH:BH,$E:$E,$E464))/(MAXIFS(BH:BH,$E:$E,$E464)-MINIFS(BH:BH,$E:$E,$E464))))</f>
        <v/>
      </c>
      <c r="DX464" s="232" t="str">
        <f t="array" ref="DX464">IF(BI464="","",
IF(INDEX(Settings!$H:$H,MATCH(DX$1,Settings!$G:$G,0))=TRUE,
100-100*(BI464-MINIFS(BI:BI,$E:$E,$E464))/(MAXIFS(BI:BI,$E:$E,$E464)-MINIFS(BI:BI,$E:$E,$E464)),
100*(BI464-MINIFS(BI:BI,$E:$E,$E464))/(MAXIFS(BI:BI,$E:$E,$E464)-MINIFS(BI:BI,$E:$E,$E464))))</f>
        <v/>
      </c>
      <c r="DY464" s="232" t="str">
        <f t="array" ref="DY464">IF(BJ464="","",
IF(INDEX(Settings!$H:$H,MATCH(DY$1,Settings!$G:$G,0))=TRUE,
100-100*(BJ464-MINIFS(BJ:BJ,$E:$E,$E464))/(MAXIFS(BJ:BJ,$E:$E,$E464)-MINIFS(BJ:BJ,$E:$E,$E464)),
100*(BJ464-MINIFS(BJ:BJ,$E:$E,$E464))/(MAXIFS(BJ:BJ,$E:$E,$E464)-MINIFS(BJ:BJ,$E:$E,$E464))))</f>
        <v/>
      </c>
      <c r="DZ464" s="234"/>
      <c r="EA464" s="234"/>
      <c r="EB464" s="234" t="str">
        <f t="shared" si="8"/>
        <v/>
      </c>
      <c r="EC464" s="234" t="str">
        <f t="shared" si="9"/>
        <v/>
      </c>
      <c r="ED464" s="234" t="str">
        <f t="shared" si="10"/>
        <v/>
      </c>
      <c r="EE464" s="234" t="str">
        <f t="shared" si="11"/>
        <v/>
      </c>
      <c r="EF464" s="234" t="str">
        <f t="shared" si="12"/>
        <v/>
      </c>
      <c r="EG464" s="234" t="str">
        <f t="shared" si="13"/>
        <v/>
      </c>
      <c r="EH464" s="234"/>
      <c r="EI464" s="234"/>
      <c r="EJ464" s="234"/>
      <c r="EK464" s="234"/>
      <c r="EL464" s="234"/>
      <c r="EM464" s="234"/>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3" t="str">
        <f t="shared" si="14"/>
        <v/>
      </c>
      <c r="N465" s="49"/>
      <c r="O465" s="49"/>
      <c r="P465" s="49"/>
      <c r="Q465" s="49"/>
      <c r="R465" s="49"/>
      <c r="S465" s="222" t="str">
        <f>IFERROR(VLOOKUP(AF465, 'YOYO IR Scores'!A:C, 3, FALSE), "")
</f>
        <v/>
      </c>
      <c r="T465" s="49"/>
      <c r="U465" s="49"/>
      <c r="V465" s="49"/>
      <c r="W465" s="49"/>
      <c r="X465" s="224" t="str">
        <f t="shared" si="4"/>
        <v/>
      </c>
      <c r="Y465" s="225" t="str">
        <f t="shared" si="5"/>
        <v/>
      </c>
      <c r="Z465" s="225" t="str">
        <f t="shared" si="6"/>
        <v/>
      </c>
      <c r="AA465" s="224" t="str">
        <f t="shared" si="7"/>
        <v/>
      </c>
      <c r="AB465" s="223"/>
      <c r="AC465" s="223"/>
      <c r="AD465" s="223"/>
      <c r="AE465" s="223" t="str">
        <f>IFERROR(VLOOKUP(AF465, 'YOYO IR Scores'!A:C, 2, FALSE), "")</f>
        <v/>
      </c>
      <c r="AF465" s="223"/>
      <c r="AG465" s="223"/>
      <c r="AH465" s="223"/>
      <c r="AI465" s="223"/>
      <c r="AJ465" s="223"/>
      <c r="AK465" s="223"/>
      <c r="AL465" s="223"/>
      <c r="AM465" s="223"/>
      <c r="AN465" s="223"/>
      <c r="AO465" s="223"/>
      <c r="AP465" s="223"/>
      <c r="AQ465" s="223"/>
      <c r="AR465" s="223"/>
      <c r="AS465" s="223"/>
      <c r="AT465" s="223"/>
      <c r="AU465" s="223"/>
      <c r="AV465" s="223"/>
      <c r="AW465" s="223"/>
      <c r="AX465" s="223"/>
      <c r="AY465" s="223"/>
      <c r="AZ465" s="223"/>
      <c r="BA465" s="223"/>
      <c r="BB465" s="223"/>
      <c r="BC465" s="223"/>
      <c r="BD465" s="223"/>
      <c r="BE465" s="223"/>
      <c r="BF465" s="223"/>
      <c r="BG465" s="223"/>
      <c r="BH465" s="223"/>
      <c r="BI465" s="223"/>
      <c r="BJ465" s="223"/>
      <c r="BK465" s="223" t="str">
        <f t="array" ref="BK465">IF(J465="","",
IF(INDEX(Settings!$H:$H,MATCH(BY$1,Settings!$G:$G,0))=TRUE,
100-100*(J465-MIN(J:J))/(MAX(J:J)-MIN(J:J)),
100*(J465-MIN(J:J))/(MAX(J:J)-MIN(J:J))))</f>
        <v/>
      </c>
      <c r="BL465" s="223" t="str">
        <f t="array" ref="BL465">IF(J465="","",
IF(INDEX(Settings!$H:$H,MATCH(BY$1,Settings!$G:$G,0))=TRUE,
100-100*(J465-MINIFS(J:J,$E:$E,$E465))/(MAXIFS(J:J,$E:$E,$E465)-MINIFS(J:J,$E:$E,$E465)),
100*(J465-MINIFS(J:J,$E:$E,$E465))/(MAXIFS(J:J,$E:$E,$E465)-MINIFS(J:J,$E:$E,$E465))))</f>
        <v/>
      </c>
      <c r="BM465" s="223"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4" t="str">
        <f t="array" ref="BQ465">IF(J465="","",
IF(INDEX(Settings!$H:$H,MATCH(BY$1,Settings!$G:$G,0))=TRUE,
-1*(J465-AVERAGE(J:J))/STDEV(J:J),
(J465-AVERAGE(J:J))/STDEV(J:J)))</f>
        <v/>
      </c>
      <c r="BR465" s="224" t="str">
        <f>IFERROR(__xludf.DUMMYFUNCTION("IF(J465="""","""",
IF(INDEX(Settings!$H:$H,MATCH(BY$1,Settings!$G:$G,0))=TRUE,
-1*(J465-AVERAGEIFS(J:J,$E:$E,$E465))/STDEV(FILTER(J:J,$E:$E=$E465)),
(J465-AVERAGEIFS(J:J,$E:$E,$E465))/STDEV(FILTER(J:J,$E:$E=$E465))))"),"")</f>
        <v/>
      </c>
      <c r="BS465" s="224"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3" t="str">
        <f t="array" ref="BY465">IF(J465="","",
IF(INDEX(Settings!$H:$H,MATCH(BY$1,Settings!$G:$G,0))=TRUE,
100-100*(J465-MINIFS(J:J,$E:$E,$E465))/(MAXIFS(J:J,$E:$E,$E465)-MINIFS(J:J,$E:$E,$E465)),
100*(J465-MINIFS(J:J,$E:$E,$E465))/(MAXIFS(J:J,$E:$E,$E465)-MINIFS(J:J,$E:$E,$E465))))</f>
        <v/>
      </c>
      <c r="BZ465" s="223" t="str">
        <f t="array" ref="BZ465">IF(K465="","",
IF(INDEX(Settings!$H:$H,MATCH(BZ$1,Settings!$G:$G,0))=TRUE,
100-100*(K465-MINIFS(K:K,$E:$E,$E465))/(MAXIFS(K:K,$E:$E,$E465)-MINIFS(K:K,$E:$E,$E465)),
100*(K465-MINIFS(K:K,$E:$E,$E465))/(MAXIFS(K:K,$E:$E,$E465)-MINIFS(K:K,$E:$E,$E465))))</f>
        <v/>
      </c>
      <c r="CA465" s="223" t="str">
        <f t="array" ref="CA465">IF(L465="","",
IF(INDEX(Settings!$H:$H,MATCH(CA$1,Settings!$G:$G,0))=TRUE,
100-100*(L465-MINIFS(L:L,$E:$E,$E465))/(MAXIFS(L:L,$E:$E,$E465)-MINIFS(L:L,$E:$E,$E465)),
100*(L465-MINIFS(L:L,$E:$E,$E465))/(MAXIFS(L:L,$E:$E,$E465)-MINIFS(L:L,$E:$E,$E465))))</f>
        <v/>
      </c>
      <c r="CB465" s="223" t="str">
        <f t="array" ref="CB465">IF(M465="","",
IF(INDEX(Settings!$H:$H,MATCH(CB$1,Settings!$G:$G,0))=TRUE,
100-100*(M465-MINIFS(M:M,$E:$E,$E465))/(MAXIFS(M:M,$E:$E,$E465)-MINIFS(M:M,$E:$E,$E465)),
100*(M465-MINIFS(M:M,$E:$E,$E465))/(MAXIFS(M:M,$E:$E,$E465)-MINIFS(M:M,$E:$E,$E465))))</f>
        <v/>
      </c>
      <c r="CC465" s="223" t="str">
        <f t="array" ref="CC465">IF(N465="","",
IF(INDEX(Settings!$H:$H,MATCH(CC$1,Settings!$G:$G,0))=TRUE,
100-100*(N465-MINIFS(N:N,$E:$E,$E465))/(MAXIFS(N:N,$E:$E,$E465)-MINIFS(N:N,$E:$E,$E465)),
100*(N465-MINIFS(N:N,$E:$E,$E465))/(MAXIFS(N:N,$E:$E,$E465)-MINIFS(N:N,$E:$E,$E465))))</f>
        <v/>
      </c>
      <c r="CD465" s="223" t="str">
        <f t="array" ref="CD465">IF(O465="","",
IF(INDEX(Settings!$H:$H,MATCH(CD$1,Settings!$G:$G,0))=TRUE,
100-100*(O465-MINIFS(O:O,$E:$E,$E465))/(MAXIFS(O:O,$E:$E,$E465)-MINIFS(O:O,$E:$E,$E465)),
100*(O465-MINIFS(O:O,$E:$E,$E465))/(MAXIFS(O:O,$E:$E,$E465)-MINIFS(O:O,$E:$E,$E465))))</f>
        <v/>
      </c>
      <c r="CE465" s="223" t="str">
        <f t="array" ref="CE465">IF(P465="","",
IF(INDEX(Settings!$H:$H,MATCH(CE$1,Settings!$G:$G,0))=TRUE,
100-100*(P465-MINIFS(P:P,$E:$E,$E465))/(MAXIFS(P:P,$E:$E,$E465)-MINIFS(P:P,$E:$E,$E465)),
100*(P465-MINIFS(P:P,$E:$E,$E465))/(MAXIFS(P:P,$E:$E,$E465)-MINIFS(P:P,$E:$E,$E465))))</f>
        <v/>
      </c>
      <c r="CF465" s="223" t="str">
        <f t="array" ref="CF465">IF(Q465="","",
IF(INDEX(Settings!$H:$H,MATCH(CF$1,Settings!$G:$G,0))=TRUE,
100-100*(Q465-MINIFS(Q:Q,$E:$E,$E465))/(MAXIFS(Q:Q,$E:$E,$E465)-MINIFS(Q:Q,$E:$E,$E465)),
100*(Q465-MINIFS(Q:Q,$E:$E,$E465))/(MAXIFS(Q:Q,$E:$E,$E465)-MINIFS(Q:Q,$E:$E,$E465))))</f>
        <v/>
      </c>
      <c r="CG465" s="223" t="str">
        <f t="array" ref="CG465">IF(R465="","",
IF(INDEX(Settings!$H:$H,MATCH(CG$1,Settings!$G:$G,0))=TRUE,
100-100*(R465-MINIFS(R:R,$E:$E,$E465))/(MAXIFS(R:R,$E:$E,$E465)-MINIFS(R:R,$E:$E,$E465)),
100*(R465-MINIFS(R:R,$E:$E,$E465))/(MAXIFS(R:R,$E:$E,$E465)-MINIFS(R:R,$E:$E,$E465))))</f>
        <v/>
      </c>
      <c r="CH465" s="223" t="str">
        <f t="array" ref="CH465">IF(S465="","",
IF(INDEX(Settings!$H:$H,MATCH(CH$1,Settings!$G:$G,0))=TRUE,
100-100*(S465-MINIFS(S:S,$E:$E,$E465))/(MAXIFS(S:S,$E:$E,$E465)-MINIFS(S:S,$E:$E,$E465)),
100*(S465-MINIFS(S:S,$E:$E,$E465))/(MAXIFS(S:S,$E:$E,$E465)-MINIFS(S:S,$E:$E,$E465))))</f>
        <v/>
      </c>
      <c r="CI465" s="223" t="str">
        <f t="array" ref="CI465">IF(T465="","",
IF(INDEX(Settings!$H:$H,MATCH(CI$1,Settings!$G:$G,0))=TRUE,
100-100*(T465-MINIFS(T:T,$E:$E,$E465))/(MAXIFS(T:T,$E:$E,$E465)-MINIFS(T:T,$E:$E,$E465)),
100*(T465-MINIFS(T:T,$E:$E,$E465))/(MAXIFS(T:T,$E:$E,$E465)-MINIFS(T:T,$E:$E,$E465))))</f>
        <v/>
      </c>
      <c r="CJ465" s="223" t="str">
        <f t="array" ref="CJ465">IF(U465="","",
IF(INDEX(Settings!$H:$H,MATCH(CJ$1,Settings!$G:$G,0))=TRUE,
100-100*(U465-MINIFS(U:U,$E:$E,$E465))/(MAXIFS(U:U,$E:$E,$E465)-MINIFS(U:U,$E:$E,$E465)),
100*(U465-MINIFS(U:U,$E:$E,$E465))/(MAXIFS(U:U,$E:$E,$E465)-MINIFS(U:U,$E:$E,$E465))))</f>
        <v/>
      </c>
      <c r="CK465" s="223" t="str">
        <f t="array" ref="CK465">IF(V465="","",
IF(INDEX(Settings!$H:$H,MATCH(CK$1,Settings!$G:$G,0))=TRUE,
100-100*(V465-MINIFS(V:V,$E:$E,$E465))/(MAXIFS(V:V,$E:$E,$E465)-MINIFS(V:V,$E:$E,$E465)),
100*(V465-MINIFS(V:V,$E:$E,$E465))/(MAXIFS(V:V,$E:$E,$E465)-MINIFS(V:V,$E:$E,$E465))))</f>
        <v/>
      </c>
      <c r="CL465" s="223" t="str">
        <f t="array" ref="CL465">IF(W465="","",
IF(INDEX(Settings!$H:$H,MATCH(CL$1,Settings!$G:$G,0))=TRUE,
100-100*(W465-MINIFS(W:W,$E:$E,$E465))/(MAXIFS(W:W,$E:$E,$E465)-MINIFS(W:W,$E:$E,$E465)),
100*(W465-MINIFS(W:W,$E:$E,$E465))/(MAXIFS(W:W,$E:$E,$E465)-MINIFS(W:W,$E:$E,$E465))))</f>
        <v/>
      </c>
      <c r="CM465" s="223" t="str">
        <f t="array" ref="CM465">IF(X465="","",
IF(INDEX(Settings!$H:$H,MATCH(CM$1,Settings!$G:$G,0))=TRUE,
100-100*(X465-MINIFS(X:X,$E:$E,$E465))/(MAXIFS(X:X,$E:$E,$E465)-MINIFS(X:X,$E:$E,$E465)),
100*(X465-MINIFS(X:X,$E:$E,$E465))/(MAXIFS(X:X,$E:$E,$E465)-MINIFS(X:X,$E:$E,$E465))))</f>
        <v/>
      </c>
      <c r="CN465" s="223" t="str">
        <f t="array" ref="CN465">IF(Y465="","",
IF(INDEX(Settings!$H:$H,MATCH(CN$1,Settings!$G:$G,0))=TRUE,
100-100*(Y465-MINIFS(Y:Y,$E:$E,$E465))/(MAXIFS(Y:Y,$E:$E,$E465)-MINIFS(Y:Y,$E:$E,$E465)),
100*(Y465-MINIFS(Y:Y,$E:$E,$E465))/(MAXIFS(Y:Y,$E:$E,$E465)-MINIFS(Y:Y,$E:$E,$E465))))</f>
        <v/>
      </c>
      <c r="CO465" s="223" t="str">
        <f t="array" ref="CO465">IF(Z465="","",
IF(INDEX(Settings!$H:$H,MATCH(CO$1,Settings!$G:$G,0))=TRUE,
100-100*(Z465-MINIFS(Z:Z,$E:$E,$E465))/(MAXIFS(Z:Z,$E:$E,$E465)-MINIFS(Z:Z,$E:$E,$E465)),
100*(Z465-MINIFS(Z:Z,$E:$E,$E465))/(MAXIFS(Z:Z,$E:$E,$E465)-MINIFS(Z:Z,$E:$E,$E465))))</f>
        <v/>
      </c>
      <c r="CP465" s="223" t="str">
        <f t="array" ref="CP465">IF(AA465="","",
IF(INDEX(Settings!$H:$H,MATCH(CP$1,Settings!$G:$G,0))=TRUE,
100-100*(AA465-MINIFS(AA:AA,$E:$E,$E465))/(MAXIFS(AA:AA,$E:$E,$E465)-MINIFS(AA:AA,$E:$E,$E465)),
100*(AA465-MINIFS(AA:AA,$E:$E,$E465))/(MAXIFS(AA:AA,$E:$E,$E465)-MINIFS(AA:AA,$E:$E,$E465))))</f>
        <v/>
      </c>
      <c r="CQ465" s="223" t="str">
        <f t="array" ref="CQ465">IF(AB465="","",
IF(INDEX(Settings!$H:$H,MATCH(CQ$1,Settings!$G:$G,0))=TRUE,
100-100*(AB465-MINIFS(AB:AB,$E:$E,$E465))/(MAXIFS(AB:AB,$E:$E,$E465)-MINIFS(AB:AB,$E:$E,$E465)),
100*(AB465-MINIFS(AB:AB,$E:$E,$E465))/(MAXIFS(AB:AB,$E:$E,$E465)-MINIFS(AB:AB,$E:$E,$E465))))</f>
        <v/>
      </c>
      <c r="CR465" s="223" t="str">
        <f t="array" ref="CR465">IF(AC465="","",
IF(INDEX(Settings!$H:$H,MATCH(CR$1,Settings!$G:$G,0))=TRUE,
100-100*(AC465-MINIFS(AC:AC,$E:$E,$E465))/(MAXIFS(AC:AC,$E:$E,$E465)-MINIFS(AC:AC,$E:$E,$E465)),
100*(AC465-MINIFS(AC:AC,$E:$E,$E465))/(MAXIFS(AC:AC,$E:$E,$E465)-MINIFS(AC:AC,$E:$E,$E465))))</f>
        <v/>
      </c>
      <c r="CS465" s="223" t="str">
        <f t="array" ref="CS465">IF(AD465="","",
IF(INDEX(Settings!$H:$H,MATCH(CS$1,Settings!$G:$G,0))=TRUE,
100-100*(AD465-MINIFS(AD:AD,$E:$E,$E465))/(MAXIFS(AD:AD,$E:$E,$E465)-MINIFS(AD:AD,$E:$E,$E465)),
100*(AD465-MINIFS(AD:AD,$E:$E,$E465))/(MAXIFS(AD:AD,$E:$E,$E465)-MINIFS(AD:AD,$E:$E,$E465))))</f>
        <v/>
      </c>
      <c r="CT465" s="223" t="str">
        <f t="array" ref="CT465">IF(AE465="","",
IF(INDEX(Settings!$H:$H,MATCH(CT$1,Settings!$G:$G,0))=TRUE,
100-100*(AE465-MINIFS(AE:AE,$E:$E,$E465))/(MAXIFS(AE:AE,$E:$E,$E465)-MINIFS(AE:AE,$E:$E,$E465)),
100*(AE465-MINIFS(AE:AE,$E:$E,$E465))/(MAXIFS(AE:AE,$E:$E,$E465)-MINIFS(AE:AE,$E:$E,$E465))))</f>
        <v/>
      </c>
      <c r="CU465" s="223" t="str">
        <f t="array" ref="CU465">IF(AF465="","",
IF(INDEX(Settings!$H:$H,MATCH(CU$1,Settings!$G:$G,0))=TRUE,
100-100*(AF465-MINIFS(AF:AF,$E:$E,$E465))/(MAXIFS(AF:AF,$E:$E,$E465)-MINIFS(AF:AF,$E:$E,$E465)),
100*(AF465-MINIFS(AF:AF,$E:$E,$E465))/(MAXIFS(AF:AF,$E:$E,$E465)-MINIFS(AF:AF,$E:$E,$E465))))</f>
        <v/>
      </c>
      <c r="CV465" s="223" t="str">
        <f t="array" ref="CV465">IF(AG465="","",
IF(INDEX(Settings!$H:$H,MATCH(CV$1,Settings!$G:$G,0))=TRUE,
100-100*(AG465-MINIFS(AG:AG,$E:$E,$E465))/(MAXIFS(AG:AG,$E:$E,$E465)-MINIFS(AG:AG,$E:$E,$E465)),
100*(AG465-MINIFS(AG:AG,$E:$E,$E465))/(MAXIFS(AG:AG,$E:$E,$E465)-MINIFS(AG:AG,$E:$E,$E465))))</f>
        <v/>
      </c>
      <c r="CW465" s="223" t="str">
        <f t="array" ref="CW465">IF(AH465="","",
IF(INDEX(Settings!$H:$H,MATCH(CW$1,Settings!$G:$G,0))=TRUE,
100-100*(AH465-MINIFS(AH:AH,$E:$E,$E465))/(MAXIFS(AH:AH,$E:$E,$E465)-MINIFS(AH:AH,$E:$E,$E465)),
100*(AH465-MINIFS(AH:AH,$E:$E,$E465))/(MAXIFS(AH:AH,$E:$E,$E465)-MINIFS(AH:AH,$E:$E,$E465))))</f>
        <v/>
      </c>
      <c r="CX465" s="223" t="str">
        <f t="array" ref="CX465">IF(AI465="","",
IF(INDEX(Settings!$H:$H,MATCH(CX$1,Settings!$G:$G,0))=TRUE,
100-100*(AI465-MINIFS(AI:AI,$E:$E,$E465))/(MAXIFS(AI:AI,$E:$E,$E465)-MINIFS(AI:AI,$E:$E,$E465)),
100*(AI465-MINIFS(AI:AI,$E:$E,$E465))/(MAXIFS(AI:AI,$E:$E,$E465)-MINIFS(AI:AI,$E:$E,$E465))))</f>
        <v/>
      </c>
      <c r="CY465" s="223" t="str">
        <f t="array" ref="CY465">IF(AJ465="","",
IF(INDEX(Settings!$H:$H,MATCH(CY$1,Settings!$G:$G,0))=TRUE,
100-100*(AJ465-MINIFS(AJ:AJ,$E:$E,$E465))/(MAXIFS(AJ:AJ,$E:$E,$E465)-MINIFS(AJ:AJ,$E:$E,$E465)),
100*(AJ465-MINIFS(AJ:AJ,$E:$E,$E465))/(MAXIFS(AJ:AJ,$E:$E,$E465)-MINIFS(AJ:AJ,$E:$E,$E465))))</f>
        <v/>
      </c>
      <c r="CZ465" s="223" t="str">
        <f t="array" ref="CZ465">IF(AK465="","",
IF(INDEX(Settings!$H:$H,MATCH(CZ$1,Settings!$G:$G,0))=TRUE,
100-100*(AK465-MINIFS(AK:AK,$E:$E,$E465))/(MAXIFS(AK:AK,$E:$E,$E465)-MINIFS(AK:AK,$E:$E,$E465)),
100*(AK465-MINIFS(AK:AK,$E:$E,$E465))/(MAXIFS(AK:AK,$E:$E,$E465)-MINIFS(AK:AK,$E:$E,$E465))))</f>
        <v/>
      </c>
      <c r="DA465" s="223" t="str">
        <f t="array" ref="DA465">IF(AL465="","",
IF(INDEX(Settings!$H:$H,MATCH(DA$1,Settings!$G:$G,0))=TRUE,
100-100*(AL465-MINIFS(AL:AL,$E:$E,$E465))/(MAXIFS(AL:AL,$E:$E,$E465)-MINIFS(AL:AL,$E:$E,$E465)),
100*(AL465-MINIFS(AL:AL,$E:$E,$E465))/(MAXIFS(AL:AL,$E:$E,$E465)-MINIFS(AL:AL,$E:$E,$E465))))</f>
        <v/>
      </c>
      <c r="DB465" s="223" t="str">
        <f t="array" ref="DB465">IF(AM465="","",
IF(INDEX(Settings!$H:$H,MATCH(DB$1,Settings!$G:$G,0))=TRUE,
100-100*(AM465-MINIFS(AM:AM,$E:$E,$E465))/(MAXIFS(AM:AM,$E:$E,$E465)-MINIFS(AM:AM,$E:$E,$E465)),
100*(AM465-MINIFS(AM:AM,$E:$E,$E465))/(MAXIFS(AM:AM,$E:$E,$E465)-MINIFS(AM:AM,$E:$E,$E465))))</f>
        <v/>
      </c>
      <c r="DC465" s="223" t="str">
        <f t="array" ref="DC465">IF(AN465="","",
IF(INDEX(Settings!$H:$H,MATCH(DC$1,Settings!$G:$G,0))=TRUE,
100-100*(AN465-MINIFS(AN:AN,$E:$E,$E465))/(MAXIFS(AN:AN,$E:$E,$E465)-MINIFS(AN:AN,$E:$E,$E465)),
100*(AN465-MINIFS(AN:AN,$E:$E,$E465))/(MAXIFS(AN:AN,$E:$E,$E465)-MINIFS(AN:AN,$E:$E,$E465))))</f>
        <v/>
      </c>
      <c r="DD465" s="223" t="str">
        <f t="array" ref="DD465">IF(AO465="","",
IF(INDEX(Settings!$H:$H,MATCH(DD$1,Settings!$G:$G,0))=TRUE,
100-100*(AO465-MINIFS(AO:AO,$E:$E,$E465))/(MAXIFS(AO:AO,$E:$E,$E465)-MINIFS(AO:AO,$E:$E,$E465)),
100*(AO465-MINIFS(AO:AO,$E:$E,$E465))/(MAXIFS(AO:AO,$E:$E,$E465)-MINIFS(AO:AO,$E:$E,$E465))))</f>
        <v/>
      </c>
      <c r="DE465" s="223" t="str">
        <f t="array" ref="DE465">IF(AP465="","",
IF(INDEX(Settings!$H:$H,MATCH(DE$1,Settings!$G:$G,0))=TRUE,
100-100*(AP465-MINIFS(AP:AP,$E:$E,$E465))/(MAXIFS(AP:AP,$E:$E,$E465)-MINIFS(AP:AP,$E:$E,$E465)),
100*(AP465-MINIFS(AP:AP,$E:$E,$E465))/(MAXIFS(AP:AP,$E:$E,$E465)-MINIFS(AP:AP,$E:$E,$E465))))</f>
        <v/>
      </c>
      <c r="DF465" s="223" t="str">
        <f t="array" ref="DF465">IF(AQ465="","",
IF(INDEX(Settings!$H:$H,MATCH(DF$1,Settings!$G:$G,0))=TRUE,
100-100*(AQ465-MINIFS(AQ:AQ,$E:$E,$E465))/(MAXIFS(AQ:AQ,$E:$E,$E465)-MINIFS(AQ:AQ,$E:$E,$E465)),
100*(AQ465-MINIFS(AQ:AQ,$E:$E,$E465))/(MAXIFS(AQ:AQ,$E:$E,$E465)-MINIFS(AQ:AQ,$E:$E,$E465))))</f>
        <v/>
      </c>
      <c r="DG465" s="223" t="str">
        <f t="array" ref="DG465">IF(AR465="","",
IF(INDEX(Settings!$H:$H,MATCH(DG$1,Settings!$G:$G,0))=TRUE,
100-100*(AR465-MINIFS(AR:AR,$E:$E,$E465))/(MAXIFS(AR:AR,$E:$E,$E465)-MINIFS(AR:AR,$E:$E,$E465)),
100*(AR465-MINIFS(AR:AR,$E:$E,$E465))/(MAXIFS(AR:AR,$E:$E,$E465)-MINIFS(AR:AR,$E:$E,$E465))))</f>
        <v/>
      </c>
      <c r="DH465" s="223" t="str">
        <f t="array" ref="DH465">IF(AS465="","",
IF(INDEX(Settings!$H:$H,MATCH(DH$1,Settings!$G:$G,0))=TRUE,
100-100*(AS465-MINIFS(AS:AS,$E:$E,$E465))/(MAXIFS(AS:AS,$E:$E,$E465)-MINIFS(AS:AS,$E:$E,$E465)),
100*(AS465-MINIFS(AS:AS,$E:$E,$E465))/(MAXIFS(AS:AS,$E:$E,$E465)-MINIFS(AS:AS,$E:$E,$E465))))</f>
        <v/>
      </c>
      <c r="DI465" s="223" t="str">
        <f t="array" ref="DI465">IF(AT465="","",
IF(INDEX(Settings!$H:$H,MATCH(DI$1,Settings!$G:$G,0))=TRUE,
100-100*(AT465-MINIFS(AT:AT,$E:$E,$E465))/(MAXIFS(AT:AT,$E:$E,$E465)-MINIFS(AT:AT,$E:$E,$E465)),
100*(AT465-MINIFS(AT:AT,$E:$E,$E465))/(MAXIFS(AT:AT,$E:$E,$E465)-MINIFS(AT:AT,$E:$E,$E465))))</f>
        <v/>
      </c>
      <c r="DJ465" s="223" t="str">
        <f t="array" ref="DJ465">IF(AU465="","",
IF(INDEX(Settings!$H:$H,MATCH(DJ$1,Settings!$G:$G,0))=TRUE,
100-100*(AU465-MINIFS(AU:AU,$E:$E,$E465))/(MAXIFS(AU:AU,$E:$E,$E465)-MINIFS(AU:AU,$E:$E,$E465)),
100*(AU465-MINIFS(AU:AU,$E:$E,$E465))/(MAXIFS(AU:AU,$E:$E,$E465)-MINIFS(AU:AU,$E:$E,$E465))))</f>
        <v/>
      </c>
      <c r="DK465" s="223" t="str">
        <f t="array" ref="DK465">IF(AV465="","",
IF(INDEX(Settings!$H:$H,MATCH(DK$1,Settings!$G:$G,0))=TRUE,
100-100*(AV465-MINIFS(AV:AV,$E:$E,$E465))/(MAXIFS(AV:AV,$E:$E,$E465)-MINIFS(AV:AV,$E:$E,$E465)),
100*(AV465-MINIFS(AV:AV,$E:$E,$E465))/(MAXIFS(AV:AV,$E:$E,$E465)-MINIFS(AV:AV,$E:$E,$E465))))</f>
        <v/>
      </c>
      <c r="DL465" s="223" t="str">
        <f t="array" ref="DL465">IF(AW465="","",
IF(INDEX(Settings!$H:$H,MATCH(DL$1,Settings!$G:$G,0))=TRUE,
100-100*(AW465-MINIFS(AW:AW,$E:$E,$E465))/(MAXIFS(AW:AW,$E:$E,$E465)-MINIFS(AW:AW,$E:$E,$E465)),
100*(AW465-MINIFS(AW:AW,$E:$E,$E465))/(MAXIFS(AW:AW,$E:$E,$E465)-MINIFS(AW:AW,$E:$E,$E465))))</f>
        <v/>
      </c>
      <c r="DM465" s="223" t="str">
        <f t="array" ref="DM465">IF(AX465="","",
IF(INDEX(Settings!$H:$H,MATCH(DM$1,Settings!$G:$G,0))=TRUE,
100-100*(AX465-MINIFS(AX:AX,$E:$E,$E465))/(MAXIFS(AX:AX,$E:$E,$E465)-MINIFS(AX:AX,$E:$E,$E465)),
100*(AX465-MINIFS(AX:AX,$E:$E,$E465))/(MAXIFS(AX:AX,$E:$E,$E465)-MINIFS(AX:AX,$E:$E,$E465))))</f>
        <v/>
      </c>
      <c r="DN465" s="223" t="str">
        <f t="array" ref="DN465">IF(AY465="","",
IF(INDEX(Settings!$H:$H,MATCH(DN$1,Settings!$G:$G,0))=TRUE,
100-100*(AY465-MINIFS(AY:AY,$E:$E,$E465))/(MAXIFS(AY:AY,$E:$E,$E465)-MINIFS(AY:AY,$E:$E,$E465)),
100*(AY465-MINIFS(AY:AY,$E:$E,$E465))/(MAXIFS(AY:AY,$E:$E,$E465)-MINIFS(AY:AY,$E:$E,$E465))))</f>
        <v/>
      </c>
      <c r="DO465" s="223" t="str">
        <f t="array" ref="DO465">IF(AZ465="","",
IF(INDEX(Settings!$H:$H,MATCH(DO$1,Settings!$G:$G,0))=TRUE,
100-100*(AZ465-MINIFS(AZ:AZ,$E:$E,$E465))/(MAXIFS(AZ:AZ,$E:$E,$E465)-MINIFS(AZ:AZ,$E:$E,$E465)),
100*(AZ465-MINIFS(AZ:AZ,$E:$E,$E465))/(MAXIFS(AZ:AZ,$E:$E,$E465)-MINIFS(AZ:AZ,$E:$E,$E465))))</f>
        <v/>
      </c>
      <c r="DP465" s="223" t="str">
        <f t="array" ref="DP465">IF(BA465="","",
IF(INDEX(Settings!$H:$H,MATCH(DP$1,Settings!$G:$G,0))=TRUE,
100-100*(BA465-MINIFS(BA:BA,$E:$E,$E465))/(MAXIFS(BA:BA,$E:$E,$E465)-MINIFS(BA:BA,$E:$E,$E465)),
100*(BA465-MINIFS(BA:BA,$E:$E,$E465))/(MAXIFS(BA:BA,$E:$E,$E465)-MINIFS(BA:BA,$E:$E,$E465))))</f>
        <v/>
      </c>
      <c r="DQ465" s="223" t="str">
        <f t="array" ref="DQ465">IF(BB465="","",
IF(INDEX(Settings!$H:$H,MATCH(DQ$1,Settings!$G:$G,0))=TRUE,
100-100*(BB465-MINIFS(BB:BB,$E:$E,$E465))/(MAXIFS(BB:BB,$E:$E,$E465)-MINIFS(BB:BB,$E:$E,$E465)),
100*(BB465-MINIFS(BB:BB,$E:$E,$E465))/(MAXIFS(BB:BB,$E:$E,$E465)-MINIFS(BB:BB,$E:$E,$E465))))</f>
        <v/>
      </c>
      <c r="DR465" s="223" t="str">
        <f t="array" ref="DR465">IF(BC465="","",
IF(INDEX(Settings!$H:$H,MATCH(DR$1,Settings!$G:$G,0))=TRUE,
100-100*(BC465-MINIFS(BC:BC,$E:$E,$E465))/(MAXIFS(BC:BC,$E:$E,$E465)-MINIFS(BC:BC,$E:$E,$E465)),
100*(BC465-MINIFS(BC:BC,$E:$E,$E465))/(MAXIFS(BC:BC,$E:$E,$E465)-MINIFS(BC:BC,$E:$E,$E465))))</f>
        <v/>
      </c>
      <c r="DS465" s="223" t="str">
        <f t="array" ref="DS465">IF(BD465="","",
IF(INDEX(Settings!$H:$H,MATCH(DS$1,Settings!$G:$G,0))=TRUE,
100-100*(BD465-MINIFS(BD:BD,$E:$E,$E465))/(MAXIFS(BD:BD,$E:$E,$E465)-MINIFS(BD:BD,$E:$E,$E465)),
100*(BD465-MINIFS(BD:BD,$E:$E,$E465))/(MAXIFS(BD:BD,$E:$E,$E465)-MINIFS(BD:BD,$E:$E,$E465))))</f>
        <v/>
      </c>
      <c r="DT465" s="223" t="str">
        <f t="array" ref="DT465">IF(BE465="","",
IF(INDEX(Settings!$H:$H,MATCH(DT$1,Settings!$G:$G,0))=TRUE,
100-100*(BE465-MINIFS(BE:BE,$E:$E,$E465))/(MAXIFS(BE:BE,$E:$E,$E465)-MINIFS(BE:BE,$E:$E,$E465)),
100*(BE465-MINIFS(BE:BE,$E:$E,$E465))/(MAXIFS(BE:BE,$E:$E,$E465)-MINIFS(BE:BE,$E:$E,$E465))))</f>
        <v/>
      </c>
      <c r="DU465" s="223" t="str">
        <f t="array" ref="DU465">IF(BF465="","",
IF(INDEX(Settings!$H:$H,MATCH(DU$1,Settings!$G:$G,0))=TRUE,
100-100*(BF465-MINIFS(BF:BF,$E:$E,$E465))/(MAXIFS(BF:BF,$E:$E,$E465)-MINIFS(BF:BF,$E:$E,$E465)),
100*(BF465-MINIFS(BF:BF,$E:$E,$E465))/(MAXIFS(BF:BF,$E:$E,$E465)-MINIFS(BF:BF,$E:$E,$E465))))</f>
        <v/>
      </c>
      <c r="DV465" s="223" t="str">
        <f t="array" ref="DV465">IF(BG465="","",
IF(INDEX(Settings!$H:$H,MATCH(DV$1,Settings!$G:$G,0))=TRUE,
100-100*(BG465-MINIFS(BG:BG,$E:$E,$E465))/(MAXIFS(BG:BG,$E:$E,$E465)-MINIFS(BG:BG,$E:$E,$E465)),
100*(BG465-MINIFS(BG:BG,$E:$E,$E465))/(MAXIFS(BG:BG,$E:$E,$E465)-MINIFS(BG:BG,$E:$E,$E465))))</f>
        <v/>
      </c>
      <c r="DW465" s="223" t="str">
        <f t="array" ref="DW465">IF(BH465="","",
IF(INDEX(Settings!$H:$H,MATCH(DW$1,Settings!$G:$G,0))=TRUE,
100-100*(BH465-MINIFS(BH:BH,$E:$E,$E465))/(MAXIFS(BH:BH,$E:$E,$E465)-MINIFS(BH:BH,$E:$E,$E465)),
100*(BH465-MINIFS(BH:BH,$E:$E,$E465))/(MAXIFS(BH:BH,$E:$E,$E465)-MINIFS(BH:BH,$E:$E,$E465))))</f>
        <v/>
      </c>
      <c r="DX465" s="223" t="str">
        <f t="array" ref="DX465">IF(BI465="","",
IF(INDEX(Settings!$H:$H,MATCH(DX$1,Settings!$G:$G,0))=TRUE,
100-100*(BI465-MINIFS(BI:BI,$E:$E,$E465))/(MAXIFS(BI:BI,$E:$E,$E465)-MINIFS(BI:BI,$E:$E,$E465)),
100*(BI465-MINIFS(BI:BI,$E:$E,$E465))/(MAXIFS(BI:BI,$E:$E,$E465)-MINIFS(BI:BI,$E:$E,$E465))))</f>
        <v/>
      </c>
      <c r="DY465" s="223" t="str">
        <f t="array" ref="DY465">IF(BJ465="","",
IF(INDEX(Settings!$H:$H,MATCH(DY$1,Settings!$G:$G,0))=TRUE,
100-100*(BJ465-MINIFS(BJ:BJ,$E:$E,$E465))/(MAXIFS(BJ:BJ,$E:$E,$E465)-MINIFS(BJ:BJ,$E:$E,$E465)),
100*(BJ465-MINIFS(BJ:BJ,$E:$E,$E465))/(MAXIFS(BJ:BJ,$E:$E,$E465)-MINIFS(BJ:BJ,$E:$E,$E465))))</f>
        <v/>
      </c>
      <c r="DZ465" s="225"/>
      <c r="EA465" s="225"/>
      <c r="EB465" s="225" t="str">
        <f t="shared" si="8"/>
        <v/>
      </c>
      <c r="EC465" s="225" t="str">
        <f t="shared" si="9"/>
        <v/>
      </c>
      <c r="ED465" s="225" t="str">
        <f t="shared" si="10"/>
        <v/>
      </c>
      <c r="EE465" s="225" t="str">
        <f t="shared" si="11"/>
        <v/>
      </c>
      <c r="EF465" s="225" t="str">
        <f t="shared" si="12"/>
        <v/>
      </c>
      <c r="EG465" s="225" t="str">
        <f t="shared" si="13"/>
        <v/>
      </c>
      <c r="EH465" s="225"/>
      <c r="EI465" s="225"/>
      <c r="EJ465" s="225"/>
      <c r="EK465" s="225"/>
      <c r="EL465" s="225"/>
      <c r="EM465" s="225"/>
    </row>
    <row r="466">
      <c r="A466" s="231"/>
      <c r="B466" s="231"/>
      <c r="C466" s="231"/>
      <c r="D466" s="231" t="str">
        <f t="array" ref="D466">IFERROR(INDEX(Profiles!$B:$B,MATCH($A466,Profiles!$A:$A,0)),"")</f>
        <v/>
      </c>
      <c r="E466" s="231"/>
      <c r="F466" s="231"/>
      <c r="G466" s="231"/>
      <c r="H466" s="231"/>
      <c r="I466" s="231" t="str">
        <f>IF(A466="","",IF(Settings!$N$3="DATE",F466&amp;": "&amp;TEXT(B466,"M/DD/YY"),F466&amp;": "&amp;H466))</f>
        <v/>
      </c>
      <c r="J466" s="231"/>
      <c r="K466" s="231"/>
      <c r="L466" s="231"/>
      <c r="M466" s="232" t="str">
        <f t="shared" si="14"/>
        <v/>
      </c>
      <c r="N466" s="231"/>
      <c r="O466" s="231"/>
      <c r="P466" s="231"/>
      <c r="Q466" s="231"/>
      <c r="R466" s="231"/>
      <c r="S466" s="230" t="str">
        <f>IFERROR(VLOOKUP(AF466, 'YOYO IR Scores'!A:C, 3, FALSE), "")
</f>
        <v/>
      </c>
      <c r="T466" s="231"/>
      <c r="U466" s="231"/>
      <c r="V466" s="231"/>
      <c r="W466" s="231"/>
      <c r="X466" s="233" t="str">
        <f t="shared" si="4"/>
        <v/>
      </c>
      <c r="Y466" s="234" t="str">
        <f t="shared" si="5"/>
        <v/>
      </c>
      <c r="Z466" s="234" t="str">
        <f t="shared" si="6"/>
        <v/>
      </c>
      <c r="AA466" s="233" t="str">
        <f t="shared" si="7"/>
        <v/>
      </c>
      <c r="AB466" s="232"/>
      <c r="AC466" s="232"/>
      <c r="AD466" s="232"/>
      <c r="AE466" s="232" t="str">
        <f>IFERROR(VLOOKUP(AF466, 'YOYO IR Scores'!A:C, 2, FALSE), "")</f>
        <v/>
      </c>
      <c r="AF466" s="232"/>
      <c r="AG466" s="232"/>
      <c r="AH466" s="232"/>
      <c r="AI466" s="232"/>
      <c r="AJ466" s="232"/>
      <c r="AK466" s="232"/>
      <c r="AL466" s="232"/>
      <c r="AM466" s="232"/>
      <c r="AN466" s="232"/>
      <c r="AO466" s="232"/>
      <c r="AP466" s="232"/>
      <c r="AQ466" s="232"/>
      <c r="AR466" s="232"/>
      <c r="AS466" s="232"/>
      <c r="AT466" s="232"/>
      <c r="AU466" s="232"/>
      <c r="AV466" s="232"/>
      <c r="AW466" s="232"/>
      <c r="AX466" s="232"/>
      <c r="AY466" s="232"/>
      <c r="AZ466" s="232"/>
      <c r="BA466" s="232"/>
      <c r="BB466" s="232"/>
      <c r="BC466" s="232"/>
      <c r="BD466" s="232"/>
      <c r="BE466" s="232"/>
      <c r="BF466" s="232"/>
      <c r="BG466" s="232"/>
      <c r="BH466" s="232"/>
      <c r="BI466" s="232"/>
      <c r="BJ466" s="232"/>
      <c r="BK466" s="232" t="str">
        <f t="array" ref="BK466">IF(J466="","",
IF(INDEX(Settings!$H:$H,MATCH(BY$1,Settings!$G:$G,0))=TRUE,
100-100*(J466-MIN(J:J))/(MAX(J:J)-MIN(J:J)),
100*(J466-MIN(J:J))/(MAX(J:J)-MIN(J:J))))</f>
        <v/>
      </c>
      <c r="BL466" s="232" t="str">
        <f t="array" ref="BL466">IF(J466="","",
IF(INDEX(Settings!$H:$H,MATCH(BY$1,Settings!$G:$G,0))=TRUE,
100-100*(J466-MINIFS(J:J,$E:$E,$E466))/(MAXIFS(J:J,$E:$E,$E466)-MINIFS(J:J,$E:$E,$E466)),
100*(J466-MINIFS(J:J,$E:$E,$E466))/(MAXIFS(J:J,$E:$E,$E466)-MINIFS(J:J,$E:$E,$E466))))</f>
        <v/>
      </c>
      <c r="BM466" s="232" t="str">
        <f t="array" ref="BM466">IF(J466="","",
IF(INDEX(Settings!$H:$H,MATCH(BY$1,Settings!$G:$G,0))=TRUE,
100-100*(J466-MINIFS(J:J,$E:$E,$E466,$I:$I,$I466))/(MAXIFS(J:J,$E:$E,$E466,$I:$I,$I466)-MINIFS(J:J,$E:$E,$E466,$I:$I,$I466)),
100*(J466-MINIFS(J:J,$E:$E,$E466,$I:$I,$I466))/(MAXIFS(J:J,$E:$E,$E466,$I:$I,$I466)-MINIFS(J:J,$E:$E,$E466,$I:$I,$I466))))</f>
        <v/>
      </c>
      <c r="BN466" s="231" t="str">
        <f t="array" ref="BN466">IF(J466="","",
IF(INDEX(Settings!$H:$H,MATCH(BY$1,Settings!$G:$G,0))=TRUE,
100-100*PERCENTRANK(J:J,J466),
100*PERCENTRANK(J:J,J466)))</f>
        <v/>
      </c>
      <c r="BO466" s="231" t="str">
        <f>IFERROR(__xludf.DUMMYFUNCTION("IF(J466="""","""",
IF(INDEX(Settings!$H:$H,MATCH(BY$1,Settings!$G:$G,0))=TRUE,
100-100*PERCENTRANK(FILTER(J:J,$E:$E=$E466),J466),
100*PERCENTRANK(FILTER(J:J,$E:$E=$E466),J466)))"),"")</f>
        <v/>
      </c>
      <c r="BP466" s="231" t="str">
        <f>IFERROR(__xludf.DUMMYFUNCTION("IF(J466="""","""",
IF(INDEX(Settings!$H:$H,MATCH(BY$1,Settings!$G:$G,0))=TRUE,
100-100*PERCENTRANK(FILTER(J:J,$E:$E=$E466,$I:$I=$I466),J466),
100*PERCENTRANK(FILTER(J:J,$E:$E=$E466,$I:$I=$I466),J466)))"),"")</f>
        <v/>
      </c>
      <c r="BQ466" s="233" t="str">
        <f t="array" ref="BQ466">IF(J466="","",
IF(INDEX(Settings!$H:$H,MATCH(BY$1,Settings!$G:$G,0))=TRUE,
-1*(J466-AVERAGE(J:J))/STDEV(J:J),
(J466-AVERAGE(J:J))/STDEV(J:J)))</f>
        <v/>
      </c>
      <c r="BR466" s="233" t="str">
        <f>IFERROR(__xludf.DUMMYFUNCTION("IF(J466="""","""",
IF(INDEX(Settings!$H:$H,MATCH(BY$1,Settings!$G:$G,0))=TRUE,
-1*(J466-AVERAGEIFS(J:J,$E:$E,$E466))/STDEV(FILTER(J:J,$E:$E=$E466)),
(J466-AVERAGEIFS(J:J,$E:$E,$E466))/STDEV(FILTER(J:J,$E:$E=$E466))))"),"")</f>
        <v/>
      </c>
      <c r="BS466" s="233"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1"/>
      <c r="BX466" s="231"/>
      <c r="BY466" s="232" t="str">
        <f t="array" ref="BY466">IF(J466="","",
IF(INDEX(Settings!$H:$H,MATCH(BY$1,Settings!$G:$G,0))=TRUE,
100-100*(J466-MINIFS(J:J,$E:$E,$E466))/(MAXIFS(J:J,$E:$E,$E466)-MINIFS(J:J,$E:$E,$E466)),
100*(J466-MINIFS(J:J,$E:$E,$E466))/(MAXIFS(J:J,$E:$E,$E466)-MINIFS(J:J,$E:$E,$E466))))</f>
        <v/>
      </c>
      <c r="BZ466" s="232" t="str">
        <f t="array" ref="BZ466">IF(K466="","",
IF(INDEX(Settings!$H:$H,MATCH(BZ$1,Settings!$G:$G,0))=TRUE,
100-100*(K466-MINIFS(K:K,$E:$E,$E466))/(MAXIFS(K:K,$E:$E,$E466)-MINIFS(K:K,$E:$E,$E466)),
100*(K466-MINIFS(K:K,$E:$E,$E466))/(MAXIFS(K:K,$E:$E,$E466)-MINIFS(K:K,$E:$E,$E466))))</f>
        <v/>
      </c>
      <c r="CA466" s="232" t="str">
        <f t="array" ref="CA466">IF(L466="","",
IF(INDEX(Settings!$H:$H,MATCH(CA$1,Settings!$G:$G,0))=TRUE,
100-100*(L466-MINIFS(L:L,$E:$E,$E466))/(MAXIFS(L:L,$E:$E,$E466)-MINIFS(L:L,$E:$E,$E466)),
100*(L466-MINIFS(L:L,$E:$E,$E466))/(MAXIFS(L:L,$E:$E,$E466)-MINIFS(L:L,$E:$E,$E466))))</f>
        <v/>
      </c>
      <c r="CB466" s="232" t="str">
        <f t="array" ref="CB466">IF(M466="","",
IF(INDEX(Settings!$H:$H,MATCH(CB$1,Settings!$G:$G,0))=TRUE,
100-100*(M466-MINIFS(M:M,$E:$E,$E466))/(MAXIFS(M:M,$E:$E,$E466)-MINIFS(M:M,$E:$E,$E466)),
100*(M466-MINIFS(M:M,$E:$E,$E466))/(MAXIFS(M:M,$E:$E,$E466)-MINIFS(M:M,$E:$E,$E466))))</f>
        <v/>
      </c>
      <c r="CC466" s="232" t="str">
        <f t="array" ref="CC466">IF(N466="","",
IF(INDEX(Settings!$H:$H,MATCH(CC$1,Settings!$G:$G,0))=TRUE,
100-100*(N466-MINIFS(N:N,$E:$E,$E466))/(MAXIFS(N:N,$E:$E,$E466)-MINIFS(N:N,$E:$E,$E466)),
100*(N466-MINIFS(N:N,$E:$E,$E466))/(MAXIFS(N:N,$E:$E,$E466)-MINIFS(N:N,$E:$E,$E466))))</f>
        <v/>
      </c>
      <c r="CD466" s="232" t="str">
        <f t="array" ref="CD466">IF(O466="","",
IF(INDEX(Settings!$H:$H,MATCH(CD$1,Settings!$G:$G,0))=TRUE,
100-100*(O466-MINIFS(O:O,$E:$E,$E466))/(MAXIFS(O:O,$E:$E,$E466)-MINIFS(O:O,$E:$E,$E466)),
100*(O466-MINIFS(O:O,$E:$E,$E466))/(MAXIFS(O:O,$E:$E,$E466)-MINIFS(O:O,$E:$E,$E466))))</f>
        <v/>
      </c>
      <c r="CE466" s="232" t="str">
        <f t="array" ref="CE466">IF(P466="","",
IF(INDEX(Settings!$H:$H,MATCH(CE$1,Settings!$G:$G,0))=TRUE,
100-100*(P466-MINIFS(P:P,$E:$E,$E466))/(MAXIFS(P:P,$E:$E,$E466)-MINIFS(P:P,$E:$E,$E466)),
100*(P466-MINIFS(P:P,$E:$E,$E466))/(MAXIFS(P:P,$E:$E,$E466)-MINIFS(P:P,$E:$E,$E466))))</f>
        <v/>
      </c>
      <c r="CF466" s="232" t="str">
        <f t="array" ref="CF466">IF(Q466="","",
IF(INDEX(Settings!$H:$H,MATCH(CF$1,Settings!$G:$G,0))=TRUE,
100-100*(Q466-MINIFS(Q:Q,$E:$E,$E466))/(MAXIFS(Q:Q,$E:$E,$E466)-MINIFS(Q:Q,$E:$E,$E466)),
100*(Q466-MINIFS(Q:Q,$E:$E,$E466))/(MAXIFS(Q:Q,$E:$E,$E466)-MINIFS(Q:Q,$E:$E,$E466))))</f>
        <v/>
      </c>
      <c r="CG466" s="232" t="str">
        <f t="array" ref="CG466">IF(R466="","",
IF(INDEX(Settings!$H:$H,MATCH(CG$1,Settings!$G:$G,0))=TRUE,
100-100*(R466-MINIFS(R:R,$E:$E,$E466))/(MAXIFS(R:R,$E:$E,$E466)-MINIFS(R:R,$E:$E,$E466)),
100*(R466-MINIFS(R:R,$E:$E,$E466))/(MAXIFS(R:R,$E:$E,$E466)-MINIFS(R:R,$E:$E,$E466))))</f>
        <v/>
      </c>
      <c r="CH466" s="232" t="str">
        <f t="array" ref="CH466">IF(S466="","",
IF(INDEX(Settings!$H:$H,MATCH(CH$1,Settings!$G:$G,0))=TRUE,
100-100*(S466-MINIFS(S:S,$E:$E,$E466))/(MAXIFS(S:S,$E:$E,$E466)-MINIFS(S:S,$E:$E,$E466)),
100*(S466-MINIFS(S:S,$E:$E,$E466))/(MAXIFS(S:S,$E:$E,$E466)-MINIFS(S:S,$E:$E,$E466))))</f>
        <v/>
      </c>
      <c r="CI466" s="232" t="str">
        <f t="array" ref="CI466">IF(T466="","",
IF(INDEX(Settings!$H:$H,MATCH(CI$1,Settings!$G:$G,0))=TRUE,
100-100*(T466-MINIFS(T:T,$E:$E,$E466))/(MAXIFS(T:T,$E:$E,$E466)-MINIFS(T:T,$E:$E,$E466)),
100*(T466-MINIFS(T:T,$E:$E,$E466))/(MAXIFS(T:T,$E:$E,$E466)-MINIFS(T:T,$E:$E,$E466))))</f>
        <v/>
      </c>
      <c r="CJ466" s="232" t="str">
        <f t="array" ref="CJ466">IF(U466="","",
IF(INDEX(Settings!$H:$H,MATCH(CJ$1,Settings!$G:$G,0))=TRUE,
100-100*(U466-MINIFS(U:U,$E:$E,$E466))/(MAXIFS(U:U,$E:$E,$E466)-MINIFS(U:U,$E:$E,$E466)),
100*(U466-MINIFS(U:U,$E:$E,$E466))/(MAXIFS(U:U,$E:$E,$E466)-MINIFS(U:U,$E:$E,$E466))))</f>
        <v/>
      </c>
      <c r="CK466" s="232" t="str">
        <f t="array" ref="CK466">IF(V466="","",
IF(INDEX(Settings!$H:$H,MATCH(CK$1,Settings!$G:$G,0))=TRUE,
100-100*(V466-MINIFS(V:V,$E:$E,$E466))/(MAXIFS(V:V,$E:$E,$E466)-MINIFS(V:V,$E:$E,$E466)),
100*(V466-MINIFS(V:V,$E:$E,$E466))/(MAXIFS(V:V,$E:$E,$E466)-MINIFS(V:V,$E:$E,$E466))))</f>
        <v/>
      </c>
      <c r="CL466" s="232" t="str">
        <f t="array" ref="CL466">IF(W466="","",
IF(INDEX(Settings!$H:$H,MATCH(CL$1,Settings!$G:$G,0))=TRUE,
100-100*(W466-MINIFS(W:W,$E:$E,$E466))/(MAXIFS(W:W,$E:$E,$E466)-MINIFS(W:W,$E:$E,$E466)),
100*(W466-MINIFS(W:W,$E:$E,$E466))/(MAXIFS(W:W,$E:$E,$E466)-MINIFS(W:W,$E:$E,$E466))))</f>
        <v/>
      </c>
      <c r="CM466" s="232" t="str">
        <f t="array" ref="CM466">IF(X466="","",
IF(INDEX(Settings!$H:$H,MATCH(CM$1,Settings!$G:$G,0))=TRUE,
100-100*(X466-MINIFS(X:X,$E:$E,$E466))/(MAXIFS(X:X,$E:$E,$E466)-MINIFS(X:X,$E:$E,$E466)),
100*(X466-MINIFS(X:X,$E:$E,$E466))/(MAXIFS(X:X,$E:$E,$E466)-MINIFS(X:X,$E:$E,$E466))))</f>
        <v/>
      </c>
      <c r="CN466" s="232" t="str">
        <f t="array" ref="CN466">IF(Y466="","",
IF(INDEX(Settings!$H:$H,MATCH(CN$1,Settings!$G:$G,0))=TRUE,
100-100*(Y466-MINIFS(Y:Y,$E:$E,$E466))/(MAXIFS(Y:Y,$E:$E,$E466)-MINIFS(Y:Y,$E:$E,$E466)),
100*(Y466-MINIFS(Y:Y,$E:$E,$E466))/(MAXIFS(Y:Y,$E:$E,$E466)-MINIFS(Y:Y,$E:$E,$E466))))</f>
        <v/>
      </c>
      <c r="CO466" s="232" t="str">
        <f t="array" ref="CO466">IF(Z466="","",
IF(INDEX(Settings!$H:$H,MATCH(CO$1,Settings!$G:$G,0))=TRUE,
100-100*(Z466-MINIFS(Z:Z,$E:$E,$E466))/(MAXIFS(Z:Z,$E:$E,$E466)-MINIFS(Z:Z,$E:$E,$E466)),
100*(Z466-MINIFS(Z:Z,$E:$E,$E466))/(MAXIFS(Z:Z,$E:$E,$E466)-MINIFS(Z:Z,$E:$E,$E466))))</f>
        <v/>
      </c>
      <c r="CP466" s="232" t="str">
        <f t="array" ref="CP466">IF(AA466="","",
IF(INDEX(Settings!$H:$H,MATCH(CP$1,Settings!$G:$G,0))=TRUE,
100-100*(AA466-MINIFS(AA:AA,$E:$E,$E466))/(MAXIFS(AA:AA,$E:$E,$E466)-MINIFS(AA:AA,$E:$E,$E466)),
100*(AA466-MINIFS(AA:AA,$E:$E,$E466))/(MAXIFS(AA:AA,$E:$E,$E466)-MINIFS(AA:AA,$E:$E,$E466))))</f>
        <v/>
      </c>
      <c r="CQ466" s="232" t="str">
        <f t="array" ref="CQ466">IF(AB466="","",
IF(INDEX(Settings!$H:$H,MATCH(CQ$1,Settings!$G:$G,0))=TRUE,
100-100*(AB466-MINIFS(AB:AB,$E:$E,$E466))/(MAXIFS(AB:AB,$E:$E,$E466)-MINIFS(AB:AB,$E:$E,$E466)),
100*(AB466-MINIFS(AB:AB,$E:$E,$E466))/(MAXIFS(AB:AB,$E:$E,$E466)-MINIFS(AB:AB,$E:$E,$E466))))</f>
        <v/>
      </c>
      <c r="CR466" s="232" t="str">
        <f t="array" ref="CR466">IF(AC466="","",
IF(INDEX(Settings!$H:$H,MATCH(CR$1,Settings!$G:$G,0))=TRUE,
100-100*(AC466-MINIFS(AC:AC,$E:$E,$E466))/(MAXIFS(AC:AC,$E:$E,$E466)-MINIFS(AC:AC,$E:$E,$E466)),
100*(AC466-MINIFS(AC:AC,$E:$E,$E466))/(MAXIFS(AC:AC,$E:$E,$E466)-MINIFS(AC:AC,$E:$E,$E466))))</f>
        <v/>
      </c>
      <c r="CS466" s="232" t="str">
        <f t="array" ref="CS466">IF(AD466="","",
IF(INDEX(Settings!$H:$H,MATCH(CS$1,Settings!$G:$G,0))=TRUE,
100-100*(AD466-MINIFS(AD:AD,$E:$E,$E466))/(MAXIFS(AD:AD,$E:$E,$E466)-MINIFS(AD:AD,$E:$E,$E466)),
100*(AD466-MINIFS(AD:AD,$E:$E,$E466))/(MAXIFS(AD:AD,$E:$E,$E466)-MINIFS(AD:AD,$E:$E,$E466))))</f>
        <v/>
      </c>
      <c r="CT466" s="232" t="str">
        <f t="array" ref="CT466">IF(AE466="","",
IF(INDEX(Settings!$H:$H,MATCH(CT$1,Settings!$G:$G,0))=TRUE,
100-100*(AE466-MINIFS(AE:AE,$E:$E,$E466))/(MAXIFS(AE:AE,$E:$E,$E466)-MINIFS(AE:AE,$E:$E,$E466)),
100*(AE466-MINIFS(AE:AE,$E:$E,$E466))/(MAXIFS(AE:AE,$E:$E,$E466)-MINIFS(AE:AE,$E:$E,$E466))))</f>
        <v/>
      </c>
      <c r="CU466" s="232" t="str">
        <f t="array" ref="CU466">IF(AF466="","",
IF(INDEX(Settings!$H:$H,MATCH(CU$1,Settings!$G:$G,0))=TRUE,
100-100*(AF466-MINIFS(AF:AF,$E:$E,$E466))/(MAXIFS(AF:AF,$E:$E,$E466)-MINIFS(AF:AF,$E:$E,$E466)),
100*(AF466-MINIFS(AF:AF,$E:$E,$E466))/(MAXIFS(AF:AF,$E:$E,$E466)-MINIFS(AF:AF,$E:$E,$E466))))</f>
        <v/>
      </c>
      <c r="CV466" s="232" t="str">
        <f t="array" ref="CV466">IF(AG466="","",
IF(INDEX(Settings!$H:$H,MATCH(CV$1,Settings!$G:$G,0))=TRUE,
100-100*(AG466-MINIFS(AG:AG,$E:$E,$E466))/(MAXIFS(AG:AG,$E:$E,$E466)-MINIFS(AG:AG,$E:$E,$E466)),
100*(AG466-MINIFS(AG:AG,$E:$E,$E466))/(MAXIFS(AG:AG,$E:$E,$E466)-MINIFS(AG:AG,$E:$E,$E466))))</f>
        <v/>
      </c>
      <c r="CW466" s="232" t="str">
        <f t="array" ref="CW466">IF(AH466="","",
IF(INDEX(Settings!$H:$H,MATCH(CW$1,Settings!$G:$G,0))=TRUE,
100-100*(AH466-MINIFS(AH:AH,$E:$E,$E466))/(MAXIFS(AH:AH,$E:$E,$E466)-MINIFS(AH:AH,$E:$E,$E466)),
100*(AH466-MINIFS(AH:AH,$E:$E,$E466))/(MAXIFS(AH:AH,$E:$E,$E466)-MINIFS(AH:AH,$E:$E,$E466))))</f>
        <v/>
      </c>
      <c r="CX466" s="232" t="str">
        <f t="array" ref="CX466">IF(AI466="","",
IF(INDEX(Settings!$H:$H,MATCH(CX$1,Settings!$G:$G,0))=TRUE,
100-100*(AI466-MINIFS(AI:AI,$E:$E,$E466))/(MAXIFS(AI:AI,$E:$E,$E466)-MINIFS(AI:AI,$E:$E,$E466)),
100*(AI466-MINIFS(AI:AI,$E:$E,$E466))/(MAXIFS(AI:AI,$E:$E,$E466)-MINIFS(AI:AI,$E:$E,$E466))))</f>
        <v/>
      </c>
      <c r="CY466" s="232" t="str">
        <f t="array" ref="CY466">IF(AJ466="","",
IF(INDEX(Settings!$H:$H,MATCH(CY$1,Settings!$G:$G,0))=TRUE,
100-100*(AJ466-MINIFS(AJ:AJ,$E:$E,$E466))/(MAXIFS(AJ:AJ,$E:$E,$E466)-MINIFS(AJ:AJ,$E:$E,$E466)),
100*(AJ466-MINIFS(AJ:AJ,$E:$E,$E466))/(MAXIFS(AJ:AJ,$E:$E,$E466)-MINIFS(AJ:AJ,$E:$E,$E466))))</f>
        <v/>
      </c>
      <c r="CZ466" s="232" t="str">
        <f t="array" ref="CZ466">IF(AK466="","",
IF(INDEX(Settings!$H:$H,MATCH(CZ$1,Settings!$G:$G,0))=TRUE,
100-100*(AK466-MINIFS(AK:AK,$E:$E,$E466))/(MAXIFS(AK:AK,$E:$E,$E466)-MINIFS(AK:AK,$E:$E,$E466)),
100*(AK466-MINIFS(AK:AK,$E:$E,$E466))/(MAXIFS(AK:AK,$E:$E,$E466)-MINIFS(AK:AK,$E:$E,$E466))))</f>
        <v/>
      </c>
      <c r="DA466" s="232" t="str">
        <f t="array" ref="DA466">IF(AL466="","",
IF(INDEX(Settings!$H:$H,MATCH(DA$1,Settings!$G:$G,0))=TRUE,
100-100*(AL466-MINIFS(AL:AL,$E:$E,$E466))/(MAXIFS(AL:AL,$E:$E,$E466)-MINIFS(AL:AL,$E:$E,$E466)),
100*(AL466-MINIFS(AL:AL,$E:$E,$E466))/(MAXIFS(AL:AL,$E:$E,$E466)-MINIFS(AL:AL,$E:$E,$E466))))</f>
        <v/>
      </c>
      <c r="DB466" s="232" t="str">
        <f t="array" ref="DB466">IF(AM466="","",
IF(INDEX(Settings!$H:$H,MATCH(DB$1,Settings!$G:$G,0))=TRUE,
100-100*(AM466-MINIFS(AM:AM,$E:$E,$E466))/(MAXIFS(AM:AM,$E:$E,$E466)-MINIFS(AM:AM,$E:$E,$E466)),
100*(AM466-MINIFS(AM:AM,$E:$E,$E466))/(MAXIFS(AM:AM,$E:$E,$E466)-MINIFS(AM:AM,$E:$E,$E466))))</f>
        <v/>
      </c>
      <c r="DC466" s="232" t="str">
        <f t="array" ref="DC466">IF(AN466="","",
IF(INDEX(Settings!$H:$H,MATCH(DC$1,Settings!$G:$G,0))=TRUE,
100-100*(AN466-MINIFS(AN:AN,$E:$E,$E466))/(MAXIFS(AN:AN,$E:$E,$E466)-MINIFS(AN:AN,$E:$E,$E466)),
100*(AN466-MINIFS(AN:AN,$E:$E,$E466))/(MAXIFS(AN:AN,$E:$E,$E466)-MINIFS(AN:AN,$E:$E,$E466))))</f>
        <v/>
      </c>
      <c r="DD466" s="232" t="str">
        <f t="array" ref="DD466">IF(AO466="","",
IF(INDEX(Settings!$H:$H,MATCH(DD$1,Settings!$G:$G,0))=TRUE,
100-100*(AO466-MINIFS(AO:AO,$E:$E,$E466))/(MAXIFS(AO:AO,$E:$E,$E466)-MINIFS(AO:AO,$E:$E,$E466)),
100*(AO466-MINIFS(AO:AO,$E:$E,$E466))/(MAXIFS(AO:AO,$E:$E,$E466)-MINIFS(AO:AO,$E:$E,$E466))))</f>
        <v/>
      </c>
      <c r="DE466" s="232" t="str">
        <f t="array" ref="DE466">IF(AP466="","",
IF(INDEX(Settings!$H:$H,MATCH(DE$1,Settings!$G:$G,0))=TRUE,
100-100*(AP466-MINIFS(AP:AP,$E:$E,$E466))/(MAXIFS(AP:AP,$E:$E,$E466)-MINIFS(AP:AP,$E:$E,$E466)),
100*(AP466-MINIFS(AP:AP,$E:$E,$E466))/(MAXIFS(AP:AP,$E:$E,$E466)-MINIFS(AP:AP,$E:$E,$E466))))</f>
        <v/>
      </c>
      <c r="DF466" s="232" t="str">
        <f t="array" ref="DF466">IF(AQ466="","",
IF(INDEX(Settings!$H:$H,MATCH(DF$1,Settings!$G:$G,0))=TRUE,
100-100*(AQ466-MINIFS(AQ:AQ,$E:$E,$E466))/(MAXIFS(AQ:AQ,$E:$E,$E466)-MINIFS(AQ:AQ,$E:$E,$E466)),
100*(AQ466-MINIFS(AQ:AQ,$E:$E,$E466))/(MAXIFS(AQ:AQ,$E:$E,$E466)-MINIFS(AQ:AQ,$E:$E,$E466))))</f>
        <v/>
      </c>
      <c r="DG466" s="232" t="str">
        <f t="array" ref="DG466">IF(AR466="","",
IF(INDEX(Settings!$H:$H,MATCH(DG$1,Settings!$G:$G,0))=TRUE,
100-100*(AR466-MINIFS(AR:AR,$E:$E,$E466))/(MAXIFS(AR:AR,$E:$E,$E466)-MINIFS(AR:AR,$E:$E,$E466)),
100*(AR466-MINIFS(AR:AR,$E:$E,$E466))/(MAXIFS(AR:AR,$E:$E,$E466)-MINIFS(AR:AR,$E:$E,$E466))))</f>
        <v/>
      </c>
      <c r="DH466" s="232" t="str">
        <f t="array" ref="DH466">IF(AS466="","",
IF(INDEX(Settings!$H:$H,MATCH(DH$1,Settings!$G:$G,0))=TRUE,
100-100*(AS466-MINIFS(AS:AS,$E:$E,$E466))/(MAXIFS(AS:AS,$E:$E,$E466)-MINIFS(AS:AS,$E:$E,$E466)),
100*(AS466-MINIFS(AS:AS,$E:$E,$E466))/(MAXIFS(AS:AS,$E:$E,$E466)-MINIFS(AS:AS,$E:$E,$E466))))</f>
        <v/>
      </c>
      <c r="DI466" s="232" t="str">
        <f t="array" ref="DI466">IF(AT466="","",
IF(INDEX(Settings!$H:$H,MATCH(DI$1,Settings!$G:$G,0))=TRUE,
100-100*(AT466-MINIFS(AT:AT,$E:$E,$E466))/(MAXIFS(AT:AT,$E:$E,$E466)-MINIFS(AT:AT,$E:$E,$E466)),
100*(AT466-MINIFS(AT:AT,$E:$E,$E466))/(MAXIFS(AT:AT,$E:$E,$E466)-MINIFS(AT:AT,$E:$E,$E466))))</f>
        <v/>
      </c>
      <c r="DJ466" s="232" t="str">
        <f t="array" ref="DJ466">IF(AU466="","",
IF(INDEX(Settings!$H:$H,MATCH(DJ$1,Settings!$G:$G,0))=TRUE,
100-100*(AU466-MINIFS(AU:AU,$E:$E,$E466))/(MAXIFS(AU:AU,$E:$E,$E466)-MINIFS(AU:AU,$E:$E,$E466)),
100*(AU466-MINIFS(AU:AU,$E:$E,$E466))/(MAXIFS(AU:AU,$E:$E,$E466)-MINIFS(AU:AU,$E:$E,$E466))))</f>
        <v/>
      </c>
      <c r="DK466" s="232" t="str">
        <f t="array" ref="DK466">IF(AV466="","",
IF(INDEX(Settings!$H:$H,MATCH(DK$1,Settings!$G:$G,0))=TRUE,
100-100*(AV466-MINIFS(AV:AV,$E:$E,$E466))/(MAXIFS(AV:AV,$E:$E,$E466)-MINIFS(AV:AV,$E:$E,$E466)),
100*(AV466-MINIFS(AV:AV,$E:$E,$E466))/(MAXIFS(AV:AV,$E:$E,$E466)-MINIFS(AV:AV,$E:$E,$E466))))</f>
        <v/>
      </c>
      <c r="DL466" s="232" t="str">
        <f t="array" ref="DL466">IF(AW466="","",
IF(INDEX(Settings!$H:$H,MATCH(DL$1,Settings!$G:$G,0))=TRUE,
100-100*(AW466-MINIFS(AW:AW,$E:$E,$E466))/(MAXIFS(AW:AW,$E:$E,$E466)-MINIFS(AW:AW,$E:$E,$E466)),
100*(AW466-MINIFS(AW:AW,$E:$E,$E466))/(MAXIFS(AW:AW,$E:$E,$E466)-MINIFS(AW:AW,$E:$E,$E466))))</f>
        <v/>
      </c>
      <c r="DM466" s="232" t="str">
        <f t="array" ref="DM466">IF(AX466="","",
IF(INDEX(Settings!$H:$H,MATCH(DM$1,Settings!$G:$G,0))=TRUE,
100-100*(AX466-MINIFS(AX:AX,$E:$E,$E466))/(MAXIFS(AX:AX,$E:$E,$E466)-MINIFS(AX:AX,$E:$E,$E466)),
100*(AX466-MINIFS(AX:AX,$E:$E,$E466))/(MAXIFS(AX:AX,$E:$E,$E466)-MINIFS(AX:AX,$E:$E,$E466))))</f>
        <v/>
      </c>
      <c r="DN466" s="232" t="str">
        <f t="array" ref="DN466">IF(AY466="","",
IF(INDEX(Settings!$H:$H,MATCH(DN$1,Settings!$G:$G,0))=TRUE,
100-100*(AY466-MINIFS(AY:AY,$E:$E,$E466))/(MAXIFS(AY:AY,$E:$E,$E466)-MINIFS(AY:AY,$E:$E,$E466)),
100*(AY466-MINIFS(AY:AY,$E:$E,$E466))/(MAXIFS(AY:AY,$E:$E,$E466)-MINIFS(AY:AY,$E:$E,$E466))))</f>
        <v/>
      </c>
      <c r="DO466" s="232" t="str">
        <f t="array" ref="DO466">IF(AZ466="","",
IF(INDEX(Settings!$H:$H,MATCH(DO$1,Settings!$G:$G,0))=TRUE,
100-100*(AZ466-MINIFS(AZ:AZ,$E:$E,$E466))/(MAXIFS(AZ:AZ,$E:$E,$E466)-MINIFS(AZ:AZ,$E:$E,$E466)),
100*(AZ466-MINIFS(AZ:AZ,$E:$E,$E466))/(MAXIFS(AZ:AZ,$E:$E,$E466)-MINIFS(AZ:AZ,$E:$E,$E466))))</f>
        <v/>
      </c>
      <c r="DP466" s="232" t="str">
        <f t="array" ref="DP466">IF(BA466="","",
IF(INDEX(Settings!$H:$H,MATCH(DP$1,Settings!$G:$G,0))=TRUE,
100-100*(BA466-MINIFS(BA:BA,$E:$E,$E466))/(MAXIFS(BA:BA,$E:$E,$E466)-MINIFS(BA:BA,$E:$E,$E466)),
100*(BA466-MINIFS(BA:BA,$E:$E,$E466))/(MAXIFS(BA:BA,$E:$E,$E466)-MINIFS(BA:BA,$E:$E,$E466))))</f>
        <v/>
      </c>
      <c r="DQ466" s="232" t="str">
        <f t="array" ref="DQ466">IF(BB466="","",
IF(INDEX(Settings!$H:$H,MATCH(DQ$1,Settings!$G:$G,0))=TRUE,
100-100*(BB466-MINIFS(BB:BB,$E:$E,$E466))/(MAXIFS(BB:BB,$E:$E,$E466)-MINIFS(BB:BB,$E:$E,$E466)),
100*(BB466-MINIFS(BB:BB,$E:$E,$E466))/(MAXIFS(BB:BB,$E:$E,$E466)-MINIFS(BB:BB,$E:$E,$E466))))</f>
        <v/>
      </c>
      <c r="DR466" s="232" t="str">
        <f t="array" ref="DR466">IF(BC466="","",
IF(INDEX(Settings!$H:$H,MATCH(DR$1,Settings!$G:$G,0))=TRUE,
100-100*(BC466-MINIFS(BC:BC,$E:$E,$E466))/(MAXIFS(BC:BC,$E:$E,$E466)-MINIFS(BC:BC,$E:$E,$E466)),
100*(BC466-MINIFS(BC:BC,$E:$E,$E466))/(MAXIFS(BC:BC,$E:$E,$E466)-MINIFS(BC:BC,$E:$E,$E466))))</f>
        <v/>
      </c>
      <c r="DS466" s="232" t="str">
        <f t="array" ref="DS466">IF(BD466="","",
IF(INDEX(Settings!$H:$H,MATCH(DS$1,Settings!$G:$G,0))=TRUE,
100-100*(BD466-MINIFS(BD:BD,$E:$E,$E466))/(MAXIFS(BD:BD,$E:$E,$E466)-MINIFS(BD:BD,$E:$E,$E466)),
100*(BD466-MINIFS(BD:BD,$E:$E,$E466))/(MAXIFS(BD:BD,$E:$E,$E466)-MINIFS(BD:BD,$E:$E,$E466))))</f>
        <v/>
      </c>
      <c r="DT466" s="232" t="str">
        <f t="array" ref="DT466">IF(BE466="","",
IF(INDEX(Settings!$H:$H,MATCH(DT$1,Settings!$G:$G,0))=TRUE,
100-100*(BE466-MINIFS(BE:BE,$E:$E,$E466))/(MAXIFS(BE:BE,$E:$E,$E466)-MINIFS(BE:BE,$E:$E,$E466)),
100*(BE466-MINIFS(BE:BE,$E:$E,$E466))/(MAXIFS(BE:BE,$E:$E,$E466)-MINIFS(BE:BE,$E:$E,$E466))))</f>
        <v/>
      </c>
      <c r="DU466" s="232" t="str">
        <f t="array" ref="DU466">IF(BF466="","",
IF(INDEX(Settings!$H:$H,MATCH(DU$1,Settings!$G:$G,0))=TRUE,
100-100*(BF466-MINIFS(BF:BF,$E:$E,$E466))/(MAXIFS(BF:BF,$E:$E,$E466)-MINIFS(BF:BF,$E:$E,$E466)),
100*(BF466-MINIFS(BF:BF,$E:$E,$E466))/(MAXIFS(BF:BF,$E:$E,$E466)-MINIFS(BF:BF,$E:$E,$E466))))</f>
        <v/>
      </c>
      <c r="DV466" s="232" t="str">
        <f t="array" ref="DV466">IF(BG466="","",
IF(INDEX(Settings!$H:$H,MATCH(DV$1,Settings!$G:$G,0))=TRUE,
100-100*(BG466-MINIFS(BG:BG,$E:$E,$E466))/(MAXIFS(BG:BG,$E:$E,$E466)-MINIFS(BG:BG,$E:$E,$E466)),
100*(BG466-MINIFS(BG:BG,$E:$E,$E466))/(MAXIFS(BG:BG,$E:$E,$E466)-MINIFS(BG:BG,$E:$E,$E466))))</f>
        <v/>
      </c>
      <c r="DW466" s="232" t="str">
        <f t="array" ref="DW466">IF(BH466="","",
IF(INDEX(Settings!$H:$H,MATCH(DW$1,Settings!$G:$G,0))=TRUE,
100-100*(BH466-MINIFS(BH:BH,$E:$E,$E466))/(MAXIFS(BH:BH,$E:$E,$E466)-MINIFS(BH:BH,$E:$E,$E466)),
100*(BH466-MINIFS(BH:BH,$E:$E,$E466))/(MAXIFS(BH:BH,$E:$E,$E466)-MINIFS(BH:BH,$E:$E,$E466))))</f>
        <v/>
      </c>
      <c r="DX466" s="232" t="str">
        <f t="array" ref="DX466">IF(BI466="","",
IF(INDEX(Settings!$H:$H,MATCH(DX$1,Settings!$G:$G,0))=TRUE,
100-100*(BI466-MINIFS(BI:BI,$E:$E,$E466))/(MAXIFS(BI:BI,$E:$E,$E466)-MINIFS(BI:BI,$E:$E,$E466)),
100*(BI466-MINIFS(BI:BI,$E:$E,$E466))/(MAXIFS(BI:BI,$E:$E,$E466)-MINIFS(BI:BI,$E:$E,$E466))))</f>
        <v/>
      </c>
      <c r="DY466" s="232" t="str">
        <f t="array" ref="DY466">IF(BJ466="","",
IF(INDEX(Settings!$H:$H,MATCH(DY$1,Settings!$G:$G,0))=TRUE,
100-100*(BJ466-MINIFS(BJ:BJ,$E:$E,$E466))/(MAXIFS(BJ:BJ,$E:$E,$E466)-MINIFS(BJ:BJ,$E:$E,$E466)),
100*(BJ466-MINIFS(BJ:BJ,$E:$E,$E466))/(MAXIFS(BJ:BJ,$E:$E,$E466)-MINIFS(BJ:BJ,$E:$E,$E466))))</f>
        <v/>
      </c>
      <c r="DZ466" s="234"/>
      <c r="EA466" s="234"/>
      <c r="EB466" s="234" t="str">
        <f t="shared" si="8"/>
        <v/>
      </c>
      <c r="EC466" s="234" t="str">
        <f t="shared" si="9"/>
        <v/>
      </c>
      <c r="ED466" s="234" t="str">
        <f t="shared" si="10"/>
        <v/>
      </c>
      <c r="EE466" s="234" t="str">
        <f t="shared" si="11"/>
        <v/>
      </c>
      <c r="EF466" s="234" t="str">
        <f t="shared" si="12"/>
        <v/>
      </c>
      <c r="EG466" s="234" t="str">
        <f t="shared" si="13"/>
        <v/>
      </c>
      <c r="EH466" s="234"/>
      <c r="EI466" s="234"/>
      <c r="EJ466" s="234"/>
      <c r="EK466" s="234"/>
      <c r="EL466" s="234"/>
      <c r="EM466" s="234"/>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3" t="str">
        <f t="shared" si="14"/>
        <v/>
      </c>
      <c r="N467" s="49"/>
      <c r="O467" s="49"/>
      <c r="P467" s="49"/>
      <c r="Q467" s="49"/>
      <c r="R467" s="49"/>
      <c r="S467" s="222" t="str">
        <f>IFERROR(VLOOKUP(AF467, 'YOYO IR Scores'!A:C, 3, FALSE), "")
</f>
        <v/>
      </c>
      <c r="T467" s="49"/>
      <c r="U467" s="49"/>
      <c r="V467" s="49"/>
      <c r="W467" s="49"/>
      <c r="X467" s="224" t="str">
        <f t="shared" si="4"/>
        <v/>
      </c>
      <c r="Y467" s="225" t="str">
        <f t="shared" si="5"/>
        <v/>
      </c>
      <c r="Z467" s="225" t="str">
        <f t="shared" si="6"/>
        <v/>
      </c>
      <c r="AA467" s="224" t="str">
        <f t="shared" si="7"/>
        <v/>
      </c>
      <c r="AB467" s="223"/>
      <c r="AC467" s="223"/>
      <c r="AD467" s="223"/>
      <c r="AE467" s="223" t="str">
        <f>IFERROR(VLOOKUP(AF467, 'YOYO IR Scores'!A:C, 2, FALSE), "")</f>
        <v/>
      </c>
      <c r="AF467" s="223"/>
      <c r="AG467" s="223"/>
      <c r="AH467" s="223"/>
      <c r="AI467" s="223"/>
      <c r="AJ467" s="223"/>
      <c r="AK467" s="223"/>
      <c r="AL467" s="223"/>
      <c r="AM467" s="223"/>
      <c r="AN467" s="223"/>
      <c r="AO467" s="223"/>
      <c r="AP467" s="223"/>
      <c r="AQ467" s="223"/>
      <c r="AR467" s="223"/>
      <c r="AS467" s="223"/>
      <c r="AT467" s="223"/>
      <c r="AU467" s="223"/>
      <c r="AV467" s="223"/>
      <c r="AW467" s="223"/>
      <c r="AX467" s="223"/>
      <c r="AY467" s="223"/>
      <c r="AZ467" s="223"/>
      <c r="BA467" s="223"/>
      <c r="BB467" s="223"/>
      <c r="BC467" s="223"/>
      <c r="BD467" s="223"/>
      <c r="BE467" s="223"/>
      <c r="BF467" s="223"/>
      <c r="BG467" s="223"/>
      <c r="BH467" s="223"/>
      <c r="BI467" s="223"/>
      <c r="BJ467" s="223"/>
      <c r="BK467" s="223" t="str">
        <f t="array" ref="BK467">IF(J467="","",
IF(INDEX(Settings!$H:$H,MATCH(BY$1,Settings!$G:$G,0))=TRUE,
100-100*(J467-MIN(J:J))/(MAX(J:J)-MIN(J:J)),
100*(J467-MIN(J:J))/(MAX(J:J)-MIN(J:J))))</f>
        <v/>
      </c>
      <c r="BL467" s="223" t="str">
        <f t="array" ref="BL467">IF(J467="","",
IF(INDEX(Settings!$H:$H,MATCH(BY$1,Settings!$G:$G,0))=TRUE,
100-100*(J467-MINIFS(J:J,$E:$E,$E467))/(MAXIFS(J:J,$E:$E,$E467)-MINIFS(J:J,$E:$E,$E467)),
100*(J467-MINIFS(J:J,$E:$E,$E467))/(MAXIFS(J:J,$E:$E,$E467)-MINIFS(J:J,$E:$E,$E467))))</f>
        <v/>
      </c>
      <c r="BM467" s="223"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4" t="str">
        <f t="array" ref="BQ467">IF(J467="","",
IF(INDEX(Settings!$H:$H,MATCH(BY$1,Settings!$G:$G,0))=TRUE,
-1*(J467-AVERAGE(J:J))/STDEV(J:J),
(J467-AVERAGE(J:J))/STDEV(J:J)))</f>
        <v/>
      </c>
      <c r="BR467" s="224" t="str">
        <f>IFERROR(__xludf.DUMMYFUNCTION("IF(J467="""","""",
IF(INDEX(Settings!$H:$H,MATCH(BY$1,Settings!$G:$G,0))=TRUE,
-1*(J467-AVERAGEIFS(J:J,$E:$E,$E467))/STDEV(FILTER(J:J,$E:$E=$E467)),
(J467-AVERAGEIFS(J:J,$E:$E,$E467))/STDEV(FILTER(J:J,$E:$E=$E467))))"),"")</f>
        <v/>
      </c>
      <c r="BS467" s="224"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3" t="str">
        <f t="array" ref="BY467">IF(J467="","",
IF(INDEX(Settings!$H:$H,MATCH(BY$1,Settings!$G:$G,0))=TRUE,
100-100*(J467-MINIFS(J:J,$E:$E,$E467))/(MAXIFS(J:J,$E:$E,$E467)-MINIFS(J:J,$E:$E,$E467)),
100*(J467-MINIFS(J:J,$E:$E,$E467))/(MAXIFS(J:J,$E:$E,$E467)-MINIFS(J:J,$E:$E,$E467))))</f>
        <v/>
      </c>
      <c r="BZ467" s="223" t="str">
        <f t="array" ref="BZ467">IF(K467="","",
IF(INDEX(Settings!$H:$H,MATCH(BZ$1,Settings!$G:$G,0))=TRUE,
100-100*(K467-MINIFS(K:K,$E:$E,$E467))/(MAXIFS(K:K,$E:$E,$E467)-MINIFS(K:K,$E:$E,$E467)),
100*(K467-MINIFS(K:K,$E:$E,$E467))/(MAXIFS(K:K,$E:$E,$E467)-MINIFS(K:K,$E:$E,$E467))))</f>
        <v/>
      </c>
      <c r="CA467" s="223" t="str">
        <f t="array" ref="CA467">IF(L467="","",
IF(INDEX(Settings!$H:$H,MATCH(CA$1,Settings!$G:$G,0))=TRUE,
100-100*(L467-MINIFS(L:L,$E:$E,$E467))/(MAXIFS(L:L,$E:$E,$E467)-MINIFS(L:L,$E:$E,$E467)),
100*(L467-MINIFS(L:L,$E:$E,$E467))/(MAXIFS(L:L,$E:$E,$E467)-MINIFS(L:L,$E:$E,$E467))))</f>
        <v/>
      </c>
      <c r="CB467" s="223" t="str">
        <f t="array" ref="CB467">IF(M467="","",
IF(INDEX(Settings!$H:$H,MATCH(CB$1,Settings!$G:$G,0))=TRUE,
100-100*(M467-MINIFS(M:M,$E:$E,$E467))/(MAXIFS(M:M,$E:$E,$E467)-MINIFS(M:M,$E:$E,$E467)),
100*(M467-MINIFS(M:M,$E:$E,$E467))/(MAXIFS(M:M,$E:$E,$E467)-MINIFS(M:M,$E:$E,$E467))))</f>
        <v/>
      </c>
      <c r="CC467" s="223" t="str">
        <f t="array" ref="CC467">IF(N467="","",
IF(INDEX(Settings!$H:$H,MATCH(CC$1,Settings!$G:$G,0))=TRUE,
100-100*(N467-MINIFS(N:N,$E:$E,$E467))/(MAXIFS(N:N,$E:$E,$E467)-MINIFS(N:N,$E:$E,$E467)),
100*(N467-MINIFS(N:N,$E:$E,$E467))/(MAXIFS(N:N,$E:$E,$E467)-MINIFS(N:N,$E:$E,$E467))))</f>
        <v/>
      </c>
      <c r="CD467" s="223" t="str">
        <f t="array" ref="CD467">IF(O467="","",
IF(INDEX(Settings!$H:$H,MATCH(CD$1,Settings!$G:$G,0))=TRUE,
100-100*(O467-MINIFS(O:O,$E:$E,$E467))/(MAXIFS(O:O,$E:$E,$E467)-MINIFS(O:O,$E:$E,$E467)),
100*(O467-MINIFS(O:O,$E:$E,$E467))/(MAXIFS(O:O,$E:$E,$E467)-MINIFS(O:O,$E:$E,$E467))))</f>
        <v/>
      </c>
      <c r="CE467" s="223" t="str">
        <f t="array" ref="CE467">IF(P467="","",
IF(INDEX(Settings!$H:$H,MATCH(CE$1,Settings!$G:$G,0))=TRUE,
100-100*(P467-MINIFS(P:P,$E:$E,$E467))/(MAXIFS(P:P,$E:$E,$E467)-MINIFS(P:P,$E:$E,$E467)),
100*(P467-MINIFS(P:P,$E:$E,$E467))/(MAXIFS(P:P,$E:$E,$E467)-MINIFS(P:P,$E:$E,$E467))))</f>
        <v/>
      </c>
      <c r="CF467" s="223" t="str">
        <f t="array" ref="CF467">IF(Q467="","",
IF(INDEX(Settings!$H:$H,MATCH(CF$1,Settings!$G:$G,0))=TRUE,
100-100*(Q467-MINIFS(Q:Q,$E:$E,$E467))/(MAXIFS(Q:Q,$E:$E,$E467)-MINIFS(Q:Q,$E:$E,$E467)),
100*(Q467-MINIFS(Q:Q,$E:$E,$E467))/(MAXIFS(Q:Q,$E:$E,$E467)-MINIFS(Q:Q,$E:$E,$E467))))</f>
        <v/>
      </c>
      <c r="CG467" s="223" t="str">
        <f t="array" ref="CG467">IF(R467="","",
IF(INDEX(Settings!$H:$H,MATCH(CG$1,Settings!$G:$G,0))=TRUE,
100-100*(R467-MINIFS(R:R,$E:$E,$E467))/(MAXIFS(R:R,$E:$E,$E467)-MINIFS(R:R,$E:$E,$E467)),
100*(R467-MINIFS(R:R,$E:$E,$E467))/(MAXIFS(R:R,$E:$E,$E467)-MINIFS(R:R,$E:$E,$E467))))</f>
        <v/>
      </c>
      <c r="CH467" s="223" t="str">
        <f t="array" ref="CH467">IF(S467="","",
IF(INDEX(Settings!$H:$H,MATCH(CH$1,Settings!$G:$G,0))=TRUE,
100-100*(S467-MINIFS(S:S,$E:$E,$E467))/(MAXIFS(S:S,$E:$E,$E467)-MINIFS(S:S,$E:$E,$E467)),
100*(S467-MINIFS(S:S,$E:$E,$E467))/(MAXIFS(S:S,$E:$E,$E467)-MINIFS(S:S,$E:$E,$E467))))</f>
        <v/>
      </c>
      <c r="CI467" s="223" t="str">
        <f t="array" ref="CI467">IF(T467="","",
IF(INDEX(Settings!$H:$H,MATCH(CI$1,Settings!$G:$G,0))=TRUE,
100-100*(T467-MINIFS(T:T,$E:$E,$E467))/(MAXIFS(T:T,$E:$E,$E467)-MINIFS(T:T,$E:$E,$E467)),
100*(T467-MINIFS(T:T,$E:$E,$E467))/(MAXIFS(T:T,$E:$E,$E467)-MINIFS(T:T,$E:$E,$E467))))</f>
        <v/>
      </c>
      <c r="CJ467" s="223" t="str">
        <f t="array" ref="CJ467">IF(U467="","",
IF(INDEX(Settings!$H:$H,MATCH(CJ$1,Settings!$G:$G,0))=TRUE,
100-100*(U467-MINIFS(U:U,$E:$E,$E467))/(MAXIFS(U:U,$E:$E,$E467)-MINIFS(U:U,$E:$E,$E467)),
100*(U467-MINIFS(U:U,$E:$E,$E467))/(MAXIFS(U:U,$E:$E,$E467)-MINIFS(U:U,$E:$E,$E467))))</f>
        <v/>
      </c>
      <c r="CK467" s="223" t="str">
        <f t="array" ref="CK467">IF(V467="","",
IF(INDEX(Settings!$H:$H,MATCH(CK$1,Settings!$G:$G,0))=TRUE,
100-100*(V467-MINIFS(V:V,$E:$E,$E467))/(MAXIFS(V:V,$E:$E,$E467)-MINIFS(V:V,$E:$E,$E467)),
100*(V467-MINIFS(V:V,$E:$E,$E467))/(MAXIFS(V:V,$E:$E,$E467)-MINIFS(V:V,$E:$E,$E467))))</f>
        <v/>
      </c>
      <c r="CL467" s="223" t="str">
        <f t="array" ref="CL467">IF(W467="","",
IF(INDEX(Settings!$H:$H,MATCH(CL$1,Settings!$G:$G,0))=TRUE,
100-100*(W467-MINIFS(W:W,$E:$E,$E467))/(MAXIFS(W:W,$E:$E,$E467)-MINIFS(W:W,$E:$E,$E467)),
100*(W467-MINIFS(W:W,$E:$E,$E467))/(MAXIFS(W:W,$E:$E,$E467)-MINIFS(W:W,$E:$E,$E467))))</f>
        <v/>
      </c>
      <c r="CM467" s="223" t="str">
        <f t="array" ref="CM467">IF(X467="","",
IF(INDEX(Settings!$H:$H,MATCH(CM$1,Settings!$G:$G,0))=TRUE,
100-100*(X467-MINIFS(X:X,$E:$E,$E467))/(MAXIFS(X:X,$E:$E,$E467)-MINIFS(X:X,$E:$E,$E467)),
100*(X467-MINIFS(X:X,$E:$E,$E467))/(MAXIFS(X:X,$E:$E,$E467)-MINIFS(X:X,$E:$E,$E467))))</f>
        <v/>
      </c>
      <c r="CN467" s="223" t="str">
        <f t="array" ref="CN467">IF(Y467="","",
IF(INDEX(Settings!$H:$H,MATCH(CN$1,Settings!$G:$G,0))=TRUE,
100-100*(Y467-MINIFS(Y:Y,$E:$E,$E467))/(MAXIFS(Y:Y,$E:$E,$E467)-MINIFS(Y:Y,$E:$E,$E467)),
100*(Y467-MINIFS(Y:Y,$E:$E,$E467))/(MAXIFS(Y:Y,$E:$E,$E467)-MINIFS(Y:Y,$E:$E,$E467))))</f>
        <v/>
      </c>
      <c r="CO467" s="223" t="str">
        <f t="array" ref="CO467">IF(Z467="","",
IF(INDEX(Settings!$H:$H,MATCH(CO$1,Settings!$G:$G,0))=TRUE,
100-100*(Z467-MINIFS(Z:Z,$E:$E,$E467))/(MAXIFS(Z:Z,$E:$E,$E467)-MINIFS(Z:Z,$E:$E,$E467)),
100*(Z467-MINIFS(Z:Z,$E:$E,$E467))/(MAXIFS(Z:Z,$E:$E,$E467)-MINIFS(Z:Z,$E:$E,$E467))))</f>
        <v/>
      </c>
      <c r="CP467" s="223" t="str">
        <f t="array" ref="CP467">IF(AA467="","",
IF(INDEX(Settings!$H:$H,MATCH(CP$1,Settings!$G:$G,0))=TRUE,
100-100*(AA467-MINIFS(AA:AA,$E:$E,$E467))/(MAXIFS(AA:AA,$E:$E,$E467)-MINIFS(AA:AA,$E:$E,$E467)),
100*(AA467-MINIFS(AA:AA,$E:$E,$E467))/(MAXIFS(AA:AA,$E:$E,$E467)-MINIFS(AA:AA,$E:$E,$E467))))</f>
        <v/>
      </c>
      <c r="CQ467" s="223" t="str">
        <f t="array" ref="CQ467">IF(AB467="","",
IF(INDEX(Settings!$H:$H,MATCH(CQ$1,Settings!$G:$G,0))=TRUE,
100-100*(AB467-MINIFS(AB:AB,$E:$E,$E467))/(MAXIFS(AB:AB,$E:$E,$E467)-MINIFS(AB:AB,$E:$E,$E467)),
100*(AB467-MINIFS(AB:AB,$E:$E,$E467))/(MAXIFS(AB:AB,$E:$E,$E467)-MINIFS(AB:AB,$E:$E,$E467))))</f>
        <v/>
      </c>
      <c r="CR467" s="223" t="str">
        <f t="array" ref="CR467">IF(AC467="","",
IF(INDEX(Settings!$H:$H,MATCH(CR$1,Settings!$G:$G,0))=TRUE,
100-100*(AC467-MINIFS(AC:AC,$E:$E,$E467))/(MAXIFS(AC:AC,$E:$E,$E467)-MINIFS(AC:AC,$E:$E,$E467)),
100*(AC467-MINIFS(AC:AC,$E:$E,$E467))/(MAXIFS(AC:AC,$E:$E,$E467)-MINIFS(AC:AC,$E:$E,$E467))))</f>
        <v/>
      </c>
      <c r="CS467" s="223" t="str">
        <f t="array" ref="CS467">IF(AD467="","",
IF(INDEX(Settings!$H:$H,MATCH(CS$1,Settings!$G:$G,0))=TRUE,
100-100*(AD467-MINIFS(AD:AD,$E:$E,$E467))/(MAXIFS(AD:AD,$E:$E,$E467)-MINIFS(AD:AD,$E:$E,$E467)),
100*(AD467-MINIFS(AD:AD,$E:$E,$E467))/(MAXIFS(AD:AD,$E:$E,$E467)-MINIFS(AD:AD,$E:$E,$E467))))</f>
        <v/>
      </c>
      <c r="CT467" s="223" t="str">
        <f t="array" ref="CT467">IF(AE467="","",
IF(INDEX(Settings!$H:$H,MATCH(CT$1,Settings!$G:$G,0))=TRUE,
100-100*(AE467-MINIFS(AE:AE,$E:$E,$E467))/(MAXIFS(AE:AE,$E:$E,$E467)-MINIFS(AE:AE,$E:$E,$E467)),
100*(AE467-MINIFS(AE:AE,$E:$E,$E467))/(MAXIFS(AE:AE,$E:$E,$E467)-MINIFS(AE:AE,$E:$E,$E467))))</f>
        <v/>
      </c>
      <c r="CU467" s="223" t="str">
        <f t="array" ref="CU467">IF(AF467="","",
IF(INDEX(Settings!$H:$H,MATCH(CU$1,Settings!$G:$G,0))=TRUE,
100-100*(AF467-MINIFS(AF:AF,$E:$E,$E467))/(MAXIFS(AF:AF,$E:$E,$E467)-MINIFS(AF:AF,$E:$E,$E467)),
100*(AF467-MINIFS(AF:AF,$E:$E,$E467))/(MAXIFS(AF:AF,$E:$E,$E467)-MINIFS(AF:AF,$E:$E,$E467))))</f>
        <v/>
      </c>
      <c r="CV467" s="223" t="str">
        <f t="array" ref="CV467">IF(AG467="","",
IF(INDEX(Settings!$H:$H,MATCH(CV$1,Settings!$G:$G,0))=TRUE,
100-100*(AG467-MINIFS(AG:AG,$E:$E,$E467))/(MAXIFS(AG:AG,$E:$E,$E467)-MINIFS(AG:AG,$E:$E,$E467)),
100*(AG467-MINIFS(AG:AG,$E:$E,$E467))/(MAXIFS(AG:AG,$E:$E,$E467)-MINIFS(AG:AG,$E:$E,$E467))))</f>
        <v/>
      </c>
      <c r="CW467" s="223" t="str">
        <f t="array" ref="CW467">IF(AH467="","",
IF(INDEX(Settings!$H:$H,MATCH(CW$1,Settings!$G:$G,0))=TRUE,
100-100*(AH467-MINIFS(AH:AH,$E:$E,$E467))/(MAXIFS(AH:AH,$E:$E,$E467)-MINIFS(AH:AH,$E:$E,$E467)),
100*(AH467-MINIFS(AH:AH,$E:$E,$E467))/(MAXIFS(AH:AH,$E:$E,$E467)-MINIFS(AH:AH,$E:$E,$E467))))</f>
        <v/>
      </c>
      <c r="CX467" s="223" t="str">
        <f t="array" ref="CX467">IF(AI467="","",
IF(INDEX(Settings!$H:$H,MATCH(CX$1,Settings!$G:$G,0))=TRUE,
100-100*(AI467-MINIFS(AI:AI,$E:$E,$E467))/(MAXIFS(AI:AI,$E:$E,$E467)-MINIFS(AI:AI,$E:$E,$E467)),
100*(AI467-MINIFS(AI:AI,$E:$E,$E467))/(MAXIFS(AI:AI,$E:$E,$E467)-MINIFS(AI:AI,$E:$E,$E467))))</f>
        <v/>
      </c>
      <c r="CY467" s="223" t="str">
        <f t="array" ref="CY467">IF(AJ467="","",
IF(INDEX(Settings!$H:$H,MATCH(CY$1,Settings!$G:$G,0))=TRUE,
100-100*(AJ467-MINIFS(AJ:AJ,$E:$E,$E467))/(MAXIFS(AJ:AJ,$E:$E,$E467)-MINIFS(AJ:AJ,$E:$E,$E467)),
100*(AJ467-MINIFS(AJ:AJ,$E:$E,$E467))/(MAXIFS(AJ:AJ,$E:$E,$E467)-MINIFS(AJ:AJ,$E:$E,$E467))))</f>
        <v/>
      </c>
      <c r="CZ467" s="223" t="str">
        <f t="array" ref="CZ467">IF(AK467="","",
IF(INDEX(Settings!$H:$H,MATCH(CZ$1,Settings!$G:$G,0))=TRUE,
100-100*(AK467-MINIFS(AK:AK,$E:$E,$E467))/(MAXIFS(AK:AK,$E:$E,$E467)-MINIFS(AK:AK,$E:$E,$E467)),
100*(AK467-MINIFS(AK:AK,$E:$E,$E467))/(MAXIFS(AK:AK,$E:$E,$E467)-MINIFS(AK:AK,$E:$E,$E467))))</f>
        <v/>
      </c>
      <c r="DA467" s="223" t="str">
        <f t="array" ref="DA467">IF(AL467="","",
IF(INDEX(Settings!$H:$H,MATCH(DA$1,Settings!$G:$G,0))=TRUE,
100-100*(AL467-MINIFS(AL:AL,$E:$E,$E467))/(MAXIFS(AL:AL,$E:$E,$E467)-MINIFS(AL:AL,$E:$E,$E467)),
100*(AL467-MINIFS(AL:AL,$E:$E,$E467))/(MAXIFS(AL:AL,$E:$E,$E467)-MINIFS(AL:AL,$E:$E,$E467))))</f>
        <v/>
      </c>
      <c r="DB467" s="223" t="str">
        <f t="array" ref="DB467">IF(AM467="","",
IF(INDEX(Settings!$H:$H,MATCH(DB$1,Settings!$G:$G,0))=TRUE,
100-100*(AM467-MINIFS(AM:AM,$E:$E,$E467))/(MAXIFS(AM:AM,$E:$E,$E467)-MINIFS(AM:AM,$E:$E,$E467)),
100*(AM467-MINIFS(AM:AM,$E:$E,$E467))/(MAXIFS(AM:AM,$E:$E,$E467)-MINIFS(AM:AM,$E:$E,$E467))))</f>
        <v/>
      </c>
      <c r="DC467" s="223" t="str">
        <f t="array" ref="DC467">IF(AN467="","",
IF(INDEX(Settings!$H:$H,MATCH(DC$1,Settings!$G:$G,0))=TRUE,
100-100*(AN467-MINIFS(AN:AN,$E:$E,$E467))/(MAXIFS(AN:AN,$E:$E,$E467)-MINIFS(AN:AN,$E:$E,$E467)),
100*(AN467-MINIFS(AN:AN,$E:$E,$E467))/(MAXIFS(AN:AN,$E:$E,$E467)-MINIFS(AN:AN,$E:$E,$E467))))</f>
        <v/>
      </c>
      <c r="DD467" s="223" t="str">
        <f t="array" ref="DD467">IF(AO467="","",
IF(INDEX(Settings!$H:$H,MATCH(DD$1,Settings!$G:$G,0))=TRUE,
100-100*(AO467-MINIFS(AO:AO,$E:$E,$E467))/(MAXIFS(AO:AO,$E:$E,$E467)-MINIFS(AO:AO,$E:$E,$E467)),
100*(AO467-MINIFS(AO:AO,$E:$E,$E467))/(MAXIFS(AO:AO,$E:$E,$E467)-MINIFS(AO:AO,$E:$E,$E467))))</f>
        <v/>
      </c>
      <c r="DE467" s="223" t="str">
        <f t="array" ref="DE467">IF(AP467="","",
IF(INDEX(Settings!$H:$H,MATCH(DE$1,Settings!$G:$G,0))=TRUE,
100-100*(AP467-MINIFS(AP:AP,$E:$E,$E467))/(MAXIFS(AP:AP,$E:$E,$E467)-MINIFS(AP:AP,$E:$E,$E467)),
100*(AP467-MINIFS(AP:AP,$E:$E,$E467))/(MAXIFS(AP:AP,$E:$E,$E467)-MINIFS(AP:AP,$E:$E,$E467))))</f>
        <v/>
      </c>
      <c r="DF467" s="223" t="str">
        <f t="array" ref="DF467">IF(AQ467="","",
IF(INDEX(Settings!$H:$H,MATCH(DF$1,Settings!$G:$G,0))=TRUE,
100-100*(AQ467-MINIFS(AQ:AQ,$E:$E,$E467))/(MAXIFS(AQ:AQ,$E:$E,$E467)-MINIFS(AQ:AQ,$E:$E,$E467)),
100*(AQ467-MINIFS(AQ:AQ,$E:$E,$E467))/(MAXIFS(AQ:AQ,$E:$E,$E467)-MINIFS(AQ:AQ,$E:$E,$E467))))</f>
        <v/>
      </c>
      <c r="DG467" s="223" t="str">
        <f t="array" ref="DG467">IF(AR467="","",
IF(INDEX(Settings!$H:$H,MATCH(DG$1,Settings!$G:$G,0))=TRUE,
100-100*(AR467-MINIFS(AR:AR,$E:$E,$E467))/(MAXIFS(AR:AR,$E:$E,$E467)-MINIFS(AR:AR,$E:$E,$E467)),
100*(AR467-MINIFS(AR:AR,$E:$E,$E467))/(MAXIFS(AR:AR,$E:$E,$E467)-MINIFS(AR:AR,$E:$E,$E467))))</f>
        <v/>
      </c>
      <c r="DH467" s="223" t="str">
        <f t="array" ref="DH467">IF(AS467="","",
IF(INDEX(Settings!$H:$H,MATCH(DH$1,Settings!$G:$G,0))=TRUE,
100-100*(AS467-MINIFS(AS:AS,$E:$E,$E467))/(MAXIFS(AS:AS,$E:$E,$E467)-MINIFS(AS:AS,$E:$E,$E467)),
100*(AS467-MINIFS(AS:AS,$E:$E,$E467))/(MAXIFS(AS:AS,$E:$E,$E467)-MINIFS(AS:AS,$E:$E,$E467))))</f>
        <v/>
      </c>
      <c r="DI467" s="223" t="str">
        <f t="array" ref="DI467">IF(AT467="","",
IF(INDEX(Settings!$H:$H,MATCH(DI$1,Settings!$G:$G,0))=TRUE,
100-100*(AT467-MINIFS(AT:AT,$E:$E,$E467))/(MAXIFS(AT:AT,$E:$E,$E467)-MINIFS(AT:AT,$E:$E,$E467)),
100*(AT467-MINIFS(AT:AT,$E:$E,$E467))/(MAXIFS(AT:AT,$E:$E,$E467)-MINIFS(AT:AT,$E:$E,$E467))))</f>
        <v/>
      </c>
      <c r="DJ467" s="223" t="str">
        <f t="array" ref="DJ467">IF(AU467="","",
IF(INDEX(Settings!$H:$H,MATCH(DJ$1,Settings!$G:$G,0))=TRUE,
100-100*(AU467-MINIFS(AU:AU,$E:$E,$E467))/(MAXIFS(AU:AU,$E:$E,$E467)-MINIFS(AU:AU,$E:$E,$E467)),
100*(AU467-MINIFS(AU:AU,$E:$E,$E467))/(MAXIFS(AU:AU,$E:$E,$E467)-MINIFS(AU:AU,$E:$E,$E467))))</f>
        <v/>
      </c>
      <c r="DK467" s="223" t="str">
        <f t="array" ref="DK467">IF(AV467="","",
IF(INDEX(Settings!$H:$H,MATCH(DK$1,Settings!$G:$G,0))=TRUE,
100-100*(AV467-MINIFS(AV:AV,$E:$E,$E467))/(MAXIFS(AV:AV,$E:$E,$E467)-MINIFS(AV:AV,$E:$E,$E467)),
100*(AV467-MINIFS(AV:AV,$E:$E,$E467))/(MAXIFS(AV:AV,$E:$E,$E467)-MINIFS(AV:AV,$E:$E,$E467))))</f>
        <v/>
      </c>
      <c r="DL467" s="223" t="str">
        <f t="array" ref="DL467">IF(AW467="","",
IF(INDEX(Settings!$H:$H,MATCH(DL$1,Settings!$G:$G,0))=TRUE,
100-100*(AW467-MINIFS(AW:AW,$E:$E,$E467))/(MAXIFS(AW:AW,$E:$E,$E467)-MINIFS(AW:AW,$E:$E,$E467)),
100*(AW467-MINIFS(AW:AW,$E:$E,$E467))/(MAXIFS(AW:AW,$E:$E,$E467)-MINIFS(AW:AW,$E:$E,$E467))))</f>
        <v/>
      </c>
      <c r="DM467" s="223" t="str">
        <f t="array" ref="DM467">IF(AX467="","",
IF(INDEX(Settings!$H:$H,MATCH(DM$1,Settings!$G:$G,0))=TRUE,
100-100*(AX467-MINIFS(AX:AX,$E:$E,$E467))/(MAXIFS(AX:AX,$E:$E,$E467)-MINIFS(AX:AX,$E:$E,$E467)),
100*(AX467-MINIFS(AX:AX,$E:$E,$E467))/(MAXIFS(AX:AX,$E:$E,$E467)-MINIFS(AX:AX,$E:$E,$E467))))</f>
        <v/>
      </c>
      <c r="DN467" s="223" t="str">
        <f t="array" ref="DN467">IF(AY467="","",
IF(INDEX(Settings!$H:$H,MATCH(DN$1,Settings!$G:$G,0))=TRUE,
100-100*(AY467-MINIFS(AY:AY,$E:$E,$E467))/(MAXIFS(AY:AY,$E:$E,$E467)-MINIFS(AY:AY,$E:$E,$E467)),
100*(AY467-MINIFS(AY:AY,$E:$E,$E467))/(MAXIFS(AY:AY,$E:$E,$E467)-MINIFS(AY:AY,$E:$E,$E467))))</f>
        <v/>
      </c>
      <c r="DO467" s="223" t="str">
        <f t="array" ref="DO467">IF(AZ467="","",
IF(INDEX(Settings!$H:$H,MATCH(DO$1,Settings!$G:$G,0))=TRUE,
100-100*(AZ467-MINIFS(AZ:AZ,$E:$E,$E467))/(MAXIFS(AZ:AZ,$E:$E,$E467)-MINIFS(AZ:AZ,$E:$E,$E467)),
100*(AZ467-MINIFS(AZ:AZ,$E:$E,$E467))/(MAXIFS(AZ:AZ,$E:$E,$E467)-MINIFS(AZ:AZ,$E:$E,$E467))))</f>
        <v/>
      </c>
      <c r="DP467" s="223" t="str">
        <f t="array" ref="DP467">IF(BA467="","",
IF(INDEX(Settings!$H:$H,MATCH(DP$1,Settings!$G:$G,0))=TRUE,
100-100*(BA467-MINIFS(BA:BA,$E:$E,$E467))/(MAXIFS(BA:BA,$E:$E,$E467)-MINIFS(BA:BA,$E:$E,$E467)),
100*(BA467-MINIFS(BA:BA,$E:$E,$E467))/(MAXIFS(BA:BA,$E:$E,$E467)-MINIFS(BA:BA,$E:$E,$E467))))</f>
        <v/>
      </c>
      <c r="DQ467" s="223" t="str">
        <f t="array" ref="DQ467">IF(BB467="","",
IF(INDEX(Settings!$H:$H,MATCH(DQ$1,Settings!$G:$G,0))=TRUE,
100-100*(BB467-MINIFS(BB:BB,$E:$E,$E467))/(MAXIFS(BB:BB,$E:$E,$E467)-MINIFS(BB:BB,$E:$E,$E467)),
100*(BB467-MINIFS(BB:BB,$E:$E,$E467))/(MAXIFS(BB:BB,$E:$E,$E467)-MINIFS(BB:BB,$E:$E,$E467))))</f>
        <v/>
      </c>
      <c r="DR467" s="223" t="str">
        <f t="array" ref="DR467">IF(BC467="","",
IF(INDEX(Settings!$H:$H,MATCH(DR$1,Settings!$G:$G,0))=TRUE,
100-100*(BC467-MINIFS(BC:BC,$E:$E,$E467))/(MAXIFS(BC:BC,$E:$E,$E467)-MINIFS(BC:BC,$E:$E,$E467)),
100*(BC467-MINIFS(BC:BC,$E:$E,$E467))/(MAXIFS(BC:BC,$E:$E,$E467)-MINIFS(BC:BC,$E:$E,$E467))))</f>
        <v/>
      </c>
      <c r="DS467" s="223" t="str">
        <f t="array" ref="DS467">IF(BD467="","",
IF(INDEX(Settings!$H:$H,MATCH(DS$1,Settings!$G:$G,0))=TRUE,
100-100*(BD467-MINIFS(BD:BD,$E:$E,$E467))/(MAXIFS(BD:BD,$E:$E,$E467)-MINIFS(BD:BD,$E:$E,$E467)),
100*(BD467-MINIFS(BD:BD,$E:$E,$E467))/(MAXIFS(BD:BD,$E:$E,$E467)-MINIFS(BD:BD,$E:$E,$E467))))</f>
        <v/>
      </c>
      <c r="DT467" s="223" t="str">
        <f t="array" ref="DT467">IF(BE467="","",
IF(INDEX(Settings!$H:$H,MATCH(DT$1,Settings!$G:$G,0))=TRUE,
100-100*(BE467-MINIFS(BE:BE,$E:$E,$E467))/(MAXIFS(BE:BE,$E:$E,$E467)-MINIFS(BE:BE,$E:$E,$E467)),
100*(BE467-MINIFS(BE:BE,$E:$E,$E467))/(MAXIFS(BE:BE,$E:$E,$E467)-MINIFS(BE:BE,$E:$E,$E467))))</f>
        <v/>
      </c>
      <c r="DU467" s="223" t="str">
        <f t="array" ref="DU467">IF(BF467="","",
IF(INDEX(Settings!$H:$H,MATCH(DU$1,Settings!$G:$G,0))=TRUE,
100-100*(BF467-MINIFS(BF:BF,$E:$E,$E467))/(MAXIFS(BF:BF,$E:$E,$E467)-MINIFS(BF:BF,$E:$E,$E467)),
100*(BF467-MINIFS(BF:BF,$E:$E,$E467))/(MAXIFS(BF:BF,$E:$E,$E467)-MINIFS(BF:BF,$E:$E,$E467))))</f>
        <v/>
      </c>
      <c r="DV467" s="223" t="str">
        <f t="array" ref="DV467">IF(BG467="","",
IF(INDEX(Settings!$H:$H,MATCH(DV$1,Settings!$G:$G,0))=TRUE,
100-100*(BG467-MINIFS(BG:BG,$E:$E,$E467))/(MAXIFS(BG:BG,$E:$E,$E467)-MINIFS(BG:BG,$E:$E,$E467)),
100*(BG467-MINIFS(BG:BG,$E:$E,$E467))/(MAXIFS(BG:BG,$E:$E,$E467)-MINIFS(BG:BG,$E:$E,$E467))))</f>
        <v/>
      </c>
      <c r="DW467" s="223" t="str">
        <f t="array" ref="DW467">IF(BH467="","",
IF(INDEX(Settings!$H:$H,MATCH(DW$1,Settings!$G:$G,0))=TRUE,
100-100*(BH467-MINIFS(BH:BH,$E:$E,$E467))/(MAXIFS(BH:BH,$E:$E,$E467)-MINIFS(BH:BH,$E:$E,$E467)),
100*(BH467-MINIFS(BH:BH,$E:$E,$E467))/(MAXIFS(BH:BH,$E:$E,$E467)-MINIFS(BH:BH,$E:$E,$E467))))</f>
        <v/>
      </c>
      <c r="DX467" s="223" t="str">
        <f t="array" ref="DX467">IF(BI467="","",
IF(INDEX(Settings!$H:$H,MATCH(DX$1,Settings!$G:$G,0))=TRUE,
100-100*(BI467-MINIFS(BI:BI,$E:$E,$E467))/(MAXIFS(BI:BI,$E:$E,$E467)-MINIFS(BI:BI,$E:$E,$E467)),
100*(BI467-MINIFS(BI:BI,$E:$E,$E467))/(MAXIFS(BI:BI,$E:$E,$E467)-MINIFS(BI:BI,$E:$E,$E467))))</f>
        <v/>
      </c>
      <c r="DY467" s="223" t="str">
        <f t="array" ref="DY467">IF(BJ467="","",
IF(INDEX(Settings!$H:$H,MATCH(DY$1,Settings!$G:$G,0))=TRUE,
100-100*(BJ467-MINIFS(BJ:BJ,$E:$E,$E467))/(MAXIFS(BJ:BJ,$E:$E,$E467)-MINIFS(BJ:BJ,$E:$E,$E467)),
100*(BJ467-MINIFS(BJ:BJ,$E:$E,$E467))/(MAXIFS(BJ:BJ,$E:$E,$E467)-MINIFS(BJ:BJ,$E:$E,$E467))))</f>
        <v/>
      </c>
      <c r="DZ467" s="225"/>
      <c r="EA467" s="225"/>
      <c r="EB467" s="225" t="str">
        <f t="shared" si="8"/>
        <v/>
      </c>
      <c r="EC467" s="225" t="str">
        <f t="shared" si="9"/>
        <v/>
      </c>
      <c r="ED467" s="225" t="str">
        <f t="shared" si="10"/>
        <v/>
      </c>
      <c r="EE467" s="225" t="str">
        <f t="shared" si="11"/>
        <v/>
      </c>
      <c r="EF467" s="225" t="str">
        <f t="shared" si="12"/>
        <v/>
      </c>
      <c r="EG467" s="225" t="str">
        <f t="shared" si="13"/>
        <v/>
      </c>
      <c r="EH467" s="225"/>
      <c r="EI467" s="225"/>
      <c r="EJ467" s="225"/>
      <c r="EK467" s="225"/>
      <c r="EL467" s="225"/>
      <c r="EM467" s="225"/>
    </row>
    <row r="468">
      <c r="A468" s="231"/>
      <c r="B468" s="231"/>
      <c r="C468" s="231"/>
      <c r="D468" s="231" t="str">
        <f t="array" ref="D468">IFERROR(INDEX(Profiles!$B:$B,MATCH($A468,Profiles!$A:$A,0)),"")</f>
        <v/>
      </c>
      <c r="E468" s="231"/>
      <c r="F468" s="231"/>
      <c r="G468" s="231"/>
      <c r="H468" s="231"/>
      <c r="I468" s="231" t="str">
        <f>IF(A468="","",IF(Settings!$N$3="DATE",F468&amp;": "&amp;TEXT(B468,"M/DD/YY"),F468&amp;": "&amp;H468))</f>
        <v/>
      </c>
      <c r="J468" s="231"/>
      <c r="K468" s="231"/>
      <c r="L468" s="231"/>
      <c r="M468" s="232" t="str">
        <f t="shared" si="14"/>
        <v/>
      </c>
      <c r="N468" s="231"/>
      <c r="O468" s="231"/>
      <c r="P468" s="231"/>
      <c r="Q468" s="231"/>
      <c r="R468" s="231"/>
      <c r="S468" s="230" t="str">
        <f>IFERROR(VLOOKUP(AF468, 'YOYO IR Scores'!A:C, 3, FALSE), "")
</f>
        <v/>
      </c>
      <c r="T468" s="231"/>
      <c r="U468" s="231"/>
      <c r="V468" s="231"/>
      <c r="W468" s="231"/>
      <c r="X468" s="233" t="str">
        <f t="shared" si="4"/>
        <v/>
      </c>
      <c r="Y468" s="234" t="str">
        <f t="shared" si="5"/>
        <v/>
      </c>
      <c r="Z468" s="234" t="str">
        <f t="shared" si="6"/>
        <v/>
      </c>
      <c r="AA468" s="233" t="str">
        <f t="shared" si="7"/>
        <v/>
      </c>
      <c r="AB468" s="232"/>
      <c r="AC468" s="232"/>
      <c r="AD468" s="232"/>
      <c r="AE468" s="232" t="str">
        <f>IFERROR(VLOOKUP(AF468, 'YOYO IR Scores'!A:C, 2, FALSE), "")</f>
        <v/>
      </c>
      <c r="AF468" s="232"/>
      <c r="AG468" s="232"/>
      <c r="AH468" s="232"/>
      <c r="AI468" s="232"/>
      <c r="AJ468" s="232"/>
      <c r="AK468" s="232"/>
      <c r="AL468" s="232"/>
      <c r="AM468" s="232"/>
      <c r="AN468" s="232"/>
      <c r="AO468" s="232"/>
      <c r="AP468" s="232"/>
      <c r="AQ468" s="232"/>
      <c r="AR468" s="232"/>
      <c r="AS468" s="232"/>
      <c r="AT468" s="232"/>
      <c r="AU468" s="232"/>
      <c r="AV468" s="232"/>
      <c r="AW468" s="232"/>
      <c r="AX468" s="232"/>
      <c r="AY468" s="232"/>
      <c r="AZ468" s="232"/>
      <c r="BA468" s="232"/>
      <c r="BB468" s="232"/>
      <c r="BC468" s="232"/>
      <c r="BD468" s="232"/>
      <c r="BE468" s="232"/>
      <c r="BF468" s="232"/>
      <c r="BG468" s="232"/>
      <c r="BH468" s="232"/>
      <c r="BI468" s="232"/>
      <c r="BJ468" s="232"/>
      <c r="BK468" s="232" t="str">
        <f t="array" ref="BK468">IF(J468="","",
IF(INDEX(Settings!$H:$H,MATCH(BY$1,Settings!$G:$G,0))=TRUE,
100-100*(J468-MIN(J:J))/(MAX(J:J)-MIN(J:J)),
100*(J468-MIN(J:J))/(MAX(J:J)-MIN(J:J))))</f>
        <v/>
      </c>
      <c r="BL468" s="232" t="str">
        <f t="array" ref="BL468">IF(J468="","",
IF(INDEX(Settings!$H:$H,MATCH(BY$1,Settings!$G:$G,0))=TRUE,
100-100*(J468-MINIFS(J:J,$E:$E,$E468))/(MAXIFS(J:J,$E:$E,$E468)-MINIFS(J:J,$E:$E,$E468)),
100*(J468-MINIFS(J:J,$E:$E,$E468))/(MAXIFS(J:J,$E:$E,$E468)-MINIFS(J:J,$E:$E,$E468))))</f>
        <v/>
      </c>
      <c r="BM468" s="232" t="str">
        <f t="array" ref="BM468">IF(J468="","",
IF(INDEX(Settings!$H:$H,MATCH(BY$1,Settings!$G:$G,0))=TRUE,
100-100*(J468-MINIFS(J:J,$E:$E,$E468,$I:$I,$I468))/(MAXIFS(J:J,$E:$E,$E468,$I:$I,$I468)-MINIFS(J:J,$E:$E,$E468,$I:$I,$I468)),
100*(J468-MINIFS(J:J,$E:$E,$E468,$I:$I,$I468))/(MAXIFS(J:J,$E:$E,$E468,$I:$I,$I468)-MINIFS(J:J,$E:$E,$E468,$I:$I,$I468))))</f>
        <v/>
      </c>
      <c r="BN468" s="231" t="str">
        <f t="array" ref="BN468">IF(J468="","",
IF(INDEX(Settings!$H:$H,MATCH(BY$1,Settings!$G:$G,0))=TRUE,
100-100*PERCENTRANK(J:J,J468),
100*PERCENTRANK(J:J,J468)))</f>
        <v/>
      </c>
      <c r="BO468" s="231" t="str">
        <f>IFERROR(__xludf.DUMMYFUNCTION("IF(J468="""","""",
IF(INDEX(Settings!$H:$H,MATCH(BY$1,Settings!$G:$G,0))=TRUE,
100-100*PERCENTRANK(FILTER(J:J,$E:$E=$E468),J468),
100*PERCENTRANK(FILTER(J:J,$E:$E=$E468),J468)))"),"")</f>
        <v/>
      </c>
      <c r="BP468" s="231" t="str">
        <f>IFERROR(__xludf.DUMMYFUNCTION("IF(J468="""","""",
IF(INDEX(Settings!$H:$H,MATCH(BY$1,Settings!$G:$G,0))=TRUE,
100-100*PERCENTRANK(FILTER(J:J,$E:$E=$E468,$I:$I=$I468),J468),
100*PERCENTRANK(FILTER(J:J,$E:$E=$E468,$I:$I=$I468),J468)))"),"")</f>
        <v/>
      </c>
      <c r="BQ468" s="233" t="str">
        <f t="array" ref="BQ468">IF(J468="","",
IF(INDEX(Settings!$H:$H,MATCH(BY$1,Settings!$G:$G,0))=TRUE,
-1*(J468-AVERAGE(J:J))/STDEV(J:J),
(J468-AVERAGE(J:J))/STDEV(J:J)))</f>
        <v/>
      </c>
      <c r="BR468" s="233" t="str">
        <f>IFERROR(__xludf.DUMMYFUNCTION("IF(J468="""","""",
IF(INDEX(Settings!$H:$H,MATCH(BY$1,Settings!$G:$G,0))=TRUE,
-1*(J468-AVERAGEIFS(J:J,$E:$E,$E468))/STDEV(FILTER(J:J,$E:$E=$E468)),
(J468-AVERAGEIFS(J:J,$E:$E,$E468))/STDEV(FILTER(J:J,$E:$E=$E468))))"),"")</f>
        <v/>
      </c>
      <c r="BS468" s="233"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1"/>
      <c r="BX468" s="231"/>
      <c r="BY468" s="232" t="str">
        <f t="array" ref="BY468">IF(J468="","",
IF(INDEX(Settings!$H:$H,MATCH(BY$1,Settings!$G:$G,0))=TRUE,
100-100*(J468-MINIFS(J:J,$E:$E,$E468))/(MAXIFS(J:J,$E:$E,$E468)-MINIFS(J:J,$E:$E,$E468)),
100*(J468-MINIFS(J:J,$E:$E,$E468))/(MAXIFS(J:J,$E:$E,$E468)-MINIFS(J:J,$E:$E,$E468))))</f>
        <v/>
      </c>
      <c r="BZ468" s="232" t="str">
        <f t="array" ref="BZ468">IF(K468="","",
IF(INDEX(Settings!$H:$H,MATCH(BZ$1,Settings!$G:$G,0))=TRUE,
100-100*(K468-MINIFS(K:K,$E:$E,$E468))/(MAXIFS(K:K,$E:$E,$E468)-MINIFS(K:K,$E:$E,$E468)),
100*(K468-MINIFS(K:K,$E:$E,$E468))/(MAXIFS(K:K,$E:$E,$E468)-MINIFS(K:K,$E:$E,$E468))))</f>
        <v/>
      </c>
      <c r="CA468" s="232" t="str">
        <f t="array" ref="CA468">IF(L468="","",
IF(INDEX(Settings!$H:$H,MATCH(CA$1,Settings!$G:$G,0))=TRUE,
100-100*(L468-MINIFS(L:L,$E:$E,$E468))/(MAXIFS(L:L,$E:$E,$E468)-MINIFS(L:L,$E:$E,$E468)),
100*(L468-MINIFS(L:L,$E:$E,$E468))/(MAXIFS(L:L,$E:$E,$E468)-MINIFS(L:L,$E:$E,$E468))))</f>
        <v/>
      </c>
      <c r="CB468" s="232" t="str">
        <f t="array" ref="CB468">IF(M468="","",
IF(INDEX(Settings!$H:$H,MATCH(CB$1,Settings!$G:$G,0))=TRUE,
100-100*(M468-MINIFS(M:M,$E:$E,$E468))/(MAXIFS(M:M,$E:$E,$E468)-MINIFS(M:M,$E:$E,$E468)),
100*(M468-MINIFS(M:M,$E:$E,$E468))/(MAXIFS(M:M,$E:$E,$E468)-MINIFS(M:M,$E:$E,$E468))))</f>
        <v/>
      </c>
      <c r="CC468" s="232" t="str">
        <f t="array" ref="CC468">IF(N468="","",
IF(INDEX(Settings!$H:$H,MATCH(CC$1,Settings!$G:$G,0))=TRUE,
100-100*(N468-MINIFS(N:N,$E:$E,$E468))/(MAXIFS(N:N,$E:$E,$E468)-MINIFS(N:N,$E:$E,$E468)),
100*(N468-MINIFS(N:N,$E:$E,$E468))/(MAXIFS(N:N,$E:$E,$E468)-MINIFS(N:N,$E:$E,$E468))))</f>
        <v/>
      </c>
      <c r="CD468" s="232" t="str">
        <f t="array" ref="CD468">IF(O468="","",
IF(INDEX(Settings!$H:$H,MATCH(CD$1,Settings!$G:$G,0))=TRUE,
100-100*(O468-MINIFS(O:O,$E:$E,$E468))/(MAXIFS(O:O,$E:$E,$E468)-MINIFS(O:O,$E:$E,$E468)),
100*(O468-MINIFS(O:O,$E:$E,$E468))/(MAXIFS(O:O,$E:$E,$E468)-MINIFS(O:O,$E:$E,$E468))))</f>
        <v/>
      </c>
      <c r="CE468" s="232" t="str">
        <f t="array" ref="CE468">IF(P468="","",
IF(INDEX(Settings!$H:$H,MATCH(CE$1,Settings!$G:$G,0))=TRUE,
100-100*(P468-MINIFS(P:P,$E:$E,$E468))/(MAXIFS(P:P,$E:$E,$E468)-MINIFS(P:P,$E:$E,$E468)),
100*(P468-MINIFS(P:P,$E:$E,$E468))/(MAXIFS(P:P,$E:$E,$E468)-MINIFS(P:P,$E:$E,$E468))))</f>
        <v/>
      </c>
      <c r="CF468" s="232" t="str">
        <f t="array" ref="CF468">IF(Q468="","",
IF(INDEX(Settings!$H:$H,MATCH(CF$1,Settings!$G:$G,0))=TRUE,
100-100*(Q468-MINIFS(Q:Q,$E:$E,$E468))/(MAXIFS(Q:Q,$E:$E,$E468)-MINIFS(Q:Q,$E:$E,$E468)),
100*(Q468-MINIFS(Q:Q,$E:$E,$E468))/(MAXIFS(Q:Q,$E:$E,$E468)-MINIFS(Q:Q,$E:$E,$E468))))</f>
        <v/>
      </c>
      <c r="CG468" s="232" t="str">
        <f t="array" ref="CG468">IF(R468="","",
IF(INDEX(Settings!$H:$H,MATCH(CG$1,Settings!$G:$G,0))=TRUE,
100-100*(R468-MINIFS(R:R,$E:$E,$E468))/(MAXIFS(R:R,$E:$E,$E468)-MINIFS(R:R,$E:$E,$E468)),
100*(R468-MINIFS(R:R,$E:$E,$E468))/(MAXIFS(R:R,$E:$E,$E468)-MINIFS(R:R,$E:$E,$E468))))</f>
        <v/>
      </c>
      <c r="CH468" s="232" t="str">
        <f t="array" ref="CH468">IF(S468="","",
IF(INDEX(Settings!$H:$H,MATCH(CH$1,Settings!$G:$G,0))=TRUE,
100-100*(S468-MINIFS(S:S,$E:$E,$E468))/(MAXIFS(S:S,$E:$E,$E468)-MINIFS(S:S,$E:$E,$E468)),
100*(S468-MINIFS(S:S,$E:$E,$E468))/(MAXIFS(S:S,$E:$E,$E468)-MINIFS(S:S,$E:$E,$E468))))</f>
        <v/>
      </c>
      <c r="CI468" s="232" t="str">
        <f t="array" ref="CI468">IF(T468="","",
IF(INDEX(Settings!$H:$H,MATCH(CI$1,Settings!$G:$G,0))=TRUE,
100-100*(T468-MINIFS(T:T,$E:$E,$E468))/(MAXIFS(T:T,$E:$E,$E468)-MINIFS(T:T,$E:$E,$E468)),
100*(T468-MINIFS(T:T,$E:$E,$E468))/(MAXIFS(T:T,$E:$E,$E468)-MINIFS(T:T,$E:$E,$E468))))</f>
        <v/>
      </c>
      <c r="CJ468" s="232" t="str">
        <f t="array" ref="CJ468">IF(U468="","",
IF(INDEX(Settings!$H:$H,MATCH(CJ$1,Settings!$G:$G,0))=TRUE,
100-100*(U468-MINIFS(U:U,$E:$E,$E468))/(MAXIFS(U:U,$E:$E,$E468)-MINIFS(U:U,$E:$E,$E468)),
100*(U468-MINIFS(U:U,$E:$E,$E468))/(MAXIFS(U:U,$E:$E,$E468)-MINIFS(U:U,$E:$E,$E468))))</f>
        <v/>
      </c>
      <c r="CK468" s="232" t="str">
        <f t="array" ref="CK468">IF(V468="","",
IF(INDEX(Settings!$H:$H,MATCH(CK$1,Settings!$G:$G,0))=TRUE,
100-100*(V468-MINIFS(V:V,$E:$E,$E468))/(MAXIFS(V:V,$E:$E,$E468)-MINIFS(V:V,$E:$E,$E468)),
100*(V468-MINIFS(V:V,$E:$E,$E468))/(MAXIFS(V:V,$E:$E,$E468)-MINIFS(V:V,$E:$E,$E468))))</f>
        <v/>
      </c>
      <c r="CL468" s="232" t="str">
        <f t="array" ref="CL468">IF(W468="","",
IF(INDEX(Settings!$H:$H,MATCH(CL$1,Settings!$G:$G,0))=TRUE,
100-100*(W468-MINIFS(W:W,$E:$E,$E468))/(MAXIFS(W:W,$E:$E,$E468)-MINIFS(W:W,$E:$E,$E468)),
100*(W468-MINIFS(W:W,$E:$E,$E468))/(MAXIFS(W:W,$E:$E,$E468)-MINIFS(W:W,$E:$E,$E468))))</f>
        <v/>
      </c>
      <c r="CM468" s="232" t="str">
        <f t="array" ref="CM468">IF(X468="","",
IF(INDEX(Settings!$H:$H,MATCH(CM$1,Settings!$G:$G,0))=TRUE,
100-100*(X468-MINIFS(X:X,$E:$E,$E468))/(MAXIFS(X:X,$E:$E,$E468)-MINIFS(X:X,$E:$E,$E468)),
100*(X468-MINIFS(X:X,$E:$E,$E468))/(MAXIFS(X:X,$E:$E,$E468)-MINIFS(X:X,$E:$E,$E468))))</f>
        <v/>
      </c>
      <c r="CN468" s="232" t="str">
        <f t="array" ref="CN468">IF(Y468="","",
IF(INDEX(Settings!$H:$H,MATCH(CN$1,Settings!$G:$G,0))=TRUE,
100-100*(Y468-MINIFS(Y:Y,$E:$E,$E468))/(MAXIFS(Y:Y,$E:$E,$E468)-MINIFS(Y:Y,$E:$E,$E468)),
100*(Y468-MINIFS(Y:Y,$E:$E,$E468))/(MAXIFS(Y:Y,$E:$E,$E468)-MINIFS(Y:Y,$E:$E,$E468))))</f>
        <v/>
      </c>
      <c r="CO468" s="232" t="str">
        <f t="array" ref="CO468">IF(Z468="","",
IF(INDEX(Settings!$H:$H,MATCH(CO$1,Settings!$G:$G,0))=TRUE,
100-100*(Z468-MINIFS(Z:Z,$E:$E,$E468))/(MAXIFS(Z:Z,$E:$E,$E468)-MINIFS(Z:Z,$E:$E,$E468)),
100*(Z468-MINIFS(Z:Z,$E:$E,$E468))/(MAXIFS(Z:Z,$E:$E,$E468)-MINIFS(Z:Z,$E:$E,$E468))))</f>
        <v/>
      </c>
      <c r="CP468" s="232" t="str">
        <f t="array" ref="CP468">IF(AA468="","",
IF(INDEX(Settings!$H:$H,MATCH(CP$1,Settings!$G:$G,0))=TRUE,
100-100*(AA468-MINIFS(AA:AA,$E:$E,$E468))/(MAXIFS(AA:AA,$E:$E,$E468)-MINIFS(AA:AA,$E:$E,$E468)),
100*(AA468-MINIFS(AA:AA,$E:$E,$E468))/(MAXIFS(AA:AA,$E:$E,$E468)-MINIFS(AA:AA,$E:$E,$E468))))</f>
        <v/>
      </c>
      <c r="CQ468" s="232" t="str">
        <f t="array" ref="CQ468">IF(AB468="","",
IF(INDEX(Settings!$H:$H,MATCH(CQ$1,Settings!$G:$G,0))=TRUE,
100-100*(AB468-MINIFS(AB:AB,$E:$E,$E468))/(MAXIFS(AB:AB,$E:$E,$E468)-MINIFS(AB:AB,$E:$E,$E468)),
100*(AB468-MINIFS(AB:AB,$E:$E,$E468))/(MAXIFS(AB:AB,$E:$E,$E468)-MINIFS(AB:AB,$E:$E,$E468))))</f>
        <v/>
      </c>
      <c r="CR468" s="232" t="str">
        <f t="array" ref="CR468">IF(AC468="","",
IF(INDEX(Settings!$H:$H,MATCH(CR$1,Settings!$G:$G,0))=TRUE,
100-100*(AC468-MINIFS(AC:AC,$E:$E,$E468))/(MAXIFS(AC:AC,$E:$E,$E468)-MINIFS(AC:AC,$E:$E,$E468)),
100*(AC468-MINIFS(AC:AC,$E:$E,$E468))/(MAXIFS(AC:AC,$E:$E,$E468)-MINIFS(AC:AC,$E:$E,$E468))))</f>
        <v/>
      </c>
      <c r="CS468" s="232" t="str">
        <f t="array" ref="CS468">IF(AD468="","",
IF(INDEX(Settings!$H:$H,MATCH(CS$1,Settings!$G:$G,0))=TRUE,
100-100*(AD468-MINIFS(AD:AD,$E:$E,$E468))/(MAXIFS(AD:AD,$E:$E,$E468)-MINIFS(AD:AD,$E:$E,$E468)),
100*(AD468-MINIFS(AD:AD,$E:$E,$E468))/(MAXIFS(AD:AD,$E:$E,$E468)-MINIFS(AD:AD,$E:$E,$E468))))</f>
        <v/>
      </c>
      <c r="CT468" s="232" t="str">
        <f t="array" ref="CT468">IF(AE468="","",
IF(INDEX(Settings!$H:$H,MATCH(CT$1,Settings!$G:$G,0))=TRUE,
100-100*(AE468-MINIFS(AE:AE,$E:$E,$E468))/(MAXIFS(AE:AE,$E:$E,$E468)-MINIFS(AE:AE,$E:$E,$E468)),
100*(AE468-MINIFS(AE:AE,$E:$E,$E468))/(MAXIFS(AE:AE,$E:$E,$E468)-MINIFS(AE:AE,$E:$E,$E468))))</f>
        <v/>
      </c>
      <c r="CU468" s="232" t="str">
        <f t="array" ref="CU468">IF(AF468="","",
IF(INDEX(Settings!$H:$H,MATCH(CU$1,Settings!$G:$G,0))=TRUE,
100-100*(AF468-MINIFS(AF:AF,$E:$E,$E468))/(MAXIFS(AF:AF,$E:$E,$E468)-MINIFS(AF:AF,$E:$E,$E468)),
100*(AF468-MINIFS(AF:AF,$E:$E,$E468))/(MAXIFS(AF:AF,$E:$E,$E468)-MINIFS(AF:AF,$E:$E,$E468))))</f>
        <v/>
      </c>
      <c r="CV468" s="232" t="str">
        <f t="array" ref="CV468">IF(AG468="","",
IF(INDEX(Settings!$H:$H,MATCH(CV$1,Settings!$G:$G,0))=TRUE,
100-100*(AG468-MINIFS(AG:AG,$E:$E,$E468))/(MAXIFS(AG:AG,$E:$E,$E468)-MINIFS(AG:AG,$E:$E,$E468)),
100*(AG468-MINIFS(AG:AG,$E:$E,$E468))/(MAXIFS(AG:AG,$E:$E,$E468)-MINIFS(AG:AG,$E:$E,$E468))))</f>
        <v/>
      </c>
      <c r="CW468" s="232" t="str">
        <f t="array" ref="CW468">IF(AH468="","",
IF(INDEX(Settings!$H:$H,MATCH(CW$1,Settings!$G:$G,0))=TRUE,
100-100*(AH468-MINIFS(AH:AH,$E:$E,$E468))/(MAXIFS(AH:AH,$E:$E,$E468)-MINIFS(AH:AH,$E:$E,$E468)),
100*(AH468-MINIFS(AH:AH,$E:$E,$E468))/(MAXIFS(AH:AH,$E:$E,$E468)-MINIFS(AH:AH,$E:$E,$E468))))</f>
        <v/>
      </c>
      <c r="CX468" s="232" t="str">
        <f t="array" ref="CX468">IF(AI468="","",
IF(INDEX(Settings!$H:$H,MATCH(CX$1,Settings!$G:$G,0))=TRUE,
100-100*(AI468-MINIFS(AI:AI,$E:$E,$E468))/(MAXIFS(AI:AI,$E:$E,$E468)-MINIFS(AI:AI,$E:$E,$E468)),
100*(AI468-MINIFS(AI:AI,$E:$E,$E468))/(MAXIFS(AI:AI,$E:$E,$E468)-MINIFS(AI:AI,$E:$E,$E468))))</f>
        <v/>
      </c>
      <c r="CY468" s="232" t="str">
        <f t="array" ref="CY468">IF(AJ468="","",
IF(INDEX(Settings!$H:$H,MATCH(CY$1,Settings!$G:$G,0))=TRUE,
100-100*(AJ468-MINIFS(AJ:AJ,$E:$E,$E468))/(MAXIFS(AJ:AJ,$E:$E,$E468)-MINIFS(AJ:AJ,$E:$E,$E468)),
100*(AJ468-MINIFS(AJ:AJ,$E:$E,$E468))/(MAXIFS(AJ:AJ,$E:$E,$E468)-MINIFS(AJ:AJ,$E:$E,$E468))))</f>
        <v/>
      </c>
      <c r="CZ468" s="232" t="str">
        <f t="array" ref="CZ468">IF(AK468="","",
IF(INDEX(Settings!$H:$H,MATCH(CZ$1,Settings!$G:$G,0))=TRUE,
100-100*(AK468-MINIFS(AK:AK,$E:$E,$E468))/(MAXIFS(AK:AK,$E:$E,$E468)-MINIFS(AK:AK,$E:$E,$E468)),
100*(AK468-MINIFS(AK:AK,$E:$E,$E468))/(MAXIFS(AK:AK,$E:$E,$E468)-MINIFS(AK:AK,$E:$E,$E468))))</f>
        <v/>
      </c>
      <c r="DA468" s="232" t="str">
        <f t="array" ref="DA468">IF(AL468="","",
IF(INDEX(Settings!$H:$H,MATCH(DA$1,Settings!$G:$G,0))=TRUE,
100-100*(AL468-MINIFS(AL:AL,$E:$E,$E468))/(MAXIFS(AL:AL,$E:$E,$E468)-MINIFS(AL:AL,$E:$E,$E468)),
100*(AL468-MINIFS(AL:AL,$E:$E,$E468))/(MAXIFS(AL:AL,$E:$E,$E468)-MINIFS(AL:AL,$E:$E,$E468))))</f>
        <v/>
      </c>
      <c r="DB468" s="232" t="str">
        <f t="array" ref="DB468">IF(AM468="","",
IF(INDEX(Settings!$H:$H,MATCH(DB$1,Settings!$G:$G,0))=TRUE,
100-100*(AM468-MINIFS(AM:AM,$E:$E,$E468))/(MAXIFS(AM:AM,$E:$E,$E468)-MINIFS(AM:AM,$E:$E,$E468)),
100*(AM468-MINIFS(AM:AM,$E:$E,$E468))/(MAXIFS(AM:AM,$E:$E,$E468)-MINIFS(AM:AM,$E:$E,$E468))))</f>
        <v/>
      </c>
      <c r="DC468" s="232" t="str">
        <f t="array" ref="DC468">IF(AN468="","",
IF(INDEX(Settings!$H:$H,MATCH(DC$1,Settings!$G:$G,0))=TRUE,
100-100*(AN468-MINIFS(AN:AN,$E:$E,$E468))/(MAXIFS(AN:AN,$E:$E,$E468)-MINIFS(AN:AN,$E:$E,$E468)),
100*(AN468-MINIFS(AN:AN,$E:$E,$E468))/(MAXIFS(AN:AN,$E:$E,$E468)-MINIFS(AN:AN,$E:$E,$E468))))</f>
        <v/>
      </c>
      <c r="DD468" s="232" t="str">
        <f t="array" ref="DD468">IF(AO468="","",
IF(INDEX(Settings!$H:$H,MATCH(DD$1,Settings!$G:$G,0))=TRUE,
100-100*(AO468-MINIFS(AO:AO,$E:$E,$E468))/(MAXIFS(AO:AO,$E:$E,$E468)-MINIFS(AO:AO,$E:$E,$E468)),
100*(AO468-MINIFS(AO:AO,$E:$E,$E468))/(MAXIFS(AO:AO,$E:$E,$E468)-MINIFS(AO:AO,$E:$E,$E468))))</f>
        <v/>
      </c>
      <c r="DE468" s="232" t="str">
        <f t="array" ref="DE468">IF(AP468="","",
IF(INDEX(Settings!$H:$H,MATCH(DE$1,Settings!$G:$G,0))=TRUE,
100-100*(AP468-MINIFS(AP:AP,$E:$E,$E468))/(MAXIFS(AP:AP,$E:$E,$E468)-MINIFS(AP:AP,$E:$E,$E468)),
100*(AP468-MINIFS(AP:AP,$E:$E,$E468))/(MAXIFS(AP:AP,$E:$E,$E468)-MINIFS(AP:AP,$E:$E,$E468))))</f>
        <v/>
      </c>
      <c r="DF468" s="232" t="str">
        <f t="array" ref="DF468">IF(AQ468="","",
IF(INDEX(Settings!$H:$H,MATCH(DF$1,Settings!$G:$G,0))=TRUE,
100-100*(AQ468-MINIFS(AQ:AQ,$E:$E,$E468))/(MAXIFS(AQ:AQ,$E:$E,$E468)-MINIFS(AQ:AQ,$E:$E,$E468)),
100*(AQ468-MINIFS(AQ:AQ,$E:$E,$E468))/(MAXIFS(AQ:AQ,$E:$E,$E468)-MINIFS(AQ:AQ,$E:$E,$E468))))</f>
        <v/>
      </c>
      <c r="DG468" s="232" t="str">
        <f t="array" ref="DG468">IF(AR468="","",
IF(INDEX(Settings!$H:$H,MATCH(DG$1,Settings!$G:$G,0))=TRUE,
100-100*(AR468-MINIFS(AR:AR,$E:$E,$E468))/(MAXIFS(AR:AR,$E:$E,$E468)-MINIFS(AR:AR,$E:$E,$E468)),
100*(AR468-MINIFS(AR:AR,$E:$E,$E468))/(MAXIFS(AR:AR,$E:$E,$E468)-MINIFS(AR:AR,$E:$E,$E468))))</f>
        <v/>
      </c>
      <c r="DH468" s="232" t="str">
        <f t="array" ref="DH468">IF(AS468="","",
IF(INDEX(Settings!$H:$H,MATCH(DH$1,Settings!$G:$G,0))=TRUE,
100-100*(AS468-MINIFS(AS:AS,$E:$E,$E468))/(MAXIFS(AS:AS,$E:$E,$E468)-MINIFS(AS:AS,$E:$E,$E468)),
100*(AS468-MINIFS(AS:AS,$E:$E,$E468))/(MAXIFS(AS:AS,$E:$E,$E468)-MINIFS(AS:AS,$E:$E,$E468))))</f>
        <v/>
      </c>
      <c r="DI468" s="232" t="str">
        <f t="array" ref="DI468">IF(AT468="","",
IF(INDEX(Settings!$H:$H,MATCH(DI$1,Settings!$G:$G,0))=TRUE,
100-100*(AT468-MINIFS(AT:AT,$E:$E,$E468))/(MAXIFS(AT:AT,$E:$E,$E468)-MINIFS(AT:AT,$E:$E,$E468)),
100*(AT468-MINIFS(AT:AT,$E:$E,$E468))/(MAXIFS(AT:AT,$E:$E,$E468)-MINIFS(AT:AT,$E:$E,$E468))))</f>
        <v/>
      </c>
      <c r="DJ468" s="232" t="str">
        <f t="array" ref="DJ468">IF(AU468="","",
IF(INDEX(Settings!$H:$H,MATCH(DJ$1,Settings!$G:$G,0))=TRUE,
100-100*(AU468-MINIFS(AU:AU,$E:$E,$E468))/(MAXIFS(AU:AU,$E:$E,$E468)-MINIFS(AU:AU,$E:$E,$E468)),
100*(AU468-MINIFS(AU:AU,$E:$E,$E468))/(MAXIFS(AU:AU,$E:$E,$E468)-MINIFS(AU:AU,$E:$E,$E468))))</f>
        <v/>
      </c>
      <c r="DK468" s="232" t="str">
        <f t="array" ref="DK468">IF(AV468="","",
IF(INDEX(Settings!$H:$H,MATCH(DK$1,Settings!$G:$G,0))=TRUE,
100-100*(AV468-MINIFS(AV:AV,$E:$E,$E468))/(MAXIFS(AV:AV,$E:$E,$E468)-MINIFS(AV:AV,$E:$E,$E468)),
100*(AV468-MINIFS(AV:AV,$E:$E,$E468))/(MAXIFS(AV:AV,$E:$E,$E468)-MINIFS(AV:AV,$E:$E,$E468))))</f>
        <v/>
      </c>
      <c r="DL468" s="232" t="str">
        <f t="array" ref="DL468">IF(AW468="","",
IF(INDEX(Settings!$H:$H,MATCH(DL$1,Settings!$G:$G,0))=TRUE,
100-100*(AW468-MINIFS(AW:AW,$E:$E,$E468))/(MAXIFS(AW:AW,$E:$E,$E468)-MINIFS(AW:AW,$E:$E,$E468)),
100*(AW468-MINIFS(AW:AW,$E:$E,$E468))/(MAXIFS(AW:AW,$E:$E,$E468)-MINIFS(AW:AW,$E:$E,$E468))))</f>
        <v/>
      </c>
      <c r="DM468" s="232" t="str">
        <f t="array" ref="DM468">IF(AX468="","",
IF(INDEX(Settings!$H:$H,MATCH(DM$1,Settings!$G:$G,0))=TRUE,
100-100*(AX468-MINIFS(AX:AX,$E:$E,$E468))/(MAXIFS(AX:AX,$E:$E,$E468)-MINIFS(AX:AX,$E:$E,$E468)),
100*(AX468-MINIFS(AX:AX,$E:$E,$E468))/(MAXIFS(AX:AX,$E:$E,$E468)-MINIFS(AX:AX,$E:$E,$E468))))</f>
        <v/>
      </c>
      <c r="DN468" s="232" t="str">
        <f t="array" ref="DN468">IF(AY468="","",
IF(INDEX(Settings!$H:$H,MATCH(DN$1,Settings!$G:$G,0))=TRUE,
100-100*(AY468-MINIFS(AY:AY,$E:$E,$E468))/(MAXIFS(AY:AY,$E:$E,$E468)-MINIFS(AY:AY,$E:$E,$E468)),
100*(AY468-MINIFS(AY:AY,$E:$E,$E468))/(MAXIFS(AY:AY,$E:$E,$E468)-MINIFS(AY:AY,$E:$E,$E468))))</f>
        <v/>
      </c>
      <c r="DO468" s="232" t="str">
        <f t="array" ref="DO468">IF(AZ468="","",
IF(INDEX(Settings!$H:$H,MATCH(DO$1,Settings!$G:$G,0))=TRUE,
100-100*(AZ468-MINIFS(AZ:AZ,$E:$E,$E468))/(MAXIFS(AZ:AZ,$E:$E,$E468)-MINIFS(AZ:AZ,$E:$E,$E468)),
100*(AZ468-MINIFS(AZ:AZ,$E:$E,$E468))/(MAXIFS(AZ:AZ,$E:$E,$E468)-MINIFS(AZ:AZ,$E:$E,$E468))))</f>
        <v/>
      </c>
      <c r="DP468" s="232" t="str">
        <f t="array" ref="DP468">IF(BA468="","",
IF(INDEX(Settings!$H:$H,MATCH(DP$1,Settings!$G:$G,0))=TRUE,
100-100*(BA468-MINIFS(BA:BA,$E:$E,$E468))/(MAXIFS(BA:BA,$E:$E,$E468)-MINIFS(BA:BA,$E:$E,$E468)),
100*(BA468-MINIFS(BA:BA,$E:$E,$E468))/(MAXIFS(BA:BA,$E:$E,$E468)-MINIFS(BA:BA,$E:$E,$E468))))</f>
        <v/>
      </c>
      <c r="DQ468" s="232" t="str">
        <f t="array" ref="DQ468">IF(BB468="","",
IF(INDEX(Settings!$H:$H,MATCH(DQ$1,Settings!$G:$G,0))=TRUE,
100-100*(BB468-MINIFS(BB:BB,$E:$E,$E468))/(MAXIFS(BB:BB,$E:$E,$E468)-MINIFS(BB:BB,$E:$E,$E468)),
100*(BB468-MINIFS(BB:BB,$E:$E,$E468))/(MAXIFS(BB:BB,$E:$E,$E468)-MINIFS(BB:BB,$E:$E,$E468))))</f>
        <v/>
      </c>
      <c r="DR468" s="232" t="str">
        <f t="array" ref="DR468">IF(BC468="","",
IF(INDEX(Settings!$H:$H,MATCH(DR$1,Settings!$G:$G,0))=TRUE,
100-100*(BC468-MINIFS(BC:BC,$E:$E,$E468))/(MAXIFS(BC:BC,$E:$E,$E468)-MINIFS(BC:BC,$E:$E,$E468)),
100*(BC468-MINIFS(BC:BC,$E:$E,$E468))/(MAXIFS(BC:BC,$E:$E,$E468)-MINIFS(BC:BC,$E:$E,$E468))))</f>
        <v/>
      </c>
      <c r="DS468" s="232" t="str">
        <f t="array" ref="DS468">IF(BD468="","",
IF(INDEX(Settings!$H:$H,MATCH(DS$1,Settings!$G:$G,0))=TRUE,
100-100*(BD468-MINIFS(BD:BD,$E:$E,$E468))/(MAXIFS(BD:BD,$E:$E,$E468)-MINIFS(BD:BD,$E:$E,$E468)),
100*(BD468-MINIFS(BD:BD,$E:$E,$E468))/(MAXIFS(BD:BD,$E:$E,$E468)-MINIFS(BD:BD,$E:$E,$E468))))</f>
        <v/>
      </c>
      <c r="DT468" s="232" t="str">
        <f t="array" ref="DT468">IF(BE468="","",
IF(INDEX(Settings!$H:$H,MATCH(DT$1,Settings!$G:$G,0))=TRUE,
100-100*(BE468-MINIFS(BE:BE,$E:$E,$E468))/(MAXIFS(BE:BE,$E:$E,$E468)-MINIFS(BE:BE,$E:$E,$E468)),
100*(BE468-MINIFS(BE:BE,$E:$E,$E468))/(MAXIFS(BE:BE,$E:$E,$E468)-MINIFS(BE:BE,$E:$E,$E468))))</f>
        <v/>
      </c>
      <c r="DU468" s="232" t="str">
        <f t="array" ref="DU468">IF(BF468="","",
IF(INDEX(Settings!$H:$H,MATCH(DU$1,Settings!$G:$G,0))=TRUE,
100-100*(BF468-MINIFS(BF:BF,$E:$E,$E468))/(MAXIFS(BF:BF,$E:$E,$E468)-MINIFS(BF:BF,$E:$E,$E468)),
100*(BF468-MINIFS(BF:BF,$E:$E,$E468))/(MAXIFS(BF:BF,$E:$E,$E468)-MINIFS(BF:BF,$E:$E,$E468))))</f>
        <v/>
      </c>
      <c r="DV468" s="232" t="str">
        <f t="array" ref="DV468">IF(BG468="","",
IF(INDEX(Settings!$H:$H,MATCH(DV$1,Settings!$G:$G,0))=TRUE,
100-100*(BG468-MINIFS(BG:BG,$E:$E,$E468))/(MAXIFS(BG:BG,$E:$E,$E468)-MINIFS(BG:BG,$E:$E,$E468)),
100*(BG468-MINIFS(BG:BG,$E:$E,$E468))/(MAXIFS(BG:BG,$E:$E,$E468)-MINIFS(BG:BG,$E:$E,$E468))))</f>
        <v/>
      </c>
      <c r="DW468" s="232" t="str">
        <f t="array" ref="DW468">IF(BH468="","",
IF(INDEX(Settings!$H:$H,MATCH(DW$1,Settings!$G:$G,0))=TRUE,
100-100*(BH468-MINIFS(BH:BH,$E:$E,$E468))/(MAXIFS(BH:BH,$E:$E,$E468)-MINIFS(BH:BH,$E:$E,$E468)),
100*(BH468-MINIFS(BH:BH,$E:$E,$E468))/(MAXIFS(BH:BH,$E:$E,$E468)-MINIFS(BH:BH,$E:$E,$E468))))</f>
        <v/>
      </c>
      <c r="DX468" s="232" t="str">
        <f t="array" ref="DX468">IF(BI468="","",
IF(INDEX(Settings!$H:$H,MATCH(DX$1,Settings!$G:$G,0))=TRUE,
100-100*(BI468-MINIFS(BI:BI,$E:$E,$E468))/(MAXIFS(BI:BI,$E:$E,$E468)-MINIFS(BI:BI,$E:$E,$E468)),
100*(BI468-MINIFS(BI:BI,$E:$E,$E468))/(MAXIFS(BI:BI,$E:$E,$E468)-MINIFS(BI:BI,$E:$E,$E468))))</f>
        <v/>
      </c>
      <c r="DY468" s="232" t="str">
        <f t="array" ref="DY468">IF(BJ468="","",
IF(INDEX(Settings!$H:$H,MATCH(DY$1,Settings!$G:$G,0))=TRUE,
100-100*(BJ468-MINIFS(BJ:BJ,$E:$E,$E468))/(MAXIFS(BJ:BJ,$E:$E,$E468)-MINIFS(BJ:BJ,$E:$E,$E468)),
100*(BJ468-MINIFS(BJ:BJ,$E:$E,$E468))/(MAXIFS(BJ:BJ,$E:$E,$E468)-MINIFS(BJ:BJ,$E:$E,$E468))))</f>
        <v/>
      </c>
      <c r="DZ468" s="234"/>
      <c r="EA468" s="234"/>
      <c r="EB468" s="234" t="str">
        <f t="shared" si="8"/>
        <v/>
      </c>
      <c r="EC468" s="234" t="str">
        <f t="shared" si="9"/>
        <v/>
      </c>
      <c r="ED468" s="234" t="str">
        <f t="shared" si="10"/>
        <v/>
      </c>
      <c r="EE468" s="234" t="str">
        <f t="shared" si="11"/>
        <v/>
      </c>
      <c r="EF468" s="234" t="str">
        <f t="shared" si="12"/>
        <v/>
      </c>
      <c r="EG468" s="234" t="str">
        <f t="shared" si="13"/>
        <v/>
      </c>
      <c r="EH468" s="234"/>
      <c r="EI468" s="234"/>
      <c r="EJ468" s="234"/>
      <c r="EK468" s="234"/>
      <c r="EL468" s="234"/>
      <c r="EM468" s="234"/>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3" t="str">
        <f t="shared" si="14"/>
        <v/>
      </c>
      <c r="N469" s="49"/>
      <c r="O469" s="49"/>
      <c r="P469" s="49"/>
      <c r="Q469" s="49"/>
      <c r="R469" s="49"/>
      <c r="S469" s="222" t="str">
        <f>IFERROR(VLOOKUP(AF469, 'YOYO IR Scores'!A:C, 3, FALSE), "")
</f>
        <v/>
      </c>
      <c r="T469" s="49"/>
      <c r="U469" s="49"/>
      <c r="V469" s="49"/>
      <c r="W469" s="49"/>
      <c r="X469" s="224" t="str">
        <f t="shared" si="4"/>
        <v/>
      </c>
      <c r="Y469" s="225" t="str">
        <f t="shared" si="5"/>
        <v/>
      </c>
      <c r="Z469" s="225" t="str">
        <f t="shared" si="6"/>
        <v/>
      </c>
      <c r="AA469" s="224" t="str">
        <f t="shared" si="7"/>
        <v/>
      </c>
      <c r="AB469" s="223"/>
      <c r="AC469" s="223"/>
      <c r="AD469" s="223"/>
      <c r="AE469" s="223" t="str">
        <f>IFERROR(VLOOKUP(AF469, 'YOYO IR Scores'!A:C, 2, FALSE), "")</f>
        <v/>
      </c>
      <c r="AF469" s="223"/>
      <c r="AG469" s="223"/>
      <c r="AH469" s="223"/>
      <c r="AI469" s="223"/>
      <c r="AJ469" s="223"/>
      <c r="AK469" s="223"/>
      <c r="AL469" s="223"/>
      <c r="AM469" s="223"/>
      <c r="AN469" s="223"/>
      <c r="AO469" s="223"/>
      <c r="AP469" s="223"/>
      <c r="AQ469" s="223"/>
      <c r="AR469" s="223"/>
      <c r="AS469" s="223"/>
      <c r="AT469" s="223"/>
      <c r="AU469" s="223"/>
      <c r="AV469" s="223"/>
      <c r="AW469" s="223"/>
      <c r="AX469" s="223"/>
      <c r="AY469" s="223"/>
      <c r="AZ469" s="223"/>
      <c r="BA469" s="223"/>
      <c r="BB469" s="223"/>
      <c r="BC469" s="223"/>
      <c r="BD469" s="223"/>
      <c r="BE469" s="223"/>
      <c r="BF469" s="223"/>
      <c r="BG469" s="223"/>
      <c r="BH469" s="223"/>
      <c r="BI469" s="223"/>
      <c r="BJ469" s="223"/>
      <c r="BK469" s="223" t="str">
        <f t="array" ref="BK469">IF(J469="","",
IF(INDEX(Settings!$H:$H,MATCH(BY$1,Settings!$G:$G,0))=TRUE,
100-100*(J469-MIN(J:J))/(MAX(J:J)-MIN(J:J)),
100*(J469-MIN(J:J))/(MAX(J:J)-MIN(J:J))))</f>
        <v/>
      </c>
      <c r="BL469" s="223" t="str">
        <f t="array" ref="BL469">IF(J469="","",
IF(INDEX(Settings!$H:$H,MATCH(BY$1,Settings!$G:$G,0))=TRUE,
100-100*(J469-MINIFS(J:J,$E:$E,$E469))/(MAXIFS(J:J,$E:$E,$E469)-MINIFS(J:J,$E:$E,$E469)),
100*(J469-MINIFS(J:J,$E:$E,$E469))/(MAXIFS(J:J,$E:$E,$E469)-MINIFS(J:J,$E:$E,$E469))))</f>
        <v/>
      </c>
      <c r="BM469" s="223"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4" t="str">
        <f t="array" ref="BQ469">IF(J469="","",
IF(INDEX(Settings!$H:$H,MATCH(BY$1,Settings!$G:$G,0))=TRUE,
-1*(J469-AVERAGE(J:J))/STDEV(J:J),
(J469-AVERAGE(J:J))/STDEV(J:J)))</f>
        <v/>
      </c>
      <c r="BR469" s="224" t="str">
        <f>IFERROR(__xludf.DUMMYFUNCTION("IF(J469="""","""",
IF(INDEX(Settings!$H:$H,MATCH(BY$1,Settings!$G:$G,0))=TRUE,
-1*(J469-AVERAGEIFS(J:J,$E:$E,$E469))/STDEV(FILTER(J:J,$E:$E=$E469)),
(J469-AVERAGEIFS(J:J,$E:$E,$E469))/STDEV(FILTER(J:J,$E:$E=$E469))))"),"")</f>
        <v/>
      </c>
      <c r="BS469" s="224"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3" t="str">
        <f t="array" ref="BY469">IF(J469="","",
IF(INDEX(Settings!$H:$H,MATCH(BY$1,Settings!$G:$G,0))=TRUE,
100-100*(J469-MINIFS(J:J,$E:$E,$E469))/(MAXIFS(J:J,$E:$E,$E469)-MINIFS(J:J,$E:$E,$E469)),
100*(J469-MINIFS(J:J,$E:$E,$E469))/(MAXIFS(J:J,$E:$E,$E469)-MINIFS(J:J,$E:$E,$E469))))</f>
        <v/>
      </c>
      <c r="BZ469" s="223" t="str">
        <f t="array" ref="BZ469">IF(K469="","",
IF(INDEX(Settings!$H:$H,MATCH(BZ$1,Settings!$G:$G,0))=TRUE,
100-100*(K469-MINIFS(K:K,$E:$E,$E469))/(MAXIFS(K:K,$E:$E,$E469)-MINIFS(K:K,$E:$E,$E469)),
100*(K469-MINIFS(K:K,$E:$E,$E469))/(MAXIFS(K:K,$E:$E,$E469)-MINIFS(K:K,$E:$E,$E469))))</f>
        <v/>
      </c>
      <c r="CA469" s="223" t="str">
        <f t="array" ref="CA469">IF(L469="","",
IF(INDEX(Settings!$H:$H,MATCH(CA$1,Settings!$G:$G,0))=TRUE,
100-100*(L469-MINIFS(L:L,$E:$E,$E469))/(MAXIFS(L:L,$E:$E,$E469)-MINIFS(L:L,$E:$E,$E469)),
100*(L469-MINIFS(L:L,$E:$E,$E469))/(MAXIFS(L:L,$E:$E,$E469)-MINIFS(L:L,$E:$E,$E469))))</f>
        <v/>
      </c>
      <c r="CB469" s="223" t="str">
        <f t="array" ref="CB469">IF(M469="","",
IF(INDEX(Settings!$H:$H,MATCH(CB$1,Settings!$G:$G,0))=TRUE,
100-100*(M469-MINIFS(M:M,$E:$E,$E469))/(MAXIFS(M:M,$E:$E,$E469)-MINIFS(M:M,$E:$E,$E469)),
100*(M469-MINIFS(M:M,$E:$E,$E469))/(MAXIFS(M:M,$E:$E,$E469)-MINIFS(M:M,$E:$E,$E469))))</f>
        <v/>
      </c>
      <c r="CC469" s="223" t="str">
        <f t="array" ref="CC469">IF(N469="","",
IF(INDEX(Settings!$H:$H,MATCH(CC$1,Settings!$G:$G,0))=TRUE,
100-100*(N469-MINIFS(N:N,$E:$E,$E469))/(MAXIFS(N:N,$E:$E,$E469)-MINIFS(N:N,$E:$E,$E469)),
100*(N469-MINIFS(N:N,$E:$E,$E469))/(MAXIFS(N:N,$E:$E,$E469)-MINIFS(N:N,$E:$E,$E469))))</f>
        <v/>
      </c>
      <c r="CD469" s="223" t="str">
        <f t="array" ref="CD469">IF(O469="","",
IF(INDEX(Settings!$H:$H,MATCH(CD$1,Settings!$G:$G,0))=TRUE,
100-100*(O469-MINIFS(O:O,$E:$E,$E469))/(MAXIFS(O:O,$E:$E,$E469)-MINIFS(O:O,$E:$E,$E469)),
100*(O469-MINIFS(O:O,$E:$E,$E469))/(MAXIFS(O:O,$E:$E,$E469)-MINIFS(O:O,$E:$E,$E469))))</f>
        <v/>
      </c>
      <c r="CE469" s="223" t="str">
        <f t="array" ref="CE469">IF(P469="","",
IF(INDEX(Settings!$H:$H,MATCH(CE$1,Settings!$G:$G,0))=TRUE,
100-100*(P469-MINIFS(P:P,$E:$E,$E469))/(MAXIFS(P:P,$E:$E,$E469)-MINIFS(P:P,$E:$E,$E469)),
100*(P469-MINIFS(P:P,$E:$E,$E469))/(MAXIFS(P:P,$E:$E,$E469)-MINIFS(P:P,$E:$E,$E469))))</f>
        <v/>
      </c>
      <c r="CF469" s="223" t="str">
        <f t="array" ref="CF469">IF(Q469="","",
IF(INDEX(Settings!$H:$H,MATCH(CF$1,Settings!$G:$G,0))=TRUE,
100-100*(Q469-MINIFS(Q:Q,$E:$E,$E469))/(MAXIFS(Q:Q,$E:$E,$E469)-MINIFS(Q:Q,$E:$E,$E469)),
100*(Q469-MINIFS(Q:Q,$E:$E,$E469))/(MAXIFS(Q:Q,$E:$E,$E469)-MINIFS(Q:Q,$E:$E,$E469))))</f>
        <v/>
      </c>
      <c r="CG469" s="223" t="str">
        <f t="array" ref="CG469">IF(R469="","",
IF(INDEX(Settings!$H:$H,MATCH(CG$1,Settings!$G:$G,0))=TRUE,
100-100*(R469-MINIFS(R:R,$E:$E,$E469))/(MAXIFS(R:R,$E:$E,$E469)-MINIFS(R:R,$E:$E,$E469)),
100*(R469-MINIFS(R:R,$E:$E,$E469))/(MAXIFS(R:R,$E:$E,$E469)-MINIFS(R:R,$E:$E,$E469))))</f>
        <v/>
      </c>
      <c r="CH469" s="223" t="str">
        <f t="array" ref="CH469">IF(S469="","",
IF(INDEX(Settings!$H:$H,MATCH(CH$1,Settings!$G:$G,0))=TRUE,
100-100*(S469-MINIFS(S:S,$E:$E,$E469))/(MAXIFS(S:S,$E:$E,$E469)-MINIFS(S:S,$E:$E,$E469)),
100*(S469-MINIFS(S:S,$E:$E,$E469))/(MAXIFS(S:S,$E:$E,$E469)-MINIFS(S:S,$E:$E,$E469))))</f>
        <v/>
      </c>
      <c r="CI469" s="223" t="str">
        <f t="array" ref="CI469">IF(T469="","",
IF(INDEX(Settings!$H:$H,MATCH(CI$1,Settings!$G:$G,0))=TRUE,
100-100*(T469-MINIFS(T:T,$E:$E,$E469))/(MAXIFS(T:T,$E:$E,$E469)-MINIFS(T:T,$E:$E,$E469)),
100*(T469-MINIFS(T:T,$E:$E,$E469))/(MAXIFS(T:T,$E:$E,$E469)-MINIFS(T:T,$E:$E,$E469))))</f>
        <v/>
      </c>
      <c r="CJ469" s="223" t="str">
        <f t="array" ref="CJ469">IF(U469="","",
IF(INDEX(Settings!$H:$H,MATCH(CJ$1,Settings!$G:$G,0))=TRUE,
100-100*(U469-MINIFS(U:U,$E:$E,$E469))/(MAXIFS(U:U,$E:$E,$E469)-MINIFS(U:U,$E:$E,$E469)),
100*(U469-MINIFS(U:U,$E:$E,$E469))/(MAXIFS(U:U,$E:$E,$E469)-MINIFS(U:U,$E:$E,$E469))))</f>
        <v/>
      </c>
      <c r="CK469" s="223" t="str">
        <f t="array" ref="CK469">IF(V469="","",
IF(INDEX(Settings!$H:$H,MATCH(CK$1,Settings!$G:$G,0))=TRUE,
100-100*(V469-MINIFS(V:V,$E:$E,$E469))/(MAXIFS(V:V,$E:$E,$E469)-MINIFS(V:V,$E:$E,$E469)),
100*(V469-MINIFS(V:V,$E:$E,$E469))/(MAXIFS(V:V,$E:$E,$E469)-MINIFS(V:V,$E:$E,$E469))))</f>
        <v/>
      </c>
      <c r="CL469" s="223" t="str">
        <f t="array" ref="CL469">IF(W469="","",
IF(INDEX(Settings!$H:$H,MATCH(CL$1,Settings!$G:$G,0))=TRUE,
100-100*(W469-MINIFS(W:W,$E:$E,$E469))/(MAXIFS(W:W,$E:$E,$E469)-MINIFS(W:W,$E:$E,$E469)),
100*(W469-MINIFS(W:W,$E:$E,$E469))/(MAXIFS(W:W,$E:$E,$E469)-MINIFS(W:W,$E:$E,$E469))))</f>
        <v/>
      </c>
      <c r="CM469" s="223" t="str">
        <f t="array" ref="CM469">IF(X469="","",
IF(INDEX(Settings!$H:$H,MATCH(CM$1,Settings!$G:$G,0))=TRUE,
100-100*(X469-MINIFS(X:X,$E:$E,$E469))/(MAXIFS(X:X,$E:$E,$E469)-MINIFS(X:X,$E:$E,$E469)),
100*(X469-MINIFS(X:X,$E:$E,$E469))/(MAXIFS(X:X,$E:$E,$E469)-MINIFS(X:X,$E:$E,$E469))))</f>
        <v/>
      </c>
      <c r="CN469" s="223" t="str">
        <f t="array" ref="CN469">IF(Y469="","",
IF(INDEX(Settings!$H:$H,MATCH(CN$1,Settings!$G:$G,0))=TRUE,
100-100*(Y469-MINIFS(Y:Y,$E:$E,$E469))/(MAXIFS(Y:Y,$E:$E,$E469)-MINIFS(Y:Y,$E:$E,$E469)),
100*(Y469-MINIFS(Y:Y,$E:$E,$E469))/(MAXIFS(Y:Y,$E:$E,$E469)-MINIFS(Y:Y,$E:$E,$E469))))</f>
        <v/>
      </c>
      <c r="CO469" s="223" t="str">
        <f t="array" ref="CO469">IF(Z469="","",
IF(INDEX(Settings!$H:$H,MATCH(CO$1,Settings!$G:$G,0))=TRUE,
100-100*(Z469-MINIFS(Z:Z,$E:$E,$E469))/(MAXIFS(Z:Z,$E:$E,$E469)-MINIFS(Z:Z,$E:$E,$E469)),
100*(Z469-MINIFS(Z:Z,$E:$E,$E469))/(MAXIFS(Z:Z,$E:$E,$E469)-MINIFS(Z:Z,$E:$E,$E469))))</f>
        <v/>
      </c>
      <c r="CP469" s="223" t="str">
        <f t="array" ref="CP469">IF(AA469="","",
IF(INDEX(Settings!$H:$H,MATCH(CP$1,Settings!$G:$G,0))=TRUE,
100-100*(AA469-MINIFS(AA:AA,$E:$E,$E469))/(MAXIFS(AA:AA,$E:$E,$E469)-MINIFS(AA:AA,$E:$E,$E469)),
100*(AA469-MINIFS(AA:AA,$E:$E,$E469))/(MAXIFS(AA:AA,$E:$E,$E469)-MINIFS(AA:AA,$E:$E,$E469))))</f>
        <v/>
      </c>
      <c r="CQ469" s="223" t="str">
        <f t="array" ref="CQ469">IF(AB469="","",
IF(INDEX(Settings!$H:$H,MATCH(CQ$1,Settings!$G:$G,0))=TRUE,
100-100*(AB469-MINIFS(AB:AB,$E:$E,$E469))/(MAXIFS(AB:AB,$E:$E,$E469)-MINIFS(AB:AB,$E:$E,$E469)),
100*(AB469-MINIFS(AB:AB,$E:$E,$E469))/(MAXIFS(AB:AB,$E:$E,$E469)-MINIFS(AB:AB,$E:$E,$E469))))</f>
        <v/>
      </c>
      <c r="CR469" s="223" t="str">
        <f t="array" ref="CR469">IF(AC469="","",
IF(INDEX(Settings!$H:$H,MATCH(CR$1,Settings!$G:$G,0))=TRUE,
100-100*(AC469-MINIFS(AC:AC,$E:$E,$E469))/(MAXIFS(AC:AC,$E:$E,$E469)-MINIFS(AC:AC,$E:$E,$E469)),
100*(AC469-MINIFS(AC:AC,$E:$E,$E469))/(MAXIFS(AC:AC,$E:$E,$E469)-MINIFS(AC:AC,$E:$E,$E469))))</f>
        <v/>
      </c>
      <c r="CS469" s="223" t="str">
        <f t="array" ref="CS469">IF(AD469="","",
IF(INDEX(Settings!$H:$H,MATCH(CS$1,Settings!$G:$G,0))=TRUE,
100-100*(AD469-MINIFS(AD:AD,$E:$E,$E469))/(MAXIFS(AD:AD,$E:$E,$E469)-MINIFS(AD:AD,$E:$E,$E469)),
100*(AD469-MINIFS(AD:AD,$E:$E,$E469))/(MAXIFS(AD:AD,$E:$E,$E469)-MINIFS(AD:AD,$E:$E,$E469))))</f>
        <v/>
      </c>
      <c r="CT469" s="223" t="str">
        <f t="array" ref="CT469">IF(AE469="","",
IF(INDEX(Settings!$H:$H,MATCH(CT$1,Settings!$G:$G,0))=TRUE,
100-100*(AE469-MINIFS(AE:AE,$E:$E,$E469))/(MAXIFS(AE:AE,$E:$E,$E469)-MINIFS(AE:AE,$E:$E,$E469)),
100*(AE469-MINIFS(AE:AE,$E:$E,$E469))/(MAXIFS(AE:AE,$E:$E,$E469)-MINIFS(AE:AE,$E:$E,$E469))))</f>
        <v/>
      </c>
      <c r="CU469" s="223" t="str">
        <f t="array" ref="CU469">IF(AF469="","",
IF(INDEX(Settings!$H:$H,MATCH(CU$1,Settings!$G:$G,0))=TRUE,
100-100*(AF469-MINIFS(AF:AF,$E:$E,$E469))/(MAXIFS(AF:AF,$E:$E,$E469)-MINIFS(AF:AF,$E:$E,$E469)),
100*(AF469-MINIFS(AF:AF,$E:$E,$E469))/(MAXIFS(AF:AF,$E:$E,$E469)-MINIFS(AF:AF,$E:$E,$E469))))</f>
        <v/>
      </c>
      <c r="CV469" s="223" t="str">
        <f t="array" ref="CV469">IF(AG469="","",
IF(INDEX(Settings!$H:$H,MATCH(CV$1,Settings!$G:$G,0))=TRUE,
100-100*(AG469-MINIFS(AG:AG,$E:$E,$E469))/(MAXIFS(AG:AG,$E:$E,$E469)-MINIFS(AG:AG,$E:$E,$E469)),
100*(AG469-MINIFS(AG:AG,$E:$E,$E469))/(MAXIFS(AG:AG,$E:$E,$E469)-MINIFS(AG:AG,$E:$E,$E469))))</f>
        <v/>
      </c>
      <c r="CW469" s="223" t="str">
        <f t="array" ref="CW469">IF(AH469="","",
IF(INDEX(Settings!$H:$H,MATCH(CW$1,Settings!$G:$G,0))=TRUE,
100-100*(AH469-MINIFS(AH:AH,$E:$E,$E469))/(MAXIFS(AH:AH,$E:$E,$E469)-MINIFS(AH:AH,$E:$E,$E469)),
100*(AH469-MINIFS(AH:AH,$E:$E,$E469))/(MAXIFS(AH:AH,$E:$E,$E469)-MINIFS(AH:AH,$E:$E,$E469))))</f>
        <v/>
      </c>
      <c r="CX469" s="223" t="str">
        <f t="array" ref="CX469">IF(AI469="","",
IF(INDEX(Settings!$H:$H,MATCH(CX$1,Settings!$G:$G,0))=TRUE,
100-100*(AI469-MINIFS(AI:AI,$E:$E,$E469))/(MAXIFS(AI:AI,$E:$E,$E469)-MINIFS(AI:AI,$E:$E,$E469)),
100*(AI469-MINIFS(AI:AI,$E:$E,$E469))/(MAXIFS(AI:AI,$E:$E,$E469)-MINIFS(AI:AI,$E:$E,$E469))))</f>
        <v/>
      </c>
      <c r="CY469" s="223" t="str">
        <f t="array" ref="CY469">IF(AJ469="","",
IF(INDEX(Settings!$H:$H,MATCH(CY$1,Settings!$G:$G,0))=TRUE,
100-100*(AJ469-MINIFS(AJ:AJ,$E:$E,$E469))/(MAXIFS(AJ:AJ,$E:$E,$E469)-MINIFS(AJ:AJ,$E:$E,$E469)),
100*(AJ469-MINIFS(AJ:AJ,$E:$E,$E469))/(MAXIFS(AJ:AJ,$E:$E,$E469)-MINIFS(AJ:AJ,$E:$E,$E469))))</f>
        <v/>
      </c>
      <c r="CZ469" s="223" t="str">
        <f t="array" ref="CZ469">IF(AK469="","",
IF(INDEX(Settings!$H:$H,MATCH(CZ$1,Settings!$G:$G,0))=TRUE,
100-100*(AK469-MINIFS(AK:AK,$E:$E,$E469))/(MAXIFS(AK:AK,$E:$E,$E469)-MINIFS(AK:AK,$E:$E,$E469)),
100*(AK469-MINIFS(AK:AK,$E:$E,$E469))/(MAXIFS(AK:AK,$E:$E,$E469)-MINIFS(AK:AK,$E:$E,$E469))))</f>
        <v/>
      </c>
      <c r="DA469" s="223" t="str">
        <f t="array" ref="DA469">IF(AL469="","",
IF(INDEX(Settings!$H:$H,MATCH(DA$1,Settings!$G:$G,0))=TRUE,
100-100*(AL469-MINIFS(AL:AL,$E:$E,$E469))/(MAXIFS(AL:AL,$E:$E,$E469)-MINIFS(AL:AL,$E:$E,$E469)),
100*(AL469-MINIFS(AL:AL,$E:$E,$E469))/(MAXIFS(AL:AL,$E:$E,$E469)-MINIFS(AL:AL,$E:$E,$E469))))</f>
        <v/>
      </c>
      <c r="DB469" s="223" t="str">
        <f t="array" ref="DB469">IF(AM469="","",
IF(INDEX(Settings!$H:$H,MATCH(DB$1,Settings!$G:$G,0))=TRUE,
100-100*(AM469-MINIFS(AM:AM,$E:$E,$E469))/(MAXIFS(AM:AM,$E:$E,$E469)-MINIFS(AM:AM,$E:$E,$E469)),
100*(AM469-MINIFS(AM:AM,$E:$E,$E469))/(MAXIFS(AM:AM,$E:$E,$E469)-MINIFS(AM:AM,$E:$E,$E469))))</f>
        <v/>
      </c>
      <c r="DC469" s="223" t="str">
        <f t="array" ref="DC469">IF(AN469="","",
IF(INDEX(Settings!$H:$H,MATCH(DC$1,Settings!$G:$G,0))=TRUE,
100-100*(AN469-MINIFS(AN:AN,$E:$E,$E469))/(MAXIFS(AN:AN,$E:$E,$E469)-MINIFS(AN:AN,$E:$E,$E469)),
100*(AN469-MINIFS(AN:AN,$E:$E,$E469))/(MAXIFS(AN:AN,$E:$E,$E469)-MINIFS(AN:AN,$E:$E,$E469))))</f>
        <v/>
      </c>
      <c r="DD469" s="223" t="str">
        <f t="array" ref="DD469">IF(AO469="","",
IF(INDEX(Settings!$H:$H,MATCH(DD$1,Settings!$G:$G,0))=TRUE,
100-100*(AO469-MINIFS(AO:AO,$E:$E,$E469))/(MAXIFS(AO:AO,$E:$E,$E469)-MINIFS(AO:AO,$E:$E,$E469)),
100*(AO469-MINIFS(AO:AO,$E:$E,$E469))/(MAXIFS(AO:AO,$E:$E,$E469)-MINIFS(AO:AO,$E:$E,$E469))))</f>
        <v/>
      </c>
      <c r="DE469" s="223" t="str">
        <f t="array" ref="DE469">IF(AP469="","",
IF(INDEX(Settings!$H:$H,MATCH(DE$1,Settings!$G:$G,0))=TRUE,
100-100*(AP469-MINIFS(AP:AP,$E:$E,$E469))/(MAXIFS(AP:AP,$E:$E,$E469)-MINIFS(AP:AP,$E:$E,$E469)),
100*(AP469-MINIFS(AP:AP,$E:$E,$E469))/(MAXIFS(AP:AP,$E:$E,$E469)-MINIFS(AP:AP,$E:$E,$E469))))</f>
        <v/>
      </c>
      <c r="DF469" s="223" t="str">
        <f t="array" ref="DF469">IF(AQ469="","",
IF(INDEX(Settings!$H:$H,MATCH(DF$1,Settings!$G:$G,0))=TRUE,
100-100*(AQ469-MINIFS(AQ:AQ,$E:$E,$E469))/(MAXIFS(AQ:AQ,$E:$E,$E469)-MINIFS(AQ:AQ,$E:$E,$E469)),
100*(AQ469-MINIFS(AQ:AQ,$E:$E,$E469))/(MAXIFS(AQ:AQ,$E:$E,$E469)-MINIFS(AQ:AQ,$E:$E,$E469))))</f>
        <v/>
      </c>
      <c r="DG469" s="223" t="str">
        <f t="array" ref="DG469">IF(AR469="","",
IF(INDEX(Settings!$H:$H,MATCH(DG$1,Settings!$G:$G,0))=TRUE,
100-100*(AR469-MINIFS(AR:AR,$E:$E,$E469))/(MAXIFS(AR:AR,$E:$E,$E469)-MINIFS(AR:AR,$E:$E,$E469)),
100*(AR469-MINIFS(AR:AR,$E:$E,$E469))/(MAXIFS(AR:AR,$E:$E,$E469)-MINIFS(AR:AR,$E:$E,$E469))))</f>
        <v/>
      </c>
      <c r="DH469" s="223" t="str">
        <f t="array" ref="DH469">IF(AS469="","",
IF(INDEX(Settings!$H:$H,MATCH(DH$1,Settings!$G:$G,0))=TRUE,
100-100*(AS469-MINIFS(AS:AS,$E:$E,$E469))/(MAXIFS(AS:AS,$E:$E,$E469)-MINIFS(AS:AS,$E:$E,$E469)),
100*(AS469-MINIFS(AS:AS,$E:$E,$E469))/(MAXIFS(AS:AS,$E:$E,$E469)-MINIFS(AS:AS,$E:$E,$E469))))</f>
        <v/>
      </c>
      <c r="DI469" s="223" t="str">
        <f t="array" ref="DI469">IF(AT469="","",
IF(INDEX(Settings!$H:$H,MATCH(DI$1,Settings!$G:$G,0))=TRUE,
100-100*(AT469-MINIFS(AT:AT,$E:$E,$E469))/(MAXIFS(AT:AT,$E:$E,$E469)-MINIFS(AT:AT,$E:$E,$E469)),
100*(AT469-MINIFS(AT:AT,$E:$E,$E469))/(MAXIFS(AT:AT,$E:$E,$E469)-MINIFS(AT:AT,$E:$E,$E469))))</f>
        <v/>
      </c>
      <c r="DJ469" s="223" t="str">
        <f t="array" ref="DJ469">IF(AU469="","",
IF(INDEX(Settings!$H:$H,MATCH(DJ$1,Settings!$G:$G,0))=TRUE,
100-100*(AU469-MINIFS(AU:AU,$E:$E,$E469))/(MAXIFS(AU:AU,$E:$E,$E469)-MINIFS(AU:AU,$E:$E,$E469)),
100*(AU469-MINIFS(AU:AU,$E:$E,$E469))/(MAXIFS(AU:AU,$E:$E,$E469)-MINIFS(AU:AU,$E:$E,$E469))))</f>
        <v/>
      </c>
      <c r="DK469" s="223" t="str">
        <f t="array" ref="DK469">IF(AV469="","",
IF(INDEX(Settings!$H:$H,MATCH(DK$1,Settings!$G:$G,0))=TRUE,
100-100*(AV469-MINIFS(AV:AV,$E:$E,$E469))/(MAXIFS(AV:AV,$E:$E,$E469)-MINIFS(AV:AV,$E:$E,$E469)),
100*(AV469-MINIFS(AV:AV,$E:$E,$E469))/(MAXIFS(AV:AV,$E:$E,$E469)-MINIFS(AV:AV,$E:$E,$E469))))</f>
        <v/>
      </c>
      <c r="DL469" s="223" t="str">
        <f t="array" ref="DL469">IF(AW469="","",
IF(INDEX(Settings!$H:$H,MATCH(DL$1,Settings!$G:$G,0))=TRUE,
100-100*(AW469-MINIFS(AW:AW,$E:$E,$E469))/(MAXIFS(AW:AW,$E:$E,$E469)-MINIFS(AW:AW,$E:$E,$E469)),
100*(AW469-MINIFS(AW:AW,$E:$E,$E469))/(MAXIFS(AW:AW,$E:$E,$E469)-MINIFS(AW:AW,$E:$E,$E469))))</f>
        <v/>
      </c>
      <c r="DM469" s="223" t="str">
        <f t="array" ref="DM469">IF(AX469="","",
IF(INDEX(Settings!$H:$H,MATCH(DM$1,Settings!$G:$G,0))=TRUE,
100-100*(AX469-MINIFS(AX:AX,$E:$E,$E469))/(MAXIFS(AX:AX,$E:$E,$E469)-MINIFS(AX:AX,$E:$E,$E469)),
100*(AX469-MINIFS(AX:AX,$E:$E,$E469))/(MAXIFS(AX:AX,$E:$E,$E469)-MINIFS(AX:AX,$E:$E,$E469))))</f>
        <v/>
      </c>
      <c r="DN469" s="223" t="str">
        <f t="array" ref="DN469">IF(AY469="","",
IF(INDEX(Settings!$H:$H,MATCH(DN$1,Settings!$G:$G,0))=TRUE,
100-100*(AY469-MINIFS(AY:AY,$E:$E,$E469))/(MAXIFS(AY:AY,$E:$E,$E469)-MINIFS(AY:AY,$E:$E,$E469)),
100*(AY469-MINIFS(AY:AY,$E:$E,$E469))/(MAXIFS(AY:AY,$E:$E,$E469)-MINIFS(AY:AY,$E:$E,$E469))))</f>
        <v/>
      </c>
      <c r="DO469" s="223" t="str">
        <f t="array" ref="DO469">IF(AZ469="","",
IF(INDEX(Settings!$H:$H,MATCH(DO$1,Settings!$G:$G,0))=TRUE,
100-100*(AZ469-MINIFS(AZ:AZ,$E:$E,$E469))/(MAXIFS(AZ:AZ,$E:$E,$E469)-MINIFS(AZ:AZ,$E:$E,$E469)),
100*(AZ469-MINIFS(AZ:AZ,$E:$E,$E469))/(MAXIFS(AZ:AZ,$E:$E,$E469)-MINIFS(AZ:AZ,$E:$E,$E469))))</f>
        <v/>
      </c>
      <c r="DP469" s="223" t="str">
        <f t="array" ref="DP469">IF(BA469="","",
IF(INDEX(Settings!$H:$H,MATCH(DP$1,Settings!$G:$G,0))=TRUE,
100-100*(BA469-MINIFS(BA:BA,$E:$E,$E469))/(MAXIFS(BA:BA,$E:$E,$E469)-MINIFS(BA:BA,$E:$E,$E469)),
100*(BA469-MINIFS(BA:BA,$E:$E,$E469))/(MAXIFS(BA:BA,$E:$E,$E469)-MINIFS(BA:BA,$E:$E,$E469))))</f>
        <v/>
      </c>
      <c r="DQ469" s="223" t="str">
        <f t="array" ref="DQ469">IF(BB469="","",
IF(INDEX(Settings!$H:$H,MATCH(DQ$1,Settings!$G:$G,0))=TRUE,
100-100*(BB469-MINIFS(BB:BB,$E:$E,$E469))/(MAXIFS(BB:BB,$E:$E,$E469)-MINIFS(BB:BB,$E:$E,$E469)),
100*(BB469-MINIFS(BB:BB,$E:$E,$E469))/(MAXIFS(BB:BB,$E:$E,$E469)-MINIFS(BB:BB,$E:$E,$E469))))</f>
        <v/>
      </c>
      <c r="DR469" s="223" t="str">
        <f t="array" ref="DR469">IF(BC469="","",
IF(INDEX(Settings!$H:$H,MATCH(DR$1,Settings!$G:$G,0))=TRUE,
100-100*(BC469-MINIFS(BC:BC,$E:$E,$E469))/(MAXIFS(BC:BC,$E:$E,$E469)-MINIFS(BC:BC,$E:$E,$E469)),
100*(BC469-MINIFS(BC:BC,$E:$E,$E469))/(MAXIFS(BC:BC,$E:$E,$E469)-MINIFS(BC:BC,$E:$E,$E469))))</f>
        <v/>
      </c>
      <c r="DS469" s="223" t="str">
        <f t="array" ref="DS469">IF(BD469="","",
IF(INDEX(Settings!$H:$H,MATCH(DS$1,Settings!$G:$G,0))=TRUE,
100-100*(BD469-MINIFS(BD:BD,$E:$E,$E469))/(MAXIFS(BD:BD,$E:$E,$E469)-MINIFS(BD:BD,$E:$E,$E469)),
100*(BD469-MINIFS(BD:BD,$E:$E,$E469))/(MAXIFS(BD:BD,$E:$E,$E469)-MINIFS(BD:BD,$E:$E,$E469))))</f>
        <v/>
      </c>
      <c r="DT469" s="223" t="str">
        <f t="array" ref="DT469">IF(BE469="","",
IF(INDEX(Settings!$H:$H,MATCH(DT$1,Settings!$G:$G,0))=TRUE,
100-100*(BE469-MINIFS(BE:BE,$E:$E,$E469))/(MAXIFS(BE:BE,$E:$E,$E469)-MINIFS(BE:BE,$E:$E,$E469)),
100*(BE469-MINIFS(BE:BE,$E:$E,$E469))/(MAXIFS(BE:BE,$E:$E,$E469)-MINIFS(BE:BE,$E:$E,$E469))))</f>
        <v/>
      </c>
      <c r="DU469" s="223" t="str">
        <f t="array" ref="DU469">IF(BF469="","",
IF(INDEX(Settings!$H:$H,MATCH(DU$1,Settings!$G:$G,0))=TRUE,
100-100*(BF469-MINIFS(BF:BF,$E:$E,$E469))/(MAXIFS(BF:BF,$E:$E,$E469)-MINIFS(BF:BF,$E:$E,$E469)),
100*(BF469-MINIFS(BF:BF,$E:$E,$E469))/(MAXIFS(BF:BF,$E:$E,$E469)-MINIFS(BF:BF,$E:$E,$E469))))</f>
        <v/>
      </c>
      <c r="DV469" s="223" t="str">
        <f t="array" ref="DV469">IF(BG469="","",
IF(INDEX(Settings!$H:$H,MATCH(DV$1,Settings!$G:$G,0))=TRUE,
100-100*(BG469-MINIFS(BG:BG,$E:$E,$E469))/(MAXIFS(BG:BG,$E:$E,$E469)-MINIFS(BG:BG,$E:$E,$E469)),
100*(BG469-MINIFS(BG:BG,$E:$E,$E469))/(MAXIFS(BG:BG,$E:$E,$E469)-MINIFS(BG:BG,$E:$E,$E469))))</f>
        <v/>
      </c>
      <c r="DW469" s="223" t="str">
        <f t="array" ref="DW469">IF(BH469="","",
IF(INDEX(Settings!$H:$H,MATCH(DW$1,Settings!$G:$G,0))=TRUE,
100-100*(BH469-MINIFS(BH:BH,$E:$E,$E469))/(MAXIFS(BH:BH,$E:$E,$E469)-MINIFS(BH:BH,$E:$E,$E469)),
100*(BH469-MINIFS(BH:BH,$E:$E,$E469))/(MAXIFS(BH:BH,$E:$E,$E469)-MINIFS(BH:BH,$E:$E,$E469))))</f>
        <v/>
      </c>
      <c r="DX469" s="223" t="str">
        <f t="array" ref="DX469">IF(BI469="","",
IF(INDEX(Settings!$H:$H,MATCH(DX$1,Settings!$G:$G,0))=TRUE,
100-100*(BI469-MINIFS(BI:BI,$E:$E,$E469))/(MAXIFS(BI:BI,$E:$E,$E469)-MINIFS(BI:BI,$E:$E,$E469)),
100*(BI469-MINIFS(BI:BI,$E:$E,$E469))/(MAXIFS(BI:BI,$E:$E,$E469)-MINIFS(BI:BI,$E:$E,$E469))))</f>
        <v/>
      </c>
      <c r="DY469" s="223" t="str">
        <f t="array" ref="DY469">IF(BJ469="","",
IF(INDEX(Settings!$H:$H,MATCH(DY$1,Settings!$G:$G,0))=TRUE,
100-100*(BJ469-MINIFS(BJ:BJ,$E:$E,$E469))/(MAXIFS(BJ:BJ,$E:$E,$E469)-MINIFS(BJ:BJ,$E:$E,$E469)),
100*(BJ469-MINIFS(BJ:BJ,$E:$E,$E469))/(MAXIFS(BJ:BJ,$E:$E,$E469)-MINIFS(BJ:BJ,$E:$E,$E469))))</f>
        <v/>
      </c>
      <c r="DZ469" s="225"/>
      <c r="EA469" s="225"/>
      <c r="EB469" s="225" t="str">
        <f t="shared" si="8"/>
        <v/>
      </c>
      <c r="EC469" s="225" t="str">
        <f t="shared" si="9"/>
        <v/>
      </c>
      <c r="ED469" s="225" t="str">
        <f t="shared" si="10"/>
        <v/>
      </c>
      <c r="EE469" s="225" t="str">
        <f t="shared" si="11"/>
        <v/>
      </c>
      <c r="EF469" s="225" t="str">
        <f t="shared" si="12"/>
        <v/>
      </c>
      <c r="EG469" s="225" t="str">
        <f t="shared" si="13"/>
        <v/>
      </c>
      <c r="EH469" s="225"/>
      <c r="EI469" s="225"/>
      <c r="EJ469" s="225"/>
      <c r="EK469" s="225"/>
      <c r="EL469" s="225"/>
      <c r="EM469" s="225"/>
    </row>
    <row r="470">
      <c r="A470" s="231"/>
      <c r="B470" s="231"/>
      <c r="C470" s="231"/>
      <c r="D470" s="231" t="str">
        <f t="array" ref="D470">IFERROR(INDEX(Profiles!$B:$B,MATCH($A470,Profiles!$A:$A,0)),"")</f>
        <v/>
      </c>
      <c r="E470" s="231"/>
      <c r="F470" s="231"/>
      <c r="G470" s="231"/>
      <c r="H470" s="231"/>
      <c r="I470" s="231" t="str">
        <f>IF(A470="","",IF(Settings!$N$3="DATE",F470&amp;": "&amp;TEXT(B470,"M/DD/YY"),F470&amp;": "&amp;H470))</f>
        <v/>
      </c>
      <c r="J470" s="231"/>
      <c r="K470" s="231"/>
      <c r="L470" s="231"/>
      <c r="M470" s="232" t="str">
        <f t="shared" si="14"/>
        <v/>
      </c>
      <c r="N470" s="231"/>
      <c r="O470" s="231"/>
      <c r="P470" s="231"/>
      <c r="Q470" s="231"/>
      <c r="R470" s="231"/>
      <c r="S470" s="230" t="str">
        <f>IFERROR(VLOOKUP(AF470, 'YOYO IR Scores'!A:C, 3, FALSE), "")
</f>
        <v/>
      </c>
      <c r="T470" s="231"/>
      <c r="U470" s="231"/>
      <c r="V470" s="231"/>
      <c r="W470" s="231"/>
      <c r="X470" s="233" t="str">
        <f t="shared" si="4"/>
        <v/>
      </c>
      <c r="Y470" s="234" t="str">
        <f t="shared" si="5"/>
        <v/>
      </c>
      <c r="Z470" s="234" t="str">
        <f t="shared" si="6"/>
        <v/>
      </c>
      <c r="AA470" s="233" t="str">
        <f t="shared" si="7"/>
        <v/>
      </c>
      <c r="AB470" s="232"/>
      <c r="AC470" s="232"/>
      <c r="AD470" s="232"/>
      <c r="AE470" s="232" t="str">
        <f>IFERROR(VLOOKUP(AF470, 'YOYO IR Scores'!A:C, 2, FALSE), "")</f>
        <v/>
      </c>
      <c r="AF470" s="232"/>
      <c r="AG470" s="232"/>
      <c r="AH470" s="232"/>
      <c r="AI470" s="232"/>
      <c r="AJ470" s="232"/>
      <c r="AK470" s="232"/>
      <c r="AL470" s="232"/>
      <c r="AM470" s="232"/>
      <c r="AN470" s="232"/>
      <c r="AO470" s="232"/>
      <c r="AP470" s="232"/>
      <c r="AQ470" s="232"/>
      <c r="AR470" s="232"/>
      <c r="AS470" s="232"/>
      <c r="AT470" s="232"/>
      <c r="AU470" s="232"/>
      <c r="AV470" s="232"/>
      <c r="AW470" s="232"/>
      <c r="AX470" s="232"/>
      <c r="AY470" s="232"/>
      <c r="AZ470" s="232"/>
      <c r="BA470" s="232"/>
      <c r="BB470" s="232"/>
      <c r="BC470" s="232"/>
      <c r="BD470" s="232"/>
      <c r="BE470" s="232"/>
      <c r="BF470" s="232"/>
      <c r="BG470" s="232"/>
      <c r="BH470" s="232"/>
      <c r="BI470" s="232"/>
      <c r="BJ470" s="232"/>
      <c r="BK470" s="232" t="str">
        <f t="array" ref="BK470">IF(J470="","",
IF(INDEX(Settings!$H:$H,MATCH(BY$1,Settings!$G:$G,0))=TRUE,
100-100*(J470-MIN(J:J))/(MAX(J:J)-MIN(J:J)),
100*(J470-MIN(J:J))/(MAX(J:J)-MIN(J:J))))</f>
        <v/>
      </c>
      <c r="BL470" s="232" t="str">
        <f t="array" ref="BL470">IF(J470="","",
IF(INDEX(Settings!$H:$H,MATCH(BY$1,Settings!$G:$G,0))=TRUE,
100-100*(J470-MINIFS(J:J,$E:$E,$E470))/(MAXIFS(J:J,$E:$E,$E470)-MINIFS(J:J,$E:$E,$E470)),
100*(J470-MINIFS(J:J,$E:$E,$E470))/(MAXIFS(J:J,$E:$E,$E470)-MINIFS(J:J,$E:$E,$E470))))</f>
        <v/>
      </c>
      <c r="BM470" s="232" t="str">
        <f t="array" ref="BM470">IF(J470="","",
IF(INDEX(Settings!$H:$H,MATCH(BY$1,Settings!$G:$G,0))=TRUE,
100-100*(J470-MINIFS(J:J,$E:$E,$E470,$I:$I,$I470))/(MAXIFS(J:J,$E:$E,$E470,$I:$I,$I470)-MINIFS(J:J,$E:$E,$E470,$I:$I,$I470)),
100*(J470-MINIFS(J:J,$E:$E,$E470,$I:$I,$I470))/(MAXIFS(J:J,$E:$E,$E470,$I:$I,$I470)-MINIFS(J:J,$E:$E,$E470,$I:$I,$I470))))</f>
        <v/>
      </c>
      <c r="BN470" s="231" t="str">
        <f t="array" ref="BN470">IF(J470="","",
IF(INDEX(Settings!$H:$H,MATCH(BY$1,Settings!$G:$G,0))=TRUE,
100-100*PERCENTRANK(J:J,J470),
100*PERCENTRANK(J:J,J470)))</f>
        <v/>
      </c>
      <c r="BO470" s="231" t="str">
        <f>IFERROR(__xludf.DUMMYFUNCTION("IF(J470="""","""",
IF(INDEX(Settings!$H:$H,MATCH(BY$1,Settings!$G:$G,0))=TRUE,
100-100*PERCENTRANK(FILTER(J:J,$E:$E=$E470),J470),
100*PERCENTRANK(FILTER(J:J,$E:$E=$E470),J470)))"),"")</f>
        <v/>
      </c>
      <c r="BP470" s="231" t="str">
        <f>IFERROR(__xludf.DUMMYFUNCTION("IF(J470="""","""",
IF(INDEX(Settings!$H:$H,MATCH(BY$1,Settings!$G:$G,0))=TRUE,
100-100*PERCENTRANK(FILTER(J:J,$E:$E=$E470,$I:$I=$I470),J470),
100*PERCENTRANK(FILTER(J:J,$E:$E=$E470,$I:$I=$I470),J470)))"),"")</f>
        <v/>
      </c>
      <c r="BQ470" s="233" t="str">
        <f t="array" ref="BQ470">IF(J470="","",
IF(INDEX(Settings!$H:$H,MATCH(BY$1,Settings!$G:$G,0))=TRUE,
-1*(J470-AVERAGE(J:J))/STDEV(J:J),
(J470-AVERAGE(J:J))/STDEV(J:J)))</f>
        <v/>
      </c>
      <c r="BR470" s="233" t="str">
        <f>IFERROR(__xludf.DUMMYFUNCTION("IF(J470="""","""",
IF(INDEX(Settings!$H:$H,MATCH(BY$1,Settings!$G:$G,0))=TRUE,
-1*(J470-AVERAGEIFS(J:J,$E:$E,$E470))/STDEV(FILTER(J:J,$E:$E=$E470)),
(J470-AVERAGEIFS(J:J,$E:$E,$E470))/STDEV(FILTER(J:J,$E:$E=$E470))))"),"")</f>
        <v/>
      </c>
      <c r="BS470" s="233"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1"/>
      <c r="BX470" s="231"/>
      <c r="BY470" s="232" t="str">
        <f t="array" ref="BY470">IF(J470="","",
IF(INDEX(Settings!$H:$H,MATCH(BY$1,Settings!$G:$G,0))=TRUE,
100-100*(J470-MINIFS(J:J,$E:$E,$E470))/(MAXIFS(J:J,$E:$E,$E470)-MINIFS(J:J,$E:$E,$E470)),
100*(J470-MINIFS(J:J,$E:$E,$E470))/(MAXIFS(J:J,$E:$E,$E470)-MINIFS(J:J,$E:$E,$E470))))</f>
        <v/>
      </c>
      <c r="BZ470" s="232" t="str">
        <f t="array" ref="BZ470">IF(K470="","",
IF(INDEX(Settings!$H:$H,MATCH(BZ$1,Settings!$G:$G,0))=TRUE,
100-100*(K470-MINIFS(K:K,$E:$E,$E470))/(MAXIFS(K:K,$E:$E,$E470)-MINIFS(K:K,$E:$E,$E470)),
100*(K470-MINIFS(K:K,$E:$E,$E470))/(MAXIFS(K:K,$E:$E,$E470)-MINIFS(K:K,$E:$E,$E470))))</f>
        <v/>
      </c>
      <c r="CA470" s="232" t="str">
        <f t="array" ref="CA470">IF(L470="","",
IF(INDEX(Settings!$H:$H,MATCH(CA$1,Settings!$G:$G,0))=TRUE,
100-100*(L470-MINIFS(L:L,$E:$E,$E470))/(MAXIFS(L:L,$E:$E,$E470)-MINIFS(L:L,$E:$E,$E470)),
100*(L470-MINIFS(L:L,$E:$E,$E470))/(MAXIFS(L:L,$E:$E,$E470)-MINIFS(L:L,$E:$E,$E470))))</f>
        <v/>
      </c>
      <c r="CB470" s="232" t="str">
        <f t="array" ref="CB470">IF(M470="","",
IF(INDEX(Settings!$H:$H,MATCH(CB$1,Settings!$G:$G,0))=TRUE,
100-100*(M470-MINIFS(M:M,$E:$E,$E470))/(MAXIFS(M:M,$E:$E,$E470)-MINIFS(M:M,$E:$E,$E470)),
100*(M470-MINIFS(M:M,$E:$E,$E470))/(MAXIFS(M:M,$E:$E,$E470)-MINIFS(M:M,$E:$E,$E470))))</f>
        <v/>
      </c>
      <c r="CC470" s="232" t="str">
        <f t="array" ref="CC470">IF(N470="","",
IF(INDEX(Settings!$H:$H,MATCH(CC$1,Settings!$G:$G,0))=TRUE,
100-100*(N470-MINIFS(N:N,$E:$E,$E470))/(MAXIFS(N:N,$E:$E,$E470)-MINIFS(N:N,$E:$E,$E470)),
100*(N470-MINIFS(N:N,$E:$E,$E470))/(MAXIFS(N:N,$E:$E,$E470)-MINIFS(N:N,$E:$E,$E470))))</f>
        <v/>
      </c>
      <c r="CD470" s="232" t="str">
        <f t="array" ref="CD470">IF(O470="","",
IF(INDEX(Settings!$H:$H,MATCH(CD$1,Settings!$G:$G,0))=TRUE,
100-100*(O470-MINIFS(O:O,$E:$E,$E470))/(MAXIFS(O:O,$E:$E,$E470)-MINIFS(O:O,$E:$E,$E470)),
100*(O470-MINIFS(O:O,$E:$E,$E470))/(MAXIFS(O:O,$E:$E,$E470)-MINIFS(O:O,$E:$E,$E470))))</f>
        <v/>
      </c>
      <c r="CE470" s="232" t="str">
        <f t="array" ref="CE470">IF(P470="","",
IF(INDEX(Settings!$H:$H,MATCH(CE$1,Settings!$G:$G,0))=TRUE,
100-100*(P470-MINIFS(P:P,$E:$E,$E470))/(MAXIFS(P:P,$E:$E,$E470)-MINIFS(P:P,$E:$E,$E470)),
100*(P470-MINIFS(P:P,$E:$E,$E470))/(MAXIFS(P:P,$E:$E,$E470)-MINIFS(P:P,$E:$E,$E470))))</f>
        <v/>
      </c>
      <c r="CF470" s="232" t="str">
        <f t="array" ref="CF470">IF(Q470="","",
IF(INDEX(Settings!$H:$H,MATCH(CF$1,Settings!$G:$G,0))=TRUE,
100-100*(Q470-MINIFS(Q:Q,$E:$E,$E470))/(MAXIFS(Q:Q,$E:$E,$E470)-MINIFS(Q:Q,$E:$E,$E470)),
100*(Q470-MINIFS(Q:Q,$E:$E,$E470))/(MAXIFS(Q:Q,$E:$E,$E470)-MINIFS(Q:Q,$E:$E,$E470))))</f>
        <v/>
      </c>
      <c r="CG470" s="232" t="str">
        <f t="array" ref="CG470">IF(R470="","",
IF(INDEX(Settings!$H:$H,MATCH(CG$1,Settings!$G:$G,0))=TRUE,
100-100*(R470-MINIFS(R:R,$E:$E,$E470))/(MAXIFS(R:R,$E:$E,$E470)-MINIFS(R:R,$E:$E,$E470)),
100*(R470-MINIFS(R:R,$E:$E,$E470))/(MAXIFS(R:R,$E:$E,$E470)-MINIFS(R:R,$E:$E,$E470))))</f>
        <v/>
      </c>
      <c r="CH470" s="232" t="str">
        <f t="array" ref="CH470">IF(S470="","",
IF(INDEX(Settings!$H:$H,MATCH(CH$1,Settings!$G:$G,0))=TRUE,
100-100*(S470-MINIFS(S:S,$E:$E,$E470))/(MAXIFS(S:S,$E:$E,$E470)-MINIFS(S:S,$E:$E,$E470)),
100*(S470-MINIFS(S:S,$E:$E,$E470))/(MAXIFS(S:S,$E:$E,$E470)-MINIFS(S:S,$E:$E,$E470))))</f>
        <v/>
      </c>
      <c r="CI470" s="232" t="str">
        <f t="array" ref="CI470">IF(T470="","",
IF(INDEX(Settings!$H:$H,MATCH(CI$1,Settings!$G:$G,0))=TRUE,
100-100*(T470-MINIFS(T:T,$E:$E,$E470))/(MAXIFS(T:T,$E:$E,$E470)-MINIFS(T:T,$E:$E,$E470)),
100*(T470-MINIFS(T:T,$E:$E,$E470))/(MAXIFS(T:T,$E:$E,$E470)-MINIFS(T:T,$E:$E,$E470))))</f>
        <v/>
      </c>
      <c r="CJ470" s="232" t="str">
        <f t="array" ref="CJ470">IF(U470="","",
IF(INDEX(Settings!$H:$H,MATCH(CJ$1,Settings!$G:$G,0))=TRUE,
100-100*(U470-MINIFS(U:U,$E:$E,$E470))/(MAXIFS(U:U,$E:$E,$E470)-MINIFS(U:U,$E:$E,$E470)),
100*(U470-MINIFS(U:U,$E:$E,$E470))/(MAXIFS(U:U,$E:$E,$E470)-MINIFS(U:U,$E:$E,$E470))))</f>
        <v/>
      </c>
      <c r="CK470" s="232" t="str">
        <f t="array" ref="CK470">IF(V470="","",
IF(INDEX(Settings!$H:$H,MATCH(CK$1,Settings!$G:$G,0))=TRUE,
100-100*(V470-MINIFS(V:V,$E:$E,$E470))/(MAXIFS(V:V,$E:$E,$E470)-MINIFS(V:V,$E:$E,$E470)),
100*(V470-MINIFS(V:V,$E:$E,$E470))/(MAXIFS(V:V,$E:$E,$E470)-MINIFS(V:V,$E:$E,$E470))))</f>
        <v/>
      </c>
      <c r="CL470" s="232" t="str">
        <f t="array" ref="CL470">IF(W470="","",
IF(INDEX(Settings!$H:$H,MATCH(CL$1,Settings!$G:$G,0))=TRUE,
100-100*(W470-MINIFS(W:W,$E:$E,$E470))/(MAXIFS(W:W,$E:$E,$E470)-MINIFS(W:W,$E:$E,$E470)),
100*(W470-MINIFS(W:W,$E:$E,$E470))/(MAXIFS(W:W,$E:$E,$E470)-MINIFS(W:W,$E:$E,$E470))))</f>
        <v/>
      </c>
      <c r="CM470" s="232" t="str">
        <f t="array" ref="CM470">IF(X470="","",
IF(INDEX(Settings!$H:$H,MATCH(CM$1,Settings!$G:$G,0))=TRUE,
100-100*(X470-MINIFS(X:X,$E:$E,$E470))/(MAXIFS(X:X,$E:$E,$E470)-MINIFS(X:X,$E:$E,$E470)),
100*(X470-MINIFS(X:X,$E:$E,$E470))/(MAXIFS(X:X,$E:$E,$E470)-MINIFS(X:X,$E:$E,$E470))))</f>
        <v/>
      </c>
      <c r="CN470" s="232" t="str">
        <f t="array" ref="CN470">IF(Y470="","",
IF(INDEX(Settings!$H:$H,MATCH(CN$1,Settings!$G:$G,0))=TRUE,
100-100*(Y470-MINIFS(Y:Y,$E:$E,$E470))/(MAXIFS(Y:Y,$E:$E,$E470)-MINIFS(Y:Y,$E:$E,$E470)),
100*(Y470-MINIFS(Y:Y,$E:$E,$E470))/(MAXIFS(Y:Y,$E:$E,$E470)-MINIFS(Y:Y,$E:$E,$E470))))</f>
        <v/>
      </c>
      <c r="CO470" s="232" t="str">
        <f t="array" ref="CO470">IF(Z470="","",
IF(INDEX(Settings!$H:$H,MATCH(CO$1,Settings!$G:$G,0))=TRUE,
100-100*(Z470-MINIFS(Z:Z,$E:$E,$E470))/(MAXIFS(Z:Z,$E:$E,$E470)-MINIFS(Z:Z,$E:$E,$E470)),
100*(Z470-MINIFS(Z:Z,$E:$E,$E470))/(MAXIFS(Z:Z,$E:$E,$E470)-MINIFS(Z:Z,$E:$E,$E470))))</f>
        <v/>
      </c>
      <c r="CP470" s="232" t="str">
        <f t="array" ref="CP470">IF(AA470="","",
IF(INDEX(Settings!$H:$H,MATCH(CP$1,Settings!$G:$G,0))=TRUE,
100-100*(AA470-MINIFS(AA:AA,$E:$E,$E470))/(MAXIFS(AA:AA,$E:$E,$E470)-MINIFS(AA:AA,$E:$E,$E470)),
100*(AA470-MINIFS(AA:AA,$E:$E,$E470))/(MAXIFS(AA:AA,$E:$E,$E470)-MINIFS(AA:AA,$E:$E,$E470))))</f>
        <v/>
      </c>
      <c r="CQ470" s="232" t="str">
        <f t="array" ref="CQ470">IF(AB470="","",
IF(INDEX(Settings!$H:$H,MATCH(CQ$1,Settings!$G:$G,0))=TRUE,
100-100*(AB470-MINIFS(AB:AB,$E:$E,$E470))/(MAXIFS(AB:AB,$E:$E,$E470)-MINIFS(AB:AB,$E:$E,$E470)),
100*(AB470-MINIFS(AB:AB,$E:$E,$E470))/(MAXIFS(AB:AB,$E:$E,$E470)-MINIFS(AB:AB,$E:$E,$E470))))</f>
        <v/>
      </c>
      <c r="CR470" s="232" t="str">
        <f t="array" ref="CR470">IF(AC470="","",
IF(INDEX(Settings!$H:$H,MATCH(CR$1,Settings!$G:$G,0))=TRUE,
100-100*(AC470-MINIFS(AC:AC,$E:$E,$E470))/(MAXIFS(AC:AC,$E:$E,$E470)-MINIFS(AC:AC,$E:$E,$E470)),
100*(AC470-MINIFS(AC:AC,$E:$E,$E470))/(MAXIFS(AC:AC,$E:$E,$E470)-MINIFS(AC:AC,$E:$E,$E470))))</f>
        <v/>
      </c>
      <c r="CS470" s="232" t="str">
        <f t="array" ref="CS470">IF(AD470="","",
IF(INDEX(Settings!$H:$H,MATCH(CS$1,Settings!$G:$G,0))=TRUE,
100-100*(AD470-MINIFS(AD:AD,$E:$E,$E470))/(MAXIFS(AD:AD,$E:$E,$E470)-MINIFS(AD:AD,$E:$E,$E470)),
100*(AD470-MINIFS(AD:AD,$E:$E,$E470))/(MAXIFS(AD:AD,$E:$E,$E470)-MINIFS(AD:AD,$E:$E,$E470))))</f>
        <v/>
      </c>
      <c r="CT470" s="232" t="str">
        <f t="array" ref="CT470">IF(AE470="","",
IF(INDEX(Settings!$H:$H,MATCH(CT$1,Settings!$G:$G,0))=TRUE,
100-100*(AE470-MINIFS(AE:AE,$E:$E,$E470))/(MAXIFS(AE:AE,$E:$E,$E470)-MINIFS(AE:AE,$E:$E,$E470)),
100*(AE470-MINIFS(AE:AE,$E:$E,$E470))/(MAXIFS(AE:AE,$E:$E,$E470)-MINIFS(AE:AE,$E:$E,$E470))))</f>
        <v/>
      </c>
      <c r="CU470" s="232" t="str">
        <f t="array" ref="CU470">IF(AF470="","",
IF(INDEX(Settings!$H:$H,MATCH(CU$1,Settings!$G:$G,0))=TRUE,
100-100*(AF470-MINIFS(AF:AF,$E:$E,$E470))/(MAXIFS(AF:AF,$E:$E,$E470)-MINIFS(AF:AF,$E:$E,$E470)),
100*(AF470-MINIFS(AF:AF,$E:$E,$E470))/(MAXIFS(AF:AF,$E:$E,$E470)-MINIFS(AF:AF,$E:$E,$E470))))</f>
        <v/>
      </c>
      <c r="CV470" s="232" t="str">
        <f t="array" ref="CV470">IF(AG470="","",
IF(INDEX(Settings!$H:$H,MATCH(CV$1,Settings!$G:$G,0))=TRUE,
100-100*(AG470-MINIFS(AG:AG,$E:$E,$E470))/(MAXIFS(AG:AG,$E:$E,$E470)-MINIFS(AG:AG,$E:$E,$E470)),
100*(AG470-MINIFS(AG:AG,$E:$E,$E470))/(MAXIFS(AG:AG,$E:$E,$E470)-MINIFS(AG:AG,$E:$E,$E470))))</f>
        <v/>
      </c>
      <c r="CW470" s="232" t="str">
        <f t="array" ref="CW470">IF(AH470="","",
IF(INDEX(Settings!$H:$H,MATCH(CW$1,Settings!$G:$G,0))=TRUE,
100-100*(AH470-MINIFS(AH:AH,$E:$E,$E470))/(MAXIFS(AH:AH,$E:$E,$E470)-MINIFS(AH:AH,$E:$E,$E470)),
100*(AH470-MINIFS(AH:AH,$E:$E,$E470))/(MAXIFS(AH:AH,$E:$E,$E470)-MINIFS(AH:AH,$E:$E,$E470))))</f>
        <v/>
      </c>
      <c r="CX470" s="232" t="str">
        <f t="array" ref="CX470">IF(AI470="","",
IF(INDEX(Settings!$H:$H,MATCH(CX$1,Settings!$G:$G,0))=TRUE,
100-100*(AI470-MINIFS(AI:AI,$E:$E,$E470))/(MAXIFS(AI:AI,$E:$E,$E470)-MINIFS(AI:AI,$E:$E,$E470)),
100*(AI470-MINIFS(AI:AI,$E:$E,$E470))/(MAXIFS(AI:AI,$E:$E,$E470)-MINIFS(AI:AI,$E:$E,$E470))))</f>
        <v/>
      </c>
      <c r="CY470" s="232" t="str">
        <f t="array" ref="CY470">IF(AJ470="","",
IF(INDEX(Settings!$H:$H,MATCH(CY$1,Settings!$G:$G,0))=TRUE,
100-100*(AJ470-MINIFS(AJ:AJ,$E:$E,$E470))/(MAXIFS(AJ:AJ,$E:$E,$E470)-MINIFS(AJ:AJ,$E:$E,$E470)),
100*(AJ470-MINIFS(AJ:AJ,$E:$E,$E470))/(MAXIFS(AJ:AJ,$E:$E,$E470)-MINIFS(AJ:AJ,$E:$E,$E470))))</f>
        <v/>
      </c>
      <c r="CZ470" s="232" t="str">
        <f t="array" ref="CZ470">IF(AK470="","",
IF(INDEX(Settings!$H:$H,MATCH(CZ$1,Settings!$G:$G,0))=TRUE,
100-100*(AK470-MINIFS(AK:AK,$E:$E,$E470))/(MAXIFS(AK:AK,$E:$E,$E470)-MINIFS(AK:AK,$E:$E,$E470)),
100*(AK470-MINIFS(AK:AK,$E:$E,$E470))/(MAXIFS(AK:AK,$E:$E,$E470)-MINIFS(AK:AK,$E:$E,$E470))))</f>
        <v/>
      </c>
      <c r="DA470" s="232" t="str">
        <f t="array" ref="DA470">IF(AL470="","",
IF(INDEX(Settings!$H:$H,MATCH(DA$1,Settings!$G:$G,0))=TRUE,
100-100*(AL470-MINIFS(AL:AL,$E:$E,$E470))/(MAXIFS(AL:AL,$E:$E,$E470)-MINIFS(AL:AL,$E:$E,$E470)),
100*(AL470-MINIFS(AL:AL,$E:$E,$E470))/(MAXIFS(AL:AL,$E:$E,$E470)-MINIFS(AL:AL,$E:$E,$E470))))</f>
        <v/>
      </c>
      <c r="DB470" s="232" t="str">
        <f t="array" ref="DB470">IF(AM470="","",
IF(INDEX(Settings!$H:$H,MATCH(DB$1,Settings!$G:$G,0))=TRUE,
100-100*(AM470-MINIFS(AM:AM,$E:$E,$E470))/(MAXIFS(AM:AM,$E:$E,$E470)-MINIFS(AM:AM,$E:$E,$E470)),
100*(AM470-MINIFS(AM:AM,$E:$E,$E470))/(MAXIFS(AM:AM,$E:$E,$E470)-MINIFS(AM:AM,$E:$E,$E470))))</f>
        <v/>
      </c>
      <c r="DC470" s="232" t="str">
        <f t="array" ref="DC470">IF(AN470="","",
IF(INDEX(Settings!$H:$H,MATCH(DC$1,Settings!$G:$G,0))=TRUE,
100-100*(AN470-MINIFS(AN:AN,$E:$E,$E470))/(MAXIFS(AN:AN,$E:$E,$E470)-MINIFS(AN:AN,$E:$E,$E470)),
100*(AN470-MINIFS(AN:AN,$E:$E,$E470))/(MAXIFS(AN:AN,$E:$E,$E470)-MINIFS(AN:AN,$E:$E,$E470))))</f>
        <v/>
      </c>
      <c r="DD470" s="232" t="str">
        <f t="array" ref="DD470">IF(AO470="","",
IF(INDEX(Settings!$H:$H,MATCH(DD$1,Settings!$G:$G,0))=TRUE,
100-100*(AO470-MINIFS(AO:AO,$E:$E,$E470))/(MAXIFS(AO:AO,$E:$E,$E470)-MINIFS(AO:AO,$E:$E,$E470)),
100*(AO470-MINIFS(AO:AO,$E:$E,$E470))/(MAXIFS(AO:AO,$E:$E,$E470)-MINIFS(AO:AO,$E:$E,$E470))))</f>
        <v/>
      </c>
      <c r="DE470" s="232" t="str">
        <f t="array" ref="DE470">IF(AP470="","",
IF(INDEX(Settings!$H:$H,MATCH(DE$1,Settings!$G:$G,0))=TRUE,
100-100*(AP470-MINIFS(AP:AP,$E:$E,$E470))/(MAXIFS(AP:AP,$E:$E,$E470)-MINIFS(AP:AP,$E:$E,$E470)),
100*(AP470-MINIFS(AP:AP,$E:$E,$E470))/(MAXIFS(AP:AP,$E:$E,$E470)-MINIFS(AP:AP,$E:$E,$E470))))</f>
        <v/>
      </c>
      <c r="DF470" s="232" t="str">
        <f t="array" ref="DF470">IF(AQ470="","",
IF(INDEX(Settings!$H:$H,MATCH(DF$1,Settings!$G:$G,0))=TRUE,
100-100*(AQ470-MINIFS(AQ:AQ,$E:$E,$E470))/(MAXIFS(AQ:AQ,$E:$E,$E470)-MINIFS(AQ:AQ,$E:$E,$E470)),
100*(AQ470-MINIFS(AQ:AQ,$E:$E,$E470))/(MAXIFS(AQ:AQ,$E:$E,$E470)-MINIFS(AQ:AQ,$E:$E,$E470))))</f>
        <v/>
      </c>
      <c r="DG470" s="232" t="str">
        <f t="array" ref="DG470">IF(AR470="","",
IF(INDEX(Settings!$H:$H,MATCH(DG$1,Settings!$G:$G,0))=TRUE,
100-100*(AR470-MINIFS(AR:AR,$E:$E,$E470))/(MAXIFS(AR:AR,$E:$E,$E470)-MINIFS(AR:AR,$E:$E,$E470)),
100*(AR470-MINIFS(AR:AR,$E:$E,$E470))/(MAXIFS(AR:AR,$E:$E,$E470)-MINIFS(AR:AR,$E:$E,$E470))))</f>
        <v/>
      </c>
      <c r="DH470" s="232" t="str">
        <f t="array" ref="DH470">IF(AS470="","",
IF(INDEX(Settings!$H:$H,MATCH(DH$1,Settings!$G:$G,0))=TRUE,
100-100*(AS470-MINIFS(AS:AS,$E:$E,$E470))/(MAXIFS(AS:AS,$E:$E,$E470)-MINIFS(AS:AS,$E:$E,$E470)),
100*(AS470-MINIFS(AS:AS,$E:$E,$E470))/(MAXIFS(AS:AS,$E:$E,$E470)-MINIFS(AS:AS,$E:$E,$E470))))</f>
        <v/>
      </c>
      <c r="DI470" s="232" t="str">
        <f t="array" ref="DI470">IF(AT470="","",
IF(INDEX(Settings!$H:$H,MATCH(DI$1,Settings!$G:$G,0))=TRUE,
100-100*(AT470-MINIFS(AT:AT,$E:$E,$E470))/(MAXIFS(AT:AT,$E:$E,$E470)-MINIFS(AT:AT,$E:$E,$E470)),
100*(AT470-MINIFS(AT:AT,$E:$E,$E470))/(MAXIFS(AT:AT,$E:$E,$E470)-MINIFS(AT:AT,$E:$E,$E470))))</f>
        <v/>
      </c>
      <c r="DJ470" s="232" t="str">
        <f t="array" ref="DJ470">IF(AU470="","",
IF(INDEX(Settings!$H:$H,MATCH(DJ$1,Settings!$G:$G,0))=TRUE,
100-100*(AU470-MINIFS(AU:AU,$E:$E,$E470))/(MAXIFS(AU:AU,$E:$E,$E470)-MINIFS(AU:AU,$E:$E,$E470)),
100*(AU470-MINIFS(AU:AU,$E:$E,$E470))/(MAXIFS(AU:AU,$E:$E,$E470)-MINIFS(AU:AU,$E:$E,$E470))))</f>
        <v/>
      </c>
      <c r="DK470" s="232" t="str">
        <f t="array" ref="DK470">IF(AV470="","",
IF(INDEX(Settings!$H:$H,MATCH(DK$1,Settings!$G:$G,0))=TRUE,
100-100*(AV470-MINIFS(AV:AV,$E:$E,$E470))/(MAXIFS(AV:AV,$E:$E,$E470)-MINIFS(AV:AV,$E:$E,$E470)),
100*(AV470-MINIFS(AV:AV,$E:$E,$E470))/(MAXIFS(AV:AV,$E:$E,$E470)-MINIFS(AV:AV,$E:$E,$E470))))</f>
        <v/>
      </c>
      <c r="DL470" s="232" t="str">
        <f t="array" ref="DL470">IF(AW470="","",
IF(INDEX(Settings!$H:$H,MATCH(DL$1,Settings!$G:$G,0))=TRUE,
100-100*(AW470-MINIFS(AW:AW,$E:$E,$E470))/(MAXIFS(AW:AW,$E:$E,$E470)-MINIFS(AW:AW,$E:$E,$E470)),
100*(AW470-MINIFS(AW:AW,$E:$E,$E470))/(MAXIFS(AW:AW,$E:$E,$E470)-MINIFS(AW:AW,$E:$E,$E470))))</f>
        <v/>
      </c>
      <c r="DM470" s="232" t="str">
        <f t="array" ref="DM470">IF(AX470="","",
IF(INDEX(Settings!$H:$H,MATCH(DM$1,Settings!$G:$G,0))=TRUE,
100-100*(AX470-MINIFS(AX:AX,$E:$E,$E470))/(MAXIFS(AX:AX,$E:$E,$E470)-MINIFS(AX:AX,$E:$E,$E470)),
100*(AX470-MINIFS(AX:AX,$E:$E,$E470))/(MAXIFS(AX:AX,$E:$E,$E470)-MINIFS(AX:AX,$E:$E,$E470))))</f>
        <v/>
      </c>
      <c r="DN470" s="232" t="str">
        <f t="array" ref="DN470">IF(AY470="","",
IF(INDEX(Settings!$H:$H,MATCH(DN$1,Settings!$G:$G,0))=TRUE,
100-100*(AY470-MINIFS(AY:AY,$E:$E,$E470))/(MAXIFS(AY:AY,$E:$E,$E470)-MINIFS(AY:AY,$E:$E,$E470)),
100*(AY470-MINIFS(AY:AY,$E:$E,$E470))/(MAXIFS(AY:AY,$E:$E,$E470)-MINIFS(AY:AY,$E:$E,$E470))))</f>
        <v/>
      </c>
      <c r="DO470" s="232" t="str">
        <f t="array" ref="DO470">IF(AZ470="","",
IF(INDEX(Settings!$H:$H,MATCH(DO$1,Settings!$G:$G,0))=TRUE,
100-100*(AZ470-MINIFS(AZ:AZ,$E:$E,$E470))/(MAXIFS(AZ:AZ,$E:$E,$E470)-MINIFS(AZ:AZ,$E:$E,$E470)),
100*(AZ470-MINIFS(AZ:AZ,$E:$E,$E470))/(MAXIFS(AZ:AZ,$E:$E,$E470)-MINIFS(AZ:AZ,$E:$E,$E470))))</f>
        <v/>
      </c>
      <c r="DP470" s="232" t="str">
        <f t="array" ref="DP470">IF(BA470="","",
IF(INDEX(Settings!$H:$H,MATCH(DP$1,Settings!$G:$G,0))=TRUE,
100-100*(BA470-MINIFS(BA:BA,$E:$E,$E470))/(MAXIFS(BA:BA,$E:$E,$E470)-MINIFS(BA:BA,$E:$E,$E470)),
100*(BA470-MINIFS(BA:BA,$E:$E,$E470))/(MAXIFS(BA:BA,$E:$E,$E470)-MINIFS(BA:BA,$E:$E,$E470))))</f>
        <v/>
      </c>
      <c r="DQ470" s="232" t="str">
        <f t="array" ref="DQ470">IF(BB470="","",
IF(INDEX(Settings!$H:$H,MATCH(DQ$1,Settings!$G:$G,0))=TRUE,
100-100*(BB470-MINIFS(BB:BB,$E:$E,$E470))/(MAXIFS(BB:BB,$E:$E,$E470)-MINIFS(BB:BB,$E:$E,$E470)),
100*(BB470-MINIFS(BB:BB,$E:$E,$E470))/(MAXIFS(BB:BB,$E:$E,$E470)-MINIFS(BB:BB,$E:$E,$E470))))</f>
        <v/>
      </c>
      <c r="DR470" s="232" t="str">
        <f t="array" ref="DR470">IF(BC470="","",
IF(INDEX(Settings!$H:$H,MATCH(DR$1,Settings!$G:$G,0))=TRUE,
100-100*(BC470-MINIFS(BC:BC,$E:$E,$E470))/(MAXIFS(BC:BC,$E:$E,$E470)-MINIFS(BC:BC,$E:$E,$E470)),
100*(BC470-MINIFS(BC:BC,$E:$E,$E470))/(MAXIFS(BC:BC,$E:$E,$E470)-MINIFS(BC:BC,$E:$E,$E470))))</f>
        <v/>
      </c>
      <c r="DS470" s="232" t="str">
        <f t="array" ref="DS470">IF(BD470="","",
IF(INDEX(Settings!$H:$H,MATCH(DS$1,Settings!$G:$G,0))=TRUE,
100-100*(BD470-MINIFS(BD:BD,$E:$E,$E470))/(MAXIFS(BD:BD,$E:$E,$E470)-MINIFS(BD:BD,$E:$E,$E470)),
100*(BD470-MINIFS(BD:BD,$E:$E,$E470))/(MAXIFS(BD:BD,$E:$E,$E470)-MINIFS(BD:BD,$E:$E,$E470))))</f>
        <v/>
      </c>
      <c r="DT470" s="232" t="str">
        <f t="array" ref="DT470">IF(BE470="","",
IF(INDEX(Settings!$H:$H,MATCH(DT$1,Settings!$G:$G,0))=TRUE,
100-100*(BE470-MINIFS(BE:BE,$E:$E,$E470))/(MAXIFS(BE:BE,$E:$E,$E470)-MINIFS(BE:BE,$E:$E,$E470)),
100*(BE470-MINIFS(BE:BE,$E:$E,$E470))/(MAXIFS(BE:BE,$E:$E,$E470)-MINIFS(BE:BE,$E:$E,$E470))))</f>
        <v/>
      </c>
      <c r="DU470" s="232" t="str">
        <f t="array" ref="DU470">IF(BF470="","",
IF(INDEX(Settings!$H:$H,MATCH(DU$1,Settings!$G:$G,0))=TRUE,
100-100*(BF470-MINIFS(BF:BF,$E:$E,$E470))/(MAXIFS(BF:BF,$E:$E,$E470)-MINIFS(BF:BF,$E:$E,$E470)),
100*(BF470-MINIFS(BF:BF,$E:$E,$E470))/(MAXIFS(BF:BF,$E:$E,$E470)-MINIFS(BF:BF,$E:$E,$E470))))</f>
        <v/>
      </c>
      <c r="DV470" s="232" t="str">
        <f t="array" ref="DV470">IF(BG470="","",
IF(INDEX(Settings!$H:$H,MATCH(DV$1,Settings!$G:$G,0))=TRUE,
100-100*(BG470-MINIFS(BG:BG,$E:$E,$E470))/(MAXIFS(BG:BG,$E:$E,$E470)-MINIFS(BG:BG,$E:$E,$E470)),
100*(BG470-MINIFS(BG:BG,$E:$E,$E470))/(MAXIFS(BG:BG,$E:$E,$E470)-MINIFS(BG:BG,$E:$E,$E470))))</f>
        <v/>
      </c>
      <c r="DW470" s="232" t="str">
        <f t="array" ref="DW470">IF(BH470="","",
IF(INDEX(Settings!$H:$H,MATCH(DW$1,Settings!$G:$G,0))=TRUE,
100-100*(BH470-MINIFS(BH:BH,$E:$E,$E470))/(MAXIFS(BH:BH,$E:$E,$E470)-MINIFS(BH:BH,$E:$E,$E470)),
100*(BH470-MINIFS(BH:BH,$E:$E,$E470))/(MAXIFS(BH:BH,$E:$E,$E470)-MINIFS(BH:BH,$E:$E,$E470))))</f>
        <v/>
      </c>
      <c r="DX470" s="232" t="str">
        <f t="array" ref="DX470">IF(BI470="","",
IF(INDEX(Settings!$H:$H,MATCH(DX$1,Settings!$G:$G,0))=TRUE,
100-100*(BI470-MINIFS(BI:BI,$E:$E,$E470))/(MAXIFS(BI:BI,$E:$E,$E470)-MINIFS(BI:BI,$E:$E,$E470)),
100*(BI470-MINIFS(BI:BI,$E:$E,$E470))/(MAXIFS(BI:BI,$E:$E,$E470)-MINIFS(BI:BI,$E:$E,$E470))))</f>
        <v/>
      </c>
      <c r="DY470" s="232" t="str">
        <f t="array" ref="DY470">IF(BJ470="","",
IF(INDEX(Settings!$H:$H,MATCH(DY$1,Settings!$G:$G,0))=TRUE,
100-100*(BJ470-MINIFS(BJ:BJ,$E:$E,$E470))/(MAXIFS(BJ:BJ,$E:$E,$E470)-MINIFS(BJ:BJ,$E:$E,$E470)),
100*(BJ470-MINIFS(BJ:BJ,$E:$E,$E470))/(MAXIFS(BJ:BJ,$E:$E,$E470)-MINIFS(BJ:BJ,$E:$E,$E470))))</f>
        <v/>
      </c>
      <c r="DZ470" s="234"/>
      <c r="EA470" s="234"/>
      <c r="EB470" s="234" t="str">
        <f t="shared" si="8"/>
        <v/>
      </c>
      <c r="EC470" s="234" t="str">
        <f t="shared" si="9"/>
        <v/>
      </c>
      <c r="ED470" s="234" t="str">
        <f t="shared" si="10"/>
        <v/>
      </c>
      <c r="EE470" s="234" t="str">
        <f t="shared" si="11"/>
        <v/>
      </c>
      <c r="EF470" s="234" t="str">
        <f t="shared" si="12"/>
        <v/>
      </c>
      <c r="EG470" s="234" t="str">
        <f t="shared" si="13"/>
        <v/>
      </c>
      <c r="EH470" s="234"/>
      <c r="EI470" s="234"/>
      <c r="EJ470" s="234"/>
      <c r="EK470" s="234"/>
      <c r="EL470" s="234"/>
      <c r="EM470" s="234"/>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3" t="str">
        <f t="shared" si="14"/>
        <v/>
      </c>
      <c r="N471" s="49"/>
      <c r="O471" s="49"/>
      <c r="P471" s="49"/>
      <c r="Q471" s="49"/>
      <c r="R471" s="49"/>
      <c r="S471" s="222" t="str">
        <f>IFERROR(VLOOKUP(AF471, 'YOYO IR Scores'!A:C, 3, FALSE), "")
</f>
        <v/>
      </c>
      <c r="T471" s="49"/>
      <c r="U471" s="49"/>
      <c r="V471" s="49"/>
      <c r="W471" s="49"/>
      <c r="X471" s="224" t="str">
        <f t="shared" si="4"/>
        <v/>
      </c>
      <c r="Y471" s="225" t="str">
        <f t="shared" si="5"/>
        <v/>
      </c>
      <c r="Z471" s="225" t="str">
        <f t="shared" si="6"/>
        <v/>
      </c>
      <c r="AA471" s="224" t="str">
        <f t="shared" si="7"/>
        <v/>
      </c>
      <c r="AB471" s="223"/>
      <c r="AC471" s="223"/>
      <c r="AD471" s="223"/>
      <c r="AE471" s="223" t="str">
        <f>IFERROR(VLOOKUP(AF471, 'YOYO IR Scores'!A:C, 2, FALSE), "")</f>
        <v/>
      </c>
      <c r="AF471" s="223"/>
      <c r="AG471" s="223"/>
      <c r="AH471" s="223"/>
      <c r="AI471" s="223"/>
      <c r="AJ471" s="223"/>
      <c r="AK471" s="223"/>
      <c r="AL471" s="223"/>
      <c r="AM471" s="223"/>
      <c r="AN471" s="223"/>
      <c r="AO471" s="223"/>
      <c r="AP471" s="223"/>
      <c r="AQ471" s="223"/>
      <c r="AR471" s="223"/>
      <c r="AS471" s="223"/>
      <c r="AT471" s="223"/>
      <c r="AU471" s="223"/>
      <c r="AV471" s="223"/>
      <c r="AW471" s="223"/>
      <c r="AX471" s="223"/>
      <c r="AY471" s="223"/>
      <c r="AZ471" s="223"/>
      <c r="BA471" s="223"/>
      <c r="BB471" s="223"/>
      <c r="BC471" s="223"/>
      <c r="BD471" s="223"/>
      <c r="BE471" s="223"/>
      <c r="BF471" s="223"/>
      <c r="BG471" s="223"/>
      <c r="BH471" s="223"/>
      <c r="BI471" s="223"/>
      <c r="BJ471" s="223"/>
      <c r="BK471" s="223" t="str">
        <f t="array" ref="BK471">IF(J471="","",
IF(INDEX(Settings!$H:$H,MATCH(BY$1,Settings!$G:$G,0))=TRUE,
100-100*(J471-MIN(J:J))/(MAX(J:J)-MIN(J:J)),
100*(J471-MIN(J:J))/(MAX(J:J)-MIN(J:J))))</f>
        <v/>
      </c>
      <c r="BL471" s="223" t="str">
        <f t="array" ref="BL471">IF(J471="","",
IF(INDEX(Settings!$H:$H,MATCH(BY$1,Settings!$G:$G,0))=TRUE,
100-100*(J471-MINIFS(J:J,$E:$E,$E471))/(MAXIFS(J:J,$E:$E,$E471)-MINIFS(J:J,$E:$E,$E471)),
100*(J471-MINIFS(J:J,$E:$E,$E471))/(MAXIFS(J:J,$E:$E,$E471)-MINIFS(J:J,$E:$E,$E471))))</f>
        <v/>
      </c>
      <c r="BM471" s="223"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4" t="str">
        <f t="array" ref="BQ471">IF(J471="","",
IF(INDEX(Settings!$H:$H,MATCH(BY$1,Settings!$G:$G,0))=TRUE,
-1*(J471-AVERAGE(J:J))/STDEV(J:J),
(J471-AVERAGE(J:J))/STDEV(J:J)))</f>
        <v/>
      </c>
      <c r="BR471" s="224" t="str">
        <f>IFERROR(__xludf.DUMMYFUNCTION("IF(J471="""","""",
IF(INDEX(Settings!$H:$H,MATCH(BY$1,Settings!$G:$G,0))=TRUE,
-1*(J471-AVERAGEIFS(J:J,$E:$E,$E471))/STDEV(FILTER(J:J,$E:$E=$E471)),
(J471-AVERAGEIFS(J:J,$E:$E,$E471))/STDEV(FILTER(J:J,$E:$E=$E471))))"),"")</f>
        <v/>
      </c>
      <c r="BS471" s="224"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3" t="str">
        <f t="array" ref="BY471">IF(J471="","",
IF(INDEX(Settings!$H:$H,MATCH(BY$1,Settings!$G:$G,0))=TRUE,
100-100*(J471-MINIFS(J:J,$E:$E,$E471))/(MAXIFS(J:J,$E:$E,$E471)-MINIFS(J:J,$E:$E,$E471)),
100*(J471-MINIFS(J:J,$E:$E,$E471))/(MAXIFS(J:J,$E:$E,$E471)-MINIFS(J:J,$E:$E,$E471))))</f>
        <v/>
      </c>
      <c r="BZ471" s="223" t="str">
        <f t="array" ref="BZ471">IF(K471="","",
IF(INDEX(Settings!$H:$H,MATCH(BZ$1,Settings!$G:$G,0))=TRUE,
100-100*(K471-MINIFS(K:K,$E:$E,$E471))/(MAXIFS(K:K,$E:$E,$E471)-MINIFS(K:K,$E:$E,$E471)),
100*(K471-MINIFS(K:K,$E:$E,$E471))/(MAXIFS(K:K,$E:$E,$E471)-MINIFS(K:K,$E:$E,$E471))))</f>
        <v/>
      </c>
      <c r="CA471" s="223" t="str">
        <f t="array" ref="CA471">IF(L471="","",
IF(INDEX(Settings!$H:$H,MATCH(CA$1,Settings!$G:$G,0))=TRUE,
100-100*(L471-MINIFS(L:L,$E:$E,$E471))/(MAXIFS(L:L,$E:$E,$E471)-MINIFS(L:L,$E:$E,$E471)),
100*(L471-MINIFS(L:L,$E:$E,$E471))/(MAXIFS(L:L,$E:$E,$E471)-MINIFS(L:L,$E:$E,$E471))))</f>
        <v/>
      </c>
      <c r="CB471" s="223" t="str">
        <f t="array" ref="CB471">IF(M471="","",
IF(INDEX(Settings!$H:$H,MATCH(CB$1,Settings!$G:$G,0))=TRUE,
100-100*(M471-MINIFS(M:M,$E:$E,$E471))/(MAXIFS(M:M,$E:$E,$E471)-MINIFS(M:M,$E:$E,$E471)),
100*(M471-MINIFS(M:M,$E:$E,$E471))/(MAXIFS(M:M,$E:$E,$E471)-MINIFS(M:M,$E:$E,$E471))))</f>
        <v/>
      </c>
      <c r="CC471" s="223" t="str">
        <f t="array" ref="CC471">IF(N471="","",
IF(INDEX(Settings!$H:$H,MATCH(CC$1,Settings!$G:$G,0))=TRUE,
100-100*(N471-MINIFS(N:N,$E:$E,$E471))/(MAXIFS(N:N,$E:$E,$E471)-MINIFS(N:N,$E:$E,$E471)),
100*(N471-MINIFS(N:N,$E:$E,$E471))/(MAXIFS(N:N,$E:$E,$E471)-MINIFS(N:N,$E:$E,$E471))))</f>
        <v/>
      </c>
      <c r="CD471" s="223" t="str">
        <f t="array" ref="CD471">IF(O471="","",
IF(INDEX(Settings!$H:$H,MATCH(CD$1,Settings!$G:$G,0))=TRUE,
100-100*(O471-MINIFS(O:O,$E:$E,$E471))/(MAXIFS(O:O,$E:$E,$E471)-MINIFS(O:O,$E:$E,$E471)),
100*(O471-MINIFS(O:O,$E:$E,$E471))/(MAXIFS(O:O,$E:$E,$E471)-MINIFS(O:O,$E:$E,$E471))))</f>
        <v/>
      </c>
      <c r="CE471" s="223" t="str">
        <f t="array" ref="CE471">IF(P471="","",
IF(INDEX(Settings!$H:$H,MATCH(CE$1,Settings!$G:$G,0))=TRUE,
100-100*(P471-MINIFS(P:P,$E:$E,$E471))/(MAXIFS(P:P,$E:$E,$E471)-MINIFS(P:P,$E:$E,$E471)),
100*(P471-MINIFS(P:P,$E:$E,$E471))/(MAXIFS(P:P,$E:$E,$E471)-MINIFS(P:P,$E:$E,$E471))))</f>
        <v/>
      </c>
      <c r="CF471" s="223" t="str">
        <f t="array" ref="CF471">IF(Q471="","",
IF(INDEX(Settings!$H:$H,MATCH(CF$1,Settings!$G:$G,0))=TRUE,
100-100*(Q471-MINIFS(Q:Q,$E:$E,$E471))/(MAXIFS(Q:Q,$E:$E,$E471)-MINIFS(Q:Q,$E:$E,$E471)),
100*(Q471-MINIFS(Q:Q,$E:$E,$E471))/(MAXIFS(Q:Q,$E:$E,$E471)-MINIFS(Q:Q,$E:$E,$E471))))</f>
        <v/>
      </c>
      <c r="CG471" s="223" t="str">
        <f t="array" ref="CG471">IF(R471="","",
IF(INDEX(Settings!$H:$H,MATCH(CG$1,Settings!$G:$G,0))=TRUE,
100-100*(R471-MINIFS(R:R,$E:$E,$E471))/(MAXIFS(R:R,$E:$E,$E471)-MINIFS(R:R,$E:$E,$E471)),
100*(R471-MINIFS(R:R,$E:$E,$E471))/(MAXIFS(R:R,$E:$E,$E471)-MINIFS(R:R,$E:$E,$E471))))</f>
        <v/>
      </c>
      <c r="CH471" s="223" t="str">
        <f t="array" ref="CH471">IF(S471="","",
IF(INDEX(Settings!$H:$H,MATCH(CH$1,Settings!$G:$G,0))=TRUE,
100-100*(S471-MINIFS(S:S,$E:$E,$E471))/(MAXIFS(S:S,$E:$E,$E471)-MINIFS(S:S,$E:$E,$E471)),
100*(S471-MINIFS(S:S,$E:$E,$E471))/(MAXIFS(S:S,$E:$E,$E471)-MINIFS(S:S,$E:$E,$E471))))</f>
        <v/>
      </c>
      <c r="CI471" s="223" t="str">
        <f t="array" ref="CI471">IF(T471="","",
IF(INDEX(Settings!$H:$H,MATCH(CI$1,Settings!$G:$G,0))=TRUE,
100-100*(T471-MINIFS(T:T,$E:$E,$E471))/(MAXIFS(T:T,$E:$E,$E471)-MINIFS(T:T,$E:$E,$E471)),
100*(T471-MINIFS(T:T,$E:$E,$E471))/(MAXIFS(T:T,$E:$E,$E471)-MINIFS(T:T,$E:$E,$E471))))</f>
        <v/>
      </c>
      <c r="CJ471" s="223" t="str">
        <f t="array" ref="CJ471">IF(U471="","",
IF(INDEX(Settings!$H:$H,MATCH(CJ$1,Settings!$G:$G,0))=TRUE,
100-100*(U471-MINIFS(U:U,$E:$E,$E471))/(MAXIFS(U:U,$E:$E,$E471)-MINIFS(U:U,$E:$E,$E471)),
100*(U471-MINIFS(U:U,$E:$E,$E471))/(MAXIFS(U:U,$E:$E,$E471)-MINIFS(U:U,$E:$E,$E471))))</f>
        <v/>
      </c>
      <c r="CK471" s="223" t="str">
        <f t="array" ref="CK471">IF(V471="","",
IF(INDEX(Settings!$H:$H,MATCH(CK$1,Settings!$G:$G,0))=TRUE,
100-100*(V471-MINIFS(V:V,$E:$E,$E471))/(MAXIFS(V:V,$E:$E,$E471)-MINIFS(V:V,$E:$E,$E471)),
100*(V471-MINIFS(V:V,$E:$E,$E471))/(MAXIFS(V:V,$E:$E,$E471)-MINIFS(V:V,$E:$E,$E471))))</f>
        <v/>
      </c>
      <c r="CL471" s="223" t="str">
        <f t="array" ref="CL471">IF(W471="","",
IF(INDEX(Settings!$H:$H,MATCH(CL$1,Settings!$G:$G,0))=TRUE,
100-100*(W471-MINIFS(W:W,$E:$E,$E471))/(MAXIFS(W:W,$E:$E,$E471)-MINIFS(W:W,$E:$E,$E471)),
100*(W471-MINIFS(W:W,$E:$E,$E471))/(MAXIFS(W:W,$E:$E,$E471)-MINIFS(W:W,$E:$E,$E471))))</f>
        <v/>
      </c>
      <c r="CM471" s="223" t="str">
        <f t="array" ref="CM471">IF(X471="","",
IF(INDEX(Settings!$H:$H,MATCH(CM$1,Settings!$G:$G,0))=TRUE,
100-100*(X471-MINIFS(X:X,$E:$E,$E471))/(MAXIFS(X:X,$E:$E,$E471)-MINIFS(X:X,$E:$E,$E471)),
100*(X471-MINIFS(X:X,$E:$E,$E471))/(MAXIFS(X:X,$E:$E,$E471)-MINIFS(X:X,$E:$E,$E471))))</f>
        <v/>
      </c>
      <c r="CN471" s="223" t="str">
        <f t="array" ref="CN471">IF(Y471="","",
IF(INDEX(Settings!$H:$H,MATCH(CN$1,Settings!$G:$G,0))=TRUE,
100-100*(Y471-MINIFS(Y:Y,$E:$E,$E471))/(MAXIFS(Y:Y,$E:$E,$E471)-MINIFS(Y:Y,$E:$E,$E471)),
100*(Y471-MINIFS(Y:Y,$E:$E,$E471))/(MAXIFS(Y:Y,$E:$E,$E471)-MINIFS(Y:Y,$E:$E,$E471))))</f>
        <v/>
      </c>
      <c r="CO471" s="223" t="str">
        <f t="array" ref="CO471">IF(Z471="","",
IF(INDEX(Settings!$H:$H,MATCH(CO$1,Settings!$G:$G,0))=TRUE,
100-100*(Z471-MINIFS(Z:Z,$E:$E,$E471))/(MAXIFS(Z:Z,$E:$E,$E471)-MINIFS(Z:Z,$E:$E,$E471)),
100*(Z471-MINIFS(Z:Z,$E:$E,$E471))/(MAXIFS(Z:Z,$E:$E,$E471)-MINIFS(Z:Z,$E:$E,$E471))))</f>
        <v/>
      </c>
      <c r="CP471" s="223" t="str">
        <f t="array" ref="CP471">IF(AA471="","",
IF(INDEX(Settings!$H:$H,MATCH(CP$1,Settings!$G:$G,0))=TRUE,
100-100*(AA471-MINIFS(AA:AA,$E:$E,$E471))/(MAXIFS(AA:AA,$E:$E,$E471)-MINIFS(AA:AA,$E:$E,$E471)),
100*(AA471-MINIFS(AA:AA,$E:$E,$E471))/(MAXIFS(AA:AA,$E:$E,$E471)-MINIFS(AA:AA,$E:$E,$E471))))</f>
        <v/>
      </c>
      <c r="CQ471" s="223" t="str">
        <f t="array" ref="CQ471">IF(AB471="","",
IF(INDEX(Settings!$H:$H,MATCH(CQ$1,Settings!$G:$G,0))=TRUE,
100-100*(AB471-MINIFS(AB:AB,$E:$E,$E471))/(MAXIFS(AB:AB,$E:$E,$E471)-MINIFS(AB:AB,$E:$E,$E471)),
100*(AB471-MINIFS(AB:AB,$E:$E,$E471))/(MAXIFS(AB:AB,$E:$E,$E471)-MINIFS(AB:AB,$E:$E,$E471))))</f>
        <v/>
      </c>
      <c r="CR471" s="223" t="str">
        <f t="array" ref="CR471">IF(AC471="","",
IF(INDEX(Settings!$H:$H,MATCH(CR$1,Settings!$G:$G,0))=TRUE,
100-100*(AC471-MINIFS(AC:AC,$E:$E,$E471))/(MAXIFS(AC:AC,$E:$E,$E471)-MINIFS(AC:AC,$E:$E,$E471)),
100*(AC471-MINIFS(AC:AC,$E:$E,$E471))/(MAXIFS(AC:AC,$E:$E,$E471)-MINIFS(AC:AC,$E:$E,$E471))))</f>
        <v/>
      </c>
      <c r="CS471" s="223" t="str">
        <f t="array" ref="CS471">IF(AD471="","",
IF(INDEX(Settings!$H:$H,MATCH(CS$1,Settings!$G:$G,0))=TRUE,
100-100*(AD471-MINIFS(AD:AD,$E:$E,$E471))/(MAXIFS(AD:AD,$E:$E,$E471)-MINIFS(AD:AD,$E:$E,$E471)),
100*(AD471-MINIFS(AD:AD,$E:$E,$E471))/(MAXIFS(AD:AD,$E:$E,$E471)-MINIFS(AD:AD,$E:$E,$E471))))</f>
        <v/>
      </c>
      <c r="CT471" s="223" t="str">
        <f t="array" ref="CT471">IF(AE471="","",
IF(INDEX(Settings!$H:$H,MATCH(CT$1,Settings!$G:$G,0))=TRUE,
100-100*(AE471-MINIFS(AE:AE,$E:$E,$E471))/(MAXIFS(AE:AE,$E:$E,$E471)-MINIFS(AE:AE,$E:$E,$E471)),
100*(AE471-MINIFS(AE:AE,$E:$E,$E471))/(MAXIFS(AE:AE,$E:$E,$E471)-MINIFS(AE:AE,$E:$E,$E471))))</f>
        <v/>
      </c>
      <c r="CU471" s="223" t="str">
        <f t="array" ref="CU471">IF(AF471="","",
IF(INDEX(Settings!$H:$H,MATCH(CU$1,Settings!$G:$G,0))=TRUE,
100-100*(AF471-MINIFS(AF:AF,$E:$E,$E471))/(MAXIFS(AF:AF,$E:$E,$E471)-MINIFS(AF:AF,$E:$E,$E471)),
100*(AF471-MINIFS(AF:AF,$E:$E,$E471))/(MAXIFS(AF:AF,$E:$E,$E471)-MINIFS(AF:AF,$E:$E,$E471))))</f>
        <v/>
      </c>
      <c r="CV471" s="223" t="str">
        <f t="array" ref="CV471">IF(AG471="","",
IF(INDEX(Settings!$H:$H,MATCH(CV$1,Settings!$G:$G,0))=TRUE,
100-100*(AG471-MINIFS(AG:AG,$E:$E,$E471))/(MAXIFS(AG:AG,$E:$E,$E471)-MINIFS(AG:AG,$E:$E,$E471)),
100*(AG471-MINIFS(AG:AG,$E:$E,$E471))/(MAXIFS(AG:AG,$E:$E,$E471)-MINIFS(AG:AG,$E:$E,$E471))))</f>
        <v/>
      </c>
      <c r="CW471" s="223" t="str">
        <f t="array" ref="CW471">IF(AH471="","",
IF(INDEX(Settings!$H:$H,MATCH(CW$1,Settings!$G:$G,0))=TRUE,
100-100*(AH471-MINIFS(AH:AH,$E:$E,$E471))/(MAXIFS(AH:AH,$E:$E,$E471)-MINIFS(AH:AH,$E:$E,$E471)),
100*(AH471-MINIFS(AH:AH,$E:$E,$E471))/(MAXIFS(AH:AH,$E:$E,$E471)-MINIFS(AH:AH,$E:$E,$E471))))</f>
        <v/>
      </c>
      <c r="CX471" s="223" t="str">
        <f t="array" ref="CX471">IF(AI471="","",
IF(INDEX(Settings!$H:$H,MATCH(CX$1,Settings!$G:$G,0))=TRUE,
100-100*(AI471-MINIFS(AI:AI,$E:$E,$E471))/(MAXIFS(AI:AI,$E:$E,$E471)-MINIFS(AI:AI,$E:$E,$E471)),
100*(AI471-MINIFS(AI:AI,$E:$E,$E471))/(MAXIFS(AI:AI,$E:$E,$E471)-MINIFS(AI:AI,$E:$E,$E471))))</f>
        <v/>
      </c>
      <c r="CY471" s="223" t="str">
        <f t="array" ref="CY471">IF(AJ471="","",
IF(INDEX(Settings!$H:$H,MATCH(CY$1,Settings!$G:$G,0))=TRUE,
100-100*(AJ471-MINIFS(AJ:AJ,$E:$E,$E471))/(MAXIFS(AJ:AJ,$E:$E,$E471)-MINIFS(AJ:AJ,$E:$E,$E471)),
100*(AJ471-MINIFS(AJ:AJ,$E:$E,$E471))/(MAXIFS(AJ:AJ,$E:$E,$E471)-MINIFS(AJ:AJ,$E:$E,$E471))))</f>
        <v/>
      </c>
      <c r="CZ471" s="223" t="str">
        <f t="array" ref="CZ471">IF(AK471="","",
IF(INDEX(Settings!$H:$H,MATCH(CZ$1,Settings!$G:$G,0))=TRUE,
100-100*(AK471-MINIFS(AK:AK,$E:$E,$E471))/(MAXIFS(AK:AK,$E:$E,$E471)-MINIFS(AK:AK,$E:$E,$E471)),
100*(AK471-MINIFS(AK:AK,$E:$E,$E471))/(MAXIFS(AK:AK,$E:$E,$E471)-MINIFS(AK:AK,$E:$E,$E471))))</f>
        <v/>
      </c>
      <c r="DA471" s="223" t="str">
        <f t="array" ref="DA471">IF(AL471="","",
IF(INDEX(Settings!$H:$H,MATCH(DA$1,Settings!$G:$G,0))=TRUE,
100-100*(AL471-MINIFS(AL:AL,$E:$E,$E471))/(MAXIFS(AL:AL,$E:$E,$E471)-MINIFS(AL:AL,$E:$E,$E471)),
100*(AL471-MINIFS(AL:AL,$E:$E,$E471))/(MAXIFS(AL:AL,$E:$E,$E471)-MINIFS(AL:AL,$E:$E,$E471))))</f>
        <v/>
      </c>
      <c r="DB471" s="223" t="str">
        <f t="array" ref="DB471">IF(AM471="","",
IF(INDEX(Settings!$H:$H,MATCH(DB$1,Settings!$G:$G,0))=TRUE,
100-100*(AM471-MINIFS(AM:AM,$E:$E,$E471))/(MAXIFS(AM:AM,$E:$E,$E471)-MINIFS(AM:AM,$E:$E,$E471)),
100*(AM471-MINIFS(AM:AM,$E:$E,$E471))/(MAXIFS(AM:AM,$E:$E,$E471)-MINIFS(AM:AM,$E:$E,$E471))))</f>
        <v/>
      </c>
      <c r="DC471" s="223" t="str">
        <f t="array" ref="DC471">IF(AN471="","",
IF(INDEX(Settings!$H:$H,MATCH(DC$1,Settings!$G:$G,0))=TRUE,
100-100*(AN471-MINIFS(AN:AN,$E:$E,$E471))/(MAXIFS(AN:AN,$E:$E,$E471)-MINIFS(AN:AN,$E:$E,$E471)),
100*(AN471-MINIFS(AN:AN,$E:$E,$E471))/(MAXIFS(AN:AN,$E:$E,$E471)-MINIFS(AN:AN,$E:$E,$E471))))</f>
        <v/>
      </c>
      <c r="DD471" s="223" t="str">
        <f t="array" ref="DD471">IF(AO471="","",
IF(INDEX(Settings!$H:$H,MATCH(DD$1,Settings!$G:$G,0))=TRUE,
100-100*(AO471-MINIFS(AO:AO,$E:$E,$E471))/(MAXIFS(AO:AO,$E:$E,$E471)-MINIFS(AO:AO,$E:$E,$E471)),
100*(AO471-MINIFS(AO:AO,$E:$E,$E471))/(MAXIFS(AO:AO,$E:$E,$E471)-MINIFS(AO:AO,$E:$E,$E471))))</f>
        <v/>
      </c>
      <c r="DE471" s="223" t="str">
        <f t="array" ref="DE471">IF(AP471="","",
IF(INDEX(Settings!$H:$H,MATCH(DE$1,Settings!$G:$G,0))=TRUE,
100-100*(AP471-MINIFS(AP:AP,$E:$E,$E471))/(MAXIFS(AP:AP,$E:$E,$E471)-MINIFS(AP:AP,$E:$E,$E471)),
100*(AP471-MINIFS(AP:AP,$E:$E,$E471))/(MAXIFS(AP:AP,$E:$E,$E471)-MINIFS(AP:AP,$E:$E,$E471))))</f>
        <v/>
      </c>
      <c r="DF471" s="223" t="str">
        <f t="array" ref="DF471">IF(AQ471="","",
IF(INDEX(Settings!$H:$H,MATCH(DF$1,Settings!$G:$G,0))=TRUE,
100-100*(AQ471-MINIFS(AQ:AQ,$E:$E,$E471))/(MAXIFS(AQ:AQ,$E:$E,$E471)-MINIFS(AQ:AQ,$E:$E,$E471)),
100*(AQ471-MINIFS(AQ:AQ,$E:$E,$E471))/(MAXIFS(AQ:AQ,$E:$E,$E471)-MINIFS(AQ:AQ,$E:$E,$E471))))</f>
        <v/>
      </c>
      <c r="DG471" s="223" t="str">
        <f t="array" ref="DG471">IF(AR471="","",
IF(INDEX(Settings!$H:$H,MATCH(DG$1,Settings!$G:$G,0))=TRUE,
100-100*(AR471-MINIFS(AR:AR,$E:$E,$E471))/(MAXIFS(AR:AR,$E:$E,$E471)-MINIFS(AR:AR,$E:$E,$E471)),
100*(AR471-MINIFS(AR:AR,$E:$E,$E471))/(MAXIFS(AR:AR,$E:$E,$E471)-MINIFS(AR:AR,$E:$E,$E471))))</f>
        <v/>
      </c>
      <c r="DH471" s="223" t="str">
        <f t="array" ref="DH471">IF(AS471="","",
IF(INDEX(Settings!$H:$H,MATCH(DH$1,Settings!$G:$G,0))=TRUE,
100-100*(AS471-MINIFS(AS:AS,$E:$E,$E471))/(MAXIFS(AS:AS,$E:$E,$E471)-MINIFS(AS:AS,$E:$E,$E471)),
100*(AS471-MINIFS(AS:AS,$E:$E,$E471))/(MAXIFS(AS:AS,$E:$E,$E471)-MINIFS(AS:AS,$E:$E,$E471))))</f>
        <v/>
      </c>
      <c r="DI471" s="223" t="str">
        <f t="array" ref="DI471">IF(AT471="","",
IF(INDEX(Settings!$H:$H,MATCH(DI$1,Settings!$G:$G,0))=TRUE,
100-100*(AT471-MINIFS(AT:AT,$E:$E,$E471))/(MAXIFS(AT:AT,$E:$E,$E471)-MINIFS(AT:AT,$E:$E,$E471)),
100*(AT471-MINIFS(AT:AT,$E:$E,$E471))/(MAXIFS(AT:AT,$E:$E,$E471)-MINIFS(AT:AT,$E:$E,$E471))))</f>
        <v/>
      </c>
      <c r="DJ471" s="223" t="str">
        <f t="array" ref="DJ471">IF(AU471="","",
IF(INDEX(Settings!$H:$H,MATCH(DJ$1,Settings!$G:$G,0))=TRUE,
100-100*(AU471-MINIFS(AU:AU,$E:$E,$E471))/(MAXIFS(AU:AU,$E:$E,$E471)-MINIFS(AU:AU,$E:$E,$E471)),
100*(AU471-MINIFS(AU:AU,$E:$E,$E471))/(MAXIFS(AU:AU,$E:$E,$E471)-MINIFS(AU:AU,$E:$E,$E471))))</f>
        <v/>
      </c>
      <c r="DK471" s="223" t="str">
        <f t="array" ref="DK471">IF(AV471="","",
IF(INDEX(Settings!$H:$H,MATCH(DK$1,Settings!$G:$G,0))=TRUE,
100-100*(AV471-MINIFS(AV:AV,$E:$E,$E471))/(MAXIFS(AV:AV,$E:$E,$E471)-MINIFS(AV:AV,$E:$E,$E471)),
100*(AV471-MINIFS(AV:AV,$E:$E,$E471))/(MAXIFS(AV:AV,$E:$E,$E471)-MINIFS(AV:AV,$E:$E,$E471))))</f>
        <v/>
      </c>
      <c r="DL471" s="223" t="str">
        <f t="array" ref="DL471">IF(AW471="","",
IF(INDEX(Settings!$H:$H,MATCH(DL$1,Settings!$G:$G,0))=TRUE,
100-100*(AW471-MINIFS(AW:AW,$E:$E,$E471))/(MAXIFS(AW:AW,$E:$E,$E471)-MINIFS(AW:AW,$E:$E,$E471)),
100*(AW471-MINIFS(AW:AW,$E:$E,$E471))/(MAXIFS(AW:AW,$E:$E,$E471)-MINIFS(AW:AW,$E:$E,$E471))))</f>
        <v/>
      </c>
      <c r="DM471" s="223" t="str">
        <f t="array" ref="DM471">IF(AX471="","",
IF(INDEX(Settings!$H:$H,MATCH(DM$1,Settings!$G:$G,0))=TRUE,
100-100*(AX471-MINIFS(AX:AX,$E:$E,$E471))/(MAXIFS(AX:AX,$E:$E,$E471)-MINIFS(AX:AX,$E:$E,$E471)),
100*(AX471-MINIFS(AX:AX,$E:$E,$E471))/(MAXIFS(AX:AX,$E:$E,$E471)-MINIFS(AX:AX,$E:$E,$E471))))</f>
        <v/>
      </c>
      <c r="DN471" s="223" t="str">
        <f t="array" ref="DN471">IF(AY471="","",
IF(INDEX(Settings!$H:$H,MATCH(DN$1,Settings!$G:$G,0))=TRUE,
100-100*(AY471-MINIFS(AY:AY,$E:$E,$E471))/(MAXIFS(AY:AY,$E:$E,$E471)-MINIFS(AY:AY,$E:$E,$E471)),
100*(AY471-MINIFS(AY:AY,$E:$E,$E471))/(MAXIFS(AY:AY,$E:$E,$E471)-MINIFS(AY:AY,$E:$E,$E471))))</f>
        <v/>
      </c>
      <c r="DO471" s="223" t="str">
        <f t="array" ref="DO471">IF(AZ471="","",
IF(INDEX(Settings!$H:$H,MATCH(DO$1,Settings!$G:$G,0))=TRUE,
100-100*(AZ471-MINIFS(AZ:AZ,$E:$E,$E471))/(MAXIFS(AZ:AZ,$E:$E,$E471)-MINIFS(AZ:AZ,$E:$E,$E471)),
100*(AZ471-MINIFS(AZ:AZ,$E:$E,$E471))/(MAXIFS(AZ:AZ,$E:$E,$E471)-MINIFS(AZ:AZ,$E:$E,$E471))))</f>
        <v/>
      </c>
      <c r="DP471" s="223" t="str">
        <f t="array" ref="DP471">IF(BA471="","",
IF(INDEX(Settings!$H:$H,MATCH(DP$1,Settings!$G:$G,0))=TRUE,
100-100*(BA471-MINIFS(BA:BA,$E:$E,$E471))/(MAXIFS(BA:BA,$E:$E,$E471)-MINIFS(BA:BA,$E:$E,$E471)),
100*(BA471-MINIFS(BA:BA,$E:$E,$E471))/(MAXIFS(BA:BA,$E:$E,$E471)-MINIFS(BA:BA,$E:$E,$E471))))</f>
        <v/>
      </c>
      <c r="DQ471" s="223" t="str">
        <f t="array" ref="DQ471">IF(BB471="","",
IF(INDEX(Settings!$H:$H,MATCH(DQ$1,Settings!$G:$G,0))=TRUE,
100-100*(BB471-MINIFS(BB:BB,$E:$E,$E471))/(MAXIFS(BB:BB,$E:$E,$E471)-MINIFS(BB:BB,$E:$E,$E471)),
100*(BB471-MINIFS(BB:BB,$E:$E,$E471))/(MAXIFS(BB:BB,$E:$E,$E471)-MINIFS(BB:BB,$E:$E,$E471))))</f>
        <v/>
      </c>
      <c r="DR471" s="223" t="str">
        <f t="array" ref="DR471">IF(BC471="","",
IF(INDEX(Settings!$H:$H,MATCH(DR$1,Settings!$G:$G,0))=TRUE,
100-100*(BC471-MINIFS(BC:BC,$E:$E,$E471))/(MAXIFS(BC:BC,$E:$E,$E471)-MINIFS(BC:BC,$E:$E,$E471)),
100*(BC471-MINIFS(BC:BC,$E:$E,$E471))/(MAXIFS(BC:BC,$E:$E,$E471)-MINIFS(BC:BC,$E:$E,$E471))))</f>
        <v/>
      </c>
      <c r="DS471" s="223" t="str">
        <f t="array" ref="DS471">IF(BD471="","",
IF(INDEX(Settings!$H:$H,MATCH(DS$1,Settings!$G:$G,0))=TRUE,
100-100*(BD471-MINIFS(BD:BD,$E:$E,$E471))/(MAXIFS(BD:BD,$E:$E,$E471)-MINIFS(BD:BD,$E:$E,$E471)),
100*(BD471-MINIFS(BD:BD,$E:$E,$E471))/(MAXIFS(BD:BD,$E:$E,$E471)-MINIFS(BD:BD,$E:$E,$E471))))</f>
        <v/>
      </c>
      <c r="DT471" s="223" t="str">
        <f t="array" ref="DT471">IF(BE471="","",
IF(INDEX(Settings!$H:$H,MATCH(DT$1,Settings!$G:$G,0))=TRUE,
100-100*(BE471-MINIFS(BE:BE,$E:$E,$E471))/(MAXIFS(BE:BE,$E:$E,$E471)-MINIFS(BE:BE,$E:$E,$E471)),
100*(BE471-MINIFS(BE:BE,$E:$E,$E471))/(MAXIFS(BE:BE,$E:$E,$E471)-MINIFS(BE:BE,$E:$E,$E471))))</f>
        <v/>
      </c>
      <c r="DU471" s="223" t="str">
        <f t="array" ref="DU471">IF(BF471="","",
IF(INDEX(Settings!$H:$H,MATCH(DU$1,Settings!$G:$G,0))=TRUE,
100-100*(BF471-MINIFS(BF:BF,$E:$E,$E471))/(MAXIFS(BF:BF,$E:$E,$E471)-MINIFS(BF:BF,$E:$E,$E471)),
100*(BF471-MINIFS(BF:BF,$E:$E,$E471))/(MAXIFS(BF:BF,$E:$E,$E471)-MINIFS(BF:BF,$E:$E,$E471))))</f>
        <v/>
      </c>
      <c r="DV471" s="223" t="str">
        <f t="array" ref="DV471">IF(BG471="","",
IF(INDEX(Settings!$H:$H,MATCH(DV$1,Settings!$G:$G,0))=TRUE,
100-100*(BG471-MINIFS(BG:BG,$E:$E,$E471))/(MAXIFS(BG:BG,$E:$E,$E471)-MINIFS(BG:BG,$E:$E,$E471)),
100*(BG471-MINIFS(BG:BG,$E:$E,$E471))/(MAXIFS(BG:BG,$E:$E,$E471)-MINIFS(BG:BG,$E:$E,$E471))))</f>
        <v/>
      </c>
      <c r="DW471" s="223" t="str">
        <f t="array" ref="DW471">IF(BH471="","",
IF(INDEX(Settings!$H:$H,MATCH(DW$1,Settings!$G:$G,0))=TRUE,
100-100*(BH471-MINIFS(BH:BH,$E:$E,$E471))/(MAXIFS(BH:BH,$E:$E,$E471)-MINIFS(BH:BH,$E:$E,$E471)),
100*(BH471-MINIFS(BH:BH,$E:$E,$E471))/(MAXIFS(BH:BH,$E:$E,$E471)-MINIFS(BH:BH,$E:$E,$E471))))</f>
        <v/>
      </c>
      <c r="DX471" s="223" t="str">
        <f t="array" ref="DX471">IF(BI471="","",
IF(INDEX(Settings!$H:$H,MATCH(DX$1,Settings!$G:$G,0))=TRUE,
100-100*(BI471-MINIFS(BI:BI,$E:$E,$E471))/(MAXIFS(BI:BI,$E:$E,$E471)-MINIFS(BI:BI,$E:$E,$E471)),
100*(BI471-MINIFS(BI:BI,$E:$E,$E471))/(MAXIFS(BI:BI,$E:$E,$E471)-MINIFS(BI:BI,$E:$E,$E471))))</f>
        <v/>
      </c>
      <c r="DY471" s="223" t="str">
        <f t="array" ref="DY471">IF(BJ471="","",
IF(INDEX(Settings!$H:$H,MATCH(DY$1,Settings!$G:$G,0))=TRUE,
100-100*(BJ471-MINIFS(BJ:BJ,$E:$E,$E471))/(MAXIFS(BJ:BJ,$E:$E,$E471)-MINIFS(BJ:BJ,$E:$E,$E471)),
100*(BJ471-MINIFS(BJ:BJ,$E:$E,$E471))/(MAXIFS(BJ:BJ,$E:$E,$E471)-MINIFS(BJ:BJ,$E:$E,$E471))))</f>
        <v/>
      </c>
      <c r="DZ471" s="225"/>
      <c r="EA471" s="225"/>
      <c r="EB471" s="225" t="str">
        <f t="shared" si="8"/>
        <v/>
      </c>
      <c r="EC471" s="225" t="str">
        <f t="shared" si="9"/>
        <v/>
      </c>
      <c r="ED471" s="225" t="str">
        <f t="shared" si="10"/>
        <v/>
      </c>
      <c r="EE471" s="225" t="str">
        <f t="shared" si="11"/>
        <v/>
      </c>
      <c r="EF471" s="225" t="str">
        <f t="shared" si="12"/>
        <v/>
      </c>
      <c r="EG471" s="225" t="str">
        <f t="shared" si="13"/>
        <v/>
      </c>
      <c r="EH471" s="225"/>
      <c r="EI471" s="225"/>
      <c r="EJ471" s="225"/>
      <c r="EK471" s="225"/>
      <c r="EL471" s="225"/>
      <c r="EM471" s="225"/>
    </row>
    <row r="472">
      <c r="A472" s="231"/>
      <c r="B472" s="231"/>
      <c r="C472" s="231"/>
      <c r="D472" s="231" t="str">
        <f t="array" ref="D472">IFERROR(INDEX(Profiles!$B:$B,MATCH($A472,Profiles!$A:$A,0)),"")</f>
        <v/>
      </c>
      <c r="E472" s="231"/>
      <c r="F472" s="231"/>
      <c r="G472" s="231"/>
      <c r="H472" s="231"/>
      <c r="I472" s="231" t="str">
        <f>IF(A472="","",IF(Settings!$N$3="DATE",F472&amp;": "&amp;TEXT(B472,"M/DD/YY"),F472&amp;": "&amp;H472))</f>
        <v/>
      </c>
      <c r="J472" s="231"/>
      <c r="K472" s="231"/>
      <c r="L472" s="231"/>
      <c r="M472" s="232" t="str">
        <f t="shared" si="14"/>
        <v/>
      </c>
      <c r="N472" s="231"/>
      <c r="O472" s="231"/>
      <c r="P472" s="231"/>
      <c r="Q472" s="231"/>
      <c r="R472" s="231"/>
      <c r="S472" s="230" t="str">
        <f>IFERROR(VLOOKUP(AF472, 'YOYO IR Scores'!A:C, 3, FALSE), "")
</f>
        <v/>
      </c>
      <c r="T472" s="231"/>
      <c r="U472" s="231"/>
      <c r="V472" s="231"/>
      <c r="W472" s="231"/>
      <c r="X472" s="233" t="str">
        <f t="shared" si="4"/>
        <v/>
      </c>
      <c r="Y472" s="234" t="str">
        <f t="shared" si="5"/>
        <v/>
      </c>
      <c r="Z472" s="234" t="str">
        <f t="shared" si="6"/>
        <v/>
      </c>
      <c r="AA472" s="233" t="str">
        <f t="shared" si="7"/>
        <v/>
      </c>
      <c r="AB472" s="232"/>
      <c r="AC472" s="232"/>
      <c r="AD472" s="232"/>
      <c r="AE472" s="232" t="str">
        <f>IFERROR(VLOOKUP(AF472, 'YOYO IR Scores'!A:C, 2, FALSE), "")</f>
        <v/>
      </c>
      <c r="AF472" s="232"/>
      <c r="AG472" s="232"/>
      <c r="AH472" s="232"/>
      <c r="AI472" s="232"/>
      <c r="AJ472" s="232"/>
      <c r="AK472" s="232"/>
      <c r="AL472" s="232"/>
      <c r="AM472" s="232"/>
      <c r="AN472" s="232"/>
      <c r="AO472" s="232"/>
      <c r="AP472" s="232"/>
      <c r="AQ472" s="232"/>
      <c r="AR472" s="232"/>
      <c r="AS472" s="232"/>
      <c r="AT472" s="232"/>
      <c r="AU472" s="232"/>
      <c r="AV472" s="232"/>
      <c r="AW472" s="232"/>
      <c r="AX472" s="232"/>
      <c r="AY472" s="232"/>
      <c r="AZ472" s="232"/>
      <c r="BA472" s="232"/>
      <c r="BB472" s="232"/>
      <c r="BC472" s="232"/>
      <c r="BD472" s="232"/>
      <c r="BE472" s="232"/>
      <c r="BF472" s="232"/>
      <c r="BG472" s="232"/>
      <c r="BH472" s="232"/>
      <c r="BI472" s="232"/>
      <c r="BJ472" s="232"/>
      <c r="BK472" s="232" t="str">
        <f t="array" ref="BK472">IF(J472="","",
IF(INDEX(Settings!$H:$H,MATCH(BY$1,Settings!$G:$G,0))=TRUE,
100-100*(J472-MIN(J:J))/(MAX(J:J)-MIN(J:J)),
100*(J472-MIN(J:J))/(MAX(J:J)-MIN(J:J))))</f>
        <v/>
      </c>
      <c r="BL472" s="232" t="str">
        <f t="array" ref="BL472">IF(J472="","",
IF(INDEX(Settings!$H:$H,MATCH(BY$1,Settings!$G:$G,0))=TRUE,
100-100*(J472-MINIFS(J:J,$E:$E,$E472))/(MAXIFS(J:J,$E:$E,$E472)-MINIFS(J:J,$E:$E,$E472)),
100*(J472-MINIFS(J:J,$E:$E,$E472))/(MAXIFS(J:J,$E:$E,$E472)-MINIFS(J:J,$E:$E,$E472))))</f>
        <v/>
      </c>
      <c r="BM472" s="232" t="str">
        <f t="array" ref="BM472">IF(J472="","",
IF(INDEX(Settings!$H:$H,MATCH(BY$1,Settings!$G:$G,0))=TRUE,
100-100*(J472-MINIFS(J:J,$E:$E,$E472,$I:$I,$I472))/(MAXIFS(J:J,$E:$E,$E472,$I:$I,$I472)-MINIFS(J:J,$E:$E,$E472,$I:$I,$I472)),
100*(J472-MINIFS(J:J,$E:$E,$E472,$I:$I,$I472))/(MAXIFS(J:J,$E:$E,$E472,$I:$I,$I472)-MINIFS(J:J,$E:$E,$E472,$I:$I,$I472))))</f>
        <v/>
      </c>
      <c r="BN472" s="231" t="str">
        <f t="array" ref="BN472">IF(J472="","",
IF(INDEX(Settings!$H:$H,MATCH(BY$1,Settings!$G:$G,0))=TRUE,
100-100*PERCENTRANK(J:J,J472),
100*PERCENTRANK(J:J,J472)))</f>
        <v/>
      </c>
      <c r="BO472" s="231" t="str">
        <f>IFERROR(__xludf.DUMMYFUNCTION("IF(J472="""","""",
IF(INDEX(Settings!$H:$H,MATCH(BY$1,Settings!$G:$G,0))=TRUE,
100-100*PERCENTRANK(FILTER(J:J,$E:$E=$E472),J472),
100*PERCENTRANK(FILTER(J:J,$E:$E=$E472),J472)))"),"")</f>
        <v/>
      </c>
      <c r="BP472" s="231" t="str">
        <f>IFERROR(__xludf.DUMMYFUNCTION("IF(J472="""","""",
IF(INDEX(Settings!$H:$H,MATCH(BY$1,Settings!$G:$G,0))=TRUE,
100-100*PERCENTRANK(FILTER(J:J,$E:$E=$E472,$I:$I=$I472),J472),
100*PERCENTRANK(FILTER(J:J,$E:$E=$E472,$I:$I=$I472),J472)))"),"")</f>
        <v/>
      </c>
      <c r="BQ472" s="233" t="str">
        <f t="array" ref="BQ472">IF(J472="","",
IF(INDEX(Settings!$H:$H,MATCH(BY$1,Settings!$G:$G,0))=TRUE,
-1*(J472-AVERAGE(J:J))/STDEV(J:J),
(J472-AVERAGE(J:J))/STDEV(J:J)))</f>
        <v/>
      </c>
      <c r="BR472" s="233" t="str">
        <f>IFERROR(__xludf.DUMMYFUNCTION("IF(J472="""","""",
IF(INDEX(Settings!$H:$H,MATCH(BY$1,Settings!$G:$G,0))=TRUE,
-1*(J472-AVERAGEIFS(J:J,$E:$E,$E472))/STDEV(FILTER(J:J,$E:$E=$E472)),
(J472-AVERAGEIFS(J:J,$E:$E,$E472))/STDEV(FILTER(J:J,$E:$E=$E472))))"),"")</f>
        <v/>
      </c>
      <c r="BS472" s="233"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1"/>
      <c r="BX472" s="231"/>
      <c r="BY472" s="232" t="str">
        <f t="array" ref="BY472">IF(J472="","",
IF(INDEX(Settings!$H:$H,MATCH(BY$1,Settings!$G:$G,0))=TRUE,
100-100*(J472-MINIFS(J:J,$E:$E,$E472))/(MAXIFS(J:J,$E:$E,$E472)-MINIFS(J:J,$E:$E,$E472)),
100*(J472-MINIFS(J:J,$E:$E,$E472))/(MAXIFS(J:J,$E:$E,$E472)-MINIFS(J:J,$E:$E,$E472))))</f>
        <v/>
      </c>
      <c r="BZ472" s="232" t="str">
        <f t="array" ref="BZ472">IF(K472="","",
IF(INDEX(Settings!$H:$H,MATCH(BZ$1,Settings!$G:$G,0))=TRUE,
100-100*(K472-MINIFS(K:K,$E:$E,$E472))/(MAXIFS(K:K,$E:$E,$E472)-MINIFS(K:K,$E:$E,$E472)),
100*(K472-MINIFS(K:K,$E:$E,$E472))/(MAXIFS(K:K,$E:$E,$E472)-MINIFS(K:K,$E:$E,$E472))))</f>
        <v/>
      </c>
      <c r="CA472" s="232" t="str">
        <f t="array" ref="CA472">IF(L472="","",
IF(INDEX(Settings!$H:$H,MATCH(CA$1,Settings!$G:$G,0))=TRUE,
100-100*(L472-MINIFS(L:L,$E:$E,$E472))/(MAXIFS(L:L,$E:$E,$E472)-MINIFS(L:L,$E:$E,$E472)),
100*(L472-MINIFS(L:L,$E:$E,$E472))/(MAXIFS(L:L,$E:$E,$E472)-MINIFS(L:L,$E:$E,$E472))))</f>
        <v/>
      </c>
      <c r="CB472" s="232" t="str">
        <f t="array" ref="CB472">IF(M472="","",
IF(INDEX(Settings!$H:$H,MATCH(CB$1,Settings!$G:$G,0))=TRUE,
100-100*(M472-MINIFS(M:M,$E:$E,$E472))/(MAXIFS(M:M,$E:$E,$E472)-MINIFS(M:M,$E:$E,$E472)),
100*(M472-MINIFS(M:M,$E:$E,$E472))/(MAXIFS(M:M,$E:$E,$E472)-MINIFS(M:M,$E:$E,$E472))))</f>
        <v/>
      </c>
      <c r="CC472" s="232" t="str">
        <f t="array" ref="CC472">IF(N472="","",
IF(INDEX(Settings!$H:$H,MATCH(CC$1,Settings!$G:$G,0))=TRUE,
100-100*(N472-MINIFS(N:N,$E:$E,$E472))/(MAXIFS(N:N,$E:$E,$E472)-MINIFS(N:N,$E:$E,$E472)),
100*(N472-MINIFS(N:N,$E:$E,$E472))/(MAXIFS(N:N,$E:$E,$E472)-MINIFS(N:N,$E:$E,$E472))))</f>
        <v/>
      </c>
      <c r="CD472" s="232" t="str">
        <f t="array" ref="CD472">IF(O472="","",
IF(INDEX(Settings!$H:$H,MATCH(CD$1,Settings!$G:$G,0))=TRUE,
100-100*(O472-MINIFS(O:O,$E:$E,$E472))/(MAXIFS(O:O,$E:$E,$E472)-MINIFS(O:O,$E:$E,$E472)),
100*(O472-MINIFS(O:O,$E:$E,$E472))/(MAXIFS(O:O,$E:$E,$E472)-MINIFS(O:O,$E:$E,$E472))))</f>
        <v/>
      </c>
      <c r="CE472" s="232" t="str">
        <f t="array" ref="CE472">IF(P472="","",
IF(INDEX(Settings!$H:$H,MATCH(CE$1,Settings!$G:$G,0))=TRUE,
100-100*(P472-MINIFS(P:P,$E:$E,$E472))/(MAXIFS(P:P,$E:$E,$E472)-MINIFS(P:P,$E:$E,$E472)),
100*(P472-MINIFS(P:P,$E:$E,$E472))/(MAXIFS(P:P,$E:$E,$E472)-MINIFS(P:P,$E:$E,$E472))))</f>
        <v/>
      </c>
      <c r="CF472" s="232" t="str">
        <f t="array" ref="CF472">IF(Q472="","",
IF(INDEX(Settings!$H:$H,MATCH(CF$1,Settings!$G:$G,0))=TRUE,
100-100*(Q472-MINIFS(Q:Q,$E:$E,$E472))/(MAXIFS(Q:Q,$E:$E,$E472)-MINIFS(Q:Q,$E:$E,$E472)),
100*(Q472-MINIFS(Q:Q,$E:$E,$E472))/(MAXIFS(Q:Q,$E:$E,$E472)-MINIFS(Q:Q,$E:$E,$E472))))</f>
        <v/>
      </c>
      <c r="CG472" s="232" t="str">
        <f t="array" ref="CG472">IF(R472="","",
IF(INDEX(Settings!$H:$H,MATCH(CG$1,Settings!$G:$G,0))=TRUE,
100-100*(R472-MINIFS(R:R,$E:$E,$E472))/(MAXIFS(R:R,$E:$E,$E472)-MINIFS(R:R,$E:$E,$E472)),
100*(R472-MINIFS(R:R,$E:$E,$E472))/(MAXIFS(R:R,$E:$E,$E472)-MINIFS(R:R,$E:$E,$E472))))</f>
        <v/>
      </c>
      <c r="CH472" s="232" t="str">
        <f t="array" ref="CH472">IF(S472="","",
IF(INDEX(Settings!$H:$H,MATCH(CH$1,Settings!$G:$G,0))=TRUE,
100-100*(S472-MINIFS(S:S,$E:$E,$E472))/(MAXIFS(S:S,$E:$E,$E472)-MINIFS(S:S,$E:$E,$E472)),
100*(S472-MINIFS(S:S,$E:$E,$E472))/(MAXIFS(S:S,$E:$E,$E472)-MINIFS(S:S,$E:$E,$E472))))</f>
        <v/>
      </c>
      <c r="CI472" s="232" t="str">
        <f t="array" ref="CI472">IF(T472="","",
IF(INDEX(Settings!$H:$H,MATCH(CI$1,Settings!$G:$G,0))=TRUE,
100-100*(T472-MINIFS(T:T,$E:$E,$E472))/(MAXIFS(T:T,$E:$E,$E472)-MINIFS(T:T,$E:$E,$E472)),
100*(T472-MINIFS(T:T,$E:$E,$E472))/(MAXIFS(T:T,$E:$E,$E472)-MINIFS(T:T,$E:$E,$E472))))</f>
        <v/>
      </c>
      <c r="CJ472" s="232" t="str">
        <f t="array" ref="CJ472">IF(U472="","",
IF(INDEX(Settings!$H:$H,MATCH(CJ$1,Settings!$G:$G,0))=TRUE,
100-100*(U472-MINIFS(U:U,$E:$E,$E472))/(MAXIFS(U:U,$E:$E,$E472)-MINIFS(U:U,$E:$E,$E472)),
100*(U472-MINIFS(U:U,$E:$E,$E472))/(MAXIFS(U:U,$E:$E,$E472)-MINIFS(U:U,$E:$E,$E472))))</f>
        <v/>
      </c>
      <c r="CK472" s="232" t="str">
        <f t="array" ref="CK472">IF(V472="","",
IF(INDEX(Settings!$H:$H,MATCH(CK$1,Settings!$G:$G,0))=TRUE,
100-100*(V472-MINIFS(V:V,$E:$E,$E472))/(MAXIFS(V:V,$E:$E,$E472)-MINIFS(V:V,$E:$E,$E472)),
100*(V472-MINIFS(V:V,$E:$E,$E472))/(MAXIFS(V:V,$E:$E,$E472)-MINIFS(V:V,$E:$E,$E472))))</f>
        <v/>
      </c>
      <c r="CL472" s="232" t="str">
        <f t="array" ref="CL472">IF(W472="","",
IF(INDEX(Settings!$H:$H,MATCH(CL$1,Settings!$G:$G,0))=TRUE,
100-100*(W472-MINIFS(W:W,$E:$E,$E472))/(MAXIFS(W:W,$E:$E,$E472)-MINIFS(W:W,$E:$E,$E472)),
100*(W472-MINIFS(W:W,$E:$E,$E472))/(MAXIFS(W:W,$E:$E,$E472)-MINIFS(W:W,$E:$E,$E472))))</f>
        <v/>
      </c>
      <c r="CM472" s="232" t="str">
        <f t="array" ref="CM472">IF(X472="","",
IF(INDEX(Settings!$H:$H,MATCH(CM$1,Settings!$G:$G,0))=TRUE,
100-100*(X472-MINIFS(X:X,$E:$E,$E472))/(MAXIFS(X:X,$E:$E,$E472)-MINIFS(X:X,$E:$E,$E472)),
100*(X472-MINIFS(X:X,$E:$E,$E472))/(MAXIFS(X:X,$E:$E,$E472)-MINIFS(X:X,$E:$E,$E472))))</f>
        <v/>
      </c>
      <c r="CN472" s="232" t="str">
        <f t="array" ref="CN472">IF(Y472="","",
IF(INDEX(Settings!$H:$H,MATCH(CN$1,Settings!$G:$G,0))=TRUE,
100-100*(Y472-MINIFS(Y:Y,$E:$E,$E472))/(MAXIFS(Y:Y,$E:$E,$E472)-MINIFS(Y:Y,$E:$E,$E472)),
100*(Y472-MINIFS(Y:Y,$E:$E,$E472))/(MAXIFS(Y:Y,$E:$E,$E472)-MINIFS(Y:Y,$E:$E,$E472))))</f>
        <v/>
      </c>
      <c r="CO472" s="232" t="str">
        <f t="array" ref="CO472">IF(Z472="","",
IF(INDEX(Settings!$H:$H,MATCH(CO$1,Settings!$G:$G,0))=TRUE,
100-100*(Z472-MINIFS(Z:Z,$E:$E,$E472))/(MAXIFS(Z:Z,$E:$E,$E472)-MINIFS(Z:Z,$E:$E,$E472)),
100*(Z472-MINIFS(Z:Z,$E:$E,$E472))/(MAXIFS(Z:Z,$E:$E,$E472)-MINIFS(Z:Z,$E:$E,$E472))))</f>
        <v/>
      </c>
      <c r="CP472" s="232" t="str">
        <f t="array" ref="CP472">IF(AA472="","",
IF(INDEX(Settings!$H:$H,MATCH(CP$1,Settings!$G:$G,0))=TRUE,
100-100*(AA472-MINIFS(AA:AA,$E:$E,$E472))/(MAXIFS(AA:AA,$E:$E,$E472)-MINIFS(AA:AA,$E:$E,$E472)),
100*(AA472-MINIFS(AA:AA,$E:$E,$E472))/(MAXIFS(AA:AA,$E:$E,$E472)-MINIFS(AA:AA,$E:$E,$E472))))</f>
        <v/>
      </c>
      <c r="CQ472" s="232" t="str">
        <f t="array" ref="CQ472">IF(AB472="","",
IF(INDEX(Settings!$H:$H,MATCH(CQ$1,Settings!$G:$G,0))=TRUE,
100-100*(AB472-MINIFS(AB:AB,$E:$E,$E472))/(MAXIFS(AB:AB,$E:$E,$E472)-MINIFS(AB:AB,$E:$E,$E472)),
100*(AB472-MINIFS(AB:AB,$E:$E,$E472))/(MAXIFS(AB:AB,$E:$E,$E472)-MINIFS(AB:AB,$E:$E,$E472))))</f>
        <v/>
      </c>
      <c r="CR472" s="232" t="str">
        <f t="array" ref="CR472">IF(AC472="","",
IF(INDEX(Settings!$H:$H,MATCH(CR$1,Settings!$G:$G,0))=TRUE,
100-100*(AC472-MINIFS(AC:AC,$E:$E,$E472))/(MAXIFS(AC:AC,$E:$E,$E472)-MINIFS(AC:AC,$E:$E,$E472)),
100*(AC472-MINIFS(AC:AC,$E:$E,$E472))/(MAXIFS(AC:AC,$E:$E,$E472)-MINIFS(AC:AC,$E:$E,$E472))))</f>
        <v/>
      </c>
      <c r="CS472" s="232" t="str">
        <f t="array" ref="CS472">IF(AD472="","",
IF(INDEX(Settings!$H:$H,MATCH(CS$1,Settings!$G:$G,0))=TRUE,
100-100*(AD472-MINIFS(AD:AD,$E:$E,$E472))/(MAXIFS(AD:AD,$E:$E,$E472)-MINIFS(AD:AD,$E:$E,$E472)),
100*(AD472-MINIFS(AD:AD,$E:$E,$E472))/(MAXIFS(AD:AD,$E:$E,$E472)-MINIFS(AD:AD,$E:$E,$E472))))</f>
        <v/>
      </c>
      <c r="CT472" s="232" t="str">
        <f t="array" ref="CT472">IF(AE472="","",
IF(INDEX(Settings!$H:$H,MATCH(CT$1,Settings!$G:$G,0))=TRUE,
100-100*(AE472-MINIFS(AE:AE,$E:$E,$E472))/(MAXIFS(AE:AE,$E:$E,$E472)-MINIFS(AE:AE,$E:$E,$E472)),
100*(AE472-MINIFS(AE:AE,$E:$E,$E472))/(MAXIFS(AE:AE,$E:$E,$E472)-MINIFS(AE:AE,$E:$E,$E472))))</f>
        <v/>
      </c>
      <c r="CU472" s="232" t="str">
        <f t="array" ref="CU472">IF(AF472="","",
IF(INDEX(Settings!$H:$H,MATCH(CU$1,Settings!$G:$G,0))=TRUE,
100-100*(AF472-MINIFS(AF:AF,$E:$E,$E472))/(MAXIFS(AF:AF,$E:$E,$E472)-MINIFS(AF:AF,$E:$E,$E472)),
100*(AF472-MINIFS(AF:AF,$E:$E,$E472))/(MAXIFS(AF:AF,$E:$E,$E472)-MINIFS(AF:AF,$E:$E,$E472))))</f>
        <v/>
      </c>
      <c r="CV472" s="232" t="str">
        <f t="array" ref="CV472">IF(AG472="","",
IF(INDEX(Settings!$H:$H,MATCH(CV$1,Settings!$G:$G,0))=TRUE,
100-100*(AG472-MINIFS(AG:AG,$E:$E,$E472))/(MAXIFS(AG:AG,$E:$E,$E472)-MINIFS(AG:AG,$E:$E,$E472)),
100*(AG472-MINIFS(AG:AG,$E:$E,$E472))/(MAXIFS(AG:AG,$E:$E,$E472)-MINIFS(AG:AG,$E:$E,$E472))))</f>
        <v/>
      </c>
      <c r="CW472" s="232" t="str">
        <f t="array" ref="CW472">IF(AH472="","",
IF(INDEX(Settings!$H:$H,MATCH(CW$1,Settings!$G:$G,0))=TRUE,
100-100*(AH472-MINIFS(AH:AH,$E:$E,$E472))/(MAXIFS(AH:AH,$E:$E,$E472)-MINIFS(AH:AH,$E:$E,$E472)),
100*(AH472-MINIFS(AH:AH,$E:$E,$E472))/(MAXIFS(AH:AH,$E:$E,$E472)-MINIFS(AH:AH,$E:$E,$E472))))</f>
        <v/>
      </c>
      <c r="CX472" s="232" t="str">
        <f t="array" ref="CX472">IF(AI472="","",
IF(INDEX(Settings!$H:$H,MATCH(CX$1,Settings!$G:$G,0))=TRUE,
100-100*(AI472-MINIFS(AI:AI,$E:$E,$E472))/(MAXIFS(AI:AI,$E:$E,$E472)-MINIFS(AI:AI,$E:$E,$E472)),
100*(AI472-MINIFS(AI:AI,$E:$E,$E472))/(MAXIFS(AI:AI,$E:$E,$E472)-MINIFS(AI:AI,$E:$E,$E472))))</f>
        <v/>
      </c>
      <c r="CY472" s="232" t="str">
        <f t="array" ref="CY472">IF(AJ472="","",
IF(INDEX(Settings!$H:$H,MATCH(CY$1,Settings!$G:$G,0))=TRUE,
100-100*(AJ472-MINIFS(AJ:AJ,$E:$E,$E472))/(MAXIFS(AJ:AJ,$E:$E,$E472)-MINIFS(AJ:AJ,$E:$E,$E472)),
100*(AJ472-MINIFS(AJ:AJ,$E:$E,$E472))/(MAXIFS(AJ:AJ,$E:$E,$E472)-MINIFS(AJ:AJ,$E:$E,$E472))))</f>
        <v/>
      </c>
      <c r="CZ472" s="232" t="str">
        <f t="array" ref="CZ472">IF(AK472="","",
IF(INDEX(Settings!$H:$H,MATCH(CZ$1,Settings!$G:$G,0))=TRUE,
100-100*(AK472-MINIFS(AK:AK,$E:$E,$E472))/(MAXIFS(AK:AK,$E:$E,$E472)-MINIFS(AK:AK,$E:$E,$E472)),
100*(AK472-MINIFS(AK:AK,$E:$E,$E472))/(MAXIFS(AK:AK,$E:$E,$E472)-MINIFS(AK:AK,$E:$E,$E472))))</f>
        <v/>
      </c>
      <c r="DA472" s="232" t="str">
        <f t="array" ref="DA472">IF(AL472="","",
IF(INDEX(Settings!$H:$H,MATCH(DA$1,Settings!$G:$G,0))=TRUE,
100-100*(AL472-MINIFS(AL:AL,$E:$E,$E472))/(MAXIFS(AL:AL,$E:$E,$E472)-MINIFS(AL:AL,$E:$E,$E472)),
100*(AL472-MINIFS(AL:AL,$E:$E,$E472))/(MAXIFS(AL:AL,$E:$E,$E472)-MINIFS(AL:AL,$E:$E,$E472))))</f>
        <v/>
      </c>
      <c r="DB472" s="232" t="str">
        <f t="array" ref="DB472">IF(AM472="","",
IF(INDEX(Settings!$H:$H,MATCH(DB$1,Settings!$G:$G,0))=TRUE,
100-100*(AM472-MINIFS(AM:AM,$E:$E,$E472))/(MAXIFS(AM:AM,$E:$E,$E472)-MINIFS(AM:AM,$E:$E,$E472)),
100*(AM472-MINIFS(AM:AM,$E:$E,$E472))/(MAXIFS(AM:AM,$E:$E,$E472)-MINIFS(AM:AM,$E:$E,$E472))))</f>
        <v/>
      </c>
      <c r="DC472" s="232" t="str">
        <f t="array" ref="DC472">IF(AN472="","",
IF(INDEX(Settings!$H:$H,MATCH(DC$1,Settings!$G:$G,0))=TRUE,
100-100*(AN472-MINIFS(AN:AN,$E:$E,$E472))/(MAXIFS(AN:AN,$E:$E,$E472)-MINIFS(AN:AN,$E:$E,$E472)),
100*(AN472-MINIFS(AN:AN,$E:$E,$E472))/(MAXIFS(AN:AN,$E:$E,$E472)-MINIFS(AN:AN,$E:$E,$E472))))</f>
        <v/>
      </c>
      <c r="DD472" s="232" t="str">
        <f t="array" ref="DD472">IF(AO472="","",
IF(INDEX(Settings!$H:$H,MATCH(DD$1,Settings!$G:$G,0))=TRUE,
100-100*(AO472-MINIFS(AO:AO,$E:$E,$E472))/(MAXIFS(AO:AO,$E:$E,$E472)-MINIFS(AO:AO,$E:$E,$E472)),
100*(AO472-MINIFS(AO:AO,$E:$E,$E472))/(MAXIFS(AO:AO,$E:$E,$E472)-MINIFS(AO:AO,$E:$E,$E472))))</f>
        <v/>
      </c>
      <c r="DE472" s="232" t="str">
        <f t="array" ref="DE472">IF(AP472="","",
IF(INDEX(Settings!$H:$H,MATCH(DE$1,Settings!$G:$G,0))=TRUE,
100-100*(AP472-MINIFS(AP:AP,$E:$E,$E472))/(MAXIFS(AP:AP,$E:$E,$E472)-MINIFS(AP:AP,$E:$E,$E472)),
100*(AP472-MINIFS(AP:AP,$E:$E,$E472))/(MAXIFS(AP:AP,$E:$E,$E472)-MINIFS(AP:AP,$E:$E,$E472))))</f>
        <v/>
      </c>
      <c r="DF472" s="232" t="str">
        <f t="array" ref="DF472">IF(AQ472="","",
IF(INDEX(Settings!$H:$H,MATCH(DF$1,Settings!$G:$G,0))=TRUE,
100-100*(AQ472-MINIFS(AQ:AQ,$E:$E,$E472))/(MAXIFS(AQ:AQ,$E:$E,$E472)-MINIFS(AQ:AQ,$E:$E,$E472)),
100*(AQ472-MINIFS(AQ:AQ,$E:$E,$E472))/(MAXIFS(AQ:AQ,$E:$E,$E472)-MINIFS(AQ:AQ,$E:$E,$E472))))</f>
        <v/>
      </c>
      <c r="DG472" s="232" t="str">
        <f t="array" ref="DG472">IF(AR472="","",
IF(INDEX(Settings!$H:$H,MATCH(DG$1,Settings!$G:$G,0))=TRUE,
100-100*(AR472-MINIFS(AR:AR,$E:$E,$E472))/(MAXIFS(AR:AR,$E:$E,$E472)-MINIFS(AR:AR,$E:$E,$E472)),
100*(AR472-MINIFS(AR:AR,$E:$E,$E472))/(MAXIFS(AR:AR,$E:$E,$E472)-MINIFS(AR:AR,$E:$E,$E472))))</f>
        <v/>
      </c>
      <c r="DH472" s="232" t="str">
        <f t="array" ref="DH472">IF(AS472="","",
IF(INDEX(Settings!$H:$H,MATCH(DH$1,Settings!$G:$G,0))=TRUE,
100-100*(AS472-MINIFS(AS:AS,$E:$E,$E472))/(MAXIFS(AS:AS,$E:$E,$E472)-MINIFS(AS:AS,$E:$E,$E472)),
100*(AS472-MINIFS(AS:AS,$E:$E,$E472))/(MAXIFS(AS:AS,$E:$E,$E472)-MINIFS(AS:AS,$E:$E,$E472))))</f>
        <v/>
      </c>
      <c r="DI472" s="232" t="str">
        <f t="array" ref="DI472">IF(AT472="","",
IF(INDEX(Settings!$H:$H,MATCH(DI$1,Settings!$G:$G,0))=TRUE,
100-100*(AT472-MINIFS(AT:AT,$E:$E,$E472))/(MAXIFS(AT:AT,$E:$E,$E472)-MINIFS(AT:AT,$E:$E,$E472)),
100*(AT472-MINIFS(AT:AT,$E:$E,$E472))/(MAXIFS(AT:AT,$E:$E,$E472)-MINIFS(AT:AT,$E:$E,$E472))))</f>
        <v/>
      </c>
      <c r="DJ472" s="232" t="str">
        <f t="array" ref="DJ472">IF(AU472="","",
IF(INDEX(Settings!$H:$H,MATCH(DJ$1,Settings!$G:$G,0))=TRUE,
100-100*(AU472-MINIFS(AU:AU,$E:$E,$E472))/(MAXIFS(AU:AU,$E:$E,$E472)-MINIFS(AU:AU,$E:$E,$E472)),
100*(AU472-MINIFS(AU:AU,$E:$E,$E472))/(MAXIFS(AU:AU,$E:$E,$E472)-MINIFS(AU:AU,$E:$E,$E472))))</f>
        <v/>
      </c>
      <c r="DK472" s="232" t="str">
        <f t="array" ref="DK472">IF(AV472="","",
IF(INDEX(Settings!$H:$H,MATCH(DK$1,Settings!$G:$G,0))=TRUE,
100-100*(AV472-MINIFS(AV:AV,$E:$E,$E472))/(MAXIFS(AV:AV,$E:$E,$E472)-MINIFS(AV:AV,$E:$E,$E472)),
100*(AV472-MINIFS(AV:AV,$E:$E,$E472))/(MAXIFS(AV:AV,$E:$E,$E472)-MINIFS(AV:AV,$E:$E,$E472))))</f>
        <v/>
      </c>
      <c r="DL472" s="232" t="str">
        <f t="array" ref="DL472">IF(AW472="","",
IF(INDEX(Settings!$H:$H,MATCH(DL$1,Settings!$G:$G,0))=TRUE,
100-100*(AW472-MINIFS(AW:AW,$E:$E,$E472))/(MAXIFS(AW:AW,$E:$E,$E472)-MINIFS(AW:AW,$E:$E,$E472)),
100*(AW472-MINIFS(AW:AW,$E:$E,$E472))/(MAXIFS(AW:AW,$E:$E,$E472)-MINIFS(AW:AW,$E:$E,$E472))))</f>
        <v/>
      </c>
      <c r="DM472" s="232" t="str">
        <f t="array" ref="DM472">IF(AX472="","",
IF(INDEX(Settings!$H:$H,MATCH(DM$1,Settings!$G:$G,0))=TRUE,
100-100*(AX472-MINIFS(AX:AX,$E:$E,$E472))/(MAXIFS(AX:AX,$E:$E,$E472)-MINIFS(AX:AX,$E:$E,$E472)),
100*(AX472-MINIFS(AX:AX,$E:$E,$E472))/(MAXIFS(AX:AX,$E:$E,$E472)-MINIFS(AX:AX,$E:$E,$E472))))</f>
        <v/>
      </c>
      <c r="DN472" s="232" t="str">
        <f t="array" ref="DN472">IF(AY472="","",
IF(INDEX(Settings!$H:$H,MATCH(DN$1,Settings!$G:$G,0))=TRUE,
100-100*(AY472-MINIFS(AY:AY,$E:$E,$E472))/(MAXIFS(AY:AY,$E:$E,$E472)-MINIFS(AY:AY,$E:$E,$E472)),
100*(AY472-MINIFS(AY:AY,$E:$E,$E472))/(MAXIFS(AY:AY,$E:$E,$E472)-MINIFS(AY:AY,$E:$E,$E472))))</f>
        <v/>
      </c>
      <c r="DO472" s="232" t="str">
        <f t="array" ref="DO472">IF(AZ472="","",
IF(INDEX(Settings!$H:$H,MATCH(DO$1,Settings!$G:$G,0))=TRUE,
100-100*(AZ472-MINIFS(AZ:AZ,$E:$E,$E472))/(MAXIFS(AZ:AZ,$E:$E,$E472)-MINIFS(AZ:AZ,$E:$E,$E472)),
100*(AZ472-MINIFS(AZ:AZ,$E:$E,$E472))/(MAXIFS(AZ:AZ,$E:$E,$E472)-MINIFS(AZ:AZ,$E:$E,$E472))))</f>
        <v/>
      </c>
      <c r="DP472" s="232" t="str">
        <f t="array" ref="DP472">IF(BA472="","",
IF(INDEX(Settings!$H:$H,MATCH(DP$1,Settings!$G:$G,0))=TRUE,
100-100*(BA472-MINIFS(BA:BA,$E:$E,$E472))/(MAXIFS(BA:BA,$E:$E,$E472)-MINIFS(BA:BA,$E:$E,$E472)),
100*(BA472-MINIFS(BA:BA,$E:$E,$E472))/(MAXIFS(BA:BA,$E:$E,$E472)-MINIFS(BA:BA,$E:$E,$E472))))</f>
        <v/>
      </c>
      <c r="DQ472" s="232" t="str">
        <f t="array" ref="DQ472">IF(BB472="","",
IF(INDEX(Settings!$H:$H,MATCH(DQ$1,Settings!$G:$G,0))=TRUE,
100-100*(BB472-MINIFS(BB:BB,$E:$E,$E472))/(MAXIFS(BB:BB,$E:$E,$E472)-MINIFS(BB:BB,$E:$E,$E472)),
100*(BB472-MINIFS(BB:BB,$E:$E,$E472))/(MAXIFS(BB:BB,$E:$E,$E472)-MINIFS(BB:BB,$E:$E,$E472))))</f>
        <v/>
      </c>
      <c r="DR472" s="232" t="str">
        <f t="array" ref="DR472">IF(BC472="","",
IF(INDEX(Settings!$H:$H,MATCH(DR$1,Settings!$G:$G,0))=TRUE,
100-100*(BC472-MINIFS(BC:BC,$E:$E,$E472))/(MAXIFS(BC:BC,$E:$E,$E472)-MINIFS(BC:BC,$E:$E,$E472)),
100*(BC472-MINIFS(BC:BC,$E:$E,$E472))/(MAXIFS(BC:BC,$E:$E,$E472)-MINIFS(BC:BC,$E:$E,$E472))))</f>
        <v/>
      </c>
      <c r="DS472" s="232" t="str">
        <f t="array" ref="DS472">IF(BD472="","",
IF(INDEX(Settings!$H:$H,MATCH(DS$1,Settings!$G:$G,0))=TRUE,
100-100*(BD472-MINIFS(BD:BD,$E:$E,$E472))/(MAXIFS(BD:BD,$E:$E,$E472)-MINIFS(BD:BD,$E:$E,$E472)),
100*(BD472-MINIFS(BD:BD,$E:$E,$E472))/(MAXIFS(BD:BD,$E:$E,$E472)-MINIFS(BD:BD,$E:$E,$E472))))</f>
        <v/>
      </c>
      <c r="DT472" s="232" t="str">
        <f t="array" ref="DT472">IF(BE472="","",
IF(INDEX(Settings!$H:$H,MATCH(DT$1,Settings!$G:$G,0))=TRUE,
100-100*(BE472-MINIFS(BE:BE,$E:$E,$E472))/(MAXIFS(BE:BE,$E:$E,$E472)-MINIFS(BE:BE,$E:$E,$E472)),
100*(BE472-MINIFS(BE:BE,$E:$E,$E472))/(MAXIFS(BE:BE,$E:$E,$E472)-MINIFS(BE:BE,$E:$E,$E472))))</f>
        <v/>
      </c>
      <c r="DU472" s="232" t="str">
        <f t="array" ref="DU472">IF(BF472="","",
IF(INDEX(Settings!$H:$H,MATCH(DU$1,Settings!$G:$G,0))=TRUE,
100-100*(BF472-MINIFS(BF:BF,$E:$E,$E472))/(MAXIFS(BF:BF,$E:$E,$E472)-MINIFS(BF:BF,$E:$E,$E472)),
100*(BF472-MINIFS(BF:BF,$E:$E,$E472))/(MAXIFS(BF:BF,$E:$E,$E472)-MINIFS(BF:BF,$E:$E,$E472))))</f>
        <v/>
      </c>
      <c r="DV472" s="232" t="str">
        <f t="array" ref="DV472">IF(BG472="","",
IF(INDEX(Settings!$H:$H,MATCH(DV$1,Settings!$G:$G,0))=TRUE,
100-100*(BG472-MINIFS(BG:BG,$E:$E,$E472))/(MAXIFS(BG:BG,$E:$E,$E472)-MINIFS(BG:BG,$E:$E,$E472)),
100*(BG472-MINIFS(BG:BG,$E:$E,$E472))/(MAXIFS(BG:BG,$E:$E,$E472)-MINIFS(BG:BG,$E:$E,$E472))))</f>
        <v/>
      </c>
      <c r="DW472" s="232" t="str">
        <f t="array" ref="DW472">IF(BH472="","",
IF(INDEX(Settings!$H:$H,MATCH(DW$1,Settings!$G:$G,0))=TRUE,
100-100*(BH472-MINIFS(BH:BH,$E:$E,$E472))/(MAXIFS(BH:BH,$E:$E,$E472)-MINIFS(BH:BH,$E:$E,$E472)),
100*(BH472-MINIFS(BH:BH,$E:$E,$E472))/(MAXIFS(BH:BH,$E:$E,$E472)-MINIFS(BH:BH,$E:$E,$E472))))</f>
        <v/>
      </c>
      <c r="DX472" s="232" t="str">
        <f t="array" ref="DX472">IF(BI472="","",
IF(INDEX(Settings!$H:$H,MATCH(DX$1,Settings!$G:$G,0))=TRUE,
100-100*(BI472-MINIFS(BI:BI,$E:$E,$E472))/(MAXIFS(BI:BI,$E:$E,$E472)-MINIFS(BI:BI,$E:$E,$E472)),
100*(BI472-MINIFS(BI:BI,$E:$E,$E472))/(MAXIFS(BI:BI,$E:$E,$E472)-MINIFS(BI:BI,$E:$E,$E472))))</f>
        <v/>
      </c>
      <c r="DY472" s="232" t="str">
        <f t="array" ref="DY472">IF(BJ472="","",
IF(INDEX(Settings!$H:$H,MATCH(DY$1,Settings!$G:$G,0))=TRUE,
100-100*(BJ472-MINIFS(BJ:BJ,$E:$E,$E472))/(MAXIFS(BJ:BJ,$E:$E,$E472)-MINIFS(BJ:BJ,$E:$E,$E472)),
100*(BJ472-MINIFS(BJ:BJ,$E:$E,$E472))/(MAXIFS(BJ:BJ,$E:$E,$E472)-MINIFS(BJ:BJ,$E:$E,$E472))))</f>
        <v/>
      </c>
      <c r="DZ472" s="234"/>
      <c r="EA472" s="234"/>
      <c r="EB472" s="234" t="str">
        <f t="shared" si="8"/>
        <v/>
      </c>
      <c r="EC472" s="234" t="str">
        <f t="shared" si="9"/>
        <v/>
      </c>
      <c r="ED472" s="234" t="str">
        <f t="shared" si="10"/>
        <v/>
      </c>
      <c r="EE472" s="234" t="str">
        <f t="shared" si="11"/>
        <v/>
      </c>
      <c r="EF472" s="234" t="str">
        <f t="shared" si="12"/>
        <v/>
      </c>
      <c r="EG472" s="234" t="str">
        <f t="shared" si="13"/>
        <v/>
      </c>
      <c r="EH472" s="234"/>
      <c r="EI472" s="234"/>
      <c r="EJ472" s="234"/>
      <c r="EK472" s="234"/>
      <c r="EL472" s="234"/>
      <c r="EM472" s="234"/>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3" t="str">
        <f t="shared" si="14"/>
        <v/>
      </c>
      <c r="N473" s="49"/>
      <c r="O473" s="49"/>
      <c r="P473" s="49"/>
      <c r="Q473" s="49"/>
      <c r="R473" s="49"/>
      <c r="S473" s="222" t="str">
        <f>IFERROR(VLOOKUP(AF473, 'YOYO IR Scores'!A:C, 3, FALSE), "")
</f>
        <v/>
      </c>
      <c r="T473" s="49"/>
      <c r="U473" s="49"/>
      <c r="V473" s="49"/>
      <c r="W473" s="49"/>
      <c r="X473" s="224" t="str">
        <f t="shared" si="4"/>
        <v/>
      </c>
      <c r="Y473" s="225" t="str">
        <f t="shared" si="5"/>
        <v/>
      </c>
      <c r="Z473" s="225" t="str">
        <f t="shared" si="6"/>
        <v/>
      </c>
      <c r="AA473" s="224" t="str">
        <f t="shared" si="7"/>
        <v/>
      </c>
      <c r="AB473" s="223"/>
      <c r="AC473" s="223"/>
      <c r="AD473" s="223"/>
      <c r="AE473" s="223" t="str">
        <f>IFERROR(VLOOKUP(AF473, 'YOYO IR Scores'!A:C, 2, FALSE), "")</f>
        <v/>
      </c>
      <c r="AF473" s="223"/>
      <c r="AG473" s="223"/>
      <c r="AH473" s="223"/>
      <c r="AI473" s="223"/>
      <c r="AJ473" s="223"/>
      <c r="AK473" s="223"/>
      <c r="AL473" s="223"/>
      <c r="AM473" s="223"/>
      <c r="AN473" s="223"/>
      <c r="AO473" s="223"/>
      <c r="AP473" s="223"/>
      <c r="AQ473" s="223"/>
      <c r="AR473" s="223"/>
      <c r="AS473" s="223"/>
      <c r="AT473" s="223"/>
      <c r="AU473" s="223"/>
      <c r="AV473" s="223"/>
      <c r="AW473" s="223"/>
      <c r="AX473" s="223"/>
      <c r="AY473" s="223"/>
      <c r="AZ473" s="223"/>
      <c r="BA473" s="223"/>
      <c r="BB473" s="223"/>
      <c r="BC473" s="223"/>
      <c r="BD473" s="223"/>
      <c r="BE473" s="223"/>
      <c r="BF473" s="223"/>
      <c r="BG473" s="223"/>
      <c r="BH473" s="223"/>
      <c r="BI473" s="223"/>
      <c r="BJ473" s="223"/>
      <c r="BK473" s="223" t="str">
        <f t="array" ref="BK473">IF(J473="","",
IF(INDEX(Settings!$H:$H,MATCH(BY$1,Settings!$G:$G,0))=TRUE,
100-100*(J473-MIN(J:J))/(MAX(J:J)-MIN(J:J)),
100*(J473-MIN(J:J))/(MAX(J:J)-MIN(J:J))))</f>
        <v/>
      </c>
      <c r="BL473" s="223" t="str">
        <f t="array" ref="BL473">IF(J473="","",
IF(INDEX(Settings!$H:$H,MATCH(BY$1,Settings!$G:$G,0))=TRUE,
100-100*(J473-MINIFS(J:J,$E:$E,$E473))/(MAXIFS(J:J,$E:$E,$E473)-MINIFS(J:J,$E:$E,$E473)),
100*(J473-MINIFS(J:J,$E:$E,$E473))/(MAXIFS(J:J,$E:$E,$E473)-MINIFS(J:J,$E:$E,$E473))))</f>
        <v/>
      </c>
      <c r="BM473" s="223"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4" t="str">
        <f t="array" ref="BQ473">IF(J473="","",
IF(INDEX(Settings!$H:$H,MATCH(BY$1,Settings!$G:$G,0))=TRUE,
-1*(J473-AVERAGE(J:J))/STDEV(J:J),
(J473-AVERAGE(J:J))/STDEV(J:J)))</f>
        <v/>
      </c>
      <c r="BR473" s="224" t="str">
        <f>IFERROR(__xludf.DUMMYFUNCTION("IF(J473="""","""",
IF(INDEX(Settings!$H:$H,MATCH(BY$1,Settings!$G:$G,0))=TRUE,
-1*(J473-AVERAGEIFS(J:J,$E:$E,$E473))/STDEV(FILTER(J:J,$E:$E=$E473)),
(J473-AVERAGEIFS(J:J,$E:$E,$E473))/STDEV(FILTER(J:J,$E:$E=$E473))))"),"")</f>
        <v/>
      </c>
      <c r="BS473" s="224"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3" t="str">
        <f t="array" ref="BY473">IF(J473="","",
IF(INDEX(Settings!$H:$H,MATCH(BY$1,Settings!$G:$G,0))=TRUE,
100-100*(J473-MINIFS(J:J,$E:$E,$E473))/(MAXIFS(J:J,$E:$E,$E473)-MINIFS(J:J,$E:$E,$E473)),
100*(J473-MINIFS(J:J,$E:$E,$E473))/(MAXIFS(J:J,$E:$E,$E473)-MINIFS(J:J,$E:$E,$E473))))</f>
        <v/>
      </c>
      <c r="BZ473" s="223" t="str">
        <f t="array" ref="BZ473">IF(K473="","",
IF(INDEX(Settings!$H:$H,MATCH(BZ$1,Settings!$G:$G,0))=TRUE,
100-100*(K473-MINIFS(K:K,$E:$E,$E473))/(MAXIFS(K:K,$E:$E,$E473)-MINIFS(K:K,$E:$E,$E473)),
100*(K473-MINIFS(K:K,$E:$E,$E473))/(MAXIFS(K:K,$E:$E,$E473)-MINIFS(K:K,$E:$E,$E473))))</f>
        <v/>
      </c>
      <c r="CA473" s="223" t="str">
        <f t="array" ref="CA473">IF(L473="","",
IF(INDEX(Settings!$H:$H,MATCH(CA$1,Settings!$G:$G,0))=TRUE,
100-100*(L473-MINIFS(L:L,$E:$E,$E473))/(MAXIFS(L:L,$E:$E,$E473)-MINIFS(L:L,$E:$E,$E473)),
100*(L473-MINIFS(L:L,$E:$E,$E473))/(MAXIFS(L:L,$E:$E,$E473)-MINIFS(L:L,$E:$E,$E473))))</f>
        <v/>
      </c>
      <c r="CB473" s="223" t="str">
        <f t="array" ref="CB473">IF(M473="","",
IF(INDEX(Settings!$H:$H,MATCH(CB$1,Settings!$G:$G,0))=TRUE,
100-100*(M473-MINIFS(M:M,$E:$E,$E473))/(MAXIFS(M:M,$E:$E,$E473)-MINIFS(M:M,$E:$E,$E473)),
100*(M473-MINIFS(M:M,$E:$E,$E473))/(MAXIFS(M:M,$E:$E,$E473)-MINIFS(M:M,$E:$E,$E473))))</f>
        <v/>
      </c>
      <c r="CC473" s="223" t="str">
        <f t="array" ref="CC473">IF(N473="","",
IF(INDEX(Settings!$H:$H,MATCH(CC$1,Settings!$G:$G,0))=TRUE,
100-100*(N473-MINIFS(N:N,$E:$E,$E473))/(MAXIFS(N:N,$E:$E,$E473)-MINIFS(N:N,$E:$E,$E473)),
100*(N473-MINIFS(N:N,$E:$E,$E473))/(MAXIFS(N:N,$E:$E,$E473)-MINIFS(N:N,$E:$E,$E473))))</f>
        <v/>
      </c>
      <c r="CD473" s="223" t="str">
        <f t="array" ref="CD473">IF(O473="","",
IF(INDEX(Settings!$H:$H,MATCH(CD$1,Settings!$G:$G,0))=TRUE,
100-100*(O473-MINIFS(O:O,$E:$E,$E473))/(MAXIFS(O:O,$E:$E,$E473)-MINIFS(O:O,$E:$E,$E473)),
100*(O473-MINIFS(O:O,$E:$E,$E473))/(MAXIFS(O:O,$E:$E,$E473)-MINIFS(O:O,$E:$E,$E473))))</f>
        <v/>
      </c>
      <c r="CE473" s="223" t="str">
        <f t="array" ref="CE473">IF(P473="","",
IF(INDEX(Settings!$H:$H,MATCH(CE$1,Settings!$G:$G,0))=TRUE,
100-100*(P473-MINIFS(P:P,$E:$E,$E473))/(MAXIFS(P:P,$E:$E,$E473)-MINIFS(P:P,$E:$E,$E473)),
100*(P473-MINIFS(P:P,$E:$E,$E473))/(MAXIFS(P:P,$E:$E,$E473)-MINIFS(P:P,$E:$E,$E473))))</f>
        <v/>
      </c>
      <c r="CF473" s="223" t="str">
        <f t="array" ref="CF473">IF(Q473="","",
IF(INDEX(Settings!$H:$H,MATCH(CF$1,Settings!$G:$G,0))=TRUE,
100-100*(Q473-MINIFS(Q:Q,$E:$E,$E473))/(MAXIFS(Q:Q,$E:$E,$E473)-MINIFS(Q:Q,$E:$E,$E473)),
100*(Q473-MINIFS(Q:Q,$E:$E,$E473))/(MAXIFS(Q:Q,$E:$E,$E473)-MINIFS(Q:Q,$E:$E,$E473))))</f>
        <v/>
      </c>
      <c r="CG473" s="223" t="str">
        <f t="array" ref="CG473">IF(R473="","",
IF(INDEX(Settings!$H:$H,MATCH(CG$1,Settings!$G:$G,0))=TRUE,
100-100*(R473-MINIFS(R:R,$E:$E,$E473))/(MAXIFS(R:R,$E:$E,$E473)-MINIFS(R:R,$E:$E,$E473)),
100*(R473-MINIFS(R:R,$E:$E,$E473))/(MAXIFS(R:R,$E:$E,$E473)-MINIFS(R:R,$E:$E,$E473))))</f>
        <v/>
      </c>
      <c r="CH473" s="223" t="str">
        <f t="array" ref="CH473">IF(S473="","",
IF(INDEX(Settings!$H:$H,MATCH(CH$1,Settings!$G:$G,0))=TRUE,
100-100*(S473-MINIFS(S:S,$E:$E,$E473))/(MAXIFS(S:S,$E:$E,$E473)-MINIFS(S:S,$E:$E,$E473)),
100*(S473-MINIFS(S:S,$E:$E,$E473))/(MAXIFS(S:S,$E:$E,$E473)-MINIFS(S:S,$E:$E,$E473))))</f>
        <v/>
      </c>
      <c r="CI473" s="223" t="str">
        <f t="array" ref="CI473">IF(T473="","",
IF(INDEX(Settings!$H:$H,MATCH(CI$1,Settings!$G:$G,0))=TRUE,
100-100*(T473-MINIFS(T:T,$E:$E,$E473))/(MAXIFS(T:T,$E:$E,$E473)-MINIFS(T:T,$E:$E,$E473)),
100*(T473-MINIFS(T:T,$E:$E,$E473))/(MAXIFS(T:T,$E:$E,$E473)-MINIFS(T:T,$E:$E,$E473))))</f>
        <v/>
      </c>
      <c r="CJ473" s="223" t="str">
        <f t="array" ref="CJ473">IF(U473="","",
IF(INDEX(Settings!$H:$H,MATCH(CJ$1,Settings!$G:$G,0))=TRUE,
100-100*(U473-MINIFS(U:U,$E:$E,$E473))/(MAXIFS(U:U,$E:$E,$E473)-MINIFS(U:U,$E:$E,$E473)),
100*(U473-MINIFS(U:U,$E:$E,$E473))/(MAXIFS(U:U,$E:$E,$E473)-MINIFS(U:U,$E:$E,$E473))))</f>
        <v/>
      </c>
      <c r="CK473" s="223" t="str">
        <f t="array" ref="CK473">IF(V473="","",
IF(INDEX(Settings!$H:$H,MATCH(CK$1,Settings!$G:$G,0))=TRUE,
100-100*(V473-MINIFS(V:V,$E:$E,$E473))/(MAXIFS(V:V,$E:$E,$E473)-MINIFS(V:V,$E:$E,$E473)),
100*(V473-MINIFS(V:V,$E:$E,$E473))/(MAXIFS(V:V,$E:$E,$E473)-MINIFS(V:V,$E:$E,$E473))))</f>
        <v/>
      </c>
      <c r="CL473" s="223" t="str">
        <f t="array" ref="CL473">IF(W473="","",
IF(INDEX(Settings!$H:$H,MATCH(CL$1,Settings!$G:$G,0))=TRUE,
100-100*(W473-MINIFS(W:W,$E:$E,$E473))/(MAXIFS(W:W,$E:$E,$E473)-MINIFS(W:W,$E:$E,$E473)),
100*(W473-MINIFS(W:W,$E:$E,$E473))/(MAXIFS(W:W,$E:$E,$E473)-MINIFS(W:W,$E:$E,$E473))))</f>
        <v/>
      </c>
      <c r="CM473" s="223" t="str">
        <f t="array" ref="CM473">IF(X473="","",
IF(INDEX(Settings!$H:$H,MATCH(CM$1,Settings!$G:$G,0))=TRUE,
100-100*(X473-MINIFS(X:X,$E:$E,$E473))/(MAXIFS(X:X,$E:$E,$E473)-MINIFS(X:X,$E:$E,$E473)),
100*(X473-MINIFS(X:X,$E:$E,$E473))/(MAXIFS(X:X,$E:$E,$E473)-MINIFS(X:X,$E:$E,$E473))))</f>
        <v/>
      </c>
      <c r="CN473" s="223" t="str">
        <f t="array" ref="CN473">IF(Y473="","",
IF(INDEX(Settings!$H:$H,MATCH(CN$1,Settings!$G:$G,0))=TRUE,
100-100*(Y473-MINIFS(Y:Y,$E:$E,$E473))/(MAXIFS(Y:Y,$E:$E,$E473)-MINIFS(Y:Y,$E:$E,$E473)),
100*(Y473-MINIFS(Y:Y,$E:$E,$E473))/(MAXIFS(Y:Y,$E:$E,$E473)-MINIFS(Y:Y,$E:$E,$E473))))</f>
        <v/>
      </c>
      <c r="CO473" s="223" t="str">
        <f t="array" ref="CO473">IF(Z473="","",
IF(INDEX(Settings!$H:$H,MATCH(CO$1,Settings!$G:$G,0))=TRUE,
100-100*(Z473-MINIFS(Z:Z,$E:$E,$E473))/(MAXIFS(Z:Z,$E:$E,$E473)-MINIFS(Z:Z,$E:$E,$E473)),
100*(Z473-MINIFS(Z:Z,$E:$E,$E473))/(MAXIFS(Z:Z,$E:$E,$E473)-MINIFS(Z:Z,$E:$E,$E473))))</f>
        <v/>
      </c>
      <c r="CP473" s="223" t="str">
        <f t="array" ref="CP473">IF(AA473="","",
IF(INDEX(Settings!$H:$H,MATCH(CP$1,Settings!$G:$G,0))=TRUE,
100-100*(AA473-MINIFS(AA:AA,$E:$E,$E473))/(MAXIFS(AA:AA,$E:$E,$E473)-MINIFS(AA:AA,$E:$E,$E473)),
100*(AA473-MINIFS(AA:AA,$E:$E,$E473))/(MAXIFS(AA:AA,$E:$E,$E473)-MINIFS(AA:AA,$E:$E,$E473))))</f>
        <v/>
      </c>
      <c r="CQ473" s="223" t="str">
        <f t="array" ref="CQ473">IF(AB473="","",
IF(INDEX(Settings!$H:$H,MATCH(CQ$1,Settings!$G:$G,0))=TRUE,
100-100*(AB473-MINIFS(AB:AB,$E:$E,$E473))/(MAXIFS(AB:AB,$E:$E,$E473)-MINIFS(AB:AB,$E:$E,$E473)),
100*(AB473-MINIFS(AB:AB,$E:$E,$E473))/(MAXIFS(AB:AB,$E:$E,$E473)-MINIFS(AB:AB,$E:$E,$E473))))</f>
        <v/>
      </c>
      <c r="CR473" s="223" t="str">
        <f t="array" ref="CR473">IF(AC473="","",
IF(INDEX(Settings!$H:$H,MATCH(CR$1,Settings!$G:$G,0))=TRUE,
100-100*(AC473-MINIFS(AC:AC,$E:$E,$E473))/(MAXIFS(AC:AC,$E:$E,$E473)-MINIFS(AC:AC,$E:$E,$E473)),
100*(AC473-MINIFS(AC:AC,$E:$E,$E473))/(MAXIFS(AC:AC,$E:$E,$E473)-MINIFS(AC:AC,$E:$E,$E473))))</f>
        <v/>
      </c>
      <c r="CS473" s="223" t="str">
        <f t="array" ref="CS473">IF(AD473="","",
IF(INDEX(Settings!$H:$H,MATCH(CS$1,Settings!$G:$G,0))=TRUE,
100-100*(AD473-MINIFS(AD:AD,$E:$E,$E473))/(MAXIFS(AD:AD,$E:$E,$E473)-MINIFS(AD:AD,$E:$E,$E473)),
100*(AD473-MINIFS(AD:AD,$E:$E,$E473))/(MAXIFS(AD:AD,$E:$E,$E473)-MINIFS(AD:AD,$E:$E,$E473))))</f>
        <v/>
      </c>
      <c r="CT473" s="223" t="str">
        <f t="array" ref="CT473">IF(AE473="","",
IF(INDEX(Settings!$H:$H,MATCH(CT$1,Settings!$G:$G,0))=TRUE,
100-100*(AE473-MINIFS(AE:AE,$E:$E,$E473))/(MAXIFS(AE:AE,$E:$E,$E473)-MINIFS(AE:AE,$E:$E,$E473)),
100*(AE473-MINIFS(AE:AE,$E:$E,$E473))/(MAXIFS(AE:AE,$E:$E,$E473)-MINIFS(AE:AE,$E:$E,$E473))))</f>
        <v/>
      </c>
      <c r="CU473" s="223" t="str">
        <f t="array" ref="CU473">IF(AF473="","",
IF(INDEX(Settings!$H:$H,MATCH(CU$1,Settings!$G:$G,0))=TRUE,
100-100*(AF473-MINIFS(AF:AF,$E:$E,$E473))/(MAXIFS(AF:AF,$E:$E,$E473)-MINIFS(AF:AF,$E:$E,$E473)),
100*(AF473-MINIFS(AF:AF,$E:$E,$E473))/(MAXIFS(AF:AF,$E:$E,$E473)-MINIFS(AF:AF,$E:$E,$E473))))</f>
        <v/>
      </c>
      <c r="CV473" s="223" t="str">
        <f t="array" ref="CV473">IF(AG473="","",
IF(INDEX(Settings!$H:$H,MATCH(CV$1,Settings!$G:$G,0))=TRUE,
100-100*(AG473-MINIFS(AG:AG,$E:$E,$E473))/(MAXIFS(AG:AG,$E:$E,$E473)-MINIFS(AG:AG,$E:$E,$E473)),
100*(AG473-MINIFS(AG:AG,$E:$E,$E473))/(MAXIFS(AG:AG,$E:$E,$E473)-MINIFS(AG:AG,$E:$E,$E473))))</f>
        <v/>
      </c>
      <c r="CW473" s="223" t="str">
        <f t="array" ref="CW473">IF(AH473="","",
IF(INDEX(Settings!$H:$H,MATCH(CW$1,Settings!$G:$G,0))=TRUE,
100-100*(AH473-MINIFS(AH:AH,$E:$E,$E473))/(MAXIFS(AH:AH,$E:$E,$E473)-MINIFS(AH:AH,$E:$E,$E473)),
100*(AH473-MINIFS(AH:AH,$E:$E,$E473))/(MAXIFS(AH:AH,$E:$E,$E473)-MINIFS(AH:AH,$E:$E,$E473))))</f>
        <v/>
      </c>
      <c r="CX473" s="223" t="str">
        <f t="array" ref="CX473">IF(AI473="","",
IF(INDEX(Settings!$H:$H,MATCH(CX$1,Settings!$G:$G,0))=TRUE,
100-100*(AI473-MINIFS(AI:AI,$E:$E,$E473))/(MAXIFS(AI:AI,$E:$E,$E473)-MINIFS(AI:AI,$E:$E,$E473)),
100*(AI473-MINIFS(AI:AI,$E:$E,$E473))/(MAXIFS(AI:AI,$E:$E,$E473)-MINIFS(AI:AI,$E:$E,$E473))))</f>
        <v/>
      </c>
      <c r="CY473" s="223" t="str">
        <f t="array" ref="CY473">IF(AJ473="","",
IF(INDEX(Settings!$H:$H,MATCH(CY$1,Settings!$G:$G,0))=TRUE,
100-100*(AJ473-MINIFS(AJ:AJ,$E:$E,$E473))/(MAXIFS(AJ:AJ,$E:$E,$E473)-MINIFS(AJ:AJ,$E:$E,$E473)),
100*(AJ473-MINIFS(AJ:AJ,$E:$E,$E473))/(MAXIFS(AJ:AJ,$E:$E,$E473)-MINIFS(AJ:AJ,$E:$E,$E473))))</f>
        <v/>
      </c>
      <c r="CZ473" s="223" t="str">
        <f t="array" ref="CZ473">IF(AK473="","",
IF(INDEX(Settings!$H:$H,MATCH(CZ$1,Settings!$G:$G,0))=TRUE,
100-100*(AK473-MINIFS(AK:AK,$E:$E,$E473))/(MAXIFS(AK:AK,$E:$E,$E473)-MINIFS(AK:AK,$E:$E,$E473)),
100*(AK473-MINIFS(AK:AK,$E:$E,$E473))/(MAXIFS(AK:AK,$E:$E,$E473)-MINIFS(AK:AK,$E:$E,$E473))))</f>
        <v/>
      </c>
      <c r="DA473" s="223" t="str">
        <f t="array" ref="DA473">IF(AL473="","",
IF(INDEX(Settings!$H:$H,MATCH(DA$1,Settings!$G:$G,0))=TRUE,
100-100*(AL473-MINIFS(AL:AL,$E:$E,$E473))/(MAXIFS(AL:AL,$E:$E,$E473)-MINIFS(AL:AL,$E:$E,$E473)),
100*(AL473-MINIFS(AL:AL,$E:$E,$E473))/(MAXIFS(AL:AL,$E:$E,$E473)-MINIFS(AL:AL,$E:$E,$E473))))</f>
        <v/>
      </c>
      <c r="DB473" s="223" t="str">
        <f t="array" ref="DB473">IF(AM473="","",
IF(INDEX(Settings!$H:$H,MATCH(DB$1,Settings!$G:$G,0))=TRUE,
100-100*(AM473-MINIFS(AM:AM,$E:$E,$E473))/(MAXIFS(AM:AM,$E:$E,$E473)-MINIFS(AM:AM,$E:$E,$E473)),
100*(AM473-MINIFS(AM:AM,$E:$E,$E473))/(MAXIFS(AM:AM,$E:$E,$E473)-MINIFS(AM:AM,$E:$E,$E473))))</f>
        <v/>
      </c>
      <c r="DC473" s="223" t="str">
        <f t="array" ref="DC473">IF(AN473="","",
IF(INDEX(Settings!$H:$H,MATCH(DC$1,Settings!$G:$G,0))=TRUE,
100-100*(AN473-MINIFS(AN:AN,$E:$E,$E473))/(MAXIFS(AN:AN,$E:$E,$E473)-MINIFS(AN:AN,$E:$E,$E473)),
100*(AN473-MINIFS(AN:AN,$E:$E,$E473))/(MAXIFS(AN:AN,$E:$E,$E473)-MINIFS(AN:AN,$E:$E,$E473))))</f>
        <v/>
      </c>
      <c r="DD473" s="223" t="str">
        <f t="array" ref="DD473">IF(AO473="","",
IF(INDEX(Settings!$H:$H,MATCH(DD$1,Settings!$G:$G,0))=TRUE,
100-100*(AO473-MINIFS(AO:AO,$E:$E,$E473))/(MAXIFS(AO:AO,$E:$E,$E473)-MINIFS(AO:AO,$E:$E,$E473)),
100*(AO473-MINIFS(AO:AO,$E:$E,$E473))/(MAXIFS(AO:AO,$E:$E,$E473)-MINIFS(AO:AO,$E:$E,$E473))))</f>
        <v/>
      </c>
      <c r="DE473" s="223" t="str">
        <f t="array" ref="DE473">IF(AP473="","",
IF(INDEX(Settings!$H:$H,MATCH(DE$1,Settings!$G:$G,0))=TRUE,
100-100*(AP473-MINIFS(AP:AP,$E:$E,$E473))/(MAXIFS(AP:AP,$E:$E,$E473)-MINIFS(AP:AP,$E:$E,$E473)),
100*(AP473-MINIFS(AP:AP,$E:$E,$E473))/(MAXIFS(AP:AP,$E:$E,$E473)-MINIFS(AP:AP,$E:$E,$E473))))</f>
        <v/>
      </c>
      <c r="DF473" s="223" t="str">
        <f t="array" ref="DF473">IF(AQ473="","",
IF(INDEX(Settings!$H:$H,MATCH(DF$1,Settings!$G:$G,0))=TRUE,
100-100*(AQ473-MINIFS(AQ:AQ,$E:$E,$E473))/(MAXIFS(AQ:AQ,$E:$E,$E473)-MINIFS(AQ:AQ,$E:$E,$E473)),
100*(AQ473-MINIFS(AQ:AQ,$E:$E,$E473))/(MAXIFS(AQ:AQ,$E:$E,$E473)-MINIFS(AQ:AQ,$E:$E,$E473))))</f>
        <v/>
      </c>
      <c r="DG473" s="223" t="str">
        <f t="array" ref="DG473">IF(AR473="","",
IF(INDEX(Settings!$H:$H,MATCH(DG$1,Settings!$G:$G,0))=TRUE,
100-100*(AR473-MINIFS(AR:AR,$E:$E,$E473))/(MAXIFS(AR:AR,$E:$E,$E473)-MINIFS(AR:AR,$E:$E,$E473)),
100*(AR473-MINIFS(AR:AR,$E:$E,$E473))/(MAXIFS(AR:AR,$E:$E,$E473)-MINIFS(AR:AR,$E:$E,$E473))))</f>
        <v/>
      </c>
      <c r="DH473" s="223" t="str">
        <f t="array" ref="DH473">IF(AS473="","",
IF(INDEX(Settings!$H:$H,MATCH(DH$1,Settings!$G:$G,0))=TRUE,
100-100*(AS473-MINIFS(AS:AS,$E:$E,$E473))/(MAXIFS(AS:AS,$E:$E,$E473)-MINIFS(AS:AS,$E:$E,$E473)),
100*(AS473-MINIFS(AS:AS,$E:$E,$E473))/(MAXIFS(AS:AS,$E:$E,$E473)-MINIFS(AS:AS,$E:$E,$E473))))</f>
        <v/>
      </c>
      <c r="DI473" s="223" t="str">
        <f t="array" ref="DI473">IF(AT473="","",
IF(INDEX(Settings!$H:$H,MATCH(DI$1,Settings!$G:$G,0))=TRUE,
100-100*(AT473-MINIFS(AT:AT,$E:$E,$E473))/(MAXIFS(AT:AT,$E:$E,$E473)-MINIFS(AT:AT,$E:$E,$E473)),
100*(AT473-MINIFS(AT:AT,$E:$E,$E473))/(MAXIFS(AT:AT,$E:$E,$E473)-MINIFS(AT:AT,$E:$E,$E473))))</f>
        <v/>
      </c>
      <c r="DJ473" s="223" t="str">
        <f t="array" ref="DJ473">IF(AU473="","",
IF(INDEX(Settings!$H:$H,MATCH(DJ$1,Settings!$G:$G,0))=TRUE,
100-100*(AU473-MINIFS(AU:AU,$E:$E,$E473))/(MAXIFS(AU:AU,$E:$E,$E473)-MINIFS(AU:AU,$E:$E,$E473)),
100*(AU473-MINIFS(AU:AU,$E:$E,$E473))/(MAXIFS(AU:AU,$E:$E,$E473)-MINIFS(AU:AU,$E:$E,$E473))))</f>
        <v/>
      </c>
      <c r="DK473" s="223" t="str">
        <f t="array" ref="DK473">IF(AV473="","",
IF(INDEX(Settings!$H:$H,MATCH(DK$1,Settings!$G:$G,0))=TRUE,
100-100*(AV473-MINIFS(AV:AV,$E:$E,$E473))/(MAXIFS(AV:AV,$E:$E,$E473)-MINIFS(AV:AV,$E:$E,$E473)),
100*(AV473-MINIFS(AV:AV,$E:$E,$E473))/(MAXIFS(AV:AV,$E:$E,$E473)-MINIFS(AV:AV,$E:$E,$E473))))</f>
        <v/>
      </c>
      <c r="DL473" s="223" t="str">
        <f t="array" ref="DL473">IF(AW473="","",
IF(INDEX(Settings!$H:$H,MATCH(DL$1,Settings!$G:$G,0))=TRUE,
100-100*(AW473-MINIFS(AW:AW,$E:$E,$E473))/(MAXIFS(AW:AW,$E:$E,$E473)-MINIFS(AW:AW,$E:$E,$E473)),
100*(AW473-MINIFS(AW:AW,$E:$E,$E473))/(MAXIFS(AW:AW,$E:$E,$E473)-MINIFS(AW:AW,$E:$E,$E473))))</f>
        <v/>
      </c>
      <c r="DM473" s="223" t="str">
        <f t="array" ref="DM473">IF(AX473="","",
IF(INDEX(Settings!$H:$H,MATCH(DM$1,Settings!$G:$G,0))=TRUE,
100-100*(AX473-MINIFS(AX:AX,$E:$E,$E473))/(MAXIFS(AX:AX,$E:$E,$E473)-MINIFS(AX:AX,$E:$E,$E473)),
100*(AX473-MINIFS(AX:AX,$E:$E,$E473))/(MAXIFS(AX:AX,$E:$E,$E473)-MINIFS(AX:AX,$E:$E,$E473))))</f>
        <v/>
      </c>
      <c r="DN473" s="223" t="str">
        <f t="array" ref="DN473">IF(AY473="","",
IF(INDEX(Settings!$H:$H,MATCH(DN$1,Settings!$G:$G,0))=TRUE,
100-100*(AY473-MINIFS(AY:AY,$E:$E,$E473))/(MAXIFS(AY:AY,$E:$E,$E473)-MINIFS(AY:AY,$E:$E,$E473)),
100*(AY473-MINIFS(AY:AY,$E:$E,$E473))/(MAXIFS(AY:AY,$E:$E,$E473)-MINIFS(AY:AY,$E:$E,$E473))))</f>
        <v/>
      </c>
      <c r="DO473" s="223" t="str">
        <f t="array" ref="DO473">IF(AZ473="","",
IF(INDEX(Settings!$H:$H,MATCH(DO$1,Settings!$G:$G,0))=TRUE,
100-100*(AZ473-MINIFS(AZ:AZ,$E:$E,$E473))/(MAXIFS(AZ:AZ,$E:$E,$E473)-MINIFS(AZ:AZ,$E:$E,$E473)),
100*(AZ473-MINIFS(AZ:AZ,$E:$E,$E473))/(MAXIFS(AZ:AZ,$E:$E,$E473)-MINIFS(AZ:AZ,$E:$E,$E473))))</f>
        <v/>
      </c>
      <c r="DP473" s="223" t="str">
        <f t="array" ref="DP473">IF(BA473="","",
IF(INDEX(Settings!$H:$H,MATCH(DP$1,Settings!$G:$G,0))=TRUE,
100-100*(BA473-MINIFS(BA:BA,$E:$E,$E473))/(MAXIFS(BA:BA,$E:$E,$E473)-MINIFS(BA:BA,$E:$E,$E473)),
100*(BA473-MINIFS(BA:BA,$E:$E,$E473))/(MAXIFS(BA:BA,$E:$E,$E473)-MINIFS(BA:BA,$E:$E,$E473))))</f>
        <v/>
      </c>
      <c r="DQ473" s="223" t="str">
        <f t="array" ref="DQ473">IF(BB473="","",
IF(INDEX(Settings!$H:$H,MATCH(DQ$1,Settings!$G:$G,0))=TRUE,
100-100*(BB473-MINIFS(BB:BB,$E:$E,$E473))/(MAXIFS(BB:BB,$E:$E,$E473)-MINIFS(BB:BB,$E:$E,$E473)),
100*(BB473-MINIFS(BB:BB,$E:$E,$E473))/(MAXIFS(BB:BB,$E:$E,$E473)-MINIFS(BB:BB,$E:$E,$E473))))</f>
        <v/>
      </c>
      <c r="DR473" s="223" t="str">
        <f t="array" ref="DR473">IF(BC473="","",
IF(INDEX(Settings!$H:$H,MATCH(DR$1,Settings!$G:$G,0))=TRUE,
100-100*(BC473-MINIFS(BC:BC,$E:$E,$E473))/(MAXIFS(BC:BC,$E:$E,$E473)-MINIFS(BC:BC,$E:$E,$E473)),
100*(BC473-MINIFS(BC:BC,$E:$E,$E473))/(MAXIFS(BC:BC,$E:$E,$E473)-MINIFS(BC:BC,$E:$E,$E473))))</f>
        <v/>
      </c>
      <c r="DS473" s="223" t="str">
        <f t="array" ref="DS473">IF(BD473="","",
IF(INDEX(Settings!$H:$H,MATCH(DS$1,Settings!$G:$G,0))=TRUE,
100-100*(BD473-MINIFS(BD:BD,$E:$E,$E473))/(MAXIFS(BD:BD,$E:$E,$E473)-MINIFS(BD:BD,$E:$E,$E473)),
100*(BD473-MINIFS(BD:BD,$E:$E,$E473))/(MAXIFS(BD:BD,$E:$E,$E473)-MINIFS(BD:BD,$E:$E,$E473))))</f>
        <v/>
      </c>
      <c r="DT473" s="223" t="str">
        <f t="array" ref="DT473">IF(BE473="","",
IF(INDEX(Settings!$H:$H,MATCH(DT$1,Settings!$G:$G,0))=TRUE,
100-100*(BE473-MINIFS(BE:BE,$E:$E,$E473))/(MAXIFS(BE:BE,$E:$E,$E473)-MINIFS(BE:BE,$E:$E,$E473)),
100*(BE473-MINIFS(BE:BE,$E:$E,$E473))/(MAXIFS(BE:BE,$E:$E,$E473)-MINIFS(BE:BE,$E:$E,$E473))))</f>
        <v/>
      </c>
      <c r="DU473" s="223" t="str">
        <f t="array" ref="DU473">IF(BF473="","",
IF(INDEX(Settings!$H:$H,MATCH(DU$1,Settings!$G:$G,0))=TRUE,
100-100*(BF473-MINIFS(BF:BF,$E:$E,$E473))/(MAXIFS(BF:BF,$E:$E,$E473)-MINIFS(BF:BF,$E:$E,$E473)),
100*(BF473-MINIFS(BF:BF,$E:$E,$E473))/(MAXIFS(BF:BF,$E:$E,$E473)-MINIFS(BF:BF,$E:$E,$E473))))</f>
        <v/>
      </c>
      <c r="DV473" s="223" t="str">
        <f t="array" ref="DV473">IF(BG473="","",
IF(INDEX(Settings!$H:$H,MATCH(DV$1,Settings!$G:$G,0))=TRUE,
100-100*(BG473-MINIFS(BG:BG,$E:$E,$E473))/(MAXIFS(BG:BG,$E:$E,$E473)-MINIFS(BG:BG,$E:$E,$E473)),
100*(BG473-MINIFS(BG:BG,$E:$E,$E473))/(MAXIFS(BG:BG,$E:$E,$E473)-MINIFS(BG:BG,$E:$E,$E473))))</f>
        <v/>
      </c>
      <c r="DW473" s="223" t="str">
        <f t="array" ref="DW473">IF(BH473="","",
IF(INDEX(Settings!$H:$H,MATCH(DW$1,Settings!$G:$G,0))=TRUE,
100-100*(BH473-MINIFS(BH:BH,$E:$E,$E473))/(MAXIFS(BH:BH,$E:$E,$E473)-MINIFS(BH:BH,$E:$E,$E473)),
100*(BH473-MINIFS(BH:BH,$E:$E,$E473))/(MAXIFS(BH:BH,$E:$E,$E473)-MINIFS(BH:BH,$E:$E,$E473))))</f>
        <v/>
      </c>
      <c r="DX473" s="223" t="str">
        <f t="array" ref="DX473">IF(BI473="","",
IF(INDEX(Settings!$H:$H,MATCH(DX$1,Settings!$G:$G,0))=TRUE,
100-100*(BI473-MINIFS(BI:BI,$E:$E,$E473))/(MAXIFS(BI:BI,$E:$E,$E473)-MINIFS(BI:BI,$E:$E,$E473)),
100*(BI473-MINIFS(BI:BI,$E:$E,$E473))/(MAXIFS(BI:BI,$E:$E,$E473)-MINIFS(BI:BI,$E:$E,$E473))))</f>
        <v/>
      </c>
      <c r="DY473" s="223" t="str">
        <f t="array" ref="DY473">IF(BJ473="","",
IF(INDEX(Settings!$H:$H,MATCH(DY$1,Settings!$G:$G,0))=TRUE,
100-100*(BJ473-MINIFS(BJ:BJ,$E:$E,$E473))/(MAXIFS(BJ:BJ,$E:$E,$E473)-MINIFS(BJ:BJ,$E:$E,$E473)),
100*(BJ473-MINIFS(BJ:BJ,$E:$E,$E473))/(MAXIFS(BJ:BJ,$E:$E,$E473)-MINIFS(BJ:BJ,$E:$E,$E473))))</f>
        <v/>
      </c>
      <c r="DZ473" s="225"/>
      <c r="EA473" s="225"/>
      <c r="EB473" s="225" t="str">
        <f t="shared" si="8"/>
        <v/>
      </c>
      <c r="EC473" s="225" t="str">
        <f t="shared" si="9"/>
        <v/>
      </c>
      <c r="ED473" s="225" t="str">
        <f t="shared" si="10"/>
        <v/>
      </c>
      <c r="EE473" s="225" t="str">
        <f t="shared" si="11"/>
        <v/>
      </c>
      <c r="EF473" s="225" t="str">
        <f t="shared" si="12"/>
        <v/>
      </c>
      <c r="EG473" s="225" t="str">
        <f t="shared" si="13"/>
        <v/>
      </c>
      <c r="EH473" s="225"/>
      <c r="EI473" s="225"/>
      <c r="EJ473" s="225"/>
      <c r="EK473" s="225"/>
      <c r="EL473" s="225"/>
      <c r="EM473" s="225"/>
    </row>
    <row r="474">
      <c r="A474" s="231"/>
      <c r="B474" s="231"/>
      <c r="C474" s="231"/>
      <c r="D474" s="231" t="str">
        <f t="array" ref="D474">IFERROR(INDEX(Profiles!$B:$B,MATCH($A474,Profiles!$A:$A,0)),"")</f>
        <v/>
      </c>
      <c r="E474" s="231"/>
      <c r="F474" s="231"/>
      <c r="G474" s="231"/>
      <c r="H474" s="231"/>
      <c r="I474" s="231" t="str">
        <f>IF(A474="","",IF(Settings!$N$3="DATE",F474&amp;": "&amp;TEXT(B474,"M/DD/YY"),F474&amp;": "&amp;H474))</f>
        <v/>
      </c>
      <c r="J474" s="231"/>
      <c r="K474" s="231"/>
      <c r="L474" s="231"/>
      <c r="M474" s="232" t="str">
        <f t="shared" si="14"/>
        <v/>
      </c>
      <c r="N474" s="231"/>
      <c r="O474" s="231"/>
      <c r="P474" s="231"/>
      <c r="Q474" s="231"/>
      <c r="R474" s="231"/>
      <c r="S474" s="230" t="str">
        <f>IFERROR(VLOOKUP(AF474, 'YOYO IR Scores'!A:C, 3, FALSE), "")
</f>
        <v/>
      </c>
      <c r="T474" s="231"/>
      <c r="U474" s="231"/>
      <c r="V474" s="231"/>
      <c r="W474" s="231"/>
      <c r="X474" s="233" t="str">
        <f t="shared" si="4"/>
        <v/>
      </c>
      <c r="Y474" s="234" t="str">
        <f t="shared" si="5"/>
        <v/>
      </c>
      <c r="Z474" s="234" t="str">
        <f t="shared" si="6"/>
        <v/>
      </c>
      <c r="AA474" s="233" t="str">
        <f t="shared" si="7"/>
        <v/>
      </c>
      <c r="AB474" s="232"/>
      <c r="AC474" s="232"/>
      <c r="AD474" s="232"/>
      <c r="AE474" s="232" t="str">
        <f>IFERROR(VLOOKUP(AF474, 'YOYO IR Scores'!A:C, 2, FALSE), "")</f>
        <v/>
      </c>
      <c r="AF474" s="232"/>
      <c r="AG474" s="232"/>
      <c r="AH474" s="232"/>
      <c r="AI474" s="232"/>
      <c r="AJ474" s="232"/>
      <c r="AK474" s="232"/>
      <c r="AL474" s="232"/>
      <c r="AM474" s="232"/>
      <c r="AN474" s="232"/>
      <c r="AO474" s="232"/>
      <c r="AP474" s="232"/>
      <c r="AQ474" s="232"/>
      <c r="AR474" s="232"/>
      <c r="AS474" s="232"/>
      <c r="AT474" s="232"/>
      <c r="AU474" s="232"/>
      <c r="AV474" s="232"/>
      <c r="AW474" s="232"/>
      <c r="AX474" s="232"/>
      <c r="AY474" s="232"/>
      <c r="AZ474" s="232"/>
      <c r="BA474" s="232"/>
      <c r="BB474" s="232"/>
      <c r="BC474" s="232"/>
      <c r="BD474" s="232"/>
      <c r="BE474" s="232"/>
      <c r="BF474" s="232"/>
      <c r="BG474" s="232"/>
      <c r="BH474" s="232"/>
      <c r="BI474" s="232"/>
      <c r="BJ474" s="232"/>
      <c r="BK474" s="232" t="str">
        <f t="array" ref="BK474">IF(J474="","",
IF(INDEX(Settings!$H:$H,MATCH(BY$1,Settings!$G:$G,0))=TRUE,
100-100*(J474-MIN(J:J))/(MAX(J:J)-MIN(J:J)),
100*(J474-MIN(J:J))/(MAX(J:J)-MIN(J:J))))</f>
        <v/>
      </c>
      <c r="BL474" s="232" t="str">
        <f t="array" ref="BL474">IF(J474="","",
IF(INDEX(Settings!$H:$H,MATCH(BY$1,Settings!$G:$G,0))=TRUE,
100-100*(J474-MINIFS(J:J,$E:$E,$E474))/(MAXIFS(J:J,$E:$E,$E474)-MINIFS(J:J,$E:$E,$E474)),
100*(J474-MINIFS(J:J,$E:$E,$E474))/(MAXIFS(J:J,$E:$E,$E474)-MINIFS(J:J,$E:$E,$E474))))</f>
        <v/>
      </c>
      <c r="BM474" s="232" t="str">
        <f t="array" ref="BM474">IF(J474="","",
IF(INDEX(Settings!$H:$H,MATCH(BY$1,Settings!$G:$G,0))=TRUE,
100-100*(J474-MINIFS(J:J,$E:$E,$E474,$I:$I,$I474))/(MAXIFS(J:J,$E:$E,$E474,$I:$I,$I474)-MINIFS(J:J,$E:$E,$E474,$I:$I,$I474)),
100*(J474-MINIFS(J:J,$E:$E,$E474,$I:$I,$I474))/(MAXIFS(J:J,$E:$E,$E474,$I:$I,$I474)-MINIFS(J:J,$E:$E,$E474,$I:$I,$I474))))</f>
        <v/>
      </c>
      <c r="BN474" s="231" t="str">
        <f t="array" ref="BN474">IF(J474="","",
IF(INDEX(Settings!$H:$H,MATCH(BY$1,Settings!$G:$G,0))=TRUE,
100-100*PERCENTRANK(J:J,J474),
100*PERCENTRANK(J:J,J474)))</f>
        <v/>
      </c>
      <c r="BO474" s="231" t="str">
        <f>IFERROR(__xludf.DUMMYFUNCTION("IF(J474="""","""",
IF(INDEX(Settings!$H:$H,MATCH(BY$1,Settings!$G:$G,0))=TRUE,
100-100*PERCENTRANK(FILTER(J:J,$E:$E=$E474),J474),
100*PERCENTRANK(FILTER(J:J,$E:$E=$E474),J474)))"),"")</f>
        <v/>
      </c>
      <c r="BP474" s="231" t="str">
        <f>IFERROR(__xludf.DUMMYFUNCTION("IF(J474="""","""",
IF(INDEX(Settings!$H:$H,MATCH(BY$1,Settings!$G:$G,0))=TRUE,
100-100*PERCENTRANK(FILTER(J:J,$E:$E=$E474,$I:$I=$I474),J474),
100*PERCENTRANK(FILTER(J:J,$E:$E=$E474,$I:$I=$I474),J474)))"),"")</f>
        <v/>
      </c>
      <c r="BQ474" s="233" t="str">
        <f t="array" ref="BQ474">IF(J474="","",
IF(INDEX(Settings!$H:$H,MATCH(BY$1,Settings!$G:$G,0))=TRUE,
-1*(J474-AVERAGE(J:J))/STDEV(J:J),
(J474-AVERAGE(J:J))/STDEV(J:J)))</f>
        <v/>
      </c>
      <c r="BR474" s="233" t="str">
        <f>IFERROR(__xludf.DUMMYFUNCTION("IF(J474="""","""",
IF(INDEX(Settings!$H:$H,MATCH(BY$1,Settings!$G:$G,0))=TRUE,
-1*(J474-AVERAGEIFS(J:J,$E:$E,$E474))/STDEV(FILTER(J:J,$E:$E=$E474)),
(J474-AVERAGEIFS(J:J,$E:$E,$E474))/STDEV(FILTER(J:J,$E:$E=$E474))))"),"")</f>
        <v/>
      </c>
      <c r="BS474" s="233"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1"/>
      <c r="BX474" s="231"/>
      <c r="BY474" s="232" t="str">
        <f t="array" ref="BY474">IF(J474="","",
IF(INDEX(Settings!$H:$H,MATCH(BY$1,Settings!$G:$G,0))=TRUE,
100-100*(J474-MINIFS(J:J,$E:$E,$E474))/(MAXIFS(J:J,$E:$E,$E474)-MINIFS(J:J,$E:$E,$E474)),
100*(J474-MINIFS(J:J,$E:$E,$E474))/(MAXIFS(J:J,$E:$E,$E474)-MINIFS(J:J,$E:$E,$E474))))</f>
        <v/>
      </c>
      <c r="BZ474" s="232" t="str">
        <f t="array" ref="BZ474">IF(K474="","",
IF(INDEX(Settings!$H:$H,MATCH(BZ$1,Settings!$G:$G,0))=TRUE,
100-100*(K474-MINIFS(K:K,$E:$E,$E474))/(MAXIFS(K:K,$E:$E,$E474)-MINIFS(K:K,$E:$E,$E474)),
100*(K474-MINIFS(K:K,$E:$E,$E474))/(MAXIFS(K:K,$E:$E,$E474)-MINIFS(K:K,$E:$E,$E474))))</f>
        <v/>
      </c>
      <c r="CA474" s="232" t="str">
        <f t="array" ref="CA474">IF(L474="","",
IF(INDEX(Settings!$H:$H,MATCH(CA$1,Settings!$G:$G,0))=TRUE,
100-100*(L474-MINIFS(L:L,$E:$E,$E474))/(MAXIFS(L:L,$E:$E,$E474)-MINIFS(L:L,$E:$E,$E474)),
100*(L474-MINIFS(L:L,$E:$E,$E474))/(MAXIFS(L:L,$E:$E,$E474)-MINIFS(L:L,$E:$E,$E474))))</f>
        <v/>
      </c>
      <c r="CB474" s="232" t="str">
        <f t="array" ref="CB474">IF(M474="","",
IF(INDEX(Settings!$H:$H,MATCH(CB$1,Settings!$G:$G,0))=TRUE,
100-100*(M474-MINIFS(M:M,$E:$E,$E474))/(MAXIFS(M:M,$E:$E,$E474)-MINIFS(M:M,$E:$E,$E474)),
100*(M474-MINIFS(M:M,$E:$E,$E474))/(MAXIFS(M:M,$E:$E,$E474)-MINIFS(M:M,$E:$E,$E474))))</f>
        <v/>
      </c>
      <c r="CC474" s="232" t="str">
        <f t="array" ref="CC474">IF(N474="","",
IF(INDEX(Settings!$H:$H,MATCH(CC$1,Settings!$G:$G,0))=TRUE,
100-100*(N474-MINIFS(N:N,$E:$E,$E474))/(MAXIFS(N:N,$E:$E,$E474)-MINIFS(N:N,$E:$E,$E474)),
100*(N474-MINIFS(N:N,$E:$E,$E474))/(MAXIFS(N:N,$E:$E,$E474)-MINIFS(N:N,$E:$E,$E474))))</f>
        <v/>
      </c>
      <c r="CD474" s="232" t="str">
        <f t="array" ref="CD474">IF(O474="","",
IF(INDEX(Settings!$H:$H,MATCH(CD$1,Settings!$G:$G,0))=TRUE,
100-100*(O474-MINIFS(O:O,$E:$E,$E474))/(MAXIFS(O:O,$E:$E,$E474)-MINIFS(O:O,$E:$E,$E474)),
100*(O474-MINIFS(O:O,$E:$E,$E474))/(MAXIFS(O:O,$E:$E,$E474)-MINIFS(O:O,$E:$E,$E474))))</f>
        <v/>
      </c>
      <c r="CE474" s="232" t="str">
        <f t="array" ref="CE474">IF(P474="","",
IF(INDEX(Settings!$H:$H,MATCH(CE$1,Settings!$G:$G,0))=TRUE,
100-100*(P474-MINIFS(P:P,$E:$E,$E474))/(MAXIFS(P:P,$E:$E,$E474)-MINIFS(P:P,$E:$E,$E474)),
100*(P474-MINIFS(P:P,$E:$E,$E474))/(MAXIFS(P:P,$E:$E,$E474)-MINIFS(P:P,$E:$E,$E474))))</f>
        <v/>
      </c>
      <c r="CF474" s="232" t="str">
        <f t="array" ref="CF474">IF(Q474="","",
IF(INDEX(Settings!$H:$H,MATCH(CF$1,Settings!$G:$G,0))=TRUE,
100-100*(Q474-MINIFS(Q:Q,$E:$E,$E474))/(MAXIFS(Q:Q,$E:$E,$E474)-MINIFS(Q:Q,$E:$E,$E474)),
100*(Q474-MINIFS(Q:Q,$E:$E,$E474))/(MAXIFS(Q:Q,$E:$E,$E474)-MINIFS(Q:Q,$E:$E,$E474))))</f>
        <v/>
      </c>
      <c r="CG474" s="232" t="str">
        <f t="array" ref="CG474">IF(R474="","",
IF(INDEX(Settings!$H:$H,MATCH(CG$1,Settings!$G:$G,0))=TRUE,
100-100*(R474-MINIFS(R:R,$E:$E,$E474))/(MAXIFS(R:R,$E:$E,$E474)-MINIFS(R:R,$E:$E,$E474)),
100*(R474-MINIFS(R:R,$E:$E,$E474))/(MAXIFS(R:R,$E:$E,$E474)-MINIFS(R:R,$E:$E,$E474))))</f>
        <v/>
      </c>
      <c r="CH474" s="232" t="str">
        <f t="array" ref="CH474">IF(S474="","",
IF(INDEX(Settings!$H:$H,MATCH(CH$1,Settings!$G:$G,0))=TRUE,
100-100*(S474-MINIFS(S:S,$E:$E,$E474))/(MAXIFS(S:S,$E:$E,$E474)-MINIFS(S:S,$E:$E,$E474)),
100*(S474-MINIFS(S:S,$E:$E,$E474))/(MAXIFS(S:S,$E:$E,$E474)-MINIFS(S:S,$E:$E,$E474))))</f>
        <v/>
      </c>
      <c r="CI474" s="232" t="str">
        <f t="array" ref="CI474">IF(T474="","",
IF(INDEX(Settings!$H:$H,MATCH(CI$1,Settings!$G:$G,0))=TRUE,
100-100*(T474-MINIFS(T:T,$E:$E,$E474))/(MAXIFS(T:T,$E:$E,$E474)-MINIFS(T:T,$E:$E,$E474)),
100*(T474-MINIFS(T:T,$E:$E,$E474))/(MAXIFS(T:T,$E:$E,$E474)-MINIFS(T:T,$E:$E,$E474))))</f>
        <v/>
      </c>
      <c r="CJ474" s="232" t="str">
        <f t="array" ref="CJ474">IF(U474="","",
IF(INDEX(Settings!$H:$H,MATCH(CJ$1,Settings!$G:$G,0))=TRUE,
100-100*(U474-MINIFS(U:U,$E:$E,$E474))/(MAXIFS(U:U,$E:$E,$E474)-MINIFS(U:U,$E:$E,$E474)),
100*(U474-MINIFS(U:U,$E:$E,$E474))/(MAXIFS(U:U,$E:$E,$E474)-MINIFS(U:U,$E:$E,$E474))))</f>
        <v/>
      </c>
      <c r="CK474" s="232" t="str">
        <f t="array" ref="CK474">IF(V474="","",
IF(INDEX(Settings!$H:$H,MATCH(CK$1,Settings!$G:$G,0))=TRUE,
100-100*(V474-MINIFS(V:V,$E:$E,$E474))/(MAXIFS(V:V,$E:$E,$E474)-MINIFS(V:V,$E:$E,$E474)),
100*(V474-MINIFS(V:V,$E:$E,$E474))/(MAXIFS(V:V,$E:$E,$E474)-MINIFS(V:V,$E:$E,$E474))))</f>
        <v/>
      </c>
      <c r="CL474" s="232" t="str">
        <f t="array" ref="CL474">IF(W474="","",
IF(INDEX(Settings!$H:$H,MATCH(CL$1,Settings!$G:$G,0))=TRUE,
100-100*(W474-MINIFS(W:W,$E:$E,$E474))/(MAXIFS(W:W,$E:$E,$E474)-MINIFS(W:W,$E:$E,$E474)),
100*(W474-MINIFS(W:W,$E:$E,$E474))/(MAXIFS(W:W,$E:$E,$E474)-MINIFS(W:W,$E:$E,$E474))))</f>
        <v/>
      </c>
      <c r="CM474" s="232" t="str">
        <f t="array" ref="CM474">IF(X474="","",
IF(INDEX(Settings!$H:$H,MATCH(CM$1,Settings!$G:$G,0))=TRUE,
100-100*(X474-MINIFS(X:X,$E:$E,$E474))/(MAXIFS(X:X,$E:$E,$E474)-MINIFS(X:X,$E:$E,$E474)),
100*(X474-MINIFS(X:X,$E:$E,$E474))/(MAXIFS(X:X,$E:$E,$E474)-MINIFS(X:X,$E:$E,$E474))))</f>
        <v/>
      </c>
      <c r="CN474" s="232" t="str">
        <f t="array" ref="CN474">IF(Y474="","",
IF(INDEX(Settings!$H:$H,MATCH(CN$1,Settings!$G:$G,0))=TRUE,
100-100*(Y474-MINIFS(Y:Y,$E:$E,$E474))/(MAXIFS(Y:Y,$E:$E,$E474)-MINIFS(Y:Y,$E:$E,$E474)),
100*(Y474-MINIFS(Y:Y,$E:$E,$E474))/(MAXIFS(Y:Y,$E:$E,$E474)-MINIFS(Y:Y,$E:$E,$E474))))</f>
        <v/>
      </c>
      <c r="CO474" s="232" t="str">
        <f t="array" ref="CO474">IF(Z474="","",
IF(INDEX(Settings!$H:$H,MATCH(CO$1,Settings!$G:$G,0))=TRUE,
100-100*(Z474-MINIFS(Z:Z,$E:$E,$E474))/(MAXIFS(Z:Z,$E:$E,$E474)-MINIFS(Z:Z,$E:$E,$E474)),
100*(Z474-MINIFS(Z:Z,$E:$E,$E474))/(MAXIFS(Z:Z,$E:$E,$E474)-MINIFS(Z:Z,$E:$E,$E474))))</f>
        <v/>
      </c>
      <c r="CP474" s="232" t="str">
        <f t="array" ref="CP474">IF(AA474="","",
IF(INDEX(Settings!$H:$H,MATCH(CP$1,Settings!$G:$G,0))=TRUE,
100-100*(AA474-MINIFS(AA:AA,$E:$E,$E474))/(MAXIFS(AA:AA,$E:$E,$E474)-MINIFS(AA:AA,$E:$E,$E474)),
100*(AA474-MINIFS(AA:AA,$E:$E,$E474))/(MAXIFS(AA:AA,$E:$E,$E474)-MINIFS(AA:AA,$E:$E,$E474))))</f>
        <v/>
      </c>
      <c r="CQ474" s="232" t="str">
        <f t="array" ref="CQ474">IF(AB474="","",
IF(INDEX(Settings!$H:$H,MATCH(CQ$1,Settings!$G:$G,0))=TRUE,
100-100*(AB474-MINIFS(AB:AB,$E:$E,$E474))/(MAXIFS(AB:AB,$E:$E,$E474)-MINIFS(AB:AB,$E:$E,$E474)),
100*(AB474-MINIFS(AB:AB,$E:$E,$E474))/(MAXIFS(AB:AB,$E:$E,$E474)-MINIFS(AB:AB,$E:$E,$E474))))</f>
        <v/>
      </c>
      <c r="CR474" s="232" t="str">
        <f t="array" ref="CR474">IF(AC474="","",
IF(INDEX(Settings!$H:$H,MATCH(CR$1,Settings!$G:$G,0))=TRUE,
100-100*(AC474-MINIFS(AC:AC,$E:$E,$E474))/(MAXIFS(AC:AC,$E:$E,$E474)-MINIFS(AC:AC,$E:$E,$E474)),
100*(AC474-MINIFS(AC:AC,$E:$E,$E474))/(MAXIFS(AC:AC,$E:$E,$E474)-MINIFS(AC:AC,$E:$E,$E474))))</f>
        <v/>
      </c>
      <c r="CS474" s="232" t="str">
        <f t="array" ref="CS474">IF(AD474="","",
IF(INDEX(Settings!$H:$H,MATCH(CS$1,Settings!$G:$G,0))=TRUE,
100-100*(AD474-MINIFS(AD:AD,$E:$E,$E474))/(MAXIFS(AD:AD,$E:$E,$E474)-MINIFS(AD:AD,$E:$E,$E474)),
100*(AD474-MINIFS(AD:AD,$E:$E,$E474))/(MAXIFS(AD:AD,$E:$E,$E474)-MINIFS(AD:AD,$E:$E,$E474))))</f>
        <v/>
      </c>
      <c r="CT474" s="232" t="str">
        <f t="array" ref="CT474">IF(AE474="","",
IF(INDEX(Settings!$H:$H,MATCH(CT$1,Settings!$G:$G,0))=TRUE,
100-100*(AE474-MINIFS(AE:AE,$E:$E,$E474))/(MAXIFS(AE:AE,$E:$E,$E474)-MINIFS(AE:AE,$E:$E,$E474)),
100*(AE474-MINIFS(AE:AE,$E:$E,$E474))/(MAXIFS(AE:AE,$E:$E,$E474)-MINIFS(AE:AE,$E:$E,$E474))))</f>
        <v/>
      </c>
      <c r="CU474" s="232" t="str">
        <f t="array" ref="CU474">IF(AF474="","",
IF(INDEX(Settings!$H:$H,MATCH(CU$1,Settings!$G:$G,0))=TRUE,
100-100*(AF474-MINIFS(AF:AF,$E:$E,$E474))/(MAXIFS(AF:AF,$E:$E,$E474)-MINIFS(AF:AF,$E:$E,$E474)),
100*(AF474-MINIFS(AF:AF,$E:$E,$E474))/(MAXIFS(AF:AF,$E:$E,$E474)-MINIFS(AF:AF,$E:$E,$E474))))</f>
        <v/>
      </c>
      <c r="CV474" s="232" t="str">
        <f t="array" ref="CV474">IF(AG474="","",
IF(INDEX(Settings!$H:$H,MATCH(CV$1,Settings!$G:$G,0))=TRUE,
100-100*(AG474-MINIFS(AG:AG,$E:$E,$E474))/(MAXIFS(AG:AG,$E:$E,$E474)-MINIFS(AG:AG,$E:$E,$E474)),
100*(AG474-MINIFS(AG:AG,$E:$E,$E474))/(MAXIFS(AG:AG,$E:$E,$E474)-MINIFS(AG:AG,$E:$E,$E474))))</f>
        <v/>
      </c>
      <c r="CW474" s="232" t="str">
        <f t="array" ref="CW474">IF(AH474="","",
IF(INDEX(Settings!$H:$H,MATCH(CW$1,Settings!$G:$G,0))=TRUE,
100-100*(AH474-MINIFS(AH:AH,$E:$E,$E474))/(MAXIFS(AH:AH,$E:$E,$E474)-MINIFS(AH:AH,$E:$E,$E474)),
100*(AH474-MINIFS(AH:AH,$E:$E,$E474))/(MAXIFS(AH:AH,$E:$E,$E474)-MINIFS(AH:AH,$E:$E,$E474))))</f>
        <v/>
      </c>
      <c r="CX474" s="232" t="str">
        <f t="array" ref="CX474">IF(AI474="","",
IF(INDEX(Settings!$H:$H,MATCH(CX$1,Settings!$G:$G,0))=TRUE,
100-100*(AI474-MINIFS(AI:AI,$E:$E,$E474))/(MAXIFS(AI:AI,$E:$E,$E474)-MINIFS(AI:AI,$E:$E,$E474)),
100*(AI474-MINIFS(AI:AI,$E:$E,$E474))/(MAXIFS(AI:AI,$E:$E,$E474)-MINIFS(AI:AI,$E:$E,$E474))))</f>
        <v/>
      </c>
      <c r="CY474" s="232" t="str">
        <f t="array" ref="CY474">IF(AJ474="","",
IF(INDEX(Settings!$H:$H,MATCH(CY$1,Settings!$G:$G,0))=TRUE,
100-100*(AJ474-MINIFS(AJ:AJ,$E:$E,$E474))/(MAXIFS(AJ:AJ,$E:$E,$E474)-MINIFS(AJ:AJ,$E:$E,$E474)),
100*(AJ474-MINIFS(AJ:AJ,$E:$E,$E474))/(MAXIFS(AJ:AJ,$E:$E,$E474)-MINIFS(AJ:AJ,$E:$E,$E474))))</f>
        <v/>
      </c>
      <c r="CZ474" s="232" t="str">
        <f t="array" ref="CZ474">IF(AK474="","",
IF(INDEX(Settings!$H:$H,MATCH(CZ$1,Settings!$G:$G,0))=TRUE,
100-100*(AK474-MINIFS(AK:AK,$E:$E,$E474))/(MAXIFS(AK:AK,$E:$E,$E474)-MINIFS(AK:AK,$E:$E,$E474)),
100*(AK474-MINIFS(AK:AK,$E:$E,$E474))/(MAXIFS(AK:AK,$E:$E,$E474)-MINIFS(AK:AK,$E:$E,$E474))))</f>
        <v/>
      </c>
      <c r="DA474" s="232" t="str">
        <f t="array" ref="DA474">IF(AL474="","",
IF(INDEX(Settings!$H:$H,MATCH(DA$1,Settings!$G:$G,0))=TRUE,
100-100*(AL474-MINIFS(AL:AL,$E:$E,$E474))/(MAXIFS(AL:AL,$E:$E,$E474)-MINIFS(AL:AL,$E:$E,$E474)),
100*(AL474-MINIFS(AL:AL,$E:$E,$E474))/(MAXIFS(AL:AL,$E:$E,$E474)-MINIFS(AL:AL,$E:$E,$E474))))</f>
        <v/>
      </c>
      <c r="DB474" s="232" t="str">
        <f t="array" ref="DB474">IF(AM474="","",
IF(INDEX(Settings!$H:$H,MATCH(DB$1,Settings!$G:$G,0))=TRUE,
100-100*(AM474-MINIFS(AM:AM,$E:$E,$E474))/(MAXIFS(AM:AM,$E:$E,$E474)-MINIFS(AM:AM,$E:$E,$E474)),
100*(AM474-MINIFS(AM:AM,$E:$E,$E474))/(MAXIFS(AM:AM,$E:$E,$E474)-MINIFS(AM:AM,$E:$E,$E474))))</f>
        <v/>
      </c>
      <c r="DC474" s="232" t="str">
        <f t="array" ref="DC474">IF(AN474="","",
IF(INDEX(Settings!$H:$H,MATCH(DC$1,Settings!$G:$G,0))=TRUE,
100-100*(AN474-MINIFS(AN:AN,$E:$E,$E474))/(MAXIFS(AN:AN,$E:$E,$E474)-MINIFS(AN:AN,$E:$E,$E474)),
100*(AN474-MINIFS(AN:AN,$E:$E,$E474))/(MAXIFS(AN:AN,$E:$E,$E474)-MINIFS(AN:AN,$E:$E,$E474))))</f>
        <v/>
      </c>
      <c r="DD474" s="232" t="str">
        <f t="array" ref="DD474">IF(AO474="","",
IF(INDEX(Settings!$H:$H,MATCH(DD$1,Settings!$G:$G,0))=TRUE,
100-100*(AO474-MINIFS(AO:AO,$E:$E,$E474))/(MAXIFS(AO:AO,$E:$E,$E474)-MINIFS(AO:AO,$E:$E,$E474)),
100*(AO474-MINIFS(AO:AO,$E:$E,$E474))/(MAXIFS(AO:AO,$E:$E,$E474)-MINIFS(AO:AO,$E:$E,$E474))))</f>
        <v/>
      </c>
      <c r="DE474" s="232" t="str">
        <f t="array" ref="DE474">IF(AP474="","",
IF(INDEX(Settings!$H:$H,MATCH(DE$1,Settings!$G:$G,0))=TRUE,
100-100*(AP474-MINIFS(AP:AP,$E:$E,$E474))/(MAXIFS(AP:AP,$E:$E,$E474)-MINIFS(AP:AP,$E:$E,$E474)),
100*(AP474-MINIFS(AP:AP,$E:$E,$E474))/(MAXIFS(AP:AP,$E:$E,$E474)-MINIFS(AP:AP,$E:$E,$E474))))</f>
        <v/>
      </c>
      <c r="DF474" s="232" t="str">
        <f t="array" ref="DF474">IF(AQ474="","",
IF(INDEX(Settings!$H:$H,MATCH(DF$1,Settings!$G:$G,0))=TRUE,
100-100*(AQ474-MINIFS(AQ:AQ,$E:$E,$E474))/(MAXIFS(AQ:AQ,$E:$E,$E474)-MINIFS(AQ:AQ,$E:$E,$E474)),
100*(AQ474-MINIFS(AQ:AQ,$E:$E,$E474))/(MAXIFS(AQ:AQ,$E:$E,$E474)-MINIFS(AQ:AQ,$E:$E,$E474))))</f>
        <v/>
      </c>
      <c r="DG474" s="232" t="str">
        <f t="array" ref="DG474">IF(AR474="","",
IF(INDEX(Settings!$H:$H,MATCH(DG$1,Settings!$G:$G,0))=TRUE,
100-100*(AR474-MINIFS(AR:AR,$E:$E,$E474))/(MAXIFS(AR:AR,$E:$E,$E474)-MINIFS(AR:AR,$E:$E,$E474)),
100*(AR474-MINIFS(AR:AR,$E:$E,$E474))/(MAXIFS(AR:AR,$E:$E,$E474)-MINIFS(AR:AR,$E:$E,$E474))))</f>
        <v/>
      </c>
      <c r="DH474" s="232" t="str">
        <f t="array" ref="DH474">IF(AS474="","",
IF(INDEX(Settings!$H:$H,MATCH(DH$1,Settings!$G:$G,0))=TRUE,
100-100*(AS474-MINIFS(AS:AS,$E:$E,$E474))/(MAXIFS(AS:AS,$E:$E,$E474)-MINIFS(AS:AS,$E:$E,$E474)),
100*(AS474-MINIFS(AS:AS,$E:$E,$E474))/(MAXIFS(AS:AS,$E:$E,$E474)-MINIFS(AS:AS,$E:$E,$E474))))</f>
        <v/>
      </c>
      <c r="DI474" s="232" t="str">
        <f t="array" ref="DI474">IF(AT474="","",
IF(INDEX(Settings!$H:$H,MATCH(DI$1,Settings!$G:$G,0))=TRUE,
100-100*(AT474-MINIFS(AT:AT,$E:$E,$E474))/(MAXIFS(AT:AT,$E:$E,$E474)-MINIFS(AT:AT,$E:$E,$E474)),
100*(AT474-MINIFS(AT:AT,$E:$E,$E474))/(MAXIFS(AT:AT,$E:$E,$E474)-MINIFS(AT:AT,$E:$E,$E474))))</f>
        <v/>
      </c>
      <c r="DJ474" s="232" t="str">
        <f t="array" ref="DJ474">IF(AU474="","",
IF(INDEX(Settings!$H:$H,MATCH(DJ$1,Settings!$G:$G,0))=TRUE,
100-100*(AU474-MINIFS(AU:AU,$E:$E,$E474))/(MAXIFS(AU:AU,$E:$E,$E474)-MINIFS(AU:AU,$E:$E,$E474)),
100*(AU474-MINIFS(AU:AU,$E:$E,$E474))/(MAXIFS(AU:AU,$E:$E,$E474)-MINIFS(AU:AU,$E:$E,$E474))))</f>
        <v/>
      </c>
      <c r="DK474" s="232" t="str">
        <f t="array" ref="DK474">IF(AV474="","",
IF(INDEX(Settings!$H:$H,MATCH(DK$1,Settings!$G:$G,0))=TRUE,
100-100*(AV474-MINIFS(AV:AV,$E:$E,$E474))/(MAXIFS(AV:AV,$E:$E,$E474)-MINIFS(AV:AV,$E:$E,$E474)),
100*(AV474-MINIFS(AV:AV,$E:$E,$E474))/(MAXIFS(AV:AV,$E:$E,$E474)-MINIFS(AV:AV,$E:$E,$E474))))</f>
        <v/>
      </c>
      <c r="DL474" s="232" t="str">
        <f t="array" ref="DL474">IF(AW474="","",
IF(INDEX(Settings!$H:$H,MATCH(DL$1,Settings!$G:$G,0))=TRUE,
100-100*(AW474-MINIFS(AW:AW,$E:$E,$E474))/(MAXIFS(AW:AW,$E:$E,$E474)-MINIFS(AW:AW,$E:$E,$E474)),
100*(AW474-MINIFS(AW:AW,$E:$E,$E474))/(MAXIFS(AW:AW,$E:$E,$E474)-MINIFS(AW:AW,$E:$E,$E474))))</f>
        <v/>
      </c>
      <c r="DM474" s="232" t="str">
        <f t="array" ref="DM474">IF(AX474="","",
IF(INDEX(Settings!$H:$H,MATCH(DM$1,Settings!$G:$G,0))=TRUE,
100-100*(AX474-MINIFS(AX:AX,$E:$E,$E474))/(MAXIFS(AX:AX,$E:$E,$E474)-MINIFS(AX:AX,$E:$E,$E474)),
100*(AX474-MINIFS(AX:AX,$E:$E,$E474))/(MAXIFS(AX:AX,$E:$E,$E474)-MINIFS(AX:AX,$E:$E,$E474))))</f>
        <v/>
      </c>
      <c r="DN474" s="232" t="str">
        <f t="array" ref="DN474">IF(AY474="","",
IF(INDEX(Settings!$H:$H,MATCH(DN$1,Settings!$G:$G,0))=TRUE,
100-100*(AY474-MINIFS(AY:AY,$E:$E,$E474))/(MAXIFS(AY:AY,$E:$E,$E474)-MINIFS(AY:AY,$E:$E,$E474)),
100*(AY474-MINIFS(AY:AY,$E:$E,$E474))/(MAXIFS(AY:AY,$E:$E,$E474)-MINIFS(AY:AY,$E:$E,$E474))))</f>
        <v/>
      </c>
      <c r="DO474" s="232" t="str">
        <f t="array" ref="DO474">IF(AZ474="","",
IF(INDEX(Settings!$H:$H,MATCH(DO$1,Settings!$G:$G,0))=TRUE,
100-100*(AZ474-MINIFS(AZ:AZ,$E:$E,$E474))/(MAXIFS(AZ:AZ,$E:$E,$E474)-MINIFS(AZ:AZ,$E:$E,$E474)),
100*(AZ474-MINIFS(AZ:AZ,$E:$E,$E474))/(MAXIFS(AZ:AZ,$E:$E,$E474)-MINIFS(AZ:AZ,$E:$E,$E474))))</f>
        <v/>
      </c>
      <c r="DP474" s="232" t="str">
        <f t="array" ref="DP474">IF(BA474="","",
IF(INDEX(Settings!$H:$H,MATCH(DP$1,Settings!$G:$G,0))=TRUE,
100-100*(BA474-MINIFS(BA:BA,$E:$E,$E474))/(MAXIFS(BA:BA,$E:$E,$E474)-MINIFS(BA:BA,$E:$E,$E474)),
100*(BA474-MINIFS(BA:BA,$E:$E,$E474))/(MAXIFS(BA:BA,$E:$E,$E474)-MINIFS(BA:BA,$E:$E,$E474))))</f>
        <v/>
      </c>
      <c r="DQ474" s="232" t="str">
        <f t="array" ref="DQ474">IF(BB474="","",
IF(INDEX(Settings!$H:$H,MATCH(DQ$1,Settings!$G:$G,0))=TRUE,
100-100*(BB474-MINIFS(BB:BB,$E:$E,$E474))/(MAXIFS(BB:BB,$E:$E,$E474)-MINIFS(BB:BB,$E:$E,$E474)),
100*(BB474-MINIFS(BB:BB,$E:$E,$E474))/(MAXIFS(BB:BB,$E:$E,$E474)-MINIFS(BB:BB,$E:$E,$E474))))</f>
        <v/>
      </c>
      <c r="DR474" s="232" t="str">
        <f t="array" ref="DR474">IF(BC474="","",
IF(INDEX(Settings!$H:$H,MATCH(DR$1,Settings!$G:$G,0))=TRUE,
100-100*(BC474-MINIFS(BC:BC,$E:$E,$E474))/(MAXIFS(BC:BC,$E:$E,$E474)-MINIFS(BC:BC,$E:$E,$E474)),
100*(BC474-MINIFS(BC:BC,$E:$E,$E474))/(MAXIFS(BC:BC,$E:$E,$E474)-MINIFS(BC:BC,$E:$E,$E474))))</f>
        <v/>
      </c>
      <c r="DS474" s="232" t="str">
        <f t="array" ref="DS474">IF(BD474="","",
IF(INDEX(Settings!$H:$H,MATCH(DS$1,Settings!$G:$G,0))=TRUE,
100-100*(BD474-MINIFS(BD:BD,$E:$E,$E474))/(MAXIFS(BD:BD,$E:$E,$E474)-MINIFS(BD:BD,$E:$E,$E474)),
100*(BD474-MINIFS(BD:BD,$E:$E,$E474))/(MAXIFS(BD:BD,$E:$E,$E474)-MINIFS(BD:BD,$E:$E,$E474))))</f>
        <v/>
      </c>
      <c r="DT474" s="232" t="str">
        <f t="array" ref="DT474">IF(BE474="","",
IF(INDEX(Settings!$H:$H,MATCH(DT$1,Settings!$G:$G,0))=TRUE,
100-100*(BE474-MINIFS(BE:BE,$E:$E,$E474))/(MAXIFS(BE:BE,$E:$E,$E474)-MINIFS(BE:BE,$E:$E,$E474)),
100*(BE474-MINIFS(BE:BE,$E:$E,$E474))/(MAXIFS(BE:BE,$E:$E,$E474)-MINIFS(BE:BE,$E:$E,$E474))))</f>
        <v/>
      </c>
      <c r="DU474" s="232" t="str">
        <f t="array" ref="DU474">IF(BF474="","",
IF(INDEX(Settings!$H:$H,MATCH(DU$1,Settings!$G:$G,0))=TRUE,
100-100*(BF474-MINIFS(BF:BF,$E:$E,$E474))/(MAXIFS(BF:BF,$E:$E,$E474)-MINIFS(BF:BF,$E:$E,$E474)),
100*(BF474-MINIFS(BF:BF,$E:$E,$E474))/(MAXIFS(BF:BF,$E:$E,$E474)-MINIFS(BF:BF,$E:$E,$E474))))</f>
        <v/>
      </c>
      <c r="DV474" s="232" t="str">
        <f t="array" ref="DV474">IF(BG474="","",
IF(INDEX(Settings!$H:$H,MATCH(DV$1,Settings!$G:$G,0))=TRUE,
100-100*(BG474-MINIFS(BG:BG,$E:$E,$E474))/(MAXIFS(BG:BG,$E:$E,$E474)-MINIFS(BG:BG,$E:$E,$E474)),
100*(BG474-MINIFS(BG:BG,$E:$E,$E474))/(MAXIFS(BG:BG,$E:$E,$E474)-MINIFS(BG:BG,$E:$E,$E474))))</f>
        <v/>
      </c>
      <c r="DW474" s="232" t="str">
        <f t="array" ref="DW474">IF(BH474="","",
IF(INDEX(Settings!$H:$H,MATCH(DW$1,Settings!$G:$G,0))=TRUE,
100-100*(BH474-MINIFS(BH:BH,$E:$E,$E474))/(MAXIFS(BH:BH,$E:$E,$E474)-MINIFS(BH:BH,$E:$E,$E474)),
100*(BH474-MINIFS(BH:BH,$E:$E,$E474))/(MAXIFS(BH:BH,$E:$E,$E474)-MINIFS(BH:BH,$E:$E,$E474))))</f>
        <v/>
      </c>
      <c r="DX474" s="232" t="str">
        <f t="array" ref="DX474">IF(BI474="","",
IF(INDEX(Settings!$H:$H,MATCH(DX$1,Settings!$G:$G,0))=TRUE,
100-100*(BI474-MINIFS(BI:BI,$E:$E,$E474))/(MAXIFS(BI:BI,$E:$E,$E474)-MINIFS(BI:BI,$E:$E,$E474)),
100*(BI474-MINIFS(BI:BI,$E:$E,$E474))/(MAXIFS(BI:BI,$E:$E,$E474)-MINIFS(BI:BI,$E:$E,$E474))))</f>
        <v/>
      </c>
      <c r="DY474" s="232" t="str">
        <f t="array" ref="DY474">IF(BJ474="","",
IF(INDEX(Settings!$H:$H,MATCH(DY$1,Settings!$G:$G,0))=TRUE,
100-100*(BJ474-MINIFS(BJ:BJ,$E:$E,$E474))/(MAXIFS(BJ:BJ,$E:$E,$E474)-MINIFS(BJ:BJ,$E:$E,$E474)),
100*(BJ474-MINIFS(BJ:BJ,$E:$E,$E474))/(MAXIFS(BJ:BJ,$E:$E,$E474)-MINIFS(BJ:BJ,$E:$E,$E474))))</f>
        <v/>
      </c>
      <c r="DZ474" s="234"/>
      <c r="EA474" s="234"/>
      <c r="EB474" s="234" t="str">
        <f t="shared" si="8"/>
        <v/>
      </c>
      <c r="EC474" s="234" t="str">
        <f t="shared" si="9"/>
        <v/>
      </c>
      <c r="ED474" s="234" t="str">
        <f t="shared" si="10"/>
        <v/>
      </c>
      <c r="EE474" s="234" t="str">
        <f t="shared" si="11"/>
        <v/>
      </c>
      <c r="EF474" s="234" t="str">
        <f t="shared" si="12"/>
        <v/>
      </c>
      <c r="EG474" s="234" t="str">
        <f t="shared" si="13"/>
        <v/>
      </c>
      <c r="EH474" s="234"/>
      <c r="EI474" s="234"/>
      <c r="EJ474" s="234"/>
      <c r="EK474" s="234"/>
      <c r="EL474" s="234"/>
      <c r="EM474" s="234"/>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3" t="str">
        <f t="shared" si="14"/>
        <v/>
      </c>
      <c r="N475" s="49"/>
      <c r="O475" s="49"/>
      <c r="P475" s="49"/>
      <c r="Q475" s="49"/>
      <c r="R475" s="49"/>
      <c r="S475" s="222" t="str">
        <f>IFERROR(VLOOKUP(AF475, 'YOYO IR Scores'!A:C, 3, FALSE), "")
</f>
        <v/>
      </c>
      <c r="T475" s="49"/>
      <c r="U475" s="49"/>
      <c r="V475" s="49"/>
      <c r="W475" s="49"/>
      <c r="X475" s="224" t="str">
        <f t="shared" si="4"/>
        <v/>
      </c>
      <c r="Y475" s="225" t="str">
        <f t="shared" si="5"/>
        <v/>
      </c>
      <c r="Z475" s="225" t="str">
        <f t="shared" si="6"/>
        <v/>
      </c>
      <c r="AA475" s="224" t="str">
        <f t="shared" si="7"/>
        <v/>
      </c>
      <c r="AB475" s="223"/>
      <c r="AC475" s="223"/>
      <c r="AD475" s="223"/>
      <c r="AE475" s="223" t="str">
        <f>IFERROR(VLOOKUP(AF475, 'YOYO IR Scores'!A:C, 2, FALSE), "")</f>
        <v/>
      </c>
      <c r="AF475" s="223"/>
      <c r="AG475" s="223"/>
      <c r="AH475" s="223"/>
      <c r="AI475" s="223"/>
      <c r="AJ475" s="223"/>
      <c r="AK475" s="223"/>
      <c r="AL475" s="223"/>
      <c r="AM475" s="223"/>
      <c r="AN475" s="223"/>
      <c r="AO475" s="223"/>
      <c r="AP475" s="223"/>
      <c r="AQ475" s="223"/>
      <c r="AR475" s="223"/>
      <c r="AS475" s="223"/>
      <c r="AT475" s="223"/>
      <c r="AU475" s="223"/>
      <c r="AV475" s="223"/>
      <c r="AW475" s="223"/>
      <c r="AX475" s="223"/>
      <c r="AY475" s="223"/>
      <c r="AZ475" s="223"/>
      <c r="BA475" s="223"/>
      <c r="BB475" s="223"/>
      <c r="BC475" s="223"/>
      <c r="BD475" s="223"/>
      <c r="BE475" s="223"/>
      <c r="BF475" s="223"/>
      <c r="BG475" s="223"/>
      <c r="BH475" s="223"/>
      <c r="BI475" s="223"/>
      <c r="BJ475" s="223"/>
      <c r="BK475" s="223" t="str">
        <f t="array" ref="BK475">IF(J475="","",
IF(INDEX(Settings!$H:$H,MATCH(BY$1,Settings!$G:$G,0))=TRUE,
100-100*(J475-MIN(J:J))/(MAX(J:J)-MIN(J:J)),
100*(J475-MIN(J:J))/(MAX(J:J)-MIN(J:J))))</f>
        <v/>
      </c>
      <c r="BL475" s="223" t="str">
        <f t="array" ref="BL475">IF(J475="","",
IF(INDEX(Settings!$H:$H,MATCH(BY$1,Settings!$G:$G,0))=TRUE,
100-100*(J475-MINIFS(J:J,$E:$E,$E475))/(MAXIFS(J:J,$E:$E,$E475)-MINIFS(J:J,$E:$E,$E475)),
100*(J475-MINIFS(J:J,$E:$E,$E475))/(MAXIFS(J:J,$E:$E,$E475)-MINIFS(J:J,$E:$E,$E475))))</f>
        <v/>
      </c>
      <c r="BM475" s="223"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4" t="str">
        <f t="array" ref="BQ475">IF(J475="","",
IF(INDEX(Settings!$H:$H,MATCH(BY$1,Settings!$G:$G,0))=TRUE,
-1*(J475-AVERAGE(J:J))/STDEV(J:J),
(J475-AVERAGE(J:J))/STDEV(J:J)))</f>
        <v/>
      </c>
      <c r="BR475" s="224" t="str">
        <f>IFERROR(__xludf.DUMMYFUNCTION("IF(J475="""","""",
IF(INDEX(Settings!$H:$H,MATCH(BY$1,Settings!$G:$G,0))=TRUE,
-1*(J475-AVERAGEIFS(J:J,$E:$E,$E475))/STDEV(FILTER(J:J,$E:$E=$E475)),
(J475-AVERAGEIFS(J:J,$E:$E,$E475))/STDEV(FILTER(J:J,$E:$E=$E475))))"),"")</f>
        <v/>
      </c>
      <c r="BS475" s="224"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3" t="str">
        <f t="array" ref="BY475">IF(J475="","",
IF(INDEX(Settings!$H:$H,MATCH(BY$1,Settings!$G:$G,0))=TRUE,
100-100*(J475-MINIFS(J:J,$E:$E,$E475))/(MAXIFS(J:J,$E:$E,$E475)-MINIFS(J:J,$E:$E,$E475)),
100*(J475-MINIFS(J:J,$E:$E,$E475))/(MAXIFS(J:J,$E:$E,$E475)-MINIFS(J:J,$E:$E,$E475))))</f>
        <v/>
      </c>
      <c r="BZ475" s="223" t="str">
        <f t="array" ref="BZ475">IF(K475="","",
IF(INDEX(Settings!$H:$H,MATCH(BZ$1,Settings!$G:$G,0))=TRUE,
100-100*(K475-MINIFS(K:K,$E:$E,$E475))/(MAXIFS(K:K,$E:$E,$E475)-MINIFS(K:K,$E:$E,$E475)),
100*(K475-MINIFS(K:K,$E:$E,$E475))/(MAXIFS(K:K,$E:$E,$E475)-MINIFS(K:K,$E:$E,$E475))))</f>
        <v/>
      </c>
      <c r="CA475" s="223" t="str">
        <f t="array" ref="CA475">IF(L475="","",
IF(INDEX(Settings!$H:$H,MATCH(CA$1,Settings!$G:$G,0))=TRUE,
100-100*(L475-MINIFS(L:L,$E:$E,$E475))/(MAXIFS(L:L,$E:$E,$E475)-MINIFS(L:L,$E:$E,$E475)),
100*(L475-MINIFS(L:L,$E:$E,$E475))/(MAXIFS(L:L,$E:$E,$E475)-MINIFS(L:L,$E:$E,$E475))))</f>
        <v/>
      </c>
      <c r="CB475" s="223" t="str">
        <f t="array" ref="CB475">IF(M475="","",
IF(INDEX(Settings!$H:$H,MATCH(CB$1,Settings!$G:$G,0))=TRUE,
100-100*(M475-MINIFS(M:M,$E:$E,$E475))/(MAXIFS(M:M,$E:$E,$E475)-MINIFS(M:M,$E:$E,$E475)),
100*(M475-MINIFS(M:M,$E:$E,$E475))/(MAXIFS(M:M,$E:$E,$E475)-MINIFS(M:M,$E:$E,$E475))))</f>
        <v/>
      </c>
      <c r="CC475" s="223" t="str">
        <f t="array" ref="CC475">IF(N475="","",
IF(INDEX(Settings!$H:$H,MATCH(CC$1,Settings!$G:$G,0))=TRUE,
100-100*(N475-MINIFS(N:N,$E:$E,$E475))/(MAXIFS(N:N,$E:$E,$E475)-MINIFS(N:N,$E:$E,$E475)),
100*(N475-MINIFS(N:N,$E:$E,$E475))/(MAXIFS(N:N,$E:$E,$E475)-MINIFS(N:N,$E:$E,$E475))))</f>
        <v/>
      </c>
      <c r="CD475" s="223" t="str">
        <f t="array" ref="CD475">IF(O475="","",
IF(INDEX(Settings!$H:$H,MATCH(CD$1,Settings!$G:$G,0))=TRUE,
100-100*(O475-MINIFS(O:O,$E:$E,$E475))/(MAXIFS(O:O,$E:$E,$E475)-MINIFS(O:O,$E:$E,$E475)),
100*(O475-MINIFS(O:O,$E:$E,$E475))/(MAXIFS(O:O,$E:$E,$E475)-MINIFS(O:O,$E:$E,$E475))))</f>
        <v/>
      </c>
      <c r="CE475" s="223" t="str">
        <f t="array" ref="CE475">IF(P475="","",
IF(INDEX(Settings!$H:$H,MATCH(CE$1,Settings!$G:$G,0))=TRUE,
100-100*(P475-MINIFS(P:P,$E:$E,$E475))/(MAXIFS(P:P,$E:$E,$E475)-MINIFS(P:P,$E:$E,$E475)),
100*(P475-MINIFS(P:P,$E:$E,$E475))/(MAXIFS(P:P,$E:$E,$E475)-MINIFS(P:P,$E:$E,$E475))))</f>
        <v/>
      </c>
      <c r="CF475" s="223" t="str">
        <f t="array" ref="CF475">IF(Q475="","",
IF(INDEX(Settings!$H:$H,MATCH(CF$1,Settings!$G:$G,0))=TRUE,
100-100*(Q475-MINIFS(Q:Q,$E:$E,$E475))/(MAXIFS(Q:Q,$E:$E,$E475)-MINIFS(Q:Q,$E:$E,$E475)),
100*(Q475-MINIFS(Q:Q,$E:$E,$E475))/(MAXIFS(Q:Q,$E:$E,$E475)-MINIFS(Q:Q,$E:$E,$E475))))</f>
        <v/>
      </c>
      <c r="CG475" s="223" t="str">
        <f t="array" ref="CG475">IF(R475="","",
IF(INDEX(Settings!$H:$H,MATCH(CG$1,Settings!$G:$G,0))=TRUE,
100-100*(R475-MINIFS(R:R,$E:$E,$E475))/(MAXIFS(R:R,$E:$E,$E475)-MINIFS(R:R,$E:$E,$E475)),
100*(R475-MINIFS(R:R,$E:$E,$E475))/(MAXIFS(R:R,$E:$E,$E475)-MINIFS(R:R,$E:$E,$E475))))</f>
        <v/>
      </c>
      <c r="CH475" s="223" t="str">
        <f t="array" ref="CH475">IF(S475="","",
IF(INDEX(Settings!$H:$H,MATCH(CH$1,Settings!$G:$G,0))=TRUE,
100-100*(S475-MINIFS(S:S,$E:$E,$E475))/(MAXIFS(S:S,$E:$E,$E475)-MINIFS(S:S,$E:$E,$E475)),
100*(S475-MINIFS(S:S,$E:$E,$E475))/(MAXIFS(S:S,$E:$E,$E475)-MINIFS(S:S,$E:$E,$E475))))</f>
        <v/>
      </c>
      <c r="CI475" s="223" t="str">
        <f t="array" ref="CI475">IF(T475="","",
IF(INDEX(Settings!$H:$H,MATCH(CI$1,Settings!$G:$G,0))=TRUE,
100-100*(T475-MINIFS(T:T,$E:$E,$E475))/(MAXIFS(T:T,$E:$E,$E475)-MINIFS(T:T,$E:$E,$E475)),
100*(T475-MINIFS(T:T,$E:$E,$E475))/(MAXIFS(T:T,$E:$E,$E475)-MINIFS(T:T,$E:$E,$E475))))</f>
        <v/>
      </c>
      <c r="CJ475" s="223" t="str">
        <f t="array" ref="CJ475">IF(U475="","",
IF(INDEX(Settings!$H:$H,MATCH(CJ$1,Settings!$G:$G,0))=TRUE,
100-100*(U475-MINIFS(U:U,$E:$E,$E475))/(MAXIFS(U:U,$E:$E,$E475)-MINIFS(U:U,$E:$E,$E475)),
100*(U475-MINIFS(U:U,$E:$E,$E475))/(MAXIFS(U:U,$E:$E,$E475)-MINIFS(U:U,$E:$E,$E475))))</f>
        <v/>
      </c>
      <c r="CK475" s="223" t="str">
        <f t="array" ref="CK475">IF(V475="","",
IF(INDEX(Settings!$H:$H,MATCH(CK$1,Settings!$G:$G,0))=TRUE,
100-100*(V475-MINIFS(V:V,$E:$E,$E475))/(MAXIFS(V:V,$E:$E,$E475)-MINIFS(V:V,$E:$E,$E475)),
100*(V475-MINIFS(V:V,$E:$E,$E475))/(MAXIFS(V:V,$E:$E,$E475)-MINIFS(V:V,$E:$E,$E475))))</f>
        <v/>
      </c>
      <c r="CL475" s="223" t="str">
        <f t="array" ref="CL475">IF(W475="","",
IF(INDEX(Settings!$H:$H,MATCH(CL$1,Settings!$G:$G,0))=TRUE,
100-100*(W475-MINIFS(W:W,$E:$E,$E475))/(MAXIFS(W:W,$E:$E,$E475)-MINIFS(W:W,$E:$E,$E475)),
100*(W475-MINIFS(W:W,$E:$E,$E475))/(MAXIFS(W:W,$E:$E,$E475)-MINIFS(W:W,$E:$E,$E475))))</f>
        <v/>
      </c>
      <c r="CM475" s="223" t="str">
        <f t="array" ref="CM475">IF(X475="","",
IF(INDEX(Settings!$H:$H,MATCH(CM$1,Settings!$G:$G,0))=TRUE,
100-100*(X475-MINIFS(X:X,$E:$E,$E475))/(MAXIFS(X:X,$E:$E,$E475)-MINIFS(X:X,$E:$E,$E475)),
100*(X475-MINIFS(X:X,$E:$E,$E475))/(MAXIFS(X:X,$E:$E,$E475)-MINIFS(X:X,$E:$E,$E475))))</f>
        <v/>
      </c>
      <c r="CN475" s="223" t="str">
        <f t="array" ref="CN475">IF(Y475="","",
IF(INDEX(Settings!$H:$H,MATCH(CN$1,Settings!$G:$G,0))=TRUE,
100-100*(Y475-MINIFS(Y:Y,$E:$E,$E475))/(MAXIFS(Y:Y,$E:$E,$E475)-MINIFS(Y:Y,$E:$E,$E475)),
100*(Y475-MINIFS(Y:Y,$E:$E,$E475))/(MAXIFS(Y:Y,$E:$E,$E475)-MINIFS(Y:Y,$E:$E,$E475))))</f>
        <v/>
      </c>
      <c r="CO475" s="223" t="str">
        <f t="array" ref="CO475">IF(Z475="","",
IF(INDEX(Settings!$H:$H,MATCH(CO$1,Settings!$G:$G,0))=TRUE,
100-100*(Z475-MINIFS(Z:Z,$E:$E,$E475))/(MAXIFS(Z:Z,$E:$E,$E475)-MINIFS(Z:Z,$E:$E,$E475)),
100*(Z475-MINIFS(Z:Z,$E:$E,$E475))/(MAXIFS(Z:Z,$E:$E,$E475)-MINIFS(Z:Z,$E:$E,$E475))))</f>
        <v/>
      </c>
      <c r="CP475" s="223" t="str">
        <f t="array" ref="CP475">IF(AA475="","",
IF(INDEX(Settings!$H:$H,MATCH(CP$1,Settings!$G:$G,0))=TRUE,
100-100*(AA475-MINIFS(AA:AA,$E:$E,$E475))/(MAXIFS(AA:AA,$E:$E,$E475)-MINIFS(AA:AA,$E:$E,$E475)),
100*(AA475-MINIFS(AA:AA,$E:$E,$E475))/(MAXIFS(AA:AA,$E:$E,$E475)-MINIFS(AA:AA,$E:$E,$E475))))</f>
        <v/>
      </c>
      <c r="CQ475" s="223" t="str">
        <f t="array" ref="CQ475">IF(AB475="","",
IF(INDEX(Settings!$H:$H,MATCH(CQ$1,Settings!$G:$G,0))=TRUE,
100-100*(AB475-MINIFS(AB:AB,$E:$E,$E475))/(MAXIFS(AB:AB,$E:$E,$E475)-MINIFS(AB:AB,$E:$E,$E475)),
100*(AB475-MINIFS(AB:AB,$E:$E,$E475))/(MAXIFS(AB:AB,$E:$E,$E475)-MINIFS(AB:AB,$E:$E,$E475))))</f>
        <v/>
      </c>
      <c r="CR475" s="223" t="str">
        <f t="array" ref="CR475">IF(AC475="","",
IF(INDEX(Settings!$H:$H,MATCH(CR$1,Settings!$G:$G,0))=TRUE,
100-100*(AC475-MINIFS(AC:AC,$E:$E,$E475))/(MAXIFS(AC:AC,$E:$E,$E475)-MINIFS(AC:AC,$E:$E,$E475)),
100*(AC475-MINIFS(AC:AC,$E:$E,$E475))/(MAXIFS(AC:AC,$E:$E,$E475)-MINIFS(AC:AC,$E:$E,$E475))))</f>
        <v/>
      </c>
      <c r="CS475" s="223" t="str">
        <f t="array" ref="CS475">IF(AD475="","",
IF(INDEX(Settings!$H:$H,MATCH(CS$1,Settings!$G:$G,0))=TRUE,
100-100*(AD475-MINIFS(AD:AD,$E:$E,$E475))/(MAXIFS(AD:AD,$E:$E,$E475)-MINIFS(AD:AD,$E:$E,$E475)),
100*(AD475-MINIFS(AD:AD,$E:$E,$E475))/(MAXIFS(AD:AD,$E:$E,$E475)-MINIFS(AD:AD,$E:$E,$E475))))</f>
        <v/>
      </c>
      <c r="CT475" s="223" t="str">
        <f t="array" ref="CT475">IF(AE475="","",
IF(INDEX(Settings!$H:$H,MATCH(CT$1,Settings!$G:$G,0))=TRUE,
100-100*(AE475-MINIFS(AE:AE,$E:$E,$E475))/(MAXIFS(AE:AE,$E:$E,$E475)-MINIFS(AE:AE,$E:$E,$E475)),
100*(AE475-MINIFS(AE:AE,$E:$E,$E475))/(MAXIFS(AE:AE,$E:$E,$E475)-MINIFS(AE:AE,$E:$E,$E475))))</f>
        <v/>
      </c>
      <c r="CU475" s="223" t="str">
        <f t="array" ref="CU475">IF(AF475="","",
IF(INDEX(Settings!$H:$H,MATCH(CU$1,Settings!$G:$G,0))=TRUE,
100-100*(AF475-MINIFS(AF:AF,$E:$E,$E475))/(MAXIFS(AF:AF,$E:$E,$E475)-MINIFS(AF:AF,$E:$E,$E475)),
100*(AF475-MINIFS(AF:AF,$E:$E,$E475))/(MAXIFS(AF:AF,$E:$E,$E475)-MINIFS(AF:AF,$E:$E,$E475))))</f>
        <v/>
      </c>
      <c r="CV475" s="223" t="str">
        <f t="array" ref="CV475">IF(AG475="","",
IF(INDEX(Settings!$H:$H,MATCH(CV$1,Settings!$G:$G,0))=TRUE,
100-100*(AG475-MINIFS(AG:AG,$E:$E,$E475))/(MAXIFS(AG:AG,$E:$E,$E475)-MINIFS(AG:AG,$E:$E,$E475)),
100*(AG475-MINIFS(AG:AG,$E:$E,$E475))/(MAXIFS(AG:AG,$E:$E,$E475)-MINIFS(AG:AG,$E:$E,$E475))))</f>
        <v/>
      </c>
      <c r="CW475" s="223" t="str">
        <f t="array" ref="CW475">IF(AH475="","",
IF(INDEX(Settings!$H:$H,MATCH(CW$1,Settings!$G:$G,0))=TRUE,
100-100*(AH475-MINIFS(AH:AH,$E:$E,$E475))/(MAXIFS(AH:AH,$E:$E,$E475)-MINIFS(AH:AH,$E:$E,$E475)),
100*(AH475-MINIFS(AH:AH,$E:$E,$E475))/(MAXIFS(AH:AH,$E:$E,$E475)-MINIFS(AH:AH,$E:$E,$E475))))</f>
        <v/>
      </c>
      <c r="CX475" s="223" t="str">
        <f t="array" ref="CX475">IF(AI475="","",
IF(INDEX(Settings!$H:$H,MATCH(CX$1,Settings!$G:$G,0))=TRUE,
100-100*(AI475-MINIFS(AI:AI,$E:$E,$E475))/(MAXIFS(AI:AI,$E:$E,$E475)-MINIFS(AI:AI,$E:$E,$E475)),
100*(AI475-MINIFS(AI:AI,$E:$E,$E475))/(MAXIFS(AI:AI,$E:$E,$E475)-MINIFS(AI:AI,$E:$E,$E475))))</f>
        <v/>
      </c>
      <c r="CY475" s="223" t="str">
        <f t="array" ref="CY475">IF(AJ475="","",
IF(INDEX(Settings!$H:$H,MATCH(CY$1,Settings!$G:$G,0))=TRUE,
100-100*(AJ475-MINIFS(AJ:AJ,$E:$E,$E475))/(MAXIFS(AJ:AJ,$E:$E,$E475)-MINIFS(AJ:AJ,$E:$E,$E475)),
100*(AJ475-MINIFS(AJ:AJ,$E:$E,$E475))/(MAXIFS(AJ:AJ,$E:$E,$E475)-MINIFS(AJ:AJ,$E:$E,$E475))))</f>
        <v/>
      </c>
      <c r="CZ475" s="223" t="str">
        <f t="array" ref="CZ475">IF(AK475="","",
IF(INDEX(Settings!$H:$H,MATCH(CZ$1,Settings!$G:$G,0))=TRUE,
100-100*(AK475-MINIFS(AK:AK,$E:$E,$E475))/(MAXIFS(AK:AK,$E:$E,$E475)-MINIFS(AK:AK,$E:$E,$E475)),
100*(AK475-MINIFS(AK:AK,$E:$E,$E475))/(MAXIFS(AK:AK,$E:$E,$E475)-MINIFS(AK:AK,$E:$E,$E475))))</f>
        <v/>
      </c>
      <c r="DA475" s="223" t="str">
        <f t="array" ref="DA475">IF(AL475="","",
IF(INDEX(Settings!$H:$H,MATCH(DA$1,Settings!$G:$G,0))=TRUE,
100-100*(AL475-MINIFS(AL:AL,$E:$E,$E475))/(MAXIFS(AL:AL,$E:$E,$E475)-MINIFS(AL:AL,$E:$E,$E475)),
100*(AL475-MINIFS(AL:AL,$E:$E,$E475))/(MAXIFS(AL:AL,$E:$E,$E475)-MINIFS(AL:AL,$E:$E,$E475))))</f>
        <v/>
      </c>
      <c r="DB475" s="223" t="str">
        <f t="array" ref="DB475">IF(AM475="","",
IF(INDEX(Settings!$H:$H,MATCH(DB$1,Settings!$G:$G,0))=TRUE,
100-100*(AM475-MINIFS(AM:AM,$E:$E,$E475))/(MAXIFS(AM:AM,$E:$E,$E475)-MINIFS(AM:AM,$E:$E,$E475)),
100*(AM475-MINIFS(AM:AM,$E:$E,$E475))/(MAXIFS(AM:AM,$E:$E,$E475)-MINIFS(AM:AM,$E:$E,$E475))))</f>
        <v/>
      </c>
      <c r="DC475" s="223" t="str">
        <f t="array" ref="DC475">IF(AN475="","",
IF(INDEX(Settings!$H:$H,MATCH(DC$1,Settings!$G:$G,0))=TRUE,
100-100*(AN475-MINIFS(AN:AN,$E:$E,$E475))/(MAXIFS(AN:AN,$E:$E,$E475)-MINIFS(AN:AN,$E:$E,$E475)),
100*(AN475-MINIFS(AN:AN,$E:$E,$E475))/(MAXIFS(AN:AN,$E:$E,$E475)-MINIFS(AN:AN,$E:$E,$E475))))</f>
        <v/>
      </c>
      <c r="DD475" s="223" t="str">
        <f t="array" ref="DD475">IF(AO475="","",
IF(INDEX(Settings!$H:$H,MATCH(DD$1,Settings!$G:$G,0))=TRUE,
100-100*(AO475-MINIFS(AO:AO,$E:$E,$E475))/(MAXIFS(AO:AO,$E:$E,$E475)-MINIFS(AO:AO,$E:$E,$E475)),
100*(AO475-MINIFS(AO:AO,$E:$E,$E475))/(MAXIFS(AO:AO,$E:$E,$E475)-MINIFS(AO:AO,$E:$E,$E475))))</f>
        <v/>
      </c>
      <c r="DE475" s="223" t="str">
        <f t="array" ref="DE475">IF(AP475="","",
IF(INDEX(Settings!$H:$H,MATCH(DE$1,Settings!$G:$G,0))=TRUE,
100-100*(AP475-MINIFS(AP:AP,$E:$E,$E475))/(MAXIFS(AP:AP,$E:$E,$E475)-MINIFS(AP:AP,$E:$E,$E475)),
100*(AP475-MINIFS(AP:AP,$E:$E,$E475))/(MAXIFS(AP:AP,$E:$E,$E475)-MINIFS(AP:AP,$E:$E,$E475))))</f>
        <v/>
      </c>
      <c r="DF475" s="223" t="str">
        <f t="array" ref="DF475">IF(AQ475="","",
IF(INDEX(Settings!$H:$H,MATCH(DF$1,Settings!$G:$G,0))=TRUE,
100-100*(AQ475-MINIFS(AQ:AQ,$E:$E,$E475))/(MAXIFS(AQ:AQ,$E:$E,$E475)-MINIFS(AQ:AQ,$E:$E,$E475)),
100*(AQ475-MINIFS(AQ:AQ,$E:$E,$E475))/(MAXIFS(AQ:AQ,$E:$E,$E475)-MINIFS(AQ:AQ,$E:$E,$E475))))</f>
        <v/>
      </c>
      <c r="DG475" s="223" t="str">
        <f t="array" ref="DG475">IF(AR475="","",
IF(INDEX(Settings!$H:$H,MATCH(DG$1,Settings!$G:$G,0))=TRUE,
100-100*(AR475-MINIFS(AR:AR,$E:$E,$E475))/(MAXIFS(AR:AR,$E:$E,$E475)-MINIFS(AR:AR,$E:$E,$E475)),
100*(AR475-MINIFS(AR:AR,$E:$E,$E475))/(MAXIFS(AR:AR,$E:$E,$E475)-MINIFS(AR:AR,$E:$E,$E475))))</f>
        <v/>
      </c>
      <c r="DH475" s="223" t="str">
        <f t="array" ref="DH475">IF(AS475="","",
IF(INDEX(Settings!$H:$H,MATCH(DH$1,Settings!$G:$G,0))=TRUE,
100-100*(AS475-MINIFS(AS:AS,$E:$E,$E475))/(MAXIFS(AS:AS,$E:$E,$E475)-MINIFS(AS:AS,$E:$E,$E475)),
100*(AS475-MINIFS(AS:AS,$E:$E,$E475))/(MAXIFS(AS:AS,$E:$E,$E475)-MINIFS(AS:AS,$E:$E,$E475))))</f>
        <v/>
      </c>
      <c r="DI475" s="223" t="str">
        <f t="array" ref="DI475">IF(AT475="","",
IF(INDEX(Settings!$H:$H,MATCH(DI$1,Settings!$G:$G,0))=TRUE,
100-100*(AT475-MINIFS(AT:AT,$E:$E,$E475))/(MAXIFS(AT:AT,$E:$E,$E475)-MINIFS(AT:AT,$E:$E,$E475)),
100*(AT475-MINIFS(AT:AT,$E:$E,$E475))/(MAXIFS(AT:AT,$E:$E,$E475)-MINIFS(AT:AT,$E:$E,$E475))))</f>
        <v/>
      </c>
      <c r="DJ475" s="223" t="str">
        <f t="array" ref="DJ475">IF(AU475="","",
IF(INDEX(Settings!$H:$H,MATCH(DJ$1,Settings!$G:$G,0))=TRUE,
100-100*(AU475-MINIFS(AU:AU,$E:$E,$E475))/(MAXIFS(AU:AU,$E:$E,$E475)-MINIFS(AU:AU,$E:$E,$E475)),
100*(AU475-MINIFS(AU:AU,$E:$E,$E475))/(MAXIFS(AU:AU,$E:$E,$E475)-MINIFS(AU:AU,$E:$E,$E475))))</f>
        <v/>
      </c>
      <c r="DK475" s="223" t="str">
        <f t="array" ref="DK475">IF(AV475="","",
IF(INDEX(Settings!$H:$H,MATCH(DK$1,Settings!$G:$G,0))=TRUE,
100-100*(AV475-MINIFS(AV:AV,$E:$E,$E475))/(MAXIFS(AV:AV,$E:$E,$E475)-MINIFS(AV:AV,$E:$E,$E475)),
100*(AV475-MINIFS(AV:AV,$E:$E,$E475))/(MAXIFS(AV:AV,$E:$E,$E475)-MINIFS(AV:AV,$E:$E,$E475))))</f>
        <v/>
      </c>
      <c r="DL475" s="223" t="str">
        <f t="array" ref="DL475">IF(AW475="","",
IF(INDEX(Settings!$H:$H,MATCH(DL$1,Settings!$G:$G,0))=TRUE,
100-100*(AW475-MINIFS(AW:AW,$E:$E,$E475))/(MAXIFS(AW:AW,$E:$E,$E475)-MINIFS(AW:AW,$E:$E,$E475)),
100*(AW475-MINIFS(AW:AW,$E:$E,$E475))/(MAXIFS(AW:AW,$E:$E,$E475)-MINIFS(AW:AW,$E:$E,$E475))))</f>
        <v/>
      </c>
      <c r="DM475" s="223" t="str">
        <f t="array" ref="DM475">IF(AX475="","",
IF(INDEX(Settings!$H:$H,MATCH(DM$1,Settings!$G:$G,0))=TRUE,
100-100*(AX475-MINIFS(AX:AX,$E:$E,$E475))/(MAXIFS(AX:AX,$E:$E,$E475)-MINIFS(AX:AX,$E:$E,$E475)),
100*(AX475-MINIFS(AX:AX,$E:$E,$E475))/(MAXIFS(AX:AX,$E:$E,$E475)-MINIFS(AX:AX,$E:$E,$E475))))</f>
        <v/>
      </c>
      <c r="DN475" s="223" t="str">
        <f t="array" ref="DN475">IF(AY475="","",
IF(INDEX(Settings!$H:$H,MATCH(DN$1,Settings!$G:$G,0))=TRUE,
100-100*(AY475-MINIFS(AY:AY,$E:$E,$E475))/(MAXIFS(AY:AY,$E:$E,$E475)-MINIFS(AY:AY,$E:$E,$E475)),
100*(AY475-MINIFS(AY:AY,$E:$E,$E475))/(MAXIFS(AY:AY,$E:$E,$E475)-MINIFS(AY:AY,$E:$E,$E475))))</f>
        <v/>
      </c>
      <c r="DO475" s="223" t="str">
        <f t="array" ref="DO475">IF(AZ475="","",
IF(INDEX(Settings!$H:$H,MATCH(DO$1,Settings!$G:$G,0))=TRUE,
100-100*(AZ475-MINIFS(AZ:AZ,$E:$E,$E475))/(MAXIFS(AZ:AZ,$E:$E,$E475)-MINIFS(AZ:AZ,$E:$E,$E475)),
100*(AZ475-MINIFS(AZ:AZ,$E:$E,$E475))/(MAXIFS(AZ:AZ,$E:$E,$E475)-MINIFS(AZ:AZ,$E:$E,$E475))))</f>
        <v/>
      </c>
      <c r="DP475" s="223" t="str">
        <f t="array" ref="DP475">IF(BA475="","",
IF(INDEX(Settings!$H:$H,MATCH(DP$1,Settings!$G:$G,0))=TRUE,
100-100*(BA475-MINIFS(BA:BA,$E:$E,$E475))/(MAXIFS(BA:BA,$E:$E,$E475)-MINIFS(BA:BA,$E:$E,$E475)),
100*(BA475-MINIFS(BA:BA,$E:$E,$E475))/(MAXIFS(BA:BA,$E:$E,$E475)-MINIFS(BA:BA,$E:$E,$E475))))</f>
        <v/>
      </c>
      <c r="DQ475" s="223" t="str">
        <f t="array" ref="DQ475">IF(BB475="","",
IF(INDEX(Settings!$H:$H,MATCH(DQ$1,Settings!$G:$G,0))=TRUE,
100-100*(BB475-MINIFS(BB:BB,$E:$E,$E475))/(MAXIFS(BB:BB,$E:$E,$E475)-MINIFS(BB:BB,$E:$E,$E475)),
100*(BB475-MINIFS(BB:BB,$E:$E,$E475))/(MAXIFS(BB:BB,$E:$E,$E475)-MINIFS(BB:BB,$E:$E,$E475))))</f>
        <v/>
      </c>
      <c r="DR475" s="223" t="str">
        <f t="array" ref="DR475">IF(BC475="","",
IF(INDEX(Settings!$H:$H,MATCH(DR$1,Settings!$G:$G,0))=TRUE,
100-100*(BC475-MINIFS(BC:BC,$E:$E,$E475))/(MAXIFS(BC:BC,$E:$E,$E475)-MINIFS(BC:BC,$E:$E,$E475)),
100*(BC475-MINIFS(BC:BC,$E:$E,$E475))/(MAXIFS(BC:BC,$E:$E,$E475)-MINIFS(BC:BC,$E:$E,$E475))))</f>
        <v/>
      </c>
      <c r="DS475" s="223" t="str">
        <f t="array" ref="DS475">IF(BD475="","",
IF(INDEX(Settings!$H:$H,MATCH(DS$1,Settings!$G:$G,0))=TRUE,
100-100*(BD475-MINIFS(BD:BD,$E:$E,$E475))/(MAXIFS(BD:BD,$E:$E,$E475)-MINIFS(BD:BD,$E:$E,$E475)),
100*(BD475-MINIFS(BD:BD,$E:$E,$E475))/(MAXIFS(BD:BD,$E:$E,$E475)-MINIFS(BD:BD,$E:$E,$E475))))</f>
        <v/>
      </c>
      <c r="DT475" s="223" t="str">
        <f t="array" ref="DT475">IF(BE475="","",
IF(INDEX(Settings!$H:$H,MATCH(DT$1,Settings!$G:$G,0))=TRUE,
100-100*(BE475-MINIFS(BE:BE,$E:$E,$E475))/(MAXIFS(BE:BE,$E:$E,$E475)-MINIFS(BE:BE,$E:$E,$E475)),
100*(BE475-MINIFS(BE:BE,$E:$E,$E475))/(MAXIFS(BE:BE,$E:$E,$E475)-MINIFS(BE:BE,$E:$E,$E475))))</f>
        <v/>
      </c>
      <c r="DU475" s="223" t="str">
        <f t="array" ref="DU475">IF(BF475="","",
IF(INDEX(Settings!$H:$H,MATCH(DU$1,Settings!$G:$G,0))=TRUE,
100-100*(BF475-MINIFS(BF:BF,$E:$E,$E475))/(MAXIFS(BF:BF,$E:$E,$E475)-MINIFS(BF:BF,$E:$E,$E475)),
100*(BF475-MINIFS(BF:BF,$E:$E,$E475))/(MAXIFS(BF:BF,$E:$E,$E475)-MINIFS(BF:BF,$E:$E,$E475))))</f>
        <v/>
      </c>
      <c r="DV475" s="223" t="str">
        <f t="array" ref="DV475">IF(BG475="","",
IF(INDEX(Settings!$H:$H,MATCH(DV$1,Settings!$G:$G,0))=TRUE,
100-100*(BG475-MINIFS(BG:BG,$E:$E,$E475))/(MAXIFS(BG:BG,$E:$E,$E475)-MINIFS(BG:BG,$E:$E,$E475)),
100*(BG475-MINIFS(BG:BG,$E:$E,$E475))/(MAXIFS(BG:BG,$E:$E,$E475)-MINIFS(BG:BG,$E:$E,$E475))))</f>
        <v/>
      </c>
      <c r="DW475" s="223" t="str">
        <f t="array" ref="DW475">IF(BH475="","",
IF(INDEX(Settings!$H:$H,MATCH(DW$1,Settings!$G:$G,0))=TRUE,
100-100*(BH475-MINIFS(BH:BH,$E:$E,$E475))/(MAXIFS(BH:BH,$E:$E,$E475)-MINIFS(BH:BH,$E:$E,$E475)),
100*(BH475-MINIFS(BH:BH,$E:$E,$E475))/(MAXIFS(BH:BH,$E:$E,$E475)-MINIFS(BH:BH,$E:$E,$E475))))</f>
        <v/>
      </c>
      <c r="DX475" s="223" t="str">
        <f t="array" ref="DX475">IF(BI475="","",
IF(INDEX(Settings!$H:$H,MATCH(DX$1,Settings!$G:$G,0))=TRUE,
100-100*(BI475-MINIFS(BI:BI,$E:$E,$E475))/(MAXIFS(BI:BI,$E:$E,$E475)-MINIFS(BI:BI,$E:$E,$E475)),
100*(BI475-MINIFS(BI:BI,$E:$E,$E475))/(MAXIFS(BI:BI,$E:$E,$E475)-MINIFS(BI:BI,$E:$E,$E475))))</f>
        <v/>
      </c>
      <c r="DY475" s="223" t="str">
        <f t="array" ref="DY475">IF(BJ475="","",
IF(INDEX(Settings!$H:$H,MATCH(DY$1,Settings!$G:$G,0))=TRUE,
100-100*(BJ475-MINIFS(BJ:BJ,$E:$E,$E475))/(MAXIFS(BJ:BJ,$E:$E,$E475)-MINIFS(BJ:BJ,$E:$E,$E475)),
100*(BJ475-MINIFS(BJ:BJ,$E:$E,$E475))/(MAXIFS(BJ:BJ,$E:$E,$E475)-MINIFS(BJ:BJ,$E:$E,$E475))))</f>
        <v/>
      </c>
      <c r="DZ475" s="225"/>
      <c r="EA475" s="225"/>
      <c r="EB475" s="225" t="str">
        <f t="shared" si="8"/>
        <v/>
      </c>
      <c r="EC475" s="225" t="str">
        <f t="shared" si="9"/>
        <v/>
      </c>
      <c r="ED475" s="225" t="str">
        <f t="shared" si="10"/>
        <v/>
      </c>
      <c r="EE475" s="225" t="str">
        <f t="shared" si="11"/>
        <v/>
      </c>
      <c r="EF475" s="225" t="str">
        <f t="shared" si="12"/>
        <v/>
      </c>
      <c r="EG475" s="225" t="str">
        <f t="shared" si="13"/>
        <v/>
      </c>
      <c r="EH475" s="225"/>
      <c r="EI475" s="225"/>
      <c r="EJ475" s="225"/>
      <c r="EK475" s="225"/>
      <c r="EL475" s="225"/>
      <c r="EM475" s="225"/>
    </row>
    <row r="476">
      <c r="A476" s="231"/>
      <c r="B476" s="231"/>
      <c r="C476" s="231"/>
      <c r="D476" s="231" t="str">
        <f t="array" ref="D476">IFERROR(INDEX(Profiles!$B:$B,MATCH($A476,Profiles!$A:$A,0)),"")</f>
        <v/>
      </c>
      <c r="E476" s="231"/>
      <c r="F476" s="231"/>
      <c r="G476" s="231"/>
      <c r="H476" s="231"/>
      <c r="I476" s="231" t="str">
        <f>IF(A476="","",IF(Settings!$N$3="DATE",F476&amp;": "&amp;TEXT(B476,"M/DD/YY"),F476&amp;": "&amp;H476))</f>
        <v/>
      </c>
      <c r="J476" s="231"/>
      <c r="K476" s="231"/>
      <c r="L476" s="231"/>
      <c r="M476" s="232" t="str">
        <f t="shared" si="14"/>
        <v/>
      </c>
      <c r="N476" s="231"/>
      <c r="O476" s="231"/>
      <c r="P476" s="231"/>
      <c r="Q476" s="231"/>
      <c r="R476" s="231"/>
      <c r="S476" s="230" t="str">
        <f>IFERROR(VLOOKUP(AF476, 'YOYO IR Scores'!A:C, 3, FALSE), "")
</f>
        <v/>
      </c>
      <c r="T476" s="231"/>
      <c r="U476" s="231"/>
      <c r="V476" s="231"/>
      <c r="W476" s="231"/>
      <c r="X476" s="233" t="str">
        <f t="shared" si="4"/>
        <v/>
      </c>
      <c r="Y476" s="234" t="str">
        <f t="shared" si="5"/>
        <v/>
      </c>
      <c r="Z476" s="234" t="str">
        <f t="shared" si="6"/>
        <v/>
      </c>
      <c r="AA476" s="233" t="str">
        <f t="shared" si="7"/>
        <v/>
      </c>
      <c r="AB476" s="232"/>
      <c r="AC476" s="232"/>
      <c r="AD476" s="232"/>
      <c r="AE476" s="232" t="str">
        <f>IFERROR(VLOOKUP(AF476, 'YOYO IR Scores'!A:C, 2, FALSE), "")</f>
        <v/>
      </c>
      <c r="AF476" s="232"/>
      <c r="AG476" s="23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2"/>
      <c r="BC476" s="232"/>
      <c r="BD476" s="232"/>
      <c r="BE476" s="232"/>
      <c r="BF476" s="232"/>
      <c r="BG476" s="232"/>
      <c r="BH476" s="232"/>
      <c r="BI476" s="232"/>
      <c r="BJ476" s="232"/>
      <c r="BK476" s="232" t="str">
        <f t="array" ref="BK476">IF(J476="","",
IF(INDEX(Settings!$H:$H,MATCH(BY$1,Settings!$G:$G,0))=TRUE,
100-100*(J476-MIN(J:J))/(MAX(J:J)-MIN(J:J)),
100*(J476-MIN(J:J))/(MAX(J:J)-MIN(J:J))))</f>
        <v/>
      </c>
      <c r="BL476" s="232" t="str">
        <f t="array" ref="BL476">IF(J476="","",
IF(INDEX(Settings!$H:$H,MATCH(BY$1,Settings!$G:$G,0))=TRUE,
100-100*(J476-MINIFS(J:J,$E:$E,$E476))/(MAXIFS(J:J,$E:$E,$E476)-MINIFS(J:J,$E:$E,$E476)),
100*(J476-MINIFS(J:J,$E:$E,$E476))/(MAXIFS(J:J,$E:$E,$E476)-MINIFS(J:J,$E:$E,$E476))))</f>
        <v/>
      </c>
      <c r="BM476" s="232" t="str">
        <f t="array" ref="BM476">IF(J476="","",
IF(INDEX(Settings!$H:$H,MATCH(BY$1,Settings!$G:$G,0))=TRUE,
100-100*(J476-MINIFS(J:J,$E:$E,$E476,$I:$I,$I476))/(MAXIFS(J:J,$E:$E,$E476,$I:$I,$I476)-MINIFS(J:J,$E:$E,$E476,$I:$I,$I476)),
100*(J476-MINIFS(J:J,$E:$E,$E476,$I:$I,$I476))/(MAXIFS(J:J,$E:$E,$E476,$I:$I,$I476)-MINIFS(J:J,$E:$E,$E476,$I:$I,$I476))))</f>
        <v/>
      </c>
      <c r="BN476" s="231" t="str">
        <f t="array" ref="BN476">IF(J476="","",
IF(INDEX(Settings!$H:$H,MATCH(BY$1,Settings!$G:$G,0))=TRUE,
100-100*PERCENTRANK(J:J,J476),
100*PERCENTRANK(J:J,J476)))</f>
        <v/>
      </c>
      <c r="BO476" s="231" t="str">
        <f>IFERROR(__xludf.DUMMYFUNCTION("IF(J476="""","""",
IF(INDEX(Settings!$H:$H,MATCH(BY$1,Settings!$G:$G,0))=TRUE,
100-100*PERCENTRANK(FILTER(J:J,$E:$E=$E476),J476),
100*PERCENTRANK(FILTER(J:J,$E:$E=$E476),J476)))"),"")</f>
        <v/>
      </c>
      <c r="BP476" s="231" t="str">
        <f>IFERROR(__xludf.DUMMYFUNCTION("IF(J476="""","""",
IF(INDEX(Settings!$H:$H,MATCH(BY$1,Settings!$G:$G,0))=TRUE,
100-100*PERCENTRANK(FILTER(J:J,$E:$E=$E476,$I:$I=$I476),J476),
100*PERCENTRANK(FILTER(J:J,$E:$E=$E476,$I:$I=$I476),J476)))"),"")</f>
        <v/>
      </c>
      <c r="BQ476" s="233" t="str">
        <f t="array" ref="BQ476">IF(J476="","",
IF(INDEX(Settings!$H:$H,MATCH(BY$1,Settings!$G:$G,0))=TRUE,
-1*(J476-AVERAGE(J:J))/STDEV(J:J),
(J476-AVERAGE(J:J))/STDEV(J:J)))</f>
        <v/>
      </c>
      <c r="BR476" s="233" t="str">
        <f>IFERROR(__xludf.DUMMYFUNCTION("IF(J476="""","""",
IF(INDEX(Settings!$H:$H,MATCH(BY$1,Settings!$G:$G,0))=TRUE,
-1*(J476-AVERAGEIFS(J:J,$E:$E,$E476))/STDEV(FILTER(J:J,$E:$E=$E476)),
(J476-AVERAGEIFS(J:J,$E:$E,$E476))/STDEV(FILTER(J:J,$E:$E=$E476))))"),"")</f>
        <v/>
      </c>
      <c r="BS476" s="233"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1"/>
      <c r="BX476" s="231"/>
      <c r="BY476" s="232" t="str">
        <f t="array" ref="BY476">IF(J476="","",
IF(INDEX(Settings!$H:$H,MATCH(BY$1,Settings!$G:$G,0))=TRUE,
100-100*(J476-MINIFS(J:J,$E:$E,$E476))/(MAXIFS(J:J,$E:$E,$E476)-MINIFS(J:J,$E:$E,$E476)),
100*(J476-MINIFS(J:J,$E:$E,$E476))/(MAXIFS(J:J,$E:$E,$E476)-MINIFS(J:J,$E:$E,$E476))))</f>
        <v/>
      </c>
      <c r="BZ476" s="232" t="str">
        <f t="array" ref="BZ476">IF(K476="","",
IF(INDEX(Settings!$H:$H,MATCH(BZ$1,Settings!$G:$G,0))=TRUE,
100-100*(K476-MINIFS(K:K,$E:$E,$E476))/(MAXIFS(K:K,$E:$E,$E476)-MINIFS(K:K,$E:$E,$E476)),
100*(K476-MINIFS(K:K,$E:$E,$E476))/(MAXIFS(K:K,$E:$E,$E476)-MINIFS(K:K,$E:$E,$E476))))</f>
        <v/>
      </c>
      <c r="CA476" s="232" t="str">
        <f t="array" ref="CA476">IF(L476="","",
IF(INDEX(Settings!$H:$H,MATCH(CA$1,Settings!$G:$G,0))=TRUE,
100-100*(L476-MINIFS(L:L,$E:$E,$E476))/(MAXIFS(L:L,$E:$E,$E476)-MINIFS(L:L,$E:$E,$E476)),
100*(L476-MINIFS(L:L,$E:$E,$E476))/(MAXIFS(L:L,$E:$E,$E476)-MINIFS(L:L,$E:$E,$E476))))</f>
        <v/>
      </c>
      <c r="CB476" s="232" t="str">
        <f t="array" ref="CB476">IF(M476="","",
IF(INDEX(Settings!$H:$H,MATCH(CB$1,Settings!$G:$G,0))=TRUE,
100-100*(M476-MINIFS(M:M,$E:$E,$E476))/(MAXIFS(M:M,$E:$E,$E476)-MINIFS(M:M,$E:$E,$E476)),
100*(M476-MINIFS(M:M,$E:$E,$E476))/(MAXIFS(M:M,$E:$E,$E476)-MINIFS(M:M,$E:$E,$E476))))</f>
        <v/>
      </c>
      <c r="CC476" s="232" t="str">
        <f t="array" ref="CC476">IF(N476="","",
IF(INDEX(Settings!$H:$H,MATCH(CC$1,Settings!$G:$G,0))=TRUE,
100-100*(N476-MINIFS(N:N,$E:$E,$E476))/(MAXIFS(N:N,$E:$E,$E476)-MINIFS(N:N,$E:$E,$E476)),
100*(N476-MINIFS(N:N,$E:$E,$E476))/(MAXIFS(N:N,$E:$E,$E476)-MINIFS(N:N,$E:$E,$E476))))</f>
        <v/>
      </c>
      <c r="CD476" s="232" t="str">
        <f t="array" ref="CD476">IF(O476="","",
IF(INDEX(Settings!$H:$H,MATCH(CD$1,Settings!$G:$G,0))=TRUE,
100-100*(O476-MINIFS(O:O,$E:$E,$E476))/(MAXIFS(O:O,$E:$E,$E476)-MINIFS(O:O,$E:$E,$E476)),
100*(O476-MINIFS(O:O,$E:$E,$E476))/(MAXIFS(O:O,$E:$E,$E476)-MINIFS(O:O,$E:$E,$E476))))</f>
        <v/>
      </c>
      <c r="CE476" s="232" t="str">
        <f t="array" ref="CE476">IF(P476="","",
IF(INDEX(Settings!$H:$H,MATCH(CE$1,Settings!$G:$G,0))=TRUE,
100-100*(P476-MINIFS(P:P,$E:$E,$E476))/(MAXIFS(P:P,$E:$E,$E476)-MINIFS(P:P,$E:$E,$E476)),
100*(P476-MINIFS(P:P,$E:$E,$E476))/(MAXIFS(P:P,$E:$E,$E476)-MINIFS(P:P,$E:$E,$E476))))</f>
        <v/>
      </c>
      <c r="CF476" s="232" t="str">
        <f t="array" ref="CF476">IF(Q476="","",
IF(INDEX(Settings!$H:$H,MATCH(CF$1,Settings!$G:$G,0))=TRUE,
100-100*(Q476-MINIFS(Q:Q,$E:$E,$E476))/(MAXIFS(Q:Q,$E:$E,$E476)-MINIFS(Q:Q,$E:$E,$E476)),
100*(Q476-MINIFS(Q:Q,$E:$E,$E476))/(MAXIFS(Q:Q,$E:$E,$E476)-MINIFS(Q:Q,$E:$E,$E476))))</f>
        <v/>
      </c>
      <c r="CG476" s="232" t="str">
        <f t="array" ref="CG476">IF(R476="","",
IF(INDEX(Settings!$H:$H,MATCH(CG$1,Settings!$G:$G,0))=TRUE,
100-100*(R476-MINIFS(R:R,$E:$E,$E476))/(MAXIFS(R:R,$E:$E,$E476)-MINIFS(R:R,$E:$E,$E476)),
100*(R476-MINIFS(R:R,$E:$E,$E476))/(MAXIFS(R:R,$E:$E,$E476)-MINIFS(R:R,$E:$E,$E476))))</f>
        <v/>
      </c>
      <c r="CH476" s="232" t="str">
        <f t="array" ref="CH476">IF(S476="","",
IF(INDEX(Settings!$H:$H,MATCH(CH$1,Settings!$G:$G,0))=TRUE,
100-100*(S476-MINIFS(S:S,$E:$E,$E476))/(MAXIFS(S:S,$E:$E,$E476)-MINIFS(S:S,$E:$E,$E476)),
100*(S476-MINIFS(S:S,$E:$E,$E476))/(MAXIFS(S:S,$E:$E,$E476)-MINIFS(S:S,$E:$E,$E476))))</f>
        <v/>
      </c>
      <c r="CI476" s="232" t="str">
        <f t="array" ref="CI476">IF(T476="","",
IF(INDEX(Settings!$H:$H,MATCH(CI$1,Settings!$G:$G,0))=TRUE,
100-100*(T476-MINIFS(T:T,$E:$E,$E476))/(MAXIFS(T:T,$E:$E,$E476)-MINIFS(T:T,$E:$E,$E476)),
100*(T476-MINIFS(T:T,$E:$E,$E476))/(MAXIFS(T:T,$E:$E,$E476)-MINIFS(T:T,$E:$E,$E476))))</f>
        <v/>
      </c>
      <c r="CJ476" s="232" t="str">
        <f t="array" ref="CJ476">IF(U476="","",
IF(INDEX(Settings!$H:$H,MATCH(CJ$1,Settings!$G:$G,0))=TRUE,
100-100*(U476-MINIFS(U:U,$E:$E,$E476))/(MAXIFS(U:U,$E:$E,$E476)-MINIFS(U:U,$E:$E,$E476)),
100*(U476-MINIFS(U:U,$E:$E,$E476))/(MAXIFS(U:U,$E:$E,$E476)-MINIFS(U:U,$E:$E,$E476))))</f>
        <v/>
      </c>
      <c r="CK476" s="232" t="str">
        <f t="array" ref="CK476">IF(V476="","",
IF(INDEX(Settings!$H:$H,MATCH(CK$1,Settings!$G:$G,0))=TRUE,
100-100*(V476-MINIFS(V:V,$E:$E,$E476))/(MAXIFS(V:V,$E:$E,$E476)-MINIFS(V:V,$E:$E,$E476)),
100*(V476-MINIFS(V:V,$E:$E,$E476))/(MAXIFS(V:V,$E:$E,$E476)-MINIFS(V:V,$E:$E,$E476))))</f>
        <v/>
      </c>
      <c r="CL476" s="232" t="str">
        <f t="array" ref="CL476">IF(W476="","",
IF(INDEX(Settings!$H:$H,MATCH(CL$1,Settings!$G:$G,0))=TRUE,
100-100*(W476-MINIFS(W:W,$E:$E,$E476))/(MAXIFS(W:W,$E:$E,$E476)-MINIFS(W:W,$E:$E,$E476)),
100*(W476-MINIFS(W:W,$E:$E,$E476))/(MAXIFS(W:W,$E:$E,$E476)-MINIFS(W:W,$E:$E,$E476))))</f>
        <v/>
      </c>
      <c r="CM476" s="232" t="str">
        <f t="array" ref="CM476">IF(X476="","",
IF(INDEX(Settings!$H:$H,MATCH(CM$1,Settings!$G:$G,0))=TRUE,
100-100*(X476-MINIFS(X:X,$E:$E,$E476))/(MAXIFS(X:X,$E:$E,$E476)-MINIFS(X:X,$E:$E,$E476)),
100*(X476-MINIFS(X:X,$E:$E,$E476))/(MAXIFS(X:X,$E:$E,$E476)-MINIFS(X:X,$E:$E,$E476))))</f>
        <v/>
      </c>
      <c r="CN476" s="232" t="str">
        <f t="array" ref="CN476">IF(Y476="","",
IF(INDEX(Settings!$H:$H,MATCH(CN$1,Settings!$G:$G,0))=TRUE,
100-100*(Y476-MINIFS(Y:Y,$E:$E,$E476))/(MAXIFS(Y:Y,$E:$E,$E476)-MINIFS(Y:Y,$E:$E,$E476)),
100*(Y476-MINIFS(Y:Y,$E:$E,$E476))/(MAXIFS(Y:Y,$E:$E,$E476)-MINIFS(Y:Y,$E:$E,$E476))))</f>
        <v/>
      </c>
      <c r="CO476" s="232" t="str">
        <f t="array" ref="CO476">IF(Z476="","",
IF(INDEX(Settings!$H:$H,MATCH(CO$1,Settings!$G:$G,0))=TRUE,
100-100*(Z476-MINIFS(Z:Z,$E:$E,$E476))/(MAXIFS(Z:Z,$E:$E,$E476)-MINIFS(Z:Z,$E:$E,$E476)),
100*(Z476-MINIFS(Z:Z,$E:$E,$E476))/(MAXIFS(Z:Z,$E:$E,$E476)-MINIFS(Z:Z,$E:$E,$E476))))</f>
        <v/>
      </c>
      <c r="CP476" s="232" t="str">
        <f t="array" ref="CP476">IF(AA476="","",
IF(INDEX(Settings!$H:$H,MATCH(CP$1,Settings!$G:$G,0))=TRUE,
100-100*(AA476-MINIFS(AA:AA,$E:$E,$E476))/(MAXIFS(AA:AA,$E:$E,$E476)-MINIFS(AA:AA,$E:$E,$E476)),
100*(AA476-MINIFS(AA:AA,$E:$E,$E476))/(MAXIFS(AA:AA,$E:$E,$E476)-MINIFS(AA:AA,$E:$E,$E476))))</f>
        <v/>
      </c>
      <c r="CQ476" s="232" t="str">
        <f t="array" ref="CQ476">IF(AB476="","",
IF(INDEX(Settings!$H:$H,MATCH(CQ$1,Settings!$G:$G,0))=TRUE,
100-100*(AB476-MINIFS(AB:AB,$E:$E,$E476))/(MAXIFS(AB:AB,$E:$E,$E476)-MINIFS(AB:AB,$E:$E,$E476)),
100*(AB476-MINIFS(AB:AB,$E:$E,$E476))/(MAXIFS(AB:AB,$E:$E,$E476)-MINIFS(AB:AB,$E:$E,$E476))))</f>
        <v/>
      </c>
      <c r="CR476" s="232" t="str">
        <f t="array" ref="CR476">IF(AC476="","",
IF(INDEX(Settings!$H:$H,MATCH(CR$1,Settings!$G:$G,0))=TRUE,
100-100*(AC476-MINIFS(AC:AC,$E:$E,$E476))/(MAXIFS(AC:AC,$E:$E,$E476)-MINIFS(AC:AC,$E:$E,$E476)),
100*(AC476-MINIFS(AC:AC,$E:$E,$E476))/(MAXIFS(AC:AC,$E:$E,$E476)-MINIFS(AC:AC,$E:$E,$E476))))</f>
        <v/>
      </c>
      <c r="CS476" s="232" t="str">
        <f t="array" ref="CS476">IF(AD476="","",
IF(INDEX(Settings!$H:$H,MATCH(CS$1,Settings!$G:$G,0))=TRUE,
100-100*(AD476-MINIFS(AD:AD,$E:$E,$E476))/(MAXIFS(AD:AD,$E:$E,$E476)-MINIFS(AD:AD,$E:$E,$E476)),
100*(AD476-MINIFS(AD:AD,$E:$E,$E476))/(MAXIFS(AD:AD,$E:$E,$E476)-MINIFS(AD:AD,$E:$E,$E476))))</f>
        <v/>
      </c>
      <c r="CT476" s="232" t="str">
        <f t="array" ref="CT476">IF(AE476="","",
IF(INDEX(Settings!$H:$H,MATCH(CT$1,Settings!$G:$G,0))=TRUE,
100-100*(AE476-MINIFS(AE:AE,$E:$E,$E476))/(MAXIFS(AE:AE,$E:$E,$E476)-MINIFS(AE:AE,$E:$E,$E476)),
100*(AE476-MINIFS(AE:AE,$E:$E,$E476))/(MAXIFS(AE:AE,$E:$E,$E476)-MINIFS(AE:AE,$E:$E,$E476))))</f>
        <v/>
      </c>
      <c r="CU476" s="232" t="str">
        <f t="array" ref="CU476">IF(AF476="","",
IF(INDEX(Settings!$H:$H,MATCH(CU$1,Settings!$G:$G,0))=TRUE,
100-100*(AF476-MINIFS(AF:AF,$E:$E,$E476))/(MAXIFS(AF:AF,$E:$E,$E476)-MINIFS(AF:AF,$E:$E,$E476)),
100*(AF476-MINIFS(AF:AF,$E:$E,$E476))/(MAXIFS(AF:AF,$E:$E,$E476)-MINIFS(AF:AF,$E:$E,$E476))))</f>
        <v/>
      </c>
      <c r="CV476" s="232" t="str">
        <f t="array" ref="CV476">IF(AG476="","",
IF(INDEX(Settings!$H:$H,MATCH(CV$1,Settings!$G:$G,0))=TRUE,
100-100*(AG476-MINIFS(AG:AG,$E:$E,$E476))/(MAXIFS(AG:AG,$E:$E,$E476)-MINIFS(AG:AG,$E:$E,$E476)),
100*(AG476-MINIFS(AG:AG,$E:$E,$E476))/(MAXIFS(AG:AG,$E:$E,$E476)-MINIFS(AG:AG,$E:$E,$E476))))</f>
        <v/>
      </c>
      <c r="CW476" s="232" t="str">
        <f t="array" ref="CW476">IF(AH476="","",
IF(INDEX(Settings!$H:$H,MATCH(CW$1,Settings!$G:$G,0))=TRUE,
100-100*(AH476-MINIFS(AH:AH,$E:$E,$E476))/(MAXIFS(AH:AH,$E:$E,$E476)-MINIFS(AH:AH,$E:$E,$E476)),
100*(AH476-MINIFS(AH:AH,$E:$E,$E476))/(MAXIFS(AH:AH,$E:$E,$E476)-MINIFS(AH:AH,$E:$E,$E476))))</f>
        <v/>
      </c>
      <c r="CX476" s="232" t="str">
        <f t="array" ref="CX476">IF(AI476="","",
IF(INDEX(Settings!$H:$H,MATCH(CX$1,Settings!$G:$G,0))=TRUE,
100-100*(AI476-MINIFS(AI:AI,$E:$E,$E476))/(MAXIFS(AI:AI,$E:$E,$E476)-MINIFS(AI:AI,$E:$E,$E476)),
100*(AI476-MINIFS(AI:AI,$E:$E,$E476))/(MAXIFS(AI:AI,$E:$E,$E476)-MINIFS(AI:AI,$E:$E,$E476))))</f>
        <v/>
      </c>
      <c r="CY476" s="232" t="str">
        <f t="array" ref="CY476">IF(AJ476="","",
IF(INDEX(Settings!$H:$H,MATCH(CY$1,Settings!$G:$G,0))=TRUE,
100-100*(AJ476-MINIFS(AJ:AJ,$E:$E,$E476))/(MAXIFS(AJ:AJ,$E:$E,$E476)-MINIFS(AJ:AJ,$E:$E,$E476)),
100*(AJ476-MINIFS(AJ:AJ,$E:$E,$E476))/(MAXIFS(AJ:AJ,$E:$E,$E476)-MINIFS(AJ:AJ,$E:$E,$E476))))</f>
        <v/>
      </c>
      <c r="CZ476" s="232" t="str">
        <f t="array" ref="CZ476">IF(AK476="","",
IF(INDEX(Settings!$H:$H,MATCH(CZ$1,Settings!$G:$G,0))=TRUE,
100-100*(AK476-MINIFS(AK:AK,$E:$E,$E476))/(MAXIFS(AK:AK,$E:$E,$E476)-MINIFS(AK:AK,$E:$E,$E476)),
100*(AK476-MINIFS(AK:AK,$E:$E,$E476))/(MAXIFS(AK:AK,$E:$E,$E476)-MINIFS(AK:AK,$E:$E,$E476))))</f>
        <v/>
      </c>
      <c r="DA476" s="232" t="str">
        <f t="array" ref="DA476">IF(AL476="","",
IF(INDEX(Settings!$H:$H,MATCH(DA$1,Settings!$G:$G,0))=TRUE,
100-100*(AL476-MINIFS(AL:AL,$E:$E,$E476))/(MAXIFS(AL:AL,$E:$E,$E476)-MINIFS(AL:AL,$E:$E,$E476)),
100*(AL476-MINIFS(AL:AL,$E:$E,$E476))/(MAXIFS(AL:AL,$E:$E,$E476)-MINIFS(AL:AL,$E:$E,$E476))))</f>
        <v/>
      </c>
      <c r="DB476" s="232" t="str">
        <f t="array" ref="DB476">IF(AM476="","",
IF(INDEX(Settings!$H:$H,MATCH(DB$1,Settings!$G:$G,0))=TRUE,
100-100*(AM476-MINIFS(AM:AM,$E:$E,$E476))/(MAXIFS(AM:AM,$E:$E,$E476)-MINIFS(AM:AM,$E:$E,$E476)),
100*(AM476-MINIFS(AM:AM,$E:$E,$E476))/(MAXIFS(AM:AM,$E:$E,$E476)-MINIFS(AM:AM,$E:$E,$E476))))</f>
        <v/>
      </c>
      <c r="DC476" s="232" t="str">
        <f t="array" ref="DC476">IF(AN476="","",
IF(INDEX(Settings!$H:$H,MATCH(DC$1,Settings!$G:$G,0))=TRUE,
100-100*(AN476-MINIFS(AN:AN,$E:$E,$E476))/(MAXIFS(AN:AN,$E:$E,$E476)-MINIFS(AN:AN,$E:$E,$E476)),
100*(AN476-MINIFS(AN:AN,$E:$E,$E476))/(MAXIFS(AN:AN,$E:$E,$E476)-MINIFS(AN:AN,$E:$E,$E476))))</f>
        <v/>
      </c>
      <c r="DD476" s="232" t="str">
        <f t="array" ref="DD476">IF(AO476="","",
IF(INDEX(Settings!$H:$H,MATCH(DD$1,Settings!$G:$G,0))=TRUE,
100-100*(AO476-MINIFS(AO:AO,$E:$E,$E476))/(MAXIFS(AO:AO,$E:$E,$E476)-MINIFS(AO:AO,$E:$E,$E476)),
100*(AO476-MINIFS(AO:AO,$E:$E,$E476))/(MAXIFS(AO:AO,$E:$E,$E476)-MINIFS(AO:AO,$E:$E,$E476))))</f>
        <v/>
      </c>
      <c r="DE476" s="232" t="str">
        <f t="array" ref="DE476">IF(AP476="","",
IF(INDEX(Settings!$H:$H,MATCH(DE$1,Settings!$G:$G,0))=TRUE,
100-100*(AP476-MINIFS(AP:AP,$E:$E,$E476))/(MAXIFS(AP:AP,$E:$E,$E476)-MINIFS(AP:AP,$E:$E,$E476)),
100*(AP476-MINIFS(AP:AP,$E:$E,$E476))/(MAXIFS(AP:AP,$E:$E,$E476)-MINIFS(AP:AP,$E:$E,$E476))))</f>
        <v/>
      </c>
      <c r="DF476" s="232" t="str">
        <f t="array" ref="DF476">IF(AQ476="","",
IF(INDEX(Settings!$H:$H,MATCH(DF$1,Settings!$G:$G,0))=TRUE,
100-100*(AQ476-MINIFS(AQ:AQ,$E:$E,$E476))/(MAXIFS(AQ:AQ,$E:$E,$E476)-MINIFS(AQ:AQ,$E:$E,$E476)),
100*(AQ476-MINIFS(AQ:AQ,$E:$E,$E476))/(MAXIFS(AQ:AQ,$E:$E,$E476)-MINIFS(AQ:AQ,$E:$E,$E476))))</f>
        <v/>
      </c>
      <c r="DG476" s="232" t="str">
        <f t="array" ref="DG476">IF(AR476="","",
IF(INDEX(Settings!$H:$H,MATCH(DG$1,Settings!$G:$G,0))=TRUE,
100-100*(AR476-MINIFS(AR:AR,$E:$E,$E476))/(MAXIFS(AR:AR,$E:$E,$E476)-MINIFS(AR:AR,$E:$E,$E476)),
100*(AR476-MINIFS(AR:AR,$E:$E,$E476))/(MAXIFS(AR:AR,$E:$E,$E476)-MINIFS(AR:AR,$E:$E,$E476))))</f>
        <v/>
      </c>
      <c r="DH476" s="232" t="str">
        <f t="array" ref="DH476">IF(AS476="","",
IF(INDEX(Settings!$H:$H,MATCH(DH$1,Settings!$G:$G,0))=TRUE,
100-100*(AS476-MINIFS(AS:AS,$E:$E,$E476))/(MAXIFS(AS:AS,$E:$E,$E476)-MINIFS(AS:AS,$E:$E,$E476)),
100*(AS476-MINIFS(AS:AS,$E:$E,$E476))/(MAXIFS(AS:AS,$E:$E,$E476)-MINIFS(AS:AS,$E:$E,$E476))))</f>
        <v/>
      </c>
      <c r="DI476" s="232" t="str">
        <f t="array" ref="DI476">IF(AT476="","",
IF(INDEX(Settings!$H:$H,MATCH(DI$1,Settings!$G:$G,0))=TRUE,
100-100*(AT476-MINIFS(AT:AT,$E:$E,$E476))/(MAXIFS(AT:AT,$E:$E,$E476)-MINIFS(AT:AT,$E:$E,$E476)),
100*(AT476-MINIFS(AT:AT,$E:$E,$E476))/(MAXIFS(AT:AT,$E:$E,$E476)-MINIFS(AT:AT,$E:$E,$E476))))</f>
        <v/>
      </c>
      <c r="DJ476" s="232" t="str">
        <f t="array" ref="DJ476">IF(AU476="","",
IF(INDEX(Settings!$H:$H,MATCH(DJ$1,Settings!$G:$G,0))=TRUE,
100-100*(AU476-MINIFS(AU:AU,$E:$E,$E476))/(MAXIFS(AU:AU,$E:$E,$E476)-MINIFS(AU:AU,$E:$E,$E476)),
100*(AU476-MINIFS(AU:AU,$E:$E,$E476))/(MAXIFS(AU:AU,$E:$E,$E476)-MINIFS(AU:AU,$E:$E,$E476))))</f>
        <v/>
      </c>
      <c r="DK476" s="232" t="str">
        <f t="array" ref="DK476">IF(AV476="","",
IF(INDEX(Settings!$H:$H,MATCH(DK$1,Settings!$G:$G,0))=TRUE,
100-100*(AV476-MINIFS(AV:AV,$E:$E,$E476))/(MAXIFS(AV:AV,$E:$E,$E476)-MINIFS(AV:AV,$E:$E,$E476)),
100*(AV476-MINIFS(AV:AV,$E:$E,$E476))/(MAXIFS(AV:AV,$E:$E,$E476)-MINIFS(AV:AV,$E:$E,$E476))))</f>
        <v/>
      </c>
      <c r="DL476" s="232" t="str">
        <f t="array" ref="DL476">IF(AW476="","",
IF(INDEX(Settings!$H:$H,MATCH(DL$1,Settings!$G:$G,0))=TRUE,
100-100*(AW476-MINIFS(AW:AW,$E:$E,$E476))/(MAXIFS(AW:AW,$E:$E,$E476)-MINIFS(AW:AW,$E:$E,$E476)),
100*(AW476-MINIFS(AW:AW,$E:$E,$E476))/(MAXIFS(AW:AW,$E:$E,$E476)-MINIFS(AW:AW,$E:$E,$E476))))</f>
        <v/>
      </c>
      <c r="DM476" s="232" t="str">
        <f t="array" ref="DM476">IF(AX476="","",
IF(INDEX(Settings!$H:$H,MATCH(DM$1,Settings!$G:$G,0))=TRUE,
100-100*(AX476-MINIFS(AX:AX,$E:$E,$E476))/(MAXIFS(AX:AX,$E:$E,$E476)-MINIFS(AX:AX,$E:$E,$E476)),
100*(AX476-MINIFS(AX:AX,$E:$E,$E476))/(MAXIFS(AX:AX,$E:$E,$E476)-MINIFS(AX:AX,$E:$E,$E476))))</f>
        <v/>
      </c>
      <c r="DN476" s="232" t="str">
        <f t="array" ref="DN476">IF(AY476="","",
IF(INDEX(Settings!$H:$H,MATCH(DN$1,Settings!$G:$G,0))=TRUE,
100-100*(AY476-MINIFS(AY:AY,$E:$E,$E476))/(MAXIFS(AY:AY,$E:$E,$E476)-MINIFS(AY:AY,$E:$E,$E476)),
100*(AY476-MINIFS(AY:AY,$E:$E,$E476))/(MAXIFS(AY:AY,$E:$E,$E476)-MINIFS(AY:AY,$E:$E,$E476))))</f>
        <v/>
      </c>
      <c r="DO476" s="232" t="str">
        <f t="array" ref="DO476">IF(AZ476="","",
IF(INDEX(Settings!$H:$H,MATCH(DO$1,Settings!$G:$G,0))=TRUE,
100-100*(AZ476-MINIFS(AZ:AZ,$E:$E,$E476))/(MAXIFS(AZ:AZ,$E:$E,$E476)-MINIFS(AZ:AZ,$E:$E,$E476)),
100*(AZ476-MINIFS(AZ:AZ,$E:$E,$E476))/(MAXIFS(AZ:AZ,$E:$E,$E476)-MINIFS(AZ:AZ,$E:$E,$E476))))</f>
        <v/>
      </c>
      <c r="DP476" s="232" t="str">
        <f t="array" ref="DP476">IF(BA476="","",
IF(INDEX(Settings!$H:$H,MATCH(DP$1,Settings!$G:$G,0))=TRUE,
100-100*(BA476-MINIFS(BA:BA,$E:$E,$E476))/(MAXIFS(BA:BA,$E:$E,$E476)-MINIFS(BA:BA,$E:$E,$E476)),
100*(BA476-MINIFS(BA:BA,$E:$E,$E476))/(MAXIFS(BA:BA,$E:$E,$E476)-MINIFS(BA:BA,$E:$E,$E476))))</f>
        <v/>
      </c>
      <c r="DQ476" s="232" t="str">
        <f t="array" ref="DQ476">IF(BB476="","",
IF(INDEX(Settings!$H:$H,MATCH(DQ$1,Settings!$G:$G,0))=TRUE,
100-100*(BB476-MINIFS(BB:BB,$E:$E,$E476))/(MAXIFS(BB:BB,$E:$E,$E476)-MINIFS(BB:BB,$E:$E,$E476)),
100*(BB476-MINIFS(BB:BB,$E:$E,$E476))/(MAXIFS(BB:BB,$E:$E,$E476)-MINIFS(BB:BB,$E:$E,$E476))))</f>
        <v/>
      </c>
      <c r="DR476" s="232" t="str">
        <f t="array" ref="DR476">IF(BC476="","",
IF(INDEX(Settings!$H:$H,MATCH(DR$1,Settings!$G:$G,0))=TRUE,
100-100*(BC476-MINIFS(BC:BC,$E:$E,$E476))/(MAXIFS(BC:BC,$E:$E,$E476)-MINIFS(BC:BC,$E:$E,$E476)),
100*(BC476-MINIFS(BC:BC,$E:$E,$E476))/(MAXIFS(BC:BC,$E:$E,$E476)-MINIFS(BC:BC,$E:$E,$E476))))</f>
        <v/>
      </c>
      <c r="DS476" s="232" t="str">
        <f t="array" ref="DS476">IF(BD476="","",
IF(INDEX(Settings!$H:$H,MATCH(DS$1,Settings!$G:$G,0))=TRUE,
100-100*(BD476-MINIFS(BD:BD,$E:$E,$E476))/(MAXIFS(BD:BD,$E:$E,$E476)-MINIFS(BD:BD,$E:$E,$E476)),
100*(BD476-MINIFS(BD:BD,$E:$E,$E476))/(MAXIFS(BD:BD,$E:$E,$E476)-MINIFS(BD:BD,$E:$E,$E476))))</f>
        <v/>
      </c>
      <c r="DT476" s="232" t="str">
        <f t="array" ref="DT476">IF(BE476="","",
IF(INDEX(Settings!$H:$H,MATCH(DT$1,Settings!$G:$G,0))=TRUE,
100-100*(BE476-MINIFS(BE:BE,$E:$E,$E476))/(MAXIFS(BE:BE,$E:$E,$E476)-MINIFS(BE:BE,$E:$E,$E476)),
100*(BE476-MINIFS(BE:BE,$E:$E,$E476))/(MAXIFS(BE:BE,$E:$E,$E476)-MINIFS(BE:BE,$E:$E,$E476))))</f>
        <v/>
      </c>
      <c r="DU476" s="232" t="str">
        <f t="array" ref="DU476">IF(BF476="","",
IF(INDEX(Settings!$H:$H,MATCH(DU$1,Settings!$G:$G,0))=TRUE,
100-100*(BF476-MINIFS(BF:BF,$E:$E,$E476))/(MAXIFS(BF:BF,$E:$E,$E476)-MINIFS(BF:BF,$E:$E,$E476)),
100*(BF476-MINIFS(BF:BF,$E:$E,$E476))/(MAXIFS(BF:BF,$E:$E,$E476)-MINIFS(BF:BF,$E:$E,$E476))))</f>
        <v/>
      </c>
      <c r="DV476" s="232" t="str">
        <f t="array" ref="DV476">IF(BG476="","",
IF(INDEX(Settings!$H:$H,MATCH(DV$1,Settings!$G:$G,0))=TRUE,
100-100*(BG476-MINIFS(BG:BG,$E:$E,$E476))/(MAXIFS(BG:BG,$E:$E,$E476)-MINIFS(BG:BG,$E:$E,$E476)),
100*(BG476-MINIFS(BG:BG,$E:$E,$E476))/(MAXIFS(BG:BG,$E:$E,$E476)-MINIFS(BG:BG,$E:$E,$E476))))</f>
        <v/>
      </c>
      <c r="DW476" s="232" t="str">
        <f t="array" ref="DW476">IF(BH476="","",
IF(INDEX(Settings!$H:$H,MATCH(DW$1,Settings!$G:$G,0))=TRUE,
100-100*(BH476-MINIFS(BH:BH,$E:$E,$E476))/(MAXIFS(BH:BH,$E:$E,$E476)-MINIFS(BH:BH,$E:$E,$E476)),
100*(BH476-MINIFS(BH:BH,$E:$E,$E476))/(MAXIFS(BH:BH,$E:$E,$E476)-MINIFS(BH:BH,$E:$E,$E476))))</f>
        <v/>
      </c>
      <c r="DX476" s="232" t="str">
        <f t="array" ref="DX476">IF(BI476="","",
IF(INDEX(Settings!$H:$H,MATCH(DX$1,Settings!$G:$G,0))=TRUE,
100-100*(BI476-MINIFS(BI:BI,$E:$E,$E476))/(MAXIFS(BI:BI,$E:$E,$E476)-MINIFS(BI:BI,$E:$E,$E476)),
100*(BI476-MINIFS(BI:BI,$E:$E,$E476))/(MAXIFS(BI:BI,$E:$E,$E476)-MINIFS(BI:BI,$E:$E,$E476))))</f>
        <v/>
      </c>
      <c r="DY476" s="232" t="str">
        <f t="array" ref="DY476">IF(BJ476="","",
IF(INDEX(Settings!$H:$H,MATCH(DY$1,Settings!$G:$G,0))=TRUE,
100-100*(BJ476-MINIFS(BJ:BJ,$E:$E,$E476))/(MAXIFS(BJ:BJ,$E:$E,$E476)-MINIFS(BJ:BJ,$E:$E,$E476)),
100*(BJ476-MINIFS(BJ:BJ,$E:$E,$E476))/(MAXIFS(BJ:BJ,$E:$E,$E476)-MINIFS(BJ:BJ,$E:$E,$E476))))</f>
        <v/>
      </c>
      <c r="DZ476" s="234"/>
      <c r="EA476" s="234"/>
      <c r="EB476" s="234" t="str">
        <f t="shared" si="8"/>
        <v/>
      </c>
      <c r="EC476" s="234" t="str">
        <f t="shared" si="9"/>
        <v/>
      </c>
      <c r="ED476" s="234" t="str">
        <f t="shared" si="10"/>
        <v/>
      </c>
      <c r="EE476" s="234" t="str">
        <f t="shared" si="11"/>
        <v/>
      </c>
      <c r="EF476" s="234" t="str">
        <f t="shared" si="12"/>
        <v/>
      </c>
      <c r="EG476" s="234" t="str">
        <f t="shared" si="13"/>
        <v/>
      </c>
      <c r="EH476" s="234"/>
      <c r="EI476" s="234"/>
      <c r="EJ476" s="234"/>
      <c r="EK476" s="234"/>
      <c r="EL476" s="234"/>
      <c r="EM476" s="234"/>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3" t="str">
        <f t="shared" si="14"/>
        <v/>
      </c>
      <c r="N477" s="49"/>
      <c r="O477" s="49"/>
      <c r="P477" s="49"/>
      <c r="Q477" s="49"/>
      <c r="R477" s="49"/>
      <c r="S477" s="222" t="str">
        <f>IFERROR(VLOOKUP(AF477, 'YOYO IR Scores'!A:C, 3, FALSE), "")
</f>
        <v/>
      </c>
      <c r="T477" s="49"/>
      <c r="U477" s="49"/>
      <c r="V477" s="49"/>
      <c r="W477" s="49"/>
      <c r="X477" s="224" t="str">
        <f t="shared" si="4"/>
        <v/>
      </c>
      <c r="Y477" s="225" t="str">
        <f t="shared" si="5"/>
        <v/>
      </c>
      <c r="Z477" s="225" t="str">
        <f t="shared" si="6"/>
        <v/>
      </c>
      <c r="AA477" s="224" t="str">
        <f t="shared" si="7"/>
        <v/>
      </c>
      <c r="AB477" s="223"/>
      <c r="AC477" s="223"/>
      <c r="AD477" s="223"/>
      <c r="AE477" s="223" t="str">
        <f>IFERROR(VLOOKUP(AF477, 'YOYO IR Scores'!A:C, 2, FALSE), "")</f>
        <v/>
      </c>
      <c r="AF477" s="223"/>
      <c r="AG477" s="223"/>
      <c r="AH477" s="223"/>
      <c r="AI477" s="223"/>
      <c r="AJ477" s="223"/>
      <c r="AK477" s="223"/>
      <c r="AL477" s="223"/>
      <c r="AM477" s="223"/>
      <c r="AN477" s="223"/>
      <c r="AO477" s="223"/>
      <c r="AP477" s="223"/>
      <c r="AQ477" s="223"/>
      <c r="AR477" s="223"/>
      <c r="AS477" s="223"/>
      <c r="AT477" s="223"/>
      <c r="AU477" s="223"/>
      <c r="AV477" s="223"/>
      <c r="AW477" s="223"/>
      <c r="AX477" s="223"/>
      <c r="AY477" s="223"/>
      <c r="AZ477" s="223"/>
      <c r="BA477" s="223"/>
      <c r="BB477" s="223"/>
      <c r="BC477" s="223"/>
      <c r="BD477" s="223"/>
      <c r="BE477" s="223"/>
      <c r="BF477" s="223"/>
      <c r="BG477" s="223"/>
      <c r="BH477" s="223"/>
      <c r="BI477" s="223"/>
      <c r="BJ477" s="223"/>
      <c r="BK477" s="223" t="str">
        <f t="array" ref="BK477">IF(J477="","",
IF(INDEX(Settings!$H:$H,MATCH(BY$1,Settings!$G:$G,0))=TRUE,
100-100*(J477-MIN(J:J))/(MAX(J:J)-MIN(J:J)),
100*(J477-MIN(J:J))/(MAX(J:J)-MIN(J:J))))</f>
        <v/>
      </c>
      <c r="BL477" s="223" t="str">
        <f t="array" ref="BL477">IF(J477="","",
IF(INDEX(Settings!$H:$H,MATCH(BY$1,Settings!$G:$G,0))=TRUE,
100-100*(J477-MINIFS(J:J,$E:$E,$E477))/(MAXIFS(J:J,$E:$E,$E477)-MINIFS(J:J,$E:$E,$E477)),
100*(J477-MINIFS(J:J,$E:$E,$E477))/(MAXIFS(J:J,$E:$E,$E477)-MINIFS(J:J,$E:$E,$E477))))</f>
        <v/>
      </c>
      <c r="BM477" s="223"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4" t="str">
        <f t="array" ref="BQ477">IF(J477="","",
IF(INDEX(Settings!$H:$H,MATCH(BY$1,Settings!$G:$G,0))=TRUE,
-1*(J477-AVERAGE(J:J))/STDEV(J:J),
(J477-AVERAGE(J:J))/STDEV(J:J)))</f>
        <v/>
      </c>
      <c r="BR477" s="224" t="str">
        <f>IFERROR(__xludf.DUMMYFUNCTION("IF(J477="""","""",
IF(INDEX(Settings!$H:$H,MATCH(BY$1,Settings!$G:$G,0))=TRUE,
-1*(J477-AVERAGEIFS(J:J,$E:$E,$E477))/STDEV(FILTER(J:J,$E:$E=$E477)),
(J477-AVERAGEIFS(J:J,$E:$E,$E477))/STDEV(FILTER(J:J,$E:$E=$E477))))"),"")</f>
        <v/>
      </c>
      <c r="BS477" s="224"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3" t="str">
        <f t="array" ref="BY477">IF(J477="","",
IF(INDEX(Settings!$H:$H,MATCH(BY$1,Settings!$G:$G,0))=TRUE,
100-100*(J477-MINIFS(J:J,$E:$E,$E477))/(MAXIFS(J:J,$E:$E,$E477)-MINIFS(J:J,$E:$E,$E477)),
100*(J477-MINIFS(J:J,$E:$E,$E477))/(MAXIFS(J:J,$E:$E,$E477)-MINIFS(J:J,$E:$E,$E477))))</f>
        <v/>
      </c>
      <c r="BZ477" s="223" t="str">
        <f t="array" ref="BZ477">IF(K477="","",
IF(INDEX(Settings!$H:$H,MATCH(BZ$1,Settings!$G:$G,0))=TRUE,
100-100*(K477-MINIFS(K:K,$E:$E,$E477))/(MAXIFS(K:K,$E:$E,$E477)-MINIFS(K:K,$E:$E,$E477)),
100*(K477-MINIFS(K:K,$E:$E,$E477))/(MAXIFS(K:K,$E:$E,$E477)-MINIFS(K:K,$E:$E,$E477))))</f>
        <v/>
      </c>
      <c r="CA477" s="223" t="str">
        <f t="array" ref="CA477">IF(L477="","",
IF(INDEX(Settings!$H:$H,MATCH(CA$1,Settings!$G:$G,0))=TRUE,
100-100*(L477-MINIFS(L:L,$E:$E,$E477))/(MAXIFS(L:L,$E:$E,$E477)-MINIFS(L:L,$E:$E,$E477)),
100*(L477-MINIFS(L:L,$E:$E,$E477))/(MAXIFS(L:L,$E:$E,$E477)-MINIFS(L:L,$E:$E,$E477))))</f>
        <v/>
      </c>
      <c r="CB477" s="223" t="str">
        <f t="array" ref="CB477">IF(M477="","",
IF(INDEX(Settings!$H:$H,MATCH(CB$1,Settings!$G:$G,0))=TRUE,
100-100*(M477-MINIFS(M:M,$E:$E,$E477))/(MAXIFS(M:M,$E:$E,$E477)-MINIFS(M:M,$E:$E,$E477)),
100*(M477-MINIFS(M:M,$E:$E,$E477))/(MAXIFS(M:M,$E:$E,$E477)-MINIFS(M:M,$E:$E,$E477))))</f>
        <v/>
      </c>
      <c r="CC477" s="223" t="str">
        <f t="array" ref="CC477">IF(N477="","",
IF(INDEX(Settings!$H:$H,MATCH(CC$1,Settings!$G:$G,0))=TRUE,
100-100*(N477-MINIFS(N:N,$E:$E,$E477))/(MAXIFS(N:N,$E:$E,$E477)-MINIFS(N:N,$E:$E,$E477)),
100*(N477-MINIFS(N:N,$E:$E,$E477))/(MAXIFS(N:N,$E:$E,$E477)-MINIFS(N:N,$E:$E,$E477))))</f>
        <v/>
      </c>
      <c r="CD477" s="223" t="str">
        <f t="array" ref="CD477">IF(O477="","",
IF(INDEX(Settings!$H:$H,MATCH(CD$1,Settings!$G:$G,0))=TRUE,
100-100*(O477-MINIFS(O:O,$E:$E,$E477))/(MAXIFS(O:O,$E:$E,$E477)-MINIFS(O:O,$E:$E,$E477)),
100*(O477-MINIFS(O:O,$E:$E,$E477))/(MAXIFS(O:O,$E:$E,$E477)-MINIFS(O:O,$E:$E,$E477))))</f>
        <v/>
      </c>
      <c r="CE477" s="223" t="str">
        <f t="array" ref="CE477">IF(P477="","",
IF(INDEX(Settings!$H:$H,MATCH(CE$1,Settings!$G:$G,0))=TRUE,
100-100*(P477-MINIFS(P:P,$E:$E,$E477))/(MAXIFS(P:P,$E:$E,$E477)-MINIFS(P:P,$E:$E,$E477)),
100*(P477-MINIFS(P:P,$E:$E,$E477))/(MAXIFS(P:P,$E:$E,$E477)-MINIFS(P:P,$E:$E,$E477))))</f>
        <v/>
      </c>
      <c r="CF477" s="223" t="str">
        <f t="array" ref="CF477">IF(Q477="","",
IF(INDEX(Settings!$H:$H,MATCH(CF$1,Settings!$G:$G,0))=TRUE,
100-100*(Q477-MINIFS(Q:Q,$E:$E,$E477))/(MAXIFS(Q:Q,$E:$E,$E477)-MINIFS(Q:Q,$E:$E,$E477)),
100*(Q477-MINIFS(Q:Q,$E:$E,$E477))/(MAXIFS(Q:Q,$E:$E,$E477)-MINIFS(Q:Q,$E:$E,$E477))))</f>
        <v/>
      </c>
      <c r="CG477" s="223" t="str">
        <f t="array" ref="CG477">IF(R477="","",
IF(INDEX(Settings!$H:$H,MATCH(CG$1,Settings!$G:$G,0))=TRUE,
100-100*(R477-MINIFS(R:R,$E:$E,$E477))/(MAXIFS(R:R,$E:$E,$E477)-MINIFS(R:R,$E:$E,$E477)),
100*(R477-MINIFS(R:R,$E:$E,$E477))/(MAXIFS(R:R,$E:$E,$E477)-MINIFS(R:R,$E:$E,$E477))))</f>
        <v/>
      </c>
      <c r="CH477" s="223" t="str">
        <f t="array" ref="CH477">IF(S477="","",
IF(INDEX(Settings!$H:$H,MATCH(CH$1,Settings!$G:$G,0))=TRUE,
100-100*(S477-MINIFS(S:S,$E:$E,$E477))/(MAXIFS(S:S,$E:$E,$E477)-MINIFS(S:S,$E:$E,$E477)),
100*(S477-MINIFS(S:S,$E:$E,$E477))/(MAXIFS(S:S,$E:$E,$E477)-MINIFS(S:S,$E:$E,$E477))))</f>
        <v/>
      </c>
      <c r="CI477" s="223" t="str">
        <f t="array" ref="CI477">IF(T477="","",
IF(INDEX(Settings!$H:$H,MATCH(CI$1,Settings!$G:$G,0))=TRUE,
100-100*(T477-MINIFS(T:T,$E:$E,$E477))/(MAXIFS(T:T,$E:$E,$E477)-MINIFS(T:T,$E:$E,$E477)),
100*(T477-MINIFS(T:T,$E:$E,$E477))/(MAXIFS(T:T,$E:$E,$E477)-MINIFS(T:T,$E:$E,$E477))))</f>
        <v/>
      </c>
      <c r="CJ477" s="223" t="str">
        <f t="array" ref="CJ477">IF(U477="","",
IF(INDEX(Settings!$H:$H,MATCH(CJ$1,Settings!$G:$G,0))=TRUE,
100-100*(U477-MINIFS(U:U,$E:$E,$E477))/(MAXIFS(U:U,$E:$E,$E477)-MINIFS(U:U,$E:$E,$E477)),
100*(U477-MINIFS(U:U,$E:$E,$E477))/(MAXIFS(U:U,$E:$E,$E477)-MINIFS(U:U,$E:$E,$E477))))</f>
        <v/>
      </c>
      <c r="CK477" s="223" t="str">
        <f t="array" ref="CK477">IF(V477="","",
IF(INDEX(Settings!$H:$H,MATCH(CK$1,Settings!$G:$G,0))=TRUE,
100-100*(V477-MINIFS(V:V,$E:$E,$E477))/(MAXIFS(V:V,$E:$E,$E477)-MINIFS(V:V,$E:$E,$E477)),
100*(V477-MINIFS(V:V,$E:$E,$E477))/(MAXIFS(V:V,$E:$E,$E477)-MINIFS(V:V,$E:$E,$E477))))</f>
        <v/>
      </c>
      <c r="CL477" s="223" t="str">
        <f t="array" ref="CL477">IF(W477="","",
IF(INDEX(Settings!$H:$H,MATCH(CL$1,Settings!$G:$G,0))=TRUE,
100-100*(W477-MINIFS(W:W,$E:$E,$E477))/(MAXIFS(W:W,$E:$E,$E477)-MINIFS(W:W,$E:$E,$E477)),
100*(W477-MINIFS(W:W,$E:$E,$E477))/(MAXIFS(W:W,$E:$E,$E477)-MINIFS(W:W,$E:$E,$E477))))</f>
        <v/>
      </c>
      <c r="CM477" s="223" t="str">
        <f t="array" ref="CM477">IF(X477="","",
IF(INDEX(Settings!$H:$H,MATCH(CM$1,Settings!$G:$G,0))=TRUE,
100-100*(X477-MINIFS(X:X,$E:$E,$E477))/(MAXIFS(X:X,$E:$E,$E477)-MINIFS(X:X,$E:$E,$E477)),
100*(X477-MINIFS(X:X,$E:$E,$E477))/(MAXIFS(X:X,$E:$E,$E477)-MINIFS(X:X,$E:$E,$E477))))</f>
        <v/>
      </c>
      <c r="CN477" s="223" t="str">
        <f t="array" ref="CN477">IF(Y477="","",
IF(INDEX(Settings!$H:$H,MATCH(CN$1,Settings!$G:$G,0))=TRUE,
100-100*(Y477-MINIFS(Y:Y,$E:$E,$E477))/(MAXIFS(Y:Y,$E:$E,$E477)-MINIFS(Y:Y,$E:$E,$E477)),
100*(Y477-MINIFS(Y:Y,$E:$E,$E477))/(MAXIFS(Y:Y,$E:$E,$E477)-MINIFS(Y:Y,$E:$E,$E477))))</f>
        <v/>
      </c>
      <c r="CO477" s="223" t="str">
        <f t="array" ref="CO477">IF(Z477="","",
IF(INDEX(Settings!$H:$H,MATCH(CO$1,Settings!$G:$G,0))=TRUE,
100-100*(Z477-MINIFS(Z:Z,$E:$E,$E477))/(MAXIFS(Z:Z,$E:$E,$E477)-MINIFS(Z:Z,$E:$E,$E477)),
100*(Z477-MINIFS(Z:Z,$E:$E,$E477))/(MAXIFS(Z:Z,$E:$E,$E477)-MINIFS(Z:Z,$E:$E,$E477))))</f>
        <v/>
      </c>
      <c r="CP477" s="223" t="str">
        <f t="array" ref="CP477">IF(AA477="","",
IF(INDEX(Settings!$H:$H,MATCH(CP$1,Settings!$G:$G,0))=TRUE,
100-100*(AA477-MINIFS(AA:AA,$E:$E,$E477))/(MAXIFS(AA:AA,$E:$E,$E477)-MINIFS(AA:AA,$E:$E,$E477)),
100*(AA477-MINIFS(AA:AA,$E:$E,$E477))/(MAXIFS(AA:AA,$E:$E,$E477)-MINIFS(AA:AA,$E:$E,$E477))))</f>
        <v/>
      </c>
      <c r="CQ477" s="223" t="str">
        <f t="array" ref="CQ477">IF(AB477="","",
IF(INDEX(Settings!$H:$H,MATCH(CQ$1,Settings!$G:$G,0))=TRUE,
100-100*(AB477-MINIFS(AB:AB,$E:$E,$E477))/(MAXIFS(AB:AB,$E:$E,$E477)-MINIFS(AB:AB,$E:$E,$E477)),
100*(AB477-MINIFS(AB:AB,$E:$E,$E477))/(MAXIFS(AB:AB,$E:$E,$E477)-MINIFS(AB:AB,$E:$E,$E477))))</f>
        <v/>
      </c>
      <c r="CR477" s="223" t="str">
        <f t="array" ref="CR477">IF(AC477="","",
IF(INDEX(Settings!$H:$H,MATCH(CR$1,Settings!$G:$G,0))=TRUE,
100-100*(AC477-MINIFS(AC:AC,$E:$E,$E477))/(MAXIFS(AC:AC,$E:$E,$E477)-MINIFS(AC:AC,$E:$E,$E477)),
100*(AC477-MINIFS(AC:AC,$E:$E,$E477))/(MAXIFS(AC:AC,$E:$E,$E477)-MINIFS(AC:AC,$E:$E,$E477))))</f>
        <v/>
      </c>
      <c r="CS477" s="223" t="str">
        <f t="array" ref="CS477">IF(AD477="","",
IF(INDEX(Settings!$H:$H,MATCH(CS$1,Settings!$G:$G,0))=TRUE,
100-100*(AD477-MINIFS(AD:AD,$E:$E,$E477))/(MAXIFS(AD:AD,$E:$E,$E477)-MINIFS(AD:AD,$E:$E,$E477)),
100*(AD477-MINIFS(AD:AD,$E:$E,$E477))/(MAXIFS(AD:AD,$E:$E,$E477)-MINIFS(AD:AD,$E:$E,$E477))))</f>
        <v/>
      </c>
      <c r="CT477" s="223" t="str">
        <f t="array" ref="CT477">IF(AE477="","",
IF(INDEX(Settings!$H:$H,MATCH(CT$1,Settings!$G:$G,0))=TRUE,
100-100*(AE477-MINIFS(AE:AE,$E:$E,$E477))/(MAXIFS(AE:AE,$E:$E,$E477)-MINIFS(AE:AE,$E:$E,$E477)),
100*(AE477-MINIFS(AE:AE,$E:$E,$E477))/(MAXIFS(AE:AE,$E:$E,$E477)-MINIFS(AE:AE,$E:$E,$E477))))</f>
        <v/>
      </c>
      <c r="CU477" s="223" t="str">
        <f t="array" ref="CU477">IF(AF477="","",
IF(INDEX(Settings!$H:$H,MATCH(CU$1,Settings!$G:$G,0))=TRUE,
100-100*(AF477-MINIFS(AF:AF,$E:$E,$E477))/(MAXIFS(AF:AF,$E:$E,$E477)-MINIFS(AF:AF,$E:$E,$E477)),
100*(AF477-MINIFS(AF:AF,$E:$E,$E477))/(MAXIFS(AF:AF,$E:$E,$E477)-MINIFS(AF:AF,$E:$E,$E477))))</f>
        <v/>
      </c>
      <c r="CV477" s="223" t="str">
        <f t="array" ref="CV477">IF(AG477="","",
IF(INDEX(Settings!$H:$H,MATCH(CV$1,Settings!$G:$G,0))=TRUE,
100-100*(AG477-MINIFS(AG:AG,$E:$E,$E477))/(MAXIFS(AG:AG,$E:$E,$E477)-MINIFS(AG:AG,$E:$E,$E477)),
100*(AG477-MINIFS(AG:AG,$E:$E,$E477))/(MAXIFS(AG:AG,$E:$E,$E477)-MINIFS(AG:AG,$E:$E,$E477))))</f>
        <v/>
      </c>
      <c r="CW477" s="223" t="str">
        <f t="array" ref="CW477">IF(AH477="","",
IF(INDEX(Settings!$H:$H,MATCH(CW$1,Settings!$G:$G,0))=TRUE,
100-100*(AH477-MINIFS(AH:AH,$E:$E,$E477))/(MAXIFS(AH:AH,$E:$E,$E477)-MINIFS(AH:AH,$E:$E,$E477)),
100*(AH477-MINIFS(AH:AH,$E:$E,$E477))/(MAXIFS(AH:AH,$E:$E,$E477)-MINIFS(AH:AH,$E:$E,$E477))))</f>
        <v/>
      </c>
      <c r="CX477" s="223" t="str">
        <f t="array" ref="CX477">IF(AI477="","",
IF(INDEX(Settings!$H:$H,MATCH(CX$1,Settings!$G:$G,0))=TRUE,
100-100*(AI477-MINIFS(AI:AI,$E:$E,$E477))/(MAXIFS(AI:AI,$E:$E,$E477)-MINIFS(AI:AI,$E:$E,$E477)),
100*(AI477-MINIFS(AI:AI,$E:$E,$E477))/(MAXIFS(AI:AI,$E:$E,$E477)-MINIFS(AI:AI,$E:$E,$E477))))</f>
        <v/>
      </c>
      <c r="CY477" s="223" t="str">
        <f t="array" ref="CY477">IF(AJ477="","",
IF(INDEX(Settings!$H:$H,MATCH(CY$1,Settings!$G:$G,0))=TRUE,
100-100*(AJ477-MINIFS(AJ:AJ,$E:$E,$E477))/(MAXIFS(AJ:AJ,$E:$E,$E477)-MINIFS(AJ:AJ,$E:$E,$E477)),
100*(AJ477-MINIFS(AJ:AJ,$E:$E,$E477))/(MAXIFS(AJ:AJ,$E:$E,$E477)-MINIFS(AJ:AJ,$E:$E,$E477))))</f>
        <v/>
      </c>
      <c r="CZ477" s="223" t="str">
        <f t="array" ref="CZ477">IF(AK477="","",
IF(INDEX(Settings!$H:$H,MATCH(CZ$1,Settings!$G:$G,0))=TRUE,
100-100*(AK477-MINIFS(AK:AK,$E:$E,$E477))/(MAXIFS(AK:AK,$E:$E,$E477)-MINIFS(AK:AK,$E:$E,$E477)),
100*(AK477-MINIFS(AK:AK,$E:$E,$E477))/(MAXIFS(AK:AK,$E:$E,$E477)-MINIFS(AK:AK,$E:$E,$E477))))</f>
        <v/>
      </c>
      <c r="DA477" s="223" t="str">
        <f t="array" ref="DA477">IF(AL477="","",
IF(INDEX(Settings!$H:$H,MATCH(DA$1,Settings!$G:$G,0))=TRUE,
100-100*(AL477-MINIFS(AL:AL,$E:$E,$E477))/(MAXIFS(AL:AL,$E:$E,$E477)-MINIFS(AL:AL,$E:$E,$E477)),
100*(AL477-MINIFS(AL:AL,$E:$E,$E477))/(MAXIFS(AL:AL,$E:$E,$E477)-MINIFS(AL:AL,$E:$E,$E477))))</f>
        <v/>
      </c>
      <c r="DB477" s="223" t="str">
        <f t="array" ref="DB477">IF(AM477="","",
IF(INDEX(Settings!$H:$H,MATCH(DB$1,Settings!$G:$G,0))=TRUE,
100-100*(AM477-MINIFS(AM:AM,$E:$E,$E477))/(MAXIFS(AM:AM,$E:$E,$E477)-MINIFS(AM:AM,$E:$E,$E477)),
100*(AM477-MINIFS(AM:AM,$E:$E,$E477))/(MAXIFS(AM:AM,$E:$E,$E477)-MINIFS(AM:AM,$E:$E,$E477))))</f>
        <v/>
      </c>
      <c r="DC477" s="223" t="str">
        <f t="array" ref="DC477">IF(AN477="","",
IF(INDEX(Settings!$H:$H,MATCH(DC$1,Settings!$G:$G,0))=TRUE,
100-100*(AN477-MINIFS(AN:AN,$E:$E,$E477))/(MAXIFS(AN:AN,$E:$E,$E477)-MINIFS(AN:AN,$E:$E,$E477)),
100*(AN477-MINIFS(AN:AN,$E:$E,$E477))/(MAXIFS(AN:AN,$E:$E,$E477)-MINIFS(AN:AN,$E:$E,$E477))))</f>
        <v/>
      </c>
      <c r="DD477" s="223" t="str">
        <f t="array" ref="DD477">IF(AO477="","",
IF(INDEX(Settings!$H:$H,MATCH(DD$1,Settings!$G:$G,0))=TRUE,
100-100*(AO477-MINIFS(AO:AO,$E:$E,$E477))/(MAXIFS(AO:AO,$E:$E,$E477)-MINIFS(AO:AO,$E:$E,$E477)),
100*(AO477-MINIFS(AO:AO,$E:$E,$E477))/(MAXIFS(AO:AO,$E:$E,$E477)-MINIFS(AO:AO,$E:$E,$E477))))</f>
        <v/>
      </c>
      <c r="DE477" s="223" t="str">
        <f t="array" ref="DE477">IF(AP477="","",
IF(INDEX(Settings!$H:$H,MATCH(DE$1,Settings!$G:$G,0))=TRUE,
100-100*(AP477-MINIFS(AP:AP,$E:$E,$E477))/(MAXIFS(AP:AP,$E:$E,$E477)-MINIFS(AP:AP,$E:$E,$E477)),
100*(AP477-MINIFS(AP:AP,$E:$E,$E477))/(MAXIFS(AP:AP,$E:$E,$E477)-MINIFS(AP:AP,$E:$E,$E477))))</f>
        <v/>
      </c>
      <c r="DF477" s="223" t="str">
        <f t="array" ref="DF477">IF(AQ477="","",
IF(INDEX(Settings!$H:$H,MATCH(DF$1,Settings!$G:$G,0))=TRUE,
100-100*(AQ477-MINIFS(AQ:AQ,$E:$E,$E477))/(MAXIFS(AQ:AQ,$E:$E,$E477)-MINIFS(AQ:AQ,$E:$E,$E477)),
100*(AQ477-MINIFS(AQ:AQ,$E:$E,$E477))/(MAXIFS(AQ:AQ,$E:$E,$E477)-MINIFS(AQ:AQ,$E:$E,$E477))))</f>
        <v/>
      </c>
      <c r="DG477" s="223" t="str">
        <f t="array" ref="DG477">IF(AR477="","",
IF(INDEX(Settings!$H:$H,MATCH(DG$1,Settings!$G:$G,0))=TRUE,
100-100*(AR477-MINIFS(AR:AR,$E:$E,$E477))/(MAXIFS(AR:AR,$E:$E,$E477)-MINIFS(AR:AR,$E:$E,$E477)),
100*(AR477-MINIFS(AR:AR,$E:$E,$E477))/(MAXIFS(AR:AR,$E:$E,$E477)-MINIFS(AR:AR,$E:$E,$E477))))</f>
        <v/>
      </c>
      <c r="DH477" s="223" t="str">
        <f t="array" ref="DH477">IF(AS477="","",
IF(INDEX(Settings!$H:$H,MATCH(DH$1,Settings!$G:$G,0))=TRUE,
100-100*(AS477-MINIFS(AS:AS,$E:$E,$E477))/(MAXIFS(AS:AS,$E:$E,$E477)-MINIFS(AS:AS,$E:$E,$E477)),
100*(AS477-MINIFS(AS:AS,$E:$E,$E477))/(MAXIFS(AS:AS,$E:$E,$E477)-MINIFS(AS:AS,$E:$E,$E477))))</f>
        <v/>
      </c>
      <c r="DI477" s="223" t="str">
        <f t="array" ref="DI477">IF(AT477="","",
IF(INDEX(Settings!$H:$H,MATCH(DI$1,Settings!$G:$G,0))=TRUE,
100-100*(AT477-MINIFS(AT:AT,$E:$E,$E477))/(MAXIFS(AT:AT,$E:$E,$E477)-MINIFS(AT:AT,$E:$E,$E477)),
100*(AT477-MINIFS(AT:AT,$E:$E,$E477))/(MAXIFS(AT:AT,$E:$E,$E477)-MINIFS(AT:AT,$E:$E,$E477))))</f>
        <v/>
      </c>
      <c r="DJ477" s="223" t="str">
        <f t="array" ref="DJ477">IF(AU477="","",
IF(INDEX(Settings!$H:$H,MATCH(DJ$1,Settings!$G:$G,0))=TRUE,
100-100*(AU477-MINIFS(AU:AU,$E:$E,$E477))/(MAXIFS(AU:AU,$E:$E,$E477)-MINIFS(AU:AU,$E:$E,$E477)),
100*(AU477-MINIFS(AU:AU,$E:$E,$E477))/(MAXIFS(AU:AU,$E:$E,$E477)-MINIFS(AU:AU,$E:$E,$E477))))</f>
        <v/>
      </c>
      <c r="DK477" s="223" t="str">
        <f t="array" ref="DK477">IF(AV477="","",
IF(INDEX(Settings!$H:$H,MATCH(DK$1,Settings!$G:$G,0))=TRUE,
100-100*(AV477-MINIFS(AV:AV,$E:$E,$E477))/(MAXIFS(AV:AV,$E:$E,$E477)-MINIFS(AV:AV,$E:$E,$E477)),
100*(AV477-MINIFS(AV:AV,$E:$E,$E477))/(MAXIFS(AV:AV,$E:$E,$E477)-MINIFS(AV:AV,$E:$E,$E477))))</f>
        <v/>
      </c>
      <c r="DL477" s="223" t="str">
        <f t="array" ref="DL477">IF(AW477="","",
IF(INDEX(Settings!$H:$H,MATCH(DL$1,Settings!$G:$G,0))=TRUE,
100-100*(AW477-MINIFS(AW:AW,$E:$E,$E477))/(MAXIFS(AW:AW,$E:$E,$E477)-MINIFS(AW:AW,$E:$E,$E477)),
100*(AW477-MINIFS(AW:AW,$E:$E,$E477))/(MAXIFS(AW:AW,$E:$E,$E477)-MINIFS(AW:AW,$E:$E,$E477))))</f>
        <v/>
      </c>
      <c r="DM477" s="223" t="str">
        <f t="array" ref="DM477">IF(AX477="","",
IF(INDEX(Settings!$H:$H,MATCH(DM$1,Settings!$G:$G,0))=TRUE,
100-100*(AX477-MINIFS(AX:AX,$E:$E,$E477))/(MAXIFS(AX:AX,$E:$E,$E477)-MINIFS(AX:AX,$E:$E,$E477)),
100*(AX477-MINIFS(AX:AX,$E:$E,$E477))/(MAXIFS(AX:AX,$E:$E,$E477)-MINIFS(AX:AX,$E:$E,$E477))))</f>
        <v/>
      </c>
      <c r="DN477" s="223" t="str">
        <f t="array" ref="DN477">IF(AY477="","",
IF(INDEX(Settings!$H:$H,MATCH(DN$1,Settings!$G:$G,0))=TRUE,
100-100*(AY477-MINIFS(AY:AY,$E:$E,$E477))/(MAXIFS(AY:AY,$E:$E,$E477)-MINIFS(AY:AY,$E:$E,$E477)),
100*(AY477-MINIFS(AY:AY,$E:$E,$E477))/(MAXIFS(AY:AY,$E:$E,$E477)-MINIFS(AY:AY,$E:$E,$E477))))</f>
        <v/>
      </c>
      <c r="DO477" s="223" t="str">
        <f t="array" ref="DO477">IF(AZ477="","",
IF(INDEX(Settings!$H:$H,MATCH(DO$1,Settings!$G:$G,0))=TRUE,
100-100*(AZ477-MINIFS(AZ:AZ,$E:$E,$E477))/(MAXIFS(AZ:AZ,$E:$E,$E477)-MINIFS(AZ:AZ,$E:$E,$E477)),
100*(AZ477-MINIFS(AZ:AZ,$E:$E,$E477))/(MAXIFS(AZ:AZ,$E:$E,$E477)-MINIFS(AZ:AZ,$E:$E,$E477))))</f>
        <v/>
      </c>
      <c r="DP477" s="223" t="str">
        <f t="array" ref="DP477">IF(BA477="","",
IF(INDEX(Settings!$H:$H,MATCH(DP$1,Settings!$G:$G,0))=TRUE,
100-100*(BA477-MINIFS(BA:BA,$E:$E,$E477))/(MAXIFS(BA:BA,$E:$E,$E477)-MINIFS(BA:BA,$E:$E,$E477)),
100*(BA477-MINIFS(BA:BA,$E:$E,$E477))/(MAXIFS(BA:BA,$E:$E,$E477)-MINIFS(BA:BA,$E:$E,$E477))))</f>
        <v/>
      </c>
      <c r="DQ477" s="223" t="str">
        <f t="array" ref="DQ477">IF(BB477="","",
IF(INDEX(Settings!$H:$H,MATCH(DQ$1,Settings!$G:$G,0))=TRUE,
100-100*(BB477-MINIFS(BB:BB,$E:$E,$E477))/(MAXIFS(BB:BB,$E:$E,$E477)-MINIFS(BB:BB,$E:$E,$E477)),
100*(BB477-MINIFS(BB:BB,$E:$E,$E477))/(MAXIFS(BB:BB,$E:$E,$E477)-MINIFS(BB:BB,$E:$E,$E477))))</f>
        <v/>
      </c>
      <c r="DR477" s="223" t="str">
        <f t="array" ref="DR477">IF(BC477="","",
IF(INDEX(Settings!$H:$H,MATCH(DR$1,Settings!$G:$G,0))=TRUE,
100-100*(BC477-MINIFS(BC:BC,$E:$E,$E477))/(MAXIFS(BC:BC,$E:$E,$E477)-MINIFS(BC:BC,$E:$E,$E477)),
100*(BC477-MINIFS(BC:BC,$E:$E,$E477))/(MAXIFS(BC:BC,$E:$E,$E477)-MINIFS(BC:BC,$E:$E,$E477))))</f>
        <v/>
      </c>
      <c r="DS477" s="223" t="str">
        <f t="array" ref="DS477">IF(BD477="","",
IF(INDEX(Settings!$H:$H,MATCH(DS$1,Settings!$G:$G,0))=TRUE,
100-100*(BD477-MINIFS(BD:BD,$E:$E,$E477))/(MAXIFS(BD:BD,$E:$E,$E477)-MINIFS(BD:BD,$E:$E,$E477)),
100*(BD477-MINIFS(BD:BD,$E:$E,$E477))/(MAXIFS(BD:BD,$E:$E,$E477)-MINIFS(BD:BD,$E:$E,$E477))))</f>
        <v/>
      </c>
      <c r="DT477" s="223" t="str">
        <f t="array" ref="DT477">IF(BE477="","",
IF(INDEX(Settings!$H:$H,MATCH(DT$1,Settings!$G:$G,0))=TRUE,
100-100*(BE477-MINIFS(BE:BE,$E:$E,$E477))/(MAXIFS(BE:BE,$E:$E,$E477)-MINIFS(BE:BE,$E:$E,$E477)),
100*(BE477-MINIFS(BE:BE,$E:$E,$E477))/(MAXIFS(BE:BE,$E:$E,$E477)-MINIFS(BE:BE,$E:$E,$E477))))</f>
        <v/>
      </c>
      <c r="DU477" s="223" t="str">
        <f t="array" ref="DU477">IF(BF477="","",
IF(INDEX(Settings!$H:$H,MATCH(DU$1,Settings!$G:$G,0))=TRUE,
100-100*(BF477-MINIFS(BF:BF,$E:$E,$E477))/(MAXIFS(BF:BF,$E:$E,$E477)-MINIFS(BF:BF,$E:$E,$E477)),
100*(BF477-MINIFS(BF:BF,$E:$E,$E477))/(MAXIFS(BF:BF,$E:$E,$E477)-MINIFS(BF:BF,$E:$E,$E477))))</f>
        <v/>
      </c>
      <c r="DV477" s="223" t="str">
        <f t="array" ref="DV477">IF(BG477="","",
IF(INDEX(Settings!$H:$H,MATCH(DV$1,Settings!$G:$G,0))=TRUE,
100-100*(BG477-MINIFS(BG:BG,$E:$E,$E477))/(MAXIFS(BG:BG,$E:$E,$E477)-MINIFS(BG:BG,$E:$E,$E477)),
100*(BG477-MINIFS(BG:BG,$E:$E,$E477))/(MAXIFS(BG:BG,$E:$E,$E477)-MINIFS(BG:BG,$E:$E,$E477))))</f>
        <v/>
      </c>
      <c r="DW477" s="223" t="str">
        <f t="array" ref="DW477">IF(BH477="","",
IF(INDEX(Settings!$H:$H,MATCH(DW$1,Settings!$G:$G,0))=TRUE,
100-100*(BH477-MINIFS(BH:BH,$E:$E,$E477))/(MAXIFS(BH:BH,$E:$E,$E477)-MINIFS(BH:BH,$E:$E,$E477)),
100*(BH477-MINIFS(BH:BH,$E:$E,$E477))/(MAXIFS(BH:BH,$E:$E,$E477)-MINIFS(BH:BH,$E:$E,$E477))))</f>
        <v/>
      </c>
      <c r="DX477" s="223" t="str">
        <f t="array" ref="DX477">IF(BI477="","",
IF(INDEX(Settings!$H:$H,MATCH(DX$1,Settings!$G:$G,0))=TRUE,
100-100*(BI477-MINIFS(BI:BI,$E:$E,$E477))/(MAXIFS(BI:BI,$E:$E,$E477)-MINIFS(BI:BI,$E:$E,$E477)),
100*(BI477-MINIFS(BI:BI,$E:$E,$E477))/(MAXIFS(BI:BI,$E:$E,$E477)-MINIFS(BI:BI,$E:$E,$E477))))</f>
        <v/>
      </c>
      <c r="DY477" s="223" t="str">
        <f t="array" ref="DY477">IF(BJ477="","",
IF(INDEX(Settings!$H:$H,MATCH(DY$1,Settings!$G:$G,0))=TRUE,
100-100*(BJ477-MINIFS(BJ:BJ,$E:$E,$E477))/(MAXIFS(BJ:BJ,$E:$E,$E477)-MINIFS(BJ:BJ,$E:$E,$E477)),
100*(BJ477-MINIFS(BJ:BJ,$E:$E,$E477))/(MAXIFS(BJ:BJ,$E:$E,$E477)-MINIFS(BJ:BJ,$E:$E,$E477))))</f>
        <v/>
      </c>
      <c r="DZ477" s="225"/>
      <c r="EA477" s="225"/>
      <c r="EB477" s="225" t="str">
        <f t="shared" si="8"/>
        <v/>
      </c>
      <c r="EC477" s="225" t="str">
        <f t="shared" si="9"/>
        <v/>
      </c>
      <c r="ED477" s="225" t="str">
        <f t="shared" si="10"/>
        <v/>
      </c>
      <c r="EE477" s="225" t="str">
        <f t="shared" si="11"/>
        <v/>
      </c>
      <c r="EF477" s="225" t="str">
        <f t="shared" si="12"/>
        <v/>
      </c>
      <c r="EG477" s="225" t="str">
        <f t="shared" si="13"/>
        <v/>
      </c>
      <c r="EH477" s="225"/>
      <c r="EI477" s="225"/>
      <c r="EJ477" s="225"/>
      <c r="EK477" s="225"/>
      <c r="EL477" s="225"/>
      <c r="EM477" s="225"/>
    </row>
    <row r="478">
      <c r="A478" s="231"/>
      <c r="B478" s="231"/>
      <c r="C478" s="231"/>
      <c r="D478" s="231" t="str">
        <f t="array" ref="D478">IFERROR(INDEX(Profiles!$B:$B,MATCH($A478,Profiles!$A:$A,0)),"")</f>
        <v/>
      </c>
      <c r="E478" s="231"/>
      <c r="F478" s="231"/>
      <c r="G478" s="231"/>
      <c r="H478" s="231"/>
      <c r="I478" s="231" t="str">
        <f>IF(A478="","",IF(Settings!$N$3="DATE",F478&amp;": "&amp;TEXT(B478,"M/DD/YY"),F478&amp;": "&amp;H478))</f>
        <v/>
      </c>
      <c r="J478" s="231"/>
      <c r="K478" s="231"/>
      <c r="L478" s="231"/>
      <c r="M478" s="232" t="str">
        <f t="shared" si="14"/>
        <v/>
      </c>
      <c r="N478" s="231"/>
      <c r="O478" s="231"/>
      <c r="P478" s="231"/>
      <c r="Q478" s="231"/>
      <c r="R478" s="231"/>
      <c r="S478" s="230" t="str">
        <f>IFERROR(VLOOKUP(AF478, 'YOYO IR Scores'!A:C, 3, FALSE), "")
</f>
        <v/>
      </c>
      <c r="T478" s="231"/>
      <c r="U478" s="231"/>
      <c r="V478" s="231"/>
      <c r="W478" s="231"/>
      <c r="X478" s="233" t="str">
        <f t="shared" si="4"/>
        <v/>
      </c>
      <c r="Y478" s="234" t="str">
        <f t="shared" si="5"/>
        <v/>
      </c>
      <c r="Z478" s="234" t="str">
        <f t="shared" si="6"/>
        <v/>
      </c>
      <c r="AA478" s="233" t="str">
        <f t="shared" si="7"/>
        <v/>
      </c>
      <c r="AB478" s="232"/>
      <c r="AC478" s="232"/>
      <c r="AD478" s="232"/>
      <c r="AE478" s="232" t="str">
        <f>IFERROR(VLOOKUP(AF478, 'YOYO IR Scores'!A:C, 2, FALSE), "")</f>
        <v/>
      </c>
      <c r="AF478" s="232"/>
      <c r="AG478" s="232"/>
      <c r="AH478" s="232"/>
      <c r="AI478" s="232"/>
      <c r="AJ478" s="232"/>
      <c r="AK478" s="232"/>
      <c r="AL478" s="232"/>
      <c r="AM478" s="232"/>
      <c r="AN478" s="232"/>
      <c r="AO478" s="232"/>
      <c r="AP478" s="232"/>
      <c r="AQ478" s="232"/>
      <c r="AR478" s="232"/>
      <c r="AS478" s="232"/>
      <c r="AT478" s="232"/>
      <c r="AU478" s="232"/>
      <c r="AV478" s="232"/>
      <c r="AW478" s="232"/>
      <c r="AX478" s="232"/>
      <c r="AY478" s="232"/>
      <c r="AZ478" s="232"/>
      <c r="BA478" s="232"/>
      <c r="BB478" s="232"/>
      <c r="BC478" s="232"/>
      <c r="BD478" s="232"/>
      <c r="BE478" s="232"/>
      <c r="BF478" s="232"/>
      <c r="BG478" s="232"/>
      <c r="BH478" s="232"/>
      <c r="BI478" s="232"/>
      <c r="BJ478" s="232"/>
      <c r="BK478" s="232" t="str">
        <f t="array" ref="BK478">IF(J478="","",
IF(INDEX(Settings!$H:$H,MATCH(BY$1,Settings!$G:$G,0))=TRUE,
100-100*(J478-MIN(J:J))/(MAX(J:J)-MIN(J:J)),
100*(J478-MIN(J:J))/(MAX(J:J)-MIN(J:J))))</f>
        <v/>
      </c>
      <c r="BL478" s="232" t="str">
        <f t="array" ref="BL478">IF(J478="","",
IF(INDEX(Settings!$H:$H,MATCH(BY$1,Settings!$G:$G,0))=TRUE,
100-100*(J478-MINIFS(J:J,$E:$E,$E478))/(MAXIFS(J:J,$E:$E,$E478)-MINIFS(J:J,$E:$E,$E478)),
100*(J478-MINIFS(J:J,$E:$E,$E478))/(MAXIFS(J:J,$E:$E,$E478)-MINIFS(J:J,$E:$E,$E478))))</f>
        <v/>
      </c>
      <c r="BM478" s="232" t="str">
        <f t="array" ref="BM478">IF(J478="","",
IF(INDEX(Settings!$H:$H,MATCH(BY$1,Settings!$G:$G,0))=TRUE,
100-100*(J478-MINIFS(J:J,$E:$E,$E478,$I:$I,$I478))/(MAXIFS(J:J,$E:$E,$E478,$I:$I,$I478)-MINIFS(J:J,$E:$E,$E478,$I:$I,$I478)),
100*(J478-MINIFS(J:J,$E:$E,$E478,$I:$I,$I478))/(MAXIFS(J:J,$E:$E,$E478,$I:$I,$I478)-MINIFS(J:J,$E:$E,$E478,$I:$I,$I478))))</f>
        <v/>
      </c>
      <c r="BN478" s="231" t="str">
        <f t="array" ref="BN478">IF(J478="","",
IF(INDEX(Settings!$H:$H,MATCH(BY$1,Settings!$G:$G,0))=TRUE,
100-100*PERCENTRANK(J:J,J478),
100*PERCENTRANK(J:J,J478)))</f>
        <v/>
      </c>
      <c r="BO478" s="231" t="str">
        <f>IFERROR(__xludf.DUMMYFUNCTION("IF(J478="""","""",
IF(INDEX(Settings!$H:$H,MATCH(BY$1,Settings!$G:$G,0))=TRUE,
100-100*PERCENTRANK(FILTER(J:J,$E:$E=$E478),J478),
100*PERCENTRANK(FILTER(J:J,$E:$E=$E478),J478)))"),"")</f>
        <v/>
      </c>
      <c r="BP478" s="231" t="str">
        <f>IFERROR(__xludf.DUMMYFUNCTION("IF(J478="""","""",
IF(INDEX(Settings!$H:$H,MATCH(BY$1,Settings!$G:$G,0))=TRUE,
100-100*PERCENTRANK(FILTER(J:J,$E:$E=$E478,$I:$I=$I478),J478),
100*PERCENTRANK(FILTER(J:J,$E:$E=$E478,$I:$I=$I478),J478)))"),"")</f>
        <v/>
      </c>
      <c r="BQ478" s="233" t="str">
        <f t="array" ref="BQ478">IF(J478="","",
IF(INDEX(Settings!$H:$H,MATCH(BY$1,Settings!$G:$G,0))=TRUE,
-1*(J478-AVERAGE(J:J))/STDEV(J:J),
(J478-AVERAGE(J:J))/STDEV(J:J)))</f>
        <v/>
      </c>
      <c r="BR478" s="233" t="str">
        <f>IFERROR(__xludf.DUMMYFUNCTION("IF(J478="""","""",
IF(INDEX(Settings!$H:$H,MATCH(BY$1,Settings!$G:$G,0))=TRUE,
-1*(J478-AVERAGEIFS(J:J,$E:$E,$E478))/STDEV(FILTER(J:J,$E:$E=$E478)),
(J478-AVERAGEIFS(J:J,$E:$E,$E478))/STDEV(FILTER(J:J,$E:$E=$E478))))"),"")</f>
        <v/>
      </c>
      <c r="BS478" s="233"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1"/>
      <c r="BX478" s="231"/>
      <c r="BY478" s="232" t="str">
        <f t="array" ref="BY478">IF(J478="","",
IF(INDEX(Settings!$H:$H,MATCH(BY$1,Settings!$G:$G,0))=TRUE,
100-100*(J478-MINIFS(J:J,$E:$E,$E478))/(MAXIFS(J:J,$E:$E,$E478)-MINIFS(J:J,$E:$E,$E478)),
100*(J478-MINIFS(J:J,$E:$E,$E478))/(MAXIFS(J:J,$E:$E,$E478)-MINIFS(J:J,$E:$E,$E478))))</f>
        <v/>
      </c>
      <c r="BZ478" s="232" t="str">
        <f t="array" ref="BZ478">IF(K478="","",
IF(INDEX(Settings!$H:$H,MATCH(BZ$1,Settings!$G:$G,0))=TRUE,
100-100*(K478-MINIFS(K:K,$E:$E,$E478))/(MAXIFS(K:K,$E:$E,$E478)-MINIFS(K:K,$E:$E,$E478)),
100*(K478-MINIFS(K:K,$E:$E,$E478))/(MAXIFS(K:K,$E:$E,$E478)-MINIFS(K:K,$E:$E,$E478))))</f>
        <v/>
      </c>
      <c r="CA478" s="232" t="str">
        <f t="array" ref="CA478">IF(L478="","",
IF(INDEX(Settings!$H:$H,MATCH(CA$1,Settings!$G:$G,0))=TRUE,
100-100*(L478-MINIFS(L:L,$E:$E,$E478))/(MAXIFS(L:L,$E:$E,$E478)-MINIFS(L:L,$E:$E,$E478)),
100*(L478-MINIFS(L:L,$E:$E,$E478))/(MAXIFS(L:L,$E:$E,$E478)-MINIFS(L:L,$E:$E,$E478))))</f>
        <v/>
      </c>
      <c r="CB478" s="232" t="str">
        <f t="array" ref="CB478">IF(M478="","",
IF(INDEX(Settings!$H:$H,MATCH(CB$1,Settings!$G:$G,0))=TRUE,
100-100*(M478-MINIFS(M:M,$E:$E,$E478))/(MAXIFS(M:M,$E:$E,$E478)-MINIFS(M:M,$E:$E,$E478)),
100*(M478-MINIFS(M:M,$E:$E,$E478))/(MAXIFS(M:M,$E:$E,$E478)-MINIFS(M:M,$E:$E,$E478))))</f>
        <v/>
      </c>
      <c r="CC478" s="232" t="str">
        <f t="array" ref="CC478">IF(N478="","",
IF(INDEX(Settings!$H:$H,MATCH(CC$1,Settings!$G:$G,0))=TRUE,
100-100*(N478-MINIFS(N:N,$E:$E,$E478))/(MAXIFS(N:N,$E:$E,$E478)-MINIFS(N:N,$E:$E,$E478)),
100*(N478-MINIFS(N:N,$E:$E,$E478))/(MAXIFS(N:N,$E:$E,$E478)-MINIFS(N:N,$E:$E,$E478))))</f>
        <v/>
      </c>
      <c r="CD478" s="232" t="str">
        <f t="array" ref="CD478">IF(O478="","",
IF(INDEX(Settings!$H:$H,MATCH(CD$1,Settings!$G:$G,0))=TRUE,
100-100*(O478-MINIFS(O:O,$E:$E,$E478))/(MAXIFS(O:O,$E:$E,$E478)-MINIFS(O:O,$E:$E,$E478)),
100*(O478-MINIFS(O:O,$E:$E,$E478))/(MAXIFS(O:O,$E:$E,$E478)-MINIFS(O:O,$E:$E,$E478))))</f>
        <v/>
      </c>
      <c r="CE478" s="232" t="str">
        <f t="array" ref="CE478">IF(P478="","",
IF(INDEX(Settings!$H:$H,MATCH(CE$1,Settings!$G:$G,0))=TRUE,
100-100*(P478-MINIFS(P:P,$E:$E,$E478))/(MAXIFS(P:P,$E:$E,$E478)-MINIFS(P:P,$E:$E,$E478)),
100*(P478-MINIFS(P:P,$E:$E,$E478))/(MAXIFS(P:P,$E:$E,$E478)-MINIFS(P:P,$E:$E,$E478))))</f>
        <v/>
      </c>
      <c r="CF478" s="232" t="str">
        <f t="array" ref="CF478">IF(Q478="","",
IF(INDEX(Settings!$H:$H,MATCH(CF$1,Settings!$G:$G,0))=TRUE,
100-100*(Q478-MINIFS(Q:Q,$E:$E,$E478))/(MAXIFS(Q:Q,$E:$E,$E478)-MINIFS(Q:Q,$E:$E,$E478)),
100*(Q478-MINIFS(Q:Q,$E:$E,$E478))/(MAXIFS(Q:Q,$E:$E,$E478)-MINIFS(Q:Q,$E:$E,$E478))))</f>
        <v/>
      </c>
      <c r="CG478" s="232" t="str">
        <f t="array" ref="CG478">IF(R478="","",
IF(INDEX(Settings!$H:$H,MATCH(CG$1,Settings!$G:$G,0))=TRUE,
100-100*(R478-MINIFS(R:R,$E:$E,$E478))/(MAXIFS(R:R,$E:$E,$E478)-MINIFS(R:R,$E:$E,$E478)),
100*(R478-MINIFS(R:R,$E:$E,$E478))/(MAXIFS(R:R,$E:$E,$E478)-MINIFS(R:R,$E:$E,$E478))))</f>
        <v/>
      </c>
      <c r="CH478" s="232" t="str">
        <f t="array" ref="CH478">IF(S478="","",
IF(INDEX(Settings!$H:$H,MATCH(CH$1,Settings!$G:$G,0))=TRUE,
100-100*(S478-MINIFS(S:S,$E:$E,$E478))/(MAXIFS(S:S,$E:$E,$E478)-MINIFS(S:S,$E:$E,$E478)),
100*(S478-MINIFS(S:S,$E:$E,$E478))/(MAXIFS(S:S,$E:$E,$E478)-MINIFS(S:S,$E:$E,$E478))))</f>
        <v/>
      </c>
      <c r="CI478" s="232" t="str">
        <f t="array" ref="CI478">IF(T478="","",
IF(INDEX(Settings!$H:$H,MATCH(CI$1,Settings!$G:$G,0))=TRUE,
100-100*(T478-MINIFS(T:T,$E:$E,$E478))/(MAXIFS(T:T,$E:$E,$E478)-MINIFS(T:T,$E:$E,$E478)),
100*(T478-MINIFS(T:T,$E:$E,$E478))/(MAXIFS(T:T,$E:$E,$E478)-MINIFS(T:T,$E:$E,$E478))))</f>
        <v/>
      </c>
      <c r="CJ478" s="232" t="str">
        <f t="array" ref="CJ478">IF(U478="","",
IF(INDEX(Settings!$H:$H,MATCH(CJ$1,Settings!$G:$G,0))=TRUE,
100-100*(U478-MINIFS(U:U,$E:$E,$E478))/(MAXIFS(U:U,$E:$E,$E478)-MINIFS(U:U,$E:$E,$E478)),
100*(U478-MINIFS(U:U,$E:$E,$E478))/(MAXIFS(U:U,$E:$E,$E478)-MINIFS(U:U,$E:$E,$E478))))</f>
        <v/>
      </c>
      <c r="CK478" s="232" t="str">
        <f t="array" ref="CK478">IF(V478="","",
IF(INDEX(Settings!$H:$H,MATCH(CK$1,Settings!$G:$G,0))=TRUE,
100-100*(V478-MINIFS(V:V,$E:$E,$E478))/(MAXIFS(V:V,$E:$E,$E478)-MINIFS(V:V,$E:$E,$E478)),
100*(V478-MINIFS(V:V,$E:$E,$E478))/(MAXIFS(V:V,$E:$E,$E478)-MINIFS(V:V,$E:$E,$E478))))</f>
        <v/>
      </c>
      <c r="CL478" s="232" t="str">
        <f t="array" ref="CL478">IF(W478="","",
IF(INDEX(Settings!$H:$H,MATCH(CL$1,Settings!$G:$G,0))=TRUE,
100-100*(W478-MINIFS(W:W,$E:$E,$E478))/(MAXIFS(W:W,$E:$E,$E478)-MINIFS(W:W,$E:$E,$E478)),
100*(W478-MINIFS(W:W,$E:$E,$E478))/(MAXIFS(W:W,$E:$E,$E478)-MINIFS(W:W,$E:$E,$E478))))</f>
        <v/>
      </c>
      <c r="CM478" s="232" t="str">
        <f t="array" ref="CM478">IF(X478="","",
IF(INDEX(Settings!$H:$H,MATCH(CM$1,Settings!$G:$G,0))=TRUE,
100-100*(X478-MINIFS(X:X,$E:$E,$E478))/(MAXIFS(X:X,$E:$E,$E478)-MINIFS(X:X,$E:$E,$E478)),
100*(X478-MINIFS(X:X,$E:$E,$E478))/(MAXIFS(X:X,$E:$E,$E478)-MINIFS(X:X,$E:$E,$E478))))</f>
        <v/>
      </c>
      <c r="CN478" s="232" t="str">
        <f t="array" ref="CN478">IF(Y478="","",
IF(INDEX(Settings!$H:$H,MATCH(CN$1,Settings!$G:$G,0))=TRUE,
100-100*(Y478-MINIFS(Y:Y,$E:$E,$E478))/(MAXIFS(Y:Y,$E:$E,$E478)-MINIFS(Y:Y,$E:$E,$E478)),
100*(Y478-MINIFS(Y:Y,$E:$E,$E478))/(MAXIFS(Y:Y,$E:$E,$E478)-MINIFS(Y:Y,$E:$E,$E478))))</f>
        <v/>
      </c>
      <c r="CO478" s="232" t="str">
        <f t="array" ref="CO478">IF(Z478="","",
IF(INDEX(Settings!$H:$H,MATCH(CO$1,Settings!$G:$G,0))=TRUE,
100-100*(Z478-MINIFS(Z:Z,$E:$E,$E478))/(MAXIFS(Z:Z,$E:$E,$E478)-MINIFS(Z:Z,$E:$E,$E478)),
100*(Z478-MINIFS(Z:Z,$E:$E,$E478))/(MAXIFS(Z:Z,$E:$E,$E478)-MINIFS(Z:Z,$E:$E,$E478))))</f>
        <v/>
      </c>
      <c r="CP478" s="232" t="str">
        <f t="array" ref="CP478">IF(AA478="","",
IF(INDEX(Settings!$H:$H,MATCH(CP$1,Settings!$G:$G,0))=TRUE,
100-100*(AA478-MINIFS(AA:AA,$E:$E,$E478))/(MAXIFS(AA:AA,$E:$E,$E478)-MINIFS(AA:AA,$E:$E,$E478)),
100*(AA478-MINIFS(AA:AA,$E:$E,$E478))/(MAXIFS(AA:AA,$E:$E,$E478)-MINIFS(AA:AA,$E:$E,$E478))))</f>
        <v/>
      </c>
      <c r="CQ478" s="232" t="str">
        <f t="array" ref="CQ478">IF(AB478="","",
IF(INDEX(Settings!$H:$H,MATCH(CQ$1,Settings!$G:$G,0))=TRUE,
100-100*(AB478-MINIFS(AB:AB,$E:$E,$E478))/(MAXIFS(AB:AB,$E:$E,$E478)-MINIFS(AB:AB,$E:$E,$E478)),
100*(AB478-MINIFS(AB:AB,$E:$E,$E478))/(MAXIFS(AB:AB,$E:$E,$E478)-MINIFS(AB:AB,$E:$E,$E478))))</f>
        <v/>
      </c>
      <c r="CR478" s="232" t="str">
        <f t="array" ref="CR478">IF(AC478="","",
IF(INDEX(Settings!$H:$H,MATCH(CR$1,Settings!$G:$G,0))=TRUE,
100-100*(AC478-MINIFS(AC:AC,$E:$E,$E478))/(MAXIFS(AC:AC,$E:$E,$E478)-MINIFS(AC:AC,$E:$E,$E478)),
100*(AC478-MINIFS(AC:AC,$E:$E,$E478))/(MAXIFS(AC:AC,$E:$E,$E478)-MINIFS(AC:AC,$E:$E,$E478))))</f>
        <v/>
      </c>
      <c r="CS478" s="232" t="str">
        <f t="array" ref="CS478">IF(AD478="","",
IF(INDEX(Settings!$H:$H,MATCH(CS$1,Settings!$G:$G,0))=TRUE,
100-100*(AD478-MINIFS(AD:AD,$E:$E,$E478))/(MAXIFS(AD:AD,$E:$E,$E478)-MINIFS(AD:AD,$E:$E,$E478)),
100*(AD478-MINIFS(AD:AD,$E:$E,$E478))/(MAXIFS(AD:AD,$E:$E,$E478)-MINIFS(AD:AD,$E:$E,$E478))))</f>
        <v/>
      </c>
      <c r="CT478" s="232" t="str">
        <f t="array" ref="CT478">IF(AE478="","",
IF(INDEX(Settings!$H:$H,MATCH(CT$1,Settings!$G:$G,0))=TRUE,
100-100*(AE478-MINIFS(AE:AE,$E:$E,$E478))/(MAXIFS(AE:AE,$E:$E,$E478)-MINIFS(AE:AE,$E:$E,$E478)),
100*(AE478-MINIFS(AE:AE,$E:$E,$E478))/(MAXIFS(AE:AE,$E:$E,$E478)-MINIFS(AE:AE,$E:$E,$E478))))</f>
        <v/>
      </c>
      <c r="CU478" s="232" t="str">
        <f t="array" ref="CU478">IF(AF478="","",
IF(INDEX(Settings!$H:$H,MATCH(CU$1,Settings!$G:$G,0))=TRUE,
100-100*(AF478-MINIFS(AF:AF,$E:$E,$E478))/(MAXIFS(AF:AF,$E:$E,$E478)-MINIFS(AF:AF,$E:$E,$E478)),
100*(AF478-MINIFS(AF:AF,$E:$E,$E478))/(MAXIFS(AF:AF,$E:$E,$E478)-MINIFS(AF:AF,$E:$E,$E478))))</f>
        <v/>
      </c>
      <c r="CV478" s="232" t="str">
        <f t="array" ref="CV478">IF(AG478="","",
IF(INDEX(Settings!$H:$H,MATCH(CV$1,Settings!$G:$G,0))=TRUE,
100-100*(AG478-MINIFS(AG:AG,$E:$E,$E478))/(MAXIFS(AG:AG,$E:$E,$E478)-MINIFS(AG:AG,$E:$E,$E478)),
100*(AG478-MINIFS(AG:AG,$E:$E,$E478))/(MAXIFS(AG:AG,$E:$E,$E478)-MINIFS(AG:AG,$E:$E,$E478))))</f>
        <v/>
      </c>
      <c r="CW478" s="232" t="str">
        <f t="array" ref="CW478">IF(AH478="","",
IF(INDEX(Settings!$H:$H,MATCH(CW$1,Settings!$G:$G,0))=TRUE,
100-100*(AH478-MINIFS(AH:AH,$E:$E,$E478))/(MAXIFS(AH:AH,$E:$E,$E478)-MINIFS(AH:AH,$E:$E,$E478)),
100*(AH478-MINIFS(AH:AH,$E:$E,$E478))/(MAXIFS(AH:AH,$E:$E,$E478)-MINIFS(AH:AH,$E:$E,$E478))))</f>
        <v/>
      </c>
      <c r="CX478" s="232" t="str">
        <f t="array" ref="CX478">IF(AI478="","",
IF(INDEX(Settings!$H:$H,MATCH(CX$1,Settings!$G:$G,0))=TRUE,
100-100*(AI478-MINIFS(AI:AI,$E:$E,$E478))/(MAXIFS(AI:AI,$E:$E,$E478)-MINIFS(AI:AI,$E:$E,$E478)),
100*(AI478-MINIFS(AI:AI,$E:$E,$E478))/(MAXIFS(AI:AI,$E:$E,$E478)-MINIFS(AI:AI,$E:$E,$E478))))</f>
        <v/>
      </c>
      <c r="CY478" s="232" t="str">
        <f t="array" ref="CY478">IF(AJ478="","",
IF(INDEX(Settings!$H:$H,MATCH(CY$1,Settings!$G:$G,0))=TRUE,
100-100*(AJ478-MINIFS(AJ:AJ,$E:$E,$E478))/(MAXIFS(AJ:AJ,$E:$E,$E478)-MINIFS(AJ:AJ,$E:$E,$E478)),
100*(AJ478-MINIFS(AJ:AJ,$E:$E,$E478))/(MAXIFS(AJ:AJ,$E:$E,$E478)-MINIFS(AJ:AJ,$E:$E,$E478))))</f>
        <v/>
      </c>
      <c r="CZ478" s="232" t="str">
        <f t="array" ref="CZ478">IF(AK478="","",
IF(INDEX(Settings!$H:$H,MATCH(CZ$1,Settings!$G:$G,0))=TRUE,
100-100*(AK478-MINIFS(AK:AK,$E:$E,$E478))/(MAXIFS(AK:AK,$E:$E,$E478)-MINIFS(AK:AK,$E:$E,$E478)),
100*(AK478-MINIFS(AK:AK,$E:$E,$E478))/(MAXIFS(AK:AK,$E:$E,$E478)-MINIFS(AK:AK,$E:$E,$E478))))</f>
        <v/>
      </c>
      <c r="DA478" s="232" t="str">
        <f t="array" ref="DA478">IF(AL478="","",
IF(INDEX(Settings!$H:$H,MATCH(DA$1,Settings!$G:$G,0))=TRUE,
100-100*(AL478-MINIFS(AL:AL,$E:$E,$E478))/(MAXIFS(AL:AL,$E:$E,$E478)-MINIFS(AL:AL,$E:$E,$E478)),
100*(AL478-MINIFS(AL:AL,$E:$E,$E478))/(MAXIFS(AL:AL,$E:$E,$E478)-MINIFS(AL:AL,$E:$E,$E478))))</f>
        <v/>
      </c>
      <c r="DB478" s="232" t="str">
        <f t="array" ref="DB478">IF(AM478="","",
IF(INDEX(Settings!$H:$H,MATCH(DB$1,Settings!$G:$G,0))=TRUE,
100-100*(AM478-MINIFS(AM:AM,$E:$E,$E478))/(MAXIFS(AM:AM,$E:$E,$E478)-MINIFS(AM:AM,$E:$E,$E478)),
100*(AM478-MINIFS(AM:AM,$E:$E,$E478))/(MAXIFS(AM:AM,$E:$E,$E478)-MINIFS(AM:AM,$E:$E,$E478))))</f>
        <v/>
      </c>
      <c r="DC478" s="232" t="str">
        <f t="array" ref="DC478">IF(AN478="","",
IF(INDEX(Settings!$H:$H,MATCH(DC$1,Settings!$G:$G,0))=TRUE,
100-100*(AN478-MINIFS(AN:AN,$E:$E,$E478))/(MAXIFS(AN:AN,$E:$E,$E478)-MINIFS(AN:AN,$E:$E,$E478)),
100*(AN478-MINIFS(AN:AN,$E:$E,$E478))/(MAXIFS(AN:AN,$E:$E,$E478)-MINIFS(AN:AN,$E:$E,$E478))))</f>
        <v/>
      </c>
      <c r="DD478" s="232" t="str">
        <f t="array" ref="DD478">IF(AO478="","",
IF(INDEX(Settings!$H:$H,MATCH(DD$1,Settings!$G:$G,0))=TRUE,
100-100*(AO478-MINIFS(AO:AO,$E:$E,$E478))/(MAXIFS(AO:AO,$E:$E,$E478)-MINIFS(AO:AO,$E:$E,$E478)),
100*(AO478-MINIFS(AO:AO,$E:$E,$E478))/(MAXIFS(AO:AO,$E:$E,$E478)-MINIFS(AO:AO,$E:$E,$E478))))</f>
        <v/>
      </c>
      <c r="DE478" s="232" t="str">
        <f t="array" ref="DE478">IF(AP478="","",
IF(INDEX(Settings!$H:$H,MATCH(DE$1,Settings!$G:$G,0))=TRUE,
100-100*(AP478-MINIFS(AP:AP,$E:$E,$E478))/(MAXIFS(AP:AP,$E:$E,$E478)-MINIFS(AP:AP,$E:$E,$E478)),
100*(AP478-MINIFS(AP:AP,$E:$E,$E478))/(MAXIFS(AP:AP,$E:$E,$E478)-MINIFS(AP:AP,$E:$E,$E478))))</f>
        <v/>
      </c>
      <c r="DF478" s="232" t="str">
        <f t="array" ref="DF478">IF(AQ478="","",
IF(INDEX(Settings!$H:$H,MATCH(DF$1,Settings!$G:$G,0))=TRUE,
100-100*(AQ478-MINIFS(AQ:AQ,$E:$E,$E478))/(MAXIFS(AQ:AQ,$E:$E,$E478)-MINIFS(AQ:AQ,$E:$E,$E478)),
100*(AQ478-MINIFS(AQ:AQ,$E:$E,$E478))/(MAXIFS(AQ:AQ,$E:$E,$E478)-MINIFS(AQ:AQ,$E:$E,$E478))))</f>
        <v/>
      </c>
      <c r="DG478" s="232" t="str">
        <f t="array" ref="DG478">IF(AR478="","",
IF(INDEX(Settings!$H:$H,MATCH(DG$1,Settings!$G:$G,0))=TRUE,
100-100*(AR478-MINIFS(AR:AR,$E:$E,$E478))/(MAXIFS(AR:AR,$E:$E,$E478)-MINIFS(AR:AR,$E:$E,$E478)),
100*(AR478-MINIFS(AR:AR,$E:$E,$E478))/(MAXIFS(AR:AR,$E:$E,$E478)-MINIFS(AR:AR,$E:$E,$E478))))</f>
        <v/>
      </c>
      <c r="DH478" s="232" t="str">
        <f t="array" ref="DH478">IF(AS478="","",
IF(INDEX(Settings!$H:$H,MATCH(DH$1,Settings!$G:$G,0))=TRUE,
100-100*(AS478-MINIFS(AS:AS,$E:$E,$E478))/(MAXIFS(AS:AS,$E:$E,$E478)-MINIFS(AS:AS,$E:$E,$E478)),
100*(AS478-MINIFS(AS:AS,$E:$E,$E478))/(MAXIFS(AS:AS,$E:$E,$E478)-MINIFS(AS:AS,$E:$E,$E478))))</f>
        <v/>
      </c>
      <c r="DI478" s="232" t="str">
        <f t="array" ref="DI478">IF(AT478="","",
IF(INDEX(Settings!$H:$H,MATCH(DI$1,Settings!$G:$G,0))=TRUE,
100-100*(AT478-MINIFS(AT:AT,$E:$E,$E478))/(MAXIFS(AT:AT,$E:$E,$E478)-MINIFS(AT:AT,$E:$E,$E478)),
100*(AT478-MINIFS(AT:AT,$E:$E,$E478))/(MAXIFS(AT:AT,$E:$E,$E478)-MINIFS(AT:AT,$E:$E,$E478))))</f>
        <v/>
      </c>
      <c r="DJ478" s="232" t="str">
        <f t="array" ref="DJ478">IF(AU478="","",
IF(INDEX(Settings!$H:$H,MATCH(DJ$1,Settings!$G:$G,0))=TRUE,
100-100*(AU478-MINIFS(AU:AU,$E:$E,$E478))/(MAXIFS(AU:AU,$E:$E,$E478)-MINIFS(AU:AU,$E:$E,$E478)),
100*(AU478-MINIFS(AU:AU,$E:$E,$E478))/(MAXIFS(AU:AU,$E:$E,$E478)-MINIFS(AU:AU,$E:$E,$E478))))</f>
        <v/>
      </c>
      <c r="DK478" s="232" t="str">
        <f t="array" ref="DK478">IF(AV478="","",
IF(INDEX(Settings!$H:$H,MATCH(DK$1,Settings!$G:$G,0))=TRUE,
100-100*(AV478-MINIFS(AV:AV,$E:$E,$E478))/(MAXIFS(AV:AV,$E:$E,$E478)-MINIFS(AV:AV,$E:$E,$E478)),
100*(AV478-MINIFS(AV:AV,$E:$E,$E478))/(MAXIFS(AV:AV,$E:$E,$E478)-MINIFS(AV:AV,$E:$E,$E478))))</f>
        <v/>
      </c>
      <c r="DL478" s="232" t="str">
        <f t="array" ref="DL478">IF(AW478="","",
IF(INDEX(Settings!$H:$H,MATCH(DL$1,Settings!$G:$G,0))=TRUE,
100-100*(AW478-MINIFS(AW:AW,$E:$E,$E478))/(MAXIFS(AW:AW,$E:$E,$E478)-MINIFS(AW:AW,$E:$E,$E478)),
100*(AW478-MINIFS(AW:AW,$E:$E,$E478))/(MAXIFS(AW:AW,$E:$E,$E478)-MINIFS(AW:AW,$E:$E,$E478))))</f>
        <v/>
      </c>
      <c r="DM478" s="232" t="str">
        <f t="array" ref="DM478">IF(AX478="","",
IF(INDEX(Settings!$H:$H,MATCH(DM$1,Settings!$G:$G,0))=TRUE,
100-100*(AX478-MINIFS(AX:AX,$E:$E,$E478))/(MAXIFS(AX:AX,$E:$E,$E478)-MINIFS(AX:AX,$E:$E,$E478)),
100*(AX478-MINIFS(AX:AX,$E:$E,$E478))/(MAXIFS(AX:AX,$E:$E,$E478)-MINIFS(AX:AX,$E:$E,$E478))))</f>
        <v/>
      </c>
      <c r="DN478" s="232" t="str">
        <f t="array" ref="DN478">IF(AY478="","",
IF(INDEX(Settings!$H:$H,MATCH(DN$1,Settings!$G:$G,0))=TRUE,
100-100*(AY478-MINIFS(AY:AY,$E:$E,$E478))/(MAXIFS(AY:AY,$E:$E,$E478)-MINIFS(AY:AY,$E:$E,$E478)),
100*(AY478-MINIFS(AY:AY,$E:$E,$E478))/(MAXIFS(AY:AY,$E:$E,$E478)-MINIFS(AY:AY,$E:$E,$E478))))</f>
        <v/>
      </c>
      <c r="DO478" s="232" t="str">
        <f t="array" ref="DO478">IF(AZ478="","",
IF(INDEX(Settings!$H:$H,MATCH(DO$1,Settings!$G:$G,0))=TRUE,
100-100*(AZ478-MINIFS(AZ:AZ,$E:$E,$E478))/(MAXIFS(AZ:AZ,$E:$E,$E478)-MINIFS(AZ:AZ,$E:$E,$E478)),
100*(AZ478-MINIFS(AZ:AZ,$E:$E,$E478))/(MAXIFS(AZ:AZ,$E:$E,$E478)-MINIFS(AZ:AZ,$E:$E,$E478))))</f>
        <v/>
      </c>
      <c r="DP478" s="232" t="str">
        <f t="array" ref="DP478">IF(BA478="","",
IF(INDEX(Settings!$H:$H,MATCH(DP$1,Settings!$G:$G,0))=TRUE,
100-100*(BA478-MINIFS(BA:BA,$E:$E,$E478))/(MAXIFS(BA:BA,$E:$E,$E478)-MINIFS(BA:BA,$E:$E,$E478)),
100*(BA478-MINIFS(BA:BA,$E:$E,$E478))/(MAXIFS(BA:BA,$E:$E,$E478)-MINIFS(BA:BA,$E:$E,$E478))))</f>
        <v/>
      </c>
      <c r="DQ478" s="232" t="str">
        <f t="array" ref="DQ478">IF(BB478="","",
IF(INDEX(Settings!$H:$H,MATCH(DQ$1,Settings!$G:$G,0))=TRUE,
100-100*(BB478-MINIFS(BB:BB,$E:$E,$E478))/(MAXIFS(BB:BB,$E:$E,$E478)-MINIFS(BB:BB,$E:$E,$E478)),
100*(BB478-MINIFS(BB:BB,$E:$E,$E478))/(MAXIFS(BB:BB,$E:$E,$E478)-MINIFS(BB:BB,$E:$E,$E478))))</f>
        <v/>
      </c>
      <c r="DR478" s="232" t="str">
        <f t="array" ref="DR478">IF(BC478="","",
IF(INDEX(Settings!$H:$H,MATCH(DR$1,Settings!$G:$G,0))=TRUE,
100-100*(BC478-MINIFS(BC:BC,$E:$E,$E478))/(MAXIFS(BC:BC,$E:$E,$E478)-MINIFS(BC:BC,$E:$E,$E478)),
100*(BC478-MINIFS(BC:BC,$E:$E,$E478))/(MAXIFS(BC:BC,$E:$E,$E478)-MINIFS(BC:BC,$E:$E,$E478))))</f>
        <v/>
      </c>
      <c r="DS478" s="232" t="str">
        <f t="array" ref="DS478">IF(BD478="","",
IF(INDEX(Settings!$H:$H,MATCH(DS$1,Settings!$G:$G,0))=TRUE,
100-100*(BD478-MINIFS(BD:BD,$E:$E,$E478))/(MAXIFS(BD:BD,$E:$E,$E478)-MINIFS(BD:BD,$E:$E,$E478)),
100*(BD478-MINIFS(BD:BD,$E:$E,$E478))/(MAXIFS(BD:BD,$E:$E,$E478)-MINIFS(BD:BD,$E:$E,$E478))))</f>
        <v/>
      </c>
      <c r="DT478" s="232" t="str">
        <f t="array" ref="DT478">IF(BE478="","",
IF(INDEX(Settings!$H:$H,MATCH(DT$1,Settings!$G:$G,0))=TRUE,
100-100*(BE478-MINIFS(BE:BE,$E:$E,$E478))/(MAXIFS(BE:BE,$E:$E,$E478)-MINIFS(BE:BE,$E:$E,$E478)),
100*(BE478-MINIFS(BE:BE,$E:$E,$E478))/(MAXIFS(BE:BE,$E:$E,$E478)-MINIFS(BE:BE,$E:$E,$E478))))</f>
        <v/>
      </c>
      <c r="DU478" s="232" t="str">
        <f t="array" ref="DU478">IF(BF478="","",
IF(INDEX(Settings!$H:$H,MATCH(DU$1,Settings!$G:$G,0))=TRUE,
100-100*(BF478-MINIFS(BF:BF,$E:$E,$E478))/(MAXIFS(BF:BF,$E:$E,$E478)-MINIFS(BF:BF,$E:$E,$E478)),
100*(BF478-MINIFS(BF:BF,$E:$E,$E478))/(MAXIFS(BF:BF,$E:$E,$E478)-MINIFS(BF:BF,$E:$E,$E478))))</f>
        <v/>
      </c>
      <c r="DV478" s="232" t="str">
        <f t="array" ref="DV478">IF(BG478="","",
IF(INDEX(Settings!$H:$H,MATCH(DV$1,Settings!$G:$G,0))=TRUE,
100-100*(BG478-MINIFS(BG:BG,$E:$E,$E478))/(MAXIFS(BG:BG,$E:$E,$E478)-MINIFS(BG:BG,$E:$E,$E478)),
100*(BG478-MINIFS(BG:BG,$E:$E,$E478))/(MAXIFS(BG:BG,$E:$E,$E478)-MINIFS(BG:BG,$E:$E,$E478))))</f>
        <v/>
      </c>
      <c r="DW478" s="232" t="str">
        <f t="array" ref="DW478">IF(BH478="","",
IF(INDEX(Settings!$H:$H,MATCH(DW$1,Settings!$G:$G,0))=TRUE,
100-100*(BH478-MINIFS(BH:BH,$E:$E,$E478))/(MAXIFS(BH:BH,$E:$E,$E478)-MINIFS(BH:BH,$E:$E,$E478)),
100*(BH478-MINIFS(BH:BH,$E:$E,$E478))/(MAXIFS(BH:BH,$E:$E,$E478)-MINIFS(BH:BH,$E:$E,$E478))))</f>
        <v/>
      </c>
      <c r="DX478" s="232" t="str">
        <f t="array" ref="DX478">IF(BI478="","",
IF(INDEX(Settings!$H:$H,MATCH(DX$1,Settings!$G:$G,0))=TRUE,
100-100*(BI478-MINIFS(BI:BI,$E:$E,$E478))/(MAXIFS(BI:BI,$E:$E,$E478)-MINIFS(BI:BI,$E:$E,$E478)),
100*(BI478-MINIFS(BI:BI,$E:$E,$E478))/(MAXIFS(BI:BI,$E:$E,$E478)-MINIFS(BI:BI,$E:$E,$E478))))</f>
        <v/>
      </c>
      <c r="DY478" s="232" t="str">
        <f t="array" ref="DY478">IF(BJ478="","",
IF(INDEX(Settings!$H:$H,MATCH(DY$1,Settings!$G:$G,0))=TRUE,
100-100*(BJ478-MINIFS(BJ:BJ,$E:$E,$E478))/(MAXIFS(BJ:BJ,$E:$E,$E478)-MINIFS(BJ:BJ,$E:$E,$E478)),
100*(BJ478-MINIFS(BJ:BJ,$E:$E,$E478))/(MAXIFS(BJ:BJ,$E:$E,$E478)-MINIFS(BJ:BJ,$E:$E,$E478))))</f>
        <v/>
      </c>
      <c r="DZ478" s="234"/>
      <c r="EA478" s="234"/>
      <c r="EB478" s="234" t="str">
        <f t="shared" si="8"/>
        <v/>
      </c>
      <c r="EC478" s="234" t="str">
        <f t="shared" si="9"/>
        <v/>
      </c>
      <c r="ED478" s="234" t="str">
        <f t="shared" si="10"/>
        <v/>
      </c>
      <c r="EE478" s="234" t="str">
        <f t="shared" si="11"/>
        <v/>
      </c>
      <c r="EF478" s="234" t="str">
        <f t="shared" si="12"/>
        <v/>
      </c>
      <c r="EG478" s="234" t="str">
        <f t="shared" si="13"/>
        <v/>
      </c>
      <c r="EH478" s="234"/>
      <c r="EI478" s="234"/>
      <c r="EJ478" s="234"/>
      <c r="EK478" s="234"/>
      <c r="EL478" s="234"/>
      <c r="EM478" s="234"/>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3" t="str">
        <f t="shared" si="14"/>
        <v/>
      </c>
      <c r="N479" s="49"/>
      <c r="O479" s="49"/>
      <c r="P479" s="49"/>
      <c r="Q479" s="49"/>
      <c r="R479" s="49"/>
      <c r="S479" s="222" t="str">
        <f>IFERROR(VLOOKUP(AF479, 'YOYO IR Scores'!A:C, 3, FALSE), "")
</f>
        <v/>
      </c>
      <c r="T479" s="49"/>
      <c r="U479" s="49"/>
      <c r="V479" s="49"/>
      <c r="W479" s="49"/>
      <c r="X479" s="224" t="str">
        <f t="shared" si="4"/>
        <v/>
      </c>
      <c r="Y479" s="225" t="str">
        <f t="shared" si="5"/>
        <v/>
      </c>
      <c r="Z479" s="225" t="str">
        <f t="shared" si="6"/>
        <v/>
      </c>
      <c r="AA479" s="224" t="str">
        <f t="shared" si="7"/>
        <v/>
      </c>
      <c r="AB479" s="223"/>
      <c r="AC479" s="223"/>
      <c r="AD479" s="223"/>
      <c r="AE479" s="223" t="str">
        <f>IFERROR(VLOOKUP(AF479, 'YOYO IR Scores'!A:C, 2, FALSE), "")</f>
        <v/>
      </c>
      <c r="AF479" s="223"/>
      <c r="AG479" s="223"/>
      <c r="AH479" s="223"/>
      <c r="AI479" s="223"/>
      <c r="AJ479" s="223"/>
      <c r="AK479" s="223"/>
      <c r="AL479" s="223"/>
      <c r="AM479" s="223"/>
      <c r="AN479" s="223"/>
      <c r="AO479" s="223"/>
      <c r="AP479" s="223"/>
      <c r="AQ479" s="223"/>
      <c r="AR479" s="223"/>
      <c r="AS479" s="223"/>
      <c r="AT479" s="223"/>
      <c r="AU479" s="223"/>
      <c r="AV479" s="223"/>
      <c r="AW479" s="223"/>
      <c r="AX479" s="223"/>
      <c r="AY479" s="223"/>
      <c r="AZ479" s="223"/>
      <c r="BA479" s="223"/>
      <c r="BB479" s="223"/>
      <c r="BC479" s="223"/>
      <c r="BD479" s="223"/>
      <c r="BE479" s="223"/>
      <c r="BF479" s="223"/>
      <c r="BG479" s="223"/>
      <c r="BH479" s="223"/>
      <c r="BI479" s="223"/>
      <c r="BJ479" s="223"/>
      <c r="BK479" s="223" t="str">
        <f t="array" ref="BK479">IF(J479="","",
IF(INDEX(Settings!$H:$H,MATCH(BY$1,Settings!$G:$G,0))=TRUE,
100-100*(J479-MIN(J:J))/(MAX(J:J)-MIN(J:J)),
100*(J479-MIN(J:J))/(MAX(J:J)-MIN(J:J))))</f>
        <v/>
      </c>
      <c r="BL479" s="223" t="str">
        <f t="array" ref="BL479">IF(J479="","",
IF(INDEX(Settings!$H:$H,MATCH(BY$1,Settings!$G:$G,0))=TRUE,
100-100*(J479-MINIFS(J:J,$E:$E,$E479))/(MAXIFS(J:J,$E:$E,$E479)-MINIFS(J:J,$E:$E,$E479)),
100*(J479-MINIFS(J:J,$E:$E,$E479))/(MAXIFS(J:J,$E:$E,$E479)-MINIFS(J:J,$E:$E,$E479))))</f>
        <v/>
      </c>
      <c r="BM479" s="223"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4" t="str">
        <f t="array" ref="BQ479">IF(J479="","",
IF(INDEX(Settings!$H:$H,MATCH(BY$1,Settings!$G:$G,0))=TRUE,
-1*(J479-AVERAGE(J:J))/STDEV(J:J),
(J479-AVERAGE(J:J))/STDEV(J:J)))</f>
        <v/>
      </c>
      <c r="BR479" s="224" t="str">
        <f>IFERROR(__xludf.DUMMYFUNCTION("IF(J479="""","""",
IF(INDEX(Settings!$H:$H,MATCH(BY$1,Settings!$G:$G,0))=TRUE,
-1*(J479-AVERAGEIFS(J:J,$E:$E,$E479))/STDEV(FILTER(J:J,$E:$E=$E479)),
(J479-AVERAGEIFS(J:J,$E:$E,$E479))/STDEV(FILTER(J:J,$E:$E=$E479))))"),"")</f>
        <v/>
      </c>
      <c r="BS479" s="224"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3" t="str">
        <f t="array" ref="BY479">IF(J479="","",
IF(INDEX(Settings!$H:$H,MATCH(BY$1,Settings!$G:$G,0))=TRUE,
100-100*(J479-MINIFS(J:J,$E:$E,$E479))/(MAXIFS(J:J,$E:$E,$E479)-MINIFS(J:J,$E:$E,$E479)),
100*(J479-MINIFS(J:J,$E:$E,$E479))/(MAXIFS(J:J,$E:$E,$E479)-MINIFS(J:J,$E:$E,$E479))))</f>
        <v/>
      </c>
      <c r="BZ479" s="223" t="str">
        <f t="array" ref="BZ479">IF(K479="","",
IF(INDEX(Settings!$H:$H,MATCH(BZ$1,Settings!$G:$G,0))=TRUE,
100-100*(K479-MINIFS(K:K,$E:$E,$E479))/(MAXIFS(K:K,$E:$E,$E479)-MINIFS(K:K,$E:$E,$E479)),
100*(K479-MINIFS(K:K,$E:$E,$E479))/(MAXIFS(K:K,$E:$E,$E479)-MINIFS(K:K,$E:$E,$E479))))</f>
        <v/>
      </c>
      <c r="CA479" s="223" t="str">
        <f t="array" ref="CA479">IF(L479="","",
IF(INDEX(Settings!$H:$H,MATCH(CA$1,Settings!$G:$G,0))=TRUE,
100-100*(L479-MINIFS(L:L,$E:$E,$E479))/(MAXIFS(L:L,$E:$E,$E479)-MINIFS(L:L,$E:$E,$E479)),
100*(L479-MINIFS(L:L,$E:$E,$E479))/(MAXIFS(L:L,$E:$E,$E479)-MINIFS(L:L,$E:$E,$E479))))</f>
        <v/>
      </c>
      <c r="CB479" s="223" t="str">
        <f t="array" ref="CB479">IF(M479="","",
IF(INDEX(Settings!$H:$H,MATCH(CB$1,Settings!$G:$G,0))=TRUE,
100-100*(M479-MINIFS(M:M,$E:$E,$E479))/(MAXIFS(M:M,$E:$E,$E479)-MINIFS(M:M,$E:$E,$E479)),
100*(M479-MINIFS(M:M,$E:$E,$E479))/(MAXIFS(M:M,$E:$E,$E479)-MINIFS(M:M,$E:$E,$E479))))</f>
        <v/>
      </c>
      <c r="CC479" s="223" t="str">
        <f t="array" ref="CC479">IF(N479="","",
IF(INDEX(Settings!$H:$H,MATCH(CC$1,Settings!$G:$G,0))=TRUE,
100-100*(N479-MINIFS(N:N,$E:$E,$E479))/(MAXIFS(N:N,$E:$E,$E479)-MINIFS(N:N,$E:$E,$E479)),
100*(N479-MINIFS(N:N,$E:$E,$E479))/(MAXIFS(N:N,$E:$E,$E479)-MINIFS(N:N,$E:$E,$E479))))</f>
        <v/>
      </c>
      <c r="CD479" s="223" t="str">
        <f t="array" ref="CD479">IF(O479="","",
IF(INDEX(Settings!$H:$H,MATCH(CD$1,Settings!$G:$G,0))=TRUE,
100-100*(O479-MINIFS(O:O,$E:$E,$E479))/(MAXIFS(O:O,$E:$E,$E479)-MINIFS(O:O,$E:$E,$E479)),
100*(O479-MINIFS(O:O,$E:$E,$E479))/(MAXIFS(O:O,$E:$E,$E479)-MINIFS(O:O,$E:$E,$E479))))</f>
        <v/>
      </c>
      <c r="CE479" s="223" t="str">
        <f t="array" ref="CE479">IF(P479="","",
IF(INDEX(Settings!$H:$H,MATCH(CE$1,Settings!$G:$G,0))=TRUE,
100-100*(P479-MINIFS(P:P,$E:$E,$E479))/(MAXIFS(P:P,$E:$E,$E479)-MINIFS(P:P,$E:$E,$E479)),
100*(P479-MINIFS(P:P,$E:$E,$E479))/(MAXIFS(P:P,$E:$E,$E479)-MINIFS(P:P,$E:$E,$E479))))</f>
        <v/>
      </c>
      <c r="CF479" s="223" t="str">
        <f t="array" ref="CF479">IF(Q479="","",
IF(INDEX(Settings!$H:$H,MATCH(CF$1,Settings!$G:$G,0))=TRUE,
100-100*(Q479-MINIFS(Q:Q,$E:$E,$E479))/(MAXIFS(Q:Q,$E:$E,$E479)-MINIFS(Q:Q,$E:$E,$E479)),
100*(Q479-MINIFS(Q:Q,$E:$E,$E479))/(MAXIFS(Q:Q,$E:$E,$E479)-MINIFS(Q:Q,$E:$E,$E479))))</f>
        <v/>
      </c>
      <c r="CG479" s="223" t="str">
        <f t="array" ref="CG479">IF(R479="","",
IF(INDEX(Settings!$H:$H,MATCH(CG$1,Settings!$G:$G,0))=TRUE,
100-100*(R479-MINIFS(R:R,$E:$E,$E479))/(MAXIFS(R:R,$E:$E,$E479)-MINIFS(R:R,$E:$E,$E479)),
100*(R479-MINIFS(R:R,$E:$E,$E479))/(MAXIFS(R:R,$E:$E,$E479)-MINIFS(R:R,$E:$E,$E479))))</f>
        <v/>
      </c>
      <c r="CH479" s="223" t="str">
        <f t="array" ref="CH479">IF(S479="","",
IF(INDEX(Settings!$H:$H,MATCH(CH$1,Settings!$G:$G,0))=TRUE,
100-100*(S479-MINIFS(S:S,$E:$E,$E479))/(MAXIFS(S:S,$E:$E,$E479)-MINIFS(S:S,$E:$E,$E479)),
100*(S479-MINIFS(S:S,$E:$E,$E479))/(MAXIFS(S:S,$E:$E,$E479)-MINIFS(S:S,$E:$E,$E479))))</f>
        <v/>
      </c>
      <c r="CI479" s="223" t="str">
        <f t="array" ref="CI479">IF(T479="","",
IF(INDEX(Settings!$H:$H,MATCH(CI$1,Settings!$G:$G,0))=TRUE,
100-100*(T479-MINIFS(T:T,$E:$E,$E479))/(MAXIFS(T:T,$E:$E,$E479)-MINIFS(T:T,$E:$E,$E479)),
100*(T479-MINIFS(T:T,$E:$E,$E479))/(MAXIFS(T:T,$E:$E,$E479)-MINIFS(T:T,$E:$E,$E479))))</f>
        <v/>
      </c>
      <c r="CJ479" s="223" t="str">
        <f t="array" ref="CJ479">IF(U479="","",
IF(INDEX(Settings!$H:$H,MATCH(CJ$1,Settings!$G:$G,0))=TRUE,
100-100*(U479-MINIFS(U:U,$E:$E,$E479))/(MAXIFS(U:U,$E:$E,$E479)-MINIFS(U:U,$E:$E,$E479)),
100*(U479-MINIFS(U:U,$E:$E,$E479))/(MAXIFS(U:U,$E:$E,$E479)-MINIFS(U:U,$E:$E,$E479))))</f>
        <v/>
      </c>
      <c r="CK479" s="223" t="str">
        <f t="array" ref="CK479">IF(V479="","",
IF(INDEX(Settings!$H:$H,MATCH(CK$1,Settings!$G:$G,0))=TRUE,
100-100*(V479-MINIFS(V:V,$E:$E,$E479))/(MAXIFS(V:V,$E:$E,$E479)-MINIFS(V:V,$E:$E,$E479)),
100*(V479-MINIFS(V:V,$E:$E,$E479))/(MAXIFS(V:V,$E:$E,$E479)-MINIFS(V:V,$E:$E,$E479))))</f>
        <v/>
      </c>
      <c r="CL479" s="223" t="str">
        <f t="array" ref="CL479">IF(W479="","",
IF(INDEX(Settings!$H:$H,MATCH(CL$1,Settings!$G:$G,0))=TRUE,
100-100*(W479-MINIFS(W:W,$E:$E,$E479))/(MAXIFS(W:W,$E:$E,$E479)-MINIFS(W:W,$E:$E,$E479)),
100*(W479-MINIFS(W:W,$E:$E,$E479))/(MAXIFS(W:W,$E:$E,$E479)-MINIFS(W:W,$E:$E,$E479))))</f>
        <v/>
      </c>
      <c r="CM479" s="223" t="str">
        <f t="array" ref="CM479">IF(X479="","",
IF(INDEX(Settings!$H:$H,MATCH(CM$1,Settings!$G:$G,0))=TRUE,
100-100*(X479-MINIFS(X:X,$E:$E,$E479))/(MAXIFS(X:X,$E:$E,$E479)-MINIFS(X:X,$E:$E,$E479)),
100*(X479-MINIFS(X:X,$E:$E,$E479))/(MAXIFS(X:X,$E:$E,$E479)-MINIFS(X:X,$E:$E,$E479))))</f>
        <v/>
      </c>
      <c r="CN479" s="223" t="str">
        <f t="array" ref="CN479">IF(Y479="","",
IF(INDEX(Settings!$H:$H,MATCH(CN$1,Settings!$G:$G,0))=TRUE,
100-100*(Y479-MINIFS(Y:Y,$E:$E,$E479))/(MAXIFS(Y:Y,$E:$E,$E479)-MINIFS(Y:Y,$E:$E,$E479)),
100*(Y479-MINIFS(Y:Y,$E:$E,$E479))/(MAXIFS(Y:Y,$E:$E,$E479)-MINIFS(Y:Y,$E:$E,$E479))))</f>
        <v/>
      </c>
      <c r="CO479" s="223" t="str">
        <f t="array" ref="CO479">IF(Z479="","",
IF(INDEX(Settings!$H:$H,MATCH(CO$1,Settings!$G:$G,0))=TRUE,
100-100*(Z479-MINIFS(Z:Z,$E:$E,$E479))/(MAXIFS(Z:Z,$E:$E,$E479)-MINIFS(Z:Z,$E:$E,$E479)),
100*(Z479-MINIFS(Z:Z,$E:$E,$E479))/(MAXIFS(Z:Z,$E:$E,$E479)-MINIFS(Z:Z,$E:$E,$E479))))</f>
        <v/>
      </c>
      <c r="CP479" s="223" t="str">
        <f t="array" ref="CP479">IF(AA479="","",
IF(INDEX(Settings!$H:$H,MATCH(CP$1,Settings!$G:$G,0))=TRUE,
100-100*(AA479-MINIFS(AA:AA,$E:$E,$E479))/(MAXIFS(AA:AA,$E:$E,$E479)-MINIFS(AA:AA,$E:$E,$E479)),
100*(AA479-MINIFS(AA:AA,$E:$E,$E479))/(MAXIFS(AA:AA,$E:$E,$E479)-MINIFS(AA:AA,$E:$E,$E479))))</f>
        <v/>
      </c>
      <c r="CQ479" s="223" t="str">
        <f t="array" ref="CQ479">IF(AB479="","",
IF(INDEX(Settings!$H:$H,MATCH(CQ$1,Settings!$G:$G,0))=TRUE,
100-100*(AB479-MINIFS(AB:AB,$E:$E,$E479))/(MAXIFS(AB:AB,$E:$E,$E479)-MINIFS(AB:AB,$E:$E,$E479)),
100*(AB479-MINIFS(AB:AB,$E:$E,$E479))/(MAXIFS(AB:AB,$E:$E,$E479)-MINIFS(AB:AB,$E:$E,$E479))))</f>
        <v/>
      </c>
      <c r="CR479" s="223" t="str">
        <f t="array" ref="CR479">IF(AC479="","",
IF(INDEX(Settings!$H:$H,MATCH(CR$1,Settings!$G:$G,0))=TRUE,
100-100*(AC479-MINIFS(AC:AC,$E:$E,$E479))/(MAXIFS(AC:AC,$E:$E,$E479)-MINIFS(AC:AC,$E:$E,$E479)),
100*(AC479-MINIFS(AC:AC,$E:$E,$E479))/(MAXIFS(AC:AC,$E:$E,$E479)-MINIFS(AC:AC,$E:$E,$E479))))</f>
        <v/>
      </c>
      <c r="CS479" s="223" t="str">
        <f t="array" ref="CS479">IF(AD479="","",
IF(INDEX(Settings!$H:$H,MATCH(CS$1,Settings!$G:$G,0))=TRUE,
100-100*(AD479-MINIFS(AD:AD,$E:$E,$E479))/(MAXIFS(AD:AD,$E:$E,$E479)-MINIFS(AD:AD,$E:$E,$E479)),
100*(AD479-MINIFS(AD:AD,$E:$E,$E479))/(MAXIFS(AD:AD,$E:$E,$E479)-MINIFS(AD:AD,$E:$E,$E479))))</f>
        <v/>
      </c>
      <c r="CT479" s="223" t="str">
        <f t="array" ref="CT479">IF(AE479="","",
IF(INDEX(Settings!$H:$H,MATCH(CT$1,Settings!$G:$G,0))=TRUE,
100-100*(AE479-MINIFS(AE:AE,$E:$E,$E479))/(MAXIFS(AE:AE,$E:$E,$E479)-MINIFS(AE:AE,$E:$E,$E479)),
100*(AE479-MINIFS(AE:AE,$E:$E,$E479))/(MAXIFS(AE:AE,$E:$E,$E479)-MINIFS(AE:AE,$E:$E,$E479))))</f>
        <v/>
      </c>
      <c r="CU479" s="223" t="str">
        <f t="array" ref="CU479">IF(AF479="","",
IF(INDEX(Settings!$H:$H,MATCH(CU$1,Settings!$G:$G,0))=TRUE,
100-100*(AF479-MINIFS(AF:AF,$E:$E,$E479))/(MAXIFS(AF:AF,$E:$E,$E479)-MINIFS(AF:AF,$E:$E,$E479)),
100*(AF479-MINIFS(AF:AF,$E:$E,$E479))/(MAXIFS(AF:AF,$E:$E,$E479)-MINIFS(AF:AF,$E:$E,$E479))))</f>
        <v/>
      </c>
      <c r="CV479" s="223" t="str">
        <f t="array" ref="CV479">IF(AG479="","",
IF(INDEX(Settings!$H:$H,MATCH(CV$1,Settings!$G:$G,0))=TRUE,
100-100*(AG479-MINIFS(AG:AG,$E:$E,$E479))/(MAXIFS(AG:AG,$E:$E,$E479)-MINIFS(AG:AG,$E:$E,$E479)),
100*(AG479-MINIFS(AG:AG,$E:$E,$E479))/(MAXIFS(AG:AG,$E:$E,$E479)-MINIFS(AG:AG,$E:$E,$E479))))</f>
        <v/>
      </c>
      <c r="CW479" s="223" t="str">
        <f t="array" ref="CW479">IF(AH479="","",
IF(INDEX(Settings!$H:$H,MATCH(CW$1,Settings!$G:$G,0))=TRUE,
100-100*(AH479-MINIFS(AH:AH,$E:$E,$E479))/(MAXIFS(AH:AH,$E:$E,$E479)-MINIFS(AH:AH,$E:$E,$E479)),
100*(AH479-MINIFS(AH:AH,$E:$E,$E479))/(MAXIFS(AH:AH,$E:$E,$E479)-MINIFS(AH:AH,$E:$E,$E479))))</f>
        <v/>
      </c>
      <c r="CX479" s="223" t="str">
        <f t="array" ref="CX479">IF(AI479="","",
IF(INDEX(Settings!$H:$H,MATCH(CX$1,Settings!$G:$G,0))=TRUE,
100-100*(AI479-MINIFS(AI:AI,$E:$E,$E479))/(MAXIFS(AI:AI,$E:$E,$E479)-MINIFS(AI:AI,$E:$E,$E479)),
100*(AI479-MINIFS(AI:AI,$E:$E,$E479))/(MAXIFS(AI:AI,$E:$E,$E479)-MINIFS(AI:AI,$E:$E,$E479))))</f>
        <v/>
      </c>
      <c r="CY479" s="223" t="str">
        <f t="array" ref="CY479">IF(AJ479="","",
IF(INDEX(Settings!$H:$H,MATCH(CY$1,Settings!$G:$G,0))=TRUE,
100-100*(AJ479-MINIFS(AJ:AJ,$E:$E,$E479))/(MAXIFS(AJ:AJ,$E:$E,$E479)-MINIFS(AJ:AJ,$E:$E,$E479)),
100*(AJ479-MINIFS(AJ:AJ,$E:$E,$E479))/(MAXIFS(AJ:AJ,$E:$E,$E479)-MINIFS(AJ:AJ,$E:$E,$E479))))</f>
        <v/>
      </c>
      <c r="CZ479" s="223" t="str">
        <f t="array" ref="CZ479">IF(AK479="","",
IF(INDEX(Settings!$H:$H,MATCH(CZ$1,Settings!$G:$G,0))=TRUE,
100-100*(AK479-MINIFS(AK:AK,$E:$E,$E479))/(MAXIFS(AK:AK,$E:$E,$E479)-MINIFS(AK:AK,$E:$E,$E479)),
100*(AK479-MINIFS(AK:AK,$E:$E,$E479))/(MAXIFS(AK:AK,$E:$E,$E479)-MINIFS(AK:AK,$E:$E,$E479))))</f>
        <v/>
      </c>
      <c r="DA479" s="223" t="str">
        <f t="array" ref="DA479">IF(AL479="","",
IF(INDEX(Settings!$H:$H,MATCH(DA$1,Settings!$G:$G,0))=TRUE,
100-100*(AL479-MINIFS(AL:AL,$E:$E,$E479))/(MAXIFS(AL:AL,$E:$E,$E479)-MINIFS(AL:AL,$E:$E,$E479)),
100*(AL479-MINIFS(AL:AL,$E:$E,$E479))/(MAXIFS(AL:AL,$E:$E,$E479)-MINIFS(AL:AL,$E:$E,$E479))))</f>
        <v/>
      </c>
      <c r="DB479" s="223" t="str">
        <f t="array" ref="DB479">IF(AM479="","",
IF(INDEX(Settings!$H:$H,MATCH(DB$1,Settings!$G:$G,0))=TRUE,
100-100*(AM479-MINIFS(AM:AM,$E:$E,$E479))/(MAXIFS(AM:AM,$E:$E,$E479)-MINIFS(AM:AM,$E:$E,$E479)),
100*(AM479-MINIFS(AM:AM,$E:$E,$E479))/(MAXIFS(AM:AM,$E:$E,$E479)-MINIFS(AM:AM,$E:$E,$E479))))</f>
        <v/>
      </c>
      <c r="DC479" s="223" t="str">
        <f t="array" ref="DC479">IF(AN479="","",
IF(INDEX(Settings!$H:$H,MATCH(DC$1,Settings!$G:$G,0))=TRUE,
100-100*(AN479-MINIFS(AN:AN,$E:$E,$E479))/(MAXIFS(AN:AN,$E:$E,$E479)-MINIFS(AN:AN,$E:$E,$E479)),
100*(AN479-MINIFS(AN:AN,$E:$E,$E479))/(MAXIFS(AN:AN,$E:$E,$E479)-MINIFS(AN:AN,$E:$E,$E479))))</f>
        <v/>
      </c>
      <c r="DD479" s="223" t="str">
        <f t="array" ref="DD479">IF(AO479="","",
IF(INDEX(Settings!$H:$H,MATCH(DD$1,Settings!$G:$G,0))=TRUE,
100-100*(AO479-MINIFS(AO:AO,$E:$E,$E479))/(MAXIFS(AO:AO,$E:$E,$E479)-MINIFS(AO:AO,$E:$E,$E479)),
100*(AO479-MINIFS(AO:AO,$E:$E,$E479))/(MAXIFS(AO:AO,$E:$E,$E479)-MINIFS(AO:AO,$E:$E,$E479))))</f>
        <v/>
      </c>
      <c r="DE479" s="223" t="str">
        <f t="array" ref="DE479">IF(AP479="","",
IF(INDEX(Settings!$H:$H,MATCH(DE$1,Settings!$G:$G,0))=TRUE,
100-100*(AP479-MINIFS(AP:AP,$E:$E,$E479))/(MAXIFS(AP:AP,$E:$E,$E479)-MINIFS(AP:AP,$E:$E,$E479)),
100*(AP479-MINIFS(AP:AP,$E:$E,$E479))/(MAXIFS(AP:AP,$E:$E,$E479)-MINIFS(AP:AP,$E:$E,$E479))))</f>
        <v/>
      </c>
      <c r="DF479" s="223" t="str">
        <f t="array" ref="DF479">IF(AQ479="","",
IF(INDEX(Settings!$H:$H,MATCH(DF$1,Settings!$G:$G,0))=TRUE,
100-100*(AQ479-MINIFS(AQ:AQ,$E:$E,$E479))/(MAXIFS(AQ:AQ,$E:$E,$E479)-MINIFS(AQ:AQ,$E:$E,$E479)),
100*(AQ479-MINIFS(AQ:AQ,$E:$E,$E479))/(MAXIFS(AQ:AQ,$E:$E,$E479)-MINIFS(AQ:AQ,$E:$E,$E479))))</f>
        <v/>
      </c>
      <c r="DG479" s="223" t="str">
        <f t="array" ref="DG479">IF(AR479="","",
IF(INDEX(Settings!$H:$H,MATCH(DG$1,Settings!$G:$G,0))=TRUE,
100-100*(AR479-MINIFS(AR:AR,$E:$E,$E479))/(MAXIFS(AR:AR,$E:$E,$E479)-MINIFS(AR:AR,$E:$E,$E479)),
100*(AR479-MINIFS(AR:AR,$E:$E,$E479))/(MAXIFS(AR:AR,$E:$E,$E479)-MINIFS(AR:AR,$E:$E,$E479))))</f>
        <v/>
      </c>
      <c r="DH479" s="223" t="str">
        <f t="array" ref="DH479">IF(AS479="","",
IF(INDEX(Settings!$H:$H,MATCH(DH$1,Settings!$G:$G,0))=TRUE,
100-100*(AS479-MINIFS(AS:AS,$E:$E,$E479))/(MAXIFS(AS:AS,$E:$E,$E479)-MINIFS(AS:AS,$E:$E,$E479)),
100*(AS479-MINIFS(AS:AS,$E:$E,$E479))/(MAXIFS(AS:AS,$E:$E,$E479)-MINIFS(AS:AS,$E:$E,$E479))))</f>
        <v/>
      </c>
      <c r="DI479" s="223" t="str">
        <f t="array" ref="DI479">IF(AT479="","",
IF(INDEX(Settings!$H:$H,MATCH(DI$1,Settings!$G:$G,0))=TRUE,
100-100*(AT479-MINIFS(AT:AT,$E:$E,$E479))/(MAXIFS(AT:AT,$E:$E,$E479)-MINIFS(AT:AT,$E:$E,$E479)),
100*(AT479-MINIFS(AT:AT,$E:$E,$E479))/(MAXIFS(AT:AT,$E:$E,$E479)-MINIFS(AT:AT,$E:$E,$E479))))</f>
        <v/>
      </c>
      <c r="DJ479" s="223" t="str">
        <f t="array" ref="DJ479">IF(AU479="","",
IF(INDEX(Settings!$H:$H,MATCH(DJ$1,Settings!$G:$G,0))=TRUE,
100-100*(AU479-MINIFS(AU:AU,$E:$E,$E479))/(MAXIFS(AU:AU,$E:$E,$E479)-MINIFS(AU:AU,$E:$E,$E479)),
100*(AU479-MINIFS(AU:AU,$E:$E,$E479))/(MAXIFS(AU:AU,$E:$E,$E479)-MINIFS(AU:AU,$E:$E,$E479))))</f>
        <v/>
      </c>
      <c r="DK479" s="223" t="str">
        <f t="array" ref="DK479">IF(AV479="","",
IF(INDEX(Settings!$H:$H,MATCH(DK$1,Settings!$G:$G,0))=TRUE,
100-100*(AV479-MINIFS(AV:AV,$E:$E,$E479))/(MAXIFS(AV:AV,$E:$E,$E479)-MINIFS(AV:AV,$E:$E,$E479)),
100*(AV479-MINIFS(AV:AV,$E:$E,$E479))/(MAXIFS(AV:AV,$E:$E,$E479)-MINIFS(AV:AV,$E:$E,$E479))))</f>
        <v/>
      </c>
      <c r="DL479" s="223" t="str">
        <f t="array" ref="DL479">IF(AW479="","",
IF(INDEX(Settings!$H:$H,MATCH(DL$1,Settings!$G:$G,0))=TRUE,
100-100*(AW479-MINIFS(AW:AW,$E:$E,$E479))/(MAXIFS(AW:AW,$E:$E,$E479)-MINIFS(AW:AW,$E:$E,$E479)),
100*(AW479-MINIFS(AW:AW,$E:$E,$E479))/(MAXIFS(AW:AW,$E:$E,$E479)-MINIFS(AW:AW,$E:$E,$E479))))</f>
        <v/>
      </c>
      <c r="DM479" s="223" t="str">
        <f t="array" ref="DM479">IF(AX479="","",
IF(INDEX(Settings!$H:$H,MATCH(DM$1,Settings!$G:$G,0))=TRUE,
100-100*(AX479-MINIFS(AX:AX,$E:$E,$E479))/(MAXIFS(AX:AX,$E:$E,$E479)-MINIFS(AX:AX,$E:$E,$E479)),
100*(AX479-MINIFS(AX:AX,$E:$E,$E479))/(MAXIFS(AX:AX,$E:$E,$E479)-MINIFS(AX:AX,$E:$E,$E479))))</f>
        <v/>
      </c>
      <c r="DN479" s="223" t="str">
        <f t="array" ref="DN479">IF(AY479="","",
IF(INDEX(Settings!$H:$H,MATCH(DN$1,Settings!$G:$G,0))=TRUE,
100-100*(AY479-MINIFS(AY:AY,$E:$E,$E479))/(MAXIFS(AY:AY,$E:$E,$E479)-MINIFS(AY:AY,$E:$E,$E479)),
100*(AY479-MINIFS(AY:AY,$E:$E,$E479))/(MAXIFS(AY:AY,$E:$E,$E479)-MINIFS(AY:AY,$E:$E,$E479))))</f>
        <v/>
      </c>
      <c r="DO479" s="223" t="str">
        <f t="array" ref="DO479">IF(AZ479="","",
IF(INDEX(Settings!$H:$H,MATCH(DO$1,Settings!$G:$G,0))=TRUE,
100-100*(AZ479-MINIFS(AZ:AZ,$E:$E,$E479))/(MAXIFS(AZ:AZ,$E:$E,$E479)-MINIFS(AZ:AZ,$E:$E,$E479)),
100*(AZ479-MINIFS(AZ:AZ,$E:$E,$E479))/(MAXIFS(AZ:AZ,$E:$E,$E479)-MINIFS(AZ:AZ,$E:$E,$E479))))</f>
        <v/>
      </c>
      <c r="DP479" s="223" t="str">
        <f t="array" ref="DP479">IF(BA479="","",
IF(INDEX(Settings!$H:$H,MATCH(DP$1,Settings!$G:$G,0))=TRUE,
100-100*(BA479-MINIFS(BA:BA,$E:$E,$E479))/(MAXIFS(BA:BA,$E:$E,$E479)-MINIFS(BA:BA,$E:$E,$E479)),
100*(BA479-MINIFS(BA:BA,$E:$E,$E479))/(MAXIFS(BA:BA,$E:$E,$E479)-MINIFS(BA:BA,$E:$E,$E479))))</f>
        <v/>
      </c>
      <c r="DQ479" s="223" t="str">
        <f t="array" ref="DQ479">IF(BB479="","",
IF(INDEX(Settings!$H:$H,MATCH(DQ$1,Settings!$G:$G,0))=TRUE,
100-100*(BB479-MINIFS(BB:BB,$E:$E,$E479))/(MAXIFS(BB:BB,$E:$E,$E479)-MINIFS(BB:BB,$E:$E,$E479)),
100*(BB479-MINIFS(BB:BB,$E:$E,$E479))/(MAXIFS(BB:BB,$E:$E,$E479)-MINIFS(BB:BB,$E:$E,$E479))))</f>
        <v/>
      </c>
      <c r="DR479" s="223" t="str">
        <f t="array" ref="DR479">IF(BC479="","",
IF(INDEX(Settings!$H:$H,MATCH(DR$1,Settings!$G:$G,0))=TRUE,
100-100*(BC479-MINIFS(BC:BC,$E:$E,$E479))/(MAXIFS(BC:BC,$E:$E,$E479)-MINIFS(BC:BC,$E:$E,$E479)),
100*(BC479-MINIFS(BC:BC,$E:$E,$E479))/(MAXIFS(BC:BC,$E:$E,$E479)-MINIFS(BC:BC,$E:$E,$E479))))</f>
        <v/>
      </c>
      <c r="DS479" s="223" t="str">
        <f t="array" ref="DS479">IF(BD479="","",
IF(INDEX(Settings!$H:$H,MATCH(DS$1,Settings!$G:$G,0))=TRUE,
100-100*(BD479-MINIFS(BD:BD,$E:$E,$E479))/(MAXIFS(BD:BD,$E:$E,$E479)-MINIFS(BD:BD,$E:$E,$E479)),
100*(BD479-MINIFS(BD:BD,$E:$E,$E479))/(MAXIFS(BD:BD,$E:$E,$E479)-MINIFS(BD:BD,$E:$E,$E479))))</f>
        <v/>
      </c>
      <c r="DT479" s="223" t="str">
        <f t="array" ref="DT479">IF(BE479="","",
IF(INDEX(Settings!$H:$H,MATCH(DT$1,Settings!$G:$G,0))=TRUE,
100-100*(BE479-MINIFS(BE:BE,$E:$E,$E479))/(MAXIFS(BE:BE,$E:$E,$E479)-MINIFS(BE:BE,$E:$E,$E479)),
100*(BE479-MINIFS(BE:BE,$E:$E,$E479))/(MAXIFS(BE:BE,$E:$E,$E479)-MINIFS(BE:BE,$E:$E,$E479))))</f>
        <v/>
      </c>
      <c r="DU479" s="223" t="str">
        <f t="array" ref="DU479">IF(BF479="","",
IF(INDEX(Settings!$H:$H,MATCH(DU$1,Settings!$G:$G,0))=TRUE,
100-100*(BF479-MINIFS(BF:BF,$E:$E,$E479))/(MAXIFS(BF:BF,$E:$E,$E479)-MINIFS(BF:BF,$E:$E,$E479)),
100*(BF479-MINIFS(BF:BF,$E:$E,$E479))/(MAXIFS(BF:BF,$E:$E,$E479)-MINIFS(BF:BF,$E:$E,$E479))))</f>
        <v/>
      </c>
      <c r="DV479" s="223" t="str">
        <f t="array" ref="DV479">IF(BG479="","",
IF(INDEX(Settings!$H:$H,MATCH(DV$1,Settings!$G:$G,0))=TRUE,
100-100*(BG479-MINIFS(BG:BG,$E:$E,$E479))/(MAXIFS(BG:BG,$E:$E,$E479)-MINIFS(BG:BG,$E:$E,$E479)),
100*(BG479-MINIFS(BG:BG,$E:$E,$E479))/(MAXIFS(BG:BG,$E:$E,$E479)-MINIFS(BG:BG,$E:$E,$E479))))</f>
        <v/>
      </c>
      <c r="DW479" s="223" t="str">
        <f t="array" ref="DW479">IF(BH479="","",
IF(INDEX(Settings!$H:$H,MATCH(DW$1,Settings!$G:$G,0))=TRUE,
100-100*(BH479-MINIFS(BH:BH,$E:$E,$E479))/(MAXIFS(BH:BH,$E:$E,$E479)-MINIFS(BH:BH,$E:$E,$E479)),
100*(BH479-MINIFS(BH:BH,$E:$E,$E479))/(MAXIFS(BH:BH,$E:$E,$E479)-MINIFS(BH:BH,$E:$E,$E479))))</f>
        <v/>
      </c>
      <c r="DX479" s="223" t="str">
        <f t="array" ref="DX479">IF(BI479="","",
IF(INDEX(Settings!$H:$H,MATCH(DX$1,Settings!$G:$G,0))=TRUE,
100-100*(BI479-MINIFS(BI:BI,$E:$E,$E479))/(MAXIFS(BI:BI,$E:$E,$E479)-MINIFS(BI:BI,$E:$E,$E479)),
100*(BI479-MINIFS(BI:BI,$E:$E,$E479))/(MAXIFS(BI:BI,$E:$E,$E479)-MINIFS(BI:BI,$E:$E,$E479))))</f>
        <v/>
      </c>
      <c r="DY479" s="223" t="str">
        <f t="array" ref="DY479">IF(BJ479="","",
IF(INDEX(Settings!$H:$H,MATCH(DY$1,Settings!$G:$G,0))=TRUE,
100-100*(BJ479-MINIFS(BJ:BJ,$E:$E,$E479))/(MAXIFS(BJ:BJ,$E:$E,$E479)-MINIFS(BJ:BJ,$E:$E,$E479)),
100*(BJ479-MINIFS(BJ:BJ,$E:$E,$E479))/(MAXIFS(BJ:BJ,$E:$E,$E479)-MINIFS(BJ:BJ,$E:$E,$E479))))</f>
        <v/>
      </c>
      <c r="DZ479" s="225"/>
      <c r="EA479" s="225"/>
      <c r="EB479" s="225" t="str">
        <f t="shared" si="8"/>
        <v/>
      </c>
      <c r="EC479" s="225" t="str">
        <f t="shared" si="9"/>
        <v/>
      </c>
      <c r="ED479" s="225" t="str">
        <f t="shared" si="10"/>
        <v/>
      </c>
      <c r="EE479" s="225" t="str">
        <f t="shared" si="11"/>
        <v/>
      </c>
      <c r="EF479" s="225" t="str">
        <f t="shared" si="12"/>
        <v/>
      </c>
      <c r="EG479" s="225" t="str">
        <f t="shared" si="13"/>
        <v/>
      </c>
      <c r="EH479" s="225"/>
      <c r="EI479" s="225"/>
      <c r="EJ479" s="225"/>
      <c r="EK479" s="225"/>
      <c r="EL479" s="225"/>
      <c r="EM479" s="225"/>
    </row>
    <row r="480">
      <c r="A480" s="231"/>
      <c r="B480" s="231"/>
      <c r="C480" s="231"/>
      <c r="D480" s="231" t="str">
        <f t="array" ref="D480">IFERROR(INDEX(Profiles!$B:$B,MATCH($A480,Profiles!$A:$A,0)),"")</f>
        <v/>
      </c>
      <c r="E480" s="231"/>
      <c r="F480" s="231"/>
      <c r="G480" s="231"/>
      <c r="H480" s="231"/>
      <c r="I480" s="231" t="str">
        <f>IF(A480="","",IF(Settings!$N$3="DATE",F480&amp;": "&amp;TEXT(B480,"M/DD/YY"),F480&amp;": "&amp;H480))</f>
        <v/>
      </c>
      <c r="J480" s="231"/>
      <c r="K480" s="231"/>
      <c r="L480" s="231"/>
      <c r="M480" s="232" t="str">
        <f t="shared" si="14"/>
        <v/>
      </c>
      <c r="N480" s="231"/>
      <c r="O480" s="231"/>
      <c r="P480" s="231"/>
      <c r="Q480" s="231"/>
      <c r="R480" s="231"/>
      <c r="S480" s="230" t="str">
        <f>IFERROR(VLOOKUP(AF480, 'YOYO IR Scores'!A:C, 3, FALSE), "")
</f>
        <v/>
      </c>
      <c r="T480" s="231"/>
      <c r="U480" s="231"/>
      <c r="V480" s="231"/>
      <c r="W480" s="231"/>
      <c r="X480" s="233" t="str">
        <f t="shared" si="4"/>
        <v/>
      </c>
      <c r="Y480" s="234" t="str">
        <f t="shared" si="5"/>
        <v/>
      </c>
      <c r="Z480" s="234" t="str">
        <f t="shared" si="6"/>
        <v/>
      </c>
      <c r="AA480" s="233" t="str">
        <f t="shared" si="7"/>
        <v/>
      </c>
      <c r="AB480" s="232"/>
      <c r="AC480" s="232"/>
      <c r="AD480" s="232"/>
      <c r="AE480" s="232" t="str">
        <f>IFERROR(VLOOKUP(AF480, 'YOYO IR Scores'!A:C, 2, FALSE), "")</f>
        <v/>
      </c>
      <c r="AF480" s="232"/>
      <c r="AG480" s="232"/>
      <c r="AH480" s="232"/>
      <c r="AI480" s="232"/>
      <c r="AJ480" s="232"/>
      <c r="AK480" s="232"/>
      <c r="AL480" s="232"/>
      <c r="AM480" s="232"/>
      <c r="AN480" s="232"/>
      <c r="AO480" s="232"/>
      <c r="AP480" s="232"/>
      <c r="AQ480" s="232"/>
      <c r="AR480" s="232"/>
      <c r="AS480" s="232"/>
      <c r="AT480" s="232"/>
      <c r="AU480" s="232"/>
      <c r="AV480" s="232"/>
      <c r="AW480" s="232"/>
      <c r="AX480" s="232"/>
      <c r="AY480" s="232"/>
      <c r="AZ480" s="232"/>
      <c r="BA480" s="232"/>
      <c r="BB480" s="232"/>
      <c r="BC480" s="232"/>
      <c r="BD480" s="232"/>
      <c r="BE480" s="232"/>
      <c r="BF480" s="232"/>
      <c r="BG480" s="232"/>
      <c r="BH480" s="232"/>
      <c r="BI480" s="232"/>
      <c r="BJ480" s="232"/>
      <c r="BK480" s="232" t="str">
        <f t="array" ref="BK480">IF(J480="","",
IF(INDEX(Settings!$H:$H,MATCH(BY$1,Settings!$G:$G,0))=TRUE,
100-100*(J480-MIN(J:J))/(MAX(J:J)-MIN(J:J)),
100*(J480-MIN(J:J))/(MAX(J:J)-MIN(J:J))))</f>
        <v/>
      </c>
      <c r="BL480" s="232" t="str">
        <f t="array" ref="BL480">IF(J480="","",
IF(INDEX(Settings!$H:$H,MATCH(BY$1,Settings!$G:$G,0))=TRUE,
100-100*(J480-MINIFS(J:J,$E:$E,$E480))/(MAXIFS(J:J,$E:$E,$E480)-MINIFS(J:J,$E:$E,$E480)),
100*(J480-MINIFS(J:J,$E:$E,$E480))/(MAXIFS(J:J,$E:$E,$E480)-MINIFS(J:J,$E:$E,$E480))))</f>
        <v/>
      </c>
      <c r="BM480" s="232" t="str">
        <f t="array" ref="BM480">IF(J480="","",
IF(INDEX(Settings!$H:$H,MATCH(BY$1,Settings!$G:$G,0))=TRUE,
100-100*(J480-MINIFS(J:J,$E:$E,$E480,$I:$I,$I480))/(MAXIFS(J:J,$E:$E,$E480,$I:$I,$I480)-MINIFS(J:J,$E:$E,$E480,$I:$I,$I480)),
100*(J480-MINIFS(J:J,$E:$E,$E480,$I:$I,$I480))/(MAXIFS(J:J,$E:$E,$E480,$I:$I,$I480)-MINIFS(J:J,$E:$E,$E480,$I:$I,$I480))))</f>
        <v/>
      </c>
      <c r="BN480" s="231" t="str">
        <f t="array" ref="BN480">IF(J480="","",
IF(INDEX(Settings!$H:$H,MATCH(BY$1,Settings!$G:$G,0))=TRUE,
100-100*PERCENTRANK(J:J,J480),
100*PERCENTRANK(J:J,J480)))</f>
        <v/>
      </c>
      <c r="BO480" s="231" t="str">
        <f>IFERROR(__xludf.DUMMYFUNCTION("IF(J480="""","""",
IF(INDEX(Settings!$H:$H,MATCH(BY$1,Settings!$G:$G,0))=TRUE,
100-100*PERCENTRANK(FILTER(J:J,$E:$E=$E480),J480),
100*PERCENTRANK(FILTER(J:J,$E:$E=$E480),J480)))"),"")</f>
        <v/>
      </c>
      <c r="BP480" s="231" t="str">
        <f>IFERROR(__xludf.DUMMYFUNCTION("IF(J480="""","""",
IF(INDEX(Settings!$H:$H,MATCH(BY$1,Settings!$G:$G,0))=TRUE,
100-100*PERCENTRANK(FILTER(J:J,$E:$E=$E480,$I:$I=$I480),J480),
100*PERCENTRANK(FILTER(J:J,$E:$E=$E480,$I:$I=$I480),J480)))"),"")</f>
        <v/>
      </c>
      <c r="BQ480" s="233" t="str">
        <f t="array" ref="BQ480">IF(J480="","",
IF(INDEX(Settings!$H:$H,MATCH(BY$1,Settings!$G:$G,0))=TRUE,
-1*(J480-AVERAGE(J:J))/STDEV(J:J),
(J480-AVERAGE(J:J))/STDEV(J:J)))</f>
        <v/>
      </c>
      <c r="BR480" s="233" t="str">
        <f>IFERROR(__xludf.DUMMYFUNCTION("IF(J480="""","""",
IF(INDEX(Settings!$H:$H,MATCH(BY$1,Settings!$G:$G,0))=TRUE,
-1*(J480-AVERAGEIFS(J:J,$E:$E,$E480))/STDEV(FILTER(J:J,$E:$E=$E480)),
(J480-AVERAGEIFS(J:J,$E:$E,$E480))/STDEV(FILTER(J:J,$E:$E=$E480))))"),"")</f>
        <v/>
      </c>
      <c r="BS480" s="233"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1"/>
      <c r="BX480" s="231"/>
      <c r="BY480" s="232" t="str">
        <f t="array" ref="BY480">IF(J480="","",
IF(INDEX(Settings!$H:$H,MATCH(BY$1,Settings!$G:$G,0))=TRUE,
100-100*(J480-MINIFS(J:J,$E:$E,$E480))/(MAXIFS(J:J,$E:$E,$E480)-MINIFS(J:J,$E:$E,$E480)),
100*(J480-MINIFS(J:J,$E:$E,$E480))/(MAXIFS(J:J,$E:$E,$E480)-MINIFS(J:J,$E:$E,$E480))))</f>
        <v/>
      </c>
      <c r="BZ480" s="232" t="str">
        <f t="array" ref="BZ480">IF(K480="","",
IF(INDEX(Settings!$H:$H,MATCH(BZ$1,Settings!$G:$G,0))=TRUE,
100-100*(K480-MINIFS(K:K,$E:$E,$E480))/(MAXIFS(K:K,$E:$E,$E480)-MINIFS(K:K,$E:$E,$E480)),
100*(K480-MINIFS(K:K,$E:$E,$E480))/(MAXIFS(K:K,$E:$E,$E480)-MINIFS(K:K,$E:$E,$E480))))</f>
        <v/>
      </c>
      <c r="CA480" s="232" t="str">
        <f t="array" ref="CA480">IF(L480="","",
IF(INDEX(Settings!$H:$H,MATCH(CA$1,Settings!$G:$G,0))=TRUE,
100-100*(L480-MINIFS(L:L,$E:$E,$E480))/(MAXIFS(L:L,$E:$E,$E480)-MINIFS(L:L,$E:$E,$E480)),
100*(L480-MINIFS(L:L,$E:$E,$E480))/(MAXIFS(L:L,$E:$E,$E480)-MINIFS(L:L,$E:$E,$E480))))</f>
        <v/>
      </c>
      <c r="CB480" s="232" t="str">
        <f t="array" ref="CB480">IF(M480="","",
IF(INDEX(Settings!$H:$H,MATCH(CB$1,Settings!$G:$G,0))=TRUE,
100-100*(M480-MINIFS(M:M,$E:$E,$E480))/(MAXIFS(M:M,$E:$E,$E480)-MINIFS(M:M,$E:$E,$E480)),
100*(M480-MINIFS(M:M,$E:$E,$E480))/(MAXIFS(M:M,$E:$E,$E480)-MINIFS(M:M,$E:$E,$E480))))</f>
        <v/>
      </c>
      <c r="CC480" s="232" t="str">
        <f t="array" ref="CC480">IF(N480="","",
IF(INDEX(Settings!$H:$H,MATCH(CC$1,Settings!$G:$G,0))=TRUE,
100-100*(N480-MINIFS(N:N,$E:$E,$E480))/(MAXIFS(N:N,$E:$E,$E480)-MINIFS(N:N,$E:$E,$E480)),
100*(N480-MINIFS(N:N,$E:$E,$E480))/(MAXIFS(N:N,$E:$E,$E480)-MINIFS(N:N,$E:$E,$E480))))</f>
        <v/>
      </c>
      <c r="CD480" s="232" t="str">
        <f t="array" ref="CD480">IF(O480="","",
IF(INDEX(Settings!$H:$H,MATCH(CD$1,Settings!$G:$G,0))=TRUE,
100-100*(O480-MINIFS(O:O,$E:$E,$E480))/(MAXIFS(O:O,$E:$E,$E480)-MINIFS(O:O,$E:$E,$E480)),
100*(O480-MINIFS(O:O,$E:$E,$E480))/(MAXIFS(O:O,$E:$E,$E480)-MINIFS(O:O,$E:$E,$E480))))</f>
        <v/>
      </c>
      <c r="CE480" s="232" t="str">
        <f t="array" ref="CE480">IF(P480="","",
IF(INDEX(Settings!$H:$H,MATCH(CE$1,Settings!$G:$G,0))=TRUE,
100-100*(P480-MINIFS(P:P,$E:$E,$E480))/(MAXIFS(P:P,$E:$E,$E480)-MINIFS(P:P,$E:$E,$E480)),
100*(P480-MINIFS(P:P,$E:$E,$E480))/(MAXIFS(P:P,$E:$E,$E480)-MINIFS(P:P,$E:$E,$E480))))</f>
        <v/>
      </c>
      <c r="CF480" s="232" t="str">
        <f t="array" ref="CF480">IF(Q480="","",
IF(INDEX(Settings!$H:$H,MATCH(CF$1,Settings!$G:$G,0))=TRUE,
100-100*(Q480-MINIFS(Q:Q,$E:$E,$E480))/(MAXIFS(Q:Q,$E:$E,$E480)-MINIFS(Q:Q,$E:$E,$E480)),
100*(Q480-MINIFS(Q:Q,$E:$E,$E480))/(MAXIFS(Q:Q,$E:$E,$E480)-MINIFS(Q:Q,$E:$E,$E480))))</f>
        <v/>
      </c>
      <c r="CG480" s="232" t="str">
        <f t="array" ref="CG480">IF(R480="","",
IF(INDEX(Settings!$H:$H,MATCH(CG$1,Settings!$G:$G,0))=TRUE,
100-100*(R480-MINIFS(R:R,$E:$E,$E480))/(MAXIFS(R:R,$E:$E,$E480)-MINIFS(R:R,$E:$E,$E480)),
100*(R480-MINIFS(R:R,$E:$E,$E480))/(MAXIFS(R:R,$E:$E,$E480)-MINIFS(R:R,$E:$E,$E480))))</f>
        <v/>
      </c>
      <c r="CH480" s="232" t="str">
        <f t="array" ref="CH480">IF(S480="","",
IF(INDEX(Settings!$H:$H,MATCH(CH$1,Settings!$G:$G,0))=TRUE,
100-100*(S480-MINIFS(S:S,$E:$E,$E480))/(MAXIFS(S:S,$E:$E,$E480)-MINIFS(S:S,$E:$E,$E480)),
100*(S480-MINIFS(S:S,$E:$E,$E480))/(MAXIFS(S:S,$E:$E,$E480)-MINIFS(S:S,$E:$E,$E480))))</f>
        <v/>
      </c>
      <c r="CI480" s="232" t="str">
        <f t="array" ref="CI480">IF(T480="","",
IF(INDEX(Settings!$H:$H,MATCH(CI$1,Settings!$G:$G,0))=TRUE,
100-100*(T480-MINIFS(T:T,$E:$E,$E480))/(MAXIFS(T:T,$E:$E,$E480)-MINIFS(T:T,$E:$E,$E480)),
100*(T480-MINIFS(T:T,$E:$E,$E480))/(MAXIFS(T:T,$E:$E,$E480)-MINIFS(T:T,$E:$E,$E480))))</f>
        <v/>
      </c>
      <c r="CJ480" s="232" t="str">
        <f t="array" ref="CJ480">IF(U480="","",
IF(INDEX(Settings!$H:$H,MATCH(CJ$1,Settings!$G:$G,0))=TRUE,
100-100*(U480-MINIFS(U:U,$E:$E,$E480))/(MAXIFS(U:U,$E:$E,$E480)-MINIFS(U:U,$E:$E,$E480)),
100*(U480-MINIFS(U:U,$E:$E,$E480))/(MAXIFS(U:U,$E:$E,$E480)-MINIFS(U:U,$E:$E,$E480))))</f>
        <v/>
      </c>
      <c r="CK480" s="232" t="str">
        <f t="array" ref="CK480">IF(V480="","",
IF(INDEX(Settings!$H:$H,MATCH(CK$1,Settings!$G:$G,0))=TRUE,
100-100*(V480-MINIFS(V:V,$E:$E,$E480))/(MAXIFS(V:V,$E:$E,$E480)-MINIFS(V:V,$E:$E,$E480)),
100*(V480-MINIFS(V:V,$E:$E,$E480))/(MAXIFS(V:V,$E:$E,$E480)-MINIFS(V:V,$E:$E,$E480))))</f>
        <v/>
      </c>
      <c r="CL480" s="232" t="str">
        <f t="array" ref="CL480">IF(W480="","",
IF(INDEX(Settings!$H:$H,MATCH(CL$1,Settings!$G:$G,0))=TRUE,
100-100*(W480-MINIFS(W:W,$E:$E,$E480))/(MAXIFS(W:W,$E:$E,$E480)-MINIFS(W:W,$E:$E,$E480)),
100*(W480-MINIFS(W:W,$E:$E,$E480))/(MAXIFS(W:W,$E:$E,$E480)-MINIFS(W:W,$E:$E,$E480))))</f>
        <v/>
      </c>
      <c r="CM480" s="232" t="str">
        <f t="array" ref="CM480">IF(X480="","",
IF(INDEX(Settings!$H:$H,MATCH(CM$1,Settings!$G:$G,0))=TRUE,
100-100*(X480-MINIFS(X:X,$E:$E,$E480))/(MAXIFS(X:X,$E:$E,$E480)-MINIFS(X:X,$E:$E,$E480)),
100*(X480-MINIFS(X:X,$E:$E,$E480))/(MAXIFS(X:X,$E:$E,$E480)-MINIFS(X:X,$E:$E,$E480))))</f>
        <v/>
      </c>
      <c r="CN480" s="232" t="str">
        <f t="array" ref="CN480">IF(Y480="","",
IF(INDEX(Settings!$H:$H,MATCH(CN$1,Settings!$G:$G,0))=TRUE,
100-100*(Y480-MINIFS(Y:Y,$E:$E,$E480))/(MAXIFS(Y:Y,$E:$E,$E480)-MINIFS(Y:Y,$E:$E,$E480)),
100*(Y480-MINIFS(Y:Y,$E:$E,$E480))/(MAXIFS(Y:Y,$E:$E,$E480)-MINIFS(Y:Y,$E:$E,$E480))))</f>
        <v/>
      </c>
      <c r="CO480" s="232" t="str">
        <f t="array" ref="CO480">IF(Z480="","",
IF(INDEX(Settings!$H:$H,MATCH(CO$1,Settings!$G:$G,0))=TRUE,
100-100*(Z480-MINIFS(Z:Z,$E:$E,$E480))/(MAXIFS(Z:Z,$E:$E,$E480)-MINIFS(Z:Z,$E:$E,$E480)),
100*(Z480-MINIFS(Z:Z,$E:$E,$E480))/(MAXIFS(Z:Z,$E:$E,$E480)-MINIFS(Z:Z,$E:$E,$E480))))</f>
        <v/>
      </c>
      <c r="CP480" s="232" t="str">
        <f t="array" ref="CP480">IF(AA480="","",
IF(INDEX(Settings!$H:$H,MATCH(CP$1,Settings!$G:$G,0))=TRUE,
100-100*(AA480-MINIFS(AA:AA,$E:$E,$E480))/(MAXIFS(AA:AA,$E:$E,$E480)-MINIFS(AA:AA,$E:$E,$E480)),
100*(AA480-MINIFS(AA:AA,$E:$E,$E480))/(MAXIFS(AA:AA,$E:$E,$E480)-MINIFS(AA:AA,$E:$E,$E480))))</f>
        <v/>
      </c>
      <c r="CQ480" s="232" t="str">
        <f t="array" ref="CQ480">IF(AB480="","",
IF(INDEX(Settings!$H:$H,MATCH(CQ$1,Settings!$G:$G,0))=TRUE,
100-100*(AB480-MINIFS(AB:AB,$E:$E,$E480))/(MAXIFS(AB:AB,$E:$E,$E480)-MINIFS(AB:AB,$E:$E,$E480)),
100*(AB480-MINIFS(AB:AB,$E:$E,$E480))/(MAXIFS(AB:AB,$E:$E,$E480)-MINIFS(AB:AB,$E:$E,$E480))))</f>
        <v/>
      </c>
      <c r="CR480" s="232" t="str">
        <f t="array" ref="CR480">IF(AC480="","",
IF(INDEX(Settings!$H:$H,MATCH(CR$1,Settings!$G:$G,0))=TRUE,
100-100*(AC480-MINIFS(AC:AC,$E:$E,$E480))/(MAXIFS(AC:AC,$E:$E,$E480)-MINIFS(AC:AC,$E:$E,$E480)),
100*(AC480-MINIFS(AC:AC,$E:$E,$E480))/(MAXIFS(AC:AC,$E:$E,$E480)-MINIFS(AC:AC,$E:$E,$E480))))</f>
        <v/>
      </c>
      <c r="CS480" s="232" t="str">
        <f t="array" ref="CS480">IF(AD480="","",
IF(INDEX(Settings!$H:$H,MATCH(CS$1,Settings!$G:$G,0))=TRUE,
100-100*(AD480-MINIFS(AD:AD,$E:$E,$E480))/(MAXIFS(AD:AD,$E:$E,$E480)-MINIFS(AD:AD,$E:$E,$E480)),
100*(AD480-MINIFS(AD:AD,$E:$E,$E480))/(MAXIFS(AD:AD,$E:$E,$E480)-MINIFS(AD:AD,$E:$E,$E480))))</f>
        <v/>
      </c>
      <c r="CT480" s="232" t="str">
        <f t="array" ref="CT480">IF(AE480="","",
IF(INDEX(Settings!$H:$H,MATCH(CT$1,Settings!$G:$G,0))=TRUE,
100-100*(AE480-MINIFS(AE:AE,$E:$E,$E480))/(MAXIFS(AE:AE,$E:$E,$E480)-MINIFS(AE:AE,$E:$E,$E480)),
100*(AE480-MINIFS(AE:AE,$E:$E,$E480))/(MAXIFS(AE:AE,$E:$E,$E480)-MINIFS(AE:AE,$E:$E,$E480))))</f>
        <v/>
      </c>
      <c r="CU480" s="232" t="str">
        <f t="array" ref="CU480">IF(AF480="","",
IF(INDEX(Settings!$H:$H,MATCH(CU$1,Settings!$G:$G,0))=TRUE,
100-100*(AF480-MINIFS(AF:AF,$E:$E,$E480))/(MAXIFS(AF:AF,$E:$E,$E480)-MINIFS(AF:AF,$E:$E,$E480)),
100*(AF480-MINIFS(AF:AF,$E:$E,$E480))/(MAXIFS(AF:AF,$E:$E,$E480)-MINIFS(AF:AF,$E:$E,$E480))))</f>
        <v/>
      </c>
      <c r="CV480" s="232" t="str">
        <f t="array" ref="CV480">IF(AG480="","",
IF(INDEX(Settings!$H:$H,MATCH(CV$1,Settings!$G:$G,0))=TRUE,
100-100*(AG480-MINIFS(AG:AG,$E:$E,$E480))/(MAXIFS(AG:AG,$E:$E,$E480)-MINIFS(AG:AG,$E:$E,$E480)),
100*(AG480-MINIFS(AG:AG,$E:$E,$E480))/(MAXIFS(AG:AG,$E:$E,$E480)-MINIFS(AG:AG,$E:$E,$E480))))</f>
        <v/>
      </c>
      <c r="CW480" s="232" t="str">
        <f t="array" ref="CW480">IF(AH480="","",
IF(INDEX(Settings!$H:$H,MATCH(CW$1,Settings!$G:$G,0))=TRUE,
100-100*(AH480-MINIFS(AH:AH,$E:$E,$E480))/(MAXIFS(AH:AH,$E:$E,$E480)-MINIFS(AH:AH,$E:$E,$E480)),
100*(AH480-MINIFS(AH:AH,$E:$E,$E480))/(MAXIFS(AH:AH,$E:$E,$E480)-MINIFS(AH:AH,$E:$E,$E480))))</f>
        <v/>
      </c>
      <c r="CX480" s="232" t="str">
        <f t="array" ref="CX480">IF(AI480="","",
IF(INDEX(Settings!$H:$H,MATCH(CX$1,Settings!$G:$G,0))=TRUE,
100-100*(AI480-MINIFS(AI:AI,$E:$E,$E480))/(MAXIFS(AI:AI,$E:$E,$E480)-MINIFS(AI:AI,$E:$E,$E480)),
100*(AI480-MINIFS(AI:AI,$E:$E,$E480))/(MAXIFS(AI:AI,$E:$E,$E480)-MINIFS(AI:AI,$E:$E,$E480))))</f>
        <v/>
      </c>
      <c r="CY480" s="232" t="str">
        <f t="array" ref="CY480">IF(AJ480="","",
IF(INDEX(Settings!$H:$H,MATCH(CY$1,Settings!$G:$G,0))=TRUE,
100-100*(AJ480-MINIFS(AJ:AJ,$E:$E,$E480))/(MAXIFS(AJ:AJ,$E:$E,$E480)-MINIFS(AJ:AJ,$E:$E,$E480)),
100*(AJ480-MINIFS(AJ:AJ,$E:$E,$E480))/(MAXIFS(AJ:AJ,$E:$E,$E480)-MINIFS(AJ:AJ,$E:$E,$E480))))</f>
        <v/>
      </c>
      <c r="CZ480" s="232" t="str">
        <f t="array" ref="CZ480">IF(AK480="","",
IF(INDEX(Settings!$H:$H,MATCH(CZ$1,Settings!$G:$G,0))=TRUE,
100-100*(AK480-MINIFS(AK:AK,$E:$E,$E480))/(MAXIFS(AK:AK,$E:$E,$E480)-MINIFS(AK:AK,$E:$E,$E480)),
100*(AK480-MINIFS(AK:AK,$E:$E,$E480))/(MAXIFS(AK:AK,$E:$E,$E480)-MINIFS(AK:AK,$E:$E,$E480))))</f>
        <v/>
      </c>
      <c r="DA480" s="232" t="str">
        <f t="array" ref="DA480">IF(AL480="","",
IF(INDEX(Settings!$H:$H,MATCH(DA$1,Settings!$G:$G,0))=TRUE,
100-100*(AL480-MINIFS(AL:AL,$E:$E,$E480))/(MAXIFS(AL:AL,$E:$E,$E480)-MINIFS(AL:AL,$E:$E,$E480)),
100*(AL480-MINIFS(AL:AL,$E:$E,$E480))/(MAXIFS(AL:AL,$E:$E,$E480)-MINIFS(AL:AL,$E:$E,$E480))))</f>
        <v/>
      </c>
      <c r="DB480" s="232" t="str">
        <f t="array" ref="DB480">IF(AM480="","",
IF(INDEX(Settings!$H:$H,MATCH(DB$1,Settings!$G:$G,0))=TRUE,
100-100*(AM480-MINIFS(AM:AM,$E:$E,$E480))/(MAXIFS(AM:AM,$E:$E,$E480)-MINIFS(AM:AM,$E:$E,$E480)),
100*(AM480-MINIFS(AM:AM,$E:$E,$E480))/(MAXIFS(AM:AM,$E:$E,$E480)-MINIFS(AM:AM,$E:$E,$E480))))</f>
        <v/>
      </c>
      <c r="DC480" s="232" t="str">
        <f t="array" ref="DC480">IF(AN480="","",
IF(INDEX(Settings!$H:$H,MATCH(DC$1,Settings!$G:$G,0))=TRUE,
100-100*(AN480-MINIFS(AN:AN,$E:$E,$E480))/(MAXIFS(AN:AN,$E:$E,$E480)-MINIFS(AN:AN,$E:$E,$E480)),
100*(AN480-MINIFS(AN:AN,$E:$E,$E480))/(MAXIFS(AN:AN,$E:$E,$E480)-MINIFS(AN:AN,$E:$E,$E480))))</f>
        <v/>
      </c>
      <c r="DD480" s="232" t="str">
        <f t="array" ref="DD480">IF(AO480="","",
IF(INDEX(Settings!$H:$H,MATCH(DD$1,Settings!$G:$G,0))=TRUE,
100-100*(AO480-MINIFS(AO:AO,$E:$E,$E480))/(MAXIFS(AO:AO,$E:$E,$E480)-MINIFS(AO:AO,$E:$E,$E480)),
100*(AO480-MINIFS(AO:AO,$E:$E,$E480))/(MAXIFS(AO:AO,$E:$E,$E480)-MINIFS(AO:AO,$E:$E,$E480))))</f>
        <v/>
      </c>
      <c r="DE480" s="232" t="str">
        <f t="array" ref="DE480">IF(AP480="","",
IF(INDEX(Settings!$H:$H,MATCH(DE$1,Settings!$G:$G,0))=TRUE,
100-100*(AP480-MINIFS(AP:AP,$E:$E,$E480))/(MAXIFS(AP:AP,$E:$E,$E480)-MINIFS(AP:AP,$E:$E,$E480)),
100*(AP480-MINIFS(AP:AP,$E:$E,$E480))/(MAXIFS(AP:AP,$E:$E,$E480)-MINIFS(AP:AP,$E:$E,$E480))))</f>
        <v/>
      </c>
      <c r="DF480" s="232" t="str">
        <f t="array" ref="DF480">IF(AQ480="","",
IF(INDEX(Settings!$H:$H,MATCH(DF$1,Settings!$G:$G,0))=TRUE,
100-100*(AQ480-MINIFS(AQ:AQ,$E:$E,$E480))/(MAXIFS(AQ:AQ,$E:$E,$E480)-MINIFS(AQ:AQ,$E:$E,$E480)),
100*(AQ480-MINIFS(AQ:AQ,$E:$E,$E480))/(MAXIFS(AQ:AQ,$E:$E,$E480)-MINIFS(AQ:AQ,$E:$E,$E480))))</f>
        <v/>
      </c>
      <c r="DG480" s="232" t="str">
        <f t="array" ref="DG480">IF(AR480="","",
IF(INDEX(Settings!$H:$H,MATCH(DG$1,Settings!$G:$G,0))=TRUE,
100-100*(AR480-MINIFS(AR:AR,$E:$E,$E480))/(MAXIFS(AR:AR,$E:$E,$E480)-MINIFS(AR:AR,$E:$E,$E480)),
100*(AR480-MINIFS(AR:AR,$E:$E,$E480))/(MAXIFS(AR:AR,$E:$E,$E480)-MINIFS(AR:AR,$E:$E,$E480))))</f>
        <v/>
      </c>
      <c r="DH480" s="232" t="str">
        <f t="array" ref="DH480">IF(AS480="","",
IF(INDEX(Settings!$H:$H,MATCH(DH$1,Settings!$G:$G,0))=TRUE,
100-100*(AS480-MINIFS(AS:AS,$E:$E,$E480))/(MAXIFS(AS:AS,$E:$E,$E480)-MINIFS(AS:AS,$E:$E,$E480)),
100*(AS480-MINIFS(AS:AS,$E:$E,$E480))/(MAXIFS(AS:AS,$E:$E,$E480)-MINIFS(AS:AS,$E:$E,$E480))))</f>
        <v/>
      </c>
      <c r="DI480" s="232" t="str">
        <f t="array" ref="DI480">IF(AT480="","",
IF(INDEX(Settings!$H:$H,MATCH(DI$1,Settings!$G:$G,0))=TRUE,
100-100*(AT480-MINIFS(AT:AT,$E:$E,$E480))/(MAXIFS(AT:AT,$E:$E,$E480)-MINIFS(AT:AT,$E:$E,$E480)),
100*(AT480-MINIFS(AT:AT,$E:$E,$E480))/(MAXIFS(AT:AT,$E:$E,$E480)-MINIFS(AT:AT,$E:$E,$E480))))</f>
        <v/>
      </c>
      <c r="DJ480" s="232" t="str">
        <f t="array" ref="DJ480">IF(AU480="","",
IF(INDEX(Settings!$H:$H,MATCH(DJ$1,Settings!$G:$G,0))=TRUE,
100-100*(AU480-MINIFS(AU:AU,$E:$E,$E480))/(MAXIFS(AU:AU,$E:$E,$E480)-MINIFS(AU:AU,$E:$E,$E480)),
100*(AU480-MINIFS(AU:AU,$E:$E,$E480))/(MAXIFS(AU:AU,$E:$E,$E480)-MINIFS(AU:AU,$E:$E,$E480))))</f>
        <v/>
      </c>
      <c r="DK480" s="232" t="str">
        <f t="array" ref="DK480">IF(AV480="","",
IF(INDEX(Settings!$H:$H,MATCH(DK$1,Settings!$G:$G,0))=TRUE,
100-100*(AV480-MINIFS(AV:AV,$E:$E,$E480))/(MAXIFS(AV:AV,$E:$E,$E480)-MINIFS(AV:AV,$E:$E,$E480)),
100*(AV480-MINIFS(AV:AV,$E:$E,$E480))/(MAXIFS(AV:AV,$E:$E,$E480)-MINIFS(AV:AV,$E:$E,$E480))))</f>
        <v/>
      </c>
      <c r="DL480" s="232" t="str">
        <f t="array" ref="DL480">IF(AW480="","",
IF(INDEX(Settings!$H:$H,MATCH(DL$1,Settings!$G:$G,0))=TRUE,
100-100*(AW480-MINIFS(AW:AW,$E:$E,$E480))/(MAXIFS(AW:AW,$E:$E,$E480)-MINIFS(AW:AW,$E:$E,$E480)),
100*(AW480-MINIFS(AW:AW,$E:$E,$E480))/(MAXIFS(AW:AW,$E:$E,$E480)-MINIFS(AW:AW,$E:$E,$E480))))</f>
        <v/>
      </c>
      <c r="DM480" s="232" t="str">
        <f t="array" ref="DM480">IF(AX480="","",
IF(INDEX(Settings!$H:$H,MATCH(DM$1,Settings!$G:$G,0))=TRUE,
100-100*(AX480-MINIFS(AX:AX,$E:$E,$E480))/(MAXIFS(AX:AX,$E:$E,$E480)-MINIFS(AX:AX,$E:$E,$E480)),
100*(AX480-MINIFS(AX:AX,$E:$E,$E480))/(MAXIFS(AX:AX,$E:$E,$E480)-MINIFS(AX:AX,$E:$E,$E480))))</f>
        <v/>
      </c>
      <c r="DN480" s="232" t="str">
        <f t="array" ref="DN480">IF(AY480="","",
IF(INDEX(Settings!$H:$H,MATCH(DN$1,Settings!$G:$G,0))=TRUE,
100-100*(AY480-MINIFS(AY:AY,$E:$E,$E480))/(MAXIFS(AY:AY,$E:$E,$E480)-MINIFS(AY:AY,$E:$E,$E480)),
100*(AY480-MINIFS(AY:AY,$E:$E,$E480))/(MAXIFS(AY:AY,$E:$E,$E480)-MINIFS(AY:AY,$E:$E,$E480))))</f>
        <v/>
      </c>
      <c r="DO480" s="232" t="str">
        <f t="array" ref="DO480">IF(AZ480="","",
IF(INDEX(Settings!$H:$H,MATCH(DO$1,Settings!$G:$G,0))=TRUE,
100-100*(AZ480-MINIFS(AZ:AZ,$E:$E,$E480))/(MAXIFS(AZ:AZ,$E:$E,$E480)-MINIFS(AZ:AZ,$E:$E,$E480)),
100*(AZ480-MINIFS(AZ:AZ,$E:$E,$E480))/(MAXIFS(AZ:AZ,$E:$E,$E480)-MINIFS(AZ:AZ,$E:$E,$E480))))</f>
        <v/>
      </c>
      <c r="DP480" s="232" t="str">
        <f t="array" ref="DP480">IF(BA480="","",
IF(INDEX(Settings!$H:$H,MATCH(DP$1,Settings!$G:$G,0))=TRUE,
100-100*(BA480-MINIFS(BA:BA,$E:$E,$E480))/(MAXIFS(BA:BA,$E:$E,$E480)-MINIFS(BA:BA,$E:$E,$E480)),
100*(BA480-MINIFS(BA:BA,$E:$E,$E480))/(MAXIFS(BA:BA,$E:$E,$E480)-MINIFS(BA:BA,$E:$E,$E480))))</f>
        <v/>
      </c>
      <c r="DQ480" s="232" t="str">
        <f t="array" ref="DQ480">IF(BB480="","",
IF(INDEX(Settings!$H:$H,MATCH(DQ$1,Settings!$G:$G,0))=TRUE,
100-100*(BB480-MINIFS(BB:BB,$E:$E,$E480))/(MAXIFS(BB:BB,$E:$E,$E480)-MINIFS(BB:BB,$E:$E,$E480)),
100*(BB480-MINIFS(BB:BB,$E:$E,$E480))/(MAXIFS(BB:BB,$E:$E,$E480)-MINIFS(BB:BB,$E:$E,$E480))))</f>
        <v/>
      </c>
      <c r="DR480" s="232" t="str">
        <f t="array" ref="DR480">IF(BC480="","",
IF(INDEX(Settings!$H:$H,MATCH(DR$1,Settings!$G:$G,0))=TRUE,
100-100*(BC480-MINIFS(BC:BC,$E:$E,$E480))/(MAXIFS(BC:BC,$E:$E,$E480)-MINIFS(BC:BC,$E:$E,$E480)),
100*(BC480-MINIFS(BC:BC,$E:$E,$E480))/(MAXIFS(BC:BC,$E:$E,$E480)-MINIFS(BC:BC,$E:$E,$E480))))</f>
        <v/>
      </c>
      <c r="DS480" s="232" t="str">
        <f t="array" ref="DS480">IF(BD480="","",
IF(INDEX(Settings!$H:$H,MATCH(DS$1,Settings!$G:$G,0))=TRUE,
100-100*(BD480-MINIFS(BD:BD,$E:$E,$E480))/(MAXIFS(BD:BD,$E:$E,$E480)-MINIFS(BD:BD,$E:$E,$E480)),
100*(BD480-MINIFS(BD:BD,$E:$E,$E480))/(MAXIFS(BD:BD,$E:$E,$E480)-MINIFS(BD:BD,$E:$E,$E480))))</f>
        <v/>
      </c>
      <c r="DT480" s="232" t="str">
        <f t="array" ref="DT480">IF(BE480="","",
IF(INDEX(Settings!$H:$H,MATCH(DT$1,Settings!$G:$G,0))=TRUE,
100-100*(BE480-MINIFS(BE:BE,$E:$E,$E480))/(MAXIFS(BE:BE,$E:$E,$E480)-MINIFS(BE:BE,$E:$E,$E480)),
100*(BE480-MINIFS(BE:BE,$E:$E,$E480))/(MAXIFS(BE:BE,$E:$E,$E480)-MINIFS(BE:BE,$E:$E,$E480))))</f>
        <v/>
      </c>
      <c r="DU480" s="232" t="str">
        <f t="array" ref="DU480">IF(BF480="","",
IF(INDEX(Settings!$H:$H,MATCH(DU$1,Settings!$G:$G,0))=TRUE,
100-100*(BF480-MINIFS(BF:BF,$E:$E,$E480))/(MAXIFS(BF:BF,$E:$E,$E480)-MINIFS(BF:BF,$E:$E,$E480)),
100*(BF480-MINIFS(BF:BF,$E:$E,$E480))/(MAXIFS(BF:BF,$E:$E,$E480)-MINIFS(BF:BF,$E:$E,$E480))))</f>
        <v/>
      </c>
      <c r="DV480" s="232" t="str">
        <f t="array" ref="DV480">IF(BG480="","",
IF(INDEX(Settings!$H:$H,MATCH(DV$1,Settings!$G:$G,0))=TRUE,
100-100*(BG480-MINIFS(BG:BG,$E:$E,$E480))/(MAXIFS(BG:BG,$E:$E,$E480)-MINIFS(BG:BG,$E:$E,$E480)),
100*(BG480-MINIFS(BG:BG,$E:$E,$E480))/(MAXIFS(BG:BG,$E:$E,$E480)-MINIFS(BG:BG,$E:$E,$E480))))</f>
        <v/>
      </c>
      <c r="DW480" s="232" t="str">
        <f t="array" ref="DW480">IF(BH480="","",
IF(INDEX(Settings!$H:$H,MATCH(DW$1,Settings!$G:$G,0))=TRUE,
100-100*(BH480-MINIFS(BH:BH,$E:$E,$E480))/(MAXIFS(BH:BH,$E:$E,$E480)-MINIFS(BH:BH,$E:$E,$E480)),
100*(BH480-MINIFS(BH:BH,$E:$E,$E480))/(MAXIFS(BH:BH,$E:$E,$E480)-MINIFS(BH:BH,$E:$E,$E480))))</f>
        <v/>
      </c>
      <c r="DX480" s="232" t="str">
        <f t="array" ref="DX480">IF(BI480="","",
IF(INDEX(Settings!$H:$H,MATCH(DX$1,Settings!$G:$G,0))=TRUE,
100-100*(BI480-MINIFS(BI:BI,$E:$E,$E480))/(MAXIFS(BI:BI,$E:$E,$E480)-MINIFS(BI:BI,$E:$E,$E480)),
100*(BI480-MINIFS(BI:BI,$E:$E,$E480))/(MAXIFS(BI:BI,$E:$E,$E480)-MINIFS(BI:BI,$E:$E,$E480))))</f>
        <v/>
      </c>
      <c r="DY480" s="232" t="str">
        <f t="array" ref="DY480">IF(BJ480="","",
IF(INDEX(Settings!$H:$H,MATCH(DY$1,Settings!$G:$G,0))=TRUE,
100-100*(BJ480-MINIFS(BJ:BJ,$E:$E,$E480))/(MAXIFS(BJ:BJ,$E:$E,$E480)-MINIFS(BJ:BJ,$E:$E,$E480)),
100*(BJ480-MINIFS(BJ:BJ,$E:$E,$E480))/(MAXIFS(BJ:BJ,$E:$E,$E480)-MINIFS(BJ:BJ,$E:$E,$E480))))</f>
        <v/>
      </c>
      <c r="DZ480" s="234"/>
      <c r="EA480" s="234"/>
      <c r="EB480" s="234" t="str">
        <f t="shared" si="8"/>
        <v/>
      </c>
      <c r="EC480" s="234" t="str">
        <f t="shared" si="9"/>
        <v/>
      </c>
      <c r="ED480" s="234" t="str">
        <f t="shared" si="10"/>
        <v/>
      </c>
      <c r="EE480" s="234" t="str">
        <f t="shared" si="11"/>
        <v/>
      </c>
      <c r="EF480" s="234" t="str">
        <f t="shared" si="12"/>
        <v/>
      </c>
      <c r="EG480" s="234" t="str">
        <f t="shared" si="13"/>
        <v/>
      </c>
      <c r="EH480" s="234"/>
      <c r="EI480" s="234"/>
      <c r="EJ480" s="234"/>
      <c r="EK480" s="234"/>
      <c r="EL480" s="234"/>
      <c r="EM480" s="234"/>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3" t="str">
        <f t="shared" si="14"/>
        <v/>
      </c>
      <c r="N481" s="49"/>
      <c r="O481" s="49"/>
      <c r="P481" s="49"/>
      <c r="Q481" s="49"/>
      <c r="R481" s="49"/>
      <c r="S481" s="222" t="str">
        <f>IFERROR(VLOOKUP(AF481, 'YOYO IR Scores'!A:C, 3, FALSE), "")
</f>
        <v/>
      </c>
      <c r="T481" s="49"/>
      <c r="U481" s="49"/>
      <c r="V481" s="49"/>
      <c r="W481" s="49"/>
      <c r="X481" s="224" t="str">
        <f t="shared" si="4"/>
        <v/>
      </c>
      <c r="Y481" s="225" t="str">
        <f t="shared" si="5"/>
        <v/>
      </c>
      <c r="Z481" s="225" t="str">
        <f t="shared" si="6"/>
        <v/>
      </c>
      <c r="AA481" s="224" t="str">
        <f t="shared" si="7"/>
        <v/>
      </c>
      <c r="AB481" s="223"/>
      <c r="AC481" s="223"/>
      <c r="AD481" s="223"/>
      <c r="AE481" s="223" t="str">
        <f>IFERROR(VLOOKUP(AF481, 'YOYO IR Scores'!A:C, 2, FALSE), "")</f>
        <v/>
      </c>
      <c r="AF481" s="223"/>
      <c r="AG481" s="223"/>
      <c r="AH481" s="223"/>
      <c r="AI481" s="223"/>
      <c r="AJ481" s="223"/>
      <c r="AK481" s="223"/>
      <c r="AL481" s="223"/>
      <c r="AM481" s="223"/>
      <c r="AN481" s="223"/>
      <c r="AO481" s="223"/>
      <c r="AP481" s="223"/>
      <c r="AQ481" s="223"/>
      <c r="AR481" s="223"/>
      <c r="AS481" s="223"/>
      <c r="AT481" s="223"/>
      <c r="AU481" s="223"/>
      <c r="AV481" s="223"/>
      <c r="AW481" s="223"/>
      <c r="AX481" s="223"/>
      <c r="AY481" s="223"/>
      <c r="AZ481" s="223"/>
      <c r="BA481" s="223"/>
      <c r="BB481" s="223"/>
      <c r="BC481" s="223"/>
      <c r="BD481" s="223"/>
      <c r="BE481" s="223"/>
      <c r="BF481" s="223"/>
      <c r="BG481" s="223"/>
      <c r="BH481" s="223"/>
      <c r="BI481" s="223"/>
      <c r="BJ481" s="223"/>
      <c r="BK481" s="223" t="str">
        <f t="array" ref="BK481">IF(J481="","",
IF(INDEX(Settings!$H:$H,MATCH(BY$1,Settings!$G:$G,0))=TRUE,
100-100*(J481-MIN(J:J))/(MAX(J:J)-MIN(J:J)),
100*(J481-MIN(J:J))/(MAX(J:J)-MIN(J:J))))</f>
        <v/>
      </c>
      <c r="BL481" s="223" t="str">
        <f t="array" ref="BL481">IF(J481="","",
IF(INDEX(Settings!$H:$H,MATCH(BY$1,Settings!$G:$G,0))=TRUE,
100-100*(J481-MINIFS(J:J,$E:$E,$E481))/(MAXIFS(J:J,$E:$E,$E481)-MINIFS(J:J,$E:$E,$E481)),
100*(J481-MINIFS(J:J,$E:$E,$E481))/(MAXIFS(J:J,$E:$E,$E481)-MINIFS(J:J,$E:$E,$E481))))</f>
        <v/>
      </c>
      <c r="BM481" s="223"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4" t="str">
        <f t="array" ref="BQ481">IF(J481="","",
IF(INDEX(Settings!$H:$H,MATCH(BY$1,Settings!$G:$G,0))=TRUE,
-1*(J481-AVERAGE(J:J))/STDEV(J:J),
(J481-AVERAGE(J:J))/STDEV(J:J)))</f>
        <v/>
      </c>
      <c r="BR481" s="224" t="str">
        <f>IFERROR(__xludf.DUMMYFUNCTION("IF(J481="""","""",
IF(INDEX(Settings!$H:$H,MATCH(BY$1,Settings!$G:$G,0))=TRUE,
-1*(J481-AVERAGEIFS(J:J,$E:$E,$E481))/STDEV(FILTER(J:J,$E:$E=$E481)),
(J481-AVERAGEIFS(J:J,$E:$E,$E481))/STDEV(FILTER(J:J,$E:$E=$E481))))"),"")</f>
        <v/>
      </c>
      <c r="BS481" s="224"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3" t="str">
        <f t="array" ref="BY481">IF(J481="","",
IF(INDEX(Settings!$H:$H,MATCH(BY$1,Settings!$G:$G,0))=TRUE,
100-100*(J481-MINIFS(J:J,$E:$E,$E481))/(MAXIFS(J:J,$E:$E,$E481)-MINIFS(J:J,$E:$E,$E481)),
100*(J481-MINIFS(J:J,$E:$E,$E481))/(MAXIFS(J:J,$E:$E,$E481)-MINIFS(J:J,$E:$E,$E481))))</f>
        <v/>
      </c>
      <c r="BZ481" s="223" t="str">
        <f t="array" ref="BZ481">IF(K481="","",
IF(INDEX(Settings!$H:$H,MATCH(BZ$1,Settings!$G:$G,0))=TRUE,
100-100*(K481-MINIFS(K:K,$E:$E,$E481))/(MAXIFS(K:K,$E:$E,$E481)-MINIFS(K:K,$E:$E,$E481)),
100*(K481-MINIFS(K:K,$E:$E,$E481))/(MAXIFS(K:K,$E:$E,$E481)-MINIFS(K:K,$E:$E,$E481))))</f>
        <v/>
      </c>
      <c r="CA481" s="223" t="str">
        <f t="array" ref="CA481">IF(L481="","",
IF(INDEX(Settings!$H:$H,MATCH(CA$1,Settings!$G:$G,0))=TRUE,
100-100*(L481-MINIFS(L:L,$E:$E,$E481))/(MAXIFS(L:L,$E:$E,$E481)-MINIFS(L:L,$E:$E,$E481)),
100*(L481-MINIFS(L:L,$E:$E,$E481))/(MAXIFS(L:L,$E:$E,$E481)-MINIFS(L:L,$E:$E,$E481))))</f>
        <v/>
      </c>
      <c r="CB481" s="223" t="str">
        <f t="array" ref="CB481">IF(M481="","",
IF(INDEX(Settings!$H:$H,MATCH(CB$1,Settings!$G:$G,0))=TRUE,
100-100*(M481-MINIFS(M:M,$E:$E,$E481))/(MAXIFS(M:M,$E:$E,$E481)-MINIFS(M:M,$E:$E,$E481)),
100*(M481-MINIFS(M:M,$E:$E,$E481))/(MAXIFS(M:M,$E:$E,$E481)-MINIFS(M:M,$E:$E,$E481))))</f>
        <v/>
      </c>
      <c r="CC481" s="223" t="str">
        <f t="array" ref="CC481">IF(N481="","",
IF(INDEX(Settings!$H:$H,MATCH(CC$1,Settings!$G:$G,0))=TRUE,
100-100*(N481-MINIFS(N:N,$E:$E,$E481))/(MAXIFS(N:N,$E:$E,$E481)-MINIFS(N:N,$E:$E,$E481)),
100*(N481-MINIFS(N:N,$E:$E,$E481))/(MAXIFS(N:N,$E:$E,$E481)-MINIFS(N:N,$E:$E,$E481))))</f>
        <v/>
      </c>
      <c r="CD481" s="223" t="str">
        <f t="array" ref="CD481">IF(O481="","",
IF(INDEX(Settings!$H:$H,MATCH(CD$1,Settings!$G:$G,0))=TRUE,
100-100*(O481-MINIFS(O:O,$E:$E,$E481))/(MAXIFS(O:O,$E:$E,$E481)-MINIFS(O:O,$E:$E,$E481)),
100*(O481-MINIFS(O:O,$E:$E,$E481))/(MAXIFS(O:O,$E:$E,$E481)-MINIFS(O:O,$E:$E,$E481))))</f>
        <v/>
      </c>
      <c r="CE481" s="223" t="str">
        <f t="array" ref="CE481">IF(P481="","",
IF(INDEX(Settings!$H:$H,MATCH(CE$1,Settings!$G:$G,0))=TRUE,
100-100*(P481-MINIFS(P:P,$E:$E,$E481))/(MAXIFS(P:P,$E:$E,$E481)-MINIFS(P:P,$E:$E,$E481)),
100*(P481-MINIFS(P:P,$E:$E,$E481))/(MAXIFS(P:P,$E:$E,$E481)-MINIFS(P:P,$E:$E,$E481))))</f>
        <v/>
      </c>
      <c r="CF481" s="223" t="str">
        <f t="array" ref="CF481">IF(Q481="","",
IF(INDEX(Settings!$H:$H,MATCH(CF$1,Settings!$G:$G,0))=TRUE,
100-100*(Q481-MINIFS(Q:Q,$E:$E,$E481))/(MAXIFS(Q:Q,$E:$E,$E481)-MINIFS(Q:Q,$E:$E,$E481)),
100*(Q481-MINIFS(Q:Q,$E:$E,$E481))/(MAXIFS(Q:Q,$E:$E,$E481)-MINIFS(Q:Q,$E:$E,$E481))))</f>
        <v/>
      </c>
      <c r="CG481" s="223" t="str">
        <f t="array" ref="CG481">IF(R481="","",
IF(INDEX(Settings!$H:$H,MATCH(CG$1,Settings!$G:$G,0))=TRUE,
100-100*(R481-MINIFS(R:R,$E:$E,$E481))/(MAXIFS(R:R,$E:$E,$E481)-MINIFS(R:R,$E:$E,$E481)),
100*(R481-MINIFS(R:R,$E:$E,$E481))/(MAXIFS(R:R,$E:$E,$E481)-MINIFS(R:R,$E:$E,$E481))))</f>
        <v/>
      </c>
      <c r="CH481" s="223" t="str">
        <f t="array" ref="CH481">IF(S481="","",
IF(INDEX(Settings!$H:$H,MATCH(CH$1,Settings!$G:$G,0))=TRUE,
100-100*(S481-MINIFS(S:S,$E:$E,$E481))/(MAXIFS(S:S,$E:$E,$E481)-MINIFS(S:S,$E:$E,$E481)),
100*(S481-MINIFS(S:S,$E:$E,$E481))/(MAXIFS(S:S,$E:$E,$E481)-MINIFS(S:S,$E:$E,$E481))))</f>
        <v/>
      </c>
      <c r="CI481" s="223" t="str">
        <f t="array" ref="CI481">IF(T481="","",
IF(INDEX(Settings!$H:$H,MATCH(CI$1,Settings!$G:$G,0))=TRUE,
100-100*(T481-MINIFS(T:T,$E:$E,$E481))/(MAXIFS(T:T,$E:$E,$E481)-MINIFS(T:T,$E:$E,$E481)),
100*(T481-MINIFS(T:T,$E:$E,$E481))/(MAXIFS(T:T,$E:$E,$E481)-MINIFS(T:T,$E:$E,$E481))))</f>
        <v/>
      </c>
      <c r="CJ481" s="223" t="str">
        <f t="array" ref="CJ481">IF(U481="","",
IF(INDEX(Settings!$H:$H,MATCH(CJ$1,Settings!$G:$G,0))=TRUE,
100-100*(U481-MINIFS(U:U,$E:$E,$E481))/(MAXIFS(U:U,$E:$E,$E481)-MINIFS(U:U,$E:$E,$E481)),
100*(U481-MINIFS(U:U,$E:$E,$E481))/(MAXIFS(U:U,$E:$E,$E481)-MINIFS(U:U,$E:$E,$E481))))</f>
        <v/>
      </c>
      <c r="CK481" s="223" t="str">
        <f t="array" ref="CK481">IF(V481="","",
IF(INDEX(Settings!$H:$H,MATCH(CK$1,Settings!$G:$G,0))=TRUE,
100-100*(V481-MINIFS(V:V,$E:$E,$E481))/(MAXIFS(V:V,$E:$E,$E481)-MINIFS(V:V,$E:$E,$E481)),
100*(V481-MINIFS(V:V,$E:$E,$E481))/(MAXIFS(V:V,$E:$E,$E481)-MINIFS(V:V,$E:$E,$E481))))</f>
        <v/>
      </c>
      <c r="CL481" s="223" t="str">
        <f t="array" ref="CL481">IF(W481="","",
IF(INDEX(Settings!$H:$H,MATCH(CL$1,Settings!$G:$G,0))=TRUE,
100-100*(W481-MINIFS(W:W,$E:$E,$E481))/(MAXIFS(W:W,$E:$E,$E481)-MINIFS(W:W,$E:$E,$E481)),
100*(W481-MINIFS(W:W,$E:$E,$E481))/(MAXIFS(W:W,$E:$E,$E481)-MINIFS(W:W,$E:$E,$E481))))</f>
        <v/>
      </c>
      <c r="CM481" s="223" t="str">
        <f t="array" ref="CM481">IF(X481="","",
IF(INDEX(Settings!$H:$H,MATCH(CM$1,Settings!$G:$G,0))=TRUE,
100-100*(X481-MINIFS(X:X,$E:$E,$E481))/(MAXIFS(X:X,$E:$E,$E481)-MINIFS(X:X,$E:$E,$E481)),
100*(X481-MINIFS(X:X,$E:$E,$E481))/(MAXIFS(X:X,$E:$E,$E481)-MINIFS(X:X,$E:$E,$E481))))</f>
        <v/>
      </c>
      <c r="CN481" s="223" t="str">
        <f t="array" ref="CN481">IF(Y481="","",
IF(INDEX(Settings!$H:$H,MATCH(CN$1,Settings!$G:$G,0))=TRUE,
100-100*(Y481-MINIFS(Y:Y,$E:$E,$E481))/(MAXIFS(Y:Y,$E:$E,$E481)-MINIFS(Y:Y,$E:$E,$E481)),
100*(Y481-MINIFS(Y:Y,$E:$E,$E481))/(MAXIFS(Y:Y,$E:$E,$E481)-MINIFS(Y:Y,$E:$E,$E481))))</f>
        <v/>
      </c>
      <c r="CO481" s="223" t="str">
        <f t="array" ref="CO481">IF(Z481="","",
IF(INDEX(Settings!$H:$H,MATCH(CO$1,Settings!$G:$G,0))=TRUE,
100-100*(Z481-MINIFS(Z:Z,$E:$E,$E481))/(MAXIFS(Z:Z,$E:$E,$E481)-MINIFS(Z:Z,$E:$E,$E481)),
100*(Z481-MINIFS(Z:Z,$E:$E,$E481))/(MAXIFS(Z:Z,$E:$E,$E481)-MINIFS(Z:Z,$E:$E,$E481))))</f>
        <v/>
      </c>
      <c r="CP481" s="223" t="str">
        <f t="array" ref="CP481">IF(AA481="","",
IF(INDEX(Settings!$H:$H,MATCH(CP$1,Settings!$G:$G,0))=TRUE,
100-100*(AA481-MINIFS(AA:AA,$E:$E,$E481))/(MAXIFS(AA:AA,$E:$E,$E481)-MINIFS(AA:AA,$E:$E,$E481)),
100*(AA481-MINIFS(AA:AA,$E:$E,$E481))/(MAXIFS(AA:AA,$E:$E,$E481)-MINIFS(AA:AA,$E:$E,$E481))))</f>
        <v/>
      </c>
      <c r="CQ481" s="223" t="str">
        <f t="array" ref="CQ481">IF(AB481="","",
IF(INDEX(Settings!$H:$H,MATCH(CQ$1,Settings!$G:$G,0))=TRUE,
100-100*(AB481-MINIFS(AB:AB,$E:$E,$E481))/(MAXIFS(AB:AB,$E:$E,$E481)-MINIFS(AB:AB,$E:$E,$E481)),
100*(AB481-MINIFS(AB:AB,$E:$E,$E481))/(MAXIFS(AB:AB,$E:$E,$E481)-MINIFS(AB:AB,$E:$E,$E481))))</f>
        <v/>
      </c>
      <c r="CR481" s="223" t="str">
        <f t="array" ref="CR481">IF(AC481="","",
IF(INDEX(Settings!$H:$H,MATCH(CR$1,Settings!$G:$G,0))=TRUE,
100-100*(AC481-MINIFS(AC:AC,$E:$E,$E481))/(MAXIFS(AC:AC,$E:$E,$E481)-MINIFS(AC:AC,$E:$E,$E481)),
100*(AC481-MINIFS(AC:AC,$E:$E,$E481))/(MAXIFS(AC:AC,$E:$E,$E481)-MINIFS(AC:AC,$E:$E,$E481))))</f>
        <v/>
      </c>
      <c r="CS481" s="223" t="str">
        <f t="array" ref="CS481">IF(AD481="","",
IF(INDEX(Settings!$H:$H,MATCH(CS$1,Settings!$G:$G,0))=TRUE,
100-100*(AD481-MINIFS(AD:AD,$E:$E,$E481))/(MAXIFS(AD:AD,$E:$E,$E481)-MINIFS(AD:AD,$E:$E,$E481)),
100*(AD481-MINIFS(AD:AD,$E:$E,$E481))/(MAXIFS(AD:AD,$E:$E,$E481)-MINIFS(AD:AD,$E:$E,$E481))))</f>
        <v/>
      </c>
      <c r="CT481" s="223" t="str">
        <f t="array" ref="CT481">IF(AE481="","",
IF(INDEX(Settings!$H:$H,MATCH(CT$1,Settings!$G:$G,0))=TRUE,
100-100*(AE481-MINIFS(AE:AE,$E:$E,$E481))/(MAXIFS(AE:AE,$E:$E,$E481)-MINIFS(AE:AE,$E:$E,$E481)),
100*(AE481-MINIFS(AE:AE,$E:$E,$E481))/(MAXIFS(AE:AE,$E:$E,$E481)-MINIFS(AE:AE,$E:$E,$E481))))</f>
        <v/>
      </c>
      <c r="CU481" s="223" t="str">
        <f t="array" ref="CU481">IF(AF481="","",
IF(INDEX(Settings!$H:$H,MATCH(CU$1,Settings!$G:$G,0))=TRUE,
100-100*(AF481-MINIFS(AF:AF,$E:$E,$E481))/(MAXIFS(AF:AF,$E:$E,$E481)-MINIFS(AF:AF,$E:$E,$E481)),
100*(AF481-MINIFS(AF:AF,$E:$E,$E481))/(MAXIFS(AF:AF,$E:$E,$E481)-MINIFS(AF:AF,$E:$E,$E481))))</f>
        <v/>
      </c>
      <c r="CV481" s="223" t="str">
        <f t="array" ref="CV481">IF(AG481="","",
IF(INDEX(Settings!$H:$H,MATCH(CV$1,Settings!$G:$G,0))=TRUE,
100-100*(AG481-MINIFS(AG:AG,$E:$E,$E481))/(MAXIFS(AG:AG,$E:$E,$E481)-MINIFS(AG:AG,$E:$E,$E481)),
100*(AG481-MINIFS(AG:AG,$E:$E,$E481))/(MAXIFS(AG:AG,$E:$E,$E481)-MINIFS(AG:AG,$E:$E,$E481))))</f>
        <v/>
      </c>
      <c r="CW481" s="223" t="str">
        <f t="array" ref="CW481">IF(AH481="","",
IF(INDEX(Settings!$H:$H,MATCH(CW$1,Settings!$G:$G,0))=TRUE,
100-100*(AH481-MINIFS(AH:AH,$E:$E,$E481))/(MAXIFS(AH:AH,$E:$E,$E481)-MINIFS(AH:AH,$E:$E,$E481)),
100*(AH481-MINIFS(AH:AH,$E:$E,$E481))/(MAXIFS(AH:AH,$E:$E,$E481)-MINIFS(AH:AH,$E:$E,$E481))))</f>
        <v/>
      </c>
      <c r="CX481" s="223" t="str">
        <f t="array" ref="CX481">IF(AI481="","",
IF(INDEX(Settings!$H:$H,MATCH(CX$1,Settings!$G:$G,0))=TRUE,
100-100*(AI481-MINIFS(AI:AI,$E:$E,$E481))/(MAXIFS(AI:AI,$E:$E,$E481)-MINIFS(AI:AI,$E:$E,$E481)),
100*(AI481-MINIFS(AI:AI,$E:$E,$E481))/(MAXIFS(AI:AI,$E:$E,$E481)-MINIFS(AI:AI,$E:$E,$E481))))</f>
        <v/>
      </c>
      <c r="CY481" s="223" t="str">
        <f t="array" ref="CY481">IF(AJ481="","",
IF(INDEX(Settings!$H:$H,MATCH(CY$1,Settings!$G:$G,0))=TRUE,
100-100*(AJ481-MINIFS(AJ:AJ,$E:$E,$E481))/(MAXIFS(AJ:AJ,$E:$E,$E481)-MINIFS(AJ:AJ,$E:$E,$E481)),
100*(AJ481-MINIFS(AJ:AJ,$E:$E,$E481))/(MAXIFS(AJ:AJ,$E:$E,$E481)-MINIFS(AJ:AJ,$E:$E,$E481))))</f>
        <v/>
      </c>
      <c r="CZ481" s="223" t="str">
        <f t="array" ref="CZ481">IF(AK481="","",
IF(INDEX(Settings!$H:$H,MATCH(CZ$1,Settings!$G:$G,0))=TRUE,
100-100*(AK481-MINIFS(AK:AK,$E:$E,$E481))/(MAXIFS(AK:AK,$E:$E,$E481)-MINIFS(AK:AK,$E:$E,$E481)),
100*(AK481-MINIFS(AK:AK,$E:$E,$E481))/(MAXIFS(AK:AK,$E:$E,$E481)-MINIFS(AK:AK,$E:$E,$E481))))</f>
        <v/>
      </c>
      <c r="DA481" s="223" t="str">
        <f t="array" ref="DA481">IF(AL481="","",
IF(INDEX(Settings!$H:$H,MATCH(DA$1,Settings!$G:$G,0))=TRUE,
100-100*(AL481-MINIFS(AL:AL,$E:$E,$E481))/(MAXIFS(AL:AL,$E:$E,$E481)-MINIFS(AL:AL,$E:$E,$E481)),
100*(AL481-MINIFS(AL:AL,$E:$E,$E481))/(MAXIFS(AL:AL,$E:$E,$E481)-MINIFS(AL:AL,$E:$E,$E481))))</f>
        <v/>
      </c>
      <c r="DB481" s="223" t="str">
        <f t="array" ref="DB481">IF(AM481="","",
IF(INDEX(Settings!$H:$H,MATCH(DB$1,Settings!$G:$G,0))=TRUE,
100-100*(AM481-MINIFS(AM:AM,$E:$E,$E481))/(MAXIFS(AM:AM,$E:$E,$E481)-MINIFS(AM:AM,$E:$E,$E481)),
100*(AM481-MINIFS(AM:AM,$E:$E,$E481))/(MAXIFS(AM:AM,$E:$E,$E481)-MINIFS(AM:AM,$E:$E,$E481))))</f>
        <v/>
      </c>
      <c r="DC481" s="223" t="str">
        <f t="array" ref="DC481">IF(AN481="","",
IF(INDEX(Settings!$H:$H,MATCH(DC$1,Settings!$G:$G,0))=TRUE,
100-100*(AN481-MINIFS(AN:AN,$E:$E,$E481))/(MAXIFS(AN:AN,$E:$E,$E481)-MINIFS(AN:AN,$E:$E,$E481)),
100*(AN481-MINIFS(AN:AN,$E:$E,$E481))/(MAXIFS(AN:AN,$E:$E,$E481)-MINIFS(AN:AN,$E:$E,$E481))))</f>
        <v/>
      </c>
      <c r="DD481" s="223" t="str">
        <f t="array" ref="DD481">IF(AO481="","",
IF(INDEX(Settings!$H:$H,MATCH(DD$1,Settings!$G:$G,0))=TRUE,
100-100*(AO481-MINIFS(AO:AO,$E:$E,$E481))/(MAXIFS(AO:AO,$E:$E,$E481)-MINIFS(AO:AO,$E:$E,$E481)),
100*(AO481-MINIFS(AO:AO,$E:$E,$E481))/(MAXIFS(AO:AO,$E:$E,$E481)-MINIFS(AO:AO,$E:$E,$E481))))</f>
        <v/>
      </c>
      <c r="DE481" s="223" t="str">
        <f t="array" ref="DE481">IF(AP481="","",
IF(INDEX(Settings!$H:$H,MATCH(DE$1,Settings!$G:$G,0))=TRUE,
100-100*(AP481-MINIFS(AP:AP,$E:$E,$E481))/(MAXIFS(AP:AP,$E:$E,$E481)-MINIFS(AP:AP,$E:$E,$E481)),
100*(AP481-MINIFS(AP:AP,$E:$E,$E481))/(MAXIFS(AP:AP,$E:$E,$E481)-MINIFS(AP:AP,$E:$E,$E481))))</f>
        <v/>
      </c>
      <c r="DF481" s="223" t="str">
        <f t="array" ref="DF481">IF(AQ481="","",
IF(INDEX(Settings!$H:$H,MATCH(DF$1,Settings!$G:$G,0))=TRUE,
100-100*(AQ481-MINIFS(AQ:AQ,$E:$E,$E481))/(MAXIFS(AQ:AQ,$E:$E,$E481)-MINIFS(AQ:AQ,$E:$E,$E481)),
100*(AQ481-MINIFS(AQ:AQ,$E:$E,$E481))/(MAXIFS(AQ:AQ,$E:$E,$E481)-MINIFS(AQ:AQ,$E:$E,$E481))))</f>
        <v/>
      </c>
      <c r="DG481" s="223" t="str">
        <f t="array" ref="DG481">IF(AR481="","",
IF(INDEX(Settings!$H:$H,MATCH(DG$1,Settings!$G:$G,0))=TRUE,
100-100*(AR481-MINIFS(AR:AR,$E:$E,$E481))/(MAXIFS(AR:AR,$E:$E,$E481)-MINIFS(AR:AR,$E:$E,$E481)),
100*(AR481-MINIFS(AR:AR,$E:$E,$E481))/(MAXIFS(AR:AR,$E:$E,$E481)-MINIFS(AR:AR,$E:$E,$E481))))</f>
        <v/>
      </c>
      <c r="DH481" s="223" t="str">
        <f t="array" ref="DH481">IF(AS481="","",
IF(INDEX(Settings!$H:$H,MATCH(DH$1,Settings!$G:$G,0))=TRUE,
100-100*(AS481-MINIFS(AS:AS,$E:$E,$E481))/(MAXIFS(AS:AS,$E:$E,$E481)-MINIFS(AS:AS,$E:$E,$E481)),
100*(AS481-MINIFS(AS:AS,$E:$E,$E481))/(MAXIFS(AS:AS,$E:$E,$E481)-MINIFS(AS:AS,$E:$E,$E481))))</f>
        <v/>
      </c>
      <c r="DI481" s="223" t="str">
        <f t="array" ref="DI481">IF(AT481="","",
IF(INDEX(Settings!$H:$H,MATCH(DI$1,Settings!$G:$G,0))=TRUE,
100-100*(AT481-MINIFS(AT:AT,$E:$E,$E481))/(MAXIFS(AT:AT,$E:$E,$E481)-MINIFS(AT:AT,$E:$E,$E481)),
100*(AT481-MINIFS(AT:AT,$E:$E,$E481))/(MAXIFS(AT:AT,$E:$E,$E481)-MINIFS(AT:AT,$E:$E,$E481))))</f>
        <v/>
      </c>
      <c r="DJ481" s="223" t="str">
        <f t="array" ref="DJ481">IF(AU481="","",
IF(INDEX(Settings!$H:$H,MATCH(DJ$1,Settings!$G:$G,0))=TRUE,
100-100*(AU481-MINIFS(AU:AU,$E:$E,$E481))/(MAXIFS(AU:AU,$E:$E,$E481)-MINIFS(AU:AU,$E:$E,$E481)),
100*(AU481-MINIFS(AU:AU,$E:$E,$E481))/(MAXIFS(AU:AU,$E:$E,$E481)-MINIFS(AU:AU,$E:$E,$E481))))</f>
        <v/>
      </c>
      <c r="DK481" s="223" t="str">
        <f t="array" ref="DK481">IF(AV481="","",
IF(INDEX(Settings!$H:$H,MATCH(DK$1,Settings!$G:$G,0))=TRUE,
100-100*(AV481-MINIFS(AV:AV,$E:$E,$E481))/(MAXIFS(AV:AV,$E:$E,$E481)-MINIFS(AV:AV,$E:$E,$E481)),
100*(AV481-MINIFS(AV:AV,$E:$E,$E481))/(MAXIFS(AV:AV,$E:$E,$E481)-MINIFS(AV:AV,$E:$E,$E481))))</f>
        <v/>
      </c>
      <c r="DL481" s="223" t="str">
        <f t="array" ref="DL481">IF(AW481="","",
IF(INDEX(Settings!$H:$H,MATCH(DL$1,Settings!$G:$G,0))=TRUE,
100-100*(AW481-MINIFS(AW:AW,$E:$E,$E481))/(MAXIFS(AW:AW,$E:$E,$E481)-MINIFS(AW:AW,$E:$E,$E481)),
100*(AW481-MINIFS(AW:AW,$E:$E,$E481))/(MAXIFS(AW:AW,$E:$E,$E481)-MINIFS(AW:AW,$E:$E,$E481))))</f>
        <v/>
      </c>
      <c r="DM481" s="223" t="str">
        <f t="array" ref="DM481">IF(AX481="","",
IF(INDEX(Settings!$H:$H,MATCH(DM$1,Settings!$G:$G,0))=TRUE,
100-100*(AX481-MINIFS(AX:AX,$E:$E,$E481))/(MAXIFS(AX:AX,$E:$E,$E481)-MINIFS(AX:AX,$E:$E,$E481)),
100*(AX481-MINIFS(AX:AX,$E:$E,$E481))/(MAXIFS(AX:AX,$E:$E,$E481)-MINIFS(AX:AX,$E:$E,$E481))))</f>
        <v/>
      </c>
      <c r="DN481" s="223" t="str">
        <f t="array" ref="DN481">IF(AY481="","",
IF(INDEX(Settings!$H:$H,MATCH(DN$1,Settings!$G:$G,0))=TRUE,
100-100*(AY481-MINIFS(AY:AY,$E:$E,$E481))/(MAXIFS(AY:AY,$E:$E,$E481)-MINIFS(AY:AY,$E:$E,$E481)),
100*(AY481-MINIFS(AY:AY,$E:$E,$E481))/(MAXIFS(AY:AY,$E:$E,$E481)-MINIFS(AY:AY,$E:$E,$E481))))</f>
        <v/>
      </c>
      <c r="DO481" s="223" t="str">
        <f t="array" ref="DO481">IF(AZ481="","",
IF(INDEX(Settings!$H:$H,MATCH(DO$1,Settings!$G:$G,0))=TRUE,
100-100*(AZ481-MINIFS(AZ:AZ,$E:$E,$E481))/(MAXIFS(AZ:AZ,$E:$E,$E481)-MINIFS(AZ:AZ,$E:$E,$E481)),
100*(AZ481-MINIFS(AZ:AZ,$E:$E,$E481))/(MAXIFS(AZ:AZ,$E:$E,$E481)-MINIFS(AZ:AZ,$E:$E,$E481))))</f>
        <v/>
      </c>
      <c r="DP481" s="223" t="str">
        <f t="array" ref="DP481">IF(BA481="","",
IF(INDEX(Settings!$H:$H,MATCH(DP$1,Settings!$G:$G,0))=TRUE,
100-100*(BA481-MINIFS(BA:BA,$E:$E,$E481))/(MAXIFS(BA:BA,$E:$E,$E481)-MINIFS(BA:BA,$E:$E,$E481)),
100*(BA481-MINIFS(BA:BA,$E:$E,$E481))/(MAXIFS(BA:BA,$E:$E,$E481)-MINIFS(BA:BA,$E:$E,$E481))))</f>
        <v/>
      </c>
      <c r="DQ481" s="223" t="str">
        <f t="array" ref="DQ481">IF(BB481="","",
IF(INDEX(Settings!$H:$H,MATCH(DQ$1,Settings!$G:$G,0))=TRUE,
100-100*(BB481-MINIFS(BB:BB,$E:$E,$E481))/(MAXIFS(BB:BB,$E:$E,$E481)-MINIFS(BB:BB,$E:$E,$E481)),
100*(BB481-MINIFS(BB:BB,$E:$E,$E481))/(MAXIFS(BB:BB,$E:$E,$E481)-MINIFS(BB:BB,$E:$E,$E481))))</f>
        <v/>
      </c>
      <c r="DR481" s="223" t="str">
        <f t="array" ref="DR481">IF(BC481="","",
IF(INDEX(Settings!$H:$H,MATCH(DR$1,Settings!$G:$G,0))=TRUE,
100-100*(BC481-MINIFS(BC:BC,$E:$E,$E481))/(MAXIFS(BC:BC,$E:$E,$E481)-MINIFS(BC:BC,$E:$E,$E481)),
100*(BC481-MINIFS(BC:BC,$E:$E,$E481))/(MAXIFS(BC:BC,$E:$E,$E481)-MINIFS(BC:BC,$E:$E,$E481))))</f>
        <v/>
      </c>
      <c r="DS481" s="223" t="str">
        <f t="array" ref="DS481">IF(BD481="","",
IF(INDEX(Settings!$H:$H,MATCH(DS$1,Settings!$G:$G,0))=TRUE,
100-100*(BD481-MINIFS(BD:BD,$E:$E,$E481))/(MAXIFS(BD:BD,$E:$E,$E481)-MINIFS(BD:BD,$E:$E,$E481)),
100*(BD481-MINIFS(BD:BD,$E:$E,$E481))/(MAXIFS(BD:BD,$E:$E,$E481)-MINIFS(BD:BD,$E:$E,$E481))))</f>
        <v/>
      </c>
      <c r="DT481" s="223" t="str">
        <f t="array" ref="DT481">IF(BE481="","",
IF(INDEX(Settings!$H:$H,MATCH(DT$1,Settings!$G:$G,0))=TRUE,
100-100*(BE481-MINIFS(BE:BE,$E:$E,$E481))/(MAXIFS(BE:BE,$E:$E,$E481)-MINIFS(BE:BE,$E:$E,$E481)),
100*(BE481-MINIFS(BE:BE,$E:$E,$E481))/(MAXIFS(BE:BE,$E:$E,$E481)-MINIFS(BE:BE,$E:$E,$E481))))</f>
        <v/>
      </c>
      <c r="DU481" s="223" t="str">
        <f t="array" ref="DU481">IF(BF481="","",
IF(INDEX(Settings!$H:$H,MATCH(DU$1,Settings!$G:$G,0))=TRUE,
100-100*(BF481-MINIFS(BF:BF,$E:$E,$E481))/(MAXIFS(BF:BF,$E:$E,$E481)-MINIFS(BF:BF,$E:$E,$E481)),
100*(BF481-MINIFS(BF:BF,$E:$E,$E481))/(MAXIFS(BF:BF,$E:$E,$E481)-MINIFS(BF:BF,$E:$E,$E481))))</f>
        <v/>
      </c>
      <c r="DV481" s="223" t="str">
        <f t="array" ref="DV481">IF(BG481="","",
IF(INDEX(Settings!$H:$H,MATCH(DV$1,Settings!$G:$G,0))=TRUE,
100-100*(BG481-MINIFS(BG:BG,$E:$E,$E481))/(MAXIFS(BG:BG,$E:$E,$E481)-MINIFS(BG:BG,$E:$E,$E481)),
100*(BG481-MINIFS(BG:BG,$E:$E,$E481))/(MAXIFS(BG:BG,$E:$E,$E481)-MINIFS(BG:BG,$E:$E,$E481))))</f>
        <v/>
      </c>
      <c r="DW481" s="223" t="str">
        <f t="array" ref="DW481">IF(BH481="","",
IF(INDEX(Settings!$H:$H,MATCH(DW$1,Settings!$G:$G,0))=TRUE,
100-100*(BH481-MINIFS(BH:BH,$E:$E,$E481))/(MAXIFS(BH:BH,$E:$E,$E481)-MINIFS(BH:BH,$E:$E,$E481)),
100*(BH481-MINIFS(BH:BH,$E:$E,$E481))/(MAXIFS(BH:BH,$E:$E,$E481)-MINIFS(BH:BH,$E:$E,$E481))))</f>
        <v/>
      </c>
      <c r="DX481" s="223" t="str">
        <f t="array" ref="DX481">IF(BI481="","",
IF(INDEX(Settings!$H:$H,MATCH(DX$1,Settings!$G:$G,0))=TRUE,
100-100*(BI481-MINIFS(BI:BI,$E:$E,$E481))/(MAXIFS(BI:BI,$E:$E,$E481)-MINIFS(BI:BI,$E:$E,$E481)),
100*(BI481-MINIFS(BI:BI,$E:$E,$E481))/(MAXIFS(BI:BI,$E:$E,$E481)-MINIFS(BI:BI,$E:$E,$E481))))</f>
        <v/>
      </c>
      <c r="DY481" s="223" t="str">
        <f t="array" ref="DY481">IF(BJ481="","",
IF(INDEX(Settings!$H:$H,MATCH(DY$1,Settings!$G:$G,0))=TRUE,
100-100*(BJ481-MINIFS(BJ:BJ,$E:$E,$E481))/(MAXIFS(BJ:BJ,$E:$E,$E481)-MINIFS(BJ:BJ,$E:$E,$E481)),
100*(BJ481-MINIFS(BJ:BJ,$E:$E,$E481))/(MAXIFS(BJ:BJ,$E:$E,$E481)-MINIFS(BJ:BJ,$E:$E,$E481))))</f>
        <v/>
      </c>
      <c r="DZ481" s="225"/>
      <c r="EA481" s="225"/>
      <c r="EB481" s="225" t="str">
        <f t="shared" si="8"/>
        <v/>
      </c>
      <c r="EC481" s="225" t="str">
        <f t="shared" si="9"/>
        <v/>
      </c>
      <c r="ED481" s="225" t="str">
        <f t="shared" si="10"/>
        <v/>
      </c>
      <c r="EE481" s="225" t="str">
        <f t="shared" si="11"/>
        <v/>
      </c>
      <c r="EF481" s="225" t="str">
        <f t="shared" si="12"/>
        <v/>
      </c>
      <c r="EG481" s="225" t="str">
        <f t="shared" si="13"/>
        <v/>
      </c>
      <c r="EH481" s="225"/>
      <c r="EI481" s="225"/>
      <c r="EJ481" s="225"/>
      <c r="EK481" s="225"/>
      <c r="EL481" s="225"/>
      <c r="EM481" s="225"/>
    </row>
    <row r="482">
      <c r="A482" s="231"/>
      <c r="B482" s="231"/>
      <c r="C482" s="231"/>
      <c r="D482" s="231" t="str">
        <f t="array" ref="D482">IFERROR(INDEX(Profiles!$B:$B,MATCH($A482,Profiles!$A:$A,0)),"")</f>
        <v/>
      </c>
      <c r="E482" s="231"/>
      <c r="F482" s="231"/>
      <c r="G482" s="231"/>
      <c r="H482" s="231"/>
      <c r="I482" s="231" t="str">
        <f>IF(A482="","",IF(Settings!$N$3="DATE",F482&amp;": "&amp;TEXT(B482,"M/DD/YY"),F482&amp;": "&amp;H482))</f>
        <v/>
      </c>
      <c r="J482" s="231"/>
      <c r="K482" s="231"/>
      <c r="L482" s="231"/>
      <c r="M482" s="232" t="str">
        <f t="shared" si="14"/>
        <v/>
      </c>
      <c r="N482" s="231"/>
      <c r="O482" s="231"/>
      <c r="P482" s="231"/>
      <c r="Q482" s="231"/>
      <c r="R482" s="231"/>
      <c r="S482" s="230" t="str">
        <f>IFERROR(VLOOKUP(AF482, 'YOYO IR Scores'!A:C, 3, FALSE), "")
</f>
        <v/>
      </c>
      <c r="T482" s="231"/>
      <c r="U482" s="231"/>
      <c r="V482" s="231"/>
      <c r="W482" s="231"/>
      <c r="X482" s="233" t="str">
        <f t="shared" si="4"/>
        <v/>
      </c>
      <c r="Y482" s="234" t="str">
        <f t="shared" si="5"/>
        <v/>
      </c>
      <c r="Z482" s="234" t="str">
        <f t="shared" si="6"/>
        <v/>
      </c>
      <c r="AA482" s="233" t="str">
        <f t="shared" si="7"/>
        <v/>
      </c>
      <c r="AB482" s="232"/>
      <c r="AC482" s="232"/>
      <c r="AD482" s="232"/>
      <c r="AE482" s="232" t="str">
        <f>IFERROR(VLOOKUP(AF482, 'YOYO IR Scores'!A:C, 2, FALSE), "")</f>
        <v/>
      </c>
      <c r="AF482" s="232"/>
      <c r="AG482" s="232"/>
      <c r="AH482" s="232"/>
      <c r="AI482" s="232"/>
      <c r="AJ482" s="232"/>
      <c r="AK482" s="232"/>
      <c r="AL482" s="232"/>
      <c r="AM482" s="232"/>
      <c r="AN482" s="232"/>
      <c r="AO482" s="232"/>
      <c r="AP482" s="232"/>
      <c r="AQ482" s="232"/>
      <c r="AR482" s="232"/>
      <c r="AS482" s="232"/>
      <c r="AT482" s="232"/>
      <c r="AU482" s="232"/>
      <c r="AV482" s="232"/>
      <c r="AW482" s="232"/>
      <c r="AX482" s="232"/>
      <c r="AY482" s="232"/>
      <c r="AZ482" s="232"/>
      <c r="BA482" s="232"/>
      <c r="BB482" s="232"/>
      <c r="BC482" s="232"/>
      <c r="BD482" s="232"/>
      <c r="BE482" s="232"/>
      <c r="BF482" s="232"/>
      <c r="BG482" s="232"/>
      <c r="BH482" s="232"/>
      <c r="BI482" s="232"/>
      <c r="BJ482" s="232"/>
      <c r="BK482" s="232" t="str">
        <f t="array" ref="BK482">IF(J482="","",
IF(INDEX(Settings!$H:$H,MATCH(BY$1,Settings!$G:$G,0))=TRUE,
100-100*(J482-MIN(J:J))/(MAX(J:J)-MIN(J:J)),
100*(J482-MIN(J:J))/(MAX(J:J)-MIN(J:J))))</f>
        <v/>
      </c>
      <c r="BL482" s="232" t="str">
        <f t="array" ref="BL482">IF(J482="","",
IF(INDEX(Settings!$H:$H,MATCH(BY$1,Settings!$G:$G,0))=TRUE,
100-100*(J482-MINIFS(J:J,$E:$E,$E482))/(MAXIFS(J:J,$E:$E,$E482)-MINIFS(J:J,$E:$E,$E482)),
100*(J482-MINIFS(J:J,$E:$E,$E482))/(MAXIFS(J:J,$E:$E,$E482)-MINIFS(J:J,$E:$E,$E482))))</f>
        <v/>
      </c>
      <c r="BM482" s="232" t="str">
        <f t="array" ref="BM482">IF(J482="","",
IF(INDEX(Settings!$H:$H,MATCH(BY$1,Settings!$G:$G,0))=TRUE,
100-100*(J482-MINIFS(J:J,$E:$E,$E482,$I:$I,$I482))/(MAXIFS(J:J,$E:$E,$E482,$I:$I,$I482)-MINIFS(J:J,$E:$E,$E482,$I:$I,$I482)),
100*(J482-MINIFS(J:J,$E:$E,$E482,$I:$I,$I482))/(MAXIFS(J:J,$E:$E,$E482,$I:$I,$I482)-MINIFS(J:J,$E:$E,$E482,$I:$I,$I482))))</f>
        <v/>
      </c>
      <c r="BN482" s="231" t="str">
        <f t="array" ref="BN482">IF(J482="","",
IF(INDEX(Settings!$H:$H,MATCH(BY$1,Settings!$G:$G,0))=TRUE,
100-100*PERCENTRANK(J:J,J482),
100*PERCENTRANK(J:J,J482)))</f>
        <v/>
      </c>
      <c r="BO482" s="231" t="str">
        <f>IFERROR(__xludf.DUMMYFUNCTION("IF(J482="""","""",
IF(INDEX(Settings!$H:$H,MATCH(BY$1,Settings!$G:$G,0))=TRUE,
100-100*PERCENTRANK(FILTER(J:J,$E:$E=$E482),J482),
100*PERCENTRANK(FILTER(J:J,$E:$E=$E482),J482)))"),"")</f>
        <v/>
      </c>
      <c r="BP482" s="231" t="str">
        <f>IFERROR(__xludf.DUMMYFUNCTION("IF(J482="""","""",
IF(INDEX(Settings!$H:$H,MATCH(BY$1,Settings!$G:$G,0))=TRUE,
100-100*PERCENTRANK(FILTER(J:J,$E:$E=$E482,$I:$I=$I482),J482),
100*PERCENTRANK(FILTER(J:J,$E:$E=$E482,$I:$I=$I482),J482)))"),"")</f>
        <v/>
      </c>
      <c r="BQ482" s="233" t="str">
        <f t="array" ref="BQ482">IF(J482="","",
IF(INDEX(Settings!$H:$H,MATCH(BY$1,Settings!$G:$G,0))=TRUE,
-1*(J482-AVERAGE(J:J))/STDEV(J:J),
(J482-AVERAGE(J:J))/STDEV(J:J)))</f>
        <v/>
      </c>
      <c r="BR482" s="233" t="str">
        <f>IFERROR(__xludf.DUMMYFUNCTION("IF(J482="""","""",
IF(INDEX(Settings!$H:$H,MATCH(BY$1,Settings!$G:$G,0))=TRUE,
-1*(J482-AVERAGEIFS(J:J,$E:$E,$E482))/STDEV(FILTER(J:J,$E:$E=$E482)),
(J482-AVERAGEIFS(J:J,$E:$E,$E482))/STDEV(FILTER(J:J,$E:$E=$E482))))"),"")</f>
        <v/>
      </c>
      <c r="BS482" s="233"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1"/>
      <c r="BX482" s="231"/>
      <c r="BY482" s="232" t="str">
        <f t="array" ref="BY482">IF(J482="","",
IF(INDEX(Settings!$H:$H,MATCH(BY$1,Settings!$G:$G,0))=TRUE,
100-100*(J482-MINIFS(J:J,$E:$E,$E482))/(MAXIFS(J:J,$E:$E,$E482)-MINIFS(J:J,$E:$E,$E482)),
100*(J482-MINIFS(J:J,$E:$E,$E482))/(MAXIFS(J:J,$E:$E,$E482)-MINIFS(J:J,$E:$E,$E482))))</f>
        <v/>
      </c>
      <c r="BZ482" s="232" t="str">
        <f t="array" ref="BZ482">IF(K482="","",
IF(INDEX(Settings!$H:$H,MATCH(BZ$1,Settings!$G:$G,0))=TRUE,
100-100*(K482-MINIFS(K:K,$E:$E,$E482))/(MAXIFS(K:K,$E:$E,$E482)-MINIFS(K:K,$E:$E,$E482)),
100*(K482-MINIFS(K:K,$E:$E,$E482))/(MAXIFS(K:K,$E:$E,$E482)-MINIFS(K:K,$E:$E,$E482))))</f>
        <v/>
      </c>
      <c r="CA482" s="232" t="str">
        <f t="array" ref="CA482">IF(L482="","",
IF(INDEX(Settings!$H:$H,MATCH(CA$1,Settings!$G:$G,0))=TRUE,
100-100*(L482-MINIFS(L:L,$E:$E,$E482))/(MAXIFS(L:L,$E:$E,$E482)-MINIFS(L:L,$E:$E,$E482)),
100*(L482-MINIFS(L:L,$E:$E,$E482))/(MAXIFS(L:L,$E:$E,$E482)-MINIFS(L:L,$E:$E,$E482))))</f>
        <v/>
      </c>
      <c r="CB482" s="232" t="str">
        <f t="array" ref="CB482">IF(M482="","",
IF(INDEX(Settings!$H:$H,MATCH(CB$1,Settings!$G:$G,0))=TRUE,
100-100*(M482-MINIFS(M:M,$E:$E,$E482))/(MAXIFS(M:M,$E:$E,$E482)-MINIFS(M:M,$E:$E,$E482)),
100*(M482-MINIFS(M:M,$E:$E,$E482))/(MAXIFS(M:M,$E:$E,$E482)-MINIFS(M:M,$E:$E,$E482))))</f>
        <v/>
      </c>
      <c r="CC482" s="232" t="str">
        <f t="array" ref="CC482">IF(N482="","",
IF(INDEX(Settings!$H:$H,MATCH(CC$1,Settings!$G:$G,0))=TRUE,
100-100*(N482-MINIFS(N:N,$E:$E,$E482))/(MAXIFS(N:N,$E:$E,$E482)-MINIFS(N:N,$E:$E,$E482)),
100*(N482-MINIFS(N:N,$E:$E,$E482))/(MAXIFS(N:N,$E:$E,$E482)-MINIFS(N:N,$E:$E,$E482))))</f>
        <v/>
      </c>
      <c r="CD482" s="232" t="str">
        <f t="array" ref="CD482">IF(O482="","",
IF(INDEX(Settings!$H:$H,MATCH(CD$1,Settings!$G:$G,0))=TRUE,
100-100*(O482-MINIFS(O:O,$E:$E,$E482))/(MAXIFS(O:O,$E:$E,$E482)-MINIFS(O:O,$E:$E,$E482)),
100*(O482-MINIFS(O:O,$E:$E,$E482))/(MAXIFS(O:O,$E:$E,$E482)-MINIFS(O:O,$E:$E,$E482))))</f>
        <v/>
      </c>
      <c r="CE482" s="232" t="str">
        <f t="array" ref="CE482">IF(P482="","",
IF(INDEX(Settings!$H:$H,MATCH(CE$1,Settings!$G:$G,0))=TRUE,
100-100*(P482-MINIFS(P:P,$E:$E,$E482))/(MAXIFS(P:P,$E:$E,$E482)-MINIFS(P:P,$E:$E,$E482)),
100*(P482-MINIFS(P:P,$E:$E,$E482))/(MAXIFS(P:P,$E:$E,$E482)-MINIFS(P:P,$E:$E,$E482))))</f>
        <v/>
      </c>
      <c r="CF482" s="232" t="str">
        <f t="array" ref="CF482">IF(Q482="","",
IF(INDEX(Settings!$H:$H,MATCH(CF$1,Settings!$G:$G,0))=TRUE,
100-100*(Q482-MINIFS(Q:Q,$E:$E,$E482))/(MAXIFS(Q:Q,$E:$E,$E482)-MINIFS(Q:Q,$E:$E,$E482)),
100*(Q482-MINIFS(Q:Q,$E:$E,$E482))/(MAXIFS(Q:Q,$E:$E,$E482)-MINIFS(Q:Q,$E:$E,$E482))))</f>
        <v/>
      </c>
      <c r="CG482" s="232" t="str">
        <f t="array" ref="CG482">IF(R482="","",
IF(INDEX(Settings!$H:$H,MATCH(CG$1,Settings!$G:$G,0))=TRUE,
100-100*(R482-MINIFS(R:R,$E:$E,$E482))/(MAXIFS(R:R,$E:$E,$E482)-MINIFS(R:R,$E:$E,$E482)),
100*(R482-MINIFS(R:R,$E:$E,$E482))/(MAXIFS(R:R,$E:$E,$E482)-MINIFS(R:R,$E:$E,$E482))))</f>
        <v/>
      </c>
      <c r="CH482" s="232" t="str">
        <f t="array" ref="CH482">IF(S482="","",
IF(INDEX(Settings!$H:$H,MATCH(CH$1,Settings!$G:$G,0))=TRUE,
100-100*(S482-MINIFS(S:S,$E:$E,$E482))/(MAXIFS(S:S,$E:$E,$E482)-MINIFS(S:S,$E:$E,$E482)),
100*(S482-MINIFS(S:S,$E:$E,$E482))/(MAXIFS(S:S,$E:$E,$E482)-MINIFS(S:S,$E:$E,$E482))))</f>
        <v/>
      </c>
      <c r="CI482" s="232" t="str">
        <f t="array" ref="CI482">IF(T482="","",
IF(INDEX(Settings!$H:$H,MATCH(CI$1,Settings!$G:$G,0))=TRUE,
100-100*(T482-MINIFS(T:T,$E:$E,$E482))/(MAXIFS(T:T,$E:$E,$E482)-MINIFS(T:T,$E:$E,$E482)),
100*(T482-MINIFS(T:T,$E:$E,$E482))/(MAXIFS(T:T,$E:$E,$E482)-MINIFS(T:T,$E:$E,$E482))))</f>
        <v/>
      </c>
      <c r="CJ482" s="232" t="str">
        <f t="array" ref="CJ482">IF(U482="","",
IF(INDEX(Settings!$H:$H,MATCH(CJ$1,Settings!$G:$G,0))=TRUE,
100-100*(U482-MINIFS(U:U,$E:$E,$E482))/(MAXIFS(U:U,$E:$E,$E482)-MINIFS(U:U,$E:$E,$E482)),
100*(U482-MINIFS(U:U,$E:$E,$E482))/(MAXIFS(U:U,$E:$E,$E482)-MINIFS(U:U,$E:$E,$E482))))</f>
        <v/>
      </c>
      <c r="CK482" s="232" t="str">
        <f t="array" ref="CK482">IF(V482="","",
IF(INDEX(Settings!$H:$H,MATCH(CK$1,Settings!$G:$G,0))=TRUE,
100-100*(V482-MINIFS(V:V,$E:$E,$E482))/(MAXIFS(V:V,$E:$E,$E482)-MINIFS(V:V,$E:$E,$E482)),
100*(V482-MINIFS(V:V,$E:$E,$E482))/(MAXIFS(V:V,$E:$E,$E482)-MINIFS(V:V,$E:$E,$E482))))</f>
        <v/>
      </c>
      <c r="CL482" s="232" t="str">
        <f t="array" ref="CL482">IF(W482="","",
IF(INDEX(Settings!$H:$H,MATCH(CL$1,Settings!$G:$G,0))=TRUE,
100-100*(W482-MINIFS(W:W,$E:$E,$E482))/(MAXIFS(W:W,$E:$E,$E482)-MINIFS(W:W,$E:$E,$E482)),
100*(W482-MINIFS(W:W,$E:$E,$E482))/(MAXIFS(W:W,$E:$E,$E482)-MINIFS(W:W,$E:$E,$E482))))</f>
        <v/>
      </c>
      <c r="CM482" s="232" t="str">
        <f t="array" ref="CM482">IF(X482="","",
IF(INDEX(Settings!$H:$H,MATCH(CM$1,Settings!$G:$G,0))=TRUE,
100-100*(X482-MINIFS(X:X,$E:$E,$E482))/(MAXIFS(X:X,$E:$E,$E482)-MINIFS(X:X,$E:$E,$E482)),
100*(X482-MINIFS(X:X,$E:$E,$E482))/(MAXIFS(X:X,$E:$E,$E482)-MINIFS(X:X,$E:$E,$E482))))</f>
        <v/>
      </c>
      <c r="CN482" s="232" t="str">
        <f t="array" ref="CN482">IF(Y482="","",
IF(INDEX(Settings!$H:$H,MATCH(CN$1,Settings!$G:$G,0))=TRUE,
100-100*(Y482-MINIFS(Y:Y,$E:$E,$E482))/(MAXIFS(Y:Y,$E:$E,$E482)-MINIFS(Y:Y,$E:$E,$E482)),
100*(Y482-MINIFS(Y:Y,$E:$E,$E482))/(MAXIFS(Y:Y,$E:$E,$E482)-MINIFS(Y:Y,$E:$E,$E482))))</f>
        <v/>
      </c>
      <c r="CO482" s="232" t="str">
        <f t="array" ref="CO482">IF(Z482="","",
IF(INDEX(Settings!$H:$H,MATCH(CO$1,Settings!$G:$G,0))=TRUE,
100-100*(Z482-MINIFS(Z:Z,$E:$E,$E482))/(MAXIFS(Z:Z,$E:$E,$E482)-MINIFS(Z:Z,$E:$E,$E482)),
100*(Z482-MINIFS(Z:Z,$E:$E,$E482))/(MAXIFS(Z:Z,$E:$E,$E482)-MINIFS(Z:Z,$E:$E,$E482))))</f>
        <v/>
      </c>
      <c r="CP482" s="232" t="str">
        <f t="array" ref="CP482">IF(AA482="","",
IF(INDEX(Settings!$H:$H,MATCH(CP$1,Settings!$G:$G,0))=TRUE,
100-100*(AA482-MINIFS(AA:AA,$E:$E,$E482))/(MAXIFS(AA:AA,$E:$E,$E482)-MINIFS(AA:AA,$E:$E,$E482)),
100*(AA482-MINIFS(AA:AA,$E:$E,$E482))/(MAXIFS(AA:AA,$E:$E,$E482)-MINIFS(AA:AA,$E:$E,$E482))))</f>
        <v/>
      </c>
      <c r="CQ482" s="232" t="str">
        <f t="array" ref="CQ482">IF(AB482="","",
IF(INDEX(Settings!$H:$H,MATCH(CQ$1,Settings!$G:$G,0))=TRUE,
100-100*(AB482-MINIFS(AB:AB,$E:$E,$E482))/(MAXIFS(AB:AB,$E:$E,$E482)-MINIFS(AB:AB,$E:$E,$E482)),
100*(AB482-MINIFS(AB:AB,$E:$E,$E482))/(MAXIFS(AB:AB,$E:$E,$E482)-MINIFS(AB:AB,$E:$E,$E482))))</f>
        <v/>
      </c>
      <c r="CR482" s="232" t="str">
        <f t="array" ref="CR482">IF(AC482="","",
IF(INDEX(Settings!$H:$H,MATCH(CR$1,Settings!$G:$G,0))=TRUE,
100-100*(AC482-MINIFS(AC:AC,$E:$E,$E482))/(MAXIFS(AC:AC,$E:$E,$E482)-MINIFS(AC:AC,$E:$E,$E482)),
100*(AC482-MINIFS(AC:AC,$E:$E,$E482))/(MAXIFS(AC:AC,$E:$E,$E482)-MINIFS(AC:AC,$E:$E,$E482))))</f>
        <v/>
      </c>
      <c r="CS482" s="232" t="str">
        <f t="array" ref="CS482">IF(AD482="","",
IF(INDEX(Settings!$H:$H,MATCH(CS$1,Settings!$G:$G,0))=TRUE,
100-100*(AD482-MINIFS(AD:AD,$E:$E,$E482))/(MAXIFS(AD:AD,$E:$E,$E482)-MINIFS(AD:AD,$E:$E,$E482)),
100*(AD482-MINIFS(AD:AD,$E:$E,$E482))/(MAXIFS(AD:AD,$E:$E,$E482)-MINIFS(AD:AD,$E:$E,$E482))))</f>
        <v/>
      </c>
      <c r="CT482" s="232" t="str">
        <f t="array" ref="CT482">IF(AE482="","",
IF(INDEX(Settings!$H:$H,MATCH(CT$1,Settings!$G:$G,0))=TRUE,
100-100*(AE482-MINIFS(AE:AE,$E:$E,$E482))/(MAXIFS(AE:AE,$E:$E,$E482)-MINIFS(AE:AE,$E:$E,$E482)),
100*(AE482-MINIFS(AE:AE,$E:$E,$E482))/(MAXIFS(AE:AE,$E:$E,$E482)-MINIFS(AE:AE,$E:$E,$E482))))</f>
        <v/>
      </c>
      <c r="CU482" s="232" t="str">
        <f t="array" ref="CU482">IF(AF482="","",
IF(INDEX(Settings!$H:$H,MATCH(CU$1,Settings!$G:$G,0))=TRUE,
100-100*(AF482-MINIFS(AF:AF,$E:$E,$E482))/(MAXIFS(AF:AF,$E:$E,$E482)-MINIFS(AF:AF,$E:$E,$E482)),
100*(AF482-MINIFS(AF:AF,$E:$E,$E482))/(MAXIFS(AF:AF,$E:$E,$E482)-MINIFS(AF:AF,$E:$E,$E482))))</f>
        <v/>
      </c>
      <c r="CV482" s="232" t="str">
        <f t="array" ref="CV482">IF(AG482="","",
IF(INDEX(Settings!$H:$H,MATCH(CV$1,Settings!$G:$G,0))=TRUE,
100-100*(AG482-MINIFS(AG:AG,$E:$E,$E482))/(MAXIFS(AG:AG,$E:$E,$E482)-MINIFS(AG:AG,$E:$E,$E482)),
100*(AG482-MINIFS(AG:AG,$E:$E,$E482))/(MAXIFS(AG:AG,$E:$E,$E482)-MINIFS(AG:AG,$E:$E,$E482))))</f>
        <v/>
      </c>
      <c r="CW482" s="232" t="str">
        <f t="array" ref="CW482">IF(AH482="","",
IF(INDEX(Settings!$H:$H,MATCH(CW$1,Settings!$G:$G,0))=TRUE,
100-100*(AH482-MINIFS(AH:AH,$E:$E,$E482))/(MAXIFS(AH:AH,$E:$E,$E482)-MINIFS(AH:AH,$E:$E,$E482)),
100*(AH482-MINIFS(AH:AH,$E:$E,$E482))/(MAXIFS(AH:AH,$E:$E,$E482)-MINIFS(AH:AH,$E:$E,$E482))))</f>
        <v/>
      </c>
      <c r="CX482" s="232" t="str">
        <f t="array" ref="CX482">IF(AI482="","",
IF(INDEX(Settings!$H:$H,MATCH(CX$1,Settings!$G:$G,0))=TRUE,
100-100*(AI482-MINIFS(AI:AI,$E:$E,$E482))/(MAXIFS(AI:AI,$E:$E,$E482)-MINIFS(AI:AI,$E:$E,$E482)),
100*(AI482-MINIFS(AI:AI,$E:$E,$E482))/(MAXIFS(AI:AI,$E:$E,$E482)-MINIFS(AI:AI,$E:$E,$E482))))</f>
        <v/>
      </c>
      <c r="CY482" s="232" t="str">
        <f t="array" ref="CY482">IF(AJ482="","",
IF(INDEX(Settings!$H:$H,MATCH(CY$1,Settings!$G:$G,0))=TRUE,
100-100*(AJ482-MINIFS(AJ:AJ,$E:$E,$E482))/(MAXIFS(AJ:AJ,$E:$E,$E482)-MINIFS(AJ:AJ,$E:$E,$E482)),
100*(AJ482-MINIFS(AJ:AJ,$E:$E,$E482))/(MAXIFS(AJ:AJ,$E:$E,$E482)-MINIFS(AJ:AJ,$E:$E,$E482))))</f>
        <v/>
      </c>
      <c r="CZ482" s="232" t="str">
        <f t="array" ref="CZ482">IF(AK482="","",
IF(INDEX(Settings!$H:$H,MATCH(CZ$1,Settings!$G:$G,0))=TRUE,
100-100*(AK482-MINIFS(AK:AK,$E:$E,$E482))/(MAXIFS(AK:AK,$E:$E,$E482)-MINIFS(AK:AK,$E:$E,$E482)),
100*(AK482-MINIFS(AK:AK,$E:$E,$E482))/(MAXIFS(AK:AK,$E:$E,$E482)-MINIFS(AK:AK,$E:$E,$E482))))</f>
        <v/>
      </c>
      <c r="DA482" s="232" t="str">
        <f t="array" ref="DA482">IF(AL482="","",
IF(INDEX(Settings!$H:$H,MATCH(DA$1,Settings!$G:$G,0))=TRUE,
100-100*(AL482-MINIFS(AL:AL,$E:$E,$E482))/(MAXIFS(AL:AL,$E:$E,$E482)-MINIFS(AL:AL,$E:$E,$E482)),
100*(AL482-MINIFS(AL:AL,$E:$E,$E482))/(MAXIFS(AL:AL,$E:$E,$E482)-MINIFS(AL:AL,$E:$E,$E482))))</f>
        <v/>
      </c>
      <c r="DB482" s="232" t="str">
        <f t="array" ref="DB482">IF(AM482="","",
IF(INDEX(Settings!$H:$H,MATCH(DB$1,Settings!$G:$G,0))=TRUE,
100-100*(AM482-MINIFS(AM:AM,$E:$E,$E482))/(MAXIFS(AM:AM,$E:$E,$E482)-MINIFS(AM:AM,$E:$E,$E482)),
100*(AM482-MINIFS(AM:AM,$E:$E,$E482))/(MAXIFS(AM:AM,$E:$E,$E482)-MINIFS(AM:AM,$E:$E,$E482))))</f>
        <v/>
      </c>
      <c r="DC482" s="232" t="str">
        <f t="array" ref="DC482">IF(AN482="","",
IF(INDEX(Settings!$H:$H,MATCH(DC$1,Settings!$G:$G,0))=TRUE,
100-100*(AN482-MINIFS(AN:AN,$E:$E,$E482))/(MAXIFS(AN:AN,$E:$E,$E482)-MINIFS(AN:AN,$E:$E,$E482)),
100*(AN482-MINIFS(AN:AN,$E:$E,$E482))/(MAXIFS(AN:AN,$E:$E,$E482)-MINIFS(AN:AN,$E:$E,$E482))))</f>
        <v/>
      </c>
      <c r="DD482" s="232" t="str">
        <f t="array" ref="DD482">IF(AO482="","",
IF(INDEX(Settings!$H:$H,MATCH(DD$1,Settings!$G:$G,0))=TRUE,
100-100*(AO482-MINIFS(AO:AO,$E:$E,$E482))/(MAXIFS(AO:AO,$E:$E,$E482)-MINIFS(AO:AO,$E:$E,$E482)),
100*(AO482-MINIFS(AO:AO,$E:$E,$E482))/(MAXIFS(AO:AO,$E:$E,$E482)-MINIFS(AO:AO,$E:$E,$E482))))</f>
        <v/>
      </c>
      <c r="DE482" s="232" t="str">
        <f t="array" ref="DE482">IF(AP482="","",
IF(INDEX(Settings!$H:$H,MATCH(DE$1,Settings!$G:$G,0))=TRUE,
100-100*(AP482-MINIFS(AP:AP,$E:$E,$E482))/(MAXIFS(AP:AP,$E:$E,$E482)-MINIFS(AP:AP,$E:$E,$E482)),
100*(AP482-MINIFS(AP:AP,$E:$E,$E482))/(MAXIFS(AP:AP,$E:$E,$E482)-MINIFS(AP:AP,$E:$E,$E482))))</f>
        <v/>
      </c>
      <c r="DF482" s="232" t="str">
        <f t="array" ref="DF482">IF(AQ482="","",
IF(INDEX(Settings!$H:$H,MATCH(DF$1,Settings!$G:$G,0))=TRUE,
100-100*(AQ482-MINIFS(AQ:AQ,$E:$E,$E482))/(MAXIFS(AQ:AQ,$E:$E,$E482)-MINIFS(AQ:AQ,$E:$E,$E482)),
100*(AQ482-MINIFS(AQ:AQ,$E:$E,$E482))/(MAXIFS(AQ:AQ,$E:$E,$E482)-MINIFS(AQ:AQ,$E:$E,$E482))))</f>
        <v/>
      </c>
      <c r="DG482" s="232" t="str">
        <f t="array" ref="DG482">IF(AR482="","",
IF(INDEX(Settings!$H:$H,MATCH(DG$1,Settings!$G:$G,0))=TRUE,
100-100*(AR482-MINIFS(AR:AR,$E:$E,$E482))/(MAXIFS(AR:AR,$E:$E,$E482)-MINIFS(AR:AR,$E:$E,$E482)),
100*(AR482-MINIFS(AR:AR,$E:$E,$E482))/(MAXIFS(AR:AR,$E:$E,$E482)-MINIFS(AR:AR,$E:$E,$E482))))</f>
        <v/>
      </c>
      <c r="DH482" s="232" t="str">
        <f t="array" ref="DH482">IF(AS482="","",
IF(INDEX(Settings!$H:$H,MATCH(DH$1,Settings!$G:$G,0))=TRUE,
100-100*(AS482-MINIFS(AS:AS,$E:$E,$E482))/(MAXIFS(AS:AS,$E:$E,$E482)-MINIFS(AS:AS,$E:$E,$E482)),
100*(AS482-MINIFS(AS:AS,$E:$E,$E482))/(MAXIFS(AS:AS,$E:$E,$E482)-MINIFS(AS:AS,$E:$E,$E482))))</f>
        <v/>
      </c>
      <c r="DI482" s="232" t="str">
        <f t="array" ref="DI482">IF(AT482="","",
IF(INDEX(Settings!$H:$H,MATCH(DI$1,Settings!$G:$G,0))=TRUE,
100-100*(AT482-MINIFS(AT:AT,$E:$E,$E482))/(MAXIFS(AT:AT,$E:$E,$E482)-MINIFS(AT:AT,$E:$E,$E482)),
100*(AT482-MINIFS(AT:AT,$E:$E,$E482))/(MAXIFS(AT:AT,$E:$E,$E482)-MINIFS(AT:AT,$E:$E,$E482))))</f>
        <v/>
      </c>
      <c r="DJ482" s="232" t="str">
        <f t="array" ref="DJ482">IF(AU482="","",
IF(INDEX(Settings!$H:$H,MATCH(DJ$1,Settings!$G:$G,0))=TRUE,
100-100*(AU482-MINIFS(AU:AU,$E:$E,$E482))/(MAXIFS(AU:AU,$E:$E,$E482)-MINIFS(AU:AU,$E:$E,$E482)),
100*(AU482-MINIFS(AU:AU,$E:$E,$E482))/(MAXIFS(AU:AU,$E:$E,$E482)-MINIFS(AU:AU,$E:$E,$E482))))</f>
        <v/>
      </c>
      <c r="DK482" s="232" t="str">
        <f t="array" ref="DK482">IF(AV482="","",
IF(INDEX(Settings!$H:$H,MATCH(DK$1,Settings!$G:$G,0))=TRUE,
100-100*(AV482-MINIFS(AV:AV,$E:$E,$E482))/(MAXIFS(AV:AV,$E:$E,$E482)-MINIFS(AV:AV,$E:$E,$E482)),
100*(AV482-MINIFS(AV:AV,$E:$E,$E482))/(MAXIFS(AV:AV,$E:$E,$E482)-MINIFS(AV:AV,$E:$E,$E482))))</f>
        <v/>
      </c>
      <c r="DL482" s="232" t="str">
        <f t="array" ref="DL482">IF(AW482="","",
IF(INDEX(Settings!$H:$H,MATCH(DL$1,Settings!$G:$G,0))=TRUE,
100-100*(AW482-MINIFS(AW:AW,$E:$E,$E482))/(MAXIFS(AW:AW,$E:$E,$E482)-MINIFS(AW:AW,$E:$E,$E482)),
100*(AW482-MINIFS(AW:AW,$E:$E,$E482))/(MAXIFS(AW:AW,$E:$E,$E482)-MINIFS(AW:AW,$E:$E,$E482))))</f>
        <v/>
      </c>
      <c r="DM482" s="232" t="str">
        <f t="array" ref="DM482">IF(AX482="","",
IF(INDEX(Settings!$H:$H,MATCH(DM$1,Settings!$G:$G,0))=TRUE,
100-100*(AX482-MINIFS(AX:AX,$E:$E,$E482))/(MAXIFS(AX:AX,$E:$E,$E482)-MINIFS(AX:AX,$E:$E,$E482)),
100*(AX482-MINIFS(AX:AX,$E:$E,$E482))/(MAXIFS(AX:AX,$E:$E,$E482)-MINIFS(AX:AX,$E:$E,$E482))))</f>
        <v/>
      </c>
      <c r="DN482" s="232" t="str">
        <f t="array" ref="DN482">IF(AY482="","",
IF(INDEX(Settings!$H:$H,MATCH(DN$1,Settings!$G:$G,0))=TRUE,
100-100*(AY482-MINIFS(AY:AY,$E:$E,$E482))/(MAXIFS(AY:AY,$E:$E,$E482)-MINIFS(AY:AY,$E:$E,$E482)),
100*(AY482-MINIFS(AY:AY,$E:$E,$E482))/(MAXIFS(AY:AY,$E:$E,$E482)-MINIFS(AY:AY,$E:$E,$E482))))</f>
        <v/>
      </c>
      <c r="DO482" s="232" t="str">
        <f t="array" ref="DO482">IF(AZ482="","",
IF(INDEX(Settings!$H:$H,MATCH(DO$1,Settings!$G:$G,0))=TRUE,
100-100*(AZ482-MINIFS(AZ:AZ,$E:$E,$E482))/(MAXIFS(AZ:AZ,$E:$E,$E482)-MINIFS(AZ:AZ,$E:$E,$E482)),
100*(AZ482-MINIFS(AZ:AZ,$E:$E,$E482))/(MAXIFS(AZ:AZ,$E:$E,$E482)-MINIFS(AZ:AZ,$E:$E,$E482))))</f>
        <v/>
      </c>
      <c r="DP482" s="232" t="str">
        <f t="array" ref="DP482">IF(BA482="","",
IF(INDEX(Settings!$H:$H,MATCH(DP$1,Settings!$G:$G,0))=TRUE,
100-100*(BA482-MINIFS(BA:BA,$E:$E,$E482))/(MAXIFS(BA:BA,$E:$E,$E482)-MINIFS(BA:BA,$E:$E,$E482)),
100*(BA482-MINIFS(BA:BA,$E:$E,$E482))/(MAXIFS(BA:BA,$E:$E,$E482)-MINIFS(BA:BA,$E:$E,$E482))))</f>
        <v/>
      </c>
      <c r="DQ482" s="232" t="str">
        <f t="array" ref="DQ482">IF(BB482="","",
IF(INDEX(Settings!$H:$H,MATCH(DQ$1,Settings!$G:$G,0))=TRUE,
100-100*(BB482-MINIFS(BB:BB,$E:$E,$E482))/(MAXIFS(BB:BB,$E:$E,$E482)-MINIFS(BB:BB,$E:$E,$E482)),
100*(BB482-MINIFS(BB:BB,$E:$E,$E482))/(MAXIFS(BB:BB,$E:$E,$E482)-MINIFS(BB:BB,$E:$E,$E482))))</f>
        <v/>
      </c>
      <c r="DR482" s="232" t="str">
        <f t="array" ref="DR482">IF(BC482="","",
IF(INDEX(Settings!$H:$H,MATCH(DR$1,Settings!$G:$G,0))=TRUE,
100-100*(BC482-MINIFS(BC:BC,$E:$E,$E482))/(MAXIFS(BC:BC,$E:$E,$E482)-MINIFS(BC:BC,$E:$E,$E482)),
100*(BC482-MINIFS(BC:BC,$E:$E,$E482))/(MAXIFS(BC:BC,$E:$E,$E482)-MINIFS(BC:BC,$E:$E,$E482))))</f>
        <v/>
      </c>
      <c r="DS482" s="232" t="str">
        <f t="array" ref="DS482">IF(BD482="","",
IF(INDEX(Settings!$H:$H,MATCH(DS$1,Settings!$G:$G,0))=TRUE,
100-100*(BD482-MINIFS(BD:BD,$E:$E,$E482))/(MAXIFS(BD:BD,$E:$E,$E482)-MINIFS(BD:BD,$E:$E,$E482)),
100*(BD482-MINIFS(BD:BD,$E:$E,$E482))/(MAXIFS(BD:BD,$E:$E,$E482)-MINIFS(BD:BD,$E:$E,$E482))))</f>
        <v/>
      </c>
      <c r="DT482" s="232" t="str">
        <f t="array" ref="DT482">IF(BE482="","",
IF(INDEX(Settings!$H:$H,MATCH(DT$1,Settings!$G:$G,0))=TRUE,
100-100*(BE482-MINIFS(BE:BE,$E:$E,$E482))/(MAXIFS(BE:BE,$E:$E,$E482)-MINIFS(BE:BE,$E:$E,$E482)),
100*(BE482-MINIFS(BE:BE,$E:$E,$E482))/(MAXIFS(BE:BE,$E:$E,$E482)-MINIFS(BE:BE,$E:$E,$E482))))</f>
        <v/>
      </c>
      <c r="DU482" s="232" t="str">
        <f t="array" ref="DU482">IF(BF482="","",
IF(INDEX(Settings!$H:$H,MATCH(DU$1,Settings!$G:$G,0))=TRUE,
100-100*(BF482-MINIFS(BF:BF,$E:$E,$E482))/(MAXIFS(BF:BF,$E:$E,$E482)-MINIFS(BF:BF,$E:$E,$E482)),
100*(BF482-MINIFS(BF:BF,$E:$E,$E482))/(MAXIFS(BF:BF,$E:$E,$E482)-MINIFS(BF:BF,$E:$E,$E482))))</f>
        <v/>
      </c>
      <c r="DV482" s="232" t="str">
        <f t="array" ref="DV482">IF(BG482="","",
IF(INDEX(Settings!$H:$H,MATCH(DV$1,Settings!$G:$G,0))=TRUE,
100-100*(BG482-MINIFS(BG:BG,$E:$E,$E482))/(MAXIFS(BG:BG,$E:$E,$E482)-MINIFS(BG:BG,$E:$E,$E482)),
100*(BG482-MINIFS(BG:BG,$E:$E,$E482))/(MAXIFS(BG:BG,$E:$E,$E482)-MINIFS(BG:BG,$E:$E,$E482))))</f>
        <v/>
      </c>
      <c r="DW482" s="232" t="str">
        <f t="array" ref="DW482">IF(BH482="","",
IF(INDEX(Settings!$H:$H,MATCH(DW$1,Settings!$G:$G,0))=TRUE,
100-100*(BH482-MINIFS(BH:BH,$E:$E,$E482))/(MAXIFS(BH:BH,$E:$E,$E482)-MINIFS(BH:BH,$E:$E,$E482)),
100*(BH482-MINIFS(BH:BH,$E:$E,$E482))/(MAXIFS(BH:BH,$E:$E,$E482)-MINIFS(BH:BH,$E:$E,$E482))))</f>
        <v/>
      </c>
      <c r="DX482" s="232" t="str">
        <f t="array" ref="DX482">IF(BI482="","",
IF(INDEX(Settings!$H:$H,MATCH(DX$1,Settings!$G:$G,0))=TRUE,
100-100*(BI482-MINIFS(BI:BI,$E:$E,$E482))/(MAXIFS(BI:BI,$E:$E,$E482)-MINIFS(BI:BI,$E:$E,$E482)),
100*(BI482-MINIFS(BI:BI,$E:$E,$E482))/(MAXIFS(BI:BI,$E:$E,$E482)-MINIFS(BI:BI,$E:$E,$E482))))</f>
        <v/>
      </c>
      <c r="DY482" s="232" t="str">
        <f t="array" ref="DY482">IF(BJ482="","",
IF(INDEX(Settings!$H:$H,MATCH(DY$1,Settings!$G:$G,0))=TRUE,
100-100*(BJ482-MINIFS(BJ:BJ,$E:$E,$E482))/(MAXIFS(BJ:BJ,$E:$E,$E482)-MINIFS(BJ:BJ,$E:$E,$E482)),
100*(BJ482-MINIFS(BJ:BJ,$E:$E,$E482))/(MAXIFS(BJ:BJ,$E:$E,$E482)-MINIFS(BJ:BJ,$E:$E,$E482))))</f>
        <v/>
      </c>
      <c r="DZ482" s="234"/>
      <c r="EA482" s="234"/>
      <c r="EB482" s="234" t="str">
        <f t="shared" si="8"/>
        <v/>
      </c>
      <c r="EC482" s="234" t="str">
        <f t="shared" si="9"/>
        <v/>
      </c>
      <c r="ED482" s="234" t="str">
        <f t="shared" si="10"/>
        <v/>
      </c>
      <c r="EE482" s="234" t="str">
        <f t="shared" si="11"/>
        <v/>
      </c>
      <c r="EF482" s="234" t="str">
        <f t="shared" si="12"/>
        <v/>
      </c>
      <c r="EG482" s="234" t="str">
        <f t="shared" si="13"/>
        <v/>
      </c>
      <c r="EH482" s="234"/>
      <c r="EI482" s="234"/>
      <c r="EJ482" s="234"/>
      <c r="EK482" s="234"/>
      <c r="EL482" s="234"/>
      <c r="EM482" s="234"/>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3" t="str">
        <f t="shared" si="14"/>
        <v/>
      </c>
      <c r="N483" s="49"/>
      <c r="O483" s="49"/>
      <c r="P483" s="49"/>
      <c r="Q483" s="49"/>
      <c r="R483" s="49"/>
      <c r="S483" s="222" t="str">
        <f>IFERROR(VLOOKUP(AF483, 'YOYO IR Scores'!A:C, 3, FALSE), "")
</f>
        <v/>
      </c>
      <c r="T483" s="49"/>
      <c r="U483" s="49"/>
      <c r="V483" s="49"/>
      <c r="W483" s="49"/>
      <c r="X483" s="224" t="str">
        <f t="shared" si="4"/>
        <v/>
      </c>
      <c r="Y483" s="225" t="str">
        <f t="shared" si="5"/>
        <v/>
      </c>
      <c r="Z483" s="225" t="str">
        <f t="shared" si="6"/>
        <v/>
      </c>
      <c r="AA483" s="224" t="str">
        <f t="shared" si="7"/>
        <v/>
      </c>
      <c r="AB483" s="223"/>
      <c r="AC483" s="223"/>
      <c r="AD483" s="223"/>
      <c r="AE483" s="223" t="str">
        <f>IFERROR(VLOOKUP(AF483, 'YOYO IR Scores'!A:C, 2, FALSE), "")</f>
        <v/>
      </c>
      <c r="AF483" s="223"/>
      <c r="AG483" s="223"/>
      <c r="AH483" s="223"/>
      <c r="AI483" s="223"/>
      <c r="AJ483" s="223"/>
      <c r="AK483" s="223"/>
      <c r="AL483" s="223"/>
      <c r="AM483" s="223"/>
      <c r="AN483" s="223"/>
      <c r="AO483" s="223"/>
      <c r="AP483" s="223"/>
      <c r="AQ483" s="223"/>
      <c r="AR483" s="223"/>
      <c r="AS483" s="223"/>
      <c r="AT483" s="223"/>
      <c r="AU483" s="223"/>
      <c r="AV483" s="223"/>
      <c r="AW483" s="223"/>
      <c r="AX483" s="223"/>
      <c r="AY483" s="223"/>
      <c r="AZ483" s="223"/>
      <c r="BA483" s="223"/>
      <c r="BB483" s="223"/>
      <c r="BC483" s="223"/>
      <c r="BD483" s="223"/>
      <c r="BE483" s="223"/>
      <c r="BF483" s="223"/>
      <c r="BG483" s="223"/>
      <c r="BH483" s="223"/>
      <c r="BI483" s="223"/>
      <c r="BJ483" s="223"/>
      <c r="BK483" s="223" t="str">
        <f t="array" ref="BK483">IF(J483="","",
IF(INDEX(Settings!$H:$H,MATCH(BY$1,Settings!$G:$G,0))=TRUE,
100-100*(J483-MIN(J:J))/(MAX(J:J)-MIN(J:J)),
100*(J483-MIN(J:J))/(MAX(J:J)-MIN(J:J))))</f>
        <v/>
      </c>
      <c r="BL483" s="223" t="str">
        <f t="array" ref="BL483">IF(J483="","",
IF(INDEX(Settings!$H:$H,MATCH(BY$1,Settings!$G:$G,0))=TRUE,
100-100*(J483-MINIFS(J:J,$E:$E,$E483))/(MAXIFS(J:J,$E:$E,$E483)-MINIFS(J:J,$E:$E,$E483)),
100*(J483-MINIFS(J:J,$E:$E,$E483))/(MAXIFS(J:J,$E:$E,$E483)-MINIFS(J:J,$E:$E,$E483))))</f>
        <v/>
      </c>
      <c r="BM483" s="223"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4" t="str">
        <f t="array" ref="BQ483">IF(J483="","",
IF(INDEX(Settings!$H:$H,MATCH(BY$1,Settings!$G:$G,0))=TRUE,
-1*(J483-AVERAGE(J:J))/STDEV(J:J),
(J483-AVERAGE(J:J))/STDEV(J:J)))</f>
        <v/>
      </c>
      <c r="BR483" s="224" t="str">
        <f>IFERROR(__xludf.DUMMYFUNCTION("IF(J483="""","""",
IF(INDEX(Settings!$H:$H,MATCH(BY$1,Settings!$G:$G,0))=TRUE,
-1*(J483-AVERAGEIFS(J:J,$E:$E,$E483))/STDEV(FILTER(J:J,$E:$E=$E483)),
(J483-AVERAGEIFS(J:J,$E:$E,$E483))/STDEV(FILTER(J:J,$E:$E=$E483))))"),"")</f>
        <v/>
      </c>
      <c r="BS483" s="224"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3" t="str">
        <f t="array" ref="BY483">IF(J483="","",
IF(INDEX(Settings!$H:$H,MATCH(BY$1,Settings!$G:$G,0))=TRUE,
100-100*(J483-MINIFS(J:J,$E:$E,$E483))/(MAXIFS(J:J,$E:$E,$E483)-MINIFS(J:J,$E:$E,$E483)),
100*(J483-MINIFS(J:J,$E:$E,$E483))/(MAXIFS(J:J,$E:$E,$E483)-MINIFS(J:J,$E:$E,$E483))))</f>
        <v/>
      </c>
      <c r="BZ483" s="223" t="str">
        <f t="array" ref="BZ483">IF(K483="","",
IF(INDEX(Settings!$H:$H,MATCH(BZ$1,Settings!$G:$G,0))=TRUE,
100-100*(K483-MINIFS(K:K,$E:$E,$E483))/(MAXIFS(K:K,$E:$E,$E483)-MINIFS(K:K,$E:$E,$E483)),
100*(K483-MINIFS(K:K,$E:$E,$E483))/(MAXIFS(K:K,$E:$E,$E483)-MINIFS(K:K,$E:$E,$E483))))</f>
        <v/>
      </c>
      <c r="CA483" s="223" t="str">
        <f t="array" ref="CA483">IF(L483="","",
IF(INDEX(Settings!$H:$H,MATCH(CA$1,Settings!$G:$G,0))=TRUE,
100-100*(L483-MINIFS(L:L,$E:$E,$E483))/(MAXIFS(L:L,$E:$E,$E483)-MINIFS(L:L,$E:$E,$E483)),
100*(L483-MINIFS(L:L,$E:$E,$E483))/(MAXIFS(L:L,$E:$E,$E483)-MINIFS(L:L,$E:$E,$E483))))</f>
        <v/>
      </c>
      <c r="CB483" s="223" t="str">
        <f t="array" ref="CB483">IF(M483="","",
IF(INDEX(Settings!$H:$H,MATCH(CB$1,Settings!$G:$G,0))=TRUE,
100-100*(M483-MINIFS(M:M,$E:$E,$E483))/(MAXIFS(M:M,$E:$E,$E483)-MINIFS(M:M,$E:$E,$E483)),
100*(M483-MINIFS(M:M,$E:$E,$E483))/(MAXIFS(M:M,$E:$E,$E483)-MINIFS(M:M,$E:$E,$E483))))</f>
        <v/>
      </c>
      <c r="CC483" s="223" t="str">
        <f t="array" ref="CC483">IF(N483="","",
IF(INDEX(Settings!$H:$H,MATCH(CC$1,Settings!$G:$G,0))=TRUE,
100-100*(N483-MINIFS(N:N,$E:$E,$E483))/(MAXIFS(N:N,$E:$E,$E483)-MINIFS(N:N,$E:$E,$E483)),
100*(N483-MINIFS(N:N,$E:$E,$E483))/(MAXIFS(N:N,$E:$E,$E483)-MINIFS(N:N,$E:$E,$E483))))</f>
        <v/>
      </c>
      <c r="CD483" s="223" t="str">
        <f t="array" ref="CD483">IF(O483="","",
IF(INDEX(Settings!$H:$H,MATCH(CD$1,Settings!$G:$G,0))=TRUE,
100-100*(O483-MINIFS(O:O,$E:$E,$E483))/(MAXIFS(O:O,$E:$E,$E483)-MINIFS(O:O,$E:$E,$E483)),
100*(O483-MINIFS(O:O,$E:$E,$E483))/(MAXIFS(O:O,$E:$E,$E483)-MINIFS(O:O,$E:$E,$E483))))</f>
        <v/>
      </c>
      <c r="CE483" s="223" t="str">
        <f t="array" ref="CE483">IF(P483="","",
IF(INDEX(Settings!$H:$H,MATCH(CE$1,Settings!$G:$G,0))=TRUE,
100-100*(P483-MINIFS(P:P,$E:$E,$E483))/(MAXIFS(P:P,$E:$E,$E483)-MINIFS(P:P,$E:$E,$E483)),
100*(P483-MINIFS(P:P,$E:$E,$E483))/(MAXIFS(P:P,$E:$E,$E483)-MINIFS(P:P,$E:$E,$E483))))</f>
        <v/>
      </c>
      <c r="CF483" s="223" t="str">
        <f t="array" ref="CF483">IF(Q483="","",
IF(INDEX(Settings!$H:$H,MATCH(CF$1,Settings!$G:$G,0))=TRUE,
100-100*(Q483-MINIFS(Q:Q,$E:$E,$E483))/(MAXIFS(Q:Q,$E:$E,$E483)-MINIFS(Q:Q,$E:$E,$E483)),
100*(Q483-MINIFS(Q:Q,$E:$E,$E483))/(MAXIFS(Q:Q,$E:$E,$E483)-MINIFS(Q:Q,$E:$E,$E483))))</f>
        <v/>
      </c>
      <c r="CG483" s="223" t="str">
        <f t="array" ref="CG483">IF(R483="","",
IF(INDEX(Settings!$H:$H,MATCH(CG$1,Settings!$G:$G,0))=TRUE,
100-100*(R483-MINIFS(R:R,$E:$E,$E483))/(MAXIFS(R:R,$E:$E,$E483)-MINIFS(R:R,$E:$E,$E483)),
100*(R483-MINIFS(R:R,$E:$E,$E483))/(MAXIFS(R:R,$E:$E,$E483)-MINIFS(R:R,$E:$E,$E483))))</f>
        <v/>
      </c>
      <c r="CH483" s="223" t="str">
        <f t="array" ref="CH483">IF(S483="","",
IF(INDEX(Settings!$H:$H,MATCH(CH$1,Settings!$G:$G,0))=TRUE,
100-100*(S483-MINIFS(S:S,$E:$E,$E483))/(MAXIFS(S:S,$E:$E,$E483)-MINIFS(S:S,$E:$E,$E483)),
100*(S483-MINIFS(S:S,$E:$E,$E483))/(MAXIFS(S:S,$E:$E,$E483)-MINIFS(S:S,$E:$E,$E483))))</f>
        <v/>
      </c>
      <c r="CI483" s="223" t="str">
        <f t="array" ref="CI483">IF(T483="","",
IF(INDEX(Settings!$H:$H,MATCH(CI$1,Settings!$G:$G,0))=TRUE,
100-100*(T483-MINIFS(T:T,$E:$E,$E483))/(MAXIFS(T:T,$E:$E,$E483)-MINIFS(T:T,$E:$E,$E483)),
100*(T483-MINIFS(T:T,$E:$E,$E483))/(MAXIFS(T:T,$E:$E,$E483)-MINIFS(T:T,$E:$E,$E483))))</f>
        <v/>
      </c>
      <c r="CJ483" s="223" t="str">
        <f t="array" ref="CJ483">IF(U483="","",
IF(INDEX(Settings!$H:$H,MATCH(CJ$1,Settings!$G:$G,0))=TRUE,
100-100*(U483-MINIFS(U:U,$E:$E,$E483))/(MAXIFS(U:U,$E:$E,$E483)-MINIFS(U:U,$E:$E,$E483)),
100*(U483-MINIFS(U:U,$E:$E,$E483))/(MAXIFS(U:U,$E:$E,$E483)-MINIFS(U:U,$E:$E,$E483))))</f>
        <v/>
      </c>
      <c r="CK483" s="223" t="str">
        <f t="array" ref="CK483">IF(V483="","",
IF(INDEX(Settings!$H:$H,MATCH(CK$1,Settings!$G:$G,0))=TRUE,
100-100*(V483-MINIFS(V:V,$E:$E,$E483))/(MAXIFS(V:V,$E:$E,$E483)-MINIFS(V:V,$E:$E,$E483)),
100*(V483-MINIFS(V:V,$E:$E,$E483))/(MAXIFS(V:V,$E:$E,$E483)-MINIFS(V:V,$E:$E,$E483))))</f>
        <v/>
      </c>
      <c r="CL483" s="223" t="str">
        <f t="array" ref="CL483">IF(W483="","",
IF(INDEX(Settings!$H:$H,MATCH(CL$1,Settings!$G:$G,0))=TRUE,
100-100*(W483-MINIFS(W:W,$E:$E,$E483))/(MAXIFS(W:W,$E:$E,$E483)-MINIFS(W:W,$E:$E,$E483)),
100*(W483-MINIFS(W:W,$E:$E,$E483))/(MAXIFS(W:W,$E:$E,$E483)-MINIFS(W:W,$E:$E,$E483))))</f>
        <v/>
      </c>
      <c r="CM483" s="223" t="str">
        <f t="array" ref="CM483">IF(X483="","",
IF(INDEX(Settings!$H:$H,MATCH(CM$1,Settings!$G:$G,0))=TRUE,
100-100*(X483-MINIFS(X:X,$E:$E,$E483))/(MAXIFS(X:X,$E:$E,$E483)-MINIFS(X:X,$E:$E,$E483)),
100*(X483-MINIFS(X:X,$E:$E,$E483))/(MAXIFS(X:X,$E:$E,$E483)-MINIFS(X:X,$E:$E,$E483))))</f>
        <v/>
      </c>
      <c r="CN483" s="223" t="str">
        <f t="array" ref="CN483">IF(Y483="","",
IF(INDEX(Settings!$H:$H,MATCH(CN$1,Settings!$G:$G,0))=TRUE,
100-100*(Y483-MINIFS(Y:Y,$E:$E,$E483))/(MAXIFS(Y:Y,$E:$E,$E483)-MINIFS(Y:Y,$E:$E,$E483)),
100*(Y483-MINIFS(Y:Y,$E:$E,$E483))/(MAXIFS(Y:Y,$E:$E,$E483)-MINIFS(Y:Y,$E:$E,$E483))))</f>
        <v/>
      </c>
      <c r="CO483" s="223" t="str">
        <f t="array" ref="CO483">IF(Z483="","",
IF(INDEX(Settings!$H:$H,MATCH(CO$1,Settings!$G:$G,0))=TRUE,
100-100*(Z483-MINIFS(Z:Z,$E:$E,$E483))/(MAXIFS(Z:Z,$E:$E,$E483)-MINIFS(Z:Z,$E:$E,$E483)),
100*(Z483-MINIFS(Z:Z,$E:$E,$E483))/(MAXIFS(Z:Z,$E:$E,$E483)-MINIFS(Z:Z,$E:$E,$E483))))</f>
        <v/>
      </c>
      <c r="CP483" s="223" t="str">
        <f t="array" ref="CP483">IF(AA483="","",
IF(INDEX(Settings!$H:$H,MATCH(CP$1,Settings!$G:$G,0))=TRUE,
100-100*(AA483-MINIFS(AA:AA,$E:$E,$E483))/(MAXIFS(AA:AA,$E:$E,$E483)-MINIFS(AA:AA,$E:$E,$E483)),
100*(AA483-MINIFS(AA:AA,$E:$E,$E483))/(MAXIFS(AA:AA,$E:$E,$E483)-MINIFS(AA:AA,$E:$E,$E483))))</f>
        <v/>
      </c>
      <c r="CQ483" s="223" t="str">
        <f t="array" ref="CQ483">IF(AB483="","",
IF(INDEX(Settings!$H:$H,MATCH(CQ$1,Settings!$G:$G,0))=TRUE,
100-100*(AB483-MINIFS(AB:AB,$E:$E,$E483))/(MAXIFS(AB:AB,$E:$E,$E483)-MINIFS(AB:AB,$E:$E,$E483)),
100*(AB483-MINIFS(AB:AB,$E:$E,$E483))/(MAXIFS(AB:AB,$E:$E,$E483)-MINIFS(AB:AB,$E:$E,$E483))))</f>
        <v/>
      </c>
      <c r="CR483" s="223" t="str">
        <f t="array" ref="CR483">IF(AC483="","",
IF(INDEX(Settings!$H:$H,MATCH(CR$1,Settings!$G:$G,0))=TRUE,
100-100*(AC483-MINIFS(AC:AC,$E:$E,$E483))/(MAXIFS(AC:AC,$E:$E,$E483)-MINIFS(AC:AC,$E:$E,$E483)),
100*(AC483-MINIFS(AC:AC,$E:$E,$E483))/(MAXIFS(AC:AC,$E:$E,$E483)-MINIFS(AC:AC,$E:$E,$E483))))</f>
        <v/>
      </c>
      <c r="CS483" s="223" t="str">
        <f t="array" ref="CS483">IF(AD483="","",
IF(INDEX(Settings!$H:$H,MATCH(CS$1,Settings!$G:$G,0))=TRUE,
100-100*(AD483-MINIFS(AD:AD,$E:$E,$E483))/(MAXIFS(AD:AD,$E:$E,$E483)-MINIFS(AD:AD,$E:$E,$E483)),
100*(AD483-MINIFS(AD:AD,$E:$E,$E483))/(MAXIFS(AD:AD,$E:$E,$E483)-MINIFS(AD:AD,$E:$E,$E483))))</f>
        <v/>
      </c>
      <c r="CT483" s="223" t="str">
        <f t="array" ref="CT483">IF(AE483="","",
IF(INDEX(Settings!$H:$H,MATCH(CT$1,Settings!$G:$G,0))=TRUE,
100-100*(AE483-MINIFS(AE:AE,$E:$E,$E483))/(MAXIFS(AE:AE,$E:$E,$E483)-MINIFS(AE:AE,$E:$E,$E483)),
100*(AE483-MINIFS(AE:AE,$E:$E,$E483))/(MAXIFS(AE:AE,$E:$E,$E483)-MINIFS(AE:AE,$E:$E,$E483))))</f>
        <v/>
      </c>
      <c r="CU483" s="223" t="str">
        <f t="array" ref="CU483">IF(AF483="","",
IF(INDEX(Settings!$H:$H,MATCH(CU$1,Settings!$G:$G,0))=TRUE,
100-100*(AF483-MINIFS(AF:AF,$E:$E,$E483))/(MAXIFS(AF:AF,$E:$E,$E483)-MINIFS(AF:AF,$E:$E,$E483)),
100*(AF483-MINIFS(AF:AF,$E:$E,$E483))/(MAXIFS(AF:AF,$E:$E,$E483)-MINIFS(AF:AF,$E:$E,$E483))))</f>
        <v/>
      </c>
      <c r="CV483" s="223" t="str">
        <f t="array" ref="CV483">IF(AG483="","",
IF(INDEX(Settings!$H:$H,MATCH(CV$1,Settings!$G:$G,0))=TRUE,
100-100*(AG483-MINIFS(AG:AG,$E:$E,$E483))/(MAXIFS(AG:AG,$E:$E,$E483)-MINIFS(AG:AG,$E:$E,$E483)),
100*(AG483-MINIFS(AG:AG,$E:$E,$E483))/(MAXIFS(AG:AG,$E:$E,$E483)-MINIFS(AG:AG,$E:$E,$E483))))</f>
        <v/>
      </c>
      <c r="CW483" s="223" t="str">
        <f t="array" ref="CW483">IF(AH483="","",
IF(INDEX(Settings!$H:$H,MATCH(CW$1,Settings!$G:$G,0))=TRUE,
100-100*(AH483-MINIFS(AH:AH,$E:$E,$E483))/(MAXIFS(AH:AH,$E:$E,$E483)-MINIFS(AH:AH,$E:$E,$E483)),
100*(AH483-MINIFS(AH:AH,$E:$E,$E483))/(MAXIFS(AH:AH,$E:$E,$E483)-MINIFS(AH:AH,$E:$E,$E483))))</f>
        <v/>
      </c>
      <c r="CX483" s="223" t="str">
        <f t="array" ref="CX483">IF(AI483="","",
IF(INDEX(Settings!$H:$H,MATCH(CX$1,Settings!$G:$G,0))=TRUE,
100-100*(AI483-MINIFS(AI:AI,$E:$E,$E483))/(MAXIFS(AI:AI,$E:$E,$E483)-MINIFS(AI:AI,$E:$E,$E483)),
100*(AI483-MINIFS(AI:AI,$E:$E,$E483))/(MAXIFS(AI:AI,$E:$E,$E483)-MINIFS(AI:AI,$E:$E,$E483))))</f>
        <v/>
      </c>
      <c r="CY483" s="223" t="str">
        <f t="array" ref="CY483">IF(AJ483="","",
IF(INDEX(Settings!$H:$H,MATCH(CY$1,Settings!$G:$G,0))=TRUE,
100-100*(AJ483-MINIFS(AJ:AJ,$E:$E,$E483))/(MAXIFS(AJ:AJ,$E:$E,$E483)-MINIFS(AJ:AJ,$E:$E,$E483)),
100*(AJ483-MINIFS(AJ:AJ,$E:$E,$E483))/(MAXIFS(AJ:AJ,$E:$E,$E483)-MINIFS(AJ:AJ,$E:$E,$E483))))</f>
        <v/>
      </c>
      <c r="CZ483" s="223" t="str">
        <f t="array" ref="CZ483">IF(AK483="","",
IF(INDEX(Settings!$H:$H,MATCH(CZ$1,Settings!$G:$G,0))=TRUE,
100-100*(AK483-MINIFS(AK:AK,$E:$E,$E483))/(MAXIFS(AK:AK,$E:$E,$E483)-MINIFS(AK:AK,$E:$E,$E483)),
100*(AK483-MINIFS(AK:AK,$E:$E,$E483))/(MAXIFS(AK:AK,$E:$E,$E483)-MINIFS(AK:AK,$E:$E,$E483))))</f>
        <v/>
      </c>
      <c r="DA483" s="223" t="str">
        <f t="array" ref="DA483">IF(AL483="","",
IF(INDEX(Settings!$H:$H,MATCH(DA$1,Settings!$G:$G,0))=TRUE,
100-100*(AL483-MINIFS(AL:AL,$E:$E,$E483))/(MAXIFS(AL:AL,$E:$E,$E483)-MINIFS(AL:AL,$E:$E,$E483)),
100*(AL483-MINIFS(AL:AL,$E:$E,$E483))/(MAXIFS(AL:AL,$E:$E,$E483)-MINIFS(AL:AL,$E:$E,$E483))))</f>
        <v/>
      </c>
      <c r="DB483" s="223" t="str">
        <f t="array" ref="DB483">IF(AM483="","",
IF(INDEX(Settings!$H:$H,MATCH(DB$1,Settings!$G:$G,0))=TRUE,
100-100*(AM483-MINIFS(AM:AM,$E:$E,$E483))/(MAXIFS(AM:AM,$E:$E,$E483)-MINIFS(AM:AM,$E:$E,$E483)),
100*(AM483-MINIFS(AM:AM,$E:$E,$E483))/(MAXIFS(AM:AM,$E:$E,$E483)-MINIFS(AM:AM,$E:$E,$E483))))</f>
        <v/>
      </c>
      <c r="DC483" s="223" t="str">
        <f t="array" ref="DC483">IF(AN483="","",
IF(INDEX(Settings!$H:$H,MATCH(DC$1,Settings!$G:$G,0))=TRUE,
100-100*(AN483-MINIFS(AN:AN,$E:$E,$E483))/(MAXIFS(AN:AN,$E:$E,$E483)-MINIFS(AN:AN,$E:$E,$E483)),
100*(AN483-MINIFS(AN:AN,$E:$E,$E483))/(MAXIFS(AN:AN,$E:$E,$E483)-MINIFS(AN:AN,$E:$E,$E483))))</f>
        <v/>
      </c>
      <c r="DD483" s="223" t="str">
        <f t="array" ref="DD483">IF(AO483="","",
IF(INDEX(Settings!$H:$H,MATCH(DD$1,Settings!$G:$G,0))=TRUE,
100-100*(AO483-MINIFS(AO:AO,$E:$E,$E483))/(MAXIFS(AO:AO,$E:$E,$E483)-MINIFS(AO:AO,$E:$E,$E483)),
100*(AO483-MINIFS(AO:AO,$E:$E,$E483))/(MAXIFS(AO:AO,$E:$E,$E483)-MINIFS(AO:AO,$E:$E,$E483))))</f>
        <v/>
      </c>
      <c r="DE483" s="223" t="str">
        <f t="array" ref="DE483">IF(AP483="","",
IF(INDEX(Settings!$H:$H,MATCH(DE$1,Settings!$G:$G,0))=TRUE,
100-100*(AP483-MINIFS(AP:AP,$E:$E,$E483))/(MAXIFS(AP:AP,$E:$E,$E483)-MINIFS(AP:AP,$E:$E,$E483)),
100*(AP483-MINIFS(AP:AP,$E:$E,$E483))/(MAXIFS(AP:AP,$E:$E,$E483)-MINIFS(AP:AP,$E:$E,$E483))))</f>
        <v/>
      </c>
      <c r="DF483" s="223" t="str">
        <f t="array" ref="DF483">IF(AQ483="","",
IF(INDEX(Settings!$H:$H,MATCH(DF$1,Settings!$G:$G,0))=TRUE,
100-100*(AQ483-MINIFS(AQ:AQ,$E:$E,$E483))/(MAXIFS(AQ:AQ,$E:$E,$E483)-MINIFS(AQ:AQ,$E:$E,$E483)),
100*(AQ483-MINIFS(AQ:AQ,$E:$E,$E483))/(MAXIFS(AQ:AQ,$E:$E,$E483)-MINIFS(AQ:AQ,$E:$E,$E483))))</f>
        <v/>
      </c>
      <c r="DG483" s="223" t="str">
        <f t="array" ref="DG483">IF(AR483="","",
IF(INDEX(Settings!$H:$H,MATCH(DG$1,Settings!$G:$G,0))=TRUE,
100-100*(AR483-MINIFS(AR:AR,$E:$E,$E483))/(MAXIFS(AR:AR,$E:$E,$E483)-MINIFS(AR:AR,$E:$E,$E483)),
100*(AR483-MINIFS(AR:AR,$E:$E,$E483))/(MAXIFS(AR:AR,$E:$E,$E483)-MINIFS(AR:AR,$E:$E,$E483))))</f>
        <v/>
      </c>
      <c r="DH483" s="223" t="str">
        <f t="array" ref="DH483">IF(AS483="","",
IF(INDEX(Settings!$H:$H,MATCH(DH$1,Settings!$G:$G,0))=TRUE,
100-100*(AS483-MINIFS(AS:AS,$E:$E,$E483))/(MAXIFS(AS:AS,$E:$E,$E483)-MINIFS(AS:AS,$E:$E,$E483)),
100*(AS483-MINIFS(AS:AS,$E:$E,$E483))/(MAXIFS(AS:AS,$E:$E,$E483)-MINIFS(AS:AS,$E:$E,$E483))))</f>
        <v/>
      </c>
      <c r="DI483" s="223" t="str">
        <f t="array" ref="DI483">IF(AT483="","",
IF(INDEX(Settings!$H:$H,MATCH(DI$1,Settings!$G:$G,0))=TRUE,
100-100*(AT483-MINIFS(AT:AT,$E:$E,$E483))/(MAXIFS(AT:AT,$E:$E,$E483)-MINIFS(AT:AT,$E:$E,$E483)),
100*(AT483-MINIFS(AT:AT,$E:$E,$E483))/(MAXIFS(AT:AT,$E:$E,$E483)-MINIFS(AT:AT,$E:$E,$E483))))</f>
        <v/>
      </c>
      <c r="DJ483" s="223" t="str">
        <f t="array" ref="DJ483">IF(AU483="","",
IF(INDEX(Settings!$H:$H,MATCH(DJ$1,Settings!$G:$G,0))=TRUE,
100-100*(AU483-MINIFS(AU:AU,$E:$E,$E483))/(MAXIFS(AU:AU,$E:$E,$E483)-MINIFS(AU:AU,$E:$E,$E483)),
100*(AU483-MINIFS(AU:AU,$E:$E,$E483))/(MAXIFS(AU:AU,$E:$E,$E483)-MINIFS(AU:AU,$E:$E,$E483))))</f>
        <v/>
      </c>
      <c r="DK483" s="223" t="str">
        <f t="array" ref="DK483">IF(AV483="","",
IF(INDEX(Settings!$H:$H,MATCH(DK$1,Settings!$G:$G,0))=TRUE,
100-100*(AV483-MINIFS(AV:AV,$E:$E,$E483))/(MAXIFS(AV:AV,$E:$E,$E483)-MINIFS(AV:AV,$E:$E,$E483)),
100*(AV483-MINIFS(AV:AV,$E:$E,$E483))/(MAXIFS(AV:AV,$E:$E,$E483)-MINIFS(AV:AV,$E:$E,$E483))))</f>
        <v/>
      </c>
      <c r="DL483" s="223" t="str">
        <f t="array" ref="DL483">IF(AW483="","",
IF(INDEX(Settings!$H:$H,MATCH(DL$1,Settings!$G:$G,0))=TRUE,
100-100*(AW483-MINIFS(AW:AW,$E:$E,$E483))/(MAXIFS(AW:AW,$E:$E,$E483)-MINIFS(AW:AW,$E:$E,$E483)),
100*(AW483-MINIFS(AW:AW,$E:$E,$E483))/(MAXIFS(AW:AW,$E:$E,$E483)-MINIFS(AW:AW,$E:$E,$E483))))</f>
        <v/>
      </c>
      <c r="DM483" s="223" t="str">
        <f t="array" ref="DM483">IF(AX483="","",
IF(INDEX(Settings!$H:$H,MATCH(DM$1,Settings!$G:$G,0))=TRUE,
100-100*(AX483-MINIFS(AX:AX,$E:$E,$E483))/(MAXIFS(AX:AX,$E:$E,$E483)-MINIFS(AX:AX,$E:$E,$E483)),
100*(AX483-MINIFS(AX:AX,$E:$E,$E483))/(MAXIFS(AX:AX,$E:$E,$E483)-MINIFS(AX:AX,$E:$E,$E483))))</f>
        <v/>
      </c>
      <c r="DN483" s="223" t="str">
        <f t="array" ref="DN483">IF(AY483="","",
IF(INDEX(Settings!$H:$H,MATCH(DN$1,Settings!$G:$G,0))=TRUE,
100-100*(AY483-MINIFS(AY:AY,$E:$E,$E483))/(MAXIFS(AY:AY,$E:$E,$E483)-MINIFS(AY:AY,$E:$E,$E483)),
100*(AY483-MINIFS(AY:AY,$E:$E,$E483))/(MAXIFS(AY:AY,$E:$E,$E483)-MINIFS(AY:AY,$E:$E,$E483))))</f>
        <v/>
      </c>
      <c r="DO483" s="223" t="str">
        <f t="array" ref="DO483">IF(AZ483="","",
IF(INDEX(Settings!$H:$H,MATCH(DO$1,Settings!$G:$G,0))=TRUE,
100-100*(AZ483-MINIFS(AZ:AZ,$E:$E,$E483))/(MAXIFS(AZ:AZ,$E:$E,$E483)-MINIFS(AZ:AZ,$E:$E,$E483)),
100*(AZ483-MINIFS(AZ:AZ,$E:$E,$E483))/(MAXIFS(AZ:AZ,$E:$E,$E483)-MINIFS(AZ:AZ,$E:$E,$E483))))</f>
        <v/>
      </c>
      <c r="DP483" s="223" t="str">
        <f t="array" ref="DP483">IF(BA483="","",
IF(INDEX(Settings!$H:$H,MATCH(DP$1,Settings!$G:$G,0))=TRUE,
100-100*(BA483-MINIFS(BA:BA,$E:$E,$E483))/(MAXIFS(BA:BA,$E:$E,$E483)-MINIFS(BA:BA,$E:$E,$E483)),
100*(BA483-MINIFS(BA:BA,$E:$E,$E483))/(MAXIFS(BA:BA,$E:$E,$E483)-MINIFS(BA:BA,$E:$E,$E483))))</f>
        <v/>
      </c>
      <c r="DQ483" s="223" t="str">
        <f t="array" ref="DQ483">IF(BB483="","",
IF(INDEX(Settings!$H:$H,MATCH(DQ$1,Settings!$G:$G,0))=TRUE,
100-100*(BB483-MINIFS(BB:BB,$E:$E,$E483))/(MAXIFS(BB:BB,$E:$E,$E483)-MINIFS(BB:BB,$E:$E,$E483)),
100*(BB483-MINIFS(BB:BB,$E:$E,$E483))/(MAXIFS(BB:BB,$E:$E,$E483)-MINIFS(BB:BB,$E:$E,$E483))))</f>
        <v/>
      </c>
      <c r="DR483" s="223" t="str">
        <f t="array" ref="DR483">IF(BC483="","",
IF(INDEX(Settings!$H:$H,MATCH(DR$1,Settings!$G:$G,0))=TRUE,
100-100*(BC483-MINIFS(BC:BC,$E:$E,$E483))/(MAXIFS(BC:BC,$E:$E,$E483)-MINIFS(BC:BC,$E:$E,$E483)),
100*(BC483-MINIFS(BC:BC,$E:$E,$E483))/(MAXIFS(BC:BC,$E:$E,$E483)-MINIFS(BC:BC,$E:$E,$E483))))</f>
        <v/>
      </c>
      <c r="DS483" s="223" t="str">
        <f t="array" ref="DS483">IF(BD483="","",
IF(INDEX(Settings!$H:$H,MATCH(DS$1,Settings!$G:$G,0))=TRUE,
100-100*(BD483-MINIFS(BD:BD,$E:$E,$E483))/(MAXIFS(BD:BD,$E:$E,$E483)-MINIFS(BD:BD,$E:$E,$E483)),
100*(BD483-MINIFS(BD:BD,$E:$E,$E483))/(MAXIFS(BD:BD,$E:$E,$E483)-MINIFS(BD:BD,$E:$E,$E483))))</f>
        <v/>
      </c>
      <c r="DT483" s="223" t="str">
        <f t="array" ref="DT483">IF(BE483="","",
IF(INDEX(Settings!$H:$H,MATCH(DT$1,Settings!$G:$G,0))=TRUE,
100-100*(BE483-MINIFS(BE:BE,$E:$E,$E483))/(MAXIFS(BE:BE,$E:$E,$E483)-MINIFS(BE:BE,$E:$E,$E483)),
100*(BE483-MINIFS(BE:BE,$E:$E,$E483))/(MAXIFS(BE:BE,$E:$E,$E483)-MINIFS(BE:BE,$E:$E,$E483))))</f>
        <v/>
      </c>
      <c r="DU483" s="223" t="str">
        <f t="array" ref="DU483">IF(BF483="","",
IF(INDEX(Settings!$H:$H,MATCH(DU$1,Settings!$G:$G,0))=TRUE,
100-100*(BF483-MINIFS(BF:BF,$E:$E,$E483))/(MAXIFS(BF:BF,$E:$E,$E483)-MINIFS(BF:BF,$E:$E,$E483)),
100*(BF483-MINIFS(BF:BF,$E:$E,$E483))/(MAXIFS(BF:BF,$E:$E,$E483)-MINIFS(BF:BF,$E:$E,$E483))))</f>
        <v/>
      </c>
      <c r="DV483" s="223" t="str">
        <f t="array" ref="DV483">IF(BG483="","",
IF(INDEX(Settings!$H:$H,MATCH(DV$1,Settings!$G:$G,0))=TRUE,
100-100*(BG483-MINIFS(BG:BG,$E:$E,$E483))/(MAXIFS(BG:BG,$E:$E,$E483)-MINIFS(BG:BG,$E:$E,$E483)),
100*(BG483-MINIFS(BG:BG,$E:$E,$E483))/(MAXIFS(BG:BG,$E:$E,$E483)-MINIFS(BG:BG,$E:$E,$E483))))</f>
        <v/>
      </c>
      <c r="DW483" s="223" t="str">
        <f t="array" ref="DW483">IF(BH483="","",
IF(INDEX(Settings!$H:$H,MATCH(DW$1,Settings!$G:$G,0))=TRUE,
100-100*(BH483-MINIFS(BH:BH,$E:$E,$E483))/(MAXIFS(BH:BH,$E:$E,$E483)-MINIFS(BH:BH,$E:$E,$E483)),
100*(BH483-MINIFS(BH:BH,$E:$E,$E483))/(MAXIFS(BH:BH,$E:$E,$E483)-MINIFS(BH:BH,$E:$E,$E483))))</f>
        <v/>
      </c>
      <c r="DX483" s="223" t="str">
        <f t="array" ref="DX483">IF(BI483="","",
IF(INDEX(Settings!$H:$H,MATCH(DX$1,Settings!$G:$G,0))=TRUE,
100-100*(BI483-MINIFS(BI:BI,$E:$E,$E483))/(MAXIFS(BI:BI,$E:$E,$E483)-MINIFS(BI:BI,$E:$E,$E483)),
100*(BI483-MINIFS(BI:BI,$E:$E,$E483))/(MAXIFS(BI:BI,$E:$E,$E483)-MINIFS(BI:BI,$E:$E,$E483))))</f>
        <v/>
      </c>
      <c r="DY483" s="223" t="str">
        <f t="array" ref="DY483">IF(BJ483="","",
IF(INDEX(Settings!$H:$H,MATCH(DY$1,Settings!$G:$G,0))=TRUE,
100-100*(BJ483-MINIFS(BJ:BJ,$E:$E,$E483))/(MAXIFS(BJ:BJ,$E:$E,$E483)-MINIFS(BJ:BJ,$E:$E,$E483)),
100*(BJ483-MINIFS(BJ:BJ,$E:$E,$E483))/(MAXIFS(BJ:BJ,$E:$E,$E483)-MINIFS(BJ:BJ,$E:$E,$E483))))</f>
        <v/>
      </c>
      <c r="DZ483" s="225"/>
      <c r="EA483" s="225"/>
      <c r="EB483" s="225" t="str">
        <f t="shared" si="8"/>
        <v/>
      </c>
      <c r="EC483" s="225" t="str">
        <f t="shared" si="9"/>
        <v/>
      </c>
      <c r="ED483" s="225" t="str">
        <f t="shared" si="10"/>
        <v/>
      </c>
      <c r="EE483" s="225" t="str">
        <f t="shared" si="11"/>
        <v/>
      </c>
      <c r="EF483" s="225" t="str">
        <f t="shared" si="12"/>
        <v/>
      </c>
      <c r="EG483" s="225" t="str">
        <f t="shared" si="13"/>
        <v/>
      </c>
      <c r="EH483" s="225"/>
      <c r="EI483" s="225"/>
      <c r="EJ483" s="225"/>
      <c r="EK483" s="225"/>
      <c r="EL483" s="225"/>
      <c r="EM483" s="225"/>
    </row>
    <row r="484">
      <c r="A484" s="231"/>
      <c r="B484" s="231"/>
      <c r="C484" s="231"/>
      <c r="D484" s="231" t="str">
        <f t="array" ref="D484">IFERROR(INDEX(Profiles!$B:$B,MATCH($A484,Profiles!$A:$A,0)),"")</f>
        <v/>
      </c>
      <c r="E484" s="231"/>
      <c r="F484" s="231"/>
      <c r="G484" s="231"/>
      <c r="H484" s="231"/>
      <c r="I484" s="231" t="str">
        <f>IF(A484="","",IF(Settings!$N$3="DATE",F484&amp;": "&amp;TEXT(B484,"M/DD/YY"),F484&amp;": "&amp;H484))</f>
        <v/>
      </c>
      <c r="J484" s="231"/>
      <c r="K484" s="231"/>
      <c r="L484" s="231"/>
      <c r="M484" s="232" t="str">
        <f t="shared" si="14"/>
        <v/>
      </c>
      <c r="N484" s="231"/>
      <c r="O484" s="231"/>
      <c r="P484" s="231"/>
      <c r="Q484" s="231"/>
      <c r="R484" s="231"/>
      <c r="S484" s="230" t="str">
        <f>IFERROR(VLOOKUP(AF484, 'YOYO IR Scores'!A:C, 3, FALSE), "")
</f>
        <v/>
      </c>
      <c r="T484" s="231"/>
      <c r="U484" s="231"/>
      <c r="V484" s="231"/>
      <c r="W484" s="231"/>
      <c r="X484" s="233" t="str">
        <f t="shared" si="4"/>
        <v/>
      </c>
      <c r="Y484" s="234" t="str">
        <f t="shared" si="5"/>
        <v/>
      </c>
      <c r="Z484" s="234" t="str">
        <f t="shared" si="6"/>
        <v/>
      </c>
      <c r="AA484" s="233" t="str">
        <f t="shared" si="7"/>
        <v/>
      </c>
      <c r="AB484" s="232"/>
      <c r="AC484" s="232"/>
      <c r="AD484" s="232"/>
      <c r="AE484" s="232" t="str">
        <f>IFERROR(VLOOKUP(AF484, 'YOYO IR Scores'!A:C, 2, FALSE), "")</f>
        <v/>
      </c>
      <c r="AF484" s="232"/>
      <c r="AG484" s="232"/>
      <c r="AH484" s="232"/>
      <c r="AI484" s="232"/>
      <c r="AJ484" s="232"/>
      <c r="AK484" s="232"/>
      <c r="AL484" s="232"/>
      <c r="AM484" s="232"/>
      <c r="AN484" s="232"/>
      <c r="AO484" s="232"/>
      <c r="AP484" s="232"/>
      <c r="AQ484" s="232"/>
      <c r="AR484" s="232"/>
      <c r="AS484" s="232"/>
      <c r="AT484" s="232"/>
      <c r="AU484" s="232"/>
      <c r="AV484" s="232"/>
      <c r="AW484" s="232"/>
      <c r="AX484" s="232"/>
      <c r="AY484" s="232"/>
      <c r="AZ484" s="232"/>
      <c r="BA484" s="232"/>
      <c r="BB484" s="232"/>
      <c r="BC484" s="232"/>
      <c r="BD484" s="232"/>
      <c r="BE484" s="232"/>
      <c r="BF484" s="232"/>
      <c r="BG484" s="232"/>
      <c r="BH484" s="232"/>
      <c r="BI484" s="232"/>
      <c r="BJ484" s="232"/>
      <c r="BK484" s="232" t="str">
        <f t="array" ref="BK484">IF(J484="","",
IF(INDEX(Settings!$H:$H,MATCH(BY$1,Settings!$G:$G,0))=TRUE,
100-100*(J484-MIN(J:J))/(MAX(J:J)-MIN(J:J)),
100*(J484-MIN(J:J))/(MAX(J:J)-MIN(J:J))))</f>
        <v/>
      </c>
      <c r="BL484" s="232" t="str">
        <f t="array" ref="BL484">IF(J484="","",
IF(INDEX(Settings!$H:$H,MATCH(BY$1,Settings!$G:$G,0))=TRUE,
100-100*(J484-MINIFS(J:J,$E:$E,$E484))/(MAXIFS(J:J,$E:$E,$E484)-MINIFS(J:J,$E:$E,$E484)),
100*(J484-MINIFS(J:J,$E:$E,$E484))/(MAXIFS(J:J,$E:$E,$E484)-MINIFS(J:J,$E:$E,$E484))))</f>
        <v/>
      </c>
      <c r="BM484" s="232" t="str">
        <f t="array" ref="BM484">IF(J484="","",
IF(INDEX(Settings!$H:$H,MATCH(BY$1,Settings!$G:$G,0))=TRUE,
100-100*(J484-MINIFS(J:J,$E:$E,$E484,$I:$I,$I484))/(MAXIFS(J:J,$E:$E,$E484,$I:$I,$I484)-MINIFS(J:J,$E:$E,$E484,$I:$I,$I484)),
100*(J484-MINIFS(J:J,$E:$E,$E484,$I:$I,$I484))/(MAXIFS(J:J,$E:$E,$E484,$I:$I,$I484)-MINIFS(J:J,$E:$E,$E484,$I:$I,$I484))))</f>
        <v/>
      </c>
      <c r="BN484" s="231" t="str">
        <f t="array" ref="BN484">IF(J484="","",
IF(INDEX(Settings!$H:$H,MATCH(BY$1,Settings!$G:$G,0))=TRUE,
100-100*PERCENTRANK(J:J,J484),
100*PERCENTRANK(J:J,J484)))</f>
        <v/>
      </c>
      <c r="BO484" s="231" t="str">
        <f>IFERROR(__xludf.DUMMYFUNCTION("IF(J484="""","""",
IF(INDEX(Settings!$H:$H,MATCH(BY$1,Settings!$G:$G,0))=TRUE,
100-100*PERCENTRANK(FILTER(J:J,$E:$E=$E484),J484),
100*PERCENTRANK(FILTER(J:J,$E:$E=$E484),J484)))"),"")</f>
        <v/>
      </c>
      <c r="BP484" s="231" t="str">
        <f>IFERROR(__xludf.DUMMYFUNCTION("IF(J484="""","""",
IF(INDEX(Settings!$H:$H,MATCH(BY$1,Settings!$G:$G,0))=TRUE,
100-100*PERCENTRANK(FILTER(J:J,$E:$E=$E484,$I:$I=$I484),J484),
100*PERCENTRANK(FILTER(J:J,$E:$E=$E484,$I:$I=$I484),J484)))"),"")</f>
        <v/>
      </c>
      <c r="BQ484" s="233" t="str">
        <f t="array" ref="BQ484">IF(J484="","",
IF(INDEX(Settings!$H:$H,MATCH(BY$1,Settings!$G:$G,0))=TRUE,
-1*(J484-AVERAGE(J:J))/STDEV(J:J),
(J484-AVERAGE(J:J))/STDEV(J:J)))</f>
        <v/>
      </c>
      <c r="BR484" s="233" t="str">
        <f>IFERROR(__xludf.DUMMYFUNCTION("IF(J484="""","""",
IF(INDEX(Settings!$H:$H,MATCH(BY$1,Settings!$G:$G,0))=TRUE,
-1*(J484-AVERAGEIFS(J:J,$E:$E,$E484))/STDEV(FILTER(J:J,$E:$E=$E484)),
(J484-AVERAGEIFS(J:J,$E:$E,$E484))/STDEV(FILTER(J:J,$E:$E=$E484))))"),"")</f>
        <v/>
      </c>
      <c r="BS484" s="233"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1"/>
      <c r="BX484" s="231"/>
      <c r="BY484" s="232" t="str">
        <f t="array" ref="BY484">IF(J484="","",
IF(INDEX(Settings!$H:$H,MATCH(BY$1,Settings!$G:$G,0))=TRUE,
100-100*(J484-MINIFS(J:J,$E:$E,$E484))/(MAXIFS(J:J,$E:$E,$E484)-MINIFS(J:J,$E:$E,$E484)),
100*(J484-MINIFS(J:J,$E:$E,$E484))/(MAXIFS(J:J,$E:$E,$E484)-MINIFS(J:J,$E:$E,$E484))))</f>
        <v/>
      </c>
      <c r="BZ484" s="232" t="str">
        <f t="array" ref="BZ484">IF(K484="","",
IF(INDEX(Settings!$H:$H,MATCH(BZ$1,Settings!$G:$G,0))=TRUE,
100-100*(K484-MINIFS(K:K,$E:$E,$E484))/(MAXIFS(K:K,$E:$E,$E484)-MINIFS(K:K,$E:$E,$E484)),
100*(K484-MINIFS(K:K,$E:$E,$E484))/(MAXIFS(K:K,$E:$E,$E484)-MINIFS(K:K,$E:$E,$E484))))</f>
        <v/>
      </c>
      <c r="CA484" s="232" t="str">
        <f t="array" ref="CA484">IF(L484="","",
IF(INDEX(Settings!$H:$H,MATCH(CA$1,Settings!$G:$G,0))=TRUE,
100-100*(L484-MINIFS(L:L,$E:$E,$E484))/(MAXIFS(L:L,$E:$E,$E484)-MINIFS(L:L,$E:$E,$E484)),
100*(L484-MINIFS(L:L,$E:$E,$E484))/(MAXIFS(L:L,$E:$E,$E484)-MINIFS(L:L,$E:$E,$E484))))</f>
        <v/>
      </c>
      <c r="CB484" s="232" t="str">
        <f t="array" ref="CB484">IF(M484="","",
IF(INDEX(Settings!$H:$H,MATCH(CB$1,Settings!$G:$G,0))=TRUE,
100-100*(M484-MINIFS(M:M,$E:$E,$E484))/(MAXIFS(M:M,$E:$E,$E484)-MINIFS(M:M,$E:$E,$E484)),
100*(M484-MINIFS(M:M,$E:$E,$E484))/(MAXIFS(M:M,$E:$E,$E484)-MINIFS(M:M,$E:$E,$E484))))</f>
        <v/>
      </c>
      <c r="CC484" s="232" t="str">
        <f t="array" ref="CC484">IF(N484="","",
IF(INDEX(Settings!$H:$H,MATCH(CC$1,Settings!$G:$G,0))=TRUE,
100-100*(N484-MINIFS(N:N,$E:$E,$E484))/(MAXIFS(N:N,$E:$E,$E484)-MINIFS(N:N,$E:$E,$E484)),
100*(N484-MINIFS(N:N,$E:$E,$E484))/(MAXIFS(N:N,$E:$E,$E484)-MINIFS(N:N,$E:$E,$E484))))</f>
        <v/>
      </c>
      <c r="CD484" s="232" t="str">
        <f t="array" ref="CD484">IF(O484="","",
IF(INDEX(Settings!$H:$H,MATCH(CD$1,Settings!$G:$G,0))=TRUE,
100-100*(O484-MINIFS(O:O,$E:$E,$E484))/(MAXIFS(O:O,$E:$E,$E484)-MINIFS(O:O,$E:$E,$E484)),
100*(O484-MINIFS(O:O,$E:$E,$E484))/(MAXIFS(O:O,$E:$E,$E484)-MINIFS(O:O,$E:$E,$E484))))</f>
        <v/>
      </c>
      <c r="CE484" s="232" t="str">
        <f t="array" ref="CE484">IF(P484="","",
IF(INDEX(Settings!$H:$H,MATCH(CE$1,Settings!$G:$G,0))=TRUE,
100-100*(P484-MINIFS(P:P,$E:$E,$E484))/(MAXIFS(P:P,$E:$E,$E484)-MINIFS(P:P,$E:$E,$E484)),
100*(P484-MINIFS(P:P,$E:$E,$E484))/(MAXIFS(P:P,$E:$E,$E484)-MINIFS(P:P,$E:$E,$E484))))</f>
        <v/>
      </c>
      <c r="CF484" s="232" t="str">
        <f t="array" ref="CF484">IF(Q484="","",
IF(INDEX(Settings!$H:$H,MATCH(CF$1,Settings!$G:$G,0))=TRUE,
100-100*(Q484-MINIFS(Q:Q,$E:$E,$E484))/(MAXIFS(Q:Q,$E:$E,$E484)-MINIFS(Q:Q,$E:$E,$E484)),
100*(Q484-MINIFS(Q:Q,$E:$E,$E484))/(MAXIFS(Q:Q,$E:$E,$E484)-MINIFS(Q:Q,$E:$E,$E484))))</f>
        <v/>
      </c>
      <c r="CG484" s="232" t="str">
        <f t="array" ref="CG484">IF(R484="","",
IF(INDEX(Settings!$H:$H,MATCH(CG$1,Settings!$G:$G,0))=TRUE,
100-100*(R484-MINIFS(R:R,$E:$E,$E484))/(MAXIFS(R:R,$E:$E,$E484)-MINIFS(R:R,$E:$E,$E484)),
100*(R484-MINIFS(R:R,$E:$E,$E484))/(MAXIFS(R:R,$E:$E,$E484)-MINIFS(R:R,$E:$E,$E484))))</f>
        <v/>
      </c>
      <c r="CH484" s="232" t="str">
        <f t="array" ref="CH484">IF(S484="","",
IF(INDEX(Settings!$H:$H,MATCH(CH$1,Settings!$G:$G,0))=TRUE,
100-100*(S484-MINIFS(S:S,$E:$E,$E484))/(MAXIFS(S:S,$E:$E,$E484)-MINIFS(S:S,$E:$E,$E484)),
100*(S484-MINIFS(S:S,$E:$E,$E484))/(MAXIFS(S:S,$E:$E,$E484)-MINIFS(S:S,$E:$E,$E484))))</f>
        <v/>
      </c>
      <c r="CI484" s="232" t="str">
        <f t="array" ref="CI484">IF(T484="","",
IF(INDEX(Settings!$H:$H,MATCH(CI$1,Settings!$G:$G,0))=TRUE,
100-100*(T484-MINIFS(T:T,$E:$E,$E484))/(MAXIFS(T:T,$E:$E,$E484)-MINIFS(T:T,$E:$E,$E484)),
100*(T484-MINIFS(T:T,$E:$E,$E484))/(MAXIFS(T:T,$E:$E,$E484)-MINIFS(T:T,$E:$E,$E484))))</f>
        <v/>
      </c>
      <c r="CJ484" s="232" t="str">
        <f t="array" ref="CJ484">IF(U484="","",
IF(INDEX(Settings!$H:$H,MATCH(CJ$1,Settings!$G:$G,0))=TRUE,
100-100*(U484-MINIFS(U:U,$E:$E,$E484))/(MAXIFS(U:U,$E:$E,$E484)-MINIFS(U:U,$E:$E,$E484)),
100*(U484-MINIFS(U:U,$E:$E,$E484))/(MAXIFS(U:U,$E:$E,$E484)-MINIFS(U:U,$E:$E,$E484))))</f>
        <v/>
      </c>
      <c r="CK484" s="232" t="str">
        <f t="array" ref="CK484">IF(V484="","",
IF(INDEX(Settings!$H:$H,MATCH(CK$1,Settings!$G:$G,0))=TRUE,
100-100*(V484-MINIFS(V:V,$E:$E,$E484))/(MAXIFS(V:V,$E:$E,$E484)-MINIFS(V:V,$E:$E,$E484)),
100*(V484-MINIFS(V:V,$E:$E,$E484))/(MAXIFS(V:V,$E:$E,$E484)-MINIFS(V:V,$E:$E,$E484))))</f>
        <v/>
      </c>
      <c r="CL484" s="232" t="str">
        <f t="array" ref="CL484">IF(W484="","",
IF(INDEX(Settings!$H:$H,MATCH(CL$1,Settings!$G:$G,0))=TRUE,
100-100*(W484-MINIFS(W:W,$E:$E,$E484))/(MAXIFS(W:W,$E:$E,$E484)-MINIFS(W:W,$E:$E,$E484)),
100*(W484-MINIFS(W:W,$E:$E,$E484))/(MAXIFS(W:W,$E:$E,$E484)-MINIFS(W:W,$E:$E,$E484))))</f>
        <v/>
      </c>
      <c r="CM484" s="232" t="str">
        <f t="array" ref="CM484">IF(X484="","",
IF(INDEX(Settings!$H:$H,MATCH(CM$1,Settings!$G:$G,0))=TRUE,
100-100*(X484-MINIFS(X:X,$E:$E,$E484))/(MAXIFS(X:X,$E:$E,$E484)-MINIFS(X:X,$E:$E,$E484)),
100*(X484-MINIFS(X:X,$E:$E,$E484))/(MAXIFS(X:X,$E:$E,$E484)-MINIFS(X:X,$E:$E,$E484))))</f>
        <v/>
      </c>
      <c r="CN484" s="232" t="str">
        <f t="array" ref="CN484">IF(Y484="","",
IF(INDEX(Settings!$H:$H,MATCH(CN$1,Settings!$G:$G,0))=TRUE,
100-100*(Y484-MINIFS(Y:Y,$E:$E,$E484))/(MAXIFS(Y:Y,$E:$E,$E484)-MINIFS(Y:Y,$E:$E,$E484)),
100*(Y484-MINIFS(Y:Y,$E:$E,$E484))/(MAXIFS(Y:Y,$E:$E,$E484)-MINIFS(Y:Y,$E:$E,$E484))))</f>
        <v/>
      </c>
      <c r="CO484" s="232" t="str">
        <f t="array" ref="CO484">IF(Z484="","",
IF(INDEX(Settings!$H:$H,MATCH(CO$1,Settings!$G:$G,0))=TRUE,
100-100*(Z484-MINIFS(Z:Z,$E:$E,$E484))/(MAXIFS(Z:Z,$E:$E,$E484)-MINIFS(Z:Z,$E:$E,$E484)),
100*(Z484-MINIFS(Z:Z,$E:$E,$E484))/(MAXIFS(Z:Z,$E:$E,$E484)-MINIFS(Z:Z,$E:$E,$E484))))</f>
        <v/>
      </c>
      <c r="CP484" s="232" t="str">
        <f t="array" ref="CP484">IF(AA484="","",
IF(INDEX(Settings!$H:$H,MATCH(CP$1,Settings!$G:$G,0))=TRUE,
100-100*(AA484-MINIFS(AA:AA,$E:$E,$E484))/(MAXIFS(AA:AA,$E:$E,$E484)-MINIFS(AA:AA,$E:$E,$E484)),
100*(AA484-MINIFS(AA:AA,$E:$E,$E484))/(MAXIFS(AA:AA,$E:$E,$E484)-MINIFS(AA:AA,$E:$E,$E484))))</f>
        <v/>
      </c>
      <c r="CQ484" s="232" t="str">
        <f t="array" ref="CQ484">IF(AB484="","",
IF(INDEX(Settings!$H:$H,MATCH(CQ$1,Settings!$G:$G,0))=TRUE,
100-100*(AB484-MINIFS(AB:AB,$E:$E,$E484))/(MAXIFS(AB:AB,$E:$E,$E484)-MINIFS(AB:AB,$E:$E,$E484)),
100*(AB484-MINIFS(AB:AB,$E:$E,$E484))/(MAXIFS(AB:AB,$E:$E,$E484)-MINIFS(AB:AB,$E:$E,$E484))))</f>
        <v/>
      </c>
      <c r="CR484" s="232" t="str">
        <f t="array" ref="CR484">IF(AC484="","",
IF(INDEX(Settings!$H:$H,MATCH(CR$1,Settings!$G:$G,0))=TRUE,
100-100*(AC484-MINIFS(AC:AC,$E:$E,$E484))/(MAXIFS(AC:AC,$E:$E,$E484)-MINIFS(AC:AC,$E:$E,$E484)),
100*(AC484-MINIFS(AC:AC,$E:$E,$E484))/(MAXIFS(AC:AC,$E:$E,$E484)-MINIFS(AC:AC,$E:$E,$E484))))</f>
        <v/>
      </c>
      <c r="CS484" s="232" t="str">
        <f t="array" ref="CS484">IF(AD484="","",
IF(INDEX(Settings!$H:$H,MATCH(CS$1,Settings!$G:$G,0))=TRUE,
100-100*(AD484-MINIFS(AD:AD,$E:$E,$E484))/(MAXIFS(AD:AD,$E:$E,$E484)-MINIFS(AD:AD,$E:$E,$E484)),
100*(AD484-MINIFS(AD:AD,$E:$E,$E484))/(MAXIFS(AD:AD,$E:$E,$E484)-MINIFS(AD:AD,$E:$E,$E484))))</f>
        <v/>
      </c>
      <c r="CT484" s="232" t="str">
        <f t="array" ref="CT484">IF(AE484="","",
IF(INDEX(Settings!$H:$H,MATCH(CT$1,Settings!$G:$G,0))=TRUE,
100-100*(AE484-MINIFS(AE:AE,$E:$E,$E484))/(MAXIFS(AE:AE,$E:$E,$E484)-MINIFS(AE:AE,$E:$E,$E484)),
100*(AE484-MINIFS(AE:AE,$E:$E,$E484))/(MAXIFS(AE:AE,$E:$E,$E484)-MINIFS(AE:AE,$E:$E,$E484))))</f>
        <v/>
      </c>
      <c r="CU484" s="232" t="str">
        <f t="array" ref="CU484">IF(AF484="","",
IF(INDEX(Settings!$H:$H,MATCH(CU$1,Settings!$G:$G,0))=TRUE,
100-100*(AF484-MINIFS(AF:AF,$E:$E,$E484))/(MAXIFS(AF:AF,$E:$E,$E484)-MINIFS(AF:AF,$E:$E,$E484)),
100*(AF484-MINIFS(AF:AF,$E:$E,$E484))/(MAXIFS(AF:AF,$E:$E,$E484)-MINIFS(AF:AF,$E:$E,$E484))))</f>
        <v/>
      </c>
      <c r="CV484" s="232" t="str">
        <f t="array" ref="CV484">IF(AG484="","",
IF(INDEX(Settings!$H:$H,MATCH(CV$1,Settings!$G:$G,0))=TRUE,
100-100*(AG484-MINIFS(AG:AG,$E:$E,$E484))/(MAXIFS(AG:AG,$E:$E,$E484)-MINIFS(AG:AG,$E:$E,$E484)),
100*(AG484-MINIFS(AG:AG,$E:$E,$E484))/(MAXIFS(AG:AG,$E:$E,$E484)-MINIFS(AG:AG,$E:$E,$E484))))</f>
        <v/>
      </c>
      <c r="CW484" s="232" t="str">
        <f t="array" ref="CW484">IF(AH484="","",
IF(INDEX(Settings!$H:$H,MATCH(CW$1,Settings!$G:$G,0))=TRUE,
100-100*(AH484-MINIFS(AH:AH,$E:$E,$E484))/(MAXIFS(AH:AH,$E:$E,$E484)-MINIFS(AH:AH,$E:$E,$E484)),
100*(AH484-MINIFS(AH:AH,$E:$E,$E484))/(MAXIFS(AH:AH,$E:$E,$E484)-MINIFS(AH:AH,$E:$E,$E484))))</f>
        <v/>
      </c>
      <c r="CX484" s="232" t="str">
        <f t="array" ref="CX484">IF(AI484="","",
IF(INDEX(Settings!$H:$H,MATCH(CX$1,Settings!$G:$G,0))=TRUE,
100-100*(AI484-MINIFS(AI:AI,$E:$E,$E484))/(MAXIFS(AI:AI,$E:$E,$E484)-MINIFS(AI:AI,$E:$E,$E484)),
100*(AI484-MINIFS(AI:AI,$E:$E,$E484))/(MAXIFS(AI:AI,$E:$E,$E484)-MINIFS(AI:AI,$E:$E,$E484))))</f>
        <v/>
      </c>
      <c r="CY484" s="232" t="str">
        <f t="array" ref="CY484">IF(AJ484="","",
IF(INDEX(Settings!$H:$H,MATCH(CY$1,Settings!$G:$G,0))=TRUE,
100-100*(AJ484-MINIFS(AJ:AJ,$E:$E,$E484))/(MAXIFS(AJ:AJ,$E:$E,$E484)-MINIFS(AJ:AJ,$E:$E,$E484)),
100*(AJ484-MINIFS(AJ:AJ,$E:$E,$E484))/(MAXIFS(AJ:AJ,$E:$E,$E484)-MINIFS(AJ:AJ,$E:$E,$E484))))</f>
        <v/>
      </c>
      <c r="CZ484" s="232" t="str">
        <f t="array" ref="CZ484">IF(AK484="","",
IF(INDEX(Settings!$H:$H,MATCH(CZ$1,Settings!$G:$G,0))=TRUE,
100-100*(AK484-MINIFS(AK:AK,$E:$E,$E484))/(MAXIFS(AK:AK,$E:$E,$E484)-MINIFS(AK:AK,$E:$E,$E484)),
100*(AK484-MINIFS(AK:AK,$E:$E,$E484))/(MAXIFS(AK:AK,$E:$E,$E484)-MINIFS(AK:AK,$E:$E,$E484))))</f>
        <v/>
      </c>
      <c r="DA484" s="232" t="str">
        <f t="array" ref="DA484">IF(AL484="","",
IF(INDEX(Settings!$H:$H,MATCH(DA$1,Settings!$G:$G,0))=TRUE,
100-100*(AL484-MINIFS(AL:AL,$E:$E,$E484))/(MAXIFS(AL:AL,$E:$E,$E484)-MINIFS(AL:AL,$E:$E,$E484)),
100*(AL484-MINIFS(AL:AL,$E:$E,$E484))/(MAXIFS(AL:AL,$E:$E,$E484)-MINIFS(AL:AL,$E:$E,$E484))))</f>
        <v/>
      </c>
      <c r="DB484" s="232" t="str">
        <f t="array" ref="DB484">IF(AM484="","",
IF(INDEX(Settings!$H:$H,MATCH(DB$1,Settings!$G:$G,0))=TRUE,
100-100*(AM484-MINIFS(AM:AM,$E:$E,$E484))/(MAXIFS(AM:AM,$E:$E,$E484)-MINIFS(AM:AM,$E:$E,$E484)),
100*(AM484-MINIFS(AM:AM,$E:$E,$E484))/(MAXIFS(AM:AM,$E:$E,$E484)-MINIFS(AM:AM,$E:$E,$E484))))</f>
        <v/>
      </c>
      <c r="DC484" s="232" t="str">
        <f t="array" ref="DC484">IF(AN484="","",
IF(INDEX(Settings!$H:$H,MATCH(DC$1,Settings!$G:$G,0))=TRUE,
100-100*(AN484-MINIFS(AN:AN,$E:$E,$E484))/(MAXIFS(AN:AN,$E:$E,$E484)-MINIFS(AN:AN,$E:$E,$E484)),
100*(AN484-MINIFS(AN:AN,$E:$E,$E484))/(MAXIFS(AN:AN,$E:$E,$E484)-MINIFS(AN:AN,$E:$E,$E484))))</f>
        <v/>
      </c>
      <c r="DD484" s="232" t="str">
        <f t="array" ref="DD484">IF(AO484="","",
IF(INDEX(Settings!$H:$H,MATCH(DD$1,Settings!$G:$G,0))=TRUE,
100-100*(AO484-MINIFS(AO:AO,$E:$E,$E484))/(MAXIFS(AO:AO,$E:$E,$E484)-MINIFS(AO:AO,$E:$E,$E484)),
100*(AO484-MINIFS(AO:AO,$E:$E,$E484))/(MAXIFS(AO:AO,$E:$E,$E484)-MINIFS(AO:AO,$E:$E,$E484))))</f>
        <v/>
      </c>
      <c r="DE484" s="232" t="str">
        <f t="array" ref="DE484">IF(AP484="","",
IF(INDEX(Settings!$H:$H,MATCH(DE$1,Settings!$G:$G,0))=TRUE,
100-100*(AP484-MINIFS(AP:AP,$E:$E,$E484))/(MAXIFS(AP:AP,$E:$E,$E484)-MINIFS(AP:AP,$E:$E,$E484)),
100*(AP484-MINIFS(AP:AP,$E:$E,$E484))/(MAXIFS(AP:AP,$E:$E,$E484)-MINIFS(AP:AP,$E:$E,$E484))))</f>
        <v/>
      </c>
      <c r="DF484" s="232" t="str">
        <f t="array" ref="DF484">IF(AQ484="","",
IF(INDEX(Settings!$H:$H,MATCH(DF$1,Settings!$G:$G,0))=TRUE,
100-100*(AQ484-MINIFS(AQ:AQ,$E:$E,$E484))/(MAXIFS(AQ:AQ,$E:$E,$E484)-MINIFS(AQ:AQ,$E:$E,$E484)),
100*(AQ484-MINIFS(AQ:AQ,$E:$E,$E484))/(MAXIFS(AQ:AQ,$E:$E,$E484)-MINIFS(AQ:AQ,$E:$E,$E484))))</f>
        <v/>
      </c>
      <c r="DG484" s="232" t="str">
        <f t="array" ref="DG484">IF(AR484="","",
IF(INDEX(Settings!$H:$H,MATCH(DG$1,Settings!$G:$G,0))=TRUE,
100-100*(AR484-MINIFS(AR:AR,$E:$E,$E484))/(MAXIFS(AR:AR,$E:$E,$E484)-MINIFS(AR:AR,$E:$E,$E484)),
100*(AR484-MINIFS(AR:AR,$E:$E,$E484))/(MAXIFS(AR:AR,$E:$E,$E484)-MINIFS(AR:AR,$E:$E,$E484))))</f>
        <v/>
      </c>
      <c r="DH484" s="232" t="str">
        <f t="array" ref="DH484">IF(AS484="","",
IF(INDEX(Settings!$H:$H,MATCH(DH$1,Settings!$G:$G,0))=TRUE,
100-100*(AS484-MINIFS(AS:AS,$E:$E,$E484))/(MAXIFS(AS:AS,$E:$E,$E484)-MINIFS(AS:AS,$E:$E,$E484)),
100*(AS484-MINIFS(AS:AS,$E:$E,$E484))/(MAXIFS(AS:AS,$E:$E,$E484)-MINIFS(AS:AS,$E:$E,$E484))))</f>
        <v/>
      </c>
      <c r="DI484" s="232" t="str">
        <f t="array" ref="DI484">IF(AT484="","",
IF(INDEX(Settings!$H:$H,MATCH(DI$1,Settings!$G:$G,0))=TRUE,
100-100*(AT484-MINIFS(AT:AT,$E:$E,$E484))/(MAXIFS(AT:AT,$E:$E,$E484)-MINIFS(AT:AT,$E:$E,$E484)),
100*(AT484-MINIFS(AT:AT,$E:$E,$E484))/(MAXIFS(AT:AT,$E:$E,$E484)-MINIFS(AT:AT,$E:$E,$E484))))</f>
        <v/>
      </c>
      <c r="DJ484" s="232" t="str">
        <f t="array" ref="DJ484">IF(AU484="","",
IF(INDEX(Settings!$H:$H,MATCH(DJ$1,Settings!$G:$G,0))=TRUE,
100-100*(AU484-MINIFS(AU:AU,$E:$E,$E484))/(MAXIFS(AU:AU,$E:$E,$E484)-MINIFS(AU:AU,$E:$E,$E484)),
100*(AU484-MINIFS(AU:AU,$E:$E,$E484))/(MAXIFS(AU:AU,$E:$E,$E484)-MINIFS(AU:AU,$E:$E,$E484))))</f>
        <v/>
      </c>
      <c r="DK484" s="232" t="str">
        <f t="array" ref="DK484">IF(AV484="","",
IF(INDEX(Settings!$H:$H,MATCH(DK$1,Settings!$G:$G,0))=TRUE,
100-100*(AV484-MINIFS(AV:AV,$E:$E,$E484))/(MAXIFS(AV:AV,$E:$E,$E484)-MINIFS(AV:AV,$E:$E,$E484)),
100*(AV484-MINIFS(AV:AV,$E:$E,$E484))/(MAXIFS(AV:AV,$E:$E,$E484)-MINIFS(AV:AV,$E:$E,$E484))))</f>
        <v/>
      </c>
      <c r="DL484" s="232" t="str">
        <f t="array" ref="DL484">IF(AW484="","",
IF(INDEX(Settings!$H:$H,MATCH(DL$1,Settings!$G:$G,0))=TRUE,
100-100*(AW484-MINIFS(AW:AW,$E:$E,$E484))/(MAXIFS(AW:AW,$E:$E,$E484)-MINIFS(AW:AW,$E:$E,$E484)),
100*(AW484-MINIFS(AW:AW,$E:$E,$E484))/(MAXIFS(AW:AW,$E:$E,$E484)-MINIFS(AW:AW,$E:$E,$E484))))</f>
        <v/>
      </c>
      <c r="DM484" s="232" t="str">
        <f t="array" ref="DM484">IF(AX484="","",
IF(INDEX(Settings!$H:$H,MATCH(DM$1,Settings!$G:$G,0))=TRUE,
100-100*(AX484-MINIFS(AX:AX,$E:$E,$E484))/(MAXIFS(AX:AX,$E:$E,$E484)-MINIFS(AX:AX,$E:$E,$E484)),
100*(AX484-MINIFS(AX:AX,$E:$E,$E484))/(MAXIFS(AX:AX,$E:$E,$E484)-MINIFS(AX:AX,$E:$E,$E484))))</f>
        <v/>
      </c>
      <c r="DN484" s="232" t="str">
        <f t="array" ref="DN484">IF(AY484="","",
IF(INDEX(Settings!$H:$H,MATCH(DN$1,Settings!$G:$G,0))=TRUE,
100-100*(AY484-MINIFS(AY:AY,$E:$E,$E484))/(MAXIFS(AY:AY,$E:$E,$E484)-MINIFS(AY:AY,$E:$E,$E484)),
100*(AY484-MINIFS(AY:AY,$E:$E,$E484))/(MAXIFS(AY:AY,$E:$E,$E484)-MINIFS(AY:AY,$E:$E,$E484))))</f>
        <v/>
      </c>
      <c r="DO484" s="232" t="str">
        <f t="array" ref="DO484">IF(AZ484="","",
IF(INDEX(Settings!$H:$H,MATCH(DO$1,Settings!$G:$G,0))=TRUE,
100-100*(AZ484-MINIFS(AZ:AZ,$E:$E,$E484))/(MAXIFS(AZ:AZ,$E:$E,$E484)-MINIFS(AZ:AZ,$E:$E,$E484)),
100*(AZ484-MINIFS(AZ:AZ,$E:$E,$E484))/(MAXIFS(AZ:AZ,$E:$E,$E484)-MINIFS(AZ:AZ,$E:$E,$E484))))</f>
        <v/>
      </c>
      <c r="DP484" s="232" t="str">
        <f t="array" ref="DP484">IF(BA484="","",
IF(INDEX(Settings!$H:$H,MATCH(DP$1,Settings!$G:$G,0))=TRUE,
100-100*(BA484-MINIFS(BA:BA,$E:$E,$E484))/(MAXIFS(BA:BA,$E:$E,$E484)-MINIFS(BA:BA,$E:$E,$E484)),
100*(BA484-MINIFS(BA:BA,$E:$E,$E484))/(MAXIFS(BA:BA,$E:$E,$E484)-MINIFS(BA:BA,$E:$E,$E484))))</f>
        <v/>
      </c>
      <c r="DQ484" s="232" t="str">
        <f t="array" ref="DQ484">IF(BB484="","",
IF(INDEX(Settings!$H:$H,MATCH(DQ$1,Settings!$G:$G,0))=TRUE,
100-100*(BB484-MINIFS(BB:BB,$E:$E,$E484))/(MAXIFS(BB:BB,$E:$E,$E484)-MINIFS(BB:BB,$E:$E,$E484)),
100*(BB484-MINIFS(BB:BB,$E:$E,$E484))/(MAXIFS(BB:BB,$E:$E,$E484)-MINIFS(BB:BB,$E:$E,$E484))))</f>
        <v/>
      </c>
      <c r="DR484" s="232" t="str">
        <f t="array" ref="DR484">IF(BC484="","",
IF(INDEX(Settings!$H:$H,MATCH(DR$1,Settings!$G:$G,0))=TRUE,
100-100*(BC484-MINIFS(BC:BC,$E:$E,$E484))/(MAXIFS(BC:BC,$E:$E,$E484)-MINIFS(BC:BC,$E:$E,$E484)),
100*(BC484-MINIFS(BC:BC,$E:$E,$E484))/(MAXIFS(BC:BC,$E:$E,$E484)-MINIFS(BC:BC,$E:$E,$E484))))</f>
        <v/>
      </c>
      <c r="DS484" s="232" t="str">
        <f t="array" ref="DS484">IF(BD484="","",
IF(INDEX(Settings!$H:$H,MATCH(DS$1,Settings!$G:$G,0))=TRUE,
100-100*(BD484-MINIFS(BD:BD,$E:$E,$E484))/(MAXIFS(BD:BD,$E:$E,$E484)-MINIFS(BD:BD,$E:$E,$E484)),
100*(BD484-MINIFS(BD:BD,$E:$E,$E484))/(MAXIFS(BD:BD,$E:$E,$E484)-MINIFS(BD:BD,$E:$E,$E484))))</f>
        <v/>
      </c>
      <c r="DT484" s="232" t="str">
        <f t="array" ref="DT484">IF(BE484="","",
IF(INDEX(Settings!$H:$H,MATCH(DT$1,Settings!$G:$G,0))=TRUE,
100-100*(BE484-MINIFS(BE:BE,$E:$E,$E484))/(MAXIFS(BE:BE,$E:$E,$E484)-MINIFS(BE:BE,$E:$E,$E484)),
100*(BE484-MINIFS(BE:BE,$E:$E,$E484))/(MAXIFS(BE:BE,$E:$E,$E484)-MINIFS(BE:BE,$E:$E,$E484))))</f>
        <v/>
      </c>
      <c r="DU484" s="232" t="str">
        <f t="array" ref="DU484">IF(BF484="","",
IF(INDEX(Settings!$H:$H,MATCH(DU$1,Settings!$G:$G,0))=TRUE,
100-100*(BF484-MINIFS(BF:BF,$E:$E,$E484))/(MAXIFS(BF:BF,$E:$E,$E484)-MINIFS(BF:BF,$E:$E,$E484)),
100*(BF484-MINIFS(BF:BF,$E:$E,$E484))/(MAXIFS(BF:BF,$E:$E,$E484)-MINIFS(BF:BF,$E:$E,$E484))))</f>
        <v/>
      </c>
      <c r="DV484" s="232" t="str">
        <f t="array" ref="DV484">IF(BG484="","",
IF(INDEX(Settings!$H:$H,MATCH(DV$1,Settings!$G:$G,0))=TRUE,
100-100*(BG484-MINIFS(BG:BG,$E:$E,$E484))/(MAXIFS(BG:BG,$E:$E,$E484)-MINIFS(BG:BG,$E:$E,$E484)),
100*(BG484-MINIFS(BG:BG,$E:$E,$E484))/(MAXIFS(BG:BG,$E:$E,$E484)-MINIFS(BG:BG,$E:$E,$E484))))</f>
        <v/>
      </c>
      <c r="DW484" s="232" t="str">
        <f t="array" ref="DW484">IF(BH484="","",
IF(INDEX(Settings!$H:$H,MATCH(DW$1,Settings!$G:$G,0))=TRUE,
100-100*(BH484-MINIFS(BH:BH,$E:$E,$E484))/(MAXIFS(BH:BH,$E:$E,$E484)-MINIFS(BH:BH,$E:$E,$E484)),
100*(BH484-MINIFS(BH:BH,$E:$E,$E484))/(MAXIFS(BH:BH,$E:$E,$E484)-MINIFS(BH:BH,$E:$E,$E484))))</f>
        <v/>
      </c>
      <c r="DX484" s="232" t="str">
        <f t="array" ref="DX484">IF(BI484="","",
IF(INDEX(Settings!$H:$H,MATCH(DX$1,Settings!$G:$G,0))=TRUE,
100-100*(BI484-MINIFS(BI:BI,$E:$E,$E484))/(MAXIFS(BI:BI,$E:$E,$E484)-MINIFS(BI:BI,$E:$E,$E484)),
100*(BI484-MINIFS(BI:BI,$E:$E,$E484))/(MAXIFS(BI:BI,$E:$E,$E484)-MINIFS(BI:BI,$E:$E,$E484))))</f>
        <v/>
      </c>
      <c r="DY484" s="232" t="str">
        <f t="array" ref="DY484">IF(BJ484="","",
IF(INDEX(Settings!$H:$H,MATCH(DY$1,Settings!$G:$G,0))=TRUE,
100-100*(BJ484-MINIFS(BJ:BJ,$E:$E,$E484))/(MAXIFS(BJ:BJ,$E:$E,$E484)-MINIFS(BJ:BJ,$E:$E,$E484)),
100*(BJ484-MINIFS(BJ:BJ,$E:$E,$E484))/(MAXIFS(BJ:BJ,$E:$E,$E484)-MINIFS(BJ:BJ,$E:$E,$E484))))</f>
        <v/>
      </c>
      <c r="DZ484" s="234"/>
      <c r="EA484" s="234"/>
      <c r="EB484" s="234" t="str">
        <f t="shared" si="8"/>
        <v/>
      </c>
      <c r="EC484" s="234" t="str">
        <f t="shared" si="9"/>
        <v/>
      </c>
      <c r="ED484" s="234" t="str">
        <f t="shared" si="10"/>
        <v/>
      </c>
      <c r="EE484" s="234" t="str">
        <f t="shared" si="11"/>
        <v/>
      </c>
      <c r="EF484" s="234" t="str">
        <f t="shared" si="12"/>
        <v/>
      </c>
      <c r="EG484" s="234" t="str">
        <f t="shared" si="13"/>
        <v/>
      </c>
      <c r="EH484" s="234"/>
      <c r="EI484" s="234"/>
      <c r="EJ484" s="234"/>
      <c r="EK484" s="234"/>
      <c r="EL484" s="234"/>
      <c r="EM484" s="234"/>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3" t="str">
        <f t="shared" si="14"/>
        <v/>
      </c>
      <c r="N485" s="49"/>
      <c r="O485" s="49"/>
      <c r="P485" s="49"/>
      <c r="Q485" s="49"/>
      <c r="R485" s="49"/>
      <c r="S485" s="222" t="str">
        <f>IFERROR(VLOOKUP(AF485, 'YOYO IR Scores'!A:C, 3, FALSE), "")
</f>
        <v/>
      </c>
      <c r="T485" s="49"/>
      <c r="U485" s="49"/>
      <c r="V485" s="49"/>
      <c r="W485" s="49"/>
      <c r="X485" s="224" t="str">
        <f t="shared" si="4"/>
        <v/>
      </c>
      <c r="Y485" s="225" t="str">
        <f t="shared" si="5"/>
        <v/>
      </c>
      <c r="Z485" s="225" t="str">
        <f t="shared" si="6"/>
        <v/>
      </c>
      <c r="AA485" s="224" t="str">
        <f t="shared" si="7"/>
        <v/>
      </c>
      <c r="AB485" s="223"/>
      <c r="AC485" s="223"/>
      <c r="AD485" s="223"/>
      <c r="AE485" s="223" t="str">
        <f>IFERROR(VLOOKUP(AF485, 'YOYO IR Scores'!A:C, 2, FALSE), "")</f>
        <v/>
      </c>
      <c r="AF485" s="223"/>
      <c r="AG485" s="223"/>
      <c r="AH485" s="223"/>
      <c r="AI485" s="223"/>
      <c r="AJ485" s="223"/>
      <c r="AK485" s="223"/>
      <c r="AL485" s="223"/>
      <c r="AM485" s="223"/>
      <c r="AN485" s="223"/>
      <c r="AO485" s="223"/>
      <c r="AP485" s="223"/>
      <c r="AQ485" s="223"/>
      <c r="AR485" s="223"/>
      <c r="AS485" s="223"/>
      <c r="AT485" s="223"/>
      <c r="AU485" s="223"/>
      <c r="AV485" s="223"/>
      <c r="AW485" s="223"/>
      <c r="AX485" s="223"/>
      <c r="AY485" s="223"/>
      <c r="AZ485" s="223"/>
      <c r="BA485" s="223"/>
      <c r="BB485" s="223"/>
      <c r="BC485" s="223"/>
      <c r="BD485" s="223"/>
      <c r="BE485" s="223"/>
      <c r="BF485" s="223"/>
      <c r="BG485" s="223"/>
      <c r="BH485" s="223"/>
      <c r="BI485" s="223"/>
      <c r="BJ485" s="223"/>
      <c r="BK485" s="223" t="str">
        <f t="array" ref="BK485">IF(J485="","",
IF(INDEX(Settings!$H:$H,MATCH(BY$1,Settings!$G:$G,0))=TRUE,
100-100*(J485-MIN(J:J))/(MAX(J:J)-MIN(J:J)),
100*(J485-MIN(J:J))/(MAX(J:J)-MIN(J:J))))</f>
        <v/>
      </c>
      <c r="BL485" s="223" t="str">
        <f t="array" ref="BL485">IF(J485="","",
IF(INDEX(Settings!$H:$H,MATCH(BY$1,Settings!$G:$G,0))=TRUE,
100-100*(J485-MINIFS(J:J,$E:$E,$E485))/(MAXIFS(J:J,$E:$E,$E485)-MINIFS(J:J,$E:$E,$E485)),
100*(J485-MINIFS(J:J,$E:$E,$E485))/(MAXIFS(J:J,$E:$E,$E485)-MINIFS(J:J,$E:$E,$E485))))</f>
        <v/>
      </c>
      <c r="BM485" s="223"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4" t="str">
        <f t="array" ref="BQ485">IF(J485="","",
IF(INDEX(Settings!$H:$H,MATCH(BY$1,Settings!$G:$G,0))=TRUE,
-1*(J485-AVERAGE(J:J))/STDEV(J:J),
(J485-AVERAGE(J:J))/STDEV(J:J)))</f>
        <v/>
      </c>
      <c r="BR485" s="224" t="str">
        <f>IFERROR(__xludf.DUMMYFUNCTION("IF(J485="""","""",
IF(INDEX(Settings!$H:$H,MATCH(BY$1,Settings!$G:$G,0))=TRUE,
-1*(J485-AVERAGEIFS(J:J,$E:$E,$E485))/STDEV(FILTER(J:J,$E:$E=$E485)),
(J485-AVERAGEIFS(J:J,$E:$E,$E485))/STDEV(FILTER(J:J,$E:$E=$E485))))"),"")</f>
        <v/>
      </c>
      <c r="BS485" s="224"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3" t="str">
        <f t="array" ref="BY485">IF(J485="","",
IF(INDEX(Settings!$H:$H,MATCH(BY$1,Settings!$G:$G,0))=TRUE,
100-100*(J485-MINIFS(J:J,$E:$E,$E485))/(MAXIFS(J:J,$E:$E,$E485)-MINIFS(J:J,$E:$E,$E485)),
100*(J485-MINIFS(J:J,$E:$E,$E485))/(MAXIFS(J:J,$E:$E,$E485)-MINIFS(J:J,$E:$E,$E485))))</f>
        <v/>
      </c>
      <c r="BZ485" s="223" t="str">
        <f t="array" ref="BZ485">IF(K485="","",
IF(INDEX(Settings!$H:$H,MATCH(BZ$1,Settings!$G:$G,0))=TRUE,
100-100*(K485-MINIFS(K:K,$E:$E,$E485))/(MAXIFS(K:K,$E:$E,$E485)-MINIFS(K:K,$E:$E,$E485)),
100*(K485-MINIFS(K:K,$E:$E,$E485))/(MAXIFS(K:K,$E:$E,$E485)-MINIFS(K:K,$E:$E,$E485))))</f>
        <v/>
      </c>
      <c r="CA485" s="223" t="str">
        <f t="array" ref="CA485">IF(L485="","",
IF(INDEX(Settings!$H:$H,MATCH(CA$1,Settings!$G:$G,0))=TRUE,
100-100*(L485-MINIFS(L:L,$E:$E,$E485))/(MAXIFS(L:L,$E:$E,$E485)-MINIFS(L:L,$E:$E,$E485)),
100*(L485-MINIFS(L:L,$E:$E,$E485))/(MAXIFS(L:L,$E:$E,$E485)-MINIFS(L:L,$E:$E,$E485))))</f>
        <v/>
      </c>
      <c r="CB485" s="223" t="str">
        <f t="array" ref="CB485">IF(M485="","",
IF(INDEX(Settings!$H:$H,MATCH(CB$1,Settings!$G:$G,0))=TRUE,
100-100*(M485-MINIFS(M:M,$E:$E,$E485))/(MAXIFS(M:M,$E:$E,$E485)-MINIFS(M:M,$E:$E,$E485)),
100*(M485-MINIFS(M:M,$E:$E,$E485))/(MAXIFS(M:M,$E:$E,$E485)-MINIFS(M:M,$E:$E,$E485))))</f>
        <v/>
      </c>
      <c r="CC485" s="223" t="str">
        <f t="array" ref="CC485">IF(N485="","",
IF(INDEX(Settings!$H:$H,MATCH(CC$1,Settings!$G:$G,0))=TRUE,
100-100*(N485-MINIFS(N:N,$E:$E,$E485))/(MAXIFS(N:N,$E:$E,$E485)-MINIFS(N:N,$E:$E,$E485)),
100*(N485-MINIFS(N:N,$E:$E,$E485))/(MAXIFS(N:N,$E:$E,$E485)-MINIFS(N:N,$E:$E,$E485))))</f>
        <v/>
      </c>
      <c r="CD485" s="223" t="str">
        <f t="array" ref="CD485">IF(O485="","",
IF(INDEX(Settings!$H:$H,MATCH(CD$1,Settings!$G:$G,0))=TRUE,
100-100*(O485-MINIFS(O:O,$E:$E,$E485))/(MAXIFS(O:O,$E:$E,$E485)-MINIFS(O:O,$E:$E,$E485)),
100*(O485-MINIFS(O:O,$E:$E,$E485))/(MAXIFS(O:O,$E:$E,$E485)-MINIFS(O:O,$E:$E,$E485))))</f>
        <v/>
      </c>
      <c r="CE485" s="223" t="str">
        <f t="array" ref="CE485">IF(P485="","",
IF(INDEX(Settings!$H:$H,MATCH(CE$1,Settings!$G:$G,0))=TRUE,
100-100*(P485-MINIFS(P:P,$E:$E,$E485))/(MAXIFS(P:P,$E:$E,$E485)-MINIFS(P:P,$E:$E,$E485)),
100*(P485-MINIFS(P:P,$E:$E,$E485))/(MAXIFS(P:P,$E:$E,$E485)-MINIFS(P:P,$E:$E,$E485))))</f>
        <v/>
      </c>
      <c r="CF485" s="223" t="str">
        <f t="array" ref="CF485">IF(Q485="","",
IF(INDEX(Settings!$H:$H,MATCH(CF$1,Settings!$G:$G,0))=TRUE,
100-100*(Q485-MINIFS(Q:Q,$E:$E,$E485))/(MAXIFS(Q:Q,$E:$E,$E485)-MINIFS(Q:Q,$E:$E,$E485)),
100*(Q485-MINIFS(Q:Q,$E:$E,$E485))/(MAXIFS(Q:Q,$E:$E,$E485)-MINIFS(Q:Q,$E:$E,$E485))))</f>
        <v/>
      </c>
      <c r="CG485" s="223" t="str">
        <f t="array" ref="CG485">IF(R485="","",
IF(INDEX(Settings!$H:$H,MATCH(CG$1,Settings!$G:$G,0))=TRUE,
100-100*(R485-MINIFS(R:R,$E:$E,$E485))/(MAXIFS(R:R,$E:$E,$E485)-MINIFS(R:R,$E:$E,$E485)),
100*(R485-MINIFS(R:R,$E:$E,$E485))/(MAXIFS(R:R,$E:$E,$E485)-MINIFS(R:R,$E:$E,$E485))))</f>
        <v/>
      </c>
      <c r="CH485" s="223" t="str">
        <f t="array" ref="CH485">IF(S485="","",
IF(INDEX(Settings!$H:$H,MATCH(CH$1,Settings!$G:$G,0))=TRUE,
100-100*(S485-MINIFS(S:S,$E:$E,$E485))/(MAXIFS(S:S,$E:$E,$E485)-MINIFS(S:S,$E:$E,$E485)),
100*(S485-MINIFS(S:S,$E:$E,$E485))/(MAXIFS(S:S,$E:$E,$E485)-MINIFS(S:S,$E:$E,$E485))))</f>
        <v/>
      </c>
      <c r="CI485" s="223" t="str">
        <f t="array" ref="CI485">IF(T485="","",
IF(INDEX(Settings!$H:$H,MATCH(CI$1,Settings!$G:$G,0))=TRUE,
100-100*(T485-MINIFS(T:T,$E:$E,$E485))/(MAXIFS(T:T,$E:$E,$E485)-MINIFS(T:T,$E:$E,$E485)),
100*(T485-MINIFS(T:T,$E:$E,$E485))/(MAXIFS(T:T,$E:$E,$E485)-MINIFS(T:T,$E:$E,$E485))))</f>
        <v/>
      </c>
      <c r="CJ485" s="223" t="str">
        <f t="array" ref="CJ485">IF(U485="","",
IF(INDEX(Settings!$H:$H,MATCH(CJ$1,Settings!$G:$G,0))=TRUE,
100-100*(U485-MINIFS(U:U,$E:$E,$E485))/(MAXIFS(U:U,$E:$E,$E485)-MINIFS(U:U,$E:$E,$E485)),
100*(U485-MINIFS(U:U,$E:$E,$E485))/(MAXIFS(U:U,$E:$E,$E485)-MINIFS(U:U,$E:$E,$E485))))</f>
        <v/>
      </c>
      <c r="CK485" s="223" t="str">
        <f t="array" ref="CK485">IF(V485="","",
IF(INDEX(Settings!$H:$H,MATCH(CK$1,Settings!$G:$G,0))=TRUE,
100-100*(V485-MINIFS(V:V,$E:$E,$E485))/(MAXIFS(V:V,$E:$E,$E485)-MINIFS(V:V,$E:$E,$E485)),
100*(V485-MINIFS(V:V,$E:$E,$E485))/(MAXIFS(V:V,$E:$E,$E485)-MINIFS(V:V,$E:$E,$E485))))</f>
        <v/>
      </c>
      <c r="CL485" s="223" t="str">
        <f t="array" ref="CL485">IF(W485="","",
IF(INDEX(Settings!$H:$H,MATCH(CL$1,Settings!$G:$G,0))=TRUE,
100-100*(W485-MINIFS(W:W,$E:$E,$E485))/(MAXIFS(W:W,$E:$E,$E485)-MINIFS(W:W,$E:$E,$E485)),
100*(W485-MINIFS(W:W,$E:$E,$E485))/(MAXIFS(W:W,$E:$E,$E485)-MINIFS(W:W,$E:$E,$E485))))</f>
        <v/>
      </c>
      <c r="CM485" s="223" t="str">
        <f t="array" ref="CM485">IF(X485="","",
IF(INDEX(Settings!$H:$H,MATCH(CM$1,Settings!$G:$G,0))=TRUE,
100-100*(X485-MINIFS(X:X,$E:$E,$E485))/(MAXIFS(X:X,$E:$E,$E485)-MINIFS(X:X,$E:$E,$E485)),
100*(X485-MINIFS(X:X,$E:$E,$E485))/(MAXIFS(X:X,$E:$E,$E485)-MINIFS(X:X,$E:$E,$E485))))</f>
        <v/>
      </c>
      <c r="CN485" s="223" t="str">
        <f t="array" ref="CN485">IF(Y485="","",
IF(INDEX(Settings!$H:$H,MATCH(CN$1,Settings!$G:$G,0))=TRUE,
100-100*(Y485-MINIFS(Y:Y,$E:$E,$E485))/(MAXIFS(Y:Y,$E:$E,$E485)-MINIFS(Y:Y,$E:$E,$E485)),
100*(Y485-MINIFS(Y:Y,$E:$E,$E485))/(MAXIFS(Y:Y,$E:$E,$E485)-MINIFS(Y:Y,$E:$E,$E485))))</f>
        <v/>
      </c>
      <c r="CO485" s="223" t="str">
        <f t="array" ref="CO485">IF(Z485="","",
IF(INDEX(Settings!$H:$H,MATCH(CO$1,Settings!$G:$G,0))=TRUE,
100-100*(Z485-MINIFS(Z:Z,$E:$E,$E485))/(MAXIFS(Z:Z,$E:$E,$E485)-MINIFS(Z:Z,$E:$E,$E485)),
100*(Z485-MINIFS(Z:Z,$E:$E,$E485))/(MAXIFS(Z:Z,$E:$E,$E485)-MINIFS(Z:Z,$E:$E,$E485))))</f>
        <v/>
      </c>
      <c r="CP485" s="223" t="str">
        <f t="array" ref="CP485">IF(AA485="","",
IF(INDEX(Settings!$H:$H,MATCH(CP$1,Settings!$G:$G,0))=TRUE,
100-100*(AA485-MINIFS(AA:AA,$E:$E,$E485))/(MAXIFS(AA:AA,$E:$E,$E485)-MINIFS(AA:AA,$E:$E,$E485)),
100*(AA485-MINIFS(AA:AA,$E:$E,$E485))/(MAXIFS(AA:AA,$E:$E,$E485)-MINIFS(AA:AA,$E:$E,$E485))))</f>
        <v/>
      </c>
      <c r="CQ485" s="223" t="str">
        <f t="array" ref="CQ485">IF(AB485="","",
IF(INDEX(Settings!$H:$H,MATCH(CQ$1,Settings!$G:$G,0))=TRUE,
100-100*(AB485-MINIFS(AB:AB,$E:$E,$E485))/(MAXIFS(AB:AB,$E:$E,$E485)-MINIFS(AB:AB,$E:$E,$E485)),
100*(AB485-MINIFS(AB:AB,$E:$E,$E485))/(MAXIFS(AB:AB,$E:$E,$E485)-MINIFS(AB:AB,$E:$E,$E485))))</f>
        <v/>
      </c>
      <c r="CR485" s="223" t="str">
        <f t="array" ref="CR485">IF(AC485="","",
IF(INDEX(Settings!$H:$H,MATCH(CR$1,Settings!$G:$G,0))=TRUE,
100-100*(AC485-MINIFS(AC:AC,$E:$E,$E485))/(MAXIFS(AC:AC,$E:$E,$E485)-MINIFS(AC:AC,$E:$E,$E485)),
100*(AC485-MINIFS(AC:AC,$E:$E,$E485))/(MAXIFS(AC:AC,$E:$E,$E485)-MINIFS(AC:AC,$E:$E,$E485))))</f>
        <v/>
      </c>
      <c r="CS485" s="223" t="str">
        <f t="array" ref="CS485">IF(AD485="","",
IF(INDEX(Settings!$H:$H,MATCH(CS$1,Settings!$G:$G,0))=TRUE,
100-100*(AD485-MINIFS(AD:AD,$E:$E,$E485))/(MAXIFS(AD:AD,$E:$E,$E485)-MINIFS(AD:AD,$E:$E,$E485)),
100*(AD485-MINIFS(AD:AD,$E:$E,$E485))/(MAXIFS(AD:AD,$E:$E,$E485)-MINIFS(AD:AD,$E:$E,$E485))))</f>
        <v/>
      </c>
      <c r="CT485" s="223" t="str">
        <f t="array" ref="CT485">IF(AE485="","",
IF(INDEX(Settings!$H:$H,MATCH(CT$1,Settings!$G:$G,0))=TRUE,
100-100*(AE485-MINIFS(AE:AE,$E:$E,$E485))/(MAXIFS(AE:AE,$E:$E,$E485)-MINIFS(AE:AE,$E:$E,$E485)),
100*(AE485-MINIFS(AE:AE,$E:$E,$E485))/(MAXIFS(AE:AE,$E:$E,$E485)-MINIFS(AE:AE,$E:$E,$E485))))</f>
        <v/>
      </c>
      <c r="CU485" s="223" t="str">
        <f t="array" ref="CU485">IF(AF485="","",
IF(INDEX(Settings!$H:$H,MATCH(CU$1,Settings!$G:$G,0))=TRUE,
100-100*(AF485-MINIFS(AF:AF,$E:$E,$E485))/(MAXIFS(AF:AF,$E:$E,$E485)-MINIFS(AF:AF,$E:$E,$E485)),
100*(AF485-MINIFS(AF:AF,$E:$E,$E485))/(MAXIFS(AF:AF,$E:$E,$E485)-MINIFS(AF:AF,$E:$E,$E485))))</f>
        <v/>
      </c>
      <c r="CV485" s="223" t="str">
        <f t="array" ref="CV485">IF(AG485="","",
IF(INDEX(Settings!$H:$H,MATCH(CV$1,Settings!$G:$G,0))=TRUE,
100-100*(AG485-MINIFS(AG:AG,$E:$E,$E485))/(MAXIFS(AG:AG,$E:$E,$E485)-MINIFS(AG:AG,$E:$E,$E485)),
100*(AG485-MINIFS(AG:AG,$E:$E,$E485))/(MAXIFS(AG:AG,$E:$E,$E485)-MINIFS(AG:AG,$E:$E,$E485))))</f>
        <v/>
      </c>
      <c r="CW485" s="223" t="str">
        <f t="array" ref="CW485">IF(AH485="","",
IF(INDEX(Settings!$H:$H,MATCH(CW$1,Settings!$G:$G,0))=TRUE,
100-100*(AH485-MINIFS(AH:AH,$E:$E,$E485))/(MAXIFS(AH:AH,$E:$E,$E485)-MINIFS(AH:AH,$E:$E,$E485)),
100*(AH485-MINIFS(AH:AH,$E:$E,$E485))/(MAXIFS(AH:AH,$E:$E,$E485)-MINIFS(AH:AH,$E:$E,$E485))))</f>
        <v/>
      </c>
      <c r="CX485" s="223" t="str">
        <f t="array" ref="CX485">IF(AI485="","",
IF(INDEX(Settings!$H:$H,MATCH(CX$1,Settings!$G:$G,0))=TRUE,
100-100*(AI485-MINIFS(AI:AI,$E:$E,$E485))/(MAXIFS(AI:AI,$E:$E,$E485)-MINIFS(AI:AI,$E:$E,$E485)),
100*(AI485-MINIFS(AI:AI,$E:$E,$E485))/(MAXIFS(AI:AI,$E:$E,$E485)-MINIFS(AI:AI,$E:$E,$E485))))</f>
        <v/>
      </c>
      <c r="CY485" s="223" t="str">
        <f t="array" ref="CY485">IF(AJ485="","",
IF(INDEX(Settings!$H:$H,MATCH(CY$1,Settings!$G:$G,0))=TRUE,
100-100*(AJ485-MINIFS(AJ:AJ,$E:$E,$E485))/(MAXIFS(AJ:AJ,$E:$E,$E485)-MINIFS(AJ:AJ,$E:$E,$E485)),
100*(AJ485-MINIFS(AJ:AJ,$E:$E,$E485))/(MAXIFS(AJ:AJ,$E:$E,$E485)-MINIFS(AJ:AJ,$E:$E,$E485))))</f>
        <v/>
      </c>
      <c r="CZ485" s="223" t="str">
        <f t="array" ref="CZ485">IF(AK485="","",
IF(INDEX(Settings!$H:$H,MATCH(CZ$1,Settings!$G:$G,0))=TRUE,
100-100*(AK485-MINIFS(AK:AK,$E:$E,$E485))/(MAXIFS(AK:AK,$E:$E,$E485)-MINIFS(AK:AK,$E:$E,$E485)),
100*(AK485-MINIFS(AK:AK,$E:$E,$E485))/(MAXIFS(AK:AK,$E:$E,$E485)-MINIFS(AK:AK,$E:$E,$E485))))</f>
        <v/>
      </c>
      <c r="DA485" s="223" t="str">
        <f t="array" ref="DA485">IF(AL485="","",
IF(INDEX(Settings!$H:$H,MATCH(DA$1,Settings!$G:$G,0))=TRUE,
100-100*(AL485-MINIFS(AL:AL,$E:$E,$E485))/(MAXIFS(AL:AL,$E:$E,$E485)-MINIFS(AL:AL,$E:$E,$E485)),
100*(AL485-MINIFS(AL:AL,$E:$E,$E485))/(MAXIFS(AL:AL,$E:$E,$E485)-MINIFS(AL:AL,$E:$E,$E485))))</f>
        <v/>
      </c>
      <c r="DB485" s="223" t="str">
        <f t="array" ref="DB485">IF(AM485="","",
IF(INDEX(Settings!$H:$H,MATCH(DB$1,Settings!$G:$G,0))=TRUE,
100-100*(AM485-MINIFS(AM:AM,$E:$E,$E485))/(MAXIFS(AM:AM,$E:$E,$E485)-MINIFS(AM:AM,$E:$E,$E485)),
100*(AM485-MINIFS(AM:AM,$E:$E,$E485))/(MAXIFS(AM:AM,$E:$E,$E485)-MINIFS(AM:AM,$E:$E,$E485))))</f>
        <v/>
      </c>
      <c r="DC485" s="223" t="str">
        <f t="array" ref="DC485">IF(AN485="","",
IF(INDEX(Settings!$H:$H,MATCH(DC$1,Settings!$G:$G,0))=TRUE,
100-100*(AN485-MINIFS(AN:AN,$E:$E,$E485))/(MAXIFS(AN:AN,$E:$E,$E485)-MINIFS(AN:AN,$E:$E,$E485)),
100*(AN485-MINIFS(AN:AN,$E:$E,$E485))/(MAXIFS(AN:AN,$E:$E,$E485)-MINIFS(AN:AN,$E:$E,$E485))))</f>
        <v/>
      </c>
      <c r="DD485" s="223" t="str">
        <f t="array" ref="DD485">IF(AO485="","",
IF(INDEX(Settings!$H:$H,MATCH(DD$1,Settings!$G:$G,0))=TRUE,
100-100*(AO485-MINIFS(AO:AO,$E:$E,$E485))/(MAXIFS(AO:AO,$E:$E,$E485)-MINIFS(AO:AO,$E:$E,$E485)),
100*(AO485-MINIFS(AO:AO,$E:$E,$E485))/(MAXIFS(AO:AO,$E:$E,$E485)-MINIFS(AO:AO,$E:$E,$E485))))</f>
        <v/>
      </c>
      <c r="DE485" s="223" t="str">
        <f t="array" ref="DE485">IF(AP485="","",
IF(INDEX(Settings!$H:$H,MATCH(DE$1,Settings!$G:$G,0))=TRUE,
100-100*(AP485-MINIFS(AP:AP,$E:$E,$E485))/(MAXIFS(AP:AP,$E:$E,$E485)-MINIFS(AP:AP,$E:$E,$E485)),
100*(AP485-MINIFS(AP:AP,$E:$E,$E485))/(MAXIFS(AP:AP,$E:$E,$E485)-MINIFS(AP:AP,$E:$E,$E485))))</f>
        <v/>
      </c>
      <c r="DF485" s="223" t="str">
        <f t="array" ref="DF485">IF(AQ485="","",
IF(INDEX(Settings!$H:$H,MATCH(DF$1,Settings!$G:$G,0))=TRUE,
100-100*(AQ485-MINIFS(AQ:AQ,$E:$E,$E485))/(MAXIFS(AQ:AQ,$E:$E,$E485)-MINIFS(AQ:AQ,$E:$E,$E485)),
100*(AQ485-MINIFS(AQ:AQ,$E:$E,$E485))/(MAXIFS(AQ:AQ,$E:$E,$E485)-MINIFS(AQ:AQ,$E:$E,$E485))))</f>
        <v/>
      </c>
      <c r="DG485" s="223" t="str">
        <f t="array" ref="DG485">IF(AR485="","",
IF(INDEX(Settings!$H:$H,MATCH(DG$1,Settings!$G:$G,0))=TRUE,
100-100*(AR485-MINIFS(AR:AR,$E:$E,$E485))/(MAXIFS(AR:AR,$E:$E,$E485)-MINIFS(AR:AR,$E:$E,$E485)),
100*(AR485-MINIFS(AR:AR,$E:$E,$E485))/(MAXIFS(AR:AR,$E:$E,$E485)-MINIFS(AR:AR,$E:$E,$E485))))</f>
        <v/>
      </c>
      <c r="DH485" s="223" t="str">
        <f t="array" ref="DH485">IF(AS485="","",
IF(INDEX(Settings!$H:$H,MATCH(DH$1,Settings!$G:$G,0))=TRUE,
100-100*(AS485-MINIFS(AS:AS,$E:$E,$E485))/(MAXIFS(AS:AS,$E:$E,$E485)-MINIFS(AS:AS,$E:$E,$E485)),
100*(AS485-MINIFS(AS:AS,$E:$E,$E485))/(MAXIFS(AS:AS,$E:$E,$E485)-MINIFS(AS:AS,$E:$E,$E485))))</f>
        <v/>
      </c>
      <c r="DI485" s="223" t="str">
        <f t="array" ref="DI485">IF(AT485="","",
IF(INDEX(Settings!$H:$H,MATCH(DI$1,Settings!$G:$G,0))=TRUE,
100-100*(AT485-MINIFS(AT:AT,$E:$E,$E485))/(MAXIFS(AT:AT,$E:$E,$E485)-MINIFS(AT:AT,$E:$E,$E485)),
100*(AT485-MINIFS(AT:AT,$E:$E,$E485))/(MAXIFS(AT:AT,$E:$E,$E485)-MINIFS(AT:AT,$E:$E,$E485))))</f>
        <v/>
      </c>
      <c r="DJ485" s="223" t="str">
        <f t="array" ref="DJ485">IF(AU485="","",
IF(INDEX(Settings!$H:$H,MATCH(DJ$1,Settings!$G:$G,0))=TRUE,
100-100*(AU485-MINIFS(AU:AU,$E:$E,$E485))/(MAXIFS(AU:AU,$E:$E,$E485)-MINIFS(AU:AU,$E:$E,$E485)),
100*(AU485-MINIFS(AU:AU,$E:$E,$E485))/(MAXIFS(AU:AU,$E:$E,$E485)-MINIFS(AU:AU,$E:$E,$E485))))</f>
        <v/>
      </c>
      <c r="DK485" s="223" t="str">
        <f t="array" ref="DK485">IF(AV485="","",
IF(INDEX(Settings!$H:$H,MATCH(DK$1,Settings!$G:$G,0))=TRUE,
100-100*(AV485-MINIFS(AV:AV,$E:$E,$E485))/(MAXIFS(AV:AV,$E:$E,$E485)-MINIFS(AV:AV,$E:$E,$E485)),
100*(AV485-MINIFS(AV:AV,$E:$E,$E485))/(MAXIFS(AV:AV,$E:$E,$E485)-MINIFS(AV:AV,$E:$E,$E485))))</f>
        <v/>
      </c>
      <c r="DL485" s="223" t="str">
        <f t="array" ref="DL485">IF(AW485="","",
IF(INDEX(Settings!$H:$H,MATCH(DL$1,Settings!$G:$G,0))=TRUE,
100-100*(AW485-MINIFS(AW:AW,$E:$E,$E485))/(MAXIFS(AW:AW,$E:$E,$E485)-MINIFS(AW:AW,$E:$E,$E485)),
100*(AW485-MINIFS(AW:AW,$E:$E,$E485))/(MAXIFS(AW:AW,$E:$E,$E485)-MINIFS(AW:AW,$E:$E,$E485))))</f>
        <v/>
      </c>
      <c r="DM485" s="223" t="str">
        <f t="array" ref="DM485">IF(AX485="","",
IF(INDEX(Settings!$H:$H,MATCH(DM$1,Settings!$G:$G,0))=TRUE,
100-100*(AX485-MINIFS(AX:AX,$E:$E,$E485))/(MAXIFS(AX:AX,$E:$E,$E485)-MINIFS(AX:AX,$E:$E,$E485)),
100*(AX485-MINIFS(AX:AX,$E:$E,$E485))/(MAXIFS(AX:AX,$E:$E,$E485)-MINIFS(AX:AX,$E:$E,$E485))))</f>
        <v/>
      </c>
      <c r="DN485" s="223" t="str">
        <f t="array" ref="DN485">IF(AY485="","",
IF(INDEX(Settings!$H:$H,MATCH(DN$1,Settings!$G:$G,0))=TRUE,
100-100*(AY485-MINIFS(AY:AY,$E:$E,$E485))/(MAXIFS(AY:AY,$E:$E,$E485)-MINIFS(AY:AY,$E:$E,$E485)),
100*(AY485-MINIFS(AY:AY,$E:$E,$E485))/(MAXIFS(AY:AY,$E:$E,$E485)-MINIFS(AY:AY,$E:$E,$E485))))</f>
        <v/>
      </c>
      <c r="DO485" s="223" t="str">
        <f t="array" ref="DO485">IF(AZ485="","",
IF(INDEX(Settings!$H:$H,MATCH(DO$1,Settings!$G:$G,0))=TRUE,
100-100*(AZ485-MINIFS(AZ:AZ,$E:$E,$E485))/(MAXIFS(AZ:AZ,$E:$E,$E485)-MINIFS(AZ:AZ,$E:$E,$E485)),
100*(AZ485-MINIFS(AZ:AZ,$E:$E,$E485))/(MAXIFS(AZ:AZ,$E:$E,$E485)-MINIFS(AZ:AZ,$E:$E,$E485))))</f>
        <v/>
      </c>
      <c r="DP485" s="223" t="str">
        <f t="array" ref="DP485">IF(BA485="","",
IF(INDEX(Settings!$H:$H,MATCH(DP$1,Settings!$G:$G,0))=TRUE,
100-100*(BA485-MINIFS(BA:BA,$E:$E,$E485))/(MAXIFS(BA:BA,$E:$E,$E485)-MINIFS(BA:BA,$E:$E,$E485)),
100*(BA485-MINIFS(BA:BA,$E:$E,$E485))/(MAXIFS(BA:BA,$E:$E,$E485)-MINIFS(BA:BA,$E:$E,$E485))))</f>
        <v/>
      </c>
      <c r="DQ485" s="223" t="str">
        <f t="array" ref="DQ485">IF(BB485="","",
IF(INDEX(Settings!$H:$H,MATCH(DQ$1,Settings!$G:$G,0))=TRUE,
100-100*(BB485-MINIFS(BB:BB,$E:$E,$E485))/(MAXIFS(BB:BB,$E:$E,$E485)-MINIFS(BB:BB,$E:$E,$E485)),
100*(BB485-MINIFS(BB:BB,$E:$E,$E485))/(MAXIFS(BB:BB,$E:$E,$E485)-MINIFS(BB:BB,$E:$E,$E485))))</f>
        <v/>
      </c>
      <c r="DR485" s="223" t="str">
        <f t="array" ref="DR485">IF(BC485="","",
IF(INDEX(Settings!$H:$H,MATCH(DR$1,Settings!$G:$G,0))=TRUE,
100-100*(BC485-MINIFS(BC:BC,$E:$E,$E485))/(MAXIFS(BC:BC,$E:$E,$E485)-MINIFS(BC:BC,$E:$E,$E485)),
100*(BC485-MINIFS(BC:BC,$E:$E,$E485))/(MAXIFS(BC:BC,$E:$E,$E485)-MINIFS(BC:BC,$E:$E,$E485))))</f>
        <v/>
      </c>
      <c r="DS485" s="223" t="str">
        <f t="array" ref="DS485">IF(BD485="","",
IF(INDEX(Settings!$H:$H,MATCH(DS$1,Settings!$G:$G,0))=TRUE,
100-100*(BD485-MINIFS(BD:BD,$E:$E,$E485))/(MAXIFS(BD:BD,$E:$E,$E485)-MINIFS(BD:BD,$E:$E,$E485)),
100*(BD485-MINIFS(BD:BD,$E:$E,$E485))/(MAXIFS(BD:BD,$E:$E,$E485)-MINIFS(BD:BD,$E:$E,$E485))))</f>
        <v/>
      </c>
      <c r="DT485" s="223" t="str">
        <f t="array" ref="DT485">IF(BE485="","",
IF(INDEX(Settings!$H:$H,MATCH(DT$1,Settings!$G:$G,0))=TRUE,
100-100*(BE485-MINIFS(BE:BE,$E:$E,$E485))/(MAXIFS(BE:BE,$E:$E,$E485)-MINIFS(BE:BE,$E:$E,$E485)),
100*(BE485-MINIFS(BE:BE,$E:$E,$E485))/(MAXIFS(BE:BE,$E:$E,$E485)-MINIFS(BE:BE,$E:$E,$E485))))</f>
        <v/>
      </c>
      <c r="DU485" s="223" t="str">
        <f t="array" ref="DU485">IF(BF485="","",
IF(INDEX(Settings!$H:$H,MATCH(DU$1,Settings!$G:$G,0))=TRUE,
100-100*(BF485-MINIFS(BF:BF,$E:$E,$E485))/(MAXIFS(BF:BF,$E:$E,$E485)-MINIFS(BF:BF,$E:$E,$E485)),
100*(BF485-MINIFS(BF:BF,$E:$E,$E485))/(MAXIFS(BF:BF,$E:$E,$E485)-MINIFS(BF:BF,$E:$E,$E485))))</f>
        <v/>
      </c>
      <c r="DV485" s="223" t="str">
        <f t="array" ref="DV485">IF(BG485="","",
IF(INDEX(Settings!$H:$H,MATCH(DV$1,Settings!$G:$G,0))=TRUE,
100-100*(BG485-MINIFS(BG:BG,$E:$E,$E485))/(MAXIFS(BG:BG,$E:$E,$E485)-MINIFS(BG:BG,$E:$E,$E485)),
100*(BG485-MINIFS(BG:BG,$E:$E,$E485))/(MAXIFS(BG:BG,$E:$E,$E485)-MINIFS(BG:BG,$E:$E,$E485))))</f>
        <v/>
      </c>
      <c r="DW485" s="223" t="str">
        <f t="array" ref="DW485">IF(BH485="","",
IF(INDEX(Settings!$H:$H,MATCH(DW$1,Settings!$G:$G,0))=TRUE,
100-100*(BH485-MINIFS(BH:BH,$E:$E,$E485))/(MAXIFS(BH:BH,$E:$E,$E485)-MINIFS(BH:BH,$E:$E,$E485)),
100*(BH485-MINIFS(BH:BH,$E:$E,$E485))/(MAXIFS(BH:BH,$E:$E,$E485)-MINIFS(BH:BH,$E:$E,$E485))))</f>
        <v/>
      </c>
      <c r="DX485" s="223" t="str">
        <f t="array" ref="DX485">IF(BI485="","",
IF(INDEX(Settings!$H:$H,MATCH(DX$1,Settings!$G:$G,0))=TRUE,
100-100*(BI485-MINIFS(BI:BI,$E:$E,$E485))/(MAXIFS(BI:BI,$E:$E,$E485)-MINIFS(BI:BI,$E:$E,$E485)),
100*(BI485-MINIFS(BI:BI,$E:$E,$E485))/(MAXIFS(BI:BI,$E:$E,$E485)-MINIFS(BI:BI,$E:$E,$E485))))</f>
        <v/>
      </c>
      <c r="DY485" s="223" t="str">
        <f t="array" ref="DY485">IF(BJ485="","",
IF(INDEX(Settings!$H:$H,MATCH(DY$1,Settings!$G:$G,0))=TRUE,
100-100*(BJ485-MINIFS(BJ:BJ,$E:$E,$E485))/(MAXIFS(BJ:BJ,$E:$E,$E485)-MINIFS(BJ:BJ,$E:$E,$E485)),
100*(BJ485-MINIFS(BJ:BJ,$E:$E,$E485))/(MAXIFS(BJ:BJ,$E:$E,$E485)-MINIFS(BJ:BJ,$E:$E,$E485))))</f>
        <v/>
      </c>
      <c r="DZ485" s="225"/>
      <c r="EA485" s="225"/>
      <c r="EB485" s="225" t="str">
        <f t="shared" si="8"/>
        <v/>
      </c>
      <c r="EC485" s="225" t="str">
        <f t="shared" si="9"/>
        <v/>
      </c>
      <c r="ED485" s="225" t="str">
        <f t="shared" si="10"/>
        <v/>
      </c>
      <c r="EE485" s="225" t="str">
        <f t="shared" si="11"/>
        <v/>
      </c>
      <c r="EF485" s="225" t="str">
        <f t="shared" si="12"/>
        <v/>
      </c>
      <c r="EG485" s="225" t="str">
        <f t="shared" si="13"/>
        <v/>
      </c>
      <c r="EH485" s="225"/>
      <c r="EI485" s="225"/>
      <c r="EJ485" s="225"/>
      <c r="EK485" s="225"/>
      <c r="EL485" s="225"/>
      <c r="EM485" s="225"/>
    </row>
    <row r="486">
      <c r="A486" s="231"/>
      <c r="B486" s="231"/>
      <c r="C486" s="231"/>
      <c r="D486" s="231" t="str">
        <f t="array" ref="D486">IFERROR(INDEX(Profiles!$B:$B,MATCH($A486,Profiles!$A:$A,0)),"")</f>
        <v/>
      </c>
      <c r="E486" s="231"/>
      <c r="F486" s="231"/>
      <c r="G486" s="231"/>
      <c r="H486" s="231"/>
      <c r="I486" s="231" t="str">
        <f>IF(A486="","",IF(Settings!$N$3="DATE",F486&amp;": "&amp;TEXT(B486,"M/DD/YY"),F486&amp;": "&amp;H486))</f>
        <v/>
      </c>
      <c r="J486" s="231"/>
      <c r="K486" s="231"/>
      <c r="L486" s="231"/>
      <c r="M486" s="232" t="str">
        <f t="shared" si="14"/>
        <v/>
      </c>
      <c r="N486" s="231"/>
      <c r="O486" s="231"/>
      <c r="P486" s="231"/>
      <c r="Q486" s="231"/>
      <c r="R486" s="231"/>
      <c r="S486" s="230" t="str">
        <f>IFERROR(VLOOKUP(AF486, 'YOYO IR Scores'!A:C, 3, FALSE), "")
</f>
        <v/>
      </c>
      <c r="T486" s="231"/>
      <c r="U486" s="231"/>
      <c r="V486" s="231"/>
      <c r="W486" s="231"/>
      <c r="X486" s="233" t="str">
        <f t="shared" si="4"/>
        <v/>
      </c>
      <c r="Y486" s="234" t="str">
        <f t="shared" si="5"/>
        <v/>
      </c>
      <c r="Z486" s="234" t="str">
        <f t="shared" si="6"/>
        <v/>
      </c>
      <c r="AA486" s="233" t="str">
        <f t="shared" si="7"/>
        <v/>
      </c>
      <c r="AB486" s="232"/>
      <c r="AC486" s="232"/>
      <c r="AD486" s="232"/>
      <c r="AE486" s="232" t="str">
        <f>IFERROR(VLOOKUP(AF486, 'YOYO IR Scores'!A:C, 2, FALSE), "")</f>
        <v/>
      </c>
      <c r="AF486" s="232"/>
      <c r="AG486" s="232"/>
      <c r="AH486" s="232"/>
      <c r="AI486" s="232"/>
      <c r="AJ486" s="232"/>
      <c r="AK486" s="232"/>
      <c r="AL486" s="232"/>
      <c r="AM486" s="232"/>
      <c r="AN486" s="232"/>
      <c r="AO486" s="232"/>
      <c r="AP486" s="232"/>
      <c r="AQ486" s="232"/>
      <c r="AR486" s="232"/>
      <c r="AS486" s="232"/>
      <c r="AT486" s="232"/>
      <c r="AU486" s="232"/>
      <c r="AV486" s="232"/>
      <c r="AW486" s="232"/>
      <c r="AX486" s="232"/>
      <c r="AY486" s="232"/>
      <c r="AZ486" s="232"/>
      <c r="BA486" s="232"/>
      <c r="BB486" s="232"/>
      <c r="BC486" s="232"/>
      <c r="BD486" s="232"/>
      <c r="BE486" s="232"/>
      <c r="BF486" s="232"/>
      <c r="BG486" s="232"/>
      <c r="BH486" s="232"/>
      <c r="BI486" s="232"/>
      <c r="BJ486" s="232"/>
      <c r="BK486" s="232" t="str">
        <f t="array" ref="BK486">IF(J486="","",
IF(INDEX(Settings!$H:$H,MATCH(BY$1,Settings!$G:$G,0))=TRUE,
100-100*(J486-MIN(J:J))/(MAX(J:J)-MIN(J:J)),
100*(J486-MIN(J:J))/(MAX(J:J)-MIN(J:J))))</f>
        <v/>
      </c>
      <c r="BL486" s="232" t="str">
        <f t="array" ref="BL486">IF(J486="","",
IF(INDEX(Settings!$H:$H,MATCH(BY$1,Settings!$G:$G,0))=TRUE,
100-100*(J486-MINIFS(J:J,$E:$E,$E486))/(MAXIFS(J:J,$E:$E,$E486)-MINIFS(J:J,$E:$E,$E486)),
100*(J486-MINIFS(J:J,$E:$E,$E486))/(MAXIFS(J:J,$E:$E,$E486)-MINIFS(J:J,$E:$E,$E486))))</f>
        <v/>
      </c>
      <c r="BM486" s="232" t="str">
        <f t="array" ref="BM486">IF(J486="","",
IF(INDEX(Settings!$H:$H,MATCH(BY$1,Settings!$G:$G,0))=TRUE,
100-100*(J486-MINIFS(J:J,$E:$E,$E486,$I:$I,$I486))/(MAXIFS(J:J,$E:$E,$E486,$I:$I,$I486)-MINIFS(J:J,$E:$E,$E486,$I:$I,$I486)),
100*(J486-MINIFS(J:J,$E:$E,$E486,$I:$I,$I486))/(MAXIFS(J:J,$E:$E,$E486,$I:$I,$I486)-MINIFS(J:J,$E:$E,$E486,$I:$I,$I486))))</f>
        <v/>
      </c>
      <c r="BN486" s="231" t="str">
        <f t="array" ref="BN486">IF(J486="","",
IF(INDEX(Settings!$H:$H,MATCH(BY$1,Settings!$G:$G,0))=TRUE,
100-100*PERCENTRANK(J:J,J486),
100*PERCENTRANK(J:J,J486)))</f>
        <v/>
      </c>
      <c r="BO486" s="231" t="str">
        <f>IFERROR(__xludf.DUMMYFUNCTION("IF(J486="""","""",
IF(INDEX(Settings!$H:$H,MATCH(BY$1,Settings!$G:$G,0))=TRUE,
100-100*PERCENTRANK(FILTER(J:J,$E:$E=$E486),J486),
100*PERCENTRANK(FILTER(J:J,$E:$E=$E486),J486)))"),"")</f>
        <v/>
      </c>
      <c r="BP486" s="231" t="str">
        <f>IFERROR(__xludf.DUMMYFUNCTION("IF(J486="""","""",
IF(INDEX(Settings!$H:$H,MATCH(BY$1,Settings!$G:$G,0))=TRUE,
100-100*PERCENTRANK(FILTER(J:J,$E:$E=$E486,$I:$I=$I486),J486),
100*PERCENTRANK(FILTER(J:J,$E:$E=$E486,$I:$I=$I486),J486)))"),"")</f>
        <v/>
      </c>
      <c r="BQ486" s="233" t="str">
        <f t="array" ref="BQ486">IF(J486="","",
IF(INDEX(Settings!$H:$H,MATCH(BY$1,Settings!$G:$G,0))=TRUE,
-1*(J486-AVERAGE(J:J))/STDEV(J:J),
(J486-AVERAGE(J:J))/STDEV(J:J)))</f>
        <v/>
      </c>
      <c r="BR486" s="233" t="str">
        <f>IFERROR(__xludf.DUMMYFUNCTION("IF(J486="""","""",
IF(INDEX(Settings!$H:$H,MATCH(BY$1,Settings!$G:$G,0))=TRUE,
-1*(J486-AVERAGEIFS(J:J,$E:$E,$E486))/STDEV(FILTER(J:J,$E:$E=$E486)),
(J486-AVERAGEIFS(J:J,$E:$E,$E486))/STDEV(FILTER(J:J,$E:$E=$E486))))"),"")</f>
        <v/>
      </c>
      <c r="BS486" s="233"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1"/>
      <c r="BX486" s="231"/>
      <c r="BY486" s="232" t="str">
        <f t="array" ref="BY486">IF(J486="","",
IF(INDEX(Settings!$H:$H,MATCH(BY$1,Settings!$G:$G,0))=TRUE,
100-100*(J486-MINIFS(J:J,$E:$E,$E486))/(MAXIFS(J:J,$E:$E,$E486)-MINIFS(J:J,$E:$E,$E486)),
100*(J486-MINIFS(J:J,$E:$E,$E486))/(MAXIFS(J:J,$E:$E,$E486)-MINIFS(J:J,$E:$E,$E486))))</f>
        <v/>
      </c>
      <c r="BZ486" s="232" t="str">
        <f t="array" ref="BZ486">IF(K486="","",
IF(INDEX(Settings!$H:$H,MATCH(BZ$1,Settings!$G:$G,0))=TRUE,
100-100*(K486-MINIFS(K:K,$E:$E,$E486))/(MAXIFS(K:K,$E:$E,$E486)-MINIFS(K:K,$E:$E,$E486)),
100*(K486-MINIFS(K:K,$E:$E,$E486))/(MAXIFS(K:K,$E:$E,$E486)-MINIFS(K:K,$E:$E,$E486))))</f>
        <v/>
      </c>
      <c r="CA486" s="232" t="str">
        <f t="array" ref="CA486">IF(L486="","",
IF(INDEX(Settings!$H:$H,MATCH(CA$1,Settings!$G:$G,0))=TRUE,
100-100*(L486-MINIFS(L:L,$E:$E,$E486))/(MAXIFS(L:L,$E:$E,$E486)-MINIFS(L:L,$E:$E,$E486)),
100*(L486-MINIFS(L:L,$E:$E,$E486))/(MAXIFS(L:L,$E:$E,$E486)-MINIFS(L:L,$E:$E,$E486))))</f>
        <v/>
      </c>
      <c r="CB486" s="232" t="str">
        <f t="array" ref="CB486">IF(M486="","",
IF(INDEX(Settings!$H:$H,MATCH(CB$1,Settings!$G:$G,0))=TRUE,
100-100*(M486-MINIFS(M:M,$E:$E,$E486))/(MAXIFS(M:M,$E:$E,$E486)-MINIFS(M:M,$E:$E,$E486)),
100*(M486-MINIFS(M:M,$E:$E,$E486))/(MAXIFS(M:M,$E:$E,$E486)-MINIFS(M:M,$E:$E,$E486))))</f>
        <v/>
      </c>
      <c r="CC486" s="232" t="str">
        <f t="array" ref="CC486">IF(N486="","",
IF(INDEX(Settings!$H:$H,MATCH(CC$1,Settings!$G:$G,0))=TRUE,
100-100*(N486-MINIFS(N:N,$E:$E,$E486))/(MAXIFS(N:N,$E:$E,$E486)-MINIFS(N:N,$E:$E,$E486)),
100*(N486-MINIFS(N:N,$E:$E,$E486))/(MAXIFS(N:N,$E:$E,$E486)-MINIFS(N:N,$E:$E,$E486))))</f>
        <v/>
      </c>
      <c r="CD486" s="232" t="str">
        <f t="array" ref="CD486">IF(O486="","",
IF(INDEX(Settings!$H:$H,MATCH(CD$1,Settings!$G:$G,0))=TRUE,
100-100*(O486-MINIFS(O:O,$E:$E,$E486))/(MAXIFS(O:O,$E:$E,$E486)-MINIFS(O:O,$E:$E,$E486)),
100*(O486-MINIFS(O:O,$E:$E,$E486))/(MAXIFS(O:O,$E:$E,$E486)-MINIFS(O:O,$E:$E,$E486))))</f>
        <v/>
      </c>
      <c r="CE486" s="232" t="str">
        <f t="array" ref="CE486">IF(P486="","",
IF(INDEX(Settings!$H:$H,MATCH(CE$1,Settings!$G:$G,0))=TRUE,
100-100*(P486-MINIFS(P:P,$E:$E,$E486))/(MAXIFS(P:P,$E:$E,$E486)-MINIFS(P:P,$E:$E,$E486)),
100*(P486-MINIFS(P:P,$E:$E,$E486))/(MAXIFS(P:P,$E:$E,$E486)-MINIFS(P:P,$E:$E,$E486))))</f>
        <v/>
      </c>
      <c r="CF486" s="232" t="str">
        <f t="array" ref="CF486">IF(Q486="","",
IF(INDEX(Settings!$H:$H,MATCH(CF$1,Settings!$G:$G,0))=TRUE,
100-100*(Q486-MINIFS(Q:Q,$E:$E,$E486))/(MAXIFS(Q:Q,$E:$E,$E486)-MINIFS(Q:Q,$E:$E,$E486)),
100*(Q486-MINIFS(Q:Q,$E:$E,$E486))/(MAXIFS(Q:Q,$E:$E,$E486)-MINIFS(Q:Q,$E:$E,$E486))))</f>
        <v/>
      </c>
      <c r="CG486" s="232" t="str">
        <f t="array" ref="CG486">IF(R486="","",
IF(INDEX(Settings!$H:$H,MATCH(CG$1,Settings!$G:$G,0))=TRUE,
100-100*(R486-MINIFS(R:R,$E:$E,$E486))/(MAXIFS(R:R,$E:$E,$E486)-MINIFS(R:R,$E:$E,$E486)),
100*(R486-MINIFS(R:R,$E:$E,$E486))/(MAXIFS(R:R,$E:$E,$E486)-MINIFS(R:R,$E:$E,$E486))))</f>
        <v/>
      </c>
      <c r="CH486" s="232" t="str">
        <f t="array" ref="CH486">IF(S486="","",
IF(INDEX(Settings!$H:$H,MATCH(CH$1,Settings!$G:$G,0))=TRUE,
100-100*(S486-MINIFS(S:S,$E:$E,$E486))/(MAXIFS(S:S,$E:$E,$E486)-MINIFS(S:S,$E:$E,$E486)),
100*(S486-MINIFS(S:S,$E:$E,$E486))/(MAXIFS(S:S,$E:$E,$E486)-MINIFS(S:S,$E:$E,$E486))))</f>
        <v/>
      </c>
      <c r="CI486" s="232" t="str">
        <f t="array" ref="CI486">IF(T486="","",
IF(INDEX(Settings!$H:$H,MATCH(CI$1,Settings!$G:$G,0))=TRUE,
100-100*(T486-MINIFS(T:T,$E:$E,$E486))/(MAXIFS(T:T,$E:$E,$E486)-MINIFS(T:T,$E:$E,$E486)),
100*(T486-MINIFS(T:T,$E:$E,$E486))/(MAXIFS(T:T,$E:$E,$E486)-MINIFS(T:T,$E:$E,$E486))))</f>
        <v/>
      </c>
      <c r="CJ486" s="232" t="str">
        <f t="array" ref="CJ486">IF(U486="","",
IF(INDEX(Settings!$H:$H,MATCH(CJ$1,Settings!$G:$G,0))=TRUE,
100-100*(U486-MINIFS(U:U,$E:$E,$E486))/(MAXIFS(U:U,$E:$E,$E486)-MINIFS(U:U,$E:$E,$E486)),
100*(U486-MINIFS(U:U,$E:$E,$E486))/(MAXIFS(U:U,$E:$E,$E486)-MINIFS(U:U,$E:$E,$E486))))</f>
        <v/>
      </c>
      <c r="CK486" s="232" t="str">
        <f t="array" ref="CK486">IF(V486="","",
IF(INDEX(Settings!$H:$H,MATCH(CK$1,Settings!$G:$G,0))=TRUE,
100-100*(V486-MINIFS(V:V,$E:$E,$E486))/(MAXIFS(V:V,$E:$E,$E486)-MINIFS(V:V,$E:$E,$E486)),
100*(V486-MINIFS(V:V,$E:$E,$E486))/(MAXIFS(V:V,$E:$E,$E486)-MINIFS(V:V,$E:$E,$E486))))</f>
        <v/>
      </c>
      <c r="CL486" s="232" t="str">
        <f t="array" ref="CL486">IF(W486="","",
IF(INDEX(Settings!$H:$H,MATCH(CL$1,Settings!$G:$G,0))=TRUE,
100-100*(W486-MINIFS(W:W,$E:$E,$E486))/(MAXIFS(W:W,$E:$E,$E486)-MINIFS(W:W,$E:$E,$E486)),
100*(W486-MINIFS(W:W,$E:$E,$E486))/(MAXIFS(W:W,$E:$E,$E486)-MINIFS(W:W,$E:$E,$E486))))</f>
        <v/>
      </c>
      <c r="CM486" s="232" t="str">
        <f t="array" ref="CM486">IF(X486="","",
IF(INDEX(Settings!$H:$H,MATCH(CM$1,Settings!$G:$G,0))=TRUE,
100-100*(X486-MINIFS(X:X,$E:$E,$E486))/(MAXIFS(X:X,$E:$E,$E486)-MINIFS(X:X,$E:$E,$E486)),
100*(X486-MINIFS(X:X,$E:$E,$E486))/(MAXIFS(X:X,$E:$E,$E486)-MINIFS(X:X,$E:$E,$E486))))</f>
        <v/>
      </c>
      <c r="CN486" s="232" t="str">
        <f t="array" ref="CN486">IF(Y486="","",
IF(INDEX(Settings!$H:$H,MATCH(CN$1,Settings!$G:$G,0))=TRUE,
100-100*(Y486-MINIFS(Y:Y,$E:$E,$E486))/(MAXIFS(Y:Y,$E:$E,$E486)-MINIFS(Y:Y,$E:$E,$E486)),
100*(Y486-MINIFS(Y:Y,$E:$E,$E486))/(MAXIFS(Y:Y,$E:$E,$E486)-MINIFS(Y:Y,$E:$E,$E486))))</f>
        <v/>
      </c>
      <c r="CO486" s="232" t="str">
        <f t="array" ref="CO486">IF(Z486="","",
IF(INDEX(Settings!$H:$H,MATCH(CO$1,Settings!$G:$G,0))=TRUE,
100-100*(Z486-MINIFS(Z:Z,$E:$E,$E486))/(MAXIFS(Z:Z,$E:$E,$E486)-MINIFS(Z:Z,$E:$E,$E486)),
100*(Z486-MINIFS(Z:Z,$E:$E,$E486))/(MAXIFS(Z:Z,$E:$E,$E486)-MINIFS(Z:Z,$E:$E,$E486))))</f>
        <v/>
      </c>
      <c r="CP486" s="232" t="str">
        <f t="array" ref="CP486">IF(AA486="","",
IF(INDEX(Settings!$H:$H,MATCH(CP$1,Settings!$G:$G,0))=TRUE,
100-100*(AA486-MINIFS(AA:AA,$E:$E,$E486))/(MAXIFS(AA:AA,$E:$E,$E486)-MINIFS(AA:AA,$E:$E,$E486)),
100*(AA486-MINIFS(AA:AA,$E:$E,$E486))/(MAXIFS(AA:AA,$E:$E,$E486)-MINIFS(AA:AA,$E:$E,$E486))))</f>
        <v/>
      </c>
      <c r="CQ486" s="232" t="str">
        <f t="array" ref="CQ486">IF(AB486="","",
IF(INDEX(Settings!$H:$H,MATCH(CQ$1,Settings!$G:$G,0))=TRUE,
100-100*(AB486-MINIFS(AB:AB,$E:$E,$E486))/(MAXIFS(AB:AB,$E:$E,$E486)-MINIFS(AB:AB,$E:$E,$E486)),
100*(AB486-MINIFS(AB:AB,$E:$E,$E486))/(MAXIFS(AB:AB,$E:$E,$E486)-MINIFS(AB:AB,$E:$E,$E486))))</f>
        <v/>
      </c>
      <c r="CR486" s="232" t="str">
        <f t="array" ref="CR486">IF(AC486="","",
IF(INDEX(Settings!$H:$H,MATCH(CR$1,Settings!$G:$G,0))=TRUE,
100-100*(AC486-MINIFS(AC:AC,$E:$E,$E486))/(MAXIFS(AC:AC,$E:$E,$E486)-MINIFS(AC:AC,$E:$E,$E486)),
100*(AC486-MINIFS(AC:AC,$E:$E,$E486))/(MAXIFS(AC:AC,$E:$E,$E486)-MINIFS(AC:AC,$E:$E,$E486))))</f>
        <v/>
      </c>
      <c r="CS486" s="232" t="str">
        <f t="array" ref="CS486">IF(AD486="","",
IF(INDEX(Settings!$H:$H,MATCH(CS$1,Settings!$G:$G,0))=TRUE,
100-100*(AD486-MINIFS(AD:AD,$E:$E,$E486))/(MAXIFS(AD:AD,$E:$E,$E486)-MINIFS(AD:AD,$E:$E,$E486)),
100*(AD486-MINIFS(AD:AD,$E:$E,$E486))/(MAXIFS(AD:AD,$E:$E,$E486)-MINIFS(AD:AD,$E:$E,$E486))))</f>
        <v/>
      </c>
      <c r="CT486" s="232" t="str">
        <f t="array" ref="CT486">IF(AE486="","",
IF(INDEX(Settings!$H:$H,MATCH(CT$1,Settings!$G:$G,0))=TRUE,
100-100*(AE486-MINIFS(AE:AE,$E:$E,$E486))/(MAXIFS(AE:AE,$E:$E,$E486)-MINIFS(AE:AE,$E:$E,$E486)),
100*(AE486-MINIFS(AE:AE,$E:$E,$E486))/(MAXIFS(AE:AE,$E:$E,$E486)-MINIFS(AE:AE,$E:$E,$E486))))</f>
        <v/>
      </c>
      <c r="CU486" s="232" t="str">
        <f t="array" ref="CU486">IF(AF486="","",
IF(INDEX(Settings!$H:$H,MATCH(CU$1,Settings!$G:$G,0))=TRUE,
100-100*(AF486-MINIFS(AF:AF,$E:$E,$E486))/(MAXIFS(AF:AF,$E:$E,$E486)-MINIFS(AF:AF,$E:$E,$E486)),
100*(AF486-MINIFS(AF:AF,$E:$E,$E486))/(MAXIFS(AF:AF,$E:$E,$E486)-MINIFS(AF:AF,$E:$E,$E486))))</f>
        <v/>
      </c>
      <c r="CV486" s="232" t="str">
        <f t="array" ref="CV486">IF(AG486="","",
IF(INDEX(Settings!$H:$H,MATCH(CV$1,Settings!$G:$G,0))=TRUE,
100-100*(AG486-MINIFS(AG:AG,$E:$E,$E486))/(MAXIFS(AG:AG,$E:$E,$E486)-MINIFS(AG:AG,$E:$E,$E486)),
100*(AG486-MINIFS(AG:AG,$E:$E,$E486))/(MAXIFS(AG:AG,$E:$E,$E486)-MINIFS(AG:AG,$E:$E,$E486))))</f>
        <v/>
      </c>
      <c r="CW486" s="232" t="str">
        <f t="array" ref="CW486">IF(AH486="","",
IF(INDEX(Settings!$H:$H,MATCH(CW$1,Settings!$G:$G,0))=TRUE,
100-100*(AH486-MINIFS(AH:AH,$E:$E,$E486))/(MAXIFS(AH:AH,$E:$E,$E486)-MINIFS(AH:AH,$E:$E,$E486)),
100*(AH486-MINIFS(AH:AH,$E:$E,$E486))/(MAXIFS(AH:AH,$E:$E,$E486)-MINIFS(AH:AH,$E:$E,$E486))))</f>
        <v/>
      </c>
      <c r="CX486" s="232" t="str">
        <f t="array" ref="CX486">IF(AI486="","",
IF(INDEX(Settings!$H:$H,MATCH(CX$1,Settings!$G:$G,0))=TRUE,
100-100*(AI486-MINIFS(AI:AI,$E:$E,$E486))/(MAXIFS(AI:AI,$E:$E,$E486)-MINIFS(AI:AI,$E:$E,$E486)),
100*(AI486-MINIFS(AI:AI,$E:$E,$E486))/(MAXIFS(AI:AI,$E:$E,$E486)-MINIFS(AI:AI,$E:$E,$E486))))</f>
        <v/>
      </c>
      <c r="CY486" s="232" t="str">
        <f t="array" ref="CY486">IF(AJ486="","",
IF(INDEX(Settings!$H:$H,MATCH(CY$1,Settings!$G:$G,0))=TRUE,
100-100*(AJ486-MINIFS(AJ:AJ,$E:$E,$E486))/(MAXIFS(AJ:AJ,$E:$E,$E486)-MINIFS(AJ:AJ,$E:$E,$E486)),
100*(AJ486-MINIFS(AJ:AJ,$E:$E,$E486))/(MAXIFS(AJ:AJ,$E:$E,$E486)-MINIFS(AJ:AJ,$E:$E,$E486))))</f>
        <v/>
      </c>
      <c r="CZ486" s="232" t="str">
        <f t="array" ref="CZ486">IF(AK486="","",
IF(INDEX(Settings!$H:$H,MATCH(CZ$1,Settings!$G:$G,0))=TRUE,
100-100*(AK486-MINIFS(AK:AK,$E:$E,$E486))/(MAXIFS(AK:AK,$E:$E,$E486)-MINIFS(AK:AK,$E:$E,$E486)),
100*(AK486-MINIFS(AK:AK,$E:$E,$E486))/(MAXIFS(AK:AK,$E:$E,$E486)-MINIFS(AK:AK,$E:$E,$E486))))</f>
        <v/>
      </c>
      <c r="DA486" s="232" t="str">
        <f t="array" ref="DA486">IF(AL486="","",
IF(INDEX(Settings!$H:$H,MATCH(DA$1,Settings!$G:$G,0))=TRUE,
100-100*(AL486-MINIFS(AL:AL,$E:$E,$E486))/(MAXIFS(AL:AL,$E:$E,$E486)-MINIFS(AL:AL,$E:$E,$E486)),
100*(AL486-MINIFS(AL:AL,$E:$E,$E486))/(MAXIFS(AL:AL,$E:$E,$E486)-MINIFS(AL:AL,$E:$E,$E486))))</f>
        <v/>
      </c>
      <c r="DB486" s="232" t="str">
        <f t="array" ref="DB486">IF(AM486="","",
IF(INDEX(Settings!$H:$H,MATCH(DB$1,Settings!$G:$G,0))=TRUE,
100-100*(AM486-MINIFS(AM:AM,$E:$E,$E486))/(MAXIFS(AM:AM,$E:$E,$E486)-MINIFS(AM:AM,$E:$E,$E486)),
100*(AM486-MINIFS(AM:AM,$E:$E,$E486))/(MAXIFS(AM:AM,$E:$E,$E486)-MINIFS(AM:AM,$E:$E,$E486))))</f>
        <v/>
      </c>
      <c r="DC486" s="232" t="str">
        <f t="array" ref="DC486">IF(AN486="","",
IF(INDEX(Settings!$H:$H,MATCH(DC$1,Settings!$G:$G,0))=TRUE,
100-100*(AN486-MINIFS(AN:AN,$E:$E,$E486))/(MAXIFS(AN:AN,$E:$E,$E486)-MINIFS(AN:AN,$E:$E,$E486)),
100*(AN486-MINIFS(AN:AN,$E:$E,$E486))/(MAXIFS(AN:AN,$E:$E,$E486)-MINIFS(AN:AN,$E:$E,$E486))))</f>
        <v/>
      </c>
      <c r="DD486" s="232" t="str">
        <f t="array" ref="DD486">IF(AO486="","",
IF(INDEX(Settings!$H:$H,MATCH(DD$1,Settings!$G:$G,0))=TRUE,
100-100*(AO486-MINIFS(AO:AO,$E:$E,$E486))/(MAXIFS(AO:AO,$E:$E,$E486)-MINIFS(AO:AO,$E:$E,$E486)),
100*(AO486-MINIFS(AO:AO,$E:$E,$E486))/(MAXIFS(AO:AO,$E:$E,$E486)-MINIFS(AO:AO,$E:$E,$E486))))</f>
        <v/>
      </c>
      <c r="DE486" s="232" t="str">
        <f t="array" ref="DE486">IF(AP486="","",
IF(INDEX(Settings!$H:$H,MATCH(DE$1,Settings!$G:$G,0))=TRUE,
100-100*(AP486-MINIFS(AP:AP,$E:$E,$E486))/(MAXIFS(AP:AP,$E:$E,$E486)-MINIFS(AP:AP,$E:$E,$E486)),
100*(AP486-MINIFS(AP:AP,$E:$E,$E486))/(MAXIFS(AP:AP,$E:$E,$E486)-MINIFS(AP:AP,$E:$E,$E486))))</f>
        <v/>
      </c>
      <c r="DF486" s="232" t="str">
        <f t="array" ref="DF486">IF(AQ486="","",
IF(INDEX(Settings!$H:$H,MATCH(DF$1,Settings!$G:$G,0))=TRUE,
100-100*(AQ486-MINIFS(AQ:AQ,$E:$E,$E486))/(MAXIFS(AQ:AQ,$E:$E,$E486)-MINIFS(AQ:AQ,$E:$E,$E486)),
100*(AQ486-MINIFS(AQ:AQ,$E:$E,$E486))/(MAXIFS(AQ:AQ,$E:$E,$E486)-MINIFS(AQ:AQ,$E:$E,$E486))))</f>
        <v/>
      </c>
      <c r="DG486" s="232" t="str">
        <f t="array" ref="DG486">IF(AR486="","",
IF(INDEX(Settings!$H:$H,MATCH(DG$1,Settings!$G:$G,0))=TRUE,
100-100*(AR486-MINIFS(AR:AR,$E:$E,$E486))/(MAXIFS(AR:AR,$E:$E,$E486)-MINIFS(AR:AR,$E:$E,$E486)),
100*(AR486-MINIFS(AR:AR,$E:$E,$E486))/(MAXIFS(AR:AR,$E:$E,$E486)-MINIFS(AR:AR,$E:$E,$E486))))</f>
        <v/>
      </c>
      <c r="DH486" s="232" t="str">
        <f t="array" ref="DH486">IF(AS486="","",
IF(INDEX(Settings!$H:$H,MATCH(DH$1,Settings!$G:$G,0))=TRUE,
100-100*(AS486-MINIFS(AS:AS,$E:$E,$E486))/(MAXIFS(AS:AS,$E:$E,$E486)-MINIFS(AS:AS,$E:$E,$E486)),
100*(AS486-MINIFS(AS:AS,$E:$E,$E486))/(MAXIFS(AS:AS,$E:$E,$E486)-MINIFS(AS:AS,$E:$E,$E486))))</f>
        <v/>
      </c>
      <c r="DI486" s="232" t="str">
        <f t="array" ref="DI486">IF(AT486="","",
IF(INDEX(Settings!$H:$H,MATCH(DI$1,Settings!$G:$G,0))=TRUE,
100-100*(AT486-MINIFS(AT:AT,$E:$E,$E486))/(MAXIFS(AT:AT,$E:$E,$E486)-MINIFS(AT:AT,$E:$E,$E486)),
100*(AT486-MINIFS(AT:AT,$E:$E,$E486))/(MAXIFS(AT:AT,$E:$E,$E486)-MINIFS(AT:AT,$E:$E,$E486))))</f>
        <v/>
      </c>
      <c r="DJ486" s="232" t="str">
        <f t="array" ref="DJ486">IF(AU486="","",
IF(INDEX(Settings!$H:$H,MATCH(DJ$1,Settings!$G:$G,0))=TRUE,
100-100*(AU486-MINIFS(AU:AU,$E:$E,$E486))/(MAXIFS(AU:AU,$E:$E,$E486)-MINIFS(AU:AU,$E:$E,$E486)),
100*(AU486-MINIFS(AU:AU,$E:$E,$E486))/(MAXIFS(AU:AU,$E:$E,$E486)-MINIFS(AU:AU,$E:$E,$E486))))</f>
        <v/>
      </c>
      <c r="DK486" s="232" t="str">
        <f t="array" ref="DK486">IF(AV486="","",
IF(INDEX(Settings!$H:$H,MATCH(DK$1,Settings!$G:$G,0))=TRUE,
100-100*(AV486-MINIFS(AV:AV,$E:$E,$E486))/(MAXIFS(AV:AV,$E:$E,$E486)-MINIFS(AV:AV,$E:$E,$E486)),
100*(AV486-MINIFS(AV:AV,$E:$E,$E486))/(MAXIFS(AV:AV,$E:$E,$E486)-MINIFS(AV:AV,$E:$E,$E486))))</f>
        <v/>
      </c>
      <c r="DL486" s="232" t="str">
        <f t="array" ref="DL486">IF(AW486="","",
IF(INDEX(Settings!$H:$H,MATCH(DL$1,Settings!$G:$G,0))=TRUE,
100-100*(AW486-MINIFS(AW:AW,$E:$E,$E486))/(MAXIFS(AW:AW,$E:$E,$E486)-MINIFS(AW:AW,$E:$E,$E486)),
100*(AW486-MINIFS(AW:AW,$E:$E,$E486))/(MAXIFS(AW:AW,$E:$E,$E486)-MINIFS(AW:AW,$E:$E,$E486))))</f>
        <v/>
      </c>
      <c r="DM486" s="232" t="str">
        <f t="array" ref="DM486">IF(AX486="","",
IF(INDEX(Settings!$H:$H,MATCH(DM$1,Settings!$G:$G,0))=TRUE,
100-100*(AX486-MINIFS(AX:AX,$E:$E,$E486))/(MAXIFS(AX:AX,$E:$E,$E486)-MINIFS(AX:AX,$E:$E,$E486)),
100*(AX486-MINIFS(AX:AX,$E:$E,$E486))/(MAXIFS(AX:AX,$E:$E,$E486)-MINIFS(AX:AX,$E:$E,$E486))))</f>
        <v/>
      </c>
      <c r="DN486" s="232" t="str">
        <f t="array" ref="DN486">IF(AY486="","",
IF(INDEX(Settings!$H:$H,MATCH(DN$1,Settings!$G:$G,0))=TRUE,
100-100*(AY486-MINIFS(AY:AY,$E:$E,$E486))/(MAXIFS(AY:AY,$E:$E,$E486)-MINIFS(AY:AY,$E:$E,$E486)),
100*(AY486-MINIFS(AY:AY,$E:$E,$E486))/(MAXIFS(AY:AY,$E:$E,$E486)-MINIFS(AY:AY,$E:$E,$E486))))</f>
        <v/>
      </c>
      <c r="DO486" s="232" t="str">
        <f t="array" ref="DO486">IF(AZ486="","",
IF(INDEX(Settings!$H:$H,MATCH(DO$1,Settings!$G:$G,0))=TRUE,
100-100*(AZ486-MINIFS(AZ:AZ,$E:$E,$E486))/(MAXIFS(AZ:AZ,$E:$E,$E486)-MINIFS(AZ:AZ,$E:$E,$E486)),
100*(AZ486-MINIFS(AZ:AZ,$E:$E,$E486))/(MAXIFS(AZ:AZ,$E:$E,$E486)-MINIFS(AZ:AZ,$E:$E,$E486))))</f>
        <v/>
      </c>
      <c r="DP486" s="232" t="str">
        <f t="array" ref="DP486">IF(BA486="","",
IF(INDEX(Settings!$H:$H,MATCH(DP$1,Settings!$G:$G,0))=TRUE,
100-100*(BA486-MINIFS(BA:BA,$E:$E,$E486))/(MAXIFS(BA:BA,$E:$E,$E486)-MINIFS(BA:BA,$E:$E,$E486)),
100*(BA486-MINIFS(BA:BA,$E:$E,$E486))/(MAXIFS(BA:BA,$E:$E,$E486)-MINIFS(BA:BA,$E:$E,$E486))))</f>
        <v/>
      </c>
      <c r="DQ486" s="232" t="str">
        <f t="array" ref="DQ486">IF(BB486="","",
IF(INDEX(Settings!$H:$H,MATCH(DQ$1,Settings!$G:$G,0))=TRUE,
100-100*(BB486-MINIFS(BB:BB,$E:$E,$E486))/(MAXIFS(BB:BB,$E:$E,$E486)-MINIFS(BB:BB,$E:$E,$E486)),
100*(BB486-MINIFS(BB:BB,$E:$E,$E486))/(MAXIFS(BB:BB,$E:$E,$E486)-MINIFS(BB:BB,$E:$E,$E486))))</f>
        <v/>
      </c>
      <c r="DR486" s="232" t="str">
        <f t="array" ref="DR486">IF(BC486="","",
IF(INDEX(Settings!$H:$H,MATCH(DR$1,Settings!$G:$G,0))=TRUE,
100-100*(BC486-MINIFS(BC:BC,$E:$E,$E486))/(MAXIFS(BC:BC,$E:$E,$E486)-MINIFS(BC:BC,$E:$E,$E486)),
100*(BC486-MINIFS(BC:BC,$E:$E,$E486))/(MAXIFS(BC:BC,$E:$E,$E486)-MINIFS(BC:BC,$E:$E,$E486))))</f>
        <v/>
      </c>
      <c r="DS486" s="232" t="str">
        <f t="array" ref="DS486">IF(BD486="","",
IF(INDEX(Settings!$H:$H,MATCH(DS$1,Settings!$G:$G,0))=TRUE,
100-100*(BD486-MINIFS(BD:BD,$E:$E,$E486))/(MAXIFS(BD:BD,$E:$E,$E486)-MINIFS(BD:BD,$E:$E,$E486)),
100*(BD486-MINIFS(BD:BD,$E:$E,$E486))/(MAXIFS(BD:BD,$E:$E,$E486)-MINIFS(BD:BD,$E:$E,$E486))))</f>
        <v/>
      </c>
      <c r="DT486" s="232" t="str">
        <f t="array" ref="DT486">IF(BE486="","",
IF(INDEX(Settings!$H:$H,MATCH(DT$1,Settings!$G:$G,0))=TRUE,
100-100*(BE486-MINIFS(BE:BE,$E:$E,$E486))/(MAXIFS(BE:BE,$E:$E,$E486)-MINIFS(BE:BE,$E:$E,$E486)),
100*(BE486-MINIFS(BE:BE,$E:$E,$E486))/(MAXIFS(BE:BE,$E:$E,$E486)-MINIFS(BE:BE,$E:$E,$E486))))</f>
        <v/>
      </c>
      <c r="DU486" s="232" t="str">
        <f t="array" ref="DU486">IF(BF486="","",
IF(INDEX(Settings!$H:$H,MATCH(DU$1,Settings!$G:$G,0))=TRUE,
100-100*(BF486-MINIFS(BF:BF,$E:$E,$E486))/(MAXIFS(BF:BF,$E:$E,$E486)-MINIFS(BF:BF,$E:$E,$E486)),
100*(BF486-MINIFS(BF:BF,$E:$E,$E486))/(MAXIFS(BF:BF,$E:$E,$E486)-MINIFS(BF:BF,$E:$E,$E486))))</f>
        <v/>
      </c>
      <c r="DV486" s="232" t="str">
        <f t="array" ref="DV486">IF(BG486="","",
IF(INDEX(Settings!$H:$H,MATCH(DV$1,Settings!$G:$G,0))=TRUE,
100-100*(BG486-MINIFS(BG:BG,$E:$E,$E486))/(MAXIFS(BG:BG,$E:$E,$E486)-MINIFS(BG:BG,$E:$E,$E486)),
100*(BG486-MINIFS(BG:BG,$E:$E,$E486))/(MAXIFS(BG:BG,$E:$E,$E486)-MINIFS(BG:BG,$E:$E,$E486))))</f>
        <v/>
      </c>
      <c r="DW486" s="232" t="str">
        <f t="array" ref="DW486">IF(BH486="","",
IF(INDEX(Settings!$H:$H,MATCH(DW$1,Settings!$G:$G,0))=TRUE,
100-100*(BH486-MINIFS(BH:BH,$E:$E,$E486))/(MAXIFS(BH:BH,$E:$E,$E486)-MINIFS(BH:BH,$E:$E,$E486)),
100*(BH486-MINIFS(BH:BH,$E:$E,$E486))/(MAXIFS(BH:BH,$E:$E,$E486)-MINIFS(BH:BH,$E:$E,$E486))))</f>
        <v/>
      </c>
      <c r="DX486" s="232" t="str">
        <f t="array" ref="DX486">IF(BI486="","",
IF(INDEX(Settings!$H:$H,MATCH(DX$1,Settings!$G:$G,0))=TRUE,
100-100*(BI486-MINIFS(BI:BI,$E:$E,$E486))/(MAXIFS(BI:BI,$E:$E,$E486)-MINIFS(BI:BI,$E:$E,$E486)),
100*(BI486-MINIFS(BI:BI,$E:$E,$E486))/(MAXIFS(BI:BI,$E:$E,$E486)-MINIFS(BI:BI,$E:$E,$E486))))</f>
        <v/>
      </c>
      <c r="DY486" s="232" t="str">
        <f t="array" ref="DY486">IF(BJ486="","",
IF(INDEX(Settings!$H:$H,MATCH(DY$1,Settings!$G:$G,0))=TRUE,
100-100*(BJ486-MINIFS(BJ:BJ,$E:$E,$E486))/(MAXIFS(BJ:BJ,$E:$E,$E486)-MINIFS(BJ:BJ,$E:$E,$E486)),
100*(BJ486-MINIFS(BJ:BJ,$E:$E,$E486))/(MAXIFS(BJ:BJ,$E:$E,$E486)-MINIFS(BJ:BJ,$E:$E,$E486))))</f>
        <v/>
      </c>
      <c r="DZ486" s="234"/>
      <c r="EA486" s="234"/>
      <c r="EB486" s="234" t="str">
        <f t="shared" si="8"/>
        <v/>
      </c>
      <c r="EC486" s="234" t="str">
        <f t="shared" si="9"/>
        <v/>
      </c>
      <c r="ED486" s="234" t="str">
        <f t="shared" si="10"/>
        <v/>
      </c>
      <c r="EE486" s="234" t="str">
        <f t="shared" si="11"/>
        <v/>
      </c>
      <c r="EF486" s="234" t="str">
        <f t="shared" si="12"/>
        <v/>
      </c>
      <c r="EG486" s="234" t="str">
        <f t="shared" si="13"/>
        <v/>
      </c>
      <c r="EH486" s="234"/>
      <c r="EI486" s="234"/>
      <c r="EJ486" s="234"/>
      <c r="EK486" s="234"/>
      <c r="EL486" s="234"/>
      <c r="EM486" s="234"/>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3" t="str">
        <f t="shared" si="14"/>
        <v/>
      </c>
      <c r="N487" s="49"/>
      <c r="O487" s="49"/>
      <c r="P487" s="49"/>
      <c r="Q487" s="49"/>
      <c r="R487" s="49"/>
      <c r="S487" s="222" t="str">
        <f>IFERROR(VLOOKUP(AF487, 'YOYO IR Scores'!A:C, 3, FALSE), "")
</f>
        <v/>
      </c>
      <c r="T487" s="49"/>
      <c r="U487" s="49"/>
      <c r="V487" s="49"/>
      <c r="W487" s="49"/>
      <c r="X487" s="224" t="str">
        <f t="shared" si="4"/>
        <v/>
      </c>
      <c r="Y487" s="225" t="str">
        <f t="shared" si="5"/>
        <v/>
      </c>
      <c r="Z487" s="225" t="str">
        <f t="shared" si="6"/>
        <v/>
      </c>
      <c r="AA487" s="224" t="str">
        <f t="shared" si="7"/>
        <v/>
      </c>
      <c r="AB487" s="223"/>
      <c r="AC487" s="223"/>
      <c r="AD487" s="223"/>
      <c r="AE487" s="223" t="str">
        <f>IFERROR(VLOOKUP(AF487, 'YOYO IR Scores'!A:C, 2, FALSE), "")</f>
        <v/>
      </c>
      <c r="AF487" s="223"/>
      <c r="AG487" s="223"/>
      <c r="AH487" s="223"/>
      <c r="AI487" s="223"/>
      <c r="AJ487" s="223"/>
      <c r="AK487" s="223"/>
      <c r="AL487" s="223"/>
      <c r="AM487" s="223"/>
      <c r="AN487" s="223"/>
      <c r="AO487" s="223"/>
      <c r="AP487" s="223"/>
      <c r="AQ487" s="223"/>
      <c r="AR487" s="223"/>
      <c r="AS487" s="223"/>
      <c r="AT487" s="223"/>
      <c r="AU487" s="223"/>
      <c r="AV487" s="223"/>
      <c r="AW487" s="223"/>
      <c r="AX487" s="223"/>
      <c r="AY487" s="223"/>
      <c r="AZ487" s="223"/>
      <c r="BA487" s="223"/>
      <c r="BB487" s="223"/>
      <c r="BC487" s="223"/>
      <c r="BD487" s="223"/>
      <c r="BE487" s="223"/>
      <c r="BF487" s="223"/>
      <c r="BG487" s="223"/>
      <c r="BH487" s="223"/>
      <c r="BI487" s="223"/>
      <c r="BJ487" s="223"/>
      <c r="BK487" s="223" t="str">
        <f t="array" ref="BK487">IF(J487="","",
IF(INDEX(Settings!$H:$H,MATCH(BY$1,Settings!$G:$G,0))=TRUE,
100-100*(J487-MIN(J:J))/(MAX(J:J)-MIN(J:J)),
100*(J487-MIN(J:J))/(MAX(J:J)-MIN(J:J))))</f>
        <v/>
      </c>
      <c r="BL487" s="223" t="str">
        <f t="array" ref="BL487">IF(J487="","",
IF(INDEX(Settings!$H:$H,MATCH(BY$1,Settings!$G:$G,0))=TRUE,
100-100*(J487-MINIFS(J:J,$E:$E,$E487))/(MAXIFS(J:J,$E:$E,$E487)-MINIFS(J:J,$E:$E,$E487)),
100*(J487-MINIFS(J:J,$E:$E,$E487))/(MAXIFS(J:J,$E:$E,$E487)-MINIFS(J:J,$E:$E,$E487))))</f>
        <v/>
      </c>
      <c r="BM487" s="223"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4" t="str">
        <f t="array" ref="BQ487">IF(J487="","",
IF(INDEX(Settings!$H:$H,MATCH(BY$1,Settings!$G:$G,0))=TRUE,
-1*(J487-AVERAGE(J:J))/STDEV(J:J),
(J487-AVERAGE(J:J))/STDEV(J:J)))</f>
        <v/>
      </c>
      <c r="BR487" s="224" t="str">
        <f>IFERROR(__xludf.DUMMYFUNCTION("IF(J487="""","""",
IF(INDEX(Settings!$H:$H,MATCH(BY$1,Settings!$G:$G,0))=TRUE,
-1*(J487-AVERAGEIFS(J:J,$E:$E,$E487))/STDEV(FILTER(J:J,$E:$E=$E487)),
(J487-AVERAGEIFS(J:J,$E:$E,$E487))/STDEV(FILTER(J:J,$E:$E=$E487))))"),"")</f>
        <v/>
      </c>
      <c r="BS487" s="224"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3" t="str">
        <f t="array" ref="BY487">IF(J487="","",
IF(INDEX(Settings!$H:$H,MATCH(BY$1,Settings!$G:$G,0))=TRUE,
100-100*(J487-MINIFS(J:J,$E:$E,$E487))/(MAXIFS(J:J,$E:$E,$E487)-MINIFS(J:J,$E:$E,$E487)),
100*(J487-MINIFS(J:J,$E:$E,$E487))/(MAXIFS(J:J,$E:$E,$E487)-MINIFS(J:J,$E:$E,$E487))))</f>
        <v/>
      </c>
      <c r="BZ487" s="223" t="str">
        <f t="array" ref="BZ487">IF(K487="","",
IF(INDEX(Settings!$H:$H,MATCH(BZ$1,Settings!$G:$G,0))=TRUE,
100-100*(K487-MINIFS(K:K,$E:$E,$E487))/(MAXIFS(K:K,$E:$E,$E487)-MINIFS(K:K,$E:$E,$E487)),
100*(K487-MINIFS(K:K,$E:$E,$E487))/(MAXIFS(K:K,$E:$E,$E487)-MINIFS(K:K,$E:$E,$E487))))</f>
        <v/>
      </c>
      <c r="CA487" s="223" t="str">
        <f t="array" ref="CA487">IF(L487="","",
IF(INDEX(Settings!$H:$H,MATCH(CA$1,Settings!$G:$G,0))=TRUE,
100-100*(L487-MINIFS(L:L,$E:$E,$E487))/(MAXIFS(L:L,$E:$E,$E487)-MINIFS(L:L,$E:$E,$E487)),
100*(L487-MINIFS(L:L,$E:$E,$E487))/(MAXIFS(L:L,$E:$E,$E487)-MINIFS(L:L,$E:$E,$E487))))</f>
        <v/>
      </c>
      <c r="CB487" s="223" t="str">
        <f t="array" ref="CB487">IF(M487="","",
IF(INDEX(Settings!$H:$H,MATCH(CB$1,Settings!$G:$G,0))=TRUE,
100-100*(M487-MINIFS(M:M,$E:$E,$E487))/(MAXIFS(M:M,$E:$E,$E487)-MINIFS(M:M,$E:$E,$E487)),
100*(M487-MINIFS(M:M,$E:$E,$E487))/(MAXIFS(M:M,$E:$E,$E487)-MINIFS(M:M,$E:$E,$E487))))</f>
        <v/>
      </c>
      <c r="CC487" s="223" t="str">
        <f t="array" ref="CC487">IF(N487="","",
IF(INDEX(Settings!$H:$H,MATCH(CC$1,Settings!$G:$G,0))=TRUE,
100-100*(N487-MINIFS(N:N,$E:$E,$E487))/(MAXIFS(N:N,$E:$E,$E487)-MINIFS(N:N,$E:$E,$E487)),
100*(N487-MINIFS(N:N,$E:$E,$E487))/(MAXIFS(N:N,$E:$E,$E487)-MINIFS(N:N,$E:$E,$E487))))</f>
        <v/>
      </c>
      <c r="CD487" s="223" t="str">
        <f t="array" ref="CD487">IF(O487="","",
IF(INDEX(Settings!$H:$H,MATCH(CD$1,Settings!$G:$G,0))=TRUE,
100-100*(O487-MINIFS(O:O,$E:$E,$E487))/(MAXIFS(O:O,$E:$E,$E487)-MINIFS(O:O,$E:$E,$E487)),
100*(O487-MINIFS(O:O,$E:$E,$E487))/(MAXIFS(O:O,$E:$E,$E487)-MINIFS(O:O,$E:$E,$E487))))</f>
        <v/>
      </c>
      <c r="CE487" s="223" t="str">
        <f t="array" ref="CE487">IF(P487="","",
IF(INDEX(Settings!$H:$H,MATCH(CE$1,Settings!$G:$G,0))=TRUE,
100-100*(P487-MINIFS(P:P,$E:$E,$E487))/(MAXIFS(P:P,$E:$E,$E487)-MINIFS(P:P,$E:$E,$E487)),
100*(P487-MINIFS(P:P,$E:$E,$E487))/(MAXIFS(P:P,$E:$E,$E487)-MINIFS(P:P,$E:$E,$E487))))</f>
        <v/>
      </c>
      <c r="CF487" s="223" t="str">
        <f t="array" ref="CF487">IF(Q487="","",
IF(INDEX(Settings!$H:$H,MATCH(CF$1,Settings!$G:$G,0))=TRUE,
100-100*(Q487-MINIFS(Q:Q,$E:$E,$E487))/(MAXIFS(Q:Q,$E:$E,$E487)-MINIFS(Q:Q,$E:$E,$E487)),
100*(Q487-MINIFS(Q:Q,$E:$E,$E487))/(MAXIFS(Q:Q,$E:$E,$E487)-MINIFS(Q:Q,$E:$E,$E487))))</f>
        <v/>
      </c>
      <c r="CG487" s="223" t="str">
        <f t="array" ref="CG487">IF(R487="","",
IF(INDEX(Settings!$H:$H,MATCH(CG$1,Settings!$G:$G,0))=TRUE,
100-100*(R487-MINIFS(R:R,$E:$E,$E487))/(MAXIFS(R:R,$E:$E,$E487)-MINIFS(R:R,$E:$E,$E487)),
100*(R487-MINIFS(R:R,$E:$E,$E487))/(MAXIFS(R:R,$E:$E,$E487)-MINIFS(R:R,$E:$E,$E487))))</f>
        <v/>
      </c>
      <c r="CH487" s="223" t="str">
        <f t="array" ref="CH487">IF(S487="","",
IF(INDEX(Settings!$H:$H,MATCH(CH$1,Settings!$G:$G,0))=TRUE,
100-100*(S487-MINIFS(S:S,$E:$E,$E487))/(MAXIFS(S:S,$E:$E,$E487)-MINIFS(S:S,$E:$E,$E487)),
100*(S487-MINIFS(S:S,$E:$E,$E487))/(MAXIFS(S:S,$E:$E,$E487)-MINIFS(S:S,$E:$E,$E487))))</f>
        <v/>
      </c>
      <c r="CI487" s="223" t="str">
        <f t="array" ref="CI487">IF(T487="","",
IF(INDEX(Settings!$H:$H,MATCH(CI$1,Settings!$G:$G,0))=TRUE,
100-100*(T487-MINIFS(T:T,$E:$E,$E487))/(MAXIFS(T:T,$E:$E,$E487)-MINIFS(T:T,$E:$E,$E487)),
100*(T487-MINIFS(T:T,$E:$E,$E487))/(MAXIFS(T:T,$E:$E,$E487)-MINIFS(T:T,$E:$E,$E487))))</f>
        <v/>
      </c>
      <c r="CJ487" s="223" t="str">
        <f t="array" ref="CJ487">IF(U487="","",
IF(INDEX(Settings!$H:$H,MATCH(CJ$1,Settings!$G:$G,0))=TRUE,
100-100*(U487-MINIFS(U:U,$E:$E,$E487))/(MAXIFS(U:U,$E:$E,$E487)-MINIFS(U:U,$E:$E,$E487)),
100*(U487-MINIFS(U:U,$E:$E,$E487))/(MAXIFS(U:U,$E:$E,$E487)-MINIFS(U:U,$E:$E,$E487))))</f>
        <v/>
      </c>
      <c r="CK487" s="223" t="str">
        <f t="array" ref="CK487">IF(V487="","",
IF(INDEX(Settings!$H:$H,MATCH(CK$1,Settings!$G:$G,0))=TRUE,
100-100*(V487-MINIFS(V:V,$E:$E,$E487))/(MAXIFS(V:V,$E:$E,$E487)-MINIFS(V:V,$E:$E,$E487)),
100*(V487-MINIFS(V:V,$E:$E,$E487))/(MAXIFS(V:V,$E:$E,$E487)-MINIFS(V:V,$E:$E,$E487))))</f>
        <v/>
      </c>
      <c r="CL487" s="223" t="str">
        <f t="array" ref="CL487">IF(W487="","",
IF(INDEX(Settings!$H:$H,MATCH(CL$1,Settings!$G:$G,0))=TRUE,
100-100*(W487-MINIFS(W:W,$E:$E,$E487))/(MAXIFS(W:W,$E:$E,$E487)-MINIFS(W:W,$E:$E,$E487)),
100*(W487-MINIFS(W:W,$E:$E,$E487))/(MAXIFS(W:W,$E:$E,$E487)-MINIFS(W:W,$E:$E,$E487))))</f>
        <v/>
      </c>
      <c r="CM487" s="223" t="str">
        <f t="array" ref="CM487">IF(X487="","",
IF(INDEX(Settings!$H:$H,MATCH(CM$1,Settings!$G:$G,0))=TRUE,
100-100*(X487-MINIFS(X:X,$E:$E,$E487))/(MAXIFS(X:X,$E:$E,$E487)-MINIFS(X:X,$E:$E,$E487)),
100*(X487-MINIFS(X:X,$E:$E,$E487))/(MAXIFS(X:X,$E:$E,$E487)-MINIFS(X:X,$E:$E,$E487))))</f>
        <v/>
      </c>
      <c r="CN487" s="223" t="str">
        <f t="array" ref="CN487">IF(Y487="","",
IF(INDEX(Settings!$H:$H,MATCH(CN$1,Settings!$G:$G,0))=TRUE,
100-100*(Y487-MINIFS(Y:Y,$E:$E,$E487))/(MAXIFS(Y:Y,$E:$E,$E487)-MINIFS(Y:Y,$E:$E,$E487)),
100*(Y487-MINIFS(Y:Y,$E:$E,$E487))/(MAXIFS(Y:Y,$E:$E,$E487)-MINIFS(Y:Y,$E:$E,$E487))))</f>
        <v/>
      </c>
      <c r="CO487" s="223" t="str">
        <f t="array" ref="CO487">IF(Z487="","",
IF(INDEX(Settings!$H:$H,MATCH(CO$1,Settings!$G:$G,0))=TRUE,
100-100*(Z487-MINIFS(Z:Z,$E:$E,$E487))/(MAXIFS(Z:Z,$E:$E,$E487)-MINIFS(Z:Z,$E:$E,$E487)),
100*(Z487-MINIFS(Z:Z,$E:$E,$E487))/(MAXIFS(Z:Z,$E:$E,$E487)-MINIFS(Z:Z,$E:$E,$E487))))</f>
        <v/>
      </c>
      <c r="CP487" s="223" t="str">
        <f t="array" ref="CP487">IF(AA487="","",
IF(INDEX(Settings!$H:$H,MATCH(CP$1,Settings!$G:$G,0))=TRUE,
100-100*(AA487-MINIFS(AA:AA,$E:$E,$E487))/(MAXIFS(AA:AA,$E:$E,$E487)-MINIFS(AA:AA,$E:$E,$E487)),
100*(AA487-MINIFS(AA:AA,$E:$E,$E487))/(MAXIFS(AA:AA,$E:$E,$E487)-MINIFS(AA:AA,$E:$E,$E487))))</f>
        <v/>
      </c>
      <c r="CQ487" s="223" t="str">
        <f t="array" ref="CQ487">IF(AB487="","",
IF(INDEX(Settings!$H:$H,MATCH(CQ$1,Settings!$G:$G,0))=TRUE,
100-100*(AB487-MINIFS(AB:AB,$E:$E,$E487))/(MAXIFS(AB:AB,$E:$E,$E487)-MINIFS(AB:AB,$E:$E,$E487)),
100*(AB487-MINIFS(AB:AB,$E:$E,$E487))/(MAXIFS(AB:AB,$E:$E,$E487)-MINIFS(AB:AB,$E:$E,$E487))))</f>
        <v/>
      </c>
      <c r="CR487" s="223" t="str">
        <f t="array" ref="CR487">IF(AC487="","",
IF(INDEX(Settings!$H:$H,MATCH(CR$1,Settings!$G:$G,0))=TRUE,
100-100*(AC487-MINIFS(AC:AC,$E:$E,$E487))/(MAXIFS(AC:AC,$E:$E,$E487)-MINIFS(AC:AC,$E:$E,$E487)),
100*(AC487-MINIFS(AC:AC,$E:$E,$E487))/(MAXIFS(AC:AC,$E:$E,$E487)-MINIFS(AC:AC,$E:$E,$E487))))</f>
        <v/>
      </c>
      <c r="CS487" s="223" t="str">
        <f t="array" ref="CS487">IF(AD487="","",
IF(INDEX(Settings!$H:$H,MATCH(CS$1,Settings!$G:$G,0))=TRUE,
100-100*(AD487-MINIFS(AD:AD,$E:$E,$E487))/(MAXIFS(AD:AD,$E:$E,$E487)-MINIFS(AD:AD,$E:$E,$E487)),
100*(AD487-MINIFS(AD:AD,$E:$E,$E487))/(MAXIFS(AD:AD,$E:$E,$E487)-MINIFS(AD:AD,$E:$E,$E487))))</f>
        <v/>
      </c>
      <c r="CT487" s="223" t="str">
        <f t="array" ref="CT487">IF(AE487="","",
IF(INDEX(Settings!$H:$H,MATCH(CT$1,Settings!$G:$G,0))=TRUE,
100-100*(AE487-MINIFS(AE:AE,$E:$E,$E487))/(MAXIFS(AE:AE,$E:$E,$E487)-MINIFS(AE:AE,$E:$E,$E487)),
100*(AE487-MINIFS(AE:AE,$E:$E,$E487))/(MAXIFS(AE:AE,$E:$E,$E487)-MINIFS(AE:AE,$E:$E,$E487))))</f>
        <v/>
      </c>
      <c r="CU487" s="223" t="str">
        <f t="array" ref="CU487">IF(AF487="","",
IF(INDEX(Settings!$H:$H,MATCH(CU$1,Settings!$G:$G,0))=TRUE,
100-100*(AF487-MINIFS(AF:AF,$E:$E,$E487))/(MAXIFS(AF:AF,$E:$E,$E487)-MINIFS(AF:AF,$E:$E,$E487)),
100*(AF487-MINIFS(AF:AF,$E:$E,$E487))/(MAXIFS(AF:AF,$E:$E,$E487)-MINIFS(AF:AF,$E:$E,$E487))))</f>
        <v/>
      </c>
      <c r="CV487" s="223" t="str">
        <f t="array" ref="CV487">IF(AG487="","",
IF(INDEX(Settings!$H:$H,MATCH(CV$1,Settings!$G:$G,0))=TRUE,
100-100*(AG487-MINIFS(AG:AG,$E:$E,$E487))/(MAXIFS(AG:AG,$E:$E,$E487)-MINIFS(AG:AG,$E:$E,$E487)),
100*(AG487-MINIFS(AG:AG,$E:$E,$E487))/(MAXIFS(AG:AG,$E:$E,$E487)-MINIFS(AG:AG,$E:$E,$E487))))</f>
        <v/>
      </c>
      <c r="CW487" s="223" t="str">
        <f t="array" ref="CW487">IF(AH487="","",
IF(INDEX(Settings!$H:$H,MATCH(CW$1,Settings!$G:$G,0))=TRUE,
100-100*(AH487-MINIFS(AH:AH,$E:$E,$E487))/(MAXIFS(AH:AH,$E:$E,$E487)-MINIFS(AH:AH,$E:$E,$E487)),
100*(AH487-MINIFS(AH:AH,$E:$E,$E487))/(MAXIFS(AH:AH,$E:$E,$E487)-MINIFS(AH:AH,$E:$E,$E487))))</f>
        <v/>
      </c>
      <c r="CX487" s="223" t="str">
        <f t="array" ref="CX487">IF(AI487="","",
IF(INDEX(Settings!$H:$H,MATCH(CX$1,Settings!$G:$G,0))=TRUE,
100-100*(AI487-MINIFS(AI:AI,$E:$E,$E487))/(MAXIFS(AI:AI,$E:$E,$E487)-MINIFS(AI:AI,$E:$E,$E487)),
100*(AI487-MINIFS(AI:AI,$E:$E,$E487))/(MAXIFS(AI:AI,$E:$E,$E487)-MINIFS(AI:AI,$E:$E,$E487))))</f>
        <v/>
      </c>
      <c r="CY487" s="223" t="str">
        <f t="array" ref="CY487">IF(AJ487="","",
IF(INDEX(Settings!$H:$H,MATCH(CY$1,Settings!$G:$G,0))=TRUE,
100-100*(AJ487-MINIFS(AJ:AJ,$E:$E,$E487))/(MAXIFS(AJ:AJ,$E:$E,$E487)-MINIFS(AJ:AJ,$E:$E,$E487)),
100*(AJ487-MINIFS(AJ:AJ,$E:$E,$E487))/(MAXIFS(AJ:AJ,$E:$E,$E487)-MINIFS(AJ:AJ,$E:$E,$E487))))</f>
        <v/>
      </c>
      <c r="CZ487" s="223" t="str">
        <f t="array" ref="CZ487">IF(AK487="","",
IF(INDEX(Settings!$H:$H,MATCH(CZ$1,Settings!$G:$G,0))=TRUE,
100-100*(AK487-MINIFS(AK:AK,$E:$E,$E487))/(MAXIFS(AK:AK,$E:$E,$E487)-MINIFS(AK:AK,$E:$E,$E487)),
100*(AK487-MINIFS(AK:AK,$E:$E,$E487))/(MAXIFS(AK:AK,$E:$E,$E487)-MINIFS(AK:AK,$E:$E,$E487))))</f>
        <v/>
      </c>
      <c r="DA487" s="223" t="str">
        <f t="array" ref="DA487">IF(AL487="","",
IF(INDEX(Settings!$H:$H,MATCH(DA$1,Settings!$G:$G,0))=TRUE,
100-100*(AL487-MINIFS(AL:AL,$E:$E,$E487))/(MAXIFS(AL:AL,$E:$E,$E487)-MINIFS(AL:AL,$E:$E,$E487)),
100*(AL487-MINIFS(AL:AL,$E:$E,$E487))/(MAXIFS(AL:AL,$E:$E,$E487)-MINIFS(AL:AL,$E:$E,$E487))))</f>
        <v/>
      </c>
      <c r="DB487" s="223" t="str">
        <f t="array" ref="DB487">IF(AM487="","",
IF(INDEX(Settings!$H:$H,MATCH(DB$1,Settings!$G:$G,0))=TRUE,
100-100*(AM487-MINIFS(AM:AM,$E:$E,$E487))/(MAXIFS(AM:AM,$E:$E,$E487)-MINIFS(AM:AM,$E:$E,$E487)),
100*(AM487-MINIFS(AM:AM,$E:$E,$E487))/(MAXIFS(AM:AM,$E:$E,$E487)-MINIFS(AM:AM,$E:$E,$E487))))</f>
        <v/>
      </c>
      <c r="DC487" s="223" t="str">
        <f t="array" ref="DC487">IF(AN487="","",
IF(INDEX(Settings!$H:$H,MATCH(DC$1,Settings!$G:$G,0))=TRUE,
100-100*(AN487-MINIFS(AN:AN,$E:$E,$E487))/(MAXIFS(AN:AN,$E:$E,$E487)-MINIFS(AN:AN,$E:$E,$E487)),
100*(AN487-MINIFS(AN:AN,$E:$E,$E487))/(MAXIFS(AN:AN,$E:$E,$E487)-MINIFS(AN:AN,$E:$E,$E487))))</f>
        <v/>
      </c>
      <c r="DD487" s="223" t="str">
        <f t="array" ref="DD487">IF(AO487="","",
IF(INDEX(Settings!$H:$H,MATCH(DD$1,Settings!$G:$G,0))=TRUE,
100-100*(AO487-MINIFS(AO:AO,$E:$E,$E487))/(MAXIFS(AO:AO,$E:$E,$E487)-MINIFS(AO:AO,$E:$E,$E487)),
100*(AO487-MINIFS(AO:AO,$E:$E,$E487))/(MAXIFS(AO:AO,$E:$E,$E487)-MINIFS(AO:AO,$E:$E,$E487))))</f>
        <v/>
      </c>
      <c r="DE487" s="223" t="str">
        <f t="array" ref="DE487">IF(AP487="","",
IF(INDEX(Settings!$H:$H,MATCH(DE$1,Settings!$G:$G,0))=TRUE,
100-100*(AP487-MINIFS(AP:AP,$E:$E,$E487))/(MAXIFS(AP:AP,$E:$E,$E487)-MINIFS(AP:AP,$E:$E,$E487)),
100*(AP487-MINIFS(AP:AP,$E:$E,$E487))/(MAXIFS(AP:AP,$E:$E,$E487)-MINIFS(AP:AP,$E:$E,$E487))))</f>
        <v/>
      </c>
      <c r="DF487" s="223" t="str">
        <f t="array" ref="DF487">IF(AQ487="","",
IF(INDEX(Settings!$H:$H,MATCH(DF$1,Settings!$G:$G,0))=TRUE,
100-100*(AQ487-MINIFS(AQ:AQ,$E:$E,$E487))/(MAXIFS(AQ:AQ,$E:$E,$E487)-MINIFS(AQ:AQ,$E:$E,$E487)),
100*(AQ487-MINIFS(AQ:AQ,$E:$E,$E487))/(MAXIFS(AQ:AQ,$E:$E,$E487)-MINIFS(AQ:AQ,$E:$E,$E487))))</f>
        <v/>
      </c>
      <c r="DG487" s="223" t="str">
        <f t="array" ref="DG487">IF(AR487="","",
IF(INDEX(Settings!$H:$H,MATCH(DG$1,Settings!$G:$G,0))=TRUE,
100-100*(AR487-MINIFS(AR:AR,$E:$E,$E487))/(MAXIFS(AR:AR,$E:$E,$E487)-MINIFS(AR:AR,$E:$E,$E487)),
100*(AR487-MINIFS(AR:AR,$E:$E,$E487))/(MAXIFS(AR:AR,$E:$E,$E487)-MINIFS(AR:AR,$E:$E,$E487))))</f>
        <v/>
      </c>
      <c r="DH487" s="223" t="str">
        <f t="array" ref="DH487">IF(AS487="","",
IF(INDEX(Settings!$H:$H,MATCH(DH$1,Settings!$G:$G,0))=TRUE,
100-100*(AS487-MINIFS(AS:AS,$E:$E,$E487))/(MAXIFS(AS:AS,$E:$E,$E487)-MINIFS(AS:AS,$E:$E,$E487)),
100*(AS487-MINIFS(AS:AS,$E:$E,$E487))/(MAXIFS(AS:AS,$E:$E,$E487)-MINIFS(AS:AS,$E:$E,$E487))))</f>
        <v/>
      </c>
      <c r="DI487" s="223" t="str">
        <f t="array" ref="DI487">IF(AT487="","",
IF(INDEX(Settings!$H:$H,MATCH(DI$1,Settings!$G:$G,0))=TRUE,
100-100*(AT487-MINIFS(AT:AT,$E:$E,$E487))/(MAXIFS(AT:AT,$E:$E,$E487)-MINIFS(AT:AT,$E:$E,$E487)),
100*(AT487-MINIFS(AT:AT,$E:$E,$E487))/(MAXIFS(AT:AT,$E:$E,$E487)-MINIFS(AT:AT,$E:$E,$E487))))</f>
        <v/>
      </c>
      <c r="DJ487" s="223" t="str">
        <f t="array" ref="DJ487">IF(AU487="","",
IF(INDEX(Settings!$H:$H,MATCH(DJ$1,Settings!$G:$G,0))=TRUE,
100-100*(AU487-MINIFS(AU:AU,$E:$E,$E487))/(MAXIFS(AU:AU,$E:$E,$E487)-MINIFS(AU:AU,$E:$E,$E487)),
100*(AU487-MINIFS(AU:AU,$E:$E,$E487))/(MAXIFS(AU:AU,$E:$E,$E487)-MINIFS(AU:AU,$E:$E,$E487))))</f>
        <v/>
      </c>
      <c r="DK487" s="223" t="str">
        <f t="array" ref="DK487">IF(AV487="","",
IF(INDEX(Settings!$H:$H,MATCH(DK$1,Settings!$G:$G,0))=TRUE,
100-100*(AV487-MINIFS(AV:AV,$E:$E,$E487))/(MAXIFS(AV:AV,$E:$E,$E487)-MINIFS(AV:AV,$E:$E,$E487)),
100*(AV487-MINIFS(AV:AV,$E:$E,$E487))/(MAXIFS(AV:AV,$E:$E,$E487)-MINIFS(AV:AV,$E:$E,$E487))))</f>
        <v/>
      </c>
      <c r="DL487" s="223" t="str">
        <f t="array" ref="DL487">IF(AW487="","",
IF(INDEX(Settings!$H:$H,MATCH(DL$1,Settings!$G:$G,0))=TRUE,
100-100*(AW487-MINIFS(AW:AW,$E:$E,$E487))/(MAXIFS(AW:AW,$E:$E,$E487)-MINIFS(AW:AW,$E:$E,$E487)),
100*(AW487-MINIFS(AW:AW,$E:$E,$E487))/(MAXIFS(AW:AW,$E:$E,$E487)-MINIFS(AW:AW,$E:$E,$E487))))</f>
        <v/>
      </c>
      <c r="DM487" s="223" t="str">
        <f t="array" ref="DM487">IF(AX487="","",
IF(INDEX(Settings!$H:$H,MATCH(DM$1,Settings!$G:$G,0))=TRUE,
100-100*(AX487-MINIFS(AX:AX,$E:$E,$E487))/(MAXIFS(AX:AX,$E:$E,$E487)-MINIFS(AX:AX,$E:$E,$E487)),
100*(AX487-MINIFS(AX:AX,$E:$E,$E487))/(MAXIFS(AX:AX,$E:$E,$E487)-MINIFS(AX:AX,$E:$E,$E487))))</f>
        <v/>
      </c>
      <c r="DN487" s="223" t="str">
        <f t="array" ref="DN487">IF(AY487="","",
IF(INDEX(Settings!$H:$H,MATCH(DN$1,Settings!$G:$G,0))=TRUE,
100-100*(AY487-MINIFS(AY:AY,$E:$E,$E487))/(MAXIFS(AY:AY,$E:$E,$E487)-MINIFS(AY:AY,$E:$E,$E487)),
100*(AY487-MINIFS(AY:AY,$E:$E,$E487))/(MAXIFS(AY:AY,$E:$E,$E487)-MINIFS(AY:AY,$E:$E,$E487))))</f>
        <v/>
      </c>
      <c r="DO487" s="223" t="str">
        <f t="array" ref="DO487">IF(AZ487="","",
IF(INDEX(Settings!$H:$H,MATCH(DO$1,Settings!$G:$G,0))=TRUE,
100-100*(AZ487-MINIFS(AZ:AZ,$E:$E,$E487))/(MAXIFS(AZ:AZ,$E:$E,$E487)-MINIFS(AZ:AZ,$E:$E,$E487)),
100*(AZ487-MINIFS(AZ:AZ,$E:$E,$E487))/(MAXIFS(AZ:AZ,$E:$E,$E487)-MINIFS(AZ:AZ,$E:$E,$E487))))</f>
        <v/>
      </c>
      <c r="DP487" s="223" t="str">
        <f t="array" ref="DP487">IF(BA487="","",
IF(INDEX(Settings!$H:$H,MATCH(DP$1,Settings!$G:$G,0))=TRUE,
100-100*(BA487-MINIFS(BA:BA,$E:$E,$E487))/(MAXIFS(BA:BA,$E:$E,$E487)-MINIFS(BA:BA,$E:$E,$E487)),
100*(BA487-MINIFS(BA:BA,$E:$E,$E487))/(MAXIFS(BA:BA,$E:$E,$E487)-MINIFS(BA:BA,$E:$E,$E487))))</f>
        <v/>
      </c>
      <c r="DQ487" s="223" t="str">
        <f t="array" ref="DQ487">IF(BB487="","",
IF(INDEX(Settings!$H:$H,MATCH(DQ$1,Settings!$G:$G,0))=TRUE,
100-100*(BB487-MINIFS(BB:BB,$E:$E,$E487))/(MAXIFS(BB:BB,$E:$E,$E487)-MINIFS(BB:BB,$E:$E,$E487)),
100*(BB487-MINIFS(BB:BB,$E:$E,$E487))/(MAXIFS(BB:BB,$E:$E,$E487)-MINIFS(BB:BB,$E:$E,$E487))))</f>
        <v/>
      </c>
      <c r="DR487" s="223" t="str">
        <f t="array" ref="DR487">IF(BC487="","",
IF(INDEX(Settings!$H:$H,MATCH(DR$1,Settings!$G:$G,0))=TRUE,
100-100*(BC487-MINIFS(BC:BC,$E:$E,$E487))/(MAXIFS(BC:BC,$E:$E,$E487)-MINIFS(BC:BC,$E:$E,$E487)),
100*(BC487-MINIFS(BC:BC,$E:$E,$E487))/(MAXIFS(BC:BC,$E:$E,$E487)-MINIFS(BC:BC,$E:$E,$E487))))</f>
        <v/>
      </c>
      <c r="DS487" s="223" t="str">
        <f t="array" ref="DS487">IF(BD487="","",
IF(INDEX(Settings!$H:$H,MATCH(DS$1,Settings!$G:$G,0))=TRUE,
100-100*(BD487-MINIFS(BD:BD,$E:$E,$E487))/(MAXIFS(BD:BD,$E:$E,$E487)-MINIFS(BD:BD,$E:$E,$E487)),
100*(BD487-MINIFS(BD:BD,$E:$E,$E487))/(MAXIFS(BD:BD,$E:$E,$E487)-MINIFS(BD:BD,$E:$E,$E487))))</f>
        <v/>
      </c>
      <c r="DT487" s="223" t="str">
        <f t="array" ref="DT487">IF(BE487="","",
IF(INDEX(Settings!$H:$H,MATCH(DT$1,Settings!$G:$G,0))=TRUE,
100-100*(BE487-MINIFS(BE:BE,$E:$E,$E487))/(MAXIFS(BE:BE,$E:$E,$E487)-MINIFS(BE:BE,$E:$E,$E487)),
100*(BE487-MINIFS(BE:BE,$E:$E,$E487))/(MAXIFS(BE:BE,$E:$E,$E487)-MINIFS(BE:BE,$E:$E,$E487))))</f>
        <v/>
      </c>
      <c r="DU487" s="223" t="str">
        <f t="array" ref="DU487">IF(BF487="","",
IF(INDEX(Settings!$H:$H,MATCH(DU$1,Settings!$G:$G,0))=TRUE,
100-100*(BF487-MINIFS(BF:BF,$E:$E,$E487))/(MAXIFS(BF:BF,$E:$E,$E487)-MINIFS(BF:BF,$E:$E,$E487)),
100*(BF487-MINIFS(BF:BF,$E:$E,$E487))/(MAXIFS(BF:BF,$E:$E,$E487)-MINIFS(BF:BF,$E:$E,$E487))))</f>
        <v/>
      </c>
      <c r="DV487" s="223" t="str">
        <f t="array" ref="DV487">IF(BG487="","",
IF(INDEX(Settings!$H:$H,MATCH(DV$1,Settings!$G:$G,0))=TRUE,
100-100*(BG487-MINIFS(BG:BG,$E:$E,$E487))/(MAXIFS(BG:BG,$E:$E,$E487)-MINIFS(BG:BG,$E:$E,$E487)),
100*(BG487-MINIFS(BG:BG,$E:$E,$E487))/(MAXIFS(BG:BG,$E:$E,$E487)-MINIFS(BG:BG,$E:$E,$E487))))</f>
        <v/>
      </c>
      <c r="DW487" s="223" t="str">
        <f t="array" ref="DW487">IF(BH487="","",
IF(INDEX(Settings!$H:$H,MATCH(DW$1,Settings!$G:$G,0))=TRUE,
100-100*(BH487-MINIFS(BH:BH,$E:$E,$E487))/(MAXIFS(BH:BH,$E:$E,$E487)-MINIFS(BH:BH,$E:$E,$E487)),
100*(BH487-MINIFS(BH:BH,$E:$E,$E487))/(MAXIFS(BH:BH,$E:$E,$E487)-MINIFS(BH:BH,$E:$E,$E487))))</f>
        <v/>
      </c>
      <c r="DX487" s="223" t="str">
        <f t="array" ref="DX487">IF(BI487="","",
IF(INDEX(Settings!$H:$H,MATCH(DX$1,Settings!$G:$G,0))=TRUE,
100-100*(BI487-MINIFS(BI:BI,$E:$E,$E487))/(MAXIFS(BI:BI,$E:$E,$E487)-MINIFS(BI:BI,$E:$E,$E487)),
100*(BI487-MINIFS(BI:BI,$E:$E,$E487))/(MAXIFS(BI:BI,$E:$E,$E487)-MINIFS(BI:BI,$E:$E,$E487))))</f>
        <v/>
      </c>
      <c r="DY487" s="223" t="str">
        <f t="array" ref="DY487">IF(BJ487="","",
IF(INDEX(Settings!$H:$H,MATCH(DY$1,Settings!$G:$G,0))=TRUE,
100-100*(BJ487-MINIFS(BJ:BJ,$E:$E,$E487))/(MAXIFS(BJ:BJ,$E:$E,$E487)-MINIFS(BJ:BJ,$E:$E,$E487)),
100*(BJ487-MINIFS(BJ:BJ,$E:$E,$E487))/(MAXIFS(BJ:BJ,$E:$E,$E487)-MINIFS(BJ:BJ,$E:$E,$E487))))</f>
        <v/>
      </c>
      <c r="DZ487" s="225"/>
      <c r="EA487" s="225"/>
      <c r="EB487" s="225" t="str">
        <f t="shared" si="8"/>
        <v/>
      </c>
      <c r="EC487" s="225" t="str">
        <f t="shared" si="9"/>
        <v/>
      </c>
      <c r="ED487" s="225" t="str">
        <f t="shared" si="10"/>
        <v/>
      </c>
      <c r="EE487" s="225" t="str">
        <f t="shared" si="11"/>
        <v/>
      </c>
      <c r="EF487" s="225" t="str">
        <f t="shared" si="12"/>
        <v/>
      </c>
      <c r="EG487" s="225" t="str">
        <f t="shared" si="13"/>
        <v/>
      </c>
      <c r="EH487" s="225"/>
      <c r="EI487" s="225"/>
      <c r="EJ487" s="225"/>
      <c r="EK487" s="225"/>
      <c r="EL487" s="225"/>
      <c r="EM487" s="225"/>
    </row>
    <row r="488">
      <c r="A488" s="231"/>
      <c r="B488" s="231"/>
      <c r="C488" s="231"/>
      <c r="D488" s="231" t="str">
        <f t="array" ref="D488">IFERROR(INDEX(Profiles!$B:$B,MATCH($A488,Profiles!$A:$A,0)),"")</f>
        <v/>
      </c>
      <c r="E488" s="231"/>
      <c r="F488" s="231"/>
      <c r="G488" s="231"/>
      <c r="H488" s="231"/>
      <c r="I488" s="231" t="str">
        <f>IF(A488="","",IF(Settings!$N$3="DATE",F488&amp;": "&amp;TEXT(B488,"M/DD/YY"),F488&amp;": "&amp;H488))</f>
        <v/>
      </c>
      <c r="J488" s="231"/>
      <c r="K488" s="231"/>
      <c r="L488" s="231"/>
      <c r="M488" s="232" t="str">
        <f t="shared" si="14"/>
        <v/>
      </c>
      <c r="N488" s="231"/>
      <c r="O488" s="231"/>
      <c r="P488" s="231"/>
      <c r="Q488" s="231"/>
      <c r="R488" s="231"/>
      <c r="S488" s="230" t="str">
        <f>IFERROR(VLOOKUP(AF488, 'YOYO IR Scores'!A:C, 3, FALSE), "")
</f>
        <v/>
      </c>
      <c r="T488" s="231"/>
      <c r="U488" s="231"/>
      <c r="V488" s="231"/>
      <c r="W488" s="231"/>
      <c r="X488" s="233" t="str">
        <f t="shared" si="4"/>
        <v/>
      </c>
      <c r="Y488" s="234" t="str">
        <f t="shared" si="5"/>
        <v/>
      </c>
      <c r="Z488" s="234" t="str">
        <f t="shared" si="6"/>
        <v/>
      </c>
      <c r="AA488" s="233" t="str">
        <f t="shared" si="7"/>
        <v/>
      </c>
      <c r="AB488" s="232"/>
      <c r="AC488" s="232"/>
      <c r="AD488" s="232"/>
      <c r="AE488" s="232" t="str">
        <f>IFERROR(VLOOKUP(AF488, 'YOYO IR Scores'!A:C, 2, FALSE), "")</f>
        <v/>
      </c>
      <c r="AF488" s="232"/>
      <c r="AG488" s="232"/>
      <c r="AH488" s="232"/>
      <c r="AI488" s="232"/>
      <c r="AJ488" s="232"/>
      <c r="AK488" s="232"/>
      <c r="AL488" s="232"/>
      <c r="AM488" s="232"/>
      <c r="AN488" s="232"/>
      <c r="AO488" s="232"/>
      <c r="AP488" s="232"/>
      <c r="AQ488" s="232"/>
      <c r="AR488" s="232"/>
      <c r="AS488" s="232"/>
      <c r="AT488" s="232"/>
      <c r="AU488" s="232"/>
      <c r="AV488" s="232"/>
      <c r="AW488" s="232"/>
      <c r="AX488" s="232"/>
      <c r="AY488" s="232"/>
      <c r="AZ488" s="232"/>
      <c r="BA488" s="232"/>
      <c r="BB488" s="232"/>
      <c r="BC488" s="232"/>
      <c r="BD488" s="232"/>
      <c r="BE488" s="232"/>
      <c r="BF488" s="232"/>
      <c r="BG488" s="232"/>
      <c r="BH488" s="232"/>
      <c r="BI488" s="232"/>
      <c r="BJ488" s="232"/>
      <c r="BK488" s="232" t="str">
        <f t="array" ref="BK488">IF(J488="","",
IF(INDEX(Settings!$H:$H,MATCH(BY$1,Settings!$G:$G,0))=TRUE,
100-100*(J488-MIN(J:J))/(MAX(J:J)-MIN(J:J)),
100*(J488-MIN(J:J))/(MAX(J:J)-MIN(J:J))))</f>
        <v/>
      </c>
      <c r="BL488" s="232" t="str">
        <f t="array" ref="BL488">IF(J488="","",
IF(INDEX(Settings!$H:$H,MATCH(BY$1,Settings!$G:$G,0))=TRUE,
100-100*(J488-MINIFS(J:J,$E:$E,$E488))/(MAXIFS(J:J,$E:$E,$E488)-MINIFS(J:J,$E:$E,$E488)),
100*(J488-MINIFS(J:J,$E:$E,$E488))/(MAXIFS(J:J,$E:$E,$E488)-MINIFS(J:J,$E:$E,$E488))))</f>
        <v/>
      </c>
      <c r="BM488" s="232" t="str">
        <f t="array" ref="BM488">IF(J488="","",
IF(INDEX(Settings!$H:$H,MATCH(BY$1,Settings!$G:$G,0))=TRUE,
100-100*(J488-MINIFS(J:J,$E:$E,$E488,$I:$I,$I488))/(MAXIFS(J:J,$E:$E,$E488,$I:$I,$I488)-MINIFS(J:J,$E:$E,$E488,$I:$I,$I488)),
100*(J488-MINIFS(J:J,$E:$E,$E488,$I:$I,$I488))/(MAXIFS(J:J,$E:$E,$E488,$I:$I,$I488)-MINIFS(J:J,$E:$E,$E488,$I:$I,$I488))))</f>
        <v/>
      </c>
      <c r="BN488" s="231" t="str">
        <f t="array" ref="BN488">IF(J488="","",
IF(INDEX(Settings!$H:$H,MATCH(BY$1,Settings!$G:$G,0))=TRUE,
100-100*PERCENTRANK(J:J,J488),
100*PERCENTRANK(J:J,J488)))</f>
        <v/>
      </c>
      <c r="BO488" s="231" t="str">
        <f>IFERROR(__xludf.DUMMYFUNCTION("IF(J488="""","""",
IF(INDEX(Settings!$H:$H,MATCH(BY$1,Settings!$G:$G,0))=TRUE,
100-100*PERCENTRANK(FILTER(J:J,$E:$E=$E488),J488),
100*PERCENTRANK(FILTER(J:J,$E:$E=$E488),J488)))"),"")</f>
        <v/>
      </c>
      <c r="BP488" s="231" t="str">
        <f>IFERROR(__xludf.DUMMYFUNCTION("IF(J488="""","""",
IF(INDEX(Settings!$H:$H,MATCH(BY$1,Settings!$G:$G,0))=TRUE,
100-100*PERCENTRANK(FILTER(J:J,$E:$E=$E488,$I:$I=$I488),J488),
100*PERCENTRANK(FILTER(J:J,$E:$E=$E488,$I:$I=$I488),J488)))"),"")</f>
        <v/>
      </c>
      <c r="BQ488" s="233" t="str">
        <f t="array" ref="BQ488">IF(J488="","",
IF(INDEX(Settings!$H:$H,MATCH(BY$1,Settings!$G:$G,0))=TRUE,
-1*(J488-AVERAGE(J:J))/STDEV(J:J),
(J488-AVERAGE(J:J))/STDEV(J:J)))</f>
        <v/>
      </c>
      <c r="BR488" s="233" t="str">
        <f>IFERROR(__xludf.DUMMYFUNCTION("IF(J488="""","""",
IF(INDEX(Settings!$H:$H,MATCH(BY$1,Settings!$G:$G,0))=TRUE,
-1*(J488-AVERAGEIFS(J:J,$E:$E,$E488))/STDEV(FILTER(J:J,$E:$E=$E488)),
(J488-AVERAGEIFS(J:J,$E:$E,$E488))/STDEV(FILTER(J:J,$E:$E=$E488))))"),"")</f>
        <v/>
      </c>
      <c r="BS488" s="233"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1"/>
      <c r="BX488" s="231"/>
      <c r="BY488" s="232" t="str">
        <f t="array" ref="BY488">IF(J488="","",
IF(INDEX(Settings!$H:$H,MATCH(BY$1,Settings!$G:$G,0))=TRUE,
100-100*(J488-MINIFS(J:J,$E:$E,$E488))/(MAXIFS(J:J,$E:$E,$E488)-MINIFS(J:J,$E:$E,$E488)),
100*(J488-MINIFS(J:J,$E:$E,$E488))/(MAXIFS(J:J,$E:$E,$E488)-MINIFS(J:J,$E:$E,$E488))))</f>
        <v/>
      </c>
      <c r="BZ488" s="232" t="str">
        <f t="array" ref="BZ488">IF(K488="","",
IF(INDEX(Settings!$H:$H,MATCH(BZ$1,Settings!$G:$G,0))=TRUE,
100-100*(K488-MINIFS(K:K,$E:$E,$E488))/(MAXIFS(K:K,$E:$E,$E488)-MINIFS(K:K,$E:$E,$E488)),
100*(K488-MINIFS(K:K,$E:$E,$E488))/(MAXIFS(K:K,$E:$E,$E488)-MINIFS(K:K,$E:$E,$E488))))</f>
        <v/>
      </c>
      <c r="CA488" s="232" t="str">
        <f t="array" ref="CA488">IF(L488="","",
IF(INDEX(Settings!$H:$H,MATCH(CA$1,Settings!$G:$G,0))=TRUE,
100-100*(L488-MINIFS(L:L,$E:$E,$E488))/(MAXIFS(L:L,$E:$E,$E488)-MINIFS(L:L,$E:$E,$E488)),
100*(L488-MINIFS(L:L,$E:$E,$E488))/(MAXIFS(L:L,$E:$E,$E488)-MINIFS(L:L,$E:$E,$E488))))</f>
        <v/>
      </c>
      <c r="CB488" s="232" t="str">
        <f t="array" ref="CB488">IF(M488="","",
IF(INDEX(Settings!$H:$H,MATCH(CB$1,Settings!$G:$G,0))=TRUE,
100-100*(M488-MINIFS(M:M,$E:$E,$E488))/(MAXIFS(M:M,$E:$E,$E488)-MINIFS(M:M,$E:$E,$E488)),
100*(M488-MINIFS(M:M,$E:$E,$E488))/(MAXIFS(M:M,$E:$E,$E488)-MINIFS(M:M,$E:$E,$E488))))</f>
        <v/>
      </c>
      <c r="CC488" s="232" t="str">
        <f t="array" ref="CC488">IF(N488="","",
IF(INDEX(Settings!$H:$H,MATCH(CC$1,Settings!$G:$G,0))=TRUE,
100-100*(N488-MINIFS(N:N,$E:$E,$E488))/(MAXIFS(N:N,$E:$E,$E488)-MINIFS(N:N,$E:$E,$E488)),
100*(N488-MINIFS(N:N,$E:$E,$E488))/(MAXIFS(N:N,$E:$E,$E488)-MINIFS(N:N,$E:$E,$E488))))</f>
        <v/>
      </c>
      <c r="CD488" s="232" t="str">
        <f t="array" ref="CD488">IF(O488="","",
IF(INDEX(Settings!$H:$H,MATCH(CD$1,Settings!$G:$G,0))=TRUE,
100-100*(O488-MINIFS(O:O,$E:$E,$E488))/(MAXIFS(O:O,$E:$E,$E488)-MINIFS(O:O,$E:$E,$E488)),
100*(O488-MINIFS(O:O,$E:$E,$E488))/(MAXIFS(O:O,$E:$E,$E488)-MINIFS(O:O,$E:$E,$E488))))</f>
        <v/>
      </c>
      <c r="CE488" s="232" t="str">
        <f t="array" ref="CE488">IF(P488="","",
IF(INDEX(Settings!$H:$H,MATCH(CE$1,Settings!$G:$G,0))=TRUE,
100-100*(P488-MINIFS(P:P,$E:$E,$E488))/(MAXIFS(P:P,$E:$E,$E488)-MINIFS(P:P,$E:$E,$E488)),
100*(P488-MINIFS(P:P,$E:$E,$E488))/(MAXIFS(P:P,$E:$E,$E488)-MINIFS(P:P,$E:$E,$E488))))</f>
        <v/>
      </c>
      <c r="CF488" s="232" t="str">
        <f t="array" ref="CF488">IF(Q488="","",
IF(INDEX(Settings!$H:$H,MATCH(CF$1,Settings!$G:$G,0))=TRUE,
100-100*(Q488-MINIFS(Q:Q,$E:$E,$E488))/(MAXIFS(Q:Q,$E:$E,$E488)-MINIFS(Q:Q,$E:$E,$E488)),
100*(Q488-MINIFS(Q:Q,$E:$E,$E488))/(MAXIFS(Q:Q,$E:$E,$E488)-MINIFS(Q:Q,$E:$E,$E488))))</f>
        <v/>
      </c>
      <c r="CG488" s="232" t="str">
        <f t="array" ref="CG488">IF(R488="","",
IF(INDEX(Settings!$H:$H,MATCH(CG$1,Settings!$G:$G,0))=TRUE,
100-100*(R488-MINIFS(R:R,$E:$E,$E488))/(MAXIFS(R:R,$E:$E,$E488)-MINIFS(R:R,$E:$E,$E488)),
100*(R488-MINIFS(R:R,$E:$E,$E488))/(MAXIFS(R:R,$E:$E,$E488)-MINIFS(R:R,$E:$E,$E488))))</f>
        <v/>
      </c>
      <c r="CH488" s="232" t="str">
        <f t="array" ref="CH488">IF(S488="","",
IF(INDEX(Settings!$H:$H,MATCH(CH$1,Settings!$G:$G,0))=TRUE,
100-100*(S488-MINIFS(S:S,$E:$E,$E488))/(MAXIFS(S:S,$E:$E,$E488)-MINIFS(S:S,$E:$E,$E488)),
100*(S488-MINIFS(S:S,$E:$E,$E488))/(MAXIFS(S:S,$E:$E,$E488)-MINIFS(S:S,$E:$E,$E488))))</f>
        <v/>
      </c>
      <c r="CI488" s="232" t="str">
        <f t="array" ref="CI488">IF(T488="","",
IF(INDEX(Settings!$H:$H,MATCH(CI$1,Settings!$G:$G,0))=TRUE,
100-100*(T488-MINIFS(T:T,$E:$E,$E488))/(MAXIFS(T:T,$E:$E,$E488)-MINIFS(T:T,$E:$E,$E488)),
100*(T488-MINIFS(T:T,$E:$E,$E488))/(MAXIFS(T:T,$E:$E,$E488)-MINIFS(T:T,$E:$E,$E488))))</f>
        <v/>
      </c>
      <c r="CJ488" s="232" t="str">
        <f t="array" ref="CJ488">IF(U488="","",
IF(INDEX(Settings!$H:$H,MATCH(CJ$1,Settings!$G:$G,0))=TRUE,
100-100*(U488-MINIFS(U:U,$E:$E,$E488))/(MAXIFS(U:U,$E:$E,$E488)-MINIFS(U:U,$E:$E,$E488)),
100*(U488-MINIFS(U:U,$E:$E,$E488))/(MAXIFS(U:U,$E:$E,$E488)-MINIFS(U:U,$E:$E,$E488))))</f>
        <v/>
      </c>
      <c r="CK488" s="232" t="str">
        <f t="array" ref="CK488">IF(V488="","",
IF(INDEX(Settings!$H:$H,MATCH(CK$1,Settings!$G:$G,0))=TRUE,
100-100*(V488-MINIFS(V:V,$E:$E,$E488))/(MAXIFS(V:V,$E:$E,$E488)-MINIFS(V:V,$E:$E,$E488)),
100*(V488-MINIFS(V:V,$E:$E,$E488))/(MAXIFS(V:V,$E:$E,$E488)-MINIFS(V:V,$E:$E,$E488))))</f>
        <v/>
      </c>
      <c r="CL488" s="232" t="str">
        <f t="array" ref="CL488">IF(W488="","",
IF(INDEX(Settings!$H:$H,MATCH(CL$1,Settings!$G:$G,0))=TRUE,
100-100*(W488-MINIFS(W:W,$E:$E,$E488))/(MAXIFS(W:W,$E:$E,$E488)-MINIFS(W:W,$E:$E,$E488)),
100*(W488-MINIFS(W:W,$E:$E,$E488))/(MAXIFS(W:W,$E:$E,$E488)-MINIFS(W:W,$E:$E,$E488))))</f>
        <v/>
      </c>
      <c r="CM488" s="232" t="str">
        <f t="array" ref="CM488">IF(X488="","",
IF(INDEX(Settings!$H:$H,MATCH(CM$1,Settings!$G:$G,0))=TRUE,
100-100*(X488-MINIFS(X:X,$E:$E,$E488))/(MAXIFS(X:X,$E:$E,$E488)-MINIFS(X:X,$E:$E,$E488)),
100*(X488-MINIFS(X:X,$E:$E,$E488))/(MAXIFS(X:X,$E:$E,$E488)-MINIFS(X:X,$E:$E,$E488))))</f>
        <v/>
      </c>
      <c r="CN488" s="232" t="str">
        <f t="array" ref="CN488">IF(Y488="","",
IF(INDEX(Settings!$H:$H,MATCH(CN$1,Settings!$G:$G,0))=TRUE,
100-100*(Y488-MINIFS(Y:Y,$E:$E,$E488))/(MAXIFS(Y:Y,$E:$E,$E488)-MINIFS(Y:Y,$E:$E,$E488)),
100*(Y488-MINIFS(Y:Y,$E:$E,$E488))/(MAXIFS(Y:Y,$E:$E,$E488)-MINIFS(Y:Y,$E:$E,$E488))))</f>
        <v/>
      </c>
      <c r="CO488" s="232" t="str">
        <f t="array" ref="CO488">IF(Z488="","",
IF(INDEX(Settings!$H:$H,MATCH(CO$1,Settings!$G:$G,0))=TRUE,
100-100*(Z488-MINIFS(Z:Z,$E:$E,$E488))/(MAXIFS(Z:Z,$E:$E,$E488)-MINIFS(Z:Z,$E:$E,$E488)),
100*(Z488-MINIFS(Z:Z,$E:$E,$E488))/(MAXIFS(Z:Z,$E:$E,$E488)-MINIFS(Z:Z,$E:$E,$E488))))</f>
        <v/>
      </c>
      <c r="CP488" s="232" t="str">
        <f t="array" ref="CP488">IF(AA488="","",
IF(INDEX(Settings!$H:$H,MATCH(CP$1,Settings!$G:$G,0))=TRUE,
100-100*(AA488-MINIFS(AA:AA,$E:$E,$E488))/(MAXIFS(AA:AA,$E:$E,$E488)-MINIFS(AA:AA,$E:$E,$E488)),
100*(AA488-MINIFS(AA:AA,$E:$E,$E488))/(MAXIFS(AA:AA,$E:$E,$E488)-MINIFS(AA:AA,$E:$E,$E488))))</f>
        <v/>
      </c>
      <c r="CQ488" s="232" t="str">
        <f t="array" ref="CQ488">IF(AB488="","",
IF(INDEX(Settings!$H:$H,MATCH(CQ$1,Settings!$G:$G,0))=TRUE,
100-100*(AB488-MINIFS(AB:AB,$E:$E,$E488))/(MAXIFS(AB:AB,$E:$E,$E488)-MINIFS(AB:AB,$E:$E,$E488)),
100*(AB488-MINIFS(AB:AB,$E:$E,$E488))/(MAXIFS(AB:AB,$E:$E,$E488)-MINIFS(AB:AB,$E:$E,$E488))))</f>
        <v/>
      </c>
      <c r="CR488" s="232" t="str">
        <f t="array" ref="CR488">IF(AC488="","",
IF(INDEX(Settings!$H:$H,MATCH(CR$1,Settings!$G:$G,0))=TRUE,
100-100*(AC488-MINIFS(AC:AC,$E:$E,$E488))/(MAXIFS(AC:AC,$E:$E,$E488)-MINIFS(AC:AC,$E:$E,$E488)),
100*(AC488-MINIFS(AC:AC,$E:$E,$E488))/(MAXIFS(AC:AC,$E:$E,$E488)-MINIFS(AC:AC,$E:$E,$E488))))</f>
        <v/>
      </c>
      <c r="CS488" s="232" t="str">
        <f t="array" ref="CS488">IF(AD488="","",
IF(INDEX(Settings!$H:$H,MATCH(CS$1,Settings!$G:$G,0))=TRUE,
100-100*(AD488-MINIFS(AD:AD,$E:$E,$E488))/(MAXIFS(AD:AD,$E:$E,$E488)-MINIFS(AD:AD,$E:$E,$E488)),
100*(AD488-MINIFS(AD:AD,$E:$E,$E488))/(MAXIFS(AD:AD,$E:$E,$E488)-MINIFS(AD:AD,$E:$E,$E488))))</f>
        <v/>
      </c>
      <c r="CT488" s="232" t="str">
        <f t="array" ref="CT488">IF(AE488="","",
IF(INDEX(Settings!$H:$H,MATCH(CT$1,Settings!$G:$G,0))=TRUE,
100-100*(AE488-MINIFS(AE:AE,$E:$E,$E488))/(MAXIFS(AE:AE,$E:$E,$E488)-MINIFS(AE:AE,$E:$E,$E488)),
100*(AE488-MINIFS(AE:AE,$E:$E,$E488))/(MAXIFS(AE:AE,$E:$E,$E488)-MINIFS(AE:AE,$E:$E,$E488))))</f>
        <v/>
      </c>
      <c r="CU488" s="232" t="str">
        <f t="array" ref="CU488">IF(AF488="","",
IF(INDEX(Settings!$H:$H,MATCH(CU$1,Settings!$G:$G,0))=TRUE,
100-100*(AF488-MINIFS(AF:AF,$E:$E,$E488))/(MAXIFS(AF:AF,$E:$E,$E488)-MINIFS(AF:AF,$E:$E,$E488)),
100*(AF488-MINIFS(AF:AF,$E:$E,$E488))/(MAXIFS(AF:AF,$E:$E,$E488)-MINIFS(AF:AF,$E:$E,$E488))))</f>
        <v/>
      </c>
      <c r="CV488" s="232" t="str">
        <f t="array" ref="CV488">IF(AG488="","",
IF(INDEX(Settings!$H:$H,MATCH(CV$1,Settings!$G:$G,0))=TRUE,
100-100*(AG488-MINIFS(AG:AG,$E:$E,$E488))/(MAXIFS(AG:AG,$E:$E,$E488)-MINIFS(AG:AG,$E:$E,$E488)),
100*(AG488-MINIFS(AG:AG,$E:$E,$E488))/(MAXIFS(AG:AG,$E:$E,$E488)-MINIFS(AG:AG,$E:$E,$E488))))</f>
        <v/>
      </c>
      <c r="CW488" s="232" t="str">
        <f t="array" ref="CW488">IF(AH488="","",
IF(INDEX(Settings!$H:$H,MATCH(CW$1,Settings!$G:$G,0))=TRUE,
100-100*(AH488-MINIFS(AH:AH,$E:$E,$E488))/(MAXIFS(AH:AH,$E:$E,$E488)-MINIFS(AH:AH,$E:$E,$E488)),
100*(AH488-MINIFS(AH:AH,$E:$E,$E488))/(MAXIFS(AH:AH,$E:$E,$E488)-MINIFS(AH:AH,$E:$E,$E488))))</f>
        <v/>
      </c>
      <c r="CX488" s="232" t="str">
        <f t="array" ref="CX488">IF(AI488="","",
IF(INDEX(Settings!$H:$H,MATCH(CX$1,Settings!$G:$G,0))=TRUE,
100-100*(AI488-MINIFS(AI:AI,$E:$E,$E488))/(MAXIFS(AI:AI,$E:$E,$E488)-MINIFS(AI:AI,$E:$E,$E488)),
100*(AI488-MINIFS(AI:AI,$E:$E,$E488))/(MAXIFS(AI:AI,$E:$E,$E488)-MINIFS(AI:AI,$E:$E,$E488))))</f>
        <v/>
      </c>
      <c r="CY488" s="232" t="str">
        <f t="array" ref="CY488">IF(AJ488="","",
IF(INDEX(Settings!$H:$H,MATCH(CY$1,Settings!$G:$G,0))=TRUE,
100-100*(AJ488-MINIFS(AJ:AJ,$E:$E,$E488))/(MAXIFS(AJ:AJ,$E:$E,$E488)-MINIFS(AJ:AJ,$E:$E,$E488)),
100*(AJ488-MINIFS(AJ:AJ,$E:$E,$E488))/(MAXIFS(AJ:AJ,$E:$E,$E488)-MINIFS(AJ:AJ,$E:$E,$E488))))</f>
        <v/>
      </c>
      <c r="CZ488" s="232" t="str">
        <f t="array" ref="CZ488">IF(AK488="","",
IF(INDEX(Settings!$H:$H,MATCH(CZ$1,Settings!$G:$G,0))=TRUE,
100-100*(AK488-MINIFS(AK:AK,$E:$E,$E488))/(MAXIFS(AK:AK,$E:$E,$E488)-MINIFS(AK:AK,$E:$E,$E488)),
100*(AK488-MINIFS(AK:AK,$E:$E,$E488))/(MAXIFS(AK:AK,$E:$E,$E488)-MINIFS(AK:AK,$E:$E,$E488))))</f>
        <v/>
      </c>
      <c r="DA488" s="232" t="str">
        <f t="array" ref="DA488">IF(AL488="","",
IF(INDEX(Settings!$H:$H,MATCH(DA$1,Settings!$G:$G,0))=TRUE,
100-100*(AL488-MINIFS(AL:AL,$E:$E,$E488))/(MAXIFS(AL:AL,$E:$E,$E488)-MINIFS(AL:AL,$E:$E,$E488)),
100*(AL488-MINIFS(AL:AL,$E:$E,$E488))/(MAXIFS(AL:AL,$E:$E,$E488)-MINIFS(AL:AL,$E:$E,$E488))))</f>
        <v/>
      </c>
      <c r="DB488" s="232" t="str">
        <f t="array" ref="DB488">IF(AM488="","",
IF(INDEX(Settings!$H:$H,MATCH(DB$1,Settings!$G:$G,0))=TRUE,
100-100*(AM488-MINIFS(AM:AM,$E:$E,$E488))/(MAXIFS(AM:AM,$E:$E,$E488)-MINIFS(AM:AM,$E:$E,$E488)),
100*(AM488-MINIFS(AM:AM,$E:$E,$E488))/(MAXIFS(AM:AM,$E:$E,$E488)-MINIFS(AM:AM,$E:$E,$E488))))</f>
        <v/>
      </c>
      <c r="DC488" s="232" t="str">
        <f t="array" ref="DC488">IF(AN488="","",
IF(INDEX(Settings!$H:$H,MATCH(DC$1,Settings!$G:$G,0))=TRUE,
100-100*(AN488-MINIFS(AN:AN,$E:$E,$E488))/(MAXIFS(AN:AN,$E:$E,$E488)-MINIFS(AN:AN,$E:$E,$E488)),
100*(AN488-MINIFS(AN:AN,$E:$E,$E488))/(MAXIFS(AN:AN,$E:$E,$E488)-MINIFS(AN:AN,$E:$E,$E488))))</f>
        <v/>
      </c>
      <c r="DD488" s="232" t="str">
        <f t="array" ref="DD488">IF(AO488="","",
IF(INDEX(Settings!$H:$H,MATCH(DD$1,Settings!$G:$G,0))=TRUE,
100-100*(AO488-MINIFS(AO:AO,$E:$E,$E488))/(MAXIFS(AO:AO,$E:$E,$E488)-MINIFS(AO:AO,$E:$E,$E488)),
100*(AO488-MINIFS(AO:AO,$E:$E,$E488))/(MAXIFS(AO:AO,$E:$E,$E488)-MINIFS(AO:AO,$E:$E,$E488))))</f>
        <v/>
      </c>
      <c r="DE488" s="232" t="str">
        <f t="array" ref="DE488">IF(AP488="","",
IF(INDEX(Settings!$H:$H,MATCH(DE$1,Settings!$G:$G,0))=TRUE,
100-100*(AP488-MINIFS(AP:AP,$E:$E,$E488))/(MAXIFS(AP:AP,$E:$E,$E488)-MINIFS(AP:AP,$E:$E,$E488)),
100*(AP488-MINIFS(AP:AP,$E:$E,$E488))/(MAXIFS(AP:AP,$E:$E,$E488)-MINIFS(AP:AP,$E:$E,$E488))))</f>
        <v/>
      </c>
      <c r="DF488" s="232" t="str">
        <f t="array" ref="DF488">IF(AQ488="","",
IF(INDEX(Settings!$H:$H,MATCH(DF$1,Settings!$G:$G,0))=TRUE,
100-100*(AQ488-MINIFS(AQ:AQ,$E:$E,$E488))/(MAXIFS(AQ:AQ,$E:$E,$E488)-MINIFS(AQ:AQ,$E:$E,$E488)),
100*(AQ488-MINIFS(AQ:AQ,$E:$E,$E488))/(MAXIFS(AQ:AQ,$E:$E,$E488)-MINIFS(AQ:AQ,$E:$E,$E488))))</f>
        <v/>
      </c>
      <c r="DG488" s="232" t="str">
        <f t="array" ref="DG488">IF(AR488="","",
IF(INDEX(Settings!$H:$H,MATCH(DG$1,Settings!$G:$G,0))=TRUE,
100-100*(AR488-MINIFS(AR:AR,$E:$E,$E488))/(MAXIFS(AR:AR,$E:$E,$E488)-MINIFS(AR:AR,$E:$E,$E488)),
100*(AR488-MINIFS(AR:AR,$E:$E,$E488))/(MAXIFS(AR:AR,$E:$E,$E488)-MINIFS(AR:AR,$E:$E,$E488))))</f>
        <v/>
      </c>
      <c r="DH488" s="232" t="str">
        <f t="array" ref="DH488">IF(AS488="","",
IF(INDEX(Settings!$H:$H,MATCH(DH$1,Settings!$G:$G,0))=TRUE,
100-100*(AS488-MINIFS(AS:AS,$E:$E,$E488))/(MAXIFS(AS:AS,$E:$E,$E488)-MINIFS(AS:AS,$E:$E,$E488)),
100*(AS488-MINIFS(AS:AS,$E:$E,$E488))/(MAXIFS(AS:AS,$E:$E,$E488)-MINIFS(AS:AS,$E:$E,$E488))))</f>
        <v/>
      </c>
      <c r="DI488" s="232" t="str">
        <f t="array" ref="DI488">IF(AT488="","",
IF(INDEX(Settings!$H:$H,MATCH(DI$1,Settings!$G:$G,0))=TRUE,
100-100*(AT488-MINIFS(AT:AT,$E:$E,$E488))/(MAXIFS(AT:AT,$E:$E,$E488)-MINIFS(AT:AT,$E:$E,$E488)),
100*(AT488-MINIFS(AT:AT,$E:$E,$E488))/(MAXIFS(AT:AT,$E:$E,$E488)-MINIFS(AT:AT,$E:$E,$E488))))</f>
        <v/>
      </c>
      <c r="DJ488" s="232" t="str">
        <f t="array" ref="DJ488">IF(AU488="","",
IF(INDEX(Settings!$H:$H,MATCH(DJ$1,Settings!$G:$G,0))=TRUE,
100-100*(AU488-MINIFS(AU:AU,$E:$E,$E488))/(MAXIFS(AU:AU,$E:$E,$E488)-MINIFS(AU:AU,$E:$E,$E488)),
100*(AU488-MINIFS(AU:AU,$E:$E,$E488))/(MAXIFS(AU:AU,$E:$E,$E488)-MINIFS(AU:AU,$E:$E,$E488))))</f>
        <v/>
      </c>
      <c r="DK488" s="232" t="str">
        <f t="array" ref="DK488">IF(AV488="","",
IF(INDEX(Settings!$H:$H,MATCH(DK$1,Settings!$G:$G,0))=TRUE,
100-100*(AV488-MINIFS(AV:AV,$E:$E,$E488))/(MAXIFS(AV:AV,$E:$E,$E488)-MINIFS(AV:AV,$E:$E,$E488)),
100*(AV488-MINIFS(AV:AV,$E:$E,$E488))/(MAXIFS(AV:AV,$E:$E,$E488)-MINIFS(AV:AV,$E:$E,$E488))))</f>
        <v/>
      </c>
      <c r="DL488" s="232" t="str">
        <f t="array" ref="DL488">IF(AW488="","",
IF(INDEX(Settings!$H:$H,MATCH(DL$1,Settings!$G:$G,0))=TRUE,
100-100*(AW488-MINIFS(AW:AW,$E:$E,$E488))/(MAXIFS(AW:AW,$E:$E,$E488)-MINIFS(AW:AW,$E:$E,$E488)),
100*(AW488-MINIFS(AW:AW,$E:$E,$E488))/(MAXIFS(AW:AW,$E:$E,$E488)-MINIFS(AW:AW,$E:$E,$E488))))</f>
        <v/>
      </c>
      <c r="DM488" s="232" t="str">
        <f t="array" ref="DM488">IF(AX488="","",
IF(INDEX(Settings!$H:$H,MATCH(DM$1,Settings!$G:$G,0))=TRUE,
100-100*(AX488-MINIFS(AX:AX,$E:$E,$E488))/(MAXIFS(AX:AX,$E:$E,$E488)-MINIFS(AX:AX,$E:$E,$E488)),
100*(AX488-MINIFS(AX:AX,$E:$E,$E488))/(MAXIFS(AX:AX,$E:$E,$E488)-MINIFS(AX:AX,$E:$E,$E488))))</f>
        <v/>
      </c>
      <c r="DN488" s="232" t="str">
        <f t="array" ref="DN488">IF(AY488="","",
IF(INDEX(Settings!$H:$H,MATCH(DN$1,Settings!$G:$G,0))=TRUE,
100-100*(AY488-MINIFS(AY:AY,$E:$E,$E488))/(MAXIFS(AY:AY,$E:$E,$E488)-MINIFS(AY:AY,$E:$E,$E488)),
100*(AY488-MINIFS(AY:AY,$E:$E,$E488))/(MAXIFS(AY:AY,$E:$E,$E488)-MINIFS(AY:AY,$E:$E,$E488))))</f>
        <v/>
      </c>
      <c r="DO488" s="232" t="str">
        <f t="array" ref="DO488">IF(AZ488="","",
IF(INDEX(Settings!$H:$H,MATCH(DO$1,Settings!$G:$G,0))=TRUE,
100-100*(AZ488-MINIFS(AZ:AZ,$E:$E,$E488))/(MAXIFS(AZ:AZ,$E:$E,$E488)-MINIFS(AZ:AZ,$E:$E,$E488)),
100*(AZ488-MINIFS(AZ:AZ,$E:$E,$E488))/(MAXIFS(AZ:AZ,$E:$E,$E488)-MINIFS(AZ:AZ,$E:$E,$E488))))</f>
        <v/>
      </c>
      <c r="DP488" s="232" t="str">
        <f t="array" ref="DP488">IF(BA488="","",
IF(INDEX(Settings!$H:$H,MATCH(DP$1,Settings!$G:$G,0))=TRUE,
100-100*(BA488-MINIFS(BA:BA,$E:$E,$E488))/(MAXIFS(BA:BA,$E:$E,$E488)-MINIFS(BA:BA,$E:$E,$E488)),
100*(BA488-MINIFS(BA:BA,$E:$E,$E488))/(MAXIFS(BA:BA,$E:$E,$E488)-MINIFS(BA:BA,$E:$E,$E488))))</f>
        <v/>
      </c>
      <c r="DQ488" s="232" t="str">
        <f t="array" ref="DQ488">IF(BB488="","",
IF(INDEX(Settings!$H:$H,MATCH(DQ$1,Settings!$G:$G,0))=TRUE,
100-100*(BB488-MINIFS(BB:BB,$E:$E,$E488))/(MAXIFS(BB:BB,$E:$E,$E488)-MINIFS(BB:BB,$E:$E,$E488)),
100*(BB488-MINIFS(BB:BB,$E:$E,$E488))/(MAXIFS(BB:BB,$E:$E,$E488)-MINIFS(BB:BB,$E:$E,$E488))))</f>
        <v/>
      </c>
      <c r="DR488" s="232" t="str">
        <f t="array" ref="DR488">IF(BC488="","",
IF(INDEX(Settings!$H:$H,MATCH(DR$1,Settings!$G:$G,0))=TRUE,
100-100*(BC488-MINIFS(BC:BC,$E:$E,$E488))/(MAXIFS(BC:BC,$E:$E,$E488)-MINIFS(BC:BC,$E:$E,$E488)),
100*(BC488-MINIFS(BC:BC,$E:$E,$E488))/(MAXIFS(BC:BC,$E:$E,$E488)-MINIFS(BC:BC,$E:$E,$E488))))</f>
        <v/>
      </c>
      <c r="DS488" s="232" t="str">
        <f t="array" ref="DS488">IF(BD488="","",
IF(INDEX(Settings!$H:$H,MATCH(DS$1,Settings!$G:$G,0))=TRUE,
100-100*(BD488-MINIFS(BD:BD,$E:$E,$E488))/(MAXIFS(BD:BD,$E:$E,$E488)-MINIFS(BD:BD,$E:$E,$E488)),
100*(BD488-MINIFS(BD:BD,$E:$E,$E488))/(MAXIFS(BD:BD,$E:$E,$E488)-MINIFS(BD:BD,$E:$E,$E488))))</f>
        <v/>
      </c>
      <c r="DT488" s="232" t="str">
        <f t="array" ref="DT488">IF(BE488="","",
IF(INDEX(Settings!$H:$H,MATCH(DT$1,Settings!$G:$G,0))=TRUE,
100-100*(BE488-MINIFS(BE:BE,$E:$E,$E488))/(MAXIFS(BE:BE,$E:$E,$E488)-MINIFS(BE:BE,$E:$E,$E488)),
100*(BE488-MINIFS(BE:BE,$E:$E,$E488))/(MAXIFS(BE:BE,$E:$E,$E488)-MINIFS(BE:BE,$E:$E,$E488))))</f>
        <v/>
      </c>
      <c r="DU488" s="232" t="str">
        <f t="array" ref="DU488">IF(BF488="","",
IF(INDEX(Settings!$H:$H,MATCH(DU$1,Settings!$G:$G,0))=TRUE,
100-100*(BF488-MINIFS(BF:BF,$E:$E,$E488))/(MAXIFS(BF:BF,$E:$E,$E488)-MINIFS(BF:BF,$E:$E,$E488)),
100*(BF488-MINIFS(BF:BF,$E:$E,$E488))/(MAXIFS(BF:BF,$E:$E,$E488)-MINIFS(BF:BF,$E:$E,$E488))))</f>
        <v/>
      </c>
      <c r="DV488" s="232" t="str">
        <f t="array" ref="DV488">IF(BG488="","",
IF(INDEX(Settings!$H:$H,MATCH(DV$1,Settings!$G:$G,0))=TRUE,
100-100*(BG488-MINIFS(BG:BG,$E:$E,$E488))/(MAXIFS(BG:BG,$E:$E,$E488)-MINIFS(BG:BG,$E:$E,$E488)),
100*(BG488-MINIFS(BG:BG,$E:$E,$E488))/(MAXIFS(BG:BG,$E:$E,$E488)-MINIFS(BG:BG,$E:$E,$E488))))</f>
        <v/>
      </c>
      <c r="DW488" s="232" t="str">
        <f t="array" ref="DW488">IF(BH488="","",
IF(INDEX(Settings!$H:$H,MATCH(DW$1,Settings!$G:$G,0))=TRUE,
100-100*(BH488-MINIFS(BH:BH,$E:$E,$E488))/(MAXIFS(BH:BH,$E:$E,$E488)-MINIFS(BH:BH,$E:$E,$E488)),
100*(BH488-MINIFS(BH:BH,$E:$E,$E488))/(MAXIFS(BH:BH,$E:$E,$E488)-MINIFS(BH:BH,$E:$E,$E488))))</f>
        <v/>
      </c>
      <c r="DX488" s="232" t="str">
        <f t="array" ref="DX488">IF(BI488="","",
IF(INDEX(Settings!$H:$H,MATCH(DX$1,Settings!$G:$G,0))=TRUE,
100-100*(BI488-MINIFS(BI:BI,$E:$E,$E488))/(MAXIFS(BI:BI,$E:$E,$E488)-MINIFS(BI:BI,$E:$E,$E488)),
100*(BI488-MINIFS(BI:BI,$E:$E,$E488))/(MAXIFS(BI:BI,$E:$E,$E488)-MINIFS(BI:BI,$E:$E,$E488))))</f>
        <v/>
      </c>
      <c r="DY488" s="232" t="str">
        <f t="array" ref="DY488">IF(BJ488="","",
IF(INDEX(Settings!$H:$H,MATCH(DY$1,Settings!$G:$G,0))=TRUE,
100-100*(BJ488-MINIFS(BJ:BJ,$E:$E,$E488))/(MAXIFS(BJ:BJ,$E:$E,$E488)-MINIFS(BJ:BJ,$E:$E,$E488)),
100*(BJ488-MINIFS(BJ:BJ,$E:$E,$E488))/(MAXIFS(BJ:BJ,$E:$E,$E488)-MINIFS(BJ:BJ,$E:$E,$E488))))</f>
        <v/>
      </c>
      <c r="DZ488" s="234"/>
      <c r="EA488" s="234"/>
      <c r="EB488" s="234" t="str">
        <f t="shared" si="8"/>
        <v/>
      </c>
      <c r="EC488" s="234" t="str">
        <f t="shared" si="9"/>
        <v/>
      </c>
      <c r="ED488" s="234" t="str">
        <f t="shared" si="10"/>
        <v/>
      </c>
      <c r="EE488" s="234" t="str">
        <f t="shared" si="11"/>
        <v/>
      </c>
      <c r="EF488" s="234" t="str">
        <f t="shared" si="12"/>
        <v/>
      </c>
      <c r="EG488" s="234" t="str">
        <f t="shared" si="13"/>
        <v/>
      </c>
      <c r="EH488" s="234"/>
      <c r="EI488" s="234"/>
      <c r="EJ488" s="234"/>
      <c r="EK488" s="234"/>
      <c r="EL488" s="234"/>
      <c r="EM488" s="234"/>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3" t="str">
        <f t="shared" si="14"/>
        <v/>
      </c>
      <c r="N489" s="49"/>
      <c r="O489" s="49"/>
      <c r="P489" s="49"/>
      <c r="Q489" s="49"/>
      <c r="R489" s="49"/>
      <c r="S489" s="222" t="str">
        <f>IFERROR(VLOOKUP(AF489, 'YOYO IR Scores'!A:C, 3, FALSE), "")
</f>
        <v/>
      </c>
      <c r="T489" s="49"/>
      <c r="U489" s="49"/>
      <c r="V489" s="49"/>
      <c r="W489" s="49"/>
      <c r="X489" s="224" t="str">
        <f t="shared" si="4"/>
        <v/>
      </c>
      <c r="Y489" s="225" t="str">
        <f t="shared" si="5"/>
        <v/>
      </c>
      <c r="Z489" s="225" t="str">
        <f t="shared" si="6"/>
        <v/>
      </c>
      <c r="AA489" s="224" t="str">
        <f t="shared" si="7"/>
        <v/>
      </c>
      <c r="AB489" s="223"/>
      <c r="AC489" s="223"/>
      <c r="AD489" s="223"/>
      <c r="AE489" s="223" t="str">
        <f>IFERROR(VLOOKUP(AF489, 'YOYO IR Scores'!A:C, 2, FALSE), "")</f>
        <v/>
      </c>
      <c r="AF489" s="223"/>
      <c r="AG489" s="223"/>
      <c r="AH489" s="223"/>
      <c r="AI489" s="223"/>
      <c r="AJ489" s="223"/>
      <c r="AK489" s="223"/>
      <c r="AL489" s="223"/>
      <c r="AM489" s="223"/>
      <c r="AN489" s="223"/>
      <c r="AO489" s="223"/>
      <c r="AP489" s="223"/>
      <c r="AQ489" s="223"/>
      <c r="AR489" s="223"/>
      <c r="AS489" s="223"/>
      <c r="AT489" s="223"/>
      <c r="AU489" s="223"/>
      <c r="AV489" s="223"/>
      <c r="AW489" s="223"/>
      <c r="AX489" s="223"/>
      <c r="AY489" s="223"/>
      <c r="AZ489" s="223"/>
      <c r="BA489" s="223"/>
      <c r="BB489" s="223"/>
      <c r="BC489" s="223"/>
      <c r="BD489" s="223"/>
      <c r="BE489" s="223"/>
      <c r="BF489" s="223"/>
      <c r="BG489" s="223"/>
      <c r="BH489" s="223"/>
      <c r="BI489" s="223"/>
      <c r="BJ489" s="223"/>
      <c r="BK489" s="223" t="str">
        <f t="array" ref="BK489">IF(J489="","",
IF(INDEX(Settings!$H:$H,MATCH(BY$1,Settings!$G:$G,0))=TRUE,
100-100*(J489-MIN(J:J))/(MAX(J:J)-MIN(J:J)),
100*(J489-MIN(J:J))/(MAX(J:J)-MIN(J:J))))</f>
        <v/>
      </c>
      <c r="BL489" s="223" t="str">
        <f t="array" ref="BL489">IF(J489="","",
IF(INDEX(Settings!$H:$H,MATCH(BY$1,Settings!$G:$G,0))=TRUE,
100-100*(J489-MINIFS(J:J,$E:$E,$E489))/(MAXIFS(J:J,$E:$E,$E489)-MINIFS(J:J,$E:$E,$E489)),
100*(J489-MINIFS(J:J,$E:$E,$E489))/(MAXIFS(J:J,$E:$E,$E489)-MINIFS(J:J,$E:$E,$E489))))</f>
        <v/>
      </c>
      <c r="BM489" s="223"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4" t="str">
        <f t="array" ref="BQ489">IF(J489="","",
IF(INDEX(Settings!$H:$H,MATCH(BY$1,Settings!$G:$G,0))=TRUE,
-1*(J489-AVERAGE(J:J))/STDEV(J:J),
(J489-AVERAGE(J:J))/STDEV(J:J)))</f>
        <v/>
      </c>
      <c r="BR489" s="224" t="str">
        <f>IFERROR(__xludf.DUMMYFUNCTION("IF(J489="""","""",
IF(INDEX(Settings!$H:$H,MATCH(BY$1,Settings!$G:$G,0))=TRUE,
-1*(J489-AVERAGEIFS(J:J,$E:$E,$E489))/STDEV(FILTER(J:J,$E:$E=$E489)),
(J489-AVERAGEIFS(J:J,$E:$E,$E489))/STDEV(FILTER(J:J,$E:$E=$E489))))"),"")</f>
        <v/>
      </c>
      <c r="BS489" s="224"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3" t="str">
        <f t="array" ref="BY489">IF(J489="","",
IF(INDEX(Settings!$H:$H,MATCH(BY$1,Settings!$G:$G,0))=TRUE,
100-100*(J489-MINIFS(J:J,$E:$E,$E489))/(MAXIFS(J:J,$E:$E,$E489)-MINIFS(J:J,$E:$E,$E489)),
100*(J489-MINIFS(J:J,$E:$E,$E489))/(MAXIFS(J:J,$E:$E,$E489)-MINIFS(J:J,$E:$E,$E489))))</f>
        <v/>
      </c>
      <c r="BZ489" s="223" t="str">
        <f t="array" ref="BZ489">IF(K489="","",
IF(INDEX(Settings!$H:$H,MATCH(BZ$1,Settings!$G:$G,0))=TRUE,
100-100*(K489-MINIFS(K:K,$E:$E,$E489))/(MAXIFS(K:K,$E:$E,$E489)-MINIFS(K:K,$E:$E,$E489)),
100*(K489-MINIFS(K:K,$E:$E,$E489))/(MAXIFS(K:K,$E:$E,$E489)-MINIFS(K:K,$E:$E,$E489))))</f>
        <v/>
      </c>
      <c r="CA489" s="223" t="str">
        <f t="array" ref="CA489">IF(L489="","",
IF(INDEX(Settings!$H:$H,MATCH(CA$1,Settings!$G:$G,0))=TRUE,
100-100*(L489-MINIFS(L:L,$E:$E,$E489))/(MAXIFS(L:L,$E:$E,$E489)-MINIFS(L:L,$E:$E,$E489)),
100*(L489-MINIFS(L:L,$E:$E,$E489))/(MAXIFS(L:L,$E:$E,$E489)-MINIFS(L:L,$E:$E,$E489))))</f>
        <v/>
      </c>
      <c r="CB489" s="223" t="str">
        <f t="array" ref="CB489">IF(M489="","",
IF(INDEX(Settings!$H:$H,MATCH(CB$1,Settings!$G:$G,0))=TRUE,
100-100*(M489-MINIFS(M:M,$E:$E,$E489))/(MAXIFS(M:M,$E:$E,$E489)-MINIFS(M:M,$E:$E,$E489)),
100*(M489-MINIFS(M:M,$E:$E,$E489))/(MAXIFS(M:M,$E:$E,$E489)-MINIFS(M:M,$E:$E,$E489))))</f>
        <v/>
      </c>
      <c r="CC489" s="223" t="str">
        <f t="array" ref="CC489">IF(N489="","",
IF(INDEX(Settings!$H:$H,MATCH(CC$1,Settings!$G:$G,0))=TRUE,
100-100*(N489-MINIFS(N:N,$E:$E,$E489))/(MAXIFS(N:N,$E:$E,$E489)-MINIFS(N:N,$E:$E,$E489)),
100*(N489-MINIFS(N:N,$E:$E,$E489))/(MAXIFS(N:N,$E:$E,$E489)-MINIFS(N:N,$E:$E,$E489))))</f>
        <v/>
      </c>
      <c r="CD489" s="223" t="str">
        <f t="array" ref="CD489">IF(O489="","",
IF(INDEX(Settings!$H:$H,MATCH(CD$1,Settings!$G:$G,0))=TRUE,
100-100*(O489-MINIFS(O:O,$E:$E,$E489))/(MAXIFS(O:O,$E:$E,$E489)-MINIFS(O:O,$E:$E,$E489)),
100*(O489-MINIFS(O:O,$E:$E,$E489))/(MAXIFS(O:O,$E:$E,$E489)-MINIFS(O:O,$E:$E,$E489))))</f>
        <v/>
      </c>
      <c r="CE489" s="223" t="str">
        <f t="array" ref="CE489">IF(P489="","",
IF(INDEX(Settings!$H:$H,MATCH(CE$1,Settings!$G:$G,0))=TRUE,
100-100*(P489-MINIFS(P:P,$E:$E,$E489))/(MAXIFS(P:P,$E:$E,$E489)-MINIFS(P:P,$E:$E,$E489)),
100*(P489-MINIFS(P:P,$E:$E,$E489))/(MAXIFS(P:P,$E:$E,$E489)-MINIFS(P:P,$E:$E,$E489))))</f>
        <v/>
      </c>
      <c r="CF489" s="223" t="str">
        <f t="array" ref="CF489">IF(Q489="","",
IF(INDEX(Settings!$H:$H,MATCH(CF$1,Settings!$G:$G,0))=TRUE,
100-100*(Q489-MINIFS(Q:Q,$E:$E,$E489))/(MAXIFS(Q:Q,$E:$E,$E489)-MINIFS(Q:Q,$E:$E,$E489)),
100*(Q489-MINIFS(Q:Q,$E:$E,$E489))/(MAXIFS(Q:Q,$E:$E,$E489)-MINIFS(Q:Q,$E:$E,$E489))))</f>
        <v/>
      </c>
      <c r="CG489" s="223" t="str">
        <f t="array" ref="CG489">IF(R489="","",
IF(INDEX(Settings!$H:$H,MATCH(CG$1,Settings!$G:$G,0))=TRUE,
100-100*(R489-MINIFS(R:R,$E:$E,$E489))/(MAXIFS(R:R,$E:$E,$E489)-MINIFS(R:R,$E:$E,$E489)),
100*(R489-MINIFS(R:R,$E:$E,$E489))/(MAXIFS(R:R,$E:$E,$E489)-MINIFS(R:R,$E:$E,$E489))))</f>
        <v/>
      </c>
      <c r="CH489" s="223" t="str">
        <f t="array" ref="CH489">IF(S489="","",
IF(INDEX(Settings!$H:$H,MATCH(CH$1,Settings!$G:$G,0))=TRUE,
100-100*(S489-MINIFS(S:S,$E:$E,$E489))/(MAXIFS(S:S,$E:$E,$E489)-MINIFS(S:S,$E:$E,$E489)),
100*(S489-MINIFS(S:S,$E:$E,$E489))/(MAXIFS(S:S,$E:$E,$E489)-MINIFS(S:S,$E:$E,$E489))))</f>
        <v/>
      </c>
      <c r="CI489" s="223" t="str">
        <f t="array" ref="CI489">IF(T489="","",
IF(INDEX(Settings!$H:$H,MATCH(CI$1,Settings!$G:$G,0))=TRUE,
100-100*(T489-MINIFS(T:T,$E:$E,$E489))/(MAXIFS(T:T,$E:$E,$E489)-MINIFS(T:T,$E:$E,$E489)),
100*(T489-MINIFS(T:T,$E:$E,$E489))/(MAXIFS(T:T,$E:$E,$E489)-MINIFS(T:T,$E:$E,$E489))))</f>
        <v/>
      </c>
      <c r="CJ489" s="223" t="str">
        <f t="array" ref="CJ489">IF(U489="","",
IF(INDEX(Settings!$H:$H,MATCH(CJ$1,Settings!$G:$G,0))=TRUE,
100-100*(U489-MINIFS(U:U,$E:$E,$E489))/(MAXIFS(U:U,$E:$E,$E489)-MINIFS(U:U,$E:$E,$E489)),
100*(U489-MINIFS(U:U,$E:$E,$E489))/(MAXIFS(U:U,$E:$E,$E489)-MINIFS(U:U,$E:$E,$E489))))</f>
        <v/>
      </c>
      <c r="CK489" s="223" t="str">
        <f t="array" ref="CK489">IF(V489="","",
IF(INDEX(Settings!$H:$H,MATCH(CK$1,Settings!$G:$G,0))=TRUE,
100-100*(V489-MINIFS(V:V,$E:$E,$E489))/(MAXIFS(V:V,$E:$E,$E489)-MINIFS(V:V,$E:$E,$E489)),
100*(V489-MINIFS(V:V,$E:$E,$E489))/(MAXIFS(V:V,$E:$E,$E489)-MINIFS(V:V,$E:$E,$E489))))</f>
        <v/>
      </c>
      <c r="CL489" s="223" t="str">
        <f t="array" ref="CL489">IF(W489="","",
IF(INDEX(Settings!$H:$H,MATCH(CL$1,Settings!$G:$G,0))=TRUE,
100-100*(W489-MINIFS(W:W,$E:$E,$E489))/(MAXIFS(W:W,$E:$E,$E489)-MINIFS(W:W,$E:$E,$E489)),
100*(W489-MINIFS(W:W,$E:$E,$E489))/(MAXIFS(W:W,$E:$E,$E489)-MINIFS(W:W,$E:$E,$E489))))</f>
        <v/>
      </c>
      <c r="CM489" s="223" t="str">
        <f t="array" ref="CM489">IF(X489="","",
IF(INDEX(Settings!$H:$H,MATCH(CM$1,Settings!$G:$G,0))=TRUE,
100-100*(X489-MINIFS(X:X,$E:$E,$E489))/(MAXIFS(X:X,$E:$E,$E489)-MINIFS(X:X,$E:$E,$E489)),
100*(X489-MINIFS(X:X,$E:$E,$E489))/(MAXIFS(X:X,$E:$E,$E489)-MINIFS(X:X,$E:$E,$E489))))</f>
        <v/>
      </c>
      <c r="CN489" s="223" t="str">
        <f t="array" ref="CN489">IF(Y489="","",
IF(INDEX(Settings!$H:$H,MATCH(CN$1,Settings!$G:$G,0))=TRUE,
100-100*(Y489-MINIFS(Y:Y,$E:$E,$E489))/(MAXIFS(Y:Y,$E:$E,$E489)-MINIFS(Y:Y,$E:$E,$E489)),
100*(Y489-MINIFS(Y:Y,$E:$E,$E489))/(MAXIFS(Y:Y,$E:$E,$E489)-MINIFS(Y:Y,$E:$E,$E489))))</f>
        <v/>
      </c>
      <c r="CO489" s="223" t="str">
        <f t="array" ref="CO489">IF(Z489="","",
IF(INDEX(Settings!$H:$H,MATCH(CO$1,Settings!$G:$G,0))=TRUE,
100-100*(Z489-MINIFS(Z:Z,$E:$E,$E489))/(MAXIFS(Z:Z,$E:$E,$E489)-MINIFS(Z:Z,$E:$E,$E489)),
100*(Z489-MINIFS(Z:Z,$E:$E,$E489))/(MAXIFS(Z:Z,$E:$E,$E489)-MINIFS(Z:Z,$E:$E,$E489))))</f>
        <v/>
      </c>
      <c r="CP489" s="223" t="str">
        <f t="array" ref="CP489">IF(AA489="","",
IF(INDEX(Settings!$H:$H,MATCH(CP$1,Settings!$G:$G,0))=TRUE,
100-100*(AA489-MINIFS(AA:AA,$E:$E,$E489))/(MAXIFS(AA:AA,$E:$E,$E489)-MINIFS(AA:AA,$E:$E,$E489)),
100*(AA489-MINIFS(AA:AA,$E:$E,$E489))/(MAXIFS(AA:AA,$E:$E,$E489)-MINIFS(AA:AA,$E:$E,$E489))))</f>
        <v/>
      </c>
      <c r="CQ489" s="223" t="str">
        <f t="array" ref="CQ489">IF(AB489="","",
IF(INDEX(Settings!$H:$H,MATCH(CQ$1,Settings!$G:$G,0))=TRUE,
100-100*(AB489-MINIFS(AB:AB,$E:$E,$E489))/(MAXIFS(AB:AB,$E:$E,$E489)-MINIFS(AB:AB,$E:$E,$E489)),
100*(AB489-MINIFS(AB:AB,$E:$E,$E489))/(MAXIFS(AB:AB,$E:$E,$E489)-MINIFS(AB:AB,$E:$E,$E489))))</f>
        <v/>
      </c>
      <c r="CR489" s="223" t="str">
        <f t="array" ref="CR489">IF(AC489="","",
IF(INDEX(Settings!$H:$H,MATCH(CR$1,Settings!$G:$G,0))=TRUE,
100-100*(AC489-MINIFS(AC:AC,$E:$E,$E489))/(MAXIFS(AC:AC,$E:$E,$E489)-MINIFS(AC:AC,$E:$E,$E489)),
100*(AC489-MINIFS(AC:AC,$E:$E,$E489))/(MAXIFS(AC:AC,$E:$E,$E489)-MINIFS(AC:AC,$E:$E,$E489))))</f>
        <v/>
      </c>
      <c r="CS489" s="223" t="str">
        <f t="array" ref="CS489">IF(AD489="","",
IF(INDEX(Settings!$H:$H,MATCH(CS$1,Settings!$G:$G,0))=TRUE,
100-100*(AD489-MINIFS(AD:AD,$E:$E,$E489))/(MAXIFS(AD:AD,$E:$E,$E489)-MINIFS(AD:AD,$E:$E,$E489)),
100*(AD489-MINIFS(AD:AD,$E:$E,$E489))/(MAXIFS(AD:AD,$E:$E,$E489)-MINIFS(AD:AD,$E:$E,$E489))))</f>
        <v/>
      </c>
      <c r="CT489" s="223" t="str">
        <f t="array" ref="CT489">IF(AE489="","",
IF(INDEX(Settings!$H:$H,MATCH(CT$1,Settings!$G:$G,0))=TRUE,
100-100*(AE489-MINIFS(AE:AE,$E:$E,$E489))/(MAXIFS(AE:AE,$E:$E,$E489)-MINIFS(AE:AE,$E:$E,$E489)),
100*(AE489-MINIFS(AE:AE,$E:$E,$E489))/(MAXIFS(AE:AE,$E:$E,$E489)-MINIFS(AE:AE,$E:$E,$E489))))</f>
        <v/>
      </c>
      <c r="CU489" s="223" t="str">
        <f t="array" ref="CU489">IF(AF489="","",
IF(INDEX(Settings!$H:$H,MATCH(CU$1,Settings!$G:$G,0))=TRUE,
100-100*(AF489-MINIFS(AF:AF,$E:$E,$E489))/(MAXIFS(AF:AF,$E:$E,$E489)-MINIFS(AF:AF,$E:$E,$E489)),
100*(AF489-MINIFS(AF:AF,$E:$E,$E489))/(MAXIFS(AF:AF,$E:$E,$E489)-MINIFS(AF:AF,$E:$E,$E489))))</f>
        <v/>
      </c>
      <c r="CV489" s="223" t="str">
        <f t="array" ref="CV489">IF(AG489="","",
IF(INDEX(Settings!$H:$H,MATCH(CV$1,Settings!$G:$G,0))=TRUE,
100-100*(AG489-MINIFS(AG:AG,$E:$E,$E489))/(MAXIFS(AG:AG,$E:$E,$E489)-MINIFS(AG:AG,$E:$E,$E489)),
100*(AG489-MINIFS(AG:AG,$E:$E,$E489))/(MAXIFS(AG:AG,$E:$E,$E489)-MINIFS(AG:AG,$E:$E,$E489))))</f>
        <v/>
      </c>
      <c r="CW489" s="223" t="str">
        <f t="array" ref="CW489">IF(AH489="","",
IF(INDEX(Settings!$H:$H,MATCH(CW$1,Settings!$G:$G,0))=TRUE,
100-100*(AH489-MINIFS(AH:AH,$E:$E,$E489))/(MAXIFS(AH:AH,$E:$E,$E489)-MINIFS(AH:AH,$E:$E,$E489)),
100*(AH489-MINIFS(AH:AH,$E:$E,$E489))/(MAXIFS(AH:AH,$E:$E,$E489)-MINIFS(AH:AH,$E:$E,$E489))))</f>
        <v/>
      </c>
      <c r="CX489" s="223" t="str">
        <f t="array" ref="CX489">IF(AI489="","",
IF(INDEX(Settings!$H:$H,MATCH(CX$1,Settings!$G:$G,0))=TRUE,
100-100*(AI489-MINIFS(AI:AI,$E:$E,$E489))/(MAXIFS(AI:AI,$E:$E,$E489)-MINIFS(AI:AI,$E:$E,$E489)),
100*(AI489-MINIFS(AI:AI,$E:$E,$E489))/(MAXIFS(AI:AI,$E:$E,$E489)-MINIFS(AI:AI,$E:$E,$E489))))</f>
        <v/>
      </c>
      <c r="CY489" s="223" t="str">
        <f t="array" ref="CY489">IF(AJ489="","",
IF(INDEX(Settings!$H:$H,MATCH(CY$1,Settings!$G:$G,0))=TRUE,
100-100*(AJ489-MINIFS(AJ:AJ,$E:$E,$E489))/(MAXIFS(AJ:AJ,$E:$E,$E489)-MINIFS(AJ:AJ,$E:$E,$E489)),
100*(AJ489-MINIFS(AJ:AJ,$E:$E,$E489))/(MAXIFS(AJ:AJ,$E:$E,$E489)-MINIFS(AJ:AJ,$E:$E,$E489))))</f>
        <v/>
      </c>
      <c r="CZ489" s="223" t="str">
        <f t="array" ref="CZ489">IF(AK489="","",
IF(INDEX(Settings!$H:$H,MATCH(CZ$1,Settings!$G:$G,0))=TRUE,
100-100*(AK489-MINIFS(AK:AK,$E:$E,$E489))/(MAXIFS(AK:AK,$E:$E,$E489)-MINIFS(AK:AK,$E:$E,$E489)),
100*(AK489-MINIFS(AK:AK,$E:$E,$E489))/(MAXIFS(AK:AK,$E:$E,$E489)-MINIFS(AK:AK,$E:$E,$E489))))</f>
        <v/>
      </c>
      <c r="DA489" s="223" t="str">
        <f t="array" ref="DA489">IF(AL489="","",
IF(INDEX(Settings!$H:$H,MATCH(DA$1,Settings!$G:$G,0))=TRUE,
100-100*(AL489-MINIFS(AL:AL,$E:$E,$E489))/(MAXIFS(AL:AL,$E:$E,$E489)-MINIFS(AL:AL,$E:$E,$E489)),
100*(AL489-MINIFS(AL:AL,$E:$E,$E489))/(MAXIFS(AL:AL,$E:$E,$E489)-MINIFS(AL:AL,$E:$E,$E489))))</f>
        <v/>
      </c>
      <c r="DB489" s="223" t="str">
        <f t="array" ref="DB489">IF(AM489="","",
IF(INDEX(Settings!$H:$H,MATCH(DB$1,Settings!$G:$G,0))=TRUE,
100-100*(AM489-MINIFS(AM:AM,$E:$E,$E489))/(MAXIFS(AM:AM,$E:$E,$E489)-MINIFS(AM:AM,$E:$E,$E489)),
100*(AM489-MINIFS(AM:AM,$E:$E,$E489))/(MAXIFS(AM:AM,$E:$E,$E489)-MINIFS(AM:AM,$E:$E,$E489))))</f>
        <v/>
      </c>
      <c r="DC489" s="223" t="str">
        <f t="array" ref="DC489">IF(AN489="","",
IF(INDEX(Settings!$H:$H,MATCH(DC$1,Settings!$G:$G,0))=TRUE,
100-100*(AN489-MINIFS(AN:AN,$E:$E,$E489))/(MAXIFS(AN:AN,$E:$E,$E489)-MINIFS(AN:AN,$E:$E,$E489)),
100*(AN489-MINIFS(AN:AN,$E:$E,$E489))/(MAXIFS(AN:AN,$E:$E,$E489)-MINIFS(AN:AN,$E:$E,$E489))))</f>
        <v/>
      </c>
      <c r="DD489" s="223" t="str">
        <f t="array" ref="DD489">IF(AO489="","",
IF(INDEX(Settings!$H:$H,MATCH(DD$1,Settings!$G:$G,0))=TRUE,
100-100*(AO489-MINIFS(AO:AO,$E:$E,$E489))/(MAXIFS(AO:AO,$E:$E,$E489)-MINIFS(AO:AO,$E:$E,$E489)),
100*(AO489-MINIFS(AO:AO,$E:$E,$E489))/(MAXIFS(AO:AO,$E:$E,$E489)-MINIFS(AO:AO,$E:$E,$E489))))</f>
        <v/>
      </c>
      <c r="DE489" s="223" t="str">
        <f t="array" ref="DE489">IF(AP489="","",
IF(INDEX(Settings!$H:$H,MATCH(DE$1,Settings!$G:$G,0))=TRUE,
100-100*(AP489-MINIFS(AP:AP,$E:$E,$E489))/(MAXIFS(AP:AP,$E:$E,$E489)-MINIFS(AP:AP,$E:$E,$E489)),
100*(AP489-MINIFS(AP:AP,$E:$E,$E489))/(MAXIFS(AP:AP,$E:$E,$E489)-MINIFS(AP:AP,$E:$E,$E489))))</f>
        <v/>
      </c>
      <c r="DF489" s="223" t="str">
        <f t="array" ref="DF489">IF(AQ489="","",
IF(INDEX(Settings!$H:$H,MATCH(DF$1,Settings!$G:$G,0))=TRUE,
100-100*(AQ489-MINIFS(AQ:AQ,$E:$E,$E489))/(MAXIFS(AQ:AQ,$E:$E,$E489)-MINIFS(AQ:AQ,$E:$E,$E489)),
100*(AQ489-MINIFS(AQ:AQ,$E:$E,$E489))/(MAXIFS(AQ:AQ,$E:$E,$E489)-MINIFS(AQ:AQ,$E:$E,$E489))))</f>
        <v/>
      </c>
      <c r="DG489" s="223" t="str">
        <f t="array" ref="DG489">IF(AR489="","",
IF(INDEX(Settings!$H:$H,MATCH(DG$1,Settings!$G:$G,0))=TRUE,
100-100*(AR489-MINIFS(AR:AR,$E:$E,$E489))/(MAXIFS(AR:AR,$E:$E,$E489)-MINIFS(AR:AR,$E:$E,$E489)),
100*(AR489-MINIFS(AR:AR,$E:$E,$E489))/(MAXIFS(AR:AR,$E:$E,$E489)-MINIFS(AR:AR,$E:$E,$E489))))</f>
        <v/>
      </c>
      <c r="DH489" s="223" t="str">
        <f t="array" ref="DH489">IF(AS489="","",
IF(INDEX(Settings!$H:$H,MATCH(DH$1,Settings!$G:$G,0))=TRUE,
100-100*(AS489-MINIFS(AS:AS,$E:$E,$E489))/(MAXIFS(AS:AS,$E:$E,$E489)-MINIFS(AS:AS,$E:$E,$E489)),
100*(AS489-MINIFS(AS:AS,$E:$E,$E489))/(MAXIFS(AS:AS,$E:$E,$E489)-MINIFS(AS:AS,$E:$E,$E489))))</f>
        <v/>
      </c>
      <c r="DI489" s="223" t="str">
        <f t="array" ref="DI489">IF(AT489="","",
IF(INDEX(Settings!$H:$H,MATCH(DI$1,Settings!$G:$G,0))=TRUE,
100-100*(AT489-MINIFS(AT:AT,$E:$E,$E489))/(MAXIFS(AT:AT,$E:$E,$E489)-MINIFS(AT:AT,$E:$E,$E489)),
100*(AT489-MINIFS(AT:AT,$E:$E,$E489))/(MAXIFS(AT:AT,$E:$E,$E489)-MINIFS(AT:AT,$E:$E,$E489))))</f>
        <v/>
      </c>
      <c r="DJ489" s="223" t="str">
        <f t="array" ref="DJ489">IF(AU489="","",
IF(INDEX(Settings!$H:$H,MATCH(DJ$1,Settings!$G:$G,0))=TRUE,
100-100*(AU489-MINIFS(AU:AU,$E:$E,$E489))/(MAXIFS(AU:AU,$E:$E,$E489)-MINIFS(AU:AU,$E:$E,$E489)),
100*(AU489-MINIFS(AU:AU,$E:$E,$E489))/(MAXIFS(AU:AU,$E:$E,$E489)-MINIFS(AU:AU,$E:$E,$E489))))</f>
        <v/>
      </c>
      <c r="DK489" s="223" t="str">
        <f t="array" ref="DK489">IF(AV489="","",
IF(INDEX(Settings!$H:$H,MATCH(DK$1,Settings!$G:$G,0))=TRUE,
100-100*(AV489-MINIFS(AV:AV,$E:$E,$E489))/(MAXIFS(AV:AV,$E:$E,$E489)-MINIFS(AV:AV,$E:$E,$E489)),
100*(AV489-MINIFS(AV:AV,$E:$E,$E489))/(MAXIFS(AV:AV,$E:$E,$E489)-MINIFS(AV:AV,$E:$E,$E489))))</f>
        <v/>
      </c>
      <c r="DL489" s="223" t="str">
        <f t="array" ref="DL489">IF(AW489="","",
IF(INDEX(Settings!$H:$H,MATCH(DL$1,Settings!$G:$G,0))=TRUE,
100-100*(AW489-MINIFS(AW:AW,$E:$E,$E489))/(MAXIFS(AW:AW,$E:$E,$E489)-MINIFS(AW:AW,$E:$E,$E489)),
100*(AW489-MINIFS(AW:AW,$E:$E,$E489))/(MAXIFS(AW:AW,$E:$E,$E489)-MINIFS(AW:AW,$E:$E,$E489))))</f>
        <v/>
      </c>
      <c r="DM489" s="223" t="str">
        <f t="array" ref="DM489">IF(AX489="","",
IF(INDEX(Settings!$H:$H,MATCH(DM$1,Settings!$G:$G,0))=TRUE,
100-100*(AX489-MINIFS(AX:AX,$E:$E,$E489))/(MAXIFS(AX:AX,$E:$E,$E489)-MINIFS(AX:AX,$E:$E,$E489)),
100*(AX489-MINIFS(AX:AX,$E:$E,$E489))/(MAXIFS(AX:AX,$E:$E,$E489)-MINIFS(AX:AX,$E:$E,$E489))))</f>
        <v/>
      </c>
      <c r="DN489" s="223" t="str">
        <f t="array" ref="DN489">IF(AY489="","",
IF(INDEX(Settings!$H:$H,MATCH(DN$1,Settings!$G:$G,0))=TRUE,
100-100*(AY489-MINIFS(AY:AY,$E:$E,$E489))/(MAXIFS(AY:AY,$E:$E,$E489)-MINIFS(AY:AY,$E:$E,$E489)),
100*(AY489-MINIFS(AY:AY,$E:$E,$E489))/(MAXIFS(AY:AY,$E:$E,$E489)-MINIFS(AY:AY,$E:$E,$E489))))</f>
        <v/>
      </c>
      <c r="DO489" s="223" t="str">
        <f t="array" ref="DO489">IF(AZ489="","",
IF(INDEX(Settings!$H:$H,MATCH(DO$1,Settings!$G:$G,0))=TRUE,
100-100*(AZ489-MINIFS(AZ:AZ,$E:$E,$E489))/(MAXIFS(AZ:AZ,$E:$E,$E489)-MINIFS(AZ:AZ,$E:$E,$E489)),
100*(AZ489-MINIFS(AZ:AZ,$E:$E,$E489))/(MAXIFS(AZ:AZ,$E:$E,$E489)-MINIFS(AZ:AZ,$E:$E,$E489))))</f>
        <v/>
      </c>
      <c r="DP489" s="223" t="str">
        <f t="array" ref="DP489">IF(BA489="","",
IF(INDEX(Settings!$H:$H,MATCH(DP$1,Settings!$G:$G,0))=TRUE,
100-100*(BA489-MINIFS(BA:BA,$E:$E,$E489))/(MAXIFS(BA:BA,$E:$E,$E489)-MINIFS(BA:BA,$E:$E,$E489)),
100*(BA489-MINIFS(BA:BA,$E:$E,$E489))/(MAXIFS(BA:BA,$E:$E,$E489)-MINIFS(BA:BA,$E:$E,$E489))))</f>
        <v/>
      </c>
      <c r="DQ489" s="223" t="str">
        <f t="array" ref="DQ489">IF(BB489="","",
IF(INDEX(Settings!$H:$H,MATCH(DQ$1,Settings!$G:$G,0))=TRUE,
100-100*(BB489-MINIFS(BB:BB,$E:$E,$E489))/(MAXIFS(BB:BB,$E:$E,$E489)-MINIFS(BB:BB,$E:$E,$E489)),
100*(BB489-MINIFS(BB:BB,$E:$E,$E489))/(MAXIFS(BB:BB,$E:$E,$E489)-MINIFS(BB:BB,$E:$E,$E489))))</f>
        <v/>
      </c>
      <c r="DR489" s="223" t="str">
        <f t="array" ref="DR489">IF(BC489="","",
IF(INDEX(Settings!$H:$H,MATCH(DR$1,Settings!$G:$G,0))=TRUE,
100-100*(BC489-MINIFS(BC:BC,$E:$E,$E489))/(MAXIFS(BC:BC,$E:$E,$E489)-MINIFS(BC:BC,$E:$E,$E489)),
100*(BC489-MINIFS(BC:BC,$E:$E,$E489))/(MAXIFS(BC:BC,$E:$E,$E489)-MINIFS(BC:BC,$E:$E,$E489))))</f>
        <v/>
      </c>
      <c r="DS489" s="223" t="str">
        <f t="array" ref="DS489">IF(BD489="","",
IF(INDEX(Settings!$H:$H,MATCH(DS$1,Settings!$G:$G,0))=TRUE,
100-100*(BD489-MINIFS(BD:BD,$E:$E,$E489))/(MAXIFS(BD:BD,$E:$E,$E489)-MINIFS(BD:BD,$E:$E,$E489)),
100*(BD489-MINIFS(BD:BD,$E:$E,$E489))/(MAXIFS(BD:BD,$E:$E,$E489)-MINIFS(BD:BD,$E:$E,$E489))))</f>
        <v/>
      </c>
      <c r="DT489" s="223" t="str">
        <f t="array" ref="DT489">IF(BE489="","",
IF(INDEX(Settings!$H:$H,MATCH(DT$1,Settings!$G:$G,0))=TRUE,
100-100*(BE489-MINIFS(BE:BE,$E:$E,$E489))/(MAXIFS(BE:BE,$E:$E,$E489)-MINIFS(BE:BE,$E:$E,$E489)),
100*(BE489-MINIFS(BE:BE,$E:$E,$E489))/(MAXIFS(BE:BE,$E:$E,$E489)-MINIFS(BE:BE,$E:$E,$E489))))</f>
        <v/>
      </c>
      <c r="DU489" s="223" t="str">
        <f t="array" ref="DU489">IF(BF489="","",
IF(INDEX(Settings!$H:$H,MATCH(DU$1,Settings!$G:$G,0))=TRUE,
100-100*(BF489-MINIFS(BF:BF,$E:$E,$E489))/(MAXIFS(BF:BF,$E:$E,$E489)-MINIFS(BF:BF,$E:$E,$E489)),
100*(BF489-MINIFS(BF:BF,$E:$E,$E489))/(MAXIFS(BF:BF,$E:$E,$E489)-MINIFS(BF:BF,$E:$E,$E489))))</f>
        <v/>
      </c>
      <c r="DV489" s="223" t="str">
        <f t="array" ref="DV489">IF(BG489="","",
IF(INDEX(Settings!$H:$H,MATCH(DV$1,Settings!$G:$G,0))=TRUE,
100-100*(BG489-MINIFS(BG:BG,$E:$E,$E489))/(MAXIFS(BG:BG,$E:$E,$E489)-MINIFS(BG:BG,$E:$E,$E489)),
100*(BG489-MINIFS(BG:BG,$E:$E,$E489))/(MAXIFS(BG:BG,$E:$E,$E489)-MINIFS(BG:BG,$E:$E,$E489))))</f>
        <v/>
      </c>
      <c r="DW489" s="223" t="str">
        <f t="array" ref="DW489">IF(BH489="","",
IF(INDEX(Settings!$H:$H,MATCH(DW$1,Settings!$G:$G,0))=TRUE,
100-100*(BH489-MINIFS(BH:BH,$E:$E,$E489))/(MAXIFS(BH:BH,$E:$E,$E489)-MINIFS(BH:BH,$E:$E,$E489)),
100*(BH489-MINIFS(BH:BH,$E:$E,$E489))/(MAXIFS(BH:BH,$E:$E,$E489)-MINIFS(BH:BH,$E:$E,$E489))))</f>
        <v/>
      </c>
      <c r="DX489" s="223" t="str">
        <f t="array" ref="DX489">IF(BI489="","",
IF(INDEX(Settings!$H:$H,MATCH(DX$1,Settings!$G:$G,0))=TRUE,
100-100*(BI489-MINIFS(BI:BI,$E:$E,$E489))/(MAXIFS(BI:BI,$E:$E,$E489)-MINIFS(BI:BI,$E:$E,$E489)),
100*(BI489-MINIFS(BI:BI,$E:$E,$E489))/(MAXIFS(BI:BI,$E:$E,$E489)-MINIFS(BI:BI,$E:$E,$E489))))</f>
        <v/>
      </c>
      <c r="DY489" s="223" t="str">
        <f t="array" ref="DY489">IF(BJ489="","",
IF(INDEX(Settings!$H:$H,MATCH(DY$1,Settings!$G:$G,0))=TRUE,
100-100*(BJ489-MINIFS(BJ:BJ,$E:$E,$E489))/(MAXIFS(BJ:BJ,$E:$E,$E489)-MINIFS(BJ:BJ,$E:$E,$E489)),
100*(BJ489-MINIFS(BJ:BJ,$E:$E,$E489))/(MAXIFS(BJ:BJ,$E:$E,$E489)-MINIFS(BJ:BJ,$E:$E,$E489))))</f>
        <v/>
      </c>
      <c r="DZ489" s="225"/>
      <c r="EA489" s="225"/>
      <c r="EB489" s="225" t="str">
        <f t="shared" si="8"/>
        <v/>
      </c>
      <c r="EC489" s="225" t="str">
        <f t="shared" si="9"/>
        <v/>
      </c>
      <c r="ED489" s="225" t="str">
        <f t="shared" si="10"/>
        <v/>
      </c>
      <c r="EE489" s="225" t="str">
        <f t="shared" si="11"/>
        <v/>
      </c>
      <c r="EF489" s="225" t="str">
        <f t="shared" si="12"/>
        <v/>
      </c>
      <c r="EG489" s="225" t="str">
        <f t="shared" si="13"/>
        <v/>
      </c>
      <c r="EH489" s="225"/>
      <c r="EI489" s="225"/>
      <c r="EJ489" s="225"/>
      <c r="EK489" s="225"/>
      <c r="EL489" s="225"/>
      <c r="EM489" s="225"/>
    </row>
    <row r="490">
      <c r="A490" s="231"/>
      <c r="B490" s="231"/>
      <c r="C490" s="231"/>
      <c r="D490" s="231" t="str">
        <f t="array" ref="D490">IFERROR(INDEX(Profiles!$B:$B,MATCH($A490,Profiles!$A:$A,0)),"")</f>
        <v/>
      </c>
      <c r="E490" s="231"/>
      <c r="F490" s="231"/>
      <c r="G490" s="231"/>
      <c r="H490" s="231"/>
      <c r="I490" s="231" t="str">
        <f>IF(A490="","",IF(Settings!$N$3="DATE",F490&amp;": "&amp;TEXT(B490,"M/DD/YY"),F490&amp;": "&amp;H490))</f>
        <v/>
      </c>
      <c r="J490" s="231"/>
      <c r="K490" s="231"/>
      <c r="L490" s="231"/>
      <c r="M490" s="232" t="str">
        <f t="shared" si="14"/>
        <v/>
      </c>
      <c r="N490" s="231"/>
      <c r="O490" s="231"/>
      <c r="P490" s="231"/>
      <c r="Q490" s="231"/>
      <c r="R490" s="231"/>
      <c r="S490" s="230" t="str">
        <f>IFERROR(VLOOKUP(AF490, 'YOYO IR Scores'!A:C, 3, FALSE), "")
</f>
        <v/>
      </c>
      <c r="T490" s="231"/>
      <c r="U490" s="231"/>
      <c r="V490" s="231"/>
      <c r="W490" s="231"/>
      <c r="X490" s="233" t="str">
        <f t="shared" si="4"/>
        <v/>
      </c>
      <c r="Y490" s="234" t="str">
        <f t="shared" si="5"/>
        <v/>
      </c>
      <c r="Z490" s="234" t="str">
        <f t="shared" si="6"/>
        <v/>
      </c>
      <c r="AA490" s="233" t="str">
        <f t="shared" si="7"/>
        <v/>
      </c>
      <c r="AB490" s="232"/>
      <c r="AC490" s="232"/>
      <c r="AD490" s="232"/>
      <c r="AE490" s="232" t="str">
        <f>IFERROR(VLOOKUP(AF490, 'YOYO IR Scores'!A:C, 2, FALSE), "")</f>
        <v/>
      </c>
      <c r="AF490" s="232"/>
      <c r="AG490" s="232"/>
      <c r="AH490" s="232"/>
      <c r="AI490" s="232"/>
      <c r="AJ490" s="232"/>
      <c r="AK490" s="232"/>
      <c r="AL490" s="232"/>
      <c r="AM490" s="232"/>
      <c r="AN490" s="232"/>
      <c r="AO490" s="232"/>
      <c r="AP490" s="232"/>
      <c r="AQ490" s="232"/>
      <c r="AR490" s="232"/>
      <c r="AS490" s="232"/>
      <c r="AT490" s="232"/>
      <c r="AU490" s="232"/>
      <c r="AV490" s="232"/>
      <c r="AW490" s="232"/>
      <c r="AX490" s="232"/>
      <c r="AY490" s="232"/>
      <c r="AZ490" s="232"/>
      <c r="BA490" s="232"/>
      <c r="BB490" s="232"/>
      <c r="BC490" s="232"/>
      <c r="BD490" s="232"/>
      <c r="BE490" s="232"/>
      <c r="BF490" s="232"/>
      <c r="BG490" s="232"/>
      <c r="BH490" s="232"/>
      <c r="BI490" s="232"/>
      <c r="BJ490" s="232"/>
      <c r="BK490" s="232" t="str">
        <f t="array" ref="BK490">IF(J490="","",
IF(INDEX(Settings!$H:$H,MATCH(BY$1,Settings!$G:$G,0))=TRUE,
100-100*(J490-MIN(J:J))/(MAX(J:J)-MIN(J:J)),
100*(J490-MIN(J:J))/(MAX(J:J)-MIN(J:J))))</f>
        <v/>
      </c>
      <c r="BL490" s="232" t="str">
        <f t="array" ref="BL490">IF(J490="","",
IF(INDEX(Settings!$H:$H,MATCH(BY$1,Settings!$G:$G,0))=TRUE,
100-100*(J490-MINIFS(J:J,$E:$E,$E490))/(MAXIFS(J:J,$E:$E,$E490)-MINIFS(J:J,$E:$E,$E490)),
100*(J490-MINIFS(J:J,$E:$E,$E490))/(MAXIFS(J:J,$E:$E,$E490)-MINIFS(J:J,$E:$E,$E490))))</f>
        <v/>
      </c>
      <c r="BM490" s="232" t="str">
        <f t="array" ref="BM490">IF(J490="","",
IF(INDEX(Settings!$H:$H,MATCH(BY$1,Settings!$G:$G,0))=TRUE,
100-100*(J490-MINIFS(J:J,$E:$E,$E490,$I:$I,$I490))/(MAXIFS(J:J,$E:$E,$E490,$I:$I,$I490)-MINIFS(J:J,$E:$E,$E490,$I:$I,$I490)),
100*(J490-MINIFS(J:J,$E:$E,$E490,$I:$I,$I490))/(MAXIFS(J:J,$E:$E,$E490,$I:$I,$I490)-MINIFS(J:J,$E:$E,$E490,$I:$I,$I490))))</f>
        <v/>
      </c>
      <c r="BN490" s="231" t="str">
        <f t="array" ref="BN490">IF(J490="","",
IF(INDEX(Settings!$H:$H,MATCH(BY$1,Settings!$G:$G,0))=TRUE,
100-100*PERCENTRANK(J:J,J490),
100*PERCENTRANK(J:J,J490)))</f>
        <v/>
      </c>
      <c r="BO490" s="231" t="str">
        <f>IFERROR(__xludf.DUMMYFUNCTION("IF(J490="""","""",
IF(INDEX(Settings!$H:$H,MATCH(BY$1,Settings!$G:$G,0))=TRUE,
100-100*PERCENTRANK(FILTER(J:J,$E:$E=$E490),J490),
100*PERCENTRANK(FILTER(J:J,$E:$E=$E490),J490)))"),"")</f>
        <v/>
      </c>
      <c r="BP490" s="231" t="str">
        <f>IFERROR(__xludf.DUMMYFUNCTION("IF(J490="""","""",
IF(INDEX(Settings!$H:$H,MATCH(BY$1,Settings!$G:$G,0))=TRUE,
100-100*PERCENTRANK(FILTER(J:J,$E:$E=$E490,$I:$I=$I490),J490),
100*PERCENTRANK(FILTER(J:J,$E:$E=$E490,$I:$I=$I490),J490)))"),"")</f>
        <v/>
      </c>
      <c r="BQ490" s="233" t="str">
        <f t="array" ref="BQ490">IF(J490="","",
IF(INDEX(Settings!$H:$H,MATCH(BY$1,Settings!$G:$G,0))=TRUE,
-1*(J490-AVERAGE(J:J))/STDEV(J:J),
(J490-AVERAGE(J:J))/STDEV(J:J)))</f>
        <v/>
      </c>
      <c r="BR490" s="233" t="str">
        <f>IFERROR(__xludf.DUMMYFUNCTION("IF(J490="""","""",
IF(INDEX(Settings!$H:$H,MATCH(BY$1,Settings!$G:$G,0))=TRUE,
-1*(J490-AVERAGEIFS(J:J,$E:$E,$E490))/STDEV(FILTER(J:J,$E:$E=$E490)),
(J490-AVERAGEIFS(J:J,$E:$E,$E490))/STDEV(FILTER(J:J,$E:$E=$E490))))"),"")</f>
        <v/>
      </c>
      <c r="BS490" s="233"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1"/>
      <c r="BX490" s="231"/>
      <c r="BY490" s="232" t="str">
        <f t="array" ref="BY490">IF(J490="","",
IF(INDEX(Settings!$H:$H,MATCH(BY$1,Settings!$G:$G,0))=TRUE,
100-100*(J490-MINIFS(J:J,$E:$E,$E490))/(MAXIFS(J:J,$E:$E,$E490)-MINIFS(J:J,$E:$E,$E490)),
100*(J490-MINIFS(J:J,$E:$E,$E490))/(MAXIFS(J:J,$E:$E,$E490)-MINIFS(J:J,$E:$E,$E490))))</f>
        <v/>
      </c>
      <c r="BZ490" s="232" t="str">
        <f t="array" ref="BZ490">IF(K490="","",
IF(INDEX(Settings!$H:$H,MATCH(BZ$1,Settings!$G:$G,0))=TRUE,
100-100*(K490-MINIFS(K:K,$E:$E,$E490))/(MAXIFS(K:K,$E:$E,$E490)-MINIFS(K:K,$E:$E,$E490)),
100*(K490-MINIFS(K:K,$E:$E,$E490))/(MAXIFS(K:K,$E:$E,$E490)-MINIFS(K:K,$E:$E,$E490))))</f>
        <v/>
      </c>
      <c r="CA490" s="232" t="str">
        <f t="array" ref="CA490">IF(L490="","",
IF(INDEX(Settings!$H:$H,MATCH(CA$1,Settings!$G:$G,0))=TRUE,
100-100*(L490-MINIFS(L:L,$E:$E,$E490))/(MAXIFS(L:L,$E:$E,$E490)-MINIFS(L:L,$E:$E,$E490)),
100*(L490-MINIFS(L:L,$E:$E,$E490))/(MAXIFS(L:L,$E:$E,$E490)-MINIFS(L:L,$E:$E,$E490))))</f>
        <v/>
      </c>
      <c r="CB490" s="232" t="str">
        <f t="array" ref="CB490">IF(M490="","",
IF(INDEX(Settings!$H:$H,MATCH(CB$1,Settings!$G:$G,0))=TRUE,
100-100*(M490-MINIFS(M:M,$E:$E,$E490))/(MAXIFS(M:M,$E:$E,$E490)-MINIFS(M:M,$E:$E,$E490)),
100*(M490-MINIFS(M:M,$E:$E,$E490))/(MAXIFS(M:M,$E:$E,$E490)-MINIFS(M:M,$E:$E,$E490))))</f>
        <v/>
      </c>
      <c r="CC490" s="232" t="str">
        <f t="array" ref="CC490">IF(N490="","",
IF(INDEX(Settings!$H:$H,MATCH(CC$1,Settings!$G:$G,0))=TRUE,
100-100*(N490-MINIFS(N:N,$E:$E,$E490))/(MAXIFS(N:N,$E:$E,$E490)-MINIFS(N:N,$E:$E,$E490)),
100*(N490-MINIFS(N:N,$E:$E,$E490))/(MAXIFS(N:N,$E:$E,$E490)-MINIFS(N:N,$E:$E,$E490))))</f>
        <v/>
      </c>
      <c r="CD490" s="232" t="str">
        <f t="array" ref="CD490">IF(O490="","",
IF(INDEX(Settings!$H:$H,MATCH(CD$1,Settings!$G:$G,0))=TRUE,
100-100*(O490-MINIFS(O:O,$E:$E,$E490))/(MAXIFS(O:O,$E:$E,$E490)-MINIFS(O:O,$E:$E,$E490)),
100*(O490-MINIFS(O:O,$E:$E,$E490))/(MAXIFS(O:O,$E:$E,$E490)-MINIFS(O:O,$E:$E,$E490))))</f>
        <v/>
      </c>
      <c r="CE490" s="232" t="str">
        <f t="array" ref="CE490">IF(P490="","",
IF(INDEX(Settings!$H:$H,MATCH(CE$1,Settings!$G:$G,0))=TRUE,
100-100*(P490-MINIFS(P:P,$E:$E,$E490))/(MAXIFS(P:P,$E:$E,$E490)-MINIFS(P:P,$E:$E,$E490)),
100*(P490-MINIFS(P:P,$E:$E,$E490))/(MAXIFS(P:P,$E:$E,$E490)-MINIFS(P:P,$E:$E,$E490))))</f>
        <v/>
      </c>
      <c r="CF490" s="232" t="str">
        <f t="array" ref="CF490">IF(Q490="","",
IF(INDEX(Settings!$H:$H,MATCH(CF$1,Settings!$G:$G,0))=TRUE,
100-100*(Q490-MINIFS(Q:Q,$E:$E,$E490))/(MAXIFS(Q:Q,$E:$E,$E490)-MINIFS(Q:Q,$E:$E,$E490)),
100*(Q490-MINIFS(Q:Q,$E:$E,$E490))/(MAXIFS(Q:Q,$E:$E,$E490)-MINIFS(Q:Q,$E:$E,$E490))))</f>
        <v/>
      </c>
      <c r="CG490" s="232" t="str">
        <f t="array" ref="CG490">IF(R490="","",
IF(INDEX(Settings!$H:$H,MATCH(CG$1,Settings!$G:$G,0))=TRUE,
100-100*(R490-MINIFS(R:R,$E:$E,$E490))/(MAXIFS(R:R,$E:$E,$E490)-MINIFS(R:R,$E:$E,$E490)),
100*(R490-MINIFS(R:R,$E:$E,$E490))/(MAXIFS(R:R,$E:$E,$E490)-MINIFS(R:R,$E:$E,$E490))))</f>
        <v/>
      </c>
      <c r="CH490" s="232" t="str">
        <f t="array" ref="CH490">IF(S490="","",
IF(INDEX(Settings!$H:$H,MATCH(CH$1,Settings!$G:$G,0))=TRUE,
100-100*(S490-MINIFS(S:S,$E:$E,$E490))/(MAXIFS(S:S,$E:$E,$E490)-MINIFS(S:S,$E:$E,$E490)),
100*(S490-MINIFS(S:S,$E:$E,$E490))/(MAXIFS(S:S,$E:$E,$E490)-MINIFS(S:S,$E:$E,$E490))))</f>
        <v/>
      </c>
      <c r="CI490" s="232" t="str">
        <f t="array" ref="CI490">IF(T490="","",
IF(INDEX(Settings!$H:$H,MATCH(CI$1,Settings!$G:$G,0))=TRUE,
100-100*(T490-MINIFS(T:T,$E:$E,$E490))/(MAXIFS(T:T,$E:$E,$E490)-MINIFS(T:T,$E:$E,$E490)),
100*(T490-MINIFS(T:T,$E:$E,$E490))/(MAXIFS(T:T,$E:$E,$E490)-MINIFS(T:T,$E:$E,$E490))))</f>
        <v/>
      </c>
      <c r="CJ490" s="232" t="str">
        <f t="array" ref="CJ490">IF(U490="","",
IF(INDEX(Settings!$H:$H,MATCH(CJ$1,Settings!$G:$G,0))=TRUE,
100-100*(U490-MINIFS(U:U,$E:$E,$E490))/(MAXIFS(U:U,$E:$E,$E490)-MINIFS(U:U,$E:$E,$E490)),
100*(U490-MINIFS(U:U,$E:$E,$E490))/(MAXIFS(U:U,$E:$E,$E490)-MINIFS(U:U,$E:$E,$E490))))</f>
        <v/>
      </c>
      <c r="CK490" s="232" t="str">
        <f t="array" ref="CK490">IF(V490="","",
IF(INDEX(Settings!$H:$H,MATCH(CK$1,Settings!$G:$G,0))=TRUE,
100-100*(V490-MINIFS(V:V,$E:$E,$E490))/(MAXIFS(V:V,$E:$E,$E490)-MINIFS(V:V,$E:$E,$E490)),
100*(V490-MINIFS(V:V,$E:$E,$E490))/(MAXIFS(V:V,$E:$E,$E490)-MINIFS(V:V,$E:$E,$E490))))</f>
        <v/>
      </c>
      <c r="CL490" s="232" t="str">
        <f t="array" ref="CL490">IF(W490="","",
IF(INDEX(Settings!$H:$H,MATCH(CL$1,Settings!$G:$G,0))=TRUE,
100-100*(W490-MINIFS(W:W,$E:$E,$E490))/(MAXIFS(W:W,$E:$E,$E490)-MINIFS(W:W,$E:$E,$E490)),
100*(W490-MINIFS(W:W,$E:$E,$E490))/(MAXIFS(W:W,$E:$E,$E490)-MINIFS(W:W,$E:$E,$E490))))</f>
        <v/>
      </c>
      <c r="CM490" s="232" t="str">
        <f t="array" ref="CM490">IF(X490="","",
IF(INDEX(Settings!$H:$H,MATCH(CM$1,Settings!$G:$G,0))=TRUE,
100-100*(X490-MINIFS(X:X,$E:$E,$E490))/(MAXIFS(X:X,$E:$E,$E490)-MINIFS(X:X,$E:$E,$E490)),
100*(X490-MINIFS(X:X,$E:$E,$E490))/(MAXIFS(X:X,$E:$E,$E490)-MINIFS(X:X,$E:$E,$E490))))</f>
        <v/>
      </c>
      <c r="CN490" s="232" t="str">
        <f t="array" ref="CN490">IF(Y490="","",
IF(INDEX(Settings!$H:$H,MATCH(CN$1,Settings!$G:$G,0))=TRUE,
100-100*(Y490-MINIFS(Y:Y,$E:$E,$E490))/(MAXIFS(Y:Y,$E:$E,$E490)-MINIFS(Y:Y,$E:$E,$E490)),
100*(Y490-MINIFS(Y:Y,$E:$E,$E490))/(MAXIFS(Y:Y,$E:$E,$E490)-MINIFS(Y:Y,$E:$E,$E490))))</f>
        <v/>
      </c>
      <c r="CO490" s="232" t="str">
        <f t="array" ref="CO490">IF(Z490="","",
IF(INDEX(Settings!$H:$H,MATCH(CO$1,Settings!$G:$G,0))=TRUE,
100-100*(Z490-MINIFS(Z:Z,$E:$E,$E490))/(MAXIFS(Z:Z,$E:$E,$E490)-MINIFS(Z:Z,$E:$E,$E490)),
100*(Z490-MINIFS(Z:Z,$E:$E,$E490))/(MAXIFS(Z:Z,$E:$E,$E490)-MINIFS(Z:Z,$E:$E,$E490))))</f>
        <v/>
      </c>
      <c r="CP490" s="232" t="str">
        <f t="array" ref="CP490">IF(AA490="","",
IF(INDEX(Settings!$H:$H,MATCH(CP$1,Settings!$G:$G,0))=TRUE,
100-100*(AA490-MINIFS(AA:AA,$E:$E,$E490))/(MAXIFS(AA:AA,$E:$E,$E490)-MINIFS(AA:AA,$E:$E,$E490)),
100*(AA490-MINIFS(AA:AA,$E:$E,$E490))/(MAXIFS(AA:AA,$E:$E,$E490)-MINIFS(AA:AA,$E:$E,$E490))))</f>
        <v/>
      </c>
      <c r="CQ490" s="232" t="str">
        <f t="array" ref="CQ490">IF(AB490="","",
IF(INDEX(Settings!$H:$H,MATCH(CQ$1,Settings!$G:$G,0))=TRUE,
100-100*(AB490-MINIFS(AB:AB,$E:$E,$E490))/(MAXIFS(AB:AB,$E:$E,$E490)-MINIFS(AB:AB,$E:$E,$E490)),
100*(AB490-MINIFS(AB:AB,$E:$E,$E490))/(MAXIFS(AB:AB,$E:$E,$E490)-MINIFS(AB:AB,$E:$E,$E490))))</f>
        <v/>
      </c>
      <c r="CR490" s="232" t="str">
        <f t="array" ref="CR490">IF(AC490="","",
IF(INDEX(Settings!$H:$H,MATCH(CR$1,Settings!$G:$G,0))=TRUE,
100-100*(AC490-MINIFS(AC:AC,$E:$E,$E490))/(MAXIFS(AC:AC,$E:$E,$E490)-MINIFS(AC:AC,$E:$E,$E490)),
100*(AC490-MINIFS(AC:AC,$E:$E,$E490))/(MAXIFS(AC:AC,$E:$E,$E490)-MINIFS(AC:AC,$E:$E,$E490))))</f>
        <v/>
      </c>
      <c r="CS490" s="232" t="str">
        <f t="array" ref="CS490">IF(AD490="","",
IF(INDEX(Settings!$H:$H,MATCH(CS$1,Settings!$G:$G,0))=TRUE,
100-100*(AD490-MINIFS(AD:AD,$E:$E,$E490))/(MAXIFS(AD:AD,$E:$E,$E490)-MINIFS(AD:AD,$E:$E,$E490)),
100*(AD490-MINIFS(AD:AD,$E:$E,$E490))/(MAXIFS(AD:AD,$E:$E,$E490)-MINIFS(AD:AD,$E:$E,$E490))))</f>
        <v/>
      </c>
      <c r="CT490" s="232" t="str">
        <f t="array" ref="CT490">IF(AE490="","",
IF(INDEX(Settings!$H:$H,MATCH(CT$1,Settings!$G:$G,0))=TRUE,
100-100*(AE490-MINIFS(AE:AE,$E:$E,$E490))/(MAXIFS(AE:AE,$E:$E,$E490)-MINIFS(AE:AE,$E:$E,$E490)),
100*(AE490-MINIFS(AE:AE,$E:$E,$E490))/(MAXIFS(AE:AE,$E:$E,$E490)-MINIFS(AE:AE,$E:$E,$E490))))</f>
        <v/>
      </c>
      <c r="CU490" s="232" t="str">
        <f t="array" ref="CU490">IF(AF490="","",
IF(INDEX(Settings!$H:$H,MATCH(CU$1,Settings!$G:$G,0))=TRUE,
100-100*(AF490-MINIFS(AF:AF,$E:$E,$E490))/(MAXIFS(AF:AF,$E:$E,$E490)-MINIFS(AF:AF,$E:$E,$E490)),
100*(AF490-MINIFS(AF:AF,$E:$E,$E490))/(MAXIFS(AF:AF,$E:$E,$E490)-MINIFS(AF:AF,$E:$E,$E490))))</f>
        <v/>
      </c>
      <c r="CV490" s="232" t="str">
        <f t="array" ref="CV490">IF(AG490="","",
IF(INDEX(Settings!$H:$H,MATCH(CV$1,Settings!$G:$G,0))=TRUE,
100-100*(AG490-MINIFS(AG:AG,$E:$E,$E490))/(MAXIFS(AG:AG,$E:$E,$E490)-MINIFS(AG:AG,$E:$E,$E490)),
100*(AG490-MINIFS(AG:AG,$E:$E,$E490))/(MAXIFS(AG:AG,$E:$E,$E490)-MINIFS(AG:AG,$E:$E,$E490))))</f>
        <v/>
      </c>
      <c r="CW490" s="232" t="str">
        <f t="array" ref="CW490">IF(AH490="","",
IF(INDEX(Settings!$H:$H,MATCH(CW$1,Settings!$G:$G,0))=TRUE,
100-100*(AH490-MINIFS(AH:AH,$E:$E,$E490))/(MAXIFS(AH:AH,$E:$E,$E490)-MINIFS(AH:AH,$E:$E,$E490)),
100*(AH490-MINIFS(AH:AH,$E:$E,$E490))/(MAXIFS(AH:AH,$E:$E,$E490)-MINIFS(AH:AH,$E:$E,$E490))))</f>
        <v/>
      </c>
      <c r="CX490" s="232" t="str">
        <f t="array" ref="CX490">IF(AI490="","",
IF(INDEX(Settings!$H:$H,MATCH(CX$1,Settings!$G:$G,0))=TRUE,
100-100*(AI490-MINIFS(AI:AI,$E:$E,$E490))/(MAXIFS(AI:AI,$E:$E,$E490)-MINIFS(AI:AI,$E:$E,$E490)),
100*(AI490-MINIFS(AI:AI,$E:$E,$E490))/(MAXIFS(AI:AI,$E:$E,$E490)-MINIFS(AI:AI,$E:$E,$E490))))</f>
        <v/>
      </c>
      <c r="CY490" s="232" t="str">
        <f t="array" ref="CY490">IF(AJ490="","",
IF(INDEX(Settings!$H:$H,MATCH(CY$1,Settings!$G:$G,0))=TRUE,
100-100*(AJ490-MINIFS(AJ:AJ,$E:$E,$E490))/(MAXIFS(AJ:AJ,$E:$E,$E490)-MINIFS(AJ:AJ,$E:$E,$E490)),
100*(AJ490-MINIFS(AJ:AJ,$E:$E,$E490))/(MAXIFS(AJ:AJ,$E:$E,$E490)-MINIFS(AJ:AJ,$E:$E,$E490))))</f>
        <v/>
      </c>
      <c r="CZ490" s="232" t="str">
        <f t="array" ref="CZ490">IF(AK490="","",
IF(INDEX(Settings!$H:$H,MATCH(CZ$1,Settings!$G:$G,0))=TRUE,
100-100*(AK490-MINIFS(AK:AK,$E:$E,$E490))/(MAXIFS(AK:AK,$E:$E,$E490)-MINIFS(AK:AK,$E:$E,$E490)),
100*(AK490-MINIFS(AK:AK,$E:$E,$E490))/(MAXIFS(AK:AK,$E:$E,$E490)-MINIFS(AK:AK,$E:$E,$E490))))</f>
        <v/>
      </c>
      <c r="DA490" s="232" t="str">
        <f t="array" ref="DA490">IF(AL490="","",
IF(INDEX(Settings!$H:$H,MATCH(DA$1,Settings!$G:$G,0))=TRUE,
100-100*(AL490-MINIFS(AL:AL,$E:$E,$E490))/(MAXIFS(AL:AL,$E:$E,$E490)-MINIFS(AL:AL,$E:$E,$E490)),
100*(AL490-MINIFS(AL:AL,$E:$E,$E490))/(MAXIFS(AL:AL,$E:$E,$E490)-MINIFS(AL:AL,$E:$E,$E490))))</f>
        <v/>
      </c>
      <c r="DB490" s="232" t="str">
        <f t="array" ref="DB490">IF(AM490="","",
IF(INDEX(Settings!$H:$H,MATCH(DB$1,Settings!$G:$G,0))=TRUE,
100-100*(AM490-MINIFS(AM:AM,$E:$E,$E490))/(MAXIFS(AM:AM,$E:$E,$E490)-MINIFS(AM:AM,$E:$E,$E490)),
100*(AM490-MINIFS(AM:AM,$E:$E,$E490))/(MAXIFS(AM:AM,$E:$E,$E490)-MINIFS(AM:AM,$E:$E,$E490))))</f>
        <v/>
      </c>
      <c r="DC490" s="232" t="str">
        <f t="array" ref="DC490">IF(AN490="","",
IF(INDEX(Settings!$H:$H,MATCH(DC$1,Settings!$G:$G,0))=TRUE,
100-100*(AN490-MINIFS(AN:AN,$E:$E,$E490))/(MAXIFS(AN:AN,$E:$E,$E490)-MINIFS(AN:AN,$E:$E,$E490)),
100*(AN490-MINIFS(AN:AN,$E:$E,$E490))/(MAXIFS(AN:AN,$E:$E,$E490)-MINIFS(AN:AN,$E:$E,$E490))))</f>
        <v/>
      </c>
      <c r="DD490" s="232" t="str">
        <f t="array" ref="DD490">IF(AO490="","",
IF(INDEX(Settings!$H:$H,MATCH(DD$1,Settings!$G:$G,0))=TRUE,
100-100*(AO490-MINIFS(AO:AO,$E:$E,$E490))/(MAXIFS(AO:AO,$E:$E,$E490)-MINIFS(AO:AO,$E:$E,$E490)),
100*(AO490-MINIFS(AO:AO,$E:$E,$E490))/(MAXIFS(AO:AO,$E:$E,$E490)-MINIFS(AO:AO,$E:$E,$E490))))</f>
        <v/>
      </c>
      <c r="DE490" s="232" t="str">
        <f t="array" ref="DE490">IF(AP490="","",
IF(INDEX(Settings!$H:$H,MATCH(DE$1,Settings!$G:$G,0))=TRUE,
100-100*(AP490-MINIFS(AP:AP,$E:$E,$E490))/(MAXIFS(AP:AP,$E:$E,$E490)-MINIFS(AP:AP,$E:$E,$E490)),
100*(AP490-MINIFS(AP:AP,$E:$E,$E490))/(MAXIFS(AP:AP,$E:$E,$E490)-MINIFS(AP:AP,$E:$E,$E490))))</f>
        <v/>
      </c>
      <c r="DF490" s="232" t="str">
        <f t="array" ref="DF490">IF(AQ490="","",
IF(INDEX(Settings!$H:$H,MATCH(DF$1,Settings!$G:$G,0))=TRUE,
100-100*(AQ490-MINIFS(AQ:AQ,$E:$E,$E490))/(MAXIFS(AQ:AQ,$E:$E,$E490)-MINIFS(AQ:AQ,$E:$E,$E490)),
100*(AQ490-MINIFS(AQ:AQ,$E:$E,$E490))/(MAXIFS(AQ:AQ,$E:$E,$E490)-MINIFS(AQ:AQ,$E:$E,$E490))))</f>
        <v/>
      </c>
      <c r="DG490" s="232" t="str">
        <f t="array" ref="DG490">IF(AR490="","",
IF(INDEX(Settings!$H:$H,MATCH(DG$1,Settings!$G:$G,0))=TRUE,
100-100*(AR490-MINIFS(AR:AR,$E:$E,$E490))/(MAXIFS(AR:AR,$E:$E,$E490)-MINIFS(AR:AR,$E:$E,$E490)),
100*(AR490-MINIFS(AR:AR,$E:$E,$E490))/(MAXIFS(AR:AR,$E:$E,$E490)-MINIFS(AR:AR,$E:$E,$E490))))</f>
        <v/>
      </c>
      <c r="DH490" s="232" t="str">
        <f t="array" ref="DH490">IF(AS490="","",
IF(INDEX(Settings!$H:$H,MATCH(DH$1,Settings!$G:$G,0))=TRUE,
100-100*(AS490-MINIFS(AS:AS,$E:$E,$E490))/(MAXIFS(AS:AS,$E:$E,$E490)-MINIFS(AS:AS,$E:$E,$E490)),
100*(AS490-MINIFS(AS:AS,$E:$E,$E490))/(MAXIFS(AS:AS,$E:$E,$E490)-MINIFS(AS:AS,$E:$E,$E490))))</f>
        <v/>
      </c>
      <c r="DI490" s="232" t="str">
        <f t="array" ref="DI490">IF(AT490="","",
IF(INDEX(Settings!$H:$H,MATCH(DI$1,Settings!$G:$G,0))=TRUE,
100-100*(AT490-MINIFS(AT:AT,$E:$E,$E490))/(MAXIFS(AT:AT,$E:$E,$E490)-MINIFS(AT:AT,$E:$E,$E490)),
100*(AT490-MINIFS(AT:AT,$E:$E,$E490))/(MAXIFS(AT:AT,$E:$E,$E490)-MINIFS(AT:AT,$E:$E,$E490))))</f>
        <v/>
      </c>
      <c r="DJ490" s="232" t="str">
        <f t="array" ref="DJ490">IF(AU490="","",
IF(INDEX(Settings!$H:$H,MATCH(DJ$1,Settings!$G:$G,0))=TRUE,
100-100*(AU490-MINIFS(AU:AU,$E:$E,$E490))/(MAXIFS(AU:AU,$E:$E,$E490)-MINIFS(AU:AU,$E:$E,$E490)),
100*(AU490-MINIFS(AU:AU,$E:$E,$E490))/(MAXIFS(AU:AU,$E:$E,$E490)-MINIFS(AU:AU,$E:$E,$E490))))</f>
        <v/>
      </c>
      <c r="DK490" s="232" t="str">
        <f t="array" ref="DK490">IF(AV490="","",
IF(INDEX(Settings!$H:$H,MATCH(DK$1,Settings!$G:$G,0))=TRUE,
100-100*(AV490-MINIFS(AV:AV,$E:$E,$E490))/(MAXIFS(AV:AV,$E:$E,$E490)-MINIFS(AV:AV,$E:$E,$E490)),
100*(AV490-MINIFS(AV:AV,$E:$E,$E490))/(MAXIFS(AV:AV,$E:$E,$E490)-MINIFS(AV:AV,$E:$E,$E490))))</f>
        <v/>
      </c>
      <c r="DL490" s="232" t="str">
        <f t="array" ref="DL490">IF(AW490="","",
IF(INDEX(Settings!$H:$H,MATCH(DL$1,Settings!$G:$G,0))=TRUE,
100-100*(AW490-MINIFS(AW:AW,$E:$E,$E490))/(MAXIFS(AW:AW,$E:$E,$E490)-MINIFS(AW:AW,$E:$E,$E490)),
100*(AW490-MINIFS(AW:AW,$E:$E,$E490))/(MAXIFS(AW:AW,$E:$E,$E490)-MINIFS(AW:AW,$E:$E,$E490))))</f>
        <v/>
      </c>
      <c r="DM490" s="232" t="str">
        <f t="array" ref="DM490">IF(AX490="","",
IF(INDEX(Settings!$H:$H,MATCH(DM$1,Settings!$G:$G,0))=TRUE,
100-100*(AX490-MINIFS(AX:AX,$E:$E,$E490))/(MAXIFS(AX:AX,$E:$E,$E490)-MINIFS(AX:AX,$E:$E,$E490)),
100*(AX490-MINIFS(AX:AX,$E:$E,$E490))/(MAXIFS(AX:AX,$E:$E,$E490)-MINIFS(AX:AX,$E:$E,$E490))))</f>
        <v/>
      </c>
      <c r="DN490" s="232" t="str">
        <f t="array" ref="DN490">IF(AY490="","",
IF(INDEX(Settings!$H:$H,MATCH(DN$1,Settings!$G:$G,0))=TRUE,
100-100*(AY490-MINIFS(AY:AY,$E:$E,$E490))/(MAXIFS(AY:AY,$E:$E,$E490)-MINIFS(AY:AY,$E:$E,$E490)),
100*(AY490-MINIFS(AY:AY,$E:$E,$E490))/(MAXIFS(AY:AY,$E:$E,$E490)-MINIFS(AY:AY,$E:$E,$E490))))</f>
        <v/>
      </c>
      <c r="DO490" s="232" t="str">
        <f t="array" ref="DO490">IF(AZ490="","",
IF(INDEX(Settings!$H:$H,MATCH(DO$1,Settings!$G:$G,0))=TRUE,
100-100*(AZ490-MINIFS(AZ:AZ,$E:$E,$E490))/(MAXIFS(AZ:AZ,$E:$E,$E490)-MINIFS(AZ:AZ,$E:$E,$E490)),
100*(AZ490-MINIFS(AZ:AZ,$E:$E,$E490))/(MAXIFS(AZ:AZ,$E:$E,$E490)-MINIFS(AZ:AZ,$E:$E,$E490))))</f>
        <v/>
      </c>
      <c r="DP490" s="232" t="str">
        <f t="array" ref="DP490">IF(BA490="","",
IF(INDEX(Settings!$H:$H,MATCH(DP$1,Settings!$G:$G,0))=TRUE,
100-100*(BA490-MINIFS(BA:BA,$E:$E,$E490))/(MAXIFS(BA:BA,$E:$E,$E490)-MINIFS(BA:BA,$E:$E,$E490)),
100*(BA490-MINIFS(BA:BA,$E:$E,$E490))/(MAXIFS(BA:BA,$E:$E,$E490)-MINIFS(BA:BA,$E:$E,$E490))))</f>
        <v/>
      </c>
      <c r="DQ490" s="232" t="str">
        <f t="array" ref="DQ490">IF(BB490="","",
IF(INDEX(Settings!$H:$H,MATCH(DQ$1,Settings!$G:$G,0))=TRUE,
100-100*(BB490-MINIFS(BB:BB,$E:$E,$E490))/(MAXIFS(BB:BB,$E:$E,$E490)-MINIFS(BB:BB,$E:$E,$E490)),
100*(BB490-MINIFS(BB:BB,$E:$E,$E490))/(MAXIFS(BB:BB,$E:$E,$E490)-MINIFS(BB:BB,$E:$E,$E490))))</f>
        <v/>
      </c>
      <c r="DR490" s="232" t="str">
        <f t="array" ref="DR490">IF(BC490="","",
IF(INDEX(Settings!$H:$H,MATCH(DR$1,Settings!$G:$G,0))=TRUE,
100-100*(BC490-MINIFS(BC:BC,$E:$E,$E490))/(MAXIFS(BC:BC,$E:$E,$E490)-MINIFS(BC:BC,$E:$E,$E490)),
100*(BC490-MINIFS(BC:BC,$E:$E,$E490))/(MAXIFS(BC:BC,$E:$E,$E490)-MINIFS(BC:BC,$E:$E,$E490))))</f>
        <v/>
      </c>
      <c r="DS490" s="232" t="str">
        <f t="array" ref="DS490">IF(BD490="","",
IF(INDEX(Settings!$H:$H,MATCH(DS$1,Settings!$G:$G,0))=TRUE,
100-100*(BD490-MINIFS(BD:BD,$E:$E,$E490))/(MAXIFS(BD:BD,$E:$E,$E490)-MINIFS(BD:BD,$E:$E,$E490)),
100*(BD490-MINIFS(BD:BD,$E:$E,$E490))/(MAXIFS(BD:BD,$E:$E,$E490)-MINIFS(BD:BD,$E:$E,$E490))))</f>
        <v/>
      </c>
      <c r="DT490" s="232" t="str">
        <f t="array" ref="DT490">IF(BE490="","",
IF(INDEX(Settings!$H:$H,MATCH(DT$1,Settings!$G:$G,0))=TRUE,
100-100*(BE490-MINIFS(BE:BE,$E:$E,$E490))/(MAXIFS(BE:BE,$E:$E,$E490)-MINIFS(BE:BE,$E:$E,$E490)),
100*(BE490-MINIFS(BE:BE,$E:$E,$E490))/(MAXIFS(BE:BE,$E:$E,$E490)-MINIFS(BE:BE,$E:$E,$E490))))</f>
        <v/>
      </c>
      <c r="DU490" s="232" t="str">
        <f t="array" ref="DU490">IF(BF490="","",
IF(INDEX(Settings!$H:$H,MATCH(DU$1,Settings!$G:$G,0))=TRUE,
100-100*(BF490-MINIFS(BF:BF,$E:$E,$E490))/(MAXIFS(BF:BF,$E:$E,$E490)-MINIFS(BF:BF,$E:$E,$E490)),
100*(BF490-MINIFS(BF:BF,$E:$E,$E490))/(MAXIFS(BF:BF,$E:$E,$E490)-MINIFS(BF:BF,$E:$E,$E490))))</f>
        <v/>
      </c>
      <c r="DV490" s="232" t="str">
        <f t="array" ref="DV490">IF(BG490="","",
IF(INDEX(Settings!$H:$H,MATCH(DV$1,Settings!$G:$G,0))=TRUE,
100-100*(BG490-MINIFS(BG:BG,$E:$E,$E490))/(MAXIFS(BG:BG,$E:$E,$E490)-MINIFS(BG:BG,$E:$E,$E490)),
100*(BG490-MINIFS(BG:BG,$E:$E,$E490))/(MAXIFS(BG:BG,$E:$E,$E490)-MINIFS(BG:BG,$E:$E,$E490))))</f>
        <v/>
      </c>
      <c r="DW490" s="232" t="str">
        <f t="array" ref="DW490">IF(BH490="","",
IF(INDEX(Settings!$H:$H,MATCH(DW$1,Settings!$G:$G,0))=TRUE,
100-100*(BH490-MINIFS(BH:BH,$E:$E,$E490))/(MAXIFS(BH:BH,$E:$E,$E490)-MINIFS(BH:BH,$E:$E,$E490)),
100*(BH490-MINIFS(BH:BH,$E:$E,$E490))/(MAXIFS(BH:BH,$E:$E,$E490)-MINIFS(BH:BH,$E:$E,$E490))))</f>
        <v/>
      </c>
      <c r="DX490" s="232" t="str">
        <f t="array" ref="DX490">IF(BI490="","",
IF(INDEX(Settings!$H:$H,MATCH(DX$1,Settings!$G:$G,0))=TRUE,
100-100*(BI490-MINIFS(BI:BI,$E:$E,$E490))/(MAXIFS(BI:BI,$E:$E,$E490)-MINIFS(BI:BI,$E:$E,$E490)),
100*(BI490-MINIFS(BI:BI,$E:$E,$E490))/(MAXIFS(BI:BI,$E:$E,$E490)-MINIFS(BI:BI,$E:$E,$E490))))</f>
        <v/>
      </c>
      <c r="DY490" s="232" t="str">
        <f t="array" ref="DY490">IF(BJ490="","",
IF(INDEX(Settings!$H:$H,MATCH(DY$1,Settings!$G:$G,0))=TRUE,
100-100*(BJ490-MINIFS(BJ:BJ,$E:$E,$E490))/(MAXIFS(BJ:BJ,$E:$E,$E490)-MINIFS(BJ:BJ,$E:$E,$E490)),
100*(BJ490-MINIFS(BJ:BJ,$E:$E,$E490))/(MAXIFS(BJ:BJ,$E:$E,$E490)-MINIFS(BJ:BJ,$E:$E,$E490))))</f>
        <v/>
      </c>
      <c r="DZ490" s="234"/>
      <c r="EA490" s="234"/>
      <c r="EB490" s="234" t="str">
        <f t="shared" si="8"/>
        <v/>
      </c>
      <c r="EC490" s="234" t="str">
        <f t="shared" si="9"/>
        <v/>
      </c>
      <c r="ED490" s="234" t="str">
        <f t="shared" si="10"/>
        <v/>
      </c>
      <c r="EE490" s="234" t="str">
        <f t="shared" si="11"/>
        <v/>
      </c>
      <c r="EF490" s="234" t="str">
        <f t="shared" si="12"/>
        <v/>
      </c>
      <c r="EG490" s="234" t="str">
        <f t="shared" si="13"/>
        <v/>
      </c>
      <c r="EH490" s="234"/>
      <c r="EI490" s="234"/>
      <c r="EJ490" s="234"/>
      <c r="EK490" s="234"/>
      <c r="EL490" s="234"/>
      <c r="EM490" s="234"/>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3" t="str">
        <f t="shared" si="14"/>
        <v/>
      </c>
      <c r="N491" s="49"/>
      <c r="O491" s="49"/>
      <c r="P491" s="49"/>
      <c r="Q491" s="49"/>
      <c r="R491" s="49"/>
      <c r="S491" s="222" t="str">
        <f>IFERROR(VLOOKUP(AF491, 'YOYO IR Scores'!A:C, 3, FALSE), "")
</f>
        <v/>
      </c>
      <c r="T491" s="49"/>
      <c r="U491" s="49"/>
      <c r="V491" s="49"/>
      <c r="W491" s="49"/>
      <c r="X491" s="224" t="str">
        <f t="shared" si="4"/>
        <v/>
      </c>
      <c r="Y491" s="225" t="str">
        <f t="shared" si="5"/>
        <v/>
      </c>
      <c r="Z491" s="225" t="str">
        <f t="shared" si="6"/>
        <v/>
      </c>
      <c r="AA491" s="224" t="str">
        <f t="shared" si="7"/>
        <v/>
      </c>
      <c r="AB491" s="223"/>
      <c r="AC491" s="223"/>
      <c r="AD491" s="223"/>
      <c r="AE491" s="223" t="str">
        <f>IFERROR(VLOOKUP(AF491, 'YOYO IR Scores'!A:C, 2, FALSE), "")</f>
        <v/>
      </c>
      <c r="AF491" s="223"/>
      <c r="AG491" s="223"/>
      <c r="AH491" s="223"/>
      <c r="AI491" s="223"/>
      <c r="AJ491" s="223"/>
      <c r="AK491" s="223"/>
      <c r="AL491" s="223"/>
      <c r="AM491" s="223"/>
      <c r="AN491" s="223"/>
      <c r="AO491" s="223"/>
      <c r="AP491" s="223"/>
      <c r="AQ491" s="223"/>
      <c r="AR491" s="223"/>
      <c r="AS491" s="223"/>
      <c r="AT491" s="223"/>
      <c r="AU491" s="223"/>
      <c r="AV491" s="223"/>
      <c r="AW491" s="223"/>
      <c r="AX491" s="223"/>
      <c r="AY491" s="223"/>
      <c r="AZ491" s="223"/>
      <c r="BA491" s="223"/>
      <c r="BB491" s="223"/>
      <c r="BC491" s="223"/>
      <c r="BD491" s="223"/>
      <c r="BE491" s="223"/>
      <c r="BF491" s="223"/>
      <c r="BG491" s="223"/>
      <c r="BH491" s="223"/>
      <c r="BI491" s="223"/>
      <c r="BJ491" s="223"/>
      <c r="BK491" s="223" t="str">
        <f t="array" ref="BK491">IF(J491="","",
IF(INDEX(Settings!$H:$H,MATCH(BY$1,Settings!$G:$G,0))=TRUE,
100-100*(J491-MIN(J:J))/(MAX(J:J)-MIN(J:J)),
100*(J491-MIN(J:J))/(MAX(J:J)-MIN(J:J))))</f>
        <v/>
      </c>
      <c r="BL491" s="223" t="str">
        <f t="array" ref="BL491">IF(J491="","",
IF(INDEX(Settings!$H:$H,MATCH(BY$1,Settings!$G:$G,0))=TRUE,
100-100*(J491-MINIFS(J:J,$E:$E,$E491))/(MAXIFS(J:J,$E:$E,$E491)-MINIFS(J:J,$E:$E,$E491)),
100*(J491-MINIFS(J:J,$E:$E,$E491))/(MAXIFS(J:J,$E:$E,$E491)-MINIFS(J:J,$E:$E,$E491))))</f>
        <v/>
      </c>
      <c r="BM491" s="223"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4" t="str">
        <f t="array" ref="BQ491">IF(J491="","",
IF(INDEX(Settings!$H:$H,MATCH(BY$1,Settings!$G:$G,0))=TRUE,
-1*(J491-AVERAGE(J:J))/STDEV(J:J),
(J491-AVERAGE(J:J))/STDEV(J:J)))</f>
        <v/>
      </c>
      <c r="BR491" s="224" t="str">
        <f>IFERROR(__xludf.DUMMYFUNCTION("IF(J491="""","""",
IF(INDEX(Settings!$H:$H,MATCH(BY$1,Settings!$G:$G,0))=TRUE,
-1*(J491-AVERAGEIFS(J:J,$E:$E,$E491))/STDEV(FILTER(J:J,$E:$E=$E491)),
(J491-AVERAGEIFS(J:J,$E:$E,$E491))/STDEV(FILTER(J:J,$E:$E=$E491))))"),"")</f>
        <v/>
      </c>
      <c r="BS491" s="224"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3" t="str">
        <f t="array" ref="BY491">IF(J491="","",
IF(INDEX(Settings!$H:$H,MATCH(BY$1,Settings!$G:$G,0))=TRUE,
100-100*(J491-MINIFS(J:J,$E:$E,$E491))/(MAXIFS(J:J,$E:$E,$E491)-MINIFS(J:J,$E:$E,$E491)),
100*(J491-MINIFS(J:J,$E:$E,$E491))/(MAXIFS(J:J,$E:$E,$E491)-MINIFS(J:J,$E:$E,$E491))))</f>
        <v/>
      </c>
      <c r="BZ491" s="223" t="str">
        <f t="array" ref="BZ491">IF(K491="","",
IF(INDEX(Settings!$H:$H,MATCH(BZ$1,Settings!$G:$G,0))=TRUE,
100-100*(K491-MINIFS(K:K,$E:$E,$E491))/(MAXIFS(K:K,$E:$E,$E491)-MINIFS(K:K,$E:$E,$E491)),
100*(K491-MINIFS(K:K,$E:$E,$E491))/(MAXIFS(K:K,$E:$E,$E491)-MINIFS(K:K,$E:$E,$E491))))</f>
        <v/>
      </c>
      <c r="CA491" s="223" t="str">
        <f t="array" ref="CA491">IF(L491="","",
IF(INDEX(Settings!$H:$H,MATCH(CA$1,Settings!$G:$G,0))=TRUE,
100-100*(L491-MINIFS(L:L,$E:$E,$E491))/(MAXIFS(L:L,$E:$E,$E491)-MINIFS(L:L,$E:$E,$E491)),
100*(L491-MINIFS(L:L,$E:$E,$E491))/(MAXIFS(L:L,$E:$E,$E491)-MINIFS(L:L,$E:$E,$E491))))</f>
        <v/>
      </c>
      <c r="CB491" s="223" t="str">
        <f t="array" ref="CB491">IF(M491="","",
IF(INDEX(Settings!$H:$H,MATCH(CB$1,Settings!$G:$G,0))=TRUE,
100-100*(M491-MINIFS(M:M,$E:$E,$E491))/(MAXIFS(M:M,$E:$E,$E491)-MINIFS(M:M,$E:$E,$E491)),
100*(M491-MINIFS(M:M,$E:$E,$E491))/(MAXIFS(M:M,$E:$E,$E491)-MINIFS(M:M,$E:$E,$E491))))</f>
        <v/>
      </c>
      <c r="CC491" s="223" t="str">
        <f t="array" ref="CC491">IF(N491="","",
IF(INDEX(Settings!$H:$H,MATCH(CC$1,Settings!$G:$G,0))=TRUE,
100-100*(N491-MINIFS(N:N,$E:$E,$E491))/(MAXIFS(N:N,$E:$E,$E491)-MINIFS(N:N,$E:$E,$E491)),
100*(N491-MINIFS(N:N,$E:$E,$E491))/(MAXIFS(N:N,$E:$E,$E491)-MINIFS(N:N,$E:$E,$E491))))</f>
        <v/>
      </c>
      <c r="CD491" s="223" t="str">
        <f t="array" ref="CD491">IF(O491="","",
IF(INDEX(Settings!$H:$H,MATCH(CD$1,Settings!$G:$G,0))=TRUE,
100-100*(O491-MINIFS(O:O,$E:$E,$E491))/(MAXIFS(O:O,$E:$E,$E491)-MINIFS(O:O,$E:$E,$E491)),
100*(O491-MINIFS(O:O,$E:$E,$E491))/(MAXIFS(O:O,$E:$E,$E491)-MINIFS(O:O,$E:$E,$E491))))</f>
        <v/>
      </c>
      <c r="CE491" s="223" t="str">
        <f t="array" ref="CE491">IF(P491="","",
IF(INDEX(Settings!$H:$H,MATCH(CE$1,Settings!$G:$G,0))=TRUE,
100-100*(P491-MINIFS(P:P,$E:$E,$E491))/(MAXIFS(P:P,$E:$E,$E491)-MINIFS(P:P,$E:$E,$E491)),
100*(P491-MINIFS(P:P,$E:$E,$E491))/(MAXIFS(P:P,$E:$E,$E491)-MINIFS(P:P,$E:$E,$E491))))</f>
        <v/>
      </c>
      <c r="CF491" s="223" t="str">
        <f t="array" ref="CF491">IF(Q491="","",
IF(INDEX(Settings!$H:$H,MATCH(CF$1,Settings!$G:$G,0))=TRUE,
100-100*(Q491-MINIFS(Q:Q,$E:$E,$E491))/(MAXIFS(Q:Q,$E:$E,$E491)-MINIFS(Q:Q,$E:$E,$E491)),
100*(Q491-MINIFS(Q:Q,$E:$E,$E491))/(MAXIFS(Q:Q,$E:$E,$E491)-MINIFS(Q:Q,$E:$E,$E491))))</f>
        <v/>
      </c>
      <c r="CG491" s="223" t="str">
        <f t="array" ref="CG491">IF(R491="","",
IF(INDEX(Settings!$H:$H,MATCH(CG$1,Settings!$G:$G,0))=TRUE,
100-100*(R491-MINIFS(R:R,$E:$E,$E491))/(MAXIFS(R:R,$E:$E,$E491)-MINIFS(R:R,$E:$E,$E491)),
100*(R491-MINIFS(R:R,$E:$E,$E491))/(MAXIFS(R:R,$E:$E,$E491)-MINIFS(R:R,$E:$E,$E491))))</f>
        <v/>
      </c>
      <c r="CH491" s="223" t="str">
        <f t="array" ref="CH491">IF(S491="","",
IF(INDEX(Settings!$H:$H,MATCH(CH$1,Settings!$G:$G,0))=TRUE,
100-100*(S491-MINIFS(S:S,$E:$E,$E491))/(MAXIFS(S:S,$E:$E,$E491)-MINIFS(S:S,$E:$E,$E491)),
100*(S491-MINIFS(S:S,$E:$E,$E491))/(MAXIFS(S:S,$E:$E,$E491)-MINIFS(S:S,$E:$E,$E491))))</f>
        <v/>
      </c>
      <c r="CI491" s="223" t="str">
        <f t="array" ref="CI491">IF(T491="","",
IF(INDEX(Settings!$H:$H,MATCH(CI$1,Settings!$G:$G,0))=TRUE,
100-100*(T491-MINIFS(T:T,$E:$E,$E491))/(MAXIFS(T:T,$E:$E,$E491)-MINIFS(T:T,$E:$E,$E491)),
100*(T491-MINIFS(T:T,$E:$E,$E491))/(MAXIFS(T:T,$E:$E,$E491)-MINIFS(T:T,$E:$E,$E491))))</f>
        <v/>
      </c>
      <c r="CJ491" s="223" t="str">
        <f t="array" ref="CJ491">IF(U491="","",
IF(INDEX(Settings!$H:$H,MATCH(CJ$1,Settings!$G:$G,0))=TRUE,
100-100*(U491-MINIFS(U:U,$E:$E,$E491))/(MAXIFS(U:U,$E:$E,$E491)-MINIFS(U:U,$E:$E,$E491)),
100*(U491-MINIFS(U:U,$E:$E,$E491))/(MAXIFS(U:U,$E:$E,$E491)-MINIFS(U:U,$E:$E,$E491))))</f>
        <v/>
      </c>
      <c r="CK491" s="223" t="str">
        <f t="array" ref="CK491">IF(V491="","",
IF(INDEX(Settings!$H:$H,MATCH(CK$1,Settings!$G:$G,0))=TRUE,
100-100*(V491-MINIFS(V:V,$E:$E,$E491))/(MAXIFS(V:V,$E:$E,$E491)-MINIFS(V:V,$E:$E,$E491)),
100*(V491-MINIFS(V:V,$E:$E,$E491))/(MAXIFS(V:V,$E:$E,$E491)-MINIFS(V:V,$E:$E,$E491))))</f>
        <v/>
      </c>
      <c r="CL491" s="223" t="str">
        <f t="array" ref="CL491">IF(W491="","",
IF(INDEX(Settings!$H:$H,MATCH(CL$1,Settings!$G:$G,0))=TRUE,
100-100*(W491-MINIFS(W:W,$E:$E,$E491))/(MAXIFS(W:W,$E:$E,$E491)-MINIFS(W:W,$E:$E,$E491)),
100*(W491-MINIFS(W:W,$E:$E,$E491))/(MAXIFS(W:W,$E:$E,$E491)-MINIFS(W:W,$E:$E,$E491))))</f>
        <v/>
      </c>
      <c r="CM491" s="223" t="str">
        <f t="array" ref="CM491">IF(X491="","",
IF(INDEX(Settings!$H:$H,MATCH(CM$1,Settings!$G:$G,0))=TRUE,
100-100*(X491-MINIFS(X:X,$E:$E,$E491))/(MAXIFS(X:X,$E:$E,$E491)-MINIFS(X:X,$E:$E,$E491)),
100*(X491-MINIFS(X:X,$E:$E,$E491))/(MAXIFS(X:X,$E:$E,$E491)-MINIFS(X:X,$E:$E,$E491))))</f>
        <v/>
      </c>
      <c r="CN491" s="223" t="str">
        <f t="array" ref="CN491">IF(Y491="","",
IF(INDEX(Settings!$H:$H,MATCH(CN$1,Settings!$G:$G,0))=TRUE,
100-100*(Y491-MINIFS(Y:Y,$E:$E,$E491))/(MAXIFS(Y:Y,$E:$E,$E491)-MINIFS(Y:Y,$E:$E,$E491)),
100*(Y491-MINIFS(Y:Y,$E:$E,$E491))/(MAXIFS(Y:Y,$E:$E,$E491)-MINIFS(Y:Y,$E:$E,$E491))))</f>
        <v/>
      </c>
      <c r="CO491" s="223" t="str">
        <f t="array" ref="CO491">IF(Z491="","",
IF(INDEX(Settings!$H:$H,MATCH(CO$1,Settings!$G:$G,0))=TRUE,
100-100*(Z491-MINIFS(Z:Z,$E:$E,$E491))/(MAXIFS(Z:Z,$E:$E,$E491)-MINIFS(Z:Z,$E:$E,$E491)),
100*(Z491-MINIFS(Z:Z,$E:$E,$E491))/(MAXIFS(Z:Z,$E:$E,$E491)-MINIFS(Z:Z,$E:$E,$E491))))</f>
        <v/>
      </c>
      <c r="CP491" s="223" t="str">
        <f t="array" ref="CP491">IF(AA491="","",
IF(INDEX(Settings!$H:$H,MATCH(CP$1,Settings!$G:$G,0))=TRUE,
100-100*(AA491-MINIFS(AA:AA,$E:$E,$E491))/(MAXIFS(AA:AA,$E:$E,$E491)-MINIFS(AA:AA,$E:$E,$E491)),
100*(AA491-MINIFS(AA:AA,$E:$E,$E491))/(MAXIFS(AA:AA,$E:$E,$E491)-MINIFS(AA:AA,$E:$E,$E491))))</f>
        <v/>
      </c>
      <c r="CQ491" s="223" t="str">
        <f t="array" ref="CQ491">IF(AB491="","",
IF(INDEX(Settings!$H:$H,MATCH(CQ$1,Settings!$G:$G,0))=TRUE,
100-100*(AB491-MINIFS(AB:AB,$E:$E,$E491))/(MAXIFS(AB:AB,$E:$E,$E491)-MINIFS(AB:AB,$E:$E,$E491)),
100*(AB491-MINIFS(AB:AB,$E:$E,$E491))/(MAXIFS(AB:AB,$E:$E,$E491)-MINIFS(AB:AB,$E:$E,$E491))))</f>
        <v/>
      </c>
      <c r="CR491" s="223" t="str">
        <f t="array" ref="CR491">IF(AC491="","",
IF(INDEX(Settings!$H:$H,MATCH(CR$1,Settings!$G:$G,0))=TRUE,
100-100*(AC491-MINIFS(AC:AC,$E:$E,$E491))/(MAXIFS(AC:AC,$E:$E,$E491)-MINIFS(AC:AC,$E:$E,$E491)),
100*(AC491-MINIFS(AC:AC,$E:$E,$E491))/(MAXIFS(AC:AC,$E:$E,$E491)-MINIFS(AC:AC,$E:$E,$E491))))</f>
        <v/>
      </c>
      <c r="CS491" s="223" t="str">
        <f t="array" ref="CS491">IF(AD491="","",
IF(INDEX(Settings!$H:$H,MATCH(CS$1,Settings!$G:$G,0))=TRUE,
100-100*(AD491-MINIFS(AD:AD,$E:$E,$E491))/(MAXIFS(AD:AD,$E:$E,$E491)-MINIFS(AD:AD,$E:$E,$E491)),
100*(AD491-MINIFS(AD:AD,$E:$E,$E491))/(MAXIFS(AD:AD,$E:$E,$E491)-MINIFS(AD:AD,$E:$E,$E491))))</f>
        <v/>
      </c>
      <c r="CT491" s="223" t="str">
        <f t="array" ref="CT491">IF(AE491="","",
IF(INDEX(Settings!$H:$H,MATCH(CT$1,Settings!$G:$G,0))=TRUE,
100-100*(AE491-MINIFS(AE:AE,$E:$E,$E491))/(MAXIFS(AE:AE,$E:$E,$E491)-MINIFS(AE:AE,$E:$E,$E491)),
100*(AE491-MINIFS(AE:AE,$E:$E,$E491))/(MAXIFS(AE:AE,$E:$E,$E491)-MINIFS(AE:AE,$E:$E,$E491))))</f>
        <v/>
      </c>
      <c r="CU491" s="223" t="str">
        <f t="array" ref="CU491">IF(AF491="","",
IF(INDEX(Settings!$H:$H,MATCH(CU$1,Settings!$G:$G,0))=TRUE,
100-100*(AF491-MINIFS(AF:AF,$E:$E,$E491))/(MAXIFS(AF:AF,$E:$E,$E491)-MINIFS(AF:AF,$E:$E,$E491)),
100*(AF491-MINIFS(AF:AF,$E:$E,$E491))/(MAXIFS(AF:AF,$E:$E,$E491)-MINIFS(AF:AF,$E:$E,$E491))))</f>
        <v/>
      </c>
      <c r="CV491" s="223" t="str">
        <f t="array" ref="CV491">IF(AG491="","",
IF(INDEX(Settings!$H:$H,MATCH(CV$1,Settings!$G:$G,0))=TRUE,
100-100*(AG491-MINIFS(AG:AG,$E:$E,$E491))/(MAXIFS(AG:AG,$E:$E,$E491)-MINIFS(AG:AG,$E:$E,$E491)),
100*(AG491-MINIFS(AG:AG,$E:$E,$E491))/(MAXIFS(AG:AG,$E:$E,$E491)-MINIFS(AG:AG,$E:$E,$E491))))</f>
        <v/>
      </c>
      <c r="CW491" s="223" t="str">
        <f t="array" ref="CW491">IF(AH491="","",
IF(INDEX(Settings!$H:$H,MATCH(CW$1,Settings!$G:$G,0))=TRUE,
100-100*(AH491-MINIFS(AH:AH,$E:$E,$E491))/(MAXIFS(AH:AH,$E:$E,$E491)-MINIFS(AH:AH,$E:$E,$E491)),
100*(AH491-MINIFS(AH:AH,$E:$E,$E491))/(MAXIFS(AH:AH,$E:$E,$E491)-MINIFS(AH:AH,$E:$E,$E491))))</f>
        <v/>
      </c>
      <c r="CX491" s="223" t="str">
        <f t="array" ref="CX491">IF(AI491="","",
IF(INDEX(Settings!$H:$H,MATCH(CX$1,Settings!$G:$G,0))=TRUE,
100-100*(AI491-MINIFS(AI:AI,$E:$E,$E491))/(MAXIFS(AI:AI,$E:$E,$E491)-MINIFS(AI:AI,$E:$E,$E491)),
100*(AI491-MINIFS(AI:AI,$E:$E,$E491))/(MAXIFS(AI:AI,$E:$E,$E491)-MINIFS(AI:AI,$E:$E,$E491))))</f>
        <v/>
      </c>
      <c r="CY491" s="223" t="str">
        <f t="array" ref="CY491">IF(AJ491="","",
IF(INDEX(Settings!$H:$H,MATCH(CY$1,Settings!$G:$G,0))=TRUE,
100-100*(AJ491-MINIFS(AJ:AJ,$E:$E,$E491))/(MAXIFS(AJ:AJ,$E:$E,$E491)-MINIFS(AJ:AJ,$E:$E,$E491)),
100*(AJ491-MINIFS(AJ:AJ,$E:$E,$E491))/(MAXIFS(AJ:AJ,$E:$E,$E491)-MINIFS(AJ:AJ,$E:$E,$E491))))</f>
        <v/>
      </c>
      <c r="CZ491" s="223" t="str">
        <f t="array" ref="CZ491">IF(AK491="","",
IF(INDEX(Settings!$H:$H,MATCH(CZ$1,Settings!$G:$G,0))=TRUE,
100-100*(AK491-MINIFS(AK:AK,$E:$E,$E491))/(MAXIFS(AK:AK,$E:$E,$E491)-MINIFS(AK:AK,$E:$E,$E491)),
100*(AK491-MINIFS(AK:AK,$E:$E,$E491))/(MAXIFS(AK:AK,$E:$E,$E491)-MINIFS(AK:AK,$E:$E,$E491))))</f>
        <v/>
      </c>
      <c r="DA491" s="223" t="str">
        <f t="array" ref="DA491">IF(AL491="","",
IF(INDEX(Settings!$H:$H,MATCH(DA$1,Settings!$G:$G,0))=TRUE,
100-100*(AL491-MINIFS(AL:AL,$E:$E,$E491))/(MAXIFS(AL:AL,$E:$E,$E491)-MINIFS(AL:AL,$E:$E,$E491)),
100*(AL491-MINIFS(AL:AL,$E:$E,$E491))/(MAXIFS(AL:AL,$E:$E,$E491)-MINIFS(AL:AL,$E:$E,$E491))))</f>
        <v/>
      </c>
      <c r="DB491" s="223" t="str">
        <f t="array" ref="DB491">IF(AM491="","",
IF(INDEX(Settings!$H:$H,MATCH(DB$1,Settings!$G:$G,0))=TRUE,
100-100*(AM491-MINIFS(AM:AM,$E:$E,$E491))/(MAXIFS(AM:AM,$E:$E,$E491)-MINIFS(AM:AM,$E:$E,$E491)),
100*(AM491-MINIFS(AM:AM,$E:$E,$E491))/(MAXIFS(AM:AM,$E:$E,$E491)-MINIFS(AM:AM,$E:$E,$E491))))</f>
        <v/>
      </c>
      <c r="DC491" s="223" t="str">
        <f t="array" ref="DC491">IF(AN491="","",
IF(INDEX(Settings!$H:$H,MATCH(DC$1,Settings!$G:$G,0))=TRUE,
100-100*(AN491-MINIFS(AN:AN,$E:$E,$E491))/(MAXIFS(AN:AN,$E:$E,$E491)-MINIFS(AN:AN,$E:$E,$E491)),
100*(AN491-MINIFS(AN:AN,$E:$E,$E491))/(MAXIFS(AN:AN,$E:$E,$E491)-MINIFS(AN:AN,$E:$E,$E491))))</f>
        <v/>
      </c>
      <c r="DD491" s="223" t="str">
        <f t="array" ref="DD491">IF(AO491="","",
IF(INDEX(Settings!$H:$H,MATCH(DD$1,Settings!$G:$G,0))=TRUE,
100-100*(AO491-MINIFS(AO:AO,$E:$E,$E491))/(MAXIFS(AO:AO,$E:$E,$E491)-MINIFS(AO:AO,$E:$E,$E491)),
100*(AO491-MINIFS(AO:AO,$E:$E,$E491))/(MAXIFS(AO:AO,$E:$E,$E491)-MINIFS(AO:AO,$E:$E,$E491))))</f>
        <v/>
      </c>
      <c r="DE491" s="223" t="str">
        <f t="array" ref="DE491">IF(AP491="","",
IF(INDEX(Settings!$H:$H,MATCH(DE$1,Settings!$G:$G,0))=TRUE,
100-100*(AP491-MINIFS(AP:AP,$E:$E,$E491))/(MAXIFS(AP:AP,$E:$E,$E491)-MINIFS(AP:AP,$E:$E,$E491)),
100*(AP491-MINIFS(AP:AP,$E:$E,$E491))/(MAXIFS(AP:AP,$E:$E,$E491)-MINIFS(AP:AP,$E:$E,$E491))))</f>
        <v/>
      </c>
      <c r="DF491" s="223" t="str">
        <f t="array" ref="DF491">IF(AQ491="","",
IF(INDEX(Settings!$H:$H,MATCH(DF$1,Settings!$G:$G,0))=TRUE,
100-100*(AQ491-MINIFS(AQ:AQ,$E:$E,$E491))/(MAXIFS(AQ:AQ,$E:$E,$E491)-MINIFS(AQ:AQ,$E:$E,$E491)),
100*(AQ491-MINIFS(AQ:AQ,$E:$E,$E491))/(MAXIFS(AQ:AQ,$E:$E,$E491)-MINIFS(AQ:AQ,$E:$E,$E491))))</f>
        <v/>
      </c>
      <c r="DG491" s="223" t="str">
        <f t="array" ref="DG491">IF(AR491="","",
IF(INDEX(Settings!$H:$H,MATCH(DG$1,Settings!$G:$G,0))=TRUE,
100-100*(AR491-MINIFS(AR:AR,$E:$E,$E491))/(MAXIFS(AR:AR,$E:$E,$E491)-MINIFS(AR:AR,$E:$E,$E491)),
100*(AR491-MINIFS(AR:AR,$E:$E,$E491))/(MAXIFS(AR:AR,$E:$E,$E491)-MINIFS(AR:AR,$E:$E,$E491))))</f>
        <v/>
      </c>
      <c r="DH491" s="223" t="str">
        <f t="array" ref="DH491">IF(AS491="","",
IF(INDEX(Settings!$H:$H,MATCH(DH$1,Settings!$G:$G,0))=TRUE,
100-100*(AS491-MINIFS(AS:AS,$E:$E,$E491))/(MAXIFS(AS:AS,$E:$E,$E491)-MINIFS(AS:AS,$E:$E,$E491)),
100*(AS491-MINIFS(AS:AS,$E:$E,$E491))/(MAXIFS(AS:AS,$E:$E,$E491)-MINIFS(AS:AS,$E:$E,$E491))))</f>
        <v/>
      </c>
      <c r="DI491" s="223" t="str">
        <f t="array" ref="DI491">IF(AT491="","",
IF(INDEX(Settings!$H:$H,MATCH(DI$1,Settings!$G:$G,0))=TRUE,
100-100*(AT491-MINIFS(AT:AT,$E:$E,$E491))/(MAXIFS(AT:AT,$E:$E,$E491)-MINIFS(AT:AT,$E:$E,$E491)),
100*(AT491-MINIFS(AT:AT,$E:$E,$E491))/(MAXIFS(AT:AT,$E:$E,$E491)-MINIFS(AT:AT,$E:$E,$E491))))</f>
        <v/>
      </c>
      <c r="DJ491" s="223" t="str">
        <f t="array" ref="DJ491">IF(AU491="","",
IF(INDEX(Settings!$H:$H,MATCH(DJ$1,Settings!$G:$G,0))=TRUE,
100-100*(AU491-MINIFS(AU:AU,$E:$E,$E491))/(MAXIFS(AU:AU,$E:$E,$E491)-MINIFS(AU:AU,$E:$E,$E491)),
100*(AU491-MINIFS(AU:AU,$E:$E,$E491))/(MAXIFS(AU:AU,$E:$E,$E491)-MINIFS(AU:AU,$E:$E,$E491))))</f>
        <v/>
      </c>
      <c r="DK491" s="223" t="str">
        <f t="array" ref="DK491">IF(AV491="","",
IF(INDEX(Settings!$H:$H,MATCH(DK$1,Settings!$G:$G,0))=TRUE,
100-100*(AV491-MINIFS(AV:AV,$E:$E,$E491))/(MAXIFS(AV:AV,$E:$E,$E491)-MINIFS(AV:AV,$E:$E,$E491)),
100*(AV491-MINIFS(AV:AV,$E:$E,$E491))/(MAXIFS(AV:AV,$E:$E,$E491)-MINIFS(AV:AV,$E:$E,$E491))))</f>
        <v/>
      </c>
      <c r="DL491" s="223" t="str">
        <f t="array" ref="DL491">IF(AW491="","",
IF(INDEX(Settings!$H:$H,MATCH(DL$1,Settings!$G:$G,0))=TRUE,
100-100*(AW491-MINIFS(AW:AW,$E:$E,$E491))/(MAXIFS(AW:AW,$E:$E,$E491)-MINIFS(AW:AW,$E:$E,$E491)),
100*(AW491-MINIFS(AW:AW,$E:$E,$E491))/(MAXIFS(AW:AW,$E:$E,$E491)-MINIFS(AW:AW,$E:$E,$E491))))</f>
        <v/>
      </c>
      <c r="DM491" s="223" t="str">
        <f t="array" ref="DM491">IF(AX491="","",
IF(INDEX(Settings!$H:$H,MATCH(DM$1,Settings!$G:$G,0))=TRUE,
100-100*(AX491-MINIFS(AX:AX,$E:$E,$E491))/(MAXIFS(AX:AX,$E:$E,$E491)-MINIFS(AX:AX,$E:$E,$E491)),
100*(AX491-MINIFS(AX:AX,$E:$E,$E491))/(MAXIFS(AX:AX,$E:$E,$E491)-MINIFS(AX:AX,$E:$E,$E491))))</f>
        <v/>
      </c>
      <c r="DN491" s="223" t="str">
        <f t="array" ref="DN491">IF(AY491="","",
IF(INDEX(Settings!$H:$H,MATCH(DN$1,Settings!$G:$G,0))=TRUE,
100-100*(AY491-MINIFS(AY:AY,$E:$E,$E491))/(MAXIFS(AY:AY,$E:$E,$E491)-MINIFS(AY:AY,$E:$E,$E491)),
100*(AY491-MINIFS(AY:AY,$E:$E,$E491))/(MAXIFS(AY:AY,$E:$E,$E491)-MINIFS(AY:AY,$E:$E,$E491))))</f>
        <v/>
      </c>
      <c r="DO491" s="223" t="str">
        <f t="array" ref="DO491">IF(AZ491="","",
IF(INDEX(Settings!$H:$H,MATCH(DO$1,Settings!$G:$G,0))=TRUE,
100-100*(AZ491-MINIFS(AZ:AZ,$E:$E,$E491))/(MAXIFS(AZ:AZ,$E:$E,$E491)-MINIFS(AZ:AZ,$E:$E,$E491)),
100*(AZ491-MINIFS(AZ:AZ,$E:$E,$E491))/(MAXIFS(AZ:AZ,$E:$E,$E491)-MINIFS(AZ:AZ,$E:$E,$E491))))</f>
        <v/>
      </c>
      <c r="DP491" s="223" t="str">
        <f t="array" ref="DP491">IF(BA491="","",
IF(INDEX(Settings!$H:$H,MATCH(DP$1,Settings!$G:$G,0))=TRUE,
100-100*(BA491-MINIFS(BA:BA,$E:$E,$E491))/(MAXIFS(BA:BA,$E:$E,$E491)-MINIFS(BA:BA,$E:$E,$E491)),
100*(BA491-MINIFS(BA:BA,$E:$E,$E491))/(MAXIFS(BA:BA,$E:$E,$E491)-MINIFS(BA:BA,$E:$E,$E491))))</f>
        <v/>
      </c>
      <c r="DQ491" s="223" t="str">
        <f t="array" ref="DQ491">IF(BB491="","",
IF(INDEX(Settings!$H:$H,MATCH(DQ$1,Settings!$G:$G,0))=TRUE,
100-100*(BB491-MINIFS(BB:BB,$E:$E,$E491))/(MAXIFS(BB:BB,$E:$E,$E491)-MINIFS(BB:BB,$E:$E,$E491)),
100*(BB491-MINIFS(BB:BB,$E:$E,$E491))/(MAXIFS(BB:BB,$E:$E,$E491)-MINIFS(BB:BB,$E:$E,$E491))))</f>
        <v/>
      </c>
      <c r="DR491" s="223" t="str">
        <f t="array" ref="DR491">IF(BC491="","",
IF(INDEX(Settings!$H:$H,MATCH(DR$1,Settings!$G:$G,0))=TRUE,
100-100*(BC491-MINIFS(BC:BC,$E:$E,$E491))/(MAXIFS(BC:BC,$E:$E,$E491)-MINIFS(BC:BC,$E:$E,$E491)),
100*(BC491-MINIFS(BC:BC,$E:$E,$E491))/(MAXIFS(BC:BC,$E:$E,$E491)-MINIFS(BC:BC,$E:$E,$E491))))</f>
        <v/>
      </c>
      <c r="DS491" s="223" t="str">
        <f t="array" ref="DS491">IF(BD491="","",
IF(INDEX(Settings!$H:$H,MATCH(DS$1,Settings!$G:$G,0))=TRUE,
100-100*(BD491-MINIFS(BD:BD,$E:$E,$E491))/(MAXIFS(BD:BD,$E:$E,$E491)-MINIFS(BD:BD,$E:$E,$E491)),
100*(BD491-MINIFS(BD:BD,$E:$E,$E491))/(MAXIFS(BD:BD,$E:$E,$E491)-MINIFS(BD:BD,$E:$E,$E491))))</f>
        <v/>
      </c>
      <c r="DT491" s="223" t="str">
        <f t="array" ref="DT491">IF(BE491="","",
IF(INDEX(Settings!$H:$H,MATCH(DT$1,Settings!$G:$G,0))=TRUE,
100-100*(BE491-MINIFS(BE:BE,$E:$E,$E491))/(MAXIFS(BE:BE,$E:$E,$E491)-MINIFS(BE:BE,$E:$E,$E491)),
100*(BE491-MINIFS(BE:BE,$E:$E,$E491))/(MAXIFS(BE:BE,$E:$E,$E491)-MINIFS(BE:BE,$E:$E,$E491))))</f>
        <v/>
      </c>
      <c r="DU491" s="223" t="str">
        <f t="array" ref="DU491">IF(BF491="","",
IF(INDEX(Settings!$H:$H,MATCH(DU$1,Settings!$G:$G,0))=TRUE,
100-100*(BF491-MINIFS(BF:BF,$E:$E,$E491))/(MAXIFS(BF:BF,$E:$E,$E491)-MINIFS(BF:BF,$E:$E,$E491)),
100*(BF491-MINIFS(BF:BF,$E:$E,$E491))/(MAXIFS(BF:BF,$E:$E,$E491)-MINIFS(BF:BF,$E:$E,$E491))))</f>
        <v/>
      </c>
      <c r="DV491" s="223" t="str">
        <f t="array" ref="DV491">IF(BG491="","",
IF(INDEX(Settings!$H:$H,MATCH(DV$1,Settings!$G:$G,0))=TRUE,
100-100*(BG491-MINIFS(BG:BG,$E:$E,$E491))/(MAXIFS(BG:BG,$E:$E,$E491)-MINIFS(BG:BG,$E:$E,$E491)),
100*(BG491-MINIFS(BG:BG,$E:$E,$E491))/(MAXIFS(BG:BG,$E:$E,$E491)-MINIFS(BG:BG,$E:$E,$E491))))</f>
        <v/>
      </c>
      <c r="DW491" s="223" t="str">
        <f t="array" ref="DW491">IF(BH491="","",
IF(INDEX(Settings!$H:$H,MATCH(DW$1,Settings!$G:$G,0))=TRUE,
100-100*(BH491-MINIFS(BH:BH,$E:$E,$E491))/(MAXIFS(BH:BH,$E:$E,$E491)-MINIFS(BH:BH,$E:$E,$E491)),
100*(BH491-MINIFS(BH:BH,$E:$E,$E491))/(MAXIFS(BH:BH,$E:$E,$E491)-MINIFS(BH:BH,$E:$E,$E491))))</f>
        <v/>
      </c>
      <c r="DX491" s="223" t="str">
        <f t="array" ref="DX491">IF(BI491="","",
IF(INDEX(Settings!$H:$H,MATCH(DX$1,Settings!$G:$G,0))=TRUE,
100-100*(BI491-MINIFS(BI:BI,$E:$E,$E491))/(MAXIFS(BI:BI,$E:$E,$E491)-MINIFS(BI:BI,$E:$E,$E491)),
100*(BI491-MINIFS(BI:BI,$E:$E,$E491))/(MAXIFS(BI:BI,$E:$E,$E491)-MINIFS(BI:BI,$E:$E,$E491))))</f>
        <v/>
      </c>
      <c r="DY491" s="223" t="str">
        <f t="array" ref="DY491">IF(BJ491="","",
IF(INDEX(Settings!$H:$H,MATCH(DY$1,Settings!$G:$G,0))=TRUE,
100-100*(BJ491-MINIFS(BJ:BJ,$E:$E,$E491))/(MAXIFS(BJ:BJ,$E:$E,$E491)-MINIFS(BJ:BJ,$E:$E,$E491)),
100*(BJ491-MINIFS(BJ:BJ,$E:$E,$E491))/(MAXIFS(BJ:BJ,$E:$E,$E491)-MINIFS(BJ:BJ,$E:$E,$E491))))</f>
        <v/>
      </c>
      <c r="DZ491" s="225"/>
      <c r="EA491" s="225"/>
      <c r="EB491" s="225" t="str">
        <f t="shared" si="8"/>
        <v/>
      </c>
      <c r="EC491" s="225" t="str">
        <f t="shared" si="9"/>
        <v/>
      </c>
      <c r="ED491" s="225" t="str">
        <f t="shared" si="10"/>
        <v/>
      </c>
      <c r="EE491" s="225" t="str">
        <f t="shared" si="11"/>
        <v/>
      </c>
      <c r="EF491" s="225" t="str">
        <f t="shared" si="12"/>
        <v/>
      </c>
      <c r="EG491" s="225" t="str">
        <f t="shared" si="13"/>
        <v/>
      </c>
      <c r="EH491" s="225"/>
      <c r="EI491" s="225"/>
      <c r="EJ491" s="225"/>
      <c r="EK491" s="225"/>
      <c r="EL491" s="225"/>
      <c r="EM491" s="225"/>
    </row>
    <row r="492">
      <c r="A492" s="231"/>
      <c r="B492" s="231"/>
      <c r="C492" s="231"/>
      <c r="D492" s="231" t="str">
        <f t="array" ref="D492">IFERROR(INDEX(Profiles!$B:$B,MATCH($A492,Profiles!$A:$A,0)),"")</f>
        <v/>
      </c>
      <c r="E492" s="231"/>
      <c r="F492" s="231"/>
      <c r="G492" s="231"/>
      <c r="H492" s="231"/>
      <c r="I492" s="231" t="str">
        <f>IF(A492="","",IF(Settings!$N$3="DATE",F492&amp;": "&amp;TEXT(B492,"M/DD/YY"),F492&amp;": "&amp;H492))</f>
        <v/>
      </c>
      <c r="J492" s="231"/>
      <c r="K492" s="231"/>
      <c r="L492" s="231"/>
      <c r="M492" s="232" t="str">
        <f t="shared" si="14"/>
        <v/>
      </c>
      <c r="N492" s="231"/>
      <c r="O492" s="231"/>
      <c r="P492" s="231"/>
      <c r="Q492" s="231"/>
      <c r="R492" s="231"/>
      <c r="S492" s="230" t="str">
        <f>IFERROR(VLOOKUP(AF492, 'YOYO IR Scores'!A:C, 3, FALSE), "")
</f>
        <v/>
      </c>
      <c r="T492" s="231"/>
      <c r="U492" s="231"/>
      <c r="V492" s="231"/>
      <c r="W492" s="231"/>
      <c r="X492" s="233" t="str">
        <f t="shared" si="4"/>
        <v/>
      </c>
      <c r="Y492" s="234" t="str">
        <f t="shared" si="5"/>
        <v/>
      </c>
      <c r="Z492" s="234" t="str">
        <f t="shared" si="6"/>
        <v/>
      </c>
      <c r="AA492" s="233" t="str">
        <f t="shared" si="7"/>
        <v/>
      </c>
      <c r="AB492" s="232"/>
      <c r="AC492" s="232"/>
      <c r="AD492" s="232"/>
      <c r="AE492" s="232" t="str">
        <f>IFERROR(VLOOKUP(AF492, 'YOYO IR Scores'!A:C, 2, FALSE), "")</f>
        <v/>
      </c>
      <c r="AF492" s="232"/>
      <c r="AG492" s="232"/>
      <c r="AH492" s="232"/>
      <c r="AI492" s="232"/>
      <c r="AJ492" s="232"/>
      <c r="AK492" s="232"/>
      <c r="AL492" s="232"/>
      <c r="AM492" s="232"/>
      <c r="AN492" s="232"/>
      <c r="AO492" s="232"/>
      <c r="AP492" s="232"/>
      <c r="AQ492" s="232"/>
      <c r="AR492" s="232"/>
      <c r="AS492" s="232"/>
      <c r="AT492" s="232"/>
      <c r="AU492" s="232"/>
      <c r="AV492" s="232"/>
      <c r="AW492" s="232"/>
      <c r="AX492" s="232"/>
      <c r="AY492" s="232"/>
      <c r="AZ492" s="232"/>
      <c r="BA492" s="232"/>
      <c r="BB492" s="232"/>
      <c r="BC492" s="232"/>
      <c r="BD492" s="232"/>
      <c r="BE492" s="232"/>
      <c r="BF492" s="232"/>
      <c r="BG492" s="232"/>
      <c r="BH492" s="232"/>
      <c r="BI492" s="232"/>
      <c r="BJ492" s="232"/>
      <c r="BK492" s="232" t="str">
        <f t="array" ref="BK492">IF(J492="","",
IF(INDEX(Settings!$H:$H,MATCH(BY$1,Settings!$G:$G,0))=TRUE,
100-100*(J492-MIN(J:J))/(MAX(J:J)-MIN(J:J)),
100*(J492-MIN(J:J))/(MAX(J:J)-MIN(J:J))))</f>
        <v/>
      </c>
      <c r="BL492" s="232" t="str">
        <f t="array" ref="BL492">IF(J492="","",
IF(INDEX(Settings!$H:$H,MATCH(BY$1,Settings!$G:$G,0))=TRUE,
100-100*(J492-MINIFS(J:J,$E:$E,$E492))/(MAXIFS(J:J,$E:$E,$E492)-MINIFS(J:J,$E:$E,$E492)),
100*(J492-MINIFS(J:J,$E:$E,$E492))/(MAXIFS(J:J,$E:$E,$E492)-MINIFS(J:J,$E:$E,$E492))))</f>
        <v/>
      </c>
      <c r="BM492" s="232" t="str">
        <f t="array" ref="BM492">IF(J492="","",
IF(INDEX(Settings!$H:$H,MATCH(BY$1,Settings!$G:$G,0))=TRUE,
100-100*(J492-MINIFS(J:J,$E:$E,$E492,$I:$I,$I492))/(MAXIFS(J:J,$E:$E,$E492,$I:$I,$I492)-MINIFS(J:J,$E:$E,$E492,$I:$I,$I492)),
100*(J492-MINIFS(J:J,$E:$E,$E492,$I:$I,$I492))/(MAXIFS(J:J,$E:$E,$E492,$I:$I,$I492)-MINIFS(J:J,$E:$E,$E492,$I:$I,$I492))))</f>
        <v/>
      </c>
      <c r="BN492" s="231" t="str">
        <f t="array" ref="BN492">IF(J492="","",
IF(INDEX(Settings!$H:$H,MATCH(BY$1,Settings!$G:$G,0))=TRUE,
100-100*PERCENTRANK(J:J,J492),
100*PERCENTRANK(J:J,J492)))</f>
        <v/>
      </c>
      <c r="BO492" s="231" t="str">
        <f>IFERROR(__xludf.DUMMYFUNCTION("IF(J492="""","""",
IF(INDEX(Settings!$H:$H,MATCH(BY$1,Settings!$G:$G,0))=TRUE,
100-100*PERCENTRANK(FILTER(J:J,$E:$E=$E492),J492),
100*PERCENTRANK(FILTER(J:J,$E:$E=$E492),J492)))"),"")</f>
        <v/>
      </c>
      <c r="BP492" s="231" t="str">
        <f>IFERROR(__xludf.DUMMYFUNCTION("IF(J492="""","""",
IF(INDEX(Settings!$H:$H,MATCH(BY$1,Settings!$G:$G,0))=TRUE,
100-100*PERCENTRANK(FILTER(J:J,$E:$E=$E492,$I:$I=$I492),J492),
100*PERCENTRANK(FILTER(J:J,$E:$E=$E492,$I:$I=$I492),J492)))"),"")</f>
        <v/>
      </c>
      <c r="BQ492" s="233" t="str">
        <f t="array" ref="BQ492">IF(J492="","",
IF(INDEX(Settings!$H:$H,MATCH(BY$1,Settings!$G:$G,0))=TRUE,
-1*(J492-AVERAGE(J:J))/STDEV(J:J),
(J492-AVERAGE(J:J))/STDEV(J:J)))</f>
        <v/>
      </c>
      <c r="BR492" s="233" t="str">
        <f>IFERROR(__xludf.DUMMYFUNCTION("IF(J492="""","""",
IF(INDEX(Settings!$H:$H,MATCH(BY$1,Settings!$G:$G,0))=TRUE,
-1*(J492-AVERAGEIFS(J:J,$E:$E,$E492))/STDEV(FILTER(J:J,$E:$E=$E492)),
(J492-AVERAGEIFS(J:J,$E:$E,$E492))/STDEV(FILTER(J:J,$E:$E=$E492))))"),"")</f>
        <v/>
      </c>
      <c r="BS492" s="233"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1"/>
      <c r="BX492" s="231"/>
      <c r="BY492" s="232" t="str">
        <f t="array" ref="BY492">IF(J492="","",
IF(INDEX(Settings!$H:$H,MATCH(BY$1,Settings!$G:$G,0))=TRUE,
100-100*(J492-MINIFS(J:J,$E:$E,$E492))/(MAXIFS(J:J,$E:$E,$E492)-MINIFS(J:J,$E:$E,$E492)),
100*(J492-MINIFS(J:J,$E:$E,$E492))/(MAXIFS(J:J,$E:$E,$E492)-MINIFS(J:J,$E:$E,$E492))))</f>
        <v/>
      </c>
      <c r="BZ492" s="232" t="str">
        <f t="array" ref="BZ492">IF(K492="","",
IF(INDEX(Settings!$H:$H,MATCH(BZ$1,Settings!$G:$G,0))=TRUE,
100-100*(K492-MINIFS(K:K,$E:$E,$E492))/(MAXIFS(K:K,$E:$E,$E492)-MINIFS(K:K,$E:$E,$E492)),
100*(K492-MINIFS(K:K,$E:$E,$E492))/(MAXIFS(K:K,$E:$E,$E492)-MINIFS(K:K,$E:$E,$E492))))</f>
        <v/>
      </c>
      <c r="CA492" s="232" t="str">
        <f t="array" ref="CA492">IF(L492="","",
IF(INDEX(Settings!$H:$H,MATCH(CA$1,Settings!$G:$G,0))=TRUE,
100-100*(L492-MINIFS(L:L,$E:$E,$E492))/(MAXIFS(L:L,$E:$E,$E492)-MINIFS(L:L,$E:$E,$E492)),
100*(L492-MINIFS(L:L,$E:$E,$E492))/(MAXIFS(L:L,$E:$E,$E492)-MINIFS(L:L,$E:$E,$E492))))</f>
        <v/>
      </c>
      <c r="CB492" s="232" t="str">
        <f t="array" ref="CB492">IF(M492="","",
IF(INDEX(Settings!$H:$H,MATCH(CB$1,Settings!$G:$G,0))=TRUE,
100-100*(M492-MINIFS(M:M,$E:$E,$E492))/(MAXIFS(M:M,$E:$E,$E492)-MINIFS(M:M,$E:$E,$E492)),
100*(M492-MINIFS(M:M,$E:$E,$E492))/(MAXIFS(M:M,$E:$E,$E492)-MINIFS(M:M,$E:$E,$E492))))</f>
        <v/>
      </c>
      <c r="CC492" s="232" t="str">
        <f t="array" ref="CC492">IF(N492="","",
IF(INDEX(Settings!$H:$H,MATCH(CC$1,Settings!$G:$G,0))=TRUE,
100-100*(N492-MINIFS(N:N,$E:$E,$E492))/(MAXIFS(N:N,$E:$E,$E492)-MINIFS(N:N,$E:$E,$E492)),
100*(N492-MINIFS(N:N,$E:$E,$E492))/(MAXIFS(N:N,$E:$E,$E492)-MINIFS(N:N,$E:$E,$E492))))</f>
        <v/>
      </c>
      <c r="CD492" s="232" t="str">
        <f t="array" ref="CD492">IF(O492="","",
IF(INDEX(Settings!$H:$H,MATCH(CD$1,Settings!$G:$G,0))=TRUE,
100-100*(O492-MINIFS(O:O,$E:$E,$E492))/(MAXIFS(O:O,$E:$E,$E492)-MINIFS(O:O,$E:$E,$E492)),
100*(O492-MINIFS(O:O,$E:$E,$E492))/(MAXIFS(O:O,$E:$E,$E492)-MINIFS(O:O,$E:$E,$E492))))</f>
        <v/>
      </c>
      <c r="CE492" s="232" t="str">
        <f t="array" ref="CE492">IF(P492="","",
IF(INDEX(Settings!$H:$H,MATCH(CE$1,Settings!$G:$G,0))=TRUE,
100-100*(P492-MINIFS(P:P,$E:$E,$E492))/(MAXIFS(P:P,$E:$E,$E492)-MINIFS(P:P,$E:$E,$E492)),
100*(P492-MINIFS(P:P,$E:$E,$E492))/(MAXIFS(P:P,$E:$E,$E492)-MINIFS(P:P,$E:$E,$E492))))</f>
        <v/>
      </c>
      <c r="CF492" s="232" t="str">
        <f t="array" ref="CF492">IF(Q492="","",
IF(INDEX(Settings!$H:$H,MATCH(CF$1,Settings!$G:$G,0))=TRUE,
100-100*(Q492-MINIFS(Q:Q,$E:$E,$E492))/(MAXIFS(Q:Q,$E:$E,$E492)-MINIFS(Q:Q,$E:$E,$E492)),
100*(Q492-MINIFS(Q:Q,$E:$E,$E492))/(MAXIFS(Q:Q,$E:$E,$E492)-MINIFS(Q:Q,$E:$E,$E492))))</f>
        <v/>
      </c>
      <c r="CG492" s="232" t="str">
        <f t="array" ref="CG492">IF(R492="","",
IF(INDEX(Settings!$H:$H,MATCH(CG$1,Settings!$G:$G,0))=TRUE,
100-100*(R492-MINIFS(R:R,$E:$E,$E492))/(MAXIFS(R:R,$E:$E,$E492)-MINIFS(R:R,$E:$E,$E492)),
100*(R492-MINIFS(R:R,$E:$E,$E492))/(MAXIFS(R:R,$E:$E,$E492)-MINIFS(R:R,$E:$E,$E492))))</f>
        <v/>
      </c>
      <c r="CH492" s="232" t="str">
        <f t="array" ref="CH492">IF(S492="","",
IF(INDEX(Settings!$H:$H,MATCH(CH$1,Settings!$G:$G,0))=TRUE,
100-100*(S492-MINIFS(S:S,$E:$E,$E492))/(MAXIFS(S:S,$E:$E,$E492)-MINIFS(S:S,$E:$E,$E492)),
100*(S492-MINIFS(S:S,$E:$E,$E492))/(MAXIFS(S:S,$E:$E,$E492)-MINIFS(S:S,$E:$E,$E492))))</f>
        <v/>
      </c>
      <c r="CI492" s="232" t="str">
        <f t="array" ref="CI492">IF(T492="","",
IF(INDEX(Settings!$H:$H,MATCH(CI$1,Settings!$G:$G,0))=TRUE,
100-100*(T492-MINIFS(T:T,$E:$E,$E492))/(MAXIFS(T:T,$E:$E,$E492)-MINIFS(T:T,$E:$E,$E492)),
100*(T492-MINIFS(T:T,$E:$E,$E492))/(MAXIFS(T:T,$E:$E,$E492)-MINIFS(T:T,$E:$E,$E492))))</f>
        <v/>
      </c>
      <c r="CJ492" s="232" t="str">
        <f t="array" ref="CJ492">IF(U492="","",
IF(INDEX(Settings!$H:$H,MATCH(CJ$1,Settings!$G:$G,0))=TRUE,
100-100*(U492-MINIFS(U:U,$E:$E,$E492))/(MAXIFS(U:U,$E:$E,$E492)-MINIFS(U:U,$E:$E,$E492)),
100*(U492-MINIFS(U:U,$E:$E,$E492))/(MAXIFS(U:U,$E:$E,$E492)-MINIFS(U:U,$E:$E,$E492))))</f>
        <v/>
      </c>
      <c r="CK492" s="232" t="str">
        <f t="array" ref="CK492">IF(V492="","",
IF(INDEX(Settings!$H:$H,MATCH(CK$1,Settings!$G:$G,0))=TRUE,
100-100*(V492-MINIFS(V:V,$E:$E,$E492))/(MAXIFS(V:V,$E:$E,$E492)-MINIFS(V:V,$E:$E,$E492)),
100*(V492-MINIFS(V:V,$E:$E,$E492))/(MAXIFS(V:V,$E:$E,$E492)-MINIFS(V:V,$E:$E,$E492))))</f>
        <v/>
      </c>
      <c r="CL492" s="232" t="str">
        <f t="array" ref="CL492">IF(W492="","",
IF(INDEX(Settings!$H:$H,MATCH(CL$1,Settings!$G:$G,0))=TRUE,
100-100*(W492-MINIFS(W:W,$E:$E,$E492))/(MAXIFS(W:W,$E:$E,$E492)-MINIFS(W:W,$E:$E,$E492)),
100*(W492-MINIFS(W:W,$E:$E,$E492))/(MAXIFS(W:W,$E:$E,$E492)-MINIFS(W:W,$E:$E,$E492))))</f>
        <v/>
      </c>
      <c r="CM492" s="232" t="str">
        <f t="array" ref="CM492">IF(X492="","",
IF(INDEX(Settings!$H:$H,MATCH(CM$1,Settings!$G:$G,0))=TRUE,
100-100*(X492-MINIFS(X:X,$E:$E,$E492))/(MAXIFS(X:X,$E:$E,$E492)-MINIFS(X:X,$E:$E,$E492)),
100*(X492-MINIFS(X:X,$E:$E,$E492))/(MAXIFS(X:X,$E:$E,$E492)-MINIFS(X:X,$E:$E,$E492))))</f>
        <v/>
      </c>
      <c r="CN492" s="232" t="str">
        <f t="array" ref="CN492">IF(Y492="","",
IF(INDEX(Settings!$H:$H,MATCH(CN$1,Settings!$G:$G,0))=TRUE,
100-100*(Y492-MINIFS(Y:Y,$E:$E,$E492))/(MAXIFS(Y:Y,$E:$E,$E492)-MINIFS(Y:Y,$E:$E,$E492)),
100*(Y492-MINIFS(Y:Y,$E:$E,$E492))/(MAXIFS(Y:Y,$E:$E,$E492)-MINIFS(Y:Y,$E:$E,$E492))))</f>
        <v/>
      </c>
      <c r="CO492" s="232" t="str">
        <f t="array" ref="CO492">IF(Z492="","",
IF(INDEX(Settings!$H:$H,MATCH(CO$1,Settings!$G:$G,0))=TRUE,
100-100*(Z492-MINIFS(Z:Z,$E:$E,$E492))/(MAXIFS(Z:Z,$E:$E,$E492)-MINIFS(Z:Z,$E:$E,$E492)),
100*(Z492-MINIFS(Z:Z,$E:$E,$E492))/(MAXIFS(Z:Z,$E:$E,$E492)-MINIFS(Z:Z,$E:$E,$E492))))</f>
        <v/>
      </c>
      <c r="CP492" s="232" t="str">
        <f t="array" ref="CP492">IF(AA492="","",
IF(INDEX(Settings!$H:$H,MATCH(CP$1,Settings!$G:$G,0))=TRUE,
100-100*(AA492-MINIFS(AA:AA,$E:$E,$E492))/(MAXIFS(AA:AA,$E:$E,$E492)-MINIFS(AA:AA,$E:$E,$E492)),
100*(AA492-MINIFS(AA:AA,$E:$E,$E492))/(MAXIFS(AA:AA,$E:$E,$E492)-MINIFS(AA:AA,$E:$E,$E492))))</f>
        <v/>
      </c>
      <c r="CQ492" s="232" t="str">
        <f t="array" ref="CQ492">IF(AB492="","",
IF(INDEX(Settings!$H:$H,MATCH(CQ$1,Settings!$G:$G,0))=TRUE,
100-100*(AB492-MINIFS(AB:AB,$E:$E,$E492))/(MAXIFS(AB:AB,$E:$E,$E492)-MINIFS(AB:AB,$E:$E,$E492)),
100*(AB492-MINIFS(AB:AB,$E:$E,$E492))/(MAXIFS(AB:AB,$E:$E,$E492)-MINIFS(AB:AB,$E:$E,$E492))))</f>
        <v/>
      </c>
      <c r="CR492" s="232" t="str">
        <f t="array" ref="CR492">IF(AC492="","",
IF(INDEX(Settings!$H:$H,MATCH(CR$1,Settings!$G:$G,0))=TRUE,
100-100*(AC492-MINIFS(AC:AC,$E:$E,$E492))/(MAXIFS(AC:AC,$E:$E,$E492)-MINIFS(AC:AC,$E:$E,$E492)),
100*(AC492-MINIFS(AC:AC,$E:$E,$E492))/(MAXIFS(AC:AC,$E:$E,$E492)-MINIFS(AC:AC,$E:$E,$E492))))</f>
        <v/>
      </c>
      <c r="CS492" s="232" t="str">
        <f t="array" ref="CS492">IF(AD492="","",
IF(INDEX(Settings!$H:$H,MATCH(CS$1,Settings!$G:$G,0))=TRUE,
100-100*(AD492-MINIFS(AD:AD,$E:$E,$E492))/(MAXIFS(AD:AD,$E:$E,$E492)-MINIFS(AD:AD,$E:$E,$E492)),
100*(AD492-MINIFS(AD:AD,$E:$E,$E492))/(MAXIFS(AD:AD,$E:$E,$E492)-MINIFS(AD:AD,$E:$E,$E492))))</f>
        <v/>
      </c>
      <c r="CT492" s="232" t="str">
        <f t="array" ref="CT492">IF(AE492="","",
IF(INDEX(Settings!$H:$H,MATCH(CT$1,Settings!$G:$G,0))=TRUE,
100-100*(AE492-MINIFS(AE:AE,$E:$E,$E492))/(MAXIFS(AE:AE,$E:$E,$E492)-MINIFS(AE:AE,$E:$E,$E492)),
100*(AE492-MINIFS(AE:AE,$E:$E,$E492))/(MAXIFS(AE:AE,$E:$E,$E492)-MINIFS(AE:AE,$E:$E,$E492))))</f>
        <v/>
      </c>
      <c r="CU492" s="232" t="str">
        <f t="array" ref="CU492">IF(AF492="","",
IF(INDEX(Settings!$H:$H,MATCH(CU$1,Settings!$G:$G,0))=TRUE,
100-100*(AF492-MINIFS(AF:AF,$E:$E,$E492))/(MAXIFS(AF:AF,$E:$E,$E492)-MINIFS(AF:AF,$E:$E,$E492)),
100*(AF492-MINIFS(AF:AF,$E:$E,$E492))/(MAXIFS(AF:AF,$E:$E,$E492)-MINIFS(AF:AF,$E:$E,$E492))))</f>
        <v/>
      </c>
      <c r="CV492" s="232" t="str">
        <f t="array" ref="CV492">IF(AG492="","",
IF(INDEX(Settings!$H:$H,MATCH(CV$1,Settings!$G:$G,0))=TRUE,
100-100*(AG492-MINIFS(AG:AG,$E:$E,$E492))/(MAXIFS(AG:AG,$E:$E,$E492)-MINIFS(AG:AG,$E:$E,$E492)),
100*(AG492-MINIFS(AG:AG,$E:$E,$E492))/(MAXIFS(AG:AG,$E:$E,$E492)-MINIFS(AG:AG,$E:$E,$E492))))</f>
        <v/>
      </c>
      <c r="CW492" s="232" t="str">
        <f t="array" ref="CW492">IF(AH492="","",
IF(INDEX(Settings!$H:$H,MATCH(CW$1,Settings!$G:$G,0))=TRUE,
100-100*(AH492-MINIFS(AH:AH,$E:$E,$E492))/(MAXIFS(AH:AH,$E:$E,$E492)-MINIFS(AH:AH,$E:$E,$E492)),
100*(AH492-MINIFS(AH:AH,$E:$E,$E492))/(MAXIFS(AH:AH,$E:$E,$E492)-MINIFS(AH:AH,$E:$E,$E492))))</f>
        <v/>
      </c>
      <c r="CX492" s="232" t="str">
        <f t="array" ref="CX492">IF(AI492="","",
IF(INDEX(Settings!$H:$H,MATCH(CX$1,Settings!$G:$G,0))=TRUE,
100-100*(AI492-MINIFS(AI:AI,$E:$E,$E492))/(MAXIFS(AI:AI,$E:$E,$E492)-MINIFS(AI:AI,$E:$E,$E492)),
100*(AI492-MINIFS(AI:AI,$E:$E,$E492))/(MAXIFS(AI:AI,$E:$E,$E492)-MINIFS(AI:AI,$E:$E,$E492))))</f>
        <v/>
      </c>
      <c r="CY492" s="232" t="str">
        <f t="array" ref="CY492">IF(AJ492="","",
IF(INDEX(Settings!$H:$H,MATCH(CY$1,Settings!$G:$G,0))=TRUE,
100-100*(AJ492-MINIFS(AJ:AJ,$E:$E,$E492))/(MAXIFS(AJ:AJ,$E:$E,$E492)-MINIFS(AJ:AJ,$E:$E,$E492)),
100*(AJ492-MINIFS(AJ:AJ,$E:$E,$E492))/(MAXIFS(AJ:AJ,$E:$E,$E492)-MINIFS(AJ:AJ,$E:$E,$E492))))</f>
        <v/>
      </c>
      <c r="CZ492" s="232" t="str">
        <f t="array" ref="CZ492">IF(AK492="","",
IF(INDEX(Settings!$H:$H,MATCH(CZ$1,Settings!$G:$G,0))=TRUE,
100-100*(AK492-MINIFS(AK:AK,$E:$E,$E492))/(MAXIFS(AK:AK,$E:$E,$E492)-MINIFS(AK:AK,$E:$E,$E492)),
100*(AK492-MINIFS(AK:AK,$E:$E,$E492))/(MAXIFS(AK:AK,$E:$E,$E492)-MINIFS(AK:AK,$E:$E,$E492))))</f>
        <v/>
      </c>
      <c r="DA492" s="232" t="str">
        <f t="array" ref="DA492">IF(AL492="","",
IF(INDEX(Settings!$H:$H,MATCH(DA$1,Settings!$G:$G,0))=TRUE,
100-100*(AL492-MINIFS(AL:AL,$E:$E,$E492))/(MAXIFS(AL:AL,$E:$E,$E492)-MINIFS(AL:AL,$E:$E,$E492)),
100*(AL492-MINIFS(AL:AL,$E:$E,$E492))/(MAXIFS(AL:AL,$E:$E,$E492)-MINIFS(AL:AL,$E:$E,$E492))))</f>
        <v/>
      </c>
      <c r="DB492" s="232" t="str">
        <f t="array" ref="DB492">IF(AM492="","",
IF(INDEX(Settings!$H:$H,MATCH(DB$1,Settings!$G:$G,0))=TRUE,
100-100*(AM492-MINIFS(AM:AM,$E:$E,$E492))/(MAXIFS(AM:AM,$E:$E,$E492)-MINIFS(AM:AM,$E:$E,$E492)),
100*(AM492-MINIFS(AM:AM,$E:$E,$E492))/(MAXIFS(AM:AM,$E:$E,$E492)-MINIFS(AM:AM,$E:$E,$E492))))</f>
        <v/>
      </c>
      <c r="DC492" s="232" t="str">
        <f t="array" ref="DC492">IF(AN492="","",
IF(INDEX(Settings!$H:$H,MATCH(DC$1,Settings!$G:$G,0))=TRUE,
100-100*(AN492-MINIFS(AN:AN,$E:$E,$E492))/(MAXIFS(AN:AN,$E:$E,$E492)-MINIFS(AN:AN,$E:$E,$E492)),
100*(AN492-MINIFS(AN:AN,$E:$E,$E492))/(MAXIFS(AN:AN,$E:$E,$E492)-MINIFS(AN:AN,$E:$E,$E492))))</f>
        <v/>
      </c>
      <c r="DD492" s="232" t="str">
        <f t="array" ref="DD492">IF(AO492="","",
IF(INDEX(Settings!$H:$H,MATCH(DD$1,Settings!$G:$G,0))=TRUE,
100-100*(AO492-MINIFS(AO:AO,$E:$E,$E492))/(MAXIFS(AO:AO,$E:$E,$E492)-MINIFS(AO:AO,$E:$E,$E492)),
100*(AO492-MINIFS(AO:AO,$E:$E,$E492))/(MAXIFS(AO:AO,$E:$E,$E492)-MINIFS(AO:AO,$E:$E,$E492))))</f>
        <v/>
      </c>
      <c r="DE492" s="232" t="str">
        <f t="array" ref="DE492">IF(AP492="","",
IF(INDEX(Settings!$H:$H,MATCH(DE$1,Settings!$G:$G,0))=TRUE,
100-100*(AP492-MINIFS(AP:AP,$E:$E,$E492))/(MAXIFS(AP:AP,$E:$E,$E492)-MINIFS(AP:AP,$E:$E,$E492)),
100*(AP492-MINIFS(AP:AP,$E:$E,$E492))/(MAXIFS(AP:AP,$E:$E,$E492)-MINIFS(AP:AP,$E:$E,$E492))))</f>
        <v/>
      </c>
      <c r="DF492" s="232" t="str">
        <f t="array" ref="DF492">IF(AQ492="","",
IF(INDEX(Settings!$H:$H,MATCH(DF$1,Settings!$G:$G,0))=TRUE,
100-100*(AQ492-MINIFS(AQ:AQ,$E:$E,$E492))/(MAXIFS(AQ:AQ,$E:$E,$E492)-MINIFS(AQ:AQ,$E:$E,$E492)),
100*(AQ492-MINIFS(AQ:AQ,$E:$E,$E492))/(MAXIFS(AQ:AQ,$E:$E,$E492)-MINIFS(AQ:AQ,$E:$E,$E492))))</f>
        <v/>
      </c>
      <c r="DG492" s="232" t="str">
        <f t="array" ref="DG492">IF(AR492="","",
IF(INDEX(Settings!$H:$H,MATCH(DG$1,Settings!$G:$G,0))=TRUE,
100-100*(AR492-MINIFS(AR:AR,$E:$E,$E492))/(MAXIFS(AR:AR,$E:$E,$E492)-MINIFS(AR:AR,$E:$E,$E492)),
100*(AR492-MINIFS(AR:AR,$E:$E,$E492))/(MAXIFS(AR:AR,$E:$E,$E492)-MINIFS(AR:AR,$E:$E,$E492))))</f>
        <v/>
      </c>
      <c r="DH492" s="232" t="str">
        <f t="array" ref="DH492">IF(AS492="","",
IF(INDEX(Settings!$H:$H,MATCH(DH$1,Settings!$G:$G,0))=TRUE,
100-100*(AS492-MINIFS(AS:AS,$E:$E,$E492))/(MAXIFS(AS:AS,$E:$E,$E492)-MINIFS(AS:AS,$E:$E,$E492)),
100*(AS492-MINIFS(AS:AS,$E:$E,$E492))/(MAXIFS(AS:AS,$E:$E,$E492)-MINIFS(AS:AS,$E:$E,$E492))))</f>
        <v/>
      </c>
      <c r="DI492" s="232" t="str">
        <f t="array" ref="DI492">IF(AT492="","",
IF(INDEX(Settings!$H:$H,MATCH(DI$1,Settings!$G:$G,0))=TRUE,
100-100*(AT492-MINIFS(AT:AT,$E:$E,$E492))/(MAXIFS(AT:AT,$E:$E,$E492)-MINIFS(AT:AT,$E:$E,$E492)),
100*(AT492-MINIFS(AT:AT,$E:$E,$E492))/(MAXIFS(AT:AT,$E:$E,$E492)-MINIFS(AT:AT,$E:$E,$E492))))</f>
        <v/>
      </c>
      <c r="DJ492" s="232" t="str">
        <f t="array" ref="DJ492">IF(AU492="","",
IF(INDEX(Settings!$H:$H,MATCH(DJ$1,Settings!$G:$G,0))=TRUE,
100-100*(AU492-MINIFS(AU:AU,$E:$E,$E492))/(MAXIFS(AU:AU,$E:$E,$E492)-MINIFS(AU:AU,$E:$E,$E492)),
100*(AU492-MINIFS(AU:AU,$E:$E,$E492))/(MAXIFS(AU:AU,$E:$E,$E492)-MINIFS(AU:AU,$E:$E,$E492))))</f>
        <v/>
      </c>
      <c r="DK492" s="232" t="str">
        <f t="array" ref="DK492">IF(AV492="","",
IF(INDEX(Settings!$H:$H,MATCH(DK$1,Settings!$G:$G,0))=TRUE,
100-100*(AV492-MINIFS(AV:AV,$E:$E,$E492))/(MAXIFS(AV:AV,$E:$E,$E492)-MINIFS(AV:AV,$E:$E,$E492)),
100*(AV492-MINIFS(AV:AV,$E:$E,$E492))/(MAXIFS(AV:AV,$E:$E,$E492)-MINIFS(AV:AV,$E:$E,$E492))))</f>
        <v/>
      </c>
      <c r="DL492" s="232" t="str">
        <f t="array" ref="DL492">IF(AW492="","",
IF(INDEX(Settings!$H:$H,MATCH(DL$1,Settings!$G:$G,0))=TRUE,
100-100*(AW492-MINIFS(AW:AW,$E:$E,$E492))/(MAXIFS(AW:AW,$E:$E,$E492)-MINIFS(AW:AW,$E:$E,$E492)),
100*(AW492-MINIFS(AW:AW,$E:$E,$E492))/(MAXIFS(AW:AW,$E:$E,$E492)-MINIFS(AW:AW,$E:$E,$E492))))</f>
        <v/>
      </c>
      <c r="DM492" s="232" t="str">
        <f t="array" ref="DM492">IF(AX492="","",
IF(INDEX(Settings!$H:$H,MATCH(DM$1,Settings!$G:$G,0))=TRUE,
100-100*(AX492-MINIFS(AX:AX,$E:$E,$E492))/(MAXIFS(AX:AX,$E:$E,$E492)-MINIFS(AX:AX,$E:$E,$E492)),
100*(AX492-MINIFS(AX:AX,$E:$E,$E492))/(MAXIFS(AX:AX,$E:$E,$E492)-MINIFS(AX:AX,$E:$E,$E492))))</f>
        <v/>
      </c>
      <c r="DN492" s="232" t="str">
        <f t="array" ref="DN492">IF(AY492="","",
IF(INDEX(Settings!$H:$H,MATCH(DN$1,Settings!$G:$G,0))=TRUE,
100-100*(AY492-MINIFS(AY:AY,$E:$E,$E492))/(MAXIFS(AY:AY,$E:$E,$E492)-MINIFS(AY:AY,$E:$E,$E492)),
100*(AY492-MINIFS(AY:AY,$E:$E,$E492))/(MAXIFS(AY:AY,$E:$E,$E492)-MINIFS(AY:AY,$E:$E,$E492))))</f>
        <v/>
      </c>
      <c r="DO492" s="232" t="str">
        <f t="array" ref="DO492">IF(AZ492="","",
IF(INDEX(Settings!$H:$H,MATCH(DO$1,Settings!$G:$G,0))=TRUE,
100-100*(AZ492-MINIFS(AZ:AZ,$E:$E,$E492))/(MAXIFS(AZ:AZ,$E:$E,$E492)-MINIFS(AZ:AZ,$E:$E,$E492)),
100*(AZ492-MINIFS(AZ:AZ,$E:$E,$E492))/(MAXIFS(AZ:AZ,$E:$E,$E492)-MINIFS(AZ:AZ,$E:$E,$E492))))</f>
        <v/>
      </c>
      <c r="DP492" s="232" t="str">
        <f t="array" ref="DP492">IF(BA492="","",
IF(INDEX(Settings!$H:$H,MATCH(DP$1,Settings!$G:$G,0))=TRUE,
100-100*(BA492-MINIFS(BA:BA,$E:$E,$E492))/(MAXIFS(BA:BA,$E:$E,$E492)-MINIFS(BA:BA,$E:$E,$E492)),
100*(BA492-MINIFS(BA:BA,$E:$E,$E492))/(MAXIFS(BA:BA,$E:$E,$E492)-MINIFS(BA:BA,$E:$E,$E492))))</f>
        <v/>
      </c>
      <c r="DQ492" s="232" t="str">
        <f t="array" ref="DQ492">IF(BB492="","",
IF(INDEX(Settings!$H:$H,MATCH(DQ$1,Settings!$G:$G,0))=TRUE,
100-100*(BB492-MINIFS(BB:BB,$E:$E,$E492))/(MAXIFS(BB:BB,$E:$E,$E492)-MINIFS(BB:BB,$E:$E,$E492)),
100*(BB492-MINIFS(BB:BB,$E:$E,$E492))/(MAXIFS(BB:BB,$E:$E,$E492)-MINIFS(BB:BB,$E:$E,$E492))))</f>
        <v/>
      </c>
      <c r="DR492" s="232" t="str">
        <f t="array" ref="DR492">IF(BC492="","",
IF(INDEX(Settings!$H:$H,MATCH(DR$1,Settings!$G:$G,0))=TRUE,
100-100*(BC492-MINIFS(BC:BC,$E:$E,$E492))/(MAXIFS(BC:BC,$E:$E,$E492)-MINIFS(BC:BC,$E:$E,$E492)),
100*(BC492-MINIFS(BC:BC,$E:$E,$E492))/(MAXIFS(BC:BC,$E:$E,$E492)-MINIFS(BC:BC,$E:$E,$E492))))</f>
        <v/>
      </c>
      <c r="DS492" s="232" t="str">
        <f t="array" ref="DS492">IF(BD492="","",
IF(INDEX(Settings!$H:$H,MATCH(DS$1,Settings!$G:$G,0))=TRUE,
100-100*(BD492-MINIFS(BD:BD,$E:$E,$E492))/(MAXIFS(BD:BD,$E:$E,$E492)-MINIFS(BD:BD,$E:$E,$E492)),
100*(BD492-MINIFS(BD:BD,$E:$E,$E492))/(MAXIFS(BD:BD,$E:$E,$E492)-MINIFS(BD:BD,$E:$E,$E492))))</f>
        <v/>
      </c>
      <c r="DT492" s="232" t="str">
        <f t="array" ref="DT492">IF(BE492="","",
IF(INDEX(Settings!$H:$H,MATCH(DT$1,Settings!$G:$G,0))=TRUE,
100-100*(BE492-MINIFS(BE:BE,$E:$E,$E492))/(MAXIFS(BE:BE,$E:$E,$E492)-MINIFS(BE:BE,$E:$E,$E492)),
100*(BE492-MINIFS(BE:BE,$E:$E,$E492))/(MAXIFS(BE:BE,$E:$E,$E492)-MINIFS(BE:BE,$E:$E,$E492))))</f>
        <v/>
      </c>
      <c r="DU492" s="232" t="str">
        <f t="array" ref="DU492">IF(BF492="","",
IF(INDEX(Settings!$H:$H,MATCH(DU$1,Settings!$G:$G,0))=TRUE,
100-100*(BF492-MINIFS(BF:BF,$E:$E,$E492))/(MAXIFS(BF:BF,$E:$E,$E492)-MINIFS(BF:BF,$E:$E,$E492)),
100*(BF492-MINIFS(BF:BF,$E:$E,$E492))/(MAXIFS(BF:BF,$E:$E,$E492)-MINIFS(BF:BF,$E:$E,$E492))))</f>
        <v/>
      </c>
      <c r="DV492" s="232" t="str">
        <f t="array" ref="DV492">IF(BG492="","",
IF(INDEX(Settings!$H:$H,MATCH(DV$1,Settings!$G:$G,0))=TRUE,
100-100*(BG492-MINIFS(BG:BG,$E:$E,$E492))/(MAXIFS(BG:BG,$E:$E,$E492)-MINIFS(BG:BG,$E:$E,$E492)),
100*(BG492-MINIFS(BG:BG,$E:$E,$E492))/(MAXIFS(BG:BG,$E:$E,$E492)-MINIFS(BG:BG,$E:$E,$E492))))</f>
        <v/>
      </c>
      <c r="DW492" s="232" t="str">
        <f t="array" ref="DW492">IF(BH492="","",
IF(INDEX(Settings!$H:$H,MATCH(DW$1,Settings!$G:$G,0))=TRUE,
100-100*(BH492-MINIFS(BH:BH,$E:$E,$E492))/(MAXIFS(BH:BH,$E:$E,$E492)-MINIFS(BH:BH,$E:$E,$E492)),
100*(BH492-MINIFS(BH:BH,$E:$E,$E492))/(MAXIFS(BH:BH,$E:$E,$E492)-MINIFS(BH:BH,$E:$E,$E492))))</f>
        <v/>
      </c>
      <c r="DX492" s="232" t="str">
        <f t="array" ref="DX492">IF(BI492="","",
IF(INDEX(Settings!$H:$H,MATCH(DX$1,Settings!$G:$G,0))=TRUE,
100-100*(BI492-MINIFS(BI:BI,$E:$E,$E492))/(MAXIFS(BI:BI,$E:$E,$E492)-MINIFS(BI:BI,$E:$E,$E492)),
100*(BI492-MINIFS(BI:BI,$E:$E,$E492))/(MAXIFS(BI:BI,$E:$E,$E492)-MINIFS(BI:BI,$E:$E,$E492))))</f>
        <v/>
      </c>
      <c r="DY492" s="232" t="str">
        <f t="array" ref="DY492">IF(BJ492="","",
IF(INDEX(Settings!$H:$H,MATCH(DY$1,Settings!$G:$G,0))=TRUE,
100-100*(BJ492-MINIFS(BJ:BJ,$E:$E,$E492))/(MAXIFS(BJ:BJ,$E:$E,$E492)-MINIFS(BJ:BJ,$E:$E,$E492)),
100*(BJ492-MINIFS(BJ:BJ,$E:$E,$E492))/(MAXIFS(BJ:BJ,$E:$E,$E492)-MINIFS(BJ:BJ,$E:$E,$E492))))</f>
        <v/>
      </c>
      <c r="DZ492" s="234"/>
      <c r="EA492" s="234"/>
      <c r="EB492" s="234" t="str">
        <f t="shared" si="8"/>
        <v/>
      </c>
      <c r="EC492" s="234" t="str">
        <f t="shared" si="9"/>
        <v/>
      </c>
      <c r="ED492" s="234" t="str">
        <f t="shared" si="10"/>
        <v/>
      </c>
      <c r="EE492" s="234" t="str">
        <f t="shared" si="11"/>
        <v/>
      </c>
      <c r="EF492" s="234" t="str">
        <f t="shared" si="12"/>
        <v/>
      </c>
      <c r="EG492" s="234" t="str">
        <f t="shared" si="13"/>
        <v/>
      </c>
      <c r="EH492" s="234"/>
      <c r="EI492" s="234"/>
      <c r="EJ492" s="234"/>
      <c r="EK492" s="234"/>
      <c r="EL492" s="234"/>
      <c r="EM492" s="234"/>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3" t="str">
        <f t="shared" si="14"/>
        <v/>
      </c>
      <c r="N493" s="49"/>
      <c r="O493" s="49"/>
      <c r="P493" s="49"/>
      <c r="Q493" s="49"/>
      <c r="R493" s="49"/>
      <c r="S493" s="222" t="str">
        <f>IFERROR(VLOOKUP(AF493, 'YOYO IR Scores'!A:C, 3, FALSE), "")
</f>
        <v/>
      </c>
      <c r="T493" s="49"/>
      <c r="U493" s="49"/>
      <c r="V493" s="49"/>
      <c r="W493" s="49"/>
      <c r="X493" s="224" t="str">
        <f t="shared" si="4"/>
        <v/>
      </c>
      <c r="Y493" s="225" t="str">
        <f t="shared" si="5"/>
        <v/>
      </c>
      <c r="Z493" s="225" t="str">
        <f t="shared" si="6"/>
        <v/>
      </c>
      <c r="AA493" s="224" t="str">
        <f t="shared" si="7"/>
        <v/>
      </c>
      <c r="AB493" s="223"/>
      <c r="AC493" s="223"/>
      <c r="AD493" s="223"/>
      <c r="AE493" s="223" t="str">
        <f>IFERROR(VLOOKUP(AF493, 'YOYO IR Scores'!A:C, 2, FALSE), "")</f>
        <v/>
      </c>
      <c r="AF493" s="223"/>
      <c r="AG493" s="223"/>
      <c r="AH493" s="223"/>
      <c r="AI493" s="223"/>
      <c r="AJ493" s="223"/>
      <c r="AK493" s="223"/>
      <c r="AL493" s="223"/>
      <c r="AM493" s="223"/>
      <c r="AN493" s="223"/>
      <c r="AO493" s="223"/>
      <c r="AP493" s="223"/>
      <c r="AQ493" s="223"/>
      <c r="AR493" s="223"/>
      <c r="AS493" s="223"/>
      <c r="AT493" s="223"/>
      <c r="AU493" s="223"/>
      <c r="AV493" s="223"/>
      <c r="AW493" s="223"/>
      <c r="AX493" s="223"/>
      <c r="AY493" s="223"/>
      <c r="AZ493" s="223"/>
      <c r="BA493" s="223"/>
      <c r="BB493" s="223"/>
      <c r="BC493" s="223"/>
      <c r="BD493" s="223"/>
      <c r="BE493" s="223"/>
      <c r="BF493" s="223"/>
      <c r="BG493" s="223"/>
      <c r="BH493" s="223"/>
      <c r="BI493" s="223"/>
      <c r="BJ493" s="223"/>
      <c r="BK493" s="223" t="str">
        <f t="array" ref="BK493">IF(J493="","",
IF(INDEX(Settings!$H:$H,MATCH(BY$1,Settings!$G:$G,0))=TRUE,
100-100*(J493-MIN(J:J))/(MAX(J:J)-MIN(J:J)),
100*(J493-MIN(J:J))/(MAX(J:J)-MIN(J:J))))</f>
        <v/>
      </c>
      <c r="BL493" s="223" t="str">
        <f t="array" ref="BL493">IF(J493="","",
IF(INDEX(Settings!$H:$H,MATCH(BY$1,Settings!$G:$G,0))=TRUE,
100-100*(J493-MINIFS(J:J,$E:$E,$E493))/(MAXIFS(J:J,$E:$E,$E493)-MINIFS(J:J,$E:$E,$E493)),
100*(J493-MINIFS(J:J,$E:$E,$E493))/(MAXIFS(J:J,$E:$E,$E493)-MINIFS(J:J,$E:$E,$E493))))</f>
        <v/>
      </c>
      <c r="BM493" s="223"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4" t="str">
        <f t="array" ref="BQ493">IF(J493="","",
IF(INDEX(Settings!$H:$H,MATCH(BY$1,Settings!$G:$G,0))=TRUE,
-1*(J493-AVERAGE(J:J))/STDEV(J:J),
(J493-AVERAGE(J:J))/STDEV(J:J)))</f>
        <v/>
      </c>
      <c r="BR493" s="224" t="str">
        <f>IFERROR(__xludf.DUMMYFUNCTION("IF(J493="""","""",
IF(INDEX(Settings!$H:$H,MATCH(BY$1,Settings!$G:$G,0))=TRUE,
-1*(J493-AVERAGEIFS(J:J,$E:$E,$E493))/STDEV(FILTER(J:J,$E:$E=$E493)),
(J493-AVERAGEIFS(J:J,$E:$E,$E493))/STDEV(FILTER(J:J,$E:$E=$E493))))"),"")</f>
        <v/>
      </c>
      <c r="BS493" s="224"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3" t="str">
        <f t="array" ref="BY493">IF(J493="","",
IF(INDEX(Settings!$H:$H,MATCH(BY$1,Settings!$G:$G,0))=TRUE,
100-100*(J493-MINIFS(J:J,$E:$E,$E493))/(MAXIFS(J:J,$E:$E,$E493)-MINIFS(J:J,$E:$E,$E493)),
100*(J493-MINIFS(J:J,$E:$E,$E493))/(MAXIFS(J:J,$E:$E,$E493)-MINIFS(J:J,$E:$E,$E493))))</f>
        <v/>
      </c>
      <c r="BZ493" s="223" t="str">
        <f t="array" ref="BZ493">IF(K493="","",
IF(INDEX(Settings!$H:$H,MATCH(BZ$1,Settings!$G:$G,0))=TRUE,
100-100*(K493-MINIFS(K:K,$E:$E,$E493))/(MAXIFS(K:K,$E:$E,$E493)-MINIFS(K:K,$E:$E,$E493)),
100*(K493-MINIFS(K:K,$E:$E,$E493))/(MAXIFS(K:K,$E:$E,$E493)-MINIFS(K:K,$E:$E,$E493))))</f>
        <v/>
      </c>
      <c r="CA493" s="223" t="str">
        <f t="array" ref="CA493">IF(L493="","",
IF(INDEX(Settings!$H:$H,MATCH(CA$1,Settings!$G:$G,0))=TRUE,
100-100*(L493-MINIFS(L:L,$E:$E,$E493))/(MAXIFS(L:L,$E:$E,$E493)-MINIFS(L:L,$E:$E,$E493)),
100*(L493-MINIFS(L:L,$E:$E,$E493))/(MAXIFS(L:L,$E:$E,$E493)-MINIFS(L:L,$E:$E,$E493))))</f>
        <v/>
      </c>
      <c r="CB493" s="223" t="str">
        <f t="array" ref="CB493">IF(M493="","",
IF(INDEX(Settings!$H:$H,MATCH(CB$1,Settings!$G:$G,0))=TRUE,
100-100*(M493-MINIFS(M:M,$E:$E,$E493))/(MAXIFS(M:M,$E:$E,$E493)-MINIFS(M:M,$E:$E,$E493)),
100*(M493-MINIFS(M:M,$E:$E,$E493))/(MAXIFS(M:M,$E:$E,$E493)-MINIFS(M:M,$E:$E,$E493))))</f>
        <v/>
      </c>
      <c r="CC493" s="223" t="str">
        <f t="array" ref="CC493">IF(N493="","",
IF(INDEX(Settings!$H:$H,MATCH(CC$1,Settings!$G:$G,0))=TRUE,
100-100*(N493-MINIFS(N:N,$E:$E,$E493))/(MAXIFS(N:N,$E:$E,$E493)-MINIFS(N:N,$E:$E,$E493)),
100*(N493-MINIFS(N:N,$E:$E,$E493))/(MAXIFS(N:N,$E:$E,$E493)-MINIFS(N:N,$E:$E,$E493))))</f>
        <v/>
      </c>
      <c r="CD493" s="223" t="str">
        <f t="array" ref="CD493">IF(O493="","",
IF(INDEX(Settings!$H:$H,MATCH(CD$1,Settings!$G:$G,0))=TRUE,
100-100*(O493-MINIFS(O:O,$E:$E,$E493))/(MAXIFS(O:O,$E:$E,$E493)-MINIFS(O:O,$E:$E,$E493)),
100*(O493-MINIFS(O:O,$E:$E,$E493))/(MAXIFS(O:O,$E:$E,$E493)-MINIFS(O:O,$E:$E,$E493))))</f>
        <v/>
      </c>
      <c r="CE493" s="223" t="str">
        <f t="array" ref="CE493">IF(P493="","",
IF(INDEX(Settings!$H:$H,MATCH(CE$1,Settings!$G:$G,0))=TRUE,
100-100*(P493-MINIFS(P:P,$E:$E,$E493))/(MAXIFS(P:P,$E:$E,$E493)-MINIFS(P:P,$E:$E,$E493)),
100*(P493-MINIFS(P:P,$E:$E,$E493))/(MAXIFS(P:P,$E:$E,$E493)-MINIFS(P:P,$E:$E,$E493))))</f>
        <v/>
      </c>
      <c r="CF493" s="223" t="str">
        <f t="array" ref="CF493">IF(Q493="","",
IF(INDEX(Settings!$H:$H,MATCH(CF$1,Settings!$G:$G,0))=TRUE,
100-100*(Q493-MINIFS(Q:Q,$E:$E,$E493))/(MAXIFS(Q:Q,$E:$E,$E493)-MINIFS(Q:Q,$E:$E,$E493)),
100*(Q493-MINIFS(Q:Q,$E:$E,$E493))/(MAXIFS(Q:Q,$E:$E,$E493)-MINIFS(Q:Q,$E:$E,$E493))))</f>
        <v/>
      </c>
      <c r="CG493" s="223" t="str">
        <f t="array" ref="CG493">IF(R493="","",
IF(INDEX(Settings!$H:$H,MATCH(CG$1,Settings!$G:$G,0))=TRUE,
100-100*(R493-MINIFS(R:R,$E:$E,$E493))/(MAXIFS(R:R,$E:$E,$E493)-MINIFS(R:R,$E:$E,$E493)),
100*(R493-MINIFS(R:R,$E:$E,$E493))/(MAXIFS(R:R,$E:$E,$E493)-MINIFS(R:R,$E:$E,$E493))))</f>
        <v/>
      </c>
      <c r="CH493" s="223" t="str">
        <f t="array" ref="CH493">IF(S493="","",
IF(INDEX(Settings!$H:$H,MATCH(CH$1,Settings!$G:$G,0))=TRUE,
100-100*(S493-MINIFS(S:S,$E:$E,$E493))/(MAXIFS(S:S,$E:$E,$E493)-MINIFS(S:S,$E:$E,$E493)),
100*(S493-MINIFS(S:S,$E:$E,$E493))/(MAXIFS(S:S,$E:$E,$E493)-MINIFS(S:S,$E:$E,$E493))))</f>
        <v/>
      </c>
      <c r="CI493" s="223" t="str">
        <f t="array" ref="CI493">IF(T493="","",
IF(INDEX(Settings!$H:$H,MATCH(CI$1,Settings!$G:$G,0))=TRUE,
100-100*(T493-MINIFS(T:T,$E:$E,$E493))/(MAXIFS(T:T,$E:$E,$E493)-MINIFS(T:T,$E:$E,$E493)),
100*(T493-MINIFS(T:T,$E:$E,$E493))/(MAXIFS(T:T,$E:$E,$E493)-MINIFS(T:T,$E:$E,$E493))))</f>
        <v/>
      </c>
      <c r="CJ493" s="223" t="str">
        <f t="array" ref="CJ493">IF(U493="","",
IF(INDEX(Settings!$H:$H,MATCH(CJ$1,Settings!$G:$G,0))=TRUE,
100-100*(U493-MINIFS(U:U,$E:$E,$E493))/(MAXIFS(U:U,$E:$E,$E493)-MINIFS(U:U,$E:$E,$E493)),
100*(U493-MINIFS(U:U,$E:$E,$E493))/(MAXIFS(U:U,$E:$E,$E493)-MINIFS(U:U,$E:$E,$E493))))</f>
        <v/>
      </c>
      <c r="CK493" s="223" t="str">
        <f t="array" ref="CK493">IF(V493="","",
IF(INDEX(Settings!$H:$H,MATCH(CK$1,Settings!$G:$G,0))=TRUE,
100-100*(V493-MINIFS(V:V,$E:$E,$E493))/(MAXIFS(V:V,$E:$E,$E493)-MINIFS(V:V,$E:$E,$E493)),
100*(V493-MINIFS(V:V,$E:$E,$E493))/(MAXIFS(V:V,$E:$E,$E493)-MINIFS(V:V,$E:$E,$E493))))</f>
        <v/>
      </c>
      <c r="CL493" s="223" t="str">
        <f t="array" ref="CL493">IF(W493="","",
IF(INDEX(Settings!$H:$H,MATCH(CL$1,Settings!$G:$G,0))=TRUE,
100-100*(W493-MINIFS(W:W,$E:$E,$E493))/(MAXIFS(W:W,$E:$E,$E493)-MINIFS(W:W,$E:$E,$E493)),
100*(W493-MINIFS(W:W,$E:$E,$E493))/(MAXIFS(W:W,$E:$E,$E493)-MINIFS(W:W,$E:$E,$E493))))</f>
        <v/>
      </c>
      <c r="CM493" s="223" t="str">
        <f t="array" ref="CM493">IF(X493="","",
IF(INDEX(Settings!$H:$H,MATCH(CM$1,Settings!$G:$G,0))=TRUE,
100-100*(X493-MINIFS(X:X,$E:$E,$E493))/(MAXIFS(X:X,$E:$E,$E493)-MINIFS(X:X,$E:$E,$E493)),
100*(X493-MINIFS(X:X,$E:$E,$E493))/(MAXIFS(X:X,$E:$E,$E493)-MINIFS(X:X,$E:$E,$E493))))</f>
        <v/>
      </c>
      <c r="CN493" s="223" t="str">
        <f t="array" ref="CN493">IF(Y493="","",
IF(INDEX(Settings!$H:$H,MATCH(CN$1,Settings!$G:$G,0))=TRUE,
100-100*(Y493-MINIFS(Y:Y,$E:$E,$E493))/(MAXIFS(Y:Y,$E:$E,$E493)-MINIFS(Y:Y,$E:$E,$E493)),
100*(Y493-MINIFS(Y:Y,$E:$E,$E493))/(MAXIFS(Y:Y,$E:$E,$E493)-MINIFS(Y:Y,$E:$E,$E493))))</f>
        <v/>
      </c>
      <c r="CO493" s="223" t="str">
        <f t="array" ref="CO493">IF(Z493="","",
IF(INDEX(Settings!$H:$H,MATCH(CO$1,Settings!$G:$G,0))=TRUE,
100-100*(Z493-MINIFS(Z:Z,$E:$E,$E493))/(MAXIFS(Z:Z,$E:$E,$E493)-MINIFS(Z:Z,$E:$E,$E493)),
100*(Z493-MINIFS(Z:Z,$E:$E,$E493))/(MAXIFS(Z:Z,$E:$E,$E493)-MINIFS(Z:Z,$E:$E,$E493))))</f>
        <v/>
      </c>
      <c r="CP493" s="223" t="str">
        <f t="array" ref="CP493">IF(AA493="","",
IF(INDEX(Settings!$H:$H,MATCH(CP$1,Settings!$G:$G,0))=TRUE,
100-100*(AA493-MINIFS(AA:AA,$E:$E,$E493))/(MAXIFS(AA:AA,$E:$E,$E493)-MINIFS(AA:AA,$E:$E,$E493)),
100*(AA493-MINIFS(AA:AA,$E:$E,$E493))/(MAXIFS(AA:AA,$E:$E,$E493)-MINIFS(AA:AA,$E:$E,$E493))))</f>
        <v/>
      </c>
      <c r="CQ493" s="223" t="str">
        <f t="array" ref="CQ493">IF(AB493="","",
IF(INDEX(Settings!$H:$H,MATCH(CQ$1,Settings!$G:$G,0))=TRUE,
100-100*(AB493-MINIFS(AB:AB,$E:$E,$E493))/(MAXIFS(AB:AB,$E:$E,$E493)-MINIFS(AB:AB,$E:$E,$E493)),
100*(AB493-MINIFS(AB:AB,$E:$E,$E493))/(MAXIFS(AB:AB,$E:$E,$E493)-MINIFS(AB:AB,$E:$E,$E493))))</f>
        <v/>
      </c>
      <c r="CR493" s="223" t="str">
        <f t="array" ref="CR493">IF(AC493="","",
IF(INDEX(Settings!$H:$H,MATCH(CR$1,Settings!$G:$G,0))=TRUE,
100-100*(AC493-MINIFS(AC:AC,$E:$E,$E493))/(MAXIFS(AC:AC,$E:$E,$E493)-MINIFS(AC:AC,$E:$E,$E493)),
100*(AC493-MINIFS(AC:AC,$E:$E,$E493))/(MAXIFS(AC:AC,$E:$E,$E493)-MINIFS(AC:AC,$E:$E,$E493))))</f>
        <v/>
      </c>
      <c r="CS493" s="223" t="str">
        <f t="array" ref="CS493">IF(AD493="","",
IF(INDEX(Settings!$H:$H,MATCH(CS$1,Settings!$G:$G,0))=TRUE,
100-100*(AD493-MINIFS(AD:AD,$E:$E,$E493))/(MAXIFS(AD:AD,$E:$E,$E493)-MINIFS(AD:AD,$E:$E,$E493)),
100*(AD493-MINIFS(AD:AD,$E:$E,$E493))/(MAXIFS(AD:AD,$E:$E,$E493)-MINIFS(AD:AD,$E:$E,$E493))))</f>
        <v/>
      </c>
      <c r="CT493" s="223" t="str">
        <f t="array" ref="CT493">IF(AE493="","",
IF(INDEX(Settings!$H:$H,MATCH(CT$1,Settings!$G:$G,0))=TRUE,
100-100*(AE493-MINIFS(AE:AE,$E:$E,$E493))/(MAXIFS(AE:AE,$E:$E,$E493)-MINIFS(AE:AE,$E:$E,$E493)),
100*(AE493-MINIFS(AE:AE,$E:$E,$E493))/(MAXIFS(AE:AE,$E:$E,$E493)-MINIFS(AE:AE,$E:$E,$E493))))</f>
        <v/>
      </c>
      <c r="CU493" s="223" t="str">
        <f t="array" ref="CU493">IF(AF493="","",
IF(INDEX(Settings!$H:$H,MATCH(CU$1,Settings!$G:$G,0))=TRUE,
100-100*(AF493-MINIFS(AF:AF,$E:$E,$E493))/(MAXIFS(AF:AF,$E:$E,$E493)-MINIFS(AF:AF,$E:$E,$E493)),
100*(AF493-MINIFS(AF:AF,$E:$E,$E493))/(MAXIFS(AF:AF,$E:$E,$E493)-MINIFS(AF:AF,$E:$E,$E493))))</f>
        <v/>
      </c>
      <c r="CV493" s="223" t="str">
        <f t="array" ref="CV493">IF(AG493="","",
IF(INDEX(Settings!$H:$H,MATCH(CV$1,Settings!$G:$G,0))=TRUE,
100-100*(AG493-MINIFS(AG:AG,$E:$E,$E493))/(MAXIFS(AG:AG,$E:$E,$E493)-MINIFS(AG:AG,$E:$E,$E493)),
100*(AG493-MINIFS(AG:AG,$E:$E,$E493))/(MAXIFS(AG:AG,$E:$E,$E493)-MINIFS(AG:AG,$E:$E,$E493))))</f>
        <v/>
      </c>
      <c r="CW493" s="223" t="str">
        <f t="array" ref="CW493">IF(AH493="","",
IF(INDEX(Settings!$H:$H,MATCH(CW$1,Settings!$G:$G,0))=TRUE,
100-100*(AH493-MINIFS(AH:AH,$E:$E,$E493))/(MAXIFS(AH:AH,$E:$E,$E493)-MINIFS(AH:AH,$E:$E,$E493)),
100*(AH493-MINIFS(AH:AH,$E:$E,$E493))/(MAXIFS(AH:AH,$E:$E,$E493)-MINIFS(AH:AH,$E:$E,$E493))))</f>
        <v/>
      </c>
      <c r="CX493" s="223" t="str">
        <f t="array" ref="CX493">IF(AI493="","",
IF(INDEX(Settings!$H:$H,MATCH(CX$1,Settings!$G:$G,0))=TRUE,
100-100*(AI493-MINIFS(AI:AI,$E:$E,$E493))/(MAXIFS(AI:AI,$E:$E,$E493)-MINIFS(AI:AI,$E:$E,$E493)),
100*(AI493-MINIFS(AI:AI,$E:$E,$E493))/(MAXIFS(AI:AI,$E:$E,$E493)-MINIFS(AI:AI,$E:$E,$E493))))</f>
        <v/>
      </c>
      <c r="CY493" s="223" t="str">
        <f t="array" ref="CY493">IF(AJ493="","",
IF(INDEX(Settings!$H:$H,MATCH(CY$1,Settings!$G:$G,0))=TRUE,
100-100*(AJ493-MINIFS(AJ:AJ,$E:$E,$E493))/(MAXIFS(AJ:AJ,$E:$E,$E493)-MINIFS(AJ:AJ,$E:$E,$E493)),
100*(AJ493-MINIFS(AJ:AJ,$E:$E,$E493))/(MAXIFS(AJ:AJ,$E:$E,$E493)-MINIFS(AJ:AJ,$E:$E,$E493))))</f>
        <v/>
      </c>
      <c r="CZ493" s="223" t="str">
        <f t="array" ref="CZ493">IF(AK493="","",
IF(INDEX(Settings!$H:$H,MATCH(CZ$1,Settings!$G:$G,0))=TRUE,
100-100*(AK493-MINIFS(AK:AK,$E:$E,$E493))/(MAXIFS(AK:AK,$E:$E,$E493)-MINIFS(AK:AK,$E:$E,$E493)),
100*(AK493-MINIFS(AK:AK,$E:$E,$E493))/(MAXIFS(AK:AK,$E:$E,$E493)-MINIFS(AK:AK,$E:$E,$E493))))</f>
        <v/>
      </c>
      <c r="DA493" s="223" t="str">
        <f t="array" ref="DA493">IF(AL493="","",
IF(INDEX(Settings!$H:$H,MATCH(DA$1,Settings!$G:$G,0))=TRUE,
100-100*(AL493-MINIFS(AL:AL,$E:$E,$E493))/(MAXIFS(AL:AL,$E:$E,$E493)-MINIFS(AL:AL,$E:$E,$E493)),
100*(AL493-MINIFS(AL:AL,$E:$E,$E493))/(MAXIFS(AL:AL,$E:$E,$E493)-MINIFS(AL:AL,$E:$E,$E493))))</f>
        <v/>
      </c>
      <c r="DB493" s="223" t="str">
        <f t="array" ref="DB493">IF(AM493="","",
IF(INDEX(Settings!$H:$H,MATCH(DB$1,Settings!$G:$G,0))=TRUE,
100-100*(AM493-MINIFS(AM:AM,$E:$E,$E493))/(MAXIFS(AM:AM,$E:$E,$E493)-MINIFS(AM:AM,$E:$E,$E493)),
100*(AM493-MINIFS(AM:AM,$E:$E,$E493))/(MAXIFS(AM:AM,$E:$E,$E493)-MINIFS(AM:AM,$E:$E,$E493))))</f>
        <v/>
      </c>
      <c r="DC493" s="223" t="str">
        <f t="array" ref="DC493">IF(AN493="","",
IF(INDEX(Settings!$H:$H,MATCH(DC$1,Settings!$G:$G,0))=TRUE,
100-100*(AN493-MINIFS(AN:AN,$E:$E,$E493))/(MAXIFS(AN:AN,$E:$E,$E493)-MINIFS(AN:AN,$E:$E,$E493)),
100*(AN493-MINIFS(AN:AN,$E:$E,$E493))/(MAXIFS(AN:AN,$E:$E,$E493)-MINIFS(AN:AN,$E:$E,$E493))))</f>
        <v/>
      </c>
      <c r="DD493" s="223" t="str">
        <f t="array" ref="DD493">IF(AO493="","",
IF(INDEX(Settings!$H:$H,MATCH(DD$1,Settings!$G:$G,0))=TRUE,
100-100*(AO493-MINIFS(AO:AO,$E:$E,$E493))/(MAXIFS(AO:AO,$E:$E,$E493)-MINIFS(AO:AO,$E:$E,$E493)),
100*(AO493-MINIFS(AO:AO,$E:$E,$E493))/(MAXIFS(AO:AO,$E:$E,$E493)-MINIFS(AO:AO,$E:$E,$E493))))</f>
        <v/>
      </c>
      <c r="DE493" s="223" t="str">
        <f t="array" ref="DE493">IF(AP493="","",
IF(INDEX(Settings!$H:$H,MATCH(DE$1,Settings!$G:$G,0))=TRUE,
100-100*(AP493-MINIFS(AP:AP,$E:$E,$E493))/(MAXIFS(AP:AP,$E:$E,$E493)-MINIFS(AP:AP,$E:$E,$E493)),
100*(AP493-MINIFS(AP:AP,$E:$E,$E493))/(MAXIFS(AP:AP,$E:$E,$E493)-MINIFS(AP:AP,$E:$E,$E493))))</f>
        <v/>
      </c>
      <c r="DF493" s="223" t="str">
        <f t="array" ref="DF493">IF(AQ493="","",
IF(INDEX(Settings!$H:$H,MATCH(DF$1,Settings!$G:$G,0))=TRUE,
100-100*(AQ493-MINIFS(AQ:AQ,$E:$E,$E493))/(MAXIFS(AQ:AQ,$E:$E,$E493)-MINIFS(AQ:AQ,$E:$E,$E493)),
100*(AQ493-MINIFS(AQ:AQ,$E:$E,$E493))/(MAXIFS(AQ:AQ,$E:$E,$E493)-MINIFS(AQ:AQ,$E:$E,$E493))))</f>
        <v/>
      </c>
      <c r="DG493" s="223" t="str">
        <f t="array" ref="DG493">IF(AR493="","",
IF(INDEX(Settings!$H:$H,MATCH(DG$1,Settings!$G:$G,0))=TRUE,
100-100*(AR493-MINIFS(AR:AR,$E:$E,$E493))/(MAXIFS(AR:AR,$E:$E,$E493)-MINIFS(AR:AR,$E:$E,$E493)),
100*(AR493-MINIFS(AR:AR,$E:$E,$E493))/(MAXIFS(AR:AR,$E:$E,$E493)-MINIFS(AR:AR,$E:$E,$E493))))</f>
        <v/>
      </c>
      <c r="DH493" s="223" t="str">
        <f t="array" ref="DH493">IF(AS493="","",
IF(INDEX(Settings!$H:$H,MATCH(DH$1,Settings!$G:$G,0))=TRUE,
100-100*(AS493-MINIFS(AS:AS,$E:$E,$E493))/(MAXIFS(AS:AS,$E:$E,$E493)-MINIFS(AS:AS,$E:$E,$E493)),
100*(AS493-MINIFS(AS:AS,$E:$E,$E493))/(MAXIFS(AS:AS,$E:$E,$E493)-MINIFS(AS:AS,$E:$E,$E493))))</f>
        <v/>
      </c>
      <c r="DI493" s="223" t="str">
        <f t="array" ref="DI493">IF(AT493="","",
IF(INDEX(Settings!$H:$H,MATCH(DI$1,Settings!$G:$G,0))=TRUE,
100-100*(AT493-MINIFS(AT:AT,$E:$E,$E493))/(MAXIFS(AT:AT,$E:$E,$E493)-MINIFS(AT:AT,$E:$E,$E493)),
100*(AT493-MINIFS(AT:AT,$E:$E,$E493))/(MAXIFS(AT:AT,$E:$E,$E493)-MINIFS(AT:AT,$E:$E,$E493))))</f>
        <v/>
      </c>
      <c r="DJ493" s="223" t="str">
        <f t="array" ref="DJ493">IF(AU493="","",
IF(INDEX(Settings!$H:$H,MATCH(DJ$1,Settings!$G:$G,0))=TRUE,
100-100*(AU493-MINIFS(AU:AU,$E:$E,$E493))/(MAXIFS(AU:AU,$E:$E,$E493)-MINIFS(AU:AU,$E:$E,$E493)),
100*(AU493-MINIFS(AU:AU,$E:$E,$E493))/(MAXIFS(AU:AU,$E:$E,$E493)-MINIFS(AU:AU,$E:$E,$E493))))</f>
        <v/>
      </c>
      <c r="DK493" s="223" t="str">
        <f t="array" ref="DK493">IF(AV493="","",
IF(INDEX(Settings!$H:$H,MATCH(DK$1,Settings!$G:$G,0))=TRUE,
100-100*(AV493-MINIFS(AV:AV,$E:$E,$E493))/(MAXIFS(AV:AV,$E:$E,$E493)-MINIFS(AV:AV,$E:$E,$E493)),
100*(AV493-MINIFS(AV:AV,$E:$E,$E493))/(MAXIFS(AV:AV,$E:$E,$E493)-MINIFS(AV:AV,$E:$E,$E493))))</f>
        <v/>
      </c>
      <c r="DL493" s="223" t="str">
        <f t="array" ref="DL493">IF(AW493="","",
IF(INDEX(Settings!$H:$H,MATCH(DL$1,Settings!$G:$G,0))=TRUE,
100-100*(AW493-MINIFS(AW:AW,$E:$E,$E493))/(MAXIFS(AW:AW,$E:$E,$E493)-MINIFS(AW:AW,$E:$E,$E493)),
100*(AW493-MINIFS(AW:AW,$E:$E,$E493))/(MAXIFS(AW:AW,$E:$E,$E493)-MINIFS(AW:AW,$E:$E,$E493))))</f>
        <v/>
      </c>
      <c r="DM493" s="223" t="str">
        <f t="array" ref="DM493">IF(AX493="","",
IF(INDEX(Settings!$H:$H,MATCH(DM$1,Settings!$G:$G,0))=TRUE,
100-100*(AX493-MINIFS(AX:AX,$E:$E,$E493))/(MAXIFS(AX:AX,$E:$E,$E493)-MINIFS(AX:AX,$E:$E,$E493)),
100*(AX493-MINIFS(AX:AX,$E:$E,$E493))/(MAXIFS(AX:AX,$E:$E,$E493)-MINIFS(AX:AX,$E:$E,$E493))))</f>
        <v/>
      </c>
      <c r="DN493" s="223" t="str">
        <f t="array" ref="DN493">IF(AY493="","",
IF(INDEX(Settings!$H:$H,MATCH(DN$1,Settings!$G:$G,0))=TRUE,
100-100*(AY493-MINIFS(AY:AY,$E:$E,$E493))/(MAXIFS(AY:AY,$E:$E,$E493)-MINIFS(AY:AY,$E:$E,$E493)),
100*(AY493-MINIFS(AY:AY,$E:$E,$E493))/(MAXIFS(AY:AY,$E:$E,$E493)-MINIFS(AY:AY,$E:$E,$E493))))</f>
        <v/>
      </c>
      <c r="DO493" s="223" t="str">
        <f t="array" ref="DO493">IF(AZ493="","",
IF(INDEX(Settings!$H:$H,MATCH(DO$1,Settings!$G:$G,0))=TRUE,
100-100*(AZ493-MINIFS(AZ:AZ,$E:$E,$E493))/(MAXIFS(AZ:AZ,$E:$E,$E493)-MINIFS(AZ:AZ,$E:$E,$E493)),
100*(AZ493-MINIFS(AZ:AZ,$E:$E,$E493))/(MAXIFS(AZ:AZ,$E:$E,$E493)-MINIFS(AZ:AZ,$E:$E,$E493))))</f>
        <v/>
      </c>
      <c r="DP493" s="223" t="str">
        <f t="array" ref="DP493">IF(BA493="","",
IF(INDEX(Settings!$H:$H,MATCH(DP$1,Settings!$G:$G,0))=TRUE,
100-100*(BA493-MINIFS(BA:BA,$E:$E,$E493))/(MAXIFS(BA:BA,$E:$E,$E493)-MINIFS(BA:BA,$E:$E,$E493)),
100*(BA493-MINIFS(BA:BA,$E:$E,$E493))/(MAXIFS(BA:BA,$E:$E,$E493)-MINIFS(BA:BA,$E:$E,$E493))))</f>
        <v/>
      </c>
      <c r="DQ493" s="223" t="str">
        <f t="array" ref="DQ493">IF(BB493="","",
IF(INDEX(Settings!$H:$H,MATCH(DQ$1,Settings!$G:$G,0))=TRUE,
100-100*(BB493-MINIFS(BB:BB,$E:$E,$E493))/(MAXIFS(BB:BB,$E:$E,$E493)-MINIFS(BB:BB,$E:$E,$E493)),
100*(BB493-MINIFS(BB:BB,$E:$E,$E493))/(MAXIFS(BB:BB,$E:$E,$E493)-MINIFS(BB:BB,$E:$E,$E493))))</f>
        <v/>
      </c>
      <c r="DR493" s="223" t="str">
        <f t="array" ref="DR493">IF(BC493="","",
IF(INDEX(Settings!$H:$H,MATCH(DR$1,Settings!$G:$G,0))=TRUE,
100-100*(BC493-MINIFS(BC:BC,$E:$E,$E493))/(MAXIFS(BC:BC,$E:$E,$E493)-MINIFS(BC:BC,$E:$E,$E493)),
100*(BC493-MINIFS(BC:BC,$E:$E,$E493))/(MAXIFS(BC:BC,$E:$E,$E493)-MINIFS(BC:BC,$E:$E,$E493))))</f>
        <v/>
      </c>
      <c r="DS493" s="223" t="str">
        <f t="array" ref="DS493">IF(BD493="","",
IF(INDEX(Settings!$H:$H,MATCH(DS$1,Settings!$G:$G,0))=TRUE,
100-100*(BD493-MINIFS(BD:BD,$E:$E,$E493))/(MAXIFS(BD:BD,$E:$E,$E493)-MINIFS(BD:BD,$E:$E,$E493)),
100*(BD493-MINIFS(BD:BD,$E:$E,$E493))/(MAXIFS(BD:BD,$E:$E,$E493)-MINIFS(BD:BD,$E:$E,$E493))))</f>
        <v/>
      </c>
      <c r="DT493" s="223" t="str">
        <f t="array" ref="DT493">IF(BE493="","",
IF(INDEX(Settings!$H:$H,MATCH(DT$1,Settings!$G:$G,0))=TRUE,
100-100*(BE493-MINIFS(BE:BE,$E:$E,$E493))/(MAXIFS(BE:BE,$E:$E,$E493)-MINIFS(BE:BE,$E:$E,$E493)),
100*(BE493-MINIFS(BE:BE,$E:$E,$E493))/(MAXIFS(BE:BE,$E:$E,$E493)-MINIFS(BE:BE,$E:$E,$E493))))</f>
        <v/>
      </c>
      <c r="DU493" s="223" t="str">
        <f t="array" ref="DU493">IF(BF493="","",
IF(INDEX(Settings!$H:$H,MATCH(DU$1,Settings!$G:$G,0))=TRUE,
100-100*(BF493-MINIFS(BF:BF,$E:$E,$E493))/(MAXIFS(BF:BF,$E:$E,$E493)-MINIFS(BF:BF,$E:$E,$E493)),
100*(BF493-MINIFS(BF:BF,$E:$E,$E493))/(MAXIFS(BF:BF,$E:$E,$E493)-MINIFS(BF:BF,$E:$E,$E493))))</f>
        <v/>
      </c>
      <c r="DV493" s="223" t="str">
        <f t="array" ref="DV493">IF(BG493="","",
IF(INDEX(Settings!$H:$H,MATCH(DV$1,Settings!$G:$G,0))=TRUE,
100-100*(BG493-MINIFS(BG:BG,$E:$E,$E493))/(MAXIFS(BG:BG,$E:$E,$E493)-MINIFS(BG:BG,$E:$E,$E493)),
100*(BG493-MINIFS(BG:BG,$E:$E,$E493))/(MAXIFS(BG:BG,$E:$E,$E493)-MINIFS(BG:BG,$E:$E,$E493))))</f>
        <v/>
      </c>
      <c r="DW493" s="223" t="str">
        <f t="array" ref="DW493">IF(BH493="","",
IF(INDEX(Settings!$H:$H,MATCH(DW$1,Settings!$G:$G,0))=TRUE,
100-100*(BH493-MINIFS(BH:BH,$E:$E,$E493))/(MAXIFS(BH:BH,$E:$E,$E493)-MINIFS(BH:BH,$E:$E,$E493)),
100*(BH493-MINIFS(BH:BH,$E:$E,$E493))/(MAXIFS(BH:BH,$E:$E,$E493)-MINIFS(BH:BH,$E:$E,$E493))))</f>
        <v/>
      </c>
      <c r="DX493" s="223" t="str">
        <f t="array" ref="DX493">IF(BI493="","",
IF(INDEX(Settings!$H:$H,MATCH(DX$1,Settings!$G:$G,0))=TRUE,
100-100*(BI493-MINIFS(BI:BI,$E:$E,$E493))/(MAXIFS(BI:BI,$E:$E,$E493)-MINIFS(BI:BI,$E:$E,$E493)),
100*(BI493-MINIFS(BI:BI,$E:$E,$E493))/(MAXIFS(BI:BI,$E:$E,$E493)-MINIFS(BI:BI,$E:$E,$E493))))</f>
        <v/>
      </c>
      <c r="DY493" s="223" t="str">
        <f t="array" ref="DY493">IF(BJ493="","",
IF(INDEX(Settings!$H:$H,MATCH(DY$1,Settings!$G:$G,0))=TRUE,
100-100*(BJ493-MINIFS(BJ:BJ,$E:$E,$E493))/(MAXIFS(BJ:BJ,$E:$E,$E493)-MINIFS(BJ:BJ,$E:$E,$E493)),
100*(BJ493-MINIFS(BJ:BJ,$E:$E,$E493))/(MAXIFS(BJ:BJ,$E:$E,$E493)-MINIFS(BJ:BJ,$E:$E,$E493))))</f>
        <v/>
      </c>
      <c r="DZ493" s="225"/>
      <c r="EA493" s="225"/>
      <c r="EB493" s="225" t="str">
        <f t="shared" si="8"/>
        <v/>
      </c>
      <c r="EC493" s="225" t="str">
        <f t="shared" si="9"/>
        <v/>
      </c>
      <c r="ED493" s="225" t="str">
        <f t="shared" si="10"/>
        <v/>
      </c>
      <c r="EE493" s="225" t="str">
        <f t="shared" si="11"/>
        <v/>
      </c>
      <c r="EF493" s="225" t="str">
        <f t="shared" si="12"/>
        <v/>
      </c>
      <c r="EG493" s="225" t="str">
        <f t="shared" si="13"/>
        <v/>
      </c>
      <c r="EH493" s="225"/>
      <c r="EI493" s="225"/>
      <c r="EJ493" s="225"/>
      <c r="EK493" s="225"/>
      <c r="EL493" s="225"/>
      <c r="EM493" s="225"/>
    </row>
    <row r="494">
      <c r="A494" s="231"/>
      <c r="B494" s="231"/>
      <c r="C494" s="231"/>
      <c r="D494" s="231" t="str">
        <f t="array" ref="D494">IFERROR(INDEX(Profiles!$B:$B,MATCH($A494,Profiles!$A:$A,0)),"")</f>
        <v/>
      </c>
      <c r="E494" s="231"/>
      <c r="F494" s="231"/>
      <c r="G494" s="231"/>
      <c r="H494" s="231"/>
      <c r="I494" s="231" t="str">
        <f>IF(A494="","",IF(Settings!$N$3="DATE",F494&amp;": "&amp;TEXT(B494,"M/DD/YY"),F494&amp;": "&amp;H494))</f>
        <v/>
      </c>
      <c r="J494" s="231"/>
      <c r="K494" s="231"/>
      <c r="L494" s="231"/>
      <c r="M494" s="232" t="str">
        <f t="shared" si="14"/>
        <v/>
      </c>
      <c r="N494" s="231"/>
      <c r="O494" s="231"/>
      <c r="P494" s="231"/>
      <c r="Q494" s="231"/>
      <c r="R494" s="231"/>
      <c r="S494" s="230" t="str">
        <f>IFERROR(VLOOKUP(AF494, 'YOYO IR Scores'!A:C, 3, FALSE), "")
</f>
        <v/>
      </c>
      <c r="T494" s="231"/>
      <c r="U494" s="231"/>
      <c r="V494" s="231"/>
      <c r="W494" s="231"/>
      <c r="X494" s="233" t="str">
        <f t="shared" si="4"/>
        <v/>
      </c>
      <c r="Y494" s="234" t="str">
        <f t="shared" si="5"/>
        <v/>
      </c>
      <c r="Z494" s="234" t="str">
        <f t="shared" si="6"/>
        <v/>
      </c>
      <c r="AA494" s="233" t="str">
        <f t="shared" si="7"/>
        <v/>
      </c>
      <c r="AB494" s="232"/>
      <c r="AC494" s="232"/>
      <c r="AD494" s="232"/>
      <c r="AE494" s="232" t="str">
        <f>IFERROR(VLOOKUP(AF494, 'YOYO IR Scores'!A:C, 2, FALSE), "")</f>
        <v/>
      </c>
      <c r="AF494" s="232"/>
      <c r="AG494" s="232"/>
      <c r="AH494" s="232"/>
      <c r="AI494" s="232"/>
      <c r="AJ494" s="232"/>
      <c r="AK494" s="232"/>
      <c r="AL494" s="232"/>
      <c r="AM494" s="232"/>
      <c r="AN494" s="232"/>
      <c r="AO494" s="232"/>
      <c r="AP494" s="232"/>
      <c r="AQ494" s="232"/>
      <c r="AR494" s="232"/>
      <c r="AS494" s="232"/>
      <c r="AT494" s="232"/>
      <c r="AU494" s="232"/>
      <c r="AV494" s="232"/>
      <c r="AW494" s="232"/>
      <c r="AX494" s="232"/>
      <c r="AY494" s="232"/>
      <c r="AZ494" s="232"/>
      <c r="BA494" s="232"/>
      <c r="BB494" s="232"/>
      <c r="BC494" s="232"/>
      <c r="BD494" s="232"/>
      <c r="BE494" s="232"/>
      <c r="BF494" s="232"/>
      <c r="BG494" s="232"/>
      <c r="BH494" s="232"/>
      <c r="BI494" s="232"/>
      <c r="BJ494" s="232"/>
      <c r="BK494" s="232" t="str">
        <f t="array" ref="BK494">IF(J494="","",
IF(INDEX(Settings!$H:$H,MATCH(BY$1,Settings!$G:$G,0))=TRUE,
100-100*(J494-MIN(J:J))/(MAX(J:J)-MIN(J:J)),
100*(J494-MIN(J:J))/(MAX(J:J)-MIN(J:J))))</f>
        <v/>
      </c>
      <c r="BL494" s="232" t="str">
        <f t="array" ref="BL494">IF(J494="","",
IF(INDEX(Settings!$H:$H,MATCH(BY$1,Settings!$G:$G,0))=TRUE,
100-100*(J494-MINIFS(J:J,$E:$E,$E494))/(MAXIFS(J:J,$E:$E,$E494)-MINIFS(J:J,$E:$E,$E494)),
100*(J494-MINIFS(J:J,$E:$E,$E494))/(MAXIFS(J:J,$E:$E,$E494)-MINIFS(J:J,$E:$E,$E494))))</f>
        <v/>
      </c>
      <c r="BM494" s="232" t="str">
        <f t="array" ref="BM494">IF(J494="","",
IF(INDEX(Settings!$H:$H,MATCH(BY$1,Settings!$G:$G,0))=TRUE,
100-100*(J494-MINIFS(J:J,$E:$E,$E494,$I:$I,$I494))/(MAXIFS(J:J,$E:$E,$E494,$I:$I,$I494)-MINIFS(J:J,$E:$E,$E494,$I:$I,$I494)),
100*(J494-MINIFS(J:J,$E:$E,$E494,$I:$I,$I494))/(MAXIFS(J:J,$E:$E,$E494,$I:$I,$I494)-MINIFS(J:J,$E:$E,$E494,$I:$I,$I494))))</f>
        <v/>
      </c>
      <c r="BN494" s="231" t="str">
        <f t="array" ref="BN494">IF(J494="","",
IF(INDEX(Settings!$H:$H,MATCH(BY$1,Settings!$G:$G,0))=TRUE,
100-100*PERCENTRANK(J:J,J494),
100*PERCENTRANK(J:J,J494)))</f>
        <v/>
      </c>
      <c r="BO494" s="231" t="str">
        <f>IFERROR(__xludf.DUMMYFUNCTION("IF(J494="""","""",
IF(INDEX(Settings!$H:$H,MATCH(BY$1,Settings!$G:$G,0))=TRUE,
100-100*PERCENTRANK(FILTER(J:J,$E:$E=$E494),J494),
100*PERCENTRANK(FILTER(J:J,$E:$E=$E494),J494)))"),"")</f>
        <v/>
      </c>
      <c r="BP494" s="231" t="str">
        <f>IFERROR(__xludf.DUMMYFUNCTION("IF(J494="""","""",
IF(INDEX(Settings!$H:$H,MATCH(BY$1,Settings!$G:$G,0))=TRUE,
100-100*PERCENTRANK(FILTER(J:J,$E:$E=$E494,$I:$I=$I494),J494),
100*PERCENTRANK(FILTER(J:J,$E:$E=$E494,$I:$I=$I494),J494)))"),"")</f>
        <v/>
      </c>
      <c r="BQ494" s="233" t="str">
        <f t="array" ref="BQ494">IF(J494="","",
IF(INDEX(Settings!$H:$H,MATCH(BY$1,Settings!$G:$G,0))=TRUE,
-1*(J494-AVERAGE(J:J))/STDEV(J:J),
(J494-AVERAGE(J:J))/STDEV(J:J)))</f>
        <v/>
      </c>
      <c r="BR494" s="233" t="str">
        <f>IFERROR(__xludf.DUMMYFUNCTION("IF(J494="""","""",
IF(INDEX(Settings!$H:$H,MATCH(BY$1,Settings!$G:$G,0))=TRUE,
-1*(J494-AVERAGEIFS(J:J,$E:$E,$E494))/STDEV(FILTER(J:J,$E:$E=$E494)),
(J494-AVERAGEIFS(J:J,$E:$E,$E494))/STDEV(FILTER(J:J,$E:$E=$E494))))"),"")</f>
        <v/>
      </c>
      <c r="BS494" s="233"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1"/>
      <c r="BX494" s="231"/>
      <c r="BY494" s="232" t="str">
        <f t="array" ref="BY494">IF(J494="","",
IF(INDEX(Settings!$H:$H,MATCH(BY$1,Settings!$G:$G,0))=TRUE,
100-100*(J494-MINIFS(J:J,$E:$E,$E494))/(MAXIFS(J:J,$E:$E,$E494)-MINIFS(J:J,$E:$E,$E494)),
100*(J494-MINIFS(J:J,$E:$E,$E494))/(MAXIFS(J:J,$E:$E,$E494)-MINIFS(J:J,$E:$E,$E494))))</f>
        <v/>
      </c>
      <c r="BZ494" s="232" t="str">
        <f t="array" ref="BZ494">IF(K494="","",
IF(INDEX(Settings!$H:$H,MATCH(BZ$1,Settings!$G:$G,0))=TRUE,
100-100*(K494-MINIFS(K:K,$E:$E,$E494))/(MAXIFS(K:K,$E:$E,$E494)-MINIFS(K:K,$E:$E,$E494)),
100*(K494-MINIFS(K:K,$E:$E,$E494))/(MAXIFS(K:K,$E:$E,$E494)-MINIFS(K:K,$E:$E,$E494))))</f>
        <v/>
      </c>
      <c r="CA494" s="232" t="str">
        <f t="array" ref="CA494">IF(L494="","",
IF(INDEX(Settings!$H:$H,MATCH(CA$1,Settings!$G:$G,0))=TRUE,
100-100*(L494-MINIFS(L:L,$E:$E,$E494))/(MAXIFS(L:L,$E:$E,$E494)-MINIFS(L:L,$E:$E,$E494)),
100*(L494-MINIFS(L:L,$E:$E,$E494))/(MAXIFS(L:L,$E:$E,$E494)-MINIFS(L:L,$E:$E,$E494))))</f>
        <v/>
      </c>
      <c r="CB494" s="232" t="str">
        <f t="array" ref="CB494">IF(M494="","",
IF(INDEX(Settings!$H:$H,MATCH(CB$1,Settings!$G:$G,0))=TRUE,
100-100*(M494-MINIFS(M:M,$E:$E,$E494))/(MAXIFS(M:M,$E:$E,$E494)-MINIFS(M:M,$E:$E,$E494)),
100*(M494-MINIFS(M:M,$E:$E,$E494))/(MAXIFS(M:M,$E:$E,$E494)-MINIFS(M:M,$E:$E,$E494))))</f>
        <v/>
      </c>
      <c r="CC494" s="232" t="str">
        <f t="array" ref="CC494">IF(N494="","",
IF(INDEX(Settings!$H:$H,MATCH(CC$1,Settings!$G:$G,0))=TRUE,
100-100*(N494-MINIFS(N:N,$E:$E,$E494))/(MAXIFS(N:N,$E:$E,$E494)-MINIFS(N:N,$E:$E,$E494)),
100*(N494-MINIFS(N:N,$E:$E,$E494))/(MAXIFS(N:N,$E:$E,$E494)-MINIFS(N:N,$E:$E,$E494))))</f>
        <v/>
      </c>
      <c r="CD494" s="232" t="str">
        <f t="array" ref="CD494">IF(O494="","",
IF(INDEX(Settings!$H:$H,MATCH(CD$1,Settings!$G:$G,0))=TRUE,
100-100*(O494-MINIFS(O:O,$E:$E,$E494))/(MAXIFS(O:O,$E:$E,$E494)-MINIFS(O:O,$E:$E,$E494)),
100*(O494-MINIFS(O:O,$E:$E,$E494))/(MAXIFS(O:O,$E:$E,$E494)-MINIFS(O:O,$E:$E,$E494))))</f>
        <v/>
      </c>
      <c r="CE494" s="232" t="str">
        <f t="array" ref="CE494">IF(P494="","",
IF(INDEX(Settings!$H:$H,MATCH(CE$1,Settings!$G:$G,0))=TRUE,
100-100*(P494-MINIFS(P:P,$E:$E,$E494))/(MAXIFS(P:P,$E:$E,$E494)-MINIFS(P:P,$E:$E,$E494)),
100*(P494-MINIFS(P:P,$E:$E,$E494))/(MAXIFS(P:P,$E:$E,$E494)-MINIFS(P:P,$E:$E,$E494))))</f>
        <v/>
      </c>
      <c r="CF494" s="232" t="str">
        <f t="array" ref="CF494">IF(Q494="","",
IF(INDEX(Settings!$H:$H,MATCH(CF$1,Settings!$G:$G,0))=TRUE,
100-100*(Q494-MINIFS(Q:Q,$E:$E,$E494))/(MAXIFS(Q:Q,$E:$E,$E494)-MINIFS(Q:Q,$E:$E,$E494)),
100*(Q494-MINIFS(Q:Q,$E:$E,$E494))/(MAXIFS(Q:Q,$E:$E,$E494)-MINIFS(Q:Q,$E:$E,$E494))))</f>
        <v/>
      </c>
      <c r="CG494" s="232" t="str">
        <f t="array" ref="CG494">IF(R494="","",
IF(INDEX(Settings!$H:$H,MATCH(CG$1,Settings!$G:$G,0))=TRUE,
100-100*(R494-MINIFS(R:R,$E:$E,$E494))/(MAXIFS(R:R,$E:$E,$E494)-MINIFS(R:R,$E:$E,$E494)),
100*(R494-MINIFS(R:R,$E:$E,$E494))/(MAXIFS(R:R,$E:$E,$E494)-MINIFS(R:R,$E:$E,$E494))))</f>
        <v/>
      </c>
      <c r="CH494" s="232" t="str">
        <f t="array" ref="CH494">IF(S494="","",
IF(INDEX(Settings!$H:$H,MATCH(CH$1,Settings!$G:$G,0))=TRUE,
100-100*(S494-MINIFS(S:S,$E:$E,$E494))/(MAXIFS(S:S,$E:$E,$E494)-MINIFS(S:S,$E:$E,$E494)),
100*(S494-MINIFS(S:S,$E:$E,$E494))/(MAXIFS(S:S,$E:$E,$E494)-MINIFS(S:S,$E:$E,$E494))))</f>
        <v/>
      </c>
      <c r="CI494" s="232" t="str">
        <f t="array" ref="CI494">IF(T494="","",
IF(INDEX(Settings!$H:$H,MATCH(CI$1,Settings!$G:$G,0))=TRUE,
100-100*(T494-MINIFS(T:T,$E:$E,$E494))/(MAXIFS(T:T,$E:$E,$E494)-MINIFS(T:T,$E:$E,$E494)),
100*(T494-MINIFS(T:T,$E:$E,$E494))/(MAXIFS(T:T,$E:$E,$E494)-MINIFS(T:T,$E:$E,$E494))))</f>
        <v/>
      </c>
      <c r="CJ494" s="232" t="str">
        <f t="array" ref="CJ494">IF(U494="","",
IF(INDEX(Settings!$H:$H,MATCH(CJ$1,Settings!$G:$G,0))=TRUE,
100-100*(U494-MINIFS(U:U,$E:$E,$E494))/(MAXIFS(U:U,$E:$E,$E494)-MINIFS(U:U,$E:$E,$E494)),
100*(U494-MINIFS(U:U,$E:$E,$E494))/(MAXIFS(U:U,$E:$E,$E494)-MINIFS(U:U,$E:$E,$E494))))</f>
        <v/>
      </c>
      <c r="CK494" s="232" t="str">
        <f t="array" ref="CK494">IF(V494="","",
IF(INDEX(Settings!$H:$H,MATCH(CK$1,Settings!$G:$G,0))=TRUE,
100-100*(V494-MINIFS(V:V,$E:$E,$E494))/(MAXIFS(V:V,$E:$E,$E494)-MINIFS(V:V,$E:$E,$E494)),
100*(V494-MINIFS(V:V,$E:$E,$E494))/(MAXIFS(V:V,$E:$E,$E494)-MINIFS(V:V,$E:$E,$E494))))</f>
        <v/>
      </c>
      <c r="CL494" s="232" t="str">
        <f t="array" ref="CL494">IF(W494="","",
IF(INDEX(Settings!$H:$H,MATCH(CL$1,Settings!$G:$G,0))=TRUE,
100-100*(W494-MINIFS(W:W,$E:$E,$E494))/(MAXIFS(W:W,$E:$E,$E494)-MINIFS(W:W,$E:$E,$E494)),
100*(W494-MINIFS(W:W,$E:$E,$E494))/(MAXIFS(W:W,$E:$E,$E494)-MINIFS(W:W,$E:$E,$E494))))</f>
        <v/>
      </c>
      <c r="CM494" s="232" t="str">
        <f t="array" ref="CM494">IF(X494="","",
IF(INDEX(Settings!$H:$H,MATCH(CM$1,Settings!$G:$G,0))=TRUE,
100-100*(X494-MINIFS(X:X,$E:$E,$E494))/(MAXIFS(X:X,$E:$E,$E494)-MINIFS(X:X,$E:$E,$E494)),
100*(X494-MINIFS(X:X,$E:$E,$E494))/(MAXIFS(X:X,$E:$E,$E494)-MINIFS(X:X,$E:$E,$E494))))</f>
        <v/>
      </c>
      <c r="CN494" s="232" t="str">
        <f t="array" ref="CN494">IF(Y494="","",
IF(INDEX(Settings!$H:$H,MATCH(CN$1,Settings!$G:$G,0))=TRUE,
100-100*(Y494-MINIFS(Y:Y,$E:$E,$E494))/(MAXIFS(Y:Y,$E:$E,$E494)-MINIFS(Y:Y,$E:$E,$E494)),
100*(Y494-MINIFS(Y:Y,$E:$E,$E494))/(MAXIFS(Y:Y,$E:$E,$E494)-MINIFS(Y:Y,$E:$E,$E494))))</f>
        <v/>
      </c>
      <c r="CO494" s="232" t="str">
        <f t="array" ref="CO494">IF(Z494="","",
IF(INDEX(Settings!$H:$H,MATCH(CO$1,Settings!$G:$G,0))=TRUE,
100-100*(Z494-MINIFS(Z:Z,$E:$E,$E494))/(MAXIFS(Z:Z,$E:$E,$E494)-MINIFS(Z:Z,$E:$E,$E494)),
100*(Z494-MINIFS(Z:Z,$E:$E,$E494))/(MAXIFS(Z:Z,$E:$E,$E494)-MINIFS(Z:Z,$E:$E,$E494))))</f>
        <v/>
      </c>
      <c r="CP494" s="232" t="str">
        <f t="array" ref="CP494">IF(AA494="","",
IF(INDEX(Settings!$H:$H,MATCH(CP$1,Settings!$G:$G,0))=TRUE,
100-100*(AA494-MINIFS(AA:AA,$E:$E,$E494))/(MAXIFS(AA:AA,$E:$E,$E494)-MINIFS(AA:AA,$E:$E,$E494)),
100*(AA494-MINIFS(AA:AA,$E:$E,$E494))/(MAXIFS(AA:AA,$E:$E,$E494)-MINIFS(AA:AA,$E:$E,$E494))))</f>
        <v/>
      </c>
      <c r="CQ494" s="232" t="str">
        <f t="array" ref="CQ494">IF(AB494="","",
IF(INDEX(Settings!$H:$H,MATCH(CQ$1,Settings!$G:$G,0))=TRUE,
100-100*(AB494-MINIFS(AB:AB,$E:$E,$E494))/(MAXIFS(AB:AB,$E:$E,$E494)-MINIFS(AB:AB,$E:$E,$E494)),
100*(AB494-MINIFS(AB:AB,$E:$E,$E494))/(MAXIFS(AB:AB,$E:$E,$E494)-MINIFS(AB:AB,$E:$E,$E494))))</f>
        <v/>
      </c>
      <c r="CR494" s="232" t="str">
        <f t="array" ref="CR494">IF(AC494="","",
IF(INDEX(Settings!$H:$H,MATCH(CR$1,Settings!$G:$G,0))=TRUE,
100-100*(AC494-MINIFS(AC:AC,$E:$E,$E494))/(MAXIFS(AC:AC,$E:$E,$E494)-MINIFS(AC:AC,$E:$E,$E494)),
100*(AC494-MINIFS(AC:AC,$E:$E,$E494))/(MAXIFS(AC:AC,$E:$E,$E494)-MINIFS(AC:AC,$E:$E,$E494))))</f>
        <v/>
      </c>
      <c r="CS494" s="232" t="str">
        <f t="array" ref="CS494">IF(AD494="","",
IF(INDEX(Settings!$H:$H,MATCH(CS$1,Settings!$G:$G,0))=TRUE,
100-100*(AD494-MINIFS(AD:AD,$E:$E,$E494))/(MAXIFS(AD:AD,$E:$E,$E494)-MINIFS(AD:AD,$E:$E,$E494)),
100*(AD494-MINIFS(AD:AD,$E:$E,$E494))/(MAXIFS(AD:AD,$E:$E,$E494)-MINIFS(AD:AD,$E:$E,$E494))))</f>
        <v/>
      </c>
      <c r="CT494" s="232" t="str">
        <f t="array" ref="CT494">IF(AE494="","",
IF(INDEX(Settings!$H:$H,MATCH(CT$1,Settings!$G:$G,0))=TRUE,
100-100*(AE494-MINIFS(AE:AE,$E:$E,$E494))/(MAXIFS(AE:AE,$E:$E,$E494)-MINIFS(AE:AE,$E:$E,$E494)),
100*(AE494-MINIFS(AE:AE,$E:$E,$E494))/(MAXIFS(AE:AE,$E:$E,$E494)-MINIFS(AE:AE,$E:$E,$E494))))</f>
        <v/>
      </c>
      <c r="CU494" s="232" t="str">
        <f t="array" ref="CU494">IF(AF494="","",
IF(INDEX(Settings!$H:$H,MATCH(CU$1,Settings!$G:$G,0))=TRUE,
100-100*(AF494-MINIFS(AF:AF,$E:$E,$E494))/(MAXIFS(AF:AF,$E:$E,$E494)-MINIFS(AF:AF,$E:$E,$E494)),
100*(AF494-MINIFS(AF:AF,$E:$E,$E494))/(MAXIFS(AF:AF,$E:$E,$E494)-MINIFS(AF:AF,$E:$E,$E494))))</f>
        <v/>
      </c>
      <c r="CV494" s="232" t="str">
        <f t="array" ref="CV494">IF(AG494="","",
IF(INDEX(Settings!$H:$H,MATCH(CV$1,Settings!$G:$G,0))=TRUE,
100-100*(AG494-MINIFS(AG:AG,$E:$E,$E494))/(MAXIFS(AG:AG,$E:$E,$E494)-MINIFS(AG:AG,$E:$E,$E494)),
100*(AG494-MINIFS(AG:AG,$E:$E,$E494))/(MAXIFS(AG:AG,$E:$E,$E494)-MINIFS(AG:AG,$E:$E,$E494))))</f>
        <v/>
      </c>
      <c r="CW494" s="232" t="str">
        <f t="array" ref="CW494">IF(AH494="","",
IF(INDEX(Settings!$H:$H,MATCH(CW$1,Settings!$G:$G,0))=TRUE,
100-100*(AH494-MINIFS(AH:AH,$E:$E,$E494))/(MAXIFS(AH:AH,$E:$E,$E494)-MINIFS(AH:AH,$E:$E,$E494)),
100*(AH494-MINIFS(AH:AH,$E:$E,$E494))/(MAXIFS(AH:AH,$E:$E,$E494)-MINIFS(AH:AH,$E:$E,$E494))))</f>
        <v/>
      </c>
      <c r="CX494" s="232" t="str">
        <f t="array" ref="CX494">IF(AI494="","",
IF(INDEX(Settings!$H:$H,MATCH(CX$1,Settings!$G:$G,0))=TRUE,
100-100*(AI494-MINIFS(AI:AI,$E:$E,$E494))/(MAXIFS(AI:AI,$E:$E,$E494)-MINIFS(AI:AI,$E:$E,$E494)),
100*(AI494-MINIFS(AI:AI,$E:$E,$E494))/(MAXIFS(AI:AI,$E:$E,$E494)-MINIFS(AI:AI,$E:$E,$E494))))</f>
        <v/>
      </c>
      <c r="CY494" s="232" t="str">
        <f t="array" ref="CY494">IF(AJ494="","",
IF(INDEX(Settings!$H:$H,MATCH(CY$1,Settings!$G:$G,0))=TRUE,
100-100*(AJ494-MINIFS(AJ:AJ,$E:$E,$E494))/(MAXIFS(AJ:AJ,$E:$E,$E494)-MINIFS(AJ:AJ,$E:$E,$E494)),
100*(AJ494-MINIFS(AJ:AJ,$E:$E,$E494))/(MAXIFS(AJ:AJ,$E:$E,$E494)-MINIFS(AJ:AJ,$E:$E,$E494))))</f>
        <v/>
      </c>
      <c r="CZ494" s="232" t="str">
        <f t="array" ref="CZ494">IF(AK494="","",
IF(INDEX(Settings!$H:$H,MATCH(CZ$1,Settings!$G:$G,0))=TRUE,
100-100*(AK494-MINIFS(AK:AK,$E:$E,$E494))/(MAXIFS(AK:AK,$E:$E,$E494)-MINIFS(AK:AK,$E:$E,$E494)),
100*(AK494-MINIFS(AK:AK,$E:$E,$E494))/(MAXIFS(AK:AK,$E:$E,$E494)-MINIFS(AK:AK,$E:$E,$E494))))</f>
        <v/>
      </c>
      <c r="DA494" s="232" t="str">
        <f t="array" ref="DA494">IF(AL494="","",
IF(INDEX(Settings!$H:$H,MATCH(DA$1,Settings!$G:$G,0))=TRUE,
100-100*(AL494-MINIFS(AL:AL,$E:$E,$E494))/(MAXIFS(AL:AL,$E:$E,$E494)-MINIFS(AL:AL,$E:$E,$E494)),
100*(AL494-MINIFS(AL:AL,$E:$E,$E494))/(MAXIFS(AL:AL,$E:$E,$E494)-MINIFS(AL:AL,$E:$E,$E494))))</f>
        <v/>
      </c>
      <c r="DB494" s="232" t="str">
        <f t="array" ref="DB494">IF(AM494="","",
IF(INDEX(Settings!$H:$H,MATCH(DB$1,Settings!$G:$G,0))=TRUE,
100-100*(AM494-MINIFS(AM:AM,$E:$E,$E494))/(MAXIFS(AM:AM,$E:$E,$E494)-MINIFS(AM:AM,$E:$E,$E494)),
100*(AM494-MINIFS(AM:AM,$E:$E,$E494))/(MAXIFS(AM:AM,$E:$E,$E494)-MINIFS(AM:AM,$E:$E,$E494))))</f>
        <v/>
      </c>
      <c r="DC494" s="232" t="str">
        <f t="array" ref="DC494">IF(AN494="","",
IF(INDEX(Settings!$H:$H,MATCH(DC$1,Settings!$G:$G,0))=TRUE,
100-100*(AN494-MINIFS(AN:AN,$E:$E,$E494))/(MAXIFS(AN:AN,$E:$E,$E494)-MINIFS(AN:AN,$E:$E,$E494)),
100*(AN494-MINIFS(AN:AN,$E:$E,$E494))/(MAXIFS(AN:AN,$E:$E,$E494)-MINIFS(AN:AN,$E:$E,$E494))))</f>
        <v/>
      </c>
      <c r="DD494" s="232" t="str">
        <f t="array" ref="DD494">IF(AO494="","",
IF(INDEX(Settings!$H:$H,MATCH(DD$1,Settings!$G:$G,0))=TRUE,
100-100*(AO494-MINIFS(AO:AO,$E:$E,$E494))/(MAXIFS(AO:AO,$E:$E,$E494)-MINIFS(AO:AO,$E:$E,$E494)),
100*(AO494-MINIFS(AO:AO,$E:$E,$E494))/(MAXIFS(AO:AO,$E:$E,$E494)-MINIFS(AO:AO,$E:$E,$E494))))</f>
        <v/>
      </c>
      <c r="DE494" s="232" t="str">
        <f t="array" ref="DE494">IF(AP494="","",
IF(INDEX(Settings!$H:$H,MATCH(DE$1,Settings!$G:$G,0))=TRUE,
100-100*(AP494-MINIFS(AP:AP,$E:$E,$E494))/(MAXIFS(AP:AP,$E:$E,$E494)-MINIFS(AP:AP,$E:$E,$E494)),
100*(AP494-MINIFS(AP:AP,$E:$E,$E494))/(MAXIFS(AP:AP,$E:$E,$E494)-MINIFS(AP:AP,$E:$E,$E494))))</f>
        <v/>
      </c>
      <c r="DF494" s="232" t="str">
        <f t="array" ref="DF494">IF(AQ494="","",
IF(INDEX(Settings!$H:$H,MATCH(DF$1,Settings!$G:$G,0))=TRUE,
100-100*(AQ494-MINIFS(AQ:AQ,$E:$E,$E494))/(MAXIFS(AQ:AQ,$E:$E,$E494)-MINIFS(AQ:AQ,$E:$E,$E494)),
100*(AQ494-MINIFS(AQ:AQ,$E:$E,$E494))/(MAXIFS(AQ:AQ,$E:$E,$E494)-MINIFS(AQ:AQ,$E:$E,$E494))))</f>
        <v/>
      </c>
      <c r="DG494" s="232" t="str">
        <f t="array" ref="DG494">IF(AR494="","",
IF(INDEX(Settings!$H:$H,MATCH(DG$1,Settings!$G:$G,0))=TRUE,
100-100*(AR494-MINIFS(AR:AR,$E:$E,$E494))/(MAXIFS(AR:AR,$E:$E,$E494)-MINIFS(AR:AR,$E:$E,$E494)),
100*(AR494-MINIFS(AR:AR,$E:$E,$E494))/(MAXIFS(AR:AR,$E:$E,$E494)-MINIFS(AR:AR,$E:$E,$E494))))</f>
        <v/>
      </c>
      <c r="DH494" s="232" t="str">
        <f t="array" ref="DH494">IF(AS494="","",
IF(INDEX(Settings!$H:$H,MATCH(DH$1,Settings!$G:$G,0))=TRUE,
100-100*(AS494-MINIFS(AS:AS,$E:$E,$E494))/(MAXIFS(AS:AS,$E:$E,$E494)-MINIFS(AS:AS,$E:$E,$E494)),
100*(AS494-MINIFS(AS:AS,$E:$E,$E494))/(MAXIFS(AS:AS,$E:$E,$E494)-MINIFS(AS:AS,$E:$E,$E494))))</f>
        <v/>
      </c>
      <c r="DI494" s="232" t="str">
        <f t="array" ref="DI494">IF(AT494="","",
IF(INDEX(Settings!$H:$H,MATCH(DI$1,Settings!$G:$G,0))=TRUE,
100-100*(AT494-MINIFS(AT:AT,$E:$E,$E494))/(MAXIFS(AT:AT,$E:$E,$E494)-MINIFS(AT:AT,$E:$E,$E494)),
100*(AT494-MINIFS(AT:AT,$E:$E,$E494))/(MAXIFS(AT:AT,$E:$E,$E494)-MINIFS(AT:AT,$E:$E,$E494))))</f>
        <v/>
      </c>
      <c r="DJ494" s="232" t="str">
        <f t="array" ref="DJ494">IF(AU494="","",
IF(INDEX(Settings!$H:$H,MATCH(DJ$1,Settings!$G:$G,0))=TRUE,
100-100*(AU494-MINIFS(AU:AU,$E:$E,$E494))/(MAXIFS(AU:AU,$E:$E,$E494)-MINIFS(AU:AU,$E:$E,$E494)),
100*(AU494-MINIFS(AU:AU,$E:$E,$E494))/(MAXIFS(AU:AU,$E:$E,$E494)-MINIFS(AU:AU,$E:$E,$E494))))</f>
        <v/>
      </c>
      <c r="DK494" s="232" t="str">
        <f t="array" ref="DK494">IF(AV494="","",
IF(INDEX(Settings!$H:$H,MATCH(DK$1,Settings!$G:$G,0))=TRUE,
100-100*(AV494-MINIFS(AV:AV,$E:$E,$E494))/(MAXIFS(AV:AV,$E:$E,$E494)-MINIFS(AV:AV,$E:$E,$E494)),
100*(AV494-MINIFS(AV:AV,$E:$E,$E494))/(MAXIFS(AV:AV,$E:$E,$E494)-MINIFS(AV:AV,$E:$E,$E494))))</f>
        <v/>
      </c>
      <c r="DL494" s="232" t="str">
        <f t="array" ref="DL494">IF(AW494="","",
IF(INDEX(Settings!$H:$H,MATCH(DL$1,Settings!$G:$G,0))=TRUE,
100-100*(AW494-MINIFS(AW:AW,$E:$E,$E494))/(MAXIFS(AW:AW,$E:$E,$E494)-MINIFS(AW:AW,$E:$E,$E494)),
100*(AW494-MINIFS(AW:AW,$E:$E,$E494))/(MAXIFS(AW:AW,$E:$E,$E494)-MINIFS(AW:AW,$E:$E,$E494))))</f>
        <v/>
      </c>
      <c r="DM494" s="232" t="str">
        <f t="array" ref="DM494">IF(AX494="","",
IF(INDEX(Settings!$H:$H,MATCH(DM$1,Settings!$G:$G,0))=TRUE,
100-100*(AX494-MINIFS(AX:AX,$E:$E,$E494))/(MAXIFS(AX:AX,$E:$E,$E494)-MINIFS(AX:AX,$E:$E,$E494)),
100*(AX494-MINIFS(AX:AX,$E:$E,$E494))/(MAXIFS(AX:AX,$E:$E,$E494)-MINIFS(AX:AX,$E:$E,$E494))))</f>
        <v/>
      </c>
      <c r="DN494" s="232" t="str">
        <f t="array" ref="DN494">IF(AY494="","",
IF(INDEX(Settings!$H:$H,MATCH(DN$1,Settings!$G:$G,0))=TRUE,
100-100*(AY494-MINIFS(AY:AY,$E:$E,$E494))/(MAXIFS(AY:AY,$E:$E,$E494)-MINIFS(AY:AY,$E:$E,$E494)),
100*(AY494-MINIFS(AY:AY,$E:$E,$E494))/(MAXIFS(AY:AY,$E:$E,$E494)-MINIFS(AY:AY,$E:$E,$E494))))</f>
        <v/>
      </c>
      <c r="DO494" s="232" t="str">
        <f t="array" ref="DO494">IF(AZ494="","",
IF(INDEX(Settings!$H:$H,MATCH(DO$1,Settings!$G:$G,0))=TRUE,
100-100*(AZ494-MINIFS(AZ:AZ,$E:$E,$E494))/(MAXIFS(AZ:AZ,$E:$E,$E494)-MINIFS(AZ:AZ,$E:$E,$E494)),
100*(AZ494-MINIFS(AZ:AZ,$E:$E,$E494))/(MAXIFS(AZ:AZ,$E:$E,$E494)-MINIFS(AZ:AZ,$E:$E,$E494))))</f>
        <v/>
      </c>
      <c r="DP494" s="232" t="str">
        <f t="array" ref="DP494">IF(BA494="","",
IF(INDEX(Settings!$H:$H,MATCH(DP$1,Settings!$G:$G,0))=TRUE,
100-100*(BA494-MINIFS(BA:BA,$E:$E,$E494))/(MAXIFS(BA:BA,$E:$E,$E494)-MINIFS(BA:BA,$E:$E,$E494)),
100*(BA494-MINIFS(BA:BA,$E:$E,$E494))/(MAXIFS(BA:BA,$E:$E,$E494)-MINIFS(BA:BA,$E:$E,$E494))))</f>
        <v/>
      </c>
      <c r="DQ494" s="232" t="str">
        <f t="array" ref="DQ494">IF(BB494="","",
IF(INDEX(Settings!$H:$H,MATCH(DQ$1,Settings!$G:$G,0))=TRUE,
100-100*(BB494-MINIFS(BB:BB,$E:$E,$E494))/(MAXIFS(BB:BB,$E:$E,$E494)-MINIFS(BB:BB,$E:$E,$E494)),
100*(BB494-MINIFS(BB:BB,$E:$E,$E494))/(MAXIFS(BB:BB,$E:$E,$E494)-MINIFS(BB:BB,$E:$E,$E494))))</f>
        <v/>
      </c>
      <c r="DR494" s="232" t="str">
        <f t="array" ref="DR494">IF(BC494="","",
IF(INDEX(Settings!$H:$H,MATCH(DR$1,Settings!$G:$G,0))=TRUE,
100-100*(BC494-MINIFS(BC:BC,$E:$E,$E494))/(MAXIFS(BC:BC,$E:$E,$E494)-MINIFS(BC:BC,$E:$E,$E494)),
100*(BC494-MINIFS(BC:BC,$E:$E,$E494))/(MAXIFS(BC:BC,$E:$E,$E494)-MINIFS(BC:BC,$E:$E,$E494))))</f>
        <v/>
      </c>
      <c r="DS494" s="232" t="str">
        <f t="array" ref="DS494">IF(BD494="","",
IF(INDEX(Settings!$H:$H,MATCH(DS$1,Settings!$G:$G,0))=TRUE,
100-100*(BD494-MINIFS(BD:BD,$E:$E,$E494))/(MAXIFS(BD:BD,$E:$E,$E494)-MINIFS(BD:BD,$E:$E,$E494)),
100*(BD494-MINIFS(BD:BD,$E:$E,$E494))/(MAXIFS(BD:BD,$E:$E,$E494)-MINIFS(BD:BD,$E:$E,$E494))))</f>
        <v/>
      </c>
      <c r="DT494" s="232" t="str">
        <f t="array" ref="DT494">IF(BE494="","",
IF(INDEX(Settings!$H:$H,MATCH(DT$1,Settings!$G:$G,0))=TRUE,
100-100*(BE494-MINIFS(BE:BE,$E:$E,$E494))/(MAXIFS(BE:BE,$E:$E,$E494)-MINIFS(BE:BE,$E:$E,$E494)),
100*(BE494-MINIFS(BE:BE,$E:$E,$E494))/(MAXIFS(BE:BE,$E:$E,$E494)-MINIFS(BE:BE,$E:$E,$E494))))</f>
        <v/>
      </c>
      <c r="DU494" s="232" t="str">
        <f t="array" ref="DU494">IF(BF494="","",
IF(INDEX(Settings!$H:$H,MATCH(DU$1,Settings!$G:$G,0))=TRUE,
100-100*(BF494-MINIFS(BF:BF,$E:$E,$E494))/(MAXIFS(BF:BF,$E:$E,$E494)-MINIFS(BF:BF,$E:$E,$E494)),
100*(BF494-MINIFS(BF:BF,$E:$E,$E494))/(MAXIFS(BF:BF,$E:$E,$E494)-MINIFS(BF:BF,$E:$E,$E494))))</f>
        <v/>
      </c>
      <c r="DV494" s="232" t="str">
        <f t="array" ref="DV494">IF(BG494="","",
IF(INDEX(Settings!$H:$H,MATCH(DV$1,Settings!$G:$G,0))=TRUE,
100-100*(BG494-MINIFS(BG:BG,$E:$E,$E494))/(MAXIFS(BG:BG,$E:$E,$E494)-MINIFS(BG:BG,$E:$E,$E494)),
100*(BG494-MINIFS(BG:BG,$E:$E,$E494))/(MAXIFS(BG:BG,$E:$E,$E494)-MINIFS(BG:BG,$E:$E,$E494))))</f>
        <v/>
      </c>
      <c r="DW494" s="232" t="str">
        <f t="array" ref="DW494">IF(BH494="","",
IF(INDEX(Settings!$H:$H,MATCH(DW$1,Settings!$G:$G,0))=TRUE,
100-100*(BH494-MINIFS(BH:BH,$E:$E,$E494))/(MAXIFS(BH:BH,$E:$E,$E494)-MINIFS(BH:BH,$E:$E,$E494)),
100*(BH494-MINIFS(BH:BH,$E:$E,$E494))/(MAXIFS(BH:BH,$E:$E,$E494)-MINIFS(BH:BH,$E:$E,$E494))))</f>
        <v/>
      </c>
      <c r="DX494" s="232" t="str">
        <f t="array" ref="DX494">IF(BI494="","",
IF(INDEX(Settings!$H:$H,MATCH(DX$1,Settings!$G:$G,0))=TRUE,
100-100*(BI494-MINIFS(BI:BI,$E:$E,$E494))/(MAXIFS(BI:BI,$E:$E,$E494)-MINIFS(BI:BI,$E:$E,$E494)),
100*(BI494-MINIFS(BI:BI,$E:$E,$E494))/(MAXIFS(BI:BI,$E:$E,$E494)-MINIFS(BI:BI,$E:$E,$E494))))</f>
        <v/>
      </c>
      <c r="DY494" s="232" t="str">
        <f t="array" ref="DY494">IF(BJ494="","",
IF(INDEX(Settings!$H:$H,MATCH(DY$1,Settings!$G:$G,0))=TRUE,
100-100*(BJ494-MINIFS(BJ:BJ,$E:$E,$E494))/(MAXIFS(BJ:BJ,$E:$E,$E494)-MINIFS(BJ:BJ,$E:$E,$E494)),
100*(BJ494-MINIFS(BJ:BJ,$E:$E,$E494))/(MAXIFS(BJ:BJ,$E:$E,$E494)-MINIFS(BJ:BJ,$E:$E,$E494))))</f>
        <v/>
      </c>
      <c r="DZ494" s="234"/>
      <c r="EA494" s="234"/>
      <c r="EB494" s="234" t="str">
        <f t="shared" si="8"/>
        <v/>
      </c>
      <c r="EC494" s="234" t="str">
        <f t="shared" si="9"/>
        <v/>
      </c>
      <c r="ED494" s="234" t="str">
        <f t="shared" si="10"/>
        <v/>
      </c>
      <c r="EE494" s="234" t="str">
        <f t="shared" si="11"/>
        <v/>
      </c>
      <c r="EF494" s="234" t="str">
        <f t="shared" si="12"/>
        <v/>
      </c>
      <c r="EG494" s="234" t="str">
        <f t="shared" si="13"/>
        <v/>
      </c>
      <c r="EH494" s="234"/>
      <c r="EI494" s="234"/>
      <c r="EJ494" s="234"/>
      <c r="EK494" s="234"/>
      <c r="EL494" s="234"/>
      <c r="EM494" s="234"/>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3" t="str">
        <f t="shared" si="14"/>
        <v/>
      </c>
      <c r="N495" s="49"/>
      <c r="O495" s="49"/>
      <c r="P495" s="49"/>
      <c r="Q495" s="49"/>
      <c r="R495" s="49"/>
      <c r="S495" s="222" t="str">
        <f>IFERROR(VLOOKUP(AF495, 'YOYO IR Scores'!A:C, 3, FALSE), "")
</f>
        <v/>
      </c>
      <c r="T495" s="49"/>
      <c r="U495" s="49"/>
      <c r="V495" s="49"/>
      <c r="W495" s="49"/>
      <c r="X495" s="224" t="str">
        <f t="shared" si="4"/>
        <v/>
      </c>
      <c r="Y495" s="225" t="str">
        <f t="shared" si="5"/>
        <v/>
      </c>
      <c r="Z495" s="225" t="str">
        <f t="shared" si="6"/>
        <v/>
      </c>
      <c r="AA495" s="224" t="str">
        <f t="shared" si="7"/>
        <v/>
      </c>
      <c r="AB495" s="223"/>
      <c r="AC495" s="223"/>
      <c r="AD495" s="223"/>
      <c r="AE495" s="223" t="str">
        <f>IFERROR(VLOOKUP(AF495, 'YOYO IR Scores'!A:C, 2, FALSE), "")</f>
        <v/>
      </c>
      <c r="AF495" s="223"/>
      <c r="AG495" s="223"/>
      <c r="AH495" s="223"/>
      <c r="AI495" s="223"/>
      <c r="AJ495" s="223"/>
      <c r="AK495" s="223"/>
      <c r="AL495" s="223"/>
      <c r="AM495" s="223"/>
      <c r="AN495" s="223"/>
      <c r="AO495" s="223"/>
      <c r="AP495" s="223"/>
      <c r="AQ495" s="223"/>
      <c r="AR495" s="223"/>
      <c r="AS495" s="223"/>
      <c r="AT495" s="223"/>
      <c r="AU495" s="223"/>
      <c r="AV495" s="223"/>
      <c r="AW495" s="223"/>
      <c r="AX495" s="223"/>
      <c r="AY495" s="223"/>
      <c r="AZ495" s="223"/>
      <c r="BA495" s="223"/>
      <c r="BB495" s="223"/>
      <c r="BC495" s="223"/>
      <c r="BD495" s="223"/>
      <c r="BE495" s="223"/>
      <c r="BF495" s="223"/>
      <c r="BG495" s="223"/>
      <c r="BH495" s="223"/>
      <c r="BI495" s="223"/>
      <c r="BJ495" s="223"/>
      <c r="BK495" s="223" t="str">
        <f t="array" ref="BK495">IF(J495="","",
IF(INDEX(Settings!$H:$H,MATCH(BY$1,Settings!$G:$G,0))=TRUE,
100-100*(J495-MIN(J:J))/(MAX(J:J)-MIN(J:J)),
100*(J495-MIN(J:J))/(MAX(J:J)-MIN(J:J))))</f>
        <v/>
      </c>
      <c r="BL495" s="223" t="str">
        <f t="array" ref="BL495">IF(J495="","",
IF(INDEX(Settings!$H:$H,MATCH(BY$1,Settings!$G:$G,0))=TRUE,
100-100*(J495-MINIFS(J:J,$E:$E,$E495))/(MAXIFS(J:J,$E:$E,$E495)-MINIFS(J:J,$E:$E,$E495)),
100*(J495-MINIFS(J:J,$E:$E,$E495))/(MAXIFS(J:J,$E:$E,$E495)-MINIFS(J:J,$E:$E,$E495))))</f>
        <v/>
      </c>
      <c r="BM495" s="223"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4" t="str">
        <f t="array" ref="BQ495">IF(J495="","",
IF(INDEX(Settings!$H:$H,MATCH(BY$1,Settings!$G:$G,0))=TRUE,
-1*(J495-AVERAGE(J:J))/STDEV(J:J),
(J495-AVERAGE(J:J))/STDEV(J:J)))</f>
        <v/>
      </c>
      <c r="BR495" s="224" t="str">
        <f>IFERROR(__xludf.DUMMYFUNCTION("IF(J495="""","""",
IF(INDEX(Settings!$H:$H,MATCH(BY$1,Settings!$G:$G,0))=TRUE,
-1*(J495-AVERAGEIFS(J:J,$E:$E,$E495))/STDEV(FILTER(J:J,$E:$E=$E495)),
(J495-AVERAGEIFS(J:J,$E:$E,$E495))/STDEV(FILTER(J:J,$E:$E=$E495))))"),"")</f>
        <v/>
      </c>
      <c r="BS495" s="224"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3" t="str">
        <f t="array" ref="BY495">IF(J495="","",
IF(INDEX(Settings!$H:$H,MATCH(BY$1,Settings!$G:$G,0))=TRUE,
100-100*(J495-MINIFS(J:J,$E:$E,$E495))/(MAXIFS(J:J,$E:$E,$E495)-MINIFS(J:J,$E:$E,$E495)),
100*(J495-MINIFS(J:J,$E:$E,$E495))/(MAXIFS(J:J,$E:$E,$E495)-MINIFS(J:J,$E:$E,$E495))))</f>
        <v/>
      </c>
      <c r="BZ495" s="223" t="str">
        <f t="array" ref="BZ495">IF(K495="","",
IF(INDEX(Settings!$H:$H,MATCH(BZ$1,Settings!$G:$G,0))=TRUE,
100-100*(K495-MINIFS(K:K,$E:$E,$E495))/(MAXIFS(K:K,$E:$E,$E495)-MINIFS(K:K,$E:$E,$E495)),
100*(K495-MINIFS(K:K,$E:$E,$E495))/(MAXIFS(K:K,$E:$E,$E495)-MINIFS(K:K,$E:$E,$E495))))</f>
        <v/>
      </c>
      <c r="CA495" s="223" t="str">
        <f t="array" ref="CA495">IF(L495="","",
IF(INDEX(Settings!$H:$H,MATCH(CA$1,Settings!$G:$G,0))=TRUE,
100-100*(L495-MINIFS(L:L,$E:$E,$E495))/(MAXIFS(L:L,$E:$E,$E495)-MINIFS(L:L,$E:$E,$E495)),
100*(L495-MINIFS(L:L,$E:$E,$E495))/(MAXIFS(L:L,$E:$E,$E495)-MINIFS(L:L,$E:$E,$E495))))</f>
        <v/>
      </c>
      <c r="CB495" s="223" t="str">
        <f t="array" ref="CB495">IF(M495="","",
IF(INDEX(Settings!$H:$H,MATCH(CB$1,Settings!$G:$G,0))=TRUE,
100-100*(M495-MINIFS(M:M,$E:$E,$E495))/(MAXIFS(M:M,$E:$E,$E495)-MINIFS(M:M,$E:$E,$E495)),
100*(M495-MINIFS(M:M,$E:$E,$E495))/(MAXIFS(M:M,$E:$E,$E495)-MINIFS(M:M,$E:$E,$E495))))</f>
        <v/>
      </c>
      <c r="CC495" s="223" t="str">
        <f t="array" ref="CC495">IF(N495="","",
IF(INDEX(Settings!$H:$H,MATCH(CC$1,Settings!$G:$G,0))=TRUE,
100-100*(N495-MINIFS(N:N,$E:$E,$E495))/(MAXIFS(N:N,$E:$E,$E495)-MINIFS(N:N,$E:$E,$E495)),
100*(N495-MINIFS(N:N,$E:$E,$E495))/(MAXIFS(N:N,$E:$E,$E495)-MINIFS(N:N,$E:$E,$E495))))</f>
        <v/>
      </c>
      <c r="CD495" s="223" t="str">
        <f t="array" ref="CD495">IF(O495="","",
IF(INDEX(Settings!$H:$H,MATCH(CD$1,Settings!$G:$G,0))=TRUE,
100-100*(O495-MINIFS(O:O,$E:$E,$E495))/(MAXIFS(O:O,$E:$E,$E495)-MINIFS(O:O,$E:$E,$E495)),
100*(O495-MINIFS(O:O,$E:$E,$E495))/(MAXIFS(O:O,$E:$E,$E495)-MINIFS(O:O,$E:$E,$E495))))</f>
        <v/>
      </c>
      <c r="CE495" s="223" t="str">
        <f t="array" ref="CE495">IF(P495="","",
IF(INDEX(Settings!$H:$H,MATCH(CE$1,Settings!$G:$G,0))=TRUE,
100-100*(P495-MINIFS(P:P,$E:$E,$E495))/(MAXIFS(P:P,$E:$E,$E495)-MINIFS(P:P,$E:$E,$E495)),
100*(P495-MINIFS(P:P,$E:$E,$E495))/(MAXIFS(P:P,$E:$E,$E495)-MINIFS(P:P,$E:$E,$E495))))</f>
        <v/>
      </c>
      <c r="CF495" s="223" t="str">
        <f t="array" ref="CF495">IF(Q495="","",
IF(INDEX(Settings!$H:$H,MATCH(CF$1,Settings!$G:$G,0))=TRUE,
100-100*(Q495-MINIFS(Q:Q,$E:$E,$E495))/(MAXIFS(Q:Q,$E:$E,$E495)-MINIFS(Q:Q,$E:$E,$E495)),
100*(Q495-MINIFS(Q:Q,$E:$E,$E495))/(MAXIFS(Q:Q,$E:$E,$E495)-MINIFS(Q:Q,$E:$E,$E495))))</f>
        <v/>
      </c>
      <c r="CG495" s="223" t="str">
        <f t="array" ref="CG495">IF(R495="","",
IF(INDEX(Settings!$H:$H,MATCH(CG$1,Settings!$G:$G,0))=TRUE,
100-100*(R495-MINIFS(R:R,$E:$E,$E495))/(MAXIFS(R:R,$E:$E,$E495)-MINIFS(R:R,$E:$E,$E495)),
100*(R495-MINIFS(R:R,$E:$E,$E495))/(MAXIFS(R:R,$E:$E,$E495)-MINIFS(R:R,$E:$E,$E495))))</f>
        <v/>
      </c>
      <c r="CH495" s="223" t="str">
        <f t="array" ref="CH495">IF(S495="","",
IF(INDEX(Settings!$H:$H,MATCH(CH$1,Settings!$G:$G,0))=TRUE,
100-100*(S495-MINIFS(S:S,$E:$E,$E495))/(MAXIFS(S:S,$E:$E,$E495)-MINIFS(S:S,$E:$E,$E495)),
100*(S495-MINIFS(S:S,$E:$E,$E495))/(MAXIFS(S:S,$E:$E,$E495)-MINIFS(S:S,$E:$E,$E495))))</f>
        <v/>
      </c>
      <c r="CI495" s="223" t="str">
        <f t="array" ref="CI495">IF(T495="","",
IF(INDEX(Settings!$H:$H,MATCH(CI$1,Settings!$G:$G,0))=TRUE,
100-100*(T495-MINIFS(T:T,$E:$E,$E495))/(MAXIFS(T:T,$E:$E,$E495)-MINIFS(T:T,$E:$E,$E495)),
100*(T495-MINIFS(T:T,$E:$E,$E495))/(MAXIFS(T:T,$E:$E,$E495)-MINIFS(T:T,$E:$E,$E495))))</f>
        <v/>
      </c>
      <c r="CJ495" s="223" t="str">
        <f t="array" ref="CJ495">IF(U495="","",
IF(INDEX(Settings!$H:$H,MATCH(CJ$1,Settings!$G:$G,0))=TRUE,
100-100*(U495-MINIFS(U:U,$E:$E,$E495))/(MAXIFS(U:U,$E:$E,$E495)-MINIFS(U:U,$E:$E,$E495)),
100*(U495-MINIFS(U:U,$E:$E,$E495))/(MAXIFS(U:U,$E:$E,$E495)-MINIFS(U:U,$E:$E,$E495))))</f>
        <v/>
      </c>
      <c r="CK495" s="223" t="str">
        <f t="array" ref="CK495">IF(V495="","",
IF(INDEX(Settings!$H:$H,MATCH(CK$1,Settings!$G:$G,0))=TRUE,
100-100*(V495-MINIFS(V:V,$E:$E,$E495))/(MAXIFS(V:V,$E:$E,$E495)-MINIFS(V:V,$E:$E,$E495)),
100*(V495-MINIFS(V:V,$E:$E,$E495))/(MAXIFS(V:V,$E:$E,$E495)-MINIFS(V:V,$E:$E,$E495))))</f>
        <v/>
      </c>
      <c r="CL495" s="223" t="str">
        <f t="array" ref="CL495">IF(W495="","",
IF(INDEX(Settings!$H:$H,MATCH(CL$1,Settings!$G:$G,0))=TRUE,
100-100*(W495-MINIFS(W:W,$E:$E,$E495))/(MAXIFS(W:W,$E:$E,$E495)-MINIFS(W:W,$E:$E,$E495)),
100*(W495-MINIFS(W:W,$E:$E,$E495))/(MAXIFS(W:W,$E:$E,$E495)-MINIFS(W:W,$E:$E,$E495))))</f>
        <v/>
      </c>
      <c r="CM495" s="223" t="str">
        <f t="array" ref="CM495">IF(X495="","",
IF(INDEX(Settings!$H:$H,MATCH(CM$1,Settings!$G:$G,0))=TRUE,
100-100*(X495-MINIFS(X:X,$E:$E,$E495))/(MAXIFS(X:X,$E:$E,$E495)-MINIFS(X:X,$E:$E,$E495)),
100*(X495-MINIFS(X:X,$E:$E,$E495))/(MAXIFS(X:X,$E:$E,$E495)-MINIFS(X:X,$E:$E,$E495))))</f>
        <v/>
      </c>
      <c r="CN495" s="223" t="str">
        <f t="array" ref="CN495">IF(Y495="","",
IF(INDEX(Settings!$H:$H,MATCH(CN$1,Settings!$G:$G,0))=TRUE,
100-100*(Y495-MINIFS(Y:Y,$E:$E,$E495))/(MAXIFS(Y:Y,$E:$E,$E495)-MINIFS(Y:Y,$E:$E,$E495)),
100*(Y495-MINIFS(Y:Y,$E:$E,$E495))/(MAXIFS(Y:Y,$E:$E,$E495)-MINIFS(Y:Y,$E:$E,$E495))))</f>
        <v/>
      </c>
      <c r="CO495" s="223" t="str">
        <f t="array" ref="CO495">IF(Z495="","",
IF(INDEX(Settings!$H:$H,MATCH(CO$1,Settings!$G:$G,0))=TRUE,
100-100*(Z495-MINIFS(Z:Z,$E:$E,$E495))/(MAXIFS(Z:Z,$E:$E,$E495)-MINIFS(Z:Z,$E:$E,$E495)),
100*(Z495-MINIFS(Z:Z,$E:$E,$E495))/(MAXIFS(Z:Z,$E:$E,$E495)-MINIFS(Z:Z,$E:$E,$E495))))</f>
        <v/>
      </c>
      <c r="CP495" s="223" t="str">
        <f t="array" ref="CP495">IF(AA495="","",
IF(INDEX(Settings!$H:$H,MATCH(CP$1,Settings!$G:$G,0))=TRUE,
100-100*(AA495-MINIFS(AA:AA,$E:$E,$E495))/(MAXIFS(AA:AA,$E:$E,$E495)-MINIFS(AA:AA,$E:$E,$E495)),
100*(AA495-MINIFS(AA:AA,$E:$E,$E495))/(MAXIFS(AA:AA,$E:$E,$E495)-MINIFS(AA:AA,$E:$E,$E495))))</f>
        <v/>
      </c>
      <c r="CQ495" s="223" t="str">
        <f t="array" ref="CQ495">IF(AB495="","",
IF(INDEX(Settings!$H:$H,MATCH(CQ$1,Settings!$G:$G,0))=TRUE,
100-100*(AB495-MINIFS(AB:AB,$E:$E,$E495))/(MAXIFS(AB:AB,$E:$E,$E495)-MINIFS(AB:AB,$E:$E,$E495)),
100*(AB495-MINIFS(AB:AB,$E:$E,$E495))/(MAXIFS(AB:AB,$E:$E,$E495)-MINIFS(AB:AB,$E:$E,$E495))))</f>
        <v/>
      </c>
      <c r="CR495" s="223" t="str">
        <f t="array" ref="CR495">IF(AC495="","",
IF(INDEX(Settings!$H:$H,MATCH(CR$1,Settings!$G:$G,0))=TRUE,
100-100*(AC495-MINIFS(AC:AC,$E:$E,$E495))/(MAXIFS(AC:AC,$E:$E,$E495)-MINIFS(AC:AC,$E:$E,$E495)),
100*(AC495-MINIFS(AC:AC,$E:$E,$E495))/(MAXIFS(AC:AC,$E:$E,$E495)-MINIFS(AC:AC,$E:$E,$E495))))</f>
        <v/>
      </c>
      <c r="CS495" s="223" t="str">
        <f t="array" ref="CS495">IF(AD495="","",
IF(INDEX(Settings!$H:$H,MATCH(CS$1,Settings!$G:$G,0))=TRUE,
100-100*(AD495-MINIFS(AD:AD,$E:$E,$E495))/(MAXIFS(AD:AD,$E:$E,$E495)-MINIFS(AD:AD,$E:$E,$E495)),
100*(AD495-MINIFS(AD:AD,$E:$E,$E495))/(MAXIFS(AD:AD,$E:$E,$E495)-MINIFS(AD:AD,$E:$E,$E495))))</f>
        <v/>
      </c>
      <c r="CT495" s="223" t="str">
        <f t="array" ref="CT495">IF(AE495="","",
IF(INDEX(Settings!$H:$H,MATCH(CT$1,Settings!$G:$G,0))=TRUE,
100-100*(AE495-MINIFS(AE:AE,$E:$E,$E495))/(MAXIFS(AE:AE,$E:$E,$E495)-MINIFS(AE:AE,$E:$E,$E495)),
100*(AE495-MINIFS(AE:AE,$E:$E,$E495))/(MAXIFS(AE:AE,$E:$E,$E495)-MINIFS(AE:AE,$E:$E,$E495))))</f>
        <v/>
      </c>
      <c r="CU495" s="223" t="str">
        <f t="array" ref="CU495">IF(AF495="","",
IF(INDEX(Settings!$H:$H,MATCH(CU$1,Settings!$G:$G,0))=TRUE,
100-100*(AF495-MINIFS(AF:AF,$E:$E,$E495))/(MAXIFS(AF:AF,$E:$E,$E495)-MINIFS(AF:AF,$E:$E,$E495)),
100*(AF495-MINIFS(AF:AF,$E:$E,$E495))/(MAXIFS(AF:AF,$E:$E,$E495)-MINIFS(AF:AF,$E:$E,$E495))))</f>
        <v/>
      </c>
      <c r="CV495" s="223" t="str">
        <f t="array" ref="CV495">IF(AG495="","",
IF(INDEX(Settings!$H:$H,MATCH(CV$1,Settings!$G:$G,0))=TRUE,
100-100*(AG495-MINIFS(AG:AG,$E:$E,$E495))/(MAXIFS(AG:AG,$E:$E,$E495)-MINIFS(AG:AG,$E:$E,$E495)),
100*(AG495-MINIFS(AG:AG,$E:$E,$E495))/(MAXIFS(AG:AG,$E:$E,$E495)-MINIFS(AG:AG,$E:$E,$E495))))</f>
        <v/>
      </c>
      <c r="CW495" s="223" t="str">
        <f t="array" ref="CW495">IF(AH495="","",
IF(INDEX(Settings!$H:$H,MATCH(CW$1,Settings!$G:$G,0))=TRUE,
100-100*(AH495-MINIFS(AH:AH,$E:$E,$E495))/(MAXIFS(AH:AH,$E:$E,$E495)-MINIFS(AH:AH,$E:$E,$E495)),
100*(AH495-MINIFS(AH:AH,$E:$E,$E495))/(MAXIFS(AH:AH,$E:$E,$E495)-MINIFS(AH:AH,$E:$E,$E495))))</f>
        <v/>
      </c>
      <c r="CX495" s="223" t="str">
        <f t="array" ref="CX495">IF(AI495="","",
IF(INDEX(Settings!$H:$H,MATCH(CX$1,Settings!$G:$G,0))=TRUE,
100-100*(AI495-MINIFS(AI:AI,$E:$E,$E495))/(MAXIFS(AI:AI,$E:$E,$E495)-MINIFS(AI:AI,$E:$E,$E495)),
100*(AI495-MINIFS(AI:AI,$E:$E,$E495))/(MAXIFS(AI:AI,$E:$E,$E495)-MINIFS(AI:AI,$E:$E,$E495))))</f>
        <v/>
      </c>
      <c r="CY495" s="223" t="str">
        <f t="array" ref="CY495">IF(AJ495="","",
IF(INDEX(Settings!$H:$H,MATCH(CY$1,Settings!$G:$G,0))=TRUE,
100-100*(AJ495-MINIFS(AJ:AJ,$E:$E,$E495))/(MAXIFS(AJ:AJ,$E:$E,$E495)-MINIFS(AJ:AJ,$E:$E,$E495)),
100*(AJ495-MINIFS(AJ:AJ,$E:$E,$E495))/(MAXIFS(AJ:AJ,$E:$E,$E495)-MINIFS(AJ:AJ,$E:$E,$E495))))</f>
        <v/>
      </c>
      <c r="CZ495" s="223" t="str">
        <f t="array" ref="CZ495">IF(AK495="","",
IF(INDEX(Settings!$H:$H,MATCH(CZ$1,Settings!$G:$G,0))=TRUE,
100-100*(AK495-MINIFS(AK:AK,$E:$E,$E495))/(MAXIFS(AK:AK,$E:$E,$E495)-MINIFS(AK:AK,$E:$E,$E495)),
100*(AK495-MINIFS(AK:AK,$E:$E,$E495))/(MAXIFS(AK:AK,$E:$E,$E495)-MINIFS(AK:AK,$E:$E,$E495))))</f>
        <v/>
      </c>
      <c r="DA495" s="223" t="str">
        <f t="array" ref="DA495">IF(AL495="","",
IF(INDEX(Settings!$H:$H,MATCH(DA$1,Settings!$G:$G,0))=TRUE,
100-100*(AL495-MINIFS(AL:AL,$E:$E,$E495))/(MAXIFS(AL:AL,$E:$E,$E495)-MINIFS(AL:AL,$E:$E,$E495)),
100*(AL495-MINIFS(AL:AL,$E:$E,$E495))/(MAXIFS(AL:AL,$E:$E,$E495)-MINIFS(AL:AL,$E:$E,$E495))))</f>
        <v/>
      </c>
      <c r="DB495" s="223" t="str">
        <f t="array" ref="DB495">IF(AM495="","",
IF(INDEX(Settings!$H:$H,MATCH(DB$1,Settings!$G:$G,0))=TRUE,
100-100*(AM495-MINIFS(AM:AM,$E:$E,$E495))/(MAXIFS(AM:AM,$E:$E,$E495)-MINIFS(AM:AM,$E:$E,$E495)),
100*(AM495-MINIFS(AM:AM,$E:$E,$E495))/(MAXIFS(AM:AM,$E:$E,$E495)-MINIFS(AM:AM,$E:$E,$E495))))</f>
        <v/>
      </c>
      <c r="DC495" s="223" t="str">
        <f t="array" ref="DC495">IF(AN495="","",
IF(INDEX(Settings!$H:$H,MATCH(DC$1,Settings!$G:$G,0))=TRUE,
100-100*(AN495-MINIFS(AN:AN,$E:$E,$E495))/(MAXIFS(AN:AN,$E:$E,$E495)-MINIFS(AN:AN,$E:$E,$E495)),
100*(AN495-MINIFS(AN:AN,$E:$E,$E495))/(MAXIFS(AN:AN,$E:$E,$E495)-MINIFS(AN:AN,$E:$E,$E495))))</f>
        <v/>
      </c>
      <c r="DD495" s="223" t="str">
        <f t="array" ref="DD495">IF(AO495="","",
IF(INDEX(Settings!$H:$H,MATCH(DD$1,Settings!$G:$G,0))=TRUE,
100-100*(AO495-MINIFS(AO:AO,$E:$E,$E495))/(MAXIFS(AO:AO,$E:$E,$E495)-MINIFS(AO:AO,$E:$E,$E495)),
100*(AO495-MINIFS(AO:AO,$E:$E,$E495))/(MAXIFS(AO:AO,$E:$E,$E495)-MINIFS(AO:AO,$E:$E,$E495))))</f>
        <v/>
      </c>
      <c r="DE495" s="223" t="str">
        <f t="array" ref="DE495">IF(AP495="","",
IF(INDEX(Settings!$H:$H,MATCH(DE$1,Settings!$G:$G,0))=TRUE,
100-100*(AP495-MINIFS(AP:AP,$E:$E,$E495))/(MAXIFS(AP:AP,$E:$E,$E495)-MINIFS(AP:AP,$E:$E,$E495)),
100*(AP495-MINIFS(AP:AP,$E:$E,$E495))/(MAXIFS(AP:AP,$E:$E,$E495)-MINIFS(AP:AP,$E:$E,$E495))))</f>
        <v/>
      </c>
      <c r="DF495" s="223" t="str">
        <f t="array" ref="DF495">IF(AQ495="","",
IF(INDEX(Settings!$H:$H,MATCH(DF$1,Settings!$G:$G,0))=TRUE,
100-100*(AQ495-MINIFS(AQ:AQ,$E:$E,$E495))/(MAXIFS(AQ:AQ,$E:$E,$E495)-MINIFS(AQ:AQ,$E:$E,$E495)),
100*(AQ495-MINIFS(AQ:AQ,$E:$E,$E495))/(MAXIFS(AQ:AQ,$E:$E,$E495)-MINIFS(AQ:AQ,$E:$E,$E495))))</f>
        <v/>
      </c>
      <c r="DG495" s="223" t="str">
        <f t="array" ref="DG495">IF(AR495="","",
IF(INDEX(Settings!$H:$H,MATCH(DG$1,Settings!$G:$G,0))=TRUE,
100-100*(AR495-MINIFS(AR:AR,$E:$E,$E495))/(MAXIFS(AR:AR,$E:$E,$E495)-MINIFS(AR:AR,$E:$E,$E495)),
100*(AR495-MINIFS(AR:AR,$E:$E,$E495))/(MAXIFS(AR:AR,$E:$E,$E495)-MINIFS(AR:AR,$E:$E,$E495))))</f>
        <v/>
      </c>
      <c r="DH495" s="223" t="str">
        <f t="array" ref="DH495">IF(AS495="","",
IF(INDEX(Settings!$H:$H,MATCH(DH$1,Settings!$G:$G,0))=TRUE,
100-100*(AS495-MINIFS(AS:AS,$E:$E,$E495))/(MAXIFS(AS:AS,$E:$E,$E495)-MINIFS(AS:AS,$E:$E,$E495)),
100*(AS495-MINIFS(AS:AS,$E:$E,$E495))/(MAXIFS(AS:AS,$E:$E,$E495)-MINIFS(AS:AS,$E:$E,$E495))))</f>
        <v/>
      </c>
      <c r="DI495" s="223" t="str">
        <f t="array" ref="DI495">IF(AT495="","",
IF(INDEX(Settings!$H:$H,MATCH(DI$1,Settings!$G:$G,0))=TRUE,
100-100*(AT495-MINIFS(AT:AT,$E:$E,$E495))/(MAXIFS(AT:AT,$E:$E,$E495)-MINIFS(AT:AT,$E:$E,$E495)),
100*(AT495-MINIFS(AT:AT,$E:$E,$E495))/(MAXIFS(AT:AT,$E:$E,$E495)-MINIFS(AT:AT,$E:$E,$E495))))</f>
        <v/>
      </c>
      <c r="DJ495" s="223" t="str">
        <f t="array" ref="DJ495">IF(AU495="","",
IF(INDEX(Settings!$H:$H,MATCH(DJ$1,Settings!$G:$G,0))=TRUE,
100-100*(AU495-MINIFS(AU:AU,$E:$E,$E495))/(MAXIFS(AU:AU,$E:$E,$E495)-MINIFS(AU:AU,$E:$E,$E495)),
100*(AU495-MINIFS(AU:AU,$E:$E,$E495))/(MAXIFS(AU:AU,$E:$E,$E495)-MINIFS(AU:AU,$E:$E,$E495))))</f>
        <v/>
      </c>
      <c r="DK495" s="223" t="str">
        <f t="array" ref="DK495">IF(AV495="","",
IF(INDEX(Settings!$H:$H,MATCH(DK$1,Settings!$G:$G,0))=TRUE,
100-100*(AV495-MINIFS(AV:AV,$E:$E,$E495))/(MAXIFS(AV:AV,$E:$E,$E495)-MINIFS(AV:AV,$E:$E,$E495)),
100*(AV495-MINIFS(AV:AV,$E:$E,$E495))/(MAXIFS(AV:AV,$E:$E,$E495)-MINIFS(AV:AV,$E:$E,$E495))))</f>
        <v/>
      </c>
      <c r="DL495" s="223" t="str">
        <f t="array" ref="DL495">IF(AW495="","",
IF(INDEX(Settings!$H:$H,MATCH(DL$1,Settings!$G:$G,0))=TRUE,
100-100*(AW495-MINIFS(AW:AW,$E:$E,$E495))/(MAXIFS(AW:AW,$E:$E,$E495)-MINIFS(AW:AW,$E:$E,$E495)),
100*(AW495-MINIFS(AW:AW,$E:$E,$E495))/(MAXIFS(AW:AW,$E:$E,$E495)-MINIFS(AW:AW,$E:$E,$E495))))</f>
        <v/>
      </c>
      <c r="DM495" s="223" t="str">
        <f t="array" ref="DM495">IF(AX495="","",
IF(INDEX(Settings!$H:$H,MATCH(DM$1,Settings!$G:$G,0))=TRUE,
100-100*(AX495-MINIFS(AX:AX,$E:$E,$E495))/(MAXIFS(AX:AX,$E:$E,$E495)-MINIFS(AX:AX,$E:$E,$E495)),
100*(AX495-MINIFS(AX:AX,$E:$E,$E495))/(MAXIFS(AX:AX,$E:$E,$E495)-MINIFS(AX:AX,$E:$E,$E495))))</f>
        <v/>
      </c>
      <c r="DN495" s="223" t="str">
        <f t="array" ref="DN495">IF(AY495="","",
IF(INDEX(Settings!$H:$H,MATCH(DN$1,Settings!$G:$G,0))=TRUE,
100-100*(AY495-MINIFS(AY:AY,$E:$E,$E495))/(MAXIFS(AY:AY,$E:$E,$E495)-MINIFS(AY:AY,$E:$E,$E495)),
100*(AY495-MINIFS(AY:AY,$E:$E,$E495))/(MAXIFS(AY:AY,$E:$E,$E495)-MINIFS(AY:AY,$E:$E,$E495))))</f>
        <v/>
      </c>
      <c r="DO495" s="223" t="str">
        <f t="array" ref="DO495">IF(AZ495="","",
IF(INDEX(Settings!$H:$H,MATCH(DO$1,Settings!$G:$G,0))=TRUE,
100-100*(AZ495-MINIFS(AZ:AZ,$E:$E,$E495))/(MAXIFS(AZ:AZ,$E:$E,$E495)-MINIFS(AZ:AZ,$E:$E,$E495)),
100*(AZ495-MINIFS(AZ:AZ,$E:$E,$E495))/(MAXIFS(AZ:AZ,$E:$E,$E495)-MINIFS(AZ:AZ,$E:$E,$E495))))</f>
        <v/>
      </c>
      <c r="DP495" s="223" t="str">
        <f t="array" ref="DP495">IF(BA495="","",
IF(INDEX(Settings!$H:$H,MATCH(DP$1,Settings!$G:$G,0))=TRUE,
100-100*(BA495-MINIFS(BA:BA,$E:$E,$E495))/(MAXIFS(BA:BA,$E:$E,$E495)-MINIFS(BA:BA,$E:$E,$E495)),
100*(BA495-MINIFS(BA:BA,$E:$E,$E495))/(MAXIFS(BA:BA,$E:$E,$E495)-MINIFS(BA:BA,$E:$E,$E495))))</f>
        <v/>
      </c>
      <c r="DQ495" s="223" t="str">
        <f t="array" ref="DQ495">IF(BB495="","",
IF(INDEX(Settings!$H:$H,MATCH(DQ$1,Settings!$G:$G,0))=TRUE,
100-100*(BB495-MINIFS(BB:BB,$E:$E,$E495))/(MAXIFS(BB:BB,$E:$E,$E495)-MINIFS(BB:BB,$E:$E,$E495)),
100*(BB495-MINIFS(BB:BB,$E:$E,$E495))/(MAXIFS(BB:BB,$E:$E,$E495)-MINIFS(BB:BB,$E:$E,$E495))))</f>
        <v/>
      </c>
      <c r="DR495" s="223" t="str">
        <f t="array" ref="DR495">IF(BC495="","",
IF(INDEX(Settings!$H:$H,MATCH(DR$1,Settings!$G:$G,0))=TRUE,
100-100*(BC495-MINIFS(BC:BC,$E:$E,$E495))/(MAXIFS(BC:BC,$E:$E,$E495)-MINIFS(BC:BC,$E:$E,$E495)),
100*(BC495-MINIFS(BC:BC,$E:$E,$E495))/(MAXIFS(BC:BC,$E:$E,$E495)-MINIFS(BC:BC,$E:$E,$E495))))</f>
        <v/>
      </c>
      <c r="DS495" s="223" t="str">
        <f t="array" ref="DS495">IF(BD495="","",
IF(INDEX(Settings!$H:$H,MATCH(DS$1,Settings!$G:$G,0))=TRUE,
100-100*(BD495-MINIFS(BD:BD,$E:$E,$E495))/(MAXIFS(BD:BD,$E:$E,$E495)-MINIFS(BD:BD,$E:$E,$E495)),
100*(BD495-MINIFS(BD:BD,$E:$E,$E495))/(MAXIFS(BD:BD,$E:$E,$E495)-MINIFS(BD:BD,$E:$E,$E495))))</f>
        <v/>
      </c>
      <c r="DT495" s="223" t="str">
        <f t="array" ref="DT495">IF(BE495="","",
IF(INDEX(Settings!$H:$H,MATCH(DT$1,Settings!$G:$G,0))=TRUE,
100-100*(BE495-MINIFS(BE:BE,$E:$E,$E495))/(MAXIFS(BE:BE,$E:$E,$E495)-MINIFS(BE:BE,$E:$E,$E495)),
100*(BE495-MINIFS(BE:BE,$E:$E,$E495))/(MAXIFS(BE:BE,$E:$E,$E495)-MINIFS(BE:BE,$E:$E,$E495))))</f>
        <v/>
      </c>
      <c r="DU495" s="223" t="str">
        <f t="array" ref="DU495">IF(BF495="","",
IF(INDEX(Settings!$H:$H,MATCH(DU$1,Settings!$G:$G,0))=TRUE,
100-100*(BF495-MINIFS(BF:BF,$E:$E,$E495))/(MAXIFS(BF:BF,$E:$E,$E495)-MINIFS(BF:BF,$E:$E,$E495)),
100*(BF495-MINIFS(BF:BF,$E:$E,$E495))/(MAXIFS(BF:BF,$E:$E,$E495)-MINIFS(BF:BF,$E:$E,$E495))))</f>
        <v/>
      </c>
      <c r="DV495" s="223" t="str">
        <f t="array" ref="DV495">IF(BG495="","",
IF(INDEX(Settings!$H:$H,MATCH(DV$1,Settings!$G:$G,0))=TRUE,
100-100*(BG495-MINIFS(BG:BG,$E:$E,$E495))/(MAXIFS(BG:BG,$E:$E,$E495)-MINIFS(BG:BG,$E:$E,$E495)),
100*(BG495-MINIFS(BG:BG,$E:$E,$E495))/(MAXIFS(BG:BG,$E:$E,$E495)-MINIFS(BG:BG,$E:$E,$E495))))</f>
        <v/>
      </c>
      <c r="DW495" s="223" t="str">
        <f t="array" ref="DW495">IF(BH495="","",
IF(INDEX(Settings!$H:$H,MATCH(DW$1,Settings!$G:$G,0))=TRUE,
100-100*(BH495-MINIFS(BH:BH,$E:$E,$E495))/(MAXIFS(BH:BH,$E:$E,$E495)-MINIFS(BH:BH,$E:$E,$E495)),
100*(BH495-MINIFS(BH:BH,$E:$E,$E495))/(MAXIFS(BH:BH,$E:$E,$E495)-MINIFS(BH:BH,$E:$E,$E495))))</f>
        <v/>
      </c>
      <c r="DX495" s="223" t="str">
        <f t="array" ref="DX495">IF(BI495="","",
IF(INDEX(Settings!$H:$H,MATCH(DX$1,Settings!$G:$G,0))=TRUE,
100-100*(BI495-MINIFS(BI:BI,$E:$E,$E495))/(MAXIFS(BI:BI,$E:$E,$E495)-MINIFS(BI:BI,$E:$E,$E495)),
100*(BI495-MINIFS(BI:BI,$E:$E,$E495))/(MAXIFS(BI:BI,$E:$E,$E495)-MINIFS(BI:BI,$E:$E,$E495))))</f>
        <v/>
      </c>
      <c r="DY495" s="223" t="str">
        <f t="array" ref="DY495">IF(BJ495="","",
IF(INDEX(Settings!$H:$H,MATCH(DY$1,Settings!$G:$G,0))=TRUE,
100-100*(BJ495-MINIFS(BJ:BJ,$E:$E,$E495))/(MAXIFS(BJ:BJ,$E:$E,$E495)-MINIFS(BJ:BJ,$E:$E,$E495)),
100*(BJ495-MINIFS(BJ:BJ,$E:$E,$E495))/(MAXIFS(BJ:BJ,$E:$E,$E495)-MINIFS(BJ:BJ,$E:$E,$E495))))</f>
        <v/>
      </c>
      <c r="DZ495" s="225"/>
      <c r="EA495" s="225"/>
      <c r="EB495" s="225" t="str">
        <f t="shared" si="8"/>
        <v/>
      </c>
      <c r="EC495" s="225" t="str">
        <f t="shared" si="9"/>
        <v/>
      </c>
      <c r="ED495" s="225" t="str">
        <f t="shared" si="10"/>
        <v/>
      </c>
      <c r="EE495" s="225" t="str">
        <f t="shared" si="11"/>
        <v/>
      </c>
      <c r="EF495" s="225" t="str">
        <f t="shared" si="12"/>
        <v/>
      </c>
      <c r="EG495" s="225" t="str">
        <f t="shared" si="13"/>
        <v/>
      </c>
      <c r="EH495" s="225"/>
      <c r="EI495" s="225"/>
      <c r="EJ495" s="225"/>
      <c r="EK495" s="225"/>
      <c r="EL495" s="225"/>
      <c r="EM495" s="225"/>
    </row>
    <row r="496">
      <c r="A496" s="231"/>
      <c r="B496" s="231"/>
      <c r="C496" s="231"/>
      <c r="D496" s="231" t="str">
        <f t="array" ref="D496">IFERROR(INDEX(Profiles!$B:$B,MATCH($A496,Profiles!$A:$A,0)),"")</f>
        <v/>
      </c>
      <c r="E496" s="231"/>
      <c r="F496" s="231"/>
      <c r="G496" s="231"/>
      <c r="H496" s="231"/>
      <c r="I496" s="231" t="str">
        <f>IF(A496="","",IF(Settings!$N$3="DATE",F496&amp;": "&amp;TEXT(B496,"M/DD/YY"),F496&amp;": "&amp;H496))</f>
        <v/>
      </c>
      <c r="J496" s="231"/>
      <c r="K496" s="231"/>
      <c r="L496" s="231"/>
      <c r="M496" s="232" t="str">
        <f t="shared" si="14"/>
        <v/>
      </c>
      <c r="N496" s="231"/>
      <c r="O496" s="231"/>
      <c r="P496" s="231"/>
      <c r="Q496" s="231"/>
      <c r="R496" s="231"/>
      <c r="S496" s="230" t="str">
        <f>IFERROR(VLOOKUP(AF496, 'YOYO IR Scores'!A:C, 3, FALSE), "")
</f>
        <v/>
      </c>
      <c r="T496" s="231"/>
      <c r="U496" s="231"/>
      <c r="V496" s="231"/>
      <c r="W496" s="231"/>
      <c r="X496" s="233" t="str">
        <f t="shared" si="4"/>
        <v/>
      </c>
      <c r="Y496" s="234" t="str">
        <f t="shared" si="5"/>
        <v/>
      </c>
      <c r="Z496" s="234" t="str">
        <f t="shared" si="6"/>
        <v/>
      </c>
      <c r="AA496" s="233" t="str">
        <f t="shared" si="7"/>
        <v/>
      </c>
      <c r="AB496" s="232"/>
      <c r="AC496" s="232"/>
      <c r="AD496" s="232"/>
      <c r="AE496" s="232" t="str">
        <f>IFERROR(VLOOKUP(AF496, 'YOYO IR Scores'!A:C, 2, FALSE), "")</f>
        <v/>
      </c>
      <c r="AF496" s="232"/>
      <c r="AG496" s="232"/>
      <c r="AH496" s="232"/>
      <c r="AI496" s="232"/>
      <c r="AJ496" s="232"/>
      <c r="AK496" s="232"/>
      <c r="AL496" s="232"/>
      <c r="AM496" s="232"/>
      <c r="AN496" s="232"/>
      <c r="AO496" s="232"/>
      <c r="AP496" s="232"/>
      <c r="AQ496" s="232"/>
      <c r="AR496" s="232"/>
      <c r="AS496" s="232"/>
      <c r="AT496" s="232"/>
      <c r="AU496" s="232"/>
      <c r="AV496" s="232"/>
      <c r="AW496" s="232"/>
      <c r="AX496" s="232"/>
      <c r="AY496" s="232"/>
      <c r="AZ496" s="232"/>
      <c r="BA496" s="232"/>
      <c r="BB496" s="232"/>
      <c r="BC496" s="232"/>
      <c r="BD496" s="232"/>
      <c r="BE496" s="232"/>
      <c r="BF496" s="232"/>
      <c r="BG496" s="232"/>
      <c r="BH496" s="232"/>
      <c r="BI496" s="232"/>
      <c r="BJ496" s="232"/>
      <c r="BK496" s="232" t="str">
        <f t="array" ref="BK496">IF(J496="","",
IF(INDEX(Settings!$H:$H,MATCH(BY$1,Settings!$G:$G,0))=TRUE,
100-100*(J496-MIN(J:J))/(MAX(J:J)-MIN(J:J)),
100*(J496-MIN(J:J))/(MAX(J:J)-MIN(J:J))))</f>
        <v/>
      </c>
      <c r="BL496" s="232" t="str">
        <f t="array" ref="BL496">IF(J496="","",
IF(INDEX(Settings!$H:$H,MATCH(BY$1,Settings!$G:$G,0))=TRUE,
100-100*(J496-MINIFS(J:J,$E:$E,$E496))/(MAXIFS(J:J,$E:$E,$E496)-MINIFS(J:J,$E:$E,$E496)),
100*(J496-MINIFS(J:J,$E:$E,$E496))/(MAXIFS(J:J,$E:$E,$E496)-MINIFS(J:J,$E:$E,$E496))))</f>
        <v/>
      </c>
      <c r="BM496" s="232" t="str">
        <f t="array" ref="BM496">IF(J496="","",
IF(INDEX(Settings!$H:$H,MATCH(BY$1,Settings!$G:$G,0))=TRUE,
100-100*(J496-MINIFS(J:J,$E:$E,$E496,$I:$I,$I496))/(MAXIFS(J:J,$E:$E,$E496,$I:$I,$I496)-MINIFS(J:J,$E:$E,$E496,$I:$I,$I496)),
100*(J496-MINIFS(J:J,$E:$E,$E496,$I:$I,$I496))/(MAXIFS(J:J,$E:$E,$E496,$I:$I,$I496)-MINIFS(J:J,$E:$E,$E496,$I:$I,$I496))))</f>
        <v/>
      </c>
      <c r="BN496" s="231" t="str">
        <f t="array" ref="BN496">IF(J496="","",
IF(INDEX(Settings!$H:$H,MATCH(BY$1,Settings!$G:$G,0))=TRUE,
100-100*PERCENTRANK(J:J,J496),
100*PERCENTRANK(J:J,J496)))</f>
        <v/>
      </c>
      <c r="BO496" s="231" t="str">
        <f>IFERROR(__xludf.DUMMYFUNCTION("IF(J496="""","""",
IF(INDEX(Settings!$H:$H,MATCH(BY$1,Settings!$G:$G,0))=TRUE,
100-100*PERCENTRANK(FILTER(J:J,$E:$E=$E496),J496),
100*PERCENTRANK(FILTER(J:J,$E:$E=$E496),J496)))"),"")</f>
        <v/>
      </c>
      <c r="BP496" s="231" t="str">
        <f>IFERROR(__xludf.DUMMYFUNCTION("IF(J496="""","""",
IF(INDEX(Settings!$H:$H,MATCH(BY$1,Settings!$G:$G,0))=TRUE,
100-100*PERCENTRANK(FILTER(J:J,$E:$E=$E496,$I:$I=$I496),J496),
100*PERCENTRANK(FILTER(J:J,$E:$E=$E496,$I:$I=$I496),J496)))"),"")</f>
        <v/>
      </c>
      <c r="BQ496" s="233" t="str">
        <f t="array" ref="BQ496">IF(J496="","",
IF(INDEX(Settings!$H:$H,MATCH(BY$1,Settings!$G:$G,0))=TRUE,
-1*(J496-AVERAGE(J:J))/STDEV(J:J),
(J496-AVERAGE(J:J))/STDEV(J:J)))</f>
        <v/>
      </c>
      <c r="BR496" s="233" t="str">
        <f>IFERROR(__xludf.DUMMYFUNCTION("IF(J496="""","""",
IF(INDEX(Settings!$H:$H,MATCH(BY$1,Settings!$G:$G,0))=TRUE,
-1*(J496-AVERAGEIFS(J:J,$E:$E,$E496))/STDEV(FILTER(J:J,$E:$E=$E496)),
(J496-AVERAGEIFS(J:J,$E:$E,$E496))/STDEV(FILTER(J:J,$E:$E=$E496))))"),"")</f>
        <v/>
      </c>
      <c r="BS496" s="233"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1"/>
      <c r="BX496" s="231"/>
      <c r="BY496" s="232" t="str">
        <f t="array" ref="BY496">IF(J496="","",
IF(INDEX(Settings!$H:$H,MATCH(BY$1,Settings!$G:$G,0))=TRUE,
100-100*(J496-MINIFS(J:J,$E:$E,$E496))/(MAXIFS(J:J,$E:$E,$E496)-MINIFS(J:J,$E:$E,$E496)),
100*(J496-MINIFS(J:J,$E:$E,$E496))/(MAXIFS(J:J,$E:$E,$E496)-MINIFS(J:J,$E:$E,$E496))))</f>
        <v/>
      </c>
      <c r="BZ496" s="232" t="str">
        <f t="array" ref="BZ496">IF(K496="","",
IF(INDEX(Settings!$H:$H,MATCH(BZ$1,Settings!$G:$G,0))=TRUE,
100-100*(K496-MINIFS(K:K,$E:$E,$E496))/(MAXIFS(K:K,$E:$E,$E496)-MINIFS(K:K,$E:$E,$E496)),
100*(K496-MINIFS(K:K,$E:$E,$E496))/(MAXIFS(K:K,$E:$E,$E496)-MINIFS(K:K,$E:$E,$E496))))</f>
        <v/>
      </c>
      <c r="CA496" s="232" t="str">
        <f t="array" ref="CA496">IF(L496="","",
IF(INDEX(Settings!$H:$H,MATCH(CA$1,Settings!$G:$G,0))=TRUE,
100-100*(L496-MINIFS(L:L,$E:$E,$E496))/(MAXIFS(L:L,$E:$E,$E496)-MINIFS(L:L,$E:$E,$E496)),
100*(L496-MINIFS(L:L,$E:$E,$E496))/(MAXIFS(L:L,$E:$E,$E496)-MINIFS(L:L,$E:$E,$E496))))</f>
        <v/>
      </c>
      <c r="CB496" s="232" t="str">
        <f t="array" ref="CB496">IF(M496="","",
IF(INDEX(Settings!$H:$H,MATCH(CB$1,Settings!$G:$G,0))=TRUE,
100-100*(M496-MINIFS(M:M,$E:$E,$E496))/(MAXIFS(M:M,$E:$E,$E496)-MINIFS(M:M,$E:$E,$E496)),
100*(M496-MINIFS(M:M,$E:$E,$E496))/(MAXIFS(M:M,$E:$E,$E496)-MINIFS(M:M,$E:$E,$E496))))</f>
        <v/>
      </c>
      <c r="CC496" s="232" t="str">
        <f t="array" ref="CC496">IF(N496="","",
IF(INDEX(Settings!$H:$H,MATCH(CC$1,Settings!$G:$G,0))=TRUE,
100-100*(N496-MINIFS(N:N,$E:$E,$E496))/(MAXIFS(N:N,$E:$E,$E496)-MINIFS(N:N,$E:$E,$E496)),
100*(N496-MINIFS(N:N,$E:$E,$E496))/(MAXIFS(N:N,$E:$E,$E496)-MINIFS(N:N,$E:$E,$E496))))</f>
        <v/>
      </c>
      <c r="CD496" s="232" t="str">
        <f t="array" ref="CD496">IF(O496="","",
IF(INDEX(Settings!$H:$H,MATCH(CD$1,Settings!$G:$G,0))=TRUE,
100-100*(O496-MINIFS(O:O,$E:$E,$E496))/(MAXIFS(O:O,$E:$E,$E496)-MINIFS(O:O,$E:$E,$E496)),
100*(O496-MINIFS(O:O,$E:$E,$E496))/(MAXIFS(O:O,$E:$E,$E496)-MINIFS(O:O,$E:$E,$E496))))</f>
        <v/>
      </c>
      <c r="CE496" s="232" t="str">
        <f t="array" ref="CE496">IF(P496="","",
IF(INDEX(Settings!$H:$H,MATCH(CE$1,Settings!$G:$G,0))=TRUE,
100-100*(P496-MINIFS(P:P,$E:$E,$E496))/(MAXIFS(P:P,$E:$E,$E496)-MINIFS(P:P,$E:$E,$E496)),
100*(P496-MINIFS(P:P,$E:$E,$E496))/(MAXIFS(P:P,$E:$E,$E496)-MINIFS(P:P,$E:$E,$E496))))</f>
        <v/>
      </c>
      <c r="CF496" s="232" t="str">
        <f t="array" ref="CF496">IF(Q496="","",
IF(INDEX(Settings!$H:$H,MATCH(CF$1,Settings!$G:$G,0))=TRUE,
100-100*(Q496-MINIFS(Q:Q,$E:$E,$E496))/(MAXIFS(Q:Q,$E:$E,$E496)-MINIFS(Q:Q,$E:$E,$E496)),
100*(Q496-MINIFS(Q:Q,$E:$E,$E496))/(MAXIFS(Q:Q,$E:$E,$E496)-MINIFS(Q:Q,$E:$E,$E496))))</f>
        <v/>
      </c>
      <c r="CG496" s="232" t="str">
        <f t="array" ref="CG496">IF(R496="","",
IF(INDEX(Settings!$H:$H,MATCH(CG$1,Settings!$G:$G,0))=TRUE,
100-100*(R496-MINIFS(R:R,$E:$E,$E496))/(MAXIFS(R:R,$E:$E,$E496)-MINIFS(R:R,$E:$E,$E496)),
100*(R496-MINIFS(R:R,$E:$E,$E496))/(MAXIFS(R:R,$E:$E,$E496)-MINIFS(R:R,$E:$E,$E496))))</f>
        <v/>
      </c>
      <c r="CH496" s="232" t="str">
        <f t="array" ref="CH496">IF(S496="","",
IF(INDEX(Settings!$H:$H,MATCH(CH$1,Settings!$G:$G,0))=TRUE,
100-100*(S496-MINIFS(S:S,$E:$E,$E496))/(MAXIFS(S:S,$E:$E,$E496)-MINIFS(S:S,$E:$E,$E496)),
100*(S496-MINIFS(S:S,$E:$E,$E496))/(MAXIFS(S:S,$E:$E,$E496)-MINIFS(S:S,$E:$E,$E496))))</f>
        <v/>
      </c>
      <c r="CI496" s="232" t="str">
        <f t="array" ref="CI496">IF(T496="","",
IF(INDEX(Settings!$H:$H,MATCH(CI$1,Settings!$G:$G,0))=TRUE,
100-100*(T496-MINIFS(T:T,$E:$E,$E496))/(MAXIFS(T:T,$E:$E,$E496)-MINIFS(T:T,$E:$E,$E496)),
100*(T496-MINIFS(T:T,$E:$E,$E496))/(MAXIFS(T:T,$E:$E,$E496)-MINIFS(T:T,$E:$E,$E496))))</f>
        <v/>
      </c>
      <c r="CJ496" s="232" t="str">
        <f t="array" ref="CJ496">IF(U496="","",
IF(INDEX(Settings!$H:$H,MATCH(CJ$1,Settings!$G:$G,0))=TRUE,
100-100*(U496-MINIFS(U:U,$E:$E,$E496))/(MAXIFS(U:U,$E:$E,$E496)-MINIFS(U:U,$E:$E,$E496)),
100*(U496-MINIFS(U:U,$E:$E,$E496))/(MAXIFS(U:U,$E:$E,$E496)-MINIFS(U:U,$E:$E,$E496))))</f>
        <v/>
      </c>
      <c r="CK496" s="232" t="str">
        <f t="array" ref="CK496">IF(V496="","",
IF(INDEX(Settings!$H:$H,MATCH(CK$1,Settings!$G:$G,0))=TRUE,
100-100*(V496-MINIFS(V:V,$E:$E,$E496))/(MAXIFS(V:V,$E:$E,$E496)-MINIFS(V:V,$E:$E,$E496)),
100*(V496-MINIFS(V:V,$E:$E,$E496))/(MAXIFS(V:V,$E:$E,$E496)-MINIFS(V:V,$E:$E,$E496))))</f>
        <v/>
      </c>
      <c r="CL496" s="232" t="str">
        <f t="array" ref="CL496">IF(W496="","",
IF(INDEX(Settings!$H:$H,MATCH(CL$1,Settings!$G:$G,0))=TRUE,
100-100*(W496-MINIFS(W:W,$E:$E,$E496))/(MAXIFS(W:W,$E:$E,$E496)-MINIFS(W:W,$E:$E,$E496)),
100*(W496-MINIFS(W:W,$E:$E,$E496))/(MAXIFS(W:W,$E:$E,$E496)-MINIFS(W:W,$E:$E,$E496))))</f>
        <v/>
      </c>
      <c r="CM496" s="232" t="str">
        <f t="array" ref="CM496">IF(X496="","",
IF(INDEX(Settings!$H:$H,MATCH(CM$1,Settings!$G:$G,0))=TRUE,
100-100*(X496-MINIFS(X:X,$E:$E,$E496))/(MAXIFS(X:X,$E:$E,$E496)-MINIFS(X:X,$E:$E,$E496)),
100*(X496-MINIFS(X:X,$E:$E,$E496))/(MAXIFS(X:X,$E:$E,$E496)-MINIFS(X:X,$E:$E,$E496))))</f>
        <v/>
      </c>
      <c r="CN496" s="232" t="str">
        <f t="array" ref="CN496">IF(Y496="","",
IF(INDEX(Settings!$H:$H,MATCH(CN$1,Settings!$G:$G,0))=TRUE,
100-100*(Y496-MINIFS(Y:Y,$E:$E,$E496))/(MAXIFS(Y:Y,$E:$E,$E496)-MINIFS(Y:Y,$E:$E,$E496)),
100*(Y496-MINIFS(Y:Y,$E:$E,$E496))/(MAXIFS(Y:Y,$E:$E,$E496)-MINIFS(Y:Y,$E:$E,$E496))))</f>
        <v/>
      </c>
      <c r="CO496" s="232" t="str">
        <f t="array" ref="CO496">IF(Z496="","",
IF(INDEX(Settings!$H:$H,MATCH(CO$1,Settings!$G:$G,0))=TRUE,
100-100*(Z496-MINIFS(Z:Z,$E:$E,$E496))/(MAXIFS(Z:Z,$E:$E,$E496)-MINIFS(Z:Z,$E:$E,$E496)),
100*(Z496-MINIFS(Z:Z,$E:$E,$E496))/(MAXIFS(Z:Z,$E:$E,$E496)-MINIFS(Z:Z,$E:$E,$E496))))</f>
        <v/>
      </c>
      <c r="CP496" s="232" t="str">
        <f t="array" ref="CP496">IF(AA496="","",
IF(INDEX(Settings!$H:$H,MATCH(CP$1,Settings!$G:$G,0))=TRUE,
100-100*(AA496-MINIFS(AA:AA,$E:$E,$E496))/(MAXIFS(AA:AA,$E:$E,$E496)-MINIFS(AA:AA,$E:$E,$E496)),
100*(AA496-MINIFS(AA:AA,$E:$E,$E496))/(MAXIFS(AA:AA,$E:$E,$E496)-MINIFS(AA:AA,$E:$E,$E496))))</f>
        <v/>
      </c>
      <c r="CQ496" s="232" t="str">
        <f t="array" ref="CQ496">IF(AB496="","",
IF(INDEX(Settings!$H:$H,MATCH(CQ$1,Settings!$G:$G,0))=TRUE,
100-100*(AB496-MINIFS(AB:AB,$E:$E,$E496))/(MAXIFS(AB:AB,$E:$E,$E496)-MINIFS(AB:AB,$E:$E,$E496)),
100*(AB496-MINIFS(AB:AB,$E:$E,$E496))/(MAXIFS(AB:AB,$E:$E,$E496)-MINIFS(AB:AB,$E:$E,$E496))))</f>
        <v/>
      </c>
      <c r="CR496" s="232" t="str">
        <f t="array" ref="CR496">IF(AC496="","",
IF(INDEX(Settings!$H:$H,MATCH(CR$1,Settings!$G:$G,0))=TRUE,
100-100*(AC496-MINIFS(AC:AC,$E:$E,$E496))/(MAXIFS(AC:AC,$E:$E,$E496)-MINIFS(AC:AC,$E:$E,$E496)),
100*(AC496-MINIFS(AC:AC,$E:$E,$E496))/(MAXIFS(AC:AC,$E:$E,$E496)-MINIFS(AC:AC,$E:$E,$E496))))</f>
        <v/>
      </c>
      <c r="CS496" s="232" t="str">
        <f t="array" ref="CS496">IF(AD496="","",
IF(INDEX(Settings!$H:$H,MATCH(CS$1,Settings!$G:$G,0))=TRUE,
100-100*(AD496-MINIFS(AD:AD,$E:$E,$E496))/(MAXIFS(AD:AD,$E:$E,$E496)-MINIFS(AD:AD,$E:$E,$E496)),
100*(AD496-MINIFS(AD:AD,$E:$E,$E496))/(MAXIFS(AD:AD,$E:$E,$E496)-MINIFS(AD:AD,$E:$E,$E496))))</f>
        <v/>
      </c>
      <c r="CT496" s="232" t="str">
        <f t="array" ref="CT496">IF(AE496="","",
IF(INDEX(Settings!$H:$H,MATCH(CT$1,Settings!$G:$G,0))=TRUE,
100-100*(AE496-MINIFS(AE:AE,$E:$E,$E496))/(MAXIFS(AE:AE,$E:$E,$E496)-MINIFS(AE:AE,$E:$E,$E496)),
100*(AE496-MINIFS(AE:AE,$E:$E,$E496))/(MAXIFS(AE:AE,$E:$E,$E496)-MINIFS(AE:AE,$E:$E,$E496))))</f>
        <v/>
      </c>
      <c r="CU496" s="232" t="str">
        <f t="array" ref="CU496">IF(AF496="","",
IF(INDEX(Settings!$H:$H,MATCH(CU$1,Settings!$G:$G,0))=TRUE,
100-100*(AF496-MINIFS(AF:AF,$E:$E,$E496))/(MAXIFS(AF:AF,$E:$E,$E496)-MINIFS(AF:AF,$E:$E,$E496)),
100*(AF496-MINIFS(AF:AF,$E:$E,$E496))/(MAXIFS(AF:AF,$E:$E,$E496)-MINIFS(AF:AF,$E:$E,$E496))))</f>
        <v/>
      </c>
      <c r="CV496" s="232" t="str">
        <f t="array" ref="CV496">IF(AG496="","",
IF(INDEX(Settings!$H:$H,MATCH(CV$1,Settings!$G:$G,0))=TRUE,
100-100*(AG496-MINIFS(AG:AG,$E:$E,$E496))/(MAXIFS(AG:AG,$E:$E,$E496)-MINIFS(AG:AG,$E:$E,$E496)),
100*(AG496-MINIFS(AG:AG,$E:$E,$E496))/(MAXIFS(AG:AG,$E:$E,$E496)-MINIFS(AG:AG,$E:$E,$E496))))</f>
        <v/>
      </c>
      <c r="CW496" s="232" t="str">
        <f t="array" ref="CW496">IF(AH496="","",
IF(INDEX(Settings!$H:$H,MATCH(CW$1,Settings!$G:$G,0))=TRUE,
100-100*(AH496-MINIFS(AH:AH,$E:$E,$E496))/(MAXIFS(AH:AH,$E:$E,$E496)-MINIFS(AH:AH,$E:$E,$E496)),
100*(AH496-MINIFS(AH:AH,$E:$E,$E496))/(MAXIFS(AH:AH,$E:$E,$E496)-MINIFS(AH:AH,$E:$E,$E496))))</f>
        <v/>
      </c>
      <c r="CX496" s="232" t="str">
        <f t="array" ref="CX496">IF(AI496="","",
IF(INDEX(Settings!$H:$H,MATCH(CX$1,Settings!$G:$G,0))=TRUE,
100-100*(AI496-MINIFS(AI:AI,$E:$E,$E496))/(MAXIFS(AI:AI,$E:$E,$E496)-MINIFS(AI:AI,$E:$E,$E496)),
100*(AI496-MINIFS(AI:AI,$E:$E,$E496))/(MAXIFS(AI:AI,$E:$E,$E496)-MINIFS(AI:AI,$E:$E,$E496))))</f>
        <v/>
      </c>
      <c r="CY496" s="232" t="str">
        <f t="array" ref="CY496">IF(AJ496="","",
IF(INDEX(Settings!$H:$H,MATCH(CY$1,Settings!$G:$G,0))=TRUE,
100-100*(AJ496-MINIFS(AJ:AJ,$E:$E,$E496))/(MAXIFS(AJ:AJ,$E:$E,$E496)-MINIFS(AJ:AJ,$E:$E,$E496)),
100*(AJ496-MINIFS(AJ:AJ,$E:$E,$E496))/(MAXIFS(AJ:AJ,$E:$E,$E496)-MINIFS(AJ:AJ,$E:$E,$E496))))</f>
        <v/>
      </c>
      <c r="CZ496" s="232" t="str">
        <f t="array" ref="CZ496">IF(AK496="","",
IF(INDEX(Settings!$H:$H,MATCH(CZ$1,Settings!$G:$G,0))=TRUE,
100-100*(AK496-MINIFS(AK:AK,$E:$E,$E496))/(MAXIFS(AK:AK,$E:$E,$E496)-MINIFS(AK:AK,$E:$E,$E496)),
100*(AK496-MINIFS(AK:AK,$E:$E,$E496))/(MAXIFS(AK:AK,$E:$E,$E496)-MINIFS(AK:AK,$E:$E,$E496))))</f>
        <v/>
      </c>
      <c r="DA496" s="232" t="str">
        <f t="array" ref="DA496">IF(AL496="","",
IF(INDEX(Settings!$H:$H,MATCH(DA$1,Settings!$G:$G,0))=TRUE,
100-100*(AL496-MINIFS(AL:AL,$E:$E,$E496))/(MAXIFS(AL:AL,$E:$E,$E496)-MINIFS(AL:AL,$E:$E,$E496)),
100*(AL496-MINIFS(AL:AL,$E:$E,$E496))/(MAXIFS(AL:AL,$E:$E,$E496)-MINIFS(AL:AL,$E:$E,$E496))))</f>
        <v/>
      </c>
      <c r="DB496" s="232" t="str">
        <f t="array" ref="DB496">IF(AM496="","",
IF(INDEX(Settings!$H:$H,MATCH(DB$1,Settings!$G:$G,0))=TRUE,
100-100*(AM496-MINIFS(AM:AM,$E:$E,$E496))/(MAXIFS(AM:AM,$E:$E,$E496)-MINIFS(AM:AM,$E:$E,$E496)),
100*(AM496-MINIFS(AM:AM,$E:$E,$E496))/(MAXIFS(AM:AM,$E:$E,$E496)-MINIFS(AM:AM,$E:$E,$E496))))</f>
        <v/>
      </c>
      <c r="DC496" s="232" t="str">
        <f t="array" ref="DC496">IF(AN496="","",
IF(INDEX(Settings!$H:$H,MATCH(DC$1,Settings!$G:$G,0))=TRUE,
100-100*(AN496-MINIFS(AN:AN,$E:$E,$E496))/(MAXIFS(AN:AN,$E:$E,$E496)-MINIFS(AN:AN,$E:$E,$E496)),
100*(AN496-MINIFS(AN:AN,$E:$E,$E496))/(MAXIFS(AN:AN,$E:$E,$E496)-MINIFS(AN:AN,$E:$E,$E496))))</f>
        <v/>
      </c>
      <c r="DD496" s="232" t="str">
        <f t="array" ref="DD496">IF(AO496="","",
IF(INDEX(Settings!$H:$H,MATCH(DD$1,Settings!$G:$G,0))=TRUE,
100-100*(AO496-MINIFS(AO:AO,$E:$E,$E496))/(MAXIFS(AO:AO,$E:$E,$E496)-MINIFS(AO:AO,$E:$E,$E496)),
100*(AO496-MINIFS(AO:AO,$E:$E,$E496))/(MAXIFS(AO:AO,$E:$E,$E496)-MINIFS(AO:AO,$E:$E,$E496))))</f>
        <v/>
      </c>
      <c r="DE496" s="232" t="str">
        <f t="array" ref="DE496">IF(AP496="","",
IF(INDEX(Settings!$H:$H,MATCH(DE$1,Settings!$G:$G,0))=TRUE,
100-100*(AP496-MINIFS(AP:AP,$E:$E,$E496))/(MAXIFS(AP:AP,$E:$E,$E496)-MINIFS(AP:AP,$E:$E,$E496)),
100*(AP496-MINIFS(AP:AP,$E:$E,$E496))/(MAXIFS(AP:AP,$E:$E,$E496)-MINIFS(AP:AP,$E:$E,$E496))))</f>
        <v/>
      </c>
      <c r="DF496" s="232" t="str">
        <f t="array" ref="DF496">IF(AQ496="","",
IF(INDEX(Settings!$H:$H,MATCH(DF$1,Settings!$G:$G,0))=TRUE,
100-100*(AQ496-MINIFS(AQ:AQ,$E:$E,$E496))/(MAXIFS(AQ:AQ,$E:$E,$E496)-MINIFS(AQ:AQ,$E:$E,$E496)),
100*(AQ496-MINIFS(AQ:AQ,$E:$E,$E496))/(MAXIFS(AQ:AQ,$E:$E,$E496)-MINIFS(AQ:AQ,$E:$E,$E496))))</f>
        <v/>
      </c>
      <c r="DG496" s="232" t="str">
        <f t="array" ref="DG496">IF(AR496="","",
IF(INDEX(Settings!$H:$H,MATCH(DG$1,Settings!$G:$G,0))=TRUE,
100-100*(AR496-MINIFS(AR:AR,$E:$E,$E496))/(MAXIFS(AR:AR,$E:$E,$E496)-MINIFS(AR:AR,$E:$E,$E496)),
100*(AR496-MINIFS(AR:AR,$E:$E,$E496))/(MAXIFS(AR:AR,$E:$E,$E496)-MINIFS(AR:AR,$E:$E,$E496))))</f>
        <v/>
      </c>
      <c r="DH496" s="232" t="str">
        <f t="array" ref="DH496">IF(AS496="","",
IF(INDEX(Settings!$H:$H,MATCH(DH$1,Settings!$G:$G,0))=TRUE,
100-100*(AS496-MINIFS(AS:AS,$E:$E,$E496))/(MAXIFS(AS:AS,$E:$E,$E496)-MINIFS(AS:AS,$E:$E,$E496)),
100*(AS496-MINIFS(AS:AS,$E:$E,$E496))/(MAXIFS(AS:AS,$E:$E,$E496)-MINIFS(AS:AS,$E:$E,$E496))))</f>
        <v/>
      </c>
      <c r="DI496" s="232" t="str">
        <f t="array" ref="DI496">IF(AT496="","",
IF(INDEX(Settings!$H:$H,MATCH(DI$1,Settings!$G:$G,0))=TRUE,
100-100*(AT496-MINIFS(AT:AT,$E:$E,$E496))/(MAXIFS(AT:AT,$E:$E,$E496)-MINIFS(AT:AT,$E:$E,$E496)),
100*(AT496-MINIFS(AT:AT,$E:$E,$E496))/(MAXIFS(AT:AT,$E:$E,$E496)-MINIFS(AT:AT,$E:$E,$E496))))</f>
        <v/>
      </c>
      <c r="DJ496" s="232" t="str">
        <f t="array" ref="DJ496">IF(AU496="","",
IF(INDEX(Settings!$H:$H,MATCH(DJ$1,Settings!$G:$G,0))=TRUE,
100-100*(AU496-MINIFS(AU:AU,$E:$E,$E496))/(MAXIFS(AU:AU,$E:$E,$E496)-MINIFS(AU:AU,$E:$E,$E496)),
100*(AU496-MINIFS(AU:AU,$E:$E,$E496))/(MAXIFS(AU:AU,$E:$E,$E496)-MINIFS(AU:AU,$E:$E,$E496))))</f>
        <v/>
      </c>
      <c r="DK496" s="232" t="str">
        <f t="array" ref="DK496">IF(AV496="","",
IF(INDEX(Settings!$H:$H,MATCH(DK$1,Settings!$G:$G,0))=TRUE,
100-100*(AV496-MINIFS(AV:AV,$E:$E,$E496))/(MAXIFS(AV:AV,$E:$E,$E496)-MINIFS(AV:AV,$E:$E,$E496)),
100*(AV496-MINIFS(AV:AV,$E:$E,$E496))/(MAXIFS(AV:AV,$E:$E,$E496)-MINIFS(AV:AV,$E:$E,$E496))))</f>
        <v/>
      </c>
      <c r="DL496" s="232" t="str">
        <f t="array" ref="DL496">IF(AW496="","",
IF(INDEX(Settings!$H:$H,MATCH(DL$1,Settings!$G:$G,0))=TRUE,
100-100*(AW496-MINIFS(AW:AW,$E:$E,$E496))/(MAXIFS(AW:AW,$E:$E,$E496)-MINIFS(AW:AW,$E:$E,$E496)),
100*(AW496-MINIFS(AW:AW,$E:$E,$E496))/(MAXIFS(AW:AW,$E:$E,$E496)-MINIFS(AW:AW,$E:$E,$E496))))</f>
        <v/>
      </c>
      <c r="DM496" s="232" t="str">
        <f t="array" ref="DM496">IF(AX496="","",
IF(INDEX(Settings!$H:$H,MATCH(DM$1,Settings!$G:$G,0))=TRUE,
100-100*(AX496-MINIFS(AX:AX,$E:$E,$E496))/(MAXIFS(AX:AX,$E:$E,$E496)-MINIFS(AX:AX,$E:$E,$E496)),
100*(AX496-MINIFS(AX:AX,$E:$E,$E496))/(MAXIFS(AX:AX,$E:$E,$E496)-MINIFS(AX:AX,$E:$E,$E496))))</f>
        <v/>
      </c>
      <c r="DN496" s="232" t="str">
        <f t="array" ref="DN496">IF(AY496="","",
IF(INDEX(Settings!$H:$H,MATCH(DN$1,Settings!$G:$G,0))=TRUE,
100-100*(AY496-MINIFS(AY:AY,$E:$E,$E496))/(MAXIFS(AY:AY,$E:$E,$E496)-MINIFS(AY:AY,$E:$E,$E496)),
100*(AY496-MINIFS(AY:AY,$E:$E,$E496))/(MAXIFS(AY:AY,$E:$E,$E496)-MINIFS(AY:AY,$E:$E,$E496))))</f>
        <v/>
      </c>
      <c r="DO496" s="232" t="str">
        <f t="array" ref="DO496">IF(AZ496="","",
IF(INDEX(Settings!$H:$H,MATCH(DO$1,Settings!$G:$G,0))=TRUE,
100-100*(AZ496-MINIFS(AZ:AZ,$E:$E,$E496))/(MAXIFS(AZ:AZ,$E:$E,$E496)-MINIFS(AZ:AZ,$E:$E,$E496)),
100*(AZ496-MINIFS(AZ:AZ,$E:$E,$E496))/(MAXIFS(AZ:AZ,$E:$E,$E496)-MINIFS(AZ:AZ,$E:$E,$E496))))</f>
        <v/>
      </c>
      <c r="DP496" s="232" t="str">
        <f t="array" ref="DP496">IF(BA496="","",
IF(INDEX(Settings!$H:$H,MATCH(DP$1,Settings!$G:$G,0))=TRUE,
100-100*(BA496-MINIFS(BA:BA,$E:$E,$E496))/(MAXIFS(BA:BA,$E:$E,$E496)-MINIFS(BA:BA,$E:$E,$E496)),
100*(BA496-MINIFS(BA:BA,$E:$E,$E496))/(MAXIFS(BA:BA,$E:$E,$E496)-MINIFS(BA:BA,$E:$E,$E496))))</f>
        <v/>
      </c>
      <c r="DQ496" s="232" t="str">
        <f t="array" ref="DQ496">IF(BB496="","",
IF(INDEX(Settings!$H:$H,MATCH(DQ$1,Settings!$G:$G,0))=TRUE,
100-100*(BB496-MINIFS(BB:BB,$E:$E,$E496))/(MAXIFS(BB:BB,$E:$E,$E496)-MINIFS(BB:BB,$E:$E,$E496)),
100*(BB496-MINIFS(BB:BB,$E:$E,$E496))/(MAXIFS(BB:BB,$E:$E,$E496)-MINIFS(BB:BB,$E:$E,$E496))))</f>
        <v/>
      </c>
      <c r="DR496" s="232" t="str">
        <f t="array" ref="DR496">IF(BC496="","",
IF(INDEX(Settings!$H:$H,MATCH(DR$1,Settings!$G:$G,0))=TRUE,
100-100*(BC496-MINIFS(BC:BC,$E:$E,$E496))/(MAXIFS(BC:BC,$E:$E,$E496)-MINIFS(BC:BC,$E:$E,$E496)),
100*(BC496-MINIFS(BC:BC,$E:$E,$E496))/(MAXIFS(BC:BC,$E:$E,$E496)-MINIFS(BC:BC,$E:$E,$E496))))</f>
        <v/>
      </c>
      <c r="DS496" s="232" t="str">
        <f t="array" ref="DS496">IF(BD496="","",
IF(INDEX(Settings!$H:$H,MATCH(DS$1,Settings!$G:$G,0))=TRUE,
100-100*(BD496-MINIFS(BD:BD,$E:$E,$E496))/(MAXIFS(BD:BD,$E:$E,$E496)-MINIFS(BD:BD,$E:$E,$E496)),
100*(BD496-MINIFS(BD:BD,$E:$E,$E496))/(MAXIFS(BD:BD,$E:$E,$E496)-MINIFS(BD:BD,$E:$E,$E496))))</f>
        <v/>
      </c>
      <c r="DT496" s="232" t="str">
        <f t="array" ref="DT496">IF(BE496="","",
IF(INDEX(Settings!$H:$H,MATCH(DT$1,Settings!$G:$G,0))=TRUE,
100-100*(BE496-MINIFS(BE:BE,$E:$E,$E496))/(MAXIFS(BE:BE,$E:$E,$E496)-MINIFS(BE:BE,$E:$E,$E496)),
100*(BE496-MINIFS(BE:BE,$E:$E,$E496))/(MAXIFS(BE:BE,$E:$E,$E496)-MINIFS(BE:BE,$E:$E,$E496))))</f>
        <v/>
      </c>
      <c r="DU496" s="232" t="str">
        <f t="array" ref="DU496">IF(BF496="","",
IF(INDEX(Settings!$H:$H,MATCH(DU$1,Settings!$G:$G,0))=TRUE,
100-100*(BF496-MINIFS(BF:BF,$E:$E,$E496))/(MAXIFS(BF:BF,$E:$E,$E496)-MINIFS(BF:BF,$E:$E,$E496)),
100*(BF496-MINIFS(BF:BF,$E:$E,$E496))/(MAXIFS(BF:BF,$E:$E,$E496)-MINIFS(BF:BF,$E:$E,$E496))))</f>
        <v/>
      </c>
      <c r="DV496" s="232" t="str">
        <f t="array" ref="DV496">IF(BG496="","",
IF(INDEX(Settings!$H:$H,MATCH(DV$1,Settings!$G:$G,0))=TRUE,
100-100*(BG496-MINIFS(BG:BG,$E:$E,$E496))/(MAXIFS(BG:BG,$E:$E,$E496)-MINIFS(BG:BG,$E:$E,$E496)),
100*(BG496-MINIFS(BG:BG,$E:$E,$E496))/(MAXIFS(BG:BG,$E:$E,$E496)-MINIFS(BG:BG,$E:$E,$E496))))</f>
        <v/>
      </c>
      <c r="DW496" s="232" t="str">
        <f t="array" ref="DW496">IF(BH496="","",
IF(INDEX(Settings!$H:$H,MATCH(DW$1,Settings!$G:$G,0))=TRUE,
100-100*(BH496-MINIFS(BH:BH,$E:$E,$E496))/(MAXIFS(BH:BH,$E:$E,$E496)-MINIFS(BH:BH,$E:$E,$E496)),
100*(BH496-MINIFS(BH:BH,$E:$E,$E496))/(MAXIFS(BH:BH,$E:$E,$E496)-MINIFS(BH:BH,$E:$E,$E496))))</f>
        <v/>
      </c>
      <c r="DX496" s="232" t="str">
        <f t="array" ref="DX496">IF(BI496="","",
IF(INDEX(Settings!$H:$H,MATCH(DX$1,Settings!$G:$G,0))=TRUE,
100-100*(BI496-MINIFS(BI:BI,$E:$E,$E496))/(MAXIFS(BI:BI,$E:$E,$E496)-MINIFS(BI:BI,$E:$E,$E496)),
100*(BI496-MINIFS(BI:BI,$E:$E,$E496))/(MAXIFS(BI:BI,$E:$E,$E496)-MINIFS(BI:BI,$E:$E,$E496))))</f>
        <v/>
      </c>
      <c r="DY496" s="232" t="str">
        <f t="array" ref="DY496">IF(BJ496="","",
IF(INDEX(Settings!$H:$H,MATCH(DY$1,Settings!$G:$G,0))=TRUE,
100-100*(BJ496-MINIFS(BJ:BJ,$E:$E,$E496))/(MAXIFS(BJ:BJ,$E:$E,$E496)-MINIFS(BJ:BJ,$E:$E,$E496)),
100*(BJ496-MINIFS(BJ:BJ,$E:$E,$E496))/(MAXIFS(BJ:BJ,$E:$E,$E496)-MINIFS(BJ:BJ,$E:$E,$E496))))</f>
        <v/>
      </c>
      <c r="DZ496" s="234"/>
      <c r="EA496" s="234"/>
      <c r="EB496" s="234" t="str">
        <f t="shared" si="8"/>
        <v/>
      </c>
      <c r="EC496" s="234" t="str">
        <f t="shared" si="9"/>
        <v/>
      </c>
      <c r="ED496" s="234" t="str">
        <f t="shared" si="10"/>
        <v/>
      </c>
      <c r="EE496" s="234" t="str">
        <f t="shared" si="11"/>
        <v/>
      </c>
      <c r="EF496" s="234" t="str">
        <f t="shared" si="12"/>
        <v/>
      </c>
      <c r="EG496" s="234" t="str">
        <f t="shared" si="13"/>
        <v/>
      </c>
      <c r="EH496" s="234"/>
      <c r="EI496" s="234"/>
      <c r="EJ496" s="234"/>
      <c r="EK496" s="234"/>
      <c r="EL496" s="234"/>
      <c r="EM496" s="234"/>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3" t="str">
        <f t="shared" si="14"/>
        <v/>
      </c>
      <c r="N497" s="49"/>
      <c r="O497" s="49"/>
      <c r="P497" s="49"/>
      <c r="Q497" s="49"/>
      <c r="R497" s="49"/>
      <c r="S497" s="222" t="str">
        <f>IFERROR(VLOOKUP(AF497, 'YOYO IR Scores'!A:C, 3, FALSE), "")
</f>
        <v/>
      </c>
      <c r="T497" s="49"/>
      <c r="U497" s="49"/>
      <c r="V497" s="49"/>
      <c r="W497" s="49"/>
      <c r="X497" s="224" t="str">
        <f t="shared" si="4"/>
        <v/>
      </c>
      <c r="Y497" s="225" t="str">
        <f t="shared" si="5"/>
        <v/>
      </c>
      <c r="Z497" s="225" t="str">
        <f t="shared" si="6"/>
        <v/>
      </c>
      <c r="AA497" s="224" t="str">
        <f t="shared" si="7"/>
        <v/>
      </c>
      <c r="AB497" s="223"/>
      <c r="AC497" s="223"/>
      <c r="AD497" s="223"/>
      <c r="AE497" s="223" t="str">
        <f>IFERROR(VLOOKUP(AF497, 'YOYO IR Scores'!A:C, 2, FALSE), "")</f>
        <v/>
      </c>
      <c r="AF497" s="223"/>
      <c r="AG497" s="223"/>
      <c r="AH497" s="223"/>
      <c r="AI497" s="223"/>
      <c r="AJ497" s="223"/>
      <c r="AK497" s="223"/>
      <c r="AL497" s="223"/>
      <c r="AM497" s="223"/>
      <c r="AN497" s="223"/>
      <c r="AO497" s="223"/>
      <c r="AP497" s="223"/>
      <c r="AQ497" s="223"/>
      <c r="AR497" s="223"/>
      <c r="AS497" s="223"/>
      <c r="AT497" s="223"/>
      <c r="AU497" s="223"/>
      <c r="AV497" s="223"/>
      <c r="AW497" s="223"/>
      <c r="AX497" s="223"/>
      <c r="AY497" s="223"/>
      <c r="AZ497" s="223"/>
      <c r="BA497" s="223"/>
      <c r="BB497" s="223"/>
      <c r="BC497" s="223"/>
      <c r="BD497" s="223"/>
      <c r="BE497" s="223"/>
      <c r="BF497" s="223"/>
      <c r="BG497" s="223"/>
      <c r="BH497" s="223"/>
      <c r="BI497" s="223"/>
      <c r="BJ497" s="223"/>
      <c r="BK497" s="223" t="str">
        <f t="array" ref="BK497">IF(J497="","",
IF(INDEX(Settings!$H:$H,MATCH(BY$1,Settings!$G:$G,0))=TRUE,
100-100*(J497-MIN(J:J))/(MAX(J:J)-MIN(J:J)),
100*(J497-MIN(J:J))/(MAX(J:J)-MIN(J:J))))</f>
        <v/>
      </c>
      <c r="BL497" s="223" t="str">
        <f t="array" ref="BL497">IF(J497="","",
IF(INDEX(Settings!$H:$H,MATCH(BY$1,Settings!$G:$G,0))=TRUE,
100-100*(J497-MINIFS(J:J,$E:$E,$E497))/(MAXIFS(J:J,$E:$E,$E497)-MINIFS(J:J,$E:$E,$E497)),
100*(J497-MINIFS(J:J,$E:$E,$E497))/(MAXIFS(J:J,$E:$E,$E497)-MINIFS(J:J,$E:$E,$E497))))</f>
        <v/>
      </c>
      <c r="BM497" s="223"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4" t="str">
        <f t="array" ref="BQ497">IF(J497="","",
IF(INDEX(Settings!$H:$H,MATCH(BY$1,Settings!$G:$G,0))=TRUE,
-1*(J497-AVERAGE(J:J))/STDEV(J:J),
(J497-AVERAGE(J:J))/STDEV(J:J)))</f>
        <v/>
      </c>
      <c r="BR497" s="224" t="str">
        <f>IFERROR(__xludf.DUMMYFUNCTION("IF(J497="""","""",
IF(INDEX(Settings!$H:$H,MATCH(BY$1,Settings!$G:$G,0))=TRUE,
-1*(J497-AVERAGEIFS(J:J,$E:$E,$E497))/STDEV(FILTER(J:J,$E:$E=$E497)),
(J497-AVERAGEIFS(J:J,$E:$E,$E497))/STDEV(FILTER(J:J,$E:$E=$E497))))"),"")</f>
        <v/>
      </c>
      <c r="BS497" s="224"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3" t="str">
        <f t="array" ref="BY497">IF(J497="","",
IF(INDEX(Settings!$H:$H,MATCH(BY$1,Settings!$G:$G,0))=TRUE,
100-100*(J497-MINIFS(J:J,$E:$E,$E497))/(MAXIFS(J:J,$E:$E,$E497)-MINIFS(J:J,$E:$E,$E497)),
100*(J497-MINIFS(J:J,$E:$E,$E497))/(MAXIFS(J:J,$E:$E,$E497)-MINIFS(J:J,$E:$E,$E497))))</f>
        <v/>
      </c>
      <c r="BZ497" s="223" t="str">
        <f t="array" ref="BZ497">IF(K497="","",
IF(INDEX(Settings!$H:$H,MATCH(BZ$1,Settings!$G:$G,0))=TRUE,
100-100*(K497-MINIFS(K:K,$E:$E,$E497))/(MAXIFS(K:K,$E:$E,$E497)-MINIFS(K:K,$E:$E,$E497)),
100*(K497-MINIFS(K:K,$E:$E,$E497))/(MAXIFS(K:K,$E:$E,$E497)-MINIFS(K:K,$E:$E,$E497))))</f>
        <v/>
      </c>
      <c r="CA497" s="223" t="str">
        <f t="array" ref="CA497">IF(L497="","",
IF(INDEX(Settings!$H:$H,MATCH(CA$1,Settings!$G:$G,0))=TRUE,
100-100*(L497-MINIFS(L:L,$E:$E,$E497))/(MAXIFS(L:L,$E:$E,$E497)-MINIFS(L:L,$E:$E,$E497)),
100*(L497-MINIFS(L:L,$E:$E,$E497))/(MAXIFS(L:L,$E:$E,$E497)-MINIFS(L:L,$E:$E,$E497))))</f>
        <v/>
      </c>
      <c r="CB497" s="223" t="str">
        <f t="array" ref="CB497">IF(M497="","",
IF(INDEX(Settings!$H:$H,MATCH(CB$1,Settings!$G:$G,0))=TRUE,
100-100*(M497-MINIFS(M:M,$E:$E,$E497))/(MAXIFS(M:M,$E:$E,$E497)-MINIFS(M:M,$E:$E,$E497)),
100*(M497-MINIFS(M:M,$E:$E,$E497))/(MAXIFS(M:M,$E:$E,$E497)-MINIFS(M:M,$E:$E,$E497))))</f>
        <v/>
      </c>
      <c r="CC497" s="223" t="str">
        <f t="array" ref="CC497">IF(N497="","",
IF(INDEX(Settings!$H:$H,MATCH(CC$1,Settings!$G:$G,0))=TRUE,
100-100*(N497-MINIFS(N:N,$E:$E,$E497))/(MAXIFS(N:N,$E:$E,$E497)-MINIFS(N:N,$E:$E,$E497)),
100*(N497-MINIFS(N:N,$E:$E,$E497))/(MAXIFS(N:N,$E:$E,$E497)-MINIFS(N:N,$E:$E,$E497))))</f>
        <v/>
      </c>
      <c r="CD497" s="223" t="str">
        <f t="array" ref="CD497">IF(O497="","",
IF(INDEX(Settings!$H:$H,MATCH(CD$1,Settings!$G:$G,0))=TRUE,
100-100*(O497-MINIFS(O:O,$E:$E,$E497))/(MAXIFS(O:O,$E:$E,$E497)-MINIFS(O:O,$E:$E,$E497)),
100*(O497-MINIFS(O:O,$E:$E,$E497))/(MAXIFS(O:O,$E:$E,$E497)-MINIFS(O:O,$E:$E,$E497))))</f>
        <v/>
      </c>
      <c r="CE497" s="223" t="str">
        <f t="array" ref="CE497">IF(P497="","",
IF(INDEX(Settings!$H:$H,MATCH(CE$1,Settings!$G:$G,0))=TRUE,
100-100*(P497-MINIFS(P:P,$E:$E,$E497))/(MAXIFS(P:P,$E:$E,$E497)-MINIFS(P:P,$E:$E,$E497)),
100*(P497-MINIFS(P:P,$E:$E,$E497))/(MAXIFS(P:P,$E:$E,$E497)-MINIFS(P:P,$E:$E,$E497))))</f>
        <v/>
      </c>
      <c r="CF497" s="223" t="str">
        <f t="array" ref="CF497">IF(Q497="","",
IF(INDEX(Settings!$H:$H,MATCH(CF$1,Settings!$G:$G,0))=TRUE,
100-100*(Q497-MINIFS(Q:Q,$E:$E,$E497))/(MAXIFS(Q:Q,$E:$E,$E497)-MINIFS(Q:Q,$E:$E,$E497)),
100*(Q497-MINIFS(Q:Q,$E:$E,$E497))/(MAXIFS(Q:Q,$E:$E,$E497)-MINIFS(Q:Q,$E:$E,$E497))))</f>
        <v/>
      </c>
      <c r="CG497" s="223" t="str">
        <f t="array" ref="CG497">IF(R497="","",
IF(INDEX(Settings!$H:$H,MATCH(CG$1,Settings!$G:$G,0))=TRUE,
100-100*(R497-MINIFS(R:R,$E:$E,$E497))/(MAXIFS(R:R,$E:$E,$E497)-MINIFS(R:R,$E:$E,$E497)),
100*(R497-MINIFS(R:R,$E:$E,$E497))/(MAXIFS(R:R,$E:$E,$E497)-MINIFS(R:R,$E:$E,$E497))))</f>
        <v/>
      </c>
      <c r="CH497" s="223" t="str">
        <f t="array" ref="CH497">IF(S497="","",
IF(INDEX(Settings!$H:$H,MATCH(CH$1,Settings!$G:$G,0))=TRUE,
100-100*(S497-MINIFS(S:S,$E:$E,$E497))/(MAXIFS(S:S,$E:$E,$E497)-MINIFS(S:S,$E:$E,$E497)),
100*(S497-MINIFS(S:S,$E:$E,$E497))/(MAXIFS(S:S,$E:$E,$E497)-MINIFS(S:S,$E:$E,$E497))))</f>
        <v/>
      </c>
      <c r="CI497" s="223" t="str">
        <f t="array" ref="CI497">IF(T497="","",
IF(INDEX(Settings!$H:$H,MATCH(CI$1,Settings!$G:$G,0))=TRUE,
100-100*(T497-MINIFS(T:T,$E:$E,$E497))/(MAXIFS(T:T,$E:$E,$E497)-MINIFS(T:T,$E:$E,$E497)),
100*(T497-MINIFS(T:T,$E:$E,$E497))/(MAXIFS(T:T,$E:$E,$E497)-MINIFS(T:T,$E:$E,$E497))))</f>
        <v/>
      </c>
      <c r="CJ497" s="223" t="str">
        <f t="array" ref="CJ497">IF(U497="","",
IF(INDEX(Settings!$H:$H,MATCH(CJ$1,Settings!$G:$G,0))=TRUE,
100-100*(U497-MINIFS(U:U,$E:$E,$E497))/(MAXIFS(U:U,$E:$E,$E497)-MINIFS(U:U,$E:$E,$E497)),
100*(U497-MINIFS(U:U,$E:$E,$E497))/(MAXIFS(U:U,$E:$E,$E497)-MINIFS(U:U,$E:$E,$E497))))</f>
        <v/>
      </c>
      <c r="CK497" s="223" t="str">
        <f t="array" ref="CK497">IF(V497="","",
IF(INDEX(Settings!$H:$H,MATCH(CK$1,Settings!$G:$G,0))=TRUE,
100-100*(V497-MINIFS(V:V,$E:$E,$E497))/(MAXIFS(V:V,$E:$E,$E497)-MINIFS(V:V,$E:$E,$E497)),
100*(V497-MINIFS(V:V,$E:$E,$E497))/(MAXIFS(V:V,$E:$E,$E497)-MINIFS(V:V,$E:$E,$E497))))</f>
        <v/>
      </c>
      <c r="CL497" s="223" t="str">
        <f t="array" ref="CL497">IF(W497="","",
IF(INDEX(Settings!$H:$H,MATCH(CL$1,Settings!$G:$G,0))=TRUE,
100-100*(W497-MINIFS(W:W,$E:$E,$E497))/(MAXIFS(W:W,$E:$E,$E497)-MINIFS(W:W,$E:$E,$E497)),
100*(W497-MINIFS(W:W,$E:$E,$E497))/(MAXIFS(W:W,$E:$E,$E497)-MINIFS(W:W,$E:$E,$E497))))</f>
        <v/>
      </c>
      <c r="CM497" s="223" t="str">
        <f t="array" ref="CM497">IF(X497="","",
IF(INDEX(Settings!$H:$H,MATCH(CM$1,Settings!$G:$G,0))=TRUE,
100-100*(X497-MINIFS(X:X,$E:$E,$E497))/(MAXIFS(X:X,$E:$E,$E497)-MINIFS(X:X,$E:$E,$E497)),
100*(X497-MINIFS(X:X,$E:$E,$E497))/(MAXIFS(X:X,$E:$E,$E497)-MINIFS(X:X,$E:$E,$E497))))</f>
        <v/>
      </c>
      <c r="CN497" s="223" t="str">
        <f t="array" ref="CN497">IF(Y497="","",
IF(INDEX(Settings!$H:$H,MATCH(CN$1,Settings!$G:$G,0))=TRUE,
100-100*(Y497-MINIFS(Y:Y,$E:$E,$E497))/(MAXIFS(Y:Y,$E:$E,$E497)-MINIFS(Y:Y,$E:$E,$E497)),
100*(Y497-MINIFS(Y:Y,$E:$E,$E497))/(MAXIFS(Y:Y,$E:$E,$E497)-MINIFS(Y:Y,$E:$E,$E497))))</f>
        <v/>
      </c>
      <c r="CO497" s="223" t="str">
        <f t="array" ref="CO497">IF(Z497="","",
IF(INDEX(Settings!$H:$H,MATCH(CO$1,Settings!$G:$G,0))=TRUE,
100-100*(Z497-MINIFS(Z:Z,$E:$E,$E497))/(MAXIFS(Z:Z,$E:$E,$E497)-MINIFS(Z:Z,$E:$E,$E497)),
100*(Z497-MINIFS(Z:Z,$E:$E,$E497))/(MAXIFS(Z:Z,$E:$E,$E497)-MINIFS(Z:Z,$E:$E,$E497))))</f>
        <v/>
      </c>
      <c r="CP497" s="223" t="str">
        <f t="array" ref="CP497">IF(AA497="","",
IF(INDEX(Settings!$H:$H,MATCH(CP$1,Settings!$G:$G,0))=TRUE,
100-100*(AA497-MINIFS(AA:AA,$E:$E,$E497))/(MAXIFS(AA:AA,$E:$E,$E497)-MINIFS(AA:AA,$E:$E,$E497)),
100*(AA497-MINIFS(AA:AA,$E:$E,$E497))/(MAXIFS(AA:AA,$E:$E,$E497)-MINIFS(AA:AA,$E:$E,$E497))))</f>
        <v/>
      </c>
      <c r="CQ497" s="223" t="str">
        <f t="array" ref="CQ497">IF(AB497="","",
IF(INDEX(Settings!$H:$H,MATCH(CQ$1,Settings!$G:$G,0))=TRUE,
100-100*(AB497-MINIFS(AB:AB,$E:$E,$E497))/(MAXIFS(AB:AB,$E:$E,$E497)-MINIFS(AB:AB,$E:$E,$E497)),
100*(AB497-MINIFS(AB:AB,$E:$E,$E497))/(MAXIFS(AB:AB,$E:$E,$E497)-MINIFS(AB:AB,$E:$E,$E497))))</f>
        <v/>
      </c>
      <c r="CR497" s="223" t="str">
        <f t="array" ref="CR497">IF(AC497="","",
IF(INDEX(Settings!$H:$H,MATCH(CR$1,Settings!$G:$G,0))=TRUE,
100-100*(AC497-MINIFS(AC:AC,$E:$E,$E497))/(MAXIFS(AC:AC,$E:$E,$E497)-MINIFS(AC:AC,$E:$E,$E497)),
100*(AC497-MINIFS(AC:AC,$E:$E,$E497))/(MAXIFS(AC:AC,$E:$E,$E497)-MINIFS(AC:AC,$E:$E,$E497))))</f>
        <v/>
      </c>
      <c r="CS497" s="223" t="str">
        <f t="array" ref="CS497">IF(AD497="","",
IF(INDEX(Settings!$H:$H,MATCH(CS$1,Settings!$G:$G,0))=TRUE,
100-100*(AD497-MINIFS(AD:AD,$E:$E,$E497))/(MAXIFS(AD:AD,$E:$E,$E497)-MINIFS(AD:AD,$E:$E,$E497)),
100*(AD497-MINIFS(AD:AD,$E:$E,$E497))/(MAXIFS(AD:AD,$E:$E,$E497)-MINIFS(AD:AD,$E:$E,$E497))))</f>
        <v/>
      </c>
      <c r="CT497" s="223" t="str">
        <f t="array" ref="CT497">IF(AE497="","",
IF(INDEX(Settings!$H:$H,MATCH(CT$1,Settings!$G:$G,0))=TRUE,
100-100*(AE497-MINIFS(AE:AE,$E:$E,$E497))/(MAXIFS(AE:AE,$E:$E,$E497)-MINIFS(AE:AE,$E:$E,$E497)),
100*(AE497-MINIFS(AE:AE,$E:$E,$E497))/(MAXIFS(AE:AE,$E:$E,$E497)-MINIFS(AE:AE,$E:$E,$E497))))</f>
        <v/>
      </c>
      <c r="CU497" s="223" t="str">
        <f t="array" ref="CU497">IF(AF497="","",
IF(INDEX(Settings!$H:$H,MATCH(CU$1,Settings!$G:$G,0))=TRUE,
100-100*(AF497-MINIFS(AF:AF,$E:$E,$E497))/(MAXIFS(AF:AF,$E:$E,$E497)-MINIFS(AF:AF,$E:$E,$E497)),
100*(AF497-MINIFS(AF:AF,$E:$E,$E497))/(MAXIFS(AF:AF,$E:$E,$E497)-MINIFS(AF:AF,$E:$E,$E497))))</f>
        <v/>
      </c>
      <c r="CV497" s="223" t="str">
        <f t="array" ref="CV497">IF(AG497="","",
IF(INDEX(Settings!$H:$H,MATCH(CV$1,Settings!$G:$G,0))=TRUE,
100-100*(AG497-MINIFS(AG:AG,$E:$E,$E497))/(MAXIFS(AG:AG,$E:$E,$E497)-MINIFS(AG:AG,$E:$E,$E497)),
100*(AG497-MINIFS(AG:AG,$E:$E,$E497))/(MAXIFS(AG:AG,$E:$E,$E497)-MINIFS(AG:AG,$E:$E,$E497))))</f>
        <v/>
      </c>
      <c r="CW497" s="223" t="str">
        <f t="array" ref="CW497">IF(AH497="","",
IF(INDEX(Settings!$H:$H,MATCH(CW$1,Settings!$G:$G,0))=TRUE,
100-100*(AH497-MINIFS(AH:AH,$E:$E,$E497))/(MAXIFS(AH:AH,$E:$E,$E497)-MINIFS(AH:AH,$E:$E,$E497)),
100*(AH497-MINIFS(AH:AH,$E:$E,$E497))/(MAXIFS(AH:AH,$E:$E,$E497)-MINIFS(AH:AH,$E:$E,$E497))))</f>
        <v/>
      </c>
      <c r="CX497" s="223" t="str">
        <f t="array" ref="CX497">IF(AI497="","",
IF(INDEX(Settings!$H:$H,MATCH(CX$1,Settings!$G:$G,0))=TRUE,
100-100*(AI497-MINIFS(AI:AI,$E:$E,$E497))/(MAXIFS(AI:AI,$E:$E,$E497)-MINIFS(AI:AI,$E:$E,$E497)),
100*(AI497-MINIFS(AI:AI,$E:$E,$E497))/(MAXIFS(AI:AI,$E:$E,$E497)-MINIFS(AI:AI,$E:$E,$E497))))</f>
        <v/>
      </c>
      <c r="CY497" s="223" t="str">
        <f t="array" ref="CY497">IF(AJ497="","",
IF(INDEX(Settings!$H:$H,MATCH(CY$1,Settings!$G:$G,0))=TRUE,
100-100*(AJ497-MINIFS(AJ:AJ,$E:$E,$E497))/(MAXIFS(AJ:AJ,$E:$E,$E497)-MINIFS(AJ:AJ,$E:$E,$E497)),
100*(AJ497-MINIFS(AJ:AJ,$E:$E,$E497))/(MAXIFS(AJ:AJ,$E:$E,$E497)-MINIFS(AJ:AJ,$E:$E,$E497))))</f>
        <v/>
      </c>
      <c r="CZ497" s="223" t="str">
        <f t="array" ref="CZ497">IF(AK497="","",
IF(INDEX(Settings!$H:$H,MATCH(CZ$1,Settings!$G:$G,0))=TRUE,
100-100*(AK497-MINIFS(AK:AK,$E:$E,$E497))/(MAXIFS(AK:AK,$E:$E,$E497)-MINIFS(AK:AK,$E:$E,$E497)),
100*(AK497-MINIFS(AK:AK,$E:$E,$E497))/(MAXIFS(AK:AK,$E:$E,$E497)-MINIFS(AK:AK,$E:$E,$E497))))</f>
        <v/>
      </c>
      <c r="DA497" s="223" t="str">
        <f t="array" ref="DA497">IF(AL497="","",
IF(INDEX(Settings!$H:$H,MATCH(DA$1,Settings!$G:$G,0))=TRUE,
100-100*(AL497-MINIFS(AL:AL,$E:$E,$E497))/(MAXIFS(AL:AL,$E:$E,$E497)-MINIFS(AL:AL,$E:$E,$E497)),
100*(AL497-MINIFS(AL:AL,$E:$E,$E497))/(MAXIFS(AL:AL,$E:$E,$E497)-MINIFS(AL:AL,$E:$E,$E497))))</f>
        <v/>
      </c>
      <c r="DB497" s="223" t="str">
        <f t="array" ref="DB497">IF(AM497="","",
IF(INDEX(Settings!$H:$H,MATCH(DB$1,Settings!$G:$G,0))=TRUE,
100-100*(AM497-MINIFS(AM:AM,$E:$E,$E497))/(MAXIFS(AM:AM,$E:$E,$E497)-MINIFS(AM:AM,$E:$E,$E497)),
100*(AM497-MINIFS(AM:AM,$E:$E,$E497))/(MAXIFS(AM:AM,$E:$E,$E497)-MINIFS(AM:AM,$E:$E,$E497))))</f>
        <v/>
      </c>
      <c r="DC497" s="223" t="str">
        <f t="array" ref="DC497">IF(AN497="","",
IF(INDEX(Settings!$H:$H,MATCH(DC$1,Settings!$G:$G,0))=TRUE,
100-100*(AN497-MINIFS(AN:AN,$E:$E,$E497))/(MAXIFS(AN:AN,$E:$E,$E497)-MINIFS(AN:AN,$E:$E,$E497)),
100*(AN497-MINIFS(AN:AN,$E:$E,$E497))/(MAXIFS(AN:AN,$E:$E,$E497)-MINIFS(AN:AN,$E:$E,$E497))))</f>
        <v/>
      </c>
      <c r="DD497" s="223" t="str">
        <f t="array" ref="DD497">IF(AO497="","",
IF(INDEX(Settings!$H:$H,MATCH(DD$1,Settings!$G:$G,0))=TRUE,
100-100*(AO497-MINIFS(AO:AO,$E:$E,$E497))/(MAXIFS(AO:AO,$E:$E,$E497)-MINIFS(AO:AO,$E:$E,$E497)),
100*(AO497-MINIFS(AO:AO,$E:$E,$E497))/(MAXIFS(AO:AO,$E:$E,$E497)-MINIFS(AO:AO,$E:$E,$E497))))</f>
        <v/>
      </c>
      <c r="DE497" s="223" t="str">
        <f t="array" ref="DE497">IF(AP497="","",
IF(INDEX(Settings!$H:$H,MATCH(DE$1,Settings!$G:$G,0))=TRUE,
100-100*(AP497-MINIFS(AP:AP,$E:$E,$E497))/(MAXIFS(AP:AP,$E:$E,$E497)-MINIFS(AP:AP,$E:$E,$E497)),
100*(AP497-MINIFS(AP:AP,$E:$E,$E497))/(MAXIFS(AP:AP,$E:$E,$E497)-MINIFS(AP:AP,$E:$E,$E497))))</f>
        <v/>
      </c>
      <c r="DF497" s="223" t="str">
        <f t="array" ref="DF497">IF(AQ497="","",
IF(INDEX(Settings!$H:$H,MATCH(DF$1,Settings!$G:$G,0))=TRUE,
100-100*(AQ497-MINIFS(AQ:AQ,$E:$E,$E497))/(MAXIFS(AQ:AQ,$E:$E,$E497)-MINIFS(AQ:AQ,$E:$E,$E497)),
100*(AQ497-MINIFS(AQ:AQ,$E:$E,$E497))/(MAXIFS(AQ:AQ,$E:$E,$E497)-MINIFS(AQ:AQ,$E:$E,$E497))))</f>
        <v/>
      </c>
      <c r="DG497" s="223" t="str">
        <f t="array" ref="DG497">IF(AR497="","",
IF(INDEX(Settings!$H:$H,MATCH(DG$1,Settings!$G:$G,0))=TRUE,
100-100*(AR497-MINIFS(AR:AR,$E:$E,$E497))/(MAXIFS(AR:AR,$E:$E,$E497)-MINIFS(AR:AR,$E:$E,$E497)),
100*(AR497-MINIFS(AR:AR,$E:$E,$E497))/(MAXIFS(AR:AR,$E:$E,$E497)-MINIFS(AR:AR,$E:$E,$E497))))</f>
        <v/>
      </c>
      <c r="DH497" s="223" t="str">
        <f t="array" ref="DH497">IF(AS497="","",
IF(INDEX(Settings!$H:$H,MATCH(DH$1,Settings!$G:$G,0))=TRUE,
100-100*(AS497-MINIFS(AS:AS,$E:$E,$E497))/(MAXIFS(AS:AS,$E:$E,$E497)-MINIFS(AS:AS,$E:$E,$E497)),
100*(AS497-MINIFS(AS:AS,$E:$E,$E497))/(MAXIFS(AS:AS,$E:$E,$E497)-MINIFS(AS:AS,$E:$E,$E497))))</f>
        <v/>
      </c>
      <c r="DI497" s="223" t="str">
        <f t="array" ref="DI497">IF(AT497="","",
IF(INDEX(Settings!$H:$H,MATCH(DI$1,Settings!$G:$G,0))=TRUE,
100-100*(AT497-MINIFS(AT:AT,$E:$E,$E497))/(MAXIFS(AT:AT,$E:$E,$E497)-MINIFS(AT:AT,$E:$E,$E497)),
100*(AT497-MINIFS(AT:AT,$E:$E,$E497))/(MAXIFS(AT:AT,$E:$E,$E497)-MINIFS(AT:AT,$E:$E,$E497))))</f>
        <v/>
      </c>
      <c r="DJ497" s="223" t="str">
        <f t="array" ref="DJ497">IF(AU497="","",
IF(INDEX(Settings!$H:$H,MATCH(DJ$1,Settings!$G:$G,0))=TRUE,
100-100*(AU497-MINIFS(AU:AU,$E:$E,$E497))/(MAXIFS(AU:AU,$E:$E,$E497)-MINIFS(AU:AU,$E:$E,$E497)),
100*(AU497-MINIFS(AU:AU,$E:$E,$E497))/(MAXIFS(AU:AU,$E:$E,$E497)-MINIFS(AU:AU,$E:$E,$E497))))</f>
        <v/>
      </c>
      <c r="DK497" s="223" t="str">
        <f t="array" ref="DK497">IF(AV497="","",
IF(INDEX(Settings!$H:$H,MATCH(DK$1,Settings!$G:$G,0))=TRUE,
100-100*(AV497-MINIFS(AV:AV,$E:$E,$E497))/(MAXIFS(AV:AV,$E:$E,$E497)-MINIFS(AV:AV,$E:$E,$E497)),
100*(AV497-MINIFS(AV:AV,$E:$E,$E497))/(MAXIFS(AV:AV,$E:$E,$E497)-MINIFS(AV:AV,$E:$E,$E497))))</f>
        <v/>
      </c>
      <c r="DL497" s="223" t="str">
        <f t="array" ref="DL497">IF(AW497="","",
IF(INDEX(Settings!$H:$H,MATCH(DL$1,Settings!$G:$G,0))=TRUE,
100-100*(AW497-MINIFS(AW:AW,$E:$E,$E497))/(MAXIFS(AW:AW,$E:$E,$E497)-MINIFS(AW:AW,$E:$E,$E497)),
100*(AW497-MINIFS(AW:AW,$E:$E,$E497))/(MAXIFS(AW:AW,$E:$E,$E497)-MINIFS(AW:AW,$E:$E,$E497))))</f>
        <v/>
      </c>
      <c r="DM497" s="223" t="str">
        <f t="array" ref="DM497">IF(AX497="","",
IF(INDEX(Settings!$H:$H,MATCH(DM$1,Settings!$G:$G,0))=TRUE,
100-100*(AX497-MINIFS(AX:AX,$E:$E,$E497))/(MAXIFS(AX:AX,$E:$E,$E497)-MINIFS(AX:AX,$E:$E,$E497)),
100*(AX497-MINIFS(AX:AX,$E:$E,$E497))/(MAXIFS(AX:AX,$E:$E,$E497)-MINIFS(AX:AX,$E:$E,$E497))))</f>
        <v/>
      </c>
      <c r="DN497" s="223" t="str">
        <f t="array" ref="DN497">IF(AY497="","",
IF(INDEX(Settings!$H:$H,MATCH(DN$1,Settings!$G:$G,0))=TRUE,
100-100*(AY497-MINIFS(AY:AY,$E:$E,$E497))/(MAXIFS(AY:AY,$E:$E,$E497)-MINIFS(AY:AY,$E:$E,$E497)),
100*(AY497-MINIFS(AY:AY,$E:$E,$E497))/(MAXIFS(AY:AY,$E:$E,$E497)-MINIFS(AY:AY,$E:$E,$E497))))</f>
        <v/>
      </c>
      <c r="DO497" s="223" t="str">
        <f t="array" ref="DO497">IF(AZ497="","",
IF(INDEX(Settings!$H:$H,MATCH(DO$1,Settings!$G:$G,0))=TRUE,
100-100*(AZ497-MINIFS(AZ:AZ,$E:$E,$E497))/(MAXIFS(AZ:AZ,$E:$E,$E497)-MINIFS(AZ:AZ,$E:$E,$E497)),
100*(AZ497-MINIFS(AZ:AZ,$E:$E,$E497))/(MAXIFS(AZ:AZ,$E:$E,$E497)-MINIFS(AZ:AZ,$E:$E,$E497))))</f>
        <v/>
      </c>
      <c r="DP497" s="223" t="str">
        <f t="array" ref="DP497">IF(BA497="","",
IF(INDEX(Settings!$H:$H,MATCH(DP$1,Settings!$G:$G,0))=TRUE,
100-100*(BA497-MINIFS(BA:BA,$E:$E,$E497))/(MAXIFS(BA:BA,$E:$E,$E497)-MINIFS(BA:BA,$E:$E,$E497)),
100*(BA497-MINIFS(BA:BA,$E:$E,$E497))/(MAXIFS(BA:BA,$E:$E,$E497)-MINIFS(BA:BA,$E:$E,$E497))))</f>
        <v/>
      </c>
      <c r="DQ497" s="223" t="str">
        <f t="array" ref="DQ497">IF(BB497="","",
IF(INDEX(Settings!$H:$H,MATCH(DQ$1,Settings!$G:$G,0))=TRUE,
100-100*(BB497-MINIFS(BB:BB,$E:$E,$E497))/(MAXIFS(BB:BB,$E:$E,$E497)-MINIFS(BB:BB,$E:$E,$E497)),
100*(BB497-MINIFS(BB:BB,$E:$E,$E497))/(MAXIFS(BB:BB,$E:$E,$E497)-MINIFS(BB:BB,$E:$E,$E497))))</f>
        <v/>
      </c>
      <c r="DR497" s="223" t="str">
        <f t="array" ref="DR497">IF(BC497="","",
IF(INDEX(Settings!$H:$H,MATCH(DR$1,Settings!$G:$G,0))=TRUE,
100-100*(BC497-MINIFS(BC:BC,$E:$E,$E497))/(MAXIFS(BC:BC,$E:$E,$E497)-MINIFS(BC:BC,$E:$E,$E497)),
100*(BC497-MINIFS(BC:BC,$E:$E,$E497))/(MAXIFS(BC:BC,$E:$E,$E497)-MINIFS(BC:BC,$E:$E,$E497))))</f>
        <v/>
      </c>
      <c r="DS497" s="223" t="str">
        <f t="array" ref="DS497">IF(BD497="","",
IF(INDEX(Settings!$H:$H,MATCH(DS$1,Settings!$G:$G,0))=TRUE,
100-100*(BD497-MINIFS(BD:BD,$E:$E,$E497))/(MAXIFS(BD:BD,$E:$E,$E497)-MINIFS(BD:BD,$E:$E,$E497)),
100*(BD497-MINIFS(BD:BD,$E:$E,$E497))/(MAXIFS(BD:BD,$E:$E,$E497)-MINIFS(BD:BD,$E:$E,$E497))))</f>
        <v/>
      </c>
      <c r="DT497" s="223" t="str">
        <f t="array" ref="DT497">IF(BE497="","",
IF(INDEX(Settings!$H:$H,MATCH(DT$1,Settings!$G:$G,0))=TRUE,
100-100*(BE497-MINIFS(BE:BE,$E:$E,$E497))/(MAXIFS(BE:BE,$E:$E,$E497)-MINIFS(BE:BE,$E:$E,$E497)),
100*(BE497-MINIFS(BE:BE,$E:$E,$E497))/(MAXIFS(BE:BE,$E:$E,$E497)-MINIFS(BE:BE,$E:$E,$E497))))</f>
        <v/>
      </c>
      <c r="DU497" s="223" t="str">
        <f t="array" ref="DU497">IF(BF497="","",
IF(INDEX(Settings!$H:$H,MATCH(DU$1,Settings!$G:$G,0))=TRUE,
100-100*(BF497-MINIFS(BF:BF,$E:$E,$E497))/(MAXIFS(BF:BF,$E:$E,$E497)-MINIFS(BF:BF,$E:$E,$E497)),
100*(BF497-MINIFS(BF:BF,$E:$E,$E497))/(MAXIFS(BF:BF,$E:$E,$E497)-MINIFS(BF:BF,$E:$E,$E497))))</f>
        <v/>
      </c>
      <c r="DV497" s="223" t="str">
        <f t="array" ref="DV497">IF(BG497="","",
IF(INDEX(Settings!$H:$H,MATCH(DV$1,Settings!$G:$G,0))=TRUE,
100-100*(BG497-MINIFS(BG:BG,$E:$E,$E497))/(MAXIFS(BG:BG,$E:$E,$E497)-MINIFS(BG:BG,$E:$E,$E497)),
100*(BG497-MINIFS(BG:BG,$E:$E,$E497))/(MAXIFS(BG:BG,$E:$E,$E497)-MINIFS(BG:BG,$E:$E,$E497))))</f>
        <v/>
      </c>
      <c r="DW497" s="223" t="str">
        <f t="array" ref="DW497">IF(BH497="","",
IF(INDEX(Settings!$H:$H,MATCH(DW$1,Settings!$G:$G,0))=TRUE,
100-100*(BH497-MINIFS(BH:BH,$E:$E,$E497))/(MAXIFS(BH:BH,$E:$E,$E497)-MINIFS(BH:BH,$E:$E,$E497)),
100*(BH497-MINIFS(BH:BH,$E:$E,$E497))/(MAXIFS(BH:BH,$E:$E,$E497)-MINIFS(BH:BH,$E:$E,$E497))))</f>
        <v/>
      </c>
      <c r="DX497" s="223" t="str">
        <f t="array" ref="DX497">IF(BI497="","",
IF(INDEX(Settings!$H:$H,MATCH(DX$1,Settings!$G:$G,0))=TRUE,
100-100*(BI497-MINIFS(BI:BI,$E:$E,$E497))/(MAXIFS(BI:BI,$E:$E,$E497)-MINIFS(BI:BI,$E:$E,$E497)),
100*(BI497-MINIFS(BI:BI,$E:$E,$E497))/(MAXIFS(BI:BI,$E:$E,$E497)-MINIFS(BI:BI,$E:$E,$E497))))</f>
        <v/>
      </c>
      <c r="DY497" s="223" t="str">
        <f t="array" ref="DY497">IF(BJ497="","",
IF(INDEX(Settings!$H:$H,MATCH(DY$1,Settings!$G:$G,0))=TRUE,
100-100*(BJ497-MINIFS(BJ:BJ,$E:$E,$E497))/(MAXIFS(BJ:BJ,$E:$E,$E497)-MINIFS(BJ:BJ,$E:$E,$E497)),
100*(BJ497-MINIFS(BJ:BJ,$E:$E,$E497))/(MAXIFS(BJ:BJ,$E:$E,$E497)-MINIFS(BJ:BJ,$E:$E,$E497))))</f>
        <v/>
      </c>
      <c r="DZ497" s="225"/>
      <c r="EA497" s="225"/>
      <c r="EB497" s="225" t="str">
        <f t="shared" si="8"/>
        <v/>
      </c>
      <c r="EC497" s="225" t="str">
        <f t="shared" si="9"/>
        <v/>
      </c>
      <c r="ED497" s="225" t="str">
        <f t="shared" si="10"/>
        <v/>
      </c>
      <c r="EE497" s="225" t="str">
        <f t="shared" si="11"/>
        <v/>
      </c>
      <c r="EF497" s="225" t="str">
        <f t="shared" si="12"/>
        <v/>
      </c>
      <c r="EG497" s="225" t="str">
        <f t="shared" si="13"/>
        <v/>
      </c>
      <c r="EH497" s="225"/>
      <c r="EI497" s="225"/>
      <c r="EJ497" s="225"/>
      <c r="EK497" s="225"/>
      <c r="EL497" s="225"/>
      <c r="EM497" s="225"/>
    </row>
    <row r="498">
      <c r="A498" s="231"/>
      <c r="B498" s="231"/>
      <c r="C498" s="231"/>
      <c r="D498" s="231" t="str">
        <f t="array" ref="D498">IFERROR(INDEX(Profiles!$B:$B,MATCH($A498,Profiles!$A:$A,0)),"")</f>
        <v/>
      </c>
      <c r="E498" s="231"/>
      <c r="F498" s="231"/>
      <c r="G498" s="231"/>
      <c r="H498" s="231"/>
      <c r="I498" s="231" t="str">
        <f>IF(A498="","",IF(Settings!$N$3="DATE",F498&amp;": "&amp;TEXT(B498,"M/DD/YY"),F498&amp;": "&amp;H498))</f>
        <v/>
      </c>
      <c r="J498" s="231"/>
      <c r="K498" s="231"/>
      <c r="L498" s="231"/>
      <c r="M498" s="232" t="str">
        <f t="shared" si="14"/>
        <v/>
      </c>
      <c r="N498" s="231"/>
      <c r="O498" s="231"/>
      <c r="P498" s="231"/>
      <c r="Q498" s="231"/>
      <c r="R498" s="231"/>
      <c r="S498" s="230" t="str">
        <f>IFERROR(VLOOKUP(AF498, 'YOYO IR Scores'!A:C, 3, FALSE), "")
</f>
        <v/>
      </c>
      <c r="T498" s="231"/>
      <c r="U498" s="231"/>
      <c r="V498" s="231"/>
      <c r="W498" s="231"/>
      <c r="X498" s="233" t="str">
        <f t="shared" si="4"/>
        <v/>
      </c>
      <c r="Y498" s="234" t="str">
        <f t="shared" si="5"/>
        <v/>
      </c>
      <c r="Z498" s="234" t="str">
        <f t="shared" si="6"/>
        <v/>
      </c>
      <c r="AA498" s="233" t="str">
        <f t="shared" si="7"/>
        <v/>
      </c>
      <c r="AB498" s="232"/>
      <c r="AC498" s="232"/>
      <c r="AD498" s="232"/>
      <c r="AE498" s="232" t="str">
        <f>IFERROR(VLOOKUP(AF498, 'YOYO IR Scores'!A:C, 2, FALSE), "")</f>
        <v/>
      </c>
      <c r="AF498" s="232"/>
      <c r="AG498" s="232"/>
      <c r="AH498" s="232"/>
      <c r="AI498" s="232"/>
      <c r="AJ498" s="232"/>
      <c r="AK498" s="232"/>
      <c r="AL498" s="232"/>
      <c r="AM498" s="232"/>
      <c r="AN498" s="232"/>
      <c r="AO498" s="232"/>
      <c r="AP498" s="232"/>
      <c r="AQ498" s="232"/>
      <c r="AR498" s="232"/>
      <c r="AS498" s="232"/>
      <c r="AT498" s="232"/>
      <c r="AU498" s="232"/>
      <c r="AV498" s="232"/>
      <c r="AW498" s="232"/>
      <c r="AX498" s="232"/>
      <c r="AY498" s="232"/>
      <c r="AZ498" s="232"/>
      <c r="BA498" s="232"/>
      <c r="BB498" s="232"/>
      <c r="BC498" s="232"/>
      <c r="BD498" s="232"/>
      <c r="BE498" s="232"/>
      <c r="BF498" s="232"/>
      <c r="BG498" s="232"/>
      <c r="BH498" s="232"/>
      <c r="BI498" s="232"/>
      <c r="BJ498" s="232"/>
      <c r="BK498" s="232" t="str">
        <f t="array" ref="BK498">IF(J498="","",
IF(INDEX(Settings!$H:$H,MATCH(BY$1,Settings!$G:$G,0))=TRUE,
100-100*(J498-MIN(J:J))/(MAX(J:J)-MIN(J:J)),
100*(J498-MIN(J:J))/(MAX(J:J)-MIN(J:J))))</f>
        <v/>
      </c>
      <c r="BL498" s="232" t="str">
        <f t="array" ref="BL498">IF(J498="","",
IF(INDEX(Settings!$H:$H,MATCH(BY$1,Settings!$G:$G,0))=TRUE,
100-100*(J498-MINIFS(J:J,$E:$E,$E498))/(MAXIFS(J:J,$E:$E,$E498)-MINIFS(J:J,$E:$E,$E498)),
100*(J498-MINIFS(J:J,$E:$E,$E498))/(MAXIFS(J:J,$E:$E,$E498)-MINIFS(J:J,$E:$E,$E498))))</f>
        <v/>
      </c>
      <c r="BM498" s="232" t="str">
        <f t="array" ref="BM498">IF(J498="","",
IF(INDEX(Settings!$H:$H,MATCH(BY$1,Settings!$G:$G,0))=TRUE,
100-100*(J498-MINIFS(J:J,$E:$E,$E498,$I:$I,$I498))/(MAXIFS(J:J,$E:$E,$E498,$I:$I,$I498)-MINIFS(J:J,$E:$E,$E498,$I:$I,$I498)),
100*(J498-MINIFS(J:J,$E:$E,$E498,$I:$I,$I498))/(MAXIFS(J:J,$E:$E,$E498,$I:$I,$I498)-MINIFS(J:J,$E:$E,$E498,$I:$I,$I498))))</f>
        <v/>
      </c>
      <c r="BN498" s="231" t="str">
        <f t="array" ref="BN498">IF(J498="","",
IF(INDEX(Settings!$H:$H,MATCH(BY$1,Settings!$G:$G,0))=TRUE,
100-100*PERCENTRANK(J:J,J498),
100*PERCENTRANK(J:J,J498)))</f>
        <v/>
      </c>
      <c r="BO498" s="231" t="str">
        <f>IFERROR(__xludf.DUMMYFUNCTION("IF(J498="""","""",
IF(INDEX(Settings!$H:$H,MATCH(BY$1,Settings!$G:$G,0))=TRUE,
100-100*PERCENTRANK(FILTER(J:J,$E:$E=$E498),J498),
100*PERCENTRANK(FILTER(J:J,$E:$E=$E498),J498)))"),"")</f>
        <v/>
      </c>
      <c r="BP498" s="231" t="str">
        <f>IFERROR(__xludf.DUMMYFUNCTION("IF(J498="""","""",
IF(INDEX(Settings!$H:$H,MATCH(BY$1,Settings!$G:$G,0))=TRUE,
100-100*PERCENTRANK(FILTER(J:J,$E:$E=$E498,$I:$I=$I498),J498),
100*PERCENTRANK(FILTER(J:J,$E:$E=$E498,$I:$I=$I498),J498)))"),"")</f>
        <v/>
      </c>
      <c r="BQ498" s="233" t="str">
        <f t="array" ref="BQ498">IF(J498="","",
IF(INDEX(Settings!$H:$H,MATCH(BY$1,Settings!$G:$G,0))=TRUE,
-1*(J498-AVERAGE(J:J))/STDEV(J:J),
(J498-AVERAGE(J:J))/STDEV(J:J)))</f>
        <v/>
      </c>
      <c r="BR498" s="233" t="str">
        <f>IFERROR(__xludf.DUMMYFUNCTION("IF(J498="""","""",
IF(INDEX(Settings!$H:$H,MATCH(BY$1,Settings!$G:$G,0))=TRUE,
-1*(J498-AVERAGEIFS(J:J,$E:$E,$E498))/STDEV(FILTER(J:J,$E:$E=$E498)),
(J498-AVERAGEIFS(J:J,$E:$E,$E498))/STDEV(FILTER(J:J,$E:$E=$E498))))"),"")</f>
        <v/>
      </c>
      <c r="BS498" s="233"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1"/>
      <c r="BX498" s="231"/>
      <c r="BY498" s="232" t="str">
        <f t="array" ref="BY498">IF(J498="","",
IF(INDEX(Settings!$H:$H,MATCH(BY$1,Settings!$G:$G,0))=TRUE,
100-100*(J498-MINIFS(J:J,$E:$E,$E498))/(MAXIFS(J:J,$E:$E,$E498)-MINIFS(J:J,$E:$E,$E498)),
100*(J498-MINIFS(J:J,$E:$E,$E498))/(MAXIFS(J:J,$E:$E,$E498)-MINIFS(J:J,$E:$E,$E498))))</f>
        <v/>
      </c>
      <c r="BZ498" s="232" t="str">
        <f t="array" ref="BZ498">IF(K498="","",
IF(INDEX(Settings!$H:$H,MATCH(BZ$1,Settings!$G:$G,0))=TRUE,
100-100*(K498-MINIFS(K:K,$E:$E,$E498))/(MAXIFS(K:K,$E:$E,$E498)-MINIFS(K:K,$E:$E,$E498)),
100*(K498-MINIFS(K:K,$E:$E,$E498))/(MAXIFS(K:K,$E:$E,$E498)-MINIFS(K:K,$E:$E,$E498))))</f>
        <v/>
      </c>
      <c r="CA498" s="232" t="str">
        <f t="array" ref="CA498">IF(L498="","",
IF(INDEX(Settings!$H:$H,MATCH(CA$1,Settings!$G:$G,0))=TRUE,
100-100*(L498-MINIFS(L:L,$E:$E,$E498))/(MAXIFS(L:L,$E:$E,$E498)-MINIFS(L:L,$E:$E,$E498)),
100*(L498-MINIFS(L:L,$E:$E,$E498))/(MAXIFS(L:L,$E:$E,$E498)-MINIFS(L:L,$E:$E,$E498))))</f>
        <v/>
      </c>
      <c r="CB498" s="232" t="str">
        <f t="array" ref="CB498">IF(M498="","",
IF(INDEX(Settings!$H:$H,MATCH(CB$1,Settings!$G:$G,0))=TRUE,
100-100*(M498-MINIFS(M:M,$E:$E,$E498))/(MAXIFS(M:M,$E:$E,$E498)-MINIFS(M:M,$E:$E,$E498)),
100*(M498-MINIFS(M:M,$E:$E,$E498))/(MAXIFS(M:M,$E:$E,$E498)-MINIFS(M:M,$E:$E,$E498))))</f>
        <v/>
      </c>
      <c r="CC498" s="232" t="str">
        <f t="array" ref="CC498">IF(N498="","",
IF(INDEX(Settings!$H:$H,MATCH(CC$1,Settings!$G:$G,0))=TRUE,
100-100*(N498-MINIFS(N:N,$E:$E,$E498))/(MAXIFS(N:N,$E:$E,$E498)-MINIFS(N:N,$E:$E,$E498)),
100*(N498-MINIFS(N:N,$E:$E,$E498))/(MAXIFS(N:N,$E:$E,$E498)-MINIFS(N:N,$E:$E,$E498))))</f>
        <v/>
      </c>
      <c r="CD498" s="232" t="str">
        <f t="array" ref="CD498">IF(O498="","",
IF(INDEX(Settings!$H:$H,MATCH(CD$1,Settings!$G:$G,0))=TRUE,
100-100*(O498-MINIFS(O:O,$E:$E,$E498))/(MAXIFS(O:O,$E:$E,$E498)-MINIFS(O:O,$E:$E,$E498)),
100*(O498-MINIFS(O:O,$E:$E,$E498))/(MAXIFS(O:O,$E:$E,$E498)-MINIFS(O:O,$E:$E,$E498))))</f>
        <v/>
      </c>
      <c r="CE498" s="232" t="str">
        <f t="array" ref="CE498">IF(P498="","",
IF(INDEX(Settings!$H:$H,MATCH(CE$1,Settings!$G:$G,0))=TRUE,
100-100*(P498-MINIFS(P:P,$E:$E,$E498))/(MAXIFS(P:P,$E:$E,$E498)-MINIFS(P:P,$E:$E,$E498)),
100*(P498-MINIFS(P:P,$E:$E,$E498))/(MAXIFS(P:P,$E:$E,$E498)-MINIFS(P:P,$E:$E,$E498))))</f>
        <v/>
      </c>
      <c r="CF498" s="232" t="str">
        <f t="array" ref="CF498">IF(Q498="","",
IF(INDEX(Settings!$H:$H,MATCH(CF$1,Settings!$G:$G,0))=TRUE,
100-100*(Q498-MINIFS(Q:Q,$E:$E,$E498))/(MAXIFS(Q:Q,$E:$E,$E498)-MINIFS(Q:Q,$E:$E,$E498)),
100*(Q498-MINIFS(Q:Q,$E:$E,$E498))/(MAXIFS(Q:Q,$E:$E,$E498)-MINIFS(Q:Q,$E:$E,$E498))))</f>
        <v/>
      </c>
      <c r="CG498" s="232" t="str">
        <f t="array" ref="CG498">IF(R498="","",
IF(INDEX(Settings!$H:$H,MATCH(CG$1,Settings!$G:$G,0))=TRUE,
100-100*(R498-MINIFS(R:R,$E:$E,$E498))/(MAXIFS(R:R,$E:$E,$E498)-MINIFS(R:R,$E:$E,$E498)),
100*(R498-MINIFS(R:R,$E:$E,$E498))/(MAXIFS(R:R,$E:$E,$E498)-MINIFS(R:R,$E:$E,$E498))))</f>
        <v/>
      </c>
      <c r="CH498" s="232" t="str">
        <f t="array" ref="CH498">IF(S498="","",
IF(INDEX(Settings!$H:$H,MATCH(CH$1,Settings!$G:$G,0))=TRUE,
100-100*(S498-MINIFS(S:S,$E:$E,$E498))/(MAXIFS(S:S,$E:$E,$E498)-MINIFS(S:S,$E:$E,$E498)),
100*(S498-MINIFS(S:S,$E:$E,$E498))/(MAXIFS(S:S,$E:$E,$E498)-MINIFS(S:S,$E:$E,$E498))))</f>
        <v/>
      </c>
      <c r="CI498" s="232" t="str">
        <f t="array" ref="CI498">IF(T498="","",
IF(INDEX(Settings!$H:$H,MATCH(CI$1,Settings!$G:$G,0))=TRUE,
100-100*(T498-MINIFS(T:T,$E:$E,$E498))/(MAXIFS(T:T,$E:$E,$E498)-MINIFS(T:T,$E:$E,$E498)),
100*(T498-MINIFS(T:T,$E:$E,$E498))/(MAXIFS(T:T,$E:$E,$E498)-MINIFS(T:T,$E:$E,$E498))))</f>
        <v/>
      </c>
      <c r="CJ498" s="232" t="str">
        <f t="array" ref="CJ498">IF(U498="","",
IF(INDEX(Settings!$H:$H,MATCH(CJ$1,Settings!$G:$G,0))=TRUE,
100-100*(U498-MINIFS(U:U,$E:$E,$E498))/(MAXIFS(U:U,$E:$E,$E498)-MINIFS(U:U,$E:$E,$E498)),
100*(U498-MINIFS(U:U,$E:$E,$E498))/(MAXIFS(U:U,$E:$E,$E498)-MINIFS(U:U,$E:$E,$E498))))</f>
        <v/>
      </c>
      <c r="CK498" s="232" t="str">
        <f t="array" ref="CK498">IF(V498="","",
IF(INDEX(Settings!$H:$H,MATCH(CK$1,Settings!$G:$G,0))=TRUE,
100-100*(V498-MINIFS(V:V,$E:$E,$E498))/(MAXIFS(V:V,$E:$E,$E498)-MINIFS(V:V,$E:$E,$E498)),
100*(V498-MINIFS(V:V,$E:$E,$E498))/(MAXIFS(V:V,$E:$E,$E498)-MINIFS(V:V,$E:$E,$E498))))</f>
        <v/>
      </c>
      <c r="CL498" s="232" t="str">
        <f t="array" ref="CL498">IF(W498="","",
IF(INDEX(Settings!$H:$H,MATCH(CL$1,Settings!$G:$G,0))=TRUE,
100-100*(W498-MINIFS(W:W,$E:$E,$E498))/(MAXIFS(W:W,$E:$E,$E498)-MINIFS(W:W,$E:$E,$E498)),
100*(W498-MINIFS(W:W,$E:$E,$E498))/(MAXIFS(W:W,$E:$E,$E498)-MINIFS(W:W,$E:$E,$E498))))</f>
        <v/>
      </c>
      <c r="CM498" s="232" t="str">
        <f t="array" ref="CM498">IF(X498="","",
IF(INDEX(Settings!$H:$H,MATCH(CM$1,Settings!$G:$G,0))=TRUE,
100-100*(X498-MINIFS(X:X,$E:$E,$E498))/(MAXIFS(X:X,$E:$E,$E498)-MINIFS(X:X,$E:$E,$E498)),
100*(X498-MINIFS(X:X,$E:$E,$E498))/(MAXIFS(X:X,$E:$E,$E498)-MINIFS(X:X,$E:$E,$E498))))</f>
        <v/>
      </c>
      <c r="CN498" s="232" t="str">
        <f t="array" ref="CN498">IF(Y498="","",
IF(INDEX(Settings!$H:$H,MATCH(CN$1,Settings!$G:$G,0))=TRUE,
100-100*(Y498-MINIFS(Y:Y,$E:$E,$E498))/(MAXIFS(Y:Y,$E:$E,$E498)-MINIFS(Y:Y,$E:$E,$E498)),
100*(Y498-MINIFS(Y:Y,$E:$E,$E498))/(MAXIFS(Y:Y,$E:$E,$E498)-MINIFS(Y:Y,$E:$E,$E498))))</f>
        <v/>
      </c>
      <c r="CO498" s="232" t="str">
        <f t="array" ref="CO498">IF(Z498="","",
IF(INDEX(Settings!$H:$H,MATCH(CO$1,Settings!$G:$G,0))=TRUE,
100-100*(Z498-MINIFS(Z:Z,$E:$E,$E498))/(MAXIFS(Z:Z,$E:$E,$E498)-MINIFS(Z:Z,$E:$E,$E498)),
100*(Z498-MINIFS(Z:Z,$E:$E,$E498))/(MAXIFS(Z:Z,$E:$E,$E498)-MINIFS(Z:Z,$E:$E,$E498))))</f>
        <v/>
      </c>
      <c r="CP498" s="232" t="str">
        <f t="array" ref="CP498">IF(AA498="","",
IF(INDEX(Settings!$H:$H,MATCH(CP$1,Settings!$G:$G,0))=TRUE,
100-100*(AA498-MINIFS(AA:AA,$E:$E,$E498))/(MAXIFS(AA:AA,$E:$E,$E498)-MINIFS(AA:AA,$E:$E,$E498)),
100*(AA498-MINIFS(AA:AA,$E:$E,$E498))/(MAXIFS(AA:AA,$E:$E,$E498)-MINIFS(AA:AA,$E:$E,$E498))))</f>
        <v/>
      </c>
      <c r="CQ498" s="232" t="str">
        <f t="array" ref="CQ498">IF(AB498="","",
IF(INDEX(Settings!$H:$H,MATCH(CQ$1,Settings!$G:$G,0))=TRUE,
100-100*(AB498-MINIFS(AB:AB,$E:$E,$E498))/(MAXIFS(AB:AB,$E:$E,$E498)-MINIFS(AB:AB,$E:$E,$E498)),
100*(AB498-MINIFS(AB:AB,$E:$E,$E498))/(MAXIFS(AB:AB,$E:$E,$E498)-MINIFS(AB:AB,$E:$E,$E498))))</f>
        <v/>
      </c>
      <c r="CR498" s="232" t="str">
        <f t="array" ref="CR498">IF(AC498="","",
IF(INDEX(Settings!$H:$H,MATCH(CR$1,Settings!$G:$G,0))=TRUE,
100-100*(AC498-MINIFS(AC:AC,$E:$E,$E498))/(MAXIFS(AC:AC,$E:$E,$E498)-MINIFS(AC:AC,$E:$E,$E498)),
100*(AC498-MINIFS(AC:AC,$E:$E,$E498))/(MAXIFS(AC:AC,$E:$E,$E498)-MINIFS(AC:AC,$E:$E,$E498))))</f>
        <v/>
      </c>
      <c r="CS498" s="232" t="str">
        <f t="array" ref="CS498">IF(AD498="","",
IF(INDEX(Settings!$H:$H,MATCH(CS$1,Settings!$G:$G,0))=TRUE,
100-100*(AD498-MINIFS(AD:AD,$E:$E,$E498))/(MAXIFS(AD:AD,$E:$E,$E498)-MINIFS(AD:AD,$E:$E,$E498)),
100*(AD498-MINIFS(AD:AD,$E:$E,$E498))/(MAXIFS(AD:AD,$E:$E,$E498)-MINIFS(AD:AD,$E:$E,$E498))))</f>
        <v/>
      </c>
      <c r="CT498" s="232" t="str">
        <f t="array" ref="CT498">IF(AE498="","",
IF(INDEX(Settings!$H:$H,MATCH(CT$1,Settings!$G:$G,0))=TRUE,
100-100*(AE498-MINIFS(AE:AE,$E:$E,$E498))/(MAXIFS(AE:AE,$E:$E,$E498)-MINIFS(AE:AE,$E:$E,$E498)),
100*(AE498-MINIFS(AE:AE,$E:$E,$E498))/(MAXIFS(AE:AE,$E:$E,$E498)-MINIFS(AE:AE,$E:$E,$E498))))</f>
        <v/>
      </c>
      <c r="CU498" s="232" t="str">
        <f t="array" ref="CU498">IF(AF498="","",
IF(INDEX(Settings!$H:$H,MATCH(CU$1,Settings!$G:$G,0))=TRUE,
100-100*(AF498-MINIFS(AF:AF,$E:$E,$E498))/(MAXIFS(AF:AF,$E:$E,$E498)-MINIFS(AF:AF,$E:$E,$E498)),
100*(AF498-MINIFS(AF:AF,$E:$E,$E498))/(MAXIFS(AF:AF,$E:$E,$E498)-MINIFS(AF:AF,$E:$E,$E498))))</f>
        <v/>
      </c>
      <c r="CV498" s="232" t="str">
        <f t="array" ref="CV498">IF(AG498="","",
IF(INDEX(Settings!$H:$H,MATCH(CV$1,Settings!$G:$G,0))=TRUE,
100-100*(AG498-MINIFS(AG:AG,$E:$E,$E498))/(MAXIFS(AG:AG,$E:$E,$E498)-MINIFS(AG:AG,$E:$E,$E498)),
100*(AG498-MINIFS(AG:AG,$E:$E,$E498))/(MAXIFS(AG:AG,$E:$E,$E498)-MINIFS(AG:AG,$E:$E,$E498))))</f>
        <v/>
      </c>
      <c r="CW498" s="232" t="str">
        <f t="array" ref="CW498">IF(AH498="","",
IF(INDEX(Settings!$H:$H,MATCH(CW$1,Settings!$G:$G,0))=TRUE,
100-100*(AH498-MINIFS(AH:AH,$E:$E,$E498))/(MAXIFS(AH:AH,$E:$E,$E498)-MINIFS(AH:AH,$E:$E,$E498)),
100*(AH498-MINIFS(AH:AH,$E:$E,$E498))/(MAXIFS(AH:AH,$E:$E,$E498)-MINIFS(AH:AH,$E:$E,$E498))))</f>
        <v/>
      </c>
      <c r="CX498" s="232" t="str">
        <f t="array" ref="CX498">IF(AI498="","",
IF(INDEX(Settings!$H:$H,MATCH(CX$1,Settings!$G:$G,0))=TRUE,
100-100*(AI498-MINIFS(AI:AI,$E:$E,$E498))/(MAXIFS(AI:AI,$E:$E,$E498)-MINIFS(AI:AI,$E:$E,$E498)),
100*(AI498-MINIFS(AI:AI,$E:$E,$E498))/(MAXIFS(AI:AI,$E:$E,$E498)-MINIFS(AI:AI,$E:$E,$E498))))</f>
        <v/>
      </c>
      <c r="CY498" s="232" t="str">
        <f t="array" ref="CY498">IF(AJ498="","",
IF(INDEX(Settings!$H:$H,MATCH(CY$1,Settings!$G:$G,0))=TRUE,
100-100*(AJ498-MINIFS(AJ:AJ,$E:$E,$E498))/(MAXIFS(AJ:AJ,$E:$E,$E498)-MINIFS(AJ:AJ,$E:$E,$E498)),
100*(AJ498-MINIFS(AJ:AJ,$E:$E,$E498))/(MAXIFS(AJ:AJ,$E:$E,$E498)-MINIFS(AJ:AJ,$E:$E,$E498))))</f>
        <v/>
      </c>
      <c r="CZ498" s="232" t="str">
        <f t="array" ref="CZ498">IF(AK498="","",
IF(INDEX(Settings!$H:$H,MATCH(CZ$1,Settings!$G:$G,0))=TRUE,
100-100*(AK498-MINIFS(AK:AK,$E:$E,$E498))/(MAXIFS(AK:AK,$E:$E,$E498)-MINIFS(AK:AK,$E:$E,$E498)),
100*(AK498-MINIFS(AK:AK,$E:$E,$E498))/(MAXIFS(AK:AK,$E:$E,$E498)-MINIFS(AK:AK,$E:$E,$E498))))</f>
        <v/>
      </c>
      <c r="DA498" s="232" t="str">
        <f t="array" ref="DA498">IF(AL498="","",
IF(INDEX(Settings!$H:$H,MATCH(DA$1,Settings!$G:$G,0))=TRUE,
100-100*(AL498-MINIFS(AL:AL,$E:$E,$E498))/(MAXIFS(AL:AL,$E:$E,$E498)-MINIFS(AL:AL,$E:$E,$E498)),
100*(AL498-MINIFS(AL:AL,$E:$E,$E498))/(MAXIFS(AL:AL,$E:$E,$E498)-MINIFS(AL:AL,$E:$E,$E498))))</f>
        <v/>
      </c>
      <c r="DB498" s="232" t="str">
        <f t="array" ref="DB498">IF(AM498="","",
IF(INDEX(Settings!$H:$H,MATCH(DB$1,Settings!$G:$G,0))=TRUE,
100-100*(AM498-MINIFS(AM:AM,$E:$E,$E498))/(MAXIFS(AM:AM,$E:$E,$E498)-MINIFS(AM:AM,$E:$E,$E498)),
100*(AM498-MINIFS(AM:AM,$E:$E,$E498))/(MAXIFS(AM:AM,$E:$E,$E498)-MINIFS(AM:AM,$E:$E,$E498))))</f>
        <v/>
      </c>
      <c r="DC498" s="232" t="str">
        <f t="array" ref="DC498">IF(AN498="","",
IF(INDEX(Settings!$H:$H,MATCH(DC$1,Settings!$G:$G,0))=TRUE,
100-100*(AN498-MINIFS(AN:AN,$E:$E,$E498))/(MAXIFS(AN:AN,$E:$E,$E498)-MINIFS(AN:AN,$E:$E,$E498)),
100*(AN498-MINIFS(AN:AN,$E:$E,$E498))/(MAXIFS(AN:AN,$E:$E,$E498)-MINIFS(AN:AN,$E:$E,$E498))))</f>
        <v/>
      </c>
      <c r="DD498" s="232" t="str">
        <f t="array" ref="DD498">IF(AO498="","",
IF(INDEX(Settings!$H:$H,MATCH(DD$1,Settings!$G:$G,0))=TRUE,
100-100*(AO498-MINIFS(AO:AO,$E:$E,$E498))/(MAXIFS(AO:AO,$E:$E,$E498)-MINIFS(AO:AO,$E:$E,$E498)),
100*(AO498-MINIFS(AO:AO,$E:$E,$E498))/(MAXIFS(AO:AO,$E:$E,$E498)-MINIFS(AO:AO,$E:$E,$E498))))</f>
        <v/>
      </c>
      <c r="DE498" s="232" t="str">
        <f t="array" ref="DE498">IF(AP498="","",
IF(INDEX(Settings!$H:$H,MATCH(DE$1,Settings!$G:$G,0))=TRUE,
100-100*(AP498-MINIFS(AP:AP,$E:$E,$E498))/(MAXIFS(AP:AP,$E:$E,$E498)-MINIFS(AP:AP,$E:$E,$E498)),
100*(AP498-MINIFS(AP:AP,$E:$E,$E498))/(MAXIFS(AP:AP,$E:$E,$E498)-MINIFS(AP:AP,$E:$E,$E498))))</f>
        <v/>
      </c>
      <c r="DF498" s="232" t="str">
        <f t="array" ref="DF498">IF(AQ498="","",
IF(INDEX(Settings!$H:$H,MATCH(DF$1,Settings!$G:$G,0))=TRUE,
100-100*(AQ498-MINIFS(AQ:AQ,$E:$E,$E498))/(MAXIFS(AQ:AQ,$E:$E,$E498)-MINIFS(AQ:AQ,$E:$E,$E498)),
100*(AQ498-MINIFS(AQ:AQ,$E:$E,$E498))/(MAXIFS(AQ:AQ,$E:$E,$E498)-MINIFS(AQ:AQ,$E:$E,$E498))))</f>
        <v/>
      </c>
      <c r="DG498" s="232" t="str">
        <f t="array" ref="DG498">IF(AR498="","",
IF(INDEX(Settings!$H:$H,MATCH(DG$1,Settings!$G:$G,0))=TRUE,
100-100*(AR498-MINIFS(AR:AR,$E:$E,$E498))/(MAXIFS(AR:AR,$E:$E,$E498)-MINIFS(AR:AR,$E:$E,$E498)),
100*(AR498-MINIFS(AR:AR,$E:$E,$E498))/(MAXIFS(AR:AR,$E:$E,$E498)-MINIFS(AR:AR,$E:$E,$E498))))</f>
        <v/>
      </c>
      <c r="DH498" s="232" t="str">
        <f t="array" ref="DH498">IF(AS498="","",
IF(INDEX(Settings!$H:$H,MATCH(DH$1,Settings!$G:$G,0))=TRUE,
100-100*(AS498-MINIFS(AS:AS,$E:$E,$E498))/(MAXIFS(AS:AS,$E:$E,$E498)-MINIFS(AS:AS,$E:$E,$E498)),
100*(AS498-MINIFS(AS:AS,$E:$E,$E498))/(MAXIFS(AS:AS,$E:$E,$E498)-MINIFS(AS:AS,$E:$E,$E498))))</f>
        <v/>
      </c>
      <c r="DI498" s="232" t="str">
        <f t="array" ref="DI498">IF(AT498="","",
IF(INDEX(Settings!$H:$H,MATCH(DI$1,Settings!$G:$G,0))=TRUE,
100-100*(AT498-MINIFS(AT:AT,$E:$E,$E498))/(MAXIFS(AT:AT,$E:$E,$E498)-MINIFS(AT:AT,$E:$E,$E498)),
100*(AT498-MINIFS(AT:AT,$E:$E,$E498))/(MAXIFS(AT:AT,$E:$E,$E498)-MINIFS(AT:AT,$E:$E,$E498))))</f>
        <v/>
      </c>
      <c r="DJ498" s="232" t="str">
        <f t="array" ref="DJ498">IF(AU498="","",
IF(INDEX(Settings!$H:$H,MATCH(DJ$1,Settings!$G:$G,0))=TRUE,
100-100*(AU498-MINIFS(AU:AU,$E:$E,$E498))/(MAXIFS(AU:AU,$E:$E,$E498)-MINIFS(AU:AU,$E:$E,$E498)),
100*(AU498-MINIFS(AU:AU,$E:$E,$E498))/(MAXIFS(AU:AU,$E:$E,$E498)-MINIFS(AU:AU,$E:$E,$E498))))</f>
        <v/>
      </c>
      <c r="DK498" s="232" t="str">
        <f t="array" ref="DK498">IF(AV498="","",
IF(INDEX(Settings!$H:$H,MATCH(DK$1,Settings!$G:$G,0))=TRUE,
100-100*(AV498-MINIFS(AV:AV,$E:$E,$E498))/(MAXIFS(AV:AV,$E:$E,$E498)-MINIFS(AV:AV,$E:$E,$E498)),
100*(AV498-MINIFS(AV:AV,$E:$E,$E498))/(MAXIFS(AV:AV,$E:$E,$E498)-MINIFS(AV:AV,$E:$E,$E498))))</f>
        <v/>
      </c>
      <c r="DL498" s="232" t="str">
        <f t="array" ref="DL498">IF(AW498="","",
IF(INDEX(Settings!$H:$H,MATCH(DL$1,Settings!$G:$G,0))=TRUE,
100-100*(AW498-MINIFS(AW:AW,$E:$E,$E498))/(MAXIFS(AW:AW,$E:$E,$E498)-MINIFS(AW:AW,$E:$E,$E498)),
100*(AW498-MINIFS(AW:AW,$E:$E,$E498))/(MAXIFS(AW:AW,$E:$E,$E498)-MINIFS(AW:AW,$E:$E,$E498))))</f>
        <v/>
      </c>
      <c r="DM498" s="232" t="str">
        <f t="array" ref="DM498">IF(AX498="","",
IF(INDEX(Settings!$H:$H,MATCH(DM$1,Settings!$G:$G,0))=TRUE,
100-100*(AX498-MINIFS(AX:AX,$E:$E,$E498))/(MAXIFS(AX:AX,$E:$E,$E498)-MINIFS(AX:AX,$E:$E,$E498)),
100*(AX498-MINIFS(AX:AX,$E:$E,$E498))/(MAXIFS(AX:AX,$E:$E,$E498)-MINIFS(AX:AX,$E:$E,$E498))))</f>
        <v/>
      </c>
      <c r="DN498" s="232" t="str">
        <f t="array" ref="DN498">IF(AY498="","",
IF(INDEX(Settings!$H:$H,MATCH(DN$1,Settings!$G:$G,0))=TRUE,
100-100*(AY498-MINIFS(AY:AY,$E:$E,$E498))/(MAXIFS(AY:AY,$E:$E,$E498)-MINIFS(AY:AY,$E:$E,$E498)),
100*(AY498-MINIFS(AY:AY,$E:$E,$E498))/(MAXIFS(AY:AY,$E:$E,$E498)-MINIFS(AY:AY,$E:$E,$E498))))</f>
        <v/>
      </c>
      <c r="DO498" s="232" t="str">
        <f t="array" ref="DO498">IF(AZ498="","",
IF(INDEX(Settings!$H:$H,MATCH(DO$1,Settings!$G:$G,0))=TRUE,
100-100*(AZ498-MINIFS(AZ:AZ,$E:$E,$E498))/(MAXIFS(AZ:AZ,$E:$E,$E498)-MINIFS(AZ:AZ,$E:$E,$E498)),
100*(AZ498-MINIFS(AZ:AZ,$E:$E,$E498))/(MAXIFS(AZ:AZ,$E:$E,$E498)-MINIFS(AZ:AZ,$E:$E,$E498))))</f>
        <v/>
      </c>
      <c r="DP498" s="232" t="str">
        <f t="array" ref="DP498">IF(BA498="","",
IF(INDEX(Settings!$H:$H,MATCH(DP$1,Settings!$G:$G,0))=TRUE,
100-100*(BA498-MINIFS(BA:BA,$E:$E,$E498))/(MAXIFS(BA:BA,$E:$E,$E498)-MINIFS(BA:BA,$E:$E,$E498)),
100*(BA498-MINIFS(BA:BA,$E:$E,$E498))/(MAXIFS(BA:BA,$E:$E,$E498)-MINIFS(BA:BA,$E:$E,$E498))))</f>
        <v/>
      </c>
      <c r="DQ498" s="232" t="str">
        <f t="array" ref="DQ498">IF(BB498="","",
IF(INDEX(Settings!$H:$H,MATCH(DQ$1,Settings!$G:$G,0))=TRUE,
100-100*(BB498-MINIFS(BB:BB,$E:$E,$E498))/(MAXIFS(BB:BB,$E:$E,$E498)-MINIFS(BB:BB,$E:$E,$E498)),
100*(BB498-MINIFS(BB:BB,$E:$E,$E498))/(MAXIFS(BB:BB,$E:$E,$E498)-MINIFS(BB:BB,$E:$E,$E498))))</f>
        <v/>
      </c>
      <c r="DR498" s="232" t="str">
        <f t="array" ref="DR498">IF(BC498="","",
IF(INDEX(Settings!$H:$H,MATCH(DR$1,Settings!$G:$G,0))=TRUE,
100-100*(BC498-MINIFS(BC:BC,$E:$E,$E498))/(MAXIFS(BC:BC,$E:$E,$E498)-MINIFS(BC:BC,$E:$E,$E498)),
100*(BC498-MINIFS(BC:BC,$E:$E,$E498))/(MAXIFS(BC:BC,$E:$E,$E498)-MINIFS(BC:BC,$E:$E,$E498))))</f>
        <v/>
      </c>
      <c r="DS498" s="232" t="str">
        <f t="array" ref="DS498">IF(BD498="","",
IF(INDEX(Settings!$H:$H,MATCH(DS$1,Settings!$G:$G,0))=TRUE,
100-100*(BD498-MINIFS(BD:BD,$E:$E,$E498))/(MAXIFS(BD:BD,$E:$E,$E498)-MINIFS(BD:BD,$E:$E,$E498)),
100*(BD498-MINIFS(BD:BD,$E:$E,$E498))/(MAXIFS(BD:BD,$E:$E,$E498)-MINIFS(BD:BD,$E:$E,$E498))))</f>
        <v/>
      </c>
      <c r="DT498" s="232" t="str">
        <f t="array" ref="DT498">IF(BE498="","",
IF(INDEX(Settings!$H:$H,MATCH(DT$1,Settings!$G:$G,0))=TRUE,
100-100*(BE498-MINIFS(BE:BE,$E:$E,$E498))/(MAXIFS(BE:BE,$E:$E,$E498)-MINIFS(BE:BE,$E:$E,$E498)),
100*(BE498-MINIFS(BE:BE,$E:$E,$E498))/(MAXIFS(BE:BE,$E:$E,$E498)-MINIFS(BE:BE,$E:$E,$E498))))</f>
        <v/>
      </c>
      <c r="DU498" s="232" t="str">
        <f t="array" ref="DU498">IF(BF498="","",
IF(INDEX(Settings!$H:$H,MATCH(DU$1,Settings!$G:$G,0))=TRUE,
100-100*(BF498-MINIFS(BF:BF,$E:$E,$E498))/(MAXIFS(BF:BF,$E:$E,$E498)-MINIFS(BF:BF,$E:$E,$E498)),
100*(BF498-MINIFS(BF:BF,$E:$E,$E498))/(MAXIFS(BF:BF,$E:$E,$E498)-MINIFS(BF:BF,$E:$E,$E498))))</f>
        <v/>
      </c>
      <c r="DV498" s="232" t="str">
        <f t="array" ref="DV498">IF(BG498="","",
IF(INDEX(Settings!$H:$H,MATCH(DV$1,Settings!$G:$G,0))=TRUE,
100-100*(BG498-MINIFS(BG:BG,$E:$E,$E498))/(MAXIFS(BG:BG,$E:$E,$E498)-MINIFS(BG:BG,$E:$E,$E498)),
100*(BG498-MINIFS(BG:BG,$E:$E,$E498))/(MAXIFS(BG:BG,$E:$E,$E498)-MINIFS(BG:BG,$E:$E,$E498))))</f>
        <v/>
      </c>
      <c r="DW498" s="232" t="str">
        <f t="array" ref="DW498">IF(BH498="","",
IF(INDEX(Settings!$H:$H,MATCH(DW$1,Settings!$G:$G,0))=TRUE,
100-100*(BH498-MINIFS(BH:BH,$E:$E,$E498))/(MAXIFS(BH:BH,$E:$E,$E498)-MINIFS(BH:BH,$E:$E,$E498)),
100*(BH498-MINIFS(BH:BH,$E:$E,$E498))/(MAXIFS(BH:BH,$E:$E,$E498)-MINIFS(BH:BH,$E:$E,$E498))))</f>
        <v/>
      </c>
      <c r="DX498" s="232" t="str">
        <f t="array" ref="DX498">IF(BI498="","",
IF(INDEX(Settings!$H:$H,MATCH(DX$1,Settings!$G:$G,0))=TRUE,
100-100*(BI498-MINIFS(BI:BI,$E:$E,$E498))/(MAXIFS(BI:BI,$E:$E,$E498)-MINIFS(BI:BI,$E:$E,$E498)),
100*(BI498-MINIFS(BI:BI,$E:$E,$E498))/(MAXIFS(BI:BI,$E:$E,$E498)-MINIFS(BI:BI,$E:$E,$E498))))</f>
        <v/>
      </c>
      <c r="DY498" s="232" t="str">
        <f t="array" ref="DY498">IF(BJ498="","",
IF(INDEX(Settings!$H:$H,MATCH(DY$1,Settings!$G:$G,0))=TRUE,
100-100*(BJ498-MINIFS(BJ:BJ,$E:$E,$E498))/(MAXIFS(BJ:BJ,$E:$E,$E498)-MINIFS(BJ:BJ,$E:$E,$E498)),
100*(BJ498-MINIFS(BJ:BJ,$E:$E,$E498))/(MAXIFS(BJ:BJ,$E:$E,$E498)-MINIFS(BJ:BJ,$E:$E,$E498))))</f>
        <v/>
      </c>
      <c r="DZ498" s="234"/>
      <c r="EA498" s="234"/>
      <c r="EB498" s="234" t="str">
        <f t="shared" si="8"/>
        <v/>
      </c>
      <c r="EC498" s="234" t="str">
        <f t="shared" si="9"/>
        <v/>
      </c>
      <c r="ED498" s="234" t="str">
        <f t="shared" si="10"/>
        <v/>
      </c>
      <c r="EE498" s="234" t="str">
        <f t="shared" si="11"/>
        <v/>
      </c>
      <c r="EF498" s="234" t="str">
        <f t="shared" si="12"/>
        <v/>
      </c>
      <c r="EG498" s="234" t="str">
        <f t="shared" si="13"/>
        <v/>
      </c>
      <c r="EH498" s="234"/>
      <c r="EI498" s="234"/>
      <c r="EJ498" s="234"/>
      <c r="EK498" s="234"/>
      <c r="EL498" s="234"/>
      <c r="EM498" s="234"/>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3" t="str">
        <f t="shared" si="14"/>
        <v/>
      </c>
      <c r="N499" s="49"/>
      <c r="O499" s="49"/>
      <c r="P499" s="49"/>
      <c r="Q499" s="49"/>
      <c r="R499" s="49"/>
      <c r="S499" s="222" t="str">
        <f>IFERROR(VLOOKUP(AF499, 'YOYO IR Scores'!A:C, 3, FALSE), "")
</f>
        <v/>
      </c>
      <c r="T499" s="49"/>
      <c r="U499" s="49"/>
      <c r="V499" s="49"/>
      <c r="W499" s="49"/>
      <c r="X499" s="224" t="str">
        <f t="shared" si="4"/>
        <v/>
      </c>
      <c r="Y499" s="225" t="str">
        <f t="shared" si="5"/>
        <v/>
      </c>
      <c r="Z499" s="225" t="str">
        <f t="shared" si="6"/>
        <v/>
      </c>
      <c r="AA499" s="224" t="str">
        <f t="shared" si="7"/>
        <v/>
      </c>
      <c r="AB499" s="223"/>
      <c r="AC499" s="223"/>
      <c r="AD499" s="223"/>
      <c r="AE499" s="223" t="str">
        <f>IFERROR(VLOOKUP(AF499, 'YOYO IR Scores'!A:C, 2, FALSE), "")</f>
        <v/>
      </c>
      <c r="AF499" s="223"/>
      <c r="AG499" s="223"/>
      <c r="AH499" s="223"/>
      <c r="AI499" s="223"/>
      <c r="AJ499" s="223"/>
      <c r="AK499" s="223"/>
      <c r="AL499" s="223"/>
      <c r="AM499" s="223"/>
      <c r="AN499" s="223"/>
      <c r="AO499" s="223"/>
      <c r="AP499" s="223"/>
      <c r="AQ499" s="223"/>
      <c r="AR499" s="223"/>
      <c r="AS499" s="223"/>
      <c r="AT499" s="223"/>
      <c r="AU499" s="223"/>
      <c r="AV499" s="223"/>
      <c r="AW499" s="223"/>
      <c r="AX499" s="223"/>
      <c r="AY499" s="223"/>
      <c r="AZ499" s="223"/>
      <c r="BA499" s="223"/>
      <c r="BB499" s="223"/>
      <c r="BC499" s="223"/>
      <c r="BD499" s="223"/>
      <c r="BE499" s="223"/>
      <c r="BF499" s="223"/>
      <c r="BG499" s="223"/>
      <c r="BH499" s="223"/>
      <c r="BI499" s="223"/>
      <c r="BJ499" s="223"/>
      <c r="BK499" s="223" t="str">
        <f t="array" ref="BK499">IF(J499="","",
IF(INDEX(Settings!$H:$H,MATCH(BY$1,Settings!$G:$G,0))=TRUE,
100-100*(J499-MIN(J:J))/(MAX(J:J)-MIN(J:J)),
100*(J499-MIN(J:J))/(MAX(J:J)-MIN(J:J))))</f>
        <v/>
      </c>
      <c r="BL499" s="223" t="str">
        <f t="array" ref="BL499">IF(J499="","",
IF(INDEX(Settings!$H:$H,MATCH(BY$1,Settings!$G:$G,0))=TRUE,
100-100*(J499-MINIFS(J:J,$E:$E,$E499))/(MAXIFS(J:J,$E:$E,$E499)-MINIFS(J:J,$E:$E,$E499)),
100*(J499-MINIFS(J:J,$E:$E,$E499))/(MAXIFS(J:J,$E:$E,$E499)-MINIFS(J:J,$E:$E,$E499))))</f>
        <v/>
      </c>
      <c r="BM499" s="223"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4" t="str">
        <f t="array" ref="BQ499">IF(J499="","",
IF(INDEX(Settings!$H:$H,MATCH(BY$1,Settings!$G:$G,0))=TRUE,
-1*(J499-AVERAGE(J:J))/STDEV(J:J),
(J499-AVERAGE(J:J))/STDEV(J:J)))</f>
        <v/>
      </c>
      <c r="BR499" s="224" t="str">
        <f>IFERROR(__xludf.DUMMYFUNCTION("IF(J499="""","""",
IF(INDEX(Settings!$H:$H,MATCH(BY$1,Settings!$G:$G,0))=TRUE,
-1*(J499-AVERAGEIFS(J:J,$E:$E,$E499))/STDEV(FILTER(J:J,$E:$E=$E499)),
(J499-AVERAGEIFS(J:J,$E:$E,$E499))/STDEV(FILTER(J:J,$E:$E=$E499))))"),"")</f>
        <v/>
      </c>
      <c r="BS499" s="224"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3" t="str">
        <f t="array" ref="BY499">IF(J499="","",
IF(INDEX(Settings!$H:$H,MATCH(BY$1,Settings!$G:$G,0))=TRUE,
100-100*(J499-MINIFS(J:J,$E:$E,$E499))/(MAXIFS(J:J,$E:$E,$E499)-MINIFS(J:J,$E:$E,$E499)),
100*(J499-MINIFS(J:J,$E:$E,$E499))/(MAXIFS(J:J,$E:$E,$E499)-MINIFS(J:J,$E:$E,$E499))))</f>
        <v/>
      </c>
      <c r="BZ499" s="223" t="str">
        <f t="array" ref="BZ499">IF(K499="","",
IF(INDEX(Settings!$H:$H,MATCH(BZ$1,Settings!$G:$G,0))=TRUE,
100-100*(K499-MINIFS(K:K,$E:$E,$E499))/(MAXIFS(K:K,$E:$E,$E499)-MINIFS(K:K,$E:$E,$E499)),
100*(K499-MINIFS(K:K,$E:$E,$E499))/(MAXIFS(K:K,$E:$E,$E499)-MINIFS(K:K,$E:$E,$E499))))</f>
        <v/>
      </c>
      <c r="CA499" s="223" t="str">
        <f t="array" ref="CA499">IF(L499="","",
IF(INDEX(Settings!$H:$H,MATCH(CA$1,Settings!$G:$G,0))=TRUE,
100-100*(L499-MINIFS(L:L,$E:$E,$E499))/(MAXIFS(L:L,$E:$E,$E499)-MINIFS(L:L,$E:$E,$E499)),
100*(L499-MINIFS(L:L,$E:$E,$E499))/(MAXIFS(L:L,$E:$E,$E499)-MINIFS(L:L,$E:$E,$E499))))</f>
        <v/>
      </c>
      <c r="CB499" s="223" t="str">
        <f t="array" ref="CB499">IF(M499="","",
IF(INDEX(Settings!$H:$H,MATCH(CB$1,Settings!$G:$G,0))=TRUE,
100-100*(M499-MINIFS(M:M,$E:$E,$E499))/(MAXIFS(M:M,$E:$E,$E499)-MINIFS(M:M,$E:$E,$E499)),
100*(M499-MINIFS(M:M,$E:$E,$E499))/(MAXIFS(M:M,$E:$E,$E499)-MINIFS(M:M,$E:$E,$E499))))</f>
        <v/>
      </c>
      <c r="CC499" s="223" t="str">
        <f t="array" ref="CC499">IF(N499="","",
IF(INDEX(Settings!$H:$H,MATCH(CC$1,Settings!$G:$G,0))=TRUE,
100-100*(N499-MINIFS(N:N,$E:$E,$E499))/(MAXIFS(N:N,$E:$E,$E499)-MINIFS(N:N,$E:$E,$E499)),
100*(N499-MINIFS(N:N,$E:$E,$E499))/(MAXIFS(N:N,$E:$E,$E499)-MINIFS(N:N,$E:$E,$E499))))</f>
        <v/>
      </c>
      <c r="CD499" s="223" t="str">
        <f t="array" ref="CD499">IF(O499="","",
IF(INDEX(Settings!$H:$H,MATCH(CD$1,Settings!$G:$G,0))=TRUE,
100-100*(O499-MINIFS(O:O,$E:$E,$E499))/(MAXIFS(O:O,$E:$E,$E499)-MINIFS(O:O,$E:$E,$E499)),
100*(O499-MINIFS(O:O,$E:$E,$E499))/(MAXIFS(O:O,$E:$E,$E499)-MINIFS(O:O,$E:$E,$E499))))</f>
        <v/>
      </c>
      <c r="CE499" s="223" t="str">
        <f t="array" ref="CE499">IF(P499="","",
IF(INDEX(Settings!$H:$H,MATCH(CE$1,Settings!$G:$G,0))=TRUE,
100-100*(P499-MINIFS(P:P,$E:$E,$E499))/(MAXIFS(P:P,$E:$E,$E499)-MINIFS(P:P,$E:$E,$E499)),
100*(P499-MINIFS(P:P,$E:$E,$E499))/(MAXIFS(P:P,$E:$E,$E499)-MINIFS(P:P,$E:$E,$E499))))</f>
        <v/>
      </c>
      <c r="CF499" s="223" t="str">
        <f t="array" ref="CF499">IF(Q499="","",
IF(INDEX(Settings!$H:$H,MATCH(CF$1,Settings!$G:$G,0))=TRUE,
100-100*(Q499-MINIFS(Q:Q,$E:$E,$E499))/(MAXIFS(Q:Q,$E:$E,$E499)-MINIFS(Q:Q,$E:$E,$E499)),
100*(Q499-MINIFS(Q:Q,$E:$E,$E499))/(MAXIFS(Q:Q,$E:$E,$E499)-MINIFS(Q:Q,$E:$E,$E499))))</f>
        <v/>
      </c>
      <c r="CG499" s="223" t="str">
        <f t="array" ref="CG499">IF(R499="","",
IF(INDEX(Settings!$H:$H,MATCH(CG$1,Settings!$G:$G,0))=TRUE,
100-100*(R499-MINIFS(R:R,$E:$E,$E499))/(MAXIFS(R:R,$E:$E,$E499)-MINIFS(R:R,$E:$E,$E499)),
100*(R499-MINIFS(R:R,$E:$E,$E499))/(MAXIFS(R:R,$E:$E,$E499)-MINIFS(R:R,$E:$E,$E499))))</f>
        <v/>
      </c>
      <c r="CH499" s="223" t="str">
        <f t="array" ref="CH499">IF(S499="","",
IF(INDEX(Settings!$H:$H,MATCH(CH$1,Settings!$G:$G,0))=TRUE,
100-100*(S499-MINIFS(S:S,$E:$E,$E499))/(MAXIFS(S:S,$E:$E,$E499)-MINIFS(S:S,$E:$E,$E499)),
100*(S499-MINIFS(S:S,$E:$E,$E499))/(MAXIFS(S:S,$E:$E,$E499)-MINIFS(S:S,$E:$E,$E499))))</f>
        <v/>
      </c>
      <c r="CI499" s="223" t="str">
        <f t="array" ref="CI499">IF(T499="","",
IF(INDEX(Settings!$H:$H,MATCH(CI$1,Settings!$G:$G,0))=TRUE,
100-100*(T499-MINIFS(T:T,$E:$E,$E499))/(MAXIFS(T:T,$E:$E,$E499)-MINIFS(T:T,$E:$E,$E499)),
100*(T499-MINIFS(T:T,$E:$E,$E499))/(MAXIFS(T:T,$E:$E,$E499)-MINIFS(T:T,$E:$E,$E499))))</f>
        <v/>
      </c>
      <c r="CJ499" s="223" t="str">
        <f t="array" ref="CJ499">IF(U499="","",
IF(INDEX(Settings!$H:$H,MATCH(CJ$1,Settings!$G:$G,0))=TRUE,
100-100*(U499-MINIFS(U:U,$E:$E,$E499))/(MAXIFS(U:U,$E:$E,$E499)-MINIFS(U:U,$E:$E,$E499)),
100*(U499-MINIFS(U:U,$E:$E,$E499))/(MAXIFS(U:U,$E:$E,$E499)-MINIFS(U:U,$E:$E,$E499))))</f>
        <v/>
      </c>
      <c r="CK499" s="223" t="str">
        <f t="array" ref="CK499">IF(V499="","",
IF(INDEX(Settings!$H:$H,MATCH(CK$1,Settings!$G:$G,0))=TRUE,
100-100*(V499-MINIFS(V:V,$E:$E,$E499))/(MAXIFS(V:V,$E:$E,$E499)-MINIFS(V:V,$E:$E,$E499)),
100*(V499-MINIFS(V:V,$E:$E,$E499))/(MAXIFS(V:V,$E:$E,$E499)-MINIFS(V:V,$E:$E,$E499))))</f>
        <v/>
      </c>
      <c r="CL499" s="223" t="str">
        <f t="array" ref="CL499">IF(W499="","",
IF(INDEX(Settings!$H:$H,MATCH(CL$1,Settings!$G:$G,0))=TRUE,
100-100*(W499-MINIFS(W:W,$E:$E,$E499))/(MAXIFS(W:W,$E:$E,$E499)-MINIFS(W:W,$E:$E,$E499)),
100*(W499-MINIFS(W:W,$E:$E,$E499))/(MAXIFS(W:W,$E:$E,$E499)-MINIFS(W:W,$E:$E,$E499))))</f>
        <v/>
      </c>
      <c r="CM499" s="223" t="str">
        <f t="array" ref="CM499">IF(X499="","",
IF(INDEX(Settings!$H:$H,MATCH(CM$1,Settings!$G:$G,0))=TRUE,
100-100*(X499-MINIFS(X:X,$E:$E,$E499))/(MAXIFS(X:X,$E:$E,$E499)-MINIFS(X:X,$E:$E,$E499)),
100*(X499-MINIFS(X:X,$E:$E,$E499))/(MAXIFS(X:X,$E:$E,$E499)-MINIFS(X:X,$E:$E,$E499))))</f>
        <v/>
      </c>
      <c r="CN499" s="223" t="str">
        <f t="array" ref="CN499">IF(Y499="","",
IF(INDEX(Settings!$H:$H,MATCH(CN$1,Settings!$G:$G,0))=TRUE,
100-100*(Y499-MINIFS(Y:Y,$E:$E,$E499))/(MAXIFS(Y:Y,$E:$E,$E499)-MINIFS(Y:Y,$E:$E,$E499)),
100*(Y499-MINIFS(Y:Y,$E:$E,$E499))/(MAXIFS(Y:Y,$E:$E,$E499)-MINIFS(Y:Y,$E:$E,$E499))))</f>
        <v/>
      </c>
      <c r="CO499" s="223" t="str">
        <f t="array" ref="CO499">IF(Z499="","",
IF(INDEX(Settings!$H:$H,MATCH(CO$1,Settings!$G:$G,0))=TRUE,
100-100*(Z499-MINIFS(Z:Z,$E:$E,$E499))/(MAXIFS(Z:Z,$E:$E,$E499)-MINIFS(Z:Z,$E:$E,$E499)),
100*(Z499-MINIFS(Z:Z,$E:$E,$E499))/(MAXIFS(Z:Z,$E:$E,$E499)-MINIFS(Z:Z,$E:$E,$E499))))</f>
        <v/>
      </c>
      <c r="CP499" s="223" t="str">
        <f t="array" ref="CP499">IF(AA499="","",
IF(INDEX(Settings!$H:$H,MATCH(CP$1,Settings!$G:$G,0))=TRUE,
100-100*(AA499-MINIFS(AA:AA,$E:$E,$E499))/(MAXIFS(AA:AA,$E:$E,$E499)-MINIFS(AA:AA,$E:$E,$E499)),
100*(AA499-MINIFS(AA:AA,$E:$E,$E499))/(MAXIFS(AA:AA,$E:$E,$E499)-MINIFS(AA:AA,$E:$E,$E499))))</f>
        <v/>
      </c>
      <c r="CQ499" s="223" t="str">
        <f t="array" ref="CQ499">IF(AB499="","",
IF(INDEX(Settings!$H:$H,MATCH(CQ$1,Settings!$G:$G,0))=TRUE,
100-100*(AB499-MINIFS(AB:AB,$E:$E,$E499))/(MAXIFS(AB:AB,$E:$E,$E499)-MINIFS(AB:AB,$E:$E,$E499)),
100*(AB499-MINIFS(AB:AB,$E:$E,$E499))/(MAXIFS(AB:AB,$E:$E,$E499)-MINIFS(AB:AB,$E:$E,$E499))))</f>
        <v/>
      </c>
      <c r="CR499" s="223" t="str">
        <f t="array" ref="CR499">IF(AC499="","",
IF(INDEX(Settings!$H:$H,MATCH(CR$1,Settings!$G:$G,0))=TRUE,
100-100*(AC499-MINIFS(AC:AC,$E:$E,$E499))/(MAXIFS(AC:AC,$E:$E,$E499)-MINIFS(AC:AC,$E:$E,$E499)),
100*(AC499-MINIFS(AC:AC,$E:$E,$E499))/(MAXIFS(AC:AC,$E:$E,$E499)-MINIFS(AC:AC,$E:$E,$E499))))</f>
        <v/>
      </c>
      <c r="CS499" s="223" t="str">
        <f t="array" ref="CS499">IF(AD499="","",
IF(INDEX(Settings!$H:$H,MATCH(CS$1,Settings!$G:$G,0))=TRUE,
100-100*(AD499-MINIFS(AD:AD,$E:$E,$E499))/(MAXIFS(AD:AD,$E:$E,$E499)-MINIFS(AD:AD,$E:$E,$E499)),
100*(AD499-MINIFS(AD:AD,$E:$E,$E499))/(MAXIFS(AD:AD,$E:$E,$E499)-MINIFS(AD:AD,$E:$E,$E499))))</f>
        <v/>
      </c>
      <c r="CT499" s="223" t="str">
        <f t="array" ref="CT499">IF(AE499="","",
IF(INDEX(Settings!$H:$H,MATCH(CT$1,Settings!$G:$G,0))=TRUE,
100-100*(AE499-MINIFS(AE:AE,$E:$E,$E499))/(MAXIFS(AE:AE,$E:$E,$E499)-MINIFS(AE:AE,$E:$E,$E499)),
100*(AE499-MINIFS(AE:AE,$E:$E,$E499))/(MAXIFS(AE:AE,$E:$E,$E499)-MINIFS(AE:AE,$E:$E,$E499))))</f>
        <v/>
      </c>
      <c r="CU499" s="223" t="str">
        <f t="array" ref="CU499">IF(AF499="","",
IF(INDEX(Settings!$H:$H,MATCH(CU$1,Settings!$G:$G,0))=TRUE,
100-100*(AF499-MINIFS(AF:AF,$E:$E,$E499))/(MAXIFS(AF:AF,$E:$E,$E499)-MINIFS(AF:AF,$E:$E,$E499)),
100*(AF499-MINIFS(AF:AF,$E:$E,$E499))/(MAXIFS(AF:AF,$E:$E,$E499)-MINIFS(AF:AF,$E:$E,$E499))))</f>
        <v/>
      </c>
      <c r="CV499" s="223" t="str">
        <f t="array" ref="CV499">IF(AG499="","",
IF(INDEX(Settings!$H:$H,MATCH(CV$1,Settings!$G:$G,0))=TRUE,
100-100*(AG499-MINIFS(AG:AG,$E:$E,$E499))/(MAXIFS(AG:AG,$E:$E,$E499)-MINIFS(AG:AG,$E:$E,$E499)),
100*(AG499-MINIFS(AG:AG,$E:$E,$E499))/(MAXIFS(AG:AG,$E:$E,$E499)-MINIFS(AG:AG,$E:$E,$E499))))</f>
        <v/>
      </c>
      <c r="CW499" s="223" t="str">
        <f t="array" ref="CW499">IF(AH499="","",
IF(INDEX(Settings!$H:$H,MATCH(CW$1,Settings!$G:$G,0))=TRUE,
100-100*(AH499-MINIFS(AH:AH,$E:$E,$E499))/(MAXIFS(AH:AH,$E:$E,$E499)-MINIFS(AH:AH,$E:$E,$E499)),
100*(AH499-MINIFS(AH:AH,$E:$E,$E499))/(MAXIFS(AH:AH,$E:$E,$E499)-MINIFS(AH:AH,$E:$E,$E499))))</f>
        <v/>
      </c>
      <c r="CX499" s="223" t="str">
        <f t="array" ref="CX499">IF(AI499="","",
IF(INDEX(Settings!$H:$H,MATCH(CX$1,Settings!$G:$G,0))=TRUE,
100-100*(AI499-MINIFS(AI:AI,$E:$E,$E499))/(MAXIFS(AI:AI,$E:$E,$E499)-MINIFS(AI:AI,$E:$E,$E499)),
100*(AI499-MINIFS(AI:AI,$E:$E,$E499))/(MAXIFS(AI:AI,$E:$E,$E499)-MINIFS(AI:AI,$E:$E,$E499))))</f>
        <v/>
      </c>
      <c r="CY499" s="223" t="str">
        <f t="array" ref="CY499">IF(AJ499="","",
IF(INDEX(Settings!$H:$H,MATCH(CY$1,Settings!$G:$G,0))=TRUE,
100-100*(AJ499-MINIFS(AJ:AJ,$E:$E,$E499))/(MAXIFS(AJ:AJ,$E:$E,$E499)-MINIFS(AJ:AJ,$E:$E,$E499)),
100*(AJ499-MINIFS(AJ:AJ,$E:$E,$E499))/(MAXIFS(AJ:AJ,$E:$E,$E499)-MINIFS(AJ:AJ,$E:$E,$E499))))</f>
        <v/>
      </c>
      <c r="CZ499" s="223" t="str">
        <f t="array" ref="CZ499">IF(AK499="","",
IF(INDEX(Settings!$H:$H,MATCH(CZ$1,Settings!$G:$G,0))=TRUE,
100-100*(AK499-MINIFS(AK:AK,$E:$E,$E499))/(MAXIFS(AK:AK,$E:$E,$E499)-MINIFS(AK:AK,$E:$E,$E499)),
100*(AK499-MINIFS(AK:AK,$E:$E,$E499))/(MAXIFS(AK:AK,$E:$E,$E499)-MINIFS(AK:AK,$E:$E,$E499))))</f>
        <v/>
      </c>
      <c r="DA499" s="223" t="str">
        <f t="array" ref="DA499">IF(AL499="","",
IF(INDEX(Settings!$H:$H,MATCH(DA$1,Settings!$G:$G,0))=TRUE,
100-100*(AL499-MINIFS(AL:AL,$E:$E,$E499))/(MAXIFS(AL:AL,$E:$E,$E499)-MINIFS(AL:AL,$E:$E,$E499)),
100*(AL499-MINIFS(AL:AL,$E:$E,$E499))/(MAXIFS(AL:AL,$E:$E,$E499)-MINIFS(AL:AL,$E:$E,$E499))))</f>
        <v/>
      </c>
      <c r="DB499" s="223" t="str">
        <f t="array" ref="DB499">IF(AM499="","",
IF(INDEX(Settings!$H:$H,MATCH(DB$1,Settings!$G:$G,0))=TRUE,
100-100*(AM499-MINIFS(AM:AM,$E:$E,$E499))/(MAXIFS(AM:AM,$E:$E,$E499)-MINIFS(AM:AM,$E:$E,$E499)),
100*(AM499-MINIFS(AM:AM,$E:$E,$E499))/(MAXIFS(AM:AM,$E:$E,$E499)-MINIFS(AM:AM,$E:$E,$E499))))</f>
        <v/>
      </c>
      <c r="DC499" s="223" t="str">
        <f t="array" ref="DC499">IF(AN499="","",
IF(INDEX(Settings!$H:$H,MATCH(DC$1,Settings!$G:$G,0))=TRUE,
100-100*(AN499-MINIFS(AN:AN,$E:$E,$E499))/(MAXIFS(AN:AN,$E:$E,$E499)-MINIFS(AN:AN,$E:$E,$E499)),
100*(AN499-MINIFS(AN:AN,$E:$E,$E499))/(MAXIFS(AN:AN,$E:$E,$E499)-MINIFS(AN:AN,$E:$E,$E499))))</f>
        <v/>
      </c>
      <c r="DD499" s="223" t="str">
        <f t="array" ref="DD499">IF(AO499="","",
IF(INDEX(Settings!$H:$H,MATCH(DD$1,Settings!$G:$G,0))=TRUE,
100-100*(AO499-MINIFS(AO:AO,$E:$E,$E499))/(MAXIFS(AO:AO,$E:$E,$E499)-MINIFS(AO:AO,$E:$E,$E499)),
100*(AO499-MINIFS(AO:AO,$E:$E,$E499))/(MAXIFS(AO:AO,$E:$E,$E499)-MINIFS(AO:AO,$E:$E,$E499))))</f>
        <v/>
      </c>
      <c r="DE499" s="223" t="str">
        <f t="array" ref="DE499">IF(AP499="","",
IF(INDEX(Settings!$H:$H,MATCH(DE$1,Settings!$G:$G,0))=TRUE,
100-100*(AP499-MINIFS(AP:AP,$E:$E,$E499))/(MAXIFS(AP:AP,$E:$E,$E499)-MINIFS(AP:AP,$E:$E,$E499)),
100*(AP499-MINIFS(AP:AP,$E:$E,$E499))/(MAXIFS(AP:AP,$E:$E,$E499)-MINIFS(AP:AP,$E:$E,$E499))))</f>
        <v/>
      </c>
      <c r="DF499" s="223" t="str">
        <f t="array" ref="DF499">IF(AQ499="","",
IF(INDEX(Settings!$H:$H,MATCH(DF$1,Settings!$G:$G,0))=TRUE,
100-100*(AQ499-MINIFS(AQ:AQ,$E:$E,$E499))/(MAXIFS(AQ:AQ,$E:$E,$E499)-MINIFS(AQ:AQ,$E:$E,$E499)),
100*(AQ499-MINIFS(AQ:AQ,$E:$E,$E499))/(MAXIFS(AQ:AQ,$E:$E,$E499)-MINIFS(AQ:AQ,$E:$E,$E499))))</f>
        <v/>
      </c>
      <c r="DG499" s="223" t="str">
        <f t="array" ref="DG499">IF(AR499="","",
IF(INDEX(Settings!$H:$H,MATCH(DG$1,Settings!$G:$G,0))=TRUE,
100-100*(AR499-MINIFS(AR:AR,$E:$E,$E499))/(MAXIFS(AR:AR,$E:$E,$E499)-MINIFS(AR:AR,$E:$E,$E499)),
100*(AR499-MINIFS(AR:AR,$E:$E,$E499))/(MAXIFS(AR:AR,$E:$E,$E499)-MINIFS(AR:AR,$E:$E,$E499))))</f>
        <v/>
      </c>
      <c r="DH499" s="223" t="str">
        <f t="array" ref="DH499">IF(AS499="","",
IF(INDEX(Settings!$H:$H,MATCH(DH$1,Settings!$G:$G,0))=TRUE,
100-100*(AS499-MINIFS(AS:AS,$E:$E,$E499))/(MAXIFS(AS:AS,$E:$E,$E499)-MINIFS(AS:AS,$E:$E,$E499)),
100*(AS499-MINIFS(AS:AS,$E:$E,$E499))/(MAXIFS(AS:AS,$E:$E,$E499)-MINIFS(AS:AS,$E:$E,$E499))))</f>
        <v/>
      </c>
      <c r="DI499" s="223" t="str">
        <f t="array" ref="DI499">IF(AT499="","",
IF(INDEX(Settings!$H:$H,MATCH(DI$1,Settings!$G:$G,0))=TRUE,
100-100*(AT499-MINIFS(AT:AT,$E:$E,$E499))/(MAXIFS(AT:AT,$E:$E,$E499)-MINIFS(AT:AT,$E:$E,$E499)),
100*(AT499-MINIFS(AT:AT,$E:$E,$E499))/(MAXIFS(AT:AT,$E:$E,$E499)-MINIFS(AT:AT,$E:$E,$E499))))</f>
        <v/>
      </c>
      <c r="DJ499" s="223" t="str">
        <f t="array" ref="DJ499">IF(AU499="","",
IF(INDEX(Settings!$H:$H,MATCH(DJ$1,Settings!$G:$G,0))=TRUE,
100-100*(AU499-MINIFS(AU:AU,$E:$E,$E499))/(MAXIFS(AU:AU,$E:$E,$E499)-MINIFS(AU:AU,$E:$E,$E499)),
100*(AU499-MINIFS(AU:AU,$E:$E,$E499))/(MAXIFS(AU:AU,$E:$E,$E499)-MINIFS(AU:AU,$E:$E,$E499))))</f>
        <v/>
      </c>
      <c r="DK499" s="223" t="str">
        <f t="array" ref="DK499">IF(AV499="","",
IF(INDEX(Settings!$H:$H,MATCH(DK$1,Settings!$G:$G,0))=TRUE,
100-100*(AV499-MINIFS(AV:AV,$E:$E,$E499))/(MAXIFS(AV:AV,$E:$E,$E499)-MINIFS(AV:AV,$E:$E,$E499)),
100*(AV499-MINIFS(AV:AV,$E:$E,$E499))/(MAXIFS(AV:AV,$E:$E,$E499)-MINIFS(AV:AV,$E:$E,$E499))))</f>
        <v/>
      </c>
      <c r="DL499" s="223" t="str">
        <f t="array" ref="DL499">IF(AW499="","",
IF(INDEX(Settings!$H:$H,MATCH(DL$1,Settings!$G:$G,0))=TRUE,
100-100*(AW499-MINIFS(AW:AW,$E:$E,$E499))/(MAXIFS(AW:AW,$E:$E,$E499)-MINIFS(AW:AW,$E:$E,$E499)),
100*(AW499-MINIFS(AW:AW,$E:$E,$E499))/(MAXIFS(AW:AW,$E:$E,$E499)-MINIFS(AW:AW,$E:$E,$E499))))</f>
        <v/>
      </c>
      <c r="DM499" s="223" t="str">
        <f t="array" ref="DM499">IF(AX499="","",
IF(INDEX(Settings!$H:$H,MATCH(DM$1,Settings!$G:$G,0))=TRUE,
100-100*(AX499-MINIFS(AX:AX,$E:$E,$E499))/(MAXIFS(AX:AX,$E:$E,$E499)-MINIFS(AX:AX,$E:$E,$E499)),
100*(AX499-MINIFS(AX:AX,$E:$E,$E499))/(MAXIFS(AX:AX,$E:$E,$E499)-MINIFS(AX:AX,$E:$E,$E499))))</f>
        <v/>
      </c>
      <c r="DN499" s="223" t="str">
        <f t="array" ref="DN499">IF(AY499="","",
IF(INDEX(Settings!$H:$H,MATCH(DN$1,Settings!$G:$G,0))=TRUE,
100-100*(AY499-MINIFS(AY:AY,$E:$E,$E499))/(MAXIFS(AY:AY,$E:$E,$E499)-MINIFS(AY:AY,$E:$E,$E499)),
100*(AY499-MINIFS(AY:AY,$E:$E,$E499))/(MAXIFS(AY:AY,$E:$E,$E499)-MINIFS(AY:AY,$E:$E,$E499))))</f>
        <v/>
      </c>
      <c r="DO499" s="223" t="str">
        <f t="array" ref="DO499">IF(AZ499="","",
IF(INDEX(Settings!$H:$H,MATCH(DO$1,Settings!$G:$G,0))=TRUE,
100-100*(AZ499-MINIFS(AZ:AZ,$E:$E,$E499))/(MAXIFS(AZ:AZ,$E:$E,$E499)-MINIFS(AZ:AZ,$E:$E,$E499)),
100*(AZ499-MINIFS(AZ:AZ,$E:$E,$E499))/(MAXIFS(AZ:AZ,$E:$E,$E499)-MINIFS(AZ:AZ,$E:$E,$E499))))</f>
        <v/>
      </c>
      <c r="DP499" s="223" t="str">
        <f t="array" ref="DP499">IF(BA499="","",
IF(INDEX(Settings!$H:$H,MATCH(DP$1,Settings!$G:$G,0))=TRUE,
100-100*(BA499-MINIFS(BA:BA,$E:$E,$E499))/(MAXIFS(BA:BA,$E:$E,$E499)-MINIFS(BA:BA,$E:$E,$E499)),
100*(BA499-MINIFS(BA:BA,$E:$E,$E499))/(MAXIFS(BA:BA,$E:$E,$E499)-MINIFS(BA:BA,$E:$E,$E499))))</f>
        <v/>
      </c>
      <c r="DQ499" s="223" t="str">
        <f t="array" ref="DQ499">IF(BB499="","",
IF(INDEX(Settings!$H:$H,MATCH(DQ$1,Settings!$G:$G,0))=TRUE,
100-100*(BB499-MINIFS(BB:BB,$E:$E,$E499))/(MAXIFS(BB:BB,$E:$E,$E499)-MINIFS(BB:BB,$E:$E,$E499)),
100*(BB499-MINIFS(BB:BB,$E:$E,$E499))/(MAXIFS(BB:BB,$E:$E,$E499)-MINIFS(BB:BB,$E:$E,$E499))))</f>
        <v/>
      </c>
      <c r="DR499" s="223" t="str">
        <f t="array" ref="DR499">IF(BC499="","",
IF(INDEX(Settings!$H:$H,MATCH(DR$1,Settings!$G:$G,0))=TRUE,
100-100*(BC499-MINIFS(BC:BC,$E:$E,$E499))/(MAXIFS(BC:BC,$E:$E,$E499)-MINIFS(BC:BC,$E:$E,$E499)),
100*(BC499-MINIFS(BC:BC,$E:$E,$E499))/(MAXIFS(BC:BC,$E:$E,$E499)-MINIFS(BC:BC,$E:$E,$E499))))</f>
        <v/>
      </c>
      <c r="DS499" s="223" t="str">
        <f t="array" ref="DS499">IF(BD499="","",
IF(INDEX(Settings!$H:$H,MATCH(DS$1,Settings!$G:$G,0))=TRUE,
100-100*(BD499-MINIFS(BD:BD,$E:$E,$E499))/(MAXIFS(BD:BD,$E:$E,$E499)-MINIFS(BD:BD,$E:$E,$E499)),
100*(BD499-MINIFS(BD:BD,$E:$E,$E499))/(MAXIFS(BD:BD,$E:$E,$E499)-MINIFS(BD:BD,$E:$E,$E499))))</f>
        <v/>
      </c>
      <c r="DT499" s="223" t="str">
        <f t="array" ref="DT499">IF(BE499="","",
IF(INDEX(Settings!$H:$H,MATCH(DT$1,Settings!$G:$G,0))=TRUE,
100-100*(BE499-MINIFS(BE:BE,$E:$E,$E499))/(MAXIFS(BE:BE,$E:$E,$E499)-MINIFS(BE:BE,$E:$E,$E499)),
100*(BE499-MINIFS(BE:BE,$E:$E,$E499))/(MAXIFS(BE:BE,$E:$E,$E499)-MINIFS(BE:BE,$E:$E,$E499))))</f>
        <v/>
      </c>
      <c r="DU499" s="223" t="str">
        <f t="array" ref="DU499">IF(BF499="","",
IF(INDEX(Settings!$H:$H,MATCH(DU$1,Settings!$G:$G,0))=TRUE,
100-100*(BF499-MINIFS(BF:BF,$E:$E,$E499))/(MAXIFS(BF:BF,$E:$E,$E499)-MINIFS(BF:BF,$E:$E,$E499)),
100*(BF499-MINIFS(BF:BF,$E:$E,$E499))/(MAXIFS(BF:BF,$E:$E,$E499)-MINIFS(BF:BF,$E:$E,$E499))))</f>
        <v/>
      </c>
      <c r="DV499" s="223" t="str">
        <f t="array" ref="DV499">IF(BG499="","",
IF(INDEX(Settings!$H:$H,MATCH(DV$1,Settings!$G:$G,0))=TRUE,
100-100*(BG499-MINIFS(BG:BG,$E:$E,$E499))/(MAXIFS(BG:BG,$E:$E,$E499)-MINIFS(BG:BG,$E:$E,$E499)),
100*(BG499-MINIFS(BG:BG,$E:$E,$E499))/(MAXIFS(BG:BG,$E:$E,$E499)-MINIFS(BG:BG,$E:$E,$E499))))</f>
        <v/>
      </c>
      <c r="DW499" s="223" t="str">
        <f t="array" ref="DW499">IF(BH499="","",
IF(INDEX(Settings!$H:$H,MATCH(DW$1,Settings!$G:$G,0))=TRUE,
100-100*(BH499-MINIFS(BH:BH,$E:$E,$E499))/(MAXIFS(BH:BH,$E:$E,$E499)-MINIFS(BH:BH,$E:$E,$E499)),
100*(BH499-MINIFS(BH:BH,$E:$E,$E499))/(MAXIFS(BH:BH,$E:$E,$E499)-MINIFS(BH:BH,$E:$E,$E499))))</f>
        <v/>
      </c>
      <c r="DX499" s="223" t="str">
        <f t="array" ref="DX499">IF(BI499="","",
IF(INDEX(Settings!$H:$H,MATCH(DX$1,Settings!$G:$G,0))=TRUE,
100-100*(BI499-MINIFS(BI:BI,$E:$E,$E499))/(MAXIFS(BI:BI,$E:$E,$E499)-MINIFS(BI:BI,$E:$E,$E499)),
100*(BI499-MINIFS(BI:BI,$E:$E,$E499))/(MAXIFS(BI:BI,$E:$E,$E499)-MINIFS(BI:BI,$E:$E,$E499))))</f>
        <v/>
      </c>
      <c r="DY499" s="223" t="str">
        <f t="array" ref="DY499">IF(BJ499="","",
IF(INDEX(Settings!$H:$H,MATCH(DY$1,Settings!$G:$G,0))=TRUE,
100-100*(BJ499-MINIFS(BJ:BJ,$E:$E,$E499))/(MAXIFS(BJ:BJ,$E:$E,$E499)-MINIFS(BJ:BJ,$E:$E,$E499)),
100*(BJ499-MINIFS(BJ:BJ,$E:$E,$E499))/(MAXIFS(BJ:BJ,$E:$E,$E499)-MINIFS(BJ:BJ,$E:$E,$E499))))</f>
        <v/>
      </c>
      <c r="DZ499" s="225"/>
      <c r="EA499" s="225"/>
      <c r="EB499" s="225" t="str">
        <f t="shared" si="8"/>
        <v/>
      </c>
      <c r="EC499" s="225" t="str">
        <f t="shared" si="9"/>
        <v/>
      </c>
      <c r="ED499" s="225" t="str">
        <f t="shared" si="10"/>
        <v/>
      </c>
      <c r="EE499" s="225" t="str">
        <f t="shared" si="11"/>
        <v/>
      </c>
      <c r="EF499" s="225" t="str">
        <f t="shared" si="12"/>
        <v/>
      </c>
      <c r="EG499" s="225" t="str">
        <f t="shared" si="13"/>
        <v/>
      </c>
      <c r="EH499" s="225"/>
      <c r="EI499" s="225"/>
      <c r="EJ499" s="225"/>
      <c r="EK499" s="225"/>
      <c r="EL499" s="225"/>
      <c r="EM499" s="225"/>
    </row>
    <row r="500">
      <c r="A500" s="231"/>
      <c r="B500" s="231"/>
      <c r="C500" s="231"/>
      <c r="D500" s="231" t="str">
        <f t="array" ref="D500">IFERROR(INDEX(Profiles!$B:$B,MATCH($A500,Profiles!$A:$A,0)),"")</f>
        <v/>
      </c>
      <c r="E500" s="231"/>
      <c r="F500" s="231"/>
      <c r="G500" s="231"/>
      <c r="H500" s="231"/>
      <c r="I500" s="231" t="str">
        <f>IF(A500="","",IF(Settings!$N$3="DATE",F500&amp;": "&amp;TEXT(B500,"M/DD/YY"),F500&amp;": "&amp;H500))</f>
        <v/>
      </c>
      <c r="J500" s="231"/>
      <c r="K500" s="231"/>
      <c r="L500" s="231"/>
      <c r="M500" s="232" t="str">
        <f t="shared" si="14"/>
        <v/>
      </c>
      <c r="N500" s="231"/>
      <c r="O500" s="231"/>
      <c r="P500" s="231"/>
      <c r="Q500" s="231"/>
      <c r="R500" s="231"/>
      <c r="S500" s="230" t="str">
        <f>IFERROR(VLOOKUP(AF500, 'YOYO IR Scores'!A:C, 3, FALSE), "")
</f>
        <v/>
      </c>
      <c r="T500" s="231"/>
      <c r="U500" s="231"/>
      <c r="V500" s="231"/>
      <c r="W500" s="231"/>
      <c r="X500" s="233" t="str">
        <f t="shared" si="4"/>
        <v/>
      </c>
      <c r="Y500" s="234" t="str">
        <f t="shared" si="5"/>
        <v/>
      </c>
      <c r="Z500" s="234" t="str">
        <f t="shared" si="6"/>
        <v/>
      </c>
      <c r="AA500" s="233" t="str">
        <f t="shared" si="7"/>
        <v/>
      </c>
      <c r="AB500" s="232"/>
      <c r="AC500" s="232"/>
      <c r="AD500" s="232"/>
      <c r="AE500" s="232" t="str">
        <f>IFERROR(VLOOKUP(AF500, 'YOYO IR Scores'!A:C, 2, FALSE), "")</f>
        <v/>
      </c>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t="str">
        <f t="array" ref="BK500">IF(J500="","",
IF(INDEX(Settings!$H:$H,MATCH(BY$1,Settings!$G:$G,0))=TRUE,
100-100*(J500-MIN(J:J))/(MAX(J:J)-MIN(J:J)),
100*(J500-MIN(J:J))/(MAX(J:J)-MIN(J:J))))</f>
        <v/>
      </c>
      <c r="BL500" s="232" t="str">
        <f t="array" ref="BL500">IF(J500="","",
IF(INDEX(Settings!$H:$H,MATCH(BY$1,Settings!$G:$G,0))=TRUE,
100-100*(J500-MINIFS(J:J,$E:$E,$E500))/(MAXIFS(J:J,$E:$E,$E500)-MINIFS(J:J,$E:$E,$E500)),
100*(J500-MINIFS(J:J,$E:$E,$E500))/(MAXIFS(J:J,$E:$E,$E500)-MINIFS(J:J,$E:$E,$E500))))</f>
        <v/>
      </c>
      <c r="BM500" s="232" t="str">
        <f t="array" ref="BM500">IF(J500="","",
IF(INDEX(Settings!$H:$H,MATCH(BY$1,Settings!$G:$G,0))=TRUE,
100-100*(J500-MINIFS(J:J,$E:$E,$E500,$I:$I,$I500))/(MAXIFS(J:J,$E:$E,$E500,$I:$I,$I500)-MINIFS(J:J,$E:$E,$E500,$I:$I,$I500)),
100*(J500-MINIFS(J:J,$E:$E,$E500,$I:$I,$I500))/(MAXIFS(J:J,$E:$E,$E500,$I:$I,$I500)-MINIFS(J:J,$E:$E,$E500,$I:$I,$I500))))</f>
        <v/>
      </c>
      <c r="BN500" s="231" t="str">
        <f t="array" ref="BN500">IF(J500="","",
IF(INDEX(Settings!$H:$H,MATCH(BY$1,Settings!$G:$G,0))=TRUE,
100-100*PERCENTRANK(J:J,J500),
100*PERCENTRANK(J:J,J500)))</f>
        <v/>
      </c>
      <c r="BO500" s="231" t="str">
        <f>IFERROR(__xludf.DUMMYFUNCTION("IF(J500="""","""",
IF(INDEX(Settings!$H:$H,MATCH(BY$1,Settings!$G:$G,0))=TRUE,
100-100*PERCENTRANK(FILTER(J:J,$E:$E=$E500),J500),
100*PERCENTRANK(FILTER(J:J,$E:$E=$E500),J500)))"),"")</f>
        <v/>
      </c>
      <c r="BP500" s="231" t="str">
        <f>IFERROR(__xludf.DUMMYFUNCTION("IF(J500="""","""",
IF(INDEX(Settings!$H:$H,MATCH(BY$1,Settings!$G:$G,0))=TRUE,
100-100*PERCENTRANK(FILTER(J:J,$E:$E=$E500,$I:$I=$I500),J500),
100*PERCENTRANK(FILTER(J:J,$E:$E=$E500,$I:$I=$I500),J500)))"),"")</f>
        <v/>
      </c>
      <c r="BQ500" s="233" t="str">
        <f t="array" ref="BQ500">IF(J500="","",
IF(INDEX(Settings!$H:$H,MATCH(BY$1,Settings!$G:$G,0))=TRUE,
-1*(J500-AVERAGE(J:J))/STDEV(J:J),
(J500-AVERAGE(J:J))/STDEV(J:J)))</f>
        <v/>
      </c>
      <c r="BR500" s="233" t="str">
        <f>IFERROR(__xludf.DUMMYFUNCTION("IF(J500="""","""",
IF(INDEX(Settings!$H:$H,MATCH(BY$1,Settings!$G:$G,0))=TRUE,
-1*(J500-AVERAGEIFS(J:J,$E:$E,$E500))/STDEV(FILTER(J:J,$E:$E=$E500)),
(J500-AVERAGEIFS(J:J,$E:$E,$E500))/STDEV(FILTER(J:J,$E:$E=$E500))))"),"")</f>
        <v/>
      </c>
      <c r="BS500" s="233"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1"/>
      <c r="BX500" s="231"/>
      <c r="BY500" s="232" t="str">
        <f t="array" ref="BY500">IF(J500="","",
IF(INDEX(Settings!$H:$H,MATCH(BY$1,Settings!$G:$G,0))=TRUE,
100-100*(J500-MINIFS(J:J,$E:$E,$E500))/(MAXIFS(J:J,$E:$E,$E500)-MINIFS(J:J,$E:$E,$E500)),
100*(J500-MINIFS(J:J,$E:$E,$E500))/(MAXIFS(J:J,$E:$E,$E500)-MINIFS(J:J,$E:$E,$E500))))</f>
        <v/>
      </c>
      <c r="BZ500" s="232" t="str">
        <f t="array" ref="BZ500">IF(K500="","",
IF(INDEX(Settings!$H:$H,MATCH(BZ$1,Settings!$G:$G,0))=TRUE,
100-100*(K500-MINIFS(K:K,$E:$E,$E500))/(MAXIFS(K:K,$E:$E,$E500)-MINIFS(K:K,$E:$E,$E500)),
100*(K500-MINIFS(K:K,$E:$E,$E500))/(MAXIFS(K:K,$E:$E,$E500)-MINIFS(K:K,$E:$E,$E500))))</f>
        <v/>
      </c>
      <c r="CA500" s="232" t="str">
        <f t="array" ref="CA500">IF(L500="","",
IF(INDEX(Settings!$H:$H,MATCH(CA$1,Settings!$G:$G,0))=TRUE,
100-100*(L500-MINIFS(L:L,$E:$E,$E500))/(MAXIFS(L:L,$E:$E,$E500)-MINIFS(L:L,$E:$E,$E500)),
100*(L500-MINIFS(L:L,$E:$E,$E500))/(MAXIFS(L:L,$E:$E,$E500)-MINIFS(L:L,$E:$E,$E500))))</f>
        <v/>
      </c>
      <c r="CB500" s="232" t="str">
        <f t="array" ref="CB500">IF(M500="","",
IF(INDEX(Settings!$H:$H,MATCH(CB$1,Settings!$G:$G,0))=TRUE,
100-100*(M500-MINIFS(M:M,$E:$E,$E500))/(MAXIFS(M:M,$E:$E,$E500)-MINIFS(M:M,$E:$E,$E500)),
100*(M500-MINIFS(M:M,$E:$E,$E500))/(MAXIFS(M:M,$E:$E,$E500)-MINIFS(M:M,$E:$E,$E500))))</f>
        <v/>
      </c>
      <c r="CC500" s="232" t="str">
        <f t="array" ref="CC500">IF(N500="","",
IF(INDEX(Settings!$H:$H,MATCH(CC$1,Settings!$G:$G,0))=TRUE,
100-100*(N500-MINIFS(N:N,$E:$E,$E500))/(MAXIFS(N:N,$E:$E,$E500)-MINIFS(N:N,$E:$E,$E500)),
100*(N500-MINIFS(N:N,$E:$E,$E500))/(MAXIFS(N:N,$E:$E,$E500)-MINIFS(N:N,$E:$E,$E500))))</f>
        <v/>
      </c>
      <c r="CD500" s="232" t="str">
        <f t="array" ref="CD500">IF(O500="","",
IF(INDEX(Settings!$H:$H,MATCH(CD$1,Settings!$G:$G,0))=TRUE,
100-100*(O500-MINIFS(O:O,$E:$E,$E500))/(MAXIFS(O:O,$E:$E,$E500)-MINIFS(O:O,$E:$E,$E500)),
100*(O500-MINIFS(O:O,$E:$E,$E500))/(MAXIFS(O:O,$E:$E,$E500)-MINIFS(O:O,$E:$E,$E500))))</f>
        <v/>
      </c>
      <c r="CE500" s="232" t="str">
        <f t="array" ref="CE500">IF(P500="","",
IF(INDEX(Settings!$H:$H,MATCH(CE$1,Settings!$G:$G,0))=TRUE,
100-100*(P500-MINIFS(P:P,$E:$E,$E500))/(MAXIFS(P:P,$E:$E,$E500)-MINIFS(P:P,$E:$E,$E500)),
100*(P500-MINIFS(P:P,$E:$E,$E500))/(MAXIFS(P:P,$E:$E,$E500)-MINIFS(P:P,$E:$E,$E500))))</f>
        <v/>
      </c>
      <c r="CF500" s="232" t="str">
        <f t="array" ref="CF500">IF(Q500="","",
IF(INDEX(Settings!$H:$H,MATCH(CF$1,Settings!$G:$G,0))=TRUE,
100-100*(Q500-MINIFS(Q:Q,$E:$E,$E500))/(MAXIFS(Q:Q,$E:$E,$E500)-MINIFS(Q:Q,$E:$E,$E500)),
100*(Q500-MINIFS(Q:Q,$E:$E,$E500))/(MAXIFS(Q:Q,$E:$E,$E500)-MINIFS(Q:Q,$E:$E,$E500))))</f>
        <v/>
      </c>
      <c r="CG500" s="232" t="str">
        <f t="array" ref="CG500">IF(R500="","",
IF(INDEX(Settings!$H:$H,MATCH(CG$1,Settings!$G:$G,0))=TRUE,
100-100*(R500-MINIFS(R:R,$E:$E,$E500))/(MAXIFS(R:R,$E:$E,$E500)-MINIFS(R:R,$E:$E,$E500)),
100*(R500-MINIFS(R:R,$E:$E,$E500))/(MAXIFS(R:R,$E:$E,$E500)-MINIFS(R:R,$E:$E,$E500))))</f>
        <v/>
      </c>
      <c r="CH500" s="232" t="str">
        <f t="array" ref="CH500">IF(S500="","",
IF(INDEX(Settings!$H:$H,MATCH(CH$1,Settings!$G:$G,0))=TRUE,
100-100*(S500-MINIFS(S:S,$E:$E,$E500))/(MAXIFS(S:S,$E:$E,$E500)-MINIFS(S:S,$E:$E,$E500)),
100*(S500-MINIFS(S:S,$E:$E,$E500))/(MAXIFS(S:S,$E:$E,$E500)-MINIFS(S:S,$E:$E,$E500))))</f>
        <v/>
      </c>
      <c r="CI500" s="232" t="str">
        <f t="array" ref="CI500">IF(T500="","",
IF(INDEX(Settings!$H:$H,MATCH(CI$1,Settings!$G:$G,0))=TRUE,
100-100*(T500-MINIFS(T:T,$E:$E,$E500))/(MAXIFS(T:T,$E:$E,$E500)-MINIFS(T:T,$E:$E,$E500)),
100*(T500-MINIFS(T:T,$E:$E,$E500))/(MAXIFS(T:T,$E:$E,$E500)-MINIFS(T:T,$E:$E,$E500))))</f>
        <v/>
      </c>
      <c r="CJ500" s="232" t="str">
        <f t="array" ref="CJ500">IF(U500="","",
IF(INDEX(Settings!$H:$H,MATCH(CJ$1,Settings!$G:$G,0))=TRUE,
100-100*(U500-MINIFS(U:U,$E:$E,$E500))/(MAXIFS(U:U,$E:$E,$E500)-MINIFS(U:U,$E:$E,$E500)),
100*(U500-MINIFS(U:U,$E:$E,$E500))/(MAXIFS(U:U,$E:$E,$E500)-MINIFS(U:U,$E:$E,$E500))))</f>
        <v/>
      </c>
      <c r="CK500" s="232" t="str">
        <f t="array" ref="CK500">IF(V500="","",
IF(INDEX(Settings!$H:$H,MATCH(CK$1,Settings!$G:$G,0))=TRUE,
100-100*(V500-MINIFS(V:V,$E:$E,$E500))/(MAXIFS(V:V,$E:$E,$E500)-MINIFS(V:V,$E:$E,$E500)),
100*(V500-MINIFS(V:V,$E:$E,$E500))/(MAXIFS(V:V,$E:$E,$E500)-MINIFS(V:V,$E:$E,$E500))))</f>
        <v/>
      </c>
      <c r="CL500" s="232" t="str">
        <f t="array" ref="CL500">IF(W500="","",
IF(INDEX(Settings!$H:$H,MATCH(CL$1,Settings!$G:$G,0))=TRUE,
100-100*(W500-MINIFS(W:W,$E:$E,$E500))/(MAXIFS(W:W,$E:$E,$E500)-MINIFS(W:W,$E:$E,$E500)),
100*(W500-MINIFS(W:W,$E:$E,$E500))/(MAXIFS(W:W,$E:$E,$E500)-MINIFS(W:W,$E:$E,$E500))))</f>
        <v/>
      </c>
      <c r="CM500" s="232" t="str">
        <f t="array" ref="CM500">IF(X500="","",
IF(INDEX(Settings!$H:$H,MATCH(CM$1,Settings!$G:$G,0))=TRUE,
100-100*(X500-MINIFS(X:X,$E:$E,$E500))/(MAXIFS(X:X,$E:$E,$E500)-MINIFS(X:X,$E:$E,$E500)),
100*(X500-MINIFS(X:X,$E:$E,$E500))/(MAXIFS(X:X,$E:$E,$E500)-MINIFS(X:X,$E:$E,$E500))))</f>
        <v/>
      </c>
      <c r="CN500" s="232" t="str">
        <f t="array" ref="CN500">IF(Y500="","",
IF(INDEX(Settings!$H:$H,MATCH(CN$1,Settings!$G:$G,0))=TRUE,
100-100*(Y500-MINIFS(Y:Y,$E:$E,$E500))/(MAXIFS(Y:Y,$E:$E,$E500)-MINIFS(Y:Y,$E:$E,$E500)),
100*(Y500-MINIFS(Y:Y,$E:$E,$E500))/(MAXIFS(Y:Y,$E:$E,$E500)-MINIFS(Y:Y,$E:$E,$E500))))</f>
        <v/>
      </c>
      <c r="CO500" s="232" t="str">
        <f t="array" ref="CO500">IF(Z500="","",
IF(INDEX(Settings!$H:$H,MATCH(CO$1,Settings!$G:$G,0))=TRUE,
100-100*(Z500-MINIFS(Z:Z,$E:$E,$E500))/(MAXIFS(Z:Z,$E:$E,$E500)-MINIFS(Z:Z,$E:$E,$E500)),
100*(Z500-MINIFS(Z:Z,$E:$E,$E500))/(MAXIFS(Z:Z,$E:$E,$E500)-MINIFS(Z:Z,$E:$E,$E500))))</f>
        <v/>
      </c>
      <c r="CP500" s="232" t="str">
        <f t="array" ref="CP500">IF(AA500="","",
IF(INDEX(Settings!$H:$H,MATCH(CP$1,Settings!$G:$G,0))=TRUE,
100-100*(AA500-MINIFS(AA:AA,$E:$E,$E500))/(MAXIFS(AA:AA,$E:$E,$E500)-MINIFS(AA:AA,$E:$E,$E500)),
100*(AA500-MINIFS(AA:AA,$E:$E,$E500))/(MAXIFS(AA:AA,$E:$E,$E500)-MINIFS(AA:AA,$E:$E,$E500))))</f>
        <v/>
      </c>
      <c r="CQ500" s="232" t="str">
        <f t="array" ref="CQ500">IF(AB500="","",
IF(INDEX(Settings!$H:$H,MATCH(CQ$1,Settings!$G:$G,0))=TRUE,
100-100*(AB500-MINIFS(AB:AB,$E:$E,$E500))/(MAXIFS(AB:AB,$E:$E,$E500)-MINIFS(AB:AB,$E:$E,$E500)),
100*(AB500-MINIFS(AB:AB,$E:$E,$E500))/(MAXIFS(AB:AB,$E:$E,$E500)-MINIFS(AB:AB,$E:$E,$E500))))</f>
        <v/>
      </c>
      <c r="CR500" s="232" t="str">
        <f t="array" ref="CR500">IF(AC500="","",
IF(INDEX(Settings!$H:$H,MATCH(CR$1,Settings!$G:$G,0))=TRUE,
100-100*(AC500-MINIFS(AC:AC,$E:$E,$E500))/(MAXIFS(AC:AC,$E:$E,$E500)-MINIFS(AC:AC,$E:$E,$E500)),
100*(AC500-MINIFS(AC:AC,$E:$E,$E500))/(MAXIFS(AC:AC,$E:$E,$E500)-MINIFS(AC:AC,$E:$E,$E500))))</f>
        <v/>
      </c>
      <c r="CS500" s="232" t="str">
        <f t="array" ref="CS500">IF(AD500="","",
IF(INDEX(Settings!$H:$H,MATCH(CS$1,Settings!$G:$G,0))=TRUE,
100-100*(AD500-MINIFS(AD:AD,$E:$E,$E500))/(MAXIFS(AD:AD,$E:$E,$E500)-MINIFS(AD:AD,$E:$E,$E500)),
100*(AD500-MINIFS(AD:AD,$E:$E,$E500))/(MAXIFS(AD:AD,$E:$E,$E500)-MINIFS(AD:AD,$E:$E,$E500))))</f>
        <v/>
      </c>
      <c r="CT500" s="232" t="str">
        <f t="array" ref="CT500">IF(AE500="","",
IF(INDEX(Settings!$H:$H,MATCH(CT$1,Settings!$G:$G,0))=TRUE,
100-100*(AE500-MINIFS(AE:AE,$E:$E,$E500))/(MAXIFS(AE:AE,$E:$E,$E500)-MINIFS(AE:AE,$E:$E,$E500)),
100*(AE500-MINIFS(AE:AE,$E:$E,$E500))/(MAXIFS(AE:AE,$E:$E,$E500)-MINIFS(AE:AE,$E:$E,$E500))))</f>
        <v/>
      </c>
      <c r="CU500" s="232" t="str">
        <f t="array" ref="CU500">IF(AF500="","",
IF(INDEX(Settings!$H:$H,MATCH(CU$1,Settings!$G:$G,0))=TRUE,
100-100*(AF500-MINIFS(AF:AF,$E:$E,$E500))/(MAXIFS(AF:AF,$E:$E,$E500)-MINIFS(AF:AF,$E:$E,$E500)),
100*(AF500-MINIFS(AF:AF,$E:$E,$E500))/(MAXIFS(AF:AF,$E:$E,$E500)-MINIFS(AF:AF,$E:$E,$E500))))</f>
        <v/>
      </c>
      <c r="CV500" s="232" t="str">
        <f t="array" ref="CV500">IF(AG500="","",
IF(INDEX(Settings!$H:$H,MATCH(CV$1,Settings!$G:$G,0))=TRUE,
100-100*(AG500-MINIFS(AG:AG,$E:$E,$E500))/(MAXIFS(AG:AG,$E:$E,$E500)-MINIFS(AG:AG,$E:$E,$E500)),
100*(AG500-MINIFS(AG:AG,$E:$E,$E500))/(MAXIFS(AG:AG,$E:$E,$E500)-MINIFS(AG:AG,$E:$E,$E500))))</f>
        <v/>
      </c>
      <c r="CW500" s="232" t="str">
        <f t="array" ref="CW500">IF(AH500="","",
IF(INDEX(Settings!$H:$H,MATCH(CW$1,Settings!$G:$G,0))=TRUE,
100-100*(AH500-MINIFS(AH:AH,$E:$E,$E500))/(MAXIFS(AH:AH,$E:$E,$E500)-MINIFS(AH:AH,$E:$E,$E500)),
100*(AH500-MINIFS(AH:AH,$E:$E,$E500))/(MAXIFS(AH:AH,$E:$E,$E500)-MINIFS(AH:AH,$E:$E,$E500))))</f>
        <v/>
      </c>
      <c r="CX500" s="232" t="str">
        <f t="array" ref="CX500">IF(AI500="","",
IF(INDEX(Settings!$H:$H,MATCH(CX$1,Settings!$G:$G,0))=TRUE,
100-100*(AI500-MINIFS(AI:AI,$E:$E,$E500))/(MAXIFS(AI:AI,$E:$E,$E500)-MINIFS(AI:AI,$E:$E,$E500)),
100*(AI500-MINIFS(AI:AI,$E:$E,$E500))/(MAXIFS(AI:AI,$E:$E,$E500)-MINIFS(AI:AI,$E:$E,$E500))))</f>
        <v/>
      </c>
      <c r="CY500" s="232" t="str">
        <f t="array" ref="CY500">IF(AJ500="","",
IF(INDEX(Settings!$H:$H,MATCH(CY$1,Settings!$G:$G,0))=TRUE,
100-100*(AJ500-MINIFS(AJ:AJ,$E:$E,$E500))/(MAXIFS(AJ:AJ,$E:$E,$E500)-MINIFS(AJ:AJ,$E:$E,$E500)),
100*(AJ500-MINIFS(AJ:AJ,$E:$E,$E500))/(MAXIFS(AJ:AJ,$E:$E,$E500)-MINIFS(AJ:AJ,$E:$E,$E500))))</f>
        <v/>
      </c>
      <c r="CZ500" s="232" t="str">
        <f t="array" ref="CZ500">IF(AK500="","",
IF(INDEX(Settings!$H:$H,MATCH(CZ$1,Settings!$G:$G,0))=TRUE,
100-100*(AK500-MINIFS(AK:AK,$E:$E,$E500))/(MAXIFS(AK:AK,$E:$E,$E500)-MINIFS(AK:AK,$E:$E,$E500)),
100*(AK500-MINIFS(AK:AK,$E:$E,$E500))/(MAXIFS(AK:AK,$E:$E,$E500)-MINIFS(AK:AK,$E:$E,$E500))))</f>
        <v/>
      </c>
      <c r="DA500" s="232" t="str">
        <f t="array" ref="DA500">IF(AL500="","",
IF(INDEX(Settings!$H:$H,MATCH(DA$1,Settings!$G:$G,0))=TRUE,
100-100*(AL500-MINIFS(AL:AL,$E:$E,$E500))/(MAXIFS(AL:AL,$E:$E,$E500)-MINIFS(AL:AL,$E:$E,$E500)),
100*(AL500-MINIFS(AL:AL,$E:$E,$E500))/(MAXIFS(AL:AL,$E:$E,$E500)-MINIFS(AL:AL,$E:$E,$E500))))</f>
        <v/>
      </c>
      <c r="DB500" s="232" t="str">
        <f t="array" ref="DB500">IF(AM500="","",
IF(INDEX(Settings!$H:$H,MATCH(DB$1,Settings!$G:$G,0))=TRUE,
100-100*(AM500-MINIFS(AM:AM,$E:$E,$E500))/(MAXIFS(AM:AM,$E:$E,$E500)-MINIFS(AM:AM,$E:$E,$E500)),
100*(AM500-MINIFS(AM:AM,$E:$E,$E500))/(MAXIFS(AM:AM,$E:$E,$E500)-MINIFS(AM:AM,$E:$E,$E500))))</f>
        <v/>
      </c>
      <c r="DC500" s="232" t="str">
        <f t="array" ref="DC500">IF(AN500="","",
IF(INDEX(Settings!$H:$H,MATCH(DC$1,Settings!$G:$G,0))=TRUE,
100-100*(AN500-MINIFS(AN:AN,$E:$E,$E500))/(MAXIFS(AN:AN,$E:$E,$E500)-MINIFS(AN:AN,$E:$E,$E500)),
100*(AN500-MINIFS(AN:AN,$E:$E,$E500))/(MAXIFS(AN:AN,$E:$E,$E500)-MINIFS(AN:AN,$E:$E,$E500))))</f>
        <v/>
      </c>
      <c r="DD500" s="232" t="str">
        <f t="array" ref="DD500">IF(AO500="","",
IF(INDEX(Settings!$H:$H,MATCH(DD$1,Settings!$G:$G,0))=TRUE,
100-100*(AO500-MINIFS(AO:AO,$E:$E,$E500))/(MAXIFS(AO:AO,$E:$E,$E500)-MINIFS(AO:AO,$E:$E,$E500)),
100*(AO500-MINIFS(AO:AO,$E:$E,$E500))/(MAXIFS(AO:AO,$E:$E,$E500)-MINIFS(AO:AO,$E:$E,$E500))))</f>
        <v/>
      </c>
      <c r="DE500" s="232" t="str">
        <f t="array" ref="DE500">IF(AP500="","",
IF(INDEX(Settings!$H:$H,MATCH(DE$1,Settings!$G:$G,0))=TRUE,
100-100*(AP500-MINIFS(AP:AP,$E:$E,$E500))/(MAXIFS(AP:AP,$E:$E,$E500)-MINIFS(AP:AP,$E:$E,$E500)),
100*(AP500-MINIFS(AP:AP,$E:$E,$E500))/(MAXIFS(AP:AP,$E:$E,$E500)-MINIFS(AP:AP,$E:$E,$E500))))</f>
        <v/>
      </c>
      <c r="DF500" s="232" t="str">
        <f t="array" ref="DF500">IF(AQ500="","",
IF(INDEX(Settings!$H:$H,MATCH(DF$1,Settings!$G:$G,0))=TRUE,
100-100*(AQ500-MINIFS(AQ:AQ,$E:$E,$E500))/(MAXIFS(AQ:AQ,$E:$E,$E500)-MINIFS(AQ:AQ,$E:$E,$E500)),
100*(AQ500-MINIFS(AQ:AQ,$E:$E,$E500))/(MAXIFS(AQ:AQ,$E:$E,$E500)-MINIFS(AQ:AQ,$E:$E,$E500))))</f>
        <v/>
      </c>
      <c r="DG500" s="232" t="str">
        <f t="array" ref="DG500">IF(AR500="","",
IF(INDEX(Settings!$H:$H,MATCH(DG$1,Settings!$G:$G,0))=TRUE,
100-100*(AR500-MINIFS(AR:AR,$E:$E,$E500))/(MAXIFS(AR:AR,$E:$E,$E500)-MINIFS(AR:AR,$E:$E,$E500)),
100*(AR500-MINIFS(AR:AR,$E:$E,$E500))/(MAXIFS(AR:AR,$E:$E,$E500)-MINIFS(AR:AR,$E:$E,$E500))))</f>
        <v/>
      </c>
      <c r="DH500" s="232" t="str">
        <f t="array" ref="DH500">IF(AS500="","",
IF(INDEX(Settings!$H:$H,MATCH(DH$1,Settings!$G:$G,0))=TRUE,
100-100*(AS500-MINIFS(AS:AS,$E:$E,$E500))/(MAXIFS(AS:AS,$E:$E,$E500)-MINIFS(AS:AS,$E:$E,$E500)),
100*(AS500-MINIFS(AS:AS,$E:$E,$E500))/(MAXIFS(AS:AS,$E:$E,$E500)-MINIFS(AS:AS,$E:$E,$E500))))</f>
        <v/>
      </c>
      <c r="DI500" s="232" t="str">
        <f t="array" ref="DI500">IF(AT500="","",
IF(INDEX(Settings!$H:$H,MATCH(DI$1,Settings!$G:$G,0))=TRUE,
100-100*(AT500-MINIFS(AT:AT,$E:$E,$E500))/(MAXIFS(AT:AT,$E:$E,$E500)-MINIFS(AT:AT,$E:$E,$E500)),
100*(AT500-MINIFS(AT:AT,$E:$E,$E500))/(MAXIFS(AT:AT,$E:$E,$E500)-MINIFS(AT:AT,$E:$E,$E500))))</f>
        <v/>
      </c>
      <c r="DJ500" s="232" t="str">
        <f t="array" ref="DJ500">IF(AU500="","",
IF(INDEX(Settings!$H:$H,MATCH(DJ$1,Settings!$G:$G,0))=TRUE,
100-100*(AU500-MINIFS(AU:AU,$E:$E,$E500))/(MAXIFS(AU:AU,$E:$E,$E500)-MINIFS(AU:AU,$E:$E,$E500)),
100*(AU500-MINIFS(AU:AU,$E:$E,$E500))/(MAXIFS(AU:AU,$E:$E,$E500)-MINIFS(AU:AU,$E:$E,$E500))))</f>
        <v/>
      </c>
      <c r="DK500" s="232" t="str">
        <f t="array" ref="DK500">IF(AV500="","",
IF(INDEX(Settings!$H:$H,MATCH(DK$1,Settings!$G:$G,0))=TRUE,
100-100*(AV500-MINIFS(AV:AV,$E:$E,$E500))/(MAXIFS(AV:AV,$E:$E,$E500)-MINIFS(AV:AV,$E:$E,$E500)),
100*(AV500-MINIFS(AV:AV,$E:$E,$E500))/(MAXIFS(AV:AV,$E:$E,$E500)-MINIFS(AV:AV,$E:$E,$E500))))</f>
        <v/>
      </c>
      <c r="DL500" s="232" t="str">
        <f t="array" ref="DL500">IF(AW500="","",
IF(INDEX(Settings!$H:$H,MATCH(DL$1,Settings!$G:$G,0))=TRUE,
100-100*(AW500-MINIFS(AW:AW,$E:$E,$E500))/(MAXIFS(AW:AW,$E:$E,$E500)-MINIFS(AW:AW,$E:$E,$E500)),
100*(AW500-MINIFS(AW:AW,$E:$E,$E500))/(MAXIFS(AW:AW,$E:$E,$E500)-MINIFS(AW:AW,$E:$E,$E500))))</f>
        <v/>
      </c>
      <c r="DM500" s="232" t="str">
        <f t="array" ref="DM500">IF(AX500="","",
IF(INDEX(Settings!$H:$H,MATCH(DM$1,Settings!$G:$G,0))=TRUE,
100-100*(AX500-MINIFS(AX:AX,$E:$E,$E500))/(MAXIFS(AX:AX,$E:$E,$E500)-MINIFS(AX:AX,$E:$E,$E500)),
100*(AX500-MINIFS(AX:AX,$E:$E,$E500))/(MAXIFS(AX:AX,$E:$E,$E500)-MINIFS(AX:AX,$E:$E,$E500))))</f>
        <v/>
      </c>
      <c r="DN500" s="232" t="str">
        <f t="array" ref="DN500">IF(AY500="","",
IF(INDEX(Settings!$H:$H,MATCH(DN$1,Settings!$G:$G,0))=TRUE,
100-100*(AY500-MINIFS(AY:AY,$E:$E,$E500))/(MAXIFS(AY:AY,$E:$E,$E500)-MINIFS(AY:AY,$E:$E,$E500)),
100*(AY500-MINIFS(AY:AY,$E:$E,$E500))/(MAXIFS(AY:AY,$E:$E,$E500)-MINIFS(AY:AY,$E:$E,$E500))))</f>
        <v/>
      </c>
      <c r="DO500" s="232" t="str">
        <f t="array" ref="DO500">IF(AZ500="","",
IF(INDEX(Settings!$H:$H,MATCH(DO$1,Settings!$G:$G,0))=TRUE,
100-100*(AZ500-MINIFS(AZ:AZ,$E:$E,$E500))/(MAXIFS(AZ:AZ,$E:$E,$E500)-MINIFS(AZ:AZ,$E:$E,$E500)),
100*(AZ500-MINIFS(AZ:AZ,$E:$E,$E500))/(MAXIFS(AZ:AZ,$E:$E,$E500)-MINIFS(AZ:AZ,$E:$E,$E500))))</f>
        <v/>
      </c>
      <c r="DP500" s="232" t="str">
        <f t="array" ref="DP500">IF(BA500="","",
IF(INDEX(Settings!$H:$H,MATCH(DP$1,Settings!$G:$G,0))=TRUE,
100-100*(BA500-MINIFS(BA:BA,$E:$E,$E500))/(MAXIFS(BA:BA,$E:$E,$E500)-MINIFS(BA:BA,$E:$E,$E500)),
100*(BA500-MINIFS(BA:BA,$E:$E,$E500))/(MAXIFS(BA:BA,$E:$E,$E500)-MINIFS(BA:BA,$E:$E,$E500))))</f>
        <v/>
      </c>
      <c r="DQ500" s="232" t="str">
        <f t="array" ref="DQ500">IF(BB500="","",
IF(INDEX(Settings!$H:$H,MATCH(DQ$1,Settings!$G:$G,0))=TRUE,
100-100*(BB500-MINIFS(BB:BB,$E:$E,$E500))/(MAXIFS(BB:BB,$E:$E,$E500)-MINIFS(BB:BB,$E:$E,$E500)),
100*(BB500-MINIFS(BB:BB,$E:$E,$E500))/(MAXIFS(BB:BB,$E:$E,$E500)-MINIFS(BB:BB,$E:$E,$E500))))</f>
        <v/>
      </c>
      <c r="DR500" s="232" t="str">
        <f t="array" ref="DR500">IF(BC500="","",
IF(INDEX(Settings!$H:$H,MATCH(DR$1,Settings!$G:$G,0))=TRUE,
100-100*(BC500-MINIFS(BC:BC,$E:$E,$E500))/(MAXIFS(BC:BC,$E:$E,$E500)-MINIFS(BC:BC,$E:$E,$E500)),
100*(BC500-MINIFS(BC:BC,$E:$E,$E500))/(MAXIFS(BC:BC,$E:$E,$E500)-MINIFS(BC:BC,$E:$E,$E500))))</f>
        <v/>
      </c>
      <c r="DS500" s="232" t="str">
        <f t="array" ref="DS500">IF(BD500="","",
IF(INDEX(Settings!$H:$H,MATCH(DS$1,Settings!$G:$G,0))=TRUE,
100-100*(BD500-MINIFS(BD:BD,$E:$E,$E500))/(MAXIFS(BD:BD,$E:$E,$E500)-MINIFS(BD:BD,$E:$E,$E500)),
100*(BD500-MINIFS(BD:BD,$E:$E,$E500))/(MAXIFS(BD:BD,$E:$E,$E500)-MINIFS(BD:BD,$E:$E,$E500))))</f>
        <v/>
      </c>
      <c r="DT500" s="232" t="str">
        <f t="array" ref="DT500">IF(BE500="","",
IF(INDEX(Settings!$H:$H,MATCH(DT$1,Settings!$G:$G,0))=TRUE,
100-100*(BE500-MINIFS(BE:BE,$E:$E,$E500))/(MAXIFS(BE:BE,$E:$E,$E500)-MINIFS(BE:BE,$E:$E,$E500)),
100*(BE500-MINIFS(BE:BE,$E:$E,$E500))/(MAXIFS(BE:BE,$E:$E,$E500)-MINIFS(BE:BE,$E:$E,$E500))))</f>
        <v/>
      </c>
      <c r="DU500" s="232" t="str">
        <f t="array" ref="DU500">IF(BF500="","",
IF(INDEX(Settings!$H:$H,MATCH(DU$1,Settings!$G:$G,0))=TRUE,
100-100*(BF500-MINIFS(BF:BF,$E:$E,$E500))/(MAXIFS(BF:BF,$E:$E,$E500)-MINIFS(BF:BF,$E:$E,$E500)),
100*(BF500-MINIFS(BF:BF,$E:$E,$E500))/(MAXIFS(BF:BF,$E:$E,$E500)-MINIFS(BF:BF,$E:$E,$E500))))</f>
        <v/>
      </c>
      <c r="DV500" s="232" t="str">
        <f t="array" ref="DV500">IF(BG500="","",
IF(INDEX(Settings!$H:$H,MATCH(DV$1,Settings!$G:$G,0))=TRUE,
100-100*(BG500-MINIFS(BG:BG,$E:$E,$E500))/(MAXIFS(BG:BG,$E:$E,$E500)-MINIFS(BG:BG,$E:$E,$E500)),
100*(BG500-MINIFS(BG:BG,$E:$E,$E500))/(MAXIFS(BG:BG,$E:$E,$E500)-MINIFS(BG:BG,$E:$E,$E500))))</f>
        <v/>
      </c>
      <c r="DW500" s="232" t="str">
        <f t="array" ref="DW500">IF(BH500="","",
IF(INDEX(Settings!$H:$H,MATCH(DW$1,Settings!$G:$G,0))=TRUE,
100-100*(BH500-MINIFS(BH:BH,$E:$E,$E500))/(MAXIFS(BH:BH,$E:$E,$E500)-MINIFS(BH:BH,$E:$E,$E500)),
100*(BH500-MINIFS(BH:BH,$E:$E,$E500))/(MAXIFS(BH:BH,$E:$E,$E500)-MINIFS(BH:BH,$E:$E,$E500))))</f>
        <v/>
      </c>
      <c r="DX500" s="232" t="str">
        <f t="array" ref="DX500">IF(BI500="","",
IF(INDEX(Settings!$H:$H,MATCH(DX$1,Settings!$G:$G,0))=TRUE,
100-100*(BI500-MINIFS(BI:BI,$E:$E,$E500))/(MAXIFS(BI:BI,$E:$E,$E500)-MINIFS(BI:BI,$E:$E,$E500)),
100*(BI500-MINIFS(BI:BI,$E:$E,$E500))/(MAXIFS(BI:BI,$E:$E,$E500)-MINIFS(BI:BI,$E:$E,$E500))))</f>
        <v/>
      </c>
      <c r="DY500" s="232" t="str">
        <f t="array" ref="DY500">IF(BJ500="","",
IF(INDEX(Settings!$H:$H,MATCH(DY$1,Settings!$G:$G,0))=TRUE,
100-100*(BJ500-MINIFS(BJ:BJ,$E:$E,$E500))/(MAXIFS(BJ:BJ,$E:$E,$E500)-MINIFS(BJ:BJ,$E:$E,$E500)),
100*(BJ500-MINIFS(BJ:BJ,$E:$E,$E500))/(MAXIFS(BJ:BJ,$E:$E,$E500)-MINIFS(BJ:BJ,$E:$E,$E500))))</f>
        <v/>
      </c>
      <c r="DZ500" s="234"/>
      <c r="EA500" s="234"/>
      <c r="EB500" s="234" t="str">
        <f t="shared" si="8"/>
        <v/>
      </c>
      <c r="EC500" s="234" t="str">
        <f t="shared" si="9"/>
        <v/>
      </c>
      <c r="ED500" s="234" t="str">
        <f t="shared" si="10"/>
        <v/>
      </c>
      <c r="EE500" s="234" t="str">
        <f t="shared" si="11"/>
        <v/>
      </c>
      <c r="EF500" s="234" t="str">
        <f t="shared" si="12"/>
        <v/>
      </c>
      <c r="EG500" s="234" t="str">
        <f t="shared" si="13"/>
        <v/>
      </c>
      <c r="EH500" s="234"/>
      <c r="EI500" s="234"/>
      <c r="EJ500" s="234"/>
      <c r="EK500" s="234"/>
      <c r="EL500" s="234"/>
      <c r="EM500" s="234"/>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3" t="str">
        <f t="shared" si="14"/>
        <v/>
      </c>
      <c r="N501" s="49"/>
      <c r="O501" s="49"/>
      <c r="P501" s="49"/>
      <c r="Q501" s="49"/>
      <c r="R501" s="49"/>
      <c r="S501" s="222" t="str">
        <f>IFERROR(VLOOKUP(AF501, 'YOYO IR Scores'!A:C, 3, FALSE), "")
</f>
        <v/>
      </c>
      <c r="T501" s="49"/>
      <c r="U501" s="49"/>
      <c r="V501" s="49"/>
      <c r="W501" s="49"/>
      <c r="X501" s="224" t="str">
        <f t="shared" si="4"/>
        <v/>
      </c>
      <c r="Y501" s="225" t="str">
        <f t="shared" si="5"/>
        <v/>
      </c>
      <c r="Z501" s="225" t="str">
        <f t="shared" si="6"/>
        <v/>
      </c>
      <c r="AA501" s="224" t="str">
        <f t="shared" si="7"/>
        <v/>
      </c>
      <c r="AB501" s="223"/>
      <c r="AC501" s="223"/>
      <c r="AD501" s="223"/>
      <c r="AE501" s="223" t="str">
        <f>IFERROR(VLOOKUP(AF501, 'YOYO IR Scores'!A:C, 2, FALSE), "")</f>
        <v/>
      </c>
      <c r="AF501" s="223"/>
      <c r="AG501" s="223"/>
      <c r="AH501" s="223"/>
      <c r="AI501" s="223"/>
      <c r="AJ501" s="223"/>
      <c r="AK501" s="223"/>
      <c r="AL501" s="223"/>
      <c r="AM501" s="223"/>
      <c r="AN501" s="223"/>
      <c r="AO501" s="223"/>
      <c r="AP501" s="223"/>
      <c r="AQ501" s="223"/>
      <c r="AR501" s="223"/>
      <c r="AS501" s="223"/>
      <c r="AT501" s="223"/>
      <c r="AU501" s="223"/>
      <c r="AV501" s="223"/>
      <c r="AW501" s="223"/>
      <c r="AX501" s="223"/>
      <c r="AY501" s="223"/>
      <c r="AZ501" s="223"/>
      <c r="BA501" s="223"/>
      <c r="BB501" s="223"/>
      <c r="BC501" s="223"/>
      <c r="BD501" s="223"/>
      <c r="BE501" s="223"/>
      <c r="BF501" s="223"/>
      <c r="BG501" s="223"/>
      <c r="BH501" s="223"/>
      <c r="BI501" s="223"/>
      <c r="BJ501" s="223"/>
      <c r="BK501" s="223" t="str">
        <f t="array" ref="BK501">IF(J501="","",
IF(INDEX(Settings!$H:$H,MATCH(BY$1,Settings!$G:$G,0))=TRUE,
100-100*(J501-MIN(J:J))/(MAX(J:J)-MIN(J:J)),
100*(J501-MIN(J:J))/(MAX(J:J)-MIN(J:J))))</f>
        <v/>
      </c>
      <c r="BL501" s="223" t="str">
        <f t="array" ref="BL501">IF(J501="","",
IF(INDEX(Settings!$H:$H,MATCH(BY$1,Settings!$G:$G,0))=TRUE,
100-100*(J501-MINIFS(J:J,$E:$E,$E501))/(MAXIFS(J:J,$E:$E,$E501)-MINIFS(J:J,$E:$E,$E501)),
100*(J501-MINIFS(J:J,$E:$E,$E501))/(MAXIFS(J:J,$E:$E,$E501)-MINIFS(J:J,$E:$E,$E501))))</f>
        <v/>
      </c>
      <c r="BM501" s="223"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4" t="str">
        <f t="array" ref="BQ501">IF(J501="","",
IF(INDEX(Settings!$H:$H,MATCH(BY$1,Settings!$G:$G,0))=TRUE,
-1*(J501-AVERAGE(J:J))/STDEV(J:J),
(J501-AVERAGE(J:J))/STDEV(J:J)))</f>
        <v/>
      </c>
      <c r="BR501" s="224" t="str">
        <f>IFERROR(__xludf.DUMMYFUNCTION("IF(J501="""","""",
IF(INDEX(Settings!$H:$H,MATCH(BY$1,Settings!$G:$G,0))=TRUE,
-1*(J501-AVERAGEIFS(J:J,$E:$E,$E501))/STDEV(FILTER(J:J,$E:$E=$E501)),
(J501-AVERAGEIFS(J:J,$E:$E,$E501))/STDEV(FILTER(J:J,$E:$E=$E501))))"),"")</f>
        <v/>
      </c>
      <c r="BS501" s="224"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3" t="str">
        <f t="array" ref="BY501">IF(J501="","",
IF(INDEX(Settings!$H:$H,MATCH(BY$1,Settings!$G:$G,0))=TRUE,
100-100*(J501-MINIFS(J:J,$E:$E,$E501))/(MAXIFS(J:J,$E:$E,$E501)-MINIFS(J:J,$E:$E,$E501)),
100*(J501-MINIFS(J:J,$E:$E,$E501))/(MAXIFS(J:J,$E:$E,$E501)-MINIFS(J:J,$E:$E,$E501))))</f>
        <v/>
      </c>
      <c r="BZ501" s="223" t="str">
        <f t="array" ref="BZ501">IF(K501="","",
IF(INDEX(Settings!$H:$H,MATCH(BZ$1,Settings!$G:$G,0))=TRUE,
100-100*(K501-MINIFS(K:K,$E:$E,$E501))/(MAXIFS(K:K,$E:$E,$E501)-MINIFS(K:K,$E:$E,$E501)),
100*(K501-MINIFS(K:K,$E:$E,$E501))/(MAXIFS(K:K,$E:$E,$E501)-MINIFS(K:K,$E:$E,$E501))))</f>
        <v/>
      </c>
      <c r="CA501" s="223" t="str">
        <f t="array" ref="CA501">IF(L501="","",
IF(INDEX(Settings!$H:$H,MATCH(CA$1,Settings!$G:$G,0))=TRUE,
100-100*(L501-MINIFS(L:L,$E:$E,$E501))/(MAXIFS(L:L,$E:$E,$E501)-MINIFS(L:L,$E:$E,$E501)),
100*(L501-MINIFS(L:L,$E:$E,$E501))/(MAXIFS(L:L,$E:$E,$E501)-MINIFS(L:L,$E:$E,$E501))))</f>
        <v/>
      </c>
      <c r="CB501" s="223" t="str">
        <f t="array" ref="CB501">IF(M501="","",
IF(INDEX(Settings!$H:$H,MATCH(CB$1,Settings!$G:$G,0))=TRUE,
100-100*(M501-MINIFS(M:M,$E:$E,$E501))/(MAXIFS(M:M,$E:$E,$E501)-MINIFS(M:M,$E:$E,$E501)),
100*(M501-MINIFS(M:M,$E:$E,$E501))/(MAXIFS(M:M,$E:$E,$E501)-MINIFS(M:M,$E:$E,$E501))))</f>
        <v/>
      </c>
      <c r="CC501" s="223" t="str">
        <f t="array" ref="CC501">IF(N501="","",
IF(INDEX(Settings!$H:$H,MATCH(CC$1,Settings!$G:$G,0))=TRUE,
100-100*(N501-MINIFS(N:N,$E:$E,$E501))/(MAXIFS(N:N,$E:$E,$E501)-MINIFS(N:N,$E:$E,$E501)),
100*(N501-MINIFS(N:N,$E:$E,$E501))/(MAXIFS(N:N,$E:$E,$E501)-MINIFS(N:N,$E:$E,$E501))))</f>
        <v/>
      </c>
      <c r="CD501" s="223" t="str">
        <f t="array" ref="CD501">IF(O501="","",
IF(INDEX(Settings!$H:$H,MATCH(CD$1,Settings!$G:$G,0))=TRUE,
100-100*(O501-MINIFS(O:O,$E:$E,$E501))/(MAXIFS(O:O,$E:$E,$E501)-MINIFS(O:O,$E:$E,$E501)),
100*(O501-MINIFS(O:O,$E:$E,$E501))/(MAXIFS(O:O,$E:$E,$E501)-MINIFS(O:O,$E:$E,$E501))))</f>
        <v/>
      </c>
      <c r="CE501" s="223" t="str">
        <f t="array" ref="CE501">IF(P501="","",
IF(INDEX(Settings!$H:$H,MATCH(CE$1,Settings!$G:$G,0))=TRUE,
100-100*(P501-MINIFS(P:P,$E:$E,$E501))/(MAXIFS(P:P,$E:$E,$E501)-MINIFS(P:P,$E:$E,$E501)),
100*(P501-MINIFS(P:P,$E:$E,$E501))/(MAXIFS(P:P,$E:$E,$E501)-MINIFS(P:P,$E:$E,$E501))))</f>
        <v/>
      </c>
      <c r="CF501" s="223" t="str">
        <f t="array" ref="CF501">IF(Q501="","",
IF(INDEX(Settings!$H:$H,MATCH(CF$1,Settings!$G:$G,0))=TRUE,
100-100*(Q501-MINIFS(Q:Q,$E:$E,$E501))/(MAXIFS(Q:Q,$E:$E,$E501)-MINIFS(Q:Q,$E:$E,$E501)),
100*(Q501-MINIFS(Q:Q,$E:$E,$E501))/(MAXIFS(Q:Q,$E:$E,$E501)-MINIFS(Q:Q,$E:$E,$E501))))</f>
        <v/>
      </c>
      <c r="CG501" s="223" t="str">
        <f t="array" ref="CG501">IF(R501="","",
IF(INDEX(Settings!$H:$H,MATCH(CG$1,Settings!$G:$G,0))=TRUE,
100-100*(R501-MINIFS(R:R,$E:$E,$E501))/(MAXIFS(R:R,$E:$E,$E501)-MINIFS(R:R,$E:$E,$E501)),
100*(R501-MINIFS(R:R,$E:$E,$E501))/(MAXIFS(R:R,$E:$E,$E501)-MINIFS(R:R,$E:$E,$E501))))</f>
        <v/>
      </c>
      <c r="CH501" s="223" t="str">
        <f t="array" ref="CH501">IF(S501="","",
IF(INDEX(Settings!$H:$H,MATCH(CH$1,Settings!$G:$G,0))=TRUE,
100-100*(S501-MINIFS(S:S,$E:$E,$E501))/(MAXIFS(S:S,$E:$E,$E501)-MINIFS(S:S,$E:$E,$E501)),
100*(S501-MINIFS(S:S,$E:$E,$E501))/(MAXIFS(S:S,$E:$E,$E501)-MINIFS(S:S,$E:$E,$E501))))</f>
        <v/>
      </c>
      <c r="CI501" s="223" t="str">
        <f t="array" ref="CI501">IF(T501="","",
IF(INDEX(Settings!$H:$H,MATCH(CI$1,Settings!$G:$G,0))=TRUE,
100-100*(T501-MINIFS(T:T,$E:$E,$E501))/(MAXIFS(T:T,$E:$E,$E501)-MINIFS(T:T,$E:$E,$E501)),
100*(T501-MINIFS(T:T,$E:$E,$E501))/(MAXIFS(T:T,$E:$E,$E501)-MINIFS(T:T,$E:$E,$E501))))</f>
        <v/>
      </c>
      <c r="CJ501" s="223" t="str">
        <f t="array" ref="CJ501">IF(U501="","",
IF(INDEX(Settings!$H:$H,MATCH(CJ$1,Settings!$G:$G,0))=TRUE,
100-100*(U501-MINIFS(U:U,$E:$E,$E501))/(MAXIFS(U:U,$E:$E,$E501)-MINIFS(U:U,$E:$E,$E501)),
100*(U501-MINIFS(U:U,$E:$E,$E501))/(MAXIFS(U:U,$E:$E,$E501)-MINIFS(U:U,$E:$E,$E501))))</f>
        <v/>
      </c>
      <c r="CK501" s="223" t="str">
        <f t="array" ref="CK501">IF(V501="","",
IF(INDEX(Settings!$H:$H,MATCH(CK$1,Settings!$G:$G,0))=TRUE,
100-100*(V501-MINIFS(V:V,$E:$E,$E501))/(MAXIFS(V:V,$E:$E,$E501)-MINIFS(V:V,$E:$E,$E501)),
100*(V501-MINIFS(V:V,$E:$E,$E501))/(MAXIFS(V:V,$E:$E,$E501)-MINIFS(V:V,$E:$E,$E501))))</f>
        <v/>
      </c>
      <c r="CL501" s="223" t="str">
        <f t="array" ref="CL501">IF(W501="","",
IF(INDEX(Settings!$H:$H,MATCH(CL$1,Settings!$G:$G,0))=TRUE,
100-100*(W501-MINIFS(W:W,$E:$E,$E501))/(MAXIFS(W:W,$E:$E,$E501)-MINIFS(W:W,$E:$E,$E501)),
100*(W501-MINIFS(W:W,$E:$E,$E501))/(MAXIFS(W:W,$E:$E,$E501)-MINIFS(W:W,$E:$E,$E501))))</f>
        <v/>
      </c>
      <c r="CM501" s="223" t="str">
        <f t="array" ref="CM501">IF(X501="","",
IF(INDEX(Settings!$H:$H,MATCH(CM$1,Settings!$G:$G,0))=TRUE,
100-100*(X501-MINIFS(X:X,$E:$E,$E501))/(MAXIFS(X:X,$E:$E,$E501)-MINIFS(X:X,$E:$E,$E501)),
100*(X501-MINIFS(X:X,$E:$E,$E501))/(MAXIFS(X:X,$E:$E,$E501)-MINIFS(X:X,$E:$E,$E501))))</f>
        <v/>
      </c>
      <c r="CN501" s="223" t="str">
        <f t="array" ref="CN501">IF(Y501="","",
IF(INDEX(Settings!$H:$H,MATCH(CN$1,Settings!$G:$G,0))=TRUE,
100-100*(Y501-MINIFS(Y:Y,$E:$E,$E501))/(MAXIFS(Y:Y,$E:$E,$E501)-MINIFS(Y:Y,$E:$E,$E501)),
100*(Y501-MINIFS(Y:Y,$E:$E,$E501))/(MAXIFS(Y:Y,$E:$E,$E501)-MINIFS(Y:Y,$E:$E,$E501))))</f>
        <v/>
      </c>
      <c r="CO501" s="223" t="str">
        <f t="array" ref="CO501">IF(Z501="","",
IF(INDEX(Settings!$H:$H,MATCH(CO$1,Settings!$G:$G,0))=TRUE,
100-100*(Z501-MINIFS(Z:Z,$E:$E,$E501))/(MAXIFS(Z:Z,$E:$E,$E501)-MINIFS(Z:Z,$E:$E,$E501)),
100*(Z501-MINIFS(Z:Z,$E:$E,$E501))/(MAXIFS(Z:Z,$E:$E,$E501)-MINIFS(Z:Z,$E:$E,$E501))))</f>
        <v/>
      </c>
      <c r="CP501" s="223" t="str">
        <f t="array" ref="CP501">IF(AA501="","",
IF(INDEX(Settings!$H:$H,MATCH(CP$1,Settings!$G:$G,0))=TRUE,
100-100*(AA501-MINIFS(AA:AA,$E:$E,$E501))/(MAXIFS(AA:AA,$E:$E,$E501)-MINIFS(AA:AA,$E:$E,$E501)),
100*(AA501-MINIFS(AA:AA,$E:$E,$E501))/(MAXIFS(AA:AA,$E:$E,$E501)-MINIFS(AA:AA,$E:$E,$E501))))</f>
        <v/>
      </c>
      <c r="CQ501" s="223" t="str">
        <f t="array" ref="CQ501">IF(AB501="","",
IF(INDEX(Settings!$H:$H,MATCH(CQ$1,Settings!$G:$G,0))=TRUE,
100-100*(AB501-MINIFS(AB:AB,$E:$E,$E501))/(MAXIFS(AB:AB,$E:$E,$E501)-MINIFS(AB:AB,$E:$E,$E501)),
100*(AB501-MINIFS(AB:AB,$E:$E,$E501))/(MAXIFS(AB:AB,$E:$E,$E501)-MINIFS(AB:AB,$E:$E,$E501))))</f>
        <v/>
      </c>
      <c r="CR501" s="223" t="str">
        <f t="array" ref="CR501">IF(AC501="","",
IF(INDEX(Settings!$H:$H,MATCH(CR$1,Settings!$G:$G,0))=TRUE,
100-100*(AC501-MINIFS(AC:AC,$E:$E,$E501))/(MAXIFS(AC:AC,$E:$E,$E501)-MINIFS(AC:AC,$E:$E,$E501)),
100*(AC501-MINIFS(AC:AC,$E:$E,$E501))/(MAXIFS(AC:AC,$E:$E,$E501)-MINIFS(AC:AC,$E:$E,$E501))))</f>
        <v/>
      </c>
      <c r="CS501" s="223" t="str">
        <f t="array" ref="CS501">IF(AD501="","",
IF(INDEX(Settings!$H:$H,MATCH(CS$1,Settings!$G:$G,0))=TRUE,
100-100*(AD501-MINIFS(AD:AD,$E:$E,$E501))/(MAXIFS(AD:AD,$E:$E,$E501)-MINIFS(AD:AD,$E:$E,$E501)),
100*(AD501-MINIFS(AD:AD,$E:$E,$E501))/(MAXIFS(AD:AD,$E:$E,$E501)-MINIFS(AD:AD,$E:$E,$E501))))</f>
        <v/>
      </c>
      <c r="CT501" s="223" t="str">
        <f t="array" ref="CT501">IF(AE501="","",
IF(INDEX(Settings!$H:$H,MATCH(CT$1,Settings!$G:$G,0))=TRUE,
100-100*(AE501-MINIFS(AE:AE,$E:$E,$E501))/(MAXIFS(AE:AE,$E:$E,$E501)-MINIFS(AE:AE,$E:$E,$E501)),
100*(AE501-MINIFS(AE:AE,$E:$E,$E501))/(MAXIFS(AE:AE,$E:$E,$E501)-MINIFS(AE:AE,$E:$E,$E501))))</f>
        <v/>
      </c>
      <c r="CU501" s="223" t="str">
        <f t="array" ref="CU501">IF(AF501="","",
IF(INDEX(Settings!$H:$H,MATCH(CU$1,Settings!$G:$G,0))=TRUE,
100-100*(AF501-MINIFS(AF:AF,$E:$E,$E501))/(MAXIFS(AF:AF,$E:$E,$E501)-MINIFS(AF:AF,$E:$E,$E501)),
100*(AF501-MINIFS(AF:AF,$E:$E,$E501))/(MAXIFS(AF:AF,$E:$E,$E501)-MINIFS(AF:AF,$E:$E,$E501))))</f>
        <v/>
      </c>
      <c r="CV501" s="223" t="str">
        <f t="array" ref="CV501">IF(AG501="","",
IF(INDEX(Settings!$H:$H,MATCH(CV$1,Settings!$G:$G,0))=TRUE,
100-100*(AG501-MINIFS(AG:AG,$E:$E,$E501))/(MAXIFS(AG:AG,$E:$E,$E501)-MINIFS(AG:AG,$E:$E,$E501)),
100*(AG501-MINIFS(AG:AG,$E:$E,$E501))/(MAXIFS(AG:AG,$E:$E,$E501)-MINIFS(AG:AG,$E:$E,$E501))))</f>
        <v/>
      </c>
      <c r="CW501" s="223" t="str">
        <f t="array" ref="CW501">IF(AH501="","",
IF(INDEX(Settings!$H:$H,MATCH(CW$1,Settings!$G:$G,0))=TRUE,
100-100*(AH501-MINIFS(AH:AH,$E:$E,$E501))/(MAXIFS(AH:AH,$E:$E,$E501)-MINIFS(AH:AH,$E:$E,$E501)),
100*(AH501-MINIFS(AH:AH,$E:$E,$E501))/(MAXIFS(AH:AH,$E:$E,$E501)-MINIFS(AH:AH,$E:$E,$E501))))</f>
        <v/>
      </c>
      <c r="CX501" s="223" t="str">
        <f t="array" ref="CX501">IF(AI501="","",
IF(INDEX(Settings!$H:$H,MATCH(CX$1,Settings!$G:$G,0))=TRUE,
100-100*(AI501-MINIFS(AI:AI,$E:$E,$E501))/(MAXIFS(AI:AI,$E:$E,$E501)-MINIFS(AI:AI,$E:$E,$E501)),
100*(AI501-MINIFS(AI:AI,$E:$E,$E501))/(MAXIFS(AI:AI,$E:$E,$E501)-MINIFS(AI:AI,$E:$E,$E501))))</f>
        <v/>
      </c>
      <c r="CY501" s="223" t="str">
        <f t="array" ref="CY501">IF(AJ501="","",
IF(INDEX(Settings!$H:$H,MATCH(CY$1,Settings!$G:$G,0))=TRUE,
100-100*(AJ501-MINIFS(AJ:AJ,$E:$E,$E501))/(MAXIFS(AJ:AJ,$E:$E,$E501)-MINIFS(AJ:AJ,$E:$E,$E501)),
100*(AJ501-MINIFS(AJ:AJ,$E:$E,$E501))/(MAXIFS(AJ:AJ,$E:$E,$E501)-MINIFS(AJ:AJ,$E:$E,$E501))))</f>
        <v/>
      </c>
      <c r="CZ501" s="223" t="str">
        <f t="array" ref="CZ501">IF(AK501="","",
IF(INDEX(Settings!$H:$H,MATCH(CZ$1,Settings!$G:$G,0))=TRUE,
100-100*(AK501-MINIFS(AK:AK,$E:$E,$E501))/(MAXIFS(AK:AK,$E:$E,$E501)-MINIFS(AK:AK,$E:$E,$E501)),
100*(AK501-MINIFS(AK:AK,$E:$E,$E501))/(MAXIFS(AK:AK,$E:$E,$E501)-MINIFS(AK:AK,$E:$E,$E501))))</f>
        <v/>
      </c>
      <c r="DA501" s="223" t="str">
        <f t="array" ref="DA501">IF(AL501="","",
IF(INDEX(Settings!$H:$H,MATCH(DA$1,Settings!$G:$G,0))=TRUE,
100-100*(AL501-MINIFS(AL:AL,$E:$E,$E501))/(MAXIFS(AL:AL,$E:$E,$E501)-MINIFS(AL:AL,$E:$E,$E501)),
100*(AL501-MINIFS(AL:AL,$E:$E,$E501))/(MAXIFS(AL:AL,$E:$E,$E501)-MINIFS(AL:AL,$E:$E,$E501))))</f>
        <v/>
      </c>
      <c r="DB501" s="223" t="str">
        <f t="array" ref="DB501">IF(AM501="","",
IF(INDEX(Settings!$H:$H,MATCH(DB$1,Settings!$G:$G,0))=TRUE,
100-100*(AM501-MINIFS(AM:AM,$E:$E,$E501))/(MAXIFS(AM:AM,$E:$E,$E501)-MINIFS(AM:AM,$E:$E,$E501)),
100*(AM501-MINIFS(AM:AM,$E:$E,$E501))/(MAXIFS(AM:AM,$E:$E,$E501)-MINIFS(AM:AM,$E:$E,$E501))))</f>
        <v/>
      </c>
      <c r="DC501" s="223" t="str">
        <f t="array" ref="DC501">IF(AN501="","",
IF(INDEX(Settings!$H:$H,MATCH(DC$1,Settings!$G:$G,0))=TRUE,
100-100*(AN501-MINIFS(AN:AN,$E:$E,$E501))/(MAXIFS(AN:AN,$E:$E,$E501)-MINIFS(AN:AN,$E:$E,$E501)),
100*(AN501-MINIFS(AN:AN,$E:$E,$E501))/(MAXIFS(AN:AN,$E:$E,$E501)-MINIFS(AN:AN,$E:$E,$E501))))</f>
        <v/>
      </c>
      <c r="DD501" s="223" t="str">
        <f t="array" ref="DD501">IF(AO501="","",
IF(INDEX(Settings!$H:$H,MATCH(DD$1,Settings!$G:$G,0))=TRUE,
100-100*(AO501-MINIFS(AO:AO,$E:$E,$E501))/(MAXIFS(AO:AO,$E:$E,$E501)-MINIFS(AO:AO,$E:$E,$E501)),
100*(AO501-MINIFS(AO:AO,$E:$E,$E501))/(MAXIFS(AO:AO,$E:$E,$E501)-MINIFS(AO:AO,$E:$E,$E501))))</f>
        <v/>
      </c>
      <c r="DE501" s="223" t="str">
        <f t="array" ref="DE501">IF(AP501="","",
IF(INDEX(Settings!$H:$H,MATCH(DE$1,Settings!$G:$G,0))=TRUE,
100-100*(AP501-MINIFS(AP:AP,$E:$E,$E501))/(MAXIFS(AP:AP,$E:$E,$E501)-MINIFS(AP:AP,$E:$E,$E501)),
100*(AP501-MINIFS(AP:AP,$E:$E,$E501))/(MAXIFS(AP:AP,$E:$E,$E501)-MINIFS(AP:AP,$E:$E,$E501))))</f>
        <v/>
      </c>
      <c r="DF501" s="223" t="str">
        <f t="array" ref="DF501">IF(AQ501="","",
IF(INDEX(Settings!$H:$H,MATCH(DF$1,Settings!$G:$G,0))=TRUE,
100-100*(AQ501-MINIFS(AQ:AQ,$E:$E,$E501))/(MAXIFS(AQ:AQ,$E:$E,$E501)-MINIFS(AQ:AQ,$E:$E,$E501)),
100*(AQ501-MINIFS(AQ:AQ,$E:$E,$E501))/(MAXIFS(AQ:AQ,$E:$E,$E501)-MINIFS(AQ:AQ,$E:$E,$E501))))</f>
        <v/>
      </c>
      <c r="DG501" s="223" t="str">
        <f t="array" ref="DG501">IF(AR501="","",
IF(INDEX(Settings!$H:$H,MATCH(DG$1,Settings!$G:$G,0))=TRUE,
100-100*(AR501-MINIFS(AR:AR,$E:$E,$E501))/(MAXIFS(AR:AR,$E:$E,$E501)-MINIFS(AR:AR,$E:$E,$E501)),
100*(AR501-MINIFS(AR:AR,$E:$E,$E501))/(MAXIFS(AR:AR,$E:$E,$E501)-MINIFS(AR:AR,$E:$E,$E501))))</f>
        <v/>
      </c>
      <c r="DH501" s="223" t="str">
        <f t="array" ref="DH501">IF(AS501="","",
IF(INDEX(Settings!$H:$H,MATCH(DH$1,Settings!$G:$G,0))=TRUE,
100-100*(AS501-MINIFS(AS:AS,$E:$E,$E501))/(MAXIFS(AS:AS,$E:$E,$E501)-MINIFS(AS:AS,$E:$E,$E501)),
100*(AS501-MINIFS(AS:AS,$E:$E,$E501))/(MAXIFS(AS:AS,$E:$E,$E501)-MINIFS(AS:AS,$E:$E,$E501))))</f>
        <v/>
      </c>
      <c r="DI501" s="223" t="str">
        <f t="array" ref="DI501">IF(AT501="","",
IF(INDEX(Settings!$H:$H,MATCH(DI$1,Settings!$G:$G,0))=TRUE,
100-100*(AT501-MINIFS(AT:AT,$E:$E,$E501))/(MAXIFS(AT:AT,$E:$E,$E501)-MINIFS(AT:AT,$E:$E,$E501)),
100*(AT501-MINIFS(AT:AT,$E:$E,$E501))/(MAXIFS(AT:AT,$E:$E,$E501)-MINIFS(AT:AT,$E:$E,$E501))))</f>
        <v/>
      </c>
      <c r="DJ501" s="223" t="str">
        <f t="array" ref="DJ501">IF(AU501="","",
IF(INDEX(Settings!$H:$H,MATCH(DJ$1,Settings!$G:$G,0))=TRUE,
100-100*(AU501-MINIFS(AU:AU,$E:$E,$E501))/(MAXIFS(AU:AU,$E:$E,$E501)-MINIFS(AU:AU,$E:$E,$E501)),
100*(AU501-MINIFS(AU:AU,$E:$E,$E501))/(MAXIFS(AU:AU,$E:$E,$E501)-MINIFS(AU:AU,$E:$E,$E501))))</f>
        <v/>
      </c>
      <c r="DK501" s="223" t="str">
        <f t="array" ref="DK501">IF(AV501="","",
IF(INDEX(Settings!$H:$H,MATCH(DK$1,Settings!$G:$G,0))=TRUE,
100-100*(AV501-MINIFS(AV:AV,$E:$E,$E501))/(MAXIFS(AV:AV,$E:$E,$E501)-MINIFS(AV:AV,$E:$E,$E501)),
100*(AV501-MINIFS(AV:AV,$E:$E,$E501))/(MAXIFS(AV:AV,$E:$E,$E501)-MINIFS(AV:AV,$E:$E,$E501))))</f>
        <v/>
      </c>
      <c r="DL501" s="223" t="str">
        <f t="array" ref="DL501">IF(AW501="","",
IF(INDEX(Settings!$H:$H,MATCH(DL$1,Settings!$G:$G,0))=TRUE,
100-100*(AW501-MINIFS(AW:AW,$E:$E,$E501))/(MAXIFS(AW:AW,$E:$E,$E501)-MINIFS(AW:AW,$E:$E,$E501)),
100*(AW501-MINIFS(AW:AW,$E:$E,$E501))/(MAXIFS(AW:AW,$E:$E,$E501)-MINIFS(AW:AW,$E:$E,$E501))))</f>
        <v/>
      </c>
      <c r="DM501" s="223" t="str">
        <f t="array" ref="DM501">IF(AX501="","",
IF(INDEX(Settings!$H:$H,MATCH(DM$1,Settings!$G:$G,0))=TRUE,
100-100*(AX501-MINIFS(AX:AX,$E:$E,$E501))/(MAXIFS(AX:AX,$E:$E,$E501)-MINIFS(AX:AX,$E:$E,$E501)),
100*(AX501-MINIFS(AX:AX,$E:$E,$E501))/(MAXIFS(AX:AX,$E:$E,$E501)-MINIFS(AX:AX,$E:$E,$E501))))</f>
        <v/>
      </c>
      <c r="DN501" s="223" t="str">
        <f t="array" ref="DN501">IF(AY501="","",
IF(INDEX(Settings!$H:$H,MATCH(DN$1,Settings!$G:$G,0))=TRUE,
100-100*(AY501-MINIFS(AY:AY,$E:$E,$E501))/(MAXIFS(AY:AY,$E:$E,$E501)-MINIFS(AY:AY,$E:$E,$E501)),
100*(AY501-MINIFS(AY:AY,$E:$E,$E501))/(MAXIFS(AY:AY,$E:$E,$E501)-MINIFS(AY:AY,$E:$E,$E501))))</f>
        <v/>
      </c>
      <c r="DO501" s="223" t="str">
        <f t="array" ref="DO501">IF(AZ501="","",
IF(INDEX(Settings!$H:$H,MATCH(DO$1,Settings!$G:$G,0))=TRUE,
100-100*(AZ501-MINIFS(AZ:AZ,$E:$E,$E501))/(MAXIFS(AZ:AZ,$E:$E,$E501)-MINIFS(AZ:AZ,$E:$E,$E501)),
100*(AZ501-MINIFS(AZ:AZ,$E:$E,$E501))/(MAXIFS(AZ:AZ,$E:$E,$E501)-MINIFS(AZ:AZ,$E:$E,$E501))))</f>
        <v/>
      </c>
      <c r="DP501" s="223" t="str">
        <f t="array" ref="DP501">IF(BA501="","",
IF(INDEX(Settings!$H:$H,MATCH(DP$1,Settings!$G:$G,0))=TRUE,
100-100*(BA501-MINIFS(BA:BA,$E:$E,$E501))/(MAXIFS(BA:BA,$E:$E,$E501)-MINIFS(BA:BA,$E:$E,$E501)),
100*(BA501-MINIFS(BA:BA,$E:$E,$E501))/(MAXIFS(BA:BA,$E:$E,$E501)-MINIFS(BA:BA,$E:$E,$E501))))</f>
        <v/>
      </c>
      <c r="DQ501" s="223" t="str">
        <f t="array" ref="DQ501">IF(BB501="","",
IF(INDEX(Settings!$H:$H,MATCH(DQ$1,Settings!$G:$G,0))=TRUE,
100-100*(BB501-MINIFS(BB:BB,$E:$E,$E501))/(MAXIFS(BB:BB,$E:$E,$E501)-MINIFS(BB:BB,$E:$E,$E501)),
100*(BB501-MINIFS(BB:BB,$E:$E,$E501))/(MAXIFS(BB:BB,$E:$E,$E501)-MINIFS(BB:BB,$E:$E,$E501))))</f>
        <v/>
      </c>
      <c r="DR501" s="223" t="str">
        <f t="array" ref="DR501">IF(BC501="","",
IF(INDEX(Settings!$H:$H,MATCH(DR$1,Settings!$G:$G,0))=TRUE,
100-100*(BC501-MINIFS(BC:BC,$E:$E,$E501))/(MAXIFS(BC:BC,$E:$E,$E501)-MINIFS(BC:BC,$E:$E,$E501)),
100*(BC501-MINIFS(BC:BC,$E:$E,$E501))/(MAXIFS(BC:BC,$E:$E,$E501)-MINIFS(BC:BC,$E:$E,$E501))))</f>
        <v/>
      </c>
      <c r="DS501" s="223" t="str">
        <f t="array" ref="DS501">IF(BD501="","",
IF(INDEX(Settings!$H:$H,MATCH(DS$1,Settings!$G:$G,0))=TRUE,
100-100*(BD501-MINIFS(BD:BD,$E:$E,$E501))/(MAXIFS(BD:BD,$E:$E,$E501)-MINIFS(BD:BD,$E:$E,$E501)),
100*(BD501-MINIFS(BD:BD,$E:$E,$E501))/(MAXIFS(BD:BD,$E:$E,$E501)-MINIFS(BD:BD,$E:$E,$E501))))</f>
        <v/>
      </c>
      <c r="DT501" s="223" t="str">
        <f t="array" ref="DT501">IF(BE501="","",
IF(INDEX(Settings!$H:$H,MATCH(DT$1,Settings!$G:$G,0))=TRUE,
100-100*(BE501-MINIFS(BE:BE,$E:$E,$E501))/(MAXIFS(BE:BE,$E:$E,$E501)-MINIFS(BE:BE,$E:$E,$E501)),
100*(BE501-MINIFS(BE:BE,$E:$E,$E501))/(MAXIFS(BE:BE,$E:$E,$E501)-MINIFS(BE:BE,$E:$E,$E501))))</f>
        <v/>
      </c>
      <c r="DU501" s="223" t="str">
        <f t="array" ref="DU501">IF(BF501="","",
IF(INDEX(Settings!$H:$H,MATCH(DU$1,Settings!$G:$G,0))=TRUE,
100-100*(BF501-MINIFS(BF:BF,$E:$E,$E501))/(MAXIFS(BF:BF,$E:$E,$E501)-MINIFS(BF:BF,$E:$E,$E501)),
100*(BF501-MINIFS(BF:BF,$E:$E,$E501))/(MAXIFS(BF:BF,$E:$E,$E501)-MINIFS(BF:BF,$E:$E,$E501))))</f>
        <v/>
      </c>
      <c r="DV501" s="223" t="str">
        <f t="array" ref="DV501">IF(BG501="","",
IF(INDEX(Settings!$H:$H,MATCH(DV$1,Settings!$G:$G,0))=TRUE,
100-100*(BG501-MINIFS(BG:BG,$E:$E,$E501))/(MAXIFS(BG:BG,$E:$E,$E501)-MINIFS(BG:BG,$E:$E,$E501)),
100*(BG501-MINIFS(BG:BG,$E:$E,$E501))/(MAXIFS(BG:BG,$E:$E,$E501)-MINIFS(BG:BG,$E:$E,$E501))))</f>
        <v/>
      </c>
      <c r="DW501" s="223" t="str">
        <f t="array" ref="DW501">IF(BH501="","",
IF(INDEX(Settings!$H:$H,MATCH(DW$1,Settings!$G:$G,0))=TRUE,
100-100*(BH501-MINIFS(BH:BH,$E:$E,$E501))/(MAXIFS(BH:BH,$E:$E,$E501)-MINIFS(BH:BH,$E:$E,$E501)),
100*(BH501-MINIFS(BH:BH,$E:$E,$E501))/(MAXIFS(BH:BH,$E:$E,$E501)-MINIFS(BH:BH,$E:$E,$E501))))</f>
        <v/>
      </c>
      <c r="DX501" s="223" t="str">
        <f t="array" ref="DX501">IF(BI501="","",
IF(INDEX(Settings!$H:$H,MATCH(DX$1,Settings!$G:$G,0))=TRUE,
100-100*(BI501-MINIFS(BI:BI,$E:$E,$E501))/(MAXIFS(BI:BI,$E:$E,$E501)-MINIFS(BI:BI,$E:$E,$E501)),
100*(BI501-MINIFS(BI:BI,$E:$E,$E501))/(MAXIFS(BI:BI,$E:$E,$E501)-MINIFS(BI:BI,$E:$E,$E501))))</f>
        <v/>
      </c>
      <c r="DY501" s="223" t="str">
        <f t="array" ref="DY501">IF(BJ501="","",
IF(INDEX(Settings!$H:$H,MATCH(DY$1,Settings!$G:$G,0))=TRUE,
100-100*(BJ501-MINIFS(BJ:BJ,$E:$E,$E501))/(MAXIFS(BJ:BJ,$E:$E,$E501)-MINIFS(BJ:BJ,$E:$E,$E501)),
100*(BJ501-MINIFS(BJ:BJ,$E:$E,$E501))/(MAXIFS(BJ:BJ,$E:$E,$E501)-MINIFS(BJ:BJ,$E:$E,$E501))))</f>
        <v/>
      </c>
      <c r="DZ501" s="225"/>
      <c r="EA501" s="225"/>
      <c r="EB501" s="225" t="str">
        <f t="shared" si="8"/>
        <v/>
      </c>
      <c r="EC501" s="225" t="str">
        <f t="shared" si="9"/>
        <v/>
      </c>
      <c r="ED501" s="225" t="str">
        <f t="shared" si="10"/>
        <v/>
      </c>
      <c r="EE501" s="225" t="str">
        <f t="shared" si="11"/>
        <v/>
      </c>
      <c r="EF501" s="225" t="str">
        <f t="shared" si="12"/>
        <v/>
      </c>
      <c r="EG501" s="225" t="str">
        <f t="shared" si="13"/>
        <v/>
      </c>
      <c r="EH501" s="225"/>
      <c r="EI501" s="225"/>
      <c r="EJ501" s="225"/>
      <c r="EK501" s="225"/>
      <c r="EL501" s="225"/>
      <c r="EM501" s="225"/>
    </row>
    <row r="502">
      <c r="A502" s="231"/>
      <c r="B502" s="231"/>
      <c r="C502" s="231"/>
      <c r="D502" s="231" t="str">
        <f t="array" ref="D502">IFERROR(INDEX(Profiles!$B:$B,MATCH($A502,Profiles!$A:$A,0)),"")</f>
        <v/>
      </c>
      <c r="E502" s="231"/>
      <c r="F502" s="231"/>
      <c r="G502" s="231"/>
      <c r="H502" s="231"/>
      <c r="I502" s="231" t="str">
        <f>IF(A502="","",IF(Settings!$N$3="DATE",F502&amp;": "&amp;TEXT(B502,"M/DD/YY"),F502&amp;": "&amp;H502))</f>
        <v/>
      </c>
      <c r="J502" s="231"/>
      <c r="K502" s="231"/>
      <c r="L502" s="231"/>
      <c r="M502" s="232" t="str">
        <f t="shared" si="14"/>
        <v/>
      </c>
      <c r="N502" s="231"/>
      <c r="O502" s="231"/>
      <c r="P502" s="231"/>
      <c r="Q502" s="231"/>
      <c r="R502" s="231"/>
      <c r="S502" s="230" t="str">
        <f>IFERROR(VLOOKUP(AF502, 'YOYO IR Scores'!A:C, 3, FALSE), "")
</f>
        <v/>
      </c>
      <c r="T502" s="231"/>
      <c r="U502" s="231"/>
      <c r="V502" s="231"/>
      <c r="W502" s="231"/>
      <c r="X502" s="233" t="str">
        <f t="shared" si="4"/>
        <v/>
      </c>
      <c r="Y502" s="234" t="str">
        <f t="shared" si="5"/>
        <v/>
      </c>
      <c r="Z502" s="234" t="str">
        <f t="shared" si="6"/>
        <v/>
      </c>
      <c r="AA502" s="233" t="str">
        <f t="shared" si="7"/>
        <v/>
      </c>
      <c r="AB502" s="232"/>
      <c r="AC502" s="232"/>
      <c r="AD502" s="232"/>
      <c r="AE502" s="232" t="str">
        <f>IFERROR(VLOOKUP(AF502, 'YOYO IR Scores'!A:C, 2, FALSE), "")</f>
        <v/>
      </c>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t="str">
        <f t="array" ref="BK502">IF(J502="","",
IF(INDEX(Settings!$H:$H,MATCH(BY$1,Settings!$G:$G,0))=TRUE,
100-100*(J502-MIN(J:J))/(MAX(J:J)-MIN(J:J)),
100*(J502-MIN(J:J))/(MAX(J:J)-MIN(J:J))))</f>
        <v/>
      </c>
      <c r="BL502" s="232" t="str">
        <f t="array" ref="BL502">IF(J502="","",
IF(INDEX(Settings!$H:$H,MATCH(BY$1,Settings!$G:$G,0))=TRUE,
100-100*(J502-MINIFS(J:J,$E:$E,$E502))/(MAXIFS(J:J,$E:$E,$E502)-MINIFS(J:J,$E:$E,$E502)),
100*(J502-MINIFS(J:J,$E:$E,$E502))/(MAXIFS(J:J,$E:$E,$E502)-MINIFS(J:J,$E:$E,$E502))))</f>
        <v/>
      </c>
      <c r="BM502" s="232" t="str">
        <f t="array" ref="BM502">IF(J502="","",
IF(INDEX(Settings!$H:$H,MATCH(BY$1,Settings!$G:$G,0))=TRUE,
100-100*(J502-MINIFS(J:J,$E:$E,$E502,$I:$I,$I502))/(MAXIFS(J:J,$E:$E,$E502,$I:$I,$I502)-MINIFS(J:J,$E:$E,$E502,$I:$I,$I502)),
100*(J502-MINIFS(J:J,$E:$E,$E502,$I:$I,$I502))/(MAXIFS(J:J,$E:$E,$E502,$I:$I,$I502)-MINIFS(J:J,$E:$E,$E502,$I:$I,$I502))))</f>
        <v/>
      </c>
      <c r="BN502" s="231" t="str">
        <f t="array" ref="BN502">IF(J502="","",
IF(INDEX(Settings!$H:$H,MATCH(BY$1,Settings!$G:$G,0))=TRUE,
100-100*PERCENTRANK(J:J,J502),
100*PERCENTRANK(J:J,J502)))</f>
        <v/>
      </c>
      <c r="BO502" s="231" t="str">
        <f>IFERROR(__xludf.DUMMYFUNCTION("IF(J502="""","""",
IF(INDEX(Settings!$H:$H,MATCH(BY$1,Settings!$G:$G,0))=TRUE,
100-100*PERCENTRANK(FILTER(J:J,$E:$E=$E502),J502),
100*PERCENTRANK(FILTER(J:J,$E:$E=$E502),J502)))"),"")</f>
        <v/>
      </c>
      <c r="BP502" s="231" t="str">
        <f>IFERROR(__xludf.DUMMYFUNCTION("IF(J502="""","""",
IF(INDEX(Settings!$H:$H,MATCH(BY$1,Settings!$G:$G,0))=TRUE,
100-100*PERCENTRANK(FILTER(J:J,$E:$E=$E502,$I:$I=$I502),J502),
100*PERCENTRANK(FILTER(J:J,$E:$E=$E502,$I:$I=$I502),J502)))"),"")</f>
        <v/>
      </c>
      <c r="BQ502" s="233" t="str">
        <f t="array" ref="BQ502">IF(J502="","",
IF(INDEX(Settings!$H:$H,MATCH(BY$1,Settings!$G:$G,0))=TRUE,
-1*(J502-AVERAGE(J:J))/STDEV(J:J),
(J502-AVERAGE(J:J))/STDEV(J:J)))</f>
        <v/>
      </c>
      <c r="BR502" s="233" t="str">
        <f>IFERROR(__xludf.DUMMYFUNCTION("IF(J502="""","""",
IF(INDEX(Settings!$H:$H,MATCH(BY$1,Settings!$G:$G,0))=TRUE,
-1*(J502-AVERAGEIFS(J:J,$E:$E,$E502))/STDEV(FILTER(J:J,$E:$E=$E502)),
(J502-AVERAGEIFS(J:J,$E:$E,$E502))/STDEV(FILTER(J:J,$E:$E=$E502))))"),"")</f>
        <v/>
      </c>
      <c r="BS502" s="233"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1"/>
      <c r="BX502" s="231"/>
      <c r="BY502" s="232" t="str">
        <f t="array" ref="BY502">IF(J502="","",
IF(INDEX(Settings!$H:$H,MATCH(BY$1,Settings!$G:$G,0))=TRUE,
100-100*(J502-MINIFS(J:J,$E:$E,$E502))/(MAXIFS(J:J,$E:$E,$E502)-MINIFS(J:J,$E:$E,$E502)),
100*(J502-MINIFS(J:J,$E:$E,$E502))/(MAXIFS(J:J,$E:$E,$E502)-MINIFS(J:J,$E:$E,$E502))))</f>
        <v/>
      </c>
      <c r="BZ502" s="232" t="str">
        <f t="array" ref="BZ502">IF(K502="","",
IF(INDEX(Settings!$H:$H,MATCH(BZ$1,Settings!$G:$G,0))=TRUE,
100-100*(K502-MINIFS(K:K,$E:$E,$E502))/(MAXIFS(K:K,$E:$E,$E502)-MINIFS(K:K,$E:$E,$E502)),
100*(K502-MINIFS(K:K,$E:$E,$E502))/(MAXIFS(K:K,$E:$E,$E502)-MINIFS(K:K,$E:$E,$E502))))</f>
        <v/>
      </c>
      <c r="CA502" s="232" t="str">
        <f t="array" ref="CA502">IF(L502="","",
IF(INDEX(Settings!$H:$H,MATCH(CA$1,Settings!$G:$G,0))=TRUE,
100-100*(L502-MINIFS(L:L,$E:$E,$E502))/(MAXIFS(L:L,$E:$E,$E502)-MINIFS(L:L,$E:$E,$E502)),
100*(L502-MINIFS(L:L,$E:$E,$E502))/(MAXIFS(L:L,$E:$E,$E502)-MINIFS(L:L,$E:$E,$E502))))</f>
        <v/>
      </c>
      <c r="CB502" s="232" t="str">
        <f t="array" ref="CB502">IF(M502="","",
IF(INDEX(Settings!$H:$H,MATCH(CB$1,Settings!$G:$G,0))=TRUE,
100-100*(M502-MINIFS(M:M,$E:$E,$E502))/(MAXIFS(M:M,$E:$E,$E502)-MINIFS(M:M,$E:$E,$E502)),
100*(M502-MINIFS(M:M,$E:$E,$E502))/(MAXIFS(M:M,$E:$E,$E502)-MINIFS(M:M,$E:$E,$E502))))</f>
        <v/>
      </c>
      <c r="CC502" s="232" t="str">
        <f t="array" ref="CC502">IF(N502="","",
IF(INDEX(Settings!$H:$H,MATCH(CC$1,Settings!$G:$G,0))=TRUE,
100-100*(N502-MINIFS(N:N,$E:$E,$E502))/(MAXIFS(N:N,$E:$E,$E502)-MINIFS(N:N,$E:$E,$E502)),
100*(N502-MINIFS(N:N,$E:$E,$E502))/(MAXIFS(N:N,$E:$E,$E502)-MINIFS(N:N,$E:$E,$E502))))</f>
        <v/>
      </c>
      <c r="CD502" s="232" t="str">
        <f t="array" ref="CD502">IF(O502="","",
IF(INDEX(Settings!$H:$H,MATCH(CD$1,Settings!$G:$G,0))=TRUE,
100-100*(O502-MINIFS(O:O,$E:$E,$E502))/(MAXIFS(O:O,$E:$E,$E502)-MINIFS(O:O,$E:$E,$E502)),
100*(O502-MINIFS(O:O,$E:$E,$E502))/(MAXIFS(O:O,$E:$E,$E502)-MINIFS(O:O,$E:$E,$E502))))</f>
        <v/>
      </c>
      <c r="CE502" s="232" t="str">
        <f t="array" ref="CE502">IF(P502="","",
IF(INDEX(Settings!$H:$H,MATCH(CE$1,Settings!$G:$G,0))=TRUE,
100-100*(P502-MINIFS(P:P,$E:$E,$E502))/(MAXIFS(P:P,$E:$E,$E502)-MINIFS(P:P,$E:$E,$E502)),
100*(P502-MINIFS(P:P,$E:$E,$E502))/(MAXIFS(P:P,$E:$E,$E502)-MINIFS(P:P,$E:$E,$E502))))</f>
        <v/>
      </c>
      <c r="CF502" s="232" t="str">
        <f t="array" ref="CF502">IF(Q502="","",
IF(INDEX(Settings!$H:$H,MATCH(CF$1,Settings!$G:$G,0))=TRUE,
100-100*(Q502-MINIFS(Q:Q,$E:$E,$E502))/(MAXIFS(Q:Q,$E:$E,$E502)-MINIFS(Q:Q,$E:$E,$E502)),
100*(Q502-MINIFS(Q:Q,$E:$E,$E502))/(MAXIFS(Q:Q,$E:$E,$E502)-MINIFS(Q:Q,$E:$E,$E502))))</f>
        <v/>
      </c>
      <c r="CG502" s="232" t="str">
        <f t="array" ref="CG502">IF(R502="","",
IF(INDEX(Settings!$H:$H,MATCH(CG$1,Settings!$G:$G,0))=TRUE,
100-100*(R502-MINIFS(R:R,$E:$E,$E502))/(MAXIFS(R:R,$E:$E,$E502)-MINIFS(R:R,$E:$E,$E502)),
100*(R502-MINIFS(R:R,$E:$E,$E502))/(MAXIFS(R:R,$E:$E,$E502)-MINIFS(R:R,$E:$E,$E502))))</f>
        <v/>
      </c>
      <c r="CH502" s="232" t="str">
        <f t="array" ref="CH502">IF(S502="","",
IF(INDEX(Settings!$H:$H,MATCH(CH$1,Settings!$G:$G,0))=TRUE,
100-100*(S502-MINIFS(S:S,$E:$E,$E502))/(MAXIFS(S:S,$E:$E,$E502)-MINIFS(S:S,$E:$E,$E502)),
100*(S502-MINIFS(S:S,$E:$E,$E502))/(MAXIFS(S:S,$E:$E,$E502)-MINIFS(S:S,$E:$E,$E502))))</f>
        <v/>
      </c>
      <c r="CI502" s="232" t="str">
        <f t="array" ref="CI502">IF(T502="","",
IF(INDEX(Settings!$H:$H,MATCH(CI$1,Settings!$G:$G,0))=TRUE,
100-100*(T502-MINIFS(T:T,$E:$E,$E502))/(MAXIFS(T:T,$E:$E,$E502)-MINIFS(T:T,$E:$E,$E502)),
100*(T502-MINIFS(T:T,$E:$E,$E502))/(MAXIFS(T:T,$E:$E,$E502)-MINIFS(T:T,$E:$E,$E502))))</f>
        <v/>
      </c>
      <c r="CJ502" s="232" t="str">
        <f t="array" ref="CJ502">IF(U502="","",
IF(INDEX(Settings!$H:$H,MATCH(CJ$1,Settings!$G:$G,0))=TRUE,
100-100*(U502-MINIFS(U:U,$E:$E,$E502))/(MAXIFS(U:U,$E:$E,$E502)-MINIFS(U:U,$E:$E,$E502)),
100*(U502-MINIFS(U:U,$E:$E,$E502))/(MAXIFS(U:U,$E:$E,$E502)-MINIFS(U:U,$E:$E,$E502))))</f>
        <v/>
      </c>
      <c r="CK502" s="232" t="str">
        <f t="array" ref="CK502">IF(V502="","",
IF(INDEX(Settings!$H:$H,MATCH(CK$1,Settings!$G:$G,0))=TRUE,
100-100*(V502-MINIFS(V:V,$E:$E,$E502))/(MAXIFS(V:V,$E:$E,$E502)-MINIFS(V:V,$E:$E,$E502)),
100*(V502-MINIFS(V:V,$E:$E,$E502))/(MAXIFS(V:V,$E:$E,$E502)-MINIFS(V:V,$E:$E,$E502))))</f>
        <v/>
      </c>
      <c r="CL502" s="232" t="str">
        <f t="array" ref="CL502">IF(W502="","",
IF(INDEX(Settings!$H:$H,MATCH(CL$1,Settings!$G:$G,0))=TRUE,
100-100*(W502-MINIFS(W:W,$E:$E,$E502))/(MAXIFS(W:W,$E:$E,$E502)-MINIFS(W:W,$E:$E,$E502)),
100*(W502-MINIFS(W:W,$E:$E,$E502))/(MAXIFS(W:W,$E:$E,$E502)-MINIFS(W:W,$E:$E,$E502))))</f>
        <v/>
      </c>
      <c r="CM502" s="232" t="str">
        <f t="array" ref="CM502">IF(X502="","",
IF(INDEX(Settings!$H:$H,MATCH(CM$1,Settings!$G:$G,0))=TRUE,
100-100*(X502-MINIFS(X:X,$E:$E,$E502))/(MAXIFS(X:X,$E:$E,$E502)-MINIFS(X:X,$E:$E,$E502)),
100*(X502-MINIFS(X:X,$E:$E,$E502))/(MAXIFS(X:X,$E:$E,$E502)-MINIFS(X:X,$E:$E,$E502))))</f>
        <v/>
      </c>
      <c r="CN502" s="232" t="str">
        <f t="array" ref="CN502">IF(Y502="","",
IF(INDEX(Settings!$H:$H,MATCH(CN$1,Settings!$G:$G,0))=TRUE,
100-100*(Y502-MINIFS(Y:Y,$E:$E,$E502))/(MAXIFS(Y:Y,$E:$E,$E502)-MINIFS(Y:Y,$E:$E,$E502)),
100*(Y502-MINIFS(Y:Y,$E:$E,$E502))/(MAXIFS(Y:Y,$E:$E,$E502)-MINIFS(Y:Y,$E:$E,$E502))))</f>
        <v/>
      </c>
      <c r="CO502" s="232" t="str">
        <f t="array" ref="CO502">IF(Z502="","",
IF(INDEX(Settings!$H:$H,MATCH(CO$1,Settings!$G:$G,0))=TRUE,
100-100*(Z502-MINIFS(Z:Z,$E:$E,$E502))/(MAXIFS(Z:Z,$E:$E,$E502)-MINIFS(Z:Z,$E:$E,$E502)),
100*(Z502-MINIFS(Z:Z,$E:$E,$E502))/(MAXIFS(Z:Z,$E:$E,$E502)-MINIFS(Z:Z,$E:$E,$E502))))</f>
        <v/>
      </c>
      <c r="CP502" s="232" t="str">
        <f t="array" ref="CP502">IF(AA502="","",
IF(INDEX(Settings!$H:$H,MATCH(CP$1,Settings!$G:$G,0))=TRUE,
100-100*(AA502-MINIFS(AA:AA,$E:$E,$E502))/(MAXIFS(AA:AA,$E:$E,$E502)-MINIFS(AA:AA,$E:$E,$E502)),
100*(AA502-MINIFS(AA:AA,$E:$E,$E502))/(MAXIFS(AA:AA,$E:$E,$E502)-MINIFS(AA:AA,$E:$E,$E502))))</f>
        <v/>
      </c>
      <c r="CQ502" s="232" t="str">
        <f t="array" ref="CQ502">IF(AB502="","",
IF(INDEX(Settings!$H:$H,MATCH(CQ$1,Settings!$G:$G,0))=TRUE,
100-100*(AB502-MINIFS(AB:AB,$E:$E,$E502))/(MAXIFS(AB:AB,$E:$E,$E502)-MINIFS(AB:AB,$E:$E,$E502)),
100*(AB502-MINIFS(AB:AB,$E:$E,$E502))/(MAXIFS(AB:AB,$E:$E,$E502)-MINIFS(AB:AB,$E:$E,$E502))))</f>
        <v/>
      </c>
      <c r="CR502" s="232" t="str">
        <f t="array" ref="CR502">IF(AC502="","",
IF(INDEX(Settings!$H:$H,MATCH(CR$1,Settings!$G:$G,0))=TRUE,
100-100*(AC502-MINIFS(AC:AC,$E:$E,$E502))/(MAXIFS(AC:AC,$E:$E,$E502)-MINIFS(AC:AC,$E:$E,$E502)),
100*(AC502-MINIFS(AC:AC,$E:$E,$E502))/(MAXIFS(AC:AC,$E:$E,$E502)-MINIFS(AC:AC,$E:$E,$E502))))</f>
        <v/>
      </c>
      <c r="CS502" s="232" t="str">
        <f t="array" ref="CS502">IF(AD502="","",
IF(INDEX(Settings!$H:$H,MATCH(CS$1,Settings!$G:$G,0))=TRUE,
100-100*(AD502-MINIFS(AD:AD,$E:$E,$E502))/(MAXIFS(AD:AD,$E:$E,$E502)-MINIFS(AD:AD,$E:$E,$E502)),
100*(AD502-MINIFS(AD:AD,$E:$E,$E502))/(MAXIFS(AD:AD,$E:$E,$E502)-MINIFS(AD:AD,$E:$E,$E502))))</f>
        <v/>
      </c>
      <c r="CT502" s="232" t="str">
        <f t="array" ref="CT502">IF(AE502="","",
IF(INDEX(Settings!$H:$H,MATCH(CT$1,Settings!$G:$G,0))=TRUE,
100-100*(AE502-MINIFS(AE:AE,$E:$E,$E502))/(MAXIFS(AE:AE,$E:$E,$E502)-MINIFS(AE:AE,$E:$E,$E502)),
100*(AE502-MINIFS(AE:AE,$E:$E,$E502))/(MAXIFS(AE:AE,$E:$E,$E502)-MINIFS(AE:AE,$E:$E,$E502))))</f>
        <v/>
      </c>
      <c r="CU502" s="232" t="str">
        <f t="array" ref="CU502">IF(AF502="","",
IF(INDEX(Settings!$H:$H,MATCH(CU$1,Settings!$G:$G,0))=TRUE,
100-100*(AF502-MINIFS(AF:AF,$E:$E,$E502))/(MAXIFS(AF:AF,$E:$E,$E502)-MINIFS(AF:AF,$E:$E,$E502)),
100*(AF502-MINIFS(AF:AF,$E:$E,$E502))/(MAXIFS(AF:AF,$E:$E,$E502)-MINIFS(AF:AF,$E:$E,$E502))))</f>
        <v/>
      </c>
      <c r="CV502" s="232" t="str">
        <f t="array" ref="CV502">IF(AG502="","",
IF(INDEX(Settings!$H:$H,MATCH(CV$1,Settings!$G:$G,0))=TRUE,
100-100*(AG502-MINIFS(AG:AG,$E:$E,$E502))/(MAXIFS(AG:AG,$E:$E,$E502)-MINIFS(AG:AG,$E:$E,$E502)),
100*(AG502-MINIFS(AG:AG,$E:$E,$E502))/(MAXIFS(AG:AG,$E:$E,$E502)-MINIFS(AG:AG,$E:$E,$E502))))</f>
        <v/>
      </c>
      <c r="CW502" s="232" t="str">
        <f t="array" ref="CW502">IF(AH502="","",
IF(INDEX(Settings!$H:$H,MATCH(CW$1,Settings!$G:$G,0))=TRUE,
100-100*(AH502-MINIFS(AH:AH,$E:$E,$E502))/(MAXIFS(AH:AH,$E:$E,$E502)-MINIFS(AH:AH,$E:$E,$E502)),
100*(AH502-MINIFS(AH:AH,$E:$E,$E502))/(MAXIFS(AH:AH,$E:$E,$E502)-MINIFS(AH:AH,$E:$E,$E502))))</f>
        <v/>
      </c>
      <c r="CX502" s="232" t="str">
        <f t="array" ref="CX502">IF(AI502="","",
IF(INDEX(Settings!$H:$H,MATCH(CX$1,Settings!$G:$G,0))=TRUE,
100-100*(AI502-MINIFS(AI:AI,$E:$E,$E502))/(MAXIFS(AI:AI,$E:$E,$E502)-MINIFS(AI:AI,$E:$E,$E502)),
100*(AI502-MINIFS(AI:AI,$E:$E,$E502))/(MAXIFS(AI:AI,$E:$E,$E502)-MINIFS(AI:AI,$E:$E,$E502))))</f>
        <v/>
      </c>
      <c r="CY502" s="232" t="str">
        <f t="array" ref="CY502">IF(AJ502="","",
IF(INDEX(Settings!$H:$H,MATCH(CY$1,Settings!$G:$G,0))=TRUE,
100-100*(AJ502-MINIFS(AJ:AJ,$E:$E,$E502))/(MAXIFS(AJ:AJ,$E:$E,$E502)-MINIFS(AJ:AJ,$E:$E,$E502)),
100*(AJ502-MINIFS(AJ:AJ,$E:$E,$E502))/(MAXIFS(AJ:AJ,$E:$E,$E502)-MINIFS(AJ:AJ,$E:$E,$E502))))</f>
        <v/>
      </c>
      <c r="CZ502" s="232" t="str">
        <f t="array" ref="CZ502">IF(AK502="","",
IF(INDEX(Settings!$H:$H,MATCH(CZ$1,Settings!$G:$G,0))=TRUE,
100-100*(AK502-MINIFS(AK:AK,$E:$E,$E502))/(MAXIFS(AK:AK,$E:$E,$E502)-MINIFS(AK:AK,$E:$E,$E502)),
100*(AK502-MINIFS(AK:AK,$E:$E,$E502))/(MAXIFS(AK:AK,$E:$E,$E502)-MINIFS(AK:AK,$E:$E,$E502))))</f>
        <v/>
      </c>
      <c r="DA502" s="232" t="str">
        <f t="array" ref="DA502">IF(AL502="","",
IF(INDEX(Settings!$H:$H,MATCH(DA$1,Settings!$G:$G,0))=TRUE,
100-100*(AL502-MINIFS(AL:AL,$E:$E,$E502))/(MAXIFS(AL:AL,$E:$E,$E502)-MINIFS(AL:AL,$E:$E,$E502)),
100*(AL502-MINIFS(AL:AL,$E:$E,$E502))/(MAXIFS(AL:AL,$E:$E,$E502)-MINIFS(AL:AL,$E:$E,$E502))))</f>
        <v/>
      </c>
      <c r="DB502" s="232" t="str">
        <f t="array" ref="DB502">IF(AM502="","",
IF(INDEX(Settings!$H:$H,MATCH(DB$1,Settings!$G:$G,0))=TRUE,
100-100*(AM502-MINIFS(AM:AM,$E:$E,$E502))/(MAXIFS(AM:AM,$E:$E,$E502)-MINIFS(AM:AM,$E:$E,$E502)),
100*(AM502-MINIFS(AM:AM,$E:$E,$E502))/(MAXIFS(AM:AM,$E:$E,$E502)-MINIFS(AM:AM,$E:$E,$E502))))</f>
        <v/>
      </c>
      <c r="DC502" s="232" t="str">
        <f t="array" ref="DC502">IF(AN502="","",
IF(INDEX(Settings!$H:$H,MATCH(DC$1,Settings!$G:$G,0))=TRUE,
100-100*(AN502-MINIFS(AN:AN,$E:$E,$E502))/(MAXIFS(AN:AN,$E:$E,$E502)-MINIFS(AN:AN,$E:$E,$E502)),
100*(AN502-MINIFS(AN:AN,$E:$E,$E502))/(MAXIFS(AN:AN,$E:$E,$E502)-MINIFS(AN:AN,$E:$E,$E502))))</f>
        <v/>
      </c>
      <c r="DD502" s="232" t="str">
        <f t="array" ref="DD502">IF(AO502="","",
IF(INDEX(Settings!$H:$H,MATCH(DD$1,Settings!$G:$G,0))=TRUE,
100-100*(AO502-MINIFS(AO:AO,$E:$E,$E502))/(MAXIFS(AO:AO,$E:$E,$E502)-MINIFS(AO:AO,$E:$E,$E502)),
100*(AO502-MINIFS(AO:AO,$E:$E,$E502))/(MAXIFS(AO:AO,$E:$E,$E502)-MINIFS(AO:AO,$E:$E,$E502))))</f>
        <v/>
      </c>
      <c r="DE502" s="232" t="str">
        <f t="array" ref="DE502">IF(AP502="","",
IF(INDEX(Settings!$H:$H,MATCH(DE$1,Settings!$G:$G,0))=TRUE,
100-100*(AP502-MINIFS(AP:AP,$E:$E,$E502))/(MAXIFS(AP:AP,$E:$E,$E502)-MINIFS(AP:AP,$E:$E,$E502)),
100*(AP502-MINIFS(AP:AP,$E:$E,$E502))/(MAXIFS(AP:AP,$E:$E,$E502)-MINIFS(AP:AP,$E:$E,$E502))))</f>
        <v/>
      </c>
      <c r="DF502" s="232" t="str">
        <f t="array" ref="DF502">IF(AQ502="","",
IF(INDEX(Settings!$H:$H,MATCH(DF$1,Settings!$G:$G,0))=TRUE,
100-100*(AQ502-MINIFS(AQ:AQ,$E:$E,$E502))/(MAXIFS(AQ:AQ,$E:$E,$E502)-MINIFS(AQ:AQ,$E:$E,$E502)),
100*(AQ502-MINIFS(AQ:AQ,$E:$E,$E502))/(MAXIFS(AQ:AQ,$E:$E,$E502)-MINIFS(AQ:AQ,$E:$E,$E502))))</f>
        <v/>
      </c>
      <c r="DG502" s="232" t="str">
        <f t="array" ref="DG502">IF(AR502="","",
IF(INDEX(Settings!$H:$H,MATCH(DG$1,Settings!$G:$G,0))=TRUE,
100-100*(AR502-MINIFS(AR:AR,$E:$E,$E502))/(MAXIFS(AR:AR,$E:$E,$E502)-MINIFS(AR:AR,$E:$E,$E502)),
100*(AR502-MINIFS(AR:AR,$E:$E,$E502))/(MAXIFS(AR:AR,$E:$E,$E502)-MINIFS(AR:AR,$E:$E,$E502))))</f>
        <v/>
      </c>
      <c r="DH502" s="232" t="str">
        <f t="array" ref="DH502">IF(AS502="","",
IF(INDEX(Settings!$H:$H,MATCH(DH$1,Settings!$G:$G,0))=TRUE,
100-100*(AS502-MINIFS(AS:AS,$E:$E,$E502))/(MAXIFS(AS:AS,$E:$E,$E502)-MINIFS(AS:AS,$E:$E,$E502)),
100*(AS502-MINIFS(AS:AS,$E:$E,$E502))/(MAXIFS(AS:AS,$E:$E,$E502)-MINIFS(AS:AS,$E:$E,$E502))))</f>
        <v/>
      </c>
      <c r="DI502" s="232" t="str">
        <f t="array" ref="DI502">IF(AT502="","",
IF(INDEX(Settings!$H:$H,MATCH(DI$1,Settings!$G:$G,0))=TRUE,
100-100*(AT502-MINIFS(AT:AT,$E:$E,$E502))/(MAXIFS(AT:AT,$E:$E,$E502)-MINIFS(AT:AT,$E:$E,$E502)),
100*(AT502-MINIFS(AT:AT,$E:$E,$E502))/(MAXIFS(AT:AT,$E:$E,$E502)-MINIFS(AT:AT,$E:$E,$E502))))</f>
        <v/>
      </c>
      <c r="DJ502" s="232" t="str">
        <f t="array" ref="DJ502">IF(AU502="","",
IF(INDEX(Settings!$H:$H,MATCH(DJ$1,Settings!$G:$G,0))=TRUE,
100-100*(AU502-MINIFS(AU:AU,$E:$E,$E502))/(MAXIFS(AU:AU,$E:$E,$E502)-MINIFS(AU:AU,$E:$E,$E502)),
100*(AU502-MINIFS(AU:AU,$E:$E,$E502))/(MAXIFS(AU:AU,$E:$E,$E502)-MINIFS(AU:AU,$E:$E,$E502))))</f>
        <v/>
      </c>
      <c r="DK502" s="232" t="str">
        <f t="array" ref="DK502">IF(AV502="","",
IF(INDEX(Settings!$H:$H,MATCH(DK$1,Settings!$G:$G,0))=TRUE,
100-100*(AV502-MINIFS(AV:AV,$E:$E,$E502))/(MAXIFS(AV:AV,$E:$E,$E502)-MINIFS(AV:AV,$E:$E,$E502)),
100*(AV502-MINIFS(AV:AV,$E:$E,$E502))/(MAXIFS(AV:AV,$E:$E,$E502)-MINIFS(AV:AV,$E:$E,$E502))))</f>
        <v/>
      </c>
      <c r="DL502" s="232" t="str">
        <f t="array" ref="DL502">IF(AW502="","",
IF(INDEX(Settings!$H:$H,MATCH(DL$1,Settings!$G:$G,0))=TRUE,
100-100*(AW502-MINIFS(AW:AW,$E:$E,$E502))/(MAXIFS(AW:AW,$E:$E,$E502)-MINIFS(AW:AW,$E:$E,$E502)),
100*(AW502-MINIFS(AW:AW,$E:$E,$E502))/(MAXIFS(AW:AW,$E:$E,$E502)-MINIFS(AW:AW,$E:$E,$E502))))</f>
        <v/>
      </c>
      <c r="DM502" s="232" t="str">
        <f t="array" ref="DM502">IF(AX502="","",
IF(INDEX(Settings!$H:$H,MATCH(DM$1,Settings!$G:$G,0))=TRUE,
100-100*(AX502-MINIFS(AX:AX,$E:$E,$E502))/(MAXIFS(AX:AX,$E:$E,$E502)-MINIFS(AX:AX,$E:$E,$E502)),
100*(AX502-MINIFS(AX:AX,$E:$E,$E502))/(MAXIFS(AX:AX,$E:$E,$E502)-MINIFS(AX:AX,$E:$E,$E502))))</f>
        <v/>
      </c>
      <c r="DN502" s="232" t="str">
        <f t="array" ref="DN502">IF(AY502="","",
IF(INDEX(Settings!$H:$H,MATCH(DN$1,Settings!$G:$G,0))=TRUE,
100-100*(AY502-MINIFS(AY:AY,$E:$E,$E502))/(MAXIFS(AY:AY,$E:$E,$E502)-MINIFS(AY:AY,$E:$E,$E502)),
100*(AY502-MINIFS(AY:AY,$E:$E,$E502))/(MAXIFS(AY:AY,$E:$E,$E502)-MINIFS(AY:AY,$E:$E,$E502))))</f>
        <v/>
      </c>
      <c r="DO502" s="232" t="str">
        <f t="array" ref="DO502">IF(AZ502="","",
IF(INDEX(Settings!$H:$H,MATCH(DO$1,Settings!$G:$G,0))=TRUE,
100-100*(AZ502-MINIFS(AZ:AZ,$E:$E,$E502))/(MAXIFS(AZ:AZ,$E:$E,$E502)-MINIFS(AZ:AZ,$E:$E,$E502)),
100*(AZ502-MINIFS(AZ:AZ,$E:$E,$E502))/(MAXIFS(AZ:AZ,$E:$E,$E502)-MINIFS(AZ:AZ,$E:$E,$E502))))</f>
        <v/>
      </c>
      <c r="DP502" s="232" t="str">
        <f t="array" ref="DP502">IF(BA502="","",
IF(INDEX(Settings!$H:$H,MATCH(DP$1,Settings!$G:$G,0))=TRUE,
100-100*(BA502-MINIFS(BA:BA,$E:$E,$E502))/(MAXIFS(BA:BA,$E:$E,$E502)-MINIFS(BA:BA,$E:$E,$E502)),
100*(BA502-MINIFS(BA:BA,$E:$E,$E502))/(MAXIFS(BA:BA,$E:$E,$E502)-MINIFS(BA:BA,$E:$E,$E502))))</f>
        <v/>
      </c>
      <c r="DQ502" s="232" t="str">
        <f t="array" ref="DQ502">IF(BB502="","",
IF(INDEX(Settings!$H:$H,MATCH(DQ$1,Settings!$G:$G,0))=TRUE,
100-100*(BB502-MINIFS(BB:BB,$E:$E,$E502))/(MAXIFS(BB:BB,$E:$E,$E502)-MINIFS(BB:BB,$E:$E,$E502)),
100*(BB502-MINIFS(BB:BB,$E:$E,$E502))/(MAXIFS(BB:BB,$E:$E,$E502)-MINIFS(BB:BB,$E:$E,$E502))))</f>
        <v/>
      </c>
      <c r="DR502" s="232" t="str">
        <f t="array" ref="DR502">IF(BC502="","",
IF(INDEX(Settings!$H:$H,MATCH(DR$1,Settings!$G:$G,0))=TRUE,
100-100*(BC502-MINIFS(BC:BC,$E:$E,$E502))/(MAXIFS(BC:BC,$E:$E,$E502)-MINIFS(BC:BC,$E:$E,$E502)),
100*(BC502-MINIFS(BC:BC,$E:$E,$E502))/(MAXIFS(BC:BC,$E:$E,$E502)-MINIFS(BC:BC,$E:$E,$E502))))</f>
        <v/>
      </c>
      <c r="DS502" s="232" t="str">
        <f t="array" ref="DS502">IF(BD502="","",
IF(INDEX(Settings!$H:$H,MATCH(DS$1,Settings!$G:$G,0))=TRUE,
100-100*(BD502-MINIFS(BD:BD,$E:$E,$E502))/(MAXIFS(BD:BD,$E:$E,$E502)-MINIFS(BD:BD,$E:$E,$E502)),
100*(BD502-MINIFS(BD:BD,$E:$E,$E502))/(MAXIFS(BD:BD,$E:$E,$E502)-MINIFS(BD:BD,$E:$E,$E502))))</f>
        <v/>
      </c>
      <c r="DT502" s="232" t="str">
        <f t="array" ref="DT502">IF(BE502="","",
IF(INDEX(Settings!$H:$H,MATCH(DT$1,Settings!$G:$G,0))=TRUE,
100-100*(BE502-MINIFS(BE:BE,$E:$E,$E502))/(MAXIFS(BE:BE,$E:$E,$E502)-MINIFS(BE:BE,$E:$E,$E502)),
100*(BE502-MINIFS(BE:BE,$E:$E,$E502))/(MAXIFS(BE:BE,$E:$E,$E502)-MINIFS(BE:BE,$E:$E,$E502))))</f>
        <v/>
      </c>
      <c r="DU502" s="232" t="str">
        <f t="array" ref="DU502">IF(BF502="","",
IF(INDEX(Settings!$H:$H,MATCH(DU$1,Settings!$G:$G,0))=TRUE,
100-100*(BF502-MINIFS(BF:BF,$E:$E,$E502))/(MAXIFS(BF:BF,$E:$E,$E502)-MINIFS(BF:BF,$E:$E,$E502)),
100*(BF502-MINIFS(BF:BF,$E:$E,$E502))/(MAXIFS(BF:BF,$E:$E,$E502)-MINIFS(BF:BF,$E:$E,$E502))))</f>
        <v/>
      </c>
      <c r="DV502" s="232" t="str">
        <f t="array" ref="DV502">IF(BG502="","",
IF(INDEX(Settings!$H:$H,MATCH(DV$1,Settings!$G:$G,0))=TRUE,
100-100*(BG502-MINIFS(BG:BG,$E:$E,$E502))/(MAXIFS(BG:BG,$E:$E,$E502)-MINIFS(BG:BG,$E:$E,$E502)),
100*(BG502-MINIFS(BG:BG,$E:$E,$E502))/(MAXIFS(BG:BG,$E:$E,$E502)-MINIFS(BG:BG,$E:$E,$E502))))</f>
        <v/>
      </c>
      <c r="DW502" s="232" t="str">
        <f t="array" ref="DW502">IF(BH502="","",
IF(INDEX(Settings!$H:$H,MATCH(DW$1,Settings!$G:$G,0))=TRUE,
100-100*(BH502-MINIFS(BH:BH,$E:$E,$E502))/(MAXIFS(BH:BH,$E:$E,$E502)-MINIFS(BH:BH,$E:$E,$E502)),
100*(BH502-MINIFS(BH:BH,$E:$E,$E502))/(MAXIFS(BH:BH,$E:$E,$E502)-MINIFS(BH:BH,$E:$E,$E502))))</f>
        <v/>
      </c>
      <c r="DX502" s="232" t="str">
        <f t="array" ref="DX502">IF(BI502="","",
IF(INDEX(Settings!$H:$H,MATCH(DX$1,Settings!$G:$G,0))=TRUE,
100-100*(BI502-MINIFS(BI:BI,$E:$E,$E502))/(MAXIFS(BI:BI,$E:$E,$E502)-MINIFS(BI:BI,$E:$E,$E502)),
100*(BI502-MINIFS(BI:BI,$E:$E,$E502))/(MAXIFS(BI:BI,$E:$E,$E502)-MINIFS(BI:BI,$E:$E,$E502))))</f>
        <v/>
      </c>
      <c r="DY502" s="232" t="str">
        <f t="array" ref="DY502">IF(BJ502="","",
IF(INDEX(Settings!$H:$H,MATCH(DY$1,Settings!$G:$G,0))=TRUE,
100-100*(BJ502-MINIFS(BJ:BJ,$E:$E,$E502))/(MAXIFS(BJ:BJ,$E:$E,$E502)-MINIFS(BJ:BJ,$E:$E,$E502)),
100*(BJ502-MINIFS(BJ:BJ,$E:$E,$E502))/(MAXIFS(BJ:BJ,$E:$E,$E502)-MINIFS(BJ:BJ,$E:$E,$E502))))</f>
        <v/>
      </c>
      <c r="DZ502" s="234"/>
      <c r="EA502" s="234"/>
      <c r="EB502" s="234" t="str">
        <f t="shared" si="8"/>
        <v/>
      </c>
      <c r="EC502" s="234" t="str">
        <f t="shared" si="9"/>
        <v/>
      </c>
      <c r="ED502" s="234" t="str">
        <f t="shared" si="10"/>
        <v/>
      </c>
      <c r="EE502" s="234" t="str">
        <f t="shared" si="11"/>
        <v/>
      </c>
      <c r="EF502" s="234" t="str">
        <f t="shared" si="12"/>
        <v/>
      </c>
      <c r="EG502" s="234" t="str">
        <f t="shared" si="13"/>
        <v/>
      </c>
      <c r="EH502" s="234"/>
      <c r="EI502" s="234"/>
      <c r="EJ502" s="234"/>
      <c r="EK502" s="234"/>
      <c r="EL502" s="234"/>
      <c r="EM502" s="234"/>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3" t="str">
        <f t="shared" si="14"/>
        <v/>
      </c>
      <c r="N503" s="49"/>
      <c r="O503" s="49"/>
      <c r="P503" s="49"/>
      <c r="Q503" s="49"/>
      <c r="R503" s="49"/>
      <c r="S503" s="222" t="str">
        <f>IFERROR(VLOOKUP(AF503, 'YOYO IR Scores'!A:C, 3, FALSE), "")
</f>
        <v/>
      </c>
      <c r="T503" s="49"/>
      <c r="U503" s="49"/>
      <c r="V503" s="49"/>
      <c r="W503" s="49"/>
      <c r="X503" s="224" t="str">
        <f t="shared" si="4"/>
        <v/>
      </c>
      <c r="Y503" s="225" t="str">
        <f t="shared" si="5"/>
        <v/>
      </c>
      <c r="Z503" s="225" t="str">
        <f t="shared" si="6"/>
        <v/>
      </c>
      <c r="AA503" s="224" t="str">
        <f t="shared" si="7"/>
        <v/>
      </c>
      <c r="AB503" s="223"/>
      <c r="AC503" s="223"/>
      <c r="AD503" s="223"/>
      <c r="AE503" s="223" t="str">
        <f>IFERROR(VLOOKUP(AF503, 'YOYO IR Scores'!A:C, 2, FALSE), "")</f>
        <v/>
      </c>
      <c r="AF503" s="223"/>
      <c r="AG503" s="223"/>
      <c r="AH503" s="223"/>
      <c r="AI503" s="223"/>
      <c r="AJ503" s="223"/>
      <c r="AK503" s="223"/>
      <c r="AL503" s="223"/>
      <c r="AM503" s="223"/>
      <c r="AN503" s="223"/>
      <c r="AO503" s="223"/>
      <c r="AP503" s="223"/>
      <c r="AQ503" s="223"/>
      <c r="AR503" s="223"/>
      <c r="AS503" s="223"/>
      <c r="AT503" s="223"/>
      <c r="AU503" s="223"/>
      <c r="AV503" s="223"/>
      <c r="AW503" s="223"/>
      <c r="AX503" s="223"/>
      <c r="AY503" s="223"/>
      <c r="AZ503" s="223"/>
      <c r="BA503" s="223"/>
      <c r="BB503" s="223"/>
      <c r="BC503" s="223"/>
      <c r="BD503" s="223"/>
      <c r="BE503" s="223"/>
      <c r="BF503" s="223"/>
      <c r="BG503" s="223"/>
      <c r="BH503" s="223"/>
      <c r="BI503" s="223"/>
      <c r="BJ503" s="223"/>
      <c r="BK503" s="223" t="str">
        <f t="array" ref="BK503">IF(J503="","",
IF(INDEX(Settings!$H:$H,MATCH(BY$1,Settings!$G:$G,0))=TRUE,
100-100*(J503-MIN(J:J))/(MAX(J:J)-MIN(J:J)),
100*(J503-MIN(J:J))/(MAX(J:J)-MIN(J:J))))</f>
        <v/>
      </c>
      <c r="BL503" s="223" t="str">
        <f t="array" ref="BL503">IF(J503="","",
IF(INDEX(Settings!$H:$H,MATCH(BY$1,Settings!$G:$G,0))=TRUE,
100-100*(J503-MINIFS(J:J,$E:$E,$E503))/(MAXIFS(J:J,$E:$E,$E503)-MINIFS(J:J,$E:$E,$E503)),
100*(J503-MINIFS(J:J,$E:$E,$E503))/(MAXIFS(J:J,$E:$E,$E503)-MINIFS(J:J,$E:$E,$E503))))</f>
        <v/>
      </c>
      <c r="BM503" s="223"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4" t="str">
        <f t="array" ref="BQ503">IF(J503="","",
IF(INDEX(Settings!$H:$H,MATCH(BY$1,Settings!$G:$G,0))=TRUE,
-1*(J503-AVERAGE(J:J))/STDEV(J:J),
(J503-AVERAGE(J:J))/STDEV(J:J)))</f>
        <v/>
      </c>
      <c r="BR503" s="224" t="str">
        <f>IFERROR(__xludf.DUMMYFUNCTION("IF(J503="""","""",
IF(INDEX(Settings!$H:$H,MATCH(BY$1,Settings!$G:$G,0))=TRUE,
-1*(J503-AVERAGEIFS(J:J,$E:$E,$E503))/STDEV(FILTER(J:J,$E:$E=$E503)),
(J503-AVERAGEIFS(J:J,$E:$E,$E503))/STDEV(FILTER(J:J,$E:$E=$E503))))"),"")</f>
        <v/>
      </c>
      <c r="BS503" s="224"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3" t="str">
        <f t="array" ref="BY503">IF(J503="","",
IF(INDEX(Settings!$H:$H,MATCH(BY$1,Settings!$G:$G,0))=TRUE,
100-100*(J503-MINIFS(J:J,$E:$E,$E503))/(MAXIFS(J:J,$E:$E,$E503)-MINIFS(J:J,$E:$E,$E503)),
100*(J503-MINIFS(J:J,$E:$E,$E503))/(MAXIFS(J:J,$E:$E,$E503)-MINIFS(J:J,$E:$E,$E503))))</f>
        <v/>
      </c>
      <c r="BZ503" s="223" t="str">
        <f t="array" ref="BZ503">IF(K503="","",
IF(INDEX(Settings!$H:$H,MATCH(BZ$1,Settings!$G:$G,0))=TRUE,
100-100*(K503-MINIFS(K:K,$E:$E,$E503))/(MAXIFS(K:K,$E:$E,$E503)-MINIFS(K:K,$E:$E,$E503)),
100*(K503-MINIFS(K:K,$E:$E,$E503))/(MAXIFS(K:K,$E:$E,$E503)-MINIFS(K:K,$E:$E,$E503))))</f>
        <v/>
      </c>
      <c r="CA503" s="223" t="str">
        <f t="array" ref="CA503">IF(L503="","",
IF(INDEX(Settings!$H:$H,MATCH(CA$1,Settings!$G:$G,0))=TRUE,
100-100*(L503-MINIFS(L:L,$E:$E,$E503))/(MAXIFS(L:L,$E:$E,$E503)-MINIFS(L:L,$E:$E,$E503)),
100*(L503-MINIFS(L:L,$E:$E,$E503))/(MAXIFS(L:L,$E:$E,$E503)-MINIFS(L:L,$E:$E,$E503))))</f>
        <v/>
      </c>
      <c r="CB503" s="223" t="str">
        <f t="array" ref="CB503">IF(M503="","",
IF(INDEX(Settings!$H:$H,MATCH(CB$1,Settings!$G:$G,0))=TRUE,
100-100*(M503-MINIFS(M:M,$E:$E,$E503))/(MAXIFS(M:M,$E:$E,$E503)-MINIFS(M:M,$E:$E,$E503)),
100*(M503-MINIFS(M:M,$E:$E,$E503))/(MAXIFS(M:M,$E:$E,$E503)-MINIFS(M:M,$E:$E,$E503))))</f>
        <v/>
      </c>
      <c r="CC503" s="223" t="str">
        <f t="array" ref="CC503">IF(N503="","",
IF(INDEX(Settings!$H:$H,MATCH(CC$1,Settings!$G:$G,0))=TRUE,
100-100*(N503-MINIFS(N:N,$E:$E,$E503))/(MAXIFS(N:N,$E:$E,$E503)-MINIFS(N:N,$E:$E,$E503)),
100*(N503-MINIFS(N:N,$E:$E,$E503))/(MAXIFS(N:N,$E:$E,$E503)-MINIFS(N:N,$E:$E,$E503))))</f>
        <v/>
      </c>
      <c r="CD503" s="223" t="str">
        <f t="array" ref="CD503">IF(O503="","",
IF(INDEX(Settings!$H:$H,MATCH(CD$1,Settings!$G:$G,0))=TRUE,
100-100*(O503-MINIFS(O:O,$E:$E,$E503))/(MAXIFS(O:O,$E:$E,$E503)-MINIFS(O:O,$E:$E,$E503)),
100*(O503-MINIFS(O:O,$E:$E,$E503))/(MAXIFS(O:O,$E:$E,$E503)-MINIFS(O:O,$E:$E,$E503))))</f>
        <v/>
      </c>
      <c r="CE503" s="223" t="str">
        <f t="array" ref="CE503">IF(P503="","",
IF(INDEX(Settings!$H:$H,MATCH(CE$1,Settings!$G:$G,0))=TRUE,
100-100*(P503-MINIFS(P:P,$E:$E,$E503))/(MAXIFS(P:P,$E:$E,$E503)-MINIFS(P:P,$E:$E,$E503)),
100*(P503-MINIFS(P:P,$E:$E,$E503))/(MAXIFS(P:P,$E:$E,$E503)-MINIFS(P:P,$E:$E,$E503))))</f>
        <v/>
      </c>
      <c r="CF503" s="223" t="str">
        <f t="array" ref="CF503">IF(Q503="","",
IF(INDEX(Settings!$H:$H,MATCH(CF$1,Settings!$G:$G,0))=TRUE,
100-100*(Q503-MINIFS(Q:Q,$E:$E,$E503))/(MAXIFS(Q:Q,$E:$E,$E503)-MINIFS(Q:Q,$E:$E,$E503)),
100*(Q503-MINIFS(Q:Q,$E:$E,$E503))/(MAXIFS(Q:Q,$E:$E,$E503)-MINIFS(Q:Q,$E:$E,$E503))))</f>
        <v/>
      </c>
      <c r="CG503" s="223" t="str">
        <f t="array" ref="CG503">IF(R503="","",
IF(INDEX(Settings!$H:$H,MATCH(CG$1,Settings!$G:$G,0))=TRUE,
100-100*(R503-MINIFS(R:R,$E:$E,$E503))/(MAXIFS(R:R,$E:$E,$E503)-MINIFS(R:R,$E:$E,$E503)),
100*(R503-MINIFS(R:R,$E:$E,$E503))/(MAXIFS(R:R,$E:$E,$E503)-MINIFS(R:R,$E:$E,$E503))))</f>
        <v/>
      </c>
      <c r="CH503" s="223" t="str">
        <f t="array" ref="CH503">IF(S503="","",
IF(INDEX(Settings!$H:$H,MATCH(CH$1,Settings!$G:$G,0))=TRUE,
100-100*(S503-MINIFS(S:S,$E:$E,$E503))/(MAXIFS(S:S,$E:$E,$E503)-MINIFS(S:S,$E:$E,$E503)),
100*(S503-MINIFS(S:S,$E:$E,$E503))/(MAXIFS(S:S,$E:$E,$E503)-MINIFS(S:S,$E:$E,$E503))))</f>
        <v/>
      </c>
      <c r="CI503" s="223" t="str">
        <f t="array" ref="CI503">IF(T503="","",
IF(INDEX(Settings!$H:$H,MATCH(CI$1,Settings!$G:$G,0))=TRUE,
100-100*(T503-MINIFS(T:T,$E:$E,$E503))/(MAXIFS(T:T,$E:$E,$E503)-MINIFS(T:T,$E:$E,$E503)),
100*(T503-MINIFS(T:T,$E:$E,$E503))/(MAXIFS(T:T,$E:$E,$E503)-MINIFS(T:T,$E:$E,$E503))))</f>
        <v/>
      </c>
      <c r="CJ503" s="223" t="str">
        <f t="array" ref="CJ503">IF(U503="","",
IF(INDEX(Settings!$H:$H,MATCH(CJ$1,Settings!$G:$G,0))=TRUE,
100-100*(U503-MINIFS(U:U,$E:$E,$E503))/(MAXIFS(U:U,$E:$E,$E503)-MINIFS(U:U,$E:$E,$E503)),
100*(U503-MINIFS(U:U,$E:$E,$E503))/(MAXIFS(U:U,$E:$E,$E503)-MINIFS(U:U,$E:$E,$E503))))</f>
        <v/>
      </c>
      <c r="CK503" s="223" t="str">
        <f t="array" ref="CK503">IF(V503="","",
IF(INDEX(Settings!$H:$H,MATCH(CK$1,Settings!$G:$G,0))=TRUE,
100-100*(V503-MINIFS(V:V,$E:$E,$E503))/(MAXIFS(V:V,$E:$E,$E503)-MINIFS(V:V,$E:$E,$E503)),
100*(V503-MINIFS(V:V,$E:$E,$E503))/(MAXIFS(V:V,$E:$E,$E503)-MINIFS(V:V,$E:$E,$E503))))</f>
        <v/>
      </c>
      <c r="CL503" s="223" t="str">
        <f t="array" ref="CL503">IF(W503="","",
IF(INDEX(Settings!$H:$H,MATCH(CL$1,Settings!$G:$G,0))=TRUE,
100-100*(W503-MINIFS(W:W,$E:$E,$E503))/(MAXIFS(W:W,$E:$E,$E503)-MINIFS(W:W,$E:$E,$E503)),
100*(W503-MINIFS(W:W,$E:$E,$E503))/(MAXIFS(W:W,$E:$E,$E503)-MINIFS(W:W,$E:$E,$E503))))</f>
        <v/>
      </c>
      <c r="CM503" s="223" t="str">
        <f t="array" ref="CM503">IF(X503="","",
IF(INDEX(Settings!$H:$H,MATCH(CM$1,Settings!$G:$G,0))=TRUE,
100-100*(X503-MINIFS(X:X,$E:$E,$E503))/(MAXIFS(X:X,$E:$E,$E503)-MINIFS(X:X,$E:$E,$E503)),
100*(X503-MINIFS(X:X,$E:$E,$E503))/(MAXIFS(X:X,$E:$E,$E503)-MINIFS(X:X,$E:$E,$E503))))</f>
        <v/>
      </c>
      <c r="CN503" s="223" t="str">
        <f t="array" ref="CN503">IF(Y503="","",
IF(INDEX(Settings!$H:$H,MATCH(CN$1,Settings!$G:$G,0))=TRUE,
100-100*(Y503-MINIFS(Y:Y,$E:$E,$E503))/(MAXIFS(Y:Y,$E:$E,$E503)-MINIFS(Y:Y,$E:$E,$E503)),
100*(Y503-MINIFS(Y:Y,$E:$E,$E503))/(MAXIFS(Y:Y,$E:$E,$E503)-MINIFS(Y:Y,$E:$E,$E503))))</f>
        <v/>
      </c>
      <c r="CO503" s="223" t="str">
        <f t="array" ref="CO503">IF(Z503="","",
IF(INDEX(Settings!$H:$H,MATCH(CO$1,Settings!$G:$G,0))=TRUE,
100-100*(Z503-MINIFS(Z:Z,$E:$E,$E503))/(MAXIFS(Z:Z,$E:$E,$E503)-MINIFS(Z:Z,$E:$E,$E503)),
100*(Z503-MINIFS(Z:Z,$E:$E,$E503))/(MAXIFS(Z:Z,$E:$E,$E503)-MINIFS(Z:Z,$E:$E,$E503))))</f>
        <v/>
      </c>
      <c r="CP503" s="223" t="str">
        <f t="array" ref="CP503">IF(AA503="","",
IF(INDEX(Settings!$H:$H,MATCH(CP$1,Settings!$G:$G,0))=TRUE,
100-100*(AA503-MINIFS(AA:AA,$E:$E,$E503))/(MAXIFS(AA:AA,$E:$E,$E503)-MINIFS(AA:AA,$E:$E,$E503)),
100*(AA503-MINIFS(AA:AA,$E:$E,$E503))/(MAXIFS(AA:AA,$E:$E,$E503)-MINIFS(AA:AA,$E:$E,$E503))))</f>
        <v/>
      </c>
      <c r="CQ503" s="223" t="str">
        <f t="array" ref="CQ503">IF(AB503="","",
IF(INDEX(Settings!$H:$H,MATCH(CQ$1,Settings!$G:$G,0))=TRUE,
100-100*(AB503-MINIFS(AB:AB,$E:$E,$E503))/(MAXIFS(AB:AB,$E:$E,$E503)-MINIFS(AB:AB,$E:$E,$E503)),
100*(AB503-MINIFS(AB:AB,$E:$E,$E503))/(MAXIFS(AB:AB,$E:$E,$E503)-MINIFS(AB:AB,$E:$E,$E503))))</f>
        <v/>
      </c>
      <c r="CR503" s="223" t="str">
        <f t="array" ref="CR503">IF(AC503="","",
IF(INDEX(Settings!$H:$H,MATCH(CR$1,Settings!$G:$G,0))=TRUE,
100-100*(AC503-MINIFS(AC:AC,$E:$E,$E503))/(MAXIFS(AC:AC,$E:$E,$E503)-MINIFS(AC:AC,$E:$E,$E503)),
100*(AC503-MINIFS(AC:AC,$E:$E,$E503))/(MAXIFS(AC:AC,$E:$E,$E503)-MINIFS(AC:AC,$E:$E,$E503))))</f>
        <v/>
      </c>
      <c r="CS503" s="223" t="str">
        <f t="array" ref="CS503">IF(AD503="","",
IF(INDEX(Settings!$H:$H,MATCH(CS$1,Settings!$G:$G,0))=TRUE,
100-100*(AD503-MINIFS(AD:AD,$E:$E,$E503))/(MAXIFS(AD:AD,$E:$E,$E503)-MINIFS(AD:AD,$E:$E,$E503)),
100*(AD503-MINIFS(AD:AD,$E:$E,$E503))/(MAXIFS(AD:AD,$E:$E,$E503)-MINIFS(AD:AD,$E:$E,$E503))))</f>
        <v/>
      </c>
      <c r="CT503" s="223" t="str">
        <f t="array" ref="CT503">IF(AE503="","",
IF(INDEX(Settings!$H:$H,MATCH(CT$1,Settings!$G:$G,0))=TRUE,
100-100*(AE503-MINIFS(AE:AE,$E:$E,$E503))/(MAXIFS(AE:AE,$E:$E,$E503)-MINIFS(AE:AE,$E:$E,$E503)),
100*(AE503-MINIFS(AE:AE,$E:$E,$E503))/(MAXIFS(AE:AE,$E:$E,$E503)-MINIFS(AE:AE,$E:$E,$E503))))</f>
        <v/>
      </c>
      <c r="CU503" s="223" t="str">
        <f t="array" ref="CU503">IF(AF503="","",
IF(INDEX(Settings!$H:$H,MATCH(CU$1,Settings!$G:$G,0))=TRUE,
100-100*(AF503-MINIFS(AF:AF,$E:$E,$E503))/(MAXIFS(AF:AF,$E:$E,$E503)-MINIFS(AF:AF,$E:$E,$E503)),
100*(AF503-MINIFS(AF:AF,$E:$E,$E503))/(MAXIFS(AF:AF,$E:$E,$E503)-MINIFS(AF:AF,$E:$E,$E503))))</f>
        <v/>
      </c>
      <c r="CV503" s="223" t="str">
        <f t="array" ref="CV503">IF(AG503="","",
IF(INDEX(Settings!$H:$H,MATCH(CV$1,Settings!$G:$G,0))=TRUE,
100-100*(AG503-MINIFS(AG:AG,$E:$E,$E503))/(MAXIFS(AG:AG,$E:$E,$E503)-MINIFS(AG:AG,$E:$E,$E503)),
100*(AG503-MINIFS(AG:AG,$E:$E,$E503))/(MAXIFS(AG:AG,$E:$E,$E503)-MINIFS(AG:AG,$E:$E,$E503))))</f>
        <v/>
      </c>
      <c r="CW503" s="223" t="str">
        <f t="array" ref="CW503">IF(AH503="","",
IF(INDEX(Settings!$H:$H,MATCH(CW$1,Settings!$G:$G,0))=TRUE,
100-100*(AH503-MINIFS(AH:AH,$E:$E,$E503))/(MAXIFS(AH:AH,$E:$E,$E503)-MINIFS(AH:AH,$E:$E,$E503)),
100*(AH503-MINIFS(AH:AH,$E:$E,$E503))/(MAXIFS(AH:AH,$E:$E,$E503)-MINIFS(AH:AH,$E:$E,$E503))))</f>
        <v/>
      </c>
      <c r="CX503" s="223" t="str">
        <f t="array" ref="CX503">IF(AI503="","",
IF(INDEX(Settings!$H:$H,MATCH(CX$1,Settings!$G:$G,0))=TRUE,
100-100*(AI503-MINIFS(AI:AI,$E:$E,$E503))/(MAXIFS(AI:AI,$E:$E,$E503)-MINIFS(AI:AI,$E:$E,$E503)),
100*(AI503-MINIFS(AI:AI,$E:$E,$E503))/(MAXIFS(AI:AI,$E:$E,$E503)-MINIFS(AI:AI,$E:$E,$E503))))</f>
        <v/>
      </c>
      <c r="CY503" s="223" t="str">
        <f t="array" ref="CY503">IF(AJ503="","",
IF(INDEX(Settings!$H:$H,MATCH(CY$1,Settings!$G:$G,0))=TRUE,
100-100*(AJ503-MINIFS(AJ:AJ,$E:$E,$E503))/(MAXIFS(AJ:AJ,$E:$E,$E503)-MINIFS(AJ:AJ,$E:$E,$E503)),
100*(AJ503-MINIFS(AJ:AJ,$E:$E,$E503))/(MAXIFS(AJ:AJ,$E:$E,$E503)-MINIFS(AJ:AJ,$E:$E,$E503))))</f>
        <v/>
      </c>
      <c r="CZ503" s="223" t="str">
        <f t="array" ref="CZ503">IF(AK503="","",
IF(INDEX(Settings!$H:$H,MATCH(CZ$1,Settings!$G:$G,0))=TRUE,
100-100*(AK503-MINIFS(AK:AK,$E:$E,$E503))/(MAXIFS(AK:AK,$E:$E,$E503)-MINIFS(AK:AK,$E:$E,$E503)),
100*(AK503-MINIFS(AK:AK,$E:$E,$E503))/(MAXIFS(AK:AK,$E:$E,$E503)-MINIFS(AK:AK,$E:$E,$E503))))</f>
        <v/>
      </c>
      <c r="DA503" s="223" t="str">
        <f t="array" ref="DA503">IF(AL503="","",
IF(INDEX(Settings!$H:$H,MATCH(DA$1,Settings!$G:$G,0))=TRUE,
100-100*(AL503-MINIFS(AL:AL,$E:$E,$E503))/(MAXIFS(AL:AL,$E:$E,$E503)-MINIFS(AL:AL,$E:$E,$E503)),
100*(AL503-MINIFS(AL:AL,$E:$E,$E503))/(MAXIFS(AL:AL,$E:$E,$E503)-MINIFS(AL:AL,$E:$E,$E503))))</f>
        <v/>
      </c>
      <c r="DB503" s="223" t="str">
        <f t="array" ref="DB503">IF(AM503="","",
IF(INDEX(Settings!$H:$H,MATCH(DB$1,Settings!$G:$G,0))=TRUE,
100-100*(AM503-MINIFS(AM:AM,$E:$E,$E503))/(MAXIFS(AM:AM,$E:$E,$E503)-MINIFS(AM:AM,$E:$E,$E503)),
100*(AM503-MINIFS(AM:AM,$E:$E,$E503))/(MAXIFS(AM:AM,$E:$E,$E503)-MINIFS(AM:AM,$E:$E,$E503))))</f>
        <v/>
      </c>
      <c r="DC503" s="223" t="str">
        <f t="array" ref="DC503">IF(AN503="","",
IF(INDEX(Settings!$H:$H,MATCH(DC$1,Settings!$G:$G,0))=TRUE,
100-100*(AN503-MINIFS(AN:AN,$E:$E,$E503))/(MAXIFS(AN:AN,$E:$E,$E503)-MINIFS(AN:AN,$E:$E,$E503)),
100*(AN503-MINIFS(AN:AN,$E:$E,$E503))/(MAXIFS(AN:AN,$E:$E,$E503)-MINIFS(AN:AN,$E:$E,$E503))))</f>
        <v/>
      </c>
      <c r="DD503" s="223" t="str">
        <f t="array" ref="DD503">IF(AO503="","",
IF(INDEX(Settings!$H:$H,MATCH(DD$1,Settings!$G:$G,0))=TRUE,
100-100*(AO503-MINIFS(AO:AO,$E:$E,$E503))/(MAXIFS(AO:AO,$E:$E,$E503)-MINIFS(AO:AO,$E:$E,$E503)),
100*(AO503-MINIFS(AO:AO,$E:$E,$E503))/(MAXIFS(AO:AO,$E:$E,$E503)-MINIFS(AO:AO,$E:$E,$E503))))</f>
        <v/>
      </c>
      <c r="DE503" s="223" t="str">
        <f t="array" ref="DE503">IF(AP503="","",
IF(INDEX(Settings!$H:$H,MATCH(DE$1,Settings!$G:$G,0))=TRUE,
100-100*(AP503-MINIFS(AP:AP,$E:$E,$E503))/(MAXIFS(AP:AP,$E:$E,$E503)-MINIFS(AP:AP,$E:$E,$E503)),
100*(AP503-MINIFS(AP:AP,$E:$E,$E503))/(MAXIFS(AP:AP,$E:$E,$E503)-MINIFS(AP:AP,$E:$E,$E503))))</f>
        <v/>
      </c>
      <c r="DF503" s="223" t="str">
        <f t="array" ref="DF503">IF(AQ503="","",
IF(INDEX(Settings!$H:$H,MATCH(DF$1,Settings!$G:$G,0))=TRUE,
100-100*(AQ503-MINIFS(AQ:AQ,$E:$E,$E503))/(MAXIFS(AQ:AQ,$E:$E,$E503)-MINIFS(AQ:AQ,$E:$E,$E503)),
100*(AQ503-MINIFS(AQ:AQ,$E:$E,$E503))/(MAXIFS(AQ:AQ,$E:$E,$E503)-MINIFS(AQ:AQ,$E:$E,$E503))))</f>
        <v/>
      </c>
      <c r="DG503" s="223" t="str">
        <f t="array" ref="DG503">IF(AR503="","",
IF(INDEX(Settings!$H:$H,MATCH(DG$1,Settings!$G:$G,0))=TRUE,
100-100*(AR503-MINIFS(AR:AR,$E:$E,$E503))/(MAXIFS(AR:AR,$E:$E,$E503)-MINIFS(AR:AR,$E:$E,$E503)),
100*(AR503-MINIFS(AR:AR,$E:$E,$E503))/(MAXIFS(AR:AR,$E:$E,$E503)-MINIFS(AR:AR,$E:$E,$E503))))</f>
        <v/>
      </c>
      <c r="DH503" s="223" t="str">
        <f t="array" ref="DH503">IF(AS503="","",
IF(INDEX(Settings!$H:$H,MATCH(DH$1,Settings!$G:$G,0))=TRUE,
100-100*(AS503-MINIFS(AS:AS,$E:$E,$E503))/(MAXIFS(AS:AS,$E:$E,$E503)-MINIFS(AS:AS,$E:$E,$E503)),
100*(AS503-MINIFS(AS:AS,$E:$E,$E503))/(MAXIFS(AS:AS,$E:$E,$E503)-MINIFS(AS:AS,$E:$E,$E503))))</f>
        <v/>
      </c>
      <c r="DI503" s="223" t="str">
        <f t="array" ref="DI503">IF(AT503="","",
IF(INDEX(Settings!$H:$H,MATCH(DI$1,Settings!$G:$G,0))=TRUE,
100-100*(AT503-MINIFS(AT:AT,$E:$E,$E503))/(MAXIFS(AT:AT,$E:$E,$E503)-MINIFS(AT:AT,$E:$E,$E503)),
100*(AT503-MINIFS(AT:AT,$E:$E,$E503))/(MAXIFS(AT:AT,$E:$E,$E503)-MINIFS(AT:AT,$E:$E,$E503))))</f>
        <v/>
      </c>
      <c r="DJ503" s="223" t="str">
        <f t="array" ref="DJ503">IF(AU503="","",
IF(INDEX(Settings!$H:$H,MATCH(DJ$1,Settings!$G:$G,0))=TRUE,
100-100*(AU503-MINIFS(AU:AU,$E:$E,$E503))/(MAXIFS(AU:AU,$E:$E,$E503)-MINIFS(AU:AU,$E:$E,$E503)),
100*(AU503-MINIFS(AU:AU,$E:$E,$E503))/(MAXIFS(AU:AU,$E:$E,$E503)-MINIFS(AU:AU,$E:$E,$E503))))</f>
        <v/>
      </c>
      <c r="DK503" s="223" t="str">
        <f t="array" ref="DK503">IF(AV503="","",
IF(INDEX(Settings!$H:$H,MATCH(DK$1,Settings!$G:$G,0))=TRUE,
100-100*(AV503-MINIFS(AV:AV,$E:$E,$E503))/(MAXIFS(AV:AV,$E:$E,$E503)-MINIFS(AV:AV,$E:$E,$E503)),
100*(AV503-MINIFS(AV:AV,$E:$E,$E503))/(MAXIFS(AV:AV,$E:$E,$E503)-MINIFS(AV:AV,$E:$E,$E503))))</f>
        <v/>
      </c>
      <c r="DL503" s="223" t="str">
        <f t="array" ref="DL503">IF(AW503="","",
IF(INDEX(Settings!$H:$H,MATCH(DL$1,Settings!$G:$G,0))=TRUE,
100-100*(AW503-MINIFS(AW:AW,$E:$E,$E503))/(MAXIFS(AW:AW,$E:$E,$E503)-MINIFS(AW:AW,$E:$E,$E503)),
100*(AW503-MINIFS(AW:AW,$E:$E,$E503))/(MAXIFS(AW:AW,$E:$E,$E503)-MINIFS(AW:AW,$E:$E,$E503))))</f>
        <v/>
      </c>
      <c r="DM503" s="223" t="str">
        <f t="array" ref="DM503">IF(AX503="","",
IF(INDEX(Settings!$H:$H,MATCH(DM$1,Settings!$G:$G,0))=TRUE,
100-100*(AX503-MINIFS(AX:AX,$E:$E,$E503))/(MAXIFS(AX:AX,$E:$E,$E503)-MINIFS(AX:AX,$E:$E,$E503)),
100*(AX503-MINIFS(AX:AX,$E:$E,$E503))/(MAXIFS(AX:AX,$E:$E,$E503)-MINIFS(AX:AX,$E:$E,$E503))))</f>
        <v/>
      </c>
      <c r="DN503" s="223" t="str">
        <f t="array" ref="DN503">IF(AY503="","",
IF(INDEX(Settings!$H:$H,MATCH(DN$1,Settings!$G:$G,0))=TRUE,
100-100*(AY503-MINIFS(AY:AY,$E:$E,$E503))/(MAXIFS(AY:AY,$E:$E,$E503)-MINIFS(AY:AY,$E:$E,$E503)),
100*(AY503-MINIFS(AY:AY,$E:$E,$E503))/(MAXIFS(AY:AY,$E:$E,$E503)-MINIFS(AY:AY,$E:$E,$E503))))</f>
        <v/>
      </c>
      <c r="DO503" s="223" t="str">
        <f t="array" ref="DO503">IF(AZ503="","",
IF(INDEX(Settings!$H:$H,MATCH(DO$1,Settings!$G:$G,0))=TRUE,
100-100*(AZ503-MINIFS(AZ:AZ,$E:$E,$E503))/(MAXIFS(AZ:AZ,$E:$E,$E503)-MINIFS(AZ:AZ,$E:$E,$E503)),
100*(AZ503-MINIFS(AZ:AZ,$E:$E,$E503))/(MAXIFS(AZ:AZ,$E:$E,$E503)-MINIFS(AZ:AZ,$E:$E,$E503))))</f>
        <v/>
      </c>
      <c r="DP503" s="223" t="str">
        <f t="array" ref="DP503">IF(BA503="","",
IF(INDEX(Settings!$H:$H,MATCH(DP$1,Settings!$G:$G,0))=TRUE,
100-100*(BA503-MINIFS(BA:BA,$E:$E,$E503))/(MAXIFS(BA:BA,$E:$E,$E503)-MINIFS(BA:BA,$E:$E,$E503)),
100*(BA503-MINIFS(BA:BA,$E:$E,$E503))/(MAXIFS(BA:BA,$E:$E,$E503)-MINIFS(BA:BA,$E:$E,$E503))))</f>
        <v/>
      </c>
      <c r="DQ503" s="223" t="str">
        <f t="array" ref="DQ503">IF(BB503="","",
IF(INDEX(Settings!$H:$H,MATCH(DQ$1,Settings!$G:$G,0))=TRUE,
100-100*(BB503-MINIFS(BB:BB,$E:$E,$E503))/(MAXIFS(BB:BB,$E:$E,$E503)-MINIFS(BB:BB,$E:$E,$E503)),
100*(BB503-MINIFS(BB:BB,$E:$E,$E503))/(MAXIFS(BB:BB,$E:$E,$E503)-MINIFS(BB:BB,$E:$E,$E503))))</f>
        <v/>
      </c>
      <c r="DR503" s="223" t="str">
        <f t="array" ref="DR503">IF(BC503="","",
IF(INDEX(Settings!$H:$H,MATCH(DR$1,Settings!$G:$G,0))=TRUE,
100-100*(BC503-MINIFS(BC:BC,$E:$E,$E503))/(MAXIFS(BC:BC,$E:$E,$E503)-MINIFS(BC:BC,$E:$E,$E503)),
100*(BC503-MINIFS(BC:BC,$E:$E,$E503))/(MAXIFS(BC:BC,$E:$E,$E503)-MINIFS(BC:BC,$E:$E,$E503))))</f>
        <v/>
      </c>
      <c r="DS503" s="223" t="str">
        <f t="array" ref="DS503">IF(BD503="","",
IF(INDEX(Settings!$H:$H,MATCH(DS$1,Settings!$G:$G,0))=TRUE,
100-100*(BD503-MINIFS(BD:BD,$E:$E,$E503))/(MAXIFS(BD:BD,$E:$E,$E503)-MINIFS(BD:BD,$E:$E,$E503)),
100*(BD503-MINIFS(BD:BD,$E:$E,$E503))/(MAXIFS(BD:BD,$E:$E,$E503)-MINIFS(BD:BD,$E:$E,$E503))))</f>
        <v/>
      </c>
      <c r="DT503" s="223" t="str">
        <f t="array" ref="DT503">IF(BE503="","",
IF(INDEX(Settings!$H:$H,MATCH(DT$1,Settings!$G:$G,0))=TRUE,
100-100*(BE503-MINIFS(BE:BE,$E:$E,$E503))/(MAXIFS(BE:BE,$E:$E,$E503)-MINIFS(BE:BE,$E:$E,$E503)),
100*(BE503-MINIFS(BE:BE,$E:$E,$E503))/(MAXIFS(BE:BE,$E:$E,$E503)-MINIFS(BE:BE,$E:$E,$E503))))</f>
        <v/>
      </c>
      <c r="DU503" s="223" t="str">
        <f t="array" ref="DU503">IF(BF503="","",
IF(INDEX(Settings!$H:$H,MATCH(DU$1,Settings!$G:$G,0))=TRUE,
100-100*(BF503-MINIFS(BF:BF,$E:$E,$E503))/(MAXIFS(BF:BF,$E:$E,$E503)-MINIFS(BF:BF,$E:$E,$E503)),
100*(BF503-MINIFS(BF:BF,$E:$E,$E503))/(MAXIFS(BF:BF,$E:$E,$E503)-MINIFS(BF:BF,$E:$E,$E503))))</f>
        <v/>
      </c>
      <c r="DV503" s="223" t="str">
        <f t="array" ref="DV503">IF(BG503="","",
IF(INDEX(Settings!$H:$H,MATCH(DV$1,Settings!$G:$G,0))=TRUE,
100-100*(BG503-MINIFS(BG:BG,$E:$E,$E503))/(MAXIFS(BG:BG,$E:$E,$E503)-MINIFS(BG:BG,$E:$E,$E503)),
100*(BG503-MINIFS(BG:BG,$E:$E,$E503))/(MAXIFS(BG:BG,$E:$E,$E503)-MINIFS(BG:BG,$E:$E,$E503))))</f>
        <v/>
      </c>
      <c r="DW503" s="223" t="str">
        <f t="array" ref="DW503">IF(BH503="","",
IF(INDEX(Settings!$H:$H,MATCH(DW$1,Settings!$G:$G,0))=TRUE,
100-100*(BH503-MINIFS(BH:BH,$E:$E,$E503))/(MAXIFS(BH:BH,$E:$E,$E503)-MINIFS(BH:BH,$E:$E,$E503)),
100*(BH503-MINIFS(BH:BH,$E:$E,$E503))/(MAXIFS(BH:BH,$E:$E,$E503)-MINIFS(BH:BH,$E:$E,$E503))))</f>
        <v/>
      </c>
      <c r="DX503" s="223" t="str">
        <f t="array" ref="DX503">IF(BI503="","",
IF(INDEX(Settings!$H:$H,MATCH(DX$1,Settings!$G:$G,0))=TRUE,
100-100*(BI503-MINIFS(BI:BI,$E:$E,$E503))/(MAXIFS(BI:BI,$E:$E,$E503)-MINIFS(BI:BI,$E:$E,$E503)),
100*(BI503-MINIFS(BI:BI,$E:$E,$E503))/(MAXIFS(BI:BI,$E:$E,$E503)-MINIFS(BI:BI,$E:$E,$E503))))</f>
        <v/>
      </c>
      <c r="DY503" s="223" t="str">
        <f t="array" ref="DY503">IF(BJ503="","",
IF(INDEX(Settings!$H:$H,MATCH(DY$1,Settings!$G:$G,0))=TRUE,
100-100*(BJ503-MINIFS(BJ:BJ,$E:$E,$E503))/(MAXIFS(BJ:BJ,$E:$E,$E503)-MINIFS(BJ:BJ,$E:$E,$E503)),
100*(BJ503-MINIFS(BJ:BJ,$E:$E,$E503))/(MAXIFS(BJ:BJ,$E:$E,$E503)-MINIFS(BJ:BJ,$E:$E,$E503))))</f>
        <v/>
      </c>
      <c r="DZ503" s="225"/>
      <c r="EA503" s="225"/>
      <c r="EB503" s="225" t="str">
        <f t="shared" si="8"/>
        <v/>
      </c>
      <c r="EC503" s="225" t="str">
        <f t="shared" si="9"/>
        <v/>
      </c>
      <c r="ED503" s="225" t="str">
        <f t="shared" si="10"/>
        <v/>
      </c>
      <c r="EE503" s="225" t="str">
        <f t="shared" si="11"/>
        <v/>
      </c>
      <c r="EF503" s="225" t="str">
        <f t="shared" si="12"/>
        <v/>
      </c>
      <c r="EG503" s="225" t="str">
        <f t="shared" si="13"/>
        <v/>
      </c>
      <c r="EH503" s="225"/>
      <c r="EI503" s="225"/>
      <c r="EJ503" s="225"/>
      <c r="EK503" s="225"/>
      <c r="EL503" s="225"/>
      <c r="EM503" s="225"/>
    </row>
    <row r="504">
      <c r="A504" s="231"/>
      <c r="B504" s="231"/>
      <c r="C504" s="231"/>
      <c r="D504" s="231" t="str">
        <f t="array" ref="D504">IFERROR(INDEX(Profiles!$B:$B,MATCH($A504,Profiles!$A:$A,0)),"")</f>
        <v/>
      </c>
      <c r="E504" s="231"/>
      <c r="F504" s="231"/>
      <c r="G504" s="231"/>
      <c r="H504" s="231"/>
      <c r="I504" s="231" t="str">
        <f>IF(A504="","",IF(Settings!$N$3="DATE",F504&amp;": "&amp;TEXT(B504,"M/DD/YY"),F504&amp;": "&amp;H504))</f>
        <v/>
      </c>
      <c r="J504" s="231"/>
      <c r="K504" s="231"/>
      <c r="L504" s="231"/>
      <c r="M504" s="232" t="str">
        <f t="shared" si="14"/>
        <v/>
      </c>
      <c r="N504" s="231"/>
      <c r="O504" s="231"/>
      <c r="P504" s="231"/>
      <c r="Q504" s="231"/>
      <c r="R504" s="231"/>
      <c r="S504" s="230" t="str">
        <f>IFERROR(VLOOKUP(AF504, 'YOYO IR Scores'!A:C, 3, FALSE), "")
</f>
        <v/>
      </c>
      <c r="T504" s="231"/>
      <c r="U504" s="231"/>
      <c r="V504" s="231"/>
      <c r="W504" s="231"/>
      <c r="X504" s="233" t="str">
        <f t="shared" si="4"/>
        <v/>
      </c>
      <c r="Y504" s="234" t="str">
        <f t="shared" si="5"/>
        <v/>
      </c>
      <c r="Z504" s="234" t="str">
        <f t="shared" si="6"/>
        <v/>
      </c>
      <c r="AA504" s="233" t="str">
        <f t="shared" si="7"/>
        <v/>
      </c>
      <c r="AB504" s="232"/>
      <c r="AC504" s="232"/>
      <c r="AD504" s="232"/>
      <c r="AE504" s="232" t="str">
        <f>IFERROR(VLOOKUP(AF504, 'YOYO IR Scores'!A:C, 2, FALSE), "")</f>
        <v/>
      </c>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t="str">
        <f t="array" ref="BK504">IF(J504="","",
IF(INDEX(Settings!$H:$H,MATCH(BY$1,Settings!$G:$G,0))=TRUE,
100-100*(J504-MIN(J:J))/(MAX(J:J)-MIN(J:J)),
100*(J504-MIN(J:J))/(MAX(J:J)-MIN(J:J))))</f>
        <v/>
      </c>
      <c r="BL504" s="232" t="str">
        <f t="array" ref="BL504">IF(J504="","",
IF(INDEX(Settings!$H:$H,MATCH(BY$1,Settings!$G:$G,0))=TRUE,
100-100*(J504-MINIFS(J:J,$E:$E,$E504))/(MAXIFS(J:J,$E:$E,$E504)-MINIFS(J:J,$E:$E,$E504)),
100*(J504-MINIFS(J:J,$E:$E,$E504))/(MAXIFS(J:J,$E:$E,$E504)-MINIFS(J:J,$E:$E,$E504))))</f>
        <v/>
      </c>
      <c r="BM504" s="232" t="str">
        <f t="array" ref="BM504">IF(J504="","",
IF(INDEX(Settings!$H:$H,MATCH(BY$1,Settings!$G:$G,0))=TRUE,
100-100*(J504-MINIFS(J:J,$E:$E,$E504,$I:$I,$I504))/(MAXIFS(J:J,$E:$E,$E504,$I:$I,$I504)-MINIFS(J:J,$E:$E,$E504,$I:$I,$I504)),
100*(J504-MINIFS(J:J,$E:$E,$E504,$I:$I,$I504))/(MAXIFS(J:J,$E:$E,$E504,$I:$I,$I504)-MINIFS(J:J,$E:$E,$E504,$I:$I,$I504))))</f>
        <v/>
      </c>
      <c r="BN504" s="231" t="str">
        <f t="array" ref="BN504">IF(J504="","",
IF(INDEX(Settings!$H:$H,MATCH(BY$1,Settings!$G:$G,0))=TRUE,
100-100*PERCENTRANK(J:J,J504),
100*PERCENTRANK(J:J,J504)))</f>
        <v/>
      </c>
      <c r="BO504" s="231" t="str">
        <f>IFERROR(__xludf.DUMMYFUNCTION("IF(J504="""","""",
IF(INDEX(Settings!$H:$H,MATCH(BY$1,Settings!$G:$G,0))=TRUE,
100-100*PERCENTRANK(FILTER(J:J,$E:$E=$E504),J504),
100*PERCENTRANK(FILTER(J:J,$E:$E=$E504),J504)))"),"")</f>
        <v/>
      </c>
      <c r="BP504" s="231" t="str">
        <f>IFERROR(__xludf.DUMMYFUNCTION("IF(J504="""","""",
IF(INDEX(Settings!$H:$H,MATCH(BY$1,Settings!$G:$G,0))=TRUE,
100-100*PERCENTRANK(FILTER(J:J,$E:$E=$E504,$I:$I=$I504),J504),
100*PERCENTRANK(FILTER(J:J,$E:$E=$E504,$I:$I=$I504),J504)))"),"")</f>
        <v/>
      </c>
      <c r="BQ504" s="233" t="str">
        <f t="array" ref="BQ504">IF(J504="","",
IF(INDEX(Settings!$H:$H,MATCH(BY$1,Settings!$G:$G,0))=TRUE,
-1*(J504-AVERAGE(J:J))/STDEV(J:J),
(J504-AVERAGE(J:J))/STDEV(J:J)))</f>
        <v/>
      </c>
      <c r="BR504" s="233" t="str">
        <f>IFERROR(__xludf.DUMMYFUNCTION("IF(J504="""","""",
IF(INDEX(Settings!$H:$H,MATCH(BY$1,Settings!$G:$G,0))=TRUE,
-1*(J504-AVERAGEIFS(J:J,$E:$E,$E504))/STDEV(FILTER(J:J,$E:$E=$E504)),
(J504-AVERAGEIFS(J:J,$E:$E,$E504))/STDEV(FILTER(J:J,$E:$E=$E504))))"),"")</f>
        <v/>
      </c>
      <c r="BS504" s="233"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1"/>
      <c r="BX504" s="231"/>
      <c r="BY504" s="232" t="str">
        <f t="array" ref="BY504">IF(J504="","",
IF(INDEX(Settings!$H:$H,MATCH(BY$1,Settings!$G:$G,0))=TRUE,
100-100*(J504-MINIFS(J:J,$E:$E,$E504))/(MAXIFS(J:J,$E:$E,$E504)-MINIFS(J:J,$E:$E,$E504)),
100*(J504-MINIFS(J:J,$E:$E,$E504))/(MAXIFS(J:J,$E:$E,$E504)-MINIFS(J:J,$E:$E,$E504))))</f>
        <v/>
      </c>
      <c r="BZ504" s="232" t="str">
        <f t="array" ref="BZ504">IF(K504="","",
IF(INDEX(Settings!$H:$H,MATCH(BZ$1,Settings!$G:$G,0))=TRUE,
100-100*(K504-MINIFS(K:K,$E:$E,$E504))/(MAXIFS(K:K,$E:$E,$E504)-MINIFS(K:K,$E:$E,$E504)),
100*(K504-MINIFS(K:K,$E:$E,$E504))/(MAXIFS(K:K,$E:$E,$E504)-MINIFS(K:K,$E:$E,$E504))))</f>
        <v/>
      </c>
      <c r="CA504" s="232" t="str">
        <f t="array" ref="CA504">IF(L504="","",
IF(INDEX(Settings!$H:$H,MATCH(CA$1,Settings!$G:$G,0))=TRUE,
100-100*(L504-MINIFS(L:L,$E:$E,$E504))/(MAXIFS(L:L,$E:$E,$E504)-MINIFS(L:L,$E:$E,$E504)),
100*(L504-MINIFS(L:L,$E:$E,$E504))/(MAXIFS(L:L,$E:$E,$E504)-MINIFS(L:L,$E:$E,$E504))))</f>
        <v/>
      </c>
      <c r="CB504" s="232" t="str">
        <f t="array" ref="CB504">IF(M504="","",
IF(INDEX(Settings!$H:$H,MATCH(CB$1,Settings!$G:$G,0))=TRUE,
100-100*(M504-MINIFS(M:M,$E:$E,$E504))/(MAXIFS(M:M,$E:$E,$E504)-MINIFS(M:M,$E:$E,$E504)),
100*(M504-MINIFS(M:M,$E:$E,$E504))/(MAXIFS(M:M,$E:$E,$E504)-MINIFS(M:M,$E:$E,$E504))))</f>
        <v/>
      </c>
      <c r="CC504" s="232" t="str">
        <f t="array" ref="CC504">IF(N504="","",
IF(INDEX(Settings!$H:$H,MATCH(CC$1,Settings!$G:$G,0))=TRUE,
100-100*(N504-MINIFS(N:N,$E:$E,$E504))/(MAXIFS(N:N,$E:$E,$E504)-MINIFS(N:N,$E:$E,$E504)),
100*(N504-MINIFS(N:N,$E:$E,$E504))/(MAXIFS(N:N,$E:$E,$E504)-MINIFS(N:N,$E:$E,$E504))))</f>
        <v/>
      </c>
      <c r="CD504" s="232" t="str">
        <f t="array" ref="CD504">IF(O504="","",
IF(INDEX(Settings!$H:$H,MATCH(CD$1,Settings!$G:$G,0))=TRUE,
100-100*(O504-MINIFS(O:O,$E:$E,$E504))/(MAXIFS(O:O,$E:$E,$E504)-MINIFS(O:O,$E:$E,$E504)),
100*(O504-MINIFS(O:O,$E:$E,$E504))/(MAXIFS(O:O,$E:$E,$E504)-MINIFS(O:O,$E:$E,$E504))))</f>
        <v/>
      </c>
      <c r="CE504" s="232" t="str">
        <f t="array" ref="CE504">IF(P504="","",
IF(INDEX(Settings!$H:$H,MATCH(CE$1,Settings!$G:$G,0))=TRUE,
100-100*(P504-MINIFS(P:P,$E:$E,$E504))/(MAXIFS(P:P,$E:$E,$E504)-MINIFS(P:P,$E:$E,$E504)),
100*(P504-MINIFS(P:P,$E:$E,$E504))/(MAXIFS(P:P,$E:$E,$E504)-MINIFS(P:P,$E:$E,$E504))))</f>
        <v/>
      </c>
      <c r="CF504" s="232" t="str">
        <f t="array" ref="CF504">IF(Q504="","",
IF(INDEX(Settings!$H:$H,MATCH(CF$1,Settings!$G:$G,0))=TRUE,
100-100*(Q504-MINIFS(Q:Q,$E:$E,$E504))/(MAXIFS(Q:Q,$E:$E,$E504)-MINIFS(Q:Q,$E:$E,$E504)),
100*(Q504-MINIFS(Q:Q,$E:$E,$E504))/(MAXIFS(Q:Q,$E:$E,$E504)-MINIFS(Q:Q,$E:$E,$E504))))</f>
        <v/>
      </c>
      <c r="CG504" s="232" t="str">
        <f t="array" ref="CG504">IF(R504="","",
IF(INDEX(Settings!$H:$H,MATCH(CG$1,Settings!$G:$G,0))=TRUE,
100-100*(R504-MINIFS(R:R,$E:$E,$E504))/(MAXIFS(R:R,$E:$E,$E504)-MINIFS(R:R,$E:$E,$E504)),
100*(R504-MINIFS(R:R,$E:$E,$E504))/(MAXIFS(R:R,$E:$E,$E504)-MINIFS(R:R,$E:$E,$E504))))</f>
        <v/>
      </c>
      <c r="CH504" s="232" t="str">
        <f t="array" ref="CH504">IF(S504="","",
IF(INDEX(Settings!$H:$H,MATCH(CH$1,Settings!$G:$G,0))=TRUE,
100-100*(S504-MINIFS(S:S,$E:$E,$E504))/(MAXIFS(S:S,$E:$E,$E504)-MINIFS(S:S,$E:$E,$E504)),
100*(S504-MINIFS(S:S,$E:$E,$E504))/(MAXIFS(S:S,$E:$E,$E504)-MINIFS(S:S,$E:$E,$E504))))</f>
        <v/>
      </c>
      <c r="CI504" s="232" t="str">
        <f t="array" ref="CI504">IF(T504="","",
IF(INDEX(Settings!$H:$H,MATCH(CI$1,Settings!$G:$G,0))=TRUE,
100-100*(T504-MINIFS(T:T,$E:$E,$E504))/(MAXIFS(T:T,$E:$E,$E504)-MINIFS(T:T,$E:$E,$E504)),
100*(T504-MINIFS(T:T,$E:$E,$E504))/(MAXIFS(T:T,$E:$E,$E504)-MINIFS(T:T,$E:$E,$E504))))</f>
        <v/>
      </c>
      <c r="CJ504" s="232" t="str">
        <f t="array" ref="CJ504">IF(U504="","",
IF(INDEX(Settings!$H:$H,MATCH(CJ$1,Settings!$G:$G,0))=TRUE,
100-100*(U504-MINIFS(U:U,$E:$E,$E504))/(MAXIFS(U:U,$E:$E,$E504)-MINIFS(U:U,$E:$E,$E504)),
100*(U504-MINIFS(U:U,$E:$E,$E504))/(MAXIFS(U:U,$E:$E,$E504)-MINIFS(U:U,$E:$E,$E504))))</f>
        <v/>
      </c>
      <c r="CK504" s="232" t="str">
        <f t="array" ref="CK504">IF(V504="","",
IF(INDEX(Settings!$H:$H,MATCH(CK$1,Settings!$G:$G,0))=TRUE,
100-100*(V504-MINIFS(V:V,$E:$E,$E504))/(MAXIFS(V:V,$E:$E,$E504)-MINIFS(V:V,$E:$E,$E504)),
100*(V504-MINIFS(V:V,$E:$E,$E504))/(MAXIFS(V:V,$E:$E,$E504)-MINIFS(V:V,$E:$E,$E504))))</f>
        <v/>
      </c>
      <c r="CL504" s="232" t="str">
        <f t="array" ref="CL504">IF(W504="","",
IF(INDEX(Settings!$H:$H,MATCH(CL$1,Settings!$G:$G,0))=TRUE,
100-100*(W504-MINIFS(W:W,$E:$E,$E504))/(MAXIFS(W:W,$E:$E,$E504)-MINIFS(W:W,$E:$E,$E504)),
100*(W504-MINIFS(W:W,$E:$E,$E504))/(MAXIFS(W:W,$E:$E,$E504)-MINIFS(W:W,$E:$E,$E504))))</f>
        <v/>
      </c>
      <c r="CM504" s="232" t="str">
        <f t="array" ref="CM504">IF(X504="","",
IF(INDEX(Settings!$H:$H,MATCH(CM$1,Settings!$G:$G,0))=TRUE,
100-100*(X504-MINIFS(X:X,$E:$E,$E504))/(MAXIFS(X:X,$E:$E,$E504)-MINIFS(X:X,$E:$E,$E504)),
100*(X504-MINIFS(X:X,$E:$E,$E504))/(MAXIFS(X:X,$E:$E,$E504)-MINIFS(X:X,$E:$E,$E504))))</f>
        <v/>
      </c>
      <c r="CN504" s="232" t="str">
        <f t="array" ref="CN504">IF(Y504="","",
IF(INDEX(Settings!$H:$H,MATCH(CN$1,Settings!$G:$G,0))=TRUE,
100-100*(Y504-MINIFS(Y:Y,$E:$E,$E504))/(MAXIFS(Y:Y,$E:$E,$E504)-MINIFS(Y:Y,$E:$E,$E504)),
100*(Y504-MINIFS(Y:Y,$E:$E,$E504))/(MAXIFS(Y:Y,$E:$E,$E504)-MINIFS(Y:Y,$E:$E,$E504))))</f>
        <v/>
      </c>
      <c r="CO504" s="232" t="str">
        <f t="array" ref="CO504">IF(Z504="","",
IF(INDEX(Settings!$H:$H,MATCH(CO$1,Settings!$G:$G,0))=TRUE,
100-100*(Z504-MINIFS(Z:Z,$E:$E,$E504))/(MAXIFS(Z:Z,$E:$E,$E504)-MINIFS(Z:Z,$E:$E,$E504)),
100*(Z504-MINIFS(Z:Z,$E:$E,$E504))/(MAXIFS(Z:Z,$E:$E,$E504)-MINIFS(Z:Z,$E:$E,$E504))))</f>
        <v/>
      </c>
      <c r="CP504" s="232" t="str">
        <f t="array" ref="CP504">IF(AA504="","",
IF(INDEX(Settings!$H:$H,MATCH(CP$1,Settings!$G:$G,0))=TRUE,
100-100*(AA504-MINIFS(AA:AA,$E:$E,$E504))/(MAXIFS(AA:AA,$E:$E,$E504)-MINIFS(AA:AA,$E:$E,$E504)),
100*(AA504-MINIFS(AA:AA,$E:$E,$E504))/(MAXIFS(AA:AA,$E:$E,$E504)-MINIFS(AA:AA,$E:$E,$E504))))</f>
        <v/>
      </c>
      <c r="CQ504" s="232" t="str">
        <f t="array" ref="CQ504">IF(AB504="","",
IF(INDEX(Settings!$H:$H,MATCH(CQ$1,Settings!$G:$G,0))=TRUE,
100-100*(AB504-MINIFS(AB:AB,$E:$E,$E504))/(MAXIFS(AB:AB,$E:$E,$E504)-MINIFS(AB:AB,$E:$E,$E504)),
100*(AB504-MINIFS(AB:AB,$E:$E,$E504))/(MAXIFS(AB:AB,$E:$E,$E504)-MINIFS(AB:AB,$E:$E,$E504))))</f>
        <v/>
      </c>
      <c r="CR504" s="232" t="str">
        <f t="array" ref="CR504">IF(AC504="","",
IF(INDEX(Settings!$H:$H,MATCH(CR$1,Settings!$G:$G,0))=TRUE,
100-100*(AC504-MINIFS(AC:AC,$E:$E,$E504))/(MAXIFS(AC:AC,$E:$E,$E504)-MINIFS(AC:AC,$E:$E,$E504)),
100*(AC504-MINIFS(AC:AC,$E:$E,$E504))/(MAXIFS(AC:AC,$E:$E,$E504)-MINIFS(AC:AC,$E:$E,$E504))))</f>
        <v/>
      </c>
      <c r="CS504" s="232" t="str">
        <f t="array" ref="CS504">IF(AD504="","",
IF(INDEX(Settings!$H:$H,MATCH(CS$1,Settings!$G:$G,0))=TRUE,
100-100*(AD504-MINIFS(AD:AD,$E:$E,$E504))/(MAXIFS(AD:AD,$E:$E,$E504)-MINIFS(AD:AD,$E:$E,$E504)),
100*(AD504-MINIFS(AD:AD,$E:$E,$E504))/(MAXIFS(AD:AD,$E:$E,$E504)-MINIFS(AD:AD,$E:$E,$E504))))</f>
        <v/>
      </c>
      <c r="CT504" s="232" t="str">
        <f t="array" ref="CT504">IF(AE504="","",
IF(INDEX(Settings!$H:$H,MATCH(CT$1,Settings!$G:$G,0))=TRUE,
100-100*(AE504-MINIFS(AE:AE,$E:$E,$E504))/(MAXIFS(AE:AE,$E:$E,$E504)-MINIFS(AE:AE,$E:$E,$E504)),
100*(AE504-MINIFS(AE:AE,$E:$E,$E504))/(MAXIFS(AE:AE,$E:$E,$E504)-MINIFS(AE:AE,$E:$E,$E504))))</f>
        <v/>
      </c>
      <c r="CU504" s="232" t="str">
        <f t="array" ref="CU504">IF(AF504="","",
IF(INDEX(Settings!$H:$H,MATCH(CU$1,Settings!$G:$G,0))=TRUE,
100-100*(AF504-MINIFS(AF:AF,$E:$E,$E504))/(MAXIFS(AF:AF,$E:$E,$E504)-MINIFS(AF:AF,$E:$E,$E504)),
100*(AF504-MINIFS(AF:AF,$E:$E,$E504))/(MAXIFS(AF:AF,$E:$E,$E504)-MINIFS(AF:AF,$E:$E,$E504))))</f>
        <v/>
      </c>
      <c r="CV504" s="232" t="str">
        <f t="array" ref="CV504">IF(AG504="","",
IF(INDEX(Settings!$H:$H,MATCH(CV$1,Settings!$G:$G,0))=TRUE,
100-100*(AG504-MINIFS(AG:AG,$E:$E,$E504))/(MAXIFS(AG:AG,$E:$E,$E504)-MINIFS(AG:AG,$E:$E,$E504)),
100*(AG504-MINIFS(AG:AG,$E:$E,$E504))/(MAXIFS(AG:AG,$E:$E,$E504)-MINIFS(AG:AG,$E:$E,$E504))))</f>
        <v/>
      </c>
      <c r="CW504" s="232" t="str">
        <f t="array" ref="CW504">IF(AH504="","",
IF(INDEX(Settings!$H:$H,MATCH(CW$1,Settings!$G:$G,0))=TRUE,
100-100*(AH504-MINIFS(AH:AH,$E:$E,$E504))/(MAXIFS(AH:AH,$E:$E,$E504)-MINIFS(AH:AH,$E:$E,$E504)),
100*(AH504-MINIFS(AH:AH,$E:$E,$E504))/(MAXIFS(AH:AH,$E:$E,$E504)-MINIFS(AH:AH,$E:$E,$E504))))</f>
        <v/>
      </c>
      <c r="CX504" s="232" t="str">
        <f t="array" ref="CX504">IF(AI504="","",
IF(INDEX(Settings!$H:$H,MATCH(CX$1,Settings!$G:$G,0))=TRUE,
100-100*(AI504-MINIFS(AI:AI,$E:$E,$E504))/(MAXIFS(AI:AI,$E:$E,$E504)-MINIFS(AI:AI,$E:$E,$E504)),
100*(AI504-MINIFS(AI:AI,$E:$E,$E504))/(MAXIFS(AI:AI,$E:$E,$E504)-MINIFS(AI:AI,$E:$E,$E504))))</f>
        <v/>
      </c>
      <c r="CY504" s="232" t="str">
        <f t="array" ref="CY504">IF(AJ504="","",
IF(INDEX(Settings!$H:$H,MATCH(CY$1,Settings!$G:$G,0))=TRUE,
100-100*(AJ504-MINIFS(AJ:AJ,$E:$E,$E504))/(MAXIFS(AJ:AJ,$E:$E,$E504)-MINIFS(AJ:AJ,$E:$E,$E504)),
100*(AJ504-MINIFS(AJ:AJ,$E:$E,$E504))/(MAXIFS(AJ:AJ,$E:$E,$E504)-MINIFS(AJ:AJ,$E:$E,$E504))))</f>
        <v/>
      </c>
      <c r="CZ504" s="232" t="str">
        <f t="array" ref="CZ504">IF(AK504="","",
IF(INDEX(Settings!$H:$H,MATCH(CZ$1,Settings!$G:$G,0))=TRUE,
100-100*(AK504-MINIFS(AK:AK,$E:$E,$E504))/(MAXIFS(AK:AK,$E:$E,$E504)-MINIFS(AK:AK,$E:$E,$E504)),
100*(AK504-MINIFS(AK:AK,$E:$E,$E504))/(MAXIFS(AK:AK,$E:$E,$E504)-MINIFS(AK:AK,$E:$E,$E504))))</f>
        <v/>
      </c>
      <c r="DA504" s="232" t="str">
        <f t="array" ref="DA504">IF(AL504="","",
IF(INDEX(Settings!$H:$H,MATCH(DA$1,Settings!$G:$G,0))=TRUE,
100-100*(AL504-MINIFS(AL:AL,$E:$E,$E504))/(MAXIFS(AL:AL,$E:$E,$E504)-MINIFS(AL:AL,$E:$E,$E504)),
100*(AL504-MINIFS(AL:AL,$E:$E,$E504))/(MAXIFS(AL:AL,$E:$E,$E504)-MINIFS(AL:AL,$E:$E,$E504))))</f>
        <v/>
      </c>
      <c r="DB504" s="232" t="str">
        <f t="array" ref="DB504">IF(AM504="","",
IF(INDEX(Settings!$H:$H,MATCH(DB$1,Settings!$G:$G,0))=TRUE,
100-100*(AM504-MINIFS(AM:AM,$E:$E,$E504))/(MAXIFS(AM:AM,$E:$E,$E504)-MINIFS(AM:AM,$E:$E,$E504)),
100*(AM504-MINIFS(AM:AM,$E:$E,$E504))/(MAXIFS(AM:AM,$E:$E,$E504)-MINIFS(AM:AM,$E:$E,$E504))))</f>
        <v/>
      </c>
      <c r="DC504" s="232" t="str">
        <f t="array" ref="DC504">IF(AN504="","",
IF(INDEX(Settings!$H:$H,MATCH(DC$1,Settings!$G:$G,0))=TRUE,
100-100*(AN504-MINIFS(AN:AN,$E:$E,$E504))/(MAXIFS(AN:AN,$E:$E,$E504)-MINIFS(AN:AN,$E:$E,$E504)),
100*(AN504-MINIFS(AN:AN,$E:$E,$E504))/(MAXIFS(AN:AN,$E:$E,$E504)-MINIFS(AN:AN,$E:$E,$E504))))</f>
        <v/>
      </c>
      <c r="DD504" s="232" t="str">
        <f t="array" ref="DD504">IF(AO504="","",
IF(INDEX(Settings!$H:$H,MATCH(DD$1,Settings!$G:$G,0))=TRUE,
100-100*(AO504-MINIFS(AO:AO,$E:$E,$E504))/(MAXIFS(AO:AO,$E:$E,$E504)-MINIFS(AO:AO,$E:$E,$E504)),
100*(AO504-MINIFS(AO:AO,$E:$E,$E504))/(MAXIFS(AO:AO,$E:$E,$E504)-MINIFS(AO:AO,$E:$E,$E504))))</f>
        <v/>
      </c>
      <c r="DE504" s="232" t="str">
        <f t="array" ref="DE504">IF(AP504="","",
IF(INDEX(Settings!$H:$H,MATCH(DE$1,Settings!$G:$G,0))=TRUE,
100-100*(AP504-MINIFS(AP:AP,$E:$E,$E504))/(MAXIFS(AP:AP,$E:$E,$E504)-MINIFS(AP:AP,$E:$E,$E504)),
100*(AP504-MINIFS(AP:AP,$E:$E,$E504))/(MAXIFS(AP:AP,$E:$E,$E504)-MINIFS(AP:AP,$E:$E,$E504))))</f>
        <v/>
      </c>
      <c r="DF504" s="232" t="str">
        <f t="array" ref="DF504">IF(AQ504="","",
IF(INDEX(Settings!$H:$H,MATCH(DF$1,Settings!$G:$G,0))=TRUE,
100-100*(AQ504-MINIFS(AQ:AQ,$E:$E,$E504))/(MAXIFS(AQ:AQ,$E:$E,$E504)-MINIFS(AQ:AQ,$E:$E,$E504)),
100*(AQ504-MINIFS(AQ:AQ,$E:$E,$E504))/(MAXIFS(AQ:AQ,$E:$E,$E504)-MINIFS(AQ:AQ,$E:$E,$E504))))</f>
        <v/>
      </c>
      <c r="DG504" s="232" t="str">
        <f t="array" ref="DG504">IF(AR504="","",
IF(INDEX(Settings!$H:$H,MATCH(DG$1,Settings!$G:$G,0))=TRUE,
100-100*(AR504-MINIFS(AR:AR,$E:$E,$E504))/(MAXIFS(AR:AR,$E:$E,$E504)-MINIFS(AR:AR,$E:$E,$E504)),
100*(AR504-MINIFS(AR:AR,$E:$E,$E504))/(MAXIFS(AR:AR,$E:$E,$E504)-MINIFS(AR:AR,$E:$E,$E504))))</f>
        <v/>
      </c>
      <c r="DH504" s="232" t="str">
        <f t="array" ref="DH504">IF(AS504="","",
IF(INDEX(Settings!$H:$H,MATCH(DH$1,Settings!$G:$G,0))=TRUE,
100-100*(AS504-MINIFS(AS:AS,$E:$E,$E504))/(MAXIFS(AS:AS,$E:$E,$E504)-MINIFS(AS:AS,$E:$E,$E504)),
100*(AS504-MINIFS(AS:AS,$E:$E,$E504))/(MAXIFS(AS:AS,$E:$E,$E504)-MINIFS(AS:AS,$E:$E,$E504))))</f>
        <v/>
      </c>
      <c r="DI504" s="232" t="str">
        <f t="array" ref="DI504">IF(AT504="","",
IF(INDEX(Settings!$H:$H,MATCH(DI$1,Settings!$G:$G,0))=TRUE,
100-100*(AT504-MINIFS(AT:AT,$E:$E,$E504))/(MAXIFS(AT:AT,$E:$E,$E504)-MINIFS(AT:AT,$E:$E,$E504)),
100*(AT504-MINIFS(AT:AT,$E:$E,$E504))/(MAXIFS(AT:AT,$E:$E,$E504)-MINIFS(AT:AT,$E:$E,$E504))))</f>
        <v/>
      </c>
      <c r="DJ504" s="232" t="str">
        <f t="array" ref="DJ504">IF(AU504="","",
IF(INDEX(Settings!$H:$H,MATCH(DJ$1,Settings!$G:$G,0))=TRUE,
100-100*(AU504-MINIFS(AU:AU,$E:$E,$E504))/(MAXIFS(AU:AU,$E:$E,$E504)-MINIFS(AU:AU,$E:$E,$E504)),
100*(AU504-MINIFS(AU:AU,$E:$E,$E504))/(MAXIFS(AU:AU,$E:$E,$E504)-MINIFS(AU:AU,$E:$E,$E504))))</f>
        <v/>
      </c>
      <c r="DK504" s="232" t="str">
        <f t="array" ref="DK504">IF(AV504="","",
IF(INDEX(Settings!$H:$H,MATCH(DK$1,Settings!$G:$G,0))=TRUE,
100-100*(AV504-MINIFS(AV:AV,$E:$E,$E504))/(MAXIFS(AV:AV,$E:$E,$E504)-MINIFS(AV:AV,$E:$E,$E504)),
100*(AV504-MINIFS(AV:AV,$E:$E,$E504))/(MAXIFS(AV:AV,$E:$E,$E504)-MINIFS(AV:AV,$E:$E,$E504))))</f>
        <v/>
      </c>
      <c r="DL504" s="232" t="str">
        <f t="array" ref="DL504">IF(AW504="","",
IF(INDEX(Settings!$H:$H,MATCH(DL$1,Settings!$G:$G,0))=TRUE,
100-100*(AW504-MINIFS(AW:AW,$E:$E,$E504))/(MAXIFS(AW:AW,$E:$E,$E504)-MINIFS(AW:AW,$E:$E,$E504)),
100*(AW504-MINIFS(AW:AW,$E:$E,$E504))/(MAXIFS(AW:AW,$E:$E,$E504)-MINIFS(AW:AW,$E:$E,$E504))))</f>
        <v/>
      </c>
      <c r="DM504" s="232" t="str">
        <f t="array" ref="DM504">IF(AX504="","",
IF(INDEX(Settings!$H:$H,MATCH(DM$1,Settings!$G:$G,0))=TRUE,
100-100*(AX504-MINIFS(AX:AX,$E:$E,$E504))/(MAXIFS(AX:AX,$E:$E,$E504)-MINIFS(AX:AX,$E:$E,$E504)),
100*(AX504-MINIFS(AX:AX,$E:$E,$E504))/(MAXIFS(AX:AX,$E:$E,$E504)-MINIFS(AX:AX,$E:$E,$E504))))</f>
        <v/>
      </c>
      <c r="DN504" s="232" t="str">
        <f t="array" ref="DN504">IF(AY504="","",
IF(INDEX(Settings!$H:$H,MATCH(DN$1,Settings!$G:$G,0))=TRUE,
100-100*(AY504-MINIFS(AY:AY,$E:$E,$E504))/(MAXIFS(AY:AY,$E:$E,$E504)-MINIFS(AY:AY,$E:$E,$E504)),
100*(AY504-MINIFS(AY:AY,$E:$E,$E504))/(MAXIFS(AY:AY,$E:$E,$E504)-MINIFS(AY:AY,$E:$E,$E504))))</f>
        <v/>
      </c>
      <c r="DO504" s="232" t="str">
        <f t="array" ref="DO504">IF(AZ504="","",
IF(INDEX(Settings!$H:$H,MATCH(DO$1,Settings!$G:$G,0))=TRUE,
100-100*(AZ504-MINIFS(AZ:AZ,$E:$E,$E504))/(MAXIFS(AZ:AZ,$E:$E,$E504)-MINIFS(AZ:AZ,$E:$E,$E504)),
100*(AZ504-MINIFS(AZ:AZ,$E:$E,$E504))/(MAXIFS(AZ:AZ,$E:$E,$E504)-MINIFS(AZ:AZ,$E:$E,$E504))))</f>
        <v/>
      </c>
      <c r="DP504" s="232" t="str">
        <f t="array" ref="DP504">IF(BA504="","",
IF(INDEX(Settings!$H:$H,MATCH(DP$1,Settings!$G:$G,0))=TRUE,
100-100*(BA504-MINIFS(BA:BA,$E:$E,$E504))/(MAXIFS(BA:BA,$E:$E,$E504)-MINIFS(BA:BA,$E:$E,$E504)),
100*(BA504-MINIFS(BA:BA,$E:$E,$E504))/(MAXIFS(BA:BA,$E:$E,$E504)-MINIFS(BA:BA,$E:$E,$E504))))</f>
        <v/>
      </c>
      <c r="DQ504" s="232" t="str">
        <f t="array" ref="DQ504">IF(BB504="","",
IF(INDEX(Settings!$H:$H,MATCH(DQ$1,Settings!$G:$G,0))=TRUE,
100-100*(BB504-MINIFS(BB:BB,$E:$E,$E504))/(MAXIFS(BB:BB,$E:$E,$E504)-MINIFS(BB:BB,$E:$E,$E504)),
100*(BB504-MINIFS(BB:BB,$E:$E,$E504))/(MAXIFS(BB:BB,$E:$E,$E504)-MINIFS(BB:BB,$E:$E,$E504))))</f>
        <v/>
      </c>
      <c r="DR504" s="232" t="str">
        <f t="array" ref="DR504">IF(BC504="","",
IF(INDEX(Settings!$H:$H,MATCH(DR$1,Settings!$G:$G,0))=TRUE,
100-100*(BC504-MINIFS(BC:BC,$E:$E,$E504))/(MAXIFS(BC:BC,$E:$E,$E504)-MINIFS(BC:BC,$E:$E,$E504)),
100*(BC504-MINIFS(BC:BC,$E:$E,$E504))/(MAXIFS(BC:BC,$E:$E,$E504)-MINIFS(BC:BC,$E:$E,$E504))))</f>
        <v/>
      </c>
      <c r="DS504" s="232" t="str">
        <f t="array" ref="DS504">IF(BD504="","",
IF(INDEX(Settings!$H:$H,MATCH(DS$1,Settings!$G:$G,0))=TRUE,
100-100*(BD504-MINIFS(BD:BD,$E:$E,$E504))/(MAXIFS(BD:BD,$E:$E,$E504)-MINIFS(BD:BD,$E:$E,$E504)),
100*(BD504-MINIFS(BD:BD,$E:$E,$E504))/(MAXIFS(BD:BD,$E:$E,$E504)-MINIFS(BD:BD,$E:$E,$E504))))</f>
        <v/>
      </c>
      <c r="DT504" s="232" t="str">
        <f t="array" ref="DT504">IF(BE504="","",
IF(INDEX(Settings!$H:$H,MATCH(DT$1,Settings!$G:$G,0))=TRUE,
100-100*(BE504-MINIFS(BE:BE,$E:$E,$E504))/(MAXIFS(BE:BE,$E:$E,$E504)-MINIFS(BE:BE,$E:$E,$E504)),
100*(BE504-MINIFS(BE:BE,$E:$E,$E504))/(MAXIFS(BE:BE,$E:$E,$E504)-MINIFS(BE:BE,$E:$E,$E504))))</f>
        <v/>
      </c>
      <c r="DU504" s="232" t="str">
        <f t="array" ref="DU504">IF(BF504="","",
IF(INDEX(Settings!$H:$H,MATCH(DU$1,Settings!$G:$G,0))=TRUE,
100-100*(BF504-MINIFS(BF:BF,$E:$E,$E504))/(MAXIFS(BF:BF,$E:$E,$E504)-MINIFS(BF:BF,$E:$E,$E504)),
100*(BF504-MINIFS(BF:BF,$E:$E,$E504))/(MAXIFS(BF:BF,$E:$E,$E504)-MINIFS(BF:BF,$E:$E,$E504))))</f>
        <v/>
      </c>
      <c r="DV504" s="232" t="str">
        <f t="array" ref="DV504">IF(BG504="","",
IF(INDEX(Settings!$H:$H,MATCH(DV$1,Settings!$G:$G,0))=TRUE,
100-100*(BG504-MINIFS(BG:BG,$E:$E,$E504))/(MAXIFS(BG:BG,$E:$E,$E504)-MINIFS(BG:BG,$E:$E,$E504)),
100*(BG504-MINIFS(BG:BG,$E:$E,$E504))/(MAXIFS(BG:BG,$E:$E,$E504)-MINIFS(BG:BG,$E:$E,$E504))))</f>
        <v/>
      </c>
      <c r="DW504" s="232" t="str">
        <f t="array" ref="DW504">IF(BH504="","",
IF(INDEX(Settings!$H:$H,MATCH(DW$1,Settings!$G:$G,0))=TRUE,
100-100*(BH504-MINIFS(BH:BH,$E:$E,$E504))/(MAXIFS(BH:BH,$E:$E,$E504)-MINIFS(BH:BH,$E:$E,$E504)),
100*(BH504-MINIFS(BH:BH,$E:$E,$E504))/(MAXIFS(BH:BH,$E:$E,$E504)-MINIFS(BH:BH,$E:$E,$E504))))</f>
        <v/>
      </c>
      <c r="DX504" s="232" t="str">
        <f t="array" ref="DX504">IF(BI504="","",
IF(INDEX(Settings!$H:$H,MATCH(DX$1,Settings!$G:$G,0))=TRUE,
100-100*(BI504-MINIFS(BI:BI,$E:$E,$E504))/(MAXIFS(BI:BI,$E:$E,$E504)-MINIFS(BI:BI,$E:$E,$E504)),
100*(BI504-MINIFS(BI:BI,$E:$E,$E504))/(MAXIFS(BI:BI,$E:$E,$E504)-MINIFS(BI:BI,$E:$E,$E504))))</f>
        <v/>
      </c>
      <c r="DY504" s="232" t="str">
        <f t="array" ref="DY504">IF(BJ504="","",
IF(INDEX(Settings!$H:$H,MATCH(DY$1,Settings!$G:$G,0))=TRUE,
100-100*(BJ504-MINIFS(BJ:BJ,$E:$E,$E504))/(MAXIFS(BJ:BJ,$E:$E,$E504)-MINIFS(BJ:BJ,$E:$E,$E504)),
100*(BJ504-MINIFS(BJ:BJ,$E:$E,$E504))/(MAXIFS(BJ:BJ,$E:$E,$E504)-MINIFS(BJ:BJ,$E:$E,$E504))))</f>
        <v/>
      </c>
      <c r="DZ504" s="234"/>
      <c r="EA504" s="234"/>
      <c r="EB504" s="234" t="str">
        <f t="shared" si="8"/>
        <v/>
      </c>
      <c r="EC504" s="234" t="str">
        <f t="shared" si="9"/>
        <v/>
      </c>
      <c r="ED504" s="234" t="str">
        <f t="shared" si="10"/>
        <v/>
      </c>
      <c r="EE504" s="234" t="str">
        <f t="shared" si="11"/>
        <v/>
      </c>
      <c r="EF504" s="234" t="str">
        <f t="shared" si="12"/>
        <v/>
      </c>
      <c r="EG504" s="234" t="str">
        <f t="shared" si="13"/>
        <v/>
      </c>
      <c r="EH504" s="234"/>
      <c r="EI504" s="234"/>
      <c r="EJ504" s="234"/>
      <c r="EK504" s="234"/>
      <c r="EL504" s="234"/>
      <c r="EM504" s="234"/>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3" t="str">
        <f t="shared" si="14"/>
        <v/>
      </c>
      <c r="N505" s="49"/>
      <c r="O505" s="49"/>
      <c r="P505" s="49"/>
      <c r="Q505" s="49"/>
      <c r="R505" s="49"/>
      <c r="S505" s="222" t="str">
        <f>IFERROR(VLOOKUP(AF505, 'YOYO IR Scores'!A:C, 3, FALSE), "")
</f>
        <v/>
      </c>
      <c r="T505" s="49"/>
      <c r="U505" s="49"/>
      <c r="V505" s="49"/>
      <c r="W505" s="49"/>
      <c r="X505" s="224" t="str">
        <f t="shared" si="4"/>
        <v/>
      </c>
      <c r="Y505" s="225" t="str">
        <f t="shared" si="5"/>
        <v/>
      </c>
      <c r="Z505" s="225" t="str">
        <f t="shared" si="6"/>
        <v/>
      </c>
      <c r="AA505" s="224" t="str">
        <f t="shared" si="7"/>
        <v/>
      </c>
      <c r="AB505" s="223"/>
      <c r="AC505" s="223"/>
      <c r="AD505" s="223"/>
      <c r="AE505" s="223" t="str">
        <f>IFERROR(VLOOKUP(AF505, 'YOYO IR Scores'!A:C, 2, FALSE), "")</f>
        <v/>
      </c>
      <c r="AF505" s="223"/>
      <c r="AG505" s="223"/>
      <c r="AH505" s="223"/>
      <c r="AI505" s="223"/>
      <c r="AJ505" s="223"/>
      <c r="AK505" s="223"/>
      <c r="AL505" s="223"/>
      <c r="AM505" s="223"/>
      <c r="AN505" s="223"/>
      <c r="AO505" s="223"/>
      <c r="AP505" s="223"/>
      <c r="AQ505" s="223"/>
      <c r="AR505" s="223"/>
      <c r="AS505" s="223"/>
      <c r="AT505" s="223"/>
      <c r="AU505" s="223"/>
      <c r="AV505" s="223"/>
      <c r="AW505" s="223"/>
      <c r="AX505" s="223"/>
      <c r="AY505" s="223"/>
      <c r="AZ505" s="223"/>
      <c r="BA505" s="223"/>
      <c r="BB505" s="223"/>
      <c r="BC505" s="223"/>
      <c r="BD505" s="223"/>
      <c r="BE505" s="223"/>
      <c r="BF505" s="223"/>
      <c r="BG505" s="223"/>
      <c r="BH505" s="223"/>
      <c r="BI505" s="223"/>
      <c r="BJ505" s="223"/>
      <c r="BK505" s="223" t="str">
        <f t="array" ref="BK505">IF(J505="","",
IF(INDEX(Settings!$H:$H,MATCH(BY$1,Settings!$G:$G,0))=TRUE,
100-100*(J505-MIN(J:J))/(MAX(J:J)-MIN(J:J)),
100*(J505-MIN(J:J))/(MAX(J:J)-MIN(J:J))))</f>
        <v/>
      </c>
      <c r="BL505" s="223" t="str">
        <f t="array" ref="BL505">IF(J505="","",
IF(INDEX(Settings!$H:$H,MATCH(BY$1,Settings!$G:$G,0))=TRUE,
100-100*(J505-MINIFS(J:J,$E:$E,$E505))/(MAXIFS(J:J,$E:$E,$E505)-MINIFS(J:J,$E:$E,$E505)),
100*(J505-MINIFS(J:J,$E:$E,$E505))/(MAXIFS(J:J,$E:$E,$E505)-MINIFS(J:J,$E:$E,$E505))))</f>
        <v/>
      </c>
      <c r="BM505" s="223"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4" t="str">
        <f t="array" ref="BQ505">IF(J505="","",
IF(INDEX(Settings!$H:$H,MATCH(BY$1,Settings!$G:$G,0))=TRUE,
-1*(J505-AVERAGE(J:J))/STDEV(J:J),
(J505-AVERAGE(J:J))/STDEV(J:J)))</f>
        <v/>
      </c>
      <c r="BR505" s="224" t="str">
        <f>IFERROR(__xludf.DUMMYFUNCTION("IF(J505="""","""",
IF(INDEX(Settings!$H:$H,MATCH(BY$1,Settings!$G:$G,0))=TRUE,
-1*(J505-AVERAGEIFS(J:J,$E:$E,$E505))/STDEV(FILTER(J:J,$E:$E=$E505)),
(J505-AVERAGEIFS(J:J,$E:$E,$E505))/STDEV(FILTER(J:J,$E:$E=$E505))))"),"")</f>
        <v/>
      </c>
      <c r="BS505" s="224"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3" t="str">
        <f t="array" ref="BY505">IF(J505="","",
IF(INDEX(Settings!$H:$H,MATCH(BY$1,Settings!$G:$G,0))=TRUE,
100-100*(J505-MINIFS(J:J,$E:$E,$E505))/(MAXIFS(J:J,$E:$E,$E505)-MINIFS(J:J,$E:$E,$E505)),
100*(J505-MINIFS(J:J,$E:$E,$E505))/(MAXIFS(J:J,$E:$E,$E505)-MINIFS(J:J,$E:$E,$E505))))</f>
        <v/>
      </c>
      <c r="BZ505" s="223" t="str">
        <f t="array" ref="BZ505">IF(K505="","",
IF(INDEX(Settings!$H:$H,MATCH(BZ$1,Settings!$G:$G,0))=TRUE,
100-100*(K505-MINIFS(K:K,$E:$E,$E505))/(MAXIFS(K:K,$E:$E,$E505)-MINIFS(K:K,$E:$E,$E505)),
100*(K505-MINIFS(K:K,$E:$E,$E505))/(MAXIFS(K:K,$E:$E,$E505)-MINIFS(K:K,$E:$E,$E505))))</f>
        <v/>
      </c>
      <c r="CA505" s="223" t="str">
        <f t="array" ref="CA505">IF(L505="","",
IF(INDEX(Settings!$H:$H,MATCH(CA$1,Settings!$G:$G,0))=TRUE,
100-100*(L505-MINIFS(L:L,$E:$E,$E505))/(MAXIFS(L:L,$E:$E,$E505)-MINIFS(L:L,$E:$E,$E505)),
100*(L505-MINIFS(L:L,$E:$E,$E505))/(MAXIFS(L:L,$E:$E,$E505)-MINIFS(L:L,$E:$E,$E505))))</f>
        <v/>
      </c>
      <c r="CB505" s="223" t="str">
        <f t="array" ref="CB505">IF(M505="","",
IF(INDEX(Settings!$H:$H,MATCH(CB$1,Settings!$G:$G,0))=TRUE,
100-100*(M505-MINIFS(M:M,$E:$E,$E505))/(MAXIFS(M:M,$E:$E,$E505)-MINIFS(M:M,$E:$E,$E505)),
100*(M505-MINIFS(M:M,$E:$E,$E505))/(MAXIFS(M:M,$E:$E,$E505)-MINIFS(M:M,$E:$E,$E505))))</f>
        <v/>
      </c>
      <c r="CC505" s="223" t="str">
        <f t="array" ref="CC505">IF(N505="","",
IF(INDEX(Settings!$H:$H,MATCH(CC$1,Settings!$G:$G,0))=TRUE,
100-100*(N505-MINIFS(N:N,$E:$E,$E505))/(MAXIFS(N:N,$E:$E,$E505)-MINIFS(N:N,$E:$E,$E505)),
100*(N505-MINIFS(N:N,$E:$E,$E505))/(MAXIFS(N:N,$E:$E,$E505)-MINIFS(N:N,$E:$E,$E505))))</f>
        <v/>
      </c>
      <c r="CD505" s="223" t="str">
        <f t="array" ref="CD505">IF(O505="","",
IF(INDEX(Settings!$H:$H,MATCH(CD$1,Settings!$G:$G,0))=TRUE,
100-100*(O505-MINIFS(O:O,$E:$E,$E505))/(MAXIFS(O:O,$E:$E,$E505)-MINIFS(O:O,$E:$E,$E505)),
100*(O505-MINIFS(O:O,$E:$E,$E505))/(MAXIFS(O:O,$E:$E,$E505)-MINIFS(O:O,$E:$E,$E505))))</f>
        <v/>
      </c>
      <c r="CE505" s="223" t="str">
        <f t="array" ref="CE505">IF(P505="","",
IF(INDEX(Settings!$H:$H,MATCH(CE$1,Settings!$G:$G,0))=TRUE,
100-100*(P505-MINIFS(P:P,$E:$E,$E505))/(MAXIFS(P:P,$E:$E,$E505)-MINIFS(P:P,$E:$E,$E505)),
100*(P505-MINIFS(P:P,$E:$E,$E505))/(MAXIFS(P:P,$E:$E,$E505)-MINIFS(P:P,$E:$E,$E505))))</f>
        <v/>
      </c>
      <c r="CF505" s="223" t="str">
        <f t="array" ref="CF505">IF(Q505="","",
IF(INDEX(Settings!$H:$H,MATCH(CF$1,Settings!$G:$G,0))=TRUE,
100-100*(Q505-MINIFS(Q:Q,$E:$E,$E505))/(MAXIFS(Q:Q,$E:$E,$E505)-MINIFS(Q:Q,$E:$E,$E505)),
100*(Q505-MINIFS(Q:Q,$E:$E,$E505))/(MAXIFS(Q:Q,$E:$E,$E505)-MINIFS(Q:Q,$E:$E,$E505))))</f>
        <v/>
      </c>
      <c r="CG505" s="223" t="str">
        <f t="array" ref="CG505">IF(R505="","",
IF(INDEX(Settings!$H:$H,MATCH(CG$1,Settings!$G:$G,0))=TRUE,
100-100*(R505-MINIFS(R:R,$E:$E,$E505))/(MAXIFS(R:R,$E:$E,$E505)-MINIFS(R:R,$E:$E,$E505)),
100*(R505-MINIFS(R:R,$E:$E,$E505))/(MAXIFS(R:R,$E:$E,$E505)-MINIFS(R:R,$E:$E,$E505))))</f>
        <v/>
      </c>
      <c r="CH505" s="223" t="str">
        <f t="array" ref="CH505">IF(S505="","",
IF(INDEX(Settings!$H:$H,MATCH(CH$1,Settings!$G:$G,0))=TRUE,
100-100*(S505-MINIFS(S:S,$E:$E,$E505))/(MAXIFS(S:S,$E:$E,$E505)-MINIFS(S:S,$E:$E,$E505)),
100*(S505-MINIFS(S:S,$E:$E,$E505))/(MAXIFS(S:S,$E:$E,$E505)-MINIFS(S:S,$E:$E,$E505))))</f>
        <v/>
      </c>
      <c r="CI505" s="223" t="str">
        <f t="array" ref="CI505">IF(T505="","",
IF(INDEX(Settings!$H:$H,MATCH(CI$1,Settings!$G:$G,0))=TRUE,
100-100*(T505-MINIFS(T:T,$E:$E,$E505))/(MAXIFS(T:T,$E:$E,$E505)-MINIFS(T:T,$E:$E,$E505)),
100*(T505-MINIFS(T:T,$E:$E,$E505))/(MAXIFS(T:T,$E:$E,$E505)-MINIFS(T:T,$E:$E,$E505))))</f>
        <v/>
      </c>
      <c r="CJ505" s="223" t="str">
        <f t="array" ref="CJ505">IF(U505="","",
IF(INDEX(Settings!$H:$H,MATCH(CJ$1,Settings!$G:$G,0))=TRUE,
100-100*(U505-MINIFS(U:U,$E:$E,$E505))/(MAXIFS(U:U,$E:$E,$E505)-MINIFS(U:U,$E:$E,$E505)),
100*(U505-MINIFS(U:U,$E:$E,$E505))/(MAXIFS(U:U,$E:$E,$E505)-MINIFS(U:U,$E:$E,$E505))))</f>
        <v/>
      </c>
      <c r="CK505" s="223" t="str">
        <f t="array" ref="CK505">IF(V505="","",
IF(INDEX(Settings!$H:$H,MATCH(CK$1,Settings!$G:$G,0))=TRUE,
100-100*(V505-MINIFS(V:V,$E:$E,$E505))/(MAXIFS(V:V,$E:$E,$E505)-MINIFS(V:V,$E:$E,$E505)),
100*(V505-MINIFS(V:V,$E:$E,$E505))/(MAXIFS(V:V,$E:$E,$E505)-MINIFS(V:V,$E:$E,$E505))))</f>
        <v/>
      </c>
      <c r="CL505" s="223" t="str">
        <f t="array" ref="CL505">IF(W505="","",
IF(INDEX(Settings!$H:$H,MATCH(CL$1,Settings!$G:$G,0))=TRUE,
100-100*(W505-MINIFS(W:W,$E:$E,$E505))/(MAXIFS(W:W,$E:$E,$E505)-MINIFS(W:W,$E:$E,$E505)),
100*(W505-MINIFS(W:W,$E:$E,$E505))/(MAXIFS(W:W,$E:$E,$E505)-MINIFS(W:W,$E:$E,$E505))))</f>
        <v/>
      </c>
      <c r="CM505" s="223" t="str">
        <f t="array" ref="CM505">IF(X505="","",
IF(INDEX(Settings!$H:$H,MATCH(CM$1,Settings!$G:$G,0))=TRUE,
100-100*(X505-MINIFS(X:X,$E:$E,$E505))/(MAXIFS(X:X,$E:$E,$E505)-MINIFS(X:X,$E:$E,$E505)),
100*(X505-MINIFS(X:X,$E:$E,$E505))/(MAXIFS(X:X,$E:$E,$E505)-MINIFS(X:X,$E:$E,$E505))))</f>
        <v/>
      </c>
      <c r="CN505" s="223" t="str">
        <f t="array" ref="CN505">IF(Y505="","",
IF(INDEX(Settings!$H:$H,MATCH(CN$1,Settings!$G:$G,0))=TRUE,
100-100*(Y505-MINIFS(Y:Y,$E:$E,$E505))/(MAXIFS(Y:Y,$E:$E,$E505)-MINIFS(Y:Y,$E:$E,$E505)),
100*(Y505-MINIFS(Y:Y,$E:$E,$E505))/(MAXIFS(Y:Y,$E:$E,$E505)-MINIFS(Y:Y,$E:$E,$E505))))</f>
        <v/>
      </c>
      <c r="CO505" s="223" t="str">
        <f t="array" ref="CO505">IF(Z505="","",
IF(INDEX(Settings!$H:$H,MATCH(CO$1,Settings!$G:$G,0))=TRUE,
100-100*(Z505-MINIFS(Z:Z,$E:$E,$E505))/(MAXIFS(Z:Z,$E:$E,$E505)-MINIFS(Z:Z,$E:$E,$E505)),
100*(Z505-MINIFS(Z:Z,$E:$E,$E505))/(MAXIFS(Z:Z,$E:$E,$E505)-MINIFS(Z:Z,$E:$E,$E505))))</f>
        <v/>
      </c>
      <c r="CP505" s="223" t="str">
        <f t="array" ref="CP505">IF(AA505="","",
IF(INDEX(Settings!$H:$H,MATCH(CP$1,Settings!$G:$G,0))=TRUE,
100-100*(AA505-MINIFS(AA:AA,$E:$E,$E505))/(MAXIFS(AA:AA,$E:$E,$E505)-MINIFS(AA:AA,$E:$E,$E505)),
100*(AA505-MINIFS(AA:AA,$E:$E,$E505))/(MAXIFS(AA:AA,$E:$E,$E505)-MINIFS(AA:AA,$E:$E,$E505))))</f>
        <v/>
      </c>
      <c r="CQ505" s="223" t="str">
        <f t="array" ref="CQ505">IF(AB505="","",
IF(INDEX(Settings!$H:$H,MATCH(CQ$1,Settings!$G:$G,0))=TRUE,
100-100*(AB505-MINIFS(AB:AB,$E:$E,$E505))/(MAXIFS(AB:AB,$E:$E,$E505)-MINIFS(AB:AB,$E:$E,$E505)),
100*(AB505-MINIFS(AB:AB,$E:$E,$E505))/(MAXIFS(AB:AB,$E:$E,$E505)-MINIFS(AB:AB,$E:$E,$E505))))</f>
        <v/>
      </c>
      <c r="CR505" s="223" t="str">
        <f t="array" ref="CR505">IF(AC505="","",
IF(INDEX(Settings!$H:$H,MATCH(CR$1,Settings!$G:$G,0))=TRUE,
100-100*(AC505-MINIFS(AC:AC,$E:$E,$E505))/(MAXIFS(AC:AC,$E:$E,$E505)-MINIFS(AC:AC,$E:$E,$E505)),
100*(AC505-MINIFS(AC:AC,$E:$E,$E505))/(MAXIFS(AC:AC,$E:$E,$E505)-MINIFS(AC:AC,$E:$E,$E505))))</f>
        <v/>
      </c>
      <c r="CS505" s="223" t="str">
        <f t="array" ref="CS505">IF(AD505="","",
IF(INDEX(Settings!$H:$H,MATCH(CS$1,Settings!$G:$G,0))=TRUE,
100-100*(AD505-MINIFS(AD:AD,$E:$E,$E505))/(MAXIFS(AD:AD,$E:$E,$E505)-MINIFS(AD:AD,$E:$E,$E505)),
100*(AD505-MINIFS(AD:AD,$E:$E,$E505))/(MAXIFS(AD:AD,$E:$E,$E505)-MINIFS(AD:AD,$E:$E,$E505))))</f>
        <v/>
      </c>
      <c r="CT505" s="223" t="str">
        <f t="array" ref="CT505">IF(AE505="","",
IF(INDEX(Settings!$H:$H,MATCH(CT$1,Settings!$G:$G,0))=TRUE,
100-100*(AE505-MINIFS(AE:AE,$E:$E,$E505))/(MAXIFS(AE:AE,$E:$E,$E505)-MINIFS(AE:AE,$E:$E,$E505)),
100*(AE505-MINIFS(AE:AE,$E:$E,$E505))/(MAXIFS(AE:AE,$E:$E,$E505)-MINIFS(AE:AE,$E:$E,$E505))))</f>
        <v/>
      </c>
      <c r="CU505" s="223" t="str">
        <f t="array" ref="CU505">IF(AF505="","",
IF(INDEX(Settings!$H:$H,MATCH(CU$1,Settings!$G:$G,0))=TRUE,
100-100*(AF505-MINIFS(AF:AF,$E:$E,$E505))/(MAXIFS(AF:AF,$E:$E,$E505)-MINIFS(AF:AF,$E:$E,$E505)),
100*(AF505-MINIFS(AF:AF,$E:$E,$E505))/(MAXIFS(AF:AF,$E:$E,$E505)-MINIFS(AF:AF,$E:$E,$E505))))</f>
        <v/>
      </c>
      <c r="CV505" s="223" t="str">
        <f t="array" ref="CV505">IF(AG505="","",
IF(INDEX(Settings!$H:$H,MATCH(CV$1,Settings!$G:$G,0))=TRUE,
100-100*(AG505-MINIFS(AG:AG,$E:$E,$E505))/(MAXIFS(AG:AG,$E:$E,$E505)-MINIFS(AG:AG,$E:$E,$E505)),
100*(AG505-MINIFS(AG:AG,$E:$E,$E505))/(MAXIFS(AG:AG,$E:$E,$E505)-MINIFS(AG:AG,$E:$E,$E505))))</f>
        <v/>
      </c>
      <c r="CW505" s="223" t="str">
        <f t="array" ref="CW505">IF(AH505="","",
IF(INDEX(Settings!$H:$H,MATCH(CW$1,Settings!$G:$G,0))=TRUE,
100-100*(AH505-MINIFS(AH:AH,$E:$E,$E505))/(MAXIFS(AH:AH,$E:$E,$E505)-MINIFS(AH:AH,$E:$E,$E505)),
100*(AH505-MINIFS(AH:AH,$E:$E,$E505))/(MAXIFS(AH:AH,$E:$E,$E505)-MINIFS(AH:AH,$E:$E,$E505))))</f>
        <v/>
      </c>
      <c r="CX505" s="223" t="str">
        <f t="array" ref="CX505">IF(AI505="","",
IF(INDEX(Settings!$H:$H,MATCH(CX$1,Settings!$G:$G,0))=TRUE,
100-100*(AI505-MINIFS(AI:AI,$E:$E,$E505))/(MAXIFS(AI:AI,$E:$E,$E505)-MINIFS(AI:AI,$E:$E,$E505)),
100*(AI505-MINIFS(AI:AI,$E:$E,$E505))/(MAXIFS(AI:AI,$E:$E,$E505)-MINIFS(AI:AI,$E:$E,$E505))))</f>
        <v/>
      </c>
      <c r="CY505" s="223" t="str">
        <f t="array" ref="CY505">IF(AJ505="","",
IF(INDEX(Settings!$H:$H,MATCH(CY$1,Settings!$G:$G,0))=TRUE,
100-100*(AJ505-MINIFS(AJ:AJ,$E:$E,$E505))/(MAXIFS(AJ:AJ,$E:$E,$E505)-MINIFS(AJ:AJ,$E:$E,$E505)),
100*(AJ505-MINIFS(AJ:AJ,$E:$E,$E505))/(MAXIFS(AJ:AJ,$E:$E,$E505)-MINIFS(AJ:AJ,$E:$E,$E505))))</f>
        <v/>
      </c>
      <c r="CZ505" s="223" t="str">
        <f t="array" ref="CZ505">IF(AK505="","",
IF(INDEX(Settings!$H:$H,MATCH(CZ$1,Settings!$G:$G,0))=TRUE,
100-100*(AK505-MINIFS(AK:AK,$E:$E,$E505))/(MAXIFS(AK:AK,$E:$E,$E505)-MINIFS(AK:AK,$E:$E,$E505)),
100*(AK505-MINIFS(AK:AK,$E:$E,$E505))/(MAXIFS(AK:AK,$E:$E,$E505)-MINIFS(AK:AK,$E:$E,$E505))))</f>
        <v/>
      </c>
      <c r="DA505" s="223" t="str">
        <f t="array" ref="DA505">IF(AL505="","",
IF(INDEX(Settings!$H:$H,MATCH(DA$1,Settings!$G:$G,0))=TRUE,
100-100*(AL505-MINIFS(AL:AL,$E:$E,$E505))/(MAXIFS(AL:AL,$E:$E,$E505)-MINIFS(AL:AL,$E:$E,$E505)),
100*(AL505-MINIFS(AL:AL,$E:$E,$E505))/(MAXIFS(AL:AL,$E:$E,$E505)-MINIFS(AL:AL,$E:$E,$E505))))</f>
        <v/>
      </c>
      <c r="DB505" s="223" t="str">
        <f t="array" ref="DB505">IF(AM505="","",
IF(INDEX(Settings!$H:$H,MATCH(DB$1,Settings!$G:$G,0))=TRUE,
100-100*(AM505-MINIFS(AM:AM,$E:$E,$E505))/(MAXIFS(AM:AM,$E:$E,$E505)-MINIFS(AM:AM,$E:$E,$E505)),
100*(AM505-MINIFS(AM:AM,$E:$E,$E505))/(MAXIFS(AM:AM,$E:$E,$E505)-MINIFS(AM:AM,$E:$E,$E505))))</f>
        <v/>
      </c>
      <c r="DC505" s="223" t="str">
        <f t="array" ref="DC505">IF(AN505="","",
IF(INDEX(Settings!$H:$H,MATCH(DC$1,Settings!$G:$G,0))=TRUE,
100-100*(AN505-MINIFS(AN:AN,$E:$E,$E505))/(MAXIFS(AN:AN,$E:$E,$E505)-MINIFS(AN:AN,$E:$E,$E505)),
100*(AN505-MINIFS(AN:AN,$E:$E,$E505))/(MAXIFS(AN:AN,$E:$E,$E505)-MINIFS(AN:AN,$E:$E,$E505))))</f>
        <v/>
      </c>
      <c r="DD505" s="223" t="str">
        <f t="array" ref="DD505">IF(AO505="","",
IF(INDEX(Settings!$H:$H,MATCH(DD$1,Settings!$G:$G,0))=TRUE,
100-100*(AO505-MINIFS(AO:AO,$E:$E,$E505))/(MAXIFS(AO:AO,$E:$E,$E505)-MINIFS(AO:AO,$E:$E,$E505)),
100*(AO505-MINIFS(AO:AO,$E:$E,$E505))/(MAXIFS(AO:AO,$E:$E,$E505)-MINIFS(AO:AO,$E:$E,$E505))))</f>
        <v/>
      </c>
      <c r="DE505" s="223" t="str">
        <f t="array" ref="DE505">IF(AP505="","",
IF(INDEX(Settings!$H:$H,MATCH(DE$1,Settings!$G:$G,0))=TRUE,
100-100*(AP505-MINIFS(AP:AP,$E:$E,$E505))/(MAXIFS(AP:AP,$E:$E,$E505)-MINIFS(AP:AP,$E:$E,$E505)),
100*(AP505-MINIFS(AP:AP,$E:$E,$E505))/(MAXIFS(AP:AP,$E:$E,$E505)-MINIFS(AP:AP,$E:$E,$E505))))</f>
        <v/>
      </c>
      <c r="DF505" s="223" t="str">
        <f t="array" ref="DF505">IF(AQ505="","",
IF(INDEX(Settings!$H:$H,MATCH(DF$1,Settings!$G:$G,0))=TRUE,
100-100*(AQ505-MINIFS(AQ:AQ,$E:$E,$E505))/(MAXIFS(AQ:AQ,$E:$E,$E505)-MINIFS(AQ:AQ,$E:$E,$E505)),
100*(AQ505-MINIFS(AQ:AQ,$E:$E,$E505))/(MAXIFS(AQ:AQ,$E:$E,$E505)-MINIFS(AQ:AQ,$E:$E,$E505))))</f>
        <v/>
      </c>
      <c r="DG505" s="223" t="str">
        <f t="array" ref="DG505">IF(AR505="","",
IF(INDEX(Settings!$H:$H,MATCH(DG$1,Settings!$G:$G,0))=TRUE,
100-100*(AR505-MINIFS(AR:AR,$E:$E,$E505))/(MAXIFS(AR:AR,$E:$E,$E505)-MINIFS(AR:AR,$E:$E,$E505)),
100*(AR505-MINIFS(AR:AR,$E:$E,$E505))/(MAXIFS(AR:AR,$E:$E,$E505)-MINIFS(AR:AR,$E:$E,$E505))))</f>
        <v/>
      </c>
      <c r="DH505" s="223" t="str">
        <f t="array" ref="DH505">IF(AS505="","",
IF(INDEX(Settings!$H:$H,MATCH(DH$1,Settings!$G:$G,0))=TRUE,
100-100*(AS505-MINIFS(AS:AS,$E:$E,$E505))/(MAXIFS(AS:AS,$E:$E,$E505)-MINIFS(AS:AS,$E:$E,$E505)),
100*(AS505-MINIFS(AS:AS,$E:$E,$E505))/(MAXIFS(AS:AS,$E:$E,$E505)-MINIFS(AS:AS,$E:$E,$E505))))</f>
        <v/>
      </c>
      <c r="DI505" s="223" t="str">
        <f t="array" ref="DI505">IF(AT505="","",
IF(INDEX(Settings!$H:$H,MATCH(DI$1,Settings!$G:$G,0))=TRUE,
100-100*(AT505-MINIFS(AT:AT,$E:$E,$E505))/(MAXIFS(AT:AT,$E:$E,$E505)-MINIFS(AT:AT,$E:$E,$E505)),
100*(AT505-MINIFS(AT:AT,$E:$E,$E505))/(MAXIFS(AT:AT,$E:$E,$E505)-MINIFS(AT:AT,$E:$E,$E505))))</f>
        <v/>
      </c>
      <c r="DJ505" s="223" t="str">
        <f t="array" ref="DJ505">IF(AU505="","",
IF(INDEX(Settings!$H:$H,MATCH(DJ$1,Settings!$G:$G,0))=TRUE,
100-100*(AU505-MINIFS(AU:AU,$E:$E,$E505))/(MAXIFS(AU:AU,$E:$E,$E505)-MINIFS(AU:AU,$E:$E,$E505)),
100*(AU505-MINIFS(AU:AU,$E:$E,$E505))/(MAXIFS(AU:AU,$E:$E,$E505)-MINIFS(AU:AU,$E:$E,$E505))))</f>
        <v/>
      </c>
      <c r="DK505" s="223" t="str">
        <f t="array" ref="DK505">IF(AV505="","",
IF(INDEX(Settings!$H:$H,MATCH(DK$1,Settings!$G:$G,0))=TRUE,
100-100*(AV505-MINIFS(AV:AV,$E:$E,$E505))/(MAXIFS(AV:AV,$E:$E,$E505)-MINIFS(AV:AV,$E:$E,$E505)),
100*(AV505-MINIFS(AV:AV,$E:$E,$E505))/(MAXIFS(AV:AV,$E:$E,$E505)-MINIFS(AV:AV,$E:$E,$E505))))</f>
        <v/>
      </c>
      <c r="DL505" s="223" t="str">
        <f t="array" ref="DL505">IF(AW505="","",
IF(INDEX(Settings!$H:$H,MATCH(DL$1,Settings!$G:$G,0))=TRUE,
100-100*(AW505-MINIFS(AW:AW,$E:$E,$E505))/(MAXIFS(AW:AW,$E:$E,$E505)-MINIFS(AW:AW,$E:$E,$E505)),
100*(AW505-MINIFS(AW:AW,$E:$E,$E505))/(MAXIFS(AW:AW,$E:$E,$E505)-MINIFS(AW:AW,$E:$E,$E505))))</f>
        <v/>
      </c>
      <c r="DM505" s="223" t="str">
        <f t="array" ref="DM505">IF(AX505="","",
IF(INDEX(Settings!$H:$H,MATCH(DM$1,Settings!$G:$G,0))=TRUE,
100-100*(AX505-MINIFS(AX:AX,$E:$E,$E505))/(MAXIFS(AX:AX,$E:$E,$E505)-MINIFS(AX:AX,$E:$E,$E505)),
100*(AX505-MINIFS(AX:AX,$E:$E,$E505))/(MAXIFS(AX:AX,$E:$E,$E505)-MINIFS(AX:AX,$E:$E,$E505))))</f>
        <v/>
      </c>
      <c r="DN505" s="223" t="str">
        <f t="array" ref="DN505">IF(AY505="","",
IF(INDEX(Settings!$H:$H,MATCH(DN$1,Settings!$G:$G,0))=TRUE,
100-100*(AY505-MINIFS(AY:AY,$E:$E,$E505))/(MAXIFS(AY:AY,$E:$E,$E505)-MINIFS(AY:AY,$E:$E,$E505)),
100*(AY505-MINIFS(AY:AY,$E:$E,$E505))/(MAXIFS(AY:AY,$E:$E,$E505)-MINIFS(AY:AY,$E:$E,$E505))))</f>
        <v/>
      </c>
      <c r="DO505" s="223" t="str">
        <f t="array" ref="DO505">IF(AZ505="","",
IF(INDEX(Settings!$H:$H,MATCH(DO$1,Settings!$G:$G,0))=TRUE,
100-100*(AZ505-MINIFS(AZ:AZ,$E:$E,$E505))/(MAXIFS(AZ:AZ,$E:$E,$E505)-MINIFS(AZ:AZ,$E:$E,$E505)),
100*(AZ505-MINIFS(AZ:AZ,$E:$E,$E505))/(MAXIFS(AZ:AZ,$E:$E,$E505)-MINIFS(AZ:AZ,$E:$E,$E505))))</f>
        <v/>
      </c>
      <c r="DP505" s="223" t="str">
        <f t="array" ref="DP505">IF(BA505="","",
IF(INDEX(Settings!$H:$H,MATCH(DP$1,Settings!$G:$G,0))=TRUE,
100-100*(BA505-MINIFS(BA:BA,$E:$E,$E505))/(MAXIFS(BA:BA,$E:$E,$E505)-MINIFS(BA:BA,$E:$E,$E505)),
100*(BA505-MINIFS(BA:BA,$E:$E,$E505))/(MAXIFS(BA:BA,$E:$E,$E505)-MINIFS(BA:BA,$E:$E,$E505))))</f>
        <v/>
      </c>
      <c r="DQ505" s="223" t="str">
        <f t="array" ref="DQ505">IF(BB505="","",
IF(INDEX(Settings!$H:$H,MATCH(DQ$1,Settings!$G:$G,0))=TRUE,
100-100*(BB505-MINIFS(BB:BB,$E:$E,$E505))/(MAXIFS(BB:BB,$E:$E,$E505)-MINIFS(BB:BB,$E:$E,$E505)),
100*(BB505-MINIFS(BB:BB,$E:$E,$E505))/(MAXIFS(BB:BB,$E:$E,$E505)-MINIFS(BB:BB,$E:$E,$E505))))</f>
        <v/>
      </c>
      <c r="DR505" s="223" t="str">
        <f t="array" ref="DR505">IF(BC505="","",
IF(INDEX(Settings!$H:$H,MATCH(DR$1,Settings!$G:$G,0))=TRUE,
100-100*(BC505-MINIFS(BC:BC,$E:$E,$E505))/(MAXIFS(BC:BC,$E:$E,$E505)-MINIFS(BC:BC,$E:$E,$E505)),
100*(BC505-MINIFS(BC:BC,$E:$E,$E505))/(MAXIFS(BC:BC,$E:$E,$E505)-MINIFS(BC:BC,$E:$E,$E505))))</f>
        <v/>
      </c>
      <c r="DS505" s="223" t="str">
        <f t="array" ref="DS505">IF(BD505="","",
IF(INDEX(Settings!$H:$H,MATCH(DS$1,Settings!$G:$G,0))=TRUE,
100-100*(BD505-MINIFS(BD:BD,$E:$E,$E505))/(MAXIFS(BD:BD,$E:$E,$E505)-MINIFS(BD:BD,$E:$E,$E505)),
100*(BD505-MINIFS(BD:BD,$E:$E,$E505))/(MAXIFS(BD:BD,$E:$E,$E505)-MINIFS(BD:BD,$E:$E,$E505))))</f>
        <v/>
      </c>
      <c r="DT505" s="223" t="str">
        <f t="array" ref="DT505">IF(BE505="","",
IF(INDEX(Settings!$H:$H,MATCH(DT$1,Settings!$G:$G,0))=TRUE,
100-100*(BE505-MINIFS(BE:BE,$E:$E,$E505))/(MAXIFS(BE:BE,$E:$E,$E505)-MINIFS(BE:BE,$E:$E,$E505)),
100*(BE505-MINIFS(BE:BE,$E:$E,$E505))/(MAXIFS(BE:BE,$E:$E,$E505)-MINIFS(BE:BE,$E:$E,$E505))))</f>
        <v/>
      </c>
      <c r="DU505" s="223" t="str">
        <f t="array" ref="DU505">IF(BF505="","",
IF(INDEX(Settings!$H:$H,MATCH(DU$1,Settings!$G:$G,0))=TRUE,
100-100*(BF505-MINIFS(BF:BF,$E:$E,$E505))/(MAXIFS(BF:BF,$E:$E,$E505)-MINIFS(BF:BF,$E:$E,$E505)),
100*(BF505-MINIFS(BF:BF,$E:$E,$E505))/(MAXIFS(BF:BF,$E:$E,$E505)-MINIFS(BF:BF,$E:$E,$E505))))</f>
        <v/>
      </c>
      <c r="DV505" s="223" t="str">
        <f t="array" ref="DV505">IF(BG505="","",
IF(INDEX(Settings!$H:$H,MATCH(DV$1,Settings!$G:$G,0))=TRUE,
100-100*(BG505-MINIFS(BG:BG,$E:$E,$E505))/(MAXIFS(BG:BG,$E:$E,$E505)-MINIFS(BG:BG,$E:$E,$E505)),
100*(BG505-MINIFS(BG:BG,$E:$E,$E505))/(MAXIFS(BG:BG,$E:$E,$E505)-MINIFS(BG:BG,$E:$E,$E505))))</f>
        <v/>
      </c>
      <c r="DW505" s="223" t="str">
        <f t="array" ref="DW505">IF(BH505="","",
IF(INDEX(Settings!$H:$H,MATCH(DW$1,Settings!$G:$G,0))=TRUE,
100-100*(BH505-MINIFS(BH:BH,$E:$E,$E505))/(MAXIFS(BH:BH,$E:$E,$E505)-MINIFS(BH:BH,$E:$E,$E505)),
100*(BH505-MINIFS(BH:BH,$E:$E,$E505))/(MAXIFS(BH:BH,$E:$E,$E505)-MINIFS(BH:BH,$E:$E,$E505))))</f>
        <v/>
      </c>
      <c r="DX505" s="223" t="str">
        <f t="array" ref="DX505">IF(BI505="","",
IF(INDEX(Settings!$H:$H,MATCH(DX$1,Settings!$G:$G,0))=TRUE,
100-100*(BI505-MINIFS(BI:BI,$E:$E,$E505))/(MAXIFS(BI:BI,$E:$E,$E505)-MINIFS(BI:BI,$E:$E,$E505)),
100*(BI505-MINIFS(BI:BI,$E:$E,$E505))/(MAXIFS(BI:BI,$E:$E,$E505)-MINIFS(BI:BI,$E:$E,$E505))))</f>
        <v/>
      </c>
      <c r="DY505" s="223" t="str">
        <f t="array" ref="DY505">IF(BJ505="","",
IF(INDEX(Settings!$H:$H,MATCH(DY$1,Settings!$G:$G,0))=TRUE,
100-100*(BJ505-MINIFS(BJ:BJ,$E:$E,$E505))/(MAXIFS(BJ:BJ,$E:$E,$E505)-MINIFS(BJ:BJ,$E:$E,$E505)),
100*(BJ505-MINIFS(BJ:BJ,$E:$E,$E505))/(MAXIFS(BJ:BJ,$E:$E,$E505)-MINIFS(BJ:BJ,$E:$E,$E505))))</f>
        <v/>
      </c>
      <c r="DZ505" s="225"/>
      <c r="EA505" s="225"/>
      <c r="EB505" s="225" t="str">
        <f t="shared" si="8"/>
        <v/>
      </c>
      <c r="EC505" s="225" t="str">
        <f t="shared" si="9"/>
        <v/>
      </c>
      <c r="ED505" s="225" t="str">
        <f t="shared" si="10"/>
        <v/>
      </c>
      <c r="EE505" s="225" t="str">
        <f t="shared" si="11"/>
        <v/>
      </c>
      <c r="EF505" s="225" t="str">
        <f t="shared" si="12"/>
        <v/>
      </c>
      <c r="EG505" s="225" t="str">
        <f t="shared" si="13"/>
        <v/>
      </c>
      <c r="EH505" s="225"/>
      <c r="EI505" s="225"/>
      <c r="EJ505" s="225"/>
      <c r="EK505" s="225"/>
      <c r="EL505" s="225"/>
      <c r="EM505" s="225"/>
    </row>
    <row r="506">
      <c r="A506" s="231"/>
      <c r="B506" s="231"/>
      <c r="C506" s="231"/>
      <c r="D506" s="231" t="str">
        <f t="array" ref="D506">IFERROR(INDEX(Profiles!$B:$B,MATCH($A506,Profiles!$A:$A,0)),"")</f>
        <v/>
      </c>
      <c r="E506" s="231"/>
      <c r="F506" s="231"/>
      <c r="G506" s="231"/>
      <c r="H506" s="231"/>
      <c r="I506" s="231" t="str">
        <f>IF(A506="","",IF(Settings!$N$3="DATE",F506&amp;": "&amp;TEXT(B506,"M/DD/YY"),F506&amp;": "&amp;H506))</f>
        <v/>
      </c>
      <c r="J506" s="231"/>
      <c r="K506" s="231"/>
      <c r="L506" s="231"/>
      <c r="M506" s="232" t="str">
        <f t="shared" si="14"/>
        <v/>
      </c>
      <c r="N506" s="231"/>
      <c r="O506" s="231"/>
      <c r="P506" s="231"/>
      <c r="Q506" s="231"/>
      <c r="R506" s="231"/>
      <c r="S506" s="230" t="str">
        <f>IFERROR(VLOOKUP(AF506, 'YOYO IR Scores'!A:C, 3, FALSE), "")
</f>
        <v/>
      </c>
      <c r="T506" s="231"/>
      <c r="U506" s="231"/>
      <c r="V506" s="231"/>
      <c r="W506" s="231"/>
      <c r="X506" s="233" t="str">
        <f t="shared" si="4"/>
        <v/>
      </c>
      <c r="Y506" s="234" t="str">
        <f t="shared" si="5"/>
        <v/>
      </c>
      <c r="Z506" s="234" t="str">
        <f t="shared" si="6"/>
        <v/>
      </c>
      <c r="AA506" s="233" t="str">
        <f t="shared" si="7"/>
        <v/>
      </c>
      <c r="AB506" s="232"/>
      <c r="AC506" s="232"/>
      <c r="AD506" s="232"/>
      <c r="AE506" s="232" t="str">
        <f>IFERROR(VLOOKUP(AF506, 'YOYO IR Scores'!A:C, 2, FALSE), "")</f>
        <v/>
      </c>
      <c r="AF506" s="232"/>
      <c r="AG506" s="232"/>
      <c r="AH506" s="232"/>
      <c r="AI506" s="232"/>
      <c r="AJ506" s="232"/>
      <c r="AK506" s="232"/>
      <c r="AL506" s="232"/>
      <c r="AM506" s="232"/>
      <c r="AN506" s="232"/>
      <c r="AO506" s="232"/>
      <c r="AP506" s="232"/>
      <c r="AQ506" s="232"/>
      <c r="AR506" s="232"/>
      <c r="AS506" s="232"/>
      <c r="AT506" s="232"/>
      <c r="AU506" s="232"/>
      <c r="AV506" s="232"/>
      <c r="AW506" s="232"/>
      <c r="AX506" s="232"/>
      <c r="AY506" s="232"/>
      <c r="AZ506" s="232"/>
      <c r="BA506" s="232"/>
      <c r="BB506" s="232"/>
      <c r="BC506" s="232"/>
      <c r="BD506" s="232"/>
      <c r="BE506" s="232"/>
      <c r="BF506" s="232"/>
      <c r="BG506" s="232"/>
      <c r="BH506" s="232"/>
      <c r="BI506" s="232"/>
      <c r="BJ506" s="232"/>
      <c r="BK506" s="232" t="str">
        <f t="array" ref="BK506">IF(J506="","",
IF(INDEX(Settings!$H:$H,MATCH(BY$1,Settings!$G:$G,0))=TRUE,
100-100*(J506-MIN(J:J))/(MAX(J:J)-MIN(J:J)),
100*(J506-MIN(J:J))/(MAX(J:J)-MIN(J:J))))</f>
        <v/>
      </c>
      <c r="BL506" s="232" t="str">
        <f t="array" ref="BL506">IF(J506="","",
IF(INDEX(Settings!$H:$H,MATCH(BY$1,Settings!$G:$G,0))=TRUE,
100-100*(J506-MINIFS(J:J,$E:$E,$E506))/(MAXIFS(J:J,$E:$E,$E506)-MINIFS(J:J,$E:$E,$E506)),
100*(J506-MINIFS(J:J,$E:$E,$E506))/(MAXIFS(J:J,$E:$E,$E506)-MINIFS(J:J,$E:$E,$E506))))</f>
        <v/>
      </c>
      <c r="BM506" s="232" t="str">
        <f t="array" ref="BM506">IF(J506="","",
IF(INDEX(Settings!$H:$H,MATCH(BY$1,Settings!$G:$G,0))=TRUE,
100-100*(J506-MINIFS(J:J,$E:$E,$E506,$I:$I,$I506))/(MAXIFS(J:J,$E:$E,$E506,$I:$I,$I506)-MINIFS(J:J,$E:$E,$E506,$I:$I,$I506)),
100*(J506-MINIFS(J:J,$E:$E,$E506,$I:$I,$I506))/(MAXIFS(J:J,$E:$E,$E506,$I:$I,$I506)-MINIFS(J:J,$E:$E,$E506,$I:$I,$I506))))</f>
        <v/>
      </c>
      <c r="BN506" s="231" t="str">
        <f t="array" ref="BN506">IF(J506="","",
IF(INDEX(Settings!$H:$H,MATCH(BY$1,Settings!$G:$G,0))=TRUE,
100-100*PERCENTRANK(J:J,J506),
100*PERCENTRANK(J:J,J506)))</f>
        <v/>
      </c>
      <c r="BO506" s="231" t="str">
        <f>IFERROR(__xludf.DUMMYFUNCTION("IF(J506="""","""",
IF(INDEX(Settings!$H:$H,MATCH(BY$1,Settings!$G:$G,0))=TRUE,
100-100*PERCENTRANK(FILTER(J:J,$E:$E=$E506),J506),
100*PERCENTRANK(FILTER(J:J,$E:$E=$E506),J506)))"),"")</f>
        <v/>
      </c>
      <c r="BP506" s="231" t="str">
        <f>IFERROR(__xludf.DUMMYFUNCTION("IF(J506="""","""",
IF(INDEX(Settings!$H:$H,MATCH(BY$1,Settings!$G:$G,0))=TRUE,
100-100*PERCENTRANK(FILTER(J:J,$E:$E=$E506,$I:$I=$I506),J506),
100*PERCENTRANK(FILTER(J:J,$E:$E=$E506,$I:$I=$I506),J506)))"),"")</f>
        <v/>
      </c>
      <c r="BQ506" s="233" t="str">
        <f t="array" ref="BQ506">IF(J506="","",
IF(INDEX(Settings!$H:$H,MATCH(BY$1,Settings!$G:$G,0))=TRUE,
-1*(J506-AVERAGE(J:J))/STDEV(J:J),
(J506-AVERAGE(J:J))/STDEV(J:J)))</f>
        <v/>
      </c>
      <c r="BR506" s="233" t="str">
        <f>IFERROR(__xludf.DUMMYFUNCTION("IF(J506="""","""",
IF(INDEX(Settings!$H:$H,MATCH(BY$1,Settings!$G:$G,0))=TRUE,
-1*(J506-AVERAGEIFS(J:J,$E:$E,$E506))/STDEV(FILTER(J:J,$E:$E=$E506)),
(J506-AVERAGEIFS(J:J,$E:$E,$E506))/STDEV(FILTER(J:J,$E:$E=$E506))))"),"")</f>
        <v/>
      </c>
      <c r="BS506" s="233"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1"/>
      <c r="BX506" s="231"/>
      <c r="BY506" s="232" t="str">
        <f t="array" ref="BY506">IF(J506="","",
IF(INDEX(Settings!$H:$H,MATCH(BY$1,Settings!$G:$G,0))=TRUE,
100-100*(J506-MINIFS(J:J,$E:$E,$E506))/(MAXIFS(J:J,$E:$E,$E506)-MINIFS(J:J,$E:$E,$E506)),
100*(J506-MINIFS(J:J,$E:$E,$E506))/(MAXIFS(J:J,$E:$E,$E506)-MINIFS(J:J,$E:$E,$E506))))</f>
        <v/>
      </c>
      <c r="BZ506" s="232" t="str">
        <f t="array" ref="BZ506">IF(K506="","",
IF(INDEX(Settings!$H:$H,MATCH(BZ$1,Settings!$G:$G,0))=TRUE,
100-100*(K506-MINIFS(K:K,$E:$E,$E506))/(MAXIFS(K:K,$E:$E,$E506)-MINIFS(K:K,$E:$E,$E506)),
100*(K506-MINIFS(K:K,$E:$E,$E506))/(MAXIFS(K:K,$E:$E,$E506)-MINIFS(K:K,$E:$E,$E506))))</f>
        <v/>
      </c>
      <c r="CA506" s="232" t="str">
        <f t="array" ref="CA506">IF(L506="","",
IF(INDEX(Settings!$H:$H,MATCH(CA$1,Settings!$G:$G,0))=TRUE,
100-100*(L506-MINIFS(L:L,$E:$E,$E506))/(MAXIFS(L:L,$E:$E,$E506)-MINIFS(L:L,$E:$E,$E506)),
100*(L506-MINIFS(L:L,$E:$E,$E506))/(MAXIFS(L:L,$E:$E,$E506)-MINIFS(L:L,$E:$E,$E506))))</f>
        <v/>
      </c>
      <c r="CB506" s="232" t="str">
        <f t="array" ref="CB506">IF(M506="","",
IF(INDEX(Settings!$H:$H,MATCH(CB$1,Settings!$G:$G,0))=TRUE,
100-100*(M506-MINIFS(M:M,$E:$E,$E506))/(MAXIFS(M:M,$E:$E,$E506)-MINIFS(M:M,$E:$E,$E506)),
100*(M506-MINIFS(M:M,$E:$E,$E506))/(MAXIFS(M:M,$E:$E,$E506)-MINIFS(M:M,$E:$E,$E506))))</f>
        <v/>
      </c>
      <c r="CC506" s="232" t="str">
        <f t="array" ref="CC506">IF(N506="","",
IF(INDEX(Settings!$H:$H,MATCH(CC$1,Settings!$G:$G,0))=TRUE,
100-100*(N506-MINIFS(N:N,$E:$E,$E506))/(MAXIFS(N:N,$E:$E,$E506)-MINIFS(N:N,$E:$E,$E506)),
100*(N506-MINIFS(N:N,$E:$E,$E506))/(MAXIFS(N:N,$E:$E,$E506)-MINIFS(N:N,$E:$E,$E506))))</f>
        <v/>
      </c>
      <c r="CD506" s="232" t="str">
        <f t="array" ref="CD506">IF(O506="","",
IF(INDEX(Settings!$H:$H,MATCH(CD$1,Settings!$G:$G,0))=TRUE,
100-100*(O506-MINIFS(O:O,$E:$E,$E506))/(MAXIFS(O:O,$E:$E,$E506)-MINIFS(O:O,$E:$E,$E506)),
100*(O506-MINIFS(O:O,$E:$E,$E506))/(MAXIFS(O:O,$E:$E,$E506)-MINIFS(O:O,$E:$E,$E506))))</f>
        <v/>
      </c>
      <c r="CE506" s="232" t="str">
        <f t="array" ref="CE506">IF(P506="","",
IF(INDEX(Settings!$H:$H,MATCH(CE$1,Settings!$G:$G,0))=TRUE,
100-100*(P506-MINIFS(P:P,$E:$E,$E506))/(MAXIFS(P:P,$E:$E,$E506)-MINIFS(P:P,$E:$E,$E506)),
100*(P506-MINIFS(P:P,$E:$E,$E506))/(MAXIFS(P:P,$E:$E,$E506)-MINIFS(P:P,$E:$E,$E506))))</f>
        <v/>
      </c>
      <c r="CF506" s="232" t="str">
        <f t="array" ref="CF506">IF(Q506="","",
IF(INDEX(Settings!$H:$H,MATCH(CF$1,Settings!$G:$G,0))=TRUE,
100-100*(Q506-MINIFS(Q:Q,$E:$E,$E506))/(MAXIFS(Q:Q,$E:$E,$E506)-MINIFS(Q:Q,$E:$E,$E506)),
100*(Q506-MINIFS(Q:Q,$E:$E,$E506))/(MAXIFS(Q:Q,$E:$E,$E506)-MINIFS(Q:Q,$E:$E,$E506))))</f>
        <v/>
      </c>
      <c r="CG506" s="232" t="str">
        <f t="array" ref="CG506">IF(R506="","",
IF(INDEX(Settings!$H:$H,MATCH(CG$1,Settings!$G:$G,0))=TRUE,
100-100*(R506-MINIFS(R:R,$E:$E,$E506))/(MAXIFS(R:R,$E:$E,$E506)-MINIFS(R:R,$E:$E,$E506)),
100*(R506-MINIFS(R:R,$E:$E,$E506))/(MAXIFS(R:R,$E:$E,$E506)-MINIFS(R:R,$E:$E,$E506))))</f>
        <v/>
      </c>
      <c r="CH506" s="232" t="str">
        <f t="array" ref="CH506">IF(S506="","",
IF(INDEX(Settings!$H:$H,MATCH(CH$1,Settings!$G:$G,0))=TRUE,
100-100*(S506-MINIFS(S:S,$E:$E,$E506))/(MAXIFS(S:S,$E:$E,$E506)-MINIFS(S:S,$E:$E,$E506)),
100*(S506-MINIFS(S:S,$E:$E,$E506))/(MAXIFS(S:S,$E:$E,$E506)-MINIFS(S:S,$E:$E,$E506))))</f>
        <v/>
      </c>
      <c r="CI506" s="232" t="str">
        <f t="array" ref="CI506">IF(T506="","",
IF(INDEX(Settings!$H:$H,MATCH(CI$1,Settings!$G:$G,0))=TRUE,
100-100*(T506-MINIFS(T:T,$E:$E,$E506))/(MAXIFS(T:T,$E:$E,$E506)-MINIFS(T:T,$E:$E,$E506)),
100*(T506-MINIFS(T:T,$E:$E,$E506))/(MAXIFS(T:T,$E:$E,$E506)-MINIFS(T:T,$E:$E,$E506))))</f>
        <v/>
      </c>
      <c r="CJ506" s="232" t="str">
        <f t="array" ref="CJ506">IF(U506="","",
IF(INDEX(Settings!$H:$H,MATCH(CJ$1,Settings!$G:$G,0))=TRUE,
100-100*(U506-MINIFS(U:U,$E:$E,$E506))/(MAXIFS(U:U,$E:$E,$E506)-MINIFS(U:U,$E:$E,$E506)),
100*(U506-MINIFS(U:U,$E:$E,$E506))/(MAXIFS(U:U,$E:$E,$E506)-MINIFS(U:U,$E:$E,$E506))))</f>
        <v/>
      </c>
      <c r="CK506" s="232" t="str">
        <f t="array" ref="CK506">IF(V506="","",
IF(INDEX(Settings!$H:$H,MATCH(CK$1,Settings!$G:$G,0))=TRUE,
100-100*(V506-MINIFS(V:V,$E:$E,$E506))/(MAXIFS(V:V,$E:$E,$E506)-MINIFS(V:V,$E:$E,$E506)),
100*(V506-MINIFS(V:V,$E:$E,$E506))/(MAXIFS(V:V,$E:$E,$E506)-MINIFS(V:V,$E:$E,$E506))))</f>
        <v/>
      </c>
      <c r="CL506" s="232" t="str">
        <f t="array" ref="CL506">IF(W506="","",
IF(INDEX(Settings!$H:$H,MATCH(CL$1,Settings!$G:$G,0))=TRUE,
100-100*(W506-MINIFS(W:W,$E:$E,$E506))/(MAXIFS(W:W,$E:$E,$E506)-MINIFS(W:W,$E:$E,$E506)),
100*(W506-MINIFS(W:W,$E:$E,$E506))/(MAXIFS(W:W,$E:$E,$E506)-MINIFS(W:W,$E:$E,$E506))))</f>
        <v/>
      </c>
      <c r="CM506" s="232" t="str">
        <f t="array" ref="CM506">IF(X506="","",
IF(INDEX(Settings!$H:$H,MATCH(CM$1,Settings!$G:$G,0))=TRUE,
100-100*(X506-MINIFS(X:X,$E:$E,$E506))/(MAXIFS(X:X,$E:$E,$E506)-MINIFS(X:X,$E:$E,$E506)),
100*(X506-MINIFS(X:X,$E:$E,$E506))/(MAXIFS(X:X,$E:$E,$E506)-MINIFS(X:X,$E:$E,$E506))))</f>
        <v/>
      </c>
      <c r="CN506" s="232" t="str">
        <f t="array" ref="CN506">IF(Y506="","",
IF(INDEX(Settings!$H:$H,MATCH(CN$1,Settings!$G:$G,0))=TRUE,
100-100*(Y506-MINIFS(Y:Y,$E:$E,$E506))/(MAXIFS(Y:Y,$E:$E,$E506)-MINIFS(Y:Y,$E:$E,$E506)),
100*(Y506-MINIFS(Y:Y,$E:$E,$E506))/(MAXIFS(Y:Y,$E:$E,$E506)-MINIFS(Y:Y,$E:$E,$E506))))</f>
        <v/>
      </c>
      <c r="CO506" s="232" t="str">
        <f t="array" ref="CO506">IF(Z506="","",
IF(INDEX(Settings!$H:$H,MATCH(CO$1,Settings!$G:$G,0))=TRUE,
100-100*(Z506-MINIFS(Z:Z,$E:$E,$E506))/(MAXIFS(Z:Z,$E:$E,$E506)-MINIFS(Z:Z,$E:$E,$E506)),
100*(Z506-MINIFS(Z:Z,$E:$E,$E506))/(MAXIFS(Z:Z,$E:$E,$E506)-MINIFS(Z:Z,$E:$E,$E506))))</f>
        <v/>
      </c>
      <c r="CP506" s="232" t="str">
        <f t="array" ref="CP506">IF(AA506="","",
IF(INDEX(Settings!$H:$H,MATCH(CP$1,Settings!$G:$G,0))=TRUE,
100-100*(AA506-MINIFS(AA:AA,$E:$E,$E506))/(MAXIFS(AA:AA,$E:$E,$E506)-MINIFS(AA:AA,$E:$E,$E506)),
100*(AA506-MINIFS(AA:AA,$E:$E,$E506))/(MAXIFS(AA:AA,$E:$E,$E506)-MINIFS(AA:AA,$E:$E,$E506))))</f>
        <v/>
      </c>
      <c r="CQ506" s="232" t="str">
        <f t="array" ref="CQ506">IF(AB506="","",
IF(INDEX(Settings!$H:$H,MATCH(CQ$1,Settings!$G:$G,0))=TRUE,
100-100*(AB506-MINIFS(AB:AB,$E:$E,$E506))/(MAXIFS(AB:AB,$E:$E,$E506)-MINIFS(AB:AB,$E:$E,$E506)),
100*(AB506-MINIFS(AB:AB,$E:$E,$E506))/(MAXIFS(AB:AB,$E:$E,$E506)-MINIFS(AB:AB,$E:$E,$E506))))</f>
        <v/>
      </c>
      <c r="CR506" s="232" t="str">
        <f t="array" ref="CR506">IF(AC506="","",
IF(INDEX(Settings!$H:$H,MATCH(CR$1,Settings!$G:$G,0))=TRUE,
100-100*(AC506-MINIFS(AC:AC,$E:$E,$E506))/(MAXIFS(AC:AC,$E:$E,$E506)-MINIFS(AC:AC,$E:$E,$E506)),
100*(AC506-MINIFS(AC:AC,$E:$E,$E506))/(MAXIFS(AC:AC,$E:$E,$E506)-MINIFS(AC:AC,$E:$E,$E506))))</f>
        <v/>
      </c>
      <c r="CS506" s="232" t="str">
        <f t="array" ref="CS506">IF(AD506="","",
IF(INDEX(Settings!$H:$H,MATCH(CS$1,Settings!$G:$G,0))=TRUE,
100-100*(AD506-MINIFS(AD:AD,$E:$E,$E506))/(MAXIFS(AD:AD,$E:$E,$E506)-MINIFS(AD:AD,$E:$E,$E506)),
100*(AD506-MINIFS(AD:AD,$E:$E,$E506))/(MAXIFS(AD:AD,$E:$E,$E506)-MINIFS(AD:AD,$E:$E,$E506))))</f>
        <v/>
      </c>
      <c r="CT506" s="232" t="str">
        <f t="array" ref="CT506">IF(AE506="","",
IF(INDEX(Settings!$H:$H,MATCH(CT$1,Settings!$G:$G,0))=TRUE,
100-100*(AE506-MINIFS(AE:AE,$E:$E,$E506))/(MAXIFS(AE:AE,$E:$E,$E506)-MINIFS(AE:AE,$E:$E,$E506)),
100*(AE506-MINIFS(AE:AE,$E:$E,$E506))/(MAXIFS(AE:AE,$E:$E,$E506)-MINIFS(AE:AE,$E:$E,$E506))))</f>
        <v/>
      </c>
      <c r="CU506" s="232" t="str">
        <f t="array" ref="CU506">IF(AF506="","",
IF(INDEX(Settings!$H:$H,MATCH(CU$1,Settings!$G:$G,0))=TRUE,
100-100*(AF506-MINIFS(AF:AF,$E:$E,$E506))/(MAXIFS(AF:AF,$E:$E,$E506)-MINIFS(AF:AF,$E:$E,$E506)),
100*(AF506-MINIFS(AF:AF,$E:$E,$E506))/(MAXIFS(AF:AF,$E:$E,$E506)-MINIFS(AF:AF,$E:$E,$E506))))</f>
        <v/>
      </c>
      <c r="CV506" s="232" t="str">
        <f t="array" ref="CV506">IF(AG506="","",
IF(INDEX(Settings!$H:$H,MATCH(CV$1,Settings!$G:$G,0))=TRUE,
100-100*(AG506-MINIFS(AG:AG,$E:$E,$E506))/(MAXIFS(AG:AG,$E:$E,$E506)-MINIFS(AG:AG,$E:$E,$E506)),
100*(AG506-MINIFS(AG:AG,$E:$E,$E506))/(MAXIFS(AG:AG,$E:$E,$E506)-MINIFS(AG:AG,$E:$E,$E506))))</f>
        <v/>
      </c>
      <c r="CW506" s="232" t="str">
        <f t="array" ref="CW506">IF(AH506="","",
IF(INDEX(Settings!$H:$H,MATCH(CW$1,Settings!$G:$G,0))=TRUE,
100-100*(AH506-MINIFS(AH:AH,$E:$E,$E506))/(MAXIFS(AH:AH,$E:$E,$E506)-MINIFS(AH:AH,$E:$E,$E506)),
100*(AH506-MINIFS(AH:AH,$E:$E,$E506))/(MAXIFS(AH:AH,$E:$E,$E506)-MINIFS(AH:AH,$E:$E,$E506))))</f>
        <v/>
      </c>
      <c r="CX506" s="232" t="str">
        <f t="array" ref="CX506">IF(AI506="","",
IF(INDEX(Settings!$H:$H,MATCH(CX$1,Settings!$G:$G,0))=TRUE,
100-100*(AI506-MINIFS(AI:AI,$E:$E,$E506))/(MAXIFS(AI:AI,$E:$E,$E506)-MINIFS(AI:AI,$E:$E,$E506)),
100*(AI506-MINIFS(AI:AI,$E:$E,$E506))/(MAXIFS(AI:AI,$E:$E,$E506)-MINIFS(AI:AI,$E:$E,$E506))))</f>
        <v/>
      </c>
      <c r="CY506" s="232" t="str">
        <f t="array" ref="CY506">IF(AJ506="","",
IF(INDEX(Settings!$H:$H,MATCH(CY$1,Settings!$G:$G,0))=TRUE,
100-100*(AJ506-MINIFS(AJ:AJ,$E:$E,$E506))/(MAXIFS(AJ:AJ,$E:$E,$E506)-MINIFS(AJ:AJ,$E:$E,$E506)),
100*(AJ506-MINIFS(AJ:AJ,$E:$E,$E506))/(MAXIFS(AJ:AJ,$E:$E,$E506)-MINIFS(AJ:AJ,$E:$E,$E506))))</f>
        <v/>
      </c>
      <c r="CZ506" s="232" t="str">
        <f t="array" ref="CZ506">IF(AK506="","",
IF(INDEX(Settings!$H:$H,MATCH(CZ$1,Settings!$G:$G,0))=TRUE,
100-100*(AK506-MINIFS(AK:AK,$E:$E,$E506))/(MAXIFS(AK:AK,$E:$E,$E506)-MINIFS(AK:AK,$E:$E,$E506)),
100*(AK506-MINIFS(AK:AK,$E:$E,$E506))/(MAXIFS(AK:AK,$E:$E,$E506)-MINIFS(AK:AK,$E:$E,$E506))))</f>
        <v/>
      </c>
      <c r="DA506" s="232" t="str">
        <f t="array" ref="DA506">IF(AL506="","",
IF(INDEX(Settings!$H:$H,MATCH(DA$1,Settings!$G:$G,0))=TRUE,
100-100*(AL506-MINIFS(AL:AL,$E:$E,$E506))/(MAXIFS(AL:AL,$E:$E,$E506)-MINIFS(AL:AL,$E:$E,$E506)),
100*(AL506-MINIFS(AL:AL,$E:$E,$E506))/(MAXIFS(AL:AL,$E:$E,$E506)-MINIFS(AL:AL,$E:$E,$E506))))</f>
        <v/>
      </c>
      <c r="DB506" s="232" t="str">
        <f t="array" ref="DB506">IF(AM506="","",
IF(INDEX(Settings!$H:$H,MATCH(DB$1,Settings!$G:$G,0))=TRUE,
100-100*(AM506-MINIFS(AM:AM,$E:$E,$E506))/(MAXIFS(AM:AM,$E:$E,$E506)-MINIFS(AM:AM,$E:$E,$E506)),
100*(AM506-MINIFS(AM:AM,$E:$E,$E506))/(MAXIFS(AM:AM,$E:$E,$E506)-MINIFS(AM:AM,$E:$E,$E506))))</f>
        <v/>
      </c>
      <c r="DC506" s="232" t="str">
        <f t="array" ref="DC506">IF(AN506="","",
IF(INDEX(Settings!$H:$H,MATCH(DC$1,Settings!$G:$G,0))=TRUE,
100-100*(AN506-MINIFS(AN:AN,$E:$E,$E506))/(MAXIFS(AN:AN,$E:$E,$E506)-MINIFS(AN:AN,$E:$E,$E506)),
100*(AN506-MINIFS(AN:AN,$E:$E,$E506))/(MAXIFS(AN:AN,$E:$E,$E506)-MINIFS(AN:AN,$E:$E,$E506))))</f>
        <v/>
      </c>
      <c r="DD506" s="232" t="str">
        <f t="array" ref="DD506">IF(AO506="","",
IF(INDEX(Settings!$H:$H,MATCH(DD$1,Settings!$G:$G,0))=TRUE,
100-100*(AO506-MINIFS(AO:AO,$E:$E,$E506))/(MAXIFS(AO:AO,$E:$E,$E506)-MINIFS(AO:AO,$E:$E,$E506)),
100*(AO506-MINIFS(AO:AO,$E:$E,$E506))/(MAXIFS(AO:AO,$E:$E,$E506)-MINIFS(AO:AO,$E:$E,$E506))))</f>
        <v/>
      </c>
      <c r="DE506" s="232" t="str">
        <f t="array" ref="DE506">IF(AP506="","",
IF(INDEX(Settings!$H:$H,MATCH(DE$1,Settings!$G:$G,0))=TRUE,
100-100*(AP506-MINIFS(AP:AP,$E:$E,$E506))/(MAXIFS(AP:AP,$E:$E,$E506)-MINIFS(AP:AP,$E:$E,$E506)),
100*(AP506-MINIFS(AP:AP,$E:$E,$E506))/(MAXIFS(AP:AP,$E:$E,$E506)-MINIFS(AP:AP,$E:$E,$E506))))</f>
        <v/>
      </c>
      <c r="DF506" s="232" t="str">
        <f t="array" ref="DF506">IF(AQ506="","",
IF(INDEX(Settings!$H:$H,MATCH(DF$1,Settings!$G:$G,0))=TRUE,
100-100*(AQ506-MINIFS(AQ:AQ,$E:$E,$E506))/(MAXIFS(AQ:AQ,$E:$E,$E506)-MINIFS(AQ:AQ,$E:$E,$E506)),
100*(AQ506-MINIFS(AQ:AQ,$E:$E,$E506))/(MAXIFS(AQ:AQ,$E:$E,$E506)-MINIFS(AQ:AQ,$E:$E,$E506))))</f>
        <v/>
      </c>
      <c r="DG506" s="232" t="str">
        <f t="array" ref="DG506">IF(AR506="","",
IF(INDEX(Settings!$H:$H,MATCH(DG$1,Settings!$G:$G,0))=TRUE,
100-100*(AR506-MINIFS(AR:AR,$E:$E,$E506))/(MAXIFS(AR:AR,$E:$E,$E506)-MINIFS(AR:AR,$E:$E,$E506)),
100*(AR506-MINIFS(AR:AR,$E:$E,$E506))/(MAXIFS(AR:AR,$E:$E,$E506)-MINIFS(AR:AR,$E:$E,$E506))))</f>
        <v/>
      </c>
      <c r="DH506" s="232" t="str">
        <f t="array" ref="DH506">IF(AS506="","",
IF(INDEX(Settings!$H:$H,MATCH(DH$1,Settings!$G:$G,0))=TRUE,
100-100*(AS506-MINIFS(AS:AS,$E:$E,$E506))/(MAXIFS(AS:AS,$E:$E,$E506)-MINIFS(AS:AS,$E:$E,$E506)),
100*(AS506-MINIFS(AS:AS,$E:$E,$E506))/(MAXIFS(AS:AS,$E:$E,$E506)-MINIFS(AS:AS,$E:$E,$E506))))</f>
        <v/>
      </c>
      <c r="DI506" s="232" t="str">
        <f t="array" ref="DI506">IF(AT506="","",
IF(INDEX(Settings!$H:$H,MATCH(DI$1,Settings!$G:$G,0))=TRUE,
100-100*(AT506-MINIFS(AT:AT,$E:$E,$E506))/(MAXIFS(AT:AT,$E:$E,$E506)-MINIFS(AT:AT,$E:$E,$E506)),
100*(AT506-MINIFS(AT:AT,$E:$E,$E506))/(MAXIFS(AT:AT,$E:$E,$E506)-MINIFS(AT:AT,$E:$E,$E506))))</f>
        <v/>
      </c>
      <c r="DJ506" s="232" t="str">
        <f t="array" ref="DJ506">IF(AU506="","",
IF(INDEX(Settings!$H:$H,MATCH(DJ$1,Settings!$G:$G,0))=TRUE,
100-100*(AU506-MINIFS(AU:AU,$E:$E,$E506))/(MAXIFS(AU:AU,$E:$E,$E506)-MINIFS(AU:AU,$E:$E,$E506)),
100*(AU506-MINIFS(AU:AU,$E:$E,$E506))/(MAXIFS(AU:AU,$E:$E,$E506)-MINIFS(AU:AU,$E:$E,$E506))))</f>
        <v/>
      </c>
      <c r="DK506" s="232" t="str">
        <f t="array" ref="DK506">IF(AV506="","",
IF(INDEX(Settings!$H:$H,MATCH(DK$1,Settings!$G:$G,0))=TRUE,
100-100*(AV506-MINIFS(AV:AV,$E:$E,$E506))/(MAXIFS(AV:AV,$E:$E,$E506)-MINIFS(AV:AV,$E:$E,$E506)),
100*(AV506-MINIFS(AV:AV,$E:$E,$E506))/(MAXIFS(AV:AV,$E:$E,$E506)-MINIFS(AV:AV,$E:$E,$E506))))</f>
        <v/>
      </c>
      <c r="DL506" s="232" t="str">
        <f t="array" ref="DL506">IF(AW506="","",
IF(INDEX(Settings!$H:$H,MATCH(DL$1,Settings!$G:$G,0))=TRUE,
100-100*(AW506-MINIFS(AW:AW,$E:$E,$E506))/(MAXIFS(AW:AW,$E:$E,$E506)-MINIFS(AW:AW,$E:$E,$E506)),
100*(AW506-MINIFS(AW:AW,$E:$E,$E506))/(MAXIFS(AW:AW,$E:$E,$E506)-MINIFS(AW:AW,$E:$E,$E506))))</f>
        <v/>
      </c>
      <c r="DM506" s="232" t="str">
        <f t="array" ref="DM506">IF(AX506="","",
IF(INDEX(Settings!$H:$H,MATCH(DM$1,Settings!$G:$G,0))=TRUE,
100-100*(AX506-MINIFS(AX:AX,$E:$E,$E506))/(MAXIFS(AX:AX,$E:$E,$E506)-MINIFS(AX:AX,$E:$E,$E506)),
100*(AX506-MINIFS(AX:AX,$E:$E,$E506))/(MAXIFS(AX:AX,$E:$E,$E506)-MINIFS(AX:AX,$E:$E,$E506))))</f>
        <v/>
      </c>
      <c r="DN506" s="232" t="str">
        <f t="array" ref="DN506">IF(AY506="","",
IF(INDEX(Settings!$H:$H,MATCH(DN$1,Settings!$G:$G,0))=TRUE,
100-100*(AY506-MINIFS(AY:AY,$E:$E,$E506))/(MAXIFS(AY:AY,$E:$E,$E506)-MINIFS(AY:AY,$E:$E,$E506)),
100*(AY506-MINIFS(AY:AY,$E:$E,$E506))/(MAXIFS(AY:AY,$E:$E,$E506)-MINIFS(AY:AY,$E:$E,$E506))))</f>
        <v/>
      </c>
      <c r="DO506" s="232" t="str">
        <f t="array" ref="DO506">IF(AZ506="","",
IF(INDEX(Settings!$H:$H,MATCH(DO$1,Settings!$G:$G,0))=TRUE,
100-100*(AZ506-MINIFS(AZ:AZ,$E:$E,$E506))/(MAXIFS(AZ:AZ,$E:$E,$E506)-MINIFS(AZ:AZ,$E:$E,$E506)),
100*(AZ506-MINIFS(AZ:AZ,$E:$E,$E506))/(MAXIFS(AZ:AZ,$E:$E,$E506)-MINIFS(AZ:AZ,$E:$E,$E506))))</f>
        <v/>
      </c>
      <c r="DP506" s="232" t="str">
        <f t="array" ref="DP506">IF(BA506="","",
IF(INDEX(Settings!$H:$H,MATCH(DP$1,Settings!$G:$G,0))=TRUE,
100-100*(BA506-MINIFS(BA:BA,$E:$E,$E506))/(MAXIFS(BA:BA,$E:$E,$E506)-MINIFS(BA:BA,$E:$E,$E506)),
100*(BA506-MINIFS(BA:BA,$E:$E,$E506))/(MAXIFS(BA:BA,$E:$E,$E506)-MINIFS(BA:BA,$E:$E,$E506))))</f>
        <v/>
      </c>
      <c r="DQ506" s="232" t="str">
        <f t="array" ref="DQ506">IF(BB506="","",
IF(INDEX(Settings!$H:$H,MATCH(DQ$1,Settings!$G:$G,0))=TRUE,
100-100*(BB506-MINIFS(BB:BB,$E:$E,$E506))/(MAXIFS(BB:BB,$E:$E,$E506)-MINIFS(BB:BB,$E:$E,$E506)),
100*(BB506-MINIFS(BB:BB,$E:$E,$E506))/(MAXIFS(BB:BB,$E:$E,$E506)-MINIFS(BB:BB,$E:$E,$E506))))</f>
        <v/>
      </c>
      <c r="DR506" s="232" t="str">
        <f t="array" ref="DR506">IF(BC506="","",
IF(INDEX(Settings!$H:$H,MATCH(DR$1,Settings!$G:$G,0))=TRUE,
100-100*(BC506-MINIFS(BC:BC,$E:$E,$E506))/(MAXIFS(BC:BC,$E:$E,$E506)-MINIFS(BC:BC,$E:$E,$E506)),
100*(BC506-MINIFS(BC:BC,$E:$E,$E506))/(MAXIFS(BC:BC,$E:$E,$E506)-MINIFS(BC:BC,$E:$E,$E506))))</f>
        <v/>
      </c>
      <c r="DS506" s="232" t="str">
        <f t="array" ref="DS506">IF(BD506="","",
IF(INDEX(Settings!$H:$H,MATCH(DS$1,Settings!$G:$G,0))=TRUE,
100-100*(BD506-MINIFS(BD:BD,$E:$E,$E506))/(MAXIFS(BD:BD,$E:$E,$E506)-MINIFS(BD:BD,$E:$E,$E506)),
100*(BD506-MINIFS(BD:BD,$E:$E,$E506))/(MAXIFS(BD:BD,$E:$E,$E506)-MINIFS(BD:BD,$E:$E,$E506))))</f>
        <v/>
      </c>
      <c r="DT506" s="232" t="str">
        <f t="array" ref="DT506">IF(BE506="","",
IF(INDEX(Settings!$H:$H,MATCH(DT$1,Settings!$G:$G,0))=TRUE,
100-100*(BE506-MINIFS(BE:BE,$E:$E,$E506))/(MAXIFS(BE:BE,$E:$E,$E506)-MINIFS(BE:BE,$E:$E,$E506)),
100*(BE506-MINIFS(BE:BE,$E:$E,$E506))/(MAXIFS(BE:BE,$E:$E,$E506)-MINIFS(BE:BE,$E:$E,$E506))))</f>
        <v/>
      </c>
      <c r="DU506" s="232" t="str">
        <f t="array" ref="DU506">IF(BF506="","",
IF(INDEX(Settings!$H:$H,MATCH(DU$1,Settings!$G:$G,0))=TRUE,
100-100*(BF506-MINIFS(BF:BF,$E:$E,$E506))/(MAXIFS(BF:BF,$E:$E,$E506)-MINIFS(BF:BF,$E:$E,$E506)),
100*(BF506-MINIFS(BF:BF,$E:$E,$E506))/(MAXIFS(BF:BF,$E:$E,$E506)-MINIFS(BF:BF,$E:$E,$E506))))</f>
        <v/>
      </c>
      <c r="DV506" s="232" t="str">
        <f t="array" ref="DV506">IF(BG506="","",
IF(INDEX(Settings!$H:$H,MATCH(DV$1,Settings!$G:$G,0))=TRUE,
100-100*(BG506-MINIFS(BG:BG,$E:$E,$E506))/(MAXIFS(BG:BG,$E:$E,$E506)-MINIFS(BG:BG,$E:$E,$E506)),
100*(BG506-MINIFS(BG:BG,$E:$E,$E506))/(MAXIFS(BG:BG,$E:$E,$E506)-MINIFS(BG:BG,$E:$E,$E506))))</f>
        <v/>
      </c>
      <c r="DW506" s="232" t="str">
        <f t="array" ref="DW506">IF(BH506="","",
IF(INDEX(Settings!$H:$H,MATCH(DW$1,Settings!$G:$G,0))=TRUE,
100-100*(BH506-MINIFS(BH:BH,$E:$E,$E506))/(MAXIFS(BH:BH,$E:$E,$E506)-MINIFS(BH:BH,$E:$E,$E506)),
100*(BH506-MINIFS(BH:BH,$E:$E,$E506))/(MAXIFS(BH:BH,$E:$E,$E506)-MINIFS(BH:BH,$E:$E,$E506))))</f>
        <v/>
      </c>
      <c r="DX506" s="232" t="str">
        <f t="array" ref="DX506">IF(BI506="","",
IF(INDEX(Settings!$H:$H,MATCH(DX$1,Settings!$G:$G,0))=TRUE,
100-100*(BI506-MINIFS(BI:BI,$E:$E,$E506))/(MAXIFS(BI:BI,$E:$E,$E506)-MINIFS(BI:BI,$E:$E,$E506)),
100*(BI506-MINIFS(BI:BI,$E:$E,$E506))/(MAXIFS(BI:BI,$E:$E,$E506)-MINIFS(BI:BI,$E:$E,$E506))))</f>
        <v/>
      </c>
      <c r="DY506" s="232" t="str">
        <f t="array" ref="DY506">IF(BJ506="","",
IF(INDEX(Settings!$H:$H,MATCH(DY$1,Settings!$G:$G,0))=TRUE,
100-100*(BJ506-MINIFS(BJ:BJ,$E:$E,$E506))/(MAXIFS(BJ:BJ,$E:$E,$E506)-MINIFS(BJ:BJ,$E:$E,$E506)),
100*(BJ506-MINIFS(BJ:BJ,$E:$E,$E506))/(MAXIFS(BJ:BJ,$E:$E,$E506)-MINIFS(BJ:BJ,$E:$E,$E506))))</f>
        <v/>
      </c>
      <c r="DZ506" s="234"/>
      <c r="EA506" s="234"/>
      <c r="EB506" s="234" t="str">
        <f t="shared" si="8"/>
        <v/>
      </c>
      <c r="EC506" s="234" t="str">
        <f t="shared" si="9"/>
        <v/>
      </c>
      <c r="ED506" s="234" t="str">
        <f t="shared" si="10"/>
        <v/>
      </c>
      <c r="EE506" s="234" t="str">
        <f t="shared" si="11"/>
        <v/>
      </c>
      <c r="EF506" s="234" t="str">
        <f t="shared" si="12"/>
        <v/>
      </c>
      <c r="EG506" s="234" t="str">
        <f t="shared" si="13"/>
        <v/>
      </c>
      <c r="EH506" s="234"/>
      <c r="EI506" s="234"/>
      <c r="EJ506" s="234"/>
      <c r="EK506" s="234"/>
      <c r="EL506" s="234"/>
      <c r="EM506" s="234"/>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3" t="str">
        <f t="shared" si="14"/>
        <v/>
      </c>
      <c r="N507" s="49"/>
      <c r="O507" s="49"/>
      <c r="P507" s="49"/>
      <c r="Q507" s="49"/>
      <c r="R507" s="49"/>
      <c r="S507" s="222" t="str">
        <f>IFERROR(VLOOKUP(AF507, 'YOYO IR Scores'!A:C, 3, FALSE), "")
</f>
        <v/>
      </c>
      <c r="T507" s="49"/>
      <c r="U507" s="49"/>
      <c r="V507" s="49"/>
      <c r="W507" s="49"/>
      <c r="X507" s="224" t="str">
        <f t="shared" si="4"/>
        <v/>
      </c>
      <c r="Y507" s="225" t="str">
        <f t="shared" si="5"/>
        <v/>
      </c>
      <c r="Z507" s="225" t="str">
        <f t="shared" si="6"/>
        <v/>
      </c>
      <c r="AA507" s="224" t="str">
        <f t="shared" si="7"/>
        <v/>
      </c>
      <c r="AB507" s="223"/>
      <c r="AC507" s="223"/>
      <c r="AD507" s="223"/>
      <c r="AE507" s="223" t="str">
        <f>IFERROR(VLOOKUP(AF507, 'YOYO IR Scores'!A:C, 2, FALSE), "")</f>
        <v/>
      </c>
      <c r="AF507" s="223"/>
      <c r="AG507" s="223"/>
      <c r="AH507" s="223"/>
      <c r="AI507" s="223"/>
      <c r="AJ507" s="223"/>
      <c r="AK507" s="223"/>
      <c r="AL507" s="223"/>
      <c r="AM507" s="223"/>
      <c r="AN507" s="223"/>
      <c r="AO507" s="223"/>
      <c r="AP507" s="223"/>
      <c r="AQ507" s="223"/>
      <c r="AR507" s="223"/>
      <c r="AS507" s="223"/>
      <c r="AT507" s="223"/>
      <c r="AU507" s="223"/>
      <c r="AV507" s="223"/>
      <c r="AW507" s="223"/>
      <c r="AX507" s="223"/>
      <c r="AY507" s="223"/>
      <c r="AZ507" s="223"/>
      <c r="BA507" s="223"/>
      <c r="BB507" s="223"/>
      <c r="BC507" s="223"/>
      <c r="BD507" s="223"/>
      <c r="BE507" s="223"/>
      <c r="BF507" s="223"/>
      <c r="BG507" s="223"/>
      <c r="BH507" s="223"/>
      <c r="BI507" s="223"/>
      <c r="BJ507" s="223"/>
      <c r="BK507" s="223" t="str">
        <f t="array" ref="BK507">IF(J507="","",
IF(INDEX(Settings!$H:$H,MATCH(BY$1,Settings!$G:$G,0))=TRUE,
100-100*(J507-MIN(J:J))/(MAX(J:J)-MIN(J:J)),
100*(J507-MIN(J:J))/(MAX(J:J)-MIN(J:J))))</f>
        <v/>
      </c>
      <c r="BL507" s="223" t="str">
        <f t="array" ref="BL507">IF(J507="","",
IF(INDEX(Settings!$H:$H,MATCH(BY$1,Settings!$G:$G,0))=TRUE,
100-100*(J507-MINIFS(J:J,$E:$E,$E507))/(MAXIFS(J:J,$E:$E,$E507)-MINIFS(J:J,$E:$E,$E507)),
100*(J507-MINIFS(J:J,$E:$E,$E507))/(MAXIFS(J:J,$E:$E,$E507)-MINIFS(J:J,$E:$E,$E507))))</f>
        <v/>
      </c>
      <c r="BM507" s="223"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4" t="str">
        <f t="array" ref="BQ507">IF(J507="","",
IF(INDEX(Settings!$H:$H,MATCH(BY$1,Settings!$G:$G,0))=TRUE,
-1*(J507-AVERAGE(J:J))/STDEV(J:J),
(J507-AVERAGE(J:J))/STDEV(J:J)))</f>
        <v/>
      </c>
      <c r="BR507" s="224" t="str">
        <f>IFERROR(__xludf.DUMMYFUNCTION("IF(J507="""","""",
IF(INDEX(Settings!$H:$H,MATCH(BY$1,Settings!$G:$G,0))=TRUE,
-1*(J507-AVERAGEIFS(J:J,$E:$E,$E507))/STDEV(FILTER(J:J,$E:$E=$E507)),
(J507-AVERAGEIFS(J:J,$E:$E,$E507))/STDEV(FILTER(J:J,$E:$E=$E507))))"),"")</f>
        <v/>
      </c>
      <c r="BS507" s="224"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3" t="str">
        <f t="array" ref="BY507">IF(J507="","",
IF(INDEX(Settings!$H:$H,MATCH(BY$1,Settings!$G:$G,0))=TRUE,
100-100*(J507-MINIFS(J:J,$E:$E,$E507))/(MAXIFS(J:J,$E:$E,$E507)-MINIFS(J:J,$E:$E,$E507)),
100*(J507-MINIFS(J:J,$E:$E,$E507))/(MAXIFS(J:J,$E:$E,$E507)-MINIFS(J:J,$E:$E,$E507))))</f>
        <v/>
      </c>
      <c r="BZ507" s="223" t="str">
        <f t="array" ref="BZ507">IF(K507="","",
IF(INDEX(Settings!$H:$H,MATCH(BZ$1,Settings!$G:$G,0))=TRUE,
100-100*(K507-MINIFS(K:K,$E:$E,$E507))/(MAXIFS(K:K,$E:$E,$E507)-MINIFS(K:K,$E:$E,$E507)),
100*(K507-MINIFS(K:K,$E:$E,$E507))/(MAXIFS(K:K,$E:$E,$E507)-MINIFS(K:K,$E:$E,$E507))))</f>
        <v/>
      </c>
      <c r="CA507" s="223" t="str">
        <f t="array" ref="CA507">IF(L507="","",
IF(INDEX(Settings!$H:$H,MATCH(CA$1,Settings!$G:$G,0))=TRUE,
100-100*(L507-MINIFS(L:L,$E:$E,$E507))/(MAXIFS(L:L,$E:$E,$E507)-MINIFS(L:L,$E:$E,$E507)),
100*(L507-MINIFS(L:L,$E:$E,$E507))/(MAXIFS(L:L,$E:$E,$E507)-MINIFS(L:L,$E:$E,$E507))))</f>
        <v/>
      </c>
      <c r="CB507" s="223" t="str">
        <f t="array" ref="CB507">IF(M507="","",
IF(INDEX(Settings!$H:$H,MATCH(CB$1,Settings!$G:$G,0))=TRUE,
100-100*(M507-MINIFS(M:M,$E:$E,$E507))/(MAXIFS(M:M,$E:$E,$E507)-MINIFS(M:M,$E:$E,$E507)),
100*(M507-MINIFS(M:M,$E:$E,$E507))/(MAXIFS(M:M,$E:$E,$E507)-MINIFS(M:M,$E:$E,$E507))))</f>
        <v/>
      </c>
      <c r="CC507" s="223" t="str">
        <f t="array" ref="CC507">IF(N507="","",
IF(INDEX(Settings!$H:$H,MATCH(CC$1,Settings!$G:$G,0))=TRUE,
100-100*(N507-MINIFS(N:N,$E:$E,$E507))/(MAXIFS(N:N,$E:$E,$E507)-MINIFS(N:N,$E:$E,$E507)),
100*(N507-MINIFS(N:N,$E:$E,$E507))/(MAXIFS(N:N,$E:$E,$E507)-MINIFS(N:N,$E:$E,$E507))))</f>
        <v/>
      </c>
      <c r="CD507" s="223" t="str">
        <f t="array" ref="CD507">IF(O507="","",
IF(INDEX(Settings!$H:$H,MATCH(CD$1,Settings!$G:$G,0))=TRUE,
100-100*(O507-MINIFS(O:O,$E:$E,$E507))/(MAXIFS(O:O,$E:$E,$E507)-MINIFS(O:O,$E:$E,$E507)),
100*(O507-MINIFS(O:O,$E:$E,$E507))/(MAXIFS(O:O,$E:$E,$E507)-MINIFS(O:O,$E:$E,$E507))))</f>
        <v/>
      </c>
      <c r="CE507" s="223" t="str">
        <f t="array" ref="CE507">IF(P507="","",
IF(INDEX(Settings!$H:$H,MATCH(CE$1,Settings!$G:$G,0))=TRUE,
100-100*(P507-MINIFS(P:P,$E:$E,$E507))/(MAXIFS(P:P,$E:$E,$E507)-MINIFS(P:P,$E:$E,$E507)),
100*(P507-MINIFS(P:P,$E:$E,$E507))/(MAXIFS(P:P,$E:$E,$E507)-MINIFS(P:P,$E:$E,$E507))))</f>
        <v/>
      </c>
      <c r="CF507" s="223" t="str">
        <f t="array" ref="CF507">IF(Q507="","",
IF(INDEX(Settings!$H:$H,MATCH(CF$1,Settings!$G:$G,0))=TRUE,
100-100*(Q507-MINIFS(Q:Q,$E:$E,$E507))/(MAXIFS(Q:Q,$E:$E,$E507)-MINIFS(Q:Q,$E:$E,$E507)),
100*(Q507-MINIFS(Q:Q,$E:$E,$E507))/(MAXIFS(Q:Q,$E:$E,$E507)-MINIFS(Q:Q,$E:$E,$E507))))</f>
        <v/>
      </c>
      <c r="CG507" s="223" t="str">
        <f t="array" ref="CG507">IF(R507="","",
IF(INDEX(Settings!$H:$H,MATCH(CG$1,Settings!$G:$G,0))=TRUE,
100-100*(R507-MINIFS(R:R,$E:$E,$E507))/(MAXIFS(R:R,$E:$E,$E507)-MINIFS(R:R,$E:$E,$E507)),
100*(R507-MINIFS(R:R,$E:$E,$E507))/(MAXIFS(R:R,$E:$E,$E507)-MINIFS(R:R,$E:$E,$E507))))</f>
        <v/>
      </c>
      <c r="CH507" s="223" t="str">
        <f t="array" ref="CH507">IF(S507="","",
IF(INDEX(Settings!$H:$H,MATCH(CH$1,Settings!$G:$G,0))=TRUE,
100-100*(S507-MINIFS(S:S,$E:$E,$E507))/(MAXIFS(S:S,$E:$E,$E507)-MINIFS(S:S,$E:$E,$E507)),
100*(S507-MINIFS(S:S,$E:$E,$E507))/(MAXIFS(S:S,$E:$E,$E507)-MINIFS(S:S,$E:$E,$E507))))</f>
        <v/>
      </c>
      <c r="CI507" s="223" t="str">
        <f t="array" ref="CI507">IF(T507="","",
IF(INDEX(Settings!$H:$H,MATCH(CI$1,Settings!$G:$G,0))=TRUE,
100-100*(T507-MINIFS(T:T,$E:$E,$E507))/(MAXIFS(T:T,$E:$E,$E507)-MINIFS(T:T,$E:$E,$E507)),
100*(T507-MINIFS(T:T,$E:$E,$E507))/(MAXIFS(T:T,$E:$E,$E507)-MINIFS(T:T,$E:$E,$E507))))</f>
        <v/>
      </c>
      <c r="CJ507" s="223" t="str">
        <f t="array" ref="CJ507">IF(U507="","",
IF(INDEX(Settings!$H:$H,MATCH(CJ$1,Settings!$G:$G,0))=TRUE,
100-100*(U507-MINIFS(U:U,$E:$E,$E507))/(MAXIFS(U:U,$E:$E,$E507)-MINIFS(U:U,$E:$E,$E507)),
100*(U507-MINIFS(U:U,$E:$E,$E507))/(MAXIFS(U:U,$E:$E,$E507)-MINIFS(U:U,$E:$E,$E507))))</f>
        <v/>
      </c>
      <c r="CK507" s="223" t="str">
        <f t="array" ref="CK507">IF(V507="","",
IF(INDEX(Settings!$H:$H,MATCH(CK$1,Settings!$G:$G,0))=TRUE,
100-100*(V507-MINIFS(V:V,$E:$E,$E507))/(MAXIFS(V:V,$E:$E,$E507)-MINIFS(V:V,$E:$E,$E507)),
100*(V507-MINIFS(V:V,$E:$E,$E507))/(MAXIFS(V:V,$E:$E,$E507)-MINIFS(V:V,$E:$E,$E507))))</f>
        <v/>
      </c>
      <c r="CL507" s="223" t="str">
        <f t="array" ref="CL507">IF(W507="","",
IF(INDEX(Settings!$H:$H,MATCH(CL$1,Settings!$G:$G,0))=TRUE,
100-100*(W507-MINIFS(W:W,$E:$E,$E507))/(MAXIFS(W:W,$E:$E,$E507)-MINIFS(W:W,$E:$E,$E507)),
100*(W507-MINIFS(W:W,$E:$E,$E507))/(MAXIFS(W:W,$E:$E,$E507)-MINIFS(W:W,$E:$E,$E507))))</f>
        <v/>
      </c>
      <c r="CM507" s="223" t="str">
        <f t="array" ref="CM507">IF(X507="","",
IF(INDEX(Settings!$H:$H,MATCH(CM$1,Settings!$G:$G,0))=TRUE,
100-100*(X507-MINIFS(X:X,$E:$E,$E507))/(MAXIFS(X:X,$E:$E,$E507)-MINIFS(X:X,$E:$E,$E507)),
100*(X507-MINIFS(X:X,$E:$E,$E507))/(MAXIFS(X:X,$E:$E,$E507)-MINIFS(X:X,$E:$E,$E507))))</f>
        <v/>
      </c>
      <c r="CN507" s="223" t="str">
        <f t="array" ref="CN507">IF(Y507="","",
IF(INDEX(Settings!$H:$H,MATCH(CN$1,Settings!$G:$G,0))=TRUE,
100-100*(Y507-MINIFS(Y:Y,$E:$E,$E507))/(MAXIFS(Y:Y,$E:$E,$E507)-MINIFS(Y:Y,$E:$E,$E507)),
100*(Y507-MINIFS(Y:Y,$E:$E,$E507))/(MAXIFS(Y:Y,$E:$E,$E507)-MINIFS(Y:Y,$E:$E,$E507))))</f>
        <v/>
      </c>
      <c r="CO507" s="223" t="str">
        <f t="array" ref="CO507">IF(Z507="","",
IF(INDEX(Settings!$H:$H,MATCH(CO$1,Settings!$G:$G,0))=TRUE,
100-100*(Z507-MINIFS(Z:Z,$E:$E,$E507))/(MAXIFS(Z:Z,$E:$E,$E507)-MINIFS(Z:Z,$E:$E,$E507)),
100*(Z507-MINIFS(Z:Z,$E:$E,$E507))/(MAXIFS(Z:Z,$E:$E,$E507)-MINIFS(Z:Z,$E:$E,$E507))))</f>
        <v/>
      </c>
      <c r="CP507" s="223" t="str">
        <f t="array" ref="CP507">IF(AA507="","",
IF(INDEX(Settings!$H:$H,MATCH(CP$1,Settings!$G:$G,0))=TRUE,
100-100*(AA507-MINIFS(AA:AA,$E:$E,$E507))/(MAXIFS(AA:AA,$E:$E,$E507)-MINIFS(AA:AA,$E:$E,$E507)),
100*(AA507-MINIFS(AA:AA,$E:$E,$E507))/(MAXIFS(AA:AA,$E:$E,$E507)-MINIFS(AA:AA,$E:$E,$E507))))</f>
        <v/>
      </c>
      <c r="CQ507" s="223" t="str">
        <f t="array" ref="CQ507">IF(AB507="","",
IF(INDEX(Settings!$H:$H,MATCH(CQ$1,Settings!$G:$G,0))=TRUE,
100-100*(AB507-MINIFS(AB:AB,$E:$E,$E507))/(MAXIFS(AB:AB,$E:$E,$E507)-MINIFS(AB:AB,$E:$E,$E507)),
100*(AB507-MINIFS(AB:AB,$E:$E,$E507))/(MAXIFS(AB:AB,$E:$E,$E507)-MINIFS(AB:AB,$E:$E,$E507))))</f>
        <v/>
      </c>
      <c r="CR507" s="223" t="str">
        <f t="array" ref="CR507">IF(AC507="","",
IF(INDEX(Settings!$H:$H,MATCH(CR$1,Settings!$G:$G,0))=TRUE,
100-100*(AC507-MINIFS(AC:AC,$E:$E,$E507))/(MAXIFS(AC:AC,$E:$E,$E507)-MINIFS(AC:AC,$E:$E,$E507)),
100*(AC507-MINIFS(AC:AC,$E:$E,$E507))/(MAXIFS(AC:AC,$E:$E,$E507)-MINIFS(AC:AC,$E:$E,$E507))))</f>
        <v/>
      </c>
      <c r="CS507" s="223" t="str">
        <f t="array" ref="CS507">IF(AD507="","",
IF(INDEX(Settings!$H:$H,MATCH(CS$1,Settings!$G:$G,0))=TRUE,
100-100*(AD507-MINIFS(AD:AD,$E:$E,$E507))/(MAXIFS(AD:AD,$E:$E,$E507)-MINIFS(AD:AD,$E:$E,$E507)),
100*(AD507-MINIFS(AD:AD,$E:$E,$E507))/(MAXIFS(AD:AD,$E:$E,$E507)-MINIFS(AD:AD,$E:$E,$E507))))</f>
        <v/>
      </c>
      <c r="CT507" s="223" t="str">
        <f t="array" ref="CT507">IF(AE507="","",
IF(INDEX(Settings!$H:$H,MATCH(CT$1,Settings!$G:$G,0))=TRUE,
100-100*(AE507-MINIFS(AE:AE,$E:$E,$E507))/(MAXIFS(AE:AE,$E:$E,$E507)-MINIFS(AE:AE,$E:$E,$E507)),
100*(AE507-MINIFS(AE:AE,$E:$E,$E507))/(MAXIFS(AE:AE,$E:$E,$E507)-MINIFS(AE:AE,$E:$E,$E507))))</f>
        <v/>
      </c>
      <c r="CU507" s="223" t="str">
        <f t="array" ref="CU507">IF(AF507="","",
IF(INDEX(Settings!$H:$H,MATCH(CU$1,Settings!$G:$G,0))=TRUE,
100-100*(AF507-MINIFS(AF:AF,$E:$E,$E507))/(MAXIFS(AF:AF,$E:$E,$E507)-MINIFS(AF:AF,$E:$E,$E507)),
100*(AF507-MINIFS(AF:AF,$E:$E,$E507))/(MAXIFS(AF:AF,$E:$E,$E507)-MINIFS(AF:AF,$E:$E,$E507))))</f>
        <v/>
      </c>
      <c r="CV507" s="223" t="str">
        <f t="array" ref="CV507">IF(AG507="","",
IF(INDEX(Settings!$H:$H,MATCH(CV$1,Settings!$G:$G,0))=TRUE,
100-100*(AG507-MINIFS(AG:AG,$E:$E,$E507))/(MAXIFS(AG:AG,$E:$E,$E507)-MINIFS(AG:AG,$E:$E,$E507)),
100*(AG507-MINIFS(AG:AG,$E:$E,$E507))/(MAXIFS(AG:AG,$E:$E,$E507)-MINIFS(AG:AG,$E:$E,$E507))))</f>
        <v/>
      </c>
      <c r="CW507" s="223" t="str">
        <f t="array" ref="CW507">IF(AH507="","",
IF(INDEX(Settings!$H:$H,MATCH(CW$1,Settings!$G:$G,0))=TRUE,
100-100*(AH507-MINIFS(AH:AH,$E:$E,$E507))/(MAXIFS(AH:AH,$E:$E,$E507)-MINIFS(AH:AH,$E:$E,$E507)),
100*(AH507-MINIFS(AH:AH,$E:$E,$E507))/(MAXIFS(AH:AH,$E:$E,$E507)-MINIFS(AH:AH,$E:$E,$E507))))</f>
        <v/>
      </c>
      <c r="CX507" s="223" t="str">
        <f t="array" ref="CX507">IF(AI507="","",
IF(INDEX(Settings!$H:$H,MATCH(CX$1,Settings!$G:$G,0))=TRUE,
100-100*(AI507-MINIFS(AI:AI,$E:$E,$E507))/(MAXIFS(AI:AI,$E:$E,$E507)-MINIFS(AI:AI,$E:$E,$E507)),
100*(AI507-MINIFS(AI:AI,$E:$E,$E507))/(MAXIFS(AI:AI,$E:$E,$E507)-MINIFS(AI:AI,$E:$E,$E507))))</f>
        <v/>
      </c>
      <c r="CY507" s="223" t="str">
        <f t="array" ref="CY507">IF(AJ507="","",
IF(INDEX(Settings!$H:$H,MATCH(CY$1,Settings!$G:$G,0))=TRUE,
100-100*(AJ507-MINIFS(AJ:AJ,$E:$E,$E507))/(MAXIFS(AJ:AJ,$E:$E,$E507)-MINIFS(AJ:AJ,$E:$E,$E507)),
100*(AJ507-MINIFS(AJ:AJ,$E:$E,$E507))/(MAXIFS(AJ:AJ,$E:$E,$E507)-MINIFS(AJ:AJ,$E:$E,$E507))))</f>
        <v/>
      </c>
      <c r="CZ507" s="223" t="str">
        <f t="array" ref="CZ507">IF(AK507="","",
IF(INDEX(Settings!$H:$H,MATCH(CZ$1,Settings!$G:$G,0))=TRUE,
100-100*(AK507-MINIFS(AK:AK,$E:$E,$E507))/(MAXIFS(AK:AK,$E:$E,$E507)-MINIFS(AK:AK,$E:$E,$E507)),
100*(AK507-MINIFS(AK:AK,$E:$E,$E507))/(MAXIFS(AK:AK,$E:$E,$E507)-MINIFS(AK:AK,$E:$E,$E507))))</f>
        <v/>
      </c>
      <c r="DA507" s="223" t="str">
        <f t="array" ref="DA507">IF(AL507="","",
IF(INDEX(Settings!$H:$H,MATCH(DA$1,Settings!$G:$G,0))=TRUE,
100-100*(AL507-MINIFS(AL:AL,$E:$E,$E507))/(MAXIFS(AL:AL,$E:$E,$E507)-MINIFS(AL:AL,$E:$E,$E507)),
100*(AL507-MINIFS(AL:AL,$E:$E,$E507))/(MAXIFS(AL:AL,$E:$E,$E507)-MINIFS(AL:AL,$E:$E,$E507))))</f>
        <v/>
      </c>
      <c r="DB507" s="223" t="str">
        <f t="array" ref="DB507">IF(AM507="","",
IF(INDEX(Settings!$H:$H,MATCH(DB$1,Settings!$G:$G,0))=TRUE,
100-100*(AM507-MINIFS(AM:AM,$E:$E,$E507))/(MAXIFS(AM:AM,$E:$E,$E507)-MINIFS(AM:AM,$E:$E,$E507)),
100*(AM507-MINIFS(AM:AM,$E:$E,$E507))/(MAXIFS(AM:AM,$E:$E,$E507)-MINIFS(AM:AM,$E:$E,$E507))))</f>
        <v/>
      </c>
      <c r="DC507" s="223" t="str">
        <f t="array" ref="DC507">IF(AN507="","",
IF(INDEX(Settings!$H:$H,MATCH(DC$1,Settings!$G:$G,0))=TRUE,
100-100*(AN507-MINIFS(AN:AN,$E:$E,$E507))/(MAXIFS(AN:AN,$E:$E,$E507)-MINIFS(AN:AN,$E:$E,$E507)),
100*(AN507-MINIFS(AN:AN,$E:$E,$E507))/(MAXIFS(AN:AN,$E:$E,$E507)-MINIFS(AN:AN,$E:$E,$E507))))</f>
        <v/>
      </c>
      <c r="DD507" s="223" t="str">
        <f t="array" ref="DD507">IF(AO507="","",
IF(INDEX(Settings!$H:$H,MATCH(DD$1,Settings!$G:$G,0))=TRUE,
100-100*(AO507-MINIFS(AO:AO,$E:$E,$E507))/(MAXIFS(AO:AO,$E:$E,$E507)-MINIFS(AO:AO,$E:$E,$E507)),
100*(AO507-MINIFS(AO:AO,$E:$E,$E507))/(MAXIFS(AO:AO,$E:$E,$E507)-MINIFS(AO:AO,$E:$E,$E507))))</f>
        <v/>
      </c>
      <c r="DE507" s="223" t="str">
        <f t="array" ref="DE507">IF(AP507="","",
IF(INDEX(Settings!$H:$H,MATCH(DE$1,Settings!$G:$G,0))=TRUE,
100-100*(AP507-MINIFS(AP:AP,$E:$E,$E507))/(MAXIFS(AP:AP,$E:$E,$E507)-MINIFS(AP:AP,$E:$E,$E507)),
100*(AP507-MINIFS(AP:AP,$E:$E,$E507))/(MAXIFS(AP:AP,$E:$E,$E507)-MINIFS(AP:AP,$E:$E,$E507))))</f>
        <v/>
      </c>
      <c r="DF507" s="223" t="str">
        <f t="array" ref="DF507">IF(AQ507="","",
IF(INDEX(Settings!$H:$H,MATCH(DF$1,Settings!$G:$G,0))=TRUE,
100-100*(AQ507-MINIFS(AQ:AQ,$E:$E,$E507))/(MAXIFS(AQ:AQ,$E:$E,$E507)-MINIFS(AQ:AQ,$E:$E,$E507)),
100*(AQ507-MINIFS(AQ:AQ,$E:$E,$E507))/(MAXIFS(AQ:AQ,$E:$E,$E507)-MINIFS(AQ:AQ,$E:$E,$E507))))</f>
        <v/>
      </c>
      <c r="DG507" s="223" t="str">
        <f t="array" ref="DG507">IF(AR507="","",
IF(INDEX(Settings!$H:$H,MATCH(DG$1,Settings!$G:$G,0))=TRUE,
100-100*(AR507-MINIFS(AR:AR,$E:$E,$E507))/(MAXIFS(AR:AR,$E:$E,$E507)-MINIFS(AR:AR,$E:$E,$E507)),
100*(AR507-MINIFS(AR:AR,$E:$E,$E507))/(MAXIFS(AR:AR,$E:$E,$E507)-MINIFS(AR:AR,$E:$E,$E507))))</f>
        <v/>
      </c>
      <c r="DH507" s="223" t="str">
        <f t="array" ref="DH507">IF(AS507="","",
IF(INDEX(Settings!$H:$H,MATCH(DH$1,Settings!$G:$G,0))=TRUE,
100-100*(AS507-MINIFS(AS:AS,$E:$E,$E507))/(MAXIFS(AS:AS,$E:$E,$E507)-MINIFS(AS:AS,$E:$E,$E507)),
100*(AS507-MINIFS(AS:AS,$E:$E,$E507))/(MAXIFS(AS:AS,$E:$E,$E507)-MINIFS(AS:AS,$E:$E,$E507))))</f>
        <v/>
      </c>
      <c r="DI507" s="223" t="str">
        <f t="array" ref="DI507">IF(AT507="","",
IF(INDEX(Settings!$H:$H,MATCH(DI$1,Settings!$G:$G,0))=TRUE,
100-100*(AT507-MINIFS(AT:AT,$E:$E,$E507))/(MAXIFS(AT:AT,$E:$E,$E507)-MINIFS(AT:AT,$E:$E,$E507)),
100*(AT507-MINIFS(AT:AT,$E:$E,$E507))/(MAXIFS(AT:AT,$E:$E,$E507)-MINIFS(AT:AT,$E:$E,$E507))))</f>
        <v/>
      </c>
      <c r="DJ507" s="223" t="str">
        <f t="array" ref="DJ507">IF(AU507="","",
IF(INDEX(Settings!$H:$H,MATCH(DJ$1,Settings!$G:$G,0))=TRUE,
100-100*(AU507-MINIFS(AU:AU,$E:$E,$E507))/(MAXIFS(AU:AU,$E:$E,$E507)-MINIFS(AU:AU,$E:$E,$E507)),
100*(AU507-MINIFS(AU:AU,$E:$E,$E507))/(MAXIFS(AU:AU,$E:$E,$E507)-MINIFS(AU:AU,$E:$E,$E507))))</f>
        <v/>
      </c>
      <c r="DK507" s="223" t="str">
        <f t="array" ref="DK507">IF(AV507="","",
IF(INDEX(Settings!$H:$H,MATCH(DK$1,Settings!$G:$G,0))=TRUE,
100-100*(AV507-MINIFS(AV:AV,$E:$E,$E507))/(MAXIFS(AV:AV,$E:$E,$E507)-MINIFS(AV:AV,$E:$E,$E507)),
100*(AV507-MINIFS(AV:AV,$E:$E,$E507))/(MAXIFS(AV:AV,$E:$E,$E507)-MINIFS(AV:AV,$E:$E,$E507))))</f>
        <v/>
      </c>
      <c r="DL507" s="223" t="str">
        <f t="array" ref="DL507">IF(AW507="","",
IF(INDEX(Settings!$H:$H,MATCH(DL$1,Settings!$G:$G,0))=TRUE,
100-100*(AW507-MINIFS(AW:AW,$E:$E,$E507))/(MAXIFS(AW:AW,$E:$E,$E507)-MINIFS(AW:AW,$E:$E,$E507)),
100*(AW507-MINIFS(AW:AW,$E:$E,$E507))/(MAXIFS(AW:AW,$E:$E,$E507)-MINIFS(AW:AW,$E:$E,$E507))))</f>
        <v/>
      </c>
      <c r="DM507" s="223" t="str">
        <f t="array" ref="DM507">IF(AX507="","",
IF(INDEX(Settings!$H:$H,MATCH(DM$1,Settings!$G:$G,0))=TRUE,
100-100*(AX507-MINIFS(AX:AX,$E:$E,$E507))/(MAXIFS(AX:AX,$E:$E,$E507)-MINIFS(AX:AX,$E:$E,$E507)),
100*(AX507-MINIFS(AX:AX,$E:$E,$E507))/(MAXIFS(AX:AX,$E:$E,$E507)-MINIFS(AX:AX,$E:$E,$E507))))</f>
        <v/>
      </c>
      <c r="DN507" s="223" t="str">
        <f t="array" ref="DN507">IF(AY507="","",
IF(INDEX(Settings!$H:$H,MATCH(DN$1,Settings!$G:$G,0))=TRUE,
100-100*(AY507-MINIFS(AY:AY,$E:$E,$E507))/(MAXIFS(AY:AY,$E:$E,$E507)-MINIFS(AY:AY,$E:$E,$E507)),
100*(AY507-MINIFS(AY:AY,$E:$E,$E507))/(MAXIFS(AY:AY,$E:$E,$E507)-MINIFS(AY:AY,$E:$E,$E507))))</f>
        <v/>
      </c>
      <c r="DO507" s="223" t="str">
        <f t="array" ref="DO507">IF(AZ507="","",
IF(INDEX(Settings!$H:$H,MATCH(DO$1,Settings!$G:$G,0))=TRUE,
100-100*(AZ507-MINIFS(AZ:AZ,$E:$E,$E507))/(MAXIFS(AZ:AZ,$E:$E,$E507)-MINIFS(AZ:AZ,$E:$E,$E507)),
100*(AZ507-MINIFS(AZ:AZ,$E:$E,$E507))/(MAXIFS(AZ:AZ,$E:$E,$E507)-MINIFS(AZ:AZ,$E:$E,$E507))))</f>
        <v/>
      </c>
      <c r="DP507" s="223" t="str">
        <f t="array" ref="DP507">IF(BA507="","",
IF(INDEX(Settings!$H:$H,MATCH(DP$1,Settings!$G:$G,0))=TRUE,
100-100*(BA507-MINIFS(BA:BA,$E:$E,$E507))/(MAXIFS(BA:BA,$E:$E,$E507)-MINIFS(BA:BA,$E:$E,$E507)),
100*(BA507-MINIFS(BA:BA,$E:$E,$E507))/(MAXIFS(BA:BA,$E:$E,$E507)-MINIFS(BA:BA,$E:$E,$E507))))</f>
        <v/>
      </c>
      <c r="DQ507" s="223" t="str">
        <f t="array" ref="DQ507">IF(BB507="","",
IF(INDEX(Settings!$H:$H,MATCH(DQ$1,Settings!$G:$G,0))=TRUE,
100-100*(BB507-MINIFS(BB:BB,$E:$E,$E507))/(MAXIFS(BB:BB,$E:$E,$E507)-MINIFS(BB:BB,$E:$E,$E507)),
100*(BB507-MINIFS(BB:BB,$E:$E,$E507))/(MAXIFS(BB:BB,$E:$E,$E507)-MINIFS(BB:BB,$E:$E,$E507))))</f>
        <v/>
      </c>
      <c r="DR507" s="223" t="str">
        <f t="array" ref="DR507">IF(BC507="","",
IF(INDEX(Settings!$H:$H,MATCH(DR$1,Settings!$G:$G,0))=TRUE,
100-100*(BC507-MINIFS(BC:BC,$E:$E,$E507))/(MAXIFS(BC:BC,$E:$E,$E507)-MINIFS(BC:BC,$E:$E,$E507)),
100*(BC507-MINIFS(BC:BC,$E:$E,$E507))/(MAXIFS(BC:BC,$E:$E,$E507)-MINIFS(BC:BC,$E:$E,$E507))))</f>
        <v/>
      </c>
      <c r="DS507" s="223" t="str">
        <f t="array" ref="DS507">IF(BD507="","",
IF(INDEX(Settings!$H:$H,MATCH(DS$1,Settings!$G:$G,0))=TRUE,
100-100*(BD507-MINIFS(BD:BD,$E:$E,$E507))/(MAXIFS(BD:BD,$E:$E,$E507)-MINIFS(BD:BD,$E:$E,$E507)),
100*(BD507-MINIFS(BD:BD,$E:$E,$E507))/(MAXIFS(BD:BD,$E:$E,$E507)-MINIFS(BD:BD,$E:$E,$E507))))</f>
        <v/>
      </c>
      <c r="DT507" s="223" t="str">
        <f t="array" ref="DT507">IF(BE507="","",
IF(INDEX(Settings!$H:$H,MATCH(DT$1,Settings!$G:$G,0))=TRUE,
100-100*(BE507-MINIFS(BE:BE,$E:$E,$E507))/(MAXIFS(BE:BE,$E:$E,$E507)-MINIFS(BE:BE,$E:$E,$E507)),
100*(BE507-MINIFS(BE:BE,$E:$E,$E507))/(MAXIFS(BE:BE,$E:$E,$E507)-MINIFS(BE:BE,$E:$E,$E507))))</f>
        <v/>
      </c>
      <c r="DU507" s="223" t="str">
        <f t="array" ref="DU507">IF(BF507="","",
IF(INDEX(Settings!$H:$H,MATCH(DU$1,Settings!$G:$G,0))=TRUE,
100-100*(BF507-MINIFS(BF:BF,$E:$E,$E507))/(MAXIFS(BF:BF,$E:$E,$E507)-MINIFS(BF:BF,$E:$E,$E507)),
100*(BF507-MINIFS(BF:BF,$E:$E,$E507))/(MAXIFS(BF:BF,$E:$E,$E507)-MINIFS(BF:BF,$E:$E,$E507))))</f>
        <v/>
      </c>
      <c r="DV507" s="223" t="str">
        <f t="array" ref="DV507">IF(BG507="","",
IF(INDEX(Settings!$H:$H,MATCH(DV$1,Settings!$G:$G,0))=TRUE,
100-100*(BG507-MINIFS(BG:BG,$E:$E,$E507))/(MAXIFS(BG:BG,$E:$E,$E507)-MINIFS(BG:BG,$E:$E,$E507)),
100*(BG507-MINIFS(BG:BG,$E:$E,$E507))/(MAXIFS(BG:BG,$E:$E,$E507)-MINIFS(BG:BG,$E:$E,$E507))))</f>
        <v/>
      </c>
      <c r="DW507" s="223" t="str">
        <f t="array" ref="DW507">IF(BH507="","",
IF(INDEX(Settings!$H:$H,MATCH(DW$1,Settings!$G:$G,0))=TRUE,
100-100*(BH507-MINIFS(BH:BH,$E:$E,$E507))/(MAXIFS(BH:BH,$E:$E,$E507)-MINIFS(BH:BH,$E:$E,$E507)),
100*(BH507-MINIFS(BH:BH,$E:$E,$E507))/(MAXIFS(BH:BH,$E:$E,$E507)-MINIFS(BH:BH,$E:$E,$E507))))</f>
        <v/>
      </c>
      <c r="DX507" s="223" t="str">
        <f t="array" ref="DX507">IF(BI507="","",
IF(INDEX(Settings!$H:$H,MATCH(DX$1,Settings!$G:$G,0))=TRUE,
100-100*(BI507-MINIFS(BI:BI,$E:$E,$E507))/(MAXIFS(BI:BI,$E:$E,$E507)-MINIFS(BI:BI,$E:$E,$E507)),
100*(BI507-MINIFS(BI:BI,$E:$E,$E507))/(MAXIFS(BI:BI,$E:$E,$E507)-MINIFS(BI:BI,$E:$E,$E507))))</f>
        <v/>
      </c>
      <c r="DY507" s="223" t="str">
        <f t="array" ref="DY507">IF(BJ507="","",
IF(INDEX(Settings!$H:$H,MATCH(DY$1,Settings!$G:$G,0))=TRUE,
100-100*(BJ507-MINIFS(BJ:BJ,$E:$E,$E507))/(MAXIFS(BJ:BJ,$E:$E,$E507)-MINIFS(BJ:BJ,$E:$E,$E507)),
100*(BJ507-MINIFS(BJ:BJ,$E:$E,$E507))/(MAXIFS(BJ:BJ,$E:$E,$E507)-MINIFS(BJ:BJ,$E:$E,$E507))))</f>
        <v/>
      </c>
      <c r="DZ507" s="225"/>
      <c r="EA507" s="225"/>
      <c r="EB507" s="225" t="str">
        <f t="shared" si="8"/>
        <v/>
      </c>
      <c r="EC507" s="225" t="str">
        <f t="shared" si="9"/>
        <v/>
      </c>
      <c r="ED507" s="225" t="str">
        <f t="shared" si="10"/>
        <v/>
      </c>
      <c r="EE507" s="225" t="str">
        <f t="shared" si="11"/>
        <v/>
      </c>
      <c r="EF507" s="225" t="str">
        <f t="shared" si="12"/>
        <v/>
      </c>
      <c r="EG507" s="225" t="str">
        <f t="shared" si="13"/>
        <v/>
      </c>
      <c r="EH507" s="225"/>
      <c r="EI507" s="225"/>
      <c r="EJ507" s="225"/>
      <c r="EK507" s="225"/>
      <c r="EL507" s="225"/>
      <c r="EM507" s="225"/>
    </row>
    <row r="508">
      <c r="A508" s="231"/>
      <c r="B508" s="231"/>
      <c r="C508" s="231"/>
      <c r="D508" s="231" t="str">
        <f t="array" ref="D508">IFERROR(INDEX(Profiles!$B:$B,MATCH($A508,Profiles!$A:$A,0)),"")</f>
        <v/>
      </c>
      <c r="E508" s="231"/>
      <c r="F508" s="231"/>
      <c r="G508" s="231"/>
      <c r="H508" s="231"/>
      <c r="I508" s="231" t="str">
        <f>IF(A508="","",IF(Settings!$N$3="DATE",F508&amp;": "&amp;TEXT(B508,"M/DD/YY"),F508&amp;": "&amp;H508))</f>
        <v/>
      </c>
      <c r="J508" s="231"/>
      <c r="K508" s="231"/>
      <c r="L508" s="231"/>
      <c r="M508" s="232" t="str">
        <f t="shared" si="14"/>
        <v/>
      </c>
      <c r="N508" s="231"/>
      <c r="O508" s="231"/>
      <c r="P508" s="231"/>
      <c r="Q508" s="231"/>
      <c r="R508" s="231"/>
      <c r="S508" s="230" t="str">
        <f>IFERROR(VLOOKUP(AF508, 'YOYO IR Scores'!A:C, 3, FALSE), "")
</f>
        <v/>
      </c>
      <c r="T508" s="231"/>
      <c r="U508" s="231"/>
      <c r="V508" s="231"/>
      <c r="W508" s="231"/>
      <c r="X508" s="233" t="str">
        <f t="shared" si="4"/>
        <v/>
      </c>
      <c r="Y508" s="234" t="str">
        <f t="shared" si="5"/>
        <v/>
      </c>
      <c r="Z508" s="234" t="str">
        <f t="shared" si="6"/>
        <v/>
      </c>
      <c r="AA508" s="233" t="str">
        <f t="shared" si="7"/>
        <v/>
      </c>
      <c r="AB508" s="232"/>
      <c r="AC508" s="232"/>
      <c r="AD508" s="232"/>
      <c r="AE508" s="232" t="str">
        <f>IFERROR(VLOOKUP(AF508, 'YOYO IR Scores'!A:C, 2, FALSE), "")</f>
        <v/>
      </c>
      <c r="AF508" s="232"/>
      <c r="AG508" s="232"/>
      <c r="AH508" s="232"/>
      <c r="AI508" s="232"/>
      <c r="AJ508" s="232"/>
      <c r="AK508" s="232"/>
      <c r="AL508" s="232"/>
      <c r="AM508" s="232"/>
      <c r="AN508" s="232"/>
      <c r="AO508" s="232"/>
      <c r="AP508" s="232"/>
      <c r="AQ508" s="232"/>
      <c r="AR508" s="232"/>
      <c r="AS508" s="232"/>
      <c r="AT508" s="232"/>
      <c r="AU508" s="232"/>
      <c r="AV508" s="232"/>
      <c r="AW508" s="232"/>
      <c r="AX508" s="232"/>
      <c r="AY508" s="232"/>
      <c r="AZ508" s="232"/>
      <c r="BA508" s="232"/>
      <c r="BB508" s="232"/>
      <c r="BC508" s="232"/>
      <c r="BD508" s="232"/>
      <c r="BE508" s="232"/>
      <c r="BF508" s="232"/>
      <c r="BG508" s="232"/>
      <c r="BH508" s="232"/>
      <c r="BI508" s="232"/>
      <c r="BJ508" s="232"/>
      <c r="BK508" s="232" t="str">
        <f t="array" ref="BK508">IF(J508="","",
IF(INDEX(Settings!$H:$H,MATCH(BY$1,Settings!$G:$G,0))=TRUE,
100-100*(J508-MIN(J:J))/(MAX(J:J)-MIN(J:J)),
100*(J508-MIN(J:J))/(MAX(J:J)-MIN(J:J))))</f>
        <v/>
      </c>
      <c r="BL508" s="232" t="str">
        <f t="array" ref="BL508">IF(J508="","",
IF(INDEX(Settings!$H:$H,MATCH(BY$1,Settings!$G:$G,0))=TRUE,
100-100*(J508-MINIFS(J:J,$E:$E,$E508))/(MAXIFS(J:J,$E:$E,$E508)-MINIFS(J:J,$E:$E,$E508)),
100*(J508-MINIFS(J:J,$E:$E,$E508))/(MAXIFS(J:J,$E:$E,$E508)-MINIFS(J:J,$E:$E,$E508))))</f>
        <v/>
      </c>
      <c r="BM508" s="232" t="str">
        <f t="array" ref="BM508">IF(J508="","",
IF(INDEX(Settings!$H:$H,MATCH(BY$1,Settings!$G:$G,0))=TRUE,
100-100*(J508-MINIFS(J:J,$E:$E,$E508,$I:$I,$I508))/(MAXIFS(J:J,$E:$E,$E508,$I:$I,$I508)-MINIFS(J:J,$E:$E,$E508,$I:$I,$I508)),
100*(J508-MINIFS(J:J,$E:$E,$E508,$I:$I,$I508))/(MAXIFS(J:J,$E:$E,$E508,$I:$I,$I508)-MINIFS(J:J,$E:$E,$E508,$I:$I,$I508))))</f>
        <v/>
      </c>
      <c r="BN508" s="231" t="str">
        <f t="array" ref="BN508">IF(J508="","",
IF(INDEX(Settings!$H:$H,MATCH(BY$1,Settings!$G:$G,0))=TRUE,
100-100*PERCENTRANK(J:J,J508),
100*PERCENTRANK(J:J,J508)))</f>
        <v/>
      </c>
      <c r="BO508" s="231" t="str">
        <f>IFERROR(__xludf.DUMMYFUNCTION("IF(J508="""","""",
IF(INDEX(Settings!$H:$H,MATCH(BY$1,Settings!$G:$G,0))=TRUE,
100-100*PERCENTRANK(FILTER(J:J,$E:$E=$E508),J508),
100*PERCENTRANK(FILTER(J:J,$E:$E=$E508),J508)))"),"")</f>
        <v/>
      </c>
      <c r="BP508" s="231" t="str">
        <f>IFERROR(__xludf.DUMMYFUNCTION("IF(J508="""","""",
IF(INDEX(Settings!$H:$H,MATCH(BY$1,Settings!$G:$G,0))=TRUE,
100-100*PERCENTRANK(FILTER(J:J,$E:$E=$E508,$I:$I=$I508),J508),
100*PERCENTRANK(FILTER(J:J,$E:$E=$E508,$I:$I=$I508),J508)))"),"")</f>
        <v/>
      </c>
      <c r="BQ508" s="233" t="str">
        <f t="array" ref="BQ508">IF(J508="","",
IF(INDEX(Settings!$H:$H,MATCH(BY$1,Settings!$G:$G,0))=TRUE,
-1*(J508-AVERAGE(J:J))/STDEV(J:J),
(J508-AVERAGE(J:J))/STDEV(J:J)))</f>
        <v/>
      </c>
      <c r="BR508" s="233" t="str">
        <f>IFERROR(__xludf.DUMMYFUNCTION("IF(J508="""","""",
IF(INDEX(Settings!$H:$H,MATCH(BY$1,Settings!$G:$G,0))=TRUE,
-1*(J508-AVERAGEIFS(J:J,$E:$E,$E508))/STDEV(FILTER(J:J,$E:$E=$E508)),
(J508-AVERAGEIFS(J:J,$E:$E,$E508))/STDEV(FILTER(J:J,$E:$E=$E508))))"),"")</f>
        <v/>
      </c>
      <c r="BS508" s="233"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1"/>
      <c r="BX508" s="231"/>
      <c r="BY508" s="232" t="str">
        <f t="array" ref="BY508">IF(J508="","",
IF(INDEX(Settings!$H:$H,MATCH(BY$1,Settings!$G:$G,0))=TRUE,
100-100*(J508-MINIFS(J:J,$E:$E,$E508))/(MAXIFS(J:J,$E:$E,$E508)-MINIFS(J:J,$E:$E,$E508)),
100*(J508-MINIFS(J:J,$E:$E,$E508))/(MAXIFS(J:J,$E:$E,$E508)-MINIFS(J:J,$E:$E,$E508))))</f>
        <v/>
      </c>
      <c r="BZ508" s="232" t="str">
        <f t="array" ref="BZ508">IF(K508="","",
IF(INDEX(Settings!$H:$H,MATCH(BZ$1,Settings!$G:$G,0))=TRUE,
100-100*(K508-MINIFS(K:K,$E:$E,$E508))/(MAXIFS(K:K,$E:$E,$E508)-MINIFS(K:K,$E:$E,$E508)),
100*(K508-MINIFS(K:K,$E:$E,$E508))/(MAXIFS(K:K,$E:$E,$E508)-MINIFS(K:K,$E:$E,$E508))))</f>
        <v/>
      </c>
      <c r="CA508" s="232" t="str">
        <f t="array" ref="CA508">IF(L508="","",
IF(INDEX(Settings!$H:$H,MATCH(CA$1,Settings!$G:$G,0))=TRUE,
100-100*(L508-MINIFS(L:L,$E:$E,$E508))/(MAXIFS(L:L,$E:$E,$E508)-MINIFS(L:L,$E:$E,$E508)),
100*(L508-MINIFS(L:L,$E:$E,$E508))/(MAXIFS(L:L,$E:$E,$E508)-MINIFS(L:L,$E:$E,$E508))))</f>
        <v/>
      </c>
      <c r="CB508" s="232" t="str">
        <f t="array" ref="CB508">IF(M508="","",
IF(INDEX(Settings!$H:$H,MATCH(CB$1,Settings!$G:$G,0))=TRUE,
100-100*(M508-MINIFS(M:M,$E:$E,$E508))/(MAXIFS(M:M,$E:$E,$E508)-MINIFS(M:M,$E:$E,$E508)),
100*(M508-MINIFS(M:M,$E:$E,$E508))/(MAXIFS(M:M,$E:$E,$E508)-MINIFS(M:M,$E:$E,$E508))))</f>
        <v/>
      </c>
      <c r="CC508" s="232" t="str">
        <f t="array" ref="CC508">IF(N508="","",
IF(INDEX(Settings!$H:$H,MATCH(CC$1,Settings!$G:$G,0))=TRUE,
100-100*(N508-MINIFS(N:N,$E:$E,$E508))/(MAXIFS(N:N,$E:$E,$E508)-MINIFS(N:N,$E:$E,$E508)),
100*(N508-MINIFS(N:N,$E:$E,$E508))/(MAXIFS(N:N,$E:$E,$E508)-MINIFS(N:N,$E:$E,$E508))))</f>
        <v/>
      </c>
      <c r="CD508" s="232" t="str">
        <f t="array" ref="CD508">IF(O508="","",
IF(INDEX(Settings!$H:$H,MATCH(CD$1,Settings!$G:$G,0))=TRUE,
100-100*(O508-MINIFS(O:O,$E:$E,$E508))/(MAXIFS(O:O,$E:$E,$E508)-MINIFS(O:O,$E:$E,$E508)),
100*(O508-MINIFS(O:O,$E:$E,$E508))/(MAXIFS(O:O,$E:$E,$E508)-MINIFS(O:O,$E:$E,$E508))))</f>
        <v/>
      </c>
      <c r="CE508" s="232" t="str">
        <f t="array" ref="CE508">IF(P508="","",
IF(INDEX(Settings!$H:$H,MATCH(CE$1,Settings!$G:$G,0))=TRUE,
100-100*(P508-MINIFS(P:P,$E:$E,$E508))/(MAXIFS(P:P,$E:$E,$E508)-MINIFS(P:P,$E:$E,$E508)),
100*(P508-MINIFS(P:P,$E:$E,$E508))/(MAXIFS(P:P,$E:$E,$E508)-MINIFS(P:P,$E:$E,$E508))))</f>
        <v/>
      </c>
      <c r="CF508" s="232" t="str">
        <f t="array" ref="CF508">IF(Q508="","",
IF(INDEX(Settings!$H:$H,MATCH(CF$1,Settings!$G:$G,0))=TRUE,
100-100*(Q508-MINIFS(Q:Q,$E:$E,$E508))/(MAXIFS(Q:Q,$E:$E,$E508)-MINIFS(Q:Q,$E:$E,$E508)),
100*(Q508-MINIFS(Q:Q,$E:$E,$E508))/(MAXIFS(Q:Q,$E:$E,$E508)-MINIFS(Q:Q,$E:$E,$E508))))</f>
        <v/>
      </c>
      <c r="CG508" s="232" t="str">
        <f t="array" ref="CG508">IF(R508="","",
IF(INDEX(Settings!$H:$H,MATCH(CG$1,Settings!$G:$G,0))=TRUE,
100-100*(R508-MINIFS(R:R,$E:$E,$E508))/(MAXIFS(R:R,$E:$E,$E508)-MINIFS(R:R,$E:$E,$E508)),
100*(R508-MINIFS(R:R,$E:$E,$E508))/(MAXIFS(R:R,$E:$E,$E508)-MINIFS(R:R,$E:$E,$E508))))</f>
        <v/>
      </c>
      <c r="CH508" s="232" t="str">
        <f t="array" ref="CH508">IF(S508="","",
IF(INDEX(Settings!$H:$H,MATCH(CH$1,Settings!$G:$G,0))=TRUE,
100-100*(S508-MINIFS(S:S,$E:$E,$E508))/(MAXIFS(S:S,$E:$E,$E508)-MINIFS(S:S,$E:$E,$E508)),
100*(S508-MINIFS(S:S,$E:$E,$E508))/(MAXIFS(S:S,$E:$E,$E508)-MINIFS(S:S,$E:$E,$E508))))</f>
        <v/>
      </c>
      <c r="CI508" s="232" t="str">
        <f t="array" ref="CI508">IF(T508="","",
IF(INDEX(Settings!$H:$H,MATCH(CI$1,Settings!$G:$G,0))=TRUE,
100-100*(T508-MINIFS(T:T,$E:$E,$E508))/(MAXIFS(T:T,$E:$E,$E508)-MINIFS(T:T,$E:$E,$E508)),
100*(T508-MINIFS(T:T,$E:$E,$E508))/(MAXIFS(T:T,$E:$E,$E508)-MINIFS(T:T,$E:$E,$E508))))</f>
        <v/>
      </c>
      <c r="CJ508" s="232" t="str">
        <f t="array" ref="CJ508">IF(U508="","",
IF(INDEX(Settings!$H:$H,MATCH(CJ$1,Settings!$G:$G,0))=TRUE,
100-100*(U508-MINIFS(U:U,$E:$E,$E508))/(MAXIFS(U:U,$E:$E,$E508)-MINIFS(U:U,$E:$E,$E508)),
100*(U508-MINIFS(U:U,$E:$E,$E508))/(MAXIFS(U:U,$E:$E,$E508)-MINIFS(U:U,$E:$E,$E508))))</f>
        <v/>
      </c>
      <c r="CK508" s="232" t="str">
        <f t="array" ref="CK508">IF(V508="","",
IF(INDEX(Settings!$H:$H,MATCH(CK$1,Settings!$G:$G,0))=TRUE,
100-100*(V508-MINIFS(V:V,$E:$E,$E508))/(MAXIFS(V:V,$E:$E,$E508)-MINIFS(V:V,$E:$E,$E508)),
100*(V508-MINIFS(V:V,$E:$E,$E508))/(MAXIFS(V:V,$E:$E,$E508)-MINIFS(V:V,$E:$E,$E508))))</f>
        <v/>
      </c>
      <c r="CL508" s="232" t="str">
        <f t="array" ref="CL508">IF(W508="","",
IF(INDEX(Settings!$H:$H,MATCH(CL$1,Settings!$G:$G,0))=TRUE,
100-100*(W508-MINIFS(W:W,$E:$E,$E508))/(MAXIFS(W:W,$E:$E,$E508)-MINIFS(W:W,$E:$E,$E508)),
100*(W508-MINIFS(W:W,$E:$E,$E508))/(MAXIFS(W:W,$E:$E,$E508)-MINIFS(W:W,$E:$E,$E508))))</f>
        <v/>
      </c>
      <c r="CM508" s="232" t="str">
        <f t="array" ref="CM508">IF(X508="","",
IF(INDEX(Settings!$H:$H,MATCH(CM$1,Settings!$G:$G,0))=TRUE,
100-100*(X508-MINIFS(X:X,$E:$E,$E508))/(MAXIFS(X:X,$E:$E,$E508)-MINIFS(X:X,$E:$E,$E508)),
100*(X508-MINIFS(X:X,$E:$E,$E508))/(MAXIFS(X:X,$E:$E,$E508)-MINIFS(X:X,$E:$E,$E508))))</f>
        <v/>
      </c>
      <c r="CN508" s="232" t="str">
        <f t="array" ref="CN508">IF(Y508="","",
IF(INDEX(Settings!$H:$H,MATCH(CN$1,Settings!$G:$G,0))=TRUE,
100-100*(Y508-MINIFS(Y:Y,$E:$E,$E508))/(MAXIFS(Y:Y,$E:$E,$E508)-MINIFS(Y:Y,$E:$E,$E508)),
100*(Y508-MINIFS(Y:Y,$E:$E,$E508))/(MAXIFS(Y:Y,$E:$E,$E508)-MINIFS(Y:Y,$E:$E,$E508))))</f>
        <v/>
      </c>
      <c r="CO508" s="232" t="str">
        <f t="array" ref="CO508">IF(Z508="","",
IF(INDEX(Settings!$H:$H,MATCH(CO$1,Settings!$G:$G,0))=TRUE,
100-100*(Z508-MINIFS(Z:Z,$E:$E,$E508))/(MAXIFS(Z:Z,$E:$E,$E508)-MINIFS(Z:Z,$E:$E,$E508)),
100*(Z508-MINIFS(Z:Z,$E:$E,$E508))/(MAXIFS(Z:Z,$E:$E,$E508)-MINIFS(Z:Z,$E:$E,$E508))))</f>
        <v/>
      </c>
      <c r="CP508" s="232" t="str">
        <f t="array" ref="CP508">IF(AA508="","",
IF(INDEX(Settings!$H:$H,MATCH(CP$1,Settings!$G:$G,0))=TRUE,
100-100*(AA508-MINIFS(AA:AA,$E:$E,$E508))/(MAXIFS(AA:AA,$E:$E,$E508)-MINIFS(AA:AA,$E:$E,$E508)),
100*(AA508-MINIFS(AA:AA,$E:$E,$E508))/(MAXIFS(AA:AA,$E:$E,$E508)-MINIFS(AA:AA,$E:$E,$E508))))</f>
        <v/>
      </c>
      <c r="CQ508" s="232" t="str">
        <f t="array" ref="CQ508">IF(AB508="","",
IF(INDEX(Settings!$H:$H,MATCH(CQ$1,Settings!$G:$G,0))=TRUE,
100-100*(AB508-MINIFS(AB:AB,$E:$E,$E508))/(MAXIFS(AB:AB,$E:$E,$E508)-MINIFS(AB:AB,$E:$E,$E508)),
100*(AB508-MINIFS(AB:AB,$E:$E,$E508))/(MAXIFS(AB:AB,$E:$E,$E508)-MINIFS(AB:AB,$E:$E,$E508))))</f>
        <v/>
      </c>
      <c r="CR508" s="232" t="str">
        <f t="array" ref="CR508">IF(AC508="","",
IF(INDEX(Settings!$H:$H,MATCH(CR$1,Settings!$G:$G,0))=TRUE,
100-100*(AC508-MINIFS(AC:AC,$E:$E,$E508))/(MAXIFS(AC:AC,$E:$E,$E508)-MINIFS(AC:AC,$E:$E,$E508)),
100*(AC508-MINIFS(AC:AC,$E:$E,$E508))/(MAXIFS(AC:AC,$E:$E,$E508)-MINIFS(AC:AC,$E:$E,$E508))))</f>
        <v/>
      </c>
      <c r="CS508" s="232" t="str">
        <f t="array" ref="CS508">IF(AD508="","",
IF(INDEX(Settings!$H:$H,MATCH(CS$1,Settings!$G:$G,0))=TRUE,
100-100*(AD508-MINIFS(AD:AD,$E:$E,$E508))/(MAXIFS(AD:AD,$E:$E,$E508)-MINIFS(AD:AD,$E:$E,$E508)),
100*(AD508-MINIFS(AD:AD,$E:$E,$E508))/(MAXIFS(AD:AD,$E:$E,$E508)-MINIFS(AD:AD,$E:$E,$E508))))</f>
        <v/>
      </c>
      <c r="CT508" s="232" t="str">
        <f t="array" ref="CT508">IF(AE508="","",
IF(INDEX(Settings!$H:$H,MATCH(CT$1,Settings!$G:$G,0))=TRUE,
100-100*(AE508-MINIFS(AE:AE,$E:$E,$E508))/(MAXIFS(AE:AE,$E:$E,$E508)-MINIFS(AE:AE,$E:$E,$E508)),
100*(AE508-MINIFS(AE:AE,$E:$E,$E508))/(MAXIFS(AE:AE,$E:$E,$E508)-MINIFS(AE:AE,$E:$E,$E508))))</f>
        <v/>
      </c>
      <c r="CU508" s="232" t="str">
        <f t="array" ref="CU508">IF(AF508="","",
IF(INDEX(Settings!$H:$H,MATCH(CU$1,Settings!$G:$G,0))=TRUE,
100-100*(AF508-MINIFS(AF:AF,$E:$E,$E508))/(MAXIFS(AF:AF,$E:$E,$E508)-MINIFS(AF:AF,$E:$E,$E508)),
100*(AF508-MINIFS(AF:AF,$E:$E,$E508))/(MAXIFS(AF:AF,$E:$E,$E508)-MINIFS(AF:AF,$E:$E,$E508))))</f>
        <v/>
      </c>
      <c r="CV508" s="232" t="str">
        <f t="array" ref="CV508">IF(AG508="","",
IF(INDEX(Settings!$H:$H,MATCH(CV$1,Settings!$G:$G,0))=TRUE,
100-100*(AG508-MINIFS(AG:AG,$E:$E,$E508))/(MAXIFS(AG:AG,$E:$E,$E508)-MINIFS(AG:AG,$E:$E,$E508)),
100*(AG508-MINIFS(AG:AG,$E:$E,$E508))/(MAXIFS(AG:AG,$E:$E,$E508)-MINIFS(AG:AG,$E:$E,$E508))))</f>
        <v/>
      </c>
      <c r="CW508" s="232" t="str">
        <f t="array" ref="CW508">IF(AH508="","",
IF(INDEX(Settings!$H:$H,MATCH(CW$1,Settings!$G:$G,0))=TRUE,
100-100*(AH508-MINIFS(AH:AH,$E:$E,$E508))/(MAXIFS(AH:AH,$E:$E,$E508)-MINIFS(AH:AH,$E:$E,$E508)),
100*(AH508-MINIFS(AH:AH,$E:$E,$E508))/(MAXIFS(AH:AH,$E:$E,$E508)-MINIFS(AH:AH,$E:$E,$E508))))</f>
        <v/>
      </c>
      <c r="CX508" s="232" t="str">
        <f t="array" ref="CX508">IF(AI508="","",
IF(INDEX(Settings!$H:$H,MATCH(CX$1,Settings!$G:$G,0))=TRUE,
100-100*(AI508-MINIFS(AI:AI,$E:$E,$E508))/(MAXIFS(AI:AI,$E:$E,$E508)-MINIFS(AI:AI,$E:$E,$E508)),
100*(AI508-MINIFS(AI:AI,$E:$E,$E508))/(MAXIFS(AI:AI,$E:$E,$E508)-MINIFS(AI:AI,$E:$E,$E508))))</f>
        <v/>
      </c>
      <c r="CY508" s="232" t="str">
        <f t="array" ref="CY508">IF(AJ508="","",
IF(INDEX(Settings!$H:$H,MATCH(CY$1,Settings!$G:$G,0))=TRUE,
100-100*(AJ508-MINIFS(AJ:AJ,$E:$E,$E508))/(MAXIFS(AJ:AJ,$E:$E,$E508)-MINIFS(AJ:AJ,$E:$E,$E508)),
100*(AJ508-MINIFS(AJ:AJ,$E:$E,$E508))/(MAXIFS(AJ:AJ,$E:$E,$E508)-MINIFS(AJ:AJ,$E:$E,$E508))))</f>
        <v/>
      </c>
      <c r="CZ508" s="232" t="str">
        <f t="array" ref="CZ508">IF(AK508="","",
IF(INDEX(Settings!$H:$H,MATCH(CZ$1,Settings!$G:$G,0))=TRUE,
100-100*(AK508-MINIFS(AK:AK,$E:$E,$E508))/(MAXIFS(AK:AK,$E:$E,$E508)-MINIFS(AK:AK,$E:$E,$E508)),
100*(AK508-MINIFS(AK:AK,$E:$E,$E508))/(MAXIFS(AK:AK,$E:$E,$E508)-MINIFS(AK:AK,$E:$E,$E508))))</f>
        <v/>
      </c>
      <c r="DA508" s="232" t="str">
        <f t="array" ref="DA508">IF(AL508="","",
IF(INDEX(Settings!$H:$H,MATCH(DA$1,Settings!$G:$G,0))=TRUE,
100-100*(AL508-MINIFS(AL:AL,$E:$E,$E508))/(MAXIFS(AL:AL,$E:$E,$E508)-MINIFS(AL:AL,$E:$E,$E508)),
100*(AL508-MINIFS(AL:AL,$E:$E,$E508))/(MAXIFS(AL:AL,$E:$E,$E508)-MINIFS(AL:AL,$E:$E,$E508))))</f>
        <v/>
      </c>
      <c r="DB508" s="232" t="str">
        <f t="array" ref="DB508">IF(AM508="","",
IF(INDEX(Settings!$H:$H,MATCH(DB$1,Settings!$G:$G,0))=TRUE,
100-100*(AM508-MINIFS(AM:AM,$E:$E,$E508))/(MAXIFS(AM:AM,$E:$E,$E508)-MINIFS(AM:AM,$E:$E,$E508)),
100*(AM508-MINIFS(AM:AM,$E:$E,$E508))/(MAXIFS(AM:AM,$E:$E,$E508)-MINIFS(AM:AM,$E:$E,$E508))))</f>
        <v/>
      </c>
      <c r="DC508" s="232" t="str">
        <f t="array" ref="DC508">IF(AN508="","",
IF(INDEX(Settings!$H:$H,MATCH(DC$1,Settings!$G:$G,0))=TRUE,
100-100*(AN508-MINIFS(AN:AN,$E:$E,$E508))/(MAXIFS(AN:AN,$E:$E,$E508)-MINIFS(AN:AN,$E:$E,$E508)),
100*(AN508-MINIFS(AN:AN,$E:$E,$E508))/(MAXIFS(AN:AN,$E:$E,$E508)-MINIFS(AN:AN,$E:$E,$E508))))</f>
        <v/>
      </c>
      <c r="DD508" s="232" t="str">
        <f t="array" ref="DD508">IF(AO508="","",
IF(INDEX(Settings!$H:$H,MATCH(DD$1,Settings!$G:$G,0))=TRUE,
100-100*(AO508-MINIFS(AO:AO,$E:$E,$E508))/(MAXIFS(AO:AO,$E:$E,$E508)-MINIFS(AO:AO,$E:$E,$E508)),
100*(AO508-MINIFS(AO:AO,$E:$E,$E508))/(MAXIFS(AO:AO,$E:$E,$E508)-MINIFS(AO:AO,$E:$E,$E508))))</f>
        <v/>
      </c>
      <c r="DE508" s="232" t="str">
        <f t="array" ref="DE508">IF(AP508="","",
IF(INDEX(Settings!$H:$H,MATCH(DE$1,Settings!$G:$G,0))=TRUE,
100-100*(AP508-MINIFS(AP:AP,$E:$E,$E508))/(MAXIFS(AP:AP,$E:$E,$E508)-MINIFS(AP:AP,$E:$E,$E508)),
100*(AP508-MINIFS(AP:AP,$E:$E,$E508))/(MAXIFS(AP:AP,$E:$E,$E508)-MINIFS(AP:AP,$E:$E,$E508))))</f>
        <v/>
      </c>
      <c r="DF508" s="232" t="str">
        <f t="array" ref="DF508">IF(AQ508="","",
IF(INDEX(Settings!$H:$H,MATCH(DF$1,Settings!$G:$G,0))=TRUE,
100-100*(AQ508-MINIFS(AQ:AQ,$E:$E,$E508))/(MAXIFS(AQ:AQ,$E:$E,$E508)-MINIFS(AQ:AQ,$E:$E,$E508)),
100*(AQ508-MINIFS(AQ:AQ,$E:$E,$E508))/(MAXIFS(AQ:AQ,$E:$E,$E508)-MINIFS(AQ:AQ,$E:$E,$E508))))</f>
        <v/>
      </c>
      <c r="DG508" s="232" t="str">
        <f t="array" ref="DG508">IF(AR508="","",
IF(INDEX(Settings!$H:$H,MATCH(DG$1,Settings!$G:$G,0))=TRUE,
100-100*(AR508-MINIFS(AR:AR,$E:$E,$E508))/(MAXIFS(AR:AR,$E:$E,$E508)-MINIFS(AR:AR,$E:$E,$E508)),
100*(AR508-MINIFS(AR:AR,$E:$E,$E508))/(MAXIFS(AR:AR,$E:$E,$E508)-MINIFS(AR:AR,$E:$E,$E508))))</f>
        <v/>
      </c>
      <c r="DH508" s="232" t="str">
        <f t="array" ref="DH508">IF(AS508="","",
IF(INDEX(Settings!$H:$H,MATCH(DH$1,Settings!$G:$G,0))=TRUE,
100-100*(AS508-MINIFS(AS:AS,$E:$E,$E508))/(MAXIFS(AS:AS,$E:$E,$E508)-MINIFS(AS:AS,$E:$E,$E508)),
100*(AS508-MINIFS(AS:AS,$E:$E,$E508))/(MAXIFS(AS:AS,$E:$E,$E508)-MINIFS(AS:AS,$E:$E,$E508))))</f>
        <v/>
      </c>
      <c r="DI508" s="232" t="str">
        <f t="array" ref="DI508">IF(AT508="","",
IF(INDEX(Settings!$H:$H,MATCH(DI$1,Settings!$G:$G,0))=TRUE,
100-100*(AT508-MINIFS(AT:AT,$E:$E,$E508))/(MAXIFS(AT:AT,$E:$E,$E508)-MINIFS(AT:AT,$E:$E,$E508)),
100*(AT508-MINIFS(AT:AT,$E:$E,$E508))/(MAXIFS(AT:AT,$E:$E,$E508)-MINIFS(AT:AT,$E:$E,$E508))))</f>
        <v/>
      </c>
      <c r="DJ508" s="232" t="str">
        <f t="array" ref="DJ508">IF(AU508="","",
IF(INDEX(Settings!$H:$H,MATCH(DJ$1,Settings!$G:$G,0))=TRUE,
100-100*(AU508-MINIFS(AU:AU,$E:$E,$E508))/(MAXIFS(AU:AU,$E:$E,$E508)-MINIFS(AU:AU,$E:$E,$E508)),
100*(AU508-MINIFS(AU:AU,$E:$E,$E508))/(MAXIFS(AU:AU,$E:$E,$E508)-MINIFS(AU:AU,$E:$E,$E508))))</f>
        <v/>
      </c>
      <c r="DK508" s="232" t="str">
        <f t="array" ref="DK508">IF(AV508="","",
IF(INDEX(Settings!$H:$H,MATCH(DK$1,Settings!$G:$G,0))=TRUE,
100-100*(AV508-MINIFS(AV:AV,$E:$E,$E508))/(MAXIFS(AV:AV,$E:$E,$E508)-MINIFS(AV:AV,$E:$E,$E508)),
100*(AV508-MINIFS(AV:AV,$E:$E,$E508))/(MAXIFS(AV:AV,$E:$E,$E508)-MINIFS(AV:AV,$E:$E,$E508))))</f>
        <v/>
      </c>
      <c r="DL508" s="232" t="str">
        <f t="array" ref="DL508">IF(AW508="","",
IF(INDEX(Settings!$H:$H,MATCH(DL$1,Settings!$G:$G,0))=TRUE,
100-100*(AW508-MINIFS(AW:AW,$E:$E,$E508))/(MAXIFS(AW:AW,$E:$E,$E508)-MINIFS(AW:AW,$E:$E,$E508)),
100*(AW508-MINIFS(AW:AW,$E:$E,$E508))/(MAXIFS(AW:AW,$E:$E,$E508)-MINIFS(AW:AW,$E:$E,$E508))))</f>
        <v/>
      </c>
      <c r="DM508" s="232" t="str">
        <f t="array" ref="DM508">IF(AX508="","",
IF(INDEX(Settings!$H:$H,MATCH(DM$1,Settings!$G:$G,0))=TRUE,
100-100*(AX508-MINIFS(AX:AX,$E:$E,$E508))/(MAXIFS(AX:AX,$E:$E,$E508)-MINIFS(AX:AX,$E:$E,$E508)),
100*(AX508-MINIFS(AX:AX,$E:$E,$E508))/(MAXIFS(AX:AX,$E:$E,$E508)-MINIFS(AX:AX,$E:$E,$E508))))</f>
        <v/>
      </c>
      <c r="DN508" s="232" t="str">
        <f t="array" ref="DN508">IF(AY508="","",
IF(INDEX(Settings!$H:$H,MATCH(DN$1,Settings!$G:$G,0))=TRUE,
100-100*(AY508-MINIFS(AY:AY,$E:$E,$E508))/(MAXIFS(AY:AY,$E:$E,$E508)-MINIFS(AY:AY,$E:$E,$E508)),
100*(AY508-MINIFS(AY:AY,$E:$E,$E508))/(MAXIFS(AY:AY,$E:$E,$E508)-MINIFS(AY:AY,$E:$E,$E508))))</f>
        <v/>
      </c>
      <c r="DO508" s="232" t="str">
        <f t="array" ref="DO508">IF(AZ508="","",
IF(INDEX(Settings!$H:$H,MATCH(DO$1,Settings!$G:$G,0))=TRUE,
100-100*(AZ508-MINIFS(AZ:AZ,$E:$E,$E508))/(MAXIFS(AZ:AZ,$E:$E,$E508)-MINIFS(AZ:AZ,$E:$E,$E508)),
100*(AZ508-MINIFS(AZ:AZ,$E:$E,$E508))/(MAXIFS(AZ:AZ,$E:$E,$E508)-MINIFS(AZ:AZ,$E:$E,$E508))))</f>
        <v/>
      </c>
      <c r="DP508" s="232" t="str">
        <f t="array" ref="DP508">IF(BA508="","",
IF(INDEX(Settings!$H:$H,MATCH(DP$1,Settings!$G:$G,0))=TRUE,
100-100*(BA508-MINIFS(BA:BA,$E:$E,$E508))/(MAXIFS(BA:BA,$E:$E,$E508)-MINIFS(BA:BA,$E:$E,$E508)),
100*(BA508-MINIFS(BA:BA,$E:$E,$E508))/(MAXIFS(BA:BA,$E:$E,$E508)-MINIFS(BA:BA,$E:$E,$E508))))</f>
        <v/>
      </c>
      <c r="DQ508" s="232" t="str">
        <f t="array" ref="DQ508">IF(BB508="","",
IF(INDEX(Settings!$H:$H,MATCH(DQ$1,Settings!$G:$G,0))=TRUE,
100-100*(BB508-MINIFS(BB:BB,$E:$E,$E508))/(MAXIFS(BB:BB,$E:$E,$E508)-MINIFS(BB:BB,$E:$E,$E508)),
100*(BB508-MINIFS(BB:BB,$E:$E,$E508))/(MAXIFS(BB:BB,$E:$E,$E508)-MINIFS(BB:BB,$E:$E,$E508))))</f>
        <v/>
      </c>
      <c r="DR508" s="232" t="str">
        <f t="array" ref="DR508">IF(BC508="","",
IF(INDEX(Settings!$H:$H,MATCH(DR$1,Settings!$G:$G,0))=TRUE,
100-100*(BC508-MINIFS(BC:BC,$E:$E,$E508))/(MAXIFS(BC:BC,$E:$E,$E508)-MINIFS(BC:BC,$E:$E,$E508)),
100*(BC508-MINIFS(BC:BC,$E:$E,$E508))/(MAXIFS(BC:BC,$E:$E,$E508)-MINIFS(BC:BC,$E:$E,$E508))))</f>
        <v/>
      </c>
      <c r="DS508" s="232" t="str">
        <f t="array" ref="DS508">IF(BD508="","",
IF(INDEX(Settings!$H:$H,MATCH(DS$1,Settings!$G:$G,0))=TRUE,
100-100*(BD508-MINIFS(BD:BD,$E:$E,$E508))/(MAXIFS(BD:BD,$E:$E,$E508)-MINIFS(BD:BD,$E:$E,$E508)),
100*(BD508-MINIFS(BD:BD,$E:$E,$E508))/(MAXIFS(BD:BD,$E:$E,$E508)-MINIFS(BD:BD,$E:$E,$E508))))</f>
        <v/>
      </c>
      <c r="DT508" s="232" t="str">
        <f t="array" ref="DT508">IF(BE508="","",
IF(INDEX(Settings!$H:$H,MATCH(DT$1,Settings!$G:$G,0))=TRUE,
100-100*(BE508-MINIFS(BE:BE,$E:$E,$E508))/(MAXIFS(BE:BE,$E:$E,$E508)-MINIFS(BE:BE,$E:$E,$E508)),
100*(BE508-MINIFS(BE:BE,$E:$E,$E508))/(MAXIFS(BE:BE,$E:$E,$E508)-MINIFS(BE:BE,$E:$E,$E508))))</f>
        <v/>
      </c>
      <c r="DU508" s="232" t="str">
        <f t="array" ref="DU508">IF(BF508="","",
IF(INDEX(Settings!$H:$H,MATCH(DU$1,Settings!$G:$G,0))=TRUE,
100-100*(BF508-MINIFS(BF:BF,$E:$E,$E508))/(MAXIFS(BF:BF,$E:$E,$E508)-MINIFS(BF:BF,$E:$E,$E508)),
100*(BF508-MINIFS(BF:BF,$E:$E,$E508))/(MAXIFS(BF:BF,$E:$E,$E508)-MINIFS(BF:BF,$E:$E,$E508))))</f>
        <v/>
      </c>
      <c r="DV508" s="232" t="str">
        <f t="array" ref="DV508">IF(BG508="","",
IF(INDEX(Settings!$H:$H,MATCH(DV$1,Settings!$G:$G,0))=TRUE,
100-100*(BG508-MINIFS(BG:BG,$E:$E,$E508))/(MAXIFS(BG:BG,$E:$E,$E508)-MINIFS(BG:BG,$E:$E,$E508)),
100*(BG508-MINIFS(BG:BG,$E:$E,$E508))/(MAXIFS(BG:BG,$E:$E,$E508)-MINIFS(BG:BG,$E:$E,$E508))))</f>
        <v/>
      </c>
      <c r="DW508" s="232" t="str">
        <f t="array" ref="DW508">IF(BH508="","",
IF(INDEX(Settings!$H:$H,MATCH(DW$1,Settings!$G:$G,0))=TRUE,
100-100*(BH508-MINIFS(BH:BH,$E:$E,$E508))/(MAXIFS(BH:BH,$E:$E,$E508)-MINIFS(BH:BH,$E:$E,$E508)),
100*(BH508-MINIFS(BH:BH,$E:$E,$E508))/(MAXIFS(BH:BH,$E:$E,$E508)-MINIFS(BH:BH,$E:$E,$E508))))</f>
        <v/>
      </c>
      <c r="DX508" s="232" t="str">
        <f t="array" ref="DX508">IF(BI508="","",
IF(INDEX(Settings!$H:$H,MATCH(DX$1,Settings!$G:$G,0))=TRUE,
100-100*(BI508-MINIFS(BI:BI,$E:$E,$E508))/(MAXIFS(BI:BI,$E:$E,$E508)-MINIFS(BI:BI,$E:$E,$E508)),
100*(BI508-MINIFS(BI:BI,$E:$E,$E508))/(MAXIFS(BI:BI,$E:$E,$E508)-MINIFS(BI:BI,$E:$E,$E508))))</f>
        <v/>
      </c>
      <c r="DY508" s="232" t="str">
        <f t="array" ref="DY508">IF(BJ508="","",
IF(INDEX(Settings!$H:$H,MATCH(DY$1,Settings!$G:$G,0))=TRUE,
100-100*(BJ508-MINIFS(BJ:BJ,$E:$E,$E508))/(MAXIFS(BJ:BJ,$E:$E,$E508)-MINIFS(BJ:BJ,$E:$E,$E508)),
100*(BJ508-MINIFS(BJ:BJ,$E:$E,$E508))/(MAXIFS(BJ:BJ,$E:$E,$E508)-MINIFS(BJ:BJ,$E:$E,$E508))))</f>
        <v/>
      </c>
      <c r="DZ508" s="234"/>
      <c r="EA508" s="234"/>
      <c r="EB508" s="234" t="str">
        <f t="shared" si="8"/>
        <v/>
      </c>
      <c r="EC508" s="234" t="str">
        <f t="shared" si="9"/>
        <v/>
      </c>
      <c r="ED508" s="234" t="str">
        <f t="shared" si="10"/>
        <v/>
      </c>
      <c r="EE508" s="234" t="str">
        <f t="shared" si="11"/>
        <v/>
      </c>
      <c r="EF508" s="234" t="str">
        <f t="shared" si="12"/>
        <v/>
      </c>
      <c r="EG508" s="234" t="str">
        <f t="shared" si="13"/>
        <v/>
      </c>
      <c r="EH508" s="234"/>
      <c r="EI508" s="234"/>
      <c r="EJ508" s="234"/>
      <c r="EK508" s="234"/>
      <c r="EL508" s="234"/>
      <c r="EM508" s="234"/>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3" t="str">
        <f t="shared" si="14"/>
        <v/>
      </c>
      <c r="N509" s="49"/>
      <c r="O509" s="49"/>
      <c r="P509" s="49"/>
      <c r="Q509" s="49"/>
      <c r="R509" s="49"/>
      <c r="S509" s="222" t="str">
        <f>IFERROR(VLOOKUP(AF509, 'YOYO IR Scores'!A:C, 3, FALSE), "")
</f>
        <v/>
      </c>
      <c r="T509" s="49"/>
      <c r="U509" s="49"/>
      <c r="V509" s="49"/>
      <c r="W509" s="49"/>
      <c r="X509" s="224" t="str">
        <f t="shared" si="4"/>
        <v/>
      </c>
      <c r="Y509" s="225" t="str">
        <f t="shared" si="5"/>
        <v/>
      </c>
      <c r="Z509" s="225" t="str">
        <f t="shared" si="6"/>
        <v/>
      </c>
      <c r="AA509" s="224" t="str">
        <f t="shared" si="7"/>
        <v/>
      </c>
      <c r="AB509" s="223"/>
      <c r="AC509" s="223"/>
      <c r="AD509" s="223"/>
      <c r="AE509" s="223" t="str">
        <f>IFERROR(VLOOKUP(AF509, 'YOYO IR Scores'!A:C, 2, FALSE), "")</f>
        <v/>
      </c>
      <c r="AF509" s="223"/>
      <c r="AG509" s="223"/>
      <c r="AH509" s="223"/>
      <c r="AI509" s="223"/>
      <c r="AJ509" s="223"/>
      <c r="AK509" s="223"/>
      <c r="AL509" s="223"/>
      <c r="AM509" s="223"/>
      <c r="AN509" s="223"/>
      <c r="AO509" s="223"/>
      <c r="AP509" s="223"/>
      <c r="AQ509" s="223"/>
      <c r="AR509" s="223"/>
      <c r="AS509" s="223"/>
      <c r="AT509" s="223"/>
      <c r="AU509" s="223"/>
      <c r="AV509" s="223"/>
      <c r="AW509" s="223"/>
      <c r="AX509" s="223"/>
      <c r="AY509" s="223"/>
      <c r="AZ509" s="223"/>
      <c r="BA509" s="223"/>
      <c r="BB509" s="223"/>
      <c r="BC509" s="223"/>
      <c r="BD509" s="223"/>
      <c r="BE509" s="223"/>
      <c r="BF509" s="223"/>
      <c r="BG509" s="223"/>
      <c r="BH509" s="223"/>
      <c r="BI509" s="223"/>
      <c r="BJ509" s="223"/>
      <c r="BK509" s="223" t="str">
        <f t="array" ref="BK509">IF(J509="","",
IF(INDEX(Settings!$H:$H,MATCH(BY$1,Settings!$G:$G,0))=TRUE,
100-100*(J509-MIN(J:J))/(MAX(J:J)-MIN(J:J)),
100*(J509-MIN(J:J))/(MAX(J:J)-MIN(J:J))))</f>
        <v/>
      </c>
      <c r="BL509" s="223" t="str">
        <f t="array" ref="BL509">IF(J509="","",
IF(INDEX(Settings!$H:$H,MATCH(BY$1,Settings!$G:$G,0))=TRUE,
100-100*(J509-MINIFS(J:J,$E:$E,$E509))/(MAXIFS(J:J,$E:$E,$E509)-MINIFS(J:J,$E:$E,$E509)),
100*(J509-MINIFS(J:J,$E:$E,$E509))/(MAXIFS(J:J,$E:$E,$E509)-MINIFS(J:J,$E:$E,$E509))))</f>
        <v/>
      </c>
      <c r="BM509" s="223"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4" t="str">
        <f t="array" ref="BQ509">IF(J509="","",
IF(INDEX(Settings!$H:$H,MATCH(BY$1,Settings!$G:$G,0))=TRUE,
-1*(J509-AVERAGE(J:J))/STDEV(J:J),
(J509-AVERAGE(J:J))/STDEV(J:J)))</f>
        <v/>
      </c>
      <c r="BR509" s="224" t="str">
        <f>IFERROR(__xludf.DUMMYFUNCTION("IF(J509="""","""",
IF(INDEX(Settings!$H:$H,MATCH(BY$1,Settings!$G:$G,0))=TRUE,
-1*(J509-AVERAGEIFS(J:J,$E:$E,$E509))/STDEV(FILTER(J:J,$E:$E=$E509)),
(J509-AVERAGEIFS(J:J,$E:$E,$E509))/STDEV(FILTER(J:J,$E:$E=$E509))))"),"")</f>
        <v/>
      </c>
      <c r="BS509" s="224"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3" t="str">
        <f t="array" ref="BY509">IF(J509="","",
IF(INDEX(Settings!$H:$H,MATCH(BY$1,Settings!$G:$G,0))=TRUE,
100-100*(J509-MINIFS(J:J,$E:$E,$E509))/(MAXIFS(J:J,$E:$E,$E509)-MINIFS(J:J,$E:$E,$E509)),
100*(J509-MINIFS(J:J,$E:$E,$E509))/(MAXIFS(J:J,$E:$E,$E509)-MINIFS(J:J,$E:$E,$E509))))</f>
        <v/>
      </c>
      <c r="BZ509" s="223" t="str">
        <f t="array" ref="BZ509">IF(K509="","",
IF(INDEX(Settings!$H:$H,MATCH(BZ$1,Settings!$G:$G,0))=TRUE,
100-100*(K509-MINIFS(K:K,$E:$E,$E509))/(MAXIFS(K:K,$E:$E,$E509)-MINIFS(K:K,$E:$E,$E509)),
100*(K509-MINIFS(K:K,$E:$E,$E509))/(MAXIFS(K:K,$E:$E,$E509)-MINIFS(K:K,$E:$E,$E509))))</f>
        <v/>
      </c>
      <c r="CA509" s="223" t="str">
        <f t="array" ref="CA509">IF(L509="","",
IF(INDEX(Settings!$H:$H,MATCH(CA$1,Settings!$G:$G,0))=TRUE,
100-100*(L509-MINIFS(L:L,$E:$E,$E509))/(MAXIFS(L:L,$E:$E,$E509)-MINIFS(L:L,$E:$E,$E509)),
100*(L509-MINIFS(L:L,$E:$E,$E509))/(MAXIFS(L:L,$E:$E,$E509)-MINIFS(L:L,$E:$E,$E509))))</f>
        <v/>
      </c>
      <c r="CB509" s="223" t="str">
        <f t="array" ref="CB509">IF(M509="","",
IF(INDEX(Settings!$H:$H,MATCH(CB$1,Settings!$G:$G,0))=TRUE,
100-100*(M509-MINIFS(M:M,$E:$E,$E509))/(MAXIFS(M:M,$E:$E,$E509)-MINIFS(M:M,$E:$E,$E509)),
100*(M509-MINIFS(M:M,$E:$E,$E509))/(MAXIFS(M:M,$E:$E,$E509)-MINIFS(M:M,$E:$E,$E509))))</f>
        <v/>
      </c>
      <c r="CC509" s="223" t="str">
        <f t="array" ref="CC509">IF(N509="","",
IF(INDEX(Settings!$H:$H,MATCH(CC$1,Settings!$G:$G,0))=TRUE,
100-100*(N509-MINIFS(N:N,$E:$E,$E509))/(MAXIFS(N:N,$E:$E,$E509)-MINIFS(N:N,$E:$E,$E509)),
100*(N509-MINIFS(N:N,$E:$E,$E509))/(MAXIFS(N:N,$E:$E,$E509)-MINIFS(N:N,$E:$E,$E509))))</f>
        <v/>
      </c>
      <c r="CD509" s="223" t="str">
        <f t="array" ref="CD509">IF(O509="","",
IF(INDEX(Settings!$H:$H,MATCH(CD$1,Settings!$G:$G,0))=TRUE,
100-100*(O509-MINIFS(O:O,$E:$E,$E509))/(MAXIFS(O:O,$E:$E,$E509)-MINIFS(O:O,$E:$E,$E509)),
100*(O509-MINIFS(O:O,$E:$E,$E509))/(MAXIFS(O:O,$E:$E,$E509)-MINIFS(O:O,$E:$E,$E509))))</f>
        <v/>
      </c>
      <c r="CE509" s="223" t="str">
        <f t="array" ref="CE509">IF(P509="","",
IF(INDEX(Settings!$H:$H,MATCH(CE$1,Settings!$G:$G,0))=TRUE,
100-100*(P509-MINIFS(P:P,$E:$E,$E509))/(MAXIFS(P:P,$E:$E,$E509)-MINIFS(P:P,$E:$E,$E509)),
100*(P509-MINIFS(P:P,$E:$E,$E509))/(MAXIFS(P:P,$E:$E,$E509)-MINIFS(P:P,$E:$E,$E509))))</f>
        <v/>
      </c>
      <c r="CF509" s="223" t="str">
        <f t="array" ref="CF509">IF(Q509="","",
IF(INDEX(Settings!$H:$H,MATCH(CF$1,Settings!$G:$G,0))=TRUE,
100-100*(Q509-MINIFS(Q:Q,$E:$E,$E509))/(MAXIFS(Q:Q,$E:$E,$E509)-MINIFS(Q:Q,$E:$E,$E509)),
100*(Q509-MINIFS(Q:Q,$E:$E,$E509))/(MAXIFS(Q:Q,$E:$E,$E509)-MINIFS(Q:Q,$E:$E,$E509))))</f>
        <v/>
      </c>
      <c r="CG509" s="223" t="str">
        <f t="array" ref="CG509">IF(R509="","",
IF(INDEX(Settings!$H:$H,MATCH(CG$1,Settings!$G:$G,0))=TRUE,
100-100*(R509-MINIFS(R:R,$E:$E,$E509))/(MAXIFS(R:R,$E:$E,$E509)-MINIFS(R:R,$E:$E,$E509)),
100*(R509-MINIFS(R:R,$E:$E,$E509))/(MAXIFS(R:R,$E:$E,$E509)-MINIFS(R:R,$E:$E,$E509))))</f>
        <v/>
      </c>
      <c r="CH509" s="223" t="str">
        <f t="array" ref="CH509">IF(S509="","",
IF(INDEX(Settings!$H:$H,MATCH(CH$1,Settings!$G:$G,0))=TRUE,
100-100*(S509-MINIFS(S:S,$E:$E,$E509))/(MAXIFS(S:S,$E:$E,$E509)-MINIFS(S:S,$E:$E,$E509)),
100*(S509-MINIFS(S:S,$E:$E,$E509))/(MAXIFS(S:S,$E:$E,$E509)-MINIFS(S:S,$E:$E,$E509))))</f>
        <v/>
      </c>
      <c r="CI509" s="223" t="str">
        <f t="array" ref="CI509">IF(T509="","",
IF(INDEX(Settings!$H:$H,MATCH(CI$1,Settings!$G:$G,0))=TRUE,
100-100*(T509-MINIFS(T:T,$E:$E,$E509))/(MAXIFS(T:T,$E:$E,$E509)-MINIFS(T:T,$E:$E,$E509)),
100*(T509-MINIFS(T:T,$E:$E,$E509))/(MAXIFS(T:T,$E:$E,$E509)-MINIFS(T:T,$E:$E,$E509))))</f>
        <v/>
      </c>
      <c r="CJ509" s="223" t="str">
        <f t="array" ref="CJ509">IF(U509="","",
IF(INDEX(Settings!$H:$H,MATCH(CJ$1,Settings!$G:$G,0))=TRUE,
100-100*(U509-MINIFS(U:U,$E:$E,$E509))/(MAXIFS(U:U,$E:$E,$E509)-MINIFS(U:U,$E:$E,$E509)),
100*(U509-MINIFS(U:U,$E:$E,$E509))/(MAXIFS(U:U,$E:$E,$E509)-MINIFS(U:U,$E:$E,$E509))))</f>
        <v/>
      </c>
      <c r="CK509" s="223" t="str">
        <f t="array" ref="CK509">IF(V509="","",
IF(INDEX(Settings!$H:$H,MATCH(CK$1,Settings!$G:$G,0))=TRUE,
100-100*(V509-MINIFS(V:V,$E:$E,$E509))/(MAXIFS(V:V,$E:$E,$E509)-MINIFS(V:V,$E:$E,$E509)),
100*(V509-MINIFS(V:V,$E:$E,$E509))/(MAXIFS(V:V,$E:$E,$E509)-MINIFS(V:V,$E:$E,$E509))))</f>
        <v/>
      </c>
      <c r="CL509" s="223" t="str">
        <f t="array" ref="CL509">IF(W509="","",
IF(INDEX(Settings!$H:$H,MATCH(CL$1,Settings!$G:$G,0))=TRUE,
100-100*(W509-MINIFS(W:W,$E:$E,$E509))/(MAXIFS(W:W,$E:$E,$E509)-MINIFS(W:W,$E:$E,$E509)),
100*(W509-MINIFS(W:W,$E:$E,$E509))/(MAXIFS(W:W,$E:$E,$E509)-MINIFS(W:W,$E:$E,$E509))))</f>
        <v/>
      </c>
      <c r="CM509" s="223" t="str">
        <f t="array" ref="CM509">IF(X509="","",
IF(INDEX(Settings!$H:$H,MATCH(CM$1,Settings!$G:$G,0))=TRUE,
100-100*(X509-MINIFS(X:X,$E:$E,$E509))/(MAXIFS(X:X,$E:$E,$E509)-MINIFS(X:X,$E:$E,$E509)),
100*(X509-MINIFS(X:X,$E:$E,$E509))/(MAXIFS(X:X,$E:$E,$E509)-MINIFS(X:X,$E:$E,$E509))))</f>
        <v/>
      </c>
      <c r="CN509" s="223" t="str">
        <f t="array" ref="CN509">IF(Y509="","",
IF(INDEX(Settings!$H:$H,MATCH(CN$1,Settings!$G:$G,0))=TRUE,
100-100*(Y509-MINIFS(Y:Y,$E:$E,$E509))/(MAXIFS(Y:Y,$E:$E,$E509)-MINIFS(Y:Y,$E:$E,$E509)),
100*(Y509-MINIFS(Y:Y,$E:$E,$E509))/(MAXIFS(Y:Y,$E:$E,$E509)-MINIFS(Y:Y,$E:$E,$E509))))</f>
        <v/>
      </c>
      <c r="CO509" s="223" t="str">
        <f t="array" ref="CO509">IF(Z509="","",
IF(INDEX(Settings!$H:$H,MATCH(CO$1,Settings!$G:$G,0))=TRUE,
100-100*(Z509-MINIFS(Z:Z,$E:$E,$E509))/(MAXIFS(Z:Z,$E:$E,$E509)-MINIFS(Z:Z,$E:$E,$E509)),
100*(Z509-MINIFS(Z:Z,$E:$E,$E509))/(MAXIFS(Z:Z,$E:$E,$E509)-MINIFS(Z:Z,$E:$E,$E509))))</f>
        <v/>
      </c>
      <c r="CP509" s="223" t="str">
        <f t="array" ref="CP509">IF(AA509="","",
IF(INDEX(Settings!$H:$H,MATCH(CP$1,Settings!$G:$G,0))=TRUE,
100-100*(AA509-MINIFS(AA:AA,$E:$E,$E509))/(MAXIFS(AA:AA,$E:$E,$E509)-MINIFS(AA:AA,$E:$E,$E509)),
100*(AA509-MINIFS(AA:AA,$E:$E,$E509))/(MAXIFS(AA:AA,$E:$E,$E509)-MINIFS(AA:AA,$E:$E,$E509))))</f>
        <v/>
      </c>
      <c r="CQ509" s="223" t="str">
        <f t="array" ref="CQ509">IF(AB509="","",
IF(INDEX(Settings!$H:$H,MATCH(CQ$1,Settings!$G:$G,0))=TRUE,
100-100*(AB509-MINIFS(AB:AB,$E:$E,$E509))/(MAXIFS(AB:AB,$E:$E,$E509)-MINIFS(AB:AB,$E:$E,$E509)),
100*(AB509-MINIFS(AB:AB,$E:$E,$E509))/(MAXIFS(AB:AB,$E:$E,$E509)-MINIFS(AB:AB,$E:$E,$E509))))</f>
        <v/>
      </c>
      <c r="CR509" s="223" t="str">
        <f t="array" ref="CR509">IF(AC509="","",
IF(INDEX(Settings!$H:$H,MATCH(CR$1,Settings!$G:$G,0))=TRUE,
100-100*(AC509-MINIFS(AC:AC,$E:$E,$E509))/(MAXIFS(AC:AC,$E:$E,$E509)-MINIFS(AC:AC,$E:$E,$E509)),
100*(AC509-MINIFS(AC:AC,$E:$E,$E509))/(MAXIFS(AC:AC,$E:$E,$E509)-MINIFS(AC:AC,$E:$E,$E509))))</f>
        <v/>
      </c>
      <c r="CS509" s="223" t="str">
        <f t="array" ref="CS509">IF(AD509="","",
IF(INDEX(Settings!$H:$H,MATCH(CS$1,Settings!$G:$G,0))=TRUE,
100-100*(AD509-MINIFS(AD:AD,$E:$E,$E509))/(MAXIFS(AD:AD,$E:$E,$E509)-MINIFS(AD:AD,$E:$E,$E509)),
100*(AD509-MINIFS(AD:AD,$E:$E,$E509))/(MAXIFS(AD:AD,$E:$E,$E509)-MINIFS(AD:AD,$E:$E,$E509))))</f>
        <v/>
      </c>
      <c r="CT509" s="223" t="str">
        <f t="array" ref="CT509">IF(AE509="","",
IF(INDEX(Settings!$H:$H,MATCH(CT$1,Settings!$G:$G,0))=TRUE,
100-100*(AE509-MINIFS(AE:AE,$E:$E,$E509))/(MAXIFS(AE:AE,$E:$E,$E509)-MINIFS(AE:AE,$E:$E,$E509)),
100*(AE509-MINIFS(AE:AE,$E:$E,$E509))/(MAXIFS(AE:AE,$E:$E,$E509)-MINIFS(AE:AE,$E:$E,$E509))))</f>
        <v/>
      </c>
      <c r="CU509" s="223" t="str">
        <f t="array" ref="CU509">IF(AF509="","",
IF(INDEX(Settings!$H:$H,MATCH(CU$1,Settings!$G:$G,0))=TRUE,
100-100*(AF509-MINIFS(AF:AF,$E:$E,$E509))/(MAXIFS(AF:AF,$E:$E,$E509)-MINIFS(AF:AF,$E:$E,$E509)),
100*(AF509-MINIFS(AF:AF,$E:$E,$E509))/(MAXIFS(AF:AF,$E:$E,$E509)-MINIFS(AF:AF,$E:$E,$E509))))</f>
        <v/>
      </c>
      <c r="CV509" s="223" t="str">
        <f t="array" ref="CV509">IF(AG509="","",
IF(INDEX(Settings!$H:$H,MATCH(CV$1,Settings!$G:$G,0))=TRUE,
100-100*(AG509-MINIFS(AG:AG,$E:$E,$E509))/(MAXIFS(AG:AG,$E:$E,$E509)-MINIFS(AG:AG,$E:$E,$E509)),
100*(AG509-MINIFS(AG:AG,$E:$E,$E509))/(MAXIFS(AG:AG,$E:$E,$E509)-MINIFS(AG:AG,$E:$E,$E509))))</f>
        <v/>
      </c>
      <c r="CW509" s="223" t="str">
        <f t="array" ref="CW509">IF(AH509="","",
IF(INDEX(Settings!$H:$H,MATCH(CW$1,Settings!$G:$G,0))=TRUE,
100-100*(AH509-MINIFS(AH:AH,$E:$E,$E509))/(MAXIFS(AH:AH,$E:$E,$E509)-MINIFS(AH:AH,$E:$E,$E509)),
100*(AH509-MINIFS(AH:AH,$E:$E,$E509))/(MAXIFS(AH:AH,$E:$E,$E509)-MINIFS(AH:AH,$E:$E,$E509))))</f>
        <v/>
      </c>
      <c r="CX509" s="223" t="str">
        <f t="array" ref="CX509">IF(AI509="","",
IF(INDEX(Settings!$H:$H,MATCH(CX$1,Settings!$G:$G,0))=TRUE,
100-100*(AI509-MINIFS(AI:AI,$E:$E,$E509))/(MAXIFS(AI:AI,$E:$E,$E509)-MINIFS(AI:AI,$E:$E,$E509)),
100*(AI509-MINIFS(AI:AI,$E:$E,$E509))/(MAXIFS(AI:AI,$E:$E,$E509)-MINIFS(AI:AI,$E:$E,$E509))))</f>
        <v/>
      </c>
      <c r="CY509" s="223" t="str">
        <f t="array" ref="CY509">IF(AJ509="","",
IF(INDEX(Settings!$H:$H,MATCH(CY$1,Settings!$G:$G,0))=TRUE,
100-100*(AJ509-MINIFS(AJ:AJ,$E:$E,$E509))/(MAXIFS(AJ:AJ,$E:$E,$E509)-MINIFS(AJ:AJ,$E:$E,$E509)),
100*(AJ509-MINIFS(AJ:AJ,$E:$E,$E509))/(MAXIFS(AJ:AJ,$E:$E,$E509)-MINIFS(AJ:AJ,$E:$E,$E509))))</f>
        <v/>
      </c>
      <c r="CZ509" s="223" t="str">
        <f t="array" ref="CZ509">IF(AK509="","",
IF(INDEX(Settings!$H:$H,MATCH(CZ$1,Settings!$G:$G,0))=TRUE,
100-100*(AK509-MINIFS(AK:AK,$E:$E,$E509))/(MAXIFS(AK:AK,$E:$E,$E509)-MINIFS(AK:AK,$E:$E,$E509)),
100*(AK509-MINIFS(AK:AK,$E:$E,$E509))/(MAXIFS(AK:AK,$E:$E,$E509)-MINIFS(AK:AK,$E:$E,$E509))))</f>
        <v/>
      </c>
      <c r="DA509" s="223" t="str">
        <f t="array" ref="DA509">IF(AL509="","",
IF(INDEX(Settings!$H:$H,MATCH(DA$1,Settings!$G:$G,0))=TRUE,
100-100*(AL509-MINIFS(AL:AL,$E:$E,$E509))/(MAXIFS(AL:AL,$E:$E,$E509)-MINIFS(AL:AL,$E:$E,$E509)),
100*(AL509-MINIFS(AL:AL,$E:$E,$E509))/(MAXIFS(AL:AL,$E:$E,$E509)-MINIFS(AL:AL,$E:$E,$E509))))</f>
        <v/>
      </c>
      <c r="DB509" s="223" t="str">
        <f t="array" ref="DB509">IF(AM509="","",
IF(INDEX(Settings!$H:$H,MATCH(DB$1,Settings!$G:$G,0))=TRUE,
100-100*(AM509-MINIFS(AM:AM,$E:$E,$E509))/(MAXIFS(AM:AM,$E:$E,$E509)-MINIFS(AM:AM,$E:$E,$E509)),
100*(AM509-MINIFS(AM:AM,$E:$E,$E509))/(MAXIFS(AM:AM,$E:$E,$E509)-MINIFS(AM:AM,$E:$E,$E509))))</f>
        <v/>
      </c>
      <c r="DC509" s="223" t="str">
        <f t="array" ref="DC509">IF(AN509="","",
IF(INDEX(Settings!$H:$H,MATCH(DC$1,Settings!$G:$G,0))=TRUE,
100-100*(AN509-MINIFS(AN:AN,$E:$E,$E509))/(MAXIFS(AN:AN,$E:$E,$E509)-MINIFS(AN:AN,$E:$E,$E509)),
100*(AN509-MINIFS(AN:AN,$E:$E,$E509))/(MAXIFS(AN:AN,$E:$E,$E509)-MINIFS(AN:AN,$E:$E,$E509))))</f>
        <v/>
      </c>
      <c r="DD509" s="223" t="str">
        <f t="array" ref="DD509">IF(AO509="","",
IF(INDEX(Settings!$H:$H,MATCH(DD$1,Settings!$G:$G,0))=TRUE,
100-100*(AO509-MINIFS(AO:AO,$E:$E,$E509))/(MAXIFS(AO:AO,$E:$E,$E509)-MINIFS(AO:AO,$E:$E,$E509)),
100*(AO509-MINIFS(AO:AO,$E:$E,$E509))/(MAXIFS(AO:AO,$E:$E,$E509)-MINIFS(AO:AO,$E:$E,$E509))))</f>
        <v/>
      </c>
      <c r="DE509" s="223" t="str">
        <f t="array" ref="DE509">IF(AP509="","",
IF(INDEX(Settings!$H:$H,MATCH(DE$1,Settings!$G:$G,0))=TRUE,
100-100*(AP509-MINIFS(AP:AP,$E:$E,$E509))/(MAXIFS(AP:AP,$E:$E,$E509)-MINIFS(AP:AP,$E:$E,$E509)),
100*(AP509-MINIFS(AP:AP,$E:$E,$E509))/(MAXIFS(AP:AP,$E:$E,$E509)-MINIFS(AP:AP,$E:$E,$E509))))</f>
        <v/>
      </c>
      <c r="DF509" s="223" t="str">
        <f t="array" ref="DF509">IF(AQ509="","",
IF(INDEX(Settings!$H:$H,MATCH(DF$1,Settings!$G:$G,0))=TRUE,
100-100*(AQ509-MINIFS(AQ:AQ,$E:$E,$E509))/(MAXIFS(AQ:AQ,$E:$E,$E509)-MINIFS(AQ:AQ,$E:$E,$E509)),
100*(AQ509-MINIFS(AQ:AQ,$E:$E,$E509))/(MAXIFS(AQ:AQ,$E:$E,$E509)-MINIFS(AQ:AQ,$E:$E,$E509))))</f>
        <v/>
      </c>
      <c r="DG509" s="223" t="str">
        <f t="array" ref="DG509">IF(AR509="","",
IF(INDEX(Settings!$H:$H,MATCH(DG$1,Settings!$G:$G,0))=TRUE,
100-100*(AR509-MINIFS(AR:AR,$E:$E,$E509))/(MAXIFS(AR:AR,$E:$E,$E509)-MINIFS(AR:AR,$E:$E,$E509)),
100*(AR509-MINIFS(AR:AR,$E:$E,$E509))/(MAXIFS(AR:AR,$E:$E,$E509)-MINIFS(AR:AR,$E:$E,$E509))))</f>
        <v/>
      </c>
      <c r="DH509" s="223" t="str">
        <f t="array" ref="DH509">IF(AS509="","",
IF(INDEX(Settings!$H:$H,MATCH(DH$1,Settings!$G:$G,0))=TRUE,
100-100*(AS509-MINIFS(AS:AS,$E:$E,$E509))/(MAXIFS(AS:AS,$E:$E,$E509)-MINIFS(AS:AS,$E:$E,$E509)),
100*(AS509-MINIFS(AS:AS,$E:$E,$E509))/(MAXIFS(AS:AS,$E:$E,$E509)-MINIFS(AS:AS,$E:$E,$E509))))</f>
        <v/>
      </c>
      <c r="DI509" s="223" t="str">
        <f t="array" ref="DI509">IF(AT509="","",
IF(INDEX(Settings!$H:$H,MATCH(DI$1,Settings!$G:$G,0))=TRUE,
100-100*(AT509-MINIFS(AT:AT,$E:$E,$E509))/(MAXIFS(AT:AT,$E:$E,$E509)-MINIFS(AT:AT,$E:$E,$E509)),
100*(AT509-MINIFS(AT:AT,$E:$E,$E509))/(MAXIFS(AT:AT,$E:$E,$E509)-MINIFS(AT:AT,$E:$E,$E509))))</f>
        <v/>
      </c>
      <c r="DJ509" s="223" t="str">
        <f t="array" ref="DJ509">IF(AU509="","",
IF(INDEX(Settings!$H:$H,MATCH(DJ$1,Settings!$G:$G,0))=TRUE,
100-100*(AU509-MINIFS(AU:AU,$E:$E,$E509))/(MAXIFS(AU:AU,$E:$E,$E509)-MINIFS(AU:AU,$E:$E,$E509)),
100*(AU509-MINIFS(AU:AU,$E:$E,$E509))/(MAXIFS(AU:AU,$E:$E,$E509)-MINIFS(AU:AU,$E:$E,$E509))))</f>
        <v/>
      </c>
      <c r="DK509" s="223" t="str">
        <f t="array" ref="DK509">IF(AV509="","",
IF(INDEX(Settings!$H:$H,MATCH(DK$1,Settings!$G:$G,0))=TRUE,
100-100*(AV509-MINIFS(AV:AV,$E:$E,$E509))/(MAXIFS(AV:AV,$E:$E,$E509)-MINIFS(AV:AV,$E:$E,$E509)),
100*(AV509-MINIFS(AV:AV,$E:$E,$E509))/(MAXIFS(AV:AV,$E:$E,$E509)-MINIFS(AV:AV,$E:$E,$E509))))</f>
        <v/>
      </c>
      <c r="DL509" s="223" t="str">
        <f t="array" ref="DL509">IF(AW509="","",
IF(INDEX(Settings!$H:$H,MATCH(DL$1,Settings!$G:$G,0))=TRUE,
100-100*(AW509-MINIFS(AW:AW,$E:$E,$E509))/(MAXIFS(AW:AW,$E:$E,$E509)-MINIFS(AW:AW,$E:$E,$E509)),
100*(AW509-MINIFS(AW:AW,$E:$E,$E509))/(MAXIFS(AW:AW,$E:$E,$E509)-MINIFS(AW:AW,$E:$E,$E509))))</f>
        <v/>
      </c>
      <c r="DM509" s="223" t="str">
        <f t="array" ref="DM509">IF(AX509="","",
IF(INDEX(Settings!$H:$H,MATCH(DM$1,Settings!$G:$G,0))=TRUE,
100-100*(AX509-MINIFS(AX:AX,$E:$E,$E509))/(MAXIFS(AX:AX,$E:$E,$E509)-MINIFS(AX:AX,$E:$E,$E509)),
100*(AX509-MINIFS(AX:AX,$E:$E,$E509))/(MAXIFS(AX:AX,$E:$E,$E509)-MINIFS(AX:AX,$E:$E,$E509))))</f>
        <v/>
      </c>
      <c r="DN509" s="223" t="str">
        <f t="array" ref="DN509">IF(AY509="","",
IF(INDEX(Settings!$H:$H,MATCH(DN$1,Settings!$G:$G,0))=TRUE,
100-100*(AY509-MINIFS(AY:AY,$E:$E,$E509))/(MAXIFS(AY:AY,$E:$E,$E509)-MINIFS(AY:AY,$E:$E,$E509)),
100*(AY509-MINIFS(AY:AY,$E:$E,$E509))/(MAXIFS(AY:AY,$E:$E,$E509)-MINIFS(AY:AY,$E:$E,$E509))))</f>
        <v/>
      </c>
      <c r="DO509" s="223" t="str">
        <f t="array" ref="DO509">IF(AZ509="","",
IF(INDEX(Settings!$H:$H,MATCH(DO$1,Settings!$G:$G,0))=TRUE,
100-100*(AZ509-MINIFS(AZ:AZ,$E:$E,$E509))/(MAXIFS(AZ:AZ,$E:$E,$E509)-MINIFS(AZ:AZ,$E:$E,$E509)),
100*(AZ509-MINIFS(AZ:AZ,$E:$E,$E509))/(MAXIFS(AZ:AZ,$E:$E,$E509)-MINIFS(AZ:AZ,$E:$E,$E509))))</f>
        <v/>
      </c>
      <c r="DP509" s="223" t="str">
        <f t="array" ref="DP509">IF(BA509="","",
IF(INDEX(Settings!$H:$H,MATCH(DP$1,Settings!$G:$G,0))=TRUE,
100-100*(BA509-MINIFS(BA:BA,$E:$E,$E509))/(MAXIFS(BA:BA,$E:$E,$E509)-MINIFS(BA:BA,$E:$E,$E509)),
100*(BA509-MINIFS(BA:BA,$E:$E,$E509))/(MAXIFS(BA:BA,$E:$E,$E509)-MINIFS(BA:BA,$E:$E,$E509))))</f>
        <v/>
      </c>
      <c r="DQ509" s="223" t="str">
        <f t="array" ref="DQ509">IF(BB509="","",
IF(INDEX(Settings!$H:$H,MATCH(DQ$1,Settings!$G:$G,0))=TRUE,
100-100*(BB509-MINIFS(BB:BB,$E:$E,$E509))/(MAXIFS(BB:BB,$E:$E,$E509)-MINIFS(BB:BB,$E:$E,$E509)),
100*(BB509-MINIFS(BB:BB,$E:$E,$E509))/(MAXIFS(BB:BB,$E:$E,$E509)-MINIFS(BB:BB,$E:$E,$E509))))</f>
        <v/>
      </c>
      <c r="DR509" s="223" t="str">
        <f t="array" ref="DR509">IF(BC509="","",
IF(INDEX(Settings!$H:$H,MATCH(DR$1,Settings!$G:$G,0))=TRUE,
100-100*(BC509-MINIFS(BC:BC,$E:$E,$E509))/(MAXIFS(BC:BC,$E:$E,$E509)-MINIFS(BC:BC,$E:$E,$E509)),
100*(BC509-MINIFS(BC:BC,$E:$E,$E509))/(MAXIFS(BC:BC,$E:$E,$E509)-MINIFS(BC:BC,$E:$E,$E509))))</f>
        <v/>
      </c>
      <c r="DS509" s="223" t="str">
        <f t="array" ref="DS509">IF(BD509="","",
IF(INDEX(Settings!$H:$H,MATCH(DS$1,Settings!$G:$G,0))=TRUE,
100-100*(BD509-MINIFS(BD:BD,$E:$E,$E509))/(MAXIFS(BD:BD,$E:$E,$E509)-MINIFS(BD:BD,$E:$E,$E509)),
100*(BD509-MINIFS(BD:BD,$E:$E,$E509))/(MAXIFS(BD:BD,$E:$E,$E509)-MINIFS(BD:BD,$E:$E,$E509))))</f>
        <v/>
      </c>
      <c r="DT509" s="223" t="str">
        <f t="array" ref="DT509">IF(BE509="","",
IF(INDEX(Settings!$H:$H,MATCH(DT$1,Settings!$G:$G,0))=TRUE,
100-100*(BE509-MINIFS(BE:BE,$E:$E,$E509))/(MAXIFS(BE:BE,$E:$E,$E509)-MINIFS(BE:BE,$E:$E,$E509)),
100*(BE509-MINIFS(BE:BE,$E:$E,$E509))/(MAXIFS(BE:BE,$E:$E,$E509)-MINIFS(BE:BE,$E:$E,$E509))))</f>
        <v/>
      </c>
      <c r="DU509" s="223" t="str">
        <f t="array" ref="DU509">IF(BF509="","",
IF(INDEX(Settings!$H:$H,MATCH(DU$1,Settings!$G:$G,0))=TRUE,
100-100*(BF509-MINIFS(BF:BF,$E:$E,$E509))/(MAXIFS(BF:BF,$E:$E,$E509)-MINIFS(BF:BF,$E:$E,$E509)),
100*(BF509-MINIFS(BF:BF,$E:$E,$E509))/(MAXIFS(BF:BF,$E:$E,$E509)-MINIFS(BF:BF,$E:$E,$E509))))</f>
        <v/>
      </c>
      <c r="DV509" s="223" t="str">
        <f t="array" ref="DV509">IF(BG509="","",
IF(INDEX(Settings!$H:$H,MATCH(DV$1,Settings!$G:$G,0))=TRUE,
100-100*(BG509-MINIFS(BG:BG,$E:$E,$E509))/(MAXIFS(BG:BG,$E:$E,$E509)-MINIFS(BG:BG,$E:$E,$E509)),
100*(BG509-MINIFS(BG:BG,$E:$E,$E509))/(MAXIFS(BG:BG,$E:$E,$E509)-MINIFS(BG:BG,$E:$E,$E509))))</f>
        <v/>
      </c>
      <c r="DW509" s="223" t="str">
        <f t="array" ref="DW509">IF(BH509="","",
IF(INDEX(Settings!$H:$H,MATCH(DW$1,Settings!$G:$G,0))=TRUE,
100-100*(BH509-MINIFS(BH:BH,$E:$E,$E509))/(MAXIFS(BH:BH,$E:$E,$E509)-MINIFS(BH:BH,$E:$E,$E509)),
100*(BH509-MINIFS(BH:BH,$E:$E,$E509))/(MAXIFS(BH:BH,$E:$E,$E509)-MINIFS(BH:BH,$E:$E,$E509))))</f>
        <v/>
      </c>
      <c r="DX509" s="223" t="str">
        <f t="array" ref="DX509">IF(BI509="","",
IF(INDEX(Settings!$H:$H,MATCH(DX$1,Settings!$G:$G,0))=TRUE,
100-100*(BI509-MINIFS(BI:BI,$E:$E,$E509))/(MAXIFS(BI:BI,$E:$E,$E509)-MINIFS(BI:BI,$E:$E,$E509)),
100*(BI509-MINIFS(BI:BI,$E:$E,$E509))/(MAXIFS(BI:BI,$E:$E,$E509)-MINIFS(BI:BI,$E:$E,$E509))))</f>
        <v/>
      </c>
      <c r="DY509" s="223" t="str">
        <f t="array" ref="DY509">IF(BJ509="","",
IF(INDEX(Settings!$H:$H,MATCH(DY$1,Settings!$G:$G,0))=TRUE,
100-100*(BJ509-MINIFS(BJ:BJ,$E:$E,$E509))/(MAXIFS(BJ:BJ,$E:$E,$E509)-MINIFS(BJ:BJ,$E:$E,$E509)),
100*(BJ509-MINIFS(BJ:BJ,$E:$E,$E509))/(MAXIFS(BJ:BJ,$E:$E,$E509)-MINIFS(BJ:BJ,$E:$E,$E509))))</f>
        <v/>
      </c>
      <c r="DZ509" s="225"/>
      <c r="EA509" s="225"/>
      <c r="EB509" s="225" t="str">
        <f t="shared" si="8"/>
        <v/>
      </c>
      <c r="EC509" s="225" t="str">
        <f t="shared" si="9"/>
        <v/>
      </c>
      <c r="ED509" s="225" t="str">
        <f t="shared" si="10"/>
        <v/>
      </c>
      <c r="EE509" s="225" t="str">
        <f t="shared" si="11"/>
        <v/>
      </c>
      <c r="EF509" s="225" t="str">
        <f t="shared" si="12"/>
        <v/>
      </c>
      <c r="EG509" s="225" t="str">
        <f t="shared" si="13"/>
        <v/>
      </c>
      <c r="EH509" s="225"/>
      <c r="EI509" s="225"/>
      <c r="EJ509" s="225"/>
      <c r="EK509" s="225"/>
      <c r="EL509" s="225"/>
      <c r="EM509" s="225"/>
    </row>
    <row r="510">
      <c r="A510" s="231"/>
      <c r="B510" s="231"/>
      <c r="C510" s="231"/>
      <c r="D510" s="231" t="str">
        <f t="array" ref="D510">IFERROR(INDEX(Profiles!$B:$B,MATCH($A510,Profiles!$A:$A,0)),"")</f>
        <v/>
      </c>
      <c r="E510" s="231"/>
      <c r="F510" s="231"/>
      <c r="G510" s="231"/>
      <c r="H510" s="231"/>
      <c r="I510" s="231" t="str">
        <f>IF(A510="","",IF(Settings!$N$3="DATE",F510&amp;": "&amp;TEXT(B510,"M/DD/YY"),F510&amp;": "&amp;H510))</f>
        <v/>
      </c>
      <c r="J510" s="231"/>
      <c r="K510" s="231"/>
      <c r="L510" s="231"/>
      <c r="M510" s="232" t="str">
        <f t="shared" si="14"/>
        <v/>
      </c>
      <c r="N510" s="231"/>
      <c r="O510" s="231"/>
      <c r="P510" s="231"/>
      <c r="Q510" s="231"/>
      <c r="R510" s="231"/>
      <c r="S510" s="230" t="str">
        <f>IFERROR(VLOOKUP(AF510, 'YOYO IR Scores'!A:C, 3, FALSE), "")
</f>
        <v/>
      </c>
      <c r="T510" s="231"/>
      <c r="U510" s="231"/>
      <c r="V510" s="231"/>
      <c r="W510" s="231"/>
      <c r="X510" s="233" t="str">
        <f t="shared" si="4"/>
        <v/>
      </c>
      <c r="Y510" s="234" t="str">
        <f t="shared" si="5"/>
        <v/>
      </c>
      <c r="Z510" s="234" t="str">
        <f t="shared" si="6"/>
        <v/>
      </c>
      <c r="AA510" s="233" t="str">
        <f t="shared" si="7"/>
        <v/>
      </c>
      <c r="AB510" s="232"/>
      <c r="AC510" s="232"/>
      <c r="AD510" s="232"/>
      <c r="AE510" s="232" t="str">
        <f>IFERROR(VLOOKUP(AF510, 'YOYO IR Scores'!A:C, 2, FALSE), "")</f>
        <v/>
      </c>
      <c r="AF510" s="232"/>
      <c r="AG510" s="232"/>
      <c r="AH510" s="232"/>
      <c r="AI510" s="232"/>
      <c r="AJ510" s="232"/>
      <c r="AK510" s="232"/>
      <c r="AL510" s="232"/>
      <c r="AM510" s="232"/>
      <c r="AN510" s="232"/>
      <c r="AO510" s="232"/>
      <c r="AP510" s="232"/>
      <c r="AQ510" s="232"/>
      <c r="AR510" s="232"/>
      <c r="AS510" s="232"/>
      <c r="AT510" s="232"/>
      <c r="AU510" s="232"/>
      <c r="AV510" s="232"/>
      <c r="AW510" s="232"/>
      <c r="AX510" s="232"/>
      <c r="AY510" s="232"/>
      <c r="AZ510" s="232"/>
      <c r="BA510" s="232"/>
      <c r="BB510" s="232"/>
      <c r="BC510" s="232"/>
      <c r="BD510" s="232"/>
      <c r="BE510" s="232"/>
      <c r="BF510" s="232"/>
      <c r="BG510" s="232"/>
      <c r="BH510" s="232"/>
      <c r="BI510" s="232"/>
      <c r="BJ510" s="232"/>
      <c r="BK510" s="232" t="str">
        <f t="array" ref="BK510">IF(J510="","",
IF(INDEX(Settings!$H:$H,MATCH(BY$1,Settings!$G:$G,0))=TRUE,
100-100*(J510-MIN(J:J))/(MAX(J:J)-MIN(J:J)),
100*(J510-MIN(J:J))/(MAX(J:J)-MIN(J:J))))</f>
        <v/>
      </c>
      <c r="BL510" s="232" t="str">
        <f t="array" ref="BL510">IF(J510="","",
IF(INDEX(Settings!$H:$H,MATCH(BY$1,Settings!$G:$G,0))=TRUE,
100-100*(J510-MINIFS(J:J,$E:$E,$E510))/(MAXIFS(J:J,$E:$E,$E510)-MINIFS(J:J,$E:$E,$E510)),
100*(J510-MINIFS(J:J,$E:$E,$E510))/(MAXIFS(J:J,$E:$E,$E510)-MINIFS(J:J,$E:$E,$E510))))</f>
        <v/>
      </c>
      <c r="BM510" s="232" t="str">
        <f t="array" ref="BM510">IF(J510="","",
IF(INDEX(Settings!$H:$H,MATCH(BY$1,Settings!$G:$G,0))=TRUE,
100-100*(J510-MINIFS(J:J,$E:$E,$E510,$I:$I,$I510))/(MAXIFS(J:J,$E:$E,$E510,$I:$I,$I510)-MINIFS(J:J,$E:$E,$E510,$I:$I,$I510)),
100*(J510-MINIFS(J:J,$E:$E,$E510,$I:$I,$I510))/(MAXIFS(J:J,$E:$E,$E510,$I:$I,$I510)-MINIFS(J:J,$E:$E,$E510,$I:$I,$I510))))</f>
        <v/>
      </c>
      <c r="BN510" s="231" t="str">
        <f t="array" ref="BN510">IF(J510="","",
IF(INDEX(Settings!$H:$H,MATCH(BY$1,Settings!$G:$G,0))=TRUE,
100-100*PERCENTRANK(J:J,J510),
100*PERCENTRANK(J:J,J510)))</f>
        <v/>
      </c>
      <c r="BO510" s="231" t="str">
        <f>IFERROR(__xludf.DUMMYFUNCTION("IF(J510="""","""",
IF(INDEX(Settings!$H:$H,MATCH(BY$1,Settings!$G:$G,0))=TRUE,
100-100*PERCENTRANK(FILTER(J:J,$E:$E=$E510),J510),
100*PERCENTRANK(FILTER(J:J,$E:$E=$E510),J510)))"),"")</f>
        <v/>
      </c>
      <c r="BP510" s="231" t="str">
        <f>IFERROR(__xludf.DUMMYFUNCTION("IF(J510="""","""",
IF(INDEX(Settings!$H:$H,MATCH(BY$1,Settings!$G:$G,0))=TRUE,
100-100*PERCENTRANK(FILTER(J:J,$E:$E=$E510,$I:$I=$I510),J510),
100*PERCENTRANK(FILTER(J:J,$E:$E=$E510,$I:$I=$I510),J510)))"),"")</f>
        <v/>
      </c>
      <c r="BQ510" s="233" t="str">
        <f t="array" ref="BQ510">IF(J510="","",
IF(INDEX(Settings!$H:$H,MATCH(BY$1,Settings!$G:$G,0))=TRUE,
-1*(J510-AVERAGE(J:J))/STDEV(J:J),
(J510-AVERAGE(J:J))/STDEV(J:J)))</f>
        <v/>
      </c>
      <c r="BR510" s="233" t="str">
        <f>IFERROR(__xludf.DUMMYFUNCTION("IF(J510="""","""",
IF(INDEX(Settings!$H:$H,MATCH(BY$1,Settings!$G:$G,0))=TRUE,
-1*(J510-AVERAGEIFS(J:J,$E:$E,$E510))/STDEV(FILTER(J:J,$E:$E=$E510)),
(J510-AVERAGEIFS(J:J,$E:$E,$E510))/STDEV(FILTER(J:J,$E:$E=$E510))))"),"")</f>
        <v/>
      </c>
      <c r="BS510" s="233"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1"/>
      <c r="BX510" s="231"/>
      <c r="BY510" s="232" t="str">
        <f t="array" ref="BY510">IF(J510="","",
IF(INDEX(Settings!$H:$H,MATCH(BY$1,Settings!$G:$G,0))=TRUE,
100-100*(J510-MINIFS(J:J,$E:$E,$E510))/(MAXIFS(J:J,$E:$E,$E510)-MINIFS(J:J,$E:$E,$E510)),
100*(J510-MINIFS(J:J,$E:$E,$E510))/(MAXIFS(J:J,$E:$E,$E510)-MINIFS(J:J,$E:$E,$E510))))</f>
        <v/>
      </c>
      <c r="BZ510" s="232" t="str">
        <f t="array" ref="BZ510">IF(K510="","",
IF(INDEX(Settings!$H:$H,MATCH(BZ$1,Settings!$G:$G,0))=TRUE,
100-100*(K510-MINIFS(K:K,$E:$E,$E510))/(MAXIFS(K:K,$E:$E,$E510)-MINIFS(K:K,$E:$E,$E510)),
100*(K510-MINIFS(K:K,$E:$E,$E510))/(MAXIFS(K:K,$E:$E,$E510)-MINIFS(K:K,$E:$E,$E510))))</f>
        <v/>
      </c>
      <c r="CA510" s="232" t="str">
        <f t="array" ref="CA510">IF(L510="","",
IF(INDEX(Settings!$H:$H,MATCH(CA$1,Settings!$G:$G,0))=TRUE,
100-100*(L510-MINIFS(L:L,$E:$E,$E510))/(MAXIFS(L:L,$E:$E,$E510)-MINIFS(L:L,$E:$E,$E510)),
100*(L510-MINIFS(L:L,$E:$E,$E510))/(MAXIFS(L:L,$E:$E,$E510)-MINIFS(L:L,$E:$E,$E510))))</f>
        <v/>
      </c>
      <c r="CB510" s="232" t="str">
        <f t="array" ref="CB510">IF(M510="","",
IF(INDEX(Settings!$H:$H,MATCH(CB$1,Settings!$G:$G,0))=TRUE,
100-100*(M510-MINIFS(M:M,$E:$E,$E510))/(MAXIFS(M:M,$E:$E,$E510)-MINIFS(M:M,$E:$E,$E510)),
100*(M510-MINIFS(M:M,$E:$E,$E510))/(MAXIFS(M:M,$E:$E,$E510)-MINIFS(M:M,$E:$E,$E510))))</f>
        <v/>
      </c>
      <c r="CC510" s="232" t="str">
        <f t="array" ref="CC510">IF(N510="","",
IF(INDEX(Settings!$H:$H,MATCH(CC$1,Settings!$G:$G,0))=TRUE,
100-100*(N510-MINIFS(N:N,$E:$E,$E510))/(MAXIFS(N:N,$E:$E,$E510)-MINIFS(N:N,$E:$E,$E510)),
100*(N510-MINIFS(N:N,$E:$E,$E510))/(MAXIFS(N:N,$E:$E,$E510)-MINIFS(N:N,$E:$E,$E510))))</f>
        <v/>
      </c>
      <c r="CD510" s="232" t="str">
        <f t="array" ref="CD510">IF(O510="","",
IF(INDEX(Settings!$H:$H,MATCH(CD$1,Settings!$G:$G,0))=TRUE,
100-100*(O510-MINIFS(O:O,$E:$E,$E510))/(MAXIFS(O:O,$E:$E,$E510)-MINIFS(O:O,$E:$E,$E510)),
100*(O510-MINIFS(O:O,$E:$E,$E510))/(MAXIFS(O:O,$E:$E,$E510)-MINIFS(O:O,$E:$E,$E510))))</f>
        <v/>
      </c>
      <c r="CE510" s="232" t="str">
        <f t="array" ref="CE510">IF(P510="","",
IF(INDEX(Settings!$H:$H,MATCH(CE$1,Settings!$G:$G,0))=TRUE,
100-100*(P510-MINIFS(P:P,$E:$E,$E510))/(MAXIFS(P:P,$E:$E,$E510)-MINIFS(P:P,$E:$E,$E510)),
100*(P510-MINIFS(P:P,$E:$E,$E510))/(MAXIFS(P:P,$E:$E,$E510)-MINIFS(P:P,$E:$E,$E510))))</f>
        <v/>
      </c>
      <c r="CF510" s="232" t="str">
        <f t="array" ref="CF510">IF(Q510="","",
IF(INDEX(Settings!$H:$H,MATCH(CF$1,Settings!$G:$G,0))=TRUE,
100-100*(Q510-MINIFS(Q:Q,$E:$E,$E510))/(MAXIFS(Q:Q,$E:$E,$E510)-MINIFS(Q:Q,$E:$E,$E510)),
100*(Q510-MINIFS(Q:Q,$E:$E,$E510))/(MAXIFS(Q:Q,$E:$E,$E510)-MINIFS(Q:Q,$E:$E,$E510))))</f>
        <v/>
      </c>
      <c r="CG510" s="232" t="str">
        <f t="array" ref="CG510">IF(R510="","",
IF(INDEX(Settings!$H:$H,MATCH(CG$1,Settings!$G:$G,0))=TRUE,
100-100*(R510-MINIFS(R:R,$E:$E,$E510))/(MAXIFS(R:R,$E:$E,$E510)-MINIFS(R:R,$E:$E,$E510)),
100*(R510-MINIFS(R:R,$E:$E,$E510))/(MAXIFS(R:R,$E:$E,$E510)-MINIFS(R:R,$E:$E,$E510))))</f>
        <v/>
      </c>
      <c r="CH510" s="232" t="str">
        <f t="array" ref="CH510">IF(S510="","",
IF(INDEX(Settings!$H:$H,MATCH(CH$1,Settings!$G:$G,0))=TRUE,
100-100*(S510-MINIFS(S:S,$E:$E,$E510))/(MAXIFS(S:S,$E:$E,$E510)-MINIFS(S:S,$E:$E,$E510)),
100*(S510-MINIFS(S:S,$E:$E,$E510))/(MAXIFS(S:S,$E:$E,$E510)-MINIFS(S:S,$E:$E,$E510))))</f>
        <v/>
      </c>
      <c r="CI510" s="232" t="str">
        <f t="array" ref="CI510">IF(T510="","",
IF(INDEX(Settings!$H:$H,MATCH(CI$1,Settings!$G:$G,0))=TRUE,
100-100*(T510-MINIFS(T:T,$E:$E,$E510))/(MAXIFS(T:T,$E:$E,$E510)-MINIFS(T:T,$E:$E,$E510)),
100*(T510-MINIFS(T:T,$E:$E,$E510))/(MAXIFS(T:T,$E:$E,$E510)-MINIFS(T:T,$E:$E,$E510))))</f>
        <v/>
      </c>
      <c r="CJ510" s="232" t="str">
        <f t="array" ref="CJ510">IF(U510="","",
IF(INDEX(Settings!$H:$H,MATCH(CJ$1,Settings!$G:$G,0))=TRUE,
100-100*(U510-MINIFS(U:U,$E:$E,$E510))/(MAXIFS(U:U,$E:$E,$E510)-MINIFS(U:U,$E:$E,$E510)),
100*(U510-MINIFS(U:U,$E:$E,$E510))/(MAXIFS(U:U,$E:$E,$E510)-MINIFS(U:U,$E:$E,$E510))))</f>
        <v/>
      </c>
      <c r="CK510" s="232" t="str">
        <f t="array" ref="CK510">IF(V510="","",
IF(INDEX(Settings!$H:$H,MATCH(CK$1,Settings!$G:$G,0))=TRUE,
100-100*(V510-MINIFS(V:V,$E:$E,$E510))/(MAXIFS(V:V,$E:$E,$E510)-MINIFS(V:V,$E:$E,$E510)),
100*(V510-MINIFS(V:V,$E:$E,$E510))/(MAXIFS(V:V,$E:$E,$E510)-MINIFS(V:V,$E:$E,$E510))))</f>
        <v/>
      </c>
      <c r="CL510" s="232" t="str">
        <f t="array" ref="CL510">IF(W510="","",
IF(INDEX(Settings!$H:$H,MATCH(CL$1,Settings!$G:$G,0))=TRUE,
100-100*(W510-MINIFS(W:W,$E:$E,$E510))/(MAXIFS(W:W,$E:$E,$E510)-MINIFS(W:W,$E:$E,$E510)),
100*(W510-MINIFS(W:W,$E:$E,$E510))/(MAXIFS(W:W,$E:$E,$E510)-MINIFS(W:W,$E:$E,$E510))))</f>
        <v/>
      </c>
      <c r="CM510" s="232" t="str">
        <f t="array" ref="CM510">IF(X510="","",
IF(INDEX(Settings!$H:$H,MATCH(CM$1,Settings!$G:$G,0))=TRUE,
100-100*(X510-MINIFS(X:X,$E:$E,$E510))/(MAXIFS(X:X,$E:$E,$E510)-MINIFS(X:X,$E:$E,$E510)),
100*(X510-MINIFS(X:X,$E:$E,$E510))/(MAXIFS(X:X,$E:$E,$E510)-MINIFS(X:X,$E:$E,$E510))))</f>
        <v/>
      </c>
      <c r="CN510" s="232" t="str">
        <f t="array" ref="CN510">IF(Y510="","",
IF(INDEX(Settings!$H:$H,MATCH(CN$1,Settings!$G:$G,0))=TRUE,
100-100*(Y510-MINIFS(Y:Y,$E:$E,$E510))/(MAXIFS(Y:Y,$E:$E,$E510)-MINIFS(Y:Y,$E:$E,$E510)),
100*(Y510-MINIFS(Y:Y,$E:$E,$E510))/(MAXIFS(Y:Y,$E:$E,$E510)-MINIFS(Y:Y,$E:$E,$E510))))</f>
        <v/>
      </c>
      <c r="CO510" s="232" t="str">
        <f t="array" ref="CO510">IF(Z510="","",
IF(INDEX(Settings!$H:$H,MATCH(CO$1,Settings!$G:$G,0))=TRUE,
100-100*(Z510-MINIFS(Z:Z,$E:$E,$E510))/(MAXIFS(Z:Z,$E:$E,$E510)-MINIFS(Z:Z,$E:$E,$E510)),
100*(Z510-MINIFS(Z:Z,$E:$E,$E510))/(MAXIFS(Z:Z,$E:$E,$E510)-MINIFS(Z:Z,$E:$E,$E510))))</f>
        <v/>
      </c>
      <c r="CP510" s="232" t="str">
        <f t="array" ref="CP510">IF(AA510="","",
IF(INDEX(Settings!$H:$H,MATCH(CP$1,Settings!$G:$G,0))=TRUE,
100-100*(AA510-MINIFS(AA:AA,$E:$E,$E510))/(MAXIFS(AA:AA,$E:$E,$E510)-MINIFS(AA:AA,$E:$E,$E510)),
100*(AA510-MINIFS(AA:AA,$E:$E,$E510))/(MAXIFS(AA:AA,$E:$E,$E510)-MINIFS(AA:AA,$E:$E,$E510))))</f>
        <v/>
      </c>
      <c r="CQ510" s="232" t="str">
        <f t="array" ref="CQ510">IF(AB510="","",
IF(INDEX(Settings!$H:$H,MATCH(CQ$1,Settings!$G:$G,0))=TRUE,
100-100*(AB510-MINIFS(AB:AB,$E:$E,$E510))/(MAXIFS(AB:AB,$E:$E,$E510)-MINIFS(AB:AB,$E:$E,$E510)),
100*(AB510-MINIFS(AB:AB,$E:$E,$E510))/(MAXIFS(AB:AB,$E:$E,$E510)-MINIFS(AB:AB,$E:$E,$E510))))</f>
        <v/>
      </c>
      <c r="CR510" s="232" t="str">
        <f t="array" ref="CR510">IF(AC510="","",
IF(INDEX(Settings!$H:$H,MATCH(CR$1,Settings!$G:$G,0))=TRUE,
100-100*(AC510-MINIFS(AC:AC,$E:$E,$E510))/(MAXIFS(AC:AC,$E:$E,$E510)-MINIFS(AC:AC,$E:$E,$E510)),
100*(AC510-MINIFS(AC:AC,$E:$E,$E510))/(MAXIFS(AC:AC,$E:$E,$E510)-MINIFS(AC:AC,$E:$E,$E510))))</f>
        <v/>
      </c>
      <c r="CS510" s="232" t="str">
        <f t="array" ref="CS510">IF(AD510="","",
IF(INDEX(Settings!$H:$H,MATCH(CS$1,Settings!$G:$G,0))=TRUE,
100-100*(AD510-MINIFS(AD:AD,$E:$E,$E510))/(MAXIFS(AD:AD,$E:$E,$E510)-MINIFS(AD:AD,$E:$E,$E510)),
100*(AD510-MINIFS(AD:AD,$E:$E,$E510))/(MAXIFS(AD:AD,$E:$E,$E510)-MINIFS(AD:AD,$E:$E,$E510))))</f>
        <v/>
      </c>
      <c r="CT510" s="232" t="str">
        <f t="array" ref="CT510">IF(AE510="","",
IF(INDEX(Settings!$H:$H,MATCH(CT$1,Settings!$G:$G,0))=TRUE,
100-100*(AE510-MINIFS(AE:AE,$E:$E,$E510))/(MAXIFS(AE:AE,$E:$E,$E510)-MINIFS(AE:AE,$E:$E,$E510)),
100*(AE510-MINIFS(AE:AE,$E:$E,$E510))/(MAXIFS(AE:AE,$E:$E,$E510)-MINIFS(AE:AE,$E:$E,$E510))))</f>
        <v/>
      </c>
      <c r="CU510" s="232" t="str">
        <f t="array" ref="CU510">IF(AF510="","",
IF(INDEX(Settings!$H:$H,MATCH(CU$1,Settings!$G:$G,0))=TRUE,
100-100*(AF510-MINIFS(AF:AF,$E:$E,$E510))/(MAXIFS(AF:AF,$E:$E,$E510)-MINIFS(AF:AF,$E:$E,$E510)),
100*(AF510-MINIFS(AF:AF,$E:$E,$E510))/(MAXIFS(AF:AF,$E:$E,$E510)-MINIFS(AF:AF,$E:$E,$E510))))</f>
        <v/>
      </c>
      <c r="CV510" s="232" t="str">
        <f t="array" ref="CV510">IF(AG510="","",
IF(INDEX(Settings!$H:$H,MATCH(CV$1,Settings!$G:$G,0))=TRUE,
100-100*(AG510-MINIFS(AG:AG,$E:$E,$E510))/(MAXIFS(AG:AG,$E:$E,$E510)-MINIFS(AG:AG,$E:$E,$E510)),
100*(AG510-MINIFS(AG:AG,$E:$E,$E510))/(MAXIFS(AG:AG,$E:$E,$E510)-MINIFS(AG:AG,$E:$E,$E510))))</f>
        <v/>
      </c>
      <c r="CW510" s="232" t="str">
        <f t="array" ref="CW510">IF(AH510="","",
IF(INDEX(Settings!$H:$H,MATCH(CW$1,Settings!$G:$G,0))=TRUE,
100-100*(AH510-MINIFS(AH:AH,$E:$E,$E510))/(MAXIFS(AH:AH,$E:$E,$E510)-MINIFS(AH:AH,$E:$E,$E510)),
100*(AH510-MINIFS(AH:AH,$E:$E,$E510))/(MAXIFS(AH:AH,$E:$E,$E510)-MINIFS(AH:AH,$E:$E,$E510))))</f>
        <v/>
      </c>
      <c r="CX510" s="232" t="str">
        <f t="array" ref="CX510">IF(AI510="","",
IF(INDEX(Settings!$H:$H,MATCH(CX$1,Settings!$G:$G,0))=TRUE,
100-100*(AI510-MINIFS(AI:AI,$E:$E,$E510))/(MAXIFS(AI:AI,$E:$E,$E510)-MINIFS(AI:AI,$E:$E,$E510)),
100*(AI510-MINIFS(AI:AI,$E:$E,$E510))/(MAXIFS(AI:AI,$E:$E,$E510)-MINIFS(AI:AI,$E:$E,$E510))))</f>
        <v/>
      </c>
      <c r="CY510" s="232" t="str">
        <f t="array" ref="CY510">IF(AJ510="","",
IF(INDEX(Settings!$H:$H,MATCH(CY$1,Settings!$G:$G,0))=TRUE,
100-100*(AJ510-MINIFS(AJ:AJ,$E:$E,$E510))/(MAXIFS(AJ:AJ,$E:$E,$E510)-MINIFS(AJ:AJ,$E:$E,$E510)),
100*(AJ510-MINIFS(AJ:AJ,$E:$E,$E510))/(MAXIFS(AJ:AJ,$E:$E,$E510)-MINIFS(AJ:AJ,$E:$E,$E510))))</f>
        <v/>
      </c>
      <c r="CZ510" s="232" t="str">
        <f t="array" ref="CZ510">IF(AK510="","",
IF(INDEX(Settings!$H:$H,MATCH(CZ$1,Settings!$G:$G,0))=TRUE,
100-100*(AK510-MINIFS(AK:AK,$E:$E,$E510))/(MAXIFS(AK:AK,$E:$E,$E510)-MINIFS(AK:AK,$E:$E,$E510)),
100*(AK510-MINIFS(AK:AK,$E:$E,$E510))/(MAXIFS(AK:AK,$E:$E,$E510)-MINIFS(AK:AK,$E:$E,$E510))))</f>
        <v/>
      </c>
      <c r="DA510" s="232" t="str">
        <f t="array" ref="DA510">IF(AL510="","",
IF(INDEX(Settings!$H:$H,MATCH(DA$1,Settings!$G:$G,0))=TRUE,
100-100*(AL510-MINIFS(AL:AL,$E:$E,$E510))/(MAXIFS(AL:AL,$E:$E,$E510)-MINIFS(AL:AL,$E:$E,$E510)),
100*(AL510-MINIFS(AL:AL,$E:$E,$E510))/(MAXIFS(AL:AL,$E:$E,$E510)-MINIFS(AL:AL,$E:$E,$E510))))</f>
        <v/>
      </c>
      <c r="DB510" s="232" t="str">
        <f t="array" ref="DB510">IF(AM510="","",
IF(INDEX(Settings!$H:$H,MATCH(DB$1,Settings!$G:$G,0))=TRUE,
100-100*(AM510-MINIFS(AM:AM,$E:$E,$E510))/(MAXIFS(AM:AM,$E:$E,$E510)-MINIFS(AM:AM,$E:$E,$E510)),
100*(AM510-MINIFS(AM:AM,$E:$E,$E510))/(MAXIFS(AM:AM,$E:$E,$E510)-MINIFS(AM:AM,$E:$E,$E510))))</f>
        <v/>
      </c>
      <c r="DC510" s="232" t="str">
        <f t="array" ref="DC510">IF(AN510="","",
IF(INDEX(Settings!$H:$H,MATCH(DC$1,Settings!$G:$G,0))=TRUE,
100-100*(AN510-MINIFS(AN:AN,$E:$E,$E510))/(MAXIFS(AN:AN,$E:$E,$E510)-MINIFS(AN:AN,$E:$E,$E510)),
100*(AN510-MINIFS(AN:AN,$E:$E,$E510))/(MAXIFS(AN:AN,$E:$E,$E510)-MINIFS(AN:AN,$E:$E,$E510))))</f>
        <v/>
      </c>
      <c r="DD510" s="232" t="str">
        <f t="array" ref="DD510">IF(AO510="","",
IF(INDEX(Settings!$H:$H,MATCH(DD$1,Settings!$G:$G,0))=TRUE,
100-100*(AO510-MINIFS(AO:AO,$E:$E,$E510))/(MAXIFS(AO:AO,$E:$E,$E510)-MINIFS(AO:AO,$E:$E,$E510)),
100*(AO510-MINIFS(AO:AO,$E:$E,$E510))/(MAXIFS(AO:AO,$E:$E,$E510)-MINIFS(AO:AO,$E:$E,$E510))))</f>
        <v/>
      </c>
      <c r="DE510" s="232" t="str">
        <f t="array" ref="DE510">IF(AP510="","",
IF(INDEX(Settings!$H:$H,MATCH(DE$1,Settings!$G:$G,0))=TRUE,
100-100*(AP510-MINIFS(AP:AP,$E:$E,$E510))/(MAXIFS(AP:AP,$E:$E,$E510)-MINIFS(AP:AP,$E:$E,$E510)),
100*(AP510-MINIFS(AP:AP,$E:$E,$E510))/(MAXIFS(AP:AP,$E:$E,$E510)-MINIFS(AP:AP,$E:$E,$E510))))</f>
        <v/>
      </c>
      <c r="DF510" s="232" t="str">
        <f t="array" ref="DF510">IF(AQ510="","",
IF(INDEX(Settings!$H:$H,MATCH(DF$1,Settings!$G:$G,0))=TRUE,
100-100*(AQ510-MINIFS(AQ:AQ,$E:$E,$E510))/(MAXIFS(AQ:AQ,$E:$E,$E510)-MINIFS(AQ:AQ,$E:$E,$E510)),
100*(AQ510-MINIFS(AQ:AQ,$E:$E,$E510))/(MAXIFS(AQ:AQ,$E:$E,$E510)-MINIFS(AQ:AQ,$E:$E,$E510))))</f>
        <v/>
      </c>
      <c r="DG510" s="232" t="str">
        <f t="array" ref="DG510">IF(AR510="","",
IF(INDEX(Settings!$H:$H,MATCH(DG$1,Settings!$G:$G,0))=TRUE,
100-100*(AR510-MINIFS(AR:AR,$E:$E,$E510))/(MAXIFS(AR:AR,$E:$E,$E510)-MINIFS(AR:AR,$E:$E,$E510)),
100*(AR510-MINIFS(AR:AR,$E:$E,$E510))/(MAXIFS(AR:AR,$E:$E,$E510)-MINIFS(AR:AR,$E:$E,$E510))))</f>
        <v/>
      </c>
      <c r="DH510" s="232" t="str">
        <f t="array" ref="DH510">IF(AS510="","",
IF(INDEX(Settings!$H:$H,MATCH(DH$1,Settings!$G:$G,0))=TRUE,
100-100*(AS510-MINIFS(AS:AS,$E:$E,$E510))/(MAXIFS(AS:AS,$E:$E,$E510)-MINIFS(AS:AS,$E:$E,$E510)),
100*(AS510-MINIFS(AS:AS,$E:$E,$E510))/(MAXIFS(AS:AS,$E:$E,$E510)-MINIFS(AS:AS,$E:$E,$E510))))</f>
        <v/>
      </c>
      <c r="DI510" s="232" t="str">
        <f t="array" ref="DI510">IF(AT510="","",
IF(INDEX(Settings!$H:$H,MATCH(DI$1,Settings!$G:$G,0))=TRUE,
100-100*(AT510-MINIFS(AT:AT,$E:$E,$E510))/(MAXIFS(AT:AT,$E:$E,$E510)-MINIFS(AT:AT,$E:$E,$E510)),
100*(AT510-MINIFS(AT:AT,$E:$E,$E510))/(MAXIFS(AT:AT,$E:$E,$E510)-MINIFS(AT:AT,$E:$E,$E510))))</f>
        <v/>
      </c>
      <c r="DJ510" s="232" t="str">
        <f t="array" ref="DJ510">IF(AU510="","",
IF(INDEX(Settings!$H:$H,MATCH(DJ$1,Settings!$G:$G,0))=TRUE,
100-100*(AU510-MINIFS(AU:AU,$E:$E,$E510))/(MAXIFS(AU:AU,$E:$E,$E510)-MINIFS(AU:AU,$E:$E,$E510)),
100*(AU510-MINIFS(AU:AU,$E:$E,$E510))/(MAXIFS(AU:AU,$E:$E,$E510)-MINIFS(AU:AU,$E:$E,$E510))))</f>
        <v/>
      </c>
      <c r="DK510" s="232" t="str">
        <f t="array" ref="DK510">IF(AV510="","",
IF(INDEX(Settings!$H:$H,MATCH(DK$1,Settings!$G:$G,0))=TRUE,
100-100*(AV510-MINIFS(AV:AV,$E:$E,$E510))/(MAXIFS(AV:AV,$E:$E,$E510)-MINIFS(AV:AV,$E:$E,$E510)),
100*(AV510-MINIFS(AV:AV,$E:$E,$E510))/(MAXIFS(AV:AV,$E:$E,$E510)-MINIFS(AV:AV,$E:$E,$E510))))</f>
        <v/>
      </c>
      <c r="DL510" s="232" t="str">
        <f t="array" ref="DL510">IF(AW510="","",
IF(INDEX(Settings!$H:$H,MATCH(DL$1,Settings!$G:$G,0))=TRUE,
100-100*(AW510-MINIFS(AW:AW,$E:$E,$E510))/(MAXIFS(AW:AW,$E:$E,$E510)-MINIFS(AW:AW,$E:$E,$E510)),
100*(AW510-MINIFS(AW:AW,$E:$E,$E510))/(MAXIFS(AW:AW,$E:$E,$E510)-MINIFS(AW:AW,$E:$E,$E510))))</f>
        <v/>
      </c>
      <c r="DM510" s="232" t="str">
        <f t="array" ref="DM510">IF(AX510="","",
IF(INDEX(Settings!$H:$H,MATCH(DM$1,Settings!$G:$G,0))=TRUE,
100-100*(AX510-MINIFS(AX:AX,$E:$E,$E510))/(MAXIFS(AX:AX,$E:$E,$E510)-MINIFS(AX:AX,$E:$E,$E510)),
100*(AX510-MINIFS(AX:AX,$E:$E,$E510))/(MAXIFS(AX:AX,$E:$E,$E510)-MINIFS(AX:AX,$E:$E,$E510))))</f>
        <v/>
      </c>
      <c r="DN510" s="232" t="str">
        <f t="array" ref="DN510">IF(AY510="","",
IF(INDEX(Settings!$H:$H,MATCH(DN$1,Settings!$G:$G,0))=TRUE,
100-100*(AY510-MINIFS(AY:AY,$E:$E,$E510))/(MAXIFS(AY:AY,$E:$E,$E510)-MINIFS(AY:AY,$E:$E,$E510)),
100*(AY510-MINIFS(AY:AY,$E:$E,$E510))/(MAXIFS(AY:AY,$E:$E,$E510)-MINIFS(AY:AY,$E:$E,$E510))))</f>
        <v/>
      </c>
      <c r="DO510" s="232" t="str">
        <f t="array" ref="DO510">IF(AZ510="","",
IF(INDEX(Settings!$H:$H,MATCH(DO$1,Settings!$G:$G,0))=TRUE,
100-100*(AZ510-MINIFS(AZ:AZ,$E:$E,$E510))/(MAXIFS(AZ:AZ,$E:$E,$E510)-MINIFS(AZ:AZ,$E:$E,$E510)),
100*(AZ510-MINIFS(AZ:AZ,$E:$E,$E510))/(MAXIFS(AZ:AZ,$E:$E,$E510)-MINIFS(AZ:AZ,$E:$E,$E510))))</f>
        <v/>
      </c>
      <c r="DP510" s="232" t="str">
        <f t="array" ref="DP510">IF(BA510="","",
IF(INDEX(Settings!$H:$H,MATCH(DP$1,Settings!$G:$G,0))=TRUE,
100-100*(BA510-MINIFS(BA:BA,$E:$E,$E510))/(MAXIFS(BA:BA,$E:$E,$E510)-MINIFS(BA:BA,$E:$E,$E510)),
100*(BA510-MINIFS(BA:BA,$E:$E,$E510))/(MAXIFS(BA:BA,$E:$E,$E510)-MINIFS(BA:BA,$E:$E,$E510))))</f>
        <v/>
      </c>
      <c r="DQ510" s="232" t="str">
        <f t="array" ref="DQ510">IF(BB510="","",
IF(INDEX(Settings!$H:$H,MATCH(DQ$1,Settings!$G:$G,0))=TRUE,
100-100*(BB510-MINIFS(BB:BB,$E:$E,$E510))/(MAXIFS(BB:BB,$E:$E,$E510)-MINIFS(BB:BB,$E:$E,$E510)),
100*(BB510-MINIFS(BB:BB,$E:$E,$E510))/(MAXIFS(BB:BB,$E:$E,$E510)-MINIFS(BB:BB,$E:$E,$E510))))</f>
        <v/>
      </c>
      <c r="DR510" s="232" t="str">
        <f t="array" ref="DR510">IF(BC510="","",
IF(INDEX(Settings!$H:$H,MATCH(DR$1,Settings!$G:$G,0))=TRUE,
100-100*(BC510-MINIFS(BC:BC,$E:$E,$E510))/(MAXIFS(BC:BC,$E:$E,$E510)-MINIFS(BC:BC,$E:$E,$E510)),
100*(BC510-MINIFS(BC:BC,$E:$E,$E510))/(MAXIFS(BC:BC,$E:$E,$E510)-MINIFS(BC:BC,$E:$E,$E510))))</f>
        <v/>
      </c>
      <c r="DS510" s="232" t="str">
        <f t="array" ref="DS510">IF(BD510="","",
IF(INDEX(Settings!$H:$H,MATCH(DS$1,Settings!$G:$G,0))=TRUE,
100-100*(BD510-MINIFS(BD:BD,$E:$E,$E510))/(MAXIFS(BD:BD,$E:$E,$E510)-MINIFS(BD:BD,$E:$E,$E510)),
100*(BD510-MINIFS(BD:BD,$E:$E,$E510))/(MAXIFS(BD:BD,$E:$E,$E510)-MINIFS(BD:BD,$E:$E,$E510))))</f>
        <v/>
      </c>
      <c r="DT510" s="232" t="str">
        <f t="array" ref="DT510">IF(BE510="","",
IF(INDEX(Settings!$H:$H,MATCH(DT$1,Settings!$G:$G,0))=TRUE,
100-100*(BE510-MINIFS(BE:BE,$E:$E,$E510))/(MAXIFS(BE:BE,$E:$E,$E510)-MINIFS(BE:BE,$E:$E,$E510)),
100*(BE510-MINIFS(BE:BE,$E:$E,$E510))/(MAXIFS(BE:BE,$E:$E,$E510)-MINIFS(BE:BE,$E:$E,$E510))))</f>
        <v/>
      </c>
      <c r="DU510" s="232" t="str">
        <f t="array" ref="DU510">IF(BF510="","",
IF(INDEX(Settings!$H:$H,MATCH(DU$1,Settings!$G:$G,0))=TRUE,
100-100*(BF510-MINIFS(BF:BF,$E:$E,$E510))/(MAXIFS(BF:BF,$E:$E,$E510)-MINIFS(BF:BF,$E:$E,$E510)),
100*(BF510-MINIFS(BF:BF,$E:$E,$E510))/(MAXIFS(BF:BF,$E:$E,$E510)-MINIFS(BF:BF,$E:$E,$E510))))</f>
        <v/>
      </c>
      <c r="DV510" s="232" t="str">
        <f t="array" ref="DV510">IF(BG510="","",
IF(INDEX(Settings!$H:$H,MATCH(DV$1,Settings!$G:$G,0))=TRUE,
100-100*(BG510-MINIFS(BG:BG,$E:$E,$E510))/(MAXIFS(BG:BG,$E:$E,$E510)-MINIFS(BG:BG,$E:$E,$E510)),
100*(BG510-MINIFS(BG:BG,$E:$E,$E510))/(MAXIFS(BG:BG,$E:$E,$E510)-MINIFS(BG:BG,$E:$E,$E510))))</f>
        <v/>
      </c>
      <c r="DW510" s="232" t="str">
        <f t="array" ref="DW510">IF(BH510="","",
IF(INDEX(Settings!$H:$H,MATCH(DW$1,Settings!$G:$G,0))=TRUE,
100-100*(BH510-MINIFS(BH:BH,$E:$E,$E510))/(MAXIFS(BH:BH,$E:$E,$E510)-MINIFS(BH:BH,$E:$E,$E510)),
100*(BH510-MINIFS(BH:BH,$E:$E,$E510))/(MAXIFS(BH:BH,$E:$E,$E510)-MINIFS(BH:BH,$E:$E,$E510))))</f>
        <v/>
      </c>
      <c r="DX510" s="232" t="str">
        <f t="array" ref="DX510">IF(BI510="","",
IF(INDEX(Settings!$H:$H,MATCH(DX$1,Settings!$G:$G,0))=TRUE,
100-100*(BI510-MINIFS(BI:BI,$E:$E,$E510))/(MAXIFS(BI:BI,$E:$E,$E510)-MINIFS(BI:BI,$E:$E,$E510)),
100*(BI510-MINIFS(BI:BI,$E:$E,$E510))/(MAXIFS(BI:BI,$E:$E,$E510)-MINIFS(BI:BI,$E:$E,$E510))))</f>
        <v/>
      </c>
      <c r="DY510" s="232" t="str">
        <f t="array" ref="DY510">IF(BJ510="","",
IF(INDEX(Settings!$H:$H,MATCH(DY$1,Settings!$G:$G,0))=TRUE,
100-100*(BJ510-MINIFS(BJ:BJ,$E:$E,$E510))/(MAXIFS(BJ:BJ,$E:$E,$E510)-MINIFS(BJ:BJ,$E:$E,$E510)),
100*(BJ510-MINIFS(BJ:BJ,$E:$E,$E510))/(MAXIFS(BJ:BJ,$E:$E,$E510)-MINIFS(BJ:BJ,$E:$E,$E510))))</f>
        <v/>
      </c>
      <c r="DZ510" s="234"/>
      <c r="EA510" s="234"/>
      <c r="EB510" s="234" t="str">
        <f t="shared" si="8"/>
        <v/>
      </c>
      <c r="EC510" s="234" t="str">
        <f t="shared" si="9"/>
        <v/>
      </c>
      <c r="ED510" s="234" t="str">
        <f t="shared" si="10"/>
        <v/>
      </c>
      <c r="EE510" s="234" t="str">
        <f t="shared" si="11"/>
        <v/>
      </c>
      <c r="EF510" s="234" t="str">
        <f t="shared" si="12"/>
        <v/>
      </c>
      <c r="EG510" s="234" t="str">
        <f t="shared" si="13"/>
        <v/>
      </c>
      <c r="EH510" s="234"/>
      <c r="EI510" s="234"/>
      <c r="EJ510" s="234"/>
      <c r="EK510" s="234"/>
      <c r="EL510" s="234"/>
      <c r="EM510" s="234"/>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3" t="str">
        <f t="shared" si="14"/>
        <v/>
      </c>
      <c r="N511" s="49"/>
      <c r="O511" s="49"/>
      <c r="P511" s="49"/>
      <c r="Q511" s="49"/>
      <c r="R511" s="49"/>
      <c r="S511" s="222" t="str">
        <f>IFERROR(VLOOKUP(AF511, 'YOYO IR Scores'!A:C, 3, FALSE), "")
</f>
        <v/>
      </c>
      <c r="T511" s="49"/>
      <c r="U511" s="49"/>
      <c r="V511" s="49"/>
      <c r="W511" s="49"/>
      <c r="X511" s="224" t="str">
        <f t="shared" si="4"/>
        <v/>
      </c>
      <c r="Y511" s="225" t="str">
        <f t="shared" si="5"/>
        <v/>
      </c>
      <c r="Z511" s="225" t="str">
        <f t="shared" si="6"/>
        <v/>
      </c>
      <c r="AA511" s="224" t="str">
        <f t="shared" si="7"/>
        <v/>
      </c>
      <c r="AB511" s="223"/>
      <c r="AC511" s="223"/>
      <c r="AD511" s="223"/>
      <c r="AE511" s="223" t="str">
        <f>IFERROR(VLOOKUP(AF511, 'YOYO IR Scores'!A:C, 2, FALSE), "")</f>
        <v/>
      </c>
      <c r="AF511" s="223"/>
      <c r="AG511" s="223"/>
      <c r="AH511" s="223"/>
      <c r="AI511" s="223"/>
      <c r="AJ511" s="223"/>
      <c r="AK511" s="223"/>
      <c r="AL511" s="223"/>
      <c r="AM511" s="223"/>
      <c r="AN511" s="223"/>
      <c r="AO511" s="223"/>
      <c r="AP511" s="223"/>
      <c r="AQ511" s="223"/>
      <c r="AR511" s="223"/>
      <c r="AS511" s="223"/>
      <c r="AT511" s="223"/>
      <c r="AU511" s="223"/>
      <c r="AV511" s="223"/>
      <c r="AW511" s="223"/>
      <c r="AX511" s="223"/>
      <c r="AY511" s="223"/>
      <c r="AZ511" s="223"/>
      <c r="BA511" s="223"/>
      <c r="BB511" s="223"/>
      <c r="BC511" s="223"/>
      <c r="BD511" s="223"/>
      <c r="BE511" s="223"/>
      <c r="BF511" s="223"/>
      <c r="BG511" s="223"/>
      <c r="BH511" s="223"/>
      <c r="BI511" s="223"/>
      <c r="BJ511" s="223"/>
      <c r="BK511" s="223" t="str">
        <f t="array" ref="BK511">IF(J511="","",
IF(INDEX(Settings!$H:$H,MATCH(BY$1,Settings!$G:$G,0))=TRUE,
100-100*(J511-MIN(J:J))/(MAX(J:J)-MIN(J:J)),
100*(J511-MIN(J:J))/(MAX(J:J)-MIN(J:J))))</f>
        <v/>
      </c>
      <c r="BL511" s="223" t="str">
        <f t="array" ref="BL511">IF(J511="","",
IF(INDEX(Settings!$H:$H,MATCH(BY$1,Settings!$G:$G,0))=TRUE,
100-100*(J511-MINIFS(J:J,$E:$E,$E511))/(MAXIFS(J:J,$E:$E,$E511)-MINIFS(J:J,$E:$E,$E511)),
100*(J511-MINIFS(J:J,$E:$E,$E511))/(MAXIFS(J:J,$E:$E,$E511)-MINIFS(J:J,$E:$E,$E511))))</f>
        <v/>
      </c>
      <c r="BM511" s="223"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4" t="str">
        <f t="array" ref="BQ511">IF(J511="","",
IF(INDEX(Settings!$H:$H,MATCH(BY$1,Settings!$G:$G,0))=TRUE,
-1*(J511-AVERAGE(J:J))/STDEV(J:J),
(J511-AVERAGE(J:J))/STDEV(J:J)))</f>
        <v/>
      </c>
      <c r="BR511" s="224" t="str">
        <f>IFERROR(__xludf.DUMMYFUNCTION("IF(J511="""","""",
IF(INDEX(Settings!$H:$H,MATCH(BY$1,Settings!$G:$G,0))=TRUE,
-1*(J511-AVERAGEIFS(J:J,$E:$E,$E511))/STDEV(FILTER(J:J,$E:$E=$E511)),
(J511-AVERAGEIFS(J:J,$E:$E,$E511))/STDEV(FILTER(J:J,$E:$E=$E511))))"),"")</f>
        <v/>
      </c>
      <c r="BS511" s="224"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3" t="str">
        <f t="array" ref="BY511">IF(J511="","",
IF(INDEX(Settings!$H:$H,MATCH(BY$1,Settings!$G:$G,0))=TRUE,
100-100*(J511-MINIFS(J:J,$E:$E,$E511))/(MAXIFS(J:J,$E:$E,$E511)-MINIFS(J:J,$E:$E,$E511)),
100*(J511-MINIFS(J:J,$E:$E,$E511))/(MAXIFS(J:J,$E:$E,$E511)-MINIFS(J:J,$E:$E,$E511))))</f>
        <v/>
      </c>
      <c r="BZ511" s="223" t="str">
        <f t="array" ref="BZ511">IF(K511="","",
IF(INDEX(Settings!$H:$H,MATCH(BZ$1,Settings!$G:$G,0))=TRUE,
100-100*(K511-MINIFS(K:K,$E:$E,$E511))/(MAXIFS(K:K,$E:$E,$E511)-MINIFS(K:K,$E:$E,$E511)),
100*(K511-MINIFS(K:K,$E:$E,$E511))/(MAXIFS(K:K,$E:$E,$E511)-MINIFS(K:K,$E:$E,$E511))))</f>
        <v/>
      </c>
      <c r="CA511" s="223" t="str">
        <f t="array" ref="CA511">IF(L511="","",
IF(INDEX(Settings!$H:$H,MATCH(CA$1,Settings!$G:$G,0))=TRUE,
100-100*(L511-MINIFS(L:L,$E:$E,$E511))/(MAXIFS(L:L,$E:$E,$E511)-MINIFS(L:L,$E:$E,$E511)),
100*(L511-MINIFS(L:L,$E:$E,$E511))/(MAXIFS(L:L,$E:$E,$E511)-MINIFS(L:L,$E:$E,$E511))))</f>
        <v/>
      </c>
      <c r="CB511" s="223" t="str">
        <f t="array" ref="CB511">IF(M511="","",
IF(INDEX(Settings!$H:$H,MATCH(CB$1,Settings!$G:$G,0))=TRUE,
100-100*(M511-MINIFS(M:M,$E:$E,$E511))/(MAXIFS(M:M,$E:$E,$E511)-MINIFS(M:M,$E:$E,$E511)),
100*(M511-MINIFS(M:M,$E:$E,$E511))/(MAXIFS(M:M,$E:$E,$E511)-MINIFS(M:M,$E:$E,$E511))))</f>
        <v/>
      </c>
      <c r="CC511" s="223" t="str">
        <f t="array" ref="CC511">IF(N511="","",
IF(INDEX(Settings!$H:$H,MATCH(CC$1,Settings!$G:$G,0))=TRUE,
100-100*(N511-MINIFS(N:N,$E:$E,$E511))/(MAXIFS(N:N,$E:$E,$E511)-MINIFS(N:N,$E:$E,$E511)),
100*(N511-MINIFS(N:N,$E:$E,$E511))/(MAXIFS(N:N,$E:$E,$E511)-MINIFS(N:N,$E:$E,$E511))))</f>
        <v/>
      </c>
      <c r="CD511" s="223" t="str">
        <f t="array" ref="CD511">IF(O511="","",
IF(INDEX(Settings!$H:$H,MATCH(CD$1,Settings!$G:$G,0))=TRUE,
100-100*(O511-MINIFS(O:O,$E:$E,$E511))/(MAXIFS(O:O,$E:$E,$E511)-MINIFS(O:O,$E:$E,$E511)),
100*(O511-MINIFS(O:O,$E:$E,$E511))/(MAXIFS(O:O,$E:$E,$E511)-MINIFS(O:O,$E:$E,$E511))))</f>
        <v/>
      </c>
      <c r="CE511" s="223" t="str">
        <f t="array" ref="CE511">IF(P511="","",
IF(INDEX(Settings!$H:$H,MATCH(CE$1,Settings!$G:$G,0))=TRUE,
100-100*(P511-MINIFS(P:P,$E:$E,$E511))/(MAXIFS(P:P,$E:$E,$E511)-MINIFS(P:P,$E:$E,$E511)),
100*(P511-MINIFS(P:P,$E:$E,$E511))/(MAXIFS(P:P,$E:$E,$E511)-MINIFS(P:P,$E:$E,$E511))))</f>
        <v/>
      </c>
      <c r="CF511" s="223" t="str">
        <f t="array" ref="CF511">IF(Q511="","",
IF(INDEX(Settings!$H:$H,MATCH(CF$1,Settings!$G:$G,0))=TRUE,
100-100*(Q511-MINIFS(Q:Q,$E:$E,$E511))/(MAXIFS(Q:Q,$E:$E,$E511)-MINIFS(Q:Q,$E:$E,$E511)),
100*(Q511-MINIFS(Q:Q,$E:$E,$E511))/(MAXIFS(Q:Q,$E:$E,$E511)-MINIFS(Q:Q,$E:$E,$E511))))</f>
        <v/>
      </c>
      <c r="CG511" s="223" t="str">
        <f t="array" ref="CG511">IF(R511="","",
IF(INDEX(Settings!$H:$H,MATCH(CG$1,Settings!$G:$G,0))=TRUE,
100-100*(R511-MINIFS(R:R,$E:$E,$E511))/(MAXIFS(R:R,$E:$E,$E511)-MINIFS(R:R,$E:$E,$E511)),
100*(R511-MINIFS(R:R,$E:$E,$E511))/(MAXIFS(R:R,$E:$E,$E511)-MINIFS(R:R,$E:$E,$E511))))</f>
        <v/>
      </c>
      <c r="CH511" s="223" t="str">
        <f t="array" ref="CH511">IF(S511="","",
IF(INDEX(Settings!$H:$H,MATCH(CH$1,Settings!$G:$G,0))=TRUE,
100-100*(S511-MINIFS(S:S,$E:$E,$E511))/(MAXIFS(S:S,$E:$E,$E511)-MINIFS(S:S,$E:$E,$E511)),
100*(S511-MINIFS(S:S,$E:$E,$E511))/(MAXIFS(S:S,$E:$E,$E511)-MINIFS(S:S,$E:$E,$E511))))</f>
        <v/>
      </c>
      <c r="CI511" s="223" t="str">
        <f t="array" ref="CI511">IF(T511="","",
IF(INDEX(Settings!$H:$H,MATCH(CI$1,Settings!$G:$G,0))=TRUE,
100-100*(T511-MINIFS(T:T,$E:$E,$E511))/(MAXIFS(T:T,$E:$E,$E511)-MINIFS(T:T,$E:$E,$E511)),
100*(T511-MINIFS(T:T,$E:$E,$E511))/(MAXIFS(T:T,$E:$E,$E511)-MINIFS(T:T,$E:$E,$E511))))</f>
        <v/>
      </c>
      <c r="CJ511" s="223" t="str">
        <f t="array" ref="CJ511">IF(U511="","",
IF(INDEX(Settings!$H:$H,MATCH(CJ$1,Settings!$G:$G,0))=TRUE,
100-100*(U511-MINIFS(U:U,$E:$E,$E511))/(MAXIFS(U:U,$E:$E,$E511)-MINIFS(U:U,$E:$E,$E511)),
100*(U511-MINIFS(U:U,$E:$E,$E511))/(MAXIFS(U:U,$E:$E,$E511)-MINIFS(U:U,$E:$E,$E511))))</f>
        <v/>
      </c>
      <c r="CK511" s="223" t="str">
        <f t="array" ref="CK511">IF(V511="","",
IF(INDEX(Settings!$H:$H,MATCH(CK$1,Settings!$G:$G,0))=TRUE,
100-100*(V511-MINIFS(V:V,$E:$E,$E511))/(MAXIFS(V:V,$E:$E,$E511)-MINIFS(V:V,$E:$E,$E511)),
100*(V511-MINIFS(V:V,$E:$E,$E511))/(MAXIFS(V:V,$E:$E,$E511)-MINIFS(V:V,$E:$E,$E511))))</f>
        <v/>
      </c>
      <c r="CL511" s="223" t="str">
        <f t="array" ref="CL511">IF(W511="","",
IF(INDEX(Settings!$H:$H,MATCH(CL$1,Settings!$G:$G,0))=TRUE,
100-100*(W511-MINIFS(W:W,$E:$E,$E511))/(MAXIFS(W:W,$E:$E,$E511)-MINIFS(W:W,$E:$E,$E511)),
100*(W511-MINIFS(W:W,$E:$E,$E511))/(MAXIFS(W:W,$E:$E,$E511)-MINIFS(W:W,$E:$E,$E511))))</f>
        <v/>
      </c>
      <c r="CM511" s="223" t="str">
        <f t="array" ref="CM511">IF(X511="","",
IF(INDEX(Settings!$H:$H,MATCH(CM$1,Settings!$G:$G,0))=TRUE,
100-100*(X511-MINIFS(X:X,$E:$E,$E511))/(MAXIFS(X:X,$E:$E,$E511)-MINIFS(X:X,$E:$E,$E511)),
100*(X511-MINIFS(X:X,$E:$E,$E511))/(MAXIFS(X:X,$E:$E,$E511)-MINIFS(X:X,$E:$E,$E511))))</f>
        <v/>
      </c>
      <c r="CN511" s="223" t="str">
        <f t="array" ref="CN511">IF(Y511="","",
IF(INDEX(Settings!$H:$H,MATCH(CN$1,Settings!$G:$G,0))=TRUE,
100-100*(Y511-MINIFS(Y:Y,$E:$E,$E511))/(MAXIFS(Y:Y,$E:$E,$E511)-MINIFS(Y:Y,$E:$E,$E511)),
100*(Y511-MINIFS(Y:Y,$E:$E,$E511))/(MAXIFS(Y:Y,$E:$E,$E511)-MINIFS(Y:Y,$E:$E,$E511))))</f>
        <v/>
      </c>
      <c r="CO511" s="223" t="str">
        <f t="array" ref="CO511">IF(Z511="","",
IF(INDEX(Settings!$H:$H,MATCH(CO$1,Settings!$G:$G,0))=TRUE,
100-100*(Z511-MINIFS(Z:Z,$E:$E,$E511))/(MAXIFS(Z:Z,$E:$E,$E511)-MINIFS(Z:Z,$E:$E,$E511)),
100*(Z511-MINIFS(Z:Z,$E:$E,$E511))/(MAXIFS(Z:Z,$E:$E,$E511)-MINIFS(Z:Z,$E:$E,$E511))))</f>
        <v/>
      </c>
      <c r="CP511" s="223" t="str">
        <f t="array" ref="CP511">IF(AA511="","",
IF(INDEX(Settings!$H:$H,MATCH(CP$1,Settings!$G:$G,0))=TRUE,
100-100*(AA511-MINIFS(AA:AA,$E:$E,$E511))/(MAXIFS(AA:AA,$E:$E,$E511)-MINIFS(AA:AA,$E:$E,$E511)),
100*(AA511-MINIFS(AA:AA,$E:$E,$E511))/(MAXIFS(AA:AA,$E:$E,$E511)-MINIFS(AA:AA,$E:$E,$E511))))</f>
        <v/>
      </c>
      <c r="CQ511" s="223" t="str">
        <f t="array" ref="CQ511">IF(AB511="","",
IF(INDEX(Settings!$H:$H,MATCH(CQ$1,Settings!$G:$G,0))=TRUE,
100-100*(AB511-MINIFS(AB:AB,$E:$E,$E511))/(MAXIFS(AB:AB,$E:$E,$E511)-MINIFS(AB:AB,$E:$E,$E511)),
100*(AB511-MINIFS(AB:AB,$E:$E,$E511))/(MAXIFS(AB:AB,$E:$E,$E511)-MINIFS(AB:AB,$E:$E,$E511))))</f>
        <v/>
      </c>
      <c r="CR511" s="223" t="str">
        <f t="array" ref="CR511">IF(AC511="","",
IF(INDEX(Settings!$H:$H,MATCH(CR$1,Settings!$G:$G,0))=TRUE,
100-100*(AC511-MINIFS(AC:AC,$E:$E,$E511))/(MAXIFS(AC:AC,$E:$E,$E511)-MINIFS(AC:AC,$E:$E,$E511)),
100*(AC511-MINIFS(AC:AC,$E:$E,$E511))/(MAXIFS(AC:AC,$E:$E,$E511)-MINIFS(AC:AC,$E:$E,$E511))))</f>
        <v/>
      </c>
      <c r="CS511" s="223" t="str">
        <f t="array" ref="CS511">IF(AD511="","",
IF(INDEX(Settings!$H:$H,MATCH(CS$1,Settings!$G:$G,0))=TRUE,
100-100*(AD511-MINIFS(AD:AD,$E:$E,$E511))/(MAXIFS(AD:AD,$E:$E,$E511)-MINIFS(AD:AD,$E:$E,$E511)),
100*(AD511-MINIFS(AD:AD,$E:$E,$E511))/(MAXIFS(AD:AD,$E:$E,$E511)-MINIFS(AD:AD,$E:$E,$E511))))</f>
        <v/>
      </c>
      <c r="CT511" s="223" t="str">
        <f t="array" ref="CT511">IF(AE511="","",
IF(INDEX(Settings!$H:$H,MATCH(CT$1,Settings!$G:$G,0))=TRUE,
100-100*(AE511-MINIFS(AE:AE,$E:$E,$E511))/(MAXIFS(AE:AE,$E:$E,$E511)-MINIFS(AE:AE,$E:$E,$E511)),
100*(AE511-MINIFS(AE:AE,$E:$E,$E511))/(MAXIFS(AE:AE,$E:$E,$E511)-MINIFS(AE:AE,$E:$E,$E511))))</f>
        <v/>
      </c>
      <c r="CU511" s="223" t="str">
        <f t="array" ref="CU511">IF(AF511="","",
IF(INDEX(Settings!$H:$H,MATCH(CU$1,Settings!$G:$G,0))=TRUE,
100-100*(AF511-MINIFS(AF:AF,$E:$E,$E511))/(MAXIFS(AF:AF,$E:$E,$E511)-MINIFS(AF:AF,$E:$E,$E511)),
100*(AF511-MINIFS(AF:AF,$E:$E,$E511))/(MAXIFS(AF:AF,$E:$E,$E511)-MINIFS(AF:AF,$E:$E,$E511))))</f>
        <v/>
      </c>
      <c r="CV511" s="223" t="str">
        <f t="array" ref="CV511">IF(AG511="","",
IF(INDEX(Settings!$H:$H,MATCH(CV$1,Settings!$G:$G,0))=TRUE,
100-100*(AG511-MINIFS(AG:AG,$E:$E,$E511))/(MAXIFS(AG:AG,$E:$E,$E511)-MINIFS(AG:AG,$E:$E,$E511)),
100*(AG511-MINIFS(AG:AG,$E:$E,$E511))/(MAXIFS(AG:AG,$E:$E,$E511)-MINIFS(AG:AG,$E:$E,$E511))))</f>
        <v/>
      </c>
      <c r="CW511" s="223" t="str">
        <f t="array" ref="CW511">IF(AH511="","",
IF(INDEX(Settings!$H:$H,MATCH(CW$1,Settings!$G:$G,0))=TRUE,
100-100*(AH511-MINIFS(AH:AH,$E:$E,$E511))/(MAXIFS(AH:AH,$E:$E,$E511)-MINIFS(AH:AH,$E:$E,$E511)),
100*(AH511-MINIFS(AH:AH,$E:$E,$E511))/(MAXIFS(AH:AH,$E:$E,$E511)-MINIFS(AH:AH,$E:$E,$E511))))</f>
        <v/>
      </c>
      <c r="CX511" s="223" t="str">
        <f t="array" ref="CX511">IF(AI511="","",
IF(INDEX(Settings!$H:$H,MATCH(CX$1,Settings!$G:$G,0))=TRUE,
100-100*(AI511-MINIFS(AI:AI,$E:$E,$E511))/(MAXIFS(AI:AI,$E:$E,$E511)-MINIFS(AI:AI,$E:$E,$E511)),
100*(AI511-MINIFS(AI:AI,$E:$E,$E511))/(MAXIFS(AI:AI,$E:$E,$E511)-MINIFS(AI:AI,$E:$E,$E511))))</f>
        <v/>
      </c>
      <c r="CY511" s="223" t="str">
        <f t="array" ref="CY511">IF(AJ511="","",
IF(INDEX(Settings!$H:$H,MATCH(CY$1,Settings!$G:$G,0))=TRUE,
100-100*(AJ511-MINIFS(AJ:AJ,$E:$E,$E511))/(MAXIFS(AJ:AJ,$E:$E,$E511)-MINIFS(AJ:AJ,$E:$E,$E511)),
100*(AJ511-MINIFS(AJ:AJ,$E:$E,$E511))/(MAXIFS(AJ:AJ,$E:$E,$E511)-MINIFS(AJ:AJ,$E:$E,$E511))))</f>
        <v/>
      </c>
      <c r="CZ511" s="223" t="str">
        <f t="array" ref="CZ511">IF(AK511="","",
IF(INDEX(Settings!$H:$H,MATCH(CZ$1,Settings!$G:$G,0))=TRUE,
100-100*(AK511-MINIFS(AK:AK,$E:$E,$E511))/(MAXIFS(AK:AK,$E:$E,$E511)-MINIFS(AK:AK,$E:$E,$E511)),
100*(AK511-MINIFS(AK:AK,$E:$E,$E511))/(MAXIFS(AK:AK,$E:$E,$E511)-MINIFS(AK:AK,$E:$E,$E511))))</f>
        <v/>
      </c>
      <c r="DA511" s="223" t="str">
        <f t="array" ref="DA511">IF(AL511="","",
IF(INDEX(Settings!$H:$H,MATCH(DA$1,Settings!$G:$G,0))=TRUE,
100-100*(AL511-MINIFS(AL:AL,$E:$E,$E511))/(MAXIFS(AL:AL,$E:$E,$E511)-MINIFS(AL:AL,$E:$E,$E511)),
100*(AL511-MINIFS(AL:AL,$E:$E,$E511))/(MAXIFS(AL:AL,$E:$E,$E511)-MINIFS(AL:AL,$E:$E,$E511))))</f>
        <v/>
      </c>
      <c r="DB511" s="223" t="str">
        <f t="array" ref="DB511">IF(AM511="","",
IF(INDEX(Settings!$H:$H,MATCH(DB$1,Settings!$G:$G,0))=TRUE,
100-100*(AM511-MINIFS(AM:AM,$E:$E,$E511))/(MAXIFS(AM:AM,$E:$E,$E511)-MINIFS(AM:AM,$E:$E,$E511)),
100*(AM511-MINIFS(AM:AM,$E:$E,$E511))/(MAXIFS(AM:AM,$E:$E,$E511)-MINIFS(AM:AM,$E:$E,$E511))))</f>
        <v/>
      </c>
      <c r="DC511" s="223" t="str">
        <f t="array" ref="DC511">IF(AN511="","",
IF(INDEX(Settings!$H:$H,MATCH(DC$1,Settings!$G:$G,0))=TRUE,
100-100*(AN511-MINIFS(AN:AN,$E:$E,$E511))/(MAXIFS(AN:AN,$E:$E,$E511)-MINIFS(AN:AN,$E:$E,$E511)),
100*(AN511-MINIFS(AN:AN,$E:$E,$E511))/(MAXIFS(AN:AN,$E:$E,$E511)-MINIFS(AN:AN,$E:$E,$E511))))</f>
        <v/>
      </c>
      <c r="DD511" s="223" t="str">
        <f t="array" ref="DD511">IF(AO511="","",
IF(INDEX(Settings!$H:$H,MATCH(DD$1,Settings!$G:$G,0))=TRUE,
100-100*(AO511-MINIFS(AO:AO,$E:$E,$E511))/(MAXIFS(AO:AO,$E:$E,$E511)-MINIFS(AO:AO,$E:$E,$E511)),
100*(AO511-MINIFS(AO:AO,$E:$E,$E511))/(MAXIFS(AO:AO,$E:$E,$E511)-MINIFS(AO:AO,$E:$E,$E511))))</f>
        <v/>
      </c>
      <c r="DE511" s="223" t="str">
        <f t="array" ref="DE511">IF(AP511="","",
IF(INDEX(Settings!$H:$H,MATCH(DE$1,Settings!$G:$G,0))=TRUE,
100-100*(AP511-MINIFS(AP:AP,$E:$E,$E511))/(MAXIFS(AP:AP,$E:$E,$E511)-MINIFS(AP:AP,$E:$E,$E511)),
100*(AP511-MINIFS(AP:AP,$E:$E,$E511))/(MAXIFS(AP:AP,$E:$E,$E511)-MINIFS(AP:AP,$E:$E,$E511))))</f>
        <v/>
      </c>
      <c r="DF511" s="223" t="str">
        <f t="array" ref="DF511">IF(AQ511="","",
IF(INDEX(Settings!$H:$H,MATCH(DF$1,Settings!$G:$G,0))=TRUE,
100-100*(AQ511-MINIFS(AQ:AQ,$E:$E,$E511))/(MAXIFS(AQ:AQ,$E:$E,$E511)-MINIFS(AQ:AQ,$E:$E,$E511)),
100*(AQ511-MINIFS(AQ:AQ,$E:$E,$E511))/(MAXIFS(AQ:AQ,$E:$E,$E511)-MINIFS(AQ:AQ,$E:$E,$E511))))</f>
        <v/>
      </c>
      <c r="DG511" s="223" t="str">
        <f t="array" ref="DG511">IF(AR511="","",
IF(INDEX(Settings!$H:$H,MATCH(DG$1,Settings!$G:$G,0))=TRUE,
100-100*(AR511-MINIFS(AR:AR,$E:$E,$E511))/(MAXIFS(AR:AR,$E:$E,$E511)-MINIFS(AR:AR,$E:$E,$E511)),
100*(AR511-MINIFS(AR:AR,$E:$E,$E511))/(MAXIFS(AR:AR,$E:$E,$E511)-MINIFS(AR:AR,$E:$E,$E511))))</f>
        <v/>
      </c>
      <c r="DH511" s="223" t="str">
        <f t="array" ref="DH511">IF(AS511="","",
IF(INDEX(Settings!$H:$H,MATCH(DH$1,Settings!$G:$G,0))=TRUE,
100-100*(AS511-MINIFS(AS:AS,$E:$E,$E511))/(MAXIFS(AS:AS,$E:$E,$E511)-MINIFS(AS:AS,$E:$E,$E511)),
100*(AS511-MINIFS(AS:AS,$E:$E,$E511))/(MAXIFS(AS:AS,$E:$E,$E511)-MINIFS(AS:AS,$E:$E,$E511))))</f>
        <v/>
      </c>
      <c r="DI511" s="223" t="str">
        <f t="array" ref="DI511">IF(AT511="","",
IF(INDEX(Settings!$H:$H,MATCH(DI$1,Settings!$G:$G,0))=TRUE,
100-100*(AT511-MINIFS(AT:AT,$E:$E,$E511))/(MAXIFS(AT:AT,$E:$E,$E511)-MINIFS(AT:AT,$E:$E,$E511)),
100*(AT511-MINIFS(AT:AT,$E:$E,$E511))/(MAXIFS(AT:AT,$E:$E,$E511)-MINIFS(AT:AT,$E:$E,$E511))))</f>
        <v/>
      </c>
      <c r="DJ511" s="223" t="str">
        <f t="array" ref="DJ511">IF(AU511="","",
IF(INDEX(Settings!$H:$H,MATCH(DJ$1,Settings!$G:$G,0))=TRUE,
100-100*(AU511-MINIFS(AU:AU,$E:$E,$E511))/(MAXIFS(AU:AU,$E:$E,$E511)-MINIFS(AU:AU,$E:$E,$E511)),
100*(AU511-MINIFS(AU:AU,$E:$E,$E511))/(MAXIFS(AU:AU,$E:$E,$E511)-MINIFS(AU:AU,$E:$E,$E511))))</f>
        <v/>
      </c>
      <c r="DK511" s="223" t="str">
        <f t="array" ref="DK511">IF(AV511="","",
IF(INDEX(Settings!$H:$H,MATCH(DK$1,Settings!$G:$G,0))=TRUE,
100-100*(AV511-MINIFS(AV:AV,$E:$E,$E511))/(MAXIFS(AV:AV,$E:$E,$E511)-MINIFS(AV:AV,$E:$E,$E511)),
100*(AV511-MINIFS(AV:AV,$E:$E,$E511))/(MAXIFS(AV:AV,$E:$E,$E511)-MINIFS(AV:AV,$E:$E,$E511))))</f>
        <v/>
      </c>
      <c r="DL511" s="223" t="str">
        <f t="array" ref="DL511">IF(AW511="","",
IF(INDEX(Settings!$H:$H,MATCH(DL$1,Settings!$G:$G,0))=TRUE,
100-100*(AW511-MINIFS(AW:AW,$E:$E,$E511))/(MAXIFS(AW:AW,$E:$E,$E511)-MINIFS(AW:AW,$E:$E,$E511)),
100*(AW511-MINIFS(AW:AW,$E:$E,$E511))/(MAXIFS(AW:AW,$E:$E,$E511)-MINIFS(AW:AW,$E:$E,$E511))))</f>
        <v/>
      </c>
      <c r="DM511" s="223" t="str">
        <f t="array" ref="DM511">IF(AX511="","",
IF(INDEX(Settings!$H:$H,MATCH(DM$1,Settings!$G:$G,0))=TRUE,
100-100*(AX511-MINIFS(AX:AX,$E:$E,$E511))/(MAXIFS(AX:AX,$E:$E,$E511)-MINIFS(AX:AX,$E:$E,$E511)),
100*(AX511-MINIFS(AX:AX,$E:$E,$E511))/(MAXIFS(AX:AX,$E:$E,$E511)-MINIFS(AX:AX,$E:$E,$E511))))</f>
        <v/>
      </c>
      <c r="DN511" s="223" t="str">
        <f t="array" ref="DN511">IF(AY511="","",
IF(INDEX(Settings!$H:$H,MATCH(DN$1,Settings!$G:$G,0))=TRUE,
100-100*(AY511-MINIFS(AY:AY,$E:$E,$E511))/(MAXIFS(AY:AY,$E:$E,$E511)-MINIFS(AY:AY,$E:$E,$E511)),
100*(AY511-MINIFS(AY:AY,$E:$E,$E511))/(MAXIFS(AY:AY,$E:$E,$E511)-MINIFS(AY:AY,$E:$E,$E511))))</f>
        <v/>
      </c>
      <c r="DO511" s="223" t="str">
        <f t="array" ref="DO511">IF(AZ511="","",
IF(INDEX(Settings!$H:$H,MATCH(DO$1,Settings!$G:$G,0))=TRUE,
100-100*(AZ511-MINIFS(AZ:AZ,$E:$E,$E511))/(MAXIFS(AZ:AZ,$E:$E,$E511)-MINIFS(AZ:AZ,$E:$E,$E511)),
100*(AZ511-MINIFS(AZ:AZ,$E:$E,$E511))/(MAXIFS(AZ:AZ,$E:$E,$E511)-MINIFS(AZ:AZ,$E:$E,$E511))))</f>
        <v/>
      </c>
      <c r="DP511" s="223" t="str">
        <f t="array" ref="DP511">IF(BA511="","",
IF(INDEX(Settings!$H:$H,MATCH(DP$1,Settings!$G:$G,0))=TRUE,
100-100*(BA511-MINIFS(BA:BA,$E:$E,$E511))/(MAXIFS(BA:BA,$E:$E,$E511)-MINIFS(BA:BA,$E:$E,$E511)),
100*(BA511-MINIFS(BA:BA,$E:$E,$E511))/(MAXIFS(BA:BA,$E:$E,$E511)-MINIFS(BA:BA,$E:$E,$E511))))</f>
        <v/>
      </c>
      <c r="DQ511" s="223" t="str">
        <f t="array" ref="DQ511">IF(BB511="","",
IF(INDEX(Settings!$H:$H,MATCH(DQ$1,Settings!$G:$G,0))=TRUE,
100-100*(BB511-MINIFS(BB:BB,$E:$E,$E511))/(MAXIFS(BB:BB,$E:$E,$E511)-MINIFS(BB:BB,$E:$E,$E511)),
100*(BB511-MINIFS(BB:BB,$E:$E,$E511))/(MAXIFS(BB:BB,$E:$E,$E511)-MINIFS(BB:BB,$E:$E,$E511))))</f>
        <v/>
      </c>
      <c r="DR511" s="223" t="str">
        <f t="array" ref="DR511">IF(BC511="","",
IF(INDEX(Settings!$H:$H,MATCH(DR$1,Settings!$G:$G,0))=TRUE,
100-100*(BC511-MINIFS(BC:BC,$E:$E,$E511))/(MAXIFS(BC:BC,$E:$E,$E511)-MINIFS(BC:BC,$E:$E,$E511)),
100*(BC511-MINIFS(BC:BC,$E:$E,$E511))/(MAXIFS(BC:BC,$E:$E,$E511)-MINIFS(BC:BC,$E:$E,$E511))))</f>
        <v/>
      </c>
      <c r="DS511" s="223" t="str">
        <f t="array" ref="DS511">IF(BD511="","",
IF(INDEX(Settings!$H:$H,MATCH(DS$1,Settings!$G:$G,0))=TRUE,
100-100*(BD511-MINIFS(BD:BD,$E:$E,$E511))/(MAXIFS(BD:BD,$E:$E,$E511)-MINIFS(BD:BD,$E:$E,$E511)),
100*(BD511-MINIFS(BD:BD,$E:$E,$E511))/(MAXIFS(BD:BD,$E:$E,$E511)-MINIFS(BD:BD,$E:$E,$E511))))</f>
        <v/>
      </c>
      <c r="DT511" s="223" t="str">
        <f t="array" ref="DT511">IF(BE511="","",
IF(INDEX(Settings!$H:$H,MATCH(DT$1,Settings!$G:$G,0))=TRUE,
100-100*(BE511-MINIFS(BE:BE,$E:$E,$E511))/(MAXIFS(BE:BE,$E:$E,$E511)-MINIFS(BE:BE,$E:$E,$E511)),
100*(BE511-MINIFS(BE:BE,$E:$E,$E511))/(MAXIFS(BE:BE,$E:$E,$E511)-MINIFS(BE:BE,$E:$E,$E511))))</f>
        <v/>
      </c>
      <c r="DU511" s="223" t="str">
        <f t="array" ref="DU511">IF(BF511="","",
IF(INDEX(Settings!$H:$H,MATCH(DU$1,Settings!$G:$G,0))=TRUE,
100-100*(BF511-MINIFS(BF:BF,$E:$E,$E511))/(MAXIFS(BF:BF,$E:$E,$E511)-MINIFS(BF:BF,$E:$E,$E511)),
100*(BF511-MINIFS(BF:BF,$E:$E,$E511))/(MAXIFS(BF:BF,$E:$E,$E511)-MINIFS(BF:BF,$E:$E,$E511))))</f>
        <v/>
      </c>
      <c r="DV511" s="223" t="str">
        <f t="array" ref="DV511">IF(BG511="","",
IF(INDEX(Settings!$H:$H,MATCH(DV$1,Settings!$G:$G,0))=TRUE,
100-100*(BG511-MINIFS(BG:BG,$E:$E,$E511))/(MAXIFS(BG:BG,$E:$E,$E511)-MINIFS(BG:BG,$E:$E,$E511)),
100*(BG511-MINIFS(BG:BG,$E:$E,$E511))/(MAXIFS(BG:BG,$E:$E,$E511)-MINIFS(BG:BG,$E:$E,$E511))))</f>
        <v/>
      </c>
      <c r="DW511" s="223" t="str">
        <f t="array" ref="DW511">IF(BH511="","",
IF(INDEX(Settings!$H:$H,MATCH(DW$1,Settings!$G:$G,0))=TRUE,
100-100*(BH511-MINIFS(BH:BH,$E:$E,$E511))/(MAXIFS(BH:BH,$E:$E,$E511)-MINIFS(BH:BH,$E:$E,$E511)),
100*(BH511-MINIFS(BH:BH,$E:$E,$E511))/(MAXIFS(BH:BH,$E:$E,$E511)-MINIFS(BH:BH,$E:$E,$E511))))</f>
        <v/>
      </c>
      <c r="DX511" s="223" t="str">
        <f t="array" ref="DX511">IF(BI511="","",
IF(INDEX(Settings!$H:$H,MATCH(DX$1,Settings!$G:$G,0))=TRUE,
100-100*(BI511-MINIFS(BI:BI,$E:$E,$E511))/(MAXIFS(BI:BI,$E:$E,$E511)-MINIFS(BI:BI,$E:$E,$E511)),
100*(BI511-MINIFS(BI:BI,$E:$E,$E511))/(MAXIFS(BI:BI,$E:$E,$E511)-MINIFS(BI:BI,$E:$E,$E511))))</f>
        <v/>
      </c>
      <c r="DY511" s="223" t="str">
        <f t="array" ref="DY511">IF(BJ511="","",
IF(INDEX(Settings!$H:$H,MATCH(DY$1,Settings!$G:$G,0))=TRUE,
100-100*(BJ511-MINIFS(BJ:BJ,$E:$E,$E511))/(MAXIFS(BJ:BJ,$E:$E,$E511)-MINIFS(BJ:BJ,$E:$E,$E511)),
100*(BJ511-MINIFS(BJ:BJ,$E:$E,$E511))/(MAXIFS(BJ:BJ,$E:$E,$E511)-MINIFS(BJ:BJ,$E:$E,$E511))))</f>
        <v/>
      </c>
      <c r="DZ511" s="225"/>
      <c r="EA511" s="225"/>
      <c r="EB511" s="225" t="str">
        <f t="shared" si="8"/>
        <v/>
      </c>
      <c r="EC511" s="225" t="str">
        <f t="shared" si="9"/>
        <v/>
      </c>
      <c r="ED511" s="225" t="str">
        <f t="shared" si="10"/>
        <v/>
      </c>
      <c r="EE511" s="225" t="str">
        <f t="shared" si="11"/>
        <v/>
      </c>
      <c r="EF511" s="225" t="str">
        <f t="shared" si="12"/>
        <v/>
      </c>
      <c r="EG511" s="225" t="str">
        <f t="shared" si="13"/>
        <v/>
      </c>
      <c r="EH511" s="225"/>
      <c r="EI511" s="225"/>
      <c r="EJ511" s="225"/>
      <c r="EK511" s="225"/>
      <c r="EL511" s="225"/>
      <c r="EM511" s="225"/>
    </row>
    <row r="512">
      <c r="A512" s="231"/>
      <c r="B512" s="231"/>
      <c r="C512" s="231"/>
      <c r="D512" s="231" t="str">
        <f t="array" ref="D512">IFERROR(INDEX(Profiles!$B:$B,MATCH($A512,Profiles!$A:$A,0)),"")</f>
        <v/>
      </c>
      <c r="E512" s="231"/>
      <c r="F512" s="231"/>
      <c r="G512" s="231"/>
      <c r="H512" s="231"/>
      <c r="I512" s="231" t="str">
        <f>IF(A512="","",IF(Settings!$N$3="DATE",F512&amp;": "&amp;TEXT(B512,"M/DD/YY"),F512&amp;": "&amp;H512))</f>
        <v/>
      </c>
      <c r="J512" s="231"/>
      <c r="K512" s="231"/>
      <c r="L512" s="231"/>
      <c r="M512" s="232" t="str">
        <f t="shared" si="14"/>
        <v/>
      </c>
      <c r="N512" s="231"/>
      <c r="O512" s="231"/>
      <c r="P512" s="231"/>
      <c r="Q512" s="231"/>
      <c r="R512" s="231"/>
      <c r="S512" s="230" t="str">
        <f>IFERROR(VLOOKUP(AF512, 'YOYO IR Scores'!A:C, 3, FALSE), "")
</f>
        <v/>
      </c>
      <c r="T512" s="231"/>
      <c r="U512" s="231"/>
      <c r="V512" s="231"/>
      <c r="W512" s="231"/>
      <c r="X512" s="233" t="str">
        <f t="shared" si="4"/>
        <v/>
      </c>
      <c r="Y512" s="234" t="str">
        <f t="shared" si="5"/>
        <v/>
      </c>
      <c r="Z512" s="234" t="str">
        <f t="shared" si="6"/>
        <v/>
      </c>
      <c r="AA512" s="233" t="str">
        <f t="shared" si="7"/>
        <v/>
      </c>
      <c r="AB512" s="232"/>
      <c r="AC512" s="232"/>
      <c r="AD512" s="232"/>
      <c r="AE512" s="232" t="str">
        <f>IFERROR(VLOOKUP(AF512, 'YOYO IR Scores'!A:C, 2, FALSE), "")</f>
        <v/>
      </c>
      <c r="AF512" s="232"/>
      <c r="AG512" s="232"/>
      <c r="AH512" s="232"/>
      <c r="AI512" s="232"/>
      <c r="AJ512" s="232"/>
      <c r="AK512" s="232"/>
      <c r="AL512" s="232"/>
      <c r="AM512" s="232"/>
      <c r="AN512" s="232"/>
      <c r="AO512" s="232"/>
      <c r="AP512" s="232"/>
      <c r="AQ512" s="232"/>
      <c r="AR512" s="232"/>
      <c r="AS512" s="232"/>
      <c r="AT512" s="232"/>
      <c r="AU512" s="232"/>
      <c r="AV512" s="232"/>
      <c r="AW512" s="232"/>
      <c r="AX512" s="232"/>
      <c r="AY512" s="232"/>
      <c r="AZ512" s="232"/>
      <c r="BA512" s="232"/>
      <c r="BB512" s="232"/>
      <c r="BC512" s="232"/>
      <c r="BD512" s="232"/>
      <c r="BE512" s="232"/>
      <c r="BF512" s="232"/>
      <c r="BG512" s="232"/>
      <c r="BH512" s="232"/>
      <c r="BI512" s="232"/>
      <c r="BJ512" s="232"/>
      <c r="BK512" s="232" t="str">
        <f t="array" ref="BK512">IF(J512="","",
IF(INDEX(Settings!$H:$H,MATCH(BY$1,Settings!$G:$G,0))=TRUE,
100-100*(J512-MIN(J:J))/(MAX(J:J)-MIN(J:J)),
100*(J512-MIN(J:J))/(MAX(J:J)-MIN(J:J))))</f>
        <v/>
      </c>
      <c r="BL512" s="232" t="str">
        <f t="array" ref="BL512">IF(J512="","",
IF(INDEX(Settings!$H:$H,MATCH(BY$1,Settings!$G:$G,0))=TRUE,
100-100*(J512-MINIFS(J:J,$E:$E,$E512))/(MAXIFS(J:J,$E:$E,$E512)-MINIFS(J:J,$E:$E,$E512)),
100*(J512-MINIFS(J:J,$E:$E,$E512))/(MAXIFS(J:J,$E:$E,$E512)-MINIFS(J:J,$E:$E,$E512))))</f>
        <v/>
      </c>
      <c r="BM512" s="232" t="str">
        <f t="array" ref="BM512">IF(J512="","",
IF(INDEX(Settings!$H:$H,MATCH(BY$1,Settings!$G:$G,0))=TRUE,
100-100*(J512-MINIFS(J:J,$E:$E,$E512,$I:$I,$I512))/(MAXIFS(J:J,$E:$E,$E512,$I:$I,$I512)-MINIFS(J:J,$E:$E,$E512,$I:$I,$I512)),
100*(J512-MINIFS(J:J,$E:$E,$E512,$I:$I,$I512))/(MAXIFS(J:J,$E:$E,$E512,$I:$I,$I512)-MINIFS(J:J,$E:$E,$E512,$I:$I,$I512))))</f>
        <v/>
      </c>
      <c r="BN512" s="231" t="str">
        <f t="array" ref="BN512">IF(J512="","",
IF(INDEX(Settings!$H:$H,MATCH(BY$1,Settings!$G:$G,0))=TRUE,
100-100*PERCENTRANK(J:J,J512),
100*PERCENTRANK(J:J,J512)))</f>
        <v/>
      </c>
      <c r="BO512" s="231" t="str">
        <f>IFERROR(__xludf.DUMMYFUNCTION("IF(J512="""","""",
IF(INDEX(Settings!$H:$H,MATCH(BY$1,Settings!$G:$G,0))=TRUE,
100-100*PERCENTRANK(FILTER(J:J,$E:$E=$E512),J512),
100*PERCENTRANK(FILTER(J:J,$E:$E=$E512),J512)))"),"")</f>
        <v/>
      </c>
      <c r="BP512" s="231" t="str">
        <f>IFERROR(__xludf.DUMMYFUNCTION("IF(J512="""","""",
IF(INDEX(Settings!$H:$H,MATCH(BY$1,Settings!$G:$G,0))=TRUE,
100-100*PERCENTRANK(FILTER(J:J,$E:$E=$E512,$I:$I=$I512),J512),
100*PERCENTRANK(FILTER(J:J,$E:$E=$E512,$I:$I=$I512),J512)))"),"")</f>
        <v/>
      </c>
      <c r="BQ512" s="233" t="str">
        <f t="array" ref="BQ512">IF(J512="","",
IF(INDEX(Settings!$H:$H,MATCH(BY$1,Settings!$G:$G,0))=TRUE,
-1*(J512-AVERAGE(J:J))/STDEV(J:J),
(J512-AVERAGE(J:J))/STDEV(J:J)))</f>
        <v/>
      </c>
      <c r="BR512" s="233" t="str">
        <f>IFERROR(__xludf.DUMMYFUNCTION("IF(J512="""","""",
IF(INDEX(Settings!$H:$H,MATCH(BY$1,Settings!$G:$G,0))=TRUE,
-1*(J512-AVERAGEIFS(J:J,$E:$E,$E512))/STDEV(FILTER(J:J,$E:$E=$E512)),
(J512-AVERAGEIFS(J:J,$E:$E,$E512))/STDEV(FILTER(J:J,$E:$E=$E512))))"),"")</f>
        <v/>
      </c>
      <c r="BS512" s="233"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1"/>
      <c r="BX512" s="231"/>
      <c r="BY512" s="232" t="str">
        <f t="array" ref="BY512">IF(J512="","",
IF(INDEX(Settings!$H:$H,MATCH(BY$1,Settings!$G:$G,0))=TRUE,
100-100*(J512-MINIFS(J:J,$E:$E,$E512))/(MAXIFS(J:J,$E:$E,$E512)-MINIFS(J:J,$E:$E,$E512)),
100*(J512-MINIFS(J:J,$E:$E,$E512))/(MAXIFS(J:J,$E:$E,$E512)-MINIFS(J:J,$E:$E,$E512))))</f>
        <v/>
      </c>
      <c r="BZ512" s="232" t="str">
        <f t="array" ref="BZ512">IF(K512="","",
IF(INDEX(Settings!$H:$H,MATCH(BZ$1,Settings!$G:$G,0))=TRUE,
100-100*(K512-MINIFS(K:K,$E:$E,$E512))/(MAXIFS(K:K,$E:$E,$E512)-MINIFS(K:K,$E:$E,$E512)),
100*(K512-MINIFS(K:K,$E:$E,$E512))/(MAXIFS(K:K,$E:$E,$E512)-MINIFS(K:K,$E:$E,$E512))))</f>
        <v/>
      </c>
      <c r="CA512" s="232" t="str">
        <f t="array" ref="CA512">IF(L512="","",
IF(INDEX(Settings!$H:$H,MATCH(CA$1,Settings!$G:$G,0))=TRUE,
100-100*(L512-MINIFS(L:L,$E:$E,$E512))/(MAXIFS(L:L,$E:$E,$E512)-MINIFS(L:L,$E:$E,$E512)),
100*(L512-MINIFS(L:L,$E:$E,$E512))/(MAXIFS(L:L,$E:$E,$E512)-MINIFS(L:L,$E:$E,$E512))))</f>
        <v/>
      </c>
      <c r="CB512" s="232" t="str">
        <f t="array" ref="CB512">IF(M512="","",
IF(INDEX(Settings!$H:$H,MATCH(CB$1,Settings!$G:$G,0))=TRUE,
100-100*(M512-MINIFS(M:M,$E:$E,$E512))/(MAXIFS(M:M,$E:$E,$E512)-MINIFS(M:M,$E:$E,$E512)),
100*(M512-MINIFS(M:M,$E:$E,$E512))/(MAXIFS(M:M,$E:$E,$E512)-MINIFS(M:M,$E:$E,$E512))))</f>
        <v/>
      </c>
      <c r="CC512" s="232" t="str">
        <f t="array" ref="CC512">IF(N512="","",
IF(INDEX(Settings!$H:$H,MATCH(CC$1,Settings!$G:$G,0))=TRUE,
100-100*(N512-MINIFS(N:N,$E:$E,$E512))/(MAXIFS(N:N,$E:$E,$E512)-MINIFS(N:N,$E:$E,$E512)),
100*(N512-MINIFS(N:N,$E:$E,$E512))/(MAXIFS(N:N,$E:$E,$E512)-MINIFS(N:N,$E:$E,$E512))))</f>
        <v/>
      </c>
      <c r="CD512" s="232" t="str">
        <f t="array" ref="CD512">IF(O512="","",
IF(INDEX(Settings!$H:$H,MATCH(CD$1,Settings!$G:$G,0))=TRUE,
100-100*(O512-MINIFS(O:O,$E:$E,$E512))/(MAXIFS(O:O,$E:$E,$E512)-MINIFS(O:O,$E:$E,$E512)),
100*(O512-MINIFS(O:O,$E:$E,$E512))/(MAXIFS(O:O,$E:$E,$E512)-MINIFS(O:O,$E:$E,$E512))))</f>
        <v/>
      </c>
      <c r="CE512" s="232" t="str">
        <f t="array" ref="CE512">IF(P512="","",
IF(INDEX(Settings!$H:$H,MATCH(CE$1,Settings!$G:$G,0))=TRUE,
100-100*(P512-MINIFS(P:P,$E:$E,$E512))/(MAXIFS(P:P,$E:$E,$E512)-MINIFS(P:P,$E:$E,$E512)),
100*(P512-MINIFS(P:P,$E:$E,$E512))/(MAXIFS(P:P,$E:$E,$E512)-MINIFS(P:P,$E:$E,$E512))))</f>
        <v/>
      </c>
      <c r="CF512" s="232" t="str">
        <f t="array" ref="CF512">IF(Q512="","",
IF(INDEX(Settings!$H:$H,MATCH(CF$1,Settings!$G:$G,0))=TRUE,
100-100*(Q512-MINIFS(Q:Q,$E:$E,$E512))/(MAXIFS(Q:Q,$E:$E,$E512)-MINIFS(Q:Q,$E:$E,$E512)),
100*(Q512-MINIFS(Q:Q,$E:$E,$E512))/(MAXIFS(Q:Q,$E:$E,$E512)-MINIFS(Q:Q,$E:$E,$E512))))</f>
        <v/>
      </c>
      <c r="CG512" s="232" t="str">
        <f t="array" ref="CG512">IF(R512="","",
IF(INDEX(Settings!$H:$H,MATCH(CG$1,Settings!$G:$G,0))=TRUE,
100-100*(R512-MINIFS(R:R,$E:$E,$E512))/(MAXIFS(R:R,$E:$E,$E512)-MINIFS(R:R,$E:$E,$E512)),
100*(R512-MINIFS(R:R,$E:$E,$E512))/(MAXIFS(R:R,$E:$E,$E512)-MINIFS(R:R,$E:$E,$E512))))</f>
        <v/>
      </c>
      <c r="CH512" s="232" t="str">
        <f t="array" ref="CH512">IF(S512="","",
IF(INDEX(Settings!$H:$H,MATCH(CH$1,Settings!$G:$G,0))=TRUE,
100-100*(S512-MINIFS(S:S,$E:$E,$E512))/(MAXIFS(S:S,$E:$E,$E512)-MINIFS(S:S,$E:$E,$E512)),
100*(S512-MINIFS(S:S,$E:$E,$E512))/(MAXIFS(S:S,$E:$E,$E512)-MINIFS(S:S,$E:$E,$E512))))</f>
        <v/>
      </c>
      <c r="CI512" s="232" t="str">
        <f t="array" ref="CI512">IF(T512="","",
IF(INDEX(Settings!$H:$H,MATCH(CI$1,Settings!$G:$G,0))=TRUE,
100-100*(T512-MINIFS(T:T,$E:$E,$E512))/(MAXIFS(T:T,$E:$E,$E512)-MINIFS(T:T,$E:$E,$E512)),
100*(T512-MINIFS(T:T,$E:$E,$E512))/(MAXIFS(T:T,$E:$E,$E512)-MINIFS(T:T,$E:$E,$E512))))</f>
        <v/>
      </c>
      <c r="CJ512" s="232" t="str">
        <f t="array" ref="CJ512">IF(U512="","",
IF(INDEX(Settings!$H:$H,MATCH(CJ$1,Settings!$G:$G,0))=TRUE,
100-100*(U512-MINIFS(U:U,$E:$E,$E512))/(MAXIFS(U:U,$E:$E,$E512)-MINIFS(U:U,$E:$E,$E512)),
100*(U512-MINIFS(U:U,$E:$E,$E512))/(MAXIFS(U:U,$E:$E,$E512)-MINIFS(U:U,$E:$E,$E512))))</f>
        <v/>
      </c>
      <c r="CK512" s="232" t="str">
        <f t="array" ref="CK512">IF(V512="","",
IF(INDEX(Settings!$H:$H,MATCH(CK$1,Settings!$G:$G,0))=TRUE,
100-100*(V512-MINIFS(V:V,$E:$E,$E512))/(MAXIFS(V:V,$E:$E,$E512)-MINIFS(V:V,$E:$E,$E512)),
100*(V512-MINIFS(V:V,$E:$E,$E512))/(MAXIFS(V:V,$E:$E,$E512)-MINIFS(V:V,$E:$E,$E512))))</f>
        <v/>
      </c>
      <c r="CL512" s="232" t="str">
        <f t="array" ref="CL512">IF(W512="","",
IF(INDEX(Settings!$H:$H,MATCH(CL$1,Settings!$G:$G,0))=TRUE,
100-100*(W512-MINIFS(W:W,$E:$E,$E512))/(MAXIFS(W:W,$E:$E,$E512)-MINIFS(W:W,$E:$E,$E512)),
100*(W512-MINIFS(W:W,$E:$E,$E512))/(MAXIFS(W:W,$E:$E,$E512)-MINIFS(W:W,$E:$E,$E512))))</f>
        <v/>
      </c>
      <c r="CM512" s="232" t="str">
        <f t="array" ref="CM512">IF(X512="","",
IF(INDEX(Settings!$H:$H,MATCH(CM$1,Settings!$G:$G,0))=TRUE,
100-100*(X512-MINIFS(X:X,$E:$E,$E512))/(MAXIFS(X:X,$E:$E,$E512)-MINIFS(X:X,$E:$E,$E512)),
100*(X512-MINIFS(X:X,$E:$E,$E512))/(MAXIFS(X:X,$E:$E,$E512)-MINIFS(X:X,$E:$E,$E512))))</f>
        <v/>
      </c>
      <c r="CN512" s="232" t="str">
        <f t="array" ref="CN512">IF(Y512="","",
IF(INDEX(Settings!$H:$H,MATCH(CN$1,Settings!$G:$G,0))=TRUE,
100-100*(Y512-MINIFS(Y:Y,$E:$E,$E512))/(MAXIFS(Y:Y,$E:$E,$E512)-MINIFS(Y:Y,$E:$E,$E512)),
100*(Y512-MINIFS(Y:Y,$E:$E,$E512))/(MAXIFS(Y:Y,$E:$E,$E512)-MINIFS(Y:Y,$E:$E,$E512))))</f>
        <v/>
      </c>
      <c r="CO512" s="232" t="str">
        <f t="array" ref="CO512">IF(Z512="","",
IF(INDEX(Settings!$H:$H,MATCH(CO$1,Settings!$G:$G,0))=TRUE,
100-100*(Z512-MINIFS(Z:Z,$E:$E,$E512))/(MAXIFS(Z:Z,$E:$E,$E512)-MINIFS(Z:Z,$E:$E,$E512)),
100*(Z512-MINIFS(Z:Z,$E:$E,$E512))/(MAXIFS(Z:Z,$E:$E,$E512)-MINIFS(Z:Z,$E:$E,$E512))))</f>
        <v/>
      </c>
      <c r="CP512" s="232" t="str">
        <f t="array" ref="CP512">IF(AA512="","",
IF(INDEX(Settings!$H:$H,MATCH(CP$1,Settings!$G:$G,0))=TRUE,
100-100*(AA512-MINIFS(AA:AA,$E:$E,$E512))/(MAXIFS(AA:AA,$E:$E,$E512)-MINIFS(AA:AA,$E:$E,$E512)),
100*(AA512-MINIFS(AA:AA,$E:$E,$E512))/(MAXIFS(AA:AA,$E:$E,$E512)-MINIFS(AA:AA,$E:$E,$E512))))</f>
        <v/>
      </c>
      <c r="CQ512" s="232" t="str">
        <f t="array" ref="CQ512">IF(AB512="","",
IF(INDEX(Settings!$H:$H,MATCH(CQ$1,Settings!$G:$G,0))=TRUE,
100-100*(AB512-MINIFS(AB:AB,$E:$E,$E512))/(MAXIFS(AB:AB,$E:$E,$E512)-MINIFS(AB:AB,$E:$E,$E512)),
100*(AB512-MINIFS(AB:AB,$E:$E,$E512))/(MAXIFS(AB:AB,$E:$E,$E512)-MINIFS(AB:AB,$E:$E,$E512))))</f>
        <v/>
      </c>
      <c r="CR512" s="232" t="str">
        <f t="array" ref="CR512">IF(AC512="","",
IF(INDEX(Settings!$H:$H,MATCH(CR$1,Settings!$G:$G,0))=TRUE,
100-100*(AC512-MINIFS(AC:AC,$E:$E,$E512))/(MAXIFS(AC:AC,$E:$E,$E512)-MINIFS(AC:AC,$E:$E,$E512)),
100*(AC512-MINIFS(AC:AC,$E:$E,$E512))/(MAXIFS(AC:AC,$E:$E,$E512)-MINIFS(AC:AC,$E:$E,$E512))))</f>
        <v/>
      </c>
      <c r="CS512" s="232" t="str">
        <f t="array" ref="CS512">IF(AD512="","",
IF(INDEX(Settings!$H:$H,MATCH(CS$1,Settings!$G:$G,0))=TRUE,
100-100*(AD512-MINIFS(AD:AD,$E:$E,$E512))/(MAXIFS(AD:AD,$E:$E,$E512)-MINIFS(AD:AD,$E:$E,$E512)),
100*(AD512-MINIFS(AD:AD,$E:$E,$E512))/(MAXIFS(AD:AD,$E:$E,$E512)-MINIFS(AD:AD,$E:$E,$E512))))</f>
        <v/>
      </c>
      <c r="CT512" s="232" t="str">
        <f t="array" ref="CT512">IF(AE512="","",
IF(INDEX(Settings!$H:$H,MATCH(CT$1,Settings!$G:$G,0))=TRUE,
100-100*(AE512-MINIFS(AE:AE,$E:$E,$E512))/(MAXIFS(AE:AE,$E:$E,$E512)-MINIFS(AE:AE,$E:$E,$E512)),
100*(AE512-MINIFS(AE:AE,$E:$E,$E512))/(MAXIFS(AE:AE,$E:$E,$E512)-MINIFS(AE:AE,$E:$E,$E512))))</f>
        <v/>
      </c>
      <c r="CU512" s="232" t="str">
        <f t="array" ref="CU512">IF(AF512="","",
IF(INDEX(Settings!$H:$H,MATCH(CU$1,Settings!$G:$G,0))=TRUE,
100-100*(AF512-MINIFS(AF:AF,$E:$E,$E512))/(MAXIFS(AF:AF,$E:$E,$E512)-MINIFS(AF:AF,$E:$E,$E512)),
100*(AF512-MINIFS(AF:AF,$E:$E,$E512))/(MAXIFS(AF:AF,$E:$E,$E512)-MINIFS(AF:AF,$E:$E,$E512))))</f>
        <v/>
      </c>
      <c r="CV512" s="232" t="str">
        <f t="array" ref="CV512">IF(AG512="","",
IF(INDEX(Settings!$H:$H,MATCH(CV$1,Settings!$G:$G,0))=TRUE,
100-100*(AG512-MINIFS(AG:AG,$E:$E,$E512))/(MAXIFS(AG:AG,$E:$E,$E512)-MINIFS(AG:AG,$E:$E,$E512)),
100*(AG512-MINIFS(AG:AG,$E:$E,$E512))/(MAXIFS(AG:AG,$E:$E,$E512)-MINIFS(AG:AG,$E:$E,$E512))))</f>
        <v/>
      </c>
      <c r="CW512" s="232" t="str">
        <f t="array" ref="CW512">IF(AH512="","",
IF(INDEX(Settings!$H:$H,MATCH(CW$1,Settings!$G:$G,0))=TRUE,
100-100*(AH512-MINIFS(AH:AH,$E:$E,$E512))/(MAXIFS(AH:AH,$E:$E,$E512)-MINIFS(AH:AH,$E:$E,$E512)),
100*(AH512-MINIFS(AH:AH,$E:$E,$E512))/(MAXIFS(AH:AH,$E:$E,$E512)-MINIFS(AH:AH,$E:$E,$E512))))</f>
        <v/>
      </c>
      <c r="CX512" s="232" t="str">
        <f t="array" ref="CX512">IF(AI512="","",
IF(INDEX(Settings!$H:$H,MATCH(CX$1,Settings!$G:$G,0))=TRUE,
100-100*(AI512-MINIFS(AI:AI,$E:$E,$E512))/(MAXIFS(AI:AI,$E:$E,$E512)-MINIFS(AI:AI,$E:$E,$E512)),
100*(AI512-MINIFS(AI:AI,$E:$E,$E512))/(MAXIFS(AI:AI,$E:$E,$E512)-MINIFS(AI:AI,$E:$E,$E512))))</f>
        <v/>
      </c>
      <c r="CY512" s="232" t="str">
        <f t="array" ref="CY512">IF(AJ512="","",
IF(INDEX(Settings!$H:$H,MATCH(CY$1,Settings!$G:$G,0))=TRUE,
100-100*(AJ512-MINIFS(AJ:AJ,$E:$E,$E512))/(MAXIFS(AJ:AJ,$E:$E,$E512)-MINIFS(AJ:AJ,$E:$E,$E512)),
100*(AJ512-MINIFS(AJ:AJ,$E:$E,$E512))/(MAXIFS(AJ:AJ,$E:$E,$E512)-MINIFS(AJ:AJ,$E:$E,$E512))))</f>
        <v/>
      </c>
      <c r="CZ512" s="232" t="str">
        <f t="array" ref="CZ512">IF(AK512="","",
IF(INDEX(Settings!$H:$H,MATCH(CZ$1,Settings!$G:$G,0))=TRUE,
100-100*(AK512-MINIFS(AK:AK,$E:$E,$E512))/(MAXIFS(AK:AK,$E:$E,$E512)-MINIFS(AK:AK,$E:$E,$E512)),
100*(AK512-MINIFS(AK:AK,$E:$E,$E512))/(MAXIFS(AK:AK,$E:$E,$E512)-MINIFS(AK:AK,$E:$E,$E512))))</f>
        <v/>
      </c>
      <c r="DA512" s="232" t="str">
        <f t="array" ref="DA512">IF(AL512="","",
IF(INDEX(Settings!$H:$H,MATCH(DA$1,Settings!$G:$G,0))=TRUE,
100-100*(AL512-MINIFS(AL:AL,$E:$E,$E512))/(MAXIFS(AL:AL,$E:$E,$E512)-MINIFS(AL:AL,$E:$E,$E512)),
100*(AL512-MINIFS(AL:AL,$E:$E,$E512))/(MAXIFS(AL:AL,$E:$E,$E512)-MINIFS(AL:AL,$E:$E,$E512))))</f>
        <v/>
      </c>
      <c r="DB512" s="232" t="str">
        <f t="array" ref="DB512">IF(AM512="","",
IF(INDEX(Settings!$H:$H,MATCH(DB$1,Settings!$G:$G,0))=TRUE,
100-100*(AM512-MINIFS(AM:AM,$E:$E,$E512))/(MAXIFS(AM:AM,$E:$E,$E512)-MINIFS(AM:AM,$E:$E,$E512)),
100*(AM512-MINIFS(AM:AM,$E:$E,$E512))/(MAXIFS(AM:AM,$E:$E,$E512)-MINIFS(AM:AM,$E:$E,$E512))))</f>
        <v/>
      </c>
      <c r="DC512" s="232" t="str">
        <f t="array" ref="DC512">IF(AN512="","",
IF(INDEX(Settings!$H:$H,MATCH(DC$1,Settings!$G:$G,0))=TRUE,
100-100*(AN512-MINIFS(AN:AN,$E:$E,$E512))/(MAXIFS(AN:AN,$E:$E,$E512)-MINIFS(AN:AN,$E:$E,$E512)),
100*(AN512-MINIFS(AN:AN,$E:$E,$E512))/(MAXIFS(AN:AN,$E:$E,$E512)-MINIFS(AN:AN,$E:$E,$E512))))</f>
        <v/>
      </c>
      <c r="DD512" s="232" t="str">
        <f t="array" ref="DD512">IF(AO512="","",
IF(INDEX(Settings!$H:$H,MATCH(DD$1,Settings!$G:$G,0))=TRUE,
100-100*(AO512-MINIFS(AO:AO,$E:$E,$E512))/(MAXIFS(AO:AO,$E:$E,$E512)-MINIFS(AO:AO,$E:$E,$E512)),
100*(AO512-MINIFS(AO:AO,$E:$E,$E512))/(MAXIFS(AO:AO,$E:$E,$E512)-MINIFS(AO:AO,$E:$E,$E512))))</f>
        <v/>
      </c>
      <c r="DE512" s="232" t="str">
        <f t="array" ref="DE512">IF(AP512="","",
IF(INDEX(Settings!$H:$H,MATCH(DE$1,Settings!$G:$G,0))=TRUE,
100-100*(AP512-MINIFS(AP:AP,$E:$E,$E512))/(MAXIFS(AP:AP,$E:$E,$E512)-MINIFS(AP:AP,$E:$E,$E512)),
100*(AP512-MINIFS(AP:AP,$E:$E,$E512))/(MAXIFS(AP:AP,$E:$E,$E512)-MINIFS(AP:AP,$E:$E,$E512))))</f>
        <v/>
      </c>
      <c r="DF512" s="232" t="str">
        <f t="array" ref="DF512">IF(AQ512="","",
IF(INDEX(Settings!$H:$H,MATCH(DF$1,Settings!$G:$G,0))=TRUE,
100-100*(AQ512-MINIFS(AQ:AQ,$E:$E,$E512))/(MAXIFS(AQ:AQ,$E:$E,$E512)-MINIFS(AQ:AQ,$E:$E,$E512)),
100*(AQ512-MINIFS(AQ:AQ,$E:$E,$E512))/(MAXIFS(AQ:AQ,$E:$E,$E512)-MINIFS(AQ:AQ,$E:$E,$E512))))</f>
        <v/>
      </c>
      <c r="DG512" s="232" t="str">
        <f t="array" ref="DG512">IF(AR512="","",
IF(INDEX(Settings!$H:$H,MATCH(DG$1,Settings!$G:$G,0))=TRUE,
100-100*(AR512-MINIFS(AR:AR,$E:$E,$E512))/(MAXIFS(AR:AR,$E:$E,$E512)-MINIFS(AR:AR,$E:$E,$E512)),
100*(AR512-MINIFS(AR:AR,$E:$E,$E512))/(MAXIFS(AR:AR,$E:$E,$E512)-MINIFS(AR:AR,$E:$E,$E512))))</f>
        <v/>
      </c>
      <c r="DH512" s="232" t="str">
        <f t="array" ref="DH512">IF(AS512="","",
IF(INDEX(Settings!$H:$H,MATCH(DH$1,Settings!$G:$G,0))=TRUE,
100-100*(AS512-MINIFS(AS:AS,$E:$E,$E512))/(MAXIFS(AS:AS,$E:$E,$E512)-MINIFS(AS:AS,$E:$E,$E512)),
100*(AS512-MINIFS(AS:AS,$E:$E,$E512))/(MAXIFS(AS:AS,$E:$E,$E512)-MINIFS(AS:AS,$E:$E,$E512))))</f>
        <v/>
      </c>
      <c r="DI512" s="232" t="str">
        <f t="array" ref="DI512">IF(AT512="","",
IF(INDEX(Settings!$H:$H,MATCH(DI$1,Settings!$G:$G,0))=TRUE,
100-100*(AT512-MINIFS(AT:AT,$E:$E,$E512))/(MAXIFS(AT:AT,$E:$E,$E512)-MINIFS(AT:AT,$E:$E,$E512)),
100*(AT512-MINIFS(AT:AT,$E:$E,$E512))/(MAXIFS(AT:AT,$E:$E,$E512)-MINIFS(AT:AT,$E:$E,$E512))))</f>
        <v/>
      </c>
      <c r="DJ512" s="232" t="str">
        <f t="array" ref="DJ512">IF(AU512="","",
IF(INDEX(Settings!$H:$H,MATCH(DJ$1,Settings!$G:$G,0))=TRUE,
100-100*(AU512-MINIFS(AU:AU,$E:$E,$E512))/(MAXIFS(AU:AU,$E:$E,$E512)-MINIFS(AU:AU,$E:$E,$E512)),
100*(AU512-MINIFS(AU:AU,$E:$E,$E512))/(MAXIFS(AU:AU,$E:$E,$E512)-MINIFS(AU:AU,$E:$E,$E512))))</f>
        <v/>
      </c>
      <c r="DK512" s="232" t="str">
        <f t="array" ref="DK512">IF(AV512="","",
IF(INDEX(Settings!$H:$H,MATCH(DK$1,Settings!$G:$G,0))=TRUE,
100-100*(AV512-MINIFS(AV:AV,$E:$E,$E512))/(MAXIFS(AV:AV,$E:$E,$E512)-MINIFS(AV:AV,$E:$E,$E512)),
100*(AV512-MINIFS(AV:AV,$E:$E,$E512))/(MAXIFS(AV:AV,$E:$E,$E512)-MINIFS(AV:AV,$E:$E,$E512))))</f>
        <v/>
      </c>
      <c r="DL512" s="232" t="str">
        <f t="array" ref="DL512">IF(AW512="","",
IF(INDEX(Settings!$H:$H,MATCH(DL$1,Settings!$G:$G,0))=TRUE,
100-100*(AW512-MINIFS(AW:AW,$E:$E,$E512))/(MAXIFS(AW:AW,$E:$E,$E512)-MINIFS(AW:AW,$E:$E,$E512)),
100*(AW512-MINIFS(AW:AW,$E:$E,$E512))/(MAXIFS(AW:AW,$E:$E,$E512)-MINIFS(AW:AW,$E:$E,$E512))))</f>
        <v/>
      </c>
      <c r="DM512" s="232" t="str">
        <f t="array" ref="DM512">IF(AX512="","",
IF(INDEX(Settings!$H:$H,MATCH(DM$1,Settings!$G:$G,0))=TRUE,
100-100*(AX512-MINIFS(AX:AX,$E:$E,$E512))/(MAXIFS(AX:AX,$E:$E,$E512)-MINIFS(AX:AX,$E:$E,$E512)),
100*(AX512-MINIFS(AX:AX,$E:$E,$E512))/(MAXIFS(AX:AX,$E:$E,$E512)-MINIFS(AX:AX,$E:$E,$E512))))</f>
        <v/>
      </c>
      <c r="DN512" s="232" t="str">
        <f t="array" ref="DN512">IF(AY512="","",
IF(INDEX(Settings!$H:$H,MATCH(DN$1,Settings!$G:$G,0))=TRUE,
100-100*(AY512-MINIFS(AY:AY,$E:$E,$E512))/(MAXIFS(AY:AY,$E:$E,$E512)-MINIFS(AY:AY,$E:$E,$E512)),
100*(AY512-MINIFS(AY:AY,$E:$E,$E512))/(MAXIFS(AY:AY,$E:$E,$E512)-MINIFS(AY:AY,$E:$E,$E512))))</f>
        <v/>
      </c>
      <c r="DO512" s="232" t="str">
        <f t="array" ref="DO512">IF(AZ512="","",
IF(INDEX(Settings!$H:$H,MATCH(DO$1,Settings!$G:$G,0))=TRUE,
100-100*(AZ512-MINIFS(AZ:AZ,$E:$E,$E512))/(MAXIFS(AZ:AZ,$E:$E,$E512)-MINIFS(AZ:AZ,$E:$E,$E512)),
100*(AZ512-MINIFS(AZ:AZ,$E:$E,$E512))/(MAXIFS(AZ:AZ,$E:$E,$E512)-MINIFS(AZ:AZ,$E:$E,$E512))))</f>
        <v/>
      </c>
      <c r="DP512" s="232" t="str">
        <f t="array" ref="DP512">IF(BA512="","",
IF(INDEX(Settings!$H:$H,MATCH(DP$1,Settings!$G:$G,0))=TRUE,
100-100*(BA512-MINIFS(BA:BA,$E:$E,$E512))/(MAXIFS(BA:BA,$E:$E,$E512)-MINIFS(BA:BA,$E:$E,$E512)),
100*(BA512-MINIFS(BA:BA,$E:$E,$E512))/(MAXIFS(BA:BA,$E:$E,$E512)-MINIFS(BA:BA,$E:$E,$E512))))</f>
        <v/>
      </c>
      <c r="DQ512" s="232" t="str">
        <f t="array" ref="DQ512">IF(BB512="","",
IF(INDEX(Settings!$H:$H,MATCH(DQ$1,Settings!$G:$G,0))=TRUE,
100-100*(BB512-MINIFS(BB:BB,$E:$E,$E512))/(MAXIFS(BB:BB,$E:$E,$E512)-MINIFS(BB:BB,$E:$E,$E512)),
100*(BB512-MINIFS(BB:BB,$E:$E,$E512))/(MAXIFS(BB:BB,$E:$E,$E512)-MINIFS(BB:BB,$E:$E,$E512))))</f>
        <v/>
      </c>
      <c r="DR512" s="232" t="str">
        <f t="array" ref="DR512">IF(BC512="","",
IF(INDEX(Settings!$H:$H,MATCH(DR$1,Settings!$G:$G,0))=TRUE,
100-100*(BC512-MINIFS(BC:BC,$E:$E,$E512))/(MAXIFS(BC:BC,$E:$E,$E512)-MINIFS(BC:BC,$E:$E,$E512)),
100*(BC512-MINIFS(BC:BC,$E:$E,$E512))/(MAXIFS(BC:BC,$E:$E,$E512)-MINIFS(BC:BC,$E:$E,$E512))))</f>
        <v/>
      </c>
      <c r="DS512" s="232" t="str">
        <f t="array" ref="DS512">IF(BD512="","",
IF(INDEX(Settings!$H:$H,MATCH(DS$1,Settings!$G:$G,0))=TRUE,
100-100*(BD512-MINIFS(BD:BD,$E:$E,$E512))/(MAXIFS(BD:BD,$E:$E,$E512)-MINIFS(BD:BD,$E:$E,$E512)),
100*(BD512-MINIFS(BD:BD,$E:$E,$E512))/(MAXIFS(BD:BD,$E:$E,$E512)-MINIFS(BD:BD,$E:$E,$E512))))</f>
        <v/>
      </c>
      <c r="DT512" s="232" t="str">
        <f t="array" ref="DT512">IF(BE512="","",
IF(INDEX(Settings!$H:$H,MATCH(DT$1,Settings!$G:$G,0))=TRUE,
100-100*(BE512-MINIFS(BE:BE,$E:$E,$E512))/(MAXIFS(BE:BE,$E:$E,$E512)-MINIFS(BE:BE,$E:$E,$E512)),
100*(BE512-MINIFS(BE:BE,$E:$E,$E512))/(MAXIFS(BE:BE,$E:$E,$E512)-MINIFS(BE:BE,$E:$E,$E512))))</f>
        <v/>
      </c>
      <c r="DU512" s="232" t="str">
        <f t="array" ref="DU512">IF(BF512="","",
IF(INDEX(Settings!$H:$H,MATCH(DU$1,Settings!$G:$G,0))=TRUE,
100-100*(BF512-MINIFS(BF:BF,$E:$E,$E512))/(MAXIFS(BF:BF,$E:$E,$E512)-MINIFS(BF:BF,$E:$E,$E512)),
100*(BF512-MINIFS(BF:BF,$E:$E,$E512))/(MAXIFS(BF:BF,$E:$E,$E512)-MINIFS(BF:BF,$E:$E,$E512))))</f>
        <v/>
      </c>
      <c r="DV512" s="232" t="str">
        <f t="array" ref="DV512">IF(BG512="","",
IF(INDEX(Settings!$H:$H,MATCH(DV$1,Settings!$G:$G,0))=TRUE,
100-100*(BG512-MINIFS(BG:BG,$E:$E,$E512))/(MAXIFS(BG:BG,$E:$E,$E512)-MINIFS(BG:BG,$E:$E,$E512)),
100*(BG512-MINIFS(BG:BG,$E:$E,$E512))/(MAXIFS(BG:BG,$E:$E,$E512)-MINIFS(BG:BG,$E:$E,$E512))))</f>
        <v/>
      </c>
      <c r="DW512" s="232" t="str">
        <f t="array" ref="DW512">IF(BH512="","",
IF(INDEX(Settings!$H:$H,MATCH(DW$1,Settings!$G:$G,0))=TRUE,
100-100*(BH512-MINIFS(BH:BH,$E:$E,$E512))/(MAXIFS(BH:BH,$E:$E,$E512)-MINIFS(BH:BH,$E:$E,$E512)),
100*(BH512-MINIFS(BH:BH,$E:$E,$E512))/(MAXIFS(BH:BH,$E:$E,$E512)-MINIFS(BH:BH,$E:$E,$E512))))</f>
        <v/>
      </c>
      <c r="DX512" s="232" t="str">
        <f t="array" ref="DX512">IF(BI512="","",
IF(INDEX(Settings!$H:$H,MATCH(DX$1,Settings!$G:$G,0))=TRUE,
100-100*(BI512-MINIFS(BI:BI,$E:$E,$E512))/(MAXIFS(BI:BI,$E:$E,$E512)-MINIFS(BI:BI,$E:$E,$E512)),
100*(BI512-MINIFS(BI:BI,$E:$E,$E512))/(MAXIFS(BI:BI,$E:$E,$E512)-MINIFS(BI:BI,$E:$E,$E512))))</f>
        <v/>
      </c>
      <c r="DY512" s="232" t="str">
        <f t="array" ref="DY512">IF(BJ512="","",
IF(INDEX(Settings!$H:$H,MATCH(DY$1,Settings!$G:$G,0))=TRUE,
100-100*(BJ512-MINIFS(BJ:BJ,$E:$E,$E512))/(MAXIFS(BJ:BJ,$E:$E,$E512)-MINIFS(BJ:BJ,$E:$E,$E512)),
100*(BJ512-MINIFS(BJ:BJ,$E:$E,$E512))/(MAXIFS(BJ:BJ,$E:$E,$E512)-MINIFS(BJ:BJ,$E:$E,$E512))))</f>
        <v/>
      </c>
      <c r="DZ512" s="234"/>
      <c r="EA512" s="234"/>
      <c r="EB512" s="234" t="str">
        <f t="shared" si="8"/>
        <v/>
      </c>
      <c r="EC512" s="234" t="str">
        <f t="shared" si="9"/>
        <v/>
      </c>
      <c r="ED512" s="234" t="str">
        <f t="shared" si="10"/>
        <v/>
      </c>
      <c r="EE512" s="234" t="str">
        <f t="shared" si="11"/>
        <v/>
      </c>
      <c r="EF512" s="234" t="str">
        <f t="shared" si="12"/>
        <v/>
      </c>
      <c r="EG512" s="234" t="str">
        <f t="shared" si="13"/>
        <v/>
      </c>
      <c r="EH512" s="234"/>
      <c r="EI512" s="234"/>
      <c r="EJ512" s="234"/>
      <c r="EK512" s="234"/>
      <c r="EL512" s="234"/>
      <c r="EM512" s="234"/>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3" t="str">
        <f t="shared" si="14"/>
        <v/>
      </c>
      <c r="N513" s="49"/>
      <c r="O513" s="49"/>
      <c r="P513" s="49"/>
      <c r="Q513" s="49"/>
      <c r="R513" s="49"/>
      <c r="S513" s="222" t="str">
        <f>IFERROR(VLOOKUP(AF513, 'YOYO IR Scores'!A:C, 3, FALSE), "")
</f>
        <v/>
      </c>
      <c r="T513" s="49"/>
      <c r="U513" s="49"/>
      <c r="V513" s="49"/>
      <c r="W513" s="49"/>
      <c r="X513" s="224" t="str">
        <f t="shared" si="4"/>
        <v/>
      </c>
      <c r="Y513" s="225" t="str">
        <f t="shared" si="5"/>
        <v/>
      </c>
      <c r="Z513" s="225" t="str">
        <f t="shared" si="6"/>
        <v/>
      </c>
      <c r="AA513" s="224" t="str">
        <f t="shared" si="7"/>
        <v/>
      </c>
      <c r="AB513" s="223"/>
      <c r="AC513" s="223"/>
      <c r="AD513" s="223"/>
      <c r="AE513" s="223" t="str">
        <f>IFERROR(VLOOKUP(AF513, 'YOYO IR Scores'!A:C, 2, FALSE), "")</f>
        <v/>
      </c>
      <c r="AF513" s="223"/>
      <c r="AG513" s="223"/>
      <c r="AH513" s="223"/>
      <c r="AI513" s="223"/>
      <c r="AJ513" s="223"/>
      <c r="AK513" s="223"/>
      <c r="AL513" s="223"/>
      <c r="AM513" s="223"/>
      <c r="AN513" s="223"/>
      <c r="AO513" s="223"/>
      <c r="AP513" s="223"/>
      <c r="AQ513" s="223"/>
      <c r="AR513" s="223"/>
      <c r="AS513" s="223"/>
      <c r="AT513" s="223"/>
      <c r="AU513" s="223"/>
      <c r="AV513" s="223"/>
      <c r="AW513" s="223"/>
      <c r="AX513" s="223"/>
      <c r="AY513" s="223"/>
      <c r="AZ513" s="223"/>
      <c r="BA513" s="223"/>
      <c r="BB513" s="223"/>
      <c r="BC513" s="223"/>
      <c r="BD513" s="223"/>
      <c r="BE513" s="223"/>
      <c r="BF513" s="223"/>
      <c r="BG513" s="223"/>
      <c r="BH513" s="223"/>
      <c r="BI513" s="223"/>
      <c r="BJ513" s="223"/>
      <c r="BK513" s="223" t="str">
        <f t="array" ref="BK513">IF(J513="","",
IF(INDEX(Settings!$H:$H,MATCH(BY$1,Settings!$G:$G,0))=TRUE,
100-100*(J513-MIN(J:J))/(MAX(J:J)-MIN(J:J)),
100*(J513-MIN(J:J))/(MAX(J:J)-MIN(J:J))))</f>
        <v/>
      </c>
      <c r="BL513" s="223" t="str">
        <f t="array" ref="BL513">IF(J513="","",
IF(INDEX(Settings!$H:$H,MATCH(BY$1,Settings!$G:$G,0))=TRUE,
100-100*(J513-MINIFS(J:J,$E:$E,$E513))/(MAXIFS(J:J,$E:$E,$E513)-MINIFS(J:J,$E:$E,$E513)),
100*(J513-MINIFS(J:J,$E:$E,$E513))/(MAXIFS(J:J,$E:$E,$E513)-MINIFS(J:J,$E:$E,$E513))))</f>
        <v/>
      </c>
      <c r="BM513" s="223"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4" t="str">
        <f t="array" ref="BQ513">IF(J513="","",
IF(INDEX(Settings!$H:$H,MATCH(BY$1,Settings!$G:$G,0))=TRUE,
-1*(J513-AVERAGE(J:J))/STDEV(J:J),
(J513-AVERAGE(J:J))/STDEV(J:J)))</f>
        <v/>
      </c>
      <c r="BR513" s="224" t="str">
        <f>IFERROR(__xludf.DUMMYFUNCTION("IF(J513="""","""",
IF(INDEX(Settings!$H:$H,MATCH(BY$1,Settings!$G:$G,0))=TRUE,
-1*(J513-AVERAGEIFS(J:J,$E:$E,$E513))/STDEV(FILTER(J:J,$E:$E=$E513)),
(J513-AVERAGEIFS(J:J,$E:$E,$E513))/STDEV(FILTER(J:J,$E:$E=$E513))))"),"")</f>
        <v/>
      </c>
      <c r="BS513" s="224"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3" t="str">
        <f t="array" ref="BY513">IF(J513="","",
IF(INDEX(Settings!$H:$H,MATCH(BY$1,Settings!$G:$G,0))=TRUE,
100-100*(J513-MINIFS(J:J,$E:$E,$E513))/(MAXIFS(J:J,$E:$E,$E513)-MINIFS(J:J,$E:$E,$E513)),
100*(J513-MINIFS(J:J,$E:$E,$E513))/(MAXIFS(J:J,$E:$E,$E513)-MINIFS(J:J,$E:$E,$E513))))</f>
        <v/>
      </c>
      <c r="BZ513" s="223" t="str">
        <f t="array" ref="BZ513">IF(K513="","",
IF(INDEX(Settings!$H:$H,MATCH(BZ$1,Settings!$G:$G,0))=TRUE,
100-100*(K513-MINIFS(K:K,$E:$E,$E513))/(MAXIFS(K:K,$E:$E,$E513)-MINIFS(K:K,$E:$E,$E513)),
100*(K513-MINIFS(K:K,$E:$E,$E513))/(MAXIFS(K:K,$E:$E,$E513)-MINIFS(K:K,$E:$E,$E513))))</f>
        <v/>
      </c>
      <c r="CA513" s="223" t="str">
        <f t="array" ref="CA513">IF(L513="","",
IF(INDEX(Settings!$H:$H,MATCH(CA$1,Settings!$G:$G,0))=TRUE,
100-100*(L513-MINIFS(L:L,$E:$E,$E513))/(MAXIFS(L:L,$E:$E,$E513)-MINIFS(L:L,$E:$E,$E513)),
100*(L513-MINIFS(L:L,$E:$E,$E513))/(MAXIFS(L:L,$E:$E,$E513)-MINIFS(L:L,$E:$E,$E513))))</f>
        <v/>
      </c>
      <c r="CB513" s="223" t="str">
        <f t="array" ref="CB513">IF(M513="","",
IF(INDEX(Settings!$H:$H,MATCH(CB$1,Settings!$G:$G,0))=TRUE,
100-100*(M513-MINIFS(M:M,$E:$E,$E513))/(MAXIFS(M:M,$E:$E,$E513)-MINIFS(M:M,$E:$E,$E513)),
100*(M513-MINIFS(M:M,$E:$E,$E513))/(MAXIFS(M:M,$E:$E,$E513)-MINIFS(M:M,$E:$E,$E513))))</f>
        <v/>
      </c>
      <c r="CC513" s="223" t="str">
        <f t="array" ref="CC513">IF(N513="","",
IF(INDEX(Settings!$H:$H,MATCH(CC$1,Settings!$G:$G,0))=TRUE,
100-100*(N513-MINIFS(N:N,$E:$E,$E513))/(MAXIFS(N:N,$E:$E,$E513)-MINIFS(N:N,$E:$E,$E513)),
100*(N513-MINIFS(N:N,$E:$E,$E513))/(MAXIFS(N:N,$E:$E,$E513)-MINIFS(N:N,$E:$E,$E513))))</f>
        <v/>
      </c>
      <c r="CD513" s="223" t="str">
        <f t="array" ref="CD513">IF(O513="","",
IF(INDEX(Settings!$H:$H,MATCH(CD$1,Settings!$G:$G,0))=TRUE,
100-100*(O513-MINIFS(O:O,$E:$E,$E513))/(MAXIFS(O:O,$E:$E,$E513)-MINIFS(O:O,$E:$E,$E513)),
100*(O513-MINIFS(O:O,$E:$E,$E513))/(MAXIFS(O:O,$E:$E,$E513)-MINIFS(O:O,$E:$E,$E513))))</f>
        <v/>
      </c>
      <c r="CE513" s="223" t="str">
        <f t="array" ref="CE513">IF(P513="","",
IF(INDEX(Settings!$H:$H,MATCH(CE$1,Settings!$G:$G,0))=TRUE,
100-100*(P513-MINIFS(P:P,$E:$E,$E513))/(MAXIFS(P:P,$E:$E,$E513)-MINIFS(P:P,$E:$E,$E513)),
100*(P513-MINIFS(P:P,$E:$E,$E513))/(MAXIFS(P:P,$E:$E,$E513)-MINIFS(P:P,$E:$E,$E513))))</f>
        <v/>
      </c>
      <c r="CF513" s="223" t="str">
        <f t="array" ref="CF513">IF(Q513="","",
IF(INDEX(Settings!$H:$H,MATCH(CF$1,Settings!$G:$G,0))=TRUE,
100-100*(Q513-MINIFS(Q:Q,$E:$E,$E513))/(MAXIFS(Q:Q,$E:$E,$E513)-MINIFS(Q:Q,$E:$E,$E513)),
100*(Q513-MINIFS(Q:Q,$E:$E,$E513))/(MAXIFS(Q:Q,$E:$E,$E513)-MINIFS(Q:Q,$E:$E,$E513))))</f>
        <v/>
      </c>
      <c r="CG513" s="223" t="str">
        <f t="array" ref="CG513">IF(R513="","",
IF(INDEX(Settings!$H:$H,MATCH(CG$1,Settings!$G:$G,0))=TRUE,
100-100*(R513-MINIFS(R:R,$E:$E,$E513))/(MAXIFS(R:R,$E:$E,$E513)-MINIFS(R:R,$E:$E,$E513)),
100*(R513-MINIFS(R:R,$E:$E,$E513))/(MAXIFS(R:R,$E:$E,$E513)-MINIFS(R:R,$E:$E,$E513))))</f>
        <v/>
      </c>
      <c r="CH513" s="223" t="str">
        <f t="array" ref="CH513">IF(S513="","",
IF(INDEX(Settings!$H:$H,MATCH(CH$1,Settings!$G:$G,0))=TRUE,
100-100*(S513-MINIFS(S:S,$E:$E,$E513))/(MAXIFS(S:S,$E:$E,$E513)-MINIFS(S:S,$E:$E,$E513)),
100*(S513-MINIFS(S:S,$E:$E,$E513))/(MAXIFS(S:S,$E:$E,$E513)-MINIFS(S:S,$E:$E,$E513))))</f>
        <v/>
      </c>
      <c r="CI513" s="223" t="str">
        <f t="array" ref="CI513">IF(T513="","",
IF(INDEX(Settings!$H:$H,MATCH(CI$1,Settings!$G:$G,0))=TRUE,
100-100*(T513-MINIFS(T:T,$E:$E,$E513))/(MAXIFS(T:T,$E:$E,$E513)-MINIFS(T:T,$E:$E,$E513)),
100*(T513-MINIFS(T:T,$E:$E,$E513))/(MAXIFS(T:T,$E:$E,$E513)-MINIFS(T:T,$E:$E,$E513))))</f>
        <v/>
      </c>
      <c r="CJ513" s="223" t="str">
        <f t="array" ref="CJ513">IF(U513="","",
IF(INDEX(Settings!$H:$H,MATCH(CJ$1,Settings!$G:$G,0))=TRUE,
100-100*(U513-MINIFS(U:U,$E:$E,$E513))/(MAXIFS(U:U,$E:$E,$E513)-MINIFS(U:U,$E:$E,$E513)),
100*(U513-MINIFS(U:U,$E:$E,$E513))/(MAXIFS(U:U,$E:$E,$E513)-MINIFS(U:U,$E:$E,$E513))))</f>
        <v/>
      </c>
      <c r="CK513" s="223" t="str">
        <f t="array" ref="CK513">IF(V513="","",
IF(INDEX(Settings!$H:$H,MATCH(CK$1,Settings!$G:$G,0))=TRUE,
100-100*(V513-MINIFS(V:V,$E:$E,$E513))/(MAXIFS(V:V,$E:$E,$E513)-MINIFS(V:V,$E:$E,$E513)),
100*(V513-MINIFS(V:V,$E:$E,$E513))/(MAXIFS(V:V,$E:$E,$E513)-MINIFS(V:V,$E:$E,$E513))))</f>
        <v/>
      </c>
      <c r="CL513" s="223" t="str">
        <f t="array" ref="CL513">IF(W513="","",
IF(INDEX(Settings!$H:$H,MATCH(CL$1,Settings!$G:$G,0))=TRUE,
100-100*(W513-MINIFS(W:W,$E:$E,$E513))/(MAXIFS(W:W,$E:$E,$E513)-MINIFS(W:W,$E:$E,$E513)),
100*(W513-MINIFS(W:W,$E:$E,$E513))/(MAXIFS(W:W,$E:$E,$E513)-MINIFS(W:W,$E:$E,$E513))))</f>
        <v/>
      </c>
      <c r="CM513" s="223" t="str">
        <f t="array" ref="CM513">IF(X513="","",
IF(INDEX(Settings!$H:$H,MATCH(CM$1,Settings!$G:$G,0))=TRUE,
100-100*(X513-MINIFS(X:X,$E:$E,$E513))/(MAXIFS(X:X,$E:$E,$E513)-MINIFS(X:X,$E:$E,$E513)),
100*(X513-MINIFS(X:X,$E:$E,$E513))/(MAXIFS(X:X,$E:$E,$E513)-MINIFS(X:X,$E:$E,$E513))))</f>
        <v/>
      </c>
      <c r="CN513" s="223" t="str">
        <f t="array" ref="CN513">IF(Y513="","",
IF(INDEX(Settings!$H:$H,MATCH(CN$1,Settings!$G:$G,0))=TRUE,
100-100*(Y513-MINIFS(Y:Y,$E:$E,$E513))/(MAXIFS(Y:Y,$E:$E,$E513)-MINIFS(Y:Y,$E:$E,$E513)),
100*(Y513-MINIFS(Y:Y,$E:$E,$E513))/(MAXIFS(Y:Y,$E:$E,$E513)-MINIFS(Y:Y,$E:$E,$E513))))</f>
        <v/>
      </c>
      <c r="CO513" s="223" t="str">
        <f t="array" ref="CO513">IF(Z513="","",
IF(INDEX(Settings!$H:$H,MATCH(CO$1,Settings!$G:$G,0))=TRUE,
100-100*(Z513-MINIFS(Z:Z,$E:$E,$E513))/(MAXIFS(Z:Z,$E:$E,$E513)-MINIFS(Z:Z,$E:$E,$E513)),
100*(Z513-MINIFS(Z:Z,$E:$E,$E513))/(MAXIFS(Z:Z,$E:$E,$E513)-MINIFS(Z:Z,$E:$E,$E513))))</f>
        <v/>
      </c>
      <c r="CP513" s="223" t="str">
        <f t="array" ref="CP513">IF(AA513="","",
IF(INDEX(Settings!$H:$H,MATCH(CP$1,Settings!$G:$G,0))=TRUE,
100-100*(AA513-MINIFS(AA:AA,$E:$E,$E513))/(MAXIFS(AA:AA,$E:$E,$E513)-MINIFS(AA:AA,$E:$E,$E513)),
100*(AA513-MINIFS(AA:AA,$E:$E,$E513))/(MAXIFS(AA:AA,$E:$E,$E513)-MINIFS(AA:AA,$E:$E,$E513))))</f>
        <v/>
      </c>
      <c r="CQ513" s="223" t="str">
        <f t="array" ref="CQ513">IF(AB513="","",
IF(INDEX(Settings!$H:$H,MATCH(CQ$1,Settings!$G:$G,0))=TRUE,
100-100*(AB513-MINIFS(AB:AB,$E:$E,$E513))/(MAXIFS(AB:AB,$E:$E,$E513)-MINIFS(AB:AB,$E:$E,$E513)),
100*(AB513-MINIFS(AB:AB,$E:$E,$E513))/(MAXIFS(AB:AB,$E:$E,$E513)-MINIFS(AB:AB,$E:$E,$E513))))</f>
        <v/>
      </c>
      <c r="CR513" s="223" t="str">
        <f t="array" ref="CR513">IF(AC513="","",
IF(INDEX(Settings!$H:$H,MATCH(CR$1,Settings!$G:$G,0))=TRUE,
100-100*(AC513-MINIFS(AC:AC,$E:$E,$E513))/(MAXIFS(AC:AC,$E:$E,$E513)-MINIFS(AC:AC,$E:$E,$E513)),
100*(AC513-MINIFS(AC:AC,$E:$E,$E513))/(MAXIFS(AC:AC,$E:$E,$E513)-MINIFS(AC:AC,$E:$E,$E513))))</f>
        <v/>
      </c>
      <c r="CS513" s="223" t="str">
        <f t="array" ref="CS513">IF(AD513="","",
IF(INDEX(Settings!$H:$H,MATCH(CS$1,Settings!$G:$G,0))=TRUE,
100-100*(AD513-MINIFS(AD:AD,$E:$E,$E513))/(MAXIFS(AD:AD,$E:$E,$E513)-MINIFS(AD:AD,$E:$E,$E513)),
100*(AD513-MINIFS(AD:AD,$E:$E,$E513))/(MAXIFS(AD:AD,$E:$E,$E513)-MINIFS(AD:AD,$E:$E,$E513))))</f>
        <v/>
      </c>
      <c r="CT513" s="223" t="str">
        <f t="array" ref="CT513">IF(AE513="","",
IF(INDEX(Settings!$H:$H,MATCH(CT$1,Settings!$G:$G,0))=TRUE,
100-100*(AE513-MINIFS(AE:AE,$E:$E,$E513))/(MAXIFS(AE:AE,$E:$E,$E513)-MINIFS(AE:AE,$E:$E,$E513)),
100*(AE513-MINIFS(AE:AE,$E:$E,$E513))/(MAXIFS(AE:AE,$E:$E,$E513)-MINIFS(AE:AE,$E:$E,$E513))))</f>
        <v/>
      </c>
      <c r="CU513" s="223" t="str">
        <f t="array" ref="CU513">IF(AF513="","",
IF(INDEX(Settings!$H:$H,MATCH(CU$1,Settings!$G:$G,0))=TRUE,
100-100*(AF513-MINIFS(AF:AF,$E:$E,$E513))/(MAXIFS(AF:AF,$E:$E,$E513)-MINIFS(AF:AF,$E:$E,$E513)),
100*(AF513-MINIFS(AF:AF,$E:$E,$E513))/(MAXIFS(AF:AF,$E:$E,$E513)-MINIFS(AF:AF,$E:$E,$E513))))</f>
        <v/>
      </c>
      <c r="CV513" s="223" t="str">
        <f t="array" ref="CV513">IF(AG513="","",
IF(INDEX(Settings!$H:$H,MATCH(CV$1,Settings!$G:$G,0))=TRUE,
100-100*(AG513-MINIFS(AG:AG,$E:$E,$E513))/(MAXIFS(AG:AG,$E:$E,$E513)-MINIFS(AG:AG,$E:$E,$E513)),
100*(AG513-MINIFS(AG:AG,$E:$E,$E513))/(MAXIFS(AG:AG,$E:$E,$E513)-MINIFS(AG:AG,$E:$E,$E513))))</f>
        <v/>
      </c>
      <c r="CW513" s="223" t="str">
        <f t="array" ref="CW513">IF(AH513="","",
IF(INDEX(Settings!$H:$H,MATCH(CW$1,Settings!$G:$G,0))=TRUE,
100-100*(AH513-MINIFS(AH:AH,$E:$E,$E513))/(MAXIFS(AH:AH,$E:$E,$E513)-MINIFS(AH:AH,$E:$E,$E513)),
100*(AH513-MINIFS(AH:AH,$E:$E,$E513))/(MAXIFS(AH:AH,$E:$E,$E513)-MINIFS(AH:AH,$E:$E,$E513))))</f>
        <v/>
      </c>
      <c r="CX513" s="223" t="str">
        <f t="array" ref="CX513">IF(AI513="","",
IF(INDEX(Settings!$H:$H,MATCH(CX$1,Settings!$G:$G,0))=TRUE,
100-100*(AI513-MINIFS(AI:AI,$E:$E,$E513))/(MAXIFS(AI:AI,$E:$E,$E513)-MINIFS(AI:AI,$E:$E,$E513)),
100*(AI513-MINIFS(AI:AI,$E:$E,$E513))/(MAXIFS(AI:AI,$E:$E,$E513)-MINIFS(AI:AI,$E:$E,$E513))))</f>
        <v/>
      </c>
      <c r="CY513" s="223" t="str">
        <f t="array" ref="CY513">IF(AJ513="","",
IF(INDEX(Settings!$H:$H,MATCH(CY$1,Settings!$G:$G,0))=TRUE,
100-100*(AJ513-MINIFS(AJ:AJ,$E:$E,$E513))/(MAXIFS(AJ:AJ,$E:$E,$E513)-MINIFS(AJ:AJ,$E:$E,$E513)),
100*(AJ513-MINIFS(AJ:AJ,$E:$E,$E513))/(MAXIFS(AJ:AJ,$E:$E,$E513)-MINIFS(AJ:AJ,$E:$E,$E513))))</f>
        <v/>
      </c>
      <c r="CZ513" s="223" t="str">
        <f t="array" ref="CZ513">IF(AK513="","",
IF(INDEX(Settings!$H:$H,MATCH(CZ$1,Settings!$G:$G,0))=TRUE,
100-100*(AK513-MINIFS(AK:AK,$E:$E,$E513))/(MAXIFS(AK:AK,$E:$E,$E513)-MINIFS(AK:AK,$E:$E,$E513)),
100*(AK513-MINIFS(AK:AK,$E:$E,$E513))/(MAXIFS(AK:AK,$E:$E,$E513)-MINIFS(AK:AK,$E:$E,$E513))))</f>
        <v/>
      </c>
      <c r="DA513" s="223" t="str">
        <f t="array" ref="DA513">IF(AL513="","",
IF(INDEX(Settings!$H:$H,MATCH(DA$1,Settings!$G:$G,0))=TRUE,
100-100*(AL513-MINIFS(AL:AL,$E:$E,$E513))/(MAXIFS(AL:AL,$E:$E,$E513)-MINIFS(AL:AL,$E:$E,$E513)),
100*(AL513-MINIFS(AL:AL,$E:$E,$E513))/(MAXIFS(AL:AL,$E:$E,$E513)-MINIFS(AL:AL,$E:$E,$E513))))</f>
        <v/>
      </c>
      <c r="DB513" s="223" t="str">
        <f t="array" ref="DB513">IF(AM513="","",
IF(INDEX(Settings!$H:$H,MATCH(DB$1,Settings!$G:$G,0))=TRUE,
100-100*(AM513-MINIFS(AM:AM,$E:$E,$E513))/(MAXIFS(AM:AM,$E:$E,$E513)-MINIFS(AM:AM,$E:$E,$E513)),
100*(AM513-MINIFS(AM:AM,$E:$E,$E513))/(MAXIFS(AM:AM,$E:$E,$E513)-MINIFS(AM:AM,$E:$E,$E513))))</f>
        <v/>
      </c>
      <c r="DC513" s="223" t="str">
        <f t="array" ref="DC513">IF(AN513="","",
IF(INDEX(Settings!$H:$H,MATCH(DC$1,Settings!$G:$G,0))=TRUE,
100-100*(AN513-MINIFS(AN:AN,$E:$E,$E513))/(MAXIFS(AN:AN,$E:$E,$E513)-MINIFS(AN:AN,$E:$E,$E513)),
100*(AN513-MINIFS(AN:AN,$E:$E,$E513))/(MAXIFS(AN:AN,$E:$E,$E513)-MINIFS(AN:AN,$E:$E,$E513))))</f>
        <v/>
      </c>
      <c r="DD513" s="223" t="str">
        <f t="array" ref="DD513">IF(AO513="","",
IF(INDEX(Settings!$H:$H,MATCH(DD$1,Settings!$G:$G,0))=TRUE,
100-100*(AO513-MINIFS(AO:AO,$E:$E,$E513))/(MAXIFS(AO:AO,$E:$E,$E513)-MINIFS(AO:AO,$E:$E,$E513)),
100*(AO513-MINIFS(AO:AO,$E:$E,$E513))/(MAXIFS(AO:AO,$E:$E,$E513)-MINIFS(AO:AO,$E:$E,$E513))))</f>
        <v/>
      </c>
      <c r="DE513" s="223" t="str">
        <f t="array" ref="DE513">IF(AP513="","",
IF(INDEX(Settings!$H:$H,MATCH(DE$1,Settings!$G:$G,0))=TRUE,
100-100*(AP513-MINIFS(AP:AP,$E:$E,$E513))/(MAXIFS(AP:AP,$E:$E,$E513)-MINIFS(AP:AP,$E:$E,$E513)),
100*(AP513-MINIFS(AP:AP,$E:$E,$E513))/(MAXIFS(AP:AP,$E:$E,$E513)-MINIFS(AP:AP,$E:$E,$E513))))</f>
        <v/>
      </c>
      <c r="DF513" s="223" t="str">
        <f t="array" ref="DF513">IF(AQ513="","",
IF(INDEX(Settings!$H:$H,MATCH(DF$1,Settings!$G:$G,0))=TRUE,
100-100*(AQ513-MINIFS(AQ:AQ,$E:$E,$E513))/(MAXIFS(AQ:AQ,$E:$E,$E513)-MINIFS(AQ:AQ,$E:$E,$E513)),
100*(AQ513-MINIFS(AQ:AQ,$E:$E,$E513))/(MAXIFS(AQ:AQ,$E:$E,$E513)-MINIFS(AQ:AQ,$E:$E,$E513))))</f>
        <v/>
      </c>
      <c r="DG513" s="223" t="str">
        <f t="array" ref="DG513">IF(AR513="","",
IF(INDEX(Settings!$H:$H,MATCH(DG$1,Settings!$G:$G,0))=TRUE,
100-100*(AR513-MINIFS(AR:AR,$E:$E,$E513))/(MAXIFS(AR:AR,$E:$E,$E513)-MINIFS(AR:AR,$E:$E,$E513)),
100*(AR513-MINIFS(AR:AR,$E:$E,$E513))/(MAXIFS(AR:AR,$E:$E,$E513)-MINIFS(AR:AR,$E:$E,$E513))))</f>
        <v/>
      </c>
      <c r="DH513" s="223" t="str">
        <f t="array" ref="DH513">IF(AS513="","",
IF(INDEX(Settings!$H:$H,MATCH(DH$1,Settings!$G:$G,0))=TRUE,
100-100*(AS513-MINIFS(AS:AS,$E:$E,$E513))/(MAXIFS(AS:AS,$E:$E,$E513)-MINIFS(AS:AS,$E:$E,$E513)),
100*(AS513-MINIFS(AS:AS,$E:$E,$E513))/(MAXIFS(AS:AS,$E:$E,$E513)-MINIFS(AS:AS,$E:$E,$E513))))</f>
        <v/>
      </c>
      <c r="DI513" s="223" t="str">
        <f t="array" ref="DI513">IF(AT513="","",
IF(INDEX(Settings!$H:$H,MATCH(DI$1,Settings!$G:$G,0))=TRUE,
100-100*(AT513-MINIFS(AT:AT,$E:$E,$E513))/(MAXIFS(AT:AT,$E:$E,$E513)-MINIFS(AT:AT,$E:$E,$E513)),
100*(AT513-MINIFS(AT:AT,$E:$E,$E513))/(MAXIFS(AT:AT,$E:$E,$E513)-MINIFS(AT:AT,$E:$E,$E513))))</f>
        <v/>
      </c>
      <c r="DJ513" s="223" t="str">
        <f t="array" ref="DJ513">IF(AU513="","",
IF(INDEX(Settings!$H:$H,MATCH(DJ$1,Settings!$G:$G,0))=TRUE,
100-100*(AU513-MINIFS(AU:AU,$E:$E,$E513))/(MAXIFS(AU:AU,$E:$E,$E513)-MINIFS(AU:AU,$E:$E,$E513)),
100*(AU513-MINIFS(AU:AU,$E:$E,$E513))/(MAXIFS(AU:AU,$E:$E,$E513)-MINIFS(AU:AU,$E:$E,$E513))))</f>
        <v/>
      </c>
      <c r="DK513" s="223" t="str">
        <f t="array" ref="DK513">IF(AV513="","",
IF(INDEX(Settings!$H:$H,MATCH(DK$1,Settings!$G:$G,0))=TRUE,
100-100*(AV513-MINIFS(AV:AV,$E:$E,$E513))/(MAXIFS(AV:AV,$E:$E,$E513)-MINIFS(AV:AV,$E:$E,$E513)),
100*(AV513-MINIFS(AV:AV,$E:$E,$E513))/(MAXIFS(AV:AV,$E:$E,$E513)-MINIFS(AV:AV,$E:$E,$E513))))</f>
        <v/>
      </c>
      <c r="DL513" s="223" t="str">
        <f t="array" ref="DL513">IF(AW513="","",
IF(INDEX(Settings!$H:$H,MATCH(DL$1,Settings!$G:$G,0))=TRUE,
100-100*(AW513-MINIFS(AW:AW,$E:$E,$E513))/(MAXIFS(AW:AW,$E:$E,$E513)-MINIFS(AW:AW,$E:$E,$E513)),
100*(AW513-MINIFS(AW:AW,$E:$E,$E513))/(MAXIFS(AW:AW,$E:$E,$E513)-MINIFS(AW:AW,$E:$E,$E513))))</f>
        <v/>
      </c>
      <c r="DM513" s="223" t="str">
        <f t="array" ref="DM513">IF(AX513="","",
IF(INDEX(Settings!$H:$H,MATCH(DM$1,Settings!$G:$G,0))=TRUE,
100-100*(AX513-MINIFS(AX:AX,$E:$E,$E513))/(MAXIFS(AX:AX,$E:$E,$E513)-MINIFS(AX:AX,$E:$E,$E513)),
100*(AX513-MINIFS(AX:AX,$E:$E,$E513))/(MAXIFS(AX:AX,$E:$E,$E513)-MINIFS(AX:AX,$E:$E,$E513))))</f>
        <v/>
      </c>
      <c r="DN513" s="223" t="str">
        <f t="array" ref="DN513">IF(AY513="","",
IF(INDEX(Settings!$H:$H,MATCH(DN$1,Settings!$G:$G,0))=TRUE,
100-100*(AY513-MINIFS(AY:AY,$E:$E,$E513))/(MAXIFS(AY:AY,$E:$E,$E513)-MINIFS(AY:AY,$E:$E,$E513)),
100*(AY513-MINIFS(AY:AY,$E:$E,$E513))/(MAXIFS(AY:AY,$E:$E,$E513)-MINIFS(AY:AY,$E:$E,$E513))))</f>
        <v/>
      </c>
      <c r="DO513" s="223" t="str">
        <f t="array" ref="DO513">IF(AZ513="","",
IF(INDEX(Settings!$H:$H,MATCH(DO$1,Settings!$G:$G,0))=TRUE,
100-100*(AZ513-MINIFS(AZ:AZ,$E:$E,$E513))/(MAXIFS(AZ:AZ,$E:$E,$E513)-MINIFS(AZ:AZ,$E:$E,$E513)),
100*(AZ513-MINIFS(AZ:AZ,$E:$E,$E513))/(MAXIFS(AZ:AZ,$E:$E,$E513)-MINIFS(AZ:AZ,$E:$E,$E513))))</f>
        <v/>
      </c>
      <c r="DP513" s="223" t="str">
        <f t="array" ref="DP513">IF(BA513="","",
IF(INDEX(Settings!$H:$H,MATCH(DP$1,Settings!$G:$G,0))=TRUE,
100-100*(BA513-MINIFS(BA:BA,$E:$E,$E513))/(MAXIFS(BA:BA,$E:$E,$E513)-MINIFS(BA:BA,$E:$E,$E513)),
100*(BA513-MINIFS(BA:BA,$E:$E,$E513))/(MAXIFS(BA:BA,$E:$E,$E513)-MINIFS(BA:BA,$E:$E,$E513))))</f>
        <v/>
      </c>
      <c r="DQ513" s="223" t="str">
        <f t="array" ref="DQ513">IF(BB513="","",
IF(INDEX(Settings!$H:$H,MATCH(DQ$1,Settings!$G:$G,0))=TRUE,
100-100*(BB513-MINIFS(BB:BB,$E:$E,$E513))/(MAXIFS(BB:BB,$E:$E,$E513)-MINIFS(BB:BB,$E:$E,$E513)),
100*(BB513-MINIFS(BB:BB,$E:$E,$E513))/(MAXIFS(BB:BB,$E:$E,$E513)-MINIFS(BB:BB,$E:$E,$E513))))</f>
        <v/>
      </c>
      <c r="DR513" s="223" t="str">
        <f t="array" ref="DR513">IF(BC513="","",
IF(INDEX(Settings!$H:$H,MATCH(DR$1,Settings!$G:$G,0))=TRUE,
100-100*(BC513-MINIFS(BC:BC,$E:$E,$E513))/(MAXIFS(BC:BC,$E:$E,$E513)-MINIFS(BC:BC,$E:$E,$E513)),
100*(BC513-MINIFS(BC:BC,$E:$E,$E513))/(MAXIFS(BC:BC,$E:$E,$E513)-MINIFS(BC:BC,$E:$E,$E513))))</f>
        <v/>
      </c>
      <c r="DS513" s="223" t="str">
        <f t="array" ref="DS513">IF(BD513="","",
IF(INDEX(Settings!$H:$H,MATCH(DS$1,Settings!$G:$G,0))=TRUE,
100-100*(BD513-MINIFS(BD:BD,$E:$E,$E513))/(MAXIFS(BD:BD,$E:$E,$E513)-MINIFS(BD:BD,$E:$E,$E513)),
100*(BD513-MINIFS(BD:BD,$E:$E,$E513))/(MAXIFS(BD:BD,$E:$E,$E513)-MINIFS(BD:BD,$E:$E,$E513))))</f>
        <v/>
      </c>
      <c r="DT513" s="223" t="str">
        <f t="array" ref="DT513">IF(BE513="","",
IF(INDEX(Settings!$H:$H,MATCH(DT$1,Settings!$G:$G,0))=TRUE,
100-100*(BE513-MINIFS(BE:BE,$E:$E,$E513))/(MAXIFS(BE:BE,$E:$E,$E513)-MINIFS(BE:BE,$E:$E,$E513)),
100*(BE513-MINIFS(BE:BE,$E:$E,$E513))/(MAXIFS(BE:BE,$E:$E,$E513)-MINIFS(BE:BE,$E:$E,$E513))))</f>
        <v/>
      </c>
      <c r="DU513" s="223" t="str">
        <f t="array" ref="DU513">IF(BF513="","",
IF(INDEX(Settings!$H:$H,MATCH(DU$1,Settings!$G:$G,0))=TRUE,
100-100*(BF513-MINIFS(BF:BF,$E:$E,$E513))/(MAXIFS(BF:BF,$E:$E,$E513)-MINIFS(BF:BF,$E:$E,$E513)),
100*(BF513-MINIFS(BF:BF,$E:$E,$E513))/(MAXIFS(BF:BF,$E:$E,$E513)-MINIFS(BF:BF,$E:$E,$E513))))</f>
        <v/>
      </c>
      <c r="DV513" s="223" t="str">
        <f t="array" ref="DV513">IF(BG513="","",
IF(INDEX(Settings!$H:$H,MATCH(DV$1,Settings!$G:$G,0))=TRUE,
100-100*(BG513-MINIFS(BG:BG,$E:$E,$E513))/(MAXIFS(BG:BG,$E:$E,$E513)-MINIFS(BG:BG,$E:$E,$E513)),
100*(BG513-MINIFS(BG:BG,$E:$E,$E513))/(MAXIFS(BG:BG,$E:$E,$E513)-MINIFS(BG:BG,$E:$E,$E513))))</f>
        <v/>
      </c>
      <c r="DW513" s="223" t="str">
        <f t="array" ref="DW513">IF(BH513="","",
IF(INDEX(Settings!$H:$H,MATCH(DW$1,Settings!$G:$G,0))=TRUE,
100-100*(BH513-MINIFS(BH:BH,$E:$E,$E513))/(MAXIFS(BH:BH,$E:$E,$E513)-MINIFS(BH:BH,$E:$E,$E513)),
100*(BH513-MINIFS(BH:BH,$E:$E,$E513))/(MAXIFS(BH:BH,$E:$E,$E513)-MINIFS(BH:BH,$E:$E,$E513))))</f>
        <v/>
      </c>
      <c r="DX513" s="223" t="str">
        <f t="array" ref="DX513">IF(BI513="","",
IF(INDEX(Settings!$H:$H,MATCH(DX$1,Settings!$G:$G,0))=TRUE,
100-100*(BI513-MINIFS(BI:BI,$E:$E,$E513))/(MAXIFS(BI:BI,$E:$E,$E513)-MINIFS(BI:BI,$E:$E,$E513)),
100*(BI513-MINIFS(BI:BI,$E:$E,$E513))/(MAXIFS(BI:BI,$E:$E,$E513)-MINIFS(BI:BI,$E:$E,$E513))))</f>
        <v/>
      </c>
      <c r="DY513" s="223" t="str">
        <f t="array" ref="DY513">IF(BJ513="","",
IF(INDEX(Settings!$H:$H,MATCH(DY$1,Settings!$G:$G,0))=TRUE,
100-100*(BJ513-MINIFS(BJ:BJ,$E:$E,$E513))/(MAXIFS(BJ:BJ,$E:$E,$E513)-MINIFS(BJ:BJ,$E:$E,$E513)),
100*(BJ513-MINIFS(BJ:BJ,$E:$E,$E513))/(MAXIFS(BJ:BJ,$E:$E,$E513)-MINIFS(BJ:BJ,$E:$E,$E513))))</f>
        <v/>
      </c>
      <c r="DZ513" s="225"/>
      <c r="EA513" s="225"/>
      <c r="EB513" s="225" t="str">
        <f t="shared" si="8"/>
        <v/>
      </c>
      <c r="EC513" s="225" t="str">
        <f t="shared" si="9"/>
        <v/>
      </c>
      <c r="ED513" s="225" t="str">
        <f t="shared" si="10"/>
        <v/>
      </c>
      <c r="EE513" s="225" t="str">
        <f t="shared" si="11"/>
        <v/>
      </c>
      <c r="EF513" s="225" t="str">
        <f t="shared" si="12"/>
        <v/>
      </c>
      <c r="EG513" s="225" t="str">
        <f t="shared" si="13"/>
        <v/>
      </c>
      <c r="EH513" s="225"/>
      <c r="EI513" s="225"/>
      <c r="EJ513" s="225"/>
      <c r="EK513" s="225"/>
      <c r="EL513" s="225"/>
      <c r="EM513" s="225"/>
    </row>
    <row r="514">
      <c r="A514" s="231"/>
      <c r="B514" s="231"/>
      <c r="C514" s="231"/>
      <c r="D514" s="231" t="str">
        <f t="array" ref="D514">IFERROR(INDEX(Profiles!$B:$B,MATCH($A514,Profiles!$A:$A,0)),"")</f>
        <v/>
      </c>
      <c r="E514" s="231"/>
      <c r="F514" s="231"/>
      <c r="G514" s="231"/>
      <c r="H514" s="231"/>
      <c r="I514" s="231" t="str">
        <f>IF(A514="","",IF(Settings!$N$3="DATE",F514&amp;": "&amp;TEXT(B514,"M/DD/YY"),F514&amp;": "&amp;H514))</f>
        <v/>
      </c>
      <c r="J514" s="231"/>
      <c r="K514" s="231"/>
      <c r="L514" s="231"/>
      <c r="M514" s="232" t="str">
        <f t="shared" si="14"/>
        <v/>
      </c>
      <c r="N514" s="231"/>
      <c r="O514" s="231"/>
      <c r="P514" s="231"/>
      <c r="Q514" s="231"/>
      <c r="R514" s="231"/>
      <c r="S514" s="230" t="str">
        <f>IFERROR(VLOOKUP(AF514, 'YOYO IR Scores'!A:C, 3, FALSE), "")
</f>
        <v/>
      </c>
      <c r="T514" s="231"/>
      <c r="U514" s="231"/>
      <c r="V514" s="231"/>
      <c r="W514" s="231"/>
      <c r="X514" s="233" t="str">
        <f t="shared" si="4"/>
        <v/>
      </c>
      <c r="Y514" s="234" t="str">
        <f t="shared" si="5"/>
        <v/>
      </c>
      <c r="Z514" s="234" t="str">
        <f t="shared" si="6"/>
        <v/>
      </c>
      <c r="AA514" s="233" t="str">
        <f t="shared" si="7"/>
        <v/>
      </c>
      <c r="AB514" s="232"/>
      <c r="AC514" s="232"/>
      <c r="AD514" s="232"/>
      <c r="AE514" s="232" t="str">
        <f>IFERROR(VLOOKUP(AF514, 'YOYO IR Scores'!A:C, 2, FALSE), "")</f>
        <v/>
      </c>
      <c r="AF514" s="232"/>
      <c r="AG514" s="232"/>
      <c r="AH514" s="232"/>
      <c r="AI514" s="232"/>
      <c r="AJ514" s="232"/>
      <c r="AK514" s="232"/>
      <c r="AL514" s="232"/>
      <c r="AM514" s="232"/>
      <c r="AN514" s="232"/>
      <c r="AO514" s="232"/>
      <c r="AP514" s="232"/>
      <c r="AQ514" s="232"/>
      <c r="AR514" s="232"/>
      <c r="AS514" s="232"/>
      <c r="AT514" s="232"/>
      <c r="AU514" s="232"/>
      <c r="AV514" s="232"/>
      <c r="AW514" s="232"/>
      <c r="AX514" s="232"/>
      <c r="AY514" s="232"/>
      <c r="AZ514" s="232"/>
      <c r="BA514" s="232"/>
      <c r="BB514" s="232"/>
      <c r="BC514" s="232"/>
      <c r="BD514" s="232"/>
      <c r="BE514" s="232"/>
      <c r="BF514" s="232"/>
      <c r="BG514" s="232"/>
      <c r="BH514" s="232"/>
      <c r="BI514" s="232"/>
      <c r="BJ514" s="232"/>
      <c r="BK514" s="232" t="str">
        <f t="array" ref="BK514">IF(J514="","",
IF(INDEX(Settings!$H:$H,MATCH(BY$1,Settings!$G:$G,0))=TRUE,
100-100*(J514-MIN(J:J))/(MAX(J:J)-MIN(J:J)),
100*(J514-MIN(J:J))/(MAX(J:J)-MIN(J:J))))</f>
        <v/>
      </c>
      <c r="BL514" s="232" t="str">
        <f t="array" ref="BL514">IF(J514="","",
IF(INDEX(Settings!$H:$H,MATCH(BY$1,Settings!$G:$G,0))=TRUE,
100-100*(J514-MINIFS(J:J,$E:$E,$E514))/(MAXIFS(J:J,$E:$E,$E514)-MINIFS(J:J,$E:$E,$E514)),
100*(J514-MINIFS(J:J,$E:$E,$E514))/(MAXIFS(J:J,$E:$E,$E514)-MINIFS(J:J,$E:$E,$E514))))</f>
        <v/>
      </c>
      <c r="BM514" s="232" t="str">
        <f t="array" ref="BM514">IF(J514="","",
IF(INDEX(Settings!$H:$H,MATCH(BY$1,Settings!$G:$G,0))=TRUE,
100-100*(J514-MINIFS(J:J,$E:$E,$E514,$I:$I,$I514))/(MAXIFS(J:J,$E:$E,$E514,$I:$I,$I514)-MINIFS(J:J,$E:$E,$E514,$I:$I,$I514)),
100*(J514-MINIFS(J:J,$E:$E,$E514,$I:$I,$I514))/(MAXIFS(J:J,$E:$E,$E514,$I:$I,$I514)-MINIFS(J:J,$E:$E,$E514,$I:$I,$I514))))</f>
        <v/>
      </c>
      <c r="BN514" s="231" t="str">
        <f t="array" ref="BN514">IF(J514="","",
IF(INDEX(Settings!$H:$H,MATCH(BY$1,Settings!$G:$G,0))=TRUE,
100-100*PERCENTRANK(J:J,J514),
100*PERCENTRANK(J:J,J514)))</f>
        <v/>
      </c>
      <c r="BO514" s="231" t="str">
        <f>IFERROR(__xludf.DUMMYFUNCTION("IF(J514="""","""",
IF(INDEX(Settings!$H:$H,MATCH(BY$1,Settings!$G:$G,0))=TRUE,
100-100*PERCENTRANK(FILTER(J:J,$E:$E=$E514),J514),
100*PERCENTRANK(FILTER(J:J,$E:$E=$E514),J514)))"),"")</f>
        <v/>
      </c>
      <c r="BP514" s="231" t="str">
        <f>IFERROR(__xludf.DUMMYFUNCTION("IF(J514="""","""",
IF(INDEX(Settings!$H:$H,MATCH(BY$1,Settings!$G:$G,0))=TRUE,
100-100*PERCENTRANK(FILTER(J:J,$E:$E=$E514,$I:$I=$I514),J514),
100*PERCENTRANK(FILTER(J:J,$E:$E=$E514,$I:$I=$I514),J514)))"),"")</f>
        <v/>
      </c>
      <c r="BQ514" s="233" t="str">
        <f t="array" ref="BQ514">IF(J514="","",
IF(INDEX(Settings!$H:$H,MATCH(BY$1,Settings!$G:$G,0))=TRUE,
-1*(J514-AVERAGE(J:J))/STDEV(J:J),
(J514-AVERAGE(J:J))/STDEV(J:J)))</f>
        <v/>
      </c>
      <c r="BR514" s="233" t="str">
        <f>IFERROR(__xludf.DUMMYFUNCTION("IF(J514="""","""",
IF(INDEX(Settings!$H:$H,MATCH(BY$1,Settings!$G:$G,0))=TRUE,
-1*(J514-AVERAGEIFS(J:J,$E:$E,$E514))/STDEV(FILTER(J:J,$E:$E=$E514)),
(J514-AVERAGEIFS(J:J,$E:$E,$E514))/STDEV(FILTER(J:J,$E:$E=$E514))))"),"")</f>
        <v/>
      </c>
      <c r="BS514" s="233"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1"/>
      <c r="BX514" s="231"/>
      <c r="BY514" s="232" t="str">
        <f t="array" ref="BY514">IF(J514="","",
IF(INDEX(Settings!$H:$H,MATCH(BY$1,Settings!$G:$G,0))=TRUE,
100-100*(J514-MINIFS(J:J,$E:$E,$E514))/(MAXIFS(J:J,$E:$E,$E514)-MINIFS(J:J,$E:$E,$E514)),
100*(J514-MINIFS(J:J,$E:$E,$E514))/(MAXIFS(J:J,$E:$E,$E514)-MINIFS(J:J,$E:$E,$E514))))</f>
        <v/>
      </c>
      <c r="BZ514" s="232" t="str">
        <f t="array" ref="BZ514">IF(K514="","",
IF(INDEX(Settings!$H:$H,MATCH(BZ$1,Settings!$G:$G,0))=TRUE,
100-100*(K514-MINIFS(K:K,$E:$E,$E514))/(MAXIFS(K:K,$E:$E,$E514)-MINIFS(K:K,$E:$E,$E514)),
100*(K514-MINIFS(K:K,$E:$E,$E514))/(MAXIFS(K:K,$E:$E,$E514)-MINIFS(K:K,$E:$E,$E514))))</f>
        <v/>
      </c>
      <c r="CA514" s="232" t="str">
        <f t="array" ref="CA514">IF(L514="","",
IF(INDEX(Settings!$H:$H,MATCH(CA$1,Settings!$G:$G,0))=TRUE,
100-100*(L514-MINIFS(L:L,$E:$E,$E514))/(MAXIFS(L:L,$E:$E,$E514)-MINIFS(L:L,$E:$E,$E514)),
100*(L514-MINIFS(L:L,$E:$E,$E514))/(MAXIFS(L:L,$E:$E,$E514)-MINIFS(L:L,$E:$E,$E514))))</f>
        <v/>
      </c>
      <c r="CB514" s="232" t="str">
        <f t="array" ref="CB514">IF(M514="","",
IF(INDEX(Settings!$H:$H,MATCH(CB$1,Settings!$G:$G,0))=TRUE,
100-100*(M514-MINIFS(M:M,$E:$E,$E514))/(MAXIFS(M:M,$E:$E,$E514)-MINIFS(M:M,$E:$E,$E514)),
100*(M514-MINIFS(M:M,$E:$E,$E514))/(MAXIFS(M:M,$E:$E,$E514)-MINIFS(M:M,$E:$E,$E514))))</f>
        <v/>
      </c>
      <c r="CC514" s="232" t="str">
        <f t="array" ref="CC514">IF(N514="","",
IF(INDEX(Settings!$H:$H,MATCH(CC$1,Settings!$G:$G,0))=TRUE,
100-100*(N514-MINIFS(N:N,$E:$E,$E514))/(MAXIFS(N:N,$E:$E,$E514)-MINIFS(N:N,$E:$E,$E514)),
100*(N514-MINIFS(N:N,$E:$E,$E514))/(MAXIFS(N:N,$E:$E,$E514)-MINIFS(N:N,$E:$E,$E514))))</f>
        <v/>
      </c>
      <c r="CD514" s="232" t="str">
        <f t="array" ref="CD514">IF(O514="","",
IF(INDEX(Settings!$H:$H,MATCH(CD$1,Settings!$G:$G,0))=TRUE,
100-100*(O514-MINIFS(O:O,$E:$E,$E514))/(MAXIFS(O:O,$E:$E,$E514)-MINIFS(O:O,$E:$E,$E514)),
100*(O514-MINIFS(O:O,$E:$E,$E514))/(MAXIFS(O:O,$E:$E,$E514)-MINIFS(O:O,$E:$E,$E514))))</f>
        <v/>
      </c>
      <c r="CE514" s="232" t="str">
        <f t="array" ref="CE514">IF(P514="","",
IF(INDEX(Settings!$H:$H,MATCH(CE$1,Settings!$G:$G,0))=TRUE,
100-100*(P514-MINIFS(P:P,$E:$E,$E514))/(MAXIFS(P:P,$E:$E,$E514)-MINIFS(P:P,$E:$E,$E514)),
100*(P514-MINIFS(P:P,$E:$E,$E514))/(MAXIFS(P:P,$E:$E,$E514)-MINIFS(P:P,$E:$E,$E514))))</f>
        <v/>
      </c>
      <c r="CF514" s="232" t="str">
        <f t="array" ref="CF514">IF(Q514="","",
IF(INDEX(Settings!$H:$H,MATCH(CF$1,Settings!$G:$G,0))=TRUE,
100-100*(Q514-MINIFS(Q:Q,$E:$E,$E514))/(MAXIFS(Q:Q,$E:$E,$E514)-MINIFS(Q:Q,$E:$E,$E514)),
100*(Q514-MINIFS(Q:Q,$E:$E,$E514))/(MAXIFS(Q:Q,$E:$E,$E514)-MINIFS(Q:Q,$E:$E,$E514))))</f>
        <v/>
      </c>
      <c r="CG514" s="232" t="str">
        <f t="array" ref="CG514">IF(R514="","",
IF(INDEX(Settings!$H:$H,MATCH(CG$1,Settings!$G:$G,0))=TRUE,
100-100*(R514-MINIFS(R:R,$E:$E,$E514))/(MAXIFS(R:R,$E:$E,$E514)-MINIFS(R:R,$E:$E,$E514)),
100*(R514-MINIFS(R:R,$E:$E,$E514))/(MAXIFS(R:R,$E:$E,$E514)-MINIFS(R:R,$E:$E,$E514))))</f>
        <v/>
      </c>
      <c r="CH514" s="232" t="str">
        <f t="array" ref="CH514">IF(S514="","",
IF(INDEX(Settings!$H:$H,MATCH(CH$1,Settings!$G:$G,0))=TRUE,
100-100*(S514-MINIFS(S:S,$E:$E,$E514))/(MAXIFS(S:S,$E:$E,$E514)-MINIFS(S:S,$E:$E,$E514)),
100*(S514-MINIFS(S:S,$E:$E,$E514))/(MAXIFS(S:S,$E:$E,$E514)-MINIFS(S:S,$E:$E,$E514))))</f>
        <v/>
      </c>
      <c r="CI514" s="232" t="str">
        <f t="array" ref="CI514">IF(T514="","",
IF(INDEX(Settings!$H:$H,MATCH(CI$1,Settings!$G:$G,0))=TRUE,
100-100*(T514-MINIFS(T:T,$E:$E,$E514))/(MAXIFS(T:T,$E:$E,$E514)-MINIFS(T:T,$E:$E,$E514)),
100*(T514-MINIFS(T:T,$E:$E,$E514))/(MAXIFS(T:T,$E:$E,$E514)-MINIFS(T:T,$E:$E,$E514))))</f>
        <v/>
      </c>
      <c r="CJ514" s="232" t="str">
        <f t="array" ref="CJ514">IF(U514="","",
IF(INDEX(Settings!$H:$H,MATCH(CJ$1,Settings!$G:$G,0))=TRUE,
100-100*(U514-MINIFS(U:U,$E:$E,$E514))/(MAXIFS(U:U,$E:$E,$E514)-MINIFS(U:U,$E:$E,$E514)),
100*(U514-MINIFS(U:U,$E:$E,$E514))/(MAXIFS(U:U,$E:$E,$E514)-MINIFS(U:U,$E:$E,$E514))))</f>
        <v/>
      </c>
      <c r="CK514" s="232" t="str">
        <f t="array" ref="CK514">IF(V514="","",
IF(INDEX(Settings!$H:$H,MATCH(CK$1,Settings!$G:$G,0))=TRUE,
100-100*(V514-MINIFS(V:V,$E:$E,$E514))/(MAXIFS(V:V,$E:$E,$E514)-MINIFS(V:V,$E:$E,$E514)),
100*(V514-MINIFS(V:V,$E:$E,$E514))/(MAXIFS(V:V,$E:$E,$E514)-MINIFS(V:V,$E:$E,$E514))))</f>
        <v/>
      </c>
      <c r="CL514" s="232" t="str">
        <f t="array" ref="CL514">IF(W514="","",
IF(INDEX(Settings!$H:$H,MATCH(CL$1,Settings!$G:$G,0))=TRUE,
100-100*(W514-MINIFS(W:W,$E:$E,$E514))/(MAXIFS(W:W,$E:$E,$E514)-MINIFS(W:W,$E:$E,$E514)),
100*(W514-MINIFS(W:W,$E:$E,$E514))/(MAXIFS(W:W,$E:$E,$E514)-MINIFS(W:W,$E:$E,$E514))))</f>
        <v/>
      </c>
      <c r="CM514" s="232" t="str">
        <f t="array" ref="CM514">IF(X514="","",
IF(INDEX(Settings!$H:$H,MATCH(CM$1,Settings!$G:$G,0))=TRUE,
100-100*(X514-MINIFS(X:X,$E:$E,$E514))/(MAXIFS(X:X,$E:$E,$E514)-MINIFS(X:X,$E:$E,$E514)),
100*(X514-MINIFS(X:X,$E:$E,$E514))/(MAXIFS(X:X,$E:$E,$E514)-MINIFS(X:X,$E:$E,$E514))))</f>
        <v/>
      </c>
      <c r="CN514" s="232" t="str">
        <f t="array" ref="CN514">IF(Y514="","",
IF(INDEX(Settings!$H:$H,MATCH(CN$1,Settings!$G:$G,0))=TRUE,
100-100*(Y514-MINIFS(Y:Y,$E:$E,$E514))/(MAXIFS(Y:Y,$E:$E,$E514)-MINIFS(Y:Y,$E:$E,$E514)),
100*(Y514-MINIFS(Y:Y,$E:$E,$E514))/(MAXIFS(Y:Y,$E:$E,$E514)-MINIFS(Y:Y,$E:$E,$E514))))</f>
        <v/>
      </c>
      <c r="CO514" s="232" t="str">
        <f t="array" ref="CO514">IF(Z514="","",
IF(INDEX(Settings!$H:$H,MATCH(CO$1,Settings!$G:$G,0))=TRUE,
100-100*(Z514-MINIFS(Z:Z,$E:$E,$E514))/(MAXIFS(Z:Z,$E:$E,$E514)-MINIFS(Z:Z,$E:$E,$E514)),
100*(Z514-MINIFS(Z:Z,$E:$E,$E514))/(MAXIFS(Z:Z,$E:$E,$E514)-MINIFS(Z:Z,$E:$E,$E514))))</f>
        <v/>
      </c>
      <c r="CP514" s="232" t="str">
        <f t="array" ref="CP514">IF(AA514="","",
IF(INDEX(Settings!$H:$H,MATCH(CP$1,Settings!$G:$G,0))=TRUE,
100-100*(AA514-MINIFS(AA:AA,$E:$E,$E514))/(MAXIFS(AA:AA,$E:$E,$E514)-MINIFS(AA:AA,$E:$E,$E514)),
100*(AA514-MINIFS(AA:AA,$E:$E,$E514))/(MAXIFS(AA:AA,$E:$E,$E514)-MINIFS(AA:AA,$E:$E,$E514))))</f>
        <v/>
      </c>
      <c r="CQ514" s="232" t="str">
        <f t="array" ref="CQ514">IF(AB514="","",
IF(INDEX(Settings!$H:$H,MATCH(CQ$1,Settings!$G:$G,0))=TRUE,
100-100*(AB514-MINIFS(AB:AB,$E:$E,$E514))/(MAXIFS(AB:AB,$E:$E,$E514)-MINIFS(AB:AB,$E:$E,$E514)),
100*(AB514-MINIFS(AB:AB,$E:$E,$E514))/(MAXIFS(AB:AB,$E:$E,$E514)-MINIFS(AB:AB,$E:$E,$E514))))</f>
        <v/>
      </c>
      <c r="CR514" s="232" t="str">
        <f t="array" ref="CR514">IF(AC514="","",
IF(INDEX(Settings!$H:$H,MATCH(CR$1,Settings!$G:$G,0))=TRUE,
100-100*(AC514-MINIFS(AC:AC,$E:$E,$E514))/(MAXIFS(AC:AC,$E:$E,$E514)-MINIFS(AC:AC,$E:$E,$E514)),
100*(AC514-MINIFS(AC:AC,$E:$E,$E514))/(MAXIFS(AC:AC,$E:$E,$E514)-MINIFS(AC:AC,$E:$E,$E514))))</f>
        <v/>
      </c>
      <c r="CS514" s="232" t="str">
        <f t="array" ref="CS514">IF(AD514="","",
IF(INDEX(Settings!$H:$H,MATCH(CS$1,Settings!$G:$G,0))=TRUE,
100-100*(AD514-MINIFS(AD:AD,$E:$E,$E514))/(MAXIFS(AD:AD,$E:$E,$E514)-MINIFS(AD:AD,$E:$E,$E514)),
100*(AD514-MINIFS(AD:AD,$E:$E,$E514))/(MAXIFS(AD:AD,$E:$E,$E514)-MINIFS(AD:AD,$E:$E,$E514))))</f>
        <v/>
      </c>
      <c r="CT514" s="232" t="str">
        <f t="array" ref="CT514">IF(AE514="","",
IF(INDEX(Settings!$H:$H,MATCH(CT$1,Settings!$G:$G,0))=TRUE,
100-100*(AE514-MINIFS(AE:AE,$E:$E,$E514))/(MAXIFS(AE:AE,$E:$E,$E514)-MINIFS(AE:AE,$E:$E,$E514)),
100*(AE514-MINIFS(AE:AE,$E:$E,$E514))/(MAXIFS(AE:AE,$E:$E,$E514)-MINIFS(AE:AE,$E:$E,$E514))))</f>
        <v/>
      </c>
      <c r="CU514" s="232" t="str">
        <f t="array" ref="CU514">IF(AF514="","",
IF(INDEX(Settings!$H:$H,MATCH(CU$1,Settings!$G:$G,0))=TRUE,
100-100*(AF514-MINIFS(AF:AF,$E:$E,$E514))/(MAXIFS(AF:AF,$E:$E,$E514)-MINIFS(AF:AF,$E:$E,$E514)),
100*(AF514-MINIFS(AF:AF,$E:$E,$E514))/(MAXIFS(AF:AF,$E:$E,$E514)-MINIFS(AF:AF,$E:$E,$E514))))</f>
        <v/>
      </c>
      <c r="CV514" s="232" t="str">
        <f t="array" ref="CV514">IF(AG514="","",
IF(INDEX(Settings!$H:$H,MATCH(CV$1,Settings!$G:$G,0))=TRUE,
100-100*(AG514-MINIFS(AG:AG,$E:$E,$E514))/(MAXIFS(AG:AG,$E:$E,$E514)-MINIFS(AG:AG,$E:$E,$E514)),
100*(AG514-MINIFS(AG:AG,$E:$E,$E514))/(MAXIFS(AG:AG,$E:$E,$E514)-MINIFS(AG:AG,$E:$E,$E514))))</f>
        <v/>
      </c>
      <c r="CW514" s="232" t="str">
        <f t="array" ref="CW514">IF(AH514="","",
IF(INDEX(Settings!$H:$H,MATCH(CW$1,Settings!$G:$G,0))=TRUE,
100-100*(AH514-MINIFS(AH:AH,$E:$E,$E514))/(MAXIFS(AH:AH,$E:$E,$E514)-MINIFS(AH:AH,$E:$E,$E514)),
100*(AH514-MINIFS(AH:AH,$E:$E,$E514))/(MAXIFS(AH:AH,$E:$E,$E514)-MINIFS(AH:AH,$E:$E,$E514))))</f>
        <v/>
      </c>
      <c r="CX514" s="232" t="str">
        <f t="array" ref="CX514">IF(AI514="","",
IF(INDEX(Settings!$H:$H,MATCH(CX$1,Settings!$G:$G,0))=TRUE,
100-100*(AI514-MINIFS(AI:AI,$E:$E,$E514))/(MAXIFS(AI:AI,$E:$E,$E514)-MINIFS(AI:AI,$E:$E,$E514)),
100*(AI514-MINIFS(AI:AI,$E:$E,$E514))/(MAXIFS(AI:AI,$E:$E,$E514)-MINIFS(AI:AI,$E:$E,$E514))))</f>
        <v/>
      </c>
      <c r="CY514" s="232" t="str">
        <f t="array" ref="CY514">IF(AJ514="","",
IF(INDEX(Settings!$H:$H,MATCH(CY$1,Settings!$G:$G,0))=TRUE,
100-100*(AJ514-MINIFS(AJ:AJ,$E:$E,$E514))/(MAXIFS(AJ:AJ,$E:$E,$E514)-MINIFS(AJ:AJ,$E:$E,$E514)),
100*(AJ514-MINIFS(AJ:AJ,$E:$E,$E514))/(MAXIFS(AJ:AJ,$E:$E,$E514)-MINIFS(AJ:AJ,$E:$E,$E514))))</f>
        <v/>
      </c>
      <c r="CZ514" s="232" t="str">
        <f t="array" ref="CZ514">IF(AK514="","",
IF(INDEX(Settings!$H:$H,MATCH(CZ$1,Settings!$G:$G,0))=TRUE,
100-100*(AK514-MINIFS(AK:AK,$E:$E,$E514))/(MAXIFS(AK:AK,$E:$E,$E514)-MINIFS(AK:AK,$E:$E,$E514)),
100*(AK514-MINIFS(AK:AK,$E:$E,$E514))/(MAXIFS(AK:AK,$E:$E,$E514)-MINIFS(AK:AK,$E:$E,$E514))))</f>
        <v/>
      </c>
      <c r="DA514" s="232" t="str">
        <f t="array" ref="DA514">IF(AL514="","",
IF(INDEX(Settings!$H:$H,MATCH(DA$1,Settings!$G:$G,0))=TRUE,
100-100*(AL514-MINIFS(AL:AL,$E:$E,$E514))/(MAXIFS(AL:AL,$E:$E,$E514)-MINIFS(AL:AL,$E:$E,$E514)),
100*(AL514-MINIFS(AL:AL,$E:$E,$E514))/(MAXIFS(AL:AL,$E:$E,$E514)-MINIFS(AL:AL,$E:$E,$E514))))</f>
        <v/>
      </c>
      <c r="DB514" s="232" t="str">
        <f t="array" ref="DB514">IF(AM514="","",
IF(INDEX(Settings!$H:$H,MATCH(DB$1,Settings!$G:$G,0))=TRUE,
100-100*(AM514-MINIFS(AM:AM,$E:$E,$E514))/(MAXIFS(AM:AM,$E:$E,$E514)-MINIFS(AM:AM,$E:$E,$E514)),
100*(AM514-MINIFS(AM:AM,$E:$E,$E514))/(MAXIFS(AM:AM,$E:$E,$E514)-MINIFS(AM:AM,$E:$E,$E514))))</f>
        <v/>
      </c>
      <c r="DC514" s="232" t="str">
        <f t="array" ref="DC514">IF(AN514="","",
IF(INDEX(Settings!$H:$H,MATCH(DC$1,Settings!$G:$G,0))=TRUE,
100-100*(AN514-MINIFS(AN:AN,$E:$E,$E514))/(MAXIFS(AN:AN,$E:$E,$E514)-MINIFS(AN:AN,$E:$E,$E514)),
100*(AN514-MINIFS(AN:AN,$E:$E,$E514))/(MAXIFS(AN:AN,$E:$E,$E514)-MINIFS(AN:AN,$E:$E,$E514))))</f>
        <v/>
      </c>
      <c r="DD514" s="232" t="str">
        <f t="array" ref="DD514">IF(AO514="","",
IF(INDEX(Settings!$H:$H,MATCH(DD$1,Settings!$G:$G,0))=TRUE,
100-100*(AO514-MINIFS(AO:AO,$E:$E,$E514))/(MAXIFS(AO:AO,$E:$E,$E514)-MINIFS(AO:AO,$E:$E,$E514)),
100*(AO514-MINIFS(AO:AO,$E:$E,$E514))/(MAXIFS(AO:AO,$E:$E,$E514)-MINIFS(AO:AO,$E:$E,$E514))))</f>
        <v/>
      </c>
      <c r="DE514" s="232" t="str">
        <f t="array" ref="DE514">IF(AP514="","",
IF(INDEX(Settings!$H:$H,MATCH(DE$1,Settings!$G:$G,0))=TRUE,
100-100*(AP514-MINIFS(AP:AP,$E:$E,$E514))/(MAXIFS(AP:AP,$E:$E,$E514)-MINIFS(AP:AP,$E:$E,$E514)),
100*(AP514-MINIFS(AP:AP,$E:$E,$E514))/(MAXIFS(AP:AP,$E:$E,$E514)-MINIFS(AP:AP,$E:$E,$E514))))</f>
        <v/>
      </c>
      <c r="DF514" s="232" t="str">
        <f t="array" ref="DF514">IF(AQ514="","",
IF(INDEX(Settings!$H:$H,MATCH(DF$1,Settings!$G:$G,0))=TRUE,
100-100*(AQ514-MINIFS(AQ:AQ,$E:$E,$E514))/(MAXIFS(AQ:AQ,$E:$E,$E514)-MINIFS(AQ:AQ,$E:$E,$E514)),
100*(AQ514-MINIFS(AQ:AQ,$E:$E,$E514))/(MAXIFS(AQ:AQ,$E:$E,$E514)-MINIFS(AQ:AQ,$E:$E,$E514))))</f>
        <v/>
      </c>
      <c r="DG514" s="232" t="str">
        <f t="array" ref="DG514">IF(AR514="","",
IF(INDEX(Settings!$H:$H,MATCH(DG$1,Settings!$G:$G,0))=TRUE,
100-100*(AR514-MINIFS(AR:AR,$E:$E,$E514))/(MAXIFS(AR:AR,$E:$E,$E514)-MINIFS(AR:AR,$E:$E,$E514)),
100*(AR514-MINIFS(AR:AR,$E:$E,$E514))/(MAXIFS(AR:AR,$E:$E,$E514)-MINIFS(AR:AR,$E:$E,$E514))))</f>
        <v/>
      </c>
      <c r="DH514" s="232" t="str">
        <f t="array" ref="DH514">IF(AS514="","",
IF(INDEX(Settings!$H:$H,MATCH(DH$1,Settings!$G:$G,0))=TRUE,
100-100*(AS514-MINIFS(AS:AS,$E:$E,$E514))/(MAXIFS(AS:AS,$E:$E,$E514)-MINIFS(AS:AS,$E:$E,$E514)),
100*(AS514-MINIFS(AS:AS,$E:$E,$E514))/(MAXIFS(AS:AS,$E:$E,$E514)-MINIFS(AS:AS,$E:$E,$E514))))</f>
        <v/>
      </c>
      <c r="DI514" s="232" t="str">
        <f t="array" ref="DI514">IF(AT514="","",
IF(INDEX(Settings!$H:$H,MATCH(DI$1,Settings!$G:$G,0))=TRUE,
100-100*(AT514-MINIFS(AT:AT,$E:$E,$E514))/(MAXIFS(AT:AT,$E:$E,$E514)-MINIFS(AT:AT,$E:$E,$E514)),
100*(AT514-MINIFS(AT:AT,$E:$E,$E514))/(MAXIFS(AT:AT,$E:$E,$E514)-MINIFS(AT:AT,$E:$E,$E514))))</f>
        <v/>
      </c>
      <c r="DJ514" s="232" t="str">
        <f t="array" ref="DJ514">IF(AU514="","",
IF(INDEX(Settings!$H:$H,MATCH(DJ$1,Settings!$G:$G,0))=TRUE,
100-100*(AU514-MINIFS(AU:AU,$E:$E,$E514))/(MAXIFS(AU:AU,$E:$E,$E514)-MINIFS(AU:AU,$E:$E,$E514)),
100*(AU514-MINIFS(AU:AU,$E:$E,$E514))/(MAXIFS(AU:AU,$E:$E,$E514)-MINIFS(AU:AU,$E:$E,$E514))))</f>
        <v/>
      </c>
      <c r="DK514" s="232" t="str">
        <f t="array" ref="DK514">IF(AV514="","",
IF(INDEX(Settings!$H:$H,MATCH(DK$1,Settings!$G:$G,0))=TRUE,
100-100*(AV514-MINIFS(AV:AV,$E:$E,$E514))/(MAXIFS(AV:AV,$E:$E,$E514)-MINIFS(AV:AV,$E:$E,$E514)),
100*(AV514-MINIFS(AV:AV,$E:$E,$E514))/(MAXIFS(AV:AV,$E:$E,$E514)-MINIFS(AV:AV,$E:$E,$E514))))</f>
        <v/>
      </c>
      <c r="DL514" s="232" t="str">
        <f t="array" ref="DL514">IF(AW514="","",
IF(INDEX(Settings!$H:$H,MATCH(DL$1,Settings!$G:$G,0))=TRUE,
100-100*(AW514-MINIFS(AW:AW,$E:$E,$E514))/(MAXIFS(AW:AW,$E:$E,$E514)-MINIFS(AW:AW,$E:$E,$E514)),
100*(AW514-MINIFS(AW:AW,$E:$E,$E514))/(MAXIFS(AW:AW,$E:$E,$E514)-MINIFS(AW:AW,$E:$E,$E514))))</f>
        <v/>
      </c>
      <c r="DM514" s="232" t="str">
        <f t="array" ref="DM514">IF(AX514="","",
IF(INDEX(Settings!$H:$H,MATCH(DM$1,Settings!$G:$G,0))=TRUE,
100-100*(AX514-MINIFS(AX:AX,$E:$E,$E514))/(MAXIFS(AX:AX,$E:$E,$E514)-MINIFS(AX:AX,$E:$E,$E514)),
100*(AX514-MINIFS(AX:AX,$E:$E,$E514))/(MAXIFS(AX:AX,$E:$E,$E514)-MINIFS(AX:AX,$E:$E,$E514))))</f>
        <v/>
      </c>
      <c r="DN514" s="232" t="str">
        <f t="array" ref="DN514">IF(AY514="","",
IF(INDEX(Settings!$H:$H,MATCH(DN$1,Settings!$G:$G,0))=TRUE,
100-100*(AY514-MINIFS(AY:AY,$E:$E,$E514))/(MAXIFS(AY:AY,$E:$E,$E514)-MINIFS(AY:AY,$E:$E,$E514)),
100*(AY514-MINIFS(AY:AY,$E:$E,$E514))/(MAXIFS(AY:AY,$E:$E,$E514)-MINIFS(AY:AY,$E:$E,$E514))))</f>
        <v/>
      </c>
      <c r="DO514" s="232" t="str">
        <f t="array" ref="DO514">IF(AZ514="","",
IF(INDEX(Settings!$H:$H,MATCH(DO$1,Settings!$G:$G,0))=TRUE,
100-100*(AZ514-MINIFS(AZ:AZ,$E:$E,$E514))/(MAXIFS(AZ:AZ,$E:$E,$E514)-MINIFS(AZ:AZ,$E:$E,$E514)),
100*(AZ514-MINIFS(AZ:AZ,$E:$E,$E514))/(MAXIFS(AZ:AZ,$E:$E,$E514)-MINIFS(AZ:AZ,$E:$E,$E514))))</f>
        <v/>
      </c>
      <c r="DP514" s="232" t="str">
        <f t="array" ref="DP514">IF(BA514="","",
IF(INDEX(Settings!$H:$H,MATCH(DP$1,Settings!$G:$G,0))=TRUE,
100-100*(BA514-MINIFS(BA:BA,$E:$E,$E514))/(MAXIFS(BA:BA,$E:$E,$E514)-MINIFS(BA:BA,$E:$E,$E514)),
100*(BA514-MINIFS(BA:BA,$E:$E,$E514))/(MAXIFS(BA:BA,$E:$E,$E514)-MINIFS(BA:BA,$E:$E,$E514))))</f>
        <v/>
      </c>
      <c r="DQ514" s="232" t="str">
        <f t="array" ref="DQ514">IF(BB514="","",
IF(INDEX(Settings!$H:$H,MATCH(DQ$1,Settings!$G:$G,0))=TRUE,
100-100*(BB514-MINIFS(BB:BB,$E:$E,$E514))/(MAXIFS(BB:BB,$E:$E,$E514)-MINIFS(BB:BB,$E:$E,$E514)),
100*(BB514-MINIFS(BB:BB,$E:$E,$E514))/(MAXIFS(BB:BB,$E:$E,$E514)-MINIFS(BB:BB,$E:$E,$E514))))</f>
        <v/>
      </c>
      <c r="DR514" s="232" t="str">
        <f t="array" ref="DR514">IF(BC514="","",
IF(INDEX(Settings!$H:$H,MATCH(DR$1,Settings!$G:$G,0))=TRUE,
100-100*(BC514-MINIFS(BC:BC,$E:$E,$E514))/(MAXIFS(BC:BC,$E:$E,$E514)-MINIFS(BC:BC,$E:$E,$E514)),
100*(BC514-MINIFS(BC:BC,$E:$E,$E514))/(MAXIFS(BC:BC,$E:$E,$E514)-MINIFS(BC:BC,$E:$E,$E514))))</f>
        <v/>
      </c>
      <c r="DS514" s="232" t="str">
        <f t="array" ref="DS514">IF(BD514="","",
IF(INDEX(Settings!$H:$H,MATCH(DS$1,Settings!$G:$G,0))=TRUE,
100-100*(BD514-MINIFS(BD:BD,$E:$E,$E514))/(MAXIFS(BD:BD,$E:$E,$E514)-MINIFS(BD:BD,$E:$E,$E514)),
100*(BD514-MINIFS(BD:BD,$E:$E,$E514))/(MAXIFS(BD:BD,$E:$E,$E514)-MINIFS(BD:BD,$E:$E,$E514))))</f>
        <v/>
      </c>
      <c r="DT514" s="232" t="str">
        <f t="array" ref="DT514">IF(BE514="","",
IF(INDEX(Settings!$H:$H,MATCH(DT$1,Settings!$G:$G,0))=TRUE,
100-100*(BE514-MINIFS(BE:BE,$E:$E,$E514))/(MAXIFS(BE:BE,$E:$E,$E514)-MINIFS(BE:BE,$E:$E,$E514)),
100*(BE514-MINIFS(BE:BE,$E:$E,$E514))/(MAXIFS(BE:BE,$E:$E,$E514)-MINIFS(BE:BE,$E:$E,$E514))))</f>
        <v/>
      </c>
      <c r="DU514" s="232" t="str">
        <f t="array" ref="DU514">IF(BF514="","",
IF(INDEX(Settings!$H:$H,MATCH(DU$1,Settings!$G:$G,0))=TRUE,
100-100*(BF514-MINIFS(BF:BF,$E:$E,$E514))/(MAXIFS(BF:BF,$E:$E,$E514)-MINIFS(BF:BF,$E:$E,$E514)),
100*(BF514-MINIFS(BF:BF,$E:$E,$E514))/(MAXIFS(BF:BF,$E:$E,$E514)-MINIFS(BF:BF,$E:$E,$E514))))</f>
        <v/>
      </c>
      <c r="DV514" s="232" t="str">
        <f t="array" ref="DV514">IF(BG514="","",
IF(INDEX(Settings!$H:$H,MATCH(DV$1,Settings!$G:$G,0))=TRUE,
100-100*(BG514-MINIFS(BG:BG,$E:$E,$E514))/(MAXIFS(BG:BG,$E:$E,$E514)-MINIFS(BG:BG,$E:$E,$E514)),
100*(BG514-MINIFS(BG:BG,$E:$E,$E514))/(MAXIFS(BG:BG,$E:$E,$E514)-MINIFS(BG:BG,$E:$E,$E514))))</f>
        <v/>
      </c>
      <c r="DW514" s="232" t="str">
        <f t="array" ref="DW514">IF(BH514="","",
IF(INDEX(Settings!$H:$H,MATCH(DW$1,Settings!$G:$G,0))=TRUE,
100-100*(BH514-MINIFS(BH:BH,$E:$E,$E514))/(MAXIFS(BH:BH,$E:$E,$E514)-MINIFS(BH:BH,$E:$E,$E514)),
100*(BH514-MINIFS(BH:BH,$E:$E,$E514))/(MAXIFS(BH:BH,$E:$E,$E514)-MINIFS(BH:BH,$E:$E,$E514))))</f>
        <v/>
      </c>
      <c r="DX514" s="232" t="str">
        <f t="array" ref="DX514">IF(BI514="","",
IF(INDEX(Settings!$H:$H,MATCH(DX$1,Settings!$G:$G,0))=TRUE,
100-100*(BI514-MINIFS(BI:BI,$E:$E,$E514))/(MAXIFS(BI:BI,$E:$E,$E514)-MINIFS(BI:BI,$E:$E,$E514)),
100*(BI514-MINIFS(BI:BI,$E:$E,$E514))/(MAXIFS(BI:BI,$E:$E,$E514)-MINIFS(BI:BI,$E:$E,$E514))))</f>
        <v/>
      </c>
      <c r="DY514" s="232" t="str">
        <f t="array" ref="DY514">IF(BJ514="","",
IF(INDEX(Settings!$H:$H,MATCH(DY$1,Settings!$G:$G,0))=TRUE,
100-100*(BJ514-MINIFS(BJ:BJ,$E:$E,$E514))/(MAXIFS(BJ:BJ,$E:$E,$E514)-MINIFS(BJ:BJ,$E:$E,$E514)),
100*(BJ514-MINIFS(BJ:BJ,$E:$E,$E514))/(MAXIFS(BJ:BJ,$E:$E,$E514)-MINIFS(BJ:BJ,$E:$E,$E514))))</f>
        <v/>
      </c>
      <c r="DZ514" s="234"/>
      <c r="EA514" s="234"/>
      <c r="EB514" s="234" t="str">
        <f t="shared" si="8"/>
        <v/>
      </c>
      <c r="EC514" s="234" t="str">
        <f t="shared" si="9"/>
        <v/>
      </c>
      <c r="ED514" s="234" t="str">
        <f t="shared" si="10"/>
        <v/>
      </c>
      <c r="EE514" s="234" t="str">
        <f t="shared" si="11"/>
        <v/>
      </c>
      <c r="EF514" s="234" t="str">
        <f t="shared" si="12"/>
        <v/>
      </c>
      <c r="EG514" s="234" t="str">
        <f t="shared" si="13"/>
        <v/>
      </c>
      <c r="EH514" s="234"/>
      <c r="EI514" s="234"/>
      <c r="EJ514" s="234"/>
      <c r="EK514" s="234"/>
      <c r="EL514" s="234"/>
      <c r="EM514" s="234"/>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3" t="str">
        <f t="shared" si="14"/>
        <v/>
      </c>
      <c r="N515" s="49"/>
      <c r="O515" s="49"/>
      <c r="P515" s="49"/>
      <c r="Q515" s="49"/>
      <c r="R515" s="49"/>
      <c r="S515" s="222" t="str">
        <f>IFERROR(VLOOKUP(AF515, 'YOYO IR Scores'!A:C, 3, FALSE), "")
</f>
        <v/>
      </c>
      <c r="T515" s="49"/>
      <c r="U515" s="49"/>
      <c r="V515" s="49"/>
      <c r="W515" s="49"/>
      <c r="X515" s="224" t="str">
        <f t="shared" si="4"/>
        <v/>
      </c>
      <c r="Y515" s="225" t="str">
        <f t="shared" si="5"/>
        <v/>
      </c>
      <c r="Z515" s="225" t="str">
        <f t="shared" si="6"/>
        <v/>
      </c>
      <c r="AA515" s="224" t="str">
        <f t="shared" si="7"/>
        <v/>
      </c>
      <c r="AB515" s="223"/>
      <c r="AC515" s="223"/>
      <c r="AD515" s="223"/>
      <c r="AE515" s="223" t="str">
        <f>IFERROR(VLOOKUP(AF515, 'YOYO IR Scores'!A:C, 2, FALSE), "")</f>
        <v/>
      </c>
      <c r="AF515" s="223"/>
      <c r="AG515" s="223"/>
      <c r="AH515" s="223"/>
      <c r="AI515" s="223"/>
      <c r="AJ515" s="223"/>
      <c r="AK515" s="223"/>
      <c r="AL515" s="223"/>
      <c r="AM515" s="223"/>
      <c r="AN515" s="223"/>
      <c r="AO515" s="223"/>
      <c r="AP515" s="223"/>
      <c r="AQ515" s="223"/>
      <c r="AR515" s="223"/>
      <c r="AS515" s="223"/>
      <c r="AT515" s="223"/>
      <c r="AU515" s="223"/>
      <c r="AV515" s="223"/>
      <c r="AW515" s="223"/>
      <c r="AX515" s="223"/>
      <c r="AY515" s="223"/>
      <c r="AZ515" s="223"/>
      <c r="BA515" s="223"/>
      <c r="BB515" s="223"/>
      <c r="BC515" s="223"/>
      <c r="BD515" s="223"/>
      <c r="BE515" s="223"/>
      <c r="BF515" s="223"/>
      <c r="BG515" s="223"/>
      <c r="BH515" s="223"/>
      <c r="BI515" s="223"/>
      <c r="BJ515" s="223"/>
      <c r="BK515" s="223" t="str">
        <f t="array" ref="BK515">IF(J515="","",
IF(INDEX(Settings!$H:$H,MATCH(BY$1,Settings!$G:$G,0))=TRUE,
100-100*(J515-MIN(J:J))/(MAX(J:J)-MIN(J:J)),
100*(J515-MIN(J:J))/(MAX(J:J)-MIN(J:J))))</f>
        <v/>
      </c>
      <c r="BL515" s="223" t="str">
        <f t="array" ref="BL515">IF(J515="","",
IF(INDEX(Settings!$H:$H,MATCH(BY$1,Settings!$G:$G,0))=TRUE,
100-100*(J515-MINIFS(J:J,$E:$E,$E515))/(MAXIFS(J:J,$E:$E,$E515)-MINIFS(J:J,$E:$E,$E515)),
100*(J515-MINIFS(J:J,$E:$E,$E515))/(MAXIFS(J:J,$E:$E,$E515)-MINIFS(J:J,$E:$E,$E515))))</f>
        <v/>
      </c>
      <c r="BM515" s="223"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4" t="str">
        <f t="array" ref="BQ515">IF(J515="","",
IF(INDEX(Settings!$H:$H,MATCH(BY$1,Settings!$G:$G,0))=TRUE,
-1*(J515-AVERAGE(J:J))/STDEV(J:J),
(J515-AVERAGE(J:J))/STDEV(J:J)))</f>
        <v/>
      </c>
      <c r="BR515" s="224" t="str">
        <f>IFERROR(__xludf.DUMMYFUNCTION("IF(J515="""","""",
IF(INDEX(Settings!$H:$H,MATCH(BY$1,Settings!$G:$G,0))=TRUE,
-1*(J515-AVERAGEIFS(J:J,$E:$E,$E515))/STDEV(FILTER(J:J,$E:$E=$E515)),
(J515-AVERAGEIFS(J:J,$E:$E,$E515))/STDEV(FILTER(J:J,$E:$E=$E515))))"),"")</f>
        <v/>
      </c>
      <c r="BS515" s="224"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3" t="str">
        <f t="array" ref="BY515">IF(J515="","",
IF(INDEX(Settings!$H:$H,MATCH(BY$1,Settings!$G:$G,0))=TRUE,
100-100*(J515-MINIFS(J:J,$E:$E,$E515))/(MAXIFS(J:J,$E:$E,$E515)-MINIFS(J:J,$E:$E,$E515)),
100*(J515-MINIFS(J:J,$E:$E,$E515))/(MAXIFS(J:J,$E:$E,$E515)-MINIFS(J:J,$E:$E,$E515))))</f>
        <v/>
      </c>
      <c r="BZ515" s="223" t="str">
        <f t="array" ref="BZ515">IF(K515="","",
IF(INDEX(Settings!$H:$H,MATCH(BZ$1,Settings!$G:$G,0))=TRUE,
100-100*(K515-MINIFS(K:K,$E:$E,$E515))/(MAXIFS(K:K,$E:$E,$E515)-MINIFS(K:K,$E:$E,$E515)),
100*(K515-MINIFS(K:K,$E:$E,$E515))/(MAXIFS(K:K,$E:$E,$E515)-MINIFS(K:K,$E:$E,$E515))))</f>
        <v/>
      </c>
      <c r="CA515" s="223" t="str">
        <f t="array" ref="CA515">IF(L515="","",
IF(INDEX(Settings!$H:$H,MATCH(CA$1,Settings!$G:$G,0))=TRUE,
100-100*(L515-MINIFS(L:L,$E:$E,$E515))/(MAXIFS(L:L,$E:$E,$E515)-MINIFS(L:L,$E:$E,$E515)),
100*(L515-MINIFS(L:L,$E:$E,$E515))/(MAXIFS(L:L,$E:$E,$E515)-MINIFS(L:L,$E:$E,$E515))))</f>
        <v/>
      </c>
      <c r="CB515" s="223" t="str">
        <f t="array" ref="CB515">IF(M515="","",
IF(INDEX(Settings!$H:$H,MATCH(CB$1,Settings!$G:$G,0))=TRUE,
100-100*(M515-MINIFS(M:M,$E:$E,$E515))/(MAXIFS(M:M,$E:$E,$E515)-MINIFS(M:M,$E:$E,$E515)),
100*(M515-MINIFS(M:M,$E:$E,$E515))/(MAXIFS(M:M,$E:$E,$E515)-MINIFS(M:M,$E:$E,$E515))))</f>
        <v/>
      </c>
      <c r="CC515" s="223" t="str">
        <f t="array" ref="CC515">IF(N515="","",
IF(INDEX(Settings!$H:$H,MATCH(CC$1,Settings!$G:$G,0))=TRUE,
100-100*(N515-MINIFS(N:N,$E:$E,$E515))/(MAXIFS(N:N,$E:$E,$E515)-MINIFS(N:N,$E:$E,$E515)),
100*(N515-MINIFS(N:N,$E:$E,$E515))/(MAXIFS(N:N,$E:$E,$E515)-MINIFS(N:N,$E:$E,$E515))))</f>
        <v/>
      </c>
      <c r="CD515" s="223" t="str">
        <f t="array" ref="CD515">IF(O515="","",
IF(INDEX(Settings!$H:$H,MATCH(CD$1,Settings!$G:$G,0))=TRUE,
100-100*(O515-MINIFS(O:O,$E:$E,$E515))/(MAXIFS(O:O,$E:$E,$E515)-MINIFS(O:O,$E:$E,$E515)),
100*(O515-MINIFS(O:O,$E:$E,$E515))/(MAXIFS(O:O,$E:$E,$E515)-MINIFS(O:O,$E:$E,$E515))))</f>
        <v/>
      </c>
      <c r="CE515" s="223" t="str">
        <f t="array" ref="CE515">IF(P515="","",
IF(INDEX(Settings!$H:$H,MATCH(CE$1,Settings!$G:$G,0))=TRUE,
100-100*(P515-MINIFS(P:P,$E:$E,$E515))/(MAXIFS(P:P,$E:$E,$E515)-MINIFS(P:P,$E:$E,$E515)),
100*(P515-MINIFS(P:P,$E:$E,$E515))/(MAXIFS(P:P,$E:$E,$E515)-MINIFS(P:P,$E:$E,$E515))))</f>
        <v/>
      </c>
      <c r="CF515" s="223" t="str">
        <f t="array" ref="CF515">IF(Q515="","",
IF(INDEX(Settings!$H:$H,MATCH(CF$1,Settings!$G:$G,0))=TRUE,
100-100*(Q515-MINIFS(Q:Q,$E:$E,$E515))/(MAXIFS(Q:Q,$E:$E,$E515)-MINIFS(Q:Q,$E:$E,$E515)),
100*(Q515-MINIFS(Q:Q,$E:$E,$E515))/(MAXIFS(Q:Q,$E:$E,$E515)-MINIFS(Q:Q,$E:$E,$E515))))</f>
        <v/>
      </c>
      <c r="CG515" s="223" t="str">
        <f t="array" ref="CG515">IF(R515="","",
IF(INDEX(Settings!$H:$H,MATCH(CG$1,Settings!$G:$G,0))=TRUE,
100-100*(R515-MINIFS(R:R,$E:$E,$E515))/(MAXIFS(R:R,$E:$E,$E515)-MINIFS(R:R,$E:$E,$E515)),
100*(R515-MINIFS(R:R,$E:$E,$E515))/(MAXIFS(R:R,$E:$E,$E515)-MINIFS(R:R,$E:$E,$E515))))</f>
        <v/>
      </c>
      <c r="CH515" s="223" t="str">
        <f t="array" ref="CH515">IF(S515="","",
IF(INDEX(Settings!$H:$H,MATCH(CH$1,Settings!$G:$G,0))=TRUE,
100-100*(S515-MINIFS(S:S,$E:$E,$E515))/(MAXIFS(S:S,$E:$E,$E515)-MINIFS(S:S,$E:$E,$E515)),
100*(S515-MINIFS(S:S,$E:$E,$E515))/(MAXIFS(S:S,$E:$E,$E515)-MINIFS(S:S,$E:$E,$E515))))</f>
        <v/>
      </c>
      <c r="CI515" s="223" t="str">
        <f t="array" ref="CI515">IF(T515="","",
IF(INDEX(Settings!$H:$H,MATCH(CI$1,Settings!$G:$G,0))=TRUE,
100-100*(T515-MINIFS(T:T,$E:$E,$E515))/(MAXIFS(T:T,$E:$E,$E515)-MINIFS(T:T,$E:$E,$E515)),
100*(T515-MINIFS(T:T,$E:$E,$E515))/(MAXIFS(T:T,$E:$E,$E515)-MINIFS(T:T,$E:$E,$E515))))</f>
        <v/>
      </c>
      <c r="CJ515" s="223" t="str">
        <f t="array" ref="CJ515">IF(U515="","",
IF(INDEX(Settings!$H:$H,MATCH(CJ$1,Settings!$G:$G,0))=TRUE,
100-100*(U515-MINIFS(U:U,$E:$E,$E515))/(MAXIFS(U:U,$E:$E,$E515)-MINIFS(U:U,$E:$E,$E515)),
100*(U515-MINIFS(U:U,$E:$E,$E515))/(MAXIFS(U:U,$E:$E,$E515)-MINIFS(U:U,$E:$E,$E515))))</f>
        <v/>
      </c>
      <c r="CK515" s="223" t="str">
        <f t="array" ref="CK515">IF(V515="","",
IF(INDEX(Settings!$H:$H,MATCH(CK$1,Settings!$G:$G,0))=TRUE,
100-100*(V515-MINIFS(V:V,$E:$E,$E515))/(MAXIFS(V:V,$E:$E,$E515)-MINIFS(V:V,$E:$E,$E515)),
100*(V515-MINIFS(V:V,$E:$E,$E515))/(MAXIFS(V:V,$E:$E,$E515)-MINIFS(V:V,$E:$E,$E515))))</f>
        <v/>
      </c>
      <c r="CL515" s="223" t="str">
        <f t="array" ref="CL515">IF(W515="","",
IF(INDEX(Settings!$H:$H,MATCH(CL$1,Settings!$G:$G,0))=TRUE,
100-100*(W515-MINIFS(W:W,$E:$E,$E515))/(MAXIFS(W:W,$E:$E,$E515)-MINIFS(W:W,$E:$E,$E515)),
100*(W515-MINIFS(W:W,$E:$E,$E515))/(MAXIFS(W:W,$E:$E,$E515)-MINIFS(W:W,$E:$E,$E515))))</f>
        <v/>
      </c>
      <c r="CM515" s="223" t="str">
        <f t="array" ref="CM515">IF(X515="","",
IF(INDEX(Settings!$H:$H,MATCH(CM$1,Settings!$G:$G,0))=TRUE,
100-100*(X515-MINIFS(X:X,$E:$E,$E515))/(MAXIFS(X:X,$E:$E,$E515)-MINIFS(X:X,$E:$E,$E515)),
100*(X515-MINIFS(X:X,$E:$E,$E515))/(MAXIFS(X:X,$E:$E,$E515)-MINIFS(X:X,$E:$E,$E515))))</f>
        <v/>
      </c>
      <c r="CN515" s="223" t="str">
        <f t="array" ref="CN515">IF(Y515="","",
IF(INDEX(Settings!$H:$H,MATCH(CN$1,Settings!$G:$G,0))=TRUE,
100-100*(Y515-MINIFS(Y:Y,$E:$E,$E515))/(MAXIFS(Y:Y,$E:$E,$E515)-MINIFS(Y:Y,$E:$E,$E515)),
100*(Y515-MINIFS(Y:Y,$E:$E,$E515))/(MAXIFS(Y:Y,$E:$E,$E515)-MINIFS(Y:Y,$E:$E,$E515))))</f>
        <v/>
      </c>
      <c r="CO515" s="223" t="str">
        <f t="array" ref="CO515">IF(Z515="","",
IF(INDEX(Settings!$H:$H,MATCH(CO$1,Settings!$G:$G,0))=TRUE,
100-100*(Z515-MINIFS(Z:Z,$E:$E,$E515))/(MAXIFS(Z:Z,$E:$E,$E515)-MINIFS(Z:Z,$E:$E,$E515)),
100*(Z515-MINIFS(Z:Z,$E:$E,$E515))/(MAXIFS(Z:Z,$E:$E,$E515)-MINIFS(Z:Z,$E:$E,$E515))))</f>
        <v/>
      </c>
      <c r="CP515" s="223" t="str">
        <f t="array" ref="CP515">IF(AA515="","",
IF(INDEX(Settings!$H:$H,MATCH(CP$1,Settings!$G:$G,0))=TRUE,
100-100*(AA515-MINIFS(AA:AA,$E:$E,$E515))/(MAXIFS(AA:AA,$E:$E,$E515)-MINIFS(AA:AA,$E:$E,$E515)),
100*(AA515-MINIFS(AA:AA,$E:$E,$E515))/(MAXIFS(AA:AA,$E:$E,$E515)-MINIFS(AA:AA,$E:$E,$E515))))</f>
        <v/>
      </c>
      <c r="CQ515" s="223" t="str">
        <f t="array" ref="CQ515">IF(AB515="","",
IF(INDEX(Settings!$H:$H,MATCH(CQ$1,Settings!$G:$G,0))=TRUE,
100-100*(AB515-MINIFS(AB:AB,$E:$E,$E515))/(MAXIFS(AB:AB,$E:$E,$E515)-MINIFS(AB:AB,$E:$E,$E515)),
100*(AB515-MINIFS(AB:AB,$E:$E,$E515))/(MAXIFS(AB:AB,$E:$E,$E515)-MINIFS(AB:AB,$E:$E,$E515))))</f>
        <v/>
      </c>
      <c r="CR515" s="223" t="str">
        <f t="array" ref="CR515">IF(AC515="","",
IF(INDEX(Settings!$H:$H,MATCH(CR$1,Settings!$G:$G,0))=TRUE,
100-100*(AC515-MINIFS(AC:AC,$E:$E,$E515))/(MAXIFS(AC:AC,$E:$E,$E515)-MINIFS(AC:AC,$E:$E,$E515)),
100*(AC515-MINIFS(AC:AC,$E:$E,$E515))/(MAXIFS(AC:AC,$E:$E,$E515)-MINIFS(AC:AC,$E:$E,$E515))))</f>
        <v/>
      </c>
      <c r="CS515" s="223" t="str">
        <f t="array" ref="CS515">IF(AD515="","",
IF(INDEX(Settings!$H:$H,MATCH(CS$1,Settings!$G:$G,0))=TRUE,
100-100*(AD515-MINIFS(AD:AD,$E:$E,$E515))/(MAXIFS(AD:AD,$E:$E,$E515)-MINIFS(AD:AD,$E:$E,$E515)),
100*(AD515-MINIFS(AD:AD,$E:$E,$E515))/(MAXIFS(AD:AD,$E:$E,$E515)-MINIFS(AD:AD,$E:$E,$E515))))</f>
        <v/>
      </c>
      <c r="CT515" s="223" t="str">
        <f t="array" ref="CT515">IF(AE515="","",
IF(INDEX(Settings!$H:$H,MATCH(CT$1,Settings!$G:$G,0))=TRUE,
100-100*(AE515-MINIFS(AE:AE,$E:$E,$E515))/(MAXIFS(AE:AE,$E:$E,$E515)-MINIFS(AE:AE,$E:$E,$E515)),
100*(AE515-MINIFS(AE:AE,$E:$E,$E515))/(MAXIFS(AE:AE,$E:$E,$E515)-MINIFS(AE:AE,$E:$E,$E515))))</f>
        <v/>
      </c>
      <c r="CU515" s="223" t="str">
        <f t="array" ref="CU515">IF(AF515="","",
IF(INDEX(Settings!$H:$H,MATCH(CU$1,Settings!$G:$G,0))=TRUE,
100-100*(AF515-MINIFS(AF:AF,$E:$E,$E515))/(MAXIFS(AF:AF,$E:$E,$E515)-MINIFS(AF:AF,$E:$E,$E515)),
100*(AF515-MINIFS(AF:AF,$E:$E,$E515))/(MAXIFS(AF:AF,$E:$E,$E515)-MINIFS(AF:AF,$E:$E,$E515))))</f>
        <v/>
      </c>
      <c r="CV515" s="223" t="str">
        <f t="array" ref="CV515">IF(AG515="","",
IF(INDEX(Settings!$H:$H,MATCH(CV$1,Settings!$G:$G,0))=TRUE,
100-100*(AG515-MINIFS(AG:AG,$E:$E,$E515))/(MAXIFS(AG:AG,$E:$E,$E515)-MINIFS(AG:AG,$E:$E,$E515)),
100*(AG515-MINIFS(AG:AG,$E:$E,$E515))/(MAXIFS(AG:AG,$E:$E,$E515)-MINIFS(AG:AG,$E:$E,$E515))))</f>
        <v/>
      </c>
      <c r="CW515" s="223" t="str">
        <f t="array" ref="CW515">IF(AH515="","",
IF(INDEX(Settings!$H:$H,MATCH(CW$1,Settings!$G:$G,0))=TRUE,
100-100*(AH515-MINIFS(AH:AH,$E:$E,$E515))/(MAXIFS(AH:AH,$E:$E,$E515)-MINIFS(AH:AH,$E:$E,$E515)),
100*(AH515-MINIFS(AH:AH,$E:$E,$E515))/(MAXIFS(AH:AH,$E:$E,$E515)-MINIFS(AH:AH,$E:$E,$E515))))</f>
        <v/>
      </c>
      <c r="CX515" s="223" t="str">
        <f t="array" ref="CX515">IF(AI515="","",
IF(INDEX(Settings!$H:$H,MATCH(CX$1,Settings!$G:$G,0))=TRUE,
100-100*(AI515-MINIFS(AI:AI,$E:$E,$E515))/(MAXIFS(AI:AI,$E:$E,$E515)-MINIFS(AI:AI,$E:$E,$E515)),
100*(AI515-MINIFS(AI:AI,$E:$E,$E515))/(MAXIFS(AI:AI,$E:$E,$E515)-MINIFS(AI:AI,$E:$E,$E515))))</f>
        <v/>
      </c>
      <c r="CY515" s="223" t="str">
        <f t="array" ref="CY515">IF(AJ515="","",
IF(INDEX(Settings!$H:$H,MATCH(CY$1,Settings!$G:$G,0))=TRUE,
100-100*(AJ515-MINIFS(AJ:AJ,$E:$E,$E515))/(MAXIFS(AJ:AJ,$E:$E,$E515)-MINIFS(AJ:AJ,$E:$E,$E515)),
100*(AJ515-MINIFS(AJ:AJ,$E:$E,$E515))/(MAXIFS(AJ:AJ,$E:$E,$E515)-MINIFS(AJ:AJ,$E:$E,$E515))))</f>
        <v/>
      </c>
      <c r="CZ515" s="223" t="str">
        <f t="array" ref="CZ515">IF(AK515="","",
IF(INDEX(Settings!$H:$H,MATCH(CZ$1,Settings!$G:$G,0))=TRUE,
100-100*(AK515-MINIFS(AK:AK,$E:$E,$E515))/(MAXIFS(AK:AK,$E:$E,$E515)-MINIFS(AK:AK,$E:$E,$E515)),
100*(AK515-MINIFS(AK:AK,$E:$E,$E515))/(MAXIFS(AK:AK,$E:$E,$E515)-MINIFS(AK:AK,$E:$E,$E515))))</f>
        <v/>
      </c>
      <c r="DA515" s="223" t="str">
        <f t="array" ref="DA515">IF(AL515="","",
IF(INDEX(Settings!$H:$H,MATCH(DA$1,Settings!$G:$G,0))=TRUE,
100-100*(AL515-MINIFS(AL:AL,$E:$E,$E515))/(MAXIFS(AL:AL,$E:$E,$E515)-MINIFS(AL:AL,$E:$E,$E515)),
100*(AL515-MINIFS(AL:AL,$E:$E,$E515))/(MAXIFS(AL:AL,$E:$E,$E515)-MINIFS(AL:AL,$E:$E,$E515))))</f>
        <v/>
      </c>
      <c r="DB515" s="223" t="str">
        <f t="array" ref="DB515">IF(AM515="","",
IF(INDEX(Settings!$H:$H,MATCH(DB$1,Settings!$G:$G,0))=TRUE,
100-100*(AM515-MINIFS(AM:AM,$E:$E,$E515))/(MAXIFS(AM:AM,$E:$E,$E515)-MINIFS(AM:AM,$E:$E,$E515)),
100*(AM515-MINIFS(AM:AM,$E:$E,$E515))/(MAXIFS(AM:AM,$E:$E,$E515)-MINIFS(AM:AM,$E:$E,$E515))))</f>
        <v/>
      </c>
      <c r="DC515" s="223" t="str">
        <f t="array" ref="DC515">IF(AN515="","",
IF(INDEX(Settings!$H:$H,MATCH(DC$1,Settings!$G:$G,0))=TRUE,
100-100*(AN515-MINIFS(AN:AN,$E:$E,$E515))/(MAXIFS(AN:AN,$E:$E,$E515)-MINIFS(AN:AN,$E:$E,$E515)),
100*(AN515-MINIFS(AN:AN,$E:$E,$E515))/(MAXIFS(AN:AN,$E:$E,$E515)-MINIFS(AN:AN,$E:$E,$E515))))</f>
        <v/>
      </c>
      <c r="DD515" s="223" t="str">
        <f t="array" ref="DD515">IF(AO515="","",
IF(INDEX(Settings!$H:$H,MATCH(DD$1,Settings!$G:$G,0))=TRUE,
100-100*(AO515-MINIFS(AO:AO,$E:$E,$E515))/(MAXIFS(AO:AO,$E:$E,$E515)-MINIFS(AO:AO,$E:$E,$E515)),
100*(AO515-MINIFS(AO:AO,$E:$E,$E515))/(MAXIFS(AO:AO,$E:$E,$E515)-MINIFS(AO:AO,$E:$E,$E515))))</f>
        <v/>
      </c>
      <c r="DE515" s="223" t="str">
        <f t="array" ref="DE515">IF(AP515="","",
IF(INDEX(Settings!$H:$H,MATCH(DE$1,Settings!$G:$G,0))=TRUE,
100-100*(AP515-MINIFS(AP:AP,$E:$E,$E515))/(MAXIFS(AP:AP,$E:$E,$E515)-MINIFS(AP:AP,$E:$E,$E515)),
100*(AP515-MINIFS(AP:AP,$E:$E,$E515))/(MAXIFS(AP:AP,$E:$E,$E515)-MINIFS(AP:AP,$E:$E,$E515))))</f>
        <v/>
      </c>
      <c r="DF515" s="223" t="str">
        <f t="array" ref="DF515">IF(AQ515="","",
IF(INDEX(Settings!$H:$H,MATCH(DF$1,Settings!$G:$G,0))=TRUE,
100-100*(AQ515-MINIFS(AQ:AQ,$E:$E,$E515))/(MAXIFS(AQ:AQ,$E:$E,$E515)-MINIFS(AQ:AQ,$E:$E,$E515)),
100*(AQ515-MINIFS(AQ:AQ,$E:$E,$E515))/(MAXIFS(AQ:AQ,$E:$E,$E515)-MINIFS(AQ:AQ,$E:$E,$E515))))</f>
        <v/>
      </c>
      <c r="DG515" s="223" t="str">
        <f t="array" ref="DG515">IF(AR515="","",
IF(INDEX(Settings!$H:$H,MATCH(DG$1,Settings!$G:$G,0))=TRUE,
100-100*(AR515-MINIFS(AR:AR,$E:$E,$E515))/(MAXIFS(AR:AR,$E:$E,$E515)-MINIFS(AR:AR,$E:$E,$E515)),
100*(AR515-MINIFS(AR:AR,$E:$E,$E515))/(MAXIFS(AR:AR,$E:$E,$E515)-MINIFS(AR:AR,$E:$E,$E515))))</f>
        <v/>
      </c>
      <c r="DH515" s="223" t="str">
        <f t="array" ref="DH515">IF(AS515="","",
IF(INDEX(Settings!$H:$H,MATCH(DH$1,Settings!$G:$G,0))=TRUE,
100-100*(AS515-MINIFS(AS:AS,$E:$E,$E515))/(MAXIFS(AS:AS,$E:$E,$E515)-MINIFS(AS:AS,$E:$E,$E515)),
100*(AS515-MINIFS(AS:AS,$E:$E,$E515))/(MAXIFS(AS:AS,$E:$E,$E515)-MINIFS(AS:AS,$E:$E,$E515))))</f>
        <v/>
      </c>
      <c r="DI515" s="223" t="str">
        <f t="array" ref="DI515">IF(AT515="","",
IF(INDEX(Settings!$H:$H,MATCH(DI$1,Settings!$G:$G,0))=TRUE,
100-100*(AT515-MINIFS(AT:AT,$E:$E,$E515))/(MAXIFS(AT:AT,$E:$E,$E515)-MINIFS(AT:AT,$E:$E,$E515)),
100*(AT515-MINIFS(AT:AT,$E:$E,$E515))/(MAXIFS(AT:AT,$E:$E,$E515)-MINIFS(AT:AT,$E:$E,$E515))))</f>
        <v/>
      </c>
      <c r="DJ515" s="223" t="str">
        <f t="array" ref="DJ515">IF(AU515="","",
IF(INDEX(Settings!$H:$H,MATCH(DJ$1,Settings!$G:$G,0))=TRUE,
100-100*(AU515-MINIFS(AU:AU,$E:$E,$E515))/(MAXIFS(AU:AU,$E:$E,$E515)-MINIFS(AU:AU,$E:$E,$E515)),
100*(AU515-MINIFS(AU:AU,$E:$E,$E515))/(MAXIFS(AU:AU,$E:$E,$E515)-MINIFS(AU:AU,$E:$E,$E515))))</f>
        <v/>
      </c>
      <c r="DK515" s="223" t="str">
        <f t="array" ref="DK515">IF(AV515="","",
IF(INDEX(Settings!$H:$H,MATCH(DK$1,Settings!$G:$G,0))=TRUE,
100-100*(AV515-MINIFS(AV:AV,$E:$E,$E515))/(MAXIFS(AV:AV,$E:$E,$E515)-MINIFS(AV:AV,$E:$E,$E515)),
100*(AV515-MINIFS(AV:AV,$E:$E,$E515))/(MAXIFS(AV:AV,$E:$E,$E515)-MINIFS(AV:AV,$E:$E,$E515))))</f>
        <v/>
      </c>
      <c r="DL515" s="223" t="str">
        <f t="array" ref="DL515">IF(AW515="","",
IF(INDEX(Settings!$H:$H,MATCH(DL$1,Settings!$G:$G,0))=TRUE,
100-100*(AW515-MINIFS(AW:AW,$E:$E,$E515))/(MAXIFS(AW:AW,$E:$E,$E515)-MINIFS(AW:AW,$E:$E,$E515)),
100*(AW515-MINIFS(AW:AW,$E:$E,$E515))/(MAXIFS(AW:AW,$E:$E,$E515)-MINIFS(AW:AW,$E:$E,$E515))))</f>
        <v/>
      </c>
      <c r="DM515" s="223" t="str">
        <f t="array" ref="DM515">IF(AX515="","",
IF(INDEX(Settings!$H:$H,MATCH(DM$1,Settings!$G:$G,0))=TRUE,
100-100*(AX515-MINIFS(AX:AX,$E:$E,$E515))/(MAXIFS(AX:AX,$E:$E,$E515)-MINIFS(AX:AX,$E:$E,$E515)),
100*(AX515-MINIFS(AX:AX,$E:$E,$E515))/(MAXIFS(AX:AX,$E:$E,$E515)-MINIFS(AX:AX,$E:$E,$E515))))</f>
        <v/>
      </c>
      <c r="DN515" s="223" t="str">
        <f t="array" ref="DN515">IF(AY515="","",
IF(INDEX(Settings!$H:$H,MATCH(DN$1,Settings!$G:$G,0))=TRUE,
100-100*(AY515-MINIFS(AY:AY,$E:$E,$E515))/(MAXIFS(AY:AY,$E:$E,$E515)-MINIFS(AY:AY,$E:$E,$E515)),
100*(AY515-MINIFS(AY:AY,$E:$E,$E515))/(MAXIFS(AY:AY,$E:$E,$E515)-MINIFS(AY:AY,$E:$E,$E515))))</f>
        <v/>
      </c>
      <c r="DO515" s="223" t="str">
        <f t="array" ref="DO515">IF(AZ515="","",
IF(INDEX(Settings!$H:$H,MATCH(DO$1,Settings!$G:$G,0))=TRUE,
100-100*(AZ515-MINIFS(AZ:AZ,$E:$E,$E515))/(MAXIFS(AZ:AZ,$E:$E,$E515)-MINIFS(AZ:AZ,$E:$E,$E515)),
100*(AZ515-MINIFS(AZ:AZ,$E:$E,$E515))/(MAXIFS(AZ:AZ,$E:$E,$E515)-MINIFS(AZ:AZ,$E:$E,$E515))))</f>
        <v/>
      </c>
      <c r="DP515" s="223" t="str">
        <f t="array" ref="DP515">IF(BA515="","",
IF(INDEX(Settings!$H:$H,MATCH(DP$1,Settings!$G:$G,0))=TRUE,
100-100*(BA515-MINIFS(BA:BA,$E:$E,$E515))/(MAXIFS(BA:BA,$E:$E,$E515)-MINIFS(BA:BA,$E:$E,$E515)),
100*(BA515-MINIFS(BA:BA,$E:$E,$E515))/(MAXIFS(BA:BA,$E:$E,$E515)-MINIFS(BA:BA,$E:$E,$E515))))</f>
        <v/>
      </c>
      <c r="DQ515" s="223" t="str">
        <f t="array" ref="DQ515">IF(BB515="","",
IF(INDEX(Settings!$H:$H,MATCH(DQ$1,Settings!$G:$G,0))=TRUE,
100-100*(BB515-MINIFS(BB:BB,$E:$E,$E515))/(MAXIFS(BB:BB,$E:$E,$E515)-MINIFS(BB:BB,$E:$E,$E515)),
100*(BB515-MINIFS(BB:BB,$E:$E,$E515))/(MAXIFS(BB:BB,$E:$E,$E515)-MINIFS(BB:BB,$E:$E,$E515))))</f>
        <v/>
      </c>
      <c r="DR515" s="223" t="str">
        <f t="array" ref="DR515">IF(BC515="","",
IF(INDEX(Settings!$H:$H,MATCH(DR$1,Settings!$G:$G,0))=TRUE,
100-100*(BC515-MINIFS(BC:BC,$E:$E,$E515))/(MAXIFS(BC:BC,$E:$E,$E515)-MINIFS(BC:BC,$E:$E,$E515)),
100*(BC515-MINIFS(BC:BC,$E:$E,$E515))/(MAXIFS(BC:BC,$E:$E,$E515)-MINIFS(BC:BC,$E:$E,$E515))))</f>
        <v/>
      </c>
      <c r="DS515" s="223" t="str">
        <f t="array" ref="DS515">IF(BD515="","",
IF(INDEX(Settings!$H:$H,MATCH(DS$1,Settings!$G:$G,0))=TRUE,
100-100*(BD515-MINIFS(BD:BD,$E:$E,$E515))/(MAXIFS(BD:BD,$E:$E,$E515)-MINIFS(BD:BD,$E:$E,$E515)),
100*(BD515-MINIFS(BD:BD,$E:$E,$E515))/(MAXIFS(BD:BD,$E:$E,$E515)-MINIFS(BD:BD,$E:$E,$E515))))</f>
        <v/>
      </c>
      <c r="DT515" s="223" t="str">
        <f t="array" ref="DT515">IF(BE515="","",
IF(INDEX(Settings!$H:$H,MATCH(DT$1,Settings!$G:$G,0))=TRUE,
100-100*(BE515-MINIFS(BE:BE,$E:$E,$E515))/(MAXIFS(BE:BE,$E:$E,$E515)-MINIFS(BE:BE,$E:$E,$E515)),
100*(BE515-MINIFS(BE:BE,$E:$E,$E515))/(MAXIFS(BE:BE,$E:$E,$E515)-MINIFS(BE:BE,$E:$E,$E515))))</f>
        <v/>
      </c>
      <c r="DU515" s="223" t="str">
        <f t="array" ref="DU515">IF(BF515="","",
IF(INDEX(Settings!$H:$H,MATCH(DU$1,Settings!$G:$G,0))=TRUE,
100-100*(BF515-MINIFS(BF:BF,$E:$E,$E515))/(MAXIFS(BF:BF,$E:$E,$E515)-MINIFS(BF:BF,$E:$E,$E515)),
100*(BF515-MINIFS(BF:BF,$E:$E,$E515))/(MAXIFS(BF:BF,$E:$E,$E515)-MINIFS(BF:BF,$E:$E,$E515))))</f>
        <v/>
      </c>
      <c r="DV515" s="223" t="str">
        <f t="array" ref="DV515">IF(BG515="","",
IF(INDEX(Settings!$H:$H,MATCH(DV$1,Settings!$G:$G,0))=TRUE,
100-100*(BG515-MINIFS(BG:BG,$E:$E,$E515))/(MAXIFS(BG:BG,$E:$E,$E515)-MINIFS(BG:BG,$E:$E,$E515)),
100*(BG515-MINIFS(BG:BG,$E:$E,$E515))/(MAXIFS(BG:BG,$E:$E,$E515)-MINIFS(BG:BG,$E:$E,$E515))))</f>
        <v/>
      </c>
      <c r="DW515" s="223" t="str">
        <f t="array" ref="DW515">IF(BH515="","",
IF(INDEX(Settings!$H:$H,MATCH(DW$1,Settings!$G:$G,0))=TRUE,
100-100*(BH515-MINIFS(BH:BH,$E:$E,$E515))/(MAXIFS(BH:BH,$E:$E,$E515)-MINIFS(BH:BH,$E:$E,$E515)),
100*(BH515-MINIFS(BH:BH,$E:$E,$E515))/(MAXIFS(BH:BH,$E:$E,$E515)-MINIFS(BH:BH,$E:$E,$E515))))</f>
        <v/>
      </c>
      <c r="DX515" s="223" t="str">
        <f t="array" ref="DX515">IF(BI515="","",
IF(INDEX(Settings!$H:$H,MATCH(DX$1,Settings!$G:$G,0))=TRUE,
100-100*(BI515-MINIFS(BI:BI,$E:$E,$E515))/(MAXIFS(BI:BI,$E:$E,$E515)-MINIFS(BI:BI,$E:$E,$E515)),
100*(BI515-MINIFS(BI:BI,$E:$E,$E515))/(MAXIFS(BI:BI,$E:$E,$E515)-MINIFS(BI:BI,$E:$E,$E515))))</f>
        <v/>
      </c>
      <c r="DY515" s="223" t="str">
        <f t="array" ref="DY515">IF(BJ515="","",
IF(INDEX(Settings!$H:$H,MATCH(DY$1,Settings!$G:$G,0))=TRUE,
100-100*(BJ515-MINIFS(BJ:BJ,$E:$E,$E515))/(MAXIFS(BJ:BJ,$E:$E,$E515)-MINIFS(BJ:BJ,$E:$E,$E515)),
100*(BJ515-MINIFS(BJ:BJ,$E:$E,$E515))/(MAXIFS(BJ:BJ,$E:$E,$E515)-MINIFS(BJ:BJ,$E:$E,$E515))))</f>
        <v/>
      </c>
      <c r="DZ515" s="225"/>
      <c r="EA515" s="225"/>
      <c r="EB515" s="225" t="str">
        <f t="shared" si="8"/>
        <v/>
      </c>
      <c r="EC515" s="225" t="str">
        <f t="shared" si="9"/>
        <v/>
      </c>
      <c r="ED515" s="225" t="str">
        <f t="shared" si="10"/>
        <v/>
      </c>
      <c r="EE515" s="225" t="str">
        <f t="shared" si="11"/>
        <v/>
      </c>
      <c r="EF515" s="225" t="str">
        <f t="shared" si="12"/>
        <v/>
      </c>
      <c r="EG515" s="225" t="str">
        <f t="shared" si="13"/>
        <v/>
      </c>
      <c r="EH515" s="225"/>
      <c r="EI515" s="225"/>
      <c r="EJ515" s="225"/>
      <c r="EK515" s="225"/>
      <c r="EL515" s="225"/>
      <c r="EM515" s="225"/>
    </row>
    <row r="516">
      <c r="A516" s="231"/>
      <c r="B516" s="231"/>
      <c r="C516" s="231"/>
      <c r="D516" s="231" t="str">
        <f t="array" ref="D516">IFERROR(INDEX(Profiles!$B:$B,MATCH($A516,Profiles!$A:$A,0)),"")</f>
        <v/>
      </c>
      <c r="E516" s="231"/>
      <c r="F516" s="231"/>
      <c r="G516" s="231"/>
      <c r="H516" s="231"/>
      <c r="I516" s="231" t="str">
        <f>IF(A516="","",IF(Settings!$N$3="DATE",F516&amp;": "&amp;TEXT(B516,"M/DD/YY"),F516&amp;": "&amp;H516))</f>
        <v/>
      </c>
      <c r="J516" s="231"/>
      <c r="K516" s="231"/>
      <c r="L516" s="231"/>
      <c r="M516" s="232" t="str">
        <f t="shared" si="14"/>
        <v/>
      </c>
      <c r="N516" s="231"/>
      <c r="O516" s="231"/>
      <c r="P516" s="231"/>
      <c r="Q516" s="231"/>
      <c r="R516" s="231"/>
      <c r="S516" s="230" t="str">
        <f>IFERROR(VLOOKUP(AF516, 'YOYO IR Scores'!A:C, 3, FALSE), "")
</f>
        <v/>
      </c>
      <c r="T516" s="231"/>
      <c r="U516" s="231"/>
      <c r="V516" s="231"/>
      <c r="W516" s="231"/>
      <c r="X516" s="233" t="str">
        <f t="shared" si="4"/>
        <v/>
      </c>
      <c r="Y516" s="234" t="str">
        <f t="shared" si="5"/>
        <v/>
      </c>
      <c r="Z516" s="234" t="str">
        <f t="shared" si="6"/>
        <v/>
      </c>
      <c r="AA516" s="233" t="str">
        <f t="shared" si="7"/>
        <v/>
      </c>
      <c r="AB516" s="232"/>
      <c r="AC516" s="232"/>
      <c r="AD516" s="232"/>
      <c r="AE516" s="232" t="str">
        <f>IFERROR(VLOOKUP(AF516, 'YOYO IR Scores'!A:C, 2, FALSE), "")</f>
        <v/>
      </c>
      <c r="AF516" s="232"/>
      <c r="AG516" s="232"/>
      <c r="AH516" s="232"/>
      <c r="AI516" s="232"/>
      <c r="AJ516" s="232"/>
      <c r="AK516" s="232"/>
      <c r="AL516" s="232"/>
      <c r="AM516" s="232"/>
      <c r="AN516" s="232"/>
      <c r="AO516" s="232"/>
      <c r="AP516" s="232"/>
      <c r="AQ516" s="232"/>
      <c r="AR516" s="232"/>
      <c r="AS516" s="232"/>
      <c r="AT516" s="232"/>
      <c r="AU516" s="232"/>
      <c r="AV516" s="232"/>
      <c r="AW516" s="232"/>
      <c r="AX516" s="232"/>
      <c r="AY516" s="232"/>
      <c r="AZ516" s="232"/>
      <c r="BA516" s="232"/>
      <c r="BB516" s="232"/>
      <c r="BC516" s="232"/>
      <c r="BD516" s="232"/>
      <c r="BE516" s="232"/>
      <c r="BF516" s="232"/>
      <c r="BG516" s="232"/>
      <c r="BH516" s="232"/>
      <c r="BI516" s="232"/>
      <c r="BJ516" s="232"/>
      <c r="BK516" s="232" t="str">
        <f t="array" ref="BK516">IF(J516="","",
IF(INDEX(Settings!$H:$H,MATCH(BY$1,Settings!$G:$G,0))=TRUE,
100-100*(J516-MIN(J:J))/(MAX(J:J)-MIN(J:J)),
100*(J516-MIN(J:J))/(MAX(J:J)-MIN(J:J))))</f>
        <v/>
      </c>
      <c r="BL516" s="232" t="str">
        <f t="array" ref="BL516">IF(J516="","",
IF(INDEX(Settings!$H:$H,MATCH(BY$1,Settings!$G:$G,0))=TRUE,
100-100*(J516-MINIFS(J:J,$E:$E,$E516))/(MAXIFS(J:J,$E:$E,$E516)-MINIFS(J:J,$E:$E,$E516)),
100*(J516-MINIFS(J:J,$E:$E,$E516))/(MAXIFS(J:J,$E:$E,$E516)-MINIFS(J:J,$E:$E,$E516))))</f>
        <v/>
      </c>
      <c r="BM516" s="232" t="str">
        <f t="array" ref="BM516">IF(J516="","",
IF(INDEX(Settings!$H:$H,MATCH(BY$1,Settings!$G:$G,0))=TRUE,
100-100*(J516-MINIFS(J:J,$E:$E,$E516,$I:$I,$I516))/(MAXIFS(J:J,$E:$E,$E516,$I:$I,$I516)-MINIFS(J:J,$E:$E,$E516,$I:$I,$I516)),
100*(J516-MINIFS(J:J,$E:$E,$E516,$I:$I,$I516))/(MAXIFS(J:J,$E:$E,$E516,$I:$I,$I516)-MINIFS(J:J,$E:$E,$E516,$I:$I,$I516))))</f>
        <v/>
      </c>
      <c r="BN516" s="231" t="str">
        <f t="array" ref="BN516">IF(J516="","",
IF(INDEX(Settings!$H:$H,MATCH(BY$1,Settings!$G:$G,0))=TRUE,
100-100*PERCENTRANK(J:J,J516),
100*PERCENTRANK(J:J,J516)))</f>
        <v/>
      </c>
      <c r="BO516" s="231" t="str">
        <f>IFERROR(__xludf.DUMMYFUNCTION("IF(J516="""","""",
IF(INDEX(Settings!$H:$H,MATCH(BY$1,Settings!$G:$G,0))=TRUE,
100-100*PERCENTRANK(FILTER(J:J,$E:$E=$E516),J516),
100*PERCENTRANK(FILTER(J:J,$E:$E=$E516),J516)))"),"")</f>
        <v/>
      </c>
      <c r="BP516" s="231" t="str">
        <f>IFERROR(__xludf.DUMMYFUNCTION("IF(J516="""","""",
IF(INDEX(Settings!$H:$H,MATCH(BY$1,Settings!$G:$G,0))=TRUE,
100-100*PERCENTRANK(FILTER(J:J,$E:$E=$E516,$I:$I=$I516),J516),
100*PERCENTRANK(FILTER(J:J,$E:$E=$E516,$I:$I=$I516),J516)))"),"")</f>
        <v/>
      </c>
      <c r="BQ516" s="233" t="str">
        <f t="array" ref="BQ516">IF(J516="","",
IF(INDEX(Settings!$H:$H,MATCH(BY$1,Settings!$G:$G,0))=TRUE,
-1*(J516-AVERAGE(J:J))/STDEV(J:J),
(J516-AVERAGE(J:J))/STDEV(J:J)))</f>
        <v/>
      </c>
      <c r="BR516" s="233" t="str">
        <f>IFERROR(__xludf.DUMMYFUNCTION("IF(J516="""","""",
IF(INDEX(Settings!$H:$H,MATCH(BY$1,Settings!$G:$G,0))=TRUE,
-1*(J516-AVERAGEIFS(J:J,$E:$E,$E516))/STDEV(FILTER(J:J,$E:$E=$E516)),
(J516-AVERAGEIFS(J:J,$E:$E,$E516))/STDEV(FILTER(J:J,$E:$E=$E516))))"),"")</f>
        <v/>
      </c>
      <c r="BS516" s="233"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1"/>
      <c r="BX516" s="231"/>
      <c r="BY516" s="232" t="str">
        <f t="array" ref="BY516">IF(J516="","",
IF(INDEX(Settings!$H:$H,MATCH(BY$1,Settings!$G:$G,0))=TRUE,
100-100*(J516-MINIFS(J:J,$E:$E,$E516))/(MAXIFS(J:J,$E:$E,$E516)-MINIFS(J:J,$E:$E,$E516)),
100*(J516-MINIFS(J:J,$E:$E,$E516))/(MAXIFS(J:J,$E:$E,$E516)-MINIFS(J:J,$E:$E,$E516))))</f>
        <v/>
      </c>
      <c r="BZ516" s="232" t="str">
        <f t="array" ref="BZ516">IF(K516="","",
IF(INDEX(Settings!$H:$H,MATCH(BZ$1,Settings!$G:$G,0))=TRUE,
100-100*(K516-MINIFS(K:K,$E:$E,$E516))/(MAXIFS(K:K,$E:$E,$E516)-MINIFS(K:K,$E:$E,$E516)),
100*(K516-MINIFS(K:K,$E:$E,$E516))/(MAXIFS(K:K,$E:$E,$E516)-MINIFS(K:K,$E:$E,$E516))))</f>
        <v/>
      </c>
      <c r="CA516" s="232" t="str">
        <f t="array" ref="CA516">IF(L516="","",
IF(INDEX(Settings!$H:$H,MATCH(CA$1,Settings!$G:$G,0))=TRUE,
100-100*(L516-MINIFS(L:L,$E:$E,$E516))/(MAXIFS(L:L,$E:$E,$E516)-MINIFS(L:L,$E:$E,$E516)),
100*(L516-MINIFS(L:L,$E:$E,$E516))/(MAXIFS(L:L,$E:$E,$E516)-MINIFS(L:L,$E:$E,$E516))))</f>
        <v/>
      </c>
      <c r="CB516" s="232" t="str">
        <f t="array" ref="CB516">IF(M516="","",
IF(INDEX(Settings!$H:$H,MATCH(CB$1,Settings!$G:$G,0))=TRUE,
100-100*(M516-MINIFS(M:M,$E:$E,$E516))/(MAXIFS(M:M,$E:$E,$E516)-MINIFS(M:M,$E:$E,$E516)),
100*(M516-MINIFS(M:M,$E:$E,$E516))/(MAXIFS(M:M,$E:$E,$E516)-MINIFS(M:M,$E:$E,$E516))))</f>
        <v/>
      </c>
      <c r="CC516" s="232" t="str">
        <f t="array" ref="CC516">IF(N516="","",
IF(INDEX(Settings!$H:$H,MATCH(CC$1,Settings!$G:$G,0))=TRUE,
100-100*(N516-MINIFS(N:N,$E:$E,$E516))/(MAXIFS(N:N,$E:$E,$E516)-MINIFS(N:N,$E:$E,$E516)),
100*(N516-MINIFS(N:N,$E:$E,$E516))/(MAXIFS(N:N,$E:$E,$E516)-MINIFS(N:N,$E:$E,$E516))))</f>
        <v/>
      </c>
      <c r="CD516" s="232" t="str">
        <f t="array" ref="CD516">IF(O516="","",
IF(INDEX(Settings!$H:$H,MATCH(CD$1,Settings!$G:$G,0))=TRUE,
100-100*(O516-MINIFS(O:O,$E:$E,$E516))/(MAXIFS(O:O,$E:$E,$E516)-MINIFS(O:O,$E:$E,$E516)),
100*(O516-MINIFS(O:O,$E:$E,$E516))/(MAXIFS(O:O,$E:$E,$E516)-MINIFS(O:O,$E:$E,$E516))))</f>
        <v/>
      </c>
      <c r="CE516" s="232" t="str">
        <f t="array" ref="CE516">IF(P516="","",
IF(INDEX(Settings!$H:$H,MATCH(CE$1,Settings!$G:$G,0))=TRUE,
100-100*(P516-MINIFS(P:P,$E:$E,$E516))/(MAXIFS(P:P,$E:$E,$E516)-MINIFS(P:P,$E:$E,$E516)),
100*(P516-MINIFS(P:P,$E:$E,$E516))/(MAXIFS(P:P,$E:$E,$E516)-MINIFS(P:P,$E:$E,$E516))))</f>
        <v/>
      </c>
      <c r="CF516" s="232" t="str">
        <f t="array" ref="CF516">IF(Q516="","",
IF(INDEX(Settings!$H:$H,MATCH(CF$1,Settings!$G:$G,0))=TRUE,
100-100*(Q516-MINIFS(Q:Q,$E:$E,$E516))/(MAXIFS(Q:Q,$E:$E,$E516)-MINIFS(Q:Q,$E:$E,$E516)),
100*(Q516-MINIFS(Q:Q,$E:$E,$E516))/(MAXIFS(Q:Q,$E:$E,$E516)-MINIFS(Q:Q,$E:$E,$E516))))</f>
        <v/>
      </c>
      <c r="CG516" s="232" t="str">
        <f t="array" ref="CG516">IF(R516="","",
IF(INDEX(Settings!$H:$H,MATCH(CG$1,Settings!$G:$G,0))=TRUE,
100-100*(R516-MINIFS(R:R,$E:$E,$E516))/(MAXIFS(R:R,$E:$E,$E516)-MINIFS(R:R,$E:$E,$E516)),
100*(R516-MINIFS(R:R,$E:$E,$E516))/(MAXIFS(R:R,$E:$E,$E516)-MINIFS(R:R,$E:$E,$E516))))</f>
        <v/>
      </c>
      <c r="CH516" s="232" t="str">
        <f t="array" ref="CH516">IF(S516="","",
IF(INDEX(Settings!$H:$H,MATCH(CH$1,Settings!$G:$G,0))=TRUE,
100-100*(S516-MINIFS(S:S,$E:$E,$E516))/(MAXIFS(S:S,$E:$E,$E516)-MINIFS(S:S,$E:$E,$E516)),
100*(S516-MINIFS(S:S,$E:$E,$E516))/(MAXIFS(S:S,$E:$E,$E516)-MINIFS(S:S,$E:$E,$E516))))</f>
        <v/>
      </c>
      <c r="CI516" s="232" t="str">
        <f t="array" ref="CI516">IF(T516="","",
IF(INDEX(Settings!$H:$H,MATCH(CI$1,Settings!$G:$G,0))=TRUE,
100-100*(T516-MINIFS(T:T,$E:$E,$E516))/(MAXIFS(T:T,$E:$E,$E516)-MINIFS(T:T,$E:$E,$E516)),
100*(T516-MINIFS(T:T,$E:$E,$E516))/(MAXIFS(T:T,$E:$E,$E516)-MINIFS(T:T,$E:$E,$E516))))</f>
        <v/>
      </c>
      <c r="CJ516" s="232" t="str">
        <f t="array" ref="CJ516">IF(U516="","",
IF(INDEX(Settings!$H:$H,MATCH(CJ$1,Settings!$G:$G,0))=TRUE,
100-100*(U516-MINIFS(U:U,$E:$E,$E516))/(MAXIFS(U:U,$E:$E,$E516)-MINIFS(U:U,$E:$E,$E516)),
100*(U516-MINIFS(U:U,$E:$E,$E516))/(MAXIFS(U:U,$E:$E,$E516)-MINIFS(U:U,$E:$E,$E516))))</f>
        <v/>
      </c>
      <c r="CK516" s="232" t="str">
        <f t="array" ref="CK516">IF(V516="","",
IF(INDEX(Settings!$H:$H,MATCH(CK$1,Settings!$G:$G,0))=TRUE,
100-100*(V516-MINIFS(V:V,$E:$E,$E516))/(MAXIFS(V:V,$E:$E,$E516)-MINIFS(V:V,$E:$E,$E516)),
100*(V516-MINIFS(V:V,$E:$E,$E516))/(MAXIFS(V:V,$E:$E,$E516)-MINIFS(V:V,$E:$E,$E516))))</f>
        <v/>
      </c>
      <c r="CL516" s="232" t="str">
        <f t="array" ref="CL516">IF(W516="","",
IF(INDEX(Settings!$H:$H,MATCH(CL$1,Settings!$G:$G,0))=TRUE,
100-100*(W516-MINIFS(W:W,$E:$E,$E516))/(MAXIFS(W:W,$E:$E,$E516)-MINIFS(W:W,$E:$E,$E516)),
100*(W516-MINIFS(W:W,$E:$E,$E516))/(MAXIFS(W:W,$E:$E,$E516)-MINIFS(W:W,$E:$E,$E516))))</f>
        <v/>
      </c>
      <c r="CM516" s="232" t="str">
        <f t="array" ref="CM516">IF(X516="","",
IF(INDEX(Settings!$H:$H,MATCH(CM$1,Settings!$G:$G,0))=TRUE,
100-100*(X516-MINIFS(X:X,$E:$E,$E516))/(MAXIFS(X:X,$E:$E,$E516)-MINIFS(X:X,$E:$E,$E516)),
100*(X516-MINIFS(X:X,$E:$E,$E516))/(MAXIFS(X:X,$E:$E,$E516)-MINIFS(X:X,$E:$E,$E516))))</f>
        <v/>
      </c>
      <c r="CN516" s="232" t="str">
        <f t="array" ref="CN516">IF(Y516="","",
IF(INDEX(Settings!$H:$H,MATCH(CN$1,Settings!$G:$G,0))=TRUE,
100-100*(Y516-MINIFS(Y:Y,$E:$E,$E516))/(MAXIFS(Y:Y,$E:$E,$E516)-MINIFS(Y:Y,$E:$E,$E516)),
100*(Y516-MINIFS(Y:Y,$E:$E,$E516))/(MAXIFS(Y:Y,$E:$E,$E516)-MINIFS(Y:Y,$E:$E,$E516))))</f>
        <v/>
      </c>
      <c r="CO516" s="232" t="str">
        <f t="array" ref="CO516">IF(Z516="","",
IF(INDEX(Settings!$H:$H,MATCH(CO$1,Settings!$G:$G,0))=TRUE,
100-100*(Z516-MINIFS(Z:Z,$E:$E,$E516))/(MAXIFS(Z:Z,$E:$E,$E516)-MINIFS(Z:Z,$E:$E,$E516)),
100*(Z516-MINIFS(Z:Z,$E:$E,$E516))/(MAXIFS(Z:Z,$E:$E,$E516)-MINIFS(Z:Z,$E:$E,$E516))))</f>
        <v/>
      </c>
      <c r="CP516" s="232" t="str">
        <f t="array" ref="CP516">IF(AA516="","",
IF(INDEX(Settings!$H:$H,MATCH(CP$1,Settings!$G:$G,0))=TRUE,
100-100*(AA516-MINIFS(AA:AA,$E:$E,$E516))/(MAXIFS(AA:AA,$E:$E,$E516)-MINIFS(AA:AA,$E:$E,$E516)),
100*(AA516-MINIFS(AA:AA,$E:$E,$E516))/(MAXIFS(AA:AA,$E:$E,$E516)-MINIFS(AA:AA,$E:$E,$E516))))</f>
        <v/>
      </c>
      <c r="CQ516" s="232" t="str">
        <f t="array" ref="CQ516">IF(AB516="","",
IF(INDEX(Settings!$H:$H,MATCH(CQ$1,Settings!$G:$G,0))=TRUE,
100-100*(AB516-MINIFS(AB:AB,$E:$E,$E516))/(MAXIFS(AB:AB,$E:$E,$E516)-MINIFS(AB:AB,$E:$E,$E516)),
100*(AB516-MINIFS(AB:AB,$E:$E,$E516))/(MAXIFS(AB:AB,$E:$E,$E516)-MINIFS(AB:AB,$E:$E,$E516))))</f>
        <v/>
      </c>
      <c r="CR516" s="232" t="str">
        <f t="array" ref="CR516">IF(AC516="","",
IF(INDEX(Settings!$H:$H,MATCH(CR$1,Settings!$G:$G,0))=TRUE,
100-100*(AC516-MINIFS(AC:AC,$E:$E,$E516))/(MAXIFS(AC:AC,$E:$E,$E516)-MINIFS(AC:AC,$E:$E,$E516)),
100*(AC516-MINIFS(AC:AC,$E:$E,$E516))/(MAXIFS(AC:AC,$E:$E,$E516)-MINIFS(AC:AC,$E:$E,$E516))))</f>
        <v/>
      </c>
      <c r="CS516" s="232" t="str">
        <f t="array" ref="CS516">IF(AD516="","",
IF(INDEX(Settings!$H:$H,MATCH(CS$1,Settings!$G:$G,0))=TRUE,
100-100*(AD516-MINIFS(AD:AD,$E:$E,$E516))/(MAXIFS(AD:AD,$E:$E,$E516)-MINIFS(AD:AD,$E:$E,$E516)),
100*(AD516-MINIFS(AD:AD,$E:$E,$E516))/(MAXIFS(AD:AD,$E:$E,$E516)-MINIFS(AD:AD,$E:$E,$E516))))</f>
        <v/>
      </c>
      <c r="CT516" s="232" t="str">
        <f t="array" ref="CT516">IF(AE516="","",
IF(INDEX(Settings!$H:$H,MATCH(CT$1,Settings!$G:$G,0))=TRUE,
100-100*(AE516-MINIFS(AE:AE,$E:$E,$E516))/(MAXIFS(AE:AE,$E:$E,$E516)-MINIFS(AE:AE,$E:$E,$E516)),
100*(AE516-MINIFS(AE:AE,$E:$E,$E516))/(MAXIFS(AE:AE,$E:$E,$E516)-MINIFS(AE:AE,$E:$E,$E516))))</f>
        <v/>
      </c>
      <c r="CU516" s="232" t="str">
        <f t="array" ref="CU516">IF(AF516="","",
IF(INDEX(Settings!$H:$H,MATCH(CU$1,Settings!$G:$G,0))=TRUE,
100-100*(AF516-MINIFS(AF:AF,$E:$E,$E516))/(MAXIFS(AF:AF,$E:$E,$E516)-MINIFS(AF:AF,$E:$E,$E516)),
100*(AF516-MINIFS(AF:AF,$E:$E,$E516))/(MAXIFS(AF:AF,$E:$E,$E516)-MINIFS(AF:AF,$E:$E,$E516))))</f>
        <v/>
      </c>
      <c r="CV516" s="232" t="str">
        <f t="array" ref="CV516">IF(AG516="","",
IF(INDEX(Settings!$H:$H,MATCH(CV$1,Settings!$G:$G,0))=TRUE,
100-100*(AG516-MINIFS(AG:AG,$E:$E,$E516))/(MAXIFS(AG:AG,$E:$E,$E516)-MINIFS(AG:AG,$E:$E,$E516)),
100*(AG516-MINIFS(AG:AG,$E:$E,$E516))/(MAXIFS(AG:AG,$E:$E,$E516)-MINIFS(AG:AG,$E:$E,$E516))))</f>
        <v/>
      </c>
      <c r="CW516" s="232" t="str">
        <f t="array" ref="CW516">IF(AH516="","",
IF(INDEX(Settings!$H:$H,MATCH(CW$1,Settings!$G:$G,0))=TRUE,
100-100*(AH516-MINIFS(AH:AH,$E:$E,$E516))/(MAXIFS(AH:AH,$E:$E,$E516)-MINIFS(AH:AH,$E:$E,$E516)),
100*(AH516-MINIFS(AH:AH,$E:$E,$E516))/(MAXIFS(AH:AH,$E:$E,$E516)-MINIFS(AH:AH,$E:$E,$E516))))</f>
        <v/>
      </c>
      <c r="CX516" s="232" t="str">
        <f t="array" ref="CX516">IF(AI516="","",
IF(INDEX(Settings!$H:$H,MATCH(CX$1,Settings!$G:$G,0))=TRUE,
100-100*(AI516-MINIFS(AI:AI,$E:$E,$E516))/(MAXIFS(AI:AI,$E:$E,$E516)-MINIFS(AI:AI,$E:$E,$E516)),
100*(AI516-MINIFS(AI:AI,$E:$E,$E516))/(MAXIFS(AI:AI,$E:$E,$E516)-MINIFS(AI:AI,$E:$E,$E516))))</f>
        <v/>
      </c>
      <c r="CY516" s="232" t="str">
        <f t="array" ref="CY516">IF(AJ516="","",
IF(INDEX(Settings!$H:$H,MATCH(CY$1,Settings!$G:$G,0))=TRUE,
100-100*(AJ516-MINIFS(AJ:AJ,$E:$E,$E516))/(MAXIFS(AJ:AJ,$E:$E,$E516)-MINIFS(AJ:AJ,$E:$E,$E516)),
100*(AJ516-MINIFS(AJ:AJ,$E:$E,$E516))/(MAXIFS(AJ:AJ,$E:$E,$E516)-MINIFS(AJ:AJ,$E:$E,$E516))))</f>
        <v/>
      </c>
      <c r="CZ516" s="232" t="str">
        <f t="array" ref="CZ516">IF(AK516="","",
IF(INDEX(Settings!$H:$H,MATCH(CZ$1,Settings!$G:$G,0))=TRUE,
100-100*(AK516-MINIFS(AK:AK,$E:$E,$E516))/(MAXIFS(AK:AK,$E:$E,$E516)-MINIFS(AK:AK,$E:$E,$E516)),
100*(AK516-MINIFS(AK:AK,$E:$E,$E516))/(MAXIFS(AK:AK,$E:$E,$E516)-MINIFS(AK:AK,$E:$E,$E516))))</f>
        <v/>
      </c>
      <c r="DA516" s="232" t="str">
        <f t="array" ref="DA516">IF(AL516="","",
IF(INDEX(Settings!$H:$H,MATCH(DA$1,Settings!$G:$G,0))=TRUE,
100-100*(AL516-MINIFS(AL:AL,$E:$E,$E516))/(MAXIFS(AL:AL,$E:$E,$E516)-MINIFS(AL:AL,$E:$E,$E516)),
100*(AL516-MINIFS(AL:AL,$E:$E,$E516))/(MAXIFS(AL:AL,$E:$E,$E516)-MINIFS(AL:AL,$E:$E,$E516))))</f>
        <v/>
      </c>
      <c r="DB516" s="232" t="str">
        <f t="array" ref="DB516">IF(AM516="","",
IF(INDEX(Settings!$H:$H,MATCH(DB$1,Settings!$G:$G,0))=TRUE,
100-100*(AM516-MINIFS(AM:AM,$E:$E,$E516))/(MAXIFS(AM:AM,$E:$E,$E516)-MINIFS(AM:AM,$E:$E,$E516)),
100*(AM516-MINIFS(AM:AM,$E:$E,$E516))/(MAXIFS(AM:AM,$E:$E,$E516)-MINIFS(AM:AM,$E:$E,$E516))))</f>
        <v/>
      </c>
      <c r="DC516" s="232" t="str">
        <f t="array" ref="DC516">IF(AN516="","",
IF(INDEX(Settings!$H:$H,MATCH(DC$1,Settings!$G:$G,0))=TRUE,
100-100*(AN516-MINIFS(AN:AN,$E:$E,$E516))/(MAXIFS(AN:AN,$E:$E,$E516)-MINIFS(AN:AN,$E:$E,$E516)),
100*(AN516-MINIFS(AN:AN,$E:$E,$E516))/(MAXIFS(AN:AN,$E:$E,$E516)-MINIFS(AN:AN,$E:$E,$E516))))</f>
        <v/>
      </c>
      <c r="DD516" s="232" t="str">
        <f t="array" ref="DD516">IF(AO516="","",
IF(INDEX(Settings!$H:$H,MATCH(DD$1,Settings!$G:$G,0))=TRUE,
100-100*(AO516-MINIFS(AO:AO,$E:$E,$E516))/(MAXIFS(AO:AO,$E:$E,$E516)-MINIFS(AO:AO,$E:$E,$E516)),
100*(AO516-MINIFS(AO:AO,$E:$E,$E516))/(MAXIFS(AO:AO,$E:$E,$E516)-MINIFS(AO:AO,$E:$E,$E516))))</f>
        <v/>
      </c>
      <c r="DE516" s="232" t="str">
        <f t="array" ref="DE516">IF(AP516="","",
IF(INDEX(Settings!$H:$H,MATCH(DE$1,Settings!$G:$G,0))=TRUE,
100-100*(AP516-MINIFS(AP:AP,$E:$E,$E516))/(MAXIFS(AP:AP,$E:$E,$E516)-MINIFS(AP:AP,$E:$E,$E516)),
100*(AP516-MINIFS(AP:AP,$E:$E,$E516))/(MAXIFS(AP:AP,$E:$E,$E516)-MINIFS(AP:AP,$E:$E,$E516))))</f>
        <v/>
      </c>
      <c r="DF516" s="232" t="str">
        <f t="array" ref="DF516">IF(AQ516="","",
IF(INDEX(Settings!$H:$H,MATCH(DF$1,Settings!$G:$G,0))=TRUE,
100-100*(AQ516-MINIFS(AQ:AQ,$E:$E,$E516))/(MAXIFS(AQ:AQ,$E:$E,$E516)-MINIFS(AQ:AQ,$E:$E,$E516)),
100*(AQ516-MINIFS(AQ:AQ,$E:$E,$E516))/(MAXIFS(AQ:AQ,$E:$E,$E516)-MINIFS(AQ:AQ,$E:$E,$E516))))</f>
        <v/>
      </c>
      <c r="DG516" s="232" t="str">
        <f t="array" ref="DG516">IF(AR516="","",
IF(INDEX(Settings!$H:$H,MATCH(DG$1,Settings!$G:$G,0))=TRUE,
100-100*(AR516-MINIFS(AR:AR,$E:$E,$E516))/(MAXIFS(AR:AR,$E:$E,$E516)-MINIFS(AR:AR,$E:$E,$E516)),
100*(AR516-MINIFS(AR:AR,$E:$E,$E516))/(MAXIFS(AR:AR,$E:$E,$E516)-MINIFS(AR:AR,$E:$E,$E516))))</f>
        <v/>
      </c>
      <c r="DH516" s="232" t="str">
        <f t="array" ref="DH516">IF(AS516="","",
IF(INDEX(Settings!$H:$H,MATCH(DH$1,Settings!$G:$G,0))=TRUE,
100-100*(AS516-MINIFS(AS:AS,$E:$E,$E516))/(MAXIFS(AS:AS,$E:$E,$E516)-MINIFS(AS:AS,$E:$E,$E516)),
100*(AS516-MINIFS(AS:AS,$E:$E,$E516))/(MAXIFS(AS:AS,$E:$E,$E516)-MINIFS(AS:AS,$E:$E,$E516))))</f>
        <v/>
      </c>
      <c r="DI516" s="232" t="str">
        <f t="array" ref="DI516">IF(AT516="","",
IF(INDEX(Settings!$H:$H,MATCH(DI$1,Settings!$G:$G,0))=TRUE,
100-100*(AT516-MINIFS(AT:AT,$E:$E,$E516))/(MAXIFS(AT:AT,$E:$E,$E516)-MINIFS(AT:AT,$E:$E,$E516)),
100*(AT516-MINIFS(AT:AT,$E:$E,$E516))/(MAXIFS(AT:AT,$E:$E,$E516)-MINIFS(AT:AT,$E:$E,$E516))))</f>
        <v/>
      </c>
      <c r="DJ516" s="232" t="str">
        <f t="array" ref="DJ516">IF(AU516="","",
IF(INDEX(Settings!$H:$H,MATCH(DJ$1,Settings!$G:$G,0))=TRUE,
100-100*(AU516-MINIFS(AU:AU,$E:$E,$E516))/(MAXIFS(AU:AU,$E:$E,$E516)-MINIFS(AU:AU,$E:$E,$E516)),
100*(AU516-MINIFS(AU:AU,$E:$E,$E516))/(MAXIFS(AU:AU,$E:$E,$E516)-MINIFS(AU:AU,$E:$E,$E516))))</f>
        <v/>
      </c>
      <c r="DK516" s="232" t="str">
        <f t="array" ref="DK516">IF(AV516="","",
IF(INDEX(Settings!$H:$H,MATCH(DK$1,Settings!$G:$G,0))=TRUE,
100-100*(AV516-MINIFS(AV:AV,$E:$E,$E516))/(MAXIFS(AV:AV,$E:$E,$E516)-MINIFS(AV:AV,$E:$E,$E516)),
100*(AV516-MINIFS(AV:AV,$E:$E,$E516))/(MAXIFS(AV:AV,$E:$E,$E516)-MINIFS(AV:AV,$E:$E,$E516))))</f>
        <v/>
      </c>
      <c r="DL516" s="232" t="str">
        <f t="array" ref="DL516">IF(AW516="","",
IF(INDEX(Settings!$H:$H,MATCH(DL$1,Settings!$G:$G,0))=TRUE,
100-100*(AW516-MINIFS(AW:AW,$E:$E,$E516))/(MAXIFS(AW:AW,$E:$E,$E516)-MINIFS(AW:AW,$E:$E,$E516)),
100*(AW516-MINIFS(AW:AW,$E:$E,$E516))/(MAXIFS(AW:AW,$E:$E,$E516)-MINIFS(AW:AW,$E:$E,$E516))))</f>
        <v/>
      </c>
      <c r="DM516" s="232" t="str">
        <f t="array" ref="DM516">IF(AX516="","",
IF(INDEX(Settings!$H:$H,MATCH(DM$1,Settings!$G:$G,0))=TRUE,
100-100*(AX516-MINIFS(AX:AX,$E:$E,$E516))/(MAXIFS(AX:AX,$E:$E,$E516)-MINIFS(AX:AX,$E:$E,$E516)),
100*(AX516-MINIFS(AX:AX,$E:$E,$E516))/(MAXIFS(AX:AX,$E:$E,$E516)-MINIFS(AX:AX,$E:$E,$E516))))</f>
        <v/>
      </c>
      <c r="DN516" s="232" t="str">
        <f t="array" ref="DN516">IF(AY516="","",
IF(INDEX(Settings!$H:$H,MATCH(DN$1,Settings!$G:$G,0))=TRUE,
100-100*(AY516-MINIFS(AY:AY,$E:$E,$E516))/(MAXIFS(AY:AY,$E:$E,$E516)-MINIFS(AY:AY,$E:$E,$E516)),
100*(AY516-MINIFS(AY:AY,$E:$E,$E516))/(MAXIFS(AY:AY,$E:$E,$E516)-MINIFS(AY:AY,$E:$E,$E516))))</f>
        <v/>
      </c>
      <c r="DO516" s="232" t="str">
        <f t="array" ref="DO516">IF(AZ516="","",
IF(INDEX(Settings!$H:$H,MATCH(DO$1,Settings!$G:$G,0))=TRUE,
100-100*(AZ516-MINIFS(AZ:AZ,$E:$E,$E516))/(MAXIFS(AZ:AZ,$E:$E,$E516)-MINIFS(AZ:AZ,$E:$E,$E516)),
100*(AZ516-MINIFS(AZ:AZ,$E:$E,$E516))/(MAXIFS(AZ:AZ,$E:$E,$E516)-MINIFS(AZ:AZ,$E:$E,$E516))))</f>
        <v/>
      </c>
      <c r="DP516" s="232" t="str">
        <f t="array" ref="DP516">IF(BA516="","",
IF(INDEX(Settings!$H:$H,MATCH(DP$1,Settings!$G:$G,0))=TRUE,
100-100*(BA516-MINIFS(BA:BA,$E:$E,$E516))/(MAXIFS(BA:BA,$E:$E,$E516)-MINIFS(BA:BA,$E:$E,$E516)),
100*(BA516-MINIFS(BA:BA,$E:$E,$E516))/(MAXIFS(BA:BA,$E:$E,$E516)-MINIFS(BA:BA,$E:$E,$E516))))</f>
        <v/>
      </c>
      <c r="DQ516" s="232" t="str">
        <f t="array" ref="DQ516">IF(BB516="","",
IF(INDEX(Settings!$H:$H,MATCH(DQ$1,Settings!$G:$G,0))=TRUE,
100-100*(BB516-MINIFS(BB:BB,$E:$E,$E516))/(MAXIFS(BB:BB,$E:$E,$E516)-MINIFS(BB:BB,$E:$E,$E516)),
100*(BB516-MINIFS(BB:BB,$E:$E,$E516))/(MAXIFS(BB:BB,$E:$E,$E516)-MINIFS(BB:BB,$E:$E,$E516))))</f>
        <v/>
      </c>
      <c r="DR516" s="232" t="str">
        <f t="array" ref="DR516">IF(BC516="","",
IF(INDEX(Settings!$H:$H,MATCH(DR$1,Settings!$G:$G,0))=TRUE,
100-100*(BC516-MINIFS(BC:BC,$E:$E,$E516))/(MAXIFS(BC:BC,$E:$E,$E516)-MINIFS(BC:BC,$E:$E,$E516)),
100*(BC516-MINIFS(BC:BC,$E:$E,$E516))/(MAXIFS(BC:BC,$E:$E,$E516)-MINIFS(BC:BC,$E:$E,$E516))))</f>
        <v/>
      </c>
      <c r="DS516" s="232" t="str">
        <f t="array" ref="DS516">IF(BD516="","",
IF(INDEX(Settings!$H:$H,MATCH(DS$1,Settings!$G:$G,0))=TRUE,
100-100*(BD516-MINIFS(BD:BD,$E:$E,$E516))/(MAXIFS(BD:BD,$E:$E,$E516)-MINIFS(BD:BD,$E:$E,$E516)),
100*(BD516-MINIFS(BD:BD,$E:$E,$E516))/(MAXIFS(BD:BD,$E:$E,$E516)-MINIFS(BD:BD,$E:$E,$E516))))</f>
        <v/>
      </c>
      <c r="DT516" s="232" t="str">
        <f t="array" ref="DT516">IF(BE516="","",
IF(INDEX(Settings!$H:$H,MATCH(DT$1,Settings!$G:$G,0))=TRUE,
100-100*(BE516-MINIFS(BE:BE,$E:$E,$E516))/(MAXIFS(BE:BE,$E:$E,$E516)-MINIFS(BE:BE,$E:$E,$E516)),
100*(BE516-MINIFS(BE:BE,$E:$E,$E516))/(MAXIFS(BE:BE,$E:$E,$E516)-MINIFS(BE:BE,$E:$E,$E516))))</f>
        <v/>
      </c>
      <c r="DU516" s="232" t="str">
        <f t="array" ref="DU516">IF(BF516="","",
IF(INDEX(Settings!$H:$H,MATCH(DU$1,Settings!$G:$G,0))=TRUE,
100-100*(BF516-MINIFS(BF:BF,$E:$E,$E516))/(MAXIFS(BF:BF,$E:$E,$E516)-MINIFS(BF:BF,$E:$E,$E516)),
100*(BF516-MINIFS(BF:BF,$E:$E,$E516))/(MAXIFS(BF:BF,$E:$E,$E516)-MINIFS(BF:BF,$E:$E,$E516))))</f>
        <v/>
      </c>
      <c r="DV516" s="232" t="str">
        <f t="array" ref="DV516">IF(BG516="","",
IF(INDEX(Settings!$H:$H,MATCH(DV$1,Settings!$G:$G,0))=TRUE,
100-100*(BG516-MINIFS(BG:BG,$E:$E,$E516))/(MAXIFS(BG:BG,$E:$E,$E516)-MINIFS(BG:BG,$E:$E,$E516)),
100*(BG516-MINIFS(BG:BG,$E:$E,$E516))/(MAXIFS(BG:BG,$E:$E,$E516)-MINIFS(BG:BG,$E:$E,$E516))))</f>
        <v/>
      </c>
      <c r="DW516" s="232" t="str">
        <f t="array" ref="DW516">IF(BH516="","",
IF(INDEX(Settings!$H:$H,MATCH(DW$1,Settings!$G:$G,0))=TRUE,
100-100*(BH516-MINIFS(BH:BH,$E:$E,$E516))/(MAXIFS(BH:BH,$E:$E,$E516)-MINIFS(BH:BH,$E:$E,$E516)),
100*(BH516-MINIFS(BH:BH,$E:$E,$E516))/(MAXIFS(BH:BH,$E:$E,$E516)-MINIFS(BH:BH,$E:$E,$E516))))</f>
        <v/>
      </c>
      <c r="DX516" s="232" t="str">
        <f t="array" ref="DX516">IF(BI516="","",
IF(INDEX(Settings!$H:$H,MATCH(DX$1,Settings!$G:$G,0))=TRUE,
100-100*(BI516-MINIFS(BI:BI,$E:$E,$E516))/(MAXIFS(BI:BI,$E:$E,$E516)-MINIFS(BI:BI,$E:$E,$E516)),
100*(BI516-MINIFS(BI:BI,$E:$E,$E516))/(MAXIFS(BI:BI,$E:$E,$E516)-MINIFS(BI:BI,$E:$E,$E516))))</f>
        <v/>
      </c>
      <c r="DY516" s="232" t="str">
        <f t="array" ref="DY516">IF(BJ516="","",
IF(INDEX(Settings!$H:$H,MATCH(DY$1,Settings!$G:$G,0))=TRUE,
100-100*(BJ516-MINIFS(BJ:BJ,$E:$E,$E516))/(MAXIFS(BJ:BJ,$E:$E,$E516)-MINIFS(BJ:BJ,$E:$E,$E516)),
100*(BJ516-MINIFS(BJ:BJ,$E:$E,$E516))/(MAXIFS(BJ:BJ,$E:$E,$E516)-MINIFS(BJ:BJ,$E:$E,$E516))))</f>
        <v/>
      </c>
      <c r="DZ516" s="234"/>
      <c r="EA516" s="234"/>
      <c r="EB516" s="234" t="str">
        <f t="shared" si="8"/>
        <v/>
      </c>
      <c r="EC516" s="234" t="str">
        <f t="shared" si="9"/>
        <v/>
      </c>
      <c r="ED516" s="234" t="str">
        <f t="shared" si="10"/>
        <v/>
      </c>
      <c r="EE516" s="234" t="str">
        <f t="shared" si="11"/>
        <v/>
      </c>
      <c r="EF516" s="234" t="str">
        <f t="shared" si="12"/>
        <v/>
      </c>
      <c r="EG516" s="234" t="str">
        <f t="shared" si="13"/>
        <v/>
      </c>
      <c r="EH516" s="234"/>
      <c r="EI516" s="234"/>
      <c r="EJ516" s="234"/>
      <c r="EK516" s="234"/>
      <c r="EL516" s="234"/>
      <c r="EM516" s="234"/>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3" t="str">
        <f t="shared" si="14"/>
        <v/>
      </c>
      <c r="N517" s="49"/>
      <c r="O517" s="49"/>
      <c r="P517" s="49"/>
      <c r="Q517" s="49"/>
      <c r="R517" s="49"/>
      <c r="S517" s="222" t="str">
        <f>IFERROR(VLOOKUP(AF517, 'YOYO IR Scores'!A:C, 3, FALSE), "")
</f>
        <v/>
      </c>
      <c r="T517" s="49"/>
      <c r="U517" s="49"/>
      <c r="V517" s="49"/>
      <c r="W517" s="49"/>
      <c r="X517" s="224" t="str">
        <f t="shared" si="4"/>
        <v/>
      </c>
      <c r="Y517" s="225" t="str">
        <f t="shared" si="5"/>
        <v/>
      </c>
      <c r="Z517" s="225" t="str">
        <f t="shared" si="6"/>
        <v/>
      </c>
      <c r="AA517" s="224" t="str">
        <f t="shared" si="7"/>
        <v/>
      </c>
      <c r="AB517" s="223"/>
      <c r="AC517" s="223"/>
      <c r="AD517" s="223"/>
      <c r="AE517" s="223" t="str">
        <f>IFERROR(VLOOKUP(AF517, 'YOYO IR Scores'!A:C, 2, FALSE), "")</f>
        <v/>
      </c>
      <c r="AF517" s="223"/>
      <c r="AG517" s="223"/>
      <c r="AH517" s="223"/>
      <c r="AI517" s="223"/>
      <c r="AJ517" s="223"/>
      <c r="AK517" s="223"/>
      <c r="AL517" s="223"/>
      <c r="AM517" s="223"/>
      <c r="AN517" s="223"/>
      <c r="AO517" s="223"/>
      <c r="AP517" s="223"/>
      <c r="AQ517" s="223"/>
      <c r="AR517" s="223"/>
      <c r="AS517" s="223"/>
      <c r="AT517" s="223"/>
      <c r="AU517" s="223"/>
      <c r="AV517" s="223"/>
      <c r="AW517" s="223"/>
      <c r="AX517" s="223"/>
      <c r="AY517" s="223"/>
      <c r="AZ517" s="223"/>
      <c r="BA517" s="223"/>
      <c r="BB517" s="223"/>
      <c r="BC517" s="223"/>
      <c r="BD517" s="223"/>
      <c r="BE517" s="223"/>
      <c r="BF517" s="223"/>
      <c r="BG517" s="223"/>
      <c r="BH517" s="223"/>
      <c r="BI517" s="223"/>
      <c r="BJ517" s="223"/>
      <c r="BK517" s="223" t="str">
        <f t="array" ref="BK517">IF(J517="","",
IF(INDEX(Settings!$H:$H,MATCH(BY$1,Settings!$G:$G,0))=TRUE,
100-100*(J517-MIN(J:J))/(MAX(J:J)-MIN(J:J)),
100*(J517-MIN(J:J))/(MAX(J:J)-MIN(J:J))))</f>
        <v/>
      </c>
      <c r="BL517" s="223" t="str">
        <f t="array" ref="BL517">IF(J517="","",
IF(INDEX(Settings!$H:$H,MATCH(BY$1,Settings!$G:$G,0))=TRUE,
100-100*(J517-MINIFS(J:J,$E:$E,$E517))/(MAXIFS(J:J,$E:$E,$E517)-MINIFS(J:J,$E:$E,$E517)),
100*(J517-MINIFS(J:J,$E:$E,$E517))/(MAXIFS(J:J,$E:$E,$E517)-MINIFS(J:J,$E:$E,$E517))))</f>
        <v/>
      </c>
      <c r="BM517" s="223"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4" t="str">
        <f t="array" ref="BQ517">IF(J517="","",
IF(INDEX(Settings!$H:$H,MATCH(BY$1,Settings!$G:$G,0))=TRUE,
-1*(J517-AVERAGE(J:J))/STDEV(J:J),
(J517-AVERAGE(J:J))/STDEV(J:J)))</f>
        <v/>
      </c>
      <c r="BR517" s="224" t="str">
        <f>IFERROR(__xludf.DUMMYFUNCTION("IF(J517="""","""",
IF(INDEX(Settings!$H:$H,MATCH(BY$1,Settings!$G:$G,0))=TRUE,
-1*(J517-AVERAGEIFS(J:J,$E:$E,$E517))/STDEV(FILTER(J:J,$E:$E=$E517)),
(J517-AVERAGEIFS(J:J,$E:$E,$E517))/STDEV(FILTER(J:J,$E:$E=$E517))))"),"")</f>
        <v/>
      </c>
      <c r="BS517" s="224"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3" t="str">
        <f t="array" ref="BY517">IF(J517="","",
IF(INDEX(Settings!$H:$H,MATCH(BY$1,Settings!$G:$G,0))=TRUE,
100-100*(J517-MINIFS(J:J,$E:$E,$E517))/(MAXIFS(J:J,$E:$E,$E517)-MINIFS(J:J,$E:$E,$E517)),
100*(J517-MINIFS(J:J,$E:$E,$E517))/(MAXIFS(J:J,$E:$E,$E517)-MINIFS(J:J,$E:$E,$E517))))</f>
        <v/>
      </c>
      <c r="BZ517" s="223" t="str">
        <f t="array" ref="BZ517">IF(K517="","",
IF(INDEX(Settings!$H:$H,MATCH(BZ$1,Settings!$G:$G,0))=TRUE,
100-100*(K517-MINIFS(K:K,$E:$E,$E517))/(MAXIFS(K:K,$E:$E,$E517)-MINIFS(K:K,$E:$E,$E517)),
100*(K517-MINIFS(K:K,$E:$E,$E517))/(MAXIFS(K:K,$E:$E,$E517)-MINIFS(K:K,$E:$E,$E517))))</f>
        <v/>
      </c>
      <c r="CA517" s="223" t="str">
        <f t="array" ref="CA517">IF(L517="","",
IF(INDEX(Settings!$H:$H,MATCH(CA$1,Settings!$G:$G,0))=TRUE,
100-100*(L517-MINIFS(L:L,$E:$E,$E517))/(MAXIFS(L:L,$E:$E,$E517)-MINIFS(L:L,$E:$E,$E517)),
100*(L517-MINIFS(L:L,$E:$E,$E517))/(MAXIFS(L:L,$E:$E,$E517)-MINIFS(L:L,$E:$E,$E517))))</f>
        <v/>
      </c>
      <c r="CB517" s="223" t="str">
        <f t="array" ref="CB517">IF(M517="","",
IF(INDEX(Settings!$H:$H,MATCH(CB$1,Settings!$G:$G,0))=TRUE,
100-100*(M517-MINIFS(M:M,$E:$E,$E517))/(MAXIFS(M:M,$E:$E,$E517)-MINIFS(M:M,$E:$E,$E517)),
100*(M517-MINIFS(M:M,$E:$E,$E517))/(MAXIFS(M:M,$E:$E,$E517)-MINIFS(M:M,$E:$E,$E517))))</f>
        <v/>
      </c>
      <c r="CC517" s="223" t="str">
        <f t="array" ref="CC517">IF(N517="","",
IF(INDEX(Settings!$H:$H,MATCH(CC$1,Settings!$G:$G,0))=TRUE,
100-100*(N517-MINIFS(N:N,$E:$E,$E517))/(MAXIFS(N:N,$E:$E,$E517)-MINIFS(N:N,$E:$E,$E517)),
100*(N517-MINIFS(N:N,$E:$E,$E517))/(MAXIFS(N:N,$E:$E,$E517)-MINIFS(N:N,$E:$E,$E517))))</f>
        <v/>
      </c>
      <c r="CD517" s="223" t="str">
        <f t="array" ref="CD517">IF(O517="","",
IF(INDEX(Settings!$H:$H,MATCH(CD$1,Settings!$G:$G,0))=TRUE,
100-100*(O517-MINIFS(O:O,$E:$E,$E517))/(MAXIFS(O:O,$E:$E,$E517)-MINIFS(O:O,$E:$E,$E517)),
100*(O517-MINIFS(O:O,$E:$E,$E517))/(MAXIFS(O:O,$E:$E,$E517)-MINIFS(O:O,$E:$E,$E517))))</f>
        <v/>
      </c>
      <c r="CE517" s="223" t="str">
        <f t="array" ref="CE517">IF(P517="","",
IF(INDEX(Settings!$H:$H,MATCH(CE$1,Settings!$G:$G,0))=TRUE,
100-100*(P517-MINIFS(P:P,$E:$E,$E517))/(MAXIFS(P:P,$E:$E,$E517)-MINIFS(P:P,$E:$E,$E517)),
100*(P517-MINIFS(P:P,$E:$E,$E517))/(MAXIFS(P:P,$E:$E,$E517)-MINIFS(P:P,$E:$E,$E517))))</f>
        <v/>
      </c>
      <c r="CF517" s="223" t="str">
        <f t="array" ref="CF517">IF(Q517="","",
IF(INDEX(Settings!$H:$H,MATCH(CF$1,Settings!$G:$G,0))=TRUE,
100-100*(Q517-MINIFS(Q:Q,$E:$E,$E517))/(MAXIFS(Q:Q,$E:$E,$E517)-MINIFS(Q:Q,$E:$E,$E517)),
100*(Q517-MINIFS(Q:Q,$E:$E,$E517))/(MAXIFS(Q:Q,$E:$E,$E517)-MINIFS(Q:Q,$E:$E,$E517))))</f>
        <v/>
      </c>
      <c r="CG517" s="223" t="str">
        <f t="array" ref="CG517">IF(R517="","",
IF(INDEX(Settings!$H:$H,MATCH(CG$1,Settings!$G:$G,0))=TRUE,
100-100*(R517-MINIFS(R:R,$E:$E,$E517))/(MAXIFS(R:R,$E:$E,$E517)-MINIFS(R:R,$E:$E,$E517)),
100*(R517-MINIFS(R:R,$E:$E,$E517))/(MAXIFS(R:R,$E:$E,$E517)-MINIFS(R:R,$E:$E,$E517))))</f>
        <v/>
      </c>
      <c r="CH517" s="223" t="str">
        <f t="array" ref="CH517">IF(S517="","",
IF(INDEX(Settings!$H:$H,MATCH(CH$1,Settings!$G:$G,0))=TRUE,
100-100*(S517-MINIFS(S:S,$E:$E,$E517))/(MAXIFS(S:S,$E:$E,$E517)-MINIFS(S:S,$E:$E,$E517)),
100*(S517-MINIFS(S:S,$E:$E,$E517))/(MAXIFS(S:S,$E:$E,$E517)-MINIFS(S:S,$E:$E,$E517))))</f>
        <v/>
      </c>
      <c r="CI517" s="223" t="str">
        <f t="array" ref="CI517">IF(T517="","",
IF(INDEX(Settings!$H:$H,MATCH(CI$1,Settings!$G:$G,0))=TRUE,
100-100*(T517-MINIFS(T:T,$E:$E,$E517))/(MAXIFS(T:T,$E:$E,$E517)-MINIFS(T:T,$E:$E,$E517)),
100*(T517-MINIFS(T:T,$E:$E,$E517))/(MAXIFS(T:T,$E:$E,$E517)-MINIFS(T:T,$E:$E,$E517))))</f>
        <v/>
      </c>
      <c r="CJ517" s="223" t="str">
        <f t="array" ref="CJ517">IF(U517="","",
IF(INDEX(Settings!$H:$H,MATCH(CJ$1,Settings!$G:$G,0))=TRUE,
100-100*(U517-MINIFS(U:U,$E:$E,$E517))/(MAXIFS(U:U,$E:$E,$E517)-MINIFS(U:U,$E:$E,$E517)),
100*(U517-MINIFS(U:U,$E:$E,$E517))/(MAXIFS(U:U,$E:$E,$E517)-MINIFS(U:U,$E:$E,$E517))))</f>
        <v/>
      </c>
      <c r="CK517" s="223" t="str">
        <f t="array" ref="CK517">IF(V517="","",
IF(INDEX(Settings!$H:$H,MATCH(CK$1,Settings!$G:$G,0))=TRUE,
100-100*(V517-MINIFS(V:V,$E:$E,$E517))/(MAXIFS(V:V,$E:$E,$E517)-MINIFS(V:V,$E:$E,$E517)),
100*(V517-MINIFS(V:V,$E:$E,$E517))/(MAXIFS(V:V,$E:$E,$E517)-MINIFS(V:V,$E:$E,$E517))))</f>
        <v/>
      </c>
      <c r="CL517" s="223" t="str">
        <f t="array" ref="CL517">IF(W517="","",
IF(INDEX(Settings!$H:$H,MATCH(CL$1,Settings!$G:$G,0))=TRUE,
100-100*(W517-MINIFS(W:W,$E:$E,$E517))/(MAXIFS(W:W,$E:$E,$E517)-MINIFS(W:W,$E:$E,$E517)),
100*(W517-MINIFS(W:W,$E:$E,$E517))/(MAXIFS(W:W,$E:$E,$E517)-MINIFS(W:W,$E:$E,$E517))))</f>
        <v/>
      </c>
      <c r="CM517" s="223" t="str">
        <f t="array" ref="CM517">IF(X517="","",
IF(INDEX(Settings!$H:$H,MATCH(CM$1,Settings!$G:$G,0))=TRUE,
100-100*(X517-MINIFS(X:X,$E:$E,$E517))/(MAXIFS(X:X,$E:$E,$E517)-MINIFS(X:X,$E:$E,$E517)),
100*(X517-MINIFS(X:X,$E:$E,$E517))/(MAXIFS(X:X,$E:$E,$E517)-MINIFS(X:X,$E:$E,$E517))))</f>
        <v/>
      </c>
      <c r="CN517" s="223" t="str">
        <f t="array" ref="CN517">IF(Y517="","",
IF(INDEX(Settings!$H:$H,MATCH(CN$1,Settings!$G:$G,0))=TRUE,
100-100*(Y517-MINIFS(Y:Y,$E:$E,$E517))/(MAXIFS(Y:Y,$E:$E,$E517)-MINIFS(Y:Y,$E:$E,$E517)),
100*(Y517-MINIFS(Y:Y,$E:$E,$E517))/(MAXIFS(Y:Y,$E:$E,$E517)-MINIFS(Y:Y,$E:$E,$E517))))</f>
        <v/>
      </c>
      <c r="CO517" s="223" t="str">
        <f t="array" ref="CO517">IF(Z517="","",
IF(INDEX(Settings!$H:$H,MATCH(CO$1,Settings!$G:$G,0))=TRUE,
100-100*(Z517-MINIFS(Z:Z,$E:$E,$E517))/(MAXIFS(Z:Z,$E:$E,$E517)-MINIFS(Z:Z,$E:$E,$E517)),
100*(Z517-MINIFS(Z:Z,$E:$E,$E517))/(MAXIFS(Z:Z,$E:$E,$E517)-MINIFS(Z:Z,$E:$E,$E517))))</f>
        <v/>
      </c>
      <c r="CP517" s="223" t="str">
        <f t="array" ref="CP517">IF(AA517="","",
IF(INDEX(Settings!$H:$H,MATCH(CP$1,Settings!$G:$G,0))=TRUE,
100-100*(AA517-MINIFS(AA:AA,$E:$E,$E517))/(MAXIFS(AA:AA,$E:$E,$E517)-MINIFS(AA:AA,$E:$E,$E517)),
100*(AA517-MINIFS(AA:AA,$E:$E,$E517))/(MAXIFS(AA:AA,$E:$E,$E517)-MINIFS(AA:AA,$E:$E,$E517))))</f>
        <v/>
      </c>
      <c r="CQ517" s="223" t="str">
        <f t="array" ref="CQ517">IF(AB517="","",
IF(INDEX(Settings!$H:$H,MATCH(CQ$1,Settings!$G:$G,0))=TRUE,
100-100*(AB517-MINIFS(AB:AB,$E:$E,$E517))/(MAXIFS(AB:AB,$E:$E,$E517)-MINIFS(AB:AB,$E:$E,$E517)),
100*(AB517-MINIFS(AB:AB,$E:$E,$E517))/(MAXIFS(AB:AB,$E:$E,$E517)-MINIFS(AB:AB,$E:$E,$E517))))</f>
        <v/>
      </c>
      <c r="CR517" s="223" t="str">
        <f t="array" ref="CR517">IF(AC517="","",
IF(INDEX(Settings!$H:$H,MATCH(CR$1,Settings!$G:$G,0))=TRUE,
100-100*(AC517-MINIFS(AC:AC,$E:$E,$E517))/(MAXIFS(AC:AC,$E:$E,$E517)-MINIFS(AC:AC,$E:$E,$E517)),
100*(AC517-MINIFS(AC:AC,$E:$E,$E517))/(MAXIFS(AC:AC,$E:$E,$E517)-MINIFS(AC:AC,$E:$E,$E517))))</f>
        <v/>
      </c>
      <c r="CS517" s="223" t="str">
        <f t="array" ref="CS517">IF(AD517="","",
IF(INDEX(Settings!$H:$H,MATCH(CS$1,Settings!$G:$G,0))=TRUE,
100-100*(AD517-MINIFS(AD:AD,$E:$E,$E517))/(MAXIFS(AD:AD,$E:$E,$E517)-MINIFS(AD:AD,$E:$E,$E517)),
100*(AD517-MINIFS(AD:AD,$E:$E,$E517))/(MAXIFS(AD:AD,$E:$E,$E517)-MINIFS(AD:AD,$E:$E,$E517))))</f>
        <v/>
      </c>
      <c r="CT517" s="223" t="str">
        <f t="array" ref="CT517">IF(AE517="","",
IF(INDEX(Settings!$H:$H,MATCH(CT$1,Settings!$G:$G,0))=TRUE,
100-100*(AE517-MINIFS(AE:AE,$E:$E,$E517))/(MAXIFS(AE:AE,$E:$E,$E517)-MINIFS(AE:AE,$E:$E,$E517)),
100*(AE517-MINIFS(AE:AE,$E:$E,$E517))/(MAXIFS(AE:AE,$E:$E,$E517)-MINIFS(AE:AE,$E:$E,$E517))))</f>
        <v/>
      </c>
      <c r="CU517" s="223" t="str">
        <f t="array" ref="CU517">IF(AF517="","",
IF(INDEX(Settings!$H:$H,MATCH(CU$1,Settings!$G:$G,0))=TRUE,
100-100*(AF517-MINIFS(AF:AF,$E:$E,$E517))/(MAXIFS(AF:AF,$E:$E,$E517)-MINIFS(AF:AF,$E:$E,$E517)),
100*(AF517-MINIFS(AF:AF,$E:$E,$E517))/(MAXIFS(AF:AF,$E:$E,$E517)-MINIFS(AF:AF,$E:$E,$E517))))</f>
        <v/>
      </c>
      <c r="CV517" s="223" t="str">
        <f t="array" ref="CV517">IF(AG517="","",
IF(INDEX(Settings!$H:$H,MATCH(CV$1,Settings!$G:$G,0))=TRUE,
100-100*(AG517-MINIFS(AG:AG,$E:$E,$E517))/(MAXIFS(AG:AG,$E:$E,$E517)-MINIFS(AG:AG,$E:$E,$E517)),
100*(AG517-MINIFS(AG:AG,$E:$E,$E517))/(MAXIFS(AG:AG,$E:$E,$E517)-MINIFS(AG:AG,$E:$E,$E517))))</f>
        <v/>
      </c>
      <c r="CW517" s="223" t="str">
        <f t="array" ref="CW517">IF(AH517="","",
IF(INDEX(Settings!$H:$H,MATCH(CW$1,Settings!$G:$G,0))=TRUE,
100-100*(AH517-MINIFS(AH:AH,$E:$E,$E517))/(MAXIFS(AH:AH,$E:$E,$E517)-MINIFS(AH:AH,$E:$E,$E517)),
100*(AH517-MINIFS(AH:AH,$E:$E,$E517))/(MAXIFS(AH:AH,$E:$E,$E517)-MINIFS(AH:AH,$E:$E,$E517))))</f>
        <v/>
      </c>
      <c r="CX517" s="223" t="str">
        <f t="array" ref="CX517">IF(AI517="","",
IF(INDEX(Settings!$H:$H,MATCH(CX$1,Settings!$G:$G,0))=TRUE,
100-100*(AI517-MINIFS(AI:AI,$E:$E,$E517))/(MAXIFS(AI:AI,$E:$E,$E517)-MINIFS(AI:AI,$E:$E,$E517)),
100*(AI517-MINIFS(AI:AI,$E:$E,$E517))/(MAXIFS(AI:AI,$E:$E,$E517)-MINIFS(AI:AI,$E:$E,$E517))))</f>
        <v/>
      </c>
      <c r="CY517" s="223" t="str">
        <f t="array" ref="CY517">IF(AJ517="","",
IF(INDEX(Settings!$H:$H,MATCH(CY$1,Settings!$G:$G,0))=TRUE,
100-100*(AJ517-MINIFS(AJ:AJ,$E:$E,$E517))/(MAXIFS(AJ:AJ,$E:$E,$E517)-MINIFS(AJ:AJ,$E:$E,$E517)),
100*(AJ517-MINIFS(AJ:AJ,$E:$E,$E517))/(MAXIFS(AJ:AJ,$E:$E,$E517)-MINIFS(AJ:AJ,$E:$E,$E517))))</f>
        <v/>
      </c>
      <c r="CZ517" s="223" t="str">
        <f t="array" ref="CZ517">IF(AK517="","",
IF(INDEX(Settings!$H:$H,MATCH(CZ$1,Settings!$G:$G,0))=TRUE,
100-100*(AK517-MINIFS(AK:AK,$E:$E,$E517))/(MAXIFS(AK:AK,$E:$E,$E517)-MINIFS(AK:AK,$E:$E,$E517)),
100*(AK517-MINIFS(AK:AK,$E:$E,$E517))/(MAXIFS(AK:AK,$E:$E,$E517)-MINIFS(AK:AK,$E:$E,$E517))))</f>
        <v/>
      </c>
      <c r="DA517" s="223" t="str">
        <f t="array" ref="DA517">IF(AL517="","",
IF(INDEX(Settings!$H:$H,MATCH(DA$1,Settings!$G:$G,0))=TRUE,
100-100*(AL517-MINIFS(AL:AL,$E:$E,$E517))/(MAXIFS(AL:AL,$E:$E,$E517)-MINIFS(AL:AL,$E:$E,$E517)),
100*(AL517-MINIFS(AL:AL,$E:$E,$E517))/(MAXIFS(AL:AL,$E:$E,$E517)-MINIFS(AL:AL,$E:$E,$E517))))</f>
        <v/>
      </c>
      <c r="DB517" s="223" t="str">
        <f t="array" ref="DB517">IF(AM517="","",
IF(INDEX(Settings!$H:$H,MATCH(DB$1,Settings!$G:$G,0))=TRUE,
100-100*(AM517-MINIFS(AM:AM,$E:$E,$E517))/(MAXIFS(AM:AM,$E:$E,$E517)-MINIFS(AM:AM,$E:$E,$E517)),
100*(AM517-MINIFS(AM:AM,$E:$E,$E517))/(MAXIFS(AM:AM,$E:$E,$E517)-MINIFS(AM:AM,$E:$E,$E517))))</f>
        <v/>
      </c>
      <c r="DC517" s="223" t="str">
        <f t="array" ref="DC517">IF(AN517="","",
IF(INDEX(Settings!$H:$H,MATCH(DC$1,Settings!$G:$G,0))=TRUE,
100-100*(AN517-MINIFS(AN:AN,$E:$E,$E517))/(MAXIFS(AN:AN,$E:$E,$E517)-MINIFS(AN:AN,$E:$E,$E517)),
100*(AN517-MINIFS(AN:AN,$E:$E,$E517))/(MAXIFS(AN:AN,$E:$E,$E517)-MINIFS(AN:AN,$E:$E,$E517))))</f>
        <v/>
      </c>
      <c r="DD517" s="223" t="str">
        <f t="array" ref="DD517">IF(AO517="","",
IF(INDEX(Settings!$H:$H,MATCH(DD$1,Settings!$G:$G,0))=TRUE,
100-100*(AO517-MINIFS(AO:AO,$E:$E,$E517))/(MAXIFS(AO:AO,$E:$E,$E517)-MINIFS(AO:AO,$E:$E,$E517)),
100*(AO517-MINIFS(AO:AO,$E:$E,$E517))/(MAXIFS(AO:AO,$E:$E,$E517)-MINIFS(AO:AO,$E:$E,$E517))))</f>
        <v/>
      </c>
      <c r="DE517" s="223" t="str">
        <f t="array" ref="DE517">IF(AP517="","",
IF(INDEX(Settings!$H:$H,MATCH(DE$1,Settings!$G:$G,0))=TRUE,
100-100*(AP517-MINIFS(AP:AP,$E:$E,$E517))/(MAXIFS(AP:AP,$E:$E,$E517)-MINIFS(AP:AP,$E:$E,$E517)),
100*(AP517-MINIFS(AP:AP,$E:$E,$E517))/(MAXIFS(AP:AP,$E:$E,$E517)-MINIFS(AP:AP,$E:$E,$E517))))</f>
        <v/>
      </c>
      <c r="DF517" s="223" t="str">
        <f t="array" ref="DF517">IF(AQ517="","",
IF(INDEX(Settings!$H:$H,MATCH(DF$1,Settings!$G:$G,0))=TRUE,
100-100*(AQ517-MINIFS(AQ:AQ,$E:$E,$E517))/(MAXIFS(AQ:AQ,$E:$E,$E517)-MINIFS(AQ:AQ,$E:$E,$E517)),
100*(AQ517-MINIFS(AQ:AQ,$E:$E,$E517))/(MAXIFS(AQ:AQ,$E:$E,$E517)-MINIFS(AQ:AQ,$E:$E,$E517))))</f>
        <v/>
      </c>
      <c r="DG517" s="223" t="str">
        <f t="array" ref="DG517">IF(AR517="","",
IF(INDEX(Settings!$H:$H,MATCH(DG$1,Settings!$G:$G,0))=TRUE,
100-100*(AR517-MINIFS(AR:AR,$E:$E,$E517))/(MAXIFS(AR:AR,$E:$E,$E517)-MINIFS(AR:AR,$E:$E,$E517)),
100*(AR517-MINIFS(AR:AR,$E:$E,$E517))/(MAXIFS(AR:AR,$E:$E,$E517)-MINIFS(AR:AR,$E:$E,$E517))))</f>
        <v/>
      </c>
      <c r="DH517" s="223" t="str">
        <f t="array" ref="DH517">IF(AS517="","",
IF(INDEX(Settings!$H:$H,MATCH(DH$1,Settings!$G:$G,0))=TRUE,
100-100*(AS517-MINIFS(AS:AS,$E:$E,$E517))/(MAXIFS(AS:AS,$E:$E,$E517)-MINIFS(AS:AS,$E:$E,$E517)),
100*(AS517-MINIFS(AS:AS,$E:$E,$E517))/(MAXIFS(AS:AS,$E:$E,$E517)-MINIFS(AS:AS,$E:$E,$E517))))</f>
        <v/>
      </c>
      <c r="DI517" s="223" t="str">
        <f t="array" ref="DI517">IF(AT517="","",
IF(INDEX(Settings!$H:$H,MATCH(DI$1,Settings!$G:$G,0))=TRUE,
100-100*(AT517-MINIFS(AT:AT,$E:$E,$E517))/(MAXIFS(AT:AT,$E:$E,$E517)-MINIFS(AT:AT,$E:$E,$E517)),
100*(AT517-MINIFS(AT:AT,$E:$E,$E517))/(MAXIFS(AT:AT,$E:$E,$E517)-MINIFS(AT:AT,$E:$E,$E517))))</f>
        <v/>
      </c>
      <c r="DJ517" s="223" t="str">
        <f t="array" ref="DJ517">IF(AU517="","",
IF(INDEX(Settings!$H:$H,MATCH(DJ$1,Settings!$G:$G,0))=TRUE,
100-100*(AU517-MINIFS(AU:AU,$E:$E,$E517))/(MAXIFS(AU:AU,$E:$E,$E517)-MINIFS(AU:AU,$E:$E,$E517)),
100*(AU517-MINIFS(AU:AU,$E:$E,$E517))/(MAXIFS(AU:AU,$E:$E,$E517)-MINIFS(AU:AU,$E:$E,$E517))))</f>
        <v/>
      </c>
      <c r="DK517" s="223" t="str">
        <f t="array" ref="DK517">IF(AV517="","",
IF(INDEX(Settings!$H:$H,MATCH(DK$1,Settings!$G:$G,0))=TRUE,
100-100*(AV517-MINIFS(AV:AV,$E:$E,$E517))/(MAXIFS(AV:AV,$E:$E,$E517)-MINIFS(AV:AV,$E:$E,$E517)),
100*(AV517-MINIFS(AV:AV,$E:$E,$E517))/(MAXIFS(AV:AV,$E:$E,$E517)-MINIFS(AV:AV,$E:$E,$E517))))</f>
        <v/>
      </c>
      <c r="DL517" s="223" t="str">
        <f t="array" ref="DL517">IF(AW517="","",
IF(INDEX(Settings!$H:$H,MATCH(DL$1,Settings!$G:$G,0))=TRUE,
100-100*(AW517-MINIFS(AW:AW,$E:$E,$E517))/(MAXIFS(AW:AW,$E:$E,$E517)-MINIFS(AW:AW,$E:$E,$E517)),
100*(AW517-MINIFS(AW:AW,$E:$E,$E517))/(MAXIFS(AW:AW,$E:$E,$E517)-MINIFS(AW:AW,$E:$E,$E517))))</f>
        <v/>
      </c>
      <c r="DM517" s="223" t="str">
        <f t="array" ref="DM517">IF(AX517="","",
IF(INDEX(Settings!$H:$H,MATCH(DM$1,Settings!$G:$G,0))=TRUE,
100-100*(AX517-MINIFS(AX:AX,$E:$E,$E517))/(MAXIFS(AX:AX,$E:$E,$E517)-MINIFS(AX:AX,$E:$E,$E517)),
100*(AX517-MINIFS(AX:AX,$E:$E,$E517))/(MAXIFS(AX:AX,$E:$E,$E517)-MINIFS(AX:AX,$E:$E,$E517))))</f>
        <v/>
      </c>
      <c r="DN517" s="223" t="str">
        <f t="array" ref="DN517">IF(AY517="","",
IF(INDEX(Settings!$H:$H,MATCH(DN$1,Settings!$G:$G,0))=TRUE,
100-100*(AY517-MINIFS(AY:AY,$E:$E,$E517))/(MAXIFS(AY:AY,$E:$E,$E517)-MINIFS(AY:AY,$E:$E,$E517)),
100*(AY517-MINIFS(AY:AY,$E:$E,$E517))/(MAXIFS(AY:AY,$E:$E,$E517)-MINIFS(AY:AY,$E:$E,$E517))))</f>
        <v/>
      </c>
      <c r="DO517" s="223" t="str">
        <f t="array" ref="DO517">IF(AZ517="","",
IF(INDEX(Settings!$H:$H,MATCH(DO$1,Settings!$G:$G,0))=TRUE,
100-100*(AZ517-MINIFS(AZ:AZ,$E:$E,$E517))/(MAXIFS(AZ:AZ,$E:$E,$E517)-MINIFS(AZ:AZ,$E:$E,$E517)),
100*(AZ517-MINIFS(AZ:AZ,$E:$E,$E517))/(MAXIFS(AZ:AZ,$E:$E,$E517)-MINIFS(AZ:AZ,$E:$E,$E517))))</f>
        <v/>
      </c>
      <c r="DP517" s="223" t="str">
        <f t="array" ref="DP517">IF(BA517="","",
IF(INDEX(Settings!$H:$H,MATCH(DP$1,Settings!$G:$G,0))=TRUE,
100-100*(BA517-MINIFS(BA:BA,$E:$E,$E517))/(MAXIFS(BA:BA,$E:$E,$E517)-MINIFS(BA:BA,$E:$E,$E517)),
100*(BA517-MINIFS(BA:BA,$E:$E,$E517))/(MAXIFS(BA:BA,$E:$E,$E517)-MINIFS(BA:BA,$E:$E,$E517))))</f>
        <v/>
      </c>
      <c r="DQ517" s="223" t="str">
        <f t="array" ref="DQ517">IF(BB517="","",
IF(INDEX(Settings!$H:$H,MATCH(DQ$1,Settings!$G:$G,0))=TRUE,
100-100*(BB517-MINIFS(BB:BB,$E:$E,$E517))/(MAXIFS(BB:BB,$E:$E,$E517)-MINIFS(BB:BB,$E:$E,$E517)),
100*(BB517-MINIFS(BB:BB,$E:$E,$E517))/(MAXIFS(BB:BB,$E:$E,$E517)-MINIFS(BB:BB,$E:$E,$E517))))</f>
        <v/>
      </c>
      <c r="DR517" s="223" t="str">
        <f t="array" ref="DR517">IF(BC517="","",
IF(INDEX(Settings!$H:$H,MATCH(DR$1,Settings!$G:$G,0))=TRUE,
100-100*(BC517-MINIFS(BC:BC,$E:$E,$E517))/(MAXIFS(BC:BC,$E:$E,$E517)-MINIFS(BC:BC,$E:$E,$E517)),
100*(BC517-MINIFS(BC:BC,$E:$E,$E517))/(MAXIFS(BC:BC,$E:$E,$E517)-MINIFS(BC:BC,$E:$E,$E517))))</f>
        <v/>
      </c>
      <c r="DS517" s="223" t="str">
        <f t="array" ref="DS517">IF(BD517="","",
IF(INDEX(Settings!$H:$H,MATCH(DS$1,Settings!$G:$G,0))=TRUE,
100-100*(BD517-MINIFS(BD:BD,$E:$E,$E517))/(MAXIFS(BD:BD,$E:$E,$E517)-MINIFS(BD:BD,$E:$E,$E517)),
100*(BD517-MINIFS(BD:BD,$E:$E,$E517))/(MAXIFS(BD:BD,$E:$E,$E517)-MINIFS(BD:BD,$E:$E,$E517))))</f>
        <v/>
      </c>
      <c r="DT517" s="223" t="str">
        <f t="array" ref="DT517">IF(BE517="","",
IF(INDEX(Settings!$H:$H,MATCH(DT$1,Settings!$G:$G,0))=TRUE,
100-100*(BE517-MINIFS(BE:BE,$E:$E,$E517))/(MAXIFS(BE:BE,$E:$E,$E517)-MINIFS(BE:BE,$E:$E,$E517)),
100*(BE517-MINIFS(BE:BE,$E:$E,$E517))/(MAXIFS(BE:BE,$E:$E,$E517)-MINIFS(BE:BE,$E:$E,$E517))))</f>
        <v/>
      </c>
      <c r="DU517" s="223" t="str">
        <f t="array" ref="DU517">IF(BF517="","",
IF(INDEX(Settings!$H:$H,MATCH(DU$1,Settings!$G:$G,0))=TRUE,
100-100*(BF517-MINIFS(BF:BF,$E:$E,$E517))/(MAXIFS(BF:BF,$E:$E,$E517)-MINIFS(BF:BF,$E:$E,$E517)),
100*(BF517-MINIFS(BF:BF,$E:$E,$E517))/(MAXIFS(BF:BF,$E:$E,$E517)-MINIFS(BF:BF,$E:$E,$E517))))</f>
        <v/>
      </c>
      <c r="DV517" s="223" t="str">
        <f t="array" ref="DV517">IF(BG517="","",
IF(INDEX(Settings!$H:$H,MATCH(DV$1,Settings!$G:$G,0))=TRUE,
100-100*(BG517-MINIFS(BG:BG,$E:$E,$E517))/(MAXIFS(BG:BG,$E:$E,$E517)-MINIFS(BG:BG,$E:$E,$E517)),
100*(BG517-MINIFS(BG:BG,$E:$E,$E517))/(MAXIFS(BG:BG,$E:$E,$E517)-MINIFS(BG:BG,$E:$E,$E517))))</f>
        <v/>
      </c>
      <c r="DW517" s="223" t="str">
        <f t="array" ref="DW517">IF(BH517="","",
IF(INDEX(Settings!$H:$H,MATCH(DW$1,Settings!$G:$G,0))=TRUE,
100-100*(BH517-MINIFS(BH:BH,$E:$E,$E517))/(MAXIFS(BH:BH,$E:$E,$E517)-MINIFS(BH:BH,$E:$E,$E517)),
100*(BH517-MINIFS(BH:BH,$E:$E,$E517))/(MAXIFS(BH:BH,$E:$E,$E517)-MINIFS(BH:BH,$E:$E,$E517))))</f>
        <v/>
      </c>
      <c r="DX517" s="223" t="str">
        <f t="array" ref="DX517">IF(BI517="","",
IF(INDEX(Settings!$H:$H,MATCH(DX$1,Settings!$G:$G,0))=TRUE,
100-100*(BI517-MINIFS(BI:BI,$E:$E,$E517))/(MAXIFS(BI:BI,$E:$E,$E517)-MINIFS(BI:BI,$E:$E,$E517)),
100*(BI517-MINIFS(BI:BI,$E:$E,$E517))/(MAXIFS(BI:BI,$E:$E,$E517)-MINIFS(BI:BI,$E:$E,$E517))))</f>
        <v/>
      </c>
      <c r="DY517" s="223" t="str">
        <f t="array" ref="DY517">IF(BJ517="","",
IF(INDEX(Settings!$H:$H,MATCH(DY$1,Settings!$G:$G,0))=TRUE,
100-100*(BJ517-MINIFS(BJ:BJ,$E:$E,$E517))/(MAXIFS(BJ:BJ,$E:$E,$E517)-MINIFS(BJ:BJ,$E:$E,$E517)),
100*(BJ517-MINIFS(BJ:BJ,$E:$E,$E517))/(MAXIFS(BJ:BJ,$E:$E,$E517)-MINIFS(BJ:BJ,$E:$E,$E517))))</f>
        <v/>
      </c>
      <c r="DZ517" s="225"/>
      <c r="EA517" s="225"/>
      <c r="EB517" s="225" t="str">
        <f t="shared" si="8"/>
        <v/>
      </c>
      <c r="EC517" s="225" t="str">
        <f t="shared" si="9"/>
        <v/>
      </c>
      <c r="ED517" s="225" t="str">
        <f t="shared" si="10"/>
        <v/>
      </c>
      <c r="EE517" s="225" t="str">
        <f t="shared" si="11"/>
        <v/>
      </c>
      <c r="EF517" s="225" t="str">
        <f t="shared" si="12"/>
        <v/>
      </c>
      <c r="EG517" s="225" t="str">
        <f t="shared" si="13"/>
        <v/>
      </c>
      <c r="EH517" s="225"/>
      <c r="EI517" s="225"/>
      <c r="EJ517" s="225"/>
      <c r="EK517" s="225"/>
      <c r="EL517" s="225"/>
      <c r="EM517" s="225"/>
    </row>
    <row r="518">
      <c r="A518" s="231"/>
      <c r="B518" s="231"/>
      <c r="C518" s="231"/>
      <c r="D518" s="231" t="str">
        <f t="array" ref="D518">IFERROR(INDEX(Profiles!$B:$B,MATCH($A518,Profiles!$A:$A,0)),"")</f>
        <v/>
      </c>
      <c r="E518" s="231"/>
      <c r="F518" s="231"/>
      <c r="G518" s="231"/>
      <c r="H518" s="231"/>
      <c r="I518" s="231" t="str">
        <f>IF(A518="","",IF(Settings!$N$3="DATE",F518&amp;": "&amp;TEXT(B518,"M/DD/YY"),F518&amp;": "&amp;H518))</f>
        <v/>
      </c>
      <c r="J518" s="231"/>
      <c r="K518" s="231"/>
      <c r="L518" s="231"/>
      <c r="M518" s="232" t="str">
        <f t="shared" si="14"/>
        <v/>
      </c>
      <c r="N518" s="231"/>
      <c r="O518" s="231"/>
      <c r="P518" s="231"/>
      <c r="Q518" s="231"/>
      <c r="R518" s="231"/>
      <c r="S518" s="230" t="str">
        <f>IFERROR(VLOOKUP(AF518, 'YOYO IR Scores'!A:C, 3, FALSE), "")
</f>
        <v/>
      </c>
      <c r="T518" s="231"/>
      <c r="U518" s="231"/>
      <c r="V518" s="231"/>
      <c r="W518" s="231"/>
      <c r="X518" s="233" t="str">
        <f t="shared" si="4"/>
        <v/>
      </c>
      <c r="Y518" s="234" t="str">
        <f t="shared" si="5"/>
        <v/>
      </c>
      <c r="Z518" s="234" t="str">
        <f t="shared" si="6"/>
        <v/>
      </c>
      <c r="AA518" s="233" t="str">
        <f t="shared" si="7"/>
        <v/>
      </c>
      <c r="AB518" s="232"/>
      <c r="AC518" s="232"/>
      <c r="AD518" s="232"/>
      <c r="AE518" s="232" t="str">
        <f>IFERROR(VLOOKUP(AF518, 'YOYO IR Scores'!A:C, 2, FALSE), "")</f>
        <v/>
      </c>
      <c r="AF518" s="232"/>
      <c r="AG518" s="232"/>
      <c r="AH518" s="232"/>
      <c r="AI518" s="232"/>
      <c r="AJ518" s="232"/>
      <c r="AK518" s="232"/>
      <c r="AL518" s="232"/>
      <c r="AM518" s="232"/>
      <c r="AN518" s="232"/>
      <c r="AO518" s="232"/>
      <c r="AP518" s="232"/>
      <c r="AQ518" s="232"/>
      <c r="AR518" s="232"/>
      <c r="AS518" s="232"/>
      <c r="AT518" s="232"/>
      <c r="AU518" s="232"/>
      <c r="AV518" s="232"/>
      <c r="AW518" s="232"/>
      <c r="AX518" s="232"/>
      <c r="AY518" s="232"/>
      <c r="AZ518" s="232"/>
      <c r="BA518" s="232"/>
      <c r="BB518" s="232"/>
      <c r="BC518" s="232"/>
      <c r="BD518" s="232"/>
      <c r="BE518" s="232"/>
      <c r="BF518" s="232"/>
      <c r="BG518" s="232"/>
      <c r="BH518" s="232"/>
      <c r="BI518" s="232"/>
      <c r="BJ518" s="232"/>
      <c r="BK518" s="232" t="str">
        <f t="array" ref="BK518">IF(J518="","",
IF(INDEX(Settings!$H:$H,MATCH(BY$1,Settings!$G:$G,0))=TRUE,
100-100*(J518-MIN(J:J))/(MAX(J:J)-MIN(J:J)),
100*(J518-MIN(J:J))/(MAX(J:J)-MIN(J:J))))</f>
        <v/>
      </c>
      <c r="BL518" s="232" t="str">
        <f t="array" ref="BL518">IF(J518="","",
IF(INDEX(Settings!$H:$H,MATCH(BY$1,Settings!$G:$G,0))=TRUE,
100-100*(J518-MINIFS(J:J,$E:$E,$E518))/(MAXIFS(J:J,$E:$E,$E518)-MINIFS(J:J,$E:$E,$E518)),
100*(J518-MINIFS(J:J,$E:$E,$E518))/(MAXIFS(J:J,$E:$E,$E518)-MINIFS(J:J,$E:$E,$E518))))</f>
        <v/>
      </c>
      <c r="BM518" s="232" t="str">
        <f t="array" ref="BM518">IF(J518="","",
IF(INDEX(Settings!$H:$H,MATCH(BY$1,Settings!$G:$G,0))=TRUE,
100-100*(J518-MINIFS(J:J,$E:$E,$E518,$I:$I,$I518))/(MAXIFS(J:J,$E:$E,$E518,$I:$I,$I518)-MINIFS(J:J,$E:$E,$E518,$I:$I,$I518)),
100*(J518-MINIFS(J:J,$E:$E,$E518,$I:$I,$I518))/(MAXIFS(J:J,$E:$E,$E518,$I:$I,$I518)-MINIFS(J:J,$E:$E,$E518,$I:$I,$I518))))</f>
        <v/>
      </c>
      <c r="BN518" s="231" t="str">
        <f t="array" ref="BN518">IF(J518="","",
IF(INDEX(Settings!$H:$H,MATCH(BY$1,Settings!$G:$G,0))=TRUE,
100-100*PERCENTRANK(J:J,J518),
100*PERCENTRANK(J:J,J518)))</f>
        <v/>
      </c>
      <c r="BO518" s="231" t="str">
        <f>IFERROR(__xludf.DUMMYFUNCTION("IF(J518="""","""",
IF(INDEX(Settings!$H:$H,MATCH(BY$1,Settings!$G:$G,0))=TRUE,
100-100*PERCENTRANK(FILTER(J:J,$E:$E=$E518),J518),
100*PERCENTRANK(FILTER(J:J,$E:$E=$E518),J518)))"),"")</f>
        <v/>
      </c>
      <c r="BP518" s="231" t="str">
        <f>IFERROR(__xludf.DUMMYFUNCTION("IF(J518="""","""",
IF(INDEX(Settings!$H:$H,MATCH(BY$1,Settings!$G:$G,0))=TRUE,
100-100*PERCENTRANK(FILTER(J:J,$E:$E=$E518,$I:$I=$I518),J518),
100*PERCENTRANK(FILTER(J:J,$E:$E=$E518,$I:$I=$I518),J518)))"),"")</f>
        <v/>
      </c>
      <c r="BQ518" s="233" t="str">
        <f t="array" ref="BQ518">IF(J518="","",
IF(INDEX(Settings!$H:$H,MATCH(BY$1,Settings!$G:$G,0))=TRUE,
-1*(J518-AVERAGE(J:J))/STDEV(J:J),
(J518-AVERAGE(J:J))/STDEV(J:J)))</f>
        <v/>
      </c>
      <c r="BR518" s="233" t="str">
        <f>IFERROR(__xludf.DUMMYFUNCTION("IF(J518="""","""",
IF(INDEX(Settings!$H:$H,MATCH(BY$1,Settings!$G:$G,0))=TRUE,
-1*(J518-AVERAGEIFS(J:J,$E:$E,$E518))/STDEV(FILTER(J:J,$E:$E=$E518)),
(J518-AVERAGEIFS(J:J,$E:$E,$E518))/STDEV(FILTER(J:J,$E:$E=$E518))))"),"")</f>
        <v/>
      </c>
      <c r="BS518" s="233"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1"/>
      <c r="BX518" s="231"/>
      <c r="BY518" s="232" t="str">
        <f t="array" ref="BY518">IF(J518="","",
IF(INDEX(Settings!$H:$H,MATCH(BY$1,Settings!$G:$G,0))=TRUE,
100-100*(J518-MINIFS(J:J,$E:$E,$E518))/(MAXIFS(J:J,$E:$E,$E518)-MINIFS(J:J,$E:$E,$E518)),
100*(J518-MINIFS(J:J,$E:$E,$E518))/(MAXIFS(J:J,$E:$E,$E518)-MINIFS(J:J,$E:$E,$E518))))</f>
        <v/>
      </c>
      <c r="BZ518" s="232" t="str">
        <f t="array" ref="BZ518">IF(K518="","",
IF(INDEX(Settings!$H:$H,MATCH(BZ$1,Settings!$G:$G,0))=TRUE,
100-100*(K518-MINIFS(K:K,$E:$E,$E518))/(MAXIFS(K:K,$E:$E,$E518)-MINIFS(K:K,$E:$E,$E518)),
100*(K518-MINIFS(K:K,$E:$E,$E518))/(MAXIFS(K:K,$E:$E,$E518)-MINIFS(K:K,$E:$E,$E518))))</f>
        <v/>
      </c>
      <c r="CA518" s="232" t="str">
        <f t="array" ref="CA518">IF(L518="","",
IF(INDEX(Settings!$H:$H,MATCH(CA$1,Settings!$G:$G,0))=TRUE,
100-100*(L518-MINIFS(L:L,$E:$E,$E518))/(MAXIFS(L:L,$E:$E,$E518)-MINIFS(L:L,$E:$E,$E518)),
100*(L518-MINIFS(L:L,$E:$E,$E518))/(MAXIFS(L:L,$E:$E,$E518)-MINIFS(L:L,$E:$E,$E518))))</f>
        <v/>
      </c>
      <c r="CB518" s="232" t="str">
        <f t="array" ref="CB518">IF(M518="","",
IF(INDEX(Settings!$H:$H,MATCH(CB$1,Settings!$G:$G,0))=TRUE,
100-100*(M518-MINIFS(M:M,$E:$E,$E518))/(MAXIFS(M:M,$E:$E,$E518)-MINIFS(M:M,$E:$E,$E518)),
100*(M518-MINIFS(M:M,$E:$E,$E518))/(MAXIFS(M:M,$E:$E,$E518)-MINIFS(M:M,$E:$E,$E518))))</f>
        <v/>
      </c>
      <c r="CC518" s="232" t="str">
        <f t="array" ref="CC518">IF(N518="","",
IF(INDEX(Settings!$H:$H,MATCH(CC$1,Settings!$G:$G,0))=TRUE,
100-100*(N518-MINIFS(N:N,$E:$E,$E518))/(MAXIFS(N:N,$E:$E,$E518)-MINIFS(N:N,$E:$E,$E518)),
100*(N518-MINIFS(N:N,$E:$E,$E518))/(MAXIFS(N:N,$E:$E,$E518)-MINIFS(N:N,$E:$E,$E518))))</f>
        <v/>
      </c>
      <c r="CD518" s="232" t="str">
        <f t="array" ref="CD518">IF(O518="","",
IF(INDEX(Settings!$H:$H,MATCH(CD$1,Settings!$G:$G,0))=TRUE,
100-100*(O518-MINIFS(O:O,$E:$E,$E518))/(MAXIFS(O:O,$E:$E,$E518)-MINIFS(O:O,$E:$E,$E518)),
100*(O518-MINIFS(O:O,$E:$E,$E518))/(MAXIFS(O:O,$E:$E,$E518)-MINIFS(O:O,$E:$E,$E518))))</f>
        <v/>
      </c>
      <c r="CE518" s="232" t="str">
        <f t="array" ref="CE518">IF(P518="","",
IF(INDEX(Settings!$H:$H,MATCH(CE$1,Settings!$G:$G,0))=TRUE,
100-100*(P518-MINIFS(P:P,$E:$E,$E518))/(MAXIFS(P:P,$E:$E,$E518)-MINIFS(P:P,$E:$E,$E518)),
100*(P518-MINIFS(P:P,$E:$E,$E518))/(MAXIFS(P:P,$E:$E,$E518)-MINIFS(P:P,$E:$E,$E518))))</f>
        <v/>
      </c>
      <c r="CF518" s="232" t="str">
        <f t="array" ref="CF518">IF(Q518="","",
IF(INDEX(Settings!$H:$H,MATCH(CF$1,Settings!$G:$G,0))=TRUE,
100-100*(Q518-MINIFS(Q:Q,$E:$E,$E518))/(MAXIFS(Q:Q,$E:$E,$E518)-MINIFS(Q:Q,$E:$E,$E518)),
100*(Q518-MINIFS(Q:Q,$E:$E,$E518))/(MAXIFS(Q:Q,$E:$E,$E518)-MINIFS(Q:Q,$E:$E,$E518))))</f>
        <v/>
      </c>
      <c r="CG518" s="232" t="str">
        <f t="array" ref="CG518">IF(R518="","",
IF(INDEX(Settings!$H:$H,MATCH(CG$1,Settings!$G:$G,0))=TRUE,
100-100*(R518-MINIFS(R:R,$E:$E,$E518))/(MAXIFS(R:R,$E:$E,$E518)-MINIFS(R:R,$E:$E,$E518)),
100*(R518-MINIFS(R:R,$E:$E,$E518))/(MAXIFS(R:R,$E:$E,$E518)-MINIFS(R:R,$E:$E,$E518))))</f>
        <v/>
      </c>
      <c r="CH518" s="232" t="str">
        <f t="array" ref="CH518">IF(S518="","",
IF(INDEX(Settings!$H:$H,MATCH(CH$1,Settings!$G:$G,0))=TRUE,
100-100*(S518-MINIFS(S:S,$E:$E,$E518))/(MAXIFS(S:S,$E:$E,$E518)-MINIFS(S:S,$E:$E,$E518)),
100*(S518-MINIFS(S:S,$E:$E,$E518))/(MAXIFS(S:S,$E:$E,$E518)-MINIFS(S:S,$E:$E,$E518))))</f>
        <v/>
      </c>
      <c r="CI518" s="232" t="str">
        <f t="array" ref="CI518">IF(T518="","",
IF(INDEX(Settings!$H:$H,MATCH(CI$1,Settings!$G:$G,0))=TRUE,
100-100*(T518-MINIFS(T:T,$E:$E,$E518))/(MAXIFS(T:T,$E:$E,$E518)-MINIFS(T:T,$E:$E,$E518)),
100*(T518-MINIFS(T:T,$E:$E,$E518))/(MAXIFS(T:T,$E:$E,$E518)-MINIFS(T:T,$E:$E,$E518))))</f>
        <v/>
      </c>
      <c r="CJ518" s="232" t="str">
        <f t="array" ref="CJ518">IF(U518="","",
IF(INDEX(Settings!$H:$H,MATCH(CJ$1,Settings!$G:$G,0))=TRUE,
100-100*(U518-MINIFS(U:U,$E:$E,$E518))/(MAXIFS(U:U,$E:$E,$E518)-MINIFS(U:U,$E:$E,$E518)),
100*(U518-MINIFS(U:U,$E:$E,$E518))/(MAXIFS(U:U,$E:$E,$E518)-MINIFS(U:U,$E:$E,$E518))))</f>
        <v/>
      </c>
      <c r="CK518" s="232" t="str">
        <f t="array" ref="CK518">IF(V518="","",
IF(INDEX(Settings!$H:$H,MATCH(CK$1,Settings!$G:$G,0))=TRUE,
100-100*(V518-MINIFS(V:V,$E:$E,$E518))/(MAXIFS(V:V,$E:$E,$E518)-MINIFS(V:V,$E:$E,$E518)),
100*(V518-MINIFS(V:V,$E:$E,$E518))/(MAXIFS(V:V,$E:$E,$E518)-MINIFS(V:V,$E:$E,$E518))))</f>
        <v/>
      </c>
      <c r="CL518" s="232" t="str">
        <f t="array" ref="CL518">IF(W518="","",
IF(INDEX(Settings!$H:$H,MATCH(CL$1,Settings!$G:$G,0))=TRUE,
100-100*(W518-MINIFS(W:W,$E:$E,$E518))/(MAXIFS(W:W,$E:$E,$E518)-MINIFS(W:W,$E:$E,$E518)),
100*(W518-MINIFS(W:W,$E:$E,$E518))/(MAXIFS(W:W,$E:$E,$E518)-MINIFS(W:W,$E:$E,$E518))))</f>
        <v/>
      </c>
      <c r="CM518" s="232" t="str">
        <f t="array" ref="CM518">IF(X518="","",
IF(INDEX(Settings!$H:$H,MATCH(CM$1,Settings!$G:$G,0))=TRUE,
100-100*(X518-MINIFS(X:X,$E:$E,$E518))/(MAXIFS(X:X,$E:$E,$E518)-MINIFS(X:X,$E:$E,$E518)),
100*(X518-MINIFS(X:X,$E:$E,$E518))/(MAXIFS(X:X,$E:$E,$E518)-MINIFS(X:X,$E:$E,$E518))))</f>
        <v/>
      </c>
      <c r="CN518" s="232" t="str">
        <f t="array" ref="CN518">IF(Y518="","",
IF(INDEX(Settings!$H:$H,MATCH(CN$1,Settings!$G:$G,0))=TRUE,
100-100*(Y518-MINIFS(Y:Y,$E:$E,$E518))/(MAXIFS(Y:Y,$E:$E,$E518)-MINIFS(Y:Y,$E:$E,$E518)),
100*(Y518-MINIFS(Y:Y,$E:$E,$E518))/(MAXIFS(Y:Y,$E:$E,$E518)-MINIFS(Y:Y,$E:$E,$E518))))</f>
        <v/>
      </c>
      <c r="CO518" s="232" t="str">
        <f t="array" ref="CO518">IF(Z518="","",
IF(INDEX(Settings!$H:$H,MATCH(CO$1,Settings!$G:$G,0))=TRUE,
100-100*(Z518-MINIFS(Z:Z,$E:$E,$E518))/(MAXIFS(Z:Z,$E:$E,$E518)-MINIFS(Z:Z,$E:$E,$E518)),
100*(Z518-MINIFS(Z:Z,$E:$E,$E518))/(MAXIFS(Z:Z,$E:$E,$E518)-MINIFS(Z:Z,$E:$E,$E518))))</f>
        <v/>
      </c>
      <c r="CP518" s="232" t="str">
        <f t="array" ref="CP518">IF(AA518="","",
IF(INDEX(Settings!$H:$H,MATCH(CP$1,Settings!$G:$G,0))=TRUE,
100-100*(AA518-MINIFS(AA:AA,$E:$E,$E518))/(MAXIFS(AA:AA,$E:$E,$E518)-MINIFS(AA:AA,$E:$E,$E518)),
100*(AA518-MINIFS(AA:AA,$E:$E,$E518))/(MAXIFS(AA:AA,$E:$E,$E518)-MINIFS(AA:AA,$E:$E,$E518))))</f>
        <v/>
      </c>
      <c r="CQ518" s="232" t="str">
        <f t="array" ref="CQ518">IF(AB518="","",
IF(INDEX(Settings!$H:$H,MATCH(CQ$1,Settings!$G:$G,0))=TRUE,
100-100*(AB518-MINIFS(AB:AB,$E:$E,$E518))/(MAXIFS(AB:AB,$E:$E,$E518)-MINIFS(AB:AB,$E:$E,$E518)),
100*(AB518-MINIFS(AB:AB,$E:$E,$E518))/(MAXIFS(AB:AB,$E:$E,$E518)-MINIFS(AB:AB,$E:$E,$E518))))</f>
        <v/>
      </c>
      <c r="CR518" s="232" t="str">
        <f t="array" ref="CR518">IF(AC518="","",
IF(INDEX(Settings!$H:$H,MATCH(CR$1,Settings!$G:$G,0))=TRUE,
100-100*(AC518-MINIFS(AC:AC,$E:$E,$E518))/(MAXIFS(AC:AC,$E:$E,$E518)-MINIFS(AC:AC,$E:$E,$E518)),
100*(AC518-MINIFS(AC:AC,$E:$E,$E518))/(MAXIFS(AC:AC,$E:$E,$E518)-MINIFS(AC:AC,$E:$E,$E518))))</f>
        <v/>
      </c>
      <c r="CS518" s="232" t="str">
        <f t="array" ref="CS518">IF(AD518="","",
IF(INDEX(Settings!$H:$H,MATCH(CS$1,Settings!$G:$G,0))=TRUE,
100-100*(AD518-MINIFS(AD:AD,$E:$E,$E518))/(MAXIFS(AD:AD,$E:$E,$E518)-MINIFS(AD:AD,$E:$E,$E518)),
100*(AD518-MINIFS(AD:AD,$E:$E,$E518))/(MAXIFS(AD:AD,$E:$E,$E518)-MINIFS(AD:AD,$E:$E,$E518))))</f>
        <v/>
      </c>
      <c r="CT518" s="232" t="str">
        <f t="array" ref="CT518">IF(AE518="","",
IF(INDEX(Settings!$H:$H,MATCH(CT$1,Settings!$G:$G,0))=TRUE,
100-100*(AE518-MINIFS(AE:AE,$E:$E,$E518))/(MAXIFS(AE:AE,$E:$E,$E518)-MINIFS(AE:AE,$E:$E,$E518)),
100*(AE518-MINIFS(AE:AE,$E:$E,$E518))/(MAXIFS(AE:AE,$E:$E,$E518)-MINIFS(AE:AE,$E:$E,$E518))))</f>
        <v/>
      </c>
      <c r="CU518" s="232" t="str">
        <f t="array" ref="CU518">IF(AF518="","",
IF(INDEX(Settings!$H:$H,MATCH(CU$1,Settings!$G:$G,0))=TRUE,
100-100*(AF518-MINIFS(AF:AF,$E:$E,$E518))/(MAXIFS(AF:AF,$E:$E,$E518)-MINIFS(AF:AF,$E:$E,$E518)),
100*(AF518-MINIFS(AF:AF,$E:$E,$E518))/(MAXIFS(AF:AF,$E:$E,$E518)-MINIFS(AF:AF,$E:$E,$E518))))</f>
        <v/>
      </c>
      <c r="CV518" s="232" t="str">
        <f t="array" ref="CV518">IF(AG518="","",
IF(INDEX(Settings!$H:$H,MATCH(CV$1,Settings!$G:$G,0))=TRUE,
100-100*(AG518-MINIFS(AG:AG,$E:$E,$E518))/(MAXIFS(AG:AG,$E:$E,$E518)-MINIFS(AG:AG,$E:$E,$E518)),
100*(AG518-MINIFS(AG:AG,$E:$E,$E518))/(MAXIFS(AG:AG,$E:$E,$E518)-MINIFS(AG:AG,$E:$E,$E518))))</f>
        <v/>
      </c>
      <c r="CW518" s="232" t="str">
        <f t="array" ref="CW518">IF(AH518="","",
IF(INDEX(Settings!$H:$H,MATCH(CW$1,Settings!$G:$G,0))=TRUE,
100-100*(AH518-MINIFS(AH:AH,$E:$E,$E518))/(MAXIFS(AH:AH,$E:$E,$E518)-MINIFS(AH:AH,$E:$E,$E518)),
100*(AH518-MINIFS(AH:AH,$E:$E,$E518))/(MAXIFS(AH:AH,$E:$E,$E518)-MINIFS(AH:AH,$E:$E,$E518))))</f>
        <v/>
      </c>
      <c r="CX518" s="232" t="str">
        <f t="array" ref="CX518">IF(AI518="","",
IF(INDEX(Settings!$H:$H,MATCH(CX$1,Settings!$G:$G,0))=TRUE,
100-100*(AI518-MINIFS(AI:AI,$E:$E,$E518))/(MAXIFS(AI:AI,$E:$E,$E518)-MINIFS(AI:AI,$E:$E,$E518)),
100*(AI518-MINIFS(AI:AI,$E:$E,$E518))/(MAXIFS(AI:AI,$E:$E,$E518)-MINIFS(AI:AI,$E:$E,$E518))))</f>
        <v/>
      </c>
      <c r="CY518" s="232" t="str">
        <f t="array" ref="CY518">IF(AJ518="","",
IF(INDEX(Settings!$H:$H,MATCH(CY$1,Settings!$G:$G,0))=TRUE,
100-100*(AJ518-MINIFS(AJ:AJ,$E:$E,$E518))/(MAXIFS(AJ:AJ,$E:$E,$E518)-MINIFS(AJ:AJ,$E:$E,$E518)),
100*(AJ518-MINIFS(AJ:AJ,$E:$E,$E518))/(MAXIFS(AJ:AJ,$E:$E,$E518)-MINIFS(AJ:AJ,$E:$E,$E518))))</f>
        <v/>
      </c>
      <c r="CZ518" s="232" t="str">
        <f t="array" ref="CZ518">IF(AK518="","",
IF(INDEX(Settings!$H:$H,MATCH(CZ$1,Settings!$G:$G,0))=TRUE,
100-100*(AK518-MINIFS(AK:AK,$E:$E,$E518))/(MAXIFS(AK:AK,$E:$E,$E518)-MINIFS(AK:AK,$E:$E,$E518)),
100*(AK518-MINIFS(AK:AK,$E:$E,$E518))/(MAXIFS(AK:AK,$E:$E,$E518)-MINIFS(AK:AK,$E:$E,$E518))))</f>
        <v/>
      </c>
      <c r="DA518" s="232" t="str">
        <f t="array" ref="DA518">IF(AL518="","",
IF(INDEX(Settings!$H:$H,MATCH(DA$1,Settings!$G:$G,0))=TRUE,
100-100*(AL518-MINIFS(AL:AL,$E:$E,$E518))/(MAXIFS(AL:AL,$E:$E,$E518)-MINIFS(AL:AL,$E:$E,$E518)),
100*(AL518-MINIFS(AL:AL,$E:$E,$E518))/(MAXIFS(AL:AL,$E:$E,$E518)-MINIFS(AL:AL,$E:$E,$E518))))</f>
        <v/>
      </c>
      <c r="DB518" s="232" t="str">
        <f t="array" ref="DB518">IF(AM518="","",
IF(INDEX(Settings!$H:$H,MATCH(DB$1,Settings!$G:$G,0))=TRUE,
100-100*(AM518-MINIFS(AM:AM,$E:$E,$E518))/(MAXIFS(AM:AM,$E:$E,$E518)-MINIFS(AM:AM,$E:$E,$E518)),
100*(AM518-MINIFS(AM:AM,$E:$E,$E518))/(MAXIFS(AM:AM,$E:$E,$E518)-MINIFS(AM:AM,$E:$E,$E518))))</f>
        <v/>
      </c>
      <c r="DC518" s="232" t="str">
        <f t="array" ref="DC518">IF(AN518="","",
IF(INDEX(Settings!$H:$H,MATCH(DC$1,Settings!$G:$G,0))=TRUE,
100-100*(AN518-MINIFS(AN:AN,$E:$E,$E518))/(MAXIFS(AN:AN,$E:$E,$E518)-MINIFS(AN:AN,$E:$E,$E518)),
100*(AN518-MINIFS(AN:AN,$E:$E,$E518))/(MAXIFS(AN:AN,$E:$E,$E518)-MINIFS(AN:AN,$E:$E,$E518))))</f>
        <v/>
      </c>
      <c r="DD518" s="232" t="str">
        <f t="array" ref="DD518">IF(AO518="","",
IF(INDEX(Settings!$H:$H,MATCH(DD$1,Settings!$G:$G,0))=TRUE,
100-100*(AO518-MINIFS(AO:AO,$E:$E,$E518))/(MAXIFS(AO:AO,$E:$E,$E518)-MINIFS(AO:AO,$E:$E,$E518)),
100*(AO518-MINIFS(AO:AO,$E:$E,$E518))/(MAXIFS(AO:AO,$E:$E,$E518)-MINIFS(AO:AO,$E:$E,$E518))))</f>
        <v/>
      </c>
      <c r="DE518" s="232" t="str">
        <f t="array" ref="DE518">IF(AP518="","",
IF(INDEX(Settings!$H:$H,MATCH(DE$1,Settings!$G:$G,0))=TRUE,
100-100*(AP518-MINIFS(AP:AP,$E:$E,$E518))/(MAXIFS(AP:AP,$E:$E,$E518)-MINIFS(AP:AP,$E:$E,$E518)),
100*(AP518-MINIFS(AP:AP,$E:$E,$E518))/(MAXIFS(AP:AP,$E:$E,$E518)-MINIFS(AP:AP,$E:$E,$E518))))</f>
        <v/>
      </c>
      <c r="DF518" s="232" t="str">
        <f t="array" ref="DF518">IF(AQ518="","",
IF(INDEX(Settings!$H:$H,MATCH(DF$1,Settings!$G:$G,0))=TRUE,
100-100*(AQ518-MINIFS(AQ:AQ,$E:$E,$E518))/(MAXIFS(AQ:AQ,$E:$E,$E518)-MINIFS(AQ:AQ,$E:$E,$E518)),
100*(AQ518-MINIFS(AQ:AQ,$E:$E,$E518))/(MAXIFS(AQ:AQ,$E:$E,$E518)-MINIFS(AQ:AQ,$E:$E,$E518))))</f>
        <v/>
      </c>
      <c r="DG518" s="232" t="str">
        <f t="array" ref="DG518">IF(AR518="","",
IF(INDEX(Settings!$H:$H,MATCH(DG$1,Settings!$G:$G,0))=TRUE,
100-100*(AR518-MINIFS(AR:AR,$E:$E,$E518))/(MAXIFS(AR:AR,$E:$E,$E518)-MINIFS(AR:AR,$E:$E,$E518)),
100*(AR518-MINIFS(AR:AR,$E:$E,$E518))/(MAXIFS(AR:AR,$E:$E,$E518)-MINIFS(AR:AR,$E:$E,$E518))))</f>
        <v/>
      </c>
      <c r="DH518" s="232" t="str">
        <f t="array" ref="DH518">IF(AS518="","",
IF(INDEX(Settings!$H:$H,MATCH(DH$1,Settings!$G:$G,0))=TRUE,
100-100*(AS518-MINIFS(AS:AS,$E:$E,$E518))/(MAXIFS(AS:AS,$E:$E,$E518)-MINIFS(AS:AS,$E:$E,$E518)),
100*(AS518-MINIFS(AS:AS,$E:$E,$E518))/(MAXIFS(AS:AS,$E:$E,$E518)-MINIFS(AS:AS,$E:$E,$E518))))</f>
        <v/>
      </c>
      <c r="DI518" s="232" t="str">
        <f t="array" ref="DI518">IF(AT518="","",
IF(INDEX(Settings!$H:$H,MATCH(DI$1,Settings!$G:$G,0))=TRUE,
100-100*(AT518-MINIFS(AT:AT,$E:$E,$E518))/(MAXIFS(AT:AT,$E:$E,$E518)-MINIFS(AT:AT,$E:$E,$E518)),
100*(AT518-MINIFS(AT:AT,$E:$E,$E518))/(MAXIFS(AT:AT,$E:$E,$E518)-MINIFS(AT:AT,$E:$E,$E518))))</f>
        <v/>
      </c>
      <c r="DJ518" s="232" t="str">
        <f t="array" ref="DJ518">IF(AU518="","",
IF(INDEX(Settings!$H:$H,MATCH(DJ$1,Settings!$G:$G,0))=TRUE,
100-100*(AU518-MINIFS(AU:AU,$E:$E,$E518))/(MAXIFS(AU:AU,$E:$E,$E518)-MINIFS(AU:AU,$E:$E,$E518)),
100*(AU518-MINIFS(AU:AU,$E:$E,$E518))/(MAXIFS(AU:AU,$E:$E,$E518)-MINIFS(AU:AU,$E:$E,$E518))))</f>
        <v/>
      </c>
      <c r="DK518" s="232" t="str">
        <f t="array" ref="DK518">IF(AV518="","",
IF(INDEX(Settings!$H:$H,MATCH(DK$1,Settings!$G:$G,0))=TRUE,
100-100*(AV518-MINIFS(AV:AV,$E:$E,$E518))/(MAXIFS(AV:AV,$E:$E,$E518)-MINIFS(AV:AV,$E:$E,$E518)),
100*(AV518-MINIFS(AV:AV,$E:$E,$E518))/(MAXIFS(AV:AV,$E:$E,$E518)-MINIFS(AV:AV,$E:$E,$E518))))</f>
        <v/>
      </c>
      <c r="DL518" s="232" t="str">
        <f t="array" ref="DL518">IF(AW518="","",
IF(INDEX(Settings!$H:$H,MATCH(DL$1,Settings!$G:$G,0))=TRUE,
100-100*(AW518-MINIFS(AW:AW,$E:$E,$E518))/(MAXIFS(AW:AW,$E:$E,$E518)-MINIFS(AW:AW,$E:$E,$E518)),
100*(AW518-MINIFS(AW:AW,$E:$E,$E518))/(MAXIFS(AW:AW,$E:$E,$E518)-MINIFS(AW:AW,$E:$E,$E518))))</f>
        <v/>
      </c>
      <c r="DM518" s="232" t="str">
        <f t="array" ref="DM518">IF(AX518="","",
IF(INDEX(Settings!$H:$H,MATCH(DM$1,Settings!$G:$G,0))=TRUE,
100-100*(AX518-MINIFS(AX:AX,$E:$E,$E518))/(MAXIFS(AX:AX,$E:$E,$E518)-MINIFS(AX:AX,$E:$E,$E518)),
100*(AX518-MINIFS(AX:AX,$E:$E,$E518))/(MAXIFS(AX:AX,$E:$E,$E518)-MINIFS(AX:AX,$E:$E,$E518))))</f>
        <v/>
      </c>
      <c r="DN518" s="232" t="str">
        <f t="array" ref="DN518">IF(AY518="","",
IF(INDEX(Settings!$H:$H,MATCH(DN$1,Settings!$G:$G,0))=TRUE,
100-100*(AY518-MINIFS(AY:AY,$E:$E,$E518))/(MAXIFS(AY:AY,$E:$E,$E518)-MINIFS(AY:AY,$E:$E,$E518)),
100*(AY518-MINIFS(AY:AY,$E:$E,$E518))/(MAXIFS(AY:AY,$E:$E,$E518)-MINIFS(AY:AY,$E:$E,$E518))))</f>
        <v/>
      </c>
      <c r="DO518" s="232" t="str">
        <f t="array" ref="DO518">IF(AZ518="","",
IF(INDEX(Settings!$H:$H,MATCH(DO$1,Settings!$G:$G,0))=TRUE,
100-100*(AZ518-MINIFS(AZ:AZ,$E:$E,$E518))/(MAXIFS(AZ:AZ,$E:$E,$E518)-MINIFS(AZ:AZ,$E:$E,$E518)),
100*(AZ518-MINIFS(AZ:AZ,$E:$E,$E518))/(MAXIFS(AZ:AZ,$E:$E,$E518)-MINIFS(AZ:AZ,$E:$E,$E518))))</f>
        <v/>
      </c>
      <c r="DP518" s="232" t="str">
        <f t="array" ref="DP518">IF(BA518="","",
IF(INDEX(Settings!$H:$H,MATCH(DP$1,Settings!$G:$G,0))=TRUE,
100-100*(BA518-MINIFS(BA:BA,$E:$E,$E518))/(MAXIFS(BA:BA,$E:$E,$E518)-MINIFS(BA:BA,$E:$E,$E518)),
100*(BA518-MINIFS(BA:BA,$E:$E,$E518))/(MAXIFS(BA:BA,$E:$E,$E518)-MINIFS(BA:BA,$E:$E,$E518))))</f>
        <v/>
      </c>
      <c r="DQ518" s="232" t="str">
        <f t="array" ref="DQ518">IF(BB518="","",
IF(INDEX(Settings!$H:$H,MATCH(DQ$1,Settings!$G:$G,0))=TRUE,
100-100*(BB518-MINIFS(BB:BB,$E:$E,$E518))/(MAXIFS(BB:BB,$E:$E,$E518)-MINIFS(BB:BB,$E:$E,$E518)),
100*(BB518-MINIFS(BB:BB,$E:$E,$E518))/(MAXIFS(BB:BB,$E:$E,$E518)-MINIFS(BB:BB,$E:$E,$E518))))</f>
        <v/>
      </c>
      <c r="DR518" s="232" t="str">
        <f t="array" ref="DR518">IF(BC518="","",
IF(INDEX(Settings!$H:$H,MATCH(DR$1,Settings!$G:$G,0))=TRUE,
100-100*(BC518-MINIFS(BC:BC,$E:$E,$E518))/(MAXIFS(BC:BC,$E:$E,$E518)-MINIFS(BC:BC,$E:$E,$E518)),
100*(BC518-MINIFS(BC:BC,$E:$E,$E518))/(MAXIFS(BC:BC,$E:$E,$E518)-MINIFS(BC:BC,$E:$E,$E518))))</f>
        <v/>
      </c>
      <c r="DS518" s="232" t="str">
        <f t="array" ref="DS518">IF(BD518="","",
IF(INDEX(Settings!$H:$H,MATCH(DS$1,Settings!$G:$G,0))=TRUE,
100-100*(BD518-MINIFS(BD:BD,$E:$E,$E518))/(MAXIFS(BD:BD,$E:$E,$E518)-MINIFS(BD:BD,$E:$E,$E518)),
100*(BD518-MINIFS(BD:BD,$E:$E,$E518))/(MAXIFS(BD:BD,$E:$E,$E518)-MINIFS(BD:BD,$E:$E,$E518))))</f>
        <v/>
      </c>
      <c r="DT518" s="232" t="str">
        <f t="array" ref="DT518">IF(BE518="","",
IF(INDEX(Settings!$H:$H,MATCH(DT$1,Settings!$G:$G,0))=TRUE,
100-100*(BE518-MINIFS(BE:BE,$E:$E,$E518))/(MAXIFS(BE:BE,$E:$E,$E518)-MINIFS(BE:BE,$E:$E,$E518)),
100*(BE518-MINIFS(BE:BE,$E:$E,$E518))/(MAXIFS(BE:BE,$E:$E,$E518)-MINIFS(BE:BE,$E:$E,$E518))))</f>
        <v/>
      </c>
      <c r="DU518" s="232" t="str">
        <f t="array" ref="DU518">IF(BF518="","",
IF(INDEX(Settings!$H:$H,MATCH(DU$1,Settings!$G:$G,0))=TRUE,
100-100*(BF518-MINIFS(BF:BF,$E:$E,$E518))/(MAXIFS(BF:BF,$E:$E,$E518)-MINIFS(BF:BF,$E:$E,$E518)),
100*(BF518-MINIFS(BF:BF,$E:$E,$E518))/(MAXIFS(BF:BF,$E:$E,$E518)-MINIFS(BF:BF,$E:$E,$E518))))</f>
        <v/>
      </c>
      <c r="DV518" s="232" t="str">
        <f t="array" ref="DV518">IF(BG518="","",
IF(INDEX(Settings!$H:$H,MATCH(DV$1,Settings!$G:$G,0))=TRUE,
100-100*(BG518-MINIFS(BG:BG,$E:$E,$E518))/(MAXIFS(BG:BG,$E:$E,$E518)-MINIFS(BG:BG,$E:$E,$E518)),
100*(BG518-MINIFS(BG:BG,$E:$E,$E518))/(MAXIFS(BG:BG,$E:$E,$E518)-MINIFS(BG:BG,$E:$E,$E518))))</f>
        <v/>
      </c>
      <c r="DW518" s="232" t="str">
        <f t="array" ref="DW518">IF(BH518="","",
IF(INDEX(Settings!$H:$H,MATCH(DW$1,Settings!$G:$G,0))=TRUE,
100-100*(BH518-MINIFS(BH:BH,$E:$E,$E518))/(MAXIFS(BH:BH,$E:$E,$E518)-MINIFS(BH:BH,$E:$E,$E518)),
100*(BH518-MINIFS(BH:BH,$E:$E,$E518))/(MAXIFS(BH:BH,$E:$E,$E518)-MINIFS(BH:BH,$E:$E,$E518))))</f>
        <v/>
      </c>
      <c r="DX518" s="232" t="str">
        <f t="array" ref="DX518">IF(BI518="","",
IF(INDEX(Settings!$H:$H,MATCH(DX$1,Settings!$G:$G,0))=TRUE,
100-100*(BI518-MINIFS(BI:BI,$E:$E,$E518))/(MAXIFS(BI:BI,$E:$E,$E518)-MINIFS(BI:BI,$E:$E,$E518)),
100*(BI518-MINIFS(BI:BI,$E:$E,$E518))/(MAXIFS(BI:BI,$E:$E,$E518)-MINIFS(BI:BI,$E:$E,$E518))))</f>
        <v/>
      </c>
      <c r="DY518" s="232" t="str">
        <f t="array" ref="DY518">IF(BJ518="","",
IF(INDEX(Settings!$H:$H,MATCH(DY$1,Settings!$G:$G,0))=TRUE,
100-100*(BJ518-MINIFS(BJ:BJ,$E:$E,$E518))/(MAXIFS(BJ:BJ,$E:$E,$E518)-MINIFS(BJ:BJ,$E:$E,$E518)),
100*(BJ518-MINIFS(BJ:BJ,$E:$E,$E518))/(MAXIFS(BJ:BJ,$E:$E,$E518)-MINIFS(BJ:BJ,$E:$E,$E518))))</f>
        <v/>
      </c>
      <c r="DZ518" s="234"/>
      <c r="EA518" s="234"/>
      <c r="EB518" s="234" t="str">
        <f t="shared" si="8"/>
        <v/>
      </c>
      <c r="EC518" s="234" t="str">
        <f t="shared" si="9"/>
        <v/>
      </c>
      <c r="ED518" s="234" t="str">
        <f t="shared" si="10"/>
        <v/>
      </c>
      <c r="EE518" s="234" t="str">
        <f t="shared" si="11"/>
        <v/>
      </c>
      <c r="EF518" s="234" t="str">
        <f t="shared" si="12"/>
        <v/>
      </c>
      <c r="EG518" s="234" t="str">
        <f t="shared" si="13"/>
        <v/>
      </c>
      <c r="EH518" s="234"/>
      <c r="EI518" s="234"/>
      <c r="EJ518" s="234"/>
      <c r="EK518" s="234"/>
      <c r="EL518" s="234"/>
      <c r="EM518" s="234"/>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3" t="str">
        <f t="shared" si="14"/>
        <v/>
      </c>
      <c r="N519" s="49"/>
      <c r="O519" s="49"/>
      <c r="P519" s="49"/>
      <c r="Q519" s="49"/>
      <c r="R519" s="49"/>
      <c r="S519" s="222" t="str">
        <f>IFERROR(VLOOKUP(AF519, 'YOYO IR Scores'!A:C, 3, FALSE), "")
</f>
        <v/>
      </c>
      <c r="T519" s="49"/>
      <c r="U519" s="49"/>
      <c r="V519" s="49"/>
      <c r="W519" s="49"/>
      <c r="X519" s="224" t="str">
        <f t="shared" si="4"/>
        <v/>
      </c>
      <c r="Y519" s="225" t="str">
        <f t="shared" si="5"/>
        <v/>
      </c>
      <c r="Z519" s="225" t="str">
        <f t="shared" si="6"/>
        <v/>
      </c>
      <c r="AA519" s="224" t="str">
        <f t="shared" si="7"/>
        <v/>
      </c>
      <c r="AB519" s="223"/>
      <c r="AC519" s="223"/>
      <c r="AD519" s="223"/>
      <c r="AE519" s="223" t="str">
        <f>IFERROR(VLOOKUP(AF519, 'YOYO IR Scores'!A:C, 2, FALSE), "")</f>
        <v/>
      </c>
      <c r="AF519" s="223"/>
      <c r="AG519" s="223"/>
      <c r="AH519" s="223"/>
      <c r="AI519" s="223"/>
      <c r="AJ519" s="223"/>
      <c r="AK519" s="223"/>
      <c r="AL519" s="223"/>
      <c r="AM519" s="223"/>
      <c r="AN519" s="223"/>
      <c r="AO519" s="223"/>
      <c r="AP519" s="223"/>
      <c r="AQ519" s="223"/>
      <c r="AR519" s="223"/>
      <c r="AS519" s="223"/>
      <c r="AT519" s="223"/>
      <c r="AU519" s="223"/>
      <c r="AV519" s="223"/>
      <c r="AW519" s="223"/>
      <c r="AX519" s="223"/>
      <c r="AY519" s="223"/>
      <c r="AZ519" s="223"/>
      <c r="BA519" s="223"/>
      <c r="BB519" s="223"/>
      <c r="BC519" s="223"/>
      <c r="BD519" s="223"/>
      <c r="BE519" s="223"/>
      <c r="BF519" s="223"/>
      <c r="BG519" s="223"/>
      <c r="BH519" s="223"/>
      <c r="BI519" s="223"/>
      <c r="BJ519" s="223"/>
      <c r="BK519" s="223" t="str">
        <f t="array" ref="BK519">IF(J519="","",
IF(INDEX(Settings!$H:$H,MATCH(BY$1,Settings!$G:$G,0))=TRUE,
100-100*(J519-MIN(J:J))/(MAX(J:J)-MIN(J:J)),
100*(J519-MIN(J:J))/(MAX(J:J)-MIN(J:J))))</f>
        <v/>
      </c>
      <c r="BL519" s="223" t="str">
        <f t="array" ref="BL519">IF(J519="","",
IF(INDEX(Settings!$H:$H,MATCH(BY$1,Settings!$G:$G,0))=TRUE,
100-100*(J519-MINIFS(J:J,$E:$E,$E519))/(MAXIFS(J:J,$E:$E,$E519)-MINIFS(J:J,$E:$E,$E519)),
100*(J519-MINIFS(J:J,$E:$E,$E519))/(MAXIFS(J:J,$E:$E,$E519)-MINIFS(J:J,$E:$E,$E519))))</f>
        <v/>
      </c>
      <c r="BM519" s="223"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4" t="str">
        <f t="array" ref="BQ519">IF(J519="","",
IF(INDEX(Settings!$H:$H,MATCH(BY$1,Settings!$G:$G,0))=TRUE,
-1*(J519-AVERAGE(J:J))/STDEV(J:J),
(J519-AVERAGE(J:J))/STDEV(J:J)))</f>
        <v/>
      </c>
      <c r="BR519" s="224" t="str">
        <f>IFERROR(__xludf.DUMMYFUNCTION("IF(J519="""","""",
IF(INDEX(Settings!$H:$H,MATCH(BY$1,Settings!$G:$G,0))=TRUE,
-1*(J519-AVERAGEIFS(J:J,$E:$E,$E519))/STDEV(FILTER(J:J,$E:$E=$E519)),
(J519-AVERAGEIFS(J:J,$E:$E,$E519))/STDEV(FILTER(J:J,$E:$E=$E519))))"),"")</f>
        <v/>
      </c>
      <c r="BS519" s="224"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3" t="str">
        <f t="array" ref="BY519">IF(J519="","",
IF(INDEX(Settings!$H:$H,MATCH(BY$1,Settings!$G:$G,0))=TRUE,
100-100*(J519-MINIFS(J:J,$E:$E,$E519))/(MAXIFS(J:J,$E:$E,$E519)-MINIFS(J:J,$E:$E,$E519)),
100*(J519-MINIFS(J:J,$E:$E,$E519))/(MAXIFS(J:J,$E:$E,$E519)-MINIFS(J:J,$E:$E,$E519))))</f>
        <v/>
      </c>
      <c r="BZ519" s="223" t="str">
        <f t="array" ref="BZ519">IF(K519="","",
IF(INDEX(Settings!$H:$H,MATCH(BZ$1,Settings!$G:$G,0))=TRUE,
100-100*(K519-MINIFS(K:K,$E:$E,$E519))/(MAXIFS(K:K,$E:$E,$E519)-MINIFS(K:K,$E:$E,$E519)),
100*(K519-MINIFS(K:K,$E:$E,$E519))/(MAXIFS(K:K,$E:$E,$E519)-MINIFS(K:K,$E:$E,$E519))))</f>
        <v/>
      </c>
      <c r="CA519" s="223" t="str">
        <f t="array" ref="CA519">IF(L519="","",
IF(INDEX(Settings!$H:$H,MATCH(CA$1,Settings!$G:$G,0))=TRUE,
100-100*(L519-MINIFS(L:L,$E:$E,$E519))/(MAXIFS(L:L,$E:$E,$E519)-MINIFS(L:L,$E:$E,$E519)),
100*(L519-MINIFS(L:L,$E:$E,$E519))/(MAXIFS(L:L,$E:$E,$E519)-MINIFS(L:L,$E:$E,$E519))))</f>
        <v/>
      </c>
      <c r="CB519" s="223" t="str">
        <f t="array" ref="CB519">IF(M519="","",
IF(INDEX(Settings!$H:$H,MATCH(CB$1,Settings!$G:$G,0))=TRUE,
100-100*(M519-MINIFS(M:M,$E:$E,$E519))/(MAXIFS(M:M,$E:$E,$E519)-MINIFS(M:M,$E:$E,$E519)),
100*(M519-MINIFS(M:M,$E:$E,$E519))/(MAXIFS(M:M,$E:$E,$E519)-MINIFS(M:M,$E:$E,$E519))))</f>
        <v/>
      </c>
      <c r="CC519" s="223" t="str">
        <f t="array" ref="CC519">IF(N519="","",
IF(INDEX(Settings!$H:$H,MATCH(CC$1,Settings!$G:$G,0))=TRUE,
100-100*(N519-MINIFS(N:N,$E:$E,$E519))/(MAXIFS(N:N,$E:$E,$E519)-MINIFS(N:N,$E:$E,$E519)),
100*(N519-MINIFS(N:N,$E:$E,$E519))/(MAXIFS(N:N,$E:$E,$E519)-MINIFS(N:N,$E:$E,$E519))))</f>
        <v/>
      </c>
      <c r="CD519" s="223" t="str">
        <f t="array" ref="CD519">IF(O519="","",
IF(INDEX(Settings!$H:$H,MATCH(CD$1,Settings!$G:$G,0))=TRUE,
100-100*(O519-MINIFS(O:O,$E:$E,$E519))/(MAXIFS(O:O,$E:$E,$E519)-MINIFS(O:O,$E:$E,$E519)),
100*(O519-MINIFS(O:O,$E:$E,$E519))/(MAXIFS(O:O,$E:$E,$E519)-MINIFS(O:O,$E:$E,$E519))))</f>
        <v/>
      </c>
      <c r="CE519" s="223" t="str">
        <f t="array" ref="CE519">IF(P519="","",
IF(INDEX(Settings!$H:$H,MATCH(CE$1,Settings!$G:$G,0))=TRUE,
100-100*(P519-MINIFS(P:P,$E:$E,$E519))/(MAXIFS(P:P,$E:$E,$E519)-MINIFS(P:P,$E:$E,$E519)),
100*(P519-MINIFS(P:P,$E:$E,$E519))/(MAXIFS(P:P,$E:$E,$E519)-MINIFS(P:P,$E:$E,$E519))))</f>
        <v/>
      </c>
      <c r="CF519" s="223" t="str">
        <f t="array" ref="CF519">IF(Q519="","",
IF(INDEX(Settings!$H:$H,MATCH(CF$1,Settings!$G:$G,0))=TRUE,
100-100*(Q519-MINIFS(Q:Q,$E:$E,$E519))/(MAXIFS(Q:Q,$E:$E,$E519)-MINIFS(Q:Q,$E:$E,$E519)),
100*(Q519-MINIFS(Q:Q,$E:$E,$E519))/(MAXIFS(Q:Q,$E:$E,$E519)-MINIFS(Q:Q,$E:$E,$E519))))</f>
        <v/>
      </c>
      <c r="CG519" s="223" t="str">
        <f t="array" ref="CG519">IF(R519="","",
IF(INDEX(Settings!$H:$H,MATCH(CG$1,Settings!$G:$G,0))=TRUE,
100-100*(R519-MINIFS(R:R,$E:$E,$E519))/(MAXIFS(R:R,$E:$E,$E519)-MINIFS(R:R,$E:$E,$E519)),
100*(R519-MINIFS(R:R,$E:$E,$E519))/(MAXIFS(R:R,$E:$E,$E519)-MINIFS(R:R,$E:$E,$E519))))</f>
        <v/>
      </c>
      <c r="CH519" s="223" t="str">
        <f t="array" ref="CH519">IF(S519="","",
IF(INDEX(Settings!$H:$H,MATCH(CH$1,Settings!$G:$G,0))=TRUE,
100-100*(S519-MINIFS(S:S,$E:$E,$E519))/(MAXIFS(S:S,$E:$E,$E519)-MINIFS(S:S,$E:$E,$E519)),
100*(S519-MINIFS(S:S,$E:$E,$E519))/(MAXIFS(S:S,$E:$E,$E519)-MINIFS(S:S,$E:$E,$E519))))</f>
        <v/>
      </c>
      <c r="CI519" s="223" t="str">
        <f t="array" ref="CI519">IF(T519="","",
IF(INDEX(Settings!$H:$H,MATCH(CI$1,Settings!$G:$G,0))=TRUE,
100-100*(T519-MINIFS(T:T,$E:$E,$E519))/(MAXIFS(T:T,$E:$E,$E519)-MINIFS(T:T,$E:$E,$E519)),
100*(T519-MINIFS(T:T,$E:$E,$E519))/(MAXIFS(T:T,$E:$E,$E519)-MINIFS(T:T,$E:$E,$E519))))</f>
        <v/>
      </c>
      <c r="CJ519" s="223" t="str">
        <f t="array" ref="CJ519">IF(U519="","",
IF(INDEX(Settings!$H:$H,MATCH(CJ$1,Settings!$G:$G,0))=TRUE,
100-100*(U519-MINIFS(U:U,$E:$E,$E519))/(MAXIFS(U:U,$E:$E,$E519)-MINIFS(U:U,$E:$E,$E519)),
100*(U519-MINIFS(U:U,$E:$E,$E519))/(MAXIFS(U:U,$E:$E,$E519)-MINIFS(U:U,$E:$E,$E519))))</f>
        <v/>
      </c>
      <c r="CK519" s="223" t="str">
        <f t="array" ref="CK519">IF(V519="","",
IF(INDEX(Settings!$H:$H,MATCH(CK$1,Settings!$G:$G,0))=TRUE,
100-100*(V519-MINIFS(V:V,$E:$E,$E519))/(MAXIFS(V:V,$E:$E,$E519)-MINIFS(V:V,$E:$E,$E519)),
100*(V519-MINIFS(V:V,$E:$E,$E519))/(MAXIFS(V:V,$E:$E,$E519)-MINIFS(V:V,$E:$E,$E519))))</f>
        <v/>
      </c>
      <c r="CL519" s="223" t="str">
        <f t="array" ref="CL519">IF(W519="","",
IF(INDEX(Settings!$H:$H,MATCH(CL$1,Settings!$G:$G,0))=TRUE,
100-100*(W519-MINIFS(W:W,$E:$E,$E519))/(MAXIFS(W:W,$E:$E,$E519)-MINIFS(W:W,$E:$E,$E519)),
100*(W519-MINIFS(W:W,$E:$E,$E519))/(MAXIFS(W:W,$E:$E,$E519)-MINIFS(W:W,$E:$E,$E519))))</f>
        <v/>
      </c>
      <c r="CM519" s="223" t="str">
        <f t="array" ref="CM519">IF(X519="","",
IF(INDEX(Settings!$H:$H,MATCH(CM$1,Settings!$G:$G,0))=TRUE,
100-100*(X519-MINIFS(X:X,$E:$E,$E519))/(MAXIFS(X:X,$E:$E,$E519)-MINIFS(X:X,$E:$E,$E519)),
100*(X519-MINIFS(X:X,$E:$E,$E519))/(MAXIFS(X:X,$E:$E,$E519)-MINIFS(X:X,$E:$E,$E519))))</f>
        <v/>
      </c>
      <c r="CN519" s="223" t="str">
        <f t="array" ref="CN519">IF(Y519="","",
IF(INDEX(Settings!$H:$H,MATCH(CN$1,Settings!$G:$G,0))=TRUE,
100-100*(Y519-MINIFS(Y:Y,$E:$E,$E519))/(MAXIFS(Y:Y,$E:$E,$E519)-MINIFS(Y:Y,$E:$E,$E519)),
100*(Y519-MINIFS(Y:Y,$E:$E,$E519))/(MAXIFS(Y:Y,$E:$E,$E519)-MINIFS(Y:Y,$E:$E,$E519))))</f>
        <v/>
      </c>
      <c r="CO519" s="223" t="str">
        <f t="array" ref="CO519">IF(Z519="","",
IF(INDEX(Settings!$H:$H,MATCH(CO$1,Settings!$G:$G,0))=TRUE,
100-100*(Z519-MINIFS(Z:Z,$E:$E,$E519))/(MAXIFS(Z:Z,$E:$E,$E519)-MINIFS(Z:Z,$E:$E,$E519)),
100*(Z519-MINIFS(Z:Z,$E:$E,$E519))/(MAXIFS(Z:Z,$E:$E,$E519)-MINIFS(Z:Z,$E:$E,$E519))))</f>
        <v/>
      </c>
      <c r="CP519" s="223" t="str">
        <f t="array" ref="CP519">IF(AA519="","",
IF(INDEX(Settings!$H:$H,MATCH(CP$1,Settings!$G:$G,0))=TRUE,
100-100*(AA519-MINIFS(AA:AA,$E:$E,$E519))/(MAXIFS(AA:AA,$E:$E,$E519)-MINIFS(AA:AA,$E:$E,$E519)),
100*(AA519-MINIFS(AA:AA,$E:$E,$E519))/(MAXIFS(AA:AA,$E:$E,$E519)-MINIFS(AA:AA,$E:$E,$E519))))</f>
        <v/>
      </c>
      <c r="CQ519" s="223" t="str">
        <f t="array" ref="CQ519">IF(AB519="","",
IF(INDEX(Settings!$H:$H,MATCH(CQ$1,Settings!$G:$G,0))=TRUE,
100-100*(AB519-MINIFS(AB:AB,$E:$E,$E519))/(MAXIFS(AB:AB,$E:$E,$E519)-MINIFS(AB:AB,$E:$E,$E519)),
100*(AB519-MINIFS(AB:AB,$E:$E,$E519))/(MAXIFS(AB:AB,$E:$E,$E519)-MINIFS(AB:AB,$E:$E,$E519))))</f>
        <v/>
      </c>
      <c r="CR519" s="223" t="str">
        <f t="array" ref="CR519">IF(AC519="","",
IF(INDEX(Settings!$H:$H,MATCH(CR$1,Settings!$G:$G,0))=TRUE,
100-100*(AC519-MINIFS(AC:AC,$E:$E,$E519))/(MAXIFS(AC:AC,$E:$E,$E519)-MINIFS(AC:AC,$E:$E,$E519)),
100*(AC519-MINIFS(AC:AC,$E:$E,$E519))/(MAXIFS(AC:AC,$E:$E,$E519)-MINIFS(AC:AC,$E:$E,$E519))))</f>
        <v/>
      </c>
      <c r="CS519" s="223" t="str">
        <f t="array" ref="CS519">IF(AD519="","",
IF(INDEX(Settings!$H:$H,MATCH(CS$1,Settings!$G:$G,0))=TRUE,
100-100*(AD519-MINIFS(AD:AD,$E:$E,$E519))/(MAXIFS(AD:AD,$E:$E,$E519)-MINIFS(AD:AD,$E:$E,$E519)),
100*(AD519-MINIFS(AD:AD,$E:$E,$E519))/(MAXIFS(AD:AD,$E:$E,$E519)-MINIFS(AD:AD,$E:$E,$E519))))</f>
        <v/>
      </c>
      <c r="CT519" s="223" t="str">
        <f t="array" ref="CT519">IF(AE519="","",
IF(INDEX(Settings!$H:$H,MATCH(CT$1,Settings!$G:$G,0))=TRUE,
100-100*(AE519-MINIFS(AE:AE,$E:$E,$E519))/(MAXIFS(AE:AE,$E:$E,$E519)-MINIFS(AE:AE,$E:$E,$E519)),
100*(AE519-MINIFS(AE:AE,$E:$E,$E519))/(MAXIFS(AE:AE,$E:$E,$E519)-MINIFS(AE:AE,$E:$E,$E519))))</f>
        <v/>
      </c>
      <c r="CU519" s="223" t="str">
        <f t="array" ref="CU519">IF(AF519="","",
IF(INDEX(Settings!$H:$H,MATCH(CU$1,Settings!$G:$G,0))=TRUE,
100-100*(AF519-MINIFS(AF:AF,$E:$E,$E519))/(MAXIFS(AF:AF,$E:$E,$E519)-MINIFS(AF:AF,$E:$E,$E519)),
100*(AF519-MINIFS(AF:AF,$E:$E,$E519))/(MAXIFS(AF:AF,$E:$E,$E519)-MINIFS(AF:AF,$E:$E,$E519))))</f>
        <v/>
      </c>
      <c r="CV519" s="223" t="str">
        <f t="array" ref="CV519">IF(AG519="","",
IF(INDEX(Settings!$H:$H,MATCH(CV$1,Settings!$G:$G,0))=TRUE,
100-100*(AG519-MINIFS(AG:AG,$E:$E,$E519))/(MAXIFS(AG:AG,$E:$E,$E519)-MINIFS(AG:AG,$E:$E,$E519)),
100*(AG519-MINIFS(AG:AG,$E:$E,$E519))/(MAXIFS(AG:AG,$E:$E,$E519)-MINIFS(AG:AG,$E:$E,$E519))))</f>
        <v/>
      </c>
      <c r="CW519" s="223" t="str">
        <f t="array" ref="CW519">IF(AH519="","",
IF(INDEX(Settings!$H:$H,MATCH(CW$1,Settings!$G:$G,0))=TRUE,
100-100*(AH519-MINIFS(AH:AH,$E:$E,$E519))/(MAXIFS(AH:AH,$E:$E,$E519)-MINIFS(AH:AH,$E:$E,$E519)),
100*(AH519-MINIFS(AH:AH,$E:$E,$E519))/(MAXIFS(AH:AH,$E:$E,$E519)-MINIFS(AH:AH,$E:$E,$E519))))</f>
        <v/>
      </c>
      <c r="CX519" s="223" t="str">
        <f t="array" ref="CX519">IF(AI519="","",
IF(INDEX(Settings!$H:$H,MATCH(CX$1,Settings!$G:$G,0))=TRUE,
100-100*(AI519-MINIFS(AI:AI,$E:$E,$E519))/(MAXIFS(AI:AI,$E:$E,$E519)-MINIFS(AI:AI,$E:$E,$E519)),
100*(AI519-MINIFS(AI:AI,$E:$E,$E519))/(MAXIFS(AI:AI,$E:$E,$E519)-MINIFS(AI:AI,$E:$E,$E519))))</f>
        <v/>
      </c>
      <c r="CY519" s="223" t="str">
        <f t="array" ref="CY519">IF(AJ519="","",
IF(INDEX(Settings!$H:$H,MATCH(CY$1,Settings!$G:$G,0))=TRUE,
100-100*(AJ519-MINIFS(AJ:AJ,$E:$E,$E519))/(MAXIFS(AJ:AJ,$E:$E,$E519)-MINIFS(AJ:AJ,$E:$E,$E519)),
100*(AJ519-MINIFS(AJ:AJ,$E:$E,$E519))/(MAXIFS(AJ:AJ,$E:$E,$E519)-MINIFS(AJ:AJ,$E:$E,$E519))))</f>
        <v/>
      </c>
      <c r="CZ519" s="223" t="str">
        <f t="array" ref="CZ519">IF(AK519="","",
IF(INDEX(Settings!$H:$H,MATCH(CZ$1,Settings!$G:$G,0))=TRUE,
100-100*(AK519-MINIFS(AK:AK,$E:$E,$E519))/(MAXIFS(AK:AK,$E:$E,$E519)-MINIFS(AK:AK,$E:$E,$E519)),
100*(AK519-MINIFS(AK:AK,$E:$E,$E519))/(MAXIFS(AK:AK,$E:$E,$E519)-MINIFS(AK:AK,$E:$E,$E519))))</f>
        <v/>
      </c>
      <c r="DA519" s="223" t="str">
        <f t="array" ref="DA519">IF(AL519="","",
IF(INDEX(Settings!$H:$H,MATCH(DA$1,Settings!$G:$G,0))=TRUE,
100-100*(AL519-MINIFS(AL:AL,$E:$E,$E519))/(MAXIFS(AL:AL,$E:$E,$E519)-MINIFS(AL:AL,$E:$E,$E519)),
100*(AL519-MINIFS(AL:AL,$E:$E,$E519))/(MAXIFS(AL:AL,$E:$E,$E519)-MINIFS(AL:AL,$E:$E,$E519))))</f>
        <v/>
      </c>
      <c r="DB519" s="223" t="str">
        <f t="array" ref="DB519">IF(AM519="","",
IF(INDEX(Settings!$H:$H,MATCH(DB$1,Settings!$G:$G,0))=TRUE,
100-100*(AM519-MINIFS(AM:AM,$E:$E,$E519))/(MAXIFS(AM:AM,$E:$E,$E519)-MINIFS(AM:AM,$E:$E,$E519)),
100*(AM519-MINIFS(AM:AM,$E:$E,$E519))/(MAXIFS(AM:AM,$E:$E,$E519)-MINIFS(AM:AM,$E:$E,$E519))))</f>
        <v/>
      </c>
      <c r="DC519" s="223" t="str">
        <f t="array" ref="DC519">IF(AN519="","",
IF(INDEX(Settings!$H:$H,MATCH(DC$1,Settings!$G:$G,0))=TRUE,
100-100*(AN519-MINIFS(AN:AN,$E:$E,$E519))/(MAXIFS(AN:AN,$E:$E,$E519)-MINIFS(AN:AN,$E:$E,$E519)),
100*(AN519-MINIFS(AN:AN,$E:$E,$E519))/(MAXIFS(AN:AN,$E:$E,$E519)-MINIFS(AN:AN,$E:$E,$E519))))</f>
        <v/>
      </c>
      <c r="DD519" s="223" t="str">
        <f t="array" ref="DD519">IF(AO519="","",
IF(INDEX(Settings!$H:$H,MATCH(DD$1,Settings!$G:$G,0))=TRUE,
100-100*(AO519-MINIFS(AO:AO,$E:$E,$E519))/(MAXIFS(AO:AO,$E:$E,$E519)-MINIFS(AO:AO,$E:$E,$E519)),
100*(AO519-MINIFS(AO:AO,$E:$E,$E519))/(MAXIFS(AO:AO,$E:$E,$E519)-MINIFS(AO:AO,$E:$E,$E519))))</f>
        <v/>
      </c>
      <c r="DE519" s="223" t="str">
        <f t="array" ref="DE519">IF(AP519="","",
IF(INDEX(Settings!$H:$H,MATCH(DE$1,Settings!$G:$G,0))=TRUE,
100-100*(AP519-MINIFS(AP:AP,$E:$E,$E519))/(MAXIFS(AP:AP,$E:$E,$E519)-MINIFS(AP:AP,$E:$E,$E519)),
100*(AP519-MINIFS(AP:AP,$E:$E,$E519))/(MAXIFS(AP:AP,$E:$E,$E519)-MINIFS(AP:AP,$E:$E,$E519))))</f>
        <v/>
      </c>
      <c r="DF519" s="223" t="str">
        <f t="array" ref="DF519">IF(AQ519="","",
IF(INDEX(Settings!$H:$H,MATCH(DF$1,Settings!$G:$G,0))=TRUE,
100-100*(AQ519-MINIFS(AQ:AQ,$E:$E,$E519))/(MAXIFS(AQ:AQ,$E:$E,$E519)-MINIFS(AQ:AQ,$E:$E,$E519)),
100*(AQ519-MINIFS(AQ:AQ,$E:$E,$E519))/(MAXIFS(AQ:AQ,$E:$E,$E519)-MINIFS(AQ:AQ,$E:$E,$E519))))</f>
        <v/>
      </c>
      <c r="DG519" s="223" t="str">
        <f t="array" ref="DG519">IF(AR519="","",
IF(INDEX(Settings!$H:$H,MATCH(DG$1,Settings!$G:$G,0))=TRUE,
100-100*(AR519-MINIFS(AR:AR,$E:$E,$E519))/(MAXIFS(AR:AR,$E:$E,$E519)-MINIFS(AR:AR,$E:$E,$E519)),
100*(AR519-MINIFS(AR:AR,$E:$E,$E519))/(MAXIFS(AR:AR,$E:$E,$E519)-MINIFS(AR:AR,$E:$E,$E519))))</f>
        <v/>
      </c>
      <c r="DH519" s="223" t="str">
        <f t="array" ref="DH519">IF(AS519="","",
IF(INDEX(Settings!$H:$H,MATCH(DH$1,Settings!$G:$G,0))=TRUE,
100-100*(AS519-MINIFS(AS:AS,$E:$E,$E519))/(MAXIFS(AS:AS,$E:$E,$E519)-MINIFS(AS:AS,$E:$E,$E519)),
100*(AS519-MINIFS(AS:AS,$E:$E,$E519))/(MAXIFS(AS:AS,$E:$E,$E519)-MINIFS(AS:AS,$E:$E,$E519))))</f>
        <v/>
      </c>
      <c r="DI519" s="223" t="str">
        <f t="array" ref="DI519">IF(AT519="","",
IF(INDEX(Settings!$H:$H,MATCH(DI$1,Settings!$G:$G,0))=TRUE,
100-100*(AT519-MINIFS(AT:AT,$E:$E,$E519))/(MAXIFS(AT:AT,$E:$E,$E519)-MINIFS(AT:AT,$E:$E,$E519)),
100*(AT519-MINIFS(AT:AT,$E:$E,$E519))/(MAXIFS(AT:AT,$E:$E,$E519)-MINIFS(AT:AT,$E:$E,$E519))))</f>
        <v/>
      </c>
      <c r="DJ519" s="223" t="str">
        <f t="array" ref="DJ519">IF(AU519="","",
IF(INDEX(Settings!$H:$H,MATCH(DJ$1,Settings!$G:$G,0))=TRUE,
100-100*(AU519-MINIFS(AU:AU,$E:$E,$E519))/(MAXIFS(AU:AU,$E:$E,$E519)-MINIFS(AU:AU,$E:$E,$E519)),
100*(AU519-MINIFS(AU:AU,$E:$E,$E519))/(MAXIFS(AU:AU,$E:$E,$E519)-MINIFS(AU:AU,$E:$E,$E519))))</f>
        <v/>
      </c>
      <c r="DK519" s="223" t="str">
        <f t="array" ref="DK519">IF(AV519="","",
IF(INDEX(Settings!$H:$H,MATCH(DK$1,Settings!$G:$G,0))=TRUE,
100-100*(AV519-MINIFS(AV:AV,$E:$E,$E519))/(MAXIFS(AV:AV,$E:$E,$E519)-MINIFS(AV:AV,$E:$E,$E519)),
100*(AV519-MINIFS(AV:AV,$E:$E,$E519))/(MAXIFS(AV:AV,$E:$E,$E519)-MINIFS(AV:AV,$E:$E,$E519))))</f>
        <v/>
      </c>
      <c r="DL519" s="223" t="str">
        <f t="array" ref="DL519">IF(AW519="","",
IF(INDEX(Settings!$H:$H,MATCH(DL$1,Settings!$G:$G,0))=TRUE,
100-100*(AW519-MINIFS(AW:AW,$E:$E,$E519))/(MAXIFS(AW:AW,$E:$E,$E519)-MINIFS(AW:AW,$E:$E,$E519)),
100*(AW519-MINIFS(AW:AW,$E:$E,$E519))/(MAXIFS(AW:AW,$E:$E,$E519)-MINIFS(AW:AW,$E:$E,$E519))))</f>
        <v/>
      </c>
      <c r="DM519" s="223" t="str">
        <f t="array" ref="DM519">IF(AX519="","",
IF(INDEX(Settings!$H:$H,MATCH(DM$1,Settings!$G:$G,0))=TRUE,
100-100*(AX519-MINIFS(AX:AX,$E:$E,$E519))/(MAXIFS(AX:AX,$E:$E,$E519)-MINIFS(AX:AX,$E:$E,$E519)),
100*(AX519-MINIFS(AX:AX,$E:$E,$E519))/(MAXIFS(AX:AX,$E:$E,$E519)-MINIFS(AX:AX,$E:$E,$E519))))</f>
        <v/>
      </c>
      <c r="DN519" s="223" t="str">
        <f t="array" ref="DN519">IF(AY519="","",
IF(INDEX(Settings!$H:$H,MATCH(DN$1,Settings!$G:$G,0))=TRUE,
100-100*(AY519-MINIFS(AY:AY,$E:$E,$E519))/(MAXIFS(AY:AY,$E:$E,$E519)-MINIFS(AY:AY,$E:$E,$E519)),
100*(AY519-MINIFS(AY:AY,$E:$E,$E519))/(MAXIFS(AY:AY,$E:$E,$E519)-MINIFS(AY:AY,$E:$E,$E519))))</f>
        <v/>
      </c>
      <c r="DO519" s="223" t="str">
        <f t="array" ref="DO519">IF(AZ519="","",
IF(INDEX(Settings!$H:$H,MATCH(DO$1,Settings!$G:$G,0))=TRUE,
100-100*(AZ519-MINIFS(AZ:AZ,$E:$E,$E519))/(MAXIFS(AZ:AZ,$E:$E,$E519)-MINIFS(AZ:AZ,$E:$E,$E519)),
100*(AZ519-MINIFS(AZ:AZ,$E:$E,$E519))/(MAXIFS(AZ:AZ,$E:$E,$E519)-MINIFS(AZ:AZ,$E:$E,$E519))))</f>
        <v/>
      </c>
      <c r="DP519" s="223" t="str">
        <f t="array" ref="DP519">IF(BA519="","",
IF(INDEX(Settings!$H:$H,MATCH(DP$1,Settings!$G:$G,0))=TRUE,
100-100*(BA519-MINIFS(BA:BA,$E:$E,$E519))/(MAXIFS(BA:BA,$E:$E,$E519)-MINIFS(BA:BA,$E:$E,$E519)),
100*(BA519-MINIFS(BA:BA,$E:$E,$E519))/(MAXIFS(BA:BA,$E:$E,$E519)-MINIFS(BA:BA,$E:$E,$E519))))</f>
        <v/>
      </c>
      <c r="DQ519" s="223" t="str">
        <f t="array" ref="DQ519">IF(BB519="","",
IF(INDEX(Settings!$H:$H,MATCH(DQ$1,Settings!$G:$G,0))=TRUE,
100-100*(BB519-MINIFS(BB:BB,$E:$E,$E519))/(MAXIFS(BB:BB,$E:$E,$E519)-MINIFS(BB:BB,$E:$E,$E519)),
100*(BB519-MINIFS(BB:BB,$E:$E,$E519))/(MAXIFS(BB:BB,$E:$E,$E519)-MINIFS(BB:BB,$E:$E,$E519))))</f>
        <v/>
      </c>
      <c r="DR519" s="223" t="str">
        <f t="array" ref="DR519">IF(BC519="","",
IF(INDEX(Settings!$H:$H,MATCH(DR$1,Settings!$G:$G,0))=TRUE,
100-100*(BC519-MINIFS(BC:BC,$E:$E,$E519))/(MAXIFS(BC:BC,$E:$E,$E519)-MINIFS(BC:BC,$E:$E,$E519)),
100*(BC519-MINIFS(BC:BC,$E:$E,$E519))/(MAXIFS(BC:BC,$E:$E,$E519)-MINIFS(BC:BC,$E:$E,$E519))))</f>
        <v/>
      </c>
      <c r="DS519" s="223" t="str">
        <f t="array" ref="DS519">IF(BD519="","",
IF(INDEX(Settings!$H:$H,MATCH(DS$1,Settings!$G:$G,0))=TRUE,
100-100*(BD519-MINIFS(BD:BD,$E:$E,$E519))/(MAXIFS(BD:BD,$E:$E,$E519)-MINIFS(BD:BD,$E:$E,$E519)),
100*(BD519-MINIFS(BD:BD,$E:$E,$E519))/(MAXIFS(BD:BD,$E:$E,$E519)-MINIFS(BD:BD,$E:$E,$E519))))</f>
        <v/>
      </c>
      <c r="DT519" s="223" t="str">
        <f t="array" ref="DT519">IF(BE519="","",
IF(INDEX(Settings!$H:$H,MATCH(DT$1,Settings!$G:$G,0))=TRUE,
100-100*(BE519-MINIFS(BE:BE,$E:$E,$E519))/(MAXIFS(BE:BE,$E:$E,$E519)-MINIFS(BE:BE,$E:$E,$E519)),
100*(BE519-MINIFS(BE:BE,$E:$E,$E519))/(MAXIFS(BE:BE,$E:$E,$E519)-MINIFS(BE:BE,$E:$E,$E519))))</f>
        <v/>
      </c>
      <c r="DU519" s="223" t="str">
        <f t="array" ref="DU519">IF(BF519="","",
IF(INDEX(Settings!$H:$H,MATCH(DU$1,Settings!$G:$G,0))=TRUE,
100-100*(BF519-MINIFS(BF:BF,$E:$E,$E519))/(MAXIFS(BF:BF,$E:$E,$E519)-MINIFS(BF:BF,$E:$E,$E519)),
100*(BF519-MINIFS(BF:BF,$E:$E,$E519))/(MAXIFS(BF:BF,$E:$E,$E519)-MINIFS(BF:BF,$E:$E,$E519))))</f>
        <v/>
      </c>
      <c r="DV519" s="223" t="str">
        <f t="array" ref="DV519">IF(BG519="","",
IF(INDEX(Settings!$H:$H,MATCH(DV$1,Settings!$G:$G,0))=TRUE,
100-100*(BG519-MINIFS(BG:BG,$E:$E,$E519))/(MAXIFS(BG:BG,$E:$E,$E519)-MINIFS(BG:BG,$E:$E,$E519)),
100*(BG519-MINIFS(BG:BG,$E:$E,$E519))/(MAXIFS(BG:BG,$E:$E,$E519)-MINIFS(BG:BG,$E:$E,$E519))))</f>
        <v/>
      </c>
      <c r="DW519" s="223" t="str">
        <f t="array" ref="DW519">IF(BH519="","",
IF(INDEX(Settings!$H:$H,MATCH(DW$1,Settings!$G:$G,0))=TRUE,
100-100*(BH519-MINIFS(BH:BH,$E:$E,$E519))/(MAXIFS(BH:BH,$E:$E,$E519)-MINIFS(BH:BH,$E:$E,$E519)),
100*(BH519-MINIFS(BH:BH,$E:$E,$E519))/(MAXIFS(BH:BH,$E:$E,$E519)-MINIFS(BH:BH,$E:$E,$E519))))</f>
        <v/>
      </c>
      <c r="DX519" s="223" t="str">
        <f t="array" ref="DX519">IF(BI519="","",
IF(INDEX(Settings!$H:$H,MATCH(DX$1,Settings!$G:$G,0))=TRUE,
100-100*(BI519-MINIFS(BI:BI,$E:$E,$E519))/(MAXIFS(BI:BI,$E:$E,$E519)-MINIFS(BI:BI,$E:$E,$E519)),
100*(BI519-MINIFS(BI:BI,$E:$E,$E519))/(MAXIFS(BI:BI,$E:$E,$E519)-MINIFS(BI:BI,$E:$E,$E519))))</f>
        <v/>
      </c>
      <c r="DY519" s="223" t="str">
        <f t="array" ref="DY519">IF(BJ519="","",
IF(INDEX(Settings!$H:$H,MATCH(DY$1,Settings!$G:$G,0))=TRUE,
100-100*(BJ519-MINIFS(BJ:BJ,$E:$E,$E519))/(MAXIFS(BJ:BJ,$E:$E,$E519)-MINIFS(BJ:BJ,$E:$E,$E519)),
100*(BJ519-MINIFS(BJ:BJ,$E:$E,$E519))/(MAXIFS(BJ:BJ,$E:$E,$E519)-MINIFS(BJ:BJ,$E:$E,$E519))))</f>
        <v/>
      </c>
      <c r="DZ519" s="225"/>
      <c r="EA519" s="225"/>
      <c r="EB519" s="225" t="str">
        <f t="shared" si="8"/>
        <v/>
      </c>
      <c r="EC519" s="225" t="str">
        <f t="shared" si="9"/>
        <v/>
      </c>
      <c r="ED519" s="225" t="str">
        <f t="shared" si="10"/>
        <v/>
      </c>
      <c r="EE519" s="225" t="str">
        <f t="shared" si="11"/>
        <v/>
      </c>
      <c r="EF519" s="225" t="str">
        <f t="shared" si="12"/>
        <v/>
      </c>
      <c r="EG519" s="225" t="str">
        <f t="shared" si="13"/>
        <v/>
      </c>
      <c r="EH519" s="225"/>
      <c r="EI519" s="225"/>
      <c r="EJ519" s="225"/>
      <c r="EK519" s="225"/>
      <c r="EL519" s="225"/>
      <c r="EM519" s="225"/>
    </row>
    <row r="520">
      <c r="A520" s="231"/>
      <c r="B520" s="231"/>
      <c r="C520" s="231"/>
      <c r="D520" s="231" t="str">
        <f t="array" ref="D520">IFERROR(INDEX(Profiles!$B:$B,MATCH($A520,Profiles!$A:$A,0)),"")</f>
        <v/>
      </c>
      <c r="E520" s="231"/>
      <c r="F520" s="231"/>
      <c r="G520" s="231"/>
      <c r="H520" s="231"/>
      <c r="I520" s="231" t="str">
        <f>IF(A520="","",IF(Settings!$N$3="DATE",F520&amp;": "&amp;TEXT(B520,"M/DD/YY"),F520&amp;": "&amp;H520))</f>
        <v/>
      </c>
      <c r="J520" s="231"/>
      <c r="K520" s="231"/>
      <c r="L520" s="231"/>
      <c r="M520" s="232" t="str">
        <f t="shared" si="14"/>
        <v/>
      </c>
      <c r="N520" s="231"/>
      <c r="O520" s="231"/>
      <c r="P520" s="231"/>
      <c r="Q520" s="231"/>
      <c r="R520" s="231"/>
      <c r="S520" s="230" t="str">
        <f>IFERROR(VLOOKUP(AF520, 'YOYO IR Scores'!A:C, 3, FALSE), "")
</f>
        <v/>
      </c>
      <c r="T520" s="231"/>
      <c r="U520" s="231"/>
      <c r="V520" s="231"/>
      <c r="W520" s="231"/>
      <c r="X520" s="233" t="str">
        <f t="shared" si="4"/>
        <v/>
      </c>
      <c r="Y520" s="234" t="str">
        <f t="shared" si="5"/>
        <v/>
      </c>
      <c r="Z520" s="234" t="str">
        <f t="shared" si="6"/>
        <v/>
      </c>
      <c r="AA520" s="233" t="str">
        <f t="shared" si="7"/>
        <v/>
      </c>
      <c r="AB520" s="232"/>
      <c r="AC520" s="232"/>
      <c r="AD520" s="232"/>
      <c r="AE520" s="232" t="str">
        <f>IFERROR(VLOOKUP(AF520, 'YOYO IR Scores'!A:C, 2, FALSE), "")</f>
        <v/>
      </c>
      <c r="AF520" s="232"/>
      <c r="AG520" s="232"/>
      <c r="AH520" s="232"/>
      <c r="AI520" s="232"/>
      <c r="AJ520" s="232"/>
      <c r="AK520" s="232"/>
      <c r="AL520" s="232"/>
      <c r="AM520" s="232"/>
      <c r="AN520" s="232"/>
      <c r="AO520" s="232"/>
      <c r="AP520" s="232"/>
      <c r="AQ520" s="232"/>
      <c r="AR520" s="232"/>
      <c r="AS520" s="232"/>
      <c r="AT520" s="232"/>
      <c r="AU520" s="232"/>
      <c r="AV520" s="232"/>
      <c r="AW520" s="232"/>
      <c r="AX520" s="232"/>
      <c r="AY520" s="232"/>
      <c r="AZ520" s="232"/>
      <c r="BA520" s="232"/>
      <c r="BB520" s="232"/>
      <c r="BC520" s="232"/>
      <c r="BD520" s="232"/>
      <c r="BE520" s="232"/>
      <c r="BF520" s="232"/>
      <c r="BG520" s="232"/>
      <c r="BH520" s="232"/>
      <c r="BI520" s="232"/>
      <c r="BJ520" s="232"/>
      <c r="BK520" s="232" t="str">
        <f t="array" ref="BK520">IF(J520="","",
IF(INDEX(Settings!$H:$H,MATCH(BY$1,Settings!$G:$G,0))=TRUE,
100-100*(J520-MIN(J:J))/(MAX(J:J)-MIN(J:J)),
100*(J520-MIN(J:J))/(MAX(J:J)-MIN(J:J))))</f>
        <v/>
      </c>
      <c r="BL520" s="232" t="str">
        <f t="array" ref="BL520">IF(J520="","",
IF(INDEX(Settings!$H:$H,MATCH(BY$1,Settings!$G:$G,0))=TRUE,
100-100*(J520-MINIFS(J:J,$E:$E,$E520))/(MAXIFS(J:J,$E:$E,$E520)-MINIFS(J:J,$E:$E,$E520)),
100*(J520-MINIFS(J:J,$E:$E,$E520))/(MAXIFS(J:J,$E:$E,$E520)-MINIFS(J:J,$E:$E,$E520))))</f>
        <v/>
      </c>
      <c r="BM520" s="232" t="str">
        <f t="array" ref="BM520">IF(J520="","",
IF(INDEX(Settings!$H:$H,MATCH(BY$1,Settings!$G:$G,0))=TRUE,
100-100*(J520-MINIFS(J:J,$E:$E,$E520,$I:$I,$I520))/(MAXIFS(J:J,$E:$E,$E520,$I:$I,$I520)-MINIFS(J:J,$E:$E,$E520,$I:$I,$I520)),
100*(J520-MINIFS(J:J,$E:$E,$E520,$I:$I,$I520))/(MAXIFS(J:J,$E:$E,$E520,$I:$I,$I520)-MINIFS(J:J,$E:$E,$E520,$I:$I,$I520))))</f>
        <v/>
      </c>
      <c r="BN520" s="231" t="str">
        <f t="array" ref="BN520">IF(J520="","",
IF(INDEX(Settings!$H:$H,MATCH(BY$1,Settings!$G:$G,0))=TRUE,
100-100*PERCENTRANK(J:J,J520),
100*PERCENTRANK(J:J,J520)))</f>
        <v/>
      </c>
      <c r="BO520" s="231" t="str">
        <f>IFERROR(__xludf.DUMMYFUNCTION("IF(J520="""","""",
IF(INDEX(Settings!$H:$H,MATCH(BY$1,Settings!$G:$G,0))=TRUE,
100-100*PERCENTRANK(FILTER(J:J,$E:$E=$E520),J520),
100*PERCENTRANK(FILTER(J:J,$E:$E=$E520),J520)))"),"")</f>
        <v/>
      </c>
      <c r="BP520" s="231" t="str">
        <f>IFERROR(__xludf.DUMMYFUNCTION("IF(J520="""","""",
IF(INDEX(Settings!$H:$H,MATCH(BY$1,Settings!$G:$G,0))=TRUE,
100-100*PERCENTRANK(FILTER(J:J,$E:$E=$E520,$I:$I=$I520),J520),
100*PERCENTRANK(FILTER(J:J,$E:$E=$E520,$I:$I=$I520),J520)))"),"")</f>
        <v/>
      </c>
      <c r="BQ520" s="233" t="str">
        <f t="array" ref="BQ520">IF(J520="","",
IF(INDEX(Settings!$H:$H,MATCH(BY$1,Settings!$G:$G,0))=TRUE,
-1*(J520-AVERAGE(J:J))/STDEV(J:J),
(J520-AVERAGE(J:J))/STDEV(J:J)))</f>
        <v/>
      </c>
      <c r="BR520" s="233" t="str">
        <f>IFERROR(__xludf.DUMMYFUNCTION("IF(J520="""","""",
IF(INDEX(Settings!$H:$H,MATCH(BY$1,Settings!$G:$G,0))=TRUE,
-1*(J520-AVERAGEIFS(J:J,$E:$E,$E520))/STDEV(FILTER(J:J,$E:$E=$E520)),
(J520-AVERAGEIFS(J:J,$E:$E,$E520))/STDEV(FILTER(J:J,$E:$E=$E520))))"),"")</f>
        <v/>
      </c>
      <c r="BS520" s="233"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1"/>
      <c r="BX520" s="231"/>
      <c r="BY520" s="232" t="str">
        <f t="array" ref="BY520">IF(J520="","",
IF(INDEX(Settings!$H:$H,MATCH(BY$1,Settings!$G:$G,0))=TRUE,
100-100*(J520-MINIFS(J:J,$E:$E,$E520))/(MAXIFS(J:J,$E:$E,$E520)-MINIFS(J:J,$E:$E,$E520)),
100*(J520-MINIFS(J:J,$E:$E,$E520))/(MAXIFS(J:J,$E:$E,$E520)-MINIFS(J:J,$E:$E,$E520))))</f>
        <v/>
      </c>
      <c r="BZ520" s="232" t="str">
        <f t="array" ref="BZ520">IF(K520="","",
IF(INDEX(Settings!$H:$H,MATCH(BZ$1,Settings!$G:$G,0))=TRUE,
100-100*(K520-MINIFS(K:K,$E:$E,$E520))/(MAXIFS(K:K,$E:$E,$E520)-MINIFS(K:K,$E:$E,$E520)),
100*(K520-MINIFS(K:K,$E:$E,$E520))/(MAXIFS(K:K,$E:$E,$E520)-MINIFS(K:K,$E:$E,$E520))))</f>
        <v/>
      </c>
      <c r="CA520" s="232" t="str">
        <f t="array" ref="CA520">IF(L520="","",
IF(INDEX(Settings!$H:$H,MATCH(CA$1,Settings!$G:$G,0))=TRUE,
100-100*(L520-MINIFS(L:L,$E:$E,$E520))/(MAXIFS(L:L,$E:$E,$E520)-MINIFS(L:L,$E:$E,$E520)),
100*(L520-MINIFS(L:L,$E:$E,$E520))/(MAXIFS(L:L,$E:$E,$E520)-MINIFS(L:L,$E:$E,$E520))))</f>
        <v/>
      </c>
      <c r="CB520" s="232" t="str">
        <f t="array" ref="CB520">IF(M520="","",
IF(INDEX(Settings!$H:$H,MATCH(CB$1,Settings!$G:$G,0))=TRUE,
100-100*(M520-MINIFS(M:M,$E:$E,$E520))/(MAXIFS(M:M,$E:$E,$E520)-MINIFS(M:M,$E:$E,$E520)),
100*(M520-MINIFS(M:M,$E:$E,$E520))/(MAXIFS(M:M,$E:$E,$E520)-MINIFS(M:M,$E:$E,$E520))))</f>
        <v/>
      </c>
      <c r="CC520" s="232" t="str">
        <f t="array" ref="CC520">IF(N520="","",
IF(INDEX(Settings!$H:$H,MATCH(CC$1,Settings!$G:$G,0))=TRUE,
100-100*(N520-MINIFS(N:N,$E:$E,$E520))/(MAXIFS(N:N,$E:$E,$E520)-MINIFS(N:N,$E:$E,$E520)),
100*(N520-MINIFS(N:N,$E:$E,$E520))/(MAXIFS(N:N,$E:$E,$E520)-MINIFS(N:N,$E:$E,$E520))))</f>
        <v/>
      </c>
      <c r="CD520" s="232" t="str">
        <f t="array" ref="CD520">IF(O520="","",
IF(INDEX(Settings!$H:$H,MATCH(CD$1,Settings!$G:$G,0))=TRUE,
100-100*(O520-MINIFS(O:O,$E:$E,$E520))/(MAXIFS(O:O,$E:$E,$E520)-MINIFS(O:O,$E:$E,$E520)),
100*(O520-MINIFS(O:O,$E:$E,$E520))/(MAXIFS(O:O,$E:$E,$E520)-MINIFS(O:O,$E:$E,$E520))))</f>
        <v/>
      </c>
      <c r="CE520" s="232" t="str">
        <f t="array" ref="CE520">IF(P520="","",
IF(INDEX(Settings!$H:$H,MATCH(CE$1,Settings!$G:$G,0))=TRUE,
100-100*(P520-MINIFS(P:P,$E:$E,$E520))/(MAXIFS(P:P,$E:$E,$E520)-MINIFS(P:P,$E:$E,$E520)),
100*(P520-MINIFS(P:P,$E:$E,$E520))/(MAXIFS(P:P,$E:$E,$E520)-MINIFS(P:P,$E:$E,$E520))))</f>
        <v/>
      </c>
      <c r="CF520" s="232" t="str">
        <f t="array" ref="CF520">IF(Q520="","",
IF(INDEX(Settings!$H:$H,MATCH(CF$1,Settings!$G:$G,0))=TRUE,
100-100*(Q520-MINIFS(Q:Q,$E:$E,$E520))/(MAXIFS(Q:Q,$E:$E,$E520)-MINIFS(Q:Q,$E:$E,$E520)),
100*(Q520-MINIFS(Q:Q,$E:$E,$E520))/(MAXIFS(Q:Q,$E:$E,$E520)-MINIFS(Q:Q,$E:$E,$E520))))</f>
        <v/>
      </c>
      <c r="CG520" s="232" t="str">
        <f t="array" ref="CG520">IF(R520="","",
IF(INDEX(Settings!$H:$H,MATCH(CG$1,Settings!$G:$G,0))=TRUE,
100-100*(R520-MINIFS(R:R,$E:$E,$E520))/(MAXIFS(R:R,$E:$E,$E520)-MINIFS(R:R,$E:$E,$E520)),
100*(R520-MINIFS(R:R,$E:$E,$E520))/(MAXIFS(R:R,$E:$E,$E520)-MINIFS(R:R,$E:$E,$E520))))</f>
        <v/>
      </c>
      <c r="CH520" s="232" t="str">
        <f t="array" ref="CH520">IF(S520="","",
IF(INDEX(Settings!$H:$H,MATCH(CH$1,Settings!$G:$G,0))=TRUE,
100-100*(S520-MINIFS(S:S,$E:$E,$E520))/(MAXIFS(S:S,$E:$E,$E520)-MINIFS(S:S,$E:$E,$E520)),
100*(S520-MINIFS(S:S,$E:$E,$E520))/(MAXIFS(S:S,$E:$E,$E520)-MINIFS(S:S,$E:$E,$E520))))</f>
        <v/>
      </c>
      <c r="CI520" s="232" t="str">
        <f t="array" ref="CI520">IF(T520="","",
IF(INDEX(Settings!$H:$H,MATCH(CI$1,Settings!$G:$G,0))=TRUE,
100-100*(T520-MINIFS(T:T,$E:$E,$E520))/(MAXIFS(T:T,$E:$E,$E520)-MINIFS(T:T,$E:$E,$E520)),
100*(T520-MINIFS(T:T,$E:$E,$E520))/(MAXIFS(T:T,$E:$E,$E520)-MINIFS(T:T,$E:$E,$E520))))</f>
        <v/>
      </c>
      <c r="CJ520" s="232" t="str">
        <f t="array" ref="CJ520">IF(U520="","",
IF(INDEX(Settings!$H:$H,MATCH(CJ$1,Settings!$G:$G,0))=TRUE,
100-100*(U520-MINIFS(U:U,$E:$E,$E520))/(MAXIFS(U:U,$E:$E,$E520)-MINIFS(U:U,$E:$E,$E520)),
100*(U520-MINIFS(U:U,$E:$E,$E520))/(MAXIFS(U:U,$E:$E,$E520)-MINIFS(U:U,$E:$E,$E520))))</f>
        <v/>
      </c>
      <c r="CK520" s="232" t="str">
        <f t="array" ref="CK520">IF(V520="","",
IF(INDEX(Settings!$H:$H,MATCH(CK$1,Settings!$G:$G,0))=TRUE,
100-100*(V520-MINIFS(V:V,$E:$E,$E520))/(MAXIFS(V:V,$E:$E,$E520)-MINIFS(V:V,$E:$E,$E520)),
100*(V520-MINIFS(V:V,$E:$E,$E520))/(MAXIFS(V:V,$E:$E,$E520)-MINIFS(V:V,$E:$E,$E520))))</f>
        <v/>
      </c>
      <c r="CL520" s="232" t="str">
        <f t="array" ref="CL520">IF(W520="","",
IF(INDEX(Settings!$H:$H,MATCH(CL$1,Settings!$G:$G,0))=TRUE,
100-100*(W520-MINIFS(W:W,$E:$E,$E520))/(MAXIFS(W:W,$E:$E,$E520)-MINIFS(W:W,$E:$E,$E520)),
100*(W520-MINIFS(W:W,$E:$E,$E520))/(MAXIFS(W:W,$E:$E,$E520)-MINIFS(W:W,$E:$E,$E520))))</f>
        <v/>
      </c>
      <c r="CM520" s="232" t="str">
        <f t="array" ref="CM520">IF(X520="","",
IF(INDEX(Settings!$H:$H,MATCH(CM$1,Settings!$G:$G,0))=TRUE,
100-100*(X520-MINIFS(X:X,$E:$E,$E520))/(MAXIFS(X:X,$E:$E,$E520)-MINIFS(X:X,$E:$E,$E520)),
100*(X520-MINIFS(X:X,$E:$E,$E520))/(MAXIFS(X:X,$E:$E,$E520)-MINIFS(X:X,$E:$E,$E520))))</f>
        <v/>
      </c>
      <c r="CN520" s="232" t="str">
        <f t="array" ref="CN520">IF(Y520="","",
IF(INDEX(Settings!$H:$H,MATCH(CN$1,Settings!$G:$G,0))=TRUE,
100-100*(Y520-MINIFS(Y:Y,$E:$E,$E520))/(MAXIFS(Y:Y,$E:$E,$E520)-MINIFS(Y:Y,$E:$E,$E520)),
100*(Y520-MINIFS(Y:Y,$E:$E,$E520))/(MAXIFS(Y:Y,$E:$E,$E520)-MINIFS(Y:Y,$E:$E,$E520))))</f>
        <v/>
      </c>
      <c r="CO520" s="232" t="str">
        <f t="array" ref="CO520">IF(Z520="","",
IF(INDEX(Settings!$H:$H,MATCH(CO$1,Settings!$G:$G,0))=TRUE,
100-100*(Z520-MINIFS(Z:Z,$E:$E,$E520))/(MAXIFS(Z:Z,$E:$E,$E520)-MINIFS(Z:Z,$E:$E,$E520)),
100*(Z520-MINIFS(Z:Z,$E:$E,$E520))/(MAXIFS(Z:Z,$E:$E,$E520)-MINIFS(Z:Z,$E:$E,$E520))))</f>
        <v/>
      </c>
      <c r="CP520" s="232" t="str">
        <f t="array" ref="CP520">IF(AA520="","",
IF(INDEX(Settings!$H:$H,MATCH(CP$1,Settings!$G:$G,0))=TRUE,
100-100*(AA520-MINIFS(AA:AA,$E:$E,$E520))/(MAXIFS(AA:AA,$E:$E,$E520)-MINIFS(AA:AA,$E:$E,$E520)),
100*(AA520-MINIFS(AA:AA,$E:$E,$E520))/(MAXIFS(AA:AA,$E:$E,$E520)-MINIFS(AA:AA,$E:$E,$E520))))</f>
        <v/>
      </c>
      <c r="CQ520" s="232" t="str">
        <f t="array" ref="CQ520">IF(AB520="","",
IF(INDEX(Settings!$H:$H,MATCH(CQ$1,Settings!$G:$G,0))=TRUE,
100-100*(AB520-MINIFS(AB:AB,$E:$E,$E520))/(MAXIFS(AB:AB,$E:$E,$E520)-MINIFS(AB:AB,$E:$E,$E520)),
100*(AB520-MINIFS(AB:AB,$E:$E,$E520))/(MAXIFS(AB:AB,$E:$E,$E520)-MINIFS(AB:AB,$E:$E,$E520))))</f>
        <v/>
      </c>
      <c r="CR520" s="232" t="str">
        <f t="array" ref="CR520">IF(AC520="","",
IF(INDEX(Settings!$H:$H,MATCH(CR$1,Settings!$G:$G,0))=TRUE,
100-100*(AC520-MINIFS(AC:AC,$E:$E,$E520))/(MAXIFS(AC:AC,$E:$E,$E520)-MINIFS(AC:AC,$E:$E,$E520)),
100*(AC520-MINIFS(AC:AC,$E:$E,$E520))/(MAXIFS(AC:AC,$E:$E,$E520)-MINIFS(AC:AC,$E:$E,$E520))))</f>
        <v/>
      </c>
      <c r="CS520" s="232" t="str">
        <f t="array" ref="CS520">IF(AD520="","",
IF(INDEX(Settings!$H:$H,MATCH(CS$1,Settings!$G:$G,0))=TRUE,
100-100*(AD520-MINIFS(AD:AD,$E:$E,$E520))/(MAXIFS(AD:AD,$E:$E,$E520)-MINIFS(AD:AD,$E:$E,$E520)),
100*(AD520-MINIFS(AD:AD,$E:$E,$E520))/(MAXIFS(AD:AD,$E:$E,$E520)-MINIFS(AD:AD,$E:$E,$E520))))</f>
        <v/>
      </c>
      <c r="CT520" s="232" t="str">
        <f t="array" ref="CT520">IF(AE520="","",
IF(INDEX(Settings!$H:$H,MATCH(CT$1,Settings!$G:$G,0))=TRUE,
100-100*(AE520-MINIFS(AE:AE,$E:$E,$E520))/(MAXIFS(AE:AE,$E:$E,$E520)-MINIFS(AE:AE,$E:$E,$E520)),
100*(AE520-MINIFS(AE:AE,$E:$E,$E520))/(MAXIFS(AE:AE,$E:$E,$E520)-MINIFS(AE:AE,$E:$E,$E520))))</f>
        <v/>
      </c>
      <c r="CU520" s="232" t="str">
        <f t="array" ref="CU520">IF(AF520="","",
IF(INDEX(Settings!$H:$H,MATCH(CU$1,Settings!$G:$G,0))=TRUE,
100-100*(AF520-MINIFS(AF:AF,$E:$E,$E520))/(MAXIFS(AF:AF,$E:$E,$E520)-MINIFS(AF:AF,$E:$E,$E520)),
100*(AF520-MINIFS(AF:AF,$E:$E,$E520))/(MAXIFS(AF:AF,$E:$E,$E520)-MINIFS(AF:AF,$E:$E,$E520))))</f>
        <v/>
      </c>
      <c r="CV520" s="232" t="str">
        <f t="array" ref="CV520">IF(AG520="","",
IF(INDEX(Settings!$H:$H,MATCH(CV$1,Settings!$G:$G,0))=TRUE,
100-100*(AG520-MINIFS(AG:AG,$E:$E,$E520))/(MAXIFS(AG:AG,$E:$E,$E520)-MINIFS(AG:AG,$E:$E,$E520)),
100*(AG520-MINIFS(AG:AG,$E:$E,$E520))/(MAXIFS(AG:AG,$E:$E,$E520)-MINIFS(AG:AG,$E:$E,$E520))))</f>
        <v/>
      </c>
      <c r="CW520" s="232" t="str">
        <f t="array" ref="CW520">IF(AH520="","",
IF(INDEX(Settings!$H:$H,MATCH(CW$1,Settings!$G:$G,0))=TRUE,
100-100*(AH520-MINIFS(AH:AH,$E:$E,$E520))/(MAXIFS(AH:AH,$E:$E,$E520)-MINIFS(AH:AH,$E:$E,$E520)),
100*(AH520-MINIFS(AH:AH,$E:$E,$E520))/(MAXIFS(AH:AH,$E:$E,$E520)-MINIFS(AH:AH,$E:$E,$E520))))</f>
        <v/>
      </c>
      <c r="CX520" s="232" t="str">
        <f t="array" ref="CX520">IF(AI520="","",
IF(INDEX(Settings!$H:$H,MATCH(CX$1,Settings!$G:$G,0))=TRUE,
100-100*(AI520-MINIFS(AI:AI,$E:$E,$E520))/(MAXIFS(AI:AI,$E:$E,$E520)-MINIFS(AI:AI,$E:$E,$E520)),
100*(AI520-MINIFS(AI:AI,$E:$E,$E520))/(MAXIFS(AI:AI,$E:$E,$E520)-MINIFS(AI:AI,$E:$E,$E520))))</f>
        <v/>
      </c>
      <c r="CY520" s="232" t="str">
        <f t="array" ref="CY520">IF(AJ520="","",
IF(INDEX(Settings!$H:$H,MATCH(CY$1,Settings!$G:$G,0))=TRUE,
100-100*(AJ520-MINIFS(AJ:AJ,$E:$E,$E520))/(MAXIFS(AJ:AJ,$E:$E,$E520)-MINIFS(AJ:AJ,$E:$E,$E520)),
100*(AJ520-MINIFS(AJ:AJ,$E:$E,$E520))/(MAXIFS(AJ:AJ,$E:$E,$E520)-MINIFS(AJ:AJ,$E:$E,$E520))))</f>
        <v/>
      </c>
      <c r="CZ520" s="232" t="str">
        <f t="array" ref="CZ520">IF(AK520="","",
IF(INDEX(Settings!$H:$H,MATCH(CZ$1,Settings!$G:$G,0))=TRUE,
100-100*(AK520-MINIFS(AK:AK,$E:$E,$E520))/(MAXIFS(AK:AK,$E:$E,$E520)-MINIFS(AK:AK,$E:$E,$E520)),
100*(AK520-MINIFS(AK:AK,$E:$E,$E520))/(MAXIFS(AK:AK,$E:$E,$E520)-MINIFS(AK:AK,$E:$E,$E520))))</f>
        <v/>
      </c>
      <c r="DA520" s="232" t="str">
        <f t="array" ref="DA520">IF(AL520="","",
IF(INDEX(Settings!$H:$H,MATCH(DA$1,Settings!$G:$G,0))=TRUE,
100-100*(AL520-MINIFS(AL:AL,$E:$E,$E520))/(MAXIFS(AL:AL,$E:$E,$E520)-MINIFS(AL:AL,$E:$E,$E520)),
100*(AL520-MINIFS(AL:AL,$E:$E,$E520))/(MAXIFS(AL:AL,$E:$E,$E520)-MINIFS(AL:AL,$E:$E,$E520))))</f>
        <v/>
      </c>
      <c r="DB520" s="232" t="str">
        <f t="array" ref="DB520">IF(AM520="","",
IF(INDEX(Settings!$H:$H,MATCH(DB$1,Settings!$G:$G,0))=TRUE,
100-100*(AM520-MINIFS(AM:AM,$E:$E,$E520))/(MAXIFS(AM:AM,$E:$E,$E520)-MINIFS(AM:AM,$E:$E,$E520)),
100*(AM520-MINIFS(AM:AM,$E:$E,$E520))/(MAXIFS(AM:AM,$E:$E,$E520)-MINIFS(AM:AM,$E:$E,$E520))))</f>
        <v/>
      </c>
      <c r="DC520" s="232" t="str">
        <f t="array" ref="DC520">IF(AN520="","",
IF(INDEX(Settings!$H:$H,MATCH(DC$1,Settings!$G:$G,0))=TRUE,
100-100*(AN520-MINIFS(AN:AN,$E:$E,$E520))/(MAXIFS(AN:AN,$E:$E,$E520)-MINIFS(AN:AN,$E:$E,$E520)),
100*(AN520-MINIFS(AN:AN,$E:$E,$E520))/(MAXIFS(AN:AN,$E:$E,$E520)-MINIFS(AN:AN,$E:$E,$E520))))</f>
        <v/>
      </c>
      <c r="DD520" s="232" t="str">
        <f t="array" ref="DD520">IF(AO520="","",
IF(INDEX(Settings!$H:$H,MATCH(DD$1,Settings!$G:$G,0))=TRUE,
100-100*(AO520-MINIFS(AO:AO,$E:$E,$E520))/(MAXIFS(AO:AO,$E:$E,$E520)-MINIFS(AO:AO,$E:$E,$E520)),
100*(AO520-MINIFS(AO:AO,$E:$E,$E520))/(MAXIFS(AO:AO,$E:$E,$E520)-MINIFS(AO:AO,$E:$E,$E520))))</f>
        <v/>
      </c>
      <c r="DE520" s="232" t="str">
        <f t="array" ref="DE520">IF(AP520="","",
IF(INDEX(Settings!$H:$H,MATCH(DE$1,Settings!$G:$G,0))=TRUE,
100-100*(AP520-MINIFS(AP:AP,$E:$E,$E520))/(MAXIFS(AP:AP,$E:$E,$E520)-MINIFS(AP:AP,$E:$E,$E520)),
100*(AP520-MINIFS(AP:AP,$E:$E,$E520))/(MAXIFS(AP:AP,$E:$E,$E520)-MINIFS(AP:AP,$E:$E,$E520))))</f>
        <v/>
      </c>
      <c r="DF520" s="232" t="str">
        <f t="array" ref="DF520">IF(AQ520="","",
IF(INDEX(Settings!$H:$H,MATCH(DF$1,Settings!$G:$G,0))=TRUE,
100-100*(AQ520-MINIFS(AQ:AQ,$E:$E,$E520))/(MAXIFS(AQ:AQ,$E:$E,$E520)-MINIFS(AQ:AQ,$E:$E,$E520)),
100*(AQ520-MINIFS(AQ:AQ,$E:$E,$E520))/(MAXIFS(AQ:AQ,$E:$E,$E520)-MINIFS(AQ:AQ,$E:$E,$E520))))</f>
        <v/>
      </c>
      <c r="DG520" s="232" t="str">
        <f t="array" ref="DG520">IF(AR520="","",
IF(INDEX(Settings!$H:$H,MATCH(DG$1,Settings!$G:$G,0))=TRUE,
100-100*(AR520-MINIFS(AR:AR,$E:$E,$E520))/(MAXIFS(AR:AR,$E:$E,$E520)-MINIFS(AR:AR,$E:$E,$E520)),
100*(AR520-MINIFS(AR:AR,$E:$E,$E520))/(MAXIFS(AR:AR,$E:$E,$E520)-MINIFS(AR:AR,$E:$E,$E520))))</f>
        <v/>
      </c>
      <c r="DH520" s="232" t="str">
        <f t="array" ref="DH520">IF(AS520="","",
IF(INDEX(Settings!$H:$H,MATCH(DH$1,Settings!$G:$G,0))=TRUE,
100-100*(AS520-MINIFS(AS:AS,$E:$E,$E520))/(MAXIFS(AS:AS,$E:$E,$E520)-MINIFS(AS:AS,$E:$E,$E520)),
100*(AS520-MINIFS(AS:AS,$E:$E,$E520))/(MAXIFS(AS:AS,$E:$E,$E520)-MINIFS(AS:AS,$E:$E,$E520))))</f>
        <v/>
      </c>
      <c r="DI520" s="232" t="str">
        <f t="array" ref="DI520">IF(AT520="","",
IF(INDEX(Settings!$H:$H,MATCH(DI$1,Settings!$G:$G,0))=TRUE,
100-100*(AT520-MINIFS(AT:AT,$E:$E,$E520))/(MAXIFS(AT:AT,$E:$E,$E520)-MINIFS(AT:AT,$E:$E,$E520)),
100*(AT520-MINIFS(AT:AT,$E:$E,$E520))/(MAXIFS(AT:AT,$E:$E,$E520)-MINIFS(AT:AT,$E:$E,$E520))))</f>
        <v/>
      </c>
      <c r="DJ520" s="232" t="str">
        <f t="array" ref="DJ520">IF(AU520="","",
IF(INDEX(Settings!$H:$H,MATCH(DJ$1,Settings!$G:$G,0))=TRUE,
100-100*(AU520-MINIFS(AU:AU,$E:$E,$E520))/(MAXIFS(AU:AU,$E:$E,$E520)-MINIFS(AU:AU,$E:$E,$E520)),
100*(AU520-MINIFS(AU:AU,$E:$E,$E520))/(MAXIFS(AU:AU,$E:$E,$E520)-MINIFS(AU:AU,$E:$E,$E520))))</f>
        <v/>
      </c>
      <c r="DK520" s="232" t="str">
        <f t="array" ref="DK520">IF(AV520="","",
IF(INDEX(Settings!$H:$H,MATCH(DK$1,Settings!$G:$G,0))=TRUE,
100-100*(AV520-MINIFS(AV:AV,$E:$E,$E520))/(MAXIFS(AV:AV,$E:$E,$E520)-MINIFS(AV:AV,$E:$E,$E520)),
100*(AV520-MINIFS(AV:AV,$E:$E,$E520))/(MAXIFS(AV:AV,$E:$E,$E520)-MINIFS(AV:AV,$E:$E,$E520))))</f>
        <v/>
      </c>
      <c r="DL520" s="232" t="str">
        <f t="array" ref="DL520">IF(AW520="","",
IF(INDEX(Settings!$H:$H,MATCH(DL$1,Settings!$G:$G,0))=TRUE,
100-100*(AW520-MINIFS(AW:AW,$E:$E,$E520))/(MAXIFS(AW:AW,$E:$E,$E520)-MINIFS(AW:AW,$E:$E,$E520)),
100*(AW520-MINIFS(AW:AW,$E:$E,$E520))/(MAXIFS(AW:AW,$E:$E,$E520)-MINIFS(AW:AW,$E:$E,$E520))))</f>
        <v/>
      </c>
      <c r="DM520" s="232" t="str">
        <f t="array" ref="DM520">IF(AX520="","",
IF(INDEX(Settings!$H:$H,MATCH(DM$1,Settings!$G:$G,0))=TRUE,
100-100*(AX520-MINIFS(AX:AX,$E:$E,$E520))/(MAXIFS(AX:AX,$E:$E,$E520)-MINIFS(AX:AX,$E:$E,$E520)),
100*(AX520-MINIFS(AX:AX,$E:$E,$E520))/(MAXIFS(AX:AX,$E:$E,$E520)-MINIFS(AX:AX,$E:$E,$E520))))</f>
        <v/>
      </c>
      <c r="DN520" s="232" t="str">
        <f t="array" ref="DN520">IF(AY520="","",
IF(INDEX(Settings!$H:$H,MATCH(DN$1,Settings!$G:$G,0))=TRUE,
100-100*(AY520-MINIFS(AY:AY,$E:$E,$E520))/(MAXIFS(AY:AY,$E:$E,$E520)-MINIFS(AY:AY,$E:$E,$E520)),
100*(AY520-MINIFS(AY:AY,$E:$E,$E520))/(MAXIFS(AY:AY,$E:$E,$E520)-MINIFS(AY:AY,$E:$E,$E520))))</f>
        <v/>
      </c>
      <c r="DO520" s="232" t="str">
        <f t="array" ref="DO520">IF(AZ520="","",
IF(INDEX(Settings!$H:$H,MATCH(DO$1,Settings!$G:$G,0))=TRUE,
100-100*(AZ520-MINIFS(AZ:AZ,$E:$E,$E520))/(MAXIFS(AZ:AZ,$E:$E,$E520)-MINIFS(AZ:AZ,$E:$E,$E520)),
100*(AZ520-MINIFS(AZ:AZ,$E:$E,$E520))/(MAXIFS(AZ:AZ,$E:$E,$E520)-MINIFS(AZ:AZ,$E:$E,$E520))))</f>
        <v/>
      </c>
      <c r="DP520" s="232" t="str">
        <f t="array" ref="DP520">IF(BA520="","",
IF(INDEX(Settings!$H:$H,MATCH(DP$1,Settings!$G:$G,0))=TRUE,
100-100*(BA520-MINIFS(BA:BA,$E:$E,$E520))/(MAXIFS(BA:BA,$E:$E,$E520)-MINIFS(BA:BA,$E:$E,$E520)),
100*(BA520-MINIFS(BA:BA,$E:$E,$E520))/(MAXIFS(BA:BA,$E:$E,$E520)-MINIFS(BA:BA,$E:$E,$E520))))</f>
        <v/>
      </c>
      <c r="DQ520" s="232" t="str">
        <f t="array" ref="DQ520">IF(BB520="","",
IF(INDEX(Settings!$H:$H,MATCH(DQ$1,Settings!$G:$G,0))=TRUE,
100-100*(BB520-MINIFS(BB:BB,$E:$E,$E520))/(MAXIFS(BB:BB,$E:$E,$E520)-MINIFS(BB:BB,$E:$E,$E520)),
100*(BB520-MINIFS(BB:BB,$E:$E,$E520))/(MAXIFS(BB:BB,$E:$E,$E520)-MINIFS(BB:BB,$E:$E,$E520))))</f>
        <v/>
      </c>
      <c r="DR520" s="232" t="str">
        <f t="array" ref="DR520">IF(BC520="","",
IF(INDEX(Settings!$H:$H,MATCH(DR$1,Settings!$G:$G,0))=TRUE,
100-100*(BC520-MINIFS(BC:BC,$E:$E,$E520))/(MAXIFS(BC:BC,$E:$E,$E520)-MINIFS(BC:BC,$E:$E,$E520)),
100*(BC520-MINIFS(BC:BC,$E:$E,$E520))/(MAXIFS(BC:BC,$E:$E,$E520)-MINIFS(BC:BC,$E:$E,$E520))))</f>
        <v/>
      </c>
      <c r="DS520" s="232" t="str">
        <f t="array" ref="DS520">IF(BD520="","",
IF(INDEX(Settings!$H:$H,MATCH(DS$1,Settings!$G:$G,0))=TRUE,
100-100*(BD520-MINIFS(BD:BD,$E:$E,$E520))/(MAXIFS(BD:BD,$E:$E,$E520)-MINIFS(BD:BD,$E:$E,$E520)),
100*(BD520-MINIFS(BD:BD,$E:$E,$E520))/(MAXIFS(BD:BD,$E:$E,$E520)-MINIFS(BD:BD,$E:$E,$E520))))</f>
        <v/>
      </c>
      <c r="DT520" s="232" t="str">
        <f t="array" ref="DT520">IF(BE520="","",
IF(INDEX(Settings!$H:$H,MATCH(DT$1,Settings!$G:$G,0))=TRUE,
100-100*(BE520-MINIFS(BE:BE,$E:$E,$E520))/(MAXIFS(BE:BE,$E:$E,$E520)-MINIFS(BE:BE,$E:$E,$E520)),
100*(BE520-MINIFS(BE:BE,$E:$E,$E520))/(MAXIFS(BE:BE,$E:$E,$E520)-MINIFS(BE:BE,$E:$E,$E520))))</f>
        <v/>
      </c>
      <c r="DU520" s="232" t="str">
        <f t="array" ref="DU520">IF(BF520="","",
IF(INDEX(Settings!$H:$H,MATCH(DU$1,Settings!$G:$G,0))=TRUE,
100-100*(BF520-MINIFS(BF:BF,$E:$E,$E520))/(MAXIFS(BF:BF,$E:$E,$E520)-MINIFS(BF:BF,$E:$E,$E520)),
100*(BF520-MINIFS(BF:BF,$E:$E,$E520))/(MAXIFS(BF:BF,$E:$E,$E520)-MINIFS(BF:BF,$E:$E,$E520))))</f>
        <v/>
      </c>
      <c r="DV520" s="232" t="str">
        <f t="array" ref="DV520">IF(BG520="","",
IF(INDEX(Settings!$H:$H,MATCH(DV$1,Settings!$G:$G,0))=TRUE,
100-100*(BG520-MINIFS(BG:BG,$E:$E,$E520))/(MAXIFS(BG:BG,$E:$E,$E520)-MINIFS(BG:BG,$E:$E,$E520)),
100*(BG520-MINIFS(BG:BG,$E:$E,$E520))/(MAXIFS(BG:BG,$E:$E,$E520)-MINIFS(BG:BG,$E:$E,$E520))))</f>
        <v/>
      </c>
      <c r="DW520" s="232" t="str">
        <f t="array" ref="DW520">IF(BH520="","",
IF(INDEX(Settings!$H:$H,MATCH(DW$1,Settings!$G:$G,0))=TRUE,
100-100*(BH520-MINIFS(BH:BH,$E:$E,$E520))/(MAXIFS(BH:BH,$E:$E,$E520)-MINIFS(BH:BH,$E:$E,$E520)),
100*(BH520-MINIFS(BH:BH,$E:$E,$E520))/(MAXIFS(BH:BH,$E:$E,$E520)-MINIFS(BH:BH,$E:$E,$E520))))</f>
        <v/>
      </c>
      <c r="DX520" s="232" t="str">
        <f t="array" ref="DX520">IF(BI520="","",
IF(INDEX(Settings!$H:$H,MATCH(DX$1,Settings!$G:$G,0))=TRUE,
100-100*(BI520-MINIFS(BI:BI,$E:$E,$E520))/(MAXIFS(BI:BI,$E:$E,$E520)-MINIFS(BI:BI,$E:$E,$E520)),
100*(BI520-MINIFS(BI:BI,$E:$E,$E520))/(MAXIFS(BI:BI,$E:$E,$E520)-MINIFS(BI:BI,$E:$E,$E520))))</f>
        <v/>
      </c>
      <c r="DY520" s="232" t="str">
        <f t="array" ref="DY520">IF(BJ520="","",
IF(INDEX(Settings!$H:$H,MATCH(DY$1,Settings!$G:$G,0))=TRUE,
100-100*(BJ520-MINIFS(BJ:BJ,$E:$E,$E520))/(MAXIFS(BJ:BJ,$E:$E,$E520)-MINIFS(BJ:BJ,$E:$E,$E520)),
100*(BJ520-MINIFS(BJ:BJ,$E:$E,$E520))/(MAXIFS(BJ:BJ,$E:$E,$E520)-MINIFS(BJ:BJ,$E:$E,$E520))))</f>
        <v/>
      </c>
      <c r="DZ520" s="234"/>
      <c r="EA520" s="234"/>
      <c r="EB520" s="234" t="str">
        <f t="shared" si="8"/>
        <v/>
      </c>
      <c r="EC520" s="234" t="str">
        <f t="shared" si="9"/>
        <v/>
      </c>
      <c r="ED520" s="234" t="str">
        <f t="shared" si="10"/>
        <v/>
      </c>
      <c r="EE520" s="234" t="str">
        <f t="shared" si="11"/>
        <v/>
      </c>
      <c r="EF520" s="234" t="str">
        <f t="shared" si="12"/>
        <v/>
      </c>
      <c r="EG520" s="234" t="str">
        <f t="shared" si="13"/>
        <v/>
      </c>
      <c r="EH520" s="234"/>
      <c r="EI520" s="234"/>
      <c r="EJ520" s="234"/>
      <c r="EK520" s="234"/>
      <c r="EL520" s="234"/>
      <c r="EM520" s="234"/>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3" t="str">
        <f t="shared" si="14"/>
        <v/>
      </c>
      <c r="N521" s="49"/>
      <c r="O521" s="49"/>
      <c r="P521" s="49"/>
      <c r="Q521" s="49"/>
      <c r="R521" s="49"/>
      <c r="S521" s="222" t="str">
        <f>IFERROR(VLOOKUP(AF521, 'YOYO IR Scores'!A:C, 3, FALSE), "")
</f>
        <v/>
      </c>
      <c r="T521" s="49"/>
      <c r="U521" s="49"/>
      <c r="V521" s="49"/>
      <c r="W521" s="49"/>
      <c r="X521" s="224" t="str">
        <f t="shared" si="4"/>
        <v/>
      </c>
      <c r="Y521" s="225" t="str">
        <f t="shared" si="5"/>
        <v/>
      </c>
      <c r="Z521" s="225" t="str">
        <f t="shared" si="6"/>
        <v/>
      </c>
      <c r="AA521" s="224" t="str">
        <f t="shared" si="7"/>
        <v/>
      </c>
      <c r="AB521" s="223"/>
      <c r="AC521" s="223"/>
      <c r="AD521" s="223"/>
      <c r="AE521" s="223" t="str">
        <f>IFERROR(VLOOKUP(AF521, 'YOYO IR Scores'!A:C, 2, FALSE), "")</f>
        <v/>
      </c>
      <c r="AF521" s="223"/>
      <c r="AG521" s="223"/>
      <c r="AH521" s="223"/>
      <c r="AI521" s="223"/>
      <c r="AJ521" s="223"/>
      <c r="AK521" s="223"/>
      <c r="AL521" s="223"/>
      <c r="AM521" s="223"/>
      <c r="AN521" s="223"/>
      <c r="AO521" s="223"/>
      <c r="AP521" s="223"/>
      <c r="AQ521" s="223"/>
      <c r="AR521" s="223"/>
      <c r="AS521" s="223"/>
      <c r="AT521" s="223"/>
      <c r="AU521" s="223"/>
      <c r="AV521" s="223"/>
      <c r="AW521" s="223"/>
      <c r="AX521" s="223"/>
      <c r="AY521" s="223"/>
      <c r="AZ521" s="223"/>
      <c r="BA521" s="223"/>
      <c r="BB521" s="223"/>
      <c r="BC521" s="223"/>
      <c r="BD521" s="223"/>
      <c r="BE521" s="223"/>
      <c r="BF521" s="223"/>
      <c r="BG521" s="223"/>
      <c r="BH521" s="223"/>
      <c r="BI521" s="223"/>
      <c r="BJ521" s="223"/>
      <c r="BK521" s="223" t="str">
        <f t="array" ref="BK521">IF(J521="","",
IF(INDEX(Settings!$H:$H,MATCH(BY$1,Settings!$G:$G,0))=TRUE,
100-100*(J521-MIN(J:J))/(MAX(J:J)-MIN(J:J)),
100*(J521-MIN(J:J))/(MAX(J:J)-MIN(J:J))))</f>
        <v/>
      </c>
      <c r="BL521" s="223" t="str">
        <f t="array" ref="BL521">IF(J521="","",
IF(INDEX(Settings!$H:$H,MATCH(BY$1,Settings!$G:$G,0))=TRUE,
100-100*(J521-MINIFS(J:J,$E:$E,$E521))/(MAXIFS(J:J,$E:$E,$E521)-MINIFS(J:J,$E:$E,$E521)),
100*(J521-MINIFS(J:J,$E:$E,$E521))/(MAXIFS(J:J,$E:$E,$E521)-MINIFS(J:J,$E:$E,$E521))))</f>
        <v/>
      </c>
      <c r="BM521" s="223"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4" t="str">
        <f t="array" ref="BQ521">IF(J521="","",
IF(INDEX(Settings!$H:$H,MATCH(BY$1,Settings!$G:$G,0))=TRUE,
-1*(J521-AVERAGE(J:J))/STDEV(J:J),
(J521-AVERAGE(J:J))/STDEV(J:J)))</f>
        <v/>
      </c>
      <c r="BR521" s="224" t="str">
        <f>IFERROR(__xludf.DUMMYFUNCTION("IF(J521="""","""",
IF(INDEX(Settings!$H:$H,MATCH(BY$1,Settings!$G:$G,0))=TRUE,
-1*(J521-AVERAGEIFS(J:J,$E:$E,$E521))/STDEV(FILTER(J:J,$E:$E=$E521)),
(J521-AVERAGEIFS(J:J,$E:$E,$E521))/STDEV(FILTER(J:J,$E:$E=$E521))))"),"")</f>
        <v/>
      </c>
      <c r="BS521" s="224"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3" t="str">
        <f t="array" ref="BY521">IF(J521="","",
IF(INDEX(Settings!$H:$H,MATCH(BY$1,Settings!$G:$G,0))=TRUE,
100-100*(J521-MINIFS(J:J,$E:$E,$E521))/(MAXIFS(J:J,$E:$E,$E521)-MINIFS(J:J,$E:$E,$E521)),
100*(J521-MINIFS(J:J,$E:$E,$E521))/(MAXIFS(J:J,$E:$E,$E521)-MINIFS(J:J,$E:$E,$E521))))</f>
        <v/>
      </c>
      <c r="BZ521" s="223" t="str">
        <f t="array" ref="BZ521">IF(K521="","",
IF(INDEX(Settings!$H:$H,MATCH(BZ$1,Settings!$G:$G,0))=TRUE,
100-100*(K521-MINIFS(K:K,$E:$E,$E521))/(MAXIFS(K:K,$E:$E,$E521)-MINIFS(K:K,$E:$E,$E521)),
100*(K521-MINIFS(K:K,$E:$E,$E521))/(MAXIFS(K:K,$E:$E,$E521)-MINIFS(K:K,$E:$E,$E521))))</f>
        <v/>
      </c>
      <c r="CA521" s="223" t="str">
        <f t="array" ref="CA521">IF(L521="","",
IF(INDEX(Settings!$H:$H,MATCH(CA$1,Settings!$G:$G,0))=TRUE,
100-100*(L521-MINIFS(L:L,$E:$E,$E521))/(MAXIFS(L:L,$E:$E,$E521)-MINIFS(L:L,$E:$E,$E521)),
100*(L521-MINIFS(L:L,$E:$E,$E521))/(MAXIFS(L:L,$E:$E,$E521)-MINIFS(L:L,$E:$E,$E521))))</f>
        <v/>
      </c>
      <c r="CB521" s="223" t="str">
        <f t="array" ref="CB521">IF(M521="","",
IF(INDEX(Settings!$H:$H,MATCH(CB$1,Settings!$G:$G,0))=TRUE,
100-100*(M521-MINIFS(M:M,$E:$E,$E521))/(MAXIFS(M:M,$E:$E,$E521)-MINIFS(M:M,$E:$E,$E521)),
100*(M521-MINIFS(M:M,$E:$E,$E521))/(MAXIFS(M:M,$E:$E,$E521)-MINIFS(M:M,$E:$E,$E521))))</f>
        <v/>
      </c>
      <c r="CC521" s="223" t="str">
        <f t="array" ref="CC521">IF(N521="","",
IF(INDEX(Settings!$H:$H,MATCH(CC$1,Settings!$G:$G,0))=TRUE,
100-100*(N521-MINIFS(N:N,$E:$E,$E521))/(MAXIFS(N:N,$E:$E,$E521)-MINIFS(N:N,$E:$E,$E521)),
100*(N521-MINIFS(N:N,$E:$E,$E521))/(MAXIFS(N:N,$E:$E,$E521)-MINIFS(N:N,$E:$E,$E521))))</f>
        <v/>
      </c>
      <c r="CD521" s="223" t="str">
        <f t="array" ref="CD521">IF(O521="","",
IF(INDEX(Settings!$H:$H,MATCH(CD$1,Settings!$G:$G,0))=TRUE,
100-100*(O521-MINIFS(O:O,$E:$E,$E521))/(MAXIFS(O:O,$E:$E,$E521)-MINIFS(O:O,$E:$E,$E521)),
100*(O521-MINIFS(O:O,$E:$E,$E521))/(MAXIFS(O:O,$E:$E,$E521)-MINIFS(O:O,$E:$E,$E521))))</f>
        <v/>
      </c>
      <c r="CE521" s="223" t="str">
        <f t="array" ref="CE521">IF(P521="","",
IF(INDEX(Settings!$H:$H,MATCH(CE$1,Settings!$G:$G,0))=TRUE,
100-100*(P521-MINIFS(P:P,$E:$E,$E521))/(MAXIFS(P:P,$E:$E,$E521)-MINIFS(P:P,$E:$E,$E521)),
100*(P521-MINIFS(P:P,$E:$E,$E521))/(MAXIFS(P:P,$E:$E,$E521)-MINIFS(P:P,$E:$E,$E521))))</f>
        <v/>
      </c>
      <c r="CF521" s="223" t="str">
        <f t="array" ref="CF521">IF(Q521="","",
IF(INDEX(Settings!$H:$H,MATCH(CF$1,Settings!$G:$G,0))=TRUE,
100-100*(Q521-MINIFS(Q:Q,$E:$E,$E521))/(MAXIFS(Q:Q,$E:$E,$E521)-MINIFS(Q:Q,$E:$E,$E521)),
100*(Q521-MINIFS(Q:Q,$E:$E,$E521))/(MAXIFS(Q:Q,$E:$E,$E521)-MINIFS(Q:Q,$E:$E,$E521))))</f>
        <v/>
      </c>
      <c r="CG521" s="223" t="str">
        <f t="array" ref="CG521">IF(R521="","",
IF(INDEX(Settings!$H:$H,MATCH(CG$1,Settings!$G:$G,0))=TRUE,
100-100*(R521-MINIFS(R:R,$E:$E,$E521))/(MAXIFS(R:R,$E:$E,$E521)-MINIFS(R:R,$E:$E,$E521)),
100*(R521-MINIFS(R:R,$E:$E,$E521))/(MAXIFS(R:R,$E:$E,$E521)-MINIFS(R:R,$E:$E,$E521))))</f>
        <v/>
      </c>
      <c r="CH521" s="223" t="str">
        <f t="array" ref="CH521">IF(S521="","",
IF(INDEX(Settings!$H:$H,MATCH(CH$1,Settings!$G:$G,0))=TRUE,
100-100*(S521-MINIFS(S:S,$E:$E,$E521))/(MAXIFS(S:S,$E:$E,$E521)-MINIFS(S:S,$E:$E,$E521)),
100*(S521-MINIFS(S:S,$E:$E,$E521))/(MAXIFS(S:S,$E:$E,$E521)-MINIFS(S:S,$E:$E,$E521))))</f>
        <v/>
      </c>
      <c r="CI521" s="223" t="str">
        <f t="array" ref="CI521">IF(T521="","",
IF(INDEX(Settings!$H:$H,MATCH(CI$1,Settings!$G:$G,0))=TRUE,
100-100*(T521-MINIFS(T:T,$E:$E,$E521))/(MAXIFS(T:T,$E:$E,$E521)-MINIFS(T:T,$E:$E,$E521)),
100*(T521-MINIFS(T:T,$E:$E,$E521))/(MAXIFS(T:T,$E:$E,$E521)-MINIFS(T:T,$E:$E,$E521))))</f>
        <v/>
      </c>
      <c r="CJ521" s="223" t="str">
        <f t="array" ref="CJ521">IF(U521="","",
IF(INDEX(Settings!$H:$H,MATCH(CJ$1,Settings!$G:$G,0))=TRUE,
100-100*(U521-MINIFS(U:U,$E:$E,$E521))/(MAXIFS(U:U,$E:$E,$E521)-MINIFS(U:U,$E:$E,$E521)),
100*(U521-MINIFS(U:U,$E:$E,$E521))/(MAXIFS(U:U,$E:$E,$E521)-MINIFS(U:U,$E:$E,$E521))))</f>
        <v/>
      </c>
      <c r="CK521" s="223" t="str">
        <f t="array" ref="CK521">IF(V521="","",
IF(INDEX(Settings!$H:$H,MATCH(CK$1,Settings!$G:$G,0))=TRUE,
100-100*(V521-MINIFS(V:V,$E:$E,$E521))/(MAXIFS(V:V,$E:$E,$E521)-MINIFS(V:V,$E:$E,$E521)),
100*(V521-MINIFS(V:V,$E:$E,$E521))/(MAXIFS(V:V,$E:$E,$E521)-MINIFS(V:V,$E:$E,$E521))))</f>
        <v/>
      </c>
      <c r="CL521" s="223" t="str">
        <f t="array" ref="CL521">IF(W521="","",
IF(INDEX(Settings!$H:$H,MATCH(CL$1,Settings!$G:$G,0))=TRUE,
100-100*(W521-MINIFS(W:W,$E:$E,$E521))/(MAXIFS(W:W,$E:$E,$E521)-MINIFS(W:W,$E:$E,$E521)),
100*(W521-MINIFS(W:W,$E:$E,$E521))/(MAXIFS(W:W,$E:$E,$E521)-MINIFS(W:W,$E:$E,$E521))))</f>
        <v/>
      </c>
      <c r="CM521" s="223" t="str">
        <f t="array" ref="CM521">IF(X521="","",
IF(INDEX(Settings!$H:$H,MATCH(CM$1,Settings!$G:$G,0))=TRUE,
100-100*(X521-MINIFS(X:X,$E:$E,$E521))/(MAXIFS(X:X,$E:$E,$E521)-MINIFS(X:X,$E:$E,$E521)),
100*(X521-MINIFS(X:X,$E:$E,$E521))/(MAXIFS(X:X,$E:$E,$E521)-MINIFS(X:X,$E:$E,$E521))))</f>
        <v/>
      </c>
      <c r="CN521" s="223" t="str">
        <f t="array" ref="CN521">IF(Y521="","",
IF(INDEX(Settings!$H:$H,MATCH(CN$1,Settings!$G:$G,0))=TRUE,
100-100*(Y521-MINIFS(Y:Y,$E:$E,$E521))/(MAXIFS(Y:Y,$E:$E,$E521)-MINIFS(Y:Y,$E:$E,$E521)),
100*(Y521-MINIFS(Y:Y,$E:$E,$E521))/(MAXIFS(Y:Y,$E:$E,$E521)-MINIFS(Y:Y,$E:$E,$E521))))</f>
        <v/>
      </c>
      <c r="CO521" s="223" t="str">
        <f t="array" ref="CO521">IF(Z521="","",
IF(INDEX(Settings!$H:$H,MATCH(CO$1,Settings!$G:$G,0))=TRUE,
100-100*(Z521-MINIFS(Z:Z,$E:$E,$E521))/(MAXIFS(Z:Z,$E:$E,$E521)-MINIFS(Z:Z,$E:$E,$E521)),
100*(Z521-MINIFS(Z:Z,$E:$E,$E521))/(MAXIFS(Z:Z,$E:$E,$E521)-MINIFS(Z:Z,$E:$E,$E521))))</f>
        <v/>
      </c>
      <c r="CP521" s="223" t="str">
        <f t="array" ref="CP521">IF(AA521="","",
IF(INDEX(Settings!$H:$H,MATCH(CP$1,Settings!$G:$G,0))=TRUE,
100-100*(AA521-MINIFS(AA:AA,$E:$E,$E521))/(MAXIFS(AA:AA,$E:$E,$E521)-MINIFS(AA:AA,$E:$E,$E521)),
100*(AA521-MINIFS(AA:AA,$E:$E,$E521))/(MAXIFS(AA:AA,$E:$E,$E521)-MINIFS(AA:AA,$E:$E,$E521))))</f>
        <v/>
      </c>
      <c r="CQ521" s="223" t="str">
        <f t="array" ref="CQ521">IF(AB521="","",
IF(INDEX(Settings!$H:$H,MATCH(CQ$1,Settings!$G:$G,0))=TRUE,
100-100*(AB521-MINIFS(AB:AB,$E:$E,$E521))/(MAXIFS(AB:AB,$E:$E,$E521)-MINIFS(AB:AB,$E:$E,$E521)),
100*(AB521-MINIFS(AB:AB,$E:$E,$E521))/(MAXIFS(AB:AB,$E:$E,$E521)-MINIFS(AB:AB,$E:$E,$E521))))</f>
        <v/>
      </c>
      <c r="CR521" s="223" t="str">
        <f t="array" ref="CR521">IF(AC521="","",
IF(INDEX(Settings!$H:$H,MATCH(CR$1,Settings!$G:$G,0))=TRUE,
100-100*(AC521-MINIFS(AC:AC,$E:$E,$E521))/(MAXIFS(AC:AC,$E:$E,$E521)-MINIFS(AC:AC,$E:$E,$E521)),
100*(AC521-MINIFS(AC:AC,$E:$E,$E521))/(MAXIFS(AC:AC,$E:$E,$E521)-MINIFS(AC:AC,$E:$E,$E521))))</f>
        <v/>
      </c>
      <c r="CS521" s="223" t="str">
        <f t="array" ref="CS521">IF(AD521="","",
IF(INDEX(Settings!$H:$H,MATCH(CS$1,Settings!$G:$G,0))=TRUE,
100-100*(AD521-MINIFS(AD:AD,$E:$E,$E521))/(MAXIFS(AD:AD,$E:$E,$E521)-MINIFS(AD:AD,$E:$E,$E521)),
100*(AD521-MINIFS(AD:AD,$E:$E,$E521))/(MAXIFS(AD:AD,$E:$E,$E521)-MINIFS(AD:AD,$E:$E,$E521))))</f>
        <v/>
      </c>
      <c r="CT521" s="223" t="str">
        <f t="array" ref="CT521">IF(AE521="","",
IF(INDEX(Settings!$H:$H,MATCH(CT$1,Settings!$G:$G,0))=TRUE,
100-100*(AE521-MINIFS(AE:AE,$E:$E,$E521))/(MAXIFS(AE:AE,$E:$E,$E521)-MINIFS(AE:AE,$E:$E,$E521)),
100*(AE521-MINIFS(AE:AE,$E:$E,$E521))/(MAXIFS(AE:AE,$E:$E,$E521)-MINIFS(AE:AE,$E:$E,$E521))))</f>
        <v/>
      </c>
      <c r="CU521" s="223" t="str">
        <f t="array" ref="CU521">IF(AF521="","",
IF(INDEX(Settings!$H:$H,MATCH(CU$1,Settings!$G:$G,0))=TRUE,
100-100*(AF521-MINIFS(AF:AF,$E:$E,$E521))/(MAXIFS(AF:AF,$E:$E,$E521)-MINIFS(AF:AF,$E:$E,$E521)),
100*(AF521-MINIFS(AF:AF,$E:$E,$E521))/(MAXIFS(AF:AF,$E:$E,$E521)-MINIFS(AF:AF,$E:$E,$E521))))</f>
        <v/>
      </c>
      <c r="CV521" s="223" t="str">
        <f t="array" ref="CV521">IF(AG521="","",
IF(INDEX(Settings!$H:$H,MATCH(CV$1,Settings!$G:$G,0))=TRUE,
100-100*(AG521-MINIFS(AG:AG,$E:$E,$E521))/(MAXIFS(AG:AG,$E:$E,$E521)-MINIFS(AG:AG,$E:$E,$E521)),
100*(AG521-MINIFS(AG:AG,$E:$E,$E521))/(MAXIFS(AG:AG,$E:$E,$E521)-MINIFS(AG:AG,$E:$E,$E521))))</f>
        <v/>
      </c>
      <c r="CW521" s="223" t="str">
        <f t="array" ref="CW521">IF(AH521="","",
IF(INDEX(Settings!$H:$H,MATCH(CW$1,Settings!$G:$G,0))=TRUE,
100-100*(AH521-MINIFS(AH:AH,$E:$E,$E521))/(MAXIFS(AH:AH,$E:$E,$E521)-MINIFS(AH:AH,$E:$E,$E521)),
100*(AH521-MINIFS(AH:AH,$E:$E,$E521))/(MAXIFS(AH:AH,$E:$E,$E521)-MINIFS(AH:AH,$E:$E,$E521))))</f>
        <v/>
      </c>
      <c r="CX521" s="223" t="str">
        <f t="array" ref="CX521">IF(AI521="","",
IF(INDEX(Settings!$H:$H,MATCH(CX$1,Settings!$G:$G,0))=TRUE,
100-100*(AI521-MINIFS(AI:AI,$E:$E,$E521))/(MAXIFS(AI:AI,$E:$E,$E521)-MINIFS(AI:AI,$E:$E,$E521)),
100*(AI521-MINIFS(AI:AI,$E:$E,$E521))/(MAXIFS(AI:AI,$E:$E,$E521)-MINIFS(AI:AI,$E:$E,$E521))))</f>
        <v/>
      </c>
      <c r="CY521" s="223" t="str">
        <f t="array" ref="CY521">IF(AJ521="","",
IF(INDEX(Settings!$H:$H,MATCH(CY$1,Settings!$G:$G,0))=TRUE,
100-100*(AJ521-MINIFS(AJ:AJ,$E:$E,$E521))/(MAXIFS(AJ:AJ,$E:$E,$E521)-MINIFS(AJ:AJ,$E:$E,$E521)),
100*(AJ521-MINIFS(AJ:AJ,$E:$E,$E521))/(MAXIFS(AJ:AJ,$E:$E,$E521)-MINIFS(AJ:AJ,$E:$E,$E521))))</f>
        <v/>
      </c>
      <c r="CZ521" s="223" t="str">
        <f t="array" ref="CZ521">IF(AK521="","",
IF(INDEX(Settings!$H:$H,MATCH(CZ$1,Settings!$G:$G,0))=TRUE,
100-100*(AK521-MINIFS(AK:AK,$E:$E,$E521))/(MAXIFS(AK:AK,$E:$E,$E521)-MINIFS(AK:AK,$E:$E,$E521)),
100*(AK521-MINIFS(AK:AK,$E:$E,$E521))/(MAXIFS(AK:AK,$E:$E,$E521)-MINIFS(AK:AK,$E:$E,$E521))))</f>
        <v/>
      </c>
      <c r="DA521" s="223" t="str">
        <f t="array" ref="DA521">IF(AL521="","",
IF(INDEX(Settings!$H:$H,MATCH(DA$1,Settings!$G:$G,0))=TRUE,
100-100*(AL521-MINIFS(AL:AL,$E:$E,$E521))/(MAXIFS(AL:AL,$E:$E,$E521)-MINIFS(AL:AL,$E:$E,$E521)),
100*(AL521-MINIFS(AL:AL,$E:$E,$E521))/(MAXIFS(AL:AL,$E:$E,$E521)-MINIFS(AL:AL,$E:$E,$E521))))</f>
        <v/>
      </c>
      <c r="DB521" s="223" t="str">
        <f t="array" ref="DB521">IF(AM521="","",
IF(INDEX(Settings!$H:$H,MATCH(DB$1,Settings!$G:$G,0))=TRUE,
100-100*(AM521-MINIFS(AM:AM,$E:$E,$E521))/(MAXIFS(AM:AM,$E:$E,$E521)-MINIFS(AM:AM,$E:$E,$E521)),
100*(AM521-MINIFS(AM:AM,$E:$E,$E521))/(MAXIFS(AM:AM,$E:$E,$E521)-MINIFS(AM:AM,$E:$E,$E521))))</f>
        <v/>
      </c>
      <c r="DC521" s="223" t="str">
        <f t="array" ref="DC521">IF(AN521="","",
IF(INDEX(Settings!$H:$H,MATCH(DC$1,Settings!$G:$G,0))=TRUE,
100-100*(AN521-MINIFS(AN:AN,$E:$E,$E521))/(MAXIFS(AN:AN,$E:$E,$E521)-MINIFS(AN:AN,$E:$E,$E521)),
100*(AN521-MINIFS(AN:AN,$E:$E,$E521))/(MAXIFS(AN:AN,$E:$E,$E521)-MINIFS(AN:AN,$E:$E,$E521))))</f>
        <v/>
      </c>
      <c r="DD521" s="223" t="str">
        <f t="array" ref="DD521">IF(AO521="","",
IF(INDEX(Settings!$H:$H,MATCH(DD$1,Settings!$G:$G,0))=TRUE,
100-100*(AO521-MINIFS(AO:AO,$E:$E,$E521))/(MAXIFS(AO:AO,$E:$E,$E521)-MINIFS(AO:AO,$E:$E,$E521)),
100*(AO521-MINIFS(AO:AO,$E:$E,$E521))/(MAXIFS(AO:AO,$E:$E,$E521)-MINIFS(AO:AO,$E:$E,$E521))))</f>
        <v/>
      </c>
      <c r="DE521" s="223" t="str">
        <f t="array" ref="DE521">IF(AP521="","",
IF(INDEX(Settings!$H:$H,MATCH(DE$1,Settings!$G:$G,0))=TRUE,
100-100*(AP521-MINIFS(AP:AP,$E:$E,$E521))/(MAXIFS(AP:AP,$E:$E,$E521)-MINIFS(AP:AP,$E:$E,$E521)),
100*(AP521-MINIFS(AP:AP,$E:$E,$E521))/(MAXIFS(AP:AP,$E:$E,$E521)-MINIFS(AP:AP,$E:$E,$E521))))</f>
        <v/>
      </c>
      <c r="DF521" s="223" t="str">
        <f t="array" ref="DF521">IF(AQ521="","",
IF(INDEX(Settings!$H:$H,MATCH(DF$1,Settings!$G:$G,0))=TRUE,
100-100*(AQ521-MINIFS(AQ:AQ,$E:$E,$E521))/(MAXIFS(AQ:AQ,$E:$E,$E521)-MINIFS(AQ:AQ,$E:$E,$E521)),
100*(AQ521-MINIFS(AQ:AQ,$E:$E,$E521))/(MAXIFS(AQ:AQ,$E:$E,$E521)-MINIFS(AQ:AQ,$E:$E,$E521))))</f>
        <v/>
      </c>
      <c r="DG521" s="223" t="str">
        <f t="array" ref="DG521">IF(AR521="","",
IF(INDEX(Settings!$H:$H,MATCH(DG$1,Settings!$G:$G,0))=TRUE,
100-100*(AR521-MINIFS(AR:AR,$E:$E,$E521))/(MAXIFS(AR:AR,$E:$E,$E521)-MINIFS(AR:AR,$E:$E,$E521)),
100*(AR521-MINIFS(AR:AR,$E:$E,$E521))/(MAXIFS(AR:AR,$E:$E,$E521)-MINIFS(AR:AR,$E:$E,$E521))))</f>
        <v/>
      </c>
      <c r="DH521" s="223" t="str">
        <f t="array" ref="DH521">IF(AS521="","",
IF(INDEX(Settings!$H:$H,MATCH(DH$1,Settings!$G:$G,0))=TRUE,
100-100*(AS521-MINIFS(AS:AS,$E:$E,$E521))/(MAXIFS(AS:AS,$E:$E,$E521)-MINIFS(AS:AS,$E:$E,$E521)),
100*(AS521-MINIFS(AS:AS,$E:$E,$E521))/(MAXIFS(AS:AS,$E:$E,$E521)-MINIFS(AS:AS,$E:$E,$E521))))</f>
        <v/>
      </c>
      <c r="DI521" s="223" t="str">
        <f t="array" ref="DI521">IF(AT521="","",
IF(INDEX(Settings!$H:$H,MATCH(DI$1,Settings!$G:$G,0))=TRUE,
100-100*(AT521-MINIFS(AT:AT,$E:$E,$E521))/(MAXIFS(AT:AT,$E:$E,$E521)-MINIFS(AT:AT,$E:$E,$E521)),
100*(AT521-MINIFS(AT:AT,$E:$E,$E521))/(MAXIFS(AT:AT,$E:$E,$E521)-MINIFS(AT:AT,$E:$E,$E521))))</f>
        <v/>
      </c>
      <c r="DJ521" s="223" t="str">
        <f t="array" ref="DJ521">IF(AU521="","",
IF(INDEX(Settings!$H:$H,MATCH(DJ$1,Settings!$G:$G,0))=TRUE,
100-100*(AU521-MINIFS(AU:AU,$E:$E,$E521))/(MAXIFS(AU:AU,$E:$E,$E521)-MINIFS(AU:AU,$E:$E,$E521)),
100*(AU521-MINIFS(AU:AU,$E:$E,$E521))/(MAXIFS(AU:AU,$E:$E,$E521)-MINIFS(AU:AU,$E:$E,$E521))))</f>
        <v/>
      </c>
      <c r="DK521" s="223" t="str">
        <f t="array" ref="DK521">IF(AV521="","",
IF(INDEX(Settings!$H:$H,MATCH(DK$1,Settings!$G:$G,0))=TRUE,
100-100*(AV521-MINIFS(AV:AV,$E:$E,$E521))/(MAXIFS(AV:AV,$E:$E,$E521)-MINIFS(AV:AV,$E:$E,$E521)),
100*(AV521-MINIFS(AV:AV,$E:$E,$E521))/(MAXIFS(AV:AV,$E:$E,$E521)-MINIFS(AV:AV,$E:$E,$E521))))</f>
        <v/>
      </c>
      <c r="DL521" s="223" t="str">
        <f t="array" ref="DL521">IF(AW521="","",
IF(INDEX(Settings!$H:$H,MATCH(DL$1,Settings!$G:$G,0))=TRUE,
100-100*(AW521-MINIFS(AW:AW,$E:$E,$E521))/(MAXIFS(AW:AW,$E:$E,$E521)-MINIFS(AW:AW,$E:$E,$E521)),
100*(AW521-MINIFS(AW:AW,$E:$E,$E521))/(MAXIFS(AW:AW,$E:$E,$E521)-MINIFS(AW:AW,$E:$E,$E521))))</f>
        <v/>
      </c>
      <c r="DM521" s="223" t="str">
        <f t="array" ref="DM521">IF(AX521="","",
IF(INDEX(Settings!$H:$H,MATCH(DM$1,Settings!$G:$G,0))=TRUE,
100-100*(AX521-MINIFS(AX:AX,$E:$E,$E521))/(MAXIFS(AX:AX,$E:$E,$E521)-MINIFS(AX:AX,$E:$E,$E521)),
100*(AX521-MINIFS(AX:AX,$E:$E,$E521))/(MAXIFS(AX:AX,$E:$E,$E521)-MINIFS(AX:AX,$E:$E,$E521))))</f>
        <v/>
      </c>
      <c r="DN521" s="223" t="str">
        <f t="array" ref="DN521">IF(AY521="","",
IF(INDEX(Settings!$H:$H,MATCH(DN$1,Settings!$G:$G,0))=TRUE,
100-100*(AY521-MINIFS(AY:AY,$E:$E,$E521))/(MAXIFS(AY:AY,$E:$E,$E521)-MINIFS(AY:AY,$E:$E,$E521)),
100*(AY521-MINIFS(AY:AY,$E:$E,$E521))/(MAXIFS(AY:AY,$E:$E,$E521)-MINIFS(AY:AY,$E:$E,$E521))))</f>
        <v/>
      </c>
      <c r="DO521" s="223" t="str">
        <f t="array" ref="DO521">IF(AZ521="","",
IF(INDEX(Settings!$H:$H,MATCH(DO$1,Settings!$G:$G,0))=TRUE,
100-100*(AZ521-MINIFS(AZ:AZ,$E:$E,$E521))/(MAXIFS(AZ:AZ,$E:$E,$E521)-MINIFS(AZ:AZ,$E:$E,$E521)),
100*(AZ521-MINIFS(AZ:AZ,$E:$E,$E521))/(MAXIFS(AZ:AZ,$E:$E,$E521)-MINIFS(AZ:AZ,$E:$E,$E521))))</f>
        <v/>
      </c>
      <c r="DP521" s="223" t="str">
        <f t="array" ref="DP521">IF(BA521="","",
IF(INDEX(Settings!$H:$H,MATCH(DP$1,Settings!$G:$G,0))=TRUE,
100-100*(BA521-MINIFS(BA:BA,$E:$E,$E521))/(MAXIFS(BA:BA,$E:$E,$E521)-MINIFS(BA:BA,$E:$E,$E521)),
100*(BA521-MINIFS(BA:BA,$E:$E,$E521))/(MAXIFS(BA:BA,$E:$E,$E521)-MINIFS(BA:BA,$E:$E,$E521))))</f>
        <v/>
      </c>
      <c r="DQ521" s="223" t="str">
        <f t="array" ref="DQ521">IF(BB521="","",
IF(INDEX(Settings!$H:$H,MATCH(DQ$1,Settings!$G:$G,0))=TRUE,
100-100*(BB521-MINIFS(BB:BB,$E:$E,$E521))/(MAXIFS(BB:BB,$E:$E,$E521)-MINIFS(BB:BB,$E:$E,$E521)),
100*(BB521-MINIFS(BB:BB,$E:$E,$E521))/(MAXIFS(BB:BB,$E:$E,$E521)-MINIFS(BB:BB,$E:$E,$E521))))</f>
        <v/>
      </c>
      <c r="DR521" s="223" t="str">
        <f t="array" ref="DR521">IF(BC521="","",
IF(INDEX(Settings!$H:$H,MATCH(DR$1,Settings!$G:$G,0))=TRUE,
100-100*(BC521-MINIFS(BC:BC,$E:$E,$E521))/(MAXIFS(BC:BC,$E:$E,$E521)-MINIFS(BC:BC,$E:$E,$E521)),
100*(BC521-MINIFS(BC:BC,$E:$E,$E521))/(MAXIFS(BC:BC,$E:$E,$E521)-MINIFS(BC:BC,$E:$E,$E521))))</f>
        <v/>
      </c>
      <c r="DS521" s="223" t="str">
        <f t="array" ref="DS521">IF(BD521="","",
IF(INDEX(Settings!$H:$H,MATCH(DS$1,Settings!$G:$G,0))=TRUE,
100-100*(BD521-MINIFS(BD:BD,$E:$E,$E521))/(MAXIFS(BD:BD,$E:$E,$E521)-MINIFS(BD:BD,$E:$E,$E521)),
100*(BD521-MINIFS(BD:BD,$E:$E,$E521))/(MAXIFS(BD:BD,$E:$E,$E521)-MINIFS(BD:BD,$E:$E,$E521))))</f>
        <v/>
      </c>
      <c r="DT521" s="223" t="str">
        <f t="array" ref="DT521">IF(BE521="","",
IF(INDEX(Settings!$H:$H,MATCH(DT$1,Settings!$G:$G,0))=TRUE,
100-100*(BE521-MINIFS(BE:BE,$E:$E,$E521))/(MAXIFS(BE:BE,$E:$E,$E521)-MINIFS(BE:BE,$E:$E,$E521)),
100*(BE521-MINIFS(BE:BE,$E:$E,$E521))/(MAXIFS(BE:BE,$E:$E,$E521)-MINIFS(BE:BE,$E:$E,$E521))))</f>
        <v/>
      </c>
      <c r="DU521" s="223" t="str">
        <f t="array" ref="DU521">IF(BF521="","",
IF(INDEX(Settings!$H:$H,MATCH(DU$1,Settings!$G:$G,0))=TRUE,
100-100*(BF521-MINIFS(BF:BF,$E:$E,$E521))/(MAXIFS(BF:BF,$E:$E,$E521)-MINIFS(BF:BF,$E:$E,$E521)),
100*(BF521-MINIFS(BF:BF,$E:$E,$E521))/(MAXIFS(BF:BF,$E:$E,$E521)-MINIFS(BF:BF,$E:$E,$E521))))</f>
        <v/>
      </c>
      <c r="DV521" s="223" t="str">
        <f t="array" ref="DV521">IF(BG521="","",
IF(INDEX(Settings!$H:$H,MATCH(DV$1,Settings!$G:$G,0))=TRUE,
100-100*(BG521-MINIFS(BG:BG,$E:$E,$E521))/(MAXIFS(BG:BG,$E:$E,$E521)-MINIFS(BG:BG,$E:$E,$E521)),
100*(BG521-MINIFS(BG:BG,$E:$E,$E521))/(MAXIFS(BG:BG,$E:$E,$E521)-MINIFS(BG:BG,$E:$E,$E521))))</f>
        <v/>
      </c>
      <c r="DW521" s="223" t="str">
        <f t="array" ref="DW521">IF(BH521="","",
IF(INDEX(Settings!$H:$H,MATCH(DW$1,Settings!$G:$G,0))=TRUE,
100-100*(BH521-MINIFS(BH:BH,$E:$E,$E521))/(MAXIFS(BH:BH,$E:$E,$E521)-MINIFS(BH:BH,$E:$E,$E521)),
100*(BH521-MINIFS(BH:BH,$E:$E,$E521))/(MAXIFS(BH:BH,$E:$E,$E521)-MINIFS(BH:BH,$E:$E,$E521))))</f>
        <v/>
      </c>
      <c r="DX521" s="223" t="str">
        <f t="array" ref="DX521">IF(BI521="","",
IF(INDEX(Settings!$H:$H,MATCH(DX$1,Settings!$G:$G,0))=TRUE,
100-100*(BI521-MINIFS(BI:BI,$E:$E,$E521))/(MAXIFS(BI:BI,$E:$E,$E521)-MINIFS(BI:BI,$E:$E,$E521)),
100*(BI521-MINIFS(BI:BI,$E:$E,$E521))/(MAXIFS(BI:BI,$E:$E,$E521)-MINIFS(BI:BI,$E:$E,$E521))))</f>
        <v/>
      </c>
      <c r="DY521" s="223" t="str">
        <f t="array" ref="DY521">IF(BJ521="","",
IF(INDEX(Settings!$H:$H,MATCH(DY$1,Settings!$G:$G,0))=TRUE,
100-100*(BJ521-MINIFS(BJ:BJ,$E:$E,$E521))/(MAXIFS(BJ:BJ,$E:$E,$E521)-MINIFS(BJ:BJ,$E:$E,$E521)),
100*(BJ521-MINIFS(BJ:BJ,$E:$E,$E521))/(MAXIFS(BJ:BJ,$E:$E,$E521)-MINIFS(BJ:BJ,$E:$E,$E521))))</f>
        <v/>
      </c>
      <c r="DZ521" s="225"/>
      <c r="EA521" s="225"/>
      <c r="EB521" s="225" t="str">
        <f t="shared" si="8"/>
        <v/>
      </c>
      <c r="EC521" s="225" t="str">
        <f t="shared" si="9"/>
        <v/>
      </c>
      <c r="ED521" s="225" t="str">
        <f t="shared" si="10"/>
        <v/>
      </c>
      <c r="EE521" s="225" t="str">
        <f t="shared" si="11"/>
        <v/>
      </c>
      <c r="EF521" s="225" t="str">
        <f t="shared" si="12"/>
        <v/>
      </c>
      <c r="EG521" s="225" t="str">
        <f t="shared" si="13"/>
        <v/>
      </c>
      <c r="EH521" s="225"/>
      <c r="EI521" s="225"/>
      <c r="EJ521" s="225"/>
      <c r="EK521" s="225"/>
      <c r="EL521" s="225"/>
      <c r="EM521" s="225"/>
    </row>
    <row r="522">
      <c r="A522" s="231"/>
      <c r="B522" s="231"/>
      <c r="C522" s="231"/>
      <c r="D522" s="231" t="str">
        <f t="array" ref="D522">IFERROR(INDEX(Profiles!$B:$B,MATCH($A522,Profiles!$A:$A,0)),"")</f>
        <v/>
      </c>
      <c r="E522" s="231"/>
      <c r="F522" s="231"/>
      <c r="G522" s="231"/>
      <c r="H522" s="231"/>
      <c r="I522" s="231" t="str">
        <f>IF(A522="","",IF(Settings!$N$3="DATE",F522&amp;": "&amp;TEXT(B522,"M/DD/YY"),F522&amp;": "&amp;H522))</f>
        <v/>
      </c>
      <c r="J522" s="231"/>
      <c r="K522" s="231"/>
      <c r="L522" s="231"/>
      <c r="M522" s="232" t="str">
        <f t="shared" si="14"/>
        <v/>
      </c>
      <c r="N522" s="231"/>
      <c r="O522" s="231"/>
      <c r="P522" s="231"/>
      <c r="Q522" s="231"/>
      <c r="R522" s="231"/>
      <c r="S522" s="230" t="str">
        <f>IFERROR(VLOOKUP(AF522, 'YOYO IR Scores'!A:C, 3, FALSE), "")
</f>
        <v/>
      </c>
      <c r="T522" s="231"/>
      <c r="U522" s="231"/>
      <c r="V522" s="231"/>
      <c r="W522" s="231"/>
      <c r="X522" s="233" t="str">
        <f t="shared" si="4"/>
        <v/>
      </c>
      <c r="Y522" s="234" t="str">
        <f t="shared" si="5"/>
        <v/>
      </c>
      <c r="Z522" s="234" t="str">
        <f t="shared" si="6"/>
        <v/>
      </c>
      <c r="AA522" s="233" t="str">
        <f t="shared" si="7"/>
        <v/>
      </c>
      <c r="AB522" s="232"/>
      <c r="AC522" s="232"/>
      <c r="AD522" s="232"/>
      <c r="AE522" s="232" t="str">
        <f>IFERROR(VLOOKUP(AF522, 'YOYO IR Scores'!A:C, 2, FALSE), "")</f>
        <v/>
      </c>
      <c r="AF522" s="232"/>
      <c r="AG522" s="232"/>
      <c r="AH522" s="232"/>
      <c r="AI522" s="232"/>
      <c r="AJ522" s="232"/>
      <c r="AK522" s="232"/>
      <c r="AL522" s="232"/>
      <c r="AM522" s="232"/>
      <c r="AN522" s="232"/>
      <c r="AO522" s="232"/>
      <c r="AP522" s="232"/>
      <c r="AQ522" s="232"/>
      <c r="AR522" s="232"/>
      <c r="AS522" s="232"/>
      <c r="AT522" s="232"/>
      <c r="AU522" s="232"/>
      <c r="AV522" s="232"/>
      <c r="AW522" s="232"/>
      <c r="AX522" s="232"/>
      <c r="AY522" s="232"/>
      <c r="AZ522" s="232"/>
      <c r="BA522" s="232"/>
      <c r="BB522" s="232"/>
      <c r="BC522" s="232"/>
      <c r="BD522" s="232"/>
      <c r="BE522" s="232"/>
      <c r="BF522" s="232"/>
      <c r="BG522" s="232"/>
      <c r="BH522" s="232"/>
      <c r="BI522" s="232"/>
      <c r="BJ522" s="232"/>
      <c r="BK522" s="232" t="str">
        <f t="array" ref="BK522">IF(J522="","",
IF(INDEX(Settings!$H:$H,MATCH(BY$1,Settings!$G:$G,0))=TRUE,
100-100*(J522-MIN(J:J))/(MAX(J:J)-MIN(J:J)),
100*(J522-MIN(J:J))/(MAX(J:J)-MIN(J:J))))</f>
        <v/>
      </c>
      <c r="BL522" s="232" t="str">
        <f t="array" ref="BL522">IF(J522="","",
IF(INDEX(Settings!$H:$H,MATCH(BY$1,Settings!$G:$G,0))=TRUE,
100-100*(J522-MINIFS(J:J,$E:$E,$E522))/(MAXIFS(J:J,$E:$E,$E522)-MINIFS(J:J,$E:$E,$E522)),
100*(J522-MINIFS(J:J,$E:$E,$E522))/(MAXIFS(J:J,$E:$E,$E522)-MINIFS(J:J,$E:$E,$E522))))</f>
        <v/>
      </c>
      <c r="BM522" s="232" t="str">
        <f t="array" ref="BM522">IF(J522="","",
IF(INDEX(Settings!$H:$H,MATCH(BY$1,Settings!$G:$G,0))=TRUE,
100-100*(J522-MINIFS(J:J,$E:$E,$E522,$I:$I,$I522))/(MAXIFS(J:J,$E:$E,$E522,$I:$I,$I522)-MINIFS(J:J,$E:$E,$E522,$I:$I,$I522)),
100*(J522-MINIFS(J:J,$E:$E,$E522,$I:$I,$I522))/(MAXIFS(J:J,$E:$E,$E522,$I:$I,$I522)-MINIFS(J:J,$E:$E,$E522,$I:$I,$I522))))</f>
        <v/>
      </c>
      <c r="BN522" s="231" t="str">
        <f t="array" ref="BN522">IF(J522="","",
IF(INDEX(Settings!$H:$H,MATCH(BY$1,Settings!$G:$G,0))=TRUE,
100-100*PERCENTRANK(J:J,J522),
100*PERCENTRANK(J:J,J522)))</f>
        <v/>
      </c>
      <c r="BO522" s="231" t="str">
        <f>IFERROR(__xludf.DUMMYFUNCTION("IF(J522="""","""",
IF(INDEX(Settings!$H:$H,MATCH(BY$1,Settings!$G:$G,0))=TRUE,
100-100*PERCENTRANK(FILTER(J:J,$E:$E=$E522),J522),
100*PERCENTRANK(FILTER(J:J,$E:$E=$E522),J522)))"),"")</f>
        <v/>
      </c>
      <c r="BP522" s="231" t="str">
        <f>IFERROR(__xludf.DUMMYFUNCTION("IF(J522="""","""",
IF(INDEX(Settings!$H:$H,MATCH(BY$1,Settings!$G:$G,0))=TRUE,
100-100*PERCENTRANK(FILTER(J:J,$E:$E=$E522,$I:$I=$I522),J522),
100*PERCENTRANK(FILTER(J:J,$E:$E=$E522,$I:$I=$I522),J522)))"),"")</f>
        <v/>
      </c>
      <c r="BQ522" s="233" t="str">
        <f t="array" ref="BQ522">IF(J522="","",
IF(INDEX(Settings!$H:$H,MATCH(BY$1,Settings!$G:$G,0))=TRUE,
-1*(J522-AVERAGE(J:J))/STDEV(J:J),
(J522-AVERAGE(J:J))/STDEV(J:J)))</f>
        <v/>
      </c>
      <c r="BR522" s="233" t="str">
        <f>IFERROR(__xludf.DUMMYFUNCTION("IF(J522="""","""",
IF(INDEX(Settings!$H:$H,MATCH(BY$1,Settings!$G:$G,0))=TRUE,
-1*(J522-AVERAGEIFS(J:J,$E:$E,$E522))/STDEV(FILTER(J:J,$E:$E=$E522)),
(J522-AVERAGEIFS(J:J,$E:$E,$E522))/STDEV(FILTER(J:J,$E:$E=$E522))))"),"")</f>
        <v/>
      </c>
      <c r="BS522" s="233"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1"/>
      <c r="BX522" s="231"/>
      <c r="BY522" s="232" t="str">
        <f t="array" ref="BY522">IF(J522="","",
IF(INDEX(Settings!$H:$H,MATCH(BY$1,Settings!$G:$G,0))=TRUE,
100-100*(J522-MINIFS(J:J,$E:$E,$E522))/(MAXIFS(J:J,$E:$E,$E522)-MINIFS(J:J,$E:$E,$E522)),
100*(J522-MINIFS(J:J,$E:$E,$E522))/(MAXIFS(J:J,$E:$E,$E522)-MINIFS(J:J,$E:$E,$E522))))</f>
        <v/>
      </c>
      <c r="BZ522" s="232" t="str">
        <f t="array" ref="BZ522">IF(K522="","",
IF(INDEX(Settings!$H:$H,MATCH(BZ$1,Settings!$G:$G,0))=TRUE,
100-100*(K522-MINIFS(K:K,$E:$E,$E522))/(MAXIFS(K:K,$E:$E,$E522)-MINIFS(K:K,$E:$E,$E522)),
100*(K522-MINIFS(K:K,$E:$E,$E522))/(MAXIFS(K:K,$E:$E,$E522)-MINIFS(K:K,$E:$E,$E522))))</f>
        <v/>
      </c>
      <c r="CA522" s="232" t="str">
        <f t="array" ref="CA522">IF(L522="","",
IF(INDEX(Settings!$H:$H,MATCH(CA$1,Settings!$G:$G,0))=TRUE,
100-100*(L522-MINIFS(L:L,$E:$E,$E522))/(MAXIFS(L:L,$E:$E,$E522)-MINIFS(L:L,$E:$E,$E522)),
100*(L522-MINIFS(L:L,$E:$E,$E522))/(MAXIFS(L:L,$E:$E,$E522)-MINIFS(L:L,$E:$E,$E522))))</f>
        <v/>
      </c>
      <c r="CB522" s="232" t="str">
        <f t="array" ref="CB522">IF(M522="","",
IF(INDEX(Settings!$H:$H,MATCH(CB$1,Settings!$G:$G,0))=TRUE,
100-100*(M522-MINIFS(M:M,$E:$E,$E522))/(MAXIFS(M:M,$E:$E,$E522)-MINIFS(M:M,$E:$E,$E522)),
100*(M522-MINIFS(M:M,$E:$E,$E522))/(MAXIFS(M:M,$E:$E,$E522)-MINIFS(M:M,$E:$E,$E522))))</f>
        <v/>
      </c>
      <c r="CC522" s="232" t="str">
        <f t="array" ref="CC522">IF(N522="","",
IF(INDEX(Settings!$H:$H,MATCH(CC$1,Settings!$G:$G,0))=TRUE,
100-100*(N522-MINIFS(N:N,$E:$E,$E522))/(MAXIFS(N:N,$E:$E,$E522)-MINIFS(N:N,$E:$E,$E522)),
100*(N522-MINIFS(N:N,$E:$E,$E522))/(MAXIFS(N:N,$E:$E,$E522)-MINIFS(N:N,$E:$E,$E522))))</f>
        <v/>
      </c>
      <c r="CD522" s="232" t="str">
        <f t="array" ref="CD522">IF(O522="","",
IF(INDEX(Settings!$H:$H,MATCH(CD$1,Settings!$G:$G,0))=TRUE,
100-100*(O522-MINIFS(O:O,$E:$E,$E522))/(MAXIFS(O:O,$E:$E,$E522)-MINIFS(O:O,$E:$E,$E522)),
100*(O522-MINIFS(O:O,$E:$E,$E522))/(MAXIFS(O:O,$E:$E,$E522)-MINIFS(O:O,$E:$E,$E522))))</f>
        <v/>
      </c>
      <c r="CE522" s="232" t="str">
        <f t="array" ref="CE522">IF(P522="","",
IF(INDEX(Settings!$H:$H,MATCH(CE$1,Settings!$G:$G,0))=TRUE,
100-100*(P522-MINIFS(P:P,$E:$E,$E522))/(MAXIFS(P:P,$E:$E,$E522)-MINIFS(P:P,$E:$E,$E522)),
100*(P522-MINIFS(P:P,$E:$E,$E522))/(MAXIFS(P:P,$E:$E,$E522)-MINIFS(P:P,$E:$E,$E522))))</f>
        <v/>
      </c>
      <c r="CF522" s="232" t="str">
        <f t="array" ref="CF522">IF(Q522="","",
IF(INDEX(Settings!$H:$H,MATCH(CF$1,Settings!$G:$G,0))=TRUE,
100-100*(Q522-MINIFS(Q:Q,$E:$E,$E522))/(MAXIFS(Q:Q,$E:$E,$E522)-MINIFS(Q:Q,$E:$E,$E522)),
100*(Q522-MINIFS(Q:Q,$E:$E,$E522))/(MAXIFS(Q:Q,$E:$E,$E522)-MINIFS(Q:Q,$E:$E,$E522))))</f>
        <v/>
      </c>
      <c r="CG522" s="232" t="str">
        <f t="array" ref="CG522">IF(R522="","",
IF(INDEX(Settings!$H:$H,MATCH(CG$1,Settings!$G:$G,0))=TRUE,
100-100*(R522-MINIFS(R:R,$E:$E,$E522))/(MAXIFS(R:R,$E:$E,$E522)-MINIFS(R:R,$E:$E,$E522)),
100*(R522-MINIFS(R:R,$E:$E,$E522))/(MAXIFS(R:R,$E:$E,$E522)-MINIFS(R:R,$E:$E,$E522))))</f>
        <v/>
      </c>
      <c r="CH522" s="232" t="str">
        <f t="array" ref="CH522">IF(S522="","",
IF(INDEX(Settings!$H:$H,MATCH(CH$1,Settings!$G:$G,0))=TRUE,
100-100*(S522-MINIFS(S:S,$E:$E,$E522))/(MAXIFS(S:S,$E:$E,$E522)-MINIFS(S:S,$E:$E,$E522)),
100*(S522-MINIFS(S:S,$E:$E,$E522))/(MAXIFS(S:S,$E:$E,$E522)-MINIFS(S:S,$E:$E,$E522))))</f>
        <v/>
      </c>
      <c r="CI522" s="232" t="str">
        <f t="array" ref="CI522">IF(T522="","",
IF(INDEX(Settings!$H:$H,MATCH(CI$1,Settings!$G:$G,0))=TRUE,
100-100*(T522-MINIFS(T:T,$E:$E,$E522))/(MAXIFS(T:T,$E:$E,$E522)-MINIFS(T:T,$E:$E,$E522)),
100*(T522-MINIFS(T:T,$E:$E,$E522))/(MAXIFS(T:T,$E:$E,$E522)-MINIFS(T:T,$E:$E,$E522))))</f>
        <v/>
      </c>
      <c r="CJ522" s="232" t="str">
        <f t="array" ref="CJ522">IF(U522="","",
IF(INDEX(Settings!$H:$H,MATCH(CJ$1,Settings!$G:$G,0))=TRUE,
100-100*(U522-MINIFS(U:U,$E:$E,$E522))/(MAXIFS(U:U,$E:$E,$E522)-MINIFS(U:U,$E:$E,$E522)),
100*(U522-MINIFS(U:U,$E:$E,$E522))/(MAXIFS(U:U,$E:$E,$E522)-MINIFS(U:U,$E:$E,$E522))))</f>
        <v/>
      </c>
      <c r="CK522" s="232" t="str">
        <f t="array" ref="CK522">IF(V522="","",
IF(INDEX(Settings!$H:$H,MATCH(CK$1,Settings!$G:$G,0))=TRUE,
100-100*(V522-MINIFS(V:V,$E:$E,$E522))/(MAXIFS(V:V,$E:$E,$E522)-MINIFS(V:V,$E:$E,$E522)),
100*(V522-MINIFS(V:V,$E:$E,$E522))/(MAXIFS(V:V,$E:$E,$E522)-MINIFS(V:V,$E:$E,$E522))))</f>
        <v/>
      </c>
      <c r="CL522" s="232" t="str">
        <f t="array" ref="CL522">IF(W522="","",
IF(INDEX(Settings!$H:$H,MATCH(CL$1,Settings!$G:$G,0))=TRUE,
100-100*(W522-MINIFS(W:W,$E:$E,$E522))/(MAXIFS(W:W,$E:$E,$E522)-MINIFS(W:W,$E:$E,$E522)),
100*(W522-MINIFS(W:W,$E:$E,$E522))/(MAXIFS(W:W,$E:$E,$E522)-MINIFS(W:W,$E:$E,$E522))))</f>
        <v/>
      </c>
      <c r="CM522" s="232" t="str">
        <f t="array" ref="CM522">IF(X522="","",
IF(INDEX(Settings!$H:$H,MATCH(CM$1,Settings!$G:$G,0))=TRUE,
100-100*(X522-MINIFS(X:X,$E:$E,$E522))/(MAXIFS(X:X,$E:$E,$E522)-MINIFS(X:X,$E:$E,$E522)),
100*(X522-MINIFS(X:X,$E:$E,$E522))/(MAXIFS(X:X,$E:$E,$E522)-MINIFS(X:X,$E:$E,$E522))))</f>
        <v/>
      </c>
      <c r="CN522" s="232" t="str">
        <f t="array" ref="CN522">IF(Y522="","",
IF(INDEX(Settings!$H:$H,MATCH(CN$1,Settings!$G:$G,0))=TRUE,
100-100*(Y522-MINIFS(Y:Y,$E:$E,$E522))/(MAXIFS(Y:Y,$E:$E,$E522)-MINIFS(Y:Y,$E:$E,$E522)),
100*(Y522-MINIFS(Y:Y,$E:$E,$E522))/(MAXIFS(Y:Y,$E:$E,$E522)-MINIFS(Y:Y,$E:$E,$E522))))</f>
        <v/>
      </c>
      <c r="CO522" s="232" t="str">
        <f t="array" ref="CO522">IF(Z522="","",
IF(INDEX(Settings!$H:$H,MATCH(CO$1,Settings!$G:$G,0))=TRUE,
100-100*(Z522-MINIFS(Z:Z,$E:$E,$E522))/(MAXIFS(Z:Z,$E:$E,$E522)-MINIFS(Z:Z,$E:$E,$E522)),
100*(Z522-MINIFS(Z:Z,$E:$E,$E522))/(MAXIFS(Z:Z,$E:$E,$E522)-MINIFS(Z:Z,$E:$E,$E522))))</f>
        <v/>
      </c>
      <c r="CP522" s="232" t="str">
        <f t="array" ref="CP522">IF(AA522="","",
IF(INDEX(Settings!$H:$H,MATCH(CP$1,Settings!$G:$G,0))=TRUE,
100-100*(AA522-MINIFS(AA:AA,$E:$E,$E522))/(MAXIFS(AA:AA,$E:$E,$E522)-MINIFS(AA:AA,$E:$E,$E522)),
100*(AA522-MINIFS(AA:AA,$E:$E,$E522))/(MAXIFS(AA:AA,$E:$E,$E522)-MINIFS(AA:AA,$E:$E,$E522))))</f>
        <v/>
      </c>
      <c r="CQ522" s="232" t="str">
        <f t="array" ref="CQ522">IF(AB522="","",
IF(INDEX(Settings!$H:$H,MATCH(CQ$1,Settings!$G:$G,0))=TRUE,
100-100*(AB522-MINIFS(AB:AB,$E:$E,$E522))/(MAXIFS(AB:AB,$E:$E,$E522)-MINIFS(AB:AB,$E:$E,$E522)),
100*(AB522-MINIFS(AB:AB,$E:$E,$E522))/(MAXIFS(AB:AB,$E:$E,$E522)-MINIFS(AB:AB,$E:$E,$E522))))</f>
        <v/>
      </c>
      <c r="CR522" s="232" t="str">
        <f t="array" ref="CR522">IF(AC522="","",
IF(INDEX(Settings!$H:$H,MATCH(CR$1,Settings!$G:$G,0))=TRUE,
100-100*(AC522-MINIFS(AC:AC,$E:$E,$E522))/(MAXIFS(AC:AC,$E:$E,$E522)-MINIFS(AC:AC,$E:$E,$E522)),
100*(AC522-MINIFS(AC:AC,$E:$E,$E522))/(MAXIFS(AC:AC,$E:$E,$E522)-MINIFS(AC:AC,$E:$E,$E522))))</f>
        <v/>
      </c>
      <c r="CS522" s="232" t="str">
        <f t="array" ref="CS522">IF(AD522="","",
IF(INDEX(Settings!$H:$H,MATCH(CS$1,Settings!$G:$G,0))=TRUE,
100-100*(AD522-MINIFS(AD:AD,$E:$E,$E522))/(MAXIFS(AD:AD,$E:$E,$E522)-MINIFS(AD:AD,$E:$E,$E522)),
100*(AD522-MINIFS(AD:AD,$E:$E,$E522))/(MAXIFS(AD:AD,$E:$E,$E522)-MINIFS(AD:AD,$E:$E,$E522))))</f>
        <v/>
      </c>
      <c r="CT522" s="232" t="str">
        <f t="array" ref="CT522">IF(AE522="","",
IF(INDEX(Settings!$H:$H,MATCH(CT$1,Settings!$G:$G,0))=TRUE,
100-100*(AE522-MINIFS(AE:AE,$E:$E,$E522))/(MAXIFS(AE:AE,$E:$E,$E522)-MINIFS(AE:AE,$E:$E,$E522)),
100*(AE522-MINIFS(AE:AE,$E:$E,$E522))/(MAXIFS(AE:AE,$E:$E,$E522)-MINIFS(AE:AE,$E:$E,$E522))))</f>
        <v/>
      </c>
      <c r="CU522" s="232" t="str">
        <f t="array" ref="CU522">IF(AF522="","",
IF(INDEX(Settings!$H:$H,MATCH(CU$1,Settings!$G:$G,0))=TRUE,
100-100*(AF522-MINIFS(AF:AF,$E:$E,$E522))/(MAXIFS(AF:AF,$E:$E,$E522)-MINIFS(AF:AF,$E:$E,$E522)),
100*(AF522-MINIFS(AF:AF,$E:$E,$E522))/(MAXIFS(AF:AF,$E:$E,$E522)-MINIFS(AF:AF,$E:$E,$E522))))</f>
        <v/>
      </c>
      <c r="CV522" s="232" t="str">
        <f t="array" ref="CV522">IF(AG522="","",
IF(INDEX(Settings!$H:$H,MATCH(CV$1,Settings!$G:$G,0))=TRUE,
100-100*(AG522-MINIFS(AG:AG,$E:$E,$E522))/(MAXIFS(AG:AG,$E:$E,$E522)-MINIFS(AG:AG,$E:$E,$E522)),
100*(AG522-MINIFS(AG:AG,$E:$E,$E522))/(MAXIFS(AG:AG,$E:$E,$E522)-MINIFS(AG:AG,$E:$E,$E522))))</f>
        <v/>
      </c>
      <c r="CW522" s="232" t="str">
        <f t="array" ref="CW522">IF(AH522="","",
IF(INDEX(Settings!$H:$H,MATCH(CW$1,Settings!$G:$G,0))=TRUE,
100-100*(AH522-MINIFS(AH:AH,$E:$E,$E522))/(MAXIFS(AH:AH,$E:$E,$E522)-MINIFS(AH:AH,$E:$E,$E522)),
100*(AH522-MINIFS(AH:AH,$E:$E,$E522))/(MAXIFS(AH:AH,$E:$E,$E522)-MINIFS(AH:AH,$E:$E,$E522))))</f>
        <v/>
      </c>
      <c r="CX522" s="232" t="str">
        <f t="array" ref="CX522">IF(AI522="","",
IF(INDEX(Settings!$H:$H,MATCH(CX$1,Settings!$G:$G,0))=TRUE,
100-100*(AI522-MINIFS(AI:AI,$E:$E,$E522))/(MAXIFS(AI:AI,$E:$E,$E522)-MINIFS(AI:AI,$E:$E,$E522)),
100*(AI522-MINIFS(AI:AI,$E:$E,$E522))/(MAXIFS(AI:AI,$E:$E,$E522)-MINIFS(AI:AI,$E:$E,$E522))))</f>
        <v/>
      </c>
      <c r="CY522" s="232" t="str">
        <f t="array" ref="CY522">IF(AJ522="","",
IF(INDEX(Settings!$H:$H,MATCH(CY$1,Settings!$G:$G,0))=TRUE,
100-100*(AJ522-MINIFS(AJ:AJ,$E:$E,$E522))/(MAXIFS(AJ:AJ,$E:$E,$E522)-MINIFS(AJ:AJ,$E:$E,$E522)),
100*(AJ522-MINIFS(AJ:AJ,$E:$E,$E522))/(MAXIFS(AJ:AJ,$E:$E,$E522)-MINIFS(AJ:AJ,$E:$E,$E522))))</f>
        <v/>
      </c>
      <c r="CZ522" s="232" t="str">
        <f t="array" ref="CZ522">IF(AK522="","",
IF(INDEX(Settings!$H:$H,MATCH(CZ$1,Settings!$G:$G,0))=TRUE,
100-100*(AK522-MINIFS(AK:AK,$E:$E,$E522))/(MAXIFS(AK:AK,$E:$E,$E522)-MINIFS(AK:AK,$E:$E,$E522)),
100*(AK522-MINIFS(AK:AK,$E:$E,$E522))/(MAXIFS(AK:AK,$E:$E,$E522)-MINIFS(AK:AK,$E:$E,$E522))))</f>
        <v/>
      </c>
      <c r="DA522" s="232" t="str">
        <f t="array" ref="DA522">IF(AL522="","",
IF(INDEX(Settings!$H:$H,MATCH(DA$1,Settings!$G:$G,0))=TRUE,
100-100*(AL522-MINIFS(AL:AL,$E:$E,$E522))/(MAXIFS(AL:AL,$E:$E,$E522)-MINIFS(AL:AL,$E:$E,$E522)),
100*(AL522-MINIFS(AL:AL,$E:$E,$E522))/(MAXIFS(AL:AL,$E:$E,$E522)-MINIFS(AL:AL,$E:$E,$E522))))</f>
        <v/>
      </c>
      <c r="DB522" s="232" t="str">
        <f t="array" ref="DB522">IF(AM522="","",
IF(INDEX(Settings!$H:$H,MATCH(DB$1,Settings!$G:$G,0))=TRUE,
100-100*(AM522-MINIFS(AM:AM,$E:$E,$E522))/(MAXIFS(AM:AM,$E:$E,$E522)-MINIFS(AM:AM,$E:$E,$E522)),
100*(AM522-MINIFS(AM:AM,$E:$E,$E522))/(MAXIFS(AM:AM,$E:$E,$E522)-MINIFS(AM:AM,$E:$E,$E522))))</f>
        <v/>
      </c>
      <c r="DC522" s="232" t="str">
        <f t="array" ref="DC522">IF(AN522="","",
IF(INDEX(Settings!$H:$H,MATCH(DC$1,Settings!$G:$G,0))=TRUE,
100-100*(AN522-MINIFS(AN:AN,$E:$E,$E522))/(MAXIFS(AN:AN,$E:$E,$E522)-MINIFS(AN:AN,$E:$E,$E522)),
100*(AN522-MINIFS(AN:AN,$E:$E,$E522))/(MAXIFS(AN:AN,$E:$E,$E522)-MINIFS(AN:AN,$E:$E,$E522))))</f>
        <v/>
      </c>
      <c r="DD522" s="232" t="str">
        <f t="array" ref="DD522">IF(AO522="","",
IF(INDEX(Settings!$H:$H,MATCH(DD$1,Settings!$G:$G,0))=TRUE,
100-100*(AO522-MINIFS(AO:AO,$E:$E,$E522))/(MAXIFS(AO:AO,$E:$E,$E522)-MINIFS(AO:AO,$E:$E,$E522)),
100*(AO522-MINIFS(AO:AO,$E:$E,$E522))/(MAXIFS(AO:AO,$E:$E,$E522)-MINIFS(AO:AO,$E:$E,$E522))))</f>
        <v/>
      </c>
      <c r="DE522" s="232" t="str">
        <f t="array" ref="DE522">IF(AP522="","",
IF(INDEX(Settings!$H:$H,MATCH(DE$1,Settings!$G:$G,0))=TRUE,
100-100*(AP522-MINIFS(AP:AP,$E:$E,$E522))/(MAXIFS(AP:AP,$E:$E,$E522)-MINIFS(AP:AP,$E:$E,$E522)),
100*(AP522-MINIFS(AP:AP,$E:$E,$E522))/(MAXIFS(AP:AP,$E:$E,$E522)-MINIFS(AP:AP,$E:$E,$E522))))</f>
        <v/>
      </c>
      <c r="DF522" s="232" t="str">
        <f t="array" ref="DF522">IF(AQ522="","",
IF(INDEX(Settings!$H:$H,MATCH(DF$1,Settings!$G:$G,0))=TRUE,
100-100*(AQ522-MINIFS(AQ:AQ,$E:$E,$E522))/(MAXIFS(AQ:AQ,$E:$E,$E522)-MINIFS(AQ:AQ,$E:$E,$E522)),
100*(AQ522-MINIFS(AQ:AQ,$E:$E,$E522))/(MAXIFS(AQ:AQ,$E:$E,$E522)-MINIFS(AQ:AQ,$E:$E,$E522))))</f>
        <v/>
      </c>
      <c r="DG522" s="232" t="str">
        <f t="array" ref="DG522">IF(AR522="","",
IF(INDEX(Settings!$H:$H,MATCH(DG$1,Settings!$G:$G,0))=TRUE,
100-100*(AR522-MINIFS(AR:AR,$E:$E,$E522))/(MAXIFS(AR:AR,$E:$E,$E522)-MINIFS(AR:AR,$E:$E,$E522)),
100*(AR522-MINIFS(AR:AR,$E:$E,$E522))/(MAXIFS(AR:AR,$E:$E,$E522)-MINIFS(AR:AR,$E:$E,$E522))))</f>
        <v/>
      </c>
      <c r="DH522" s="232" t="str">
        <f t="array" ref="DH522">IF(AS522="","",
IF(INDEX(Settings!$H:$H,MATCH(DH$1,Settings!$G:$G,0))=TRUE,
100-100*(AS522-MINIFS(AS:AS,$E:$E,$E522))/(MAXIFS(AS:AS,$E:$E,$E522)-MINIFS(AS:AS,$E:$E,$E522)),
100*(AS522-MINIFS(AS:AS,$E:$E,$E522))/(MAXIFS(AS:AS,$E:$E,$E522)-MINIFS(AS:AS,$E:$E,$E522))))</f>
        <v/>
      </c>
      <c r="DI522" s="232" t="str">
        <f t="array" ref="DI522">IF(AT522="","",
IF(INDEX(Settings!$H:$H,MATCH(DI$1,Settings!$G:$G,0))=TRUE,
100-100*(AT522-MINIFS(AT:AT,$E:$E,$E522))/(MAXIFS(AT:AT,$E:$E,$E522)-MINIFS(AT:AT,$E:$E,$E522)),
100*(AT522-MINIFS(AT:AT,$E:$E,$E522))/(MAXIFS(AT:AT,$E:$E,$E522)-MINIFS(AT:AT,$E:$E,$E522))))</f>
        <v/>
      </c>
      <c r="DJ522" s="232" t="str">
        <f t="array" ref="DJ522">IF(AU522="","",
IF(INDEX(Settings!$H:$H,MATCH(DJ$1,Settings!$G:$G,0))=TRUE,
100-100*(AU522-MINIFS(AU:AU,$E:$E,$E522))/(MAXIFS(AU:AU,$E:$E,$E522)-MINIFS(AU:AU,$E:$E,$E522)),
100*(AU522-MINIFS(AU:AU,$E:$E,$E522))/(MAXIFS(AU:AU,$E:$E,$E522)-MINIFS(AU:AU,$E:$E,$E522))))</f>
        <v/>
      </c>
      <c r="DK522" s="232" t="str">
        <f t="array" ref="DK522">IF(AV522="","",
IF(INDEX(Settings!$H:$H,MATCH(DK$1,Settings!$G:$G,0))=TRUE,
100-100*(AV522-MINIFS(AV:AV,$E:$E,$E522))/(MAXIFS(AV:AV,$E:$E,$E522)-MINIFS(AV:AV,$E:$E,$E522)),
100*(AV522-MINIFS(AV:AV,$E:$E,$E522))/(MAXIFS(AV:AV,$E:$E,$E522)-MINIFS(AV:AV,$E:$E,$E522))))</f>
        <v/>
      </c>
      <c r="DL522" s="232" t="str">
        <f t="array" ref="DL522">IF(AW522="","",
IF(INDEX(Settings!$H:$H,MATCH(DL$1,Settings!$G:$G,0))=TRUE,
100-100*(AW522-MINIFS(AW:AW,$E:$E,$E522))/(MAXIFS(AW:AW,$E:$E,$E522)-MINIFS(AW:AW,$E:$E,$E522)),
100*(AW522-MINIFS(AW:AW,$E:$E,$E522))/(MAXIFS(AW:AW,$E:$E,$E522)-MINIFS(AW:AW,$E:$E,$E522))))</f>
        <v/>
      </c>
      <c r="DM522" s="232" t="str">
        <f t="array" ref="DM522">IF(AX522="","",
IF(INDEX(Settings!$H:$H,MATCH(DM$1,Settings!$G:$G,0))=TRUE,
100-100*(AX522-MINIFS(AX:AX,$E:$E,$E522))/(MAXIFS(AX:AX,$E:$E,$E522)-MINIFS(AX:AX,$E:$E,$E522)),
100*(AX522-MINIFS(AX:AX,$E:$E,$E522))/(MAXIFS(AX:AX,$E:$E,$E522)-MINIFS(AX:AX,$E:$E,$E522))))</f>
        <v/>
      </c>
      <c r="DN522" s="232" t="str">
        <f t="array" ref="DN522">IF(AY522="","",
IF(INDEX(Settings!$H:$H,MATCH(DN$1,Settings!$G:$G,0))=TRUE,
100-100*(AY522-MINIFS(AY:AY,$E:$E,$E522))/(MAXIFS(AY:AY,$E:$E,$E522)-MINIFS(AY:AY,$E:$E,$E522)),
100*(AY522-MINIFS(AY:AY,$E:$E,$E522))/(MAXIFS(AY:AY,$E:$E,$E522)-MINIFS(AY:AY,$E:$E,$E522))))</f>
        <v/>
      </c>
      <c r="DO522" s="232" t="str">
        <f t="array" ref="DO522">IF(AZ522="","",
IF(INDEX(Settings!$H:$H,MATCH(DO$1,Settings!$G:$G,0))=TRUE,
100-100*(AZ522-MINIFS(AZ:AZ,$E:$E,$E522))/(MAXIFS(AZ:AZ,$E:$E,$E522)-MINIFS(AZ:AZ,$E:$E,$E522)),
100*(AZ522-MINIFS(AZ:AZ,$E:$E,$E522))/(MAXIFS(AZ:AZ,$E:$E,$E522)-MINIFS(AZ:AZ,$E:$E,$E522))))</f>
        <v/>
      </c>
      <c r="DP522" s="232" t="str">
        <f t="array" ref="DP522">IF(BA522="","",
IF(INDEX(Settings!$H:$H,MATCH(DP$1,Settings!$G:$G,0))=TRUE,
100-100*(BA522-MINIFS(BA:BA,$E:$E,$E522))/(MAXIFS(BA:BA,$E:$E,$E522)-MINIFS(BA:BA,$E:$E,$E522)),
100*(BA522-MINIFS(BA:BA,$E:$E,$E522))/(MAXIFS(BA:BA,$E:$E,$E522)-MINIFS(BA:BA,$E:$E,$E522))))</f>
        <v/>
      </c>
      <c r="DQ522" s="232" t="str">
        <f t="array" ref="DQ522">IF(BB522="","",
IF(INDEX(Settings!$H:$H,MATCH(DQ$1,Settings!$G:$G,0))=TRUE,
100-100*(BB522-MINIFS(BB:BB,$E:$E,$E522))/(MAXIFS(BB:BB,$E:$E,$E522)-MINIFS(BB:BB,$E:$E,$E522)),
100*(BB522-MINIFS(BB:BB,$E:$E,$E522))/(MAXIFS(BB:BB,$E:$E,$E522)-MINIFS(BB:BB,$E:$E,$E522))))</f>
        <v/>
      </c>
      <c r="DR522" s="232" t="str">
        <f t="array" ref="DR522">IF(BC522="","",
IF(INDEX(Settings!$H:$H,MATCH(DR$1,Settings!$G:$G,0))=TRUE,
100-100*(BC522-MINIFS(BC:BC,$E:$E,$E522))/(MAXIFS(BC:BC,$E:$E,$E522)-MINIFS(BC:BC,$E:$E,$E522)),
100*(BC522-MINIFS(BC:BC,$E:$E,$E522))/(MAXIFS(BC:BC,$E:$E,$E522)-MINIFS(BC:BC,$E:$E,$E522))))</f>
        <v/>
      </c>
      <c r="DS522" s="232" t="str">
        <f t="array" ref="DS522">IF(BD522="","",
IF(INDEX(Settings!$H:$H,MATCH(DS$1,Settings!$G:$G,0))=TRUE,
100-100*(BD522-MINIFS(BD:BD,$E:$E,$E522))/(MAXIFS(BD:BD,$E:$E,$E522)-MINIFS(BD:BD,$E:$E,$E522)),
100*(BD522-MINIFS(BD:BD,$E:$E,$E522))/(MAXIFS(BD:BD,$E:$E,$E522)-MINIFS(BD:BD,$E:$E,$E522))))</f>
        <v/>
      </c>
      <c r="DT522" s="232" t="str">
        <f t="array" ref="DT522">IF(BE522="","",
IF(INDEX(Settings!$H:$H,MATCH(DT$1,Settings!$G:$G,0))=TRUE,
100-100*(BE522-MINIFS(BE:BE,$E:$E,$E522))/(MAXIFS(BE:BE,$E:$E,$E522)-MINIFS(BE:BE,$E:$E,$E522)),
100*(BE522-MINIFS(BE:BE,$E:$E,$E522))/(MAXIFS(BE:BE,$E:$E,$E522)-MINIFS(BE:BE,$E:$E,$E522))))</f>
        <v/>
      </c>
      <c r="DU522" s="232" t="str">
        <f t="array" ref="DU522">IF(BF522="","",
IF(INDEX(Settings!$H:$H,MATCH(DU$1,Settings!$G:$G,0))=TRUE,
100-100*(BF522-MINIFS(BF:BF,$E:$E,$E522))/(MAXIFS(BF:BF,$E:$E,$E522)-MINIFS(BF:BF,$E:$E,$E522)),
100*(BF522-MINIFS(BF:BF,$E:$E,$E522))/(MAXIFS(BF:BF,$E:$E,$E522)-MINIFS(BF:BF,$E:$E,$E522))))</f>
        <v/>
      </c>
      <c r="DV522" s="232" t="str">
        <f t="array" ref="DV522">IF(BG522="","",
IF(INDEX(Settings!$H:$H,MATCH(DV$1,Settings!$G:$G,0))=TRUE,
100-100*(BG522-MINIFS(BG:BG,$E:$E,$E522))/(MAXIFS(BG:BG,$E:$E,$E522)-MINIFS(BG:BG,$E:$E,$E522)),
100*(BG522-MINIFS(BG:BG,$E:$E,$E522))/(MAXIFS(BG:BG,$E:$E,$E522)-MINIFS(BG:BG,$E:$E,$E522))))</f>
        <v/>
      </c>
      <c r="DW522" s="232" t="str">
        <f t="array" ref="DW522">IF(BH522="","",
IF(INDEX(Settings!$H:$H,MATCH(DW$1,Settings!$G:$G,0))=TRUE,
100-100*(BH522-MINIFS(BH:BH,$E:$E,$E522))/(MAXIFS(BH:BH,$E:$E,$E522)-MINIFS(BH:BH,$E:$E,$E522)),
100*(BH522-MINIFS(BH:BH,$E:$E,$E522))/(MAXIFS(BH:BH,$E:$E,$E522)-MINIFS(BH:BH,$E:$E,$E522))))</f>
        <v/>
      </c>
      <c r="DX522" s="232" t="str">
        <f t="array" ref="DX522">IF(BI522="","",
IF(INDEX(Settings!$H:$H,MATCH(DX$1,Settings!$G:$G,0))=TRUE,
100-100*(BI522-MINIFS(BI:BI,$E:$E,$E522))/(MAXIFS(BI:BI,$E:$E,$E522)-MINIFS(BI:BI,$E:$E,$E522)),
100*(BI522-MINIFS(BI:BI,$E:$E,$E522))/(MAXIFS(BI:BI,$E:$E,$E522)-MINIFS(BI:BI,$E:$E,$E522))))</f>
        <v/>
      </c>
      <c r="DY522" s="232" t="str">
        <f t="array" ref="DY522">IF(BJ522="","",
IF(INDEX(Settings!$H:$H,MATCH(DY$1,Settings!$G:$G,0))=TRUE,
100-100*(BJ522-MINIFS(BJ:BJ,$E:$E,$E522))/(MAXIFS(BJ:BJ,$E:$E,$E522)-MINIFS(BJ:BJ,$E:$E,$E522)),
100*(BJ522-MINIFS(BJ:BJ,$E:$E,$E522))/(MAXIFS(BJ:BJ,$E:$E,$E522)-MINIFS(BJ:BJ,$E:$E,$E522))))</f>
        <v/>
      </c>
      <c r="DZ522" s="234"/>
      <c r="EA522" s="234"/>
      <c r="EB522" s="234" t="str">
        <f t="shared" si="8"/>
        <v/>
      </c>
      <c r="EC522" s="234" t="str">
        <f t="shared" si="9"/>
        <v/>
      </c>
      <c r="ED522" s="234" t="str">
        <f t="shared" si="10"/>
        <v/>
      </c>
      <c r="EE522" s="234" t="str">
        <f t="shared" si="11"/>
        <v/>
      </c>
      <c r="EF522" s="234" t="str">
        <f t="shared" si="12"/>
        <v/>
      </c>
      <c r="EG522" s="234" t="str">
        <f t="shared" si="13"/>
        <v/>
      </c>
      <c r="EH522" s="234"/>
      <c r="EI522" s="234"/>
      <c r="EJ522" s="234"/>
      <c r="EK522" s="234"/>
      <c r="EL522" s="234"/>
      <c r="EM522" s="234"/>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3" t="str">
        <f t="shared" si="14"/>
        <v/>
      </c>
      <c r="N523" s="49"/>
      <c r="O523" s="49"/>
      <c r="P523" s="49"/>
      <c r="Q523" s="49"/>
      <c r="R523" s="49"/>
      <c r="S523" s="222" t="str">
        <f>IFERROR(VLOOKUP(AF523, 'YOYO IR Scores'!A:C, 3, FALSE), "")
</f>
        <v/>
      </c>
      <c r="T523" s="49"/>
      <c r="U523" s="49"/>
      <c r="V523" s="49"/>
      <c r="W523" s="49"/>
      <c r="X523" s="224" t="str">
        <f t="shared" si="4"/>
        <v/>
      </c>
      <c r="Y523" s="225" t="str">
        <f t="shared" si="5"/>
        <v/>
      </c>
      <c r="Z523" s="225" t="str">
        <f t="shared" si="6"/>
        <v/>
      </c>
      <c r="AA523" s="224" t="str">
        <f t="shared" si="7"/>
        <v/>
      </c>
      <c r="AB523" s="223"/>
      <c r="AC523" s="223"/>
      <c r="AD523" s="223"/>
      <c r="AE523" s="223" t="str">
        <f>IFERROR(VLOOKUP(AF523, 'YOYO IR Scores'!A:C, 2, FALSE), "")</f>
        <v/>
      </c>
      <c r="AF523" s="223"/>
      <c r="AG523" s="223"/>
      <c r="AH523" s="223"/>
      <c r="AI523" s="223"/>
      <c r="AJ523" s="223"/>
      <c r="AK523" s="223"/>
      <c r="AL523" s="223"/>
      <c r="AM523" s="223"/>
      <c r="AN523" s="223"/>
      <c r="AO523" s="223"/>
      <c r="AP523" s="223"/>
      <c r="AQ523" s="223"/>
      <c r="AR523" s="223"/>
      <c r="AS523" s="223"/>
      <c r="AT523" s="223"/>
      <c r="AU523" s="223"/>
      <c r="AV523" s="223"/>
      <c r="AW523" s="223"/>
      <c r="AX523" s="223"/>
      <c r="AY523" s="223"/>
      <c r="AZ523" s="223"/>
      <c r="BA523" s="223"/>
      <c r="BB523" s="223"/>
      <c r="BC523" s="223"/>
      <c r="BD523" s="223"/>
      <c r="BE523" s="223"/>
      <c r="BF523" s="223"/>
      <c r="BG523" s="223"/>
      <c r="BH523" s="223"/>
      <c r="BI523" s="223"/>
      <c r="BJ523" s="223"/>
      <c r="BK523" s="223" t="str">
        <f t="array" ref="BK523">IF(J523="","",
IF(INDEX(Settings!$H:$H,MATCH(BY$1,Settings!$G:$G,0))=TRUE,
100-100*(J523-MIN(J:J))/(MAX(J:J)-MIN(J:J)),
100*(J523-MIN(J:J))/(MAX(J:J)-MIN(J:J))))</f>
        <v/>
      </c>
      <c r="BL523" s="223" t="str">
        <f t="array" ref="BL523">IF(J523="","",
IF(INDEX(Settings!$H:$H,MATCH(BY$1,Settings!$G:$G,0))=TRUE,
100-100*(J523-MINIFS(J:J,$E:$E,$E523))/(MAXIFS(J:J,$E:$E,$E523)-MINIFS(J:J,$E:$E,$E523)),
100*(J523-MINIFS(J:J,$E:$E,$E523))/(MAXIFS(J:J,$E:$E,$E523)-MINIFS(J:J,$E:$E,$E523))))</f>
        <v/>
      </c>
      <c r="BM523" s="223"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4" t="str">
        <f t="array" ref="BQ523">IF(J523="","",
IF(INDEX(Settings!$H:$H,MATCH(BY$1,Settings!$G:$G,0))=TRUE,
-1*(J523-AVERAGE(J:J))/STDEV(J:J),
(J523-AVERAGE(J:J))/STDEV(J:J)))</f>
        <v/>
      </c>
      <c r="BR523" s="224" t="str">
        <f>IFERROR(__xludf.DUMMYFUNCTION("IF(J523="""","""",
IF(INDEX(Settings!$H:$H,MATCH(BY$1,Settings!$G:$G,0))=TRUE,
-1*(J523-AVERAGEIFS(J:J,$E:$E,$E523))/STDEV(FILTER(J:J,$E:$E=$E523)),
(J523-AVERAGEIFS(J:J,$E:$E,$E523))/STDEV(FILTER(J:J,$E:$E=$E523))))"),"")</f>
        <v/>
      </c>
      <c r="BS523" s="224"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3" t="str">
        <f t="array" ref="BY523">IF(J523="","",
IF(INDEX(Settings!$H:$H,MATCH(BY$1,Settings!$G:$G,0))=TRUE,
100-100*(J523-MINIFS(J:J,$E:$E,$E523))/(MAXIFS(J:J,$E:$E,$E523)-MINIFS(J:J,$E:$E,$E523)),
100*(J523-MINIFS(J:J,$E:$E,$E523))/(MAXIFS(J:J,$E:$E,$E523)-MINIFS(J:J,$E:$E,$E523))))</f>
        <v/>
      </c>
      <c r="BZ523" s="223" t="str">
        <f t="array" ref="BZ523">IF(K523="","",
IF(INDEX(Settings!$H:$H,MATCH(BZ$1,Settings!$G:$G,0))=TRUE,
100-100*(K523-MINIFS(K:K,$E:$E,$E523))/(MAXIFS(K:K,$E:$E,$E523)-MINIFS(K:K,$E:$E,$E523)),
100*(K523-MINIFS(K:K,$E:$E,$E523))/(MAXIFS(K:K,$E:$E,$E523)-MINIFS(K:K,$E:$E,$E523))))</f>
        <v/>
      </c>
      <c r="CA523" s="223" t="str">
        <f t="array" ref="CA523">IF(L523="","",
IF(INDEX(Settings!$H:$H,MATCH(CA$1,Settings!$G:$G,0))=TRUE,
100-100*(L523-MINIFS(L:L,$E:$E,$E523))/(MAXIFS(L:L,$E:$E,$E523)-MINIFS(L:L,$E:$E,$E523)),
100*(L523-MINIFS(L:L,$E:$E,$E523))/(MAXIFS(L:L,$E:$E,$E523)-MINIFS(L:L,$E:$E,$E523))))</f>
        <v/>
      </c>
      <c r="CB523" s="223" t="str">
        <f t="array" ref="CB523">IF(M523="","",
IF(INDEX(Settings!$H:$H,MATCH(CB$1,Settings!$G:$G,0))=TRUE,
100-100*(M523-MINIFS(M:M,$E:$E,$E523))/(MAXIFS(M:M,$E:$E,$E523)-MINIFS(M:M,$E:$E,$E523)),
100*(M523-MINIFS(M:M,$E:$E,$E523))/(MAXIFS(M:M,$E:$E,$E523)-MINIFS(M:M,$E:$E,$E523))))</f>
        <v/>
      </c>
      <c r="CC523" s="223" t="str">
        <f t="array" ref="CC523">IF(N523="","",
IF(INDEX(Settings!$H:$H,MATCH(CC$1,Settings!$G:$G,0))=TRUE,
100-100*(N523-MINIFS(N:N,$E:$E,$E523))/(MAXIFS(N:N,$E:$E,$E523)-MINIFS(N:N,$E:$E,$E523)),
100*(N523-MINIFS(N:N,$E:$E,$E523))/(MAXIFS(N:N,$E:$E,$E523)-MINIFS(N:N,$E:$E,$E523))))</f>
        <v/>
      </c>
      <c r="CD523" s="223" t="str">
        <f t="array" ref="CD523">IF(O523="","",
IF(INDEX(Settings!$H:$H,MATCH(CD$1,Settings!$G:$G,0))=TRUE,
100-100*(O523-MINIFS(O:O,$E:$E,$E523))/(MAXIFS(O:O,$E:$E,$E523)-MINIFS(O:O,$E:$E,$E523)),
100*(O523-MINIFS(O:O,$E:$E,$E523))/(MAXIFS(O:O,$E:$E,$E523)-MINIFS(O:O,$E:$E,$E523))))</f>
        <v/>
      </c>
      <c r="CE523" s="223" t="str">
        <f t="array" ref="CE523">IF(P523="","",
IF(INDEX(Settings!$H:$H,MATCH(CE$1,Settings!$G:$G,0))=TRUE,
100-100*(P523-MINIFS(P:P,$E:$E,$E523))/(MAXIFS(P:P,$E:$E,$E523)-MINIFS(P:P,$E:$E,$E523)),
100*(P523-MINIFS(P:P,$E:$E,$E523))/(MAXIFS(P:P,$E:$E,$E523)-MINIFS(P:P,$E:$E,$E523))))</f>
        <v/>
      </c>
      <c r="CF523" s="223" t="str">
        <f t="array" ref="CF523">IF(Q523="","",
IF(INDEX(Settings!$H:$H,MATCH(CF$1,Settings!$G:$G,0))=TRUE,
100-100*(Q523-MINIFS(Q:Q,$E:$E,$E523))/(MAXIFS(Q:Q,$E:$E,$E523)-MINIFS(Q:Q,$E:$E,$E523)),
100*(Q523-MINIFS(Q:Q,$E:$E,$E523))/(MAXIFS(Q:Q,$E:$E,$E523)-MINIFS(Q:Q,$E:$E,$E523))))</f>
        <v/>
      </c>
      <c r="CG523" s="223" t="str">
        <f t="array" ref="CG523">IF(R523="","",
IF(INDEX(Settings!$H:$H,MATCH(CG$1,Settings!$G:$G,0))=TRUE,
100-100*(R523-MINIFS(R:R,$E:$E,$E523))/(MAXIFS(R:R,$E:$E,$E523)-MINIFS(R:R,$E:$E,$E523)),
100*(R523-MINIFS(R:R,$E:$E,$E523))/(MAXIFS(R:R,$E:$E,$E523)-MINIFS(R:R,$E:$E,$E523))))</f>
        <v/>
      </c>
      <c r="CH523" s="223" t="str">
        <f t="array" ref="CH523">IF(S523="","",
IF(INDEX(Settings!$H:$H,MATCH(CH$1,Settings!$G:$G,0))=TRUE,
100-100*(S523-MINIFS(S:S,$E:$E,$E523))/(MAXIFS(S:S,$E:$E,$E523)-MINIFS(S:S,$E:$E,$E523)),
100*(S523-MINIFS(S:S,$E:$E,$E523))/(MAXIFS(S:S,$E:$E,$E523)-MINIFS(S:S,$E:$E,$E523))))</f>
        <v/>
      </c>
      <c r="CI523" s="223" t="str">
        <f t="array" ref="CI523">IF(T523="","",
IF(INDEX(Settings!$H:$H,MATCH(CI$1,Settings!$G:$G,0))=TRUE,
100-100*(T523-MINIFS(T:T,$E:$E,$E523))/(MAXIFS(T:T,$E:$E,$E523)-MINIFS(T:T,$E:$E,$E523)),
100*(T523-MINIFS(T:T,$E:$E,$E523))/(MAXIFS(T:T,$E:$E,$E523)-MINIFS(T:T,$E:$E,$E523))))</f>
        <v/>
      </c>
      <c r="CJ523" s="223" t="str">
        <f t="array" ref="CJ523">IF(U523="","",
IF(INDEX(Settings!$H:$H,MATCH(CJ$1,Settings!$G:$G,0))=TRUE,
100-100*(U523-MINIFS(U:U,$E:$E,$E523))/(MAXIFS(U:U,$E:$E,$E523)-MINIFS(U:U,$E:$E,$E523)),
100*(U523-MINIFS(U:U,$E:$E,$E523))/(MAXIFS(U:U,$E:$E,$E523)-MINIFS(U:U,$E:$E,$E523))))</f>
        <v/>
      </c>
      <c r="CK523" s="223" t="str">
        <f t="array" ref="CK523">IF(V523="","",
IF(INDEX(Settings!$H:$H,MATCH(CK$1,Settings!$G:$G,0))=TRUE,
100-100*(V523-MINIFS(V:V,$E:$E,$E523))/(MAXIFS(V:V,$E:$E,$E523)-MINIFS(V:V,$E:$E,$E523)),
100*(V523-MINIFS(V:V,$E:$E,$E523))/(MAXIFS(V:V,$E:$E,$E523)-MINIFS(V:V,$E:$E,$E523))))</f>
        <v/>
      </c>
      <c r="CL523" s="223" t="str">
        <f t="array" ref="CL523">IF(W523="","",
IF(INDEX(Settings!$H:$H,MATCH(CL$1,Settings!$G:$G,0))=TRUE,
100-100*(W523-MINIFS(W:W,$E:$E,$E523))/(MAXIFS(W:W,$E:$E,$E523)-MINIFS(W:W,$E:$E,$E523)),
100*(W523-MINIFS(W:W,$E:$E,$E523))/(MAXIFS(W:W,$E:$E,$E523)-MINIFS(W:W,$E:$E,$E523))))</f>
        <v/>
      </c>
      <c r="CM523" s="223" t="str">
        <f t="array" ref="CM523">IF(X523="","",
IF(INDEX(Settings!$H:$H,MATCH(CM$1,Settings!$G:$G,0))=TRUE,
100-100*(X523-MINIFS(X:X,$E:$E,$E523))/(MAXIFS(X:X,$E:$E,$E523)-MINIFS(X:X,$E:$E,$E523)),
100*(X523-MINIFS(X:X,$E:$E,$E523))/(MAXIFS(X:X,$E:$E,$E523)-MINIFS(X:X,$E:$E,$E523))))</f>
        <v/>
      </c>
      <c r="CN523" s="223" t="str">
        <f t="array" ref="CN523">IF(Y523="","",
IF(INDEX(Settings!$H:$H,MATCH(CN$1,Settings!$G:$G,0))=TRUE,
100-100*(Y523-MINIFS(Y:Y,$E:$E,$E523))/(MAXIFS(Y:Y,$E:$E,$E523)-MINIFS(Y:Y,$E:$E,$E523)),
100*(Y523-MINIFS(Y:Y,$E:$E,$E523))/(MAXIFS(Y:Y,$E:$E,$E523)-MINIFS(Y:Y,$E:$E,$E523))))</f>
        <v/>
      </c>
      <c r="CO523" s="223" t="str">
        <f t="array" ref="CO523">IF(Z523="","",
IF(INDEX(Settings!$H:$H,MATCH(CO$1,Settings!$G:$G,0))=TRUE,
100-100*(Z523-MINIFS(Z:Z,$E:$E,$E523))/(MAXIFS(Z:Z,$E:$E,$E523)-MINIFS(Z:Z,$E:$E,$E523)),
100*(Z523-MINIFS(Z:Z,$E:$E,$E523))/(MAXIFS(Z:Z,$E:$E,$E523)-MINIFS(Z:Z,$E:$E,$E523))))</f>
        <v/>
      </c>
      <c r="CP523" s="223" t="str">
        <f t="array" ref="CP523">IF(AA523="","",
IF(INDEX(Settings!$H:$H,MATCH(CP$1,Settings!$G:$G,0))=TRUE,
100-100*(AA523-MINIFS(AA:AA,$E:$E,$E523))/(MAXIFS(AA:AA,$E:$E,$E523)-MINIFS(AA:AA,$E:$E,$E523)),
100*(AA523-MINIFS(AA:AA,$E:$E,$E523))/(MAXIFS(AA:AA,$E:$E,$E523)-MINIFS(AA:AA,$E:$E,$E523))))</f>
        <v/>
      </c>
      <c r="CQ523" s="223" t="str">
        <f t="array" ref="CQ523">IF(AB523="","",
IF(INDEX(Settings!$H:$H,MATCH(CQ$1,Settings!$G:$G,0))=TRUE,
100-100*(AB523-MINIFS(AB:AB,$E:$E,$E523))/(MAXIFS(AB:AB,$E:$E,$E523)-MINIFS(AB:AB,$E:$E,$E523)),
100*(AB523-MINIFS(AB:AB,$E:$E,$E523))/(MAXIFS(AB:AB,$E:$E,$E523)-MINIFS(AB:AB,$E:$E,$E523))))</f>
        <v/>
      </c>
      <c r="CR523" s="223" t="str">
        <f t="array" ref="CR523">IF(AC523="","",
IF(INDEX(Settings!$H:$H,MATCH(CR$1,Settings!$G:$G,0))=TRUE,
100-100*(AC523-MINIFS(AC:AC,$E:$E,$E523))/(MAXIFS(AC:AC,$E:$E,$E523)-MINIFS(AC:AC,$E:$E,$E523)),
100*(AC523-MINIFS(AC:AC,$E:$E,$E523))/(MAXIFS(AC:AC,$E:$E,$E523)-MINIFS(AC:AC,$E:$E,$E523))))</f>
        <v/>
      </c>
      <c r="CS523" s="223" t="str">
        <f t="array" ref="CS523">IF(AD523="","",
IF(INDEX(Settings!$H:$H,MATCH(CS$1,Settings!$G:$G,0))=TRUE,
100-100*(AD523-MINIFS(AD:AD,$E:$E,$E523))/(MAXIFS(AD:AD,$E:$E,$E523)-MINIFS(AD:AD,$E:$E,$E523)),
100*(AD523-MINIFS(AD:AD,$E:$E,$E523))/(MAXIFS(AD:AD,$E:$E,$E523)-MINIFS(AD:AD,$E:$E,$E523))))</f>
        <v/>
      </c>
      <c r="CT523" s="223" t="str">
        <f t="array" ref="CT523">IF(AE523="","",
IF(INDEX(Settings!$H:$H,MATCH(CT$1,Settings!$G:$G,0))=TRUE,
100-100*(AE523-MINIFS(AE:AE,$E:$E,$E523))/(MAXIFS(AE:AE,$E:$E,$E523)-MINIFS(AE:AE,$E:$E,$E523)),
100*(AE523-MINIFS(AE:AE,$E:$E,$E523))/(MAXIFS(AE:AE,$E:$E,$E523)-MINIFS(AE:AE,$E:$E,$E523))))</f>
        <v/>
      </c>
      <c r="CU523" s="223" t="str">
        <f t="array" ref="CU523">IF(AF523="","",
IF(INDEX(Settings!$H:$H,MATCH(CU$1,Settings!$G:$G,0))=TRUE,
100-100*(AF523-MINIFS(AF:AF,$E:$E,$E523))/(MAXIFS(AF:AF,$E:$E,$E523)-MINIFS(AF:AF,$E:$E,$E523)),
100*(AF523-MINIFS(AF:AF,$E:$E,$E523))/(MAXIFS(AF:AF,$E:$E,$E523)-MINIFS(AF:AF,$E:$E,$E523))))</f>
        <v/>
      </c>
      <c r="CV523" s="223" t="str">
        <f t="array" ref="CV523">IF(AG523="","",
IF(INDEX(Settings!$H:$H,MATCH(CV$1,Settings!$G:$G,0))=TRUE,
100-100*(AG523-MINIFS(AG:AG,$E:$E,$E523))/(MAXIFS(AG:AG,$E:$E,$E523)-MINIFS(AG:AG,$E:$E,$E523)),
100*(AG523-MINIFS(AG:AG,$E:$E,$E523))/(MAXIFS(AG:AG,$E:$E,$E523)-MINIFS(AG:AG,$E:$E,$E523))))</f>
        <v/>
      </c>
      <c r="CW523" s="223" t="str">
        <f t="array" ref="CW523">IF(AH523="","",
IF(INDEX(Settings!$H:$H,MATCH(CW$1,Settings!$G:$G,0))=TRUE,
100-100*(AH523-MINIFS(AH:AH,$E:$E,$E523))/(MAXIFS(AH:AH,$E:$E,$E523)-MINIFS(AH:AH,$E:$E,$E523)),
100*(AH523-MINIFS(AH:AH,$E:$E,$E523))/(MAXIFS(AH:AH,$E:$E,$E523)-MINIFS(AH:AH,$E:$E,$E523))))</f>
        <v/>
      </c>
      <c r="CX523" s="223" t="str">
        <f t="array" ref="CX523">IF(AI523="","",
IF(INDEX(Settings!$H:$H,MATCH(CX$1,Settings!$G:$G,0))=TRUE,
100-100*(AI523-MINIFS(AI:AI,$E:$E,$E523))/(MAXIFS(AI:AI,$E:$E,$E523)-MINIFS(AI:AI,$E:$E,$E523)),
100*(AI523-MINIFS(AI:AI,$E:$E,$E523))/(MAXIFS(AI:AI,$E:$E,$E523)-MINIFS(AI:AI,$E:$E,$E523))))</f>
        <v/>
      </c>
      <c r="CY523" s="223" t="str">
        <f t="array" ref="CY523">IF(AJ523="","",
IF(INDEX(Settings!$H:$H,MATCH(CY$1,Settings!$G:$G,0))=TRUE,
100-100*(AJ523-MINIFS(AJ:AJ,$E:$E,$E523))/(MAXIFS(AJ:AJ,$E:$E,$E523)-MINIFS(AJ:AJ,$E:$E,$E523)),
100*(AJ523-MINIFS(AJ:AJ,$E:$E,$E523))/(MAXIFS(AJ:AJ,$E:$E,$E523)-MINIFS(AJ:AJ,$E:$E,$E523))))</f>
        <v/>
      </c>
      <c r="CZ523" s="223" t="str">
        <f t="array" ref="CZ523">IF(AK523="","",
IF(INDEX(Settings!$H:$H,MATCH(CZ$1,Settings!$G:$G,0))=TRUE,
100-100*(AK523-MINIFS(AK:AK,$E:$E,$E523))/(MAXIFS(AK:AK,$E:$E,$E523)-MINIFS(AK:AK,$E:$E,$E523)),
100*(AK523-MINIFS(AK:AK,$E:$E,$E523))/(MAXIFS(AK:AK,$E:$E,$E523)-MINIFS(AK:AK,$E:$E,$E523))))</f>
        <v/>
      </c>
      <c r="DA523" s="223" t="str">
        <f t="array" ref="DA523">IF(AL523="","",
IF(INDEX(Settings!$H:$H,MATCH(DA$1,Settings!$G:$G,0))=TRUE,
100-100*(AL523-MINIFS(AL:AL,$E:$E,$E523))/(MAXIFS(AL:AL,$E:$E,$E523)-MINIFS(AL:AL,$E:$E,$E523)),
100*(AL523-MINIFS(AL:AL,$E:$E,$E523))/(MAXIFS(AL:AL,$E:$E,$E523)-MINIFS(AL:AL,$E:$E,$E523))))</f>
        <v/>
      </c>
      <c r="DB523" s="223" t="str">
        <f t="array" ref="DB523">IF(AM523="","",
IF(INDEX(Settings!$H:$H,MATCH(DB$1,Settings!$G:$G,0))=TRUE,
100-100*(AM523-MINIFS(AM:AM,$E:$E,$E523))/(MAXIFS(AM:AM,$E:$E,$E523)-MINIFS(AM:AM,$E:$E,$E523)),
100*(AM523-MINIFS(AM:AM,$E:$E,$E523))/(MAXIFS(AM:AM,$E:$E,$E523)-MINIFS(AM:AM,$E:$E,$E523))))</f>
        <v/>
      </c>
      <c r="DC523" s="223" t="str">
        <f t="array" ref="DC523">IF(AN523="","",
IF(INDEX(Settings!$H:$H,MATCH(DC$1,Settings!$G:$G,0))=TRUE,
100-100*(AN523-MINIFS(AN:AN,$E:$E,$E523))/(MAXIFS(AN:AN,$E:$E,$E523)-MINIFS(AN:AN,$E:$E,$E523)),
100*(AN523-MINIFS(AN:AN,$E:$E,$E523))/(MAXIFS(AN:AN,$E:$E,$E523)-MINIFS(AN:AN,$E:$E,$E523))))</f>
        <v/>
      </c>
      <c r="DD523" s="223" t="str">
        <f t="array" ref="DD523">IF(AO523="","",
IF(INDEX(Settings!$H:$H,MATCH(DD$1,Settings!$G:$G,0))=TRUE,
100-100*(AO523-MINIFS(AO:AO,$E:$E,$E523))/(MAXIFS(AO:AO,$E:$E,$E523)-MINIFS(AO:AO,$E:$E,$E523)),
100*(AO523-MINIFS(AO:AO,$E:$E,$E523))/(MAXIFS(AO:AO,$E:$E,$E523)-MINIFS(AO:AO,$E:$E,$E523))))</f>
        <v/>
      </c>
      <c r="DE523" s="223" t="str">
        <f t="array" ref="DE523">IF(AP523="","",
IF(INDEX(Settings!$H:$H,MATCH(DE$1,Settings!$G:$G,0))=TRUE,
100-100*(AP523-MINIFS(AP:AP,$E:$E,$E523))/(MAXIFS(AP:AP,$E:$E,$E523)-MINIFS(AP:AP,$E:$E,$E523)),
100*(AP523-MINIFS(AP:AP,$E:$E,$E523))/(MAXIFS(AP:AP,$E:$E,$E523)-MINIFS(AP:AP,$E:$E,$E523))))</f>
        <v/>
      </c>
      <c r="DF523" s="223" t="str">
        <f t="array" ref="DF523">IF(AQ523="","",
IF(INDEX(Settings!$H:$H,MATCH(DF$1,Settings!$G:$G,0))=TRUE,
100-100*(AQ523-MINIFS(AQ:AQ,$E:$E,$E523))/(MAXIFS(AQ:AQ,$E:$E,$E523)-MINIFS(AQ:AQ,$E:$E,$E523)),
100*(AQ523-MINIFS(AQ:AQ,$E:$E,$E523))/(MAXIFS(AQ:AQ,$E:$E,$E523)-MINIFS(AQ:AQ,$E:$E,$E523))))</f>
        <v/>
      </c>
      <c r="DG523" s="223" t="str">
        <f t="array" ref="DG523">IF(AR523="","",
IF(INDEX(Settings!$H:$H,MATCH(DG$1,Settings!$G:$G,0))=TRUE,
100-100*(AR523-MINIFS(AR:AR,$E:$E,$E523))/(MAXIFS(AR:AR,$E:$E,$E523)-MINIFS(AR:AR,$E:$E,$E523)),
100*(AR523-MINIFS(AR:AR,$E:$E,$E523))/(MAXIFS(AR:AR,$E:$E,$E523)-MINIFS(AR:AR,$E:$E,$E523))))</f>
        <v/>
      </c>
      <c r="DH523" s="223" t="str">
        <f t="array" ref="DH523">IF(AS523="","",
IF(INDEX(Settings!$H:$H,MATCH(DH$1,Settings!$G:$G,0))=TRUE,
100-100*(AS523-MINIFS(AS:AS,$E:$E,$E523))/(MAXIFS(AS:AS,$E:$E,$E523)-MINIFS(AS:AS,$E:$E,$E523)),
100*(AS523-MINIFS(AS:AS,$E:$E,$E523))/(MAXIFS(AS:AS,$E:$E,$E523)-MINIFS(AS:AS,$E:$E,$E523))))</f>
        <v/>
      </c>
      <c r="DI523" s="223" t="str">
        <f t="array" ref="DI523">IF(AT523="","",
IF(INDEX(Settings!$H:$H,MATCH(DI$1,Settings!$G:$G,0))=TRUE,
100-100*(AT523-MINIFS(AT:AT,$E:$E,$E523))/(MAXIFS(AT:AT,$E:$E,$E523)-MINIFS(AT:AT,$E:$E,$E523)),
100*(AT523-MINIFS(AT:AT,$E:$E,$E523))/(MAXIFS(AT:AT,$E:$E,$E523)-MINIFS(AT:AT,$E:$E,$E523))))</f>
        <v/>
      </c>
      <c r="DJ523" s="223" t="str">
        <f t="array" ref="DJ523">IF(AU523="","",
IF(INDEX(Settings!$H:$H,MATCH(DJ$1,Settings!$G:$G,0))=TRUE,
100-100*(AU523-MINIFS(AU:AU,$E:$E,$E523))/(MAXIFS(AU:AU,$E:$E,$E523)-MINIFS(AU:AU,$E:$E,$E523)),
100*(AU523-MINIFS(AU:AU,$E:$E,$E523))/(MAXIFS(AU:AU,$E:$E,$E523)-MINIFS(AU:AU,$E:$E,$E523))))</f>
        <v/>
      </c>
      <c r="DK523" s="223" t="str">
        <f t="array" ref="DK523">IF(AV523="","",
IF(INDEX(Settings!$H:$H,MATCH(DK$1,Settings!$G:$G,0))=TRUE,
100-100*(AV523-MINIFS(AV:AV,$E:$E,$E523))/(MAXIFS(AV:AV,$E:$E,$E523)-MINIFS(AV:AV,$E:$E,$E523)),
100*(AV523-MINIFS(AV:AV,$E:$E,$E523))/(MAXIFS(AV:AV,$E:$E,$E523)-MINIFS(AV:AV,$E:$E,$E523))))</f>
        <v/>
      </c>
      <c r="DL523" s="223" t="str">
        <f t="array" ref="DL523">IF(AW523="","",
IF(INDEX(Settings!$H:$H,MATCH(DL$1,Settings!$G:$G,0))=TRUE,
100-100*(AW523-MINIFS(AW:AW,$E:$E,$E523))/(MAXIFS(AW:AW,$E:$E,$E523)-MINIFS(AW:AW,$E:$E,$E523)),
100*(AW523-MINIFS(AW:AW,$E:$E,$E523))/(MAXIFS(AW:AW,$E:$E,$E523)-MINIFS(AW:AW,$E:$E,$E523))))</f>
        <v/>
      </c>
      <c r="DM523" s="223" t="str">
        <f t="array" ref="DM523">IF(AX523="","",
IF(INDEX(Settings!$H:$H,MATCH(DM$1,Settings!$G:$G,0))=TRUE,
100-100*(AX523-MINIFS(AX:AX,$E:$E,$E523))/(MAXIFS(AX:AX,$E:$E,$E523)-MINIFS(AX:AX,$E:$E,$E523)),
100*(AX523-MINIFS(AX:AX,$E:$E,$E523))/(MAXIFS(AX:AX,$E:$E,$E523)-MINIFS(AX:AX,$E:$E,$E523))))</f>
        <v/>
      </c>
      <c r="DN523" s="223" t="str">
        <f t="array" ref="DN523">IF(AY523="","",
IF(INDEX(Settings!$H:$H,MATCH(DN$1,Settings!$G:$G,0))=TRUE,
100-100*(AY523-MINIFS(AY:AY,$E:$E,$E523))/(MAXIFS(AY:AY,$E:$E,$E523)-MINIFS(AY:AY,$E:$E,$E523)),
100*(AY523-MINIFS(AY:AY,$E:$E,$E523))/(MAXIFS(AY:AY,$E:$E,$E523)-MINIFS(AY:AY,$E:$E,$E523))))</f>
        <v/>
      </c>
      <c r="DO523" s="223" t="str">
        <f t="array" ref="DO523">IF(AZ523="","",
IF(INDEX(Settings!$H:$H,MATCH(DO$1,Settings!$G:$G,0))=TRUE,
100-100*(AZ523-MINIFS(AZ:AZ,$E:$E,$E523))/(MAXIFS(AZ:AZ,$E:$E,$E523)-MINIFS(AZ:AZ,$E:$E,$E523)),
100*(AZ523-MINIFS(AZ:AZ,$E:$E,$E523))/(MAXIFS(AZ:AZ,$E:$E,$E523)-MINIFS(AZ:AZ,$E:$E,$E523))))</f>
        <v/>
      </c>
      <c r="DP523" s="223" t="str">
        <f t="array" ref="DP523">IF(BA523="","",
IF(INDEX(Settings!$H:$H,MATCH(DP$1,Settings!$G:$G,0))=TRUE,
100-100*(BA523-MINIFS(BA:BA,$E:$E,$E523))/(MAXIFS(BA:BA,$E:$E,$E523)-MINIFS(BA:BA,$E:$E,$E523)),
100*(BA523-MINIFS(BA:BA,$E:$E,$E523))/(MAXIFS(BA:BA,$E:$E,$E523)-MINIFS(BA:BA,$E:$E,$E523))))</f>
        <v/>
      </c>
      <c r="DQ523" s="223" t="str">
        <f t="array" ref="DQ523">IF(BB523="","",
IF(INDEX(Settings!$H:$H,MATCH(DQ$1,Settings!$G:$G,0))=TRUE,
100-100*(BB523-MINIFS(BB:BB,$E:$E,$E523))/(MAXIFS(BB:BB,$E:$E,$E523)-MINIFS(BB:BB,$E:$E,$E523)),
100*(BB523-MINIFS(BB:BB,$E:$E,$E523))/(MAXIFS(BB:BB,$E:$E,$E523)-MINIFS(BB:BB,$E:$E,$E523))))</f>
        <v/>
      </c>
      <c r="DR523" s="223" t="str">
        <f t="array" ref="DR523">IF(BC523="","",
IF(INDEX(Settings!$H:$H,MATCH(DR$1,Settings!$G:$G,0))=TRUE,
100-100*(BC523-MINIFS(BC:BC,$E:$E,$E523))/(MAXIFS(BC:BC,$E:$E,$E523)-MINIFS(BC:BC,$E:$E,$E523)),
100*(BC523-MINIFS(BC:BC,$E:$E,$E523))/(MAXIFS(BC:BC,$E:$E,$E523)-MINIFS(BC:BC,$E:$E,$E523))))</f>
        <v/>
      </c>
      <c r="DS523" s="223" t="str">
        <f t="array" ref="DS523">IF(BD523="","",
IF(INDEX(Settings!$H:$H,MATCH(DS$1,Settings!$G:$G,0))=TRUE,
100-100*(BD523-MINIFS(BD:BD,$E:$E,$E523))/(MAXIFS(BD:BD,$E:$E,$E523)-MINIFS(BD:BD,$E:$E,$E523)),
100*(BD523-MINIFS(BD:BD,$E:$E,$E523))/(MAXIFS(BD:BD,$E:$E,$E523)-MINIFS(BD:BD,$E:$E,$E523))))</f>
        <v/>
      </c>
      <c r="DT523" s="223" t="str">
        <f t="array" ref="DT523">IF(BE523="","",
IF(INDEX(Settings!$H:$H,MATCH(DT$1,Settings!$G:$G,0))=TRUE,
100-100*(BE523-MINIFS(BE:BE,$E:$E,$E523))/(MAXIFS(BE:BE,$E:$E,$E523)-MINIFS(BE:BE,$E:$E,$E523)),
100*(BE523-MINIFS(BE:BE,$E:$E,$E523))/(MAXIFS(BE:BE,$E:$E,$E523)-MINIFS(BE:BE,$E:$E,$E523))))</f>
        <v/>
      </c>
      <c r="DU523" s="223" t="str">
        <f t="array" ref="DU523">IF(BF523="","",
IF(INDEX(Settings!$H:$H,MATCH(DU$1,Settings!$G:$G,0))=TRUE,
100-100*(BF523-MINIFS(BF:BF,$E:$E,$E523))/(MAXIFS(BF:BF,$E:$E,$E523)-MINIFS(BF:BF,$E:$E,$E523)),
100*(BF523-MINIFS(BF:BF,$E:$E,$E523))/(MAXIFS(BF:BF,$E:$E,$E523)-MINIFS(BF:BF,$E:$E,$E523))))</f>
        <v/>
      </c>
      <c r="DV523" s="223" t="str">
        <f t="array" ref="DV523">IF(BG523="","",
IF(INDEX(Settings!$H:$H,MATCH(DV$1,Settings!$G:$G,0))=TRUE,
100-100*(BG523-MINIFS(BG:BG,$E:$E,$E523))/(MAXIFS(BG:BG,$E:$E,$E523)-MINIFS(BG:BG,$E:$E,$E523)),
100*(BG523-MINIFS(BG:BG,$E:$E,$E523))/(MAXIFS(BG:BG,$E:$E,$E523)-MINIFS(BG:BG,$E:$E,$E523))))</f>
        <v/>
      </c>
      <c r="DW523" s="223" t="str">
        <f t="array" ref="DW523">IF(BH523="","",
IF(INDEX(Settings!$H:$H,MATCH(DW$1,Settings!$G:$G,0))=TRUE,
100-100*(BH523-MINIFS(BH:BH,$E:$E,$E523))/(MAXIFS(BH:BH,$E:$E,$E523)-MINIFS(BH:BH,$E:$E,$E523)),
100*(BH523-MINIFS(BH:BH,$E:$E,$E523))/(MAXIFS(BH:BH,$E:$E,$E523)-MINIFS(BH:BH,$E:$E,$E523))))</f>
        <v/>
      </c>
      <c r="DX523" s="223" t="str">
        <f t="array" ref="DX523">IF(BI523="","",
IF(INDEX(Settings!$H:$H,MATCH(DX$1,Settings!$G:$G,0))=TRUE,
100-100*(BI523-MINIFS(BI:BI,$E:$E,$E523))/(MAXIFS(BI:BI,$E:$E,$E523)-MINIFS(BI:BI,$E:$E,$E523)),
100*(BI523-MINIFS(BI:BI,$E:$E,$E523))/(MAXIFS(BI:BI,$E:$E,$E523)-MINIFS(BI:BI,$E:$E,$E523))))</f>
        <v/>
      </c>
      <c r="DY523" s="223" t="str">
        <f t="array" ref="DY523">IF(BJ523="","",
IF(INDEX(Settings!$H:$H,MATCH(DY$1,Settings!$G:$G,0))=TRUE,
100-100*(BJ523-MINIFS(BJ:BJ,$E:$E,$E523))/(MAXIFS(BJ:BJ,$E:$E,$E523)-MINIFS(BJ:BJ,$E:$E,$E523)),
100*(BJ523-MINIFS(BJ:BJ,$E:$E,$E523))/(MAXIFS(BJ:BJ,$E:$E,$E523)-MINIFS(BJ:BJ,$E:$E,$E523))))</f>
        <v/>
      </c>
      <c r="DZ523" s="225"/>
      <c r="EA523" s="225"/>
      <c r="EB523" s="225" t="str">
        <f t="shared" si="8"/>
        <v/>
      </c>
      <c r="EC523" s="225" t="str">
        <f t="shared" si="9"/>
        <v/>
      </c>
      <c r="ED523" s="225" t="str">
        <f t="shared" si="10"/>
        <v/>
      </c>
      <c r="EE523" s="225" t="str">
        <f t="shared" si="11"/>
        <v/>
      </c>
      <c r="EF523" s="225" t="str">
        <f t="shared" si="12"/>
        <v/>
      </c>
      <c r="EG523" s="225" t="str">
        <f t="shared" si="13"/>
        <v/>
      </c>
      <c r="EH523" s="225"/>
      <c r="EI523" s="225"/>
      <c r="EJ523" s="225"/>
      <c r="EK523" s="225"/>
      <c r="EL523" s="225"/>
      <c r="EM523" s="225"/>
    </row>
    <row r="524">
      <c r="A524" s="231"/>
      <c r="B524" s="231"/>
      <c r="C524" s="231"/>
      <c r="D524" s="231" t="str">
        <f t="array" ref="D524">IFERROR(INDEX(Profiles!$B:$B,MATCH($A524,Profiles!$A:$A,0)),"")</f>
        <v/>
      </c>
      <c r="E524" s="231"/>
      <c r="F524" s="231"/>
      <c r="G524" s="231"/>
      <c r="H524" s="231"/>
      <c r="I524" s="231" t="str">
        <f>IF(A524="","",IF(Settings!$N$3="DATE",F524&amp;": "&amp;TEXT(B524,"M/DD/YY"),F524&amp;": "&amp;H524))</f>
        <v/>
      </c>
      <c r="J524" s="231"/>
      <c r="K524" s="231"/>
      <c r="L524" s="231"/>
      <c r="M524" s="232" t="str">
        <f t="shared" si="14"/>
        <v/>
      </c>
      <c r="N524" s="231"/>
      <c r="O524" s="231"/>
      <c r="P524" s="231"/>
      <c r="Q524" s="231"/>
      <c r="R524" s="231"/>
      <c r="S524" s="230" t="str">
        <f>IFERROR(VLOOKUP(AF524, 'YOYO IR Scores'!A:C, 3, FALSE), "")
</f>
        <v/>
      </c>
      <c r="T524" s="231"/>
      <c r="U524" s="231"/>
      <c r="V524" s="231"/>
      <c r="W524" s="231"/>
      <c r="X524" s="233" t="str">
        <f t="shared" si="4"/>
        <v/>
      </c>
      <c r="Y524" s="234" t="str">
        <f t="shared" si="5"/>
        <v/>
      </c>
      <c r="Z524" s="234" t="str">
        <f t="shared" si="6"/>
        <v/>
      </c>
      <c r="AA524" s="233" t="str">
        <f t="shared" si="7"/>
        <v/>
      </c>
      <c r="AB524" s="232"/>
      <c r="AC524" s="232"/>
      <c r="AD524" s="232"/>
      <c r="AE524" s="232" t="str">
        <f>IFERROR(VLOOKUP(AF524, 'YOYO IR Scores'!A:C, 2, FALSE), "")</f>
        <v/>
      </c>
      <c r="AF524" s="232"/>
      <c r="AG524" s="232"/>
      <c r="AH524" s="232"/>
      <c r="AI524" s="232"/>
      <c r="AJ524" s="232"/>
      <c r="AK524" s="232"/>
      <c r="AL524" s="232"/>
      <c r="AM524" s="232"/>
      <c r="AN524" s="232"/>
      <c r="AO524" s="232"/>
      <c r="AP524" s="232"/>
      <c r="AQ524" s="232"/>
      <c r="AR524" s="232"/>
      <c r="AS524" s="232"/>
      <c r="AT524" s="232"/>
      <c r="AU524" s="232"/>
      <c r="AV524" s="232"/>
      <c r="AW524" s="232"/>
      <c r="AX524" s="232"/>
      <c r="AY524" s="232"/>
      <c r="AZ524" s="232"/>
      <c r="BA524" s="232"/>
      <c r="BB524" s="232"/>
      <c r="BC524" s="232"/>
      <c r="BD524" s="232"/>
      <c r="BE524" s="232"/>
      <c r="BF524" s="232"/>
      <c r="BG524" s="232"/>
      <c r="BH524" s="232"/>
      <c r="BI524" s="232"/>
      <c r="BJ524" s="232"/>
      <c r="BK524" s="232" t="str">
        <f t="array" ref="BK524">IF(J524="","",
IF(INDEX(Settings!$H:$H,MATCH(BY$1,Settings!$G:$G,0))=TRUE,
100-100*(J524-MIN(J:J))/(MAX(J:J)-MIN(J:J)),
100*(J524-MIN(J:J))/(MAX(J:J)-MIN(J:J))))</f>
        <v/>
      </c>
      <c r="BL524" s="232" t="str">
        <f t="array" ref="BL524">IF(J524="","",
IF(INDEX(Settings!$H:$H,MATCH(BY$1,Settings!$G:$G,0))=TRUE,
100-100*(J524-MINIFS(J:J,$E:$E,$E524))/(MAXIFS(J:J,$E:$E,$E524)-MINIFS(J:J,$E:$E,$E524)),
100*(J524-MINIFS(J:J,$E:$E,$E524))/(MAXIFS(J:J,$E:$E,$E524)-MINIFS(J:J,$E:$E,$E524))))</f>
        <v/>
      </c>
      <c r="BM524" s="232" t="str">
        <f t="array" ref="BM524">IF(J524="","",
IF(INDEX(Settings!$H:$H,MATCH(BY$1,Settings!$G:$G,0))=TRUE,
100-100*(J524-MINIFS(J:J,$E:$E,$E524,$I:$I,$I524))/(MAXIFS(J:J,$E:$E,$E524,$I:$I,$I524)-MINIFS(J:J,$E:$E,$E524,$I:$I,$I524)),
100*(J524-MINIFS(J:J,$E:$E,$E524,$I:$I,$I524))/(MAXIFS(J:J,$E:$E,$E524,$I:$I,$I524)-MINIFS(J:J,$E:$E,$E524,$I:$I,$I524))))</f>
        <v/>
      </c>
      <c r="BN524" s="231" t="str">
        <f t="array" ref="BN524">IF(J524="","",
IF(INDEX(Settings!$H:$H,MATCH(BY$1,Settings!$G:$G,0))=TRUE,
100-100*PERCENTRANK(J:J,J524),
100*PERCENTRANK(J:J,J524)))</f>
        <v/>
      </c>
      <c r="BO524" s="231" t="str">
        <f>IFERROR(__xludf.DUMMYFUNCTION("IF(J524="""","""",
IF(INDEX(Settings!$H:$H,MATCH(BY$1,Settings!$G:$G,0))=TRUE,
100-100*PERCENTRANK(FILTER(J:J,$E:$E=$E524),J524),
100*PERCENTRANK(FILTER(J:J,$E:$E=$E524),J524)))"),"")</f>
        <v/>
      </c>
      <c r="BP524" s="231" t="str">
        <f>IFERROR(__xludf.DUMMYFUNCTION("IF(J524="""","""",
IF(INDEX(Settings!$H:$H,MATCH(BY$1,Settings!$G:$G,0))=TRUE,
100-100*PERCENTRANK(FILTER(J:J,$E:$E=$E524,$I:$I=$I524),J524),
100*PERCENTRANK(FILTER(J:J,$E:$E=$E524,$I:$I=$I524),J524)))"),"")</f>
        <v/>
      </c>
      <c r="BQ524" s="233" t="str">
        <f t="array" ref="BQ524">IF(J524="","",
IF(INDEX(Settings!$H:$H,MATCH(BY$1,Settings!$G:$G,0))=TRUE,
-1*(J524-AVERAGE(J:J))/STDEV(J:J),
(J524-AVERAGE(J:J))/STDEV(J:J)))</f>
        <v/>
      </c>
      <c r="BR524" s="233" t="str">
        <f>IFERROR(__xludf.DUMMYFUNCTION("IF(J524="""","""",
IF(INDEX(Settings!$H:$H,MATCH(BY$1,Settings!$G:$G,0))=TRUE,
-1*(J524-AVERAGEIFS(J:J,$E:$E,$E524))/STDEV(FILTER(J:J,$E:$E=$E524)),
(J524-AVERAGEIFS(J:J,$E:$E,$E524))/STDEV(FILTER(J:J,$E:$E=$E524))))"),"")</f>
        <v/>
      </c>
      <c r="BS524" s="233"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1"/>
      <c r="BX524" s="231"/>
      <c r="BY524" s="232" t="str">
        <f t="array" ref="BY524">IF(J524="","",
IF(INDEX(Settings!$H:$H,MATCH(BY$1,Settings!$G:$G,0))=TRUE,
100-100*(J524-MINIFS(J:J,$E:$E,$E524))/(MAXIFS(J:J,$E:$E,$E524)-MINIFS(J:J,$E:$E,$E524)),
100*(J524-MINIFS(J:J,$E:$E,$E524))/(MAXIFS(J:J,$E:$E,$E524)-MINIFS(J:J,$E:$E,$E524))))</f>
        <v/>
      </c>
      <c r="BZ524" s="232" t="str">
        <f t="array" ref="BZ524">IF(K524="","",
IF(INDEX(Settings!$H:$H,MATCH(BZ$1,Settings!$G:$G,0))=TRUE,
100-100*(K524-MINIFS(K:K,$E:$E,$E524))/(MAXIFS(K:K,$E:$E,$E524)-MINIFS(K:K,$E:$E,$E524)),
100*(K524-MINIFS(K:K,$E:$E,$E524))/(MAXIFS(K:K,$E:$E,$E524)-MINIFS(K:K,$E:$E,$E524))))</f>
        <v/>
      </c>
      <c r="CA524" s="232" t="str">
        <f t="array" ref="CA524">IF(L524="","",
IF(INDEX(Settings!$H:$H,MATCH(CA$1,Settings!$G:$G,0))=TRUE,
100-100*(L524-MINIFS(L:L,$E:$E,$E524))/(MAXIFS(L:L,$E:$E,$E524)-MINIFS(L:L,$E:$E,$E524)),
100*(L524-MINIFS(L:L,$E:$E,$E524))/(MAXIFS(L:L,$E:$E,$E524)-MINIFS(L:L,$E:$E,$E524))))</f>
        <v/>
      </c>
      <c r="CB524" s="232" t="str">
        <f t="array" ref="CB524">IF(M524="","",
IF(INDEX(Settings!$H:$H,MATCH(CB$1,Settings!$G:$G,0))=TRUE,
100-100*(M524-MINIFS(M:M,$E:$E,$E524))/(MAXIFS(M:M,$E:$E,$E524)-MINIFS(M:M,$E:$E,$E524)),
100*(M524-MINIFS(M:M,$E:$E,$E524))/(MAXIFS(M:M,$E:$E,$E524)-MINIFS(M:M,$E:$E,$E524))))</f>
        <v/>
      </c>
      <c r="CC524" s="232" t="str">
        <f t="array" ref="CC524">IF(N524="","",
IF(INDEX(Settings!$H:$H,MATCH(CC$1,Settings!$G:$G,0))=TRUE,
100-100*(N524-MINIFS(N:N,$E:$E,$E524))/(MAXIFS(N:N,$E:$E,$E524)-MINIFS(N:N,$E:$E,$E524)),
100*(N524-MINIFS(N:N,$E:$E,$E524))/(MAXIFS(N:N,$E:$E,$E524)-MINIFS(N:N,$E:$E,$E524))))</f>
        <v/>
      </c>
      <c r="CD524" s="232" t="str">
        <f t="array" ref="CD524">IF(O524="","",
IF(INDEX(Settings!$H:$H,MATCH(CD$1,Settings!$G:$G,0))=TRUE,
100-100*(O524-MINIFS(O:O,$E:$E,$E524))/(MAXIFS(O:O,$E:$E,$E524)-MINIFS(O:O,$E:$E,$E524)),
100*(O524-MINIFS(O:O,$E:$E,$E524))/(MAXIFS(O:O,$E:$E,$E524)-MINIFS(O:O,$E:$E,$E524))))</f>
        <v/>
      </c>
      <c r="CE524" s="232" t="str">
        <f t="array" ref="CE524">IF(P524="","",
IF(INDEX(Settings!$H:$H,MATCH(CE$1,Settings!$G:$G,0))=TRUE,
100-100*(P524-MINIFS(P:P,$E:$E,$E524))/(MAXIFS(P:P,$E:$E,$E524)-MINIFS(P:P,$E:$E,$E524)),
100*(P524-MINIFS(P:P,$E:$E,$E524))/(MAXIFS(P:P,$E:$E,$E524)-MINIFS(P:P,$E:$E,$E524))))</f>
        <v/>
      </c>
      <c r="CF524" s="232" t="str">
        <f t="array" ref="CF524">IF(Q524="","",
IF(INDEX(Settings!$H:$H,MATCH(CF$1,Settings!$G:$G,0))=TRUE,
100-100*(Q524-MINIFS(Q:Q,$E:$E,$E524))/(MAXIFS(Q:Q,$E:$E,$E524)-MINIFS(Q:Q,$E:$E,$E524)),
100*(Q524-MINIFS(Q:Q,$E:$E,$E524))/(MAXIFS(Q:Q,$E:$E,$E524)-MINIFS(Q:Q,$E:$E,$E524))))</f>
        <v/>
      </c>
      <c r="CG524" s="232" t="str">
        <f t="array" ref="CG524">IF(R524="","",
IF(INDEX(Settings!$H:$H,MATCH(CG$1,Settings!$G:$G,0))=TRUE,
100-100*(R524-MINIFS(R:R,$E:$E,$E524))/(MAXIFS(R:R,$E:$E,$E524)-MINIFS(R:R,$E:$E,$E524)),
100*(R524-MINIFS(R:R,$E:$E,$E524))/(MAXIFS(R:R,$E:$E,$E524)-MINIFS(R:R,$E:$E,$E524))))</f>
        <v/>
      </c>
      <c r="CH524" s="232" t="str">
        <f t="array" ref="CH524">IF(S524="","",
IF(INDEX(Settings!$H:$H,MATCH(CH$1,Settings!$G:$G,0))=TRUE,
100-100*(S524-MINIFS(S:S,$E:$E,$E524))/(MAXIFS(S:S,$E:$E,$E524)-MINIFS(S:S,$E:$E,$E524)),
100*(S524-MINIFS(S:S,$E:$E,$E524))/(MAXIFS(S:S,$E:$E,$E524)-MINIFS(S:S,$E:$E,$E524))))</f>
        <v/>
      </c>
      <c r="CI524" s="232" t="str">
        <f t="array" ref="CI524">IF(T524="","",
IF(INDEX(Settings!$H:$H,MATCH(CI$1,Settings!$G:$G,0))=TRUE,
100-100*(T524-MINIFS(T:T,$E:$E,$E524))/(MAXIFS(T:T,$E:$E,$E524)-MINIFS(T:T,$E:$E,$E524)),
100*(T524-MINIFS(T:T,$E:$E,$E524))/(MAXIFS(T:T,$E:$E,$E524)-MINIFS(T:T,$E:$E,$E524))))</f>
        <v/>
      </c>
      <c r="CJ524" s="232" t="str">
        <f t="array" ref="CJ524">IF(U524="","",
IF(INDEX(Settings!$H:$H,MATCH(CJ$1,Settings!$G:$G,0))=TRUE,
100-100*(U524-MINIFS(U:U,$E:$E,$E524))/(MAXIFS(U:U,$E:$E,$E524)-MINIFS(U:U,$E:$E,$E524)),
100*(U524-MINIFS(U:U,$E:$E,$E524))/(MAXIFS(U:U,$E:$E,$E524)-MINIFS(U:U,$E:$E,$E524))))</f>
        <v/>
      </c>
      <c r="CK524" s="232" t="str">
        <f t="array" ref="CK524">IF(V524="","",
IF(INDEX(Settings!$H:$H,MATCH(CK$1,Settings!$G:$G,0))=TRUE,
100-100*(V524-MINIFS(V:V,$E:$E,$E524))/(MAXIFS(V:V,$E:$E,$E524)-MINIFS(V:V,$E:$E,$E524)),
100*(V524-MINIFS(V:V,$E:$E,$E524))/(MAXIFS(V:V,$E:$E,$E524)-MINIFS(V:V,$E:$E,$E524))))</f>
        <v/>
      </c>
      <c r="CL524" s="232" t="str">
        <f t="array" ref="CL524">IF(W524="","",
IF(INDEX(Settings!$H:$H,MATCH(CL$1,Settings!$G:$G,0))=TRUE,
100-100*(W524-MINIFS(W:W,$E:$E,$E524))/(MAXIFS(W:W,$E:$E,$E524)-MINIFS(W:W,$E:$E,$E524)),
100*(W524-MINIFS(W:W,$E:$E,$E524))/(MAXIFS(W:W,$E:$E,$E524)-MINIFS(W:W,$E:$E,$E524))))</f>
        <v/>
      </c>
      <c r="CM524" s="232" t="str">
        <f t="array" ref="CM524">IF(X524="","",
IF(INDEX(Settings!$H:$H,MATCH(CM$1,Settings!$G:$G,0))=TRUE,
100-100*(X524-MINIFS(X:X,$E:$E,$E524))/(MAXIFS(X:X,$E:$E,$E524)-MINIFS(X:X,$E:$E,$E524)),
100*(X524-MINIFS(X:X,$E:$E,$E524))/(MAXIFS(X:X,$E:$E,$E524)-MINIFS(X:X,$E:$E,$E524))))</f>
        <v/>
      </c>
      <c r="CN524" s="232" t="str">
        <f t="array" ref="CN524">IF(Y524="","",
IF(INDEX(Settings!$H:$H,MATCH(CN$1,Settings!$G:$G,0))=TRUE,
100-100*(Y524-MINIFS(Y:Y,$E:$E,$E524))/(MAXIFS(Y:Y,$E:$E,$E524)-MINIFS(Y:Y,$E:$E,$E524)),
100*(Y524-MINIFS(Y:Y,$E:$E,$E524))/(MAXIFS(Y:Y,$E:$E,$E524)-MINIFS(Y:Y,$E:$E,$E524))))</f>
        <v/>
      </c>
      <c r="CO524" s="232" t="str">
        <f t="array" ref="CO524">IF(Z524="","",
IF(INDEX(Settings!$H:$H,MATCH(CO$1,Settings!$G:$G,0))=TRUE,
100-100*(Z524-MINIFS(Z:Z,$E:$E,$E524))/(MAXIFS(Z:Z,$E:$E,$E524)-MINIFS(Z:Z,$E:$E,$E524)),
100*(Z524-MINIFS(Z:Z,$E:$E,$E524))/(MAXIFS(Z:Z,$E:$E,$E524)-MINIFS(Z:Z,$E:$E,$E524))))</f>
        <v/>
      </c>
      <c r="CP524" s="232" t="str">
        <f t="array" ref="CP524">IF(AA524="","",
IF(INDEX(Settings!$H:$H,MATCH(CP$1,Settings!$G:$G,0))=TRUE,
100-100*(AA524-MINIFS(AA:AA,$E:$E,$E524))/(MAXIFS(AA:AA,$E:$E,$E524)-MINIFS(AA:AA,$E:$E,$E524)),
100*(AA524-MINIFS(AA:AA,$E:$E,$E524))/(MAXIFS(AA:AA,$E:$E,$E524)-MINIFS(AA:AA,$E:$E,$E524))))</f>
        <v/>
      </c>
      <c r="CQ524" s="232" t="str">
        <f t="array" ref="CQ524">IF(AB524="","",
IF(INDEX(Settings!$H:$H,MATCH(CQ$1,Settings!$G:$G,0))=TRUE,
100-100*(AB524-MINIFS(AB:AB,$E:$E,$E524))/(MAXIFS(AB:AB,$E:$E,$E524)-MINIFS(AB:AB,$E:$E,$E524)),
100*(AB524-MINIFS(AB:AB,$E:$E,$E524))/(MAXIFS(AB:AB,$E:$E,$E524)-MINIFS(AB:AB,$E:$E,$E524))))</f>
        <v/>
      </c>
      <c r="CR524" s="232" t="str">
        <f t="array" ref="CR524">IF(AC524="","",
IF(INDEX(Settings!$H:$H,MATCH(CR$1,Settings!$G:$G,0))=TRUE,
100-100*(AC524-MINIFS(AC:AC,$E:$E,$E524))/(MAXIFS(AC:AC,$E:$E,$E524)-MINIFS(AC:AC,$E:$E,$E524)),
100*(AC524-MINIFS(AC:AC,$E:$E,$E524))/(MAXIFS(AC:AC,$E:$E,$E524)-MINIFS(AC:AC,$E:$E,$E524))))</f>
        <v/>
      </c>
      <c r="CS524" s="232" t="str">
        <f t="array" ref="CS524">IF(AD524="","",
IF(INDEX(Settings!$H:$H,MATCH(CS$1,Settings!$G:$G,0))=TRUE,
100-100*(AD524-MINIFS(AD:AD,$E:$E,$E524))/(MAXIFS(AD:AD,$E:$E,$E524)-MINIFS(AD:AD,$E:$E,$E524)),
100*(AD524-MINIFS(AD:AD,$E:$E,$E524))/(MAXIFS(AD:AD,$E:$E,$E524)-MINIFS(AD:AD,$E:$E,$E524))))</f>
        <v/>
      </c>
      <c r="CT524" s="232" t="str">
        <f t="array" ref="CT524">IF(AE524="","",
IF(INDEX(Settings!$H:$H,MATCH(CT$1,Settings!$G:$G,0))=TRUE,
100-100*(AE524-MINIFS(AE:AE,$E:$E,$E524))/(MAXIFS(AE:AE,$E:$E,$E524)-MINIFS(AE:AE,$E:$E,$E524)),
100*(AE524-MINIFS(AE:AE,$E:$E,$E524))/(MAXIFS(AE:AE,$E:$E,$E524)-MINIFS(AE:AE,$E:$E,$E524))))</f>
        <v/>
      </c>
      <c r="CU524" s="232" t="str">
        <f t="array" ref="CU524">IF(AF524="","",
IF(INDEX(Settings!$H:$H,MATCH(CU$1,Settings!$G:$G,0))=TRUE,
100-100*(AF524-MINIFS(AF:AF,$E:$E,$E524))/(MAXIFS(AF:AF,$E:$E,$E524)-MINIFS(AF:AF,$E:$E,$E524)),
100*(AF524-MINIFS(AF:AF,$E:$E,$E524))/(MAXIFS(AF:AF,$E:$E,$E524)-MINIFS(AF:AF,$E:$E,$E524))))</f>
        <v/>
      </c>
      <c r="CV524" s="232" t="str">
        <f t="array" ref="CV524">IF(AG524="","",
IF(INDEX(Settings!$H:$H,MATCH(CV$1,Settings!$G:$G,0))=TRUE,
100-100*(AG524-MINIFS(AG:AG,$E:$E,$E524))/(MAXIFS(AG:AG,$E:$E,$E524)-MINIFS(AG:AG,$E:$E,$E524)),
100*(AG524-MINIFS(AG:AG,$E:$E,$E524))/(MAXIFS(AG:AG,$E:$E,$E524)-MINIFS(AG:AG,$E:$E,$E524))))</f>
        <v/>
      </c>
      <c r="CW524" s="232" t="str">
        <f t="array" ref="CW524">IF(AH524="","",
IF(INDEX(Settings!$H:$H,MATCH(CW$1,Settings!$G:$G,0))=TRUE,
100-100*(AH524-MINIFS(AH:AH,$E:$E,$E524))/(MAXIFS(AH:AH,$E:$E,$E524)-MINIFS(AH:AH,$E:$E,$E524)),
100*(AH524-MINIFS(AH:AH,$E:$E,$E524))/(MAXIFS(AH:AH,$E:$E,$E524)-MINIFS(AH:AH,$E:$E,$E524))))</f>
        <v/>
      </c>
      <c r="CX524" s="232" t="str">
        <f t="array" ref="CX524">IF(AI524="","",
IF(INDEX(Settings!$H:$H,MATCH(CX$1,Settings!$G:$G,0))=TRUE,
100-100*(AI524-MINIFS(AI:AI,$E:$E,$E524))/(MAXIFS(AI:AI,$E:$E,$E524)-MINIFS(AI:AI,$E:$E,$E524)),
100*(AI524-MINIFS(AI:AI,$E:$E,$E524))/(MAXIFS(AI:AI,$E:$E,$E524)-MINIFS(AI:AI,$E:$E,$E524))))</f>
        <v/>
      </c>
      <c r="CY524" s="232" t="str">
        <f t="array" ref="CY524">IF(AJ524="","",
IF(INDEX(Settings!$H:$H,MATCH(CY$1,Settings!$G:$G,0))=TRUE,
100-100*(AJ524-MINIFS(AJ:AJ,$E:$E,$E524))/(MAXIFS(AJ:AJ,$E:$E,$E524)-MINIFS(AJ:AJ,$E:$E,$E524)),
100*(AJ524-MINIFS(AJ:AJ,$E:$E,$E524))/(MAXIFS(AJ:AJ,$E:$E,$E524)-MINIFS(AJ:AJ,$E:$E,$E524))))</f>
        <v/>
      </c>
      <c r="CZ524" s="232" t="str">
        <f t="array" ref="CZ524">IF(AK524="","",
IF(INDEX(Settings!$H:$H,MATCH(CZ$1,Settings!$G:$G,0))=TRUE,
100-100*(AK524-MINIFS(AK:AK,$E:$E,$E524))/(MAXIFS(AK:AK,$E:$E,$E524)-MINIFS(AK:AK,$E:$E,$E524)),
100*(AK524-MINIFS(AK:AK,$E:$E,$E524))/(MAXIFS(AK:AK,$E:$E,$E524)-MINIFS(AK:AK,$E:$E,$E524))))</f>
        <v/>
      </c>
      <c r="DA524" s="232" t="str">
        <f t="array" ref="DA524">IF(AL524="","",
IF(INDEX(Settings!$H:$H,MATCH(DA$1,Settings!$G:$G,0))=TRUE,
100-100*(AL524-MINIFS(AL:AL,$E:$E,$E524))/(MAXIFS(AL:AL,$E:$E,$E524)-MINIFS(AL:AL,$E:$E,$E524)),
100*(AL524-MINIFS(AL:AL,$E:$E,$E524))/(MAXIFS(AL:AL,$E:$E,$E524)-MINIFS(AL:AL,$E:$E,$E524))))</f>
        <v/>
      </c>
      <c r="DB524" s="232" t="str">
        <f t="array" ref="DB524">IF(AM524="","",
IF(INDEX(Settings!$H:$H,MATCH(DB$1,Settings!$G:$G,0))=TRUE,
100-100*(AM524-MINIFS(AM:AM,$E:$E,$E524))/(MAXIFS(AM:AM,$E:$E,$E524)-MINIFS(AM:AM,$E:$E,$E524)),
100*(AM524-MINIFS(AM:AM,$E:$E,$E524))/(MAXIFS(AM:AM,$E:$E,$E524)-MINIFS(AM:AM,$E:$E,$E524))))</f>
        <v/>
      </c>
      <c r="DC524" s="232" t="str">
        <f t="array" ref="DC524">IF(AN524="","",
IF(INDEX(Settings!$H:$H,MATCH(DC$1,Settings!$G:$G,0))=TRUE,
100-100*(AN524-MINIFS(AN:AN,$E:$E,$E524))/(MAXIFS(AN:AN,$E:$E,$E524)-MINIFS(AN:AN,$E:$E,$E524)),
100*(AN524-MINIFS(AN:AN,$E:$E,$E524))/(MAXIFS(AN:AN,$E:$E,$E524)-MINIFS(AN:AN,$E:$E,$E524))))</f>
        <v/>
      </c>
      <c r="DD524" s="232" t="str">
        <f t="array" ref="DD524">IF(AO524="","",
IF(INDEX(Settings!$H:$H,MATCH(DD$1,Settings!$G:$G,0))=TRUE,
100-100*(AO524-MINIFS(AO:AO,$E:$E,$E524))/(MAXIFS(AO:AO,$E:$E,$E524)-MINIFS(AO:AO,$E:$E,$E524)),
100*(AO524-MINIFS(AO:AO,$E:$E,$E524))/(MAXIFS(AO:AO,$E:$E,$E524)-MINIFS(AO:AO,$E:$E,$E524))))</f>
        <v/>
      </c>
      <c r="DE524" s="232" t="str">
        <f t="array" ref="DE524">IF(AP524="","",
IF(INDEX(Settings!$H:$H,MATCH(DE$1,Settings!$G:$G,0))=TRUE,
100-100*(AP524-MINIFS(AP:AP,$E:$E,$E524))/(MAXIFS(AP:AP,$E:$E,$E524)-MINIFS(AP:AP,$E:$E,$E524)),
100*(AP524-MINIFS(AP:AP,$E:$E,$E524))/(MAXIFS(AP:AP,$E:$E,$E524)-MINIFS(AP:AP,$E:$E,$E524))))</f>
        <v/>
      </c>
      <c r="DF524" s="232" t="str">
        <f t="array" ref="DF524">IF(AQ524="","",
IF(INDEX(Settings!$H:$H,MATCH(DF$1,Settings!$G:$G,0))=TRUE,
100-100*(AQ524-MINIFS(AQ:AQ,$E:$E,$E524))/(MAXIFS(AQ:AQ,$E:$E,$E524)-MINIFS(AQ:AQ,$E:$E,$E524)),
100*(AQ524-MINIFS(AQ:AQ,$E:$E,$E524))/(MAXIFS(AQ:AQ,$E:$E,$E524)-MINIFS(AQ:AQ,$E:$E,$E524))))</f>
        <v/>
      </c>
      <c r="DG524" s="232" t="str">
        <f t="array" ref="DG524">IF(AR524="","",
IF(INDEX(Settings!$H:$H,MATCH(DG$1,Settings!$G:$G,0))=TRUE,
100-100*(AR524-MINIFS(AR:AR,$E:$E,$E524))/(MAXIFS(AR:AR,$E:$E,$E524)-MINIFS(AR:AR,$E:$E,$E524)),
100*(AR524-MINIFS(AR:AR,$E:$E,$E524))/(MAXIFS(AR:AR,$E:$E,$E524)-MINIFS(AR:AR,$E:$E,$E524))))</f>
        <v/>
      </c>
      <c r="DH524" s="232" t="str">
        <f t="array" ref="DH524">IF(AS524="","",
IF(INDEX(Settings!$H:$H,MATCH(DH$1,Settings!$G:$G,0))=TRUE,
100-100*(AS524-MINIFS(AS:AS,$E:$E,$E524))/(MAXIFS(AS:AS,$E:$E,$E524)-MINIFS(AS:AS,$E:$E,$E524)),
100*(AS524-MINIFS(AS:AS,$E:$E,$E524))/(MAXIFS(AS:AS,$E:$E,$E524)-MINIFS(AS:AS,$E:$E,$E524))))</f>
        <v/>
      </c>
      <c r="DI524" s="232" t="str">
        <f t="array" ref="DI524">IF(AT524="","",
IF(INDEX(Settings!$H:$H,MATCH(DI$1,Settings!$G:$G,0))=TRUE,
100-100*(AT524-MINIFS(AT:AT,$E:$E,$E524))/(MAXIFS(AT:AT,$E:$E,$E524)-MINIFS(AT:AT,$E:$E,$E524)),
100*(AT524-MINIFS(AT:AT,$E:$E,$E524))/(MAXIFS(AT:AT,$E:$E,$E524)-MINIFS(AT:AT,$E:$E,$E524))))</f>
        <v/>
      </c>
      <c r="DJ524" s="232" t="str">
        <f t="array" ref="DJ524">IF(AU524="","",
IF(INDEX(Settings!$H:$H,MATCH(DJ$1,Settings!$G:$G,0))=TRUE,
100-100*(AU524-MINIFS(AU:AU,$E:$E,$E524))/(MAXIFS(AU:AU,$E:$E,$E524)-MINIFS(AU:AU,$E:$E,$E524)),
100*(AU524-MINIFS(AU:AU,$E:$E,$E524))/(MAXIFS(AU:AU,$E:$E,$E524)-MINIFS(AU:AU,$E:$E,$E524))))</f>
        <v/>
      </c>
      <c r="DK524" s="232" t="str">
        <f t="array" ref="DK524">IF(AV524="","",
IF(INDEX(Settings!$H:$H,MATCH(DK$1,Settings!$G:$G,0))=TRUE,
100-100*(AV524-MINIFS(AV:AV,$E:$E,$E524))/(MAXIFS(AV:AV,$E:$E,$E524)-MINIFS(AV:AV,$E:$E,$E524)),
100*(AV524-MINIFS(AV:AV,$E:$E,$E524))/(MAXIFS(AV:AV,$E:$E,$E524)-MINIFS(AV:AV,$E:$E,$E524))))</f>
        <v/>
      </c>
      <c r="DL524" s="232" t="str">
        <f t="array" ref="DL524">IF(AW524="","",
IF(INDEX(Settings!$H:$H,MATCH(DL$1,Settings!$G:$G,0))=TRUE,
100-100*(AW524-MINIFS(AW:AW,$E:$E,$E524))/(MAXIFS(AW:AW,$E:$E,$E524)-MINIFS(AW:AW,$E:$E,$E524)),
100*(AW524-MINIFS(AW:AW,$E:$E,$E524))/(MAXIFS(AW:AW,$E:$E,$E524)-MINIFS(AW:AW,$E:$E,$E524))))</f>
        <v/>
      </c>
      <c r="DM524" s="232" t="str">
        <f t="array" ref="DM524">IF(AX524="","",
IF(INDEX(Settings!$H:$H,MATCH(DM$1,Settings!$G:$G,0))=TRUE,
100-100*(AX524-MINIFS(AX:AX,$E:$E,$E524))/(MAXIFS(AX:AX,$E:$E,$E524)-MINIFS(AX:AX,$E:$E,$E524)),
100*(AX524-MINIFS(AX:AX,$E:$E,$E524))/(MAXIFS(AX:AX,$E:$E,$E524)-MINIFS(AX:AX,$E:$E,$E524))))</f>
        <v/>
      </c>
      <c r="DN524" s="232" t="str">
        <f t="array" ref="DN524">IF(AY524="","",
IF(INDEX(Settings!$H:$H,MATCH(DN$1,Settings!$G:$G,0))=TRUE,
100-100*(AY524-MINIFS(AY:AY,$E:$E,$E524))/(MAXIFS(AY:AY,$E:$E,$E524)-MINIFS(AY:AY,$E:$E,$E524)),
100*(AY524-MINIFS(AY:AY,$E:$E,$E524))/(MAXIFS(AY:AY,$E:$E,$E524)-MINIFS(AY:AY,$E:$E,$E524))))</f>
        <v/>
      </c>
      <c r="DO524" s="232" t="str">
        <f t="array" ref="DO524">IF(AZ524="","",
IF(INDEX(Settings!$H:$H,MATCH(DO$1,Settings!$G:$G,0))=TRUE,
100-100*(AZ524-MINIFS(AZ:AZ,$E:$E,$E524))/(MAXIFS(AZ:AZ,$E:$E,$E524)-MINIFS(AZ:AZ,$E:$E,$E524)),
100*(AZ524-MINIFS(AZ:AZ,$E:$E,$E524))/(MAXIFS(AZ:AZ,$E:$E,$E524)-MINIFS(AZ:AZ,$E:$E,$E524))))</f>
        <v/>
      </c>
      <c r="DP524" s="232" t="str">
        <f t="array" ref="DP524">IF(BA524="","",
IF(INDEX(Settings!$H:$H,MATCH(DP$1,Settings!$G:$G,0))=TRUE,
100-100*(BA524-MINIFS(BA:BA,$E:$E,$E524))/(MAXIFS(BA:BA,$E:$E,$E524)-MINIFS(BA:BA,$E:$E,$E524)),
100*(BA524-MINIFS(BA:BA,$E:$E,$E524))/(MAXIFS(BA:BA,$E:$E,$E524)-MINIFS(BA:BA,$E:$E,$E524))))</f>
        <v/>
      </c>
      <c r="DQ524" s="232" t="str">
        <f t="array" ref="DQ524">IF(BB524="","",
IF(INDEX(Settings!$H:$H,MATCH(DQ$1,Settings!$G:$G,0))=TRUE,
100-100*(BB524-MINIFS(BB:BB,$E:$E,$E524))/(MAXIFS(BB:BB,$E:$E,$E524)-MINIFS(BB:BB,$E:$E,$E524)),
100*(BB524-MINIFS(BB:BB,$E:$E,$E524))/(MAXIFS(BB:BB,$E:$E,$E524)-MINIFS(BB:BB,$E:$E,$E524))))</f>
        <v/>
      </c>
      <c r="DR524" s="232" t="str">
        <f t="array" ref="DR524">IF(BC524="","",
IF(INDEX(Settings!$H:$H,MATCH(DR$1,Settings!$G:$G,0))=TRUE,
100-100*(BC524-MINIFS(BC:BC,$E:$E,$E524))/(MAXIFS(BC:BC,$E:$E,$E524)-MINIFS(BC:BC,$E:$E,$E524)),
100*(BC524-MINIFS(BC:BC,$E:$E,$E524))/(MAXIFS(BC:BC,$E:$E,$E524)-MINIFS(BC:BC,$E:$E,$E524))))</f>
        <v/>
      </c>
      <c r="DS524" s="232" t="str">
        <f t="array" ref="DS524">IF(BD524="","",
IF(INDEX(Settings!$H:$H,MATCH(DS$1,Settings!$G:$G,0))=TRUE,
100-100*(BD524-MINIFS(BD:BD,$E:$E,$E524))/(MAXIFS(BD:BD,$E:$E,$E524)-MINIFS(BD:BD,$E:$E,$E524)),
100*(BD524-MINIFS(BD:BD,$E:$E,$E524))/(MAXIFS(BD:BD,$E:$E,$E524)-MINIFS(BD:BD,$E:$E,$E524))))</f>
        <v/>
      </c>
      <c r="DT524" s="232" t="str">
        <f t="array" ref="DT524">IF(BE524="","",
IF(INDEX(Settings!$H:$H,MATCH(DT$1,Settings!$G:$G,0))=TRUE,
100-100*(BE524-MINIFS(BE:BE,$E:$E,$E524))/(MAXIFS(BE:BE,$E:$E,$E524)-MINIFS(BE:BE,$E:$E,$E524)),
100*(BE524-MINIFS(BE:BE,$E:$E,$E524))/(MAXIFS(BE:BE,$E:$E,$E524)-MINIFS(BE:BE,$E:$E,$E524))))</f>
        <v/>
      </c>
      <c r="DU524" s="232" t="str">
        <f t="array" ref="DU524">IF(BF524="","",
IF(INDEX(Settings!$H:$H,MATCH(DU$1,Settings!$G:$G,0))=TRUE,
100-100*(BF524-MINIFS(BF:BF,$E:$E,$E524))/(MAXIFS(BF:BF,$E:$E,$E524)-MINIFS(BF:BF,$E:$E,$E524)),
100*(BF524-MINIFS(BF:BF,$E:$E,$E524))/(MAXIFS(BF:BF,$E:$E,$E524)-MINIFS(BF:BF,$E:$E,$E524))))</f>
        <v/>
      </c>
      <c r="DV524" s="232" t="str">
        <f t="array" ref="DV524">IF(BG524="","",
IF(INDEX(Settings!$H:$H,MATCH(DV$1,Settings!$G:$G,0))=TRUE,
100-100*(BG524-MINIFS(BG:BG,$E:$E,$E524))/(MAXIFS(BG:BG,$E:$E,$E524)-MINIFS(BG:BG,$E:$E,$E524)),
100*(BG524-MINIFS(BG:BG,$E:$E,$E524))/(MAXIFS(BG:BG,$E:$E,$E524)-MINIFS(BG:BG,$E:$E,$E524))))</f>
        <v/>
      </c>
      <c r="DW524" s="232" t="str">
        <f t="array" ref="DW524">IF(BH524="","",
IF(INDEX(Settings!$H:$H,MATCH(DW$1,Settings!$G:$G,0))=TRUE,
100-100*(BH524-MINIFS(BH:BH,$E:$E,$E524))/(MAXIFS(BH:BH,$E:$E,$E524)-MINIFS(BH:BH,$E:$E,$E524)),
100*(BH524-MINIFS(BH:BH,$E:$E,$E524))/(MAXIFS(BH:BH,$E:$E,$E524)-MINIFS(BH:BH,$E:$E,$E524))))</f>
        <v/>
      </c>
      <c r="DX524" s="232" t="str">
        <f t="array" ref="DX524">IF(BI524="","",
IF(INDEX(Settings!$H:$H,MATCH(DX$1,Settings!$G:$G,0))=TRUE,
100-100*(BI524-MINIFS(BI:BI,$E:$E,$E524))/(MAXIFS(BI:BI,$E:$E,$E524)-MINIFS(BI:BI,$E:$E,$E524)),
100*(BI524-MINIFS(BI:BI,$E:$E,$E524))/(MAXIFS(BI:BI,$E:$E,$E524)-MINIFS(BI:BI,$E:$E,$E524))))</f>
        <v/>
      </c>
      <c r="DY524" s="232" t="str">
        <f t="array" ref="DY524">IF(BJ524="","",
IF(INDEX(Settings!$H:$H,MATCH(DY$1,Settings!$G:$G,0))=TRUE,
100-100*(BJ524-MINIFS(BJ:BJ,$E:$E,$E524))/(MAXIFS(BJ:BJ,$E:$E,$E524)-MINIFS(BJ:BJ,$E:$E,$E524)),
100*(BJ524-MINIFS(BJ:BJ,$E:$E,$E524))/(MAXIFS(BJ:BJ,$E:$E,$E524)-MINIFS(BJ:BJ,$E:$E,$E524))))</f>
        <v/>
      </c>
      <c r="DZ524" s="234"/>
      <c r="EA524" s="234"/>
      <c r="EB524" s="234" t="str">
        <f t="shared" si="8"/>
        <v/>
      </c>
      <c r="EC524" s="234" t="str">
        <f t="shared" si="9"/>
        <v/>
      </c>
      <c r="ED524" s="234" t="str">
        <f t="shared" si="10"/>
        <v/>
      </c>
      <c r="EE524" s="234" t="str">
        <f t="shared" si="11"/>
        <v/>
      </c>
      <c r="EF524" s="234" t="str">
        <f t="shared" si="12"/>
        <v/>
      </c>
      <c r="EG524" s="234" t="str">
        <f t="shared" si="13"/>
        <v/>
      </c>
      <c r="EH524" s="234"/>
      <c r="EI524" s="234"/>
      <c r="EJ524" s="234"/>
      <c r="EK524" s="234"/>
      <c r="EL524" s="234"/>
      <c r="EM524" s="234"/>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3" t="str">
        <f t="shared" si="14"/>
        <v/>
      </c>
      <c r="N525" s="49"/>
      <c r="O525" s="49"/>
      <c r="P525" s="49"/>
      <c r="Q525" s="49"/>
      <c r="R525" s="49"/>
      <c r="S525" s="222" t="str">
        <f>IFERROR(VLOOKUP(AF525, 'YOYO IR Scores'!A:C, 3, FALSE), "")
</f>
        <v/>
      </c>
      <c r="T525" s="49"/>
      <c r="U525" s="49"/>
      <c r="V525" s="49"/>
      <c r="W525" s="49"/>
      <c r="X525" s="224" t="str">
        <f t="shared" si="4"/>
        <v/>
      </c>
      <c r="Y525" s="225" t="str">
        <f t="shared" si="5"/>
        <v/>
      </c>
      <c r="Z525" s="225" t="str">
        <f t="shared" si="6"/>
        <v/>
      </c>
      <c r="AA525" s="224" t="str">
        <f t="shared" si="7"/>
        <v/>
      </c>
      <c r="AB525" s="223"/>
      <c r="AC525" s="223"/>
      <c r="AD525" s="223"/>
      <c r="AE525" s="223" t="str">
        <f>IFERROR(VLOOKUP(AF525, 'YOYO IR Scores'!A:C, 2, FALSE), "")</f>
        <v/>
      </c>
      <c r="AF525" s="223"/>
      <c r="AG525" s="223"/>
      <c r="AH525" s="223"/>
      <c r="AI525" s="223"/>
      <c r="AJ525" s="223"/>
      <c r="AK525" s="223"/>
      <c r="AL525" s="223"/>
      <c r="AM525" s="223"/>
      <c r="AN525" s="223"/>
      <c r="AO525" s="223"/>
      <c r="AP525" s="223"/>
      <c r="AQ525" s="223"/>
      <c r="AR525" s="223"/>
      <c r="AS525" s="223"/>
      <c r="AT525" s="223"/>
      <c r="AU525" s="223"/>
      <c r="AV525" s="223"/>
      <c r="AW525" s="223"/>
      <c r="AX525" s="223"/>
      <c r="AY525" s="223"/>
      <c r="AZ525" s="223"/>
      <c r="BA525" s="223"/>
      <c r="BB525" s="223"/>
      <c r="BC525" s="223"/>
      <c r="BD525" s="223"/>
      <c r="BE525" s="223"/>
      <c r="BF525" s="223"/>
      <c r="BG525" s="223"/>
      <c r="BH525" s="223"/>
      <c r="BI525" s="223"/>
      <c r="BJ525" s="223"/>
      <c r="BK525" s="223" t="str">
        <f t="array" ref="BK525">IF(J525="","",
IF(INDEX(Settings!$H:$H,MATCH(BY$1,Settings!$G:$G,0))=TRUE,
100-100*(J525-MIN(J:J))/(MAX(J:J)-MIN(J:J)),
100*(J525-MIN(J:J))/(MAX(J:J)-MIN(J:J))))</f>
        <v/>
      </c>
      <c r="BL525" s="223" t="str">
        <f t="array" ref="BL525">IF(J525="","",
IF(INDEX(Settings!$H:$H,MATCH(BY$1,Settings!$G:$G,0))=TRUE,
100-100*(J525-MINIFS(J:J,$E:$E,$E525))/(MAXIFS(J:J,$E:$E,$E525)-MINIFS(J:J,$E:$E,$E525)),
100*(J525-MINIFS(J:J,$E:$E,$E525))/(MAXIFS(J:J,$E:$E,$E525)-MINIFS(J:J,$E:$E,$E525))))</f>
        <v/>
      </c>
      <c r="BM525" s="223"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4" t="str">
        <f t="array" ref="BQ525">IF(J525="","",
IF(INDEX(Settings!$H:$H,MATCH(BY$1,Settings!$G:$G,0))=TRUE,
-1*(J525-AVERAGE(J:J))/STDEV(J:J),
(J525-AVERAGE(J:J))/STDEV(J:J)))</f>
        <v/>
      </c>
      <c r="BR525" s="224" t="str">
        <f>IFERROR(__xludf.DUMMYFUNCTION("IF(J525="""","""",
IF(INDEX(Settings!$H:$H,MATCH(BY$1,Settings!$G:$G,0))=TRUE,
-1*(J525-AVERAGEIFS(J:J,$E:$E,$E525))/STDEV(FILTER(J:J,$E:$E=$E525)),
(J525-AVERAGEIFS(J:J,$E:$E,$E525))/STDEV(FILTER(J:J,$E:$E=$E525))))"),"")</f>
        <v/>
      </c>
      <c r="BS525" s="224"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3" t="str">
        <f t="array" ref="BY525">IF(J525="","",
IF(INDEX(Settings!$H:$H,MATCH(BY$1,Settings!$G:$G,0))=TRUE,
100-100*(J525-MINIFS(J:J,$E:$E,$E525))/(MAXIFS(J:J,$E:$E,$E525)-MINIFS(J:J,$E:$E,$E525)),
100*(J525-MINIFS(J:J,$E:$E,$E525))/(MAXIFS(J:J,$E:$E,$E525)-MINIFS(J:J,$E:$E,$E525))))</f>
        <v/>
      </c>
      <c r="BZ525" s="223" t="str">
        <f t="array" ref="BZ525">IF(K525="","",
IF(INDEX(Settings!$H:$H,MATCH(BZ$1,Settings!$G:$G,0))=TRUE,
100-100*(K525-MINIFS(K:K,$E:$E,$E525))/(MAXIFS(K:K,$E:$E,$E525)-MINIFS(K:K,$E:$E,$E525)),
100*(K525-MINIFS(K:K,$E:$E,$E525))/(MAXIFS(K:K,$E:$E,$E525)-MINIFS(K:K,$E:$E,$E525))))</f>
        <v/>
      </c>
      <c r="CA525" s="223" t="str">
        <f t="array" ref="CA525">IF(L525="","",
IF(INDEX(Settings!$H:$H,MATCH(CA$1,Settings!$G:$G,0))=TRUE,
100-100*(L525-MINIFS(L:L,$E:$E,$E525))/(MAXIFS(L:L,$E:$E,$E525)-MINIFS(L:L,$E:$E,$E525)),
100*(L525-MINIFS(L:L,$E:$E,$E525))/(MAXIFS(L:L,$E:$E,$E525)-MINIFS(L:L,$E:$E,$E525))))</f>
        <v/>
      </c>
      <c r="CB525" s="223" t="str">
        <f t="array" ref="CB525">IF(M525="","",
IF(INDEX(Settings!$H:$H,MATCH(CB$1,Settings!$G:$G,0))=TRUE,
100-100*(M525-MINIFS(M:M,$E:$E,$E525))/(MAXIFS(M:M,$E:$E,$E525)-MINIFS(M:M,$E:$E,$E525)),
100*(M525-MINIFS(M:M,$E:$E,$E525))/(MAXIFS(M:M,$E:$E,$E525)-MINIFS(M:M,$E:$E,$E525))))</f>
        <v/>
      </c>
      <c r="CC525" s="223" t="str">
        <f t="array" ref="CC525">IF(N525="","",
IF(INDEX(Settings!$H:$H,MATCH(CC$1,Settings!$G:$G,0))=TRUE,
100-100*(N525-MINIFS(N:N,$E:$E,$E525))/(MAXIFS(N:N,$E:$E,$E525)-MINIFS(N:N,$E:$E,$E525)),
100*(N525-MINIFS(N:N,$E:$E,$E525))/(MAXIFS(N:N,$E:$E,$E525)-MINIFS(N:N,$E:$E,$E525))))</f>
        <v/>
      </c>
      <c r="CD525" s="223" t="str">
        <f t="array" ref="CD525">IF(O525="","",
IF(INDEX(Settings!$H:$H,MATCH(CD$1,Settings!$G:$G,0))=TRUE,
100-100*(O525-MINIFS(O:O,$E:$E,$E525))/(MAXIFS(O:O,$E:$E,$E525)-MINIFS(O:O,$E:$E,$E525)),
100*(O525-MINIFS(O:O,$E:$E,$E525))/(MAXIFS(O:O,$E:$E,$E525)-MINIFS(O:O,$E:$E,$E525))))</f>
        <v/>
      </c>
      <c r="CE525" s="223" t="str">
        <f t="array" ref="CE525">IF(P525="","",
IF(INDEX(Settings!$H:$H,MATCH(CE$1,Settings!$G:$G,0))=TRUE,
100-100*(P525-MINIFS(P:P,$E:$E,$E525))/(MAXIFS(P:P,$E:$E,$E525)-MINIFS(P:P,$E:$E,$E525)),
100*(P525-MINIFS(P:P,$E:$E,$E525))/(MAXIFS(P:P,$E:$E,$E525)-MINIFS(P:P,$E:$E,$E525))))</f>
        <v/>
      </c>
      <c r="CF525" s="223" t="str">
        <f t="array" ref="CF525">IF(Q525="","",
IF(INDEX(Settings!$H:$H,MATCH(CF$1,Settings!$G:$G,0))=TRUE,
100-100*(Q525-MINIFS(Q:Q,$E:$E,$E525))/(MAXIFS(Q:Q,$E:$E,$E525)-MINIFS(Q:Q,$E:$E,$E525)),
100*(Q525-MINIFS(Q:Q,$E:$E,$E525))/(MAXIFS(Q:Q,$E:$E,$E525)-MINIFS(Q:Q,$E:$E,$E525))))</f>
        <v/>
      </c>
      <c r="CG525" s="223" t="str">
        <f t="array" ref="CG525">IF(R525="","",
IF(INDEX(Settings!$H:$H,MATCH(CG$1,Settings!$G:$G,0))=TRUE,
100-100*(R525-MINIFS(R:R,$E:$E,$E525))/(MAXIFS(R:R,$E:$E,$E525)-MINIFS(R:R,$E:$E,$E525)),
100*(R525-MINIFS(R:R,$E:$E,$E525))/(MAXIFS(R:R,$E:$E,$E525)-MINIFS(R:R,$E:$E,$E525))))</f>
        <v/>
      </c>
      <c r="CH525" s="223" t="str">
        <f t="array" ref="CH525">IF(S525="","",
IF(INDEX(Settings!$H:$H,MATCH(CH$1,Settings!$G:$G,0))=TRUE,
100-100*(S525-MINIFS(S:S,$E:$E,$E525))/(MAXIFS(S:S,$E:$E,$E525)-MINIFS(S:S,$E:$E,$E525)),
100*(S525-MINIFS(S:S,$E:$E,$E525))/(MAXIFS(S:S,$E:$E,$E525)-MINIFS(S:S,$E:$E,$E525))))</f>
        <v/>
      </c>
      <c r="CI525" s="223" t="str">
        <f t="array" ref="CI525">IF(T525="","",
IF(INDEX(Settings!$H:$H,MATCH(CI$1,Settings!$G:$G,0))=TRUE,
100-100*(T525-MINIFS(T:T,$E:$E,$E525))/(MAXIFS(T:T,$E:$E,$E525)-MINIFS(T:T,$E:$E,$E525)),
100*(T525-MINIFS(T:T,$E:$E,$E525))/(MAXIFS(T:T,$E:$E,$E525)-MINIFS(T:T,$E:$E,$E525))))</f>
        <v/>
      </c>
      <c r="CJ525" s="223" t="str">
        <f t="array" ref="CJ525">IF(U525="","",
IF(INDEX(Settings!$H:$H,MATCH(CJ$1,Settings!$G:$G,0))=TRUE,
100-100*(U525-MINIFS(U:U,$E:$E,$E525))/(MAXIFS(U:U,$E:$E,$E525)-MINIFS(U:U,$E:$E,$E525)),
100*(U525-MINIFS(U:U,$E:$E,$E525))/(MAXIFS(U:U,$E:$E,$E525)-MINIFS(U:U,$E:$E,$E525))))</f>
        <v/>
      </c>
      <c r="CK525" s="223" t="str">
        <f t="array" ref="CK525">IF(V525="","",
IF(INDEX(Settings!$H:$H,MATCH(CK$1,Settings!$G:$G,0))=TRUE,
100-100*(V525-MINIFS(V:V,$E:$E,$E525))/(MAXIFS(V:V,$E:$E,$E525)-MINIFS(V:V,$E:$E,$E525)),
100*(V525-MINIFS(V:V,$E:$E,$E525))/(MAXIFS(V:V,$E:$E,$E525)-MINIFS(V:V,$E:$E,$E525))))</f>
        <v/>
      </c>
      <c r="CL525" s="223" t="str">
        <f t="array" ref="CL525">IF(W525="","",
IF(INDEX(Settings!$H:$H,MATCH(CL$1,Settings!$G:$G,0))=TRUE,
100-100*(W525-MINIFS(W:W,$E:$E,$E525))/(MAXIFS(W:W,$E:$E,$E525)-MINIFS(W:W,$E:$E,$E525)),
100*(W525-MINIFS(W:W,$E:$E,$E525))/(MAXIFS(W:W,$E:$E,$E525)-MINIFS(W:W,$E:$E,$E525))))</f>
        <v/>
      </c>
      <c r="CM525" s="223" t="str">
        <f t="array" ref="CM525">IF(X525="","",
IF(INDEX(Settings!$H:$H,MATCH(CM$1,Settings!$G:$G,0))=TRUE,
100-100*(X525-MINIFS(X:X,$E:$E,$E525))/(MAXIFS(X:X,$E:$E,$E525)-MINIFS(X:X,$E:$E,$E525)),
100*(X525-MINIFS(X:X,$E:$E,$E525))/(MAXIFS(X:X,$E:$E,$E525)-MINIFS(X:X,$E:$E,$E525))))</f>
        <v/>
      </c>
      <c r="CN525" s="223" t="str">
        <f t="array" ref="CN525">IF(Y525="","",
IF(INDEX(Settings!$H:$H,MATCH(CN$1,Settings!$G:$G,0))=TRUE,
100-100*(Y525-MINIFS(Y:Y,$E:$E,$E525))/(MAXIFS(Y:Y,$E:$E,$E525)-MINIFS(Y:Y,$E:$E,$E525)),
100*(Y525-MINIFS(Y:Y,$E:$E,$E525))/(MAXIFS(Y:Y,$E:$E,$E525)-MINIFS(Y:Y,$E:$E,$E525))))</f>
        <v/>
      </c>
      <c r="CO525" s="223" t="str">
        <f t="array" ref="CO525">IF(Z525="","",
IF(INDEX(Settings!$H:$H,MATCH(CO$1,Settings!$G:$G,0))=TRUE,
100-100*(Z525-MINIFS(Z:Z,$E:$E,$E525))/(MAXIFS(Z:Z,$E:$E,$E525)-MINIFS(Z:Z,$E:$E,$E525)),
100*(Z525-MINIFS(Z:Z,$E:$E,$E525))/(MAXIFS(Z:Z,$E:$E,$E525)-MINIFS(Z:Z,$E:$E,$E525))))</f>
        <v/>
      </c>
      <c r="CP525" s="223" t="str">
        <f t="array" ref="CP525">IF(AA525="","",
IF(INDEX(Settings!$H:$H,MATCH(CP$1,Settings!$G:$G,0))=TRUE,
100-100*(AA525-MINIFS(AA:AA,$E:$E,$E525))/(MAXIFS(AA:AA,$E:$E,$E525)-MINIFS(AA:AA,$E:$E,$E525)),
100*(AA525-MINIFS(AA:AA,$E:$E,$E525))/(MAXIFS(AA:AA,$E:$E,$E525)-MINIFS(AA:AA,$E:$E,$E525))))</f>
        <v/>
      </c>
      <c r="CQ525" s="223" t="str">
        <f t="array" ref="CQ525">IF(AB525="","",
IF(INDEX(Settings!$H:$H,MATCH(CQ$1,Settings!$G:$G,0))=TRUE,
100-100*(AB525-MINIFS(AB:AB,$E:$E,$E525))/(MAXIFS(AB:AB,$E:$E,$E525)-MINIFS(AB:AB,$E:$E,$E525)),
100*(AB525-MINIFS(AB:AB,$E:$E,$E525))/(MAXIFS(AB:AB,$E:$E,$E525)-MINIFS(AB:AB,$E:$E,$E525))))</f>
        <v/>
      </c>
      <c r="CR525" s="223" t="str">
        <f t="array" ref="CR525">IF(AC525="","",
IF(INDEX(Settings!$H:$H,MATCH(CR$1,Settings!$G:$G,0))=TRUE,
100-100*(AC525-MINIFS(AC:AC,$E:$E,$E525))/(MAXIFS(AC:AC,$E:$E,$E525)-MINIFS(AC:AC,$E:$E,$E525)),
100*(AC525-MINIFS(AC:AC,$E:$E,$E525))/(MAXIFS(AC:AC,$E:$E,$E525)-MINIFS(AC:AC,$E:$E,$E525))))</f>
        <v/>
      </c>
      <c r="CS525" s="223" t="str">
        <f t="array" ref="CS525">IF(AD525="","",
IF(INDEX(Settings!$H:$H,MATCH(CS$1,Settings!$G:$G,0))=TRUE,
100-100*(AD525-MINIFS(AD:AD,$E:$E,$E525))/(MAXIFS(AD:AD,$E:$E,$E525)-MINIFS(AD:AD,$E:$E,$E525)),
100*(AD525-MINIFS(AD:AD,$E:$E,$E525))/(MAXIFS(AD:AD,$E:$E,$E525)-MINIFS(AD:AD,$E:$E,$E525))))</f>
        <v/>
      </c>
      <c r="CT525" s="223" t="str">
        <f t="array" ref="CT525">IF(AE525="","",
IF(INDEX(Settings!$H:$H,MATCH(CT$1,Settings!$G:$G,0))=TRUE,
100-100*(AE525-MINIFS(AE:AE,$E:$E,$E525))/(MAXIFS(AE:AE,$E:$E,$E525)-MINIFS(AE:AE,$E:$E,$E525)),
100*(AE525-MINIFS(AE:AE,$E:$E,$E525))/(MAXIFS(AE:AE,$E:$E,$E525)-MINIFS(AE:AE,$E:$E,$E525))))</f>
        <v/>
      </c>
      <c r="CU525" s="223" t="str">
        <f t="array" ref="CU525">IF(AF525="","",
IF(INDEX(Settings!$H:$H,MATCH(CU$1,Settings!$G:$G,0))=TRUE,
100-100*(AF525-MINIFS(AF:AF,$E:$E,$E525))/(MAXIFS(AF:AF,$E:$E,$E525)-MINIFS(AF:AF,$E:$E,$E525)),
100*(AF525-MINIFS(AF:AF,$E:$E,$E525))/(MAXIFS(AF:AF,$E:$E,$E525)-MINIFS(AF:AF,$E:$E,$E525))))</f>
        <v/>
      </c>
      <c r="CV525" s="223" t="str">
        <f t="array" ref="CV525">IF(AG525="","",
IF(INDEX(Settings!$H:$H,MATCH(CV$1,Settings!$G:$G,0))=TRUE,
100-100*(AG525-MINIFS(AG:AG,$E:$E,$E525))/(MAXIFS(AG:AG,$E:$E,$E525)-MINIFS(AG:AG,$E:$E,$E525)),
100*(AG525-MINIFS(AG:AG,$E:$E,$E525))/(MAXIFS(AG:AG,$E:$E,$E525)-MINIFS(AG:AG,$E:$E,$E525))))</f>
        <v/>
      </c>
      <c r="CW525" s="223" t="str">
        <f t="array" ref="CW525">IF(AH525="","",
IF(INDEX(Settings!$H:$H,MATCH(CW$1,Settings!$G:$G,0))=TRUE,
100-100*(AH525-MINIFS(AH:AH,$E:$E,$E525))/(MAXIFS(AH:AH,$E:$E,$E525)-MINIFS(AH:AH,$E:$E,$E525)),
100*(AH525-MINIFS(AH:AH,$E:$E,$E525))/(MAXIFS(AH:AH,$E:$E,$E525)-MINIFS(AH:AH,$E:$E,$E525))))</f>
        <v/>
      </c>
      <c r="CX525" s="223" t="str">
        <f t="array" ref="CX525">IF(AI525="","",
IF(INDEX(Settings!$H:$H,MATCH(CX$1,Settings!$G:$G,0))=TRUE,
100-100*(AI525-MINIFS(AI:AI,$E:$E,$E525))/(MAXIFS(AI:AI,$E:$E,$E525)-MINIFS(AI:AI,$E:$E,$E525)),
100*(AI525-MINIFS(AI:AI,$E:$E,$E525))/(MAXIFS(AI:AI,$E:$E,$E525)-MINIFS(AI:AI,$E:$E,$E525))))</f>
        <v/>
      </c>
      <c r="CY525" s="223" t="str">
        <f t="array" ref="CY525">IF(AJ525="","",
IF(INDEX(Settings!$H:$H,MATCH(CY$1,Settings!$G:$G,0))=TRUE,
100-100*(AJ525-MINIFS(AJ:AJ,$E:$E,$E525))/(MAXIFS(AJ:AJ,$E:$E,$E525)-MINIFS(AJ:AJ,$E:$E,$E525)),
100*(AJ525-MINIFS(AJ:AJ,$E:$E,$E525))/(MAXIFS(AJ:AJ,$E:$E,$E525)-MINIFS(AJ:AJ,$E:$E,$E525))))</f>
        <v/>
      </c>
      <c r="CZ525" s="223" t="str">
        <f t="array" ref="CZ525">IF(AK525="","",
IF(INDEX(Settings!$H:$H,MATCH(CZ$1,Settings!$G:$G,0))=TRUE,
100-100*(AK525-MINIFS(AK:AK,$E:$E,$E525))/(MAXIFS(AK:AK,$E:$E,$E525)-MINIFS(AK:AK,$E:$E,$E525)),
100*(AK525-MINIFS(AK:AK,$E:$E,$E525))/(MAXIFS(AK:AK,$E:$E,$E525)-MINIFS(AK:AK,$E:$E,$E525))))</f>
        <v/>
      </c>
      <c r="DA525" s="223" t="str">
        <f t="array" ref="DA525">IF(AL525="","",
IF(INDEX(Settings!$H:$H,MATCH(DA$1,Settings!$G:$G,0))=TRUE,
100-100*(AL525-MINIFS(AL:AL,$E:$E,$E525))/(MAXIFS(AL:AL,$E:$E,$E525)-MINIFS(AL:AL,$E:$E,$E525)),
100*(AL525-MINIFS(AL:AL,$E:$E,$E525))/(MAXIFS(AL:AL,$E:$E,$E525)-MINIFS(AL:AL,$E:$E,$E525))))</f>
        <v/>
      </c>
      <c r="DB525" s="223" t="str">
        <f t="array" ref="DB525">IF(AM525="","",
IF(INDEX(Settings!$H:$H,MATCH(DB$1,Settings!$G:$G,0))=TRUE,
100-100*(AM525-MINIFS(AM:AM,$E:$E,$E525))/(MAXIFS(AM:AM,$E:$E,$E525)-MINIFS(AM:AM,$E:$E,$E525)),
100*(AM525-MINIFS(AM:AM,$E:$E,$E525))/(MAXIFS(AM:AM,$E:$E,$E525)-MINIFS(AM:AM,$E:$E,$E525))))</f>
        <v/>
      </c>
      <c r="DC525" s="223" t="str">
        <f t="array" ref="DC525">IF(AN525="","",
IF(INDEX(Settings!$H:$H,MATCH(DC$1,Settings!$G:$G,0))=TRUE,
100-100*(AN525-MINIFS(AN:AN,$E:$E,$E525))/(MAXIFS(AN:AN,$E:$E,$E525)-MINIFS(AN:AN,$E:$E,$E525)),
100*(AN525-MINIFS(AN:AN,$E:$E,$E525))/(MAXIFS(AN:AN,$E:$E,$E525)-MINIFS(AN:AN,$E:$E,$E525))))</f>
        <v/>
      </c>
      <c r="DD525" s="223" t="str">
        <f t="array" ref="DD525">IF(AO525="","",
IF(INDEX(Settings!$H:$H,MATCH(DD$1,Settings!$G:$G,0))=TRUE,
100-100*(AO525-MINIFS(AO:AO,$E:$E,$E525))/(MAXIFS(AO:AO,$E:$E,$E525)-MINIFS(AO:AO,$E:$E,$E525)),
100*(AO525-MINIFS(AO:AO,$E:$E,$E525))/(MAXIFS(AO:AO,$E:$E,$E525)-MINIFS(AO:AO,$E:$E,$E525))))</f>
        <v/>
      </c>
      <c r="DE525" s="223" t="str">
        <f t="array" ref="DE525">IF(AP525="","",
IF(INDEX(Settings!$H:$H,MATCH(DE$1,Settings!$G:$G,0))=TRUE,
100-100*(AP525-MINIFS(AP:AP,$E:$E,$E525))/(MAXIFS(AP:AP,$E:$E,$E525)-MINIFS(AP:AP,$E:$E,$E525)),
100*(AP525-MINIFS(AP:AP,$E:$E,$E525))/(MAXIFS(AP:AP,$E:$E,$E525)-MINIFS(AP:AP,$E:$E,$E525))))</f>
        <v/>
      </c>
      <c r="DF525" s="223" t="str">
        <f t="array" ref="DF525">IF(AQ525="","",
IF(INDEX(Settings!$H:$H,MATCH(DF$1,Settings!$G:$G,0))=TRUE,
100-100*(AQ525-MINIFS(AQ:AQ,$E:$E,$E525))/(MAXIFS(AQ:AQ,$E:$E,$E525)-MINIFS(AQ:AQ,$E:$E,$E525)),
100*(AQ525-MINIFS(AQ:AQ,$E:$E,$E525))/(MAXIFS(AQ:AQ,$E:$E,$E525)-MINIFS(AQ:AQ,$E:$E,$E525))))</f>
        <v/>
      </c>
      <c r="DG525" s="223" t="str">
        <f t="array" ref="DG525">IF(AR525="","",
IF(INDEX(Settings!$H:$H,MATCH(DG$1,Settings!$G:$G,0))=TRUE,
100-100*(AR525-MINIFS(AR:AR,$E:$E,$E525))/(MAXIFS(AR:AR,$E:$E,$E525)-MINIFS(AR:AR,$E:$E,$E525)),
100*(AR525-MINIFS(AR:AR,$E:$E,$E525))/(MAXIFS(AR:AR,$E:$E,$E525)-MINIFS(AR:AR,$E:$E,$E525))))</f>
        <v/>
      </c>
      <c r="DH525" s="223" t="str">
        <f t="array" ref="DH525">IF(AS525="","",
IF(INDEX(Settings!$H:$H,MATCH(DH$1,Settings!$G:$G,0))=TRUE,
100-100*(AS525-MINIFS(AS:AS,$E:$E,$E525))/(MAXIFS(AS:AS,$E:$E,$E525)-MINIFS(AS:AS,$E:$E,$E525)),
100*(AS525-MINIFS(AS:AS,$E:$E,$E525))/(MAXIFS(AS:AS,$E:$E,$E525)-MINIFS(AS:AS,$E:$E,$E525))))</f>
        <v/>
      </c>
      <c r="DI525" s="223" t="str">
        <f t="array" ref="DI525">IF(AT525="","",
IF(INDEX(Settings!$H:$H,MATCH(DI$1,Settings!$G:$G,0))=TRUE,
100-100*(AT525-MINIFS(AT:AT,$E:$E,$E525))/(MAXIFS(AT:AT,$E:$E,$E525)-MINIFS(AT:AT,$E:$E,$E525)),
100*(AT525-MINIFS(AT:AT,$E:$E,$E525))/(MAXIFS(AT:AT,$E:$E,$E525)-MINIFS(AT:AT,$E:$E,$E525))))</f>
        <v/>
      </c>
      <c r="DJ525" s="223" t="str">
        <f t="array" ref="DJ525">IF(AU525="","",
IF(INDEX(Settings!$H:$H,MATCH(DJ$1,Settings!$G:$G,0))=TRUE,
100-100*(AU525-MINIFS(AU:AU,$E:$E,$E525))/(MAXIFS(AU:AU,$E:$E,$E525)-MINIFS(AU:AU,$E:$E,$E525)),
100*(AU525-MINIFS(AU:AU,$E:$E,$E525))/(MAXIFS(AU:AU,$E:$E,$E525)-MINIFS(AU:AU,$E:$E,$E525))))</f>
        <v/>
      </c>
      <c r="DK525" s="223" t="str">
        <f t="array" ref="DK525">IF(AV525="","",
IF(INDEX(Settings!$H:$H,MATCH(DK$1,Settings!$G:$G,0))=TRUE,
100-100*(AV525-MINIFS(AV:AV,$E:$E,$E525))/(MAXIFS(AV:AV,$E:$E,$E525)-MINIFS(AV:AV,$E:$E,$E525)),
100*(AV525-MINIFS(AV:AV,$E:$E,$E525))/(MAXIFS(AV:AV,$E:$E,$E525)-MINIFS(AV:AV,$E:$E,$E525))))</f>
        <v/>
      </c>
      <c r="DL525" s="223" t="str">
        <f t="array" ref="DL525">IF(AW525="","",
IF(INDEX(Settings!$H:$H,MATCH(DL$1,Settings!$G:$G,0))=TRUE,
100-100*(AW525-MINIFS(AW:AW,$E:$E,$E525))/(MAXIFS(AW:AW,$E:$E,$E525)-MINIFS(AW:AW,$E:$E,$E525)),
100*(AW525-MINIFS(AW:AW,$E:$E,$E525))/(MAXIFS(AW:AW,$E:$E,$E525)-MINIFS(AW:AW,$E:$E,$E525))))</f>
        <v/>
      </c>
      <c r="DM525" s="223" t="str">
        <f t="array" ref="DM525">IF(AX525="","",
IF(INDEX(Settings!$H:$H,MATCH(DM$1,Settings!$G:$G,0))=TRUE,
100-100*(AX525-MINIFS(AX:AX,$E:$E,$E525))/(MAXIFS(AX:AX,$E:$E,$E525)-MINIFS(AX:AX,$E:$E,$E525)),
100*(AX525-MINIFS(AX:AX,$E:$E,$E525))/(MAXIFS(AX:AX,$E:$E,$E525)-MINIFS(AX:AX,$E:$E,$E525))))</f>
        <v/>
      </c>
      <c r="DN525" s="223" t="str">
        <f t="array" ref="DN525">IF(AY525="","",
IF(INDEX(Settings!$H:$H,MATCH(DN$1,Settings!$G:$G,0))=TRUE,
100-100*(AY525-MINIFS(AY:AY,$E:$E,$E525))/(MAXIFS(AY:AY,$E:$E,$E525)-MINIFS(AY:AY,$E:$E,$E525)),
100*(AY525-MINIFS(AY:AY,$E:$E,$E525))/(MAXIFS(AY:AY,$E:$E,$E525)-MINIFS(AY:AY,$E:$E,$E525))))</f>
        <v/>
      </c>
      <c r="DO525" s="223" t="str">
        <f t="array" ref="DO525">IF(AZ525="","",
IF(INDEX(Settings!$H:$H,MATCH(DO$1,Settings!$G:$G,0))=TRUE,
100-100*(AZ525-MINIFS(AZ:AZ,$E:$E,$E525))/(MAXIFS(AZ:AZ,$E:$E,$E525)-MINIFS(AZ:AZ,$E:$E,$E525)),
100*(AZ525-MINIFS(AZ:AZ,$E:$E,$E525))/(MAXIFS(AZ:AZ,$E:$E,$E525)-MINIFS(AZ:AZ,$E:$E,$E525))))</f>
        <v/>
      </c>
      <c r="DP525" s="223" t="str">
        <f t="array" ref="DP525">IF(BA525="","",
IF(INDEX(Settings!$H:$H,MATCH(DP$1,Settings!$G:$G,0))=TRUE,
100-100*(BA525-MINIFS(BA:BA,$E:$E,$E525))/(MAXIFS(BA:BA,$E:$E,$E525)-MINIFS(BA:BA,$E:$E,$E525)),
100*(BA525-MINIFS(BA:BA,$E:$E,$E525))/(MAXIFS(BA:BA,$E:$E,$E525)-MINIFS(BA:BA,$E:$E,$E525))))</f>
        <v/>
      </c>
      <c r="DQ525" s="223" t="str">
        <f t="array" ref="DQ525">IF(BB525="","",
IF(INDEX(Settings!$H:$H,MATCH(DQ$1,Settings!$G:$G,0))=TRUE,
100-100*(BB525-MINIFS(BB:BB,$E:$E,$E525))/(MAXIFS(BB:BB,$E:$E,$E525)-MINIFS(BB:BB,$E:$E,$E525)),
100*(BB525-MINIFS(BB:BB,$E:$E,$E525))/(MAXIFS(BB:BB,$E:$E,$E525)-MINIFS(BB:BB,$E:$E,$E525))))</f>
        <v/>
      </c>
      <c r="DR525" s="223" t="str">
        <f t="array" ref="DR525">IF(BC525="","",
IF(INDEX(Settings!$H:$H,MATCH(DR$1,Settings!$G:$G,0))=TRUE,
100-100*(BC525-MINIFS(BC:BC,$E:$E,$E525))/(MAXIFS(BC:BC,$E:$E,$E525)-MINIFS(BC:BC,$E:$E,$E525)),
100*(BC525-MINIFS(BC:BC,$E:$E,$E525))/(MAXIFS(BC:BC,$E:$E,$E525)-MINIFS(BC:BC,$E:$E,$E525))))</f>
        <v/>
      </c>
      <c r="DS525" s="223" t="str">
        <f t="array" ref="DS525">IF(BD525="","",
IF(INDEX(Settings!$H:$H,MATCH(DS$1,Settings!$G:$G,0))=TRUE,
100-100*(BD525-MINIFS(BD:BD,$E:$E,$E525))/(MAXIFS(BD:BD,$E:$E,$E525)-MINIFS(BD:BD,$E:$E,$E525)),
100*(BD525-MINIFS(BD:BD,$E:$E,$E525))/(MAXIFS(BD:BD,$E:$E,$E525)-MINIFS(BD:BD,$E:$E,$E525))))</f>
        <v/>
      </c>
      <c r="DT525" s="223" t="str">
        <f t="array" ref="DT525">IF(BE525="","",
IF(INDEX(Settings!$H:$H,MATCH(DT$1,Settings!$G:$G,0))=TRUE,
100-100*(BE525-MINIFS(BE:BE,$E:$E,$E525))/(MAXIFS(BE:BE,$E:$E,$E525)-MINIFS(BE:BE,$E:$E,$E525)),
100*(BE525-MINIFS(BE:BE,$E:$E,$E525))/(MAXIFS(BE:BE,$E:$E,$E525)-MINIFS(BE:BE,$E:$E,$E525))))</f>
        <v/>
      </c>
      <c r="DU525" s="223" t="str">
        <f t="array" ref="DU525">IF(BF525="","",
IF(INDEX(Settings!$H:$H,MATCH(DU$1,Settings!$G:$G,0))=TRUE,
100-100*(BF525-MINIFS(BF:BF,$E:$E,$E525))/(MAXIFS(BF:BF,$E:$E,$E525)-MINIFS(BF:BF,$E:$E,$E525)),
100*(BF525-MINIFS(BF:BF,$E:$E,$E525))/(MAXIFS(BF:BF,$E:$E,$E525)-MINIFS(BF:BF,$E:$E,$E525))))</f>
        <v/>
      </c>
      <c r="DV525" s="223" t="str">
        <f t="array" ref="DV525">IF(BG525="","",
IF(INDEX(Settings!$H:$H,MATCH(DV$1,Settings!$G:$G,0))=TRUE,
100-100*(BG525-MINIFS(BG:BG,$E:$E,$E525))/(MAXIFS(BG:BG,$E:$E,$E525)-MINIFS(BG:BG,$E:$E,$E525)),
100*(BG525-MINIFS(BG:BG,$E:$E,$E525))/(MAXIFS(BG:BG,$E:$E,$E525)-MINIFS(BG:BG,$E:$E,$E525))))</f>
        <v/>
      </c>
      <c r="DW525" s="223" t="str">
        <f t="array" ref="DW525">IF(BH525="","",
IF(INDEX(Settings!$H:$H,MATCH(DW$1,Settings!$G:$G,0))=TRUE,
100-100*(BH525-MINIFS(BH:BH,$E:$E,$E525))/(MAXIFS(BH:BH,$E:$E,$E525)-MINIFS(BH:BH,$E:$E,$E525)),
100*(BH525-MINIFS(BH:BH,$E:$E,$E525))/(MAXIFS(BH:BH,$E:$E,$E525)-MINIFS(BH:BH,$E:$E,$E525))))</f>
        <v/>
      </c>
      <c r="DX525" s="223" t="str">
        <f t="array" ref="DX525">IF(BI525="","",
IF(INDEX(Settings!$H:$H,MATCH(DX$1,Settings!$G:$G,0))=TRUE,
100-100*(BI525-MINIFS(BI:BI,$E:$E,$E525))/(MAXIFS(BI:BI,$E:$E,$E525)-MINIFS(BI:BI,$E:$E,$E525)),
100*(BI525-MINIFS(BI:BI,$E:$E,$E525))/(MAXIFS(BI:BI,$E:$E,$E525)-MINIFS(BI:BI,$E:$E,$E525))))</f>
        <v/>
      </c>
      <c r="DY525" s="223" t="str">
        <f t="array" ref="DY525">IF(BJ525="","",
IF(INDEX(Settings!$H:$H,MATCH(DY$1,Settings!$G:$G,0))=TRUE,
100-100*(BJ525-MINIFS(BJ:BJ,$E:$E,$E525))/(MAXIFS(BJ:BJ,$E:$E,$E525)-MINIFS(BJ:BJ,$E:$E,$E525)),
100*(BJ525-MINIFS(BJ:BJ,$E:$E,$E525))/(MAXIFS(BJ:BJ,$E:$E,$E525)-MINIFS(BJ:BJ,$E:$E,$E525))))</f>
        <v/>
      </c>
      <c r="DZ525" s="225"/>
      <c r="EA525" s="225"/>
      <c r="EB525" s="225" t="str">
        <f t="shared" si="8"/>
        <v/>
      </c>
      <c r="EC525" s="225" t="str">
        <f t="shared" si="9"/>
        <v/>
      </c>
      <c r="ED525" s="225" t="str">
        <f t="shared" si="10"/>
        <v/>
      </c>
      <c r="EE525" s="225" t="str">
        <f t="shared" si="11"/>
        <v/>
      </c>
      <c r="EF525" s="225" t="str">
        <f t="shared" si="12"/>
        <v/>
      </c>
      <c r="EG525" s="225" t="str">
        <f t="shared" si="13"/>
        <v/>
      </c>
      <c r="EH525" s="225"/>
      <c r="EI525" s="225"/>
      <c r="EJ525" s="225"/>
      <c r="EK525" s="225"/>
      <c r="EL525" s="225"/>
      <c r="EM525" s="225"/>
    </row>
    <row r="526">
      <c r="A526" s="231"/>
      <c r="B526" s="231"/>
      <c r="C526" s="231"/>
      <c r="D526" s="231" t="str">
        <f t="array" ref="D526">IFERROR(INDEX(Profiles!$B:$B,MATCH($A526,Profiles!$A:$A,0)),"")</f>
        <v/>
      </c>
      <c r="E526" s="231"/>
      <c r="F526" s="231"/>
      <c r="G526" s="231"/>
      <c r="H526" s="231"/>
      <c r="I526" s="231" t="str">
        <f>IF(A526="","",IF(Settings!$N$3="DATE",F526&amp;": "&amp;TEXT(B526,"M/DD/YY"),F526&amp;": "&amp;H526))</f>
        <v/>
      </c>
      <c r="J526" s="231"/>
      <c r="K526" s="231"/>
      <c r="L526" s="231"/>
      <c r="M526" s="232" t="str">
        <f t="shared" si="14"/>
        <v/>
      </c>
      <c r="N526" s="231"/>
      <c r="O526" s="231"/>
      <c r="P526" s="231"/>
      <c r="Q526" s="231"/>
      <c r="R526" s="231"/>
      <c r="S526" s="230" t="str">
        <f>IFERROR(VLOOKUP(AF526, 'YOYO IR Scores'!A:C, 3, FALSE), "")
</f>
        <v/>
      </c>
      <c r="T526" s="231"/>
      <c r="U526" s="231"/>
      <c r="V526" s="231"/>
      <c r="W526" s="231"/>
      <c r="X526" s="233" t="str">
        <f t="shared" si="4"/>
        <v/>
      </c>
      <c r="Y526" s="234" t="str">
        <f t="shared" si="5"/>
        <v/>
      </c>
      <c r="Z526" s="234" t="str">
        <f t="shared" si="6"/>
        <v/>
      </c>
      <c r="AA526" s="233" t="str">
        <f t="shared" si="7"/>
        <v/>
      </c>
      <c r="AB526" s="232"/>
      <c r="AC526" s="232"/>
      <c r="AD526" s="232"/>
      <c r="AE526" s="232" t="str">
        <f>IFERROR(VLOOKUP(AF526, 'YOYO IR Scores'!A:C, 2, FALSE), "")</f>
        <v/>
      </c>
      <c r="AF526" s="232"/>
      <c r="AG526" s="23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c r="BD526" s="232"/>
      <c r="BE526" s="232"/>
      <c r="BF526" s="232"/>
      <c r="BG526" s="232"/>
      <c r="BH526" s="232"/>
      <c r="BI526" s="232"/>
      <c r="BJ526" s="232"/>
      <c r="BK526" s="232" t="str">
        <f t="array" ref="BK526">IF(J526="","",
IF(INDEX(Settings!$H:$H,MATCH(BY$1,Settings!$G:$G,0))=TRUE,
100-100*(J526-MIN(J:J))/(MAX(J:J)-MIN(J:J)),
100*(J526-MIN(J:J))/(MAX(J:J)-MIN(J:J))))</f>
        <v/>
      </c>
      <c r="BL526" s="232" t="str">
        <f t="array" ref="BL526">IF(J526="","",
IF(INDEX(Settings!$H:$H,MATCH(BY$1,Settings!$G:$G,0))=TRUE,
100-100*(J526-MINIFS(J:J,$E:$E,$E526))/(MAXIFS(J:J,$E:$E,$E526)-MINIFS(J:J,$E:$E,$E526)),
100*(J526-MINIFS(J:J,$E:$E,$E526))/(MAXIFS(J:J,$E:$E,$E526)-MINIFS(J:J,$E:$E,$E526))))</f>
        <v/>
      </c>
      <c r="BM526" s="232" t="str">
        <f t="array" ref="BM526">IF(J526="","",
IF(INDEX(Settings!$H:$H,MATCH(BY$1,Settings!$G:$G,0))=TRUE,
100-100*(J526-MINIFS(J:J,$E:$E,$E526,$I:$I,$I526))/(MAXIFS(J:J,$E:$E,$E526,$I:$I,$I526)-MINIFS(J:J,$E:$E,$E526,$I:$I,$I526)),
100*(J526-MINIFS(J:J,$E:$E,$E526,$I:$I,$I526))/(MAXIFS(J:J,$E:$E,$E526,$I:$I,$I526)-MINIFS(J:J,$E:$E,$E526,$I:$I,$I526))))</f>
        <v/>
      </c>
      <c r="BN526" s="231" t="str">
        <f t="array" ref="BN526">IF(J526="","",
IF(INDEX(Settings!$H:$H,MATCH(BY$1,Settings!$G:$G,0))=TRUE,
100-100*PERCENTRANK(J:J,J526),
100*PERCENTRANK(J:J,J526)))</f>
        <v/>
      </c>
      <c r="BO526" s="231" t="str">
        <f>IFERROR(__xludf.DUMMYFUNCTION("IF(J526="""","""",
IF(INDEX(Settings!$H:$H,MATCH(BY$1,Settings!$G:$G,0))=TRUE,
100-100*PERCENTRANK(FILTER(J:J,$E:$E=$E526),J526),
100*PERCENTRANK(FILTER(J:J,$E:$E=$E526),J526)))"),"")</f>
        <v/>
      </c>
      <c r="BP526" s="231" t="str">
        <f>IFERROR(__xludf.DUMMYFUNCTION("IF(J526="""","""",
IF(INDEX(Settings!$H:$H,MATCH(BY$1,Settings!$G:$G,0))=TRUE,
100-100*PERCENTRANK(FILTER(J:J,$E:$E=$E526,$I:$I=$I526),J526),
100*PERCENTRANK(FILTER(J:J,$E:$E=$E526,$I:$I=$I526),J526)))"),"")</f>
        <v/>
      </c>
      <c r="BQ526" s="233" t="str">
        <f t="array" ref="BQ526">IF(J526="","",
IF(INDEX(Settings!$H:$H,MATCH(BY$1,Settings!$G:$G,0))=TRUE,
-1*(J526-AVERAGE(J:J))/STDEV(J:J),
(J526-AVERAGE(J:J))/STDEV(J:J)))</f>
        <v/>
      </c>
      <c r="BR526" s="233" t="str">
        <f>IFERROR(__xludf.DUMMYFUNCTION("IF(J526="""","""",
IF(INDEX(Settings!$H:$H,MATCH(BY$1,Settings!$G:$G,0))=TRUE,
-1*(J526-AVERAGEIFS(J:J,$E:$E,$E526))/STDEV(FILTER(J:J,$E:$E=$E526)),
(J526-AVERAGEIFS(J:J,$E:$E,$E526))/STDEV(FILTER(J:J,$E:$E=$E526))))"),"")</f>
        <v/>
      </c>
      <c r="BS526" s="233"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1"/>
      <c r="BX526" s="231"/>
      <c r="BY526" s="232" t="str">
        <f t="array" ref="BY526">IF(J526="","",
IF(INDEX(Settings!$H:$H,MATCH(BY$1,Settings!$G:$G,0))=TRUE,
100-100*(J526-MINIFS(J:J,$E:$E,$E526))/(MAXIFS(J:J,$E:$E,$E526)-MINIFS(J:J,$E:$E,$E526)),
100*(J526-MINIFS(J:J,$E:$E,$E526))/(MAXIFS(J:J,$E:$E,$E526)-MINIFS(J:J,$E:$E,$E526))))</f>
        <v/>
      </c>
      <c r="BZ526" s="232" t="str">
        <f t="array" ref="BZ526">IF(K526="","",
IF(INDEX(Settings!$H:$H,MATCH(BZ$1,Settings!$G:$G,0))=TRUE,
100-100*(K526-MINIFS(K:K,$E:$E,$E526))/(MAXIFS(K:K,$E:$E,$E526)-MINIFS(K:K,$E:$E,$E526)),
100*(K526-MINIFS(K:K,$E:$E,$E526))/(MAXIFS(K:K,$E:$E,$E526)-MINIFS(K:K,$E:$E,$E526))))</f>
        <v/>
      </c>
      <c r="CA526" s="232" t="str">
        <f t="array" ref="CA526">IF(L526="","",
IF(INDEX(Settings!$H:$H,MATCH(CA$1,Settings!$G:$G,0))=TRUE,
100-100*(L526-MINIFS(L:L,$E:$E,$E526))/(MAXIFS(L:L,$E:$E,$E526)-MINIFS(L:L,$E:$E,$E526)),
100*(L526-MINIFS(L:L,$E:$E,$E526))/(MAXIFS(L:L,$E:$E,$E526)-MINIFS(L:L,$E:$E,$E526))))</f>
        <v/>
      </c>
      <c r="CB526" s="232" t="str">
        <f t="array" ref="CB526">IF(M526="","",
IF(INDEX(Settings!$H:$H,MATCH(CB$1,Settings!$G:$G,0))=TRUE,
100-100*(M526-MINIFS(M:M,$E:$E,$E526))/(MAXIFS(M:M,$E:$E,$E526)-MINIFS(M:M,$E:$E,$E526)),
100*(M526-MINIFS(M:M,$E:$E,$E526))/(MAXIFS(M:M,$E:$E,$E526)-MINIFS(M:M,$E:$E,$E526))))</f>
        <v/>
      </c>
      <c r="CC526" s="232" t="str">
        <f t="array" ref="CC526">IF(N526="","",
IF(INDEX(Settings!$H:$H,MATCH(CC$1,Settings!$G:$G,0))=TRUE,
100-100*(N526-MINIFS(N:N,$E:$E,$E526))/(MAXIFS(N:N,$E:$E,$E526)-MINIFS(N:N,$E:$E,$E526)),
100*(N526-MINIFS(N:N,$E:$E,$E526))/(MAXIFS(N:N,$E:$E,$E526)-MINIFS(N:N,$E:$E,$E526))))</f>
        <v/>
      </c>
      <c r="CD526" s="232" t="str">
        <f t="array" ref="CD526">IF(O526="","",
IF(INDEX(Settings!$H:$H,MATCH(CD$1,Settings!$G:$G,0))=TRUE,
100-100*(O526-MINIFS(O:O,$E:$E,$E526))/(MAXIFS(O:O,$E:$E,$E526)-MINIFS(O:O,$E:$E,$E526)),
100*(O526-MINIFS(O:O,$E:$E,$E526))/(MAXIFS(O:O,$E:$E,$E526)-MINIFS(O:O,$E:$E,$E526))))</f>
        <v/>
      </c>
      <c r="CE526" s="232" t="str">
        <f t="array" ref="CE526">IF(P526="","",
IF(INDEX(Settings!$H:$H,MATCH(CE$1,Settings!$G:$G,0))=TRUE,
100-100*(P526-MINIFS(P:P,$E:$E,$E526))/(MAXIFS(P:P,$E:$E,$E526)-MINIFS(P:P,$E:$E,$E526)),
100*(P526-MINIFS(P:P,$E:$E,$E526))/(MAXIFS(P:P,$E:$E,$E526)-MINIFS(P:P,$E:$E,$E526))))</f>
        <v/>
      </c>
      <c r="CF526" s="232" t="str">
        <f t="array" ref="CF526">IF(Q526="","",
IF(INDEX(Settings!$H:$H,MATCH(CF$1,Settings!$G:$G,0))=TRUE,
100-100*(Q526-MINIFS(Q:Q,$E:$E,$E526))/(MAXIFS(Q:Q,$E:$E,$E526)-MINIFS(Q:Q,$E:$E,$E526)),
100*(Q526-MINIFS(Q:Q,$E:$E,$E526))/(MAXIFS(Q:Q,$E:$E,$E526)-MINIFS(Q:Q,$E:$E,$E526))))</f>
        <v/>
      </c>
      <c r="CG526" s="232" t="str">
        <f t="array" ref="CG526">IF(R526="","",
IF(INDEX(Settings!$H:$H,MATCH(CG$1,Settings!$G:$G,0))=TRUE,
100-100*(R526-MINIFS(R:R,$E:$E,$E526))/(MAXIFS(R:R,$E:$E,$E526)-MINIFS(R:R,$E:$E,$E526)),
100*(R526-MINIFS(R:R,$E:$E,$E526))/(MAXIFS(R:R,$E:$E,$E526)-MINIFS(R:R,$E:$E,$E526))))</f>
        <v/>
      </c>
      <c r="CH526" s="232" t="str">
        <f t="array" ref="CH526">IF(S526="","",
IF(INDEX(Settings!$H:$H,MATCH(CH$1,Settings!$G:$G,0))=TRUE,
100-100*(S526-MINIFS(S:S,$E:$E,$E526))/(MAXIFS(S:S,$E:$E,$E526)-MINIFS(S:S,$E:$E,$E526)),
100*(S526-MINIFS(S:S,$E:$E,$E526))/(MAXIFS(S:S,$E:$E,$E526)-MINIFS(S:S,$E:$E,$E526))))</f>
        <v/>
      </c>
      <c r="CI526" s="232" t="str">
        <f t="array" ref="CI526">IF(T526="","",
IF(INDEX(Settings!$H:$H,MATCH(CI$1,Settings!$G:$G,0))=TRUE,
100-100*(T526-MINIFS(T:T,$E:$E,$E526))/(MAXIFS(T:T,$E:$E,$E526)-MINIFS(T:T,$E:$E,$E526)),
100*(T526-MINIFS(T:T,$E:$E,$E526))/(MAXIFS(T:T,$E:$E,$E526)-MINIFS(T:T,$E:$E,$E526))))</f>
        <v/>
      </c>
      <c r="CJ526" s="232" t="str">
        <f t="array" ref="CJ526">IF(U526="","",
IF(INDEX(Settings!$H:$H,MATCH(CJ$1,Settings!$G:$G,0))=TRUE,
100-100*(U526-MINIFS(U:U,$E:$E,$E526))/(MAXIFS(U:U,$E:$E,$E526)-MINIFS(U:U,$E:$E,$E526)),
100*(U526-MINIFS(U:U,$E:$E,$E526))/(MAXIFS(U:U,$E:$E,$E526)-MINIFS(U:U,$E:$E,$E526))))</f>
        <v/>
      </c>
      <c r="CK526" s="232" t="str">
        <f t="array" ref="CK526">IF(V526="","",
IF(INDEX(Settings!$H:$H,MATCH(CK$1,Settings!$G:$G,0))=TRUE,
100-100*(V526-MINIFS(V:V,$E:$E,$E526))/(MAXIFS(V:V,$E:$E,$E526)-MINIFS(V:V,$E:$E,$E526)),
100*(V526-MINIFS(V:V,$E:$E,$E526))/(MAXIFS(V:V,$E:$E,$E526)-MINIFS(V:V,$E:$E,$E526))))</f>
        <v/>
      </c>
      <c r="CL526" s="232" t="str">
        <f t="array" ref="CL526">IF(W526="","",
IF(INDEX(Settings!$H:$H,MATCH(CL$1,Settings!$G:$G,0))=TRUE,
100-100*(W526-MINIFS(W:W,$E:$E,$E526))/(MAXIFS(W:W,$E:$E,$E526)-MINIFS(W:W,$E:$E,$E526)),
100*(W526-MINIFS(W:W,$E:$E,$E526))/(MAXIFS(W:W,$E:$E,$E526)-MINIFS(W:W,$E:$E,$E526))))</f>
        <v/>
      </c>
      <c r="CM526" s="232" t="str">
        <f t="array" ref="CM526">IF(X526="","",
IF(INDEX(Settings!$H:$H,MATCH(CM$1,Settings!$G:$G,0))=TRUE,
100-100*(X526-MINIFS(X:X,$E:$E,$E526))/(MAXIFS(X:X,$E:$E,$E526)-MINIFS(X:X,$E:$E,$E526)),
100*(X526-MINIFS(X:X,$E:$E,$E526))/(MAXIFS(X:X,$E:$E,$E526)-MINIFS(X:X,$E:$E,$E526))))</f>
        <v/>
      </c>
      <c r="CN526" s="232" t="str">
        <f t="array" ref="CN526">IF(Y526="","",
IF(INDEX(Settings!$H:$H,MATCH(CN$1,Settings!$G:$G,0))=TRUE,
100-100*(Y526-MINIFS(Y:Y,$E:$E,$E526))/(MAXIFS(Y:Y,$E:$E,$E526)-MINIFS(Y:Y,$E:$E,$E526)),
100*(Y526-MINIFS(Y:Y,$E:$E,$E526))/(MAXIFS(Y:Y,$E:$E,$E526)-MINIFS(Y:Y,$E:$E,$E526))))</f>
        <v/>
      </c>
      <c r="CO526" s="232" t="str">
        <f t="array" ref="CO526">IF(Z526="","",
IF(INDEX(Settings!$H:$H,MATCH(CO$1,Settings!$G:$G,0))=TRUE,
100-100*(Z526-MINIFS(Z:Z,$E:$E,$E526))/(MAXIFS(Z:Z,$E:$E,$E526)-MINIFS(Z:Z,$E:$E,$E526)),
100*(Z526-MINIFS(Z:Z,$E:$E,$E526))/(MAXIFS(Z:Z,$E:$E,$E526)-MINIFS(Z:Z,$E:$E,$E526))))</f>
        <v/>
      </c>
      <c r="CP526" s="232" t="str">
        <f t="array" ref="CP526">IF(AA526="","",
IF(INDEX(Settings!$H:$H,MATCH(CP$1,Settings!$G:$G,0))=TRUE,
100-100*(AA526-MINIFS(AA:AA,$E:$E,$E526))/(MAXIFS(AA:AA,$E:$E,$E526)-MINIFS(AA:AA,$E:$E,$E526)),
100*(AA526-MINIFS(AA:AA,$E:$E,$E526))/(MAXIFS(AA:AA,$E:$E,$E526)-MINIFS(AA:AA,$E:$E,$E526))))</f>
        <v/>
      </c>
      <c r="CQ526" s="232" t="str">
        <f t="array" ref="CQ526">IF(AB526="","",
IF(INDEX(Settings!$H:$H,MATCH(CQ$1,Settings!$G:$G,0))=TRUE,
100-100*(AB526-MINIFS(AB:AB,$E:$E,$E526))/(MAXIFS(AB:AB,$E:$E,$E526)-MINIFS(AB:AB,$E:$E,$E526)),
100*(AB526-MINIFS(AB:AB,$E:$E,$E526))/(MAXIFS(AB:AB,$E:$E,$E526)-MINIFS(AB:AB,$E:$E,$E526))))</f>
        <v/>
      </c>
      <c r="CR526" s="232" t="str">
        <f t="array" ref="CR526">IF(AC526="","",
IF(INDEX(Settings!$H:$H,MATCH(CR$1,Settings!$G:$G,0))=TRUE,
100-100*(AC526-MINIFS(AC:AC,$E:$E,$E526))/(MAXIFS(AC:AC,$E:$E,$E526)-MINIFS(AC:AC,$E:$E,$E526)),
100*(AC526-MINIFS(AC:AC,$E:$E,$E526))/(MAXIFS(AC:AC,$E:$E,$E526)-MINIFS(AC:AC,$E:$E,$E526))))</f>
        <v/>
      </c>
      <c r="CS526" s="232" t="str">
        <f t="array" ref="CS526">IF(AD526="","",
IF(INDEX(Settings!$H:$H,MATCH(CS$1,Settings!$G:$G,0))=TRUE,
100-100*(AD526-MINIFS(AD:AD,$E:$E,$E526))/(MAXIFS(AD:AD,$E:$E,$E526)-MINIFS(AD:AD,$E:$E,$E526)),
100*(AD526-MINIFS(AD:AD,$E:$E,$E526))/(MAXIFS(AD:AD,$E:$E,$E526)-MINIFS(AD:AD,$E:$E,$E526))))</f>
        <v/>
      </c>
      <c r="CT526" s="232" t="str">
        <f t="array" ref="CT526">IF(AE526="","",
IF(INDEX(Settings!$H:$H,MATCH(CT$1,Settings!$G:$G,0))=TRUE,
100-100*(AE526-MINIFS(AE:AE,$E:$E,$E526))/(MAXIFS(AE:AE,$E:$E,$E526)-MINIFS(AE:AE,$E:$E,$E526)),
100*(AE526-MINIFS(AE:AE,$E:$E,$E526))/(MAXIFS(AE:AE,$E:$E,$E526)-MINIFS(AE:AE,$E:$E,$E526))))</f>
        <v/>
      </c>
      <c r="CU526" s="232" t="str">
        <f t="array" ref="CU526">IF(AF526="","",
IF(INDEX(Settings!$H:$H,MATCH(CU$1,Settings!$G:$G,0))=TRUE,
100-100*(AF526-MINIFS(AF:AF,$E:$E,$E526))/(MAXIFS(AF:AF,$E:$E,$E526)-MINIFS(AF:AF,$E:$E,$E526)),
100*(AF526-MINIFS(AF:AF,$E:$E,$E526))/(MAXIFS(AF:AF,$E:$E,$E526)-MINIFS(AF:AF,$E:$E,$E526))))</f>
        <v/>
      </c>
      <c r="CV526" s="232" t="str">
        <f t="array" ref="CV526">IF(AG526="","",
IF(INDEX(Settings!$H:$H,MATCH(CV$1,Settings!$G:$G,0))=TRUE,
100-100*(AG526-MINIFS(AG:AG,$E:$E,$E526))/(MAXIFS(AG:AG,$E:$E,$E526)-MINIFS(AG:AG,$E:$E,$E526)),
100*(AG526-MINIFS(AG:AG,$E:$E,$E526))/(MAXIFS(AG:AG,$E:$E,$E526)-MINIFS(AG:AG,$E:$E,$E526))))</f>
        <v/>
      </c>
      <c r="CW526" s="232" t="str">
        <f t="array" ref="CW526">IF(AH526="","",
IF(INDEX(Settings!$H:$H,MATCH(CW$1,Settings!$G:$G,0))=TRUE,
100-100*(AH526-MINIFS(AH:AH,$E:$E,$E526))/(MAXIFS(AH:AH,$E:$E,$E526)-MINIFS(AH:AH,$E:$E,$E526)),
100*(AH526-MINIFS(AH:AH,$E:$E,$E526))/(MAXIFS(AH:AH,$E:$E,$E526)-MINIFS(AH:AH,$E:$E,$E526))))</f>
        <v/>
      </c>
      <c r="CX526" s="232" t="str">
        <f t="array" ref="CX526">IF(AI526="","",
IF(INDEX(Settings!$H:$H,MATCH(CX$1,Settings!$G:$G,0))=TRUE,
100-100*(AI526-MINIFS(AI:AI,$E:$E,$E526))/(MAXIFS(AI:AI,$E:$E,$E526)-MINIFS(AI:AI,$E:$E,$E526)),
100*(AI526-MINIFS(AI:AI,$E:$E,$E526))/(MAXIFS(AI:AI,$E:$E,$E526)-MINIFS(AI:AI,$E:$E,$E526))))</f>
        <v/>
      </c>
      <c r="CY526" s="232" t="str">
        <f t="array" ref="CY526">IF(AJ526="","",
IF(INDEX(Settings!$H:$H,MATCH(CY$1,Settings!$G:$G,0))=TRUE,
100-100*(AJ526-MINIFS(AJ:AJ,$E:$E,$E526))/(MAXIFS(AJ:AJ,$E:$E,$E526)-MINIFS(AJ:AJ,$E:$E,$E526)),
100*(AJ526-MINIFS(AJ:AJ,$E:$E,$E526))/(MAXIFS(AJ:AJ,$E:$E,$E526)-MINIFS(AJ:AJ,$E:$E,$E526))))</f>
        <v/>
      </c>
      <c r="CZ526" s="232" t="str">
        <f t="array" ref="CZ526">IF(AK526="","",
IF(INDEX(Settings!$H:$H,MATCH(CZ$1,Settings!$G:$G,0))=TRUE,
100-100*(AK526-MINIFS(AK:AK,$E:$E,$E526))/(MAXIFS(AK:AK,$E:$E,$E526)-MINIFS(AK:AK,$E:$E,$E526)),
100*(AK526-MINIFS(AK:AK,$E:$E,$E526))/(MAXIFS(AK:AK,$E:$E,$E526)-MINIFS(AK:AK,$E:$E,$E526))))</f>
        <v/>
      </c>
      <c r="DA526" s="232" t="str">
        <f t="array" ref="DA526">IF(AL526="","",
IF(INDEX(Settings!$H:$H,MATCH(DA$1,Settings!$G:$G,0))=TRUE,
100-100*(AL526-MINIFS(AL:AL,$E:$E,$E526))/(MAXIFS(AL:AL,$E:$E,$E526)-MINIFS(AL:AL,$E:$E,$E526)),
100*(AL526-MINIFS(AL:AL,$E:$E,$E526))/(MAXIFS(AL:AL,$E:$E,$E526)-MINIFS(AL:AL,$E:$E,$E526))))</f>
        <v/>
      </c>
      <c r="DB526" s="232" t="str">
        <f t="array" ref="DB526">IF(AM526="","",
IF(INDEX(Settings!$H:$H,MATCH(DB$1,Settings!$G:$G,0))=TRUE,
100-100*(AM526-MINIFS(AM:AM,$E:$E,$E526))/(MAXIFS(AM:AM,$E:$E,$E526)-MINIFS(AM:AM,$E:$E,$E526)),
100*(AM526-MINIFS(AM:AM,$E:$E,$E526))/(MAXIFS(AM:AM,$E:$E,$E526)-MINIFS(AM:AM,$E:$E,$E526))))</f>
        <v/>
      </c>
      <c r="DC526" s="232" t="str">
        <f t="array" ref="DC526">IF(AN526="","",
IF(INDEX(Settings!$H:$H,MATCH(DC$1,Settings!$G:$G,0))=TRUE,
100-100*(AN526-MINIFS(AN:AN,$E:$E,$E526))/(MAXIFS(AN:AN,$E:$E,$E526)-MINIFS(AN:AN,$E:$E,$E526)),
100*(AN526-MINIFS(AN:AN,$E:$E,$E526))/(MAXIFS(AN:AN,$E:$E,$E526)-MINIFS(AN:AN,$E:$E,$E526))))</f>
        <v/>
      </c>
      <c r="DD526" s="232" t="str">
        <f t="array" ref="DD526">IF(AO526="","",
IF(INDEX(Settings!$H:$H,MATCH(DD$1,Settings!$G:$G,0))=TRUE,
100-100*(AO526-MINIFS(AO:AO,$E:$E,$E526))/(MAXIFS(AO:AO,$E:$E,$E526)-MINIFS(AO:AO,$E:$E,$E526)),
100*(AO526-MINIFS(AO:AO,$E:$E,$E526))/(MAXIFS(AO:AO,$E:$E,$E526)-MINIFS(AO:AO,$E:$E,$E526))))</f>
        <v/>
      </c>
      <c r="DE526" s="232" t="str">
        <f t="array" ref="DE526">IF(AP526="","",
IF(INDEX(Settings!$H:$H,MATCH(DE$1,Settings!$G:$G,0))=TRUE,
100-100*(AP526-MINIFS(AP:AP,$E:$E,$E526))/(MAXIFS(AP:AP,$E:$E,$E526)-MINIFS(AP:AP,$E:$E,$E526)),
100*(AP526-MINIFS(AP:AP,$E:$E,$E526))/(MAXIFS(AP:AP,$E:$E,$E526)-MINIFS(AP:AP,$E:$E,$E526))))</f>
        <v/>
      </c>
      <c r="DF526" s="232" t="str">
        <f t="array" ref="DF526">IF(AQ526="","",
IF(INDEX(Settings!$H:$H,MATCH(DF$1,Settings!$G:$G,0))=TRUE,
100-100*(AQ526-MINIFS(AQ:AQ,$E:$E,$E526))/(MAXIFS(AQ:AQ,$E:$E,$E526)-MINIFS(AQ:AQ,$E:$E,$E526)),
100*(AQ526-MINIFS(AQ:AQ,$E:$E,$E526))/(MAXIFS(AQ:AQ,$E:$E,$E526)-MINIFS(AQ:AQ,$E:$E,$E526))))</f>
        <v/>
      </c>
      <c r="DG526" s="232" t="str">
        <f t="array" ref="DG526">IF(AR526="","",
IF(INDEX(Settings!$H:$H,MATCH(DG$1,Settings!$G:$G,0))=TRUE,
100-100*(AR526-MINIFS(AR:AR,$E:$E,$E526))/(MAXIFS(AR:AR,$E:$E,$E526)-MINIFS(AR:AR,$E:$E,$E526)),
100*(AR526-MINIFS(AR:AR,$E:$E,$E526))/(MAXIFS(AR:AR,$E:$E,$E526)-MINIFS(AR:AR,$E:$E,$E526))))</f>
        <v/>
      </c>
      <c r="DH526" s="232" t="str">
        <f t="array" ref="DH526">IF(AS526="","",
IF(INDEX(Settings!$H:$H,MATCH(DH$1,Settings!$G:$G,0))=TRUE,
100-100*(AS526-MINIFS(AS:AS,$E:$E,$E526))/(MAXIFS(AS:AS,$E:$E,$E526)-MINIFS(AS:AS,$E:$E,$E526)),
100*(AS526-MINIFS(AS:AS,$E:$E,$E526))/(MAXIFS(AS:AS,$E:$E,$E526)-MINIFS(AS:AS,$E:$E,$E526))))</f>
        <v/>
      </c>
      <c r="DI526" s="232" t="str">
        <f t="array" ref="DI526">IF(AT526="","",
IF(INDEX(Settings!$H:$H,MATCH(DI$1,Settings!$G:$G,0))=TRUE,
100-100*(AT526-MINIFS(AT:AT,$E:$E,$E526))/(MAXIFS(AT:AT,$E:$E,$E526)-MINIFS(AT:AT,$E:$E,$E526)),
100*(AT526-MINIFS(AT:AT,$E:$E,$E526))/(MAXIFS(AT:AT,$E:$E,$E526)-MINIFS(AT:AT,$E:$E,$E526))))</f>
        <v/>
      </c>
      <c r="DJ526" s="232" t="str">
        <f t="array" ref="DJ526">IF(AU526="","",
IF(INDEX(Settings!$H:$H,MATCH(DJ$1,Settings!$G:$G,0))=TRUE,
100-100*(AU526-MINIFS(AU:AU,$E:$E,$E526))/(MAXIFS(AU:AU,$E:$E,$E526)-MINIFS(AU:AU,$E:$E,$E526)),
100*(AU526-MINIFS(AU:AU,$E:$E,$E526))/(MAXIFS(AU:AU,$E:$E,$E526)-MINIFS(AU:AU,$E:$E,$E526))))</f>
        <v/>
      </c>
      <c r="DK526" s="232" t="str">
        <f t="array" ref="DK526">IF(AV526="","",
IF(INDEX(Settings!$H:$H,MATCH(DK$1,Settings!$G:$G,0))=TRUE,
100-100*(AV526-MINIFS(AV:AV,$E:$E,$E526))/(MAXIFS(AV:AV,$E:$E,$E526)-MINIFS(AV:AV,$E:$E,$E526)),
100*(AV526-MINIFS(AV:AV,$E:$E,$E526))/(MAXIFS(AV:AV,$E:$E,$E526)-MINIFS(AV:AV,$E:$E,$E526))))</f>
        <v/>
      </c>
      <c r="DL526" s="232" t="str">
        <f t="array" ref="DL526">IF(AW526="","",
IF(INDEX(Settings!$H:$H,MATCH(DL$1,Settings!$G:$G,0))=TRUE,
100-100*(AW526-MINIFS(AW:AW,$E:$E,$E526))/(MAXIFS(AW:AW,$E:$E,$E526)-MINIFS(AW:AW,$E:$E,$E526)),
100*(AW526-MINIFS(AW:AW,$E:$E,$E526))/(MAXIFS(AW:AW,$E:$E,$E526)-MINIFS(AW:AW,$E:$E,$E526))))</f>
        <v/>
      </c>
      <c r="DM526" s="232" t="str">
        <f t="array" ref="DM526">IF(AX526="","",
IF(INDEX(Settings!$H:$H,MATCH(DM$1,Settings!$G:$G,0))=TRUE,
100-100*(AX526-MINIFS(AX:AX,$E:$E,$E526))/(MAXIFS(AX:AX,$E:$E,$E526)-MINIFS(AX:AX,$E:$E,$E526)),
100*(AX526-MINIFS(AX:AX,$E:$E,$E526))/(MAXIFS(AX:AX,$E:$E,$E526)-MINIFS(AX:AX,$E:$E,$E526))))</f>
        <v/>
      </c>
      <c r="DN526" s="232" t="str">
        <f t="array" ref="DN526">IF(AY526="","",
IF(INDEX(Settings!$H:$H,MATCH(DN$1,Settings!$G:$G,0))=TRUE,
100-100*(AY526-MINIFS(AY:AY,$E:$E,$E526))/(MAXIFS(AY:AY,$E:$E,$E526)-MINIFS(AY:AY,$E:$E,$E526)),
100*(AY526-MINIFS(AY:AY,$E:$E,$E526))/(MAXIFS(AY:AY,$E:$E,$E526)-MINIFS(AY:AY,$E:$E,$E526))))</f>
        <v/>
      </c>
      <c r="DO526" s="232" t="str">
        <f t="array" ref="DO526">IF(AZ526="","",
IF(INDEX(Settings!$H:$H,MATCH(DO$1,Settings!$G:$G,0))=TRUE,
100-100*(AZ526-MINIFS(AZ:AZ,$E:$E,$E526))/(MAXIFS(AZ:AZ,$E:$E,$E526)-MINIFS(AZ:AZ,$E:$E,$E526)),
100*(AZ526-MINIFS(AZ:AZ,$E:$E,$E526))/(MAXIFS(AZ:AZ,$E:$E,$E526)-MINIFS(AZ:AZ,$E:$E,$E526))))</f>
        <v/>
      </c>
      <c r="DP526" s="232" t="str">
        <f t="array" ref="DP526">IF(BA526="","",
IF(INDEX(Settings!$H:$H,MATCH(DP$1,Settings!$G:$G,0))=TRUE,
100-100*(BA526-MINIFS(BA:BA,$E:$E,$E526))/(MAXIFS(BA:BA,$E:$E,$E526)-MINIFS(BA:BA,$E:$E,$E526)),
100*(BA526-MINIFS(BA:BA,$E:$E,$E526))/(MAXIFS(BA:BA,$E:$E,$E526)-MINIFS(BA:BA,$E:$E,$E526))))</f>
        <v/>
      </c>
      <c r="DQ526" s="232" t="str">
        <f t="array" ref="DQ526">IF(BB526="","",
IF(INDEX(Settings!$H:$H,MATCH(DQ$1,Settings!$G:$G,0))=TRUE,
100-100*(BB526-MINIFS(BB:BB,$E:$E,$E526))/(MAXIFS(BB:BB,$E:$E,$E526)-MINIFS(BB:BB,$E:$E,$E526)),
100*(BB526-MINIFS(BB:BB,$E:$E,$E526))/(MAXIFS(BB:BB,$E:$E,$E526)-MINIFS(BB:BB,$E:$E,$E526))))</f>
        <v/>
      </c>
      <c r="DR526" s="232" t="str">
        <f t="array" ref="DR526">IF(BC526="","",
IF(INDEX(Settings!$H:$H,MATCH(DR$1,Settings!$G:$G,0))=TRUE,
100-100*(BC526-MINIFS(BC:BC,$E:$E,$E526))/(MAXIFS(BC:BC,$E:$E,$E526)-MINIFS(BC:BC,$E:$E,$E526)),
100*(BC526-MINIFS(BC:BC,$E:$E,$E526))/(MAXIFS(BC:BC,$E:$E,$E526)-MINIFS(BC:BC,$E:$E,$E526))))</f>
        <v/>
      </c>
      <c r="DS526" s="232" t="str">
        <f t="array" ref="DS526">IF(BD526="","",
IF(INDEX(Settings!$H:$H,MATCH(DS$1,Settings!$G:$G,0))=TRUE,
100-100*(BD526-MINIFS(BD:BD,$E:$E,$E526))/(MAXIFS(BD:BD,$E:$E,$E526)-MINIFS(BD:BD,$E:$E,$E526)),
100*(BD526-MINIFS(BD:BD,$E:$E,$E526))/(MAXIFS(BD:BD,$E:$E,$E526)-MINIFS(BD:BD,$E:$E,$E526))))</f>
        <v/>
      </c>
      <c r="DT526" s="232" t="str">
        <f t="array" ref="DT526">IF(BE526="","",
IF(INDEX(Settings!$H:$H,MATCH(DT$1,Settings!$G:$G,0))=TRUE,
100-100*(BE526-MINIFS(BE:BE,$E:$E,$E526))/(MAXIFS(BE:BE,$E:$E,$E526)-MINIFS(BE:BE,$E:$E,$E526)),
100*(BE526-MINIFS(BE:BE,$E:$E,$E526))/(MAXIFS(BE:BE,$E:$E,$E526)-MINIFS(BE:BE,$E:$E,$E526))))</f>
        <v/>
      </c>
      <c r="DU526" s="232" t="str">
        <f t="array" ref="DU526">IF(BF526="","",
IF(INDEX(Settings!$H:$H,MATCH(DU$1,Settings!$G:$G,0))=TRUE,
100-100*(BF526-MINIFS(BF:BF,$E:$E,$E526))/(MAXIFS(BF:BF,$E:$E,$E526)-MINIFS(BF:BF,$E:$E,$E526)),
100*(BF526-MINIFS(BF:BF,$E:$E,$E526))/(MAXIFS(BF:BF,$E:$E,$E526)-MINIFS(BF:BF,$E:$E,$E526))))</f>
        <v/>
      </c>
      <c r="DV526" s="232" t="str">
        <f t="array" ref="DV526">IF(BG526="","",
IF(INDEX(Settings!$H:$H,MATCH(DV$1,Settings!$G:$G,0))=TRUE,
100-100*(BG526-MINIFS(BG:BG,$E:$E,$E526))/(MAXIFS(BG:BG,$E:$E,$E526)-MINIFS(BG:BG,$E:$E,$E526)),
100*(BG526-MINIFS(BG:BG,$E:$E,$E526))/(MAXIFS(BG:BG,$E:$E,$E526)-MINIFS(BG:BG,$E:$E,$E526))))</f>
        <v/>
      </c>
      <c r="DW526" s="232" t="str">
        <f t="array" ref="DW526">IF(BH526="","",
IF(INDEX(Settings!$H:$H,MATCH(DW$1,Settings!$G:$G,0))=TRUE,
100-100*(BH526-MINIFS(BH:BH,$E:$E,$E526))/(MAXIFS(BH:BH,$E:$E,$E526)-MINIFS(BH:BH,$E:$E,$E526)),
100*(BH526-MINIFS(BH:BH,$E:$E,$E526))/(MAXIFS(BH:BH,$E:$E,$E526)-MINIFS(BH:BH,$E:$E,$E526))))</f>
        <v/>
      </c>
      <c r="DX526" s="232" t="str">
        <f t="array" ref="DX526">IF(BI526="","",
IF(INDEX(Settings!$H:$H,MATCH(DX$1,Settings!$G:$G,0))=TRUE,
100-100*(BI526-MINIFS(BI:BI,$E:$E,$E526))/(MAXIFS(BI:BI,$E:$E,$E526)-MINIFS(BI:BI,$E:$E,$E526)),
100*(BI526-MINIFS(BI:BI,$E:$E,$E526))/(MAXIFS(BI:BI,$E:$E,$E526)-MINIFS(BI:BI,$E:$E,$E526))))</f>
        <v/>
      </c>
      <c r="DY526" s="232" t="str">
        <f t="array" ref="DY526">IF(BJ526="","",
IF(INDEX(Settings!$H:$H,MATCH(DY$1,Settings!$G:$G,0))=TRUE,
100-100*(BJ526-MINIFS(BJ:BJ,$E:$E,$E526))/(MAXIFS(BJ:BJ,$E:$E,$E526)-MINIFS(BJ:BJ,$E:$E,$E526)),
100*(BJ526-MINIFS(BJ:BJ,$E:$E,$E526))/(MAXIFS(BJ:BJ,$E:$E,$E526)-MINIFS(BJ:BJ,$E:$E,$E526))))</f>
        <v/>
      </c>
      <c r="DZ526" s="234"/>
      <c r="EA526" s="234"/>
      <c r="EB526" s="234" t="str">
        <f t="shared" si="8"/>
        <v/>
      </c>
      <c r="EC526" s="234" t="str">
        <f t="shared" si="9"/>
        <v/>
      </c>
      <c r="ED526" s="234" t="str">
        <f t="shared" si="10"/>
        <v/>
      </c>
      <c r="EE526" s="234" t="str">
        <f t="shared" si="11"/>
        <v/>
      </c>
      <c r="EF526" s="234" t="str">
        <f t="shared" si="12"/>
        <v/>
      </c>
      <c r="EG526" s="234" t="str">
        <f t="shared" si="13"/>
        <v/>
      </c>
      <c r="EH526" s="234"/>
      <c r="EI526" s="234"/>
      <c r="EJ526" s="234"/>
      <c r="EK526" s="234"/>
      <c r="EL526" s="234"/>
      <c r="EM526" s="234"/>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3" t="str">
        <f t="shared" si="14"/>
        <v/>
      </c>
      <c r="N527" s="49"/>
      <c r="O527" s="49"/>
      <c r="P527" s="49"/>
      <c r="Q527" s="49"/>
      <c r="R527" s="49"/>
      <c r="S527" s="222" t="str">
        <f>IFERROR(VLOOKUP(AF527, 'YOYO IR Scores'!A:C, 3, FALSE), "")
</f>
        <v/>
      </c>
      <c r="T527" s="49"/>
      <c r="U527" s="49"/>
      <c r="V527" s="49"/>
      <c r="W527" s="49"/>
      <c r="X527" s="224" t="str">
        <f t="shared" si="4"/>
        <v/>
      </c>
      <c r="Y527" s="225" t="str">
        <f t="shared" si="5"/>
        <v/>
      </c>
      <c r="Z527" s="225" t="str">
        <f t="shared" si="6"/>
        <v/>
      </c>
      <c r="AA527" s="224" t="str">
        <f t="shared" si="7"/>
        <v/>
      </c>
      <c r="AB527" s="223"/>
      <c r="AC527" s="223"/>
      <c r="AD527" s="223"/>
      <c r="AE527" s="223" t="str">
        <f>IFERROR(VLOOKUP(AF527, 'YOYO IR Scores'!A:C, 2, FALSE), "")</f>
        <v/>
      </c>
      <c r="AF527" s="223"/>
      <c r="AG527" s="223"/>
      <c r="AH527" s="223"/>
      <c r="AI527" s="223"/>
      <c r="AJ527" s="223"/>
      <c r="AK527" s="223"/>
      <c r="AL527" s="223"/>
      <c r="AM527" s="223"/>
      <c r="AN527" s="223"/>
      <c r="AO527" s="223"/>
      <c r="AP527" s="223"/>
      <c r="AQ527" s="223"/>
      <c r="AR527" s="223"/>
      <c r="AS527" s="223"/>
      <c r="AT527" s="223"/>
      <c r="AU527" s="223"/>
      <c r="AV527" s="223"/>
      <c r="AW527" s="223"/>
      <c r="AX527" s="223"/>
      <c r="AY527" s="223"/>
      <c r="AZ527" s="223"/>
      <c r="BA527" s="223"/>
      <c r="BB527" s="223"/>
      <c r="BC527" s="223"/>
      <c r="BD527" s="223"/>
      <c r="BE527" s="223"/>
      <c r="BF527" s="223"/>
      <c r="BG527" s="223"/>
      <c r="BH527" s="223"/>
      <c r="BI527" s="223"/>
      <c r="BJ527" s="223"/>
      <c r="BK527" s="223" t="str">
        <f t="array" ref="BK527">IF(J527="","",
IF(INDEX(Settings!$H:$H,MATCH(BY$1,Settings!$G:$G,0))=TRUE,
100-100*(J527-MIN(J:J))/(MAX(J:J)-MIN(J:J)),
100*(J527-MIN(J:J))/(MAX(J:J)-MIN(J:J))))</f>
        <v/>
      </c>
      <c r="BL527" s="223" t="str">
        <f t="array" ref="BL527">IF(J527="","",
IF(INDEX(Settings!$H:$H,MATCH(BY$1,Settings!$G:$G,0))=TRUE,
100-100*(J527-MINIFS(J:J,$E:$E,$E527))/(MAXIFS(J:J,$E:$E,$E527)-MINIFS(J:J,$E:$E,$E527)),
100*(J527-MINIFS(J:J,$E:$E,$E527))/(MAXIFS(J:J,$E:$E,$E527)-MINIFS(J:J,$E:$E,$E527))))</f>
        <v/>
      </c>
      <c r="BM527" s="223"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4" t="str">
        <f t="array" ref="BQ527">IF(J527="","",
IF(INDEX(Settings!$H:$H,MATCH(BY$1,Settings!$G:$G,0))=TRUE,
-1*(J527-AVERAGE(J:J))/STDEV(J:J),
(J527-AVERAGE(J:J))/STDEV(J:J)))</f>
        <v/>
      </c>
      <c r="BR527" s="224" t="str">
        <f>IFERROR(__xludf.DUMMYFUNCTION("IF(J527="""","""",
IF(INDEX(Settings!$H:$H,MATCH(BY$1,Settings!$G:$G,0))=TRUE,
-1*(J527-AVERAGEIFS(J:J,$E:$E,$E527))/STDEV(FILTER(J:J,$E:$E=$E527)),
(J527-AVERAGEIFS(J:J,$E:$E,$E527))/STDEV(FILTER(J:J,$E:$E=$E527))))"),"")</f>
        <v/>
      </c>
      <c r="BS527" s="224"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3" t="str">
        <f t="array" ref="BY527">IF(J527="","",
IF(INDEX(Settings!$H:$H,MATCH(BY$1,Settings!$G:$G,0))=TRUE,
100-100*(J527-MINIFS(J:J,$E:$E,$E527))/(MAXIFS(J:J,$E:$E,$E527)-MINIFS(J:J,$E:$E,$E527)),
100*(J527-MINIFS(J:J,$E:$E,$E527))/(MAXIFS(J:J,$E:$E,$E527)-MINIFS(J:J,$E:$E,$E527))))</f>
        <v/>
      </c>
      <c r="BZ527" s="223" t="str">
        <f t="array" ref="BZ527">IF(K527="","",
IF(INDEX(Settings!$H:$H,MATCH(BZ$1,Settings!$G:$G,0))=TRUE,
100-100*(K527-MINIFS(K:K,$E:$E,$E527))/(MAXIFS(K:K,$E:$E,$E527)-MINIFS(K:K,$E:$E,$E527)),
100*(K527-MINIFS(K:K,$E:$E,$E527))/(MAXIFS(K:K,$E:$E,$E527)-MINIFS(K:K,$E:$E,$E527))))</f>
        <v/>
      </c>
      <c r="CA527" s="223" t="str">
        <f t="array" ref="CA527">IF(L527="","",
IF(INDEX(Settings!$H:$H,MATCH(CA$1,Settings!$G:$G,0))=TRUE,
100-100*(L527-MINIFS(L:L,$E:$E,$E527))/(MAXIFS(L:L,$E:$E,$E527)-MINIFS(L:L,$E:$E,$E527)),
100*(L527-MINIFS(L:L,$E:$E,$E527))/(MAXIFS(L:L,$E:$E,$E527)-MINIFS(L:L,$E:$E,$E527))))</f>
        <v/>
      </c>
      <c r="CB527" s="223" t="str">
        <f t="array" ref="CB527">IF(M527="","",
IF(INDEX(Settings!$H:$H,MATCH(CB$1,Settings!$G:$G,0))=TRUE,
100-100*(M527-MINIFS(M:M,$E:$E,$E527))/(MAXIFS(M:M,$E:$E,$E527)-MINIFS(M:M,$E:$E,$E527)),
100*(M527-MINIFS(M:M,$E:$E,$E527))/(MAXIFS(M:M,$E:$E,$E527)-MINIFS(M:M,$E:$E,$E527))))</f>
        <v/>
      </c>
      <c r="CC527" s="223" t="str">
        <f t="array" ref="CC527">IF(N527="","",
IF(INDEX(Settings!$H:$H,MATCH(CC$1,Settings!$G:$G,0))=TRUE,
100-100*(N527-MINIFS(N:N,$E:$E,$E527))/(MAXIFS(N:N,$E:$E,$E527)-MINIFS(N:N,$E:$E,$E527)),
100*(N527-MINIFS(N:N,$E:$E,$E527))/(MAXIFS(N:N,$E:$E,$E527)-MINIFS(N:N,$E:$E,$E527))))</f>
        <v/>
      </c>
      <c r="CD527" s="223" t="str">
        <f t="array" ref="CD527">IF(O527="","",
IF(INDEX(Settings!$H:$H,MATCH(CD$1,Settings!$G:$G,0))=TRUE,
100-100*(O527-MINIFS(O:O,$E:$E,$E527))/(MAXIFS(O:O,$E:$E,$E527)-MINIFS(O:O,$E:$E,$E527)),
100*(O527-MINIFS(O:O,$E:$E,$E527))/(MAXIFS(O:O,$E:$E,$E527)-MINIFS(O:O,$E:$E,$E527))))</f>
        <v/>
      </c>
      <c r="CE527" s="223" t="str">
        <f t="array" ref="CE527">IF(P527="","",
IF(INDEX(Settings!$H:$H,MATCH(CE$1,Settings!$G:$G,0))=TRUE,
100-100*(P527-MINIFS(P:P,$E:$E,$E527))/(MAXIFS(P:P,$E:$E,$E527)-MINIFS(P:P,$E:$E,$E527)),
100*(P527-MINIFS(P:P,$E:$E,$E527))/(MAXIFS(P:P,$E:$E,$E527)-MINIFS(P:P,$E:$E,$E527))))</f>
        <v/>
      </c>
      <c r="CF527" s="223" t="str">
        <f t="array" ref="CF527">IF(Q527="","",
IF(INDEX(Settings!$H:$H,MATCH(CF$1,Settings!$G:$G,0))=TRUE,
100-100*(Q527-MINIFS(Q:Q,$E:$E,$E527))/(MAXIFS(Q:Q,$E:$E,$E527)-MINIFS(Q:Q,$E:$E,$E527)),
100*(Q527-MINIFS(Q:Q,$E:$E,$E527))/(MAXIFS(Q:Q,$E:$E,$E527)-MINIFS(Q:Q,$E:$E,$E527))))</f>
        <v/>
      </c>
      <c r="CG527" s="223" t="str">
        <f t="array" ref="CG527">IF(R527="","",
IF(INDEX(Settings!$H:$H,MATCH(CG$1,Settings!$G:$G,0))=TRUE,
100-100*(R527-MINIFS(R:R,$E:$E,$E527))/(MAXIFS(R:R,$E:$E,$E527)-MINIFS(R:R,$E:$E,$E527)),
100*(R527-MINIFS(R:R,$E:$E,$E527))/(MAXIFS(R:R,$E:$E,$E527)-MINIFS(R:R,$E:$E,$E527))))</f>
        <v/>
      </c>
      <c r="CH527" s="223" t="str">
        <f t="array" ref="CH527">IF(S527="","",
IF(INDEX(Settings!$H:$H,MATCH(CH$1,Settings!$G:$G,0))=TRUE,
100-100*(S527-MINIFS(S:S,$E:$E,$E527))/(MAXIFS(S:S,$E:$E,$E527)-MINIFS(S:S,$E:$E,$E527)),
100*(S527-MINIFS(S:S,$E:$E,$E527))/(MAXIFS(S:S,$E:$E,$E527)-MINIFS(S:S,$E:$E,$E527))))</f>
        <v/>
      </c>
      <c r="CI527" s="223" t="str">
        <f t="array" ref="CI527">IF(T527="","",
IF(INDEX(Settings!$H:$H,MATCH(CI$1,Settings!$G:$G,0))=TRUE,
100-100*(T527-MINIFS(T:T,$E:$E,$E527))/(MAXIFS(T:T,$E:$E,$E527)-MINIFS(T:T,$E:$E,$E527)),
100*(T527-MINIFS(T:T,$E:$E,$E527))/(MAXIFS(T:T,$E:$E,$E527)-MINIFS(T:T,$E:$E,$E527))))</f>
        <v/>
      </c>
      <c r="CJ527" s="223" t="str">
        <f t="array" ref="CJ527">IF(U527="","",
IF(INDEX(Settings!$H:$H,MATCH(CJ$1,Settings!$G:$G,0))=TRUE,
100-100*(U527-MINIFS(U:U,$E:$E,$E527))/(MAXIFS(U:U,$E:$E,$E527)-MINIFS(U:U,$E:$E,$E527)),
100*(U527-MINIFS(U:U,$E:$E,$E527))/(MAXIFS(U:U,$E:$E,$E527)-MINIFS(U:U,$E:$E,$E527))))</f>
        <v/>
      </c>
      <c r="CK527" s="223" t="str">
        <f t="array" ref="CK527">IF(V527="","",
IF(INDEX(Settings!$H:$H,MATCH(CK$1,Settings!$G:$G,0))=TRUE,
100-100*(V527-MINIFS(V:V,$E:$E,$E527))/(MAXIFS(V:V,$E:$E,$E527)-MINIFS(V:V,$E:$E,$E527)),
100*(V527-MINIFS(V:V,$E:$E,$E527))/(MAXIFS(V:V,$E:$E,$E527)-MINIFS(V:V,$E:$E,$E527))))</f>
        <v/>
      </c>
      <c r="CL527" s="223" t="str">
        <f t="array" ref="CL527">IF(W527="","",
IF(INDEX(Settings!$H:$H,MATCH(CL$1,Settings!$G:$G,0))=TRUE,
100-100*(W527-MINIFS(W:W,$E:$E,$E527))/(MAXIFS(W:W,$E:$E,$E527)-MINIFS(W:W,$E:$E,$E527)),
100*(W527-MINIFS(W:W,$E:$E,$E527))/(MAXIFS(W:W,$E:$E,$E527)-MINIFS(W:W,$E:$E,$E527))))</f>
        <v/>
      </c>
      <c r="CM527" s="223" t="str">
        <f t="array" ref="CM527">IF(X527="","",
IF(INDEX(Settings!$H:$H,MATCH(CM$1,Settings!$G:$G,0))=TRUE,
100-100*(X527-MINIFS(X:X,$E:$E,$E527))/(MAXIFS(X:X,$E:$E,$E527)-MINIFS(X:X,$E:$E,$E527)),
100*(X527-MINIFS(X:X,$E:$E,$E527))/(MAXIFS(X:X,$E:$E,$E527)-MINIFS(X:X,$E:$E,$E527))))</f>
        <v/>
      </c>
      <c r="CN527" s="223" t="str">
        <f t="array" ref="CN527">IF(Y527="","",
IF(INDEX(Settings!$H:$H,MATCH(CN$1,Settings!$G:$G,0))=TRUE,
100-100*(Y527-MINIFS(Y:Y,$E:$E,$E527))/(MAXIFS(Y:Y,$E:$E,$E527)-MINIFS(Y:Y,$E:$E,$E527)),
100*(Y527-MINIFS(Y:Y,$E:$E,$E527))/(MAXIFS(Y:Y,$E:$E,$E527)-MINIFS(Y:Y,$E:$E,$E527))))</f>
        <v/>
      </c>
      <c r="CO527" s="223" t="str">
        <f t="array" ref="CO527">IF(Z527="","",
IF(INDEX(Settings!$H:$H,MATCH(CO$1,Settings!$G:$G,0))=TRUE,
100-100*(Z527-MINIFS(Z:Z,$E:$E,$E527))/(MAXIFS(Z:Z,$E:$E,$E527)-MINIFS(Z:Z,$E:$E,$E527)),
100*(Z527-MINIFS(Z:Z,$E:$E,$E527))/(MAXIFS(Z:Z,$E:$E,$E527)-MINIFS(Z:Z,$E:$E,$E527))))</f>
        <v/>
      </c>
      <c r="CP527" s="223" t="str">
        <f t="array" ref="CP527">IF(AA527="","",
IF(INDEX(Settings!$H:$H,MATCH(CP$1,Settings!$G:$G,0))=TRUE,
100-100*(AA527-MINIFS(AA:AA,$E:$E,$E527))/(MAXIFS(AA:AA,$E:$E,$E527)-MINIFS(AA:AA,$E:$E,$E527)),
100*(AA527-MINIFS(AA:AA,$E:$E,$E527))/(MAXIFS(AA:AA,$E:$E,$E527)-MINIFS(AA:AA,$E:$E,$E527))))</f>
        <v/>
      </c>
      <c r="CQ527" s="223" t="str">
        <f t="array" ref="CQ527">IF(AB527="","",
IF(INDEX(Settings!$H:$H,MATCH(CQ$1,Settings!$G:$G,0))=TRUE,
100-100*(AB527-MINIFS(AB:AB,$E:$E,$E527))/(MAXIFS(AB:AB,$E:$E,$E527)-MINIFS(AB:AB,$E:$E,$E527)),
100*(AB527-MINIFS(AB:AB,$E:$E,$E527))/(MAXIFS(AB:AB,$E:$E,$E527)-MINIFS(AB:AB,$E:$E,$E527))))</f>
        <v/>
      </c>
      <c r="CR527" s="223" t="str">
        <f t="array" ref="CR527">IF(AC527="","",
IF(INDEX(Settings!$H:$H,MATCH(CR$1,Settings!$G:$G,0))=TRUE,
100-100*(AC527-MINIFS(AC:AC,$E:$E,$E527))/(MAXIFS(AC:AC,$E:$E,$E527)-MINIFS(AC:AC,$E:$E,$E527)),
100*(AC527-MINIFS(AC:AC,$E:$E,$E527))/(MAXIFS(AC:AC,$E:$E,$E527)-MINIFS(AC:AC,$E:$E,$E527))))</f>
        <v/>
      </c>
      <c r="CS527" s="223" t="str">
        <f t="array" ref="CS527">IF(AD527="","",
IF(INDEX(Settings!$H:$H,MATCH(CS$1,Settings!$G:$G,0))=TRUE,
100-100*(AD527-MINIFS(AD:AD,$E:$E,$E527))/(MAXIFS(AD:AD,$E:$E,$E527)-MINIFS(AD:AD,$E:$E,$E527)),
100*(AD527-MINIFS(AD:AD,$E:$E,$E527))/(MAXIFS(AD:AD,$E:$E,$E527)-MINIFS(AD:AD,$E:$E,$E527))))</f>
        <v/>
      </c>
      <c r="CT527" s="223" t="str">
        <f t="array" ref="CT527">IF(AE527="","",
IF(INDEX(Settings!$H:$H,MATCH(CT$1,Settings!$G:$G,0))=TRUE,
100-100*(AE527-MINIFS(AE:AE,$E:$E,$E527))/(MAXIFS(AE:AE,$E:$E,$E527)-MINIFS(AE:AE,$E:$E,$E527)),
100*(AE527-MINIFS(AE:AE,$E:$E,$E527))/(MAXIFS(AE:AE,$E:$E,$E527)-MINIFS(AE:AE,$E:$E,$E527))))</f>
        <v/>
      </c>
      <c r="CU527" s="223" t="str">
        <f t="array" ref="CU527">IF(AF527="","",
IF(INDEX(Settings!$H:$H,MATCH(CU$1,Settings!$G:$G,0))=TRUE,
100-100*(AF527-MINIFS(AF:AF,$E:$E,$E527))/(MAXIFS(AF:AF,$E:$E,$E527)-MINIFS(AF:AF,$E:$E,$E527)),
100*(AF527-MINIFS(AF:AF,$E:$E,$E527))/(MAXIFS(AF:AF,$E:$E,$E527)-MINIFS(AF:AF,$E:$E,$E527))))</f>
        <v/>
      </c>
      <c r="CV527" s="223" t="str">
        <f t="array" ref="CV527">IF(AG527="","",
IF(INDEX(Settings!$H:$H,MATCH(CV$1,Settings!$G:$G,0))=TRUE,
100-100*(AG527-MINIFS(AG:AG,$E:$E,$E527))/(MAXIFS(AG:AG,$E:$E,$E527)-MINIFS(AG:AG,$E:$E,$E527)),
100*(AG527-MINIFS(AG:AG,$E:$E,$E527))/(MAXIFS(AG:AG,$E:$E,$E527)-MINIFS(AG:AG,$E:$E,$E527))))</f>
        <v/>
      </c>
      <c r="CW527" s="223" t="str">
        <f t="array" ref="CW527">IF(AH527="","",
IF(INDEX(Settings!$H:$H,MATCH(CW$1,Settings!$G:$G,0))=TRUE,
100-100*(AH527-MINIFS(AH:AH,$E:$E,$E527))/(MAXIFS(AH:AH,$E:$E,$E527)-MINIFS(AH:AH,$E:$E,$E527)),
100*(AH527-MINIFS(AH:AH,$E:$E,$E527))/(MAXIFS(AH:AH,$E:$E,$E527)-MINIFS(AH:AH,$E:$E,$E527))))</f>
        <v/>
      </c>
      <c r="CX527" s="223" t="str">
        <f t="array" ref="CX527">IF(AI527="","",
IF(INDEX(Settings!$H:$H,MATCH(CX$1,Settings!$G:$G,0))=TRUE,
100-100*(AI527-MINIFS(AI:AI,$E:$E,$E527))/(MAXIFS(AI:AI,$E:$E,$E527)-MINIFS(AI:AI,$E:$E,$E527)),
100*(AI527-MINIFS(AI:AI,$E:$E,$E527))/(MAXIFS(AI:AI,$E:$E,$E527)-MINIFS(AI:AI,$E:$E,$E527))))</f>
        <v/>
      </c>
      <c r="CY527" s="223" t="str">
        <f t="array" ref="CY527">IF(AJ527="","",
IF(INDEX(Settings!$H:$H,MATCH(CY$1,Settings!$G:$G,0))=TRUE,
100-100*(AJ527-MINIFS(AJ:AJ,$E:$E,$E527))/(MAXIFS(AJ:AJ,$E:$E,$E527)-MINIFS(AJ:AJ,$E:$E,$E527)),
100*(AJ527-MINIFS(AJ:AJ,$E:$E,$E527))/(MAXIFS(AJ:AJ,$E:$E,$E527)-MINIFS(AJ:AJ,$E:$E,$E527))))</f>
        <v/>
      </c>
      <c r="CZ527" s="223" t="str">
        <f t="array" ref="CZ527">IF(AK527="","",
IF(INDEX(Settings!$H:$H,MATCH(CZ$1,Settings!$G:$G,0))=TRUE,
100-100*(AK527-MINIFS(AK:AK,$E:$E,$E527))/(MAXIFS(AK:AK,$E:$E,$E527)-MINIFS(AK:AK,$E:$E,$E527)),
100*(AK527-MINIFS(AK:AK,$E:$E,$E527))/(MAXIFS(AK:AK,$E:$E,$E527)-MINIFS(AK:AK,$E:$E,$E527))))</f>
        <v/>
      </c>
      <c r="DA527" s="223" t="str">
        <f t="array" ref="DA527">IF(AL527="","",
IF(INDEX(Settings!$H:$H,MATCH(DA$1,Settings!$G:$G,0))=TRUE,
100-100*(AL527-MINIFS(AL:AL,$E:$E,$E527))/(MAXIFS(AL:AL,$E:$E,$E527)-MINIFS(AL:AL,$E:$E,$E527)),
100*(AL527-MINIFS(AL:AL,$E:$E,$E527))/(MAXIFS(AL:AL,$E:$E,$E527)-MINIFS(AL:AL,$E:$E,$E527))))</f>
        <v/>
      </c>
      <c r="DB527" s="223" t="str">
        <f t="array" ref="DB527">IF(AM527="","",
IF(INDEX(Settings!$H:$H,MATCH(DB$1,Settings!$G:$G,0))=TRUE,
100-100*(AM527-MINIFS(AM:AM,$E:$E,$E527))/(MAXIFS(AM:AM,$E:$E,$E527)-MINIFS(AM:AM,$E:$E,$E527)),
100*(AM527-MINIFS(AM:AM,$E:$E,$E527))/(MAXIFS(AM:AM,$E:$E,$E527)-MINIFS(AM:AM,$E:$E,$E527))))</f>
        <v/>
      </c>
      <c r="DC527" s="223" t="str">
        <f t="array" ref="DC527">IF(AN527="","",
IF(INDEX(Settings!$H:$H,MATCH(DC$1,Settings!$G:$G,0))=TRUE,
100-100*(AN527-MINIFS(AN:AN,$E:$E,$E527))/(MAXIFS(AN:AN,$E:$E,$E527)-MINIFS(AN:AN,$E:$E,$E527)),
100*(AN527-MINIFS(AN:AN,$E:$E,$E527))/(MAXIFS(AN:AN,$E:$E,$E527)-MINIFS(AN:AN,$E:$E,$E527))))</f>
        <v/>
      </c>
      <c r="DD527" s="223" t="str">
        <f t="array" ref="DD527">IF(AO527="","",
IF(INDEX(Settings!$H:$H,MATCH(DD$1,Settings!$G:$G,0))=TRUE,
100-100*(AO527-MINIFS(AO:AO,$E:$E,$E527))/(MAXIFS(AO:AO,$E:$E,$E527)-MINIFS(AO:AO,$E:$E,$E527)),
100*(AO527-MINIFS(AO:AO,$E:$E,$E527))/(MAXIFS(AO:AO,$E:$E,$E527)-MINIFS(AO:AO,$E:$E,$E527))))</f>
        <v/>
      </c>
      <c r="DE527" s="223" t="str">
        <f t="array" ref="DE527">IF(AP527="","",
IF(INDEX(Settings!$H:$H,MATCH(DE$1,Settings!$G:$G,0))=TRUE,
100-100*(AP527-MINIFS(AP:AP,$E:$E,$E527))/(MAXIFS(AP:AP,$E:$E,$E527)-MINIFS(AP:AP,$E:$E,$E527)),
100*(AP527-MINIFS(AP:AP,$E:$E,$E527))/(MAXIFS(AP:AP,$E:$E,$E527)-MINIFS(AP:AP,$E:$E,$E527))))</f>
        <v/>
      </c>
      <c r="DF527" s="223" t="str">
        <f t="array" ref="DF527">IF(AQ527="","",
IF(INDEX(Settings!$H:$H,MATCH(DF$1,Settings!$G:$G,0))=TRUE,
100-100*(AQ527-MINIFS(AQ:AQ,$E:$E,$E527))/(MAXIFS(AQ:AQ,$E:$E,$E527)-MINIFS(AQ:AQ,$E:$E,$E527)),
100*(AQ527-MINIFS(AQ:AQ,$E:$E,$E527))/(MAXIFS(AQ:AQ,$E:$E,$E527)-MINIFS(AQ:AQ,$E:$E,$E527))))</f>
        <v/>
      </c>
      <c r="DG527" s="223" t="str">
        <f t="array" ref="DG527">IF(AR527="","",
IF(INDEX(Settings!$H:$H,MATCH(DG$1,Settings!$G:$G,0))=TRUE,
100-100*(AR527-MINIFS(AR:AR,$E:$E,$E527))/(MAXIFS(AR:AR,$E:$E,$E527)-MINIFS(AR:AR,$E:$E,$E527)),
100*(AR527-MINIFS(AR:AR,$E:$E,$E527))/(MAXIFS(AR:AR,$E:$E,$E527)-MINIFS(AR:AR,$E:$E,$E527))))</f>
        <v/>
      </c>
      <c r="DH527" s="223" t="str">
        <f t="array" ref="DH527">IF(AS527="","",
IF(INDEX(Settings!$H:$H,MATCH(DH$1,Settings!$G:$G,0))=TRUE,
100-100*(AS527-MINIFS(AS:AS,$E:$E,$E527))/(MAXIFS(AS:AS,$E:$E,$E527)-MINIFS(AS:AS,$E:$E,$E527)),
100*(AS527-MINIFS(AS:AS,$E:$E,$E527))/(MAXIFS(AS:AS,$E:$E,$E527)-MINIFS(AS:AS,$E:$E,$E527))))</f>
        <v/>
      </c>
      <c r="DI527" s="223" t="str">
        <f t="array" ref="DI527">IF(AT527="","",
IF(INDEX(Settings!$H:$H,MATCH(DI$1,Settings!$G:$G,0))=TRUE,
100-100*(AT527-MINIFS(AT:AT,$E:$E,$E527))/(MAXIFS(AT:AT,$E:$E,$E527)-MINIFS(AT:AT,$E:$E,$E527)),
100*(AT527-MINIFS(AT:AT,$E:$E,$E527))/(MAXIFS(AT:AT,$E:$E,$E527)-MINIFS(AT:AT,$E:$E,$E527))))</f>
        <v/>
      </c>
      <c r="DJ527" s="223" t="str">
        <f t="array" ref="DJ527">IF(AU527="","",
IF(INDEX(Settings!$H:$H,MATCH(DJ$1,Settings!$G:$G,0))=TRUE,
100-100*(AU527-MINIFS(AU:AU,$E:$E,$E527))/(MAXIFS(AU:AU,$E:$E,$E527)-MINIFS(AU:AU,$E:$E,$E527)),
100*(AU527-MINIFS(AU:AU,$E:$E,$E527))/(MAXIFS(AU:AU,$E:$E,$E527)-MINIFS(AU:AU,$E:$E,$E527))))</f>
        <v/>
      </c>
      <c r="DK527" s="223" t="str">
        <f t="array" ref="DK527">IF(AV527="","",
IF(INDEX(Settings!$H:$H,MATCH(DK$1,Settings!$G:$G,0))=TRUE,
100-100*(AV527-MINIFS(AV:AV,$E:$E,$E527))/(MAXIFS(AV:AV,$E:$E,$E527)-MINIFS(AV:AV,$E:$E,$E527)),
100*(AV527-MINIFS(AV:AV,$E:$E,$E527))/(MAXIFS(AV:AV,$E:$E,$E527)-MINIFS(AV:AV,$E:$E,$E527))))</f>
        <v/>
      </c>
      <c r="DL527" s="223" t="str">
        <f t="array" ref="DL527">IF(AW527="","",
IF(INDEX(Settings!$H:$H,MATCH(DL$1,Settings!$G:$G,0))=TRUE,
100-100*(AW527-MINIFS(AW:AW,$E:$E,$E527))/(MAXIFS(AW:AW,$E:$E,$E527)-MINIFS(AW:AW,$E:$E,$E527)),
100*(AW527-MINIFS(AW:AW,$E:$E,$E527))/(MAXIFS(AW:AW,$E:$E,$E527)-MINIFS(AW:AW,$E:$E,$E527))))</f>
        <v/>
      </c>
      <c r="DM527" s="223" t="str">
        <f t="array" ref="DM527">IF(AX527="","",
IF(INDEX(Settings!$H:$H,MATCH(DM$1,Settings!$G:$G,0))=TRUE,
100-100*(AX527-MINIFS(AX:AX,$E:$E,$E527))/(MAXIFS(AX:AX,$E:$E,$E527)-MINIFS(AX:AX,$E:$E,$E527)),
100*(AX527-MINIFS(AX:AX,$E:$E,$E527))/(MAXIFS(AX:AX,$E:$E,$E527)-MINIFS(AX:AX,$E:$E,$E527))))</f>
        <v/>
      </c>
      <c r="DN527" s="223" t="str">
        <f t="array" ref="DN527">IF(AY527="","",
IF(INDEX(Settings!$H:$H,MATCH(DN$1,Settings!$G:$G,0))=TRUE,
100-100*(AY527-MINIFS(AY:AY,$E:$E,$E527))/(MAXIFS(AY:AY,$E:$E,$E527)-MINIFS(AY:AY,$E:$E,$E527)),
100*(AY527-MINIFS(AY:AY,$E:$E,$E527))/(MAXIFS(AY:AY,$E:$E,$E527)-MINIFS(AY:AY,$E:$E,$E527))))</f>
        <v/>
      </c>
      <c r="DO527" s="223" t="str">
        <f t="array" ref="DO527">IF(AZ527="","",
IF(INDEX(Settings!$H:$H,MATCH(DO$1,Settings!$G:$G,0))=TRUE,
100-100*(AZ527-MINIFS(AZ:AZ,$E:$E,$E527))/(MAXIFS(AZ:AZ,$E:$E,$E527)-MINIFS(AZ:AZ,$E:$E,$E527)),
100*(AZ527-MINIFS(AZ:AZ,$E:$E,$E527))/(MAXIFS(AZ:AZ,$E:$E,$E527)-MINIFS(AZ:AZ,$E:$E,$E527))))</f>
        <v/>
      </c>
      <c r="DP527" s="223" t="str">
        <f t="array" ref="DP527">IF(BA527="","",
IF(INDEX(Settings!$H:$H,MATCH(DP$1,Settings!$G:$G,0))=TRUE,
100-100*(BA527-MINIFS(BA:BA,$E:$E,$E527))/(MAXIFS(BA:BA,$E:$E,$E527)-MINIFS(BA:BA,$E:$E,$E527)),
100*(BA527-MINIFS(BA:BA,$E:$E,$E527))/(MAXIFS(BA:BA,$E:$E,$E527)-MINIFS(BA:BA,$E:$E,$E527))))</f>
        <v/>
      </c>
      <c r="DQ527" s="223" t="str">
        <f t="array" ref="DQ527">IF(BB527="","",
IF(INDEX(Settings!$H:$H,MATCH(DQ$1,Settings!$G:$G,0))=TRUE,
100-100*(BB527-MINIFS(BB:BB,$E:$E,$E527))/(MAXIFS(BB:BB,$E:$E,$E527)-MINIFS(BB:BB,$E:$E,$E527)),
100*(BB527-MINIFS(BB:BB,$E:$E,$E527))/(MAXIFS(BB:BB,$E:$E,$E527)-MINIFS(BB:BB,$E:$E,$E527))))</f>
        <v/>
      </c>
      <c r="DR527" s="223" t="str">
        <f t="array" ref="DR527">IF(BC527="","",
IF(INDEX(Settings!$H:$H,MATCH(DR$1,Settings!$G:$G,0))=TRUE,
100-100*(BC527-MINIFS(BC:BC,$E:$E,$E527))/(MAXIFS(BC:BC,$E:$E,$E527)-MINIFS(BC:BC,$E:$E,$E527)),
100*(BC527-MINIFS(BC:BC,$E:$E,$E527))/(MAXIFS(BC:BC,$E:$E,$E527)-MINIFS(BC:BC,$E:$E,$E527))))</f>
        <v/>
      </c>
      <c r="DS527" s="223" t="str">
        <f t="array" ref="DS527">IF(BD527="","",
IF(INDEX(Settings!$H:$H,MATCH(DS$1,Settings!$G:$G,0))=TRUE,
100-100*(BD527-MINIFS(BD:BD,$E:$E,$E527))/(MAXIFS(BD:BD,$E:$E,$E527)-MINIFS(BD:BD,$E:$E,$E527)),
100*(BD527-MINIFS(BD:BD,$E:$E,$E527))/(MAXIFS(BD:BD,$E:$E,$E527)-MINIFS(BD:BD,$E:$E,$E527))))</f>
        <v/>
      </c>
      <c r="DT527" s="223" t="str">
        <f t="array" ref="DT527">IF(BE527="","",
IF(INDEX(Settings!$H:$H,MATCH(DT$1,Settings!$G:$G,0))=TRUE,
100-100*(BE527-MINIFS(BE:BE,$E:$E,$E527))/(MAXIFS(BE:BE,$E:$E,$E527)-MINIFS(BE:BE,$E:$E,$E527)),
100*(BE527-MINIFS(BE:BE,$E:$E,$E527))/(MAXIFS(BE:BE,$E:$E,$E527)-MINIFS(BE:BE,$E:$E,$E527))))</f>
        <v/>
      </c>
      <c r="DU527" s="223" t="str">
        <f t="array" ref="DU527">IF(BF527="","",
IF(INDEX(Settings!$H:$H,MATCH(DU$1,Settings!$G:$G,0))=TRUE,
100-100*(BF527-MINIFS(BF:BF,$E:$E,$E527))/(MAXIFS(BF:BF,$E:$E,$E527)-MINIFS(BF:BF,$E:$E,$E527)),
100*(BF527-MINIFS(BF:BF,$E:$E,$E527))/(MAXIFS(BF:BF,$E:$E,$E527)-MINIFS(BF:BF,$E:$E,$E527))))</f>
        <v/>
      </c>
      <c r="DV527" s="223" t="str">
        <f t="array" ref="DV527">IF(BG527="","",
IF(INDEX(Settings!$H:$H,MATCH(DV$1,Settings!$G:$G,0))=TRUE,
100-100*(BG527-MINIFS(BG:BG,$E:$E,$E527))/(MAXIFS(BG:BG,$E:$E,$E527)-MINIFS(BG:BG,$E:$E,$E527)),
100*(BG527-MINIFS(BG:BG,$E:$E,$E527))/(MAXIFS(BG:BG,$E:$E,$E527)-MINIFS(BG:BG,$E:$E,$E527))))</f>
        <v/>
      </c>
      <c r="DW527" s="223" t="str">
        <f t="array" ref="DW527">IF(BH527="","",
IF(INDEX(Settings!$H:$H,MATCH(DW$1,Settings!$G:$G,0))=TRUE,
100-100*(BH527-MINIFS(BH:BH,$E:$E,$E527))/(MAXIFS(BH:BH,$E:$E,$E527)-MINIFS(BH:BH,$E:$E,$E527)),
100*(BH527-MINIFS(BH:BH,$E:$E,$E527))/(MAXIFS(BH:BH,$E:$E,$E527)-MINIFS(BH:BH,$E:$E,$E527))))</f>
        <v/>
      </c>
      <c r="DX527" s="223" t="str">
        <f t="array" ref="DX527">IF(BI527="","",
IF(INDEX(Settings!$H:$H,MATCH(DX$1,Settings!$G:$G,0))=TRUE,
100-100*(BI527-MINIFS(BI:BI,$E:$E,$E527))/(MAXIFS(BI:BI,$E:$E,$E527)-MINIFS(BI:BI,$E:$E,$E527)),
100*(BI527-MINIFS(BI:BI,$E:$E,$E527))/(MAXIFS(BI:BI,$E:$E,$E527)-MINIFS(BI:BI,$E:$E,$E527))))</f>
        <v/>
      </c>
      <c r="DY527" s="223" t="str">
        <f t="array" ref="DY527">IF(BJ527="","",
IF(INDEX(Settings!$H:$H,MATCH(DY$1,Settings!$G:$G,0))=TRUE,
100-100*(BJ527-MINIFS(BJ:BJ,$E:$E,$E527))/(MAXIFS(BJ:BJ,$E:$E,$E527)-MINIFS(BJ:BJ,$E:$E,$E527)),
100*(BJ527-MINIFS(BJ:BJ,$E:$E,$E527))/(MAXIFS(BJ:BJ,$E:$E,$E527)-MINIFS(BJ:BJ,$E:$E,$E527))))</f>
        <v/>
      </c>
      <c r="DZ527" s="225"/>
      <c r="EA527" s="225"/>
      <c r="EB527" s="225" t="str">
        <f t="shared" si="8"/>
        <v/>
      </c>
      <c r="EC527" s="225" t="str">
        <f t="shared" si="9"/>
        <v/>
      </c>
      <c r="ED527" s="225" t="str">
        <f t="shared" si="10"/>
        <v/>
      </c>
      <c r="EE527" s="225" t="str">
        <f t="shared" si="11"/>
        <v/>
      </c>
      <c r="EF527" s="225" t="str">
        <f t="shared" si="12"/>
        <v/>
      </c>
      <c r="EG527" s="225" t="str">
        <f t="shared" si="13"/>
        <v/>
      </c>
      <c r="EH527" s="225"/>
      <c r="EI527" s="225"/>
      <c r="EJ527" s="225"/>
      <c r="EK527" s="225"/>
      <c r="EL527" s="225"/>
      <c r="EM527" s="225"/>
    </row>
    <row r="528">
      <c r="A528" s="231"/>
      <c r="B528" s="231"/>
      <c r="C528" s="231"/>
      <c r="D528" s="231" t="str">
        <f t="array" ref="D528">IFERROR(INDEX(Profiles!$B:$B,MATCH($A528,Profiles!$A:$A,0)),"")</f>
        <v/>
      </c>
      <c r="E528" s="231"/>
      <c r="F528" s="231"/>
      <c r="G528" s="231"/>
      <c r="H528" s="231"/>
      <c r="I528" s="231" t="str">
        <f>IF(A528="","",IF(Settings!$N$3="DATE",F528&amp;": "&amp;TEXT(B528,"M/DD/YY"),F528&amp;": "&amp;H528))</f>
        <v/>
      </c>
      <c r="J528" s="231"/>
      <c r="K528" s="231"/>
      <c r="L528" s="231"/>
      <c r="M528" s="232" t="str">
        <f t="shared" si="14"/>
        <v/>
      </c>
      <c r="N528" s="231"/>
      <c r="O528" s="231"/>
      <c r="P528" s="231"/>
      <c r="Q528" s="231"/>
      <c r="R528" s="231"/>
      <c r="S528" s="230" t="str">
        <f>IFERROR(VLOOKUP(AF528, 'YOYO IR Scores'!A:C, 3, FALSE), "")
</f>
        <v/>
      </c>
      <c r="T528" s="231"/>
      <c r="U528" s="231"/>
      <c r="V528" s="231"/>
      <c r="W528" s="231"/>
      <c r="X528" s="233" t="str">
        <f t="shared" si="4"/>
        <v/>
      </c>
      <c r="Y528" s="234" t="str">
        <f t="shared" si="5"/>
        <v/>
      </c>
      <c r="Z528" s="234" t="str">
        <f t="shared" si="6"/>
        <v/>
      </c>
      <c r="AA528" s="233" t="str">
        <f t="shared" si="7"/>
        <v/>
      </c>
      <c r="AB528" s="232"/>
      <c r="AC528" s="232"/>
      <c r="AD528" s="232"/>
      <c r="AE528" s="232" t="str">
        <f>IFERROR(VLOOKUP(AF528, 'YOYO IR Scores'!A:C, 2, FALSE), "")</f>
        <v/>
      </c>
      <c r="AF528" s="232"/>
      <c r="AG528" s="23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c r="BD528" s="232"/>
      <c r="BE528" s="232"/>
      <c r="BF528" s="232"/>
      <c r="BG528" s="232"/>
      <c r="BH528" s="232"/>
      <c r="BI528" s="232"/>
      <c r="BJ528" s="232"/>
      <c r="BK528" s="232" t="str">
        <f t="array" ref="BK528">IF(J528="","",
IF(INDEX(Settings!$H:$H,MATCH(BY$1,Settings!$G:$G,0))=TRUE,
100-100*(J528-MIN(J:J))/(MAX(J:J)-MIN(J:J)),
100*(J528-MIN(J:J))/(MAX(J:J)-MIN(J:J))))</f>
        <v/>
      </c>
      <c r="BL528" s="232" t="str">
        <f t="array" ref="BL528">IF(J528="","",
IF(INDEX(Settings!$H:$H,MATCH(BY$1,Settings!$G:$G,0))=TRUE,
100-100*(J528-MINIFS(J:J,$E:$E,$E528))/(MAXIFS(J:J,$E:$E,$E528)-MINIFS(J:J,$E:$E,$E528)),
100*(J528-MINIFS(J:J,$E:$E,$E528))/(MAXIFS(J:J,$E:$E,$E528)-MINIFS(J:J,$E:$E,$E528))))</f>
        <v/>
      </c>
      <c r="BM528" s="232" t="str">
        <f t="array" ref="BM528">IF(J528="","",
IF(INDEX(Settings!$H:$H,MATCH(BY$1,Settings!$G:$G,0))=TRUE,
100-100*(J528-MINIFS(J:J,$E:$E,$E528,$I:$I,$I528))/(MAXIFS(J:J,$E:$E,$E528,$I:$I,$I528)-MINIFS(J:J,$E:$E,$E528,$I:$I,$I528)),
100*(J528-MINIFS(J:J,$E:$E,$E528,$I:$I,$I528))/(MAXIFS(J:J,$E:$E,$E528,$I:$I,$I528)-MINIFS(J:J,$E:$E,$E528,$I:$I,$I528))))</f>
        <v/>
      </c>
      <c r="BN528" s="231" t="str">
        <f t="array" ref="BN528">IF(J528="","",
IF(INDEX(Settings!$H:$H,MATCH(BY$1,Settings!$G:$G,0))=TRUE,
100-100*PERCENTRANK(J:J,J528),
100*PERCENTRANK(J:J,J528)))</f>
        <v/>
      </c>
      <c r="BO528" s="231" t="str">
        <f>IFERROR(__xludf.DUMMYFUNCTION("IF(J528="""","""",
IF(INDEX(Settings!$H:$H,MATCH(BY$1,Settings!$G:$G,0))=TRUE,
100-100*PERCENTRANK(FILTER(J:J,$E:$E=$E528),J528),
100*PERCENTRANK(FILTER(J:J,$E:$E=$E528),J528)))"),"")</f>
        <v/>
      </c>
      <c r="BP528" s="231" t="str">
        <f>IFERROR(__xludf.DUMMYFUNCTION("IF(J528="""","""",
IF(INDEX(Settings!$H:$H,MATCH(BY$1,Settings!$G:$G,0))=TRUE,
100-100*PERCENTRANK(FILTER(J:J,$E:$E=$E528,$I:$I=$I528),J528),
100*PERCENTRANK(FILTER(J:J,$E:$E=$E528,$I:$I=$I528),J528)))"),"")</f>
        <v/>
      </c>
      <c r="BQ528" s="233" t="str">
        <f t="array" ref="BQ528">IF(J528="","",
IF(INDEX(Settings!$H:$H,MATCH(BY$1,Settings!$G:$G,0))=TRUE,
-1*(J528-AVERAGE(J:J))/STDEV(J:J),
(J528-AVERAGE(J:J))/STDEV(J:J)))</f>
        <v/>
      </c>
      <c r="BR528" s="233" t="str">
        <f>IFERROR(__xludf.DUMMYFUNCTION("IF(J528="""","""",
IF(INDEX(Settings!$H:$H,MATCH(BY$1,Settings!$G:$G,0))=TRUE,
-1*(J528-AVERAGEIFS(J:J,$E:$E,$E528))/STDEV(FILTER(J:J,$E:$E=$E528)),
(J528-AVERAGEIFS(J:J,$E:$E,$E528))/STDEV(FILTER(J:J,$E:$E=$E528))))"),"")</f>
        <v/>
      </c>
      <c r="BS528" s="233"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1"/>
      <c r="BX528" s="231"/>
      <c r="BY528" s="232" t="str">
        <f t="array" ref="BY528">IF(J528="","",
IF(INDEX(Settings!$H:$H,MATCH(BY$1,Settings!$G:$G,0))=TRUE,
100-100*(J528-MINIFS(J:J,$E:$E,$E528))/(MAXIFS(J:J,$E:$E,$E528)-MINIFS(J:J,$E:$E,$E528)),
100*(J528-MINIFS(J:J,$E:$E,$E528))/(MAXIFS(J:J,$E:$E,$E528)-MINIFS(J:J,$E:$E,$E528))))</f>
        <v/>
      </c>
      <c r="BZ528" s="232" t="str">
        <f t="array" ref="BZ528">IF(K528="","",
IF(INDEX(Settings!$H:$H,MATCH(BZ$1,Settings!$G:$G,0))=TRUE,
100-100*(K528-MINIFS(K:K,$E:$E,$E528))/(MAXIFS(K:K,$E:$E,$E528)-MINIFS(K:K,$E:$E,$E528)),
100*(K528-MINIFS(K:K,$E:$E,$E528))/(MAXIFS(K:K,$E:$E,$E528)-MINIFS(K:K,$E:$E,$E528))))</f>
        <v/>
      </c>
      <c r="CA528" s="232" t="str">
        <f t="array" ref="CA528">IF(L528="","",
IF(INDEX(Settings!$H:$H,MATCH(CA$1,Settings!$G:$G,0))=TRUE,
100-100*(L528-MINIFS(L:L,$E:$E,$E528))/(MAXIFS(L:L,$E:$E,$E528)-MINIFS(L:L,$E:$E,$E528)),
100*(L528-MINIFS(L:L,$E:$E,$E528))/(MAXIFS(L:L,$E:$E,$E528)-MINIFS(L:L,$E:$E,$E528))))</f>
        <v/>
      </c>
      <c r="CB528" s="232" t="str">
        <f t="array" ref="CB528">IF(M528="","",
IF(INDEX(Settings!$H:$H,MATCH(CB$1,Settings!$G:$G,0))=TRUE,
100-100*(M528-MINIFS(M:M,$E:$E,$E528))/(MAXIFS(M:M,$E:$E,$E528)-MINIFS(M:M,$E:$E,$E528)),
100*(M528-MINIFS(M:M,$E:$E,$E528))/(MAXIFS(M:M,$E:$E,$E528)-MINIFS(M:M,$E:$E,$E528))))</f>
        <v/>
      </c>
      <c r="CC528" s="232" t="str">
        <f t="array" ref="CC528">IF(N528="","",
IF(INDEX(Settings!$H:$H,MATCH(CC$1,Settings!$G:$G,0))=TRUE,
100-100*(N528-MINIFS(N:N,$E:$E,$E528))/(MAXIFS(N:N,$E:$E,$E528)-MINIFS(N:N,$E:$E,$E528)),
100*(N528-MINIFS(N:N,$E:$E,$E528))/(MAXIFS(N:N,$E:$E,$E528)-MINIFS(N:N,$E:$E,$E528))))</f>
        <v/>
      </c>
      <c r="CD528" s="232" t="str">
        <f t="array" ref="CD528">IF(O528="","",
IF(INDEX(Settings!$H:$H,MATCH(CD$1,Settings!$G:$G,0))=TRUE,
100-100*(O528-MINIFS(O:O,$E:$E,$E528))/(MAXIFS(O:O,$E:$E,$E528)-MINIFS(O:O,$E:$E,$E528)),
100*(O528-MINIFS(O:O,$E:$E,$E528))/(MAXIFS(O:O,$E:$E,$E528)-MINIFS(O:O,$E:$E,$E528))))</f>
        <v/>
      </c>
      <c r="CE528" s="232" t="str">
        <f t="array" ref="CE528">IF(P528="","",
IF(INDEX(Settings!$H:$H,MATCH(CE$1,Settings!$G:$G,0))=TRUE,
100-100*(P528-MINIFS(P:P,$E:$E,$E528))/(MAXIFS(P:P,$E:$E,$E528)-MINIFS(P:P,$E:$E,$E528)),
100*(P528-MINIFS(P:P,$E:$E,$E528))/(MAXIFS(P:P,$E:$E,$E528)-MINIFS(P:P,$E:$E,$E528))))</f>
        <v/>
      </c>
      <c r="CF528" s="232" t="str">
        <f t="array" ref="CF528">IF(Q528="","",
IF(INDEX(Settings!$H:$H,MATCH(CF$1,Settings!$G:$G,0))=TRUE,
100-100*(Q528-MINIFS(Q:Q,$E:$E,$E528))/(MAXIFS(Q:Q,$E:$E,$E528)-MINIFS(Q:Q,$E:$E,$E528)),
100*(Q528-MINIFS(Q:Q,$E:$E,$E528))/(MAXIFS(Q:Q,$E:$E,$E528)-MINIFS(Q:Q,$E:$E,$E528))))</f>
        <v/>
      </c>
      <c r="CG528" s="232" t="str">
        <f t="array" ref="CG528">IF(R528="","",
IF(INDEX(Settings!$H:$H,MATCH(CG$1,Settings!$G:$G,0))=TRUE,
100-100*(R528-MINIFS(R:R,$E:$E,$E528))/(MAXIFS(R:R,$E:$E,$E528)-MINIFS(R:R,$E:$E,$E528)),
100*(R528-MINIFS(R:R,$E:$E,$E528))/(MAXIFS(R:R,$E:$E,$E528)-MINIFS(R:R,$E:$E,$E528))))</f>
        <v/>
      </c>
      <c r="CH528" s="232" t="str">
        <f t="array" ref="CH528">IF(S528="","",
IF(INDEX(Settings!$H:$H,MATCH(CH$1,Settings!$G:$G,0))=TRUE,
100-100*(S528-MINIFS(S:S,$E:$E,$E528))/(MAXIFS(S:S,$E:$E,$E528)-MINIFS(S:S,$E:$E,$E528)),
100*(S528-MINIFS(S:S,$E:$E,$E528))/(MAXIFS(S:S,$E:$E,$E528)-MINIFS(S:S,$E:$E,$E528))))</f>
        <v/>
      </c>
      <c r="CI528" s="232" t="str">
        <f t="array" ref="CI528">IF(T528="","",
IF(INDEX(Settings!$H:$H,MATCH(CI$1,Settings!$G:$G,0))=TRUE,
100-100*(T528-MINIFS(T:T,$E:$E,$E528))/(MAXIFS(T:T,$E:$E,$E528)-MINIFS(T:T,$E:$E,$E528)),
100*(T528-MINIFS(T:T,$E:$E,$E528))/(MAXIFS(T:T,$E:$E,$E528)-MINIFS(T:T,$E:$E,$E528))))</f>
        <v/>
      </c>
      <c r="CJ528" s="232" t="str">
        <f t="array" ref="CJ528">IF(U528="","",
IF(INDEX(Settings!$H:$H,MATCH(CJ$1,Settings!$G:$G,0))=TRUE,
100-100*(U528-MINIFS(U:U,$E:$E,$E528))/(MAXIFS(U:U,$E:$E,$E528)-MINIFS(U:U,$E:$E,$E528)),
100*(U528-MINIFS(U:U,$E:$E,$E528))/(MAXIFS(U:U,$E:$E,$E528)-MINIFS(U:U,$E:$E,$E528))))</f>
        <v/>
      </c>
      <c r="CK528" s="232" t="str">
        <f t="array" ref="CK528">IF(V528="","",
IF(INDEX(Settings!$H:$H,MATCH(CK$1,Settings!$G:$G,0))=TRUE,
100-100*(V528-MINIFS(V:V,$E:$E,$E528))/(MAXIFS(V:V,$E:$E,$E528)-MINIFS(V:V,$E:$E,$E528)),
100*(V528-MINIFS(V:V,$E:$E,$E528))/(MAXIFS(V:V,$E:$E,$E528)-MINIFS(V:V,$E:$E,$E528))))</f>
        <v/>
      </c>
      <c r="CL528" s="232" t="str">
        <f t="array" ref="CL528">IF(W528="","",
IF(INDEX(Settings!$H:$H,MATCH(CL$1,Settings!$G:$G,0))=TRUE,
100-100*(W528-MINIFS(W:W,$E:$E,$E528))/(MAXIFS(W:W,$E:$E,$E528)-MINIFS(W:W,$E:$E,$E528)),
100*(W528-MINIFS(W:W,$E:$E,$E528))/(MAXIFS(W:W,$E:$E,$E528)-MINIFS(W:W,$E:$E,$E528))))</f>
        <v/>
      </c>
      <c r="CM528" s="232" t="str">
        <f t="array" ref="CM528">IF(X528="","",
IF(INDEX(Settings!$H:$H,MATCH(CM$1,Settings!$G:$G,0))=TRUE,
100-100*(X528-MINIFS(X:X,$E:$E,$E528))/(MAXIFS(X:X,$E:$E,$E528)-MINIFS(X:X,$E:$E,$E528)),
100*(X528-MINIFS(X:X,$E:$E,$E528))/(MAXIFS(X:X,$E:$E,$E528)-MINIFS(X:X,$E:$E,$E528))))</f>
        <v/>
      </c>
      <c r="CN528" s="232" t="str">
        <f t="array" ref="CN528">IF(Y528="","",
IF(INDEX(Settings!$H:$H,MATCH(CN$1,Settings!$G:$G,0))=TRUE,
100-100*(Y528-MINIFS(Y:Y,$E:$E,$E528))/(MAXIFS(Y:Y,$E:$E,$E528)-MINIFS(Y:Y,$E:$E,$E528)),
100*(Y528-MINIFS(Y:Y,$E:$E,$E528))/(MAXIFS(Y:Y,$E:$E,$E528)-MINIFS(Y:Y,$E:$E,$E528))))</f>
        <v/>
      </c>
      <c r="CO528" s="232" t="str">
        <f t="array" ref="CO528">IF(Z528="","",
IF(INDEX(Settings!$H:$H,MATCH(CO$1,Settings!$G:$G,0))=TRUE,
100-100*(Z528-MINIFS(Z:Z,$E:$E,$E528))/(MAXIFS(Z:Z,$E:$E,$E528)-MINIFS(Z:Z,$E:$E,$E528)),
100*(Z528-MINIFS(Z:Z,$E:$E,$E528))/(MAXIFS(Z:Z,$E:$E,$E528)-MINIFS(Z:Z,$E:$E,$E528))))</f>
        <v/>
      </c>
      <c r="CP528" s="232" t="str">
        <f t="array" ref="CP528">IF(AA528="","",
IF(INDEX(Settings!$H:$H,MATCH(CP$1,Settings!$G:$G,0))=TRUE,
100-100*(AA528-MINIFS(AA:AA,$E:$E,$E528))/(MAXIFS(AA:AA,$E:$E,$E528)-MINIFS(AA:AA,$E:$E,$E528)),
100*(AA528-MINIFS(AA:AA,$E:$E,$E528))/(MAXIFS(AA:AA,$E:$E,$E528)-MINIFS(AA:AA,$E:$E,$E528))))</f>
        <v/>
      </c>
      <c r="CQ528" s="232" t="str">
        <f t="array" ref="CQ528">IF(AB528="","",
IF(INDEX(Settings!$H:$H,MATCH(CQ$1,Settings!$G:$G,0))=TRUE,
100-100*(AB528-MINIFS(AB:AB,$E:$E,$E528))/(MAXIFS(AB:AB,$E:$E,$E528)-MINIFS(AB:AB,$E:$E,$E528)),
100*(AB528-MINIFS(AB:AB,$E:$E,$E528))/(MAXIFS(AB:AB,$E:$E,$E528)-MINIFS(AB:AB,$E:$E,$E528))))</f>
        <v/>
      </c>
      <c r="CR528" s="232" t="str">
        <f t="array" ref="CR528">IF(AC528="","",
IF(INDEX(Settings!$H:$H,MATCH(CR$1,Settings!$G:$G,0))=TRUE,
100-100*(AC528-MINIFS(AC:AC,$E:$E,$E528))/(MAXIFS(AC:AC,$E:$E,$E528)-MINIFS(AC:AC,$E:$E,$E528)),
100*(AC528-MINIFS(AC:AC,$E:$E,$E528))/(MAXIFS(AC:AC,$E:$E,$E528)-MINIFS(AC:AC,$E:$E,$E528))))</f>
        <v/>
      </c>
      <c r="CS528" s="232" t="str">
        <f t="array" ref="CS528">IF(AD528="","",
IF(INDEX(Settings!$H:$H,MATCH(CS$1,Settings!$G:$G,0))=TRUE,
100-100*(AD528-MINIFS(AD:AD,$E:$E,$E528))/(MAXIFS(AD:AD,$E:$E,$E528)-MINIFS(AD:AD,$E:$E,$E528)),
100*(AD528-MINIFS(AD:AD,$E:$E,$E528))/(MAXIFS(AD:AD,$E:$E,$E528)-MINIFS(AD:AD,$E:$E,$E528))))</f>
        <v/>
      </c>
      <c r="CT528" s="232" t="str">
        <f t="array" ref="CT528">IF(AE528="","",
IF(INDEX(Settings!$H:$H,MATCH(CT$1,Settings!$G:$G,0))=TRUE,
100-100*(AE528-MINIFS(AE:AE,$E:$E,$E528))/(MAXIFS(AE:AE,$E:$E,$E528)-MINIFS(AE:AE,$E:$E,$E528)),
100*(AE528-MINIFS(AE:AE,$E:$E,$E528))/(MAXIFS(AE:AE,$E:$E,$E528)-MINIFS(AE:AE,$E:$E,$E528))))</f>
        <v/>
      </c>
      <c r="CU528" s="232" t="str">
        <f t="array" ref="CU528">IF(AF528="","",
IF(INDEX(Settings!$H:$H,MATCH(CU$1,Settings!$G:$G,0))=TRUE,
100-100*(AF528-MINIFS(AF:AF,$E:$E,$E528))/(MAXIFS(AF:AF,$E:$E,$E528)-MINIFS(AF:AF,$E:$E,$E528)),
100*(AF528-MINIFS(AF:AF,$E:$E,$E528))/(MAXIFS(AF:AF,$E:$E,$E528)-MINIFS(AF:AF,$E:$E,$E528))))</f>
        <v/>
      </c>
      <c r="CV528" s="232" t="str">
        <f t="array" ref="CV528">IF(AG528="","",
IF(INDEX(Settings!$H:$H,MATCH(CV$1,Settings!$G:$G,0))=TRUE,
100-100*(AG528-MINIFS(AG:AG,$E:$E,$E528))/(MAXIFS(AG:AG,$E:$E,$E528)-MINIFS(AG:AG,$E:$E,$E528)),
100*(AG528-MINIFS(AG:AG,$E:$E,$E528))/(MAXIFS(AG:AG,$E:$E,$E528)-MINIFS(AG:AG,$E:$E,$E528))))</f>
        <v/>
      </c>
      <c r="CW528" s="232" t="str">
        <f t="array" ref="CW528">IF(AH528="","",
IF(INDEX(Settings!$H:$H,MATCH(CW$1,Settings!$G:$G,0))=TRUE,
100-100*(AH528-MINIFS(AH:AH,$E:$E,$E528))/(MAXIFS(AH:AH,$E:$E,$E528)-MINIFS(AH:AH,$E:$E,$E528)),
100*(AH528-MINIFS(AH:AH,$E:$E,$E528))/(MAXIFS(AH:AH,$E:$E,$E528)-MINIFS(AH:AH,$E:$E,$E528))))</f>
        <v/>
      </c>
      <c r="CX528" s="232" t="str">
        <f t="array" ref="CX528">IF(AI528="","",
IF(INDEX(Settings!$H:$H,MATCH(CX$1,Settings!$G:$G,0))=TRUE,
100-100*(AI528-MINIFS(AI:AI,$E:$E,$E528))/(MAXIFS(AI:AI,$E:$E,$E528)-MINIFS(AI:AI,$E:$E,$E528)),
100*(AI528-MINIFS(AI:AI,$E:$E,$E528))/(MAXIFS(AI:AI,$E:$E,$E528)-MINIFS(AI:AI,$E:$E,$E528))))</f>
        <v/>
      </c>
      <c r="CY528" s="232" t="str">
        <f t="array" ref="CY528">IF(AJ528="","",
IF(INDEX(Settings!$H:$H,MATCH(CY$1,Settings!$G:$G,0))=TRUE,
100-100*(AJ528-MINIFS(AJ:AJ,$E:$E,$E528))/(MAXIFS(AJ:AJ,$E:$E,$E528)-MINIFS(AJ:AJ,$E:$E,$E528)),
100*(AJ528-MINIFS(AJ:AJ,$E:$E,$E528))/(MAXIFS(AJ:AJ,$E:$E,$E528)-MINIFS(AJ:AJ,$E:$E,$E528))))</f>
        <v/>
      </c>
      <c r="CZ528" s="232" t="str">
        <f t="array" ref="CZ528">IF(AK528="","",
IF(INDEX(Settings!$H:$H,MATCH(CZ$1,Settings!$G:$G,0))=TRUE,
100-100*(AK528-MINIFS(AK:AK,$E:$E,$E528))/(MAXIFS(AK:AK,$E:$E,$E528)-MINIFS(AK:AK,$E:$E,$E528)),
100*(AK528-MINIFS(AK:AK,$E:$E,$E528))/(MAXIFS(AK:AK,$E:$E,$E528)-MINIFS(AK:AK,$E:$E,$E528))))</f>
        <v/>
      </c>
      <c r="DA528" s="232" t="str">
        <f t="array" ref="DA528">IF(AL528="","",
IF(INDEX(Settings!$H:$H,MATCH(DA$1,Settings!$G:$G,0))=TRUE,
100-100*(AL528-MINIFS(AL:AL,$E:$E,$E528))/(MAXIFS(AL:AL,$E:$E,$E528)-MINIFS(AL:AL,$E:$E,$E528)),
100*(AL528-MINIFS(AL:AL,$E:$E,$E528))/(MAXIFS(AL:AL,$E:$E,$E528)-MINIFS(AL:AL,$E:$E,$E528))))</f>
        <v/>
      </c>
      <c r="DB528" s="232" t="str">
        <f t="array" ref="DB528">IF(AM528="","",
IF(INDEX(Settings!$H:$H,MATCH(DB$1,Settings!$G:$G,0))=TRUE,
100-100*(AM528-MINIFS(AM:AM,$E:$E,$E528))/(MAXIFS(AM:AM,$E:$E,$E528)-MINIFS(AM:AM,$E:$E,$E528)),
100*(AM528-MINIFS(AM:AM,$E:$E,$E528))/(MAXIFS(AM:AM,$E:$E,$E528)-MINIFS(AM:AM,$E:$E,$E528))))</f>
        <v/>
      </c>
      <c r="DC528" s="232" t="str">
        <f t="array" ref="DC528">IF(AN528="","",
IF(INDEX(Settings!$H:$H,MATCH(DC$1,Settings!$G:$G,0))=TRUE,
100-100*(AN528-MINIFS(AN:AN,$E:$E,$E528))/(MAXIFS(AN:AN,$E:$E,$E528)-MINIFS(AN:AN,$E:$E,$E528)),
100*(AN528-MINIFS(AN:AN,$E:$E,$E528))/(MAXIFS(AN:AN,$E:$E,$E528)-MINIFS(AN:AN,$E:$E,$E528))))</f>
        <v/>
      </c>
      <c r="DD528" s="232" t="str">
        <f t="array" ref="DD528">IF(AO528="","",
IF(INDEX(Settings!$H:$H,MATCH(DD$1,Settings!$G:$G,0))=TRUE,
100-100*(AO528-MINIFS(AO:AO,$E:$E,$E528))/(MAXIFS(AO:AO,$E:$E,$E528)-MINIFS(AO:AO,$E:$E,$E528)),
100*(AO528-MINIFS(AO:AO,$E:$E,$E528))/(MAXIFS(AO:AO,$E:$E,$E528)-MINIFS(AO:AO,$E:$E,$E528))))</f>
        <v/>
      </c>
      <c r="DE528" s="232" t="str">
        <f t="array" ref="DE528">IF(AP528="","",
IF(INDEX(Settings!$H:$H,MATCH(DE$1,Settings!$G:$G,0))=TRUE,
100-100*(AP528-MINIFS(AP:AP,$E:$E,$E528))/(MAXIFS(AP:AP,$E:$E,$E528)-MINIFS(AP:AP,$E:$E,$E528)),
100*(AP528-MINIFS(AP:AP,$E:$E,$E528))/(MAXIFS(AP:AP,$E:$E,$E528)-MINIFS(AP:AP,$E:$E,$E528))))</f>
        <v/>
      </c>
      <c r="DF528" s="232" t="str">
        <f t="array" ref="DF528">IF(AQ528="","",
IF(INDEX(Settings!$H:$H,MATCH(DF$1,Settings!$G:$G,0))=TRUE,
100-100*(AQ528-MINIFS(AQ:AQ,$E:$E,$E528))/(MAXIFS(AQ:AQ,$E:$E,$E528)-MINIFS(AQ:AQ,$E:$E,$E528)),
100*(AQ528-MINIFS(AQ:AQ,$E:$E,$E528))/(MAXIFS(AQ:AQ,$E:$E,$E528)-MINIFS(AQ:AQ,$E:$E,$E528))))</f>
        <v/>
      </c>
      <c r="DG528" s="232" t="str">
        <f t="array" ref="DG528">IF(AR528="","",
IF(INDEX(Settings!$H:$H,MATCH(DG$1,Settings!$G:$G,0))=TRUE,
100-100*(AR528-MINIFS(AR:AR,$E:$E,$E528))/(MAXIFS(AR:AR,$E:$E,$E528)-MINIFS(AR:AR,$E:$E,$E528)),
100*(AR528-MINIFS(AR:AR,$E:$E,$E528))/(MAXIFS(AR:AR,$E:$E,$E528)-MINIFS(AR:AR,$E:$E,$E528))))</f>
        <v/>
      </c>
      <c r="DH528" s="232" t="str">
        <f t="array" ref="DH528">IF(AS528="","",
IF(INDEX(Settings!$H:$H,MATCH(DH$1,Settings!$G:$G,0))=TRUE,
100-100*(AS528-MINIFS(AS:AS,$E:$E,$E528))/(MAXIFS(AS:AS,$E:$E,$E528)-MINIFS(AS:AS,$E:$E,$E528)),
100*(AS528-MINIFS(AS:AS,$E:$E,$E528))/(MAXIFS(AS:AS,$E:$E,$E528)-MINIFS(AS:AS,$E:$E,$E528))))</f>
        <v/>
      </c>
      <c r="DI528" s="232" t="str">
        <f t="array" ref="DI528">IF(AT528="","",
IF(INDEX(Settings!$H:$H,MATCH(DI$1,Settings!$G:$G,0))=TRUE,
100-100*(AT528-MINIFS(AT:AT,$E:$E,$E528))/(MAXIFS(AT:AT,$E:$E,$E528)-MINIFS(AT:AT,$E:$E,$E528)),
100*(AT528-MINIFS(AT:AT,$E:$E,$E528))/(MAXIFS(AT:AT,$E:$E,$E528)-MINIFS(AT:AT,$E:$E,$E528))))</f>
        <v/>
      </c>
      <c r="DJ528" s="232" t="str">
        <f t="array" ref="DJ528">IF(AU528="","",
IF(INDEX(Settings!$H:$H,MATCH(DJ$1,Settings!$G:$G,0))=TRUE,
100-100*(AU528-MINIFS(AU:AU,$E:$E,$E528))/(MAXIFS(AU:AU,$E:$E,$E528)-MINIFS(AU:AU,$E:$E,$E528)),
100*(AU528-MINIFS(AU:AU,$E:$E,$E528))/(MAXIFS(AU:AU,$E:$E,$E528)-MINIFS(AU:AU,$E:$E,$E528))))</f>
        <v/>
      </c>
      <c r="DK528" s="232" t="str">
        <f t="array" ref="DK528">IF(AV528="","",
IF(INDEX(Settings!$H:$H,MATCH(DK$1,Settings!$G:$G,0))=TRUE,
100-100*(AV528-MINIFS(AV:AV,$E:$E,$E528))/(MAXIFS(AV:AV,$E:$E,$E528)-MINIFS(AV:AV,$E:$E,$E528)),
100*(AV528-MINIFS(AV:AV,$E:$E,$E528))/(MAXIFS(AV:AV,$E:$E,$E528)-MINIFS(AV:AV,$E:$E,$E528))))</f>
        <v/>
      </c>
      <c r="DL528" s="232" t="str">
        <f t="array" ref="DL528">IF(AW528="","",
IF(INDEX(Settings!$H:$H,MATCH(DL$1,Settings!$G:$G,0))=TRUE,
100-100*(AW528-MINIFS(AW:AW,$E:$E,$E528))/(MAXIFS(AW:AW,$E:$E,$E528)-MINIFS(AW:AW,$E:$E,$E528)),
100*(AW528-MINIFS(AW:AW,$E:$E,$E528))/(MAXIFS(AW:AW,$E:$E,$E528)-MINIFS(AW:AW,$E:$E,$E528))))</f>
        <v/>
      </c>
      <c r="DM528" s="232" t="str">
        <f t="array" ref="DM528">IF(AX528="","",
IF(INDEX(Settings!$H:$H,MATCH(DM$1,Settings!$G:$G,0))=TRUE,
100-100*(AX528-MINIFS(AX:AX,$E:$E,$E528))/(MAXIFS(AX:AX,$E:$E,$E528)-MINIFS(AX:AX,$E:$E,$E528)),
100*(AX528-MINIFS(AX:AX,$E:$E,$E528))/(MAXIFS(AX:AX,$E:$E,$E528)-MINIFS(AX:AX,$E:$E,$E528))))</f>
        <v/>
      </c>
      <c r="DN528" s="232" t="str">
        <f t="array" ref="DN528">IF(AY528="","",
IF(INDEX(Settings!$H:$H,MATCH(DN$1,Settings!$G:$G,0))=TRUE,
100-100*(AY528-MINIFS(AY:AY,$E:$E,$E528))/(MAXIFS(AY:AY,$E:$E,$E528)-MINIFS(AY:AY,$E:$E,$E528)),
100*(AY528-MINIFS(AY:AY,$E:$E,$E528))/(MAXIFS(AY:AY,$E:$E,$E528)-MINIFS(AY:AY,$E:$E,$E528))))</f>
        <v/>
      </c>
      <c r="DO528" s="232" t="str">
        <f t="array" ref="DO528">IF(AZ528="","",
IF(INDEX(Settings!$H:$H,MATCH(DO$1,Settings!$G:$G,0))=TRUE,
100-100*(AZ528-MINIFS(AZ:AZ,$E:$E,$E528))/(MAXIFS(AZ:AZ,$E:$E,$E528)-MINIFS(AZ:AZ,$E:$E,$E528)),
100*(AZ528-MINIFS(AZ:AZ,$E:$E,$E528))/(MAXIFS(AZ:AZ,$E:$E,$E528)-MINIFS(AZ:AZ,$E:$E,$E528))))</f>
        <v/>
      </c>
      <c r="DP528" s="232" t="str">
        <f t="array" ref="DP528">IF(BA528="","",
IF(INDEX(Settings!$H:$H,MATCH(DP$1,Settings!$G:$G,0))=TRUE,
100-100*(BA528-MINIFS(BA:BA,$E:$E,$E528))/(MAXIFS(BA:BA,$E:$E,$E528)-MINIFS(BA:BA,$E:$E,$E528)),
100*(BA528-MINIFS(BA:BA,$E:$E,$E528))/(MAXIFS(BA:BA,$E:$E,$E528)-MINIFS(BA:BA,$E:$E,$E528))))</f>
        <v/>
      </c>
      <c r="DQ528" s="232" t="str">
        <f t="array" ref="DQ528">IF(BB528="","",
IF(INDEX(Settings!$H:$H,MATCH(DQ$1,Settings!$G:$G,0))=TRUE,
100-100*(BB528-MINIFS(BB:BB,$E:$E,$E528))/(MAXIFS(BB:BB,$E:$E,$E528)-MINIFS(BB:BB,$E:$E,$E528)),
100*(BB528-MINIFS(BB:BB,$E:$E,$E528))/(MAXIFS(BB:BB,$E:$E,$E528)-MINIFS(BB:BB,$E:$E,$E528))))</f>
        <v/>
      </c>
      <c r="DR528" s="232" t="str">
        <f t="array" ref="DR528">IF(BC528="","",
IF(INDEX(Settings!$H:$H,MATCH(DR$1,Settings!$G:$G,0))=TRUE,
100-100*(BC528-MINIFS(BC:BC,$E:$E,$E528))/(MAXIFS(BC:BC,$E:$E,$E528)-MINIFS(BC:BC,$E:$E,$E528)),
100*(BC528-MINIFS(BC:BC,$E:$E,$E528))/(MAXIFS(BC:BC,$E:$E,$E528)-MINIFS(BC:BC,$E:$E,$E528))))</f>
        <v/>
      </c>
      <c r="DS528" s="232" t="str">
        <f t="array" ref="DS528">IF(BD528="","",
IF(INDEX(Settings!$H:$H,MATCH(DS$1,Settings!$G:$G,0))=TRUE,
100-100*(BD528-MINIFS(BD:BD,$E:$E,$E528))/(MAXIFS(BD:BD,$E:$E,$E528)-MINIFS(BD:BD,$E:$E,$E528)),
100*(BD528-MINIFS(BD:BD,$E:$E,$E528))/(MAXIFS(BD:BD,$E:$E,$E528)-MINIFS(BD:BD,$E:$E,$E528))))</f>
        <v/>
      </c>
      <c r="DT528" s="232" t="str">
        <f t="array" ref="DT528">IF(BE528="","",
IF(INDEX(Settings!$H:$H,MATCH(DT$1,Settings!$G:$G,0))=TRUE,
100-100*(BE528-MINIFS(BE:BE,$E:$E,$E528))/(MAXIFS(BE:BE,$E:$E,$E528)-MINIFS(BE:BE,$E:$E,$E528)),
100*(BE528-MINIFS(BE:BE,$E:$E,$E528))/(MAXIFS(BE:BE,$E:$E,$E528)-MINIFS(BE:BE,$E:$E,$E528))))</f>
        <v/>
      </c>
      <c r="DU528" s="232" t="str">
        <f t="array" ref="DU528">IF(BF528="","",
IF(INDEX(Settings!$H:$H,MATCH(DU$1,Settings!$G:$G,0))=TRUE,
100-100*(BF528-MINIFS(BF:BF,$E:$E,$E528))/(MAXIFS(BF:BF,$E:$E,$E528)-MINIFS(BF:BF,$E:$E,$E528)),
100*(BF528-MINIFS(BF:BF,$E:$E,$E528))/(MAXIFS(BF:BF,$E:$E,$E528)-MINIFS(BF:BF,$E:$E,$E528))))</f>
        <v/>
      </c>
      <c r="DV528" s="232" t="str">
        <f t="array" ref="DV528">IF(BG528="","",
IF(INDEX(Settings!$H:$H,MATCH(DV$1,Settings!$G:$G,0))=TRUE,
100-100*(BG528-MINIFS(BG:BG,$E:$E,$E528))/(MAXIFS(BG:BG,$E:$E,$E528)-MINIFS(BG:BG,$E:$E,$E528)),
100*(BG528-MINIFS(BG:BG,$E:$E,$E528))/(MAXIFS(BG:BG,$E:$E,$E528)-MINIFS(BG:BG,$E:$E,$E528))))</f>
        <v/>
      </c>
      <c r="DW528" s="232" t="str">
        <f t="array" ref="DW528">IF(BH528="","",
IF(INDEX(Settings!$H:$H,MATCH(DW$1,Settings!$G:$G,0))=TRUE,
100-100*(BH528-MINIFS(BH:BH,$E:$E,$E528))/(MAXIFS(BH:BH,$E:$E,$E528)-MINIFS(BH:BH,$E:$E,$E528)),
100*(BH528-MINIFS(BH:BH,$E:$E,$E528))/(MAXIFS(BH:BH,$E:$E,$E528)-MINIFS(BH:BH,$E:$E,$E528))))</f>
        <v/>
      </c>
      <c r="DX528" s="232" t="str">
        <f t="array" ref="DX528">IF(BI528="","",
IF(INDEX(Settings!$H:$H,MATCH(DX$1,Settings!$G:$G,0))=TRUE,
100-100*(BI528-MINIFS(BI:BI,$E:$E,$E528))/(MAXIFS(BI:BI,$E:$E,$E528)-MINIFS(BI:BI,$E:$E,$E528)),
100*(BI528-MINIFS(BI:BI,$E:$E,$E528))/(MAXIFS(BI:BI,$E:$E,$E528)-MINIFS(BI:BI,$E:$E,$E528))))</f>
        <v/>
      </c>
      <c r="DY528" s="232" t="str">
        <f t="array" ref="DY528">IF(BJ528="","",
IF(INDEX(Settings!$H:$H,MATCH(DY$1,Settings!$G:$G,0))=TRUE,
100-100*(BJ528-MINIFS(BJ:BJ,$E:$E,$E528))/(MAXIFS(BJ:BJ,$E:$E,$E528)-MINIFS(BJ:BJ,$E:$E,$E528)),
100*(BJ528-MINIFS(BJ:BJ,$E:$E,$E528))/(MAXIFS(BJ:BJ,$E:$E,$E528)-MINIFS(BJ:BJ,$E:$E,$E528))))</f>
        <v/>
      </c>
      <c r="DZ528" s="234"/>
      <c r="EA528" s="234"/>
      <c r="EB528" s="234" t="str">
        <f t="shared" si="8"/>
        <v/>
      </c>
      <c r="EC528" s="234" t="str">
        <f t="shared" si="9"/>
        <v/>
      </c>
      <c r="ED528" s="234" t="str">
        <f t="shared" si="10"/>
        <v/>
      </c>
      <c r="EE528" s="234" t="str">
        <f t="shared" si="11"/>
        <v/>
      </c>
      <c r="EF528" s="234" t="str">
        <f t="shared" si="12"/>
        <v/>
      </c>
      <c r="EG528" s="234" t="str">
        <f t="shared" si="13"/>
        <v/>
      </c>
      <c r="EH528" s="234"/>
      <c r="EI528" s="234"/>
      <c r="EJ528" s="234"/>
      <c r="EK528" s="234"/>
      <c r="EL528" s="234"/>
      <c r="EM528" s="234"/>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3" t="str">
        <f t="shared" si="14"/>
        <v/>
      </c>
      <c r="N529" s="49"/>
      <c r="O529" s="49"/>
      <c r="P529" s="49"/>
      <c r="Q529" s="49"/>
      <c r="R529" s="49"/>
      <c r="S529" s="222" t="str">
        <f>IFERROR(VLOOKUP(AF529, 'YOYO IR Scores'!A:C, 3, FALSE), "")
</f>
        <v/>
      </c>
      <c r="T529" s="49"/>
      <c r="U529" s="49"/>
      <c r="V529" s="49"/>
      <c r="W529" s="49"/>
      <c r="X529" s="224" t="str">
        <f t="shared" si="4"/>
        <v/>
      </c>
      <c r="Y529" s="225" t="str">
        <f t="shared" si="5"/>
        <v/>
      </c>
      <c r="Z529" s="225" t="str">
        <f t="shared" si="6"/>
        <v/>
      </c>
      <c r="AA529" s="224" t="str">
        <f t="shared" si="7"/>
        <v/>
      </c>
      <c r="AB529" s="223"/>
      <c r="AC529" s="223"/>
      <c r="AD529" s="223"/>
      <c r="AE529" s="223" t="str">
        <f>IFERROR(VLOOKUP(AF529, 'YOYO IR Scores'!A:C, 2, FALSE), "")</f>
        <v/>
      </c>
      <c r="AF529" s="223"/>
      <c r="AG529" s="223"/>
      <c r="AH529" s="223"/>
      <c r="AI529" s="223"/>
      <c r="AJ529" s="223"/>
      <c r="AK529" s="223"/>
      <c r="AL529" s="223"/>
      <c r="AM529" s="223"/>
      <c r="AN529" s="223"/>
      <c r="AO529" s="223"/>
      <c r="AP529" s="223"/>
      <c r="AQ529" s="223"/>
      <c r="AR529" s="223"/>
      <c r="AS529" s="223"/>
      <c r="AT529" s="223"/>
      <c r="AU529" s="223"/>
      <c r="AV529" s="223"/>
      <c r="AW529" s="223"/>
      <c r="AX529" s="223"/>
      <c r="AY529" s="223"/>
      <c r="AZ529" s="223"/>
      <c r="BA529" s="223"/>
      <c r="BB529" s="223"/>
      <c r="BC529" s="223"/>
      <c r="BD529" s="223"/>
      <c r="BE529" s="223"/>
      <c r="BF529" s="223"/>
      <c r="BG529" s="223"/>
      <c r="BH529" s="223"/>
      <c r="BI529" s="223"/>
      <c r="BJ529" s="223"/>
      <c r="BK529" s="223" t="str">
        <f t="array" ref="BK529">IF(J529="","",
IF(INDEX(Settings!$H:$H,MATCH(BY$1,Settings!$G:$G,0))=TRUE,
100-100*(J529-MIN(J:J))/(MAX(J:J)-MIN(J:J)),
100*(J529-MIN(J:J))/(MAX(J:J)-MIN(J:J))))</f>
        <v/>
      </c>
      <c r="BL529" s="223" t="str">
        <f t="array" ref="BL529">IF(J529="","",
IF(INDEX(Settings!$H:$H,MATCH(BY$1,Settings!$G:$G,0))=TRUE,
100-100*(J529-MINIFS(J:J,$E:$E,$E529))/(MAXIFS(J:J,$E:$E,$E529)-MINIFS(J:J,$E:$E,$E529)),
100*(J529-MINIFS(J:J,$E:$E,$E529))/(MAXIFS(J:J,$E:$E,$E529)-MINIFS(J:J,$E:$E,$E529))))</f>
        <v/>
      </c>
      <c r="BM529" s="223"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4" t="str">
        <f t="array" ref="BQ529">IF(J529="","",
IF(INDEX(Settings!$H:$H,MATCH(BY$1,Settings!$G:$G,0))=TRUE,
-1*(J529-AVERAGE(J:J))/STDEV(J:J),
(J529-AVERAGE(J:J))/STDEV(J:J)))</f>
        <v/>
      </c>
      <c r="BR529" s="224" t="str">
        <f>IFERROR(__xludf.DUMMYFUNCTION("IF(J529="""","""",
IF(INDEX(Settings!$H:$H,MATCH(BY$1,Settings!$G:$G,0))=TRUE,
-1*(J529-AVERAGEIFS(J:J,$E:$E,$E529))/STDEV(FILTER(J:J,$E:$E=$E529)),
(J529-AVERAGEIFS(J:J,$E:$E,$E529))/STDEV(FILTER(J:J,$E:$E=$E529))))"),"")</f>
        <v/>
      </c>
      <c r="BS529" s="224"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3" t="str">
        <f t="array" ref="BY529">IF(J529="","",
IF(INDEX(Settings!$H:$H,MATCH(BY$1,Settings!$G:$G,0))=TRUE,
100-100*(J529-MINIFS(J:J,$E:$E,$E529))/(MAXIFS(J:J,$E:$E,$E529)-MINIFS(J:J,$E:$E,$E529)),
100*(J529-MINIFS(J:J,$E:$E,$E529))/(MAXIFS(J:J,$E:$E,$E529)-MINIFS(J:J,$E:$E,$E529))))</f>
        <v/>
      </c>
      <c r="BZ529" s="223" t="str">
        <f t="array" ref="BZ529">IF(K529="","",
IF(INDEX(Settings!$H:$H,MATCH(BZ$1,Settings!$G:$G,0))=TRUE,
100-100*(K529-MINIFS(K:K,$E:$E,$E529))/(MAXIFS(K:K,$E:$E,$E529)-MINIFS(K:K,$E:$E,$E529)),
100*(K529-MINIFS(K:K,$E:$E,$E529))/(MAXIFS(K:K,$E:$E,$E529)-MINIFS(K:K,$E:$E,$E529))))</f>
        <v/>
      </c>
      <c r="CA529" s="223" t="str">
        <f t="array" ref="CA529">IF(L529="","",
IF(INDEX(Settings!$H:$H,MATCH(CA$1,Settings!$G:$G,0))=TRUE,
100-100*(L529-MINIFS(L:L,$E:$E,$E529))/(MAXIFS(L:L,$E:$E,$E529)-MINIFS(L:L,$E:$E,$E529)),
100*(L529-MINIFS(L:L,$E:$E,$E529))/(MAXIFS(L:L,$E:$E,$E529)-MINIFS(L:L,$E:$E,$E529))))</f>
        <v/>
      </c>
      <c r="CB529" s="223" t="str">
        <f t="array" ref="CB529">IF(M529="","",
IF(INDEX(Settings!$H:$H,MATCH(CB$1,Settings!$G:$G,0))=TRUE,
100-100*(M529-MINIFS(M:M,$E:$E,$E529))/(MAXIFS(M:M,$E:$E,$E529)-MINIFS(M:M,$E:$E,$E529)),
100*(M529-MINIFS(M:M,$E:$E,$E529))/(MAXIFS(M:M,$E:$E,$E529)-MINIFS(M:M,$E:$E,$E529))))</f>
        <v/>
      </c>
      <c r="CC529" s="223" t="str">
        <f t="array" ref="CC529">IF(N529="","",
IF(INDEX(Settings!$H:$H,MATCH(CC$1,Settings!$G:$G,0))=TRUE,
100-100*(N529-MINIFS(N:N,$E:$E,$E529))/(MAXIFS(N:N,$E:$E,$E529)-MINIFS(N:N,$E:$E,$E529)),
100*(N529-MINIFS(N:N,$E:$E,$E529))/(MAXIFS(N:N,$E:$E,$E529)-MINIFS(N:N,$E:$E,$E529))))</f>
        <v/>
      </c>
      <c r="CD529" s="223" t="str">
        <f t="array" ref="CD529">IF(O529="","",
IF(INDEX(Settings!$H:$H,MATCH(CD$1,Settings!$G:$G,0))=TRUE,
100-100*(O529-MINIFS(O:O,$E:$E,$E529))/(MAXIFS(O:O,$E:$E,$E529)-MINIFS(O:O,$E:$E,$E529)),
100*(O529-MINIFS(O:O,$E:$E,$E529))/(MAXIFS(O:O,$E:$E,$E529)-MINIFS(O:O,$E:$E,$E529))))</f>
        <v/>
      </c>
      <c r="CE529" s="223" t="str">
        <f t="array" ref="CE529">IF(P529="","",
IF(INDEX(Settings!$H:$H,MATCH(CE$1,Settings!$G:$G,0))=TRUE,
100-100*(P529-MINIFS(P:P,$E:$E,$E529))/(MAXIFS(P:P,$E:$E,$E529)-MINIFS(P:P,$E:$E,$E529)),
100*(P529-MINIFS(P:P,$E:$E,$E529))/(MAXIFS(P:P,$E:$E,$E529)-MINIFS(P:P,$E:$E,$E529))))</f>
        <v/>
      </c>
      <c r="CF529" s="223" t="str">
        <f t="array" ref="CF529">IF(Q529="","",
IF(INDEX(Settings!$H:$H,MATCH(CF$1,Settings!$G:$G,0))=TRUE,
100-100*(Q529-MINIFS(Q:Q,$E:$E,$E529))/(MAXIFS(Q:Q,$E:$E,$E529)-MINIFS(Q:Q,$E:$E,$E529)),
100*(Q529-MINIFS(Q:Q,$E:$E,$E529))/(MAXIFS(Q:Q,$E:$E,$E529)-MINIFS(Q:Q,$E:$E,$E529))))</f>
        <v/>
      </c>
      <c r="CG529" s="223" t="str">
        <f t="array" ref="CG529">IF(R529="","",
IF(INDEX(Settings!$H:$H,MATCH(CG$1,Settings!$G:$G,0))=TRUE,
100-100*(R529-MINIFS(R:R,$E:$E,$E529))/(MAXIFS(R:R,$E:$E,$E529)-MINIFS(R:R,$E:$E,$E529)),
100*(R529-MINIFS(R:R,$E:$E,$E529))/(MAXIFS(R:R,$E:$E,$E529)-MINIFS(R:R,$E:$E,$E529))))</f>
        <v/>
      </c>
      <c r="CH529" s="223" t="str">
        <f t="array" ref="CH529">IF(S529="","",
IF(INDEX(Settings!$H:$H,MATCH(CH$1,Settings!$G:$G,0))=TRUE,
100-100*(S529-MINIFS(S:S,$E:$E,$E529))/(MAXIFS(S:S,$E:$E,$E529)-MINIFS(S:S,$E:$E,$E529)),
100*(S529-MINIFS(S:S,$E:$E,$E529))/(MAXIFS(S:S,$E:$E,$E529)-MINIFS(S:S,$E:$E,$E529))))</f>
        <v/>
      </c>
      <c r="CI529" s="223" t="str">
        <f t="array" ref="CI529">IF(T529="","",
IF(INDEX(Settings!$H:$H,MATCH(CI$1,Settings!$G:$G,0))=TRUE,
100-100*(T529-MINIFS(T:T,$E:$E,$E529))/(MAXIFS(T:T,$E:$E,$E529)-MINIFS(T:T,$E:$E,$E529)),
100*(T529-MINIFS(T:T,$E:$E,$E529))/(MAXIFS(T:T,$E:$E,$E529)-MINIFS(T:T,$E:$E,$E529))))</f>
        <v/>
      </c>
      <c r="CJ529" s="223" t="str">
        <f t="array" ref="CJ529">IF(U529="","",
IF(INDEX(Settings!$H:$H,MATCH(CJ$1,Settings!$G:$G,0))=TRUE,
100-100*(U529-MINIFS(U:U,$E:$E,$E529))/(MAXIFS(U:U,$E:$E,$E529)-MINIFS(U:U,$E:$E,$E529)),
100*(U529-MINIFS(U:U,$E:$E,$E529))/(MAXIFS(U:U,$E:$E,$E529)-MINIFS(U:U,$E:$E,$E529))))</f>
        <v/>
      </c>
      <c r="CK529" s="223" t="str">
        <f t="array" ref="CK529">IF(V529="","",
IF(INDEX(Settings!$H:$H,MATCH(CK$1,Settings!$G:$G,0))=TRUE,
100-100*(V529-MINIFS(V:V,$E:$E,$E529))/(MAXIFS(V:V,$E:$E,$E529)-MINIFS(V:V,$E:$E,$E529)),
100*(V529-MINIFS(V:V,$E:$E,$E529))/(MAXIFS(V:V,$E:$E,$E529)-MINIFS(V:V,$E:$E,$E529))))</f>
        <v/>
      </c>
      <c r="CL529" s="223" t="str">
        <f t="array" ref="CL529">IF(W529="","",
IF(INDEX(Settings!$H:$H,MATCH(CL$1,Settings!$G:$G,0))=TRUE,
100-100*(W529-MINIFS(W:W,$E:$E,$E529))/(MAXIFS(W:W,$E:$E,$E529)-MINIFS(W:W,$E:$E,$E529)),
100*(W529-MINIFS(W:W,$E:$E,$E529))/(MAXIFS(W:W,$E:$E,$E529)-MINIFS(W:W,$E:$E,$E529))))</f>
        <v/>
      </c>
      <c r="CM529" s="223" t="str">
        <f t="array" ref="CM529">IF(X529="","",
IF(INDEX(Settings!$H:$H,MATCH(CM$1,Settings!$G:$G,0))=TRUE,
100-100*(X529-MINIFS(X:X,$E:$E,$E529))/(MAXIFS(X:X,$E:$E,$E529)-MINIFS(X:X,$E:$E,$E529)),
100*(X529-MINIFS(X:X,$E:$E,$E529))/(MAXIFS(X:X,$E:$E,$E529)-MINIFS(X:X,$E:$E,$E529))))</f>
        <v/>
      </c>
      <c r="CN529" s="223" t="str">
        <f t="array" ref="CN529">IF(Y529="","",
IF(INDEX(Settings!$H:$H,MATCH(CN$1,Settings!$G:$G,0))=TRUE,
100-100*(Y529-MINIFS(Y:Y,$E:$E,$E529))/(MAXIFS(Y:Y,$E:$E,$E529)-MINIFS(Y:Y,$E:$E,$E529)),
100*(Y529-MINIFS(Y:Y,$E:$E,$E529))/(MAXIFS(Y:Y,$E:$E,$E529)-MINIFS(Y:Y,$E:$E,$E529))))</f>
        <v/>
      </c>
      <c r="CO529" s="223" t="str">
        <f t="array" ref="CO529">IF(Z529="","",
IF(INDEX(Settings!$H:$H,MATCH(CO$1,Settings!$G:$G,0))=TRUE,
100-100*(Z529-MINIFS(Z:Z,$E:$E,$E529))/(MAXIFS(Z:Z,$E:$E,$E529)-MINIFS(Z:Z,$E:$E,$E529)),
100*(Z529-MINIFS(Z:Z,$E:$E,$E529))/(MAXIFS(Z:Z,$E:$E,$E529)-MINIFS(Z:Z,$E:$E,$E529))))</f>
        <v/>
      </c>
      <c r="CP529" s="223" t="str">
        <f t="array" ref="CP529">IF(AA529="","",
IF(INDEX(Settings!$H:$H,MATCH(CP$1,Settings!$G:$G,0))=TRUE,
100-100*(AA529-MINIFS(AA:AA,$E:$E,$E529))/(MAXIFS(AA:AA,$E:$E,$E529)-MINIFS(AA:AA,$E:$E,$E529)),
100*(AA529-MINIFS(AA:AA,$E:$E,$E529))/(MAXIFS(AA:AA,$E:$E,$E529)-MINIFS(AA:AA,$E:$E,$E529))))</f>
        <v/>
      </c>
      <c r="CQ529" s="223" t="str">
        <f t="array" ref="CQ529">IF(AB529="","",
IF(INDEX(Settings!$H:$H,MATCH(CQ$1,Settings!$G:$G,0))=TRUE,
100-100*(AB529-MINIFS(AB:AB,$E:$E,$E529))/(MAXIFS(AB:AB,$E:$E,$E529)-MINIFS(AB:AB,$E:$E,$E529)),
100*(AB529-MINIFS(AB:AB,$E:$E,$E529))/(MAXIFS(AB:AB,$E:$E,$E529)-MINIFS(AB:AB,$E:$E,$E529))))</f>
        <v/>
      </c>
      <c r="CR529" s="223" t="str">
        <f t="array" ref="CR529">IF(AC529="","",
IF(INDEX(Settings!$H:$H,MATCH(CR$1,Settings!$G:$G,0))=TRUE,
100-100*(AC529-MINIFS(AC:AC,$E:$E,$E529))/(MAXIFS(AC:AC,$E:$E,$E529)-MINIFS(AC:AC,$E:$E,$E529)),
100*(AC529-MINIFS(AC:AC,$E:$E,$E529))/(MAXIFS(AC:AC,$E:$E,$E529)-MINIFS(AC:AC,$E:$E,$E529))))</f>
        <v/>
      </c>
      <c r="CS529" s="223" t="str">
        <f t="array" ref="CS529">IF(AD529="","",
IF(INDEX(Settings!$H:$H,MATCH(CS$1,Settings!$G:$G,0))=TRUE,
100-100*(AD529-MINIFS(AD:AD,$E:$E,$E529))/(MAXIFS(AD:AD,$E:$E,$E529)-MINIFS(AD:AD,$E:$E,$E529)),
100*(AD529-MINIFS(AD:AD,$E:$E,$E529))/(MAXIFS(AD:AD,$E:$E,$E529)-MINIFS(AD:AD,$E:$E,$E529))))</f>
        <v/>
      </c>
      <c r="CT529" s="223" t="str">
        <f t="array" ref="CT529">IF(AE529="","",
IF(INDEX(Settings!$H:$H,MATCH(CT$1,Settings!$G:$G,0))=TRUE,
100-100*(AE529-MINIFS(AE:AE,$E:$E,$E529))/(MAXIFS(AE:AE,$E:$E,$E529)-MINIFS(AE:AE,$E:$E,$E529)),
100*(AE529-MINIFS(AE:AE,$E:$E,$E529))/(MAXIFS(AE:AE,$E:$E,$E529)-MINIFS(AE:AE,$E:$E,$E529))))</f>
        <v/>
      </c>
      <c r="CU529" s="223" t="str">
        <f t="array" ref="CU529">IF(AF529="","",
IF(INDEX(Settings!$H:$H,MATCH(CU$1,Settings!$G:$G,0))=TRUE,
100-100*(AF529-MINIFS(AF:AF,$E:$E,$E529))/(MAXIFS(AF:AF,$E:$E,$E529)-MINIFS(AF:AF,$E:$E,$E529)),
100*(AF529-MINIFS(AF:AF,$E:$E,$E529))/(MAXIFS(AF:AF,$E:$E,$E529)-MINIFS(AF:AF,$E:$E,$E529))))</f>
        <v/>
      </c>
      <c r="CV529" s="223" t="str">
        <f t="array" ref="CV529">IF(AG529="","",
IF(INDEX(Settings!$H:$H,MATCH(CV$1,Settings!$G:$G,0))=TRUE,
100-100*(AG529-MINIFS(AG:AG,$E:$E,$E529))/(MAXIFS(AG:AG,$E:$E,$E529)-MINIFS(AG:AG,$E:$E,$E529)),
100*(AG529-MINIFS(AG:AG,$E:$E,$E529))/(MAXIFS(AG:AG,$E:$E,$E529)-MINIFS(AG:AG,$E:$E,$E529))))</f>
        <v/>
      </c>
      <c r="CW529" s="223" t="str">
        <f t="array" ref="CW529">IF(AH529="","",
IF(INDEX(Settings!$H:$H,MATCH(CW$1,Settings!$G:$G,0))=TRUE,
100-100*(AH529-MINIFS(AH:AH,$E:$E,$E529))/(MAXIFS(AH:AH,$E:$E,$E529)-MINIFS(AH:AH,$E:$E,$E529)),
100*(AH529-MINIFS(AH:AH,$E:$E,$E529))/(MAXIFS(AH:AH,$E:$E,$E529)-MINIFS(AH:AH,$E:$E,$E529))))</f>
        <v/>
      </c>
      <c r="CX529" s="223" t="str">
        <f t="array" ref="CX529">IF(AI529="","",
IF(INDEX(Settings!$H:$H,MATCH(CX$1,Settings!$G:$G,0))=TRUE,
100-100*(AI529-MINIFS(AI:AI,$E:$E,$E529))/(MAXIFS(AI:AI,$E:$E,$E529)-MINIFS(AI:AI,$E:$E,$E529)),
100*(AI529-MINIFS(AI:AI,$E:$E,$E529))/(MAXIFS(AI:AI,$E:$E,$E529)-MINIFS(AI:AI,$E:$E,$E529))))</f>
        <v/>
      </c>
      <c r="CY529" s="223" t="str">
        <f t="array" ref="CY529">IF(AJ529="","",
IF(INDEX(Settings!$H:$H,MATCH(CY$1,Settings!$G:$G,0))=TRUE,
100-100*(AJ529-MINIFS(AJ:AJ,$E:$E,$E529))/(MAXIFS(AJ:AJ,$E:$E,$E529)-MINIFS(AJ:AJ,$E:$E,$E529)),
100*(AJ529-MINIFS(AJ:AJ,$E:$E,$E529))/(MAXIFS(AJ:AJ,$E:$E,$E529)-MINIFS(AJ:AJ,$E:$E,$E529))))</f>
        <v/>
      </c>
      <c r="CZ529" s="223" t="str">
        <f t="array" ref="CZ529">IF(AK529="","",
IF(INDEX(Settings!$H:$H,MATCH(CZ$1,Settings!$G:$G,0))=TRUE,
100-100*(AK529-MINIFS(AK:AK,$E:$E,$E529))/(MAXIFS(AK:AK,$E:$E,$E529)-MINIFS(AK:AK,$E:$E,$E529)),
100*(AK529-MINIFS(AK:AK,$E:$E,$E529))/(MAXIFS(AK:AK,$E:$E,$E529)-MINIFS(AK:AK,$E:$E,$E529))))</f>
        <v/>
      </c>
      <c r="DA529" s="223" t="str">
        <f t="array" ref="DA529">IF(AL529="","",
IF(INDEX(Settings!$H:$H,MATCH(DA$1,Settings!$G:$G,0))=TRUE,
100-100*(AL529-MINIFS(AL:AL,$E:$E,$E529))/(MAXIFS(AL:AL,$E:$E,$E529)-MINIFS(AL:AL,$E:$E,$E529)),
100*(AL529-MINIFS(AL:AL,$E:$E,$E529))/(MAXIFS(AL:AL,$E:$E,$E529)-MINIFS(AL:AL,$E:$E,$E529))))</f>
        <v/>
      </c>
      <c r="DB529" s="223" t="str">
        <f t="array" ref="DB529">IF(AM529="","",
IF(INDEX(Settings!$H:$H,MATCH(DB$1,Settings!$G:$G,0))=TRUE,
100-100*(AM529-MINIFS(AM:AM,$E:$E,$E529))/(MAXIFS(AM:AM,$E:$E,$E529)-MINIFS(AM:AM,$E:$E,$E529)),
100*(AM529-MINIFS(AM:AM,$E:$E,$E529))/(MAXIFS(AM:AM,$E:$E,$E529)-MINIFS(AM:AM,$E:$E,$E529))))</f>
        <v/>
      </c>
      <c r="DC529" s="223" t="str">
        <f t="array" ref="DC529">IF(AN529="","",
IF(INDEX(Settings!$H:$H,MATCH(DC$1,Settings!$G:$G,0))=TRUE,
100-100*(AN529-MINIFS(AN:AN,$E:$E,$E529))/(MAXIFS(AN:AN,$E:$E,$E529)-MINIFS(AN:AN,$E:$E,$E529)),
100*(AN529-MINIFS(AN:AN,$E:$E,$E529))/(MAXIFS(AN:AN,$E:$E,$E529)-MINIFS(AN:AN,$E:$E,$E529))))</f>
        <v/>
      </c>
      <c r="DD529" s="223" t="str">
        <f t="array" ref="DD529">IF(AO529="","",
IF(INDEX(Settings!$H:$H,MATCH(DD$1,Settings!$G:$G,0))=TRUE,
100-100*(AO529-MINIFS(AO:AO,$E:$E,$E529))/(MAXIFS(AO:AO,$E:$E,$E529)-MINIFS(AO:AO,$E:$E,$E529)),
100*(AO529-MINIFS(AO:AO,$E:$E,$E529))/(MAXIFS(AO:AO,$E:$E,$E529)-MINIFS(AO:AO,$E:$E,$E529))))</f>
        <v/>
      </c>
      <c r="DE529" s="223" t="str">
        <f t="array" ref="DE529">IF(AP529="","",
IF(INDEX(Settings!$H:$H,MATCH(DE$1,Settings!$G:$G,0))=TRUE,
100-100*(AP529-MINIFS(AP:AP,$E:$E,$E529))/(MAXIFS(AP:AP,$E:$E,$E529)-MINIFS(AP:AP,$E:$E,$E529)),
100*(AP529-MINIFS(AP:AP,$E:$E,$E529))/(MAXIFS(AP:AP,$E:$E,$E529)-MINIFS(AP:AP,$E:$E,$E529))))</f>
        <v/>
      </c>
      <c r="DF529" s="223" t="str">
        <f t="array" ref="DF529">IF(AQ529="","",
IF(INDEX(Settings!$H:$H,MATCH(DF$1,Settings!$G:$G,0))=TRUE,
100-100*(AQ529-MINIFS(AQ:AQ,$E:$E,$E529))/(MAXIFS(AQ:AQ,$E:$E,$E529)-MINIFS(AQ:AQ,$E:$E,$E529)),
100*(AQ529-MINIFS(AQ:AQ,$E:$E,$E529))/(MAXIFS(AQ:AQ,$E:$E,$E529)-MINIFS(AQ:AQ,$E:$E,$E529))))</f>
        <v/>
      </c>
      <c r="DG529" s="223" t="str">
        <f t="array" ref="DG529">IF(AR529="","",
IF(INDEX(Settings!$H:$H,MATCH(DG$1,Settings!$G:$G,0))=TRUE,
100-100*(AR529-MINIFS(AR:AR,$E:$E,$E529))/(MAXIFS(AR:AR,$E:$E,$E529)-MINIFS(AR:AR,$E:$E,$E529)),
100*(AR529-MINIFS(AR:AR,$E:$E,$E529))/(MAXIFS(AR:AR,$E:$E,$E529)-MINIFS(AR:AR,$E:$E,$E529))))</f>
        <v/>
      </c>
      <c r="DH529" s="223" t="str">
        <f t="array" ref="DH529">IF(AS529="","",
IF(INDEX(Settings!$H:$H,MATCH(DH$1,Settings!$G:$G,0))=TRUE,
100-100*(AS529-MINIFS(AS:AS,$E:$E,$E529))/(MAXIFS(AS:AS,$E:$E,$E529)-MINIFS(AS:AS,$E:$E,$E529)),
100*(AS529-MINIFS(AS:AS,$E:$E,$E529))/(MAXIFS(AS:AS,$E:$E,$E529)-MINIFS(AS:AS,$E:$E,$E529))))</f>
        <v/>
      </c>
      <c r="DI529" s="223" t="str">
        <f t="array" ref="DI529">IF(AT529="","",
IF(INDEX(Settings!$H:$H,MATCH(DI$1,Settings!$G:$G,0))=TRUE,
100-100*(AT529-MINIFS(AT:AT,$E:$E,$E529))/(MAXIFS(AT:AT,$E:$E,$E529)-MINIFS(AT:AT,$E:$E,$E529)),
100*(AT529-MINIFS(AT:AT,$E:$E,$E529))/(MAXIFS(AT:AT,$E:$E,$E529)-MINIFS(AT:AT,$E:$E,$E529))))</f>
        <v/>
      </c>
      <c r="DJ529" s="223" t="str">
        <f t="array" ref="DJ529">IF(AU529="","",
IF(INDEX(Settings!$H:$H,MATCH(DJ$1,Settings!$G:$G,0))=TRUE,
100-100*(AU529-MINIFS(AU:AU,$E:$E,$E529))/(MAXIFS(AU:AU,$E:$E,$E529)-MINIFS(AU:AU,$E:$E,$E529)),
100*(AU529-MINIFS(AU:AU,$E:$E,$E529))/(MAXIFS(AU:AU,$E:$E,$E529)-MINIFS(AU:AU,$E:$E,$E529))))</f>
        <v/>
      </c>
      <c r="DK529" s="223" t="str">
        <f t="array" ref="DK529">IF(AV529="","",
IF(INDEX(Settings!$H:$H,MATCH(DK$1,Settings!$G:$G,0))=TRUE,
100-100*(AV529-MINIFS(AV:AV,$E:$E,$E529))/(MAXIFS(AV:AV,$E:$E,$E529)-MINIFS(AV:AV,$E:$E,$E529)),
100*(AV529-MINIFS(AV:AV,$E:$E,$E529))/(MAXIFS(AV:AV,$E:$E,$E529)-MINIFS(AV:AV,$E:$E,$E529))))</f>
        <v/>
      </c>
      <c r="DL529" s="223" t="str">
        <f t="array" ref="DL529">IF(AW529="","",
IF(INDEX(Settings!$H:$H,MATCH(DL$1,Settings!$G:$G,0))=TRUE,
100-100*(AW529-MINIFS(AW:AW,$E:$E,$E529))/(MAXIFS(AW:AW,$E:$E,$E529)-MINIFS(AW:AW,$E:$E,$E529)),
100*(AW529-MINIFS(AW:AW,$E:$E,$E529))/(MAXIFS(AW:AW,$E:$E,$E529)-MINIFS(AW:AW,$E:$E,$E529))))</f>
        <v/>
      </c>
      <c r="DM529" s="223" t="str">
        <f t="array" ref="DM529">IF(AX529="","",
IF(INDEX(Settings!$H:$H,MATCH(DM$1,Settings!$G:$G,0))=TRUE,
100-100*(AX529-MINIFS(AX:AX,$E:$E,$E529))/(MAXIFS(AX:AX,$E:$E,$E529)-MINIFS(AX:AX,$E:$E,$E529)),
100*(AX529-MINIFS(AX:AX,$E:$E,$E529))/(MAXIFS(AX:AX,$E:$E,$E529)-MINIFS(AX:AX,$E:$E,$E529))))</f>
        <v/>
      </c>
      <c r="DN529" s="223" t="str">
        <f t="array" ref="DN529">IF(AY529="","",
IF(INDEX(Settings!$H:$H,MATCH(DN$1,Settings!$G:$G,0))=TRUE,
100-100*(AY529-MINIFS(AY:AY,$E:$E,$E529))/(MAXIFS(AY:AY,$E:$E,$E529)-MINIFS(AY:AY,$E:$E,$E529)),
100*(AY529-MINIFS(AY:AY,$E:$E,$E529))/(MAXIFS(AY:AY,$E:$E,$E529)-MINIFS(AY:AY,$E:$E,$E529))))</f>
        <v/>
      </c>
      <c r="DO529" s="223" t="str">
        <f t="array" ref="DO529">IF(AZ529="","",
IF(INDEX(Settings!$H:$H,MATCH(DO$1,Settings!$G:$G,0))=TRUE,
100-100*(AZ529-MINIFS(AZ:AZ,$E:$E,$E529))/(MAXIFS(AZ:AZ,$E:$E,$E529)-MINIFS(AZ:AZ,$E:$E,$E529)),
100*(AZ529-MINIFS(AZ:AZ,$E:$E,$E529))/(MAXIFS(AZ:AZ,$E:$E,$E529)-MINIFS(AZ:AZ,$E:$E,$E529))))</f>
        <v/>
      </c>
      <c r="DP529" s="223" t="str">
        <f t="array" ref="DP529">IF(BA529="","",
IF(INDEX(Settings!$H:$H,MATCH(DP$1,Settings!$G:$G,0))=TRUE,
100-100*(BA529-MINIFS(BA:BA,$E:$E,$E529))/(MAXIFS(BA:BA,$E:$E,$E529)-MINIFS(BA:BA,$E:$E,$E529)),
100*(BA529-MINIFS(BA:BA,$E:$E,$E529))/(MAXIFS(BA:BA,$E:$E,$E529)-MINIFS(BA:BA,$E:$E,$E529))))</f>
        <v/>
      </c>
      <c r="DQ529" s="223" t="str">
        <f t="array" ref="DQ529">IF(BB529="","",
IF(INDEX(Settings!$H:$H,MATCH(DQ$1,Settings!$G:$G,0))=TRUE,
100-100*(BB529-MINIFS(BB:BB,$E:$E,$E529))/(MAXIFS(BB:BB,$E:$E,$E529)-MINIFS(BB:BB,$E:$E,$E529)),
100*(BB529-MINIFS(BB:BB,$E:$E,$E529))/(MAXIFS(BB:BB,$E:$E,$E529)-MINIFS(BB:BB,$E:$E,$E529))))</f>
        <v/>
      </c>
      <c r="DR529" s="223" t="str">
        <f t="array" ref="DR529">IF(BC529="","",
IF(INDEX(Settings!$H:$H,MATCH(DR$1,Settings!$G:$G,0))=TRUE,
100-100*(BC529-MINIFS(BC:BC,$E:$E,$E529))/(MAXIFS(BC:BC,$E:$E,$E529)-MINIFS(BC:BC,$E:$E,$E529)),
100*(BC529-MINIFS(BC:BC,$E:$E,$E529))/(MAXIFS(BC:BC,$E:$E,$E529)-MINIFS(BC:BC,$E:$E,$E529))))</f>
        <v/>
      </c>
      <c r="DS529" s="223" t="str">
        <f t="array" ref="DS529">IF(BD529="","",
IF(INDEX(Settings!$H:$H,MATCH(DS$1,Settings!$G:$G,0))=TRUE,
100-100*(BD529-MINIFS(BD:BD,$E:$E,$E529))/(MAXIFS(BD:BD,$E:$E,$E529)-MINIFS(BD:BD,$E:$E,$E529)),
100*(BD529-MINIFS(BD:BD,$E:$E,$E529))/(MAXIFS(BD:BD,$E:$E,$E529)-MINIFS(BD:BD,$E:$E,$E529))))</f>
        <v/>
      </c>
      <c r="DT529" s="223" t="str">
        <f t="array" ref="DT529">IF(BE529="","",
IF(INDEX(Settings!$H:$H,MATCH(DT$1,Settings!$G:$G,0))=TRUE,
100-100*(BE529-MINIFS(BE:BE,$E:$E,$E529))/(MAXIFS(BE:BE,$E:$E,$E529)-MINIFS(BE:BE,$E:$E,$E529)),
100*(BE529-MINIFS(BE:BE,$E:$E,$E529))/(MAXIFS(BE:BE,$E:$E,$E529)-MINIFS(BE:BE,$E:$E,$E529))))</f>
        <v/>
      </c>
      <c r="DU529" s="223" t="str">
        <f t="array" ref="DU529">IF(BF529="","",
IF(INDEX(Settings!$H:$H,MATCH(DU$1,Settings!$G:$G,0))=TRUE,
100-100*(BF529-MINIFS(BF:BF,$E:$E,$E529))/(MAXIFS(BF:BF,$E:$E,$E529)-MINIFS(BF:BF,$E:$E,$E529)),
100*(BF529-MINIFS(BF:BF,$E:$E,$E529))/(MAXIFS(BF:BF,$E:$E,$E529)-MINIFS(BF:BF,$E:$E,$E529))))</f>
        <v/>
      </c>
      <c r="DV529" s="223" t="str">
        <f t="array" ref="DV529">IF(BG529="","",
IF(INDEX(Settings!$H:$H,MATCH(DV$1,Settings!$G:$G,0))=TRUE,
100-100*(BG529-MINIFS(BG:BG,$E:$E,$E529))/(MAXIFS(BG:BG,$E:$E,$E529)-MINIFS(BG:BG,$E:$E,$E529)),
100*(BG529-MINIFS(BG:BG,$E:$E,$E529))/(MAXIFS(BG:BG,$E:$E,$E529)-MINIFS(BG:BG,$E:$E,$E529))))</f>
        <v/>
      </c>
      <c r="DW529" s="223" t="str">
        <f t="array" ref="DW529">IF(BH529="","",
IF(INDEX(Settings!$H:$H,MATCH(DW$1,Settings!$G:$G,0))=TRUE,
100-100*(BH529-MINIFS(BH:BH,$E:$E,$E529))/(MAXIFS(BH:BH,$E:$E,$E529)-MINIFS(BH:BH,$E:$E,$E529)),
100*(BH529-MINIFS(BH:BH,$E:$E,$E529))/(MAXIFS(BH:BH,$E:$E,$E529)-MINIFS(BH:BH,$E:$E,$E529))))</f>
        <v/>
      </c>
      <c r="DX529" s="223" t="str">
        <f t="array" ref="DX529">IF(BI529="","",
IF(INDEX(Settings!$H:$H,MATCH(DX$1,Settings!$G:$G,0))=TRUE,
100-100*(BI529-MINIFS(BI:BI,$E:$E,$E529))/(MAXIFS(BI:BI,$E:$E,$E529)-MINIFS(BI:BI,$E:$E,$E529)),
100*(BI529-MINIFS(BI:BI,$E:$E,$E529))/(MAXIFS(BI:BI,$E:$E,$E529)-MINIFS(BI:BI,$E:$E,$E529))))</f>
        <v/>
      </c>
      <c r="DY529" s="223" t="str">
        <f t="array" ref="DY529">IF(BJ529="","",
IF(INDEX(Settings!$H:$H,MATCH(DY$1,Settings!$G:$G,0))=TRUE,
100-100*(BJ529-MINIFS(BJ:BJ,$E:$E,$E529))/(MAXIFS(BJ:BJ,$E:$E,$E529)-MINIFS(BJ:BJ,$E:$E,$E529)),
100*(BJ529-MINIFS(BJ:BJ,$E:$E,$E529))/(MAXIFS(BJ:BJ,$E:$E,$E529)-MINIFS(BJ:BJ,$E:$E,$E529))))</f>
        <v/>
      </c>
      <c r="DZ529" s="225"/>
      <c r="EA529" s="225"/>
      <c r="EB529" s="225" t="str">
        <f t="shared" si="8"/>
        <v/>
      </c>
      <c r="EC529" s="225" t="str">
        <f t="shared" si="9"/>
        <v/>
      </c>
      <c r="ED529" s="225" t="str">
        <f t="shared" si="10"/>
        <v/>
      </c>
      <c r="EE529" s="225" t="str">
        <f t="shared" si="11"/>
        <v/>
      </c>
      <c r="EF529" s="225" t="str">
        <f t="shared" si="12"/>
        <v/>
      </c>
      <c r="EG529" s="225" t="str">
        <f t="shared" si="13"/>
        <v/>
      </c>
      <c r="EH529" s="225"/>
      <c r="EI529" s="225"/>
      <c r="EJ529" s="225"/>
      <c r="EK529" s="225"/>
      <c r="EL529" s="225"/>
      <c r="EM529" s="225"/>
    </row>
    <row r="530">
      <c r="A530" s="231"/>
      <c r="B530" s="231"/>
      <c r="C530" s="231"/>
      <c r="D530" s="231" t="str">
        <f t="array" ref="D530">IFERROR(INDEX(Profiles!$B:$B,MATCH($A530,Profiles!$A:$A,0)),"")</f>
        <v/>
      </c>
      <c r="E530" s="231"/>
      <c r="F530" s="231"/>
      <c r="G530" s="231"/>
      <c r="H530" s="231"/>
      <c r="I530" s="231" t="str">
        <f>IF(A530="","",IF(Settings!$N$3="DATE",F530&amp;": "&amp;TEXT(B530,"M/DD/YY"),F530&amp;": "&amp;H530))</f>
        <v/>
      </c>
      <c r="J530" s="231"/>
      <c r="K530" s="231"/>
      <c r="L530" s="231"/>
      <c r="M530" s="232" t="str">
        <f t="shared" si="14"/>
        <v/>
      </c>
      <c r="N530" s="231"/>
      <c r="O530" s="231"/>
      <c r="P530" s="231"/>
      <c r="Q530" s="231"/>
      <c r="R530" s="231"/>
      <c r="S530" s="230" t="str">
        <f>IFERROR(VLOOKUP(AF530, 'YOYO IR Scores'!A:C, 3, FALSE), "")
</f>
        <v/>
      </c>
      <c r="T530" s="231"/>
      <c r="U530" s="231"/>
      <c r="V530" s="231"/>
      <c r="W530" s="231"/>
      <c r="X530" s="233" t="str">
        <f t="shared" si="4"/>
        <v/>
      </c>
      <c r="Y530" s="234" t="str">
        <f t="shared" si="5"/>
        <v/>
      </c>
      <c r="Z530" s="234" t="str">
        <f t="shared" si="6"/>
        <v/>
      </c>
      <c r="AA530" s="233" t="str">
        <f t="shared" si="7"/>
        <v/>
      </c>
      <c r="AB530" s="232"/>
      <c r="AC530" s="232"/>
      <c r="AD530" s="232"/>
      <c r="AE530" s="232" t="str">
        <f>IFERROR(VLOOKUP(AF530, 'YOYO IR Scores'!A:C, 2, FALSE), "")</f>
        <v/>
      </c>
      <c r="AF530" s="232"/>
      <c r="AG530" s="23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c r="BD530" s="232"/>
      <c r="BE530" s="232"/>
      <c r="BF530" s="232"/>
      <c r="BG530" s="232"/>
      <c r="BH530" s="232"/>
      <c r="BI530" s="232"/>
      <c r="BJ530" s="232"/>
      <c r="BK530" s="232" t="str">
        <f t="array" ref="BK530">IF(J530="","",
IF(INDEX(Settings!$H:$H,MATCH(BY$1,Settings!$G:$G,0))=TRUE,
100-100*(J530-MIN(J:J))/(MAX(J:J)-MIN(J:J)),
100*(J530-MIN(J:J))/(MAX(J:J)-MIN(J:J))))</f>
        <v/>
      </c>
      <c r="BL530" s="232" t="str">
        <f t="array" ref="BL530">IF(J530="","",
IF(INDEX(Settings!$H:$H,MATCH(BY$1,Settings!$G:$G,0))=TRUE,
100-100*(J530-MINIFS(J:J,$E:$E,$E530))/(MAXIFS(J:J,$E:$E,$E530)-MINIFS(J:J,$E:$E,$E530)),
100*(J530-MINIFS(J:J,$E:$E,$E530))/(MAXIFS(J:J,$E:$E,$E530)-MINIFS(J:J,$E:$E,$E530))))</f>
        <v/>
      </c>
      <c r="BM530" s="232" t="str">
        <f t="array" ref="BM530">IF(J530="","",
IF(INDEX(Settings!$H:$H,MATCH(BY$1,Settings!$G:$G,0))=TRUE,
100-100*(J530-MINIFS(J:J,$E:$E,$E530,$I:$I,$I530))/(MAXIFS(J:J,$E:$E,$E530,$I:$I,$I530)-MINIFS(J:J,$E:$E,$E530,$I:$I,$I530)),
100*(J530-MINIFS(J:J,$E:$E,$E530,$I:$I,$I530))/(MAXIFS(J:J,$E:$E,$E530,$I:$I,$I530)-MINIFS(J:J,$E:$E,$E530,$I:$I,$I530))))</f>
        <v/>
      </c>
      <c r="BN530" s="231" t="str">
        <f t="array" ref="BN530">IF(J530="","",
IF(INDEX(Settings!$H:$H,MATCH(BY$1,Settings!$G:$G,0))=TRUE,
100-100*PERCENTRANK(J:J,J530),
100*PERCENTRANK(J:J,J530)))</f>
        <v/>
      </c>
      <c r="BO530" s="231" t="str">
        <f>IFERROR(__xludf.DUMMYFUNCTION("IF(J530="""","""",
IF(INDEX(Settings!$H:$H,MATCH(BY$1,Settings!$G:$G,0))=TRUE,
100-100*PERCENTRANK(FILTER(J:J,$E:$E=$E530),J530),
100*PERCENTRANK(FILTER(J:J,$E:$E=$E530),J530)))"),"")</f>
        <v/>
      </c>
      <c r="BP530" s="231" t="str">
        <f>IFERROR(__xludf.DUMMYFUNCTION("IF(J530="""","""",
IF(INDEX(Settings!$H:$H,MATCH(BY$1,Settings!$G:$G,0))=TRUE,
100-100*PERCENTRANK(FILTER(J:J,$E:$E=$E530,$I:$I=$I530),J530),
100*PERCENTRANK(FILTER(J:J,$E:$E=$E530,$I:$I=$I530),J530)))"),"")</f>
        <v/>
      </c>
      <c r="BQ530" s="233" t="str">
        <f t="array" ref="BQ530">IF(J530="","",
IF(INDEX(Settings!$H:$H,MATCH(BY$1,Settings!$G:$G,0))=TRUE,
-1*(J530-AVERAGE(J:J))/STDEV(J:J),
(J530-AVERAGE(J:J))/STDEV(J:J)))</f>
        <v/>
      </c>
      <c r="BR530" s="233" t="str">
        <f>IFERROR(__xludf.DUMMYFUNCTION("IF(J530="""","""",
IF(INDEX(Settings!$H:$H,MATCH(BY$1,Settings!$G:$G,0))=TRUE,
-1*(J530-AVERAGEIFS(J:J,$E:$E,$E530))/STDEV(FILTER(J:J,$E:$E=$E530)),
(J530-AVERAGEIFS(J:J,$E:$E,$E530))/STDEV(FILTER(J:J,$E:$E=$E530))))"),"")</f>
        <v/>
      </c>
      <c r="BS530" s="233"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1"/>
      <c r="BX530" s="231"/>
      <c r="BY530" s="232" t="str">
        <f t="array" ref="BY530">IF(J530="","",
IF(INDEX(Settings!$H:$H,MATCH(BY$1,Settings!$G:$G,0))=TRUE,
100-100*(J530-MINIFS(J:J,$E:$E,$E530))/(MAXIFS(J:J,$E:$E,$E530)-MINIFS(J:J,$E:$E,$E530)),
100*(J530-MINIFS(J:J,$E:$E,$E530))/(MAXIFS(J:J,$E:$E,$E530)-MINIFS(J:J,$E:$E,$E530))))</f>
        <v/>
      </c>
      <c r="BZ530" s="232" t="str">
        <f t="array" ref="BZ530">IF(K530="","",
IF(INDEX(Settings!$H:$H,MATCH(BZ$1,Settings!$G:$G,0))=TRUE,
100-100*(K530-MINIFS(K:K,$E:$E,$E530))/(MAXIFS(K:K,$E:$E,$E530)-MINIFS(K:K,$E:$E,$E530)),
100*(K530-MINIFS(K:K,$E:$E,$E530))/(MAXIFS(K:K,$E:$E,$E530)-MINIFS(K:K,$E:$E,$E530))))</f>
        <v/>
      </c>
      <c r="CA530" s="232" t="str">
        <f t="array" ref="CA530">IF(L530="","",
IF(INDEX(Settings!$H:$H,MATCH(CA$1,Settings!$G:$G,0))=TRUE,
100-100*(L530-MINIFS(L:L,$E:$E,$E530))/(MAXIFS(L:L,$E:$E,$E530)-MINIFS(L:L,$E:$E,$E530)),
100*(L530-MINIFS(L:L,$E:$E,$E530))/(MAXIFS(L:L,$E:$E,$E530)-MINIFS(L:L,$E:$E,$E530))))</f>
        <v/>
      </c>
      <c r="CB530" s="232" t="str">
        <f t="array" ref="CB530">IF(M530="","",
IF(INDEX(Settings!$H:$H,MATCH(CB$1,Settings!$G:$G,0))=TRUE,
100-100*(M530-MINIFS(M:M,$E:$E,$E530))/(MAXIFS(M:M,$E:$E,$E530)-MINIFS(M:M,$E:$E,$E530)),
100*(M530-MINIFS(M:M,$E:$E,$E530))/(MAXIFS(M:M,$E:$E,$E530)-MINIFS(M:M,$E:$E,$E530))))</f>
        <v/>
      </c>
      <c r="CC530" s="232" t="str">
        <f t="array" ref="CC530">IF(N530="","",
IF(INDEX(Settings!$H:$H,MATCH(CC$1,Settings!$G:$G,0))=TRUE,
100-100*(N530-MINIFS(N:N,$E:$E,$E530))/(MAXIFS(N:N,$E:$E,$E530)-MINIFS(N:N,$E:$E,$E530)),
100*(N530-MINIFS(N:N,$E:$E,$E530))/(MAXIFS(N:N,$E:$E,$E530)-MINIFS(N:N,$E:$E,$E530))))</f>
        <v/>
      </c>
      <c r="CD530" s="232" t="str">
        <f t="array" ref="CD530">IF(O530="","",
IF(INDEX(Settings!$H:$H,MATCH(CD$1,Settings!$G:$G,0))=TRUE,
100-100*(O530-MINIFS(O:O,$E:$E,$E530))/(MAXIFS(O:O,$E:$E,$E530)-MINIFS(O:O,$E:$E,$E530)),
100*(O530-MINIFS(O:O,$E:$E,$E530))/(MAXIFS(O:O,$E:$E,$E530)-MINIFS(O:O,$E:$E,$E530))))</f>
        <v/>
      </c>
      <c r="CE530" s="232" t="str">
        <f t="array" ref="CE530">IF(P530="","",
IF(INDEX(Settings!$H:$H,MATCH(CE$1,Settings!$G:$G,0))=TRUE,
100-100*(P530-MINIFS(P:P,$E:$E,$E530))/(MAXIFS(P:P,$E:$E,$E530)-MINIFS(P:P,$E:$E,$E530)),
100*(P530-MINIFS(P:P,$E:$E,$E530))/(MAXIFS(P:P,$E:$E,$E530)-MINIFS(P:P,$E:$E,$E530))))</f>
        <v/>
      </c>
      <c r="CF530" s="232" t="str">
        <f t="array" ref="CF530">IF(Q530="","",
IF(INDEX(Settings!$H:$H,MATCH(CF$1,Settings!$G:$G,0))=TRUE,
100-100*(Q530-MINIFS(Q:Q,$E:$E,$E530))/(MAXIFS(Q:Q,$E:$E,$E530)-MINIFS(Q:Q,$E:$E,$E530)),
100*(Q530-MINIFS(Q:Q,$E:$E,$E530))/(MAXIFS(Q:Q,$E:$E,$E530)-MINIFS(Q:Q,$E:$E,$E530))))</f>
        <v/>
      </c>
      <c r="CG530" s="232" t="str">
        <f t="array" ref="CG530">IF(R530="","",
IF(INDEX(Settings!$H:$H,MATCH(CG$1,Settings!$G:$G,0))=TRUE,
100-100*(R530-MINIFS(R:R,$E:$E,$E530))/(MAXIFS(R:R,$E:$E,$E530)-MINIFS(R:R,$E:$E,$E530)),
100*(R530-MINIFS(R:R,$E:$E,$E530))/(MAXIFS(R:R,$E:$E,$E530)-MINIFS(R:R,$E:$E,$E530))))</f>
        <v/>
      </c>
      <c r="CH530" s="232" t="str">
        <f t="array" ref="CH530">IF(S530="","",
IF(INDEX(Settings!$H:$H,MATCH(CH$1,Settings!$G:$G,0))=TRUE,
100-100*(S530-MINIFS(S:S,$E:$E,$E530))/(MAXIFS(S:S,$E:$E,$E530)-MINIFS(S:S,$E:$E,$E530)),
100*(S530-MINIFS(S:S,$E:$E,$E530))/(MAXIFS(S:S,$E:$E,$E530)-MINIFS(S:S,$E:$E,$E530))))</f>
        <v/>
      </c>
      <c r="CI530" s="232" t="str">
        <f t="array" ref="CI530">IF(T530="","",
IF(INDEX(Settings!$H:$H,MATCH(CI$1,Settings!$G:$G,0))=TRUE,
100-100*(T530-MINIFS(T:T,$E:$E,$E530))/(MAXIFS(T:T,$E:$E,$E530)-MINIFS(T:T,$E:$E,$E530)),
100*(T530-MINIFS(T:T,$E:$E,$E530))/(MAXIFS(T:T,$E:$E,$E530)-MINIFS(T:T,$E:$E,$E530))))</f>
        <v/>
      </c>
      <c r="CJ530" s="232" t="str">
        <f t="array" ref="CJ530">IF(U530="","",
IF(INDEX(Settings!$H:$H,MATCH(CJ$1,Settings!$G:$G,0))=TRUE,
100-100*(U530-MINIFS(U:U,$E:$E,$E530))/(MAXIFS(U:U,$E:$E,$E530)-MINIFS(U:U,$E:$E,$E530)),
100*(U530-MINIFS(U:U,$E:$E,$E530))/(MAXIFS(U:U,$E:$E,$E530)-MINIFS(U:U,$E:$E,$E530))))</f>
        <v/>
      </c>
      <c r="CK530" s="232" t="str">
        <f t="array" ref="CK530">IF(V530="","",
IF(INDEX(Settings!$H:$H,MATCH(CK$1,Settings!$G:$G,0))=TRUE,
100-100*(V530-MINIFS(V:V,$E:$E,$E530))/(MAXIFS(V:V,$E:$E,$E530)-MINIFS(V:V,$E:$E,$E530)),
100*(V530-MINIFS(V:V,$E:$E,$E530))/(MAXIFS(V:V,$E:$E,$E530)-MINIFS(V:V,$E:$E,$E530))))</f>
        <v/>
      </c>
      <c r="CL530" s="232" t="str">
        <f t="array" ref="CL530">IF(W530="","",
IF(INDEX(Settings!$H:$H,MATCH(CL$1,Settings!$G:$G,0))=TRUE,
100-100*(W530-MINIFS(W:W,$E:$E,$E530))/(MAXIFS(W:W,$E:$E,$E530)-MINIFS(W:W,$E:$E,$E530)),
100*(W530-MINIFS(W:W,$E:$E,$E530))/(MAXIFS(W:W,$E:$E,$E530)-MINIFS(W:W,$E:$E,$E530))))</f>
        <v/>
      </c>
      <c r="CM530" s="232" t="str">
        <f t="array" ref="CM530">IF(X530="","",
IF(INDEX(Settings!$H:$H,MATCH(CM$1,Settings!$G:$G,0))=TRUE,
100-100*(X530-MINIFS(X:X,$E:$E,$E530))/(MAXIFS(X:X,$E:$E,$E530)-MINIFS(X:X,$E:$E,$E530)),
100*(X530-MINIFS(X:X,$E:$E,$E530))/(MAXIFS(X:X,$E:$E,$E530)-MINIFS(X:X,$E:$E,$E530))))</f>
        <v/>
      </c>
      <c r="CN530" s="232" t="str">
        <f t="array" ref="CN530">IF(Y530="","",
IF(INDEX(Settings!$H:$H,MATCH(CN$1,Settings!$G:$G,0))=TRUE,
100-100*(Y530-MINIFS(Y:Y,$E:$E,$E530))/(MAXIFS(Y:Y,$E:$E,$E530)-MINIFS(Y:Y,$E:$E,$E530)),
100*(Y530-MINIFS(Y:Y,$E:$E,$E530))/(MAXIFS(Y:Y,$E:$E,$E530)-MINIFS(Y:Y,$E:$E,$E530))))</f>
        <v/>
      </c>
      <c r="CO530" s="232" t="str">
        <f t="array" ref="CO530">IF(Z530="","",
IF(INDEX(Settings!$H:$H,MATCH(CO$1,Settings!$G:$G,0))=TRUE,
100-100*(Z530-MINIFS(Z:Z,$E:$E,$E530))/(MAXIFS(Z:Z,$E:$E,$E530)-MINIFS(Z:Z,$E:$E,$E530)),
100*(Z530-MINIFS(Z:Z,$E:$E,$E530))/(MAXIFS(Z:Z,$E:$E,$E530)-MINIFS(Z:Z,$E:$E,$E530))))</f>
        <v/>
      </c>
      <c r="CP530" s="232" t="str">
        <f t="array" ref="CP530">IF(AA530="","",
IF(INDEX(Settings!$H:$H,MATCH(CP$1,Settings!$G:$G,0))=TRUE,
100-100*(AA530-MINIFS(AA:AA,$E:$E,$E530))/(MAXIFS(AA:AA,$E:$E,$E530)-MINIFS(AA:AA,$E:$E,$E530)),
100*(AA530-MINIFS(AA:AA,$E:$E,$E530))/(MAXIFS(AA:AA,$E:$E,$E530)-MINIFS(AA:AA,$E:$E,$E530))))</f>
        <v/>
      </c>
      <c r="CQ530" s="232" t="str">
        <f t="array" ref="CQ530">IF(AB530="","",
IF(INDEX(Settings!$H:$H,MATCH(CQ$1,Settings!$G:$G,0))=TRUE,
100-100*(AB530-MINIFS(AB:AB,$E:$E,$E530))/(MAXIFS(AB:AB,$E:$E,$E530)-MINIFS(AB:AB,$E:$E,$E530)),
100*(AB530-MINIFS(AB:AB,$E:$E,$E530))/(MAXIFS(AB:AB,$E:$E,$E530)-MINIFS(AB:AB,$E:$E,$E530))))</f>
        <v/>
      </c>
      <c r="CR530" s="232" t="str">
        <f t="array" ref="CR530">IF(AC530="","",
IF(INDEX(Settings!$H:$H,MATCH(CR$1,Settings!$G:$G,0))=TRUE,
100-100*(AC530-MINIFS(AC:AC,$E:$E,$E530))/(MAXIFS(AC:AC,$E:$E,$E530)-MINIFS(AC:AC,$E:$E,$E530)),
100*(AC530-MINIFS(AC:AC,$E:$E,$E530))/(MAXIFS(AC:AC,$E:$E,$E530)-MINIFS(AC:AC,$E:$E,$E530))))</f>
        <v/>
      </c>
      <c r="CS530" s="232" t="str">
        <f t="array" ref="CS530">IF(AD530="","",
IF(INDEX(Settings!$H:$H,MATCH(CS$1,Settings!$G:$G,0))=TRUE,
100-100*(AD530-MINIFS(AD:AD,$E:$E,$E530))/(MAXIFS(AD:AD,$E:$E,$E530)-MINIFS(AD:AD,$E:$E,$E530)),
100*(AD530-MINIFS(AD:AD,$E:$E,$E530))/(MAXIFS(AD:AD,$E:$E,$E530)-MINIFS(AD:AD,$E:$E,$E530))))</f>
        <v/>
      </c>
      <c r="CT530" s="232" t="str">
        <f t="array" ref="CT530">IF(AE530="","",
IF(INDEX(Settings!$H:$H,MATCH(CT$1,Settings!$G:$G,0))=TRUE,
100-100*(AE530-MINIFS(AE:AE,$E:$E,$E530))/(MAXIFS(AE:AE,$E:$E,$E530)-MINIFS(AE:AE,$E:$E,$E530)),
100*(AE530-MINIFS(AE:AE,$E:$E,$E530))/(MAXIFS(AE:AE,$E:$E,$E530)-MINIFS(AE:AE,$E:$E,$E530))))</f>
        <v/>
      </c>
      <c r="CU530" s="232" t="str">
        <f t="array" ref="CU530">IF(AF530="","",
IF(INDEX(Settings!$H:$H,MATCH(CU$1,Settings!$G:$G,0))=TRUE,
100-100*(AF530-MINIFS(AF:AF,$E:$E,$E530))/(MAXIFS(AF:AF,$E:$E,$E530)-MINIFS(AF:AF,$E:$E,$E530)),
100*(AF530-MINIFS(AF:AF,$E:$E,$E530))/(MAXIFS(AF:AF,$E:$E,$E530)-MINIFS(AF:AF,$E:$E,$E530))))</f>
        <v/>
      </c>
      <c r="CV530" s="232" t="str">
        <f t="array" ref="CV530">IF(AG530="","",
IF(INDEX(Settings!$H:$H,MATCH(CV$1,Settings!$G:$G,0))=TRUE,
100-100*(AG530-MINIFS(AG:AG,$E:$E,$E530))/(MAXIFS(AG:AG,$E:$E,$E530)-MINIFS(AG:AG,$E:$E,$E530)),
100*(AG530-MINIFS(AG:AG,$E:$E,$E530))/(MAXIFS(AG:AG,$E:$E,$E530)-MINIFS(AG:AG,$E:$E,$E530))))</f>
        <v/>
      </c>
      <c r="CW530" s="232" t="str">
        <f t="array" ref="CW530">IF(AH530="","",
IF(INDEX(Settings!$H:$H,MATCH(CW$1,Settings!$G:$G,0))=TRUE,
100-100*(AH530-MINIFS(AH:AH,$E:$E,$E530))/(MAXIFS(AH:AH,$E:$E,$E530)-MINIFS(AH:AH,$E:$E,$E530)),
100*(AH530-MINIFS(AH:AH,$E:$E,$E530))/(MAXIFS(AH:AH,$E:$E,$E530)-MINIFS(AH:AH,$E:$E,$E530))))</f>
        <v/>
      </c>
      <c r="CX530" s="232" t="str">
        <f t="array" ref="CX530">IF(AI530="","",
IF(INDEX(Settings!$H:$H,MATCH(CX$1,Settings!$G:$G,0))=TRUE,
100-100*(AI530-MINIFS(AI:AI,$E:$E,$E530))/(MAXIFS(AI:AI,$E:$E,$E530)-MINIFS(AI:AI,$E:$E,$E530)),
100*(AI530-MINIFS(AI:AI,$E:$E,$E530))/(MAXIFS(AI:AI,$E:$E,$E530)-MINIFS(AI:AI,$E:$E,$E530))))</f>
        <v/>
      </c>
      <c r="CY530" s="232" t="str">
        <f t="array" ref="CY530">IF(AJ530="","",
IF(INDEX(Settings!$H:$H,MATCH(CY$1,Settings!$G:$G,0))=TRUE,
100-100*(AJ530-MINIFS(AJ:AJ,$E:$E,$E530))/(MAXIFS(AJ:AJ,$E:$E,$E530)-MINIFS(AJ:AJ,$E:$E,$E530)),
100*(AJ530-MINIFS(AJ:AJ,$E:$E,$E530))/(MAXIFS(AJ:AJ,$E:$E,$E530)-MINIFS(AJ:AJ,$E:$E,$E530))))</f>
        <v/>
      </c>
      <c r="CZ530" s="232" t="str">
        <f t="array" ref="CZ530">IF(AK530="","",
IF(INDEX(Settings!$H:$H,MATCH(CZ$1,Settings!$G:$G,0))=TRUE,
100-100*(AK530-MINIFS(AK:AK,$E:$E,$E530))/(MAXIFS(AK:AK,$E:$E,$E530)-MINIFS(AK:AK,$E:$E,$E530)),
100*(AK530-MINIFS(AK:AK,$E:$E,$E530))/(MAXIFS(AK:AK,$E:$E,$E530)-MINIFS(AK:AK,$E:$E,$E530))))</f>
        <v/>
      </c>
      <c r="DA530" s="232" t="str">
        <f t="array" ref="DA530">IF(AL530="","",
IF(INDEX(Settings!$H:$H,MATCH(DA$1,Settings!$G:$G,0))=TRUE,
100-100*(AL530-MINIFS(AL:AL,$E:$E,$E530))/(MAXIFS(AL:AL,$E:$E,$E530)-MINIFS(AL:AL,$E:$E,$E530)),
100*(AL530-MINIFS(AL:AL,$E:$E,$E530))/(MAXIFS(AL:AL,$E:$E,$E530)-MINIFS(AL:AL,$E:$E,$E530))))</f>
        <v/>
      </c>
      <c r="DB530" s="232" t="str">
        <f t="array" ref="DB530">IF(AM530="","",
IF(INDEX(Settings!$H:$H,MATCH(DB$1,Settings!$G:$G,0))=TRUE,
100-100*(AM530-MINIFS(AM:AM,$E:$E,$E530))/(MAXIFS(AM:AM,$E:$E,$E530)-MINIFS(AM:AM,$E:$E,$E530)),
100*(AM530-MINIFS(AM:AM,$E:$E,$E530))/(MAXIFS(AM:AM,$E:$E,$E530)-MINIFS(AM:AM,$E:$E,$E530))))</f>
        <v/>
      </c>
      <c r="DC530" s="232" t="str">
        <f t="array" ref="DC530">IF(AN530="","",
IF(INDEX(Settings!$H:$H,MATCH(DC$1,Settings!$G:$G,0))=TRUE,
100-100*(AN530-MINIFS(AN:AN,$E:$E,$E530))/(MAXIFS(AN:AN,$E:$E,$E530)-MINIFS(AN:AN,$E:$E,$E530)),
100*(AN530-MINIFS(AN:AN,$E:$E,$E530))/(MAXIFS(AN:AN,$E:$E,$E530)-MINIFS(AN:AN,$E:$E,$E530))))</f>
        <v/>
      </c>
      <c r="DD530" s="232" t="str">
        <f t="array" ref="DD530">IF(AO530="","",
IF(INDEX(Settings!$H:$H,MATCH(DD$1,Settings!$G:$G,0))=TRUE,
100-100*(AO530-MINIFS(AO:AO,$E:$E,$E530))/(MAXIFS(AO:AO,$E:$E,$E530)-MINIFS(AO:AO,$E:$E,$E530)),
100*(AO530-MINIFS(AO:AO,$E:$E,$E530))/(MAXIFS(AO:AO,$E:$E,$E530)-MINIFS(AO:AO,$E:$E,$E530))))</f>
        <v/>
      </c>
      <c r="DE530" s="232" t="str">
        <f t="array" ref="DE530">IF(AP530="","",
IF(INDEX(Settings!$H:$H,MATCH(DE$1,Settings!$G:$G,0))=TRUE,
100-100*(AP530-MINIFS(AP:AP,$E:$E,$E530))/(MAXIFS(AP:AP,$E:$E,$E530)-MINIFS(AP:AP,$E:$E,$E530)),
100*(AP530-MINIFS(AP:AP,$E:$E,$E530))/(MAXIFS(AP:AP,$E:$E,$E530)-MINIFS(AP:AP,$E:$E,$E530))))</f>
        <v/>
      </c>
      <c r="DF530" s="232" t="str">
        <f t="array" ref="DF530">IF(AQ530="","",
IF(INDEX(Settings!$H:$H,MATCH(DF$1,Settings!$G:$G,0))=TRUE,
100-100*(AQ530-MINIFS(AQ:AQ,$E:$E,$E530))/(MAXIFS(AQ:AQ,$E:$E,$E530)-MINIFS(AQ:AQ,$E:$E,$E530)),
100*(AQ530-MINIFS(AQ:AQ,$E:$E,$E530))/(MAXIFS(AQ:AQ,$E:$E,$E530)-MINIFS(AQ:AQ,$E:$E,$E530))))</f>
        <v/>
      </c>
      <c r="DG530" s="232" t="str">
        <f t="array" ref="DG530">IF(AR530="","",
IF(INDEX(Settings!$H:$H,MATCH(DG$1,Settings!$G:$G,0))=TRUE,
100-100*(AR530-MINIFS(AR:AR,$E:$E,$E530))/(MAXIFS(AR:AR,$E:$E,$E530)-MINIFS(AR:AR,$E:$E,$E530)),
100*(AR530-MINIFS(AR:AR,$E:$E,$E530))/(MAXIFS(AR:AR,$E:$E,$E530)-MINIFS(AR:AR,$E:$E,$E530))))</f>
        <v/>
      </c>
      <c r="DH530" s="232" t="str">
        <f t="array" ref="DH530">IF(AS530="","",
IF(INDEX(Settings!$H:$H,MATCH(DH$1,Settings!$G:$G,0))=TRUE,
100-100*(AS530-MINIFS(AS:AS,$E:$E,$E530))/(MAXIFS(AS:AS,$E:$E,$E530)-MINIFS(AS:AS,$E:$E,$E530)),
100*(AS530-MINIFS(AS:AS,$E:$E,$E530))/(MAXIFS(AS:AS,$E:$E,$E530)-MINIFS(AS:AS,$E:$E,$E530))))</f>
        <v/>
      </c>
      <c r="DI530" s="232" t="str">
        <f t="array" ref="DI530">IF(AT530="","",
IF(INDEX(Settings!$H:$H,MATCH(DI$1,Settings!$G:$G,0))=TRUE,
100-100*(AT530-MINIFS(AT:AT,$E:$E,$E530))/(MAXIFS(AT:AT,$E:$E,$E530)-MINIFS(AT:AT,$E:$E,$E530)),
100*(AT530-MINIFS(AT:AT,$E:$E,$E530))/(MAXIFS(AT:AT,$E:$E,$E530)-MINIFS(AT:AT,$E:$E,$E530))))</f>
        <v/>
      </c>
      <c r="DJ530" s="232" t="str">
        <f t="array" ref="DJ530">IF(AU530="","",
IF(INDEX(Settings!$H:$H,MATCH(DJ$1,Settings!$G:$G,0))=TRUE,
100-100*(AU530-MINIFS(AU:AU,$E:$E,$E530))/(MAXIFS(AU:AU,$E:$E,$E530)-MINIFS(AU:AU,$E:$E,$E530)),
100*(AU530-MINIFS(AU:AU,$E:$E,$E530))/(MAXIFS(AU:AU,$E:$E,$E530)-MINIFS(AU:AU,$E:$E,$E530))))</f>
        <v/>
      </c>
      <c r="DK530" s="232" t="str">
        <f t="array" ref="DK530">IF(AV530="","",
IF(INDEX(Settings!$H:$H,MATCH(DK$1,Settings!$G:$G,0))=TRUE,
100-100*(AV530-MINIFS(AV:AV,$E:$E,$E530))/(MAXIFS(AV:AV,$E:$E,$E530)-MINIFS(AV:AV,$E:$E,$E530)),
100*(AV530-MINIFS(AV:AV,$E:$E,$E530))/(MAXIFS(AV:AV,$E:$E,$E530)-MINIFS(AV:AV,$E:$E,$E530))))</f>
        <v/>
      </c>
      <c r="DL530" s="232" t="str">
        <f t="array" ref="DL530">IF(AW530="","",
IF(INDEX(Settings!$H:$H,MATCH(DL$1,Settings!$G:$G,0))=TRUE,
100-100*(AW530-MINIFS(AW:AW,$E:$E,$E530))/(MAXIFS(AW:AW,$E:$E,$E530)-MINIFS(AW:AW,$E:$E,$E530)),
100*(AW530-MINIFS(AW:AW,$E:$E,$E530))/(MAXIFS(AW:AW,$E:$E,$E530)-MINIFS(AW:AW,$E:$E,$E530))))</f>
        <v/>
      </c>
      <c r="DM530" s="232" t="str">
        <f t="array" ref="DM530">IF(AX530="","",
IF(INDEX(Settings!$H:$H,MATCH(DM$1,Settings!$G:$G,0))=TRUE,
100-100*(AX530-MINIFS(AX:AX,$E:$E,$E530))/(MAXIFS(AX:AX,$E:$E,$E530)-MINIFS(AX:AX,$E:$E,$E530)),
100*(AX530-MINIFS(AX:AX,$E:$E,$E530))/(MAXIFS(AX:AX,$E:$E,$E530)-MINIFS(AX:AX,$E:$E,$E530))))</f>
        <v/>
      </c>
      <c r="DN530" s="232" t="str">
        <f t="array" ref="DN530">IF(AY530="","",
IF(INDEX(Settings!$H:$H,MATCH(DN$1,Settings!$G:$G,0))=TRUE,
100-100*(AY530-MINIFS(AY:AY,$E:$E,$E530))/(MAXIFS(AY:AY,$E:$E,$E530)-MINIFS(AY:AY,$E:$E,$E530)),
100*(AY530-MINIFS(AY:AY,$E:$E,$E530))/(MAXIFS(AY:AY,$E:$E,$E530)-MINIFS(AY:AY,$E:$E,$E530))))</f>
        <v/>
      </c>
      <c r="DO530" s="232" t="str">
        <f t="array" ref="DO530">IF(AZ530="","",
IF(INDEX(Settings!$H:$H,MATCH(DO$1,Settings!$G:$G,0))=TRUE,
100-100*(AZ530-MINIFS(AZ:AZ,$E:$E,$E530))/(MAXIFS(AZ:AZ,$E:$E,$E530)-MINIFS(AZ:AZ,$E:$E,$E530)),
100*(AZ530-MINIFS(AZ:AZ,$E:$E,$E530))/(MAXIFS(AZ:AZ,$E:$E,$E530)-MINIFS(AZ:AZ,$E:$E,$E530))))</f>
        <v/>
      </c>
      <c r="DP530" s="232" t="str">
        <f t="array" ref="DP530">IF(BA530="","",
IF(INDEX(Settings!$H:$H,MATCH(DP$1,Settings!$G:$G,0))=TRUE,
100-100*(BA530-MINIFS(BA:BA,$E:$E,$E530))/(MAXIFS(BA:BA,$E:$E,$E530)-MINIFS(BA:BA,$E:$E,$E530)),
100*(BA530-MINIFS(BA:BA,$E:$E,$E530))/(MAXIFS(BA:BA,$E:$E,$E530)-MINIFS(BA:BA,$E:$E,$E530))))</f>
        <v/>
      </c>
      <c r="DQ530" s="232" t="str">
        <f t="array" ref="DQ530">IF(BB530="","",
IF(INDEX(Settings!$H:$H,MATCH(DQ$1,Settings!$G:$G,0))=TRUE,
100-100*(BB530-MINIFS(BB:BB,$E:$E,$E530))/(MAXIFS(BB:BB,$E:$E,$E530)-MINIFS(BB:BB,$E:$E,$E530)),
100*(BB530-MINIFS(BB:BB,$E:$E,$E530))/(MAXIFS(BB:BB,$E:$E,$E530)-MINIFS(BB:BB,$E:$E,$E530))))</f>
        <v/>
      </c>
      <c r="DR530" s="232" t="str">
        <f t="array" ref="DR530">IF(BC530="","",
IF(INDEX(Settings!$H:$H,MATCH(DR$1,Settings!$G:$G,0))=TRUE,
100-100*(BC530-MINIFS(BC:BC,$E:$E,$E530))/(MAXIFS(BC:BC,$E:$E,$E530)-MINIFS(BC:BC,$E:$E,$E530)),
100*(BC530-MINIFS(BC:BC,$E:$E,$E530))/(MAXIFS(BC:BC,$E:$E,$E530)-MINIFS(BC:BC,$E:$E,$E530))))</f>
        <v/>
      </c>
      <c r="DS530" s="232" t="str">
        <f t="array" ref="DS530">IF(BD530="","",
IF(INDEX(Settings!$H:$H,MATCH(DS$1,Settings!$G:$G,0))=TRUE,
100-100*(BD530-MINIFS(BD:BD,$E:$E,$E530))/(MAXIFS(BD:BD,$E:$E,$E530)-MINIFS(BD:BD,$E:$E,$E530)),
100*(BD530-MINIFS(BD:BD,$E:$E,$E530))/(MAXIFS(BD:BD,$E:$E,$E530)-MINIFS(BD:BD,$E:$E,$E530))))</f>
        <v/>
      </c>
      <c r="DT530" s="232" t="str">
        <f t="array" ref="DT530">IF(BE530="","",
IF(INDEX(Settings!$H:$H,MATCH(DT$1,Settings!$G:$G,0))=TRUE,
100-100*(BE530-MINIFS(BE:BE,$E:$E,$E530))/(MAXIFS(BE:BE,$E:$E,$E530)-MINIFS(BE:BE,$E:$E,$E530)),
100*(BE530-MINIFS(BE:BE,$E:$E,$E530))/(MAXIFS(BE:BE,$E:$E,$E530)-MINIFS(BE:BE,$E:$E,$E530))))</f>
        <v/>
      </c>
      <c r="DU530" s="232" t="str">
        <f t="array" ref="DU530">IF(BF530="","",
IF(INDEX(Settings!$H:$H,MATCH(DU$1,Settings!$G:$G,0))=TRUE,
100-100*(BF530-MINIFS(BF:BF,$E:$E,$E530))/(MAXIFS(BF:BF,$E:$E,$E530)-MINIFS(BF:BF,$E:$E,$E530)),
100*(BF530-MINIFS(BF:BF,$E:$E,$E530))/(MAXIFS(BF:BF,$E:$E,$E530)-MINIFS(BF:BF,$E:$E,$E530))))</f>
        <v/>
      </c>
      <c r="DV530" s="232" t="str">
        <f t="array" ref="DV530">IF(BG530="","",
IF(INDEX(Settings!$H:$H,MATCH(DV$1,Settings!$G:$G,0))=TRUE,
100-100*(BG530-MINIFS(BG:BG,$E:$E,$E530))/(MAXIFS(BG:BG,$E:$E,$E530)-MINIFS(BG:BG,$E:$E,$E530)),
100*(BG530-MINIFS(BG:BG,$E:$E,$E530))/(MAXIFS(BG:BG,$E:$E,$E530)-MINIFS(BG:BG,$E:$E,$E530))))</f>
        <v/>
      </c>
      <c r="DW530" s="232" t="str">
        <f t="array" ref="DW530">IF(BH530="","",
IF(INDEX(Settings!$H:$H,MATCH(DW$1,Settings!$G:$G,0))=TRUE,
100-100*(BH530-MINIFS(BH:BH,$E:$E,$E530))/(MAXIFS(BH:BH,$E:$E,$E530)-MINIFS(BH:BH,$E:$E,$E530)),
100*(BH530-MINIFS(BH:BH,$E:$E,$E530))/(MAXIFS(BH:BH,$E:$E,$E530)-MINIFS(BH:BH,$E:$E,$E530))))</f>
        <v/>
      </c>
      <c r="DX530" s="232" t="str">
        <f t="array" ref="DX530">IF(BI530="","",
IF(INDEX(Settings!$H:$H,MATCH(DX$1,Settings!$G:$G,0))=TRUE,
100-100*(BI530-MINIFS(BI:BI,$E:$E,$E530))/(MAXIFS(BI:BI,$E:$E,$E530)-MINIFS(BI:BI,$E:$E,$E530)),
100*(BI530-MINIFS(BI:BI,$E:$E,$E530))/(MAXIFS(BI:BI,$E:$E,$E530)-MINIFS(BI:BI,$E:$E,$E530))))</f>
        <v/>
      </c>
      <c r="DY530" s="232" t="str">
        <f t="array" ref="DY530">IF(BJ530="","",
IF(INDEX(Settings!$H:$H,MATCH(DY$1,Settings!$G:$G,0))=TRUE,
100-100*(BJ530-MINIFS(BJ:BJ,$E:$E,$E530))/(MAXIFS(BJ:BJ,$E:$E,$E530)-MINIFS(BJ:BJ,$E:$E,$E530)),
100*(BJ530-MINIFS(BJ:BJ,$E:$E,$E530))/(MAXIFS(BJ:BJ,$E:$E,$E530)-MINIFS(BJ:BJ,$E:$E,$E530))))</f>
        <v/>
      </c>
      <c r="DZ530" s="234"/>
      <c r="EA530" s="234"/>
      <c r="EB530" s="234" t="str">
        <f t="shared" si="8"/>
        <v/>
      </c>
      <c r="EC530" s="234" t="str">
        <f t="shared" si="9"/>
        <v/>
      </c>
      <c r="ED530" s="234" t="str">
        <f t="shared" si="10"/>
        <v/>
      </c>
      <c r="EE530" s="234" t="str">
        <f t="shared" si="11"/>
        <v/>
      </c>
      <c r="EF530" s="234" t="str">
        <f t="shared" si="12"/>
        <v/>
      </c>
      <c r="EG530" s="234" t="str">
        <f t="shared" si="13"/>
        <v/>
      </c>
      <c r="EH530" s="234"/>
      <c r="EI530" s="234"/>
      <c r="EJ530" s="234"/>
      <c r="EK530" s="234"/>
      <c r="EL530" s="234"/>
      <c r="EM530" s="234"/>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3" t="str">
        <f t="shared" si="14"/>
        <v/>
      </c>
      <c r="N531" s="49"/>
      <c r="O531" s="49"/>
      <c r="P531" s="49"/>
      <c r="Q531" s="49"/>
      <c r="R531" s="49"/>
      <c r="S531" s="222" t="str">
        <f>IFERROR(VLOOKUP(AF531, 'YOYO IR Scores'!A:C, 3, FALSE), "")
</f>
        <v/>
      </c>
      <c r="T531" s="49"/>
      <c r="U531" s="49"/>
      <c r="V531" s="49"/>
      <c r="W531" s="49"/>
      <c r="X531" s="224" t="str">
        <f t="shared" si="4"/>
        <v/>
      </c>
      <c r="Y531" s="225" t="str">
        <f t="shared" si="5"/>
        <v/>
      </c>
      <c r="Z531" s="225" t="str">
        <f t="shared" si="6"/>
        <v/>
      </c>
      <c r="AA531" s="224" t="str">
        <f t="shared" si="7"/>
        <v/>
      </c>
      <c r="AB531" s="223"/>
      <c r="AC531" s="223"/>
      <c r="AD531" s="223"/>
      <c r="AE531" s="223" t="str">
        <f>IFERROR(VLOOKUP(AF531, 'YOYO IR Scores'!A:C, 2, FALSE), "")</f>
        <v/>
      </c>
      <c r="AF531" s="223"/>
      <c r="AG531" s="223"/>
      <c r="AH531" s="223"/>
      <c r="AI531" s="223"/>
      <c r="AJ531" s="223"/>
      <c r="AK531" s="223"/>
      <c r="AL531" s="223"/>
      <c r="AM531" s="223"/>
      <c r="AN531" s="223"/>
      <c r="AO531" s="223"/>
      <c r="AP531" s="223"/>
      <c r="AQ531" s="223"/>
      <c r="AR531" s="223"/>
      <c r="AS531" s="223"/>
      <c r="AT531" s="223"/>
      <c r="AU531" s="223"/>
      <c r="AV531" s="223"/>
      <c r="AW531" s="223"/>
      <c r="AX531" s="223"/>
      <c r="AY531" s="223"/>
      <c r="AZ531" s="223"/>
      <c r="BA531" s="223"/>
      <c r="BB531" s="223"/>
      <c r="BC531" s="223"/>
      <c r="BD531" s="223"/>
      <c r="BE531" s="223"/>
      <c r="BF531" s="223"/>
      <c r="BG531" s="223"/>
      <c r="BH531" s="223"/>
      <c r="BI531" s="223"/>
      <c r="BJ531" s="223"/>
      <c r="BK531" s="223" t="str">
        <f t="array" ref="BK531">IF(J531="","",
IF(INDEX(Settings!$H:$H,MATCH(BY$1,Settings!$G:$G,0))=TRUE,
100-100*(J531-MIN(J:J))/(MAX(J:J)-MIN(J:J)),
100*(J531-MIN(J:J))/(MAX(J:J)-MIN(J:J))))</f>
        <v/>
      </c>
      <c r="BL531" s="223" t="str">
        <f t="array" ref="BL531">IF(J531="","",
IF(INDEX(Settings!$H:$H,MATCH(BY$1,Settings!$G:$G,0))=TRUE,
100-100*(J531-MINIFS(J:J,$E:$E,$E531))/(MAXIFS(J:J,$E:$E,$E531)-MINIFS(J:J,$E:$E,$E531)),
100*(J531-MINIFS(J:J,$E:$E,$E531))/(MAXIFS(J:J,$E:$E,$E531)-MINIFS(J:J,$E:$E,$E531))))</f>
        <v/>
      </c>
      <c r="BM531" s="223"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4" t="str">
        <f t="array" ref="BQ531">IF(J531="","",
IF(INDEX(Settings!$H:$H,MATCH(BY$1,Settings!$G:$G,0))=TRUE,
-1*(J531-AVERAGE(J:J))/STDEV(J:J),
(J531-AVERAGE(J:J))/STDEV(J:J)))</f>
        <v/>
      </c>
      <c r="BR531" s="224" t="str">
        <f>IFERROR(__xludf.DUMMYFUNCTION("IF(J531="""","""",
IF(INDEX(Settings!$H:$H,MATCH(BY$1,Settings!$G:$G,0))=TRUE,
-1*(J531-AVERAGEIFS(J:J,$E:$E,$E531))/STDEV(FILTER(J:J,$E:$E=$E531)),
(J531-AVERAGEIFS(J:J,$E:$E,$E531))/STDEV(FILTER(J:J,$E:$E=$E531))))"),"")</f>
        <v/>
      </c>
      <c r="BS531" s="224"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3" t="str">
        <f t="array" ref="BY531">IF(J531="","",
IF(INDEX(Settings!$H:$H,MATCH(BY$1,Settings!$G:$G,0))=TRUE,
100-100*(J531-MINIFS(J:J,$E:$E,$E531))/(MAXIFS(J:J,$E:$E,$E531)-MINIFS(J:J,$E:$E,$E531)),
100*(J531-MINIFS(J:J,$E:$E,$E531))/(MAXIFS(J:J,$E:$E,$E531)-MINIFS(J:J,$E:$E,$E531))))</f>
        <v/>
      </c>
      <c r="BZ531" s="223" t="str">
        <f t="array" ref="BZ531">IF(K531="","",
IF(INDEX(Settings!$H:$H,MATCH(BZ$1,Settings!$G:$G,0))=TRUE,
100-100*(K531-MINIFS(K:K,$E:$E,$E531))/(MAXIFS(K:K,$E:$E,$E531)-MINIFS(K:K,$E:$E,$E531)),
100*(K531-MINIFS(K:K,$E:$E,$E531))/(MAXIFS(K:K,$E:$E,$E531)-MINIFS(K:K,$E:$E,$E531))))</f>
        <v/>
      </c>
      <c r="CA531" s="223" t="str">
        <f t="array" ref="CA531">IF(L531="","",
IF(INDEX(Settings!$H:$H,MATCH(CA$1,Settings!$G:$G,0))=TRUE,
100-100*(L531-MINIFS(L:L,$E:$E,$E531))/(MAXIFS(L:L,$E:$E,$E531)-MINIFS(L:L,$E:$E,$E531)),
100*(L531-MINIFS(L:L,$E:$E,$E531))/(MAXIFS(L:L,$E:$E,$E531)-MINIFS(L:L,$E:$E,$E531))))</f>
        <v/>
      </c>
      <c r="CB531" s="223" t="str">
        <f t="array" ref="CB531">IF(M531="","",
IF(INDEX(Settings!$H:$H,MATCH(CB$1,Settings!$G:$G,0))=TRUE,
100-100*(M531-MINIFS(M:M,$E:$E,$E531))/(MAXIFS(M:M,$E:$E,$E531)-MINIFS(M:M,$E:$E,$E531)),
100*(M531-MINIFS(M:M,$E:$E,$E531))/(MAXIFS(M:M,$E:$E,$E531)-MINIFS(M:M,$E:$E,$E531))))</f>
        <v/>
      </c>
      <c r="CC531" s="223" t="str">
        <f t="array" ref="CC531">IF(N531="","",
IF(INDEX(Settings!$H:$H,MATCH(CC$1,Settings!$G:$G,0))=TRUE,
100-100*(N531-MINIFS(N:N,$E:$E,$E531))/(MAXIFS(N:N,$E:$E,$E531)-MINIFS(N:N,$E:$E,$E531)),
100*(N531-MINIFS(N:N,$E:$E,$E531))/(MAXIFS(N:N,$E:$E,$E531)-MINIFS(N:N,$E:$E,$E531))))</f>
        <v/>
      </c>
      <c r="CD531" s="223" t="str">
        <f t="array" ref="CD531">IF(O531="","",
IF(INDEX(Settings!$H:$H,MATCH(CD$1,Settings!$G:$G,0))=TRUE,
100-100*(O531-MINIFS(O:O,$E:$E,$E531))/(MAXIFS(O:O,$E:$E,$E531)-MINIFS(O:O,$E:$E,$E531)),
100*(O531-MINIFS(O:O,$E:$E,$E531))/(MAXIFS(O:O,$E:$E,$E531)-MINIFS(O:O,$E:$E,$E531))))</f>
        <v/>
      </c>
      <c r="CE531" s="223" t="str">
        <f t="array" ref="CE531">IF(P531="","",
IF(INDEX(Settings!$H:$H,MATCH(CE$1,Settings!$G:$G,0))=TRUE,
100-100*(P531-MINIFS(P:P,$E:$E,$E531))/(MAXIFS(P:P,$E:$E,$E531)-MINIFS(P:P,$E:$E,$E531)),
100*(P531-MINIFS(P:P,$E:$E,$E531))/(MAXIFS(P:P,$E:$E,$E531)-MINIFS(P:P,$E:$E,$E531))))</f>
        <v/>
      </c>
      <c r="CF531" s="223" t="str">
        <f t="array" ref="CF531">IF(Q531="","",
IF(INDEX(Settings!$H:$H,MATCH(CF$1,Settings!$G:$G,0))=TRUE,
100-100*(Q531-MINIFS(Q:Q,$E:$E,$E531))/(MAXIFS(Q:Q,$E:$E,$E531)-MINIFS(Q:Q,$E:$E,$E531)),
100*(Q531-MINIFS(Q:Q,$E:$E,$E531))/(MAXIFS(Q:Q,$E:$E,$E531)-MINIFS(Q:Q,$E:$E,$E531))))</f>
        <v/>
      </c>
      <c r="CG531" s="223" t="str">
        <f t="array" ref="CG531">IF(R531="","",
IF(INDEX(Settings!$H:$H,MATCH(CG$1,Settings!$G:$G,0))=TRUE,
100-100*(R531-MINIFS(R:R,$E:$E,$E531))/(MAXIFS(R:R,$E:$E,$E531)-MINIFS(R:R,$E:$E,$E531)),
100*(R531-MINIFS(R:R,$E:$E,$E531))/(MAXIFS(R:R,$E:$E,$E531)-MINIFS(R:R,$E:$E,$E531))))</f>
        <v/>
      </c>
      <c r="CH531" s="223" t="str">
        <f t="array" ref="CH531">IF(S531="","",
IF(INDEX(Settings!$H:$H,MATCH(CH$1,Settings!$G:$G,0))=TRUE,
100-100*(S531-MINIFS(S:S,$E:$E,$E531))/(MAXIFS(S:S,$E:$E,$E531)-MINIFS(S:S,$E:$E,$E531)),
100*(S531-MINIFS(S:S,$E:$E,$E531))/(MAXIFS(S:S,$E:$E,$E531)-MINIFS(S:S,$E:$E,$E531))))</f>
        <v/>
      </c>
      <c r="CI531" s="223" t="str">
        <f t="array" ref="CI531">IF(T531="","",
IF(INDEX(Settings!$H:$H,MATCH(CI$1,Settings!$G:$G,0))=TRUE,
100-100*(T531-MINIFS(T:T,$E:$E,$E531))/(MAXIFS(T:T,$E:$E,$E531)-MINIFS(T:T,$E:$E,$E531)),
100*(T531-MINIFS(T:T,$E:$E,$E531))/(MAXIFS(T:T,$E:$E,$E531)-MINIFS(T:T,$E:$E,$E531))))</f>
        <v/>
      </c>
      <c r="CJ531" s="223" t="str">
        <f t="array" ref="CJ531">IF(U531="","",
IF(INDEX(Settings!$H:$H,MATCH(CJ$1,Settings!$G:$G,0))=TRUE,
100-100*(U531-MINIFS(U:U,$E:$E,$E531))/(MAXIFS(U:U,$E:$E,$E531)-MINIFS(U:U,$E:$E,$E531)),
100*(U531-MINIFS(U:U,$E:$E,$E531))/(MAXIFS(U:U,$E:$E,$E531)-MINIFS(U:U,$E:$E,$E531))))</f>
        <v/>
      </c>
      <c r="CK531" s="223" t="str">
        <f t="array" ref="CK531">IF(V531="","",
IF(INDEX(Settings!$H:$H,MATCH(CK$1,Settings!$G:$G,0))=TRUE,
100-100*(V531-MINIFS(V:V,$E:$E,$E531))/(MAXIFS(V:V,$E:$E,$E531)-MINIFS(V:V,$E:$E,$E531)),
100*(V531-MINIFS(V:V,$E:$E,$E531))/(MAXIFS(V:V,$E:$E,$E531)-MINIFS(V:V,$E:$E,$E531))))</f>
        <v/>
      </c>
      <c r="CL531" s="223" t="str">
        <f t="array" ref="CL531">IF(W531="","",
IF(INDEX(Settings!$H:$H,MATCH(CL$1,Settings!$G:$G,0))=TRUE,
100-100*(W531-MINIFS(W:W,$E:$E,$E531))/(MAXIFS(W:W,$E:$E,$E531)-MINIFS(W:W,$E:$E,$E531)),
100*(W531-MINIFS(W:W,$E:$E,$E531))/(MAXIFS(W:W,$E:$E,$E531)-MINIFS(W:W,$E:$E,$E531))))</f>
        <v/>
      </c>
      <c r="CM531" s="223" t="str">
        <f t="array" ref="CM531">IF(X531="","",
IF(INDEX(Settings!$H:$H,MATCH(CM$1,Settings!$G:$G,0))=TRUE,
100-100*(X531-MINIFS(X:X,$E:$E,$E531))/(MAXIFS(X:X,$E:$E,$E531)-MINIFS(X:X,$E:$E,$E531)),
100*(X531-MINIFS(X:X,$E:$E,$E531))/(MAXIFS(X:X,$E:$E,$E531)-MINIFS(X:X,$E:$E,$E531))))</f>
        <v/>
      </c>
      <c r="CN531" s="223" t="str">
        <f t="array" ref="CN531">IF(Y531="","",
IF(INDEX(Settings!$H:$H,MATCH(CN$1,Settings!$G:$G,0))=TRUE,
100-100*(Y531-MINIFS(Y:Y,$E:$E,$E531))/(MAXIFS(Y:Y,$E:$E,$E531)-MINIFS(Y:Y,$E:$E,$E531)),
100*(Y531-MINIFS(Y:Y,$E:$E,$E531))/(MAXIFS(Y:Y,$E:$E,$E531)-MINIFS(Y:Y,$E:$E,$E531))))</f>
        <v/>
      </c>
      <c r="CO531" s="223" t="str">
        <f t="array" ref="CO531">IF(Z531="","",
IF(INDEX(Settings!$H:$H,MATCH(CO$1,Settings!$G:$G,0))=TRUE,
100-100*(Z531-MINIFS(Z:Z,$E:$E,$E531))/(MAXIFS(Z:Z,$E:$E,$E531)-MINIFS(Z:Z,$E:$E,$E531)),
100*(Z531-MINIFS(Z:Z,$E:$E,$E531))/(MAXIFS(Z:Z,$E:$E,$E531)-MINIFS(Z:Z,$E:$E,$E531))))</f>
        <v/>
      </c>
      <c r="CP531" s="223" t="str">
        <f t="array" ref="CP531">IF(AA531="","",
IF(INDEX(Settings!$H:$H,MATCH(CP$1,Settings!$G:$G,0))=TRUE,
100-100*(AA531-MINIFS(AA:AA,$E:$E,$E531))/(MAXIFS(AA:AA,$E:$E,$E531)-MINIFS(AA:AA,$E:$E,$E531)),
100*(AA531-MINIFS(AA:AA,$E:$E,$E531))/(MAXIFS(AA:AA,$E:$E,$E531)-MINIFS(AA:AA,$E:$E,$E531))))</f>
        <v/>
      </c>
      <c r="CQ531" s="223" t="str">
        <f t="array" ref="CQ531">IF(AB531="","",
IF(INDEX(Settings!$H:$H,MATCH(CQ$1,Settings!$G:$G,0))=TRUE,
100-100*(AB531-MINIFS(AB:AB,$E:$E,$E531))/(MAXIFS(AB:AB,$E:$E,$E531)-MINIFS(AB:AB,$E:$E,$E531)),
100*(AB531-MINIFS(AB:AB,$E:$E,$E531))/(MAXIFS(AB:AB,$E:$E,$E531)-MINIFS(AB:AB,$E:$E,$E531))))</f>
        <v/>
      </c>
      <c r="CR531" s="223" t="str">
        <f t="array" ref="CR531">IF(AC531="","",
IF(INDEX(Settings!$H:$H,MATCH(CR$1,Settings!$G:$G,0))=TRUE,
100-100*(AC531-MINIFS(AC:AC,$E:$E,$E531))/(MAXIFS(AC:AC,$E:$E,$E531)-MINIFS(AC:AC,$E:$E,$E531)),
100*(AC531-MINIFS(AC:AC,$E:$E,$E531))/(MAXIFS(AC:AC,$E:$E,$E531)-MINIFS(AC:AC,$E:$E,$E531))))</f>
        <v/>
      </c>
      <c r="CS531" s="223" t="str">
        <f t="array" ref="CS531">IF(AD531="","",
IF(INDEX(Settings!$H:$H,MATCH(CS$1,Settings!$G:$G,0))=TRUE,
100-100*(AD531-MINIFS(AD:AD,$E:$E,$E531))/(MAXIFS(AD:AD,$E:$E,$E531)-MINIFS(AD:AD,$E:$E,$E531)),
100*(AD531-MINIFS(AD:AD,$E:$E,$E531))/(MAXIFS(AD:AD,$E:$E,$E531)-MINIFS(AD:AD,$E:$E,$E531))))</f>
        <v/>
      </c>
      <c r="CT531" s="223" t="str">
        <f t="array" ref="CT531">IF(AE531="","",
IF(INDEX(Settings!$H:$H,MATCH(CT$1,Settings!$G:$G,0))=TRUE,
100-100*(AE531-MINIFS(AE:AE,$E:$E,$E531))/(MAXIFS(AE:AE,$E:$E,$E531)-MINIFS(AE:AE,$E:$E,$E531)),
100*(AE531-MINIFS(AE:AE,$E:$E,$E531))/(MAXIFS(AE:AE,$E:$E,$E531)-MINIFS(AE:AE,$E:$E,$E531))))</f>
        <v/>
      </c>
      <c r="CU531" s="223" t="str">
        <f t="array" ref="CU531">IF(AF531="","",
IF(INDEX(Settings!$H:$H,MATCH(CU$1,Settings!$G:$G,0))=TRUE,
100-100*(AF531-MINIFS(AF:AF,$E:$E,$E531))/(MAXIFS(AF:AF,$E:$E,$E531)-MINIFS(AF:AF,$E:$E,$E531)),
100*(AF531-MINIFS(AF:AF,$E:$E,$E531))/(MAXIFS(AF:AF,$E:$E,$E531)-MINIFS(AF:AF,$E:$E,$E531))))</f>
        <v/>
      </c>
      <c r="CV531" s="223" t="str">
        <f t="array" ref="CV531">IF(AG531="","",
IF(INDEX(Settings!$H:$H,MATCH(CV$1,Settings!$G:$G,0))=TRUE,
100-100*(AG531-MINIFS(AG:AG,$E:$E,$E531))/(MAXIFS(AG:AG,$E:$E,$E531)-MINIFS(AG:AG,$E:$E,$E531)),
100*(AG531-MINIFS(AG:AG,$E:$E,$E531))/(MAXIFS(AG:AG,$E:$E,$E531)-MINIFS(AG:AG,$E:$E,$E531))))</f>
        <v/>
      </c>
      <c r="CW531" s="223" t="str">
        <f t="array" ref="CW531">IF(AH531="","",
IF(INDEX(Settings!$H:$H,MATCH(CW$1,Settings!$G:$G,0))=TRUE,
100-100*(AH531-MINIFS(AH:AH,$E:$E,$E531))/(MAXIFS(AH:AH,$E:$E,$E531)-MINIFS(AH:AH,$E:$E,$E531)),
100*(AH531-MINIFS(AH:AH,$E:$E,$E531))/(MAXIFS(AH:AH,$E:$E,$E531)-MINIFS(AH:AH,$E:$E,$E531))))</f>
        <v/>
      </c>
      <c r="CX531" s="223" t="str">
        <f t="array" ref="CX531">IF(AI531="","",
IF(INDEX(Settings!$H:$H,MATCH(CX$1,Settings!$G:$G,0))=TRUE,
100-100*(AI531-MINIFS(AI:AI,$E:$E,$E531))/(MAXIFS(AI:AI,$E:$E,$E531)-MINIFS(AI:AI,$E:$E,$E531)),
100*(AI531-MINIFS(AI:AI,$E:$E,$E531))/(MAXIFS(AI:AI,$E:$E,$E531)-MINIFS(AI:AI,$E:$E,$E531))))</f>
        <v/>
      </c>
      <c r="CY531" s="223" t="str">
        <f t="array" ref="CY531">IF(AJ531="","",
IF(INDEX(Settings!$H:$H,MATCH(CY$1,Settings!$G:$G,0))=TRUE,
100-100*(AJ531-MINIFS(AJ:AJ,$E:$E,$E531))/(MAXIFS(AJ:AJ,$E:$E,$E531)-MINIFS(AJ:AJ,$E:$E,$E531)),
100*(AJ531-MINIFS(AJ:AJ,$E:$E,$E531))/(MAXIFS(AJ:AJ,$E:$E,$E531)-MINIFS(AJ:AJ,$E:$E,$E531))))</f>
        <v/>
      </c>
      <c r="CZ531" s="223" t="str">
        <f t="array" ref="CZ531">IF(AK531="","",
IF(INDEX(Settings!$H:$H,MATCH(CZ$1,Settings!$G:$G,0))=TRUE,
100-100*(AK531-MINIFS(AK:AK,$E:$E,$E531))/(MAXIFS(AK:AK,$E:$E,$E531)-MINIFS(AK:AK,$E:$E,$E531)),
100*(AK531-MINIFS(AK:AK,$E:$E,$E531))/(MAXIFS(AK:AK,$E:$E,$E531)-MINIFS(AK:AK,$E:$E,$E531))))</f>
        <v/>
      </c>
      <c r="DA531" s="223" t="str">
        <f t="array" ref="DA531">IF(AL531="","",
IF(INDEX(Settings!$H:$H,MATCH(DA$1,Settings!$G:$G,0))=TRUE,
100-100*(AL531-MINIFS(AL:AL,$E:$E,$E531))/(MAXIFS(AL:AL,$E:$E,$E531)-MINIFS(AL:AL,$E:$E,$E531)),
100*(AL531-MINIFS(AL:AL,$E:$E,$E531))/(MAXIFS(AL:AL,$E:$E,$E531)-MINIFS(AL:AL,$E:$E,$E531))))</f>
        <v/>
      </c>
      <c r="DB531" s="223" t="str">
        <f t="array" ref="DB531">IF(AM531="","",
IF(INDEX(Settings!$H:$H,MATCH(DB$1,Settings!$G:$G,0))=TRUE,
100-100*(AM531-MINIFS(AM:AM,$E:$E,$E531))/(MAXIFS(AM:AM,$E:$E,$E531)-MINIFS(AM:AM,$E:$E,$E531)),
100*(AM531-MINIFS(AM:AM,$E:$E,$E531))/(MAXIFS(AM:AM,$E:$E,$E531)-MINIFS(AM:AM,$E:$E,$E531))))</f>
        <v/>
      </c>
      <c r="DC531" s="223" t="str">
        <f t="array" ref="DC531">IF(AN531="","",
IF(INDEX(Settings!$H:$H,MATCH(DC$1,Settings!$G:$G,0))=TRUE,
100-100*(AN531-MINIFS(AN:AN,$E:$E,$E531))/(MAXIFS(AN:AN,$E:$E,$E531)-MINIFS(AN:AN,$E:$E,$E531)),
100*(AN531-MINIFS(AN:AN,$E:$E,$E531))/(MAXIFS(AN:AN,$E:$E,$E531)-MINIFS(AN:AN,$E:$E,$E531))))</f>
        <v/>
      </c>
      <c r="DD531" s="223" t="str">
        <f t="array" ref="DD531">IF(AO531="","",
IF(INDEX(Settings!$H:$H,MATCH(DD$1,Settings!$G:$G,0))=TRUE,
100-100*(AO531-MINIFS(AO:AO,$E:$E,$E531))/(MAXIFS(AO:AO,$E:$E,$E531)-MINIFS(AO:AO,$E:$E,$E531)),
100*(AO531-MINIFS(AO:AO,$E:$E,$E531))/(MAXIFS(AO:AO,$E:$E,$E531)-MINIFS(AO:AO,$E:$E,$E531))))</f>
        <v/>
      </c>
      <c r="DE531" s="223" t="str">
        <f t="array" ref="DE531">IF(AP531="","",
IF(INDEX(Settings!$H:$H,MATCH(DE$1,Settings!$G:$G,0))=TRUE,
100-100*(AP531-MINIFS(AP:AP,$E:$E,$E531))/(MAXIFS(AP:AP,$E:$E,$E531)-MINIFS(AP:AP,$E:$E,$E531)),
100*(AP531-MINIFS(AP:AP,$E:$E,$E531))/(MAXIFS(AP:AP,$E:$E,$E531)-MINIFS(AP:AP,$E:$E,$E531))))</f>
        <v/>
      </c>
      <c r="DF531" s="223" t="str">
        <f t="array" ref="DF531">IF(AQ531="","",
IF(INDEX(Settings!$H:$H,MATCH(DF$1,Settings!$G:$G,0))=TRUE,
100-100*(AQ531-MINIFS(AQ:AQ,$E:$E,$E531))/(MAXIFS(AQ:AQ,$E:$E,$E531)-MINIFS(AQ:AQ,$E:$E,$E531)),
100*(AQ531-MINIFS(AQ:AQ,$E:$E,$E531))/(MAXIFS(AQ:AQ,$E:$E,$E531)-MINIFS(AQ:AQ,$E:$E,$E531))))</f>
        <v/>
      </c>
      <c r="DG531" s="223" t="str">
        <f t="array" ref="DG531">IF(AR531="","",
IF(INDEX(Settings!$H:$H,MATCH(DG$1,Settings!$G:$G,0))=TRUE,
100-100*(AR531-MINIFS(AR:AR,$E:$E,$E531))/(MAXIFS(AR:AR,$E:$E,$E531)-MINIFS(AR:AR,$E:$E,$E531)),
100*(AR531-MINIFS(AR:AR,$E:$E,$E531))/(MAXIFS(AR:AR,$E:$E,$E531)-MINIFS(AR:AR,$E:$E,$E531))))</f>
        <v/>
      </c>
      <c r="DH531" s="223" t="str">
        <f t="array" ref="DH531">IF(AS531="","",
IF(INDEX(Settings!$H:$H,MATCH(DH$1,Settings!$G:$G,0))=TRUE,
100-100*(AS531-MINIFS(AS:AS,$E:$E,$E531))/(MAXIFS(AS:AS,$E:$E,$E531)-MINIFS(AS:AS,$E:$E,$E531)),
100*(AS531-MINIFS(AS:AS,$E:$E,$E531))/(MAXIFS(AS:AS,$E:$E,$E531)-MINIFS(AS:AS,$E:$E,$E531))))</f>
        <v/>
      </c>
      <c r="DI531" s="223" t="str">
        <f t="array" ref="DI531">IF(AT531="","",
IF(INDEX(Settings!$H:$H,MATCH(DI$1,Settings!$G:$G,0))=TRUE,
100-100*(AT531-MINIFS(AT:AT,$E:$E,$E531))/(MAXIFS(AT:AT,$E:$E,$E531)-MINIFS(AT:AT,$E:$E,$E531)),
100*(AT531-MINIFS(AT:AT,$E:$E,$E531))/(MAXIFS(AT:AT,$E:$E,$E531)-MINIFS(AT:AT,$E:$E,$E531))))</f>
        <v/>
      </c>
      <c r="DJ531" s="223" t="str">
        <f t="array" ref="DJ531">IF(AU531="","",
IF(INDEX(Settings!$H:$H,MATCH(DJ$1,Settings!$G:$G,0))=TRUE,
100-100*(AU531-MINIFS(AU:AU,$E:$E,$E531))/(MAXIFS(AU:AU,$E:$E,$E531)-MINIFS(AU:AU,$E:$E,$E531)),
100*(AU531-MINIFS(AU:AU,$E:$E,$E531))/(MAXIFS(AU:AU,$E:$E,$E531)-MINIFS(AU:AU,$E:$E,$E531))))</f>
        <v/>
      </c>
      <c r="DK531" s="223" t="str">
        <f t="array" ref="DK531">IF(AV531="","",
IF(INDEX(Settings!$H:$H,MATCH(DK$1,Settings!$G:$G,0))=TRUE,
100-100*(AV531-MINIFS(AV:AV,$E:$E,$E531))/(MAXIFS(AV:AV,$E:$E,$E531)-MINIFS(AV:AV,$E:$E,$E531)),
100*(AV531-MINIFS(AV:AV,$E:$E,$E531))/(MAXIFS(AV:AV,$E:$E,$E531)-MINIFS(AV:AV,$E:$E,$E531))))</f>
        <v/>
      </c>
      <c r="DL531" s="223" t="str">
        <f t="array" ref="DL531">IF(AW531="","",
IF(INDEX(Settings!$H:$H,MATCH(DL$1,Settings!$G:$G,0))=TRUE,
100-100*(AW531-MINIFS(AW:AW,$E:$E,$E531))/(MAXIFS(AW:AW,$E:$E,$E531)-MINIFS(AW:AW,$E:$E,$E531)),
100*(AW531-MINIFS(AW:AW,$E:$E,$E531))/(MAXIFS(AW:AW,$E:$E,$E531)-MINIFS(AW:AW,$E:$E,$E531))))</f>
        <v/>
      </c>
      <c r="DM531" s="223" t="str">
        <f t="array" ref="DM531">IF(AX531="","",
IF(INDEX(Settings!$H:$H,MATCH(DM$1,Settings!$G:$G,0))=TRUE,
100-100*(AX531-MINIFS(AX:AX,$E:$E,$E531))/(MAXIFS(AX:AX,$E:$E,$E531)-MINIFS(AX:AX,$E:$E,$E531)),
100*(AX531-MINIFS(AX:AX,$E:$E,$E531))/(MAXIFS(AX:AX,$E:$E,$E531)-MINIFS(AX:AX,$E:$E,$E531))))</f>
        <v/>
      </c>
      <c r="DN531" s="223" t="str">
        <f t="array" ref="DN531">IF(AY531="","",
IF(INDEX(Settings!$H:$H,MATCH(DN$1,Settings!$G:$G,0))=TRUE,
100-100*(AY531-MINIFS(AY:AY,$E:$E,$E531))/(MAXIFS(AY:AY,$E:$E,$E531)-MINIFS(AY:AY,$E:$E,$E531)),
100*(AY531-MINIFS(AY:AY,$E:$E,$E531))/(MAXIFS(AY:AY,$E:$E,$E531)-MINIFS(AY:AY,$E:$E,$E531))))</f>
        <v/>
      </c>
      <c r="DO531" s="223" t="str">
        <f t="array" ref="DO531">IF(AZ531="","",
IF(INDEX(Settings!$H:$H,MATCH(DO$1,Settings!$G:$G,0))=TRUE,
100-100*(AZ531-MINIFS(AZ:AZ,$E:$E,$E531))/(MAXIFS(AZ:AZ,$E:$E,$E531)-MINIFS(AZ:AZ,$E:$E,$E531)),
100*(AZ531-MINIFS(AZ:AZ,$E:$E,$E531))/(MAXIFS(AZ:AZ,$E:$E,$E531)-MINIFS(AZ:AZ,$E:$E,$E531))))</f>
        <v/>
      </c>
      <c r="DP531" s="223" t="str">
        <f t="array" ref="DP531">IF(BA531="","",
IF(INDEX(Settings!$H:$H,MATCH(DP$1,Settings!$G:$G,0))=TRUE,
100-100*(BA531-MINIFS(BA:BA,$E:$E,$E531))/(MAXIFS(BA:BA,$E:$E,$E531)-MINIFS(BA:BA,$E:$E,$E531)),
100*(BA531-MINIFS(BA:BA,$E:$E,$E531))/(MAXIFS(BA:BA,$E:$E,$E531)-MINIFS(BA:BA,$E:$E,$E531))))</f>
        <v/>
      </c>
      <c r="DQ531" s="223" t="str">
        <f t="array" ref="DQ531">IF(BB531="","",
IF(INDEX(Settings!$H:$H,MATCH(DQ$1,Settings!$G:$G,0))=TRUE,
100-100*(BB531-MINIFS(BB:BB,$E:$E,$E531))/(MAXIFS(BB:BB,$E:$E,$E531)-MINIFS(BB:BB,$E:$E,$E531)),
100*(BB531-MINIFS(BB:BB,$E:$E,$E531))/(MAXIFS(BB:BB,$E:$E,$E531)-MINIFS(BB:BB,$E:$E,$E531))))</f>
        <v/>
      </c>
      <c r="DR531" s="223" t="str">
        <f t="array" ref="DR531">IF(BC531="","",
IF(INDEX(Settings!$H:$H,MATCH(DR$1,Settings!$G:$G,0))=TRUE,
100-100*(BC531-MINIFS(BC:BC,$E:$E,$E531))/(MAXIFS(BC:BC,$E:$E,$E531)-MINIFS(BC:BC,$E:$E,$E531)),
100*(BC531-MINIFS(BC:BC,$E:$E,$E531))/(MAXIFS(BC:BC,$E:$E,$E531)-MINIFS(BC:BC,$E:$E,$E531))))</f>
        <v/>
      </c>
      <c r="DS531" s="223" t="str">
        <f t="array" ref="DS531">IF(BD531="","",
IF(INDEX(Settings!$H:$H,MATCH(DS$1,Settings!$G:$G,0))=TRUE,
100-100*(BD531-MINIFS(BD:BD,$E:$E,$E531))/(MAXIFS(BD:BD,$E:$E,$E531)-MINIFS(BD:BD,$E:$E,$E531)),
100*(BD531-MINIFS(BD:BD,$E:$E,$E531))/(MAXIFS(BD:BD,$E:$E,$E531)-MINIFS(BD:BD,$E:$E,$E531))))</f>
        <v/>
      </c>
      <c r="DT531" s="223" t="str">
        <f t="array" ref="DT531">IF(BE531="","",
IF(INDEX(Settings!$H:$H,MATCH(DT$1,Settings!$G:$G,0))=TRUE,
100-100*(BE531-MINIFS(BE:BE,$E:$E,$E531))/(MAXIFS(BE:BE,$E:$E,$E531)-MINIFS(BE:BE,$E:$E,$E531)),
100*(BE531-MINIFS(BE:BE,$E:$E,$E531))/(MAXIFS(BE:BE,$E:$E,$E531)-MINIFS(BE:BE,$E:$E,$E531))))</f>
        <v/>
      </c>
      <c r="DU531" s="223" t="str">
        <f t="array" ref="DU531">IF(BF531="","",
IF(INDEX(Settings!$H:$H,MATCH(DU$1,Settings!$G:$G,0))=TRUE,
100-100*(BF531-MINIFS(BF:BF,$E:$E,$E531))/(MAXIFS(BF:BF,$E:$E,$E531)-MINIFS(BF:BF,$E:$E,$E531)),
100*(BF531-MINIFS(BF:BF,$E:$E,$E531))/(MAXIFS(BF:BF,$E:$E,$E531)-MINIFS(BF:BF,$E:$E,$E531))))</f>
        <v/>
      </c>
      <c r="DV531" s="223" t="str">
        <f t="array" ref="DV531">IF(BG531="","",
IF(INDEX(Settings!$H:$H,MATCH(DV$1,Settings!$G:$G,0))=TRUE,
100-100*(BG531-MINIFS(BG:BG,$E:$E,$E531))/(MAXIFS(BG:BG,$E:$E,$E531)-MINIFS(BG:BG,$E:$E,$E531)),
100*(BG531-MINIFS(BG:BG,$E:$E,$E531))/(MAXIFS(BG:BG,$E:$E,$E531)-MINIFS(BG:BG,$E:$E,$E531))))</f>
        <v/>
      </c>
      <c r="DW531" s="223" t="str">
        <f t="array" ref="DW531">IF(BH531="","",
IF(INDEX(Settings!$H:$H,MATCH(DW$1,Settings!$G:$G,0))=TRUE,
100-100*(BH531-MINIFS(BH:BH,$E:$E,$E531))/(MAXIFS(BH:BH,$E:$E,$E531)-MINIFS(BH:BH,$E:$E,$E531)),
100*(BH531-MINIFS(BH:BH,$E:$E,$E531))/(MAXIFS(BH:BH,$E:$E,$E531)-MINIFS(BH:BH,$E:$E,$E531))))</f>
        <v/>
      </c>
      <c r="DX531" s="223" t="str">
        <f t="array" ref="DX531">IF(BI531="","",
IF(INDEX(Settings!$H:$H,MATCH(DX$1,Settings!$G:$G,0))=TRUE,
100-100*(BI531-MINIFS(BI:BI,$E:$E,$E531))/(MAXIFS(BI:BI,$E:$E,$E531)-MINIFS(BI:BI,$E:$E,$E531)),
100*(BI531-MINIFS(BI:BI,$E:$E,$E531))/(MAXIFS(BI:BI,$E:$E,$E531)-MINIFS(BI:BI,$E:$E,$E531))))</f>
        <v/>
      </c>
      <c r="DY531" s="223" t="str">
        <f t="array" ref="DY531">IF(BJ531="","",
IF(INDEX(Settings!$H:$H,MATCH(DY$1,Settings!$G:$G,0))=TRUE,
100-100*(BJ531-MINIFS(BJ:BJ,$E:$E,$E531))/(MAXIFS(BJ:BJ,$E:$E,$E531)-MINIFS(BJ:BJ,$E:$E,$E531)),
100*(BJ531-MINIFS(BJ:BJ,$E:$E,$E531))/(MAXIFS(BJ:BJ,$E:$E,$E531)-MINIFS(BJ:BJ,$E:$E,$E531))))</f>
        <v/>
      </c>
      <c r="DZ531" s="225"/>
      <c r="EA531" s="225"/>
      <c r="EB531" s="225" t="str">
        <f t="shared" si="8"/>
        <v/>
      </c>
      <c r="EC531" s="225" t="str">
        <f t="shared" si="9"/>
        <v/>
      </c>
      <c r="ED531" s="225" t="str">
        <f t="shared" si="10"/>
        <v/>
      </c>
      <c r="EE531" s="225" t="str">
        <f t="shared" si="11"/>
        <v/>
      </c>
      <c r="EF531" s="225" t="str">
        <f t="shared" si="12"/>
        <v/>
      </c>
      <c r="EG531" s="225" t="str">
        <f t="shared" si="13"/>
        <v/>
      </c>
      <c r="EH531" s="225"/>
      <c r="EI531" s="225"/>
      <c r="EJ531" s="225"/>
      <c r="EK531" s="225"/>
      <c r="EL531" s="225"/>
      <c r="EM531" s="225"/>
    </row>
    <row r="532">
      <c r="A532" s="231"/>
      <c r="B532" s="231"/>
      <c r="C532" s="231"/>
      <c r="D532" s="231" t="str">
        <f t="array" ref="D532">IFERROR(INDEX(Profiles!$B:$B,MATCH($A532,Profiles!$A:$A,0)),"")</f>
        <v/>
      </c>
      <c r="E532" s="231"/>
      <c r="F532" s="231"/>
      <c r="G532" s="231"/>
      <c r="H532" s="231"/>
      <c r="I532" s="231" t="str">
        <f>IF(A532="","",IF(Settings!$N$3="DATE",F532&amp;": "&amp;TEXT(B532,"M/DD/YY"),F532&amp;": "&amp;H532))</f>
        <v/>
      </c>
      <c r="J532" s="231"/>
      <c r="K532" s="231"/>
      <c r="L532" s="231"/>
      <c r="M532" s="232" t="str">
        <f t="shared" si="14"/>
        <v/>
      </c>
      <c r="N532" s="231"/>
      <c r="O532" s="231"/>
      <c r="P532" s="231"/>
      <c r="Q532" s="231"/>
      <c r="R532" s="231"/>
      <c r="S532" s="230" t="str">
        <f>IFERROR(VLOOKUP(AF532, 'YOYO IR Scores'!A:C, 3, FALSE), "")
</f>
        <v/>
      </c>
      <c r="T532" s="231"/>
      <c r="U532" s="231"/>
      <c r="V532" s="231"/>
      <c r="W532" s="231"/>
      <c r="X532" s="233" t="str">
        <f t="shared" si="4"/>
        <v/>
      </c>
      <c r="Y532" s="234" t="str">
        <f t="shared" si="5"/>
        <v/>
      </c>
      <c r="Z532" s="234" t="str">
        <f t="shared" si="6"/>
        <v/>
      </c>
      <c r="AA532" s="233" t="str">
        <f t="shared" si="7"/>
        <v/>
      </c>
      <c r="AB532" s="232"/>
      <c r="AC532" s="232"/>
      <c r="AD532" s="232"/>
      <c r="AE532" s="232" t="str">
        <f>IFERROR(VLOOKUP(AF532, 'YOYO IR Scores'!A:C, 2, FALSE), "")</f>
        <v/>
      </c>
      <c r="AF532" s="232"/>
      <c r="AG532" s="23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c r="BD532" s="232"/>
      <c r="BE532" s="232"/>
      <c r="BF532" s="232"/>
      <c r="BG532" s="232"/>
      <c r="BH532" s="232"/>
      <c r="BI532" s="232"/>
      <c r="BJ532" s="232"/>
      <c r="BK532" s="232" t="str">
        <f t="array" ref="BK532">IF(J532="","",
IF(INDEX(Settings!$H:$H,MATCH(BY$1,Settings!$G:$G,0))=TRUE,
100-100*(J532-MIN(J:J))/(MAX(J:J)-MIN(J:J)),
100*(J532-MIN(J:J))/(MAX(J:J)-MIN(J:J))))</f>
        <v/>
      </c>
      <c r="BL532" s="232" t="str">
        <f t="array" ref="BL532">IF(J532="","",
IF(INDEX(Settings!$H:$H,MATCH(BY$1,Settings!$G:$G,0))=TRUE,
100-100*(J532-MINIFS(J:J,$E:$E,$E532))/(MAXIFS(J:J,$E:$E,$E532)-MINIFS(J:J,$E:$E,$E532)),
100*(J532-MINIFS(J:J,$E:$E,$E532))/(MAXIFS(J:J,$E:$E,$E532)-MINIFS(J:J,$E:$E,$E532))))</f>
        <v/>
      </c>
      <c r="BM532" s="232" t="str">
        <f t="array" ref="BM532">IF(J532="","",
IF(INDEX(Settings!$H:$H,MATCH(BY$1,Settings!$G:$G,0))=TRUE,
100-100*(J532-MINIFS(J:J,$E:$E,$E532,$I:$I,$I532))/(MAXIFS(J:J,$E:$E,$E532,$I:$I,$I532)-MINIFS(J:J,$E:$E,$E532,$I:$I,$I532)),
100*(J532-MINIFS(J:J,$E:$E,$E532,$I:$I,$I532))/(MAXIFS(J:J,$E:$E,$E532,$I:$I,$I532)-MINIFS(J:J,$E:$E,$E532,$I:$I,$I532))))</f>
        <v/>
      </c>
      <c r="BN532" s="231" t="str">
        <f t="array" ref="BN532">IF(J532="","",
IF(INDEX(Settings!$H:$H,MATCH(BY$1,Settings!$G:$G,0))=TRUE,
100-100*PERCENTRANK(J:J,J532),
100*PERCENTRANK(J:J,J532)))</f>
        <v/>
      </c>
      <c r="BO532" s="231" t="str">
        <f>IFERROR(__xludf.DUMMYFUNCTION("IF(J532="""","""",
IF(INDEX(Settings!$H:$H,MATCH(BY$1,Settings!$G:$G,0))=TRUE,
100-100*PERCENTRANK(FILTER(J:J,$E:$E=$E532),J532),
100*PERCENTRANK(FILTER(J:J,$E:$E=$E532),J532)))"),"")</f>
        <v/>
      </c>
      <c r="BP532" s="231" t="str">
        <f>IFERROR(__xludf.DUMMYFUNCTION("IF(J532="""","""",
IF(INDEX(Settings!$H:$H,MATCH(BY$1,Settings!$G:$G,0))=TRUE,
100-100*PERCENTRANK(FILTER(J:J,$E:$E=$E532,$I:$I=$I532),J532),
100*PERCENTRANK(FILTER(J:J,$E:$E=$E532,$I:$I=$I532),J532)))"),"")</f>
        <v/>
      </c>
      <c r="BQ532" s="233" t="str">
        <f t="array" ref="BQ532">IF(J532="","",
IF(INDEX(Settings!$H:$H,MATCH(BY$1,Settings!$G:$G,0))=TRUE,
-1*(J532-AVERAGE(J:J))/STDEV(J:J),
(J532-AVERAGE(J:J))/STDEV(J:J)))</f>
        <v/>
      </c>
      <c r="BR532" s="233" t="str">
        <f>IFERROR(__xludf.DUMMYFUNCTION("IF(J532="""","""",
IF(INDEX(Settings!$H:$H,MATCH(BY$1,Settings!$G:$G,0))=TRUE,
-1*(J532-AVERAGEIFS(J:J,$E:$E,$E532))/STDEV(FILTER(J:J,$E:$E=$E532)),
(J532-AVERAGEIFS(J:J,$E:$E,$E532))/STDEV(FILTER(J:J,$E:$E=$E532))))"),"")</f>
        <v/>
      </c>
      <c r="BS532" s="233"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1"/>
      <c r="BX532" s="231"/>
      <c r="BY532" s="232" t="str">
        <f t="array" ref="BY532">IF(J532="","",
IF(INDEX(Settings!$H:$H,MATCH(BY$1,Settings!$G:$G,0))=TRUE,
100-100*(J532-MINIFS(J:J,$E:$E,$E532))/(MAXIFS(J:J,$E:$E,$E532)-MINIFS(J:J,$E:$E,$E532)),
100*(J532-MINIFS(J:J,$E:$E,$E532))/(MAXIFS(J:J,$E:$E,$E532)-MINIFS(J:J,$E:$E,$E532))))</f>
        <v/>
      </c>
      <c r="BZ532" s="232" t="str">
        <f t="array" ref="BZ532">IF(K532="","",
IF(INDEX(Settings!$H:$H,MATCH(BZ$1,Settings!$G:$G,0))=TRUE,
100-100*(K532-MINIFS(K:K,$E:$E,$E532))/(MAXIFS(K:K,$E:$E,$E532)-MINIFS(K:K,$E:$E,$E532)),
100*(K532-MINIFS(K:K,$E:$E,$E532))/(MAXIFS(K:K,$E:$E,$E532)-MINIFS(K:K,$E:$E,$E532))))</f>
        <v/>
      </c>
      <c r="CA532" s="232" t="str">
        <f t="array" ref="CA532">IF(L532="","",
IF(INDEX(Settings!$H:$H,MATCH(CA$1,Settings!$G:$G,0))=TRUE,
100-100*(L532-MINIFS(L:L,$E:$E,$E532))/(MAXIFS(L:L,$E:$E,$E532)-MINIFS(L:L,$E:$E,$E532)),
100*(L532-MINIFS(L:L,$E:$E,$E532))/(MAXIFS(L:L,$E:$E,$E532)-MINIFS(L:L,$E:$E,$E532))))</f>
        <v/>
      </c>
      <c r="CB532" s="232" t="str">
        <f t="array" ref="CB532">IF(M532="","",
IF(INDEX(Settings!$H:$H,MATCH(CB$1,Settings!$G:$G,0))=TRUE,
100-100*(M532-MINIFS(M:M,$E:$E,$E532))/(MAXIFS(M:M,$E:$E,$E532)-MINIFS(M:M,$E:$E,$E532)),
100*(M532-MINIFS(M:M,$E:$E,$E532))/(MAXIFS(M:M,$E:$E,$E532)-MINIFS(M:M,$E:$E,$E532))))</f>
        <v/>
      </c>
      <c r="CC532" s="232" t="str">
        <f t="array" ref="CC532">IF(N532="","",
IF(INDEX(Settings!$H:$H,MATCH(CC$1,Settings!$G:$G,0))=TRUE,
100-100*(N532-MINIFS(N:N,$E:$E,$E532))/(MAXIFS(N:N,$E:$E,$E532)-MINIFS(N:N,$E:$E,$E532)),
100*(N532-MINIFS(N:N,$E:$E,$E532))/(MAXIFS(N:N,$E:$E,$E532)-MINIFS(N:N,$E:$E,$E532))))</f>
        <v/>
      </c>
      <c r="CD532" s="232" t="str">
        <f t="array" ref="CD532">IF(O532="","",
IF(INDEX(Settings!$H:$H,MATCH(CD$1,Settings!$G:$G,0))=TRUE,
100-100*(O532-MINIFS(O:O,$E:$E,$E532))/(MAXIFS(O:O,$E:$E,$E532)-MINIFS(O:O,$E:$E,$E532)),
100*(O532-MINIFS(O:O,$E:$E,$E532))/(MAXIFS(O:O,$E:$E,$E532)-MINIFS(O:O,$E:$E,$E532))))</f>
        <v/>
      </c>
      <c r="CE532" s="232" t="str">
        <f t="array" ref="CE532">IF(P532="","",
IF(INDEX(Settings!$H:$H,MATCH(CE$1,Settings!$G:$G,0))=TRUE,
100-100*(P532-MINIFS(P:P,$E:$E,$E532))/(MAXIFS(P:P,$E:$E,$E532)-MINIFS(P:P,$E:$E,$E532)),
100*(P532-MINIFS(P:P,$E:$E,$E532))/(MAXIFS(P:P,$E:$E,$E532)-MINIFS(P:P,$E:$E,$E532))))</f>
        <v/>
      </c>
      <c r="CF532" s="232" t="str">
        <f t="array" ref="CF532">IF(Q532="","",
IF(INDEX(Settings!$H:$H,MATCH(CF$1,Settings!$G:$G,0))=TRUE,
100-100*(Q532-MINIFS(Q:Q,$E:$E,$E532))/(MAXIFS(Q:Q,$E:$E,$E532)-MINIFS(Q:Q,$E:$E,$E532)),
100*(Q532-MINIFS(Q:Q,$E:$E,$E532))/(MAXIFS(Q:Q,$E:$E,$E532)-MINIFS(Q:Q,$E:$E,$E532))))</f>
        <v/>
      </c>
      <c r="CG532" s="232" t="str">
        <f t="array" ref="CG532">IF(R532="","",
IF(INDEX(Settings!$H:$H,MATCH(CG$1,Settings!$G:$G,0))=TRUE,
100-100*(R532-MINIFS(R:R,$E:$E,$E532))/(MAXIFS(R:R,$E:$E,$E532)-MINIFS(R:R,$E:$E,$E532)),
100*(R532-MINIFS(R:R,$E:$E,$E532))/(MAXIFS(R:R,$E:$E,$E532)-MINIFS(R:R,$E:$E,$E532))))</f>
        <v/>
      </c>
      <c r="CH532" s="232" t="str">
        <f t="array" ref="CH532">IF(S532="","",
IF(INDEX(Settings!$H:$H,MATCH(CH$1,Settings!$G:$G,0))=TRUE,
100-100*(S532-MINIFS(S:S,$E:$E,$E532))/(MAXIFS(S:S,$E:$E,$E532)-MINIFS(S:S,$E:$E,$E532)),
100*(S532-MINIFS(S:S,$E:$E,$E532))/(MAXIFS(S:S,$E:$E,$E532)-MINIFS(S:S,$E:$E,$E532))))</f>
        <v/>
      </c>
      <c r="CI532" s="232" t="str">
        <f t="array" ref="CI532">IF(T532="","",
IF(INDEX(Settings!$H:$H,MATCH(CI$1,Settings!$G:$G,0))=TRUE,
100-100*(T532-MINIFS(T:T,$E:$E,$E532))/(MAXIFS(T:T,$E:$E,$E532)-MINIFS(T:T,$E:$E,$E532)),
100*(T532-MINIFS(T:T,$E:$E,$E532))/(MAXIFS(T:T,$E:$E,$E532)-MINIFS(T:T,$E:$E,$E532))))</f>
        <v/>
      </c>
      <c r="CJ532" s="232" t="str">
        <f t="array" ref="CJ532">IF(U532="","",
IF(INDEX(Settings!$H:$H,MATCH(CJ$1,Settings!$G:$G,0))=TRUE,
100-100*(U532-MINIFS(U:U,$E:$E,$E532))/(MAXIFS(U:U,$E:$E,$E532)-MINIFS(U:U,$E:$E,$E532)),
100*(U532-MINIFS(U:U,$E:$E,$E532))/(MAXIFS(U:U,$E:$E,$E532)-MINIFS(U:U,$E:$E,$E532))))</f>
        <v/>
      </c>
      <c r="CK532" s="232" t="str">
        <f t="array" ref="CK532">IF(V532="","",
IF(INDEX(Settings!$H:$H,MATCH(CK$1,Settings!$G:$G,0))=TRUE,
100-100*(V532-MINIFS(V:V,$E:$E,$E532))/(MAXIFS(V:V,$E:$E,$E532)-MINIFS(V:V,$E:$E,$E532)),
100*(V532-MINIFS(V:V,$E:$E,$E532))/(MAXIFS(V:V,$E:$E,$E532)-MINIFS(V:V,$E:$E,$E532))))</f>
        <v/>
      </c>
      <c r="CL532" s="232" t="str">
        <f t="array" ref="CL532">IF(W532="","",
IF(INDEX(Settings!$H:$H,MATCH(CL$1,Settings!$G:$G,0))=TRUE,
100-100*(W532-MINIFS(W:W,$E:$E,$E532))/(MAXIFS(W:W,$E:$E,$E532)-MINIFS(W:W,$E:$E,$E532)),
100*(W532-MINIFS(W:W,$E:$E,$E532))/(MAXIFS(W:W,$E:$E,$E532)-MINIFS(W:W,$E:$E,$E532))))</f>
        <v/>
      </c>
      <c r="CM532" s="232" t="str">
        <f t="array" ref="CM532">IF(X532="","",
IF(INDEX(Settings!$H:$H,MATCH(CM$1,Settings!$G:$G,0))=TRUE,
100-100*(X532-MINIFS(X:X,$E:$E,$E532))/(MAXIFS(X:X,$E:$E,$E532)-MINIFS(X:X,$E:$E,$E532)),
100*(X532-MINIFS(X:X,$E:$E,$E532))/(MAXIFS(X:X,$E:$E,$E532)-MINIFS(X:X,$E:$E,$E532))))</f>
        <v/>
      </c>
      <c r="CN532" s="232" t="str">
        <f t="array" ref="CN532">IF(Y532="","",
IF(INDEX(Settings!$H:$H,MATCH(CN$1,Settings!$G:$G,0))=TRUE,
100-100*(Y532-MINIFS(Y:Y,$E:$E,$E532))/(MAXIFS(Y:Y,$E:$E,$E532)-MINIFS(Y:Y,$E:$E,$E532)),
100*(Y532-MINIFS(Y:Y,$E:$E,$E532))/(MAXIFS(Y:Y,$E:$E,$E532)-MINIFS(Y:Y,$E:$E,$E532))))</f>
        <v/>
      </c>
      <c r="CO532" s="232" t="str">
        <f t="array" ref="CO532">IF(Z532="","",
IF(INDEX(Settings!$H:$H,MATCH(CO$1,Settings!$G:$G,0))=TRUE,
100-100*(Z532-MINIFS(Z:Z,$E:$E,$E532))/(MAXIFS(Z:Z,$E:$E,$E532)-MINIFS(Z:Z,$E:$E,$E532)),
100*(Z532-MINIFS(Z:Z,$E:$E,$E532))/(MAXIFS(Z:Z,$E:$E,$E532)-MINIFS(Z:Z,$E:$E,$E532))))</f>
        <v/>
      </c>
      <c r="CP532" s="232" t="str">
        <f t="array" ref="CP532">IF(AA532="","",
IF(INDEX(Settings!$H:$H,MATCH(CP$1,Settings!$G:$G,0))=TRUE,
100-100*(AA532-MINIFS(AA:AA,$E:$E,$E532))/(MAXIFS(AA:AA,$E:$E,$E532)-MINIFS(AA:AA,$E:$E,$E532)),
100*(AA532-MINIFS(AA:AA,$E:$E,$E532))/(MAXIFS(AA:AA,$E:$E,$E532)-MINIFS(AA:AA,$E:$E,$E532))))</f>
        <v/>
      </c>
      <c r="CQ532" s="232" t="str">
        <f t="array" ref="CQ532">IF(AB532="","",
IF(INDEX(Settings!$H:$H,MATCH(CQ$1,Settings!$G:$G,0))=TRUE,
100-100*(AB532-MINIFS(AB:AB,$E:$E,$E532))/(MAXIFS(AB:AB,$E:$E,$E532)-MINIFS(AB:AB,$E:$E,$E532)),
100*(AB532-MINIFS(AB:AB,$E:$E,$E532))/(MAXIFS(AB:AB,$E:$E,$E532)-MINIFS(AB:AB,$E:$E,$E532))))</f>
        <v/>
      </c>
      <c r="CR532" s="232" t="str">
        <f t="array" ref="CR532">IF(AC532="","",
IF(INDEX(Settings!$H:$H,MATCH(CR$1,Settings!$G:$G,0))=TRUE,
100-100*(AC532-MINIFS(AC:AC,$E:$E,$E532))/(MAXIFS(AC:AC,$E:$E,$E532)-MINIFS(AC:AC,$E:$E,$E532)),
100*(AC532-MINIFS(AC:AC,$E:$E,$E532))/(MAXIFS(AC:AC,$E:$E,$E532)-MINIFS(AC:AC,$E:$E,$E532))))</f>
        <v/>
      </c>
      <c r="CS532" s="232" t="str">
        <f t="array" ref="CS532">IF(AD532="","",
IF(INDEX(Settings!$H:$H,MATCH(CS$1,Settings!$G:$G,0))=TRUE,
100-100*(AD532-MINIFS(AD:AD,$E:$E,$E532))/(MAXIFS(AD:AD,$E:$E,$E532)-MINIFS(AD:AD,$E:$E,$E532)),
100*(AD532-MINIFS(AD:AD,$E:$E,$E532))/(MAXIFS(AD:AD,$E:$E,$E532)-MINIFS(AD:AD,$E:$E,$E532))))</f>
        <v/>
      </c>
      <c r="CT532" s="232" t="str">
        <f t="array" ref="CT532">IF(AE532="","",
IF(INDEX(Settings!$H:$H,MATCH(CT$1,Settings!$G:$G,0))=TRUE,
100-100*(AE532-MINIFS(AE:AE,$E:$E,$E532))/(MAXIFS(AE:AE,$E:$E,$E532)-MINIFS(AE:AE,$E:$E,$E532)),
100*(AE532-MINIFS(AE:AE,$E:$E,$E532))/(MAXIFS(AE:AE,$E:$E,$E532)-MINIFS(AE:AE,$E:$E,$E532))))</f>
        <v/>
      </c>
      <c r="CU532" s="232" t="str">
        <f t="array" ref="CU532">IF(AF532="","",
IF(INDEX(Settings!$H:$H,MATCH(CU$1,Settings!$G:$G,0))=TRUE,
100-100*(AF532-MINIFS(AF:AF,$E:$E,$E532))/(MAXIFS(AF:AF,$E:$E,$E532)-MINIFS(AF:AF,$E:$E,$E532)),
100*(AF532-MINIFS(AF:AF,$E:$E,$E532))/(MAXIFS(AF:AF,$E:$E,$E532)-MINIFS(AF:AF,$E:$E,$E532))))</f>
        <v/>
      </c>
      <c r="CV532" s="232" t="str">
        <f t="array" ref="CV532">IF(AG532="","",
IF(INDEX(Settings!$H:$H,MATCH(CV$1,Settings!$G:$G,0))=TRUE,
100-100*(AG532-MINIFS(AG:AG,$E:$E,$E532))/(MAXIFS(AG:AG,$E:$E,$E532)-MINIFS(AG:AG,$E:$E,$E532)),
100*(AG532-MINIFS(AG:AG,$E:$E,$E532))/(MAXIFS(AG:AG,$E:$E,$E532)-MINIFS(AG:AG,$E:$E,$E532))))</f>
        <v/>
      </c>
      <c r="CW532" s="232" t="str">
        <f t="array" ref="CW532">IF(AH532="","",
IF(INDEX(Settings!$H:$H,MATCH(CW$1,Settings!$G:$G,0))=TRUE,
100-100*(AH532-MINIFS(AH:AH,$E:$E,$E532))/(MAXIFS(AH:AH,$E:$E,$E532)-MINIFS(AH:AH,$E:$E,$E532)),
100*(AH532-MINIFS(AH:AH,$E:$E,$E532))/(MAXIFS(AH:AH,$E:$E,$E532)-MINIFS(AH:AH,$E:$E,$E532))))</f>
        <v/>
      </c>
      <c r="CX532" s="232" t="str">
        <f t="array" ref="CX532">IF(AI532="","",
IF(INDEX(Settings!$H:$H,MATCH(CX$1,Settings!$G:$G,0))=TRUE,
100-100*(AI532-MINIFS(AI:AI,$E:$E,$E532))/(MAXIFS(AI:AI,$E:$E,$E532)-MINIFS(AI:AI,$E:$E,$E532)),
100*(AI532-MINIFS(AI:AI,$E:$E,$E532))/(MAXIFS(AI:AI,$E:$E,$E532)-MINIFS(AI:AI,$E:$E,$E532))))</f>
        <v/>
      </c>
      <c r="CY532" s="232" t="str">
        <f t="array" ref="CY532">IF(AJ532="","",
IF(INDEX(Settings!$H:$H,MATCH(CY$1,Settings!$G:$G,0))=TRUE,
100-100*(AJ532-MINIFS(AJ:AJ,$E:$E,$E532))/(MAXIFS(AJ:AJ,$E:$E,$E532)-MINIFS(AJ:AJ,$E:$E,$E532)),
100*(AJ532-MINIFS(AJ:AJ,$E:$E,$E532))/(MAXIFS(AJ:AJ,$E:$E,$E532)-MINIFS(AJ:AJ,$E:$E,$E532))))</f>
        <v/>
      </c>
      <c r="CZ532" s="232" t="str">
        <f t="array" ref="CZ532">IF(AK532="","",
IF(INDEX(Settings!$H:$H,MATCH(CZ$1,Settings!$G:$G,0))=TRUE,
100-100*(AK532-MINIFS(AK:AK,$E:$E,$E532))/(MAXIFS(AK:AK,$E:$E,$E532)-MINIFS(AK:AK,$E:$E,$E532)),
100*(AK532-MINIFS(AK:AK,$E:$E,$E532))/(MAXIFS(AK:AK,$E:$E,$E532)-MINIFS(AK:AK,$E:$E,$E532))))</f>
        <v/>
      </c>
      <c r="DA532" s="232" t="str">
        <f t="array" ref="DA532">IF(AL532="","",
IF(INDEX(Settings!$H:$H,MATCH(DA$1,Settings!$G:$G,0))=TRUE,
100-100*(AL532-MINIFS(AL:AL,$E:$E,$E532))/(MAXIFS(AL:AL,$E:$E,$E532)-MINIFS(AL:AL,$E:$E,$E532)),
100*(AL532-MINIFS(AL:AL,$E:$E,$E532))/(MAXIFS(AL:AL,$E:$E,$E532)-MINIFS(AL:AL,$E:$E,$E532))))</f>
        <v/>
      </c>
      <c r="DB532" s="232" t="str">
        <f t="array" ref="DB532">IF(AM532="","",
IF(INDEX(Settings!$H:$H,MATCH(DB$1,Settings!$G:$G,0))=TRUE,
100-100*(AM532-MINIFS(AM:AM,$E:$E,$E532))/(MAXIFS(AM:AM,$E:$E,$E532)-MINIFS(AM:AM,$E:$E,$E532)),
100*(AM532-MINIFS(AM:AM,$E:$E,$E532))/(MAXIFS(AM:AM,$E:$E,$E532)-MINIFS(AM:AM,$E:$E,$E532))))</f>
        <v/>
      </c>
      <c r="DC532" s="232" t="str">
        <f t="array" ref="DC532">IF(AN532="","",
IF(INDEX(Settings!$H:$H,MATCH(DC$1,Settings!$G:$G,0))=TRUE,
100-100*(AN532-MINIFS(AN:AN,$E:$E,$E532))/(MAXIFS(AN:AN,$E:$E,$E532)-MINIFS(AN:AN,$E:$E,$E532)),
100*(AN532-MINIFS(AN:AN,$E:$E,$E532))/(MAXIFS(AN:AN,$E:$E,$E532)-MINIFS(AN:AN,$E:$E,$E532))))</f>
        <v/>
      </c>
      <c r="DD532" s="232" t="str">
        <f t="array" ref="DD532">IF(AO532="","",
IF(INDEX(Settings!$H:$H,MATCH(DD$1,Settings!$G:$G,0))=TRUE,
100-100*(AO532-MINIFS(AO:AO,$E:$E,$E532))/(MAXIFS(AO:AO,$E:$E,$E532)-MINIFS(AO:AO,$E:$E,$E532)),
100*(AO532-MINIFS(AO:AO,$E:$E,$E532))/(MAXIFS(AO:AO,$E:$E,$E532)-MINIFS(AO:AO,$E:$E,$E532))))</f>
        <v/>
      </c>
      <c r="DE532" s="232" t="str">
        <f t="array" ref="DE532">IF(AP532="","",
IF(INDEX(Settings!$H:$H,MATCH(DE$1,Settings!$G:$G,0))=TRUE,
100-100*(AP532-MINIFS(AP:AP,$E:$E,$E532))/(MAXIFS(AP:AP,$E:$E,$E532)-MINIFS(AP:AP,$E:$E,$E532)),
100*(AP532-MINIFS(AP:AP,$E:$E,$E532))/(MAXIFS(AP:AP,$E:$E,$E532)-MINIFS(AP:AP,$E:$E,$E532))))</f>
        <v/>
      </c>
      <c r="DF532" s="232" t="str">
        <f t="array" ref="DF532">IF(AQ532="","",
IF(INDEX(Settings!$H:$H,MATCH(DF$1,Settings!$G:$G,0))=TRUE,
100-100*(AQ532-MINIFS(AQ:AQ,$E:$E,$E532))/(MAXIFS(AQ:AQ,$E:$E,$E532)-MINIFS(AQ:AQ,$E:$E,$E532)),
100*(AQ532-MINIFS(AQ:AQ,$E:$E,$E532))/(MAXIFS(AQ:AQ,$E:$E,$E532)-MINIFS(AQ:AQ,$E:$E,$E532))))</f>
        <v/>
      </c>
      <c r="DG532" s="232" t="str">
        <f t="array" ref="DG532">IF(AR532="","",
IF(INDEX(Settings!$H:$H,MATCH(DG$1,Settings!$G:$G,0))=TRUE,
100-100*(AR532-MINIFS(AR:AR,$E:$E,$E532))/(MAXIFS(AR:AR,$E:$E,$E532)-MINIFS(AR:AR,$E:$E,$E532)),
100*(AR532-MINIFS(AR:AR,$E:$E,$E532))/(MAXIFS(AR:AR,$E:$E,$E532)-MINIFS(AR:AR,$E:$E,$E532))))</f>
        <v/>
      </c>
      <c r="DH532" s="232" t="str">
        <f t="array" ref="DH532">IF(AS532="","",
IF(INDEX(Settings!$H:$H,MATCH(DH$1,Settings!$G:$G,0))=TRUE,
100-100*(AS532-MINIFS(AS:AS,$E:$E,$E532))/(MAXIFS(AS:AS,$E:$E,$E532)-MINIFS(AS:AS,$E:$E,$E532)),
100*(AS532-MINIFS(AS:AS,$E:$E,$E532))/(MAXIFS(AS:AS,$E:$E,$E532)-MINIFS(AS:AS,$E:$E,$E532))))</f>
        <v/>
      </c>
      <c r="DI532" s="232" t="str">
        <f t="array" ref="DI532">IF(AT532="","",
IF(INDEX(Settings!$H:$H,MATCH(DI$1,Settings!$G:$G,0))=TRUE,
100-100*(AT532-MINIFS(AT:AT,$E:$E,$E532))/(MAXIFS(AT:AT,$E:$E,$E532)-MINIFS(AT:AT,$E:$E,$E532)),
100*(AT532-MINIFS(AT:AT,$E:$E,$E532))/(MAXIFS(AT:AT,$E:$E,$E532)-MINIFS(AT:AT,$E:$E,$E532))))</f>
        <v/>
      </c>
      <c r="DJ532" s="232" t="str">
        <f t="array" ref="DJ532">IF(AU532="","",
IF(INDEX(Settings!$H:$H,MATCH(DJ$1,Settings!$G:$G,0))=TRUE,
100-100*(AU532-MINIFS(AU:AU,$E:$E,$E532))/(MAXIFS(AU:AU,$E:$E,$E532)-MINIFS(AU:AU,$E:$E,$E532)),
100*(AU532-MINIFS(AU:AU,$E:$E,$E532))/(MAXIFS(AU:AU,$E:$E,$E532)-MINIFS(AU:AU,$E:$E,$E532))))</f>
        <v/>
      </c>
      <c r="DK532" s="232" t="str">
        <f t="array" ref="DK532">IF(AV532="","",
IF(INDEX(Settings!$H:$H,MATCH(DK$1,Settings!$G:$G,0))=TRUE,
100-100*(AV532-MINIFS(AV:AV,$E:$E,$E532))/(MAXIFS(AV:AV,$E:$E,$E532)-MINIFS(AV:AV,$E:$E,$E532)),
100*(AV532-MINIFS(AV:AV,$E:$E,$E532))/(MAXIFS(AV:AV,$E:$E,$E532)-MINIFS(AV:AV,$E:$E,$E532))))</f>
        <v/>
      </c>
      <c r="DL532" s="232" t="str">
        <f t="array" ref="DL532">IF(AW532="","",
IF(INDEX(Settings!$H:$H,MATCH(DL$1,Settings!$G:$G,0))=TRUE,
100-100*(AW532-MINIFS(AW:AW,$E:$E,$E532))/(MAXIFS(AW:AW,$E:$E,$E532)-MINIFS(AW:AW,$E:$E,$E532)),
100*(AW532-MINIFS(AW:AW,$E:$E,$E532))/(MAXIFS(AW:AW,$E:$E,$E532)-MINIFS(AW:AW,$E:$E,$E532))))</f>
        <v/>
      </c>
      <c r="DM532" s="232" t="str">
        <f t="array" ref="DM532">IF(AX532="","",
IF(INDEX(Settings!$H:$H,MATCH(DM$1,Settings!$G:$G,0))=TRUE,
100-100*(AX532-MINIFS(AX:AX,$E:$E,$E532))/(MAXIFS(AX:AX,$E:$E,$E532)-MINIFS(AX:AX,$E:$E,$E532)),
100*(AX532-MINIFS(AX:AX,$E:$E,$E532))/(MAXIFS(AX:AX,$E:$E,$E532)-MINIFS(AX:AX,$E:$E,$E532))))</f>
        <v/>
      </c>
      <c r="DN532" s="232" t="str">
        <f t="array" ref="DN532">IF(AY532="","",
IF(INDEX(Settings!$H:$H,MATCH(DN$1,Settings!$G:$G,0))=TRUE,
100-100*(AY532-MINIFS(AY:AY,$E:$E,$E532))/(MAXIFS(AY:AY,$E:$E,$E532)-MINIFS(AY:AY,$E:$E,$E532)),
100*(AY532-MINIFS(AY:AY,$E:$E,$E532))/(MAXIFS(AY:AY,$E:$E,$E532)-MINIFS(AY:AY,$E:$E,$E532))))</f>
        <v/>
      </c>
      <c r="DO532" s="232" t="str">
        <f t="array" ref="DO532">IF(AZ532="","",
IF(INDEX(Settings!$H:$H,MATCH(DO$1,Settings!$G:$G,0))=TRUE,
100-100*(AZ532-MINIFS(AZ:AZ,$E:$E,$E532))/(MAXIFS(AZ:AZ,$E:$E,$E532)-MINIFS(AZ:AZ,$E:$E,$E532)),
100*(AZ532-MINIFS(AZ:AZ,$E:$E,$E532))/(MAXIFS(AZ:AZ,$E:$E,$E532)-MINIFS(AZ:AZ,$E:$E,$E532))))</f>
        <v/>
      </c>
      <c r="DP532" s="232" t="str">
        <f t="array" ref="DP532">IF(BA532="","",
IF(INDEX(Settings!$H:$H,MATCH(DP$1,Settings!$G:$G,0))=TRUE,
100-100*(BA532-MINIFS(BA:BA,$E:$E,$E532))/(MAXIFS(BA:BA,$E:$E,$E532)-MINIFS(BA:BA,$E:$E,$E532)),
100*(BA532-MINIFS(BA:BA,$E:$E,$E532))/(MAXIFS(BA:BA,$E:$E,$E532)-MINIFS(BA:BA,$E:$E,$E532))))</f>
        <v/>
      </c>
      <c r="DQ532" s="232" t="str">
        <f t="array" ref="DQ532">IF(BB532="","",
IF(INDEX(Settings!$H:$H,MATCH(DQ$1,Settings!$G:$G,0))=TRUE,
100-100*(BB532-MINIFS(BB:BB,$E:$E,$E532))/(MAXIFS(BB:BB,$E:$E,$E532)-MINIFS(BB:BB,$E:$E,$E532)),
100*(BB532-MINIFS(BB:BB,$E:$E,$E532))/(MAXIFS(BB:BB,$E:$E,$E532)-MINIFS(BB:BB,$E:$E,$E532))))</f>
        <v/>
      </c>
      <c r="DR532" s="232" t="str">
        <f t="array" ref="DR532">IF(BC532="","",
IF(INDEX(Settings!$H:$H,MATCH(DR$1,Settings!$G:$G,0))=TRUE,
100-100*(BC532-MINIFS(BC:BC,$E:$E,$E532))/(MAXIFS(BC:BC,$E:$E,$E532)-MINIFS(BC:BC,$E:$E,$E532)),
100*(BC532-MINIFS(BC:BC,$E:$E,$E532))/(MAXIFS(BC:BC,$E:$E,$E532)-MINIFS(BC:BC,$E:$E,$E532))))</f>
        <v/>
      </c>
      <c r="DS532" s="232" t="str">
        <f t="array" ref="DS532">IF(BD532="","",
IF(INDEX(Settings!$H:$H,MATCH(DS$1,Settings!$G:$G,0))=TRUE,
100-100*(BD532-MINIFS(BD:BD,$E:$E,$E532))/(MAXIFS(BD:BD,$E:$E,$E532)-MINIFS(BD:BD,$E:$E,$E532)),
100*(BD532-MINIFS(BD:BD,$E:$E,$E532))/(MAXIFS(BD:BD,$E:$E,$E532)-MINIFS(BD:BD,$E:$E,$E532))))</f>
        <v/>
      </c>
      <c r="DT532" s="232" t="str">
        <f t="array" ref="DT532">IF(BE532="","",
IF(INDEX(Settings!$H:$H,MATCH(DT$1,Settings!$G:$G,0))=TRUE,
100-100*(BE532-MINIFS(BE:BE,$E:$E,$E532))/(MAXIFS(BE:BE,$E:$E,$E532)-MINIFS(BE:BE,$E:$E,$E532)),
100*(BE532-MINIFS(BE:BE,$E:$E,$E532))/(MAXIFS(BE:BE,$E:$E,$E532)-MINIFS(BE:BE,$E:$E,$E532))))</f>
        <v/>
      </c>
      <c r="DU532" s="232" t="str">
        <f t="array" ref="DU532">IF(BF532="","",
IF(INDEX(Settings!$H:$H,MATCH(DU$1,Settings!$G:$G,0))=TRUE,
100-100*(BF532-MINIFS(BF:BF,$E:$E,$E532))/(MAXIFS(BF:BF,$E:$E,$E532)-MINIFS(BF:BF,$E:$E,$E532)),
100*(BF532-MINIFS(BF:BF,$E:$E,$E532))/(MAXIFS(BF:BF,$E:$E,$E532)-MINIFS(BF:BF,$E:$E,$E532))))</f>
        <v/>
      </c>
      <c r="DV532" s="232" t="str">
        <f t="array" ref="DV532">IF(BG532="","",
IF(INDEX(Settings!$H:$H,MATCH(DV$1,Settings!$G:$G,0))=TRUE,
100-100*(BG532-MINIFS(BG:BG,$E:$E,$E532))/(MAXIFS(BG:BG,$E:$E,$E532)-MINIFS(BG:BG,$E:$E,$E532)),
100*(BG532-MINIFS(BG:BG,$E:$E,$E532))/(MAXIFS(BG:BG,$E:$E,$E532)-MINIFS(BG:BG,$E:$E,$E532))))</f>
        <v/>
      </c>
      <c r="DW532" s="232" t="str">
        <f t="array" ref="DW532">IF(BH532="","",
IF(INDEX(Settings!$H:$H,MATCH(DW$1,Settings!$G:$G,0))=TRUE,
100-100*(BH532-MINIFS(BH:BH,$E:$E,$E532))/(MAXIFS(BH:BH,$E:$E,$E532)-MINIFS(BH:BH,$E:$E,$E532)),
100*(BH532-MINIFS(BH:BH,$E:$E,$E532))/(MAXIFS(BH:BH,$E:$E,$E532)-MINIFS(BH:BH,$E:$E,$E532))))</f>
        <v/>
      </c>
      <c r="DX532" s="232" t="str">
        <f t="array" ref="DX532">IF(BI532="","",
IF(INDEX(Settings!$H:$H,MATCH(DX$1,Settings!$G:$G,0))=TRUE,
100-100*(BI532-MINIFS(BI:BI,$E:$E,$E532))/(MAXIFS(BI:BI,$E:$E,$E532)-MINIFS(BI:BI,$E:$E,$E532)),
100*(BI532-MINIFS(BI:BI,$E:$E,$E532))/(MAXIFS(BI:BI,$E:$E,$E532)-MINIFS(BI:BI,$E:$E,$E532))))</f>
        <v/>
      </c>
      <c r="DY532" s="232" t="str">
        <f t="array" ref="DY532">IF(BJ532="","",
IF(INDEX(Settings!$H:$H,MATCH(DY$1,Settings!$G:$G,0))=TRUE,
100-100*(BJ532-MINIFS(BJ:BJ,$E:$E,$E532))/(MAXIFS(BJ:BJ,$E:$E,$E532)-MINIFS(BJ:BJ,$E:$E,$E532)),
100*(BJ532-MINIFS(BJ:BJ,$E:$E,$E532))/(MAXIFS(BJ:BJ,$E:$E,$E532)-MINIFS(BJ:BJ,$E:$E,$E532))))</f>
        <v/>
      </c>
      <c r="DZ532" s="234"/>
      <c r="EA532" s="234"/>
      <c r="EB532" s="234" t="str">
        <f t="shared" si="8"/>
        <v/>
      </c>
      <c r="EC532" s="234" t="str">
        <f t="shared" si="9"/>
        <v/>
      </c>
      <c r="ED532" s="234" t="str">
        <f t="shared" si="10"/>
        <v/>
      </c>
      <c r="EE532" s="234" t="str">
        <f t="shared" si="11"/>
        <v/>
      </c>
      <c r="EF532" s="234" t="str">
        <f t="shared" si="12"/>
        <v/>
      </c>
      <c r="EG532" s="234" t="str">
        <f t="shared" si="13"/>
        <v/>
      </c>
      <c r="EH532" s="234"/>
      <c r="EI532" s="234"/>
      <c r="EJ532" s="234"/>
      <c r="EK532" s="234"/>
      <c r="EL532" s="234"/>
      <c r="EM532" s="234"/>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3" t="str">
        <f t="shared" si="14"/>
        <v/>
      </c>
      <c r="N533" s="49"/>
      <c r="O533" s="49"/>
      <c r="P533" s="49"/>
      <c r="Q533" s="49"/>
      <c r="R533" s="49"/>
      <c r="S533" s="222" t="str">
        <f>IFERROR(VLOOKUP(AF533, 'YOYO IR Scores'!A:C, 3, FALSE), "")
</f>
        <v/>
      </c>
      <c r="T533" s="49"/>
      <c r="U533" s="49"/>
      <c r="V533" s="49"/>
      <c r="W533" s="49"/>
      <c r="X533" s="224" t="str">
        <f t="shared" si="4"/>
        <v/>
      </c>
      <c r="Y533" s="225" t="str">
        <f t="shared" si="5"/>
        <v/>
      </c>
      <c r="Z533" s="225" t="str">
        <f t="shared" si="6"/>
        <v/>
      </c>
      <c r="AA533" s="224" t="str">
        <f t="shared" si="7"/>
        <v/>
      </c>
      <c r="AB533" s="223"/>
      <c r="AC533" s="223"/>
      <c r="AD533" s="223"/>
      <c r="AE533" s="223" t="str">
        <f>IFERROR(VLOOKUP(AF533, 'YOYO IR Scores'!A:C, 2, FALSE), "")</f>
        <v/>
      </c>
      <c r="AF533" s="223"/>
      <c r="AG533" s="223"/>
      <c r="AH533" s="223"/>
      <c r="AI533" s="223"/>
      <c r="AJ533" s="223"/>
      <c r="AK533" s="223"/>
      <c r="AL533" s="223"/>
      <c r="AM533" s="223"/>
      <c r="AN533" s="223"/>
      <c r="AO533" s="223"/>
      <c r="AP533" s="223"/>
      <c r="AQ533" s="223"/>
      <c r="AR533" s="223"/>
      <c r="AS533" s="223"/>
      <c r="AT533" s="223"/>
      <c r="AU533" s="223"/>
      <c r="AV533" s="223"/>
      <c r="AW533" s="223"/>
      <c r="AX533" s="223"/>
      <c r="AY533" s="223"/>
      <c r="AZ533" s="223"/>
      <c r="BA533" s="223"/>
      <c r="BB533" s="223"/>
      <c r="BC533" s="223"/>
      <c r="BD533" s="223"/>
      <c r="BE533" s="223"/>
      <c r="BF533" s="223"/>
      <c r="BG533" s="223"/>
      <c r="BH533" s="223"/>
      <c r="BI533" s="223"/>
      <c r="BJ533" s="223"/>
      <c r="BK533" s="223" t="str">
        <f t="array" ref="BK533">IF(J533="","",
IF(INDEX(Settings!$H:$H,MATCH(BY$1,Settings!$G:$G,0))=TRUE,
100-100*(J533-MIN(J:J))/(MAX(J:J)-MIN(J:J)),
100*(J533-MIN(J:J))/(MAX(J:J)-MIN(J:J))))</f>
        <v/>
      </c>
      <c r="BL533" s="223" t="str">
        <f t="array" ref="BL533">IF(J533="","",
IF(INDEX(Settings!$H:$H,MATCH(BY$1,Settings!$G:$G,0))=TRUE,
100-100*(J533-MINIFS(J:J,$E:$E,$E533))/(MAXIFS(J:J,$E:$E,$E533)-MINIFS(J:J,$E:$E,$E533)),
100*(J533-MINIFS(J:J,$E:$E,$E533))/(MAXIFS(J:J,$E:$E,$E533)-MINIFS(J:J,$E:$E,$E533))))</f>
        <v/>
      </c>
      <c r="BM533" s="223"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4" t="str">
        <f t="array" ref="BQ533">IF(J533="","",
IF(INDEX(Settings!$H:$H,MATCH(BY$1,Settings!$G:$G,0))=TRUE,
-1*(J533-AVERAGE(J:J))/STDEV(J:J),
(J533-AVERAGE(J:J))/STDEV(J:J)))</f>
        <v/>
      </c>
      <c r="BR533" s="224" t="str">
        <f>IFERROR(__xludf.DUMMYFUNCTION("IF(J533="""","""",
IF(INDEX(Settings!$H:$H,MATCH(BY$1,Settings!$G:$G,0))=TRUE,
-1*(J533-AVERAGEIFS(J:J,$E:$E,$E533))/STDEV(FILTER(J:J,$E:$E=$E533)),
(J533-AVERAGEIFS(J:J,$E:$E,$E533))/STDEV(FILTER(J:J,$E:$E=$E533))))"),"")</f>
        <v/>
      </c>
      <c r="BS533" s="224"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3" t="str">
        <f t="array" ref="BY533">IF(J533="","",
IF(INDEX(Settings!$H:$H,MATCH(BY$1,Settings!$G:$G,0))=TRUE,
100-100*(J533-MINIFS(J:J,$E:$E,$E533))/(MAXIFS(J:J,$E:$E,$E533)-MINIFS(J:J,$E:$E,$E533)),
100*(J533-MINIFS(J:J,$E:$E,$E533))/(MAXIFS(J:J,$E:$E,$E533)-MINIFS(J:J,$E:$E,$E533))))</f>
        <v/>
      </c>
      <c r="BZ533" s="223" t="str">
        <f t="array" ref="BZ533">IF(K533="","",
IF(INDEX(Settings!$H:$H,MATCH(BZ$1,Settings!$G:$G,0))=TRUE,
100-100*(K533-MINIFS(K:K,$E:$E,$E533))/(MAXIFS(K:K,$E:$E,$E533)-MINIFS(K:K,$E:$E,$E533)),
100*(K533-MINIFS(K:K,$E:$E,$E533))/(MAXIFS(K:K,$E:$E,$E533)-MINIFS(K:K,$E:$E,$E533))))</f>
        <v/>
      </c>
      <c r="CA533" s="223" t="str">
        <f t="array" ref="CA533">IF(L533="","",
IF(INDEX(Settings!$H:$H,MATCH(CA$1,Settings!$G:$G,0))=TRUE,
100-100*(L533-MINIFS(L:L,$E:$E,$E533))/(MAXIFS(L:L,$E:$E,$E533)-MINIFS(L:L,$E:$E,$E533)),
100*(L533-MINIFS(L:L,$E:$E,$E533))/(MAXIFS(L:L,$E:$E,$E533)-MINIFS(L:L,$E:$E,$E533))))</f>
        <v/>
      </c>
      <c r="CB533" s="223" t="str">
        <f t="array" ref="CB533">IF(M533="","",
IF(INDEX(Settings!$H:$H,MATCH(CB$1,Settings!$G:$G,0))=TRUE,
100-100*(M533-MINIFS(M:M,$E:$E,$E533))/(MAXIFS(M:M,$E:$E,$E533)-MINIFS(M:M,$E:$E,$E533)),
100*(M533-MINIFS(M:M,$E:$E,$E533))/(MAXIFS(M:M,$E:$E,$E533)-MINIFS(M:M,$E:$E,$E533))))</f>
        <v/>
      </c>
      <c r="CC533" s="223" t="str">
        <f t="array" ref="CC533">IF(N533="","",
IF(INDEX(Settings!$H:$H,MATCH(CC$1,Settings!$G:$G,0))=TRUE,
100-100*(N533-MINIFS(N:N,$E:$E,$E533))/(MAXIFS(N:N,$E:$E,$E533)-MINIFS(N:N,$E:$E,$E533)),
100*(N533-MINIFS(N:N,$E:$E,$E533))/(MAXIFS(N:N,$E:$E,$E533)-MINIFS(N:N,$E:$E,$E533))))</f>
        <v/>
      </c>
      <c r="CD533" s="223" t="str">
        <f t="array" ref="CD533">IF(O533="","",
IF(INDEX(Settings!$H:$H,MATCH(CD$1,Settings!$G:$G,0))=TRUE,
100-100*(O533-MINIFS(O:O,$E:$E,$E533))/(MAXIFS(O:O,$E:$E,$E533)-MINIFS(O:O,$E:$E,$E533)),
100*(O533-MINIFS(O:O,$E:$E,$E533))/(MAXIFS(O:O,$E:$E,$E533)-MINIFS(O:O,$E:$E,$E533))))</f>
        <v/>
      </c>
      <c r="CE533" s="223" t="str">
        <f t="array" ref="CE533">IF(P533="","",
IF(INDEX(Settings!$H:$H,MATCH(CE$1,Settings!$G:$G,0))=TRUE,
100-100*(P533-MINIFS(P:P,$E:$E,$E533))/(MAXIFS(P:P,$E:$E,$E533)-MINIFS(P:P,$E:$E,$E533)),
100*(P533-MINIFS(P:P,$E:$E,$E533))/(MAXIFS(P:P,$E:$E,$E533)-MINIFS(P:P,$E:$E,$E533))))</f>
        <v/>
      </c>
      <c r="CF533" s="223" t="str">
        <f t="array" ref="CF533">IF(Q533="","",
IF(INDEX(Settings!$H:$H,MATCH(CF$1,Settings!$G:$G,0))=TRUE,
100-100*(Q533-MINIFS(Q:Q,$E:$E,$E533))/(MAXIFS(Q:Q,$E:$E,$E533)-MINIFS(Q:Q,$E:$E,$E533)),
100*(Q533-MINIFS(Q:Q,$E:$E,$E533))/(MAXIFS(Q:Q,$E:$E,$E533)-MINIFS(Q:Q,$E:$E,$E533))))</f>
        <v/>
      </c>
      <c r="CG533" s="223" t="str">
        <f t="array" ref="CG533">IF(R533="","",
IF(INDEX(Settings!$H:$H,MATCH(CG$1,Settings!$G:$G,0))=TRUE,
100-100*(R533-MINIFS(R:R,$E:$E,$E533))/(MAXIFS(R:R,$E:$E,$E533)-MINIFS(R:R,$E:$E,$E533)),
100*(R533-MINIFS(R:R,$E:$E,$E533))/(MAXIFS(R:R,$E:$E,$E533)-MINIFS(R:R,$E:$E,$E533))))</f>
        <v/>
      </c>
      <c r="CH533" s="223" t="str">
        <f t="array" ref="CH533">IF(S533="","",
IF(INDEX(Settings!$H:$H,MATCH(CH$1,Settings!$G:$G,0))=TRUE,
100-100*(S533-MINIFS(S:S,$E:$E,$E533))/(MAXIFS(S:S,$E:$E,$E533)-MINIFS(S:S,$E:$E,$E533)),
100*(S533-MINIFS(S:S,$E:$E,$E533))/(MAXIFS(S:S,$E:$E,$E533)-MINIFS(S:S,$E:$E,$E533))))</f>
        <v/>
      </c>
      <c r="CI533" s="223" t="str">
        <f t="array" ref="CI533">IF(T533="","",
IF(INDEX(Settings!$H:$H,MATCH(CI$1,Settings!$G:$G,0))=TRUE,
100-100*(T533-MINIFS(T:T,$E:$E,$E533))/(MAXIFS(T:T,$E:$E,$E533)-MINIFS(T:T,$E:$E,$E533)),
100*(T533-MINIFS(T:T,$E:$E,$E533))/(MAXIFS(T:T,$E:$E,$E533)-MINIFS(T:T,$E:$E,$E533))))</f>
        <v/>
      </c>
      <c r="CJ533" s="223" t="str">
        <f t="array" ref="CJ533">IF(U533="","",
IF(INDEX(Settings!$H:$H,MATCH(CJ$1,Settings!$G:$G,0))=TRUE,
100-100*(U533-MINIFS(U:U,$E:$E,$E533))/(MAXIFS(U:U,$E:$E,$E533)-MINIFS(U:U,$E:$E,$E533)),
100*(U533-MINIFS(U:U,$E:$E,$E533))/(MAXIFS(U:U,$E:$E,$E533)-MINIFS(U:U,$E:$E,$E533))))</f>
        <v/>
      </c>
      <c r="CK533" s="223" t="str">
        <f t="array" ref="CK533">IF(V533="","",
IF(INDEX(Settings!$H:$H,MATCH(CK$1,Settings!$G:$G,0))=TRUE,
100-100*(V533-MINIFS(V:V,$E:$E,$E533))/(MAXIFS(V:V,$E:$E,$E533)-MINIFS(V:V,$E:$E,$E533)),
100*(V533-MINIFS(V:V,$E:$E,$E533))/(MAXIFS(V:V,$E:$E,$E533)-MINIFS(V:V,$E:$E,$E533))))</f>
        <v/>
      </c>
      <c r="CL533" s="223" t="str">
        <f t="array" ref="CL533">IF(W533="","",
IF(INDEX(Settings!$H:$H,MATCH(CL$1,Settings!$G:$G,0))=TRUE,
100-100*(W533-MINIFS(W:W,$E:$E,$E533))/(MAXIFS(W:W,$E:$E,$E533)-MINIFS(W:W,$E:$E,$E533)),
100*(W533-MINIFS(W:W,$E:$E,$E533))/(MAXIFS(W:W,$E:$E,$E533)-MINIFS(W:W,$E:$E,$E533))))</f>
        <v/>
      </c>
      <c r="CM533" s="223" t="str">
        <f t="array" ref="CM533">IF(X533="","",
IF(INDEX(Settings!$H:$H,MATCH(CM$1,Settings!$G:$G,0))=TRUE,
100-100*(X533-MINIFS(X:X,$E:$E,$E533))/(MAXIFS(X:X,$E:$E,$E533)-MINIFS(X:X,$E:$E,$E533)),
100*(X533-MINIFS(X:X,$E:$E,$E533))/(MAXIFS(X:X,$E:$E,$E533)-MINIFS(X:X,$E:$E,$E533))))</f>
        <v/>
      </c>
      <c r="CN533" s="223" t="str">
        <f t="array" ref="CN533">IF(Y533="","",
IF(INDEX(Settings!$H:$H,MATCH(CN$1,Settings!$G:$G,0))=TRUE,
100-100*(Y533-MINIFS(Y:Y,$E:$E,$E533))/(MAXIFS(Y:Y,$E:$E,$E533)-MINIFS(Y:Y,$E:$E,$E533)),
100*(Y533-MINIFS(Y:Y,$E:$E,$E533))/(MAXIFS(Y:Y,$E:$E,$E533)-MINIFS(Y:Y,$E:$E,$E533))))</f>
        <v/>
      </c>
      <c r="CO533" s="223" t="str">
        <f t="array" ref="CO533">IF(Z533="","",
IF(INDEX(Settings!$H:$H,MATCH(CO$1,Settings!$G:$G,0))=TRUE,
100-100*(Z533-MINIFS(Z:Z,$E:$E,$E533))/(MAXIFS(Z:Z,$E:$E,$E533)-MINIFS(Z:Z,$E:$E,$E533)),
100*(Z533-MINIFS(Z:Z,$E:$E,$E533))/(MAXIFS(Z:Z,$E:$E,$E533)-MINIFS(Z:Z,$E:$E,$E533))))</f>
        <v/>
      </c>
      <c r="CP533" s="223" t="str">
        <f t="array" ref="CP533">IF(AA533="","",
IF(INDEX(Settings!$H:$H,MATCH(CP$1,Settings!$G:$G,0))=TRUE,
100-100*(AA533-MINIFS(AA:AA,$E:$E,$E533))/(MAXIFS(AA:AA,$E:$E,$E533)-MINIFS(AA:AA,$E:$E,$E533)),
100*(AA533-MINIFS(AA:AA,$E:$E,$E533))/(MAXIFS(AA:AA,$E:$E,$E533)-MINIFS(AA:AA,$E:$E,$E533))))</f>
        <v/>
      </c>
      <c r="CQ533" s="223" t="str">
        <f t="array" ref="CQ533">IF(AB533="","",
IF(INDEX(Settings!$H:$H,MATCH(CQ$1,Settings!$G:$G,0))=TRUE,
100-100*(AB533-MINIFS(AB:AB,$E:$E,$E533))/(MAXIFS(AB:AB,$E:$E,$E533)-MINIFS(AB:AB,$E:$E,$E533)),
100*(AB533-MINIFS(AB:AB,$E:$E,$E533))/(MAXIFS(AB:AB,$E:$E,$E533)-MINIFS(AB:AB,$E:$E,$E533))))</f>
        <v/>
      </c>
      <c r="CR533" s="223" t="str">
        <f t="array" ref="CR533">IF(AC533="","",
IF(INDEX(Settings!$H:$H,MATCH(CR$1,Settings!$G:$G,0))=TRUE,
100-100*(AC533-MINIFS(AC:AC,$E:$E,$E533))/(MAXIFS(AC:AC,$E:$E,$E533)-MINIFS(AC:AC,$E:$E,$E533)),
100*(AC533-MINIFS(AC:AC,$E:$E,$E533))/(MAXIFS(AC:AC,$E:$E,$E533)-MINIFS(AC:AC,$E:$E,$E533))))</f>
        <v/>
      </c>
      <c r="CS533" s="223" t="str">
        <f t="array" ref="CS533">IF(AD533="","",
IF(INDEX(Settings!$H:$H,MATCH(CS$1,Settings!$G:$G,0))=TRUE,
100-100*(AD533-MINIFS(AD:AD,$E:$E,$E533))/(MAXIFS(AD:AD,$E:$E,$E533)-MINIFS(AD:AD,$E:$E,$E533)),
100*(AD533-MINIFS(AD:AD,$E:$E,$E533))/(MAXIFS(AD:AD,$E:$E,$E533)-MINIFS(AD:AD,$E:$E,$E533))))</f>
        <v/>
      </c>
      <c r="CT533" s="223" t="str">
        <f t="array" ref="CT533">IF(AE533="","",
IF(INDEX(Settings!$H:$H,MATCH(CT$1,Settings!$G:$G,0))=TRUE,
100-100*(AE533-MINIFS(AE:AE,$E:$E,$E533))/(MAXIFS(AE:AE,$E:$E,$E533)-MINIFS(AE:AE,$E:$E,$E533)),
100*(AE533-MINIFS(AE:AE,$E:$E,$E533))/(MAXIFS(AE:AE,$E:$E,$E533)-MINIFS(AE:AE,$E:$E,$E533))))</f>
        <v/>
      </c>
      <c r="CU533" s="223" t="str">
        <f t="array" ref="CU533">IF(AF533="","",
IF(INDEX(Settings!$H:$H,MATCH(CU$1,Settings!$G:$G,0))=TRUE,
100-100*(AF533-MINIFS(AF:AF,$E:$E,$E533))/(MAXIFS(AF:AF,$E:$E,$E533)-MINIFS(AF:AF,$E:$E,$E533)),
100*(AF533-MINIFS(AF:AF,$E:$E,$E533))/(MAXIFS(AF:AF,$E:$E,$E533)-MINIFS(AF:AF,$E:$E,$E533))))</f>
        <v/>
      </c>
      <c r="CV533" s="223" t="str">
        <f t="array" ref="CV533">IF(AG533="","",
IF(INDEX(Settings!$H:$H,MATCH(CV$1,Settings!$G:$G,0))=TRUE,
100-100*(AG533-MINIFS(AG:AG,$E:$E,$E533))/(MAXIFS(AG:AG,$E:$E,$E533)-MINIFS(AG:AG,$E:$E,$E533)),
100*(AG533-MINIFS(AG:AG,$E:$E,$E533))/(MAXIFS(AG:AG,$E:$E,$E533)-MINIFS(AG:AG,$E:$E,$E533))))</f>
        <v/>
      </c>
      <c r="CW533" s="223" t="str">
        <f t="array" ref="CW533">IF(AH533="","",
IF(INDEX(Settings!$H:$H,MATCH(CW$1,Settings!$G:$G,0))=TRUE,
100-100*(AH533-MINIFS(AH:AH,$E:$E,$E533))/(MAXIFS(AH:AH,$E:$E,$E533)-MINIFS(AH:AH,$E:$E,$E533)),
100*(AH533-MINIFS(AH:AH,$E:$E,$E533))/(MAXIFS(AH:AH,$E:$E,$E533)-MINIFS(AH:AH,$E:$E,$E533))))</f>
        <v/>
      </c>
      <c r="CX533" s="223" t="str">
        <f t="array" ref="CX533">IF(AI533="","",
IF(INDEX(Settings!$H:$H,MATCH(CX$1,Settings!$G:$G,0))=TRUE,
100-100*(AI533-MINIFS(AI:AI,$E:$E,$E533))/(MAXIFS(AI:AI,$E:$E,$E533)-MINIFS(AI:AI,$E:$E,$E533)),
100*(AI533-MINIFS(AI:AI,$E:$E,$E533))/(MAXIFS(AI:AI,$E:$E,$E533)-MINIFS(AI:AI,$E:$E,$E533))))</f>
        <v/>
      </c>
      <c r="CY533" s="223" t="str">
        <f t="array" ref="CY533">IF(AJ533="","",
IF(INDEX(Settings!$H:$H,MATCH(CY$1,Settings!$G:$G,0))=TRUE,
100-100*(AJ533-MINIFS(AJ:AJ,$E:$E,$E533))/(MAXIFS(AJ:AJ,$E:$E,$E533)-MINIFS(AJ:AJ,$E:$E,$E533)),
100*(AJ533-MINIFS(AJ:AJ,$E:$E,$E533))/(MAXIFS(AJ:AJ,$E:$E,$E533)-MINIFS(AJ:AJ,$E:$E,$E533))))</f>
        <v/>
      </c>
      <c r="CZ533" s="223" t="str">
        <f t="array" ref="CZ533">IF(AK533="","",
IF(INDEX(Settings!$H:$H,MATCH(CZ$1,Settings!$G:$G,0))=TRUE,
100-100*(AK533-MINIFS(AK:AK,$E:$E,$E533))/(MAXIFS(AK:AK,$E:$E,$E533)-MINIFS(AK:AK,$E:$E,$E533)),
100*(AK533-MINIFS(AK:AK,$E:$E,$E533))/(MAXIFS(AK:AK,$E:$E,$E533)-MINIFS(AK:AK,$E:$E,$E533))))</f>
        <v/>
      </c>
      <c r="DA533" s="223" t="str">
        <f t="array" ref="DA533">IF(AL533="","",
IF(INDEX(Settings!$H:$H,MATCH(DA$1,Settings!$G:$G,0))=TRUE,
100-100*(AL533-MINIFS(AL:AL,$E:$E,$E533))/(MAXIFS(AL:AL,$E:$E,$E533)-MINIFS(AL:AL,$E:$E,$E533)),
100*(AL533-MINIFS(AL:AL,$E:$E,$E533))/(MAXIFS(AL:AL,$E:$E,$E533)-MINIFS(AL:AL,$E:$E,$E533))))</f>
        <v/>
      </c>
      <c r="DB533" s="223" t="str">
        <f t="array" ref="DB533">IF(AM533="","",
IF(INDEX(Settings!$H:$H,MATCH(DB$1,Settings!$G:$G,0))=TRUE,
100-100*(AM533-MINIFS(AM:AM,$E:$E,$E533))/(MAXIFS(AM:AM,$E:$E,$E533)-MINIFS(AM:AM,$E:$E,$E533)),
100*(AM533-MINIFS(AM:AM,$E:$E,$E533))/(MAXIFS(AM:AM,$E:$E,$E533)-MINIFS(AM:AM,$E:$E,$E533))))</f>
        <v/>
      </c>
      <c r="DC533" s="223" t="str">
        <f t="array" ref="DC533">IF(AN533="","",
IF(INDEX(Settings!$H:$H,MATCH(DC$1,Settings!$G:$G,0))=TRUE,
100-100*(AN533-MINIFS(AN:AN,$E:$E,$E533))/(MAXIFS(AN:AN,$E:$E,$E533)-MINIFS(AN:AN,$E:$E,$E533)),
100*(AN533-MINIFS(AN:AN,$E:$E,$E533))/(MAXIFS(AN:AN,$E:$E,$E533)-MINIFS(AN:AN,$E:$E,$E533))))</f>
        <v/>
      </c>
      <c r="DD533" s="223" t="str">
        <f t="array" ref="DD533">IF(AO533="","",
IF(INDEX(Settings!$H:$H,MATCH(DD$1,Settings!$G:$G,0))=TRUE,
100-100*(AO533-MINIFS(AO:AO,$E:$E,$E533))/(MAXIFS(AO:AO,$E:$E,$E533)-MINIFS(AO:AO,$E:$E,$E533)),
100*(AO533-MINIFS(AO:AO,$E:$E,$E533))/(MAXIFS(AO:AO,$E:$E,$E533)-MINIFS(AO:AO,$E:$E,$E533))))</f>
        <v/>
      </c>
      <c r="DE533" s="223" t="str">
        <f t="array" ref="DE533">IF(AP533="","",
IF(INDEX(Settings!$H:$H,MATCH(DE$1,Settings!$G:$G,0))=TRUE,
100-100*(AP533-MINIFS(AP:AP,$E:$E,$E533))/(MAXIFS(AP:AP,$E:$E,$E533)-MINIFS(AP:AP,$E:$E,$E533)),
100*(AP533-MINIFS(AP:AP,$E:$E,$E533))/(MAXIFS(AP:AP,$E:$E,$E533)-MINIFS(AP:AP,$E:$E,$E533))))</f>
        <v/>
      </c>
      <c r="DF533" s="223" t="str">
        <f t="array" ref="DF533">IF(AQ533="","",
IF(INDEX(Settings!$H:$H,MATCH(DF$1,Settings!$G:$G,0))=TRUE,
100-100*(AQ533-MINIFS(AQ:AQ,$E:$E,$E533))/(MAXIFS(AQ:AQ,$E:$E,$E533)-MINIFS(AQ:AQ,$E:$E,$E533)),
100*(AQ533-MINIFS(AQ:AQ,$E:$E,$E533))/(MAXIFS(AQ:AQ,$E:$E,$E533)-MINIFS(AQ:AQ,$E:$E,$E533))))</f>
        <v/>
      </c>
      <c r="DG533" s="223" t="str">
        <f t="array" ref="DG533">IF(AR533="","",
IF(INDEX(Settings!$H:$H,MATCH(DG$1,Settings!$G:$G,0))=TRUE,
100-100*(AR533-MINIFS(AR:AR,$E:$E,$E533))/(MAXIFS(AR:AR,$E:$E,$E533)-MINIFS(AR:AR,$E:$E,$E533)),
100*(AR533-MINIFS(AR:AR,$E:$E,$E533))/(MAXIFS(AR:AR,$E:$E,$E533)-MINIFS(AR:AR,$E:$E,$E533))))</f>
        <v/>
      </c>
      <c r="DH533" s="223" t="str">
        <f t="array" ref="DH533">IF(AS533="","",
IF(INDEX(Settings!$H:$H,MATCH(DH$1,Settings!$G:$G,0))=TRUE,
100-100*(AS533-MINIFS(AS:AS,$E:$E,$E533))/(MAXIFS(AS:AS,$E:$E,$E533)-MINIFS(AS:AS,$E:$E,$E533)),
100*(AS533-MINIFS(AS:AS,$E:$E,$E533))/(MAXIFS(AS:AS,$E:$E,$E533)-MINIFS(AS:AS,$E:$E,$E533))))</f>
        <v/>
      </c>
      <c r="DI533" s="223" t="str">
        <f t="array" ref="DI533">IF(AT533="","",
IF(INDEX(Settings!$H:$H,MATCH(DI$1,Settings!$G:$G,0))=TRUE,
100-100*(AT533-MINIFS(AT:AT,$E:$E,$E533))/(MAXIFS(AT:AT,$E:$E,$E533)-MINIFS(AT:AT,$E:$E,$E533)),
100*(AT533-MINIFS(AT:AT,$E:$E,$E533))/(MAXIFS(AT:AT,$E:$E,$E533)-MINIFS(AT:AT,$E:$E,$E533))))</f>
        <v/>
      </c>
      <c r="DJ533" s="223" t="str">
        <f t="array" ref="DJ533">IF(AU533="","",
IF(INDEX(Settings!$H:$H,MATCH(DJ$1,Settings!$G:$G,0))=TRUE,
100-100*(AU533-MINIFS(AU:AU,$E:$E,$E533))/(MAXIFS(AU:AU,$E:$E,$E533)-MINIFS(AU:AU,$E:$E,$E533)),
100*(AU533-MINIFS(AU:AU,$E:$E,$E533))/(MAXIFS(AU:AU,$E:$E,$E533)-MINIFS(AU:AU,$E:$E,$E533))))</f>
        <v/>
      </c>
      <c r="DK533" s="223" t="str">
        <f t="array" ref="DK533">IF(AV533="","",
IF(INDEX(Settings!$H:$H,MATCH(DK$1,Settings!$G:$G,0))=TRUE,
100-100*(AV533-MINIFS(AV:AV,$E:$E,$E533))/(MAXIFS(AV:AV,$E:$E,$E533)-MINIFS(AV:AV,$E:$E,$E533)),
100*(AV533-MINIFS(AV:AV,$E:$E,$E533))/(MAXIFS(AV:AV,$E:$E,$E533)-MINIFS(AV:AV,$E:$E,$E533))))</f>
        <v/>
      </c>
      <c r="DL533" s="223" t="str">
        <f t="array" ref="DL533">IF(AW533="","",
IF(INDEX(Settings!$H:$H,MATCH(DL$1,Settings!$G:$G,0))=TRUE,
100-100*(AW533-MINIFS(AW:AW,$E:$E,$E533))/(MAXIFS(AW:AW,$E:$E,$E533)-MINIFS(AW:AW,$E:$E,$E533)),
100*(AW533-MINIFS(AW:AW,$E:$E,$E533))/(MAXIFS(AW:AW,$E:$E,$E533)-MINIFS(AW:AW,$E:$E,$E533))))</f>
        <v/>
      </c>
      <c r="DM533" s="223" t="str">
        <f t="array" ref="DM533">IF(AX533="","",
IF(INDEX(Settings!$H:$H,MATCH(DM$1,Settings!$G:$G,0))=TRUE,
100-100*(AX533-MINIFS(AX:AX,$E:$E,$E533))/(MAXIFS(AX:AX,$E:$E,$E533)-MINIFS(AX:AX,$E:$E,$E533)),
100*(AX533-MINIFS(AX:AX,$E:$E,$E533))/(MAXIFS(AX:AX,$E:$E,$E533)-MINIFS(AX:AX,$E:$E,$E533))))</f>
        <v/>
      </c>
      <c r="DN533" s="223" t="str">
        <f t="array" ref="DN533">IF(AY533="","",
IF(INDEX(Settings!$H:$H,MATCH(DN$1,Settings!$G:$G,0))=TRUE,
100-100*(AY533-MINIFS(AY:AY,$E:$E,$E533))/(MAXIFS(AY:AY,$E:$E,$E533)-MINIFS(AY:AY,$E:$E,$E533)),
100*(AY533-MINIFS(AY:AY,$E:$E,$E533))/(MAXIFS(AY:AY,$E:$E,$E533)-MINIFS(AY:AY,$E:$E,$E533))))</f>
        <v/>
      </c>
      <c r="DO533" s="223" t="str">
        <f t="array" ref="DO533">IF(AZ533="","",
IF(INDEX(Settings!$H:$H,MATCH(DO$1,Settings!$G:$G,0))=TRUE,
100-100*(AZ533-MINIFS(AZ:AZ,$E:$E,$E533))/(MAXIFS(AZ:AZ,$E:$E,$E533)-MINIFS(AZ:AZ,$E:$E,$E533)),
100*(AZ533-MINIFS(AZ:AZ,$E:$E,$E533))/(MAXIFS(AZ:AZ,$E:$E,$E533)-MINIFS(AZ:AZ,$E:$E,$E533))))</f>
        <v/>
      </c>
      <c r="DP533" s="223" t="str">
        <f t="array" ref="DP533">IF(BA533="","",
IF(INDEX(Settings!$H:$H,MATCH(DP$1,Settings!$G:$G,0))=TRUE,
100-100*(BA533-MINIFS(BA:BA,$E:$E,$E533))/(MAXIFS(BA:BA,$E:$E,$E533)-MINIFS(BA:BA,$E:$E,$E533)),
100*(BA533-MINIFS(BA:BA,$E:$E,$E533))/(MAXIFS(BA:BA,$E:$E,$E533)-MINIFS(BA:BA,$E:$E,$E533))))</f>
        <v/>
      </c>
      <c r="DQ533" s="223" t="str">
        <f t="array" ref="DQ533">IF(BB533="","",
IF(INDEX(Settings!$H:$H,MATCH(DQ$1,Settings!$G:$G,0))=TRUE,
100-100*(BB533-MINIFS(BB:BB,$E:$E,$E533))/(MAXIFS(BB:BB,$E:$E,$E533)-MINIFS(BB:BB,$E:$E,$E533)),
100*(BB533-MINIFS(BB:BB,$E:$E,$E533))/(MAXIFS(BB:BB,$E:$E,$E533)-MINIFS(BB:BB,$E:$E,$E533))))</f>
        <v/>
      </c>
      <c r="DR533" s="223" t="str">
        <f t="array" ref="DR533">IF(BC533="","",
IF(INDEX(Settings!$H:$H,MATCH(DR$1,Settings!$G:$G,0))=TRUE,
100-100*(BC533-MINIFS(BC:BC,$E:$E,$E533))/(MAXIFS(BC:BC,$E:$E,$E533)-MINIFS(BC:BC,$E:$E,$E533)),
100*(BC533-MINIFS(BC:BC,$E:$E,$E533))/(MAXIFS(BC:BC,$E:$E,$E533)-MINIFS(BC:BC,$E:$E,$E533))))</f>
        <v/>
      </c>
      <c r="DS533" s="223" t="str">
        <f t="array" ref="DS533">IF(BD533="","",
IF(INDEX(Settings!$H:$H,MATCH(DS$1,Settings!$G:$G,0))=TRUE,
100-100*(BD533-MINIFS(BD:BD,$E:$E,$E533))/(MAXIFS(BD:BD,$E:$E,$E533)-MINIFS(BD:BD,$E:$E,$E533)),
100*(BD533-MINIFS(BD:BD,$E:$E,$E533))/(MAXIFS(BD:BD,$E:$E,$E533)-MINIFS(BD:BD,$E:$E,$E533))))</f>
        <v/>
      </c>
      <c r="DT533" s="223" t="str">
        <f t="array" ref="DT533">IF(BE533="","",
IF(INDEX(Settings!$H:$H,MATCH(DT$1,Settings!$G:$G,0))=TRUE,
100-100*(BE533-MINIFS(BE:BE,$E:$E,$E533))/(MAXIFS(BE:BE,$E:$E,$E533)-MINIFS(BE:BE,$E:$E,$E533)),
100*(BE533-MINIFS(BE:BE,$E:$E,$E533))/(MAXIFS(BE:BE,$E:$E,$E533)-MINIFS(BE:BE,$E:$E,$E533))))</f>
        <v/>
      </c>
      <c r="DU533" s="223" t="str">
        <f t="array" ref="DU533">IF(BF533="","",
IF(INDEX(Settings!$H:$H,MATCH(DU$1,Settings!$G:$G,0))=TRUE,
100-100*(BF533-MINIFS(BF:BF,$E:$E,$E533))/(MAXIFS(BF:BF,$E:$E,$E533)-MINIFS(BF:BF,$E:$E,$E533)),
100*(BF533-MINIFS(BF:BF,$E:$E,$E533))/(MAXIFS(BF:BF,$E:$E,$E533)-MINIFS(BF:BF,$E:$E,$E533))))</f>
        <v/>
      </c>
      <c r="DV533" s="223" t="str">
        <f t="array" ref="DV533">IF(BG533="","",
IF(INDEX(Settings!$H:$H,MATCH(DV$1,Settings!$G:$G,0))=TRUE,
100-100*(BG533-MINIFS(BG:BG,$E:$E,$E533))/(MAXIFS(BG:BG,$E:$E,$E533)-MINIFS(BG:BG,$E:$E,$E533)),
100*(BG533-MINIFS(BG:BG,$E:$E,$E533))/(MAXIFS(BG:BG,$E:$E,$E533)-MINIFS(BG:BG,$E:$E,$E533))))</f>
        <v/>
      </c>
      <c r="DW533" s="223" t="str">
        <f t="array" ref="DW533">IF(BH533="","",
IF(INDEX(Settings!$H:$H,MATCH(DW$1,Settings!$G:$G,0))=TRUE,
100-100*(BH533-MINIFS(BH:BH,$E:$E,$E533))/(MAXIFS(BH:BH,$E:$E,$E533)-MINIFS(BH:BH,$E:$E,$E533)),
100*(BH533-MINIFS(BH:BH,$E:$E,$E533))/(MAXIFS(BH:BH,$E:$E,$E533)-MINIFS(BH:BH,$E:$E,$E533))))</f>
        <v/>
      </c>
      <c r="DX533" s="223" t="str">
        <f t="array" ref="DX533">IF(BI533="","",
IF(INDEX(Settings!$H:$H,MATCH(DX$1,Settings!$G:$G,0))=TRUE,
100-100*(BI533-MINIFS(BI:BI,$E:$E,$E533))/(MAXIFS(BI:BI,$E:$E,$E533)-MINIFS(BI:BI,$E:$E,$E533)),
100*(BI533-MINIFS(BI:BI,$E:$E,$E533))/(MAXIFS(BI:BI,$E:$E,$E533)-MINIFS(BI:BI,$E:$E,$E533))))</f>
        <v/>
      </c>
      <c r="DY533" s="223" t="str">
        <f t="array" ref="DY533">IF(BJ533="","",
IF(INDEX(Settings!$H:$H,MATCH(DY$1,Settings!$G:$G,0))=TRUE,
100-100*(BJ533-MINIFS(BJ:BJ,$E:$E,$E533))/(MAXIFS(BJ:BJ,$E:$E,$E533)-MINIFS(BJ:BJ,$E:$E,$E533)),
100*(BJ533-MINIFS(BJ:BJ,$E:$E,$E533))/(MAXIFS(BJ:BJ,$E:$E,$E533)-MINIFS(BJ:BJ,$E:$E,$E533))))</f>
        <v/>
      </c>
      <c r="DZ533" s="225"/>
      <c r="EA533" s="225"/>
      <c r="EB533" s="225" t="str">
        <f t="shared" si="8"/>
        <v/>
      </c>
      <c r="EC533" s="225" t="str">
        <f t="shared" si="9"/>
        <v/>
      </c>
      <c r="ED533" s="225" t="str">
        <f t="shared" si="10"/>
        <v/>
      </c>
      <c r="EE533" s="225" t="str">
        <f t="shared" si="11"/>
        <v/>
      </c>
      <c r="EF533" s="225" t="str">
        <f t="shared" si="12"/>
        <v/>
      </c>
      <c r="EG533" s="225" t="str">
        <f t="shared" si="13"/>
        <v/>
      </c>
      <c r="EH533" s="225"/>
      <c r="EI533" s="225"/>
      <c r="EJ533" s="225"/>
      <c r="EK533" s="225"/>
      <c r="EL533" s="225"/>
      <c r="EM533" s="225"/>
    </row>
    <row r="534">
      <c r="A534" s="231"/>
      <c r="B534" s="231"/>
      <c r="C534" s="231"/>
      <c r="D534" s="231" t="str">
        <f t="array" ref="D534">IFERROR(INDEX(Profiles!$B:$B,MATCH($A534,Profiles!$A:$A,0)),"")</f>
        <v/>
      </c>
      <c r="E534" s="231"/>
      <c r="F534" s="231"/>
      <c r="G534" s="231"/>
      <c r="H534" s="231"/>
      <c r="I534" s="231" t="str">
        <f>IF(A534="","",IF(Settings!$N$3="DATE",F534&amp;": "&amp;TEXT(B534,"M/DD/YY"),F534&amp;": "&amp;H534))</f>
        <v/>
      </c>
      <c r="J534" s="231"/>
      <c r="K534" s="231"/>
      <c r="L534" s="231"/>
      <c r="M534" s="232" t="str">
        <f t="shared" si="14"/>
        <v/>
      </c>
      <c r="N534" s="231"/>
      <c r="O534" s="231"/>
      <c r="P534" s="231"/>
      <c r="Q534" s="231"/>
      <c r="R534" s="231"/>
      <c r="S534" s="230" t="str">
        <f>IFERROR(VLOOKUP(AF534, 'YOYO IR Scores'!A:C, 3, FALSE), "")
</f>
        <v/>
      </c>
      <c r="T534" s="231"/>
      <c r="U534" s="231"/>
      <c r="V534" s="231"/>
      <c r="W534" s="231"/>
      <c r="X534" s="233" t="str">
        <f t="shared" si="4"/>
        <v/>
      </c>
      <c r="Y534" s="234" t="str">
        <f t="shared" si="5"/>
        <v/>
      </c>
      <c r="Z534" s="234" t="str">
        <f t="shared" si="6"/>
        <v/>
      </c>
      <c r="AA534" s="233" t="str">
        <f t="shared" si="7"/>
        <v/>
      </c>
      <c r="AB534" s="232"/>
      <c r="AC534" s="232"/>
      <c r="AD534" s="232"/>
      <c r="AE534" s="232" t="str">
        <f>IFERROR(VLOOKUP(AF534, 'YOYO IR Scores'!A:C, 2, FALSE), "")</f>
        <v/>
      </c>
      <c r="AF534" s="232"/>
      <c r="AG534" s="23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c r="BD534" s="232"/>
      <c r="BE534" s="232"/>
      <c r="BF534" s="232"/>
      <c r="BG534" s="232"/>
      <c r="BH534" s="232"/>
      <c r="BI534" s="232"/>
      <c r="BJ534" s="232"/>
      <c r="BK534" s="232" t="str">
        <f t="array" ref="BK534">IF(J534="","",
IF(INDEX(Settings!$H:$H,MATCH(BY$1,Settings!$G:$G,0))=TRUE,
100-100*(J534-MIN(J:J))/(MAX(J:J)-MIN(J:J)),
100*(J534-MIN(J:J))/(MAX(J:J)-MIN(J:J))))</f>
        <v/>
      </c>
      <c r="BL534" s="232" t="str">
        <f t="array" ref="BL534">IF(J534="","",
IF(INDEX(Settings!$H:$H,MATCH(BY$1,Settings!$G:$G,0))=TRUE,
100-100*(J534-MINIFS(J:J,$E:$E,$E534))/(MAXIFS(J:J,$E:$E,$E534)-MINIFS(J:J,$E:$E,$E534)),
100*(J534-MINIFS(J:J,$E:$E,$E534))/(MAXIFS(J:J,$E:$E,$E534)-MINIFS(J:J,$E:$E,$E534))))</f>
        <v/>
      </c>
      <c r="BM534" s="232" t="str">
        <f t="array" ref="BM534">IF(J534="","",
IF(INDEX(Settings!$H:$H,MATCH(BY$1,Settings!$G:$G,0))=TRUE,
100-100*(J534-MINIFS(J:J,$E:$E,$E534,$I:$I,$I534))/(MAXIFS(J:J,$E:$E,$E534,$I:$I,$I534)-MINIFS(J:J,$E:$E,$E534,$I:$I,$I534)),
100*(J534-MINIFS(J:J,$E:$E,$E534,$I:$I,$I534))/(MAXIFS(J:J,$E:$E,$E534,$I:$I,$I534)-MINIFS(J:J,$E:$E,$E534,$I:$I,$I534))))</f>
        <v/>
      </c>
      <c r="BN534" s="231" t="str">
        <f t="array" ref="BN534">IF(J534="","",
IF(INDEX(Settings!$H:$H,MATCH(BY$1,Settings!$G:$G,0))=TRUE,
100-100*PERCENTRANK(J:J,J534),
100*PERCENTRANK(J:J,J534)))</f>
        <v/>
      </c>
      <c r="BO534" s="231" t="str">
        <f>IFERROR(__xludf.DUMMYFUNCTION("IF(J534="""","""",
IF(INDEX(Settings!$H:$H,MATCH(BY$1,Settings!$G:$G,0))=TRUE,
100-100*PERCENTRANK(FILTER(J:J,$E:$E=$E534),J534),
100*PERCENTRANK(FILTER(J:J,$E:$E=$E534),J534)))"),"")</f>
        <v/>
      </c>
      <c r="BP534" s="231" t="str">
        <f>IFERROR(__xludf.DUMMYFUNCTION("IF(J534="""","""",
IF(INDEX(Settings!$H:$H,MATCH(BY$1,Settings!$G:$G,0))=TRUE,
100-100*PERCENTRANK(FILTER(J:J,$E:$E=$E534,$I:$I=$I534),J534),
100*PERCENTRANK(FILTER(J:J,$E:$E=$E534,$I:$I=$I534),J534)))"),"")</f>
        <v/>
      </c>
      <c r="BQ534" s="233" t="str">
        <f t="array" ref="BQ534">IF(J534="","",
IF(INDEX(Settings!$H:$H,MATCH(BY$1,Settings!$G:$G,0))=TRUE,
-1*(J534-AVERAGE(J:J))/STDEV(J:J),
(J534-AVERAGE(J:J))/STDEV(J:J)))</f>
        <v/>
      </c>
      <c r="BR534" s="233" t="str">
        <f>IFERROR(__xludf.DUMMYFUNCTION("IF(J534="""","""",
IF(INDEX(Settings!$H:$H,MATCH(BY$1,Settings!$G:$G,0))=TRUE,
-1*(J534-AVERAGEIFS(J:J,$E:$E,$E534))/STDEV(FILTER(J:J,$E:$E=$E534)),
(J534-AVERAGEIFS(J:J,$E:$E,$E534))/STDEV(FILTER(J:J,$E:$E=$E534))))"),"")</f>
        <v/>
      </c>
      <c r="BS534" s="233"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1"/>
      <c r="BX534" s="231"/>
      <c r="BY534" s="232" t="str">
        <f t="array" ref="BY534">IF(J534="","",
IF(INDEX(Settings!$H:$H,MATCH(BY$1,Settings!$G:$G,0))=TRUE,
100-100*(J534-MINIFS(J:J,$E:$E,$E534))/(MAXIFS(J:J,$E:$E,$E534)-MINIFS(J:J,$E:$E,$E534)),
100*(J534-MINIFS(J:J,$E:$E,$E534))/(MAXIFS(J:J,$E:$E,$E534)-MINIFS(J:J,$E:$E,$E534))))</f>
        <v/>
      </c>
      <c r="BZ534" s="232" t="str">
        <f t="array" ref="BZ534">IF(K534="","",
IF(INDEX(Settings!$H:$H,MATCH(BZ$1,Settings!$G:$G,0))=TRUE,
100-100*(K534-MINIFS(K:K,$E:$E,$E534))/(MAXIFS(K:K,$E:$E,$E534)-MINIFS(K:K,$E:$E,$E534)),
100*(K534-MINIFS(K:K,$E:$E,$E534))/(MAXIFS(K:K,$E:$E,$E534)-MINIFS(K:K,$E:$E,$E534))))</f>
        <v/>
      </c>
      <c r="CA534" s="232" t="str">
        <f t="array" ref="CA534">IF(L534="","",
IF(INDEX(Settings!$H:$H,MATCH(CA$1,Settings!$G:$G,0))=TRUE,
100-100*(L534-MINIFS(L:L,$E:$E,$E534))/(MAXIFS(L:L,$E:$E,$E534)-MINIFS(L:L,$E:$E,$E534)),
100*(L534-MINIFS(L:L,$E:$E,$E534))/(MAXIFS(L:L,$E:$E,$E534)-MINIFS(L:L,$E:$E,$E534))))</f>
        <v/>
      </c>
      <c r="CB534" s="232" t="str">
        <f t="array" ref="CB534">IF(M534="","",
IF(INDEX(Settings!$H:$H,MATCH(CB$1,Settings!$G:$G,0))=TRUE,
100-100*(M534-MINIFS(M:M,$E:$E,$E534))/(MAXIFS(M:M,$E:$E,$E534)-MINIFS(M:M,$E:$E,$E534)),
100*(M534-MINIFS(M:M,$E:$E,$E534))/(MAXIFS(M:M,$E:$E,$E534)-MINIFS(M:M,$E:$E,$E534))))</f>
        <v/>
      </c>
      <c r="CC534" s="232" t="str">
        <f t="array" ref="CC534">IF(N534="","",
IF(INDEX(Settings!$H:$H,MATCH(CC$1,Settings!$G:$G,0))=TRUE,
100-100*(N534-MINIFS(N:N,$E:$E,$E534))/(MAXIFS(N:N,$E:$E,$E534)-MINIFS(N:N,$E:$E,$E534)),
100*(N534-MINIFS(N:N,$E:$E,$E534))/(MAXIFS(N:N,$E:$E,$E534)-MINIFS(N:N,$E:$E,$E534))))</f>
        <v/>
      </c>
      <c r="CD534" s="232" t="str">
        <f t="array" ref="CD534">IF(O534="","",
IF(INDEX(Settings!$H:$H,MATCH(CD$1,Settings!$G:$G,0))=TRUE,
100-100*(O534-MINIFS(O:O,$E:$E,$E534))/(MAXIFS(O:O,$E:$E,$E534)-MINIFS(O:O,$E:$E,$E534)),
100*(O534-MINIFS(O:O,$E:$E,$E534))/(MAXIFS(O:O,$E:$E,$E534)-MINIFS(O:O,$E:$E,$E534))))</f>
        <v/>
      </c>
      <c r="CE534" s="232" t="str">
        <f t="array" ref="CE534">IF(P534="","",
IF(INDEX(Settings!$H:$H,MATCH(CE$1,Settings!$G:$G,0))=TRUE,
100-100*(P534-MINIFS(P:P,$E:$E,$E534))/(MAXIFS(P:P,$E:$E,$E534)-MINIFS(P:P,$E:$E,$E534)),
100*(P534-MINIFS(P:P,$E:$E,$E534))/(MAXIFS(P:P,$E:$E,$E534)-MINIFS(P:P,$E:$E,$E534))))</f>
        <v/>
      </c>
      <c r="CF534" s="232" t="str">
        <f t="array" ref="CF534">IF(Q534="","",
IF(INDEX(Settings!$H:$H,MATCH(CF$1,Settings!$G:$G,0))=TRUE,
100-100*(Q534-MINIFS(Q:Q,$E:$E,$E534))/(MAXIFS(Q:Q,$E:$E,$E534)-MINIFS(Q:Q,$E:$E,$E534)),
100*(Q534-MINIFS(Q:Q,$E:$E,$E534))/(MAXIFS(Q:Q,$E:$E,$E534)-MINIFS(Q:Q,$E:$E,$E534))))</f>
        <v/>
      </c>
      <c r="CG534" s="232" t="str">
        <f t="array" ref="CG534">IF(R534="","",
IF(INDEX(Settings!$H:$H,MATCH(CG$1,Settings!$G:$G,0))=TRUE,
100-100*(R534-MINIFS(R:R,$E:$E,$E534))/(MAXIFS(R:R,$E:$E,$E534)-MINIFS(R:R,$E:$E,$E534)),
100*(R534-MINIFS(R:R,$E:$E,$E534))/(MAXIFS(R:R,$E:$E,$E534)-MINIFS(R:R,$E:$E,$E534))))</f>
        <v/>
      </c>
      <c r="CH534" s="232" t="str">
        <f t="array" ref="CH534">IF(S534="","",
IF(INDEX(Settings!$H:$H,MATCH(CH$1,Settings!$G:$G,0))=TRUE,
100-100*(S534-MINIFS(S:S,$E:$E,$E534))/(MAXIFS(S:S,$E:$E,$E534)-MINIFS(S:S,$E:$E,$E534)),
100*(S534-MINIFS(S:S,$E:$E,$E534))/(MAXIFS(S:S,$E:$E,$E534)-MINIFS(S:S,$E:$E,$E534))))</f>
        <v/>
      </c>
      <c r="CI534" s="232" t="str">
        <f t="array" ref="CI534">IF(T534="","",
IF(INDEX(Settings!$H:$H,MATCH(CI$1,Settings!$G:$G,0))=TRUE,
100-100*(T534-MINIFS(T:T,$E:$E,$E534))/(MAXIFS(T:T,$E:$E,$E534)-MINIFS(T:T,$E:$E,$E534)),
100*(T534-MINIFS(T:T,$E:$E,$E534))/(MAXIFS(T:T,$E:$E,$E534)-MINIFS(T:T,$E:$E,$E534))))</f>
        <v/>
      </c>
      <c r="CJ534" s="232" t="str">
        <f t="array" ref="CJ534">IF(U534="","",
IF(INDEX(Settings!$H:$H,MATCH(CJ$1,Settings!$G:$G,0))=TRUE,
100-100*(U534-MINIFS(U:U,$E:$E,$E534))/(MAXIFS(U:U,$E:$E,$E534)-MINIFS(U:U,$E:$E,$E534)),
100*(U534-MINIFS(U:U,$E:$E,$E534))/(MAXIFS(U:U,$E:$E,$E534)-MINIFS(U:U,$E:$E,$E534))))</f>
        <v/>
      </c>
      <c r="CK534" s="232" t="str">
        <f t="array" ref="CK534">IF(V534="","",
IF(INDEX(Settings!$H:$H,MATCH(CK$1,Settings!$G:$G,0))=TRUE,
100-100*(V534-MINIFS(V:V,$E:$E,$E534))/(MAXIFS(V:V,$E:$E,$E534)-MINIFS(V:V,$E:$E,$E534)),
100*(V534-MINIFS(V:V,$E:$E,$E534))/(MAXIFS(V:V,$E:$E,$E534)-MINIFS(V:V,$E:$E,$E534))))</f>
        <v/>
      </c>
      <c r="CL534" s="232" t="str">
        <f t="array" ref="CL534">IF(W534="","",
IF(INDEX(Settings!$H:$H,MATCH(CL$1,Settings!$G:$G,0))=TRUE,
100-100*(W534-MINIFS(W:W,$E:$E,$E534))/(MAXIFS(W:W,$E:$E,$E534)-MINIFS(W:W,$E:$E,$E534)),
100*(W534-MINIFS(W:W,$E:$E,$E534))/(MAXIFS(W:W,$E:$E,$E534)-MINIFS(W:W,$E:$E,$E534))))</f>
        <v/>
      </c>
      <c r="CM534" s="232" t="str">
        <f t="array" ref="CM534">IF(X534="","",
IF(INDEX(Settings!$H:$H,MATCH(CM$1,Settings!$G:$G,0))=TRUE,
100-100*(X534-MINIFS(X:X,$E:$E,$E534))/(MAXIFS(X:X,$E:$E,$E534)-MINIFS(X:X,$E:$E,$E534)),
100*(X534-MINIFS(X:X,$E:$E,$E534))/(MAXIFS(X:X,$E:$E,$E534)-MINIFS(X:X,$E:$E,$E534))))</f>
        <v/>
      </c>
      <c r="CN534" s="232" t="str">
        <f t="array" ref="CN534">IF(Y534="","",
IF(INDEX(Settings!$H:$H,MATCH(CN$1,Settings!$G:$G,0))=TRUE,
100-100*(Y534-MINIFS(Y:Y,$E:$E,$E534))/(MAXIFS(Y:Y,$E:$E,$E534)-MINIFS(Y:Y,$E:$E,$E534)),
100*(Y534-MINIFS(Y:Y,$E:$E,$E534))/(MAXIFS(Y:Y,$E:$E,$E534)-MINIFS(Y:Y,$E:$E,$E534))))</f>
        <v/>
      </c>
      <c r="CO534" s="232" t="str">
        <f t="array" ref="CO534">IF(Z534="","",
IF(INDEX(Settings!$H:$H,MATCH(CO$1,Settings!$G:$G,0))=TRUE,
100-100*(Z534-MINIFS(Z:Z,$E:$E,$E534))/(MAXIFS(Z:Z,$E:$E,$E534)-MINIFS(Z:Z,$E:$E,$E534)),
100*(Z534-MINIFS(Z:Z,$E:$E,$E534))/(MAXIFS(Z:Z,$E:$E,$E534)-MINIFS(Z:Z,$E:$E,$E534))))</f>
        <v/>
      </c>
      <c r="CP534" s="232" t="str">
        <f t="array" ref="CP534">IF(AA534="","",
IF(INDEX(Settings!$H:$H,MATCH(CP$1,Settings!$G:$G,0))=TRUE,
100-100*(AA534-MINIFS(AA:AA,$E:$E,$E534))/(MAXIFS(AA:AA,$E:$E,$E534)-MINIFS(AA:AA,$E:$E,$E534)),
100*(AA534-MINIFS(AA:AA,$E:$E,$E534))/(MAXIFS(AA:AA,$E:$E,$E534)-MINIFS(AA:AA,$E:$E,$E534))))</f>
        <v/>
      </c>
      <c r="CQ534" s="232" t="str">
        <f t="array" ref="CQ534">IF(AB534="","",
IF(INDEX(Settings!$H:$H,MATCH(CQ$1,Settings!$G:$G,0))=TRUE,
100-100*(AB534-MINIFS(AB:AB,$E:$E,$E534))/(MAXIFS(AB:AB,$E:$E,$E534)-MINIFS(AB:AB,$E:$E,$E534)),
100*(AB534-MINIFS(AB:AB,$E:$E,$E534))/(MAXIFS(AB:AB,$E:$E,$E534)-MINIFS(AB:AB,$E:$E,$E534))))</f>
        <v/>
      </c>
      <c r="CR534" s="232" t="str">
        <f t="array" ref="CR534">IF(AC534="","",
IF(INDEX(Settings!$H:$H,MATCH(CR$1,Settings!$G:$G,0))=TRUE,
100-100*(AC534-MINIFS(AC:AC,$E:$E,$E534))/(MAXIFS(AC:AC,$E:$E,$E534)-MINIFS(AC:AC,$E:$E,$E534)),
100*(AC534-MINIFS(AC:AC,$E:$E,$E534))/(MAXIFS(AC:AC,$E:$E,$E534)-MINIFS(AC:AC,$E:$E,$E534))))</f>
        <v/>
      </c>
      <c r="CS534" s="232" t="str">
        <f t="array" ref="CS534">IF(AD534="","",
IF(INDEX(Settings!$H:$H,MATCH(CS$1,Settings!$G:$G,0))=TRUE,
100-100*(AD534-MINIFS(AD:AD,$E:$E,$E534))/(MAXIFS(AD:AD,$E:$E,$E534)-MINIFS(AD:AD,$E:$E,$E534)),
100*(AD534-MINIFS(AD:AD,$E:$E,$E534))/(MAXIFS(AD:AD,$E:$E,$E534)-MINIFS(AD:AD,$E:$E,$E534))))</f>
        <v/>
      </c>
      <c r="CT534" s="232" t="str">
        <f t="array" ref="CT534">IF(AE534="","",
IF(INDEX(Settings!$H:$H,MATCH(CT$1,Settings!$G:$G,0))=TRUE,
100-100*(AE534-MINIFS(AE:AE,$E:$E,$E534))/(MAXIFS(AE:AE,$E:$E,$E534)-MINIFS(AE:AE,$E:$E,$E534)),
100*(AE534-MINIFS(AE:AE,$E:$E,$E534))/(MAXIFS(AE:AE,$E:$E,$E534)-MINIFS(AE:AE,$E:$E,$E534))))</f>
        <v/>
      </c>
      <c r="CU534" s="232" t="str">
        <f t="array" ref="CU534">IF(AF534="","",
IF(INDEX(Settings!$H:$H,MATCH(CU$1,Settings!$G:$G,0))=TRUE,
100-100*(AF534-MINIFS(AF:AF,$E:$E,$E534))/(MAXIFS(AF:AF,$E:$E,$E534)-MINIFS(AF:AF,$E:$E,$E534)),
100*(AF534-MINIFS(AF:AF,$E:$E,$E534))/(MAXIFS(AF:AF,$E:$E,$E534)-MINIFS(AF:AF,$E:$E,$E534))))</f>
        <v/>
      </c>
      <c r="CV534" s="232" t="str">
        <f t="array" ref="CV534">IF(AG534="","",
IF(INDEX(Settings!$H:$H,MATCH(CV$1,Settings!$G:$G,0))=TRUE,
100-100*(AG534-MINIFS(AG:AG,$E:$E,$E534))/(MAXIFS(AG:AG,$E:$E,$E534)-MINIFS(AG:AG,$E:$E,$E534)),
100*(AG534-MINIFS(AG:AG,$E:$E,$E534))/(MAXIFS(AG:AG,$E:$E,$E534)-MINIFS(AG:AG,$E:$E,$E534))))</f>
        <v/>
      </c>
      <c r="CW534" s="232" t="str">
        <f t="array" ref="CW534">IF(AH534="","",
IF(INDEX(Settings!$H:$H,MATCH(CW$1,Settings!$G:$G,0))=TRUE,
100-100*(AH534-MINIFS(AH:AH,$E:$E,$E534))/(MAXIFS(AH:AH,$E:$E,$E534)-MINIFS(AH:AH,$E:$E,$E534)),
100*(AH534-MINIFS(AH:AH,$E:$E,$E534))/(MAXIFS(AH:AH,$E:$E,$E534)-MINIFS(AH:AH,$E:$E,$E534))))</f>
        <v/>
      </c>
      <c r="CX534" s="232" t="str">
        <f t="array" ref="CX534">IF(AI534="","",
IF(INDEX(Settings!$H:$H,MATCH(CX$1,Settings!$G:$G,0))=TRUE,
100-100*(AI534-MINIFS(AI:AI,$E:$E,$E534))/(MAXIFS(AI:AI,$E:$E,$E534)-MINIFS(AI:AI,$E:$E,$E534)),
100*(AI534-MINIFS(AI:AI,$E:$E,$E534))/(MAXIFS(AI:AI,$E:$E,$E534)-MINIFS(AI:AI,$E:$E,$E534))))</f>
        <v/>
      </c>
      <c r="CY534" s="232" t="str">
        <f t="array" ref="CY534">IF(AJ534="","",
IF(INDEX(Settings!$H:$H,MATCH(CY$1,Settings!$G:$G,0))=TRUE,
100-100*(AJ534-MINIFS(AJ:AJ,$E:$E,$E534))/(MAXIFS(AJ:AJ,$E:$E,$E534)-MINIFS(AJ:AJ,$E:$E,$E534)),
100*(AJ534-MINIFS(AJ:AJ,$E:$E,$E534))/(MAXIFS(AJ:AJ,$E:$E,$E534)-MINIFS(AJ:AJ,$E:$E,$E534))))</f>
        <v/>
      </c>
      <c r="CZ534" s="232" t="str">
        <f t="array" ref="CZ534">IF(AK534="","",
IF(INDEX(Settings!$H:$H,MATCH(CZ$1,Settings!$G:$G,0))=TRUE,
100-100*(AK534-MINIFS(AK:AK,$E:$E,$E534))/(MAXIFS(AK:AK,$E:$E,$E534)-MINIFS(AK:AK,$E:$E,$E534)),
100*(AK534-MINIFS(AK:AK,$E:$E,$E534))/(MAXIFS(AK:AK,$E:$E,$E534)-MINIFS(AK:AK,$E:$E,$E534))))</f>
        <v/>
      </c>
      <c r="DA534" s="232" t="str">
        <f t="array" ref="DA534">IF(AL534="","",
IF(INDEX(Settings!$H:$H,MATCH(DA$1,Settings!$G:$G,0))=TRUE,
100-100*(AL534-MINIFS(AL:AL,$E:$E,$E534))/(MAXIFS(AL:AL,$E:$E,$E534)-MINIFS(AL:AL,$E:$E,$E534)),
100*(AL534-MINIFS(AL:AL,$E:$E,$E534))/(MAXIFS(AL:AL,$E:$E,$E534)-MINIFS(AL:AL,$E:$E,$E534))))</f>
        <v/>
      </c>
      <c r="DB534" s="232" t="str">
        <f t="array" ref="DB534">IF(AM534="","",
IF(INDEX(Settings!$H:$H,MATCH(DB$1,Settings!$G:$G,0))=TRUE,
100-100*(AM534-MINIFS(AM:AM,$E:$E,$E534))/(MAXIFS(AM:AM,$E:$E,$E534)-MINIFS(AM:AM,$E:$E,$E534)),
100*(AM534-MINIFS(AM:AM,$E:$E,$E534))/(MAXIFS(AM:AM,$E:$E,$E534)-MINIFS(AM:AM,$E:$E,$E534))))</f>
        <v/>
      </c>
      <c r="DC534" s="232" t="str">
        <f t="array" ref="DC534">IF(AN534="","",
IF(INDEX(Settings!$H:$H,MATCH(DC$1,Settings!$G:$G,0))=TRUE,
100-100*(AN534-MINIFS(AN:AN,$E:$E,$E534))/(MAXIFS(AN:AN,$E:$E,$E534)-MINIFS(AN:AN,$E:$E,$E534)),
100*(AN534-MINIFS(AN:AN,$E:$E,$E534))/(MAXIFS(AN:AN,$E:$E,$E534)-MINIFS(AN:AN,$E:$E,$E534))))</f>
        <v/>
      </c>
      <c r="DD534" s="232" t="str">
        <f t="array" ref="DD534">IF(AO534="","",
IF(INDEX(Settings!$H:$H,MATCH(DD$1,Settings!$G:$G,0))=TRUE,
100-100*(AO534-MINIFS(AO:AO,$E:$E,$E534))/(MAXIFS(AO:AO,$E:$E,$E534)-MINIFS(AO:AO,$E:$E,$E534)),
100*(AO534-MINIFS(AO:AO,$E:$E,$E534))/(MAXIFS(AO:AO,$E:$E,$E534)-MINIFS(AO:AO,$E:$E,$E534))))</f>
        <v/>
      </c>
      <c r="DE534" s="232" t="str">
        <f t="array" ref="DE534">IF(AP534="","",
IF(INDEX(Settings!$H:$H,MATCH(DE$1,Settings!$G:$G,0))=TRUE,
100-100*(AP534-MINIFS(AP:AP,$E:$E,$E534))/(MAXIFS(AP:AP,$E:$E,$E534)-MINIFS(AP:AP,$E:$E,$E534)),
100*(AP534-MINIFS(AP:AP,$E:$E,$E534))/(MAXIFS(AP:AP,$E:$E,$E534)-MINIFS(AP:AP,$E:$E,$E534))))</f>
        <v/>
      </c>
      <c r="DF534" s="232" t="str">
        <f t="array" ref="DF534">IF(AQ534="","",
IF(INDEX(Settings!$H:$H,MATCH(DF$1,Settings!$G:$G,0))=TRUE,
100-100*(AQ534-MINIFS(AQ:AQ,$E:$E,$E534))/(MAXIFS(AQ:AQ,$E:$E,$E534)-MINIFS(AQ:AQ,$E:$E,$E534)),
100*(AQ534-MINIFS(AQ:AQ,$E:$E,$E534))/(MAXIFS(AQ:AQ,$E:$E,$E534)-MINIFS(AQ:AQ,$E:$E,$E534))))</f>
        <v/>
      </c>
      <c r="DG534" s="232" t="str">
        <f t="array" ref="DG534">IF(AR534="","",
IF(INDEX(Settings!$H:$H,MATCH(DG$1,Settings!$G:$G,0))=TRUE,
100-100*(AR534-MINIFS(AR:AR,$E:$E,$E534))/(MAXIFS(AR:AR,$E:$E,$E534)-MINIFS(AR:AR,$E:$E,$E534)),
100*(AR534-MINIFS(AR:AR,$E:$E,$E534))/(MAXIFS(AR:AR,$E:$E,$E534)-MINIFS(AR:AR,$E:$E,$E534))))</f>
        <v/>
      </c>
      <c r="DH534" s="232" t="str">
        <f t="array" ref="DH534">IF(AS534="","",
IF(INDEX(Settings!$H:$H,MATCH(DH$1,Settings!$G:$G,0))=TRUE,
100-100*(AS534-MINIFS(AS:AS,$E:$E,$E534))/(MAXIFS(AS:AS,$E:$E,$E534)-MINIFS(AS:AS,$E:$E,$E534)),
100*(AS534-MINIFS(AS:AS,$E:$E,$E534))/(MAXIFS(AS:AS,$E:$E,$E534)-MINIFS(AS:AS,$E:$E,$E534))))</f>
        <v/>
      </c>
      <c r="DI534" s="232" t="str">
        <f t="array" ref="DI534">IF(AT534="","",
IF(INDEX(Settings!$H:$H,MATCH(DI$1,Settings!$G:$G,0))=TRUE,
100-100*(AT534-MINIFS(AT:AT,$E:$E,$E534))/(MAXIFS(AT:AT,$E:$E,$E534)-MINIFS(AT:AT,$E:$E,$E534)),
100*(AT534-MINIFS(AT:AT,$E:$E,$E534))/(MAXIFS(AT:AT,$E:$E,$E534)-MINIFS(AT:AT,$E:$E,$E534))))</f>
        <v/>
      </c>
      <c r="DJ534" s="232" t="str">
        <f t="array" ref="DJ534">IF(AU534="","",
IF(INDEX(Settings!$H:$H,MATCH(DJ$1,Settings!$G:$G,0))=TRUE,
100-100*(AU534-MINIFS(AU:AU,$E:$E,$E534))/(MAXIFS(AU:AU,$E:$E,$E534)-MINIFS(AU:AU,$E:$E,$E534)),
100*(AU534-MINIFS(AU:AU,$E:$E,$E534))/(MAXIFS(AU:AU,$E:$E,$E534)-MINIFS(AU:AU,$E:$E,$E534))))</f>
        <v/>
      </c>
      <c r="DK534" s="232" t="str">
        <f t="array" ref="DK534">IF(AV534="","",
IF(INDEX(Settings!$H:$H,MATCH(DK$1,Settings!$G:$G,0))=TRUE,
100-100*(AV534-MINIFS(AV:AV,$E:$E,$E534))/(MAXIFS(AV:AV,$E:$E,$E534)-MINIFS(AV:AV,$E:$E,$E534)),
100*(AV534-MINIFS(AV:AV,$E:$E,$E534))/(MAXIFS(AV:AV,$E:$E,$E534)-MINIFS(AV:AV,$E:$E,$E534))))</f>
        <v/>
      </c>
      <c r="DL534" s="232" t="str">
        <f t="array" ref="DL534">IF(AW534="","",
IF(INDEX(Settings!$H:$H,MATCH(DL$1,Settings!$G:$G,0))=TRUE,
100-100*(AW534-MINIFS(AW:AW,$E:$E,$E534))/(MAXIFS(AW:AW,$E:$E,$E534)-MINIFS(AW:AW,$E:$E,$E534)),
100*(AW534-MINIFS(AW:AW,$E:$E,$E534))/(MAXIFS(AW:AW,$E:$E,$E534)-MINIFS(AW:AW,$E:$E,$E534))))</f>
        <v/>
      </c>
      <c r="DM534" s="232" t="str">
        <f t="array" ref="DM534">IF(AX534="","",
IF(INDEX(Settings!$H:$H,MATCH(DM$1,Settings!$G:$G,0))=TRUE,
100-100*(AX534-MINIFS(AX:AX,$E:$E,$E534))/(MAXIFS(AX:AX,$E:$E,$E534)-MINIFS(AX:AX,$E:$E,$E534)),
100*(AX534-MINIFS(AX:AX,$E:$E,$E534))/(MAXIFS(AX:AX,$E:$E,$E534)-MINIFS(AX:AX,$E:$E,$E534))))</f>
        <v/>
      </c>
      <c r="DN534" s="232" t="str">
        <f t="array" ref="DN534">IF(AY534="","",
IF(INDEX(Settings!$H:$H,MATCH(DN$1,Settings!$G:$G,0))=TRUE,
100-100*(AY534-MINIFS(AY:AY,$E:$E,$E534))/(MAXIFS(AY:AY,$E:$E,$E534)-MINIFS(AY:AY,$E:$E,$E534)),
100*(AY534-MINIFS(AY:AY,$E:$E,$E534))/(MAXIFS(AY:AY,$E:$E,$E534)-MINIFS(AY:AY,$E:$E,$E534))))</f>
        <v/>
      </c>
      <c r="DO534" s="232" t="str">
        <f t="array" ref="DO534">IF(AZ534="","",
IF(INDEX(Settings!$H:$H,MATCH(DO$1,Settings!$G:$G,0))=TRUE,
100-100*(AZ534-MINIFS(AZ:AZ,$E:$E,$E534))/(MAXIFS(AZ:AZ,$E:$E,$E534)-MINIFS(AZ:AZ,$E:$E,$E534)),
100*(AZ534-MINIFS(AZ:AZ,$E:$E,$E534))/(MAXIFS(AZ:AZ,$E:$E,$E534)-MINIFS(AZ:AZ,$E:$E,$E534))))</f>
        <v/>
      </c>
      <c r="DP534" s="232" t="str">
        <f t="array" ref="DP534">IF(BA534="","",
IF(INDEX(Settings!$H:$H,MATCH(DP$1,Settings!$G:$G,0))=TRUE,
100-100*(BA534-MINIFS(BA:BA,$E:$E,$E534))/(MAXIFS(BA:BA,$E:$E,$E534)-MINIFS(BA:BA,$E:$E,$E534)),
100*(BA534-MINIFS(BA:BA,$E:$E,$E534))/(MAXIFS(BA:BA,$E:$E,$E534)-MINIFS(BA:BA,$E:$E,$E534))))</f>
        <v/>
      </c>
      <c r="DQ534" s="232" t="str">
        <f t="array" ref="DQ534">IF(BB534="","",
IF(INDEX(Settings!$H:$H,MATCH(DQ$1,Settings!$G:$G,0))=TRUE,
100-100*(BB534-MINIFS(BB:BB,$E:$E,$E534))/(MAXIFS(BB:BB,$E:$E,$E534)-MINIFS(BB:BB,$E:$E,$E534)),
100*(BB534-MINIFS(BB:BB,$E:$E,$E534))/(MAXIFS(BB:BB,$E:$E,$E534)-MINIFS(BB:BB,$E:$E,$E534))))</f>
        <v/>
      </c>
      <c r="DR534" s="232" t="str">
        <f t="array" ref="DR534">IF(BC534="","",
IF(INDEX(Settings!$H:$H,MATCH(DR$1,Settings!$G:$G,0))=TRUE,
100-100*(BC534-MINIFS(BC:BC,$E:$E,$E534))/(MAXIFS(BC:BC,$E:$E,$E534)-MINIFS(BC:BC,$E:$E,$E534)),
100*(BC534-MINIFS(BC:BC,$E:$E,$E534))/(MAXIFS(BC:BC,$E:$E,$E534)-MINIFS(BC:BC,$E:$E,$E534))))</f>
        <v/>
      </c>
      <c r="DS534" s="232" t="str">
        <f t="array" ref="DS534">IF(BD534="","",
IF(INDEX(Settings!$H:$H,MATCH(DS$1,Settings!$G:$G,0))=TRUE,
100-100*(BD534-MINIFS(BD:BD,$E:$E,$E534))/(MAXIFS(BD:BD,$E:$E,$E534)-MINIFS(BD:BD,$E:$E,$E534)),
100*(BD534-MINIFS(BD:BD,$E:$E,$E534))/(MAXIFS(BD:BD,$E:$E,$E534)-MINIFS(BD:BD,$E:$E,$E534))))</f>
        <v/>
      </c>
      <c r="DT534" s="232" t="str">
        <f t="array" ref="DT534">IF(BE534="","",
IF(INDEX(Settings!$H:$H,MATCH(DT$1,Settings!$G:$G,0))=TRUE,
100-100*(BE534-MINIFS(BE:BE,$E:$E,$E534))/(MAXIFS(BE:BE,$E:$E,$E534)-MINIFS(BE:BE,$E:$E,$E534)),
100*(BE534-MINIFS(BE:BE,$E:$E,$E534))/(MAXIFS(BE:BE,$E:$E,$E534)-MINIFS(BE:BE,$E:$E,$E534))))</f>
        <v/>
      </c>
      <c r="DU534" s="232" t="str">
        <f t="array" ref="DU534">IF(BF534="","",
IF(INDEX(Settings!$H:$H,MATCH(DU$1,Settings!$G:$G,0))=TRUE,
100-100*(BF534-MINIFS(BF:BF,$E:$E,$E534))/(MAXIFS(BF:BF,$E:$E,$E534)-MINIFS(BF:BF,$E:$E,$E534)),
100*(BF534-MINIFS(BF:BF,$E:$E,$E534))/(MAXIFS(BF:BF,$E:$E,$E534)-MINIFS(BF:BF,$E:$E,$E534))))</f>
        <v/>
      </c>
      <c r="DV534" s="232" t="str">
        <f t="array" ref="DV534">IF(BG534="","",
IF(INDEX(Settings!$H:$H,MATCH(DV$1,Settings!$G:$G,0))=TRUE,
100-100*(BG534-MINIFS(BG:BG,$E:$E,$E534))/(MAXIFS(BG:BG,$E:$E,$E534)-MINIFS(BG:BG,$E:$E,$E534)),
100*(BG534-MINIFS(BG:BG,$E:$E,$E534))/(MAXIFS(BG:BG,$E:$E,$E534)-MINIFS(BG:BG,$E:$E,$E534))))</f>
        <v/>
      </c>
      <c r="DW534" s="232" t="str">
        <f t="array" ref="DW534">IF(BH534="","",
IF(INDEX(Settings!$H:$H,MATCH(DW$1,Settings!$G:$G,0))=TRUE,
100-100*(BH534-MINIFS(BH:BH,$E:$E,$E534))/(MAXIFS(BH:BH,$E:$E,$E534)-MINIFS(BH:BH,$E:$E,$E534)),
100*(BH534-MINIFS(BH:BH,$E:$E,$E534))/(MAXIFS(BH:BH,$E:$E,$E534)-MINIFS(BH:BH,$E:$E,$E534))))</f>
        <v/>
      </c>
      <c r="DX534" s="232" t="str">
        <f t="array" ref="DX534">IF(BI534="","",
IF(INDEX(Settings!$H:$H,MATCH(DX$1,Settings!$G:$G,0))=TRUE,
100-100*(BI534-MINIFS(BI:BI,$E:$E,$E534))/(MAXIFS(BI:BI,$E:$E,$E534)-MINIFS(BI:BI,$E:$E,$E534)),
100*(BI534-MINIFS(BI:BI,$E:$E,$E534))/(MAXIFS(BI:BI,$E:$E,$E534)-MINIFS(BI:BI,$E:$E,$E534))))</f>
        <v/>
      </c>
      <c r="DY534" s="232" t="str">
        <f t="array" ref="DY534">IF(BJ534="","",
IF(INDEX(Settings!$H:$H,MATCH(DY$1,Settings!$G:$G,0))=TRUE,
100-100*(BJ534-MINIFS(BJ:BJ,$E:$E,$E534))/(MAXIFS(BJ:BJ,$E:$E,$E534)-MINIFS(BJ:BJ,$E:$E,$E534)),
100*(BJ534-MINIFS(BJ:BJ,$E:$E,$E534))/(MAXIFS(BJ:BJ,$E:$E,$E534)-MINIFS(BJ:BJ,$E:$E,$E534))))</f>
        <v/>
      </c>
      <c r="DZ534" s="234"/>
      <c r="EA534" s="234"/>
      <c r="EB534" s="234" t="str">
        <f t="shared" si="8"/>
        <v/>
      </c>
      <c r="EC534" s="234" t="str">
        <f t="shared" si="9"/>
        <v/>
      </c>
      <c r="ED534" s="234" t="str">
        <f t="shared" si="10"/>
        <v/>
      </c>
      <c r="EE534" s="234" t="str">
        <f t="shared" si="11"/>
        <v/>
      </c>
      <c r="EF534" s="234" t="str">
        <f t="shared" si="12"/>
        <v/>
      </c>
      <c r="EG534" s="234" t="str">
        <f t="shared" si="13"/>
        <v/>
      </c>
      <c r="EH534" s="234"/>
      <c r="EI534" s="234"/>
      <c r="EJ534" s="234"/>
      <c r="EK534" s="234"/>
      <c r="EL534" s="234"/>
      <c r="EM534" s="234"/>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3" t="str">
        <f t="shared" si="14"/>
        <v/>
      </c>
      <c r="N535" s="49"/>
      <c r="O535" s="49"/>
      <c r="P535" s="49"/>
      <c r="Q535" s="49"/>
      <c r="R535" s="49"/>
      <c r="S535" s="222" t="str">
        <f>IFERROR(VLOOKUP(AF535, 'YOYO IR Scores'!A:C, 3, FALSE), "")
</f>
        <v/>
      </c>
      <c r="T535" s="49"/>
      <c r="U535" s="49"/>
      <c r="V535" s="49"/>
      <c r="W535" s="49"/>
      <c r="X535" s="224" t="str">
        <f t="shared" si="4"/>
        <v/>
      </c>
      <c r="Y535" s="225" t="str">
        <f t="shared" si="5"/>
        <v/>
      </c>
      <c r="Z535" s="225" t="str">
        <f t="shared" si="6"/>
        <v/>
      </c>
      <c r="AA535" s="224" t="str">
        <f t="shared" si="7"/>
        <v/>
      </c>
      <c r="AB535" s="223"/>
      <c r="AC535" s="223"/>
      <c r="AD535" s="223"/>
      <c r="AE535" s="223" t="str">
        <f>IFERROR(VLOOKUP(AF535, 'YOYO IR Scores'!A:C, 2, FALSE), "")</f>
        <v/>
      </c>
      <c r="AF535" s="223"/>
      <c r="AG535" s="223"/>
      <c r="AH535" s="223"/>
      <c r="AI535" s="223"/>
      <c r="AJ535" s="223"/>
      <c r="AK535" s="223"/>
      <c r="AL535" s="223"/>
      <c r="AM535" s="223"/>
      <c r="AN535" s="223"/>
      <c r="AO535" s="223"/>
      <c r="AP535" s="223"/>
      <c r="AQ535" s="223"/>
      <c r="AR535" s="223"/>
      <c r="AS535" s="223"/>
      <c r="AT535" s="223"/>
      <c r="AU535" s="223"/>
      <c r="AV535" s="223"/>
      <c r="AW535" s="223"/>
      <c r="AX535" s="223"/>
      <c r="AY535" s="223"/>
      <c r="AZ535" s="223"/>
      <c r="BA535" s="223"/>
      <c r="BB535" s="223"/>
      <c r="BC535" s="223"/>
      <c r="BD535" s="223"/>
      <c r="BE535" s="223"/>
      <c r="BF535" s="223"/>
      <c r="BG535" s="223"/>
      <c r="BH535" s="223"/>
      <c r="BI535" s="223"/>
      <c r="BJ535" s="223"/>
      <c r="BK535" s="223" t="str">
        <f t="array" ref="BK535">IF(J535="","",
IF(INDEX(Settings!$H:$H,MATCH(BY$1,Settings!$G:$G,0))=TRUE,
100-100*(J535-MIN(J:J))/(MAX(J:J)-MIN(J:J)),
100*(J535-MIN(J:J))/(MAX(J:J)-MIN(J:J))))</f>
        <v/>
      </c>
      <c r="BL535" s="223" t="str">
        <f t="array" ref="BL535">IF(J535="","",
IF(INDEX(Settings!$H:$H,MATCH(BY$1,Settings!$G:$G,0))=TRUE,
100-100*(J535-MINIFS(J:J,$E:$E,$E535))/(MAXIFS(J:J,$E:$E,$E535)-MINIFS(J:J,$E:$E,$E535)),
100*(J535-MINIFS(J:J,$E:$E,$E535))/(MAXIFS(J:J,$E:$E,$E535)-MINIFS(J:J,$E:$E,$E535))))</f>
        <v/>
      </c>
      <c r="BM535" s="223"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4" t="str">
        <f t="array" ref="BQ535">IF(J535="","",
IF(INDEX(Settings!$H:$H,MATCH(BY$1,Settings!$G:$G,0))=TRUE,
-1*(J535-AVERAGE(J:J))/STDEV(J:J),
(J535-AVERAGE(J:J))/STDEV(J:J)))</f>
        <v/>
      </c>
      <c r="BR535" s="224" t="str">
        <f>IFERROR(__xludf.DUMMYFUNCTION("IF(J535="""","""",
IF(INDEX(Settings!$H:$H,MATCH(BY$1,Settings!$G:$G,0))=TRUE,
-1*(J535-AVERAGEIFS(J:J,$E:$E,$E535))/STDEV(FILTER(J:J,$E:$E=$E535)),
(J535-AVERAGEIFS(J:J,$E:$E,$E535))/STDEV(FILTER(J:J,$E:$E=$E535))))"),"")</f>
        <v/>
      </c>
      <c r="BS535" s="224"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3" t="str">
        <f t="array" ref="BY535">IF(J535="","",
IF(INDEX(Settings!$H:$H,MATCH(BY$1,Settings!$G:$G,0))=TRUE,
100-100*(J535-MINIFS(J:J,$E:$E,$E535))/(MAXIFS(J:J,$E:$E,$E535)-MINIFS(J:J,$E:$E,$E535)),
100*(J535-MINIFS(J:J,$E:$E,$E535))/(MAXIFS(J:J,$E:$E,$E535)-MINIFS(J:J,$E:$E,$E535))))</f>
        <v/>
      </c>
      <c r="BZ535" s="223" t="str">
        <f t="array" ref="BZ535">IF(K535="","",
IF(INDEX(Settings!$H:$H,MATCH(BZ$1,Settings!$G:$G,0))=TRUE,
100-100*(K535-MINIFS(K:K,$E:$E,$E535))/(MAXIFS(K:K,$E:$E,$E535)-MINIFS(K:K,$E:$E,$E535)),
100*(K535-MINIFS(K:K,$E:$E,$E535))/(MAXIFS(K:K,$E:$E,$E535)-MINIFS(K:K,$E:$E,$E535))))</f>
        <v/>
      </c>
      <c r="CA535" s="223" t="str">
        <f t="array" ref="CA535">IF(L535="","",
IF(INDEX(Settings!$H:$H,MATCH(CA$1,Settings!$G:$G,0))=TRUE,
100-100*(L535-MINIFS(L:L,$E:$E,$E535))/(MAXIFS(L:L,$E:$E,$E535)-MINIFS(L:L,$E:$E,$E535)),
100*(L535-MINIFS(L:L,$E:$E,$E535))/(MAXIFS(L:L,$E:$E,$E535)-MINIFS(L:L,$E:$E,$E535))))</f>
        <v/>
      </c>
      <c r="CB535" s="223" t="str">
        <f t="array" ref="CB535">IF(M535="","",
IF(INDEX(Settings!$H:$H,MATCH(CB$1,Settings!$G:$G,0))=TRUE,
100-100*(M535-MINIFS(M:M,$E:$E,$E535))/(MAXIFS(M:M,$E:$E,$E535)-MINIFS(M:M,$E:$E,$E535)),
100*(M535-MINIFS(M:M,$E:$E,$E535))/(MAXIFS(M:M,$E:$E,$E535)-MINIFS(M:M,$E:$E,$E535))))</f>
        <v/>
      </c>
      <c r="CC535" s="223" t="str">
        <f t="array" ref="CC535">IF(N535="","",
IF(INDEX(Settings!$H:$H,MATCH(CC$1,Settings!$G:$G,0))=TRUE,
100-100*(N535-MINIFS(N:N,$E:$E,$E535))/(MAXIFS(N:N,$E:$E,$E535)-MINIFS(N:N,$E:$E,$E535)),
100*(N535-MINIFS(N:N,$E:$E,$E535))/(MAXIFS(N:N,$E:$E,$E535)-MINIFS(N:N,$E:$E,$E535))))</f>
        <v/>
      </c>
      <c r="CD535" s="223" t="str">
        <f t="array" ref="CD535">IF(O535="","",
IF(INDEX(Settings!$H:$H,MATCH(CD$1,Settings!$G:$G,0))=TRUE,
100-100*(O535-MINIFS(O:O,$E:$E,$E535))/(MAXIFS(O:O,$E:$E,$E535)-MINIFS(O:O,$E:$E,$E535)),
100*(O535-MINIFS(O:O,$E:$E,$E535))/(MAXIFS(O:O,$E:$E,$E535)-MINIFS(O:O,$E:$E,$E535))))</f>
        <v/>
      </c>
      <c r="CE535" s="223" t="str">
        <f t="array" ref="CE535">IF(P535="","",
IF(INDEX(Settings!$H:$H,MATCH(CE$1,Settings!$G:$G,0))=TRUE,
100-100*(P535-MINIFS(P:P,$E:$E,$E535))/(MAXIFS(P:P,$E:$E,$E535)-MINIFS(P:P,$E:$E,$E535)),
100*(P535-MINIFS(P:P,$E:$E,$E535))/(MAXIFS(P:P,$E:$E,$E535)-MINIFS(P:P,$E:$E,$E535))))</f>
        <v/>
      </c>
      <c r="CF535" s="223" t="str">
        <f t="array" ref="CF535">IF(Q535="","",
IF(INDEX(Settings!$H:$H,MATCH(CF$1,Settings!$G:$G,0))=TRUE,
100-100*(Q535-MINIFS(Q:Q,$E:$E,$E535))/(MAXIFS(Q:Q,$E:$E,$E535)-MINIFS(Q:Q,$E:$E,$E535)),
100*(Q535-MINIFS(Q:Q,$E:$E,$E535))/(MAXIFS(Q:Q,$E:$E,$E535)-MINIFS(Q:Q,$E:$E,$E535))))</f>
        <v/>
      </c>
      <c r="CG535" s="223" t="str">
        <f t="array" ref="CG535">IF(R535="","",
IF(INDEX(Settings!$H:$H,MATCH(CG$1,Settings!$G:$G,0))=TRUE,
100-100*(R535-MINIFS(R:R,$E:$E,$E535))/(MAXIFS(R:R,$E:$E,$E535)-MINIFS(R:R,$E:$E,$E535)),
100*(R535-MINIFS(R:R,$E:$E,$E535))/(MAXIFS(R:R,$E:$E,$E535)-MINIFS(R:R,$E:$E,$E535))))</f>
        <v/>
      </c>
      <c r="CH535" s="223" t="str">
        <f t="array" ref="CH535">IF(S535="","",
IF(INDEX(Settings!$H:$H,MATCH(CH$1,Settings!$G:$G,0))=TRUE,
100-100*(S535-MINIFS(S:S,$E:$E,$E535))/(MAXIFS(S:S,$E:$E,$E535)-MINIFS(S:S,$E:$E,$E535)),
100*(S535-MINIFS(S:S,$E:$E,$E535))/(MAXIFS(S:S,$E:$E,$E535)-MINIFS(S:S,$E:$E,$E535))))</f>
        <v/>
      </c>
      <c r="CI535" s="223" t="str">
        <f t="array" ref="CI535">IF(T535="","",
IF(INDEX(Settings!$H:$H,MATCH(CI$1,Settings!$G:$G,0))=TRUE,
100-100*(T535-MINIFS(T:T,$E:$E,$E535))/(MAXIFS(T:T,$E:$E,$E535)-MINIFS(T:T,$E:$E,$E535)),
100*(T535-MINIFS(T:T,$E:$E,$E535))/(MAXIFS(T:T,$E:$E,$E535)-MINIFS(T:T,$E:$E,$E535))))</f>
        <v/>
      </c>
      <c r="CJ535" s="223" t="str">
        <f t="array" ref="CJ535">IF(U535="","",
IF(INDEX(Settings!$H:$H,MATCH(CJ$1,Settings!$G:$G,0))=TRUE,
100-100*(U535-MINIFS(U:U,$E:$E,$E535))/(MAXIFS(U:U,$E:$E,$E535)-MINIFS(U:U,$E:$E,$E535)),
100*(U535-MINIFS(U:U,$E:$E,$E535))/(MAXIFS(U:U,$E:$E,$E535)-MINIFS(U:U,$E:$E,$E535))))</f>
        <v/>
      </c>
      <c r="CK535" s="223" t="str">
        <f t="array" ref="CK535">IF(V535="","",
IF(INDEX(Settings!$H:$H,MATCH(CK$1,Settings!$G:$G,0))=TRUE,
100-100*(V535-MINIFS(V:V,$E:$E,$E535))/(MAXIFS(V:V,$E:$E,$E535)-MINIFS(V:V,$E:$E,$E535)),
100*(V535-MINIFS(V:V,$E:$E,$E535))/(MAXIFS(V:V,$E:$E,$E535)-MINIFS(V:V,$E:$E,$E535))))</f>
        <v/>
      </c>
      <c r="CL535" s="223" t="str">
        <f t="array" ref="CL535">IF(W535="","",
IF(INDEX(Settings!$H:$H,MATCH(CL$1,Settings!$G:$G,0))=TRUE,
100-100*(W535-MINIFS(W:W,$E:$E,$E535))/(MAXIFS(W:W,$E:$E,$E535)-MINIFS(W:W,$E:$E,$E535)),
100*(W535-MINIFS(W:W,$E:$E,$E535))/(MAXIFS(W:W,$E:$E,$E535)-MINIFS(W:W,$E:$E,$E535))))</f>
        <v/>
      </c>
      <c r="CM535" s="223" t="str">
        <f t="array" ref="CM535">IF(X535="","",
IF(INDEX(Settings!$H:$H,MATCH(CM$1,Settings!$G:$G,0))=TRUE,
100-100*(X535-MINIFS(X:X,$E:$E,$E535))/(MAXIFS(X:X,$E:$E,$E535)-MINIFS(X:X,$E:$E,$E535)),
100*(X535-MINIFS(X:X,$E:$E,$E535))/(MAXIFS(X:X,$E:$E,$E535)-MINIFS(X:X,$E:$E,$E535))))</f>
        <v/>
      </c>
      <c r="CN535" s="223" t="str">
        <f t="array" ref="CN535">IF(Y535="","",
IF(INDEX(Settings!$H:$H,MATCH(CN$1,Settings!$G:$G,0))=TRUE,
100-100*(Y535-MINIFS(Y:Y,$E:$E,$E535))/(MAXIFS(Y:Y,$E:$E,$E535)-MINIFS(Y:Y,$E:$E,$E535)),
100*(Y535-MINIFS(Y:Y,$E:$E,$E535))/(MAXIFS(Y:Y,$E:$E,$E535)-MINIFS(Y:Y,$E:$E,$E535))))</f>
        <v/>
      </c>
      <c r="CO535" s="223" t="str">
        <f t="array" ref="CO535">IF(Z535="","",
IF(INDEX(Settings!$H:$H,MATCH(CO$1,Settings!$G:$G,0))=TRUE,
100-100*(Z535-MINIFS(Z:Z,$E:$E,$E535))/(MAXIFS(Z:Z,$E:$E,$E535)-MINIFS(Z:Z,$E:$E,$E535)),
100*(Z535-MINIFS(Z:Z,$E:$E,$E535))/(MAXIFS(Z:Z,$E:$E,$E535)-MINIFS(Z:Z,$E:$E,$E535))))</f>
        <v/>
      </c>
      <c r="CP535" s="223" t="str">
        <f t="array" ref="CP535">IF(AA535="","",
IF(INDEX(Settings!$H:$H,MATCH(CP$1,Settings!$G:$G,0))=TRUE,
100-100*(AA535-MINIFS(AA:AA,$E:$E,$E535))/(MAXIFS(AA:AA,$E:$E,$E535)-MINIFS(AA:AA,$E:$E,$E535)),
100*(AA535-MINIFS(AA:AA,$E:$E,$E535))/(MAXIFS(AA:AA,$E:$E,$E535)-MINIFS(AA:AA,$E:$E,$E535))))</f>
        <v/>
      </c>
      <c r="CQ535" s="223" t="str">
        <f t="array" ref="CQ535">IF(AB535="","",
IF(INDEX(Settings!$H:$H,MATCH(CQ$1,Settings!$G:$G,0))=TRUE,
100-100*(AB535-MINIFS(AB:AB,$E:$E,$E535))/(MAXIFS(AB:AB,$E:$E,$E535)-MINIFS(AB:AB,$E:$E,$E535)),
100*(AB535-MINIFS(AB:AB,$E:$E,$E535))/(MAXIFS(AB:AB,$E:$E,$E535)-MINIFS(AB:AB,$E:$E,$E535))))</f>
        <v/>
      </c>
      <c r="CR535" s="223" t="str">
        <f t="array" ref="CR535">IF(AC535="","",
IF(INDEX(Settings!$H:$H,MATCH(CR$1,Settings!$G:$G,0))=TRUE,
100-100*(AC535-MINIFS(AC:AC,$E:$E,$E535))/(MAXIFS(AC:AC,$E:$E,$E535)-MINIFS(AC:AC,$E:$E,$E535)),
100*(AC535-MINIFS(AC:AC,$E:$E,$E535))/(MAXIFS(AC:AC,$E:$E,$E535)-MINIFS(AC:AC,$E:$E,$E535))))</f>
        <v/>
      </c>
      <c r="CS535" s="223" t="str">
        <f t="array" ref="CS535">IF(AD535="","",
IF(INDEX(Settings!$H:$H,MATCH(CS$1,Settings!$G:$G,0))=TRUE,
100-100*(AD535-MINIFS(AD:AD,$E:$E,$E535))/(MAXIFS(AD:AD,$E:$E,$E535)-MINIFS(AD:AD,$E:$E,$E535)),
100*(AD535-MINIFS(AD:AD,$E:$E,$E535))/(MAXIFS(AD:AD,$E:$E,$E535)-MINIFS(AD:AD,$E:$E,$E535))))</f>
        <v/>
      </c>
      <c r="CT535" s="223" t="str">
        <f t="array" ref="CT535">IF(AE535="","",
IF(INDEX(Settings!$H:$H,MATCH(CT$1,Settings!$G:$G,0))=TRUE,
100-100*(AE535-MINIFS(AE:AE,$E:$E,$E535))/(MAXIFS(AE:AE,$E:$E,$E535)-MINIFS(AE:AE,$E:$E,$E535)),
100*(AE535-MINIFS(AE:AE,$E:$E,$E535))/(MAXIFS(AE:AE,$E:$E,$E535)-MINIFS(AE:AE,$E:$E,$E535))))</f>
        <v/>
      </c>
      <c r="CU535" s="223" t="str">
        <f t="array" ref="CU535">IF(AF535="","",
IF(INDEX(Settings!$H:$H,MATCH(CU$1,Settings!$G:$G,0))=TRUE,
100-100*(AF535-MINIFS(AF:AF,$E:$E,$E535))/(MAXIFS(AF:AF,$E:$E,$E535)-MINIFS(AF:AF,$E:$E,$E535)),
100*(AF535-MINIFS(AF:AF,$E:$E,$E535))/(MAXIFS(AF:AF,$E:$E,$E535)-MINIFS(AF:AF,$E:$E,$E535))))</f>
        <v/>
      </c>
      <c r="CV535" s="223" t="str">
        <f t="array" ref="CV535">IF(AG535="","",
IF(INDEX(Settings!$H:$H,MATCH(CV$1,Settings!$G:$G,0))=TRUE,
100-100*(AG535-MINIFS(AG:AG,$E:$E,$E535))/(MAXIFS(AG:AG,$E:$E,$E535)-MINIFS(AG:AG,$E:$E,$E535)),
100*(AG535-MINIFS(AG:AG,$E:$E,$E535))/(MAXIFS(AG:AG,$E:$E,$E535)-MINIFS(AG:AG,$E:$E,$E535))))</f>
        <v/>
      </c>
      <c r="CW535" s="223" t="str">
        <f t="array" ref="CW535">IF(AH535="","",
IF(INDEX(Settings!$H:$H,MATCH(CW$1,Settings!$G:$G,0))=TRUE,
100-100*(AH535-MINIFS(AH:AH,$E:$E,$E535))/(MAXIFS(AH:AH,$E:$E,$E535)-MINIFS(AH:AH,$E:$E,$E535)),
100*(AH535-MINIFS(AH:AH,$E:$E,$E535))/(MAXIFS(AH:AH,$E:$E,$E535)-MINIFS(AH:AH,$E:$E,$E535))))</f>
        <v/>
      </c>
      <c r="CX535" s="223" t="str">
        <f t="array" ref="CX535">IF(AI535="","",
IF(INDEX(Settings!$H:$H,MATCH(CX$1,Settings!$G:$G,0))=TRUE,
100-100*(AI535-MINIFS(AI:AI,$E:$E,$E535))/(MAXIFS(AI:AI,$E:$E,$E535)-MINIFS(AI:AI,$E:$E,$E535)),
100*(AI535-MINIFS(AI:AI,$E:$E,$E535))/(MAXIFS(AI:AI,$E:$E,$E535)-MINIFS(AI:AI,$E:$E,$E535))))</f>
        <v/>
      </c>
      <c r="CY535" s="223" t="str">
        <f t="array" ref="CY535">IF(AJ535="","",
IF(INDEX(Settings!$H:$H,MATCH(CY$1,Settings!$G:$G,0))=TRUE,
100-100*(AJ535-MINIFS(AJ:AJ,$E:$E,$E535))/(MAXIFS(AJ:AJ,$E:$E,$E535)-MINIFS(AJ:AJ,$E:$E,$E535)),
100*(AJ535-MINIFS(AJ:AJ,$E:$E,$E535))/(MAXIFS(AJ:AJ,$E:$E,$E535)-MINIFS(AJ:AJ,$E:$E,$E535))))</f>
        <v/>
      </c>
      <c r="CZ535" s="223" t="str">
        <f t="array" ref="CZ535">IF(AK535="","",
IF(INDEX(Settings!$H:$H,MATCH(CZ$1,Settings!$G:$G,0))=TRUE,
100-100*(AK535-MINIFS(AK:AK,$E:$E,$E535))/(MAXIFS(AK:AK,$E:$E,$E535)-MINIFS(AK:AK,$E:$E,$E535)),
100*(AK535-MINIFS(AK:AK,$E:$E,$E535))/(MAXIFS(AK:AK,$E:$E,$E535)-MINIFS(AK:AK,$E:$E,$E535))))</f>
        <v/>
      </c>
      <c r="DA535" s="223" t="str">
        <f t="array" ref="DA535">IF(AL535="","",
IF(INDEX(Settings!$H:$H,MATCH(DA$1,Settings!$G:$G,0))=TRUE,
100-100*(AL535-MINIFS(AL:AL,$E:$E,$E535))/(MAXIFS(AL:AL,$E:$E,$E535)-MINIFS(AL:AL,$E:$E,$E535)),
100*(AL535-MINIFS(AL:AL,$E:$E,$E535))/(MAXIFS(AL:AL,$E:$E,$E535)-MINIFS(AL:AL,$E:$E,$E535))))</f>
        <v/>
      </c>
      <c r="DB535" s="223" t="str">
        <f t="array" ref="DB535">IF(AM535="","",
IF(INDEX(Settings!$H:$H,MATCH(DB$1,Settings!$G:$G,0))=TRUE,
100-100*(AM535-MINIFS(AM:AM,$E:$E,$E535))/(MAXIFS(AM:AM,$E:$E,$E535)-MINIFS(AM:AM,$E:$E,$E535)),
100*(AM535-MINIFS(AM:AM,$E:$E,$E535))/(MAXIFS(AM:AM,$E:$E,$E535)-MINIFS(AM:AM,$E:$E,$E535))))</f>
        <v/>
      </c>
      <c r="DC535" s="223" t="str">
        <f t="array" ref="DC535">IF(AN535="","",
IF(INDEX(Settings!$H:$H,MATCH(DC$1,Settings!$G:$G,0))=TRUE,
100-100*(AN535-MINIFS(AN:AN,$E:$E,$E535))/(MAXIFS(AN:AN,$E:$E,$E535)-MINIFS(AN:AN,$E:$E,$E535)),
100*(AN535-MINIFS(AN:AN,$E:$E,$E535))/(MAXIFS(AN:AN,$E:$E,$E535)-MINIFS(AN:AN,$E:$E,$E535))))</f>
        <v/>
      </c>
      <c r="DD535" s="223" t="str">
        <f t="array" ref="DD535">IF(AO535="","",
IF(INDEX(Settings!$H:$H,MATCH(DD$1,Settings!$G:$G,0))=TRUE,
100-100*(AO535-MINIFS(AO:AO,$E:$E,$E535))/(MAXIFS(AO:AO,$E:$E,$E535)-MINIFS(AO:AO,$E:$E,$E535)),
100*(AO535-MINIFS(AO:AO,$E:$E,$E535))/(MAXIFS(AO:AO,$E:$E,$E535)-MINIFS(AO:AO,$E:$E,$E535))))</f>
        <v/>
      </c>
      <c r="DE535" s="223" t="str">
        <f t="array" ref="DE535">IF(AP535="","",
IF(INDEX(Settings!$H:$H,MATCH(DE$1,Settings!$G:$G,0))=TRUE,
100-100*(AP535-MINIFS(AP:AP,$E:$E,$E535))/(MAXIFS(AP:AP,$E:$E,$E535)-MINIFS(AP:AP,$E:$E,$E535)),
100*(AP535-MINIFS(AP:AP,$E:$E,$E535))/(MAXIFS(AP:AP,$E:$E,$E535)-MINIFS(AP:AP,$E:$E,$E535))))</f>
        <v/>
      </c>
      <c r="DF535" s="223" t="str">
        <f t="array" ref="DF535">IF(AQ535="","",
IF(INDEX(Settings!$H:$H,MATCH(DF$1,Settings!$G:$G,0))=TRUE,
100-100*(AQ535-MINIFS(AQ:AQ,$E:$E,$E535))/(MAXIFS(AQ:AQ,$E:$E,$E535)-MINIFS(AQ:AQ,$E:$E,$E535)),
100*(AQ535-MINIFS(AQ:AQ,$E:$E,$E535))/(MAXIFS(AQ:AQ,$E:$E,$E535)-MINIFS(AQ:AQ,$E:$E,$E535))))</f>
        <v/>
      </c>
      <c r="DG535" s="223" t="str">
        <f t="array" ref="DG535">IF(AR535="","",
IF(INDEX(Settings!$H:$H,MATCH(DG$1,Settings!$G:$G,0))=TRUE,
100-100*(AR535-MINIFS(AR:AR,$E:$E,$E535))/(MAXIFS(AR:AR,$E:$E,$E535)-MINIFS(AR:AR,$E:$E,$E535)),
100*(AR535-MINIFS(AR:AR,$E:$E,$E535))/(MAXIFS(AR:AR,$E:$E,$E535)-MINIFS(AR:AR,$E:$E,$E535))))</f>
        <v/>
      </c>
      <c r="DH535" s="223" t="str">
        <f t="array" ref="DH535">IF(AS535="","",
IF(INDEX(Settings!$H:$H,MATCH(DH$1,Settings!$G:$G,0))=TRUE,
100-100*(AS535-MINIFS(AS:AS,$E:$E,$E535))/(MAXIFS(AS:AS,$E:$E,$E535)-MINIFS(AS:AS,$E:$E,$E535)),
100*(AS535-MINIFS(AS:AS,$E:$E,$E535))/(MAXIFS(AS:AS,$E:$E,$E535)-MINIFS(AS:AS,$E:$E,$E535))))</f>
        <v/>
      </c>
      <c r="DI535" s="223" t="str">
        <f t="array" ref="DI535">IF(AT535="","",
IF(INDEX(Settings!$H:$H,MATCH(DI$1,Settings!$G:$G,0))=TRUE,
100-100*(AT535-MINIFS(AT:AT,$E:$E,$E535))/(MAXIFS(AT:AT,$E:$E,$E535)-MINIFS(AT:AT,$E:$E,$E535)),
100*(AT535-MINIFS(AT:AT,$E:$E,$E535))/(MAXIFS(AT:AT,$E:$E,$E535)-MINIFS(AT:AT,$E:$E,$E535))))</f>
        <v/>
      </c>
      <c r="DJ535" s="223" t="str">
        <f t="array" ref="DJ535">IF(AU535="","",
IF(INDEX(Settings!$H:$H,MATCH(DJ$1,Settings!$G:$G,0))=TRUE,
100-100*(AU535-MINIFS(AU:AU,$E:$E,$E535))/(MAXIFS(AU:AU,$E:$E,$E535)-MINIFS(AU:AU,$E:$E,$E535)),
100*(AU535-MINIFS(AU:AU,$E:$E,$E535))/(MAXIFS(AU:AU,$E:$E,$E535)-MINIFS(AU:AU,$E:$E,$E535))))</f>
        <v/>
      </c>
      <c r="DK535" s="223" t="str">
        <f t="array" ref="DK535">IF(AV535="","",
IF(INDEX(Settings!$H:$H,MATCH(DK$1,Settings!$G:$G,0))=TRUE,
100-100*(AV535-MINIFS(AV:AV,$E:$E,$E535))/(MAXIFS(AV:AV,$E:$E,$E535)-MINIFS(AV:AV,$E:$E,$E535)),
100*(AV535-MINIFS(AV:AV,$E:$E,$E535))/(MAXIFS(AV:AV,$E:$E,$E535)-MINIFS(AV:AV,$E:$E,$E535))))</f>
        <v/>
      </c>
      <c r="DL535" s="223" t="str">
        <f t="array" ref="DL535">IF(AW535="","",
IF(INDEX(Settings!$H:$H,MATCH(DL$1,Settings!$G:$G,0))=TRUE,
100-100*(AW535-MINIFS(AW:AW,$E:$E,$E535))/(MAXIFS(AW:AW,$E:$E,$E535)-MINIFS(AW:AW,$E:$E,$E535)),
100*(AW535-MINIFS(AW:AW,$E:$E,$E535))/(MAXIFS(AW:AW,$E:$E,$E535)-MINIFS(AW:AW,$E:$E,$E535))))</f>
        <v/>
      </c>
      <c r="DM535" s="223" t="str">
        <f t="array" ref="DM535">IF(AX535="","",
IF(INDEX(Settings!$H:$H,MATCH(DM$1,Settings!$G:$G,0))=TRUE,
100-100*(AX535-MINIFS(AX:AX,$E:$E,$E535))/(MAXIFS(AX:AX,$E:$E,$E535)-MINIFS(AX:AX,$E:$E,$E535)),
100*(AX535-MINIFS(AX:AX,$E:$E,$E535))/(MAXIFS(AX:AX,$E:$E,$E535)-MINIFS(AX:AX,$E:$E,$E535))))</f>
        <v/>
      </c>
      <c r="DN535" s="223" t="str">
        <f t="array" ref="DN535">IF(AY535="","",
IF(INDEX(Settings!$H:$H,MATCH(DN$1,Settings!$G:$G,0))=TRUE,
100-100*(AY535-MINIFS(AY:AY,$E:$E,$E535))/(MAXIFS(AY:AY,$E:$E,$E535)-MINIFS(AY:AY,$E:$E,$E535)),
100*(AY535-MINIFS(AY:AY,$E:$E,$E535))/(MAXIFS(AY:AY,$E:$E,$E535)-MINIFS(AY:AY,$E:$E,$E535))))</f>
        <v/>
      </c>
      <c r="DO535" s="223" t="str">
        <f t="array" ref="DO535">IF(AZ535="","",
IF(INDEX(Settings!$H:$H,MATCH(DO$1,Settings!$G:$G,0))=TRUE,
100-100*(AZ535-MINIFS(AZ:AZ,$E:$E,$E535))/(MAXIFS(AZ:AZ,$E:$E,$E535)-MINIFS(AZ:AZ,$E:$E,$E535)),
100*(AZ535-MINIFS(AZ:AZ,$E:$E,$E535))/(MAXIFS(AZ:AZ,$E:$E,$E535)-MINIFS(AZ:AZ,$E:$E,$E535))))</f>
        <v/>
      </c>
      <c r="DP535" s="223" t="str">
        <f t="array" ref="DP535">IF(BA535="","",
IF(INDEX(Settings!$H:$H,MATCH(DP$1,Settings!$G:$G,0))=TRUE,
100-100*(BA535-MINIFS(BA:BA,$E:$E,$E535))/(MAXIFS(BA:BA,$E:$E,$E535)-MINIFS(BA:BA,$E:$E,$E535)),
100*(BA535-MINIFS(BA:BA,$E:$E,$E535))/(MAXIFS(BA:BA,$E:$E,$E535)-MINIFS(BA:BA,$E:$E,$E535))))</f>
        <v/>
      </c>
      <c r="DQ535" s="223" t="str">
        <f t="array" ref="DQ535">IF(BB535="","",
IF(INDEX(Settings!$H:$H,MATCH(DQ$1,Settings!$G:$G,0))=TRUE,
100-100*(BB535-MINIFS(BB:BB,$E:$E,$E535))/(MAXIFS(BB:BB,$E:$E,$E535)-MINIFS(BB:BB,$E:$E,$E535)),
100*(BB535-MINIFS(BB:BB,$E:$E,$E535))/(MAXIFS(BB:BB,$E:$E,$E535)-MINIFS(BB:BB,$E:$E,$E535))))</f>
        <v/>
      </c>
      <c r="DR535" s="223" t="str">
        <f t="array" ref="DR535">IF(BC535="","",
IF(INDEX(Settings!$H:$H,MATCH(DR$1,Settings!$G:$G,0))=TRUE,
100-100*(BC535-MINIFS(BC:BC,$E:$E,$E535))/(MAXIFS(BC:BC,$E:$E,$E535)-MINIFS(BC:BC,$E:$E,$E535)),
100*(BC535-MINIFS(BC:BC,$E:$E,$E535))/(MAXIFS(BC:BC,$E:$E,$E535)-MINIFS(BC:BC,$E:$E,$E535))))</f>
        <v/>
      </c>
      <c r="DS535" s="223" t="str">
        <f t="array" ref="DS535">IF(BD535="","",
IF(INDEX(Settings!$H:$H,MATCH(DS$1,Settings!$G:$G,0))=TRUE,
100-100*(BD535-MINIFS(BD:BD,$E:$E,$E535))/(MAXIFS(BD:BD,$E:$E,$E535)-MINIFS(BD:BD,$E:$E,$E535)),
100*(BD535-MINIFS(BD:BD,$E:$E,$E535))/(MAXIFS(BD:BD,$E:$E,$E535)-MINIFS(BD:BD,$E:$E,$E535))))</f>
        <v/>
      </c>
      <c r="DT535" s="223" t="str">
        <f t="array" ref="DT535">IF(BE535="","",
IF(INDEX(Settings!$H:$H,MATCH(DT$1,Settings!$G:$G,0))=TRUE,
100-100*(BE535-MINIFS(BE:BE,$E:$E,$E535))/(MAXIFS(BE:BE,$E:$E,$E535)-MINIFS(BE:BE,$E:$E,$E535)),
100*(BE535-MINIFS(BE:BE,$E:$E,$E535))/(MAXIFS(BE:BE,$E:$E,$E535)-MINIFS(BE:BE,$E:$E,$E535))))</f>
        <v/>
      </c>
      <c r="DU535" s="223" t="str">
        <f t="array" ref="DU535">IF(BF535="","",
IF(INDEX(Settings!$H:$H,MATCH(DU$1,Settings!$G:$G,0))=TRUE,
100-100*(BF535-MINIFS(BF:BF,$E:$E,$E535))/(MAXIFS(BF:BF,$E:$E,$E535)-MINIFS(BF:BF,$E:$E,$E535)),
100*(BF535-MINIFS(BF:BF,$E:$E,$E535))/(MAXIFS(BF:BF,$E:$E,$E535)-MINIFS(BF:BF,$E:$E,$E535))))</f>
        <v/>
      </c>
      <c r="DV535" s="223" t="str">
        <f t="array" ref="DV535">IF(BG535="","",
IF(INDEX(Settings!$H:$H,MATCH(DV$1,Settings!$G:$G,0))=TRUE,
100-100*(BG535-MINIFS(BG:BG,$E:$E,$E535))/(MAXIFS(BG:BG,$E:$E,$E535)-MINIFS(BG:BG,$E:$E,$E535)),
100*(BG535-MINIFS(BG:BG,$E:$E,$E535))/(MAXIFS(BG:BG,$E:$E,$E535)-MINIFS(BG:BG,$E:$E,$E535))))</f>
        <v/>
      </c>
      <c r="DW535" s="223" t="str">
        <f t="array" ref="DW535">IF(BH535="","",
IF(INDEX(Settings!$H:$H,MATCH(DW$1,Settings!$G:$G,0))=TRUE,
100-100*(BH535-MINIFS(BH:BH,$E:$E,$E535))/(MAXIFS(BH:BH,$E:$E,$E535)-MINIFS(BH:BH,$E:$E,$E535)),
100*(BH535-MINIFS(BH:BH,$E:$E,$E535))/(MAXIFS(BH:BH,$E:$E,$E535)-MINIFS(BH:BH,$E:$E,$E535))))</f>
        <v/>
      </c>
      <c r="DX535" s="223" t="str">
        <f t="array" ref="DX535">IF(BI535="","",
IF(INDEX(Settings!$H:$H,MATCH(DX$1,Settings!$G:$G,0))=TRUE,
100-100*(BI535-MINIFS(BI:BI,$E:$E,$E535))/(MAXIFS(BI:BI,$E:$E,$E535)-MINIFS(BI:BI,$E:$E,$E535)),
100*(BI535-MINIFS(BI:BI,$E:$E,$E535))/(MAXIFS(BI:BI,$E:$E,$E535)-MINIFS(BI:BI,$E:$E,$E535))))</f>
        <v/>
      </c>
      <c r="DY535" s="223" t="str">
        <f t="array" ref="DY535">IF(BJ535="","",
IF(INDEX(Settings!$H:$H,MATCH(DY$1,Settings!$G:$G,0))=TRUE,
100-100*(BJ535-MINIFS(BJ:BJ,$E:$E,$E535))/(MAXIFS(BJ:BJ,$E:$E,$E535)-MINIFS(BJ:BJ,$E:$E,$E535)),
100*(BJ535-MINIFS(BJ:BJ,$E:$E,$E535))/(MAXIFS(BJ:BJ,$E:$E,$E535)-MINIFS(BJ:BJ,$E:$E,$E535))))</f>
        <v/>
      </c>
      <c r="DZ535" s="225"/>
      <c r="EA535" s="225"/>
      <c r="EB535" s="225" t="str">
        <f t="shared" si="8"/>
        <v/>
      </c>
      <c r="EC535" s="225" t="str">
        <f t="shared" si="9"/>
        <v/>
      </c>
      <c r="ED535" s="225" t="str">
        <f t="shared" si="10"/>
        <v/>
      </c>
      <c r="EE535" s="225" t="str">
        <f t="shared" si="11"/>
        <v/>
      </c>
      <c r="EF535" s="225" t="str">
        <f t="shared" si="12"/>
        <v/>
      </c>
      <c r="EG535" s="225" t="str">
        <f t="shared" si="13"/>
        <v/>
      </c>
      <c r="EH535" s="225"/>
      <c r="EI535" s="225"/>
      <c r="EJ535" s="225"/>
      <c r="EK535" s="225"/>
      <c r="EL535" s="225"/>
      <c r="EM535" s="225"/>
    </row>
    <row r="536">
      <c r="A536" s="231"/>
      <c r="B536" s="231"/>
      <c r="C536" s="231"/>
      <c r="D536" s="231" t="str">
        <f t="array" ref="D536">IFERROR(INDEX(Profiles!$B:$B,MATCH($A536,Profiles!$A:$A,0)),"")</f>
        <v/>
      </c>
      <c r="E536" s="231"/>
      <c r="F536" s="231"/>
      <c r="G536" s="231"/>
      <c r="H536" s="231"/>
      <c r="I536" s="231" t="str">
        <f>IF(A536="","",IF(Settings!$N$3="DATE",F536&amp;": "&amp;TEXT(B536,"M/DD/YY"),F536&amp;": "&amp;H536))</f>
        <v/>
      </c>
      <c r="J536" s="231"/>
      <c r="K536" s="231"/>
      <c r="L536" s="231"/>
      <c r="M536" s="232" t="str">
        <f t="shared" si="14"/>
        <v/>
      </c>
      <c r="N536" s="231"/>
      <c r="O536" s="231"/>
      <c r="P536" s="231"/>
      <c r="Q536" s="231"/>
      <c r="R536" s="231"/>
      <c r="S536" s="230" t="str">
        <f>IFERROR(VLOOKUP(AF536, 'YOYO IR Scores'!A:C, 3, FALSE), "")
</f>
        <v/>
      </c>
      <c r="T536" s="231"/>
      <c r="U536" s="231"/>
      <c r="V536" s="231"/>
      <c r="W536" s="231"/>
      <c r="X536" s="233" t="str">
        <f t="shared" si="4"/>
        <v/>
      </c>
      <c r="Y536" s="234" t="str">
        <f t="shared" si="5"/>
        <v/>
      </c>
      <c r="Z536" s="234" t="str">
        <f t="shared" si="6"/>
        <v/>
      </c>
      <c r="AA536" s="233" t="str">
        <f t="shared" si="7"/>
        <v/>
      </c>
      <c r="AB536" s="232"/>
      <c r="AC536" s="232"/>
      <c r="AD536" s="232"/>
      <c r="AE536" s="232" t="str">
        <f>IFERROR(VLOOKUP(AF536, 'YOYO IR Scores'!A:C, 2, FALSE), "")</f>
        <v/>
      </c>
      <c r="AF536" s="232"/>
      <c r="AG536" s="23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c r="BD536" s="232"/>
      <c r="BE536" s="232"/>
      <c r="BF536" s="232"/>
      <c r="BG536" s="232"/>
      <c r="BH536" s="232"/>
      <c r="BI536" s="232"/>
      <c r="BJ536" s="232"/>
      <c r="BK536" s="232" t="str">
        <f t="array" ref="BK536">IF(J536="","",
IF(INDEX(Settings!$H:$H,MATCH(BY$1,Settings!$G:$G,0))=TRUE,
100-100*(J536-MIN(J:J))/(MAX(J:J)-MIN(J:J)),
100*(J536-MIN(J:J))/(MAX(J:J)-MIN(J:J))))</f>
        <v/>
      </c>
      <c r="BL536" s="232" t="str">
        <f t="array" ref="BL536">IF(J536="","",
IF(INDEX(Settings!$H:$H,MATCH(BY$1,Settings!$G:$G,0))=TRUE,
100-100*(J536-MINIFS(J:J,$E:$E,$E536))/(MAXIFS(J:J,$E:$E,$E536)-MINIFS(J:J,$E:$E,$E536)),
100*(J536-MINIFS(J:J,$E:$E,$E536))/(MAXIFS(J:J,$E:$E,$E536)-MINIFS(J:J,$E:$E,$E536))))</f>
        <v/>
      </c>
      <c r="BM536" s="232" t="str">
        <f t="array" ref="BM536">IF(J536="","",
IF(INDEX(Settings!$H:$H,MATCH(BY$1,Settings!$G:$G,0))=TRUE,
100-100*(J536-MINIFS(J:J,$E:$E,$E536,$I:$I,$I536))/(MAXIFS(J:J,$E:$E,$E536,$I:$I,$I536)-MINIFS(J:J,$E:$E,$E536,$I:$I,$I536)),
100*(J536-MINIFS(J:J,$E:$E,$E536,$I:$I,$I536))/(MAXIFS(J:J,$E:$E,$E536,$I:$I,$I536)-MINIFS(J:J,$E:$E,$E536,$I:$I,$I536))))</f>
        <v/>
      </c>
      <c r="BN536" s="231" t="str">
        <f t="array" ref="BN536">IF(J536="","",
IF(INDEX(Settings!$H:$H,MATCH(BY$1,Settings!$G:$G,0))=TRUE,
100-100*PERCENTRANK(J:J,J536),
100*PERCENTRANK(J:J,J536)))</f>
        <v/>
      </c>
      <c r="BO536" s="231" t="str">
        <f>IFERROR(__xludf.DUMMYFUNCTION("IF(J536="""","""",
IF(INDEX(Settings!$H:$H,MATCH(BY$1,Settings!$G:$G,0))=TRUE,
100-100*PERCENTRANK(FILTER(J:J,$E:$E=$E536),J536),
100*PERCENTRANK(FILTER(J:J,$E:$E=$E536),J536)))"),"")</f>
        <v/>
      </c>
      <c r="BP536" s="231" t="str">
        <f>IFERROR(__xludf.DUMMYFUNCTION("IF(J536="""","""",
IF(INDEX(Settings!$H:$H,MATCH(BY$1,Settings!$G:$G,0))=TRUE,
100-100*PERCENTRANK(FILTER(J:J,$E:$E=$E536,$I:$I=$I536),J536),
100*PERCENTRANK(FILTER(J:J,$E:$E=$E536,$I:$I=$I536),J536)))"),"")</f>
        <v/>
      </c>
      <c r="BQ536" s="233" t="str">
        <f t="array" ref="BQ536">IF(J536="","",
IF(INDEX(Settings!$H:$H,MATCH(BY$1,Settings!$G:$G,0))=TRUE,
-1*(J536-AVERAGE(J:J))/STDEV(J:J),
(J536-AVERAGE(J:J))/STDEV(J:J)))</f>
        <v/>
      </c>
      <c r="BR536" s="233" t="str">
        <f>IFERROR(__xludf.DUMMYFUNCTION("IF(J536="""","""",
IF(INDEX(Settings!$H:$H,MATCH(BY$1,Settings!$G:$G,0))=TRUE,
-1*(J536-AVERAGEIFS(J:J,$E:$E,$E536))/STDEV(FILTER(J:J,$E:$E=$E536)),
(J536-AVERAGEIFS(J:J,$E:$E,$E536))/STDEV(FILTER(J:J,$E:$E=$E536))))"),"")</f>
        <v/>
      </c>
      <c r="BS536" s="233"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1"/>
      <c r="BX536" s="231"/>
      <c r="BY536" s="232" t="str">
        <f t="array" ref="BY536">IF(J536="","",
IF(INDEX(Settings!$H:$H,MATCH(BY$1,Settings!$G:$G,0))=TRUE,
100-100*(J536-MINIFS(J:J,$E:$E,$E536))/(MAXIFS(J:J,$E:$E,$E536)-MINIFS(J:J,$E:$E,$E536)),
100*(J536-MINIFS(J:J,$E:$E,$E536))/(MAXIFS(J:J,$E:$E,$E536)-MINIFS(J:J,$E:$E,$E536))))</f>
        <v/>
      </c>
      <c r="BZ536" s="232" t="str">
        <f t="array" ref="BZ536">IF(K536="","",
IF(INDEX(Settings!$H:$H,MATCH(BZ$1,Settings!$G:$G,0))=TRUE,
100-100*(K536-MINIFS(K:K,$E:$E,$E536))/(MAXIFS(K:K,$E:$E,$E536)-MINIFS(K:K,$E:$E,$E536)),
100*(K536-MINIFS(K:K,$E:$E,$E536))/(MAXIFS(K:K,$E:$E,$E536)-MINIFS(K:K,$E:$E,$E536))))</f>
        <v/>
      </c>
      <c r="CA536" s="232" t="str">
        <f t="array" ref="CA536">IF(L536="","",
IF(INDEX(Settings!$H:$H,MATCH(CA$1,Settings!$G:$G,0))=TRUE,
100-100*(L536-MINIFS(L:L,$E:$E,$E536))/(MAXIFS(L:L,$E:$E,$E536)-MINIFS(L:L,$E:$E,$E536)),
100*(L536-MINIFS(L:L,$E:$E,$E536))/(MAXIFS(L:L,$E:$E,$E536)-MINIFS(L:L,$E:$E,$E536))))</f>
        <v/>
      </c>
      <c r="CB536" s="232" t="str">
        <f t="array" ref="CB536">IF(M536="","",
IF(INDEX(Settings!$H:$H,MATCH(CB$1,Settings!$G:$G,0))=TRUE,
100-100*(M536-MINIFS(M:M,$E:$E,$E536))/(MAXIFS(M:M,$E:$E,$E536)-MINIFS(M:M,$E:$E,$E536)),
100*(M536-MINIFS(M:M,$E:$E,$E536))/(MAXIFS(M:M,$E:$E,$E536)-MINIFS(M:M,$E:$E,$E536))))</f>
        <v/>
      </c>
      <c r="CC536" s="232" t="str">
        <f t="array" ref="CC536">IF(N536="","",
IF(INDEX(Settings!$H:$H,MATCH(CC$1,Settings!$G:$G,0))=TRUE,
100-100*(N536-MINIFS(N:N,$E:$E,$E536))/(MAXIFS(N:N,$E:$E,$E536)-MINIFS(N:N,$E:$E,$E536)),
100*(N536-MINIFS(N:N,$E:$E,$E536))/(MAXIFS(N:N,$E:$E,$E536)-MINIFS(N:N,$E:$E,$E536))))</f>
        <v/>
      </c>
      <c r="CD536" s="232" t="str">
        <f t="array" ref="CD536">IF(O536="","",
IF(INDEX(Settings!$H:$H,MATCH(CD$1,Settings!$G:$G,0))=TRUE,
100-100*(O536-MINIFS(O:O,$E:$E,$E536))/(MAXIFS(O:O,$E:$E,$E536)-MINIFS(O:O,$E:$E,$E536)),
100*(O536-MINIFS(O:O,$E:$E,$E536))/(MAXIFS(O:O,$E:$E,$E536)-MINIFS(O:O,$E:$E,$E536))))</f>
        <v/>
      </c>
      <c r="CE536" s="232" t="str">
        <f t="array" ref="CE536">IF(P536="","",
IF(INDEX(Settings!$H:$H,MATCH(CE$1,Settings!$G:$G,0))=TRUE,
100-100*(P536-MINIFS(P:P,$E:$E,$E536))/(MAXIFS(P:P,$E:$E,$E536)-MINIFS(P:P,$E:$E,$E536)),
100*(P536-MINIFS(P:P,$E:$E,$E536))/(MAXIFS(P:P,$E:$E,$E536)-MINIFS(P:P,$E:$E,$E536))))</f>
        <v/>
      </c>
      <c r="CF536" s="232" t="str">
        <f t="array" ref="CF536">IF(Q536="","",
IF(INDEX(Settings!$H:$H,MATCH(CF$1,Settings!$G:$G,0))=TRUE,
100-100*(Q536-MINIFS(Q:Q,$E:$E,$E536))/(MAXIFS(Q:Q,$E:$E,$E536)-MINIFS(Q:Q,$E:$E,$E536)),
100*(Q536-MINIFS(Q:Q,$E:$E,$E536))/(MAXIFS(Q:Q,$E:$E,$E536)-MINIFS(Q:Q,$E:$E,$E536))))</f>
        <v/>
      </c>
      <c r="CG536" s="232" t="str">
        <f t="array" ref="CG536">IF(R536="","",
IF(INDEX(Settings!$H:$H,MATCH(CG$1,Settings!$G:$G,0))=TRUE,
100-100*(R536-MINIFS(R:R,$E:$E,$E536))/(MAXIFS(R:R,$E:$E,$E536)-MINIFS(R:R,$E:$E,$E536)),
100*(R536-MINIFS(R:R,$E:$E,$E536))/(MAXIFS(R:R,$E:$E,$E536)-MINIFS(R:R,$E:$E,$E536))))</f>
        <v/>
      </c>
      <c r="CH536" s="232" t="str">
        <f t="array" ref="CH536">IF(S536="","",
IF(INDEX(Settings!$H:$H,MATCH(CH$1,Settings!$G:$G,0))=TRUE,
100-100*(S536-MINIFS(S:S,$E:$E,$E536))/(MAXIFS(S:S,$E:$E,$E536)-MINIFS(S:S,$E:$E,$E536)),
100*(S536-MINIFS(S:S,$E:$E,$E536))/(MAXIFS(S:S,$E:$E,$E536)-MINIFS(S:S,$E:$E,$E536))))</f>
        <v/>
      </c>
      <c r="CI536" s="232" t="str">
        <f t="array" ref="CI536">IF(T536="","",
IF(INDEX(Settings!$H:$H,MATCH(CI$1,Settings!$G:$G,0))=TRUE,
100-100*(T536-MINIFS(T:T,$E:$E,$E536))/(MAXIFS(T:T,$E:$E,$E536)-MINIFS(T:T,$E:$E,$E536)),
100*(T536-MINIFS(T:T,$E:$E,$E536))/(MAXIFS(T:T,$E:$E,$E536)-MINIFS(T:T,$E:$E,$E536))))</f>
        <v/>
      </c>
      <c r="CJ536" s="232" t="str">
        <f t="array" ref="CJ536">IF(U536="","",
IF(INDEX(Settings!$H:$H,MATCH(CJ$1,Settings!$G:$G,0))=TRUE,
100-100*(U536-MINIFS(U:U,$E:$E,$E536))/(MAXIFS(U:U,$E:$E,$E536)-MINIFS(U:U,$E:$E,$E536)),
100*(U536-MINIFS(U:U,$E:$E,$E536))/(MAXIFS(U:U,$E:$E,$E536)-MINIFS(U:U,$E:$E,$E536))))</f>
        <v/>
      </c>
      <c r="CK536" s="232" t="str">
        <f t="array" ref="CK536">IF(V536="","",
IF(INDEX(Settings!$H:$H,MATCH(CK$1,Settings!$G:$G,0))=TRUE,
100-100*(V536-MINIFS(V:V,$E:$E,$E536))/(MAXIFS(V:V,$E:$E,$E536)-MINIFS(V:V,$E:$E,$E536)),
100*(V536-MINIFS(V:V,$E:$E,$E536))/(MAXIFS(V:V,$E:$E,$E536)-MINIFS(V:V,$E:$E,$E536))))</f>
        <v/>
      </c>
      <c r="CL536" s="232" t="str">
        <f t="array" ref="CL536">IF(W536="","",
IF(INDEX(Settings!$H:$H,MATCH(CL$1,Settings!$G:$G,0))=TRUE,
100-100*(W536-MINIFS(W:W,$E:$E,$E536))/(MAXIFS(W:W,$E:$E,$E536)-MINIFS(W:W,$E:$E,$E536)),
100*(W536-MINIFS(W:W,$E:$E,$E536))/(MAXIFS(W:W,$E:$E,$E536)-MINIFS(W:W,$E:$E,$E536))))</f>
        <v/>
      </c>
      <c r="CM536" s="232" t="str">
        <f t="array" ref="CM536">IF(X536="","",
IF(INDEX(Settings!$H:$H,MATCH(CM$1,Settings!$G:$G,0))=TRUE,
100-100*(X536-MINIFS(X:X,$E:$E,$E536))/(MAXIFS(X:X,$E:$E,$E536)-MINIFS(X:X,$E:$E,$E536)),
100*(X536-MINIFS(X:X,$E:$E,$E536))/(MAXIFS(X:X,$E:$E,$E536)-MINIFS(X:X,$E:$E,$E536))))</f>
        <v/>
      </c>
      <c r="CN536" s="232" t="str">
        <f t="array" ref="CN536">IF(Y536="","",
IF(INDEX(Settings!$H:$H,MATCH(CN$1,Settings!$G:$G,0))=TRUE,
100-100*(Y536-MINIFS(Y:Y,$E:$E,$E536))/(MAXIFS(Y:Y,$E:$E,$E536)-MINIFS(Y:Y,$E:$E,$E536)),
100*(Y536-MINIFS(Y:Y,$E:$E,$E536))/(MAXIFS(Y:Y,$E:$E,$E536)-MINIFS(Y:Y,$E:$E,$E536))))</f>
        <v/>
      </c>
      <c r="CO536" s="232" t="str">
        <f t="array" ref="CO536">IF(Z536="","",
IF(INDEX(Settings!$H:$H,MATCH(CO$1,Settings!$G:$G,0))=TRUE,
100-100*(Z536-MINIFS(Z:Z,$E:$E,$E536))/(MAXIFS(Z:Z,$E:$E,$E536)-MINIFS(Z:Z,$E:$E,$E536)),
100*(Z536-MINIFS(Z:Z,$E:$E,$E536))/(MAXIFS(Z:Z,$E:$E,$E536)-MINIFS(Z:Z,$E:$E,$E536))))</f>
        <v/>
      </c>
      <c r="CP536" s="232" t="str">
        <f t="array" ref="CP536">IF(AA536="","",
IF(INDEX(Settings!$H:$H,MATCH(CP$1,Settings!$G:$G,0))=TRUE,
100-100*(AA536-MINIFS(AA:AA,$E:$E,$E536))/(MAXIFS(AA:AA,$E:$E,$E536)-MINIFS(AA:AA,$E:$E,$E536)),
100*(AA536-MINIFS(AA:AA,$E:$E,$E536))/(MAXIFS(AA:AA,$E:$E,$E536)-MINIFS(AA:AA,$E:$E,$E536))))</f>
        <v/>
      </c>
      <c r="CQ536" s="232" t="str">
        <f t="array" ref="CQ536">IF(AB536="","",
IF(INDEX(Settings!$H:$H,MATCH(CQ$1,Settings!$G:$G,0))=TRUE,
100-100*(AB536-MINIFS(AB:AB,$E:$E,$E536))/(MAXIFS(AB:AB,$E:$E,$E536)-MINIFS(AB:AB,$E:$E,$E536)),
100*(AB536-MINIFS(AB:AB,$E:$E,$E536))/(MAXIFS(AB:AB,$E:$E,$E536)-MINIFS(AB:AB,$E:$E,$E536))))</f>
        <v/>
      </c>
      <c r="CR536" s="232" t="str">
        <f t="array" ref="CR536">IF(AC536="","",
IF(INDEX(Settings!$H:$H,MATCH(CR$1,Settings!$G:$G,0))=TRUE,
100-100*(AC536-MINIFS(AC:AC,$E:$E,$E536))/(MAXIFS(AC:AC,$E:$E,$E536)-MINIFS(AC:AC,$E:$E,$E536)),
100*(AC536-MINIFS(AC:AC,$E:$E,$E536))/(MAXIFS(AC:AC,$E:$E,$E536)-MINIFS(AC:AC,$E:$E,$E536))))</f>
        <v/>
      </c>
      <c r="CS536" s="232" t="str">
        <f t="array" ref="CS536">IF(AD536="","",
IF(INDEX(Settings!$H:$H,MATCH(CS$1,Settings!$G:$G,0))=TRUE,
100-100*(AD536-MINIFS(AD:AD,$E:$E,$E536))/(MAXIFS(AD:AD,$E:$E,$E536)-MINIFS(AD:AD,$E:$E,$E536)),
100*(AD536-MINIFS(AD:AD,$E:$E,$E536))/(MAXIFS(AD:AD,$E:$E,$E536)-MINIFS(AD:AD,$E:$E,$E536))))</f>
        <v/>
      </c>
      <c r="CT536" s="232" t="str">
        <f t="array" ref="CT536">IF(AE536="","",
IF(INDEX(Settings!$H:$H,MATCH(CT$1,Settings!$G:$G,0))=TRUE,
100-100*(AE536-MINIFS(AE:AE,$E:$E,$E536))/(MAXIFS(AE:AE,$E:$E,$E536)-MINIFS(AE:AE,$E:$E,$E536)),
100*(AE536-MINIFS(AE:AE,$E:$E,$E536))/(MAXIFS(AE:AE,$E:$E,$E536)-MINIFS(AE:AE,$E:$E,$E536))))</f>
        <v/>
      </c>
      <c r="CU536" s="232" t="str">
        <f t="array" ref="CU536">IF(AF536="","",
IF(INDEX(Settings!$H:$H,MATCH(CU$1,Settings!$G:$G,0))=TRUE,
100-100*(AF536-MINIFS(AF:AF,$E:$E,$E536))/(MAXIFS(AF:AF,$E:$E,$E536)-MINIFS(AF:AF,$E:$E,$E536)),
100*(AF536-MINIFS(AF:AF,$E:$E,$E536))/(MAXIFS(AF:AF,$E:$E,$E536)-MINIFS(AF:AF,$E:$E,$E536))))</f>
        <v/>
      </c>
      <c r="CV536" s="232" t="str">
        <f t="array" ref="CV536">IF(AG536="","",
IF(INDEX(Settings!$H:$H,MATCH(CV$1,Settings!$G:$G,0))=TRUE,
100-100*(AG536-MINIFS(AG:AG,$E:$E,$E536))/(MAXIFS(AG:AG,$E:$E,$E536)-MINIFS(AG:AG,$E:$E,$E536)),
100*(AG536-MINIFS(AG:AG,$E:$E,$E536))/(MAXIFS(AG:AG,$E:$E,$E536)-MINIFS(AG:AG,$E:$E,$E536))))</f>
        <v/>
      </c>
      <c r="CW536" s="232" t="str">
        <f t="array" ref="CW536">IF(AH536="","",
IF(INDEX(Settings!$H:$H,MATCH(CW$1,Settings!$G:$G,0))=TRUE,
100-100*(AH536-MINIFS(AH:AH,$E:$E,$E536))/(MAXIFS(AH:AH,$E:$E,$E536)-MINIFS(AH:AH,$E:$E,$E536)),
100*(AH536-MINIFS(AH:AH,$E:$E,$E536))/(MAXIFS(AH:AH,$E:$E,$E536)-MINIFS(AH:AH,$E:$E,$E536))))</f>
        <v/>
      </c>
      <c r="CX536" s="232" t="str">
        <f t="array" ref="CX536">IF(AI536="","",
IF(INDEX(Settings!$H:$H,MATCH(CX$1,Settings!$G:$G,0))=TRUE,
100-100*(AI536-MINIFS(AI:AI,$E:$E,$E536))/(MAXIFS(AI:AI,$E:$E,$E536)-MINIFS(AI:AI,$E:$E,$E536)),
100*(AI536-MINIFS(AI:AI,$E:$E,$E536))/(MAXIFS(AI:AI,$E:$E,$E536)-MINIFS(AI:AI,$E:$E,$E536))))</f>
        <v/>
      </c>
      <c r="CY536" s="232" t="str">
        <f t="array" ref="CY536">IF(AJ536="","",
IF(INDEX(Settings!$H:$H,MATCH(CY$1,Settings!$G:$G,0))=TRUE,
100-100*(AJ536-MINIFS(AJ:AJ,$E:$E,$E536))/(MAXIFS(AJ:AJ,$E:$E,$E536)-MINIFS(AJ:AJ,$E:$E,$E536)),
100*(AJ536-MINIFS(AJ:AJ,$E:$E,$E536))/(MAXIFS(AJ:AJ,$E:$E,$E536)-MINIFS(AJ:AJ,$E:$E,$E536))))</f>
        <v/>
      </c>
      <c r="CZ536" s="232" t="str">
        <f t="array" ref="CZ536">IF(AK536="","",
IF(INDEX(Settings!$H:$H,MATCH(CZ$1,Settings!$G:$G,0))=TRUE,
100-100*(AK536-MINIFS(AK:AK,$E:$E,$E536))/(MAXIFS(AK:AK,$E:$E,$E536)-MINIFS(AK:AK,$E:$E,$E536)),
100*(AK536-MINIFS(AK:AK,$E:$E,$E536))/(MAXIFS(AK:AK,$E:$E,$E536)-MINIFS(AK:AK,$E:$E,$E536))))</f>
        <v/>
      </c>
      <c r="DA536" s="232" t="str">
        <f t="array" ref="DA536">IF(AL536="","",
IF(INDEX(Settings!$H:$H,MATCH(DA$1,Settings!$G:$G,0))=TRUE,
100-100*(AL536-MINIFS(AL:AL,$E:$E,$E536))/(MAXIFS(AL:AL,$E:$E,$E536)-MINIFS(AL:AL,$E:$E,$E536)),
100*(AL536-MINIFS(AL:AL,$E:$E,$E536))/(MAXIFS(AL:AL,$E:$E,$E536)-MINIFS(AL:AL,$E:$E,$E536))))</f>
        <v/>
      </c>
      <c r="DB536" s="232" t="str">
        <f t="array" ref="DB536">IF(AM536="","",
IF(INDEX(Settings!$H:$H,MATCH(DB$1,Settings!$G:$G,0))=TRUE,
100-100*(AM536-MINIFS(AM:AM,$E:$E,$E536))/(MAXIFS(AM:AM,$E:$E,$E536)-MINIFS(AM:AM,$E:$E,$E536)),
100*(AM536-MINIFS(AM:AM,$E:$E,$E536))/(MAXIFS(AM:AM,$E:$E,$E536)-MINIFS(AM:AM,$E:$E,$E536))))</f>
        <v/>
      </c>
      <c r="DC536" s="232" t="str">
        <f t="array" ref="DC536">IF(AN536="","",
IF(INDEX(Settings!$H:$H,MATCH(DC$1,Settings!$G:$G,0))=TRUE,
100-100*(AN536-MINIFS(AN:AN,$E:$E,$E536))/(MAXIFS(AN:AN,$E:$E,$E536)-MINIFS(AN:AN,$E:$E,$E536)),
100*(AN536-MINIFS(AN:AN,$E:$E,$E536))/(MAXIFS(AN:AN,$E:$E,$E536)-MINIFS(AN:AN,$E:$E,$E536))))</f>
        <v/>
      </c>
      <c r="DD536" s="232" t="str">
        <f t="array" ref="DD536">IF(AO536="","",
IF(INDEX(Settings!$H:$H,MATCH(DD$1,Settings!$G:$G,0))=TRUE,
100-100*(AO536-MINIFS(AO:AO,$E:$E,$E536))/(MAXIFS(AO:AO,$E:$E,$E536)-MINIFS(AO:AO,$E:$E,$E536)),
100*(AO536-MINIFS(AO:AO,$E:$E,$E536))/(MAXIFS(AO:AO,$E:$E,$E536)-MINIFS(AO:AO,$E:$E,$E536))))</f>
        <v/>
      </c>
      <c r="DE536" s="232" t="str">
        <f t="array" ref="DE536">IF(AP536="","",
IF(INDEX(Settings!$H:$H,MATCH(DE$1,Settings!$G:$G,0))=TRUE,
100-100*(AP536-MINIFS(AP:AP,$E:$E,$E536))/(MAXIFS(AP:AP,$E:$E,$E536)-MINIFS(AP:AP,$E:$E,$E536)),
100*(AP536-MINIFS(AP:AP,$E:$E,$E536))/(MAXIFS(AP:AP,$E:$E,$E536)-MINIFS(AP:AP,$E:$E,$E536))))</f>
        <v/>
      </c>
      <c r="DF536" s="232" t="str">
        <f t="array" ref="DF536">IF(AQ536="","",
IF(INDEX(Settings!$H:$H,MATCH(DF$1,Settings!$G:$G,0))=TRUE,
100-100*(AQ536-MINIFS(AQ:AQ,$E:$E,$E536))/(MAXIFS(AQ:AQ,$E:$E,$E536)-MINIFS(AQ:AQ,$E:$E,$E536)),
100*(AQ536-MINIFS(AQ:AQ,$E:$E,$E536))/(MAXIFS(AQ:AQ,$E:$E,$E536)-MINIFS(AQ:AQ,$E:$E,$E536))))</f>
        <v/>
      </c>
      <c r="DG536" s="232" t="str">
        <f t="array" ref="DG536">IF(AR536="","",
IF(INDEX(Settings!$H:$H,MATCH(DG$1,Settings!$G:$G,0))=TRUE,
100-100*(AR536-MINIFS(AR:AR,$E:$E,$E536))/(MAXIFS(AR:AR,$E:$E,$E536)-MINIFS(AR:AR,$E:$E,$E536)),
100*(AR536-MINIFS(AR:AR,$E:$E,$E536))/(MAXIFS(AR:AR,$E:$E,$E536)-MINIFS(AR:AR,$E:$E,$E536))))</f>
        <v/>
      </c>
      <c r="DH536" s="232" t="str">
        <f t="array" ref="DH536">IF(AS536="","",
IF(INDEX(Settings!$H:$H,MATCH(DH$1,Settings!$G:$G,0))=TRUE,
100-100*(AS536-MINIFS(AS:AS,$E:$E,$E536))/(MAXIFS(AS:AS,$E:$E,$E536)-MINIFS(AS:AS,$E:$E,$E536)),
100*(AS536-MINIFS(AS:AS,$E:$E,$E536))/(MAXIFS(AS:AS,$E:$E,$E536)-MINIFS(AS:AS,$E:$E,$E536))))</f>
        <v/>
      </c>
      <c r="DI536" s="232" t="str">
        <f t="array" ref="DI536">IF(AT536="","",
IF(INDEX(Settings!$H:$H,MATCH(DI$1,Settings!$G:$G,0))=TRUE,
100-100*(AT536-MINIFS(AT:AT,$E:$E,$E536))/(MAXIFS(AT:AT,$E:$E,$E536)-MINIFS(AT:AT,$E:$E,$E536)),
100*(AT536-MINIFS(AT:AT,$E:$E,$E536))/(MAXIFS(AT:AT,$E:$E,$E536)-MINIFS(AT:AT,$E:$E,$E536))))</f>
        <v/>
      </c>
      <c r="DJ536" s="232" t="str">
        <f t="array" ref="DJ536">IF(AU536="","",
IF(INDEX(Settings!$H:$H,MATCH(DJ$1,Settings!$G:$G,0))=TRUE,
100-100*(AU536-MINIFS(AU:AU,$E:$E,$E536))/(MAXIFS(AU:AU,$E:$E,$E536)-MINIFS(AU:AU,$E:$E,$E536)),
100*(AU536-MINIFS(AU:AU,$E:$E,$E536))/(MAXIFS(AU:AU,$E:$E,$E536)-MINIFS(AU:AU,$E:$E,$E536))))</f>
        <v/>
      </c>
      <c r="DK536" s="232" t="str">
        <f t="array" ref="DK536">IF(AV536="","",
IF(INDEX(Settings!$H:$H,MATCH(DK$1,Settings!$G:$G,0))=TRUE,
100-100*(AV536-MINIFS(AV:AV,$E:$E,$E536))/(MAXIFS(AV:AV,$E:$E,$E536)-MINIFS(AV:AV,$E:$E,$E536)),
100*(AV536-MINIFS(AV:AV,$E:$E,$E536))/(MAXIFS(AV:AV,$E:$E,$E536)-MINIFS(AV:AV,$E:$E,$E536))))</f>
        <v/>
      </c>
      <c r="DL536" s="232" t="str">
        <f t="array" ref="DL536">IF(AW536="","",
IF(INDEX(Settings!$H:$H,MATCH(DL$1,Settings!$G:$G,0))=TRUE,
100-100*(AW536-MINIFS(AW:AW,$E:$E,$E536))/(MAXIFS(AW:AW,$E:$E,$E536)-MINIFS(AW:AW,$E:$E,$E536)),
100*(AW536-MINIFS(AW:AW,$E:$E,$E536))/(MAXIFS(AW:AW,$E:$E,$E536)-MINIFS(AW:AW,$E:$E,$E536))))</f>
        <v/>
      </c>
      <c r="DM536" s="232" t="str">
        <f t="array" ref="DM536">IF(AX536="","",
IF(INDEX(Settings!$H:$H,MATCH(DM$1,Settings!$G:$G,0))=TRUE,
100-100*(AX536-MINIFS(AX:AX,$E:$E,$E536))/(MAXIFS(AX:AX,$E:$E,$E536)-MINIFS(AX:AX,$E:$E,$E536)),
100*(AX536-MINIFS(AX:AX,$E:$E,$E536))/(MAXIFS(AX:AX,$E:$E,$E536)-MINIFS(AX:AX,$E:$E,$E536))))</f>
        <v/>
      </c>
      <c r="DN536" s="232" t="str">
        <f t="array" ref="DN536">IF(AY536="","",
IF(INDEX(Settings!$H:$H,MATCH(DN$1,Settings!$G:$G,0))=TRUE,
100-100*(AY536-MINIFS(AY:AY,$E:$E,$E536))/(MAXIFS(AY:AY,$E:$E,$E536)-MINIFS(AY:AY,$E:$E,$E536)),
100*(AY536-MINIFS(AY:AY,$E:$E,$E536))/(MAXIFS(AY:AY,$E:$E,$E536)-MINIFS(AY:AY,$E:$E,$E536))))</f>
        <v/>
      </c>
      <c r="DO536" s="232" t="str">
        <f t="array" ref="DO536">IF(AZ536="","",
IF(INDEX(Settings!$H:$H,MATCH(DO$1,Settings!$G:$G,0))=TRUE,
100-100*(AZ536-MINIFS(AZ:AZ,$E:$E,$E536))/(MAXIFS(AZ:AZ,$E:$E,$E536)-MINIFS(AZ:AZ,$E:$E,$E536)),
100*(AZ536-MINIFS(AZ:AZ,$E:$E,$E536))/(MAXIFS(AZ:AZ,$E:$E,$E536)-MINIFS(AZ:AZ,$E:$E,$E536))))</f>
        <v/>
      </c>
      <c r="DP536" s="232" t="str">
        <f t="array" ref="DP536">IF(BA536="","",
IF(INDEX(Settings!$H:$H,MATCH(DP$1,Settings!$G:$G,0))=TRUE,
100-100*(BA536-MINIFS(BA:BA,$E:$E,$E536))/(MAXIFS(BA:BA,$E:$E,$E536)-MINIFS(BA:BA,$E:$E,$E536)),
100*(BA536-MINIFS(BA:BA,$E:$E,$E536))/(MAXIFS(BA:BA,$E:$E,$E536)-MINIFS(BA:BA,$E:$E,$E536))))</f>
        <v/>
      </c>
      <c r="DQ536" s="232" t="str">
        <f t="array" ref="DQ536">IF(BB536="","",
IF(INDEX(Settings!$H:$H,MATCH(DQ$1,Settings!$G:$G,0))=TRUE,
100-100*(BB536-MINIFS(BB:BB,$E:$E,$E536))/(MAXIFS(BB:BB,$E:$E,$E536)-MINIFS(BB:BB,$E:$E,$E536)),
100*(BB536-MINIFS(BB:BB,$E:$E,$E536))/(MAXIFS(BB:BB,$E:$E,$E536)-MINIFS(BB:BB,$E:$E,$E536))))</f>
        <v/>
      </c>
      <c r="DR536" s="232" t="str">
        <f t="array" ref="DR536">IF(BC536="","",
IF(INDEX(Settings!$H:$H,MATCH(DR$1,Settings!$G:$G,0))=TRUE,
100-100*(BC536-MINIFS(BC:BC,$E:$E,$E536))/(MAXIFS(BC:BC,$E:$E,$E536)-MINIFS(BC:BC,$E:$E,$E536)),
100*(BC536-MINIFS(BC:BC,$E:$E,$E536))/(MAXIFS(BC:BC,$E:$E,$E536)-MINIFS(BC:BC,$E:$E,$E536))))</f>
        <v/>
      </c>
      <c r="DS536" s="232" t="str">
        <f t="array" ref="DS536">IF(BD536="","",
IF(INDEX(Settings!$H:$H,MATCH(DS$1,Settings!$G:$G,0))=TRUE,
100-100*(BD536-MINIFS(BD:BD,$E:$E,$E536))/(MAXIFS(BD:BD,$E:$E,$E536)-MINIFS(BD:BD,$E:$E,$E536)),
100*(BD536-MINIFS(BD:BD,$E:$E,$E536))/(MAXIFS(BD:BD,$E:$E,$E536)-MINIFS(BD:BD,$E:$E,$E536))))</f>
        <v/>
      </c>
      <c r="DT536" s="232" t="str">
        <f t="array" ref="DT536">IF(BE536="","",
IF(INDEX(Settings!$H:$H,MATCH(DT$1,Settings!$G:$G,0))=TRUE,
100-100*(BE536-MINIFS(BE:BE,$E:$E,$E536))/(MAXIFS(BE:BE,$E:$E,$E536)-MINIFS(BE:BE,$E:$E,$E536)),
100*(BE536-MINIFS(BE:BE,$E:$E,$E536))/(MAXIFS(BE:BE,$E:$E,$E536)-MINIFS(BE:BE,$E:$E,$E536))))</f>
        <v/>
      </c>
      <c r="DU536" s="232" t="str">
        <f t="array" ref="DU536">IF(BF536="","",
IF(INDEX(Settings!$H:$H,MATCH(DU$1,Settings!$G:$G,0))=TRUE,
100-100*(BF536-MINIFS(BF:BF,$E:$E,$E536))/(MAXIFS(BF:BF,$E:$E,$E536)-MINIFS(BF:BF,$E:$E,$E536)),
100*(BF536-MINIFS(BF:BF,$E:$E,$E536))/(MAXIFS(BF:BF,$E:$E,$E536)-MINIFS(BF:BF,$E:$E,$E536))))</f>
        <v/>
      </c>
      <c r="DV536" s="232" t="str">
        <f t="array" ref="DV536">IF(BG536="","",
IF(INDEX(Settings!$H:$H,MATCH(DV$1,Settings!$G:$G,0))=TRUE,
100-100*(BG536-MINIFS(BG:BG,$E:$E,$E536))/(MAXIFS(BG:BG,$E:$E,$E536)-MINIFS(BG:BG,$E:$E,$E536)),
100*(BG536-MINIFS(BG:BG,$E:$E,$E536))/(MAXIFS(BG:BG,$E:$E,$E536)-MINIFS(BG:BG,$E:$E,$E536))))</f>
        <v/>
      </c>
      <c r="DW536" s="232" t="str">
        <f t="array" ref="DW536">IF(BH536="","",
IF(INDEX(Settings!$H:$H,MATCH(DW$1,Settings!$G:$G,0))=TRUE,
100-100*(BH536-MINIFS(BH:BH,$E:$E,$E536))/(MAXIFS(BH:BH,$E:$E,$E536)-MINIFS(BH:BH,$E:$E,$E536)),
100*(BH536-MINIFS(BH:BH,$E:$E,$E536))/(MAXIFS(BH:BH,$E:$E,$E536)-MINIFS(BH:BH,$E:$E,$E536))))</f>
        <v/>
      </c>
      <c r="DX536" s="232" t="str">
        <f t="array" ref="DX536">IF(BI536="","",
IF(INDEX(Settings!$H:$H,MATCH(DX$1,Settings!$G:$G,0))=TRUE,
100-100*(BI536-MINIFS(BI:BI,$E:$E,$E536))/(MAXIFS(BI:BI,$E:$E,$E536)-MINIFS(BI:BI,$E:$E,$E536)),
100*(BI536-MINIFS(BI:BI,$E:$E,$E536))/(MAXIFS(BI:BI,$E:$E,$E536)-MINIFS(BI:BI,$E:$E,$E536))))</f>
        <v/>
      </c>
      <c r="DY536" s="232" t="str">
        <f t="array" ref="DY536">IF(BJ536="","",
IF(INDEX(Settings!$H:$H,MATCH(DY$1,Settings!$G:$G,0))=TRUE,
100-100*(BJ536-MINIFS(BJ:BJ,$E:$E,$E536))/(MAXIFS(BJ:BJ,$E:$E,$E536)-MINIFS(BJ:BJ,$E:$E,$E536)),
100*(BJ536-MINIFS(BJ:BJ,$E:$E,$E536))/(MAXIFS(BJ:BJ,$E:$E,$E536)-MINIFS(BJ:BJ,$E:$E,$E536))))</f>
        <v/>
      </c>
      <c r="DZ536" s="234"/>
      <c r="EA536" s="234"/>
      <c r="EB536" s="234" t="str">
        <f t="shared" si="8"/>
        <v/>
      </c>
      <c r="EC536" s="234" t="str">
        <f t="shared" si="9"/>
        <v/>
      </c>
      <c r="ED536" s="234" t="str">
        <f t="shared" si="10"/>
        <v/>
      </c>
      <c r="EE536" s="234" t="str">
        <f t="shared" si="11"/>
        <v/>
      </c>
      <c r="EF536" s="234" t="str">
        <f t="shared" si="12"/>
        <v/>
      </c>
      <c r="EG536" s="234" t="str">
        <f t="shared" si="13"/>
        <v/>
      </c>
      <c r="EH536" s="234"/>
      <c r="EI536" s="234"/>
      <c r="EJ536" s="234"/>
      <c r="EK536" s="234"/>
      <c r="EL536" s="234"/>
      <c r="EM536" s="234"/>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3" t="str">
        <f t="shared" si="14"/>
        <v/>
      </c>
      <c r="N537" s="49"/>
      <c r="O537" s="49"/>
      <c r="P537" s="49"/>
      <c r="Q537" s="49"/>
      <c r="R537" s="49"/>
      <c r="S537" s="222" t="str">
        <f>IFERROR(VLOOKUP(AF537, 'YOYO IR Scores'!A:C, 3, FALSE), "")
</f>
        <v/>
      </c>
      <c r="T537" s="49"/>
      <c r="U537" s="49"/>
      <c r="V537" s="49"/>
      <c r="W537" s="49"/>
      <c r="X537" s="224" t="str">
        <f t="shared" si="4"/>
        <v/>
      </c>
      <c r="Y537" s="225" t="str">
        <f t="shared" si="5"/>
        <v/>
      </c>
      <c r="Z537" s="225" t="str">
        <f t="shared" si="6"/>
        <v/>
      </c>
      <c r="AA537" s="224" t="str">
        <f t="shared" si="7"/>
        <v/>
      </c>
      <c r="AB537" s="223"/>
      <c r="AC537" s="223"/>
      <c r="AD537" s="223"/>
      <c r="AE537" s="223" t="str">
        <f>IFERROR(VLOOKUP(AF537, 'YOYO IR Scores'!A:C, 2, FALSE), "")</f>
        <v/>
      </c>
      <c r="AF537" s="223"/>
      <c r="AG537" s="223"/>
      <c r="AH537" s="223"/>
      <c r="AI537" s="223"/>
      <c r="AJ537" s="223"/>
      <c r="AK537" s="223"/>
      <c r="AL537" s="223"/>
      <c r="AM537" s="223"/>
      <c r="AN537" s="223"/>
      <c r="AO537" s="223"/>
      <c r="AP537" s="223"/>
      <c r="AQ537" s="223"/>
      <c r="AR537" s="223"/>
      <c r="AS537" s="223"/>
      <c r="AT537" s="223"/>
      <c r="AU537" s="223"/>
      <c r="AV537" s="223"/>
      <c r="AW537" s="223"/>
      <c r="AX537" s="223"/>
      <c r="AY537" s="223"/>
      <c r="AZ537" s="223"/>
      <c r="BA537" s="223"/>
      <c r="BB537" s="223"/>
      <c r="BC537" s="223"/>
      <c r="BD537" s="223"/>
      <c r="BE537" s="223"/>
      <c r="BF537" s="223"/>
      <c r="BG537" s="223"/>
      <c r="BH537" s="223"/>
      <c r="BI537" s="223"/>
      <c r="BJ537" s="223"/>
      <c r="BK537" s="223" t="str">
        <f t="array" ref="BK537">IF(J537="","",
IF(INDEX(Settings!$H:$H,MATCH(BY$1,Settings!$G:$G,0))=TRUE,
100-100*(J537-MIN(J:J))/(MAX(J:J)-MIN(J:J)),
100*(J537-MIN(J:J))/(MAX(J:J)-MIN(J:J))))</f>
        <v/>
      </c>
      <c r="BL537" s="223" t="str">
        <f t="array" ref="BL537">IF(J537="","",
IF(INDEX(Settings!$H:$H,MATCH(BY$1,Settings!$G:$G,0))=TRUE,
100-100*(J537-MINIFS(J:J,$E:$E,$E537))/(MAXIFS(J:J,$E:$E,$E537)-MINIFS(J:J,$E:$E,$E537)),
100*(J537-MINIFS(J:J,$E:$E,$E537))/(MAXIFS(J:J,$E:$E,$E537)-MINIFS(J:J,$E:$E,$E537))))</f>
        <v/>
      </c>
      <c r="BM537" s="223"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4" t="str">
        <f t="array" ref="BQ537">IF(J537="","",
IF(INDEX(Settings!$H:$H,MATCH(BY$1,Settings!$G:$G,0))=TRUE,
-1*(J537-AVERAGE(J:J))/STDEV(J:J),
(J537-AVERAGE(J:J))/STDEV(J:J)))</f>
        <v/>
      </c>
      <c r="BR537" s="224" t="str">
        <f>IFERROR(__xludf.DUMMYFUNCTION("IF(J537="""","""",
IF(INDEX(Settings!$H:$H,MATCH(BY$1,Settings!$G:$G,0))=TRUE,
-1*(J537-AVERAGEIFS(J:J,$E:$E,$E537))/STDEV(FILTER(J:J,$E:$E=$E537)),
(J537-AVERAGEIFS(J:J,$E:$E,$E537))/STDEV(FILTER(J:J,$E:$E=$E537))))"),"")</f>
        <v/>
      </c>
      <c r="BS537" s="224"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3" t="str">
        <f t="array" ref="BY537">IF(J537="","",
IF(INDEX(Settings!$H:$H,MATCH(BY$1,Settings!$G:$G,0))=TRUE,
100-100*(J537-MINIFS(J:J,$E:$E,$E537))/(MAXIFS(J:J,$E:$E,$E537)-MINIFS(J:J,$E:$E,$E537)),
100*(J537-MINIFS(J:J,$E:$E,$E537))/(MAXIFS(J:J,$E:$E,$E537)-MINIFS(J:J,$E:$E,$E537))))</f>
        <v/>
      </c>
      <c r="BZ537" s="223" t="str">
        <f t="array" ref="BZ537">IF(K537="","",
IF(INDEX(Settings!$H:$H,MATCH(BZ$1,Settings!$G:$G,0))=TRUE,
100-100*(K537-MINIFS(K:K,$E:$E,$E537))/(MAXIFS(K:K,$E:$E,$E537)-MINIFS(K:K,$E:$E,$E537)),
100*(K537-MINIFS(K:K,$E:$E,$E537))/(MAXIFS(K:K,$E:$E,$E537)-MINIFS(K:K,$E:$E,$E537))))</f>
        <v/>
      </c>
      <c r="CA537" s="223" t="str">
        <f t="array" ref="CA537">IF(L537="","",
IF(INDEX(Settings!$H:$H,MATCH(CA$1,Settings!$G:$G,0))=TRUE,
100-100*(L537-MINIFS(L:L,$E:$E,$E537))/(MAXIFS(L:L,$E:$E,$E537)-MINIFS(L:L,$E:$E,$E537)),
100*(L537-MINIFS(L:L,$E:$E,$E537))/(MAXIFS(L:L,$E:$E,$E537)-MINIFS(L:L,$E:$E,$E537))))</f>
        <v/>
      </c>
      <c r="CB537" s="223" t="str">
        <f t="array" ref="CB537">IF(M537="","",
IF(INDEX(Settings!$H:$H,MATCH(CB$1,Settings!$G:$G,0))=TRUE,
100-100*(M537-MINIFS(M:M,$E:$E,$E537))/(MAXIFS(M:M,$E:$E,$E537)-MINIFS(M:M,$E:$E,$E537)),
100*(M537-MINIFS(M:M,$E:$E,$E537))/(MAXIFS(M:M,$E:$E,$E537)-MINIFS(M:M,$E:$E,$E537))))</f>
        <v/>
      </c>
      <c r="CC537" s="223" t="str">
        <f t="array" ref="CC537">IF(N537="","",
IF(INDEX(Settings!$H:$H,MATCH(CC$1,Settings!$G:$G,0))=TRUE,
100-100*(N537-MINIFS(N:N,$E:$E,$E537))/(MAXIFS(N:N,$E:$E,$E537)-MINIFS(N:N,$E:$E,$E537)),
100*(N537-MINIFS(N:N,$E:$E,$E537))/(MAXIFS(N:N,$E:$E,$E537)-MINIFS(N:N,$E:$E,$E537))))</f>
        <v/>
      </c>
      <c r="CD537" s="223" t="str">
        <f t="array" ref="CD537">IF(O537="","",
IF(INDEX(Settings!$H:$H,MATCH(CD$1,Settings!$G:$G,0))=TRUE,
100-100*(O537-MINIFS(O:O,$E:$E,$E537))/(MAXIFS(O:O,$E:$E,$E537)-MINIFS(O:O,$E:$E,$E537)),
100*(O537-MINIFS(O:O,$E:$E,$E537))/(MAXIFS(O:O,$E:$E,$E537)-MINIFS(O:O,$E:$E,$E537))))</f>
        <v/>
      </c>
      <c r="CE537" s="223" t="str">
        <f t="array" ref="CE537">IF(P537="","",
IF(INDEX(Settings!$H:$H,MATCH(CE$1,Settings!$G:$G,0))=TRUE,
100-100*(P537-MINIFS(P:P,$E:$E,$E537))/(MAXIFS(P:P,$E:$E,$E537)-MINIFS(P:P,$E:$E,$E537)),
100*(P537-MINIFS(P:P,$E:$E,$E537))/(MAXIFS(P:P,$E:$E,$E537)-MINIFS(P:P,$E:$E,$E537))))</f>
        <v/>
      </c>
      <c r="CF537" s="223" t="str">
        <f t="array" ref="CF537">IF(Q537="","",
IF(INDEX(Settings!$H:$H,MATCH(CF$1,Settings!$G:$G,0))=TRUE,
100-100*(Q537-MINIFS(Q:Q,$E:$E,$E537))/(MAXIFS(Q:Q,$E:$E,$E537)-MINIFS(Q:Q,$E:$E,$E537)),
100*(Q537-MINIFS(Q:Q,$E:$E,$E537))/(MAXIFS(Q:Q,$E:$E,$E537)-MINIFS(Q:Q,$E:$E,$E537))))</f>
        <v/>
      </c>
      <c r="CG537" s="223" t="str">
        <f t="array" ref="CG537">IF(R537="","",
IF(INDEX(Settings!$H:$H,MATCH(CG$1,Settings!$G:$G,0))=TRUE,
100-100*(R537-MINIFS(R:R,$E:$E,$E537))/(MAXIFS(R:R,$E:$E,$E537)-MINIFS(R:R,$E:$E,$E537)),
100*(R537-MINIFS(R:R,$E:$E,$E537))/(MAXIFS(R:R,$E:$E,$E537)-MINIFS(R:R,$E:$E,$E537))))</f>
        <v/>
      </c>
      <c r="CH537" s="223" t="str">
        <f t="array" ref="CH537">IF(S537="","",
IF(INDEX(Settings!$H:$H,MATCH(CH$1,Settings!$G:$G,0))=TRUE,
100-100*(S537-MINIFS(S:S,$E:$E,$E537))/(MAXIFS(S:S,$E:$E,$E537)-MINIFS(S:S,$E:$E,$E537)),
100*(S537-MINIFS(S:S,$E:$E,$E537))/(MAXIFS(S:S,$E:$E,$E537)-MINIFS(S:S,$E:$E,$E537))))</f>
        <v/>
      </c>
      <c r="CI537" s="223" t="str">
        <f t="array" ref="CI537">IF(T537="","",
IF(INDEX(Settings!$H:$H,MATCH(CI$1,Settings!$G:$G,0))=TRUE,
100-100*(T537-MINIFS(T:T,$E:$E,$E537))/(MAXIFS(T:T,$E:$E,$E537)-MINIFS(T:T,$E:$E,$E537)),
100*(T537-MINIFS(T:T,$E:$E,$E537))/(MAXIFS(T:T,$E:$E,$E537)-MINIFS(T:T,$E:$E,$E537))))</f>
        <v/>
      </c>
      <c r="CJ537" s="223" t="str">
        <f t="array" ref="CJ537">IF(U537="","",
IF(INDEX(Settings!$H:$H,MATCH(CJ$1,Settings!$G:$G,0))=TRUE,
100-100*(U537-MINIFS(U:U,$E:$E,$E537))/(MAXIFS(U:U,$E:$E,$E537)-MINIFS(U:U,$E:$E,$E537)),
100*(U537-MINIFS(U:U,$E:$E,$E537))/(MAXIFS(U:U,$E:$E,$E537)-MINIFS(U:U,$E:$E,$E537))))</f>
        <v/>
      </c>
      <c r="CK537" s="223" t="str">
        <f t="array" ref="CK537">IF(V537="","",
IF(INDEX(Settings!$H:$H,MATCH(CK$1,Settings!$G:$G,0))=TRUE,
100-100*(V537-MINIFS(V:V,$E:$E,$E537))/(MAXIFS(V:V,$E:$E,$E537)-MINIFS(V:V,$E:$E,$E537)),
100*(V537-MINIFS(V:V,$E:$E,$E537))/(MAXIFS(V:V,$E:$E,$E537)-MINIFS(V:V,$E:$E,$E537))))</f>
        <v/>
      </c>
      <c r="CL537" s="223" t="str">
        <f t="array" ref="CL537">IF(W537="","",
IF(INDEX(Settings!$H:$H,MATCH(CL$1,Settings!$G:$G,0))=TRUE,
100-100*(W537-MINIFS(W:W,$E:$E,$E537))/(MAXIFS(W:W,$E:$E,$E537)-MINIFS(W:W,$E:$E,$E537)),
100*(W537-MINIFS(W:W,$E:$E,$E537))/(MAXIFS(W:W,$E:$E,$E537)-MINIFS(W:W,$E:$E,$E537))))</f>
        <v/>
      </c>
      <c r="CM537" s="223" t="str">
        <f t="array" ref="CM537">IF(X537="","",
IF(INDEX(Settings!$H:$H,MATCH(CM$1,Settings!$G:$G,0))=TRUE,
100-100*(X537-MINIFS(X:X,$E:$E,$E537))/(MAXIFS(X:X,$E:$E,$E537)-MINIFS(X:X,$E:$E,$E537)),
100*(X537-MINIFS(X:X,$E:$E,$E537))/(MAXIFS(X:X,$E:$E,$E537)-MINIFS(X:X,$E:$E,$E537))))</f>
        <v/>
      </c>
      <c r="CN537" s="223" t="str">
        <f t="array" ref="CN537">IF(Y537="","",
IF(INDEX(Settings!$H:$H,MATCH(CN$1,Settings!$G:$G,0))=TRUE,
100-100*(Y537-MINIFS(Y:Y,$E:$E,$E537))/(MAXIFS(Y:Y,$E:$E,$E537)-MINIFS(Y:Y,$E:$E,$E537)),
100*(Y537-MINIFS(Y:Y,$E:$E,$E537))/(MAXIFS(Y:Y,$E:$E,$E537)-MINIFS(Y:Y,$E:$E,$E537))))</f>
        <v/>
      </c>
      <c r="CO537" s="223" t="str">
        <f t="array" ref="CO537">IF(Z537="","",
IF(INDEX(Settings!$H:$H,MATCH(CO$1,Settings!$G:$G,0))=TRUE,
100-100*(Z537-MINIFS(Z:Z,$E:$E,$E537))/(MAXIFS(Z:Z,$E:$E,$E537)-MINIFS(Z:Z,$E:$E,$E537)),
100*(Z537-MINIFS(Z:Z,$E:$E,$E537))/(MAXIFS(Z:Z,$E:$E,$E537)-MINIFS(Z:Z,$E:$E,$E537))))</f>
        <v/>
      </c>
      <c r="CP537" s="223" t="str">
        <f t="array" ref="CP537">IF(AA537="","",
IF(INDEX(Settings!$H:$H,MATCH(CP$1,Settings!$G:$G,0))=TRUE,
100-100*(AA537-MINIFS(AA:AA,$E:$E,$E537))/(MAXIFS(AA:AA,$E:$E,$E537)-MINIFS(AA:AA,$E:$E,$E537)),
100*(AA537-MINIFS(AA:AA,$E:$E,$E537))/(MAXIFS(AA:AA,$E:$E,$E537)-MINIFS(AA:AA,$E:$E,$E537))))</f>
        <v/>
      </c>
      <c r="CQ537" s="223" t="str">
        <f t="array" ref="CQ537">IF(AB537="","",
IF(INDEX(Settings!$H:$H,MATCH(CQ$1,Settings!$G:$G,0))=TRUE,
100-100*(AB537-MINIFS(AB:AB,$E:$E,$E537))/(MAXIFS(AB:AB,$E:$E,$E537)-MINIFS(AB:AB,$E:$E,$E537)),
100*(AB537-MINIFS(AB:AB,$E:$E,$E537))/(MAXIFS(AB:AB,$E:$E,$E537)-MINIFS(AB:AB,$E:$E,$E537))))</f>
        <v/>
      </c>
      <c r="CR537" s="223" t="str">
        <f t="array" ref="CR537">IF(AC537="","",
IF(INDEX(Settings!$H:$H,MATCH(CR$1,Settings!$G:$G,0))=TRUE,
100-100*(AC537-MINIFS(AC:AC,$E:$E,$E537))/(MAXIFS(AC:AC,$E:$E,$E537)-MINIFS(AC:AC,$E:$E,$E537)),
100*(AC537-MINIFS(AC:AC,$E:$E,$E537))/(MAXIFS(AC:AC,$E:$E,$E537)-MINIFS(AC:AC,$E:$E,$E537))))</f>
        <v/>
      </c>
      <c r="CS537" s="223" t="str">
        <f t="array" ref="CS537">IF(AD537="","",
IF(INDEX(Settings!$H:$H,MATCH(CS$1,Settings!$G:$G,0))=TRUE,
100-100*(AD537-MINIFS(AD:AD,$E:$E,$E537))/(MAXIFS(AD:AD,$E:$E,$E537)-MINIFS(AD:AD,$E:$E,$E537)),
100*(AD537-MINIFS(AD:AD,$E:$E,$E537))/(MAXIFS(AD:AD,$E:$E,$E537)-MINIFS(AD:AD,$E:$E,$E537))))</f>
        <v/>
      </c>
      <c r="CT537" s="223" t="str">
        <f t="array" ref="CT537">IF(AE537="","",
IF(INDEX(Settings!$H:$H,MATCH(CT$1,Settings!$G:$G,0))=TRUE,
100-100*(AE537-MINIFS(AE:AE,$E:$E,$E537))/(MAXIFS(AE:AE,$E:$E,$E537)-MINIFS(AE:AE,$E:$E,$E537)),
100*(AE537-MINIFS(AE:AE,$E:$E,$E537))/(MAXIFS(AE:AE,$E:$E,$E537)-MINIFS(AE:AE,$E:$E,$E537))))</f>
        <v/>
      </c>
      <c r="CU537" s="223" t="str">
        <f t="array" ref="CU537">IF(AF537="","",
IF(INDEX(Settings!$H:$H,MATCH(CU$1,Settings!$G:$G,0))=TRUE,
100-100*(AF537-MINIFS(AF:AF,$E:$E,$E537))/(MAXIFS(AF:AF,$E:$E,$E537)-MINIFS(AF:AF,$E:$E,$E537)),
100*(AF537-MINIFS(AF:AF,$E:$E,$E537))/(MAXIFS(AF:AF,$E:$E,$E537)-MINIFS(AF:AF,$E:$E,$E537))))</f>
        <v/>
      </c>
      <c r="CV537" s="223" t="str">
        <f t="array" ref="CV537">IF(AG537="","",
IF(INDEX(Settings!$H:$H,MATCH(CV$1,Settings!$G:$G,0))=TRUE,
100-100*(AG537-MINIFS(AG:AG,$E:$E,$E537))/(MAXIFS(AG:AG,$E:$E,$E537)-MINIFS(AG:AG,$E:$E,$E537)),
100*(AG537-MINIFS(AG:AG,$E:$E,$E537))/(MAXIFS(AG:AG,$E:$E,$E537)-MINIFS(AG:AG,$E:$E,$E537))))</f>
        <v/>
      </c>
      <c r="CW537" s="223" t="str">
        <f t="array" ref="CW537">IF(AH537="","",
IF(INDEX(Settings!$H:$H,MATCH(CW$1,Settings!$G:$G,0))=TRUE,
100-100*(AH537-MINIFS(AH:AH,$E:$E,$E537))/(MAXIFS(AH:AH,$E:$E,$E537)-MINIFS(AH:AH,$E:$E,$E537)),
100*(AH537-MINIFS(AH:AH,$E:$E,$E537))/(MAXIFS(AH:AH,$E:$E,$E537)-MINIFS(AH:AH,$E:$E,$E537))))</f>
        <v/>
      </c>
      <c r="CX537" s="223" t="str">
        <f t="array" ref="CX537">IF(AI537="","",
IF(INDEX(Settings!$H:$H,MATCH(CX$1,Settings!$G:$G,0))=TRUE,
100-100*(AI537-MINIFS(AI:AI,$E:$E,$E537))/(MAXIFS(AI:AI,$E:$E,$E537)-MINIFS(AI:AI,$E:$E,$E537)),
100*(AI537-MINIFS(AI:AI,$E:$E,$E537))/(MAXIFS(AI:AI,$E:$E,$E537)-MINIFS(AI:AI,$E:$E,$E537))))</f>
        <v/>
      </c>
      <c r="CY537" s="223" t="str">
        <f t="array" ref="CY537">IF(AJ537="","",
IF(INDEX(Settings!$H:$H,MATCH(CY$1,Settings!$G:$G,0))=TRUE,
100-100*(AJ537-MINIFS(AJ:AJ,$E:$E,$E537))/(MAXIFS(AJ:AJ,$E:$E,$E537)-MINIFS(AJ:AJ,$E:$E,$E537)),
100*(AJ537-MINIFS(AJ:AJ,$E:$E,$E537))/(MAXIFS(AJ:AJ,$E:$E,$E537)-MINIFS(AJ:AJ,$E:$E,$E537))))</f>
        <v/>
      </c>
      <c r="CZ537" s="223" t="str">
        <f t="array" ref="CZ537">IF(AK537="","",
IF(INDEX(Settings!$H:$H,MATCH(CZ$1,Settings!$G:$G,0))=TRUE,
100-100*(AK537-MINIFS(AK:AK,$E:$E,$E537))/(MAXIFS(AK:AK,$E:$E,$E537)-MINIFS(AK:AK,$E:$E,$E537)),
100*(AK537-MINIFS(AK:AK,$E:$E,$E537))/(MAXIFS(AK:AK,$E:$E,$E537)-MINIFS(AK:AK,$E:$E,$E537))))</f>
        <v/>
      </c>
      <c r="DA537" s="223" t="str">
        <f t="array" ref="DA537">IF(AL537="","",
IF(INDEX(Settings!$H:$H,MATCH(DA$1,Settings!$G:$G,0))=TRUE,
100-100*(AL537-MINIFS(AL:AL,$E:$E,$E537))/(MAXIFS(AL:AL,$E:$E,$E537)-MINIFS(AL:AL,$E:$E,$E537)),
100*(AL537-MINIFS(AL:AL,$E:$E,$E537))/(MAXIFS(AL:AL,$E:$E,$E537)-MINIFS(AL:AL,$E:$E,$E537))))</f>
        <v/>
      </c>
      <c r="DB537" s="223" t="str">
        <f t="array" ref="DB537">IF(AM537="","",
IF(INDEX(Settings!$H:$H,MATCH(DB$1,Settings!$G:$G,0))=TRUE,
100-100*(AM537-MINIFS(AM:AM,$E:$E,$E537))/(MAXIFS(AM:AM,$E:$E,$E537)-MINIFS(AM:AM,$E:$E,$E537)),
100*(AM537-MINIFS(AM:AM,$E:$E,$E537))/(MAXIFS(AM:AM,$E:$E,$E537)-MINIFS(AM:AM,$E:$E,$E537))))</f>
        <v/>
      </c>
      <c r="DC537" s="223" t="str">
        <f t="array" ref="DC537">IF(AN537="","",
IF(INDEX(Settings!$H:$H,MATCH(DC$1,Settings!$G:$G,0))=TRUE,
100-100*(AN537-MINIFS(AN:AN,$E:$E,$E537))/(MAXIFS(AN:AN,$E:$E,$E537)-MINIFS(AN:AN,$E:$E,$E537)),
100*(AN537-MINIFS(AN:AN,$E:$E,$E537))/(MAXIFS(AN:AN,$E:$E,$E537)-MINIFS(AN:AN,$E:$E,$E537))))</f>
        <v/>
      </c>
      <c r="DD537" s="223" t="str">
        <f t="array" ref="DD537">IF(AO537="","",
IF(INDEX(Settings!$H:$H,MATCH(DD$1,Settings!$G:$G,0))=TRUE,
100-100*(AO537-MINIFS(AO:AO,$E:$E,$E537))/(MAXIFS(AO:AO,$E:$E,$E537)-MINIFS(AO:AO,$E:$E,$E537)),
100*(AO537-MINIFS(AO:AO,$E:$E,$E537))/(MAXIFS(AO:AO,$E:$E,$E537)-MINIFS(AO:AO,$E:$E,$E537))))</f>
        <v/>
      </c>
      <c r="DE537" s="223" t="str">
        <f t="array" ref="DE537">IF(AP537="","",
IF(INDEX(Settings!$H:$H,MATCH(DE$1,Settings!$G:$G,0))=TRUE,
100-100*(AP537-MINIFS(AP:AP,$E:$E,$E537))/(MAXIFS(AP:AP,$E:$E,$E537)-MINIFS(AP:AP,$E:$E,$E537)),
100*(AP537-MINIFS(AP:AP,$E:$E,$E537))/(MAXIFS(AP:AP,$E:$E,$E537)-MINIFS(AP:AP,$E:$E,$E537))))</f>
        <v/>
      </c>
      <c r="DF537" s="223" t="str">
        <f t="array" ref="DF537">IF(AQ537="","",
IF(INDEX(Settings!$H:$H,MATCH(DF$1,Settings!$G:$G,0))=TRUE,
100-100*(AQ537-MINIFS(AQ:AQ,$E:$E,$E537))/(MAXIFS(AQ:AQ,$E:$E,$E537)-MINIFS(AQ:AQ,$E:$E,$E537)),
100*(AQ537-MINIFS(AQ:AQ,$E:$E,$E537))/(MAXIFS(AQ:AQ,$E:$E,$E537)-MINIFS(AQ:AQ,$E:$E,$E537))))</f>
        <v/>
      </c>
      <c r="DG537" s="223" t="str">
        <f t="array" ref="DG537">IF(AR537="","",
IF(INDEX(Settings!$H:$H,MATCH(DG$1,Settings!$G:$G,0))=TRUE,
100-100*(AR537-MINIFS(AR:AR,$E:$E,$E537))/(MAXIFS(AR:AR,$E:$E,$E537)-MINIFS(AR:AR,$E:$E,$E537)),
100*(AR537-MINIFS(AR:AR,$E:$E,$E537))/(MAXIFS(AR:AR,$E:$E,$E537)-MINIFS(AR:AR,$E:$E,$E537))))</f>
        <v/>
      </c>
      <c r="DH537" s="223" t="str">
        <f t="array" ref="DH537">IF(AS537="","",
IF(INDEX(Settings!$H:$H,MATCH(DH$1,Settings!$G:$G,0))=TRUE,
100-100*(AS537-MINIFS(AS:AS,$E:$E,$E537))/(MAXIFS(AS:AS,$E:$E,$E537)-MINIFS(AS:AS,$E:$E,$E537)),
100*(AS537-MINIFS(AS:AS,$E:$E,$E537))/(MAXIFS(AS:AS,$E:$E,$E537)-MINIFS(AS:AS,$E:$E,$E537))))</f>
        <v/>
      </c>
      <c r="DI537" s="223" t="str">
        <f t="array" ref="DI537">IF(AT537="","",
IF(INDEX(Settings!$H:$H,MATCH(DI$1,Settings!$G:$G,0))=TRUE,
100-100*(AT537-MINIFS(AT:AT,$E:$E,$E537))/(MAXIFS(AT:AT,$E:$E,$E537)-MINIFS(AT:AT,$E:$E,$E537)),
100*(AT537-MINIFS(AT:AT,$E:$E,$E537))/(MAXIFS(AT:AT,$E:$E,$E537)-MINIFS(AT:AT,$E:$E,$E537))))</f>
        <v/>
      </c>
      <c r="DJ537" s="223" t="str">
        <f t="array" ref="DJ537">IF(AU537="","",
IF(INDEX(Settings!$H:$H,MATCH(DJ$1,Settings!$G:$G,0))=TRUE,
100-100*(AU537-MINIFS(AU:AU,$E:$E,$E537))/(MAXIFS(AU:AU,$E:$E,$E537)-MINIFS(AU:AU,$E:$E,$E537)),
100*(AU537-MINIFS(AU:AU,$E:$E,$E537))/(MAXIFS(AU:AU,$E:$E,$E537)-MINIFS(AU:AU,$E:$E,$E537))))</f>
        <v/>
      </c>
      <c r="DK537" s="223" t="str">
        <f t="array" ref="DK537">IF(AV537="","",
IF(INDEX(Settings!$H:$H,MATCH(DK$1,Settings!$G:$G,0))=TRUE,
100-100*(AV537-MINIFS(AV:AV,$E:$E,$E537))/(MAXIFS(AV:AV,$E:$E,$E537)-MINIFS(AV:AV,$E:$E,$E537)),
100*(AV537-MINIFS(AV:AV,$E:$E,$E537))/(MAXIFS(AV:AV,$E:$E,$E537)-MINIFS(AV:AV,$E:$E,$E537))))</f>
        <v/>
      </c>
      <c r="DL537" s="223" t="str">
        <f t="array" ref="DL537">IF(AW537="","",
IF(INDEX(Settings!$H:$H,MATCH(DL$1,Settings!$G:$G,0))=TRUE,
100-100*(AW537-MINIFS(AW:AW,$E:$E,$E537))/(MAXIFS(AW:AW,$E:$E,$E537)-MINIFS(AW:AW,$E:$E,$E537)),
100*(AW537-MINIFS(AW:AW,$E:$E,$E537))/(MAXIFS(AW:AW,$E:$E,$E537)-MINIFS(AW:AW,$E:$E,$E537))))</f>
        <v/>
      </c>
      <c r="DM537" s="223" t="str">
        <f t="array" ref="DM537">IF(AX537="","",
IF(INDEX(Settings!$H:$H,MATCH(DM$1,Settings!$G:$G,0))=TRUE,
100-100*(AX537-MINIFS(AX:AX,$E:$E,$E537))/(MAXIFS(AX:AX,$E:$E,$E537)-MINIFS(AX:AX,$E:$E,$E537)),
100*(AX537-MINIFS(AX:AX,$E:$E,$E537))/(MAXIFS(AX:AX,$E:$E,$E537)-MINIFS(AX:AX,$E:$E,$E537))))</f>
        <v/>
      </c>
      <c r="DN537" s="223" t="str">
        <f t="array" ref="DN537">IF(AY537="","",
IF(INDEX(Settings!$H:$H,MATCH(DN$1,Settings!$G:$G,0))=TRUE,
100-100*(AY537-MINIFS(AY:AY,$E:$E,$E537))/(MAXIFS(AY:AY,$E:$E,$E537)-MINIFS(AY:AY,$E:$E,$E537)),
100*(AY537-MINIFS(AY:AY,$E:$E,$E537))/(MAXIFS(AY:AY,$E:$E,$E537)-MINIFS(AY:AY,$E:$E,$E537))))</f>
        <v/>
      </c>
      <c r="DO537" s="223" t="str">
        <f t="array" ref="DO537">IF(AZ537="","",
IF(INDEX(Settings!$H:$H,MATCH(DO$1,Settings!$G:$G,0))=TRUE,
100-100*(AZ537-MINIFS(AZ:AZ,$E:$E,$E537))/(MAXIFS(AZ:AZ,$E:$E,$E537)-MINIFS(AZ:AZ,$E:$E,$E537)),
100*(AZ537-MINIFS(AZ:AZ,$E:$E,$E537))/(MAXIFS(AZ:AZ,$E:$E,$E537)-MINIFS(AZ:AZ,$E:$E,$E537))))</f>
        <v/>
      </c>
      <c r="DP537" s="223" t="str">
        <f t="array" ref="DP537">IF(BA537="","",
IF(INDEX(Settings!$H:$H,MATCH(DP$1,Settings!$G:$G,0))=TRUE,
100-100*(BA537-MINIFS(BA:BA,$E:$E,$E537))/(MAXIFS(BA:BA,$E:$E,$E537)-MINIFS(BA:BA,$E:$E,$E537)),
100*(BA537-MINIFS(BA:BA,$E:$E,$E537))/(MAXIFS(BA:BA,$E:$E,$E537)-MINIFS(BA:BA,$E:$E,$E537))))</f>
        <v/>
      </c>
      <c r="DQ537" s="223" t="str">
        <f t="array" ref="DQ537">IF(BB537="","",
IF(INDEX(Settings!$H:$H,MATCH(DQ$1,Settings!$G:$G,0))=TRUE,
100-100*(BB537-MINIFS(BB:BB,$E:$E,$E537))/(MAXIFS(BB:BB,$E:$E,$E537)-MINIFS(BB:BB,$E:$E,$E537)),
100*(BB537-MINIFS(BB:BB,$E:$E,$E537))/(MAXIFS(BB:BB,$E:$E,$E537)-MINIFS(BB:BB,$E:$E,$E537))))</f>
        <v/>
      </c>
      <c r="DR537" s="223" t="str">
        <f t="array" ref="DR537">IF(BC537="","",
IF(INDEX(Settings!$H:$H,MATCH(DR$1,Settings!$G:$G,0))=TRUE,
100-100*(BC537-MINIFS(BC:BC,$E:$E,$E537))/(MAXIFS(BC:BC,$E:$E,$E537)-MINIFS(BC:BC,$E:$E,$E537)),
100*(BC537-MINIFS(BC:BC,$E:$E,$E537))/(MAXIFS(BC:BC,$E:$E,$E537)-MINIFS(BC:BC,$E:$E,$E537))))</f>
        <v/>
      </c>
      <c r="DS537" s="223" t="str">
        <f t="array" ref="DS537">IF(BD537="","",
IF(INDEX(Settings!$H:$H,MATCH(DS$1,Settings!$G:$G,0))=TRUE,
100-100*(BD537-MINIFS(BD:BD,$E:$E,$E537))/(MAXIFS(BD:BD,$E:$E,$E537)-MINIFS(BD:BD,$E:$E,$E537)),
100*(BD537-MINIFS(BD:BD,$E:$E,$E537))/(MAXIFS(BD:BD,$E:$E,$E537)-MINIFS(BD:BD,$E:$E,$E537))))</f>
        <v/>
      </c>
      <c r="DT537" s="223" t="str">
        <f t="array" ref="DT537">IF(BE537="","",
IF(INDEX(Settings!$H:$H,MATCH(DT$1,Settings!$G:$G,0))=TRUE,
100-100*(BE537-MINIFS(BE:BE,$E:$E,$E537))/(MAXIFS(BE:BE,$E:$E,$E537)-MINIFS(BE:BE,$E:$E,$E537)),
100*(BE537-MINIFS(BE:BE,$E:$E,$E537))/(MAXIFS(BE:BE,$E:$E,$E537)-MINIFS(BE:BE,$E:$E,$E537))))</f>
        <v/>
      </c>
      <c r="DU537" s="223" t="str">
        <f t="array" ref="DU537">IF(BF537="","",
IF(INDEX(Settings!$H:$H,MATCH(DU$1,Settings!$G:$G,0))=TRUE,
100-100*(BF537-MINIFS(BF:BF,$E:$E,$E537))/(MAXIFS(BF:BF,$E:$E,$E537)-MINIFS(BF:BF,$E:$E,$E537)),
100*(BF537-MINIFS(BF:BF,$E:$E,$E537))/(MAXIFS(BF:BF,$E:$E,$E537)-MINIFS(BF:BF,$E:$E,$E537))))</f>
        <v/>
      </c>
      <c r="DV537" s="223" t="str">
        <f t="array" ref="DV537">IF(BG537="","",
IF(INDEX(Settings!$H:$H,MATCH(DV$1,Settings!$G:$G,0))=TRUE,
100-100*(BG537-MINIFS(BG:BG,$E:$E,$E537))/(MAXIFS(BG:BG,$E:$E,$E537)-MINIFS(BG:BG,$E:$E,$E537)),
100*(BG537-MINIFS(BG:BG,$E:$E,$E537))/(MAXIFS(BG:BG,$E:$E,$E537)-MINIFS(BG:BG,$E:$E,$E537))))</f>
        <v/>
      </c>
      <c r="DW537" s="223" t="str">
        <f t="array" ref="DW537">IF(BH537="","",
IF(INDEX(Settings!$H:$H,MATCH(DW$1,Settings!$G:$G,0))=TRUE,
100-100*(BH537-MINIFS(BH:BH,$E:$E,$E537))/(MAXIFS(BH:BH,$E:$E,$E537)-MINIFS(BH:BH,$E:$E,$E537)),
100*(BH537-MINIFS(BH:BH,$E:$E,$E537))/(MAXIFS(BH:BH,$E:$E,$E537)-MINIFS(BH:BH,$E:$E,$E537))))</f>
        <v/>
      </c>
      <c r="DX537" s="223" t="str">
        <f t="array" ref="DX537">IF(BI537="","",
IF(INDEX(Settings!$H:$H,MATCH(DX$1,Settings!$G:$G,0))=TRUE,
100-100*(BI537-MINIFS(BI:BI,$E:$E,$E537))/(MAXIFS(BI:BI,$E:$E,$E537)-MINIFS(BI:BI,$E:$E,$E537)),
100*(BI537-MINIFS(BI:BI,$E:$E,$E537))/(MAXIFS(BI:BI,$E:$E,$E537)-MINIFS(BI:BI,$E:$E,$E537))))</f>
        <v/>
      </c>
      <c r="DY537" s="223" t="str">
        <f t="array" ref="DY537">IF(BJ537="","",
IF(INDEX(Settings!$H:$H,MATCH(DY$1,Settings!$G:$G,0))=TRUE,
100-100*(BJ537-MINIFS(BJ:BJ,$E:$E,$E537))/(MAXIFS(BJ:BJ,$E:$E,$E537)-MINIFS(BJ:BJ,$E:$E,$E537)),
100*(BJ537-MINIFS(BJ:BJ,$E:$E,$E537))/(MAXIFS(BJ:BJ,$E:$E,$E537)-MINIFS(BJ:BJ,$E:$E,$E537))))</f>
        <v/>
      </c>
      <c r="DZ537" s="225"/>
      <c r="EA537" s="225"/>
      <c r="EB537" s="225" t="str">
        <f t="shared" si="8"/>
        <v/>
      </c>
      <c r="EC537" s="225" t="str">
        <f t="shared" si="9"/>
        <v/>
      </c>
      <c r="ED537" s="225" t="str">
        <f t="shared" si="10"/>
        <v/>
      </c>
      <c r="EE537" s="225" t="str">
        <f t="shared" si="11"/>
        <v/>
      </c>
      <c r="EF537" s="225" t="str">
        <f t="shared" si="12"/>
        <v/>
      </c>
      <c r="EG537" s="225" t="str">
        <f t="shared" si="13"/>
        <v/>
      </c>
      <c r="EH537" s="225"/>
      <c r="EI537" s="225"/>
      <c r="EJ537" s="225"/>
      <c r="EK537" s="225"/>
      <c r="EL537" s="225"/>
      <c r="EM537" s="225"/>
    </row>
    <row r="538">
      <c r="A538" s="231"/>
      <c r="B538" s="231"/>
      <c r="C538" s="231"/>
      <c r="D538" s="231" t="str">
        <f t="array" ref="D538">IFERROR(INDEX(Profiles!$B:$B,MATCH($A538,Profiles!$A:$A,0)),"")</f>
        <v/>
      </c>
      <c r="E538" s="231"/>
      <c r="F538" s="231"/>
      <c r="G538" s="231"/>
      <c r="H538" s="231"/>
      <c r="I538" s="231" t="str">
        <f>IF(A538="","",IF(Settings!$N$3="DATE",F538&amp;": "&amp;TEXT(B538,"M/DD/YY"),F538&amp;": "&amp;H538))</f>
        <v/>
      </c>
      <c r="J538" s="231"/>
      <c r="K538" s="231"/>
      <c r="L538" s="231"/>
      <c r="M538" s="232" t="str">
        <f t="shared" si="14"/>
        <v/>
      </c>
      <c r="N538" s="231"/>
      <c r="O538" s="231"/>
      <c r="P538" s="231"/>
      <c r="Q538" s="231"/>
      <c r="R538" s="231"/>
      <c r="S538" s="230" t="str">
        <f>IFERROR(VLOOKUP(AF538, 'YOYO IR Scores'!A:C, 3, FALSE), "")
</f>
        <v/>
      </c>
      <c r="T538" s="231"/>
      <c r="U538" s="231"/>
      <c r="V538" s="231"/>
      <c r="W538" s="231"/>
      <c r="X538" s="233" t="str">
        <f t="shared" si="4"/>
        <v/>
      </c>
      <c r="Y538" s="234" t="str">
        <f t="shared" si="5"/>
        <v/>
      </c>
      <c r="Z538" s="234" t="str">
        <f t="shared" si="6"/>
        <v/>
      </c>
      <c r="AA538" s="233" t="str">
        <f t="shared" si="7"/>
        <v/>
      </c>
      <c r="AB538" s="232"/>
      <c r="AC538" s="232"/>
      <c r="AD538" s="232"/>
      <c r="AE538" s="232" t="str">
        <f>IFERROR(VLOOKUP(AF538, 'YOYO IR Scores'!A:C, 2, FALSE), "")</f>
        <v/>
      </c>
      <c r="AF538" s="232"/>
      <c r="AG538" s="23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c r="BD538" s="232"/>
      <c r="BE538" s="232"/>
      <c r="BF538" s="232"/>
      <c r="BG538" s="232"/>
      <c r="BH538" s="232"/>
      <c r="BI538" s="232"/>
      <c r="BJ538" s="232"/>
      <c r="BK538" s="232" t="str">
        <f t="array" ref="BK538">IF(J538="","",
IF(INDEX(Settings!$H:$H,MATCH(BY$1,Settings!$G:$G,0))=TRUE,
100-100*(J538-MIN(J:J))/(MAX(J:J)-MIN(J:J)),
100*(J538-MIN(J:J))/(MAX(J:J)-MIN(J:J))))</f>
        <v/>
      </c>
      <c r="BL538" s="232" t="str">
        <f t="array" ref="BL538">IF(J538="","",
IF(INDEX(Settings!$H:$H,MATCH(BY$1,Settings!$G:$G,0))=TRUE,
100-100*(J538-MINIFS(J:J,$E:$E,$E538))/(MAXIFS(J:J,$E:$E,$E538)-MINIFS(J:J,$E:$E,$E538)),
100*(J538-MINIFS(J:J,$E:$E,$E538))/(MAXIFS(J:J,$E:$E,$E538)-MINIFS(J:J,$E:$E,$E538))))</f>
        <v/>
      </c>
      <c r="BM538" s="232" t="str">
        <f t="array" ref="BM538">IF(J538="","",
IF(INDEX(Settings!$H:$H,MATCH(BY$1,Settings!$G:$G,0))=TRUE,
100-100*(J538-MINIFS(J:J,$E:$E,$E538,$I:$I,$I538))/(MAXIFS(J:J,$E:$E,$E538,$I:$I,$I538)-MINIFS(J:J,$E:$E,$E538,$I:$I,$I538)),
100*(J538-MINIFS(J:J,$E:$E,$E538,$I:$I,$I538))/(MAXIFS(J:J,$E:$E,$E538,$I:$I,$I538)-MINIFS(J:J,$E:$E,$E538,$I:$I,$I538))))</f>
        <v/>
      </c>
      <c r="BN538" s="231" t="str">
        <f t="array" ref="BN538">IF(J538="","",
IF(INDEX(Settings!$H:$H,MATCH(BY$1,Settings!$G:$G,0))=TRUE,
100-100*PERCENTRANK(J:J,J538),
100*PERCENTRANK(J:J,J538)))</f>
        <v/>
      </c>
      <c r="BO538" s="231" t="str">
        <f>IFERROR(__xludf.DUMMYFUNCTION("IF(J538="""","""",
IF(INDEX(Settings!$H:$H,MATCH(BY$1,Settings!$G:$G,0))=TRUE,
100-100*PERCENTRANK(FILTER(J:J,$E:$E=$E538),J538),
100*PERCENTRANK(FILTER(J:J,$E:$E=$E538),J538)))"),"")</f>
        <v/>
      </c>
      <c r="BP538" s="231" t="str">
        <f>IFERROR(__xludf.DUMMYFUNCTION("IF(J538="""","""",
IF(INDEX(Settings!$H:$H,MATCH(BY$1,Settings!$G:$G,0))=TRUE,
100-100*PERCENTRANK(FILTER(J:J,$E:$E=$E538,$I:$I=$I538),J538),
100*PERCENTRANK(FILTER(J:J,$E:$E=$E538,$I:$I=$I538),J538)))"),"")</f>
        <v/>
      </c>
      <c r="BQ538" s="233" t="str">
        <f t="array" ref="BQ538">IF(J538="","",
IF(INDEX(Settings!$H:$H,MATCH(BY$1,Settings!$G:$G,0))=TRUE,
-1*(J538-AVERAGE(J:J))/STDEV(J:J),
(J538-AVERAGE(J:J))/STDEV(J:J)))</f>
        <v/>
      </c>
      <c r="BR538" s="233" t="str">
        <f>IFERROR(__xludf.DUMMYFUNCTION("IF(J538="""","""",
IF(INDEX(Settings!$H:$H,MATCH(BY$1,Settings!$G:$G,0))=TRUE,
-1*(J538-AVERAGEIFS(J:J,$E:$E,$E538))/STDEV(FILTER(J:J,$E:$E=$E538)),
(J538-AVERAGEIFS(J:J,$E:$E,$E538))/STDEV(FILTER(J:J,$E:$E=$E538))))"),"")</f>
        <v/>
      </c>
      <c r="BS538" s="233"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1"/>
      <c r="BX538" s="231"/>
      <c r="BY538" s="232" t="str">
        <f t="array" ref="BY538">IF(J538="","",
IF(INDEX(Settings!$H:$H,MATCH(BY$1,Settings!$G:$G,0))=TRUE,
100-100*(J538-MINIFS(J:J,$E:$E,$E538))/(MAXIFS(J:J,$E:$E,$E538)-MINIFS(J:J,$E:$E,$E538)),
100*(J538-MINIFS(J:J,$E:$E,$E538))/(MAXIFS(J:J,$E:$E,$E538)-MINIFS(J:J,$E:$E,$E538))))</f>
        <v/>
      </c>
      <c r="BZ538" s="232" t="str">
        <f t="array" ref="BZ538">IF(K538="","",
IF(INDEX(Settings!$H:$H,MATCH(BZ$1,Settings!$G:$G,0))=TRUE,
100-100*(K538-MINIFS(K:K,$E:$E,$E538))/(MAXIFS(K:K,$E:$E,$E538)-MINIFS(K:K,$E:$E,$E538)),
100*(K538-MINIFS(K:K,$E:$E,$E538))/(MAXIFS(K:K,$E:$E,$E538)-MINIFS(K:K,$E:$E,$E538))))</f>
        <v/>
      </c>
      <c r="CA538" s="232" t="str">
        <f t="array" ref="CA538">IF(L538="","",
IF(INDEX(Settings!$H:$H,MATCH(CA$1,Settings!$G:$G,0))=TRUE,
100-100*(L538-MINIFS(L:L,$E:$E,$E538))/(MAXIFS(L:L,$E:$E,$E538)-MINIFS(L:L,$E:$E,$E538)),
100*(L538-MINIFS(L:L,$E:$E,$E538))/(MAXIFS(L:L,$E:$E,$E538)-MINIFS(L:L,$E:$E,$E538))))</f>
        <v/>
      </c>
      <c r="CB538" s="232" t="str">
        <f t="array" ref="CB538">IF(M538="","",
IF(INDEX(Settings!$H:$H,MATCH(CB$1,Settings!$G:$G,0))=TRUE,
100-100*(M538-MINIFS(M:M,$E:$E,$E538))/(MAXIFS(M:M,$E:$E,$E538)-MINIFS(M:M,$E:$E,$E538)),
100*(M538-MINIFS(M:M,$E:$E,$E538))/(MAXIFS(M:M,$E:$E,$E538)-MINIFS(M:M,$E:$E,$E538))))</f>
        <v/>
      </c>
      <c r="CC538" s="232" t="str">
        <f t="array" ref="CC538">IF(N538="","",
IF(INDEX(Settings!$H:$H,MATCH(CC$1,Settings!$G:$G,0))=TRUE,
100-100*(N538-MINIFS(N:N,$E:$E,$E538))/(MAXIFS(N:N,$E:$E,$E538)-MINIFS(N:N,$E:$E,$E538)),
100*(N538-MINIFS(N:N,$E:$E,$E538))/(MAXIFS(N:N,$E:$E,$E538)-MINIFS(N:N,$E:$E,$E538))))</f>
        <v/>
      </c>
      <c r="CD538" s="232" t="str">
        <f t="array" ref="CD538">IF(O538="","",
IF(INDEX(Settings!$H:$H,MATCH(CD$1,Settings!$G:$G,0))=TRUE,
100-100*(O538-MINIFS(O:O,$E:$E,$E538))/(MAXIFS(O:O,$E:$E,$E538)-MINIFS(O:O,$E:$E,$E538)),
100*(O538-MINIFS(O:O,$E:$E,$E538))/(MAXIFS(O:O,$E:$E,$E538)-MINIFS(O:O,$E:$E,$E538))))</f>
        <v/>
      </c>
      <c r="CE538" s="232" t="str">
        <f t="array" ref="CE538">IF(P538="","",
IF(INDEX(Settings!$H:$H,MATCH(CE$1,Settings!$G:$G,0))=TRUE,
100-100*(P538-MINIFS(P:P,$E:$E,$E538))/(MAXIFS(P:P,$E:$E,$E538)-MINIFS(P:P,$E:$E,$E538)),
100*(P538-MINIFS(P:P,$E:$E,$E538))/(MAXIFS(P:P,$E:$E,$E538)-MINIFS(P:P,$E:$E,$E538))))</f>
        <v/>
      </c>
      <c r="CF538" s="232" t="str">
        <f t="array" ref="CF538">IF(Q538="","",
IF(INDEX(Settings!$H:$H,MATCH(CF$1,Settings!$G:$G,0))=TRUE,
100-100*(Q538-MINIFS(Q:Q,$E:$E,$E538))/(MAXIFS(Q:Q,$E:$E,$E538)-MINIFS(Q:Q,$E:$E,$E538)),
100*(Q538-MINIFS(Q:Q,$E:$E,$E538))/(MAXIFS(Q:Q,$E:$E,$E538)-MINIFS(Q:Q,$E:$E,$E538))))</f>
        <v/>
      </c>
      <c r="CG538" s="232" t="str">
        <f t="array" ref="CG538">IF(R538="","",
IF(INDEX(Settings!$H:$H,MATCH(CG$1,Settings!$G:$G,0))=TRUE,
100-100*(R538-MINIFS(R:R,$E:$E,$E538))/(MAXIFS(R:R,$E:$E,$E538)-MINIFS(R:R,$E:$E,$E538)),
100*(R538-MINIFS(R:R,$E:$E,$E538))/(MAXIFS(R:R,$E:$E,$E538)-MINIFS(R:R,$E:$E,$E538))))</f>
        <v/>
      </c>
      <c r="CH538" s="232" t="str">
        <f t="array" ref="CH538">IF(S538="","",
IF(INDEX(Settings!$H:$H,MATCH(CH$1,Settings!$G:$G,0))=TRUE,
100-100*(S538-MINIFS(S:S,$E:$E,$E538))/(MAXIFS(S:S,$E:$E,$E538)-MINIFS(S:S,$E:$E,$E538)),
100*(S538-MINIFS(S:S,$E:$E,$E538))/(MAXIFS(S:S,$E:$E,$E538)-MINIFS(S:S,$E:$E,$E538))))</f>
        <v/>
      </c>
      <c r="CI538" s="232" t="str">
        <f t="array" ref="CI538">IF(T538="","",
IF(INDEX(Settings!$H:$H,MATCH(CI$1,Settings!$G:$G,0))=TRUE,
100-100*(T538-MINIFS(T:T,$E:$E,$E538))/(MAXIFS(T:T,$E:$E,$E538)-MINIFS(T:T,$E:$E,$E538)),
100*(T538-MINIFS(T:T,$E:$E,$E538))/(MAXIFS(T:T,$E:$E,$E538)-MINIFS(T:T,$E:$E,$E538))))</f>
        <v/>
      </c>
      <c r="CJ538" s="232" t="str">
        <f t="array" ref="CJ538">IF(U538="","",
IF(INDEX(Settings!$H:$H,MATCH(CJ$1,Settings!$G:$G,0))=TRUE,
100-100*(U538-MINIFS(U:U,$E:$E,$E538))/(MAXIFS(U:U,$E:$E,$E538)-MINIFS(U:U,$E:$E,$E538)),
100*(U538-MINIFS(U:U,$E:$E,$E538))/(MAXIFS(U:U,$E:$E,$E538)-MINIFS(U:U,$E:$E,$E538))))</f>
        <v/>
      </c>
      <c r="CK538" s="232" t="str">
        <f t="array" ref="CK538">IF(V538="","",
IF(INDEX(Settings!$H:$H,MATCH(CK$1,Settings!$G:$G,0))=TRUE,
100-100*(V538-MINIFS(V:V,$E:$E,$E538))/(MAXIFS(V:V,$E:$E,$E538)-MINIFS(V:V,$E:$E,$E538)),
100*(V538-MINIFS(V:V,$E:$E,$E538))/(MAXIFS(V:V,$E:$E,$E538)-MINIFS(V:V,$E:$E,$E538))))</f>
        <v/>
      </c>
      <c r="CL538" s="232" t="str">
        <f t="array" ref="CL538">IF(W538="","",
IF(INDEX(Settings!$H:$H,MATCH(CL$1,Settings!$G:$G,0))=TRUE,
100-100*(W538-MINIFS(W:W,$E:$E,$E538))/(MAXIFS(W:W,$E:$E,$E538)-MINIFS(W:W,$E:$E,$E538)),
100*(W538-MINIFS(W:W,$E:$E,$E538))/(MAXIFS(W:W,$E:$E,$E538)-MINIFS(W:W,$E:$E,$E538))))</f>
        <v/>
      </c>
      <c r="CM538" s="232" t="str">
        <f t="array" ref="CM538">IF(X538="","",
IF(INDEX(Settings!$H:$H,MATCH(CM$1,Settings!$G:$G,0))=TRUE,
100-100*(X538-MINIFS(X:X,$E:$E,$E538))/(MAXIFS(X:X,$E:$E,$E538)-MINIFS(X:X,$E:$E,$E538)),
100*(X538-MINIFS(X:X,$E:$E,$E538))/(MAXIFS(X:X,$E:$E,$E538)-MINIFS(X:X,$E:$E,$E538))))</f>
        <v/>
      </c>
      <c r="CN538" s="232" t="str">
        <f t="array" ref="CN538">IF(Y538="","",
IF(INDEX(Settings!$H:$H,MATCH(CN$1,Settings!$G:$G,0))=TRUE,
100-100*(Y538-MINIFS(Y:Y,$E:$E,$E538))/(MAXIFS(Y:Y,$E:$E,$E538)-MINIFS(Y:Y,$E:$E,$E538)),
100*(Y538-MINIFS(Y:Y,$E:$E,$E538))/(MAXIFS(Y:Y,$E:$E,$E538)-MINIFS(Y:Y,$E:$E,$E538))))</f>
        <v/>
      </c>
      <c r="CO538" s="232" t="str">
        <f t="array" ref="CO538">IF(Z538="","",
IF(INDEX(Settings!$H:$H,MATCH(CO$1,Settings!$G:$G,0))=TRUE,
100-100*(Z538-MINIFS(Z:Z,$E:$E,$E538))/(MAXIFS(Z:Z,$E:$E,$E538)-MINIFS(Z:Z,$E:$E,$E538)),
100*(Z538-MINIFS(Z:Z,$E:$E,$E538))/(MAXIFS(Z:Z,$E:$E,$E538)-MINIFS(Z:Z,$E:$E,$E538))))</f>
        <v/>
      </c>
      <c r="CP538" s="232" t="str">
        <f t="array" ref="CP538">IF(AA538="","",
IF(INDEX(Settings!$H:$H,MATCH(CP$1,Settings!$G:$G,0))=TRUE,
100-100*(AA538-MINIFS(AA:AA,$E:$E,$E538))/(MAXIFS(AA:AA,$E:$E,$E538)-MINIFS(AA:AA,$E:$E,$E538)),
100*(AA538-MINIFS(AA:AA,$E:$E,$E538))/(MAXIFS(AA:AA,$E:$E,$E538)-MINIFS(AA:AA,$E:$E,$E538))))</f>
        <v/>
      </c>
      <c r="CQ538" s="232" t="str">
        <f t="array" ref="CQ538">IF(AB538="","",
IF(INDEX(Settings!$H:$H,MATCH(CQ$1,Settings!$G:$G,0))=TRUE,
100-100*(AB538-MINIFS(AB:AB,$E:$E,$E538))/(MAXIFS(AB:AB,$E:$E,$E538)-MINIFS(AB:AB,$E:$E,$E538)),
100*(AB538-MINIFS(AB:AB,$E:$E,$E538))/(MAXIFS(AB:AB,$E:$E,$E538)-MINIFS(AB:AB,$E:$E,$E538))))</f>
        <v/>
      </c>
      <c r="CR538" s="232" t="str">
        <f t="array" ref="CR538">IF(AC538="","",
IF(INDEX(Settings!$H:$H,MATCH(CR$1,Settings!$G:$G,0))=TRUE,
100-100*(AC538-MINIFS(AC:AC,$E:$E,$E538))/(MAXIFS(AC:AC,$E:$E,$E538)-MINIFS(AC:AC,$E:$E,$E538)),
100*(AC538-MINIFS(AC:AC,$E:$E,$E538))/(MAXIFS(AC:AC,$E:$E,$E538)-MINIFS(AC:AC,$E:$E,$E538))))</f>
        <v/>
      </c>
      <c r="CS538" s="232" t="str">
        <f t="array" ref="CS538">IF(AD538="","",
IF(INDEX(Settings!$H:$H,MATCH(CS$1,Settings!$G:$G,0))=TRUE,
100-100*(AD538-MINIFS(AD:AD,$E:$E,$E538))/(MAXIFS(AD:AD,$E:$E,$E538)-MINIFS(AD:AD,$E:$E,$E538)),
100*(AD538-MINIFS(AD:AD,$E:$E,$E538))/(MAXIFS(AD:AD,$E:$E,$E538)-MINIFS(AD:AD,$E:$E,$E538))))</f>
        <v/>
      </c>
      <c r="CT538" s="232" t="str">
        <f t="array" ref="CT538">IF(AE538="","",
IF(INDEX(Settings!$H:$H,MATCH(CT$1,Settings!$G:$G,0))=TRUE,
100-100*(AE538-MINIFS(AE:AE,$E:$E,$E538))/(MAXIFS(AE:AE,$E:$E,$E538)-MINIFS(AE:AE,$E:$E,$E538)),
100*(AE538-MINIFS(AE:AE,$E:$E,$E538))/(MAXIFS(AE:AE,$E:$E,$E538)-MINIFS(AE:AE,$E:$E,$E538))))</f>
        <v/>
      </c>
      <c r="CU538" s="232" t="str">
        <f t="array" ref="CU538">IF(AF538="","",
IF(INDEX(Settings!$H:$H,MATCH(CU$1,Settings!$G:$G,0))=TRUE,
100-100*(AF538-MINIFS(AF:AF,$E:$E,$E538))/(MAXIFS(AF:AF,$E:$E,$E538)-MINIFS(AF:AF,$E:$E,$E538)),
100*(AF538-MINIFS(AF:AF,$E:$E,$E538))/(MAXIFS(AF:AF,$E:$E,$E538)-MINIFS(AF:AF,$E:$E,$E538))))</f>
        <v/>
      </c>
      <c r="CV538" s="232" t="str">
        <f t="array" ref="CV538">IF(AG538="","",
IF(INDEX(Settings!$H:$H,MATCH(CV$1,Settings!$G:$G,0))=TRUE,
100-100*(AG538-MINIFS(AG:AG,$E:$E,$E538))/(MAXIFS(AG:AG,$E:$E,$E538)-MINIFS(AG:AG,$E:$E,$E538)),
100*(AG538-MINIFS(AG:AG,$E:$E,$E538))/(MAXIFS(AG:AG,$E:$E,$E538)-MINIFS(AG:AG,$E:$E,$E538))))</f>
        <v/>
      </c>
      <c r="CW538" s="232" t="str">
        <f t="array" ref="CW538">IF(AH538="","",
IF(INDEX(Settings!$H:$H,MATCH(CW$1,Settings!$G:$G,0))=TRUE,
100-100*(AH538-MINIFS(AH:AH,$E:$E,$E538))/(MAXIFS(AH:AH,$E:$E,$E538)-MINIFS(AH:AH,$E:$E,$E538)),
100*(AH538-MINIFS(AH:AH,$E:$E,$E538))/(MAXIFS(AH:AH,$E:$E,$E538)-MINIFS(AH:AH,$E:$E,$E538))))</f>
        <v/>
      </c>
      <c r="CX538" s="232" t="str">
        <f t="array" ref="CX538">IF(AI538="","",
IF(INDEX(Settings!$H:$H,MATCH(CX$1,Settings!$G:$G,0))=TRUE,
100-100*(AI538-MINIFS(AI:AI,$E:$E,$E538))/(MAXIFS(AI:AI,$E:$E,$E538)-MINIFS(AI:AI,$E:$E,$E538)),
100*(AI538-MINIFS(AI:AI,$E:$E,$E538))/(MAXIFS(AI:AI,$E:$E,$E538)-MINIFS(AI:AI,$E:$E,$E538))))</f>
        <v/>
      </c>
      <c r="CY538" s="232" t="str">
        <f t="array" ref="CY538">IF(AJ538="","",
IF(INDEX(Settings!$H:$H,MATCH(CY$1,Settings!$G:$G,0))=TRUE,
100-100*(AJ538-MINIFS(AJ:AJ,$E:$E,$E538))/(MAXIFS(AJ:AJ,$E:$E,$E538)-MINIFS(AJ:AJ,$E:$E,$E538)),
100*(AJ538-MINIFS(AJ:AJ,$E:$E,$E538))/(MAXIFS(AJ:AJ,$E:$E,$E538)-MINIFS(AJ:AJ,$E:$E,$E538))))</f>
        <v/>
      </c>
      <c r="CZ538" s="232" t="str">
        <f t="array" ref="CZ538">IF(AK538="","",
IF(INDEX(Settings!$H:$H,MATCH(CZ$1,Settings!$G:$G,0))=TRUE,
100-100*(AK538-MINIFS(AK:AK,$E:$E,$E538))/(MAXIFS(AK:AK,$E:$E,$E538)-MINIFS(AK:AK,$E:$E,$E538)),
100*(AK538-MINIFS(AK:AK,$E:$E,$E538))/(MAXIFS(AK:AK,$E:$E,$E538)-MINIFS(AK:AK,$E:$E,$E538))))</f>
        <v/>
      </c>
      <c r="DA538" s="232" t="str">
        <f t="array" ref="DA538">IF(AL538="","",
IF(INDEX(Settings!$H:$H,MATCH(DA$1,Settings!$G:$G,0))=TRUE,
100-100*(AL538-MINIFS(AL:AL,$E:$E,$E538))/(MAXIFS(AL:AL,$E:$E,$E538)-MINIFS(AL:AL,$E:$E,$E538)),
100*(AL538-MINIFS(AL:AL,$E:$E,$E538))/(MAXIFS(AL:AL,$E:$E,$E538)-MINIFS(AL:AL,$E:$E,$E538))))</f>
        <v/>
      </c>
      <c r="DB538" s="232" t="str">
        <f t="array" ref="DB538">IF(AM538="","",
IF(INDEX(Settings!$H:$H,MATCH(DB$1,Settings!$G:$G,0))=TRUE,
100-100*(AM538-MINIFS(AM:AM,$E:$E,$E538))/(MAXIFS(AM:AM,$E:$E,$E538)-MINIFS(AM:AM,$E:$E,$E538)),
100*(AM538-MINIFS(AM:AM,$E:$E,$E538))/(MAXIFS(AM:AM,$E:$E,$E538)-MINIFS(AM:AM,$E:$E,$E538))))</f>
        <v/>
      </c>
      <c r="DC538" s="232" t="str">
        <f t="array" ref="DC538">IF(AN538="","",
IF(INDEX(Settings!$H:$H,MATCH(DC$1,Settings!$G:$G,0))=TRUE,
100-100*(AN538-MINIFS(AN:AN,$E:$E,$E538))/(MAXIFS(AN:AN,$E:$E,$E538)-MINIFS(AN:AN,$E:$E,$E538)),
100*(AN538-MINIFS(AN:AN,$E:$E,$E538))/(MAXIFS(AN:AN,$E:$E,$E538)-MINIFS(AN:AN,$E:$E,$E538))))</f>
        <v/>
      </c>
      <c r="DD538" s="232" t="str">
        <f t="array" ref="DD538">IF(AO538="","",
IF(INDEX(Settings!$H:$H,MATCH(DD$1,Settings!$G:$G,0))=TRUE,
100-100*(AO538-MINIFS(AO:AO,$E:$E,$E538))/(MAXIFS(AO:AO,$E:$E,$E538)-MINIFS(AO:AO,$E:$E,$E538)),
100*(AO538-MINIFS(AO:AO,$E:$E,$E538))/(MAXIFS(AO:AO,$E:$E,$E538)-MINIFS(AO:AO,$E:$E,$E538))))</f>
        <v/>
      </c>
      <c r="DE538" s="232" t="str">
        <f t="array" ref="DE538">IF(AP538="","",
IF(INDEX(Settings!$H:$H,MATCH(DE$1,Settings!$G:$G,0))=TRUE,
100-100*(AP538-MINIFS(AP:AP,$E:$E,$E538))/(MAXIFS(AP:AP,$E:$E,$E538)-MINIFS(AP:AP,$E:$E,$E538)),
100*(AP538-MINIFS(AP:AP,$E:$E,$E538))/(MAXIFS(AP:AP,$E:$E,$E538)-MINIFS(AP:AP,$E:$E,$E538))))</f>
        <v/>
      </c>
      <c r="DF538" s="232" t="str">
        <f t="array" ref="DF538">IF(AQ538="","",
IF(INDEX(Settings!$H:$H,MATCH(DF$1,Settings!$G:$G,0))=TRUE,
100-100*(AQ538-MINIFS(AQ:AQ,$E:$E,$E538))/(MAXIFS(AQ:AQ,$E:$E,$E538)-MINIFS(AQ:AQ,$E:$E,$E538)),
100*(AQ538-MINIFS(AQ:AQ,$E:$E,$E538))/(MAXIFS(AQ:AQ,$E:$E,$E538)-MINIFS(AQ:AQ,$E:$E,$E538))))</f>
        <v/>
      </c>
      <c r="DG538" s="232" t="str">
        <f t="array" ref="DG538">IF(AR538="","",
IF(INDEX(Settings!$H:$H,MATCH(DG$1,Settings!$G:$G,0))=TRUE,
100-100*(AR538-MINIFS(AR:AR,$E:$E,$E538))/(MAXIFS(AR:AR,$E:$E,$E538)-MINIFS(AR:AR,$E:$E,$E538)),
100*(AR538-MINIFS(AR:AR,$E:$E,$E538))/(MAXIFS(AR:AR,$E:$E,$E538)-MINIFS(AR:AR,$E:$E,$E538))))</f>
        <v/>
      </c>
      <c r="DH538" s="232" t="str">
        <f t="array" ref="DH538">IF(AS538="","",
IF(INDEX(Settings!$H:$H,MATCH(DH$1,Settings!$G:$G,0))=TRUE,
100-100*(AS538-MINIFS(AS:AS,$E:$E,$E538))/(MAXIFS(AS:AS,$E:$E,$E538)-MINIFS(AS:AS,$E:$E,$E538)),
100*(AS538-MINIFS(AS:AS,$E:$E,$E538))/(MAXIFS(AS:AS,$E:$E,$E538)-MINIFS(AS:AS,$E:$E,$E538))))</f>
        <v/>
      </c>
      <c r="DI538" s="232" t="str">
        <f t="array" ref="DI538">IF(AT538="","",
IF(INDEX(Settings!$H:$H,MATCH(DI$1,Settings!$G:$G,0))=TRUE,
100-100*(AT538-MINIFS(AT:AT,$E:$E,$E538))/(MAXIFS(AT:AT,$E:$E,$E538)-MINIFS(AT:AT,$E:$E,$E538)),
100*(AT538-MINIFS(AT:AT,$E:$E,$E538))/(MAXIFS(AT:AT,$E:$E,$E538)-MINIFS(AT:AT,$E:$E,$E538))))</f>
        <v/>
      </c>
      <c r="DJ538" s="232" t="str">
        <f t="array" ref="DJ538">IF(AU538="","",
IF(INDEX(Settings!$H:$H,MATCH(DJ$1,Settings!$G:$G,0))=TRUE,
100-100*(AU538-MINIFS(AU:AU,$E:$E,$E538))/(MAXIFS(AU:AU,$E:$E,$E538)-MINIFS(AU:AU,$E:$E,$E538)),
100*(AU538-MINIFS(AU:AU,$E:$E,$E538))/(MAXIFS(AU:AU,$E:$E,$E538)-MINIFS(AU:AU,$E:$E,$E538))))</f>
        <v/>
      </c>
      <c r="DK538" s="232" t="str">
        <f t="array" ref="DK538">IF(AV538="","",
IF(INDEX(Settings!$H:$H,MATCH(DK$1,Settings!$G:$G,0))=TRUE,
100-100*(AV538-MINIFS(AV:AV,$E:$E,$E538))/(MAXIFS(AV:AV,$E:$E,$E538)-MINIFS(AV:AV,$E:$E,$E538)),
100*(AV538-MINIFS(AV:AV,$E:$E,$E538))/(MAXIFS(AV:AV,$E:$E,$E538)-MINIFS(AV:AV,$E:$E,$E538))))</f>
        <v/>
      </c>
      <c r="DL538" s="232" t="str">
        <f t="array" ref="DL538">IF(AW538="","",
IF(INDEX(Settings!$H:$H,MATCH(DL$1,Settings!$G:$G,0))=TRUE,
100-100*(AW538-MINIFS(AW:AW,$E:$E,$E538))/(MAXIFS(AW:AW,$E:$E,$E538)-MINIFS(AW:AW,$E:$E,$E538)),
100*(AW538-MINIFS(AW:AW,$E:$E,$E538))/(MAXIFS(AW:AW,$E:$E,$E538)-MINIFS(AW:AW,$E:$E,$E538))))</f>
        <v/>
      </c>
      <c r="DM538" s="232" t="str">
        <f t="array" ref="DM538">IF(AX538="","",
IF(INDEX(Settings!$H:$H,MATCH(DM$1,Settings!$G:$G,0))=TRUE,
100-100*(AX538-MINIFS(AX:AX,$E:$E,$E538))/(MAXIFS(AX:AX,$E:$E,$E538)-MINIFS(AX:AX,$E:$E,$E538)),
100*(AX538-MINIFS(AX:AX,$E:$E,$E538))/(MAXIFS(AX:AX,$E:$E,$E538)-MINIFS(AX:AX,$E:$E,$E538))))</f>
        <v/>
      </c>
      <c r="DN538" s="232" t="str">
        <f t="array" ref="DN538">IF(AY538="","",
IF(INDEX(Settings!$H:$H,MATCH(DN$1,Settings!$G:$G,0))=TRUE,
100-100*(AY538-MINIFS(AY:AY,$E:$E,$E538))/(MAXIFS(AY:AY,$E:$E,$E538)-MINIFS(AY:AY,$E:$E,$E538)),
100*(AY538-MINIFS(AY:AY,$E:$E,$E538))/(MAXIFS(AY:AY,$E:$E,$E538)-MINIFS(AY:AY,$E:$E,$E538))))</f>
        <v/>
      </c>
      <c r="DO538" s="232" t="str">
        <f t="array" ref="DO538">IF(AZ538="","",
IF(INDEX(Settings!$H:$H,MATCH(DO$1,Settings!$G:$G,0))=TRUE,
100-100*(AZ538-MINIFS(AZ:AZ,$E:$E,$E538))/(MAXIFS(AZ:AZ,$E:$E,$E538)-MINIFS(AZ:AZ,$E:$E,$E538)),
100*(AZ538-MINIFS(AZ:AZ,$E:$E,$E538))/(MAXIFS(AZ:AZ,$E:$E,$E538)-MINIFS(AZ:AZ,$E:$E,$E538))))</f>
        <v/>
      </c>
      <c r="DP538" s="232" t="str">
        <f t="array" ref="DP538">IF(BA538="","",
IF(INDEX(Settings!$H:$H,MATCH(DP$1,Settings!$G:$G,0))=TRUE,
100-100*(BA538-MINIFS(BA:BA,$E:$E,$E538))/(MAXIFS(BA:BA,$E:$E,$E538)-MINIFS(BA:BA,$E:$E,$E538)),
100*(BA538-MINIFS(BA:BA,$E:$E,$E538))/(MAXIFS(BA:BA,$E:$E,$E538)-MINIFS(BA:BA,$E:$E,$E538))))</f>
        <v/>
      </c>
      <c r="DQ538" s="232" t="str">
        <f t="array" ref="DQ538">IF(BB538="","",
IF(INDEX(Settings!$H:$H,MATCH(DQ$1,Settings!$G:$G,0))=TRUE,
100-100*(BB538-MINIFS(BB:BB,$E:$E,$E538))/(MAXIFS(BB:BB,$E:$E,$E538)-MINIFS(BB:BB,$E:$E,$E538)),
100*(BB538-MINIFS(BB:BB,$E:$E,$E538))/(MAXIFS(BB:BB,$E:$E,$E538)-MINIFS(BB:BB,$E:$E,$E538))))</f>
        <v/>
      </c>
      <c r="DR538" s="232" t="str">
        <f t="array" ref="DR538">IF(BC538="","",
IF(INDEX(Settings!$H:$H,MATCH(DR$1,Settings!$G:$G,0))=TRUE,
100-100*(BC538-MINIFS(BC:BC,$E:$E,$E538))/(MAXIFS(BC:BC,$E:$E,$E538)-MINIFS(BC:BC,$E:$E,$E538)),
100*(BC538-MINIFS(BC:BC,$E:$E,$E538))/(MAXIFS(BC:BC,$E:$E,$E538)-MINIFS(BC:BC,$E:$E,$E538))))</f>
        <v/>
      </c>
      <c r="DS538" s="232" t="str">
        <f t="array" ref="DS538">IF(BD538="","",
IF(INDEX(Settings!$H:$H,MATCH(DS$1,Settings!$G:$G,0))=TRUE,
100-100*(BD538-MINIFS(BD:BD,$E:$E,$E538))/(MAXIFS(BD:BD,$E:$E,$E538)-MINIFS(BD:BD,$E:$E,$E538)),
100*(BD538-MINIFS(BD:BD,$E:$E,$E538))/(MAXIFS(BD:BD,$E:$E,$E538)-MINIFS(BD:BD,$E:$E,$E538))))</f>
        <v/>
      </c>
      <c r="DT538" s="232" t="str">
        <f t="array" ref="DT538">IF(BE538="","",
IF(INDEX(Settings!$H:$H,MATCH(DT$1,Settings!$G:$G,0))=TRUE,
100-100*(BE538-MINIFS(BE:BE,$E:$E,$E538))/(MAXIFS(BE:BE,$E:$E,$E538)-MINIFS(BE:BE,$E:$E,$E538)),
100*(BE538-MINIFS(BE:BE,$E:$E,$E538))/(MAXIFS(BE:BE,$E:$E,$E538)-MINIFS(BE:BE,$E:$E,$E538))))</f>
        <v/>
      </c>
      <c r="DU538" s="232" t="str">
        <f t="array" ref="DU538">IF(BF538="","",
IF(INDEX(Settings!$H:$H,MATCH(DU$1,Settings!$G:$G,0))=TRUE,
100-100*(BF538-MINIFS(BF:BF,$E:$E,$E538))/(MAXIFS(BF:BF,$E:$E,$E538)-MINIFS(BF:BF,$E:$E,$E538)),
100*(BF538-MINIFS(BF:BF,$E:$E,$E538))/(MAXIFS(BF:BF,$E:$E,$E538)-MINIFS(BF:BF,$E:$E,$E538))))</f>
        <v/>
      </c>
      <c r="DV538" s="232" t="str">
        <f t="array" ref="DV538">IF(BG538="","",
IF(INDEX(Settings!$H:$H,MATCH(DV$1,Settings!$G:$G,0))=TRUE,
100-100*(BG538-MINIFS(BG:BG,$E:$E,$E538))/(MAXIFS(BG:BG,$E:$E,$E538)-MINIFS(BG:BG,$E:$E,$E538)),
100*(BG538-MINIFS(BG:BG,$E:$E,$E538))/(MAXIFS(BG:BG,$E:$E,$E538)-MINIFS(BG:BG,$E:$E,$E538))))</f>
        <v/>
      </c>
      <c r="DW538" s="232" t="str">
        <f t="array" ref="DW538">IF(BH538="","",
IF(INDEX(Settings!$H:$H,MATCH(DW$1,Settings!$G:$G,0))=TRUE,
100-100*(BH538-MINIFS(BH:BH,$E:$E,$E538))/(MAXIFS(BH:BH,$E:$E,$E538)-MINIFS(BH:BH,$E:$E,$E538)),
100*(BH538-MINIFS(BH:BH,$E:$E,$E538))/(MAXIFS(BH:BH,$E:$E,$E538)-MINIFS(BH:BH,$E:$E,$E538))))</f>
        <v/>
      </c>
      <c r="DX538" s="232" t="str">
        <f t="array" ref="DX538">IF(BI538="","",
IF(INDEX(Settings!$H:$H,MATCH(DX$1,Settings!$G:$G,0))=TRUE,
100-100*(BI538-MINIFS(BI:BI,$E:$E,$E538))/(MAXIFS(BI:BI,$E:$E,$E538)-MINIFS(BI:BI,$E:$E,$E538)),
100*(BI538-MINIFS(BI:BI,$E:$E,$E538))/(MAXIFS(BI:BI,$E:$E,$E538)-MINIFS(BI:BI,$E:$E,$E538))))</f>
        <v/>
      </c>
      <c r="DY538" s="232" t="str">
        <f t="array" ref="DY538">IF(BJ538="","",
IF(INDEX(Settings!$H:$H,MATCH(DY$1,Settings!$G:$G,0))=TRUE,
100-100*(BJ538-MINIFS(BJ:BJ,$E:$E,$E538))/(MAXIFS(BJ:BJ,$E:$E,$E538)-MINIFS(BJ:BJ,$E:$E,$E538)),
100*(BJ538-MINIFS(BJ:BJ,$E:$E,$E538))/(MAXIFS(BJ:BJ,$E:$E,$E538)-MINIFS(BJ:BJ,$E:$E,$E538))))</f>
        <v/>
      </c>
      <c r="DZ538" s="234"/>
      <c r="EA538" s="234"/>
      <c r="EB538" s="234" t="str">
        <f t="shared" si="8"/>
        <v/>
      </c>
      <c r="EC538" s="234" t="str">
        <f t="shared" si="9"/>
        <v/>
      </c>
      <c r="ED538" s="234" t="str">
        <f t="shared" si="10"/>
        <v/>
      </c>
      <c r="EE538" s="234" t="str">
        <f t="shared" si="11"/>
        <v/>
      </c>
      <c r="EF538" s="234" t="str">
        <f t="shared" si="12"/>
        <v/>
      </c>
      <c r="EG538" s="234" t="str">
        <f t="shared" si="13"/>
        <v/>
      </c>
      <c r="EH538" s="234"/>
      <c r="EI538" s="234"/>
      <c r="EJ538" s="234"/>
      <c r="EK538" s="234"/>
      <c r="EL538" s="234"/>
      <c r="EM538" s="234"/>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3" t="str">
        <f t="shared" si="14"/>
        <v/>
      </c>
      <c r="N539" s="49"/>
      <c r="O539" s="49"/>
      <c r="P539" s="49"/>
      <c r="Q539" s="49"/>
      <c r="R539" s="49"/>
      <c r="S539" s="222" t="str">
        <f>IFERROR(VLOOKUP(AF539, 'YOYO IR Scores'!A:C, 3, FALSE), "")
</f>
        <v/>
      </c>
      <c r="T539" s="49"/>
      <c r="U539" s="49"/>
      <c r="V539" s="49"/>
      <c r="W539" s="49"/>
      <c r="X539" s="224" t="str">
        <f t="shared" si="4"/>
        <v/>
      </c>
      <c r="Y539" s="225" t="str">
        <f t="shared" si="5"/>
        <v/>
      </c>
      <c r="Z539" s="225" t="str">
        <f t="shared" si="6"/>
        <v/>
      </c>
      <c r="AA539" s="224" t="str">
        <f t="shared" si="7"/>
        <v/>
      </c>
      <c r="AB539" s="223"/>
      <c r="AC539" s="223"/>
      <c r="AD539" s="223"/>
      <c r="AE539" s="223" t="str">
        <f>IFERROR(VLOOKUP(AF539, 'YOYO IR Scores'!A:C, 2, FALSE), "")</f>
        <v/>
      </c>
      <c r="AF539" s="223"/>
      <c r="AG539" s="223"/>
      <c r="AH539" s="223"/>
      <c r="AI539" s="223"/>
      <c r="AJ539" s="223"/>
      <c r="AK539" s="223"/>
      <c r="AL539" s="223"/>
      <c r="AM539" s="223"/>
      <c r="AN539" s="223"/>
      <c r="AO539" s="223"/>
      <c r="AP539" s="223"/>
      <c r="AQ539" s="223"/>
      <c r="AR539" s="223"/>
      <c r="AS539" s="223"/>
      <c r="AT539" s="223"/>
      <c r="AU539" s="223"/>
      <c r="AV539" s="223"/>
      <c r="AW539" s="223"/>
      <c r="AX539" s="223"/>
      <c r="AY539" s="223"/>
      <c r="AZ539" s="223"/>
      <c r="BA539" s="223"/>
      <c r="BB539" s="223"/>
      <c r="BC539" s="223"/>
      <c r="BD539" s="223"/>
      <c r="BE539" s="223"/>
      <c r="BF539" s="223"/>
      <c r="BG539" s="223"/>
      <c r="BH539" s="223"/>
      <c r="BI539" s="223"/>
      <c r="BJ539" s="223"/>
      <c r="BK539" s="223" t="str">
        <f t="array" ref="BK539">IF(J539="","",
IF(INDEX(Settings!$H:$H,MATCH(BY$1,Settings!$G:$G,0))=TRUE,
100-100*(J539-MIN(J:J))/(MAX(J:J)-MIN(J:J)),
100*(J539-MIN(J:J))/(MAX(J:J)-MIN(J:J))))</f>
        <v/>
      </c>
      <c r="BL539" s="223" t="str">
        <f t="array" ref="BL539">IF(J539="","",
IF(INDEX(Settings!$H:$H,MATCH(BY$1,Settings!$G:$G,0))=TRUE,
100-100*(J539-MINIFS(J:J,$E:$E,$E539))/(MAXIFS(J:J,$E:$E,$E539)-MINIFS(J:J,$E:$E,$E539)),
100*(J539-MINIFS(J:J,$E:$E,$E539))/(MAXIFS(J:J,$E:$E,$E539)-MINIFS(J:J,$E:$E,$E539))))</f>
        <v/>
      </c>
      <c r="BM539" s="223"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4" t="str">
        <f t="array" ref="BQ539">IF(J539="","",
IF(INDEX(Settings!$H:$H,MATCH(BY$1,Settings!$G:$G,0))=TRUE,
-1*(J539-AVERAGE(J:J))/STDEV(J:J),
(J539-AVERAGE(J:J))/STDEV(J:J)))</f>
        <v/>
      </c>
      <c r="BR539" s="224" t="str">
        <f>IFERROR(__xludf.DUMMYFUNCTION("IF(J539="""","""",
IF(INDEX(Settings!$H:$H,MATCH(BY$1,Settings!$G:$G,0))=TRUE,
-1*(J539-AVERAGEIFS(J:J,$E:$E,$E539))/STDEV(FILTER(J:J,$E:$E=$E539)),
(J539-AVERAGEIFS(J:J,$E:$E,$E539))/STDEV(FILTER(J:J,$E:$E=$E539))))"),"")</f>
        <v/>
      </c>
      <c r="BS539" s="224"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3" t="str">
        <f t="array" ref="BY539">IF(J539="","",
IF(INDEX(Settings!$H:$H,MATCH(BY$1,Settings!$G:$G,0))=TRUE,
100-100*(J539-MINIFS(J:J,$E:$E,$E539))/(MAXIFS(J:J,$E:$E,$E539)-MINIFS(J:J,$E:$E,$E539)),
100*(J539-MINIFS(J:J,$E:$E,$E539))/(MAXIFS(J:J,$E:$E,$E539)-MINIFS(J:J,$E:$E,$E539))))</f>
        <v/>
      </c>
      <c r="BZ539" s="223" t="str">
        <f t="array" ref="BZ539">IF(K539="","",
IF(INDEX(Settings!$H:$H,MATCH(BZ$1,Settings!$G:$G,0))=TRUE,
100-100*(K539-MINIFS(K:K,$E:$E,$E539))/(MAXIFS(K:K,$E:$E,$E539)-MINIFS(K:K,$E:$E,$E539)),
100*(K539-MINIFS(K:K,$E:$E,$E539))/(MAXIFS(K:K,$E:$E,$E539)-MINIFS(K:K,$E:$E,$E539))))</f>
        <v/>
      </c>
      <c r="CA539" s="223" t="str">
        <f t="array" ref="CA539">IF(L539="","",
IF(INDEX(Settings!$H:$H,MATCH(CA$1,Settings!$G:$G,0))=TRUE,
100-100*(L539-MINIFS(L:L,$E:$E,$E539))/(MAXIFS(L:L,$E:$E,$E539)-MINIFS(L:L,$E:$E,$E539)),
100*(L539-MINIFS(L:L,$E:$E,$E539))/(MAXIFS(L:L,$E:$E,$E539)-MINIFS(L:L,$E:$E,$E539))))</f>
        <v/>
      </c>
      <c r="CB539" s="223" t="str">
        <f t="array" ref="CB539">IF(M539="","",
IF(INDEX(Settings!$H:$H,MATCH(CB$1,Settings!$G:$G,0))=TRUE,
100-100*(M539-MINIFS(M:M,$E:$E,$E539))/(MAXIFS(M:M,$E:$E,$E539)-MINIFS(M:M,$E:$E,$E539)),
100*(M539-MINIFS(M:M,$E:$E,$E539))/(MAXIFS(M:M,$E:$E,$E539)-MINIFS(M:M,$E:$E,$E539))))</f>
        <v/>
      </c>
      <c r="CC539" s="223" t="str">
        <f t="array" ref="CC539">IF(N539="","",
IF(INDEX(Settings!$H:$H,MATCH(CC$1,Settings!$G:$G,0))=TRUE,
100-100*(N539-MINIFS(N:N,$E:$E,$E539))/(MAXIFS(N:N,$E:$E,$E539)-MINIFS(N:N,$E:$E,$E539)),
100*(N539-MINIFS(N:N,$E:$E,$E539))/(MAXIFS(N:N,$E:$E,$E539)-MINIFS(N:N,$E:$E,$E539))))</f>
        <v/>
      </c>
      <c r="CD539" s="223" t="str">
        <f t="array" ref="CD539">IF(O539="","",
IF(INDEX(Settings!$H:$H,MATCH(CD$1,Settings!$G:$G,0))=TRUE,
100-100*(O539-MINIFS(O:O,$E:$E,$E539))/(MAXIFS(O:O,$E:$E,$E539)-MINIFS(O:O,$E:$E,$E539)),
100*(O539-MINIFS(O:O,$E:$E,$E539))/(MAXIFS(O:O,$E:$E,$E539)-MINIFS(O:O,$E:$E,$E539))))</f>
        <v/>
      </c>
      <c r="CE539" s="223" t="str">
        <f t="array" ref="CE539">IF(P539="","",
IF(INDEX(Settings!$H:$H,MATCH(CE$1,Settings!$G:$G,0))=TRUE,
100-100*(P539-MINIFS(P:P,$E:$E,$E539))/(MAXIFS(P:P,$E:$E,$E539)-MINIFS(P:P,$E:$E,$E539)),
100*(P539-MINIFS(P:P,$E:$E,$E539))/(MAXIFS(P:P,$E:$E,$E539)-MINIFS(P:P,$E:$E,$E539))))</f>
        <v/>
      </c>
      <c r="CF539" s="223" t="str">
        <f t="array" ref="CF539">IF(Q539="","",
IF(INDEX(Settings!$H:$H,MATCH(CF$1,Settings!$G:$G,0))=TRUE,
100-100*(Q539-MINIFS(Q:Q,$E:$E,$E539))/(MAXIFS(Q:Q,$E:$E,$E539)-MINIFS(Q:Q,$E:$E,$E539)),
100*(Q539-MINIFS(Q:Q,$E:$E,$E539))/(MAXIFS(Q:Q,$E:$E,$E539)-MINIFS(Q:Q,$E:$E,$E539))))</f>
        <v/>
      </c>
      <c r="CG539" s="223" t="str">
        <f t="array" ref="CG539">IF(R539="","",
IF(INDEX(Settings!$H:$H,MATCH(CG$1,Settings!$G:$G,0))=TRUE,
100-100*(R539-MINIFS(R:R,$E:$E,$E539))/(MAXIFS(R:R,$E:$E,$E539)-MINIFS(R:R,$E:$E,$E539)),
100*(R539-MINIFS(R:R,$E:$E,$E539))/(MAXIFS(R:R,$E:$E,$E539)-MINIFS(R:R,$E:$E,$E539))))</f>
        <v/>
      </c>
      <c r="CH539" s="223" t="str">
        <f t="array" ref="CH539">IF(S539="","",
IF(INDEX(Settings!$H:$H,MATCH(CH$1,Settings!$G:$G,0))=TRUE,
100-100*(S539-MINIFS(S:S,$E:$E,$E539))/(MAXIFS(S:S,$E:$E,$E539)-MINIFS(S:S,$E:$E,$E539)),
100*(S539-MINIFS(S:S,$E:$E,$E539))/(MAXIFS(S:S,$E:$E,$E539)-MINIFS(S:S,$E:$E,$E539))))</f>
        <v/>
      </c>
      <c r="CI539" s="223" t="str">
        <f t="array" ref="CI539">IF(T539="","",
IF(INDEX(Settings!$H:$H,MATCH(CI$1,Settings!$G:$G,0))=TRUE,
100-100*(T539-MINIFS(T:T,$E:$E,$E539))/(MAXIFS(T:T,$E:$E,$E539)-MINIFS(T:T,$E:$E,$E539)),
100*(T539-MINIFS(T:T,$E:$E,$E539))/(MAXIFS(T:T,$E:$E,$E539)-MINIFS(T:T,$E:$E,$E539))))</f>
        <v/>
      </c>
      <c r="CJ539" s="223" t="str">
        <f t="array" ref="CJ539">IF(U539="","",
IF(INDEX(Settings!$H:$H,MATCH(CJ$1,Settings!$G:$G,0))=TRUE,
100-100*(U539-MINIFS(U:U,$E:$E,$E539))/(MAXIFS(U:U,$E:$E,$E539)-MINIFS(U:U,$E:$E,$E539)),
100*(U539-MINIFS(U:U,$E:$E,$E539))/(MAXIFS(U:U,$E:$E,$E539)-MINIFS(U:U,$E:$E,$E539))))</f>
        <v/>
      </c>
      <c r="CK539" s="223" t="str">
        <f t="array" ref="CK539">IF(V539="","",
IF(INDEX(Settings!$H:$H,MATCH(CK$1,Settings!$G:$G,0))=TRUE,
100-100*(V539-MINIFS(V:V,$E:$E,$E539))/(MAXIFS(V:V,$E:$E,$E539)-MINIFS(V:V,$E:$E,$E539)),
100*(V539-MINIFS(V:V,$E:$E,$E539))/(MAXIFS(V:V,$E:$E,$E539)-MINIFS(V:V,$E:$E,$E539))))</f>
        <v/>
      </c>
      <c r="CL539" s="223" t="str">
        <f t="array" ref="CL539">IF(W539="","",
IF(INDEX(Settings!$H:$H,MATCH(CL$1,Settings!$G:$G,0))=TRUE,
100-100*(W539-MINIFS(W:W,$E:$E,$E539))/(MAXIFS(W:W,$E:$E,$E539)-MINIFS(W:W,$E:$E,$E539)),
100*(W539-MINIFS(W:W,$E:$E,$E539))/(MAXIFS(W:W,$E:$E,$E539)-MINIFS(W:W,$E:$E,$E539))))</f>
        <v/>
      </c>
      <c r="CM539" s="223" t="str">
        <f t="array" ref="CM539">IF(X539="","",
IF(INDEX(Settings!$H:$H,MATCH(CM$1,Settings!$G:$G,0))=TRUE,
100-100*(X539-MINIFS(X:X,$E:$E,$E539))/(MAXIFS(X:X,$E:$E,$E539)-MINIFS(X:X,$E:$E,$E539)),
100*(X539-MINIFS(X:X,$E:$E,$E539))/(MAXIFS(X:X,$E:$E,$E539)-MINIFS(X:X,$E:$E,$E539))))</f>
        <v/>
      </c>
      <c r="CN539" s="223" t="str">
        <f t="array" ref="CN539">IF(Y539="","",
IF(INDEX(Settings!$H:$H,MATCH(CN$1,Settings!$G:$G,0))=TRUE,
100-100*(Y539-MINIFS(Y:Y,$E:$E,$E539))/(MAXIFS(Y:Y,$E:$E,$E539)-MINIFS(Y:Y,$E:$E,$E539)),
100*(Y539-MINIFS(Y:Y,$E:$E,$E539))/(MAXIFS(Y:Y,$E:$E,$E539)-MINIFS(Y:Y,$E:$E,$E539))))</f>
        <v/>
      </c>
      <c r="CO539" s="223" t="str">
        <f t="array" ref="CO539">IF(Z539="","",
IF(INDEX(Settings!$H:$H,MATCH(CO$1,Settings!$G:$G,0))=TRUE,
100-100*(Z539-MINIFS(Z:Z,$E:$E,$E539))/(MAXIFS(Z:Z,$E:$E,$E539)-MINIFS(Z:Z,$E:$E,$E539)),
100*(Z539-MINIFS(Z:Z,$E:$E,$E539))/(MAXIFS(Z:Z,$E:$E,$E539)-MINIFS(Z:Z,$E:$E,$E539))))</f>
        <v/>
      </c>
      <c r="CP539" s="223" t="str">
        <f t="array" ref="CP539">IF(AA539="","",
IF(INDEX(Settings!$H:$H,MATCH(CP$1,Settings!$G:$G,0))=TRUE,
100-100*(AA539-MINIFS(AA:AA,$E:$E,$E539))/(MAXIFS(AA:AA,$E:$E,$E539)-MINIFS(AA:AA,$E:$E,$E539)),
100*(AA539-MINIFS(AA:AA,$E:$E,$E539))/(MAXIFS(AA:AA,$E:$E,$E539)-MINIFS(AA:AA,$E:$E,$E539))))</f>
        <v/>
      </c>
      <c r="CQ539" s="223" t="str">
        <f t="array" ref="CQ539">IF(AB539="","",
IF(INDEX(Settings!$H:$H,MATCH(CQ$1,Settings!$G:$G,0))=TRUE,
100-100*(AB539-MINIFS(AB:AB,$E:$E,$E539))/(MAXIFS(AB:AB,$E:$E,$E539)-MINIFS(AB:AB,$E:$E,$E539)),
100*(AB539-MINIFS(AB:AB,$E:$E,$E539))/(MAXIFS(AB:AB,$E:$E,$E539)-MINIFS(AB:AB,$E:$E,$E539))))</f>
        <v/>
      </c>
      <c r="CR539" s="223" t="str">
        <f t="array" ref="CR539">IF(AC539="","",
IF(INDEX(Settings!$H:$H,MATCH(CR$1,Settings!$G:$G,0))=TRUE,
100-100*(AC539-MINIFS(AC:AC,$E:$E,$E539))/(MAXIFS(AC:AC,$E:$E,$E539)-MINIFS(AC:AC,$E:$E,$E539)),
100*(AC539-MINIFS(AC:AC,$E:$E,$E539))/(MAXIFS(AC:AC,$E:$E,$E539)-MINIFS(AC:AC,$E:$E,$E539))))</f>
        <v/>
      </c>
      <c r="CS539" s="223" t="str">
        <f t="array" ref="CS539">IF(AD539="","",
IF(INDEX(Settings!$H:$H,MATCH(CS$1,Settings!$G:$G,0))=TRUE,
100-100*(AD539-MINIFS(AD:AD,$E:$E,$E539))/(MAXIFS(AD:AD,$E:$E,$E539)-MINIFS(AD:AD,$E:$E,$E539)),
100*(AD539-MINIFS(AD:AD,$E:$E,$E539))/(MAXIFS(AD:AD,$E:$E,$E539)-MINIFS(AD:AD,$E:$E,$E539))))</f>
        <v/>
      </c>
      <c r="CT539" s="223" t="str">
        <f t="array" ref="CT539">IF(AE539="","",
IF(INDEX(Settings!$H:$H,MATCH(CT$1,Settings!$G:$G,0))=TRUE,
100-100*(AE539-MINIFS(AE:AE,$E:$E,$E539))/(MAXIFS(AE:AE,$E:$E,$E539)-MINIFS(AE:AE,$E:$E,$E539)),
100*(AE539-MINIFS(AE:AE,$E:$E,$E539))/(MAXIFS(AE:AE,$E:$E,$E539)-MINIFS(AE:AE,$E:$E,$E539))))</f>
        <v/>
      </c>
      <c r="CU539" s="223" t="str">
        <f t="array" ref="CU539">IF(AF539="","",
IF(INDEX(Settings!$H:$H,MATCH(CU$1,Settings!$G:$G,0))=TRUE,
100-100*(AF539-MINIFS(AF:AF,$E:$E,$E539))/(MAXIFS(AF:AF,$E:$E,$E539)-MINIFS(AF:AF,$E:$E,$E539)),
100*(AF539-MINIFS(AF:AF,$E:$E,$E539))/(MAXIFS(AF:AF,$E:$E,$E539)-MINIFS(AF:AF,$E:$E,$E539))))</f>
        <v/>
      </c>
      <c r="CV539" s="223" t="str">
        <f t="array" ref="CV539">IF(AG539="","",
IF(INDEX(Settings!$H:$H,MATCH(CV$1,Settings!$G:$G,0))=TRUE,
100-100*(AG539-MINIFS(AG:AG,$E:$E,$E539))/(MAXIFS(AG:AG,$E:$E,$E539)-MINIFS(AG:AG,$E:$E,$E539)),
100*(AG539-MINIFS(AG:AG,$E:$E,$E539))/(MAXIFS(AG:AG,$E:$E,$E539)-MINIFS(AG:AG,$E:$E,$E539))))</f>
        <v/>
      </c>
      <c r="CW539" s="223" t="str">
        <f t="array" ref="CW539">IF(AH539="","",
IF(INDEX(Settings!$H:$H,MATCH(CW$1,Settings!$G:$G,0))=TRUE,
100-100*(AH539-MINIFS(AH:AH,$E:$E,$E539))/(MAXIFS(AH:AH,$E:$E,$E539)-MINIFS(AH:AH,$E:$E,$E539)),
100*(AH539-MINIFS(AH:AH,$E:$E,$E539))/(MAXIFS(AH:AH,$E:$E,$E539)-MINIFS(AH:AH,$E:$E,$E539))))</f>
        <v/>
      </c>
      <c r="CX539" s="223" t="str">
        <f t="array" ref="CX539">IF(AI539="","",
IF(INDEX(Settings!$H:$H,MATCH(CX$1,Settings!$G:$G,0))=TRUE,
100-100*(AI539-MINIFS(AI:AI,$E:$E,$E539))/(MAXIFS(AI:AI,$E:$E,$E539)-MINIFS(AI:AI,$E:$E,$E539)),
100*(AI539-MINIFS(AI:AI,$E:$E,$E539))/(MAXIFS(AI:AI,$E:$E,$E539)-MINIFS(AI:AI,$E:$E,$E539))))</f>
        <v/>
      </c>
      <c r="CY539" s="223" t="str">
        <f t="array" ref="CY539">IF(AJ539="","",
IF(INDEX(Settings!$H:$H,MATCH(CY$1,Settings!$G:$G,0))=TRUE,
100-100*(AJ539-MINIFS(AJ:AJ,$E:$E,$E539))/(MAXIFS(AJ:AJ,$E:$E,$E539)-MINIFS(AJ:AJ,$E:$E,$E539)),
100*(AJ539-MINIFS(AJ:AJ,$E:$E,$E539))/(MAXIFS(AJ:AJ,$E:$E,$E539)-MINIFS(AJ:AJ,$E:$E,$E539))))</f>
        <v/>
      </c>
      <c r="CZ539" s="223" t="str">
        <f t="array" ref="CZ539">IF(AK539="","",
IF(INDEX(Settings!$H:$H,MATCH(CZ$1,Settings!$G:$G,0))=TRUE,
100-100*(AK539-MINIFS(AK:AK,$E:$E,$E539))/(MAXIFS(AK:AK,$E:$E,$E539)-MINIFS(AK:AK,$E:$E,$E539)),
100*(AK539-MINIFS(AK:AK,$E:$E,$E539))/(MAXIFS(AK:AK,$E:$E,$E539)-MINIFS(AK:AK,$E:$E,$E539))))</f>
        <v/>
      </c>
      <c r="DA539" s="223" t="str">
        <f t="array" ref="DA539">IF(AL539="","",
IF(INDEX(Settings!$H:$H,MATCH(DA$1,Settings!$G:$G,0))=TRUE,
100-100*(AL539-MINIFS(AL:AL,$E:$E,$E539))/(MAXIFS(AL:AL,$E:$E,$E539)-MINIFS(AL:AL,$E:$E,$E539)),
100*(AL539-MINIFS(AL:AL,$E:$E,$E539))/(MAXIFS(AL:AL,$E:$E,$E539)-MINIFS(AL:AL,$E:$E,$E539))))</f>
        <v/>
      </c>
      <c r="DB539" s="223" t="str">
        <f t="array" ref="DB539">IF(AM539="","",
IF(INDEX(Settings!$H:$H,MATCH(DB$1,Settings!$G:$G,0))=TRUE,
100-100*(AM539-MINIFS(AM:AM,$E:$E,$E539))/(MAXIFS(AM:AM,$E:$E,$E539)-MINIFS(AM:AM,$E:$E,$E539)),
100*(AM539-MINIFS(AM:AM,$E:$E,$E539))/(MAXIFS(AM:AM,$E:$E,$E539)-MINIFS(AM:AM,$E:$E,$E539))))</f>
        <v/>
      </c>
      <c r="DC539" s="223" t="str">
        <f t="array" ref="DC539">IF(AN539="","",
IF(INDEX(Settings!$H:$H,MATCH(DC$1,Settings!$G:$G,0))=TRUE,
100-100*(AN539-MINIFS(AN:AN,$E:$E,$E539))/(MAXIFS(AN:AN,$E:$E,$E539)-MINIFS(AN:AN,$E:$E,$E539)),
100*(AN539-MINIFS(AN:AN,$E:$E,$E539))/(MAXIFS(AN:AN,$E:$E,$E539)-MINIFS(AN:AN,$E:$E,$E539))))</f>
        <v/>
      </c>
      <c r="DD539" s="223" t="str">
        <f t="array" ref="DD539">IF(AO539="","",
IF(INDEX(Settings!$H:$H,MATCH(DD$1,Settings!$G:$G,0))=TRUE,
100-100*(AO539-MINIFS(AO:AO,$E:$E,$E539))/(MAXIFS(AO:AO,$E:$E,$E539)-MINIFS(AO:AO,$E:$E,$E539)),
100*(AO539-MINIFS(AO:AO,$E:$E,$E539))/(MAXIFS(AO:AO,$E:$E,$E539)-MINIFS(AO:AO,$E:$E,$E539))))</f>
        <v/>
      </c>
      <c r="DE539" s="223" t="str">
        <f t="array" ref="DE539">IF(AP539="","",
IF(INDEX(Settings!$H:$H,MATCH(DE$1,Settings!$G:$G,0))=TRUE,
100-100*(AP539-MINIFS(AP:AP,$E:$E,$E539))/(MAXIFS(AP:AP,$E:$E,$E539)-MINIFS(AP:AP,$E:$E,$E539)),
100*(AP539-MINIFS(AP:AP,$E:$E,$E539))/(MAXIFS(AP:AP,$E:$E,$E539)-MINIFS(AP:AP,$E:$E,$E539))))</f>
        <v/>
      </c>
      <c r="DF539" s="223" t="str">
        <f t="array" ref="DF539">IF(AQ539="","",
IF(INDEX(Settings!$H:$H,MATCH(DF$1,Settings!$G:$G,0))=TRUE,
100-100*(AQ539-MINIFS(AQ:AQ,$E:$E,$E539))/(MAXIFS(AQ:AQ,$E:$E,$E539)-MINIFS(AQ:AQ,$E:$E,$E539)),
100*(AQ539-MINIFS(AQ:AQ,$E:$E,$E539))/(MAXIFS(AQ:AQ,$E:$E,$E539)-MINIFS(AQ:AQ,$E:$E,$E539))))</f>
        <v/>
      </c>
      <c r="DG539" s="223" t="str">
        <f t="array" ref="DG539">IF(AR539="","",
IF(INDEX(Settings!$H:$H,MATCH(DG$1,Settings!$G:$G,0))=TRUE,
100-100*(AR539-MINIFS(AR:AR,$E:$E,$E539))/(MAXIFS(AR:AR,$E:$E,$E539)-MINIFS(AR:AR,$E:$E,$E539)),
100*(AR539-MINIFS(AR:AR,$E:$E,$E539))/(MAXIFS(AR:AR,$E:$E,$E539)-MINIFS(AR:AR,$E:$E,$E539))))</f>
        <v/>
      </c>
      <c r="DH539" s="223" t="str">
        <f t="array" ref="DH539">IF(AS539="","",
IF(INDEX(Settings!$H:$H,MATCH(DH$1,Settings!$G:$G,0))=TRUE,
100-100*(AS539-MINIFS(AS:AS,$E:$E,$E539))/(MAXIFS(AS:AS,$E:$E,$E539)-MINIFS(AS:AS,$E:$E,$E539)),
100*(AS539-MINIFS(AS:AS,$E:$E,$E539))/(MAXIFS(AS:AS,$E:$E,$E539)-MINIFS(AS:AS,$E:$E,$E539))))</f>
        <v/>
      </c>
      <c r="DI539" s="223" t="str">
        <f t="array" ref="DI539">IF(AT539="","",
IF(INDEX(Settings!$H:$H,MATCH(DI$1,Settings!$G:$G,0))=TRUE,
100-100*(AT539-MINIFS(AT:AT,$E:$E,$E539))/(MAXIFS(AT:AT,$E:$E,$E539)-MINIFS(AT:AT,$E:$E,$E539)),
100*(AT539-MINIFS(AT:AT,$E:$E,$E539))/(MAXIFS(AT:AT,$E:$E,$E539)-MINIFS(AT:AT,$E:$E,$E539))))</f>
        <v/>
      </c>
      <c r="DJ539" s="223" t="str">
        <f t="array" ref="DJ539">IF(AU539="","",
IF(INDEX(Settings!$H:$H,MATCH(DJ$1,Settings!$G:$G,0))=TRUE,
100-100*(AU539-MINIFS(AU:AU,$E:$E,$E539))/(MAXIFS(AU:AU,$E:$E,$E539)-MINIFS(AU:AU,$E:$E,$E539)),
100*(AU539-MINIFS(AU:AU,$E:$E,$E539))/(MAXIFS(AU:AU,$E:$E,$E539)-MINIFS(AU:AU,$E:$E,$E539))))</f>
        <v/>
      </c>
      <c r="DK539" s="223" t="str">
        <f t="array" ref="DK539">IF(AV539="","",
IF(INDEX(Settings!$H:$H,MATCH(DK$1,Settings!$G:$G,0))=TRUE,
100-100*(AV539-MINIFS(AV:AV,$E:$E,$E539))/(MAXIFS(AV:AV,$E:$E,$E539)-MINIFS(AV:AV,$E:$E,$E539)),
100*(AV539-MINIFS(AV:AV,$E:$E,$E539))/(MAXIFS(AV:AV,$E:$E,$E539)-MINIFS(AV:AV,$E:$E,$E539))))</f>
        <v/>
      </c>
      <c r="DL539" s="223" t="str">
        <f t="array" ref="DL539">IF(AW539="","",
IF(INDEX(Settings!$H:$H,MATCH(DL$1,Settings!$G:$G,0))=TRUE,
100-100*(AW539-MINIFS(AW:AW,$E:$E,$E539))/(MAXIFS(AW:AW,$E:$E,$E539)-MINIFS(AW:AW,$E:$E,$E539)),
100*(AW539-MINIFS(AW:AW,$E:$E,$E539))/(MAXIFS(AW:AW,$E:$E,$E539)-MINIFS(AW:AW,$E:$E,$E539))))</f>
        <v/>
      </c>
      <c r="DM539" s="223" t="str">
        <f t="array" ref="DM539">IF(AX539="","",
IF(INDEX(Settings!$H:$H,MATCH(DM$1,Settings!$G:$G,0))=TRUE,
100-100*(AX539-MINIFS(AX:AX,$E:$E,$E539))/(MAXIFS(AX:AX,$E:$E,$E539)-MINIFS(AX:AX,$E:$E,$E539)),
100*(AX539-MINIFS(AX:AX,$E:$E,$E539))/(MAXIFS(AX:AX,$E:$E,$E539)-MINIFS(AX:AX,$E:$E,$E539))))</f>
        <v/>
      </c>
      <c r="DN539" s="223" t="str">
        <f t="array" ref="DN539">IF(AY539="","",
IF(INDEX(Settings!$H:$H,MATCH(DN$1,Settings!$G:$G,0))=TRUE,
100-100*(AY539-MINIFS(AY:AY,$E:$E,$E539))/(MAXIFS(AY:AY,$E:$E,$E539)-MINIFS(AY:AY,$E:$E,$E539)),
100*(AY539-MINIFS(AY:AY,$E:$E,$E539))/(MAXIFS(AY:AY,$E:$E,$E539)-MINIFS(AY:AY,$E:$E,$E539))))</f>
        <v/>
      </c>
      <c r="DO539" s="223" t="str">
        <f t="array" ref="DO539">IF(AZ539="","",
IF(INDEX(Settings!$H:$H,MATCH(DO$1,Settings!$G:$G,0))=TRUE,
100-100*(AZ539-MINIFS(AZ:AZ,$E:$E,$E539))/(MAXIFS(AZ:AZ,$E:$E,$E539)-MINIFS(AZ:AZ,$E:$E,$E539)),
100*(AZ539-MINIFS(AZ:AZ,$E:$E,$E539))/(MAXIFS(AZ:AZ,$E:$E,$E539)-MINIFS(AZ:AZ,$E:$E,$E539))))</f>
        <v/>
      </c>
      <c r="DP539" s="223" t="str">
        <f t="array" ref="DP539">IF(BA539="","",
IF(INDEX(Settings!$H:$H,MATCH(DP$1,Settings!$G:$G,0))=TRUE,
100-100*(BA539-MINIFS(BA:BA,$E:$E,$E539))/(MAXIFS(BA:BA,$E:$E,$E539)-MINIFS(BA:BA,$E:$E,$E539)),
100*(BA539-MINIFS(BA:BA,$E:$E,$E539))/(MAXIFS(BA:BA,$E:$E,$E539)-MINIFS(BA:BA,$E:$E,$E539))))</f>
        <v/>
      </c>
      <c r="DQ539" s="223" t="str">
        <f t="array" ref="DQ539">IF(BB539="","",
IF(INDEX(Settings!$H:$H,MATCH(DQ$1,Settings!$G:$G,0))=TRUE,
100-100*(BB539-MINIFS(BB:BB,$E:$E,$E539))/(MAXIFS(BB:BB,$E:$E,$E539)-MINIFS(BB:BB,$E:$E,$E539)),
100*(BB539-MINIFS(BB:BB,$E:$E,$E539))/(MAXIFS(BB:BB,$E:$E,$E539)-MINIFS(BB:BB,$E:$E,$E539))))</f>
        <v/>
      </c>
      <c r="DR539" s="223" t="str">
        <f t="array" ref="DR539">IF(BC539="","",
IF(INDEX(Settings!$H:$H,MATCH(DR$1,Settings!$G:$G,0))=TRUE,
100-100*(BC539-MINIFS(BC:BC,$E:$E,$E539))/(MAXIFS(BC:BC,$E:$E,$E539)-MINIFS(BC:BC,$E:$E,$E539)),
100*(BC539-MINIFS(BC:BC,$E:$E,$E539))/(MAXIFS(BC:BC,$E:$E,$E539)-MINIFS(BC:BC,$E:$E,$E539))))</f>
        <v/>
      </c>
      <c r="DS539" s="223" t="str">
        <f t="array" ref="DS539">IF(BD539="","",
IF(INDEX(Settings!$H:$H,MATCH(DS$1,Settings!$G:$G,0))=TRUE,
100-100*(BD539-MINIFS(BD:BD,$E:$E,$E539))/(MAXIFS(BD:BD,$E:$E,$E539)-MINIFS(BD:BD,$E:$E,$E539)),
100*(BD539-MINIFS(BD:BD,$E:$E,$E539))/(MAXIFS(BD:BD,$E:$E,$E539)-MINIFS(BD:BD,$E:$E,$E539))))</f>
        <v/>
      </c>
      <c r="DT539" s="223" t="str">
        <f t="array" ref="DT539">IF(BE539="","",
IF(INDEX(Settings!$H:$H,MATCH(DT$1,Settings!$G:$G,0))=TRUE,
100-100*(BE539-MINIFS(BE:BE,$E:$E,$E539))/(MAXIFS(BE:BE,$E:$E,$E539)-MINIFS(BE:BE,$E:$E,$E539)),
100*(BE539-MINIFS(BE:BE,$E:$E,$E539))/(MAXIFS(BE:BE,$E:$E,$E539)-MINIFS(BE:BE,$E:$E,$E539))))</f>
        <v/>
      </c>
      <c r="DU539" s="223" t="str">
        <f t="array" ref="DU539">IF(BF539="","",
IF(INDEX(Settings!$H:$H,MATCH(DU$1,Settings!$G:$G,0))=TRUE,
100-100*(BF539-MINIFS(BF:BF,$E:$E,$E539))/(MAXIFS(BF:BF,$E:$E,$E539)-MINIFS(BF:BF,$E:$E,$E539)),
100*(BF539-MINIFS(BF:BF,$E:$E,$E539))/(MAXIFS(BF:BF,$E:$E,$E539)-MINIFS(BF:BF,$E:$E,$E539))))</f>
        <v/>
      </c>
      <c r="DV539" s="223" t="str">
        <f t="array" ref="DV539">IF(BG539="","",
IF(INDEX(Settings!$H:$H,MATCH(DV$1,Settings!$G:$G,0))=TRUE,
100-100*(BG539-MINIFS(BG:BG,$E:$E,$E539))/(MAXIFS(BG:BG,$E:$E,$E539)-MINIFS(BG:BG,$E:$E,$E539)),
100*(BG539-MINIFS(BG:BG,$E:$E,$E539))/(MAXIFS(BG:BG,$E:$E,$E539)-MINIFS(BG:BG,$E:$E,$E539))))</f>
        <v/>
      </c>
      <c r="DW539" s="223" t="str">
        <f t="array" ref="DW539">IF(BH539="","",
IF(INDEX(Settings!$H:$H,MATCH(DW$1,Settings!$G:$G,0))=TRUE,
100-100*(BH539-MINIFS(BH:BH,$E:$E,$E539))/(MAXIFS(BH:BH,$E:$E,$E539)-MINIFS(BH:BH,$E:$E,$E539)),
100*(BH539-MINIFS(BH:BH,$E:$E,$E539))/(MAXIFS(BH:BH,$E:$E,$E539)-MINIFS(BH:BH,$E:$E,$E539))))</f>
        <v/>
      </c>
      <c r="DX539" s="223" t="str">
        <f t="array" ref="DX539">IF(BI539="","",
IF(INDEX(Settings!$H:$H,MATCH(DX$1,Settings!$G:$G,0))=TRUE,
100-100*(BI539-MINIFS(BI:BI,$E:$E,$E539))/(MAXIFS(BI:BI,$E:$E,$E539)-MINIFS(BI:BI,$E:$E,$E539)),
100*(BI539-MINIFS(BI:BI,$E:$E,$E539))/(MAXIFS(BI:BI,$E:$E,$E539)-MINIFS(BI:BI,$E:$E,$E539))))</f>
        <v/>
      </c>
      <c r="DY539" s="223" t="str">
        <f t="array" ref="DY539">IF(BJ539="","",
IF(INDEX(Settings!$H:$H,MATCH(DY$1,Settings!$G:$G,0))=TRUE,
100-100*(BJ539-MINIFS(BJ:BJ,$E:$E,$E539))/(MAXIFS(BJ:BJ,$E:$E,$E539)-MINIFS(BJ:BJ,$E:$E,$E539)),
100*(BJ539-MINIFS(BJ:BJ,$E:$E,$E539))/(MAXIFS(BJ:BJ,$E:$E,$E539)-MINIFS(BJ:BJ,$E:$E,$E539))))</f>
        <v/>
      </c>
      <c r="DZ539" s="225"/>
      <c r="EA539" s="225"/>
      <c r="EB539" s="225" t="str">
        <f t="shared" si="8"/>
        <v/>
      </c>
      <c r="EC539" s="225" t="str">
        <f t="shared" si="9"/>
        <v/>
      </c>
      <c r="ED539" s="225" t="str">
        <f t="shared" si="10"/>
        <v/>
      </c>
      <c r="EE539" s="225" t="str">
        <f t="shared" si="11"/>
        <v/>
      </c>
      <c r="EF539" s="225" t="str">
        <f t="shared" si="12"/>
        <v/>
      </c>
      <c r="EG539" s="225" t="str">
        <f t="shared" si="13"/>
        <v/>
      </c>
      <c r="EH539" s="225"/>
      <c r="EI539" s="225"/>
      <c r="EJ539" s="225"/>
      <c r="EK539" s="225"/>
      <c r="EL539" s="225"/>
      <c r="EM539" s="225"/>
    </row>
    <row r="540">
      <c r="A540" s="231"/>
      <c r="B540" s="231"/>
      <c r="C540" s="231"/>
      <c r="D540" s="231" t="str">
        <f t="array" ref="D540">IFERROR(INDEX(Profiles!$B:$B,MATCH($A540,Profiles!$A:$A,0)),"")</f>
        <v/>
      </c>
      <c r="E540" s="231"/>
      <c r="F540" s="231"/>
      <c r="G540" s="231"/>
      <c r="H540" s="231"/>
      <c r="I540" s="231" t="str">
        <f>IF(A540="","",IF(Settings!$N$3="DATE",F540&amp;": "&amp;TEXT(B540,"M/DD/YY"),F540&amp;": "&amp;H540))</f>
        <v/>
      </c>
      <c r="J540" s="231"/>
      <c r="K540" s="231"/>
      <c r="L540" s="231"/>
      <c r="M540" s="232" t="str">
        <f t="shared" si="14"/>
        <v/>
      </c>
      <c r="N540" s="231"/>
      <c r="O540" s="231"/>
      <c r="P540" s="231"/>
      <c r="Q540" s="231"/>
      <c r="R540" s="231"/>
      <c r="S540" s="230" t="str">
        <f>IFERROR(VLOOKUP(AF540, 'YOYO IR Scores'!A:C, 3, FALSE), "")
</f>
        <v/>
      </c>
      <c r="T540" s="231"/>
      <c r="U540" s="231"/>
      <c r="V540" s="231"/>
      <c r="W540" s="231"/>
      <c r="X540" s="233" t="str">
        <f t="shared" si="4"/>
        <v/>
      </c>
      <c r="Y540" s="234" t="str">
        <f t="shared" si="5"/>
        <v/>
      </c>
      <c r="Z540" s="234" t="str">
        <f t="shared" si="6"/>
        <v/>
      </c>
      <c r="AA540" s="233" t="str">
        <f t="shared" si="7"/>
        <v/>
      </c>
      <c r="AB540" s="232"/>
      <c r="AC540" s="232"/>
      <c r="AD540" s="232"/>
      <c r="AE540" s="232" t="str">
        <f>IFERROR(VLOOKUP(AF540, 'YOYO IR Scores'!A:C, 2, FALSE), "")</f>
        <v/>
      </c>
      <c r="AF540" s="232"/>
      <c r="AG540" s="23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c r="BD540" s="232"/>
      <c r="BE540" s="232"/>
      <c r="BF540" s="232"/>
      <c r="BG540" s="232"/>
      <c r="BH540" s="232"/>
      <c r="BI540" s="232"/>
      <c r="BJ540" s="232"/>
      <c r="BK540" s="232" t="str">
        <f t="array" ref="BK540">IF(J540="","",
IF(INDEX(Settings!$H:$H,MATCH(BY$1,Settings!$G:$G,0))=TRUE,
100-100*(J540-MIN(J:J))/(MAX(J:J)-MIN(J:J)),
100*(J540-MIN(J:J))/(MAX(J:J)-MIN(J:J))))</f>
        <v/>
      </c>
      <c r="BL540" s="232" t="str">
        <f t="array" ref="BL540">IF(J540="","",
IF(INDEX(Settings!$H:$H,MATCH(BY$1,Settings!$G:$G,0))=TRUE,
100-100*(J540-MINIFS(J:J,$E:$E,$E540))/(MAXIFS(J:J,$E:$E,$E540)-MINIFS(J:J,$E:$E,$E540)),
100*(J540-MINIFS(J:J,$E:$E,$E540))/(MAXIFS(J:J,$E:$E,$E540)-MINIFS(J:J,$E:$E,$E540))))</f>
        <v/>
      </c>
      <c r="BM540" s="232" t="str">
        <f t="array" ref="BM540">IF(J540="","",
IF(INDEX(Settings!$H:$H,MATCH(BY$1,Settings!$G:$G,0))=TRUE,
100-100*(J540-MINIFS(J:J,$E:$E,$E540,$I:$I,$I540))/(MAXIFS(J:J,$E:$E,$E540,$I:$I,$I540)-MINIFS(J:J,$E:$E,$E540,$I:$I,$I540)),
100*(J540-MINIFS(J:J,$E:$E,$E540,$I:$I,$I540))/(MAXIFS(J:J,$E:$E,$E540,$I:$I,$I540)-MINIFS(J:J,$E:$E,$E540,$I:$I,$I540))))</f>
        <v/>
      </c>
      <c r="BN540" s="231" t="str">
        <f t="array" ref="BN540">IF(J540="","",
IF(INDEX(Settings!$H:$H,MATCH(BY$1,Settings!$G:$G,0))=TRUE,
100-100*PERCENTRANK(J:J,J540),
100*PERCENTRANK(J:J,J540)))</f>
        <v/>
      </c>
      <c r="BO540" s="231" t="str">
        <f>IFERROR(__xludf.DUMMYFUNCTION("IF(J540="""","""",
IF(INDEX(Settings!$H:$H,MATCH(BY$1,Settings!$G:$G,0))=TRUE,
100-100*PERCENTRANK(FILTER(J:J,$E:$E=$E540),J540),
100*PERCENTRANK(FILTER(J:J,$E:$E=$E540),J540)))"),"")</f>
        <v/>
      </c>
      <c r="BP540" s="231" t="str">
        <f>IFERROR(__xludf.DUMMYFUNCTION("IF(J540="""","""",
IF(INDEX(Settings!$H:$H,MATCH(BY$1,Settings!$G:$G,0))=TRUE,
100-100*PERCENTRANK(FILTER(J:J,$E:$E=$E540,$I:$I=$I540),J540),
100*PERCENTRANK(FILTER(J:J,$E:$E=$E540,$I:$I=$I540),J540)))"),"")</f>
        <v/>
      </c>
      <c r="BQ540" s="233" t="str">
        <f t="array" ref="BQ540">IF(J540="","",
IF(INDEX(Settings!$H:$H,MATCH(BY$1,Settings!$G:$G,0))=TRUE,
-1*(J540-AVERAGE(J:J))/STDEV(J:J),
(J540-AVERAGE(J:J))/STDEV(J:J)))</f>
        <v/>
      </c>
      <c r="BR540" s="233" t="str">
        <f>IFERROR(__xludf.DUMMYFUNCTION("IF(J540="""","""",
IF(INDEX(Settings!$H:$H,MATCH(BY$1,Settings!$G:$G,0))=TRUE,
-1*(J540-AVERAGEIFS(J:J,$E:$E,$E540))/STDEV(FILTER(J:J,$E:$E=$E540)),
(J540-AVERAGEIFS(J:J,$E:$E,$E540))/STDEV(FILTER(J:J,$E:$E=$E540))))"),"")</f>
        <v/>
      </c>
      <c r="BS540" s="233"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1"/>
      <c r="BX540" s="231"/>
      <c r="BY540" s="232" t="str">
        <f t="array" ref="BY540">IF(J540="","",
IF(INDEX(Settings!$H:$H,MATCH(BY$1,Settings!$G:$G,0))=TRUE,
100-100*(J540-MINIFS(J:J,$E:$E,$E540))/(MAXIFS(J:J,$E:$E,$E540)-MINIFS(J:J,$E:$E,$E540)),
100*(J540-MINIFS(J:J,$E:$E,$E540))/(MAXIFS(J:J,$E:$E,$E540)-MINIFS(J:J,$E:$E,$E540))))</f>
        <v/>
      </c>
      <c r="BZ540" s="232" t="str">
        <f t="array" ref="BZ540">IF(K540="","",
IF(INDEX(Settings!$H:$H,MATCH(BZ$1,Settings!$G:$G,0))=TRUE,
100-100*(K540-MINIFS(K:K,$E:$E,$E540))/(MAXIFS(K:K,$E:$E,$E540)-MINIFS(K:K,$E:$E,$E540)),
100*(K540-MINIFS(K:K,$E:$E,$E540))/(MAXIFS(K:K,$E:$E,$E540)-MINIFS(K:K,$E:$E,$E540))))</f>
        <v/>
      </c>
      <c r="CA540" s="232" t="str">
        <f t="array" ref="CA540">IF(L540="","",
IF(INDEX(Settings!$H:$H,MATCH(CA$1,Settings!$G:$G,0))=TRUE,
100-100*(L540-MINIFS(L:L,$E:$E,$E540))/(MAXIFS(L:L,$E:$E,$E540)-MINIFS(L:L,$E:$E,$E540)),
100*(L540-MINIFS(L:L,$E:$E,$E540))/(MAXIFS(L:L,$E:$E,$E540)-MINIFS(L:L,$E:$E,$E540))))</f>
        <v/>
      </c>
      <c r="CB540" s="232" t="str">
        <f t="array" ref="CB540">IF(M540="","",
IF(INDEX(Settings!$H:$H,MATCH(CB$1,Settings!$G:$G,0))=TRUE,
100-100*(M540-MINIFS(M:M,$E:$E,$E540))/(MAXIFS(M:M,$E:$E,$E540)-MINIFS(M:M,$E:$E,$E540)),
100*(M540-MINIFS(M:M,$E:$E,$E540))/(MAXIFS(M:M,$E:$E,$E540)-MINIFS(M:M,$E:$E,$E540))))</f>
        <v/>
      </c>
      <c r="CC540" s="232" t="str">
        <f t="array" ref="CC540">IF(N540="","",
IF(INDEX(Settings!$H:$H,MATCH(CC$1,Settings!$G:$G,0))=TRUE,
100-100*(N540-MINIFS(N:N,$E:$E,$E540))/(MAXIFS(N:N,$E:$E,$E540)-MINIFS(N:N,$E:$E,$E540)),
100*(N540-MINIFS(N:N,$E:$E,$E540))/(MAXIFS(N:N,$E:$E,$E540)-MINIFS(N:N,$E:$E,$E540))))</f>
        <v/>
      </c>
      <c r="CD540" s="232" t="str">
        <f t="array" ref="CD540">IF(O540="","",
IF(INDEX(Settings!$H:$H,MATCH(CD$1,Settings!$G:$G,0))=TRUE,
100-100*(O540-MINIFS(O:O,$E:$E,$E540))/(MAXIFS(O:O,$E:$E,$E540)-MINIFS(O:O,$E:$E,$E540)),
100*(O540-MINIFS(O:O,$E:$E,$E540))/(MAXIFS(O:O,$E:$E,$E540)-MINIFS(O:O,$E:$E,$E540))))</f>
        <v/>
      </c>
      <c r="CE540" s="232" t="str">
        <f t="array" ref="CE540">IF(P540="","",
IF(INDEX(Settings!$H:$H,MATCH(CE$1,Settings!$G:$G,0))=TRUE,
100-100*(P540-MINIFS(P:P,$E:$E,$E540))/(MAXIFS(P:P,$E:$E,$E540)-MINIFS(P:P,$E:$E,$E540)),
100*(P540-MINIFS(P:P,$E:$E,$E540))/(MAXIFS(P:P,$E:$E,$E540)-MINIFS(P:P,$E:$E,$E540))))</f>
        <v/>
      </c>
      <c r="CF540" s="232" t="str">
        <f t="array" ref="CF540">IF(Q540="","",
IF(INDEX(Settings!$H:$H,MATCH(CF$1,Settings!$G:$G,0))=TRUE,
100-100*(Q540-MINIFS(Q:Q,$E:$E,$E540))/(MAXIFS(Q:Q,$E:$E,$E540)-MINIFS(Q:Q,$E:$E,$E540)),
100*(Q540-MINIFS(Q:Q,$E:$E,$E540))/(MAXIFS(Q:Q,$E:$E,$E540)-MINIFS(Q:Q,$E:$E,$E540))))</f>
        <v/>
      </c>
      <c r="CG540" s="232" t="str">
        <f t="array" ref="CG540">IF(R540="","",
IF(INDEX(Settings!$H:$H,MATCH(CG$1,Settings!$G:$G,0))=TRUE,
100-100*(R540-MINIFS(R:R,$E:$E,$E540))/(MAXIFS(R:R,$E:$E,$E540)-MINIFS(R:R,$E:$E,$E540)),
100*(R540-MINIFS(R:R,$E:$E,$E540))/(MAXIFS(R:R,$E:$E,$E540)-MINIFS(R:R,$E:$E,$E540))))</f>
        <v/>
      </c>
      <c r="CH540" s="232" t="str">
        <f t="array" ref="CH540">IF(S540="","",
IF(INDEX(Settings!$H:$H,MATCH(CH$1,Settings!$G:$G,0))=TRUE,
100-100*(S540-MINIFS(S:S,$E:$E,$E540))/(MAXIFS(S:S,$E:$E,$E540)-MINIFS(S:S,$E:$E,$E540)),
100*(S540-MINIFS(S:S,$E:$E,$E540))/(MAXIFS(S:S,$E:$E,$E540)-MINIFS(S:S,$E:$E,$E540))))</f>
        <v/>
      </c>
      <c r="CI540" s="232" t="str">
        <f t="array" ref="CI540">IF(T540="","",
IF(INDEX(Settings!$H:$H,MATCH(CI$1,Settings!$G:$G,0))=TRUE,
100-100*(T540-MINIFS(T:T,$E:$E,$E540))/(MAXIFS(T:T,$E:$E,$E540)-MINIFS(T:T,$E:$E,$E540)),
100*(T540-MINIFS(T:T,$E:$E,$E540))/(MAXIFS(T:T,$E:$E,$E540)-MINIFS(T:T,$E:$E,$E540))))</f>
        <v/>
      </c>
      <c r="CJ540" s="232" t="str">
        <f t="array" ref="CJ540">IF(U540="","",
IF(INDEX(Settings!$H:$H,MATCH(CJ$1,Settings!$G:$G,0))=TRUE,
100-100*(U540-MINIFS(U:U,$E:$E,$E540))/(MAXIFS(U:U,$E:$E,$E540)-MINIFS(U:U,$E:$E,$E540)),
100*(U540-MINIFS(U:U,$E:$E,$E540))/(MAXIFS(U:U,$E:$E,$E540)-MINIFS(U:U,$E:$E,$E540))))</f>
        <v/>
      </c>
      <c r="CK540" s="232" t="str">
        <f t="array" ref="CK540">IF(V540="","",
IF(INDEX(Settings!$H:$H,MATCH(CK$1,Settings!$G:$G,0))=TRUE,
100-100*(V540-MINIFS(V:V,$E:$E,$E540))/(MAXIFS(V:V,$E:$E,$E540)-MINIFS(V:V,$E:$E,$E540)),
100*(V540-MINIFS(V:V,$E:$E,$E540))/(MAXIFS(V:V,$E:$E,$E540)-MINIFS(V:V,$E:$E,$E540))))</f>
        <v/>
      </c>
      <c r="CL540" s="232" t="str">
        <f t="array" ref="CL540">IF(W540="","",
IF(INDEX(Settings!$H:$H,MATCH(CL$1,Settings!$G:$G,0))=TRUE,
100-100*(W540-MINIFS(W:W,$E:$E,$E540))/(MAXIFS(W:W,$E:$E,$E540)-MINIFS(W:W,$E:$E,$E540)),
100*(W540-MINIFS(W:W,$E:$E,$E540))/(MAXIFS(W:W,$E:$E,$E540)-MINIFS(W:W,$E:$E,$E540))))</f>
        <v/>
      </c>
      <c r="CM540" s="232" t="str">
        <f t="array" ref="CM540">IF(X540="","",
IF(INDEX(Settings!$H:$H,MATCH(CM$1,Settings!$G:$G,0))=TRUE,
100-100*(X540-MINIFS(X:X,$E:$E,$E540))/(MAXIFS(X:X,$E:$E,$E540)-MINIFS(X:X,$E:$E,$E540)),
100*(X540-MINIFS(X:X,$E:$E,$E540))/(MAXIFS(X:X,$E:$E,$E540)-MINIFS(X:X,$E:$E,$E540))))</f>
        <v/>
      </c>
      <c r="CN540" s="232" t="str">
        <f t="array" ref="CN540">IF(Y540="","",
IF(INDEX(Settings!$H:$H,MATCH(CN$1,Settings!$G:$G,0))=TRUE,
100-100*(Y540-MINIFS(Y:Y,$E:$E,$E540))/(MAXIFS(Y:Y,$E:$E,$E540)-MINIFS(Y:Y,$E:$E,$E540)),
100*(Y540-MINIFS(Y:Y,$E:$E,$E540))/(MAXIFS(Y:Y,$E:$E,$E540)-MINIFS(Y:Y,$E:$E,$E540))))</f>
        <v/>
      </c>
      <c r="CO540" s="232" t="str">
        <f t="array" ref="CO540">IF(Z540="","",
IF(INDEX(Settings!$H:$H,MATCH(CO$1,Settings!$G:$G,0))=TRUE,
100-100*(Z540-MINIFS(Z:Z,$E:$E,$E540))/(MAXIFS(Z:Z,$E:$E,$E540)-MINIFS(Z:Z,$E:$E,$E540)),
100*(Z540-MINIFS(Z:Z,$E:$E,$E540))/(MAXIFS(Z:Z,$E:$E,$E540)-MINIFS(Z:Z,$E:$E,$E540))))</f>
        <v/>
      </c>
      <c r="CP540" s="232" t="str">
        <f t="array" ref="CP540">IF(AA540="","",
IF(INDEX(Settings!$H:$H,MATCH(CP$1,Settings!$G:$G,0))=TRUE,
100-100*(AA540-MINIFS(AA:AA,$E:$E,$E540))/(MAXIFS(AA:AA,$E:$E,$E540)-MINIFS(AA:AA,$E:$E,$E540)),
100*(AA540-MINIFS(AA:AA,$E:$E,$E540))/(MAXIFS(AA:AA,$E:$E,$E540)-MINIFS(AA:AA,$E:$E,$E540))))</f>
        <v/>
      </c>
      <c r="CQ540" s="232" t="str">
        <f t="array" ref="CQ540">IF(AB540="","",
IF(INDEX(Settings!$H:$H,MATCH(CQ$1,Settings!$G:$G,0))=TRUE,
100-100*(AB540-MINIFS(AB:AB,$E:$E,$E540))/(MAXIFS(AB:AB,$E:$E,$E540)-MINIFS(AB:AB,$E:$E,$E540)),
100*(AB540-MINIFS(AB:AB,$E:$E,$E540))/(MAXIFS(AB:AB,$E:$E,$E540)-MINIFS(AB:AB,$E:$E,$E540))))</f>
        <v/>
      </c>
      <c r="CR540" s="232" t="str">
        <f t="array" ref="CR540">IF(AC540="","",
IF(INDEX(Settings!$H:$H,MATCH(CR$1,Settings!$G:$G,0))=TRUE,
100-100*(AC540-MINIFS(AC:AC,$E:$E,$E540))/(MAXIFS(AC:AC,$E:$E,$E540)-MINIFS(AC:AC,$E:$E,$E540)),
100*(AC540-MINIFS(AC:AC,$E:$E,$E540))/(MAXIFS(AC:AC,$E:$E,$E540)-MINIFS(AC:AC,$E:$E,$E540))))</f>
        <v/>
      </c>
      <c r="CS540" s="232" t="str">
        <f t="array" ref="CS540">IF(AD540="","",
IF(INDEX(Settings!$H:$H,MATCH(CS$1,Settings!$G:$G,0))=TRUE,
100-100*(AD540-MINIFS(AD:AD,$E:$E,$E540))/(MAXIFS(AD:AD,$E:$E,$E540)-MINIFS(AD:AD,$E:$E,$E540)),
100*(AD540-MINIFS(AD:AD,$E:$E,$E540))/(MAXIFS(AD:AD,$E:$E,$E540)-MINIFS(AD:AD,$E:$E,$E540))))</f>
        <v/>
      </c>
      <c r="CT540" s="232" t="str">
        <f t="array" ref="CT540">IF(AE540="","",
IF(INDEX(Settings!$H:$H,MATCH(CT$1,Settings!$G:$G,0))=TRUE,
100-100*(AE540-MINIFS(AE:AE,$E:$E,$E540))/(MAXIFS(AE:AE,$E:$E,$E540)-MINIFS(AE:AE,$E:$E,$E540)),
100*(AE540-MINIFS(AE:AE,$E:$E,$E540))/(MAXIFS(AE:AE,$E:$E,$E540)-MINIFS(AE:AE,$E:$E,$E540))))</f>
        <v/>
      </c>
      <c r="CU540" s="232" t="str">
        <f t="array" ref="CU540">IF(AF540="","",
IF(INDEX(Settings!$H:$H,MATCH(CU$1,Settings!$G:$G,0))=TRUE,
100-100*(AF540-MINIFS(AF:AF,$E:$E,$E540))/(MAXIFS(AF:AF,$E:$E,$E540)-MINIFS(AF:AF,$E:$E,$E540)),
100*(AF540-MINIFS(AF:AF,$E:$E,$E540))/(MAXIFS(AF:AF,$E:$E,$E540)-MINIFS(AF:AF,$E:$E,$E540))))</f>
        <v/>
      </c>
      <c r="CV540" s="232" t="str">
        <f t="array" ref="CV540">IF(AG540="","",
IF(INDEX(Settings!$H:$H,MATCH(CV$1,Settings!$G:$G,0))=TRUE,
100-100*(AG540-MINIFS(AG:AG,$E:$E,$E540))/(MAXIFS(AG:AG,$E:$E,$E540)-MINIFS(AG:AG,$E:$E,$E540)),
100*(AG540-MINIFS(AG:AG,$E:$E,$E540))/(MAXIFS(AG:AG,$E:$E,$E540)-MINIFS(AG:AG,$E:$E,$E540))))</f>
        <v/>
      </c>
      <c r="CW540" s="232" t="str">
        <f t="array" ref="CW540">IF(AH540="","",
IF(INDEX(Settings!$H:$H,MATCH(CW$1,Settings!$G:$G,0))=TRUE,
100-100*(AH540-MINIFS(AH:AH,$E:$E,$E540))/(MAXIFS(AH:AH,$E:$E,$E540)-MINIFS(AH:AH,$E:$E,$E540)),
100*(AH540-MINIFS(AH:AH,$E:$E,$E540))/(MAXIFS(AH:AH,$E:$E,$E540)-MINIFS(AH:AH,$E:$E,$E540))))</f>
        <v/>
      </c>
      <c r="CX540" s="232" t="str">
        <f t="array" ref="CX540">IF(AI540="","",
IF(INDEX(Settings!$H:$H,MATCH(CX$1,Settings!$G:$G,0))=TRUE,
100-100*(AI540-MINIFS(AI:AI,$E:$E,$E540))/(MAXIFS(AI:AI,$E:$E,$E540)-MINIFS(AI:AI,$E:$E,$E540)),
100*(AI540-MINIFS(AI:AI,$E:$E,$E540))/(MAXIFS(AI:AI,$E:$E,$E540)-MINIFS(AI:AI,$E:$E,$E540))))</f>
        <v/>
      </c>
      <c r="CY540" s="232" t="str">
        <f t="array" ref="CY540">IF(AJ540="","",
IF(INDEX(Settings!$H:$H,MATCH(CY$1,Settings!$G:$G,0))=TRUE,
100-100*(AJ540-MINIFS(AJ:AJ,$E:$E,$E540))/(MAXIFS(AJ:AJ,$E:$E,$E540)-MINIFS(AJ:AJ,$E:$E,$E540)),
100*(AJ540-MINIFS(AJ:AJ,$E:$E,$E540))/(MAXIFS(AJ:AJ,$E:$E,$E540)-MINIFS(AJ:AJ,$E:$E,$E540))))</f>
        <v/>
      </c>
      <c r="CZ540" s="232" t="str">
        <f t="array" ref="CZ540">IF(AK540="","",
IF(INDEX(Settings!$H:$H,MATCH(CZ$1,Settings!$G:$G,0))=TRUE,
100-100*(AK540-MINIFS(AK:AK,$E:$E,$E540))/(MAXIFS(AK:AK,$E:$E,$E540)-MINIFS(AK:AK,$E:$E,$E540)),
100*(AK540-MINIFS(AK:AK,$E:$E,$E540))/(MAXIFS(AK:AK,$E:$E,$E540)-MINIFS(AK:AK,$E:$E,$E540))))</f>
        <v/>
      </c>
      <c r="DA540" s="232" t="str">
        <f t="array" ref="DA540">IF(AL540="","",
IF(INDEX(Settings!$H:$H,MATCH(DA$1,Settings!$G:$G,0))=TRUE,
100-100*(AL540-MINIFS(AL:AL,$E:$E,$E540))/(MAXIFS(AL:AL,$E:$E,$E540)-MINIFS(AL:AL,$E:$E,$E540)),
100*(AL540-MINIFS(AL:AL,$E:$E,$E540))/(MAXIFS(AL:AL,$E:$E,$E540)-MINIFS(AL:AL,$E:$E,$E540))))</f>
        <v/>
      </c>
      <c r="DB540" s="232" t="str">
        <f t="array" ref="DB540">IF(AM540="","",
IF(INDEX(Settings!$H:$H,MATCH(DB$1,Settings!$G:$G,0))=TRUE,
100-100*(AM540-MINIFS(AM:AM,$E:$E,$E540))/(MAXIFS(AM:AM,$E:$E,$E540)-MINIFS(AM:AM,$E:$E,$E540)),
100*(AM540-MINIFS(AM:AM,$E:$E,$E540))/(MAXIFS(AM:AM,$E:$E,$E540)-MINIFS(AM:AM,$E:$E,$E540))))</f>
        <v/>
      </c>
      <c r="DC540" s="232" t="str">
        <f t="array" ref="DC540">IF(AN540="","",
IF(INDEX(Settings!$H:$H,MATCH(DC$1,Settings!$G:$G,0))=TRUE,
100-100*(AN540-MINIFS(AN:AN,$E:$E,$E540))/(MAXIFS(AN:AN,$E:$E,$E540)-MINIFS(AN:AN,$E:$E,$E540)),
100*(AN540-MINIFS(AN:AN,$E:$E,$E540))/(MAXIFS(AN:AN,$E:$E,$E540)-MINIFS(AN:AN,$E:$E,$E540))))</f>
        <v/>
      </c>
      <c r="DD540" s="232" t="str">
        <f t="array" ref="DD540">IF(AO540="","",
IF(INDEX(Settings!$H:$H,MATCH(DD$1,Settings!$G:$G,0))=TRUE,
100-100*(AO540-MINIFS(AO:AO,$E:$E,$E540))/(MAXIFS(AO:AO,$E:$E,$E540)-MINIFS(AO:AO,$E:$E,$E540)),
100*(AO540-MINIFS(AO:AO,$E:$E,$E540))/(MAXIFS(AO:AO,$E:$E,$E540)-MINIFS(AO:AO,$E:$E,$E540))))</f>
        <v/>
      </c>
      <c r="DE540" s="232" t="str">
        <f t="array" ref="DE540">IF(AP540="","",
IF(INDEX(Settings!$H:$H,MATCH(DE$1,Settings!$G:$G,0))=TRUE,
100-100*(AP540-MINIFS(AP:AP,$E:$E,$E540))/(MAXIFS(AP:AP,$E:$E,$E540)-MINIFS(AP:AP,$E:$E,$E540)),
100*(AP540-MINIFS(AP:AP,$E:$E,$E540))/(MAXIFS(AP:AP,$E:$E,$E540)-MINIFS(AP:AP,$E:$E,$E540))))</f>
        <v/>
      </c>
      <c r="DF540" s="232" t="str">
        <f t="array" ref="DF540">IF(AQ540="","",
IF(INDEX(Settings!$H:$H,MATCH(DF$1,Settings!$G:$G,0))=TRUE,
100-100*(AQ540-MINIFS(AQ:AQ,$E:$E,$E540))/(MAXIFS(AQ:AQ,$E:$E,$E540)-MINIFS(AQ:AQ,$E:$E,$E540)),
100*(AQ540-MINIFS(AQ:AQ,$E:$E,$E540))/(MAXIFS(AQ:AQ,$E:$E,$E540)-MINIFS(AQ:AQ,$E:$E,$E540))))</f>
        <v/>
      </c>
      <c r="DG540" s="232" t="str">
        <f t="array" ref="DG540">IF(AR540="","",
IF(INDEX(Settings!$H:$H,MATCH(DG$1,Settings!$G:$G,0))=TRUE,
100-100*(AR540-MINIFS(AR:AR,$E:$E,$E540))/(MAXIFS(AR:AR,$E:$E,$E540)-MINIFS(AR:AR,$E:$E,$E540)),
100*(AR540-MINIFS(AR:AR,$E:$E,$E540))/(MAXIFS(AR:AR,$E:$E,$E540)-MINIFS(AR:AR,$E:$E,$E540))))</f>
        <v/>
      </c>
      <c r="DH540" s="232" t="str">
        <f t="array" ref="DH540">IF(AS540="","",
IF(INDEX(Settings!$H:$H,MATCH(DH$1,Settings!$G:$G,0))=TRUE,
100-100*(AS540-MINIFS(AS:AS,$E:$E,$E540))/(MAXIFS(AS:AS,$E:$E,$E540)-MINIFS(AS:AS,$E:$E,$E540)),
100*(AS540-MINIFS(AS:AS,$E:$E,$E540))/(MAXIFS(AS:AS,$E:$E,$E540)-MINIFS(AS:AS,$E:$E,$E540))))</f>
        <v/>
      </c>
      <c r="DI540" s="232" t="str">
        <f t="array" ref="DI540">IF(AT540="","",
IF(INDEX(Settings!$H:$H,MATCH(DI$1,Settings!$G:$G,0))=TRUE,
100-100*(AT540-MINIFS(AT:AT,$E:$E,$E540))/(MAXIFS(AT:AT,$E:$E,$E540)-MINIFS(AT:AT,$E:$E,$E540)),
100*(AT540-MINIFS(AT:AT,$E:$E,$E540))/(MAXIFS(AT:AT,$E:$E,$E540)-MINIFS(AT:AT,$E:$E,$E540))))</f>
        <v/>
      </c>
      <c r="DJ540" s="232" t="str">
        <f t="array" ref="DJ540">IF(AU540="","",
IF(INDEX(Settings!$H:$H,MATCH(DJ$1,Settings!$G:$G,0))=TRUE,
100-100*(AU540-MINIFS(AU:AU,$E:$E,$E540))/(MAXIFS(AU:AU,$E:$E,$E540)-MINIFS(AU:AU,$E:$E,$E540)),
100*(AU540-MINIFS(AU:AU,$E:$E,$E540))/(MAXIFS(AU:AU,$E:$E,$E540)-MINIFS(AU:AU,$E:$E,$E540))))</f>
        <v/>
      </c>
      <c r="DK540" s="232" t="str">
        <f t="array" ref="DK540">IF(AV540="","",
IF(INDEX(Settings!$H:$H,MATCH(DK$1,Settings!$G:$G,0))=TRUE,
100-100*(AV540-MINIFS(AV:AV,$E:$E,$E540))/(MAXIFS(AV:AV,$E:$E,$E540)-MINIFS(AV:AV,$E:$E,$E540)),
100*(AV540-MINIFS(AV:AV,$E:$E,$E540))/(MAXIFS(AV:AV,$E:$E,$E540)-MINIFS(AV:AV,$E:$E,$E540))))</f>
        <v/>
      </c>
      <c r="DL540" s="232" t="str">
        <f t="array" ref="DL540">IF(AW540="","",
IF(INDEX(Settings!$H:$H,MATCH(DL$1,Settings!$G:$G,0))=TRUE,
100-100*(AW540-MINIFS(AW:AW,$E:$E,$E540))/(MAXIFS(AW:AW,$E:$E,$E540)-MINIFS(AW:AW,$E:$E,$E540)),
100*(AW540-MINIFS(AW:AW,$E:$E,$E540))/(MAXIFS(AW:AW,$E:$E,$E540)-MINIFS(AW:AW,$E:$E,$E540))))</f>
        <v/>
      </c>
      <c r="DM540" s="232" t="str">
        <f t="array" ref="DM540">IF(AX540="","",
IF(INDEX(Settings!$H:$H,MATCH(DM$1,Settings!$G:$G,0))=TRUE,
100-100*(AX540-MINIFS(AX:AX,$E:$E,$E540))/(MAXIFS(AX:AX,$E:$E,$E540)-MINIFS(AX:AX,$E:$E,$E540)),
100*(AX540-MINIFS(AX:AX,$E:$E,$E540))/(MAXIFS(AX:AX,$E:$E,$E540)-MINIFS(AX:AX,$E:$E,$E540))))</f>
        <v/>
      </c>
      <c r="DN540" s="232" t="str">
        <f t="array" ref="DN540">IF(AY540="","",
IF(INDEX(Settings!$H:$H,MATCH(DN$1,Settings!$G:$G,0))=TRUE,
100-100*(AY540-MINIFS(AY:AY,$E:$E,$E540))/(MAXIFS(AY:AY,$E:$E,$E540)-MINIFS(AY:AY,$E:$E,$E540)),
100*(AY540-MINIFS(AY:AY,$E:$E,$E540))/(MAXIFS(AY:AY,$E:$E,$E540)-MINIFS(AY:AY,$E:$E,$E540))))</f>
        <v/>
      </c>
      <c r="DO540" s="232" t="str">
        <f t="array" ref="DO540">IF(AZ540="","",
IF(INDEX(Settings!$H:$H,MATCH(DO$1,Settings!$G:$G,0))=TRUE,
100-100*(AZ540-MINIFS(AZ:AZ,$E:$E,$E540))/(MAXIFS(AZ:AZ,$E:$E,$E540)-MINIFS(AZ:AZ,$E:$E,$E540)),
100*(AZ540-MINIFS(AZ:AZ,$E:$E,$E540))/(MAXIFS(AZ:AZ,$E:$E,$E540)-MINIFS(AZ:AZ,$E:$E,$E540))))</f>
        <v/>
      </c>
      <c r="DP540" s="232" t="str">
        <f t="array" ref="DP540">IF(BA540="","",
IF(INDEX(Settings!$H:$H,MATCH(DP$1,Settings!$G:$G,0))=TRUE,
100-100*(BA540-MINIFS(BA:BA,$E:$E,$E540))/(MAXIFS(BA:BA,$E:$E,$E540)-MINIFS(BA:BA,$E:$E,$E540)),
100*(BA540-MINIFS(BA:BA,$E:$E,$E540))/(MAXIFS(BA:BA,$E:$E,$E540)-MINIFS(BA:BA,$E:$E,$E540))))</f>
        <v/>
      </c>
      <c r="DQ540" s="232" t="str">
        <f t="array" ref="DQ540">IF(BB540="","",
IF(INDEX(Settings!$H:$H,MATCH(DQ$1,Settings!$G:$G,0))=TRUE,
100-100*(BB540-MINIFS(BB:BB,$E:$E,$E540))/(MAXIFS(BB:BB,$E:$E,$E540)-MINIFS(BB:BB,$E:$E,$E540)),
100*(BB540-MINIFS(BB:BB,$E:$E,$E540))/(MAXIFS(BB:BB,$E:$E,$E540)-MINIFS(BB:BB,$E:$E,$E540))))</f>
        <v/>
      </c>
      <c r="DR540" s="232" t="str">
        <f t="array" ref="DR540">IF(BC540="","",
IF(INDEX(Settings!$H:$H,MATCH(DR$1,Settings!$G:$G,0))=TRUE,
100-100*(BC540-MINIFS(BC:BC,$E:$E,$E540))/(MAXIFS(BC:BC,$E:$E,$E540)-MINIFS(BC:BC,$E:$E,$E540)),
100*(BC540-MINIFS(BC:BC,$E:$E,$E540))/(MAXIFS(BC:BC,$E:$E,$E540)-MINIFS(BC:BC,$E:$E,$E540))))</f>
        <v/>
      </c>
      <c r="DS540" s="232" t="str">
        <f t="array" ref="DS540">IF(BD540="","",
IF(INDEX(Settings!$H:$H,MATCH(DS$1,Settings!$G:$G,0))=TRUE,
100-100*(BD540-MINIFS(BD:BD,$E:$E,$E540))/(MAXIFS(BD:BD,$E:$E,$E540)-MINIFS(BD:BD,$E:$E,$E540)),
100*(BD540-MINIFS(BD:BD,$E:$E,$E540))/(MAXIFS(BD:BD,$E:$E,$E540)-MINIFS(BD:BD,$E:$E,$E540))))</f>
        <v/>
      </c>
      <c r="DT540" s="232" t="str">
        <f t="array" ref="DT540">IF(BE540="","",
IF(INDEX(Settings!$H:$H,MATCH(DT$1,Settings!$G:$G,0))=TRUE,
100-100*(BE540-MINIFS(BE:BE,$E:$E,$E540))/(MAXIFS(BE:BE,$E:$E,$E540)-MINIFS(BE:BE,$E:$E,$E540)),
100*(BE540-MINIFS(BE:BE,$E:$E,$E540))/(MAXIFS(BE:BE,$E:$E,$E540)-MINIFS(BE:BE,$E:$E,$E540))))</f>
        <v/>
      </c>
      <c r="DU540" s="232" t="str">
        <f t="array" ref="DU540">IF(BF540="","",
IF(INDEX(Settings!$H:$H,MATCH(DU$1,Settings!$G:$G,0))=TRUE,
100-100*(BF540-MINIFS(BF:BF,$E:$E,$E540))/(MAXIFS(BF:BF,$E:$E,$E540)-MINIFS(BF:BF,$E:$E,$E540)),
100*(BF540-MINIFS(BF:BF,$E:$E,$E540))/(MAXIFS(BF:BF,$E:$E,$E540)-MINIFS(BF:BF,$E:$E,$E540))))</f>
        <v/>
      </c>
      <c r="DV540" s="232" t="str">
        <f t="array" ref="DV540">IF(BG540="","",
IF(INDEX(Settings!$H:$H,MATCH(DV$1,Settings!$G:$G,0))=TRUE,
100-100*(BG540-MINIFS(BG:BG,$E:$E,$E540))/(MAXIFS(BG:BG,$E:$E,$E540)-MINIFS(BG:BG,$E:$E,$E540)),
100*(BG540-MINIFS(BG:BG,$E:$E,$E540))/(MAXIFS(BG:BG,$E:$E,$E540)-MINIFS(BG:BG,$E:$E,$E540))))</f>
        <v/>
      </c>
      <c r="DW540" s="232" t="str">
        <f t="array" ref="DW540">IF(BH540="","",
IF(INDEX(Settings!$H:$H,MATCH(DW$1,Settings!$G:$G,0))=TRUE,
100-100*(BH540-MINIFS(BH:BH,$E:$E,$E540))/(MAXIFS(BH:BH,$E:$E,$E540)-MINIFS(BH:BH,$E:$E,$E540)),
100*(BH540-MINIFS(BH:BH,$E:$E,$E540))/(MAXIFS(BH:BH,$E:$E,$E540)-MINIFS(BH:BH,$E:$E,$E540))))</f>
        <v/>
      </c>
      <c r="DX540" s="232" t="str">
        <f t="array" ref="DX540">IF(BI540="","",
IF(INDEX(Settings!$H:$H,MATCH(DX$1,Settings!$G:$G,0))=TRUE,
100-100*(BI540-MINIFS(BI:BI,$E:$E,$E540))/(MAXIFS(BI:BI,$E:$E,$E540)-MINIFS(BI:BI,$E:$E,$E540)),
100*(BI540-MINIFS(BI:BI,$E:$E,$E540))/(MAXIFS(BI:BI,$E:$E,$E540)-MINIFS(BI:BI,$E:$E,$E540))))</f>
        <v/>
      </c>
      <c r="DY540" s="232" t="str">
        <f t="array" ref="DY540">IF(BJ540="","",
IF(INDEX(Settings!$H:$H,MATCH(DY$1,Settings!$G:$G,0))=TRUE,
100-100*(BJ540-MINIFS(BJ:BJ,$E:$E,$E540))/(MAXIFS(BJ:BJ,$E:$E,$E540)-MINIFS(BJ:BJ,$E:$E,$E540)),
100*(BJ540-MINIFS(BJ:BJ,$E:$E,$E540))/(MAXIFS(BJ:BJ,$E:$E,$E540)-MINIFS(BJ:BJ,$E:$E,$E540))))</f>
        <v/>
      </c>
      <c r="DZ540" s="234"/>
      <c r="EA540" s="234"/>
      <c r="EB540" s="234" t="str">
        <f t="shared" si="8"/>
        <v/>
      </c>
      <c r="EC540" s="234" t="str">
        <f t="shared" si="9"/>
        <v/>
      </c>
      <c r="ED540" s="234" t="str">
        <f t="shared" si="10"/>
        <v/>
      </c>
      <c r="EE540" s="234" t="str">
        <f t="shared" si="11"/>
        <v/>
      </c>
      <c r="EF540" s="234" t="str">
        <f t="shared" si="12"/>
        <v/>
      </c>
      <c r="EG540" s="234" t="str">
        <f t="shared" si="13"/>
        <v/>
      </c>
      <c r="EH540" s="234"/>
      <c r="EI540" s="234"/>
      <c r="EJ540" s="234"/>
      <c r="EK540" s="234"/>
      <c r="EL540" s="234"/>
      <c r="EM540" s="234"/>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3" t="str">
        <f t="shared" si="14"/>
        <v/>
      </c>
      <c r="N541" s="49"/>
      <c r="O541" s="49"/>
      <c r="P541" s="49"/>
      <c r="Q541" s="49"/>
      <c r="R541" s="49"/>
      <c r="S541" s="222" t="str">
        <f>IFERROR(VLOOKUP(AF541, 'YOYO IR Scores'!A:C, 3, FALSE), "")
</f>
        <v/>
      </c>
      <c r="T541" s="49"/>
      <c r="U541" s="49"/>
      <c r="V541" s="49"/>
      <c r="W541" s="49"/>
      <c r="X541" s="224" t="str">
        <f t="shared" si="4"/>
        <v/>
      </c>
      <c r="Y541" s="225" t="str">
        <f t="shared" si="5"/>
        <v/>
      </c>
      <c r="Z541" s="225" t="str">
        <f t="shared" si="6"/>
        <v/>
      </c>
      <c r="AA541" s="224" t="str">
        <f t="shared" si="7"/>
        <v/>
      </c>
      <c r="AB541" s="223"/>
      <c r="AC541" s="223"/>
      <c r="AD541" s="223"/>
      <c r="AE541" s="223" t="str">
        <f>IFERROR(VLOOKUP(AF541, 'YOYO IR Scores'!A:C, 2, FALSE), "")</f>
        <v/>
      </c>
      <c r="AF541" s="223"/>
      <c r="AG541" s="223"/>
      <c r="AH541" s="223"/>
      <c r="AI541" s="223"/>
      <c r="AJ541" s="223"/>
      <c r="AK541" s="223"/>
      <c r="AL541" s="223"/>
      <c r="AM541" s="223"/>
      <c r="AN541" s="223"/>
      <c r="AO541" s="223"/>
      <c r="AP541" s="223"/>
      <c r="AQ541" s="223"/>
      <c r="AR541" s="223"/>
      <c r="AS541" s="223"/>
      <c r="AT541" s="223"/>
      <c r="AU541" s="223"/>
      <c r="AV541" s="223"/>
      <c r="AW541" s="223"/>
      <c r="AX541" s="223"/>
      <c r="AY541" s="223"/>
      <c r="AZ541" s="223"/>
      <c r="BA541" s="223"/>
      <c r="BB541" s="223"/>
      <c r="BC541" s="223"/>
      <c r="BD541" s="223"/>
      <c r="BE541" s="223"/>
      <c r="BF541" s="223"/>
      <c r="BG541" s="223"/>
      <c r="BH541" s="223"/>
      <c r="BI541" s="223"/>
      <c r="BJ541" s="223"/>
      <c r="BK541" s="223" t="str">
        <f t="array" ref="BK541">IF(J541="","",
IF(INDEX(Settings!$H:$H,MATCH(BY$1,Settings!$G:$G,0))=TRUE,
100-100*(J541-MIN(J:J))/(MAX(J:J)-MIN(J:J)),
100*(J541-MIN(J:J))/(MAX(J:J)-MIN(J:J))))</f>
        <v/>
      </c>
      <c r="BL541" s="223" t="str">
        <f t="array" ref="BL541">IF(J541="","",
IF(INDEX(Settings!$H:$H,MATCH(BY$1,Settings!$G:$G,0))=TRUE,
100-100*(J541-MINIFS(J:J,$E:$E,$E541))/(MAXIFS(J:J,$E:$E,$E541)-MINIFS(J:J,$E:$E,$E541)),
100*(J541-MINIFS(J:J,$E:$E,$E541))/(MAXIFS(J:J,$E:$E,$E541)-MINIFS(J:J,$E:$E,$E541))))</f>
        <v/>
      </c>
      <c r="BM541" s="223"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4" t="str">
        <f t="array" ref="BQ541">IF(J541="","",
IF(INDEX(Settings!$H:$H,MATCH(BY$1,Settings!$G:$G,0))=TRUE,
-1*(J541-AVERAGE(J:J))/STDEV(J:J),
(J541-AVERAGE(J:J))/STDEV(J:J)))</f>
        <v/>
      </c>
      <c r="BR541" s="224" t="str">
        <f>IFERROR(__xludf.DUMMYFUNCTION("IF(J541="""","""",
IF(INDEX(Settings!$H:$H,MATCH(BY$1,Settings!$G:$G,0))=TRUE,
-1*(J541-AVERAGEIFS(J:J,$E:$E,$E541))/STDEV(FILTER(J:J,$E:$E=$E541)),
(J541-AVERAGEIFS(J:J,$E:$E,$E541))/STDEV(FILTER(J:J,$E:$E=$E541))))"),"")</f>
        <v/>
      </c>
      <c r="BS541" s="224"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3" t="str">
        <f t="array" ref="BY541">IF(J541="","",
IF(INDEX(Settings!$H:$H,MATCH(BY$1,Settings!$G:$G,0))=TRUE,
100-100*(J541-MINIFS(J:J,$E:$E,$E541))/(MAXIFS(J:J,$E:$E,$E541)-MINIFS(J:J,$E:$E,$E541)),
100*(J541-MINIFS(J:J,$E:$E,$E541))/(MAXIFS(J:J,$E:$E,$E541)-MINIFS(J:J,$E:$E,$E541))))</f>
        <v/>
      </c>
      <c r="BZ541" s="223" t="str">
        <f t="array" ref="BZ541">IF(K541="","",
IF(INDEX(Settings!$H:$H,MATCH(BZ$1,Settings!$G:$G,0))=TRUE,
100-100*(K541-MINIFS(K:K,$E:$E,$E541))/(MAXIFS(K:K,$E:$E,$E541)-MINIFS(K:K,$E:$E,$E541)),
100*(K541-MINIFS(K:K,$E:$E,$E541))/(MAXIFS(K:K,$E:$E,$E541)-MINIFS(K:K,$E:$E,$E541))))</f>
        <v/>
      </c>
      <c r="CA541" s="223" t="str">
        <f t="array" ref="CA541">IF(L541="","",
IF(INDEX(Settings!$H:$H,MATCH(CA$1,Settings!$G:$G,0))=TRUE,
100-100*(L541-MINIFS(L:L,$E:$E,$E541))/(MAXIFS(L:L,$E:$E,$E541)-MINIFS(L:L,$E:$E,$E541)),
100*(L541-MINIFS(L:L,$E:$E,$E541))/(MAXIFS(L:L,$E:$E,$E541)-MINIFS(L:L,$E:$E,$E541))))</f>
        <v/>
      </c>
      <c r="CB541" s="223" t="str">
        <f t="array" ref="CB541">IF(M541="","",
IF(INDEX(Settings!$H:$H,MATCH(CB$1,Settings!$G:$G,0))=TRUE,
100-100*(M541-MINIFS(M:M,$E:$E,$E541))/(MAXIFS(M:M,$E:$E,$E541)-MINIFS(M:M,$E:$E,$E541)),
100*(M541-MINIFS(M:M,$E:$E,$E541))/(MAXIFS(M:M,$E:$E,$E541)-MINIFS(M:M,$E:$E,$E541))))</f>
        <v/>
      </c>
      <c r="CC541" s="223" t="str">
        <f t="array" ref="CC541">IF(N541="","",
IF(INDEX(Settings!$H:$H,MATCH(CC$1,Settings!$G:$G,0))=TRUE,
100-100*(N541-MINIFS(N:N,$E:$E,$E541))/(MAXIFS(N:N,$E:$E,$E541)-MINIFS(N:N,$E:$E,$E541)),
100*(N541-MINIFS(N:N,$E:$E,$E541))/(MAXIFS(N:N,$E:$E,$E541)-MINIFS(N:N,$E:$E,$E541))))</f>
        <v/>
      </c>
      <c r="CD541" s="223" t="str">
        <f t="array" ref="CD541">IF(O541="","",
IF(INDEX(Settings!$H:$H,MATCH(CD$1,Settings!$G:$G,0))=TRUE,
100-100*(O541-MINIFS(O:O,$E:$E,$E541))/(MAXIFS(O:O,$E:$E,$E541)-MINIFS(O:O,$E:$E,$E541)),
100*(O541-MINIFS(O:O,$E:$E,$E541))/(MAXIFS(O:O,$E:$E,$E541)-MINIFS(O:O,$E:$E,$E541))))</f>
        <v/>
      </c>
      <c r="CE541" s="223" t="str">
        <f t="array" ref="CE541">IF(P541="","",
IF(INDEX(Settings!$H:$H,MATCH(CE$1,Settings!$G:$G,0))=TRUE,
100-100*(P541-MINIFS(P:P,$E:$E,$E541))/(MAXIFS(P:P,$E:$E,$E541)-MINIFS(P:P,$E:$E,$E541)),
100*(P541-MINIFS(P:P,$E:$E,$E541))/(MAXIFS(P:P,$E:$E,$E541)-MINIFS(P:P,$E:$E,$E541))))</f>
        <v/>
      </c>
      <c r="CF541" s="223" t="str">
        <f t="array" ref="CF541">IF(Q541="","",
IF(INDEX(Settings!$H:$H,MATCH(CF$1,Settings!$G:$G,0))=TRUE,
100-100*(Q541-MINIFS(Q:Q,$E:$E,$E541))/(MAXIFS(Q:Q,$E:$E,$E541)-MINIFS(Q:Q,$E:$E,$E541)),
100*(Q541-MINIFS(Q:Q,$E:$E,$E541))/(MAXIFS(Q:Q,$E:$E,$E541)-MINIFS(Q:Q,$E:$E,$E541))))</f>
        <v/>
      </c>
      <c r="CG541" s="223" t="str">
        <f t="array" ref="CG541">IF(R541="","",
IF(INDEX(Settings!$H:$H,MATCH(CG$1,Settings!$G:$G,0))=TRUE,
100-100*(R541-MINIFS(R:R,$E:$E,$E541))/(MAXIFS(R:R,$E:$E,$E541)-MINIFS(R:R,$E:$E,$E541)),
100*(R541-MINIFS(R:R,$E:$E,$E541))/(MAXIFS(R:R,$E:$E,$E541)-MINIFS(R:R,$E:$E,$E541))))</f>
        <v/>
      </c>
      <c r="CH541" s="223" t="str">
        <f t="array" ref="CH541">IF(S541="","",
IF(INDEX(Settings!$H:$H,MATCH(CH$1,Settings!$G:$G,0))=TRUE,
100-100*(S541-MINIFS(S:S,$E:$E,$E541))/(MAXIFS(S:S,$E:$E,$E541)-MINIFS(S:S,$E:$E,$E541)),
100*(S541-MINIFS(S:S,$E:$E,$E541))/(MAXIFS(S:S,$E:$E,$E541)-MINIFS(S:S,$E:$E,$E541))))</f>
        <v/>
      </c>
      <c r="CI541" s="223" t="str">
        <f t="array" ref="CI541">IF(T541="","",
IF(INDEX(Settings!$H:$H,MATCH(CI$1,Settings!$G:$G,0))=TRUE,
100-100*(T541-MINIFS(T:T,$E:$E,$E541))/(MAXIFS(T:T,$E:$E,$E541)-MINIFS(T:T,$E:$E,$E541)),
100*(T541-MINIFS(T:T,$E:$E,$E541))/(MAXIFS(T:T,$E:$E,$E541)-MINIFS(T:T,$E:$E,$E541))))</f>
        <v/>
      </c>
      <c r="CJ541" s="223" t="str">
        <f t="array" ref="CJ541">IF(U541="","",
IF(INDEX(Settings!$H:$H,MATCH(CJ$1,Settings!$G:$G,0))=TRUE,
100-100*(U541-MINIFS(U:U,$E:$E,$E541))/(MAXIFS(U:U,$E:$E,$E541)-MINIFS(U:U,$E:$E,$E541)),
100*(U541-MINIFS(U:U,$E:$E,$E541))/(MAXIFS(U:U,$E:$E,$E541)-MINIFS(U:U,$E:$E,$E541))))</f>
        <v/>
      </c>
      <c r="CK541" s="223" t="str">
        <f t="array" ref="CK541">IF(V541="","",
IF(INDEX(Settings!$H:$H,MATCH(CK$1,Settings!$G:$G,0))=TRUE,
100-100*(V541-MINIFS(V:V,$E:$E,$E541))/(MAXIFS(V:V,$E:$E,$E541)-MINIFS(V:V,$E:$E,$E541)),
100*(V541-MINIFS(V:V,$E:$E,$E541))/(MAXIFS(V:V,$E:$E,$E541)-MINIFS(V:V,$E:$E,$E541))))</f>
        <v/>
      </c>
      <c r="CL541" s="223" t="str">
        <f t="array" ref="CL541">IF(W541="","",
IF(INDEX(Settings!$H:$H,MATCH(CL$1,Settings!$G:$G,0))=TRUE,
100-100*(W541-MINIFS(W:W,$E:$E,$E541))/(MAXIFS(W:W,$E:$E,$E541)-MINIFS(W:W,$E:$E,$E541)),
100*(W541-MINIFS(W:W,$E:$E,$E541))/(MAXIFS(W:W,$E:$E,$E541)-MINIFS(W:W,$E:$E,$E541))))</f>
        <v/>
      </c>
      <c r="CM541" s="223" t="str">
        <f t="array" ref="CM541">IF(X541="","",
IF(INDEX(Settings!$H:$H,MATCH(CM$1,Settings!$G:$G,0))=TRUE,
100-100*(X541-MINIFS(X:X,$E:$E,$E541))/(MAXIFS(X:X,$E:$E,$E541)-MINIFS(X:X,$E:$E,$E541)),
100*(X541-MINIFS(X:X,$E:$E,$E541))/(MAXIFS(X:X,$E:$E,$E541)-MINIFS(X:X,$E:$E,$E541))))</f>
        <v/>
      </c>
      <c r="CN541" s="223" t="str">
        <f t="array" ref="CN541">IF(Y541="","",
IF(INDEX(Settings!$H:$H,MATCH(CN$1,Settings!$G:$G,0))=TRUE,
100-100*(Y541-MINIFS(Y:Y,$E:$E,$E541))/(MAXIFS(Y:Y,$E:$E,$E541)-MINIFS(Y:Y,$E:$E,$E541)),
100*(Y541-MINIFS(Y:Y,$E:$E,$E541))/(MAXIFS(Y:Y,$E:$E,$E541)-MINIFS(Y:Y,$E:$E,$E541))))</f>
        <v/>
      </c>
      <c r="CO541" s="223" t="str">
        <f t="array" ref="CO541">IF(Z541="","",
IF(INDEX(Settings!$H:$H,MATCH(CO$1,Settings!$G:$G,0))=TRUE,
100-100*(Z541-MINIFS(Z:Z,$E:$E,$E541))/(MAXIFS(Z:Z,$E:$E,$E541)-MINIFS(Z:Z,$E:$E,$E541)),
100*(Z541-MINIFS(Z:Z,$E:$E,$E541))/(MAXIFS(Z:Z,$E:$E,$E541)-MINIFS(Z:Z,$E:$E,$E541))))</f>
        <v/>
      </c>
      <c r="CP541" s="223" t="str">
        <f t="array" ref="CP541">IF(AA541="","",
IF(INDEX(Settings!$H:$H,MATCH(CP$1,Settings!$G:$G,0))=TRUE,
100-100*(AA541-MINIFS(AA:AA,$E:$E,$E541))/(MAXIFS(AA:AA,$E:$E,$E541)-MINIFS(AA:AA,$E:$E,$E541)),
100*(AA541-MINIFS(AA:AA,$E:$E,$E541))/(MAXIFS(AA:AA,$E:$E,$E541)-MINIFS(AA:AA,$E:$E,$E541))))</f>
        <v/>
      </c>
      <c r="CQ541" s="223" t="str">
        <f t="array" ref="CQ541">IF(AB541="","",
IF(INDEX(Settings!$H:$H,MATCH(CQ$1,Settings!$G:$G,0))=TRUE,
100-100*(AB541-MINIFS(AB:AB,$E:$E,$E541))/(MAXIFS(AB:AB,$E:$E,$E541)-MINIFS(AB:AB,$E:$E,$E541)),
100*(AB541-MINIFS(AB:AB,$E:$E,$E541))/(MAXIFS(AB:AB,$E:$E,$E541)-MINIFS(AB:AB,$E:$E,$E541))))</f>
        <v/>
      </c>
      <c r="CR541" s="223" t="str">
        <f t="array" ref="CR541">IF(AC541="","",
IF(INDEX(Settings!$H:$H,MATCH(CR$1,Settings!$G:$G,0))=TRUE,
100-100*(AC541-MINIFS(AC:AC,$E:$E,$E541))/(MAXIFS(AC:AC,$E:$E,$E541)-MINIFS(AC:AC,$E:$E,$E541)),
100*(AC541-MINIFS(AC:AC,$E:$E,$E541))/(MAXIFS(AC:AC,$E:$E,$E541)-MINIFS(AC:AC,$E:$E,$E541))))</f>
        <v/>
      </c>
      <c r="CS541" s="223" t="str">
        <f t="array" ref="CS541">IF(AD541="","",
IF(INDEX(Settings!$H:$H,MATCH(CS$1,Settings!$G:$G,0))=TRUE,
100-100*(AD541-MINIFS(AD:AD,$E:$E,$E541))/(MAXIFS(AD:AD,$E:$E,$E541)-MINIFS(AD:AD,$E:$E,$E541)),
100*(AD541-MINIFS(AD:AD,$E:$E,$E541))/(MAXIFS(AD:AD,$E:$E,$E541)-MINIFS(AD:AD,$E:$E,$E541))))</f>
        <v/>
      </c>
      <c r="CT541" s="223" t="str">
        <f t="array" ref="CT541">IF(AE541="","",
IF(INDEX(Settings!$H:$H,MATCH(CT$1,Settings!$G:$G,0))=TRUE,
100-100*(AE541-MINIFS(AE:AE,$E:$E,$E541))/(MAXIFS(AE:AE,$E:$E,$E541)-MINIFS(AE:AE,$E:$E,$E541)),
100*(AE541-MINIFS(AE:AE,$E:$E,$E541))/(MAXIFS(AE:AE,$E:$E,$E541)-MINIFS(AE:AE,$E:$E,$E541))))</f>
        <v/>
      </c>
      <c r="CU541" s="223" t="str">
        <f t="array" ref="CU541">IF(AF541="","",
IF(INDEX(Settings!$H:$H,MATCH(CU$1,Settings!$G:$G,0))=TRUE,
100-100*(AF541-MINIFS(AF:AF,$E:$E,$E541))/(MAXIFS(AF:AF,$E:$E,$E541)-MINIFS(AF:AF,$E:$E,$E541)),
100*(AF541-MINIFS(AF:AF,$E:$E,$E541))/(MAXIFS(AF:AF,$E:$E,$E541)-MINIFS(AF:AF,$E:$E,$E541))))</f>
        <v/>
      </c>
      <c r="CV541" s="223" t="str">
        <f t="array" ref="CV541">IF(AG541="","",
IF(INDEX(Settings!$H:$H,MATCH(CV$1,Settings!$G:$G,0))=TRUE,
100-100*(AG541-MINIFS(AG:AG,$E:$E,$E541))/(MAXIFS(AG:AG,$E:$E,$E541)-MINIFS(AG:AG,$E:$E,$E541)),
100*(AG541-MINIFS(AG:AG,$E:$E,$E541))/(MAXIFS(AG:AG,$E:$E,$E541)-MINIFS(AG:AG,$E:$E,$E541))))</f>
        <v/>
      </c>
      <c r="CW541" s="223" t="str">
        <f t="array" ref="CW541">IF(AH541="","",
IF(INDEX(Settings!$H:$H,MATCH(CW$1,Settings!$G:$G,0))=TRUE,
100-100*(AH541-MINIFS(AH:AH,$E:$E,$E541))/(MAXIFS(AH:AH,$E:$E,$E541)-MINIFS(AH:AH,$E:$E,$E541)),
100*(AH541-MINIFS(AH:AH,$E:$E,$E541))/(MAXIFS(AH:AH,$E:$E,$E541)-MINIFS(AH:AH,$E:$E,$E541))))</f>
        <v/>
      </c>
      <c r="CX541" s="223" t="str">
        <f t="array" ref="CX541">IF(AI541="","",
IF(INDEX(Settings!$H:$H,MATCH(CX$1,Settings!$G:$G,0))=TRUE,
100-100*(AI541-MINIFS(AI:AI,$E:$E,$E541))/(MAXIFS(AI:AI,$E:$E,$E541)-MINIFS(AI:AI,$E:$E,$E541)),
100*(AI541-MINIFS(AI:AI,$E:$E,$E541))/(MAXIFS(AI:AI,$E:$E,$E541)-MINIFS(AI:AI,$E:$E,$E541))))</f>
        <v/>
      </c>
      <c r="CY541" s="223" t="str">
        <f t="array" ref="CY541">IF(AJ541="","",
IF(INDEX(Settings!$H:$H,MATCH(CY$1,Settings!$G:$G,0))=TRUE,
100-100*(AJ541-MINIFS(AJ:AJ,$E:$E,$E541))/(MAXIFS(AJ:AJ,$E:$E,$E541)-MINIFS(AJ:AJ,$E:$E,$E541)),
100*(AJ541-MINIFS(AJ:AJ,$E:$E,$E541))/(MAXIFS(AJ:AJ,$E:$E,$E541)-MINIFS(AJ:AJ,$E:$E,$E541))))</f>
        <v/>
      </c>
      <c r="CZ541" s="223" t="str">
        <f t="array" ref="CZ541">IF(AK541="","",
IF(INDEX(Settings!$H:$H,MATCH(CZ$1,Settings!$G:$G,0))=TRUE,
100-100*(AK541-MINIFS(AK:AK,$E:$E,$E541))/(MAXIFS(AK:AK,$E:$E,$E541)-MINIFS(AK:AK,$E:$E,$E541)),
100*(AK541-MINIFS(AK:AK,$E:$E,$E541))/(MAXIFS(AK:AK,$E:$E,$E541)-MINIFS(AK:AK,$E:$E,$E541))))</f>
        <v/>
      </c>
      <c r="DA541" s="223" t="str">
        <f t="array" ref="DA541">IF(AL541="","",
IF(INDEX(Settings!$H:$H,MATCH(DA$1,Settings!$G:$G,0))=TRUE,
100-100*(AL541-MINIFS(AL:AL,$E:$E,$E541))/(MAXIFS(AL:AL,$E:$E,$E541)-MINIFS(AL:AL,$E:$E,$E541)),
100*(AL541-MINIFS(AL:AL,$E:$E,$E541))/(MAXIFS(AL:AL,$E:$E,$E541)-MINIFS(AL:AL,$E:$E,$E541))))</f>
        <v/>
      </c>
      <c r="DB541" s="223" t="str">
        <f t="array" ref="DB541">IF(AM541="","",
IF(INDEX(Settings!$H:$H,MATCH(DB$1,Settings!$G:$G,0))=TRUE,
100-100*(AM541-MINIFS(AM:AM,$E:$E,$E541))/(MAXIFS(AM:AM,$E:$E,$E541)-MINIFS(AM:AM,$E:$E,$E541)),
100*(AM541-MINIFS(AM:AM,$E:$E,$E541))/(MAXIFS(AM:AM,$E:$E,$E541)-MINIFS(AM:AM,$E:$E,$E541))))</f>
        <v/>
      </c>
      <c r="DC541" s="223" t="str">
        <f t="array" ref="DC541">IF(AN541="","",
IF(INDEX(Settings!$H:$H,MATCH(DC$1,Settings!$G:$G,0))=TRUE,
100-100*(AN541-MINIFS(AN:AN,$E:$E,$E541))/(MAXIFS(AN:AN,$E:$E,$E541)-MINIFS(AN:AN,$E:$E,$E541)),
100*(AN541-MINIFS(AN:AN,$E:$E,$E541))/(MAXIFS(AN:AN,$E:$E,$E541)-MINIFS(AN:AN,$E:$E,$E541))))</f>
        <v/>
      </c>
      <c r="DD541" s="223" t="str">
        <f t="array" ref="DD541">IF(AO541="","",
IF(INDEX(Settings!$H:$H,MATCH(DD$1,Settings!$G:$G,0))=TRUE,
100-100*(AO541-MINIFS(AO:AO,$E:$E,$E541))/(MAXIFS(AO:AO,$E:$E,$E541)-MINIFS(AO:AO,$E:$E,$E541)),
100*(AO541-MINIFS(AO:AO,$E:$E,$E541))/(MAXIFS(AO:AO,$E:$E,$E541)-MINIFS(AO:AO,$E:$E,$E541))))</f>
        <v/>
      </c>
      <c r="DE541" s="223" t="str">
        <f t="array" ref="DE541">IF(AP541="","",
IF(INDEX(Settings!$H:$H,MATCH(DE$1,Settings!$G:$G,0))=TRUE,
100-100*(AP541-MINIFS(AP:AP,$E:$E,$E541))/(MAXIFS(AP:AP,$E:$E,$E541)-MINIFS(AP:AP,$E:$E,$E541)),
100*(AP541-MINIFS(AP:AP,$E:$E,$E541))/(MAXIFS(AP:AP,$E:$E,$E541)-MINIFS(AP:AP,$E:$E,$E541))))</f>
        <v/>
      </c>
      <c r="DF541" s="223" t="str">
        <f t="array" ref="DF541">IF(AQ541="","",
IF(INDEX(Settings!$H:$H,MATCH(DF$1,Settings!$G:$G,0))=TRUE,
100-100*(AQ541-MINIFS(AQ:AQ,$E:$E,$E541))/(MAXIFS(AQ:AQ,$E:$E,$E541)-MINIFS(AQ:AQ,$E:$E,$E541)),
100*(AQ541-MINIFS(AQ:AQ,$E:$E,$E541))/(MAXIFS(AQ:AQ,$E:$E,$E541)-MINIFS(AQ:AQ,$E:$E,$E541))))</f>
        <v/>
      </c>
      <c r="DG541" s="223" t="str">
        <f t="array" ref="DG541">IF(AR541="","",
IF(INDEX(Settings!$H:$H,MATCH(DG$1,Settings!$G:$G,0))=TRUE,
100-100*(AR541-MINIFS(AR:AR,$E:$E,$E541))/(MAXIFS(AR:AR,$E:$E,$E541)-MINIFS(AR:AR,$E:$E,$E541)),
100*(AR541-MINIFS(AR:AR,$E:$E,$E541))/(MAXIFS(AR:AR,$E:$E,$E541)-MINIFS(AR:AR,$E:$E,$E541))))</f>
        <v/>
      </c>
      <c r="DH541" s="223" t="str">
        <f t="array" ref="DH541">IF(AS541="","",
IF(INDEX(Settings!$H:$H,MATCH(DH$1,Settings!$G:$G,0))=TRUE,
100-100*(AS541-MINIFS(AS:AS,$E:$E,$E541))/(MAXIFS(AS:AS,$E:$E,$E541)-MINIFS(AS:AS,$E:$E,$E541)),
100*(AS541-MINIFS(AS:AS,$E:$E,$E541))/(MAXIFS(AS:AS,$E:$E,$E541)-MINIFS(AS:AS,$E:$E,$E541))))</f>
        <v/>
      </c>
      <c r="DI541" s="223" t="str">
        <f t="array" ref="DI541">IF(AT541="","",
IF(INDEX(Settings!$H:$H,MATCH(DI$1,Settings!$G:$G,0))=TRUE,
100-100*(AT541-MINIFS(AT:AT,$E:$E,$E541))/(MAXIFS(AT:AT,$E:$E,$E541)-MINIFS(AT:AT,$E:$E,$E541)),
100*(AT541-MINIFS(AT:AT,$E:$E,$E541))/(MAXIFS(AT:AT,$E:$E,$E541)-MINIFS(AT:AT,$E:$E,$E541))))</f>
        <v/>
      </c>
      <c r="DJ541" s="223" t="str">
        <f t="array" ref="DJ541">IF(AU541="","",
IF(INDEX(Settings!$H:$H,MATCH(DJ$1,Settings!$G:$G,0))=TRUE,
100-100*(AU541-MINIFS(AU:AU,$E:$E,$E541))/(MAXIFS(AU:AU,$E:$E,$E541)-MINIFS(AU:AU,$E:$E,$E541)),
100*(AU541-MINIFS(AU:AU,$E:$E,$E541))/(MAXIFS(AU:AU,$E:$E,$E541)-MINIFS(AU:AU,$E:$E,$E541))))</f>
        <v/>
      </c>
      <c r="DK541" s="223" t="str">
        <f t="array" ref="DK541">IF(AV541="","",
IF(INDEX(Settings!$H:$H,MATCH(DK$1,Settings!$G:$G,0))=TRUE,
100-100*(AV541-MINIFS(AV:AV,$E:$E,$E541))/(MAXIFS(AV:AV,$E:$E,$E541)-MINIFS(AV:AV,$E:$E,$E541)),
100*(AV541-MINIFS(AV:AV,$E:$E,$E541))/(MAXIFS(AV:AV,$E:$E,$E541)-MINIFS(AV:AV,$E:$E,$E541))))</f>
        <v/>
      </c>
      <c r="DL541" s="223" t="str">
        <f t="array" ref="DL541">IF(AW541="","",
IF(INDEX(Settings!$H:$H,MATCH(DL$1,Settings!$G:$G,0))=TRUE,
100-100*(AW541-MINIFS(AW:AW,$E:$E,$E541))/(MAXIFS(AW:AW,$E:$E,$E541)-MINIFS(AW:AW,$E:$E,$E541)),
100*(AW541-MINIFS(AW:AW,$E:$E,$E541))/(MAXIFS(AW:AW,$E:$E,$E541)-MINIFS(AW:AW,$E:$E,$E541))))</f>
        <v/>
      </c>
      <c r="DM541" s="223" t="str">
        <f t="array" ref="DM541">IF(AX541="","",
IF(INDEX(Settings!$H:$H,MATCH(DM$1,Settings!$G:$G,0))=TRUE,
100-100*(AX541-MINIFS(AX:AX,$E:$E,$E541))/(MAXIFS(AX:AX,$E:$E,$E541)-MINIFS(AX:AX,$E:$E,$E541)),
100*(AX541-MINIFS(AX:AX,$E:$E,$E541))/(MAXIFS(AX:AX,$E:$E,$E541)-MINIFS(AX:AX,$E:$E,$E541))))</f>
        <v/>
      </c>
      <c r="DN541" s="223" t="str">
        <f t="array" ref="DN541">IF(AY541="","",
IF(INDEX(Settings!$H:$H,MATCH(DN$1,Settings!$G:$G,0))=TRUE,
100-100*(AY541-MINIFS(AY:AY,$E:$E,$E541))/(MAXIFS(AY:AY,$E:$E,$E541)-MINIFS(AY:AY,$E:$E,$E541)),
100*(AY541-MINIFS(AY:AY,$E:$E,$E541))/(MAXIFS(AY:AY,$E:$E,$E541)-MINIFS(AY:AY,$E:$E,$E541))))</f>
        <v/>
      </c>
      <c r="DO541" s="223" t="str">
        <f t="array" ref="DO541">IF(AZ541="","",
IF(INDEX(Settings!$H:$H,MATCH(DO$1,Settings!$G:$G,0))=TRUE,
100-100*(AZ541-MINIFS(AZ:AZ,$E:$E,$E541))/(MAXIFS(AZ:AZ,$E:$E,$E541)-MINIFS(AZ:AZ,$E:$E,$E541)),
100*(AZ541-MINIFS(AZ:AZ,$E:$E,$E541))/(MAXIFS(AZ:AZ,$E:$E,$E541)-MINIFS(AZ:AZ,$E:$E,$E541))))</f>
        <v/>
      </c>
      <c r="DP541" s="223" t="str">
        <f t="array" ref="DP541">IF(BA541="","",
IF(INDEX(Settings!$H:$H,MATCH(DP$1,Settings!$G:$G,0))=TRUE,
100-100*(BA541-MINIFS(BA:BA,$E:$E,$E541))/(MAXIFS(BA:BA,$E:$E,$E541)-MINIFS(BA:BA,$E:$E,$E541)),
100*(BA541-MINIFS(BA:BA,$E:$E,$E541))/(MAXIFS(BA:BA,$E:$E,$E541)-MINIFS(BA:BA,$E:$E,$E541))))</f>
        <v/>
      </c>
      <c r="DQ541" s="223" t="str">
        <f t="array" ref="DQ541">IF(BB541="","",
IF(INDEX(Settings!$H:$H,MATCH(DQ$1,Settings!$G:$G,0))=TRUE,
100-100*(BB541-MINIFS(BB:BB,$E:$E,$E541))/(MAXIFS(BB:BB,$E:$E,$E541)-MINIFS(BB:BB,$E:$E,$E541)),
100*(BB541-MINIFS(BB:BB,$E:$E,$E541))/(MAXIFS(BB:BB,$E:$E,$E541)-MINIFS(BB:BB,$E:$E,$E541))))</f>
        <v/>
      </c>
      <c r="DR541" s="223" t="str">
        <f t="array" ref="DR541">IF(BC541="","",
IF(INDEX(Settings!$H:$H,MATCH(DR$1,Settings!$G:$G,0))=TRUE,
100-100*(BC541-MINIFS(BC:BC,$E:$E,$E541))/(MAXIFS(BC:BC,$E:$E,$E541)-MINIFS(BC:BC,$E:$E,$E541)),
100*(BC541-MINIFS(BC:BC,$E:$E,$E541))/(MAXIFS(BC:BC,$E:$E,$E541)-MINIFS(BC:BC,$E:$E,$E541))))</f>
        <v/>
      </c>
      <c r="DS541" s="223" t="str">
        <f t="array" ref="DS541">IF(BD541="","",
IF(INDEX(Settings!$H:$H,MATCH(DS$1,Settings!$G:$G,0))=TRUE,
100-100*(BD541-MINIFS(BD:BD,$E:$E,$E541))/(MAXIFS(BD:BD,$E:$E,$E541)-MINIFS(BD:BD,$E:$E,$E541)),
100*(BD541-MINIFS(BD:BD,$E:$E,$E541))/(MAXIFS(BD:BD,$E:$E,$E541)-MINIFS(BD:BD,$E:$E,$E541))))</f>
        <v/>
      </c>
      <c r="DT541" s="223" t="str">
        <f t="array" ref="DT541">IF(BE541="","",
IF(INDEX(Settings!$H:$H,MATCH(DT$1,Settings!$G:$G,0))=TRUE,
100-100*(BE541-MINIFS(BE:BE,$E:$E,$E541))/(MAXIFS(BE:BE,$E:$E,$E541)-MINIFS(BE:BE,$E:$E,$E541)),
100*(BE541-MINIFS(BE:BE,$E:$E,$E541))/(MAXIFS(BE:BE,$E:$E,$E541)-MINIFS(BE:BE,$E:$E,$E541))))</f>
        <v/>
      </c>
      <c r="DU541" s="223" t="str">
        <f t="array" ref="DU541">IF(BF541="","",
IF(INDEX(Settings!$H:$H,MATCH(DU$1,Settings!$G:$G,0))=TRUE,
100-100*(BF541-MINIFS(BF:BF,$E:$E,$E541))/(MAXIFS(BF:BF,$E:$E,$E541)-MINIFS(BF:BF,$E:$E,$E541)),
100*(BF541-MINIFS(BF:BF,$E:$E,$E541))/(MAXIFS(BF:BF,$E:$E,$E541)-MINIFS(BF:BF,$E:$E,$E541))))</f>
        <v/>
      </c>
      <c r="DV541" s="223" t="str">
        <f t="array" ref="DV541">IF(BG541="","",
IF(INDEX(Settings!$H:$H,MATCH(DV$1,Settings!$G:$G,0))=TRUE,
100-100*(BG541-MINIFS(BG:BG,$E:$E,$E541))/(MAXIFS(BG:BG,$E:$E,$E541)-MINIFS(BG:BG,$E:$E,$E541)),
100*(BG541-MINIFS(BG:BG,$E:$E,$E541))/(MAXIFS(BG:BG,$E:$E,$E541)-MINIFS(BG:BG,$E:$E,$E541))))</f>
        <v/>
      </c>
      <c r="DW541" s="223" t="str">
        <f t="array" ref="DW541">IF(BH541="","",
IF(INDEX(Settings!$H:$H,MATCH(DW$1,Settings!$G:$G,0))=TRUE,
100-100*(BH541-MINIFS(BH:BH,$E:$E,$E541))/(MAXIFS(BH:BH,$E:$E,$E541)-MINIFS(BH:BH,$E:$E,$E541)),
100*(BH541-MINIFS(BH:BH,$E:$E,$E541))/(MAXIFS(BH:BH,$E:$E,$E541)-MINIFS(BH:BH,$E:$E,$E541))))</f>
        <v/>
      </c>
      <c r="DX541" s="223" t="str">
        <f t="array" ref="DX541">IF(BI541="","",
IF(INDEX(Settings!$H:$H,MATCH(DX$1,Settings!$G:$G,0))=TRUE,
100-100*(BI541-MINIFS(BI:BI,$E:$E,$E541))/(MAXIFS(BI:BI,$E:$E,$E541)-MINIFS(BI:BI,$E:$E,$E541)),
100*(BI541-MINIFS(BI:BI,$E:$E,$E541))/(MAXIFS(BI:BI,$E:$E,$E541)-MINIFS(BI:BI,$E:$E,$E541))))</f>
        <v/>
      </c>
      <c r="DY541" s="223" t="str">
        <f t="array" ref="DY541">IF(BJ541="","",
IF(INDEX(Settings!$H:$H,MATCH(DY$1,Settings!$G:$G,0))=TRUE,
100-100*(BJ541-MINIFS(BJ:BJ,$E:$E,$E541))/(MAXIFS(BJ:BJ,$E:$E,$E541)-MINIFS(BJ:BJ,$E:$E,$E541)),
100*(BJ541-MINIFS(BJ:BJ,$E:$E,$E541))/(MAXIFS(BJ:BJ,$E:$E,$E541)-MINIFS(BJ:BJ,$E:$E,$E541))))</f>
        <v/>
      </c>
      <c r="DZ541" s="225"/>
      <c r="EA541" s="225"/>
      <c r="EB541" s="225" t="str">
        <f t="shared" si="8"/>
        <v/>
      </c>
      <c r="EC541" s="225" t="str">
        <f t="shared" si="9"/>
        <v/>
      </c>
      <c r="ED541" s="225" t="str">
        <f t="shared" si="10"/>
        <v/>
      </c>
      <c r="EE541" s="225" t="str">
        <f t="shared" si="11"/>
        <v/>
      </c>
      <c r="EF541" s="225" t="str">
        <f t="shared" si="12"/>
        <v/>
      </c>
      <c r="EG541" s="225" t="str">
        <f t="shared" si="13"/>
        <v/>
      </c>
      <c r="EH541" s="225"/>
      <c r="EI541" s="225"/>
      <c r="EJ541" s="225"/>
      <c r="EK541" s="225"/>
      <c r="EL541" s="225"/>
      <c r="EM541" s="225"/>
    </row>
    <row r="542">
      <c r="A542" s="231"/>
      <c r="B542" s="231"/>
      <c r="C542" s="231"/>
      <c r="D542" s="231" t="str">
        <f t="array" ref="D542">IFERROR(INDEX(Profiles!$B:$B,MATCH($A542,Profiles!$A:$A,0)),"")</f>
        <v/>
      </c>
      <c r="E542" s="231"/>
      <c r="F542" s="231"/>
      <c r="G542" s="231"/>
      <c r="H542" s="231"/>
      <c r="I542" s="231" t="str">
        <f>IF(A542="","",IF(Settings!$N$3="DATE",F542&amp;": "&amp;TEXT(B542,"M/DD/YY"),F542&amp;": "&amp;H542))</f>
        <v/>
      </c>
      <c r="J542" s="231"/>
      <c r="K542" s="231"/>
      <c r="L542" s="231"/>
      <c r="M542" s="232" t="str">
        <f t="shared" si="14"/>
        <v/>
      </c>
      <c r="N542" s="231"/>
      <c r="O542" s="231"/>
      <c r="P542" s="231"/>
      <c r="Q542" s="231"/>
      <c r="R542" s="231"/>
      <c r="S542" s="230" t="str">
        <f>IFERROR(VLOOKUP(AF542, 'YOYO IR Scores'!A:C, 3, FALSE), "")
</f>
        <v/>
      </c>
      <c r="T542" s="231"/>
      <c r="U542" s="231"/>
      <c r="V542" s="231"/>
      <c r="W542" s="231"/>
      <c r="X542" s="233" t="str">
        <f t="shared" si="4"/>
        <v/>
      </c>
      <c r="Y542" s="234" t="str">
        <f t="shared" si="5"/>
        <v/>
      </c>
      <c r="Z542" s="234" t="str">
        <f t="shared" si="6"/>
        <v/>
      </c>
      <c r="AA542" s="233" t="str">
        <f t="shared" si="7"/>
        <v/>
      </c>
      <c r="AB542" s="232"/>
      <c r="AC542" s="232"/>
      <c r="AD542" s="232"/>
      <c r="AE542" s="232" t="str">
        <f>IFERROR(VLOOKUP(AF542, 'YOYO IR Scores'!A:C, 2, FALSE), "")</f>
        <v/>
      </c>
      <c r="AF542" s="232"/>
      <c r="AG542" s="23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c r="BD542" s="232"/>
      <c r="BE542" s="232"/>
      <c r="BF542" s="232"/>
      <c r="BG542" s="232"/>
      <c r="BH542" s="232"/>
      <c r="BI542" s="232"/>
      <c r="BJ542" s="232"/>
      <c r="BK542" s="232" t="str">
        <f t="array" ref="BK542">IF(J542="","",
IF(INDEX(Settings!$H:$H,MATCH(BY$1,Settings!$G:$G,0))=TRUE,
100-100*(J542-MIN(J:J))/(MAX(J:J)-MIN(J:J)),
100*(J542-MIN(J:J))/(MAX(J:J)-MIN(J:J))))</f>
        <v/>
      </c>
      <c r="BL542" s="232" t="str">
        <f t="array" ref="BL542">IF(J542="","",
IF(INDEX(Settings!$H:$H,MATCH(BY$1,Settings!$G:$G,0))=TRUE,
100-100*(J542-MINIFS(J:J,$E:$E,$E542))/(MAXIFS(J:J,$E:$E,$E542)-MINIFS(J:J,$E:$E,$E542)),
100*(J542-MINIFS(J:J,$E:$E,$E542))/(MAXIFS(J:J,$E:$E,$E542)-MINIFS(J:J,$E:$E,$E542))))</f>
        <v/>
      </c>
      <c r="BM542" s="232" t="str">
        <f t="array" ref="BM542">IF(J542="","",
IF(INDEX(Settings!$H:$H,MATCH(BY$1,Settings!$G:$G,0))=TRUE,
100-100*(J542-MINIFS(J:J,$E:$E,$E542,$I:$I,$I542))/(MAXIFS(J:J,$E:$E,$E542,$I:$I,$I542)-MINIFS(J:J,$E:$E,$E542,$I:$I,$I542)),
100*(J542-MINIFS(J:J,$E:$E,$E542,$I:$I,$I542))/(MAXIFS(J:J,$E:$E,$E542,$I:$I,$I542)-MINIFS(J:J,$E:$E,$E542,$I:$I,$I542))))</f>
        <v/>
      </c>
      <c r="BN542" s="231" t="str">
        <f t="array" ref="BN542">IF(J542="","",
IF(INDEX(Settings!$H:$H,MATCH(BY$1,Settings!$G:$G,0))=TRUE,
100-100*PERCENTRANK(J:J,J542),
100*PERCENTRANK(J:J,J542)))</f>
        <v/>
      </c>
      <c r="BO542" s="231" t="str">
        <f>IFERROR(__xludf.DUMMYFUNCTION("IF(J542="""","""",
IF(INDEX(Settings!$H:$H,MATCH(BY$1,Settings!$G:$G,0))=TRUE,
100-100*PERCENTRANK(FILTER(J:J,$E:$E=$E542),J542),
100*PERCENTRANK(FILTER(J:J,$E:$E=$E542),J542)))"),"")</f>
        <v/>
      </c>
      <c r="BP542" s="231" t="str">
        <f>IFERROR(__xludf.DUMMYFUNCTION("IF(J542="""","""",
IF(INDEX(Settings!$H:$H,MATCH(BY$1,Settings!$G:$G,0))=TRUE,
100-100*PERCENTRANK(FILTER(J:J,$E:$E=$E542,$I:$I=$I542),J542),
100*PERCENTRANK(FILTER(J:J,$E:$E=$E542,$I:$I=$I542),J542)))"),"")</f>
        <v/>
      </c>
      <c r="BQ542" s="233" t="str">
        <f t="array" ref="BQ542">IF(J542="","",
IF(INDEX(Settings!$H:$H,MATCH(BY$1,Settings!$G:$G,0))=TRUE,
-1*(J542-AVERAGE(J:J))/STDEV(J:J),
(J542-AVERAGE(J:J))/STDEV(J:J)))</f>
        <v/>
      </c>
      <c r="BR542" s="233" t="str">
        <f>IFERROR(__xludf.DUMMYFUNCTION("IF(J542="""","""",
IF(INDEX(Settings!$H:$H,MATCH(BY$1,Settings!$G:$G,0))=TRUE,
-1*(J542-AVERAGEIFS(J:J,$E:$E,$E542))/STDEV(FILTER(J:J,$E:$E=$E542)),
(J542-AVERAGEIFS(J:J,$E:$E,$E542))/STDEV(FILTER(J:J,$E:$E=$E542))))"),"")</f>
        <v/>
      </c>
      <c r="BS542" s="233"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1"/>
      <c r="BX542" s="231"/>
      <c r="BY542" s="232" t="str">
        <f t="array" ref="BY542">IF(J542="","",
IF(INDEX(Settings!$H:$H,MATCH(BY$1,Settings!$G:$G,0))=TRUE,
100-100*(J542-MINIFS(J:J,$E:$E,$E542))/(MAXIFS(J:J,$E:$E,$E542)-MINIFS(J:J,$E:$E,$E542)),
100*(J542-MINIFS(J:J,$E:$E,$E542))/(MAXIFS(J:J,$E:$E,$E542)-MINIFS(J:J,$E:$E,$E542))))</f>
        <v/>
      </c>
      <c r="BZ542" s="232" t="str">
        <f t="array" ref="BZ542">IF(K542="","",
IF(INDEX(Settings!$H:$H,MATCH(BZ$1,Settings!$G:$G,0))=TRUE,
100-100*(K542-MINIFS(K:K,$E:$E,$E542))/(MAXIFS(K:K,$E:$E,$E542)-MINIFS(K:K,$E:$E,$E542)),
100*(K542-MINIFS(K:K,$E:$E,$E542))/(MAXIFS(K:K,$E:$E,$E542)-MINIFS(K:K,$E:$E,$E542))))</f>
        <v/>
      </c>
      <c r="CA542" s="232" t="str">
        <f t="array" ref="CA542">IF(L542="","",
IF(INDEX(Settings!$H:$H,MATCH(CA$1,Settings!$G:$G,0))=TRUE,
100-100*(L542-MINIFS(L:L,$E:$E,$E542))/(MAXIFS(L:L,$E:$E,$E542)-MINIFS(L:L,$E:$E,$E542)),
100*(L542-MINIFS(L:L,$E:$E,$E542))/(MAXIFS(L:L,$E:$E,$E542)-MINIFS(L:L,$E:$E,$E542))))</f>
        <v/>
      </c>
      <c r="CB542" s="232" t="str">
        <f t="array" ref="CB542">IF(M542="","",
IF(INDEX(Settings!$H:$H,MATCH(CB$1,Settings!$G:$G,0))=TRUE,
100-100*(M542-MINIFS(M:M,$E:$E,$E542))/(MAXIFS(M:M,$E:$E,$E542)-MINIFS(M:M,$E:$E,$E542)),
100*(M542-MINIFS(M:M,$E:$E,$E542))/(MAXIFS(M:M,$E:$E,$E542)-MINIFS(M:M,$E:$E,$E542))))</f>
        <v/>
      </c>
      <c r="CC542" s="232" t="str">
        <f t="array" ref="CC542">IF(N542="","",
IF(INDEX(Settings!$H:$H,MATCH(CC$1,Settings!$G:$G,0))=TRUE,
100-100*(N542-MINIFS(N:N,$E:$E,$E542))/(MAXIFS(N:N,$E:$E,$E542)-MINIFS(N:N,$E:$E,$E542)),
100*(N542-MINIFS(N:N,$E:$E,$E542))/(MAXIFS(N:N,$E:$E,$E542)-MINIFS(N:N,$E:$E,$E542))))</f>
        <v/>
      </c>
      <c r="CD542" s="232" t="str">
        <f t="array" ref="CD542">IF(O542="","",
IF(INDEX(Settings!$H:$H,MATCH(CD$1,Settings!$G:$G,0))=TRUE,
100-100*(O542-MINIFS(O:O,$E:$E,$E542))/(MAXIFS(O:O,$E:$E,$E542)-MINIFS(O:O,$E:$E,$E542)),
100*(O542-MINIFS(O:O,$E:$E,$E542))/(MAXIFS(O:O,$E:$E,$E542)-MINIFS(O:O,$E:$E,$E542))))</f>
        <v/>
      </c>
      <c r="CE542" s="232" t="str">
        <f t="array" ref="CE542">IF(P542="","",
IF(INDEX(Settings!$H:$H,MATCH(CE$1,Settings!$G:$G,0))=TRUE,
100-100*(P542-MINIFS(P:P,$E:$E,$E542))/(MAXIFS(P:P,$E:$E,$E542)-MINIFS(P:P,$E:$E,$E542)),
100*(P542-MINIFS(P:P,$E:$E,$E542))/(MAXIFS(P:P,$E:$E,$E542)-MINIFS(P:P,$E:$E,$E542))))</f>
        <v/>
      </c>
      <c r="CF542" s="232" t="str">
        <f t="array" ref="CF542">IF(Q542="","",
IF(INDEX(Settings!$H:$H,MATCH(CF$1,Settings!$G:$G,0))=TRUE,
100-100*(Q542-MINIFS(Q:Q,$E:$E,$E542))/(MAXIFS(Q:Q,$E:$E,$E542)-MINIFS(Q:Q,$E:$E,$E542)),
100*(Q542-MINIFS(Q:Q,$E:$E,$E542))/(MAXIFS(Q:Q,$E:$E,$E542)-MINIFS(Q:Q,$E:$E,$E542))))</f>
        <v/>
      </c>
      <c r="CG542" s="232" t="str">
        <f t="array" ref="CG542">IF(R542="","",
IF(INDEX(Settings!$H:$H,MATCH(CG$1,Settings!$G:$G,0))=TRUE,
100-100*(R542-MINIFS(R:R,$E:$E,$E542))/(MAXIFS(R:R,$E:$E,$E542)-MINIFS(R:R,$E:$E,$E542)),
100*(R542-MINIFS(R:R,$E:$E,$E542))/(MAXIFS(R:R,$E:$E,$E542)-MINIFS(R:R,$E:$E,$E542))))</f>
        <v/>
      </c>
      <c r="CH542" s="232" t="str">
        <f t="array" ref="CH542">IF(S542="","",
IF(INDEX(Settings!$H:$H,MATCH(CH$1,Settings!$G:$G,0))=TRUE,
100-100*(S542-MINIFS(S:S,$E:$E,$E542))/(MAXIFS(S:S,$E:$E,$E542)-MINIFS(S:S,$E:$E,$E542)),
100*(S542-MINIFS(S:S,$E:$E,$E542))/(MAXIFS(S:S,$E:$E,$E542)-MINIFS(S:S,$E:$E,$E542))))</f>
        <v/>
      </c>
      <c r="CI542" s="232" t="str">
        <f t="array" ref="CI542">IF(T542="","",
IF(INDEX(Settings!$H:$H,MATCH(CI$1,Settings!$G:$G,0))=TRUE,
100-100*(T542-MINIFS(T:T,$E:$E,$E542))/(MAXIFS(T:T,$E:$E,$E542)-MINIFS(T:T,$E:$E,$E542)),
100*(T542-MINIFS(T:T,$E:$E,$E542))/(MAXIFS(T:T,$E:$E,$E542)-MINIFS(T:T,$E:$E,$E542))))</f>
        <v/>
      </c>
      <c r="CJ542" s="232" t="str">
        <f t="array" ref="CJ542">IF(U542="","",
IF(INDEX(Settings!$H:$H,MATCH(CJ$1,Settings!$G:$G,0))=TRUE,
100-100*(U542-MINIFS(U:U,$E:$E,$E542))/(MAXIFS(U:U,$E:$E,$E542)-MINIFS(U:U,$E:$E,$E542)),
100*(U542-MINIFS(U:U,$E:$E,$E542))/(MAXIFS(U:U,$E:$E,$E542)-MINIFS(U:U,$E:$E,$E542))))</f>
        <v/>
      </c>
      <c r="CK542" s="232" t="str">
        <f t="array" ref="CK542">IF(V542="","",
IF(INDEX(Settings!$H:$H,MATCH(CK$1,Settings!$G:$G,0))=TRUE,
100-100*(V542-MINIFS(V:V,$E:$E,$E542))/(MAXIFS(V:V,$E:$E,$E542)-MINIFS(V:V,$E:$E,$E542)),
100*(V542-MINIFS(V:V,$E:$E,$E542))/(MAXIFS(V:V,$E:$E,$E542)-MINIFS(V:V,$E:$E,$E542))))</f>
        <v/>
      </c>
      <c r="CL542" s="232" t="str">
        <f t="array" ref="CL542">IF(W542="","",
IF(INDEX(Settings!$H:$H,MATCH(CL$1,Settings!$G:$G,0))=TRUE,
100-100*(W542-MINIFS(W:W,$E:$E,$E542))/(MAXIFS(W:W,$E:$E,$E542)-MINIFS(W:W,$E:$E,$E542)),
100*(W542-MINIFS(W:W,$E:$E,$E542))/(MAXIFS(W:W,$E:$E,$E542)-MINIFS(W:W,$E:$E,$E542))))</f>
        <v/>
      </c>
      <c r="CM542" s="232" t="str">
        <f t="array" ref="CM542">IF(X542="","",
IF(INDEX(Settings!$H:$H,MATCH(CM$1,Settings!$G:$G,0))=TRUE,
100-100*(X542-MINIFS(X:X,$E:$E,$E542))/(MAXIFS(X:X,$E:$E,$E542)-MINIFS(X:X,$E:$E,$E542)),
100*(X542-MINIFS(X:X,$E:$E,$E542))/(MAXIFS(X:X,$E:$E,$E542)-MINIFS(X:X,$E:$E,$E542))))</f>
        <v/>
      </c>
      <c r="CN542" s="232" t="str">
        <f t="array" ref="CN542">IF(Y542="","",
IF(INDEX(Settings!$H:$H,MATCH(CN$1,Settings!$G:$G,0))=TRUE,
100-100*(Y542-MINIFS(Y:Y,$E:$E,$E542))/(MAXIFS(Y:Y,$E:$E,$E542)-MINIFS(Y:Y,$E:$E,$E542)),
100*(Y542-MINIFS(Y:Y,$E:$E,$E542))/(MAXIFS(Y:Y,$E:$E,$E542)-MINIFS(Y:Y,$E:$E,$E542))))</f>
        <v/>
      </c>
      <c r="CO542" s="232" t="str">
        <f t="array" ref="CO542">IF(Z542="","",
IF(INDEX(Settings!$H:$H,MATCH(CO$1,Settings!$G:$G,0))=TRUE,
100-100*(Z542-MINIFS(Z:Z,$E:$E,$E542))/(MAXIFS(Z:Z,$E:$E,$E542)-MINIFS(Z:Z,$E:$E,$E542)),
100*(Z542-MINIFS(Z:Z,$E:$E,$E542))/(MAXIFS(Z:Z,$E:$E,$E542)-MINIFS(Z:Z,$E:$E,$E542))))</f>
        <v/>
      </c>
      <c r="CP542" s="232" t="str">
        <f t="array" ref="CP542">IF(AA542="","",
IF(INDEX(Settings!$H:$H,MATCH(CP$1,Settings!$G:$G,0))=TRUE,
100-100*(AA542-MINIFS(AA:AA,$E:$E,$E542))/(MAXIFS(AA:AA,$E:$E,$E542)-MINIFS(AA:AA,$E:$E,$E542)),
100*(AA542-MINIFS(AA:AA,$E:$E,$E542))/(MAXIFS(AA:AA,$E:$E,$E542)-MINIFS(AA:AA,$E:$E,$E542))))</f>
        <v/>
      </c>
      <c r="CQ542" s="232" t="str">
        <f t="array" ref="CQ542">IF(AB542="","",
IF(INDEX(Settings!$H:$H,MATCH(CQ$1,Settings!$G:$G,0))=TRUE,
100-100*(AB542-MINIFS(AB:AB,$E:$E,$E542))/(MAXIFS(AB:AB,$E:$E,$E542)-MINIFS(AB:AB,$E:$E,$E542)),
100*(AB542-MINIFS(AB:AB,$E:$E,$E542))/(MAXIFS(AB:AB,$E:$E,$E542)-MINIFS(AB:AB,$E:$E,$E542))))</f>
        <v/>
      </c>
      <c r="CR542" s="232" t="str">
        <f t="array" ref="CR542">IF(AC542="","",
IF(INDEX(Settings!$H:$H,MATCH(CR$1,Settings!$G:$G,0))=TRUE,
100-100*(AC542-MINIFS(AC:AC,$E:$E,$E542))/(MAXIFS(AC:AC,$E:$E,$E542)-MINIFS(AC:AC,$E:$E,$E542)),
100*(AC542-MINIFS(AC:AC,$E:$E,$E542))/(MAXIFS(AC:AC,$E:$E,$E542)-MINIFS(AC:AC,$E:$E,$E542))))</f>
        <v/>
      </c>
      <c r="CS542" s="232" t="str">
        <f t="array" ref="CS542">IF(AD542="","",
IF(INDEX(Settings!$H:$H,MATCH(CS$1,Settings!$G:$G,0))=TRUE,
100-100*(AD542-MINIFS(AD:AD,$E:$E,$E542))/(MAXIFS(AD:AD,$E:$E,$E542)-MINIFS(AD:AD,$E:$E,$E542)),
100*(AD542-MINIFS(AD:AD,$E:$E,$E542))/(MAXIFS(AD:AD,$E:$E,$E542)-MINIFS(AD:AD,$E:$E,$E542))))</f>
        <v/>
      </c>
      <c r="CT542" s="232" t="str">
        <f t="array" ref="CT542">IF(AE542="","",
IF(INDEX(Settings!$H:$H,MATCH(CT$1,Settings!$G:$G,0))=TRUE,
100-100*(AE542-MINIFS(AE:AE,$E:$E,$E542))/(MAXIFS(AE:AE,$E:$E,$E542)-MINIFS(AE:AE,$E:$E,$E542)),
100*(AE542-MINIFS(AE:AE,$E:$E,$E542))/(MAXIFS(AE:AE,$E:$E,$E542)-MINIFS(AE:AE,$E:$E,$E542))))</f>
        <v/>
      </c>
      <c r="CU542" s="232" t="str">
        <f t="array" ref="CU542">IF(AF542="","",
IF(INDEX(Settings!$H:$H,MATCH(CU$1,Settings!$G:$G,0))=TRUE,
100-100*(AF542-MINIFS(AF:AF,$E:$E,$E542))/(MAXIFS(AF:AF,$E:$E,$E542)-MINIFS(AF:AF,$E:$E,$E542)),
100*(AF542-MINIFS(AF:AF,$E:$E,$E542))/(MAXIFS(AF:AF,$E:$E,$E542)-MINIFS(AF:AF,$E:$E,$E542))))</f>
        <v/>
      </c>
      <c r="CV542" s="232" t="str">
        <f t="array" ref="CV542">IF(AG542="","",
IF(INDEX(Settings!$H:$H,MATCH(CV$1,Settings!$G:$G,0))=TRUE,
100-100*(AG542-MINIFS(AG:AG,$E:$E,$E542))/(MAXIFS(AG:AG,$E:$E,$E542)-MINIFS(AG:AG,$E:$E,$E542)),
100*(AG542-MINIFS(AG:AG,$E:$E,$E542))/(MAXIFS(AG:AG,$E:$E,$E542)-MINIFS(AG:AG,$E:$E,$E542))))</f>
        <v/>
      </c>
      <c r="CW542" s="232" t="str">
        <f t="array" ref="CW542">IF(AH542="","",
IF(INDEX(Settings!$H:$H,MATCH(CW$1,Settings!$G:$G,0))=TRUE,
100-100*(AH542-MINIFS(AH:AH,$E:$E,$E542))/(MAXIFS(AH:AH,$E:$E,$E542)-MINIFS(AH:AH,$E:$E,$E542)),
100*(AH542-MINIFS(AH:AH,$E:$E,$E542))/(MAXIFS(AH:AH,$E:$E,$E542)-MINIFS(AH:AH,$E:$E,$E542))))</f>
        <v/>
      </c>
      <c r="CX542" s="232" t="str">
        <f t="array" ref="CX542">IF(AI542="","",
IF(INDEX(Settings!$H:$H,MATCH(CX$1,Settings!$G:$G,0))=TRUE,
100-100*(AI542-MINIFS(AI:AI,$E:$E,$E542))/(MAXIFS(AI:AI,$E:$E,$E542)-MINIFS(AI:AI,$E:$E,$E542)),
100*(AI542-MINIFS(AI:AI,$E:$E,$E542))/(MAXIFS(AI:AI,$E:$E,$E542)-MINIFS(AI:AI,$E:$E,$E542))))</f>
        <v/>
      </c>
      <c r="CY542" s="232" t="str">
        <f t="array" ref="CY542">IF(AJ542="","",
IF(INDEX(Settings!$H:$H,MATCH(CY$1,Settings!$G:$G,0))=TRUE,
100-100*(AJ542-MINIFS(AJ:AJ,$E:$E,$E542))/(MAXIFS(AJ:AJ,$E:$E,$E542)-MINIFS(AJ:AJ,$E:$E,$E542)),
100*(AJ542-MINIFS(AJ:AJ,$E:$E,$E542))/(MAXIFS(AJ:AJ,$E:$E,$E542)-MINIFS(AJ:AJ,$E:$E,$E542))))</f>
        <v/>
      </c>
      <c r="CZ542" s="232" t="str">
        <f t="array" ref="CZ542">IF(AK542="","",
IF(INDEX(Settings!$H:$H,MATCH(CZ$1,Settings!$G:$G,0))=TRUE,
100-100*(AK542-MINIFS(AK:AK,$E:$E,$E542))/(MAXIFS(AK:AK,$E:$E,$E542)-MINIFS(AK:AK,$E:$E,$E542)),
100*(AK542-MINIFS(AK:AK,$E:$E,$E542))/(MAXIFS(AK:AK,$E:$E,$E542)-MINIFS(AK:AK,$E:$E,$E542))))</f>
        <v/>
      </c>
      <c r="DA542" s="232" t="str">
        <f t="array" ref="DA542">IF(AL542="","",
IF(INDEX(Settings!$H:$H,MATCH(DA$1,Settings!$G:$G,0))=TRUE,
100-100*(AL542-MINIFS(AL:AL,$E:$E,$E542))/(MAXIFS(AL:AL,$E:$E,$E542)-MINIFS(AL:AL,$E:$E,$E542)),
100*(AL542-MINIFS(AL:AL,$E:$E,$E542))/(MAXIFS(AL:AL,$E:$E,$E542)-MINIFS(AL:AL,$E:$E,$E542))))</f>
        <v/>
      </c>
      <c r="DB542" s="232" t="str">
        <f t="array" ref="DB542">IF(AM542="","",
IF(INDEX(Settings!$H:$H,MATCH(DB$1,Settings!$G:$G,0))=TRUE,
100-100*(AM542-MINIFS(AM:AM,$E:$E,$E542))/(MAXIFS(AM:AM,$E:$E,$E542)-MINIFS(AM:AM,$E:$E,$E542)),
100*(AM542-MINIFS(AM:AM,$E:$E,$E542))/(MAXIFS(AM:AM,$E:$E,$E542)-MINIFS(AM:AM,$E:$E,$E542))))</f>
        <v/>
      </c>
      <c r="DC542" s="232" t="str">
        <f t="array" ref="DC542">IF(AN542="","",
IF(INDEX(Settings!$H:$H,MATCH(DC$1,Settings!$G:$G,0))=TRUE,
100-100*(AN542-MINIFS(AN:AN,$E:$E,$E542))/(MAXIFS(AN:AN,$E:$E,$E542)-MINIFS(AN:AN,$E:$E,$E542)),
100*(AN542-MINIFS(AN:AN,$E:$E,$E542))/(MAXIFS(AN:AN,$E:$E,$E542)-MINIFS(AN:AN,$E:$E,$E542))))</f>
        <v/>
      </c>
      <c r="DD542" s="232" t="str">
        <f t="array" ref="DD542">IF(AO542="","",
IF(INDEX(Settings!$H:$H,MATCH(DD$1,Settings!$G:$G,0))=TRUE,
100-100*(AO542-MINIFS(AO:AO,$E:$E,$E542))/(MAXIFS(AO:AO,$E:$E,$E542)-MINIFS(AO:AO,$E:$E,$E542)),
100*(AO542-MINIFS(AO:AO,$E:$E,$E542))/(MAXIFS(AO:AO,$E:$E,$E542)-MINIFS(AO:AO,$E:$E,$E542))))</f>
        <v/>
      </c>
      <c r="DE542" s="232" t="str">
        <f t="array" ref="DE542">IF(AP542="","",
IF(INDEX(Settings!$H:$H,MATCH(DE$1,Settings!$G:$G,0))=TRUE,
100-100*(AP542-MINIFS(AP:AP,$E:$E,$E542))/(MAXIFS(AP:AP,$E:$E,$E542)-MINIFS(AP:AP,$E:$E,$E542)),
100*(AP542-MINIFS(AP:AP,$E:$E,$E542))/(MAXIFS(AP:AP,$E:$E,$E542)-MINIFS(AP:AP,$E:$E,$E542))))</f>
        <v/>
      </c>
      <c r="DF542" s="232" t="str">
        <f t="array" ref="DF542">IF(AQ542="","",
IF(INDEX(Settings!$H:$H,MATCH(DF$1,Settings!$G:$G,0))=TRUE,
100-100*(AQ542-MINIFS(AQ:AQ,$E:$E,$E542))/(MAXIFS(AQ:AQ,$E:$E,$E542)-MINIFS(AQ:AQ,$E:$E,$E542)),
100*(AQ542-MINIFS(AQ:AQ,$E:$E,$E542))/(MAXIFS(AQ:AQ,$E:$E,$E542)-MINIFS(AQ:AQ,$E:$E,$E542))))</f>
        <v/>
      </c>
      <c r="DG542" s="232" t="str">
        <f t="array" ref="DG542">IF(AR542="","",
IF(INDEX(Settings!$H:$H,MATCH(DG$1,Settings!$G:$G,0))=TRUE,
100-100*(AR542-MINIFS(AR:AR,$E:$E,$E542))/(MAXIFS(AR:AR,$E:$E,$E542)-MINIFS(AR:AR,$E:$E,$E542)),
100*(AR542-MINIFS(AR:AR,$E:$E,$E542))/(MAXIFS(AR:AR,$E:$E,$E542)-MINIFS(AR:AR,$E:$E,$E542))))</f>
        <v/>
      </c>
      <c r="DH542" s="232" t="str">
        <f t="array" ref="DH542">IF(AS542="","",
IF(INDEX(Settings!$H:$H,MATCH(DH$1,Settings!$G:$G,0))=TRUE,
100-100*(AS542-MINIFS(AS:AS,$E:$E,$E542))/(MAXIFS(AS:AS,$E:$E,$E542)-MINIFS(AS:AS,$E:$E,$E542)),
100*(AS542-MINIFS(AS:AS,$E:$E,$E542))/(MAXIFS(AS:AS,$E:$E,$E542)-MINIFS(AS:AS,$E:$E,$E542))))</f>
        <v/>
      </c>
      <c r="DI542" s="232" t="str">
        <f t="array" ref="DI542">IF(AT542="","",
IF(INDEX(Settings!$H:$H,MATCH(DI$1,Settings!$G:$G,0))=TRUE,
100-100*(AT542-MINIFS(AT:AT,$E:$E,$E542))/(MAXIFS(AT:AT,$E:$E,$E542)-MINIFS(AT:AT,$E:$E,$E542)),
100*(AT542-MINIFS(AT:AT,$E:$E,$E542))/(MAXIFS(AT:AT,$E:$E,$E542)-MINIFS(AT:AT,$E:$E,$E542))))</f>
        <v/>
      </c>
      <c r="DJ542" s="232" t="str">
        <f t="array" ref="DJ542">IF(AU542="","",
IF(INDEX(Settings!$H:$H,MATCH(DJ$1,Settings!$G:$G,0))=TRUE,
100-100*(AU542-MINIFS(AU:AU,$E:$E,$E542))/(MAXIFS(AU:AU,$E:$E,$E542)-MINIFS(AU:AU,$E:$E,$E542)),
100*(AU542-MINIFS(AU:AU,$E:$E,$E542))/(MAXIFS(AU:AU,$E:$E,$E542)-MINIFS(AU:AU,$E:$E,$E542))))</f>
        <v/>
      </c>
      <c r="DK542" s="232" t="str">
        <f t="array" ref="DK542">IF(AV542="","",
IF(INDEX(Settings!$H:$H,MATCH(DK$1,Settings!$G:$G,0))=TRUE,
100-100*(AV542-MINIFS(AV:AV,$E:$E,$E542))/(MAXIFS(AV:AV,$E:$E,$E542)-MINIFS(AV:AV,$E:$E,$E542)),
100*(AV542-MINIFS(AV:AV,$E:$E,$E542))/(MAXIFS(AV:AV,$E:$E,$E542)-MINIFS(AV:AV,$E:$E,$E542))))</f>
        <v/>
      </c>
      <c r="DL542" s="232" t="str">
        <f t="array" ref="DL542">IF(AW542="","",
IF(INDEX(Settings!$H:$H,MATCH(DL$1,Settings!$G:$G,0))=TRUE,
100-100*(AW542-MINIFS(AW:AW,$E:$E,$E542))/(MAXIFS(AW:AW,$E:$E,$E542)-MINIFS(AW:AW,$E:$E,$E542)),
100*(AW542-MINIFS(AW:AW,$E:$E,$E542))/(MAXIFS(AW:AW,$E:$E,$E542)-MINIFS(AW:AW,$E:$E,$E542))))</f>
        <v/>
      </c>
      <c r="DM542" s="232" t="str">
        <f t="array" ref="DM542">IF(AX542="","",
IF(INDEX(Settings!$H:$H,MATCH(DM$1,Settings!$G:$G,0))=TRUE,
100-100*(AX542-MINIFS(AX:AX,$E:$E,$E542))/(MAXIFS(AX:AX,$E:$E,$E542)-MINIFS(AX:AX,$E:$E,$E542)),
100*(AX542-MINIFS(AX:AX,$E:$E,$E542))/(MAXIFS(AX:AX,$E:$E,$E542)-MINIFS(AX:AX,$E:$E,$E542))))</f>
        <v/>
      </c>
      <c r="DN542" s="232" t="str">
        <f t="array" ref="DN542">IF(AY542="","",
IF(INDEX(Settings!$H:$H,MATCH(DN$1,Settings!$G:$G,0))=TRUE,
100-100*(AY542-MINIFS(AY:AY,$E:$E,$E542))/(MAXIFS(AY:AY,$E:$E,$E542)-MINIFS(AY:AY,$E:$E,$E542)),
100*(AY542-MINIFS(AY:AY,$E:$E,$E542))/(MAXIFS(AY:AY,$E:$E,$E542)-MINIFS(AY:AY,$E:$E,$E542))))</f>
        <v/>
      </c>
      <c r="DO542" s="232" t="str">
        <f t="array" ref="DO542">IF(AZ542="","",
IF(INDEX(Settings!$H:$H,MATCH(DO$1,Settings!$G:$G,0))=TRUE,
100-100*(AZ542-MINIFS(AZ:AZ,$E:$E,$E542))/(MAXIFS(AZ:AZ,$E:$E,$E542)-MINIFS(AZ:AZ,$E:$E,$E542)),
100*(AZ542-MINIFS(AZ:AZ,$E:$E,$E542))/(MAXIFS(AZ:AZ,$E:$E,$E542)-MINIFS(AZ:AZ,$E:$E,$E542))))</f>
        <v/>
      </c>
      <c r="DP542" s="232" t="str">
        <f t="array" ref="DP542">IF(BA542="","",
IF(INDEX(Settings!$H:$H,MATCH(DP$1,Settings!$G:$G,0))=TRUE,
100-100*(BA542-MINIFS(BA:BA,$E:$E,$E542))/(MAXIFS(BA:BA,$E:$E,$E542)-MINIFS(BA:BA,$E:$E,$E542)),
100*(BA542-MINIFS(BA:BA,$E:$E,$E542))/(MAXIFS(BA:BA,$E:$E,$E542)-MINIFS(BA:BA,$E:$E,$E542))))</f>
        <v/>
      </c>
      <c r="DQ542" s="232" t="str">
        <f t="array" ref="DQ542">IF(BB542="","",
IF(INDEX(Settings!$H:$H,MATCH(DQ$1,Settings!$G:$G,0))=TRUE,
100-100*(BB542-MINIFS(BB:BB,$E:$E,$E542))/(MAXIFS(BB:BB,$E:$E,$E542)-MINIFS(BB:BB,$E:$E,$E542)),
100*(BB542-MINIFS(BB:BB,$E:$E,$E542))/(MAXIFS(BB:BB,$E:$E,$E542)-MINIFS(BB:BB,$E:$E,$E542))))</f>
        <v/>
      </c>
      <c r="DR542" s="232" t="str">
        <f t="array" ref="DR542">IF(BC542="","",
IF(INDEX(Settings!$H:$H,MATCH(DR$1,Settings!$G:$G,0))=TRUE,
100-100*(BC542-MINIFS(BC:BC,$E:$E,$E542))/(MAXIFS(BC:BC,$E:$E,$E542)-MINIFS(BC:BC,$E:$E,$E542)),
100*(BC542-MINIFS(BC:BC,$E:$E,$E542))/(MAXIFS(BC:BC,$E:$E,$E542)-MINIFS(BC:BC,$E:$E,$E542))))</f>
        <v/>
      </c>
      <c r="DS542" s="232" t="str">
        <f t="array" ref="DS542">IF(BD542="","",
IF(INDEX(Settings!$H:$H,MATCH(DS$1,Settings!$G:$G,0))=TRUE,
100-100*(BD542-MINIFS(BD:BD,$E:$E,$E542))/(MAXIFS(BD:BD,$E:$E,$E542)-MINIFS(BD:BD,$E:$E,$E542)),
100*(BD542-MINIFS(BD:BD,$E:$E,$E542))/(MAXIFS(BD:BD,$E:$E,$E542)-MINIFS(BD:BD,$E:$E,$E542))))</f>
        <v/>
      </c>
      <c r="DT542" s="232" t="str">
        <f t="array" ref="DT542">IF(BE542="","",
IF(INDEX(Settings!$H:$H,MATCH(DT$1,Settings!$G:$G,0))=TRUE,
100-100*(BE542-MINIFS(BE:BE,$E:$E,$E542))/(MAXIFS(BE:BE,$E:$E,$E542)-MINIFS(BE:BE,$E:$E,$E542)),
100*(BE542-MINIFS(BE:BE,$E:$E,$E542))/(MAXIFS(BE:BE,$E:$E,$E542)-MINIFS(BE:BE,$E:$E,$E542))))</f>
        <v/>
      </c>
      <c r="DU542" s="232" t="str">
        <f t="array" ref="DU542">IF(BF542="","",
IF(INDEX(Settings!$H:$H,MATCH(DU$1,Settings!$G:$G,0))=TRUE,
100-100*(BF542-MINIFS(BF:BF,$E:$E,$E542))/(MAXIFS(BF:BF,$E:$E,$E542)-MINIFS(BF:BF,$E:$E,$E542)),
100*(BF542-MINIFS(BF:BF,$E:$E,$E542))/(MAXIFS(BF:BF,$E:$E,$E542)-MINIFS(BF:BF,$E:$E,$E542))))</f>
        <v/>
      </c>
      <c r="DV542" s="232" t="str">
        <f t="array" ref="DV542">IF(BG542="","",
IF(INDEX(Settings!$H:$H,MATCH(DV$1,Settings!$G:$G,0))=TRUE,
100-100*(BG542-MINIFS(BG:BG,$E:$E,$E542))/(MAXIFS(BG:BG,$E:$E,$E542)-MINIFS(BG:BG,$E:$E,$E542)),
100*(BG542-MINIFS(BG:BG,$E:$E,$E542))/(MAXIFS(BG:BG,$E:$E,$E542)-MINIFS(BG:BG,$E:$E,$E542))))</f>
        <v/>
      </c>
      <c r="DW542" s="232" t="str">
        <f t="array" ref="DW542">IF(BH542="","",
IF(INDEX(Settings!$H:$H,MATCH(DW$1,Settings!$G:$G,0))=TRUE,
100-100*(BH542-MINIFS(BH:BH,$E:$E,$E542))/(MAXIFS(BH:BH,$E:$E,$E542)-MINIFS(BH:BH,$E:$E,$E542)),
100*(BH542-MINIFS(BH:BH,$E:$E,$E542))/(MAXIFS(BH:BH,$E:$E,$E542)-MINIFS(BH:BH,$E:$E,$E542))))</f>
        <v/>
      </c>
      <c r="DX542" s="232" t="str">
        <f t="array" ref="DX542">IF(BI542="","",
IF(INDEX(Settings!$H:$H,MATCH(DX$1,Settings!$G:$G,0))=TRUE,
100-100*(BI542-MINIFS(BI:BI,$E:$E,$E542))/(MAXIFS(BI:BI,$E:$E,$E542)-MINIFS(BI:BI,$E:$E,$E542)),
100*(BI542-MINIFS(BI:BI,$E:$E,$E542))/(MAXIFS(BI:BI,$E:$E,$E542)-MINIFS(BI:BI,$E:$E,$E542))))</f>
        <v/>
      </c>
      <c r="DY542" s="232" t="str">
        <f t="array" ref="DY542">IF(BJ542="","",
IF(INDEX(Settings!$H:$H,MATCH(DY$1,Settings!$G:$G,0))=TRUE,
100-100*(BJ542-MINIFS(BJ:BJ,$E:$E,$E542))/(MAXIFS(BJ:BJ,$E:$E,$E542)-MINIFS(BJ:BJ,$E:$E,$E542)),
100*(BJ542-MINIFS(BJ:BJ,$E:$E,$E542))/(MAXIFS(BJ:BJ,$E:$E,$E542)-MINIFS(BJ:BJ,$E:$E,$E542))))</f>
        <v/>
      </c>
      <c r="DZ542" s="234"/>
      <c r="EA542" s="234"/>
      <c r="EB542" s="234" t="str">
        <f t="shared" si="8"/>
        <v/>
      </c>
      <c r="EC542" s="234" t="str">
        <f t="shared" si="9"/>
        <v/>
      </c>
      <c r="ED542" s="234" t="str">
        <f t="shared" si="10"/>
        <v/>
      </c>
      <c r="EE542" s="234" t="str">
        <f t="shared" si="11"/>
        <v/>
      </c>
      <c r="EF542" s="234" t="str">
        <f t="shared" si="12"/>
        <v/>
      </c>
      <c r="EG542" s="234" t="str">
        <f t="shared" si="13"/>
        <v/>
      </c>
      <c r="EH542" s="234"/>
      <c r="EI542" s="234"/>
      <c r="EJ542" s="234"/>
      <c r="EK542" s="234"/>
      <c r="EL542" s="234"/>
      <c r="EM542" s="234"/>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3" t="str">
        <f t="shared" si="14"/>
        <v/>
      </c>
      <c r="N543" s="49"/>
      <c r="O543" s="49"/>
      <c r="P543" s="49"/>
      <c r="Q543" s="49"/>
      <c r="R543" s="49"/>
      <c r="S543" s="222" t="str">
        <f>IFERROR(VLOOKUP(AF543, 'YOYO IR Scores'!A:C, 3, FALSE), "")
</f>
        <v/>
      </c>
      <c r="T543" s="49"/>
      <c r="U543" s="49"/>
      <c r="V543" s="49"/>
      <c r="W543" s="49"/>
      <c r="X543" s="224" t="str">
        <f t="shared" si="4"/>
        <v/>
      </c>
      <c r="Y543" s="225" t="str">
        <f t="shared" si="5"/>
        <v/>
      </c>
      <c r="Z543" s="225" t="str">
        <f t="shared" si="6"/>
        <v/>
      </c>
      <c r="AA543" s="224" t="str">
        <f t="shared" si="7"/>
        <v/>
      </c>
      <c r="AB543" s="223"/>
      <c r="AC543" s="223"/>
      <c r="AD543" s="223"/>
      <c r="AE543" s="223" t="str">
        <f>IFERROR(VLOOKUP(AF543, 'YOYO IR Scores'!A:C, 2, FALSE), "")</f>
        <v/>
      </c>
      <c r="AF543" s="223"/>
      <c r="AG543" s="223"/>
      <c r="AH543" s="223"/>
      <c r="AI543" s="223"/>
      <c r="AJ543" s="223"/>
      <c r="AK543" s="223"/>
      <c r="AL543" s="223"/>
      <c r="AM543" s="223"/>
      <c r="AN543" s="223"/>
      <c r="AO543" s="223"/>
      <c r="AP543" s="223"/>
      <c r="AQ543" s="223"/>
      <c r="AR543" s="223"/>
      <c r="AS543" s="223"/>
      <c r="AT543" s="223"/>
      <c r="AU543" s="223"/>
      <c r="AV543" s="223"/>
      <c r="AW543" s="223"/>
      <c r="AX543" s="223"/>
      <c r="AY543" s="223"/>
      <c r="AZ543" s="223"/>
      <c r="BA543" s="223"/>
      <c r="BB543" s="223"/>
      <c r="BC543" s="223"/>
      <c r="BD543" s="223"/>
      <c r="BE543" s="223"/>
      <c r="BF543" s="223"/>
      <c r="BG543" s="223"/>
      <c r="BH543" s="223"/>
      <c r="BI543" s="223"/>
      <c r="BJ543" s="223"/>
      <c r="BK543" s="223" t="str">
        <f t="array" ref="BK543">IF(J543="","",
IF(INDEX(Settings!$H:$H,MATCH(BY$1,Settings!$G:$G,0))=TRUE,
100-100*(J543-MIN(J:J))/(MAX(J:J)-MIN(J:J)),
100*(J543-MIN(J:J))/(MAX(J:J)-MIN(J:J))))</f>
        <v/>
      </c>
      <c r="BL543" s="223" t="str">
        <f t="array" ref="BL543">IF(J543="","",
IF(INDEX(Settings!$H:$H,MATCH(BY$1,Settings!$G:$G,0))=TRUE,
100-100*(J543-MINIFS(J:J,$E:$E,$E543))/(MAXIFS(J:J,$E:$E,$E543)-MINIFS(J:J,$E:$E,$E543)),
100*(J543-MINIFS(J:J,$E:$E,$E543))/(MAXIFS(J:J,$E:$E,$E543)-MINIFS(J:J,$E:$E,$E543))))</f>
        <v/>
      </c>
      <c r="BM543" s="223"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4" t="str">
        <f t="array" ref="BQ543">IF(J543="","",
IF(INDEX(Settings!$H:$H,MATCH(BY$1,Settings!$G:$G,0))=TRUE,
-1*(J543-AVERAGE(J:J))/STDEV(J:J),
(J543-AVERAGE(J:J))/STDEV(J:J)))</f>
        <v/>
      </c>
      <c r="BR543" s="224" t="str">
        <f>IFERROR(__xludf.DUMMYFUNCTION("IF(J543="""","""",
IF(INDEX(Settings!$H:$H,MATCH(BY$1,Settings!$G:$G,0))=TRUE,
-1*(J543-AVERAGEIFS(J:J,$E:$E,$E543))/STDEV(FILTER(J:J,$E:$E=$E543)),
(J543-AVERAGEIFS(J:J,$E:$E,$E543))/STDEV(FILTER(J:J,$E:$E=$E543))))"),"")</f>
        <v/>
      </c>
      <c r="BS543" s="224"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3" t="str">
        <f t="array" ref="BY543">IF(J543="","",
IF(INDEX(Settings!$H:$H,MATCH(BY$1,Settings!$G:$G,0))=TRUE,
100-100*(J543-MINIFS(J:J,$E:$E,$E543))/(MAXIFS(J:J,$E:$E,$E543)-MINIFS(J:J,$E:$E,$E543)),
100*(J543-MINIFS(J:J,$E:$E,$E543))/(MAXIFS(J:J,$E:$E,$E543)-MINIFS(J:J,$E:$E,$E543))))</f>
        <v/>
      </c>
      <c r="BZ543" s="223" t="str">
        <f t="array" ref="BZ543">IF(K543="","",
IF(INDEX(Settings!$H:$H,MATCH(BZ$1,Settings!$G:$G,0))=TRUE,
100-100*(K543-MINIFS(K:K,$E:$E,$E543))/(MAXIFS(K:K,$E:$E,$E543)-MINIFS(K:K,$E:$E,$E543)),
100*(K543-MINIFS(K:K,$E:$E,$E543))/(MAXIFS(K:K,$E:$E,$E543)-MINIFS(K:K,$E:$E,$E543))))</f>
        <v/>
      </c>
      <c r="CA543" s="223" t="str">
        <f t="array" ref="CA543">IF(L543="","",
IF(INDEX(Settings!$H:$H,MATCH(CA$1,Settings!$G:$G,0))=TRUE,
100-100*(L543-MINIFS(L:L,$E:$E,$E543))/(MAXIFS(L:L,$E:$E,$E543)-MINIFS(L:L,$E:$E,$E543)),
100*(L543-MINIFS(L:L,$E:$E,$E543))/(MAXIFS(L:L,$E:$E,$E543)-MINIFS(L:L,$E:$E,$E543))))</f>
        <v/>
      </c>
      <c r="CB543" s="223" t="str">
        <f t="array" ref="CB543">IF(M543="","",
IF(INDEX(Settings!$H:$H,MATCH(CB$1,Settings!$G:$G,0))=TRUE,
100-100*(M543-MINIFS(M:M,$E:$E,$E543))/(MAXIFS(M:M,$E:$E,$E543)-MINIFS(M:M,$E:$E,$E543)),
100*(M543-MINIFS(M:M,$E:$E,$E543))/(MAXIFS(M:M,$E:$E,$E543)-MINIFS(M:M,$E:$E,$E543))))</f>
        <v/>
      </c>
      <c r="CC543" s="223" t="str">
        <f t="array" ref="CC543">IF(N543="","",
IF(INDEX(Settings!$H:$H,MATCH(CC$1,Settings!$G:$G,0))=TRUE,
100-100*(N543-MINIFS(N:N,$E:$E,$E543))/(MAXIFS(N:N,$E:$E,$E543)-MINIFS(N:N,$E:$E,$E543)),
100*(N543-MINIFS(N:N,$E:$E,$E543))/(MAXIFS(N:N,$E:$E,$E543)-MINIFS(N:N,$E:$E,$E543))))</f>
        <v/>
      </c>
      <c r="CD543" s="223" t="str">
        <f t="array" ref="CD543">IF(O543="","",
IF(INDEX(Settings!$H:$H,MATCH(CD$1,Settings!$G:$G,0))=TRUE,
100-100*(O543-MINIFS(O:O,$E:$E,$E543))/(MAXIFS(O:O,$E:$E,$E543)-MINIFS(O:O,$E:$E,$E543)),
100*(O543-MINIFS(O:O,$E:$E,$E543))/(MAXIFS(O:O,$E:$E,$E543)-MINIFS(O:O,$E:$E,$E543))))</f>
        <v/>
      </c>
      <c r="CE543" s="223" t="str">
        <f t="array" ref="CE543">IF(P543="","",
IF(INDEX(Settings!$H:$H,MATCH(CE$1,Settings!$G:$G,0))=TRUE,
100-100*(P543-MINIFS(P:P,$E:$E,$E543))/(MAXIFS(P:P,$E:$E,$E543)-MINIFS(P:P,$E:$E,$E543)),
100*(P543-MINIFS(P:P,$E:$E,$E543))/(MAXIFS(P:P,$E:$E,$E543)-MINIFS(P:P,$E:$E,$E543))))</f>
        <v/>
      </c>
      <c r="CF543" s="223" t="str">
        <f t="array" ref="CF543">IF(Q543="","",
IF(INDEX(Settings!$H:$H,MATCH(CF$1,Settings!$G:$G,0))=TRUE,
100-100*(Q543-MINIFS(Q:Q,$E:$E,$E543))/(MAXIFS(Q:Q,$E:$E,$E543)-MINIFS(Q:Q,$E:$E,$E543)),
100*(Q543-MINIFS(Q:Q,$E:$E,$E543))/(MAXIFS(Q:Q,$E:$E,$E543)-MINIFS(Q:Q,$E:$E,$E543))))</f>
        <v/>
      </c>
      <c r="CG543" s="223" t="str">
        <f t="array" ref="CG543">IF(R543="","",
IF(INDEX(Settings!$H:$H,MATCH(CG$1,Settings!$G:$G,0))=TRUE,
100-100*(R543-MINIFS(R:R,$E:$E,$E543))/(MAXIFS(R:R,$E:$E,$E543)-MINIFS(R:R,$E:$E,$E543)),
100*(R543-MINIFS(R:R,$E:$E,$E543))/(MAXIFS(R:R,$E:$E,$E543)-MINIFS(R:R,$E:$E,$E543))))</f>
        <v/>
      </c>
      <c r="CH543" s="223" t="str">
        <f t="array" ref="CH543">IF(S543="","",
IF(INDEX(Settings!$H:$H,MATCH(CH$1,Settings!$G:$G,0))=TRUE,
100-100*(S543-MINIFS(S:S,$E:$E,$E543))/(MAXIFS(S:S,$E:$E,$E543)-MINIFS(S:S,$E:$E,$E543)),
100*(S543-MINIFS(S:S,$E:$E,$E543))/(MAXIFS(S:S,$E:$E,$E543)-MINIFS(S:S,$E:$E,$E543))))</f>
        <v/>
      </c>
      <c r="CI543" s="223" t="str">
        <f t="array" ref="CI543">IF(T543="","",
IF(INDEX(Settings!$H:$H,MATCH(CI$1,Settings!$G:$G,0))=TRUE,
100-100*(T543-MINIFS(T:T,$E:$E,$E543))/(MAXIFS(T:T,$E:$E,$E543)-MINIFS(T:T,$E:$E,$E543)),
100*(T543-MINIFS(T:T,$E:$E,$E543))/(MAXIFS(T:T,$E:$E,$E543)-MINIFS(T:T,$E:$E,$E543))))</f>
        <v/>
      </c>
      <c r="CJ543" s="223" t="str">
        <f t="array" ref="CJ543">IF(U543="","",
IF(INDEX(Settings!$H:$H,MATCH(CJ$1,Settings!$G:$G,0))=TRUE,
100-100*(U543-MINIFS(U:U,$E:$E,$E543))/(MAXIFS(U:U,$E:$E,$E543)-MINIFS(U:U,$E:$E,$E543)),
100*(U543-MINIFS(U:U,$E:$E,$E543))/(MAXIFS(U:U,$E:$E,$E543)-MINIFS(U:U,$E:$E,$E543))))</f>
        <v/>
      </c>
      <c r="CK543" s="223" t="str">
        <f t="array" ref="CK543">IF(V543="","",
IF(INDEX(Settings!$H:$H,MATCH(CK$1,Settings!$G:$G,0))=TRUE,
100-100*(V543-MINIFS(V:V,$E:$E,$E543))/(MAXIFS(V:V,$E:$E,$E543)-MINIFS(V:V,$E:$E,$E543)),
100*(V543-MINIFS(V:V,$E:$E,$E543))/(MAXIFS(V:V,$E:$E,$E543)-MINIFS(V:V,$E:$E,$E543))))</f>
        <v/>
      </c>
      <c r="CL543" s="223" t="str">
        <f t="array" ref="CL543">IF(W543="","",
IF(INDEX(Settings!$H:$H,MATCH(CL$1,Settings!$G:$G,0))=TRUE,
100-100*(W543-MINIFS(W:W,$E:$E,$E543))/(MAXIFS(W:W,$E:$E,$E543)-MINIFS(W:W,$E:$E,$E543)),
100*(W543-MINIFS(W:W,$E:$E,$E543))/(MAXIFS(W:W,$E:$E,$E543)-MINIFS(W:W,$E:$E,$E543))))</f>
        <v/>
      </c>
      <c r="CM543" s="223" t="str">
        <f t="array" ref="CM543">IF(X543="","",
IF(INDEX(Settings!$H:$H,MATCH(CM$1,Settings!$G:$G,0))=TRUE,
100-100*(X543-MINIFS(X:X,$E:$E,$E543))/(MAXIFS(X:X,$E:$E,$E543)-MINIFS(X:X,$E:$E,$E543)),
100*(X543-MINIFS(X:X,$E:$E,$E543))/(MAXIFS(X:X,$E:$E,$E543)-MINIFS(X:X,$E:$E,$E543))))</f>
        <v/>
      </c>
      <c r="CN543" s="223" t="str">
        <f t="array" ref="CN543">IF(Y543="","",
IF(INDEX(Settings!$H:$H,MATCH(CN$1,Settings!$G:$G,0))=TRUE,
100-100*(Y543-MINIFS(Y:Y,$E:$E,$E543))/(MAXIFS(Y:Y,$E:$E,$E543)-MINIFS(Y:Y,$E:$E,$E543)),
100*(Y543-MINIFS(Y:Y,$E:$E,$E543))/(MAXIFS(Y:Y,$E:$E,$E543)-MINIFS(Y:Y,$E:$E,$E543))))</f>
        <v/>
      </c>
      <c r="CO543" s="223" t="str">
        <f t="array" ref="CO543">IF(Z543="","",
IF(INDEX(Settings!$H:$H,MATCH(CO$1,Settings!$G:$G,0))=TRUE,
100-100*(Z543-MINIFS(Z:Z,$E:$E,$E543))/(MAXIFS(Z:Z,$E:$E,$E543)-MINIFS(Z:Z,$E:$E,$E543)),
100*(Z543-MINIFS(Z:Z,$E:$E,$E543))/(MAXIFS(Z:Z,$E:$E,$E543)-MINIFS(Z:Z,$E:$E,$E543))))</f>
        <v/>
      </c>
      <c r="CP543" s="223" t="str">
        <f t="array" ref="CP543">IF(AA543="","",
IF(INDEX(Settings!$H:$H,MATCH(CP$1,Settings!$G:$G,0))=TRUE,
100-100*(AA543-MINIFS(AA:AA,$E:$E,$E543))/(MAXIFS(AA:AA,$E:$E,$E543)-MINIFS(AA:AA,$E:$E,$E543)),
100*(AA543-MINIFS(AA:AA,$E:$E,$E543))/(MAXIFS(AA:AA,$E:$E,$E543)-MINIFS(AA:AA,$E:$E,$E543))))</f>
        <v/>
      </c>
      <c r="CQ543" s="223" t="str">
        <f t="array" ref="CQ543">IF(AB543="","",
IF(INDEX(Settings!$H:$H,MATCH(CQ$1,Settings!$G:$G,0))=TRUE,
100-100*(AB543-MINIFS(AB:AB,$E:$E,$E543))/(MAXIFS(AB:AB,$E:$E,$E543)-MINIFS(AB:AB,$E:$E,$E543)),
100*(AB543-MINIFS(AB:AB,$E:$E,$E543))/(MAXIFS(AB:AB,$E:$E,$E543)-MINIFS(AB:AB,$E:$E,$E543))))</f>
        <v/>
      </c>
      <c r="CR543" s="223" t="str">
        <f t="array" ref="CR543">IF(AC543="","",
IF(INDEX(Settings!$H:$H,MATCH(CR$1,Settings!$G:$G,0))=TRUE,
100-100*(AC543-MINIFS(AC:AC,$E:$E,$E543))/(MAXIFS(AC:AC,$E:$E,$E543)-MINIFS(AC:AC,$E:$E,$E543)),
100*(AC543-MINIFS(AC:AC,$E:$E,$E543))/(MAXIFS(AC:AC,$E:$E,$E543)-MINIFS(AC:AC,$E:$E,$E543))))</f>
        <v/>
      </c>
      <c r="CS543" s="223" t="str">
        <f t="array" ref="CS543">IF(AD543="","",
IF(INDEX(Settings!$H:$H,MATCH(CS$1,Settings!$G:$G,0))=TRUE,
100-100*(AD543-MINIFS(AD:AD,$E:$E,$E543))/(MAXIFS(AD:AD,$E:$E,$E543)-MINIFS(AD:AD,$E:$E,$E543)),
100*(AD543-MINIFS(AD:AD,$E:$E,$E543))/(MAXIFS(AD:AD,$E:$E,$E543)-MINIFS(AD:AD,$E:$E,$E543))))</f>
        <v/>
      </c>
      <c r="CT543" s="223" t="str">
        <f t="array" ref="CT543">IF(AE543="","",
IF(INDEX(Settings!$H:$H,MATCH(CT$1,Settings!$G:$G,0))=TRUE,
100-100*(AE543-MINIFS(AE:AE,$E:$E,$E543))/(MAXIFS(AE:AE,$E:$E,$E543)-MINIFS(AE:AE,$E:$E,$E543)),
100*(AE543-MINIFS(AE:AE,$E:$E,$E543))/(MAXIFS(AE:AE,$E:$E,$E543)-MINIFS(AE:AE,$E:$E,$E543))))</f>
        <v/>
      </c>
      <c r="CU543" s="223" t="str">
        <f t="array" ref="CU543">IF(AF543="","",
IF(INDEX(Settings!$H:$H,MATCH(CU$1,Settings!$G:$G,0))=TRUE,
100-100*(AF543-MINIFS(AF:AF,$E:$E,$E543))/(MAXIFS(AF:AF,$E:$E,$E543)-MINIFS(AF:AF,$E:$E,$E543)),
100*(AF543-MINIFS(AF:AF,$E:$E,$E543))/(MAXIFS(AF:AF,$E:$E,$E543)-MINIFS(AF:AF,$E:$E,$E543))))</f>
        <v/>
      </c>
      <c r="CV543" s="223" t="str">
        <f t="array" ref="CV543">IF(AG543="","",
IF(INDEX(Settings!$H:$H,MATCH(CV$1,Settings!$G:$G,0))=TRUE,
100-100*(AG543-MINIFS(AG:AG,$E:$E,$E543))/(MAXIFS(AG:AG,$E:$E,$E543)-MINIFS(AG:AG,$E:$E,$E543)),
100*(AG543-MINIFS(AG:AG,$E:$E,$E543))/(MAXIFS(AG:AG,$E:$E,$E543)-MINIFS(AG:AG,$E:$E,$E543))))</f>
        <v/>
      </c>
      <c r="CW543" s="223" t="str">
        <f t="array" ref="CW543">IF(AH543="","",
IF(INDEX(Settings!$H:$H,MATCH(CW$1,Settings!$G:$G,0))=TRUE,
100-100*(AH543-MINIFS(AH:AH,$E:$E,$E543))/(MAXIFS(AH:AH,$E:$E,$E543)-MINIFS(AH:AH,$E:$E,$E543)),
100*(AH543-MINIFS(AH:AH,$E:$E,$E543))/(MAXIFS(AH:AH,$E:$E,$E543)-MINIFS(AH:AH,$E:$E,$E543))))</f>
        <v/>
      </c>
      <c r="CX543" s="223" t="str">
        <f t="array" ref="CX543">IF(AI543="","",
IF(INDEX(Settings!$H:$H,MATCH(CX$1,Settings!$G:$G,0))=TRUE,
100-100*(AI543-MINIFS(AI:AI,$E:$E,$E543))/(MAXIFS(AI:AI,$E:$E,$E543)-MINIFS(AI:AI,$E:$E,$E543)),
100*(AI543-MINIFS(AI:AI,$E:$E,$E543))/(MAXIFS(AI:AI,$E:$E,$E543)-MINIFS(AI:AI,$E:$E,$E543))))</f>
        <v/>
      </c>
      <c r="CY543" s="223" t="str">
        <f t="array" ref="CY543">IF(AJ543="","",
IF(INDEX(Settings!$H:$H,MATCH(CY$1,Settings!$G:$G,0))=TRUE,
100-100*(AJ543-MINIFS(AJ:AJ,$E:$E,$E543))/(MAXIFS(AJ:AJ,$E:$E,$E543)-MINIFS(AJ:AJ,$E:$E,$E543)),
100*(AJ543-MINIFS(AJ:AJ,$E:$E,$E543))/(MAXIFS(AJ:AJ,$E:$E,$E543)-MINIFS(AJ:AJ,$E:$E,$E543))))</f>
        <v/>
      </c>
      <c r="CZ543" s="223" t="str">
        <f t="array" ref="CZ543">IF(AK543="","",
IF(INDEX(Settings!$H:$H,MATCH(CZ$1,Settings!$G:$G,0))=TRUE,
100-100*(AK543-MINIFS(AK:AK,$E:$E,$E543))/(MAXIFS(AK:AK,$E:$E,$E543)-MINIFS(AK:AK,$E:$E,$E543)),
100*(AK543-MINIFS(AK:AK,$E:$E,$E543))/(MAXIFS(AK:AK,$E:$E,$E543)-MINIFS(AK:AK,$E:$E,$E543))))</f>
        <v/>
      </c>
      <c r="DA543" s="223" t="str">
        <f t="array" ref="DA543">IF(AL543="","",
IF(INDEX(Settings!$H:$H,MATCH(DA$1,Settings!$G:$G,0))=TRUE,
100-100*(AL543-MINIFS(AL:AL,$E:$E,$E543))/(MAXIFS(AL:AL,$E:$E,$E543)-MINIFS(AL:AL,$E:$E,$E543)),
100*(AL543-MINIFS(AL:AL,$E:$E,$E543))/(MAXIFS(AL:AL,$E:$E,$E543)-MINIFS(AL:AL,$E:$E,$E543))))</f>
        <v/>
      </c>
      <c r="DB543" s="223" t="str">
        <f t="array" ref="DB543">IF(AM543="","",
IF(INDEX(Settings!$H:$H,MATCH(DB$1,Settings!$G:$G,0))=TRUE,
100-100*(AM543-MINIFS(AM:AM,$E:$E,$E543))/(MAXIFS(AM:AM,$E:$E,$E543)-MINIFS(AM:AM,$E:$E,$E543)),
100*(AM543-MINIFS(AM:AM,$E:$E,$E543))/(MAXIFS(AM:AM,$E:$E,$E543)-MINIFS(AM:AM,$E:$E,$E543))))</f>
        <v/>
      </c>
      <c r="DC543" s="223" t="str">
        <f t="array" ref="DC543">IF(AN543="","",
IF(INDEX(Settings!$H:$H,MATCH(DC$1,Settings!$G:$G,0))=TRUE,
100-100*(AN543-MINIFS(AN:AN,$E:$E,$E543))/(MAXIFS(AN:AN,$E:$E,$E543)-MINIFS(AN:AN,$E:$E,$E543)),
100*(AN543-MINIFS(AN:AN,$E:$E,$E543))/(MAXIFS(AN:AN,$E:$E,$E543)-MINIFS(AN:AN,$E:$E,$E543))))</f>
        <v/>
      </c>
      <c r="DD543" s="223" t="str">
        <f t="array" ref="DD543">IF(AO543="","",
IF(INDEX(Settings!$H:$H,MATCH(DD$1,Settings!$G:$G,0))=TRUE,
100-100*(AO543-MINIFS(AO:AO,$E:$E,$E543))/(MAXIFS(AO:AO,$E:$E,$E543)-MINIFS(AO:AO,$E:$E,$E543)),
100*(AO543-MINIFS(AO:AO,$E:$E,$E543))/(MAXIFS(AO:AO,$E:$E,$E543)-MINIFS(AO:AO,$E:$E,$E543))))</f>
        <v/>
      </c>
      <c r="DE543" s="223" t="str">
        <f t="array" ref="DE543">IF(AP543="","",
IF(INDEX(Settings!$H:$H,MATCH(DE$1,Settings!$G:$G,0))=TRUE,
100-100*(AP543-MINIFS(AP:AP,$E:$E,$E543))/(MAXIFS(AP:AP,$E:$E,$E543)-MINIFS(AP:AP,$E:$E,$E543)),
100*(AP543-MINIFS(AP:AP,$E:$E,$E543))/(MAXIFS(AP:AP,$E:$E,$E543)-MINIFS(AP:AP,$E:$E,$E543))))</f>
        <v/>
      </c>
      <c r="DF543" s="223" t="str">
        <f t="array" ref="DF543">IF(AQ543="","",
IF(INDEX(Settings!$H:$H,MATCH(DF$1,Settings!$G:$G,0))=TRUE,
100-100*(AQ543-MINIFS(AQ:AQ,$E:$E,$E543))/(MAXIFS(AQ:AQ,$E:$E,$E543)-MINIFS(AQ:AQ,$E:$E,$E543)),
100*(AQ543-MINIFS(AQ:AQ,$E:$E,$E543))/(MAXIFS(AQ:AQ,$E:$E,$E543)-MINIFS(AQ:AQ,$E:$E,$E543))))</f>
        <v/>
      </c>
      <c r="DG543" s="223" t="str">
        <f t="array" ref="DG543">IF(AR543="","",
IF(INDEX(Settings!$H:$H,MATCH(DG$1,Settings!$G:$G,0))=TRUE,
100-100*(AR543-MINIFS(AR:AR,$E:$E,$E543))/(MAXIFS(AR:AR,$E:$E,$E543)-MINIFS(AR:AR,$E:$E,$E543)),
100*(AR543-MINIFS(AR:AR,$E:$E,$E543))/(MAXIFS(AR:AR,$E:$E,$E543)-MINIFS(AR:AR,$E:$E,$E543))))</f>
        <v/>
      </c>
      <c r="DH543" s="223" t="str">
        <f t="array" ref="DH543">IF(AS543="","",
IF(INDEX(Settings!$H:$H,MATCH(DH$1,Settings!$G:$G,0))=TRUE,
100-100*(AS543-MINIFS(AS:AS,$E:$E,$E543))/(MAXIFS(AS:AS,$E:$E,$E543)-MINIFS(AS:AS,$E:$E,$E543)),
100*(AS543-MINIFS(AS:AS,$E:$E,$E543))/(MAXIFS(AS:AS,$E:$E,$E543)-MINIFS(AS:AS,$E:$E,$E543))))</f>
        <v/>
      </c>
      <c r="DI543" s="223" t="str">
        <f t="array" ref="DI543">IF(AT543="","",
IF(INDEX(Settings!$H:$H,MATCH(DI$1,Settings!$G:$G,0))=TRUE,
100-100*(AT543-MINIFS(AT:AT,$E:$E,$E543))/(MAXIFS(AT:AT,$E:$E,$E543)-MINIFS(AT:AT,$E:$E,$E543)),
100*(AT543-MINIFS(AT:AT,$E:$E,$E543))/(MAXIFS(AT:AT,$E:$E,$E543)-MINIFS(AT:AT,$E:$E,$E543))))</f>
        <v/>
      </c>
      <c r="DJ543" s="223" t="str">
        <f t="array" ref="DJ543">IF(AU543="","",
IF(INDEX(Settings!$H:$H,MATCH(DJ$1,Settings!$G:$G,0))=TRUE,
100-100*(AU543-MINIFS(AU:AU,$E:$E,$E543))/(MAXIFS(AU:AU,$E:$E,$E543)-MINIFS(AU:AU,$E:$E,$E543)),
100*(AU543-MINIFS(AU:AU,$E:$E,$E543))/(MAXIFS(AU:AU,$E:$E,$E543)-MINIFS(AU:AU,$E:$E,$E543))))</f>
        <v/>
      </c>
      <c r="DK543" s="223" t="str">
        <f t="array" ref="DK543">IF(AV543="","",
IF(INDEX(Settings!$H:$H,MATCH(DK$1,Settings!$G:$G,0))=TRUE,
100-100*(AV543-MINIFS(AV:AV,$E:$E,$E543))/(MAXIFS(AV:AV,$E:$E,$E543)-MINIFS(AV:AV,$E:$E,$E543)),
100*(AV543-MINIFS(AV:AV,$E:$E,$E543))/(MAXIFS(AV:AV,$E:$E,$E543)-MINIFS(AV:AV,$E:$E,$E543))))</f>
        <v/>
      </c>
      <c r="DL543" s="223" t="str">
        <f t="array" ref="DL543">IF(AW543="","",
IF(INDEX(Settings!$H:$H,MATCH(DL$1,Settings!$G:$G,0))=TRUE,
100-100*(AW543-MINIFS(AW:AW,$E:$E,$E543))/(MAXIFS(AW:AW,$E:$E,$E543)-MINIFS(AW:AW,$E:$E,$E543)),
100*(AW543-MINIFS(AW:AW,$E:$E,$E543))/(MAXIFS(AW:AW,$E:$E,$E543)-MINIFS(AW:AW,$E:$E,$E543))))</f>
        <v/>
      </c>
      <c r="DM543" s="223" t="str">
        <f t="array" ref="DM543">IF(AX543="","",
IF(INDEX(Settings!$H:$H,MATCH(DM$1,Settings!$G:$G,0))=TRUE,
100-100*(AX543-MINIFS(AX:AX,$E:$E,$E543))/(MAXIFS(AX:AX,$E:$E,$E543)-MINIFS(AX:AX,$E:$E,$E543)),
100*(AX543-MINIFS(AX:AX,$E:$E,$E543))/(MAXIFS(AX:AX,$E:$E,$E543)-MINIFS(AX:AX,$E:$E,$E543))))</f>
        <v/>
      </c>
      <c r="DN543" s="223" t="str">
        <f t="array" ref="DN543">IF(AY543="","",
IF(INDEX(Settings!$H:$H,MATCH(DN$1,Settings!$G:$G,0))=TRUE,
100-100*(AY543-MINIFS(AY:AY,$E:$E,$E543))/(MAXIFS(AY:AY,$E:$E,$E543)-MINIFS(AY:AY,$E:$E,$E543)),
100*(AY543-MINIFS(AY:AY,$E:$E,$E543))/(MAXIFS(AY:AY,$E:$E,$E543)-MINIFS(AY:AY,$E:$E,$E543))))</f>
        <v/>
      </c>
      <c r="DO543" s="223" t="str">
        <f t="array" ref="DO543">IF(AZ543="","",
IF(INDEX(Settings!$H:$H,MATCH(DO$1,Settings!$G:$G,0))=TRUE,
100-100*(AZ543-MINIFS(AZ:AZ,$E:$E,$E543))/(MAXIFS(AZ:AZ,$E:$E,$E543)-MINIFS(AZ:AZ,$E:$E,$E543)),
100*(AZ543-MINIFS(AZ:AZ,$E:$E,$E543))/(MAXIFS(AZ:AZ,$E:$E,$E543)-MINIFS(AZ:AZ,$E:$E,$E543))))</f>
        <v/>
      </c>
      <c r="DP543" s="223" t="str">
        <f t="array" ref="DP543">IF(BA543="","",
IF(INDEX(Settings!$H:$H,MATCH(DP$1,Settings!$G:$G,0))=TRUE,
100-100*(BA543-MINIFS(BA:BA,$E:$E,$E543))/(MAXIFS(BA:BA,$E:$E,$E543)-MINIFS(BA:BA,$E:$E,$E543)),
100*(BA543-MINIFS(BA:BA,$E:$E,$E543))/(MAXIFS(BA:BA,$E:$E,$E543)-MINIFS(BA:BA,$E:$E,$E543))))</f>
        <v/>
      </c>
      <c r="DQ543" s="223" t="str">
        <f t="array" ref="DQ543">IF(BB543="","",
IF(INDEX(Settings!$H:$H,MATCH(DQ$1,Settings!$G:$G,0))=TRUE,
100-100*(BB543-MINIFS(BB:BB,$E:$E,$E543))/(MAXIFS(BB:BB,$E:$E,$E543)-MINIFS(BB:BB,$E:$E,$E543)),
100*(BB543-MINIFS(BB:BB,$E:$E,$E543))/(MAXIFS(BB:BB,$E:$E,$E543)-MINIFS(BB:BB,$E:$E,$E543))))</f>
        <v/>
      </c>
      <c r="DR543" s="223" t="str">
        <f t="array" ref="DR543">IF(BC543="","",
IF(INDEX(Settings!$H:$H,MATCH(DR$1,Settings!$G:$G,0))=TRUE,
100-100*(BC543-MINIFS(BC:BC,$E:$E,$E543))/(MAXIFS(BC:BC,$E:$E,$E543)-MINIFS(BC:BC,$E:$E,$E543)),
100*(BC543-MINIFS(BC:BC,$E:$E,$E543))/(MAXIFS(BC:BC,$E:$E,$E543)-MINIFS(BC:BC,$E:$E,$E543))))</f>
        <v/>
      </c>
      <c r="DS543" s="223" t="str">
        <f t="array" ref="DS543">IF(BD543="","",
IF(INDEX(Settings!$H:$H,MATCH(DS$1,Settings!$G:$G,0))=TRUE,
100-100*(BD543-MINIFS(BD:BD,$E:$E,$E543))/(MAXIFS(BD:BD,$E:$E,$E543)-MINIFS(BD:BD,$E:$E,$E543)),
100*(BD543-MINIFS(BD:BD,$E:$E,$E543))/(MAXIFS(BD:BD,$E:$E,$E543)-MINIFS(BD:BD,$E:$E,$E543))))</f>
        <v/>
      </c>
      <c r="DT543" s="223" t="str">
        <f t="array" ref="DT543">IF(BE543="","",
IF(INDEX(Settings!$H:$H,MATCH(DT$1,Settings!$G:$G,0))=TRUE,
100-100*(BE543-MINIFS(BE:BE,$E:$E,$E543))/(MAXIFS(BE:BE,$E:$E,$E543)-MINIFS(BE:BE,$E:$E,$E543)),
100*(BE543-MINIFS(BE:BE,$E:$E,$E543))/(MAXIFS(BE:BE,$E:$E,$E543)-MINIFS(BE:BE,$E:$E,$E543))))</f>
        <v/>
      </c>
      <c r="DU543" s="223" t="str">
        <f t="array" ref="DU543">IF(BF543="","",
IF(INDEX(Settings!$H:$H,MATCH(DU$1,Settings!$G:$G,0))=TRUE,
100-100*(BF543-MINIFS(BF:BF,$E:$E,$E543))/(MAXIFS(BF:BF,$E:$E,$E543)-MINIFS(BF:BF,$E:$E,$E543)),
100*(BF543-MINIFS(BF:BF,$E:$E,$E543))/(MAXIFS(BF:BF,$E:$E,$E543)-MINIFS(BF:BF,$E:$E,$E543))))</f>
        <v/>
      </c>
      <c r="DV543" s="223" t="str">
        <f t="array" ref="DV543">IF(BG543="","",
IF(INDEX(Settings!$H:$H,MATCH(DV$1,Settings!$G:$G,0))=TRUE,
100-100*(BG543-MINIFS(BG:BG,$E:$E,$E543))/(MAXIFS(BG:BG,$E:$E,$E543)-MINIFS(BG:BG,$E:$E,$E543)),
100*(BG543-MINIFS(BG:BG,$E:$E,$E543))/(MAXIFS(BG:BG,$E:$E,$E543)-MINIFS(BG:BG,$E:$E,$E543))))</f>
        <v/>
      </c>
      <c r="DW543" s="223" t="str">
        <f t="array" ref="DW543">IF(BH543="","",
IF(INDEX(Settings!$H:$H,MATCH(DW$1,Settings!$G:$G,0))=TRUE,
100-100*(BH543-MINIFS(BH:BH,$E:$E,$E543))/(MAXIFS(BH:BH,$E:$E,$E543)-MINIFS(BH:BH,$E:$E,$E543)),
100*(BH543-MINIFS(BH:BH,$E:$E,$E543))/(MAXIFS(BH:BH,$E:$E,$E543)-MINIFS(BH:BH,$E:$E,$E543))))</f>
        <v/>
      </c>
      <c r="DX543" s="223" t="str">
        <f t="array" ref="DX543">IF(BI543="","",
IF(INDEX(Settings!$H:$H,MATCH(DX$1,Settings!$G:$G,0))=TRUE,
100-100*(BI543-MINIFS(BI:BI,$E:$E,$E543))/(MAXIFS(BI:BI,$E:$E,$E543)-MINIFS(BI:BI,$E:$E,$E543)),
100*(BI543-MINIFS(BI:BI,$E:$E,$E543))/(MAXIFS(BI:BI,$E:$E,$E543)-MINIFS(BI:BI,$E:$E,$E543))))</f>
        <v/>
      </c>
      <c r="DY543" s="223" t="str">
        <f t="array" ref="DY543">IF(BJ543="","",
IF(INDEX(Settings!$H:$H,MATCH(DY$1,Settings!$G:$G,0))=TRUE,
100-100*(BJ543-MINIFS(BJ:BJ,$E:$E,$E543))/(MAXIFS(BJ:BJ,$E:$E,$E543)-MINIFS(BJ:BJ,$E:$E,$E543)),
100*(BJ543-MINIFS(BJ:BJ,$E:$E,$E543))/(MAXIFS(BJ:BJ,$E:$E,$E543)-MINIFS(BJ:BJ,$E:$E,$E543))))</f>
        <v/>
      </c>
      <c r="DZ543" s="225"/>
      <c r="EA543" s="225"/>
      <c r="EB543" s="225" t="str">
        <f t="shared" si="8"/>
        <v/>
      </c>
      <c r="EC543" s="225" t="str">
        <f t="shared" si="9"/>
        <v/>
      </c>
      <c r="ED543" s="225" t="str">
        <f t="shared" si="10"/>
        <v/>
      </c>
      <c r="EE543" s="225" t="str">
        <f t="shared" si="11"/>
        <v/>
      </c>
      <c r="EF543" s="225" t="str">
        <f t="shared" si="12"/>
        <v/>
      </c>
      <c r="EG543" s="225" t="str">
        <f t="shared" si="13"/>
        <v/>
      </c>
      <c r="EH543" s="225"/>
      <c r="EI543" s="225"/>
      <c r="EJ543" s="225"/>
      <c r="EK543" s="225"/>
      <c r="EL543" s="225"/>
      <c r="EM543" s="225"/>
    </row>
    <row r="544">
      <c r="A544" s="231"/>
      <c r="B544" s="231"/>
      <c r="C544" s="231"/>
      <c r="D544" s="231" t="str">
        <f t="array" ref="D544">IFERROR(INDEX(Profiles!$B:$B,MATCH($A544,Profiles!$A:$A,0)),"")</f>
        <v/>
      </c>
      <c r="E544" s="231"/>
      <c r="F544" s="231"/>
      <c r="G544" s="231"/>
      <c r="H544" s="231"/>
      <c r="I544" s="231" t="str">
        <f>IF(A544="","",IF(Settings!$N$3="DATE",F544&amp;": "&amp;TEXT(B544,"M/DD/YY"),F544&amp;": "&amp;H544))</f>
        <v/>
      </c>
      <c r="J544" s="231"/>
      <c r="K544" s="231"/>
      <c r="L544" s="231"/>
      <c r="M544" s="232" t="str">
        <f t="shared" si="14"/>
        <v/>
      </c>
      <c r="N544" s="231"/>
      <c r="O544" s="231"/>
      <c r="P544" s="231"/>
      <c r="Q544" s="231"/>
      <c r="R544" s="231"/>
      <c r="S544" s="230" t="str">
        <f>IFERROR(VLOOKUP(AF544, 'YOYO IR Scores'!A:C, 3, FALSE), "")
</f>
        <v/>
      </c>
      <c r="T544" s="231"/>
      <c r="U544" s="231"/>
      <c r="V544" s="231"/>
      <c r="W544" s="231"/>
      <c r="X544" s="233" t="str">
        <f t="shared" si="4"/>
        <v/>
      </c>
      <c r="Y544" s="234" t="str">
        <f t="shared" si="5"/>
        <v/>
      </c>
      <c r="Z544" s="234" t="str">
        <f t="shared" si="6"/>
        <v/>
      </c>
      <c r="AA544" s="233" t="str">
        <f t="shared" si="7"/>
        <v/>
      </c>
      <c r="AB544" s="232"/>
      <c r="AC544" s="232"/>
      <c r="AD544" s="232"/>
      <c r="AE544" s="232" t="str">
        <f>IFERROR(VLOOKUP(AF544, 'YOYO IR Scores'!A:C, 2, FALSE), "")</f>
        <v/>
      </c>
      <c r="AF544" s="232"/>
      <c r="AG544" s="23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c r="BD544" s="232"/>
      <c r="BE544" s="232"/>
      <c r="BF544" s="232"/>
      <c r="BG544" s="232"/>
      <c r="BH544" s="232"/>
      <c r="BI544" s="232"/>
      <c r="BJ544" s="232"/>
      <c r="BK544" s="232" t="str">
        <f t="array" ref="BK544">IF(J544="","",
IF(INDEX(Settings!$H:$H,MATCH(BY$1,Settings!$G:$G,0))=TRUE,
100-100*(J544-MIN(J:J))/(MAX(J:J)-MIN(J:J)),
100*(J544-MIN(J:J))/(MAX(J:J)-MIN(J:J))))</f>
        <v/>
      </c>
      <c r="BL544" s="232" t="str">
        <f t="array" ref="BL544">IF(J544="","",
IF(INDEX(Settings!$H:$H,MATCH(BY$1,Settings!$G:$G,0))=TRUE,
100-100*(J544-MINIFS(J:J,$E:$E,$E544))/(MAXIFS(J:J,$E:$E,$E544)-MINIFS(J:J,$E:$E,$E544)),
100*(J544-MINIFS(J:J,$E:$E,$E544))/(MAXIFS(J:J,$E:$E,$E544)-MINIFS(J:J,$E:$E,$E544))))</f>
        <v/>
      </c>
      <c r="BM544" s="232" t="str">
        <f t="array" ref="BM544">IF(J544="","",
IF(INDEX(Settings!$H:$H,MATCH(BY$1,Settings!$G:$G,0))=TRUE,
100-100*(J544-MINIFS(J:J,$E:$E,$E544,$I:$I,$I544))/(MAXIFS(J:J,$E:$E,$E544,$I:$I,$I544)-MINIFS(J:J,$E:$E,$E544,$I:$I,$I544)),
100*(J544-MINIFS(J:J,$E:$E,$E544,$I:$I,$I544))/(MAXIFS(J:J,$E:$E,$E544,$I:$I,$I544)-MINIFS(J:J,$E:$E,$E544,$I:$I,$I544))))</f>
        <v/>
      </c>
      <c r="BN544" s="231" t="str">
        <f t="array" ref="BN544">IF(J544="","",
IF(INDEX(Settings!$H:$H,MATCH(BY$1,Settings!$G:$G,0))=TRUE,
100-100*PERCENTRANK(J:J,J544),
100*PERCENTRANK(J:J,J544)))</f>
        <v/>
      </c>
      <c r="BO544" s="231" t="str">
        <f>IFERROR(__xludf.DUMMYFUNCTION("IF(J544="""","""",
IF(INDEX(Settings!$H:$H,MATCH(BY$1,Settings!$G:$G,0))=TRUE,
100-100*PERCENTRANK(FILTER(J:J,$E:$E=$E544),J544),
100*PERCENTRANK(FILTER(J:J,$E:$E=$E544),J544)))"),"")</f>
        <v/>
      </c>
      <c r="BP544" s="231" t="str">
        <f>IFERROR(__xludf.DUMMYFUNCTION("IF(J544="""","""",
IF(INDEX(Settings!$H:$H,MATCH(BY$1,Settings!$G:$G,0))=TRUE,
100-100*PERCENTRANK(FILTER(J:J,$E:$E=$E544,$I:$I=$I544),J544),
100*PERCENTRANK(FILTER(J:J,$E:$E=$E544,$I:$I=$I544),J544)))"),"")</f>
        <v/>
      </c>
      <c r="BQ544" s="233" t="str">
        <f t="array" ref="BQ544">IF(J544="","",
IF(INDEX(Settings!$H:$H,MATCH(BY$1,Settings!$G:$G,0))=TRUE,
-1*(J544-AVERAGE(J:J))/STDEV(J:J),
(J544-AVERAGE(J:J))/STDEV(J:J)))</f>
        <v/>
      </c>
      <c r="BR544" s="233" t="str">
        <f>IFERROR(__xludf.DUMMYFUNCTION("IF(J544="""","""",
IF(INDEX(Settings!$H:$H,MATCH(BY$1,Settings!$G:$G,0))=TRUE,
-1*(J544-AVERAGEIFS(J:J,$E:$E,$E544))/STDEV(FILTER(J:J,$E:$E=$E544)),
(J544-AVERAGEIFS(J:J,$E:$E,$E544))/STDEV(FILTER(J:J,$E:$E=$E544))))"),"")</f>
        <v/>
      </c>
      <c r="BS544" s="233"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1"/>
      <c r="BX544" s="231"/>
      <c r="BY544" s="232" t="str">
        <f t="array" ref="BY544">IF(J544="","",
IF(INDEX(Settings!$H:$H,MATCH(BY$1,Settings!$G:$G,0))=TRUE,
100-100*(J544-MINIFS(J:J,$E:$E,$E544))/(MAXIFS(J:J,$E:$E,$E544)-MINIFS(J:J,$E:$E,$E544)),
100*(J544-MINIFS(J:J,$E:$E,$E544))/(MAXIFS(J:J,$E:$E,$E544)-MINIFS(J:J,$E:$E,$E544))))</f>
        <v/>
      </c>
      <c r="BZ544" s="232" t="str">
        <f t="array" ref="BZ544">IF(K544="","",
IF(INDEX(Settings!$H:$H,MATCH(BZ$1,Settings!$G:$G,0))=TRUE,
100-100*(K544-MINIFS(K:K,$E:$E,$E544))/(MAXIFS(K:K,$E:$E,$E544)-MINIFS(K:K,$E:$E,$E544)),
100*(K544-MINIFS(K:K,$E:$E,$E544))/(MAXIFS(K:K,$E:$E,$E544)-MINIFS(K:K,$E:$E,$E544))))</f>
        <v/>
      </c>
      <c r="CA544" s="232" t="str">
        <f t="array" ref="CA544">IF(L544="","",
IF(INDEX(Settings!$H:$H,MATCH(CA$1,Settings!$G:$G,0))=TRUE,
100-100*(L544-MINIFS(L:L,$E:$E,$E544))/(MAXIFS(L:L,$E:$E,$E544)-MINIFS(L:L,$E:$E,$E544)),
100*(L544-MINIFS(L:L,$E:$E,$E544))/(MAXIFS(L:L,$E:$E,$E544)-MINIFS(L:L,$E:$E,$E544))))</f>
        <v/>
      </c>
      <c r="CB544" s="232" t="str">
        <f t="array" ref="CB544">IF(M544="","",
IF(INDEX(Settings!$H:$H,MATCH(CB$1,Settings!$G:$G,0))=TRUE,
100-100*(M544-MINIFS(M:M,$E:$E,$E544))/(MAXIFS(M:M,$E:$E,$E544)-MINIFS(M:M,$E:$E,$E544)),
100*(M544-MINIFS(M:M,$E:$E,$E544))/(MAXIFS(M:M,$E:$E,$E544)-MINIFS(M:M,$E:$E,$E544))))</f>
        <v/>
      </c>
      <c r="CC544" s="232" t="str">
        <f t="array" ref="CC544">IF(N544="","",
IF(INDEX(Settings!$H:$H,MATCH(CC$1,Settings!$G:$G,0))=TRUE,
100-100*(N544-MINIFS(N:N,$E:$E,$E544))/(MAXIFS(N:N,$E:$E,$E544)-MINIFS(N:N,$E:$E,$E544)),
100*(N544-MINIFS(N:N,$E:$E,$E544))/(MAXIFS(N:N,$E:$E,$E544)-MINIFS(N:N,$E:$E,$E544))))</f>
        <v/>
      </c>
      <c r="CD544" s="232" t="str">
        <f t="array" ref="CD544">IF(O544="","",
IF(INDEX(Settings!$H:$H,MATCH(CD$1,Settings!$G:$G,0))=TRUE,
100-100*(O544-MINIFS(O:O,$E:$E,$E544))/(MAXIFS(O:O,$E:$E,$E544)-MINIFS(O:O,$E:$E,$E544)),
100*(O544-MINIFS(O:O,$E:$E,$E544))/(MAXIFS(O:O,$E:$E,$E544)-MINIFS(O:O,$E:$E,$E544))))</f>
        <v/>
      </c>
      <c r="CE544" s="232" t="str">
        <f t="array" ref="CE544">IF(P544="","",
IF(INDEX(Settings!$H:$H,MATCH(CE$1,Settings!$G:$G,0))=TRUE,
100-100*(P544-MINIFS(P:P,$E:$E,$E544))/(MAXIFS(P:P,$E:$E,$E544)-MINIFS(P:P,$E:$E,$E544)),
100*(P544-MINIFS(P:P,$E:$E,$E544))/(MAXIFS(P:P,$E:$E,$E544)-MINIFS(P:P,$E:$E,$E544))))</f>
        <v/>
      </c>
      <c r="CF544" s="232" t="str">
        <f t="array" ref="CF544">IF(Q544="","",
IF(INDEX(Settings!$H:$H,MATCH(CF$1,Settings!$G:$G,0))=TRUE,
100-100*(Q544-MINIFS(Q:Q,$E:$E,$E544))/(MAXIFS(Q:Q,$E:$E,$E544)-MINIFS(Q:Q,$E:$E,$E544)),
100*(Q544-MINIFS(Q:Q,$E:$E,$E544))/(MAXIFS(Q:Q,$E:$E,$E544)-MINIFS(Q:Q,$E:$E,$E544))))</f>
        <v/>
      </c>
      <c r="CG544" s="232" t="str">
        <f t="array" ref="CG544">IF(R544="","",
IF(INDEX(Settings!$H:$H,MATCH(CG$1,Settings!$G:$G,0))=TRUE,
100-100*(R544-MINIFS(R:R,$E:$E,$E544))/(MAXIFS(R:R,$E:$E,$E544)-MINIFS(R:R,$E:$E,$E544)),
100*(R544-MINIFS(R:R,$E:$E,$E544))/(MAXIFS(R:R,$E:$E,$E544)-MINIFS(R:R,$E:$E,$E544))))</f>
        <v/>
      </c>
      <c r="CH544" s="232" t="str">
        <f t="array" ref="CH544">IF(S544="","",
IF(INDEX(Settings!$H:$H,MATCH(CH$1,Settings!$G:$G,0))=TRUE,
100-100*(S544-MINIFS(S:S,$E:$E,$E544))/(MAXIFS(S:S,$E:$E,$E544)-MINIFS(S:S,$E:$E,$E544)),
100*(S544-MINIFS(S:S,$E:$E,$E544))/(MAXIFS(S:S,$E:$E,$E544)-MINIFS(S:S,$E:$E,$E544))))</f>
        <v/>
      </c>
      <c r="CI544" s="232" t="str">
        <f t="array" ref="CI544">IF(T544="","",
IF(INDEX(Settings!$H:$H,MATCH(CI$1,Settings!$G:$G,0))=TRUE,
100-100*(T544-MINIFS(T:T,$E:$E,$E544))/(MAXIFS(T:T,$E:$E,$E544)-MINIFS(T:T,$E:$E,$E544)),
100*(T544-MINIFS(T:T,$E:$E,$E544))/(MAXIFS(T:T,$E:$E,$E544)-MINIFS(T:T,$E:$E,$E544))))</f>
        <v/>
      </c>
      <c r="CJ544" s="232" t="str">
        <f t="array" ref="CJ544">IF(U544="","",
IF(INDEX(Settings!$H:$H,MATCH(CJ$1,Settings!$G:$G,0))=TRUE,
100-100*(U544-MINIFS(U:U,$E:$E,$E544))/(MAXIFS(U:U,$E:$E,$E544)-MINIFS(U:U,$E:$E,$E544)),
100*(U544-MINIFS(U:U,$E:$E,$E544))/(MAXIFS(U:U,$E:$E,$E544)-MINIFS(U:U,$E:$E,$E544))))</f>
        <v/>
      </c>
      <c r="CK544" s="232" t="str">
        <f t="array" ref="CK544">IF(V544="","",
IF(INDEX(Settings!$H:$H,MATCH(CK$1,Settings!$G:$G,0))=TRUE,
100-100*(V544-MINIFS(V:V,$E:$E,$E544))/(MAXIFS(V:V,$E:$E,$E544)-MINIFS(V:V,$E:$E,$E544)),
100*(V544-MINIFS(V:V,$E:$E,$E544))/(MAXIFS(V:V,$E:$E,$E544)-MINIFS(V:V,$E:$E,$E544))))</f>
        <v/>
      </c>
      <c r="CL544" s="232" t="str">
        <f t="array" ref="CL544">IF(W544="","",
IF(INDEX(Settings!$H:$H,MATCH(CL$1,Settings!$G:$G,0))=TRUE,
100-100*(W544-MINIFS(W:W,$E:$E,$E544))/(MAXIFS(W:W,$E:$E,$E544)-MINIFS(W:W,$E:$E,$E544)),
100*(W544-MINIFS(W:W,$E:$E,$E544))/(MAXIFS(W:W,$E:$E,$E544)-MINIFS(W:W,$E:$E,$E544))))</f>
        <v/>
      </c>
      <c r="CM544" s="232" t="str">
        <f t="array" ref="CM544">IF(X544="","",
IF(INDEX(Settings!$H:$H,MATCH(CM$1,Settings!$G:$G,0))=TRUE,
100-100*(X544-MINIFS(X:X,$E:$E,$E544))/(MAXIFS(X:X,$E:$E,$E544)-MINIFS(X:X,$E:$E,$E544)),
100*(X544-MINIFS(X:X,$E:$E,$E544))/(MAXIFS(X:X,$E:$E,$E544)-MINIFS(X:X,$E:$E,$E544))))</f>
        <v/>
      </c>
      <c r="CN544" s="232" t="str">
        <f t="array" ref="CN544">IF(Y544="","",
IF(INDEX(Settings!$H:$H,MATCH(CN$1,Settings!$G:$G,0))=TRUE,
100-100*(Y544-MINIFS(Y:Y,$E:$E,$E544))/(MAXIFS(Y:Y,$E:$E,$E544)-MINIFS(Y:Y,$E:$E,$E544)),
100*(Y544-MINIFS(Y:Y,$E:$E,$E544))/(MAXIFS(Y:Y,$E:$E,$E544)-MINIFS(Y:Y,$E:$E,$E544))))</f>
        <v/>
      </c>
      <c r="CO544" s="232" t="str">
        <f t="array" ref="CO544">IF(Z544="","",
IF(INDEX(Settings!$H:$H,MATCH(CO$1,Settings!$G:$G,0))=TRUE,
100-100*(Z544-MINIFS(Z:Z,$E:$E,$E544))/(MAXIFS(Z:Z,$E:$E,$E544)-MINIFS(Z:Z,$E:$E,$E544)),
100*(Z544-MINIFS(Z:Z,$E:$E,$E544))/(MAXIFS(Z:Z,$E:$E,$E544)-MINIFS(Z:Z,$E:$E,$E544))))</f>
        <v/>
      </c>
      <c r="CP544" s="232" t="str">
        <f t="array" ref="CP544">IF(AA544="","",
IF(INDEX(Settings!$H:$H,MATCH(CP$1,Settings!$G:$G,0))=TRUE,
100-100*(AA544-MINIFS(AA:AA,$E:$E,$E544))/(MAXIFS(AA:AA,$E:$E,$E544)-MINIFS(AA:AA,$E:$E,$E544)),
100*(AA544-MINIFS(AA:AA,$E:$E,$E544))/(MAXIFS(AA:AA,$E:$E,$E544)-MINIFS(AA:AA,$E:$E,$E544))))</f>
        <v/>
      </c>
      <c r="CQ544" s="232" t="str">
        <f t="array" ref="CQ544">IF(AB544="","",
IF(INDEX(Settings!$H:$H,MATCH(CQ$1,Settings!$G:$G,0))=TRUE,
100-100*(AB544-MINIFS(AB:AB,$E:$E,$E544))/(MAXIFS(AB:AB,$E:$E,$E544)-MINIFS(AB:AB,$E:$E,$E544)),
100*(AB544-MINIFS(AB:AB,$E:$E,$E544))/(MAXIFS(AB:AB,$E:$E,$E544)-MINIFS(AB:AB,$E:$E,$E544))))</f>
        <v/>
      </c>
      <c r="CR544" s="232" t="str">
        <f t="array" ref="CR544">IF(AC544="","",
IF(INDEX(Settings!$H:$H,MATCH(CR$1,Settings!$G:$G,0))=TRUE,
100-100*(AC544-MINIFS(AC:AC,$E:$E,$E544))/(MAXIFS(AC:AC,$E:$E,$E544)-MINIFS(AC:AC,$E:$E,$E544)),
100*(AC544-MINIFS(AC:AC,$E:$E,$E544))/(MAXIFS(AC:AC,$E:$E,$E544)-MINIFS(AC:AC,$E:$E,$E544))))</f>
        <v/>
      </c>
      <c r="CS544" s="232" t="str">
        <f t="array" ref="CS544">IF(AD544="","",
IF(INDEX(Settings!$H:$H,MATCH(CS$1,Settings!$G:$G,0))=TRUE,
100-100*(AD544-MINIFS(AD:AD,$E:$E,$E544))/(MAXIFS(AD:AD,$E:$E,$E544)-MINIFS(AD:AD,$E:$E,$E544)),
100*(AD544-MINIFS(AD:AD,$E:$E,$E544))/(MAXIFS(AD:AD,$E:$E,$E544)-MINIFS(AD:AD,$E:$E,$E544))))</f>
        <v/>
      </c>
      <c r="CT544" s="232" t="str">
        <f t="array" ref="CT544">IF(AE544="","",
IF(INDEX(Settings!$H:$H,MATCH(CT$1,Settings!$G:$G,0))=TRUE,
100-100*(AE544-MINIFS(AE:AE,$E:$E,$E544))/(MAXIFS(AE:AE,$E:$E,$E544)-MINIFS(AE:AE,$E:$E,$E544)),
100*(AE544-MINIFS(AE:AE,$E:$E,$E544))/(MAXIFS(AE:AE,$E:$E,$E544)-MINIFS(AE:AE,$E:$E,$E544))))</f>
        <v/>
      </c>
      <c r="CU544" s="232" t="str">
        <f t="array" ref="CU544">IF(AF544="","",
IF(INDEX(Settings!$H:$H,MATCH(CU$1,Settings!$G:$G,0))=TRUE,
100-100*(AF544-MINIFS(AF:AF,$E:$E,$E544))/(MAXIFS(AF:AF,$E:$E,$E544)-MINIFS(AF:AF,$E:$E,$E544)),
100*(AF544-MINIFS(AF:AF,$E:$E,$E544))/(MAXIFS(AF:AF,$E:$E,$E544)-MINIFS(AF:AF,$E:$E,$E544))))</f>
        <v/>
      </c>
      <c r="CV544" s="232" t="str">
        <f t="array" ref="CV544">IF(AG544="","",
IF(INDEX(Settings!$H:$H,MATCH(CV$1,Settings!$G:$G,0))=TRUE,
100-100*(AG544-MINIFS(AG:AG,$E:$E,$E544))/(MAXIFS(AG:AG,$E:$E,$E544)-MINIFS(AG:AG,$E:$E,$E544)),
100*(AG544-MINIFS(AG:AG,$E:$E,$E544))/(MAXIFS(AG:AG,$E:$E,$E544)-MINIFS(AG:AG,$E:$E,$E544))))</f>
        <v/>
      </c>
      <c r="CW544" s="232" t="str">
        <f t="array" ref="CW544">IF(AH544="","",
IF(INDEX(Settings!$H:$H,MATCH(CW$1,Settings!$G:$G,0))=TRUE,
100-100*(AH544-MINIFS(AH:AH,$E:$E,$E544))/(MAXIFS(AH:AH,$E:$E,$E544)-MINIFS(AH:AH,$E:$E,$E544)),
100*(AH544-MINIFS(AH:AH,$E:$E,$E544))/(MAXIFS(AH:AH,$E:$E,$E544)-MINIFS(AH:AH,$E:$E,$E544))))</f>
        <v/>
      </c>
      <c r="CX544" s="232" t="str">
        <f t="array" ref="CX544">IF(AI544="","",
IF(INDEX(Settings!$H:$H,MATCH(CX$1,Settings!$G:$G,0))=TRUE,
100-100*(AI544-MINIFS(AI:AI,$E:$E,$E544))/(MAXIFS(AI:AI,$E:$E,$E544)-MINIFS(AI:AI,$E:$E,$E544)),
100*(AI544-MINIFS(AI:AI,$E:$E,$E544))/(MAXIFS(AI:AI,$E:$E,$E544)-MINIFS(AI:AI,$E:$E,$E544))))</f>
        <v/>
      </c>
      <c r="CY544" s="232" t="str">
        <f t="array" ref="CY544">IF(AJ544="","",
IF(INDEX(Settings!$H:$H,MATCH(CY$1,Settings!$G:$G,0))=TRUE,
100-100*(AJ544-MINIFS(AJ:AJ,$E:$E,$E544))/(MAXIFS(AJ:AJ,$E:$E,$E544)-MINIFS(AJ:AJ,$E:$E,$E544)),
100*(AJ544-MINIFS(AJ:AJ,$E:$E,$E544))/(MAXIFS(AJ:AJ,$E:$E,$E544)-MINIFS(AJ:AJ,$E:$E,$E544))))</f>
        <v/>
      </c>
      <c r="CZ544" s="232" t="str">
        <f t="array" ref="CZ544">IF(AK544="","",
IF(INDEX(Settings!$H:$H,MATCH(CZ$1,Settings!$G:$G,0))=TRUE,
100-100*(AK544-MINIFS(AK:AK,$E:$E,$E544))/(MAXIFS(AK:AK,$E:$E,$E544)-MINIFS(AK:AK,$E:$E,$E544)),
100*(AK544-MINIFS(AK:AK,$E:$E,$E544))/(MAXIFS(AK:AK,$E:$E,$E544)-MINIFS(AK:AK,$E:$E,$E544))))</f>
        <v/>
      </c>
      <c r="DA544" s="232" t="str">
        <f t="array" ref="DA544">IF(AL544="","",
IF(INDEX(Settings!$H:$H,MATCH(DA$1,Settings!$G:$G,0))=TRUE,
100-100*(AL544-MINIFS(AL:AL,$E:$E,$E544))/(MAXIFS(AL:AL,$E:$E,$E544)-MINIFS(AL:AL,$E:$E,$E544)),
100*(AL544-MINIFS(AL:AL,$E:$E,$E544))/(MAXIFS(AL:AL,$E:$E,$E544)-MINIFS(AL:AL,$E:$E,$E544))))</f>
        <v/>
      </c>
      <c r="DB544" s="232" t="str">
        <f t="array" ref="DB544">IF(AM544="","",
IF(INDEX(Settings!$H:$H,MATCH(DB$1,Settings!$G:$G,0))=TRUE,
100-100*(AM544-MINIFS(AM:AM,$E:$E,$E544))/(MAXIFS(AM:AM,$E:$E,$E544)-MINIFS(AM:AM,$E:$E,$E544)),
100*(AM544-MINIFS(AM:AM,$E:$E,$E544))/(MAXIFS(AM:AM,$E:$E,$E544)-MINIFS(AM:AM,$E:$E,$E544))))</f>
        <v/>
      </c>
      <c r="DC544" s="232" t="str">
        <f t="array" ref="DC544">IF(AN544="","",
IF(INDEX(Settings!$H:$H,MATCH(DC$1,Settings!$G:$G,0))=TRUE,
100-100*(AN544-MINIFS(AN:AN,$E:$E,$E544))/(MAXIFS(AN:AN,$E:$E,$E544)-MINIFS(AN:AN,$E:$E,$E544)),
100*(AN544-MINIFS(AN:AN,$E:$E,$E544))/(MAXIFS(AN:AN,$E:$E,$E544)-MINIFS(AN:AN,$E:$E,$E544))))</f>
        <v/>
      </c>
      <c r="DD544" s="232" t="str">
        <f t="array" ref="DD544">IF(AO544="","",
IF(INDEX(Settings!$H:$H,MATCH(DD$1,Settings!$G:$G,0))=TRUE,
100-100*(AO544-MINIFS(AO:AO,$E:$E,$E544))/(MAXIFS(AO:AO,$E:$E,$E544)-MINIFS(AO:AO,$E:$E,$E544)),
100*(AO544-MINIFS(AO:AO,$E:$E,$E544))/(MAXIFS(AO:AO,$E:$E,$E544)-MINIFS(AO:AO,$E:$E,$E544))))</f>
        <v/>
      </c>
      <c r="DE544" s="232" t="str">
        <f t="array" ref="DE544">IF(AP544="","",
IF(INDEX(Settings!$H:$H,MATCH(DE$1,Settings!$G:$G,0))=TRUE,
100-100*(AP544-MINIFS(AP:AP,$E:$E,$E544))/(MAXIFS(AP:AP,$E:$E,$E544)-MINIFS(AP:AP,$E:$E,$E544)),
100*(AP544-MINIFS(AP:AP,$E:$E,$E544))/(MAXIFS(AP:AP,$E:$E,$E544)-MINIFS(AP:AP,$E:$E,$E544))))</f>
        <v/>
      </c>
      <c r="DF544" s="232" t="str">
        <f t="array" ref="DF544">IF(AQ544="","",
IF(INDEX(Settings!$H:$H,MATCH(DF$1,Settings!$G:$G,0))=TRUE,
100-100*(AQ544-MINIFS(AQ:AQ,$E:$E,$E544))/(MAXIFS(AQ:AQ,$E:$E,$E544)-MINIFS(AQ:AQ,$E:$E,$E544)),
100*(AQ544-MINIFS(AQ:AQ,$E:$E,$E544))/(MAXIFS(AQ:AQ,$E:$E,$E544)-MINIFS(AQ:AQ,$E:$E,$E544))))</f>
        <v/>
      </c>
      <c r="DG544" s="232" t="str">
        <f t="array" ref="DG544">IF(AR544="","",
IF(INDEX(Settings!$H:$H,MATCH(DG$1,Settings!$G:$G,0))=TRUE,
100-100*(AR544-MINIFS(AR:AR,$E:$E,$E544))/(MAXIFS(AR:AR,$E:$E,$E544)-MINIFS(AR:AR,$E:$E,$E544)),
100*(AR544-MINIFS(AR:AR,$E:$E,$E544))/(MAXIFS(AR:AR,$E:$E,$E544)-MINIFS(AR:AR,$E:$E,$E544))))</f>
        <v/>
      </c>
      <c r="DH544" s="232" t="str">
        <f t="array" ref="DH544">IF(AS544="","",
IF(INDEX(Settings!$H:$H,MATCH(DH$1,Settings!$G:$G,0))=TRUE,
100-100*(AS544-MINIFS(AS:AS,$E:$E,$E544))/(MAXIFS(AS:AS,$E:$E,$E544)-MINIFS(AS:AS,$E:$E,$E544)),
100*(AS544-MINIFS(AS:AS,$E:$E,$E544))/(MAXIFS(AS:AS,$E:$E,$E544)-MINIFS(AS:AS,$E:$E,$E544))))</f>
        <v/>
      </c>
      <c r="DI544" s="232" t="str">
        <f t="array" ref="DI544">IF(AT544="","",
IF(INDEX(Settings!$H:$H,MATCH(DI$1,Settings!$G:$G,0))=TRUE,
100-100*(AT544-MINIFS(AT:AT,$E:$E,$E544))/(MAXIFS(AT:AT,$E:$E,$E544)-MINIFS(AT:AT,$E:$E,$E544)),
100*(AT544-MINIFS(AT:AT,$E:$E,$E544))/(MAXIFS(AT:AT,$E:$E,$E544)-MINIFS(AT:AT,$E:$E,$E544))))</f>
        <v/>
      </c>
      <c r="DJ544" s="232" t="str">
        <f t="array" ref="DJ544">IF(AU544="","",
IF(INDEX(Settings!$H:$H,MATCH(DJ$1,Settings!$G:$G,0))=TRUE,
100-100*(AU544-MINIFS(AU:AU,$E:$E,$E544))/(MAXIFS(AU:AU,$E:$E,$E544)-MINIFS(AU:AU,$E:$E,$E544)),
100*(AU544-MINIFS(AU:AU,$E:$E,$E544))/(MAXIFS(AU:AU,$E:$E,$E544)-MINIFS(AU:AU,$E:$E,$E544))))</f>
        <v/>
      </c>
      <c r="DK544" s="232" t="str">
        <f t="array" ref="DK544">IF(AV544="","",
IF(INDEX(Settings!$H:$H,MATCH(DK$1,Settings!$G:$G,0))=TRUE,
100-100*(AV544-MINIFS(AV:AV,$E:$E,$E544))/(MAXIFS(AV:AV,$E:$E,$E544)-MINIFS(AV:AV,$E:$E,$E544)),
100*(AV544-MINIFS(AV:AV,$E:$E,$E544))/(MAXIFS(AV:AV,$E:$E,$E544)-MINIFS(AV:AV,$E:$E,$E544))))</f>
        <v/>
      </c>
      <c r="DL544" s="232" t="str">
        <f t="array" ref="DL544">IF(AW544="","",
IF(INDEX(Settings!$H:$H,MATCH(DL$1,Settings!$G:$G,0))=TRUE,
100-100*(AW544-MINIFS(AW:AW,$E:$E,$E544))/(MAXIFS(AW:AW,$E:$E,$E544)-MINIFS(AW:AW,$E:$E,$E544)),
100*(AW544-MINIFS(AW:AW,$E:$E,$E544))/(MAXIFS(AW:AW,$E:$E,$E544)-MINIFS(AW:AW,$E:$E,$E544))))</f>
        <v/>
      </c>
      <c r="DM544" s="232" t="str">
        <f t="array" ref="DM544">IF(AX544="","",
IF(INDEX(Settings!$H:$H,MATCH(DM$1,Settings!$G:$G,0))=TRUE,
100-100*(AX544-MINIFS(AX:AX,$E:$E,$E544))/(MAXIFS(AX:AX,$E:$E,$E544)-MINIFS(AX:AX,$E:$E,$E544)),
100*(AX544-MINIFS(AX:AX,$E:$E,$E544))/(MAXIFS(AX:AX,$E:$E,$E544)-MINIFS(AX:AX,$E:$E,$E544))))</f>
        <v/>
      </c>
      <c r="DN544" s="232" t="str">
        <f t="array" ref="DN544">IF(AY544="","",
IF(INDEX(Settings!$H:$H,MATCH(DN$1,Settings!$G:$G,0))=TRUE,
100-100*(AY544-MINIFS(AY:AY,$E:$E,$E544))/(MAXIFS(AY:AY,$E:$E,$E544)-MINIFS(AY:AY,$E:$E,$E544)),
100*(AY544-MINIFS(AY:AY,$E:$E,$E544))/(MAXIFS(AY:AY,$E:$E,$E544)-MINIFS(AY:AY,$E:$E,$E544))))</f>
        <v/>
      </c>
      <c r="DO544" s="232" t="str">
        <f t="array" ref="DO544">IF(AZ544="","",
IF(INDEX(Settings!$H:$H,MATCH(DO$1,Settings!$G:$G,0))=TRUE,
100-100*(AZ544-MINIFS(AZ:AZ,$E:$E,$E544))/(MAXIFS(AZ:AZ,$E:$E,$E544)-MINIFS(AZ:AZ,$E:$E,$E544)),
100*(AZ544-MINIFS(AZ:AZ,$E:$E,$E544))/(MAXIFS(AZ:AZ,$E:$E,$E544)-MINIFS(AZ:AZ,$E:$E,$E544))))</f>
        <v/>
      </c>
      <c r="DP544" s="232" t="str">
        <f t="array" ref="DP544">IF(BA544="","",
IF(INDEX(Settings!$H:$H,MATCH(DP$1,Settings!$G:$G,0))=TRUE,
100-100*(BA544-MINIFS(BA:BA,$E:$E,$E544))/(MAXIFS(BA:BA,$E:$E,$E544)-MINIFS(BA:BA,$E:$E,$E544)),
100*(BA544-MINIFS(BA:BA,$E:$E,$E544))/(MAXIFS(BA:BA,$E:$E,$E544)-MINIFS(BA:BA,$E:$E,$E544))))</f>
        <v/>
      </c>
      <c r="DQ544" s="232" t="str">
        <f t="array" ref="DQ544">IF(BB544="","",
IF(INDEX(Settings!$H:$H,MATCH(DQ$1,Settings!$G:$G,0))=TRUE,
100-100*(BB544-MINIFS(BB:BB,$E:$E,$E544))/(MAXIFS(BB:BB,$E:$E,$E544)-MINIFS(BB:BB,$E:$E,$E544)),
100*(BB544-MINIFS(BB:BB,$E:$E,$E544))/(MAXIFS(BB:BB,$E:$E,$E544)-MINIFS(BB:BB,$E:$E,$E544))))</f>
        <v/>
      </c>
      <c r="DR544" s="232" t="str">
        <f t="array" ref="DR544">IF(BC544="","",
IF(INDEX(Settings!$H:$H,MATCH(DR$1,Settings!$G:$G,0))=TRUE,
100-100*(BC544-MINIFS(BC:BC,$E:$E,$E544))/(MAXIFS(BC:BC,$E:$E,$E544)-MINIFS(BC:BC,$E:$E,$E544)),
100*(BC544-MINIFS(BC:BC,$E:$E,$E544))/(MAXIFS(BC:BC,$E:$E,$E544)-MINIFS(BC:BC,$E:$E,$E544))))</f>
        <v/>
      </c>
      <c r="DS544" s="232" t="str">
        <f t="array" ref="DS544">IF(BD544="","",
IF(INDEX(Settings!$H:$H,MATCH(DS$1,Settings!$G:$G,0))=TRUE,
100-100*(BD544-MINIFS(BD:BD,$E:$E,$E544))/(MAXIFS(BD:BD,$E:$E,$E544)-MINIFS(BD:BD,$E:$E,$E544)),
100*(BD544-MINIFS(BD:BD,$E:$E,$E544))/(MAXIFS(BD:BD,$E:$E,$E544)-MINIFS(BD:BD,$E:$E,$E544))))</f>
        <v/>
      </c>
      <c r="DT544" s="232" t="str">
        <f t="array" ref="DT544">IF(BE544="","",
IF(INDEX(Settings!$H:$H,MATCH(DT$1,Settings!$G:$G,0))=TRUE,
100-100*(BE544-MINIFS(BE:BE,$E:$E,$E544))/(MAXIFS(BE:BE,$E:$E,$E544)-MINIFS(BE:BE,$E:$E,$E544)),
100*(BE544-MINIFS(BE:BE,$E:$E,$E544))/(MAXIFS(BE:BE,$E:$E,$E544)-MINIFS(BE:BE,$E:$E,$E544))))</f>
        <v/>
      </c>
      <c r="DU544" s="232" t="str">
        <f t="array" ref="DU544">IF(BF544="","",
IF(INDEX(Settings!$H:$H,MATCH(DU$1,Settings!$G:$G,0))=TRUE,
100-100*(BF544-MINIFS(BF:BF,$E:$E,$E544))/(MAXIFS(BF:BF,$E:$E,$E544)-MINIFS(BF:BF,$E:$E,$E544)),
100*(BF544-MINIFS(BF:BF,$E:$E,$E544))/(MAXIFS(BF:BF,$E:$E,$E544)-MINIFS(BF:BF,$E:$E,$E544))))</f>
        <v/>
      </c>
      <c r="DV544" s="232" t="str">
        <f t="array" ref="DV544">IF(BG544="","",
IF(INDEX(Settings!$H:$H,MATCH(DV$1,Settings!$G:$G,0))=TRUE,
100-100*(BG544-MINIFS(BG:BG,$E:$E,$E544))/(MAXIFS(BG:BG,$E:$E,$E544)-MINIFS(BG:BG,$E:$E,$E544)),
100*(BG544-MINIFS(BG:BG,$E:$E,$E544))/(MAXIFS(BG:BG,$E:$E,$E544)-MINIFS(BG:BG,$E:$E,$E544))))</f>
        <v/>
      </c>
      <c r="DW544" s="232" t="str">
        <f t="array" ref="DW544">IF(BH544="","",
IF(INDEX(Settings!$H:$H,MATCH(DW$1,Settings!$G:$G,0))=TRUE,
100-100*(BH544-MINIFS(BH:BH,$E:$E,$E544))/(MAXIFS(BH:BH,$E:$E,$E544)-MINIFS(BH:BH,$E:$E,$E544)),
100*(BH544-MINIFS(BH:BH,$E:$E,$E544))/(MAXIFS(BH:BH,$E:$E,$E544)-MINIFS(BH:BH,$E:$E,$E544))))</f>
        <v/>
      </c>
      <c r="DX544" s="232" t="str">
        <f t="array" ref="DX544">IF(BI544="","",
IF(INDEX(Settings!$H:$H,MATCH(DX$1,Settings!$G:$G,0))=TRUE,
100-100*(BI544-MINIFS(BI:BI,$E:$E,$E544))/(MAXIFS(BI:BI,$E:$E,$E544)-MINIFS(BI:BI,$E:$E,$E544)),
100*(BI544-MINIFS(BI:BI,$E:$E,$E544))/(MAXIFS(BI:BI,$E:$E,$E544)-MINIFS(BI:BI,$E:$E,$E544))))</f>
        <v/>
      </c>
      <c r="DY544" s="232" t="str">
        <f t="array" ref="DY544">IF(BJ544="","",
IF(INDEX(Settings!$H:$H,MATCH(DY$1,Settings!$G:$G,0))=TRUE,
100-100*(BJ544-MINIFS(BJ:BJ,$E:$E,$E544))/(MAXIFS(BJ:BJ,$E:$E,$E544)-MINIFS(BJ:BJ,$E:$E,$E544)),
100*(BJ544-MINIFS(BJ:BJ,$E:$E,$E544))/(MAXIFS(BJ:BJ,$E:$E,$E544)-MINIFS(BJ:BJ,$E:$E,$E544))))</f>
        <v/>
      </c>
      <c r="DZ544" s="234"/>
      <c r="EA544" s="234"/>
      <c r="EB544" s="234" t="str">
        <f t="shared" si="8"/>
        <v/>
      </c>
      <c r="EC544" s="234" t="str">
        <f t="shared" si="9"/>
        <v/>
      </c>
      <c r="ED544" s="234" t="str">
        <f t="shared" si="10"/>
        <v/>
      </c>
      <c r="EE544" s="234" t="str">
        <f t="shared" si="11"/>
        <v/>
      </c>
      <c r="EF544" s="234" t="str">
        <f t="shared" si="12"/>
        <v/>
      </c>
      <c r="EG544" s="234" t="str">
        <f t="shared" si="13"/>
        <v/>
      </c>
      <c r="EH544" s="234"/>
      <c r="EI544" s="234"/>
      <c r="EJ544" s="234"/>
      <c r="EK544" s="234"/>
      <c r="EL544" s="234"/>
      <c r="EM544" s="234"/>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3" t="str">
        <f t="shared" si="14"/>
        <v/>
      </c>
      <c r="N545" s="49"/>
      <c r="O545" s="49"/>
      <c r="P545" s="49"/>
      <c r="Q545" s="49"/>
      <c r="R545" s="49"/>
      <c r="S545" s="222" t="str">
        <f>IFERROR(VLOOKUP(AF545, 'YOYO IR Scores'!A:C, 3, FALSE), "")
</f>
        <v/>
      </c>
      <c r="T545" s="49"/>
      <c r="U545" s="49"/>
      <c r="V545" s="49"/>
      <c r="W545" s="49"/>
      <c r="X545" s="224" t="str">
        <f t="shared" si="4"/>
        <v/>
      </c>
      <c r="Y545" s="225" t="str">
        <f t="shared" si="5"/>
        <v/>
      </c>
      <c r="Z545" s="225" t="str">
        <f t="shared" si="6"/>
        <v/>
      </c>
      <c r="AA545" s="224" t="str">
        <f t="shared" si="7"/>
        <v/>
      </c>
      <c r="AB545" s="223"/>
      <c r="AC545" s="223"/>
      <c r="AD545" s="223"/>
      <c r="AE545" s="223" t="str">
        <f>IFERROR(VLOOKUP(AF545, 'YOYO IR Scores'!A:C, 2, FALSE), "")</f>
        <v/>
      </c>
      <c r="AF545" s="223"/>
      <c r="AG545" s="223"/>
      <c r="AH545" s="223"/>
      <c r="AI545" s="223"/>
      <c r="AJ545" s="223"/>
      <c r="AK545" s="223"/>
      <c r="AL545" s="223"/>
      <c r="AM545" s="223"/>
      <c r="AN545" s="223"/>
      <c r="AO545" s="223"/>
      <c r="AP545" s="223"/>
      <c r="AQ545" s="223"/>
      <c r="AR545" s="223"/>
      <c r="AS545" s="223"/>
      <c r="AT545" s="223"/>
      <c r="AU545" s="223"/>
      <c r="AV545" s="223"/>
      <c r="AW545" s="223"/>
      <c r="AX545" s="223"/>
      <c r="AY545" s="223"/>
      <c r="AZ545" s="223"/>
      <c r="BA545" s="223"/>
      <c r="BB545" s="223"/>
      <c r="BC545" s="223"/>
      <c r="BD545" s="223"/>
      <c r="BE545" s="223"/>
      <c r="BF545" s="223"/>
      <c r="BG545" s="223"/>
      <c r="BH545" s="223"/>
      <c r="BI545" s="223"/>
      <c r="BJ545" s="223"/>
      <c r="BK545" s="223" t="str">
        <f t="array" ref="BK545">IF(J545="","",
IF(INDEX(Settings!$H:$H,MATCH(BY$1,Settings!$G:$G,0))=TRUE,
100-100*(J545-MIN(J:J))/(MAX(J:J)-MIN(J:J)),
100*(J545-MIN(J:J))/(MAX(J:J)-MIN(J:J))))</f>
        <v/>
      </c>
      <c r="BL545" s="223" t="str">
        <f t="array" ref="BL545">IF(J545="","",
IF(INDEX(Settings!$H:$H,MATCH(BY$1,Settings!$G:$G,0))=TRUE,
100-100*(J545-MINIFS(J:J,$E:$E,$E545))/(MAXIFS(J:J,$E:$E,$E545)-MINIFS(J:J,$E:$E,$E545)),
100*(J545-MINIFS(J:J,$E:$E,$E545))/(MAXIFS(J:J,$E:$E,$E545)-MINIFS(J:J,$E:$E,$E545))))</f>
        <v/>
      </c>
      <c r="BM545" s="223"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4" t="str">
        <f t="array" ref="BQ545">IF(J545="","",
IF(INDEX(Settings!$H:$H,MATCH(BY$1,Settings!$G:$G,0))=TRUE,
-1*(J545-AVERAGE(J:J))/STDEV(J:J),
(J545-AVERAGE(J:J))/STDEV(J:J)))</f>
        <v/>
      </c>
      <c r="BR545" s="224" t="str">
        <f>IFERROR(__xludf.DUMMYFUNCTION("IF(J545="""","""",
IF(INDEX(Settings!$H:$H,MATCH(BY$1,Settings!$G:$G,0))=TRUE,
-1*(J545-AVERAGEIFS(J:J,$E:$E,$E545))/STDEV(FILTER(J:J,$E:$E=$E545)),
(J545-AVERAGEIFS(J:J,$E:$E,$E545))/STDEV(FILTER(J:J,$E:$E=$E545))))"),"")</f>
        <v/>
      </c>
      <c r="BS545" s="224"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3" t="str">
        <f t="array" ref="BY545">IF(J545="","",
IF(INDEX(Settings!$H:$H,MATCH(BY$1,Settings!$G:$G,0))=TRUE,
100-100*(J545-MINIFS(J:J,$E:$E,$E545))/(MAXIFS(J:J,$E:$E,$E545)-MINIFS(J:J,$E:$E,$E545)),
100*(J545-MINIFS(J:J,$E:$E,$E545))/(MAXIFS(J:J,$E:$E,$E545)-MINIFS(J:J,$E:$E,$E545))))</f>
        <v/>
      </c>
      <c r="BZ545" s="223" t="str">
        <f t="array" ref="BZ545">IF(K545="","",
IF(INDEX(Settings!$H:$H,MATCH(BZ$1,Settings!$G:$G,0))=TRUE,
100-100*(K545-MINIFS(K:K,$E:$E,$E545))/(MAXIFS(K:K,$E:$E,$E545)-MINIFS(K:K,$E:$E,$E545)),
100*(K545-MINIFS(K:K,$E:$E,$E545))/(MAXIFS(K:K,$E:$E,$E545)-MINIFS(K:K,$E:$E,$E545))))</f>
        <v/>
      </c>
      <c r="CA545" s="223" t="str">
        <f t="array" ref="CA545">IF(L545="","",
IF(INDEX(Settings!$H:$H,MATCH(CA$1,Settings!$G:$G,0))=TRUE,
100-100*(L545-MINIFS(L:L,$E:$E,$E545))/(MAXIFS(L:L,$E:$E,$E545)-MINIFS(L:L,$E:$E,$E545)),
100*(L545-MINIFS(L:L,$E:$E,$E545))/(MAXIFS(L:L,$E:$E,$E545)-MINIFS(L:L,$E:$E,$E545))))</f>
        <v/>
      </c>
      <c r="CB545" s="223" t="str">
        <f t="array" ref="CB545">IF(M545="","",
IF(INDEX(Settings!$H:$H,MATCH(CB$1,Settings!$G:$G,0))=TRUE,
100-100*(M545-MINIFS(M:M,$E:$E,$E545))/(MAXIFS(M:M,$E:$E,$E545)-MINIFS(M:M,$E:$E,$E545)),
100*(M545-MINIFS(M:M,$E:$E,$E545))/(MAXIFS(M:M,$E:$E,$E545)-MINIFS(M:M,$E:$E,$E545))))</f>
        <v/>
      </c>
      <c r="CC545" s="223" t="str">
        <f t="array" ref="CC545">IF(N545="","",
IF(INDEX(Settings!$H:$H,MATCH(CC$1,Settings!$G:$G,0))=TRUE,
100-100*(N545-MINIFS(N:N,$E:$E,$E545))/(MAXIFS(N:N,$E:$E,$E545)-MINIFS(N:N,$E:$E,$E545)),
100*(N545-MINIFS(N:N,$E:$E,$E545))/(MAXIFS(N:N,$E:$E,$E545)-MINIFS(N:N,$E:$E,$E545))))</f>
        <v/>
      </c>
      <c r="CD545" s="223" t="str">
        <f t="array" ref="CD545">IF(O545="","",
IF(INDEX(Settings!$H:$H,MATCH(CD$1,Settings!$G:$G,0))=TRUE,
100-100*(O545-MINIFS(O:O,$E:$E,$E545))/(MAXIFS(O:O,$E:$E,$E545)-MINIFS(O:O,$E:$E,$E545)),
100*(O545-MINIFS(O:O,$E:$E,$E545))/(MAXIFS(O:O,$E:$E,$E545)-MINIFS(O:O,$E:$E,$E545))))</f>
        <v/>
      </c>
      <c r="CE545" s="223" t="str">
        <f t="array" ref="CE545">IF(P545="","",
IF(INDEX(Settings!$H:$H,MATCH(CE$1,Settings!$G:$G,0))=TRUE,
100-100*(P545-MINIFS(P:P,$E:$E,$E545))/(MAXIFS(P:P,$E:$E,$E545)-MINIFS(P:P,$E:$E,$E545)),
100*(P545-MINIFS(P:P,$E:$E,$E545))/(MAXIFS(P:P,$E:$E,$E545)-MINIFS(P:P,$E:$E,$E545))))</f>
        <v/>
      </c>
      <c r="CF545" s="223" t="str">
        <f t="array" ref="CF545">IF(Q545="","",
IF(INDEX(Settings!$H:$H,MATCH(CF$1,Settings!$G:$G,0))=TRUE,
100-100*(Q545-MINIFS(Q:Q,$E:$E,$E545))/(MAXIFS(Q:Q,$E:$E,$E545)-MINIFS(Q:Q,$E:$E,$E545)),
100*(Q545-MINIFS(Q:Q,$E:$E,$E545))/(MAXIFS(Q:Q,$E:$E,$E545)-MINIFS(Q:Q,$E:$E,$E545))))</f>
        <v/>
      </c>
      <c r="CG545" s="223" t="str">
        <f t="array" ref="CG545">IF(R545="","",
IF(INDEX(Settings!$H:$H,MATCH(CG$1,Settings!$G:$G,0))=TRUE,
100-100*(R545-MINIFS(R:R,$E:$E,$E545))/(MAXIFS(R:R,$E:$E,$E545)-MINIFS(R:R,$E:$E,$E545)),
100*(R545-MINIFS(R:R,$E:$E,$E545))/(MAXIFS(R:R,$E:$E,$E545)-MINIFS(R:R,$E:$E,$E545))))</f>
        <v/>
      </c>
      <c r="CH545" s="223" t="str">
        <f t="array" ref="CH545">IF(S545="","",
IF(INDEX(Settings!$H:$H,MATCH(CH$1,Settings!$G:$G,0))=TRUE,
100-100*(S545-MINIFS(S:S,$E:$E,$E545))/(MAXIFS(S:S,$E:$E,$E545)-MINIFS(S:S,$E:$E,$E545)),
100*(S545-MINIFS(S:S,$E:$E,$E545))/(MAXIFS(S:S,$E:$E,$E545)-MINIFS(S:S,$E:$E,$E545))))</f>
        <v/>
      </c>
      <c r="CI545" s="223" t="str">
        <f t="array" ref="CI545">IF(T545="","",
IF(INDEX(Settings!$H:$H,MATCH(CI$1,Settings!$G:$G,0))=TRUE,
100-100*(T545-MINIFS(T:T,$E:$E,$E545))/(MAXIFS(T:T,$E:$E,$E545)-MINIFS(T:T,$E:$E,$E545)),
100*(T545-MINIFS(T:T,$E:$E,$E545))/(MAXIFS(T:T,$E:$E,$E545)-MINIFS(T:T,$E:$E,$E545))))</f>
        <v/>
      </c>
      <c r="CJ545" s="223" t="str">
        <f t="array" ref="CJ545">IF(U545="","",
IF(INDEX(Settings!$H:$H,MATCH(CJ$1,Settings!$G:$G,0))=TRUE,
100-100*(U545-MINIFS(U:U,$E:$E,$E545))/(MAXIFS(U:U,$E:$E,$E545)-MINIFS(U:U,$E:$E,$E545)),
100*(U545-MINIFS(U:U,$E:$E,$E545))/(MAXIFS(U:U,$E:$E,$E545)-MINIFS(U:U,$E:$E,$E545))))</f>
        <v/>
      </c>
      <c r="CK545" s="223" t="str">
        <f t="array" ref="CK545">IF(V545="","",
IF(INDEX(Settings!$H:$H,MATCH(CK$1,Settings!$G:$G,0))=TRUE,
100-100*(V545-MINIFS(V:V,$E:$E,$E545))/(MAXIFS(V:V,$E:$E,$E545)-MINIFS(V:V,$E:$E,$E545)),
100*(V545-MINIFS(V:V,$E:$E,$E545))/(MAXIFS(V:V,$E:$E,$E545)-MINIFS(V:V,$E:$E,$E545))))</f>
        <v/>
      </c>
      <c r="CL545" s="223" t="str">
        <f t="array" ref="CL545">IF(W545="","",
IF(INDEX(Settings!$H:$H,MATCH(CL$1,Settings!$G:$G,0))=TRUE,
100-100*(W545-MINIFS(W:W,$E:$E,$E545))/(MAXIFS(W:W,$E:$E,$E545)-MINIFS(W:W,$E:$E,$E545)),
100*(W545-MINIFS(W:W,$E:$E,$E545))/(MAXIFS(W:W,$E:$E,$E545)-MINIFS(W:W,$E:$E,$E545))))</f>
        <v/>
      </c>
      <c r="CM545" s="223" t="str">
        <f t="array" ref="CM545">IF(X545="","",
IF(INDEX(Settings!$H:$H,MATCH(CM$1,Settings!$G:$G,0))=TRUE,
100-100*(X545-MINIFS(X:X,$E:$E,$E545))/(MAXIFS(X:X,$E:$E,$E545)-MINIFS(X:X,$E:$E,$E545)),
100*(X545-MINIFS(X:X,$E:$E,$E545))/(MAXIFS(X:X,$E:$E,$E545)-MINIFS(X:X,$E:$E,$E545))))</f>
        <v/>
      </c>
      <c r="CN545" s="223" t="str">
        <f t="array" ref="CN545">IF(Y545="","",
IF(INDEX(Settings!$H:$H,MATCH(CN$1,Settings!$G:$G,0))=TRUE,
100-100*(Y545-MINIFS(Y:Y,$E:$E,$E545))/(MAXIFS(Y:Y,$E:$E,$E545)-MINIFS(Y:Y,$E:$E,$E545)),
100*(Y545-MINIFS(Y:Y,$E:$E,$E545))/(MAXIFS(Y:Y,$E:$E,$E545)-MINIFS(Y:Y,$E:$E,$E545))))</f>
        <v/>
      </c>
      <c r="CO545" s="223" t="str">
        <f t="array" ref="CO545">IF(Z545="","",
IF(INDEX(Settings!$H:$H,MATCH(CO$1,Settings!$G:$G,0))=TRUE,
100-100*(Z545-MINIFS(Z:Z,$E:$E,$E545))/(MAXIFS(Z:Z,$E:$E,$E545)-MINIFS(Z:Z,$E:$E,$E545)),
100*(Z545-MINIFS(Z:Z,$E:$E,$E545))/(MAXIFS(Z:Z,$E:$E,$E545)-MINIFS(Z:Z,$E:$E,$E545))))</f>
        <v/>
      </c>
      <c r="CP545" s="223" t="str">
        <f t="array" ref="CP545">IF(AA545="","",
IF(INDEX(Settings!$H:$H,MATCH(CP$1,Settings!$G:$G,0))=TRUE,
100-100*(AA545-MINIFS(AA:AA,$E:$E,$E545))/(MAXIFS(AA:AA,$E:$E,$E545)-MINIFS(AA:AA,$E:$E,$E545)),
100*(AA545-MINIFS(AA:AA,$E:$E,$E545))/(MAXIFS(AA:AA,$E:$E,$E545)-MINIFS(AA:AA,$E:$E,$E545))))</f>
        <v/>
      </c>
      <c r="CQ545" s="223" t="str">
        <f t="array" ref="CQ545">IF(AB545="","",
IF(INDEX(Settings!$H:$H,MATCH(CQ$1,Settings!$G:$G,0))=TRUE,
100-100*(AB545-MINIFS(AB:AB,$E:$E,$E545))/(MAXIFS(AB:AB,$E:$E,$E545)-MINIFS(AB:AB,$E:$E,$E545)),
100*(AB545-MINIFS(AB:AB,$E:$E,$E545))/(MAXIFS(AB:AB,$E:$E,$E545)-MINIFS(AB:AB,$E:$E,$E545))))</f>
        <v/>
      </c>
      <c r="CR545" s="223" t="str">
        <f t="array" ref="CR545">IF(AC545="","",
IF(INDEX(Settings!$H:$H,MATCH(CR$1,Settings!$G:$G,0))=TRUE,
100-100*(AC545-MINIFS(AC:AC,$E:$E,$E545))/(MAXIFS(AC:AC,$E:$E,$E545)-MINIFS(AC:AC,$E:$E,$E545)),
100*(AC545-MINIFS(AC:AC,$E:$E,$E545))/(MAXIFS(AC:AC,$E:$E,$E545)-MINIFS(AC:AC,$E:$E,$E545))))</f>
        <v/>
      </c>
      <c r="CS545" s="223" t="str">
        <f t="array" ref="CS545">IF(AD545="","",
IF(INDEX(Settings!$H:$H,MATCH(CS$1,Settings!$G:$G,0))=TRUE,
100-100*(AD545-MINIFS(AD:AD,$E:$E,$E545))/(MAXIFS(AD:AD,$E:$E,$E545)-MINIFS(AD:AD,$E:$E,$E545)),
100*(AD545-MINIFS(AD:AD,$E:$E,$E545))/(MAXIFS(AD:AD,$E:$E,$E545)-MINIFS(AD:AD,$E:$E,$E545))))</f>
        <v/>
      </c>
      <c r="CT545" s="223" t="str">
        <f t="array" ref="CT545">IF(AE545="","",
IF(INDEX(Settings!$H:$H,MATCH(CT$1,Settings!$G:$G,0))=TRUE,
100-100*(AE545-MINIFS(AE:AE,$E:$E,$E545))/(MAXIFS(AE:AE,$E:$E,$E545)-MINIFS(AE:AE,$E:$E,$E545)),
100*(AE545-MINIFS(AE:AE,$E:$E,$E545))/(MAXIFS(AE:AE,$E:$E,$E545)-MINIFS(AE:AE,$E:$E,$E545))))</f>
        <v/>
      </c>
      <c r="CU545" s="223" t="str">
        <f t="array" ref="CU545">IF(AF545="","",
IF(INDEX(Settings!$H:$H,MATCH(CU$1,Settings!$G:$G,0))=TRUE,
100-100*(AF545-MINIFS(AF:AF,$E:$E,$E545))/(MAXIFS(AF:AF,$E:$E,$E545)-MINIFS(AF:AF,$E:$E,$E545)),
100*(AF545-MINIFS(AF:AF,$E:$E,$E545))/(MAXIFS(AF:AF,$E:$E,$E545)-MINIFS(AF:AF,$E:$E,$E545))))</f>
        <v/>
      </c>
      <c r="CV545" s="223" t="str">
        <f t="array" ref="CV545">IF(AG545="","",
IF(INDEX(Settings!$H:$H,MATCH(CV$1,Settings!$G:$G,0))=TRUE,
100-100*(AG545-MINIFS(AG:AG,$E:$E,$E545))/(MAXIFS(AG:AG,$E:$E,$E545)-MINIFS(AG:AG,$E:$E,$E545)),
100*(AG545-MINIFS(AG:AG,$E:$E,$E545))/(MAXIFS(AG:AG,$E:$E,$E545)-MINIFS(AG:AG,$E:$E,$E545))))</f>
        <v/>
      </c>
      <c r="CW545" s="223" t="str">
        <f t="array" ref="CW545">IF(AH545="","",
IF(INDEX(Settings!$H:$H,MATCH(CW$1,Settings!$G:$G,0))=TRUE,
100-100*(AH545-MINIFS(AH:AH,$E:$E,$E545))/(MAXIFS(AH:AH,$E:$E,$E545)-MINIFS(AH:AH,$E:$E,$E545)),
100*(AH545-MINIFS(AH:AH,$E:$E,$E545))/(MAXIFS(AH:AH,$E:$E,$E545)-MINIFS(AH:AH,$E:$E,$E545))))</f>
        <v/>
      </c>
      <c r="CX545" s="223" t="str">
        <f t="array" ref="CX545">IF(AI545="","",
IF(INDEX(Settings!$H:$H,MATCH(CX$1,Settings!$G:$G,0))=TRUE,
100-100*(AI545-MINIFS(AI:AI,$E:$E,$E545))/(MAXIFS(AI:AI,$E:$E,$E545)-MINIFS(AI:AI,$E:$E,$E545)),
100*(AI545-MINIFS(AI:AI,$E:$E,$E545))/(MAXIFS(AI:AI,$E:$E,$E545)-MINIFS(AI:AI,$E:$E,$E545))))</f>
        <v/>
      </c>
      <c r="CY545" s="223" t="str">
        <f t="array" ref="CY545">IF(AJ545="","",
IF(INDEX(Settings!$H:$H,MATCH(CY$1,Settings!$G:$G,0))=TRUE,
100-100*(AJ545-MINIFS(AJ:AJ,$E:$E,$E545))/(MAXIFS(AJ:AJ,$E:$E,$E545)-MINIFS(AJ:AJ,$E:$E,$E545)),
100*(AJ545-MINIFS(AJ:AJ,$E:$E,$E545))/(MAXIFS(AJ:AJ,$E:$E,$E545)-MINIFS(AJ:AJ,$E:$E,$E545))))</f>
        <v/>
      </c>
      <c r="CZ545" s="223" t="str">
        <f t="array" ref="CZ545">IF(AK545="","",
IF(INDEX(Settings!$H:$H,MATCH(CZ$1,Settings!$G:$G,0))=TRUE,
100-100*(AK545-MINIFS(AK:AK,$E:$E,$E545))/(MAXIFS(AK:AK,$E:$E,$E545)-MINIFS(AK:AK,$E:$E,$E545)),
100*(AK545-MINIFS(AK:AK,$E:$E,$E545))/(MAXIFS(AK:AK,$E:$E,$E545)-MINIFS(AK:AK,$E:$E,$E545))))</f>
        <v/>
      </c>
      <c r="DA545" s="223" t="str">
        <f t="array" ref="DA545">IF(AL545="","",
IF(INDEX(Settings!$H:$H,MATCH(DA$1,Settings!$G:$G,0))=TRUE,
100-100*(AL545-MINIFS(AL:AL,$E:$E,$E545))/(MAXIFS(AL:AL,$E:$E,$E545)-MINIFS(AL:AL,$E:$E,$E545)),
100*(AL545-MINIFS(AL:AL,$E:$E,$E545))/(MAXIFS(AL:AL,$E:$E,$E545)-MINIFS(AL:AL,$E:$E,$E545))))</f>
        <v/>
      </c>
      <c r="DB545" s="223" t="str">
        <f t="array" ref="DB545">IF(AM545="","",
IF(INDEX(Settings!$H:$H,MATCH(DB$1,Settings!$G:$G,0))=TRUE,
100-100*(AM545-MINIFS(AM:AM,$E:$E,$E545))/(MAXIFS(AM:AM,$E:$E,$E545)-MINIFS(AM:AM,$E:$E,$E545)),
100*(AM545-MINIFS(AM:AM,$E:$E,$E545))/(MAXIFS(AM:AM,$E:$E,$E545)-MINIFS(AM:AM,$E:$E,$E545))))</f>
        <v/>
      </c>
      <c r="DC545" s="223" t="str">
        <f t="array" ref="DC545">IF(AN545="","",
IF(INDEX(Settings!$H:$H,MATCH(DC$1,Settings!$G:$G,0))=TRUE,
100-100*(AN545-MINIFS(AN:AN,$E:$E,$E545))/(MAXIFS(AN:AN,$E:$E,$E545)-MINIFS(AN:AN,$E:$E,$E545)),
100*(AN545-MINIFS(AN:AN,$E:$E,$E545))/(MAXIFS(AN:AN,$E:$E,$E545)-MINIFS(AN:AN,$E:$E,$E545))))</f>
        <v/>
      </c>
      <c r="DD545" s="223" t="str">
        <f t="array" ref="DD545">IF(AO545="","",
IF(INDEX(Settings!$H:$H,MATCH(DD$1,Settings!$G:$G,0))=TRUE,
100-100*(AO545-MINIFS(AO:AO,$E:$E,$E545))/(MAXIFS(AO:AO,$E:$E,$E545)-MINIFS(AO:AO,$E:$E,$E545)),
100*(AO545-MINIFS(AO:AO,$E:$E,$E545))/(MAXIFS(AO:AO,$E:$E,$E545)-MINIFS(AO:AO,$E:$E,$E545))))</f>
        <v/>
      </c>
      <c r="DE545" s="223" t="str">
        <f t="array" ref="DE545">IF(AP545="","",
IF(INDEX(Settings!$H:$H,MATCH(DE$1,Settings!$G:$G,0))=TRUE,
100-100*(AP545-MINIFS(AP:AP,$E:$E,$E545))/(MAXIFS(AP:AP,$E:$E,$E545)-MINIFS(AP:AP,$E:$E,$E545)),
100*(AP545-MINIFS(AP:AP,$E:$E,$E545))/(MAXIFS(AP:AP,$E:$E,$E545)-MINIFS(AP:AP,$E:$E,$E545))))</f>
        <v/>
      </c>
      <c r="DF545" s="223" t="str">
        <f t="array" ref="DF545">IF(AQ545="","",
IF(INDEX(Settings!$H:$H,MATCH(DF$1,Settings!$G:$G,0))=TRUE,
100-100*(AQ545-MINIFS(AQ:AQ,$E:$E,$E545))/(MAXIFS(AQ:AQ,$E:$E,$E545)-MINIFS(AQ:AQ,$E:$E,$E545)),
100*(AQ545-MINIFS(AQ:AQ,$E:$E,$E545))/(MAXIFS(AQ:AQ,$E:$E,$E545)-MINIFS(AQ:AQ,$E:$E,$E545))))</f>
        <v/>
      </c>
      <c r="DG545" s="223" t="str">
        <f t="array" ref="DG545">IF(AR545="","",
IF(INDEX(Settings!$H:$H,MATCH(DG$1,Settings!$G:$G,0))=TRUE,
100-100*(AR545-MINIFS(AR:AR,$E:$E,$E545))/(MAXIFS(AR:AR,$E:$E,$E545)-MINIFS(AR:AR,$E:$E,$E545)),
100*(AR545-MINIFS(AR:AR,$E:$E,$E545))/(MAXIFS(AR:AR,$E:$E,$E545)-MINIFS(AR:AR,$E:$E,$E545))))</f>
        <v/>
      </c>
      <c r="DH545" s="223" t="str">
        <f t="array" ref="DH545">IF(AS545="","",
IF(INDEX(Settings!$H:$H,MATCH(DH$1,Settings!$G:$G,0))=TRUE,
100-100*(AS545-MINIFS(AS:AS,$E:$E,$E545))/(MAXIFS(AS:AS,$E:$E,$E545)-MINIFS(AS:AS,$E:$E,$E545)),
100*(AS545-MINIFS(AS:AS,$E:$E,$E545))/(MAXIFS(AS:AS,$E:$E,$E545)-MINIFS(AS:AS,$E:$E,$E545))))</f>
        <v/>
      </c>
      <c r="DI545" s="223" t="str">
        <f t="array" ref="DI545">IF(AT545="","",
IF(INDEX(Settings!$H:$H,MATCH(DI$1,Settings!$G:$G,0))=TRUE,
100-100*(AT545-MINIFS(AT:AT,$E:$E,$E545))/(MAXIFS(AT:AT,$E:$E,$E545)-MINIFS(AT:AT,$E:$E,$E545)),
100*(AT545-MINIFS(AT:AT,$E:$E,$E545))/(MAXIFS(AT:AT,$E:$E,$E545)-MINIFS(AT:AT,$E:$E,$E545))))</f>
        <v/>
      </c>
      <c r="DJ545" s="223" t="str">
        <f t="array" ref="DJ545">IF(AU545="","",
IF(INDEX(Settings!$H:$H,MATCH(DJ$1,Settings!$G:$G,0))=TRUE,
100-100*(AU545-MINIFS(AU:AU,$E:$E,$E545))/(MAXIFS(AU:AU,$E:$E,$E545)-MINIFS(AU:AU,$E:$E,$E545)),
100*(AU545-MINIFS(AU:AU,$E:$E,$E545))/(MAXIFS(AU:AU,$E:$E,$E545)-MINIFS(AU:AU,$E:$E,$E545))))</f>
        <v/>
      </c>
      <c r="DK545" s="223" t="str">
        <f t="array" ref="DK545">IF(AV545="","",
IF(INDEX(Settings!$H:$H,MATCH(DK$1,Settings!$G:$G,0))=TRUE,
100-100*(AV545-MINIFS(AV:AV,$E:$E,$E545))/(MAXIFS(AV:AV,$E:$E,$E545)-MINIFS(AV:AV,$E:$E,$E545)),
100*(AV545-MINIFS(AV:AV,$E:$E,$E545))/(MAXIFS(AV:AV,$E:$E,$E545)-MINIFS(AV:AV,$E:$E,$E545))))</f>
        <v/>
      </c>
      <c r="DL545" s="223" t="str">
        <f t="array" ref="DL545">IF(AW545="","",
IF(INDEX(Settings!$H:$H,MATCH(DL$1,Settings!$G:$G,0))=TRUE,
100-100*(AW545-MINIFS(AW:AW,$E:$E,$E545))/(MAXIFS(AW:AW,$E:$E,$E545)-MINIFS(AW:AW,$E:$E,$E545)),
100*(AW545-MINIFS(AW:AW,$E:$E,$E545))/(MAXIFS(AW:AW,$E:$E,$E545)-MINIFS(AW:AW,$E:$E,$E545))))</f>
        <v/>
      </c>
      <c r="DM545" s="223" t="str">
        <f t="array" ref="DM545">IF(AX545="","",
IF(INDEX(Settings!$H:$H,MATCH(DM$1,Settings!$G:$G,0))=TRUE,
100-100*(AX545-MINIFS(AX:AX,$E:$E,$E545))/(MAXIFS(AX:AX,$E:$E,$E545)-MINIFS(AX:AX,$E:$E,$E545)),
100*(AX545-MINIFS(AX:AX,$E:$E,$E545))/(MAXIFS(AX:AX,$E:$E,$E545)-MINIFS(AX:AX,$E:$E,$E545))))</f>
        <v/>
      </c>
      <c r="DN545" s="223" t="str">
        <f t="array" ref="DN545">IF(AY545="","",
IF(INDEX(Settings!$H:$H,MATCH(DN$1,Settings!$G:$G,0))=TRUE,
100-100*(AY545-MINIFS(AY:AY,$E:$E,$E545))/(MAXIFS(AY:AY,$E:$E,$E545)-MINIFS(AY:AY,$E:$E,$E545)),
100*(AY545-MINIFS(AY:AY,$E:$E,$E545))/(MAXIFS(AY:AY,$E:$E,$E545)-MINIFS(AY:AY,$E:$E,$E545))))</f>
        <v/>
      </c>
      <c r="DO545" s="223" t="str">
        <f t="array" ref="DO545">IF(AZ545="","",
IF(INDEX(Settings!$H:$H,MATCH(DO$1,Settings!$G:$G,0))=TRUE,
100-100*(AZ545-MINIFS(AZ:AZ,$E:$E,$E545))/(MAXIFS(AZ:AZ,$E:$E,$E545)-MINIFS(AZ:AZ,$E:$E,$E545)),
100*(AZ545-MINIFS(AZ:AZ,$E:$E,$E545))/(MAXIFS(AZ:AZ,$E:$E,$E545)-MINIFS(AZ:AZ,$E:$E,$E545))))</f>
        <v/>
      </c>
      <c r="DP545" s="223" t="str">
        <f t="array" ref="DP545">IF(BA545="","",
IF(INDEX(Settings!$H:$H,MATCH(DP$1,Settings!$G:$G,0))=TRUE,
100-100*(BA545-MINIFS(BA:BA,$E:$E,$E545))/(MAXIFS(BA:BA,$E:$E,$E545)-MINIFS(BA:BA,$E:$E,$E545)),
100*(BA545-MINIFS(BA:BA,$E:$E,$E545))/(MAXIFS(BA:BA,$E:$E,$E545)-MINIFS(BA:BA,$E:$E,$E545))))</f>
        <v/>
      </c>
      <c r="DQ545" s="223" t="str">
        <f t="array" ref="DQ545">IF(BB545="","",
IF(INDEX(Settings!$H:$H,MATCH(DQ$1,Settings!$G:$G,0))=TRUE,
100-100*(BB545-MINIFS(BB:BB,$E:$E,$E545))/(MAXIFS(BB:BB,$E:$E,$E545)-MINIFS(BB:BB,$E:$E,$E545)),
100*(BB545-MINIFS(BB:BB,$E:$E,$E545))/(MAXIFS(BB:BB,$E:$E,$E545)-MINIFS(BB:BB,$E:$E,$E545))))</f>
        <v/>
      </c>
      <c r="DR545" s="223" t="str">
        <f t="array" ref="DR545">IF(BC545="","",
IF(INDEX(Settings!$H:$H,MATCH(DR$1,Settings!$G:$G,0))=TRUE,
100-100*(BC545-MINIFS(BC:BC,$E:$E,$E545))/(MAXIFS(BC:BC,$E:$E,$E545)-MINIFS(BC:BC,$E:$E,$E545)),
100*(BC545-MINIFS(BC:BC,$E:$E,$E545))/(MAXIFS(BC:BC,$E:$E,$E545)-MINIFS(BC:BC,$E:$E,$E545))))</f>
        <v/>
      </c>
      <c r="DS545" s="223" t="str">
        <f t="array" ref="DS545">IF(BD545="","",
IF(INDEX(Settings!$H:$H,MATCH(DS$1,Settings!$G:$G,0))=TRUE,
100-100*(BD545-MINIFS(BD:BD,$E:$E,$E545))/(MAXIFS(BD:BD,$E:$E,$E545)-MINIFS(BD:BD,$E:$E,$E545)),
100*(BD545-MINIFS(BD:BD,$E:$E,$E545))/(MAXIFS(BD:BD,$E:$E,$E545)-MINIFS(BD:BD,$E:$E,$E545))))</f>
        <v/>
      </c>
      <c r="DT545" s="223" t="str">
        <f t="array" ref="DT545">IF(BE545="","",
IF(INDEX(Settings!$H:$H,MATCH(DT$1,Settings!$G:$G,0))=TRUE,
100-100*(BE545-MINIFS(BE:BE,$E:$E,$E545))/(MAXIFS(BE:BE,$E:$E,$E545)-MINIFS(BE:BE,$E:$E,$E545)),
100*(BE545-MINIFS(BE:BE,$E:$E,$E545))/(MAXIFS(BE:BE,$E:$E,$E545)-MINIFS(BE:BE,$E:$E,$E545))))</f>
        <v/>
      </c>
      <c r="DU545" s="223" t="str">
        <f t="array" ref="DU545">IF(BF545="","",
IF(INDEX(Settings!$H:$H,MATCH(DU$1,Settings!$G:$G,0))=TRUE,
100-100*(BF545-MINIFS(BF:BF,$E:$E,$E545))/(MAXIFS(BF:BF,$E:$E,$E545)-MINIFS(BF:BF,$E:$E,$E545)),
100*(BF545-MINIFS(BF:BF,$E:$E,$E545))/(MAXIFS(BF:BF,$E:$E,$E545)-MINIFS(BF:BF,$E:$E,$E545))))</f>
        <v/>
      </c>
      <c r="DV545" s="223" t="str">
        <f t="array" ref="DV545">IF(BG545="","",
IF(INDEX(Settings!$H:$H,MATCH(DV$1,Settings!$G:$G,0))=TRUE,
100-100*(BG545-MINIFS(BG:BG,$E:$E,$E545))/(MAXIFS(BG:BG,$E:$E,$E545)-MINIFS(BG:BG,$E:$E,$E545)),
100*(BG545-MINIFS(BG:BG,$E:$E,$E545))/(MAXIFS(BG:BG,$E:$E,$E545)-MINIFS(BG:BG,$E:$E,$E545))))</f>
        <v/>
      </c>
      <c r="DW545" s="223" t="str">
        <f t="array" ref="DW545">IF(BH545="","",
IF(INDEX(Settings!$H:$H,MATCH(DW$1,Settings!$G:$G,0))=TRUE,
100-100*(BH545-MINIFS(BH:BH,$E:$E,$E545))/(MAXIFS(BH:BH,$E:$E,$E545)-MINIFS(BH:BH,$E:$E,$E545)),
100*(BH545-MINIFS(BH:BH,$E:$E,$E545))/(MAXIFS(BH:BH,$E:$E,$E545)-MINIFS(BH:BH,$E:$E,$E545))))</f>
        <v/>
      </c>
      <c r="DX545" s="223" t="str">
        <f t="array" ref="DX545">IF(BI545="","",
IF(INDEX(Settings!$H:$H,MATCH(DX$1,Settings!$G:$G,0))=TRUE,
100-100*(BI545-MINIFS(BI:BI,$E:$E,$E545))/(MAXIFS(BI:BI,$E:$E,$E545)-MINIFS(BI:BI,$E:$E,$E545)),
100*(BI545-MINIFS(BI:BI,$E:$E,$E545))/(MAXIFS(BI:BI,$E:$E,$E545)-MINIFS(BI:BI,$E:$E,$E545))))</f>
        <v/>
      </c>
      <c r="DY545" s="223" t="str">
        <f t="array" ref="DY545">IF(BJ545="","",
IF(INDEX(Settings!$H:$H,MATCH(DY$1,Settings!$G:$G,0))=TRUE,
100-100*(BJ545-MINIFS(BJ:BJ,$E:$E,$E545))/(MAXIFS(BJ:BJ,$E:$E,$E545)-MINIFS(BJ:BJ,$E:$E,$E545)),
100*(BJ545-MINIFS(BJ:BJ,$E:$E,$E545))/(MAXIFS(BJ:BJ,$E:$E,$E545)-MINIFS(BJ:BJ,$E:$E,$E545))))</f>
        <v/>
      </c>
      <c r="DZ545" s="225"/>
      <c r="EA545" s="225"/>
      <c r="EB545" s="225" t="str">
        <f t="shared" si="8"/>
        <v/>
      </c>
      <c r="EC545" s="225" t="str">
        <f t="shared" si="9"/>
        <v/>
      </c>
      <c r="ED545" s="225" t="str">
        <f t="shared" si="10"/>
        <v/>
      </c>
      <c r="EE545" s="225" t="str">
        <f t="shared" si="11"/>
        <v/>
      </c>
      <c r="EF545" s="225" t="str">
        <f t="shared" si="12"/>
        <v/>
      </c>
      <c r="EG545" s="225" t="str">
        <f t="shared" si="13"/>
        <v/>
      </c>
      <c r="EH545" s="225"/>
      <c r="EI545" s="225"/>
      <c r="EJ545" s="225"/>
      <c r="EK545" s="225"/>
      <c r="EL545" s="225"/>
      <c r="EM545" s="225"/>
    </row>
    <row r="546">
      <c r="A546" s="231"/>
      <c r="B546" s="231"/>
      <c r="C546" s="231"/>
      <c r="D546" s="231" t="str">
        <f t="array" ref="D546">IFERROR(INDEX(Profiles!$B:$B,MATCH($A546,Profiles!$A:$A,0)),"")</f>
        <v/>
      </c>
      <c r="E546" s="231"/>
      <c r="F546" s="231"/>
      <c r="G546" s="231"/>
      <c r="H546" s="231"/>
      <c r="I546" s="231" t="str">
        <f>IF(A546="","",IF(Settings!$N$3="DATE",F546&amp;": "&amp;TEXT(B546,"M/DD/YY"),F546&amp;": "&amp;H546))</f>
        <v/>
      </c>
      <c r="J546" s="231"/>
      <c r="K546" s="231"/>
      <c r="L546" s="231"/>
      <c r="M546" s="232" t="str">
        <f t="shared" si="14"/>
        <v/>
      </c>
      <c r="N546" s="231"/>
      <c r="O546" s="231"/>
      <c r="P546" s="231"/>
      <c r="Q546" s="231"/>
      <c r="R546" s="231"/>
      <c r="S546" s="230" t="str">
        <f>IFERROR(VLOOKUP(AF546, 'YOYO IR Scores'!A:C, 3, FALSE), "")
</f>
        <v/>
      </c>
      <c r="T546" s="231"/>
      <c r="U546" s="231"/>
      <c r="V546" s="231"/>
      <c r="W546" s="231"/>
      <c r="X546" s="233" t="str">
        <f t="shared" si="4"/>
        <v/>
      </c>
      <c r="Y546" s="234" t="str">
        <f t="shared" si="5"/>
        <v/>
      </c>
      <c r="Z546" s="234" t="str">
        <f t="shared" si="6"/>
        <v/>
      </c>
      <c r="AA546" s="233" t="str">
        <f t="shared" si="7"/>
        <v/>
      </c>
      <c r="AB546" s="232"/>
      <c r="AC546" s="232"/>
      <c r="AD546" s="232"/>
      <c r="AE546" s="232" t="str">
        <f>IFERROR(VLOOKUP(AF546, 'YOYO IR Scores'!A:C, 2, FALSE), "")</f>
        <v/>
      </c>
      <c r="AF546" s="232"/>
      <c r="AG546" s="23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c r="BD546" s="232"/>
      <c r="BE546" s="232"/>
      <c r="BF546" s="232"/>
      <c r="BG546" s="232"/>
      <c r="BH546" s="232"/>
      <c r="BI546" s="232"/>
      <c r="BJ546" s="232"/>
      <c r="BK546" s="232" t="str">
        <f t="array" ref="BK546">IF(J546="","",
IF(INDEX(Settings!$H:$H,MATCH(BY$1,Settings!$G:$G,0))=TRUE,
100-100*(J546-MIN(J:J))/(MAX(J:J)-MIN(J:J)),
100*(J546-MIN(J:J))/(MAX(J:J)-MIN(J:J))))</f>
        <v/>
      </c>
      <c r="BL546" s="232" t="str">
        <f t="array" ref="BL546">IF(J546="","",
IF(INDEX(Settings!$H:$H,MATCH(BY$1,Settings!$G:$G,0))=TRUE,
100-100*(J546-MINIFS(J:J,$E:$E,$E546))/(MAXIFS(J:J,$E:$E,$E546)-MINIFS(J:J,$E:$E,$E546)),
100*(J546-MINIFS(J:J,$E:$E,$E546))/(MAXIFS(J:J,$E:$E,$E546)-MINIFS(J:J,$E:$E,$E546))))</f>
        <v/>
      </c>
      <c r="BM546" s="232" t="str">
        <f t="array" ref="BM546">IF(J546="","",
IF(INDEX(Settings!$H:$H,MATCH(BY$1,Settings!$G:$G,0))=TRUE,
100-100*(J546-MINIFS(J:J,$E:$E,$E546,$I:$I,$I546))/(MAXIFS(J:J,$E:$E,$E546,$I:$I,$I546)-MINIFS(J:J,$E:$E,$E546,$I:$I,$I546)),
100*(J546-MINIFS(J:J,$E:$E,$E546,$I:$I,$I546))/(MAXIFS(J:J,$E:$E,$E546,$I:$I,$I546)-MINIFS(J:J,$E:$E,$E546,$I:$I,$I546))))</f>
        <v/>
      </c>
      <c r="BN546" s="231" t="str">
        <f t="array" ref="BN546">IF(J546="","",
IF(INDEX(Settings!$H:$H,MATCH(BY$1,Settings!$G:$G,0))=TRUE,
100-100*PERCENTRANK(J:J,J546),
100*PERCENTRANK(J:J,J546)))</f>
        <v/>
      </c>
      <c r="BO546" s="231" t="str">
        <f>IFERROR(__xludf.DUMMYFUNCTION("IF(J546="""","""",
IF(INDEX(Settings!$H:$H,MATCH(BY$1,Settings!$G:$G,0))=TRUE,
100-100*PERCENTRANK(FILTER(J:J,$E:$E=$E546),J546),
100*PERCENTRANK(FILTER(J:J,$E:$E=$E546),J546)))"),"")</f>
        <v/>
      </c>
      <c r="BP546" s="231" t="str">
        <f>IFERROR(__xludf.DUMMYFUNCTION("IF(J546="""","""",
IF(INDEX(Settings!$H:$H,MATCH(BY$1,Settings!$G:$G,0))=TRUE,
100-100*PERCENTRANK(FILTER(J:J,$E:$E=$E546,$I:$I=$I546),J546),
100*PERCENTRANK(FILTER(J:J,$E:$E=$E546,$I:$I=$I546),J546)))"),"")</f>
        <v/>
      </c>
      <c r="BQ546" s="233" t="str">
        <f t="array" ref="BQ546">IF(J546="","",
IF(INDEX(Settings!$H:$H,MATCH(BY$1,Settings!$G:$G,0))=TRUE,
-1*(J546-AVERAGE(J:J))/STDEV(J:J),
(J546-AVERAGE(J:J))/STDEV(J:J)))</f>
        <v/>
      </c>
      <c r="BR546" s="233" t="str">
        <f>IFERROR(__xludf.DUMMYFUNCTION("IF(J546="""","""",
IF(INDEX(Settings!$H:$H,MATCH(BY$1,Settings!$G:$G,0))=TRUE,
-1*(J546-AVERAGEIFS(J:J,$E:$E,$E546))/STDEV(FILTER(J:J,$E:$E=$E546)),
(J546-AVERAGEIFS(J:J,$E:$E,$E546))/STDEV(FILTER(J:J,$E:$E=$E546))))"),"")</f>
        <v/>
      </c>
      <c r="BS546" s="233"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1"/>
      <c r="BX546" s="231"/>
      <c r="BY546" s="232" t="str">
        <f t="array" ref="BY546">IF(J546="","",
IF(INDEX(Settings!$H:$H,MATCH(BY$1,Settings!$G:$G,0))=TRUE,
100-100*(J546-MINIFS(J:J,$E:$E,$E546))/(MAXIFS(J:J,$E:$E,$E546)-MINIFS(J:J,$E:$E,$E546)),
100*(J546-MINIFS(J:J,$E:$E,$E546))/(MAXIFS(J:J,$E:$E,$E546)-MINIFS(J:J,$E:$E,$E546))))</f>
        <v/>
      </c>
      <c r="BZ546" s="232" t="str">
        <f t="array" ref="BZ546">IF(K546="","",
IF(INDEX(Settings!$H:$H,MATCH(BZ$1,Settings!$G:$G,0))=TRUE,
100-100*(K546-MINIFS(K:K,$E:$E,$E546))/(MAXIFS(K:K,$E:$E,$E546)-MINIFS(K:K,$E:$E,$E546)),
100*(K546-MINIFS(K:K,$E:$E,$E546))/(MAXIFS(K:K,$E:$E,$E546)-MINIFS(K:K,$E:$E,$E546))))</f>
        <v/>
      </c>
      <c r="CA546" s="232" t="str">
        <f t="array" ref="CA546">IF(L546="","",
IF(INDEX(Settings!$H:$H,MATCH(CA$1,Settings!$G:$G,0))=TRUE,
100-100*(L546-MINIFS(L:L,$E:$E,$E546))/(MAXIFS(L:L,$E:$E,$E546)-MINIFS(L:L,$E:$E,$E546)),
100*(L546-MINIFS(L:L,$E:$E,$E546))/(MAXIFS(L:L,$E:$E,$E546)-MINIFS(L:L,$E:$E,$E546))))</f>
        <v/>
      </c>
      <c r="CB546" s="232" t="str">
        <f t="array" ref="CB546">IF(M546="","",
IF(INDEX(Settings!$H:$H,MATCH(CB$1,Settings!$G:$G,0))=TRUE,
100-100*(M546-MINIFS(M:M,$E:$E,$E546))/(MAXIFS(M:M,$E:$E,$E546)-MINIFS(M:M,$E:$E,$E546)),
100*(M546-MINIFS(M:M,$E:$E,$E546))/(MAXIFS(M:M,$E:$E,$E546)-MINIFS(M:M,$E:$E,$E546))))</f>
        <v/>
      </c>
      <c r="CC546" s="232" t="str">
        <f t="array" ref="CC546">IF(N546="","",
IF(INDEX(Settings!$H:$H,MATCH(CC$1,Settings!$G:$G,0))=TRUE,
100-100*(N546-MINIFS(N:N,$E:$E,$E546))/(MAXIFS(N:N,$E:$E,$E546)-MINIFS(N:N,$E:$E,$E546)),
100*(N546-MINIFS(N:N,$E:$E,$E546))/(MAXIFS(N:N,$E:$E,$E546)-MINIFS(N:N,$E:$E,$E546))))</f>
        <v/>
      </c>
      <c r="CD546" s="232" t="str">
        <f t="array" ref="CD546">IF(O546="","",
IF(INDEX(Settings!$H:$H,MATCH(CD$1,Settings!$G:$G,0))=TRUE,
100-100*(O546-MINIFS(O:O,$E:$E,$E546))/(MAXIFS(O:O,$E:$E,$E546)-MINIFS(O:O,$E:$E,$E546)),
100*(O546-MINIFS(O:O,$E:$E,$E546))/(MAXIFS(O:O,$E:$E,$E546)-MINIFS(O:O,$E:$E,$E546))))</f>
        <v/>
      </c>
      <c r="CE546" s="232" t="str">
        <f t="array" ref="CE546">IF(P546="","",
IF(INDEX(Settings!$H:$H,MATCH(CE$1,Settings!$G:$G,0))=TRUE,
100-100*(P546-MINIFS(P:P,$E:$E,$E546))/(MAXIFS(P:P,$E:$E,$E546)-MINIFS(P:P,$E:$E,$E546)),
100*(P546-MINIFS(P:P,$E:$E,$E546))/(MAXIFS(P:P,$E:$E,$E546)-MINIFS(P:P,$E:$E,$E546))))</f>
        <v/>
      </c>
      <c r="CF546" s="232" t="str">
        <f t="array" ref="CF546">IF(Q546="","",
IF(INDEX(Settings!$H:$H,MATCH(CF$1,Settings!$G:$G,0))=TRUE,
100-100*(Q546-MINIFS(Q:Q,$E:$E,$E546))/(MAXIFS(Q:Q,$E:$E,$E546)-MINIFS(Q:Q,$E:$E,$E546)),
100*(Q546-MINIFS(Q:Q,$E:$E,$E546))/(MAXIFS(Q:Q,$E:$E,$E546)-MINIFS(Q:Q,$E:$E,$E546))))</f>
        <v/>
      </c>
      <c r="CG546" s="232" t="str">
        <f t="array" ref="CG546">IF(R546="","",
IF(INDEX(Settings!$H:$H,MATCH(CG$1,Settings!$G:$G,0))=TRUE,
100-100*(R546-MINIFS(R:R,$E:$E,$E546))/(MAXIFS(R:R,$E:$E,$E546)-MINIFS(R:R,$E:$E,$E546)),
100*(R546-MINIFS(R:R,$E:$E,$E546))/(MAXIFS(R:R,$E:$E,$E546)-MINIFS(R:R,$E:$E,$E546))))</f>
        <v/>
      </c>
      <c r="CH546" s="232" t="str">
        <f t="array" ref="CH546">IF(S546="","",
IF(INDEX(Settings!$H:$H,MATCH(CH$1,Settings!$G:$G,0))=TRUE,
100-100*(S546-MINIFS(S:S,$E:$E,$E546))/(MAXIFS(S:S,$E:$E,$E546)-MINIFS(S:S,$E:$E,$E546)),
100*(S546-MINIFS(S:S,$E:$E,$E546))/(MAXIFS(S:S,$E:$E,$E546)-MINIFS(S:S,$E:$E,$E546))))</f>
        <v/>
      </c>
      <c r="CI546" s="232" t="str">
        <f t="array" ref="CI546">IF(T546="","",
IF(INDEX(Settings!$H:$H,MATCH(CI$1,Settings!$G:$G,0))=TRUE,
100-100*(T546-MINIFS(T:T,$E:$E,$E546))/(MAXIFS(T:T,$E:$E,$E546)-MINIFS(T:T,$E:$E,$E546)),
100*(T546-MINIFS(T:T,$E:$E,$E546))/(MAXIFS(T:T,$E:$E,$E546)-MINIFS(T:T,$E:$E,$E546))))</f>
        <v/>
      </c>
      <c r="CJ546" s="232" t="str">
        <f t="array" ref="CJ546">IF(U546="","",
IF(INDEX(Settings!$H:$H,MATCH(CJ$1,Settings!$G:$G,0))=TRUE,
100-100*(U546-MINIFS(U:U,$E:$E,$E546))/(MAXIFS(U:U,$E:$E,$E546)-MINIFS(U:U,$E:$E,$E546)),
100*(U546-MINIFS(U:U,$E:$E,$E546))/(MAXIFS(U:U,$E:$E,$E546)-MINIFS(U:U,$E:$E,$E546))))</f>
        <v/>
      </c>
      <c r="CK546" s="232" t="str">
        <f t="array" ref="CK546">IF(V546="","",
IF(INDEX(Settings!$H:$H,MATCH(CK$1,Settings!$G:$G,0))=TRUE,
100-100*(V546-MINIFS(V:V,$E:$E,$E546))/(MAXIFS(V:V,$E:$E,$E546)-MINIFS(V:V,$E:$E,$E546)),
100*(V546-MINIFS(V:V,$E:$E,$E546))/(MAXIFS(V:V,$E:$E,$E546)-MINIFS(V:V,$E:$E,$E546))))</f>
        <v/>
      </c>
      <c r="CL546" s="232" t="str">
        <f t="array" ref="CL546">IF(W546="","",
IF(INDEX(Settings!$H:$H,MATCH(CL$1,Settings!$G:$G,0))=TRUE,
100-100*(W546-MINIFS(W:W,$E:$E,$E546))/(MAXIFS(W:W,$E:$E,$E546)-MINIFS(W:W,$E:$E,$E546)),
100*(W546-MINIFS(W:W,$E:$E,$E546))/(MAXIFS(W:W,$E:$E,$E546)-MINIFS(W:W,$E:$E,$E546))))</f>
        <v/>
      </c>
      <c r="CM546" s="232" t="str">
        <f t="array" ref="CM546">IF(X546="","",
IF(INDEX(Settings!$H:$H,MATCH(CM$1,Settings!$G:$G,0))=TRUE,
100-100*(X546-MINIFS(X:X,$E:$E,$E546))/(MAXIFS(X:X,$E:$E,$E546)-MINIFS(X:X,$E:$E,$E546)),
100*(X546-MINIFS(X:X,$E:$E,$E546))/(MAXIFS(X:X,$E:$E,$E546)-MINIFS(X:X,$E:$E,$E546))))</f>
        <v/>
      </c>
      <c r="CN546" s="232" t="str">
        <f t="array" ref="CN546">IF(Y546="","",
IF(INDEX(Settings!$H:$H,MATCH(CN$1,Settings!$G:$G,0))=TRUE,
100-100*(Y546-MINIFS(Y:Y,$E:$E,$E546))/(MAXIFS(Y:Y,$E:$E,$E546)-MINIFS(Y:Y,$E:$E,$E546)),
100*(Y546-MINIFS(Y:Y,$E:$E,$E546))/(MAXIFS(Y:Y,$E:$E,$E546)-MINIFS(Y:Y,$E:$E,$E546))))</f>
        <v/>
      </c>
      <c r="CO546" s="232" t="str">
        <f t="array" ref="CO546">IF(Z546="","",
IF(INDEX(Settings!$H:$H,MATCH(CO$1,Settings!$G:$G,0))=TRUE,
100-100*(Z546-MINIFS(Z:Z,$E:$E,$E546))/(MAXIFS(Z:Z,$E:$E,$E546)-MINIFS(Z:Z,$E:$E,$E546)),
100*(Z546-MINIFS(Z:Z,$E:$E,$E546))/(MAXIFS(Z:Z,$E:$E,$E546)-MINIFS(Z:Z,$E:$E,$E546))))</f>
        <v/>
      </c>
      <c r="CP546" s="232" t="str">
        <f t="array" ref="CP546">IF(AA546="","",
IF(INDEX(Settings!$H:$H,MATCH(CP$1,Settings!$G:$G,0))=TRUE,
100-100*(AA546-MINIFS(AA:AA,$E:$E,$E546))/(MAXIFS(AA:AA,$E:$E,$E546)-MINIFS(AA:AA,$E:$E,$E546)),
100*(AA546-MINIFS(AA:AA,$E:$E,$E546))/(MAXIFS(AA:AA,$E:$E,$E546)-MINIFS(AA:AA,$E:$E,$E546))))</f>
        <v/>
      </c>
      <c r="CQ546" s="232" t="str">
        <f t="array" ref="CQ546">IF(AB546="","",
IF(INDEX(Settings!$H:$H,MATCH(CQ$1,Settings!$G:$G,0))=TRUE,
100-100*(AB546-MINIFS(AB:AB,$E:$E,$E546))/(MAXIFS(AB:AB,$E:$E,$E546)-MINIFS(AB:AB,$E:$E,$E546)),
100*(AB546-MINIFS(AB:AB,$E:$E,$E546))/(MAXIFS(AB:AB,$E:$E,$E546)-MINIFS(AB:AB,$E:$E,$E546))))</f>
        <v/>
      </c>
      <c r="CR546" s="232" t="str">
        <f t="array" ref="CR546">IF(AC546="","",
IF(INDEX(Settings!$H:$H,MATCH(CR$1,Settings!$G:$G,0))=TRUE,
100-100*(AC546-MINIFS(AC:AC,$E:$E,$E546))/(MAXIFS(AC:AC,$E:$E,$E546)-MINIFS(AC:AC,$E:$E,$E546)),
100*(AC546-MINIFS(AC:AC,$E:$E,$E546))/(MAXIFS(AC:AC,$E:$E,$E546)-MINIFS(AC:AC,$E:$E,$E546))))</f>
        <v/>
      </c>
      <c r="CS546" s="232" t="str">
        <f t="array" ref="CS546">IF(AD546="","",
IF(INDEX(Settings!$H:$H,MATCH(CS$1,Settings!$G:$G,0))=TRUE,
100-100*(AD546-MINIFS(AD:AD,$E:$E,$E546))/(MAXIFS(AD:AD,$E:$E,$E546)-MINIFS(AD:AD,$E:$E,$E546)),
100*(AD546-MINIFS(AD:AD,$E:$E,$E546))/(MAXIFS(AD:AD,$E:$E,$E546)-MINIFS(AD:AD,$E:$E,$E546))))</f>
        <v/>
      </c>
      <c r="CT546" s="232" t="str">
        <f t="array" ref="CT546">IF(AE546="","",
IF(INDEX(Settings!$H:$H,MATCH(CT$1,Settings!$G:$G,0))=TRUE,
100-100*(AE546-MINIFS(AE:AE,$E:$E,$E546))/(MAXIFS(AE:AE,$E:$E,$E546)-MINIFS(AE:AE,$E:$E,$E546)),
100*(AE546-MINIFS(AE:AE,$E:$E,$E546))/(MAXIFS(AE:AE,$E:$E,$E546)-MINIFS(AE:AE,$E:$E,$E546))))</f>
        <v/>
      </c>
      <c r="CU546" s="232" t="str">
        <f t="array" ref="CU546">IF(AF546="","",
IF(INDEX(Settings!$H:$H,MATCH(CU$1,Settings!$G:$G,0))=TRUE,
100-100*(AF546-MINIFS(AF:AF,$E:$E,$E546))/(MAXIFS(AF:AF,$E:$E,$E546)-MINIFS(AF:AF,$E:$E,$E546)),
100*(AF546-MINIFS(AF:AF,$E:$E,$E546))/(MAXIFS(AF:AF,$E:$E,$E546)-MINIFS(AF:AF,$E:$E,$E546))))</f>
        <v/>
      </c>
      <c r="CV546" s="232" t="str">
        <f t="array" ref="CV546">IF(AG546="","",
IF(INDEX(Settings!$H:$H,MATCH(CV$1,Settings!$G:$G,0))=TRUE,
100-100*(AG546-MINIFS(AG:AG,$E:$E,$E546))/(MAXIFS(AG:AG,$E:$E,$E546)-MINIFS(AG:AG,$E:$E,$E546)),
100*(AG546-MINIFS(AG:AG,$E:$E,$E546))/(MAXIFS(AG:AG,$E:$E,$E546)-MINIFS(AG:AG,$E:$E,$E546))))</f>
        <v/>
      </c>
      <c r="CW546" s="232" t="str">
        <f t="array" ref="CW546">IF(AH546="","",
IF(INDEX(Settings!$H:$H,MATCH(CW$1,Settings!$G:$G,0))=TRUE,
100-100*(AH546-MINIFS(AH:AH,$E:$E,$E546))/(MAXIFS(AH:AH,$E:$E,$E546)-MINIFS(AH:AH,$E:$E,$E546)),
100*(AH546-MINIFS(AH:AH,$E:$E,$E546))/(MAXIFS(AH:AH,$E:$E,$E546)-MINIFS(AH:AH,$E:$E,$E546))))</f>
        <v/>
      </c>
      <c r="CX546" s="232" t="str">
        <f t="array" ref="CX546">IF(AI546="","",
IF(INDEX(Settings!$H:$H,MATCH(CX$1,Settings!$G:$G,0))=TRUE,
100-100*(AI546-MINIFS(AI:AI,$E:$E,$E546))/(MAXIFS(AI:AI,$E:$E,$E546)-MINIFS(AI:AI,$E:$E,$E546)),
100*(AI546-MINIFS(AI:AI,$E:$E,$E546))/(MAXIFS(AI:AI,$E:$E,$E546)-MINIFS(AI:AI,$E:$E,$E546))))</f>
        <v/>
      </c>
      <c r="CY546" s="232" t="str">
        <f t="array" ref="CY546">IF(AJ546="","",
IF(INDEX(Settings!$H:$H,MATCH(CY$1,Settings!$G:$G,0))=TRUE,
100-100*(AJ546-MINIFS(AJ:AJ,$E:$E,$E546))/(MAXIFS(AJ:AJ,$E:$E,$E546)-MINIFS(AJ:AJ,$E:$E,$E546)),
100*(AJ546-MINIFS(AJ:AJ,$E:$E,$E546))/(MAXIFS(AJ:AJ,$E:$E,$E546)-MINIFS(AJ:AJ,$E:$E,$E546))))</f>
        <v/>
      </c>
      <c r="CZ546" s="232" t="str">
        <f t="array" ref="CZ546">IF(AK546="","",
IF(INDEX(Settings!$H:$H,MATCH(CZ$1,Settings!$G:$G,0))=TRUE,
100-100*(AK546-MINIFS(AK:AK,$E:$E,$E546))/(MAXIFS(AK:AK,$E:$E,$E546)-MINIFS(AK:AK,$E:$E,$E546)),
100*(AK546-MINIFS(AK:AK,$E:$E,$E546))/(MAXIFS(AK:AK,$E:$E,$E546)-MINIFS(AK:AK,$E:$E,$E546))))</f>
        <v/>
      </c>
      <c r="DA546" s="232" t="str">
        <f t="array" ref="DA546">IF(AL546="","",
IF(INDEX(Settings!$H:$H,MATCH(DA$1,Settings!$G:$G,0))=TRUE,
100-100*(AL546-MINIFS(AL:AL,$E:$E,$E546))/(MAXIFS(AL:AL,$E:$E,$E546)-MINIFS(AL:AL,$E:$E,$E546)),
100*(AL546-MINIFS(AL:AL,$E:$E,$E546))/(MAXIFS(AL:AL,$E:$E,$E546)-MINIFS(AL:AL,$E:$E,$E546))))</f>
        <v/>
      </c>
      <c r="DB546" s="232" t="str">
        <f t="array" ref="DB546">IF(AM546="","",
IF(INDEX(Settings!$H:$H,MATCH(DB$1,Settings!$G:$G,0))=TRUE,
100-100*(AM546-MINIFS(AM:AM,$E:$E,$E546))/(MAXIFS(AM:AM,$E:$E,$E546)-MINIFS(AM:AM,$E:$E,$E546)),
100*(AM546-MINIFS(AM:AM,$E:$E,$E546))/(MAXIFS(AM:AM,$E:$E,$E546)-MINIFS(AM:AM,$E:$E,$E546))))</f>
        <v/>
      </c>
      <c r="DC546" s="232" t="str">
        <f t="array" ref="DC546">IF(AN546="","",
IF(INDEX(Settings!$H:$H,MATCH(DC$1,Settings!$G:$G,0))=TRUE,
100-100*(AN546-MINIFS(AN:AN,$E:$E,$E546))/(MAXIFS(AN:AN,$E:$E,$E546)-MINIFS(AN:AN,$E:$E,$E546)),
100*(AN546-MINIFS(AN:AN,$E:$E,$E546))/(MAXIFS(AN:AN,$E:$E,$E546)-MINIFS(AN:AN,$E:$E,$E546))))</f>
        <v/>
      </c>
      <c r="DD546" s="232" t="str">
        <f t="array" ref="DD546">IF(AO546="","",
IF(INDEX(Settings!$H:$H,MATCH(DD$1,Settings!$G:$G,0))=TRUE,
100-100*(AO546-MINIFS(AO:AO,$E:$E,$E546))/(MAXIFS(AO:AO,$E:$E,$E546)-MINIFS(AO:AO,$E:$E,$E546)),
100*(AO546-MINIFS(AO:AO,$E:$E,$E546))/(MAXIFS(AO:AO,$E:$E,$E546)-MINIFS(AO:AO,$E:$E,$E546))))</f>
        <v/>
      </c>
      <c r="DE546" s="232" t="str">
        <f t="array" ref="DE546">IF(AP546="","",
IF(INDEX(Settings!$H:$H,MATCH(DE$1,Settings!$G:$G,0))=TRUE,
100-100*(AP546-MINIFS(AP:AP,$E:$E,$E546))/(MAXIFS(AP:AP,$E:$E,$E546)-MINIFS(AP:AP,$E:$E,$E546)),
100*(AP546-MINIFS(AP:AP,$E:$E,$E546))/(MAXIFS(AP:AP,$E:$E,$E546)-MINIFS(AP:AP,$E:$E,$E546))))</f>
        <v/>
      </c>
      <c r="DF546" s="232" t="str">
        <f t="array" ref="DF546">IF(AQ546="","",
IF(INDEX(Settings!$H:$H,MATCH(DF$1,Settings!$G:$G,0))=TRUE,
100-100*(AQ546-MINIFS(AQ:AQ,$E:$E,$E546))/(MAXIFS(AQ:AQ,$E:$E,$E546)-MINIFS(AQ:AQ,$E:$E,$E546)),
100*(AQ546-MINIFS(AQ:AQ,$E:$E,$E546))/(MAXIFS(AQ:AQ,$E:$E,$E546)-MINIFS(AQ:AQ,$E:$E,$E546))))</f>
        <v/>
      </c>
      <c r="DG546" s="232" t="str">
        <f t="array" ref="DG546">IF(AR546="","",
IF(INDEX(Settings!$H:$H,MATCH(DG$1,Settings!$G:$G,0))=TRUE,
100-100*(AR546-MINIFS(AR:AR,$E:$E,$E546))/(MAXIFS(AR:AR,$E:$E,$E546)-MINIFS(AR:AR,$E:$E,$E546)),
100*(AR546-MINIFS(AR:AR,$E:$E,$E546))/(MAXIFS(AR:AR,$E:$E,$E546)-MINIFS(AR:AR,$E:$E,$E546))))</f>
        <v/>
      </c>
      <c r="DH546" s="232" t="str">
        <f t="array" ref="DH546">IF(AS546="","",
IF(INDEX(Settings!$H:$H,MATCH(DH$1,Settings!$G:$G,0))=TRUE,
100-100*(AS546-MINIFS(AS:AS,$E:$E,$E546))/(MAXIFS(AS:AS,$E:$E,$E546)-MINIFS(AS:AS,$E:$E,$E546)),
100*(AS546-MINIFS(AS:AS,$E:$E,$E546))/(MAXIFS(AS:AS,$E:$E,$E546)-MINIFS(AS:AS,$E:$E,$E546))))</f>
        <v/>
      </c>
      <c r="DI546" s="232" t="str">
        <f t="array" ref="DI546">IF(AT546="","",
IF(INDEX(Settings!$H:$H,MATCH(DI$1,Settings!$G:$G,0))=TRUE,
100-100*(AT546-MINIFS(AT:AT,$E:$E,$E546))/(MAXIFS(AT:AT,$E:$E,$E546)-MINIFS(AT:AT,$E:$E,$E546)),
100*(AT546-MINIFS(AT:AT,$E:$E,$E546))/(MAXIFS(AT:AT,$E:$E,$E546)-MINIFS(AT:AT,$E:$E,$E546))))</f>
        <v/>
      </c>
      <c r="DJ546" s="232" t="str">
        <f t="array" ref="DJ546">IF(AU546="","",
IF(INDEX(Settings!$H:$H,MATCH(DJ$1,Settings!$G:$G,0))=TRUE,
100-100*(AU546-MINIFS(AU:AU,$E:$E,$E546))/(MAXIFS(AU:AU,$E:$E,$E546)-MINIFS(AU:AU,$E:$E,$E546)),
100*(AU546-MINIFS(AU:AU,$E:$E,$E546))/(MAXIFS(AU:AU,$E:$E,$E546)-MINIFS(AU:AU,$E:$E,$E546))))</f>
        <v/>
      </c>
      <c r="DK546" s="232" t="str">
        <f t="array" ref="DK546">IF(AV546="","",
IF(INDEX(Settings!$H:$H,MATCH(DK$1,Settings!$G:$G,0))=TRUE,
100-100*(AV546-MINIFS(AV:AV,$E:$E,$E546))/(MAXIFS(AV:AV,$E:$E,$E546)-MINIFS(AV:AV,$E:$E,$E546)),
100*(AV546-MINIFS(AV:AV,$E:$E,$E546))/(MAXIFS(AV:AV,$E:$E,$E546)-MINIFS(AV:AV,$E:$E,$E546))))</f>
        <v/>
      </c>
      <c r="DL546" s="232" t="str">
        <f t="array" ref="DL546">IF(AW546="","",
IF(INDEX(Settings!$H:$H,MATCH(DL$1,Settings!$G:$G,0))=TRUE,
100-100*(AW546-MINIFS(AW:AW,$E:$E,$E546))/(MAXIFS(AW:AW,$E:$E,$E546)-MINIFS(AW:AW,$E:$E,$E546)),
100*(AW546-MINIFS(AW:AW,$E:$E,$E546))/(MAXIFS(AW:AW,$E:$E,$E546)-MINIFS(AW:AW,$E:$E,$E546))))</f>
        <v/>
      </c>
      <c r="DM546" s="232" t="str">
        <f t="array" ref="DM546">IF(AX546="","",
IF(INDEX(Settings!$H:$H,MATCH(DM$1,Settings!$G:$G,0))=TRUE,
100-100*(AX546-MINIFS(AX:AX,$E:$E,$E546))/(MAXIFS(AX:AX,$E:$E,$E546)-MINIFS(AX:AX,$E:$E,$E546)),
100*(AX546-MINIFS(AX:AX,$E:$E,$E546))/(MAXIFS(AX:AX,$E:$E,$E546)-MINIFS(AX:AX,$E:$E,$E546))))</f>
        <v/>
      </c>
      <c r="DN546" s="232" t="str">
        <f t="array" ref="DN546">IF(AY546="","",
IF(INDEX(Settings!$H:$H,MATCH(DN$1,Settings!$G:$G,0))=TRUE,
100-100*(AY546-MINIFS(AY:AY,$E:$E,$E546))/(MAXIFS(AY:AY,$E:$E,$E546)-MINIFS(AY:AY,$E:$E,$E546)),
100*(AY546-MINIFS(AY:AY,$E:$E,$E546))/(MAXIFS(AY:AY,$E:$E,$E546)-MINIFS(AY:AY,$E:$E,$E546))))</f>
        <v/>
      </c>
      <c r="DO546" s="232" t="str">
        <f t="array" ref="DO546">IF(AZ546="","",
IF(INDEX(Settings!$H:$H,MATCH(DO$1,Settings!$G:$G,0))=TRUE,
100-100*(AZ546-MINIFS(AZ:AZ,$E:$E,$E546))/(MAXIFS(AZ:AZ,$E:$E,$E546)-MINIFS(AZ:AZ,$E:$E,$E546)),
100*(AZ546-MINIFS(AZ:AZ,$E:$E,$E546))/(MAXIFS(AZ:AZ,$E:$E,$E546)-MINIFS(AZ:AZ,$E:$E,$E546))))</f>
        <v/>
      </c>
      <c r="DP546" s="232" t="str">
        <f t="array" ref="DP546">IF(BA546="","",
IF(INDEX(Settings!$H:$H,MATCH(DP$1,Settings!$G:$G,0))=TRUE,
100-100*(BA546-MINIFS(BA:BA,$E:$E,$E546))/(MAXIFS(BA:BA,$E:$E,$E546)-MINIFS(BA:BA,$E:$E,$E546)),
100*(BA546-MINIFS(BA:BA,$E:$E,$E546))/(MAXIFS(BA:BA,$E:$E,$E546)-MINIFS(BA:BA,$E:$E,$E546))))</f>
        <v/>
      </c>
      <c r="DQ546" s="232" t="str">
        <f t="array" ref="DQ546">IF(BB546="","",
IF(INDEX(Settings!$H:$H,MATCH(DQ$1,Settings!$G:$G,0))=TRUE,
100-100*(BB546-MINIFS(BB:BB,$E:$E,$E546))/(MAXIFS(BB:BB,$E:$E,$E546)-MINIFS(BB:BB,$E:$E,$E546)),
100*(BB546-MINIFS(BB:BB,$E:$E,$E546))/(MAXIFS(BB:BB,$E:$E,$E546)-MINIFS(BB:BB,$E:$E,$E546))))</f>
        <v/>
      </c>
      <c r="DR546" s="232" t="str">
        <f t="array" ref="DR546">IF(BC546="","",
IF(INDEX(Settings!$H:$H,MATCH(DR$1,Settings!$G:$G,0))=TRUE,
100-100*(BC546-MINIFS(BC:BC,$E:$E,$E546))/(MAXIFS(BC:BC,$E:$E,$E546)-MINIFS(BC:BC,$E:$E,$E546)),
100*(BC546-MINIFS(BC:BC,$E:$E,$E546))/(MAXIFS(BC:BC,$E:$E,$E546)-MINIFS(BC:BC,$E:$E,$E546))))</f>
        <v/>
      </c>
      <c r="DS546" s="232" t="str">
        <f t="array" ref="DS546">IF(BD546="","",
IF(INDEX(Settings!$H:$H,MATCH(DS$1,Settings!$G:$G,0))=TRUE,
100-100*(BD546-MINIFS(BD:BD,$E:$E,$E546))/(MAXIFS(BD:BD,$E:$E,$E546)-MINIFS(BD:BD,$E:$E,$E546)),
100*(BD546-MINIFS(BD:BD,$E:$E,$E546))/(MAXIFS(BD:BD,$E:$E,$E546)-MINIFS(BD:BD,$E:$E,$E546))))</f>
        <v/>
      </c>
      <c r="DT546" s="232" t="str">
        <f t="array" ref="DT546">IF(BE546="","",
IF(INDEX(Settings!$H:$H,MATCH(DT$1,Settings!$G:$G,0))=TRUE,
100-100*(BE546-MINIFS(BE:BE,$E:$E,$E546))/(MAXIFS(BE:BE,$E:$E,$E546)-MINIFS(BE:BE,$E:$E,$E546)),
100*(BE546-MINIFS(BE:BE,$E:$E,$E546))/(MAXIFS(BE:BE,$E:$E,$E546)-MINIFS(BE:BE,$E:$E,$E546))))</f>
        <v/>
      </c>
      <c r="DU546" s="232" t="str">
        <f t="array" ref="DU546">IF(BF546="","",
IF(INDEX(Settings!$H:$H,MATCH(DU$1,Settings!$G:$G,0))=TRUE,
100-100*(BF546-MINIFS(BF:BF,$E:$E,$E546))/(MAXIFS(BF:BF,$E:$E,$E546)-MINIFS(BF:BF,$E:$E,$E546)),
100*(BF546-MINIFS(BF:BF,$E:$E,$E546))/(MAXIFS(BF:BF,$E:$E,$E546)-MINIFS(BF:BF,$E:$E,$E546))))</f>
        <v/>
      </c>
      <c r="DV546" s="232" t="str">
        <f t="array" ref="DV546">IF(BG546="","",
IF(INDEX(Settings!$H:$H,MATCH(DV$1,Settings!$G:$G,0))=TRUE,
100-100*(BG546-MINIFS(BG:BG,$E:$E,$E546))/(MAXIFS(BG:BG,$E:$E,$E546)-MINIFS(BG:BG,$E:$E,$E546)),
100*(BG546-MINIFS(BG:BG,$E:$E,$E546))/(MAXIFS(BG:BG,$E:$E,$E546)-MINIFS(BG:BG,$E:$E,$E546))))</f>
        <v/>
      </c>
      <c r="DW546" s="232" t="str">
        <f t="array" ref="DW546">IF(BH546="","",
IF(INDEX(Settings!$H:$H,MATCH(DW$1,Settings!$G:$G,0))=TRUE,
100-100*(BH546-MINIFS(BH:BH,$E:$E,$E546))/(MAXIFS(BH:BH,$E:$E,$E546)-MINIFS(BH:BH,$E:$E,$E546)),
100*(BH546-MINIFS(BH:BH,$E:$E,$E546))/(MAXIFS(BH:BH,$E:$E,$E546)-MINIFS(BH:BH,$E:$E,$E546))))</f>
        <v/>
      </c>
      <c r="DX546" s="232" t="str">
        <f t="array" ref="DX546">IF(BI546="","",
IF(INDEX(Settings!$H:$H,MATCH(DX$1,Settings!$G:$G,0))=TRUE,
100-100*(BI546-MINIFS(BI:BI,$E:$E,$E546))/(MAXIFS(BI:BI,$E:$E,$E546)-MINIFS(BI:BI,$E:$E,$E546)),
100*(BI546-MINIFS(BI:BI,$E:$E,$E546))/(MAXIFS(BI:BI,$E:$E,$E546)-MINIFS(BI:BI,$E:$E,$E546))))</f>
        <v/>
      </c>
      <c r="DY546" s="232" t="str">
        <f t="array" ref="DY546">IF(BJ546="","",
IF(INDEX(Settings!$H:$H,MATCH(DY$1,Settings!$G:$G,0))=TRUE,
100-100*(BJ546-MINIFS(BJ:BJ,$E:$E,$E546))/(MAXIFS(BJ:BJ,$E:$E,$E546)-MINIFS(BJ:BJ,$E:$E,$E546)),
100*(BJ546-MINIFS(BJ:BJ,$E:$E,$E546))/(MAXIFS(BJ:BJ,$E:$E,$E546)-MINIFS(BJ:BJ,$E:$E,$E546))))</f>
        <v/>
      </c>
      <c r="DZ546" s="234"/>
      <c r="EA546" s="234"/>
      <c r="EB546" s="234" t="str">
        <f t="shared" si="8"/>
        <v/>
      </c>
      <c r="EC546" s="234" t="str">
        <f t="shared" si="9"/>
        <v/>
      </c>
      <c r="ED546" s="234" t="str">
        <f t="shared" si="10"/>
        <v/>
      </c>
      <c r="EE546" s="234" t="str">
        <f t="shared" si="11"/>
        <v/>
      </c>
      <c r="EF546" s="234" t="str">
        <f t="shared" si="12"/>
        <v/>
      </c>
      <c r="EG546" s="234" t="str">
        <f t="shared" si="13"/>
        <v/>
      </c>
      <c r="EH546" s="234"/>
      <c r="EI546" s="234"/>
      <c r="EJ546" s="234"/>
      <c r="EK546" s="234"/>
      <c r="EL546" s="234"/>
      <c r="EM546" s="234"/>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3" t="str">
        <f t="shared" si="14"/>
        <v/>
      </c>
      <c r="N547" s="49"/>
      <c r="O547" s="49"/>
      <c r="P547" s="49"/>
      <c r="Q547" s="49"/>
      <c r="R547" s="49"/>
      <c r="S547" s="222" t="str">
        <f>IFERROR(VLOOKUP(AF547, 'YOYO IR Scores'!A:C, 3, FALSE), "")
</f>
        <v/>
      </c>
      <c r="T547" s="49"/>
      <c r="U547" s="49"/>
      <c r="V547" s="49"/>
      <c r="W547" s="49"/>
      <c r="X547" s="224" t="str">
        <f t="shared" si="4"/>
        <v/>
      </c>
      <c r="Y547" s="225" t="str">
        <f t="shared" si="5"/>
        <v/>
      </c>
      <c r="Z547" s="225" t="str">
        <f t="shared" si="6"/>
        <v/>
      </c>
      <c r="AA547" s="224" t="str">
        <f t="shared" si="7"/>
        <v/>
      </c>
      <c r="AB547" s="223"/>
      <c r="AC547" s="223"/>
      <c r="AD547" s="223"/>
      <c r="AE547" s="223" t="str">
        <f>IFERROR(VLOOKUP(AF547, 'YOYO IR Scores'!A:C, 2, FALSE), "")</f>
        <v/>
      </c>
      <c r="AF547" s="223"/>
      <c r="AG547" s="223"/>
      <c r="AH547" s="223"/>
      <c r="AI547" s="223"/>
      <c r="AJ547" s="223"/>
      <c r="AK547" s="223"/>
      <c r="AL547" s="223"/>
      <c r="AM547" s="223"/>
      <c r="AN547" s="223"/>
      <c r="AO547" s="223"/>
      <c r="AP547" s="223"/>
      <c r="AQ547" s="223"/>
      <c r="AR547" s="223"/>
      <c r="AS547" s="223"/>
      <c r="AT547" s="223"/>
      <c r="AU547" s="223"/>
      <c r="AV547" s="223"/>
      <c r="AW547" s="223"/>
      <c r="AX547" s="223"/>
      <c r="AY547" s="223"/>
      <c r="AZ547" s="223"/>
      <c r="BA547" s="223"/>
      <c r="BB547" s="223"/>
      <c r="BC547" s="223"/>
      <c r="BD547" s="223"/>
      <c r="BE547" s="223"/>
      <c r="BF547" s="223"/>
      <c r="BG547" s="223"/>
      <c r="BH547" s="223"/>
      <c r="BI547" s="223"/>
      <c r="BJ547" s="223"/>
      <c r="BK547" s="223" t="str">
        <f t="array" ref="BK547">IF(J547="","",
IF(INDEX(Settings!$H:$H,MATCH(BY$1,Settings!$G:$G,0))=TRUE,
100-100*(J547-MIN(J:J))/(MAX(J:J)-MIN(J:J)),
100*(J547-MIN(J:J))/(MAX(J:J)-MIN(J:J))))</f>
        <v/>
      </c>
      <c r="BL547" s="223" t="str">
        <f t="array" ref="BL547">IF(J547="","",
IF(INDEX(Settings!$H:$H,MATCH(BY$1,Settings!$G:$G,0))=TRUE,
100-100*(J547-MINIFS(J:J,$E:$E,$E547))/(MAXIFS(J:J,$E:$E,$E547)-MINIFS(J:J,$E:$E,$E547)),
100*(J547-MINIFS(J:J,$E:$E,$E547))/(MAXIFS(J:J,$E:$E,$E547)-MINIFS(J:J,$E:$E,$E547))))</f>
        <v/>
      </c>
      <c r="BM547" s="223"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4" t="str">
        <f t="array" ref="BQ547">IF(J547="","",
IF(INDEX(Settings!$H:$H,MATCH(BY$1,Settings!$G:$G,0))=TRUE,
-1*(J547-AVERAGE(J:J))/STDEV(J:J),
(J547-AVERAGE(J:J))/STDEV(J:J)))</f>
        <v/>
      </c>
      <c r="BR547" s="224" t="str">
        <f>IFERROR(__xludf.DUMMYFUNCTION("IF(J547="""","""",
IF(INDEX(Settings!$H:$H,MATCH(BY$1,Settings!$G:$G,0))=TRUE,
-1*(J547-AVERAGEIFS(J:J,$E:$E,$E547))/STDEV(FILTER(J:J,$E:$E=$E547)),
(J547-AVERAGEIFS(J:J,$E:$E,$E547))/STDEV(FILTER(J:J,$E:$E=$E547))))"),"")</f>
        <v/>
      </c>
      <c r="BS547" s="224"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3" t="str">
        <f t="array" ref="BY547">IF(J547="","",
IF(INDEX(Settings!$H:$H,MATCH(BY$1,Settings!$G:$G,0))=TRUE,
100-100*(J547-MINIFS(J:J,$E:$E,$E547))/(MAXIFS(J:J,$E:$E,$E547)-MINIFS(J:J,$E:$E,$E547)),
100*(J547-MINIFS(J:J,$E:$E,$E547))/(MAXIFS(J:J,$E:$E,$E547)-MINIFS(J:J,$E:$E,$E547))))</f>
        <v/>
      </c>
      <c r="BZ547" s="223" t="str">
        <f t="array" ref="BZ547">IF(K547="","",
IF(INDEX(Settings!$H:$H,MATCH(BZ$1,Settings!$G:$G,0))=TRUE,
100-100*(K547-MINIFS(K:K,$E:$E,$E547))/(MAXIFS(K:K,$E:$E,$E547)-MINIFS(K:K,$E:$E,$E547)),
100*(K547-MINIFS(K:K,$E:$E,$E547))/(MAXIFS(K:K,$E:$E,$E547)-MINIFS(K:K,$E:$E,$E547))))</f>
        <v/>
      </c>
      <c r="CA547" s="223" t="str">
        <f t="array" ref="CA547">IF(L547="","",
IF(INDEX(Settings!$H:$H,MATCH(CA$1,Settings!$G:$G,0))=TRUE,
100-100*(L547-MINIFS(L:L,$E:$E,$E547))/(MAXIFS(L:L,$E:$E,$E547)-MINIFS(L:L,$E:$E,$E547)),
100*(L547-MINIFS(L:L,$E:$E,$E547))/(MAXIFS(L:L,$E:$E,$E547)-MINIFS(L:L,$E:$E,$E547))))</f>
        <v/>
      </c>
      <c r="CB547" s="223" t="str">
        <f t="array" ref="CB547">IF(M547="","",
IF(INDEX(Settings!$H:$H,MATCH(CB$1,Settings!$G:$G,0))=TRUE,
100-100*(M547-MINIFS(M:M,$E:$E,$E547))/(MAXIFS(M:M,$E:$E,$E547)-MINIFS(M:M,$E:$E,$E547)),
100*(M547-MINIFS(M:M,$E:$E,$E547))/(MAXIFS(M:M,$E:$E,$E547)-MINIFS(M:M,$E:$E,$E547))))</f>
        <v/>
      </c>
      <c r="CC547" s="223" t="str">
        <f t="array" ref="CC547">IF(N547="","",
IF(INDEX(Settings!$H:$H,MATCH(CC$1,Settings!$G:$G,0))=TRUE,
100-100*(N547-MINIFS(N:N,$E:$E,$E547))/(MAXIFS(N:N,$E:$E,$E547)-MINIFS(N:N,$E:$E,$E547)),
100*(N547-MINIFS(N:N,$E:$E,$E547))/(MAXIFS(N:N,$E:$E,$E547)-MINIFS(N:N,$E:$E,$E547))))</f>
        <v/>
      </c>
      <c r="CD547" s="223" t="str">
        <f t="array" ref="CD547">IF(O547="","",
IF(INDEX(Settings!$H:$H,MATCH(CD$1,Settings!$G:$G,0))=TRUE,
100-100*(O547-MINIFS(O:O,$E:$E,$E547))/(MAXIFS(O:O,$E:$E,$E547)-MINIFS(O:O,$E:$E,$E547)),
100*(O547-MINIFS(O:O,$E:$E,$E547))/(MAXIFS(O:O,$E:$E,$E547)-MINIFS(O:O,$E:$E,$E547))))</f>
        <v/>
      </c>
      <c r="CE547" s="223" t="str">
        <f t="array" ref="CE547">IF(P547="","",
IF(INDEX(Settings!$H:$H,MATCH(CE$1,Settings!$G:$G,0))=TRUE,
100-100*(P547-MINIFS(P:P,$E:$E,$E547))/(MAXIFS(P:P,$E:$E,$E547)-MINIFS(P:P,$E:$E,$E547)),
100*(P547-MINIFS(P:P,$E:$E,$E547))/(MAXIFS(P:P,$E:$E,$E547)-MINIFS(P:P,$E:$E,$E547))))</f>
        <v/>
      </c>
      <c r="CF547" s="223" t="str">
        <f t="array" ref="CF547">IF(Q547="","",
IF(INDEX(Settings!$H:$H,MATCH(CF$1,Settings!$G:$G,0))=TRUE,
100-100*(Q547-MINIFS(Q:Q,$E:$E,$E547))/(MAXIFS(Q:Q,$E:$E,$E547)-MINIFS(Q:Q,$E:$E,$E547)),
100*(Q547-MINIFS(Q:Q,$E:$E,$E547))/(MAXIFS(Q:Q,$E:$E,$E547)-MINIFS(Q:Q,$E:$E,$E547))))</f>
        <v/>
      </c>
      <c r="CG547" s="223" t="str">
        <f t="array" ref="CG547">IF(R547="","",
IF(INDEX(Settings!$H:$H,MATCH(CG$1,Settings!$G:$G,0))=TRUE,
100-100*(R547-MINIFS(R:R,$E:$E,$E547))/(MAXIFS(R:R,$E:$E,$E547)-MINIFS(R:R,$E:$E,$E547)),
100*(R547-MINIFS(R:R,$E:$E,$E547))/(MAXIFS(R:R,$E:$E,$E547)-MINIFS(R:R,$E:$E,$E547))))</f>
        <v/>
      </c>
      <c r="CH547" s="223" t="str">
        <f t="array" ref="CH547">IF(S547="","",
IF(INDEX(Settings!$H:$H,MATCH(CH$1,Settings!$G:$G,0))=TRUE,
100-100*(S547-MINIFS(S:S,$E:$E,$E547))/(MAXIFS(S:S,$E:$E,$E547)-MINIFS(S:S,$E:$E,$E547)),
100*(S547-MINIFS(S:S,$E:$E,$E547))/(MAXIFS(S:S,$E:$E,$E547)-MINIFS(S:S,$E:$E,$E547))))</f>
        <v/>
      </c>
      <c r="CI547" s="223" t="str">
        <f t="array" ref="CI547">IF(T547="","",
IF(INDEX(Settings!$H:$H,MATCH(CI$1,Settings!$G:$G,0))=TRUE,
100-100*(T547-MINIFS(T:T,$E:$E,$E547))/(MAXIFS(T:T,$E:$E,$E547)-MINIFS(T:T,$E:$E,$E547)),
100*(T547-MINIFS(T:T,$E:$E,$E547))/(MAXIFS(T:T,$E:$E,$E547)-MINIFS(T:T,$E:$E,$E547))))</f>
        <v/>
      </c>
      <c r="CJ547" s="223" t="str">
        <f t="array" ref="CJ547">IF(U547="","",
IF(INDEX(Settings!$H:$H,MATCH(CJ$1,Settings!$G:$G,0))=TRUE,
100-100*(U547-MINIFS(U:U,$E:$E,$E547))/(MAXIFS(U:U,$E:$E,$E547)-MINIFS(U:U,$E:$E,$E547)),
100*(U547-MINIFS(U:U,$E:$E,$E547))/(MAXIFS(U:U,$E:$E,$E547)-MINIFS(U:U,$E:$E,$E547))))</f>
        <v/>
      </c>
      <c r="CK547" s="223" t="str">
        <f t="array" ref="CK547">IF(V547="","",
IF(INDEX(Settings!$H:$H,MATCH(CK$1,Settings!$G:$G,0))=TRUE,
100-100*(V547-MINIFS(V:V,$E:$E,$E547))/(MAXIFS(V:V,$E:$E,$E547)-MINIFS(V:V,$E:$E,$E547)),
100*(V547-MINIFS(V:V,$E:$E,$E547))/(MAXIFS(V:V,$E:$E,$E547)-MINIFS(V:V,$E:$E,$E547))))</f>
        <v/>
      </c>
      <c r="CL547" s="223" t="str">
        <f t="array" ref="CL547">IF(W547="","",
IF(INDEX(Settings!$H:$H,MATCH(CL$1,Settings!$G:$G,0))=TRUE,
100-100*(W547-MINIFS(W:W,$E:$E,$E547))/(MAXIFS(W:W,$E:$E,$E547)-MINIFS(W:W,$E:$E,$E547)),
100*(W547-MINIFS(W:W,$E:$E,$E547))/(MAXIFS(W:W,$E:$E,$E547)-MINIFS(W:W,$E:$E,$E547))))</f>
        <v/>
      </c>
      <c r="CM547" s="223" t="str">
        <f t="array" ref="CM547">IF(X547="","",
IF(INDEX(Settings!$H:$H,MATCH(CM$1,Settings!$G:$G,0))=TRUE,
100-100*(X547-MINIFS(X:X,$E:$E,$E547))/(MAXIFS(X:X,$E:$E,$E547)-MINIFS(X:X,$E:$E,$E547)),
100*(X547-MINIFS(X:X,$E:$E,$E547))/(MAXIFS(X:X,$E:$E,$E547)-MINIFS(X:X,$E:$E,$E547))))</f>
        <v/>
      </c>
      <c r="CN547" s="223" t="str">
        <f t="array" ref="CN547">IF(Y547="","",
IF(INDEX(Settings!$H:$H,MATCH(CN$1,Settings!$G:$G,0))=TRUE,
100-100*(Y547-MINIFS(Y:Y,$E:$E,$E547))/(MAXIFS(Y:Y,$E:$E,$E547)-MINIFS(Y:Y,$E:$E,$E547)),
100*(Y547-MINIFS(Y:Y,$E:$E,$E547))/(MAXIFS(Y:Y,$E:$E,$E547)-MINIFS(Y:Y,$E:$E,$E547))))</f>
        <v/>
      </c>
      <c r="CO547" s="223" t="str">
        <f t="array" ref="CO547">IF(Z547="","",
IF(INDEX(Settings!$H:$H,MATCH(CO$1,Settings!$G:$G,0))=TRUE,
100-100*(Z547-MINIFS(Z:Z,$E:$E,$E547))/(MAXIFS(Z:Z,$E:$E,$E547)-MINIFS(Z:Z,$E:$E,$E547)),
100*(Z547-MINIFS(Z:Z,$E:$E,$E547))/(MAXIFS(Z:Z,$E:$E,$E547)-MINIFS(Z:Z,$E:$E,$E547))))</f>
        <v/>
      </c>
      <c r="CP547" s="223" t="str">
        <f t="array" ref="CP547">IF(AA547="","",
IF(INDEX(Settings!$H:$H,MATCH(CP$1,Settings!$G:$G,0))=TRUE,
100-100*(AA547-MINIFS(AA:AA,$E:$E,$E547))/(MAXIFS(AA:AA,$E:$E,$E547)-MINIFS(AA:AA,$E:$E,$E547)),
100*(AA547-MINIFS(AA:AA,$E:$E,$E547))/(MAXIFS(AA:AA,$E:$E,$E547)-MINIFS(AA:AA,$E:$E,$E547))))</f>
        <v/>
      </c>
      <c r="CQ547" s="223" t="str">
        <f t="array" ref="CQ547">IF(AB547="","",
IF(INDEX(Settings!$H:$H,MATCH(CQ$1,Settings!$G:$G,0))=TRUE,
100-100*(AB547-MINIFS(AB:AB,$E:$E,$E547))/(MAXIFS(AB:AB,$E:$E,$E547)-MINIFS(AB:AB,$E:$E,$E547)),
100*(AB547-MINIFS(AB:AB,$E:$E,$E547))/(MAXIFS(AB:AB,$E:$E,$E547)-MINIFS(AB:AB,$E:$E,$E547))))</f>
        <v/>
      </c>
      <c r="CR547" s="223" t="str">
        <f t="array" ref="CR547">IF(AC547="","",
IF(INDEX(Settings!$H:$H,MATCH(CR$1,Settings!$G:$G,0))=TRUE,
100-100*(AC547-MINIFS(AC:AC,$E:$E,$E547))/(MAXIFS(AC:AC,$E:$E,$E547)-MINIFS(AC:AC,$E:$E,$E547)),
100*(AC547-MINIFS(AC:AC,$E:$E,$E547))/(MAXIFS(AC:AC,$E:$E,$E547)-MINIFS(AC:AC,$E:$E,$E547))))</f>
        <v/>
      </c>
      <c r="CS547" s="223" t="str">
        <f t="array" ref="CS547">IF(AD547="","",
IF(INDEX(Settings!$H:$H,MATCH(CS$1,Settings!$G:$G,0))=TRUE,
100-100*(AD547-MINIFS(AD:AD,$E:$E,$E547))/(MAXIFS(AD:AD,$E:$E,$E547)-MINIFS(AD:AD,$E:$E,$E547)),
100*(AD547-MINIFS(AD:AD,$E:$E,$E547))/(MAXIFS(AD:AD,$E:$E,$E547)-MINIFS(AD:AD,$E:$E,$E547))))</f>
        <v/>
      </c>
      <c r="CT547" s="223" t="str">
        <f t="array" ref="CT547">IF(AE547="","",
IF(INDEX(Settings!$H:$H,MATCH(CT$1,Settings!$G:$G,0))=TRUE,
100-100*(AE547-MINIFS(AE:AE,$E:$E,$E547))/(MAXIFS(AE:AE,$E:$E,$E547)-MINIFS(AE:AE,$E:$E,$E547)),
100*(AE547-MINIFS(AE:AE,$E:$E,$E547))/(MAXIFS(AE:AE,$E:$E,$E547)-MINIFS(AE:AE,$E:$E,$E547))))</f>
        <v/>
      </c>
      <c r="CU547" s="223" t="str">
        <f t="array" ref="CU547">IF(AF547="","",
IF(INDEX(Settings!$H:$H,MATCH(CU$1,Settings!$G:$G,0))=TRUE,
100-100*(AF547-MINIFS(AF:AF,$E:$E,$E547))/(MAXIFS(AF:AF,$E:$E,$E547)-MINIFS(AF:AF,$E:$E,$E547)),
100*(AF547-MINIFS(AF:AF,$E:$E,$E547))/(MAXIFS(AF:AF,$E:$E,$E547)-MINIFS(AF:AF,$E:$E,$E547))))</f>
        <v/>
      </c>
      <c r="CV547" s="223" t="str">
        <f t="array" ref="CV547">IF(AG547="","",
IF(INDEX(Settings!$H:$H,MATCH(CV$1,Settings!$G:$G,0))=TRUE,
100-100*(AG547-MINIFS(AG:AG,$E:$E,$E547))/(MAXIFS(AG:AG,$E:$E,$E547)-MINIFS(AG:AG,$E:$E,$E547)),
100*(AG547-MINIFS(AG:AG,$E:$E,$E547))/(MAXIFS(AG:AG,$E:$E,$E547)-MINIFS(AG:AG,$E:$E,$E547))))</f>
        <v/>
      </c>
      <c r="CW547" s="223" t="str">
        <f t="array" ref="CW547">IF(AH547="","",
IF(INDEX(Settings!$H:$H,MATCH(CW$1,Settings!$G:$G,0))=TRUE,
100-100*(AH547-MINIFS(AH:AH,$E:$E,$E547))/(MAXIFS(AH:AH,$E:$E,$E547)-MINIFS(AH:AH,$E:$E,$E547)),
100*(AH547-MINIFS(AH:AH,$E:$E,$E547))/(MAXIFS(AH:AH,$E:$E,$E547)-MINIFS(AH:AH,$E:$E,$E547))))</f>
        <v/>
      </c>
      <c r="CX547" s="223" t="str">
        <f t="array" ref="CX547">IF(AI547="","",
IF(INDEX(Settings!$H:$H,MATCH(CX$1,Settings!$G:$G,0))=TRUE,
100-100*(AI547-MINIFS(AI:AI,$E:$E,$E547))/(MAXIFS(AI:AI,$E:$E,$E547)-MINIFS(AI:AI,$E:$E,$E547)),
100*(AI547-MINIFS(AI:AI,$E:$E,$E547))/(MAXIFS(AI:AI,$E:$E,$E547)-MINIFS(AI:AI,$E:$E,$E547))))</f>
        <v/>
      </c>
      <c r="CY547" s="223" t="str">
        <f t="array" ref="CY547">IF(AJ547="","",
IF(INDEX(Settings!$H:$H,MATCH(CY$1,Settings!$G:$G,0))=TRUE,
100-100*(AJ547-MINIFS(AJ:AJ,$E:$E,$E547))/(MAXIFS(AJ:AJ,$E:$E,$E547)-MINIFS(AJ:AJ,$E:$E,$E547)),
100*(AJ547-MINIFS(AJ:AJ,$E:$E,$E547))/(MAXIFS(AJ:AJ,$E:$E,$E547)-MINIFS(AJ:AJ,$E:$E,$E547))))</f>
        <v/>
      </c>
      <c r="CZ547" s="223" t="str">
        <f t="array" ref="CZ547">IF(AK547="","",
IF(INDEX(Settings!$H:$H,MATCH(CZ$1,Settings!$G:$G,0))=TRUE,
100-100*(AK547-MINIFS(AK:AK,$E:$E,$E547))/(MAXIFS(AK:AK,$E:$E,$E547)-MINIFS(AK:AK,$E:$E,$E547)),
100*(AK547-MINIFS(AK:AK,$E:$E,$E547))/(MAXIFS(AK:AK,$E:$E,$E547)-MINIFS(AK:AK,$E:$E,$E547))))</f>
        <v/>
      </c>
      <c r="DA547" s="223" t="str">
        <f t="array" ref="DA547">IF(AL547="","",
IF(INDEX(Settings!$H:$H,MATCH(DA$1,Settings!$G:$G,0))=TRUE,
100-100*(AL547-MINIFS(AL:AL,$E:$E,$E547))/(MAXIFS(AL:AL,$E:$E,$E547)-MINIFS(AL:AL,$E:$E,$E547)),
100*(AL547-MINIFS(AL:AL,$E:$E,$E547))/(MAXIFS(AL:AL,$E:$E,$E547)-MINIFS(AL:AL,$E:$E,$E547))))</f>
        <v/>
      </c>
      <c r="DB547" s="223" t="str">
        <f t="array" ref="DB547">IF(AM547="","",
IF(INDEX(Settings!$H:$H,MATCH(DB$1,Settings!$G:$G,0))=TRUE,
100-100*(AM547-MINIFS(AM:AM,$E:$E,$E547))/(MAXIFS(AM:AM,$E:$E,$E547)-MINIFS(AM:AM,$E:$E,$E547)),
100*(AM547-MINIFS(AM:AM,$E:$E,$E547))/(MAXIFS(AM:AM,$E:$E,$E547)-MINIFS(AM:AM,$E:$E,$E547))))</f>
        <v/>
      </c>
      <c r="DC547" s="223" t="str">
        <f t="array" ref="DC547">IF(AN547="","",
IF(INDEX(Settings!$H:$H,MATCH(DC$1,Settings!$G:$G,0))=TRUE,
100-100*(AN547-MINIFS(AN:AN,$E:$E,$E547))/(MAXIFS(AN:AN,$E:$E,$E547)-MINIFS(AN:AN,$E:$E,$E547)),
100*(AN547-MINIFS(AN:AN,$E:$E,$E547))/(MAXIFS(AN:AN,$E:$E,$E547)-MINIFS(AN:AN,$E:$E,$E547))))</f>
        <v/>
      </c>
      <c r="DD547" s="223" t="str">
        <f t="array" ref="DD547">IF(AO547="","",
IF(INDEX(Settings!$H:$H,MATCH(DD$1,Settings!$G:$G,0))=TRUE,
100-100*(AO547-MINIFS(AO:AO,$E:$E,$E547))/(MAXIFS(AO:AO,$E:$E,$E547)-MINIFS(AO:AO,$E:$E,$E547)),
100*(AO547-MINIFS(AO:AO,$E:$E,$E547))/(MAXIFS(AO:AO,$E:$E,$E547)-MINIFS(AO:AO,$E:$E,$E547))))</f>
        <v/>
      </c>
      <c r="DE547" s="223" t="str">
        <f t="array" ref="DE547">IF(AP547="","",
IF(INDEX(Settings!$H:$H,MATCH(DE$1,Settings!$G:$G,0))=TRUE,
100-100*(AP547-MINIFS(AP:AP,$E:$E,$E547))/(MAXIFS(AP:AP,$E:$E,$E547)-MINIFS(AP:AP,$E:$E,$E547)),
100*(AP547-MINIFS(AP:AP,$E:$E,$E547))/(MAXIFS(AP:AP,$E:$E,$E547)-MINIFS(AP:AP,$E:$E,$E547))))</f>
        <v/>
      </c>
      <c r="DF547" s="223" t="str">
        <f t="array" ref="DF547">IF(AQ547="","",
IF(INDEX(Settings!$H:$H,MATCH(DF$1,Settings!$G:$G,0))=TRUE,
100-100*(AQ547-MINIFS(AQ:AQ,$E:$E,$E547))/(MAXIFS(AQ:AQ,$E:$E,$E547)-MINIFS(AQ:AQ,$E:$E,$E547)),
100*(AQ547-MINIFS(AQ:AQ,$E:$E,$E547))/(MAXIFS(AQ:AQ,$E:$E,$E547)-MINIFS(AQ:AQ,$E:$E,$E547))))</f>
        <v/>
      </c>
      <c r="DG547" s="223" t="str">
        <f t="array" ref="DG547">IF(AR547="","",
IF(INDEX(Settings!$H:$H,MATCH(DG$1,Settings!$G:$G,0))=TRUE,
100-100*(AR547-MINIFS(AR:AR,$E:$E,$E547))/(MAXIFS(AR:AR,$E:$E,$E547)-MINIFS(AR:AR,$E:$E,$E547)),
100*(AR547-MINIFS(AR:AR,$E:$E,$E547))/(MAXIFS(AR:AR,$E:$E,$E547)-MINIFS(AR:AR,$E:$E,$E547))))</f>
        <v/>
      </c>
      <c r="DH547" s="223" t="str">
        <f t="array" ref="DH547">IF(AS547="","",
IF(INDEX(Settings!$H:$H,MATCH(DH$1,Settings!$G:$G,0))=TRUE,
100-100*(AS547-MINIFS(AS:AS,$E:$E,$E547))/(MAXIFS(AS:AS,$E:$E,$E547)-MINIFS(AS:AS,$E:$E,$E547)),
100*(AS547-MINIFS(AS:AS,$E:$E,$E547))/(MAXIFS(AS:AS,$E:$E,$E547)-MINIFS(AS:AS,$E:$E,$E547))))</f>
        <v/>
      </c>
      <c r="DI547" s="223" t="str">
        <f t="array" ref="DI547">IF(AT547="","",
IF(INDEX(Settings!$H:$H,MATCH(DI$1,Settings!$G:$G,0))=TRUE,
100-100*(AT547-MINIFS(AT:AT,$E:$E,$E547))/(MAXIFS(AT:AT,$E:$E,$E547)-MINIFS(AT:AT,$E:$E,$E547)),
100*(AT547-MINIFS(AT:AT,$E:$E,$E547))/(MAXIFS(AT:AT,$E:$E,$E547)-MINIFS(AT:AT,$E:$E,$E547))))</f>
        <v/>
      </c>
      <c r="DJ547" s="223" t="str">
        <f t="array" ref="DJ547">IF(AU547="","",
IF(INDEX(Settings!$H:$H,MATCH(DJ$1,Settings!$G:$G,0))=TRUE,
100-100*(AU547-MINIFS(AU:AU,$E:$E,$E547))/(MAXIFS(AU:AU,$E:$E,$E547)-MINIFS(AU:AU,$E:$E,$E547)),
100*(AU547-MINIFS(AU:AU,$E:$E,$E547))/(MAXIFS(AU:AU,$E:$E,$E547)-MINIFS(AU:AU,$E:$E,$E547))))</f>
        <v/>
      </c>
      <c r="DK547" s="223" t="str">
        <f t="array" ref="DK547">IF(AV547="","",
IF(INDEX(Settings!$H:$H,MATCH(DK$1,Settings!$G:$G,0))=TRUE,
100-100*(AV547-MINIFS(AV:AV,$E:$E,$E547))/(MAXIFS(AV:AV,$E:$E,$E547)-MINIFS(AV:AV,$E:$E,$E547)),
100*(AV547-MINIFS(AV:AV,$E:$E,$E547))/(MAXIFS(AV:AV,$E:$E,$E547)-MINIFS(AV:AV,$E:$E,$E547))))</f>
        <v/>
      </c>
      <c r="DL547" s="223" t="str">
        <f t="array" ref="DL547">IF(AW547="","",
IF(INDEX(Settings!$H:$H,MATCH(DL$1,Settings!$G:$G,0))=TRUE,
100-100*(AW547-MINIFS(AW:AW,$E:$E,$E547))/(MAXIFS(AW:AW,$E:$E,$E547)-MINIFS(AW:AW,$E:$E,$E547)),
100*(AW547-MINIFS(AW:AW,$E:$E,$E547))/(MAXIFS(AW:AW,$E:$E,$E547)-MINIFS(AW:AW,$E:$E,$E547))))</f>
        <v/>
      </c>
      <c r="DM547" s="223" t="str">
        <f t="array" ref="DM547">IF(AX547="","",
IF(INDEX(Settings!$H:$H,MATCH(DM$1,Settings!$G:$G,0))=TRUE,
100-100*(AX547-MINIFS(AX:AX,$E:$E,$E547))/(MAXIFS(AX:AX,$E:$E,$E547)-MINIFS(AX:AX,$E:$E,$E547)),
100*(AX547-MINIFS(AX:AX,$E:$E,$E547))/(MAXIFS(AX:AX,$E:$E,$E547)-MINIFS(AX:AX,$E:$E,$E547))))</f>
        <v/>
      </c>
      <c r="DN547" s="223" t="str">
        <f t="array" ref="DN547">IF(AY547="","",
IF(INDEX(Settings!$H:$H,MATCH(DN$1,Settings!$G:$G,0))=TRUE,
100-100*(AY547-MINIFS(AY:AY,$E:$E,$E547))/(MAXIFS(AY:AY,$E:$E,$E547)-MINIFS(AY:AY,$E:$E,$E547)),
100*(AY547-MINIFS(AY:AY,$E:$E,$E547))/(MAXIFS(AY:AY,$E:$E,$E547)-MINIFS(AY:AY,$E:$E,$E547))))</f>
        <v/>
      </c>
      <c r="DO547" s="223" t="str">
        <f t="array" ref="DO547">IF(AZ547="","",
IF(INDEX(Settings!$H:$H,MATCH(DO$1,Settings!$G:$G,0))=TRUE,
100-100*(AZ547-MINIFS(AZ:AZ,$E:$E,$E547))/(MAXIFS(AZ:AZ,$E:$E,$E547)-MINIFS(AZ:AZ,$E:$E,$E547)),
100*(AZ547-MINIFS(AZ:AZ,$E:$E,$E547))/(MAXIFS(AZ:AZ,$E:$E,$E547)-MINIFS(AZ:AZ,$E:$E,$E547))))</f>
        <v/>
      </c>
      <c r="DP547" s="223" t="str">
        <f t="array" ref="DP547">IF(BA547="","",
IF(INDEX(Settings!$H:$H,MATCH(DP$1,Settings!$G:$G,0))=TRUE,
100-100*(BA547-MINIFS(BA:BA,$E:$E,$E547))/(MAXIFS(BA:BA,$E:$E,$E547)-MINIFS(BA:BA,$E:$E,$E547)),
100*(BA547-MINIFS(BA:BA,$E:$E,$E547))/(MAXIFS(BA:BA,$E:$E,$E547)-MINIFS(BA:BA,$E:$E,$E547))))</f>
        <v/>
      </c>
      <c r="DQ547" s="223" t="str">
        <f t="array" ref="DQ547">IF(BB547="","",
IF(INDEX(Settings!$H:$H,MATCH(DQ$1,Settings!$G:$G,0))=TRUE,
100-100*(BB547-MINIFS(BB:BB,$E:$E,$E547))/(MAXIFS(BB:BB,$E:$E,$E547)-MINIFS(BB:BB,$E:$E,$E547)),
100*(BB547-MINIFS(BB:BB,$E:$E,$E547))/(MAXIFS(BB:BB,$E:$E,$E547)-MINIFS(BB:BB,$E:$E,$E547))))</f>
        <v/>
      </c>
      <c r="DR547" s="223" t="str">
        <f t="array" ref="DR547">IF(BC547="","",
IF(INDEX(Settings!$H:$H,MATCH(DR$1,Settings!$G:$G,0))=TRUE,
100-100*(BC547-MINIFS(BC:BC,$E:$E,$E547))/(MAXIFS(BC:BC,$E:$E,$E547)-MINIFS(BC:BC,$E:$E,$E547)),
100*(BC547-MINIFS(BC:BC,$E:$E,$E547))/(MAXIFS(BC:BC,$E:$E,$E547)-MINIFS(BC:BC,$E:$E,$E547))))</f>
        <v/>
      </c>
      <c r="DS547" s="223" t="str">
        <f t="array" ref="DS547">IF(BD547="","",
IF(INDEX(Settings!$H:$H,MATCH(DS$1,Settings!$G:$G,0))=TRUE,
100-100*(BD547-MINIFS(BD:BD,$E:$E,$E547))/(MAXIFS(BD:BD,$E:$E,$E547)-MINIFS(BD:BD,$E:$E,$E547)),
100*(BD547-MINIFS(BD:BD,$E:$E,$E547))/(MAXIFS(BD:BD,$E:$E,$E547)-MINIFS(BD:BD,$E:$E,$E547))))</f>
        <v/>
      </c>
      <c r="DT547" s="223" t="str">
        <f t="array" ref="DT547">IF(BE547="","",
IF(INDEX(Settings!$H:$H,MATCH(DT$1,Settings!$G:$G,0))=TRUE,
100-100*(BE547-MINIFS(BE:BE,$E:$E,$E547))/(MAXIFS(BE:BE,$E:$E,$E547)-MINIFS(BE:BE,$E:$E,$E547)),
100*(BE547-MINIFS(BE:BE,$E:$E,$E547))/(MAXIFS(BE:BE,$E:$E,$E547)-MINIFS(BE:BE,$E:$E,$E547))))</f>
        <v/>
      </c>
      <c r="DU547" s="223" t="str">
        <f t="array" ref="DU547">IF(BF547="","",
IF(INDEX(Settings!$H:$H,MATCH(DU$1,Settings!$G:$G,0))=TRUE,
100-100*(BF547-MINIFS(BF:BF,$E:$E,$E547))/(MAXIFS(BF:BF,$E:$E,$E547)-MINIFS(BF:BF,$E:$E,$E547)),
100*(BF547-MINIFS(BF:BF,$E:$E,$E547))/(MAXIFS(BF:BF,$E:$E,$E547)-MINIFS(BF:BF,$E:$E,$E547))))</f>
        <v/>
      </c>
      <c r="DV547" s="223" t="str">
        <f t="array" ref="DV547">IF(BG547="","",
IF(INDEX(Settings!$H:$H,MATCH(DV$1,Settings!$G:$G,0))=TRUE,
100-100*(BG547-MINIFS(BG:BG,$E:$E,$E547))/(MAXIFS(BG:BG,$E:$E,$E547)-MINIFS(BG:BG,$E:$E,$E547)),
100*(BG547-MINIFS(BG:BG,$E:$E,$E547))/(MAXIFS(BG:BG,$E:$E,$E547)-MINIFS(BG:BG,$E:$E,$E547))))</f>
        <v/>
      </c>
      <c r="DW547" s="223" t="str">
        <f t="array" ref="DW547">IF(BH547="","",
IF(INDEX(Settings!$H:$H,MATCH(DW$1,Settings!$G:$G,0))=TRUE,
100-100*(BH547-MINIFS(BH:BH,$E:$E,$E547))/(MAXIFS(BH:BH,$E:$E,$E547)-MINIFS(BH:BH,$E:$E,$E547)),
100*(BH547-MINIFS(BH:BH,$E:$E,$E547))/(MAXIFS(BH:BH,$E:$E,$E547)-MINIFS(BH:BH,$E:$E,$E547))))</f>
        <v/>
      </c>
      <c r="DX547" s="223" t="str">
        <f t="array" ref="DX547">IF(BI547="","",
IF(INDEX(Settings!$H:$H,MATCH(DX$1,Settings!$G:$G,0))=TRUE,
100-100*(BI547-MINIFS(BI:BI,$E:$E,$E547))/(MAXIFS(BI:BI,$E:$E,$E547)-MINIFS(BI:BI,$E:$E,$E547)),
100*(BI547-MINIFS(BI:BI,$E:$E,$E547))/(MAXIFS(BI:BI,$E:$E,$E547)-MINIFS(BI:BI,$E:$E,$E547))))</f>
        <v/>
      </c>
      <c r="DY547" s="223" t="str">
        <f t="array" ref="DY547">IF(BJ547="","",
IF(INDEX(Settings!$H:$H,MATCH(DY$1,Settings!$G:$G,0))=TRUE,
100-100*(BJ547-MINIFS(BJ:BJ,$E:$E,$E547))/(MAXIFS(BJ:BJ,$E:$E,$E547)-MINIFS(BJ:BJ,$E:$E,$E547)),
100*(BJ547-MINIFS(BJ:BJ,$E:$E,$E547))/(MAXIFS(BJ:BJ,$E:$E,$E547)-MINIFS(BJ:BJ,$E:$E,$E547))))</f>
        <v/>
      </c>
      <c r="DZ547" s="225"/>
      <c r="EA547" s="225"/>
      <c r="EB547" s="225" t="str">
        <f t="shared" si="8"/>
        <v/>
      </c>
      <c r="EC547" s="225" t="str">
        <f t="shared" si="9"/>
        <v/>
      </c>
      <c r="ED547" s="225" t="str">
        <f t="shared" si="10"/>
        <v/>
      </c>
      <c r="EE547" s="225" t="str">
        <f t="shared" si="11"/>
        <v/>
      </c>
      <c r="EF547" s="225" t="str">
        <f t="shared" si="12"/>
        <v/>
      </c>
      <c r="EG547" s="225" t="str">
        <f t="shared" si="13"/>
        <v/>
      </c>
      <c r="EH547" s="225"/>
      <c r="EI547" s="225"/>
      <c r="EJ547" s="225"/>
      <c r="EK547" s="225"/>
      <c r="EL547" s="225"/>
      <c r="EM547" s="225"/>
    </row>
    <row r="548">
      <c r="A548" s="231"/>
      <c r="B548" s="231"/>
      <c r="C548" s="231"/>
      <c r="D548" s="231" t="str">
        <f t="array" ref="D548">IFERROR(INDEX(Profiles!$B:$B,MATCH($A548,Profiles!$A:$A,0)),"")</f>
        <v/>
      </c>
      <c r="E548" s="231"/>
      <c r="F548" s="231"/>
      <c r="G548" s="231"/>
      <c r="H548" s="231"/>
      <c r="I548" s="231" t="str">
        <f>IF(A548="","",IF(Settings!$N$3="DATE",F548&amp;": "&amp;TEXT(B548,"M/DD/YY"),F548&amp;": "&amp;H548))</f>
        <v/>
      </c>
      <c r="J548" s="231"/>
      <c r="K548" s="231"/>
      <c r="L548" s="231"/>
      <c r="M548" s="232" t="str">
        <f t="shared" si="14"/>
        <v/>
      </c>
      <c r="N548" s="231"/>
      <c r="O548" s="231"/>
      <c r="P548" s="231"/>
      <c r="Q548" s="231"/>
      <c r="R548" s="231"/>
      <c r="S548" s="230" t="str">
        <f>IFERROR(VLOOKUP(AF548, 'YOYO IR Scores'!A:C, 3, FALSE), "")
</f>
        <v/>
      </c>
      <c r="T548" s="231"/>
      <c r="U548" s="231"/>
      <c r="V548" s="231"/>
      <c r="W548" s="231"/>
      <c r="X548" s="233" t="str">
        <f t="shared" si="4"/>
        <v/>
      </c>
      <c r="Y548" s="234" t="str">
        <f t="shared" si="5"/>
        <v/>
      </c>
      <c r="Z548" s="234" t="str">
        <f t="shared" si="6"/>
        <v/>
      </c>
      <c r="AA548" s="233" t="str">
        <f t="shared" si="7"/>
        <v/>
      </c>
      <c r="AB548" s="232"/>
      <c r="AC548" s="232"/>
      <c r="AD548" s="232"/>
      <c r="AE548" s="232" t="str">
        <f>IFERROR(VLOOKUP(AF548, 'YOYO IR Scores'!A:C, 2, FALSE), "")</f>
        <v/>
      </c>
      <c r="AF548" s="232"/>
      <c r="AG548" s="23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c r="BD548" s="232"/>
      <c r="BE548" s="232"/>
      <c r="BF548" s="232"/>
      <c r="BG548" s="232"/>
      <c r="BH548" s="232"/>
      <c r="BI548" s="232"/>
      <c r="BJ548" s="232"/>
      <c r="BK548" s="232" t="str">
        <f t="array" ref="BK548">IF(J548="","",
IF(INDEX(Settings!$H:$H,MATCH(BY$1,Settings!$G:$G,0))=TRUE,
100-100*(J548-MIN(J:J))/(MAX(J:J)-MIN(J:J)),
100*(J548-MIN(J:J))/(MAX(J:J)-MIN(J:J))))</f>
        <v/>
      </c>
      <c r="BL548" s="232" t="str">
        <f t="array" ref="BL548">IF(J548="","",
IF(INDEX(Settings!$H:$H,MATCH(BY$1,Settings!$G:$G,0))=TRUE,
100-100*(J548-MINIFS(J:J,$E:$E,$E548))/(MAXIFS(J:J,$E:$E,$E548)-MINIFS(J:J,$E:$E,$E548)),
100*(J548-MINIFS(J:J,$E:$E,$E548))/(MAXIFS(J:J,$E:$E,$E548)-MINIFS(J:J,$E:$E,$E548))))</f>
        <v/>
      </c>
      <c r="BM548" s="232" t="str">
        <f t="array" ref="BM548">IF(J548="","",
IF(INDEX(Settings!$H:$H,MATCH(BY$1,Settings!$G:$G,0))=TRUE,
100-100*(J548-MINIFS(J:J,$E:$E,$E548,$I:$I,$I548))/(MAXIFS(J:J,$E:$E,$E548,$I:$I,$I548)-MINIFS(J:J,$E:$E,$E548,$I:$I,$I548)),
100*(J548-MINIFS(J:J,$E:$E,$E548,$I:$I,$I548))/(MAXIFS(J:J,$E:$E,$E548,$I:$I,$I548)-MINIFS(J:J,$E:$E,$E548,$I:$I,$I548))))</f>
        <v/>
      </c>
      <c r="BN548" s="231" t="str">
        <f t="array" ref="BN548">IF(J548="","",
IF(INDEX(Settings!$H:$H,MATCH(BY$1,Settings!$G:$G,0))=TRUE,
100-100*PERCENTRANK(J:J,J548),
100*PERCENTRANK(J:J,J548)))</f>
        <v/>
      </c>
      <c r="BO548" s="231" t="str">
        <f>IFERROR(__xludf.DUMMYFUNCTION("IF(J548="""","""",
IF(INDEX(Settings!$H:$H,MATCH(BY$1,Settings!$G:$G,0))=TRUE,
100-100*PERCENTRANK(FILTER(J:J,$E:$E=$E548),J548),
100*PERCENTRANK(FILTER(J:J,$E:$E=$E548),J548)))"),"")</f>
        <v/>
      </c>
      <c r="BP548" s="231" t="str">
        <f>IFERROR(__xludf.DUMMYFUNCTION("IF(J548="""","""",
IF(INDEX(Settings!$H:$H,MATCH(BY$1,Settings!$G:$G,0))=TRUE,
100-100*PERCENTRANK(FILTER(J:J,$E:$E=$E548,$I:$I=$I548),J548),
100*PERCENTRANK(FILTER(J:J,$E:$E=$E548,$I:$I=$I548),J548)))"),"")</f>
        <v/>
      </c>
      <c r="BQ548" s="233" t="str">
        <f t="array" ref="BQ548">IF(J548="","",
IF(INDEX(Settings!$H:$H,MATCH(BY$1,Settings!$G:$G,0))=TRUE,
-1*(J548-AVERAGE(J:J))/STDEV(J:J),
(J548-AVERAGE(J:J))/STDEV(J:J)))</f>
        <v/>
      </c>
      <c r="BR548" s="233" t="str">
        <f>IFERROR(__xludf.DUMMYFUNCTION("IF(J548="""","""",
IF(INDEX(Settings!$H:$H,MATCH(BY$1,Settings!$G:$G,0))=TRUE,
-1*(J548-AVERAGEIFS(J:J,$E:$E,$E548))/STDEV(FILTER(J:J,$E:$E=$E548)),
(J548-AVERAGEIFS(J:J,$E:$E,$E548))/STDEV(FILTER(J:J,$E:$E=$E548))))"),"")</f>
        <v/>
      </c>
      <c r="BS548" s="233"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1"/>
      <c r="BX548" s="231"/>
      <c r="BY548" s="232" t="str">
        <f t="array" ref="BY548">IF(J548="","",
IF(INDEX(Settings!$H:$H,MATCH(BY$1,Settings!$G:$G,0))=TRUE,
100-100*(J548-MINIFS(J:J,$E:$E,$E548))/(MAXIFS(J:J,$E:$E,$E548)-MINIFS(J:J,$E:$E,$E548)),
100*(J548-MINIFS(J:J,$E:$E,$E548))/(MAXIFS(J:J,$E:$E,$E548)-MINIFS(J:J,$E:$E,$E548))))</f>
        <v/>
      </c>
      <c r="BZ548" s="232" t="str">
        <f t="array" ref="BZ548">IF(K548="","",
IF(INDEX(Settings!$H:$H,MATCH(BZ$1,Settings!$G:$G,0))=TRUE,
100-100*(K548-MINIFS(K:K,$E:$E,$E548))/(MAXIFS(K:K,$E:$E,$E548)-MINIFS(K:K,$E:$E,$E548)),
100*(K548-MINIFS(K:K,$E:$E,$E548))/(MAXIFS(K:K,$E:$E,$E548)-MINIFS(K:K,$E:$E,$E548))))</f>
        <v/>
      </c>
      <c r="CA548" s="232" t="str">
        <f t="array" ref="CA548">IF(L548="","",
IF(INDEX(Settings!$H:$H,MATCH(CA$1,Settings!$G:$G,0))=TRUE,
100-100*(L548-MINIFS(L:L,$E:$E,$E548))/(MAXIFS(L:L,$E:$E,$E548)-MINIFS(L:L,$E:$E,$E548)),
100*(L548-MINIFS(L:L,$E:$E,$E548))/(MAXIFS(L:L,$E:$E,$E548)-MINIFS(L:L,$E:$E,$E548))))</f>
        <v/>
      </c>
      <c r="CB548" s="232" t="str">
        <f t="array" ref="CB548">IF(M548="","",
IF(INDEX(Settings!$H:$H,MATCH(CB$1,Settings!$G:$G,0))=TRUE,
100-100*(M548-MINIFS(M:M,$E:$E,$E548))/(MAXIFS(M:M,$E:$E,$E548)-MINIFS(M:M,$E:$E,$E548)),
100*(M548-MINIFS(M:M,$E:$E,$E548))/(MAXIFS(M:M,$E:$E,$E548)-MINIFS(M:M,$E:$E,$E548))))</f>
        <v/>
      </c>
      <c r="CC548" s="232" t="str">
        <f t="array" ref="CC548">IF(N548="","",
IF(INDEX(Settings!$H:$H,MATCH(CC$1,Settings!$G:$G,0))=TRUE,
100-100*(N548-MINIFS(N:N,$E:$E,$E548))/(MAXIFS(N:N,$E:$E,$E548)-MINIFS(N:N,$E:$E,$E548)),
100*(N548-MINIFS(N:N,$E:$E,$E548))/(MAXIFS(N:N,$E:$E,$E548)-MINIFS(N:N,$E:$E,$E548))))</f>
        <v/>
      </c>
      <c r="CD548" s="232" t="str">
        <f t="array" ref="CD548">IF(O548="","",
IF(INDEX(Settings!$H:$H,MATCH(CD$1,Settings!$G:$G,0))=TRUE,
100-100*(O548-MINIFS(O:O,$E:$E,$E548))/(MAXIFS(O:O,$E:$E,$E548)-MINIFS(O:O,$E:$E,$E548)),
100*(O548-MINIFS(O:O,$E:$E,$E548))/(MAXIFS(O:O,$E:$E,$E548)-MINIFS(O:O,$E:$E,$E548))))</f>
        <v/>
      </c>
      <c r="CE548" s="232" t="str">
        <f t="array" ref="CE548">IF(P548="","",
IF(INDEX(Settings!$H:$H,MATCH(CE$1,Settings!$G:$G,0))=TRUE,
100-100*(P548-MINIFS(P:P,$E:$E,$E548))/(MAXIFS(P:P,$E:$E,$E548)-MINIFS(P:P,$E:$E,$E548)),
100*(P548-MINIFS(P:P,$E:$E,$E548))/(MAXIFS(P:P,$E:$E,$E548)-MINIFS(P:P,$E:$E,$E548))))</f>
        <v/>
      </c>
      <c r="CF548" s="232" t="str">
        <f t="array" ref="CF548">IF(Q548="","",
IF(INDEX(Settings!$H:$H,MATCH(CF$1,Settings!$G:$G,0))=TRUE,
100-100*(Q548-MINIFS(Q:Q,$E:$E,$E548))/(MAXIFS(Q:Q,$E:$E,$E548)-MINIFS(Q:Q,$E:$E,$E548)),
100*(Q548-MINIFS(Q:Q,$E:$E,$E548))/(MAXIFS(Q:Q,$E:$E,$E548)-MINIFS(Q:Q,$E:$E,$E548))))</f>
        <v/>
      </c>
      <c r="CG548" s="232" t="str">
        <f t="array" ref="CG548">IF(R548="","",
IF(INDEX(Settings!$H:$H,MATCH(CG$1,Settings!$G:$G,0))=TRUE,
100-100*(R548-MINIFS(R:R,$E:$E,$E548))/(MAXIFS(R:R,$E:$E,$E548)-MINIFS(R:R,$E:$E,$E548)),
100*(R548-MINIFS(R:R,$E:$E,$E548))/(MAXIFS(R:R,$E:$E,$E548)-MINIFS(R:R,$E:$E,$E548))))</f>
        <v/>
      </c>
      <c r="CH548" s="232" t="str">
        <f t="array" ref="CH548">IF(S548="","",
IF(INDEX(Settings!$H:$H,MATCH(CH$1,Settings!$G:$G,0))=TRUE,
100-100*(S548-MINIFS(S:S,$E:$E,$E548))/(MAXIFS(S:S,$E:$E,$E548)-MINIFS(S:S,$E:$E,$E548)),
100*(S548-MINIFS(S:S,$E:$E,$E548))/(MAXIFS(S:S,$E:$E,$E548)-MINIFS(S:S,$E:$E,$E548))))</f>
        <v/>
      </c>
      <c r="CI548" s="232" t="str">
        <f t="array" ref="CI548">IF(T548="","",
IF(INDEX(Settings!$H:$H,MATCH(CI$1,Settings!$G:$G,0))=TRUE,
100-100*(T548-MINIFS(T:T,$E:$E,$E548))/(MAXIFS(T:T,$E:$E,$E548)-MINIFS(T:T,$E:$E,$E548)),
100*(T548-MINIFS(T:T,$E:$E,$E548))/(MAXIFS(T:T,$E:$E,$E548)-MINIFS(T:T,$E:$E,$E548))))</f>
        <v/>
      </c>
      <c r="CJ548" s="232" t="str">
        <f t="array" ref="CJ548">IF(U548="","",
IF(INDEX(Settings!$H:$H,MATCH(CJ$1,Settings!$G:$G,0))=TRUE,
100-100*(U548-MINIFS(U:U,$E:$E,$E548))/(MAXIFS(U:U,$E:$E,$E548)-MINIFS(U:U,$E:$E,$E548)),
100*(U548-MINIFS(U:U,$E:$E,$E548))/(MAXIFS(U:U,$E:$E,$E548)-MINIFS(U:U,$E:$E,$E548))))</f>
        <v/>
      </c>
      <c r="CK548" s="232" t="str">
        <f t="array" ref="CK548">IF(V548="","",
IF(INDEX(Settings!$H:$H,MATCH(CK$1,Settings!$G:$G,0))=TRUE,
100-100*(V548-MINIFS(V:V,$E:$E,$E548))/(MAXIFS(V:V,$E:$E,$E548)-MINIFS(V:V,$E:$E,$E548)),
100*(V548-MINIFS(V:V,$E:$E,$E548))/(MAXIFS(V:V,$E:$E,$E548)-MINIFS(V:V,$E:$E,$E548))))</f>
        <v/>
      </c>
      <c r="CL548" s="232" t="str">
        <f t="array" ref="CL548">IF(W548="","",
IF(INDEX(Settings!$H:$H,MATCH(CL$1,Settings!$G:$G,0))=TRUE,
100-100*(W548-MINIFS(W:W,$E:$E,$E548))/(MAXIFS(W:W,$E:$E,$E548)-MINIFS(W:W,$E:$E,$E548)),
100*(W548-MINIFS(W:W,$E:$E,$E548))/(MAXIFS(W:W,$E:$E,$E548)-MINIFS(W:W,$E:$E,$E548))))</f>
        <v/>
      </c>
      <c r="CM548" s="232" t="str">
        <f t="array" ref="CM548">IF(X548="","",
IF(INDEX(Settings!$H:$H,MATCH(CM$1,Settings!$G:$G,0))=TRUE,
100-100*(X548-MINIFS(X:X,$E:$E,$E548))/(MAXIFS(X:X,$E:$E,$E548)-MINIFS(X:X,$E:$E,$E548)),
100*(X548-MINIFS(X:X,$E:$E,$E548))/(MAXIFS(X:X,$E:$E,$E548)-MINIFS(X:X,$E:$E,$E548))))</f>
        <v/>
      </c>
      <c r="CN548" s="232" t="str">
        <f t="array" ref="CN548">IF(Y548="","",
IF(INDEX(Settings!$H:$H,MATCH(CN$1,Settings!$G:$G,0))=TRUE,
100-100*(Y548-MINIFS(Y:Y,$E:$E,$E548))/(MAXIFS(Y:Y,$E:$E,$E548)-MINIFS(Y:Y,$E:$E,$E548)),
100*(Y548-MINIFS(Y:Y,$E:$E,$E548))/(MAXIFS(Y:Y,$E:$E,$E548)-MINIFS(Y:Y,$E:$E,$E548))))</f>
        <v/>
      </c>
      <c r="CO548" s="232" t="str">
        <f t="array" ref="CO548">IF(Z548="","",
IF(INDEX(Settings!$H:$H,MATCH(CO$1,Settings!$G:$G,0))=TRUE,
100-100*(Z548-MINIFS(Z:Z,$E:$E,$E548))/(MAXIFS(Z:Z,$E:$E,$E548)-MINIFS(Z:Z,$E:$E,$E548)),
100*(Z548-MINIFS(Z:Z,$E:$E,$E548))/(MAXIFS(Z:Z,$E:$E,$E548)-MINIFS(Z:Z,$E:$E,$E548))))</f>
        <v/>
      </c>
      <c r="CP548" s="232" t="str">
        <f t="array" ref="CP548">IF(AA548="","",
IF(INDEX(Settings!$H:$H,MATCH(CP$1,Settings!$G:$G,0))=TRUE,
100-100*(AA548-MINIFS(AA:AA,$E:$E,$E548))/(MAXIFS(AA:AA,$E:$E,$E548)-MINIFS(AA:AA,$E:$E,$E548)),
100*(AA548-MINIFS(AA:AA,$E:$E,$E548))/(MAXIFS(AA:AA,$E:$E,$E548)-MINIFS(AA:AA,$E:$E,$E548))))</f>
        <v/>
      </c>
      <c r="CQ548" s="232" t="str">
        <f t="array" ref="CQ548">IF(AB548="","",
IF(INDEX(Settings!$H:$H,MATCH(CQ$1,Settings!$G:$G,0))=TRUE,
100-100*(AB548-MINIFS(AB:AB,$E:$E,$E548))/(MAXIFS(AB:AB,$E:$E,$E548)-MINIFS(AB:AB,$E:$E,$E548)),
100*(AB548-MINIFS(AB:AB,$E:$E,$E548))/(MAXIFS(AB:AB,$E:$E,$E548)-MINIFS(AB:AB,$E:$E,$E548))))</f>
        <v/>
      </c>
      <c r="CR548" s="232" t="str">
        <f t="array" ref="CR548">IF(AC548="","",
IF(INDEX(Settings!$H:$H,MATCH(CR$1,Settings!$G:$G,0))=TRUE,
100-100*(AC548-MINIFS(AC:AC,$E:$E,$E548))/(MAXIFS(AC:AC,$E:$E,$E548)-MINIFS(AC:AC,$E:$E,$E548)),
100*(AC548-MINIFS(AC:AC,$E:$E,$E548))/(MAXIFS(AC:AC,$E:$E,$E548)-MINIFS(AC:AC,$E:$E,$E548))))</f>
        <v/>
      </c>
      <c r="CS548" s="232" t="str">
        <f t="array" ref="CS548">IF(AD548="","",
IF(INDEX(Settings!$H:$H,MATCH(CS$1,Settings!$G:$G,0))=TRUE,
100-100*(AD548-MINIFS(AD:AD,$E:$E,$E548))/(MAXIFS(AD:AD,$E:$E,$E548)-MINIFS(AD:AD,$E:$E,$E548)),
100*(AD548-MINIFS(AD:AD,$E:$E,$E548))/(MAXIFS(AD:AD,$E:$E,$E548)-MINIFS(AD:AD,$E:$E,$E548))))</f>
        <v/>
      </c>
      <c r="CT548" s="232" t="str">
        <f t="array" ref="CT548">IF(AE548="","",
IF(INDEX(Settings!$H:$H,MATCH(CT$1,Settings!$G:$G,0))=TRUE,
100-100*(AE548-MINIFS(AE:AE,$E:$E,$E548))/(MAXIFS(AE:AE,$E:$E,$E548)-MINIFS(AE:AE,$E:$E,$E548)),
100*(AE548-MINIFS(AE:AE,$E:$E,$E548))/(MAXIFS(AE:AE,$E:$E,$E548)-MINIFS(AE:AE,$E:$E,$E548))))</f>
        <v/>
      </c>
      <c r="CU548" s="232" t="str">
        <f t="array" ref="CU548">IF(AF548="","",
IF(INDEX(Settings!$H:$H,MATCH(CU$1,Settings!$G:$G,0))=TRUE,
100-100*(AF548-MINIFS(AF:AF,$E:$E,$E548))/(MAXIFS(AF:AF,$E:$E,$E548)-MINIFS(AF:AF,$E:$E,$E548)),
100*(AF548-MINIFS(AF:AF,$E:$E,$E548))/(MAXIFS(AF:AF,$E:$E,$E548)-MINIFS(AF:AF,$E:$E,$E548))))</f>
        <v/>
      </c>
      <c r="CV548" s="232" t="str">
        <f t="array" ref="CV548">IF(AG548="","",
IF(INDEX(Settings!$H:$H,MATCH(CV$1,Settings!$G:$G,0))=TRUE,
100-100*(AG548-MINIFS(AG:AG,$E:$E,$E548))/(MAXIFS(AG:AG,$E:$E,$E548)-MINIFS(AG:AG,$E:$E,$E548)),
100*(AG548-MINIFS(AG:AG,$E:$E,$E548))/(MAXIFS(AG:AG,$E:$E,$E548)-MINIFS(AG:AG,$E:$E,$E548))))</f>
        <v/>
      </c>
      <c r="CW548" s="232" t="str">
        <f t="array" ref="CW548">IF(AH548="","",
IF(INDEX(Settings!$H:$H,MATCH(CW$1,Settings!$G:$G,0))=TRUE,
100-100*(AH548-MINIFS(AH:AH,$E:$E,$E548))/(MAXIFS(AH:AH,$E:$E,$E548)-MINIFS(AH:AH,$E:$E,$E548)),
100*(AH548-MINIFS(AH:AH,$E:$E,$E548))/(MAXIFS(AH:AH,$E:$E,$E548)-MINIFS(AH:AH,$E:$E,$E548))))</f>
        <v/>
      </c>
      <c r="CX548" s="232" t="str">
        <f t="array" ref="CX548">IF(AI548="","",
IF(INDEX(Settings!$H:$H,MATCH(CX$1,Settings!$G:$G,0))=TRUE,
100-100*(AI548-MINIFS(AI:AI,$E:$E,$E548))/(MAXIFS(AI:AI,$E:$E,$E548)-MINIFS(AI:AI,$E:$E,$E548)),
100*(AI548-MINIFS(AI:AI,$E:$E,$E548))/(MAXIFS(AI:AI,$E:$E,$E548)-MINIFS(AI:AI,$E:$E,$E548))))</f>
        <v/>
      </c>
      <c r="CY548" s="232" t="str">
        <f t="array" ref="CY548">IF(AJ548="","",
IF(INDEX(Settings!$H:$H,MATCH(CY$1,Settings!$G:$G,0))=TRUE,
100-100*(AJ548-MINIFS(AJ:AJ,$E:$E,$E548))/(MAXIFS(AJ:AJ,$E:$E,$E548)-MINIFS(AJ:AJ,$E:$E,$E548)),
100*(AJ548-MINIFS(AJ:AJ,$E:$E,$E548))/(MAXIFS(AJ:AJ,$E:$E,$E548)-MINIFS(AJ:AJ,$E:$E,$E548))))</f>
        <v/>
      </c>
      <c r="CZ548" s="232" t="str">
        <f t="array" ref="CZ548">IF(AK548="","",
IF(INDEX(Settings!$H:$H,MATCH(CZ$1,Settings!$G:$G,0))=TRUE,
100-100*(AK548-MINIFS(AK:AK,$E:$E,$E548))/(MAXIFS(AK:AK,$E:$E,$E548)-MINIFS(AK:AK,$E:$E,$E548)),
100*(AK548-MINIFS(AK:AK,$E:$E,$E548))/(MAXIFS(AK:AK,$E:$E,$E548)-MINIFS(AK:AK,$E:$E,$E548))))</f>
        <v/>
      </c>
      <c r="DA548" s="232" t="str">
        <f t="array" ref="DA548">IF(AL548="","",
IF(INDEX(Settings!$H:$H,MATCH(DA$1,Settings!$G:$G,0))=TRUE,
100-100*(AL548-MINIFS(AL:AL,$E:$E,$E548))/(MAXIFS(AL:AL,$E:$E,$E548)-MINIFS(AL:AL,$E:$E,$E548)),
100*(AL548-MINIFS(AL:AL,$E:$E,$E548))/(MAXIFS(AL:AL,$E:$E,$E548)-MINIFS(AL:AL,$E:$E,$E548))))</f>
        <v/>
      </c>
      <c r="DB548" s="232" t="str">
        <f t="array" ref="DB548">IF(AM548="","",
IF(INDEX(Settings!$H:$H,MATCH(DB$1,Settings!$G:$G,0))=TRUE,
100-100*(AM548-MINIFS(AM:AM,$E:$E,$E548))/(MAXIFS(AM:AM,$E:$E,$E548)-MINIFS(AM:AM,$E:$E,$E548)),
100*(AM548-MINIFS(AM:AM,$E:$E,$E548))/(MAXIFS(AM:AM,$E:$E,$E548)-MINIFS(AM:AM,$E:$E,$E548))))</f>
        <v/>
      </c>
      <c r="DC548" s="232" t="str">
        <f t="array" ref="DC548">IF(AN548="","",
IF(INDEX(Settings!$H:$H,MATCH(DC$1,Settings!$G:$G,0))=TRUE,
100-100*(AN548-MINIFS(AN:AN,$E:$E,$E548))/(MAXIFS(AN:AN,$E:$E,$E548)-MINIFS(AN:AN,$E:$E,$E548)),
100*(AN548-MINIFS(AN:AN,$E:$E,$E548))/(MAXIFS(AN:AN,$E:$E,$E548)-MINIFS(AN:AN,$E:$E,$E548))))</f>
        <v/>
      </c>
      <c r="DD548" s="232" t="str">
        <f t="array" ref="DD548">IF(AO548="","",
IF(INDEX(Settings!$H:$H,MATCH(DD$1,Settings!$G:$G,0))=TRUE,
100-100*(AO548-MINIFS(AO:AO,$E:$E,$E548))/(MAXIFS(AO:AO,$E:$E,$E548)-MINIFS(AO:AO,$E:$E,$E548)),
100*(AO548-MINIFS(AO:AO,$E:$E,$E548))/(MAXIFS(AO:AO,$E:$E,$E548)-MINIFS(AO:AO,$E:$E,$E548))))</f>
        <v/>
      </c>
      <c r="DE548" s="232" t="str">
        <f t="array" ref="DE548">IF(AP548="","",
IF(INDEX(Settings!$H:$H,MATCH(DE$1,Settings!$G:$G,0))=TRUE,
100-100*(AP548-MINIFS(AP:AP,$E:$E,$E548))/(MAXIFS(AP:AP,$E:$E,$E548)-MINIFS(AP:AP,$E:$E,$E548)),
100*(AP548-MINIFS(AP:AP,$E:$E,$E548))/(MAXIFS(AP:AP,$E:$E,$E548)-MINIFS(AP:AP,$E:$E,$E548))))</f>
        <v/>
      </c>
      <c r="DF548" s="232" t="str">
        <f t="array" ref="DF548">IF(AQ548="","",
IF(INDEX(Settings!$H:$H,MATCH(DF$1,Settings!$G:$G,0))=TRUE,
100-100*(AQ548-MINIFS(AQ:AQ,$E:$E,$E548))/(MAXIFS(AQ:AQ,$E:$E,$E548)-MINIFS(AQ:AQ,$E:$E,$E548)),
100*(AQ548-MINIFS(AQ:AQ,$E:$E,$E548))/(MAXIFS(AQ:AQ,$E:$E,$E548)-MINIFS(AQ:AQ,$E:$E,$E548))))</f>
        <v/>
      </c>
      <c r="DG548" s="232" t="str">
        <f t="array" ref="DG548">IF(AR548="","",
IF(INDEX(Settings!$H:$H,MATCH(DG$1,Settings!$G:$G,0))=TRUE,
100-100*(AR548-MINIFS(AR:AR,$E:$E,$E548))/(MAXIFS(AR:AR,$E:$E,$E548)-MINIFS(AR:AR,$E:$E,$E548)),
100*(AR548-MINIFS(AR:AR,$E:$E,$E548))/(MAXIFS(AR:AR,$E:$E,$E548)-MINIFS(AR:AR,$E:$E,$E548))))</f>
        <v/>
      </c>
      <c r="DH548" s="232" t="str">
        <f t="array" ref="DH548">IF(AS548="","",
IF(INDEX(Settings!$H:$H,MATCH(DH$1,Settings!$G:$G,0))=TRUE,
100-100*(AS548-MINIFS(AS:AS,$E:$E,$E548))/(MAXIFS(AS:AS,$E:$E,$E548)-MINIFS(AS:AS,$E:$E,$E548)),
100*(AS548-MINIFS(AS:AS,$E:$E,$E548))/(MAXIFS(AS:AS,$E:$E,$E548)-MINIFS(AS:AS,$E:$E,$E548))))</f>
        <v/>
      </c>
      <c r="DI548" s="232" t="str">
        <f t="array" ref="DI548">IF(AT548="","",
IF(INDEX(Settings!$H:$H,MATCH(DI$1,Settings!$G:$G,0))=TRUE,
100-100*(AT548-MINIFS(AT:AT,$E:$E,$E548))/(MAXIFS(AT:AT,$E:$E,$E548)-MINIFS(AT:AT,$E:$E,$E548)),
100*(AT548-MINIFS(AT:AT,$E:$E,$E548))/(MAXIFS(AT:AT,$E:$E,$E548)-MINIFS(AT:AT,$E:$E,$E548))))</f>
        <v/>
      </c>
      <c r="DJ548" s="232" t="str">
        <f t="array" ref="DJ548">IF(AU548="","",
IF(INDEX(Settings!$H:$H,MATCH(DJ$1,Settings!$G:$G,0))=TRUE,
100-100*(AU548-MINIFS(AU:AU,$E:$E,$E548))/(MAXIFS(AU:AU,$E:$E,$E548)-MINIFS(AU:AU,$E:$E,$E548)),
100*(AU548-MINIFS(AU:AU,$E:$E,$E548))/(MAXIFS(AU:AU,$E:$E,$E548)-MINIFS(AU:AU,$E:$E,$E548))))</f>
        <v/>
      </c>
      <c r="DK548" s="232" t="str">
        <f t="array" ref="DK548">IF(AV548="","",
IF(INDEX(Settings!$H:$H,MATCH(DK$1,Settings!$G:$G,0))=TRUE,
100-100*(AV548-MINIFS(AV:AV,$E:$E,$E548))/(MAXIFS(AV:AV,$E:$E,$E548)-MINIFS(AV:AV,$E:$E,$E548)),
100*(AV548-MINIFS(AV:AV,$E:$E,$E548))/(MAXIFS(AV:AV,$E:$E,$E548)-MINIFS(AV:AV,$E:$E,$E548))))</f>
        <v/>
      </c>
      <c r="DL548" s="232" t="str">
        <f t="array" ref="DL548">IF(AW548="","",
IF(INDEX(Settings!$H:$H,MATCH(DL$1,Settings!$G:$G,0))=TRUE,
100-100*(AW548-MINIFS(AW:AW,$E:$E,$E548))/(MAXIFS(AW:AW,$E:$E,$E548)-MINIFS(AW:AW,$E:$E,$E548)),
100*(AW548-MINIFS(AW:AW,$E:$E,$E548))/(MAXIFS(AW:AW,$E:$E,$E548)-MINIFS(AW:AW,$E:$E,$E548))))</f>
        <v/>
      </c>
      <c r="DM548" s="232" t="str">
        <f t="array" ref="DM548">IF(AX548="","",
IF(INDEX(Settings!$H:$H,MATCH(DM$1,Settings!$G:$G,0))=TRUE,
100-100*(AX548-MINIFS(AX:AX,$E:$E,$E548))/(MAXIFS(AX:AX,$E:$E,$E548)-MINIFS(AX:AX,$E:$E,$E548)),
100*(AX548-MINIFS(AX:AX,$E:$E,$E548))/(MAXIFS(AX:AX,$E:$E,$E548)-MINIFS(AX:AX,$E:$E,$E548))))</f>
        <v/>
      </c>
      <c r="DN548" s="232" t="str">
        <f t="array" ref="DN548">IF(AY548="","",
IF(INDEX(Settings!$H:$H,MATCH(DN$1,Settings!$G:$G,0))=TRUE,
100-100*(AY548-MINIFS(AY:AY,$E:$E,$E548))/(MAXIFS(AY:AY,$E:$E,$E548)-MINIFS(AY:AY,$E:$E,$E548)),
100*(AY548-MINIFS(AY:AY,$E:$E,$E548))/(MAXIFS(AY:AY,$E:$E,$E548)-MINIFS(AY:AY,$E:$E,$E548))))</f>
        <v/>
      </c>
      <c r="DO548" s="232" t="str">
        <f t="array" ref="DO548">IF(AZ548="","",
IF(INDEX(Settings!$H:$H,MATCH(DO$1,Settings!$G:$G,0))=TRUE,
100-100*(AZ548-MINIFS(AZ:AZ,$E:$E,$E548))/(MAXIFS(AZ:AZ,$E:$E,$E548)-MINIFS(AZ:AZ,$E:$E,$E548)),
100*(AZ548-MINIFS(AZ:AZ,$E:$E,$E548))/(MAXIFS(AZ:AZ,$E:$E,$E548)-MINIFS(AZ:AZ,$E:$E,$E548))))</f>
        <v/>
      </c>
      <c r="DP548" s="232" t="str">
        <f t="array" ref="DP548">IF(BA548="","",
IF(INDEX(Settings!$H:$H,MATCH(DP$1,Settings!$G:$G,0))=TRUE,
100-100*(BA548-MINIFS(BA:BA,$E:$E,$E548))/(MAXIFS(BA:BA,$E:$E,$E548)-MINIFS(BA:BA,$E:$E,$E548)),
100*(BA548-MINIFS(BA:BA,$E:$E,$E548))/(MAXIFS(BA:BA,$E:$E,$E548)-MINIFS(BA:BA,$E:$E,$E548))))</f>
        <v/>
      </c>
      <c r="DQ548" s="232" t="str">
        <f t="array" ref="DQ548">IF(BB548="","",
IF(INDEX(Settings!$H:$H,MATCH(DQ$1,Settings!$G:$G,0))=TRUE,
100-100*(BB548-MINIFS(BB:BB,$E:$E,$E548))/(MAXIFS(BB:BB,$E:$E,$E548)-MINIFS(BB:BB,$E:$E,$E548)),
100*(BB548-MINIFS(BB:BB,$E:$E,$E548))/(MAXIFS(BB:BB,$E:$E,$E548)-MINIFS(BB:BB,$E:$E,$E548))))</f>
        <v/>
      </c>
      <c r="DR548" s="232" t="str">
        <f t="array" ref="DR548">IF(BC548="","",
IF(INDEX(Settings!$H:$H,MATCH(DR$1,Settings!$G:$G,0))=TRUE,
100-100*(BC548-MINIFS(BC:BC,$E:$E,$E548))/(MAXIFS(BC:BC,$E:$E,$E548)-MINIFS(BC:BC,$E:$E,$E548)),
100*(BC548-MINIFS(BC:BC,$E:$E,$E548))/(MAXIFS(BC:BC,$E:$E,$E548)-MINIFS(BC:BC,$E:$E,$E548))))</f>
        <v/>
      </c>
      <c r="DS548" s="232" t="str">
        <f t="array" ref="DS548">IF(BD548="","",
IF(INDEX(Settings!$H:$H,MATCH(DS$1,Settings!$G:$G,0))=TRUE,
100-100*(BD548-MINIFS(BD:BD,$E:$E,$E548))/(MAXIFS(BD:BD,$E:$E,$E548)-MINIFS(BD:BD,$E:$E,$E548)),
100*(BD548-MINIFS(BD:BD,$E:$E,$E548))/(MAXIFS(BD:BD,$E:$E,$E548)-MINIFS(BD:BD,$E:$E,$E548))))</f>
        <v/>
      </c>
      <c r="DT548" s="232" t="str">
        <f t="array" ref="DT548">IF(BE548="","",
IF(INDEX(Settings!$H:$H,MATCH(DT$1,Settings!$G:$G,0))=TRUE,
100-100*(BE548-MINIFS(BE:BE,$E:$E,$E548))/(MAXIFS(BE:BE,$E:$E,$E548)-MINIFS(BE:BE,$E:$E,$E548)),
100*(BE548-MINIFS(BE:BE,$E:$E,$E548))/(MAXIFS(BE:BE,$E:$E,$E548)-MINIFS(BE:BE,$E:$E,$E548))))</f>
        <v/>
      </c>
      <c r="DU548" s="232" t="str">
        <f t="array" ref="DU548">IF(BF548="","",
IF(INDEX(Settings!$H:$H,MATCH(DU$1,Settings!$G:$G,0))=TRUE,
100-100*(BF548-MINIFS(BF:BF,$E:$E,$E548))/(MAXIFS(BF:BF,$E:$E,$E548)-MINIFS(BF:BF,$E:$E,$E548)),
100*(BF548-MINIFS(BF:BF,$E:$E,$E548))/(MAXIFS(BF:BF,$E:$E,$E548)-MINIFS(BF:BF,$E:$E,$E548))))</f>
        <v/>
      </c>
      <c r="DV548" s="232" t="str">
        <f t="array" ref="DV548">IF(BG548="","",
IF(INDEX(Settings!$H:$H,MATCH(DV$1,Settings!$G:$G,0))=TRUE,
100-100*(BG548-MINIFS(BG:BG,$E:$E,$E548))/(MAXIFS(BG:BG,$E:$E,$E548)-MINIFS(BG:BG,$E:$E,$E548)),
100*(BG548-MINIFS(BG:BG,$E:$E,$E548))/(MAXIFS(BG:BG,$E:$E,$E548)-MINIFS(BG:BG,$E:$E,$E548))))</f>
        <v/>
      </c>
      <c r="DW548" s="232" t="str">
        <f t="array" ref="DW548">IF(BH548="","",
IF(INDEX(Settings!$H:$H,MATCH(DW$1,Settings!$G:$G,0))=TRUE,
100-100*(BH548-MINIFS(BH:BH,$E:$E,$E548))/(MAXIFS(BH:BH,$E:$E,$E548)-MINIFS(BH:BH,$E:$E,$E548)),
100*(BH548-MINIFS(BH:BH,$E:$E,$E548))/(MAXIFS(BH:BH,$E:$E,$E548)-MINIFS(BH:BH,$E:$E,$E548))))</f>
        <v/>
      </c>
      <c r="DX548" s="232" t="str">
        <f t="array" ref="DX548">IF(BI548="","",
IF(INDEX(Settings!$H:$H,MATCH(DX$1,Settings!$G:$G,0))=TRUE,
100-100*(BI548-MINIFS(BI:BI,$E:$E,$E548))/(MAXIFS(BI:BI,$E:$E,$E548)-MINIFS(BI:BI,$E:$E,$E548)),
100*(BI548-MINIFS(BI:BI,$E:$E,$E548))/(MAXIFS(BI:BI,$E:$E,$E548)-MINIFS(BI:BI,$E:$E,$E548))))</f>
        <v/>
      </c>
      <c r="DY548" s="232" t="str">
        <f t="array" ref="DY548">IF(BJ548="","",
IF(INDEX(Settings!$H:$H,MATCH(DY$1,Settings!$G:$G,0))=TRUE,
100-100*(BJ548-MINIFS(BJ:BJ,$E:$E,$E548))/(MAXIFS(BJ:BJ,$E:$E,$E548)-MINIFS(BJ:BJ,$E:$E,$E548)),
100*(BJ548-MINIFS(BJ:BJ,$E:$E,$E548))/(MAXIFS(BJ:BJ,$E:$E,$E548)-MINIFS(BJ:BJ,$E:$E,$E548))))</f>
        <v/>
      </c>
      <c r="DZ548" s="234"/>
      <c r="EA548" s="234"/>
      <c r="EB548" s="234" t="str">
        <f t="shared" si="8"/>
        <v/>
      </c>
      <c r="EC548" s="234" t="str">
        <f t="shared" si="9"/>
        <v/>
      </c>
      <c r="ED548" s="234" t="str">
        <f t="shared" si="10"/>
        <v/>
      </c>
      <c r="EE548" s="234" t="str">
        <f t="shared" si="11"/>
        <v/>
      </c>
      <c r="EF548" s="234" t="str">
        <f t="shared" si="12"/>
        <v/>
      </c>
      <c r="EG548" s="234" t="str">
        <f t="shared" si="13"/>
        <v/>
      </c>
      <c r="EH548" s="234"/>
      <c r="EI548" s="234"/>
      <c r="EJ548" s="234"/>
      <c r="EK548" s="234"/>
      <c r="EL548" s="234"/>
      <c r="EM548" s="234"/>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3" t="str">
        <f t="shared" si="14"/>
        <v/>
      </c>
      <c r="N549" s="49"/>
      <c r="O549" s="49"/>
      <c r="P549" s="49"/>
      <c r="Q549" s="49"/>
      <c r="R549" s="49"/>
      <c r="S549" s="222" t="str">
        <f>IFERROR(VLOOKUP(AF549, 'YOYO IR Scores'!A:C, 3, FALSE), "")
</f>
        <v/>
      </c>
      <c r="T549" s="49"/>
      <c r="U549" s="49"/>
      <c r="V549" s="49"/>
      <c r="W549" s="49"/>
      <c r="X549" s="224" t="str">
        <f t="shared" si="4"/>
        <v/>
      </c>
      <c r="Y549" s="225" t="str">
        <f t="shared" si="5"/>
        <v/>
      </c>
      <c r="Z549" s="225" t="str">
        <f t="shared" si="6"/>
        <v/>
      </c>
      <c r="AA549" s="224" t="str">
        <f t="shared" si="7"/>
        <v/>
      </c>
      <c r="AB549" s="223"/>
      <c r="AC549" s="223"/>
      <c r="AD549" s="223"/>
      <c r="AE549" s="223" t="str">
        <f>IFERROR(VLOOKUP(AF549, 'YOYO IR Scores'!A:C, 2, FALSE), "")</f>
        <v/>
      </c>
      <c r="AF549" s="223"/>
      <c r="AG549" s="223"/>
      <c r="AH549" s="223"/>
      <c r="AI549" s="223"/>
      <c r="AJ549" s="223"/>
      <c r="AK549" s="223"/>
      <c r="AL549" s="223"/>
      <c r="AM549" s="223"/>
      <c r="AN549" s="223"/>
      <c r="AO549" s="223"/>
      <c r="AP549" s="223"/>
      <c r="AQ549" s="223"/>
      <c r="AR549" s="223"/>
      <c r="AS549" s="223"/>
      <c r="AT549" s="223"/>
      <c r="AU549" s="223"/>
      <c r="AV549" s="223"/>
      <c r="AW549" s="223"/>
      <c r="AX549" s="223"/>
      <c r="AY549" s="223"/>
      <c r="AZ549" s="223"/>
      <c r="BA549" s="223"/>
      <c r="BB549" s="223"/>
      <c r="BC549" s="223"/>
      <c r="BD549" s="223"/>
      <c r="BE549" s="223"/>
      <c r="BF549" s="223"/>
      <c r="BG549" s="223"/>
      <c r="BH549" s="223"/>
      <c r="BI549" s="223"/>
      <c r="BJ549" s="223"/>
      <c r="BK549" s="223" t="str">
        <f t="array" ref="BK549">IF(J549="","",
IF(INDEX(Settings!$H:$H,MATCH(BY$1,Settings!$G:$G,0))=TRUE,
100-100*(J549-MIN(J:J))/(MAX(J:J)-MIN(J:J)),
100*(J549-MIN(J:J))/(MAX(J:J)-MIN(J:J))))</f>
        <v/>
      </c>
      <c r="BL549" s="223" t="str">
        <f t="array" ref="BL549">IF(J549="","",
IF(INDEX(Settings!$H:$H,MATCH(BY$1,Settings!$G:$G,0))=TRUE,
100-100*(J549-MINIFS(J:J,$E:$E,$E549))/(MAXIFS(J:J,$E:$E,$E549)-MINIFS(J:J,$E:$E,$E549)),
100*(J549-MINIFS(J:J,$E:$E,$E549))/(MAXIFS(J:J,$E:$E,$E549)-MINIFS(J:J,$E:$E,$E549))))</f>
        <v/>
      </c>
      <c r="BM549" s="223"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4" t="str">
        <f t="array" ref="BQ549">IF(J549="","",
IF(INDEX(Settings!$H:$H,MATCH(BY$1,Settings!$G:$G,0))=TRUE,
-1*(J549-AVERAGE(J:J))/STDEV(J:J),
(J549-AVERAGE(J:J))/STDEV(J:J)))</f>
        <v/>
      </c>
      <c r="BR549" s="224" t="str">
        <f>IFERROR(__xludf.DUMMYFUNCTION("IF(J549="""","""",
IF(INDEX(Settings!$H:$H,MATCH(BY$1,Settings!$G:$G,0))=TRUE,
-1*(J549-AVERAGEIFS(J:J,$E:$E,$E549))/STDEV(FILTER(J:J,$E:$E=$E549)),
(J549-AVERAGEIFS(J:J,$E:$E,$E549))/STDEV(FILTER(J:J,$E:$E=$E549))))"),"")</f>
        <v/>
      </c>
      <c r="BS549" s="224"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3" t="str">
        <f t="array" ref="BY549">IF(J549="","",
IF(INDEX(Settings!$H:$H,MATCH(BY$1,Settings!$G:$G,0))=TRUE,
100-100*(J549-MINIFS(J:J,$E:$E,$E549))/(MAXIFS(J:J,$E:$E,$E549)-MINIFS(J:J,$E:$E,$E549)),
100*(J549-MINIFS(J:J,$E:$E,$E549))/(MAXIFS(J:J,$E:$E,$E549)-MINIFS(J:J,$E:$E,$E549))))</f>
        <v/>
      </c>
      <c r="BZ549" s="223" t="str">
        <f t="array" ref="BZ549">IF(K549="","",
IF(INDEX(Settings!$H:$H,MATCH(BZ$1,Settings!$G:$G,0))=TRUE,
100-100*(K549-MINIFS(K:K,$E:$E,$E549))/(MAXIFS(K:K,$E:$E,$E549)-MINIFS(K:K,$E:$E,$E549)),
100*(K549-MINIFS(K:K,$E:$E,$E549))/(MAXIFS(K:K,$E:$E,$E549)-MINIFS(K:K,$E:$E,$E549))))</f>
        <v/>
      </c>
      <c r="CA549" s="223" t="str">
        <f t="array" ref="CA549">IF(L549="","",
IF(INDEX(Settings!$H:$H,MATCH(CA$1,Settings!$G:$G,0))=TRUE,
100-100*(L549-MINIFS(L:L,$E:$E,$E549))/(MAXIFS(L:L,$E:$E,$E549)-MINIFS(L:L,$E:$E,$E549)),
100*(L549-MINIFS(L:L,$E:$E,$E549))/(MAXIFS(L:L,$E:$E,$E549)-MINIFS(L:L,$E:$E,$E549))))</f>
        <v/>
      </c>
      <c r="CB549" s="223" t="str">
        <f t="array" ref="CB549">IF(M549="","",
IF(INDEX(Settings!$H:$H,MATCH(CB$1,Settings!$G:$G,0))=TRUE,
100-100*(M549-MINIFS(M:M,$E:$E,$E549))/(MAXIFS(M:M,$E:$E,$E549)-MINIFS(M:M,$E:$E,$E549)),
100*(M549-MINIFS(M:M,$E:$E,$E549))/(MAXIFS(M:M,$E:$E,$E549)-MINIFS(M:M,$E:$E,$E549))))</f>
        <v/>
      </c>
      <c r="CC549" s="223" t="str">
        <f t="array" ref="CC549">IF(N549="","",
IF(INDEX(Settings!$H:$H,MATCH(CC$1,Settings!$G:$G,0))=TRUE,
100-100*(N549-MINIFS(N:N,$E:$E,$E549))/(MAXIFS(N:N,$E:$E,$E549)-MINIFS(N:N,$E:$E,$E549)),
100*(N549-MINIFS(N:N,$E:$E,$E549))/(MAXIFS(N:N,$E:$E,$E549)-MINIFS(N:N,$E:$E,$E549))))</f>
        <v/>
      </c>
      <c r="CD549" s="223" t="str">
        <f t="array" ref="CD549">IF(O549="","",
IF(INDEX(Settings!$H:$H,MATCH(CD$1,Settings!$G:$G,0))=TRUE,
100-100*(O549-MINIFS(O:O,$E:$E,$E549))/(MAXIFS(O:O,$E:$E,$E549)-MINIFS(O:O,$E:$E,$E549)),
100*(O549-MINIFS(O:O,$E:$E,$E549))/(MAXIFS(O:O,$E:$E,$E549)-MINIFS(O:O,$E:$E,$E549))))</f>
        <v/>
      </c>
      <c r="CE549" s="223" t="str">
        <f t="array" ref="CE549">IF(P549="","",
IF(INDEX(Settings!$H:$H,MATCH(CE$1,Settings!$G:$G,0))=TRUE,
100-100*(P549-MINIFS(P:P,$E:$E,$E549))/(MAXIFS(P:P,$E:$E,$E549)-MINIFS(P:P,$E:$E,$E549)),
100*(P549-MINIFS(P:P,$E:$E,$E549))/(MAXIFS(P:P,$E:$E,$E549)-MINIFS(P:P,$E:$E,$E549))))</f>
        <v/>
      </c>
      <c r="CF549" s="223" t="str">
        <f t="array" ref="CF549">IF(Q549="","",
IF(INDEX(Settings!$H:$H,MATCH(CF$1,Settings!$G:$G,0))=TRUE,
100-100*(Q549-MINIFS(Q:Q,$E:$E,$E549))/(MAXIFS(Q:Q,$E:$E,$E549)-MINIFS(Q:Q,$E:$E,$E549)),
100*(Q549-MINIFS(Q:Q,$E:$E,$E549))/(MAXIFS(Q:Q,$E:$E,$E549)-MINIFS(Q:Q,$E:$E,$E549))))</f>
        <v/>
      </c>
      <c r="CG549" s="223" t="str">
        <f t="array" ref="CG549">IF(R549="","",
IF(INDEX(Settings!$H:$H,MATCH(CG$1,Settings!$G:$G,0))=TRUE,
100-100*(R549-MINIFS(R:R,$E:$E,$E549))/(MAXIFS(R:R,$E:$E,$E549)-MINIFS(R:R,$E:$E,$E549)),
100*(R549-MINIFS(R:R,$E:$E,$E549))/(MAXIFS(R:R,$E:$E,$E549)-MINIFS(R:R,$E:$E,$E549))))</f>
        <v/>
      </c>
      <c r="CH549" s="223" t="str">
        <f t="array" ref="CH549">IF(S549="","",
IF(INDEX(Settings!$H:$H,MATCH(CH$1,Settings!$G:$G,0))=TRUE,
100-100*(S549-MINIFS(S:S,$E:$E,$E549))/(MAXIFS(S:S,$E:$E,$E549)-MINIFS(S:S,$E:$E,$E549)),
100*(S549-MINIFS(S:S,$E:$E,$E549))/(MAXIFS(S:S,$E:$E,$E549)-MINIFS(S:S,$E:$E,$E549))))</f>
        <v/>
      </c>
      <c r="CI549" s="223" t="str">
        <f t="array" ref="CI549">IF(T549="","",
IF(INDEX(Settings!$H:$H,MATCH(CI$1,Settings!$G:$G,0))=TRUE,
100-100*(T549-MINIFS(T:T,$E:$E,$E549))/(MAXIFS(T:T,$E:$E,$E549)-MINIFS(T:T,$E:$E,$E549)),
100*(T549-MINIFS(T:T,$E:$E,$E549))/(MAXIFS(T:T,$E:$E,$E549)-MINIFS(T:T,$E:$E,$E549))))</f>
        <v/>
      </c>
      <c r="CJ549" s="223" t="str">
        <f t="array" ref="CJ549">IF(U549="","",
IF(INDEX(Settings!$H:$H,MATCH(CJ$1,Settings!$G:$G,0))=TRUE,
100-100*(U549-MINIFS(U:U,$E:$E,$E549))/(MAXIFS(U:U,$E:$E,$E549)-MINIFS(U:U,$E:$E,$E549)),
100*(U549-MINIFS(U:U,$E:$E,$E549))/(MAXIFS(U:U,$E:$E,$E549)-MINIFS(U:U,$E:$E,$E549))))</f>
        <v/>
      </c>
      <c r="CK549" s="223" t="str">
        <f t="array" ref="CK549">IF(V549="","",
IF(INDEX(Settings!$H:$H,MATCH(CK$1,Settings!$G:$G,0))=TRUE,
100-100*(V549-MINIFS(V:V,$E:$E,$E549))/(MAXIFS(V:V,$E:$E,$E549)-MINIFS(V:V,$E:$E,$E549)),
100*(V549-MINIFS(V:V,$E:$E,$E549))/(MAXIFS(V:V,$E:$E,$E549)-MINIFS(V:V,$E:$E,$E549))))</f>
        <v/>
      </c>
      <c r="CL549" s="223" t="str">
        <f t="array" ref="CL549">IF(W549="","",
IF(INDEX(Settings!$H:$H,MATCH(CL$1,Settings!$G:$G,0))=TRUE,
100-100*(W549-MINIFS(W:W,$E:$E,$E549))/(MAXIFS(W:W,$E:$E,$E549)-MINIFS(W:W,$E:$E,$E549)),
100*(W549-MINIFS(W:W,$E:$E,$E549))/(MAXIFS(W:W,$E:$E,$E549)-MINIFS(W:W,$E:$E,$E549))))</f>
        <v/>
      </c>
      <c r="CM549" s="223" t="str">
        <f t="array" ref="CM549">IF(X549="","",
IF(INDEX(Settings!$H:$H,MATCH(CM$1,Settings!$G:$G,0))=TRUE,
100-100*(X549-MINIFS(X:X,$E:$E,$E549))/(MAXIFS(X:X,$E:$E,$E549)-MINIFS(X:X,$E:$E,$E549)),
100*(X549-MINIFS(X:X,$E:$E,$E549))/(MAXIFS(X:X,$E:$E,$E549)-MINIFS(X:X,$E:$E,$E549))))</f>
        <v/>
      </c>
      <c r="CN549" s="223" t="str">
        <f t="array" ref="CN549">IF(Y549="","",
IF(INDEX(Settings!$H:$H,MATCH(CN$1,Settings!$G:$G,0))=TRUE,
100-100*(Y549-MINIFS(Y:Y,$E:$E,$E549))/(MAXIFS(Y:Y,$E:$E,$E549)-MINIFS(Y:Y,$E:$E,$E549)),
100*(Y549-MINIFS(Y:Y,$E:$E,$E549))/(MAXIFS(Y:Y,$E:$E,$E549)-MINIFS(Y:Y,$E:$E,$E549))))</f>
        <v/>
      </c>
      <c r="CO549" s="223" t="str">
        <f t="array" ref="CO549">IF(Z549="","",
IF(INDEX(Settings!$H:$H,MATCH(CO$1,Settings!$G:$G,0))=TRUE,
100-100*(Z549-MINIFS(Z:Z,$E:$E,$E549))/(MAXIFS(Z:Z,$E:$E,$E549)-MINIFS(Z:Z,$E:$E,$E549)),
100*(Z549-MINIFS(Z:Z,$E:$E,$E549))/(MAXIFS(Z:Z,$E:$E,$E549)-MINIFS(Z:Z,$E:$E,$E549))))</f>
        <v/>
      </c>
      <c r="CP549" s="223" t="str">
        <f t="array" ref="CP549">IF(AA549="","",
IF(INDEX(Settings!$H:$H,MATCH(CP$1,Settings!$G:$G,0))=TRUE,
100-100*(AA549-MINIFS(AA:AA,$E:$E,$E549))/(MAXIFS(AA:AA,$E:$E,$E549)-MINIFS(AA:AA,$E:$E,$E549)),
100*(AA549-MINIFS(AA:AA,$E:$E,$E549))/(MAXIFS(AA:AA,$E:$E,$E549)-MINIFS(AA:AA,$E:$E,$E549))))</f>
        <v/>
      </c>
      <c r="CQ549" s="223" t="str">
        <f t="array" ref="CQ549">IF(AB549="","",
IF(INDEX(Settings!$H:$H,MATCH(CQ$1,Settings!$G:$G,0))=TRUE,
100-100*(AB549-MINIFS(AB:AB,$E:$E,$E549))/(MAXIFS(AB:AB,$E:$E,$E549)-MINIFS(AB:AB,$E:$E,$E549)),
100*(AB549-MINIFS(AB:AB,$E:$E,$E549))/(MAXIFS(AB:AB,$E:$E,$E549)-MINIFS(AB:AB,$E:$E,$E549))))</f>
        <v/>
      </c>
      <c r="CR549" s="223" t="str">
        <f t="array" ref="CR549">IF(AC549="","",
IF(INDEX(Settings!$H:$H,MATCH(CR$1,Settings!$G:$G,0))=TRUE,
100-100*(AC549-MINIFS(AC:AC,$E:$E,$E549))/(MAXIFS(AC:AC,$E:$E,$E549)-MINIFS(AC:AC,$E:$E,$E549)),
100*(AC549-MINIFS(AC:AC,$E:$E,$E549))/(MAXIFS(AC:AC,$E:$E,$E549)-MINIFS(AC:AC,$E:$E,$E549))))</f>
        <v/>
      </c>
      <c r="CS549" s="223" t="str">
        <f t="array" ref="CS549">IF(AD549="","",
IF(INDEX(Settings!$H:$H,MATCH(CS$1,Settings!$G:$G,0))=TRUE,
100-100*(AD549-MINIFS(AD:AD,$E:$E,$E549))/(MAXIFS(AD:AD,$E:$E,$E549)-MINIFS(AD:AD,$E:$E,$E549)),
100*(AD549-MINIFS(AD:AD,$E:$E,$E549))/(MAXIFS(AD:AD,$E:$E,$E549)-MINIFS(AD:AD,$E:$E,$E549))))</f>
        <v/>
      </c>
      <c r="CT549" s="223" t="str">
        <f t="array" ref="CT549">IF(AE549="","",
IF(INDEX(Settings!$H:$H,MATCH(CT$1,Settings!$G:$G,0))=TRUE,
100-100*(AE549-MINIFS(AE:AE,$E:$E,$E549))/(MAXIFS(AE:AE,$E:$E,$E549)-MINIFS(AE:AE,$E:$E,$E549)),
100*(AE549-MINIFS(AE:AE,$E:$E,$E549))/(MAXIFS(AE:AE,$E:$E,$E549)-MINIFS(AE:AE,$E:$E,$E549))))</f>
        <v/>
      </c>
      <c r="CU549" s="223" t="str">
        <f t="array" ref="CU549">IF(AF549="","",
IF(INDEX(Settings!$H:$H,MATCH(CU$1,Settings!$G:$G,0))=TRUE,
100-100*(AF549-MINIFS(AF:AF,$E:$E,$E549))/(MAXIFS(AF:AF,$E:$E,$E549)-MINIFS(AF:AF,$E:$E,$E549)),
100*(AF549-MINIFS(AF:AF,$E:$E,$E549))/(MAXIFS(AF:AF,$E:$E,$E549)-MINIFS(AF:AF,$E:$E,$E549))))</f>
        <v/>
      </c>
      <c r="CV549" s="223" t="str">
        <f t="array" ref="CV549">IF(AG549="","",
IF(INDEX(Settings!$H:$H,MATCH(CV$1,Settings!$G:$G,0))=TRUE,
100-100*(AG549-MINIFS(AG:AG,$E:$E,$E549))/(MAXIFS(AG:AG,$E:$E,$E549)-MINIFS(AG:AG,$E:$E,$E549)),
100*(AG549-MINIFS(AG:AG,$E:$E,$E549))/(MAXIFS(AG:AG,$E:$E,$E549)-MINIFS(AG:AG,$E:$E,$E549))))</f>
        <v/>
      </c>
      <c r="CW549" s="223" t="str">
        <f t="array" ref="CW549">IF(AH549="","",
IF(INDEX(Settings!$H:$H,MATCH(CW$1,Settings!$G:$G,0))=TRUE,
100-100*(AH549-MINIFS(AH:AH,$E:$E,$E549))/(MAXIFS(AH:AH,$E:$E,$E549)-MINIFS(AH:AH,$E:$E,$E549)),
100*(AH549-MINIFS(AH:AH,$E:$E,$E549))/(MAXIFS(AH:AH,$E:$E,$E549)-MINIFS(AH:AH,$E:$E,$E549))))</f>
        <v/>
      </c>
      <c r="CX549" s="223" t="str">
        <f t="array" ref="CX549">IF(AI549="","",
IF(INDEX(Settings!$H:$H,MATCH(CX$1,Settings!$G:$G,0))=TRUE,
100-100*(AI549-MINIFS(AI:AI,$E:$E,$E549))/(MAXIFS(AI:AI,$E:$E,$E549)-MINIFS(AI:AI,$E:$E,$E549)),
100*(AI549-MINIFS(AI:AI,$E:$E,$E549))/(MAXIFS(AI:AI,$E:$E,$E549)-MINIFS(AI:AI,$E:$E,$E549))))</f>
        <v/>
      </c>
      <c r="CY549" s="223" t="str">
        <f t="array" ref="CY549">IF(AJ549="","",
IF(INDEX(Settings!$H:$H,MATCH(CY$1,Settings!$G:$G,0))=TRUE,
100-100*(AJ549-MINIFS(AJ:AJ,$E:$E,$E549))/(MAXIFS(AJ:AJ,$E:$E,$E549)-MINIFS(AJ:AJ,$E:$E,$E549)),
100*(AJ549-MINIFS(AJ:AJ,$E:$E,$E549))/(MAXIFS(AJ:AJ,$E:$E,$E549)-MINIFS(AJ:AJ,$E:$E,$E549))))</f>
        <v/>
      </c>
      <c r="CZ549" s="223" t="str">
        <f t="array" ref="CZ549">IF(AK549="","",
IF(INDEX(Settings!$H:$H,MATCH(CZ$1,Settings!$G:$G,0))=TRUE,
100-100*(AK549-MINIFS(AK:AK,$E:$E,$E549))/(MAXIFS(AK:AK,$E:$E,$E549)-MINIFS(AK:AK,$E:$E,$E549)),
100*(AK549-MINIFS(AK:AK,$E:$E,$E549))/(MAXIFS(AK:AK,$E:$E,$E549)-MINIFS(AK:AK,$E:$E,$E549))))</f>
        <v/>
      </c>
      <c r="DA549" s="223" t="str">
        <f t="array" ref="DA549">IF(AL549="","",
IF(INDEX(Settings!$H:$H,MATCH(DA$1,Settings!$G:$G,0))=TRUE,
100-100*(AL549-MINIFS(AL:AL,$E:$E,$E549))/(MAXIFS(AL:AL,$E:$E,$E549)-MINIFS(AL:AL,$E:$E,$E549)),
100*(AL549-MINIFS(AL:AL,$E:$E,$E549))/(MAXIFS(AL:AL,$E:$E,$E549)-MINIFS(AL:AL,$E:$E,$E549))))</f>
        <v/>
      </c>
      <c r="DB549" s="223" t="str">
        <f t="array" ref="DB549">IF(AM549="","",
IF(INDEX(Settings!$H:$H,MATCH(DB$1,Settings!$G:$G,0))=TRUE,
100-100*(AM549-MINIFS(AM:AM,$E:$E,$E549))/(MAXIFS(AM:AM,$E:$E,$E549)-MINIFS(AM:AM,$E:$E,$E549)),
100*(AM549-MINIFS(AM:AM,$E:$E,$E549))/(MAXIFS(AM:AM,$E:$E,$E549)-MINIFS(AM:AM,$E:$E,$E549))))</f>
        <v/>
      </c>
      <c r="DC549" s="223" t="str">
        <f t="array" ref="DC549">IF(AN549="","",
IF(INDEX(Settings!$H:$H,MATCH(DC$1,Settings!$G:$G,0))=TRUE,
100-100*(AN549-MINIFS(AN:AN,$E:$E,$E549))/(MAXIFS(AN:AN,$E:$E,$E549)-MINIFS(AN:AN,$E:$E,$E549)),
100*(AN549-MINIFS(AN:AN,$E:$E,$E549))/(MAXIFS(AN:AN,$E:$E,$E549)-MINIFS(AN:AN,$E:$E,$E549))))</f>
        <v/>
      </c>
      <c r="DD549" s="223" t="str">
        <f t="array" ref="DD549">IF(AO549="","",
IF(INDEX(Settings!$H:$H,MATCH(DD$1,Settings!$G:$G,0))=TRUE,
100-100*(AO549-MINIFS(AO:AO,$E:$E,$E549))/(MAXIFS(AO:AO,$E:$E,$E549)-MINIFS(AO:AO,$E:$E,$E549)),
100*(AO549-MINIFS(AO:AO,$E:$E,$E549))/(MAXIFS(AO:AO,$E:$E,$E549)-MINIFS(AO:AO,$E:$E,$E549))))</f>
        <v/>
      </c>
      <c r="DE549" s="223" t="str">
        <f t="array" ref="DE549">IF(AP549="","",
IF(INDEX(Settings!$H:$H,MATCH(DE$1,Settings!$G:$G,0))=TRUE,
100-100*(AP549-MINIFS(AP:AP,$E:$E,$E549))/(MAXIFS(AP:AP,$E:$E,$E549)-MINIFS(AP:AP,$E:$E,$E549)),
100*(AP549-MINIFS(AP:AP,$E:$E,$E549))/(MAXIFS(AP:AP,$E:$E,$E549)-MINIFS(AP:AP,$E:$E,$E549))))</f>
        <v/>
      </c>
      <c r="DF549" s="223" t="str">
        <f t="array" ref="DF549">IF(AQ549="","",
IF(INDEX(Settings!$H:$H,MATCH(DF$1,Settings!$G:$G,0))=TRUE,
100-100*(AQ549-MINIFS(AQ:AQ,$E:$E,$E549))/(MAXIFS(AQ:AQ,$E:$E,$E549)-MINIFS(AQ:AQ,$E:$E,$E549)),
100*(AQ549-MINIFS(AQ:AQ,$E:$E,$E549))/(MAXIFS(AQ:AQ,$E:$E,$E549)-MINIFS(AQ:AQ,$E:$E,$E549))))</f>
        <v/>
      </c>
      <c r="DG549" s="223" t="str">
        <f t="array" ref="DG549">IF(AR549="","",
IF(INDEX(Settings!$H:$H,MATCH(DG$1,Settings!$G:$G,0))=TRUE,
100-100*(AR549-MINIFS(AR:AR,$E:$E,$E549))/(MAXIFS(AR:AR,$E:$E,$E549)-MINIFS(AR:AR,$E:$E,$E549)),
100*(AR549-MINIFS(AR:AR,$E:$E,$E549))/(MAXIFS(AR:AR,$E:$E,$E549)-MINIFS(AR:AR,$E:$E,$E549))))</f>
        <v/>
      </c>
      <c r="DH549" s="223" t="str">
        <f t="array" ref="DH549">IF(AS549="","",
IF(INDEX(Settings!$H:$H,MATCH(DH$1,Settings!$G:$G,0))=TRUE,
100-100*(AS549-MINIFS(AS:AS,$E:$E,$E549))/(MAXIFS(AS:AS,$E:$E,$E549)-MINIFS(AS:AS,$E:$E,$E549)),
100*(AS549-MINIFS(AS:AS,$E:$E,$E549))/(MAXIFS(AS:AS,$E:$E,$E549)-MINIFS(AS:AS,$E:$E,$E549))))</f>
        <v/>
      </c>
      <c r="DI549" s="223" t="str">
        <f t="array" ref="DI549">IF(AT549="","",
IF(INDEX(Settings!$H:$H,MATCH(DI$1,Settings!$G:$G,0))=TRUE,
100-100*(AT549-MINIFS(AT:AT,$E:$E,$E549))/(MAXIFS(AT:AT,$E:$E,$E549)-MINIFS(AT:AT,$E:$E,$E549)),
100*(AT549-MINIFS(AT:AT,$E:$E,$E549))/(MAXIFS(AT:AT,$E:$E,$E549)-MINIFS(AT:AT,$E:$E,$E549))))</f>
        <v/>
      </c>
      <c r="DJ549" s="223" t="str">
        <f t="array" ref="DJ549">IF(AU549="","",
IF(INDEX(Settings!$H:$H,MATCH(DJ$1,Settings!$G:$G,0))=TRUE,
100-100*(AU549-MINIFS(AU:AU,$E:$E,$E549))/(MAXIFS(AU:AU,$E:$E,$E549)-MINIFS(AU:AU,$E:$E,$E549)),
100*(AU549-MINIFS(AU:AU,$E:$E,$E549))/(MAXIFS(AU:AU,$E:$E,$E549)-MINIFS(AU:AU,$E:$E,$E549))))</f>
        <v/>
      </c>
      <c r="DK549" s="223" t="str">
        <f t="array" ref="DK549">IF(AV549="","",
IF(INDEX(Settings!$H:$H,MATCH(DK$1,Settings!$G:$G,0))=TRUE,
100-100*(AV549-MINIFS(AV:AV,$E:$E,$E549))/(MAXIFS(AV:AV,$E:$E,$E549)-MINIFS(AV:AV,$E:$E,$E549)),
100*(AV549-MINIFS(AV:AV,$E:$E,$E549))/(MAXIFS(AV:AV,$E:$E,$E549)-MINIFS(AV:AV,$E:$E,$E549))))</f>
        <v/>
      </c>
      <c r="DL549" s="223" t="str">
        <f t="array" ref="DL549">IF(AW549="","",
IF(INDEX(Settings!$H:$H,MATCH(DL$1,Settings!$G:$G,0))=TRUE,
100-100*(AW549-MINIFS(AW:AW,$E:$E,$E549))/(MAXIFS(AW:AW,$E:$E,$E549)-MINIFS(AW:AW,$E:$E,$E549)),
100*(AW549-MINIFS(AW:AW,$E:$E,$E549))/(MAXIFS(AW:AW,$E:$E,$E549)-MINIFS(AW:AW,$E:$E,$E549))))</f>
        <v/>
      </c>
      <c r="DM549" s="223" t="str">
        <f t="array" ref="DM549">IF(AX549="","",
IF(INDEX(Settings!$H:$H,MATCH(DM$1,Settings!$G:$G,0))=TRUE,
100-100*(AX549-MINIFS(AX:AX,$E:$E,$E549))/(MAXIFS(AX:AX,$E:$E,$E549)-MINIFS(AX:AX,$E:$E,$E549)),
100*(AX549-MINIFS(AX:AX,$E:$E,$E549))/(MAXIFS(AX:AX,$E:$E,$E549)-MINIFS(AX:AX,$E:$E,$E549))))</f>
        <v/>
      </c>
      <c r="DN549" s="223" t="str">
        <f t="array" ref="DN549">IF(AY549="","",
IF(INDEX(Settings!$H:$H,MATCH(DN$1,Settings!$G:$G,0))=TRUE,
100-100*(AY549-MINIFS(AY:AY,$E:$E,$E549))/(MAXIFS(AY:AY,$E:$E,$E549)-MINIFS(AY:AY,$E:$E,$E549)),
100*(AY549-MINIFS(AY:AY,$E:$E,$E549))/(MAXIFS(AY:AY,$E:$E,$E549)-MINIFS(AY:AY,$E:$E,$E549))))</f>
        <v/>
      </c>
      <c r="DO549" s="223" t="str">
        <f t="array" ref="DO549">IF(AZ549="","",
IF(INDEX(Settings!$H:$H,MATCH(DO$1,Settings!$G:$G,0))=TRUE,
100-100*(AZ549-MINIFS(AZ:AZ,$E:$E,$E549))/(MAXIFS(AZ:AZ,$E:$E,$E549)-MINIFS(AZ:AZ,$E:$E,$E549)),
100*(AZ549-MINIFS(AZ:AZ,$E:$E,$E549))/(MAXIFS(AZ:AZ,$E:$E,$E549)-MINIFS(AZ:AZ,$E:$E,$E549))))</f>
        <v/>
      </c>
      <c r="DP549" s="223" t="str">
        <f t="array" ref="DP549">IF(BA549="","",
IF(INDEX(Settings!$H:$H,MATCH(DP$1,Settings!$G:$G,0))=TRUE,
100-100*(BA549-MINIFS(BA:BA,$E:$E,$E549))/(MAXIFS(BA:BA,$E:$E,$E549)-MINIFS(BA:BA,$E:$E,$E549)),
100*(BA549-MINIFS(BA:BA,$E:$E,$E549))/(MAXIFS(BA:BA,$E:$E,$E549)-MINIFS(BA:BA,$E:$E,$E549))))</f>
        <v/>
      </c>
      <c r="DQ549" s="223" t="str">
        <f t="array" ref="DQ549">IF(BB549="","",
IF(INDEX(Settings!$H:$H,MATCH(DQ$1,Settings!$G:$G,0))=TRUE,
100-100*(BB549-MINIFS(BB:BB,$E:$E,$E549))/(MAXIFS(BB:BB,$E:$E,$E549)-MINIFS(BB:BB,$E:$E,$E549)),
100*(BB549-MINIFS(BB:BB,$E:$E,$E549))/(MAXIFS(BB:BB,$E:$E,$E549)-MINIFS(BB:BB,$E:$E,$E549))))</f>
        <v/>
      </c>
      <c r="DR549" s="223" t="str">
        <f t="array" ref="DR549">IF(BC549="","",
IF(INDEX(Settings!$H:$H,MATCH(DR$1,Settings!$G:$G,0))=TRUE,
100-100*(BC549-MINIFS(BC:BC,$E:$E,$E549))/(MAXIFS(BC:BC,$E:$E,$E549)-MINIFS(BC:BC,$E:$E,$E549)),
100*(BC549-MINIFS(BC:BC,$E:$E,$E549))/(MAXIFS(BC:BC,$E:$E,$E549)-MINIFS(BC:BC,$E:$E,$E549))))</f>
        <v/>
      </c>
      <c r="DS549" s="223" t="str">
        <f t="array" ref="DS549">IF(BD549="","",
IF(INDEX(Settings!$H:$H,MATCH(DS$1,Settings!$G:$G,0))=TRUE,
100-100*(BD549-MINIFS(BD:BD,$E:$E,$E549))/(MAXIFS(BD:BD,$E:$E,$E549)-MINIFS(BD:BD,$E:$E,$E549)),
100*(BD549-MINIFS(BD:BD,$E:$E,$E549))/(MAXIFS(BD:BD,$E:$E,$E549)-MINIFS(BD:BD,$E:$E,$E549))))</f>
        <v/>
      </c>
      <c r="DT549" s="223" t="str">
        <f t="array" ref="DT549">IF(BE549="","",
IF(INDEX(Settings!$H:$H,MATCH(DT$1,Settings!$G:$G,0))=TRUE,
100-100*(BE549-MINIFS(BE:BE,$E:$E,$E549))/(MAXIFS(BE:BE,$E:$E,$E549)-MINIFS(BE:BE,$E:$E,$E549)),
100*(BE549-MINIFS(BE:BE,$E:$E,$E549))/(MAXIFS(BE:BE,$E:$E,$E549)-MINIFS(BE:BE,$E:$E,$E549))))</f>
        <v/>
      </c>
      <c r="DU549" s="223" t="str">
        <f t="array" ref="DU549">IF(BF549="","",
IF(INDEX(Settings!$H:$H,MATCH(DU$1,Settings!$G:$G,0))=TRUE,
100-100*(BF549-MINIFS(BF:BF,$E:$E,$E549))/(MAXIFS(BF:BF,$E:$E,$E549)-MINIFS(BF:BF,$E:$E,$E549)),
100*(BF549-MINIFS(BF:BF,$E:$E,$E549))/(MAXIFS(BF:BF,$E:$E,$E549)-MINIFS(BF:BF,$E:$E,$E549))))</f>
        <v/>
      </c>
      <c r="DV549" s="223" t="str">
        <f t="array" ref="DV549">IF(BG549="","",
IF(INDEX(Settings!$H:$H,MATCH(DV$1,Settings!$G:$G,0))=TRUE,
100-100*(BG549-MINIFS(BG:BG,$E:$E,$E549))/(MAXIFS(BG:BG,$E:$E,$E549)-MINIFS(BG:BG,$E:$E,$E549)),
100*(BG549-MINIFS(BG:BG,$E:$E,$E549))/(MAXIFS(BG:BG,$E:$E,$E549)-MINIFS(BG:BG,$E:$E,$E549))))</f>
        <v/>
      </c>
      <c r="DW549" s="223" t="str">
        <f t="array" ref="DW549">IF(BH549="","",
IF(INDEX(Settings!$H:$H,MATCH(DW$1,Settings!$G:$G,0))=TRUE,
100-100*(BH549-MINIFS(BH:BH,$E:$E,$E549))/(MAXIFS(BH:BH,$E:$E,$E549)-MINIFS(BH:BH,$E:$E,$E549)),
100*(BH549-MINIFS(BH:BH,$E:$E,$E549))/(MAXIFS(BH:BH,$E:$E,$E549)-MINIFS(BH:BH,$E:$E,$E549))))</f>
        <v/>
      </c>
      <c r="DX549" s="223" t="str">
        <f t="array" ref="DX549">IF(BI549="","",
IF(INDEX(Settings!$H:$H,MATCH(DX$1,Settings!$G:$G,0))=TRUE,
100-100*(BI549-MINIFS(BI:BI,$E:$E,$E549))/(MAXIFS(BI:BI,$E:$E,$E549)-MINIFS(BI:BI,$E:$E,$E549)),
100*(BI549-MINIFS(BI:BI,$E:$E,$E549))/(MAXIFS(BI:BI,$E:$E,$E549)-MINIFS(BI:BI,$E:$E,$E549))))</f>
        <v/>
      </c>
      <c r="DY549" s="223" t="str">
        <f t="array" ref="DY549">IF(BJ549="","",
IF(INDEX(Settings!$H:$H,MATCH(DY$1,Settings!$G:$G,0))=TRUE,
100-100*(BJ549-MINIFS(BJ:BJ,$E:$E,$E549))/(MAXIFS(BJ:BJ,$E:$E,$E549)-MINIFS(BJ:BJ,$E:$E,$E549)),
100*(BJ549-MINIFS(BJ:BJ,$E:$E,$E549))/(MAXIFS(BJ:BJ,$E:$E,$E549)-MINIFS(BJ:BJ,$E:$E,$E549))))</f>
        <v/>
      </c>
      <c r="DZ549" s="225"/>
      <c r="EA549" s="225"/>
      <c r="EB549" s="225" t="str">
        <f t="shared" si="8"/>
        <v/>
      </c>
      <c r="EC549" s="225" t="str">
        <f t="shared" si="9"/>
        <v/>
      </c>
      <c r="ED549" s="225" t="str">
        <f t="shared" si="10"/>
        <v/>
      </c>
      <c r="EE549" s="225" t="str">
        <f t="shared" si="11"/>
        <v/>
      </c>
      <c r="EF549" s="225" t="str">
        <f t="shared" si="12"/>
        <v/>
      </c>
      <c r="EG549" s="225" t="str">
        <f t="shared" si="13"/>
        <v/>
      </c>
      <c r="EH549" s="225"/>
      <c r="EI549" s="225"/>
      <c r="EJ549" s="225"/>
      <c r="EK549" s="225"/>
      <c r="EL549" s="225"/>
      <c r="EM549" s="225"/>
    </row>
    <row r="550">
      <c r="A550" s="231"/>
      <c r="B550" s="231"/>
      <c r="C550" s="231"/>
      <c r="D550" s="231" t="str">
        <f t="array" ref="D550">IFERROR(INDEX(Profiles!$B:$B,MATCH($A550,Profiles!$A:$A,0)),"")</f>
        <v/>
      </c>
      <c r="E550" s="231"/>
      <c r="F550" s="231"/>
      <c r="G550" s="231"/>
      <c r="H550" s="231"/>
      <c r="I550" s="231" t="str">
        <f>IF(A550="","",IF(Settings!$N$3="DATE",F550&amp;": "&amp;TEXT(B550,"M/DD/YY"),F550&amp;": "&amp;H550))</f>
        <v/>
      </c>
      <c r="J550" s="231"/>
      <c r="K550" s="231"/>
      <c r="L550" s="231"/>
      <c r="M550" s="232" t="str">
        <f t="shared" si="14"/>
        <v/>
      </c>
      <c r="N550" s="231"/>
      <c r="O550" s="231"/>
      <c r="P550" s="231"/>
      <c r="Q550" s="231"/>
      <c r="R550" s="231"/>
      <c r="S550" s="230" t="str">
        <f>IFERROR(VLOOKUP(AF550, 'YOYO IR Scores'!A:C, 3, FALSE), "")
</f>
        <v/>
      </c>
      <c r="T550" s="231"/>
      <c r="U550" s="231"/>
      <c r="V550" s="231"/>
      <c r="W550" s="231"/>
      <c r="X550" s="233" t="str">
        <f t="shared" si="4"/>
        <v/>
      </c>
      <c r="Y550" s="234" t="str">
        <f t="shared" si="5"/>
        <v/>
      </c>
      <c r="Z550" s="234" t="str">
        <f t="shared" si="6"/>
        <v/>
      </c>
      <c r="AA550" s="233" t="str">
        <f t="shared" si="7"/>
        <v/>
      </c>
      <c r="AB550" s="232"/>
      <c r="AC550" s="232"/>
      <c r="AD550" s="232"/>
      <c r="AE550" s="232" t="str">
        <f>IFERROR(VLOOKUP(AF550, 'YOYO IR Scores'!A:C, 2, FALSE), "")</f>
        <v/>
      </c>
      <c r="AF550" s="232"/>
      <c r="AG550" s="23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c r="BD550" s="232"/>
      <c r="BE550" s="232"/>
      <c r="BF550" s="232"/>
      <c r="BG550" s="232"/>
      <c r="BH550" s="232"/>
      <c r="BI550" s="232"/>
      <c r="BJ550" s="232"/>
      <c r="BK550" s="232" t="str">
        <f t="array" ref="BK550">IF(J550="","",
IF(INDEX(Settings!$H:$H,MATCH(BY$1,Settings!$G:$G,0))=TRUE,
100-100*(J550-MIN(J:J))/(MAX(J:J)-MIN(J:J)),
100*(J550-MIN(J:J))/(MAX(J:J)-MIN(J:J))))</f>
        <v/>
      </c>
      <c r="BL550" s="232" t="str">
        <f t="array" ref="BL550">IF(J550="","",
IF(INDEX(Settings!$H:$H,MATCH(BY$1,Settings!$G:$G,0))=TRUE,
100-100*(J550-MINIFS(J:J,$E:$E,$E550))/(MAXIFS(J:J,$E:$E,$E550)-MINIFS(J:J,$E:$E,$E550)),
100*(J550-MINIFS(J:J,$E:$E,$E550))/(MAXIFS(J:J,$E:$E,$E550)-MINIFS(J:J,$E:$E,$E550))))</f>
        <v/>
      </c>
      <c r="BM550" s="232" t="str">
        <f t="array" ref="BM550">IF(J550="","",
IF(INDEX(Settings!$H:$H,MATCH(BY$1,Settings!$G:$G,0))=TRUE,
100-100*(J550-MINIFS(J:J,$E:$E,$E550,$I:$I,$I550))/(MAXIFS(J:J,$E:$E,$E550,$I:$I,$I550)-MINIFS(J:J,$E:$E,$E550,$I:$I,$I550)),
100*(J550-MINIFS(J:J,$E:$E,$E550,$I:$I,$I550))/(MAXIFS(J:J,$E:$E,$E550,$I:$I,$I550)-MINIFS(J:J,$E:$E,$E550,$I:$I,$I550))))</f>
        <v/>
      </c>
      <c r="BN550" s="231" t="str">
        <f t="array" ref="BN550">IF(J550="","",
IF(INDEX(Settings!$H:$H,MATCH(BY$1,Settings!$G:$G,0))=TRUE,
100-100*PERCENTRANK(J:J,J550),
100*PERCENTRANK(J:J,J550)))</f>
        <v/>
      </c>
      <c r="BO550" s="231" t="str">
        <f>IFERROR(__xludf.DUMMYFUNCTION("IF(J550="""","""",
IF(INDEX(Settings!$H:$H,MATCH(BY$1,Settings!$G:$G,0))=TRUE,
100-100*PERCENTRANK(FILTER(J:J,$E:$E=$E550),J550),
100*PERCENTRANK(FILTER(J:J,$E:$E=$E550),J550)))"),"")</f>
        <v/>
      </c>
      <c r="BP550" s="231" t="str">
        <f>IFERROR(__xludf.DUMMYFUNCTION("IF(J550="""","""",
IF(INDEX(Settings!$H:$H,MATCH(BY$1,Settings!$G:$G,0))=TRUE,
100-100*PERCENTRANK(FILTER(J:J,$E:$E=$E550,$I:$I=$I550),J550),
100*PERCENTRANK(FILTER(J:J,$E:$E=$E550,$I:$I=$I550),J550)))"),"")</f>
        <v/>
      </c>
      <c r="BQ550" s="233" t="str">
        <f t="array" ref="BQ550">IF(J550="","",
IF(INDEX(Settings!$H:$H,MATCH(BY$1,Settings!$G:$G,0))=TRUE,
-1*(J550-AVERAGE(J:J))/STDEV(J:J),
(J550-AVERAGE(J:J))/STDEV(J:J)))</f>
        <v/>
      </c>
      <c r="BR550" s="233" t="str">
        <f>IFERROR(__xludf.DUMMYFUNCTION("IF(J550="""","""",
IF(INDEX(Settings!$H:$H,MATCH(BY$1,Settings!$G:$G,0))=TRUE,
-1*(J550-AVERAGEIFS(J:J,$E:$E,$E550))/STDEV(FILTER(J:J,$E:$E=$E550)),
(J550-AVERAGEIFS(J:J,$E:$E,$E550))/STDEV(FILTER(J:J,$E:$E=$E550))))"),"")</f>
        <v/>
      </c>
      <c r="BS550" s="233"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1"/>
      <c r="BX550" s="231"/>
      <c r="BY550" s="232" t="str">
        <f t="array" ref="BY550">IF(J550="","",
IF(INDEX(Settings!$H:$H,MATCH(BY$1,Settings!$G:$G,0))=TRUE,
100-100*(J550-MINIFS(J:J,$E:$E,$E550))/(MAXIFS(J:J,$E:$E,$E550)-MINIFS(J:J,$E:$E,$E550)),
100*(J550-MINIFS(J:J,$E:$E,$E550))/(MAXIFS(J:J,$E:$E,$E550)-MINIFS(J:J,$E:$E,$E550))))</f>
        <v/>
      </c>
      <c r="BZ550" s="232" t="str">
        <f t="array" ref="BZ550">IF(K550="","",
IF(INDEX(Settings!$H:$H,MATCH(BZ$1,Settings!$G:$G,0))=TRUE,
100-100*(K550-MINIFS(K:K,$E:$E,$E550))/(MAXIFS(K:K,$E:$E,$E550)-MINIFS(K:K,$E:$E,$E550)),
100*(K550-MINIFS(K:K,$E:$E,$E550))/(MAXIFS(K:K,$E:$E,$E550)-MINIFS(K:K,$E:$E,$E550))))</f>
        <v/>
      </c>
      <c r="CA550" s="232" t="str">
        <f t="array" ref="CA550">IF(L550="","",
IF(INDEX(Settings!$H:$H,MATCH(CA$1,Settings!$G:$G,0))=TRUE,
100-100*(L550-MINIFS(L:L,$E:$E,$E550))/(MAXIFS(L:L,$E:$E,$E550)-MINIFS(L:L,$E:$E,$E550)),
100*(L550-MINIFS(L:L,$E:$E,$E550))/(MAXIFS(L:L,$E:$E,$E550)-MINIFS(L:L,$E:$E,$E550))))</f>
        <v/>
      </c>
      <c r="CB550" s="232" t="str">
        <f t="array" ref="CB550">IF(M550="","",
IF(INDEX(Settings!$H:$H,MATCH(CB$1,Settings!$G:$G,0))=TRUE,
100-100*(M550-MINIFS(M:M,$E:$E,$E550))/(MAXIFS(M:M,$E:$E,$E550)-MINIFS(M:M,$E:$E,$E550)),
100*(M550-MINIFS(M:M,$E:$E,$E550))/(MAXIFS(M:M,$E:$E,$E550)-MINIFS(M:M,$E:$E,$E550))))</f>
        <v/>
      </c>
      <c r="CC550" s="232" t="str">
        <f t="array" ref="CC550">IF(N550="","",
IF(INDEX(Settings!$H:$H,MATCH(CC$1,Settings!$G:$G,0))=TRUE,
100-100*(N550-MINIFS(N:N,$E:$E,$E550))/(MAXIFS(N:N,$E:$E,$E550)-MINIFS(N:N,$E:$E,$E550)),
100*(N550-MINIFS(N:N,$E:$E,$E550))/(MAXIFS(N:N,$E:$E,$E550)-MINIFS(N:N,$E:$E,$E550))))</f>
        <v/>
      </c>
      <c r="CD550" s="232" t="str">
        <f t="array" ref="CD550">IF(O550="","",
IF(INDEX(Settings!$H:$H,MATCH(CD$1,Settings!$G:$G,0))=TRUE,
100-100*(O550-MINIFS(O:O,$E:$E,$E550))/(MAXIFS(O:O,$E:$E,$E550)-MINIFS(O:O,$E:$E,$E550)),
100*(O550-MINIFS(O:O,$E:$E,$E550))/(MAXIFS(O:O,$E:$E,$E550)-MINIFS(O:O,$E:$E,$E550))))</f>
        <v/>
      </c>
      <c r="CE550" s="232" t="str">
        <f t="array" ref="CE550">IF(P550="","",
IF(INDEX(Settings!$H:$H,MATCH(CE$1,Settings!$G:$G,0))=TRUE,
100-100*(P550-MINIFS(P:P,$E:$E,$E550))/(MAXIFS(P:P,$E:$E,$E550)-MINIFS(P:P,$E:$E,$E550)),
100*(P550-MINIFS(P:P,$E:$E,$E550))/(MAXIFS(P:P,$E:$E,$E550)-MINIFS(P:P,$E:$E,$E550))))</f>
        <v/>
      </c>
      <c r="CF550" s="232" t="str">
        <f t="array" ref="CF550">IF(Q550="","",
IF(INDEX(Settings!$H:$H,MATCH(CF$1,Settings!$G:$G,0))=TRUE,
100-100*(Q550-MINIFS(Q:Q,$E:$E,$E550))/(MAXIFS(Q:Q,$E:$E,$E550)-MINIFS(Q:Q,$E:$E,$E550)),
100*(Q550-MINIFS(Q:Q,$E:$E,$E550))/(MAXIFS(Q:Q,$E:$E,$E550)-MINIFS(Q:Q,$E:$E,$E550))))</f>
        <v/>
      </c>
      <c r="CG550" s="232" t="str">
        <f t="array" ref="CG550">IF(R550="","",
IF(INDEX(Settings!$H:$H,MATCH(CG$1,Settings!$G:$G,0))=TRUE,
100-100*(R550-MINIFS(R:R,$E:$E,$E550))/(MAXIFS(R:R,$E:$E,$E550)-MINIFS(R:R,$E:$E,$E550)),
100*(R550-MINIFS(R:R,$E:$E,$E550))/(MAXIFS(R:R,$E:$E,$E550)-MINIFS(R:R,$E:$E,$E550))))</f>
        <v/>
      </c>
      <c r="CH550" s="232" t="str">
        <f t="array" ref="CH550">IF(S550="","",
IF(INDEX(Settings!$H:$H,MATCH(CH$1,Settings!$G:$G,0))=TRUE,
100-100*(S550-MINIFS(S:S,$E:$E,$E550))/(MAXIFS(S:S,$E:$E,$E550)-MINIFS(S:S,$E:$E,$E550)),
100*(S550-MINIFS(S:S,$E:$E,$E550))/(MAXIFS(S:S,$E:$E,$E550)-MINIFS(S:S,$E:$E,$E550))))</f>
        <v/>
      </c>
      <c r="CI550" s="232" t="str">
        <f t="array" ref="CI550">IF(T550="","",
IF(INDEX(Settings!$H:$H,MATCH(CI$1,Settings!$G:$G,0))=TRUE,
100-100*(T550-MINIFS(T:T,$E:$E,$E550))/(MAXIFS(T:T,$E:$E,$E550)-MINIFS(T:T,$E:$E,$E550)),
100*(T550-MINIFS(T:T,$E:$E,$E550))/(MAXIFS(T:T,$E:$E,$E550)-MINIFS(T:T,$E:$E,$E550))))</f>
        <v/>
      </c>
      <c r="CJ550" s="232" t="str">
        <f t="array" ref="CJ550">IF(U550="","",
IF(INDEX(Settings!$H:$H,MATCH(CJ$1,Settings!$G:$G,0))=TRUE,
100-100*(U550-MINIFS(U:U,$E:$E,$E550))/(MAXIFS(U:U,$E:$E,$E550)-MINIFS(U:U,$E:$E,$E550)),
100*(U550-MINIFS(U:U,$E:$E,$E550))/(MAXIFS(U:U,$E:$E,$E550)-MINIFS(U:U,$E:$E,$E550))))</f>
        <v/>
      </c>
      <c r="CK550" s="232" t="str">
        <f t="array" ref="CK550">IF(V550="","",
IF(INDEX(Settings!$H:$H,MATCH(CK$1,Settings!$G:$G,0))=TRUE,
100-100*(V550-MINIFS(V:V,$E:$E,$E550))/(MAXIFS(V:V,$E:$E,$E550)-MINIFS(V:V,$E:$E,$E550)),
100*(V550-MINIFS(V:V,$E:$E,$E550))/(MAXIFS(V:V,$E:$E,$E550)-MINIFS(V:V,$E:$E,$E550))))</f>
        <v/>
      </c>
      <c r="CL550" s="232" t="str">
        <f t="array" ref="CL550">IF(W550="","",
IF(INDEX(Settings!$H:$H,MATCH(CL$1,Settings!$G:$G,0))=TRUE,
100-100*(W550-MINIFS(W:W,$E:$E,$E550))/(MAXIFS(W:W,$E:$E,$E550)-MINIFS(W:W,$E:$E,$E550)),
100*(W550-MINIFS(W:W,$E:$E,$E550))/(MAXIFS(W:W,$E:$E,$E550)-MINIFS(W:W,$E:$E,$E550))))</f>
        <v/>
      </c>
      <c r="CM550" s="232" t="str">
        <f t="array" ref="CM550">IF(X550="","",
IF(INDEX(Settings!$H:$H,MATCH(CM$1,Settings!$G:$G,0))=TRUE,
100-100*(X550-MINIFS(X:X,$E:$E,$E550))/(MAXIFS(X:X,$E:$E,$E550)-MINIFS(X:X,$E:$E,$E550)),
100*(X550-MINIFS(X:X,$E:$E,$E550))/(MAXIFS(X:X,$E:$E,$E550)-MINIFS(X:X,$E:$E,$E550))))</f>
        <v/>
      </c>
      <c r="CN550" s="232" t="str">
        <f t="array" ref="CN550">IF(Y550="","",
IF(INDEX(Settings!$H:$H,MATCH(CN$1,Settings!$G:$G,0))=TRUE,
100-100*(Y550-MINIFS(Y:Y,$E:$E,$E550))/(MAXIFS(Y:Y,$E:$E,$E550)-MINIFS(Y:Y,$E:$E,$E550)),
100*(Y550-MINIFS(Y:Y,$E:$E,$E550))/(MAXIFS(Y:Y,$E:$E,$E550)-MINIFS(Y:Y,$E:$E,$E550))))</f>
        <v/>
      </c>
      <c r="CO550" s="232" t="str">
        <f t="array" ref="CO550">IF(Z550="","",
IF(INDEX(Settings!$H:$H,MATCH(CO$1,Settings!$G:$G,0))=TRUE,
100-100*(Z550-MINIFS(Z:Z,$E:$E,$E550))/(MAXIFS(Z:Z,$E:$E,$E550)-MINIFS(Z:Z,$E:$E,$E550)),
100*(Z550-MINIFS(Z:Z,$E:$E,$E550))/(MAXIFS(Z:Z,$E:$E,$E550)-MINIFS(Z:Z,$E:$E,$E550))))</f>
        <v/>
      </c>
      <c r="CP550" s="232" t="str">
        <f t="array" ref="CP550">IF(AA550="","",
IF(INDEX(Settings!$H:$H,MATCH(CP$1,Settings!$G:$G,0))=TRUE,
100-100*(AA550-MINIFS(AA:AA,$E:$E,$E550))/(MAXIFS(AA:AA,$E:$E,$E550)-MINIFS(AA:AA,$E:$E,$E550)),
100*(AA550-MINIFS(AA:AA,$E:$E,$E550))/(MAXIFS(AA:AA,$E:$E,$E550)-MINIFS(AA:AA,$E:$E,$E550))))</f>
        <v/>
      </c>
      <c r="CQ550" s="232" t="str">
        <f t="array" ref="CQ550">IF(AB550="","",
IF(INDEX(Settings!$H:$H,MATCH(CQ$1,Settings!$G:$G,0))=TRUE,
100-100*(AB550-MINIFS(AB:AB,$E:$E,$E550))/(MAXIFS(AB:AB,$E:$E,$E550)-MINIFS(AB:AB,$E:$E,$E550)),
100*(AB550-MINIFS(AB:AB,$E:$E,$E550))/(MAXIFS(AB:AB,$E:$E,$E550)-MINIFS(AB:AB,$E:$E,$E550))))</f>
        <v/>
      </c>
      <c r="CR550" s="232" t="str">
        <f t="array" ref="CR550">IF(AC550="","",
IF(INDEX(Settings!$H:$H,MATCH(CR$1,Settings!$G:$G,0))=TRUE,
100-100*(AC550-MINIFS(AC:AC,$E:$E,$E550))/(MAXIFS(AC:AC,$E:$E,$E550)-MINIFS(AC:AC,$E:$E,$E550)),
100*(AC550-MINIFS(AC:AC,$E:$E,$E550))/(MAXIFS(AC:AC,$E:$E,$E550)-MINIFS(AC:AC,$E:$E,$E550))))</f>
        <v/>
      </c>
      <c r="CS550" s="232" t="str">
        <f t="array" ref="CS550">IF(AD550="","",
IF(INDEX(Settings!$H:$H,MATCH(CS$1,Settings!$G:$G,0))=TRUE,
100-100*(AD550-MINIFS(AD:AD,$E:$E,$E550))/(MAXIFS(AD:AD,$E:$E,$E550)-MINIFS(AD:AD,$E:$E,$E550)),
100*(AD550-MINIFS(AD:AD,$E:$E,$E550))/(MAXIFS(AD:AD,$E:$E,$E550)-MINIFS(AD:AD,$E:$E,$E550))))</f>
        <v/>
      </c>
      <c r="CT550" s="232" t="str">
        <f t="array" ref="CT550">IF(AE550="","",
IF(INDEX(Settings!$H:$H,MATCH(CT$1,Settings!$G:$G,0))=TRUE,
100-100*(AE550-MINIFS(AE:AE,$E:$E,$E550))/(MAXIFS(AE:AE,$E:$E,$E550)-MINIFS(AE:AE,$E:$E,$E550)),
100*(AE550-MINIFS(AE:AE,$E:$E,$E550))/(MAXIFS(AE:AE,$E:$E,$E550)-MINIFS(AE:AE,$E:$E,$E550))))</f>
        <v/>
      </c>
      <c r="CU550" s="232" t="str">
        <f t="array" ref="CU550">IF(AF550="","",
IF(INDEX(Settings!$H:$H,MATCH(CU$1,Settings!$G:$G,0))=TRUE,
100-100*(AF550-MINIFS(AF:AF,$E:$E,$E550))/(MAXIFS(AF:AF,$E:$E,$E550)-MINIFS(AF:AF,$E:$E,$E550)),
100*(AF550-MINIFS(AF:AF,$E:$E,$E550))/(MAXIFS(AF:AF,$E:$E,$E550)-MINIFS(AF:AF,$E:$E,$E550))))</f>
        <v/>
      </c>
      <c r="CV550" s="232" t="str">
        <f t="array" ref="CV550">IF(AG550="","",
IF(INDEX(Settings!$H:$H,MATCH(CV$1,Settings!$G:$G,0))=TRUE,
100-100*(AG550-MINIFS(AG:AG,$E:$E,$E550))/(MAXIFS(AG:AG,$E:$E,$E550)-MINIFS(AG:AG,$E:$E,$E550)),
100*(AG550-MINIFS(AG:AG,$E:$E,$E550))/(MAXIFS(AG:AG,$E:$E,$E550)-MINIFS(AG:AG,$E:$E,$E550))))</f>
        <v/>
      </c>
      <c r="CW550" s="232" t="str">
        <f t="array" ref="CW550">IF(AH550="","",
IF(INDEX(Settings!$H:$H,MATCH(CW$1,Settings!$G:$G,0))=TRUE,
100-100*(AH550-MINIFS(AH:AH,$E:$E,$E550))/(MAXIFS(AH:AH,$E:$E,$E550)-MINIFS(AH:AH,$E:$E,$E550)),
100*(AH550-MINIFS(AH:AH,$E:$E,$E550))/(MAXIFS(AH:AH,$E:$E,$E550)-MINIFS(AH:AH,$E:$E,$E550))))</f>
        <v/>
      </c>
      <c r="CX550" s="232" t="str">
        <f t="array" ref="CX550">IF(AI550="","",
IF(INDEX(Settings!$H:$H,MATCH(CX$1,Settings!$G:$G,0))=TRUE,
100-100*(AI550-MINIFS(AI:AI,$E:$E,$E550))/(MAXIFS(AI:AI,$E:$E,$E550)-MINIFS(AI:AI,$E:$E,$E550)),
100*(AI550-MINIFS(AI:AI,$E:$E,$E550))/(MAXIFS(AI:AI,$E:$E,$E550)-MINIFS(AI:AI,$E:$E,$E550))))</f>
        <v/>
      </c>
      <c r="CY550" s="232" t="str">
        <f t="array" ref="CY550">IF(AJ550="","",
IF(INDEX(Settings!$H:$H,MATCH(CY$1,Settings!$G:$G,0))=TRUE,
100-100*(AJ550-MINIFS(AJ:AJ,$E:$E,$E550))/(MAXIFS(AJ:AJ,$E:$E,$E550)-MINIFS(AJ:AJ,$E:$E,$E550)),
100*(AJ550-MINIFS(AJ:AJ,$E:$E,$E550))/(MAXIFS(AJ:AJ,$E:$E,$E550)-MINIFS(AJ:AJ,$E:$E,$E550))))</f>
        <v/>
      </c>
      <c r="CZ550" s="232" t="str">
        <f t="array" ref="CZ550">IF(AK550="","",
IF(INDEX(Settings!$H:$H,MATCH(CZ$1,Settings!$G:$G,0))=TRUE,
100-100*(AK550-MINIFS(AK:AK,$E:$E,$E550))/(MAXIFS(AK:AK,$E:$E,$E550)-MINIFS(AK:AK,$E:$E,$E550)),
100*(AK550-MINIFS(AK:AK,$E:$E,$E550))/(MAXIFS(AK:AK,$E:$E,$E550)-MINIFS(AK:AK,$E:$E,$E550))))</f>
        <v/>
      </c>
      <c r="DA550" s="232" t="str">
        <f t="array" ref="DA550">IF(AL550="","",
IF(INDEX(Settings!$H:$H,MATCH(DA$1,Settings!$G:$G,0))=TRUE,
100-100*(AL550-MINIFS(AL:AL,$E:$E,$E550))/(MAXIFS(AL:AL,$E:$E,$E550)-MINIFS(AL:AL,$E:$E,$E550)),
100*(AL550-MINIFS(AL:AL,$E:$E,$E550))/(MAXIFS(AL:AL,$E:$E,$E550)-MINIFS(AL:AL,$E:$E,$E550))))</f>
        <v/>
      </c>
      <c r="DB550" s="232" t="str">
        <f t="array" ref="DB550">IF(AM550="","",
IF(INDEX(Settings!$H:$H,MATCH(DB$1,Settings!$G:$G,0))=TRUE,
100-100*(AM550-MINIFS(AM:AM,$E:$E,$E550))/(MAXIFS(AM:AM,$E:$E,$E550)-MINIFS(AM:AM,$E:$E,$E550)),
100*(AM550-MINIFS(AM:AM,$E:$E,$E550))/(MAXIFS(AM:AM,$E:$E,$E550)-MINIFS(AM:AM,$E:$E,$E550))))</f>
        <v/>
      </c>
      <c r="DC550" s="232" t="str">
        <f t="array" ref="DC550">IF(AN550="","",
IF(INDEX(Settings!$H:$H,MATCH(DC$1,Settings!$G:$G,0))=TRUE,
100-100*(AN550-MINIFS(AN:AN,$E:$E,$E550))/(MAXIFS(AN:AN,$E:$E,$E550)-MINIFS(AN:AN,$E:$E,$E550)),
100*(AN550-MINIFS(AN:AN,$E:$E,$E550))/(MAXIFS(AN:AN,$E:$E,$E550)-MINIFS(AN:AN,$E:$E,$E550))))</f>
        <v/>
      </c>
      <c r="DD550" s="232" t="str">
        <f t="array" ref="DD550">IF(AO550="","",
IF(INDEX(Settings!$H:$H,MATCH(DD$1,Settings!$G:$G,0))=TRUE,
100-100*(AO550-MINIFS(AO:AO,$E:$E,$E550))/(MAXIFS(AO:AO,$E:$E,$E550)-MINIFS(AO:AO,$E:$E,$E550)),
100*(AO550-MINIFS(AO:AO,$E:$E,$E550))/(MAXIFS(AO:AO,$E:$E,$E550)-MINIFS(AO:AO,$E:$E,$E550))))</f>
        <v/>
      </c>
      <c r="DE550" s="232" t="str">
        <f t="array" ref="DE550">IF(AP550="","",
IF(INDEX(Settings!$H:$H,MATCH(DE$1,Settings!$G:$G,0))=TRUE,
100-100*(AP550-MINIFS(AP:AP,$E:$E,$E550))/(MAXIFS(AP:AP,$E:$E,$E550)-MINIFS(AP:AP,$E:$E,$E550)),
100*(AP550-MINIFS(AP:AP,$E:$E,$E550))/(MAXIFS(AP:AP,$E:$E,$E550)-MINIFS(AP:AP,$E:$E,$E550))))</f>
        <v/>
      </c>
      <c r="DF550" s="232" t="str">
        <f t="array" ref="DF550">IF(AQ550="","",
IF(INDEX(Settings!$H:$H,MATCH(DF$1,Settings!$G:$G,0))=TRUE,
100-100*(AQ550-MINIFS(AQ:AQ,$E:$E,$E550))/(MAXIFS(AQ:AQ,$E:$E,$E550)-MINIFS(AQ:AQ,$E:$E,$E550)),
100*(AQ550-MINIFS(AQ:AQ,$E:$E,$E550))/(MAXIFS(AQ:AQ,$E:$E,$E550)-MINIFS(AQ:AQ,$E:$E,$E550))))</f>
        <v/>
      </c>
      <c r="DG550" s="232" t="str">
        <f t="array" ref="DG550">IF(AR550="","",
IF(INDEX(Settings!$H:$H,MATCH(DG$1,Settings!$G:$G,0))=TRUE,
100-100*(AR550-MINIFS(AR:AR,$E:$E,$E550))/(MAXIFS(AR:AR,$E:$E,$E550)-MINIFS(AR:AR,$E:$E,$E550)),
100*(AR550-MINIFS(AR:AR,$E:$E,$E550))/(MAXIFS(AR:AR,$E:$E,$E550)-MINIFS(AR:AR,$E:$E,$E550))))</f>
        <v/>
      </c>
      <c r="DH550" s="232" t="str">
        <f t="array" ref="DH550">IF(AS550="","",
IF(INDEX(Settings!$H:$H,MATCH(DH$1,Settings!$G:$G,0))=TRUE,
100-100*(AS550-MINIFS(AS:AS,$E:$E,$E550))/(MAXIFS(AS:AS,$E:$E,$E550)-MINIFS(AS:AS,$E:$E,$E550)),
100*(AS550-MINIFS(AS:AS,$E:$E,$E550))/(MAXIFS(AS:AS,$E:$E,$E550)-MINIFS(AS:AS,$E:$E,$E550))))</f>
        <v/>
      </c>
      <c r="DI550" s="232" t="str">
        <f t="array" ref="DI550">IF(AT550="","",
IF(INDEX(Settings!$H:$H,MATCH(DI$1,Settings!$G:$G,0))=TRUE,
100-100*(AT550-MINIFS(AT:AT,$E:$E,$E550))/(MAXIFS(AT:AT,$E:$E,$E550)-MINIFS(AT:AT,$E:$E,$E550)),
100*(AT550-MINIFS(AT:AT,$E:$E,$E550))/(MAXIFS(AT:AT,$E:$E,$E550)-MINIFS(AT:AT,$E:$E,$E550))))</f>
        <v/>
      </c>
      <c r="DJ550" s="232" t="str">
        <f t="array" ref="DJ550">IF(AU550="","",
IF(INDEX(Settings!$H:$H,MATCH(DJ$1,Settings!$G:$G,0))=TRUE,
100-100*(AU550-MINIFS(AU:AU,$E:$E,$E550))/(MAXIFS(AU:AU,$E:$E,$E550)-MINIFS(AU:AU,$E:$E,$E550)),
100*(AU550-MINIFS(AU:AU,$E:$E,$E550))/(MAXIFS(AU:AU,$E:$E,$E550)-MINIFS(AU:AU,$E:$E,$E550))))</f>
        <v/>
      </c>
      <c r="DK550" s="232" t="str">
        <f t="array" ref="DK550">IF(AV550="","",
IF(INDEX(Settings!$H:$H,MATCH(DK$1,Settings!$G:$G,0))=TRUE,
100-100*(AV550-MINIFS(AV:AV,$E:$E,$E550))/(MAXIFS(AV:AV,$E:$E,$E550)-MINIFS(AV:AV,$E:$E,$E550)),
100*(AV550-MINIFS(AV:AV,$E:$E,$E550))/(MAXIFS(AV:AV,$E:$E,$E550)-MINIFS(AV:AV,$E:$E,$E550))))</f>
        <v/>
      </c>
      <c r="DL550" s="232" t="str">
        <f t="array" ref="DL550">IF(AW550="","",
IF(INDEX(Settings!$H:$H,MATCH(DL$1,Settings!$G:$G,0))=TRUE,
100-100*(AW550-MINIFS(AW:AW,$E:$E,$E550))/(MAXIFS(AW:AW,$E:$E,$E550)-MINIFS(AW:AW,$E:$E,$E550)),
100*(AW550-MINIFS(AW:AW,$E:$E,$E550))/(MAXIFS(AW:AW,$E:$E,$E550)-MINIFS(AW:AW,$E:$E,$E550))))</f>
        <v/>
      </c>
      <c r="DM550" s="232" t="str">
        <f t="array" ref="DM550">IF(AX550="","",
IF(INDEX(Settings!$H:$H,MATCH(DM$1,Settings!$G:$G,0))=TRUE,
100-100*(AX550-MINIFS(AX:AX,$E:$E,$E550))/(MAXIFS(AX:AX,$E:$E,$E550)-MINIFS(AX:AX,$E:$E,$E550)),
100*(AX550-MINIFS(AX:AX,$E:$E,$E550))/(MAXIFS(AX:AX,$E:$E,$E550)-MINIFS(AX:AX,$E:$E,$E550))))</f>
        <v/>
      </c>
      <c r="DN550" s="232" t="str">
        <f t="array" ref="DN550">IF(AY550="","",
IF(INDEX(Settings!$H:$H,MATCH(DN$1,Settings!$G:$G,0))=TRUE,
100-100*(AY550-MINIFS(AY:AY,$E:$E,$E550))/(MAXIFS(AY:AY,$E:$E,$E550)-MINIFS(AY:AY,$E:$E,$E550)),
100*(AY550-MINIFS(AY:AY,$E:$E,$E550))/(MAXIFS(AY:AY,$E:$E,$E550)-MINIFS(AY:AY,$E:$E,$E550))))</f>
        <v/>
      </c>
      <c r="DO550" s="232" t="str">
        <f t="array" ref="DO550">IF(AZ550="","",
IF(INDEX(Settings!$H:$H,MATCH(DO$1,Settings!$G:$G,0))=TRUE,
100-100*(AZ550-MINIFS(AZ:AZ,$E:$E,$E550))/(MAXIFS(AZ:AZ,$E:$E,$E550)-MINIFS(AZ:AZ,$E:$E,$E550)),
100*(AZ550-MINIFS(AZ:AZ,$E:$E,$E550))/(MAXIFS(AZ:AZ,$E:$E,$E550)-MINIFS(AZ:AZ,$E:$E,$E550))))</f>
        <v/>
      </c>
      <c r="DP550" s="232" t="str">
        <f t="array" ref="DP550">IF(BA550="","",
IF(INDEX(Settings!$H:$H,MATCH(DP$1,Settings!$G:$G,0))=TRUE,
100-100*(BA550-MINIFS(BA:BA,$E:$E,$E550))/(MAXIFS(BA:BA,$E:$E,$E550)-MINIFS(BA:BA,$E:$E,$E550)),
100*(BA550-MINIFS(BA:BA,$E:$E,$E550))/(MAXIFS(BA:BA,$E:$E,$E550)-MINIFS(BA:BA,$E:$E,$E550))))</f>
        <v/>
      </c>
      <c r="DQ550" s="232" t="str">
        <f t="array" ref="DQ550">IF(BB550="","",
IF(INDEX(Settings!$H:$H,MATCH(DQ$1,Settings!$G:$G,0))=TRUE,
100-100*(BB550-MINIFS(BB:BB,$E:$E,$E550))/(MAXIFS(BB:BB,$E:$E,$E550)-MINIFS(BB:BB,$E:$E,$E550)),
100*(BB550-MINIFS(BB:BB,$E:$E,$E550))/(MAXIFS(BB:BB,$E:$E,$E550)-MINIFS(BB:BB,$E:$E,$E550))))</f>
        <v/>
      </c>
      <c r="DR550" s="232" t="str">
        <f t="array" ref="DR550">IF(BC550="","",
IF(INDEX(Settings!$H:$H,MATCH(DR$1,Settings!$G:$G,0))=TRUE,
100-100*(BC550-MINIFS(BC:BC,$E:$E,$E550))/(MAXIFS(BC:BC,$E:$E,$E550)-MINIFS(BC:BC,$E:$E,$E550)),
100*(BC550-MINIFS(BC:BC,$E:$E,$E550))/(MAXIFS(BC:BC,$E:$E,$E550)-MINIFS(BC:BC,$E:$E,$E550))))</f>
        <v/>
      </c>
      <c r="DS550" s="232" t="str">
        <f t="array" ref="DS550">IF(BD550="","",
IF(INDEX(Settings!$H:$H,MATCH(DS$1,Settings!$G:$G,0))=TRUE,
100-100*(BD550-MINIFS(BD:BD,$E:$E,$E550))/(MAXIFS(BD:BD,$E:$E,$E550)-MINIFS(BD:BD,$E:$E,$E550)),
100*(BD550-MINIFS(BD:BD,$E:$E,$E550))/(MAXIFS(BD:BD,$E:$E,$E550)-MINIFS(BD:BD,$E:$E,$E550))))</f>
        <v/>
      </c>
      <c r="DT550" s="232" t="str">
        <f t="array" ref="DT550">IF(BE550="","",
IF(INDEX(Settings!$H:$H,MATCH(DT$1,Settings!$G:$G,0))=TRUE,
100-100*(BE550-MINIFS(BE:BE,$E:$E,$E550))/(MAXIFS(BE:BE,$E:$E,$E550)-MINIFS(BE:BE,$E:$E,$E550)),
100*(BE550-MINIFS(BE:BE,$E:$E,$E550))/(MAXIFS(BE:BE,$E:$E,$E550)-MINIFS(BE:BE,$E:$E,$E550))))</f>
        <v/>
      </c>
      <c r="DU550" s="232" t="str">
        <f t="array" ref="DU550">IF(BF550="","",
IF(INDEX(Settings!$H:$H,MATCH(DU$1,Settings!$G:$G,0))=TRUE,
100-100*(BF550-MINIFS(BF:BF,$E:$E,$E550))/(MAXIFS(BF:BF,$E:$E,$E550)-MINIFS(BF:BF,$E:$E,$E550)),
100*(BF550-MINIFS(BF:BF,$E:$E,$E550))/(MAXIFS(BF:BF,$E:$E,$E550)-MINIFS(BF:BF,$E:$E,$E550))))</f>
        <v/>
      </c>
      <c r="DV550" s="232" t="str">
        <f t="array" ref="DV550">IF(BG550="","",
IF(INDEX(Settings!$H:$H,MATCH(DV$1,Settings!$G:$G,0))=TRUE,
100-100*(BG550-MINIFS(BG:BG,$E:$E,$E550))/(MAXIFS(BG:BG,$E:$E,$E550)-MINIFS(BG:BG,$E:$E,$E550)),
100*(BG550-MINIFS(BG:BG,$E:$E,$E550))/(MAXIFS(BG:BG,$E:$E,$E550)-MINIFS(BG:BG,$E:$E,$E550))))</f>
        <v/>
      </c>
      <c r="DW550" s="232" t="str">
        <f t="array" ref="DW550">IF(BH550="","",
IF(INDEX(Settings!$H:$H,MATCH(DW$1,Settings!$G:$G,0))=TRUE,
100-100*(BH550-MINIFS(BH:BH,$E:$E,$E550))/(MAXIFS(BH:BH,$E:$E,$E550)-MINIFS(BH:BH,$E:$E,$E550)),
100*(BH550-MINIFS(BH:BH,$E:$E,$E550))/(MAXIFS(BH:BH,$E:$E,$E550)-MINIFS(BH:BH,$E:$E,$E550))))</f>
        <v/>
      </c>
      <c r="DX550" s="232" t="str">
        <f t="array" ref="DX550">IF(BI550="","",
IF(INDEX(Settings!$H:$H,MATCH(DX$1,Settings!$G:$G,0))=TRUE,
100-100*(BI550-MINIFS(BI:BI,$E:$E,$E550))/(MAXIFS(BI:BI,$E:$E,$E550)-MINIFS(BI:BI,$E:$E,$E550)),
100*(BI550-MINIFS(BI:BI,$E:$E,$E550))/(MAXIFS(BI:BI,$E:$E,$E550)-MINIFS(BI:BI,$E:$E,$E550))))</f>
        <v/>
      </c>
      <c r="DY550" s="232" t="str">
        <f t="array" ref="DY550">IF(BJ550="","",
IF(INDEX(Settings!$H:$H,MATCH(DY$1,Settings!$G:$G,0))=TRUE,
100-100*(BJ550-MINIFS(BJ:BJ,$E:$E,$E550))/(MAXIFS(BJ:BJ,$E:$E,$E550)-MINIFS(BJ:BJ,$E:$E,$E550)),
100*(BJ550-MINIFS(BJ:BJ,$E:$E,$E550))/(MAXIFS(BJ:BJ,$E:$E,$E550)-MINIFS(BJ:BJ,$E:$E,$E550))))</f>
        <v/>
      </c>
      <c r="DZ550" s="234"/>
      <c r="EA550" s="234"/>
      <c r="EB550" s="234" t="str">
        <f t="shared" si="8"/>
        <v/>
      </c>
      <c r="EC550" s="234" t="str">
        <f t="shared" si="9"/>
        <v/>
      </c>
      <c r="ED550" s="234" t="str">
        <f t="shared" si="10"/>
        <v/>
      </c>
      <c r="EE550" s="234" t="str">
        <f t="shared" si="11"/>
        <v/>
      </c>
      <c r="EF550" s="234" t="str">
        <f t="shared" si="12"/>
        <v/>
      </c>
      <c r="EG550" s="234" t="str">
        <f t="shared" si="13"/>
        <v/>
      </c>
      <c r="EH550" s="234"/>
      <c r="EI550" s="234"/>
      <c r="EJ550" s="234"/>
      <c r="EK550" s="234"/>
      <c r="EL550" s="234"/>
      <c r="EM550" s="234"/>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3" t="str">
        <f t="shared" si="14"/>
        <v/>
      </c>
      <c r="N551" s="49"/>
      <c r="O551" s="49"/>
      <c r="P551" s="49"/>
      <c r="Q551" s="49"/>
      <c r="R551" s="49"/>
      <c r="S551" s="222" t="str">
        <f>IFERROR(VLOOKUP(AF551, 'YOYO IR Scores'!A:C, 3, FALSE), "")
</f>
        <v/>
      </c>
      <c r="T551" s="49"/>
      <c r="U551" s="49"/>
      <c r="V551" s="49"/>
      <c r="W551" s="49"/>
      <c r="X551" s="224" t="str">
        <f t="shared" si="4"/>
        <v/>
      </c>
      <c r="Y551" s="225" t="str">
        <f t="shared" si="5"/>
        <v/>
      </c>
      <c r="Z551" s="225" t="str">
        <f t="shared" si="6"/>
        <v/>
      </c>
      <c r="AA551" s="224" t="str">
        <f t="shared" si="7"/>
        <v/>
      </c>
      <c r="AB551" s="223"/>
      <c r="AC551" s="223"/>
      <c r="AD551" s="223"/>
      <c r="AE551" s="223" t="str">
        <f>IFERROR(VLOOKUP(AF551, 'YOYO IR Scores'!A:C, 2, FALSE), "")</f>
        <v/>
      </c>
      <c r="AF551" s="223"/>
      <c r="AG551" s="223"/>
      <c r="AH551" s="223"/>
      <c r="AI551" s="223"/>
      <c r="AJ551" s="223"/>
      <c r="AK551" s="223"/>
      <c r="AL551" s="223"/>
      <c r="AM551" s="223"/>
      <c r="AN551" s="223"/>
      <c r="AO551" s="223"/>
      <c r="AP551" s="223"/>
      <c r="AQ551" s="223"/>
      <c r="AR551" s="223"/>
      <c r="AS551" s="223"/>
      <c r="AT551" s="223"/>
      <c r="AU551" s="223"/>
      <c r="AV551" s="223"/>
      <c r="AW551" s="223"/>
      <c r="AX551" s="223"/>
      <c r="AY551" s="223"/>
      <c r="AZ551" s="223"/>
      <c r="BA551" s="223"/>
      <c r="BB551" s="223"/>
      <c r="BC551" s="223"/>
      <c r="BD551" s="223"/>
      <c r="BE551" s="223"/>
      <c r="BF551" s="223"/>
      <c r="BG551" s="223"/>
      <c r="BH551" s="223"/>
      <c r="BI551" s="223"/>
      <c r="BJ551" s="223"/>
      <c r="BK551" s="223" t="str">
        <f t="array" ref="BK551">IF(J551="","",
IF(INDEX(Settings!$H:$H,MATCH(BY$1,Settings!$G:$G,0))=TRUE,
100-100*(J551-MIN(J:J))/(MAX(J:J)-MIN(J:J)),
100*(J551-MIN(J:J))/(MAX(J:J)-MIN(J:J))))</f>
        <v/>
      </c>
      <c r="BL551" s="223" t="str">
        <f t="array" ref="BL551">IF(J551="","",
IF(INDEX(Settings!$H:$H,MATCH(BY$1,Settings!$G:$G,0))=TRUE,
100-100*(J551-MINIFS(J:J,$E:$E,$E551))/(MAXIFS(J:J,$E:$E,$E551)-MINIFS(J:J,$E:$E,$E551)),
100*(J551-MINIFS(J:J,$E:$E,$E551))/(MAXIFS(J:J,$E:$E,$E551)-MINIFS(J:J,$E:$E,$E551))))</f>
        <v/>
      </c>
      <c r="BM551" s="223"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4" t="str">
        <f t="array" ref="BQ551">IF(J551="","",
IF(INDEX(Settings!$H:$H,MATCH(BY$1,Settings!$G:$G,0))=TRUE,
-1*(J551-AVERAGE(J:J))/STDEV(J:J),
(J551-AVERAGE(J:J))/STDEV(J:J)))</f>
        <v/>
      </c>
      <c r="BR551" s="224" t="str">
        <f>IFERROR(__xludf.DUMMYFUNCTION("IF(J551="""","""",
IF(INDEX(Settings!$H:$H,MATCH(BY$1,Settings!$G:$G,0))=TRUE,
-1*(J551-AVERAGEIFS(J:J,$E:$E,$E551))/STDEV(FILTER(J:J,$E:$E=$E551)),
(J551-AVERAGEIFS(J:J,$E:$E,$E551))/STDEV(FILTER(J:J,$E:$E=$E551))))"),"")</f>
        <v/>
      </c>
      <c r="BS551" s="224"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3" t="str">
        <f t="array" ref="BY551">IF(J551="","",
IF(INDEX(Settings!$H:$H,MATCH(BY$1,Settings!$G:$G,0))=TRUE,
100-100*(J551-MINIFS(J:J,$E:$E,$E551))/(MAXIFS(J:J,$E:$E,$E551)-MINIFS(J:J,$E:$E,$E551)),
100*(J551-MINIFS(J:J,$E:$E,$E551))/(MAXIFS(J:J,$E:$E,$E551)-MINIFS(J:J,$E:$E,$E551))))</f>
        <v/>
      </c>
      <c r="BZ551" s="223" t="str">
        <f t="array" ref="BZ551">IF(K551="","",
IF(INDEX(Settings!$H:$H,MATCH(BZ$1,Settings!$G:$G,0))=TRUE,
100-100*(K551-MINIFS(K:K,$E:$E,$E551))/(MAXIFS(K:K,$E:$E,$E551)-MINIFS(K:K,$E:$E,$E551)),
100*(K551-MINIFS(K:K,$E:$E,$E551))/(MAXIFS(K:K,$E:$E,$E551)-MINIFS(K:K,$E:$E,$E551))))</f>
        <v/>
      </c>
      <c r="CA551" s="223" t="str">
        <f t="array" ref="CA551">IF(L551="","",
IF(INDEX(Settings!$H:$H,MATCH(CA$1,Settings!$G:$G,0))=TRUE,
100-100*(L551-MINIFS(L:L,$E:$E,$E551))/(MAXIFS(L:L,$E:$E,$E551)-MINIFS(L:L,$E:$E,$E551)),
100*(L551-MINIFS(L:L,$E:$E,$E551))/(MAXIFS(L:L,$E:$E,$E551)-MINIFS(L:L,$E:$E,$E551))))</f>
        <v/>
      </c>
      <c r="CB551" s="223" t="str">
        <f t="array" ref="CB551">IF(M551="","",
IF(INDEX(Settings!$H:$H,MATCH(CB$1,Settings!$G:$G,0))=TRUE,
100-100*(M551-MINIFS(M:M,$E:$E,$E551))/(MAXIFS(M:M,$E:$E,$E551)-MINIFS(M:M,$E:$E,$E551)),
100*(M551-MINIFS(M:M,$E:$E,$E551))/(MAXIFS(M:M,$E:$E,$E551)-MINIFS(M:M,$E:$E,$E551))))</f>
        <v/>
      </c>
      <c r="CC551" s="223" t="str">
        <f t="array" ref="CC551">IF(N551="","",
IF(INDEX(Settings!$H:$H,MATCH(CC$1,Settings!$G:$G,0))=TRUE,
100-100*(N551-MINIFS(N:N,$E:$E,$E551))/(MAXIFS(N:N,$E:$E,$E551)-MINIFS(N:N,$E:$E,$E551)),
100*(N551-MINIFS(N:N,$E:$E,$E551))/(MAXIFS(N:N,$E:$E,$E551)-MINIFS(N:N,$E:$E,$E551))))</f>
        <v/>
      </c>
      <c r="CD551" s="223" t="str">
        <f t="array" ref="CD551">IF(O551="","",
IF(INDEX(Settings!$H:$H,MATCH(CD$1,Settings!$G:$G,0))=TRUE,
100-100*(O551-MINIFS(O:O,$E:$E,$E551))/(MAXIFS(O:O,$E:$E,$E551)-MINIFS(O:O,$E:$E,$E551)),
100*(O551-MINIFS(O:O,$E:$E,$E551))/(MAXIFS(O:O,$E:$E,$E551)-MINIFS(O:O,$E:$E,$E551))))</f>
        <v/>
      </c>
      <c r="CE551" s="223" t="str">
        <f t="array" ref="CE551">IF(P551="","",
IF(INDEX(Settings!$H:$H,MATCH(CE$1,Settings!$G:$G,0))=TRUE,
100-100*(P551-MINIFS(P:P,$E:$E,$E551))/(MAXIFS(P:P,$E:$E,$E551)-MINIFS(P:P,$E:$E,$E551)),
100*(P551-MINIFS(P:P,$E:$E,$E551))/(MAXIFS(P:P,$E:$E,$E551)-MINIFS(P:P,$E:$E,$E551))))</f>
        <v/>
      </c>
      <c r="CF551" s="223" t="str">
        <f t="array" ref="CF551">IF(Q551="","",
IF(INDEX(Settings!$H:$H,MATCH(CF$1,Settings!$G:$G,0))=TRUE,
100-100*(Q551-MINIFS(Q:Q,$E:$E,$E551))/(MAXIFS(Q:Q,$E:$E,$E551)-MINIFS(Q:Q,$E:$E,$E551)),
100*(Q551-MINIFS(Q:Q,$E:$E,$E551))/(MAXIFS(Q:Q,$E:$E,$E551)-MINIFS(Q:Q,$E:$E,$E551))))</f>
        <v/>
      </c>
      <c r="CG551" s="223" t="str">
        <f t="array" ref="CG551">IF(R551="","",
IF(INDEX(Settings!$H:$H,MATCH(CG$1,Settings!$G:$G,0))=TRUE,
100-100*(R551-MINIFS(R:R,$E:$E,$E551))/(MAXIFS(R:R,$E:$E,$E551)-MINIFS(R:R,$E:$E,$E551)),
100*(R551-MINIFS(R:R,$E:$E,$E551))/(MAXIFS(R:R,$E:$E,$E551)-MINIFS(R:R,$E:$E,$E551))))</f>
        <v/>
      </c>
      <c r="CH551" s="223" t="str">
        <f t="array" ref="CH551">IF(S551="","",
IF(INDEX(Settings!$H:$H,MATCH(CH$1,Settings!$G:$G,0))=TRUE,
100-100*(S551-MINIFS(S:S,$E:$E,$E551))/(MAXIFS(S:S,$E:$E,$E551)-MINIFS(S:S,$E:$E,$E551)),
100*(S551-MINIFS(S:S,$E:$E,$E551))/(MAXIFS(S:S,$E:$E,$E551)-MINIFS(S:S,$E:$E,$E551))))</f>
        <v/>
      </c>
      <c r="CI551" s="223" t="str">
        <f t="array" ref="CI551">IF(T551="","",
IF(INDEX(Settings!$H:$H,MATCH(CI$1,Settings!$G:$G,0))=TRUE,
100-100*(T551-MINIFS(T:T,$E:$E,$E551))/(MAXIFS(T:T,$E:$E,$E551)-MINIFS(T:T,$E:$E,$E551)),
100*(T551-MINIFS(T:T,$E:$E,$E551))/(MAXIFS(T:T,$E:$E,$E551)-MINIFS(T:T,$E:$E,$E551))))</f>
        <v/>
      </c>
      <c r="CJ551" s="223" t="str">
        <f t="array" ref="CJ551">IF(U551="","",
IF(INDEX(Settings!$H:$H,MATCH(CJ$1,Settings!$G:$G,0))=TRUE,
100-100*(U551-MINIFS(U:U,$E:$E,$E551))/(MAXIFS(U:U,$E:$E,$E551)-MINIFS(U:U,$E:$E,$E551)),
100*(U551-MINIFS(U:U,$E:$E,$E551))/(MAXIFS(U:U,$E:$E,$E551)-MINIFS(U:U,$E:$E,$E551))))</f>
        <v/>
      </c>
      <c r="CK551" s="223" t="str">
        <f t="array" ref="CK551">IF(V551="","",
IF(INDEX(Settings!$H:$H,MATCH(CK$1,Settings!$G:$G,0))=TRUE,
100-100*(V551-MINIFS(V:V,$E:$E,$E551))/(MAXIFS(V:V,$E:$E,$E551)-MINIFS(V:V,$E:$E,$E551)),
100*(V551-MINIFS(V:V,$E:$E,$E551))/(MAXIFS(V:V,$E:$E,$E551)-MINIFS(V:V,$E:$E,$E551))))</f>
        <v/>
      </c>
      <c r="CL551" s="223" t="str">
        <f t="array" ref="CL551">IF(W551="","",
IF(INDEX(Settings!$H:$H,MATCH(CL$1,Settings!$G:$G,0))=TRUE,
100-100*(W551-MINIFS(W:W,$E:$E,$E551))/(MAXIFS(W:W,$E:$E,$E551)-MINIFS(W:W,$E:$E,$E551)),
100*(W551-MINIFS(W:W,$E:$E,$E551))/(MAXIFS(W:W,$E:$E,$E551)-MINIFS(W:W,$E:$E,$E551))))</f>
        <v/>
      </c>
      <c r="CM551" s="223" t="str">
        <f t="array" ref="CM551">IF(X551="","",
IF(INDEX(Settings!$H:$H,MATCH(CM$1,Settings!$G:$G,0))=TRUE,
100-100*(X551-MINIFS(X:X,$E:$E,$E551))/(MAXIFS(X:X,$E:$E,$E551)-MINIFS(X:X,$E:$E,$E551)),
100*(X551-MINIFS(X:X,$E:$E,$E551))/(MAXIFS(X:X,$E:$E,$E551)-MINIFS(X:X,$E:$E,$E551))))</f>
        <v/>
      </c>
      <c r="CN551" s="223" t="str">
        <f t="array" ref="CN551">IF(Y551="","",
IF(INDEX(Settings!$H:$H,MATCH(CN$1,Settings!$G:$G,0))=TRUE,
100-100*(Y551-MINIFS(Y:Y,$E:$E,$E551))/(MAXIFS(Y:Y,$E:$E,$E551)-MINIFS(Y:Y,$E:$E,$E551)),
100*(Y551-MINIFS(Y:Y,$E:$E,$E551))/(MAXIFS(Y:Y,$E:$E,$E551)-MINIFS(Y:Y,$E:$E,$E551))))</f>
        <v/>
      </c>
      <c r="CO551" s="223" t="str">
        <f t="array" ref="CO551">IF(Z551="","",
IF(INDEX(Settings!$H:$H,MATCH(CO$1,Settings!$G:$G,0))=TRUE,
100-100*(Z551-MINIFS(Z:Z,$E:$E,$E551))/(MAXIFS(Z:Z,$E:$E,$E551)-MINIFS(Z:Z,$E:$E,$E551)),
100*(Z551-MINIFS(Z:Z,$E:$E,$E551))/(MAXIFS(Z:Z,$E:$E,$E551)-MINIFS(Z:Z,$E:$E,$E551))))</f>
        <v/>
      </c>
      <c r="CP551" s="223" t="str">
        <f t="array" ref="CP551">IF(AA551="","",
IF(INDEX(Settings!$H:$H,MATCH(CP$1,Settings!$G:$G,0))=TRUE,
100-100*(AA551-MINIFS(AA:AA,$E:$E,$E551))/(MAXIFS(AA:AA,$E:$E,$E551)-MINIFS(AA:AA,$E:$E,$E551)),
100*(AA551-MINIFS(AA:AA,$E:$E,$E551))/(MAXIFS(AA:AA,$E:$E,$E551)-MINIFS(AA:AA,$E:$E,$E551))))</f>
        <v/>
      </c>
      <c r="CQ551" s="223" t="str">
        <f t="array" ref="CQ551">IF(AB551="","",
IF(INDEX(Settings!$H:$H,MATCH(CQ$1,Settings!$G:$G,0))=TRUE,
100-100*(AB551-MINIFS(AB:AB,$E:$E,$E551))/(MAXIFS(AB:AB,$E:$E,$E551)-MINIFS(AB:AB,$E:$E,$E551)),
100*(AB551-MINIFS(AB:AB,$E:$E,$E551))/(MAXIFS(AB:AB,$E:$E,$E551)-MINIFS(AB:AB,$E:$E,$E551))))</f>
        <v/>
      </c>
      <c r="CR551" s="223" t="str">
        <f t="array" ref="CR551">IF(AC551="","",
IF(INDEX(Settings!$H:$H,MATCH(CR$1,Settings!$G:$G,0))=TRUE,
100-100*(AC551-MINIFS(AC:AC,$E:$E,$E551))/(MAXIFS(AC:AC,$E:$E,$E551)-MINIFS(AC:AC,$E:$E,$E551)),
100*(AC551-MINIFS(AC:AC,$E:$E,$E551))/(MAXIFS(AC:AC,$E:$E,$E551)-MINIFS(AC:AC,$E:$E,$E551))))</f>
        <v/>
      </c>
      <c r="CS551" s="223" t="str">
        <f t="array" ref="CS551">IF(AD551="","",
IF(INDEX(Settings!$H:$H,MATCH(CS$1,Settings!$G:$G,0))=TRUE,
100-100*(AD551-MINIFS(AD:AD,$E:$E,$E551))/(MAXIFS(AD:AD,$E:$E,$E551)-MINIFS(AD:AD,$E:$E,$E551)),
100*(AD551-MINIFS(AD:AD,$E:$E,$E551))/(MAXIFS(AD:AD,$E:$E,$E551)-MINIFS(AD:AD,$E:$E,$E551))))</f>
        <v/>
      </c>
      <c r="CT551" s="223" t="str">
        <f t="array" ref="CT551">IF(AE551="","",
IF(INDEX(Settings!$H:$H,MATCH(CT$1,Settings!$G:$G,0))=TRUE,
100-100*(AE551-MINIFS(AE:AE,$E:$E,$E551))/(MAXIFS(AE:AE,$E:$E,$E551)-MINIFS(AE:AE,$E:$E,$E551)),
100*(AE551-MINIFS(AE:AE,$E:$E,$E551))/(MAXIFS(AE:AE,$E:$E,$E551)-MINIFS(AE:AE,$E:$E,$E551))))</f>
        <v/>
      </c>
      <c r="CU551" s="223" t="str">
        <f t="array" ref="CU551">IF(AF551="","",
IF(INDEX(Settings!$H:$H,MATCH(CU$1,Settings!$G:$G,0))=TRUE,
100-100*(AF551-MINIFS(AF:AF,$E:$E,$E551))/(MAXIFS(AF:AF,$E:$E,$E551)-MINIFS(AF:AF,$E:$E,$E551)),
100*(AF551-MINIFS(AF:AF,$E:$E,$E551))/(MAXIFS(AF:AF,$E:$E,$E551)-MINIFS(AF:AF,$E:$E,$E551))))</f>
        <v/>
      </c>
      <c r="CV551" s="223" t="str">
        <f t="array" ref="CV551">IF(AG551="","",
IF(INDEX(Settings!$H:$H,MATCH(CV$1,Settings!$G:$G,0))=TRUE,
100-100*(AG551-MINIFS(AG:AG,$E:$E,$E551))/(MAXIFS(AG:AG,$E:$E,$E551)-MINIFS(AG:AG,$E:$E,$E551)),
100*(AG551-MINIFS(AG:AG,$E:$E,$E551))/(MAXIFS(AG:AG,$E:$E,$E551)-MINIFS(AG:AG,$E:$E,$E551))))</f>
        <v/>
      </c>
      <c r="CW551" s="223" t="str">
        <f t="array" ref="CW551">IF(AH551="","",
IF(INDEX(Settings!$H:$H,MATCH(CW$1,Settings!$G:$G,0))=TRUE,
100-100*(AH551-MINIFS(AH:AH,$E:$E,$E551))/(MAXIFS(AH:AH,$E:$E,$E551)-MINIFS(AH:AH,$E:$E,$E551)),
100*(AH551-MINIFS(AH:AH,$E:$E,$E551))/(MAXIFS(AH:AH,$E:$E,$E551)-MINIFS(AH:AH,$E:$E,$E551))))</f>
        <v/>
      </c>
      <c r="CX551" s="223" t="str">
        <f t="array" ref="CX551">IF(AI551="","",
IF(INDEX(Settings!$H:$H,MATCH(CX$1,Settings!$G:$G,0))=TRUE,
100-100*(AI551-MINIFS(AI:AI,$E:$E,$E551))/(MAXIFS(AI:AI,$E:$E,$E551)-MINIFS(AI:AI,$E:$E,$E551)),
100*(AI551-MINIFS(AI:AI,$E:$E,$E551))/(MAXIFS(AI:AI,$E:$E,$E551)-MINIFS(AI:AI,$E:$E,$E551))))</f>
        <v/>
      </c>
      <c r="CY551" s="223" t="str">
        <f t="array" ref="CY551">IF(AJ551="","",
IF(INDEX(Settings!$H:$H,MATCH(CY$1,Settings!$G:$G,0))=TRUE,
100-100*(AJ551-MINIFS(AJ:AJ,$E:$E,$E551))/(MAXIFS(AJ:AJ,$E:$E,$E551)-MINIFS(AJ:AJ,$E:$E,$E551)),
100*(AJ551-MINIFS(AJ:AJ,$E:$E,$E551))/(MAXIFS(AJ:AJ,$E:$E,$E551)-MINIFS(AJ:AJ,$E:$E,$E551))))</f>
        <v/>
      </c>
      <c r="CZ551" s="223" t="str">
        <f t="array" ref="CZ551">IF(AK551="","",
IF(INDEX(Settings!$H:$H,MATCH(CZ$1,Settings!$G:$G,0))=TRUE,
100-100*(AK551-MINIFS(AK:AK,$E:$E,$E551))/(MAXIFS(AK:AK,$E:$E,$E551)-MINIFS(AK:AK,$E:$E,$E551)),
100*(AK551-MINIFS(AK:AK,$E:$E,$E551))/(MAXIFS(AK:AK,$E:$E,$E551)-MINIFS(AK:AK,$E:$E,$E551))))</f>
        <v/>
      </c>
      <c r="DA551" s="223" t="str">
        <f t="array" ref="DA551">IF(AL551="","",
IF(INDEX(Settings!$H:$H,MATCH(DA$1,Settings!$G:$G,0))=TRUE,
100-100*(AL551-MINIFS(AL:AL,$E:$E,$E551))/(MAXIFS(AL:AL,$E:$E,$E551)-MINIFS(AL:AL,$E:$E,$E551)),
100*(AL551-MINIFS(AL:AL,$E:$E,$E551))/(MAXIFS(AL:AL,$E:$E,$E551)-MINIFS(AL:AL,$E:$E,$E551))))</f>
        <v/>
      </c>
      <c r="DB551" s="223" t="str">
        <f t="array" ref="DB551">IF(AM551="","",
IF(INDEX(Settings!$H:$H,MATCH(DB$1,Settings!$G:$G,0))=TRUE,
100-100*(AM551-MINIFS(AM:AM,$E:$E,$E551))/(MAXIFS(AM:AM,$E:$E,$E551)-MINIFS(AM:AM,$E:$E,$E551)),
100*(AM551-MINIFS(AM:AM,$E:$E,$E551))/(MAXIFS(AM:AM,$E:$E,$E551)-MINIFS(AM:AM,$E:$E,$E551))))</f>
        <v/>
      </c>
      <c r="DC551" s="223" t="str">
        <f t="array" ref="DC551">IF(AN551="","",
IF(INDEX(Settings!$H:$H,MATCH(DC$1,Settings!$G:$G,0))=TRUE,
100-100*(AN551-MINIFS(AN:AN,$E:$E,$E551))/(MAXIFS(AN:AN,$E:$E,$E551)-MINIFS(AN:AN,$E:$E,$E551)),
100*(AN551-MINIFS(AN:AN,$E:$E,$E551))/(MAXIFS(AN:AN,$E:$E,$E551)-MINIFS(AN:AN,$E:$E,$E551))))</f>
        <v/>
      </c>
      <c r="DD551" s="223" t="str">
        <f t="array" ref="DD551">IF(AO551="","",
IF(INDEX(Settings!$H:$H,MATCH(DD$1,Settings!$G:$G,0))=TRUE,
100-100*(AO551-MINIFS(AO:AO,$E:$E,$E551))/(MAXIFS(AO:AO,$E:$E,$E551)-MINIFS(AO:AO,$E:$E,$E551)),
100*(AO551-MINIFS(AO:AO,$E:$E,$E551))/(MAXIFS(AO:AO,$E:$E,$E551)-MINIFS(AO:AO,$E:$E,$E551))))</f>
        <v/>
      </c>
      <c r="DE551" s="223" t="str">
        <f t="array" ref="DE551">IF(AP551="","",
IF(INDEX(Settings!$H:$H,MATCH(DE$1,Settings!$G:$G,0))=TRUE,
100-100*(AP551-MINIFS(AP:AP,$E:$E,$E551))/(MAXIFS(AP:AP,$E:$E,$E551)-MINIFS(AP:AP,$E:$E,$E551)),
100*(AP551-MINIFS(AP:AP,$E:$E,$E551))/(MAXIFS(AP:AP,$E:$E,$E551)-MINIFS(AP:AP,$E:$E,$E551))))</f>
        <v/>
      </c>
      <c r="DF551" s="223" t="str">
        <f t="array" ref="DF551">IF(AQ551="","",
IF(INDEX(Settings!$H:$H,MATCH(DF$1,Settings!$G:$G,0))=TRUE,
100-100*(AQ551-MINIFS(AQ:AQ,$E:$E,$E551))/(MAXIFS(AQ:AQ,$E:$E,$E551)-MINIFS(AQ:AQ,$E:$E,$E551)),
100*(AQ551-MINIFS(AQ:AQ,$E:$E,$E551))/(MAXIFS(AQ:AQ,$E:$E,$E551)-MINIFS(AQ:AQ,$E:$E,$E551))))</f>
        <v/>
      </c>
      <c r="DG551" s="223" t="str">
        <f t="array" ref="DG551">IF(AR551="","",
IF(INDEX(Settings!$H:$H,MATCH(DG$1,Settings!$G:$G,0))=TRUE,
100-100*(AR551-MINIFS(AR:AR,$E:$E,$E551))/(MAXIFS(AR:AR,$E:$E,$E551)-MINIFS(AR:AR,$E:$E,$E551)),
100*(AR551-MINIFS(AR:AR,$E:$E,$E551))/(MAXIFS(AR:AR,$E:$E,$E551)-MINIFS(AR:AR,$E:$E,$E551))))</f>
        <v/>
      </c>
      <c r="DH551" s="223" t="str">
        <f t="array" ref="DH551">IF(AS551="","",
IF(INDEX(Settings!$H:$H,MATCH(DH$1,Settings!$G:$G,0))=TRUE,
100-100*(AS551-MINIFS(AS:AS,$E:$E,$E551))/(MAXIFS(AS:AS,$E:$E,$E551)-MINIFS(AS:AS,$E:$E,$E551)),
100*(AS551-MINIFS(AS:AS,$E:$E,$E551))/(MAXIFS(AS:AS,$E:$E,$E551)-MINIFS(AS:AS,$E:$E,$E551))))</f>
        <v/>
      </c>
      <c r="DI551" s="223" t="str">
        <f t="array" ref="DI551">IF(AT551="","",
IF(INDEX(Settings!$H:$H,MATCH(DI$1,Settings!$G:$G,0))=TRUE,
100-100*(AT551-MINIFS(AT:AT,$E:$E,$E551))/(MAXIFS(AT:AT,$E:$E,$E551)-MINIFS(AT:AT,$E:$E,$E551)),
100*(AT551-MINIFS(AT:AT,$E:$E,$E551))/(MAXIFS(AT:AT,$E:$E,$E551)-MINIFS(AT:AT,$E:$E,$E551))))</f>
        <v/>
      </c>
      <c r="DJ551" s="223" t="str">
        <f t="array" ref="DJ551">IF(AU551="","",
IF(INDEX(Settings!$H:$H,MATCH(DJ$1,Settings!$G:$G,0))=TRUE,
100-100*(AU551-MINIFS(AU:AU,$E:$E,$E551))/(MAXIFS(AU:AU,$E:$E,$E551)-MINIFS(AU:AU,$E:$E,$E551)),
100*(AU551-MINIFS(AU:AU,$E:$E,$E551))/(MAXIFS(AU:AU,$E:$E,$E551)-MINIFS(AU:AU,$E:$E,$E551))))</f>
        <v/>
      </c>
      <c r="DK551" s="223" t="str">
        <f t="array" ref="DK551">IF(AV551="","",
IF(INDEX(Settings!$H:$H,MATCH(DK$1,Settings!$G:$G,0))=TRUE,
100-100*(AV551-MINIFS(AV:AV,$E:$E,$E551))/(MAXIFS(AV:AV,$E:$E,$E551)-MINIFS(AV:AV,$E:$E,$E551)),
100*(AV551-MINIFS(AV:AV,$E:$E,$E551))/(MAXIFS(AV:AV,$E:$E,$E551)-MINIFS(AV:AV,$E:$E,$E551))))</f>
        <v/>
      </c>
      <c r="DL551" s="223" t="str">
        <f t="array" ref="DL551">IF(AW551="","",
IF(INDEX(Settings!$H:$H,MATCH(DL$1,Settings!$G:$G,0))=TRUE,
100-100*(AW551-MINIFS(AW:AW,$E:$E,$E551))/(MAXIFS(AW:AW,$E:$E,$E551)-MINIFS(AW:AW,$E:$E,$E551)),
100*(AW551-MINIFS(AW:AW,$E:$E,$E551))/(MAXIFS(AW:AW,$E:$E,$E551)-MINIFS(AW:AW,$E:$E,$E551))))</f>
        <v/>
      </c>
      <c r="DM551" s="223" t="str">
        <f t="array" ref="DM551">IF(AX551="","",
IF(INDEX(Settings!$H:$H,MATCH(DM$1,Settings!$G:$G,0))=TRUE,
100-100*(AX551-MINIFS(AX:AX,$E:$E,$E551))/(MAXIFS(AX:AX,$E:$E,$E551)-MINIFS(AX:AX,$E:$E,$E551)),
100*(AX551-MINIFS(AX:AX,$E:$E,$E551))/(MAXIFS(AX:AX,$E:$E,$E551)-MINIFS(AX:AX,$E:$E,$E551))))</f>
        <v/>
      </c>
      <c r="DN551" s="223" t="str">
        <f t="array" ref="DN551">IF(AY551="","",
IF(INDEX(Settings!$H:$H,MATCH(DN$1,Settings!$G:$G,0))=TRUE,
100-100*(AY551-MINIFS(AY:AY,$E:$E,$E551))/(MAXIFS(AY:AY,$E:$E,$E551)-MINIFS(AY:AY,$E:$E,$E551)),
100*(AY551-MINIFS(AY:AY,$E:$E,$E551))/(MAXIFS(AY:AY,$E:$E,$E551)-MINIFS(AY:AY,$E:$E,$E551))))</f>
        <v/>
      </c>
      <c r="DO551" s="223" t="str">
        <f t="array" ref="DO551">IF(AZ551="","",
IF(INDEX(Settings!$H:$H,MATCH(DO$1,Settings!$G:$G,0))=TRUE,
100-100*(AZ551-MINIFS(AZ:AZ,$E:$E,$E551))/(MAXIFS(AZ:AZ,$E:$E,$E551)-MINIFS(AZ:AZ,$E:$E,$E551)),
100*(AZ551-MINIFS(AZ:AZ,$E:$E,$E551))/(MAXIFS(AZ:AZ,$E:$E,$E551)-MINIFS(AZ:AZ,$E:$E,$E551))))</f>
        <v/>
      </c>
      <c r="DP551" s="223" t="str">
        <f t="array" ref="DP551">IF(BA551="","",
IF(INDEX(Settings!$H:$H,MATCH(DP$1,Settings!$G:$G,0))=TRUE,
100-100*(BA551-MINIFS(BA:BA,$E:$E,$E551))/(MAXIFS(BA:BA,$E:$E,$E551)-MINIFS(BA:BA,$E:$E,$E551)),
100*(BA551-MINIFS(BA:BA,$E:$E,$E551))/(MAXIFS(BA:BA,$E:$E,$E551)-MINIFS(BA:BA,$E:$E,$E551))))</f>
        <v/>
      </c>
      <c r="DQ551" s="223" t="str">
        <f t="array" ref="DQ551">IF(BB551="","",
IF(INDEX(Settings!$H:$H,MATCH(DQ$1,Settings!$G:$G,0))=TRUE,
100-100*(BB551-MINIFS(BB:BB,$E:$E,$E551))/(MAXIFS(BB:BB,$E:$E,$E551)-MINIFS(BB:BB,$E:$E,$E551)),
100*(BB551-MINIFS(BB:BB,$E:$E,$E551))/(MAXIFS(BB:BB,$E:$E,$E551)-MINIFS(BB:BB,$E:$E,$E551))))</f>
        <v/>
      </c>
      <c r="DR551" s="223" t="str">
        <f t="array" ref="DR551">IF(BC551="","",
IF(INDEX(Settings!$H:$H,MATCH(DR$1,Settings!$G:$G,0))=TRUE,
100-100*(BC551-MINIFS(BC:BC,$E:$E,$E551))/(MAXIFS(BC:BC,$E:$E,$E551)-MINIFS(BC:BC,$E:$E,$E551)),
100*(BC551-MINIFS(BC:BC,$E:$E,$E551))/(MAXIFS(BC:BC,$E:$E,$E551)-MINIFS(BC:BC,$E:$E,$E551))))</f>
        <v/>
      </c>
      <c r="DS551" s="223" t="str">
        <f t="array" ref="DS551">IF(BD551="","",
IF(INDEX(Settings!$H:$H,MATCH(DS$1,Settings!$G:$G,0))=TRUE,
100-100*(BD551-MINIFS(BD:BD,$E:$E,$E551))/(MAXIFS(BD:BD,$E:$E,$E551)-MINIFS(BD:BD,$E:$E,$E551)),
100*(BD551-MINIFS(BD:BD,$E:$E,$E551))/(MAXIFS(BD:BD,$E:$E,$E551)-MINIFS(BD:BD,$E:$E,$E551))))</f>
        <v/>
      </c>
      <c r="DT551" s="223" t="str">
        <f t="array" ref="DT551">IF(BE551="","",
IF(INDEX(Settings!$H:$H,MATCH(DT$1,Settings!$G:$G,0))=TRUE,
100-100*(BE551-MINIFS(BE:BE,$E:$E,$E551))/(MAXIFS(BE:BE,$E:$E,$E551)-MINIFS(BE:BE,$E:$E,$E551)),
100*(BE551-MINIFS(BE:BE,$E:$E,$E551))/(MAXIFS(BE:BE,$E:$E,$E551)-MINIFS(BE:BE,$E:$E,$E551))))</f>
        <v/>
      </c>
      <c r="DU551" s="223" t="str">
        <f t="array" ref="DU551">IF(BF551="","",
IF(INDEX(Settings!$H:$H,MATCH(DU$1,Settings!$G:$G,0))=TRUE,
100-100*(BF551-MINIFS(BF:BF,$E:$E,$E551))/(MAXIFS(BF:BF,$E:$E,$E551)-MINIFS(BF:BF,$E:$E,$E551)),
100*(BF551-MINIFS(BF:BF,$E:$E,$E551))/(MAXIFS(BF:BF,$E:$E,$E551)-MINIFS(BF:BF,$E:$E,$E551))))</f>
        <v/>
      </c>
      <c r="DV551" s="223" t="str">
        <f t="array" ref="DV551">IF(BG551="","",
IF(INDEX(Settings!$H:$H,MATCH(DV$1,Settings!$G:$G,0))=TRUE,
100-100*(BG551-MINIFS(BG:BG,$E:$E,$E551))/(MAXIFS(BG:BG,$E:$E,$E551)-MINIFS(BG:BG,$E:$E,$E551)),
100*(BG551-MINIFS(BG:BG,$E:$E,$E551))/(MAXIFS(BG:BG,$E:$E,$E551)-MINIFS(BG:BG,$E:$E,$E551))))</f>
        <v/>
      </c>
      <c r="DW551" s="223" t="str">
        <f t="array" ref="DW551">IF(BH551="","",
IF(INDEX(Settings!$H:$H,MATCH(DW$1,Settings!$G:$G,0))=TRUE,
100-100*(BH551-MINIFS(BH:BH,$E:$E,$E551))/(MAXIFS(BH:BH,$E:$E,$E551)-MINIFS(BH:BH,$E:$E,$E551)),
100*(BH551-MINIFS(BH:BH,$E:$E,$E551))/(MAXIFS(BH:BH,$E:$E,$E551)-MINIFS(BH:BH,$E:$E,$E551))))</f>
        <v/>
      </c>
      <c r="DX551" s="223" t="str">
        <f t="array" ref="DX551">IF(BI551="","",
IF(INDEX(Settings!$H:$H,MATCH(DX$1,Settings!$G:$G,0))=TRUE,
100-100*(BI551-MINIFS(BI:BI,$E:$E,$E551))/(MAXIFS(BI:BI,$E:$E,$E551)-MINIFS(BI:BI,$E:$E,$E551)),
100*(BI551-MINIFS(BI:BI,$E:$E,$E551))/(MAXIFS(BI:BI,$E:$E,$E551)-MINIFS(BI:BI,$E:$E,$E551))))</f>
        <v/>
      </c>
      <c r="DY551" s="223" t="str">
        <f t="array" ref="DY551">IF(BJ551="","",
IF(INDEX(Settings!$H:$H,MATCH(DY$1,Settings!$G:$G,0))=TRUE,
100-100*(BJ551-MINIFS(BJ:BJ,$E:$E,$E551))/(MAXIFS(BJ:BJ,$E:$E,$E551)-MINIFS(BJ:BJ,$E:$E,$E551)),
100*(BJ551-MINIFS(BJ:BJ,$E:$E,$E551))/(MAXIFS(BJ:BJ,$E:$E,$E551)-MINIFS(BJ:BJ,$E:$E,$E551))))</f>
        <v/>
      </c>
      <c r="DZ551" s="225"/>
      <c r="EA551" s="225"/>
      <c r="EB551" s="225" t="str">
        <f t="shared" si="8"/>
        <v/>
      </c>
      <c r="EC551" s="225" t="str">
        <f t="shared" si="9"/>
        <v/>
      </c>
      <c r="ED551" s="225" t="str">
        <f t="shared" si="10"/>
        <v/>
      </c>
      <c r="EE551" s="225" t="str">
        <f t="shared" si="11"/>
        <v/>
      </c>
      <c r="EF551" s="225" t="str">
        <f t="shared" si="12"/>
        <v/>
      </c>
      <c r="EG551" s="225" t="str">
        <f t="shared" si="13"/>
        <v/>
      </c>
      <c r="EH551" s="225"/>
      <c r="EI551" s="225"/>
      <c r="EJ551" s="225"/>
      <c r="EK551" s="225"/>
      <c r="EL551" s="225"/>
      <c r="EM551" s="225"/>
    </row>
    <row r="552">
      <c r="A552" s="231"/>
      <c r="B552" s="231"/>
      <c r="C552" s="231"/>
      <c r="D552" s="231" t="str">
        <f t="array" ref="D552">IFERROR(INDEX(Profiles!$B:$B,MATCH($A552,Profiles!$A:$A,0)),"")</f>
        <v/>
      </c>
      <c r="E552" s="231"/>
      <c r="F552" s="231"/>
      <c r="G552" s="231"/>
      <c r="H552" s="231"/>
      <c r="I552" s="231" t="str">
        <f>IF(A552="","",IF(Settings!$N$3="DATE",F552&amp;": "&amp;TEXT(B552,"M/DD/YY"),F552&amp;": "&amp;H552))</f>
        <v/>
      </c>
      <c r="J552" s="231"/>
      <c r="K552" s="231"/>
      <c r="L552" s="231"/>
      <c r="M552" s="232" t="str">
        <f t="shared" si="14"/>
        <v/>
      </c>
      <c r="N552" s="231"/>
      <c r="O552" s="231"/>
      <c r="P552" s="231"/>
      <c r="Q552" s="231"/>
      <c r="R552" s="231"/>
      <c r="S552" s="230" t="str">
        <f>IFERROR(VLOOKUP(AF552, 'YOYO IR Scores'!A:C, 3, FALSE), "")
</f>
        <v/>
      </c>
      <c r="T552" s="231"/>
      <c r="U552" s="231"/>
      <c r="V552" s="231"/>
      <c r="W552" s="231"/>
      <c r="X552" s="233" t="str">
        <f t="shared" si="4"/>
        <v/>
      </c>
      <c r="Y552" s="234" t="str">
        <f t="shared" si="5"/>
        <v/>
      </c>
      <c r="Z552" s="234" t="str">
        <f t="shared" si="6"/>
        <v/>
      </c>
      <c r="AA552" s="233" t="str">
        <f t="shared" si="7"/>
        <v/>
      </c>
      <c r="AB552" s="232"/>
      <c r="AC552" s="232"/>
      <c r="AD552" s="232"/>
      <c r="AE552" s="232" t="str">
        <f>IFERROR(VLOOKUP(AF552, 'YOYO IR Scores'!A:C, 2, FALSE), "")</f>
        <v/>
      </c>
      <c r="AF552" s="232"/>
      <c r="AG552" s="23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c r="BD552" s="232"/>
      <c r="BE552" s="232"/>
      <c r="BF552" s="232"/>
      <c r="BG552" s="232"/>
      <c r="BH552" s="232"/>
      <c r="BI552" s="232"/>
      <c r="BJ552" s="232"/>
      <c r="BK552" s="232" t="str">
        <f t="array" ref="BK552">IF(J552="","",
IF(INDEX(Settings!$H:$H,MATCH(BY$1,Settings!$G:$G,0))=TRUE,
100-100*(J552-MIN(J:J))/(MAX(J:J)-MIN(J:J)),
100*(J552-MIN(J:J))/(MAX(J:J)-MIN(J:J))))</f>
        <v/>
      </c>
      <c r="BL552" s="232" t="str">
        <f t="array" ref="BL552">IF(J552="","",
IF(INDEX(Settings!$H:$H,MATCH(BY$1,Settings!$G:$G,0))=TRUE,
100-100*(J552-MINIFS(J:J,$E:$E,$E552))/(MAXIFS(J:J,$E:$E,$E552)-MINIFS(J:J,$E:$E,$E552)),
100*(J552-MINIFS(J:J,$E:$E,$E552))/(MAXIFS(J:J,$E:$E,$E552)-MINIFS(J:J,$E:$E,$E552))))</f>
        <v/>
      </c>
      <c r="BM552" s="232" t="str">
        <f t="array" ref="BM552">IF(J552="","",
IF(INDEX(Settings!$H:$H,MATCH(BY$1,Settings!$G:$G,0))=TRUE,
100-100*(J552-MINIFS(J:J,$E:$E,$E552,$I:$I,$I552))/(MAXIFS(J:J,$E:$E,$E552,$I:$I,$I552)-MINIFS(J:J,$E:$E,$E552,$I:$I,$I552)),
100*(J552-MINIFS(J:J,$E:$E,$E552,$I:$I,$I552))/(MAXIFS(J:J,$E:$E,$E552,$I:$I,$I552)-MINIFS(J:J,$E:$E,$E552,$I:$I,$I552))))</f>
        <v/>
      </c>
      <c r="BN552" s="231" t="str">
        <f t="array" ref="BN552">IF(J552="","",
IF(INDEX(Settings!$H:$H,MATCH(BY$1,Settings!$G:$G,0))=TRUE,
100-100*PERCENTRANK(J:J,J552),
100*PERCENTRANK(J:J,J552)))</f>
        <v/>
      </c>
      <c r="BO552" s="231" t="str">
        <f>IFERROR(__xludf.DUMMYFUNCTION("IF(J552="""","""",
IF(INDEX(Settings!$H:$H,MATCH(BY$1,Settings!$G:$G,0))=TRUE,
100-100*PERCENTRANK(FILTER(J:J,$E:$E=$E552),J552),
100*PERCENTRANK(FILTER(J:J,$E:$E=$E552),J552)))"),"")</f>
        <v/>
      </c>
      <c r="BP552" s="231" t="str">
        <f>IFERROR(__xludf.DUMMYFUNCTION("IF(J552="""","""",
IF(INDEX(Settings!$H:$H,MATCH(BY$1,Settings!$G:$G,0))=TRUE,
100-100*PERCENTRANK(FILTER(J:J,$E:$E=$E552,$I:$I=$I552),J552),
100*PERCENTRANK(FILTER(J:J,$E:$E=$E552,$I:$I=$I552),J552)))"),"")</f>
        <v/>
      </c>
      <c r="BQ552" s="233" t="str">
        <f t="array" ref="BQ552">IF(J552="","",
IF(INDEX(Settings!$H:$H,MATCH(BY$1,Settings!$G:$G,0))=TRUE,
-1*(J552-AVERAGE(J:J))/STDEV(J:J),
(J552-AVERAGE(J:J))/STDEV(J:J)))</f>
        <v/>
      </c>
      <c r="BR552" s="233" t="str">
        <f>IFERROR(__xludf.DUMMYFUNCTION("IF(J552="""","""",
IF(INDEX(Settings!$H:$H,MATCH(BY$1,Settings!$G:$G,0))=TRUE,
-1*(J552-AVERAGEIFS(J:J,$E:$E,$E552))/STDEV(FILTER(J:J,$E:$E=$E552)),
(J552-AVERAGEIFS(J:J,$E:$E,$E552))/STDEV(FILTER(J:J,$E:$E=$E552))))"),"")</f>
        <v/>
      </c>
      <c r="BS552" s="233"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1"/>
      <c r="BX552" s="231"/>
      <c r="BY552" s="232" t="str">
        <f t="array" ref="BY552">IF(J552="","",
IF(INDEX(Settings!$H:$H,MATCH(BY$1,Settings!$G:$G,0))=TRUE,
100-100*(J552-MINIFS(J:J,$E:$E,$E552))/(MAXIFS(J:J,$E:$E,$E552)-MINIFS(J:J,$E:$E,$E552)),
100*(J552-MINIFS(J:J,$E:$E,$E552))/(MAXIFS(J:J,$E:$E,$E552)-MINIFS(J:J,$E:$E,$E552))))</f>
        <v/>
      </c>
      <c r="BZ552" s="232" t="str">
        <f t="array" ref="BZ552">IF(K552="","",
IF(INDEX(Settings!$H:$H,MATCH(BZ$1,Settings!$G:$G,0))=TRUE,
100-100*(K552-MINIFS(K:K,$E:$E,$E552))/(MAXIFS(K:K,$E:$E,$E552)-MINIFS(K:K,$E:$E,$E552)),
100*(K552-MINIFS(K:K,$E:$E,$E552))/(MAXIFS(K:K,$E:$E,$E552)-MINIFS(K:K,$E:$E,$E552))))</f>
        <v/>
      </c>
      <c r="CA552" s="232" t="str">
        <f t="array" ref="CA552">IF(L552="","",
IF(INDEX(Settings!$H:$H,MATCH(CA$1,Settings!$G:$G,0))=TRUE,
100-100*(L552-MINIFS(L:L,$E:$E,$E552))/(MAXIFS(L:L,$E:$E,$E552)-MINIFS(L:L,$E:$E,$E552)),
100*(L552-MINIFS(L:L,$E:$E,$E552))/(MAXIFS(L:L,$E:$E,$E552)-MINIFS(L:L,$E:$E,$E552))))</f>
        <v/>
      </c>
      <c r="CB552" s="232" t="str">
        <f t="array" ref="CB552">IF(M552="","",
IF(INDEX(Settings!$H:$H,MATCH(CB$1,Settings!$G:$G,0))=TRUE,
100-100*(M552-MINIFS(M:M,$E:$E,$E552))/(MAXIFS(M:M,$E:$E,$E552)-MINIFS(M:M,$E:$E,$E552)),
100*(M552-MINIFS(M:M,$E:$E,$E552))/(MAXIFS(M:M,$E:$E,$E552)-MINIFS(M:M,$E:$E,$E552))))</f>
        <v/>
      </c>
      <c r="CC552" s="232" t="str">
        <f t="array" ref="CC552">IF(N552="","",
IF(INDEX(Settings!$H:$H,MATCH(CC$1,Settings!$G:$G,0))=TRUE,
100-100*(N552-MINIFS(N:N,$E:$E,$E552))/(MAXIFS(N:N,$E:$E,$E552)-MINIFS(N:N,$E:$E,$E552)),
100*(N552-MINIFS(N:N,$E:$E,$E552))/(MAXIFS(N:N,$E:$E,$E552)-MINIFS(N:N,$E:$E,$E552))))</f>
        <v/>
      </c>
      <c r="CD552" s="232" t="str">
        <f t="array" ref="CD552">IF(O552="","",
IF(INDEX(Settings!$H:$H,MATCH(CD$1,Settings!$G:$G,0))=TRUE,
100-100*(O552-MINIFS(O:O,$E:$E,$E552))/(MAXIFS(O:O,$E:$E,$E552)-MINIFS(O:O,$E:$E,$E552)),
100*(O552-MINIFS(O:O,$E:$E,$E552))/(MAXIFS(O:O,$E:$E,$E552)-MINIFS(O:O,$E:$E,$E552))))</f>
        <v/>
      </c>
      <c r="CE552" s="232" t="str">
        <f t="array" ref="CE552">IF(P552="","",
IF(INDEX(Settings!$H:$H,MATCH(CE$1,Settings!$G:$G,0))=TRUE,
100-100*(P552-MINIFS(P:P,$E:$E,$E552))/(MAXIFS(P:P,$E:$E,$E552)-MINIFS(P:P,$E:$E,$E552)),
100*(P552-MINIFS(P:P,$E:$E,$E552))/(MAXIFS(P:P,$E:$E,$E552)-MINIFS(P:P,$E:$E,$E552))))</f>
        <v/>
      </c>
      <c r="CF552" s="232" t="str">
        <f t="array" ref="CF552">IF(Q552="","",
IF(INDEX(Settings!$H:$H,MATCH(CF$1,Settings!$G:$G,0))=TRUE,
100-100*(Q552-MINIFS(Q:Q,$E:$E,$E552))/(MAXIFS(Q:Q,$E:$E,$E552)-MINIFS(Q:Q,$E:$E,$E552)),
100*(Q552-MINIFS(Q:Q,$E:$E,$E552))/(MAXIFS(Q:Q,$E:$E,$E552)-MINIFS(Q:Q,$E:$E,$E552))))</f>
        <v/>
      </c>
      <c r="CG552" s="232" t="str">
        <f t="array" ref="CG552">IF(R552="","",
IF(INDEX(Settings!$H:$H,MATCH(CG$1,Settings!$G:$G,0))=TRUE,
100-100*(R552-MINIFS(R:R,$E:$E,$E552))/(MAXIFS(R:R,$E:$E,$E552)-MINIFS(R:R,$E:$E,$E552)),
100*(R552-MINIFS(R:R,$E:$E,$E552))/(MAXIFS(R:R,$E:$E,$E552)-MINIFS(R:R,$E:$E,$E552))))</f>
        <v/>
      </c>
      <c r="CH552" s="232" t="str">
        <f t="array" ref="CH552">IF(S552="","",
IF(INDEX(Settings!$H:$H,MATCH(CH$1,Settings!$G:$G,0))=TRUE,
100-100*(S552-MINIFS(S:S,$E:$E,$E552))/(MAXIFS(S:S,$E:$E,$E552)-MINIFS(S:S,$E:$E,$E552)),
100*(S552-MINIFS(S:S,$E:$E,$E552))/(MAXIFS(S:S,$E:$E,$E552)-MINIFS(S:S,$E:$E,$E552))))</f>
        <v/>
      </c>
      <c r="CI552" s="232" t="str">
        <f t="array" ref="CI552">IF(T552="","",
IF(INDEX(Settings!$H:$H,MATCH(CI$1,Settings!$G:$G,0))=TRUE,
100-100*(T552-MINIFS(T:T,$E:$E,$E552))/(MAXIFS(T:T,$E:$E,$E552)-MINIFS(T:T,$E:$E,$E552)),
100*(T552-MINIFS(T:T,$E:$E,$E552))/(MAXIFS(T:T,$E:$E,$E552)-MINIFS(T:T,$E:$E,$E552))))</f>
        <v/>
      </c>
      <c r="CJ552" s="232" t="str">
        <f t="array" ref="CJ552">IF(U552="","",
IF(INDEX(Settings!$H:$H,MATCH(CJ$1,Settings!$G:$G,0))=TRUE,
100-100*(U552-MINIFS(U:U,$E:$E,$E552))/(MAXIFS(U:U,$E:$E,$E552)-MINIFS(U:U,$E:$E,$E552)),
100*(U552-MINIFS(U:U,$E:$E,$E552))/(MAXIFS(U:U,$E:$E,$E552)-MINIFS(U:U,$E:$E,$E552))))</f>
        <v/>
      </c>
      <c r="CK552" s="232" t="str">
        <f t="array" ref="CK552">IF(V552="","",
IF(INDEX(Settings!$H:$H,MATCH(CK$1,Settings!$G:$G,0))=TRUE,
100-100*(V552-MINIFS(V:V,$E:$E,$E552))/(MAXIFS(V:V,$E:$E,$E552)-MINIFS(V:V,$E:$E,$E552)),
100*(V552-MINIFS(V:V,$E:$E,$E552))/(MAXIFS(V:V,$E:$E,$E552)-MINIFS(V:V,$E:$E,$E552))))</f>
        <v/>
      </c>
      <c r="CL552" s="232" t="str">
        <f t="array" ref="CL552">IF(W552="","",
IF(INDEX(Settings!$H:$H,MATCH(CL$1,Settings!$G:$G,0))=TRUE,
100-100*(W552-MINIFS(W:W,$E:$E,$E552))/(MAXIFS(W:W,$E:$E,$E552)-MINIFS(W:W,$E:$E,$E552)),
100*(W552-MINIFS(W:W,$E:$E,$E552))/(MAXIFS(W:W,$E:$E,$E552)-MINIFS(W:W,$E:$E,$E552))))</f>
        <v/>
      </c>
      <c r="CM552" s="232" t="str">
        <f t="array" ref="CM552">IF(X552="","",
IF(INDEX(Settings!$H:$H,MATCH(CM$1,Settings!$G:$G,0))=TRUE,
100-100*(X552-MINIFS(X:X,$E:$E,$E552))/(MAXIFS(X:X,$E:$E,$E552)-MINIFS(X:X,$E:$E,$E552)),
100*(X552-MINIFS(X:X,$E:$E,$E552))/(MAXIFS(X:X,$E:$E,$E552)-MINIFS(X:X,$E:$E,$E552))))</f>
        <v/>
      </c>
      <c r="CN552" s="232" t="str">
        <f t="array" ref="CN552">IF(Y552="","",
IF(INDEX(Settings!$H:$H,MATCH(CN$1,Settings!$G:$G,0))=TRUE,
100-100*(Y552-MINIFS(Y:Y,$E:$E,$E552))/(MAXIFS(Y:Y,$E:$E,$E552)-MINIFS(Y:Y,$E:$E,$E552)),
100*(Y552-MINIFS(Y:Y,$E:$E,$E552))/(MAXIFS(Y:Y,$E:$E,$E552)-MINIFS(Y:Y,$E:$E,$E552))))</f>
        <v/>
      </c>
      <c r="CO552" s="232" t="str">
        <f t="array" ref="CO552">IF(Z552="","",
IF(INDEX(Settings!$H:$H,MATCH(CO$1,Settings!$G:$G,0))=TRUE,
100-100*(Z552-MINIFS(Z:Z,$E:$E,$E552))/(MAXIFS(Z:Z,$E:$E,$E552)-MINIFS(Z:Z,$E:$E,$E552)),
100*(Z552-MINIFS(Z:Z,$E:$E,$E552))/(MAXIFS(Z:Z,$E:$E,$E552)-MINIFS(Z:Z,$E:$E,$E552))))</f>
        <v/>
      </c>
      <c r="CP552" s="232" t="str">
        <f t="array" ref="CP552">IF(AA552="","",
IF(INDEX(Settings!$H:$H,MATCH(CP$1,Settings!$G:$G,0))=TRUE,
100-100*(AA552-MINIFS(AA:AA,$E:$E,$E552))/(MAXIFS(AA:AA,$E:$E,$E552)-MINIFS(AA:AA,$E:$E,$E552)),
100*(AA552-MINIFS(AA:AA,$E:$E,$E552))/(MAXIFS(AA:AA,$E:$E,$E552)-MINIFS(AA:AA,$E:$E,$E552))))</f>
        <v/>
      </c>
      <c r="CQ552" s="232" t="str">
        <f t="array" ref="CQ552">IF(AB552="","",
IF(INDEX(Settings!$H:$H,MATCH(CQ$1,Settings!$G:$G,0))=TRUE,
100-100*(AB552-MINIFS(AB:AB,$E:$E,$E552))/(MAXIFS(AB:AB,$E:$E,$E552)-MINIFS(AB:AB,$E:$E,$E552)),
100*(AB552-MINIFS(AB:AB,$E:$E,$E552))/(MAXIFS(AB:AB,$E:$E,$E552)-MINIFS(AB:AB,$E:$E,$E552))))</f>
        <v/>
      </c>
      <c r="CR552" s="232" t="str">
        <f t="array" ref="CR552">IF(AC552="","",
IF(INDEX(Settings!$H:$H,MATCH(CR$1,Settings!$G:$G,0))=TRUE,
100-100*(AC552-MINIFS(AC:AC,$E:$E,$E552))/(MAXIFS(AC:AC,$E:$E,$E552)-MINIFS(AC:AC,$E:$E,$E552)),
100*(AC552-MINIFS(AC:AC,$E:$E,$E552))/(MAXIFS(AC:AC,$E:$E,$E552)-MINIFS(AC:AC,$E:$E,$E552))))</f>
        <v/>
      </c>
      <c r="CS552" s="232" t="str">
        <f t="array" ref="CS552">IF(AD552="","",
IF(INDEX(Settings!$H:$H,MATCH(CS$1,Settings!$G:$G,0))=TRUE,
100-100*(AD552-MINIFS(AD:AD,$E:$E,$E552))/(MAXIFS(AD:AD,$E:$E,$E552)-MINIFS(AD:AD,$E:$E,$E552)),
100*(AD552-MINIFS(AD:AD,$E:$E,$E552))/(MAXIFS(AD:AD,$E:$E,$E552)-MINIFS(AD:AD,$E:$E,$E552))))</f>
        <v/>
      </c>
      <c r="CT552" s="232" t="str">
        <f t="array" ref="CT552">IF(AE552="","",
IF(INDEX(Settings!$H:$H,MATCH(CT$1,Settings!$G:$G,0))=TRUE,
100-100*(AE552-MINIFS(AE:AE,$E:$E,$E552))/(MAXIFS(AE:AE,$E:$E,$E552)-MINIFS(AE:AE,$E:$E,$E552)),
100*(AE552-MINIFS(AE:AE,$E:$E,$E552))/(MAXIFS(AE:AE,$E:$E,$E552)-MINIFS(AE:AE,$E:$E,$E552))))</f>
        <v/>
      </c>
      <c r="CU552" s="232" t="str">
        <f t="array" ref="CU552">IF(AF552="","",
IF(INDEX(Settings!$H:$H,MATCH(CU$1,Settings!$G:$G,0))=TRUE,
100-100*(AF552-MINIFS(AF:AF,$E:$E,$E552))/(MAXIFS(AF:AF,$E:$E,$E552)-MINIFS(AF:AF,$E:$E,$E552)),
100*(AF552-MINIFS(AF:AF,$E:$E,$E552))/(MAXIFS(AF:AF,$E:$E,$E552)-MINIFS(AF:AF,$E:$E,$E552))))</f>
        <v/>
      </c>
      <c r="CV552" s="232" t="str">
        <f t="array" ref="CV552">IF(AG552="","",
IF(INDEX(Settings!$H:$H,MATCH(CV$1,Settings!$G:$G,0))=TRUE,
100-100*(AG552-MINIFS(AG:AG,$E:$E,$E552))/(MAXIFS(AG:AG,$E:$E,$E552)-MINIFS(AG:AG,$E:$E,$E552)),
100*(AG552-MINIFS(AG:AG,$E:$E,$E552))/(MAXIFS(AG:AG,$E:$E,$E552)-MINIFS(AG:AG,$E:$E,$E552))))</f>
        <v/>
      </c>
      <c r="CW552" s="232" t="str">
        <f t="array" ref="CW552">IF(AH552="","",
IF(INDEX(Settings!$H:$H,MATCH(CW$1,Settings!$G:$G,0))=TRUE,
100-100*(AH552-MINIFS(AH:AH,$E:$E,$E552))/(MAXIFS(AH:AH,$E:$E,$E552)-MINIFS(AH:AH,$E:$E,$E552)),
100*(AH552-MINIFS(AH:AH,$E:$E,$E552))/(MAXIFS(AH:AH,$E:$E,$E552)-MINIFS(AH:AH,$E:$E,$E552))))</f>
        <v/>
      </c>
      <c r="CX552" s="232" t="str">
        <f t="array" ref="CX552">IF(AI552="","",
IF(INDEX(Settings!$H:$H,MATCH(CX$1,Settings!$G:$G,0))=TRUE,
100-100*(AI552-MINIFS(AI:AI,$E:$E,$E552))/(MAXIFS(AI:AI,$E:$E,$E552)-MINIFS(AI:AI,$E:$E,$E552)),
100*(AI552-MINIFS(AI:AI,$E:$E,$E552))/(MAXIFS(AI:AI,$E:$E,$E552)-MINIFS(AI:AI,$E:$E,$E552))))</f>
        <v/>
      </c>
      <c r="CY552" s="232" t="str">
        <f t="array" ref="CY552">IF(AJ552="","",
IF(INDEX(Settings!$H:$H,MATCH(CY$1,Settings!$G:$G,0))=TRUE,
100-100*(AJ552-MINIFS(AJ:AJ,$E:$E,$E552))/(MAXIFS(AJ:AJ,$E:$E,$E552)-MINIFS(AJ:AJ,$E:$E,$E552)),
100*(AJ552-MINIFS(AJ:AJ,$E:$E,$E552))/(MAXIFS(AJ:AJ,$E:$E,$E552)-MINIFS(AJ:AJ,$E:$E,$E552))))</f>
        <v/>
      </c>
      <c r="CZ552" s="232" t="str">
        <f t="array" ref="CZ552">IF(AK552="","",
IF(INDEX(Settings!$H:$H,MATCH(CZ$1,Settings!$G:$G,0))=TRUE,
100-100*(AK552-MINIFS(AK:AK,$E:$E,$E552))/(MAXIFS(AK:AK,$E:$E,$E552)-MINIFS(AK:AK,$E:$E,$E552)),
100*(AK552-MINIFS(AK:AK,$E:$E,$E552))/(MAXIFS(AK:AK,$E:$E,$E552)-MINIFS(AK:AK,$E:$E,$E552))))</f>
        <v/>
      </c>
      <c r="DA552" s="232" t="str">
        <f t="array" ref="DA552">IF(AL552="","",
IF(INDEX(Settings!$H:$H,MATCH(DA$1,Settings!$G:$G,0))=TRUE,
100-100*(AL552-MINIFS(AL:AL,$E:$E,$E552))/(MAXIFS(AL:AL,$E:$E,$E552)-MINIFS(AL:AL,$E:$E,$E552)),
100*(AL552-MINIFS(AL:AL,$E:$E,$E552))/(MAXIFS(AL:AL,$E:$E,$E552)-MINIFS(AL:AL,$E:$E,$E552))))</f>
        <v/>
      </c>
      <c r="DB552" s="232" t="str">
        <f t="array" ref="DB552">IF(AM552="","",
IF(INDEX(Settings!$H:$H,MATCH(DB$1,Settings!$G:$G,0))=TRUE,
100-100*(AM552-MINIFS(AM:AM,$E:$E,$E552))/(MAXIFS(AM:AM,$E:$E,$E552)-MINIFS(AM:AM,$E:$E,$E552)),
100*(AM552-MINIFS(AM:AM,$E:$E,$E552))/(MAXIFS(AM:AM,$E:$E,$E552)-MINIFS(AM:AM,$E:$E,$E552))))</f>
        <v/>
      </c>
      <c r="DC552" s="232" t="str">
        <f t="array" ref="DC552">IF(AN552="","",
IF(INDEX(Settings!$H:$H,MATCH(DC$1,Settings!$G:$G,0))=TRUE,
100-100*(AN552-MINIFS(AN:AN,$E:$E,$E552))/(MAXIFS(AN:AN,$E:$E,$E552)-MINIFS(AN:AN,$E:$E,$E552)),
100*(AN552-MINIFS(AN:AN,$E:$E,$E552))/(MAXIFS(AN:AN,$E:$E,$E552)-MINIFS(AN:AN,$E:$E,$E552))))</f>
        <v/>
      </c>
      <c r="DD552" s="232" t="str">
        <f t="array" ref="DD552">IF(AO552="","",
IF(INDEX(Settings!$H:$H,MATCH(DD$1,Settings!$G:$G,0))=TRUE,
100-100*(AO552-MINIFS(AO:AO,$E:$E,$E552))/(MAXIFS(AO:AO,$E:$E,$E552)-MINIFS(AO:AO,$E:$E,$E552)),
100*(AO552-MINIFS(AO:AO,$E:$E,$E552))/(MAXIFS(AO:AO,$E:$E,$E552)-MINIFS(AO:AO,$E:$E,$E552))))</f>
        <v/>
      </c>
      <c r="DE552" s="232" t="str">
        <f t="array" ref="DE552">IF(AP552="","",
IF(INDEX(Settings!$H:$H,MATCH(DE$1,Settings!$G:$G,0))=TRUE,
100-100*(AP552-MINIFS(AP:AP,$E:$E,$E552))/(MAXIFS(AP:AP,$E:$E,$E552)-MINIFS(AP:AP,$E:$E,$E552)),
100*(AP552-MINIFS(AP:AP,$E:$E,$E552))/(MAXIFS(AP:AP,$E:$E,$E552)-MINIFS(AP:AP,$E:$E,$E552))))</f>
        <v/>
      </c>
      <c r="DF552" s="232" t="str">
        <f t="array" ref="DF552">IF(AQ552="","",
IF(INDEX(Settings!$H:$H,MATCH(DF$1,Settings!$G:$G,0))=TRUE,
100-100*(AQ552-MINIFS(AQ:AQ,$E:$E,$E552))/(MAXIFS(AQ:AQ,$E:$E,$E552)-MINIFS(AQ:AQ,$E:$E,$E552)),
100*(AQ552-MINIFS(AQ:AQ,$E:$E,$E552))/(MAXIFS(AQ:AQ,$E:$E,$E552)-MINIFS(AQ:AQ,$E:$E,$E552))))</f>
        <v/>
      </c>
      <c r="DG552" s="232" t="str">
        <f t="array" ref="DG552">IF(AR552="","",
IF(INDEX(Settings!$H:$H,MATCH(DG$1,Settings!$G:$G,0))=TRUE,
100-100*(AR552-MINIFS(AR:AR,$E:$E,$E552))/(MAXIFS(AR:AR,$E:$E,$E552)-MINIFS(AR:AR,$E:$E,$E552)),
100*(AR552-MINIFS(AR:AR,$E:$E,$E552))/(MAXIFS(AR:AR,$E:$E,$E552)-MINIFS(AR:AR,$E:$E,$E552))))</f>
        <v/>
      </c>
      <c r="DH552" s="232" t="str">
        <f t="array" ref="DH552">IF(AS552="","",
IF(INDEX(Settings!$H:$H,MATCH(DH$1,Settings!$G:$G,0))=TRUE,
100-100*(AS552-MINIFS(AS:AS,$E:$E,$E552))/(MAXIFS(AS:AS,$E:$E,$E552)-MINIFS(AS:AS,$E:$E,$E552)),
100*(AS552-MINIFS(AS:AS,$E:$E,$E552))/(MAXIFS(AS:AS,$E:$E,$E552)-MINIFS(AS:AS,$E:$E,$E552))))</f>
        <v/>
      </c>
      <c r="DI552" s="232" t="str">
        <f t="array" ref="DI552">IF(AT552="","",
IF(INDEX(Settings!$H:$H,MATCH(DI$1,Settings!$G:$G,0))=TRUE,
100-100*(AT552-MINIFS(AT:AT,$E:$E,$E552))/(MAXIFS(AT:AT,$E:$E,$E552)-MINIFS(AT:AT,$E:$E,$E552)),
100*(AT552-MINIFS(AT:AT,$E:$E,$E552))/(MAXIFS(AT:AT,$E:$E,$E552)-MINIFS(AT:AT,$E:$E,$E552))))</f>
        <v/>
      </c>
      <c r="DJ552" s="232" t="str">
        <f t="array" ref="DJ552">IF(AU552="","",
IF(INDEX(Settings!$H:$H,MATCH(DJ$1,Settings!$G:$G,0))=TRUE,
100-100*(AU552-MINIFS(AU:AU,$E:$E,$E552))/(MAXIFS(AU:AU,$E:$E,$E552)-MINIFS(AU:AU,$E:$E,$E552)),
100*(AU552-MINIFS(AU:AU,$E:$E,$E552))/(MAXIFS(AU:AU,$E:$E,$E552)-MINIFS(AU:AU,$E:$E,$E552))))</f>
        <v/>
      </c>
      <c r="DK552" s="232" t="str">
        <f t="array" ref="DK552">IF(AV552="","",
IF(INDEX(Settings!$H:$H,MATCH(DK$1,Settings!$G:$G,0))=TRUE,
100-100*(AV552-MINIFS(AV:AV,$E:$E,$E552))/(MAXIFS(AV:AV,$E:$E,$E552)-MINIFS(AV:AV,$E:$E,$E552)),
100*(AV552-MINIFS(AV:AV,$E:$E,$E552))/(MAXIFS(AV:AV,$E:$E,$E552)-MINIFS(AV:AV,$E:$E,$E552))))</f>
        <v/>
      </c>
      <c r="DL552" s="232" t="str">
        <f t="array" ref="DL552">IF(AW552="","",
IF(INDEX(Settings!$H:$H,MATCH(DL$1,Settings!$G:$G,0))=TRUE,
100-100*(AW552-MINIFS(AW:AW,$E:$E,$E552))/(MAXIFS(AW:AW,$E:$E,$E552)-MINIFS(AW:AW,$E:$E,$E552)),
100*(AW552-MINIFS(AW:AW,$E:$E,$E552))/(MAXIFS(AW:AW,$E:$E,$E552)-MINIFS(AW:AW,$E:$E,$E552))))</f>
        <v/>
      </c>
      <c r="DM552" s="232" t="str">
        <f t="array" ref="DM552">IF(AX552="","",
IF(INDEX(Settings!$H:$H,MATCH(DM$1,Settings!$G:$G,0))=TRUE,
100-100*(AX552-MINIFS(AX:AX,$E:$E,$E552))/(MAXIFS(AX:AX,$E:$E,$E552)-MINIFS(AX:AX,$E:$E,$E552)),
100*(AX552-MINIFS(AX:AX,$E:$E,$E552))/(MAXIFS(AX:AX,$E:$E,$E552)-MINIFS(AX:AX,$E:$E,$E552))))</f>
        <v/>
      </c>
      <c r="DN552" s="232" t="str">
        <f t="array" ref="DN552">IF(AY552="","",
IF(INDEX(Settings!$H:$H,MATCH(DN$1,Settings!$G:$G,0))=TRUE,
100-100*(AY552-MINIFS(AY:AY,$E:$E,$E552))/(MAXIFS(AY:AY,$E:$E,$E552)-MINIFS(AY:AY,$E:$E,$E552)),
100*(AY552-MINIFS(AY:AY,$E:$E,$E552))/(MAXIFS(AY:AY,$E:$E,$E552)-MINIFS(AY:AY,$E:$E,$E552))))</f>
        <v/>
      </c>
      <c r="DO552" s="232" t="str">
        <f t="array" ref="DO552">IF(AZ552="","",
IF(INDEX(Settings!$H:$H,MATCH(DO$1,Settings!$G:$G,0))=TRUE,
100-100*(AZ552-MINIFS(AZ:AZ,$E:$E,$E552))/(MAXIFS(AZ:AZ,$E:$E,$E552)-MINIFS(AZ:AZ,$E:$E,$E552)),
100*(AZ552-MINIFS(AZ:AZ,$E:$E,$E552))/(MAXIFS(AZ:AZ,$E:$E,$E552)-MINIFS(AZ:AZ,$E:$E,$E552))))</f>
        <v/>
      </c>
      <c r="DP552" s="232" t="str">
        <f t="array" ref="DP552">IF(BA552="","",
IF(INDEX(Settings!$H:$H,MATCH(DP$1,Settings!$G:$G,0))=TRUE,
100-100*(BA552-MINIFS(BA:BA,$E:$E,$E552))/(MAXIFS(BA:BA,$E:$E,$E552)-MINIFS(BA:BA,$E:$E,$E552)),
100*(BA552-MINIFS(BA:BA,$E:$E,$E552))/(MAXIFS(BA:BA,$E:$E,$E552)-MINIFS(BA:BA,$E:$E,$E552))))</f>
        <v/>
      </c>
      <c r="DQ552" s="232" t="str">
        <f t="array" ref="DQ552">IF(BB552="","",
IF(INDEX(Settings!$H:$H,MATCH(DQ$1,Settings!$G:$G,0))=TRUE,
100-100*(BB552-MINIFS(BB:BB,$E:$E,$E552))/(MAXIFS(BB:BB,$E:$E,$E552)-MINIFS(BB:BB,$E:$E,$E552)),
100*(BB552-MINIFS(BB:BB,$E:$E,$E552))/(MAXIFS(BB:BB,$E:$E,$E552)-MINIFS(BB:BB,$E:$E,$E552))))</f>
        <v/>
      </c>
      <c r="DR552" s="232" t="str">
        <f t="array" ref="DR552">IF(BC552="","",
IF(INDEX(Settings!$H:$H,MATCH(DR$1,Settings!$G:$G,0))=TRUE,
100-100*(BC552-MINIFS(BC:BC,$E:$E,$E552))/(MAXIFS(BC:BC,$E:$E,$E552)-MINIFS(BC:BC,$E:$E,$E552)),
100*(BC552-MINIFS(BC:BC,$E:$E,$E552))/(MAXIFS(BC:BC,$E:$E,$E552)-MINIFS(BC:BC,$E:$E,$E552))))</f>
        <v/>
      </c>
      <c r="DS552" s="232" t="str">
        <f t="array" ref="DS552">IF(BD552="","",
IF(INDEX(Settings!$H:$H,MATCH(DS$1,Settings!$G:$G,0))=TRUE,
100-100*(BD552-MINIFS(BD:BD,$E:$E,$E552))/(MAXIFS(BD:BD,$E:$E,$E552)-MINIFS(BD:BD,$E:$E,$E552)),
100*(BD552-MINIFS(BD:BD,$E:$E,$E552))/(MAXIFS(BD:BD,$E:$E,$E552)-MINIFS(BD:BD,$E:$E,$E552))))</f>
        <v/>
      </c>
      <c r="DT552" s="232" t="str">
        <f t="array" ref="DT552">IF(BE552="","",
IF(INDEX(Settings!$H:$H,MATCH(DT$1,Settings!$G:$G,0))=TRUE,
100-100*(BE552-MINIFS(BE:BE,$E:$E,$E552))/(MAXIFS(BE:BE,$E:$E,$E552)-MINIFS(BE:BE,$E:$E,$E552)),
100*(BE552-MINIFS(BE:BE,$E:$E,$E552))/(MAXIFS(BE:BE,$E:$E,$E552)-MINIFS(BE:BE,$E:$E,$E552))))</f>
        <v/>
      </c>
      <c r="DU552" s="232" t="str">
        <f t="array" ref="DU552">IF(BF552="","",
IF(INDEX(Settings!$H:$H,MATCH(DU$1,Settings!$G:$G,0))=TRUE,
100-100*(BF552-MINIFS(BF:BF,$E:$E,$E552))/(MAXIFS(BF:BF,$E:$E,$E552)-MINIFS(BF:BF,$E:$E,$E552)),
100*(BF552-MINIFS(BF:BF,$E:$E,$E552))/(MAXIFS(BF:BF,$E:$E,$E552)-MINIFS(BF:BF,$E:$E,$E552))))</f>
        <v/>
      </c>
      <c r="DV552" s="232" t="str">
        <f t="array" ref="DV552">IF(BG552="","",
IF(INDEX(Settings!$H:$H,MATCH(DV$1,Settings!$G:$G,0))=TRUE,
100-100*(BG552-MINIFS(BG:BG,$E:$E,$E552))/(MAXIFS(BG:BG,$E:$E,$E552)-MINIFS(BG:BG,$E:$E,$E552)),
100*(BG552-MINIFS(BG:BG,$E:$E,$E552))/(MAXIFS(BG:BG,$E:$E,$E552)-MINIFS(BG:BG,$E:$E,$E552))))</f>
        <v/>
      </c>
      <c r="DW552" s="232" t="str">
        <f t="array" ref="DW552">IF(BH552="","",
IF(INDEX(Settings!$H:$H,MATCH(DW$1,Settings!$G:$G,0))=TRUE,
100-100*(BH552-MINIFS(BH:BH,$E:$E,$E552))/(MAXIFS(BH:BH,$E:$E,$E552)-MINIFS(BH:BH,$E:$E,$E552)),
100*(BH552-MINIFS(BH:BH,$E:$E,$E552))/(MAXIFS(BH:BH,$E:$E,$E552)-MINIFS(BH:BH,$E:$E,$E552))))</f>
        <v/>
      </c>
      <c r="DX552" s="232" t="str">
        <f t="array" ref="DX552">IF(BI552="","",
IF(INDEX(Settings!$H:$H,MATCH(DX$1,Settings!$G:$G,0))=TRUE,
100-100*(BI552-MINIFS(BI:BI,$E:$E,$E552))/(MAXIFS(BI:BI,$E:$E,$E552)-MINIFS(BI:BI,$E:$E,$E552)),
100*(BI552-MINIFS(BI:BI,$E:$E,$E552))/(MAXIFS(BI:BI,$E:$E,$E552)-MINIFS(BI:BI,$E:$E,$E552))))</f>
        <v/>
      </c>
      <c r="DY552" s="232" t="str">
        <f t="array" ref="DY552">IF(BJ552="","",
IF(INDEX(Settings!$H:$H,MATCH(DY$1,Settings!$G:$G,0))=TRUE,
100-100*(BJ552-MINIFS(BJ:BJ,$E:$E,$E552))/(MAXIFS(BJ:BJ,$E:$E,$E552)-MINIFS(BJ:BJ,$E:$E,$E552)),
100*(BJ552-MINIFS(BJ:BJ,$E:$E,$E552))/(MAXIFS(BJ:BJ,$E:$E,$E552)-MINIFS(BJ:BJ,$E:$E,$E552))))</f>
        <v/>
      </c>
      <c r="DZ552" s="234"/>
      <c r="EA552" s="234"/>
      <c r="EB552" s="234" t="str">
        <f t="shared" si="8"/>
        <v/>
      </c>
      <c r="EC552" s="234" t="str">
        <f t="shared" si="9"/>
        <v/>
      </c>
      <c r="ED552" s="234" t="str">
        <f t="shared" si="10"/>
        <v/>
      </c>
      <c r="EE552" s="234" t="str">
        <f t="shared" si="11"/>
        <v/>
      </c>
      <c r="EF552" s="234" t="str">
        <f t="shared" si="12"/>
        <v/>
      </c>
      <c r="EG552" s="234" t="str">
        <f t="shared" si="13"/>
        <v/>
      </c>
      <c r="EH552" s="234"/>
      <c r="EI552" s="234"/>
      <c r="EJ552" s="234"/>
      <c r="EK552" s="234"/>
      <c r="EL552" s="234"/>
      <c r="EM552" s="234"/>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3" t="str">
        <f t="shared" si="14"/>
        <v/>
      </c>
      <c r="N553" s="49"/>
      <c r="O553" s="49"/>
      <c r="P553" s="49"/>
      <c r="Q553" s="49"/>
      <c r="R553" s="49"/>
      <c r="S553" s="222" t="str">
        <f>IFERROR(VLOOKUP(AF553, 'YOYO IR Scores'!A:C, 3, FALSE), "")
</f>
        <v/>
      </c>
      <c r="T553" s="49"/>
      <c r="U553" s="49"/>
      <c r="V553" s="49"/>
      <c r="W553" s="49"/>
      <c r="X553" s="224" t="str">
        <f t="shared" si="4"/>
        <v/>
      </c>
      <c r="Y553" s="225" t="str">
        <f t="shared" si="5"/>
        <v/>
      </c>
      <c r="Z553" s="225" t="str">
        <f t="shared" si="6"/>
        <v/>
      </c>
      <c r="AA553" s="224" t="str">
        <f t="shared" si="7"/>
        <v/>
      </c>
      <c r="AB553" s="223"/>
      <c r="AC553" s="223"/>
      <c r="AD553" s="223"/>
      <c r="AE553" s="223" t="str">
        <f>IFERROR(VLOOKUP(AF553, 'YOYO IR Scores'!A:C, 2, FALSE), "")</f>
        <v/>
      </c>
      <c r="AF553" s="223"/>
      <c r="AG553" s="223"/>
      <c r="AH553" s="223"/>
      <c r="AI553" s="223"/>
      <c r="AJ553" s="223"/>
      <c r="AK553" s="223"/>
      <c r="AL553" s="223"/>
      <c r="AM553" s="223"/>
      <c r="AN553" s="223"/>
      <c r="AO553" s="223"/>
      <c r="AP553" s="223"/>
      <c r="AQ553" s="223"/>
      <c r="AR553" s="223"/>
      <c r="AS553" s="223"/>
      <c r="AT553" s="223"/>
      <c r="AU553" s="223"/>
      <c r="AV553" s="223"/>
      <c r="AW553" s="223"/>
      <c r="AX553" s="223"/>
      <c r="AY553" s="223"/>
      <c r="AZ553" s="223"/>
      <c r="BA553" s="223"/>
      <c r="BB553" s="223"/>
      <c r="BC553" s="223"/>
      <c r="BD553" s="223"/>
      <c r="BE553" s="223"/>
      <c r="BF553" s="223"/>
      <c r="BG553" s="223"/>
      <c r="BH553" s="223"/>
      <c r="BI553" s="223"/>
      <c r="BJ553" s="223"/>
      <c r="BK553" s="223" t="str">
        <f t="array" ref="BK553">IF(J553="","",
IF(INDEX(Settings!$H:$H,MATCH(BY$1,Settings!$G:$G,0))=TRUE,
100-100*(J553-MIN(J:J))/(MAX(J:J)-MIN(J:J)),
100*(J553-MIN(J:J))/(MAX(J:J)-MIN(J:J))))</f>
        <v/>
      </c>
      <c r="BL553" s="223" t="str">
        <f t="array" ref="BL553">IF(J553="","",
IF(INDEX(Settings!$H:$H,MATCH(BY$1,Settings!$G:$G,0))=TRUE,
100-100*(J553-MINIFS(J:J,$E:$E,$E553))/(MAXIFS(J:J,$E:$E,$E553)-MINIFS(J:J,$E:$E,$E553)),
100*(J553-MINIFS(J:J,$E:$E,$E553))/(MAXIFS(J:J,$E:$E,$E553)-MINIFS(J:J,$E:$E,$E553))))</f>
        <v/>
      </c>
      <c r="BM553" s="223"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4" t="str">
        <f t="array" ref="BQ553">IF(J553="","",
IF(INDEX(Settings!$H:$H,MATCH(BY$1,Settings!$G:$G,0))=TRUE,
-1*(J553-AVERAGE(J:J))/STDEV(J:J),
(J553-AVERAGE(J:J))/STDEV(J:J)))</f>
        <v/>
      </c>
      <c r="BR553" s="224" t="str">
        <f>IFERROR(__xludf.DUMMYFUNCTION("IF(J553="""","""",
IF(INDEX(Settings!$H:$H,MATCH(BY$1,Settings!$G:$G,0))=TRUE,
-1*(J553-AVERAGEIFS(J:J,$E:$E,$E553))/STDEV(FILTER(J:J,$E:$E=$E553)),
(J553-AVERAGEIFS(J:J,$E:$E,$E553))/STDEV(FILTER(J:J,$E:$E=$E553))))"),"")</f>
        <v/>
      </c>
      <c r="BS553" s="224"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3" t="str">
        <f t="array" ref="BY553">IF(J553="","",
IF(INDEX(Settings!$H:$H,MATCH(BY$1,Settings!$G:$G,0))=TRUE,
100-100*(J553-MINIFS(J:J,$E:$E,$E553))/(MAXIFS(J:J,$E:$E,$E553)-MINIFS(J:J,$E:$E,$E553)),
100*(J553-MINIFS(J:J,$E:$E,$E553))/(MAXIFS(J:J,$E:$E,$E553)-MINIFS(J:J,$E:$E,$E553))))</f>
        <v/>
      </c>
      <c r="BZ553" s="223" t="str">
        <f t="array" ref="BZ553">IF(K553="","",
IF(INDEX(Settings!$H:$H,MATCH(BZ$1,Settings!$G:$G,0))=TRUE,
100-100*(K553-MINIFS(K:K,$E:$E,$E553))/(MAXIFS(K:K,$E:$E,$E553)-MINIFS(K:K,$E:$E,$E553)),
100*(K553-MINIFS(K:K,$E:$E,$E553))/(MAXIFS(K:K,$E:$E,$E553)-MINIFS(K:K,$E:$E,$E553))))</f>
        <v/>
      </c>
      <c r="CA553" s="223" t="str">
        <f t="array" ref="CA553">IF(L553="","",
IF(INDEX(Settings!$H:$H,MATCH(CA$1,Settings!$G:$G,0))=TRUE,
100-100*(L553-MINIFS(L:L,$E:$E,$E553))/(MAXIFS(L:L,$E:$E,$E553)-MINIFS(L:L,$E:$E,$E553)),
100*(L553-MINIFS(L:L,$E:$E,$E553))/(MAXIFS(L:L,$E:$E,$E553)-MINIFS(L:L,$E:$E,$E553))))</f>
        <v/>
      </c>
      <c r="CB553" s="223" t="str">
        <f t="array" ref="CB553">IF(M553="","",
IF(INDEX(Settings!$H:$H,MATCH(CB$1,Settings!$G:$G,0))=TRUE,
100-100*(M553-MINIFS(M:M,$E:$E,$E553))/(MAXIFS(M:M,$E:$E,$E553)-MINIFS(M:M,$E:$E,$E553)),
100*(M553-MINIFS(M:M,$E:$E,$E553))/(MAXIFS(M:M,$E:$E,$E553)-MINIFS(M:M,$E:$E,$E553))))</f>
        <v/>
      </c>
      <c r="CC553" s="223" t="str">
        <f t="array" ref="CC553">IF(N553="","",
IF(INDEX(Settings!$H:$H,MATCH(CC$1,Settings!$G:$G,0))=TRUE,
100-100*(N553-MINIFS(N:N,$E:$E,$E553))/(MAXIFS(N:N,$E:$E,$E553)-MINIFS(N:N,$E:$E,$E553)),
100*(N553-MINIFS(N:N,$E:$E,$E553))/(MAXIFS(N:N,$E:$E,$E553)-MINIFS(N:N,$E:$E,$E553))))</f>
        <v/>
      </c>
      <c r="CD553" s="223" t="str">
        <f t="array" ref="CD553">IF(O553="","",
IF(INDEX(Settings!$H:$H,MATCH(CD$1,Settings!$G:$G,0))=TRUE,
100-100*(O553-MINIFS(O:O,$E:$E,$E553))/(MAXIFS(O:O,$E:$E,$E553)-MINIFS(O:O,$E:$E,$E553)),
100*(O553-MINIFS(O:O,$E:$E,$E553))/(MAXIFS(O:O,$E:$E,$E553)-MINIFS(O:O,$E:$E,$E553))))</f>
        <v/>
      </c>
      <c r="CE553" s="223" t="str">
        <f t="array" ref="CE553">IF(P553="","",
IF(INDEX(Settings!$H:$H,MATCH(CE$1,Settings!$G:$G,0))=TRUE,
100-100*(P553-MINIFS(P:P,$E:$E,$E553))/(MAXIFS(P:P,$E:$E,$E553)-MINIFS(P:P,$E:$E,$E553)),
100*(P553-MINIFS(P:P,$E:$E,$E553))/(MAXIFS(P:P,$E:$E,$E553)-MINIFS(P:P,$E:$E,$E553))))</f>
        <v/>
      </c>
      <c r="CF553" s="223" t="str">
        <f t="array" ref="CF553">IF(Q553="","",
IF(INDEX(Settings!$H:$H,MATCH(CF$1,Settings!$G:$G,0))=TRUE,
100-100*(Q553-MINIFS(Q:Q,$E:$E,$E553))/(MAXIFS(Q:Q,$E:$E,$E553)-MINIFS(Q:Q,$E:$E,$E553)),
100*(Q553-MINIFS(Q:Q,$E:$E,$E553))/(MAXIFS(Q:Q,$E:$E,$E553)-MINIFS(Q:Q,$E:$E,$E553))))</f>
        <v/>
      </c>
      <c r="CG553" s="223" t="str">
        <f t="array" ref="CG553">IF(R553="","",
IF(INDEX(Settings!$H:$H,MATCH(CG$1,Settings!$G:$G,0))=TRUE,
100-100*(R553-MINIFS(R:R,$E:$E,$E553))/(MAXIFS(R:R,$E:$E,$E553)-MINIFS(R:R,$E:$E,$E553)),
100*(R553-MINIFS(R:R,$E:$E,$E553))/(MAXIFS(R:R,$E:$E,$E553)-MINIFS(R:R,$E:$E,$E553))))</f>
        <v/>
      </c>
      <c r="CH553" s="223" t="str">
        <f t="array" ref="CH553">IF(S553="","",
IF(INDEX(Settings!$H:$H,MATCH(CH$1,Settings!$G:$G,0))=TRUE,
100-100*(S553-MINIFS(S:S,$E:$E,$E553))/(MAXIFS(S:S,$E:$E,$E553)-MINIFS(S:S,$E:$E,$E553)),
100*(S553-MINIFS(S:S,$E:$E,$E553))/(MAXIFS(S:S,$E:$E,$E553)-MINIFS(S:S,$E:$E,$E553))))</f>
        <v/>
      </c>
      <c r="CI553" s="223" t="str">
        <f t="array" ref="CI553">IF(T553="","",
IF(INDEX(Settings!$H:$H,MATCH(CI$1,Settings!$G:$G,0))=TRUE,
100-100*(T553-MINIFS(T:T,$E:$E,$E553))/(MAXIFS(T:T,$E:$E,$E553)-MINIFS(T:T,$E:$E,$E553)),
100*(T553-MINIFS(T:T,$E:$E,$E553))/(MAXIFS(T:T,$E:$E,$E553)-MINIFS(T:T,$E:$E,$E553))))</f>
        <v/>
      </c>
      <c r="CJ553" s="223" t="str">
        <f t="array" ref="CJ553">IF(U553="","",
IF(INDEX(Settings!$H:$H,MATCH(CJ$1,Settings!$G:$G,0))=TRUE,
100-100*(U553-MINIFS(U:U,$E:$E,$E553))/(MAXIFS(U:U,$E:$E,$E553)-MINIFS(U:U,$E:$E,$E553)),
100*(U553-MINIFS(U:U,$E:$E,$E553))/(MAXIFS(U:U,$E:$E,$E553)-MINIFS(U:U,$E:$E,$E553))))</f>
        <v/>
      </c>
      <c r="CK553" s="223" t="str">
        <f t="array" ref="CK553">IF(V553="","",
IF(INDEX(Settings!$H:$H,MATCH(CK$1,Settings!$G:$G,0))=TRUE,
100-100*(V553-MINIFS(V:V,$E:$E,$E553))/(MAXIFS(V:V,$E:$E,$E553)-MINIFS(V:V,$E:$E,$E553)),
100*(V553-MINIFS(V:V,$E:$E,$E553))/(MAXIFS(V:V,$E:$E,$E553)-MINIFS(V:V,$E:$E,$E553))))</f>
        <v/>
      </c>
      <c r="CL553" s="223" t="str">
        <f t="array" ref="CL553">IF(W553="","",
IF(INDEX(Settings!$H:$H,MATCH(CL$1,Settings!$G:$G,0))=TRUE,
100-100*(W553-MINIFS(W:W,$E:$E,$E553))/(MAXIFS(W:W,$E:$E,$E553)-MINIFS(W:W,$E:$E,$E553)),
100*(W553-MINIFS(W:W,$E:$E,$E553))/(MAXIFS(W:W,$E:$E,$E553)-MINIFS(W:W,$E:$E,$E553))))</f>
        <v/>
      </c>
      <c r="CM553" s="223" t="str">
        <f t="array" ref="CM553">IF(X553="","",
IF(INDEX(Settings!$H:$H,MATCH(CM$1,Settings!$G:$G,0))=TRUE,
100-100*(X553-MINIFS(X:X,$E:$E,$E553))/(MAXIFS(X:X,$E:$E,$E553)-MINIFS(X:X,$E:$E,$E553)),
100*(X553-MINIFS(X:X,$E:$E,$E553))/(MAXIFS(X:X,$E:$E,$E553)-MINIFS(X:X,$E:$E,$E553))))</f>
        <v/>
      </c>
      <c r="CN553" s="223" t="str">
        <f t="array" ref="CN553">IF(Y553="","",
IF(INDEX(Settings!$H:$H,MATCH(CN$1,Settings!$G:$G,0))=TRUE,
100-100*(Y553-MINIFS(Y:Y,$E:$E,$E553))/(MAXIFS(Y:Y,$E:$E,$E553)-MINIFS(Y:Y,$E:$E,$E553)),
100*(Y553-MINIFS(Y:Y,$E:$E,$E553))/(MAXIFS(Y:Y,$E:$E,$E553)-MINIFS(Y:Y,$E:$E,$E553))))</f>
        <v/>
      </c>
      <c r="CO553" s="223" t="str">
        <f t="array" ref="CO553">IF(Z553="","",
IF(INDEX(Settings!$H:$H,MATCH(CO$1,Settings!$G:$G,0))=TRUE,
100-100*(Z553-MINIFS(Z:Z,$E:$E,$E553))/(MAXIFS(Z:Z,$E:$E,$E553)-MINIFS(Z:Z,$E:$E,$E553)),
100*(Z553-MINIFS(Z:Z,$E:$E,$E553))/(MAXIFS(Z:Z,$E:$E,$E553)-MINIFS(Z:Z,$E:$E,$E553))))</f>
        <v/>
      </c>
      <c r="CP553" s="223" t="str">
        <f t="array" ref="CP553">IF(AA553="","",
IF(INDEX(Settings!$H:$H,MATCH(CP$1,Settings!$G:$G,0))=TRUE,
100-100*(AA553-MINIFS(AA:AA,$E:$E,$E553))/(MAXIFS(AA:AA,$E:$E,$E553)-MINIFS(AA:AA,$E:$E,$E553)),
100*(AA553-MINIFS(AA:AA,$E:$E,$E553))/(MAXIFS(AA:AA,$E:$E,$E553)-MINIFS(AA:AA,$E:$E,$E553))))</f>
        <v/>
      </c>
      <c r="CQ553" s="223" t="str">
        <f t="array" ref="CQ553">IF(AB553="","",
IF(INDEX(Settings!$H:$H,MATCH(CQ$1,Settings!$G:$G,0))=TRUE,
100-100*(AB553-MINIFS(AB:AB,$E:$E,$E553))/(MAXIFS(AB:AB,$E:$E,$E553)-MINIFS(AB:AB,$E:$E,$E553)),
100*(AB553-MINIFS(AB:AB,$E:$E,$E553))/(MAXIFS(AB:AB,$E:$E,$E553)-MINIFS(AB:AB,$E:$E,$E553))))</f>
        <v/>
      </c>
      <c r="CR553" s="223" t="str">
        <f t="array" ref="CR553">IF(AC553="","",
IF(INDEX(Settings!$H:$H,MATCH(CR$1,Settings!$G:$G,0))=TRUE,
100-100*(AC553-MINIFS(AC:AC,$E:$E,$E553))/(MAXIFS(AC:AC,$E:$E,$E553)-MINIFS(AC:AC,$E:$E,$E553)),
100*(AC553-MINIFS(AC:AC,$E:$E,$E553))/(MAXIFS(AC:AC,$E:$E,$E553)-MINIFS(AC:AC,$E:$E,$E553))))</f>
        <v/>
      </c>
      <c r="CS553" s="223" t="str">
        <f t="array" ref="CS553">IF(AD553="","",
IF(INDEX(Settings!$H:$H,MATCH(CS$1,Settings!$G:$G,0))=TRUE,
100-100*(AD553-MINIFS(AD:AD,$E:$E,$E553))/(MAXIFS(AD:AD,$E:$E,$E553)-MINIFS(AD:AD,$E:$E,$E553)),
100*(AD553-MINIFS(AD:AD,$E:$E,$E553))/(MAXIFS(AD:AD,$E:$E,$E553)-MINIFS(AD:AD,$E:$E,$E553))))</f>
        <v/>
      </c>
      <c r="CT553" s="223" t="str">
        <f t="array" ref="CT553">IF(AE553="","",
IF(INDEX(Settings!$H:$H,MATCH(CT$1,Settings!$G:$G,0))=TRUE,
100-100*(AE553-MINIFS(AE:AE,$E:$E,$E553))/(MAXIFS(AE:AE,$E:$E,$E553)-MINIFS(AE:AE,$E:$E,$E553)),
100*(AE553-MINIFS(AE:AE,$E:$E,$E553))/(MAXIFS(AE:AE,$E:$E,$E553)-MINIFS(AE:AE,$E:$E,$E553))))</f>
        <v/>
      </c>
      <c r="CU553" s="223" t="str">
        <f t="array" ref="CU553">IF(AF553="","",
IF(INDEX(Settings!$H:$H,MATCH(CU$1,Settings!$G:$G,0))=TRUE,
100-100*(AF553-MINIFS(AF:AF,$E:$E,$E553))/(MAXIFS(AF:AF,$E:$E,$E553)-MINIFS(AF:AF,$E:$E,$E553)),
100*(AF553-MINIFS(AF:AF,$E:$E,$E553))/(MAXIFS(AF:AF,$E:$E,$E553)-MINIFS(AF:AF,$E:$E,$E553))))</f>
        <v/>
      </c>
      <c r="CV553" s="223" t="str">
        <f t="array" ref="CV553">IF(AG553="","",
IF(INDEX(Settings!$H:$H,MATCH(CV$1,Settings!$G:$G,0))=TRUE,
100-100*(AG553-MINIFS(AG:AG,$E:$E,$E553))/(MAXIFS(AG:AG,$E:$E,$E553)-MINIFS(AG:AG,$E:$E,$E553)),
100*(AG553-MINIFS(AG:AG,$E:$E,$E553))/(MAXIFS(AG:AG,$E:$E,$E553)-MINIFS(AG:AG,$E:$E,$E553))))</f>
        <v/>
      </c>
      <c r="CW553" s="223" t="str">
        <f t="array" ref="CW553">IF(AH553="","",
IF(INDEX(Settings!$H:$H,MATCH(CW$1,Settings!$G:$G,0))=TRUE,
100-100*(AH553-MINIFS(AH:AH,$E:$E,$E553))/(MAXIFS(AH:AH,$E:$E,$E553)-MINIFS(AH:AH,$E:$E,$E553)),
100*(AH553-MINIFS(AH:AH,$E:$E,$E553))/(MAXIFS(AH:AH,$E:$E,$E553)-MINIFS(AH:AH,$E:$E,$E553))))</f>
        <v/>
      </c>
      <c r="CX553" s="223" t="str">
        <f t="array" ref="CX553">IF(AI553="","",
IF(INDEX(Settings!$H:$H,MATCH(CX$1,Settings!$G:$G,0))=TRUE,
100-100*(AI553-MINIFS(AI:AI,$E:$E,$E553))/(MAXIFS(AI:AI,$E:$E,$E553)-MINIFS(AI:AI,$E:$E,$E553)),
100*(AI553-MINIFS(AI:AI,$E:$E,$E553))/(MAXIFS(AI:AI,$E:$E,$E553)-MINIFS(AI:AI,$E:$E,$E553))))</f>
        <v/>
      </c>
      <c r="CY553" s="223" t="str">
        <f t="array" ref="CY553">IF(AJ553="","",
IF(INDEX(Settings!$H:$H,MATCH(CY$1,Settings!$G:$G,0))=TRUE,
100-100*(AJ553-MINIFS(AJ:AJ,$E:$E,$E553))/(MAXIFS(AJ:AJ,$E:$E,$E553)-MINIFS(AJ:AJ,$E:$E,$E553)),
100*(AJ553-MINIFS(AJ:AJ,$E:$E,$E553))/(MAXIFS(AJ:AJ,$E:$E,$E553)-MINIFS(AJ:AJ,$E:$E,$E553))))</f>
        <v/>
      </c>
      <c r="CZ553" s="223" t="str">
        <f t="array" ref="CZ553">IF(AK553="","",
IF(INDEX(Settings!$H:$H,MATCH(CZ$1,Settings!$G:$G,0))=TRUE,
100-100*(AK553-MINIFS(AK:AK,$E:$E,$E553))/(MAXIFS(AK:AK,$E:$E,$E553)-MINIFS(AK:AK,$E:$E,$E553)),
100*(AK553-MINIFS(AK:AK,$E:$E,$E553))/(MAXIFS(AK:AK,$E:$E,$E553)-MINIFS(AK:AK,$E:$E,$E553))))</f>
        <v/>
      </c>
      <c r="DA553" s="223" t="str">
        <f t="array" ref="DA553">IF(AL553="","",
IF(INDEX(Settings!$H:$H,MATCH(DA$1,Settings!$G:$G,0))=TRUE,
100-100*(AL553-MINIFS(AL:AL,$E:$E,$E553))/(MAXIFS(AL:AL,$E:$E,$E553)-MINIFS(AL:AL,$E:$E,$E553)),
100*(AL553-MINIFS(AL:AL,$E:$E,$E553))/(MAXIFS(AL:AL,$E:$E,$E553)-MINIFS(AL:AL,$E:$E,$E553))))</f>
        <v/>
      </c>
      <c r="DB553" s="223" t="str">
        <f t="array" ref="DB553">IF(AM553="","",
IF(INDEX(Settings!$H:$H,MATCH(DB$1,Settings!$G:$G,0))=TRUE,
100-100*(AM553-MINIFS(AM:AM,$E:$E,$E553))/(MAXIFS(AM:AM,$E:$E,$E553)-MINIFS(AM:AM,$E:$E,$E553)),
100*(AM553-MINIFS(AM:AM,$E:$E,$E553))/(MAXIFS(AM:AM,$E:$E,$E553)-MINIFS(AM:AM,$E:$E,$E553))))</f>
        <v/>
      </c>
      <c r="DC553" s="223" t="str">
        <f t="array" ref="DC553">IF(AN553="","",
IF(INDEX(Settings!$H:$H,MATCH(DC$1,Settings!$G:$G,0))=TRUE,
100-100*(AN553-MINIFS(AN:AN,$E:$E,$E553))/(MAXIFS(AN:AN,$E:$E,$E553)-MINIFS(AN:AN,$E:$E,$E553)),
100*(AN553-MINIFS(AN:AN,$E:$E,$E553))/(MAXIFS(AN:AN,$E:$E,$E553)-MINIFS(AN:AN,$E:$E,$E553))))</f>
        <v/>
      </c>
      <c r="DD553" s="223" t="str">
        <f t="array" ref="DD553">IF(AO553="","",
IF(INDEX(Settings!$H:$H,MATCH(DD$1,Settings!$G:$G,0))=TRUE,
100-100*(AO553-MINIFS(AO:AO,$E:$E,$E553))/(MAXIFS(AO:AO,$E:$E,$E553)-MINIFS(AO:AO,$E:$E,$E553)),
100*(AO553-MINIFS(AO:AO,$E:$E,$E553))/(MAXIFS(AO:AO,$E:$E,$E553)-MINIFS(AO:AO,$E:$E,$E553))))</f>
        <v/>
      </c>
      <c r="DE553" s="223" t="str">
        <f t="array" ref="DE553">IF(AP553="","",
IF(INDEX(Settings!$H:$H,MATCH(DE$1,Settings!$G:$G,0))=TRUE,
100-100*(AP553-MINIFS(AP:AP,$E:$E,$E553))/(MAXIFS(AP:AP,$E:$E,$E553)-MINIFS(AP:AP,$E:$E,$E553)),
100*(AP553-MINIFS(AP:AP,$E:$E,$E553))/(MAXIFS(AP:AP,$E:$E,$E553)-MINIFS(AP:AP,$E:$E,$E553))))</f>
        <v/>
      </c>
      <c r="DF553" s="223" t="str">
        <f t="array" ref="DF553">IF(AQ553="","",
IF(INDEX(Settings!$H:$H,MATCH(DF$1,Settings!$G:$G,0))=TRUE,
100-100*(AQ553-MINIFS(AQ:AQ,$E:$E,$E553))/(MAXIFS(AQ:AQ,$E:$E,$E553)-MINIFS(AQ:AQ,$E:$E,$E553)),
100*(AQ553-MINIFS(AQ:AQ,$E:$E,$E553))/(MAXIFS(AQ:AQ,$E:$E,$E553)-MINIFS(AQ:AQ,$E:$E,$E553))))</f>
        <v/>
      </c>
      <c r="DG553" s="223" t="str">
        <f t="array" ref="DG553">IF(AR553="","",
IF(INDEX(Settings!$H:$H,MATCH(DG$1,Settings!$G:$G,0))=TRUE,
100-100*(AR553-MINIFS(AR:AR,$E:$E,$E553))/(MAXIFS(AR:AR,$E:$E,$E553)-MINIFS(AR:AR,$E:$E,$E553)),
100*(AR553-MINIFS(AR:AR,$E:$E,$E553))/(MAXIFS(AR:AR,$E:$E,$E553)-MINIFS(AR:AR,$E:$E,$E553))))</f>
        <v/>
      </c>
      <c r="DH553" s="223" t="str">
        <f t="array" ref="DH553">IF(AS553="","",
IF(INDEX(Settings!$H:$H,MATCH(DH$1,Settings!$G:$G,0))=TRUE,
100-100*(AS553-MINIFS(AS:AS,$E:$E,$E553))/(MAXIFS(AS:AS,$E:$E,$E553)-MINIFS(AS:AS,$E:$E,$E553)),
100*(AS553-MINIFS(AS:AS,$E:$E,$E553))/(MAXIFS(AS:AS,$E:$E,$E553)-MINIFS(AS:AS,$E:$E,$E553))))</f>
        <v/>
      </c>
      <c r="DI553" s="223" t="str">
        <f t="array" ref="DI553">IF(AT553="","",
IF(INDEX(Settings!$H:$H,MATCH(DI$1,Settings!$G:$G,0))=TRUE,
100-100*(AT553-MINIFS(AT:AT,$E:$E,$E553))/(MAXIFS(AT:AT,$E:$E,$E553)-MINIFS(AT:AT,$E:$E,$E553)),
100*(AT553-MINIFS(AT:AT,$E:$E,$E553))/(MAXIFS(AT:AT,$E:$E,$E553)-MINIFS(AT:AT,$E:$E,$E553))))</f>
        <v/>
      </c>
      <c r="DJ553" s="223" t="str">
        <f t="array" ref="DJ553">IF(AU553="","",
IF(INDEX(Settings!$H:$H,MATCH(DJ$1,Settings!$G:$G,0))=TRUE,
100-100*(AU553-MINIFS(AU:AU,$E:$E,$E553))/(MAXIFS(AU:AU,$E:$E,$E553)-MINIFS(AU:AU,$E:$E,$E553)),
100*(AU553-MINIFS(AU:AU,$E:$E,$E553))/(MAXIFS(AU:AU,$E:$E,$E553)-MINIFS(AU:AU,$E:$E,$E553))))</f>
        <v/>
      </c>
      <c r="DK553" s="223" t="str">
        <f t="array" ref="DK553">IF(AV553="","",
IF(INDEX(Settings!$H:$H,MATCH(DK$1,Settings!$G:$G,0))=TRUE,
100-100*(AV553-MINIFS(AV:AV,$E:$E,$E553))/(MAXIFS(AV:AV,$E:$E,$E553)-MINIFS(AV:AV,$E:$E,$E553)),
100*(AV553-MINIFS(AV:AV,$E:$E,$E553))/(MAXIFS(AV:AV,$E:$E,$E553)-MINIFS(AV:AV,$E:$E,$E553))))</f>
        <v/>
      </c>
      <c r="DL553" s="223" t="str">
        <f t="array" ref="DL553">IF(AW553="","",
IF(INDEX(Settings!$H:$H,MATCH(DL$1,Settings!$G:$G,0))=TRUE,
100-100*(AW553-MINIFS(AW:AW,$E:$E,$E553))/(MAXIFS(AW:AW,$E:$E,$E553)-MINIFS(AW:AW,$E:$E,$E553)),
100*(AW553-MINIFS(AW:AW,$E:$E,$E553))/(MAXIFS(AW:AW,$E:$E,$E553)-MINIFS(AW:AW,$E:$E,$E553))))</f>
        <v/>
      </c>
      <c r="DM553" s="223" t="str">
        <f t="array" ref="DM553">IF(AX553="","",
IF(INDEX(Settings!$H:$H,MATCH(DM$1,Settings!$G:$G,0))=TRUE,
100-100*(AX553-MINIFS(AX:AX,$E:$E,$E553))/(MAXIFS(AX:AX,$E:$E,$E553)-MINIFS(AX:AX,$E:$E,$E553)),
100*(AX553-MINIFS(AX:AX,$E:$E,$E553))/(MAXIFS(AX:AX,$E:$E,$E553)-MINIFS(AX:AX,$E:$E,$E553))))</f>
        <v/>
      </c>
      <c r="DN553" s="223" t="str">
        <f t="array" ref="DN553">IF(AY553="","",
IF(INDEX(Settings!$H:$H,MATCH(DN$1,Settings!$G:$G,0))=TRUE,
100-100*(AY553-MINIFS(AY:AY,$E:$E,$E553))/(MAXIFS(AY:AY,$E:$E,$E553)-MINIFS(AY:AY,$E:$E,$E553)),
100*(AY553-MINIFS(AY:AY,$E:$E,$E553))/(MAXIFS(AY:AY,$E:$E,$E553)-MINIFS(AY:AY,$E:$E,$E553))))</f>
        <v/>
      </c>
      <c r="DO553" s="223" t="str">
        <f t="array" ref="DO553">IF(AZ553="","",
IF(INDEX(Settings!$H:$H,MATCH(DO$1,Settings!$G:$G,0))=TRUE,
100-100*(AZ553-MINIFS(AZ:AZ,$E:$E,$E553))/(MAXIFS(AZ:AZ,$E:$E,$E553)-MINIFS(AZ:AZ,$E:$E,$E553)),
100*(AZ553-MINIFS(AZ:AZ,$E:$E,$E553))/(MAXIFS(AZ:AZ,$E:$E,$E553)-MINIFS(AZ:AZ,$E:$E,$E553))))</f>
        <v/>
      </c>
      <c r="DP553" s="223" t="str">
        <f t="array" ref="DP553">IF(BA553="","",
IF(INDEX(Settings!$H:$H,MATCH(DP$1,Settings!$G:$G,0))=TRUE,
100-100*(BA553-MINIFS(BA:BA,$E:$E,$E553))/(MAXIFS(BA:BA,$E:$E,$E553)-MINIFS(BA:BA,$E:$E,$E553)),
100*(BA553-MINIFS(BA:BA,$E:$E,$E553))/(MAXIFS(BA:BA,$E:$E,$E553)-MINIFS(BA:BA,$E:$E,$E553))))</f>
        <v/>
      </c>
      <c r="DQ553" s="223" t="str">
        <f t="array" ref="DQ553">IF(BB553="","",
IF(INDEX(Settings!$H:$H,MATCH(DQ$1,Settings!$G:$G,0))=TRUE,
100-100*(BB553-MINIFS(BB:BB,$E:$E,$E553))/(MAXIFS(BB:BB,$E:$E,$E553)-MINIFS(BB:BB,$E:$E,$E553)),
100*(BB553-MINIFS(BB:BB,$E:$E,$E553))/(MAXIFS(BB:BB,$E:$E,$E553)-MINIFS(BB:BB,$E:$E,$E553))))</f>
        <v/>
      </c>
      <c r="DR553" s="223" t="str">
        <f t="array" ref="DR553">IF(BC553="","",
IF(INDEX(Settings!$H:$H,MATCH(DR$1,Settings!$G:$G,0))=TRUE,
100-100*(BC553-MINIFS(BC:BC,$E:$E,$E553))/(MAXIFS(BC:BC,$E:$E,$E553)-MINIFS(BC:BC,$E:$E,$E553)),
100*(BC553-MINIFS(BC:BC,$E:$E,$E553))/(MAXIFS(BC:BC,$E:$E,$E553)-MINIFS(BC:BC,$E:$E,$E553))))</f>
        <v/>
      </c>
      <c r="DS553" s="223" t="str">
        <f t="array" ref="DS553">IF(BD553="","",
IF(INDEX(Settings!$H:$H,MATCH(DS$1,Settings!$G:$G,0))=TRUE,
100-100*(BD553-MINIFS(BD:BD,$E:$E,$E553))/(MAXIFS(BD:BD,$E:$E,$E553)-MINIFS(BD:BD,$E:$E,$E553)),
100*(BD553-MINIFS(BD:BD,$E:$E,$E553))/(MAXIFS(BD:BD,$E:$E,$E553)-MINIFS(BD:BD,$E:$E,$E553))))</f>
        <v/>
      </c>
      <c r="DT553" s="223" t="str">
        <f t="array" ref="DT553">IF(BE553="","",
IF(INDEX(Settings!$H:$H,MATCH(DT$1,Settings!$G:$G,0))=TRUE,
100-100*(BE553-MINIFS(BE:BE,$E:$E,$E553))/(MAXIFS(BE:BE,$E:$E,$E553)-MINIFS(BE:BE,$E:$E,$E553)),
100*(BE553-MINIFS(BE:BE,$E:$E,$E553))/(MAXIFS(BE:BE,$E:$E,$E553)-MINIFS(BE:BE,$E:$E,$E553))))</f>
        <v/>
      </c>
      <c r="DU553" s="223" t="str">
        <f t="array" ref="DU553">IF(BF553="","",
IF(INDEX(Settings!$H:$H,MATCH(DU$1,Settings!$G:$G,0))=TRUE,
100-100*(BF553-MINIFS(BF:BF,$E:$E,$E553))/(MAXIFS(BF:BF,$E:$E,$E553)-MINIFS(BF:BF,$E:$E,$E553)),
100*(BF553-MINIFS(BF:BF,$E:$E,$E553))/(MAXIFS(BF:BF,$E:$E,$E553)-MINIFS(BF:BF,$E:$E,$E553))))</f>
        <v/>
      </c>
      <c r="DV553" s="223" t="str">
        <f t="array" ref="DV553">IF(BG553="","",
IF(INDEX(Settings!$H:$H,MATCH(DV$1,Settings!$G:$G,0))=TRUE,
100-100*(BG553-MINIFS(BG:BG,$E:$E,$E553))/(MAXIFS(BG:BG,$E:$E,$E553)-MINIFS(BG:BG,$E:$E,$E553)),
100*(BG553-MINIFS(BG:BG,$E:$E,$E553))/(MAXIFS(BG:BG,$E:$E,$E553)-MINIFS(BG:BG,$E:$E,$E553))))</f>
        <v/>
      </c>
      <c r="DW553" s="223" t="str">
        <f t="array" ref="DW553">IF(BH553="","",
IF(INDEX(Settings!$H:$H,MATCH(DW$1,Settings!$G:$G,0))=TRUE,
100-100*(BH553-MINIFS(BH:BH,$E:$E,$E553))/(MAXIFS(BH:BH,$E:$E,$E553)-MINIFS(BH:BH,$E:$E,$E553)),
100*(BH553-MINIFS(BH:BH,$E:$E,$E553))/(MAXIFS(BH:BH,$E:$E,$E553)-MINIFS(BH:BH,$E:$E,$E553))))</f>
        <v/>
      </c>
      <c r="DX553" s="223" t="str">
        <f t="array" ref="DX553">IF(BI553="","",
IF(INDEX(Settings!$H:$H,MATCH(DX$1,Settings!$G:$G,0))=TRUE,
100-100*(BI553-MINIFS(BI:BI,$E:$E,$E553))/(MAXIFS(BI:BI,$E:$E,$E553)-MINIFS(BI:BI,$E:$E,$E553)),
100*(BI553-MINIFS(BI:BI,$E:$E,$E553))/(MAXIFS(BI:BI,$E:$E,$E553)-MINIFS(BI:BI,$E:$E,$E553))))</f>
        <v/>
      </c>
      <c r="DY553" s="223" t="str">
        <f t="array" ref="DY553">IF(BJ553="","",
IF(INDEX(Settings!$H:$H,MATCH(DY$1,Settings!$G:$G,0))=TRUE,
100-100*(BJ553-MINIFS(BJ:BJ,$E:$E,$E553))/(MAXIFS(BJ:BJ,$E:$E,$E553)-MINIFS(BJ:BJ,$E:$E,$E553)),
100*(BJ553-MINIFS(BJ:BJ,$E:$E,$E553))/(MAXIFS(BJ:BJ,$E:$E,$E553)-MINIFS(BJ:BJ,$E:$E,$E553))))</f>
        <v/>
      </c>
      <c r="DZ553" s="225"/>
      <c r="EA553" s="225"/>
      <c r="EB553" s="225" t="str">
        <f t="shared" si="8"/>
        <v/>
      </c>
      <c r="EC553" s="225" t="str">
        <f t="shared" si="9"/>
        <v/>
      </c>
      <c r="ED553" s="225" t="str">
        <f t="shared" si="10"/>
        <v/>
      </c>
      <c r="EE553" s="225" t="str">
        <f t="shared" si="11"/>
        <v/>
      </c>
      <c r="EF553" s="225" t="str">
        <f t="shared" si="12"/>
        <v/>
      </c>
      <c r="EG553" s="225" t="str">
        <f t="shared" si="13"/>
        <v/>
      </c>
      <c r="EH553" s="225"/>
      <c r="EI553" s="225"/>
      <c r="EJ553" s="225"/>
      <c r="EK553" s="225"/>
      <c r="EL553" s="225"/>
      <c r="EM553" s="225"/>
    </row>
    <row r="554">
      <c r="A554" s="231"/>
      <c r="B554" s="231"/>
      <c r="C554" s="231"/>
      <c r="D554" s="231" t="str">
        <f t="array" ref="D554">IFERROR(INDEX(Profiles!$B:$B,MATCH($A554,Profiles!$A:$A,0)),"")</f>
        <v/>
      </c>
      <c r="E554" s="231"/>
      <c r="F554" s="231"/>
      <c r="G554" s="231"/>
      <c r="H554" s="231"/>
      <c r="I554" s="231" t="str">
        <f>IF(A554="","",IF(Settings!$N$3="DATE",F554&amp;": "&amp;TEXT(B554,"M/DD/YY"),F554&amp;": "&amp;H554))</f>
        <v/>
      </c>
      <c r="J554" s="231"/>
      <c r="K554" s="231"/>
      <c r="L554" s="231"/>
      <c r="M554" s="232" t="str">
        <f t="shared" si="14"/>
        <v/>
      </c>
      <c r="N554" s="231"/>
      <c r="O554" s="231"/>
      <c r="P554" s="231"/>
      <c r="Q554" s="231"/>
      <c r="R554" s="231"/>
      <c r="S554" s="230" t="str">
        <f>IFERROR(VLOOKUP(AF554, 'YOYO IR Scores'!A:C, 3, FALSE), "")
</f>
        <v/>
      </c>
      <c r="T554" s="231"/>
      <c r="U554" s="231"/>
      <c r="V554" s="231"/>
      <c r="W554" s="231"/>
      <c r="X554" s="233" t="str">
        <f t="shared" si="4"/>
        <v/>
      </c>
      <c r="Y554" s="234" t="str">
        <f t="shared" si="5"/>
        <v/>
      </c>
      <c r="Z554" s="234" t="str">
        <f t="shared" si="6"/>
        <v/>
      </c>
      <c r="AA554" s="233" t="str">
        <f t="shared" si="7"/>
        <v/>
      </c>
      <c r="AB554" s="232"/>
      <c r="AC554" s="232"/>
      <c r="AD554" s="232"/>
      <c r="AE554" s="232" t="str">
        <f>IFERROR(VLOOKUP(AF554, 'YOYO IR Scores'!A:C, 2, FALSE), "")</f>
        <v/>
      </c>
      <c r="AF554" s="232"/>
      <c r="AG554" s="23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c r="BD554" s="232"/>
      <c r="BE554" s="232"/>
      <c r="BF554" s="232"/>
      <c r="BG554" s="232"/>
      <c r="BH554" s="232"/>
      <c r="BI554" s="232"/>
      <c r="BJ554" s="232"/>
      <c r="BK554" s="232" t="str">
        <f t="array" ref="BK554">IF(J554="","",
IF(INDEX(Settings!$H:$H,MATCH(BY$1,Settings!$G:$G,0))=TRUE,
100-100*(J554-MIN(J:J))/(MAX(J:J)-MIN(J:J)),
100*(J554-MIN(J:J))/(MAX(J:J)-MIN(J:J))))</f>
        <v/>
      </c>
      <c r="BL554" s="232" t="str">
        <f t="array" ref="BL554">IF(J554="","",
IF(INDEX(Settings!$H:$H,MATCH(BY$1,Settings!$G:$G,0))=TRUE,
100-100*(J554-MINIFS(J:J,$E:$E,$E554))/(MAXIFS(J:J,$E:$E,$E554)-MINIFS(J:J,$E:$E,$E554)),
100*(J554-MINIFS(J:J,$E:$E,$E554))/(MAXIFS(J:J,$E:$E,$E554)-MINIFS(J:J,$E:$E,$E554))))</f>
        <v/>
      </c>
      <c r="BM554" s="232" t="str">
        <f t="array" ref="BM554">IF(J554="","",
IF(INDEX(Settings!$H:$H,MATCH(BY$1,Settings!$G:$G,0))=TRUE,
100-100*(J554-MINIFS(J:J,$E:$E,$E554,$I:$I,$I554))/(MAXIFS(J:J,$E:$E,$E554,$I:$I,$I554)-MINIFS(J:J,$E:$E,$E554,$I:$I,$I554)),
100*(J554-MINIFS(J:J,$E:$E,$E554,$I:$I,$I554))/(MAXIFS(J:J,$E:$E,$E554,$I:$I,$I554)-MINIFS(J:J,$E:$E,$E554,$I:$I,$I554))))</f>
        <v/>
      </c>
      <c r="BN554" s="231" t="str">
        <f t="array" ref="BN554">IF(J554="","",
IF(INDEX(Settings!$H:$H,MATCH(BY$1,Settings!$G:$G,0))=TRUE,
100-100*PERCENTRANK(J:J,J554),
100*PERCENTRANK(J:J,J554)))</f>
        <v/>
      </c>
      <c r="BO554" s="231" t="str">
        <f>IFERROR(__xludf.DUMMYFUNCTION("IF(J554="""","""",
IF(INDEX(Settings!$H:$H,MATCH(BY$1,Settings!$G:$G,0))=TRUE,
100-100*PERCENTRANK(FILTER(J:J,$E:$E=$E554),J554),
100*PERCENTRANK(FILTER(J:J,$E:$E=$E554),J554)))"),"")</f>
        <v/>
      </c>
      <c r="BP554" s="231" t="str">
        <f>IFERROR(__xludf.DUMMYFUNCTION("IF(J554="""","""",
IF(INDEX(Settings!$H:$H,MATCH(BY$1,Settings!$G:$G,0))=TRUE,
100-100*PERCENTRANK(FILTER(J:J,$E:$E=$E554,$I:$I=$I554),J554),
100*PERCENTRANK(FILTER(J:J,$E:$E=$E554,$I:$I=$I554),J554)))"),"")</f>
        <v/>
      </c>
      <c r="BQ554" s="233" t="str">
        <f t="array" ref="BQ554">IF(J554="","",
IF(INDEX(Settings!$H:$H,MATCH(BY$1,Settings!$G:$G,0))=TRUE,
-1*(J554-AVERAGE(J:J))/STDEV(J:J),
(J554-AVERAGE(J:J))/STDEV(J:J)))</f>
        <v/>
      </c>
      <c r="BR554" s="233" t="str">
        <f>IFERROR(__xludf.DUMMYFUNCTION("IF(J554="""","""",
IF(INDEX(Settings!$H:$H,MATCH(BY$1,Settings!$G:$G,0))=TRUE,
-1*(J554-AVERAGEIFS(J:J,$E:$E,$E554))/STDEV(FILTER(J:J,$E:$E=$E554)),
(J554-AVERAGEIFS(J:J,$E:$E,$E554))/STDEV(FILTER(J:J,$E:$E=$E554))))"),"")</f>
        <v/>
      </c>
      <c r="BS554" s="233"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1"/>
      <c r="BX554" s="231"/>
      <c r="BY554" s="232" t="str">
        <f t="array" ref="BY554">IF(J554="","",
IF(INDEX(Settings!$H:$H,MATCH(BY$1,Settings!$G:$G,0))=TRUE,
100-100*(J554-MINIFS(J:J,$E:$E,$E554))/(MAXIFS(J:J,$E:$E,$E554)-MINIFS(J:J,$E:$E,$E554)),
100*(J554-MINIFS(J:J,$E:$E,$E554))/(MAXIFS(J:J,$E:$E,$E554)-MINIFS(J:J,$E:$E,$E554))))</f>
        <v/>
      </c>
      <c r="BZ554" s="232" t="str">
        <f t="array" ref="BZ554">IF(K554="","",
IF(INDEX(Settings!$H:$H,MATCH(BZ$1,Settings!$G:$G,0))=TRUE,
100-100*(K554-MINIFS(K:K,$E:$E,$E554))/(MAXIFS(K:K,$E:$E,$E554)-MINIFS(K:K,$E:$E,$E554)),
100*(K554-MINIFS(K:K,$E:$E,$E554))/(MAXIFS(K:K,$E:$E,$E554)-MINIFS(K:K,$E:$E,$E554))))</f>
        <v/>
      </c>
      <c r="CA554" s="232" t="str">
        <f t="array" ref="CA554">IF(L554="","",
IF(INDEX(Settings!$H:$H,MATCH(CA$1,Settings!$G:$G,0))=TRUE,
100-100*(L554-MINIFS(L:L,$E:$E,$E554))/(MAXIFS(L:L,$E:$E,$E554)-MINIFS(L:L,$E:$E,$E554)),
100*(L554-MINIFS(L:L,$E:$E,$E554))/(MAXIFS(L:L,$E:$E,$E554)-MINIFS(L:L,$E:$E,$E554))))</f>
        <v/>
      </c>
      <c r="CB554" s="232" t="str">
        <f t="array" ref="CB554">IF(M554="","",
IF(INDEX(Settings!$H:$H,MATCH(CB$1,Settings!$G:$G,0))=TRUE,
100-100*(M554-MINIFS(M:M,$E:$E,$E554))/(MAXIFS(M:M,$E:$E,$E554)-MINIFS(M:M,$E:$E,$E554)),
100*(M554-MINIFS(M:M,$E:$E,$E554))/(MAXIFS(M:M,$E:$E,$E554)-MINIFS(M:M,$E:$E,$E554))))</f>
        <v/>
      </c>
      <c r="CC554" s="232" t="str">
        <f t="array" ref="CC554">IF(N554="","",
IF(INDEX(Settings!$H:$H,MATCH(CC$1,Settings!$G:$G,0))=TRUE,
100-100*(N554-MINIFS(N:N,$E:$E,$E554))/(MAXIFS(N:N,$E:$E,$E554)-MINIFS(N:N,$E:$E,$E554)),
100*(N554-MINIFS(N:N,$E:$E,$E554))/(MAXIFS(N:N,$E:$E,$E554)-MINIFS(N:N,$E:$E,$E554))))</f>
        <v/>
      </c>
      <c r="CD554" s="232" t="str">
        <f t="array" ref="CD554">IF(O554="","",
IF(INDEX(Settings!$H:$H,MATCH(CD$1,Settings!$G:$G,0))=TRUE,
100-100*(O554-MINIFS(O:O,$E:$E,$E554))/(MAXIFS(O:O,$E:$E,$E554)-MINIFS(O:O,$E:$E,$E554)),
100*(O554-MINIFS(O:O,$E:$E,$E554))/(MAXIFS(O:O,$E:$E,$E554)-MINIFS(O:O,$E:$E,$E554))))</f>
        <v/>
      </c>
      <c r="CE554" s="232" t="str">
        <f t="array" ref="CE554">IF(P554="","",
IF(INDEX(Settings!$H:$H,MATCH(CE$1,Settings!$G:$G,0))=TRUE,
100-100*(P554-MINIFS(P:P,$E:$E,$E554))/(MAXIFS(P:P,$E:$E,$E554)-MINIFS(P:P,$E:$E,$E554)),
100*(P554-MINIFS(P:P,$E:$E,$E554))/(MAXIFS(P:P,$E:$E,$E554)-MINIFS(P:P,$E:$E,$E554))))</f>
        <v/>
      </c>
      <c r="CF554" s="232" t="str">
        <f t="array" ref="CF554">IF(Q554="","",
IF(INDEX(Settings!$H:$H,MATCH(CF$1,Settings!$G:$G,0))=TRUE,
100-100*(Q554-MINIFS(Q:Q,$E:$E,$E554))/(MAXIFS(Q:Q,$E:$E,$E554)-MINIFS(Q:Q,$E:$E,$E554)),
100*(Q554-MINIFS(Q:Q,$E:$E,$E554))/(MAXIFS(Q:Q,$E:$E,$E554)-MINIFS(Q:Q,$E:$E,$E554))))</f>
        <v/>
      </c>
      <c r="CG554" s="232" t="str">
        <f t="array" ref="CG554">IF(R554="","",
IF(INDEX(Settings!$H:$H,MATCH(CG$1,Settings!$G:$G,0))=TRUE,
100-100*(R554-MINIFS(R:R,$E:$E,$E554))/(MAXIFS(R:R,$E:$E,$E554)-MINIFS(R:R,$E:$E,$E554)),
100*(R554-MINIFS(R:R,$E:$E,$E554))/(MAXIFS(R:R,$E:$E,$E554)-MINIFS(R:R,$E:$E,$E554))))</f>
        <v/>
      </c>
      <c r="CH554" s="232" t="str">
        <f t="array" ref="CH554">IF(S554="","",
IF(INDEX(Settings!$H:$H,MATCH(CH$1,Settings!$G:$G,0))=TRUE,
100-100*(S554-MINIFS(S:S,$E:$E,$E554))/(MAXIFS(S:S,$E:$E,$E554)-MINIFS(S:S,$E:$E,$E554)),
100*(S554-MINIFS(S:S,$E:$E,$E554))/(MAXIFS(S:S,$E:$E,$E554)-MINIFS(S:S,$E:$E,$E554))))</f>
        <v/>
      </c>
      <c r="CI554" s="232" t="str">
        <f t="array" ref="CI554">IF(T554="","",
IF(INDEX(Settings!$H:$H,MATCH(CI$1,Settings!$G:$G,0))=TRUE,
100-100*(T554-MINIFS(T:T,$E:$E,$E554))/(MAXIFS(T:T,$E:$E,$E554)-MINIFS(T:T,$E:$E,$E554)),
100*(T554-MINIFS(T:T,$E:$E,$E554))/(MAXIFS(T:T,$E:$E,$E554)-MINIFS(T:T,$E:$E,$E554))))</f>
        <v/>
      </c>
      <c r="CJ554" s="232" t="str">
        <f t="array" ref="CJ554">IF(U554="","",
IF(INDEX(Settings!$H:$H,MATCH(CJ$1,Settings!$G:$G,0))=TRUE,
100-100*(U554-MINIFS(U:U,$E:$E,$E554))/(MAXIFS(U:U,$E:$E,$E554)-MINIFS(U:U,$E:$E,$E554)),
100*(U554-MINIFS(U:U,$E:$E,$E554))/(MAXIFS(U:U,$E:$E,$E554)-MINIFS(U:U,$E:$E,$E554))))</f>
        <v/>
      </c>
      <c r="CK554" s="232" t="str">
        <f t="array" ref="CK554">IF(V554="","",
IF(INDEX(Settings!$H:$H,MATCH(CK$1,Settings!$G:$G,0))=TRUE,
100-100*(V554-MINIFS(V:V,$E:$E,$E554))/(MAXIFS(V:V,$E:$E,$E554)-MINIFS(V:V,$E:$E,$E554)),
100*(V554-MINIFS(V:V,$E:$E,$E554))/(MAXIFS(V:V,$E:$E,$E554)-MINIFS(V:V,$E:$E,$E554))))</f>
        <v/>
      </c>
      <c r="CL554" s="232" t="str">
        <f t="array" ref="CL554">IF(W554="","",
IF(INDEX(Settings!$H:$H,MATCH(CL$1,Settings!$G:$G,0))=TRUE,
100-100*(W554-MINIFS(W:W,$E:$E,$E554))/(MAXIFS(W:W,$E:$E,$E554)-MINIFS(W:W,$E:$E,$E554)),
100*(W554-MINIFS(W:W,$E:$E,$E554))/(MAXIFS(W:W,$E:$E,$E554)-MINIFS(W:W,$E:$E,$E554))))</f>
        <v/>
      </c>
      <c r="CM554" s="232" t="str">
        <f t="array" ref="CM554">IF(X554="","",
IF(INDEX(Settings!$H:$H,MATCH(CM$1,Settings!$G:$G,0))=TRUE,
100-100*(X554-MINIFS(X:X,$E:$E,$E554))/(MAXIFS(X:X,$E:$E,$E554)-MINIFS(X:X,$E:$E,$E554)),
100*(X554-MINIFS(X:X,$E:$E,$E554))/(MAXIFS(X:X,$E:$E,$E554)-MINIFS(X:X,$E:$E,$E554))))</f>
        <v/>
      </c>
      <c r="CN554" s="232" t="str">
        <f t="array" ref="CN554">IF(Y554="","",
IF(INDEX(Settings!$H:$H,MATCH(CN$1,Settings!$G:$G,0))=TRUE,
100-100*(Y554-MINIFS(Y:Y,$E:$E,$E554))/(MAXIFS(Y:Y,$E:$E,$E554)-MINIFS(Y:Y,$E:$E,$E554)),
100*(Y554-MINIFS(Y:Y,$E:$E,$E554))/(MAXIFS(Y:Y,$E:$E,$E554)-MINIFS(Y:Y,$E:$E,$E554))))</f>
        <v/>
      </c>
      <c r="CO554" s="232" t="str">
        <f t="array" ref="CO554">IF(Z554="","",
IF(INDEX(Settings!$H:$H,MATCH(CO$1,Settings!$G:$G,0))=TRUE,
100-100*(Z554-MINIFS(Z:Z,$E:$E,$E554))/(MAXIFS(Z:Z,$E:$E,$E554)-MINIFS(Z:Z,$E:$E,$E554)),
100*(Z554-MINIFS(Z:Z,$E:$E,$E554))/(MAXIFS(Z:Z,$E:$E,$E554)-MINIFS(Z:Z,$E:$E,$E554))))</f>
        <v/>
      </c>
      <c r="CP554" s="232" t="str">
        <f t="array" ref="CP554">IF(AA554="","",
IF(INDEX(Settings!$H:$H,MATCH(CP$1,Settings!$G:$G,0))=TRUE,
100-100*(AA554-MINIFS(AA:AA,$E:$E,$E554))/(MAXIFS(AA:AA,$E:$E,$E554)-MINIFS(AA:AA,$E:$E,$E554)),
100*(AA554-MINIFS(AA:AA,$E:$E,$E554))/(MAXIFS(AA:AA,$E:$E,$E554)-MINIFS(AA:AA,$E:$E,$E554))))</f>
        <v/>
      </c>
      <c r="CQ554" s="232" t="str">
        <f t="array" ref="CQ554">IF(AB554="","",
IF(INDEX(Settings!$H:$H,MATCH(CQ$1,Settings!$G:$G,0))=TRUE,
100-100*(AB554-MINIFS(AB:AB,$E:$E,$E554))/(MAXIFS(AB:AB,$E:$E,$E554)-MINIFS(AB:AB,$E:$E,$E554)),
100*(AB554-MINIFS(AB:AB,$E:$E,$E554))/(MAXIFS(AB:AB,$E:$E,$E554)-MINIFS(AB:AB,$E:$E,$E554))))</f>
        <v/>
      </c>
      <c r="CR554" s="232" t="str">
        <f t="array" ref="CR554">IF(AC554="","",
IF(INDEX(Settings!$H:$H,MATCH(CR$1,Settings!$G:$G,0))=TRUE,
100-100*(AC554-MINIFS(AC:AC,$E:$E,$E554))/(MAXIFS(AC:AC,$E:$E,$E554)-MINIFS(AC:AC,$E:$E,$E554)),
100*(AC554-MINIFS(AC:AC,$E:$E,$E554))/(MAXIFS(AC:AC,$E:$E,$E554)-MINIFS(AC:AC,$E:$E,$E554))))</f>
        <v/>
      </c>
      <c r="CS554" s="232" t="str">
        <f t="array" ref="CS554">IF(AD554="","",
IF(INDEX(Settings!$H:$H,MATCH(CS$1,Settings!$G:$G,0))=TRUE,
100-100*(AD554-MINIFS(AD:AD,$E:$E,$E554))/(MAXIFS(AD:AD,$E:$E,$E554)-MINIFS(AD:AD,$E:$E,$E554)),
100*(AD554-MINIFS(AD:AD,$E:$E,$E554))/(MAXIFS(AD:AD,$E:$E,$E554)-MINIFS(AD:AD,$E:$E,$E554))))</f>
        <v/>
      </c>
      <c r="CT554" s="232" t="str">
        <f t="array" ref="CT554">IF(AE554="","",
IF(INDEX(Settings!$H:$H,MATCH(CT$1,Settings!$G:$G,0))=TRUE,
100-100*(AE554-MINIFS(AE:AE,$E:$E,$E554))/(MAXIFS(AE:AE,$E:$E,$E554)-MINIFS(AE:AE,$E:$E,$E554)),
100*(AE554-MINIFS(AE:AE,$E:$E,$E554))/(MAXIFS(AE:AE,$E:$E,$E554)-MINIFS(AE:AE,$E:$E,$E554))))</f>
        <v/>
      </c>
      <c r="CU554" s="232" t="str">
        <f t="array" ref="CU554">IF(AF554="","",
IF(INDEX(Settings!$H:$H,MATCH(CU$1,Settings!$G:$G,0))=TRUE,
100-100*(AF554-MINIFS(AF:AF,$E:$E,$E554))/(MAXIFS(AF:AF,$E:$E,$E554)-MINIFS(AF:AF,$E:$E,$E554)),
100*(AF554-MINIFS(AF:AF,$E:$E,$E554))/(MAXIFS(AF:AF,$E:$E,$E554)-MINIFS(AF:AF,$E:$E,$E554))))</f>
        <v/>
      </c>
      <c r="CV554" s="232" t="str">
        <f t="array" ref="CV554">IF(AG554="","",
IF(INDEX(Settings!$H:$H,MATCH(CV$1,Settings!$G:$G,0))=TRUE,
100-100*(AG554-MINIFS(AG:AG,$E:$E,$E554))/(MAXIFS(AG:AG,$E:$E,$E554)-MINIFS(AG:AG,$E:$E,$E554)),
100*(AG554-MINIFS(AG:AG,$E:$E,$E554))/(MAXIFS(AG:AG,$E:$E,$E554)-MINIFS(AG:AG,$E:$E,$E554))))</f>
        <v/>
      </c>
      <c r="CW554" s="232" t="str">
        <f t="array" ref="CW554">IF(AH554="","",
IF(INDEX(Settings!$H:$H,MATCH(CW$1,Settings!$G:$G,0))=TRUE,
100-100*(AH554-MINIFS(AH:AH,$E:$E,$E554))/(MAXIFS(AH:AH,$E:$E,$E554)-MINIFS(AH:AH,$E:$E,$E554)),
100*(AH554-MINIFS(AH:AH,$E:$E,$E554))/(MAXIFS(AH:AH,$E:$E,$E554)-MINIFS(AH:AH,$E:$E,$E554))))</f>
        <v/>
      </c>
      <c r="CX554" s="232" t="str">
        <f t="array" ref="CX554">IF(AI554="","",
IF(INDEX(Settings!$H:$H,MATCH(CX$1,Settings!$G:$G,0))=TRUE,
100-100*(AI554-MINIFS(AI:AI,$E:$E,$E554))/(MAXIFS(AI:AI,$E:$E,$E554)-MINIFS(AI:AI,$E:$E,$E554)),
100*(AI554-MINIFS(AI:AI,$E:$E,$E554))/(MAXIFS(AI:AI,$E:$E,$E554)-MINIFS(AI:AI,$E:$E,$E554))))</f>
        <v/>
      </c>
      <c r="CY554" s="232" t="str">
        <f t="array" ref="CY554">IF(AJ554="","",
IF(INDEX(Settings!$H:$H,MATCH(CY$1,Settings!$G:$G,0))=TRUE,
100-100*(AJ554-MINIFS(AJ:AJ,$E:$E,$E554))/(MAXIFS(AJ:AJ,$E:$E,$E554)-MINIFS(AJ:AJ,$E:$E,$E554)),
100*(AJ554-MINIFS(AJ:AJ,$E:$E,$E554))/(MAXIFS(AJ:AJ,$E:$E,$E554)-MINIFS(AJ:AJ,$E:$E,$E554))))</f>
        <v/>
      </c>
      <c r="CZ554" s="232" t="str">
        <f t="array" ref="CZ554">IF(AK554="","",
IF(INDEX(Settings!$H:$H,MATCH(CZ$1,Settings!$G:$G,0))=TRUE,
100-100*(AK554-MINIFS(AK:AK,$E:$E,$E554))/(MAXIFS(AK:AK,$E:$E,$E554)-MINIFS(AK:AK,$E:$E,$E554)),
100*(AK554-MINIFS(AK:AK,$E:$E,$E554))/(MAXIFS(AK:AK,$E:$E,$E554)-MINIFS(AK:AK,$E:$E,$E554))))</f>
        <v/>
      </c>
      <c r="DA554" s="232" t="str">
        <f t="array" ref="DA554">IF(AL554="","",
IF(INDEX(Settings!$H:$H,MATCH(DA$1,Settings!$G:$G,0))=TRUE,
100-100*(AL554-MINIFS(AL:AL,$E:$E,$E554))/(MAXIFS(AL:AL,$E:$E,$E554)-MINIFS(AL:AL,$E:$E,$E554)),
100*(AL554-MINIFS(AL:AL,$E:$E,$E554))/(MAXIFS(AL:AL,$E:$E,$E554)-MINIFS(AL:AL,$E:$E,$E554))))</f>
        <v/>
      </c>
      <c r="DB554" s="232" t="str">
        <f t="array" ref="DB554">IF(AM554="","",
IF(INDEX(Settings!$H:$H,MATCH(DB$1,Settings!$G:$G,0))=TRUE,
100-100*(AM554-MINIFS(AM:AM,$E:$E,$E554))/(MAXIFS(AM:AM,$E:$E,$E554)-MINIFS(AM:AM,$E:$E,$E554)),
100*(AM554-MINIFS(AM:AM,$E:$E,$E554))/(MAXIFS(AM:AM,$E:$E,$E554)-MINIFS(AM:AM,$E:$E,$E554))))</f>
        <v/>
      </c>
      <c r="DC554" s="232" t="str">
        <f t="array" ref="DC554">IF(AN554="","",
IF(INDEX(Settings!$H:$H,MATCH(DC$1,Settings!$G:$G,0))=TRUE,
100-100*(AN554-MINIFS(AN:AN,$E:$E,$E554))/(MAXIFS(AN:AN,$E:$E,$E554)-MINIFS(AN:AN,$E:$E,$E554)),
100*(AN554-MINIFS(AN:AN,$E:$E,$E554))/(MAXIFS(AN:AN,$E:$E,$E554)-MINIFS(AN:AN,$E:$E,$E554))))</f>
        <v/>
      </c>
      <c r="DD554" s="232" t="str">
        <f t="array" ref="DD554">IF(AO554="","",
IF(INDEX(Settings!$H:$H,MATCH(DD$1,Settings!$G:$G,0))=TRUE,
100-100*(AO554-MINIFS(AO:AO,$E:$E,$E554))/(MAXIFS(AO:AO,$E:$E,$E554)-MINIFS(AO:AO,$E:$E,$E554)),
100*(AO554-MINIFS(AO:AO,$E:$E,$E554))/(MAXIFS(AO:AO,$E:$E,$E554)-MINIFS(AO:AO,$E:$E,$E554))))</f>
        <v/>
      </c>
      <c r="DE554" s="232" t="str">
        <f t="array" ref="DE554">IF(AP554="","",
IF(INDEX(Settings!$H:$H,MATCH(DE$1,Settings!$G:$G,0))=TRUE,
100-100*(AP554-MINIFS(AP:AP,$E:$E,$E554))/(MAXIFS(AP:AP,$E:$E,$E554)-MINIFS(AP:AP,$E:$E,$E554)),
100*(AP554-MINIFS(AP:AP,$E:$E,$E554))/(MAXIFS(AP:AP,$E:$E,$E554)-MINIFS(AP:AP,$E:$E,$E554))))</f>
        <v/>
      </c>
      <c r="DF554" s="232" t="str">
        <f t="array" ref="DF554">IF(AQ554="","",
IF(INDEX(Settings!$H:$H,MATCH(DF$1,Settings!$G:$G,0))=TRUE,
100-100*(AQ554-MINIFS(AQ:AQ,$E:$E,$E554))/(MAXIFS(AQ:AQ,$E:$E,$E554)-MINIFS(AQ:AQ,$E:$E,$E554)),
100*(AQ554-MINIFS(AQ:AQ,$E:$E,$E554))/(MAXIFS(AQ:AQ,$E:$E,$E554)-MINIFS(AQ:AQ,$E:$E,$E554))))</f>
        <v/>
      </c>
      <c r="DG554" s="232" t="str">
        <f t="array" ref="DG554">IF(AR554="","",
IF(INDEX(Settings!$H:$H,MATCH(DG$1,Settings!$G:$G,0))=TRUE,
100-100*(AR554-MINIFS(AR:AR,$E:$E,$E554))/(MAXIFS(AR:AR,$E:$E,$E554)-MINIFS(AR:AR,$E:$E,$E554)),
100*(AR554-MINIFS(AR:AR,$E:$E,$E554))/(MAXIFS(AR:AR,$E:$E,$E554)-MINIFS(AR:AR,$E:$E,$E554))))</f>
        <v/>
      </c>
      <c r="DH554" s="232" t="str">
        <f t="array" ref="DH554">IF(AS554="","",
IF(INDEX(Settings!$H:$H,MATCH(DH$1,Settings!$G:$G,0))=TRUE,
100-100*(AS554-MINIFS(AS:AS,$E:$E,$E554))/(MAXIFS(AS:AS,$E:$E,$E554)-MINIFS(AS:AS,$E:$E,$E554)),
100*(AS554-MINIFS(AS:AS,$E:$E,$E554))/(MAXIFS(AS:AS,$E:$E,$E554)-MINIFS(AS:AS,$E:$E,$E554))))</f>
        <v/>
      </c>
      <c r="DI554" s="232" t="str">
        <f t="array" ref="DI554">IF(AT554="","",
IF(INDEX(Settings!$H:$H,MATCH(DI$1,Settings!$G:$G,0))=TRUE,
100-100*(AT554-MINIFS(AT:AT,$E:$E,$E554))/(MAXIFS(AT:AT,$E:$E,$E554)-MINIFS(AT:AT,$E:$E,$E554)),
100*(AT554-MINIFS(AT:AT,$E:$E,$E554))/(MAXIFS(AT:AT,$E:$E,$E554)-MINIFS(AT:AT,$E:$E,$E554))))</f>
        <v/>
      </c>
      <c r="DJ554" s="232" t="str">
        <f t="array" ref="DJ554">IF(AU554="","",
IF(INDEX(Settings!$H:$H,MATCH(DJ$1,Settings!$G:$G,0))=TRUE,
100-100*(AU554-MINIFS(AU:AU,$E:$E,$E554))/(MAXIFS(AU:AU,$E:$E,$E554)-MINIFS(AU:AU,$E:$E,$E554)),
100*(AU554-MINIFS(AU:AU,$E:$E,$E554))/(MAXIFS(AU:AU,$E:$E,$E554)-MINIFS(AU:AU,$E:$E,$E554))))</f>
        <v/>
      </c>
      <c r="DK554" s="232" t="str">
        <f t="array" ref="DK554">IF(AV554="","",
IF(INDEX(Settings!$H:$H,MATCH(DK$1,Settings!$G:$G,0))=TRUE,
100-100*(AV554-MINIFS(AV:AV,$E:$E,$E554))/(MAXIFS(AV:AV,$E:$E,$E554)-MINIFS(AV:AV,$E:$E,$E554)),
100*(AV554-MINIFS(AV:AV,$E:$E,$E554))/(MAXIFS(AV:AV,$E:$E,$E554)-MINIFS(AV:AV,$E:$E,$E554))))</f>
        <v/>
      </c>
      <c r="DL554" s="232" t="str">
        <f t="array" ref="DL554">IF(AW554="","",
IF(INDEX(Settings!$H:$H,MATCH(DL$1,Settings!$G:$G,0))=TRUE,
100-100*(AW554-MINIFS(AW:AW,$E:$E,$E554))/(MAXIFS(AW:AW,$E:$E,$E554)-MINIFS(AW:AW,$E:$E,$E554)),
100*(AW554-MINIFS(AW:AW,$E:$E,$E554))/(MAXIFS(AW:AW,$E:$E,$E554)-MINIFS(AW:AW,$E:$E,$E554))))</f>
        <v/>
      </c>
      <c r="DM554" s="232" t="str">
        <f t="array" ref="DM554">IF(AX554="","",
IF(INDEX(Settings!$H:$H,MATCH(DM$1,Settings!$G:$G,0))=TRUE,
100-100*(AX554-MINIFS(AX:AX,$E:$E,$E554))/(MAXIFS(AX:AX,$E:$E,$E554)-MINIFS(AX:AX,$E:$E,$E554)),
100*(AX554-MINIFS(AX:AX,$E:$E,$E554))/(MAXIFS(AX:AX,$E:$E,$E554)-MINIFS(AX:AX,$E:$E,$E554))))</f>
        <v/>
      </c>
      <c r="DN554" s="232" t="str">
        <f t="array" ref="DN554">IF(AY554="","",
IF(INDEX(Settings!$H:$H,MATCH(DN$1,Settings!$G:$G,0))=TRUE,
100-100*(AY554-MINIFS(AY:AY,$E:$E,$E554))/(MAXIFS(AY:AY,$E:$E,$E554)-MINIFS(AY:AY,$E:$E,$E554)),
100*(AY554-MINIFS(AY:AY,$E:$E,$E554))/(MAXIFS(AY:AY,$E:$E,$E554)-MINIFS(AY:AY,$E:$E,$E554))))</f>
        <v/>
      </c>
      <c r="DO554" s="232" t="str">
        <f t="array" ref="DO554">IF(AZ554="","",
IF(INDEX(Settings!$H:$H,MATCH(DO$1,Settings!$G:$G,0))=TRUE,
100-100*(AZ554-MINIFS(AZ:AZ,$E:$E,$E554))/(MAXIFS(AZ:AZ,$E:$E,$E554)-MINIFS(AZ:AZ,$E:$E,$E554)),
100*(AZ554-MINIFS(AZ:AZ,$E:$E,$E554))/(MAXIFS(AZ:AZ,$E:$E,$E554)-MINIFS(AZ:AZ,$E:$E,$E554))))</f>
        <v/>
      </c>
      <c r="DP554" s="232" t="str">
        <f t="array" ref="DP554">IF(BA554="","",
IF(INDEX(Settings!$H:$H,MATCH(DP$1,Settings!$G:$G,0))=TRUE,
100-100*(BA554-MINIFS(BA:BA,$E:$E,$E554))/(MAXIFS(BA:BA,$E:$E,$E554)-MINIFS(BA:BA,$E:$E,$E554)),
100*(BA554-MINIFS(BA:BA,$E:$E,$E554))/(MAXIFS(BA:BA,$E:$E,$E554)-MINIFS(BA:BA,$E:$E,$E554))))</f>
        <v/>
      </c>
      <c r="DQ554" s="232" t="str">
        <f t="array" ref="DQ554">IF(BB554="","",
IF(INDEX(Settings!$H:$H,MATCH(DQ$1,Settings!$G:$G,0))=TRUE,
100-100*(BB554-MINIFS(BB:BB,$E:$E,$E554))/(MAXIFS(BB:BB,$E:$E,$E554)-MINIFS(BB:BB,$E:$E,$E554)),
100*(BB554-MINIFS(BB:BB,$E:$E,$E554))/(MAXIFS(BB:BB,$E:$E,$E554)-MINIFS(BB:BB,$E:$E,$E554))))</f>
        <v/>
      </c>
      <c r="DR554" s="232" t="str">
        <f t="array" ref="DR554">IF(BC554="","",
IF(INDEX(Settings!$H:$H,MATCH(DR$1,Settings!$G:$G,0))=TRUE,
100-100*(BC554-MINIFS(BC:BC,$E:$E,$E554))/(MAXIFS(BC:BC,$E:$E,$E554)-MINIFS(BC:BC,$E:$E,$E554)),
100*(BC554-MINIFS(BC:BC,$E:$E,$E554))/(MAXIFS(BC:BC,$E:$E,$E554)-MINIFS(BC:BC,$E:$E,$E554))))</f>
        <v/>
      </c>
      <c r="DS554" s="232" t="str">
        <f t="array" ref="DS554">IF(BD554="","",
IF(INDEX(Settings!$H:$H,MATCH(DS$1,Settings!$G:$G,0))=TRUE,
100-100*(BD554-MINIFS(BD:BD,$E:$E,$E554))/(MAXIFS(BD:BD,$E:$E,$E554)-MINIFS(BD:BD,$E:$E,$E554)),
100*(BD554-MINIFS(BD:BD,$E:$E,$E554))/(MAXIFS(BD:BD,$E:$E,$E554)-MINIFS(BD:BD,$E:$E,$E554))))</f>
        <v/>
      </c>
      <c r="DT554" s="232" t="str">
        <f t="array" ref="DT554">IF(BE554="","",
IF(INDEX(Settings!$H:$H,MATCH(DT$1,Settings!$G:$G,0))=TRUE,
100-100*(BE554-MINIFS(BE:BE,$E:$E,$E554))/(MAXIFS(BE:BE,$E:$E,$E554)-MINIFS(BE:BE,$E:$E,$E554)),
100*(BE554-MINIFS(BE:BE,$E:$E,$E554))/(MAXIFS(BE:BE,$E:$E,$E554)-MINIFS(BE:BE,$E:$E,$E554))))</f>
        <v/>
      </c>
      <c r="DU554" s="232" t="str">
        <f t="array" ref="DU554">IF(BF554="","",
IF(INDEX(Settings!$H:$H,MATCH(DU$1,Settings!$G:$G,0))=TRUE,
100-100*(BF554-MINIFS(BF:BF,$E:$E,$E554))/(MAXIFS(BF:BF,$E:$E,$E554)-MINIFS(BF:BF,$E:$E,$E554)),
100*(BF554-MINIFS(BF:BF,$E:$E,$E554))/(MAXIFS(BF:BF,$E:$E,$E554)-MINIFS(BF:BF,$E:$E,$E554))))</f>
        <v/>
      </c>
      <c r="DV554" s="232" t="str">
        <f t="array" ref="DV554">IF(BG554="","",
IF(INDEX(Settings!$H:$H,MATCH(DV$1,Settings!$G:$G,0))=TRUE,
100-100*(BG554-MINIFS(BG:BG,$E:$E,$E554))/(MAXIFS(BG:BG,$E:$E,$E554)-MINIFS(BG:BG,$E:$E,$E554)),
100*(BG554-MINIFS(BG:BG,$E:$E,$E554))/(MAXIFS(BG:BG,$E:$E,$E554)-MINIFS(BG:BG,$E:$E,$E554))))</f>
        <v/>
      </c>
      <c r="DW554" s="232" t="str">
        <f t="array" ref="DW554">IF(BH554="","",
IF(INDEX(Settings!$H:$H,MATCH(DW$1,Settings!$G:$G,0))=TRUE,
100-100*(BH554-MINIFS(BH:BH,$E:$E,$E554))/(MAXIFS(BH:BH,$E:$E,$E554)-MINIFS(BH:BH,$E:$E,$E554)),
100*(BH554-MINIFS(BH:BH,$E:$E,$E554))/(MAXIFS(BH:BH,$E:$E,$E554)-MINIFS(BH:BH,$E:$E,$E554))))</f>
        <v/>
      </c>
      <c r="DX554" s="232" t="str">
        <f t="array" ref="DX554">IF(BI554="","",
IF(INDEX(Settings!$H:$H,MATCH(DX$1,Settings!$G:$G,0))=TRUE,
100-100*(BI554-MINIFS(BI:BI,$E:$E,$E554))/(MAXIFS(BI:BI,$E:$E,$E554)-MINIFS(BI:BI,$E:$E,$E554)),
100*(BI554-MINIFS(BI:BI,$E:$E,$E554))/(MAXIFS(BI:BI,$E:$E,$E554)-MINIFS(BI:BI,$E:$E,$E554))))</f>
        <v/>
      </c>
      <c r="DY554" s="232" t="str">
        <f t="array" ref="DY554">IF(BJ554="","",
IF(INDEX(Settings!$H:$H,MATCH(DY$1,Settings!$G:$G,0))=TRUE,
100-100*(BJ554-MINIFS(BJ:BJ,$E:$E,$E554))/(MAXIFS(BJ:BJ,$E:$E,$E554)-MINIFS(BJ:BJ,$E:$E,$E554)),
100*(BJ554-MINIFS(BJ:BJ,$E:$E,$E554))/(MAXIFS(BJ:BJ,$E:$E,$E554)-MINIFS(BJ:BJ,$E:$E,$E554))))</f>
        <v/>
      </c>
      <c r="DZ554" s="234"/>
      <c r="EA554" s="234"/>
      <c r="EB554" s="234" t="str">
        <f t="shared" si="8"/>
        <v/>
      </c>
      <c r="EC554" s="234" t="str">
        <f t="shared" si="9"/>
        <v/>
      </c>
      <c r="ED554" s="234" t="str">
        <f t="shared" si="10"/>
        <v/>
      </c>
      <c r="EE554" s="234" t="str">
        <f t="shared" si="11"/>
        <v/>
      </c>
      <c r="EF554" s="234" t="str">
        <f t="shared" si="12"/>
        <v/>
      </c>
      <c r="EG554" s="234" t="str">
        <f t="shared" si="13"/>
        <v/>
      </c>
      <c r="EH554" s="234"/>
      <c r="EI554" s="234"/>
      <c r="EJ554" s="234"/>
      <c r="EK554" s="234"/>
      <c r="EL554" s="234"/>
      <c r="EM554" s="234"/>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3" t="str">
        <f t="shared" si="14"/>
        <v/>
      </c>
      <c r="N555" s="49"/>
      <c r="O555" s="49"/>
      <c r="P555" s="49"/>
      <c r="Q555" s="49"/>
      <c r="R555" s="49"/>
      <c r="S555" s="222" t="str">
        <f>IFERROR(VLOOKUP(AF555, 'YOYO IR Scores'!A:C, 3, FALSE), "")
</f>
        <v/>
      </c>
      <c r="T555" s="49"/>
      <c r="U555" s="49"/>
      <c r="V555" s="49"/>
      <c r="W555" s="49"/>
      <c r="X555" s="224" t="str">
        <f t="shared" si="4"/>
        <v/>
      </c>
      <c r="Y555" s="225" t="str">
        <f t="shared" si="5"/>
        <v/>
      </c>
      <c r="Z555" s="225" t="str">
        <f t="shared" si="6"/>
        <v/>
      </c>
      <c r="AA555" s="224" t="str">
        <f t="shared" si="7"/>
        <v/>
      </c>
      <c r="AB555" s="223"/>
      <c r="AC555" s="223"/>
      <c r="AD555" s="223"/>
      <c r="AE555" s="223" t="str">
        <f>IFERROR(VLOOKUP(AF555, 'YOYO IR Scores'!A:C, 2, FALSE), "")</f>
        <v/>
      </c>
      <c r="AF555" s="223"/>
      <c r="AG555" s="223"/>
      <c r="AH555" s="223"/>
      <c r="AI555" s="223"/>
      <c r="AJ555" s="223"/>
      <c r="AK555" s="223"/>
      <c r="AL555" s="223"/>
      <c r="AM555" s="223"/>
      <c r="AN555" s="223"/>
      <c r="AO555" s="223"/>
      <c r="AP555" s="223"/>
      <c r="AQ555" s="223"/>
      <c r="AR555" s="223"/>
      <c r="AS555" s="223"/>
      <c r="AT555" s="223"/>
      <c r="AU555" s="223"/>
      <c r="AV555" s="223"/>
      <c r="AW555" s="223"/>
      <c r="AX555" s="223"/>
      <c r="AY555" s="223"/>
      <c r="AZ555" s="223"/>
      <c r="BA555" s="223"/>
      <c r="BB555" s="223"/>
      <c r="BC555" s="223"/>
      <c r="BD555" s="223"/>
      <c r="BE555" s="223"/>
      <c r="BF555" s="223"/>
      <c r="BG555" s="223"/>
      <c r="BH555" s="223"/>
      <c r="BI555" s="223"/>
      <c r="BJ555" s="223"/>
      <c r="BK555" s="223" t="str">
        <f t="array" ref="BK555">IF(J555="","",
IF(INDEX(Settings!$H:$H,MATCH(BY$1,Settings!$G:$G,0))=TRUE,
100-100*(J555-MIN(J:J))/(MAX(J:J)-MIN(J:J)),
100*(J555-MIN(J:J))/(MAX(J:J)-MIN(J:J))))</f>
        <v/>
      </c>
      <c r="BL555" s="223" t="str">
        <f t="array" ref="BL555">IF(J555="","",
IF(INDEX(Settings!$H:$H,MATCH(BY$1,Settings!$G:$G,0))=TRUE,
100-100*(J555-MINIFS(J:J,$E:$E,$E555))/(MAXIFS(J:J,$E:$E,$E555)-MINIFS(J:J,$E:$E,$E555)),
100*(J555-MINIFS(J:J,$E:$E,$E555))/(MAXIFS(J:J,$E:$E,$E555)-MINIFS(J:J,$E:$E,$E555))))</f>
        <v/>
      </c>
      <c r="BM555" s="223"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4" t="str">
        <f t="array" ref="BQ555">IF(J555="","",
IF(INDEX(Settings!$H:$H,MATCH(BY$1,Settings!$G:$G,0))=TRUE,
-1*(J555-AVERAGE(J:J))/STDEV(J:J),
(J555-AVERAGE(J:J))/STDEV(J:J)))</f>
        <v/>
      </c>
      <c r="BR555" s="224" t="str">
        <f>IFERROR(__xludf.DUMMYFUNCTION("IF(J555="""","""",
IF(INDEX(Settings!$H:$H,MATCH(BY$1,Settings!$G:$G,0))=TRUE,
-1*(J555-AVERAGEIFS(J:J,$E:$E,$E555))/STDEV(FILTER(J:J,$E:$E=$E555)),
(J555-AVERAGEIFS(J:J,$E:$E,$E555))/STDEV(FILTER(J:J,$E:$E=$E555))))"),"")</f>
        <v/>
      </c>
      <c r="BS555" s="224"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3" t="str">
        <f t="array" ref="BY555">IF(J555="","",
IF(INDEX(Settings!$H:$H,MATCH(BY$1,Settings!$G:$G,0))=TRUE,
100-100*(J555-MINIFS(J:J,$E:$E,$E555))/(MAXIFS(J:J,$E:$E,$E555)-MINIFS(J:J,$E:$E,$E555)),
100*(J555-MINIFS(J:J,$E:$E,$E555))/(MAXIFS(J:J,$E:$E,$E555)-MINIFS(J:J,$E:$E,$E555))))</f>
        <v/>
      </c>
      <c r="BZ555" s="223" t="str">
        <f t="array" ref="BZ555">IF(K555="","",
IF(INDEX(Settings!$H:$H,MATCH(BZ$1,Settings!$G:$G,0))=TRUE,
100-100*(K555-MINIFS(K:K,$E:$E,$E555))/(MAXIFS(K:K,$E:$E,$E555)-MINIFS(K:K,$E:$E,$E555)),
100*(K555-MINIFS(K:K,$E:$E,$E555))/(MAXIFS(K:K,$E:$E,$E555)-MINIFS(K:K,$E:$E,$E555))))</f>
        <v/>
      </c>
      <c r="CA555" s="223" t="str">
        <f t="array" ref="CA555">IF(L555="","",
IF(INDEX(Settings!$H:$H,MATCH(CA$1,Settings!$G:$G,0))=TRUE,
100-100*(L555-MINIFS(L:L,$E:$E,$E555))/(MAXIFS(L:L,$E:$E,$E555)-MINIFS(L:L,$E:$E,$E555)),
100*(L555-MINIFS(L:L,$E:$E,$E555))/(MAXIFS(L:L,$E:$E,$E555)-MINIFS(L:L,$E:$E,$E555))))</f>
        <v/>
      </c>
      <c r="CB555" s="223" t="str">
        <f t="array" ref="CB555">IF(M555="","",
IF(INDEX(Settings!$H:$H,MATCH(CB$1,Settings!$G:$G,0))=TRUE,
100-100*(M555-MINIFS(M:M,$E:$E,$E555))/(MAXIFS(M:M,$E:$E,$E555)-MINIFS(M:M,$E:$E,$E555)),
100*(M555-MINIFS(M:M,$E:$E,$E555))/(MAXIFS(M:M,$E:$E,$E555)-MINIFS(M:M,$E:$E,$E555))))</f>
        <v/>
      </c>
      <c r="CC555" s="223" t="str">
        <f t="array" ref="CC555">IF(N555="","",
IF(INDEX(Settings!$H:$H,MATCH(CC$1,Settings!$G:$G,0))=TRUE,
100-100*(N555-MINIFS(N:N,$E:$E,$E555))/(MAXIFS(N:N,$E:$E,$E555)-MINIFS(N:N,$E:$E,$E555)),
100*(N555-MINIFS(N:N,$E:$E,$E555))/(MAXIFS(N:N,$E:$E,$E555)-MINIFS(N:N,$E:$E,$E555))))</f>
        <v/>
      </c>
      <c r="CD555" s="223" t="str">
        <f t="array" ref="CD555">IF(O555="","",
IF(INDEX(Settings!$H:$H,MATCH(CD$1,Settings!$G:$G,0))=TRUE,
100-100*(O555-MINIFS(O:O,$E:$E,$E555))/(MAXIFS(O:O,$E:$E,$E555)-MINIFS(O:O,$E:$E,$E555)),
100*(O555-MINIFS(O:O,$E:$E,$E555))/(MAXIFS(O:O,$E:$E,$E555)-MINIFS(O:O,$E:$E,$E555))))</f>
        <v/>
      </c>
      <c r="CE555" s="223" t="str">
        <f t="array" ref="CE555">IF(P555="","",
IF(INDEX(Settings!$H:$H,MATCH(CE$1,Settings!$G:$G,0))=TRUE,
100-100*(P555-MINIFS(P:P,$E:$E,$E555))/(MAXIFS(P:P,$E:$E,$E555)-MINIFS(P:P,$E:$E,$E555)),
100*(P555-MINIFS(P:P,$E:$E,$E555))/(MAXIFS(P:P,$E:$E,$E555)-MINIFS(P:P,$E:$E,$E555))))</f>
        <v/>
      </c>
      <c r="CF555" s="223" t="str">
        <f t="array" ref="CF555">IF(Q555="","",
IF(INDEX(Settings!$H:$H,MATCH(CF$1,Settings!$G:$G,0))=TRUE,
100-100*(Q555-MINIFS(Q:Q,$E:$E,$E555))/(MAXIFS(Q:Q,$E:$E,$E555)-MINIFS(Q:Q,$E:$E,$E555)),
100*(Q555-MINIFS(Q:Q,$E:$E,$E555))/(MAXIFS(Q:Q,$E:$E,$E555)-MINIFS(Q:Q,$E:$E,$E555))))</f>
        <v/>
      </c>
      <c r="CG555" s="223" t="str">
        <f t="array" ref="CG555">IF(R555="","",
IF(INDEX(Settings!$H:$H,MATCH(CG$1,Settings!$G:$G,0))=TRUE,
100-100*(R555-MINIFS(R:R,$E:$E,$E555))/(MAXIFS(R:R,$E:$E,$E555)-MINIFS(R:R,$E:$E,$E555)),
100*(R555-MINIFS(R:R,$E:$E,$E555))/(MAXIFS(R:R,$E:$E,$E555)-MINIFS(R:R,$E:$E,$E555))))</f>
        <v/>
      </c>
      <c r="CH555" s="223" t="str">
        <f t="array" ref="CH555">IF(S555="","",
IF(INDEX(Settings!$H:$H,MATCH(CH$1,Settings!$G:$G,0))=TRUE,
100-100*(S555-MINIFS(S:S,$E:$E,$E555))/(MAXIFS(S:S,$E:$E,$E555)-MINIFS(S:S,$E:$E,$E555)),
100*(S555-MINIFS(S:S,$E:$E,$E555))/(MAXIFS(S:S,$E:$E,$E555)-MINIFS(S:S,$E:$E,$E555))))</f>
        <v/>
      </c>
      <c r="CI555" s="223" t="str">
        <f t="array" ref="CI555">IF(T555="","",
IF(INDEX(Settings!$H:$H,MATCH(CI$1,Settings!$G:$G,0))=TRUE,
100-100*(T555-MINIFS(T:T,$E:$E,$E555))/(MAXIFS(T:T,$E:$E,$E555)-MINIFS(T:T,$E:$E,$E555)),
100*(T555-MINIFS(T:T,$E:$E,$E555))/(MAXIFS(T:T,$E:$E,$E555)-MINIFS(T:T,$E:$E,$E555))))</f>
        <v/>
      </c>
      <c r="CJ555" s="223" t="str">
        <f t="array" ref="CJ555">IF(U555="","",
IF(INDEX(Settings!$H:$H,MATCH(CJ$1,Settings!$G:$G,0))=TRUE,
100-100*(U555-MINIFS(U:U,$E:$E,$E555))/(MAXIFS(U:U,$E:$E,$E555)-MINIFS(U:U,$E:$E,$E555)),
100*(U555-MINIFS(U:U,$E:$E,$E555))/(MAXIFS(U:U,$E:$E,$E555)-MINIFS(U:U,$E:$E,$E555))))</f>
        <v/>
      </c>
      <c r="CK555" s="223" t="str">
        <f t="array" ref="CK555">IF(V555="","",
IF(INDEX(Settings!$H:$H,MATCH(CK$1,Settings!$G:$G,0))=TRUE,
100-100*(V555-MINIFS(V:V,$E:$E,$E555))/(MAXIFS(V:V,$E:$E,$E555)-MINIFS(V:V,$E:$E,$E555)),
100*(V555-MINIFS(V:V,$E:$E,$E555))/(MAXIFS(V:V,$E:$E,$E555)-MINIFS(V:V,$E:$E,$E555))))</f>
        <v/>
      </c>
      <c r="CL555" s="223" t="str">
        <f t="array" ref="CL555">IF(W555="","",
IF(INDEX(Settings!$H:$H,MATCH(CL$1,Settings!$G:$G,0))=TRUE,
100-100*(W555-MINIFS(W:W,$E:$E,$E555))/(MAXIFS(W:W,$E:$E,$E555)-MINIFS(W:W,$E:$E,$E555)),
100*(W555-MINIFS(W:W,$E:$E,$E555))/(MAXIFS(W:W,$E:$E,$E555)-MINIFS(W:W,$E:$E,$E555))))</f>
        <v/>
      </c>
      <c r="CM555" s="223" t="str">
        <f t="array" ref="CM555">IF(X555="","",
IF(INDEX(Settings!$H:$H,MATCH(CM$1,Settings!$G:$G,0))=TRUE,
100-100*(X555-MINIFS(X:X,$E:$E,$E555))/(MAXIFS(X:X,$E:$E,$E555)-MINIFS(X:X,$E:$E,$E555)),
100*(X555-MINIFS(X:X,$E:$E,$E555))/(MAXIFS(X:X,$E:$E,$E555)-MINIFS(X:X,$E:$E,$E555))))</f>
        <v/>
      </c>
      <c r="CN555" s="223" t="str">
        <f t="array" ref="CN555">IF(Y555="","",
IF(INDEX(Settings!$H:$H,MATCH(CN$1,Settings!$G:$G,0))=TRUE,
100-100*(Y555-MINIFS(Y:Y,$E:$E,$E555))/(MAXIFS(Y:Y,$E:$E,$E555)-MINIFS(Y:Y,$E:$E,$E555)),
100*(Y555-MINIFS(Y:Y,$E:$E,$E555))/(MAXIFS(Y:Y,$E:$E,$E555)-MINIFS(Y:Y,$E:$E,$E555))))</f>
        <v/>
      </c>
      <c r="CO555" s="223" t="str">
        <f t="array" ref="CO555">IF(Z555="","",
IF(INDEX(Settings!$H:$H,MATCH(CO$1,Settings!$G:$G,0))=TRUE,
100-100*(Z555-MINIFS(Z:Z,$E:$E,$E555))/(MAXIFS(Z:Z,$E:$E,$E555)-MINIFS(Z:Z,$E:$E,$E555)),
100*(Z555-MINIFS(Z:Z,$E:$E,$E555))/(MAXIFS(Z:Z,$E:$E,$E555)-MINIFS(Z:Z,$E:$E,$E555))))</f>
        <v/>
      </c>
      <c r="CP555" s="223" t="str">
        <f t="array" ref="CP555">IF(AA555="","",
IF(INDEX(Settings!$H:$H,MATCH(CP$1,Settings!$G:$G,0))=TRUE,
100-100*(AA555-MINIFS(AA:AA,$E:$E,$E555))/(MAXIFS(AA:AA,$E:$E,$E555)-MINIFS(AA:AA,$E:$E,$E555)),
100*(AA555-MINIFS(AA:AA,$E:$E,$E555))/(MAXIFS(AA:AA,$E:$E,$E555)-MINIFS(AA:AA,$E:$E,$E555))))</f>
        <v/>
      </c>
      <c r="CQ555" s="223" t="str">
        <f t="array" ref="CQ555">IF(AB555="","",
IF(INDEX(Settings!$H:$H,MATCH(CQ$1,Settings!$G:$G,0))=TRUE,
100-100*(AB555-MINIFS(AB:AB,$E:$E,$E555))/(MAXIFS(AB:AB,$E:$E,$E555)-MINIFS(AB:AB,$E:$E,$E555)),
100*(AB555-MINIFS(AB:AB,$E:$E,$E555))/(MAXIFS(AB:AB,$E:$E,$E555)-MINIFS(AB:AB,$E:$E,$E555))))</f>
        <v/>
      </c>
      <c r="CR555" s="223" t="str">
        <f t="array" ref="CR555">IF(AC555="","",
IF(INDEX(Settings!$H:$H,MATCH(CR$1,Settings!$G:$G,0))=TRUE,
100-100*(AC555-MINIFS(AC:AC,$E:$E,$E555))/(MAXIFS(AC:AC,$E:$E,$E555)-MINIFS(AC:AC,$E:$E,$E555)),
100*(AC555-MINIFS(AC:AC,$E:$E,$E555))/(MAXIFS(AC:AC,$E:$E,$E555)-MINIFS(AC:AC,$E:$E,$E555))))</f>
        <v/>
      </c>
      <c r="CS555" s="223" t="str">
        <f t="array" ref="CS555">IF(AD555="","",
IF(INDEX(Settings!$H:$H,MATCH(CS$1,Settings!$G:$G,0))=TRUE,
100-100*(AD555-MINIFS(AD:AD,$E:$E,$E555))/(MAXIFS(AD:AD,$E:$E,$E555)-MINIFS(AD:AD,$E:$E,$E555)),
100*(AD555-MINIFS(AD:AD,$E:$E,$E555))/(MAXIFS(AD:AD,$E:$E,$E555)-MINIFS(AD:AD,$E:$E,$E555))))</f>
        <v/>
      </c>
      <c r="CT555" s="223" t="str">
        <f t="array" ref="CT555">IF(AE555="","",
IF(INDEX(Settings!$H:$H,MATCH(CT$1,Settings!$G:$G,0))=TRUE,
100-100*(AE555-MINIFS(AE:AE,$E:$E,$E555))/(MAXIFS(AE:AE,$E:$E,$E555)-MINIFS(AE:AE,$E:$E,$E555)),
100*(AE555-MINIFS(AE:AE,$E:$E,$E555))/(MAXIFS(AE:AE,$E:$E,$E555)-MINIFS(AE:AE,$E:$E,$E555))))</f>
        <v/>
      </c>
      <c r="CU555" s="223" t="str">
        <f t="array" ref="CU555">IF(AF555="","",
IF(INDEX(Settings!$H:$H,MATCH(CU$1,Settings!$G:$G,0))=TRUE,
100-100*(AF555-MINIFS(AF:AF,$E:$E,$E555))/(MAXIFS(AF:AF,$E:$E,$E555)-MINIFS(AF:AF,$E:$E,$E555)),
100*(AF555-MINIFS(AF:AF,$E:$E,$E555))/(MAXIFS(AF:AF,$E:$E,$E555)-MINIFS(AF:AF,$E:$E,$E555))))</f>
        <v/>
      </c>
      <c r="CV555" s="223" t="str">
        <f t="array" ref="CV555">IF(AG555="","",
IF(INDEX(Settings!$H:$H,MATCH(CV$1,Settings!$G:$G,0))=TRUE,
100-100*(AG555-MINIFS(AG:AG,$E:$E,$E555))/(MAXIFS(AG:AG,$E:$E,$E555)-MINIFS(AG:AG,$E:$E,$E555)),
100*(AG555-MINIFS(AG:AG,$E:$E,$E555))/(MAXIFS(AG:AG,$E:$E,$E555)-MINIFS(AG:AG,$E:$E,$E555))))</f>
        <v/>
      </c>
      <c r="CW555" s="223" t="str">
        <f t="array" ref="CW555">IF(AH555="","",
IF(INDEX(Settings!$H:$H,MATCH(CW$1,Settings!$G:$G,0))=TRUE,
100-100*(AH555-MINIFS(AH:AH,$E:$E,$E555))/(MAXIFS(AH:AH,$E:$E,$E555)-MINIFS(AH:AH,$E:$E,$E555)),
100*(AH555-MINIFS(AH:AH,$E:$E,$E555))/(MAXIFS(AH:AH,$E:$E,$E555)-MINIFS(AH:AH,$E:$E,$E555))))</f>
        <v/>
      </c>
      <c r="CX555" s="223" t="str">
        <f t="array" ref="CX555">IF(AI555="","",
IF(INDEX(Settings!$H:$H,MATCH(CX$1,Settings!$G:$G,0))=TRUE,
100-100*(AI555-MINIFS(AI:AI,$E:$E,$E555))/(MAXIFS(AI:AI,$E:$E,$E555)-MINIFS(AI:AI,$E:$E,$E555)),
100*(AI555-MINIFS(AI:AI,$E:$E,$E555))/(MAXIFS(AI:AI,$E:$E,$E555)-MINIFS(AI:AI,$E:$E,$E555))))</f>
        <v/>
      </c>
      <c r="CY555" s="223" t="str">
        <f t="array" ref="CY555">IF(AJ555="","",
IF(INDEX(Settings!$H:$H,MATCH(CY$1,Settings!$G:$G,0))=TRUE,
100-100*(AJ555-MINIFS(AJ:AJ,$E:$E,$E555))/(MAXIFS(AJ:AJ,$E:$E,$E555)-MINIFS(AJ:AJ,$E:$E,$E555)),
100*(AJ555-MINIFS(AJ:AJ,$E:$E,$E555))/(MAXIFS(AJ:AJ,$E:$E,$E555)-MINIFS(AJ:AJ,$E:$E,$E555))))</f>
        <v/>
      </c>
      <c r="CZ555" s="223" t="str">
        <f t="array" ref="CZ555">IF(AK555="","",
IF(INDEX(Settings!$H:$H,MATCH(CZ$1,Settings!$G:$G,0))=TRUE,
100-100*(AK555-MINIFS(AK:AK,$E:$E,$E555))/(MAXIFS(AK:AK,$E:$E,$E555)-MINIFS(AK:AK,$E:$E,$E555)),
100*(AK555-MINIFS(AK:AK,$E:$E,$E555))/(MAXIFS(AK:AK,$E:$E,$E555)-MINIFS(AK:AK,$E:$E,$E555))))</f>
        <v/>
      </c>
      <c r="DA555" s="223" t="str">
        <f t="array" ref="DA555">IF(AL555="","",
IF(INDEX(Settings!$H:$H,MATCH(DA$1,Settings!$G:$G,0))=TRUE,
100-100*(AL555-MINIFS(AL:AL,$E:$E,$E555))/(MAXIFS(AL:AL,$E:$E,$E555)-MINIFS(AL:AL,$E:$E,$E555)),
100*(AL555-MINIFS(AL:AL,$E:$E,$E555))/(MAXIFS(AL:AL,$E:$E,$E555)-MINIFS(AL:AL,$E:$E,$E555))))</f>
        <v/>
      </c>
      <c r="DB555" s="223" t="str">
        <f t="array" ref="DB555">IF(AM555="","",
IF(INDEX(Settings!$H:$H,MATCH(DB$1,Settings!$G:$G,0))=TRUE,
100-100*(AM555-MINIFS(AM:AM,$E:$E,$E555))/(MAXIFS(AM:AM,$E:$E,$E555)-MINIFS(AM:AM,$E:$E,$E555)),
100*(AM555-MINIFS(AM:AM,$E:$E,$E555))/(MAXIFS(AM:AM,$E:$E,$E555)-MINIFS(AM:AM,$E:$E,$E555))))</f>
        <v/>
      </c>
      <c r="DC555" s="223" t="str">
        <f t="array" ref="DC555">IF(AN555="","",
IF(INDEX(Settings!$H:$H,MATCH(DC$1,Settings!$G:$G,0))=TRUE,
100-100*(AN555-MINIFS(AN:AN,$E:$E,$E555))/(MAXIFS(AN:AN,$E:$E,$E555)-MINIFS(AN:AN,$E:$E,$E555)),
100*(AN555-MINIFS(AN:AN,$E:$E,$E555))/(MAXIFS(AN:AN,$E:$E,$E555)-MINIFS(AN:AN,$E:$E,$E555))))</f>
        <v/>
      </c>
      <c r="DD555" s="223" t="str">
        <f t="array" ref="DD555">IF(AO555="","",
IF(INDEX(Settings!$H:$H,MATCH(DD$1,Settings!$G:$G,0))=TRUE,
100-100*(AO555-MINIFS(AO:AO,$E:$E,$E555))/(MAXIFS(AO:AO,$E:$E,$E555)-MINIFS(AO:AO,$E:$E,$E555)),
100*(AO555-MINIFS(AO:AO,$E:$E,$E555))/(MAXIFS(AO:AO,$E:$E,$E555)-MINIFS(AO:AO,$E:$E,$E555))))</f>
        <v/>
      </c>
      <c r="DE555" s="223" t="str">
        <f t="array" ref="DE555">IF(AP555="","",
IF(INDEX(Settings!$H:$H,MATCH(DE$1,Settings!$G:$G,0))=TRUE,
100-100*(AP555-MINIFS(AP:AP,$E:$E,$E555))/(MAXIFS(AP:AP,$E:$E,$E555)-MINIFS(AP:AP,$E:$E,$E555)),
100*(AP555-MINIFS(AP:AP,$E:$E,$E555))/(MAXIFS(AP:AP,$E:$E,$E555)-MINIFS(AP:AP,$E:$E,$E555))))</f>
        <v/>
      </c>
      <c r="DF555" s="223" t="str">
        <f t="array" ref="DF555">IF(AQ555="","",
IF(INDEX(Settings!$H:$H,MATCH(DF$1,Settings!$G:$G,0))=TRUE,
100-100*(AQ555-MINIFS(AQ:AQ,$E:$E,$E555))/(MAXIFS(AQ:AQ,$E:$E,$E555)-MINIFS(AQ:AQ,$E:$E,$E555)),
100*(AQ555-MINIFS(AQ:AQ,$E:$E,$E555))/(MAXIFS(AQ:AQ,$E:$E,$E555)-MINIFS(AQ:AQ,$E:$E,$E555))))</f>
        <v/>
      </c>
      <c r="DG555" s="223" t="str">
        <f t="array" ref="DG555">IF(AR555="","",
IF(INDEX(Settings!$H:$H,MATCH(DG$1,Settings!$G:$G,0))=TRUE,
100-100*(AR555-MINIFS(AR:AR,$E:$E,$E555))/(MAXIFS(AR:AR,$E:$E,$E555)-MINIFS(AR:AR,$E:$E,$E555)),
100*(AR555-MINIFS(AR:AR,$E:$E,$E555))/(MAXIFS(AR:AR,$E:$E,$E555)-MINIFS(AR:AR,$E:$E,$E555))))</f>
        <v/>
      </c>
      <c r="DH555" s="223" t="str">
        <f t="array" ref="DH555">IF(AS555="","",
IF(INDEX(Settings!$H:$H,MATCH(DH$1,Settings!$G:$G,0))=TRUE,
100-100*(AS555-MINIFS(AS:AS,$E:$E,$E555))/(MAXIFS(AS:AS,$E:$E,$E555)-MINIFS(AS:AS,$E:$E,$E555)),
100*(AS555-MINIFS(AS:AS,$E:$E,$E555))/(MAXIFS(AS:AS,$E:$E,$E555)-MINIFS(AS:AS,$E:$E,$E555))))</f>
        <v/>
      </c>
      <c r="DI555" s="223" t="str">
        <f t="array" ref="DI555">IF(AT555="","",
IF(INDEX(Settings!$H:$H,MATCH(DI$1,Settings!$G:$G,0))=TRUE,
100-100*(AT555-MINIFS(AT:AT,$E:$E,$E555))/(MAXIFS(AT:AT,$E:$E,$E555)-MINIFS(AT:AT,$E:$E,$E555)),
100*(AT555-MINIFS(AT:AT,$E:$E,$E555))/(MAXIFS(AT:AT,$E:$E,$E555)-MINIFS(AT:AT,$E:$E,$E555))))</f>
        <v/>
      </c>
      <c r="DJ555" s="223" t="str">
        <f t="array" ref="DJ555">IF(AU555="","",
IF(INDEX(Settings!$H:$H,MATCH(DJ$1,Settings!$G:$G,0))=TRUE,
100-100*(AU555-MINIFS(AU:AU,$E:$E,$E555))/(MAXIFS(AU:AU,$E:$E,$E555)-MINIFS(AU:AU,$E:$E,$E555)),
100*(AU555-MINIFS(AU:AU,$E:$E,$E555))/(MAXIFS(AU:AU,$E:$E,$E555)-MINIFS(AU:AU,$E:$E,$E555))))</f>
        <v/>
      </c>
      <c r="DK555" s="223" t="str">
        <f t="array" ref="DK555">IF(AV555="","",
IF(INDEX(Settings!$H:$H,MATCH(DK$1,Settings!$G:$G,0))=TRUE,
100-100*(AV555-MINIFS(AV:AV,$E:$E,$E555))/(MAXIFS(AV:AV,$E:$E,$E555)-MINIFS(AV:AV,$E:$E,$E555)),
100*(AV555-MINIFS(AV:AV,$E:$E,$E555))/(MAXIFS(AV:AV,$E:$E,$E555)-MINIFS(AV:AV,$E:$E,$E555))))</f>
        <v/>
      </c>
      <c r="DL555" s="223" t="str">
        <f t="array" ref="DL555">IF(AW555="","",
IF(INDEX(Settings!$H:$H,MATCH(DL$1,Settings!$G:$G,0))=TRUE,
100-100*(AW555-MINIFS(AW:AW,$E:$E,$E555))/(MAXIFS(AW:AW,$E:$E,$E555)-MINIFS(AW:AW,$E:$E,$E555)),
100*(AW555-MINIFS(AW:AW,$E:$E,$E555))/(MAXIFS(AW:AW,$E:$E,$E555)-MINIFS(AW:AW,$E:$E,$E555))))</f>
        <v/>
      </c>
      <c r="DM555" s="223" t="str">
        <f t="array" ref="DM555">IF(AX555="","",
IF(INDEX(Settings!$H:$H,MATCH(DM$1,Settings!$G:$G,0))=TRUE,
100-100*(AX555-MINIFS(AX:AX,$E:$E,$E555))/(MAXIFS(AX:AX,$E:$E,$E555)-MINIFS(AX:AX,$E:$E,$E555)),
100*(AX555-MINIFS(AX:AX,$E:$E,$E555))/(MAXIFS(AX:AX,$E:$E,$E555)-MINIFS(AX:AX,$E:$E,$E555))))</f>
        <v/>
      </c>
      <c r="DN555" s="223" t="str">
        <f t="array" ref="DN555">IF(AY555="","",
IF(INDEX(Settings!$H:$H,MATCH(DN$1,Settings!$G:$G,0))=TRUE,
100-100*(AY555-MINIFS(AY:AY,$E:$E,$E555))/(MAXIFS(AY:AY,$E:$E,$E555)-MINIFS(AY:AY,$E:$E,$E555)),
100*(AY555-MINIFS(AY:AY,$E:$E,$E555))/(MAXIFS(AY:AY,$E:$E,$E555)-MINIFS(AY:AY,$E:$E,$E555))))</f>
        <v/>
      </c>
      <c r="DO555" s="223" t="str">
        <f t="array" ref="DO555">IF(AZ555="","",
IF(INDEX(Settings!$H:$H,MATCH(DO$1,Settings!$G:$G,0))=TRUE,
100-100*(AZ555-MINIFS(AZ:AZ,$E:$E,$E555))/(MAXIFS(AZ:AZ,$E:$E,$E555)-MINIFS(AZ:AZ,$E:$E,$E555)),
100*(AZ555-MINIFS(AZ:AZ,$E:$E,$E555))/(MAXIFS(AZ:AZ,$E:$E,$E555)-MINIFS(AZ:AZ,$E:$E,$E555))))</f>
        <v/>
      </c>
      <c r="DP555" s="223" t="str">
        <f t="array" ref="DP555">IF(BA555="","",
IF(INDEX(Settings!$H:$H,MATCH(DP$1,Settings!$G:$G,0))=TRUE,
100-100*(BA555-MINIFS(BA:BA,$E:$E,$E555))/(MAXIFS(BA:BA,$E:$E,$E555)-MINIFS(BA:BA,$E:$E,$E555)),
100*(BA555-MINIFS(BA:BA,$E:$E,$E555))/(MAXIFS(BA:BA,$E:$E,$E555)-MINIFS(BA:BA,$E:$E,$E555))))</f>
        <v/>
      </c>
      <c r="DQ555" s="223" t="str">
        <f t="array" ref="DQ555">IF(BB555="","",
IF(INDEX(Settings!$H:$H,MATCH(DQ$1,Settings!$G:$G,0))=TRUE,
100-100*(BB555-MINIFS(BB:BB,$E:$E,$E555))/(MAXIFS(BB:BB,$E:$E,$E555)-MINIFS(BB:BB,$E:$E,$E555)),
100*(BB555-MINIFS(BB:BB,$E:$E,$E555))/(MAXIFS(BB:BB,$E:$E,$E555)-MINIFS(BB:BB,$E:$E,$E555))))</f>
        <v/>
      </c>
      <c r="DR555" s="223" t="str">
        <f t="array" ref="DR555">IF(BC555="","",
IF(INDEX(Settings!$H:$H,MATCH(DR$1,Settings!$G:$G,0))=TRUE,
100-100*(BC555-MINIFS(BC:BC,$E:$E,$E555))/(MAXIFS(BC:BC,$E:$E,$E555)-MINIFS(BC:BC,$E:$E,$E555)),
100*(BC555-MINIFS(BC:BC,$E:$E,$E555))/(MAXIFS(BC:BC,$E:$E,$E555)-MINIFS(BC:BC,$E:$E,$E555))))</f>
        <v/>
      </c>
      <c r="DS555" s="223" t="str">
        <f t="array" ref="DS555">IF(BD555="","",
IF(INDEX(Settings!$H:$H,MATCH(DS$1,Settings!$G:$G,0))=TRUE,
100-100*(BD555-MINIFS(BD:BD,$E:$E,$E555))/(MAXIFS(BD:BD,$E:$E,$E555)-MINIFS(BD:BD,$E:$E,$E555)),
100*(BD555-MINIFS(BD:BD,$E:$E,$E555))/(MAXIFS(BD:BD,$E:$E,$E555)-MINIFS(BD:BD,$E:$E,$E555))))</f>
        <v/>
      </c>
      <c r="DT555" s="223" t="str">
        <f t="array" ref="DT555">IF(BE555="","",
IF(INDEX(Settings!$H:$H,MATCH(DT$1,Settings!$G:$G,0))=TRUE,
100-100*(BE555-MINIFS(BE:BE,$E:$E,$E555))/(MAXIFS(BE:BE,$E:$E,$E555)-MINIFS(BE:BE,$E:$E,$E555)),
100*(BE555-MINIFS(BE:BE,$E:$E,$E555))/(MAXIFS(BE:BE,$E:$E,$E555)-MINIFS(BE:BE,$E:$E,$E555))))</f>
        <v/>
      </c>
      <c r="DU555" s="223" t="str">
        <f t="array" ref="DU555">IF(BF555="","",
IF(INDEX(Settings!$H:$H,MATCH(DU$1,Settings!$G:$G,0))=TRUE,
100-100*(BF555-MINIFS(BF:BF,$E:$E,$E555))/(MAXIFS(BF:BF,$E:$E,$E555)-MINIFS(BF:BF,$E:$E,$E555)),
100*(BF555-MINIFS(BF:BF,$E:$E,$E555))/(MAXIFS(BF:BF,$E:$E,$E555)-MINIFS(BF:BF,$E:$E,$E555))))</f>
        <v/>
      </c>
      <c r="DV555" s="223" t="str">
        <f t="array" ref="DV555">IF(BG555="","",
IF(INDEX(Settings!$H:$H,MATCH(DV$1,Settings!$G:$G,0))=TRUE,
100-100*(BG555-MINIFS(BG:BG,$E:$E,$E555))/(MAXIFS(BG:BG,$E:$E,$E555)-MINIFS(BG:BG,$E:$E,$E555)),
100*(BG555-MINIFS(BG:BG,$E:$E,$E555))/(MAXIFS(BG:BG,$E:$E,$E555)-MINIFS(BG:BG,$E:$E,$E555))))</f>
        <v/>
      </c>
      <c r="DW555" s="223" t="str">
        <f t="array" ref="DW555">IF(BH555="","",
IF(INDEX(Settings!$H:$H,MATCH(DW$1,Settings!$G:$G,0))=TRUE,
100-100*(BH555-MINIFS(BH:BH,$E:$E,$E555))/(MAXIFS(BH:BH,$E:$E,$E555)-MINIFS(BH:BH,$E:$E,$E555)),
100*(BH555-MINIFS(BH:BH,$E:$E,$E555))/(MAXIFS(BH:BH,$E:$E,$E555)-MINIFS(BH:BH,$E:$E,$E555))))</f>
        <v/>
      </c>
      <c r="DX555" s="223" t="str">
        <f t="array" ref="DX555">IF(BI555="","",
IF(INDEX(Settings!$H:$H,MATCH(DX$1,Settings!$G:$G,0))=TRUE,
100-100*(BI555-MINIFS(BI:BI,$E:$E,$E555))/(MAXIFS(BI:BI,$E:$E,$E555)-MINIFS(BI:BI,$E:$E,$E555)),
100*(BI555-MINIFS(BI:BI,$E:$E,$E555))/(MAXIFS(BI:BI,$E:$E,$E555)-MINIFS(BI:BI,$E:$E,$E555))))</f>
        <v/>
      </c>
      <c r="DY555" s="223" t="str">
        <f t="array" ref="DY555">IF(BJ555="","",
IF(INDEX(Settings!$H:$H,MATCH(DY$1,Settings!$G:$G,0))=TRUE,
100-100*(BJ555-MINIFS(BJ:BJ,$E:$E,$E555))/(MAXIFS(BJ:BJ,$E:$E,$E555)-MINIFS(BJ:BJ,$E:$E,$E555)),
100*(BJ555-MINIFS(BJ:BJ,$E:$E,$E555))/(MAXIFS(BJ:BJ,$E:$E,$E555)-MINIFS(BJ:BJ,$E:$E,$E555))))</f>
        <v/>
      </c>
      <c r="DZ555" s="225"/>
      <c r="EA555" s="225"/>
      <c r="EB555" s="225" t="str">
        <f t="shared" si="8"/>
        <v/>
      </c>
      <c r="EC555" s="225" t="str">
        <f t="shared" si="9"/>
        <v/>
      </c>
      <c r="ED555" s="225" t="str">
        <f t="shared" si="10"/>
        <v/>
      </c>
      <c r="EE555" s="225" t="str">
        <f t="shared" si="11"/>
        <v/>
      </c>
      <c r="EF555" s="225" t="str">
        <f t="shared" si="12"/>
        <v/>
      </c>
      <c r="EG555" s="225" t="str">
        <f t="shared" si="13"/>
        <v/>
      </c>
      <c r="EH555" s="225"/>
      <c r="EI555" s="225"/>
      <c r="EJ555" s="225"/>
      <c r="EK555" s="225"/>
      <c r="EL555" s="225"/>
      <c r="EM555" s="225"/>
    </row>
    <row r="556">
      <c r="A556" s="231"/>
      <c r="B556" s="231"/>
      <c r="C556" s="231"/>
      <c r="D556" s="231" t="str">
        <f t="array" ref="D556">IFERROR(INDEX(Profiles!$B:$B,MATCH($A556,Profiles!$A:$A,0)),"")</f>
        <v/>
      </c>
      <c r="E556" s="231"/>
      <c r="F556" s="231"/>
      <c r="G556" s="231"/>
      <c r="H556" s="231"/>
      <c r="I556" s="231" t="str">
        <f>IF(A556="","",IF(Settings!$N$3="DATE",F556&amp;": "&amp;TEXT(B556,"M/DD/YY"),F556&amp;": "&amp;H556))</f>
        <v/>
      </c>
      <c r="J556" s="231"/>
      <c r="K556" s="231"/>
      <c r="L556" s="231"/>
      <c r="M556" s="232" t="str">
        <f t="shared" si="14"/>
        <v/>
      </c>
      <c r="N556" s="231"/>
      <c r="O556" s="231"/>
      <c r="P556" s="231"/>
      <c r="Q556" s="231"/>
      <c r="R556" s="231"/>
      <c r="S556" s="230" t="str">
        <f>IFERROR(VLOOKUP(AF556, 'YOYO IR Scores'!A:C, 3, FALSE), "")
</f>
        <v/>
      </c>
      <c r="T556" s="231"/>
      <c r="U556" s="231"/>
      <c r="V556" s="231"/>
      <c r="W556" s="231"/>
      <c r="X556" s="233" t="str">
        <f t="shared" si="4"/>
        <v/>
      </c>
      <c r="Y556" s="234" t="str">
        <f t="shared" si="5"/>
        <v/>
      </c>
      <c r="Z556" s="234" t="str">
        <f t="shared" si="6"/>
        <v/>
      </c>
      <c r="AA556" s="233" t="str">
        <f t="shared" si="7"/>
        <v/>
      </c>
      <c r="AB556" s="232"/>
      <c r="AC556" s="232"/>
      <c r="AD556" s="232"/>
      <c r="AE556" s="232" t="str">
        <f>IFERROR(VLOOKUP(AF556, 'YOYO IR Scores'!A:C, 2, FALSE), "")</f>
        <v/>
      </c>
      <c r="AF556" s="232"/>
      <c r="AG556" s="23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c r="BD556" s="232"/>
      <c r="BE556" s="232"/>
      <c r="BF556" s="232"/>
      <c r="BG556" s="232"/>
      <c r="BH556" s="232"/>
      <c r="BI556" s="232"/>
      <c r="BJ556" s="232"/>
      <c r="BK556" s="232" t="str">
        <f t="array" ref="BK556">IF(J556="","",
IF(INDEX(Settings!$H:$H,MATCH(BY$1,Settings!$G:$G,0))=TRUE,
100-100*(J556-MIN(J:J))/(MAX(J:J)-MIN(J:J)),
100*(J556-MIN(J:J))/(MAX(J:J)-MIN(J:J))))</f>
        <v/>
      </c>
      <c r="BL556" s="232" t="str">
        <f t="array" ref="BL556">IF(J556="","",
IF(INDEX(Settings!$H:$H,MATCH(BY$1,Settings!$G:$G,0))=TRUE,
100-100*(J556-MINIFS(J:J,$E:$E,$E556))/(MAXIFS(J:J,$E:$E,$E556)-MINIFS(J:J,$E:$E,$E556)),
100*(J556-MINIFS(J:J,$E:$E,$E556))/(MAXIFS(J:J,$E:$E,$E556)-MINIFS(J:J,$E:$E,$E556))))</f>
        <v/>
      </c>
      <c r="BM556" s="232" t="str">
        <f t="array" ref="BM556">IF(J556="","",
IF(INDEX(Settings!$H:$H,MATCH(BY$1,Settings!$G:$G,0))=TRUE,
100-100*(J556-MINIFS(J:J,$E:$E,$E556,$I:$I,$I556))/(MAXIFS(J:J,$E:$E,$E556,$I:$I,$I556)-MINIFS(J:J,$E:$E,$E556,$I:$I,$I556)),
100*(J556-MINIFS(J:J,$E:$E,$E556,$I:$I,$I556))/(MAXIFS(J:J,$E:$E,$E556,$I:$I,$I556)-MINIFS(J:J,$E:$E,$E556,$I:$I,$I556))))</f>
        <v/>
      </c>
      <c r="BN556" s="231" t="str">
        <f t="array" ref="BN556">IF(J556="","",
IF(INDEX(Settings!$H:$H,MATCH(BY$1,Settings!$G:$G,0))=TRUE,
100-100*PERCENTRANK(J:J,J556),
100*PERCENTRANK(J:J,J556)))</f>
        <v/>
      </c>
      <c r="BO556" s="231" t="str">
        <f>IFERROR(__xludf.DUMMYFUNCTION("IF(J556="""","""",
IF(INDEX(Settings!$H:$H,MATCH(BY$1,Settings!$G:$G,0))=TRUE,
100-100*PERCENTRANK(FILTER(J:J,$E:$E=$E556),J556),
100*PERCENTRANK(FILTER(J:J,$E:$E=$E556),J556)))"),"")</f>
        <v/>
      </c>
      <c r="BP556" s="231" t="str">
        <f>IFERROR(__xludf.DUMMYFUNCTION("IF(J556="""","""",
IF(INDEX(Settings!$H:$H,MATCH(BY$1,Settings!$G:$G,0))=TRUE,
100-100*PERCENTRANK(FILTER(J:J,$E:$E=$E556,$I:$I=$I556),J556),
100*PERCENTRANK(FILTER(J:J,$E:$E=$E556,$I:$I=$I556),J556)))"),"")</f>
        <v/>
      </c>
      <c r="BQ556" s="233" t="str">
        <f t="array" ref="BQ556">IF(J556="","",
IF(INDEX(Settings!$H:$H,MATCH(BY$1,Settings!$G:$G,0))=TRUE,
-1*(J556-AVERAGE(J:J))/STDEV(J:J),
(J556-AVERAGE(J:J))/STDEV(J:J)))</f>
        <v/>
      </c>
      <c r="BR556" s="233" t="str">
        <f>IFERROR(__xludf.DUMMYFUNCTION("IF(J556="""","""",
IF(INDEX(Settings!$H:$H,MATCH(BY$1,Settings!$G:$G,0))=TRUE,
-1*(J556-AVERAGEIFS(J:J,$E:$E,$E556))/STDEV(FILTER(J:J,$E:$E=$E556)),
(J556-AVERAGEIFS(J:J,$E:$E,$E556))/STDEV(FILTER(J:J,$E:$E=$E556))))"),"")</f>
        <v/>
      </c>
      <c r="BS556" s="233"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1"/>
      <c r="BX556" s="231"/>
      <c r="BY556" s="232" t="str">
        <f t="array" ref="BY556">IF(J556="","",
IF(INDEX(Settings!$H:$H,MATCH(BY$1,Settings!$G:$G,0))=TRUE,
100-100*(J556-MINIFS(J:J,$E:$E,$E556))/(MAXIFS(J:J,$E:$E,$E556)-MINIFS(J:J,$E:$E,$E556)),
100*(J556-MINIFS(J:J,$E:$E,$E556))/(MAXIFS(J:J,$E:$E,$E556)-MINIFS(J:J,$E:$E,$E556))))</f>
        <v/>
      </c>
      <c r="BZ556" s="232" t="str">
        <f t="array" ref="BZ556">IF(K556="","",
IF(INDEX(Settings!$H:$H,MATCH(BZ$1,Settings!$G:$G,0))=TRUE,
100-100*(K556-MINIFS(K:K,$E:$E,$E556))/(MAXIFS(K:K,$E:$E,$E556)-MINIFS(K:K,$E:$E,$E556)),
100*(K556-MINIFS(K:K,$E:$E,$E556))/(MAXIFS(K:K,$E:$E,$E556)-MINIFS(K:K,$E:$E,$E556))))</f>
        <v/>
      </c>
      <c r="CA556" s="232" t="str">
        <f t="array" ref="CA556">IF(L556="","",
IF(INDEX(Settings!$H:$H,MATCH(CA$1,Settings!$G:$G,0))=TRUE,
100-100*(L556-MINIFS(L:L,$E:$E,$E556))/(MAXIFS(L:L,$E:$E,$E556)-MINIFS(L:L,$E:$E,$E556)),
100*(L556-MINIFS(L:L,$E:$E,$E556))/(MAXIFS(L:L,$E:$E,$E556)-MINIFS(L:L,$E:$E,$E556))))</f>
        <v/>
      </c>
      <c r="CB556" s="232" t="str">
        <f t="array" ref="CB556">IF(M556="","",
IF(INDEX(Settings!$H:$H,MATCH(CB$1,Settings!$G:$G,0))=TRUE,
100-100*(M556-MINIFS(M:M,$E:$E,$E556))/(MAXIFS(M:M,$E:$E,$E556)-MINIFS(M:M,$E:$E,$E556)),
100*(M556-MINIFS(M:M,$E:$E,$E556))/(MAXIFS(M:M,$E:$E,$E556)-MINIFS(M:M,$E:$E,$E556))))</f>
        <v/>
      </c>
      <c r="CC556" s="232" t="str">
        <f t="array" ref="CC556">IF(N556="","",
IF(INDEX(Settings!$H:$H,MATCH(CC$1,Settings!$G:$G,0))=TRUE,
100-100*(N556-MINIFS(N:N,$E:$E,$E556))/(MAXIFS(N:N,$E:$E,$E556)-MINIFS(N:N,$E:$E,$E556)),
100*(N556-MINIFS(N:N,$E:$E,$E556))/(MAXIFS(N:N,$E:$E,$E556)-MINIFS(N:N,$E:$E,$E556))))</f>
        <v/>
      </c>
      <c r="CD556" s="232" t="str">
        <f t="array" ref="CD556">IF(O556="","",
IF(INDEX(Settings!$H:$H,MATCH(CD$1,Settings!$G:$G,0))=TRUE,
100-100*(O556-MINIFS(O:O,$E:$E,$E556))/(MAXIFS(O:O,$E:$E,$E556)-MINIFS(O:O,$E:$E,$E556)),
100*(O556-MINIFS(O:O,$E:$E,$E556))/(MAXIFS(O:O,$E:$E,$E556)-MINIFS(O:O,$E:$E,$E556))))</f>
        <v/>
      </c>
      <c r="CE556" s="232" t="str">
        <f t="array" ref="CE556">IF(P556="","",
IF(INDEX(Settings!$H:$H,MATCH(CE$1,Settings!$G:$G,0))=TRUE,
100-100*(P556-MINIFS(P:P,$E:$E,$E556))/(MAXIFS(P:P,$E:$E,$E556)-MINIFS(P:P,$E:$E,$E556)),
100*(P556-MINIFS(P:P,$E:$E,$E556))/(MAXIFS(P:P,$E:$E,$E556)-MINIFS(P:P,$E:$E,$E556))))</f>
        <v/>
      </c>
      <c r="CF556" s="232" t="str">
        <f t="array" ref="CF556">IF(Q556="","",
IF(INDEX(Settings!$H:$H,MATCH(CF$1,Settings!$G:$G,0))=TRUE,
100-100*(Q556-MINIFS(Q:Q,$E:$E,$E556))/(MAXIFS(Q:Q,$E:$E,$E556)-MINIFS(Q:Q,$E:$E,$E556)),
100*(Q556-MINIFS(Q:Q,$E:$E,$E556))/(MAXIFS(Q:Q,$E:$E,$E556)-MINIFS(Q:Q,$E:$E,$E556))))</f>
        <v/>
      </c>
      <c r="CG556" s="232" t="str">
        <f t="array" ref="CG556">IF(R556="","",
IF(INDEX(Settings!$H:$H,MATCH(CG$1,Settings!$G:$G,0))=TRUE,
100-100*(R556-MINIFS(R:R,$E:$E,$E556))/(MAXIFS(R:R,$E:$E,$E556)-MINIFS(R:R,$E:$E,$E556)),
100*(R556-MINIFS(R:R,$E:$E,$E556))/(MAXIFS(R:R,$E:$E,$E556)-MINIFS(R:R,$E:$E,$E556))))</f>
        <v/>
      </c>
      <c r="CH556" s="232" t="str">
        <f t="array" ref="CH556">IF(S556="","",
IF(INDEX(Settings!$H:$H,MATCH(CH$1,Settings!$G:$G,0))=TRUE,
100-100*(S556-MINIFS(S:S,$E:$E,$E556))/(MAXIFS(S:S,$E:$E,$E556)-MINIFS(S:S,$E:$E,$E556)),
100*(S556-MINIFS(S:S,$E:$E,$E556))/(MAXIFS(S:S,$E:$E,$E556)-MINIFS(S:S,$E:$E,$E556))))</f>
        <v/>
      </c>
      <c r="CI556" s="232" t="str">
        <f t="array" ref="CI556">IF(T556="","",
IF(INDEX(Settings!$H:$H,MATCH(CI$1,Settings!$G:$G,0))=TRUE,
100-100*(T556-MINIFS(T:T,$E:$E,$E556))/(MAXIFS(T:T,$E:$E,$E556)-MINIFS(T:T,$E:$E,$E556)),
100*(T556-MINIFS(T:T,$E:$E,$E556))/(MAXIFS(T:T,$E:$E,$E556)-MINIFS(T:T,$E:$E,$E556))))</f>
        <v/>
      </c>
      <c r="CJ556" s="232" t="str">
        <f t="array" ref="CJ556">IF(U556="","",
IF(INDEX(Settings!$H:$H,MATCH(CJ$1,Settings!$G:$G,0))=TRUE,
100-100*(U556-MINIFS(U:U,$E:$E,$E556))/(MAXIFS(U:U,$E:$E,$E556)-MINIFS(U:U,$E:$E,$E556)),
100*(U556-MINIFS(U:U,$E:$E,$E556))/(MAXIFS(U:U,$E:$E,$E556)-MINIFS(U:U,$E:$E,$E556))))</f>
        <v/>
      </c>
      <c r="CK556" s="232" t="str">
        <f t="array" ref="CK556">IF(V556="","",
IF(INDEX(Settings!$H:$H,MATCH(CK$1,Settings!$G:$G,0))=TRUE,
100-100*(V556-MINIFS(V:V,$E:$E,$E556))/(MAXIFS(V:V,$E:$E,$E556)-MINIFS(V:V,$E:$E,$E556)),
100*(V556-MINIFS(V:V,$E:$E,$E556))/(MAXIFS(V:V,$E:$E,$E556)-MINIFS(V:V,$E:$E,$E556))))</f>
        <v/>
      </c>
      <c r="CL556" s="232" t="str">
        <f t="array" ref="CL556">IF(W556="","",
IF(INDEX(Settings!$H:$H,MATCH(CL$1,Settings!$G:$G,0))=TRUE,
100-100*(W556-MINIFS(W:W,$E:$E,$E556))/(MAXIFS(W:W,$E:$E,$E556)-MINIFS(W:W,$E:$E,$E556)),
100*(W556-MINIFS(W:W,$E:$E,$E556))/(MAXIFS(W:W,$E:$E,$E556)-MINIFS(W:W,$E:$E,$E556))))</f>
        <v/>
      </c>
      <c r="CM556" s="232" t="str">
        <f t="array" ref="CM556">IF(X556="","",
IF(INDEX(Settings!$H:$H,MATCH(CM$1,Settings!$G:$G,0))=TRUE,
100-100*(X556-MINIFS(X:X,$E:$E,$E556))/(MAXIFS(X:X,$E:$E,$E556)-MINIFS(X:X,$E:$E,$E556)),
100*(X556-MINIFS(X:X,$E:$E,$E556))/(MAXIFS(X:X,$E:$E,$E556)-MINIFS(X:X,$E:$E,$E556))))</f>
        <v/>
      </c>
      <c r="CN556" s="232" t="str">
        <f t="array" ref="CN556">IF(Y556="","",
IF(INDEX(Settings!$H:$H,MATCH(CN$1,Settings!$G:$G,0))=TRUE,
100-100*(Y556-MINIFS(Y:Y,$E:$E,$E556))/(MAXIFS(Y:Y,$E:$E,$E556)-MINIFS(Y:Y,$E:$E,$E556)),
100*(Y556-MINIFS(Y:Y,$E:$E,$E556))/(MAXIFS(Y:Y,$E:$E,$E556)-MINIFS(Y:Y,$E:$E,$E556))))</f>
        <v/>
      </c>
      <c r="CO556" s="232" t="str">
        <f t="array" ref="CO556">IF(Z556="","",
IF(INDEX(Settings!$H:$H,MATCH(CO$1,Settings!$G:$G,0))=TRUE,
100-100*(Z556-MINIFS(Z:Z,$E:$E,$E556))/(MAXIFS(Z:Z,$E:$E,$E556)-MINIFS(Z:Z,$E:$E,$E556)),
100*(Z556-MINIFS(Z:Z,$E:$E,$E556))/(MAXIFS(Z:Z,$E:$E,$E556)-MINIFS(Z:Z,$E:$E,$E556))))</f>
        <v/>
      </c>
      <c r="CP556" s="232" t="str">
        <f t="array" ref="CP556">IF(AA556="","",
IF(INDEX(Settings!$H:$H,MATCH(CP$1,Settings!$G:$G,0))=TRUE,
100-100*(AA556-MINIFS(AA:AA,$E:$E,$E556))/(MAXIFS(AA:AA,$E:$E,$E556)-MINIFS(AA:AA,$E:$E,$E556)),
100*(AA556-MINIFS(AA:AA,$E:$E,$E556))/(MAXIFS(AA:AA,$E:$E,$E556)-MINIFS(AA:AA,$E:$E,$E556))))</f>
        <v/>
      </c>
      <c r="CQ556" s="232" t="str">
        <f t="array" ref="CQ556">IF(AB556="","",
IF(INDEX(Settings!$H:$H,MATCH(CQ$1,Settings!$G:$G,0))=TRUE,
100-100*(AB556-MINIFS(AB:AB,$E:$E,$E556))/(MAXIFS(AB:AB,$E:$E,$E556)-MINIFS(AB:AB,$E:$E,$E556)),
100*(AB556-MINIFS(AB:AB,$E:$E,$E556))/(MAXIFS(AB:AB,$E:$E,$E556)-MINIFS(AB:AB,$E:$E,$E556))))</f>
        <v/>
      </c>
      <c r="CR556" s="232" t="str">
        <f t="array" ref="CR556">IF(AC556="","",
IF(INDEX(Settings!$H:$H,MATCH(CR$1,Settings!$G:$G,0))=TRUE,
100-100*(AC556-MINIFS(AC:AC,$E:$E,$E556))/(MAXIFS(AC:AC,$E:$E,$E556)-MINIFS(AC:AC,$E:$E,$E556)),
100*(AC556-MINIFS(AC:AC,$E:$E,$E556))/(MAXIFS(AC:AC,$E:$E,$E556)-MINIFS(AC:AC,$E:$E,$E556))))</f>
        <v/>
      </c>
      <c r="CS556" s="232" t="str">
        <f t="array" ref="CS556">IF(AD556="","",
IF(INDEX(Settings!$H:$H,MATCH(CS$1,Settings!$G:$G,0))=TRUE,
100-100*(AD556-MINIFS(AD:AD,$E:$E,$E556))/(MAXIFS(AD:AD,$E:$E,$E556)-MINIFS(AD:AD,$E:$E,$E556)),
100*(AD556-MINIFS(AD:AD,$E:$E,$E556))/(MAXIFS(AD:AD,$E:$E,$E556)-MINIFS(AD:AD,$E:$E,$E556))))</f>
        <v/>
      </c>
      <c r="CT556" s="232" t="str">
        <f t="array" ref="CT556">IF(AE556="","",
IF(INDEX(Settings!$H:$H,MATCH(CT$1,Settings!$G:$G,0))=TRUE,
100-100*(AE556-MINIFS(AE:AE,$E:$E,$E556))/(MAXIFS(AE:AE,$E:$E,$E556)-MINIFS(AE:AE,$E:$E,$E556)),
100*(AE556-MINIFS(AE:AE,$E:$E,$E556))/(MAXIFS(AE:AE,$E:$E,$E556)-MINIFS(AE:AE,$E:$E,$E556))))</f>
        <v/>
      </c>
      <c r="CU556" s="232" t="str">
        <f t="array" ref="CU556">IF(AF556="","",
IF(INDEX(Settings!$H:$H,MATCH(CU$1,Settings!$G:$G,0))=TRUE,
100-100*(AF556-MINIFS(AF:AF,$E:$E,$E556))/(MAXIFS(AF:AF,$E:$E,$E556)-MINIFS(AF:AF,$E:$E,$E556)),
100*(AF556-MINIFS(AF:AF,$E:$E,$E556))/(MAXIFS(AF:AF,$E:$E,$E556)-MINIFS(AF:AF,$E:$E,$E556))))</f>
        <v/>
      </c>
      <c r="CV556" s="232" t="str">
        <f t="array" ref="CV556">IF(AG556="","",
IF(INDEX(Settings!$H:$H,MATCH(CV$1,Settings!$G:$G,0))=TRUE,
100-100*(AG556-MINIFS(AG:AG,$E:$E,$E556))/(MAXIFS(AG:AG,$E:$E,$E556)-MINIFS(AG:AG,$E:$E,$E556)),
100*(AG556-MINIFS(AG:AG,$E:$E,$E556))/(MAXIFS(AG:AG,$E:$E,$E556)-MINIFS(AG:AG,$E:$E,$E556))))</f>
        <v/>
      </c>
      <c r="CW556" s="232" t="str">
        <f t="array" ref="CW556">IF(AH556="","",
IF(INDEX(Settings!$H:$H,MATCH(CW$1,Settings!$G:$G,0))=TRUE,
100-100*(AH556-MINIFS(AH:AH,$E:$E,$E556))/(MAXIFS(AH:AH,$E:$E,$E556)-MINIFS(AH:AH,$E:$E,$E556)),
100*(AH556-MINIFS(AH:AH,$E:$E,$E556))/(MAXIFS(AH:AH,$E:$E,$E556)-MINIFS(AH:AH,$E:$E,$E556))))</f>
        <v/>
      </c>
      <c r="CX556" s="232" t="str">
        <f t="array" ref="CX556">IF(AI556="","",
IF(INDEX(Settings!$H:$H,MATCH(CX$1,Settings!$G:$G,0))=TRUE,
100-100*(AI556-MINIFS(AI:AI,$E:$E,$E556))/(MAXIFS(AI:AI,$E:$E,$E556)-MINIFS(AI:AI,$E:$E,$E556)),
100*(AI556-MINIFS(AI:AI,$E:$E,$E556))/(MAXIFS(AI:AI,$E:$E,$E556)-MINIFS(AI:AI,$E:$E,$E556))))</f>
        <v/>
      </c>
      <c r="CY556" s="232" t="str">
        <f t="array" ref="CY556">IF(AJ556="","",
IF(INDEX(Settings!$H:$H,MATCH(CY$1,Settings!$G:$G,0))=TRUE,
100-100*(AJ556-MINIFS(AJ:AJ,$E:$E,$E556))/(MAXIFS(AJ:AJ,$E:$E,$E556)-MINIFS(AJ:AJ,$E:$E,$E556)),
100*(AJ556-MINIFS(AJ:AJ,$E:$E,$E556))/(MAXIFS(AJ:AJ,$E:$E,$E556)-MINIFS(AJ:AJ,$E:$E,$E556))))</f>
        <v/>
      </c>
      <c r="CZ556" s="232" t="str">
        <f t="array" ref="CZ556">IF(AK556="","",
IF(INDEX(Settings!$H:$H,MATCH(CZ$1,Settings!$G:$G,0))=TRUE,
100-100*(AK556-MINIFS(AK:AK,$E:$E,$E556))/(MAXIFS(AK:AK,$E:$E,$E556)-MINIFS(AK:AK,$E:$E,$E556)),
100*(AK556-MINIFS(AK:AK,$E:$E,$E556))/(MAXIFS(AK:AK,$E:$E,$E556)-MINIFS(AK:AK,$E:$E,$E556))))</f>
        <v/>
      </c>
      <c r="DA556" s="232" t="str">
        <f t="array" ref="DA556">IF(AL556="","",
IF(INDEX(Settings!$H:$H,MATCH(DA$1,Settings!$G:$G,0))=TRUE,
100-100*(AL556-MINIFS(AL:AL,$E:$E,$E556))/(MAXIFS(AL:AL,$E:$E,$E556)-MINIFS(AL:AL,$E:$E,$E556)),
100*(AL556-MINIFS(AL:AL,$E:$E,$E556))/(MAXIFS(AL:AL,$E:$E,$E556)-MINIFS(AL:AL,$E:$E,$E556))))</f>
        <v/>
      </c>
      <c r="DB556" s="232" t="str">
        <f t="array" ref="DB556">IF(AM556="","",
IF(INDEX(Settings!$H:$H,MATCH(DB$1,Settings!$G:$G,0))=TRUE,
100-100*(AM556-MINIFS(AM:AM,$E:$E,$E556))/(MAXIFS(AM:AM,$E:$E,$E556)-MINIFS(AM:AM,$E:$E,$E556)),
100*(AM556-MINIFS(AM:AM,$E:$E,$E556))/(MAXIFS(AM:AM,$E:$E,$E556)-MINIFS(AM:AM,$E:$E,$E556))))</f>
        <v/>
      </c>
      <c r="DC556" s="232" t="str">
        <f t="array" ref="DC556">IF(AN556="","",
IF(INDEX(Settings!$H:$H,MATCH(DC$1,Settings!$G:$G,0))=TRUE,
100-100*(AN556-MINIFS(AN:AN,$E:$E,$E556))/(MAXIFS(AN:AN,$E:$E,$E556)-MINIFS(AN:AN,$E:$E,$E556)),
100*(AN556-MINIFS(AN:AN,$E:$E,$E556))/(MAXIFS(AN:AN,$E:$E,$E556)-MINIFS(AN:AN,$E:$E,$E556))))</f>
        <v/>
      </c>
      <c r="DD556" s="232" t="str">
        <f t="array" ref="DD556">IF(AO556="","",
IF(INDEX(Settings!$H:$H,MATCH(DD$1,Settings!$G:$G,0))=TRUE,
100-100*(AO556-MINIFS(AO:AO,$E:$E,$E556))/(MAXIFS(AO:AO,$E:$E,$E556)-MINIFS(AO:AO,$E:$E,$E556)),
100*(AO556-MINIFS(AO:AO,$E:$E,$E556))/(MAXIFS(AO:AO,$E:$E,$E556)-MINIFS(AO:AO,$E:$E,$E556))))</f>
        <v/>
      </c>
      <c r="DE556" s="232" t="str">
        <f t="array" ref="DE556">IF(AP556="","",
IF(INDEX(Settings!$H:$H,MATCH(DE$1,Settings!$G:$G,0))=TRUE,
100-100*(AP556-MINIFS(AP:AP,$E:$E,$E556))/(MAXIFS(AP:AP,$E:$E,$E556)-MINIFS(AP:AP,$E:$E,$E556)),
100*(AP556-MINIFS(AP:AP,$E:$E,$E556))/(MAXIFS(AP:AP,$E:$E,$E556)-MINIFS(AP:AP,$E:$E,$E556))))</f>
        <v/>
      </c>
      <c r="DF556" s="232" t="str">
        <f t="array" ref="DF556">IF(AQ556="","",
IF(INDEX(Settings!$H:$H,MATCH(DF$1,Settings!$G:$G,0))=TRUE,
100-100*(AQ556-MINIFS(AQ:AQ,$E:$E,$E556))/(MAXIFS(AQ:AQ,$E:$E,$E556)-MINIFS(AQ:AQ,$E:$E,$E556)),
100*(AQ556-MINIFS(AQ:AQ,$E:$E,$E556))/(MAXIFS(AQ:AQ,$E:$E,$E556)-MINIFS(AQ:AQ,$E:$E,$E556))))</f>
        <v/>
      </c>
      <c r="DG556" s="232" t="str">
        <f t="array" ref="DG556">IF(AR556="","",
IF(INDEX(Settings!$H:$H,MATCH(DG$1,Settings!$G:$G,0))=TRUE,
100-100*(AR556-MINIFS(AR:AR,$E:$E,$E556))/(MAXIFS(AR:AR,$E:$E,$E556)-MINIFS(AR:AR,$E:$E,$E556)),
100*(AR556-MINIFS(AR:AR,$E:$E,$E556))/(MAXIFS(AR:AR,$E:$E,$E556)-MINIFS(AR:AR,$E:$E,$E556))))</f>
        <v/>
      </c>
      <c r="DH556" s="232" t="str">
        <f t="array" ref="DH556">IF(AS556="","",
IF(INDEX(Settings!$H:$H,MATCH(DH$1,Settings!$G:$G,0))=TRUE,
100-100*(AS556-MINIFS(AS:AS,$E:$E,$E556))/(MAXIFS(AS:AS,$E:$E,$E556)-MINIFS(AS:AS,$E:$E,$E556)),
100*(AS556-MINIFS(AS:AS,$E:$E,$E556))/(MAXIFS(AS:AS,$E:$E,$E556)-MINIFS(AS:AS,$E:$E,$E556))))</f>
        <v/>
      </c>
      <c r="DI556" s="232" t="str">
        <f t="array" ref="DI556">IF(AT556="","",
IF(INDEX(Settings!$H:$H,MATCH(DI$1,Settings!$G:$G,0))=TRUE,
100-100*(AT556-MINIFS(AT:AT,$E:$E,$E556))/(MAXIFS(AT:AT,$E:$E,$E556)-MINIFS(AT:AT,$E:$E,$E556)),
100*(AT556-MINIFS(AT:AT,$E:$E,$E556))/(MAXIFS(AT:AT,$E:$E,$E556)-MINIFS(AT:AT,$E:$E,$E556))))</f>
        <v/>
      </c>
      <c r="DJ556" s="232" t="str">
        <f t="array" ref="DJ556">IF(AU556="","",
IF(INDEX(Settings!$H:$H,MATCH(DJ$1,Settings!$G:$G,0))=TRUE,
100-100*(AU556-MINIFS(AU:AU,$E:$E,$E556))/(MAXIFS(AU:AU,$E:$E,$E556)-MINIFS(AU:AU,$E:$E,$E556)),
100*(AU556-MINIFS(AU:AU,$E:$E,$E556))/(MAXIFS(AU:AU,$E:$E,$E556)-MINIFS(AU:AU,$E:$E,$E556))))</f>
        <v/>
      </c>
      <c r="DK556" s="232" t="str">
        <f t="array" ref="DK556">IF(AV556="","",
IF(INDEX(Settings!$H:$H,MATCH(DK$1,Settings!$G:$G,0))=TRUE,
100-100*(AV556-MINIFS(AV:AV,$E:$E,$E556))/(MAXIFS(AV:AV,$E:$E,$E556)-MINIFS(AV:AV,$E:$E,$E556)),
100*(AV556-MINIFS(AV:AV,$E:$E,$E556))/(MAXIFS(AV:AV,$E:$E,$E556)-MINIFS(AV:AV,$E:$E,$E556))))</f>
        <v/>
      </c>
      <c r="DL556" s="232" t="str">
        <f t="array" ref="DL556">IF(AW556="","",
IF(INDEX(Settings!$H:$H,MATCH(DL$1,Settings!$G:$G,0))=TRUE,
100-100*(AW556-MINIFS(AW:AW,$E:$E,$E556))/(MAXIFS(AW:AW,$E:$E,$E556)-MINIFS(AW:AW,$E:$E,$E556)),
100*(AW556-MINIFS(AW:AW,$E:$E,$E556))/(MAXIFS(AW:AW,$E:$E,$E556)-MINIFS(AW:AW,$E:$E,$E556))))</f>
        <v/>
      </c>
      <c r="DM556" s="232" t="str">
        <f t="array" ref="DM556">IF(AX556="","",
IF(INDEX(Settings!$H:$H,MATCH(DM$1,Settings!$G:$G,0))=TRUE,
100-100*(AX556-MINIFS(AX:AX,$E:$E,$E556))/(MAXIFS(AX:AX,$E:$E,$E556)-MINIFS(AX:AX,$E:$E,$E556)),
100*(AX556-MINIFS(AX:AX,$E:$E,$E556))/(MAXIFS(AX:AX,$E:$E,$E556)-MINIFS(AX:AX,$E:$E,$E556))))</f>
        <v/>
      </c>
      <c r="DN556" s="232" t="str">
        <f t="array" ref="DN556">IF(AY556="","",
IF(INDEX(Settings!$H:$H,MATCH(DN$1,Settings!$G:$G,0))=TRUE,
100-100*(AY556-MINIFS(AY:AY,$E:$E,$E556))/(MAXIFS(AY:AY,$E:$E,$E556)-MINIFS(AY:AY,$E:$E,$E556)),
100*(AY556-MINIFS(AY:AY,$E:$E,$E556))/(MAXIFS(AY:AY,$E:$E,$E556)-MINIFS(AY:AY,$E:$E,$E556))))</f>
        <v/>
      </c>
      <c r="DO556" s="232" t="str">
        <f t="array" ref="DO556">IF(AZ556="","",
IF(INDEX(Settings!$H:$H,MATCH(DO$1,Settings!$G:$G,0))=TRUE,
100-100*(AZ556-MINIFS(AZ:AZ,$E:$E,$E556))/(MAXIFS(AZ:AZ,$E:$E,$E556)-MINIFS(AZ:AZ,$E:$E,$E556)),
100*(AZ556-MINIFS(AZ:AZ,$E:$E,$E556))/(MAXIFS(AZ:AZ,$E:$E,$E556)-MINIFS(AZ:AZ,$E:$E,$E556))))</f>
        <v/>
      </c>
      <c r="DP556" s="232" t="str">
        <f t="array" ref="DP556">IF(BA556="","",
IF(INDEX(Settings!$H:$H,MATCH(DP$1,Settings!$G:$G,0))=TRUE,
100-100*(BA556-MINIFS(BA:BA,$E:$E,$E556))/(MAXIFS(BA:BA,$E:$E,$E556)-MINIFS(BA:BA,$E:$E,$E556)),
100*(BA556-MINIFS(BA:BA,$E:$E,$E556))/(MAXIFS(BA:BA,$E:$E,$E556)-MINIFS(BA:BA,$E:$E,$E556))))</f>
        <v/>
      </c>
      <c r="DQ556" s="232" t="str">
        <f t="array" ref="DQ556">IF(BB556="","",
IF(INDEX(Settings!$H:$H,MATCH(DQ$1,Settings!$G:$G,0))=TRUE,
100-100*(BB556-MINIFS(BB:BB,$E:$E,$E556))/(MAXIFS(BB:BB,$E:$E,$E556)-MINIFS(BB:BB,$E:$E,$E556)),
100*(BB556-MINIFS(BB:BB,$E:$E,$E556))/(MAXIFS(BB:BB,$E:$E,$E556)-MINIFS(BB:BB,$E:$E,$E556))))</f>
        <v/>
      </c>
      <c r="DR556" s="232" t="str">
        <f t="array" ref="DR556">IF(BC556="","",
IF(INDEX(Settings!$H:$H,MATCH(DR$1,Settings!$G:$G,0))=TRUE,
100-100*(BC556-MINIFS(BC:BC,$E:$E,$E556))/(MAXIFS(BC:BC,$E:$E,$E556)-MINIFS(BC:BC,$E:$E,$E556)),
100*(BC556-MINIFS(BC:BC,$E:$E,$E556))/(MAXIFS(BC:BC,$E:$E,$E556)-MINIFS(BC:BC,$E:$E,$E556))))</f>
        <v/>
      </c>
      <c r="DS556" s="232" t="str">
        <f t="array" ref="DS556">IF(BD556="","",
IF(INDEX(Settings!$H:$H,MATCH(DS$1,Settings!$G:$G,0))=TRUE,
100-100*(BD556-MINIFS(BD:BD,$E:$E,$E556))/(MAXIFS(BD:BD,$E:$E,$E556)-MINIFS(BD:BD,$E:$E,$E556)),
100*(BD556-MINIFS(BD:BD,$E:$E,$E556))/(MAXIFS(BD:BD,$E:$E,$E556)-MINIFS(BD:BD,$E:$E,$E556))))</f>
        <v/>
      </c>
      <c r="DT556" s="232" t="str">
        <f t="array" ref="DT556">IF(BE556="","",
IF(INDEX(Settings!$H:$H,MATCH(DT$1,Settings!$G:$G,0))=TRUE,
100-100*(BE556-MINIFS(BE:BE,$E:$E,$E556))/(MAXIFS(BE:BE,$E:$E,$E556)-MINIFS(BE:BE,$E:$E,$E556)),
100*(BE556-MINIFS(BE:BE,$E:$E,$E556))/(MAXIFS(BE:BE,$E:$E,$E556)-MINIFS(BE:BE,$E:$E,$E556))))</f>
        <v/>
      </c>
      <c r="DU556" s="232" t="str">
        <f t="array" ref="DU556">IF(BF556="","",
IF(INDEX(Settings!$H:$H,MATCH(DU$1,Settings!$G:$G,0))=TRUE,
100-100*(BF556-MINIFS(BF:BF,$E:$E,$E556))/(MAXIFS(BF:BF,$E:$E,$E556)-MINIFS(BF:BF,$E:$E,$E556)),
100*(BF556-MINIFS(BF:BF,$E:$E,$E556))/(MAXIFS(BF:BF,$E:$E,$E556)-MINIFS(BF:BF,$E:$E,$E556))))</f>
        <v/>
      </c>
      <c r="DV556" s="232" t="str">
        <f t="array" ref="DV556">IF(BG556="","",
IF(INDEX(Settings!$H:$H,MATCH(DV$1,Settings!$G:$G,0))=TRUE,
100-100*(BG556-MINIFS(BG:BG,$E:$E,$E556))/(MAXIFS(BG:BG,$E:$E,$E556)-MINIFS(BG:BG,$E:$E,$E556)),
100*(BG556-MINIFS(BG:BG,$E:$E,$E556))/(MAXIFS(BG:BG,$E:$E,$E556)-MINIFS(BG:BG,$E:$E,$E556))))</f>
        <v/>
      </c>
      <c r="DW556" s="232" t="str">
        <f t="array" ref="DW556">IF(BH556="","",
IF(INDEX(Settings!$H:$H,MATCH(DW$1,Settings!$G:$G,0))=TRUE,
100-100*(BH556-MINIFS(BH:BH,$E:$E,$E556))/(MAXIFS(BH:BH,$E:$E,$E556)-MINIFS(BH:BH,$E:$E,$E556)),
100*(BH556-MINIFS(BH:BH,$E:$E,$E556))/(MAXIFS(BH:BH,$E:$E,$E556)-MINIFS(BH:BH,$E:$E,$E556))))</f>
        <v/>
      </c>
      <c r="DX556" s="232" t="str">
        <f t="array" ref="DX556">IF(BI556="","",
IF(INDEX(Settings!$H:$H,MATCH(DX$1,Settings!$G:$G,0))=TRUE,
100-100*(BI556-MINIFS(BI:BI,$E:$E,$E556))/(MAXIFS(BI:BI,$E:$E,$E556)-MINIFS(BI:BI,$E:$E,$E556)),
100*(BI556-MINIFS(BI:BI,$E:$E,$E556))/(MAXIFS(BI:BI,$E:$E,$E556)-MINIFS(BI:BI,$E:$E,$E556))))</f>
        <v/>
      </c>
      <c r="DY556" s="232" t="str">
        <f t="array" ref="DY556">IF(BJ556="","",
IF(INDEX(Settings!$H:$H,MATCH(DY$1,Settings!$G:$G,0))=TRUE,
100-100*(BJ556-MINIFS(BJ:BJ,$E:$E,$E556))/(MAXIFS(BJ:BJ,$E:$E,$E556)-MINIFS(BJ:BJ,$E:$E,$E556)),
100*(BJ556-MINIFS(BJ:BJ,$E:$E,$E556))/(MAXIFS(BJ:BJ,$E:$E,$E556)-MINIFS(BJ:BJ,$E:$E,$E556))))</f>
        <v/>
      </c>
      <c r="DZ556" s="234"/>
      <c r="EA556" s="234"/>
      <c r="EB556" s="234" t="str">
        <f t="shared" si="8"/>
        <v/>
      </c>
      <c r="EC556" s="234" t="str">
        <f t="shared" si="9"/>
        <v/>
      </c>
      <c r="ED556" s="234" t="str">
        <f t="shared" si="10"/>
        <v/>
      </c>
      <c r="EE556" s="234" t="str">
        <f t="shared" si="11"/>
        <v/>
      </c>
      <c r="EF556" s="234" t="str">
        <f t="shared" si="12"/>
        <v/>
      </c>
      <c r="EG556" s="234" t="str">
        <f t="shared" si="13"/>
        <v/>
      </c>
      <c r="EH556" s="234"/>
      <c r="EI556" s="234"/>
      <c r="EJ556" s="234"/>
      <c r="EK556" s="234"/>
      <c r="EL556" s="234"/>
      <c r="EM556" s="234"/>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3" t="str">
        <f t="shared" si="14"/>
        <v/>
      </c>
      <c r="N557" s="49"/>
      <c r="O557" s="49"/>
      <c r="P557" s="49"/>
      <c r="Q557" s="49"/>
      <c r="R557" s="49"/>
      <c r="S557" s="222" t="str">
        <f>IFERROR(VLOOKUP(AF557, 'YOYO IR Scores'!A:C, 3, FALSE), "")
</f>
        <v/>
      </c>
      <c r="T557" s="49"/>
      <c r="U557" s="49"/>
      <c r="V557" s="49"/>
      <c r="W557" s="49"/>
      <c r="X557" s="224" t="str">
        <f t="shared" si="4"/>
        <v/>
      </c>
      <c r="Y557" s="225" t="str">
        <f t="shared" si="5"/>
        <v/>
      </c>
      <c r="Z557" s="225" t="str">
        <f t="shared" si="6"/>
        <v/>
      </c>
      <c r="AA557" s="224" t="str">
        <f t="shared" si="7"/>
        <v/>
      </c>
      <c r="AB557" s="223"/>
      <c r="AC557" s="223"/>
      <c r="AD557" s="223"/>
      <c r="AE557" s="223" t="str">
        <f>IFERROR(VLOOKUP(AF557, 'YOYO IR Scores'!A:C, 2, FALSE), "")</f>
        <v/>
      </c>
      <c r="AF557" s="223"/>
      <c r="AG557" s="223"/>
      <c r="AH557" s="223"/>
      <c r="AI557" s="223"/>
      <c r="AJ557" s="223"/>
      <c r="AK557" s="223"/>
      <c r="AL557" s="223"/>
      <c r="AM557" s="223"/>
      <c r="AN557" s="223"/>
      <c r="AO557" s="223"/>
      <c r="AP557" s="223"/>
      <c r="AQ557" s="223"/>
      <c r="AR557" s="223"/>
      <c r="AS557" s="223"/>
      <c r="AT557" s="223"/>
      <c r="AU557" s="223"/>
      <c r="AV557" s="223"/>
      <c r="AW557" s="223"/>
      <c r="AX557" s="223"/>
      <c r="AY557" s="223"/>
      <c r="AZ557" s="223"/>
      <c r="BA557" s="223"/>
      <c r="BB557" s="223"/>
      <c r="BC557" s="223"/>
      <c r="BD557" s="223"/>
      <c r="BE557" s="223"/>
      <c r="BF557" s="223"/>
      <c r="BG557" s="223"/>
      <c r="BH557" s="223"/>
      <c r="BI557" s="223"/>
      <c r="BJ557" s="223"/>
      <c r="BK557" s="223" t="str">
        <f t="array" ref="BK557">IF(J557="","",
IF(INDEX(Settings!$H:$H,MATCH(BY$1,Settings!$G:$G,0))=TRUE,
100-100*(J557-MIN(J:J))/(MAX(J:J)-MIN(J:J)),
100*(J557-MIN(J:J))/(MAX(J:J)-MIN(J:J))))</f>
        <v/>
      </c>
      <c r="BL557" s="223" t="str">
        <f t="array" ref="BL557">IF(J557="","",
IF(INDEX(Settings!$H:$H,MATCH(BY$1,Settings!$G:$G,0))=TRUE,
100-100*(J557-MINIFS(J:J,$E:$E,$E557))/(MAXIFS(J:J,$E:$E,$E557)-MINIFS(J:J,$E:$E,$E557)),
100*(J557-MINIFS(J:J,$E:$E,$E557))/(MAXIFS(J:J,$E:$E,$E557)-MINIFS(J:J,$E:$E,$E557))))</f>
        <v/>
      </c>
      <c r="BM557" s="223"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4" t="str">
        <f t="array" ref="BQ557">IF(J557="","",
IF(INDEX(Settings!$H:$H,MATCH(BY$1,Settings!$G:$G,0))=TRUE,
-1*(J557-AVERAGE(J:J))/STDEV(J:J),
(J557-AVERAGE(J:J))/STDEV(J:J)))</f>
        <v/>
      </c>
      <c r="BR557" s="224" t="str">
        <f>IFERROR(__xludf.DUMMYFUNCTION("IF(J557="""","""",
IF(INDEX(Settings!$H:$H,MATCH(BY$1,Settings!$G:$G,0))=TRUE,
-1*(J557-AVERAGEIFS(J:J,$E:$E,$E557))/STDEV(FILTER(J:J,$E:$E=$E557)),
(J557-AVERAGEIFS(J:J,$E:$E,$E557))/STDEV(FILTER(J:J,$E:$E=$E557))))"),"")</f>
        <v/>
      </c>
      <c r="BS557" s="224"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3" t="str">
        <f t="array" ref="BY557">IF(J557="","",
IF(INDEX(Settings!$H:$H,MATCH(BY$1,Settings!$G:$G,0))=TRUE,
100-100*(J557-MINIFS(J:J,$E:$E,$E557))/(MAXIFS(J:J,$E:$E,$E557)-MINIFS(J:J,$E:$E,$E557)),
100*(J557-MINIFS(J:J,$E:$E,$E557))/(MAXIFS(J:J,$E:$E,$E557)-MINIFS(J:J,$E:$E,$E557))))</f>
        <v/>
      </c>
      <c r="BZ557" s="223" t="str">
        <f t="array" ref="BZ557">IF(K557="","",
IF(INDEX(Settings!$H:$H,MATCH(BZ$1,Settings!$G:$G,0))=TRUE,
100-100*(K557-MINIFS(K:K,$E:$E,$E557))/(MAXIFS(K:K,$E:$E,$E557)-MINIFS(K:K,$E:$E,$E557)),
100*(K557-MINIFS(K:K,$E:$E,$E557))/(MAXIFS(K:K,$E:$E,$E557)-MINIFS(K:K,$E:$E,$E557))))</f>
        <v/>
      </c>
      <c r="CA557" s="223" t="str">
        <f t="array" ref="CA557">IF(L557="","",
IF(INDEX(Settings!$H:$H,MATCH(CA$1,Settings!$G:$G,0))=TRUE,
100-100*(L557-MINIFS(L:L,$E:$E,$E557))/(MAXIFS(L:L,$E:$E,$E557)-MINIFS(L:L,$E:$E,$E557)),
100*(L557-MINIFS(L:L,$E:$E,$E557))/(MAXIFS(L:L,$E:$E,$E557)-MINIFS(L:L,$E:$E,$E557))))</f>
        <v/>
      </c>
      <c r="CB557" s="223" t="str">
        <f t="array" ref="CB557">IF(M557="","",
IF(INDEX(Settings!$H:$H,MATCH(CB$1,Settings!$G:$G,0))=TRUE,
100-100*(M557-MINIFS(M:M,$E:$E,$E557))/(MAXIFS(M:M,$E:$E,$E557)-MINIFS(M:M,$E:$E,$E557)),
100*(M557-MINIFS(M:M,$E:$E,$E557))/(MAXIFS(M:M,$E:$E,$E557)-MINIFS(M:M,$E:$E,$E557))))</f>
        <v/>
      </c>
      <c r="CC557" s="223" t="str">
        <f t="array" ref="CC557">IF(N557="","",
IF(INDEX(Settings!$H:$H,MATCH(CC$1,Settings!$G:$G,0))=TRUE,
100-100*(N557-MINIFS(N:N,$E:$E,$E557))/(MAXIFS(N:N,$E:$E,$E557)-MINIFS(N:N,$E:$E,$E557)),
100*(N557-MINIFS(N:N,$E:$E,$E557))/(MAXIFS(N:N,$E:$E,$E557)-MINIFS(N:N,$E:$E,$E557))))</f>
        <v/>
      </c>
      <c r="CD557" s="223" t="str">
        <f t="array" ref="CD557">IF(O557="","",
IF(INDEX(Settings!$H:$H,MATCH(CD$1,Settings!$G:$G,0))=TRUE,
100-100*(O557-MINIFS(O:O,$E:$E,$E557))/(MAXIFS(O:O,$E:$E,$E557)-MINIFS(O:O,$E:$E,$E557)),
100*(O557-MINIFS(O:O,$E:$E,$E557))/(MAXIFS(O:O,$E:$E,$E557)-MINIFS(O:O,$E:$E,$E557))))</f>
        <v/>
      </c>
      <c r="CE557" s="223" t="str">
        <f t="array" ref="CE557">IF(P557="","",
IF(INDEX(Settings!$H:$H,MATCH(CE$1,Settings!$G:$G,0))=TRUE,
100-100*(P557-MINIFS(P:P,$E:$E,$E557))/(MAXIFS(P:P,$E:$E,$E557)-MINIFS(P:P,$E:$E,$E557)),
100*(P557-MINIFS(P:P,$E:$E,$E557))/(MAXIFS(P:P,$E:$E,$E557)-MINIFS(P:P,$E:$E,$E557))))</f>
        <v/>
      </c>
      <c r="CF557" s="223" t="str">
        <f t="array" ref="CF557">IF(Q557="","",
IF(INDEX(Settings!$H:$H,MATCH(CF$1,Settings!$G:$G,0))=TRUE,
100-100*(Q557-MINIFS(Q:Q,$E:$E,$E557))/(MAXIFS(Q:Q,$E:$E,$E557)-MINIFS(Q:Q,$E:$E,$E557)),
100*(Q557-MINIFS(Q:Q,$E:$E,$E557))/(MAXIFS(Q:Q,$E:$E,$E557)-MINIFS(Q:Q,$E:$E,$E557))))</f>
        <v/>
      </c>
      <c r="CG557" s="223" t="str">
        <f t="array" ref="CG557">IF(R557="","",
IF(INDEX(Settings!$H:$H,MATCH(CG$1,Settings!$G:$G,0))=TRUE,
100-100*(R557-MINIFS(R:R,$E:$E,$E557))/(MAXIFS(R:R,$E:$E,$E557)-MINIFS(R:R,$E:$E,$E557)),
100*(R557-MINIFS(R:R,$E:$E,$E557))/(MAXIFS(R:R,$E:$E,$E557)-MINIFS(R:R,$E:$E,$E557))))</f>
        <v/>
      </c>
      <c r="CH557" s="223" t="str">
        <f t="array" ref="CH557">IF(S557="","",
IF(INDEX(Settings!$H:$H,MATCH(CH$1,Settings!$G:$G,0))=TRUE,
100-100*(S557-MINIFS(S:S,$E:$E,$E557))/(MAXIFS(S:S,$E:$E,$E557)-MINIFS(S:S,$E:$E,$E557)),
100*(S557-MINIFS(S:S,$E:$E,$E557))/(MAXIFS(S:S,$E:$E,$E557)-MINIFS(S:S,$E:$E,$E557))))</f>
        <v/>
      </c>
      <c r="CI557" s="223" t="str">
        <f t="array" ref="CI557">IF(T557="","",
IF(INDEX(Settings!$H:$H,MATCH(CI$1,Settings!$G:$G,0))=TRUE,
100-100*(T557-MINIFS(T:T,$E:$E,$E557))/(MAXIFS(T:T,$E:$E,$E557)-MINIFS(T:T,$E:$E,$E557)),
100*(T557-MINIFS(T:T,$E:$E,$E557))/(MAXIFS(T:T,$E:$E,$E557)-MINIFS(T:T,$E:$E,$E557))))</f>
        <v/>
      </c>
      <c r="CJ557" s="223" t="str">
        <f t="array" ref="CJ557">IF(U557="","",
IF(INDEX(Settings!$H:$H,MATCH(CJ$1,Settings!$G:$G,0))=TRUE,
100-100*(U557-MINIFS(U:U,$E:$E,$E557))/(MAXIFS(U:U,$E:$E,$E557)-MINIFS(U:U,$E:$E,$E557)),
100*(U557-MINIFS(U:U,$E:$E,$E557))/(MAXIFS(U:U,$E:$E,$E557)-MINIFS(U:U,$E:$E,$E557))))</f>
        <v/>
      </c>
      <c r="CK557" s="223" t="str">
        <f t="array" ref="CK557">IF(V557="","",
IF(INDEX(Settings!$H:$H,MATCH(CK$1,Settings!$G:$G,0))=TRUE,
100-100*(V557-MINIFS(V:V,$E:$E,$E557))/(MAXIFS(V:V,$E:$E,$E557)-MINIFS(V:V,$E:$E,$E557)),
100*(V557-MINIFS(V:V,$E:$E,$E557))/(MAXIFS(V:V,$E:$E,$E557)-MINIFS(V:V,$E:$E,$E557))))</f>
        <v/>
      </c>
      <c r="CL557" s="223" t="str">
        <f t="array" ref="CL557">IF(W557="","",
IF(INDEX(Settings!$H:$H,MATCH(CL$1,Settings!$G:$G,0))=TRUE,
100-100*(W557-MINIFS(W:W,$E:$E,$E557))/(MAXIFS(W:W,$E:$E,$E557)-MINIFS(W:W,$E:$E,$E557)),
100*(W557-MINIFS(W:W,$E:$E,$E557))/(MAXIFS(W:W,$E:$E,$E557)-MINIFS(W:W,$E:$E,$E557))))</f>
        <v/>
      </c>
      <c r="CM557" s="223" t="str">
        <f t="array" ref="CM557">IF(X557="","",
IF(INDEX(Settings!$H:$H,MATCH(CM$1,Settings!$G:$G,0))=TRUE,
100-100*(X557-MINIFS(X:X,$E:$E,$E557))/(MAXIFS(X:X,$E:$E,$E557)-MINIFS(X:X,$E:$E,$E557)),
100*(X557-MINIFS(X:X,$E:$E,$E557))/(MAXIFS(X:X,$E:$E,$E557)-MINIFS(X:X,$E:$E,$E557))))</f>
        <v/>
      </c>
      <c r="CN557" s="223" t="str">
        <f t="array" ref="CN557">IF(Y557="","",
IF(INDEX(Settings!$H:$H,MATCH(CN$1,Settings!$G:$G,0))=TRUE,
100-100*(Y557-MINIFS(Y:Y,$E:$E,$E557))/(MAXIFS(Y:Y,$E:$E,$E557)-MINIFS(Y:Y,$E:$E,$E557)),
100*(Y557-MINIFS(Y:Y,$E:$E,$E557))/(MAXIFS(Y:Y,$E:$E,$E557)-MINIFS(Y:Y,$E:$E,$E557))))</f>
        <v/>
      </c>
      <c r="CO557" s="223" t="str">
        <f t="array" ref="CO557">IF(Z557="","",
IF(INDEX(Settings!$H:$H,MATCH(CO$1,Settings!$G:$G,0))=TRUE,
100-100*(Z557-MINIFS(Z:Z,$E:$E,$E557))/(MAXIFS(Z:Z,$E:$E,$E557)-MINIFS(Z:Z,$E:$E,$E557)),
100*(Z557-MINIFS(Z:Z,$E:$E,$E557))/(MAXIFS(Z:Z,$E:$E,$E557)-MINIFS(Z:Z,$E:$E,$E557))))</f>
        <v/>
      </c>
      <c r="CP557" s="223" t="str">
        <f t="array" ref="CP557">IF(AA557="","",
IF(INDEX(Settings!$H:$H,MATCH(CP$1,Settings!$G:$G,0))=TRUE,
100-100*(AA557-MINIFS(AA:AA,$E:$E,$E557))/(MAXIFS(AA:AA,$E:$E,$E557)-MINIFS(AA:AA,$E:$E,$E557)),
100*(AA557-MINIFS(AA:AA,$E:$E,$E557))/(MAXIFS(AA:AA,$E:$E,$E557)-MINIFS(AA:AA,$E:$E,$E557))))</f>
        <v/>
      </c>
      <c r="CQ557" s="223" t="str">
        <f t="array" ref="CQ557">IF(AB557="","",
IF(INDEX(Settings!$H:$H,MATCH(CQ$1,Settings!$G:$G,0))=TRUE,
100-100*(AB557-MINIFS(AB:AB,$E:$E,$E557))/(MAXIFS(AB:AB,$E:$E,$E557)-MINIFS(AB:AB,$E:$E,$E557)),
100*(AB557-MINIFS(AB:AB,$E:$E,$E557))/(MAXIFS(AB:AB,$E:$E,$E557)-MINIFS(AB:AB,$E:$E,$E557))))</f>
        <v/>
      </c>
      <c r="CR557" s="223" t="str">
        <f t="array" ref="CR557">IF(AC557="","",
IF(INDEX(Settings!$H:$H,MATCH(CR$1,Settings!$G:$G,0))=TRUE,
100-100*(AC557-MINIFS(AC:AC,$E:$E,$E557))/(MAXIFS(AC:AC,$E:$E,$E557)-MINIFS(AC:AC,$E:$E,$E557)),
100*(AC557-MINIFS(AC:AC,$E:$E,$E557))/(MAXIFS(AC:AC,$E:$E,$E557)-MINIFS(AC:AC,$E:$E,$E557))))</f>
        <v/>
      </c>
      <c r="CS557" s="223" t="str">
        <f t="array" ref="CS557">IF(AD557="","",
IF(INDEX(Settings!$H:$H,MATCH(CS$1,Settings!$G:$G,0))=TRUE,
100-100*(AD557-MINIFS(AD:AD,$E:$E,$E557))/(MAXIFS(AD:AD,$E:$E,$E557)-MINIFS(AD:AD,$E:$E,$E557)),
100*(AD557-MINIFS(AD:AD,$E:$E,$E557))/(MAXIFS(AD:AD,$E:$E,$E557)-MINIFS(AD:AD,$E:$E,$E557))))</f>
        <v/>
      </c>
      <c r="CT557" s="223" t="str">
        <f t="array" ref="CT557">IF(AE557="","",
IF(INDEX(Settings!$H:$H,MATCH(CT$1,Settings!$G:$G,0))=TRUE,
100-100*(AE557-MINIFS(AE:AE,$E:$E,$E557))/(MAXIFS(AE:AE,$E:$E,$E557)-MINIFS(AE:AE,$E:$E,$E557)),
100*(AE557-MINIFS(AE:AE,$E:$E,$E557))/(MAXIFS(AE:AE,$E:$E,$E557)-MINIFS(AE:AE,$E:$E,$E557))))</f>
        <v/>
      </c>
      <c r="CU557" s="223" t="str">
        <f t="array" ref="CU557">IF(AF557="","",
IF(INDEX(Settings!$H:$H,MATCH(CU$1,Settings!$G:$G,0))=TRUE,
100-100*(AF557-MINIFS(AF:AF,$E:$E,$E557))/(MAXIFS(AF:AF,$E:$E,$E557)-MINIFS(AF:AF,$E:$E,$E557)),
100*(AF557-MINIFS(AF:AF,$E:$E,$E557))/(MAXIFS(AF:AF,$E:$E,$E557)-MINIFS(AF:AF,$E:$E,$E557))))</f>
        <v/>
      </c>
      <c r="CV557" s="223" t="str">
        <f t="array" ref="CV557">IF(AG557="","",
IF(INDEX(Settings!$H:$H,MATCH(CV$1,Settings!$G:$G,0))=TRUE,
100-100*(AG557-MINIFS(AG:AG,$E:$E,$E557))/(MAXIFS(AG:AG,$E:$E,$E557)-MINIFS(AG:AG,$E:$E,$E557)),
100*(AG557-MINIFS(AG:AG,$E:$E,$E557))/(MAXIFS(AG:AG,$E:$E,$E557)-MINIFS(AG:AG,$E:$E,$E557))))</f>
        <v/>
      </c>
      <c r="CW557" s="223" t="str">
        <f t="array" ref="CW557">IF(AH557="","",
IF(INDEX(Settings!$H:$H,MATCH(CW$1,Settings!$G:$G,0))=TRUE,
100-100*(AH557-MINIFS(AH:AH,$E:$E,$E557))/(MAXIFS(AH:AH,$E:$E,$E557)-MINIFS(AH:AH,$E:$E,$E557)),
100*(AH557-MINIFS(AH:AH,$E:$E,$E557))/(MAXIFS(AH:AH,$E:$E,$E557)-MINIFS(AH:AH,$E:$E,$E557))))</f>
        <v/>
      </c>
      <c r="CX557" s="223" t="str">
        <f t="array" ref="CX557">IF(AI557="","",
IF(INDEX(Settings!$H:$H,MATCH(CX$1,Settings!$G:$G,0))=TRUE,
100-100*(AI557-MINIFS(AI:AI,$E:$E,$E557))/(MAXIFS(AI:AI,$E:$E,$E557)-MINIFS(AI:AI,$E:$E,$E557)),
100*(AI557-MINIFS(AI:AI,$E:$E,$E557))/(MAXIFS(AI:AI,$E:$E,$E557)-MINIFS(AI:AI,$E:$E,$E557))))</f>
        <v/>
      </c>
      <c r="CY557" s="223" t="str">
        <f t="array" ref="CY557">IF(AJ557="","",
IF(INDEX(Settings!$H:$H,MATCH(CY$1,Settings!$G:$G,0))=TRUE,
100-100*(AJ557-MINIFS(AJ:AJ,$E:$E,$E557))/(MAXIFS(AJ:AJ,$E:$E,$E557)-MINIFS(AJ:AJ,$E:$E,$E557)),
100*(AJ557-MINIFS(AJ:AJ,$E:$E,$E557))/(MAXIFS(AJ:AJ,$E:$E,$E557)-MINIFS(AJ:AJ,$E:$E,$E557))))</f>
        <v/>
      </c>
      <c r="CZ557" s="223" t="str">
        <f t="array" ref="CZ557">IF(AK557="","",
IF(INDEX(Settings!$H:$H,MATCH(CZ$1,Settings!$G:$G,0))=TRUE,
100-100*(AK557-MINIFS(AK:AK,$E:$E,$E557))/(MAXIFS(AK:AK,$E:$E,$E557)-MINIFS(AK:AK,$E:$E,$E557)),
100*(AK557-MINIFS(AK:AK,$E:$E,$E557))/(MAXIFS(AK:AK,$E:$E,$E557)-MINIFS(AK:AK,$E:$E,$E557))))</f>
        <v/>
      </c>
      <c r="DA557" s="223" t="str">
        <f t="array" ref="DA557">IF(AL557="","",
IF(INDEX(Settings!$H:$H,MATCH(DA$1,Settings!$G:$G,0))=TRUE,
100-100*(AL557-MINIFS(AL:AL,$E:$E,$E557))/(MAXIFS(AL:AL,$E:$E,$E557)-MINIFS(AL:AL,$E:$E,$E557)),
100*(AL557-MINIFS(AL:AL,$E:$E,$E557))/(MAXIFS(AL:AL,$E:$E,$E557)-MINIFS(AL:AL,$E:$E,$E557))))</f>
        <v/>
      </c>
      <c r="DB557" s="223" t="str">
        <f t="array" ref="DB557">IF(AM557="","",
IF(INDEX(Settings!$H:$H,MATCH(DB$1,Settings!$G:$G,0))=TRUE,
100-100*(AM557-MINIFS(AM:AM,$E:$E,$E557))/(MAXIFS(AM:AM,$E:$E,$E557)-MINIFS(AM:AM,$E:$E,$E557)),
100*(AM557-MINIFS(AM:AM,$E:$E,$E557))/(MAXIFS(AM:AM,$E:$E,$E557)-MINIFS(AM:AM,$E:$E,$E557))))</f>
        <v/>
      </c>
      <c r="DC557" s="223" t="str">
        <f t="array" ref="DC557">IF(AN557="","",
IF(INDEX(Settings!$H:$H,MATCH(DC$1,Settings!$G:$G,0))=TRUE,
100-100*(AN557-MINIFS(AN:AN,$E:$E,$E557))/(MAXIFS(AN:AN,$E:$E,$E557)-MINIFS(AN:AN,$E:$E,$E557)),
100*(AN557-MINIFS(AN:AN,$E:$E,$E557))/(MAXIFS(AN:AN,$E:$E,$E557)-MINIFS(AN:AN,$E:$E,$E557))))</f>
        <v/>
      </c>
      <c r="DD557" s="223" t="str">
        <f t="array" ref="DD557">IF(AO557="","",
IF(INDEX(Settings!$H:$H,MATCH(DD$1,Settings!$G:$G,0))=TRUE,
100-100*(AO557-MINIFS(AO:AO,$E:$E,$E557))/(MAXIFS(AO:AO,$E:$E,$E557)-MINIFS(AO:AO,$E:$E,$E557)),
100*(AO557-MINIFS(AO:AO,$E:$E,$E557))/(MAXIFS(AO:AO,$E:$E,$E557)-MINIFS(AO:AO,$E:$E,$E557))))</f>
        <v/>
      </c>
      <c r="DE557" s="223" t="str">
        <f t="array" ref="DE557">IF(AP557="","",
IF(INDEX(Settings!$H:$H,MATCH(DE$1,Settings!$G:$G,0))=TRUE,
100-100*(AP557-MINIFS(AP:AP,$E:$E,$E557))/(MAXIFS(AP:AP,$E:$E,$E557)-MINIFS(AP:AP,$E:$E,$E557)),
100*(AP557-MINIFS(AP:AP,$E:$E,$E557))/(MAXIFS(AP:AP,$E:$E,$E557)-MINIFS(AP:AP,$E:$E,$E557))))</f>
        <v/>
      </c>
      <c r="DF557" s="223" t="str">
        <f t="array" ref="DF557">IF(AQ557="","",
IF(INDEX(Settings!$H:$H,MATCH(DF$1,Settings!$G:$G,0))=TRUE,
100-100*(AQ557-MINIFS(AQ:AQ,$E:$E,$E557))/(MAXIFS(AQ:AQ,$E:$E,$E557)-MINIFS(AQ:AQ,$E:$E,$E557)),
100*(AQ557-MINIFS(AQ:AQ,$E:$E,$E557))/(MAXIFS(AQ:AQ,$E:$E,$E557)-MINIFS(AQ:AQ,$E:$E,$E557))))</f>
        <v/>
      </c>
      <c r="DG557" s="223" t="str">
        <f t="array" ref="DG557">IF(AR557="","",
IF(INDEX(Settings!$H:$H,MATCH(DG$1,Settings!$G:$G,0))=TRUE,
100-100*(AR557-MINIFS(AR:AR,$E:$E,$E557))/(MAXIFS(AR:AR,$E:$E,$E557)-MINIFS(AR:AR,$E:$E,$E557)),
100*(AR557-MINIFS(AR:AR,$E:$E,$E557))/(MAXIFS(AR:AR,$E:$E,$E557)-MINIFS(AR:AR,$E:$E,$E557))))</f>
        <v/>
      </c>
      <c r="DH557" s="223" t="str">
        <f t="array" ref="DH557">IF(AS557="","",
IF(INDEX(Settings!$H:$H,MATCH(DH$1,Settings!$G:$G,0))=TRUE,
100-100*(AS557-MINIFS(AS:AS,$E:$E,$E557))/(MAXIFS(AS:AS,$E:$E,$E557)-MINIFS(AS:AS,$E:$E,$E557)),
100*(AS557-MINIFS(AS:AS,$E:$E,$E557))/(MAXIFS(AS:AS,$E:$E,$E557)-MINIFS(AS:AS,$E:$E,$E557))))</f>
        <v/>
      </c>
      <c r="DI557" s="223" t="str">
        <f t="array" ref="DI557">IF(AT557="","",
IF(INDEX(Settings!$H:$H,MATCH(DI$1,Settings!$G:$G,0))=TRUE,
100-100*(AT557-MINIFS(AT:AT,$E:$E,$E557))/(MAXIFS(AT:AT,$E:$E,$E557)-MINIFS(AT:AT,$E:$E,$E557)),
100*(AT557-MINIFS(AT:AT,$E:$E,$E557))/(MAXIFS(AT:AT,$E:$E,$E557)-MINIFS(AT:AT,$E:$E,$E557))))</f>
        <v/>
      </c>
      <c r="DJ557" s="223" t="str">
        <f t="array" ref="DJ557">IF(AU557="","",
IF(INDEX(Settings!$H:$H,MATCH(DJ$1,Settings!$G:$G,0))=TRUE,
100-100*(AU557-MINIFS(AU:AU,$E:$E,$E557))/(MAXIFS(AU:AU,$E:$E,$E557)-MINIFS(AU:AU,$E:$E,$E557)),
100*(AU557-MINIFS(AU:AU,$E:$E,$E557))/(MAXIFS(AU:AU,$E:$E,$E557)-MINIFS(AU:AU,$E:$E,$E557))))</f>
        <v/>
      </c>
      <c r="DK557" s="223" t="str">
        <f t="array" ref="DK557">IF(AV557="","",
IF(INDEX(Settings!$H:$H,MATCH(DK$1,Settings!$G:$G,0))=TRUE,
100-100*(AV557-MINIFS(AV:AV,$E:$E,$E557))/(MAXIFS(AV:AV,$E:$E,$E557)-MINIFS(AV:AV,$E:$E,$E557)),
100*(AV557-MINIFS(AV:AV,$E:$E,$E557))/(MAXIFS(AV:AV,$E:$E,$E557)-MINIFS(AV:AV,$E:$E,$E557))))</f>
        <v/>
      </c>
      <c r="DL557" s="223" t="str">
        <f t="array" ref="DL557">IF(AW557="","",
IF(INDEX(Settings!$H:$H,MATCH(DL$1,Settings!$G:$G,0))=TRUE,
100-100*(AW557-MINIFS(AW:AW,$E:$E,$E557))/(MAXIFS(AW:AW,$E:$E,$E557)-MINIFS(AW:AW,$E:$E,$E557)),
100*(AW557-MINIFS(AW:AW,$E:$E,$E557))/(MAXIFS(AW:AW,$E:$E,$E557)-MINIFS(AW:AW,$E:$E,$E557))))</f>
        <v/>
      </c>
      <c r="DM557" s="223" t="str">
        <f t="array" ref="DM557">IF(AX557="","",
IF(INDEX(Settings!$H:$H,MATCH(DM$1,Settings!$G:$G,0))=TRUE,
100-100*(AX557-MINIFS(AX:AX,$E:$E,$E557))/(MAXIFS(AX:AX,$E:$E,$E557)-MINIFS(AX:AX,$E:$E,$E557)),
100*(AX557-MINIFS(AX:AX,$E:$E,$E557))/(MAXIFS(AX:AX,$E:$E,$E557)-MINIFS(AX:AX,$E:$E,$E557))))</f>
        <v/>
      </c>
      <c r="DN557" s="223" t="str">
        <f t="array" ref="DN557">IF(AY557="","",
IF(INDEX(Settings!$H:$H,MATCH(DN$1,Settings!$G:$G,0))=TRUE,
100-100*(AY557-MINIFS(AY:AY,$E:$E,$E557))/(MAXIFS(AY:AY,$E:$E,$E557)-MINIFS(AY:AY,$E:$E,$E557)),
100*(AY557-MINIFS(AY:AY,$E:$E,$E557))/(MAXIFS(AY:AY,$E:$E,$E557)-MINIFS(AY:AY,$E:$E,$E557))))</f>
        <v/>
      </c>
      <c r="DO557" s="223" t="str">
        <f t="array" ref="DO557">IF(AZ557="","",
IF(INDEX(Settings!$H:$H,MATCH(DO$1,Settings!$G:$G,0))=TRUE,
100-100*(AZ557-MINIFS(AZ:AZ,$E:$E,$E557))/(MAXIFS(AZ:AZ,$E:$E,$E557)-MINIFS(AZ:AZ,$E:$E,$E557)),
100*(AZ557-MINIFS(AZ:AZ,$E:$E,$E557))/(MAXIFS(AZ:AZ,$E:$E,$E557)-MINIFS(AZ:AZ,$E:$E,$E557))))</f>
        <v/>
      </c>
      <c r="DP557" s="223" t="str">
        <f t="array" ref="DP557">IF(BA557="","",
IF(INDEX(Settings!$H:$H,MATCH(DP$1,Settings!$G:$G,0))=TRUE,
100-100*(BA557-MINIFS(BA:BA,$E:$E,$E557))/(MAXIFS(BA:BA,$E:$E,$E557)-MINIFS(BA:BA,$E:$E,$E557)),
100*(BA557-MINIFS(BA:BA,$E:$E,$E557))/(MAXIFS(BA:BA,$E:$E,$E557)-MINIFS(BA:BA,$E:$E,$E557))))</f>
        <v/>
      </c>
      <c r="DQ557" s="223" t="str">
        <f t="array" ref="DQ557">IF(BB557="","",
IF(INDEX(Settings!$H:$H,MATCH(DQ$1,Settings!$G:$G,0))=TRUE,
100-100*(BB557-MINIFS(BB:BB,$E:$E,$E557))/(MAXIFS(BB:BB,$E:$E,$E557)-MINIFS(BB:BB,$E:$E,$E557)),
100*(BB557-MINIFS(BB:BB,$E:$E,$E557))/(MAXIFS(BB:BB,$E:$E,$E557)-MINIFS(BB:BB,$E:$E,$E557))))</f>
        <v/>
      </c>
      <c r="DR557" s="223" t="str">
        <f t="array" ref="DR557">IF(BC557="","",
IF(INDEX(Settings!$H:$H,MATCH(DR$1,Settings!$G:$G,0))=TRUE,
100-100*(BC557-MINIFS(BC:BC,$E:$E,$E557))/(MAXIFS(BC:BC,$E:$E,$E557)-MINIFS(BC:BC,$E:$E,$E557)),
100*(BC557-MINIFS(BC:BC,$E:$E,$E557))/(MAXIFS(BC:BC,$E:$E,$E557)-MINIFS(BC:BC,$E:$E,$E557))))</f>
        <v/>
      </c>
      <c r="DS557" s="223" t="str">
        <f t="array" ref="DS557">IF(BD557="","",
IF(INDEX(Settings!$H:$H,MATCH(DS$1,Settings!$G:$G,0))=TRUE,
100-100*(BD557-MINIFS(BD:BD,$E:$E,$E557))/(MAXIFS(BD:BD,$E:$E,$E557)-MINIFS(BD:BD,$E:$E,$E557)),
100*(BD557-MINIFS(BD:BD,$E:$E,$E557))/(MAXIFS(BD:BD,$E:$E,$E557)-MINIFS(BD:BD,$E:$E,$E557))))</f>
        <v/>
      </c>
      <c r="DT557" s="223" t="str">
        <f t="array" ref="DT557">IF(BE557="","",
IF(INDEX(Settings!$H:$H,MATCH(DT$1,Settings!$G:$G,0))=TRUE,
100-100*(BE557-MINIFS(BE:BE,$E:$E,$E557))/(MAXIFS(BE:BE,$E:$E,$E557)-MINIFS(BE:BE,$E:$E,$E557)),
100*(BE557-MINIFS(BE:BE,$E:$E,$E557))/(MAXIFS(BE:BE,$E:$E,$E557)-MINIFS(BE:BE,$E:$E,$E557))))</f>
        <v/>
      </c>
      <c r="DU557" s="223" t="str">
        <f t="array" ref="DU557">IF(BF557="","",
IF(INDEX(Settings!$H:$H,MATCH(DU$1,Settings!$G:$G,0))=TRUE,
100-100*(BF557-MINIFS(BF:BF,$E:$E,$E557))/(MAXIFS(BF:BF,$E:$E,$E557)-MINIFS(BF:BF,$E:$E,$E557)),
100*(BF557-MINIFS(BF:BF,$E:$E,$E557))/(MAXIFS(BF:BF,$E:$E,$E557)-MINIFS(BF:BF,$E:$E,$E557))))</f>
        <v/>
      </c>
      <c r="DV557" s="223" t="str">
        <f t="array" ref="DV557">IF(BG557="","",
IF(INDEX(Settings!$H:$H,MATCH(DV$1,Settings!$G:$G,0))=TRUE,
100-100*(BG557-MINIFS(BG:BG,$E:$E,$E557))/(MAXIFS(BG:BG,$E:$E,$E557)-MINIFS(BG:BG,$E:$E,$E557)),
100*(BG557-MINIFS(BG:BG,$E:$E,$E557))/(MAXIFS(BG:BG,$E:$E,$E557)-MINIFS(BG:BG,$E:$E,$E557))))</f>
        <v/>
      </c>
      <c r="DW557" s="223" t="str">
        <f t="array" ref="DW557">IF(BH557="","",
IF(INDEX(Settings!$H:$H,MATCH(DW$1,Settings!$G:$G,0))=TRUE,
100-100*(BH557-MINIFS(BH:BH,$E:$E,$E557))/(MAXIFS(BH:BH,$E:$E,$E557)-MINIFS(BH:BH,$E:$E,$E557)),
100*(BH557-MINIFS(BH:BH,$E:$E,$E557))/(MAXIFS(BH:BH,$E:$E,$E557)-MINIFS(BH:BH,$E:$E,$E557))))</f>
        <v/>
      </c>
      <c r="DX557" s="223" t="str">
        <f t="array" ref="DX557">IF(BI557="","",
IF(INDEX(Settings!$H:$H,MATCH(DX$1,Settings!$G:$G,0))=TRUE,
100-100*(BI557-MINIFS(BI:BI,$E:$E,$E557))/(MAXIFS(BI:BI,$E:$E,$E557)-MINIFS(BI:BI,$E:$E,$E557)),
100*(BI557-MINIFS(BI:BI,$E:$E,$E557))/(MAXIFS(BI:BI,$E:$E,$E557)-MINIFS(BI:BI,$E:$E,$E557))))</f>
        <v/>
      </c>
      <c r="DY557" s="223" t="str">
        <f t="array" ref="DY557">IF(BJ557="","",
IF(INDEX(Settings!$H:$H,MATCH(DY$1,Settings!$G:$G,0))=TRUE,
100-100*(BJ557-MINIFS(BJ:BJ,$E:$E,$E557))/(MAXIFS(BJ:BJ,$E:$E,$E557)-MINIFS(BJ:BJ,$E:$E,$E557)),
100*(BJ557-MINIFS(BJ:BJ,$E:$E,$E557))/(MAXIFS(BJ:BJ,$E:$E,$E557)-MINIFS(BJ:BJ,$E:$E,$E557))))</f>
        <v/>
      </c>
      <c r="DZ557" s="225"/>
      <c r="EA557" s="225"/>
      <c r="EB557" s="225" t="str">
        <f t="shared" si="8"/>
        <v/>
      </c>
      <c r="EC557" s="225" t="str">
        <f t="shared" si="9"/>
        <v/>
      </c>
      <c r="ED557" s="225" t="str">
        <f t="shared" si="10"/>
        <v/>
      </c>
      <c r="EE557" s="225" t="str">
        <f t="shared" si="11"/>
        <v/>
      </c>
      <c r="EF557" s="225" t="str">
        <f t="shared" si="12"/>
        <v/>
      </c>
      <c r="EG557" s="225" t="str">
        <f t="shared" si="13"/>
        <v/>
      </c>
      <c r="EH557" s="225"/>
      <c r="EI557" s="225"/>
      <c r="EJ557" s="225"/>
      <c r="EK557" s="225"/>
      <c r="EL557" s="225"/>
      <c r="EM557" s="225"/>
    </row>
    <row r="558">
      <c r="A558" s="231"/>
      <c r="B558" s="231"/>
      <c r="C558" s="231"/>
      <c r="D558" s="231" t="str">
        <f t="array" ref="D558">IFERROR(INDEX(Profiles!$B:$B,MATCH($A558,Profiles!$A:$A,0)),"")</f>
        <v/>
      </c>
      <c r="E558" s="231"/>
      <c r="F558" s="231"/>
      <c r="G558" s="231"/>
      <c r="H558" s="231"/>
      <c r="I558" s="231" t="str">
        <f>IF(A558="","",IF(Settings!$N$3="DATE",F558&amp;": "&amp;TEXT(B558,"M/DD/YY"),F558&amp;": "&amp;H558))</f>
        <v/>
      </c>
      <c r="J558" s="231"/>
      <c r="K558" s="231"/>
      <c r="L558" s="231"/>
      <c r="M558" s="232" t="str">
        <f t="shared" si="14"/>
        <v/>
      </c>
      <c r="N558" s="231"/>
      <c r="O558" s="231"/>
      <c r="P558" s="231"/>
      <c r="Q558" s="231"/>
      <c r="R558" s="231"/>
      <c r="S558" s="230" t="str">
        <f>IFERROR(VLOOKUP(AF558, 'YOYO IR Scores'!A:C, 3, FALSE), "")
</f>
        <v/>
      </c>
      <c r="T558" s="231"/>
      <c r="U558" s="231"/>
      <c r="V558" s="231"/>
      <c r="W558" s="231"/>
      <c r="X558" s="233" t="str">
        <f t="shared" si="4"/>
        <v/>
      </c>
      <c r="Y558" s="234" t="str">
        <f t="shared" si="5"/>
        <v/>
      </c>
      <c r="Z558" s="234" t="str">
        <f t="shared" si="6"/>
        <v/>
      </c>
      <c r="AA558" s="233" t="str">
        <f t="shared" si="7"/>
        <v/>
      </c>
      <c r="AB558" s="232"/>
      <c r="AC558" s="232"/>
      <c r="AD558" s="232"/>
      <c r="AE558" s="232" t="str">
        <f>IFERROR(VLOOKUP(AF558, 'YOYO IR Scores'!A:C, 2, FALSE), "")</f>
        <v/>
      </c>
      <c r="AF558" s="232"/>
      <c r="AG558" s="23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c r="BD558" s="232"/>
      <c r="BE558" s="232"/>
      <c r="BF558" s="232"/>
      <c r="BG558" s="232"/>
      <c r="BH558" s="232"/>
      <c r="BI558" s="232"/>
      <c r="BJ558" s="232"/>
      <c r="BK558" s="232" t="str">
        <f t="array" ref="BK558">IF(J558="","",
IF(INDEX(Settings!$H:$H,MATCH(BY$1,Settings!$G:$G,0))=TRUE,
100-100*(J558-MIN(J:J))/(MAX(J:J)-MIN(J:J)),
100*(J558-MIN(J:J))/(MAX(J:J)-MIN(J:J))))</f>
        <v/>
      </c>
      <c r="BL558" s="232" t="str">
        <f t="array" ref="BL558">IF(J558="","",
IF(INDEX(Settings!$H:$H,MATCH(BY$1,Settings!$G:$G,0))=TRUE,
100-100*(J558-MINIFS(J:J,$E:$E,$E558))/(MAXIFS(J:J,$E:$E,$E558)-MINIFS(J:J,$E:$E,$E558)),
100*(J558-MINIFS(J:J,$E:$E,$E558))/(MAXIFS(J:J,$E:$E,$E558)-MINIFS(J:J,$E:$E,$E558))))</f>
        <v/>
      </c>
      <c r="BM558" s="232" t="str">
        <f t="array" ref="BM558">IF(J558="","",
IF(INDEX(Settings!$H:$H,MATCH(BY$1,Settings!$G:$G,0))=TRUE,
100-100*(J558-MINIFS(J:J,$E:$E,$E558,$I:$I,$I558))/(MAXIFS(J:J,$E:$E,$E558,$I:$I,$I558)-MINIFS(J:J,$E:$E,$E558,$I:$I,$I558)),
100*(J558-MINIFS(J:J,$E:$E,$E558,$I:$I,$I558))/(MAXIFS(J:J,$E:$E,$E558,$I:$I,$I558)-MINIFS(J:J,$E:$E,$E558,$I:$I,$I558))))</f>
        <v/>
      </c>
      <c r="BN558" s="231" t="str">
        <f t="array" ref="BN558">IF(J558="","",
IF(INDEX(Settings!$H:$H,MATCH(BY$1,Settings!$G:$G,0))=TRUE,
100-100*PERCENTRANK(J:J,J558),
100*PERCENTRANK(J:J,J558)))</f>
        <v/>
      </c>
      <c r="BO558" s="231" t="str">
        <f>IFERROR(__xludf.DUMMYFUNCTION("IF(J558="""","""",
IF(INDEX(Settings!$H:$H,MATCH(BY$1,Settings!$G:$G,0))=TRUE,
100-100*PERCENTRANK(FILTER(J:J,$E:$E=$E558),J558),
100*PERCENTRANK(FILTER(J:J,$E:$E=$E558),J558)))"),"")</f>
        <v/>
      </c>
      <c r="BP558" s="231" t="str">
        <f>IFERROR(__xludf.DUMMYFUNCTION("IF(J558="""","""",
IF(INDEX(Settings!$H:$H,MATCH(BY$1,Settings!$G:$G,0))=TRUE,
100-100*PERCENTRANK(FILTER(J:J,$E:$E=$E558,$I:$I=$I558),J558),
100*PERCENTRANK(FILTER(J:J,$E:$E=$E558,$I:$I=$I558),J558)))"),"")</f>
        <v/>
      </c>
      <c r="BQ558" s="233" t="str">
        <f t="array" ref="BQ558">IF(J558="","",
IF(INDEX(Settings!$H:$H,MATCH(BY$1,Settings!$G:$G,0))=TRUE,
-1*(J558-AVERAGE(J:J))/STDEV(J:J),
(J558-AVERAGE(J:J))/STDEV(J:J)))</f>
        <v/>
      </c>
      <c r="BR558" s="233" t="str">
        <f>IFERROR(__xludf.DUMMYFUNCTION("IF(J558="""","""",
IF(INDEX(Settings!$H:$H,MATCH(BY$1,Settings!$G:$G,0))=TRUE,
-1*(J558-AVERAGEIFS(J:J,$E:$E,$E558))/STDEV(FILTER(J:J,$E:$E=$E558)),
(J558-AVERAGEIFS(J:J,$E:$E,$E558))/STDEV(FILTER(J:J,$E:$E=$E558))))"),"")</f>
        <v/>
      </c>
      <c r="BS558" s="233"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1"/>
      <c r="BX558" s="231"/>
      <c r="BY558" s="232" t="str">
        <f t="array" ref="BY558">IF(J558="","",
IF(INDEX(Settings!$H:$H,MATCH(BY$1,Settings!$G:$G,0))=TRUE,
100-100*(J558-MINIFS(J:J,$E:$E,$E558))/(MAXIFS(J:J,$E:$E,$E558)-MINIFS(J:J,$E:$E,$E558)),
100*(J558-MINIFS(J:J,$E:$E,$E558))/(MAXIFS(J:J,$E:$E,$E558)-MINIFS(J:J,$E:$E,$E558))))</f>
        <v/>
      </c>
      <c r="BZ558" s="232" t="str">
        <f t="array" ref="BZ558">IF(K558="","",
IF(INDEX(Settings!$H:$H,MATCH(BZ$1,Settings!$G:$G,0))=TRUE,
100-100*(K558-MINIFS(K:K,$E:$E,$E558))/(MAXIFS(K:K,$E:$E,$E558)-MINIFS(K:K,$E:$E,$E558)),
100*(K558-MINIFS(K:K,$E:$E,$E558))/(MAXIFS(K:K,$E:$E,$E558)-MINIFS(K:K,$E:$E,$E558))))</f>
        <v/>
      </c>
      <c r="CA558" s="232" t="str">
        <f t="array" ref="CA558">IF(L558="","",
IF(INDEX(Settings!$H:$H,MATCH(CA$1,Settings!$G:$G,0))=TRUE,
100-100*(L558-MINIFS(L:L,$E:$E,$E558))/(MAXIFS(L:L,$E:$E,$E558)-MINIFS(L:L,$E:$E,$E558)),
100*(L558-MINIFS(L:L,$E:$E,$E558))/(MAXIFS(L:L,$E:$E,$E558)-MINIFS(L:L,$E:$E,$E558))))</f>
        <v/>
      </c>
      <c r="CB558" s="232" t="str">
        <f t="array" ref="CB558">IF(M558="","",
IF(INDEX(Settings!$H:$H,MATCH(CB$1,Settings!$G:$G,0))=TRUE,
100-100*(M558-MINIFS(M:M,$E:$E,$E558))/(MAXIFS(M:M,$E:$E,$E558)-MINIFS(M:M,$E:$E,$E558)),
100*(M558-MINIFS(M:M,$E:$E,$E558))/(MAXIFS(M:M,$E:$E,$E558)-MINIFS(M:M,$E:$E,$E558))))</f>
        <v/>
      </c>
      <c r="CC558" s="232" t="str">
        <f t="array" ref="CC558">IF(N558="","",
IF(INDEX(Settings!$H:$H,MATCH(CC$1,Settings!$G:$G,0))=TRUE,
100-100*(N558-MINIFS(N:N,$E:$E,$E558))/(MAXIFS(N:N,$E:$E,$E558)-MINIFS(N:N,$E:$E,$E558)),
100*(N558-MINIFS(N:N,$E:$E,$E558))/(MAXIFS(N:N,$E:$E,$E558)-MINIFS(N:N,$E:$E,$E558))))</f>
        <v/>
      </c>
      <c r="CD558" s="232" t="str">
        <f t="array" ref="CD558">IF(O558="","",
IF(INDEX(Settings!$H:$H,MATCH(CD$1,Settings!$G:$G,0))=TRUE,
100-100*(O558-MINIFS(O:O,$E:$E,$E558))/(MAXIFS(O:O,$E:$E,$E558)-MINIFS(O:O,$E:$E,$E558)),
100*(O558-MINIFS(O:O,$E:$E,$E558))/(MAXIFS(O:O,$E:$E,$E558)-MINIFS(O:O,$E:$E,$E558))))</f>
        <v/>
      </c>
      <c r="CE558" s="232" t="str">
        <f t="array" ref="CE558">IF(P558="","",
IF(INDEX(Settings!$H:$H,MATCH(CE$1,Settings!$G:$G,0))=TRUE,
100-100*(P558-MINIFS(P:P,$E:$E,$E558))/(MAXIFS(P:P,$E:$E,$E558)-MINIFS(P:P,$E:$E,$E558)),
100*(P558-MINIFS(P:P,$E:$E,$E558))/(MAXIFS(P:P,$E:$E,$E558)-MINIFS(P:P,$E:$E,$E558))))</f>
        <v/>
      </c>
      <c r="CF558" s="232" t="str">
        <f t="array" ref="CF558">IF(Q558="","",
IF(INDEX(Settings!$H:$H,MATCH(CF$1,Settings!$G:$G,0))=TRUE,
100-100*(Q558-MINIFS(Q:Q,$E:$E,$E558))/(MAXIFS(Q:Q,$E:$E,$E558)-MINIFS(Q:Q,$E:$E,$E558)),
100*(Q558-MINIFS(Q:Q,$E:$E,$E558))/(MAXIFS(Q:Q,$E:$E,$E558)-MINIFS(Q:Q,$E:$E,$E558))))</f>
        <v/>
      </c>
      <c r="CG558" s="232" t="str">
        <f t="array" ref="CG558">IF(R558="","",
IF(INDEX(Settings!$H:$H,MATCH(CG$1,Settings!$G:$G,0))=TRUE,
100-100*(R558-MINIFS(R:R,$E:$E,$E558))/(MAXIFS(R:R,$E:$E,$E558)-MINIFS(R:R,$E:$E,$E558)),
100*(R558-MINIFS(R:R,$E:$E,$E558))/(MAXIFS(R:R,$E:$E,$E558)-MINIFS(R:R,$E:$E,$E558))))</f>
        <v/>
      </c>
      <c r="CH558" s="232" t="str">
        <f t="array" ref="CH558">IF(S558="","",
IF(INDEX(Settings!$H:$H,MATCH(CH$1,Settings!$G:$G,0))=TRUE,
100-100*(S558-MINIFS(S:S,$E:$E,$E558))/(MAXIFS(S:S,$E:$E,$E558)-MINIFS(S:S,$E:$E,$E558)),
100*(S558-MINIFS(S:S,$E:$E,$E558))/(MAXIFS(S:S,$E:$E,$E558)-MINIFS(S:S,$E:$E,$E558))))</f>
        <v/>
      </c>
      <c r="CI558" s="232" t="str">
        <f t="array" ref="CI558">IF(T558="","",
IF(INDEX(Settings!$H:$H,MATCH(CI$1,Settings!$G:$G,0))=TRUE,
100-100*(T558-MINIFS(T:T,$E:$E,$E558))/(MAXIFS(T:T,$E:$E,$E558)-MINIFS(T:T,$E:$E,$E558)),
100*(T558-MINIFS(T:T,$E:$E,$E558))/(MAXIFS(T:T,$E:$E,$E558)-MINIFS(T:T,$E:$E,$E558))))</f>
        <v/>
      </c>
      <c r="CJ558" s="232" t="str">
        <f t="array" ref="CJ558">IF(U558="","",
IF(INDEX(Settings!$H:$H,MATCH(CJ$1,Settings!$G:$G,0))=TRUE,
100-100*(U558-MINIFS(U:U,$E:$E,$E558))/(MAXIFS(U:U,$E:$E,$E558)-MINIFS(U:U,$E:$E,$E558)),
100*(U558-MINIFS(U:U,$E:$E,$E558))/(MAXIFS(U:U,$E:$E,$E558)-MINIFS(U:U,$E:$E,$E558))))</f>
        <v/>
      </c>
      <c r="CK558" s="232" t="str">
        <f t="array" ref="CK558">IF(V558="","",
IF(INDEX(Settings!$H:$H,MATCH(CK$1,Settings!$G:$G,0))=TRUE,
100-100*(V558-MINIFS(V:V,$E:$E,$E558))/(MAXIFS(V:V,$E:$E,$E558)-MINIFS(V:V,$E:$E,$E558)),
100*(V558-MINIFS(V:V,$E:$E,$E558))/(MAXIFS(V:V,$E:$E,$E558)-MINIFS(V:V,$E:$E,$E558))))</f>
        <v/>
      </c>
      <c r="CL558" s="232" t="str">
        <f t="array" ref="CL558">IF(W558="","",
IF(INDEX(Settings!$H:$H,MATCH(CL$1,Settings!$G:$G,0))=TRUE,
100-100*(W558-MINIFS(W:W,$E:$E,$E558))/(MAXIFS(W:W,$E:$E,$E558)-MINIFS(W:W,$E:$E,$E558)),
100*(W558-MINIFS(W:W,$E:$E,$E558))/(MAXIFS(W:W,$E:$E,$E558)-MINIFS(W:W,$E:$E,$E558))))</f>
        <v/>
      </c>
      <c r="CM558" s="232" t="str">
        <f t="array" ref="CM558">IF(X558="","",
IF(INDEX(Settings!$H:$H,MATCH(CM$1,Settings!$G:$G,0))=TRUE,
100-100*(X558-MINIFS(X:X,$E:$E,$E558))/(MAXIFS(X:X,$E:$E,$E558)-MINIFS(X:X,$E:$E,$E558)),
100*(X558-MINIFS(X:X,$E:$E,$E558))/(MAXIFS(X:X,$E:$E,$E558)-MINIFS(X:X,$E:$E,$E558))))</f>
        <v/>
      </c>
      <c r="CN558" s="232" t="str">
        <f t="array" ref="CN558">IF(Y558="","",
IF(INDEX(Settings!$H:$H,MATCH(CN$1,Settings!$G:$G,0))=TRUE,
100-100*(Y558-MINIFS(Y:Y,$E:$E,$E558))/(MAXIFS(Y:Y,$E:$E,$E558)-MINIFS(Y:Y,$E:$E,$E558)),
100*(Y558-MINIFS(Y:Y,$E:$E,$E558))/(MAXIFS(Y:Y,$E:$E,$E558)-MINIFS(Y:Y,$E:$E,$E558))))</f>
        <v/>
      </c>
      <c r="CO558" s="232" t="str">
        <f t="array" ref="CO558">IF(Z558="","",
IF(INDEX(Settings!$H:$H,MATCH(CO$1,Settings!$G:$G,0))=TRUE,
100-100*(Z558-MINIFS(Z:Z,$E:$E,$E558))/(MAXIFS(Z:Z,$E:$E,$E558)-MINIFS(Z:Z,$E:$E,$E558)),
100*(Z558-MINIFS(Z:Z,$E:$E,$E558))/(MAXIFS(Z:Z,$E:$E,$E558)-MINIFS(Z:Z,$E:$E,$E558))))</f>
        <v/>
      </c>
      <c r="CP558" s="232" t="str">
        <f t="array" ref="CP558">IF(AA558="","",
IF(INDEX(Settings!$H:$H,MATCH(CP$1,Settings!$G:$G,0))=TRUE,
100-100*(AA558-MINIFS(AA:AA,$E:$E,$E558))/(MAXIFS(AA:AA,$E:$E,$E558)-MINIFS(AA:AA,$E:$E,$E558)),
100*(AA558-MINIFS(AA:AA,$E:$E,$E558))/(MAXIFS(AA:AA,$E:$E,$E558)-MINIFS(AA:AA,$E:$E,$E558))))</f>
        <v/>
      </c>
      <c r="CQ558" s="232" t="str">
        <f t="array" ref="CQ558">IF(AB558="","",
IF(INDEX(Settings!$H:$H,MATCH(CQ$1,Settings!$G:$G,0))=TRUE,
100-100*(AB558-MINIFS(AB:AB,$E:$E,$E558))/(MAXIFS(AB:AB,$E:$E,$E558)-MINIFS(AB:AB,$E:$E,$E558)),
100*(AB558-MINIFS(AB:AB,$E:$E,$E558))/(MAXIFS(AB:AB,$E:$E,$E558)-MINIFS(AB:AB,$E:$E,$E558))))</f>
        <v/>
      </c>
      <c r="CR558" s="232" t="str">
        <f t="array" ref="CR558">IF(AC558="","",
IF(INDEX(Settings!$H:$H,MATCH(CR$1,Settings!$G:$G,0))=TRUE,
100-100*(AC558-MINIFS(AC:AC,$E:$E,$E558))/(MAXIFS(AC:AC,$E:$E,$E558)-MINIFS(AC:AC,$E:$E,$E558)),
100*(AC558-MINIFS(AC:AC,$E:$E,$E558))/(MAXIFS(AC:AC,$E:$E,$E558)-MINIFS(AC:AC,$E:$E,$E558))))</f>
        <v/>
      </c>
      <c r="CS558" s="232" t="str">
        <f t="array" ref="CS558">IF(AD558="","",
IF(INDEX(Settings!$H:$H,MATCH(CS$1,Settings!$G:$G,0))=TRUE,
100-100*(AD558-MINIFS(AD:AD,$E:$E,$E558))/(MAXIFS(AD:AD,$E:$E,$E558)-MINIFS(AD:AD,$E:$E,$E558)),
100*(AD558-MINIFS(AD:AD,$E:$E,$E558))/(MAXIFS(AD:AD,$E:$E,$E558)-MINIFS(AD:AD,$E:$E,$E558))))</f>
        <v/>
      </c>
      <c r="CT558" s="232" t="str">
        <f t="array" ref="CT558">IF(AE558="","",
IF(INDEX(Settings!$H:$H,MATCH(CT$1,Settings!$G:$G,0))=TRUE,
100-100*(AE558-MINIFS(AE:AE,$E:$E,$E558))/(MAXIFS(AE:AE,$E:$E,$E558)-MINIFS(AE:AE,$E:$E,$E558)),
100*(AE558-MINIFS(AE:AE,$E:$E,$E558))/(MAXIFS(AE:AE,$E:$E,$E558)-MINIFS(AE:AE,$E:$E,$E558))))</f>
        <v/>
      </c>
      <c r="CU558" s="232" t="str">
        <f t="array" ref="CU558">IF(AF558="","",
IF(INDEX(Settings!$H:$H,MATCH(CU$1,Settings!$G:$G,0))=TRUE,
100-100*(AF558-MINIFS(AF:AF,$E:$E,$E558))/(MAXIFS(AF:AF,$E:$E,$E558)-MINIFS(AF:AF,$E:$E,$E558)),
100*(AF558-MINIFS(AF:AF,$E:$E,$E558))/(MAXIFS(AF:AF,$E:$E,$E558)-MINIFS(AF:AF,$E:$E,$E558))))</f>
        <v/>
      </c>
      <c r="CV558" s="232" t="str">
        <f t="array" ref="CV558">IF(AG558="","",
IF(INDEX(Settings!$H:$H,MATCH(CV$1,Settings!$G:$G,0))=TRUE,
100-100*(AG558-MINIFS(AG:AG,$E:$E,$E558))/(MAXIFS(AG:AG,$E:$E,$E558)-MINIFS(AG:AG,$E:$E,$E558)),
100*(AG558-MINIFS(AG:AG,$E:$E,$E558))/(MAXIFS(AG:AG,$E:$E,$E558)-MINIFS(AG:AG,$E:$E,$E558))))</f>
        <v/>
      </c>
      <c r="CW558" s="232" t="str">
        <f t="array" ref="CW558">IF(AH558="","",
IF(INDEX(Settings!$H:$H,MATCH(CW$1,Settings!$G:$G,0))=TRUE,
100-100*(AH558-MINIFS(AH:AH,$E:$E,$E558))/(MAXIFS(AH:AH,$E:$E,$E558)-MINIFS(AH:AH,$E:$E,$E558)),
100*(AH558-MINIFS(AH:AH,$E:$E,$E558))/(MAXIFS(AH:AH,$E:$E,$E558)-MINIFS(AH:AH,$E:$E,$E558))))</f>
        <v/>
      </c>
      <c r="CX558" s="232" t="str">
        <f t="array" ref="CX558">IF(AI558="","",
IF(INDEX(Settings!$H:$H,MATCH(CX$1,Settings!$G:$G,0))=TRUE,
100-100*(AI558-MINIFS(AI:AI,$E:$E,$E558))/(MAXIFS(AI:AI,$E:$E,$E558)-MINIFS(AI:AI,$E:$E,$E558)),
100*(AI558-MINIFS(AI:AI,$E:$E,$E558))/(MAXIFS(AI:AI,$E:$E,$E558)-MINIFS(AI:AI,$E:$E,$E558))))</f>
        <v/>
      </c>
      <c r="CY558" s="232" t="str">
        <f t="array" ref="CY558">IF(AJ558="","",
IF(INDEX(Settings!$H:$H,MATCH(CY$1,Settings!$G:$G,0))=TRUE,
100-100*(AJ558-MINIFS(AJ:AJ,$E:$E,$E558))/(MAXIFS(AJ:AJ,$E:$E,$E558)-MINIFS(AJ:AJ,$E:$E,$E558)),
100*(AJ558-MINIFS(AJ:AJ,$E:$E,$E558))/(MAXIFS(AJ:AJ,$E:$E,$E558)-MINIFS(AJ:AJ,$E:$E,$E558))))</f>
        <v/>
      </c>
      <c r="CZ558" s="232" t="str">
        <f t="array" ref="CZ558">IF(AK558="","",
IF(INDEX(Settings!$H:$H,MATCH(CZ$1,Settings!$G:$G,0))=TRUE,
100-100*(AK558-MINIFS(AK:AK,$E:$E,$E558))/(MAXIFS(AK:AK,$E:$E,$E558)-MINIFS(AK:AK,$E:$E,$E558)),
100*(AK558-MINIFS(AK:AK,$E:$E,$E558))/(MAXIFS(AK:AK,$E:$E,$E558)-MINIFS(AK:AK,$E:$E,$E558))))</f>
        <v/>
      </c>
      <c r="DA558" s="232" t="str">
        <f t="array" ref="DA558">IF(AL558="","",
IF(INDEX(Settings!$H:$H,MATCH(DA$1,Settings!$G:$G,0))=TRUE,
100-100*(AL558-MINIFS(AL:AL,$E:$E,$E558))/(MAXIFS(AL:AL,$E:$E,$E558)-MINIFS(AL:AL,$E:$E,$E558)),
100*(AL558-MINIFS(AL:AL,$E:$E,$E558))/(MAXIFS(AL:AL,$E:$E,$E558)-MINIFS(AL:AL,$E:$E,$E558))))</f>
        <v/>
      </c>
      <c r="DB558" s="232" t="str">
        <f t="array" ref="DB558">IF(AM558="","",
IF(INDEX(Settings!$H:$H,MATCH(DB$1,Settings!$G:$G,0))=TRUE,
100-100*(AM558-MINIFS(AM:AM,$E:$E,$E558))/(MAXIFS(AM:AM,$E:$E,$E558)-MINIFS(AM:AM,$E:$E,$E558)),
100*(AM558-MINIFS(AM:AM,$E:$E,$E558))/(MAXIFS(AM:AM,$E:$E,$E558)-MINIFS(AM:AM,$E:$E,$E558))))</f>
        <v/>
      </c>
      <c r="DC558" s="232" t="str">
        <f t="array" ref="DC558">IF(AN558="","",
IF(INDEX(Settings!$H:$H,MATCH(DC$1,Settings!$G:$G,0))=TRUE,
100-100*(AN558-MINIFS(AN:AN,$E:$E,$E558))/(MAXIFS(AN:AN,$E:$E,$E558)-MINIFS(AN:AN,$E:$E,$E558)),
100*(AN558-MINIFS(AN:AN,$E:$E,$E558))/(MAXIFS(AN:AN,$E:$E,$E558)-MINIFS(AN:AN,$E:$E,$E558))))</f>
        <v/>
      </c>
      <c r="DD558" s="232" t="str">
        <f t="array" ref="DD558">IF(AO558="","",
IF(INDEX(Settings!$H:$H,MATCH(DD$1,Settings!$G:$G,0))=TRUE,
100-100*(AO558-MINIFS(AO:AO,$E:$E,$E558))/(MAXIFS(AO:AO,$E:$E,$E558)-MINIFS(AO:AO,$E:$E,$E558)),
100*(AO558-MINIFS(AO:AO,$E:$E,$E558))/(MAXIFS(AO:AO,$E:$E,$E558)-MINIFS(AO:AO,$E:$E,$E558))))</f>
        <v/>
      </c>
      <c r="DE558" s="232" t="str">
        <f t="array" ref="DE558">IF(AP558="","",
IF(INDEX(Settings!$H:$H,MATCH(DE$1,Settings!$G:$G,0))=TRUE,
100-100*(AP558-MINIFS(AP:AP,$E:$E,$E558))/(MAXIFS(AP:AP,$E:$E,$E558)-MINIFS(AP:AP,$E:$E,$E558)),
100*(AP558-MINIFS(AP:AP,$E:$E,$E558))/(MAXIFS(AP:AP,$E:$E,$E558)-MINIFS(AP:AP,$E:$E,$E558))))</f>
        <v/>
      </c>
      <c r="DF558" s="232" t="str">
        <f t="array" ref="DF558">IF(AQ558="","",
IF(INDEX(Settings!$H:$H,MATCH(DF$1,Settings!$G:$G,0))=TRUE,
100-100*(AQ558-MINIFS(AQ:AQ,$E:$E,$E558))/(MAXIFS(AQ:AQ,$E:$E,$E558)-MINIFS(AQ:AQ,$E:$E,$E558)),
100*(AQ558-MINIFS(AQ:AQ,$E:$E,$E558))/(MAXIFS(AQ:AQ,$E:$E,$E558)-MINIFS(AQ:AQ,$E:$E,$E558))))</f>
        <v/>
      </c>
      <c r="DG558" s="232" t="str">
        <f t="array" ref="DG558">IF(AR558="","",
IF(INDEX(Settings!$H:$H,MATCH(DG$1,Settings!$G:$G,0))=TRUE,
100-100*(AR558-MINIFS(AR:AR,$E:$E,$E558))/(MAXIFS(AR:AR,$E:$E,$E558)-MINIFS(AR:AR,$E:$E,$E558)),
100*(AR558-MINIFS(AR:AR,$E:$E,$E558))/(MAXIFS(AR:AR,$E:$E,$E558)-MINIFS(AR:AR,$E:$E,$E558))))</f>
        <v/>
      </c>
      <c r="DH558" s="232" t="str">
        <f t="array" ref="DH558">IF(AS558="","",
IF(INDEX(Settings!$H:$H,MATCH(DH$1,Settings!$G:$G,0))=TRUE,
100-100*(AS558-MINIFS(AS:AS,$E:$E,$E558))/(MAXIFS(AS:AS,$E:$E,$E558)-MINIFS(AS:AS,$E:$E,$E558)),
100*(AS558-MINIFS(AS:AS,$E:$E,$E558))/(MAXIFS(AS:AS,$E:$E,$E558)-MINIFS(AS:AS,$E:$E,$E558))))</f>
        <v/>
      </c>
      <c r="DI558" s="232" t="str">
        <f t="array" ref="DI558">IF(AT558="","",
IF(INDEX(Settings!$H:$H,MATCH(DI$1,Settings!$G:$G,0))=TRUE,
100-100*(AT558-MINIFS(AT:AT,$E:$E,$E558))/(MAXIFS(AT:AT,$E:$E,$E558)-MINIFS(AT:AT,$E:$E,$E558)),
100*(AT558-MINIFS(AT:AT,$E:$E,$E558))/(MAXIFS(AT:AT,$E:$E,$E558)-MINIFS(AT:AT,$E:$E,$E558))))</f>
        <v/>
      </c>
      <c r="DJ558" s="232" t="str">
        <f t="array" ref="DJ558">IF(AU558="","",
IF(INDEX(Settings!$H:$H,MATCH(DJ$1,Settings!$G:$G,0))=TRUE,
100-100*(AU558-MINIFS(AU:AU,$E:$E,$E558))/(MAXIFS(AU:AU,$E:$E,$E558)-MINIFS(AU:AU,$E:$E,$E558)),
100*(AU558-MINIFS(AU:AU,$E:$E,$E558))/(MAXIFS(AU:AU,$E:$E,$E558)-MINIFS(AU:AU,$E:$E,$E558))))</f>
        <v/>
      </c>
      <c r="DK558" s="232" t="str">
        <f t="array" ref="DK558">IF(AV558="","",
IF(INDEX(Settings!$H:$H,MATCH(DK$1,Settings!$G:$G,0))=TRUE,
100-100*(AV558-MINIFS(AV:AV,$E:$E,$E558))/(MAXIFS(AV:AV,$E:$E,$E558)-MINIFS(AV:AV,$E:$E,$E558)),
100*(AV558-MINIFS(AV:AV,$E:$E,$E558))/(MAXIFS(AV:AV,$E:$E,$E558)-MINIFS(AV:AV,$E:$E,$E558))))</f>
        <v/>
      </c>
      <c r="DL558" s="232" t="str">
        <f t="array" ref="DL558">IF(AW558="","",
IF(INDEX(Settings!$H:$H,MATCH(DL$1,Settings!$G:$G,0))=TRUE,
100-100*(AW558-MINIFS(AW:AW,$E:$E,$E558))/(MAXIFS(AW:AW,$E:$E,$E558)-MINIFS(AW:AW,$E:$E,$E558)),
100*(AW558-MINIFS(AW:AW,$E:$E,$E558))/(MAXIFS(AW:AW,$E:$E,$E558)-MINIFS(AW:AW,$E:$E,$E558))))</f>
        <v/>
      </c>
      <c r="DM558" s="232" t="str">
        <f t="array" ref="DM558">IF(AX558="","",
IF(INDEX(Settings!$H:$H,MATCH(DM$1,Settings!$G:$G,0))=TRUE,
100-100*(AX558-MINIFS(AX:AX,$E:$E,$E558))/(MAXIFS(AX:AX,$E:$E,$E558)-MINIFS(AX:AX,$E:$E,$E558)),
100*(AX558-MINIFS(AX:AX,$E:$E,$E558))/(MAXIFS(AX:AX,$E:$E,$E558)-MINIFS(AX:AX,$E:$E,$E558))))</f>
        <v/>
      </c>
      <c r="DN558" s="232" t="str">
        <f t="array" ref="DN558">IF(AY558="","",
IF(INDEX(Settings!$H:$H,MATCH(DN$1,Settings!$G:$G,0))=TRUE,
100-100*(AY558-MINIFS(AY:AY,$E:$E,$E558))/(MAXIFS(AY:AY,$E:$E,$E558)-MINIFS(AY:AY,$E:$E,$E558)),
100*(AY558-MINIFS(AY:AY,$E:$E,$E558))/(MAXIFS(AY:AY,$E:$E,$E558)-MINIFS(AY:AY,$E:$E,$E558))))</f>
        <v/>
      </c>
      <c r="DO558" s="232" t="str">
        <f t="array" ref="DO558">IF(AZ558="","",
IF(INDEX(Settings!$H:$H,MATCH(DO$1,Settings!$G:$G,0))=TRUE,
100-100*(AZ558-MINIFS(AZ:AZ,$E:$E,$E558))/(MAXIFS(AZ:AZ,$E:$E,$E558)-MINIFS(AZ:AZ,$E:$E,$E558)),
100*(AZ558-MINIFS(AZ:AZ,$E:$E,$E558))/(MAXIFS(AZ:AZ,$E:$E,$E558)-MINIFS(AZ:AZ,$E:$E,$E558))))</f>
        <v/>
      </c>
      <c r="DP558" s="232" t="str">
        <f t="array" ref="DP558">IF(BA558="","",
IF(INDEX(Settings!$H:$H,MATCH(DP$1,Settings!$G:$G,0))=TRUE,
100-100*(BA558-MINIFS(BA:BA,$E:$E,$E558))/(MAXIFS(BA:BA,$E:$E,$E558)-MINIFS(BA:BA,$E:$E,$E558)),
100*(BA558-MINIFS(BA:BA,$E:$E,$E558))/(MAXIFS(BA:BA,$E:$E,$E558)-MINIFS(BA:BA,$E:$E,$E558))))</f>
        <v/>
      </c>
      <c r="DQ558" s="232" t="str">
        <f t="array" ref="DQ558">IF(BB558="","",
IF(INDEX(Settings!$H:$H,MATCH(DQ$1,Settings!$G:$G,0))=TRUE,
100-100*(BB558-MINIFS(BB:BB,$E:$E,$E558))/(MAXIFS(BB:BB,$E:$E,$E558)-MINIFS(BB:BB,$E:$E,$E558)),
100*(BB558-MINIFS(BB:BB,$E:$E,$E558))/(MAXIFS(BB:BB,$E:$E,$E558)-MINIFS(BB:BB,$E:$E,$E558))))</f>
        <v/>
      </c>
      <c r="DR558" s="232" t="str">
        <f t="array" ref="DR558">IF(BC558="","",
IF(INDEX(Settings!$H:$H,MATCH(DR$1,Settings!$G:$G,0))=TRUE,
100-100*(BC558-MINIFS(BC:BC,$E:$E,$E558))/(MAXIFS(BC:BC,$E:$E,$E558)-MINIFS(BC:BC,$E:$E,$E558)),
100*(BC558-MINIFS(BC:BC,$E:$E,$E558))/(MAXIFS(BC:BC,$E:$E,$E558)-MINIFS(BC:BC,$E:$E,$E558))))</f>
        <v/>
      </c>
      <c r="DS558" s="232" t="str">
        <f t="array" ref="DS558">IF(BD558="","",
IF(INDEX(Settings!$H:$H,MATCH(DS$1,Settings!$G:$G,0))=TRUE,
100-100*(BD558-MINIFS(BD:BD,$E:$E,$E558))/(MAXIFS(BD:BD,$E:$E,$E558)-MINIFS(BD:BD,$E:$E,$E558)),
100*(BD558-MINIFS(BD:BD,$E:$E,$E558))/(MAXIFS(BD:BD,$E:$E,$E558)-MINIFS(BD:BD,$E:$E,$E558))))</f>
        <v/>
      </c>
      <c r="DT558" s="232" t="str">
        <f t="array" ref="DT558">IF(BE558="","",
IF(INDEX(Settings!$H:$H,MATCH(DT$1,Settings!$G:$G,0))=TRUE,
100-100*(BE558-MINIFS(BE:BE,$E:$E,$E558))/(MAXIFS(BE:BE,$E:$E,$E558)-MINIFS(BE:BE,$E:$E,$E558)),
100*(BE558-MINIFS(BE:BE,$E:$E,$E558))/(MAXIFS(BE:BE,$E:$E,$E558)-MINIFS(BE:BE,$E:$E,$E558))))</f>
        <v/>
      </c>
      <c r="DU558" s="232" t="str">
        <f t="array" ref="DU558">IF(BF558="","",
IF(INDEX(Settings!$H:$H,MATCH(DU$1,Settings!$G:$G,0))=TRUE,
100-100*(BF558-MINIFS(BF:BF,$E:$E,$E558))/(MAXIFS(BF:BF,$E:$E,$E558)-MINIFS(BF:BF,$E:$E,$E558)),
100*(BF558-MINIFS(BF:BF,$E:$E,$E558))/(MAXIFS(BF:BF,$E:$E,$E558)-MINIFS(BF:BF,$E:$E,$E558))))</f>
        <v/>
      </c>
      <c r="DV558" s="232" t="str">
        <f t="array" ref="DV558">IF(BG558="","",
IF(INDEX(Settings!$H:$H,MATCH(DV$1,Settings!$G:$G,0))=TRUE,
100-100*(BG558-MINIFS(BG:BG,$E:$E,$E558))/(MAXIFS(BG:BG,$E:$E,$E558)-MINIFS(BG:BG,$E:$E,$E558)),
100*(BG558-MINIFS(BG:BG,$E:$E,$E558))/(MAXIFS(BG:BG,$E:$E,$E558)-MINIFS(BG:BG,$E:$E,$E558))))</f>
        <v/>
      </c>
      <c r="DW558" s="232" t="str">
        <f t="array" ref="DW558">IF(BH558="","",
IF(INDEX(Settings!$H:$H,MATCH(DW$1,Settings!$G:$G,0))=TRUE,
100-100*(BH558-MINIFS(BH:BH,$E:$E,$E558))/(MAXIFS(BH:BH,$E:$E,$E558)-MINIFS(BH:BH,$E:$E,$E558)),
100*(BH558-MINIFS(BH:BH,$E:$E,$E558))/(MAXIFS(BH:BH,$E:$E,$E558)-MINIFS(BH:BH,$E:$E,$E558))))</f>
        <v/>
      </c>
      <c r="DX558" s="232" t="str">
        <f t="array" ref="DX558">IF(BI558="","",
IF(INDEX(Settings!$H:$H,MATCH(DX$1,Settings!$G:$G,0))=TRUE,
100-100*(BI558-MINIFS(BI:BI,$E:$E,$E558))/(MAXIFS(BI:BI,$E:$E,$E558)-MINIFS(BI:BI,$E:$E,$E558)),
100*(BI558-MINIFS(BI:BI,$E:$E,$E558))/(MAXIFS(BI:BI,$E:$E,$E558)-MINIFS(BI:BI,$E:$E,$E558))))</f>
        <v/>
      </c>
      <c r="DY558" s="232" t="str">
        <f t="array" ref="DY558">IF(BJ558="","",
IF(INDEX(Settings!$H:$H,MATCH(DY$1,Settings!$G:$G,0))=TRUE,
100-100*(BJ558-MINIFS(BJ:BJ,$E:$E,$E558))/(MAXIFS(BJ:BJ,$E:$E,$E558)-MINIFS(BJ:BJ,$E:$E,$E558)),
100*(BJ558-MINIFS(BJ:BJ,$E:$E,$E558))/(MAXIFS(BJ:BJ,$E:$E,$E558)-MINIFS(BJ:BJ,$E:$E,$E558))))</f>
        <v/>
      </c>
      <c r="DZ558" s="234"/>
      <c r="EA558" s="234"/>
      <c r="EB558" s="234" t="str">
        <f t="shared" si="8"/>
        <v/>
      </c>
      <c r="EC558" s="234" t="str">
        <f t="shared" si="9"/>
        <v/>
      </c>
      <c r="ED558" s="234" t="str">
        <f t="shared" si="10"/>
        <v/>
      </c>
      <c r="EE558" s="234" t="str">
        <f t="shared" si="11"/>
        <v/>
      </c>
      <c r="EF558" s="234" t="str">
        <f t="shared" si="12"/>
        <v/>
      </c>
      <c r="EG558" s="234" t="str">
        <f t="shared" si="13"/>
        <v/>
      </c>
      <c r="EH558" s="234"/>
      <c r="EI558" s="234"/>
      <c r="EJ558" s="234"/>
      <c r="EK558" s="234"/>
      <c r="EL558" s="234"/>
      <c r="EM558" s="234"/>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3" t="str">
        <f t="shared" si="14"/>
        <v/>
      </c>
      <c r="N559" s="49"/>
      <c r="O559" s="49"/>
      <c r="P559" s="49"/>
      <c r="Q559" s="49"/>
      <c r="R559" s="49"/>
      <c r="S559" s="222" t="str">
        <f>IFERROR(VLOOKUP(AF559, 'YOYO IR Scores'!A:C, 3, FALSE), "")
</f>
        <v/>
      </c>
      <c r="T559" s="49"/>
      <c r="U559" s="49"/>
      <c r="V559" s="49"/>
      <c r="W559" s="49"/>
      <c r="X559" s="224" t="str">
        <f t="shared" si="4"/>
        <v/>
      </c>
      <c r="Y559" s="225" t="str">
        <f t="shared" si="5"/>
        <v/>
      </c>
      <c r="Z559" s="225" t="str">
        <f t="shared" si="6"/>
        <v/>
      </c>
      <c r="AA559" s="224" t="str">
        <f t="shared" si="7"/>
        <v/>
      </c>
      <c r="AB559" s="223"/>
      <c r="AC559" s="223"/>
      <c r="AD559" s="223"/>
      <c r="AE559" s="223" t="str">
        <f>IFERROR(VLOOKUP(AF559, 'YOYO IR Scores'!A:C, 2, FALSE), "")</f>
        <v/>
      </c>
      <c r="AF559" s="223"/>
      <c r="AG559" s="223"/>
      <c r="AH559" s="223"/>
      <c r="AI559" s="223"/>
      <c r="AJ559" s="223"/>
      <c r="AK559" s="223"/>
      <c r="AL559" s="223"/>
      <c r="AM559" s="223"/>
      <c r="AN559" s="223"/>
      <c r="AO559" s="223"/>
      <c r="AP559" s="223"/>
      <c r="AQ559" s="223"/>
      <c r="AR559" s="223"/>
      <c r="AS559" s="223"/>
      <c r="AT559" s="223"/>
      <c r="AU559" s="223"/>
      <c r="AV559" s="223"/>
      <c r="AW559" s="223"/>
      <c r="AX559" s="223"/>
      <c r="AY559" s="223"/>
      <c r="AZ559" s="223"/>
      <c r="BA559" s="223"/>
      <c r="BB559" s="223"/>
      <c r="BC559" s="223"/>
      <c r="BD559" s="223"/>
      <c r="BE559" s="223"/>
      <c r="BF559" s="223"/>
      <c r="BG559" s="223"/>
      <c r="BH559" s="223"/>
      <c r="BI559" s="223"/>
      <c r="BJ559" s="223"/>
      <c r="BK559" s="223" t="str">
        <f t="array" ref="BK559">IF(J559="","",
IF(INDEX(Settings!$H:$H,MATCH(BY$1,Settings!$G:$G,0))=TRUE,
100-100*(J559-MIN(J:J))/(MAX(J:J)-MIN(J:J)),
100*(J559-MIN(J:J))/(MAX(J:J)-MIN(J:J))))</f>
        <v/>
      </c>
      <c r="BL559" s="223" t="str">
        <f t="array" ref="BL559">IF(J559="","",
IF(INDEX(Settings!$H:$H,MATCH(BY$1,Settings!$G:$G,0))=TRUE,
100-100*(J559-MINIFS(J:J,$E:$E,$E559))/(MAXIFS(J:J,$E:$E,$E559)-MINIFS(J:J,$E:$E,$E559)),
100*(J559-MINIFS(J:J,$E:$E,$E559))/(MAXIFS(J:J,$E:$E,$E559)-MINIFS(J:J,$E:$E,$E559))))</f>
        <v/>
      </c>
      <c r="BM559" s="223"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4" t="str">
        <f t="array" ref="BQ559">IF(J559="","",
IF(INDEX(Settings!$H:$H,MATCH(BY$1,Settings!$G:$G,0))=TRUE,
-1*(J559-AVERAGE(J:J))/STDEV(J:J),
(J559-AVERAGE(J:J))/STDEV(J:J)))</f>
        <v/>
      </c>
      <c r="BR559" s="224" t="str">
        <f>IFERROR(__xludf.DUMMYFUNCTION("IF(J559="""","""",
IF(INDEX(Settings!$H:$H,MATCH(BY$1,Settings!$G:$G,0))=TRUE,
-1*(J559-AVERAGEIFS(J:J,$E:$E,$E559))/STDEV(FILTER(J:J,$E:$E=$E559)),
(J559-AVERAGEIFS(J:J,$E:$E,$E559))/STDEV(FILTER(J:J,$E:$E=$E559))))"),"")</f>
        <v/>
      </c>
      <c r="BS559" s="224"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3" t="str">
        <f t="array" ref="BY559">IF(J559="","",
IF(INDEX(Settings!$H:$H,MATCH(BY$1,Settings!$G:$G,0))=TRUE,
100-100*(J559-MINIFS(J:J,$E:$E,$E559))/(MAXIFS(J:J,$E:$E,$E559)-MINIFS(J:J,$E:$E,$E559)),
100*(J559-MINIFS(J:J,$E:$E,$E559))/(MAXIFS(J:J,$E:$E,$E559)-MINIFS(J:J,$E:$E,$E559))))</f>
        <v/>
      </c>
      <c r="BZ559" s="223" t="str">
        <f t="array" ref="BZ559">IF(K559="","",
IF(INDEX(Settings!$H:$H,MATCH(BZ$1,Settings!$G:$G,0))=TRUE,
100-100*(K559-MINIFS(K:K,$E:$E,$E559))/(MAXIFS(K:K,$E:$E,$E559)-MINIFS(K:K,$E:$E,$E559)),
100*(K559-MINIFS(K:K,$E:$E,$E559))/(MAXIFS(K:K,$E:$E,$E559)-MINIFS(K:K,$E:$E,$E559))))</f>
        <v/>
      </c>
      <c r="CA559" s="223" t="str">
        <f t="array" ref="CA559">IF(L559="","",
IF(INDEX(Settings!$H:$H,MATCH(CA$1,Settings!$G:$G,0))=TRUE,
100-100*(L559-MINIFS(L:L,$E:$E,$E559))/(MAXIFS(L:L,$E:$E,$E559)-MINIFS(L:L,$E:$E,$E559)),
100*(L559-MINIFS(L:L,$E:$E,$E559))/(MAXIFS(L:L,$E:$E,$E559)-MINIFS(L:L,$E:$E,$E559))))</f>
        <v/>
      </c>
      <c r="CB559" s="223" t="str">
        <f t="array" ref="CB559">IF(M559="","",
IF(INDEX(Settings!$H:$H,MATCH(CB$1,Settings!$G:$G,0))=TRUE,
100-100*(M559-MINIFS(M:M,$E:$E,$E559))/(MAXIFS(M:M,$E:$E,$E559)-MINIFS(M:M,$E:$E,$E559)),
100*(M559-MINIFS(M:M,$E:$E,$E559))/(MAXIFS(M:M,$E:$E,$E559)-MINIFS(M:M,$E:$E,$E559))))</f>
        <v/>
      </c>
      <c r="CC559" s="223" t="str">
        <f t="array" ref="CC559">IF(N559="","",
IF(INDEX(Settings!$H:$H,MATCH(CC$1,Settings!$G:$G,0))=TRUE,
100-100*(N559-MINIFS(N:N,$E:$E,$E559))/(MAXIFS(N:N,$E:$E,$E559)-MINIFS(N:N,$E:$E,$E559)),
100*(N559-MINIFS(N:N,$E:$E,$E559))/(MAXIFS(N:N,$E:$E,$E559)-MINIFS(N:N,$E:$E,$E559))))</f>
        <v/>
      </c>
      <c r="CD559" s="223" t="str">
        <f t="array" ref="CD559">IF(O559="","",
IF(INDEX(Settings!$H:$H,MATCH(CD$1,Settings!$G:$G,0))=TRUE,
100-100*(O559-MINIFS(O:O,$E:$E,$E559))/(MAXIFS(O:O,$E:$E,$E559)-MINIFS(O:O,$E:$E,$E559)),
100*(O559-MINIFS(O:O,$E:$E,$E559))/(MAXIFS(O:O,$E:$E,$E559)-MINIFS(O:O,$E:$E,$E559))))</f>
        <v/>
      </c>
      <c r="CE559" s="223" t="str">
        <f t="array" ref="CE559">IF(P559="","",
IF(INDEX(Settings!$H:$H,MATCH(CE$1,Settings!$G:$G,0))=TRUE,
100-100*(P559-MINIFS(P:P,$E:$E,$E559))/(MAXIFS(P:P,$E:$E,$E559)-MINIFS(P:P,$E:$E,$E559)),
100*(P559-MINIFS(P:P,$E:$E,$E559))/(MAXIFS(P:P,$E:$E,$E559)-MINIFS(P:P,$E:$E,$E559))))</f>
        <v/>
      </c>
      <c r="CF559" s="223" t="str">
        <f t="array" ref="CF559">IF(Q559="","",
IF(INDEX(Settings!$H:$H,MATCH(CF$1,Settings!$G:$G,0))=TRUE,
100-100*(Q559-MINIFS(Q:Q,$E:$E,$E559))/(MAXIFS(Q:Q,$E:$E,$E559)-MINIFS(Q:Q,$E:$E,$E559)),
100*(Q559-MINIFS(Q:Q,$E:$E,$E559))/(MAXIFS(Q:Q,$E:$E,$E559)-MINIFS(Q:Q,$E:$E,$E559))))</f>
        <v/>
      </c>
      <c r="CG559" s="223" t="str">
        <f t="array" ref="CG559">IF(R559="","",
IF(INDEX(Settings!$H:$H,MATCH(CG$1,Settings!$G:$G,0))=TRUE,
100-100*(R559-MINIFS(R:R,$E:$E,$E559))/(MAXIFS(R:R,$E:$E,$E559)-MINIFS(R:R,$E:$E,$E559)),
100*(R559-MINIFS(R:R,$E:$E,$E559))/(MAXIFS(R:R,$E:$E,$E559)-MINIFS(R:R,$E:$E,$E559))))</f>
        <v/>
      </c>
      <c r="CH559" s="223" t="str">
        <f t="array" ref="CH559">IF(S559="","",
IF(INDEX(Settings!$H:$H,MATCH(CH$1,Settings!$G:$G,0))=TRUE,
100-100*(S559-MINIFS(S:S,$E:$E,$E559))/(MAXIFS(S:S,$E:$E,$E559)-MINIFS(S:S,$E:$E,$E559)),
100*(S559-MINIFS(S:S,$E:$E,$E559))/(MAXIFS(S:S,$E:$E,$E559)-MINIFS(S:S,$E:$E,$E559))))</f>
        <v/>
      </c>
      <c r="CI559" s="223" t="str">
        <f t="array" ref="CI559">IF(T559="","",
IF(INDEX(Settings!$H:$H,MATCH(CI$1,Settings!$G:$G,0))=TRUE,
100-100*(T559-MINIFS(T:T,$E:$E,$E559))/(MAXIFS(T:T,$E:$E,$E559)-MINIFS(T:T,$E:$E,$E559)),
100*(T559-MINIFS(T:T,$E:$E,$E559))/(MAXIFS(T:T,$E:$E,$E559)-MINIFS(T:T,$E:$E,$E559))))</f>
        <v/>
      </c>
      <c r="CJ559" s="223" t="str">
        <f t="array" ref="CJ559">IF(U559="","",
IF(INDEX(Settings!$H:$H,MATCH(CJ$1,Settings!$G:$G,0))=TRUE,
100-100*(U559-MINIFS(U:U,$E:$E,$E559))/(MAXIFS(U:U,$E:$E,$E559)-MINIFS(U:U,$E:$E,$E559)),
100*(U559-MINIFS(U:U,$E:$E,$E559))/(MAXIFS(U:U,$E:$E,$E559)-MINIFS(U:U,$E:$E,$E559))))</f>
        <v/>
      </c>
      <c r="CK559" s="223" t="str">
        <f t="array" ref="CK559">IF(V559="","",
IF(INDEX(Settings!$H:$H,MATCH(CK$1,Settings!$G:$G,0))=TRUE,
100-100*(V559-MINIFS(V:V,$E:$E,$E559))/(MAXIFS(V:V,$E:$E,$E559)-MINIFS(V:V,$E:$E,$E559)),
100*(V559-MINIFS(V:V,$E:$E,$E559))/(MAXIFS(V:V,$E:$E,$E559)-MINIFS(V:V,$E:$E,$E559))))</f>
        <v/>
      </c>
      <c r="CL559" s="223" t="str">
        <f t="array" ref="CL559">IF(W559="","",
IF(INDEX(Settings!$H:$H,MATCH(CL$1,Settings!$G:$G,0))=TRUE,
100-100*(W559-MINIFS(W:W,$E:$E,$E559))/(MAXIFS(W:W,$E:$E,$E559)-MINIFS(W:W,$E:$E,$E559)),
100*(W559-MINIFS(W:W,$E:$E,$E559))/(MAXIFS(W:W,$E:$E,$E559)-MINIFS(W:W,$E:$E,$E559))))</f>
        <v/>
      </c>
      <c r="CM559" s="223" t="str">
        <f t="array" ref="CM559">IF(X559="","",
IF(INDEX(Settings!$H:$H,MATCH(CM$1,Settings!$G:$G,0))=TRUE,
100-100*(X559-MINIFS(X:X,$E:$E,$E559))/(MAXIFS(X:X,$E:$E,$E559)-MINIFS(X:X,$E:$E,$E559)),
100*(X559-MINIFS(X:X,$E:$E,$E559))/(MAXIFS(X:X,$E:$E,$E559)-MINIFS(X:X,$E:$E,$E559))))</f>
        <v/>
      </c>
      <c r="CN559" s="223" t="str">
        <f t="array" ref="CN559">IF(Y559="","",
IF(INDEX(Settings!$H:$H,MATCH(CN$1,Settings!$G:$G,0))=TRUE,
100-100*(Y559-MINIFS(Y:Y,$E:$E,$E559))/(MAXIFS(Y:Y,$E:$E,$E559)-MINIFS(Y:Y,$E:$E,$E559)),
100*(Y559-MINIFS(Y:Y,$E:$E,$E559))/(MAXIFS(Y:Y,$E:$E,$E559)-MINIFS(Y:Y,$E:$E,$E559))))</f>
        <v/>
      </c>
      <c r="CO559" s="223" t="str">
        <f t="array" ref="CO559">IF(Z559="","",
IF(INDEX(Settings!$H:$H,MATCH(CO$1,Settings!$G:$G,0))=TRUE,
100-100*(Z559-MINIFS(Z:Z,$E:$E,$E559))/(MAXIFS(Z:Z,$E:$E,$E559)-MINIFS(Z:Z,$E:$E,$E559)),
100*(Z559-MINIFS(Z:Z,$E:$E,$E559))/(MAXIFS(Z:Z,$E:$E,$E559)-MINIFS(Z:Z,$E:$E,$E559))))</f>
        <v/>
      </c>
      <c r="CP559" s="223" t="str">
        <f t="array" ref="CP559">IF(AA559="","",
IF(INDEX(Settings!$H:$H,MATCH(CP$1,Settings!$G:$G,0))=TRUE,
100-100*(AA559-MINIFS(AA:AA,$E:$E,$E559))/(MAXIFS(AA:AA,$E:$E,$E559)-MINIFS(AA:AA,$E:$E,$E559)),
100*(AA559-MINIFS(AA:AA,$E:$E,$E559))/(MAXIFS(AA:AA,$E:$E,$E559)-MINIFS(AA:AA,$E:$E,$E559))))</f>
        <v/>
      </c>
      <c r="CQ559" s="223" t="str">
        <f t="array" ref="CQ559">IF(AB559="","",
IF(INDEX(Settings!$H:$H,MATCH(CQ$1,Settings!$G:$G,0))=TRUE,
100-100*(AB559-MINIFS(AB:AB,$E:$E,$E559))/(MAXIFS(AB:AB,$E:$E,$E559)-MINIFS(AB:AB,$E:$E,$E559)),
100*(AB559-MINIFS(AB:AB,$E:$E,$E559))/(MAXIFS(AB:AB,$E:$E,$E559)-MINIFS(AB:AB,$E:$E,$E559))))</f>
        <v/>
      </c>
      <c r="CR559" s="223" t="str">
        <f t="array" ref="CR559">IF(AC559="","",
IF(INDEX(Settings!$H:$H,MATCH(CR$1,Settings!$G:$G,0))=TRUE,
100-100*(AC559-MINIFS(AC:AC,$E:$E,$E559))/(MAXIFS(AC:AC,$E:$E,$E559)-MINIFS(AC:AC,$E:$E,$E559)),
100*(AC559-MINIFS(AC:AC,$E:$E,$E559))/(MAXIFS(AC:AC,$E:$E,$E559)-MINIFS(AC:AC,$E:$E,$E559))))</f>
        <v/>
      </c>
      <c r="CS559" s="223" t="str">
        <f t="array" ref="CS559">IF(AD559="","",
IF(INDEX(Settings!$H:$H,MATCH(CS$1,Settings!$G:$G,0))=TRUE,
100-100*(AD559-MINIFS(AD:AD,$E:$E,$E559))/(MAXIFS(AD:AD,$E:$E,$E559)-MINIFS(AD:AD,$E:$E,$E559)),
100*(AD559-MINIFS(AD:AD,$E:$E,$E559))/(MAXIFS(AD:AD,$E:$E,$E559)-MINIFS(AD:AD,$E:$E,$E559))))</f>
        <v/>
      </c>
      <c r="CT559" s="223" t="str">
        <f t="array" ref="CT559">IF(AE559="","",
IF(INDEX(Settings!$H:$H,MATCH(CT$1,Settings!$G:$G,0))=TRUE,
100-100*(AE559-MINIFS(AE:AE,$E:$E,$E559))/(MAXIFS(AE:AE,$E:$E,$E559)-MINIFS(AE:AE,$E:$E,$E559)),
100*(AE559-MINIFS(AE:AE,$E:$E,$E559))/(MAXIFS(AE:AE,$E:$E,$E559)-MINIFS(AE:AE,$E:$E,$E559))))</f>
        <v/>
      </c>
      <c r="CU559" s="223" t="str">
        <f t="array" ref="CU559">IF(AF559="","",
IF(INDEX(Settings!$H:$H,MATCH(CU$1,Settings!$G:$G,0))=TRUE,
100-100*(AF559-MINIFS(AF:AF,$E:$E,$E559))/(MAXIFS(AF:AF,$E:$E,$E559)-MINIFS(AF:AF,$E:$E,$E559)),
100*(AF559-MINIFS(AF:AF,$E:$E,$E559))/(MAXIFS(AF:AF,$E:$E,$E559)-MINIFS(AF:AF,$E:$E,$E559))))</f>
        <v/>
      </c>
      <c r="CV559" s="223" t="str">
        <f t="array" ref="CV559">IF(AG559="","",
IF(INDEX(Settings!$H:$H,MATCH(CV$1,Settings!$G:$G,0))=TRUE,
100-100*(AG559-MINIFS(AG:AG,$E:$E,$E559))/(MAXIFS(AG:AG,$E:$E,$E559)-MINIFS(AG:AG,$E:$E,$E559)),
100*(AG559-MINIFS(AG:AG,$E:$E,$E559))/(MAXIFS(AG:AG,$E:$E,$E559)-MINIFS(AG:AG,$E:$E,$E559))))</f>
        <v/>
      </c>
      <c r="CW559" s="223" t="str">
        <f t="array" ref="CW559">IF(AH559="","",
IF(INDEX(Settings!$H:$H,MATCH(CW$1,Settings!$G:$G,0))=TRUE,
100-100*(AH559-MINIFS(AH:AH,$E:$E,$E559))/(MAXIFS(AH:AH,$E:$E,$E559)-MINIFS(AH:AH,$E:$E,$E559)),
100*(AH559-MINIFS(AH:AH,$E:$E,$E559))/(MAXIFS(AH:AH,$E:$E,$E559)-MINIFS(AH:AH,$E:$E,$E559))))</f>
        <v/>
      </c>
      <c r="CX559" s="223" t="str">
        <f t="array" ref="CX559">IF(AI559="","",
IF(INDEX(Settings!$H:$H,MATCH(CX$1,Settings!$G:$G,0))=TRUE,
100-100*(AI559-MINIFS(AI:AI,$E:$E,$E559))/(MAXIFS(AI:AI,$E:$E,$E559)-MINIFS(AI:AI,$E:$E,$E559)),
100*(AI559-MINIFS(AI:AI,$E:$E,$E559))/(MAXIFS(AI:AI,$E:$E,$E559)-MINIFS(AI:AI,$E:$E,$E559))))</f>
        <v/>
      </c>
      <c r="CY559" s="223" t="str">
        <f t="array" ref="CY559">IF(AJ559="","",
IF(INDEX(Settings!$H:$H,MATCH(CY$1,Settings!$G:$G,0))=TRUE,
100-100*(AJ559-MINIFS(AJ:AJ,$E:$E,$E559))/(MAXIFS(AJ:AJ,$E:$E,$E559)-MINIFS(AJ:AJ,$E:$E,$E559)),
100*(AJ559-MINIFS(AJ:AJ,$E:$E,$E559))/(MAXIFS(AJ:AJ,$E:$E,$E559)-MINIFS(AJ:AJ,$E:$E,$E559))))</f>
        <v/>
      </c>
      <c r="CZ559" s="223" t="str">
        <f t="array" ref="CZ559">IF(AK559="","",
IF(INDEX(Settings!$H:$H,MATCH(CZ$1,Settings!$G:$G,0))=TRUE,
100-100*(AK559-MINIFS(AK:AK,$E:$E,$E559))/(MAXIFS(AK:AK,$E:$E,$E559)-MINIFS(AK:AK,$E:$E,$E559)),
100*(AK559-MINIFS(AK:AK,$E:$E,$E559))/(MAXIFS(AK:AK,$E:$E,$E559)-MINIFS(AK:AK,$E:$E,$E559))))</f>
        <v/>
      </c>
      <c r="DA559" s="223" t="str">
        <f t="array" ref="DA559">IF(AL559="","",
IF(INDEX(Settings!$H:$H,MATCH(DA$1,Settings!$G:$G,0))=TRUE,
100-100*(AL559-MINIFS(AL:AL,$E:$E,$E559))/(MAXIFS(AL:AL,$E:$E,$E559)-MINIFS(AL:AL,$E:$E,$E559)),
100*(AL559-MINIFS(AL:AL,$E:$E,$E559))/(MAXIFS(AL:AL,$E:$E,$E559)-MINIFS(AL:AL,$E:$E,$E559))))</f>
        <v/>
      </c>
      <c r="DB559" s="223" t="str">
        <f t="array" ref="DB559">IF(AM559="","",
IF(INDEX(Settings!$H:$H,MATCH(DB$1,Settings!$G:$G,0))=TRUE,
100-100*(AM559-MINIFS(AM:AM,$E:$E,$E559))/(MAXIFS(AM:AM,$E:$E,$E559)-MINIFS(AM:AM,$E:$E,$E559)),
100*(AM559-MINIFS(AM:AM,$E:$E,$E559))/(MAXIFS(AM:AM,$E:$E,$E559)-MINIFS(AM:AM,$E:$E,$E559))))</f>
        <v/>
      </c>
      <c r="DC559" s="223" t="str">
        <f t="array" ref="DC559">IF(AN559="","",
IF(INDEX(Settings!$H:$H,MATCH(DC$1,Settings!$G:$G,0))=TRUE,
100-100*(AN559-MINIFS(AN:AN,$E:$E,$E559))/(MAXIFS(AN:AN,$E:$E,$E559)-MINIFS(AN:AN,$E:$E,$E559)),
100*(AN559-MINIFS(AN:AN,$E:$E,$E559))/(MAXIFS(AN:AN,$E:$E,$E559)-MINIFS(AN:AN,$E:$E,$E559))))</f>
        <v/>
      </c>
      <c r="DD559" s="223" t="str">
        <f t="array" ref="DD559">IF(AO559="","",
IF(INDEX(Settings!$H:$H,MATCH(DD$1,Settings!$G:$G,0))=TRUE,
100-100*(AO559-MINIFS(AO:AO,$E:$E,$E559))/(MAXIFS(AO:AO,$E:$E,$E559)-MINIFS(AO:AO,$E:$E,$E559)),
100*(AO559-MINIFS(AO:AO,$E:$E,$E559))/(MAXIFS(AO:AO,$E:$E,$E559)-MINIFS(AO:AO,$E:$E,$E559))))</f>
        <v/>
      </c>
      <c r="DE559" s="223" t="str">
        <f t="array" ref="DE559">IF(AP559="","",
IF(INDEX(Settings!$H:$H,MATCH(DE$1,Settings!$G:$G,0))=TRUE,
100-100*(AP559-MINIFS(AP:AP,$E:$E,$E559))/(MAXIFS(AP:AP,$E:$E,$E559)-MINIFS(AP:AP,$E:$E,$E559)),
100*(AP559-MINIFS(AP:AP,$E:$E,$E559))/(MAXIFS(AP:AP,$E:$E,$E559)-MINIFS(AP:AP,$E:$E,$E559))))</f>
        <v/>
      </c>
      <c r="DF559" s="223" t="str">
        <f t="array" ref="DF559">IF(AQ559="","",
IF(INDEX(Settings!$H:$H,MATCH(DF$1,Settings!$G:$G,0))=TRUE,
100-100*(AQ559-MINIFS(AQ:AQ,$E:$E,$E559))/(MAXIFS(AQ:AQ,$E:$E,$E559)-MINIFS(AQ:AQ,$E:$E,$E559)),
100*(AQ559-MINIFS(AQ:AQ,$E:$E,$E559))/(MAXIFS(AQ:AQ,$E:$E,$E559)-MINIFS(AQ:AQ,$E:$E,$E559))))</f>
        <v/>
      </c>
      <c r="DG559" s="223" t="str">
        <f t="array" ref="DG559">IF(AR559="","",
IF(INDEX(Settings!$H:$H,MATCH(DG$1,Settings!$G:$G,0))=TRUE,
100-100*(AR559-MINIFS(AR:AR,$E:$E,$E559))/(MAXIFS(AR:AR,$E:$E,$E559)-MINIFS(AR:AR,$E:$E,$E559)),
100*(AR559-MINIFS(AR:AR,$E:$E,$E559))/(MAXIFS(AR:AR,$E:$E,$E559)-MINIFS(AR:AR,$E:$E,$E559))))</f>
        <v/>
      </c>
      <c r="DH559" s="223" t="str">
        <f t="array" ref="DH559">IF(AS559="","",
IF(INDEX(Settings!$H:$H,MATCH(DH$1,Settings!$G:$G,0))=TRUE,
100-100*(AS559-MINIFS(AS:AS,$E:$E,$E559))/(MAXIFS(AS:AS,$E:$E,$E559)-MINIFS(AS:AS,$E:$E,$E559)),
100*(AS559-MINIFS(AS:AS,$E:$E,$E559))/(MAXIFS(AS:AS,$E:$E,$E559)-MINIFS(AS:AS,$E:$E,$E559))))</f>
        <v/>
      </c>
      <c r="DI559" s="223" t="str">
        <f t="array" ref="DI559">IF(AT559="","",
IF(INDEX(Settings!$H:$H,MATCH(DI$1,Settings!$G:$G,0))=TRUE,
100-100*(AT559-MINIFS(AT:AT,$E:$E,$E559))/(MAXIFS(AT:AT,$E:$E,$E559)-MINIFS(AT:AT,$E:$E,$E559)),
100*(AT559-MINIFS(AT:AT,$E:$E,$E559))/(MAXIFS(AT:AT,$E:$E,$E559)-MINIFS(AT:AT,$E:$E,$E559))))</f>
        <v/>
      </c>
      <c r="DJ559" s="223" t="str">
        <f t="array" ref="DJ559">IF(AU559="","",
IF(INDEX(Settings!$H:$H,MATCH(DJ$1,Settings!$G:$G,0))=TRUE,
100-100*(AU559-MINIFS(AU:AU,$E:$E,$E559))/(MAXIFS(AU:AU,$E:$E,$E559)-MINIFS(AU:AU,$E:$E,$E559)),
100*(AU559-MINIFS(AU:AU,$E:$E,$E559))/(MAXIFS(AU:AU,$E:$E,$E559)-MINIFS(AU:AU,$E:$E,$E559))))</f>
        <v/>
      </c>
      <c r="DK559" s="223" t="str">
        <f t="array" ref="DK559">IF(AV559="","",
IF(INDEX(Settings!$H:$H,MATCH(DK$1,Settings!$G:$G,0))=TRUE,
100-100*(AV559-MINIFS(AV:AV,$E:$E,$E559))/(MAXIFS(AV:AV,$E:$E,$E559)-MINIFS(AV:AV,$E:$E,$E559)),
100*(AV559-MINIFS(AV:AV,$E:$E,$E559))/(MAXIFS(AV:AV,$E:$E,$E559)-MINIFS(AV:AV,$E:$E,$E559))))</f>
        <v/>
      </c>
      <c r="DL559" s="223" t="str">
        <f t="array" ref="DL559">IF(AW559="","",
IF(INDEX(Settings!$H:$H,MATCH(DL$1,Settings!$G:$G,0))=TRUE,
100-100*(AW559-MINIFS(AW:AW,$E:$E,$E559))/(MAXIFS(AW:AW,$E:$E,$E559)-MINIFS(AW:AW,$E:$E,$E559)),
100*(AW559-MINIFS(AW:AW,$E:$E,$E559))/(MAXIFS(AW:AW,$E:$E,$E559)-MINIFS(AW:AW,$E:$E,$E559))))</f>
        <v/>
      </c>
      <c r="DM559" s="223" t="str">
        <f t="array" ref="DM559">IF(AX559="","",
IF(INDEX(Settings!$H:$H,MATCH(DM$1,Settings!$G:$G,0))=TRUE,
100-100*(AX559-MINIFS(AX:AX,$E:$E,$E559))/(MAXIFS(AX:AX,$E:$E,$E559)-MINIFS(AX:AX,$E:$E,$E559)),
100*(AX559-MINIFS(AX:AX,$E:$E,$E559))/(MAXIFS(AX:AX,$E:$E,$E559)-MINIFS(AX:AX,$E:$E,$E559))))</f>
        <v/>
      </c>
      <c r="DN559" s="223" t="str">
        <f t="array" ref="DN559">IF(AY559="","",
IF(INDEX(Settings!$H:$H,MATCH(DN$1,Settings!$G:$G,0))=TRUE,
100-100*(AY559-MINIFS(AY:AY,$E:$E,$E559))/(MAXIFS(AY:AY,$E:$E,$E559)-MINIFS(AY:AY,$E:$E,$E559)),
100*(AY559-MINIFS(AY:AY,$E:$E,$E559))/(MAXIFS(AY:AY,$E:$E,$E559)-MINIFS(AY:AY,$E:$E,$E559))))</f>
        <v/>
      </c>
      <c r="DO559" s="223" t="str">
        <f t="array" ref="DO559">IF(AZ559="","",
IF(INDEX(Settings!$H:$H,MATCH(DO$1,Settings!$G:$G,0))=TRUE,
100-100*(AZ559-MINIFS(AZ:AZ,$E:$E,$E559))/(MAXIFS(AZ:AZ,$E:$E,$E559)-MINIFS(AZ:AZ,$E:$E,$E559)),
100*(AZ559-MINIFS(AZ:AZ,$E:$E,$E559))/(MAXIFS(AZ:AZ,$E:$E,$E559)-MINIFS(AZ:AZ,$E:$E,$E559))))</f>
        <v/>
      </c>
      <c r="DP559" s="223" t="str">
        <f t="array" ref="DP559">IF(BA559="","",
IF(INDEX(Settings!$H:$H,MATCH(DP$1,Settings!$G:$G,0))=TRUE,
100-100*(BA559-MINIFS(BA:BA,$E:$E,$E559))/(MAXIFS(BA:BA,$E:$E,$E559)-MINIFS(BA:BA,$E:$E,$E559)),
100*(BA559-MINIFS(BA:BA,$E:$E,$E559))/(MAXIFS(BA:BA,$E:$E,$E559)-MINIFS(BA:BA,$E:$E,$E559))))</f>
        <v/>
      </c>
      <c r="DQ559" s="223" t="str">
        <f t="array" ref="DQ559">IF(BB559="","",
IF(INDEX(Settings!$H:$H,MATCH(DQ$1,Settings!$G:$G,0))=TRUE,
100-100*(BB559-MINIFS(BB:BB,$E:$E,$E559))/(MAXIFS(BB:BB,$E:$E,$E559)-MINIFS(BB:BB,$E:$E,$E559)),
100*(BB559-MINIFS(BB:BB,$E:$E,$E559))/(MAXIFS(BB:BB,$E:$E,$E559)-MINIFS(BB:BB,$E:$E,$E559))))</f>
        <v/>
      </c>
      <c r="DR559" s="223" t="str">
        <f t="array" ref="DR559">IF(BC559="","",
IF(INDEX(Settings!$H:$H,MATCH(DR$1,Settings!$G:$G,0))=TRUE,
100-100*(BC559-MINIFS(BC:BC,$E:$E,$E559))/(MAXIFS(BC:BC,$E:$E,$E559)-MINIFS(BC:BC,$E:$E,$E559)),
100*(BC559-MINIFS(BC:BC,$E:$E,$E559))/(MAXIFS(BC:BC,$E:$E,$E559)-MINIFS(BC:BC,$E:$E,$E559))))</f>
        <v/>
      </c>
      <c r="DS559" s="223" t="str">
        <f t="array" ref="DS559">IF(BD559="","",
IF(INDEX(Settings!$H:$H,MATCH(DS$1,Settings!$G:$G,0))=TRUE,
100-100*(BD559-MINIFS(BD:BD,$E:$E,$E559))/(MAXIFS(BD:BD,$E:$E,$E559)-MINIFS(BD:BD,$E:$E,$E559)),
100*(BD559-MINIFS(BD:BD,$E:$E,$E559))/(MAXIFS(BD:BD,$E:$E,$E559)-MINIFS(BD:BD,$E:$E,$E559))))</f>
        <v/>
      </c>
      <c r="DT559" s="223" t="str">
        <f t="array" ref="DT559">IF(BE559="","",
IF(INDEX(Settings!$H:$H,MATCH(DT$1,Settings!$G:$G,0))=TRUE,
100-100*(BE559-MINIFS(BE:BE,$E:$E,$E559))/(MAXIFS(BE:BE,$E:$E,$E559)-MINIFS(BE:BE,$E:$E,$E559)),
100*(BE559-MINIFS(BE:BE,$E:$E,$E559))/(MAXIFS(BE:BE,$E:$E,$E559)-MINIFS(BE:BE,$E:$E,$E559))))</f>
        <v/>
      </c>
      <c r="DU559" s="223" t="str">
        <f t="array" ref="DU559">IF(BF559="","",
IF(INDEX(Settings!$H:$H,MATCH(DU$1,Settings!$G:$G,0))=TRUE,
100-100*(BF559-MINIFS(BF:BF,$E:$E,$E559))/(MAXIFS(BF:BF,$E:$E,$E559)-MINIFS(BF:BF,$E:$E,$E559)),
100*(BF559-MINIFS(BF:BF,$E:$E,$E559))/(MAXIFS(BF:BF,$E:$E,$E559)-MINIFS(BF:BF,$E:$E,$E559))))</f>
        <v/>
      </c>
      <c r="DV559" s="223" t="str">
        <f t="array" ref="DV559">IF(BG559="","",
IF(INDEX(Settings!$H:$H,MATCH(DV$1,Settings!$G:$G,0))=TRUE,
100-100*(BG559-MINIFS(BG:BG,$E:$E,$E559))/(MAXIFS(BG:BG,$E:$E,$E559)-MINIFS(BG:BG,$E:$E,$E559)),
100*(BG559-MINIFS(BG:BG,$E:$E,$E559))/(MAXIFS(BG:BG,$E:$E,$E559)-MINIFS(BG:BG,$E:$E,$E559))))</f>
        <v/>
      </c>
      <c r="DW559" s="223" t="str">
        <f t="array" ref="DW559">IF(BH559="","",
IF(INDEX(Settings!$H:$H,MATCH(DW$1,Settings!$G:$G,0))=TRUE,
100-100*(BH559-MINIFS(BH:BH,$E:$E,$E559))/(MAXIFS(BH:BH,$E:$E,$E559)-MINIFS(BH:BH,$E:$E,$E559)),
100*(BH559-MINIFS(BH:BH,$E:$E,$E559))/(MAXIFS(BH:BH,$E:$E,$E559)-MINIFS(BH:BH,$E:$E,$E559))))</f>
        <v/>
      </c>
      <c r="DX559" s="223" t="str">
        <f t="array" ref="DX559">IF(BI559="","",
IF(INDEX(Settings!$H:$H,MATCH(DX$1,Settings!$G:$G,0))=TRUE,
100-100*(BI559-MINIFS(BI:BI,$E:$E,$E559))/(MAXIFS(BI:BI,$E:$E,$E559)-MINIFS(BI:BI,$E:$E,$E559)),
100*(BI559-MINIFS(BI:BI,$E:$E,$E559))/(MAXIFS(BI:BI,$E:$E,$E559)-MINIFS(BI:BI,$E:$E,$E559))))</f>
        <v/>
      </c>
      <c r="DY559" s="223" t="str">
        <f t="array" ref="DY559">IF(BJ559="","",
IF(INDEX(Settings!$H:$H,MATCH(DY$1,Settings!$G:$G,0))=TRUE,
100-100*(BJ559-MINIFS(BJ:BJ,$E:$E,$E559))/(MAXIFS(BJ:BJ,$E:$E,$E559)-MINIFS(BJ:BJ,$E:$E,$E559)),
100*(BJ559-MINIFS(BJ:BJ,$E:$E,$E559))/(MAXIFS(BJ:BJ,$E:$E,$E559)-MINIFS(BJ:BJ,$E:$E,$E559))))</f>
        <v/>
      </c>
      <c r="DZ559" s="225"/>
      <c r="EA559" s="225"/>
      <c r="EB559" s="225" t="str">
        <f t="shared" si="8"/>
        <v/>
      </c>
      <c r="EC559" s="225" t="str">
        <f t="shared" si="9"/>
        <v/>
      </c>
      <c r="ED559" s="225" t="str">
        <f t="shared" si="10"/>
        <v/>
      </c>
      <c r="EE559" s="225" t="str">
        <f t="shared" si="11"/>
        <v/>
      </c>
      <c r="EF559" s="225" t="str">
        <f t="shared" si="12"/>
        <v/>
      </c>
      <c r="EG559" s="225" t="str">
        <f t="shared" si="13"/>
        <v/>
      </c>
      <c r="EH559" s="225"/>
      <c r="EI559" s="225"/>
      <c r="EJ559" s="225"/>
      <c r="EK559" s="225"/>
      <c r="EL559" s="225"/>
      <c r="EM559" s="225"/>
    </row>
    <row r="560">
      <c r="A560" s="231"/>
      <c r="B560" s="231"/>
      <c r="C560" s="231"/>
      <c r="D560" s="231" t="str">
        <f t="array" ref="D560">IFERROR(INDEX(Profiles!$B:$B,MATCH($A560,Profiles!$A:$A,0)),"")</f>
        <v/>
      </c>
      <c r="E560" s="231"/>
      <c r="F560" s="231"/>
      <c r="G560" s="231"/>
      <c r="H560" s="231"/>
      <c r="I560" s="231" t="str">
        <f>IF(A560="","",IF(Settings!$N$3="DATE",F560&amp;": "&amp;TEXT(B560,"M/DD/YY"),F560&amp;": "&amp;H560))</f>
        <v/>
      </c>
      <c r="J560" s="231"/>
      <c r="K560" s="231"/>
      <c r="L560" s="231"/>
      <c r="M560" s="232" t="str">
        <f t="shared" si="14"/>
        <v/>
      </c>
      <c r="N560" s="231"/>
      <c r="O560" s="231"/>
      <c r="P560" s="231"/>
      <c r="Q560" s="231"/>
      <c r="R560" s="231"/>
      <c r="S560" s="230" t="str">
        <f>IFERROR(VLOOKUP(AF560, 'YOYO IR Scores'!A:C, 3, FALSE), "")
</f>
        <v/>
      </c>
      <c r="T560" s="231"/>
      <c r="U560" s="231"/>
      <c r="V560" s="231"/>
      <c r="W560" s="231"/>
      <c r="X560" s="233" t="str">
        <f t="shared" si="4"/>
        <v/>
      </c>
      <c r="Y560" s="234" t="str">
        <f t="shared" si="5"/>
        <v/>
      </c>
      <c r="Z560" s="234" t="str">
        <f t="shared" si="6"/>
        <v/>
      </c>
      <c r="AA560" s="233" t="str">
        <f t="shared" si="7"/>
        <v/>
      </c>
      <c r="AB560" s="232"/>
      <c r="AC560" s="232"/>
      <c r="AD560" s="232"/>
      <c r="AE560" s="232" t="str">
        <f>IFERROR(VLOOKUP(AF560, 'YOYO IR Scores'!A:C, 2, FALSE), "")</f>
        <v/>
      </c>
      <c r="AF560" s="232"/>
      <c r="AG560" s="23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c r="BD560" s="232"/>
      <c r="BE560" s="232"/>
      <c r="BF560" s="232"/>
      <c r="BG560" s="232"/>
      <c r="BH560" s="232"/>
      <c r="BI560" s="232"/>
      <c r="BJ560" s="232"/>
      <c r="BK560" s="232" t="str">
        <f t="array" ref="BK560">IF(J560="","",
IF(INDEX(Settings!$H:$H,MATCH(BY$1,Settings!$G:$G,0))=TRUE,
100-100*(J560-MIN(J:J))/(MAX(J:J)-MIN(J:J)),
100*(J560-MIN(J:J))/(MAX(J:J)-MIN(J:J))))</f>
        <v/>
      </c>
      <c r="BL560" s="232" t="str">
        <f t="array" ref="BL560">IF(J560="","",
IF(INDEX(Settings!$H:$H,MATCH(BY$1,Settings!$G:$G,0))=TRUE,
100-100*(J560-MINIFS(J:J,$E:$E,$E560))/(MAXIFS(J:J,$E:$E,$E560)-MINIFS(J:J,$E:$E,$E560)),
100*(J560-MINIFS(J:J,$E:$E,$E560))/(MAXIFS(J:J,$E:$E,$E560)-MINIFS(J:J,$E:$E,$E560))))</f>
        <v/>
      </c>
      <c r="BM560" s="232" t="str">
        <f t="array" ref="BM560">IF(J560="","",
IF(INDEX(Settings!$H:$H,MATCH(BY$1,Settings!$G:$G,0))=TRUE,
100-100*(J560-MINIFS(J:J,$E:$E,$E560,$I:$I,$I560))/(MAXIFS(J:J,$E:$E,$E560,$I:$I,$I560)-MINIFS(J:J,$E:$E,$E560,$I:$I,$I560)),
100*(J560-MINIFS(J:J,$E:$E,$E560,$I:$I,$I560))/(MAXIFS(J:J,$E:$E,$E560,$I:$I,$I560)-MINIFS(J:J,$E:$E,$E560,$I:$I,$I560))))</f>
        <v/>
      </c>
      <c r="BN560" s="231" t="str">
        <f t="array" ref="BN560">IF(J560="","",
IF(INDEX(Settings!$H:$H,MATCH(BY$1,Settings!$G:$G,0))=TRUE,
100-100*PERCENTRANK(J:J,J560),
100*PERCENTRANK(J:J,J560)))</f>
        <v/>
      </c>
      <c r="BO560" s="231" t="str">
        <f>IFERROR(__xludf.DUMMYFUNCTION("IF(J560="""","""",
IF(INDEX(Settings!$H:$H,MATCH(BY$1,Settings!$G:$G,0))=TRUE,
100-100*PERCENTRANK(FILTER(J:J,$E:$E=$E560),J560),
100*PERCENTRANK(FILTER(J:J,$E:$E=$E560),J560)))"),"")</f>
        <v/>
      </c>
      <c r="BP560" s="231" t="str">
        <f>IFERROR(__xludf.DUMMYFUNCTION("IF(J560="""","""",
IF(INDEX(Settings!$H:$H,MATCH(BY$1,Settings!$G:$G,0))=TRUE,
100-100*PERCENTRANK(FILTER(J:J,$E:$E=$E560,$I:$I=$I560),J560),
100*PERCENTRANK(FILTER(J:J,$E:$E=$E560,$I:$I=$I560),J560)))"),"")</f>
        <v/>
      </c>
      <c r="BQ560" s="233" t="str">
        <f t="array" ref="BQ560">IF(J560="","",
IF(INDEX(Settings!$H:$H,MATCH(BY$1,Settings!$G:$G,0))=TRUE,
-1*(J560-AVERAGE(J:J))/STDEV(J:J),
(J560-AVERAGE(J:J))/STDEV(J:J)))</f>
        <v/>
      </c>
      <c r="BR560" s="233" t="str">
        <f>IFERROR(__xludf.DUMMYFUNCTION("IF(J560="""","""",
IF(INDEX(Settings!$H:$H,MATCH(BY$1,Settings!$G:$G,0))=TRUE,
-1*(J560-AVERAGEIFS(J:J,$E:$E,$E560))/STDEV(FILTER(J:J,$E:$E=$E560)),
(J560-AVERAGEIFS(J:J,$E:$E,$E560))/STDEV(FILTER(J:J,$E:$E=$E560))))"),"")</f>
        <v/>
      </c>
      <c r="BS560" s="233"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1"/>
      <c r="BX560" s="231"/>
      <c r="BY560" s="232" t="str">
        <f t="array" ref="BY560">IF(J560="","",
IF(INDEX(Settings!$H:$H,MATCH(BY$1,Settings!$G:$G,0))=TRUE,
100-100*(J560-MINIFS(J:J,$E:$E,$E560))/(MAXIFS(J:J,$E:$E,$E560)-MINIFS(J:J,$E:$E,$E560)),
100*(J560-MINIFS(J:J,$E:$E,$E560))/(MAXIFS(J:J,$E:$E,$E560)-MINIFS(J:J,$E:$E,$E560))))</f>
        <v/>
      </c>
      <c r="BZ560" s="232" t="str">
        <f t="array" ref="BZ560">IF(K560="","",
IF(INDEX(Settings!$H:$H,MATCH(BZ$1,Settings!$G:$G,0))=TRUE,
100-100*(K560-MINIFS(K:K,$E:$E,$E560))/(MAXIFS(K:K,$E:$E,$E560)-MINIFS(K:K,$E:$E,$E560)),
100*(K560-MINIFS(K:K,$E:$E,$E560))/(MAXIFS(K:K,$E:$E,$E560)-MINIFS(K:K,$E:$E,$E560))))</f>
        <v/>
      </c>
      <c r="CA560" s="232" t="str">
        <f t="array" ref="CA560">IF(L560="","",
IF(INDEX(Settings!$H:$H,MATCH(CA$1,Settings!$G:$G,0))=TRUE,
100-100*(L560-MINIFS(L:L,$E:$E,$E560))/(MAXIFS(L:L,$E:$E,$E560)-MINIFS(L:L,$E:$E,$E560)),
100*(L560-MINIFS(L:L,$E:$E,$E560))/(MAXIFS(L:L,$E:$E,$E560)-MINIFS(L:L,$E:$E,$E560))))</f>
        <v/>
      </c>
      <c r="CB560" s="232" t="str">
        <f t="array" ref="CB560">IF(M560="","",
IF(INDEX(Settings!$H:$H,MATCH(CB$1,Settings!$G:$G,0))=TRUE,
100-100*(M560-MINIFS(M:M,$E:$E,$E560))/(MAXIFS(M:M,$E:$E,$E560)-MINIFS(M:M,$E:$E,$E560)),
100*(M560-MINIFS(M:M,$E:$E,$E560))/(MAXIFS(M:M,$E:$E,$E560)-MINIFS(M:M,$E:$E,$E560))))</f>
        <v/>
      </c>
      <c r="CC560" s="232" t="str">
        <f t="array" ref="CC560">IF(N560="","",
IF(INDEX(Settings!$H:$H,MATCH(CC$1,Settings!$G:$G,0))=TRUE,
100-100*(N560-MINIFS(N:N,$E:$E,$E560))/(MAXIFS(N:N,$E:$E,$E560)-MINIFS(N:N,$E:$E,$E560)),
100*(N560-MINIFS(N:N,$E:$E,$E560))/(MAXIFS(N:N,$E:$E,$E560)-MINIFS(N:N,$E:$E,$E560))))</f>
        <v/>
      </c>
      <c r="CD560" s="232" t="str">
        <f t="array" ref="CD560">IF(O560="","",
IF(INDEX(Settings!$H:$H,MATCH(CD$1,Settings!$G:$G,0))=TRUE,
100-100*(O560-MINIFS(O:O,$E:$E,$E560))/(MAXIFS(O:O,$E:$E,$E560)-MINIFS(O:O,$E:$E,$E560)),
100*(O560-MINIFS(O:O,$E:$E,$E560))/(MAXIFS(O:O,$E:$E,$E560)-MINIFS(O:O,$E:$E,$E560))))</f>
        <v/>
      </c>
      <c r="CE560" s="232" t="str">
        <f t="array" ref="CE560">IF(P560="","",
IF(INDEX(Settings!$H:$H,MATCH(CE$1,Settings!$G:$G,0))=TRUE,
100-100*(P560-MINIFS(P:P,$E:$E,$E560))/(MAXIFS(P:P,$E:$E,$E560)-MINIFS(P:P,$E:$E,$E560)),
100*(P560-MINIFS(P:P,$E:$E,$E560))/(MAXIFS(P:P,$E:$E,$E560)-MINIFS(P:P,$E:$E,$E560))))</f>
        <v/>
      </c>
      <c r="CF560" s="232" t="str">
        <f t="array" ref="CF560">IF(Q560="","",
IF(INDEX(Settings!$H:$H,MATCH(CF$1,Settings!$G:$G,0))=TRUE,
100-100*(Q560-MINIFS(Q:Q,$E:$E,$E560))/(MAXIFS(Q:Q,$E:$E,$E560)-MINIFS(Q:Q,$E:$E,$E560)),
100*(Q560-MINIFS(Q:Q,$E:$E,$E560))/(MAXIFS(Q:Q,$E:$E,$E560)-MINIFS(Q:Q,$E:$E,$E560))))</f>
        <v/>
      </c>
      <c r="CG560" s="232" t="str">
        <f t="array" ref="CG560">IF(R560="","",
IF(INDEX(Settings!$H:$H,MATCH(CG$1,Settings!$G:$G,0))=TRUE,
100-100*(R560-MINIFS(R:R,$E:$E,$E560))/(MAXIFS(R:R,$E:$E,$E560)-MINIFS(R:R,$E:$E,$E560)),
100*(R560-MINIFS(R:R,$E:$E,$E560))/(MAXIFS(R:R,$E:$E,$E560)-MINIFS(R:R,$E:$E,$E560))))</f>
        <v/>
      </c>
      <c r="CH560" s="232" t="str">
        <f t="array" ref="CH560">IF(S560="","",
IF(INDEX(Settings!$H:$H,MATCH(CH$1,Settings!$G:$G,0))=TRUE,
100-100*(S560-MINIFS(S:S,$E:$E,$E560))/(MAXIFS(S:S,$E:$E,$E560)-MINIFS(S:S,$E:$E,$E560)),
100*(S560-MINIFS(S:S,$E:$E,$E560))/(MAXIFS(S:S,$E:$E,$E560)-MINIFS(S:S,$E:$E,$E560))))</f>
        <v/>
      </c>
      <c r="CI560" s="232" t="str">
        <f t="array" ref="CI560">IF(T560="","",
IF(INDEX(Settings!$H:$H,MATCH(CI$1,Settings!$G:$G,0))=TRUE,
100-100*(T560-MINIFS(T:T,$E:$E,$E560))/(MAXIFS(T:T,$E:$E,$E560)-MINIFS(T:T,$E:$E,$E560)),
100*(T560-MINIFS(T:T,$E:$E,$E560))/(MAXIFS(T:T,$E:$E,$E560)-MINIFS(T:T,$E:$E,$E560))))</f>
        <v/>
      </c>
      <c r="CJ560" s="232" t="str">
        <f t="array" ref="CJ560">IF(U560="","",
IF(INDEX(Settings!$H:$H,MATCH(CJ$1,Settings!$G:$G,0))=TRUE,
100-100*(U560-MINIFS(U:U,$E:$E,$E560))/(MAXIFS(U:U,$E:$E,$E560)-MINIFS(U:U,$E:$E,$E560)),
100*(U560-MINIFS(U:U,$E:$E,$E560))/(MAXIFS(U:U,$E:$E,$E560)-MINIFS(U:U,$E:$E,$E560))))</f>
        <v/>
      </c>
      <c r="CK560" s="232" t="str">
        <f t="array" ref="CK560">IF(V560="","",
IF(INDEX(Settings!$H:$H,MATCH(CK$1,Settings!$G:$G,0))=TRUE,
100-100*(V560-MINIFS(V:V,$E:$E,$E560))/(MAXIFS(V:V,$E:$E,$E560)-MINIFS(V:V,$E:$E,$E560)),
100*(V560-MINIFS(V:V,$E:$E,$E560))/(MAXIFS(V:V,$E:$E,$E560)-MINIFS(V:V,$E:$E,$E560))))</f>
        <v/>
      </c>
      <c r="CL560" s="232" t="str">
        <f t="array" ref="CL560">IF(W560="","",
IF(INDEX(Settings!$H:$H,MATCH(CL$1,Settings!$G:$G,0))=TRUE,
100-100*(W560-MINIFS(W:W,$E:$E,$E560))/(MAXIFS(W:W,$E:$E,$E560)-MINIFS(W:W,$E:$E,$E560)),
100*(W560-MINIFS(W:W,$E:$E,$E560))/(MAXIFS(W:W,$E:$E,$E560)-MINIFS(W:W,$E:$E,$E560))))</f>
        <v/>
      </c>
      <c r="CM560" s="232" t="str">
        <f t="array" ref="CM560">IF(X560="","",
IF(INDEX(Settings!$H:$H,MATCH(CM$1,Settings!$G:$G,0))=TRUE,
100-100*(X560-MINIFS(X:X,$E:$E,$E560))/(MAXIFS(X:X,$E:$E,$E560)-MINIFS(X:X,$E:$E,$E560)),
100*(X560-MINIFS(X:X,$E:$E,$E560))/(MAXIFS(X:X,$E:$E,$E560)-MINIFS(X:X,$E:$E,$E560))))</f>
        <v/>
      </c>
      <c r="CN560" s="232" t="str">
        <f t="array" ref="CN560">IF(Y560="","",
IF(INDEX(Settings!$H:$H,MATCH(CN$1,Settings!$G:$G,0))=TRUE,
100-100*(Y560-MINIFS(Y:Y,$E:$E,$E560))/(MAXIFS(Y:Y,$E:$E,$E560)-MINIFS(Y:Y,$E:$E,$E560)),
100*(Y560-MINIFS(Y:Y,$E:$E,$E560))/(MAXIFS(Y:Y,$E:$E,$E560)-MINIFS(Y:Y,$E:$E,$E560))))</f>
        <v/>
      </c>
      <c r="CO560" s="232" t="str">
        <f t="array" ref="CO560">IF(Z560="","",
IF(INDEX(Settings!$H:$H,MATCH(CO$1,Settings!$G:$G,0))=TRUE,
100-100*(Z560-MINIFS(Z:Z,$E:$E,$E560))/(MAXIFS(Z:Z,$E:$E,$E560)-MINIFS(Z:Z,$E:$E,$E560)),
100*(Z560-MINIFS(Z:Z,$E:$E,$E560))/(MAXIFS(Z:Z,$E:$E,$E560)-MINIFS(Z:Z,$E:$E,$E560))))</f>
        <v/>
      </c>
      <c r="CP560" s="232" t="str">
        <f t="array" ref="CP560">IF(AA560="","",
IF(INDEX(Settings!$H:$H,MATCH(CP$1,Settings!$G:$G,0))=TRUE,
100-100*(AA560-MINIFS(AA:AA,$E:$E,$E560))/(MAXIFS(AA:AA,$E:$E,$E560)-MINIFS(AA:AA,$E:$E,$E560)),
100*(AA560-MINIFS(AA:AA,$E:$E,$E560))/(MAXIFS(AA:AA,$E:$E,$E560)-MINIFS(AA:AA,$E:$E,$E560))))</f>
        <v/>
      </c>
      <c r="CQ560" s="232" t="str">
        <f t="array" ref="CQ560">IF(AB560="","",
IF(INDEX(Settings!$H:$H,MATCH(CQ$1,Settings!$G:$G,0))=TRUE,
100-100*(AB560-MINIFS(AB:AB,$E:$E,$E560))/(MAXIFS(AB:AB,$E:$E,$E560)-MINIFS(AB:AB,$E:$E,$E560)),
100*(AB560-MINIFS(AB:AB,$E:$E,$E560))/(MAXIFS(AB:AB,$E:$E,$E560)-MINIFS(AB:AB,$E:$E,$E560))))</f>
        <v/>
      </c>
      <c r="CR560" s="232" t="str">
        <f t="array" ref="CR560">IF(AC560="","",
IF(INDEX(Settings!$H:$H,MATCH(CR$1,Settings!$G:$G,0))=TRUE,
100-100*(AC560-MINIFS(AC:AC,$E:$E,$E560))/(MAXIFS(AC:AC,$E:$E,$E560)-MINIFS(AC:AC,$E:$E,$E560)),
100*(AC560-MINIFS(AC:AC,$E:$E,$E560))/(MAXIFS(AC:AC,$E:$E,$E560)-MINIFS(AC:AC,$E:$E,$E560))))</f>
        <v/>
      </c>
      <c r="CS560" s="232" t="str">
        <f t="array" ref="CS560">IF(AD560="","",
IF(INDEX(Settings!$H:$H,MATCH(CS$1,Settings!$G:$G,0))=TRUE,
100-100*(AD560-MINIFS(AD:AD,$E:$E,$E560))/(MAXIFS(AD:AD,$E:$E,$E560)-MINIFS(AD:AD,$E:$E,$E560)),
100*(AD560-MINIFS(AD:AD,$E:$E,$E560))/(MAXIFS(AD:AD,$E:$E,$E560)-MINIFS(AD:AD,$E:$E,$E560))))</f>
        <v/>
      </c>
      <c r="CT560" s="232" t="str">
        <f t="array" ref="CT560">IF(AE560="","",
IF(INDEX(Settings!$H:$H,MATCH(CT$1,Settings!$G:$G,0))=TRUE,
100-100*(AE560-MINIFS(AE:AE,$E:$E,$E560))/(MAXIFS(AE:AE,$E:$E,$E560)-MINIFS(AE:AE,$E:$E,$E560)),
100*(AE560-MINIFS(AE:AE,$E:$E,$E560))/(MAXIFS(AE:AE,$E:$E,$E560)-MINIFS(AE:AE,$E:$E,$E560))))</f>
        <v/>
      </c>
      <c r="CU560" s="232" t="str">
        <f t="array" ref="CU560">IF(AF560="","",
IF(INDEX(Settings!$H:$H,MATCH(CU$1,Settings!$G:$G,0))=TRUE,
100-100*(AF560-MINIFS(AF:AF,$E:$E,$E560))/(MAXIFS(AF:AF,$E:$E,$E560)-MINIFS(AF:AF,$E:$E,$E560)),
100*(AF560-MINIFS(AF:AF,$E:$E,$E560))/(MAXIFS(AF:AF,$E:$E,$E560)-MINIFS(AF:AF,$E:$E,$E560))))</f>
        <v/>
      </c>
      <c r="CV560" s="232" t="str">
        <f t="array" ref="CV560">IF(AG560="","",
IF(INDEX(Settings!$H:$H,MATCH(CV$1,Settings!$G:$G,0))=TRUE,
100-100*(AG560-MINIFS(AG:AG,$E:$E,$E560))/(MAXIFS(AG:AG,$E:$E,$E560)-MINIFS(AG:AG,$E:$E,$E560)),
100*(AG560-MINIFS(AG:AG,$E:$E,$E560))/(MAXIFS(AG:AG,$E:$E,$E560)-MINIFS(AG:AG,$E:$E,$E560))))</f>
        <v/>
      </c>
      <c r="CW560" s="232" t="str">
        <f t="array" ref="CW560">IF(AH560="","",
IF(INDEX(Settings!$H:$H,MATCH(CW$1,Settings!$G:$G,0))=TRUE,
100-100*(AH560-MINIFS(AH:AH,$E:$E,$E560))/(MAXIFS(AH:AH,$E:$E,$E560)-MINIFS(AH:AH,$E:$E,$E560)),
100*(AH560-MINIFS(AH:AH,$E:$E,$E560))/(MAXIFS(AH:AH,$E:$E,$E560)-MINIFS(AH:AH,$E:$E,$E560))))</f>
        <v/>
      </c>
      <c r="CX560" s="232" t="str">
        <f t="array" ref="CX560">IF(AI560="","",
IF(INDEX(Settings!$H:$H,MATCH(CX$1,Settings!$G:$G,0))=TRUE,
100-100*(AI560-MINIFS(AI:AI,$E:$E,$E560))/(MAXIFS(AI:AI,$E:$E,$E560)-MINIFS(AI:AI,$E:$E,$E560)),
100*(AI560-MINIFS(AI:AI,$E:$E,$E560))/(MAXIFS(AI:AI,$E:$E,$E560)-MINIFS(AI:AI,$E:$E,$E560))))</f>
        <v/>
      </c>
      <c r="CY560" s="232" t="str">
        <f t="array" ref="CY560">IF(AJ560="","",
IF(INDEX(Settings!$H:$H,MATCH(CY$1,Settings!$G:$G,0))=TRUE,
100-100*(AJ560-MINIFS(AJ:AJ,$E:$E,$E560))/(MAXIFS(AJ:AJ,$E:$E,$E560)-MINIFS(AJ:AJ,$E:$E,$E560)),
100*(AJ560-MINIFS(AJ:AJ,$E:$E,$E560))/(MAXIFS(AJ:AJ,$E:$E,$E560)-MINIFS(AJ:AJ,$E:$E,$E560))))</f>
        <v/>
      </c>
      <c r="CZ560" s="232" t="str">
        <f t="array" ref="CZ560">IF(AK560="","",
IF(INDEX(Settings!$H:$H,MATCH(CZ$1,Settings!$G:$G,0))=TRUE,
100-100*(AK560-MINIFS(AK:AK,$E:$E,$E560))/(MAXIFS(AK:AK,$E:$E,$E560)-MINIFS(AK:AK,$E:$E,$E560)),
100*(AK560-MINIFS(AK:AK,$E:$E,$E560))/(MAXIFS(AK:AK,$E:$E,$E560)-MINIFS(AK:AK,$E:$E,$E560))))</f>
        <v/>
      </c>
      <c r="DA560" s="232" t="str">
        <f t="array" ref="DA560">IF(AL560="","",
IF(INDEX(Settings!$H:$H,MATCH(DA$1,Settings!$G:$G,0))=TRUE,
100-100*(AL560-MINIFS(AL:AL,$E:$E,$E560))/(MAXIFS(AL:AL,$E:$E,$E560)-MINIFS(AL:AL,$E:$E,$E560)),
100*(AL560-MINIFS(AL:AL,$E:$E,$E560))/(MAXIFS(AL:AL,$E:$E,$E560)-MINIFS(AL:AL,$E:$E,$E560))))</f>
        <v/>
      </c>
      <c r="DB560" s="232" t="str">
        <f t="array" ref="DB560">IF(AM560="","",
IF(INDEX(Settings!$H:$H,MATCH(DB$1,Settings!$G:$G,0))=TRUE,
100-100*(AM560-MINIFS(AM:AM,$E:$E,$E560))/(MAXIFS(AM:AM,$E:$E,$E560)-MINIFS(AM:AM,$E:$E,$E560)),
100*(AM560-MINIFS(AM:AM,$E:$E,$E560))/(MAXIFS(AM:AM,$E:$E,$E560)-MINIFS(AM:AM,$E:$E,$E560))))</f>
        <v/>
      </c>
      <c r="DC560" s="232" t="str">
        <f t="array" ref="DC560">IF(AN560="","",
IF(INDEX(Settings!$H:$H,MATCH(DC$1,Settings!$G:$G,0))=TRUE,
100-100*(AN560-MINIFS(AN:AN,$E:$E,$E560))/(MAXIFS(AN:AN,$E:$E,$E560)-MINIFS(AN:AN,$E:$E,$E560)),
100*(AN560-MINIFS(AN:AN,$E:$E,$E560))/(MAXIFS(AN:AN,$E:$E,$E560)-MINIFS(AN:AN,$E:$E,$E560))))</f>
        <v/>
      </c>
      <c r="DD560" s="232" t="str">
        <f t="array" ref="DD560">IF(AO560="","",
IF(INDEX(Settings!$H:$H,MATCH(DD$1,Settings!$G:$G,0))=TRUE,
100-100*(AO560-MINIFS(AO:AO,$E:$E,$E560))/(MAXIFS(AO:AO,$E:$E,$E560)-MINIFS(AO:AO,$E:$E,$E560)),
100*(AO560-MINIFS(AO:AO,$E:$E,$E560))/(MAXIFS(AO:AO,$E:$E,$E560)-MINIFS(AO:AO,$E:$E,$E560))))</f>
        <v/>
      </c>
      <c r="DE560" s="232" t="str">
        <f t="array" ref="DE560">IF(AP560="","",
IF(INDEX(Settings!$H:$H,MATCH(DE$1,Settings!$G:$G,0))=TRUE,
100-100*(AP560-MINIFS(AP:AP,$E:$E,$E560))/(MAXIFS(AP:AP,$E:$E,$E560)-MINIFS(AP:AP,$E:$E,$E560)),
100*(AP560-MINIFS(AP:AP,$E:$E,$E560))/(MAXIFS(AP:AP,$E:$E,$E560)-MINIFS(AP:AP,$E:$E,$E560))))</f>
        <v/>
      </c>
      <c r="DF560" s="232" t="str">
        <f t="array" ref="DF560">IF(AQ560="","",
IF(INDEX(Settings!$H:$H,MATCH(DF$1,Settings!$G:$G,0))=TRUE,
100-100*(AQ560-MINIFS(AQ:AQ,$E:$E,$E560))/(MAXIFS(AQ:AQ,$E:$E,$E560)-MINIFS(AQ:AQ,$E:$E,$E560)),
100*(AQ560-MINIFS(AQ:AQ,$E:$E,$E560))/(MAXIFS(AQ:AQ,$E:$E,$E560)-MINIFS(AQ:AQ,$E:$E,$E560))))</f>
        <v/>
      </c>
      <c r="DG560" s="232" t="str">
        <f t="array" ref="DG560">IF(AR560="","",
IF(INDEX(Settings!$H:$H,MATCH(DG$1,Settings!$G:$G,0))=TRUE,
100-100*(AR560-MINIFS(AR:AR,$E:$E,$E560))/(MAXIFS(AR:AR,$E:$E,$E560)-MINIFS(AR:AR,$E:$E,$E560)),
100*(AR560-MINIFS(AR:AR,$E:$E,$E560))/(MAXIFS(AR:AR,$E:$E,$E560)-MINIFS(AR:AR,$E:$E,$E560))))</f>
        <v/>
      </c>
      <c r="DH560" s="232" t="str">
        <f t="array" ref="DH560">IF(AS560="","",
IF(INDEX(Settings!$H:$H,MATCH(DH$1,Settings!$G:$G,0))=TRUE,
100-100*(AS560-MINIFS(AS:AS,$E:$E,$E560))/(MAXIFS(AS:AS,$E:$E,$E560)-MINIFS(AS:AS,$E:$E,$E560)),
100*(AS560-MINIFS(AS:AS,$E:$E,$E560))/(MAXIFS(AS:AS,$E:$E,$E560)-MINIFS(AS:AS,$E:$E,$E560))))</f>
        <v/>
      </c>
      <c r="DI560" s="232" t="str">
        <f t="array" ref="DI560">IF(AT560="","",
IF(INDEX(Settings!$H:$H,MATCH(DI$1,Settings!$G:$G,0))=TRUE,
100-100*(AT560-MINIFS(AT:AT,$E:$E,$E560))/(MAXIFS(AT:AT,$E:$E,$E560)-MINIFS(AT:AT,$E:$E,$E560)),
100*(AT560-MINIFS(AT:AT,$E:$E,$E560))/(MAXIFS(AT:AT,$E:$E,$E560)-MINIFS(AT:AT,$E:$E,$E560))))</f>
        <v/>
      </c>
      <c r="DJ560" s="232" t="str">
        <f t="array" ref="DJ560">IF(AU560="","",
IF(INDEX(Settings!$H:$H,MATCH(DJ$1,Settings!$G:$G,0))=TRUE,
100-100*(AU560-MINIFS(AU:AU,$E:$E,$E560))/(MAXIFS(AU:AU,$E:$E,$E560)-MINIFS(AU:AU,$E:$E,$E560)),
100*(AU560-MINIFS(AU:AU,$E:$E,$E560))/(MAXIFS(AU:AU,$E:$E,$E560)-MINIFS(AU:AU,$E:$E,$E560))))</f>
        <v/>
      </c>
      <c r="DK560" s="232" t="str">
        <f t="array" ref="DK560">IF(AV560="","",
IF(INDEX(Settings!$H:$H,MATCH(DK$1,Settings!$G:$G,0))=TRUE,
100-100*(AV560-MINIFS(AV:AV,$E:$E,$E560))/(MAXIFS(AV:AV,$E:$E,$E560)-MINIFS(AV:AV,$E:$E,$E560)),
100*(AV560-MINIFS(AV:AV,$E:$E,$E560))/(MAXIFS(AV:AV,$E:$E,$E560)-MINIFS(AV:AV,$E:$E,$E560))))</f>
        <v/>
      </c>
      <c r="DL560" s="232" t="str">
        <f t="array" ref="DL560">IF(AW560="","",
IF(INDEX(Settings!$H:$H,MATCH(DL$1,Settings!$G:$G,0))=TRUE,
100-100*(AW560-MINIFS(AW:AW,$E:$E,$E560))/(MAXIFS(AW:AW,$E:$E,$E560)-MINIFS(AW:AW,$E:$E,$E560)),
100*(AW560-MINIFS(AW:AW,$E:$E,$E560))/(MAXIFS(AW:AW,$E:$E,$E560)-MINIFS(AW:AW,$E:$E,$E560))))</f>
        <v/>
      </c>
      <c r="DM560" s="232" t="str">
        <f t="array" ref="DM560">IF(AX560="","",
IF(INDEX(Settings!$H:$H,MATCH(DM$1,Settings!$G:$G,0))=TRUE,
100-100*(AX560-MINIFS(AX:AX,$E:$E,$E560))/(MAXIFS(AX:AX,$E:$E,$E560)-MINIFS(AX:AX,$E:$E,$E560)),
100*(AX560-MINIFS(AX:AX,$E:$E,$E560))/(MAXIFS(AX:AX,$E:$E,$E560)-MINIFS(AX:AX,$E:$E,$E560))))</f>
        <v/>
      </c>
      <c r="DN560" s="232" t="str">
        <f t="array" ref="DN560">IF(AY560="","",
IF(INDEX(Settings!$H:$H,MATCH(DN$1,Settings!$G:$G,0))=TRUE,
100-100*(AY560-MINIFS(AY:AY,$E:$E,$E560))/(MAXIFS(AY:AY,$E:$E,$E560)-MINIFS(AY:AY,$E:$E,$E560)),
100*(AY560-MINIFS(AY:AY,$E:$E,$E560))/(MAXIFS(AY:AY,$E:$E,$E560)-MINIFS(AY:AY,$E:$E,$E560))))</f>
        <v/>
      </c>
      <c r="DO560" s="232" t="str">
        <f t="array" ref="DO560">IF(AZ560="","",
IF(INDEX(Settings!$H:$H,MATCH(DO$1,Settings!$G:$G,0))=TRUE,
100-100*(AZ560-MINIFS(AZ:AZ,$E:$E,$E560))/(MAXIFS(AZ:AZ,$E:$E,$E560)-MINIFS(AZ:AZ,$E:$E,$E560)),
100*(AZ560-MINIFS(AZ:AZ,$E:$E,$E560))/(MAXIFS(AZ:AZ,$E:$E,$E560)-MINIFS(AZ:AZ,$E:$E,$E560))))</f>
        <v/>
      </c>
      <c r="DP560" s="232" t="str">
        <f t="array" ref="DP560">IF(BA560="","",
IF(INDEX(Settings!$H:$H,MATCH(DP$1,Settings!$G:$G,0))=TRUE,
100-100*(BA560-MINIFS(BA:BA,$E:$E,$E560))/(MAXIFS(BA:BA,$E:$E,$E560)-MINIFS(BA:BA,$E:$E,$E560)),
100*(BA560-MINIFS(BA:BA,$E:$E,$E560))/(MAXIFS(BA:BA,$E:$E,$E560)-MINIFS(BA:BA,$E:$E,$E560))))</f>
        <v/>
      </c>
      <c r="DQ560" s="232" t="str">
        <f t="array" ref="DQ560">IF(BB560="","",
IF(INDEX(Settings!$H:$H,MATCH(DQ$1,Settings!$G:$G,0))=TRUE,
100-100*(BB560-MINIFS(BB:BB,$E:$E,$E560))/(MAXIFS(BB:BB,$E:$E,$E560)-MINIFS(BB:BB,$E:$E,$E560)),
100*(BB560-MINIFS(BB:BB,$E:$E,$E560))/(MAXIFS(BB:BB,$E:$E,$E560)-MINIFS(BB:BB,$E:$E,$E560))))</f>
        <v/>
      </c>
      <c r="DR560" s="232" t="str">
        <f t="array" ref="DR560">IF(BC560="","",
IF(INDEX(Settings!$H:$H,MATCH(DR$1,Settings!$G:$G,0))=TRUE,
100-100*(BC560-MINIFS(BC:BC,$E:$E,$E560))/(MAXIFS(BC:BC,$E:$E,$E560)-MINIFS(BC:BC,$E:$E,$E560)),
100*(BC560-MINIFS(BC:BC,$E:$E,$E560))/(MAXIFS(BC:BC,$E:$E,$E560)-MINIFS(BC:BC,$E:$E,$E560))))</f>
        <v/>
      </c>
      <c r="DS560" s="232" t="str">
        <f t="array" ref="DS560">IF(BD560="","",
IF(INDEX(Settings!$H:$H,MATCH(DS$1,Settings!$G:$G,0))=TRUE,
100-100*(BD560-MINIFS(BD:BD,$E:$E,$E560))/(MAXIFS(BD:BD,$E:$E,$E560)-MINIFS(BD:BD,$E:$E,$E560)),
100*(BD560-MINIFS(BD:BD,$E:$E,$E560))/(MAXIFS(BD:BD,$E:$E,$E560)-MINIFS(BD:BD,$E:$E,$E560))))</f>
        <v/>
      </c>
      <c r="DT560" s="232" t="str">
        <f t="array" ref="DT560">IF(BE560="","",
IF(INDEX(Settings!$H:$H,MATCH(DT$1,Settings!$G:$G,0))=TRUE,
100-100*(BE560-MINIFS(BE:BE,$E:$E,$E560))/(MAXIFS(BE:BE,$E:$E,$E560)-MINIFS(BE:BE,$E:$E,$E560)),
100*(BE560-MINIFS(BE:BE,$E:$E,$E560))/(MAXIFS(BE:BE,$E:$E,$E560)-MINIFS(BE:BE,$E:$E,$E560))))</f>
        <v/>
      </c>
      <c r="DU560" s="232" t="str">
        <f t="array" ref="DU560">IF(BF560="","",
IF(INDEX(Settings!$H:$H,MATCH(DU$1,Settings!$G:$G,0))=TRUE,
100-100*(BF560-MINIFS(BF:BF,$E:$E,$E560))/(MAXIFS(BF:BF,$E:$E,$E560)-MINIFS(BF:BF,$E:$E,$E560)),
100*(BF560-MINIFS(BF:BF,$E:$E,$E560))/(MAXIFS(BF:BF,$E:$E,$E560)-MINIFS(BF:BF,$E:$E,$E560))))</f>
        <v/>
      </c>
      <c r="DV560" s="232" t="str">
        <f t="array" ref="DV560">IF(BG560="","",
IF(INDEX(Settings!$H:$H,MATCH(DV$1,Settings!$G:$G,0))=TRUE,
100-100*(BG560-MINIFS(BG:BG,$E:$E,$E560))/(MAXIFS(BG:BG,$E:$E,$E560)-MINIFS(BG:BG,$E:$E,$E560)),
100*(BG560-MINIFS(BG:BG,$E:$E,$E560))/(MAXIFS(BG:BG,$E:$E,$E560)-MINIFS(BG:BG,$E:$E,$E560))))</f>
        <v/>
      </c>
      <c r="DW560" s="232" t="str">
        <f t="array" ref="DW560">IF(BH560="","",
IF(INDEX(Settings!$H:$H,MATCH(DW$1,Settings!$G:$G,0))=TRUE,
100-100*(BH560-MINIFS(BH:BH,$E:$E,$E560))/(MAXIFS(BH:BH,$E:$E,$E560)-MINIFS(BH:BH,$E:$E,$E560)),
100*(BH560-MINIFS(BH:BH,$E:$E,$E560))/(MAXIFS(BH:BH,$E:$E,$E560)-MINIFS(BH:BH,$E:$E,$E560))))</f>
        <v/>
      </c>
      <c r="DX560" s="232" t="str">
        <f t="array" ref="DX560">IF(BI560="","",
IF(INDEX(Settings!$H:$H,MATCH(DX$1,Settings!$G:$G,0))=TRUE,
100-100*(BI560-MINIFS(BI:BI,$E:$E,$E560))/(MAXIFS(BI:BI,$E:$E,$E560)-MINIFS(BI:BI,$E:$E,$E560)),
100*(BI560-MINIFS(BI:BI,$E:$E,$E560))/(MAXIFS(BI:BI,$E:$E,$E560)-MINIFS(BI:BI,$E:$E,$E560))))</f>
        <v/>
      </c>
      <c r="DY560" s="232" t="str">
        <f t="array" ref="DY560">IF(BJ560="","",
IF(INDEX(Settings!$H:$H,MATCH(DY$1,Settings!$G:$G,0))=TRUE,
100-100*(BJ560-MINIFS(BJ:BJ,$E:$E,$E560))/(MAXIFS(BJ:BJ,$E:$E,$E560)-MINIFS(BJ:BJ,$E:$E,$E560)),
100*(BJ560-MINIFS(BJ:BJ,$E:$E,$E560))/(MAXIFS(BJ:BJ,$E:$E,$E560)-MINIFS(BJ:BJ,$E:$E,$E560))))</f>
        <v/>
      </c>
      <c r="DZ560" s="234"/>
      <c r="EA560" s="234"/>
      <c r="EB560" s="234" t="str">
        <f t="shared" si="8"/>
        <v/>
      </c>
      <c r="EC560" s="234" t="str">
        <f t="shared" si="9"/>
        <v/>
      </c>
      <c r="ED560" s="234" t="str">
        <f t="shared" si="10"/>
        <v/>
      </c>
      <c r="EE560" s="234" t="str">
        <f t="shared" si="11"/>
        <v/>
      </c>
      <c r="EF560" s="234" t="str">
        <f t="shared" si="12"/>
        <v/>
      </c>
      <c r="EG560" s="234" t="str">
        <f t="shared" si="13"/>
        <v/>
      </c>
      <c r="EH560" s="234"/>
      <c r="EI560" s="234"/>
      <c r="EJ560" s="234"/>
      <c r="EK560" s="234"/>
      <c r="EL560" s="234"/>
      <c r="EM560" s="234"/>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3" t="str">
        <f t="shared" si="14"/>
        <v/>
      </c>
      <c r="N561" s="49"/>
      <c r="O561" s="49"/>
      <c r="P561" s="49"/>
      <c r="Q561" s="49"/>
      <c r="R561" s="49"/>
      <c r="S561" s="222" t="str">
        <f>IFERROR(VLOOKUP(AF561, 'YOYO IR Scores'!A:C, 3, FALSE), "")
</f>
        <v/>
      </c>
      <c r="T561" s="49"/>
      <c r="U561" s="49"/>
      <c r="V561" s="49"/>
      <c r="W561" s="49"/>
      <c r="X561" s="224" t="str">
        <f t="shared" si="4"/>
        <v/>
      </c>
      <c r="Y561" s="225" t="str">
        <f t="shared" si="5"/>
        <v/>
      </c>
      <c r="Z561" s="225" t="str">
        <f t="shared" si="6"/>
        <v/>
      </c>
      <c r="AA561" s="224" t="str">
        <f t="shared" si="7"/>
        <v/>
      </c>
      <c r="AB561" s="223"/>
      <c r="AC561" s="223"/>
      <c r="AD561" s="223"/>
      <c r="AE561" s="223" t="str">
        <f>IFERROR(VLOOKUP(AF561, 'YOYO IR Scores'!A:C, 2, FALSE), "")</f>
        <v/>
      </c>
      <c r="AF561" s="223"/>
      <c r="AG561" s="223"/>
      <c r="AH561" s="223"/>
      <c r="AI561" s="223"/>
      <c r="AJ561" s="223"/>
      <c r="AK561" s="223"/>
      <c r="AL561" s="223"/>
      <c r="AM561" s="223"/>
      <c r="AN561" s="223"/>
      <c r="AO561" s="223"/>
      <c r="AP561" s="223"/>
      <c r="AQ561" s="223"/>
      <c r="AR561" s="223"/>
      <c r="AS561" s="223"/>
      <c r="AT561" s="223"/>
      <c r="AU561" s="223"/>
      <c r="AV561" s="223"/>
      <c r="AW561" s="223"/>
      <c r="AX561" s="223"/>
      <c r="AY561" s="223"/>
      <c r="AZ561" s="223"/>
      <c r="BA561" s="223"/>
      <c r="BB561" s="223"/>
      <c r="BC561" s="223"/>
      <c r="BD561" s="223"/>
      <c r="BE561" s="223"/>
      <c r="BF561" s="223"/>
      <c r="BG561" s="223"/>
      <c r="BH561" s="223"/>
      <c r="BI561" s="223"/>
      <c r="BJ561" s="223"/>
      <c r="BK561" s="223" t="str">
        <f t="array" ref="BK561">IF(J561="","",
IF(INDEX(Settings!$H:$H,MATCH(BY$1,Settings!$G:$G,0))=TRUE,
100-100*(J561-MIN(J:J))/(MAX(J:J)-MIN(J:J)),
100*(J561-MIN(J:J))/(MAX(J:J)-MIN(J:J))))</f>
        <v/>
      </c>
      <c r="BL561" s="223" t="str">
        <f t="array" ref="BL561">IF(J561="","",
IF(INDEX(Settings!$H:$H,MATCH(BY$1,Settings!$G:$G,0))=TRUE,
100-100*(J561-MINIFS(J:J,$E:$E,$E561))/(MAXIFS(J:J,$E:$E,$E561)-MINIFS(J:J,$E:$E,$E561)),
100*(J561-MINIFS(J:J,$E:$E,$E561))/(MAXIFS(J:J,$E:$E,$E561)-MINIFS(J:J,$E:$E,$E561))))</f>
        <v/>
      </c>
      <c r="BM561" s="223"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4" t="str">
        <f t="array" ref="BQ561">IF(J561="","",
IF(INDEX(Settings!$H:$H,MATCH(BY$1,Settings!$G:$G,0))=TRUE,
-1*(J561-AVERAGE(J:J))/STDEV(J:J),
(J561-AVERAGE(J:J))/STDEV(J:J)))</f>
        <v/>
      </c>
      <c r="BR561" s="224" t="str">
        <f>IFERROR(__xludf.DUMMYFUNCTION("IF(J561="""","""",
IF(INDEX(Settings!$H:$H,MATCH(BY$1,Settings!$G:$G,0))=TRUE,
-1*(J561-AVERAGEIFS(J:J,$E:$E,$E561))/STDEV(FILTER(J:J,$E:$E=$E561)),
(J561-AVERAGEIFS(J:J,$E:$E,$E561))/STDEV(FILTER(J:J,$E:$E=$E561))))"),"")</f>
        <v/>
      </c>
      <c r="BS561" s="224"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3" t="str">
        <f t="array" ref="BY561">IF(J561="","",
IF(INDEX(Settings!$H:$H,MATCH(BY$1,Settings!$G:$G,0))=TRUE,
100-100*(J561-MINIFS(J:J,$E:$E,$E561))/(MAXIFS(J:J,$E:$E,$E561)-MINIFS(J:J,$E:$E,$E561)),
100*(J561-MINIFS(J:J,$E:$E,$E561))/(MAXIFS(J:J,$E:$E,$E561)-MINIFS(J:J,$E:$E,$E561))))</f>
        <v/>
      </c>
      <c r="BZ561" s="223" t="str">
        <f t="array" ref="BZ561">IF(K561="","",
IF(INDEX(Settings!$H:$H,MATCH(BZ$1,Settings!$G:$G,0))=TRUE,
100-100*(K561-MINIFS(K:K,$E:$E,$E561))/(MAXIFS(K:K,$E:$E,$E561)-MINIFS(K:K,$E:$E,$E561)),
100*(K561-MINIFS(K:K,$E:$E,$E561))/(MAXIFS(K:K,$E:$E,$E561)-MINIFS(K:K,$E:$E,$E561))))</f>
        <v/>
      </c>
      <c r="CA561" s="223" t="str">
        <f t="array" ref="CA561">IF(L561="","",
IF(INDEX(Settings!$H:$H,MATCH(CA$1,Settings!$G:$G,0))=TRUE,
100-100*(L561-MINIFS(L:L,$E:$E,$E561))/(MAXIFS(L:L,$E:$E,$E561)-MINIFS(L:L,$E:$E,$E561)),
100*(L561-MINIFS(L:L,$E:$E,$E561))/(MAXIFS(L:L,$E:$E,$E561)-MINIFS(L:L,$E:$E,$E561))))</f>
        <v/>
      </c>
      <c r="CB561" s="223" t="str">
        <f t="array" ref="CB561">IF(M561="","",
IF(INDEX(Settings!$H:$H,MATCH(CB$1,Settings!$G:$G,0))=TRUE,
100-100*(M561-MINIFS(M:M,$E:$E,$E561))/(MAXIFS(M:M,$E:$E,$E561)-MINIFS(M:M,$E:$E,$E561)),
100*(M561-MINIFS(M:M,$E:$E,$E561))/(MAXIFS(M:M,$E:$E,$E561)-MINIFS(M:M,$E:$E,$E561))))</f>
        <v/>
      </c>
      <c r="CC561" s="223" t="str">
        <f t="array" ref="CC561">IF(N561="","",
IF(INDEX(Settings!$H:$H,MATCH(CC$1,Settings!$G:$G,0))=TRUE,
100-100*(N561-MINIFS(N:N,$E:$E,$E561))/(MAXIFS(N:N,$E:$E,$E561)-MINIFS(N:N,$E:$E,$E561)),
100*(N561-MINIFS(N:N,$E:$E,$E561))/(MAXIFS(N:N,$E:$E,$E561)-MINIFS(N:N,$E:$E,$E561))))</f>
        <v/>
      </c>
      <c r="CD561" s="223" t="str">
        <f t="array" ref="CD561">IF(O561="","",
IF(INDEX(Settings!$H:$H,MATCH(CD$1,Settings!$G:$G,0))=TRUE,
100-100*(O561-MINIFS(O:O,$E:$E,$E561))/(MAXIFS(O:O,$E:$E,$E561)-MINIFS(O:O,$E:$E,$E561)),
100*(O561-MINIFS(O:O,$E:$E,$E561))/(MAXIFS(O:O,$E:$E,$E561)-MINIFS(O:O,$E:$E,$E561))))</f>
        <v/>
      </c>
      <c r="CE561" s="223" t="str">
        <f t="array" ref="CE561">IF(P561="","",
IF(INDEX(Settings!$H:$H,MATCH(CE$1,Settings!$G:$G,0))=TRUE,
100-100*(P561-MINIFS(P:P,$E:$E,$E561))/(MAXIFS(P:P,$E:$E,$E561)-MINIFS(P:P,$E:$E,$E561)),
100*(P561-MINIFS(P:P,$E:$E,$E561))/(MAXIFS(P:P,$E:$E,$E561)-MINIFS(P:P,$E:$E,$E561))))</f>
        <v/>
      </c>
      <c r="CF561" s="223" t="str">
        <f t="array" ref="CF561">IF(Q561="","",
IF(INDEX(Settings!$H:$H,MATCH(CF$1,Settings!$G:$G,0))=TRUE,
100-100*(Q561-MINIFS(Q:Q,$E:$E,$E561))/(MAXIFS(Q:Q,$E:$E,$E561)-MINIFS(Q:Q,$E:$E,$E561)),
100*(Q561-MINIFS(Q:Q,$E:$E,$E561))/(MAXIFS(Q:Q,$E:$E,$E561)-MINIFS(Q:Q,$E:$E,$E561))))</f>
        <v/>
      </c>
      <c r="CG561" s="223" t="str">
        <f t="array" ref="CG561">IF(R561="","",
IF(INDEX(Settings!$H:$H,MATCH(CG$1,Settings!$G:$G,0))=TRUE,
100-100*(R561-MINIFS(R:R,$E:$E,$E561))/(MAXIFS(R:R,$E:$E,$E561)-MINIFS(R:R,$E:$E,$E561)),
100*(R561-MINIFS(R:R,$E:$E,$E561))/(MAXIFS(R:R,$E:$E,$E561)-MINIFS(R:R,$E:$E,$E561))))</f>
        <v/>
      </c>
      <c r="CH561" s="223" t="str">
        <f t="array" ref="CH561">IF(S561="","",
IF(INDEX(Settings!$H:$H,MATCH(CH$1,Settings!$G:$G,0))=TRUE,
100-100*(S561-MINIFS(S:S,$E:$E,$E561))/(MAXIFS(S:S,$E:$E,$E561)-MINIFS(S:S,$E:$E,$E561)),
100*(S561-MINIFS(S:S,$E:$E,$E561))/(MAXIFS(S:S,$E:$E,$E561)-MINIFS(S:S,$E:$E,$E561))))</f>
        <v/>
      </c>
      <c r="CI561" s="223" t="str">
        <f t="array" ref="CI561">IF(T561="","",
IF(INDEX(Settings!$H:$H,MATCH(CI$1,Settings!$G:$G,0))=TRUE,
100-100*(T561-MINIFS(T:T,$E:$E,$E561))/(MAXIFS(T:T,$E:$E,$E561)-MINIFS(T:T,$E:$E,$E561)),
100*(T561-MINIFS(T:T,$E:$E,$E561))/(MAXIFS(T:T,$E:$E,$E561)-MINIFS(T:T,$E:$E,$E561))))</f>
        <v/>
      </c>
      <c r="CJ561" s="223" t="str">
        <f t="array" ref="CJ561">IF(U561="","",
IF(INDEX(Settings!$H:$H,MATCH(CJ$1,Settings!$G:$G,0))=TRUE,
100-100*(U561-MINIFS(U:U,$E:$E,$E561))/(MAXIFS(U:U,$E:$E,$E561)-MINIFS(U:U,$E:$E,$E561)),
100*(U561-MINIFS(U:U,$E:$E,$E561))/(MAXIFS(U:U,$E:$E,$E561)-MINIFS(U:U,$E:$E,$E561))))</f>
        <v/>
      </c>
      <c r="CK561" s="223" t="str">
        <f t="array" ref="CK561">IF(V561="","",
IF(INDEX(Settings!$H:$H,MATCH(CK$1,Settings!$G:$G,0))=TRUE,
100-100*(V561-MINIFS(V:V,$E:$E,$E561))/(MAXIFS(V:V,$E:$E,$E561)-MINIFS(V:V,$E:$E,$E561)),
100*(V561-MINIFS(V:V,$E:$E,$E561))/(MAXIFS(V:V,$E:$E,$E561)-MINIFS(V:V,$E:$E,$E561))))</f>
        <v/>
      </c>
      <c r="CL561" s="223" t="str">
        <f t="array" ref="CL561">IF(W561="","",
IF(INDEX(Settings!$H:$H,MATCH(CL$1,Settings!$G:$G,0))=TRUE,
100-100*(W561-MINIFS(W:W,$E:$E,$E561))/(MAXIFS(W:W,$E:$E,$E561)-MINIFS(W:W,$E:$E,$E561)),
100*(W561-MINIFS(W:W,$E:$E,$E561))/(MAXIFS(W:W,$E:$E,$E561)-MINIFS(W:W,$E:$E,$E561))))</f>
        <v/>
      </c>
      <c r="CM561" s="223" t="str">
        <f t="array" ref="CM561">IF(X561="","",
IF(INDEX(Settings!$H:$H,MATCH(CM$1,Settings!$G:$G,0))=TRUE,
100-100*(X561-MINIFS(X:X,$E:$E,$E561))/(MAXIFS(X:X,$E:$E,$E561)-MINIFS(X:X,$E:$E,$E561)),
100*(X561-MINIFS(X:X,$E:$E,$E561))/(MAXIFS(X:X,$E:$E,$E561)-MINIFS(X:X,$E:$E,$E561))))</f>
        <v/>
      </c>
      <c r="CN561" s="223" t="str">
        <f t="array" ref="CN561">IF(Y561="","",
IF(INDEX(Settings!$H:$H,MATCH(CN$1,Settings!$G:$G,0))=TRUE,
100-100*(Y561-MINIFS(Y:Y,$E:$E,$E561))/(MAXIFS(Y:Y,$E:$E,$E561)-MINIFS(Y:Y,$E:$E,$E561)),
100*(Y561-MINIFS(Y:Y,$E:$E,$E561))/(MAXIFS(Y:Y,$E:$E,$E561)-MINIFS(Y:Y,$E:$E,$E561))))</f>
        <v/>
      </c>
      <c r="CO561" s="223" t="str">
        <f t="array" ref="CO561">IF(Z561="","",
IF(INDEX(Settings!$H:$H,MATCH(CO$1,Settings!$G:$G,0))=TRUE,
100-100*(Z561-MINIFS(Z:Z,$E:$E,$E561))/(MAXIFS(Z:Z,$E:$E,$E561)-MINIFS(Z:Z,$E:$E,$E561)),
100*(Z561-MINIFS(Z:Z,$E:$E,$E561))/(MAXIFS(Z:Z,$E:$E,$E561)-MINIFS(Z:Z,$E:$E,$E561))))</f>
        <v/>
      </c>
      <c r="CP561" s="223" t="str">
        <f t="array" ref="CP561">IF(AA561="","",
IF(INDEX(Settings!$H:$H,MATCH(CP$1,Settings!$G:$G,0))=TRUE,
100-100*(AA561-MINIFS(AA:AA,$E:$E,$E561))/(MAXIFS(AA:AA,$E:$E,$E561)-MINIFS(AA:AA,$E:$E,$E561)),
100*(AA561-MINIFS(AA:AA,$E:$E,$E561))/(MAXIFS(AA:AA,$E:$E,$E561)-MINIFS(AA:AA,$E:$E,$E561))))</f>
        <v/>
      </c>
      <c r="CQ561" s="223" t="str">
        <f t="array" ref="CQ561">IF(AB561="","",
IF(INDEX(Settings!$H:$H,MATCH(CQ$1,Settings!$G:$G,0))=TRUE,
100-100*(AB561-MINIFS(AB:AB,$E:$E,$E561))/(MAXIFS(AB:AB,$E:$E,$E561)-MINIFS(AB:AB,$E:$E,$E561)),
100*(AB561-MINIFS(AB:AB,$E:$E,$E561))/(MAXIFS(AB:AB,$E:$E,$E561)-MINIFS(AB:AB,$E:$E,$E561))))</f>
        <v/>
      </c>
      <c r="CR561" s="223" t="str">
        <f t="array" ref="CR561">IF(AC561="","",
IF(INDEX(Settings!$H:$H,MATCH(CR$1,Settings!$G:$G,0))=TRUE,
100-100*(AC561-MINIFS(AC:AC,$E:$E,$E561))/(MAXIFS(AC:AC,$E:$E,$E561)-MINIFS(AC:AC,$E:$E,$E561)),
100*(AC561-MINIFS(AC:AC,$E:$E,$E561))/(MAXIFS(AC:AC,$E:$E,$E561)-MINIFS(AC:AC,$E:$E,$E561))))</f>
        <v/>
      </c>
      <c r="CS561" s="223" t="str">
        <f t="array" ref="CS561">IF(AD561="","",
IF(INDEX(Settings!$H:$H,MATCH(CS$1,Settings!$G:$G,0))=TRUE,
100-100*(AD561-MINIFS(AD:AD,$E:$E,$E561))/(MAXIFS(AD:AD,$E:$E,$E561)-MINIFS(AD:AD,$E:$E,$E561)),
100*(AD561-MINIFS(AD:AD,$E:$E,$E561))/(MAXIFS(AD:AD,$E:$E,$E561)-MINIFS(AD:AD,$E:$E,$E561))))</f>
        <v/>
      </c>
      <c r="CT561" s="223" t="str">
        <f t="array" ref="CT561">IF(AE561="","",
IF(INDEX(Settings!$H:$H,MATCH(CT$1,Settings!$G:$G,0))=TRUE,
100-100*(AE561-MINIFS(AE:AE,$E:$E,$E561))/(MAXIFS(AE:AE,$E:$E,$E561)-MINIFS(AE:AE,$E:$E,$E561)),
100*(AE561-MINIFS(AE:AE,$E:$E,$E561))/(MAXIFS(AE:AE,$E:$E,$E561)-MINIFS(AE:AE,$E:$E,$E561))))</f>
        <v/>
      </c>
      <c r="CU561" s="223" t="str">
        <f t="array" ref="CU561">IF(AF561="","",
IF(INDEX(Settings!$H:$H,MATCH(CU$1,Settings!$G:$G,0))=TRUE,
100-100*(AF561-MINIFS(AF:AF,$E:$E,$E561))/(MAXIFS(AF:AF,$E:$E,$E561)-MINIFS(AF:AF,$E:$E,$E561)),
100*(AF561-MINIFS(AF:AF,$E:$E,$E561))/(MAXIFS(AF:AF,$E:$E,$E561)-MINIFS(AF:AF,$E:$E,$E561))))</f>
        <v/>
      </c>
      <c r="CV561" s="223" t="str">
        <f t="array" ref="CV561">IF(AG561="","",
IF(INDEX(Settings!$H:$H,MATCH(CV$1,Settings!$G:$G,0))=TRUE,
100-100*(AG561-MINIFS(AG:AG,$E:$E,$E561))/(MAXIFS(AG:AG,$E:$E,$E561)-MINIFS(AG:AG,$E:$E,$E561)),
100*(AG561-MINIFS(AG:AG,$E:$E,$E561))/(MAXIFS(AG:AG,$E:$E,$E561)-MINIFS(AG:AG,$E:$E,$E561))))</f>
        <v/>
      </c>
      <c r="CW561" s="223" t="str">
        <f t="array" ref="CW561">IF(AH561="","",
IF(INDEX(Settings!$H:$H,MATCH(CW$1,Settings!$G:$G,0))=TRUE,
100-100*(AH561-MINIFS(AH:AH,$E:$E,$E561))/(MAXIFS(AH:AH,$E:$E,$E561)-MINIFS(AH:AH,$E:$E,$E561)),
100*(AH561-MINIFS(AH:AH,$E:$E,$E561))/(MAXIFS(AH:AH,$E:$E,$E561)-MINIFS(AH:AH,$E:$E,$E561))))</f>
        <v/>
      </c>
      <c r="CX561" s="223" t="str">
        <f t="array" ref="CX561">IF(AI561="","",
IF(INDEX(Settings!$H:$H,MATCH(CX$1,Settings!$G:$G,0))=TRUE,
100-100*(AI561-MINIFS(AI:AI,$E:$E,$E561))/(MAXIFS(AI:AI,$E:$E,$E561)-MINIFS(AI:AI,$E:$E,$E561)),
100*(AI561-MINIFS(AI:AI,$E:$E,$E561))/(MAXIFS(AI:AI,$E:$E,$E561)-MINIFS(AI:AI,$E:$E,$E561))))</f>
        <v/>
      </c>
      <c r="CY561" s="223" t="str">
        <f t="array" ref="CY561">IF(AJ561="","",
IF(INDEX(Settings!$H:$H,MATCH(CY$1,Settings!$G:$G,0))=TRUE,
100-100*(AJ561-MINIFS(AJ:AJ,$E:$E,$E561))/(MAXIFS(AJ:AJ,$E:$E,$E561)-MINIFS(AJ:AJ,$E:$E,$E561)),
100*(AJ561-MINIFS(AJ:AJ,$E:$E,$E561))/(MAXIFS(AJ:AJ,$E:$E,$E561)-MINIFS(AJ:AJ,$E:$E,$E561))))</f>
        <v/>
      </c>
      <c r="CZ561" s="223" t="str">
        <f t="array" ref="CZ561">IF(AK561="","",
IF(INDEX(Settings!$H:$H,MATCH(CZ$1,Settings!$G:$G,0))=TRUE,
100-100*(AK561-MINIFS(AK:AK,$E:$E,$E561))/(MAXIFS(AK:AK,$E:$E,$E561)-MINIFS(AK:AK,$E:$E,$E561)),
100*(AK561-MINIFS(AK:AK,$E:$E,$E561))/(MAXIFS(AK:AK,$E:$E,$E561)-MINIFS(AK:AK,$E:$E,$E561))))</f>
        <v/>
      </c>
      <c r="DA561" s="223" t="str">
        <f t="array" ref="DA561">IF(AL561="","",
IF(INDEX(Settings!$H:$H,MATCH(DA$1,Settings!$G:$G,0))=TRUE,
100-100*(AL561-MINIFS(AL:AL,$E:$E,$E561))/(MAXIFS(AL:AL,$E:$E,$E561)-MINIFS(AL:AL,$E:$E,$E561)),
100*(AL561-MINIFS(AL:AL,$E:$E,$E561))/(MAXIFS(AL:AL,$E:$E,$E561)-MINIFS(AL:AL,$E:$E,$E561))))</f>
        <v/>
      </c>
      <c r="DB561" s="223" t="str">
        <f t="array" ref="DB561">IF(AM561="","",
IF(INDEX(Settings!$H:$H,MATCH(DB$1,Settings!$G:$G,0))=TRUE,
100-100*(AM561-MINIFS(AM:AM,$E:$E,$E561))/(MAXIFS(AM:AM,$E:$E,$E561)-MINIFS(AM:AM,$E:$E,$E561)),
100*(AM561-MINIFS(AM:AM,$E:$E,$E561))/(MAXIFS(AM:AM,$E:$E,$E561)-MINIFS(AM:AM,$E:$E,$E561))))</f>
        <v/>
      </c>
      <c r="DC561" s="223" t="str">
        <f t="array" ref="DC561">IF(AN561="","",
IF(INDEX(Settings!$H:$H,MATCH(DC$1,Settings!$G:$G,0))=TRUE,
100-100*(AN561-MINIFS(AN:AN,$E:$E,$E561))/(MAXIFS(AN:AN,$E:$E,$E561)-MINIFS(AN:AN,$E:$E,$E561)),
100*(AN561-MINIFS(AN:AN,$E:$E,$E561))/(MAXIFS(AN:AN,$E:$E,$E561)-MINIFS(AN:AN,$E:$E,$E561))))</f>
        <v/>
      </c>
      <c r="DD561" s="223" t="str">
        <f t="array" ref="DD561">IF(AO561="","",
IF(INDEX(Settings!$H:$H,MATCH(DD$1,Settings!$G:$G,0))=TRUE,
100-100*(AO561-MINIFS(AO:AO,$E:$E,$E561))/(MAXIFS(AO:AO,$E:$E,$E561)-MINIFS(AO:AO,$E:$E,$E561)),
100*(AO561-MINIFS(AO:AO,$E:$E,$E561))/(MAXIFS(AO:AO,$E:$E,$E561)-MINIFS(AO:AO,$E:$E,$E561))))</f>
        <v/>
      </c>
      <c r="DE561" s="223" t="str">
        <f t="array" ref="DE561">IF(AP561="","",
IF(INDEX(Settings!$H:$H,MATCH(DE$1,Settings!$G:$G,0))=TRUE,
100-100*(AP561-MINIFS(AP:AP,$E:$E,$E561))/(MAXIFS(AP:AP,$E:$E,$E561)-MINIFS(AP:AP,$E:$E,$E561)),
100*(AP561-MINIFS(AP:AP,$E:$E,$E561))/(MAXIFS(AP:AP,$E:$E,$E561)-MINIFS(AP:AP,$E:$E,$E561))))</f>
        <v/>
      </c>
      <c r="DF561" s="223" t="str">
        <f t="array" ref="DF561">IF(AQ561="","",
IF(INDEX(Settings!$H:$H,MATCH(DF$1,Settings!$G:$G,0))=TRUE,
100-100*(AQ561-MINIFS(AQ:AQ,$E:$E,$E561))/(MAXIFS(AQ:AQ,$E:$E,$E561)-MINIFS(AQ:AQ,$E:$E,$E561)),
100*(AQ561-MINIFS(AQ:AQ,$E:$E,$E561))/(MAXIFS(AQ:AQ,$E:$E,$E561)-MINIFS(AQ:AQ,$E:$E,$E561))))</f>
        <v/>
      </c>
      <c r="DG561" s="223" t="str">
        <f t="array" ref="DG561">IF(AR561="","",
IF(INDEX(Settings!$H:$H,MATCH(DG$1,Settings!$G:$G,0))=TRUE,
100-100*(AR561-MINIFS(AR:AR,$E:$E,$E561))/(MAXIFS(AR:AR,$E:$E,$E561)-MINIFS(AR:AR,$E:$E,$E561)),
100*(AR561-MINIFS(AR:AR,$E:$E,$E561))/(MAXIFS(AR:AR,$E:$E,$E561)-MINIFS(AR:AR,$E:$E,$E561))))</f>
        <v/>
      </c>
      <c r="DH561" s="223" t="str">
        <f t="array" ref="DH561">IF(AS561="","",
IF(INDEX(Settings!$H:$H,MATCH(DH$1,Settings!$G:$G,0))=TRUE,
100-100*(AS561-MINIFS(AS:AS,$E:$E,$E561))/(MAXIFS(AS:AS,$E:$E,$E561)-MINIFS(AS:AS,$E:$E,$E561)),
100*(AS561-MINIFS(AS:AS,$E:$E,$E561))/(MAXIFS(AS:AS,$E:$E,$E561)-MINIFS(AS:AS,$E:$E,$E561))))</f>
        <v/>
      </c>
      <c r="DI561" s="223" t="str">
        <f t="array" ref="DI561">IF(AT561="","",
IF(INDEX(Settings!$H:$H,MATCH(DI$1,Settings!$G:$G,0))=TRUE,
100-100*(AT561-MINIFS(AT:AT,$E:$E,$E561))/(MAXIFS(AT:AT,$E:$E,$E561)-MINIFS(AT:AT,$E:$E,$E561)),
100*(AT561-MINIFS(AT:AT,$E:$E,$E561))/(MAXIFS(AT:AT,$E:$E,$E561)-MINIFS(AT:AT,$E:$E,$E561))))</f>
        <v/>
      </c>
      <c r="DJ561" s="223" t="str">
        <f t="array" ref="DJ561">IF(AU561="","",
IF(INDEX(Settings!$H:$H,MATCH(DJ$1,Settings!$G:$G,0))=TRUE,
100-100*(AU561-MINIFS(AU:AU,$E:$E,$E561))/(MAXIFS(AU:AU,$E:$E,$E561)-MINIFS(AU:AU,$E:$E,$E561)),
100*(AU561-MINIFS(AU:AU,$E:$E,$E561))/(MAXIFS(AU:AU,$E:$E,$E561)-MINIFS(AU:AU,$E:$E,$E561))))</f>
        <v/>
      </c>
      <c r="DK561" s="223" t="str">
        <f t="array" ref="DK561">IF(AV561="","",
IF(INDEX(Settings!$H:$H,MATCH(DK$1,Settings!$G:$G,0))=TRUE,
100-100*(AV561-MINIFS(AV:AV,$E:$E,$E561))/(MAXIFS(AV:AV,$E:$E,$E561)-MINIFS(AV:AV,$E:$E,$E561)),
100*(AV561-MINIFS(AV:AV,$E:$E,$E561))/(MAXIFS(AV:AV,$E:$E,$E561)-MINIFS(AV:AV,$E:$E,$E561))))</f>
        <v/>
      </c>
      <c r="DL561" s="223" t="str">
        <f t="array" ref="DL561">IF(AW561="","",
IF(INDEX(Settings!$H:$H,MATCH(DL$1,Settings!$G:$G,0))=TRUE,
100-100*(AW561-MINIFS(AW:AW,$E:$E,$E561))/(MAXIFS(AW:AW,$E:$E,$E561)-MINIFS(AW:AW,$E:$E,$E561)),
100*(AW561-MINIFS(AW:AW,$E:$E,$E561))/(MAXIFS(AW:AW,$E:$E,$E561)-MINIFS(AW:AW,$E:$E,$E561))))</f>
        <v/>
      </c>
      <c r="DM561" s="223" t="str">
        <f t="array" ref="DM561">IF(AX561="","",
IF(INDEX(Settings!$H:$H,MATCH(DM$1,Settings!$G:$G,0))=TRUE,
100-100*(AX561-MINIFS(AX:AX,$E:$E,$E561))/(MAXIFS(AX:AX,$E:$E,$E561)-MINIFS(AX:AX,$E:$E,$E561)),
100*(AX561-MINIFS(AX:AX,$E:$E,$E561))/(MAXIFS(AX:AX,$E:$E,$E561)-MINIFS(AX:AX,$E:$E,$E561))))</f>
        <v/>
      </c>
      <c r="DN561" s="223" t="str">
        <f t="array" ref="DN561">IF(AY561="","",
IF(INDEX(Settings!$H:$H,MATCH(DN$1,Settings!$G:$G,0))=TRUE,
100-100*(AY561-MINIFS(AY:AY,$E:$E,$E561))/(MAXIFS(AY:AY,$E:$E,$E561)-MINIFS(AY:AY,$E:$E,$E561)),
100*(AY561-MINIFS(AY:AY,$E:$E,$E561))/(MAXIFS(AY:AY,$E:$E,$E561)-MINIFS(AY:AY,$E:$E,$E561))))</f>
        <v/>
      </c>
      <c r="DO561" s="223" t="str">
        <f t="array" ref="DO561">IF(AZ561="","",
IF(INDEX(Settings!$H:$H,MATCH(DO$1,Settings!$G:$G,0))=TRUE,
100-100*(AZ561-MINIFS(AZ:AZ,$E:$E,$E561))/(MAXIFS(AZ:AZ,$E:$E,$E561)-MINIFS(AZ:AZ,$E:$E,$E561)),
100*(AZ561-MINIFS(AZ:AZ,$E:$E,$E561))/(MAXIFS(AZ:AZ,$E:$E,$E561)-MINIFS(AZ:AZ,$E:$E,$E561))))</f>
        <v/>
      </c>
      <c r="DP561" s="223" t="str">
        <f t="array" ref="DP561">IF(BA561="","",
IF(INDEX(Settings!$H:$H,MATCH(DP$1,Settings!$G:$G,0))=TRUE,
100-100*(BA561-MINIFS(BA:BA,$E:$E,$E561))/(MAXIFS(BA:BA,$E:$E,$E561)-MINIFS(BA:BA,$E:$E,$E561)),
100*(BA561-MINIFS(BA:BA,$E:$E,$E561))/(MAXIFS(BA:BA,$E:$E,$E561)-MINIFS(BA:BA,$E:$E,$E561))))</f>
        <v/>
      </c>
      <c r="DQ561" s="223" t="str">
        <f t="array" ref="DQ561">IF(BB561="","",
IF(INDEX(Settings!$H:$H,MATCH(DQ$1,Settings!$G:$G,0))=TRUE,
100-100*(BB561-MINIFS(BB:BB,$E:$E,$E561))/(MAXIFS(BB:BB,$E:$E,$E561)-MINIFS(BB:BB,$E:$E,$E561)),
100*(BB561-MINIFS(BB:BB,$E:$E,$E561))/(MAXIFS(BB:BB,$E:$E,$E561)-MINIFS(BB:BB,$E:$E,$E561))))</f>
        <v/>
      </c>
      <c r="DR561" s="223" t="str">
        <f t="array" ref="DR561">IF(BC561="","",
IF(INDEX(Settings!$H:$H,MATCH(DR$1,Settings!$G:$G,0))=TRUE,
100-100*(BC561-MINIFS(BC:BC,$E:$E,$E561))/(MAXIFS(BC:BC,$E:$E,$E561)-MINIFS(BC:BC,$E:$E,$E561)),
100*(BC561-MINIFS(BC:BC,$E:$E,$E561))/(MAXIFS(BC:BC,$E:$E,$E561)-MINIFS(BC:BC,$E:$E,$E561))))</f>
        <v/>
      </c>
      <c r="DS561" s="223" t="str">
        <f t="array" ref="DS561">IF(BD561="","",
IF(INDEX(Settings!$H:$H,MATCH(DS$1,Settings!$G:$G,0))=TRUE,
100-100*(BD561-MINIFS(BD:BD,$E:$E,$E561))/(MAXIFS(BD:BD,$E:$E,$E561)-MINIFS(BD:BD,$E:$E,$E561)),
100*(BD561-MINIFS(BD:BD,$E:$E,$E561))/(MAXIFS(BD:BD,$E:$E,$E561)-MINIFS(BD:BD,$E:$E,$E561))))</f>
        <v/>
      </c>
      <c r="DT561" s="223" t="str">
        <f t="array" ref="DT561">IF(BE561="","",
IF(INDEX(Settings!$H:$H,MATCH(DT$1,Settings!$G:$G,0))=TRUE,
100-100*(BE561-MINIFS(BE:BE,$E:$E,$E561))/(MAXIFS(BE:BE,$E:$E,$E561)-MINIFS(BE:BE,$E:$E,$E561)),
100*(BE561-MINIFS(BE:BE,$E:$E,$E561))/(MAXIFS(BE:BE,$E:$E,$E561)-MINIFS(BE:BE,$E:$E,$E561))))</f>
        <v/>
      </c>
      <c r="DU561" s="223" t="str">
        <f t="array" ref="DU561">IF(BF561="","",
IF(INDEX(Settings!$H:$H,MATCH(DU$1,Settings!$G:$G,0))=TRUE,
100-100*(BF561-MINIFS(BF:BF,$E:$E,$E561))/(MAXIFS(BF:BF,$E:$E,$E561)-MINIFS(BF:BF,$E:$E,$E561)),
100*(BF561-MINIFS(BF:BF,$E:$E,$E561))/(MAXIFS(BF:BF,$E:$E,$E561)-MINIFS(BF:BF,$E:$E,$E561))))</f>
        <v/>
      </c>
      <c r="DV561" s="223" t="str">
        <f t="array" ref="DV561">IF(BG561="","",
IF(INDEX(Settings!$H:$H,MATCH(DV$1,Settings!$G:$G,0))=TRUE,
100-100*(BG561-MINIFS(BG:BG,$E:$E,$E561))/(MAXIFS(BG:BG,$E:$E,$E561)-MINIFS(BG:BG,$E:$E,$E561)),
100*(BG561-MINIFS(BG:BG,$E:$E,$E561))/(MAXIFS(BG:BG,$E:$E,$E561)-MINIFS(BG:BG,$E:$E,$E561))))</f>
        <v/>
      </c>
      <c r="DW561" s="223" t="str">
        <f t="array" ref="DW561">IF(BH561="","",
IF(INDEX(Settings!$H:$H,MATCH(DW$1,Settings!$G:$G,0))=TRUE,
100-100*(BH561-MINIFS(BH:BH,$E:$E,$E561))/(MAXIFS(BH:BH,$E:$E,$E561)-MINIFS(BH:BH,$E:$E,$E561)),
100*(BH561-MINIFS(BH:BH,$E:$E,$E561))/(MAXIFS(BH:BH,$E:$E,$E561)-MINIFS(BH:BH,$E:$E,$E561))))</f>
        <v/>
      </c>
      <c r="DX561" s="223" t="str">
        <f t="array" ref="DX561">IF(BI561="","",
IF(INDEX(Settings!$H:$H,MATCH(DX$1,Settings!$G:$G,0))=TRUE,
100-100*(BI561-MINIFS(BI:BI,$E:$E,$E561))/(MAXIFS(BI:BI,$E:$E,$E561)-MINIFS(BI:BI,$E:$E,$E561)),
100*(BI561-MINIFS(BI:BI,$E:$E,$E561))/(MAXIFS(BI:BI,$E:$E,$E561)-MINIFS(BI:BI,$E:$E,$E561))))</f>
        <v/>
      </c>
      <c r="DY561" s="223" t="str">
        <f t="array" ref="DY561">IF(BJ561="","",
IF(INDEX(Settings!$H:$H,MATCH(DY$1,Settings!$G:$G,0))=TRUE,
100-100*(BJ561-MINIFS(BJ:BJ,$E:$E,$E561))/(MAXIFS(BJ:BJ,$E:$E,$E561)-MINIFS(BJ:BJ,$E:$E,$E561)),
100*(BJ561-MINIFS(BJ:BJ,$E:$E,$E561))/(MAXIFS(BJ:BJ,$E:$E,$E561)-MINIFS(BJ:BJ,$E:$E,$E561))))</f>
        <v/>
      </c>
      <c r="DZ561" s="225"/>
      <c r="EA561" s="225"/>
      <c r="EB561" s="225" t="str">
        <f t="shared" si="8"/>
        <v/>
      </c>
      <c r="EC561" s="225" t="str">
        <f t="shared" si="9"/>
        <v/>
      </c>
      <c r="ED561" s="225" t="str">
        <f t="shared" si="10"/>
        <v/>
      </c>
      <c r="EE561" s="225" t="str">
        <f t="shared" si="11"/>
        <v/>
      </c>
      <c r="EF561" s="225" t="str">
        <f t="shared" si="12"/>
        <v/>
      </c>
      <c r="EG561" s="225" t="str">
        <f t="shared" si="13"/>
        <v/>
      </c>
      <c r="EH561" s="225"/>
      <c r="EI561" s="225"/>
      <c r="EJ561" s="225"/>
      <c r="EK561" s="225"/>
      <c r="EL561" s="225"/>
      <c r="EM561" s="225"/>
    </row>
    <row r="562">
      <c r="A562" s="231"/>
      <c r="B562" s="231"/>
      <c r="C562" s="231"/>
      <c r="D562" s="231" t="str">
        <f t="array" ref="D562">IFERROR(INDEX(Profiles!$B:$B,MATCH($A562,Profiles!$A:$A,0)),"")</f>
        <v/>
      </c>
      <c r="E562" s="231"/>
      <c r="F562" s="231"/>
      <c r="G562" s="231"/>
      <c r="H562" s="231"/>
      <c r="I562" s="231" t="str">
        <f>IF(A562="","",IF(Settings!$N$3="DATE",F562&amp;": "&amp;TEXT(B562,"M/DD/YY"),F562&amp;": "&amp;H562))</f>
        <v/>
      </c>
      <c r="J562" s="231"/>
      <c r="K562" s="231"/>
      <c r="L562" s="231"/>
      <c r="M562" s="232" t="str">
        <f t="shared" si="14"/>
        <v/>
      </c>
      <c r="N562" s="231"/>
      <c r="O562" s="231"/>
      <c r="P562" s="231"/>
      <c r="Q562" s="231"/>
      <c r="R562" s="231"/>
      <c r="S562" s="230" t="str">
        <f>IFERROR(VLOOKUP(AF562, 'YOYO IR Scores'!A:C, 3, FALSE), "")
</f>
        <v/>
      </c>
      <c r="T562" s="231"/>
      <c r="U562" s="231"/>
      <c r="V562" s="231"/>
      <c r="W562" s="231"/>
      <c r="X562" s="233" t="str">
        <f t="shared" si="4"/>
        <v/>
      </c>
      <c r="Y562" s="234" t="str">
        <f t="shared" si="5"/>
        <v/>
      </c>
      <c r="Z562" s="234" t="str">
        <f t="shared" si="6"/>
        <v/>
      </c>
      <c r="AA562" s="233" t="str">
        <f t="shared" si="7"/>
        <v/>
      </c>
      <c r="AB562" s="232"/>
      <c r="AC562" s="232"/>
      <c r="AD562" s="232"/>
      <c r="AE562" s="232" t="str">
        <f>IFERROR(VLOOKUP(AF562, 'YOYO IR Scores'!A:C, 2, FALSE), "")</f>
        <v/>
      </c>
      <c r="AF562" s="232"/>
      <c r="AG562" s="23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c r="BD562" s="232"/>
      <c r="BE562" s="232"/>
      <c r="BF562" s="232"/>
      <c r="BG562" s="232"/>
      <c r="BH562" s="232"/>
      <c r="BI562" s="232"/>
      <c r="BJ562" s="232"/>
      <c r="BK562" s="232" t="str">
        <f t="array" ref="BK562">IF(J562="","",
IF(INDEX(Settings!$H:$H,MATCH(BY$1,Settings!$G:$G,0))=TRUE,
100-100*(J562-MIN(J:J))/(MAX(J:J)-MIN(J:J)),
100*(J562-MIN(J:J))/(MAX(J:J)-MIN(J:J))))</f>
        <v/>
      </c>
      <c r="BL562" s="232" t="str">
        <f t="array" ref="BL562">IF(J562="","",
IF(INDEX(Settings!$H:$H,MATCH(BY$1,Settings!$G:$G,0))=TRUE,
100-100*(J562-MINIFS(J:J,$E:$E,$E562))/(MAXIFS(J:J,$E:$E,$E562)-MINIFS(J:J,$E:$E,$E562)),
100*(J562-MINIFS(J:J,$E:$E,$E562))/(MAXIFS(J:J,$E:$E,$E562)-MINIFS(J:J,$E:$E,$E562))))</f>
        <v/>
      </c>
      <c r="BM562" s="232" t="str">
        <f t="array" ref="BM562">IF(J562="","",
IF(INDEX(Settings!$H:$H,MATCH(BY$1,Settings!$G:$G,0))=TRUE,
100-100*(J562-MINIFS(J:J,$E:$E,$E562,$I:$I,$I562))/(MAXIFS(J:J,$E:$E,$E562,$I:$I,$I562)-MINIFS(J:J,$E:$E,$E562,$I:$I,$I562)),
100*(J562-MINIFS(J:J,$E:$E,$E562,$I:$I,$I562))/(MAXIFS(J:J,$E:$E,$E562,$I:$I,$I562)-MINIFS(J:J,$E:$E,$E562,$I:$I,$I562))))</f>
        <v/>
      </c>
      <c r="BN562" s="231" t="str">
        <f t="array" ref="BN562">IF(J562="","",
IF(INDEX(Settings!$H:$H,MATCH(BY$1,Settings!$G:$G,0))=TRUE,
100-100*PERCENTRANK(J:J,J562),
100*PERCENTRANK(J:J,J562)))</f>
        <v/>
      </c>
      <c r="BO562" s="231" t="str">
        <f>IFERROR(__xludf.DUMMYFUNCTION("IF(J562="""","""",
IF(INDEX(Settings!$H:$H,MATCH(BY$1,Settings!$G:$G,0))=TRUE,
100-100*PERCENTRANK(FILTER(J:J,$E:$E=$E562),J562),
100*PERCENTRANK(FILTER(J:J,$E:$E=$E562),J562)))"),"")</f>
        <v/>
      </c>
      <c r="BP562" s="231" t="str">
        <f>IFERROR(__xludf.DUMMYFUNCTION("IF(J562="""","""",
IF(INDEX(Settings!$H:$H,MATCH(BY$1,Settings!$G:$G,0))=TRUE,
100-100*PERCENTRANK(FILTER(J:J,$E:$E=$E562,$I:$I=$I562),J562),
100*PERCENTRANK(FILTER(J:J,$E:$E=$E562,$I:$I=$I562),J562)))"),"")</f>
        <v/>
      </c>
      <c r="BQ562" s="233" t="str">
        <f t="array" ref="BQ562">IF(J562="","",
IF(INDEX(Settings!$H:$H,MATCH(BY$1,Settings!$G:$G,0))=TRUE,
-1*(J562-AVERAGE(J:J))/STDEV(J:J),
(J562-AVERAGE(J:J))/STDEV(J:J)))</f>
        <v/>
      </c>
      <c r="BR562" s="233" t="str">
        <f>IFERROR(__xludf.DUMMYFUNCTION("IF(J562="""","""",
IF(INDEX(Settings!$H:$H,MATCH(BY$1,Settings!$G:$G,0))=TRUE,
-1*(J562-AVERAGEIFS(J:J,$E:$E,$E562))/STDEV(FILTER(J:J,$E:$E=$E562)),
(J562-AVERAGEIFS(J:J,$E:$E,$E562))/STDEV(FILTER(J:J,$E:$E=$E562))))"),"")</f>
        <v/>
      </c>
      <c r="BS562" s="233"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1"/>
      <c r="BX562" s="231"/>
      <c r="BY562" s="232" t="str">
        <f t="array" ref="BY562">IF(J562="","",
IF(INDEX(Settings!$H:$H,MATCH(BY$1,Settings!$G:$G,0))=TRUE,
100-100*(J562-MINIFS(J:J,$E:$E,$E562))/(MAXIFS(J:J,$E:$E,$E562)-MINIFS(J:J,$E:$E,$E562)),
100*(J562-MINIFS(J:J,$E:$E,$E562))/(MAXIFS(J:J,$E:$E,$E562)-MINIFS(J:J,$E:$E,$E562))))</f>
        <v/>
      </c>
      <c r="BZ562" s="232" t="str">
        <f t="array" ref="BZ562">IF(K562="","",
IF(INDEX(Settings!$H:$H,MATCH(BZ$1,Settings!$G:$G,0))=TRUE,
100-100*(K562-MINIFS(K:K,$E:$E,$E562))/(MAXIFS(K:K,$E:$E,$E562)-MINIFS(K:K,$E:$E,$E562)),
100*(K562-MINIFS(K:K,$E:$E,$E562))/(MAXIFS(K:K,$E:$E,$E562)-MINIFS(K:K,$E:$E,$E562))))</f>
        <v/>
      </c>
      <c r="CA562" s="232" t="str">
        <f t="array" ref="CA562">IF(L562="","",
IF(INDEX(Settings!$H:$H,MATCH(CA$1,Settings!$G:$G,0))=TRUE,
100-100*(L562-MINIFS(L:L,$E:$E,$E562))/(MAXIFS(L:L,$E:$E,$E562)-MINIFS(L:L,$E:$E,$E562)),
100*(L562-MINIFS(L:L,$E:$E,$E562))/(MAXIFS(L:L,$E:$E,$E562)-MINIFS(L:L,$E:$E,$E562))))</f>
        <v/>
      </c>
      <c r="CB562" s="232" t="str">
        <f t="array" ref="CB562">IF(M562="","",
IF(INDEX(Settings!$H:$H,MATCH(CB$1,Settings!$G:$G,0))=TRUE,
100-100*(M562-MINIFS(M:M,$E:$E,$E562))/(MAXIFS(M:M,$E:$E,$E562)-MINIFS(M:M,$E:$E,$E562)),
100*(M562-MINIFS(M:M,$E:$E,$E562))/(MAXIFS(M:M,$E:$E,$E562)-MINIFS(M:M,$E:$E,$E562))))</f>
        <v/>
      </c>
      <c r="CC562" s="232" t="str">
        <f t="array" ref="CC562">IF(N562="","",
IF(INDEX(Settings!$H:$H,MATCH(CC$1,Settings!$G:$G,0))=TRUE,
100-100*(N562-MINIFS(N:N,$E:$E,$E562))/(MAXIFS(N:N,$E:$E,$E562)-MINIFS(N:N,$E:$E,$E562)),
100*(N562-MINIFS(N:N,$E:$E,$E562))/(MAXIFS(N:N,$E:$E,$E562)-MINIFS(N:N,$E:$E,$E562))))</f>
        <v/>
      </c>
      <c r="CD562" s="232" t="str">
        <f t="array" ref="CD562">IF(O562="","",
IF(INDEX(Settings!$H:$H,MATCH(CD$1,Settings!$G:$G,0))=TRUE,
100-100*(O562-MINIFS(O:O,$E:$E,$E562))/(MAXIFS(O:O,$E:$E,$E562)-MINIFS(O:O,$E:$E,$E562)),
100*(O562-MINIFS(O:O,$E:$E,$E562))/(MAXIFS(O:O,$E:$E,$E562)-MINIFS(O:O,$E:$E,$E562))))</f>
        <v/>
      </c>
      <c r="CE562" s="232" t="str">
        <f t="array" ref="CE562">IF(P562="","",
IF(INDEX(Settings!$H:$H,MATCH(CE$1,Settings!$G:$G,0))=TRUE,
100-100*(P562-MINIFS(P:P,$E:$E,$E562))/(MAXIFS(P:P,$E:$E,$E562)-MINIFS(P:P,$E:$E,$E562)),
100*(P562-MINIFS(P:P,$E:$E,$E562))/(MAXIFS(P:P,$E:$E,$E562)-MINIFS(P:P,$E:$E,$E562))))</f>
        <v/>
      </c>
      <c r="CF562" s="232" t="str">
        <f t="array" ref="CF562">IF(Q562="","",
IF(INDEX(Settings!$H:$H,MATCH(CF$1,Settings!$G:$G,0))=TRUE,
100-100*(Q562-MINIFS(Q:Q,$E:$E,$E562))/(MAXIFS(Q:Q,$E:$E,$E562)-MINIFS(Q:Q,$E:$E,$E562)),
100*(Q562-MINIFS(Q:Q,$E:$E,$E562))/(MAXIFS(Q:Q,$E:$E,$E562)-MINIFS(Q:Q,$E:$E,$E562))))</f>
        <v/>
      </c>
      <c r="CG562" s="232" t="str">
        <f t="array" ref="CG562">IF(R562="","",
IF(INDEX(Settings!$H:$H,MATCH(CG$1,Settings!$G:$G,0))=TRUE,
100-100*(R562-MINIFS(R:R,$E:$E,$E562))/(MAXIFS(R:R,$E:$E,$E562)-MINIFS(R:R,$E:$E,$E562)),
100*(R562-MINIFS(R:R,$E:$E,$E562))/(MAXIFS(R:R,$E:$E,$E562)-MINIFS(R:R,$E:$E,$E562))))</f>
        <v/>
      </c>
      <c r="CH562" s="232" t="str">
        <f t="array" ref="CH562">IF(S562="","",
IF(INDEX(Settings!$H:$H,MATCH(CH$1,Settings!$G:$G,0))=TRUE,
100-100*(S562-MINIFS(S:S,$E:$E,$E562))/(MAXIFS(S:S,$E:$E,$E562)-MINIFS(S:S,$E:$E,$E562)),
100*(S562-MINIFS(S:S,$E:$E,$E562))/(MAXIFS(S:S,$E:$E,$E562)-MINIFS(S:S,$E:$E,$E562))))</f>
        <v/>
      </c>
      <c r="CI562" s="232" t="str">
        <f t="array" ref="CI562">IF(T562="","",
IF(INDEX(Settings!$H:$H,MATCH(CI$1,Settings!$G:$G,0))=TRUE,
100-100*(T562-MINIFS(T:T,$E:$E,$E562))/(MAXIFS(T:T,$E:$E,$E562)-MINIFS(T:T,$E:$E,$E562)),
100*(T562-MINIFS(T:T,$E:$E,$E562))/(MAXIFS(T:T,$E:$E,$E562)-MINIFS(T:T,$E:$E,$E562))))</f>
        <v/>
      </c>
      <c r="CJ562" s="232" t="str">
        <f t="array" ref="CJ562">IF(U562="","",
IF(INDEX(Settings!$H:$H,MATCH(CJ$1,Settings!$G:$G,0))=TRUE,
100-100*(U562-MINIFS(U:U,$E:$E,$E562))/(MAXIFS(U:U,$E:$E,$E562)-MINIFS(U:U,$E:$E,$E562)),
100*(U562-MINIFS(U:U,$E:$E,$E562))/(MAXIFS(U:U,$E:$E,$E562)-MINIFS(U:U,$E:$E,$E562))))</f>
        <v/>
      </c>
      <c r="CK562" s="232" t="str">
        <f t="array" ref="CK562">IF(V562="","",
IF(INDEX(Settings!$H:$H,MATCH(CK$1,Settings!$G:$G,0))=TRUE,
100-100*(V562-MINIFS(V:V,$E:$E,$E562))/(MAXIFS(V:V,$E:$E,$E562)-MINIFS(V:V,$E:$E,$E562)),
100*(V562-MINIFS(V:V,$E:$E,$E562))/(MAXIFS(V:V,$E:$E,$E562)-MINIFS(V:V,$E:$E,$E562))))</f>
        <v/>
      </c>
      <c r="CL562" s="232" t="str">
        <f t="array" ref="CL562">IF(W562="","",
IF(INDEX(Settings!$H:$H,MATCH(CL$1,Settings!$G:$G,0))=TRUE,
100-100*(W562-MINIFS(W:W,$E:$E,$E562))/(MAXIFS(W:W,$E:$E,$E562)-MINIFS(W:W,$E:$E,$E562)),
100*(W562-MINIFS(W:W,$E:$E,$E562))/(MAXIFS(W:W,$E:$E,$E562)-MINIFS(W:W,$E:$E,$E562))))</f>
        <v/>
      </c>
      <c r="CM562" s="232" t="str">
        <f t="array" ref="CM562">IF(X562="","",
IF(INDEX(Settings!$H:$H,MATCH(CM$1,Settings!$G:$G,0))=TRUE,
100-100*(X562-MINIFS(X:X,$E:$E,$E562))/(MAXIFS(X:X,$E:$E,$E562)-MINIFS(X:X,$E:$E,$E562)),
100*(X562-MINIFS(X:X,$E:$E,$E562))/(MAXIFS(X:X,$E:$E,$E562)-MINIFS(X:X,$E:$E,$E562))))</f>
        <v/>
      </c>
      <c r="CN562" s="232" t="str">
        <f t="array" ref="CN562">IF(Y562="","",
IF(INDEX(Settings!$H:$H,MATCH(CN$1,Settings!$G:$G,0))=TRUE,
100-100*(Y562-MINIFS(Y:Y,$E:$E,$E562))/(MAXIFS(Y:Y,$E:$E,$E562)-MINIFS(Y:Y,$E:$E,$E562)),
100*(Y562-MINIFS(Y:Y,$E:$E,$E562))/(MAXIFS(Y:Y,$E:$E,$E562)-MINIFS(Y:Y,$E:$E,$E562))))</f>
        <v/>
      </c>
      <c r="CO562" s="232" t="str">
        <f t="array" ref="CO562">IF(Z562="","",
IF(INDEX(Settings!$H:$H,MATCH(CO$1,Settings!$G:$G,0))=TRUE,
100-100*(Z562-MINIFS(Z:Z,$E:$E,$E562))/(MAXIFS(Z:Z,$E:$E,$E562)-MINIFS(Z:Z,$E:$E,$E562)),
100*(Z562-MINIFS(Z:Z,$E:$E,$E562))/(MAXIFS(Z:Z,$E:$E,$E562)-MINIFS(Z:Z,$E:$E,$E562))))</f>
        <v/>
      </c>
      <c r="CP562" s="232" t="str">
        <f t="array" ref="CP562">IF(AA562="","",
IF(INDEX(Settings!$H:$H,MATCH(CP$1,Settings!$G:$G,0))=TRUE,
100-100*(AA562-MINIFS(AA:AA,$E:$E,$E562))/(MAXIFS(AA:AA,$E:$E,$E562)-MINIFS(AA:AA,$E:$E,$E562)),
100*(AA562-MINIFS(AA:AA,$E:$E,$E562))/(MAXIFS(AA:AA,$E:$E,$E562)-MINIFS(AA:AA,$E:$E,$E562))))</f>
        <v/>
      </c>
      <c r="CQ562" s="232" t="str">
        <f t="array" ref="CQ562">IF(AB562="","",
IF(INDEX(Settings!$H:$H,MATCH(CQ$1,Settings!$G:$G,0))=TRUE,
100-100*(AB562-MINIFS(AB:AB,$E:$E,$E562))/(MAXIFS(AB:AB,$E:$E,$E562)-MINIFS(AB:AB,$E:$E,$E562)),
100*(AB562-MINIFS(AB:AB,$E:$E,$E562))/(MAXIFS(AB:AB,$E:$E,$E562)-MINIFS(AB:AB,$E:$E,$E562))))</f>
        <v/>
      </c>
      <c r="CR562" s="232" t="str">
        <f t="array" ref="CR562">IF(AC562="","",
IF(INDEX(Settings!$H:$H,MATCH(CR$1,Settings!$G:$G,0))=TRUE,
100-100*(AC562-MINIFS(AC:AC,$E:$E,$E562))/(MAXIFS(AC:AC,$E:$E,$E562)-MINIFS(AC:AC,$E:$E,$E562)),
100*(AC562-MINIFS(AC:AC,$E:$E,$E562))/(MAXIFS(AC:AC,$E:$E,$E562)-MINIFS(AC:AC,$E:$E,$E562))))</f>
        <v/>
      </c>
      <c r="CS562" s="232" t="str">
        <f t="array" ref="CS562">IF(AD562="","",
IF(INDEX(Settings!$H:$H,MATCH(CS$1,Settings!$G:$G,0))=TRUE,
100-100*(AD562-MINIFS(AD:AD,$E:$E,$E562))/(MAXIFS(AD:AD,$E:$E,$E562)-MINIFS(AD:AD,$E:$E,$E562)),
100*(AD562-MINIFS(AD:AD,$E:$E,$E562))/(MAXIFS(AD:AD,$E:$E,$E562)-MINIFS(AD:AD,$E:$E,$E562))))</f>
        <v/>
      </c>
      <c r="CT562" s="232" t="str">
        <f t="array" ref="CT562">IF(AE562="","",
IF(INDEX(Settings!$H:$H,MATCH(CT$1,Settings!$G:$G,0))=TRUE,
100-100*(AE562-MINIFS(AE:AE,$E:$E,$E562))/(MAXIFS(AE:AE,$E:$E,$E562)-MINIFS(AE:AE,$E:$E,$E562)),
100*(AE562-MINIFS(AE:AE,$E:$E,$E562))/(MAXIFS(AE:AE,$E:$E,$E562)-MINIFS(AE:AE,$E:$E,$E562))))</f>
        <v/>
      </c>
      <c r="CU562" s="232" t="str">
        <f t="array" ref="CU562">IF(AF562="","",
IF(INDEX(Settings!$H:$H,MATCH(CU$1,Settings!$G:$G,0))=TRUE,
100-100*(AF562-MINIFS(AF:AF,$E:$E,$E562))/(MAXIFS(AF:AF,$E:$E,$E562)-MINIFS(AF:AF,$E:$E,$E562)),
100*(AF562-MINIFS(AF:AF,$E:$E,$E562))/(MAXIFS(AF:AF,$E:$E,$E562)-MINIFS(AF:AF,$E:$E,$E562))))</f>
        <v/>
      </c>
      <c r="CV562" s="232" t="str">
        <f t="array" ref="CV562">IF(AG562="","",
IF(INDEX(Settings!$H:$H,MATCH(CV$1,Settings!$G:$G,0))=TRUE,
100-100*(AG562-MINIFS(AG:AG,$E:$E,$E562))/(MAXIFS(AG:AG,$E:$E,$E562)-MINIFS(AG:AG,$E:$E,$E562)),
100*(AG562-MINIFS(AG:AG,$E:$E,$E562))/(MAXIFS(AG:AG,$E:$E,$E562)-MINIFS(AG:AG,$E:$E,$E562))))</f>
        <v/>
      </c>
      <c r="CW562" s="232" t="str">
        <f t="array" ref="CW562">IF(AH562="","",
IF(INDEX(Settings!$H:$H,MATCH(CW$1,Settings!$G:$G,0))=TRUE,
100-100*(AH562-MINIFS(AH:AH,$E:$E,$E562))/(MAXIFS(AH:AH,$E:$E,$E562)-MINIFS(AH:AH,$E:$E,$E562)),
100*(AH562-MINIFS(AH:AH,$E:$E,$E562))/(MAXIFS(AH:AH,$E:$E,$E562)-MINIFS(AH:AH,$E:$E,$E562))))</f>
        <v/>
      </c>
      <c r="CX562" s="232" t="str">
        <f t="array" ref="CX562">IF(AI562="","",
IF(INDEX(Settings!$H:$H,MATCH(CX$1,Settings!$G:$G,0))=TRUE,
100-100*(AI562-MINIFS(AI:AI,$E:$E,$E562))/(MAXIFS(AI:AI,$E:$E,$E562)-MINIFS(AI:AI,$E:$E,$E562)),
100*(AI562-MINIFS(AI:AI,$E:$E,$E562))/(MAXIFS(AI:AI,$E:$E,$E562)-MINIFS(AI:AI,$E:$E,$E562))))</f>
        <v/>
      </c>
      <c r="CY562" s="232" t="str">
        <f t="array" ref="CY562">IF(AJ562="","",
IF(INDEX(Settings!$H:$H,MATCH(CY$1,Settings!$G:$G,0))=TRUE,
100-100*(AJ562-MINIFS(AJ:AJ,$E:$E,$E562))/(MAXIFS(AJ:AJ,$E:$E,$E562)-MINIFS(AJ:AJ,$E:$E,$E562)),
100*(AJ562-MINIFS(AJ:AJ,$E:$E,$E562))/(MAXIFS(AJ:AJ,$E:$E,$E562)-MINIFS(AJ:AJ,$E:$E,$E562))))</f>
        <v/>
      </c>
      <c r="CZ562" s="232" t="str">
        <f t="array" ref="CZ562">IF(AK562="","",
IF(INDEX(Settings!$H:$H,MATCH(CZ$1,Settings!$G:$G,0))=TRUE,
100-100*(AK562-MINIFS(AK:AK,$E:$E,$E562))/(MAXIFS(AK:AK,$E:$E,$E562)-MINIFS(AK:AK,$E:$E,$E562)),
100*(AK562-MINIFS(AK:AK,$E:$E,$E562))/(MAXIFS(AK:AK,$E:$E,$E562)-MINIFS(AK:AK,$E:$E,$E562))))</f>
        <v/>
      </c>
      <c r="DA562" s="232" t="str">
        <f t="array" ref="DA562">IF(AL562="","",
IF(INDEX(Settings!$H:$H,MATCH(DA$1,Settings!$G:$G,0))=TRUE,
100-100*(AL562-MINIFS(AL:AL,$E:$E,$E562))/(MAXIFS(AL:AL,$E:$E,$E562)-MINIFS(AL:AL,$E:$E,$E562)),
100*(AL562-MINIFS(AL:AL,$E:$E,$E562))/(MAXIFS(AL:AL,$E:$E,$E562)-MINIFS(AL:AL,$E:$E,$E562))))</f>
        <v/>
      </c>
      <c r="DB562" s="232" t="str">
        <f t="array" ref="DB562">IF(AM562="","",
IF(INDEX(Settings!$H:$H,MATCH(DB$1,Settings!$G:$G,0))=TRUE,
100-100*(AM562-MINIFS(AM:AM,$E:$E,$E562))/(MAXIFS(AM:AM,$E:$E,$E562)-MINIFS(AM:AM,$E:$E,$E562)),
100*(AM562-MINIFS(AM:AM,$E:$E,$E562))/(MAXIFS(AM:AM,$E:$E,$E562)-MINIFS(AM:AM,$E:$E,$E562))))</f>
        <v/>
      </c>
      <c r="DC562" s="232" t="str">
        <f t="array" ref="DC562">IF(AN562="","",
IF(INDEX(Settings!$H:$H,MATCH(DC$1,Settings!$G:$G,0))=TRUE,
100-100*(AN562-MINIFS(AN:AN,$E:$E,$E562))/(MAXIFS(AN:AN,$E:$E,$E562)-MINIFS(AN:AN,$E:$E,$E562)),
100*(AN562-MINIFS(AN:AN,$E:$E,$E562))/(MAXIFS(AN:AN,$E:$E,$E562)-MINIFS(AN:AN,$E:$E,$E562))))</f>
        <v/>
      </c>
      <c r="DD562" s="232" t="str">
        <f t="array" ref="DD562">IF(AO562="","",
IF(INDEX(Settings!$H:$H,MATCH(DD$1,Settings!$G:$G,0))=TRUE,
100-100*(AO562-MINIFS(AO:AO,$E:$E,$E562))/(MAXIFS(AO:AO,$E:$E,$E562)-MINIFS(AO:AO,$E:$E,$E562)),
100*(AO562-MINIFS(AO:AO,$E:$E,$E562))/(MAXIFS(AO:AO,$E:$E,$E562)-MINIFS(AO:AO,$E:$E,$E562))))</f>
        <v/>
      </c>
      <c r="DE562" s="232" t="str">
        <f t="array" ref="DE562">IF(AP562="","",
IF(INDEX(Settings!$H:$H,MATCH(DE$1,Settings!$G:$G,0))=TRUE,
100-100*(AP562-MINIFS(AP:AP,$E:$E,$E562))/(MAXIFS(AP:AP,$E:$E,$E562)-MINIFS(AP:AP,$E:$E,$E562)),
100*(AP562-MINIFS(AP:AP,$E:$E,$E562))/(MAXIFS(AP:AP,$E:$E,$E562)-MINIFS(AP:AP,$E:$E,$E562))))</f>
        <v/>
      </c>
      <c r="DF562" s="232" t="str">
        <f t="array" ref="DF562">IF(AQ562="","",
IF(INDEX(Settings!$H:$H,MATCH(DF$1,Settings!$G:$G,0))=TRUE,
100-100*(AQ562-MINIFS(AQ:AQ,$E:$E,$E562))/(MAXIFS(AQ:AQ,$E:$E,$E562)-MINIFS(AQ:AQ,$E:$E,$E562)),
100*(AQ562-MINIFS(AQ:AQ,$E:$E,$E562))/(MAXIFS(AQ:AQ,$E:$E,$E562)-MINIFS(AQ:AQ,$E:$E,$E562))))</f>
        <v/>
      </c>
      <c r="DG562" s="232" t="str">
        <f t="array" ref="DG562">IF(AR562="","",
IF(INDEX(Settings!$H:$H,MATCH(DG$1,Settings!$G:$G,0))=TRUE,
100-100*(AR562-MINIFS(AR:AR,$E:$E,$E562))/(MAXIFS(AR:AR,$E:$E,$E562)-MINIFS(AR:AR,$E:$E,$E562)),
100*(AR562-MINIFS(AR:AR,$E:$E,$E562))/(MAXIFS(AR:AR,$E:$E,$E562)-MINIFS(AR:AR,$E:$E,$E562))))</f>
        <v/>
      </c>
      <c r="DH562" s="232" t="str">
        <f t="array" ref="DH562">IF(AS562="","",
IF(INDEX(Settings!$H:$H,MATCH(DH$1,Settings!$G:$G,0))=TRUE,
100-100*(AS562-MINIFS(AS:AS,$E:$E,$E562))/(MAXIFS(AS:AS,$E:$E,$E562)-MINIFS(AS:AS,$E:$E,$E562)),
100*(AS562-MINIFS(AS:AS,$E:$E,$E562))/(MAXIFS(AS:AS,$E:$E,$E562)-MINIFS(AS:AS,$E:$E,$E562))))</f>
        <v/>
      </c>
      <c r="DI562" s="232" t="str">
        <f t="array" ref="DI562">IF(AT562="","",
IF(INDEX(Settings!$H:$H,MATCH(DI$1,Settings!$G:$G,0))=TRUE,
100-100*(AT562-MINIFS(AT:AT,$E:$E,$E562))/(MAXIFS(AT:AT,$E:$E,$E562)-MINIFS(AT:AT,$E:$E,$E562)),
100*(AT562-MINIFS(AT:AT,$E:$E,$E562))/(MAXIFS(AT:AT,$E:$E,$E562)-MINIFS(AT:AT,$E:$E,$E562))))</f>
        <v/>
      </c>
      <c r="DJ562" s="232" t="str">
        <f t="array" ref="DJ562">IF(AU562="","",
IF(INDEX(Settings!$H:$H,MATCH(DJ$1,Settings!$G:$G,0))=TRUE,
100-100*(AU562-MINIFS(AU:AU,$E:$E,$E562))/(MAXIFS(AU:AU,$E:$E,$E562)-MINIFS(AU:AU,$E:$E,$E562)),
100*(AU562-MINIFS(AU:AU,$E:$E,$E562))/(MAXIFS(AU:AU,$E:$E,$E562)-MINIFS(AU:AU,$E:$E,$E562))))</f>
        <v/>
      </c>
      <c r="DK562" s="232" t="str">
        <f t="array" ref="DK562">IF(AV562="","",
IF(INDEX(Settings!$H:$H,MATCH(DK$1,Settings!$G:$G,0))=TRUE,
100-100*(AV562-MINIFS(AV:AV,$E:$E,$E562))/(MAXIFS(AV:AV,$E:$E,$E562)-MINIFS(AV:AV,$E:$E,$E562)),
100*(AV562-MINIFS(AV:AV,$E:$E,$E562))/(MAXIFS(AV:AV,$E:$E,$E562)-MINIFS(AV:AV,$E:$E,$E562))))</f>
        <v/>
      </c>
      <c r="DL562" s="232" t="str">
        <f t="array" ref="DL562">IF(AW562="","",
IF(INDEX(Settings!$H:$H,MATCH(DL$1,Settings!$G:$G,0))=TRUE,
100-100*(AW562-MINIFS(AW:AW,$E:$E,$E562))/(MAXIFS(AW:AW,$E:$E,$E562)-MINIFS(AW:AW,$E:$E,$E562)),
100*(AW562-MINIFS(AW:AW,$E:$E,$E562))/(MAXIFS(AW:AW,$E:$E,$E562)-MINIFS(AW:AW,$E:$E,$E562))))</f>
        <v/>
      </c>
      <c r="DM562" s="232" t="str">
        <f t="array" ref="DM562">IF(AX562="","",
IF(INDEX(Settings!$H:$H,MATCH(DM$1,Settings!$G:$G,0))=TRUE,
100-100*(AX562-MINIFS(AX:AX,$E:$E,$E562))/(MAXIFS(AX:AX,$E:$E,$E562)-MINIFS(AX:AX,$E:$E,$E562)),
100*(AX562-MINIFS(AX:AX,$E:$E,$E562))/(MAXIFS(AX:AX,$E:$E,$E562)-MINIFS(AX:AX,$E:$E,$E562))))</f>
        <v/>
      </c>
      <c r="DN562" s="232" t="str">
        <f t="array" ref="DN562">IF(AY562="","",
IF(INDEX(Settings!$H:$H,MATCH(DN$1,Settings!$G:$G,0))=TRUE,
100-100*(AY562-MINIFS(AY:AY,$E:$E,$E562))/(MAXIFS(AY:AY,$E:$E,$E562)-MINIFS(AY:AY,$E:$E,$E562)),
100*(AY562-MINIFS(AY:AY,$E:$E,$E562))/(MAXIFS(AY:AY,$E:$E,$E562)-MINIFS(AY:AY,$E:$E,$E562))))</f>
        <v/>
      </c>
      <c r="DO562" s="232" t="str">
        <f t="array" ref="DO562">IF(AZ562="","",
IF(INDEX(Settings!$H:$H,MATCH(DO$1,Settings!$G:$G,0))=TRUE,
100-100*(AZ562-MINIFS(AZ:AZ,$E:$E,$E562))/(MAXIFS(AZ:AZ,$E:$E,$E562)-MINIFS(AZ:AZ,$E:$E,$E562)),
100*(AZ562-MINIFS(AZ:AZ,$E:$E,$E562))/(MAXIFS(AZ:AZ,$E:$E,$E562)-MINIFS(AZ:AZ,$E:$E,$E562))))</f>
        <v/>
      </c>
      <c r="DP562" s="232" t="str">
        <f t="array" ref="DP562">IF(BA562="","",
IF(INDEX(Settings!$H:$H,MATCH(DP$1,Settings!$G:$G,0))=TRUE,
100-100*(BA562-MINIFS(BA:BA,$E:$E,$E562))/(MAXIFS(BA:BA,$E:$E,$E562)-MINIFS(BA:BA,$E:$E,$E562)),
100*(BA562-MINIFS(BA:BA,$E:$E,$E562))/(MAXIFS(BA:BA,$E:$E,$E562)-MINIFS(BA:BA,$E:$E,$E562))))</f>
        <v/>
      </c>
      <c r="DQ562" s="232" t="str">
        <f t="array" ref="DQ562">IF(BB562="","",
IF(INDEX(Settings!$H:$H,MATCH(DQ$1,Settings!$G:$G,0))=TRUE,
100-100*(BB562-MINIFS(BB:BB,$E:$E,$E562))/(MAXIFS(BB:BB,$E:$E,$E562)-MINIFS(BB:BB,$E:$E,$E562)),
100*(BB562-MINIFS(BB:BB,$E:$E,$E562))/(MAXIFS(BB:BB,$E:$E,$E562)-MINIFS(BB:BB,$E:$E,$E562))))</f>
        <v/>
      </c>
      <c r="DR562" s="232" t="str">
        <f t="array" ref="DR562">IF(BC562="","",
IF(INDEX(Settings!$H:$H,MATCH(DR$1,Settings!$G:$G,0))=TRUE,
100-100*(BC562-MINIFS(BC:BC,$E:$E,$E562))/(MAXIFS(BC:BC,$E:$E,$E562)-MINIFS(BC:BC,$E:$E,$E562)),
100*(BC562-MINIFS(BC:BC,$E:$E,$E562))/(MAXIFS(BC:BC,$E:$E,$E562)-MINIFS(BC:BC,$E:$E,$E562))))</f>
        <v/>
      </c>
      <c r="DS562" s="232" t="str">
        <f t="array" ref="DS562">IF(BD562="","",
IF(INDEX(Settings!$H:$H,MATCH(DS$1,Settings!$G:$G,0))=TRUE,
100-100*(BD562-MINIFS(BD:BD,$E:$E,$E562))/(MAXIFS(BD:BD,$E:$E,$E562)-MINIFS(BD:BD,$E:$E,$E562)),
100*(BD562-MINIFS(BD:BD,$E:$E,$E562))/(MAXIFS(BD:BD,$E:$E,$E562)-MINIFS(BD:BD,$E:$E,$E562))))</f>
        <v/>
      </c>
      <c r="DT562" s="232" t="str">
        <f t="array" ref="DT562">IF(BE562="","",
IF(INDEX(Settings!$H:$H,MATCH(DT$1,Settings!$G:$G,0))=TRUE,
100-100*(BE562-MINIFS(BE:BE,$E:$E,$E562))/(MAXIFS(BE:BE,$E:$E,$E562)-MINIFS(BE:BE,$E:$E,$E562)),
100*(BE562-MINIFS(BE:BE,$E:$E,$E562))/(MAXIFS(BE:BE,$E:$E,$E562)-MINIFS(BE:BE,$E:$E,$E562))))</f>
        <v/>
      </c>
      <c r="DU562" s="232" t="str">
        <f t="array" ref="DU562">IF(BF562="","",
IF(INDEX(Settings!$H:$H,MATCH(DU$1,Settings!$G:$G,0))=TRUE,
100-100*(BF562-MINIFS(BF:BF,$E:$E,$E562))/(MAXIFS(BF:BF,$E:$E,$E562)-MINIFS(BF:BF,$E:$E,$E562)),
100*(BF562-MINIFS(BF:BF,$E:$E,$E562))/(MAXIFS(BF:BF,$E:$E,$E562)-MINIFS(BF:BF,$E:$E,$E562))))</f>
        <v/>
      </c>
      <c r="DV562" s="232" t="str">
        <f t="array" ref="DV562">IF(BG562="","",
IF(INDEX(Settings!$H:$H,MATCH(DV$1,Settings!$G:$G,0))=TRUE,
100-100*(BG562-MINIFS(BG:BG,$E:$E,$E562))/(MAXIFS(BG:BG,$E:$E,$E562)-MINIFS(BG:BG,$E:$E,$E562)),
100*(BG562-MINIFS(BG:BG,$E:$E,$E562))/(MAXIFS(BG:BG,$E:$E,$E562)-MINIFS(BG:BG,$E:$E,$E562))))</f>
        <v/>
      </c>
      <c r="DW562" s="232" t="str">
        <f t="array" ref="DW562">IF(BH562="","",
IF(INDEX(Settings!$H:$H,MATCH(DW$1,Settings!$G:$G,0))=TRUE,
100-100*(BH562-MINIFS(BH:BH,$E:$E,$E562))/(MAXIFS(BH:BH,$E:$E,$E562)-MINIFS(BH:BH,$E:$E,$E562)),
100*(BH562-MINIFS(BH:BH,$E:$E,$E562))/(MAXIFS(BH:BH,$E:$E,$E562)-MINIFS(BH:BH,$E:$E,$E562))))</f>
        <v/>
      </c>
      <c r="DX562" s="232" t="str">
        <f t="array" ref="DX562">IF(BI562="","",
IF(INDEX(Settings!$H:$H,MATCH(DX$1,Settings!$G:$G,0))=TRUE,
100-100*(BI562-MINIFS(BI:BI,$E:$E,$E562))/(MAXIFS(BI:BI,$E:$E,$E562)-MINIFS(BI:BI,$E:$E,$E562)),
100*(BI562-MINIFS(BI:BI,$E:$E,$E562))/(MAXIFS(BI:BI,$E:$E,$E562)-MINIFS(BI:BI,$E:$E,$E562))))</f>
        <v/>
      </c>
      <c r="DY562" s="232" t="str">
        <f t="array" ref="DY562">IF(BJ562="","",
IF(INDEX(Settings!$H:$H,MATCH(DY$1,Settings!$G:$G,0))=TRUE,
100-100*(BJ562-MINIFS(BJ:BJ,$E:$E,$E562))/(MAXIFS(BJ:BJ,$E:$E,$E562)-MINIFS(BJ:BJ,$E:$E,$E562)),
100*(BJ562-MINIFS(BJ:BJ,$E:$E,$E562))/(MAXIFS(BJ:BJ,$E:$E,$E562)-MINIFS(BJ:BJ,$E:$E,$E562))))</f>
        <v/>
      </c>
      <c r="DZ562" s="234"/>
      <c r="EA562" s="234"/>
      <c r="EB562" s="234" t="str">
        <f t="shared" si="8"/>
        <v/>
      </c>
      <c r="EC562" s="234" t="str">
        <f t="shared" si="9"/>
        <v/>
      </c>
      <c r="ED562" s="234" t="str">
        <f t="shared" si="10"/>
        <v/>
      </c>
      <c r="EE562" s="234" t="str">
        <f t="shared" si="11"/>
        <v/>
      </c>
      <c r="EF562" s="234" t="str">
        <f t="shared" si="12"/>
        <v/>
      </c>
      <c r="EG562" s="234" t="str">
        <f t="shared" si="13"/>
        <v/>
      </c>
      <c r="EH562" s="234"/>
      <c r="EI562" s="234"/>
      <c r="EJ562" s="234"/>
      <c r="EK562" s="234"/>
      <c r="EL562" s="234"/>
      <c r="EM562" s="234"/>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3" t="str">
        <f t="shared" si="14"/>
        <v/>
      </c>
      <c r="N563" s="49"/>
      <c r="O563" s="49"/>
      <c r="P563" s="49"/>
      <c r="Q563" s="49"/>
      <c r="R563" s="49"/>
      <c r="S563" s="222" t="str">
        <f>IFERROR(VLOOKUP(AF563, 'YOYO IR Scores'!A:C, 3, FALSE), "")
</f>
        <v/>
      </c>
      <c r="T563" s="49"/>
      <c r="U563" s="49"/>
      <c r="V563" s="49"/>
      <c r="W563" s="49"/>
      <c r="X563" s="224" t="str">
        <f t="shared" si="4"/>
        <v/>
      </c>
      <c r="Y563" s="225" t="str">
        <f t="shared" si="5"/>
        <v/>
      </c>
      <c r="Z563" s="225" t="str">
        <f t="shared" si="6"/>
        <v/>
      </c>
      <c r="AA563" s="224" t="str">
        <f t="shared" si="7"/>
        <v/>
      </c>
      <c r="AB563" s="223"/>
      <c r="AC563" s="223"/>
      <c r="AD563" s="223"/>
      <c r="AE563" s="223" t="str">
        <f>IFERROR(VLOOKUP(AF563, 'YOYO IR Scores'!A:C, 2, FALSE), "")</f>
        <v/>
      </c>
      <c r="AF563" s="223"/>
      <c r="AG563" s="223"/>
      <c r="AH563" s="223"/>
      <c r="AI563" s="223"/>
      <c r="AJ563" s="223"/>
      <c r="AK563" s="223"/>
      <c r="AL563" s="223"/>
      <c r="AM563" s="223"/>
      <c r="AN563" s="223"/>
      <c r="AO563" s="223"/>
      <c r="AP563" s="223"/>
      <c r="AQ563" s="223"/>
      <c r="AR563" s="223"/>
      <c r="AS563" s="223"/>
      <c r="AT563" s="223"/>
      <c r="AU563" s="223"/>
      <c r="AV563" s="223"/>
      <c r="AW563" s="223"/>
      <c r="AX563" s="223"/>
      <c r="AY563" s="223"/>
      <c r="AZ563" s="223"/>
      <c r="BA563" s="223"/>
      <c r="BB563" s="223"/>
      <c r="BC563" s="223"/>
      <c r="BD563" s="223"/>
      <c r="BE563" s="223"/>
      <c r="BF563" s="223"/>
      <c r="BG563" s="223"/>
      <c r="BH563" s="223"/>
      <c r="BI563" s="223"/>
      <c r="BJ563" s="223"/>
      <c r="BK563" s="223" t="str">
        <f t="array" ref="BK563">IF(J563="","",
IF(INDEX(Settings!$H:$H,MATCH(BY$1,Settings!$G:$G,0))=TRUE,
100-100*(J563-MIN(J:J))/(MAX(J:J)-MIN(J:J)),
100*(J563-MIN(J:J))/(MAX(J:J)-MIN(J:J))))</f>
        <v/>
      </c>
      <c r="BL563" s="223" t="str">
        <f t="array" ref="BL563">IF(J563="","",
IF(INDEX(Settings!$H:$H,MATCH(BY$1,Settings!$G:$G,0))=TRUE,
100-100*(J563-MINIFS(J:J,$E:$E,$E563))/(MAXIFS(J:J,$E:$E,$E563)-MINIFS(J:J,$E:$E,$E563)),
100*(J563-MINIFS(J:J,$E:$E,$E563))/(MAXIFS(J:J,$E:$E,$E563)-MINIFS(J:J,$E:$E,$E563))))</f>
        <v/>
      </c>
      <c r="BM563" s="223"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4" t="str">
        <f t="array" ref="BQ563">IF(J563="","",
IF(INDEX(Settings!$H:$H,MATCH(BY$1,Settings!$G:$G,0))=TRUE,
-1*(J563-AVERAGE(J:J))/STDEV(J:J),
(J563-AVERAGE(J:J))/STDEV(J:J)))</f>
        <v/>
      </c>
      <c r="BR563" s="224" t="str">
        <f>IFERROR(__xludf.DUMMYFUNCTION("IF(J563="""","""",
IF(INDEX(Settings!$H:$H,MATCH(BY$1,Settings!$G:$G,0))=TRUE,
-1*(J563-AVERAGEIFS(J:J,$E:$E,$E563))/STDEV(FILTER(J:J,$E:$E=$E563)),
(J563-AVERAGEIFS(J:J,$E:$E,$E563))/STDEV(FILTER(J:J,$E:$E=$E563))))"),"")</f>
        <v/>
      </c>
      <c r="BS563" s="224"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3" t="str">
        <f t="array" ref="BY563">IF(J563="","",
IF(INDEX(Settings!$H:$H,MATCH(BY$1,Settings!$G:$G,0))=TRUE,
100-100*(J563-MINIFS(J:J,$E:$E,$E563))/(MAXIFS(J:J,$E:$E,$E563)-MINIFS(J:J,$E:$E,$E563)),
100*(J563-MINIFS(J:J,$E:$E,$E563))/(MAXIFS(J:J,$E:$E,$E563)-MINIFS(J:J,$E:$E,$E563))))</f>
        <v/>
      </c>
      <c r="BZ563" s="223" t="str">
        <f t="array" ref="BZ563">IF(K563="","",
IF(INDEX(Settings!$H:$H,MATCH(BZ$1,Settings!$G:$G,0))=TRUE,
100-100*(K563-MINIFS(K:K,$E:$E,$E563))/(MAXIFS(K:K,$E:$E,$E563)-MINIFS(K:K,$E:$E,$E563)),
100*(K563-MINIFS(K:K,$E:$E,$E563))/(MAXIFS(K:K,$E:$E,$E563)-MINIFS(K:K,$E:$E,$E563))))</f>
        <v/>
      </c>
      <c r="CA563" s="223" t="str">
        <f t="array" ref="CA563">IF(L563="","",
IF(INDEX(Settings!$H:$H,MATCH(CA$1,Settings!$G:$G,0))=TRUE,
100-100*(L563-MINIFS(L:L,$E:$E,$E563))/(MAXIFS(L:L,$E:$E,$E563)-MINIFS(L:L,$E:$E,$E563)),
100*(L563-MINIFS(L:L,$E:$E,$E563))/(MAXIFS(L:L,$E:$E,$E563)-MINIFS(L:L,$E:$E,$E563))))</f>
        <v/>
      </c>
      <c r="CB563" s="223" t="str">
        <f t="array" ref="CB563">IF(M563="","",
IF(INDEX(Settings!$H:$H,MATCH(CB$1,Settings!$G:$G,0))=TRUE,
100-100*(M563-MINIFS(M:M,$E:$E,$E563))/(MAXIFS(M:M,$E:$E,$E563)-MINIFS(M:M,$E:$E,$E563)),
100*(M563-MINIFS(M:M,$E:$E,$E563))/(MAXIFS(M:M,$E:$E,$E563)-MINIFS(M:M,$E:$E,$E563))))</f>
        <v/>
      </c>
      <c r="CC563" s="223" t="str">
        <f t="array" ref="CC563">IF(N563="","",
IF(INDEX(Settings!$H:$H,MATCH(CC$1,Settings!$G:$G,0))=TRUE,
100-100*(N563-MINIFS(N:N,$E:$E,$E563))/(MAXIFS(N:N,$E:$E,$E563)-MINIFS(N:N,$E:$E,$E563)),
100*(N563-MINIFS(N:N,$E:$E,$E563))/(MAXIFS(N:N,$E:$E,$E563)-MINIFS(N:N,$E:$E,$E563))))</f>
        <v/>
      </c>
      <c r="CD563" s="223" t="str">
        <f t="array" ref="CD563">IF(O563="","",
IF(INDEX(Settings!$H:$H,MATCH(CD$1,Settings!$G:$G,0))=TRUE,
100-100*(O563-MINIFS(O:O,$E:$E,$E563))/(MAXIFS(O:O,$E:$E,$E563)-MINIFS(O:O,$E:$E,$E563)),
100*(O563-MINIFS(O:O,$E:$E,$E563))/(MAXIFS(O:O,$E:$E,$E563)-MINIFS(O:O,$E:$E,$E563))))</f>
        <v/>
      </c>
      <c r="CE563" s="223" t="str">
        <f t="array" ref="CE563">IF(P563="","",
IF(INDEX(Settings!$H:$H,MATCH(CE$1,Settings!$G:$G,0))=TRUE,
100-100*(P563-MINIFS(P:P,$E:$E,$E563))/(MAXIFS(P:P,$E:$E,$E563)-MINIFS(P:P,$E:$E,$E563)),
100*(P563-MINIFS(P:P,$E:$E,$E563))/(MAXIFS(P:P,$E:$E,$E563)-MINIFS(P:P,$E:$E,$E563))))</f>
        <v/>
      </c>
      <c r="CF563" s="223" t="str">
        <f t="array" ref="CF563">IF(Q563="","",
IF(INDEX(Settings!$H:$H,MATCH(CF$1,Settings!$G:$G,0))=TRUE,
100-100*(Q563-MINIFS(Q:Q,$E:$E,$E563))/(MAXIFS(Q:Q,$E:$E,$E563)-MINIFS(Q:Q,$E:$E,$E563)),
100*(Q563-MINIFS(Q:Q,$E:$E,$E563))/(MAXIFS(Q:Q,$E:$E,$E563)-MINIFS(Q:Q,$E:$E,$E563))))</f>
        <v/>
      </c>
      <c r="CG563" s="223" t="str">
        <f t="array" ref="CG563">IF(R563="","",
IF(INDEX(Settings!$H:$H,MATCH(CG$1,Settings!$G:$G,0))=TRUE,
100-100*(R563-MINIFS(R:R,$E:$E,$E563))/(MAXIFS(R:R,$E:$E,$E563)-MINIFS(R:R,$E:$E,$E563)),
100*(R563-MINIFS(R:R,$E:$E,$E563))/(MAXIFS(R:R,$E:$E,$E563)-MINIFS(R:R,$E:$E,$E563))))</f>
        <v/>
      </c>
      <c r="CH563" s="223" t="str">
        <f t="array" ref="CH563">IF(S563="","",
IF(INDEX(Settings!$H:$H,MATCH(CH$1,Settings!$G:$G,0))=TRUE,
100-100*(S563-MINIFS(S:S,$E:$E,$E563))/(MAXIFS(S:S,$E:$E,$E563)-MINIFS(S:S,$E:$E,$E563)),
100*(S563-MINIFS(S:S,$E:$E,$E563))/(MAXIFS(S:S,$E:$E,$E563)-MINIFS(S:S,$E:$E,$E563))))</f>
        <v/>
      </c>
      <c r="CI563" s="223" t="str">
        <f t="array" ref="CI563">IF(T563="","",
IF(INDEX(Settings!$H:$H,MATCH(CI$1,Settings!$G:$G,0))=TRUE,
100-100*(T563-MINIFS(T:T,$E:$E,$E563))/(MAXIFS(T:T,$E:$E,$E563)-MINIFS(T:T,$E:$E,$E563)),
100*(T563-MINIFS(T:T,$E:$E,$E563))/(MAXIFS(T:T,$E:$E,$E563)-MINIFS(T:T,$E:$E,$E563))))</f>
        <v/>
      </c>
      <c r="CJ563" s="223" t="str">
        <f t="array" ref="CJ563">IF(U563="","",
IF(INDEX(Settings!$H:$H,MATCH(CJ$1,Settings!$G:$G,0))=TRUE,
100-100*(U563-MINIFS(U:U,$E:$E,$E563))/(MAXIFS(U:U,$E:$E,$E563)-MINIFS(U:U,$E:$E,$E563)),
100*(U563-MINIFS(U:U,$E:$E,$E563))/(MAXIFS(U:U,$E:$E,$E563)-MINIFS(U:U,$E:$E,$E563))))</f>
        <v/>
      </c>
      <c r="CK563" s="223" t="str">
        <f t="array" ref="CK563">IF(V563="","",
IF(INDEX(Settings!$H:$H,MATCH(CK$1,Settings!$G:$G,0))=TRUE,
100-100*(V563-MINIFS(V:V,$E:$E,$E563))/(MAXIFS(V:V,$E:$E,$E563)-MINIFS(V:V,$E:$E,$E563)),
100*(V563-MINIFS(V:V,$E:$E,$E563))/(MAXIFS(V:V,$E:$E,$E563)-MINIFS(V:V,$E:$E,$E563))))</f>
        <v/>
      </c>
      <c r="CL563" s="223" t="str">
        <f t="array" ref="CL563">IF(W563="","",
IF(INDEX(Settings!$H:$H,MATCH(CL$1,Settings!$G:$G,0))=TRUE,
100-100*(W563-MINIFS(W:W,$E:$E,$E563))/(MAXIFS(W:W,$E:$E,$E563)-MINIFS(W:W,$E:$E,$E563)),
100*(W563-MINIFS(W:W,$E:$E,$E563))/(MAXIFS(W:W,$E:$E,$E563)-MINIFS(W:W,$E:$E,$E563))))</f>
        <v/>
      </c>
      <c r="CM563" s="223" t="str">
        <f t="array" ref="CM563">IF(X563="","",
IF(INDEX(Settings!$H:$H,MATCH(CM$1,Settings!$G:$G,0))=TRUE,
100-100*(X563-MINIFS(X:X,$E:$E,$E563))/(MAXIFS(X:X,$E:$E,$E563)-MINIFS(X:X,$E:$E,$E563)),
100*(X563-MINIFS(X:X,$E:$E,$E563))/(MAXIFS(X:X,$E:$E,$E563)-MINIFS(X:X,$E:$E,$E563))))</f>
        <v/>
      </c>
      <c r="CN563" s="223" t="str">
        <f t="array" ref="CN563">IF(Y563="","",
IF(INDEX(Settings!$H:$H,MATCH(CN$1,Settings!$G:$G,0))=TRUE,
100-100*(Y563-MINIFS(Y:Y,$E:$E,$E563))/(MAXIFS(Y:Y,$E:$E,$E563)-MINIFS(Y:Y,$E:$E,$E563)),
100*(Y563-MINIFS(Y:Y,$E:$E,$E563))/(MAXIFS(Y:Y,$E:$E,$E563)-MINIFS(Y:Y,$E:$E,$E563))))</f>
        <v/>
      </c>
      <c r="CO563" s="223" t="str">
        <f t="array" ref="CO563">IF(Z563="","",
IF(INDEX(Settings!$H:$H,MATCH(CO$1,Settings!$G:$G,0))=TRUE,
100-100*(Z563-MINIFS(Z:Z,$E:$E,$E563))/(MAXIFS(Z:Z,$E:$E,$E563)-MINIFS(Z:Z,$E:$E,$E563)),
100*(Z563-MINIFS(Z:Z,$E:$E,$E563))/(MAXIFS(Z:Z,$E:$E,$E563)-MINIFS(Z:Z,$E:$E,$E563))))</f>
        <v/>
      </c>
      <c r="CP563" s="223" t="str">
        <f t="array" ref="CP563">IF(AA563="","",
IF(INDEX(Settings!$H:$H,MATCH(CP$1,Settings!$G:$G,0))=TRUE,
100-100*(AA563-MINIFS(AA:AA,$E:$E,$E563))/(MAXIFS(AA:AA,$E:$E,$E563)-MINIFS(AA:AA,$E:$E,$E563)),
100*(AA563-MINIFS(AA:AA,$E:$E,$E563))/(MAXIFS(AA:AA,$E:$E,$E563)-MINIFS(AA:AA,$E:$E,$E563))))</f>
        <v/>
      </c>
      <c r="CQ563" s="223" t="str">
        <f t="array" ref="CQ563">IF(AB563="","",
IF(INDEX(Settings!$H:$H,MATCH(CQ$1,Settings!$G:$G,0))=TRUE,
100-100*(AB563-MINIFS(AB:AB,$E:$E,$E563))/(MAXIFS(AB:AB,$E:$E,$E563)-MINIFS(AB:AB,$E:$E,$E563)),
100*(AB563-MINIFS(AB:AB,$E:$E,$E563))/(MAXIFS(AB:AB,$E:$E,$E563)-MINIFS(AB:AB,$E:$E,$E563))))</f>
        <v/>
      </c>
      <c r="CR563" s="223" t="str">
        <f t="array" ref="CR563">IF(AC563="","",
IF(INDEX(Settings!$H:$H,MATCH(CR$1,Settings!$G:$G,0))=TRUE,
100-100*(AC563-MINIFS(AC:AC,$E:$E,$E563))/(MAXIFS(AC:AC,$E:$E,$E563)-MINIFS(AC:AC,$E:$E,$E563)),
100*(AC563-MINIFS(AC:AC,$E:$E,$E563))/(MAXIFS(AC:AC,$E:$E,$E563)-MINIFS(AC:AC,$E:$E,$E563))))</f>
        <v/>
      </c>
      <c r="CS563" s="223" t="str">
        <f t="array" ref="CS563">IF(AD563="","",
IF(INDEX(Settings!$H:$H,MATCH(CS$1,Settings!$G:$G,0))=TRUE,
100-100*(AD563-MINIFS(AD:AD,$E:$E,$E563))/(MAXIFS(AD:AD,$E:$E,$E563)-MINIFS(AD:AD,$E:$E,$E563)),
100*(AD563-MINIFS(AD:AD,$E:$E,$E563))/(MAXIFS(AD:AD,$E:$E,$E563)-MINIFS(AD:AD,$E:$E,$E563))))</f>
        <v/>
      </c>
      <c r="CT563" s="223" t="str">
        <f t="array" ref="CT563">IF(AE563="","",
IF(INDEX(Settings!$H:$H,MATCH(CT$1,Settings!$G:$G,0))=TRUE,
100-100*(AE563-MINIFS(AE:AE,$E:$E,$E563))/(MAXIFS(AE:AE,$E:$E,$E563)-MINIFS(AE:AE,$E:$E,$E563)),
100*(AE563-MINIFS(AE:AE,$E:$E,$E563))/(MAXIFS(AE:AE,$E:$E,$E563)-MINIFS(AE:AE,$E:$E,$E563))))</f>
        <v/>
      </c>
      <c r="CU563" s="223" t="str">
        <f t="array" ref="CU563">IF(AF563="","",
IF(INDEX(Settings!$H:$H,MATCH(CU$1,Settings!$G:$G,0))=TRUE,
100-100*(AF563-MINIFS(AF:AF,$E:$E,$E563))/(MAXIFS(AF:AF,$E:$E,$E563)-MINIFS(AF:AF,$E:$E,$E563)),
100*(AF563-MINIFS(AF:AF,$E:$E,$E563))/(MAXIFS(AF:AF,$E:$E,$E563)-MINIFS(AF:AF,$E:$E,$E563))))</f>
        <v/>
      </c>
      <c r="CV563" s="223" t="str">
        <f t="array" ref="CV563">IF(AG563="","",
IF(INDEX(Settings!$H:$H,MATCH(CV$1,Settings!$G:$G,0))=TRUE,
100-100*(AG563-MINIFS(AG:AG,$E:$E,$E563))/(MAXIFS(AG:AG,$E:$E,$E563)-MINIFS(AG:AG,$E:$E,$E563)),
100*(AG563-MINIFS(AG:AG,$E:$E,$E563))/(MAXIFS(AG:AG,$E:$E,$E563)-MINIFS(AG:AG,$E:$E,$E563))))</f>
        <v/>
      </c>
      <c r="CW563" s="223" t="str">
        <f t="array" ref="CW563">IF(AH563="","",
IF(INDEX(Settings!$H:$H,MATCH(CW$1,Settings!$G:$G,0))=TRUE,
100-100*(AH563-MINIFS(AH:AH,$E:$E,$E563))/(MAXIFS(AH:AH,$E:$E,$E563)-MINIFS(AH:AH,$E:$E,$E563)),
100*(AH563-MINIFS(AH:AH,$E:$E,$E563))/(MAXIFS(AH:AH,$E:$E,$E563)-MINIFS(AH:AH,$E:$E,$E563))))</f>
        <v/>
      </c>
      <c r="CX563" s="223" t="str">
        <f t="array" ref="CX563">IF(AI563="","",
IF(INDEX(Settings!$H:$H,MATCH(CX$1,Settings!$G:$G,0))=TRUE,
100-100*(AI563-MINIFS(AI:AI,$E:$E,$E563))/(MAXIFS(AI:AI,$E:$E,$E563)-MINIFS(AI:AI,$E:$E,$E563)),
100*(AI563-MINIFS(AI:AI,$E:$E,$E563))/(MAXIFS(AI:AI,$E:$E,$E563)-MINIFS(AI:AI,$E:$E,$E563))))</f>
        <v/>
      </c>
      <c r="CY563" s="223" t="str">
        <f t="array" ref="CY563">IF(AJ563="","",
IF(INDEX(Settings!$H:$H,MATCH(CY$1,Settings!$G:$G,0))=TRUE,
100-100*(AJ563-MINIFS(AJ:AJ,$E:$E,$E563))/(MAXIFS(AJ:AJ,$E:$E,$E563)-MINIFS(AJ:AJ,$E:$E,$E563)),
100*(AJ563-MINIFS(AJ:AJ,$E:$E,$E563))/(MAXIFS(AJ:AJ,$E:$E,$E563)-MINIFS(AJ:AJ,$E:$E,$E563))))</f>
        <v/>
      </c>
      <c r="CZ563" s="223" t="str">
        <f t="array" ref="CZ563">IF(AK563="","",
IF(INDEX(Settings!$H:$H,MATCH(CZ$1,Settings!$G:$G,0))=TRUE,
100-100*(AK563-MINIFS(AK:AK,$E:$E,$E563))/(MAXIFS(AK:AK,$E:$E,$E563)-MINIFS(AK:AK,$E:$E,$E563)),
100*(AK563-MINIFS(AK:AK,$E:$E,$E563))/(MAXIFS(AK:AK,$E:$E,$E563)-MINIFS(AK:AK,$E:$E,$E563))))</f>
        <v/>
      </c>
      <c r="DA563" s="223" t="str">
        <f t="array" ref="DA563">IF(AL563="","",
IF(INDEX(Settings!$H:$H,MATCH(DA$1,Settings!$G:$G,0))=TRUE,
100-100*(AL563-MINIFS(AL:AL,$E:$E,$E563))/(MAXIFS(AL:AL,$E:$E,$E563)-MINIFS(AL:AL,$E:$E,$E563)),
100*(AL563-MINIFS(AL:AL,$E:$E,$E563))/(MAXIFS(AL:AL,$E:$E,$E563)-MINIFS(AL:AL,$E:$E,$E563))))</f>
        <v/>
      </c>
      <c r="DB563" s="223" t="str">
        <f t="array" ref="DB563">IF(AM563="","",
IF(INDEX(Settings!$H:$H,MATCH(DB$1,Settings!$G:$G,0))=TRUE,
100-100*(AM563-MINIFS(AM:AM,$E:$E,$E563))/(MAXIFS(AM:AM,$E:$E,$E563)-MINIFS(AM:AM,$E:$E,$E563)),
100*(AM563-MINIFS(AM:AM,$E:$E,$E563))/(MAXIFS(AM:AM,$E:$E,$E563)-MINIFS(AM:AM,$E:$E,$E563))))</f>
        <v/>
      </c>
      <c r="DC563" s="223" t="str">
        <f t="array" ref="DC563">IF(AN563="","",
IF(INDEX(Settings!$H:$H,MATCH(DC$1,Settings!$G:$G,0))=TRUE,
100-100*(AN563-MINIFS(AN:AN,$E:$E,$E563))/(MAXIFS(AN:AN,$E:$E,$E563)-MINIFS(AN:AN,$E:$E,$E563)),
100*(AN563-MINIFS(AN:AN,$E:$E,$E563))/(MAXIFS(AN:AN,$E:$E,$E563)-MINIFS(AN:AN,$E:$E,$E563))))</f>
        <v/>
      </c>
      <c r="DD563" s="223" t="str">
        <f t="array" ref="DD563">IF(AO563="","",
IF(INDEX(Settings!$H:$H,MATCH(DD$1,Settings!$G:$G,0))=TRUE,
100-100*(AO563-MINIFS(AO:AO,$E:$E,$E563))/(MAXIFS(AO:AO,$E:$E,$E563)-MINIFS(AO:AO,$E:$E,$E563)),
100*(AO563-MINIFS(AO:AO,$E:$E,$E563))/(MAXIFS(AO:AO,$E:$E,$E563)-MINIFS(AO:AO,$E:$E,$E563))))</f>
        <v/>
      </c>
      <c r="DE563" s="223" t="str">
        <f t="array" ref="DE563">IF(AP563="","",
IF(INDEX(Settings!$H:$H,MATCH(DE$1,Settings!$G:$G,0))=TRUE,
100-100*(AP563-MINIFS(AP:AP,$E:$E,$E563))/(MAXIFS(AP:AP,$E:$E,$E563)-MINIFS(AP:AP,$E:$E,$E563)),
100*(AP563-MINIFS(AP:AP,$E:$E,$E563))/(MAXIFS(AP:AP,$E:$E,$E563)-MINIFS(AP:AP,$E:$E,$E563))))</f>
        <v/>
      </c>
      <c r="DF563" s="223" t="str">
        <f t="array" ref="DF563">IF(AQ563="","",
IF(INDEX(Settings!$H:$H,MATCH(DF$1,Settings!$G:$G,0))=TRUE,
100-100*(AQ563-MINIFS(AQ:AQ,$E:$E,$E563))/(MAXIFS(AQ:AQ,$E:$E,$E563)-MINIFS(AQ:AQ,$E:$E,$E563)),
100*(AQ563-MINIFS(AQ:AQ,$E:$E,$E563))/(MAXIFS(AQ:AQ,$E:$E,$E563)-MINIFS(AQ:AQ,$E:$E,$E563))))</f>
        <v/>
      </c>
      <c r="DG563" s="223" t="str">
        <f t="array" ref="DG563">IF(AR563="","",
IF(INDEX(Settings!$H:$H,MATCH(DG$1,Settings!$G:$G,0))=TRUE,
100-100*(AR563-MINIFS(AR:AR,$E:$E,$E563))/(MAXIFS(AR:AR,$E:$E,$E563)-MINIFS(AR:AR,$E:$E,$E563)),
100*(AR563-MINIFS(AR:AR,$E:$E,$E563))/(MAXIFS(AR:AR,$E:$E,$E563)-MINIFS(AR:AR,$E:$E,$E563))))</f>
        <v/>
      </c>
      <c r="DH563" s="223" t="str">
        <f t="array" ref="DH563">IF(AS563="","",
IF(INDEX(Settings!$H:$H,MATCH(DH$1,Settings!$G:$G,0))=TRUE,
100-100*(AS563-MINIFS(AS:AS,$E:$E,$E563))/(MAXIFS(AS:AS,$E:$E,$E563)-MINIFS(AS:AS,$E:$E,$E563)),
100*(AS563-MINIFS(AS:AS,$E:$E,$E563))/(MAXIFS(AS:AS,$E:$E,$E563)-MINIFS(AS:AS,$E:$E,$E563))))</f>
        <v/>
      </c>
      <c r="DI563" s="223" t="str">
        <f t="array" ref="DI563">IF(AT563="","",
IF(INDEX(Settings!$H:$H,MATCH(DI$1,Settings!$G:$G,0))=TRUE,
100-100*(AT563-MINIFS(AT:AT,$E:$E,$E563))/(MAXIFS(AT:AT,$E:$E,$E563)-MINIFS(AT:AT,$E:$E,$E563)),
100*(AT563-MINIFS(AT:AT,$E:$E,$E563))/(MAXIFS(AT:AT,$E:$E,$E563)-MINIFS(AT:AT,$E:$E,$E563))))</f>
        <v/>
      </c>
      <c r="DJ563" s="223" t="str">
        <f t="array" ref="DJ563">IF(AU563="","",
IF(INDEX(Settings!$H:$H,MATCH(DJ$1,Settings!$G:$G,0))=TRUE,
100-100*(AU563-MINIFS(AU:AU,$E:$E,$E563))/(MAXIFS(AU:AU,$E:$E,$E563)-MINIFS(AU:AU,$E:$E,$E563)),
100*(AU563-MINIFS(AU:AU,$E:$E,$E563))/(MAXIFS(AU:AU,$E:$E,$E563)-MINIFS(AU:AU,$E:$E,$E563))))</f>
        <v/>
      </c>
      <c r="DK563" s="223" t="str">
        <f t="array" ref="DK563">IF(AV563="","",
IF(INDEX(Settings!$H:$H,MATCH(DK$1,Settings!$G:$G,0))=TRUE,
100-100*(AV563-MINIFS(AV:AV,$E:$E,$E563))/(MAXIFS(AV:AV,$E:$E,$E563)-MINIFS(AV:AV,$E:$E,$E563)),
100*(AV563-MINIFS(AV:AV,$E:$E,$E563))/(MAXIFS(AV:AV,$E:$E,$E563)-MINIFS(AV:AV,$E:$E,$E563))))</f>
        <v/>
      </c>
      <c r="DL563" s="223" t="str">
        <f t="array" ref="DL563">IF(AW563="","",
IF(INDEX(Settings!$H:$H,MATCH(DL$1,Settings!$G:$G,0))=TRUE,
100-100*(AW563-MINIFS(AW:AW,$E:$E,$E563))/(MAXIFS(AW:AW,$E:$E,$E563)-MINIFS(AW:AW,$E:$E,$E563)),
100*(AW563-MINIFS(AW:AW,$E:$E,$E563))/(MAXIFS(AW:AW,$E:$E,$E563)-MINIFS(AW:AW,$E:$E,$E563))))</f>
        <v/>
      </c>
      <c r="DM563" s="223" t="str">
        <f t="array" ref="DM563">IF(AX563="","",
IF(INDEX(Settings!$H:$H,MATCH(DM$1,Settings!$G:$G,0))=TRUE,
100-100*(AX563-MINIFS(AX:AX,$E:$E,$E563))/(MAXIFS(AX:AX,$E:$E,$E563)-MINIFS(AX:AX,$E:$E,$E563)),
100*(AX563-MINIFS(AX:AX,$E:$E,$E563))/(MAXIFS(AX:AX,$E:$E,$E563)-MINIFS(AX:AX,$E:$E,$E563))))</f>
        <v/>
      </c>
      <c r="DN563" s="223" t="str">
        <f t="array" ref="DN563">IF(AY563="","",
IF(INDEX(Settings!$H:$H,MATCH(DN$1,Settings!$G:$G,0))=TRUE,
100-100*(AY563-MINIFS(AY:AY,$E:$E,$E563))/(MAXIFS(AY:AY,$E:$E,$E563)-MINIFS(AY:AY,$E:$E,$E563)),
100*(AY563-MINIFS(AY:AY,$E:$E,$E563))/(MAXIFS(AY:AY,$E:$E,$E563)-MINIFS(AY:AY,$E:$E,$E563))))</f>
        <v/>
      </c>
      <c r="DO563" s="223" t="str">
        <f t="array" ref="DO563">IF(AZ563="","",
IF(INDEX(Settings!$H:$H,MATCH(DO$1,Settings!$G:$G,0))=TRUE,
100-100*(AZ563-MINIFS(AZ:AZ,$E:$E,$E563))/(MAXIFS(AZ:AZ,$E:$E,$E563)-MINIFS(AZ:AZ,$E:$E,$E563)),
100*(AZ563-MINIFS(AZ:AZ,$E:$E,$E563))/(MAXIFS(AZ:AZ,$E:$E,$E563)-MINIFS(AZ:AZ,$E:$E,$E563))))</f>
        <v/>
      </c>
      <c r="DP563" s="223" t="str">
        <f t="array" ref="DP563">IF(BA563="","",
IF(INDEX(Settings!$H:$H,MATCH(DP$1,Settings!$G:$G,0))=TRUE,
100-100*(BA563-MINIFS(BA:BA,$E:$E,$E563))/(MAXIFS(BA:BA,$E:$E,$E563)-MINIFS(BA:BA,$E:$E,$E563)),
100*(BA563-MINIFS(BA:BA,$E:$E,$E563))/(MAXIFS(BA:BA,$E:$E,$E563)-MINIFS(BA:BA,$E:$E,$E563))))</f>
        <v/>
      </c>
      <c r="DQ563" s="223" t="str">
        <f t="array" ref="DQ563">IF(BB563="","",
IF(INDEX(Settings!$H:$H,MATCH(DQ$1,Settings!$G:$G,0))=TRUE,
100-100*(BB563-MINIFS(BB:BB,$E:$E,$E563))/(MAXIFS(BB:BB,$E:$E,$E563)-MINIFS(BB:BB,$E:$E,$E563)),
100*(BB563-MINIFS(BB:BB,$E:$E,$E563))/(MAXIFS(BB:BB,$E:$E,$E563)-MINIFS(BB:BB,$E:$E,$E563))))</f>
        <v/>
      </c>
      <c r="DR563" s="223" t="str">
        <f t="array" ref="DR563">IF(BC563="","",
IF(INDEX(Settings!$H:$H,MATCH(DR$1,Settings!$G:$G,0))=TRUE,
100-100*(BC563-MINIFS(BC:BC,$E:$E,$E563))/(MAXIFS(BC:BC,$E:$E,$E563)-MINIFS(BC:BC,$E:$E,$E563)),
100*(BC563-MINIFS(BC:BC,$E:$E,$E563))/(MAXIFS(BC:BC,$E:$E,$E563)-MINIFS(BC:BC,$E:$E,$E563))))</f>
        <v/>
      </c>
      <c r="DS563" s="223" t="str">
        <f t="array" ref="DS563">IF(BD563="","",
IF(INDEX(Settings!$H:$H,MATCH(DS$1,Settings!$G:$G,0))=TRUE,
100-100*(BD563-MINIFS(BD:BD,$E:$E,$E563))/(MAXIFS(BD:BD,$E:$E,$E563)-MINIFS(BD:BD,$E:$E,$E563)),
100*(BD563-MINIFS(BD:BD,$E:$E,$E563))/(MAXIFS(BD:BD,$E:$E,$E563)-MINIFS(BD:BD,$E:$E,$E563))))</f>
        <v/>
      </c>
      <c r="DT563" s="223" t="str">
        <f t="array" ref="DT563">IF(BE563="","",
IF(INDEX(Settings!$H:$H,MATCH(DT$1,Settings!$G:$G,0))=TRUE,
100-100*(BE563-MINIFS(BE:BE,$E:$E,$E563))/(MAXIFS(BE:BE,$E:$E,$E563)-MINIFS(BE:BE,$E:$E,$E563)),
100*(BE563-MINIFS(BE:BE,$E:$E,$E563))/(MAXIFS(BE:BE,$E:$E,$E563)-MINIFS(BE:BE,$E:$E,$E563))))</f>
        <v/>
      </c>
      <c r="DU563" s="223" t="str">
        <f t="array" ref="DU563">IF(BF563="","",
IF(INDEX(Settings!$H:$H,MATCH(DU$1,Settings!$G:$G,0))=TRUE,
100-100*(BF563-MINIFS(BF:BF,$E:$E,$E563))/(MAXIFS(BF:BF,$E:$E,$E563)-MINIFS(BF:BF,$E:$E,$E563)),
100*(BF563-MINIFS(BF:BF,$E:$E,$E563))/(MAXIFS(BF:BF,$E:$E,$E563)-MINIFS(BF:BF,$E:$E,$E563))))</f>
        <v/>
      </c>
      <c r="DV563" s="223" t="str">
        <f t="array" ref="DV563">IF(BG563="","",
IF(INDEX(Settings!$H:$H,MATCH(DV$1,Settings!$G:$G,0))=TRUE,
100-100*(BG563-MINIFS(BG:BG,$E:$E,$E563))/(MAXIFS(BG:BG,$E:$E,$E563)-MINIFS(BG:BG,$E:$E,$E563)),
100*(BG563-MINIFS(BG:BG,$E:$E,$E563))/(MAXIFS(BG:BG,$E:$E,$E563)-MINIFS(BG:BG,$E:$E,$E563))))</f>
        <v/>
      </c>
      <c r="DW563" s="223" t="str">
        <f t="array" ref="DW563">IF(BH563="","",
IF(INDEX(Settings!$H:$H,MATCH(DW$1,Settings!$G:$G,0))=TRUE,
100-100*(BH563-MINIFS(BH:BH,$E:$E,$E563))/(MAXIFS(BH:BH,$E:$E,$E563)-MINIFS(BH:BH,$E:$E,$E563)),
100*(BH563-MINIFS(BH:BH,$E:$E,$E563))/(MAXIFS(BH:BH,$E:$E,$E563)-MINIFS(BH:BH,$E:$E,$E563))))</f>
        <v/>
      </c>
      <c r="DX563" s="223" t="str">
        <f t="array" ref="DX563">IF(BI563="","",
IF(INDEX(Settings!$H:$H,MATCH(DX$1,Settings!$G:$G,0))=TRUE,
100-100*(BI563-MINIFS(BI:BI,$E:$E,$E563))/(MAXIFS(BI:BI,$E:$E,$E563)-MINIFS(BI:BI,$E:$E,$E563)),
100*(BI563-MINIFS(BI:BI,$E:$E,$E563))/(MAXIFS(BI:BI,$E:$E,$E563)-MINIFS(BI:BI,$E:$E,$E563))))</f>
        <v/>
      </c>
      <c r="DY563" s="223" t="str">
        <f t="array" ref="DY563">IF(BJ563="","",
IF(INDEX(Settings!$H:$H,MATCH(DY$1,Settings!$G:$G,0))=TRUE,
100-100*(BJ563-MINIFS(BJ:BJ,$E:$E,$E563))/(MAXIFS(BJ:BJ,$E:$E,$E563)-MINIFS(BJ:BJ,$E:$E,$E563)),
100*(BJ563-MINIFS(BJ:BJ,$E:$E,$E563))/(MAXIFS(BJ:BJ,$E:$E,$E563)-MINIFS(BJ:BJ,$E:$E,$E563))))</f>
        <v/>
      </c>
      <c r="DZ563" s="225"/>
      <c r="EA563" s="225"/>
      <c r="EB563" s="225" t="str">
        <f t="shared" si="8"/>
        <v/>
      </c>
      <c r="EC563" s="225" t="str">
        <f t="shared" si="9"/>
        <v/>
      </c>
      <c r="ED563" s="225" t="str">
        <f t="shared" si="10"/>
        <v/>
      </c>
      <c r="EE563" s="225" t="str">
        <f t="shared" si="11"/>
        <v/>
      </c>
      <c r="EF563" s="225" t="str">
        <f t="shared" si="12"/>
        <v/>
      </c>
      <c r="EG563" s="225" t="str">
        <f t="shared" si="13"/>
        <v/>
      </c>
      <c r="EH563" s="225"/>
      <c r="EI563" s="225"/>
      <c r="EJ563" s="225"/>
      <c r="EK563" s="225"/>
      <c r="EL563" s="225"/>
      <c r="EM563" s="225"/>
    </row>
    <row r="564">
      <c r="A564" s="231"/>
      <c r="B564" s="231"/>
      <c r="C564" s="231"/>
      <c r="D564" s="231" t="str">
        <f t="array" ref="D564">IFERROR(INDEX(Profiles!$B:$B,MATCH($A564,Profiles!$A:$A,0)),"")</f>
        <v/>
      </c>
      <c r="E564" s="231"/>
      <c r="F564" s="231"/>
      <c r="G564" s="231"/>
      <c r="H564" s="231"/>
      <c r="I564" s="231" t="str">
        <f>IF(A564="","",IF(Settings!$N$3="DATE",F564&amp;": "&amp;TEXT(B564,"M/DD/YY"),F564&amp;": "&amp;H564))</f>
        <v/>
      </c>
      <c r="J564" s="231"/>
      <c r="K564" s="231"/>
      <c r="L564" s="231"/>
      <c r="M564" s="232" t="str">
        <f t="shared" si="14"/>
        <v/>
      </c>
      <c r="N564" s="231"/>
      <c r="O564" s="231"/>
      <c r="P564" s="231"/>
      <c r="Q564" s="231"/>
      <c r="R564" s="231"/>
      <c r="S564" s="230" t="str">
        <f>IFERROR(VLOOKUP(AF564, 'YOYO IR Scores'!A:C, 3, FALSE), "")
</f>
        <v/>
      </c>
      <c r="T564" s="231"/>
      <c r="U564" s="231"/>
      <c r="V564" s="231"/>
      <c r="W564" s="231"/>
      <c r="X564" s="233" t="str">
        <f t="shared" si="4"/>
        <v/>
      </c>
      <c r="Y564" s="234" t="str">
        <f t="shared" si="5"/>
        <v/>
      </c>
      <c r="Z564" s="234" t="str">
        <f t="shared" si="6"/>
        <v/>
      </c>
      <c r="AA564" s="233" t="str">
        <f t="shared" si="7"/>
        <v/>
      </c>
      <c r="AB564" s="232"/>
      <c r="AC564" s="232"/>
      <c r="AD564" s="232"/>
      <c r="AE564" s="232" t="str">
        <f>IFERROR(VLOOKUP(AF564, 'YOYO IR Scores'!A:C, 2, FALSE), "")</f>
        <v/>
      </c>
      <c r="AF564" s="232"/>
      <c r="AG564" s="23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c r="BD564" s="232"/>
      <c r="BE564" s="232"/>
      <c r="BF564" s="232"/>
      <c r="BG564" s="232"/>
      <c r="BH564" s="232"/>
      <c r="BI564" s="232"/>
      <c r="BJ564" s="232"/>
      <c r="BK564" s="232" t="str">
        <f t="array" ref="BK564">IF(J564="","",
IF(INDEX(Settings!$H:$H,MATCH(BY$1,Settings!$G:$G,0))=TRUE,
100-100*(J564-MIN(J:J))/(MAX(J:J)-MIN(J:J)),
100*(J564-MIN(J:J))/(MAX(J:J)-MIN(J:J))))</f>
        <v/>
      </c>
      <c r="BL564" s="232" t="str">
        <f t="array" ref="BL564">IF(J564="","",
IF(INDEX(Settings!$H:$H,MATCH(BY$1,Settings!$G:$G,0))=TRUE,
100-100*(J564-MINIFS(J:J,$E:$E,$E564))/(MAXIFS(J:J,$E:$E,$E564)-MINIFS(J:J,$E:$E,$E564)),
100*(J564-MINIFS(J:J,$E:$E,$E564))/(MAXIFS(J:J,$E:$E,$E564)-MINIFS(J:J,$E:$E,$E564))))</f>
        <v/>
      </c>
      <c r="BM564" s="232" t="str">
        <f t="array" ref="BM564">IF(J564="","",
IF(INDEX(Settings!$H:$H,MATCH(BY$1,Settings!$G:$G,0))=TRUE,
100-100*(J564-MINIFS(J:J,$E:$E,$E564,$I:$I,$I564))/(MAXIFS(J:J,$E:$E,$E564,$I:$I,$I564)-MINIFS(J:J,$E:$E,$E564,$I:$I,$I564)),
100*(J564-MINIFS(J:J,$E:$E,$E564,$I:$I,$I564))/(MAXIFS(J:J,$E:$E,$E564,$I:$I,$I564)-MINIFS(J:J,$E:$E,$E564,$I:$I,$I564))))</f>
        <v/>
      </c>
      <c r="BN564" s="231" t="str">
        <f t="array" ref="BN564">IF(J564="","",
IF(INDEX(Settings!$H:$H,MATCH(BY$1,Settings!$G:$G,0))=TRUE,
100-100*PERCENTRANK(J:J,J564),
100*PERCENTRANK(J:J,J564)))</f>
        <v/>
      </c>
      <c r="BO564" s="231" t="str">
        <f>IFERROR(__xludf.DUMMYFUNCTION("IF(J564="""","""",
IF(INDEX(Settings!$H:$H,MATCH(BY$1,Settings!$G:$G,0))=TRUE,
100-100*PERCENTRANK(FILTER(J:J,$E:$E=$E564),J564),
100*PERCENTRANK(FILTER(J:J,$E:$E=$E564),J564)))"),"")</f>
        <v/>
      </c>
      <c r="BP564" s="231" t="str">
        <f>IFERROR(__xludf.DUMMYFUNCTION("IF(J564="""","""",
IF(INDEX(Settings!$H:$H,MATCH(BY$1,Settings!$G:$G,0))=TRUE,
100-100*PERCENTRANK(FILTER(J:J,$E:$E=$E564,$I:$I=$I564),J564),
100*PERCENTRANK(FILTER(J:J,$E:$E=$E564,$I:$I=$I564),J564)))"),"")</f>
        <v/>
      </c>
      <c r="BQ564" s="233" t="str">
        <f t="array" ref="BQ564">IF(J564="","",
IF(INDEX(Settings!$H:$H,MATCH(BY$1,Settings!$G:$G,0))=TRUE,
-1*(J564-AVERAGE(J:J))/STDEV(J:J),
(J564-AVERAGE(J:J))/STDEV(J:J)))</f>
        <v/>
      </c>
      <c r="BR564" s="233" t="str">
        <f>IFERROR(__xludf.DUMMYFUNCTION("IF(J564="""","""",
IF(INDEX(Settings!$H:$H,MATCH(BY$1,Settings!$G:$G,0))=TRUE,
-1*(J564-AVERAGEIFS(J:J,$E:$E,$E564))/STDEV(FILTER(J:J,$E:$E=$E564)),
(J564-AVERAGEIFS(J:J,$E:$E,$E564))/STDEV(FILTER(J:J,$E:$E=$E564))))"),"")</f>
        <v/>
      </c>
      <c r="BS564" s="233"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1"/>
      <c r="BX564" s="231"/>
      <c r="BY564" s="232" t="str">
        <f t="array" ref="BY564">IF(J564="","",
IF(INDEX(Settings!$H:$H,MATCH(BY$1,Settings!$G:$G,0))=TRUE,
100-100*(J564-MINIFS(J:J,$E:$E,$E564))/(MAXIFS(J:J,$E:$E,$E564)-MINIFS(J:J,$E:$E,$E564)),
100*(J564-MINIFS(J:J,$E:$E,$E564))/(MAXIFS(J:J,$E:$E,$E564)-MINIFS(J:J,$E:$E,$E564))))</f>
        <v/>
      </c>
      <c r="BZ564" s="232" t="str">
        <f t="array" ref="BZ564">IF(K564="","",
IF(INDEX(Settings!$H:$H,MATCH(BZ$1,Settings!$G:$G,0))=TRUE,
100-100*(K564-MINIFS(K:K,$E:$E,$E564))/(MAXIFS(K:K,$E:$E,$E564)-MINIFS(K:K,$E:$E,$E564)),
100*(K564-MINIFS(K:K,$E:$E,$E564))/(MAXIFS(K:K,$E:$E,$E564)-MINIFS(K:K,$E:$E,$E564))))</f>
        <v/>
      </c>
      <c r="CA564" s="232" t="str">
        <f t="array" ref="CA564">IF(L564="","",
IF(INDEX(Settings!$H:$H,MATCH(CA$1,Settings!$G:$G,0))=TRUE,
100-100*(L564-MINIFS(L:L,$E:$E,$E564))/(MAXIFS(L:L,$E:$E,$E564)-MINIFS(L:L,$E:$E,$E564)),
100*(L564-MINIFS(L:L,$E:$E,$E564))/(MAXIFS(L:L,$E:$E,$E564)-MINIFS(L:L,$E:$E,$E564))))</f>
        <v/>
      </c>
      <c r="CB564" s="232" t="str">
        <f t="array" ref="CB564">IF(M564="","",
IF(INDEX(Settings!$H:$H,MATCH(CB$1,Settings!$G:$G,0))=TRUE,
100-100*(M564-MINIFS(M:M,$E:$E,$E564))/(MAXIFS(M:M,$E:$E,$E564)-MINIFS(M:M,$E:$E,$E564)),
100*(M564-MINIFS(M:M,$E:$E,$E564))/(MAXIFS(M:M,$E:$E,$E564)-MINIFS(M:M,$E:$E,$E564))))</f>
        <v/>
      </c>
      <c r="CC564" s="232" t="str">
        <f t="array" ref="CC564">IF(N564="","",
IF(INDEX(Settings!$H:$H,MATCH(CC$1,Settings!$G:$G,0))=TRUE,
100-100*(N564-MINIFS(N:N,$E:$E,$E564))/(MAXIFS(N:N,$E:$E,$E564)-MINIFS(N:N,$E:$E,$E564)),
100*(N564-MINIFS(N:N,$E:$E,$E564))/(MAXIFS(N:N,$E:$E,$E564)-MINIFS(N:N,$E:$E,$E564))))</f>
        <v/>
      </c>
      <c r="CD564" s="232" t="str">
        <f t="array" ref="CD564">IF(O564="","",
IF(INDEX(Settings!$H:$H,MATCH(CD$1,Settings!$G:$G,0))=TRUE,
100-100*(O564-MINIFS(O:O,$E:$E,$E564))/(MAXIFS(O:O,$E:$E,$E564)-MINIFS(O:O,$E:$E,$E564)),
100*(O564-MINIFS(O:O,$E:$E,$E564))/(MAXIFS(O:O,$E:$E,$E564)-MINIFS(O:O,$E:$E,$E564))))</f>
        <v/>
      </c>
      <c r="CE564" s="232" t="str">
        <f t="array" ref="CE564">IF(P564="","",
IF(INDEX(Settings!$H:$H,MATCH(CE$1,Settings!$G:$G,0))=TRUE,
100-100*(P564-MINIFS(P:P,$E:$E,$E564))/(MAXIFS(P:P,$E:$E,$E564)-MINIFS(P:P,$E:$E,$E564)),
100*(P564-MINIFS(P:P,$E:$E,$E564))/(MAXIFS(P:P,$E:$E,$E564)-MINIFS(P:P,$E:$E,$E564))))</f>
        <v/>
      </c>
      <c r="CF564" s="232" t="str">
        <f t="array" ref="CF564">IF(Q564="","",
IF(INDEX(Settings!$H:$H,MATCH(CF$1,Settings!$G:$G,0))=TRUE,
100-100*(Q564-MINIFS(Q:Q,$E:$E,$E564))/(MAXIFS(Q:Q,$E:$E,$E564)-MINIFS(Q:Q,$E:$E,$E564)),
100*(Q564-MINIFS(Q:Q,$E:$E,$E564))/(MAXIFS(Q:Q,$E:$E,$E564)-MINIFS(Q:Q,$E:$E,$E564))))</f>
        <v/>
      </c>
      <c r="CG564" s="232" t="str">
        <f t="array" ref="CG564">IF(R564="","",
IF(INDEX(Settings!$H:$H,MATCH(CG$1,Settings!$G:$G,0))=TRUE,
100-100*(R564-MINIFS(R:R,$E:$E,$E564))/(MAXIFS(R:R,$E:$E,$E564)-MINIFS(R:R,$E:$E,$E564)),
100*(R564-MINIFS(R:R,$E:$E,$E564))/(MAXIFS(R:R,$E:$E,$E564)-MINIFS(R:R,$E:$E,$E564))))</f>
        <v/>
      </c>
      <c r="CH564" s="232" t="str">
        <f t="array" ref="CH564">IF(S564="","",
IF(INDEX(Settings!$H:$H,MATCH(CH$1,Settings!$G:$G,0))=TRUE,
100-100*(S564-MINIFS(S:S,$E:$E,$E564))/(MAXIFS(S:S,$E:$E,$E564)-MINIFS(S:S,$E:$E,$E564)),
100*(S564-MINIFS(S:S,$E:$E,$E564))/(MAXIFS(S:S,$E:$E,$E564)-MINIFS(S:S,$E:$E,$E564))))</f>
        <v/>
      </c>
      <c r="CI564" s="232" t="str">
        <f t="array" ref="CI564">IF(T564="","",
IF(INDEX(Settings!$H:$H,MATCH(CI$1,Settings!$G:$G,0))=TRUE,
100-100*(T564-MINIFS(T:T,$E:$E,$E564))/(MAXIFS(T:T,$E:$E,$E564)-MINIFS(T:T,$E:$E,$E564)),
100*(T564-MINIFS(T:T,$E:$E,$E564))/(MAXIFS(T:T,$E:$E,$E564)-MINIFS(T:T,$E:$E,$E564))))</f>
        <v/>
      </c>
      <c r="CJ564" s="232" t="str">
        <f t="array" ref="CJ564">IF(U564="","",
IF(INDEX(Settings!$H:$H,MATCH(CJ$1,Settings!$G:$G,0))=TRUE,
100-100*(U564-MINIFS(U:U,$E:$E,$E564))/(MAXIFS(U:U,$E:$E,$E564)-MINIFS(U:U,$E:$E,$E564)),
100*(U564-MINIFS(U:U,$E:$E,$E564))/(MAXIFS(U:U,$E:$E,$E564)-MINIFS(U:U,$E:$E,$E564))))</f>
        <v/>
      </c>
      <c r="CK564" s="232" t="str">
        <f t="array" ref="CK564">IF(V564="","",
IF(INDEX(Settings!$H:$H,MATCH(CK$1,Settings!$G:$G,0))=TRUE,
100-100*(V564-MINIFS(V:V,$E:$E,$E564))/(MAXIFS(V:V,$E:$E,$E564)-MINIFS(V:V,$E:$E,$E564)),
100*(V564-MINIFS(V:V,$E:$E,$E564))/(MAXIFS(V:V,$E:$E,$E564)-MINIFS(V:V,$E:$E,$E564))))</f>
        <v/>
      </c>
      <c r="CL564" s="232" t="str">
        <f t="array" ref="CL564">IF(W564="","",
IF(INDEX(Settings!$H:$H,MATCH(CL$1,Settings!$G:$G,0))=TRUE,
100-100*(W564-MINIFS(W:W,$E:$E,$E564))/(MAXIFS(W:W,$E:$E,$E564)-MINIFS(W:W,$E:$E,$E564)),
100*(W564-MINIFS(W:W,$E:$E,$E564))/(MAXIFS(W:W,$E:$E,$E564)-MINIFS(W:W,$E:$E,$E564))))</f>
        <v/>
      </c>
      <c r="CM564" s="232" t="str">
        <f t="array" ref="CM564">IF(X564="","",
IF(INDEX(Settings!$H:$H,MATCH(CM$1,Settings!$G:$G,0))=TRUE,
100-100*(X564-MINIFS(X:X,$E:$E,$E564))/(MAXIFS(X:X,$E:$E,$E564)-MINIFS(X:X,$E:$E,$E564)),
100*(X564-MINIFS(X:X,$E:$E,$E564))/(MAXIFS(X:X,$E:$E,$E564)-MINIFS(X:X,$E:$E,$E564))))</f>
        <v/>
      </c>
      <c r="CN564" s="232" t="str">
        <f t="array" ref="CN564">IF(Y564="","",
IF(INDEX(Settings!$H:$H,MATCH(CN$1,Settings!$G:$G,0))=TRUE,
100-100*(Y564-MINIFS(Y:Y,$E:$E,$E564))/(MAXIFS(Y:Y,$E:$E,$E564)-MINIFS(Y:Y,$E:$E,$E564)),
100*(Y564-MINIFS(Y:Y,$E:$E,$E564))/(MAXIFS(Y:Y,$E:$E,$E564)-MINIFS(Y:Y,$E:$E,$E564))))</f>
        <v/>
      </c>
      <c r="CO564" s="232" t="str">
        <f t="array" ref="CO564">IF(Z564="","",
IF(INDEX(Settings!$H:$H,MATCH(CO$1,Settings!$G:$G,0))=TRUE,
100-100*(Z564-MINIFS(Z:Z,$E:$E,$E564))/(MAXIFS(Z:Z,$E:$E,$E564)-MINIFS(Z:Z,$E:$E,$E564)),
100*(Z564-MINIFS(Z:Z,$E:$E,$E564))/(MAXIFS(Z:Z,$E:$E,$E564)-MINIFS(Z:Z,$E:$E,$E564))))</f>
        <v/>
      </c>
      <c r="CP564" s="232" t="str">
        <f t="array" ref="CP564">IF(AA564="","",
IF(INDEX(Settings!$H:$H,MATCH(CP$1,Settings!$G:$G,0))=TRUE,
100-100*(AA564-MINIFS(AA:AA,$E:$E,$E564))/(MAXIFS(AA:AA,$E:$E,$E564)-MINIFS(AA:AA,$E:$E,$E564)),
100*(AA564-MINIFS(AA:AA,$E:$E,$E564))/(MAXIFS(AA:AA,$E:$E,$E564)-MINIFS(AA:AA,$E:$E,$E564))))</f>
        <v/>
      </c>
      <c r="CQ564" s="232" t="str">
        <f t="array" ref="CQ564">IF(AB564="","",
IF(INDEX(Settings!$H:$H,MATCH(CQ$1,Settings!$G:$G,0))=TRUE,
100-100*(AB564-MINIFS(AB:AB,$E:$E,$E564))/(MAXIFS(AB:AB,$E:$E,$E564)-MINIFS(AB:AB,$E:$E,$E564)),
100*(AB564-MINIFS(AB:AB,$E:$E,$E564))/(MAXIFS(AB:AB,$E:$E,$E564)-MINIFS(AB:AB,$E:$E,$E564))))</f>
        <v/>
      </c>
      <c r="CR564" s="232" t="str">
        <f t="array" ref="CR564">IF(AC564="","",
IF(INDEX(Settings!$H:$H,MATCH(CR$1,Settings!$G:$G,0))=TRUE,
100-100*(AC564-MINIFS(AC:AC,$E:$E,$E564))/(MAXIFS(AC:AC,$E:$E,$E564)-MINIFS(AC:AC,$E:$E,$E564)),
100*(AC564-MINIFS(AC:AC,$E:$E,$E564))/(MAXIFS(AC:AC,$E:$E,$E564)-MINIFS(AC:AC,$E:$E,$E564))))</f>
        <v/>
      </c>
      <c r="CS564" s="232" t="str">
        <f t="array" ref="CS564">IF(AD564="","",
IF(INDEX(Settings!$H:$H,MATCH(CS$1,Settings!$G:$G,0))=TRUE,
100-100*(AD564-MINIFS(AD:AD,$E:$E,$E564))/(MAXIFS(AD:AD,$E:$E,$E564)-MINIFS(AD:AD,$E:$E,$E564)),
100*(AD564-MINIFS(AD:AD,$E:$E,$E564))/(MAXIFS(AD:AD,$E:$E,$E564)-MINIFS(AD:AD,$E:$E,$E564))))</f>
        <v/>
      </c>
      <c r="CT564" s="232" t="str">
        <f t="array" ref="CT564">IF(AE564="","",
IF(INDEX(Settings!$H:$H,MATCH(CT$1,Settings!$G:$G,0))=TRUE,
100-100*(AE564-MINIFS(AE:AE,$E:$E,$E564))/(MAXIFS(AE:AE,$E:$E,$E564)-MINIFS(AE:AE,$E:$E,$E564)),
100*(AE564-MINIFS(AE:AE,$E:$E,$E564))/(MAXIFS(AE:AE,$E:$E,$E564)-MINIFS(AE:AE,$E:$E,$E564))))</f>
        <v/>
      </c>
      <c r="CU564" s="232" t="str">
        <f t="array" ref="CU564">IF(AF564="","",
IF(INDEX(Settings!$H:$H,MATCH(CU$1,Settings!$G:$G,0))=TRUE,
100-100*(AF564-MINIFS(AF:AF,$E:$E,$E564))/(MAXIFS(AF:AF,$E:$E,$E564)-MINIFS(AF:AF,$E:$E,$E564)),
100*(AF564-MINIFS(AF:AF,$E:$E,$E564))/(MAXIFS(AF:AF,$E:$E,$E564)-MINIFS(AF:AF,$E:$E,$E564))))</f>
        <v/>
      </c>
      <c r="CV564" s="232" t="str">
        <f t="array" ref="CV564">IF(AG564="","",
IF(INDEX(Settings!$H:$H,MATCH(CV$1,Settings!$G:$G,0))=TRUE,
100-100*(AG564-MINIFS(AG:AG,$E:$E,$E564))/(MAXIFS(AG:AG,$E:$E,$E564)-MINIFS(AG:AG,$E:$E,$E564)),
100*(AG564-MINIFS(AG:AG,$E:$E,$E564))/(MAXIFS(AG:AG,$E:$E,$E564)-MINIFS(AG:AG,$E:$E,$E564))))</f>
        <v/>
      </c>
      <c r="CW564" s="232" t="str">
        <f t="array" ref="CW564">IF(AH564="","",
IF(INDEX(Settings!$H:$H,MATCH(CW$1,Settings!$G:$G,0))=TRUE,
100-100*(AH564-MINIFS(AH:AH,$E:$E,$E564))/(MAXIFS(AH:AH,$E:$E,$E564)-MINIFS(AH:AH,$E:$E,$E564)),
100*(AH564-MINIFS(AH:AH,$E:$E,$E564))/(MAXIFS(AH:AH,$E:$E,$E564)-MINIFS(AH:AH,$E:$E,$E564))))</f>
        <v/>
      </c>
      <c r="CX564" s="232" t="str">
        <f t="array" ref="CX564">IF(AI564="","",
IF(INDEX(Settings!$H:$H,MATCH(CX$1,Settings!$G:$G,0))=TRUE,
100-100*(AI564-MINIFS(AI:AI,$E:$E,$E564))/(MAXIFS(AI:AI,$E:$E,$E564)-MINIFS(AI:AI,$E:$E,$E564)),
100*(AI564-MINIFS(AI:AI,$E:$E,$E564))/(MAXIFS(AI:AI,$E:$E,$E564)-MINIFS(AI:AI,$E:$E,$E564))))</f>
        <v/>
      </c>
      <c r="CY564" s="232" t="str">
        <f t="array" ref="CY564">IF(AJ564="","",
IF(INDEX(Settings!$H:$H,MATCH(CY$1,Settings!$G:$G,0))=TRUE,
100-100*(AJ564-MINIFS(AJ:AJ,$E:$E,$E564))/(MAXIFS(AJ:AJ,$E:$E,$E564)-MINIFS(AJ:AJ,$E:$E,$E564)),
100*(AJ564-MINIFS(AJ:AJ,$E:$E,$E564))/(MAXIFS(AJ:AJ,$E:$E,$E564)-MINIFS(AJ:AJ,$E:$E,$E564))))</f>
        <v/>
      </c>
      <c r="CZ564" s="232" t="str">
        <f t="array" ref="CZ564">IF(AK564="","",
IF(INDEX(Settings!$H:$H,MATCH(CZ$1,Settings!$G:$G,0))=TRUE,
100-100*(AK564-MINIFS(AK:AK,$E:$E,$E564))/(MAXIFS(AK:AK,$E:$E,$E564)-MINIFS(AK:AK,$E:$E,$E564)),
100*(AK564-MINIFS(AK:AK,$E:$E,$E564))/(MAXIFS(AK:AK,$E:$E,$E564)-MINIFS(AK:AK,$E:$E,$E564))))</f>
        <v/>
      </c>
      <c r="DA564" s="232" t="str">
        <f t="array" ref="DA564">IF(AL564="","",
IF(INDEX(Settings!$H:$H,MATCH(DA$1,Settings!$G:$G,0))=TRUE,
100-100*(AL564-MINIFS(AL:AL,$E:$E,$E564))/(MAXIFS(AL:AL,$E:$E,$E564)-MINIFS(AL:AL,$E:$E,$E564)),
100*(AL564-MINIFS(AL:AL,$E:$E,$E564))/(MAXIFS(AL:AL,$E:$E,$E564)-MINIFS(AL:AL,$E:$E,$E564))))</f>
        <v/>
      </c>
      <c r="DB564" s="232" t="str">
        <f t="array" ref="DB564">IF(AM564="","",
IF(INDEX(Settings!$H:$H,MATCH(DB$1,Settings!$G:$G,0))=TRUE,
100-100*(AM564-MINIFS(AM:AM,$E:$E,$E564))/(MAXIFS(AM:AM,$E:$E,$E564)-MINIFS(AM:AM,$E:$E,$E564)),
100*(AM564-MINIFS(AM:AM,$E:$E,$E564))/(MAXIFS(AM:AM,$E:$E,$E564)-MINIFS(AM:AM,$E:$E,$E564))))</f>
        <v/>
      </c>
      <c r="DC564" s="232" t="str">
        <f t="array" ref="DC564">IF(AN564="","",
IF(INDEX(Settings!$H:$H,MATCH(DC$1,Settings!$G:$G,0))=TRUE,
100-100*(AN564-MINIFS(AN:AN,$E:$E,$E564))/(MAXIFS(AN:AN,$E:$E,$E564)-MINIFS(AN:AN,$E:$E,$E564)),
100*(AN564-MINIFS(AN:AN,$E:$E,$E564))/(MAXIFS(AN:AN,$E:$E,$E564)-MINIFS(AN:AN,$E:$E,$E564))))</f>
        <v/>
      </c>
      <c r="DD564" s="232" t="str">
        <f t="array" ref="DD564">IF(AO564="","",
IF(INDEX(Settings!$H:$H,MATCH(DD$1,Settings!$G:$G,0))=TRUE,
100-100*(AO564-MINIFS(AO:AO,$E:$E,$E564))/(MAXIFS(AO:AO,$E:$E,$E564)-MINIFS(AO:AO,$E:$E,$E564)),
100*(AO564-MINIFS(AO:AO,$E:$E,$E564))/(MAXIFS(AO:AO,$E:$E,$E564)-MINIFS(AO:AO,$E:$E,$E564))))</f>
        <v/>
      </c>
      <c r="DE564" s="232" t="str">
        <f t="array" ref="DE564">IF(AP564="","",
IF(INDEX(Settings!$H:$H,MATCH(DE$1,Settings!$G:$G,0))=TRUE,
100-100*(AP564-MINIFS(AP:AP,$E:$E,$E564))/(MAXIFS(AP:AP,$E:$E,$E564)-MINIFS(AP:AP,$E:$E,$E564)),
100*(AP564-MINIFS(AP:AP,$E:$E,$E564))/(MAXIFS(AP:AP,$E:$E,$E564)-MINIFS(AP:AP,$E:$E,$E564))))</f>
        <v/>
      </c>
      <c r="DF564" s="232" t="str">
        <f t="array" ref="DF564">IF(AQ564="","",
IF(INDEX(Settings!$H:$H,MATCH(DF$1,Settings!$G:$G,0))=TRUE,
100-100*(AQ564-MINIFS(AQ:AQ,$E:$E,$E564))/(MAXIFS(AQ:AQ,$E:$E,$E564)-MINIFS(AQ:AQ,$E:$E,$E564)),
100*(AQ564-MINIFS(AQ:AQ,$E:$E,$E564))/(MAXIFS(AQ:AQ,$E:$E,$E564)-MINIFS(AQ:AQ,$E:$E,$E564))))</f>
        <v/>
      </c>
      <c r="DG564" s="232" t="str">
        <f t="array" ref="DG564">IF(AR564="","",
IF(INDEX(Settings!$H:$H,MATCH(DG$1,Settings!$G:$G,0))=TRUE,
100-100*(AR564-MINIFS(AR:AR,$E:$E,$E564))/(MAXIFS(AR:AR,$E:$E,$E564)-MINIFS(AR:AR,$E:$E,$E564)),
100*(AR564-MINIFS(AR:AR,$E:$E,$E564))/(MAXIFS(AR:AR,$E:$E,$E564)-MINIFS(AR:AR,$E:$E,$E564))))</f>
        <v/>
      </c>
      <c r="DH564" s="232" t="str">
        <f t="array" ref="DH564">IF(AS564="","",
IF(INDEX(Settings!$H:$H,MATCH(DH$1,Settings!$G:$G,0))=TRUE,
100-100*(AS564-MINIFS(AS:AS,$E:$E,$E564))/(MAXIFS(AS:AS,$E:$E,$E564)-MINIFS(AS:AS,$E:$E,$E564)),
100*(AS564-MINIFS(AS:AS,$E:$E,$E564))/(MAXIFS(AS:AS,$E:$E,$E564)-MINIFS(AS:AS,$E:$E,$E564))))</f>
        <v/>
      </c>
      <c r="DI564" s="232" t="str">
        <f t="array" ref="DI564">IF(AT564="","",
IF(INDEX(Settings!$H:$H,MATCH(DI$1,Settings!$G:$G,0))=TRUE,
100-100*(AT564-MINIFS(AT:AT,$E:$E,$E564))/(MAXIFS(AT:AT,$E:$E,$E564)-MINIFS(AT:AT,$E:$E,$E564)),
100*(AT564-MINIFS(AT:AT,$E:$E,$E564))/(MAXIFS(AT:AT,$E:$E,$E564)-MINIFS(AT:AT,$E:$E,$E564))))</f>
        <v/>
      </c>
      <c r="DJ564" s="232" t="str">
        <f t="array" ref="DJ564">IF(AU564="","",
IF(INDEX(Settings!$H:$H,MATCH(DJ$1,Settings!$G:$G,0))=TRUE,
100-100*(AU564-MINIFS(AU:AU,$E:$E,$E564))/(MAXIFS(AU:AU,$E:$E,$E564)-MINIFS(AU:AU,$E:$E,$E564)),
100*(AU564-MINIFS(AU:AU,$E:$E,$E564))/(MAXIFS(AU:AU,$E:$E,$E564)-MINIFS(AU:AU,$E:$E,$E564))))</f>
        <v/>
      </c>
      <c r="DK564" s="232" t="str">
        <f t="array" ref="DK564">IF(AV564="","",
IF(INDEX(Settings!$H:$H,MATCH(DK$1,Settings!$G:$G,0))=TRUE,
100-100*(AV564-MINIFS(AV:AV,$E:$E,$E564))/(MAXIFS(AV:AV,$E:$E,$E564)-MINIFS(AV:AV,$E:$E,$E564)),
100*(AV564-MINIFS(AV:AV,$E:$E,$E564))/(MAXIFS(AV:AV,$E:$E,$E564)-MINIFS(AV:AV,$E:$E,$E564))))</f>
        <v/>
      </c>
      <c r="DL564" s="232" t="str">
        <f t="array" ref="DL564">IF(AW564="","",
IF(INDEX(Settings!$H:$H,MATCH(DL$1,Settings!$G:$G,0))=TRUE,
100-100*(AW564-MINIFS(AW:AW,$E:$E,$E564))/(MAXIFS(AW:AW,$E:$E,$E564)-MINIFS(AW:AW,$E:$E,$E564)),
100*(AW564-MINIFS(AW:AW,$E:$E,$E564))/(MAXIFS(AW:AW,$E:$E,$E564)-MINIFS(AW:AW,$E:$E,$E564))))</f>
        <v/>
      </c>
      <c r="DM564" s="232" t="str">
        <f t="array" ref="DM564">IF(AX564="","",
IF(INDEX(Settings!$H:$H,MATCH(DM$1,Settings!$G:$G,0))=TRUE,
100-100*(AX564-MINIFS(AX:AX,$E:$E,$E564))/(MAXIFS(AX:AX,$E:$E,$E564)-MINIFS(AX:AX,$E:$E,$E564)),
100*(AX564-MINIFS(AX:AX,$E:$E,$E564))/(MAXIFS(AX:AX,$E:$E,$E564)-MINIFS(AX:AX,$E:$E,$E564))))</f>
        <v/>
      </c>
      <c r="DN564" s="232" t="str">
        <f t="array" ref="DN564">IF(AY564="","",
IF(INDEX(Settings!$H:$H,MATCH(DN$1,Settings!$G:$G,0))=TRUE,
100-100*(AY564-MINIFS(AY:AY,$E:$E,$E564))/(MAXIFS(AY:AY,$E:$E,$E564)-MINIFS(AY:AY,$E:$E,$E564)),
100*(AY564-MINIFS(AY:AY,$E:$E,$E564))/(MAXIFS(AY:AY,$E:$E,$E564)-MINIFS(AY:AY,$E:$E,$E564))))</f>
        <v/>
      </c>
      <c r="DO564" s="232" t="str">
        <f t="array" ref="DO564">IF(AZ564="","",
IF(INDEX(Settings!$H:$H,MATCH(DO$1,Settings!$G:$G,0))=TRUE,
100-100*(AZ564-MINIFS(AZ:AZ,$E:$E,$E564))/(MAXIFS(AZ:AZ,$E:$E,$E564)-MINIFS(AZ:AZ,$E:$E,$E564)),
100*(AZ564-MINIFS(AZ:AZ,$E:$E,$E564))/(MAXIFS(AZ:AZ,$E:$E,$E564)-MINIFS(AZ:AZ,$E:$E,$E564))))</f>
        <v/>
      </c>
      <c r="DP564" s="232" t="str">
        <f t="array" ref="DP564">IF(BA564="","",
IF(INDEX(Settings!$H:$H,MATCH(DP$1,Settings!$G:$G,0))=TRUE,
100-100*(BA564-MINIFS(BA:BA,$E:$E,$E564))/(MAXIFS(BA:BA,$E:$E,$E564)-MINIFS(BA:BA,$E:$E,$E564)),
100*(BA564-MINIFS(BA:BA,$E:$E,$E564))/(MAXIFS(BA:BA,$E:$E,$E564)-MINIFS(BA:BA,$E:$E,$E564))))</f>
        <v/>
      </c>
      <c r="DQ564" s="232" t="str">
        <f t="array" ref="DQ564">IF(BB564="","",
IF(INDEX(Settings!$H:$H,MATCH(DQ$1,Settings!$G:$G,0))=TRUE,
100-100*(BB564-MINIFS(BB:BB,$E:$E,$E564))/(MAXIFS(BB:BB,$E:$E,$E564)-MINIFS(BB:BB,$E:$E,$E564)),
100*(BB564-MINIFS(BB:BB,$E:$E,$E564))/(MAXIFS(BB:BB,$E:$E,$E564)-MINIFS(BB:BB,$E:$E,$E564))))</f>
        <v/>
      </c>
      <c r="DR564" s="232" t="str">
        <f t="array" ref="DR564">IF(BC564="","",
IF(INDEX(Settings!$H:$H,MATCH(DR$1,Settings!$G:$G,0))=TRUE,
100-100*(BC564-MINIFS(BC:BC,$E:$E,$E564))/(MAXIFS(BC:BC,$E:$E,$E564)-MINIFS(BC:BC,$E:$E,$E564)),
100*(BC564-MINIFS(BC:BC,$E:$E,$E564))/(MAXIFS(BC:BC,$E:$E,$E564)-MINIFS(BC:BC,$E:$E,$E564))))</f>
        <v/>
      </c>
      <c r="DS564" s="232" t="str">
        <f t="array" ref="DS564">IF(BD564="","",
IF(INDEX(Settings!$H:$H,MATCH(DS$1,Settings!$G:$G,0))=TRUE,
100-100*(BD564-MINIFS(BD:BD,$E:$E,$E564))/(MAXIFS(BD:BD,$E:$E,$E564)-MINIFS(BD:BD,$E:$E,$E564)),
100*(BD564-MINIFS(BD:BD,$E:$E,$E564))/(MAXIFS(BD:BD,$E:$E,$E564)-MINIFS(BD:BD,$E:$E,$E564))))</f>
        <v/>
      </c>
      <c r="DT564" s="232" t="str">
        <f t="array" ref="DT564">IF(BE564="","",
IF(INDEX(Settings!$H:$H,MATCH(DT$1,Settings!$G:$G,0))=TRUE,
100-100*(BE564-MINIFS(BE:BE,$E:$E,$E564))/(MAXIFS(BE:BE,$E:$E,$E564)-MINIFS(BE:BE,$E:$E,$E564)),
100*(BE564-MINIFS(BE:BE,$E:$E,$E564))/(MAXIFS(BE:BE,$E:$E,$E564)-MINIFS(BE:BE,$E:$E,$E564))))</f>
        <v/>
      </c>
      <c r="DU564" s="232" t="str">
        <f t="array" ref="DU564">IF(BF564="","",
IF(INDEX(Settings!$H:$H,MATCH(DU$1,Settings!$G:$G,0))=TRUE,
100-100*(BF564-MINIFS(BF:BF,$E:$E,$E564))/(MAXIFS(BF:BF,$E:$E,$E564)-MINIFS(BF:BF,$E:$E,$E564)),
100*(BF564-MINIFS(BF:BF,$E:$E,$E564))/(MAXIFS(BF:BF,$E:$E,$E564)-MINIFS(BF:BF,$E:$E,$E564))))</f>
        <v/>
      </c>
      <c r="DV564" s="232" t="str">
        <f t="array" ref="DV564">IF(BG564="","",
IF(INDEX(Settings!$H:$H,MATCH(DV$1,Settings!$G:$G,0))=TRUE,
100-100*(BG564-MINIFS(BG:BG,$E:$E,$E564))/(MAXIFS(BG:BG,$E:$E,$E564)-MINIFS(BG:BG,$E:$E,$E564)),
100*(BG564-MINIFS(BG:BG,$E:$E,$E564))/(MAXIFS(BG:BG,$E:$E,$E564)-MINIFS(BG:BG,$E:$E,$E564))))</f>
        <v/>
      </c>
      <c r="DW564" s="232" t="str">
        <f t="array" ref="DW564">IF(BH564="","",
IF(INDEX(Settings!$H:$H,MATCH(DW$1,Settings!$G:$G,0))=TRUE,
100-100*(BH564-MINIFS(BH:BH,$E:$E,$E564))/(MAXIFS(BH:BH,$E:$E,$E564)-MINIFS(BH:BH,$E:$E,$E564)),
100*(BH564-MINIFS(BH:BH,$E:$E,$E564))/(MAXIFS(BH:BH,$E:$E,$E564)-MINIFS(BH:BH,$E:$E,$E564))))</f>
        <v/>
      </c>
      <c r="DX564" s="232" t="str">
        <f t="array" ref="DX564">IF(BI564="","",
IF(INDEX(Settings!$H:$H,MATCH(DX$1,Settings!$G:$G,0))=TRUE,
100-100*(BI564-MINIFS(BI:BI,$E:$E,$E564))/(MAXIFS(BI:BI,$E:$E,$E564)-MINIFS(BI:BI,$E:$E,$E564)),
100*(BI564-MINIFS(BI:BI,$E:$E,$E564))/(MAXIFS(BI:BI,$E:$E,$E564)-MINIFS(BI:BI,$E:$E,$E564))))</f>
        <v/>
      </c>
      <c r="DY564" s="232" t="str">
        <f t="array" ref="DY564">IF(BJ564="","",
IF(INDEX(Settings!$H:$H,MATCH(DY$1,Settings!$G:$G,0))=TRUE,
100-100*(BJ564-MINIFS(BJ:BJ,$E:$E,$E564))/(MAXIFS(BJ:BJ,$E:$E,$E564)-MINIFS(BJ:BJ,$E:$E,$E564)),
100*(BJ564-MINIFS(BJ:BJ,$E:$E,$E564))/(MAXIFS(BJ:BJ,$E:$E,$E564)-MINIFS(BJ:BJ,$E:$E,$E564))))</f>
        <v/>
      </c>
      <c r="DZ564" s="234"/>
      <c r="EA564" s="234"/>
      <c r="EB564" s="234" t="str">
        <f t="shared" si="8"/>
        <v/>
      </c>
      <c r="EC564" s="234" t="str">
        <f t="shared" si="9"/>
        <v/>
      </c>
      <c r="ED564" s="234" t="str">
        <f t="shared" si="10"/>
        <v/>
      </c>
      <c r="EE564" s="234" t="str">
        <f t="shared" si="11"/>
        <v/>
      </c>
      <c r="EF564" s="234" t="str">
        <f t="shared" si="12"/>
        <v/>
      </c>
      <c r="EG564" s="234" t="str">
        <f t="shared" si="13"/>
        <v/>
      </c>
      <c r="EH564" s="234"/>
      <c r="EI564" s="234"/>
      <c r="EJ564" s="234"/>
      <c r="EK564" s="234"/>
      <c r="EL564" s="234"/>
      <c r="EM564" s="234"/>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3" t="str">
        <f t="shared" si="14"/>
        <v/>
      </c>
      <c r="N565" s="49"/>
      <c r="O565" s="49"/>
      <c r="P565" s="49"/>
      <c r="Q565" s="49"/>
      <c r="R565" s="49"/>
      <c r="S565" s="222" t="str">
        <f>IFERROR(VLOOKUP(AF565, 'YOYO IR Scores'!A:C, 3, FALSE), "")
</f>
        <v/>
      </c>
      <c r="T565" s="49"/>
      <c r="U565" s="49"/>
      <c r="V565" s="49"/>
      <c r="W565" s="49"/>
      <c r="X565" s="224" t="str">
        <f t="shared" si="4"/>
        <v/>
      </c>
      <c r="Y565" s="225" t="str">
        <f t="shared" si="5"/>
        <v/>
      </c>
      <c r="Z565" s="225" t="str">
        <f t="shared" si="6"/>
        <v/>
      </c>
      <c r="AA565" s="224" t="str">
        <f t="shared" si="7"/>
        <v/>
      </c>
      <c r="AB565" s="223"/>
      <c r="AC565" s="223"/>
      <c r="AD565" s="223"/>
      <c r="AE565" s="223" t="str">
        <f>IFERROR(VLOOKUP(AF565, 'YOYO IR Scores'!A:C, 2, FALSE), "")</f>
        <v/>
      </c>
      <c r="AF565" s="223"/>
      <c r="AG565" s="223"/>
      <c r="AH565" s="223"/>
      <c r="AI565" s="223"/>
      <c r="AJ565" s="223"/>
      <c r="AK565" s="223"/>
      <c r="AL565" s="223"/>
      <c r="AM565" s="223"/>
      <c r="AN565" s="223"/>
      <c r="AO565" s="223"/>
      <c r="AP565" s="223"/>
      <c r="AQ565" s="223"/>
      <c r="AR565" s="223"/>
      <c r="AS565" s="223"/>
      <c r="AT565" s="223"/>
      <c r="AU565" s="223"/>
      <c r="AV565" s="223"/>
      <c r="AW565" s="223"/>
      <c r="AX565" s="223"/>
      <c r="AY565" s="223"/>
      <c r="AZ565" s="223"/>
      <c r="BA565" s="223"/>
      <c r="BB565" s="223"/>
      <c r="BC565" s="223"/>
      <c r="BD565" s="223"/>
      <c r="BE565" s="223"/>
      <c r="BF565" s="223"/>
      <c r="BG565" s="223"/>
      <c r="BH565" s="223"/>
      <c r="BI565" s="223"/>
      <c r="BJ565" s="223"/>
      <c r="BK565" s="223" t="str">
        <f t="array" ref="BK565">IF(J565="","",
IF(INDEX(Settings!$H:$H,MATCH(BY$1,Settings!$G:$G,0))=TRUE,
100-100*(J565-MIN(J:J))/(MAX(J:J)-MIN(J:J)),
100*(J565-MIN(J:J))/(MAX(J:J)-MIN(J:J))))</f>
        <v/>
      </c>
      <c r="BL565" s="223" t="str">
        <f t="array" ref="BL565">IF(J565="","",
IF(INDEX(Settings!$H:$H,MATCH(BY$1,Settings!$G:$G,0))=TRUE,
100-100*(J565-MINIFS(J:J,$E:$E,$E565))/(MAXIFS(J:J,$E:$E,$E565)-MINIFS(J:J,$E:$E,$E565)),
100*(J565-MINIFS(J:J,$E:$E,$E565))/(MAXIFS(J:J,$E:$E,$E565)-MINIFS(J:J,$E:$E,$E565))))</f>
        <v/>
      </c>
      <c r="BM565" s="223"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4" t="str">
        <f t="array" ref="BQ565">IF(J565="","",
IF(INDEX(Settings!$H:$H,MATCH(BY$1,Settings!$G:$G,0))=TRUE,
-1*(J565-AVERAGE(J:J))/STDEV(J:J),
(J565-AVERAGE(J:J))/STDEV(J:J)))</f>
        <v/>
      </c>
      <c r="BR565" s="224" t="str">
        <f>IFERROR(__xludf.DUMMYFUNCTION("IF(J565="""","""",
IF(INDEX(Settings!$H:$H,MATCH(BY$1,Settings!$G:$G,0))=TRUE,
-1*(J565-AVERAGEIFS(J:J,$E:$E,$E565))/STDEV(FILTER(J:J,$E:$E=$E565)),
(J565-AVERAGEIFS(J:J,$E:$E,$E565))/STDEV(FILTER(J:J,$E:$E=$E565))))"),"")</f>
        <v/>
      </c>
      <c r="BS565" s="224"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3" t="str">
        <f t="array" ref="BY565">IF(J565="","",
IF(INDEX(Settings!$H:$H,MATCH(BY$1,Settings!$G:$G,0))=TRUE,
100-100*(J565-MINIFS(J:J,$E:$E,$E565))/(MAXIFS(J:J,$E:$E,$E565)-MINIFS(J:J,$E:$E,$E565)),
100*(J565-MINIFS(J:J,$E:$E,$E565))/(MAXIFS(J:J,$E:$E,$E565)-MINIFS(J:J,$E:$E,$E565))))</f>
        <v/>
      </c>
      <c r="BZ565" s="223" t="str">
        <f t="array" ref="BZ565">IF(K565="","",
IF(INDEX(Settings!$H:$H,MATCH(BZ$1,Settings!$G:$G,0))=TRUE,
100-100*(K565-MINIFS(K:K,$E:$E,$E565))/(MAXIFS(K:K,$E:$E,$E565)-MINIFS(K:K,$E:$E,$E565)),
100*(K565-MINIFS(K:K,$E:$E,$E565))/(MAXIFS(K:K,$E:$E,$E565)-MINIFS(K:K,$E:$E,$E565))))</f>
        <v/>
      </c>
      <c r="CA565" s="223" t="str">
        <f t="array" ref="CA565">IF(L565="","",
IF(INDEX(Settings!$H:$H,MATCH(CA$1,Settings!$G:$G,0))=TRUE,
100-100*(L565-MINIFS(L:L,$E:$E,$E565))/(MAXIFS(L:L,$E:$E,$E565)-MINIFS(L:L,$E:$E,$E565)),
100*(L565-MINIFS(L:L,$E:$E,$E565))/(MAXIFS(L:L,$E:$E,$E565)-MINIFS(L:L,$E:$E,$E565))))</f>
        <v/>
      </c>
      <c r="CB565" s="223" t="str">
        <f t="array" ref="CB565">IF(M565="","",
IF(INDEX(Settings!$H:$H,MATCH(CB$1,Settings!$G:$G,0))=TRUE,
100-100*(M565-MINIFS(M:M,$E:$E,$E565))/(MAXIFS(M:M,$E:$E,$E565)-MINIFS(M:M,$E:$E,$E565)),
100*(M565-MINIFS(M:M,$E:$E,$E565))/(MAXIFS(M:M,$E:$E,$E565)-MINIFS(M:M,$E:$E,$E565))))</f>
        <v/>
      </c>
      <c r="CC565" s="223" t="str">
        <f t="array" ref="CC565">IF(N565="","",
IF(INDEX(Settings!$H:$H,MATCH(CC$1,Settings!$G:$G,0))=TRUE,
100-100*(N565-MINIFS(N:N,$E:$E,$E565))/(MAXIFS(N:N,$E:$E,$E565)-MINIFS(N:N,$E:$E,$E565)),
100*(N565-MINIFS(N:N,$E:$E,$E565))/(MAXIFS(N:N,$E:$E,$E565)-MINIFS(N:N,$E:$E,$E565))))</f>
        <v/>
      </c>
      <c r="CD565" s="223" t="str">
        <f t="array" ref="CD565">IF(O565="","",
IF(INDEX(Settings!$H:$H,MATCH(CD$1,Settings!$G:$G,0))=TRUE,
100-100*(O565-MINIFS(O:O,$E:$E,$E565))/(MAXIFS(O:O,$E:$E,$E565)-MINIFS(O:O,$E:$E,$E565)),
100*(O565-MINIFS(O:O,$E:$E,$E565))/(MAXIFS(O:O,$E:$E,$E565)-MINIFS(O:O,$E:$E,$E565))))</f>
        <v/>
      </c>
      <c r="CE565" s="223" t="str">
        <f t="array" ref="CE565">IF(P565="","",
IF(INDEX(Settings!$H:$H,MATCH(CE$1,Settings!$G:$G,0))=TRUE,
100-100*(P565-MINIFS(P:P,$E:$E,$E565))/(MAXIFS(P:P,$E:$E,$E565)-MINIFS(P:P,$E:$E,$E565)),
100*(P565-MINIFS(P:P,$E:$E,$E565))/(MAXIFS(P:P,$E:$E,$E565)-MINIFS(P:P,$E:$E,$E565))))</f>
        <v/>
      </c>
      <c r="CF565" s="223" t="str">
        <f t="array" ref="CF565">IF(Q565="","",
IF(INDEX(Settings!$H:$H,MATCH(CF$1,Settings!$G:$G,0))=TRUE,
100-100*(Q565-MINIFS(Q:Q,$E:$E,$E565))/(MAXIFS(Q:Q,$E:$E,$E565)-MINIFS(Q:Q,$E:$E,$E565)),
100*(Q565-MINIFS(Q:Q,$E:$E,$E565))/(MAXIFS(Q:Q,$E:$E,$E565)-MINIFS(Q:Q,$E:$E,$E565))))</f>
        <v/>
      </c>
      <c r="CG565" s="223" t="str">
        <f t="array" ref="CG565">IF(R565="","",
IF(INDEX(Settings!$H:$H,MATCH(CG$1,Settings!$G:$G,0))=TRUE,
100-100*(R565-MINIFS(R:R,$E:$E,$E565))/(MAXIFS(R:R,$E:$E,$E565)-MINIFS(R:R,$E:$E,$E565)),
100*(R565-MINIFS(R:R,$E:$E,$E565))/(MAXIFS(R:R,$E:$E,$E565)-MINIFS(R:R,$E:$E,$E565))))</f>
        <v/>
      </c>
      <c r="CH565" s="223" t="str">
        <f t="array" ref="CH565">IF(S565="","",
IF(INDEX(Settings!$H:$H,MATCH(CH$1,Settings!$G:$G,0))=TRUE,
100-100*(S565-MINIFS(S:S,$E:$E,$E565))/(MAXIFS(S:S,$E:$E,$E565)-MINIFS(S:S,$E:$E,$E565)),
100*(S565-MINIFS(S:S,$E:$E,$E565))/(MAXIFS(S:S,$E:$E,$E565)-MINIFS(S:S,$E:$E,$E565))))</f>
        <v/>
      </c>
      <c r="CI565" s="223" t="str">
        <f t="array" ref="CI565">IF(T565="","",
IF(INDEX(Settings!$H:$H,MATCH(CI$1,Settings!$G:$G,0))=TRUE,
100-100*(T565-MINIFS(T:T,$E:$E,$E565))/(MAXIFS(T:T,$E:$E,$E565)-MINIFS(T:T,$E:$E,$E565)),
100*(T565-MINIFS(T:T,$E:$E,$E565))/(MAXIFS(T:T,$E:$E,$E565)-MINIFS(T:T,$E:$E,$E565))))</f>
        <v/>
      </c>
      <c r="CJ565" s="223" t="str">
        <f t="array" ref="CJ565">IF(U565="","",
IF(INDEX(Settings!$H:$H,MATCH(CJ$1,Settings!$G:$G,0))=TRUE,
100-100*(U565-MINIFS(U:U,$E:$E,$E565))/(MAXIFS(U:U,$E:$E,$E565)-MINIFS(U:U,$E:$E,$E565)),
100*(U565-MINIFS(U:U,$E:$E,$E565))/(MAXIFS(U:U,$E:$E,$E565)-MINIFS(U:U,$E:$E,$E565))))</f>
        <v/>
      </c>
      <c r="CK565" s="223" t="str">
        <f t="array" ref="CK565">IF(V565="","",
IF(INDEX(Settings!$H:$H,MATCH(CK$1,Settings!$G:$G,0))=TRUE,
100-100*(V565-MINIFS(V:V,$E:$E,$E565))/(MAXIFS(V:V,$E:$E,$E565)-MINIFS(V:V,$E:$E,$E565)),
100*(V565-MINIFS(V:V,$E:$E,$E565))/(MAXIFS(V:V,$E:$E,$E565)-MINIFS(V:V,$E:$E,$E565))))</f>
        <v/>
      </c>
      <c r="CL565" s="223" t="str">
        <f t="array" ref="CL565">IF(W565="","",
IF(INDEX(Settings!$H:$H,MATCH(CL$1,Settings!$G:$G,0))=TRUE,
100-100*(W565-MINIFS(W:W,$E:$E,$E565))/(MAXIFS(W:W,$E:$E,$E565)-MINIFS(W:W,$E:$E,$E565)),
100*(W565-MINIFS(W:W,$E:$E,$E565))/(MAXIFS(W:W,$E:$E,$E565)-MINIFS(W:W,$E:$E,$E565))))</f>
        <v/>
      </c>
      <c r="CM565" s="223" t="str">
        <f t="array" ref="CM565">IF(X565="","",
IF(INDEX(Settings!$H:$H,MATCH(CM$1,Settings!$G:$G,0))=TRUE,
100-100*(X565-MINIFS(X:X,$E:$E,$E565))/(MAXIFS(X:X,$E:$E,$E565)-MINIFS(X:X,$E:$E,$E565)),
100*(X565-MINIFS(X:X,$E:$E,$E565))/(MAXIFS(X:X,$E:$E,$E565)-MINIFS(X:X,$E:$E,$E565))))</f>
        <v/>
      </c>
      <c r="CN565" s="223" t="str">
        <f t="array" ref="CN565">IF(Y565="","",
IF(INDEX(Settings!$H:$H,MATCH(CN$1,Settings!$G:$G,0))=TRUE,
100-100*(Y565-MINIFS(Y:Y,$E:$E,$E565))/(MAXIFS(Y:Y,$E:$E,$E565)-MINIFS(Y:Y,$E:$E,$E565)),
100*(Y565-MINIFS(Y:Y,$E:$E,$E565))/(MAXIFS(Y:Y,$E:$E,$E565)-MINIFS(Y:Y,$E:$E,$E565))))</f>
        <v/>
      </c>
      <c r="CO565" s="223" t="str">
        <f t="array" ref="CO565">IF(Z565="","",
IF(INDEX(Settings!$H:$H,MATCH(CO$1,Settings!$G:$G,0))=TRUE,
100-100*(Z565-MINIFS(Z:Z,$E:$E,$E565))/(MAXIFS(Z:Z,$E:$E,$E565)-MINIFS(Z:Z,$E:$E,$E565)),
100*(Z565-MINIFS(Z:Z,$E:$E,$E565))/(MAXIFS(Z:Z,$E:$E,$E565)-MINIFS(Z:Z,$E:$E,$E565))))</f>
        <v/>
      </c>
      <c r="CP565" s="223" t="str">
        <f t="array" ref="CP565">IF(AA565="","",
IF(INDEX(Settings!$H:$H,MATCH(CP$1,Settings!$G:$G,0))=TRUE,
100-100*(AA565-MINIFS(AA:AA,$E:$E,$E565))/(MAXIFS(AA:AA,$E:$E,$E565)-MINIFS(AA:AA,$E:$E,$E565)),
100*(AA565-MINIFS(AA:AA,$E:$E,$E565))/(MAXIFS(AA:AA,$E:$E,$E565)-MINIFS(AA:AA,$E:$E,$E565))))</f>
        <v/>
      </c>
      <c r="CQ565" s="223" t="str">
        <f t="array" ref="CQ565">IF(AB565="","",
IF(INDEX(Settings!$H:$H,MATCH(CQ$1,Settings!$G:$G,0))=TRUE,
100-100*(AB565-MINIFS(AB:AB,$E:$E,$E565))/(MAXIFS(AB:AB,$E:$E,$E565)-MINIFS(AB:AB,$E:$E,$E565)),
100*(AB565-MINIFS(AB:AB,$E:$E,$E565))/(MAXIFS(AB:AB,$E:$E,$E565)-MINIFS(AB:AB,$E:$E,$E565))))</f>
        <v/>
      </c>
      <c r="CR565" s="223" t="str">
        <f t="array" ref="CR565">IF(AC565="","",
IF(INDEX(Settings!$H:$H,MATCH(CR$1,Settings!$G:$G,0))=TRUE,
100-100*(AC565-MINIFS(AC:AC,$E:$E,$E565))/(MAXIFS(AC:AC,$E:$E,$E565)-MINIFS(AC:AC,$E:$E,$E565)),
100*(AC565-MINIFS(AC:AC,$E:$E,$E565))/(MAXIFS(AC:AC,$E:$E,$E565)-MINIFS(AC:AC,$E:$E,$E565))))</f>
        <v/>
      </c>
      <c r="CS565" s="223" t="str">
        <f t="array" ref="CS565">IF(AD565="","",
IF(INDEX(Settings!$H:$H,MATCH(CS$1,Settings!$G:$G,0))=TRUE,
100-100*(AD565-MINIFS(AD:AD,$E:$E,$E565))/(MAXIFS(AD:AD,$E:$E,$E565)-MINIFS(AD:AD,$E:$E,$E565)),
100*(AD565-MINIFS(AD:AD,$E:$E,$E565))/(MAXIFS(AD:AD,$E:$E,$E565)-MINIFS(AD:AD,$E:$E,$E565))))</f>
        <v/>
      </c>
      <c r="CT565" s="223" t="str">
        <f t="array" ref="CT565">IF(AE565="","",
IF(INDEX(Settings!$H:$H,MATCH(CT$1,Settings!$G:$G,0))=TRUE,
100-100*(AE565-MINIFS(AE:AE,$E:$E,$E565))/(MAXIFS(AE:AE,$E:$E,$E565)-MINIFS(AE:AE,$E:$E,$E565)),
100*(AE565-MINIFS(AE:AE,$E:$E,$E565))/(MAXIFS(AE:AE,$E:$E,$E565)-MINIFS(AE:AE,$E:$E,$E565))))</f>
        <v/>
      </c>
      <c r="CU565" s="223" t="str">
        <f t="array" ref="CU565">IF(AF565="","",
IF(INDEX(Settings!$H:$H,MATCH(CU$1,Settings!$G:$G,0))=TRUE,
100-100*(AF565-MINIFS(AF:AF,$E:$E,$E565))/(MAXIFS(AF:AF,$E:$E,$E565)-MINIFS(AF:AF,$E:$E,$E565)),
100*(AF565-MINIFS(AF:AF,$E:$E,$E565))/(MAXIFS(AF:AF,$E:$E,$E565)-MINIFS(AF:AF,$E:$E,$E565))))</f>
        <v/>
      </c>
      <c r="CV565" s="223" t="str">
        <f t="array" ref="CV565">IF(AG565="","",
IF(INDEX(Settings!$H:$H,MATCH(CV$1,Settings!$G:$G,0))=TRUE,
100-100*(AG565-MINIFS(AG:AG,$E:$E,$E565))/(MAXIFS(AG:AG,$E:$E,$E565)-MINIFS(AG:AG,$E:$E,$E565)),
100*(AG565-MINIFS(AG:AG,$E:$E,$E565))/(MAXIFS(AG:AG,$E:$E,$E565)-MINIFS(AG:AG,$E:$E,$E565))))</f>
        <v/>
      </c>
      <c r="CW565" s="223" t="str">
        <f t="array" ref="CW565">IF(AH565="","",
IF(INDEX(Settings!$H:$H,MATCH(CW$1,Settings!$G:$G,0))=TRUE,
100-100*(AH565-MINIFS(AH:AH,$E:$E,$E565))/(MAXIFS(AH:AH,$E:$E,$E565)-MINIFS(AH:AH,$E:$E,$E565)),
100*(AH565-MINIFS(AH:AH,$E:$E,$E565))/(MAXIFS(AH:AH,$E:$E,$E565)-MINIFS(AH:AH,$E:$E,$E565))))</f>
        <v/>
      </c>
      <c r="CX565" s="223" t="str">
        <f t="array" ref="CX565">IF(AI565="","",
IF(INDEX(Settings!$H:$H,MATCH(CX$1,Settings!$G:$G,0))=TRUE,
100-100*(AI565-MINIFS(AI:AI,$E:$E,$E565))/(MAXIFS(AI:AI,$E:$E,$E565)-MINIFS(AI:AI,$E:$E,$E565)),
100*(AI565-MINIFS(AI:AI,$E:$E,$E565))/(MAXIFS(AI:AI,$E:$E,$E565)-MINIFS(AI:AI,$E:$E,$E565))))</f>
        <v/>
      </c>
      <c r="CY565" s="223" t="str">
        <f t="array" ref="CY565">IF(AJ565="","",
IF(INDEX(Settings!$H:$H,MATCH(CY$1,Settings!$G:$G,0))=TRUE,
100-100*(AJ565-MINIFS(AJ:AJ,$E:$E,$E565))/(MAXIFS(AJ:AJ,$E:$E,$E565)-MINIFS(AJ:AJ,$E:$E,$E565)),
100*(AJ565-MINIFS(AJ:AJ,$E:$E,$E565))/(MAXIFS(AJ:AJ,$E:$E,$E565)-MINIFS(AJ:AJ,$E:$E,$E565))))</f>
        <v/>
      </c>
      <c r="CZ565" s="223" t="str">
        <f t="array" ref="CZ565">IF(AK565="","",
IF(INDEX(Settings!$H:$H,MATCH(CZ$1,Settings!$G:$G,0))=TRUE,
100-100*(AK565-MINIFS(AK:AK,$E:$E,$E565))/(MAXIFS(AK:AK,$E:$E,$E565)-MINIFS(AK:AK,$E:$E,$E565)),
100*(AK565-MINIFS(AK:AK,$E:$E,$E565))/(MAXIFS(AK:AK,$E:$E,$E565)-MINIFS(AK:AK,$E:$E,$E565))))</f>
        <v/>
      </c>
      <c r="DA565" s="223" t="str">
        <f t="array" ref="DA565">IF(AL565="","",
IF(INDEX(Settings!$H:$H,MATCH(DA$1,Settings!$G:$G,0))=TRUE,
100-100*(AL565-MINIFS(AL:AL,$E:$E,$E565))/(MAXIFS(AL:AL,$E:$E,$E565)-MINIFS(AL:AL,$E:$E,$E565)),
100*(AL565-MINIFS(AL:AL,$E:$E,$E565))/(MAXIFS(AL:AL,$E:$E,$E565)-MINIFS(AL:AL,$E:$E,$E565))))</f>
        <v/>
      </c>
      <c r="DB565" s="223" t="str">
        <f t="array" ref="DB565">IF(AM565="","",
IF(INDEX(Settings!$H:$H,MATCH(DB$1,Settings!$G:$G,0))=TRUE,
100-100*(AM565-MINIFS(AM:AM,$E:$E,$E565))/(MAXIFS(AM:AM,$E:$E,$E565)-MINIFS(AM:AM,$E:$E,$E565)),
100*(AM565-MINIFS(AM:AM,$E:$E,$E565))/(MAXIFS(AM:AM,$E:$E,$E565)-MINIFS(AM:AM,$E:$E,$E565))))</f>
        <v/>
      </c>
      <c r="DC565" s="223" t="str">
        <f t="array" ref="DC565">IF(AN565="","",
IF(INDEX(Settings!$H:$H,MATCH(DC$1,Settings!$G:$G,0))=TRUE,
100-100*(AN565-MINIFS(AN:AN,$E:$E,$E565))/(MAXIFS(AN:AN,$E:$E,$E565)-MINIFS(AN:AN,$E:$E,$E565)),
100*(AN565-MINIFS(AN:AN,$E:$E,$E565))/(MAXIFS(AN:AN,$E:$E,$E565)-MINIFS(AN:AN,$E:$E,$E565))))</f>
        <v/>
      </c>
      <c r="DD565" s="223" t="str">
        <f t="array" ref="DD565">IF(AO565="","",
IF(INDEX(Settings!$H:$H,MATCH(DD$1,Settings!$G:$G,0))=TRUE,
100-100*(AO565-MINIFS(AO:AO,$E:$E,$E565))/(MAXIFS(AO:AO,$E:$E,$E565)-MINIFS(AO:AO,$E:$E,$E565)),
100*(AO565-MINIFS(AO:AO,$E:$E,$E565))/(MAXIFS(AO:AO,$E:$E,$E565)-MINIFS(AO:AO,$E:$E,$E565))))</f>
        <v/>
      </c>
      <c r="DE565" s="223" t="str">
        <f t="array" ref="DE565">IF(AP565="","",
IF(INDEX(Settings!$H:$H,MATCH(DE$1,Settings!$G:$G,0))=TRUE,
100-100*(AP565-MINIFS(AP:AP,$E:$E,$E565))/(MAXIFS(AP:AP,$E:$E,$E565)-MINIFS(AP:AP,$E:$E,$E565)),
100*(AP565-MINIFS(AP:AP,$E:$E,$E565))/(MAXIFS(AP:AP,$E:$E,$E565)-MINIFS(AP:AP,$E:$E,$E565))))</f>
        <v/>
      </c>
      <c r="DF565" s="223" t="str">
        <f t="array" ref="DF565">IF(AQ565="","",
IF(INDEX(Settings!$H:$H,MATCH(DF$1,Settings!$G:$G,0))=TRUE,
100-100*(AQ565-MINIFS(AQ:AQ,$E:$E,$E565))/(MAXIFS(AQ:AQ,$E:$E,$E565)-MINIFS(AQ:AQ,$E:$E,$E565)),
100*(AQ565-MINIFS(AQ:AQ,$E:$E,$E565))/(MAXIFS(AQ:AQ,$E:$E,$E565)-MINIFS(AQ:AQ,$E:$E,$E565))))</f>
        <v/>
      </c>
      <c r="DG565" s="223" t="str">
        <f t="array" ref="DG565">IF(AR565="","",
IF(INDEX(Settings!$H:$H,MATCH(DG$1,Settings!$G:$G,0))=TRUE,
100-100*(AR565-MINIFS(AR:AR,$E:$E,$E565))/(MAXIFS(AR:AR,$E:$E,$E565)-MINIFS(AR:AR,$E:$E,$E565)),
100*(AR565-MINIFS(AR:AR,$E:$E,$E565))/(MAXIFS(AR:AR,$E:$E,$E565)-MINIFS(AR:AR,$E:$E,$E565))))</f>
        <v/>
      </c>
      <c r="DH565" s="223" t="str">
        <f t="array" ref="DH565">IF(AS565="","",
IF(INDEX(Settings!$H:$H,MATCH(DH$1,Settings!$G:$G,0))=TRUE,
100-100*(AS565-MINIFS(AS:AS,$E:$E,$E565))/(MAXIFS(AS:AS,$E:$E,$E565)-MINIFS(AS:AS,$E:$E,$E565)),
100*(AS565-MINIFS(AS:AS,$E:$E,$E565))/(MAXIFS(AS:AS,$E:$E,$E565)-MINIFS(AS:AS,$E:$E,$E565))))</f>
        <v/>
      </c>
      <c r="DI565" s="223" t="str">
        <f t="array" ref="DI565">IF(AT565="","",
IF(INDEX(Settings!$H:$H,MATCH(DI$1,Settings!$G:$G,0))=TRUE,
100-100*(AT565-MINIFS(AT:AT,$E:$E,$E565))/(MAXIFS(AT:AT,$E:$E,$E565)-MINIFS(AT:AT,$E:$E,$E565)),
100*(AT565-MINIFS(AT:AT,$E:$E,$E565))/(MAXIFS(AT:AT,$E:$E,$E565)-MINIFS(AT:AT,$E:$E,$E565))))</f>
        <v/>
      </c>
      <c r="DJ565" s="223" t="str">
        <f t="array" ref="DJ565">IF(AU565="","",
IF(INDEX(Settings!$H:$H,MATCH(DJ$1,Settings!$G:$G,0))=TRUE,
100-100*(AU565-MINIFS(AU:AU,$E:$E,$E565))/(MAXIFS(AU:AU,$E:$E,$E565)-MINIFS(AU:AU,$E:$E,$E565)),
100*(AU565-MINIFS(AU:AU,$E:$E,$E565))/(MAXIFS(AU:AU,$E:$E,$E565)-MINIFS(AU:AU,$E:$E,$E565))))</f>
        <v/>
      </c>
      <c r="DK565" s="223" t="str">
        <f t="array" ref="DK565">IF(AV565="","",
IF(INDEX(Settings!$H:$H,MATCH(DK$1,Settings!$G:$G,0))=TRUE,
100-100*(AV565-MINIFS(AV:AV,$E:$E,$E565))/(MAXIFS(AV:AV,$E:$E,$E565)-MINIFS(AV:AV,$E:$E,$E565)),
100*(AV565-MINIFS(AV:AV,$E:$E,$E565))/(MAXIFS(AV:AV,$E:$E,$E565)-MINIFS(AV:AV,$E:$E,$E565))))</f>
        <v/>
      </c>
      <c r="DL565" s="223" t="str">
        <f t="array" ref="DL565">IF(AW565="","",
IF(INDEX(Settings!$H:$H,MATCH(DL$1,Settings!$G:$G,0))=TRUE,
100-100*(AW565-MINIFS(AW:AW,$E:$E,$E565))/(MAXIFS(AW:AW,$E:$E,$E565)-MINIFS(AW:AW,$E:$E,$E565)),
100*(AW565-MINIFS(AW:AW,$E:$E,$E565))/(MAXIFS(AW:AW,$E:$E,$E565)-MINIFS(AW:AW,$E:$E,$E565))))</f>
        <v/>
      </c>
      <c r="DM565" s="223" t="str">
        <f t="array" ref="DM565">IF(AX565="","",
IF(INDEX(Settings!$H:$H,MATCH(DM$1,Settings!$G:$G,0))=TRUE,
100-100*(AX565-MINIFS(AX:AX,$E:$E,$E565))/(MAXIFS(AX:AX,$E:$E,$E565)-MINIFS(AX:AX,$E:$E,$E565)),
100*(AX565-MINIFS(AX:AX,$E:$E,$E565))/(MAXIFS(AX:AX,$E:$E,$E565)-MINIFS(AX:AX,$E:$E,$E565))))</f>
        <v/>
      </c>
      <c r="DN565" s="223" t="str">
        <f t="array" ref="DN565">IF(AY565="","",
IF(INDEX(Settings!$H:$H,MATCH(DN$1,Settings!$G:$G,0))=TRUE,
100-100*(AY565-MINIFS(AY:AY,$E:$E,$E565))/(MAXIFS(AY:AY,$E:$E,$E565)-MINIFS(AY:AY,$E:$E,$E565)),
100*(AY565-MINIFS(AY:AY,$E:$E,$E565))/(MAXIFS(AY:AY,$E:$E,$E565)-MINIFS(AY:AY,$E:$E,$E565))))</f>
        <v/>
      </c>
      <c r="DO565" s="223" t="str">
        <f t="array" ref="DO565">IF(AZ565="","",
IF(INDEX(Settings!$H:$H,MATCH(DO$1,Settings!$G:$G,0))=TRUE,
100-100*(AZ565-MINIFS(AZ:AZ,$E:$E,$E565))/(MAXIFS(AZ:AZ,$E:$E,$E565)-MINIFS(AZ:AZ,$E:$E,$E565)),
100*(AZ565-MINIFS(AZ:AZ,$E:$E,$E565))/(MAXIFS(AZ:AZ,$E:$E,$E565)-MINIFS(AZ:AZ,$E:$E,$E565))))</f>
        <v/>
      </c>
      <c r="DP565" s="223" t="str">
        <f t="array" ref="DP565">IF(BA565="","",
IF(INDEX(Settings!$H:$H,MATCH(DP$1,Settings!$G:$G,0))=TRUE,
100-100*(BA565-MINIFS(BA:BA,$E:$E,$E565))/(MAXIFS(BA:BA,$E:$E,$E565)-MINIFS(BA:BA,$E:$E,$E565)),
100*(BA565-MINIFS(BA:BA,$E:$E,$E565))/(MAXIFS(BA:BA,$E:$E,$E565)-MINIFS(BA:BA,$E:$E,$E565))))</f>
        <v/>
      </c>
      <c r="DQ565" s="223" t="str">
        <f t="array" ref="DQ565">IF(BB565="","",
IF(INDEX(Settings!$H:$H,MATCH(DQ$1,Settings!$G:$G,0))=TRUE,
100-100*(BB565-MINIFS(BB:BB,$E:$E,$E565))/(MAXIFS(BB:BB,$E:$E,$E565)-MINIFS(BB:BB,$E:$E,$E565)),
100*(BB565-MINIFS(BB:BB,$E:$E,$E565))/(MAXIFS(BB:BB,$E:$E,$E565)-MINIFS(BB:BB,$E:$E,$E565))))</f>
        <v/>
      </c>
      <c r="DR565" s="223" t="str">
        <f t="array" ref="DR565">IF(BC565="","",
IF(INDEX(Settings!$H:$H,MATCH(DR$1,Settings!$G:$G,0))=TRUE,
100-100*(BC565-MINIFS(BC:BC,$E:$E,$E565))/(MAXIFS(BC:BC,$E:$E,$E565)-MINIFS(BC:BC,$E:$E,$E565)),
100*(BC565-MINIFS(BC:BC,$E:$E,$E565))/(MAXIFS(BC:BC,$E:$E,$E565)-MINIFS(BC:BC,$E:$E,$E565))))</f>
        <v/>
      </c>
      <c r="DS565" s="223" t="str">
        <f t="array" ref="DS565">IF(BD565="","",
IF(INDEX(Settings!$H:$H,MATCH(DS$1,Settings!$G:$G,0))=TRUE,
100-100*(BD565-MINIFS(BD:BD,$E:$E,$E565))/(MAXIFS(BD:BD,$E:$E,$E565)-MINIFS(BD:BD,$E:$E,$E565)),
100*(BD565-MINIFS(BD:BD,$E:$E,$E565))/(MAXIFS(BD:BD,$E:$E,$E565)-MINIFS(BD:BD,$E:$E,$E565))))</f>
        <v/>
      </c>
      <c r="DT565" s="223" t="str">
        <f t="array" ref="DT565">IF(BE565="","",
IF(INDEX(Settings!$H:$H,MATCH(DT$1,Settings!$G:$G,0))=TRUE,
100-100*(BE565-MINIFS(BE:BE,$E:$E,$E565))/(MAXIFS(BE:BE,$E:$E,$E565)-MINIFS(BE:BE,$E:$E,$E565)),
100*(BE565-MINIFS(BE:BE,$E:$E,$E565))/(MAXIFS(BE:BE,$E:$E,$E565)-MINIFS(BE:BE,$E:$E,$E565))))</f>
        <v/>
      </c>
      <c r="DU565" s="223" t="str">
        <f t="array" ref="DU565">IF(BF565="","",
IF(INDEX(Settings!$H:$H,MATCH(DU$1,Settings!$G:$G,0))=TRUE,
100-100*(BF565-MINIFS(BF:BF,$E:$E,$E565))/(MAXIFS(BF:BF,$E:$E,$E565)-MINIFS(BF:BF,$E:$E,$E565)),
100*(BF565-MINIFS(BF:BF,$E:$E,$E565))/(MAXIFS(BF:BF,$E:$E,$E565)-MINIFS(BF:BF,$E:$E,$E565))))</f>
        <v/>
      </c>
      <c r="DV565" s="223" t="str">
        <f t="array" ref="DV565">IF(BG565="","",
IF(INDEX(Settings!$H:$H,MATCH(DV$1,Settings!$G:$G,0))=TRUE,
100-100*(BG565-MINIFS(BG:BG,$E:$E,$E565))/(MAXIFS(BG:BG,$E:$E,$E565)-MINIFS(BG:BG,$E:$E,$E565)),
100*(BG565-MINIFS(BG:BG,$E:$E,$E565))/(MAXIFS(BG:BG,$E:$E,$E565)-MINIFS(BG:BG,$E:$E,$E565))))</f>
        <v/>
      </c>
      <c r="DW565" s="223" t="str">
        <f t="array" ref="DW565">IF(BH565="","",
IF(INDEX(Settings!$H:$H,MATCH(DW$1,Settings!$G:$G,0))=TRUE,
100-100*(BH565-MINIFS(BH:BH,$E:$E,$E565))/(MAXIFS(BH:BH,$E:$E,$E565)-MINIFS(BH:BH,$E:$E,$E565)),
100*(BH565-MINIFS(BH:BH,$E:$E,$E565))/(MAXIFS(BH:BH,$E:$E,$E565)-MINIFS(BH:BH,$E:$E,$E565))))</f>
        <v/>
      </c>
      <c r="DX565" s="223" t="str">
        <f t="array" ref="DX565">IF(BI565="","",
IF(INDEX(Settings!$H:$H,MATCH(DX$1,Settings!$G:$G,0))=TRUE,
100-100*(BI565-MINIFS(BI:BI,$E:$E,$E565))/(MAXIFS(BI:BI,$E:$E,$E565)-MINIFS(BI:BI,$E:$E,$E565)),
100*(BI565-MINIFS(BI:BI,$E:$E,$E565))/(MAXIFS(BI:BI,$E:$E,$E565)-MINIFS(BI:BI,$E:$E,$E565))))</f>
        <v/>
      </c>
      <c r="DY565" s="223" t="str">
        <f t="array" ref="DY565">IF(BJ565="","",
IF(INDEX(Settings!$H:$H,MATCH(DY$1,Settings!$G:$G,0))=TRUE,
100-100*(BJ565-MINIFS(BJ:BJ,$E:$E,$E565))/(MAXIFS(BJ:BJ,$E:$E,$E565)-MINIFS(BJ:BJ,$E:$E,$E565)),
100*(BJ565-MINIFS(BJ:BJ,$E:$E,$E565))/(MAXIFS(BJ:BJ,$E:$E,$E565)-MINIFS(BJ:BJ,$E:$E,$E565))))</f>
        <v/>
      </c>
      <c r="DZ565" s="225"/>
      <c r="EA565" s="225"/>
      <c r="EB565" s="225" t="str">
        <f t="shared" si="8"/>
        <v/>
      </c>
      <c r="EC565" s="225" t="str">
        <f t="shared" si="9"/>
        <v/>
      </c>
      <c r="ED565" s="225" t="str">
        <f t="shared" si="10"/>
        <v/>
      </c>
      <c r="EE565" s="225" t="str">
        <f t="shared" si="11"/>
        <v/>
      </c>
      <c r="EF565" s="225" t="str">
        <f t="shared" si="12"/>
        <v/>
      </c>
      <c r="EG565" s="225" t="str">
        <f t="shared" si="13"/>
        <v/>
      </c>
      <c r="EH565" s="225"/>
      <c r="EI565" s="225"/>
      <c r="EJ565" s="225"/>
      <c r="EK565" s="225"/>
      <c r="EL565" s="225"/>
      <c r="EM565" s="225"/>
    </row>
    <row r="566">
      <c r="A566" s="231"/>
      <c r="B566" s="231"/>
      <c r="C566" s="231"/>
      <c r="D566" s="231" t="str">
        <f t="array" ref="D566">IFERROR(INDEX(Profiles!$B:$B,MATCH($A566,Profiles!$A:$A,0)),"")</f>
        <v/>
      </c>
      <c r="E566" s="231"/>
      <c r="F566" s="231"/>
      <c r="G566" s="231"/>
      <c r="H566" s="231"/>
      <c r="I566" s="231" t="str">
        <f>IF(A566="","",IF(Settings!$N$3="DATE",F566&amp;": "&amp;TEXT(B566,"M/DD/YY"),F566&amp;": "&amp;H566))</f>
        <v/>
      </c>
      <c r="J566" s="231"/>
      <c r="K566" s="231"/>
      <c r="L566" s="231"/>
      <c r="M566" s="232" t="str">
        <f t="shared" si="14"/>
        <v/>
      </c>
      <c r="N566" s="231"/>
      <c r="O566" s="231"/>
      <c r="P566" s="231"/>
      <c r="Q566" s="231"/>
      <c r="R566" s="231"/>
      <c r="S566" s="230" t="str">
        <f>IFERROR(VLOOKUP(AF566, 'YOYO IR Scores'!A:C, 3, FALSE), "")
</f>
        <v/>
      </c>
      <c r="T566" s="231"/>
      <c r="U566" s="231"/>
      <c r="V566" s="231"/>
      <c r="W566" s="231"/>
      <c r="X566" s="233" t="str">
        <f t="shared" si="4"/>
        <v/>
      </c>
      <c r="Y566" s="234" t="str">
        <f t="shared" si="5"/>
        <v/>
      </c>
      <c r="Z566" s="234" t="str">
        <f t="shared" si="6"/>
        <v/>
      </c>
      <c r="AA566" s="233" t="str">
        <f t="shared" si="7"/>
        <v/>
      </c>
      <c r="AB566" s="232"/>
      <c r="AC566" s="232"/>
      <c r="AD566" s="232"/>
      <c r="AE566" s="232" t="str">
        <f>IFERROR(VLOOKUP(AF566, 'YOYO IR Scores'!A:C, 2, FALSE), "")</f>
        <v/>
      </c>
      <c r="AF566" s="232"/>
      <c r="AG566" s="23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c r="BD566" s="232"/>
      <c r="BE566" s="232"/>
      <c r="BF566" s="232"/>
      <c r="BG566" s="232"/>
      <c r="BH566" s="232"/>
      <c r="BI566" s="232"/>
      <c r="BJ566" s="232"/>
      <c r="BK566" s="232" t="str">
        <f t="array" ref="BK566">IF(J566="","",
IF(INDEX(Settings!$H:$H,MATCH(BY$1,Settings!$G:$G,0))=TRUE,
100-100*(J566-MIN(J:J))/(MAX(J:J)-MIN(J:J)),
100*(J566-MIN(J:J))/(MAX(J:J)-MIN(J:J))))</f>
        <v/>
      </c>
      <c r="BL566" s="232" t="str">
        <f t="array" ref="BL566">IF(J566="","",
IF(INDEX(Settings!$H:$H,MATCH(BY$1,Settings!$G:$G,0))=TRUE,
100-100*(J566-MINIFS(J:J,$E:$E,$E566))/(MAXIFS(J:J,$E:$E,$E566)-MINIFS(J:J,$E:$E,$E566)),
100*(J566-MINIFS(J:J,$E:$E,$E566))/(MAXIFS(J:J,$E:$E,$E566)-MINIFS(J:J,$E:$E,$E566))))</f>
        <v/>
      </c>
      <c r="BM566" s="232" t="str">
        <f t="array" ref="BM566">IF(J566="","",
IF(INDEX(Settings!$H:$H,MATCH(BY$1,Settings!$G:$G,0))=TRUE,
100-100*(J566-MINIFS(J:J,$E:$E,$E566,$I:$I,$I566))/(MAXIFS(J:J,$E:$E,$E566,$I:$I,$I566)-MINIFS(J:J,$E:$E,$E566,$I:$I,$I566)),
100*(J566-MINIFS(J:J,$E:$E,$E566,$I:$I,$I566))/(MAXIFS(J:J,$E:$E,$E566,$I:$I,$I566)-MINIFS(J:J,$E:$E,$E566,$I:$I,$I566))))</f>
        <v/>
      </c>
      <c r="BN566" s="231" t="str">
        <f t="array" ref="BN566">IF(J566="","",
IF(INDEX(Settings!$H:$H,MATCH(BY$1,Settings!$G:$G,0))=TRUE,
100-100*PERCENTRANK(J:J,J566),
100*PERCENTRANK(J:J,J566)))</f>
        <v/>
      </c>
      <c r="BO566" s="231" t="str">
        <f>IFERROR(__xludf.DUMMYFUNCTION("IF(J566="""","""",
IF(INDEX(Settings!$H:$H,MATCH(BY$1,Settings!$G:$G,0))=TRUE,
100-100*PERCENTRANK(FILTER(J:J,$E:$E=$E566),J566),
100*PERCENTRANK(FILTER(J:J,$E:$E=$E566),J566)))"),"")</f>
        <v/>
      </c>
      <c r="BP566" s="231" t="str">
        <f>IFERROR(__xludf.DUMMYFUNCTION("IF(J566="""","""",
IF(INDEX(Settings!$H:$H,MATCH(BY$1,Settings!$G:$G,0))=TRUE,
100-100*PERCENTRANK(FILTER(J:J,$E:$E=$E566,$I:$I=$I566),J566),
100*PERCENTRANK(FILTER(J:J,$E:$E=$E566,$I:$I=$I566),J566)))"),"")</f>
        <v/>
      </c>
      <c r="BQ566" s="233" t="str">
        <f t="array" ref="BQ566">IF(J566="","",
IF(INDEX(Settings!$H:$H,MATCH(BY$1,Settings!$G:$G,0))=TRUE,
-1*(J566-AVERAGE(J:J))/STDEV(J:J),
(J566-AVERAGE(J:J))/STDEV(J:J)))</f>
        <v/>
      </c>
      <c r="BR566" s="233" t="str">
        <f>IFERROR(__xludf.DUMMYFUNCTION("IF(J566="""","""",
IF(INDEX(Settings!$H:$H,MATCH(BY$1,Settings!$G:$G,0))=TRUE,
-1*(J566-AVERAGEIFS(J:J,$E:$E,$E566))/STDEV(FILTER(J:J,$E:$E=$E566)),
(J566-AVERAGEIFS(J:J,$E:$E,$E566))/STDEV(FILTER(J:J,$E:$E=$E566))))"),"")</f>
        <v/>
      </c>
      <c r="BS566" s="233"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1"/>
      <c r="BX566" s="231"/>
      <c r="BY566" s="232" t="str">
        <f t="array" ref="BY566">IF(J566="","",
IF(INDEX(Settings!$H:$H,MATCH(BY$1,Settings!$G:$G,0))=TRUE,
100-100*(J566-MINIFS(J:J,$E:$E,$E566))/(MAXIFS(J:J,$E:$E,$E566)-MINIFS(J:J,$E:$E,$E566)),
100*(J566-MINIFS(J:J,$E:$E,$E566))/(MAXIFS(J:J,$E:$E,$E566)-MINIFS(J:J,$E:$E,$E566))))</f>
        <v/>
      </c>
      <c r="BZ566" s="232" t="str">
        <f t="array" ref="BZ566">IF(K566="","",
IF(INDEX(Settings!$H:$H,MATCH(BZ$1,Settings!$G:$G,0))=TRUE,
100-100*(K566-MINIFS(K:K,$E:$E,$E566))/(MAXIFS(K:K,$E:$E,$E566)-MINIFS(K:K,$E:$E,$E566)),
100*(K566-MINIFS(K:K,$E:$E,$E566))/(MAXIFS(K:K,$E:$E,$E566)-MINIFS(K:K,$E:$E,$E566))))</f>
        <v/>
      </c>
      <c r="CA566" s="232" t="str">
        <f t="array" ref="CA566">IF(L566="","",
IF(INDEX(Settings!$H:$H,MATCH(CA$1,Settings!$G:$G,0))=TRUE,
100-100*(L566-MINIFS(L:L,$E:$E,$E566))/(MAXIFS(L:L,$E:$E,$E566)-MINIFS(L:L,$E:$E,$E566)),
100*(L566-MINIFS(L:L,$E:$E,$E566))/(MAXIFS(L:L,$E:$E,$E566)-MINIFS(L:L,$E:$E,$E566))))</f>
        <v/>
      </c>
      <c r="CB566" s="232" t="str">
        <f t="array" ref="CB566">IF(M566="","",
IF(INDEX(Settings!$H:$H,MATCH(CB$1,Settings!$G:$G,0))=TRUE,
100-100*(M566-MINIFS(M:M,$E:$E,$E566))/(MAXIFS(M:M,$E:$E,$E566)-MINIFS(M:M,$E:$E,$E566)),
100*(M566-MINIFS(M:M,$E:$E,$E566))/(MAXIFS(M:M,$E:$E,$E566)-MINIFS(M:M,$E:$E,$E566))))</f>
        <v/>
      </c>
      <c r="CC566" s="232" t="str">
        <f t="array" ref="CC566">IF(N566="","",
IF(INDEX(Settings!$H:$H,MATCH(CC$1,Settings!$G:$G,0))=TRUE,
100-100*(N566-MINIFS(N:N,$E:$E,$E566))/(MAXIFS(N:N,$E:$E,$E566)-MINIFS(N:N,$E:$E,$E566)),
100*(N566-MINIFS(N:N,$E:$E,$E566))/(MAXIFS(N:N,$E:$E,$E566)-MINIFS(N:N,$E:$E,$E566))))</f>
        <v/>
      </c>
      <c r="CD566" s="232" t="str">
        <f t="array" ref="CD566">IF(O566="","",
IF(INDEX(Settings!$H:$H,MATCH(CD$1,Settings!$G:$G,0))=TRUE,
100-100*(O566-MINIFS(O:O,$E:$E,$E566))/(MAXIFS(O:O,$E:$E,$E566)-MINIFS(O:O,$E:$E,$E566)),
100*(O566-MINIFS(O:O,$E:$E,$E566))/(MAXIFS(O:O,$E:$E,$E566)-MINIFS(O:O,$E:$E,$E566))))</f>
        <v/>
      </c>
      <c r="CE566" s="232" t="str">
        <f t="array" ref="CE566">IF(P566="","",
IF(INDEX(Settings!$H:$H,MATCH(CE$1,Settings!$G:$G,0))=TRUE,
100-100*(P566-MINIFS(P:P,$E:$E,$E566))/(MAXIFS(P:P,$E:$E,$E566)-MINIFS(P:P,$E:$E,$E566)),
100*(P566-MINIFS(P:P,$E:$E,$E566))/(MAXIFS(P:P,$E:$E,$E566)-MINIFS(P:P,$E:$E,$E566))))</f>
        <v/>
      </c>
      <c r="CF566" s="232" t="str">
        <f t="array" ref="CF566">IF(Q566="","",
IF(INDEX(Settings!$H:$H,MATCH(CF$1,Settings!$G:$G,0))=TRUE,
100-100*(Q566-MINIFS(Q:Q,$E:$E,$E566))/(MAXIFS(Q:Q,$E:$E,$E566)-MINIFS(Q:Q,$E:$E,$E566)),
100*(Q566-MINIFS(Q:Q,$E:$E,$E566))/(MAXIFS(Q:Q,$E:$E,$E566)-MINIFS(Q:Q,$E:$E,$E566))))</f>
        <v/>
      </c>
      <c r="CG566" s="232" t="str">
        <f t="array" ref="CG566">IF(R566="","",
IF(INDEX(Settings!$H:$H,MATCH(CG$1,Settings!$G:$G,0))=TRUE,
100-100*(R566-MINIFS(R:R,$E:$E,$E566))/(MAXIFS(R:R,$E:$E,$E566)-MINIFS(R:R,$E:$E,$E566)),
100*(R566-MINIFS(R:R,$E:$E,$E566))/(MAXIFS(R:R,$E:$E,$E566)-MINIFS(R:R,$E:$E,$E566))))</f>
        <v/>
      </c>
      <c r="CH566" s="232" t="str">
        <f t="array" ref="CH566">IF(S566="","",
IF(INDEX(Settings!$H:$H,MATCH(CH$1,Settings!$G:$G,0))=TRUE,
100-100*(S566-MINIFS(S:S,$E:$E,$E566))/(MAXIFS(S:S,$E:$E,$E566)-MINIFS(S:S,$E:$E,$E566)),
100*(S566-MINIFS(S:S,$E:$E,$E566))/(MAXIFS(S:S,$E:$E,$E566)-MINIFS(S:S,$E:$E,$E566))))</f>
        <v/>
      </c>
      <c r="CI566" s="232" t="str">
        <f t="array" ref="CI566">IF(T566="","",
IF(INDEX(Settings!$H:$H,MATCH(CI$1,Settings!$G:$G,0))=TRUE,
100-100*(T566-MINIFS(T:T,$E:$E,$E566))/(MAXIFS(T:T,$E:$E,$E566)-MINIFS(T:T,$E:$E,$E566)),
100*(T566-MINIFS(T:T,$E:$E,$E566))/(MAXIFS(T:T,$E:$E,$E566)-MINIFS(T:T,$E:$E,$E566))))</f>
        <v/>
      </c>
      <c r="CJ566" s="232" t="str">
        <f t="array" ref="CJ566">IF(U566="","",
IF(INDEX(Settings!$H:$H,MATCH(CJ$1,Settings!$G:$G,0))=TRUE,
100-100*(U566-MINIFS(U:U,$E:$E,$E566))/(MAXIFS(U:U,$E:$E,$E566)-MINIFS(U:U,$E:$E,$E566)),
100*(U566-MINIFS(U:U,$E:$E,$E566))/(MAXIFS(U:U,$E:$E,$E566)-MINIFS(U:U,$E:$E,$E566))))</f>
        <v/>
      </c>
      <c r="CK566" s="232" t="str">
        <f t="array" ref="CK566">IF(V566="","",
IF(INDEX(Settings!$H:$H,MATCH(CK$1,Settings!$G:$G,0))=TRUE,
100-100*(V566-MINIFS(V:V,$E:$E,$E566))/(MAXIFS(V:V,$E:$E,$E566)-MINIFS(V:V,$E:$E,$E566)),
100*(V566-MINIFS(V:V,$E:$E,$E566))/(MAXIFS(V:V,$E:$E,$E566)-MINIFS(V:V,$E:$E,$E566))))</f>
        <v/>
      </c>
      <c r="CL566" s="232" t="str">
        <f t="array" ref="CL566">IF(W566="","",
IF(INDEX(Settings!$H:$H,MATCH(CL$1,Settings!$G:$G,0))=TRUE,
100-100*(W566-MINIFS(W:W,$E:$E,$E566))/(MAXIFS(W:W,$E:$E,$E566)-MINIFS(W:W,$E:$E,$E566)),
100*(W566-MINIFS(W:W,$E:$E,$E566))/(MAXIFS(W:W,$E:$E,$E566)-MINIFS(W:W,$E:$E,$E566))))</f>
        <v/>
      </c>
      <c r="CM566" s="232" t="str">
        <f t="array" ref="CM566">IF(X566="","",
IF(INDEX(Settings!$H:$H,MATCH(CM$1,Settings!$G:$G,0))=TRUE,
100-100*(X566-MINIFS(X:X,$E:$E,$E566))/(MAXIFS(X:X,$E:$E,$E566)-MINIFS(X:X,$E:$E,$E566)),
100*(X566-MINIFS(X:X,$E:$E,$E566))/(MAXIFS(X:X,$E:$E,$E566)-MINIFS(X:X,$E:$E,$E566))))</f>
        <v/>
      </c>
      <c r="CN566" s="232" t="str">
        <f t="array" ref="CN566">IF(Y566="","",
IF(INDEX(Settings!$H:$H,MATCH(CN$1,Settings!$G:$G,0))=TRUE,
100-100*(Y566-MINIFS(Y:Y,$E:$E,$E566))/(MAXIFS(Y:Y,$E:$E,$E566)-MINIFS(Y:Y,$E:$E,$E566)),
100*(Y566-MINIFS(Y:Y,$E:$E,$E566))/(MAXIFS(Y:Y,$E:$E,$E566)-MINIFS(Y:Y,$E:$E,$E566))))</f>
        <v/>
      </c>
      <c r="CO566" s="232" t="str">
        <f t="array" ref="CO566">IF(Z566="","",
IF(INDEX(Settings!$H:$H,MATCH(CO$1,Settings!$G:$G,0))=TRUE,
100-100*(Z566-MINIFS(Z:Z,$E:$E,$E566))/(MAXIFS(Z:Z,$E:$E,$E566)-MINIFS(Z:Z,$E:$E,$E566)),
100*(Z566-MINIFS(Z:Z,$E:$E,$E566))/(MAXIFS(Z:Z,$E:$E,$E566)-MINIFS(Z:Z,$E:$E,$E566))))</f>
        <v/>
      </c>
      <c r="CP566" s="232" t="str">
        <f t="array" ref="CP566">IF(AA566="","",
IF(INDEX(Settings!$H:$H,MATCH(CP$1,Settings!$G:$G,0))=TRUE,
100-100*(AA566-MINIFS(AA:AA,$E:$E,$E566))/(MAXIFS(AA:AA,$E:$E,$E566)-MINIFS(AA:AA,$E:$E,$E566)),
100*(AA566-MINIFS(AA:AA,$E:$E,$E566))/(MAXIFS(AA:AA,$E:$E,$E566)-MINIFS(AA:AA,$E:$E,$E566))))</f>
        <v/>
      </c>
      <c r="CQ566" s="232" t="str">
        <f t="array" ref="CQ566">IF(AB566="","",
IF(INDEX(Settings!$H:$H,MATCH(CQ$1,Settings!$G:$G,0))=TRUE,
100-100*(AB566-MINIFS(AB:AB,$E:$E,$E566))/(MAXIFS(AB:AB,$E:$E,$E566)-MINIFS(AB:AB,$E:$E,$E566)),
100*(AB566-MINIFS(AB:AB,$E:$E,$E566))/(MAXIFS(AB:AB,$E:$E,$E566)-MINIFS(AB:AB,$E:$E,$E566))))</f>
        <v/>
      </c>
      <c r="CR566" s="232" t="str">
        <f t="array" ref="CR566">IF(AC566="","",
IF(INDEX(Settings!$H:$H,MATCH(CR$1,Settings!$G:$G,0))=TRUE,
100-100*(AC566-MINIFS(AC:AC,$E:$E,$E566))/(MAXIFS(AC:AC,$E:$E,$E566)-MINIFS(AC:AC,$E:$E,$E566)),
100*(AC566-MINIFS(AC:AC,$E:$E,$E566))/(MAXIFS(AC:AC,$E:$E,$E566)-MINIFS(AC:AC,$E:$E,$E566))))</f>
        <v/>
      </c>
      <c r="CS566" s="232" t="str">
        <f t="array" ref="CS566">IF(AD566="","",
IF(INDEX(Settings!$H:$H,MATCH(CS$1,Settings!$G:$G,0))=TRUE,
100-100*(AD566-MINIFS(AD:AD,$E:$E,$E566))/(MAXIFS(AD:AD,$E:$E,$E566)-MINIFS(AD:AD,$E:$E,$E566)),
100*(AD566-MINIFS(AD:AD,$E:$E,$E566))/(MAXIFS(AD:AD,$E:$E,$E566)-MINIFS(AD:AD,$E:$E,$E566))))</f>
        <v/>
      </c>
      <c r="CT566" s="232" t="str">
        <f t="array" ref="CT566">IF(AE566="","",
IF(INDEX(Settings!$H:$H,MATCH(CT$1,Settings!$G:$G,0))=TRUE,
100-100*(AE566-MINIFS(AE:AE,$E:$E,$E566))/(MAXIFS(AE:AE,$E:$E,$E566)-MINIFS(AE:AE,$E:$E,$E566)),
100*(AE566-MINIFS(AE:AE,$E:$E,$E566))/(MAXIFS(AE:AE,$E:$E,$E566)-MINIFS(AE:AE,$E:$E,$E566))))</f>
        <v/>
      </c>
      <c r="CU566" s="232" t="str">
        <f t="array" ref="CU566">IF(AF566="","",
IF(INDEX(Settings!$H:$H,MATCH(CU$1,Settings!$G:$G,0))=TRUE,
100-100*(AF566-MINIFS(AF:AF,$E:$E,$E566))/(MAXIFS(AF:AF,$E:$E,$E566)-MINIFS(AF:AF,$E:$E,$E566)),
100*(AF566-MINIFS(AF:AF,$E:$E,$E566))/(MAXIFS(AF:AF,$E:$E,$E566)-MINIFS(AF:AF,$E:$E,$E566))))</f>
        <v/>
      </c>
      <c r="CV566" s="232" t="str">
        <f t="array" ref="CV566">IF(AG566="","",
IF(INDEX(Settings!$H:$H,MATCH(CV$1,Settings!$G:$G,0))=TRUE,
100-100*(AG566-MINIFS(AG:AG,$E:$E,$E566))/(MAXIFS(AG:AG,$E:$E,$E566)-MINIFS(AG:AG,$E:$E,$E566)),
100*(AG566-MINIFS(AG:AG,$E:$E,$E566))/(MAXIFS(AG:AG,$E:$E,$E566)-MINIFS(AG:AG,$E:$E,$E566))))</f>
        <v/>
      </c>
      <c r="CW566" s="232" t="str">
        <f t="array" ref="CW566">IF(AH566="","",
IF(INDEX(Settings!$H:$H,MATCH(CW$1,Settings!$G:$G,0))=TRUE,
100-100*(AH566-MINIFS(AH:AH,$E:$E,$E566))/(MAXIFS(AH:AH,$E:$E,$E566)-MINIFS(AH:AH,$E:$E,$E566)),
100*(AH566-MINIFS(AH:AH,$E:$E,$E566))/(MAXIFS(AH:AH,$E:$E,$E566)-MINIFS(AH:AH,$E:$E,$E566))))</f>
        <v/>
      </c>
      <c r="CX566" s="232" t="str">
        <f t="array" ref="CX566">IF(AI566="","",
IF(INDEX(Settings!$H:$H,MATCH(CX$1,Settings!$G:$G,0))=TRUE,
100-100*(AI566-MINIFS(AI:AI,$E:$E,$E566))/(MAXIFS(AI:AI,$E:$E,$E566)-MINIFS(AI:AI,$E:$E,$E566)),
100*(AI566-MINIFS(AI:AI,$E:$E,$E566))/(MAXIFS(AI:AI,$E:$E,$E566)-MINIFS(AI:AI,$E:$E,$E566))))</f>
        <v/>
      </c>
      <c r="CY566" s="232" t="str">
        <f t="array" ref="CY566">IF(AJ566="","",
IF(INDEX(Settings!$H:$H,MATCH(CY$1,Settings!$G:$G,0))=TRUE,
100-100*(AJ566-MINIFS(AJ:AJ,$E:$E,$E566))/(MAXIFS(AJ:AJ,$E:$E,$E566)-MINIFS(AJ:AJ,$E:$E,$E566)),
100*(AJ566-MINIFS(AJ:AJ,$E:$E,$E566))/(MAXIFS(AJ:AJ,$E:$E,$E566)-MINIFS(AJ:AJ,$E:$E,$E566))))</f>
        <v/>
      </c>
      <c r="CZ566" s="232" t="str">
        <f t="array" ref="CZ566">IF(AK566="","",
IF(INDEX(Settings!$H:$H,MATCH(CZ$1,Settings!$G:$G,0))=TRUE,
100-100*(AK566-MINIFS(AK:AK,$E:$E,$E566))/(MAXIFS(AK:AK,$E:$E,$E566)-MINIFS(AK:AK,$E:$E,$E566)),
100*(AK566-MINIFS(AK:AK,$E:$E,$E566))/(MAXIFS(AK:AK,$E:$E,$E566)-MINIFS(AK:AK,$E:$E,$E566))))</f>
        <v/>
      </c>
      <c r="DA566" s="232" t="str">
        <f t="array" ref="DA566">IF(AL566="","",
IF(INDEX(Settings!$H:$H,MATCH(DA$1,Settings!$G:$G,0))=TRUE,
100-100*(AL566-MINIFS(AL:AL,$E:$E,$E566))/(MAXIFS(AL:AL,$E:$E,$E566)-MINIFS(AL:AL,$E:$E,$E566)),
100*(AL566-MINIFS(AL:AL,$E:$E,$E566))/(MAXIFS(AL:AL,$E:$E,$E566)-MINIFS(AL:AL,$E:$E,$E566))))</f>
        <v/>
      </c>
      <c r="DB566" s="232" t="str">
        <f t="array" ref="DB566">IF(AM566="","",
IF(INDEX(Settings!$H:$H,MATCH(DB$1,Settings!$G:$G,0))=TRUE,
100-100*(AM566-MINIFS(AM:AM,$E:$E,$E566))/(MAXIFS(AM:AM,$E:$E,$E566)-MINIFS(AM:AM,$E:$E,$E566)),
100*(AM566-MINIFS(AM:AM,$E:$E,$E566))/(MAXIFS(AM:AM,$E:$E,$E566)-MINIFS(AM:AM,$E:$E,$E566))))</f>
        <v/>
      </c>
      <c r="DC566" s="232" t="str">
        <f t="array" ref="DC566">IF(AN566="","",
IF(INDEX(Settings!$H:$H,MATCH(DC$1,Settings!$G:$G,0))=TRUE,
100-100*(AN566-MINIFS(AN:AN,$E:$E,$E566))/(MAXIFS(AN:AN,$E:$E,$E566)-MINIFS(AN:AN,$E:$E,$E566)),
100*(AN566-MINIFS(AN:AN,$E:$E,$E566))/(MAXIFS(AN:AN,$E:$E,$E566)-MINIFS(AN:AN,$E:$E,$E566))))</f>
        <v/>
      </c>
      <c r="DD566" s="232" t="str">
        <f t="array" ref="DD566">IF(AO566="","",
IF(INDEX(Settings!$H:$H,MATCH(DD$1,Settings!$G:$G,0))=TRUE,
100-100*(AO566-MINIFS(AO:AO,$E:$E,$E566))/(MAXIFS(AO:AO,$E:$E,$E566)-MINIFS(AO:AO,$E:$E,$E566)),
100*(AO566-MINIFS(AO:AO,$E:$E,$E566))/(MAXIFS(AO:AO,$E:$E,$E566)-MINIFS(AO:AO,$E:$E,$E566))))</f>
        <v/>
      </c>
      <c r="DE566" s="232" t="str">
        <f t="array" ref="DE566">IF(AP566="","",
IF(INDEX(Settings!$H:$H,MATCH(DE$1,Settings!$G:$G,0))=TRUE,
100-100*(AP566-MINIFS(AP:AP,$E:$E,$E566))/(MAXIFS(AP:AP,$E:$E,$E566)-MINIFS(AP:AP,$E:$E,$E566)),
100*(AP566-MINIFS(AP:AP,$E:$E,$E566))/(MAXIFS(AP:AP,$E:$E,$E566)-MINIFS(AP:AP,$E:$E,$E566))))</f>
        <v/>
      </c>
      <c r="DF566" s="232" t="str">
        <f t="array" ref="DF566">IF(AQ566="","",
IF(INDEX(Settings!$H:$H,MATCH(DF$1,Settings!$G:$G,0))=TRUE,
100-100*(AQ566-MINIFS(AQ:AQ,$E:$E,$E566))/(MAXIFS(AQ:AQ,$E:$E,$E566)-MINIFS(AQ:AQ,$E:$E,$E566)),
100*(AQ566-MINIFS(AQ:AQ,$E:$E,$E566))/(MAXIFS(AQ:AQ,$E:$E,$E566)-MINIFS(AQ:AQ,$E:$E,$E566))))</f>
        <v/>
      </c>
      <c r="DG566" s="232" t="str">
        <f t="array" ref="DG566">IF(AR566="","",
IF(INDEX(Settings!$H:$H,MATCH(DG$1,Settings!$G:$G,0))=TRUE,
100-100*(AR566-MINIFS(AR:AR,$E:$E,$E566))/(MAXIFS(AR:AR,$E:$E,$E566)-MINIFS(AR:AR,$E:$E,$E566)),
100*(AR566-MINIFS(AR:AR,$E:$E,$E566))/(MAXIFS(AR:AR,$E:$E,$E566)-MINIFS(AR:AR,$E:$E,$E566))))</f>
        <v/>
      </c>
      <c r="DH566" s="232" t="str">
        <f t="array" ref="DH566">IF(AS566="","",
IF(INDEX(Settings!$H:$H,MATCH(DH$1,Settings!$G:$G,0))=TRUE,
100-100*(AS566-MINIFS(AS:AS,$E:$E,$E566))/(MAXIFS(AS:AS,$E:$E,$E566)-MINIFS(AS:AS,$E:$E,$E566)),
100*(AS566-MINIFS(AS:AS,$E:$E,$E566))/(MAXIFS(AS:AS,$E:$E,$E566)-MINIFS(AS:AS,$E:$E,$E566))))</f>
        <v/>
      </c>
      <c r="DI566" s="232" t="str">
        <f t="array" ref="DI566">IF(AT566="","",
IF(INDEX(Settings!$H:$H,MATCH(DI$1,Settings!$G:$G,0))=TRUE,
100-100*(AT566-MINIFS(AT:AT,$E:$E,$E566))/(MAXIFS(AT:AT,$E:$E,$E566)-MINIFS(AT:AT,$E:$E,$E566)),
100*(AT566-MINIFS(AT:AT,$E:$E,$E566))/(MAXIFS(AT:AT,$E:$E,$E566)-MINIFS(AT:AT,$E:$E,$E566))))</f>
        <v/>
      </c>
      <c r="DJ566" s="232" t="str">
        <f t="array" ref="DJ566">IF(AU566="","",
IF(INDEX(Settings!$H:$H,MATCH(DJ$1,Settings!$G:$G,0))=TRUE,
100-100*(AU566-MINIFS(AU:AU,$E:$E,$E566))/(MAXIFS(AU:AU,$E:$E,$E566)-MINIFS(AU:AU,$E:$E,$E566)),
100*(AU566-MINIFS(AU:AU,$E:$E,$E566))/(MAXIFS(AU:AU,$E:$E,$E566)-MINIFS(AU:AU,$E:$E,$E566))))</f>
        <v/>
      </c>
      <c r="DK566" s="232" t="str">
        <f t="array" ref="DK566">IF(AV566="","",
IF(INDEX(Settings!$H:$H,MATCH(DK$1,Settings!$G:$G,0))=TRUE,
100-100*(AV566-MINIFS(AV:AV,$E:$E,$E566))/(MAXIFS(AV:AV,$E:$E,$E566)-MINIFS(AV:AV,$E:$E,$E566)),
100*(AV566-MINIFS(AV:AV,$E:$E,$E566))/(MAXIFS(AV:AV,$E:$E,$E566)-MINIFS(AV:AV,$E:$E,$E566))))</f>
        <v/>
      </c>
      <c r="DL566" s="232" t="str">
        <f t="array" ref="DL566">IF(AW566="","",
IF(INDEX(Settings!$H:$H,MATCH(DL$1,Settings!$G:$G,0))=TRUE,
100-100*(AW566-MINIFS(AW:AW,$E:$E,$E566))/(MAXIFS(AW:AW,$E:$E,$E566)-MINIFS(AW:AW,$E:$E,$E566)),
100*(AW566-MINIFS(AW:AW,$E:$E,$E566))/(MAXIFS(AW:AW,$E:$E,$E566)-MINIFS(AW:AW,$E:$E,$E566))))</f>
        <v/>
      </c>
      <c r="DM566" s="232" t="str">
        <f t="array" ref="DM566">IF(AX566="","",
IF(INDEX(Settings!$H:$H,MATCH(DM$1,Settings!$G:$G,0))=TRUE,
100-100*(AX566-MINIFS(AX:AX,$E:$E,$E566))/(MAXIFS(AX:AX,$E:$E,$E566)-MINIFS(AX:AX,$E:$E,$E566)),
100*(AX566-MINIFS(AX:AX,$E:$E,$E566))/(MAXIFS(AX:AX,$E:$E,$E566)-MINIFS(AX:AX,$E:$E,$E566))))</f>
        <v/>
      </c>
      <c r="DN566" s="232" t="str">
        <f t="array" ref="DN566">IF(AY566="","",
IF(INDEX(Settings!$H:$H,MATCH(DN$1,Settings!$G:$G,0))=TRUE,
100-100*(AY566-MINIFS(AY:AY,$E:$E,$E566))/(MAXIFS(AY:AY,$E:$E,$E566)-MINIFS(AY:AY,$E:$E,$E566)),
100*(AY566-MINIFS(AY:AY,$E:$E,$E566))/(MAXIFS(AY:AY,$E:$E,$E566)-MINIFS(AY:AY,$E:$E,$E566))))</f>
        <v/>
      </c>
      <c r="DO566" s="232" t="str">
        <f t="array" ref="DO566">IF(AZ566="","",
IF(INDEX(Settings!$H:$H,MATCH(DO$1,Settings!$G:$G,0))=TRUE,
100-100*(AZ566-MINIFS(AZ:AZ,$E:$E,$E566))/(MAXIFS(AZ:AZ,$E:$E,$E566)-MINIFS(AZ:AZ,$E:$E,$E566)),
100*(AZ566-MINIFS(AZ:AZ,$E:$E,$E566))/(MAXIFS(AZ:AZ,$E:$E,$E566)-MINIFS(AZ:AZ,$E:$E,$E566))))</f>
        <v/>
      </c>
      <c r="DP566" s="232" t="str">
        <f t="array" ref="DP566">IF(BA566="","",
IF(INDEX(Settings!$H:$H,MATCH(DP$1,Settings!$G:$G,0))=TRUE,
100-100*(BA566-MINIFS(BA:BA,$E:$E,$E566))/(MAXIFS(BA:BA,$E:$E,$E566)-MINIFS(BA:BA,$E:$E,$E566)),
100*(BA566-MINIFS(BA:BA,$E:$E,$E566))/(MAXIFS(BA:BA,$E:$E,$E566)-MINIFS(BA:BA,$E:$E,$E566))))</f>
        <v/>
      </c>
      <c r="DQ566" s="232" t="str">
        <f t="array" ref="DQ566">IF(BB566="","",
IF(INDEX(Settings!$H:$H,MATCH(DQ$1,Settings!$G:$G,0))=TRUE,
100-100*(BB566-MINIFS(BB:BB,$E:$E,$E566))/(MAXIFS(BB:BB,$E:$E,$E566)-MINIFS(BB:BB,$E:$E,$E566)),
100*(BB566-MINIFS(BB:BB,$E:$E,$E566))/(MAXIFS(BB:BB,$E:$E,$E566)-MINIFS(BB:BB,$E:$E,$E566))))</f>
        <v/>
      </c>
      <c r="DR566" s="232" t="str">
        <f t="array" ref="DR566">IF(BC566="","",
IF(INDEX(Settings!$H:$H,MATCH(DR$1,Settings!$G:$G,0))=TRUE,
100-100*(BC566-MINIFS(BC:BC,$E:$E,$E566))/(MAXIFS(BC:BC,$E:$E,$E566)-MINIFS(BC:BC,$E:$E,$E566)),
100*(BC566-MINIFS(BC:BC,$E:$E,$E566))/(MAXIFS(BC:BC,$E:$E,$E566)-MINIFS(BC:BC,$E:$E,$E566))))</f>
        <v/>
      </c>
      <c r="DS566" s="232" t="str">
        <f t="array" ref="DS566">IF(BD566="","",
IF(INDEX(Settings!$H:$H,MATCH(DS$1,Settings!$G:$G,0))=TRUE,
100-100*(BD566-MINIFS(BD:BD,$E:$E,$E566))/(MAXIFS(BD:BD,$E:$E,$E566)-MINIFS(BD:BD,$E:$E,$E566)),
100*(BD566-MINIFS(BD:BD,$E:$E,$E566))/(MAXIFS(BD:BD,$E:$E,$E566)-MINIFS(BD:BD,$E:$E,$E566))))</f>
        <v/>
      </c>
      <c r="DT566" s="232" t="str">
        <f t="array" ref="DT566">IF(BE566="","",
IF(INDEX(Settings!$H:$H,MATCH(DT$1,Settings!$G:$G,0))=TRUE,
100-100*(BE566-MINIFS(BE:BE,$E:$E,$E566))/(MAXIFS(BE:BE,$E:$E,$E566)-MINIFS(BE:BE,$E:$E,$E566)),
100*(BE566-MINIFS(BE:BE,$E:$E,$E566))/(MAXIFS(BE:BE,$E:$E,$E566)-MINIFS(BE:BE,$E:$E,$E566))))</f>
        <v/>
      </c>
      <c r="DU566" s="232" t="str">
        <f t="array" ref="DU566">IF(BF566="","",
IF(INDEX(Settings!$H:$H,MATCH(DU$1,Settings!$G:$G,0))=TRUE,
100-100*(BF566-MINIFS(BF:BF,$E:$E,$E566))/(MAXIFS(BF:BF,$E:$E,$E566)-MINIFS(BF:BF,$E:$E,$E566)),
100*(BF566-MINIFS(BF:BF,$E:$E,$E566))/(MAXIFS(BF:BF,$E:$E,$E566)-MINIFS(BF:BF,$E:$E,$E566))))</f>
        <v/>
      </c>
      <c r="DV566" s="232" t="str">
        <f t="array" ref="DV566">IF(BG566="","",
IF(INDEX(Settings!$H:$H,MATCH(DV$1,Settings!$G:$G,0))=TRUE,
100-100*(BG566-MINIFS(BG:BG,$E:$E,$E566))/(MAXIFS(BG:BG,$E:$E,$E566)-MINIFS(BG:BG,$E:$E,$E566)),
100*(BG566-MINIFS(BG:BG,$E:$E,$E566))/(MAXIFS(BG:BG,$E:$E,$E566)-MINIFS(BG:BG,$E:$E,$E566))))</f>
        <v/>
      </c>
      <c r="DW566" s="232" t="str">
        <f t="array" ref="DW566">IF(BH566="","",
IF(INDEX(Settings!$H:$H,MATCH(DW$1,Settings!$G:$G,0))=TRUE,
100-100*(BH566-MINIFS(BH:BH,$E:$E,$E566))/(MAXIFS(BH:BH,$E:$E,$E566)-MINIFS(BH:BH,$E:$E,$E566)),
100*(BH566-MINIFS(BH:BH,$E:$E,$E566))/(MAXIFS(BH:BH,$E:$E,$E566)-MINIFS(BH:BH,$E:$E,$E566))))</f>
        <v/>
      </c>
      <c r="DX566" s="232" t="str">
        <f t="array" ref="DX566">IF(BI566="","",
IF(INDEX(Settings!$H:$H,MATCH(DX$1,Settings!$G:$G,0))=TRUE,
100-100*(BI566-MINIFS(BI:BI,$E:$E,$E566))/(MAXIFS(BI:BI,$E:$E,$E566)-MINIFS(BI:BI,$E:$E,$E566)),
100*(BI566-MINIFS(BI:BI,$E:$E,$E566))/(MAXIFS(BI:BI,$E:$E,$E566)-MINIFS(BI:BI,$E:$E,$E566))))</f>
        <v/>
      </c>
      <c r="DY566" s="232" t="str">
        <f t="array" ref="DY566">IF(BJ566="","",
IF(INDEX(Settings!$H:$H,MATCH(DY$1,Settings!$G:$G,0))=TRUE,
100-100*(BJ566-MINIFS(BJ:BJ,$E:$E,$E566))/(MAXIFS(BJ:BJ,$E:$E,$E566)-MINIFS(BJ:BJ,$E:$E,$E566)),
100*(BJ566-MINIFS(BJ:BJ,$E:$E,$E566))/(MAXIFS(BJ:BJ,$E:$E,$E566)-MINIFS(BJ:BJ,$E:$E,$E566))))</f>
        <v/>
      </c>
      <c r="DZ566" s="234"/>
      <c r="EA566" s="234"/>
      <c r="EB566" s="234" t="str">
        <f t="shared" si="8"/>
        <v/>
      </c>
      <c r="EC566" s="234" t="str">
        <f t="shared" si="9"/>
        <v/>
      </c>
      <c r="ED566" s="234" t="str">
        <f t="shared" si="10"/>
        <v/>
      </c>
      <c r="EE566" s="234" t="str">
        <f t="shared" si="11"/>
        <v/>
      </c>
      <c r="EF566" s="234" t="str">
        <f t="shared" si="12"/>
        <v/>
      </c>
      <c r="EG566" s="234" t="str">
        <f t="shared" si="13"/>
        <v/>
      </c>
      <c r="EH566" s="234"/>
      <c r="EI566" s="234"/>
      <c r="EJ566" s="234"/>
      <c r="EK566" s="234"/>
      <c r="EL566" s="234"/>
      <c r="EM566" s="234"/>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3" t="str">
        <f t="shared" si="14"/>
        <v/>
      </c>
      <c r="N567" s="49"/>
      <c r="O567" s="49"/>
      <c r="P567" s="49"/>
      <c r="Q567" s="49"/>
      <c r="R567" s="49"/>
      <c r="S567" s="222" t="str">
        <f>IFERROR(VLOOKUP(AF567, 'YOYO IR Scores'!A:C, 3, FALSE), "")
</f>
        <v/>
      </c>
      <c r="T567" s="49"/>
      <c r="U567" s="49"/>
      <c r="V567" s="49"/>
      <c r="W567" s="49"/>
      <c r="X567" s="224" t="str">
        <f t="shared" si="4"/>
        <v/>
      </c>
      <c r="Y567" s="225" t="str">
        <f t="shared" si="5"/>
        <v/>
      </c>
      <c r="Z567" s="225" t="str">
        <f t="shared" si="6"/>
        <v/>
      </c>
      <c r="AA567" s="224" t="str">
        <f t="shared" si="7"/>
        <v/>
      </c>
      <c r="AB567" s="223"/>
      <c r="AC567" s="223"/>
      <c r="AD567" s="223"/>
      <c r="AE567" s="223" t="str">
        <f>IFERROR(VLOOKUP(AF567, 'YOYO IR Scores'!A:C, 2, FALSE), "")</f>
        <v/>
      </c>
      <c r="AF567" s="223"/>
      <c r="AG567" s="223"/>
      <c r="AH567" s="223"/>
      <c r="AI567" s="223"/>
      <c r="AJ567" s="223"/>
      <c r="AK567" s="223"/>
      <c r="AL567" s="223"/>
      <c r="AM567" s="223"/>
      <c r="AN567" s="223"/>
      <c r="AO567" s="223"/>
      <c r="AP567" s="223"/>
      <c r="AQ567" s="223"/>
      <c r="AR567" s="223"/>
      <c r="AS567" s="223"/>
      <c r="AT567" s="223"/>
      <c r="AU567" s="223"/>
      <c r="AV567" s="223"/>
      <c r="AW567" s="223"/>
      <c r="AX567" s="223"/>
      <c r="AY567" s="223"/>
      <c r="AZ567" s="223"/>
      <c r="BA567" s="223"/>
      <c r="BB567" s="223"/>
      <c r="BC567" s="223"/>
      <c r="BD567" s="223"/>
      <c r="BE567" s="223"/>
      <c r="BF567" s="223"/>
      <c r="BG567" s="223"/>
      <c r="BH567" s="223"/>
      <c r="BI567" s="223"/>
      <c r="BJ567" s="223"/>
      <c r="BK567" s="223" t="str">
        <f t="array" ref="BK567">IF(J567="","",
IF(INDEX(Settings!$H:$H,MATCH(BY$1,Settings!$G:$G,0))=TRUE,
100-100*(J567-MIN(J:J))/(MAX(J:J)-MIN(J:J)),
100*(J567-MIN(J:J))/(MAX(J:J)-MIN(J:J))))</f>
        <v/>
      </c>
      <c r="BL567" s="223" t="str">
        <f t="array" ref="BL567">IF(J567="","",
IF(INDEX(Settings!$H:$H,MATCH(BY$1,Settings!$G:$G,0))=TRUE,
100-100*(J567-MINIFS(J:J,$E:$E,$E567))/(MAXIFS(J:J,$E:$E,$E567)-MINIFS(J:J,$E:$E,$E567)),
100*(J567-MINIFS(J:J,$E:$E,$E567))/(MAXIFS(J:J,$E:$E,$E567)-MINIFS(J:J,$E:$E,$E567))))</f>
        <v/>
      </c>
      <c r="BM567" s="223"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4" t="str">
        <f t="array" ref="BQ567">IF(J567="","",
IF(INDEX(Settings!$H:$H,MATCH(BY$1,Settings!$G:$G,0))=TRUE,
-1*(J567-AVERAGE(J:J))/STDEV(J:J),
(J567-AVERAGE(J:J))/STDEV(J:J)))</f>
        <v/>
      </c>
      <c r="BR567" s="224" t="str">
        <f>IFERROR(__xludf.DUMMYFUNCTION("IF(J567="""","""",
IF(INDEX(Settings!$H:$H,MATCH(BY$1,Settings!$G:$G,0))=TRUE,
-1*(J567-AVERAGEIFS(J:J,$E:$E,$E567))/STDEV(FILTER(J:J,$E:$E=$E567)),
(J567-AVERAGEIFS(J:J,$E:$E,$E567))/STDEV(FILTER(J:J,$E:$E=$E567))))"),"")</f>
        <v/>
      </c>
      <c r="BS567" s="224"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3" t="str">
        <f t="array" ref="BY567">IF(J567="","",
IF(INDEX(Settings!$H:$H,MATCH(BY$1,Settings!$G:$G,0))=TRUE,
100-100*(J567-MINIFS(J:J,$E:$E,$E567))/(MAXIFS(J:J,$E:$E,$E567)-MINIFS(J:J,$E:$E,$E567)),
100*(J567-MINIFS(J:J,$E:$E,$E567))/(MAXIFS(J:J,$E:$E,$E567)-MINIFS(J:J,$E:$E,$E567))))</f>
        <v/>
      </c>
      <c r="BZ567" s="223" t="str">
        <f t="array" ref="BZ567">IF(K567="","",
IF(INDEX(Settings!$H:$H,MATCH(BZ$1,Settings!$G:$G,0))=TRUE,
100-100*(K567-MINIFS(K:K,$E:$E,$E567))/(MAXIFS(K:K,$E:$E,$E567)-MINIFS(K:K,$E:$E,$E567)),
100*(K567-MINIFS(K:K,$E:$E,$E567))/(MAXIFS(K:K,$E:$E,$E567)-MINIFS(K:K,$E:$E,$E567))))</f>
        <v/>
      </c>
      <c r="CA567" s="223" t="str">
        <f t="array" ref="CA567">IF(L567="","",
IF(INDEX(Settings!$H:$H,MATCH(CA$1,Settings!$G:$G,0))=TRUE,
100-100*(L567-MINIFS(L:L,$E:$E,$E567))/(MAXIFS(L:L,$E:$E,$E567)-MINIFS(L:L,$E:$E,$E567)),
100*(L567-MINIFS(L:L,$E:$E,$E567))/(MAXIFS(L:L,$E:$E,$E567)-MINIFS(L:L,$E:$E,$E567))))</f>
        <v/>
      </c>
      <c r="CB567" s="223" t="str">
        <f t="array" ref="CB567">IF(M567="","",
IF(INDEX(Settings!$H:$H,MATCH(CB$1,Settings!$G:$G,0))=TRUE,
100-100*(M567-MINIFS(M:M,$E:$E,$E567))/(MAXIFS(M:M,$E:$E,$E567)-MINIFS(M:M,$E:$E,$E567)),
100*(M567-MINIFS(M:M,$E:$E,$E567))/(MAXIFS(M:M,$E:$E,$E567)-MINIFS(M:M,$E:$E,$E567))))</f>
        <v/>
      </c>
      <c r="CC567" s="223" t="str">
        <f t="array" ref="CC567">IF(N567="","",
IF(INDEX(Settings!$H:$H,MATCH(CC$1,Settings!$G:$G,0))=TRUE,
100-100*(N567-MINIFS(N:N,$E:$E,$E567))/(MAXIFS(N:N,$E:$E,$E567)-MINIFS(N:N,$E:$E,$E567)),
100*(N567-MINIFS(N:N,$E:$E,$E567))/(MAXIFS(N:N,$E:$E,$E567)-MINIFS(N:N,$E:$E,$E567))))</f>
        <v/>
      </c>
      <c r="CD567" s="223" t="str">
        <f t="array" ref="CD567">IF(O567="","",
IF(INDEX(Settings!$H:$H,MATCH(CD$1,Settings!$G:$G,0))=TRUE,
100-100*(O567-MINIFS(O:O,$E:$E,$E567))/(MAXIFS(O:O,$E:$E,$E567)-MINIFS(O:O,$E:$E,$E567)),
100*(O567-MINIFS(O:O,$E:$E,$E567))/(MAXIFS(O:O,$E:$E,$E567)-MINIFS(O:O,$E:$E,$E567))))</f>
        <v/>
      </c>
      <c r="CE567" s="223" t="str">
        <f t="array" ref="CE567">IF(P567="","",
IF(INDEX(Settings!$H:$H,MATCH(CE$1,Settings!$G:$G,0))=TRUE,
100-100*(P567-MINIFS(P:P,$E:$E,$E567))/(MAXIFS(P:P,$E:$E,$E567)-MINIFS(P:P,$E:$E,$E567)),
100*(P567-MINIFS(P:P,$E:$E,$E567))/(MAXIFS(P:P,$E:$E,$E567)-MINIFS(P:P,$E:$E,$E567))))</f>
        <v/>
      </c>
      <c r="CF567" s="223" t="str">
        <f t="array" ref="CF567">IF(Q567="","",
IF(INDEX(Settings!$H:$H,MATCH(CF$1,Settings!$G:$G,0))=TRUE,
100-100*(Q567-MINIFS(Q:Q,$E:$E,$E567))/(MAXIFS(Q:Q,$E:$E,$E567)-MINIFS(Q:Q,$E:$E,$E567)),
100*(Q567-MINIFS(Q:Q,$E:$E,$E567))/(MAXIFS(Q:Q,$E:$E,$E567)-MINIFS(Q:Q,$E:$E,$E567))))</f>
        <v/>
      </c>
      <c r="CG567" s="223" t="str">
        <f t="array" ref="CG567">IF(R567="","",
IF(INDEX(Settings!$H:$H,MATCH(CG$1,Settings!$G:$G,0))=TRUE,
100-100*(R567-MINIFS(R:R,$E:$E,$E567))/(MAXIFS(R:R,$E:$E,$E567)-MINIFS(R:R,$E:$E,$E567)),
100*(R567-MINIFS(R:R,$E:$E,$E567))/(MAXIFS(R:R,$E:$E,$E567)-MINIFS(R:R,$E:$E,$E567))))</f>
        <v/>
      </c>
      <c r="CH567" s="223" t="str">
        <f t="array" ref="CH567">IF(S567="","",
IF(INDEX(Settings!$H:$H,MATCH(CH$1,Settings!$G:$G,0))=TRUE,
100-100*(S567-MINIFS(S:S,$E:$E,$E567))/(MAXIFS(S:S,$E:$E,$E567)-MINIFS(S:S,$E:$E,$E567)),
100*(S567-MINIFS(S:S,$E:$E,$E567))/(MAXIFS(S:S,$E:$E,$E567)-MINIFS(S:S,$E:$E,$E567))))</f>
        <v/>
      </c>
      <c r="CI567" s="223" t="str">
        <f t="array" ref="CI567">IF(T567="","",
IF(INDEX(Settings!$H:$H,MATCH(CI$1,Settings!$G:$G,0))=TRUE,
100-100*(T567-MINIFS(T:T,$E:$E,$E567))/(MAXIFS(T:T,$E:$E,$E567)-MINIFS(T:T,$E:$E,$E567)),
100*(T567-MINIFS(T:T,$E:$E,$E567))/(MAXIFS(T:T,$E:$E,$E567)-MINIFS(T:T,$E:$E,$E567))))</f>
        <v/>
      </c>
      <c r="CJ567" s="223" t="str">
        <f t="array" ref="CJ567">IF(U567="","",
IF(INDEX(Settings!$H:$H,MATCH(CJ$1,Settings!$G:$G,0))=TRUE,
100-100*(U567-MINIFS(U:U,$E:$E,$E567))/(MAXIFS(U:U,$E:$E,$E567)-MINIFS(U:U,$E:$E,$E567)),
100*(U567-MINIFS(U:U,$E:$E,$E567))/(MAXIFS(U:U,$E:$E,$E567)-MINIFS(U:U,$E:$E,$E567))))</f>
        <v/>
      </c>
      <c r="CK567" s="223" t="str">
        <f t="array" ref="CK567">IF(V567="","",
IF(INDEX(Settings!$H:$H,MATCH(CK$1,Settings!$G:$G,0))=TRUE,
100-100*(V567-MINIFS(V:V,$E:$E,$E567))/(MAXIFS(V:V,$E:$E,$E567)-MINIFS(V:V,$E:$E,$E567)),
100*(V567-MINIFS(V:V,$E:$E,$E567))/(MAXIFS(V:V,$E:$E,$E567)-MINIFS(V:V,$E:$E,$E567))))</f>
        <v/>
      </c>
      <c r="CL567" s="223" t="str">
        <f t="array" ref="CL567">IF(W567="","",
IF(INDEX(Settings!$H:$H,MATCH(CL$1,Settings!$G:$G,0))=TRUE,
100-100*(W567-MINIFS(W:W,$E:$E,$E567))/(MAXIFS(W:W,$E:$E,$E567)-MINIFS(W:W,$E:$E,$E567)),
100*(W567-MINIFS(W:W,$E:$E,$E567))/(MAXIFS(W:W,$E:$E,$E567)-MINIFS(W:W,$E:$E,$E567))))</f>
        <v/>
      </c>
      <c r="CM567" s="223" t="str">
        <f t="array" ref="CM567">IF(X567="","",
IF(INDEX(Settings!$H:$H,MATCH(CM$1,Settings!$G:$G,0))=TRUE,
100-100*(X567-MINIFS(X:X,$E:$E,$E567))/(MAXIFS(X:X,$E:$E,$E567)-MINIFS(X:X,$E:$E,$E567)),
100*(X567-MINIFS(X:X,$E:$E,$E567))/(MAXIFS(X:X,$E:$E,$E567)-MINIFS(X:X,$E:$E,$E567))))</f>
        <v/>
      </c>
      <c r="CN567" s="223" t="str">
        <f t="array" ref="CN567">IF(Y567="","",
IF(INDEX(Settings!$H:$H,MATCH(CN$1,Settings!$G:$G,0))=TRUE,
100-100*(Y567-MINIFS(Y:Y,$E:$E,$E567))/(MAXIFS(Y:Y,$E:$E,$E567)-MINIFS(Y:Y,$E:$E,$E567)),
100*(Y567-MINIFS(Y:Y,$E:$E,$E567))/(MAXIFS(Y:Y,$E:$E,$E567)-MINIFS(Y:Y,$E:$E,$E567))))</f>
        <v/>
      </c>
      <c r="CO567" s="223" t="str">
        <f t="array" ref="CO567">IF(Z567="","",
IF(INDEX(Settings!$H:$H,MATCH(CO$1,Settings!$G:$G,0))=TRUE,
100-100*(Z567-MINIFS(Z:Z,$E:$E,$E567))/(MAXIFS(Z:Z,$E:$E,$E567)-MINIFS(Z:Z,$E:$E,$E567)),
100*(Z567-MINIFS(Z:Z,$E:$E,$E567))/(MAXIFS(Z:Z,$E:$E,$E567)-MINIFS(Z:Z,$E:$E,$E567))))</f>
        <v/>
      </c>
      <c r="CP567" s="223" t="str">
        <f t="array" ref="CP567">IF(AA567="","",
IF(INDEX(Settings!$H:$H,MATCH(CP$1,Settings!$G:$G,0))=TRUE,
100-100*(AA567-MINIFS(AA:AA,$E:$E,$E567))/(MAXIFS(AA:AA,$E:$E,$E567)-MINIFS(AA:AA,$E:$E,$E567)),
100*(AA567-MINIFS(AA:AA,$E:$E,$E567))/(MAXIFS(AA:AA,$E:$E,$E567)-MINIFS(AA:AA,$E:$E,$E567))))</f>
        <v/>
      </c>
      <c r="CQ567" s="223" t="str">
        <f t="array" ref="CQ567">IF(AB567="","",
IF(INDEX(Settings!$H:$H,MATCH(CQ$1,Settings!$G:$G,0))=TRUE,
100-100*(AB567-MINIFS(AB:AB,$E:$E,$E567))/(MAXIFS(AB:AB,$E:$E,$E567)-MINIFS(AB:AB,$E:$E,$E567)),
100*(AB567-MINIFS(AB:AB,$E:$E,$E567))/(MAXIFS(AB:AB,$E:$E,$E567)-MINIFS(AB:AB,$E:$E,$E567))))</f>
        <v/>
      </c>
      <c r="CR567" s="223" t="str">
        <f t="array" ref="CR567">IF(AC567="","",
IF(INDEX(Settings!$H:$H,MATCH(CR$1,Settings!$G:$G,0))=TRUE,
100-100*(AC567-MINIFS(AC:AC,$E:$E,$E567))/(MAXIFS(AC:AC,$E:$E,$E567)-MINIFS(AC:AC,$E:$E,$E567)),
100*(AC567-MINIFS(AC:AC,$E:$E,$E567))/(MAXIFS(AC:AC,$E:$E,$E567)-MINIFS(AC:AC,$E:$E,$E567))))</f>
        <v/>
      </c>
      <c r="CS567" s="223" t="str">
        <f t="array" ref="CS567">IF(AD567="","",
IF(INDEX(Settings!$H:$H,MATCH(CS$1,Settings!$G:$G,0))=TRUE,
100-100*(AD567-MINIFS(AD:AD,$E:$E,$E567))/(MAXIFS(AD:AD,$E:$E,$E567)-MINIFS(AD:AD,$E:$E,$E567)),
100*(AD567-MINIFS(AD:AD,$E:$E,$E567))/(MAXIFS(AD:AD,$E:$E,$E567)-MINIFS(AD:AD,$E:$E,$E567))))</f>
        <v/>
      </c>
      <c r="CT567" s="223" t="str">
        <f t="array" ref="CT567">IF(AE567="","",
IF(INDEX(Settings!$H:$H,MATCH(CT$1,Settings!$G:$G,0))=TRUE,
100-100*(AE567-MINIFS(AE:AE,$E:$E,$E567))/(MAXIFS(AE:AE,$E:$E,$E567)-MINIFS(AE:AE,$E:$E,$E567)),
100*(AE567-MINIFS(AE:AE,$E:$E,$E567))/(MAXIFS(AE:AE,$E:$E,$E567)-MINIFS(AE:AE,$E:$E,$E567))))</f>
        <v/>
      </c>
      <c r="CU567" s="223" t="str">
        <f t="array" ref="CU567">IF(AF567="","",
IF(INDEX(Settings!$H:$H,MATCH(CU$1,Settings!$G:$G,0))=TRUE,
100-100*(AF567-MINIFS(AF:AF,$E:$E,$E567))/(MAXIFS(AF:AF,$E:$E,$E567)-MINIFS(AF:AF,$E:$E,$E567)),
100*(AF567-MINIFS(AF:AF,$E:$E,$E567))/(MAXIFS(AF:AF,$E:$E,$E567)-MINIFS(AF:AF,$E:$E,$E567))))</f>
        <v/>
      </c>
      <c r="CV567" s="223" t="str">
        <f t="array" ref="CV567">IF(AG567="","",
IF(INDEX(Settings!$H:$H,MATCH(CV$1,Settings!$G:$G,0))=TRUE,
100-100*(AG567-MINIFS(AG:AG,$E:$E,$E567))/(MAXIFS(AG:AG,$E:$E,$E567)-MINIFS(AG:AG,$E:$E,$E567)),
100*(AG567-MINIFS(AG:AG,$E:$E,$E567))/(MAXIFS(AG:AG,$E:$E,$E567)-MINIFS(AG:AG,$E:$E,$E567))))</f>
        <v/>
      </c>
      <c r="CW567" s="223" t="str">
        <f t="array" ref="CW567">IF(AH567="","",
IF(INDEX(Settings!$H:$H,MATCH(CW$1,Settings!$G:$G,0))=TRUE,
100-100*(AH567-MINIFS(AH:AH,$E:$E,$E567))/(MAXIFS(AH:AH,$E:$E,$E567)-MINIFS(AH:AH,$E:$E,$E567)),
100*(AH567-MINIFS(AH:AH,$E:$E,$E567))/(MAXIFS(AH:AH,$E:$E,$E567)-MINIFS(AH:AH,$E:$E,$E567))))</f>
        <v/>
      </c>
      <c r="CX567" s="223" t="str">
        <f t="array" ref="CX567">IF(AI567="","",
IF(INDEX(Settings!$H:$H,MATCH(CX$1,Settings!$G:$G,0))=TRUE,
100-100*(AI567-MINIFS(AI:AI,$E:$E,$E567))/(MAXIFS(AI:AI,$E:$E,$E567)-MINIFS(AI:AI,$E:$E,$E567)),
100*(AI567-MINIFS(AI:AI,$E:$E,$E567))/(MAXIFS(AI:AI,$E:$E,$E567)-MINIFS(AI:AI,$E:$E,$E567))))</f>
        <v/>
      </c>
      <c r="CY567" s="223" t="str">
        <f t="array" ref="CY567">IF(AJ567="","",
IF(INDEX(Settings!$H:$H,MATCH(CY$1,Settings!$G:$G,0))=TRUE,
100-100*(AJ567-MINIFS(AJ:AJ,$E:$E,$E567))/(MAXIFS(AJ:AJ,$E:$E,$E567)-MINIFS(AJ:AJ,$E:$E,$E567)),
100*(AJ567-MINIFS(AJ:AJ,$E:$E,$E567))/(MAXIFS(AJ:AJ,$E:$E,$E567)-MINIFS(AJ:AJ,$E:$E,$E567))))</f>
        <v/>
      </c>
      <c r="CZ567" s="223" t="str">
        <f t="array" ref="CZ567">IF(AK567="","",
IF(INDEX(Settings!$H:$H,MATCH(CZ$1,Settings!$G:$G,0))=TRUE,
100-100*(AK567-MINIFS(AK:AK,$E:$E,$E567))/(MAXIFS(AK:AK,$E:$E,$E567)-MINIFS(AK:AK,$E:$E,$E567)),
100*(AK567-MINIFS(AK:AK,$E:$E,$E567))/(MAXIFS(AK:AK,$E:$E,$E567)-MINIFS(AK:AK,$E:$E,$E567))))</f>
        <v/>
      </c>
      <c r="DA567" s="223" t="str">
        <f t="array" ref="DA567">IF(AL567="","",
IF(INDEX(Settings!$H:$H,MATCH(DA$1,Settings!$G:$G,0))=TRUE,
100-100*(AL567-MINIFS(AL:AL,$E:$E,$E567))/(MAXIFS(AL:AL,$E:$E,$E567)-MINIFS(AL:AL,$E:$E,$E567)),
100*(AL567-MINIFS(AL:AL,$E:$E,$E567))/(MAXIFS(AL:AL,$E:$E,$E567)-MINIFS(AL:AL,$E:$E,$E567))))</f>
        <v/>
      </c>
      <c r="DB567" s="223" t="str">
        <f t="array" ref="DB567">IF(AM567="","",
IF(INDEX(Settings!$H:$H,MATCH(DB$1,Settings!$G:$G,0))=TRUE,
100-100*(AM567-MINIFS(AM:AM,$E:$E,$E567))/(MAXIFS(AM:AM,$E:$E,$E567)-MINIFS(AM:AM,$E:$E,$E567)),
100*(AM567-MINIFS(AM:AM,$E:$E,$E567))/(MAXIFS(AM:AM,$E:$E,$E567)-MINIFS(AM:AM,$E:$E,$E567))))</f>
        <v/>
      </c>
      <c r="DC567" s="223" t="str">
        <f t="array" ref="DC567">IF(AN567="","",
IF(INDEX(Settings!$H:$H,MATCH(DC$1,Settings!$G:$G,0))=TRUE,
100-100*(AN567-MINIFS(AN:AN,$E:$E,$E567))/(MAXIFS(AN:AN,$E:$E,$E567)-MINIFS(AN:AN,$E:$E,$E567)),
100*(AN567-MINIFS(AN:AN,$E:$E,$E567))/(MAXIFS(AN:AN,$E:$E,$E567)-MINIFS(AN:AN,$E:$E,$E567))))</f>
        <v/>
      </c>
      <c r="DD567" s="223" t="str">
        <f t="array" ref="DD567">IF(AO567="","",
IF(INDEX(Settings!$H:$H,MATCH(DD$1,Settings!$G:$G,0))=TRUE,
100-100*(AO567-MINIFS(AO:AO,$E:$E,$E567))/(MAXIFS(AO:AO,$E:$E,$E567)-MINIFS(AO:AO,$E:$E,$E567)),
100*(AO567-MINIFS(AO:AO,$E:$E,$E567))/(MAXIFS(AO:AO,$E:$E,$E567)-MINIFS(AO:AO,$E:$E,$E567))))</f>
        <v/>
      </c>
      <c r="DE567" s="223" t="str">
        <f t="array" ref="DE567">IF(AP567="","",
IF(INDEX(Settings!$H:$H,MATCH(DE$1,Settings!$G:$G,0))=TRUE,
100-100*(AP567-MINIFS(AP:AP,$E:$E,$E567))/(MAXIFS(AP:AP,$E:$E,$E567)-MINIFS(AP:AP,$E:$E,$E567)),
100*(AP567-MINIFS(AP:AP,$E:$E,$E567))/(MAXIFS(AP:AP,$E:$E,$E567)-MINIFS(AP:AP,$E:$E,$E567))))</f>
        <v/>
      </c>
      <c r="DF567" s="223" t="str">
        <f t="array" ref="DF567">IF(AQ567="","",
IF(INDEX(Settings!$H:$H,MATCH(DF$1,Settings!$G:$G,0))=TRUE,
100-100*(AQ567-MINIFS(AQ:AQ,$E:$E,$E567))/(MAXIFS(AQ:AQ,$E:$E,$E567)-MINIFS(AQ:AQ,$E:$E,$E567)),
100*(AQ567-MINIFS(AQ:AQ,$E:$E,$E567))/(MAXIFS(AQ:AQ,$E:$E,$E567)-MINIFS(AQ:AQ,$E:$E,$E567))))</f>
        <v/>
      </c>
      <c r="DG567" s="223" t="str">
        <f t="array" ref="DG567">IF(AR567="","",
IF(INDEX(Settings!$H:$H,MATCH(DG$1,Settings!$G:$G,0))=TRUE,
100-100*(AR567-MINIFS(AR:AR,$E:$E,$E567))/(MAXIFS(AR:AR,$E:$E,$E567)-MINIFS(AR:AR,$E:$E,$E567)),
100*(AR567-MINIFS(AR:AR,$E:$E,$E567))/(MAXIFS(AR:AR,$E:$E,$E567)-MINIFS(AR:AR,$E:$E,$E567))))</f>
        <v/>
      </c>
      <c r="DH567" s="223" t="str">
        <f t="array" ref="DH567">IF(AS567="","",
IF(INDEX(Settings!$H:$H,MATCH(DH$1,Settings!$G:$G,0))=TRUE,
100-100*(AS567-MINIFS(AS:AS,$E:$E,$E567))/(MAXIFS(AS:AS,$E:$E,$E567)-MINIFS(AS:AS,$E:$E,$E567)),
100*(AS567-MINIFS(AS:AS,$E:$E,$E567))/(MAXIFS(AS:AS,$E:$E,$E567)-MINIFS(AS:AS,$E:$E,$E567))))</f>
        <v/>
      </c>
      <c r="DI567" s="223" t="str">
        <f t="array" ref="DI567">IF(AT567="","",
IF(INDEX(Settings!$H:$H,MATCH(DI$1,Settings!$G:$G,0))=TRUE,
100-100*(AT567-MINIFS(AT:AT,$E:$E,$E567))/(MAXIFS(AT:AT,$E:$E,$E567)-MINIFS(AT:AT,$E:$E,$E567)),
100*(AT567-MINIFS(AT:AT,$E:$E,$E567))/(MAXIFS(AT:AT,$E:$E,$E567)-MINIFS(AT:AT,$E:$E,$E567))))</f>
        <v/>
      </c>
      <c r="DJ567" s="223" t="str">
        <f t="array" ref="DJ567">IF(AU567="","",
IF(INDEX(Settings!$H:$H,MATCH(DJ$1,Settings!$G:$G,0))=TRUE,
100-100*(AU567-MINIFS(AU:AU,$E:$E,$E567))/(MAXIFS(AU:AU,$E:$E,$E567)-MINIFS(AU:AU,$E:$E,$E567)),
100*(AU567-MINIFS(AU:AU,$E:$E,$E567))/(MAXIFS(AU:AU,$E:$E,$E567)-MINIFS(AU:AU,$E:$E,$E567))))</f>
        <v/>
      </c>
      <c r="DK567" s="223" t="str">
        <f t="array" ref="DK567">IF(AV567="","",
IF(INDEX(Settings!$H:$H,MATCH(DK$1,Settings!$G:$G,0))=TRUE,
100-100*(AV567-MINIFS(AV:AV,$E:$E,$E567))/(MAXIFS(AV:AV,$E:$E,$E567)-MINIFS(AV:AV,$E:$E,$E567)),
100*(AV567-MINIFS(AV:AV,$E:$E,$E567))/(MAXIFS(AV:AV,$E:$E,$E567)-MINIFS(AV:AV,$E:$E,$E567))))</f>
        <v/>
      </c>
      <c r="DL567" s="223" t="str">
        <f t="array" ref="DL567">IF(AW567="","",
IF(INDEX(Settings!$H:$H,MATCH(DL$1,Settings!$G:$G,0))=TRUE,
100-100*(AW567-MINIFS(AW:AW,$E:$E,$E567))/(MAXIFS(AW:AW,$E:$E,$E567)-MINIFS(AW:AW,$E:$E,$E567)),
100*(AW567-MINIFS(AW:AW,$E:$E,$E567))/(MAXIFS(AW:AW,$E:$E,$E567)-MINIFS(AW:AW,$E:$E,$E567))))</f>
        <v/>
      </c>
      <c r="DM567" s="223" t="str">
        <f t="array" ref="DM567">IF(AX567="","",
IF(INDEX(Settings!$H:$H,MATCH(DM$1,Settings!$G:$G,0))=TRUE,
100-100*(AX567-MINIFS(AX:AX,$E:$E,$E567))/(MAXIFS(AX:AX,$E:$E,$E567)-MINIFS(AX:AX,$E:$E,$E567)),
100*(AX567-MINIFS(AX:AX,$E:$E,$E567))/(MAXIFS(AX:AX,$E:$E,$E567)-MINIFS(AX:AX,$E:$E,$E567))))</f>
        <v/>
      </c>
      <c r="DN567" s="223" t="str">
        <f t="array" ref="DN567">IF(AY567="","",
IF(INDEX(Settings!$H:$H,MATCH(DN$1,Settings!$G:$G,0))=TRUE,
100-100*(AY567-MINIFS(AY:AY,$E:$E,$E567))/(MAXIFS(AY:AY,$E:$E,$E567)-MINIFS(AY:AY,$E:$E,$E567)),
100*(AY567-MINIFS(AY:AY,$E:$E,$E567))/(MAXIFS(AY:AY,$E:$E,$E567)-MINIFS(AY:AY,$E:$E,$E567))))</f>
        <v/>
      </c>
      <c r="DO567" s="223" t="str">
        <f t="array" ref="DO567">IF(AZ567="","",
IF(INDEX(Settings!$H:$H,MATCH(DO$1,Settings!$G:$G,0))=TRUE,
100-100*(AZ567-MINIFS(AZ:AZ,$E:$E,$E567))/(MAXIFS(AZ:AZ,$E:$E,$E567)-MINIFS(AZ:AZ,$E:$E,$E567)),
100*(AZ567-MINIFS(AZ:AZ,$E:$E,$E567))/(MAXIFS(AZ:AZ,$E:$E,$E567)-MINIFS(AZ:AZ,$E:$E,$E567))))</f>
        <v/>
      </c>
      <c r="DP567" s="223" t="str">
        <f t="array" ref="DP567">IF(BA567="","",
IF(INDEX(Settings!$H:$H,MATCH(DP$1,Settings!$G:$G,0))=TRUE,
100-100*(BA567-MINIFS(BA:BA,$E:$E,$E567))/(MAXIFS(BA:BA,$E:$E,$E567)-MINIFS(BA:BA,$E:$E,$E567)),
100*(BA567-MINIFS(BA:BA,$E:$E,$E567))/(MAXIFS(BA:BA,$E:$E,$E567)-MINIFS(BA:BA,$E:$E,$E567))))</f>
        <v/>
      </c>
      <c r="DQ567" s="223" t="str">
        <f t="array" ref="DQ567">IF(BB567="","",
IF(INDEX(Settings!$H:$H,MATCH(DQ$1,Settings!$G:$G,0))=TRUE,
100-100*(BB567-MINIFS(BB:BB,$E:$E,$E567))/(MAXIFS(BB:BB,$E:$E,$E567)-MINIFS(BB:BB,$E:$E,$E567)),
100*(BB567-MINIFS(BB:BB,$E:$E,$E567))/(MAXIFS(BB:BB,$E:$E,$E567)-MINIFS(BB:BB,$E:$E,$E567))))</f>
        <v/>
      </c>
      <c r="DR567" s="223" t="str">
        <f t="array" ref="DR567">IF(BC567="","",
IF(INDEX(Settings!$H:$H,MATCH(DR$1,Settings!$G:$G,0))=TRUE,
100-100*(BC567-MINIFS(BC:BC,$E:$E,$E567))/(MAXIFS(BC:BC,$E:$E,$E567)-MINIFS(BC:BC,$E:$E,$E567)),
100*(BC567-MINIFS(BC:BC,$E:$E,$E567))/(MAXIFS(BC:BC,$E:$E,$E567)-MINIFS(BC:BC,$E:$E,$E567))))</f>
        <v/>
      </c>
      <c r="DS567" s="223" t="str">
        <f t="array" ref="DS567">IF(BD567="","",
IF(INDEX(Settings!$H:$H,MATCH(DS$1,Settings!$G:$G,0))=TRUE,
100-100*(BD567-MINIFS(BD:BD,$E:$E,$E567))/(MAXIFS(BD:BD,$E:$E,$E567)-MINIFS(BD:BD,$E:$E,$E567)),
100*(BD567-MINIFS(BD:BD,$E:$E,$E567))/(MAXIFS(BD:BD,$E:$E,$E567)-MINIFS(BD:BD,$E:$E,$E567))))</f>
        <v/>
      </c>
      <c r="DT567" s="223" t="str">
        <f t="array" ref="DT567">IF(BE567="","",
IF(INDEX(Settings!$H:$H,MATCH(DT$1,Settings!$G:$G,0))=TRUE,
100-100*(BE567-MINIFS(BE:BE,$E:$E,$E567))/(MAXIFS(BE:BE,$E:$E,$E567)-MINIFS(BE:BE,$E:$E,$E567)),
100*(BE567-MINIFS(BE:BE,$E:$E,$E567))/(MAXIFS(BE:BE,$E:$E,$E567)-MINIFS(BE:BE,$E:$E,$E567))))</f>
        <v/>
      </c>
      <c r="DU567" s="223" t="str">
        <f t="array" ref="DU567">IF(BF567="","",
IF(INDEX(Settings!$H:$H,MATCH(DU$1,Settings!$G:$G,0))=TRUE,
100-100*(BF567-MINIFS(BF:BF,$E:$E,$E567))/(MAXIFS(BF:BF,$E:$E,$E567)-MINIFS(BF:BF,$E:$E,$E567)),
100*(BF567-MINIFS(BF:BF,$E:$E,$E567))/(MAXIFS(BF:BF,$E:$E,$E567)-MINIFS(BF:BF,$E:$E,$E567))))</f>
        <v/>
      </c>
      <c r="DV567" s="223" t="str">
        <f t="array" ref="DV567">IF(BG567="","",
IF(INDEX(Settings!$H:$H,MATCH(DV$1,Settings!$G:$G,0))=TRUE,
100-100*(BG567-MINIFS(BG:BG,$E:$E,$E567))/(MAXIFS(BG:BG,$E:$E,$E567)-MINIFS(BG:BG,$E:$E,$E567)),
100*(BG567-MINIFS(BG:BG,$E:$E,$E567))/(MAXIFS(BG:BG,$E:$E,$E567)-MINIFS(BG:BG,$E:$E,$E567))))</f>
        <v/>
      </c>
      <c r="DW567" s="223" t="str">
        <f t="array" ref="DW567">IF(BH567="","",
IF(INDEX(Settings!$H:$H,MATCH(DW$1,Settings!$G:$G,0))=TRUE,
100-100*(BH567-MINIFS(BH:BH,$E:$E,$E567))/(MAXIFS(BH:BH,$E:$E,$E567)-MINIFS(BH:BH,$E:$E,$E567)),
100*(BH567-MINIFS(BH:BH,$E:$E,$E567))/(MAXIFS(BH:BH,$E:$E,$E567)-MINIFS(BH:BH,$E:$E,$E567))))</f>
        <v/>
      </c>
      <c r="DX567" s="223" t="str">
        <f t="array" ref="DX567">IF(BI567="","",
IF(INDEX(Settings!$H:$H,MATCH(DX$1,Settings!$G:$G,0))=TRUE,
100-100*(BI567-MINIFS(BI:BI,$E:$E,$E567))/(MAXIFS(BI:BI,$E:$E,$E567)-MINIFS(BI:BI,$E:$E,$E567)),
100*(BI567-MINIFS(BI:BI,$E:$E,$E567))/(MAXIFS(BI:BI,$E:$E,$E567)-MINIFS(BI:BI,$E:$E,$E567))))</f>
        <v/>
      </c>
      <c r="DY567" s="223" t="str">
        <f t="array" ref="DY567">IF(BJ567="","",
IF(INDEX(Settings!$H:$H,MATCH(DY$1,Settings!$G:$G,0))=TRUE,
100-100*(BJ567-MINIFS(BJ:BJ,$E:$E,$E567))/(MAXIFS(BJ:BJ,$E:$E,$E567)-MINIFS(BJ:BJ,$E:$E,$E567)),
100*(BJ567-MINIFS(BJ:BJ,$E:$E,$E567))/(MAXIFS(BJ:BJ,$E:$E,$E567)-MINIFS(BJ:BJ,$E:$E,$E567))))</f>
        <v/>
      </c>
      <c r="DZ567" s="225"/>
      <c r="EA567" s="225"/>
      <c r="EB567" s="225" t="str">
        <f t="shared" si="8"/>
        <v/>
      </c>
      <c r="EC567" s="225" t="str">
        <f t="shared" si="9"/>
        <v/>
      </c>
      <c r="ED567" s="225" t="str">
        <f t="shared" si="10"/>
        <v/>
      </c>
      <c r="EE567" s="225" t="str">
        <f t="shared" si="11"/>
        <v/>
      </c>
      <c r="EF567" s="225" t="str">
        <f t="shared" si="12"/>
        <v/>
      </c>
      <c r="EG567" s="225" t="str">
        <f t="shared" si="13"/>
        <v/>
      </c>
      <c r="EH567" s="225"/>
      <c r="EI567" s="225"/>
      <c r="EJ567" s="225"/>
      <c r="EK567" s="225"/>
      <c r="EL567" s="225"/>
      <c r="EM567" s="225"/>
    </row>
    <row r="568">
      <c r="A568" s="231"/>
      <c r="B568" s="231"/>
      <c r="C568" s="231"/>
      <c r="D568" s="231" t="str">
        <f t="array" ref="D568">IFERROR(INDEX(Profiles!$B:$B,MATCH($A568,Profiles!$A:$A,0)),"")</f>
        <v/>
      </c>
      <c r="E568" s="231"/>
      <c r="F568" s="231"/>
      <c r="G568" s="231"/>
      <c r="H568" s="231"/>
      <c r="I568" s="231" t="str">
        <f>IF(A568="","",IF(Settings!$N$3="DATE",F568&amp;": "&amp;TEXT(B568,"M/DD/YY"),F568&amp;": "&amp;H568))</f>
        <v/>
      </c>
      <c r="J568" s="231"/>
      <c r="K568" s="231"/>
      <c r="L568" s="231"/>
      <c r="M568" s="232" t="str">
        <f t="shared" si="14"/>
        <v/>
      </c>
      <c r="N568" s="231"/>
      <c r="O568" s="231"/>
      <c r="P568" s="231"/>
      <c r="Q568" s="231"/>
      <c r="R568" s="231"/>
      <c r="S568" s="230" t="str">
        <f>IFERROR(VLOOKUP(AF568, 'YOYO IR Scores'!A:C, 3, FALSE), "")
</f>
        <v/>
      </c>
      <c r="T568" s="231"/>
      <c r="U568" s="231"/>
      <c r="V568" s="231"/>
      <c r="W568" s="231"/>
      <c r="X568" s="233" t="str">
        <f t="shared" si="4"/>
        <v/>
      </c>
      <c r="Y568" s="234" t="str">
        <f t="shared" si="5"/>
        <v/>
      </c>
      <c r="Z568" s="234" t="str">
        <f t="shared" si="6"/>
        <v/>
      </c>
      <c r="AA568" s="233" t="str">
        <f t="shared" si="7"/>
        <v/>
      </c>
      <c r="AB568" s="232"/>
      <c r="AC568" s="232"/>
      <c r="AD568" s="232"/>
      <c r="AE568" s="232" t="str">
        <f>IFERROR(VLOOKUP(AF568, 'YOYO IR Scores'!A:C, 2, FALSE), "")</f>
        <v/>
      </c>
      <c r="AF568" s="232"/>
      <c r="AG568" s="23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c r="BD568" s="232"/>
      <c r="BE568" s="232"/>
      <c r="BF568" s="232"/>
      <c r="BG568" s="232"/>
      <c r="BH568" s="232"/>
      <c r="BI568" s="232"/>
      <c r="BJ568" s="232"/>
      <c r="BK568" s="232" t="str">
        <f t="array" ref="BK568">IF(J568="","",
IF(INDEX(Settings!$H:$H,MATCH(BY$1,Settings!$G:$G,0))=TRUE,
100-100*(J568-MIN(J:J))/(MAX(J:J)-MIN(J:J)),
100*(J568-MIN(J:J))/(MAX(J:J)-MIN(J:J))))</f>
        <v/>
      </c>
      <c r="BL568" s="232" t="str">
        <f t="array" ref="BL568">IF(J568="","",
IF(INDEX(Settings!$H:$H,MATCH(BY$1,Settings!$G:$G,0))=TRUE,
100-100*(J568-MINIFS(J:J,$E:$E,$E568))/(MAXIFS(J:J,$E:$E,$E568)-MINIFS(J:J,$E:$E,$E568)),
100*(J568-MINIFS(J:J,$E:$E,$E568))/(MAXIFS(J:J,$E:$E,$E568)-MINIFS(J:J,$E:$E,$E568))))</f>
        <v/>
      </c>
      <c r="BM568" s="232" t="str">
        <f t="array" ref="BM568">IF(J568="","",
IF(INDEX(Settings!$H:$H,MATCH(BY$1,Settings!$G:$G,0))=TRUE,
100-100*(J568-MINIFS(J:J,$E:$E,$E568,$I:$I,$I568))/(MAXIFS(J:J,$E:$E,$E568,$I:$I,$I568)-MINIFS(J:J,$E:$E,$E568,$I:$I,$I568)),
100*(J568-MINIFS(J:J,$E:$E,$E568,$I:$I,$I568))/(MAXIFS(J:J,$E:$E,$E568,$I:$I,$I568)-MINIFS(J:J,$E:$E,$E568,$I:$I,$I568))))</f>
        <v/>
      </c>
      <c r="BN568" s="231" t="str">
        <f t="array" ref="BN568">IF(J568="","",
IF(INDEX(Settings!$H:$H,MATCH(BY$1,Settings!$G:$G,0))=TRUE,
100-100*PERCENTRANK(J:J,J568),
100*PERCENTRANK(J:J,J568)))</f>
        <v/>
      </c>
      <c r="BO568" s="231" t="str">
        <f>IFERROR(__xludf.DUMMYFUNCTION("IF(J568="""","""",
IF(INDEX(Settings!$H:$H,MATCH(BY$1,Settings!$G:$G,0))=TRUE,
100-100*PERCENTRANK(FILTER(J:J,$E:$E=$E568),J568),
100*PERCENTRANK(FILTER(J:J,$E:$E=$E568),J568)))"),"")</f>
        <v/>
      </c>
      <c r="BP568" s="231" t="str">
        <f>IFERROR(__xludf.DUMMYFUNCTION("IF(J568="""","""",
IF(INDEX(Settings!$H:$H,MATCH(BY$1,Settings!$G:$G,0))=TRUE,
100-100*PERCENTRANK(FILTER(J:J,$E:$E=$E568,$I:$I=$I568),J568),
100*PERCENTRANK(FILTER(J:J,$E:$E=$E568,$I:$I=$I568),J568)))"),"")</f>
        <v/>
      </c>
      <c r="BQ568" s="233" t="str">
        <f t="array" ref="BQ568">IF(J568="","",
IF(INDEX(Settings!$H:$H,MATCH(BY$1,Settings!$G:$G,0))=TRUE,
-1*(J568-AVERAGE(J:J))/STDEV(J:J),
(J568-AVERAGE(J:J))/STDEV(J:J)))</f>
        <v/>
      </c>
      <c r="BR568" s="233" t="str">
        <f>IFERROR(__xludf.DUMMYFUNCTION("IF(J568="""","""",
IF(INDEX(Settings!$H:$H,MATCH(BY$1,Settings!$G:$G,0))=TRUE,
-1*(J568-AVERAGEIFS(J:J,$E:$E,$E568))/STDEV(FILTER(J:J,$E:$E=$E568)),
(J568-AVERAGEIFS(J:J,$E:$E,$E568))/STDEV(FILTER(J:J,$E:$E=$E568))))"),"")</f>
        <v/>
      </c>
      <c r="BS568" s="233"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1"/>
      <c r="BX568" s="231"/>
      <c r="BY568" s="232" t="str">
        <f t="array" ref="BY568">IF(J568="","",
IF(INDEX(Settings!$H:$H,MATCH(BY$1,Settings!$G:$G,0))=TRUE,
100-100*(J568-MINIFS(J:J,$E:$E,$E568))/(MAXIFS(J:J,$E:$E,$E568)-MINIFS(J:J,$E:$E,$E568)),
100*(J568-MINIFS(J:J,$E:$E,$E568))/(MAXIFS(J:J,$E:$E,$E568)-MINIFS(J:J,$E:$E,$E568))))</f>
        <v/>
      </c>
      <c r="BZ568" s="232" t="str">
        <f t="array" ref="BZ568">IF(K568="","",
IF(INDEX(Settings!$H:$H,MATCH(BZ$1,Settings!$G:$G,0))=TRUE,
100-100*(K568-MINIFS(K:K,$E:$E,$E568))/(MAXIFS(K:K,$E:$E,$E568)-MINIFS(K:K,$E:$E,$E568)),
100*(K568-MINIFS(K:K,$E:$E,$E568))/(MAXIFS(K:K,$E:$E,$E568)-MINIFS(K:K,$E:$E,$E568))))</f>
        <v/>
      </c>
      <c r="CA568" s="232" t="str">
        <f t="array" ref="CA568">IF(L568="","",
IF(INDEX(Settings!$H:$H,MATCH(CA$1,Settings!$G:$G,0))=TRUE,
100-100*(L568-MINIFS(L:L,$E:$E,$E568))/(MAXIFS(L:L,$E:$E,$E568)-MINIFS(L:L,$E:$E,$E568)),
100*(L568-MINIFS(L:L,$E:$E,$E568))/(MAXIFS(L:L,$E:$E,$E568)-MINIFS(L:L,$E:$E,$E568))))</f>
        <v/>
      </c>
      <c r="CB568" s="232" t="str">
        <f t="array" ref="CB568">IF(M568="","",
IF(INDEX(Settings!$H:$H,MATCH(CB$1,Settings!$G:$G,0))=TRUE,
100-100*(M568-MINIFS(M:M,$E:$E,$E568))/(MAXIFS(M:M,$E:$E,$E568)-MINIFS(M:M,$E:$E,$E568)),
100*(M568-MINIFS(M:M,$E:$E,$E568))/(MAXIFS(M:M,$E:$E,$E568)-MINIFS(M:M,$E:$E,$E568))))</f>
        <v/>
      </c>
      <c r="CC568" s="232" t="str">
        <f t="array" ref="CC568">IF(N568="","",
IF(INDEX(Settings!$H:$H,MATCH(CC$1,Settings!$G:$G,0))=TRUE,
100-100*(N568-MINIFS(N:N,$E:$E,$E568))/(MAXIFS(N:N,$E:$E,$E568)-MINIFS(N:N,$E:$E,$E568)),
100*(N568-MINIFS(N:N,$E:$E,$E568))/(MAXIFS(N:N,$E:$E,$E568)-MINIFS(N:N,$E:$E,$E568))))</f>
        <v/>
      </c>
      <c r="CD568" s="232" t="str">
        <f t="array" ref="CD568">IF(O568="","",
IF(INDEX(Settings!$H:$H,MATCH(CD$1,Settings!$G:$G,0))=TRUE,
100-100*(O568-MINIFS(O:O,$E:$E,$E568))/(MAXIFS(O:O,$E:$E,$E568)-MINIFS(O:O,$E:$E,$E568)),
100*(O568-MINIFS(O:O,$E:$E,$E568))/(MAXIFS(O:O,$E:$E,$E568)-MINIFS(O:O,$E:$E,$E568))))</f>
        <v/>
      </c>
      <c r="CE568" s="232" t="str">
        <f t="array" ref="CE568">IF(P568="","",
IF(INDEX(Settings!$H:$H,MATCH(CE$1,Settings!$G:$G,0))=TRUE,
100-100*(P568-MINIFS(P:P,$E:$E,$E568))/(MAXIFS(P:P,$E:$E,$E568)-MINIFS(P:P,$E:$E,$E568)),
100*(P568-MINIFS(P:P,$E:$E,$E568))/(MAXIFS(P:P,$E:$E,$E568)-MINIFS(P:P,$E:$E,$E568))))</f>
        <v/>
      </c>
      <c r="CF568" s="232" t="str">
        <f t="array" ref="CF568">IF(Q568="","",
IF(INDEX(Settings!$H:$H,MATCH(CF$1,Settings!$G:$G,0))=TRUE,
100-100*(Q568-MINIFS(Q:Q,$E:$E,$E568))/(MAXIFS(Q:Q,$E:$E,$E568)-MINIFS(Q:Q,$E:$E,$E568)),
100*(Q568-MINIFS(Q:Q,$E:$E,$E568))/(MAXIFS(Q:Q,$E:$E,$E568)-MINIFS(Q:Q,$E:$E,$E568))))</f>
        <v/>
      </c>
      <c r="CG568" s="232" t="str">
        <f t="array" ref="CG568">IF(R568="","",
IF(INDEX(Settings!$H:$H,MATCH(CG$1,Settings!$G:$G,0))=TRUE,
100-100*(R568-MINIFS(R:R,$E:$E,$E568))/(MAXIFS(R:R,$E:$E,$E568)-MINIFS(R:R,$E:$E,$E568)),
100*(R568-MINIFS(R:R,$E:$E,$E568))/(MAXIFS(R:R,$E:$E,$E568)-MINIFS(R:R,$E:$E,$E568))))</f>
        <v/>
      </c>
      <c r="CH568" s="232" t="str">
        <f t="array" ref="CH568">IF(S568="","",
IF(INDEX(Settings!$H:$H,MATCH(CH$1,Settings!$G:$G,0))=TRUE,
100-100*(S568-MINIFS(S:S,$E:$E,$E568))/(MAXIFS(S:S,$E:$E,$E568)-MINIFS(S:S,$E:$E,$E568)),
100*(S568-MINIFS(S:S,$E:$E,$E568))/(MAXIFS(S:S,$E:$E,$E568)-MINIFS(S:S,$E:$E,$E568))))</f>
        <v/>
      </c>
      <c r="CI568" s="232" t="str">
        <f t="array" ref="CI568">IF(T568="","",
IF(INDEX(Settings!$H:$H,MATCH(CI$1,Settings!$G:$G,0))=TRUE,
100-100*(T568-MINIFS(T:T,$E:$E,$E568))/(MAXIFS(T:T,$E:$E,$E568)-MINIFS(T:T,$E:$E,$E568)),
100*(T568-MINIFS(T:T,$E:$E,$E568))/(MAXIFS(T:T,$E:$E,$E568)-MINIFS(T:T,$E:$E,$E568))))</f>
        <v/>
      </c>
      <c r="CJ568" s="232" t="str">
        <f t="array" ref="CJ568">IF(U568="","",
IF(INDEX(Settings!$H:$H,MATCH(CJ$1,Settings!$G:$G,0))=TRUE,
100-100*(U568-MINIFS(U:U,$E:$E,$E568))/(MAXIFS(U:U,$E:$E,$E568)-MINIFS(U:U,$E:$E,$E568)),
100*(U568-MINIFS(U:U,$E:$E,$E568))/(MAXIFS(U:U,$E:$E,$E568)-MINIFS(U:U,$E:$E,$E568))))</f>
        <v/>
      </c>
      <c r="CK568" s="232" t="str">
        <f t="array" ref="CK568">IF(V568="","",
IF(INDEX(Settings!$H:$H,MATCH(CK$1,Settings!$G:$G,0))=TRUE,
100-100*(V568-MINIFS(V:V,$E:$E,$E568))/(MAXIFS(V:V,$E:$E,$E568)-MINIFS(V:V,$E:$E,$E568)),
100*(V568-MINIFS(V:V,$E:$E,$E568))/(MAXIFS(V:V,$E:$E,$E568)-MINIFS(V:V,$E:$E,$E568))))</f>
        <v/>
      </c>
      <c r="CL568" s="232" t="str">
        <f t="array" ref="CL568">IF(W568="","",
IF(INDEX(Settings!$H:$H,MATCH(CL$1,Settings!$G:$G,0))=TRUE,
100-100*(W568-MINIFS(W:W,$E:$E,$E568))/(MAXIFS(W:W,$E:$E,$E568)-MINIFS(W:W,$E:$E,$E568)),
100*(W568-MINIFS(W:W,$E:$E,$E568))/(MAXIFS(W:W,$E:$E,$E568)-MINIFS(W:W,$E:$E,$E568))))</f>
        <v/>
      </c>
      <c r="CM568" s="232" t="str">
        <f t="array" ref="CM568">IF(X568="","",
IF(INDEX(Settings!$H:$H,MATCH(CM$1,Settings!$G:$G,0))=TRUE,
100-100*(X568-MINIFS(X:X,$E:$E,$E568))/(MAXIFS(X:X,$E:$E,$E568)-MINIFS(X:X,$E:$E,$E568)),
100*(X568-MINIFS(X:X,$E:$E,$E568))/(MAXIFS(X:X,$E:$E,$E568)-MINIFS(X:X,$E:$E,$E568))))</f>
        <v/>
      </c>
      <c r="CN568" s="232" t="str">
        <f t="array" ref="CN568">IF(Y568="","",
IF(INDEX(Settings!$H:$H,MATCH(CN$1,Settings!$G:$G,0))=TRUE,
100-100*(Y568-MINIFS(Y:Y,$E:$E,$E568))/(MAXIFS(Y:Y,$E:$E,$E568)-MINIFS(Y:Y,$E:$E,$E568)),
100*(Y568-MINIFS(Y:Y,$E:$E,$E568))/(MAXIFS(Y:Y,$E:$E,$E568)-MINIFS(Y:Y,$E:$E,$E568))))</f>
        <v/>
      </c>
      <c r="CO568" s="232" t="str">
        <f t="array" ref="CO568">IF(Z568="","",
IF(INDEX(Settings!$H:$H,MATCH(CO$1,Settings!$G:$G,0))=TRUE,
100-100*(Z568-MINIFS(Z:Z,$E:$E,$E568))/(MAXIFS(Z:Z,$E:$E,$E568)-MINIFS(Z:Z,$E:$E,$E568)),
100*(Z568-MINIFS(Z:Z,$E:$E,$E568))/(MAXIFS(Z:Z,$E:$E,$E568)-MINIFS(Z:Z,$E:$E,$E568))))</f>
        <v/>
      </c>
      <c r="CP568" s="232" t="str">
        <f t="array" ref="CP568">IF(AA568="","",
IF(INDEX(Settings!$H:$H,MATCH(CP$1,Settings!$G:$G,0))=TRUE,
100-100*(AA568-MINIFS(AA:AA,$E:$E,$E568))/(MAXIFS(AA:AA,$E:$E,$E568)-MINIFS(AA:AA,$E:$E,$E568)),
100*(AA568-MINIFS(AA:AA,$E:$E,$E568))/(MAXIFS(AA:AA,$E:$E,$E568)-MINIFS(AA:AA,$E:$E,$E568))))</f>
        <v/>
      </c>
      <c r="CQ568" s="232" t="str">
        <f t="array" ref="CQ568">IF(AB568="","",
IF(INDEX(Settings!$H:$H,MATCH(CQ$1,Settings!$G:$G,0))=TRUE,
100-100*(AB568-MINIFS(AB:AB,$E:$E,$E568))/(MAXIFS(AB:AB,$E:$E,$E568)-MINIFS(AB:AB,$E:$E,$E568)),
100*(AB568-MINIFS(AB:AB,$E:$E,$E568))/(MAXIFS(AB:AB,$E:$E,$E568)-MINIFS(AB:AB,$E:$E,$E568))))</f>
        <v/>
      </c>
      <c r="CR568" s="232" t="str">
        <f t="array" ref="CR568">IF(AC568="","",
IF(INDEX(Settings!$H:$H,MATCH(CR$1,Settings!$G:$G,0))=TRUE,
100-100*(AC568-MINIFS(AC:AC,$E:$E,$E568))/(MAXIFS(AC:AC,$E:$E,$E568)-MINIFS(AC:AC,$E:$E,$E568)),
100*(AC568-MINIFS(AC:AC,$E:$E,$E568))/(MAXIFS(AC:AC,$E:$E,$E568)-MINIFS(AC:AC,$E:$E,$E568))))</f>
        <v/>
      </c>
      <c r="CS568" s="232" t="str">
        <f t="array" ref="CS568">IF(AD568="","",
IF(INDEX(Settings!$H:$H,MATCH(CS$1,Settings!$G:$G,0))=TRUE,
100-100*(AD568-MINIFS(AD:AD,$E:$E,$E568))/(MAXIFS(AD:AD,$E:$E,$E568)-MINIFS(AD:AD,$E:$E,$E568)),
100*(AD568-MINIFS(AD:AD,$E:$E,$E568))/(MAXIFS(AD:AD,$E:$E,$E568)-MINIFS(AD:AD,$E:$E,$E568))))</f>
        <v/>
      </c>
      <c r="CT568" s="232" t="str">
        <f t="array" ref="CT568">IF(AE568="","",
IF(INDEX(Settings!$H:$H,MATCH(CT$1,Settings!$G:$G,0))=TRUE,
100-100*(AE568-MINIFS(AE:AE,$E:$E,$E568))/(MAXIFS(AE:AE,$E:$E,$E568)-MINIFS(AE:AE,$E:$E,$E568)),
100*(AE568-MINIFS(AE:AE,$E:$E,$E568))/(MAXIFS(AE:AE,$E:$E,$E568)-MINIFS(AE:AE,$E:$E,$E568))))</f>
        <v/>
      </c>
      <c r="CU568" s="232" t="str">
        <f t="array" ref="CU568">IF(AF568="","",
IF(INDEX(Settings!$H:$H,MATCH(CU$1,Settings!$G:$G,0))=TRUE,
100-100*(AF568-MINIFS(AF:AF,$E:$E,$E568))/(MAXIFS(AF:AF,$E:$E,$E568)-MINIFS(AF:AF,$E:$E,$E568)),
100*(AF568-MINIFS(AF:AF,$E:$E,$E568))/(MAXIFS(AF:AF,$E:$E,$E568)-MINIFS(AF:AF,$E:$E,$E568))))</f>
        <v/>
      </c>
      <c r="CV568" s="232" t="str">
        <f t="array" ref="CV568">IF(AG568="","",
IF(INDEX(Settings!$H:$H,MATCH(CV$1,Settings!$G:$G,0))=TRUE,
100-100*(AG568-MINIFS(AG:AG,$E:$E,$E568))/(MAXIFS(AG:AG,$E:$E,$E568)-MINIFS(AG:AG,$E:$E,$E568)),
100*(AG568-MINIFS(AG:AG,$E:$E,$E568))/(MAXIFS(AG:AG,$E:$E,$E568)-MINIFS(AG:AG,$E:$E,$E568))))</f>
        <v/>
      </c>
      <c r="CW568" s="232" t="str">
        <f t="array" ref="CW568">IF(AH568="","",
IF(INDEX(Settings!$H:$H,MATCH(CW$1,Settings!$G:$G,0))=TRUE,
100-100*(AH568-MINIFS(AH:AH,$E:$E,$E568))/(MAXIFS(AH:AH,$E:$E,$E568)-MINIFS(AH:AH,$E:$E,$E568)),
100*(AH568-MINIFS(AH:AH,$E:$E,$E568))/(MAXIFS(AH:AH,$E:$E,$E568)-MINIFS(AH:AH,$E:$E,$E568))))</f>
        <v/>
      </c>
      <c r="CX568" s="232" t="str">
        <f t="array" ref="CX568">IF(AI568="","",
IF(INDEX(Settings!$H:$H,MATCH(CX$1,Settings!$G:$G,0))=TRUE,
100-100*(AI568-MINIFS(AI:AI,$E:$E,$E568))/(MAXIFS(AI:AI,$E:$E,$E568)-MINIFS(AI:AI,$E:$E,$E568)),
100*(AI568-MINIFS(AI:AI,$E:$E,$E568))/(MAXIFS(AI:AI,$E:$E,$E568)-MINIFS(AI:AI,$E:$E,$E568))))</f>
        <v/>
      </c>
      <c r="CY568" s="232" t="str">
        <f t="array" ref="CY568">IF(AJ568="","",
IF(INDEX(Settings!$H:$H,MATCH(CY$1,Settings!$G:$G,0))=TRUE,
100-100*(AJ568-MINIFS(AJ:AJ,$E:$E,$E568))/(MAXIFS(AJ:AJ,$E:$E,$E568)-MINIFS(AJ:AJ,$E:$E,$E568)),
100*(AJ568-MINIFS(AJ:AJ,$E:$E,$E568))/(MAXIFS(AJ:AJ,$E:$E,$E568)-MINIFS(AJ:AJ,$E:$E,$E568))))</f>
        <v/>
      </c>
      <c r="CZ568" s="232" t="str">
        <f t="array" ref="CZ568">IF(AK568="","",
IF(INDEX(Settings!$H:$H,MATCH(CZ$1,Settings!$G:$G,0))=TRUE,
100-100*(AK568-MINIFS(AK:AK,$E:$E,$E568))/(MAXIFS(AK:AK,$E:$E,$E568)-MINIFS(AK:AK,$E:$E,$E568)),
100*(AK568-MINIFS(AK:AK,$E:$E,$E568))/(MAXIFS(AK:AK,$E:$E,$E568)-MINIFS(AK:AK,$E:$E,$E568))))</f>
        <v/>
      </c>
      <c r="DA568" s="232" t="str">
        <f t="array" ref="DA568">IF(AL568="","",
IF(INDEX(Settings!$H:$H,MATCH(DA$1,Settings!$G:$G,0))=TRUE,
100-100*(AL568-MINIFS(AL:AL,$E:$E,$E568))/(MAXIFS(AL:AL,$E:$E,$E568)-MINIFS(AL:AL,$E:$E,$E568)),
100*(AL568-MINIFS(AL:AL,$E:$E,$E568))/(MAXIFS(AL:AL,$E:$E,$E568)-MINIFS(AL:AL,$E:$E,$E568))))</f>
        <v/>
      </c>
      <c r="DB568" s="232" t="str">
        <f t="array" ref="DB568">IF(AM568="","",
IF(INDEX(Settings!$H:$H,MATCH(DB$1,Settings!$G:$G,0))=TRUE,
100-100*(AM568-MINIFS(AM:AM,$E:$E,$E568))/(MAXIFS(AM:AM,$E:$E,$E568)-MINIFS(AM:AM,$E:$E,$E568)),
100*(AM568-MINIFS(AM:AM,$E:$E,$E568))/(MAXIFS(AM:AM,$E:$E,$E568)-MINIFS(AM:AM,$E:$E,$E568))))</f>
        <v/>
      </c>
      <c r="DC568" s="232" t="str">
        <f t="array" ref="DC568">IF(AN568="","",
IF(INDEX(Settings!$H:$H,MATCH(DC$1,Settings!$G:$G,0))=TRUE,
100-100*(AN568-MINIFS(AN:AN,$E:$E,$E568))/(MAXIFS(AN:AN,$E:$E,$E568)-MINIFS(AN:AN,$E:$E,$E568)),
100*(AN568-MINIFS(AN:AN,$E:$E,$E568))/(MAXIFS(AN:AN,$E:$E,$E568)-MINIFS(AN:AN,$E:$E,$E568))))</f>
        <v/>
      </c>
      <c r="DD568" s="232" t="str">
        <f t="array" ref="DD568">IF(AO568="","",
IF(INDEX(Settings!$H:$H,MATCH(DD$1,Settings!$G:$G,0))=TRUE,
100-100*(AO568-MINIFS(AO:AO,$E:$E,$E568))/(MAXIFS(AO:AO,$E:$E,$E568)-MINIFS(AO:AO,$E:$E,$E568)),
100*(AO568-MINIFS(AO:AO,$E:$E,$E568))/(MAXIFS(AO:AO,$E:$E,$E568)-MINIFS(AO:AO,$E:$E,$E568))))</f>
        <v/>
      </c>
      <c r="DE568" s="232" t="str">
        <f t="array" ref="DE568">IF(AP568="","",
IF(INDEX(Settings!$H:$H,MATCH(DE$1,Settings!$G:$G,0))=TRUE,
100-100*(AP568-MINIFS(AP:AP,$E:$E,$E568))/(MAXIFS(AP:AP,$E:$E,$E568)-MINIFS(AP:AP,$E:$E,$E568)),
100*(AP568-MINIFS(AP:AP,$E:$E,$E568))/(MAXIFS(AP:AP,$E:$E,$E568)-MINIFS(AP:AP,$E:$E,$E568))))</f>
        <v/>
      </c>
      <c r="DF568" s="232" t="str">
        <f t="array" ref="DF568">IF(AQ568="","",
IF(INDEX(Settings!$H:$H,MATCH(DF$1,Settings!$G:$G,0))=TRUE,
100-100*(AQ568-MINIFS(AQ:AQ,$E:$E,$E568))/(MAXIFS(AQ:AQ,$E:$E,$E568)-MINIFS(AQ:AQ,$E:$E,$E568)),
100*(AQ568-MINIFS(AQ:AQ,$E:$E,$E568))/(MAXIFS(AQ:AQ,$E:$E,$E568)-MINIFS(AQ:AQ,$E:$E,$E568))))</f>
        <v/>
      </c>
      <c r="DG568" s="232" t="str">
        <f t="array" ref="DG568">IF(AR568="","",
IF(INDEX(Settings!$H:$H,MATCH(DG$1,Settings!$G:$G,0))=TRUE,
100-100*(AR568-MINIFS(AR:AR,$E:$E,$E568))/(MAXIFS(AR:AR,$E:$E,$E568)-MINIFS(AR:AR,$E:$E,$E568)),
100*(AR568-MINIFS(AR:AR,$E:$E,$E568))/(MAXIFS(AR:AR,$E:$E,$E568)-MINIFS(AR:AR,$E:$E,$E568))))</f>
        <v/>
      </c>
      <c r="DH568" s="232" t="str">
        <f t="array" ref="DH568">IF(AS568="","",
IF(INDEX(Settings!$H:$H,MATCH(DH$1,Settings!$G:$G,0))=TRUE,
100-100*(AS568-MINIFS(AS:AS,$E:$E,$E568))/(MAXIFS(AS:AS,$E:$E,$E568)-MINIFS(AS:AS,$E:$E,$E568)),
100*(AS568-MINIFS(AS:AS,$E:$E,$E568))/(MAXIFS(AS:AS,$E:$E,$E568)-MINIFS(AS:AS,$E:$E,$E568))))</f>
        <v/>
      </c>
      <c r="DI568" s="232" t="str">
        <f t="array" ref="DI568">IF(AT568="","",
IF(INDEX(Settings!$H:$H,MATCH(DI$1,Settings!$G:$G,0))=TRUE,
100-100*(AT568-MINIFS(AT:AT,$E:$E,$E568))/(MAXIFS(AT:AT,$E:$E,$E568)-MINIFS(AT:AT,$E:$E,$E568)),
100*(AT568-MINIFS(AT:AT,$E:$E,$E568))/(MAXIFS(AT:AT,$E:$E,$E568)-MINIFS(AT:AT,$E:$E,$E568))))</f>
        <v/>
      </c>
      <c r="DJ568" s="232" t="str">
        <f t="array" ref="DJ568">IF(AU568="","",
IF(INDEX(Settings!$H:$H,MATCH(DJ$1,Settings!$G:$G,0))=TRUE,
100-100*(AU568-MINIFS(AU:AU,$E:$E,$E568))/(MAXIFS(AU:AU,$E:$E,$E568)-MINIFS(AU:AU,$E:$E,$E568)),
100*(AU568-MINIFS(AU:AU,$E:$E,$E568))/(MAXIFS(AU:AU,$E:$E,$E568)-MINIFS(AU:AU,$E:$E,$E568))))</f>
        <v/>
      </c>
      <c r="DK568" s="232" t="str">
        <f t="array" ref="DK568">IF(AV568="","",
IF(INDEX(Settings!$H:$H,MATCH(DK$1,Settings!$G:$G,0))=TRUE,
100-100*(AV568-MINIFS(AV:AV,$E:$E,$E568))/(MAXIFS(AV:AV,$E:$E,$E568)-MINIFS(AV:AV,$E:$E,$E568)),
100*(AV568-MINIFS(AV:AV,$E:$E,$E568))/(MAXIFS(AV:AV,$E:$E,$E568)-MINIFS(AV:AV,$E:$E,$E568))))</f>
        <v/>
      </c>
      <c r="DL568" s="232" t="str">
        <f t="array" ref="DL568">IF(AW568="","",
IF(INDEX(Settings!$H:$H,MATCH(DL$1,Settings!$G:$G,0))=TRUE,
100-100*(AW568-MINIFS(AW:AW,$E:$E,$E568))/(MAXIFS(AW:AW,$E:$E,$E568)-MINIFS(AW:AW,$E:$E,$E568)),
100*(AW568-MINIFS(AW:AW,$E:$E,$E568))/(MAXIFS(AW:AW,$E:$E,$E568)-MINIFS(AW:AW,$E:$E,$E568))))</f>
        <v/>
      </c>
      <c r="DM568" s="232" t="str">
        <f t="array" ref="DM568">IF(AX568="","",
IF(INDEX(Settings!$H:$H,MATCH(DM$1,Settings!$G:$G,0))=TRUE,
100-100*(AX568-MINIFS(AX:AX,$E:$E,$E568))/(MAXIFS(AX:AX,$E:$E,$E568)-MINIFS(AX:AX,$E:$E,$E568)),
100*(AX568-MINIFS(AX:AX,$E:$E,$E568))/(MAXIFS(AX:AX,$E:$E,$E568)-MINIFS(AX:AX,$E:$E,$E568))))</f>
        <v/>
      </c>
      <c r="DN568" s="232" t="str">
        <f t="array" ref="DN568">IF(AY568="","",
IF(INDEX(Settings!$H:$H,MATCH(DN$1,Settings!$G:$G,0))=TRUE,
100-100*(AY568-MINIFS(AY:AY,$E:$E,$E568))/(MAXIFS(AY:AY,$E:$E,$E568)-MINIFS(AY:AY,$E:$E,$E568)),
100*(AY568-MINIFS(AY:AY,$E:$E,$E568))/(MAXIFS(AY:AY,$E:$E,$E568)-MINIFS(AY:AY,$E:$E,$E568))))</f>
        <v/>
      </c>
      <c r="DO568" s="232" t="str">
        <f t="array" ref="DO568">IF(AZ568="","",
IF(INDEX(Settings!$H:$H,MATCH(DO$1,Settings!$G:$G,0))=TRUE,
100-100*(AZ568-MINIFS(AZ:AZ,$E:$E,$E568))/(MAXIFS(AZ:AZ,$E:$E,$E568)-MINIFS(AZ:AZ,$E:$E,$E568)),
100*(AZ568-MINIFS(AZ:AZ,$E:$E,$E568))/(MAXIFS(AZ:AZ,$E:$E,$E568)-MINIFS(AZ:AZ,$E:$E,$E568))))</f>
        <v/>
      </c>
      <c r="DP568" s="232" t="str">
        <f t="array" ref="DP568">IF(BA568="","",
IF(INDEX(Settings!$H:$H,MATCH(DP$1,Settings!$G:$G,0))=TRUE,
100-100*(BA568-MINIFS(BA:BA,$E:$E,$E568))/(MAXIFS(BA:BA,$E:$E,$E568)-MINIFS(BA:BA,$E:$E,$E568)),
100*(BA568-MINIFS(BA:BA,$E:$E,$E568))/(MAXIFS(BA:BA,$E:$E,$E568)-MINIFS(BA:BA,$E:$E,$E568))))</f>
        <v/>
      </c>
      <c r="DQ568" s="232" t="str">
        <f t="array" ref="DQ568">IF(BB568="","",
IF(INDEX(Settings!$H:$H,MATCH(DQ$1,Settings!$G:$G,0))=TRUE,
100-100*(BB568-MINIFS(BB:BB,$E:$E,$E568))/(MAXIFS(BB:BB,$E:$E,$E568)-MINIFS(BB:BB,$E:$E,$E568)),
100*(BB568-MINIFS(BB:BB,$E:$E,$E568))/(MAXIFS(BB:BB,$E:$E,$E568)-MINIFS(BB:BB,$E:$E,$E568))))</f>
        <v/>
      </c>
      <c r="DR568" s="232" t="str">
        <f t="array" ref="DR568">IF(BC568="","",
IF(INDEX(Settings!$H:$H,MATCH(DR$1,Settings!$G:$G,0))=TRUE,
100-100*(BC568-MINIFS(BC:BC,$E:$E,$E568))/(MAXIFS(BC:BC,$E:$E,$E568)-MINIFS(BC:BC,$E:$E,$E568)),
100*(BC568-MINIFS(BC:BC,$E:$E,$E568))/(MAXIFS(BC:BC,$E:$E,$E568)-MINIFS(BC:BC,$E:$E,$E568))))</f>
        <v/>
      </c>
      <c r="DS568" s="232" t="str">
        <f t="array" ref="DS568">IF(BD568="","",
IF(INDEX(Settings!$H:$H,MATCH(DS$1,Settings!$G:$G,0))=TRUE,
100-100*(BD568-MINIFS(BD:BD,$E:$E,$E568))/(MAXIFS(BD:BD,$E:$E,$E568)-MINIFS(BD:BD,$E:$E,$E568)),
100*(BD568-MINIFS(BD:BD,$E:$E,$E568))/(MAXIFS(BD:BD,$E:$E,$E568)-MINIFS(BD:BD,$E:$E,$E568))))</f>
        <v/>
      </c>
      <c r="DT568" s="232" t="str">
        <f t="array" ref="DT568">IF(BE568="","",
IF(INDEX(Settings!$H:$H,MATCH(DT$1,Settings!$G:$G,0))=TRUE,
100-100*(BE568-MINIFS(BE:BE,$E:$E,$E568))/(MAXIFS(BE:BE,$E:$E,$E568)-MINIFS(BE:BE,$E:$E,$E568)),
100*(BE568-MINIFS(BE:BE,$E:$E,$E568))/(MAXIFS(BE:BE,$E:$E,$E568)-MINIFS(BE:BE,$E:$E,$E568))))</f>
        <v/>
      </c>
      <c r="DU568" s="232" t="str">
        <f t="array" ref="DU568">IF(BF568="","",
IF(INDEX(Settings!$H:$H,MATCH(DU$1,Settings!$G:$G,0))=TRUE,
100-100*(BF568-MINIFS(BF:BF,$E:$E,$E568))/(MAXIFS(BF:BF,$E:$E,$E568)-MINIFS(BF:BF,$E:$E,$E568)),
100*(BF568-MINIFS(BF:BF,$E:$E,$E568))/(MAXIFS(BF:BF,$E:$E,$E568)-MINIFS(BF:BF,$E:$E,$E568))))</f>
        <v/>
      </c>
      <c r="DV568" s="232" t="str">
        <f t="array" ref="DV568">IF(BG568="","",
IF(INDEX(Settings!$H:$H,MATCH(DV$1,Settings!$G:$G,0))=TRUE,
100-100*(BG568-MINIFS(BG:BG,$E:$E,$E568))/(MAXIFS(BG:BG,$E:$E,$E568)-MINIFS(BG:BG,$E:$E,$E568)),
100*(BG568-MINIFS(BG:BG,$E:$E,$E568))/(MAXIFS(BG:BG,$E:$E,$E568)-MINIFS(BG:BG,$E:$E,$E568))))</f>
        <v/>
      </c>
      <c r="DW568" s="232" t="str">
        <f t="array" ref="DW568">IF(BH568="","",
IF(INDEX(Settings!$H:$H,MATCH(DW$1,Settings!$G:$G,0))=TRUE,
100-100*(BH568-MINIFS(BH:BH,$E:$E,$E568))/(MAXIFS(BH:BH,$E:$E,$E568)-MINIFS(BH:BH,$E:$E,$E568)),
100*(BH568-MINIFS(BH:BH,$E:$E,$E568))/(MAXIFS(BH:BH,$E:$E,$E568)-MINIFS(BH:BH,$E:$E,$E568))))</f>
        <v/>
      </c>
      <c r="DX568" s="232" t="str">
        <f t="array" ref="DX568">IF(BI568="","",
IF(INDEX(Settings!$H:$H,MATCH(DX$1,Settings!$G:$G,0))=TRUE,
100-100*(BI568-MINIFS(BI:BI,$E:$E,$E568))/(MAXIFS(BI:BI,$E:$E,$E568)-MINIFS(BI:BI,$E:$E,$E568)),
100*(BI568-MINIFS(BI:BI,$E:$E,$E568))/(MAXIFS(BI:BI,$E:$E,$E568)-MINIFS(BI:BI,$E:$E,$E568))))</f>
        <v/>
      </c>
      <c r="DY568" s="232" t="str">
        <f t="array" ref="DY568">IF(BJ568="","",
IF(INDEX(Settings!$H:$H,MATCH(DY$1,Settings!$G:$G,0))=TRUE,
100-100*(BJ568-MINIFS(BJ:BJ,$E:$E,$E568))/(MAXIFS(BJ:BJ,$E:$E,$E568)-MINIFS(BJ:BJ,$E:$E,$E568)),
100*(BJ568-MINIFS(BJ:BJ,$E:$E,$E568))/(MAXIFS(BJ:BJ,$E:$E,$E568)-MINIFS(BJ:BJ,$E:$E,$E568))))</f>
        <v/>
      </c>
      <c r="DZ568" s="234"/>
      <c r="EA568" s="234"/>
      <c r="EB568" s="234" t="str">
        <f t="shared" si="8"/>
        <v/>
      </c>
      <c r="EC568" s="234" t="str">
        <f t="shared" si="9"/>
        <v/>
      </c>
      <c r="ED568" s="234" t="str">
        <f t="shared" si="10"/>
        <v/>
      </c>
      <c r="EE568" s="234" t="str">
        <f t="shared" si="11"/>
        <v/>
      </c>
      <c r="EF568" s="234" t="str">
        <f t="shared" si="12"/>
        <v/>
      </c>
      <c r="EG568" s="234" t="str">
        <f t="shared" si="13"/>
        <v/>
      </c>
      <c r="EH568" s="234"/>
      <c r="EI568" s="234"/>
      <c r="EJ568" s="234"/>
      <c r="EK568" s="234"/>
      <c r="EL568" s="234"/>
      <c r="EM568" s="234"/>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3" t="str">
        <f t="shared" si="14"/>
        <v/>
      </c>
      <c r="N569" s="49"/>
      <c r="O569" s="49"/>
      <c r="P569" s="49"/>
      <c r="Q569" s="49"/>
      <c r="R569" s="49"/>
      <c r="S569" s="222" t="str">
        <f>IFERROR(VLOOKUP(AF569, 'YOYO IR Scores'!A:C, 3, FALSE), "")
</f>
        <v/>
      </c>
      <c r="T569" s="49"/>
      <c r="U569" s="49"/>
      <c r="V569" s="49"/>
      <c r="W569" s="49"/>
      <c r="X569" s="224" t="str">
        <f t="shared" si="4"/>
        <v/>
      </c>
      <c r="Y569" s="225" t="str">
        <f t="shared" si="5"/>
        <v/>
      </c>
      <c r="Z569" s="225" t="str">
        <f t="shared" si="6"/>
        <v/>
      </c>
      <c r="AA569" s="224" t="str">
        <f t="shared" si="7"/>
        <v/>
      </c>
      <c r="AB569" s="223"/>
      <c r="AC569" s="223"/>
      <c r="AD569" s="223"/>
      <c r="AE569" s="223" t="str">
        <f>IFERROR(VLOOKUP(AF569, 'YOYO IR Scores'!A:C, 2, FALSE), "")</f>
        <v/>
      </c>
      <c r="AF569" s="223"/>
      <c r="AG569" s="223"/>
      <c r="AH569" s="223"/>
      <c r="AI569" s="223"/>
      <c r="AJ569" s="223"/>
      <c r="AK569" s="223"/>
      <c r="AL569" s="223"/>
      <c r="AM569" s="223"/>
      <c r="AN569" s="223"/>
      <c r="AO569" s="223"/>
      <c r="AP569" s="223"/>
      <c r="AQ569" s="223"/>
      <c r="AR569" s="223"/>
      <c r="AS569" s="223"/>
      <c r="AT569" s="223"/>
      <c r="AU569" s="223"/>
      <c r="AV569" s="223"/>
      <c r="AW569" s="223"/>
      <c r="AX569" s="223"/>
      <c r="AY569" s="223"/>
      <c r="AZ569" s="223"/>
      <c r="BA569" s="223"/>
      <c r="BB569" s="223"/>
      <c r="BC569" s="223"/>
      <c r="BD569" s="223"/>
      <c r="BE569" s="223"/>
      <c r="BF569" s="223"/>
      <c r="BG569" s="223"/>
      <c r="BH569" s="223"/>
      <c r="BI569" s="223"/>
      <c r="BJ569" s="223"/>
      <c r="BK569" s="223" t="str">
        <f t="array" ref="BK569">IF(J569="","",
IF(INDEX(Settings!$H:$H,MATCH(BY$1,Settings!$G:$G,0))=TRUE,
100-100*(J569-MIN(J:J))/(MAX(J:J)-MIN(J:J)),
100*(J569-MIN(J:J))/(MAX(J:J)-MIN(J:J))))</f>
        <v/>
      </c>
      <c r="BL569" s="223" t="str">
        <f t="array" ref="BL569">IF(J569="","",
IF(INDEX(Settings!$H:$H,MATCH(BY$1,Settings!$G:$G,0))=TRUE,
100-100*(J569-MINIFS(J:J,$E:$E,$E569))/(MAXIFS(J:J,$E:$E,$E569)-MINIFS(J:J,$E:$E,$E569)),
100*(J569-MINIFS(J:J,$E:$E,$E569))/(MAXIFS(J:J,$E:$E,$E569)-MINIFS(J:J,$E:$E,$E569))))</f>
        <v/>
      </c>
      <c r="BM569" s="223"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4" t="str">
        <f t="array" ref="BQ569">IF(J569="","",
IF(INDEX(Settings!$H:$H,MATCH(BY$1,Settings!$G:$G,0))=TRUE,
-1*(J569-AVERAGE(J:J))/STDEV(J:J),
(J569-AVERAGE(J:J))/STDEV(J:J)))</f>
        <v/>
      </c>
      <c r="BR569" s="224" t="str">
        <f>IFERROR(__xludf.DUMMYFUNCTION("IF(J569="""","""",
IF(INDEX(Settings!$H:$H,MATCH(BY$1,Settings!$G:$G,0))=TRUE,
-1*(J569-AVERAGEIFS(J:J,$E:$E,$E569))/STDEV(FILTER(J:J,$E:$E=$E569)),
(J569-AVERAGEIFS(J:J,$E:$E,$E569))/STDEV(FILTER(J:J,$E:$E=$E569))))"),"")</f>
        <v/>
      </c>
      <c r="BS569" s="224"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3" t="str">
        <f t="array" ref="BY569">IF(J569="","",
IF(INDEX(Settings!$H:$H,MATCH(BY$1,Settings!$G:$G,0))=TRUE,
100-100*(J569-MINIFS(J:J,$E:$E,$E569))/(MAXIFS(J:J,$E:$E,$E569)-MINIFS(J:J,$E:$E,$E569)),
100*(J569-MINIFS(J:J,$E:$E,$E569))/(MAXIFS(J:J,$E:$E,$E569)-MINIFS(J:J,$E:$E,$E569))))</f>
        <v/>
      </c>
      <c r="BZ569" s="223" t="str">
        <f t="array" ref="BZ569">IF(K569="","",
IF(INDEX(Settings!$H:$H,MATCH(BZ$1,Settings!$G:$G,0))=TRUE,
100-100*(K569-MINIFS(K:K,$E:$E,$E569))/(MAXIFS(K:K,$E:$E,$E569)-MINIFS(K:K,$E:$E,$E569)),
100*(K569-MINIFS(K:K,$E:$E,$E569))/(MAXIFS(K:K,$E:$E,$E569)-MINIFS(K:K,$E:$E,$E569))))</f>
        <v/>
      </c>
      <c r="CA569" s="223" t="str">
        <f t="array" ref="CA569">IF(L569="","",
IF(INDEX(Settings!$H:$H,MATCH(CA$1,Settings!$G:$G,0))=TRUE,
100-100*(L569-MINIFS(L:L,$E:$E,$E569))/(MAXIFS(L:L,$E:$E,$E569)-MINIFS(L:L,$E:$E,$E569)),
100*(L569-MINIFS(L:L,$E:$E,$E569))/(MAXIFS(L:L,$E:$E,$E569)-MINIFS(L:L,$E:$E,$E569))))</f>
        <v/>
      </c>
      <c r="CB569" s="223" t="str">
        <f t="array" ref="CB569">IF(M569="","",
IF(INDEX(Settings!$H:$H,MATCH(CB$1,Settings!$G:$G,0))=TRUE,
100-100*(M569-MINIFS(M:M,$E:$E,$E569))/(MAXIFS(M:M,$E:$E,$E569)-MINIFS(M:M,$E:$E,$E569)),
100*(M569-MINIFS(M:M,$E:$E,$E569))/(MAXIFS(M:M,$E:$E,$E569)-MINIFS(M:M,$E:$E,$E569))))</f>
        <v/>
      </c>
      <c r="CC569" s="223" t="str">
        <f t="array" ref="CC569">IF(N569="","",
IF(INDEX(Settings!$H:$H,MATCH(CC$1,Settings!$G:$G,0))=TRUE,
100-100*(N569-MINIFS(N:N,$E:$E,$E569))/(MAXIFS(N:N,$E:$E,$E569)-MINIFS(N:N,$E:$E,$E569)),
100*(N569-MINIFS(N:N,$E:$E,$E569))/(MAXIFS(N:N,$E:$E,$E569)-MINIFS(N:N,$E:$E,$E569))))</f>
        <v/>
      </c>
      <c r="CD569" s="223" t="str">
        <f t="array" ref="CD569">IF(O569="","",
IF(INDEX(Settings!$H:$H,MATCH(CD$1,Settings!$G:$G,0))=TRUE,
100-100*(O569-MINIFS(O:O,$E:$E,$E569))/(MAXIFS(O:O,$E:$E,$E569)-MINIFS(O:O,$E:$E,$E569)),
100*(O569-MINIFS(O:O,$E:$E,$E569))/(MAXIFS(O:O,$E:$E,$E569)-MINIFS(O:O,$E:$E,$E569))))</f>
        <v/>
      </c>
      <c r="CE569" s="223" t="str">
        <f t="array" ref="CE569">IF(P569="","",
IF(INDEX(Settings!$H:$H,MATCH(CE$1,Settings!$G:$G,0))=TRUE,
100-100*(P569-MINIFS(P:P,$E:$E,$E569))/(MAXIFS(P:P,$E:$E,$E569)-MINIFS(P:P,$E:$E,$E569)),
100*(P569-MINIFS(P:P,$E:$E,$E569))/(MAXIFS(P:P,$E:$E,$E569)-MINIFS(P:P,$E:$E,$E569))))</f>
        <v/>
      </c>
      <c r="CF569" s="223" t="str">
        <f t="array" ref="CF569">IF(Q569="","",
IF(INDEX(Settings!$H:$H,MATCH(CF$1,Settings!$G:$G,0))=TRUE,
100-100*(Q569-MINIFS(Q:Q,$E:$E,$E569))/(MAXIFS(Q:Q,$E:$E,$E569)-MINIFS(Q:Q,$E:$E,$E569)),
100*(Q569-MINIFS(Q:Q,$E:$E,$E569))/(MAXIFS(Q:Q,$E:$E,$E569)-MINIFS(Q:Q,$E:$E,$E569))))</f>
        <v/>
      </c>
      <c r="CG569" s="223" t="str">
        <f t="array" ref="CG569">IF(R569="","",
IF(INDEX(Settings!$H:$H,MATCH(CG$1,Settings!$G:$G,0))=TRUE,
100-100*(R569-MINIFS(R:R,$E:$E,$E569))/(MAXIFS(R:R,$E:$E,$E569)-MINIFS(R:R,$E:$E,$E569)),
100*(R569-MINIFS(R:R,$E:$E,$E569))/(MAXIFS(R:R,$E:$E,$E569)-MINIFS(R:R,$E:$E,$E569))))</f>
        <v/>
      </c>
      <c r="CH569" s="223" t="str">
        <f t="array" ref="CH569">IF(S569="","",
IF(INDEX(Settings!$H:$H,MATCH(CH$1,Settings!$G:$G,0))=TRUE,
100-100*(S569-MINIFS(S:S,$E:$E,$E569))/(MAXIFS(S:S,$E:$E,$E569)-MINIFS(S:S,$E:$E,$E569)),
100*(S569-MINIFS(S:S,$E:$E,$E569))/(MAXIFS(S:S,$E:$E,$E569)-MINIFS(S:S,$E:$E,$E569))))</f>
        <v/>
      </c>
      <c r="CI569" s="223" t="str">
        <f t="array" ref="CI569">IF(T569="","",
IF(INDEX(Settings!$H:$H,MATCH(CI$1,Settings!$G:$G,0))=TRUE,
100-100*(T569-MINIFS(T:T,$E:$E,$E569))/(MAXIFS(T:T,$E:$E,$E569)-MINIFS(T:T,$E:$E,$E569)),
100*(T569-MINIFS(T:T,$E:$E,$E569))/(MAXIFS(T:T,$E:$E,$E569)-MINIFS(T:T,$E:$E,$E569))))</f>
        <v/>
      </c>
      <c r="CJ569" s="223" t="str">
        <f t="array" ref="CJ569">IF(U569="","",
IF(INDEX(Settings!$H:$H,MATCH(CJ$1,Settings!$G:$G,0))=TRUE,
100-100*(U569-MINIFS(U:U,$E:$E,$E569))/(MAXIFS(U:U,$E:$E,$E569)-MINIFS(U:U,$E:$E,$E569)),
100*(U569-MINIFS(U:U,$E:$E,$E569))/(MAXIFS(U:U,$E:$E,$E569)-MINIFS(U:U,$E:$E,$E569))))</f>
        <v/>
      </c>
      <c r="CK569" s="223" t="str">
        <f t="array" ref="CK569">IF(V569="","",
IF(INDEX(Settings!$H:$H,MATCH(CK$1,Settings!$G:$G,0))=TRUE,
100-100*(V569-MINIFS(V:V,$E:$E,$E569))/(MAXIFS(V:V,$E:$E,$E569)-MINIFS(V:V,$E:$E,$E569)),
100*(V569-MINIFS(V:V,$E:$E,$E569))/(MAXIFS(V:V,$E:$E,$E569)-MINIFS(V:V,$E:$E,$E569))))</f>
        <v/>
      </c>
      <c r="CL569" s="223" t="str">
        <f t="array" ref="CL569">IF(W569="","",
IF(INDEX(Settings!$H:$H,MATCH(CL$1,Settings!$G:$G,0))=TRUE,
100-100*(W569-MINIFS(W:W,$E:$E,$E569))/(MAXIFS(W:W,$E:$E,$E569)-MINIFS(W:W,$E:$E,$E569)),
100*(W569-MINIFS(W:W,$E:$E,$E569))/(MAXIFS(W:W,$E:$E,$E569)-MINIFS(W:W,$E:$E,$E569))))</f>
        <v/>
      </c>
      <c r="CM569" s="223" t="str">
        <f t="array" ref="CM569">IF(X569="","",
IF(INDEX(Settings!$H:$H,MATCH(CM$1,Settings!$G:$G,0))=TRUE,
100-100*(X569-MINIFS(X:X,$E:$E,$E569))/(MAXIFS(X:X,$E:$E,$E569)-MINIFS(X:X,$E:$E,$E569)),
100*(X569-MINIFS(X:X,$E:$E,$E569))/(MAXIFS(X:X,$E:$E,$E569)-MINIFS(X:X,$E:$E,$E569))))</f>
        <v/>
      </c>
      <c r="CN569" s="223" t="str">
        <f t="array" ref="CN569">IF(Y569="","",
IF(INDEX(Settings!$H:$H,MATCH(CN$1,Settings!$G:$G,0))=TRUE,
100-100*(Y569-MINIFS(Y:Y,$E:$E,$E569))/(MAXIFS(Y:Y,$E:$E,$E569)-MINIFS(Y:Y,$E:$E,$E569)),
100*(Y569-MINIFS(Y:Y,$E:$E,$E569))/(MAXIFS(Y:Y,$E:$E,$E569)-MINIFS(Y:Y,$E:$E,$E569))))</f>
        <v/>
      </c>
      <c r="CO569" s="223" t="str">
        <f t="array" ref="CO569">IF(Z569="","",
IF(INDEX(Settings!$H:$H,MATCH(CO$1,Settings!$G:$G,0))=TRUE,
100-100*(Z569-MINIFS(Z:Z,$E:$E,$E569))/(MAXIFS(Z:Z,$E:$E,$E569)-MINIFS(Z:Z,$E:$E,$E569)),
100*(Z569-MINIFS(Z:Z,$E:$E,$E569))/(MAXIFS(Z:Z,$E:$E,$E569)-MINIFS(Z:Z,$E:$E,$E569))))</f>
        <v/>
      </c>
      <c r="CP569" s="223" t="str">
        <f t="array" ref="CP569">IF(AA569="","",
IF(INDEX(Settings!$H:$H,MATCH(CP$1,Settings!$G:$G,0))=TRUE,
100-100*(AA569-MINIFS(AA:AA,$E:$E,$E569))/(MAXIFS(AA:AA,$E:$E,$E569)-MINIFS(AA:AA,$E:$E,$E569)),
100*(AA569-MINIFS(AA:AA,$E:$E,$E569))/(MAXIFS(AA:AA,$E:$E,$E569)-MINIFS(AA:AA,$E:$E,$E569))))</f>
        <v/>
      </c>
      <c r="CQ569" s="223" t="str">
        <f t="array" ref="CQ569">IF(AB569="","",
IF(INDEX(Settings!$H:$H,MATCH(CQ$1,Settings!$G:$G,0))=TRUE,
100-100*(AB569-MINIFS(AB:AB,$E:$E,$E569))/(MAXIFS(AB:AB,$E:$E,$E569)-MINIFS(AB:AB,$E:$E,$E569)),
100*(AB569-MINIFS(AB:AB,$E:$E,$E569))/(MAXIFS(AB:AB,$E:$E,$E569)-MINIFS(AB:AB,$E:$E,$E569))))</f>
        <v/>
      </c>
      <c r="CR569" s="223" t="str">
        <f t="array" ref="CR569">IF(AC569="","",
IF(INDEX(Settings!$H:$H,MATCH(CR$1,Settings!$G:$G,0))=TRUE,
100-100*(AC569-MINIFS(AC:AC,$E:$E,$E569))/(MAXIFS(AC:AC,$E:$E,$E569)-MINIFS(AC:AC,$E:$E,$E569)),
100*(AC569-MINIFS(AC:AC,$E:$E,$E569))/(MAXIFS(AC:AC,$E:$E,$E569)-MINIFS(AC:AC,$E:$E,$E569))))</f>
        <v/>
      </c>
      <c r="CS569" s="223" t="str">
        <f t="array" ref="CS569">IF(AD569="","",
IF(INDEX(Settings!$H:$H,MATCH(CS$1,Settings!$G:$G,0))=TRUE,
100-100*(AD569-MINIFS(AD:AD,$E:$E,$E569))/(MAXIFS(AD:AD,$E:$E,$E569)-MINIFS(AD:AD,$E:$E,$E569)),
100*(AD569-MINIFS(AD:AD,$E:$E,$E569))/(MAXIFS(AD:AD,$E:$E,$E569)-MINIFS(AD:AD,$E:$E,$E569))))</f>
        <v/>
      </c>
      <c r="CT569" s="223" t="str">
        <f t="array" ref="CT569">IF(AE569="","",
IF(INDEX(Settings!$H:$H,MATCH(CT$1,Settings!$G:$G,0))=TRUE,
100-100*(AE569-MINIFS(AE:AE,$E:$E,$E569))/(MAXIFS(AE:AE,$E:$E,$E569)-MINIFS(AE:AE,$E:$E,$E569)),
100*(AE569-MINIFS(AE:AE,$E:$E,$E569))/(MAXIFS(AE:AE,$E:$E,$E569)-MINIFS(AE:AE,$E:$E,$E569))))</f>
        <v/>
      </c>
      <c r="CU569" s="223" t="str">
        <f t="array" ref="CU569">IF(AF569="","",
IF(INDEX(Settings!$H:$H,MATCH(CU$1,Settings!$G:$G,0))=TRUE,
100-100*(AF569-MINIFS(AF:AF,$E:$E,$E569))/(MAXIFS(AF:AF,$E:$E,$E569)-MINIFS(AF:AF,$E:$E,$E569)),
100*(AF569-MINIFS(AF:AF,$E:$E,$E569))/(MAXIFS(AF:AF,$E:$E,$E569)-MINIFS(AF:AF,$E:$E,$E569))))</f>
        <v/>
      </c>
      <c r="CV569" s="223" t="str">
        <f t="array" ref="CV569">IF(AG569="","",
IF(INDEX(Settings!$H:$H,MATCH(CV$1,Settings!$G:$G,0))=TRUE,
100-100*(AG569-MINIFS(AG:AG,$E:$E,$E569))/(MAXIFS(AG:AG,$E:$E,$E569)-MINIFS(AG:AG,$E:$E,$E569)),
100*(AG569-MINIFS(AG:AG,$E:$E,$E569))/(MAXIFS(AG:AG,$E:$E,$E569)-MINIFS(AG:AG,$E:$E,$E569))))</f>
        <v/>
      </c>
      <c r="CW569" s="223" t="str">
        <f t="array" ref="CW569">IF(AH569="","",
IF(INDEX(Settings!$H:$H,MATCH(CW$1,Settings!$G:$G,0))=TRUE,
100-100*(AH569-MINIFS(AH:AH,$E:$E,$E569))/(MAXIFS(AH:AH,$E:$E,$E569)-MINIFS(AH:AH,$E:$E,$E569)),
100*(AH569-MINIFS(AH:AH,$E:$E,$E569))/(MAXIFS(AH:AH,$E:$E,$E569)-MINIFS(AH:AH,$E:$E,$E569))))</f>
        <v/>
      </c>
      <c r="CX569" s="223" t="str">
        <f t="array" ref="CX569">IF(AI569="","",
IF(INDEX(Settings!$H:$H,MATCH(CX$1,Settings!$G:$G,0))=TRUE,
100-100*(AI569-MINIFS(AI:AI,$E:$E,$E569))/(MAXIFS(AI:AI,$E:$E,$E569)-MINIFS(AI:AI,$E:$E,$E569)),
100*(AI569-MINIFS(AI:AI,$E:$E,$E569))/(MAXIFS(AI:AI,$E:$E,$E569)-MINIFS(AI:AI,$E:$E,$E569))))</f>
        <v/>
      </c>
      <c r="CY569" s="223" t="str">
        <f t="array" ref="CY569">IF(AJ569="","",
IF(INDEX(Settings!$H:$H,MATCH(CY$1,Settings!$G:$G,0))=TRUE,
100-100*(AJ569-MINIFS(AJ:AJ,$E:$E,$E569))/(MAXIFS(AJ:AJ,$E:$E,$E569)-MINIFS(AJ:AJ,$E:$E,$E569)),
100*(AJ569-MINIFS(AJ:AJ,$E:$E,$E569))/(MAXIFS(AJ:AJ,$E:$E,$E569)-MINIFS(AJ:AJ,$E:$E,$E569))))</f>
        <v/>
      </c>
      <c r="CZ569" s="223" t="str">
        <f t="array" ref="CZ569">IF(AK569="","",
IF(INDEX(Settings!$H:$H,MATCH(CZ$1,Settings!$G:$G,0))=TRUE,
100-100*(AK569-MINIFS(AK:AK,$E:$E,$E569))/(MAXIFS(AK:AK,$E:$E,$E569)-MINIFS(AK:AK,$E:$E,$E569)),
100*(AK569-MINIFS(AK:AK,$E:$E,$E569))/(MAXIFS(AK:AK,$E:$E,$E569)-MINIFS(AK:AK,$E:$E,$E569))))</f>
        <v/>
      </c>
      <c r="DA569" s="223" t="str">
        <f t="array" ref="DA569">IF(AL569="","",
IF(INDEX(Settings!$H:$H,MATCH(DA$1,Settings!$G:$G,0))=TRUE,
100-100*(AL569-MINIFS(AL:AL,$E:$E,$E569))/(MAXIFS(AL:AL,$E:$E,$E569)-MINIFS(AL:AL,$E:$E,$E569)),
100*(AL569-MINIFS(AL:AL,$E:$E,$E569))/(MAXIFS(AL:AL,$E:$E,$E569)-MINIFS(AL:AL,$E:$E,$E569))))</f>
        <v/>
      </c>
      <c r="DB569" s="223" t="str">
        <f t="array" ref="DB569">IF(AM569="","",
IF(INDEX(Settings!$H:$H,MATCH(DB$1,Settings!$G:$G,0))=TRUE,
100-100*(AM569-MINIFS(AM:AM,$E:$E,$E569))/(MAXIFS(AM:AM,$E:$E,$E569)-MINIFS(AM:AM,$E:$E,$E569)),
100*(AM569-MINIFS(AM:AM,$E:$E,$E569))/(MAXIFS(AM:AM,$E:$E,$E569)-MINIFS(AM:AM,$E:$E,$E569))))</f>
        <v/>
      </c>
      <c r="DC569" s="223" t="str">
        <f t="array" ref="DC569">IF(AN569="","",
IF(INDEX(Settings!$H:$H,MATCH(DC$1,Settings!$G:$G,0))=TRUE,
100-100*(AN569-MINIFS(AN:AN,$E:$E,$E569))/(MAXIFS(AN:AN,$E:$E,$E569)-MINIFS(AN:AN,$E:$E,$E569)),
100*(AN569-MINIFS(AN:AN,$E:$E,$E569))/(MAXIFS(AN:AN,$E:$E,$E569)-MINIFS(AN:AN,$E:$E,$E569))))</f>
        <v/>
      </c>
      <c r="DD569" s="223" t="str">
        <f t="array" ref="DD569">IF(AO569="","",
IF(INDEX(Settings!$H:$H,MATCH(DD$1,Settings!$G:$G,0))=TRUE,
100-100*(AO569-MINIFS(AO:AO,$E:$E,$E569))/(MAXIFS(AO:AO,$E:$E,$E569)-MINIFS(AO:AO,$E:$E,$E569)),
100*(AO569-MINIFS(AO:AO,$E:$E,$E569))/(MAXIFS(AO:AO,$E:$E,$E569)-MINIFS(AO:AO,$E:$E,$E569))))</f>
        <v/>
      </c>
      <c r="DE569" s="223" t="str">
        <f t="array" ref="DE569">IF(AP569="","",
IF(INDEX(Settings!$H:$H,MATCH(DE$1,Settings!$G:$G,0))=TRUE,
100-100*(AP569-MINIFS(AP:AP,$E:$E,$E569))/(MAXIFS(AP:AP,$E:$E,$E569)-MINIFS(AP:AP,$E:$E,$E569)),
100*(AP569-MINIFS(AP:AP,$E:$E,$E569))/(MAXIFS(AP:AP,$E:$E,$E569)-MINIFS(AP:AP,$E:$E,$E569))))</f>
        <v/>
      </c>
      <c r="DF569" s="223" t="str">
        <f t="array" ref="DF569">IF(AQ569="","",
IF(INDEX(Settings!$H:$H,MATCH(DF$1,Settings!$G:$G,0))=TRUE,
100-100*(AQ569-MINIFS(AQ:AQ,$E:$E,$E569))/(MAXIFS(AQ:AQ,$E:$E,$E569)-MINIFS(AQ:AQ,$E:$E,$E569)),
100*(AQ569-MINIFS(AQ:AQ,$E:$E,$E569))/(MAXIFS(AQ:AQ,$E:$E,$E569)-MINIFS(AQ:AQ,$E:$E,$E569))))</f>
        <v/>
      </c>
      <c r="DG569" s="223" t="str">
        <f t="array" ref="DG569">IF(AR569="","",
IF(INDEX(Settings!$H:$H,MATCH(DG$1,Settings!$G:$G,0))=TRUE,
100-100*(AR569-MINIFS(AR:AR,$E:$E,$E569))/(MAXIFS(AR:AR,$E:$E,$E569)-MINIFS(AR:AR,$E:$E,$E569)),
100*(AR569-MINIFS(AR:AR,$E:$E,$E569))/(MAXIFS(AR:AR,$E:$E,$E569)-MINIFS(AR:AR,$E:$E,$E569))))</f>
        <v/>
      </c>
      <c r="DH569" s="223" t="str">
        <f t="array" ref="DH569">IF(AS569="","",
IF(INDEX(Settings!$H:$H,MATCH(DH$1,Settings!$G:$G,0))=TRUE,
100-100*(AS569-MINIFS(AS:AS,$E:$E,$E569))/(MAXIFS(AS:AS,$E:$E,$E569)-MINIFS(AS:AS,$E:$E,$E569)),
100*(AS569-MINIFS(AS:AS,$E:$E,$E569))/(MAXIFS(AS:AS,$E:$E,$E569)-MINIFS(AS:AS,$E:$E,$E569))))</f>
        <v/>
      </c>
      <c r="DI569" s="223" t="str">
        <f t="array" ref="DI569">IF(AT569="","",
IF(INDEX(Settings!$H:$H,MATCH(DI$1,Settings!$G:$G,0))=TRUE,
100-100*(AT569-MINIFS(AT:AT,$E:$E,$E569))/(MAXIFS(AT:AT,$E:$E,$E569)-MINIFS(AT:AT,$E:$E,$E569)),
100*(AT569-MINIFS(AT:AT,$E:$E,$E569))/(MAXIFS(AT:AT,$E:$E,$E569)-MINIFS(AT:AT,$E:$E,$E569))))</f>
        <v/>
      </c>
      <c r="DJ569" s="223" t="str">
        <f t="array" ref="DJ569">IF(AU569="","",
IF(INDEX(Settings!$H:$H,MATCH(DJ$1,Settings!$G:$G,0))=TRUE,
100-100*(AU569-MINIFS(AU:AU,$E:$E,$E569))/(MAXIFS(AU:AU,$E:$E,$E569)-MINIFS(AU:AU,$E:$E,$E569)),
100*(AU569-MINIFS(AU:AU,$E:$E,$E569))/(MAXIFS(AU:AU,$E:$E,$E569)-MINIFS(AU:AU,$E:$E,$E569))))</f>
        <v/>
      </c>
      <c r="DK569" s="223" t="str">
        <f t="array" ref="DK569">IF(AV569="","",
IF(INDEX(Settings!$H:$H,MATCH(DK$1,Settings!$G:$G,0))=TRUE,
100-100*(AV569-MINIFS(AV:AV,$E:$E,$E569))/(MAXIFS(AV:AV,$E:$E,$E569)-MINIFS(AV:AV,$E:$E,$E569)),
100*(AV569-MINIFS(AV:AV,$E:$E,$E569))/(MAXIFS(AV:AV,$E:$E,$E569)-MINIFS(AV:AV,$E:$E,$E569))))</f>
        <v/>
      </c>
      <c r="DL569" s="223" t="str">
        <f t="array" ref="DL569">IF(AW569="","",
IF(INDEX(Settings!$H:$H,MATCH(DL$1,Settings!$G:$G,0))=TRUE,
100-100*(AW569-MINIFS(AW:AW,$E:$E,$E569))/(MAXIFS(AW:AW,$E:$E,$E569)-MINIFS(AW:AW,$E:$E,$E569)),
100*(AW569-MINIFS(AW:AW,$E:$E,$E569))/(MAXIFS(AW:AW,$E:$E,$E569)-MINIFS(AW:AW,$E:$E,$E569))))</f>
        <v/>
      </c>
      <c r="DM569" s="223" t="str">
        <f t="array" ref="DM569">IF(AX569="","",
IF(INDEX(Settings!$H:$H,MATCH(DM$1,Settings!$G:$G,0))=TRUE,
100-100*(AX569-MINIFS(AX:AX,$E:$E,$E569))/(MAXIFS(AX:AX,$E:$E,$E569)-MINIFS(AX:AX,$E:$E,$E569)),
100*(AX569-MINIFS(AX:AX,$E:$E,$E569))/(MAXIFS(AX:AX,$E:$E,$E569)-MINIFS(AX:AX,$E:$E,$E569))))</f>
        <v/>
      </c>
      <c r="DN569" s="223" t="str">
        <f t="array" ref="DN569">IF(AY569="","",
IF(INDEX(Settings!$H:$H,MATCH(DN$1,Settings!$G:$G,0))=TRUE,
100-100*(AY569-MINIFS(AY:AY,$E:$E,$E569))/(MAXIFS(AY:AY,$E:$E,$E569)-MINIFS(AY:AY,$E:$E,$E569)),
100*(AY569-MINIFS(AY:AY,$E:$E,$E569))/(MAXIFS(AY:AY,$E:$E,$E569)-MINIFS(AY:AY,$E:$E,$E569))))</f>
        <v/>
      </c>
      <c r="DO569" s="223" t="str">
        <f t="array" ref="DO569">IF(AZ569="","",
IF(INDEX(Settings!$H:$H,MATCH(DO$1,Settings!$G:$G,0))=TRUE,
100-100*(AZ569-MINIFS(AZ:AZ,$E:$E,$E569))/(MAXIFS(AZ:AZ,$E:$E,$E569)-MINIFS(AZ:AZ,$E:$E,$E569)),
100*(AZ569-MINIFS(AZ:AZ,$E:$E,$E569))/(MAXIFS(AZ:AZ,$E:$E,$E569)-MINIFS(AZ:AZ,$E:$E,$E569))))</f>
        <v/>
      </c>
      <c r="DP569" s="223" t="str">
        <f t="array" ref="DP569">IF(BA569="","",
IF(INDEX(Settings!$H:$H,MATCH(DP$1,Settings!$G:$G,0))=TRUE,
100-100*(BA569-MINIFS(BA:BA,$E:$E,$E569))/(MAXIFS(BA:BA,$E:$E,$E569)-MINIFS(BA:BA,$E:$E,$E569)),
100*(BA569-MINIFS(BA:BA,$E:$E,$E569))/(MAXIFS(BA:BA,$E:$E,$E569)-MINIFS(BA:BA,$E:$E,$E569))))</f>
        <v/>
      </c>
      <c r="DQ569" s="223" t="str">
        <f t="array" ref="DQ569">IF(BB569="","",
IF(INDEX(Settings!$H:$H,MATCH(DQ$1,Settings!$G:$G,0))=TRUE,
100-100*(BB569-MINIFS(BB:BB,$E:$E,$E569))/(MAXIFS(BB:BB,$E:$E,$E569)-MINIFS(BB:BB,$E:$E,$E569)),
100*(BB569-MINIFS(BB:BB,$E:$E,$E569))/(MAXIFS(BB:BB,$E:$E,$E569)-MINIFS(BB:BB,$E:$E,$E569))))</f>
        <v/>
      </c>
      <c r="DR569" s="223" t="str">
        <f t="array" ref="DR569">IF(BC569="","",
IF(INDEX(Settings!$H:$H,MATCH(DR$1,Settings!$G:$G,0))=TRUE,
100-100*(BC569-MINIFS(BC:BC,$E:$E,$E569))/(MAXIFS(BC:BC,$E:$E,$E569)-MINIFS(BC:BC,$E:$E,$E569)),
100*(BC569-MINIFS(BC:BC,$E:$E,$E569))/(MAXIFS(BC:BC,$E:$E,$E569)-MINIFS(BC:BC,$E:$E,$E569))))</f>
        <v/>
      </c>
      <c r="DS569" s="223" t="str">
        <f t="array" ref="DS569">IF(BD569="","",
IF(INDEX(Settings!$H:$H,MATCH(DS$1,Settings!$G:$G,0))=TRUE,
100-100*(BD569-MINIFS(BD:BD,$E:$E,$E569))/(MAXIFS(BD:BD,$E:$E,$E569)-MINIFS(BD:BD,$E:$E,$E569)),
100*(BD569-MINIFS(BD:BD,$E:$E,$E569))/(MAXIFS(BD:BD,$E:$E,$E569)-MINIFS(BD:BD,$E:$E,$E569))))</f>
        <v/>
      </c>
      <c r="DT569" s="223" t="str">
        <f t="array" ref="DT569">IF(BE569="","",
IF(INDEX(Settings!$H:$H,MATCH(DT$1,Settings!$G:$G,0))=TRUE,
100-100*(BE569-MINIFS(BE:BE,$E:$E,$E569))/(MAXIFS(BE:BE,$E:$E,$E569)-MINIFS(BE:BE,$E:$E,$E569)),
100*(BE569-MINIFS(BE:BE,$E:$E,$E569))/(MAXIFS(BE:BE,$E:$E,$E569)-MINIFS(BE:BE,$E:$E,$E569))))</f>
        <v/>
      </c>
      <c r="DU569" s="223" t="str">
        <f t="array" ref="DU569">IF(BF569="","",
IF(INDEX(Settings!$H:$H,MATCH(DU$1,Settings!$G:$G,0))=TRUE,
100-100*(BF569-MINIFS(BF:BF,$E:$E,$E569))/(MAXIFS(BF:BF,$E:$E,$E569)-MINIFS(BF:BF,$E:$E,$E569)),
100*(BF569-MINIFS(BF:BF,$E:$E,$E569))/(MAXIFS(BF:BF,$E:$E,$E569)-MINIFS(BF:BF,$E:$E,$E569))))</f>
        <v/>
      </c>
      <c r="DV569" s="223" t="str">
        <f t="array" ref="DV569">IF(BG569="","",
IF(INDEX(Settings!$H:$H,MATCH(DV$1,Settings!$G:$G,0))=TRUE,
100-100*(BG569-MINIFS(BG:BG,$E:$E,$E569))/(MAXIFS(BG:BG,$E:$E,$E569)-MINIFS(BG:BG,$E:$E,$E569)),
100*(BG569-MINIFS(BG:BG,$E:$E,$E569))/(MAXIFS(BG:BG,$E:$E,$E569)-MINIFS(BG:BG,$E:$E,$E569))))</f>
        <v/>
      </c>
      <c r="DW569" s="223" t="str">
        <f t="array" ref="DW569">IF(BH569="","",
IF(INDEX(Settings!$H:$H,MATCH(DW$1,Settings!$G:$G,0))=TRUE,
100-100*(BH569-MINIFS(BH:BH,$E:$E,$E569))/(MAXIFS(BH:BH,$E:$E,$E569)-MINIFS(BH:BH,$E:$E,$E569)),
100*(BH569-MINIFS(BH:BH,$E:$E,$E569))/(MAXIFS(BH:BH,$E:$E,$E569)-MINIFS(BH:BH,$E:$E,$E569))))</f>
        <v/>
      </c>
      <c r="DX569" s="223" t="str">
        <f t="array" ref="DX569">IF(BI569="","",
IF(INDEX(Settings!$H:$H,MATCH(DX$1,Settings!$G:$G,0))=TRUE,
100-100*(BI569-MINIFS(BI:BI,$E:$E,$E569))/(MAXIFS(BI:BI,$E:$E,$E569)-MINIFS(BI:BI,$E:$E,$E569)),
100*(BI569-MINIFS(BI:BI,$E:$E,$E569))/(MAXIFS(BI:BI,$E:$E,$E569)-MINIFS(BI:BI,$E:$E,$E569))))</f>
        <v/>
      </c>
      <c r="DY569" s="223" t="str">
        <f t="array" ref="DY569">IF(BJ569="","",
IF(INDEX(Settings!$H:$H,MATCH(DY$1,Settings!$G:$G,0))=TRUE,
100-100*(BJ569-MINIFS(BJ:BJ,$E:$E,$E569))/(MAXIFS(BJ:BJ,$E:$E,$E569)-MINIFS(BJ:BJ,$E:$E,$E569)),
100*(BJ569-MINIFS(BJ:BJ,$E:$E,$E569))/(MAXIFS(BJ:BJ,$E:$E,$E569)-MINIFS(BJ:BJ,$E:$E,$E569))))</f>
        <v/>
      </c>
      <c r="DZ569" s="225"/>
      <c r="EA569" s="225"/>
      <c r="EB569" s="225" t="str">
        <f t="shared" si="8"/>
        <v/>
      </c>
      <c r="EC569" s="225" t="str">
        <f t="shared" si="9"/>
        <v/>
      </c>
      <c r="ED569" s="225" t="str">
        <f t="shared" si="10"/>
        <v/>
      </c>
      <c r="EE569" s="225" t="str">
        <f t="shared" si="11"/>
        <v/>
      </c>
      <c r="EF569" s="225" t="str">
        <f t="shared" si="12"/>
        <v/>
      </c>
      <c r="EG569" s="225" t="str">
        <f t="shared" si="13"/>
        <v/>
      </c>
      <c r="EH569" s="225"/>
      <c r="EI569" s="225"/>
      <c r="EJ569" s="225"/>
      <c r="EK569" s="225"/>
      <c r="EL569" s="225"/>
      <c r="EM569" s="225"/>
    </row>
    <row r="570">
      <c r="A570" s="231"/>
      <c r="B570" s="231"/>
      <c r="C570" s="231"/>
      <c r="D570" s="231" t="str">
        <f t="array" ref="D570">IFERROR(INDEX(Profiles!$B:$B,MATCH($A570,Profiles!$A:$A,0)),"")</f>
        <v/>
      </c>
      <c r="E570" s="231"/>
      <c r="F570" s="231"/>
      <c r="G570" s="231"/>
      <c r="H570" s="231"/>
      <c r="I570" s="231" t="str">
        <f>IF(A570="","",IF(Settings!$N$3="DATE",F570&amp;": "&amp;TEXT(B570,"M/DD/YY"),F570&amp;": "&amp;H570))</f>
        <v/>
      </c>
      <c r="J570" s="231"/>
      <c r="K570" s="231"/>
      <c r="L570" s="231"/>
      <c r="M570" s="232" t="str">
        <f t="shared" si="14"/>
        <v/>
      </c>
      <c r="N570" s="231"/>
      <c r="O570" s="231"/>
      <c r="P570" s="231"/>
      <c r="Q570" s="231"/>
      <c r="R570" s="231"/>
      <c r="S570" s="230" t="str">
        <f>IFERROR(VLOOKUP(AF570, 'YOYO IR Scores'!A:C, 3, FALSE), "")
</f>
        <v/>
      </c>
      <c r="T570" s="231"/>
      <c r="U570" s="231"/>
      <c r="V570" s="231"/>
      <c r="W570" s="231"/>
      <c r="X570" s="233" t="str">
        <f t="shared" si="4"/>
        <v/>
      </c>
      <c r="Y570" s="234" t="str">
        <f t="shared" si="5"/>
        <v/>
      </c>
      <c r="Z570" s="234" t="str">
        <f t="shared" si="6"/>
        <v/>
      </c>
      <c r="AA570" s="233" t="str">
        <f t="shared" si="7"/>
        <v/>
      </c>
      <c r="AB570" s="232"/>
      <c r="AC570" s="232"/>
      <c r="AD570" s="232"/>
      <c r="AE570" s="232" t="str">
        <f>IFERROR(VLOOKUP(AF570, 'YOYO IR Scores'!A:C, 2, FALSE), "")</f>
        <v/>
      </c>
      <c r="AF570" s="232"/>
      <c r="AG570" s="23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c r="BD570" s="232"/>
      <c r="BE570" s="232"/>
      <c r="BF570" s="232"/>
      <c r="BG570" s="232"/>
      <c r="BH570" s="232"/>
      <c r="BI570" s="232"/>
      <c r="BJ570" s="232"/>
      <c r="BK570" s="232" t="str">
        <f t="array" ref="BK570">IF(J570="","",
IF(INDEX(Settings!$H:$H,MATCH(BY$1,Settings!$G:$G,0))=TRUE,
100-100*(J570-MIN(J:J))/(MAX(J:J)-MIN(J:J)),
100*(J570-MIN(J:J))/(MAX(J:J)-MIN(J:J))))</f>
        <v/>
      </c>
      <c r="BL570" s="232" t="str">
        <f t="array" ref="BL570">IF(J570="","",
IF(INDEX(Settings!$H:$H,MATCH(BY$1,Settings!$G:$G,0))=TRUE,
100-100*(J570-MINIFS(J:J,$E:$E,$E570))/(MAXIFS(J:J,$E:$E,$E570)-MINIFS(J:J,$E:$E,$E570)),
100*(J570-MINIFS(J:J,$E:$E,$E570))/(MAXIFS(J:J,$E:$E,$E570)-MINIFS(J:J,$E:$E,$E570))))</f>
        <v/>
      </c>
      <c r="BM570" s="232" t="str">
        <f t="array" ref="BM570">IF(J570="","",
IF(INDEX(Settings!$H:$H,MATCH(BY$1,Settings!$G:$G,0))=TRUE,
100-100*(J570-MINIFS(J:J,$E:$E,$E570,$I:$I,$I570))/(MAXIFS(J:J,$E:$E,$E570,$I:$I,$I570)-MINIFS(J:J,$E:$E,$E570,$I:$I,$I570)),
100*(J570-MINIFS(J:J,$E:$E,$E570,$I:$I,$I570))/(MAXIFS(J:J,$E:$E,$E570,$I:$I,$I570)-MINIFS(J:J,$E:$E,$E570,$I:$I,$I570))))</f>
        <v/>
      </c>
      <c r="BN570" s="231" t="str">
        <f t="array" ref="BN570">IF(J570="","",
IF(INDEX(Settings!$H:$H,MATCH(BY$1,Settings!$G:$G,0))=TRUE,
100-100*PERCENTRANK(J:J,J570),
100*PERCENTRANK(J:J,J570)))</f>
        <v/>
      </c>
      <c r="BO570" s="231" t="str">
        <f>IFERROR(__xludf.DUMMYFUNCTION("IF(J570="""","""",
IF(INDEX(Settings!$H:$H,MATCH(BY$1,Settings!$G:$G,0))=TRUE,
100-100*PERCENTRANK(FILTER(J:J,$E:$E=$E570),J570),
100*PERCENTRANK(FILTER(J:J,$E:$E=$E570),J570)))"),"")</f>
        <v/>
      </c>
      <c r="BP570" s="231" t="str">
        <f>IFERROR(__xludf.DUMMYFUNCTION("IF(J570="""","""",
IF(INDEX(Settings!$H:$H,MATCH(BY$1,Settings!$G:$G,0))=TRUE,
100-100*PERCENTRANK(FILTER(J:J,$E:$E=$E570,$I:$I=$I570),J570),
100*PERCENTRANK(FILTER(J:J,$E:$E=$E570,$I:$I=$I570),J570)))"),"")</f>
        <v/>
      </c>
      <c r="BQ570" s="233" t="str">
        <f t="array" ref="BQ570">IF(J570="","",
IF(INDEX(Settings!$H:$H,MATCH(BY$1,Settings!$G:$G,0))=TRUE,
-1*(J570-AVERAGE(J:J))/STDEV(J:J),
(J570-AVERAGE(J:J))/STDEV(J:J)))</f>
        <v/>
      </c>
      <c r="BR570" s="233" t="str">
        <f>IFERROR(__xludf.DUMMYFUNCTION("IF(J570="""","""",
IF(INDEX(Settings!$H:$H,MATCH(BY$1,Settings!$G:$G,0))=TRUE,
-1*(J570-AVERAGEIFS(J:J,$E:$E,$E570))/STDEV(FILTER(J:J,$E:$E=$E570)),
(J570-AVERAGEIFS(J:J,$E:$E,$E570))/STDEV(FILTER(J:J,$E:$E=$E570))))"),"")</f>
        <v/>
      </c>
      <c r="BS570" s="233"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1"/>
      <c r="BX570" s="231"/>
      <c r="BY570" s="232" t="str">
        <f t="array" ref="BY570">IF(J570="","",
IF(INDEX(Settings!$H:$H,MATCH(BY$1,Settings!$G:$G,0))=TRUE,
100-100*(J570-MINIFS(J:J,$E:$E,$E570))/(MAXIFS(J:J,$E:$E,$E570)-MINIFS(J:J,$E:$E,$E570)),
100*(J570-MINIFS(J:J,$E:$E,$E570))/(MAXIFS(J:J,$E:$E,$E570)-MINIFS(J:J,$E:$E,$E570))))</f>
        <v/>
      </c>
      <c r="BZ570" s="232" t="str">
        <f t="array" ref="BZ570">IF(K570="","",
IF(INDEX(Settings!$H:$H,MATCH(BZ$1,Settings!$G:$G,0))=TRUE,
100-100*(K570-MINIFS(K:K,$E:$E,$E570))/(MAXIFS(K:K,$E:$E,$E570)-MINIFS(K:K,$E:$E,$E570)),
100*(K570-MINIFS(K:K,$E:$E,$E570))/(MAXIFS(K:K,$E:$E,$E570)-MINIFS(K:K,$E:$E,$E570))))</f>
        <v/>
      </c>
      <c r="CA570" s="232" t="str">
        <f t="array" ref="CA570">IF(L570="","",
IF(INDEX(Settings!$H:$H,MATCH(CA$1,Settings!$G:$G,0))=TRUE,
100-100*(L570-MINIFS(L:L,$E:$E,$E570))/(MAXIFS(L:L,$E:$E,$E570)-MINIFS(L:L,$E:$E,$E570)),
100*(L570-MINIFS(L:L,$E:$E,$E570))/(MAXIFS(L:L,$E:$E,$E570)-MINIFS(L:L,$E:$E,$E570))))</f>
        <v/>
      </c>
      <c r="CB570" s="232" t="str">
        <f t="array" ref="CB570">IF(M570="","",
IF(INDEX(Settings!$H:$H,MATCH(CB$1,Settings!$G:$G,0))=TRUE,
100-100*(M570-MINIFS(M:M,$E:$E,$E570))/(MAXIFS(M:M,$E:$E,$E570)-MINIFS(M:M,$E:$E,$E570)),
100*(M570-MINIFS(M:M,$E:$E,$E570))/(MAXIFS(M:M,$E:$E,$E570)-MINIFS(M:M,$E:$E,$E570))))</f>
        <v/>
      </c>
      <c r="CC570" s="232" t="str">
        <f t="array" ref="CC570">IF(N570="","",
IF(INDEX(Settings!$H:$H,MATCH(CC$1,Settings!$G:$G,0))=TRUE,
100-100*(N570-MINIFS(N:N,$E:$E,$E570))/(MAXIFS(N:N,$E:$E,$E570)-MINIFS(N:N,$E:$E,$E570)),
100*(N570-MINIFS(N:N,$E:$E,$E570))/(MAXIFS(N:N,$E:$E,$E570)-MINIFS(N:N,$E:$E,$E570))))</f>
        <v/>
      </c>
      <c r="CD570" s="232" t="str">
        <f t="array" ref="CD570">IF(O570="","",
IF(INDEX(Settings!$H:$H,MATCH(CD$1,Settings!$G:$G,0))=TRUE,
100-100*(O570-MINIFS(O:O,$E:$E,$E570))/(MAXIFS(O:O,$E:$E,$E570)-MINIFS(O:O,$E:$E,$E570)),
100*(O570-MINIFS(O:O,$E:$E,$E570))/(MAXIFS(O:O,$E:$E,$E570)-MINIFS(O:O,$E:$E,$E570))))</f>
        <v/>
      </c>
      <c r="CE570" s="232" t="str">
        <f t="array" ref="CE570">IF(P570="","",
IF(INDEX(Settings!$H:$H,MATCH(CE$1,Settings!$G:$G,0))=TRUE,
100-100*(P570-MINIFS(P:P,$E:$E,$E570))/(MAXIFS(P:P,$E:$E,$E570)-MINIFS(P:P,$E:$E,$E570)),
100*(P570-MINIFS(P:P,$E:$E,$E570))/(MAXIFS(P:P,$E:$E,$E570)-MINIFS(P:P,$E:$E,$E570))))</f>
        <v/>
      </c>
      <c r="CF570" s="232" t="str">
        <f t="array" ref="CF570">IF(Q570="","",
IF(INDEX(Settings!$H:$H,MATCH(CF$1,Settings!$G:$G,0))=TRUE,
100-100*(Q570-MINIFS(Q:Q,$E:$E,$E570))/(MAXIFS(Q:Q,$E:$E,$E570)-MINIFS(Q:Q,$E:$E,$E570)),
100*(Q570-MINIFS(Q:Q,$E:$E,$E570))/(MAXIFS(Q:Q,$E:$E,$E570)-MINIFS(Q:Q,$E:$E,$E570))))</f>
        <v/>
      </c>
      <c r="CG570" s="232" t="str">
        <f t="array" ref="CG570">IF(R570="","",
IF(INDEX(Settings!$H:$H,MATCH(CG$1,Settings!$G:$G,0))=TRUE,
100-100*(R570-MINIFS(R:R,$E:$E,$E570))/(MAXIFS(R:R,$E:$E,$E570)-MINIFS(R:R,$E:$E,$E570)),
100*(R570-MINIFS(R:R,$E:$E,$E570))/(MAXIFS(R:R,$E:$E,$E570)-MINIFS(R:R,$E:$E,$E570))))</f>
        <v/>
      </c>
      <c r="CH570" s="232" t="str">
        <f t="array" ref="CH570">IF(S570="","",
IF(INDEX(Settings!$H:$H,MATCH(CH$1,Settings!$G:$G,0))=TRUE,
100-100*(S570-MINIFS(S:S,$E:$E,$E570))/(MAXIFS(S:S,$E:$E,$E570)-MINIFS(S:S,$E:$E,$E570)),
100*(S570-MINIFS(S:S,$E:$E,$E570))/(MAXIFS(S:S,$E:$E,$E570)-MINIFS(S:S,$E:$E,$E570))))</f>
        <v/>
      </c>
      <c r="CI570" s="232" t="str">
        <f t="array" ref="CI570">IF(T570="","",
IF(INDEX(Settings!$H:$H,MATCH(CI$1,Settings!$G:$G,0))=TRUE,
100-100*(T570-MINIFS(T:T,$E:$E,$E570))/(MAXIFS(T:T,$E:$E,$E570)-MINIFS(T:T,$E:$E,$E570)),
100*(T570-MINIFS(T:T,$E:$E,$E570))/(MAXIFS(T:T,$E:$E,$E570)-MINIFS(T:T,$E:$E,$E570))))</f>
        <v/>
      </c>
      <c r="CJ570" s="232" t="str">
        <f t="array" ref="CJ570">IF(U570="","",
IF(INDEX(Settings!$H:$H,MATCH(CJ$1,Settings!$G:$G,0))=TRUE,
100-100*(U570-MINIFS(U:U,$E:$E,$E570))/(MAXIFS(U:U,$E:$E,$E570)-MINIFS(U:U,$E:$E,$E570)),
100*(U570-MINIFS(U:U,$E:$E,$E570))/(MAXIFS(U:U,$E:$E,$E570)-MINIFS(U:U,$E:$E,$E570))))</f>
        <v/>
      </c>
      <c r="CK570" s="232" t="str">
        <f t="array" ref="CK570">IF(V570="","",
IF(INDEX(Settings!$H:$H,MATCH(CK$1,Settings!$G:$G,0))=TRUE,
100-100*(V570-MINIFS(V:V,$E:$E,$E570))/(MAXIFS(V:V,$E:$E,$E570)-MINIFS(V:V,$E:$E,$E570)),
100*(V570-MINIFS(V:V,$E:$E,$E570))/(MAXIFS(V:V,$E:$E,$E570)-MINIFS(V:V,$E:$E,$E570))))</f>
        <v/>
      </c>
      <c r="CL570" s="232" t="str">
        <f t="array" ref="CL570">IF(W570="","",
IF(INDEX(Settings!$H:$H,MATCH(CL$1,Settings!$G:$G,0))=TRUE,
100-100*(W570-MINIFS(W:W,$E:$E,$E570))/(MAXIFS(W:W,$E:$E,$E570)-MINIFS(W:W,$E:$E,$E570)),
100*(W570-MINIFS(W:W,$E:$E,$E570))/(MAXIFS(W:W,$E:$E,$E570)-MINIFS(W:W,$E:$E,$E570))))</f>
        <v/>
      </c>
      <c r="CM570" s="232" t="str">
        <f t="array" ref="CM570">IF(X570="","",
IF(INDEX(Settings!$H:$H,MATCH(CM$1,Settings!$G:$G,0))=TRUE,
100-100*(X570-MINIFS(X:X,$E:$E,$E570))/(MAXIFS(X:X,$E:$E,$E570)-MINIFS(X:X,$E:$E,$E570)),
100*(X570-MINIFS(X:X,$E:$E,$E570))/(MAXIFS(X:X,$E:$E,$E570)-MINIFS(X:X,$E:$E,$E570))))</f>
        <v/>
      </c>
      <c r="CN570" s="232" t="str">
        <f t="array" ref="CN570">IF(Y570="","",
IF(INDEX(Settings!$H:$H,MATCH(CN$1,Settings!$G:$G,0))=TRUE,
100-100*(Y570-MINIFS(Y:Y,$E:$E,$E570))/(MAXIFS(Y:Y,$E:$E,$E570)-MINIFS(Y:Y,$E:$E,$E570)),
100*(Y570-MINIFS(Y:Y,$E:$E,$E570))/(MAXIFS(Y:Y,$E:$E,$E570)-MINIFS(Y:Y,$E:$E,$E570))))</f>
        <v/>
      </c>
      <c r="CO570" s="232" t="str">
        <f t="array" ref="CO570">IF(Z570="","",
IF(INDEX(Settings!$H:$H,MATCH(CO$1,Settings!$G:$G,0))=TRUE,
100-100*(Z570-MINIFS(Z:Z,$E:$E,$E570))/(MAXIFS(Z:Z,$E:$E,$E570)-MINIFS(Z:Z,$E:$E,$E570)),
100*(Z570-MINIFS(Z:Z,$E:$E,$E570))/(MAXIFS(Z:Z,$E:$E,$E570)-MINIFS(Z:Z,$E:$E,$E570))))</f>
        <v/>
      </c>
      <c r="CP570" s="232" t="str">
        <f t="array" ref="CP570">IF(AA570="","",
IF(INDEX(Settings!$H:$H,MATCH(CP$1,Settings!$G:$G,0))=TRUE,
100-100*(AA570-MINIFS(AA:AA,$E:$E,$E570))/(MAXIFS(AA:AA,$E:$E,$E570)-MINIFS(AA:AA,$E:$E,$E570)),
100*(AA570-MINIFS(AA:AA,$E:$E,$E570))/(MAXIFS(AA:AA,$E:$E,$E570)-MINIFS(AA:AA,$E:$E,$E570))))</f>
        <v/>
      </c>
      <c r="CQ570" s="232" t="str">
        <f t="array" ref="CQ570">IF(AB570="","",
IF(INDEX(Settings!$H:$H,MATCH(CQ$1,Settings!$G:$G,0))=TRUE,
100-100*(AB570-MINIFS(AB:AB,$E:$E,$E570))/(MAXIFS(AB:AB,$E:$E,$E570)-MINIFS(AB:AB,$E:$E,$E570)),
100*(AB570-MINIFS(AB:AB,$E:$E,$E570))/(MAXIFS(AB:AB,$E:$E,$E570)-MINIFS(AB:AB,$E:$E,$E570))))</f>
        <v/>
      </c>
      <c r="CR570" s="232" t="str">
        <f t="array" ref="CR570">IF(AC570="","",
IF(INDEX(Settings!$H:$H,MATCH(CR$1,Settings!$G:$G,0))=TRUE,
100-100*(AC570-MINIFS(AC:AC,$E:$E,$E570))/(MAXIFS(AC:AC,$E:$E,$E570)-MINIFS(AC:AC,$E:$E,$E570)),
100*(AC570-MINIFS(AC:AC,$E:$E,$E570))/(MAXIFS(AC:AC,$E:$E,$E570)-MINIFS(AC:AC,$E:$E,$E570))))</f>
        <v/>
      </c>
      <c r="CS570" s="232" t="str">
        <f t="array" ref="CS570">IF(AD570="","",
IF(INDEX(Settings!$H:$H,MATCH(CS$1,Settings!$G:$G,0))=TRUE,
100-100*(AD570-MINIFS(AD:AD,$E:$E,$E570))/(MAXIFS(AD:AD,$E:$E,$E570)-MINIFS(AD:AD,$E:$E,$E570)),
100*(AD570-MINIFS(AD:AD,$E:$E,$E570))/(MAXIFS(AD:AD,$E:$E,$E570)-MINIFS(AD:AD,$E:$E,$E570))))</f>
        <v/>
      </c>
      <c r="CT570" s="232" t="str">
        <f t="array" ref="CT570">IF(AE570="","",
IF(INDEX(Settings!$H:$H,MATCH(CT$1,Settings!$G:$G,0))=TRUE,
100-100*(AE570-MINIFS(AE:AE,$E:$E,$E570))/(MAXIFS(AE:AE,$E:$E,$E570)-MINIFS(AE:AE,$E:$E,$E570)),
100*(AE570-MINIFS(AE:AE,$E:$E,$E570))/(MAXIFS(AE:AE,$E:$E,$E570)-MINIFS(AE:AE,$E:$E,$E570))))</f>
        <v/>
      </c>
      <c r="CU570" s="232" t="str">
        <f t="array" ref="CU570">IF(AF570="","",
IF(INDEX(Settings!$H:$H,MATCH(CU$1,Settings!$G:$G,0))=TRUE,
100-100*(AF570-MINIFS(AF:AF,$E:$E,$E570))/(MAXIFS(AF:AF,$E:$E,$E570)-MINIFS(AF:AF,$E:$E,$E570)),
100*(AF570-MINIFS(AF:AF,$E:$E,$E570))/(MAXIFS(AF:AF,$E:$E,$E570)-MINIFS(AF:AF,$E:$E,$E570))))</f>
        <v/>
      </c>
      <c r="CV570" s="232" t="str">
        <f t="array" ref="CV570">IF(AG570="","",
IF(INDEX(Settings!$H:$H,MATCH(CV$1,Settings!$G:$G,0))=TRUE,
100-100*(AG570-MINIFS(AG:AG,$E:$E,$E570))/(MAXIFS(AG:AG,$E:$E,$E570)-MINIFS(AG:AG,$E:$E,$E570)),
100*(AG570-MINIFS(AG:AG,$E:$E,$E570))/(MAXIFS(AG:AG,$E:$E,$E570)-MINIFS(AG:AG,$E:$E,$E570))))</f>
        <v/>
      </c>
      <c r="CW570" s="232" t="str">
        <f t="array" ref="CW570">IF(AH570="","",
IF(INDEX(Settings!$H:$H,MATCH(CW$1,Settings!$G:$G,0))=TRUE,
100-100*(AH570-MINIFS(AH:AH,$E:$E,$E570))/(MAXIFS(AH:AH,$E:$E,$E570)-MINIFS(AH:AH,$E:$E,$E570)),
100*(AH570-MINIFS(AH:AH,$E:$E,$E570))/(MAXIFS(AH:AH,$E:$E,$E570)-MINIFS(AH:AH,$E:$E,$E570))))</f>
        <v/>
      </c>
      <c r="CX570" s="232" t="str">
        <f t="array" ref="CX570">IF(AI570="","",
IF(INDEX(Settings!$H:$H,MATCH(CX$1,Settings!$G:$G,0))=TRUE,
100-100*(AI570-MINIFS(AI:AI,$E:$E,$E570))/(MAXIFS(AI:AI,$E:$E,$E570)-MINIFS(AI:AI,$E:$E,$E570)),
100*(AI570-MINIFS(AI:AI,$E:$E,$E570))/(MAXIFS(AI:AI,$E:$E,$E570)-MINIFS(AI:AI,$E:$E,$E570))))</f>
        <v/>
      </c>
      <c r="CY570" s="232" t="str">
        <f t="array" ref="CY570">IF(AJ570="","",
IF(INDEX(Settings!$H:$H,MATCH(CY$1,Settings!$G:$G,0))=TRUE,
100-100*(AJ570-MINIFS(AJ:AJ,$E:$E,$E570))/(MAXIFS(AJ:AJ,$E:$E,$E570)-MINIFS(AJ:AJ,$E:$E,$E570)),
100*(AJ570-MINIFS(AJ:AJ,$E:$E,$E570))/(MAXIFS(AJ:AJ,$E:$E,$E570)-MINIFS(AJ:AJ,$E:$E,$E570))))</f>
        <v/>
      </c>
      <c r="CZ570" s="232" t="str">
        <f t="array" ref="CZ570">IF(AK570="","",
IF(INDEX(Settings!$H:$H,MATCH(CZ$1,Settings!$G:$G,0))=TRUE,
100-100*(AK570-MINIFS(AK:AK,$E:$E,$E570))/(MAXIFS(AK:AK,$E:$E,$E570)-MINIFS(AK:AK,$E:$E,$E570)),
100*(AK570-MINIFS(AK:AK,$E:$E,$E570))/(MAXIFS(AK:AK,$E:$E,$E570)-MINIFS(AK:AK,$E:$E,$E570))))</f>
        <v/>
      </c>
      <c r="DA570" s="232" t="str">
        <f t="array" ref="DA570">IF(AL570="","",
IF(INDEX(Settings!$H:$H,MATCH(DA$1,Settings!$G:$G,0))=TRUE,
100-100*(AL570-MINIFS(AL:AL,$E:$E,$E570))/(MAXIFS(AL:AL,$E:$E,$E570)-MINIFS(AL:AL,$E:$E,$E570)),
100*(AL570-MINIFS(AL:AL,$E:$E,$E570))/(MAXIFS(AL:AL,$E:$E,$E570)-MINIFS(AL:AL,$E:$E,$E570))))</f>
        <v/>
      </c>
      <c r="DB570" s="232" t="str">
        <f t="array" ref="DB570">IF(AM570="","",
IF(INDEX(Settings!$H:$H,MATCH(DB$1,Settings!$G:$G,0))=TRUE,
100-100*(AM570-MINIFS(AM:AM,$E:$E,$E570))/(MAXIFS(AM:AM,$E:$E,$E570)-MINIFS(AM:AM,$E:$E,$E570)),
100*(AM570-MINIFS(AM:AM,$E:$E,$E570))/(MAXIFS(AM:AM,$E:$E,$E570)-MINIFS(AM:AM,$E:$E,$E570))))</f>
        <v/>
      </c>
      <c r="DC570" s="232" t="str">
        <f t="array" ref="DC570">IF(AN570="","",
IF(INDEX(Settings!$H:$H,MATCH(DC$1,Settings!$G:$G,0))=TRUE,
100-100*(AN570-MINIFS(AN:AN,$E:$E,$E570))/(MAXIFS(AN:AN,$E:$E,$E570)-MINIFS(AN:AN,$E:$E,$E570)),
100*(AN570-MINIFS(AN:AN,$E:$E,$E570))/(MAXIFS(AN:AN,$E:$E,$E570)-MINIFS(AN:AN,$E:$E,$E570))))</f>
        <v/>
      </c>
      <c r="DD570" s="232" t="str">
        <f t="array" ref="DD570">IF(AO570="","",
IF(INDEX(Settings!$H:$H,MATCH(DD$1,Settings!$G:$G,0))=TRUE,
100-100*(AO570-MINIFS(AO:AO,$E:$E,$E570))/(MAXIFS(AO:AO,$E:$E,$E570)-MINIFS(AO:AO,$E:$E,$E570)),
100*(AO570-MINIFS(AO:AO,$E:$E,$E570))/(MAXIFS(AO:AO,$E:$E,$E570)-MINIFS(AO:AO,$E:$E,$E570))))</f>
        <v/>
      </c>
      <c r="DE570" s="232" t="str">
        <f t="array" ref="DE570">IF(AP570="","",
IF(INDEX(Settings!$H:$H,MATCH(DE$1,Settings!$G:$G,0))=TRUE,
100-100*(AP570-MINIFS(AP:AP,$E:$E,$E570))/(MAXIFS(AP:AP,$E:$E,$E570)-MINIFS(AP:AP,$E:$E,$E570)),
100*(AP570-MINIFS(AP:AP,$E:$E,$E570))/(MAXIFS(AP:AP,$E:$E,$E570)-MINIFS(AP:AP,$E:$E,$E570))))</f>
        <v/>
      </c>
      <c r="DF570" s="232" t="str">
        <f t="array" ref="DF570">IF(AQ570="","",
IF(INDEX(Settings!$H:$H,MATCH(DF$1,Settings!$G:$G,0))=TRUE,
100-100*(AQ570-MINIFS(AQ:AQ,$E:$E,$E570))/(MAXIFS(AQ:AQ,$E:$E,$E570)-MINIFS(AQ:AQ,$E:$E,$E570)),
100*(AQ570-MINIFS(AQ:AQ,$E:$E,$E570))/(MAXIFS(AQ:AQ,$E:$E,$E570)-MINIFS(AQ:AQ,$E:$E,$E570))))</f>
        <v/>
      </c>
      <c r="DG570" s="232" t="str">
        <f t="array" ref="DG570">IF(AR570="","",
IF(INDEX(Settings!$H:$H,MATCH(DG$1,Settings!$G:$G,0))=TRUE,
100-100*(AR570-MINIFS(AR:AR,$E:$E,$E570))/(MAXIFS(AR:AR,$E:$E,$E570)-MINIFS(AR:AR,$E:$E,$E570)),
100*(AR570-MINIFS(AR:AR,$E:$E,$E570))/(MAXIFS(AR:AR,$E:$E,$E570)-MINIFS(AR:AR,$E:$E,$E570))))</f>
        <v/>
      </c>
      <c r="DH570" s="232" t="str">
        <f t="array" ref="DH570">IF(AS570="","",
IF(INDEX(Settings!$H:$H,MATCH(DH$1,Settings!$G:$G,0))=TRUE,
100-100*(AS570-MINIFS(AS:AS,$E:$E,$E570))/(MAXIFS(AS:AS,$E:$E,$E570)-MINIFS(AS:AS,$E:$E,$E570)),
100*(AS570-MINIFS(AS:AS,$E:$E,$E570))/(MAXIFS(AS:AS,$E:$E,$E570)-MINIFS(AS:AS,$E:$E,$E570))))</f>
        <v/>
      </c>
      <c r="DI570" s="232" t="str">
        <f t="array" ref="DI570">IF(AT570="","",
IF(INDEX(Settings!$H:$H,MATCH(DI$1,Settings!$G:$G,0))=TRUE,
100-100*(AT570-MINIFS(AT:AT,$E:$E,$E570))/(MAXIFS(AT:AT,$E:$E,$E570)-MINIFS(AT:AT,$E:$E,$E570)),
100*(AT570-MINIFS(AT:AT,$E:$E,$E570))/(MAXIFS(AT:AT,$E:$E,$E570)-MINIFS(AT:AT,$E:$E,$E570))))</f>
        <v/>
      </c>
      <c r="DJ570" s="232" t="str">
        <f t="array" ref="DJ570">IF(AU570="","",
IF(INDEX(Settings!$H:$H,MATCH(DJ$1,Settings!$G:$G,0))=TRUE,
100-100*(AU570-MINIFS(AU:AU,$E:$E,$E570))/(MAXIFS(AU:AU,$E:$E,$E570)-MINIFS(AU:AU,$E:$E,$E570)),
100*(AU570-MINIFS(AU:AU,$E:$E,$E570))/(MAXIFS(AU:AU,$E:$E,$E570)-MINIFS(AU:AU,$E:$E,$E570))))</f>
        <v/>
      </c>
      <c r="DK570" s="232" t="str">
        <f t="array" ref="DK570">IF(AV570="","",
IF(INDEX(Settings!$H:$H,MATCH(DK$1,Settings!$G:$G,0))=TRUE,
100-100*(AV570-MINIFS(AV:AV,$E:$E,$E570))/(MAXIFS(AV:AV,$E:$E,$E570)-MINIFS(AV:AV,$E:$E,$E570)),
100*(AV570-MINIFS(AV:AV,$E:$E,$E570))/(MAXIFS(AV:AV,$E:$E,$E570)-MINIFS(AV:AV,$E:$E,$E570))))</f>
        <v/>
      </c>
      <c r="DL570" s="232" t="str">
        <f t="array" ref="DL570">IF(AW570="","",
IF(INDEX(Settings!$H:$H,MATCH(DL$1,Settings!$G:$G,0))=TRUE,
100-100*(AW570-MINIFS(AW:AW,$E:$E,$E570))/(MAXIFS(AW:AW,$E:$E,$E570)-MINIFS(AW:AW,$E:$E,$E570)),
100*(AW570-MINIFS(AW:AW,$E:$E,$E570))/(MAXIFS(AW:AW,$E:$E,$E570)-MINIFS(AW:AW,$E:$E,$E570))))</f>
        <v/>
      </c>
      <c r="DM570" s="232" t="str">
        <f t="array" ref="DM570">IF(AX570="","",
IF(INDEX(Settings!$H:$H,MATCH(DM$1,Settings!$G:$G,0))=TRUE,
100-100*(AX570-MINIFS(AX:AX,$E:$E,$E570))/(MAXIFS(AX:AX,$E:$E,$E570)-MINIFS(AX:AX,$E:$E,$E570)),
100*(AX570-MINIFS(AX:AX,$E:$E,$E570))/(MAXIFS(AX:AX,$E:$E,$E570)-MINIFS(AX:AX,$E:$E,$E570))))</f>
        <v/>
      </c>
      <c r="DN570" s="232" t="str">
        <f t="array" ref="DN570">IF(AY570="","",
IF(INDEX(Settings!$H:$H,MATCH(DN$1,Settings!$G:$G,0))=TRUE,
100-100*(AY570-MINIFS(AY:AY,$E:$E,$E570))/(MAXIFS(AY:AY,$E:$E,$E570)-MINIFS(AY:AY,$E:$E,$E570)),
100*(AY570-MINIFS(AY:AY,$E:$E,$E570))/(MAXIFS(AY:AY,$E:$E,$E570)-MINIFS(AY:AY,$E:$E,$E570))))</f>
        <v/>
      </c>
      <c r="DO570" s="232" t="str">
        <f t="array" ref="DO570">IF(AZ570="","",
IF(INDEX(Settings!$H:$H,MATCH(DO$1,Settings!$G:$G,0))=TRUE,
100-100*(AZ570-MINIFS(AZ:AZ,$E:$E,$E570))/(MAXIFS(AZ:AZ,$E:$E,$E570)-MINIFS(AZ:AZ,$E:$E,$E570)),
100*(AZ570-MINIFS(AZ:AZ,$E:$E,$E570))/(MAXIFS(AZ:AZ,$E:$E,$E570)-MINIFS(AZ:AZ,$E:$E,$E570))))</f>
        <v/>
      </c>
      <c r="DP570" s="232" t="str">
        <f t="array" ref="DP570">IF(BA570="","",
IF(INDEX(Settings!$H:$H,MATCH(DP$1,Settings!$G:$G,0))=TRUE,
100-100*(BA570-MINIFS(BA:BA,$E:$E,$E570))/(MAXIFS(BA:BA,$E:$E,$E570)-MINIFS(BA:BA,$E:$E,$E570)),
100*(BA570-MINIFS(BA:BA,$E:$E,$E570))/(MAXIFS(BA:BA,$E:$E,$E570)-MINIFS(BA:BA,$E:$E,$E570))))</f>
        <v/>
      </c>
      <c r="DQ570" s="232" t="str">
        <f t="array" ref="DQ570">IF(BB570="","",
IF(INDEX(Settings!$H:$H,MATCH(DQ$1,Settings!$G:$G,0))=TRUE,
100-100*(BB570-MINIFS(BB:BB,$E:$E,$E570))/(MAXIFS(BB:BB,$E:$E,$E570)-MINIFS(BB:BB,$E:$E,$E570)),
100*(BB570-MINIFS(BB:BB,$E:$E,$E570))/(MAXIFS(BB:BB,$E:$E,$E570)-MINIFS(BB:BB,$E:$E,$E570))))</f>
        <v/>
      </c>
      <c r="DR570" s="232" t="str">
        <f t="array" ref="DR570">IF(BC570="","",
IF(INDEX(Settings!$H:$H,MATCH(DR$1,Settings!$G:$G,0))=TRUE,
100-100*(BC570-MINIFS(BC:BC,$E:$E,$E570))/(MAXIFS(BC:BC,$E:$E,$E570)-MINIFS(BC:BC,$E:$E,$E570)),
100*(BC570-MINIFS(BC:BC,$E:$E,$E570))/(MAXIFS(BC:BC,$E:$E,$E570)-MINIFS(BC:BC,$E:$E,$E570))))</f>
        <v/>
      </c>
      <c r="DS570" s="232" t="str">
        <f t="array" ref="DS570">IF(BD570="","",
IF(INDEX(Settings!$H:$H,MATCH(DS$1,Settings!$G:$G,0))=TRUE,
100-100*(BD570-MINIFS(BD:BD,$E:$E,$E570))/(MAXIFS(BD:BD,$E:$E,$E570)-MINIFS(BD:BD,$E:$E,$E570)),
100*(BD570-MINIFS(BD:BD,$E:$E,$E570))/(MAXIFS(BD:BD,$E:$E,$E570)-MINIFS(BD:BD,$E:$E,$E570))))</f>
        <v/>
      </c>
      <c r="DT570" s="232" t="str">
        <f t="array" ref="DT570">IF(BE570="","",
IF(INDEX(Settings!$H:$H,MATCH(DT$1,Settings!$G:$G,0))=TRUE,
100-100*(BE570-MINIFS(BE:BE,$E:$E,$E570))/(MAXIFS(BE:BE,$E:$E,$E570)-MINIFS(BE:BE,$E:$E,$E570)),
100*(BE570-MINIFS(BE:BE,$E:$E,$E570))/(MAXIFS(BE:BE,$E:$E,$E570)-MINIFS(BE:BE,$E:$E,$E570))))</f>
        <v/>
      </c>
      <c r="DU570" s="232" t="str">
        <f t="array" ref="DU570">IF(BF570="","",
IF(INDEX(Settings!$H:$H,MATCH(DU$1,Settings!$G:$G,0))=TRUE,
100-100*(BF570-MINIFS(BF:BF,$E:$E,$E570))/(MAXIFS(BF:BF,$E:$E,$E570)-MINIFS(BF:BF,$E:$E,$E570)),
100*(BF570-MINIFS(BF:BF,$E:$E,$E570))/(MAXIFS(BF:BF,$E:$E,$E570)-MINIFS(BF:BF,$E:$E,$E570))))</f>
        <v/>
      </c>
      <c r="DV570" s="232" t="str">
        <f t="array" ref="DV570">IF(BG570="","",
IF(INDEX(Settings!$H:$H,MATCH(DV$1,Settings!$G:$G,0))=TRUE,
100-100*(BG570-MINIFS(BG:BG,$E:$E,$E570))/(MAXIFS(BG:BG,$E:$E,$E570)-MINIFS(BG:BG,$E:$E,$E570)),
100*(BG570-MINIFS(BG:BG,$E:$E,$E570))/(MAXIFS(BG:BG,$E:$E,$E570)-MINIFS(BG:BG,$E:$E,$E570))))</f>
        <v/>
      </c>
      <c r="DW570" s="232" t="str">
        <f t="array" ref="DW570">IF(BH570="","",
IF(INDEX(Settings!$H:$H,MATCH(DW$1,Settings!$G:$G,0))=TRUE,
100-100*(BH570-MINIFS(BH:BH,$E:$E,$E570))/(MAXIFS(BH:BH,$E:$E,$E570)-MINIFS(BH:BH,$E:$E,$E570)),
100*(BH570-MINIFS(BH:BH,$E:$E,$E570))/(MAXIFS(BH:BH,$E:$E,$E570)-MINIFS(BH:BH,$E:$E,$E570))))</f>
        <v/>
      </c>
      <c r="DX570" s="232" t="str">
        <f t="array" ref="DX570">IF(BI570="","",
IF(INDEX(Settings!$H:$H,MATCH(DX$1,Settings!$G:$G,0))=TRUE,
100-100*(BI570-MINIFS(BI:BI,$E:$E,$E570))/(MAXIFS(BI:BI,$E:$E,$E570)-MINIFS(BI:BI,$E:$E,$E570)),
100*(BI570-MINIFS(BI:BI,$E:$E,$E570))/(MAXIFS(BI:BI,$E:$E,$E570)-MINIFS(BI:BI,$E:$E,$E570))))</f>
        <v/>
      </c>
      <c r="DY570" s="232" t="str">
        <f t="array" ref="DY570">IF(BJ570="","",
IF(INDEX(Settings!$H:$H,MATCH(DY$1,Settings!$G:$G,0))=TRUE,
100-100*(BJ570-MINIFS(BJ:BJ,$E:$E,$E570))/(MAXIFS(BJ:BJ,$E:$E,$E570)-MINIFS(BJ:BJ,$E:$E,$E570)),
100*(BJ570-MINIFS(BJ:BJ,$E:$E,$E570))/(MAXIFS(BJ:BJ,$E:$E,$E570)-MINIFS(BJ:BJ,$E:$E,$E570))))</f>
        <v/>
      </c>
      <c r="DZ570" s="234"/>
      <c r="EA570" s="234"/>
      <c r="EB570" s="234" t="str">
        <f t="shared" si="8"/>
        <v/>
      </c>
      <c r="EC570" s="234" t="str">
        <f t="shared" si="9"/>
        <v/>
      </c>
      <c r="ED570" s="234" t="str">
        <f t="shared" si="10"/>
        <v/>
      </c>
      <c r="EE570" s="234" t="str">
        <f t="shared" si="11"/>
        <v/>
      </c>
      <c r="EF570" s="234" t="str">
        <f t="shared" si="12"/>
        <v/>
      </c>
      <c r="EG570" s="234" t="str">
        <f t="shared" si="13"/>
        <v/>
      </c>
      <c r="EH570" s="234"/>
      <c r="EI570" s="234"/>
      <c r="EJ570" s="234"/>
      <c r="EK570" s="234"/>
      <c r="EL570" s="234"/>
      <c r="EM570" s="234"/>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3" t="str">
        <f t="shared" si="14"/>
        <v/>
      </c>
      <c r="N571" s="49"/>
      <c r="O571" s="49"/>
      <c r="P571" s="49"/>
      <c r="Q571" s="49"/>
      <c r="R571" s="49"/>
      <c r="S571" s="222" t="str">
        <f>IFERROR(VLOOKUP(AF571, 'YOYO IR Scores'!A:C, 3, FALSE), "")
</f>
        <v/>
      </c>
      <c r="T571" s="49"/>
      <c r="U571" s="49"/>
      <c r="V571" s="49"/>
      <c r="W571" s="49"/>
      <c r="X571" s="224" t="str">
        <f t="shared" si="4"/>
        <v/>
      </c>
      <c r="Y571" s="225" t="str">
        <f t="shared" si="5"/>
        <v/>
      </c>
      <c r="Z571" s="225" t="str">
        <f t="shared" si="6"/>
        <v/>
      </c>
      <c r="AA571" s="224" t="str">
        <f t="shared" si="7"/>
        <v/>
      </c>
      <c r="AB571" s="223"/>
      <c r="AC571" s="223"/>
      <c r="AD571" s="223"/>
      <c r="AE571" s="223" t="str">
        <f>IFERROR(VLOOKUP(AF571, 'YOYO IR Scores'!A:C, 2, FALSE), "")</f>
        <v/>
      </c>
      <c r="AF571" s="223"/>
      <c r="AG571" s="223"/>
      <c r="AH571" s="223"/>
      <c r="AI571" s="223"/>
      <c r="AJ571" s="223"/>
      <c r="AK571" s="223"/>
      <c r="AL571" s="223"/>
      <c r="AM571" s="223"/>
      <c r="AN571" s="223"/>
      <c r="AO571" s="223"/>
      <c r="AP571" s="223"/>
      <c r="AQ571" s="223"/>
      <c r="AR571" s="223"/>
      <c r="AS571" s="223"/>
      <c r="AT571" s="223"/>
      <c r="AU571" s="223"/>
      <c r="AV571" s="223"/>
      <c r="AW571" s="223"/>
      <c r="AX571" s="223"/>
      <c r="AY571" s="223"/>
      <c r="AZ571" s="223"/>
      <c r="BA571" s="223"/>
      <c r="BB571" s="223"/>
      <c r="BC571" s="223"/>
      <c r="BD571" s="223"/>
      <c r="BE571" s="223"/>
      <c r="BF571" s="223"/>
      <c r="BG571" s="223"/>
      <c r="BH571" s="223"/>
      <c r="BI571" s="223"/>
      <c r="BJ571" s="223"/>
      <c r="BK571" s="223" t="str">
        <f t="array" ref="BK571">IF(J571="","",
IF(INDEX(Settings!$H:$H,MATCH(BY$1,Settings!$G:$G,0))=TRUE,
100-100*(J571-MIN(J:J))/(MAX(J:J)-MIN(J:J)),
100*(J571-MIN(J:J))/(MAX(J:J)-MIN(J:J))))</f>
        <v/>
      </c>
      <c r="BL571" s="223" t="str">
        <f t="array" ref="BL571">IF(J571="","",
IF(INDEX(Settings!$H:$H,MATCH(BY$1,Settings!$G:$G,0))=TRUE,
100-100*(J571-MINIFS(J:J,$E:$E,$E571))/(MAXIFS(J:J,$E:$E,$E571)-MINIFS(J:J,$E:$E,$E571)),
100*(J571-MINIFS(J:J,$E:$E,$E571))/(MAXIFS(J:J,$E:$E,$E571)-MINIFS(J:J,$E:$E,$E571))))</f>
        <v/>
      </c>
      <c r="BM571" s="223"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4" t="str">
        <f t="array" ref="BQ571">IF(J571="","",
IF(INDEX(Settings!$H:$H,MATCH(BY$1,Settings!$G:$G,0))=TRUE,
-1*(J571-AVERAGE(J:J))/STDEV(J:J),
(J571-AVERAGE(J:J))/STDEV(J:J)))</f>
        <v/>
      </c>
      <c r="BR571" s="224" t="str">
        <f>IFERROR(__xludf.DUMMYFUNCTION("IF(J571="""","""",
IF(INDEX(Settings!$H:$H,MATCH(BY$1,Settings!$G:$G,0))=TRUE,
-1*(J571-AVERAGEIFS(J:J,$E:$E,$E571))/STDEV(FILTER(J:J,$E:$E=$E571)),
(J571-AVERAGEIFS(J:J,$E:$E,$E571))/STDEV(FILTER(J:J,$E:$E=$E571))))"),"")</f>
        <v/>
      </c>
      <c r="BS571" s="224"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3" t="str">
        <f t="array" ref="BY571">IF(J571="","",
IF(INDEX(Settings!$H:$H,MATCH(BY$1,Settings!$G:$G,0))=TRUE,
100-100*(J571-MINIFS(J:J,$E:$E,$E571))/(MAXIFS(J:J,$E:$E,$E571)-MINIFS(J:J,$E:$E,$E571)),
100*(J571-MINIFS(J:J,$E:$E,$E571))/(MAXIFS(J:J,$E:$E,$E571)-MINIFS(J:J,$E:$E,$E571))))</f>
        <v/>
      </c>
      <c r="BZ571" s="223" t="str">
        <f t="array" ref="BZ571">IF(K571="","",
IF(INDEX(Settings!$H:$H,MATCH(BZ$1,Settings!$G:$G,0))=TRUE,
100-100*(K571-MINIFS(K:K,$E:$E,$E571))/(MAXIFS(K:K,$E:$E,$E571)-MINIFS(K:K,$E:$E,$E571)),
100*(K571-MINIFS(K:K,$E:$E,$E571))/(MAXIFS(K:K,$E:$E,$E571)-MINIFS(K:K,$E:$E,$E571))))</f>
        <v/>
      </c>
      <c r="CA571" s="223" t="str">
        <f t="array" ref="CA571">IF(L571="","",
IF(INDEX(Settings!$H:$H,MATCH(CA$1,Settings!$G:$G,0))=TRUE,
100-100*(L571-MINIFS(L:L,$E:$E,$E571))/(MAXIFS(L:L,$E:$E,$E571)-MINIFS(L:L,$E:$E,$E571)),
100*(L571-MINIFS(L:L,$E:$E,$E571))/(MAXIFS(L:L,$E:$E,$E571)-MINIFS(L:L,$E:$E,$E571))))</f>
        <v/>
      </c>
      <c r="CB571" s="223" t="str">
        <f t="array" ref="CB571">IF(M571="","",
IF(INDEX(Settings!$H:$H,MATCH(CB$1,Settings!$G:$G,0))=TRUE,
100-100*(M571-MINIFS(M:M,$E:$E,$E571))/(MAXIFS(M:M,$E:$E,$E571)-MINIFS(M:M,$E:$E,$E571)),
100*(M571-MINIFS(M:M,$E:$E,$E571))/(MAXIFS(M:M,$E:$E,$E571)-MINIFS(M:M,$E:$E,$E571))))</f>
        <v/>
      </c>
      <c r="CC571" s="223" t="str">
        <f t="array" ref="CC571">IF(N571="","",
IF(INDEX(Settings!$H:$H,MATCH(CC$1,Settings!$G:$G,0))=TRUE,
100-100*(N571-MINIFS(N:N,$E:$E,$E571))/(MAXIFS(N:N,$E:$E,$E571)-MINIFS(N:N,$E:$E,$E571)),
100*(N571-MINIFS(N:N,$E:$E,$E571))/(MAXIFS(N:N,$E:$E,$E571)-MINIFS(N:N,$E:$E,$E571))))</f>
        <v/>
      </c>
      <c r="CD571" s="223" t="str">
        <f t="array" ref="CD571">IF(O571="","",
IF(INDEX(Settings!$H:$H,MATCH(CD$1,Settings!$G:$G,0))=TRUE,
100-100*(O571-MINIFS(O:O,$E:$E,$E571))/(MAXIFS(O:O,$E:$E,$E571)-MINIFS(O:O,$E:$E,$E571)),
100*(O571-MINIFS(O:O,$E:$E,$E571))/(MAXIFS(O:O,$E:$E,$E571)-MINIFS(O:O,$E:$E,$E571))))</f>
        <v/>
      </c>
      <c r="CE571" s="223" t="str">
        <f t="array" ref="CE571">IF(P571="","",
IF(INDEX(Settings!$H:$H,MATCH(CE$1,Settings!$G:$G,0))=TRUE,
100-100*(P571-MINIFS(P:P,$E:$E,$E571))/(MAXIFS(P:P,$E:$E,$E571)-MINIFS(P:P,$E:$E,$E571)),
100*(P571-MINIFS(P:P,$E:$E,$E571))/(MAXIFS(P:P,$E:$E,$E571)-MINIFS(P:P,$E:$E,$E571))))</f>
        <v/>
      </c>
      <c r="CF571" s="223" t="str">
        <f t="array" ref="CF571">IF(Q571="","",
IF(INDEX(Settings!$H:$H,MATCH(CF$1,Settings!$G:$G,0))=TRUE,
100-100*(Q571-MINIFS(Q:Q,$E:$E,$E571))/(MAXIFS(Q:Q,$E:$E,$E571)-MINIFS(Q:Q,$E:$E,$E571)),
100*(Q571-MINIFS(Q:Q,$E:$E,$E571))/(MAXIFS(Q:Q,$E:$E,$E571)-MINIFS(Q:Q,$E:$E,$E571))))</f>
        <v/>
      </c>
      <c r="CG571" s="223" t="str">
        <f t="array" ref="CG571">IF(R571="","",
IF(INDEX(Settings!$H:$H,MATCH(CG$1,Settings!$G:$G,0))=TRUE,
100-100*(R571-MINIFS(R:R,$E:$E,$E571))/(MAXIFS(R:R,$E:$E,$E571)-MINIFS(R:R,$E:$E,$E571)),
100*(R571-MINIFS(R:R,$E:$E,$E571))/(MAXIFS(R:R,$E:$E,$E571)-MINIFS(R:R,$E:$E,$E571))))</f>
        <v/>
      </c>
      <c r="CH571" s="223" t="str">
        <f t="array" ref="CH571">IF(S571="","",
IF(INDEX(Settings!$H:$H,MATCH(CH$1,Settings!$G:$G,0))=TRUE,
100-100*(S571-MINIFS(S:S,$E:$E,$E571))/(MAXIFS(S:S,$E:$E,$E571)-MINIFS(S:S,$E:$E,$E571)),
100*(S571-MINIFS(S:S,$E:$E,$E571))/(MAXIFS(S:S,$E:$E,$E571)-MINIFS(S:S,$E:$E,$E571))))</f>
        <v/>
      </c>
      <c r="CI571" s="223" t="str">
        <f t="array" ref="CI571">IF(T571="","",
IF(INDEX(Settings!$H:$H,MATCH(CI$1,Settings!$G:$G,0))=TRUE,
100-100*(T571-MINIFS(T:T,$E:$E,$E571))/(MAXIFS(T:T,$E:$E,$E571)-MINIFS(T:T,$E:$E,$E571)),
100*(T571-MINIFS(T:T,$E:$E,$E571))/(MAXIFS(T:T,$E:$E,$E571)-MINIFS(T:T,$E:$E,$E571))))</f>
        <v/>
      </c>
      <c r="CJ571" s="223" t="str">
        <f t="array" ref="CJ571">IF(U571="","",
IF(INDEX(Settings!$H:$H,MATCH(CJ$1,Settings!$G:$G,0))=TRUE,
100-100*(U571-MINIFS(U:U,$E:$E,$E571))/(MAXIFS(U:U,$E:$E,$E571)-MINIFS(U:U,$E:$E,$E571)),
100*(U571-MINIFS(U:U,$E:$E,$E571))/(MAXIFS(U:U,$E:$E,$E571)-MINIFS(U:U,$E:$E,$E571))))</f>
        <v/>
      </c>
      <c r="CK571" s="223" t="str">
        <f t="array" ref="CK571">IF(V571="","",
IF(INDEX(Settings!$H:$H,MATCH(CK$1,Settings!$G:$G,0))=TRUE,
100-100*(V571-MINIFS(V:V,$E:$E,$E571))/(MAXIFS(V:V,$E:$E,$E571)-MINIFS(V:V,$E:$E,$E571)),
100*(V571-MINIFS(V:V,$E:$E,$E571))/(MAXIFS(V:V,$E:$E,$E571)-MINIFS(V:V,$E:$E,$E571))))</f>
        <v/>
      </c>
      <c r="CL571" s="223" t="str">
        <f t="array" ref="CL571">IF(W571="","",
IF(INDEX(Settings!$H:$H,MATCH(CL$1,Settings!$G:$G,0))=TRUE,
100-100*(W571-MINIFS(W:W,$E:$E,$E571))/(MAXIFS(W:W,$E:$E,$E571)-MINIFS(W:W,$E:$E,$E571)),
100*(W571-MINIFS(W:W,$E:$E,$E571))/(MAXIFS(W:W,$E:$E,$E571)-MINIFS(W:W,$E:$E,$E571))))</f>
        <v/>
      </c>
      <c r="CM571" s="223" t="str">
        <f t="array" ref="CM571">IF(X571="","",
IF(INDEX(Settings!$H:$H,MATCH(CM$1,Settings!$G:$G,0))=TRUE,
100-100*(X571-MINIFS(X:X,$E:$E,$E571))/(MAXIFS(X:X,$E:$E,$E571)-MINIFS(X:X,$E:$E,$E571)),
100*(X571-MINIFS(X:X,$E:$E,$E571))/(MAXIFS(X:X,$E:$E,$E571)-MINIFS(X:X,$E:$E,$E571))))</f>
        <v/>
      </c>
      <c r="CN571" s="223" t="str">
        <f t="array" ref="CN571">IF(Y571="","",
IF(INDEX(Settings!$H:$H,MATCH(CN$1,Settings!$G:$G,0))=TRUE,
100-100*(Y571-MINIFS(Y:Y,$E:$E,$E571))/(MAXIFS(Y:Y,$E:$E,$E571)-MINIFS(Y:Y,$E:$E,$E571)),
100*(Y571-MINIFS(Y:Y,$E:$E,$E571))/(MAXIFS(Y:Y,$E:$E,$E571)-MINIFS(Y:Y,$E:$E,$E571))))</f>
        <v/>
      </c>
      <c r="CO571" s="223" t="str">
        <f t="array" ref="CO571">IF(Z571="","",
IF(INDEX(Settings!$H:$H,MATCH(CO$1,Settings!$G:$G,0))=TRUE,
100-100*(Z571-MINIFS(Z:Z,$E:$E,$E571))/(MAXIFS(Z:Z,$E:$E,$E571)-MINIFS(Z:Z,$E:$E,$E571)),
100*(Z571-MINIFS(Z:Z,$E:$E,$E571))/(MAXIFS(Z:Z,$E:$E,$E571)-MINIFS(Z:Z,$E:$E,$E571))))</f>
        <v/>
      </c>
      <c r="CP571" s="223" t="str">
        <f t="array" ref="CP571">IF(AA571="","",
IF(INDEX(Settings!$H:$H,MATCH(CP$1,Settings!$G:$G,0))=TRUE,
100-100*(AA571-MINIFS(AA:AA,$E:$E,$E571))/(MAXIFS(AA:AA,$E:$E,$E571)-MINIFS(AA:AA,$E:$E,$E571)),
100*(AA571-MINIFS(AA:AA,$E:$E,$E571))/(MAXIFS(AA:AA,$E:$E,$E571)-MINIFS(AA:AA,$E:$E,$E571))))</f>
        <v/>
      </c>
      <c r="CQ571" s="223" t="str">
        <f t="array" ref="CQ571">IF(AB571="","",
IF(INDEX(Settings!$H:$H,MATCH(CQ$1,Settings!$G:$G,0))=TRUE,
100-100*(AB571-MINIFS(AB:AB,$E:$E,$E571))/(MAXIFS(AB:AB,$E:$E,$E571)-MINIFS(AB:AB,$E:$E,$E571)),
100*(AB571-MINIFS(AB:AB,$E:$E,$E571))/(MAXIFS(AB:AB,$E:$E,$E571)-MINIFS(AB:AB,$E:$E,$E571))))</f>
        <v/>
      </c>
      <c r="CR571" s="223" t="str">
        <f t="array" ref="CR571">IF(AC571="","",
IF(INDEX(Settings!$H:$H,MATCH(CR$1,Settings!$G:$G,0))=TRUE,
100-100*(AC571-MINIFS(AC:AC,$E:$E,$E571))/(MAXIFS(AC:AC,$E:$E,$E571)-MINIFS(AC:AC,$E:$E,$E571)),
100*(AC571-MINIFS(AC:AC,$E:$E,$E571))/(MAXIFS(AC:AC,$E:$E,$E571)-MINIFS(AC:AC,$E:$E,$E571))))</f>
        <v/>
      </c>
      <c r="CS571" s="223" t="str">
        <f t="array" ref="CS571">IF(AD571="","",
IF(INDEX(Settings!$H:$H,MATCH(CS$1,Settings!$G:$G,0))=TRUE,
100-100*(AD571-MINIFS(AD:AD,$E:$E,$E571))/(MAXIFS(AD:AD,$E:$E,$E571)-MINIFS(AD:AD,$E:$E,$E571)),
100*(AD571-MINIFS(AD:AD,$E:$E,$E571))/(MAXIFS(AD:AD,$E:$E,$E571)-MINIFS(AD:AD,$E:$E,$E571))))</f>
        <v/>
      </c>
      <c r="CT571" s="223" t="str">
        <f t="array" ref="CT571">IF(AE571="","",
IF(INDEX(Settings!$H:$H,MATCH(CT$1,Settings!$G:$G,0))=TRUE,
100-100*(AE571-MINIFS(AE:AE,$E:$E,$E571))/(MAXIFS(AE:AE,$E:$E,$E571)-MINIFS(AE:AE,$E:$E,$E571)),
100*(AE571-MINIFS(AE:AE,$E:$E,$E571))/(MAXIFS(AE:AE,$E:$E,$E571)-MINIFS(AE:AE,$E:$E,$E571))))</f>
        <v/>
      </c>
      <c r="CU571" s="223" t="str">
        <f t="array" ref="CU571">IF(AF571="","",
IF(INDEX(Settings!$H:$H,MATCH(CU$1,Settings!$G:$G,0))=TRUE,
100-100*(AF571-MINIFS(AF:AF,$E:$E,$E571))/(MAXIFS(AF:AF,$E:$E,$E571)-MINIFS(AF:AF,$E:$E,$E571)),
100*(AF571-MINIFS(AF:AF,$E:$E,$E571))/(MAXIFS(AF:AF,$E:$E,$E571)-MINIFS(AF:AF,$E:$E,$E571))))</f>
        <v/>
      </c>
      <c r="CV571" s="223" t="str">
        <f t="array" ref="CV571">IF(AG571="","",
IF(INDEX(Settings!$H:$H,MATCH(CV$1,Settings!$G:$G,0))=TRUE,
100-100*(AG571-MINIFS(AG:AG,$E:$E,$E571))/(MAXIFS(AG:AG,$E:$E,$E571)-MINIFS(AG:AG,$E:$E,$E571)),
100*(AG571-MINIFS(AG:AG,$E:$E,$E571))/(MAXIFS(AG:AG,$E:$E,$E571)-MINIFS(AG:AG,$E:$E,$E571))))</f>
        <v/>
      </c>
      <c r="CW571" s="223" t="str">
        <f t="array" ref="CW571">IF(AH571="","",
IF(INDEX(Settings!$H:$H,MATCH(CW$1,Settings!$G:$G,0))=TRUE,
100-100*(AH571-MINIFS(AH:AH,$E:$E,$E571))/(MAXIFS(AH:AH,$E:$E,$E571)-MINIFS(AH:AH,$E:$E,$E571)),
100*(AH571-MINIFS(AH:AH,$E:$E,$E571))/(MAXIFS(AH:AH,$E:$E,$E571)-MINIFS(AH:AH,$E:$E,$E571))))</f>
        <v/>
      </c>
      <c r="CX571" s="223" t="str">
        <f t="array" ref="CX571">IF(AI571="","",
IF(INDEX(Settings!$H:$H,MATCH(CX$1,Settings!$G:$G,0))=TRUE,
100-100*(AI571-MINIFS(AI:AI,$E:$E,$E571))/(MAXIFS(AI:AI,$E:$E,$E571)-MINIFS(AI:AI,$E:$E,$E571)),
100*(AI571-MINIFS(AI:AI,$E:$E,$E571))/(MAXIFS(AI:AI,$E:$E,$E571)-MINIFS(AI:AI,$E:$E,$E571))))</f>
        <v/>
      </c>
      <c r="CY571" s="223" t="str">
        <f t="array" ref="CY571">IF(AJ571="","",
IF(INDEX(Settings!$H:$H,MATCH(CY$1,Settings!$G:$G,0))=TRUE,
100-100*(AJ571-MINIFS(AJ:AJ,$E:$E,$E571))/(MAXIFS(AJ:AJ,$E:$E,$E571)-MINIFS(AJ:AJ,$E:$E,$E571)),
100*(AJ571-MINIFS(AJ:AJ,$E:$E,$E571))/(MAXIFS(AJ:AJ,$E:$E,$E571)-MINIFS(AJ:AJ,$E:$E,$E571))))</f>
        <v/>
      </c>
      <c r="CZ571" s="223" t="str">
        <f t="array" ref="CZ571">IF(AK571="","",
IF(INDEX(Settings!$H:$H,MATCH(CZ$1,Settings!$G:$G,0))=TRUE,
100-100*(AK571-MINIFS(AK:AK,$E:$E,$E571))/(MAXIFS(AK:AK,$E:$E,$E571)-MINIFS(AK:AK,$E:$E,$E571)),
100*(AK571-MINIFS(AK:AK,$E:$E,$E571))/(MAXIFS(AK:AK,$E:$E,$E571)-MINIFS(AK:AK,$E:$E,$E571))))</f>
        <v/>
      </c>
      <c r="DA571" s="223" t="str">
        <f t="array" ref="DA571">IF(AL571="","",
IF(INDEX(Settings!$H:$H,MATCH(DA$1,Settings!$G:$G,0))=TRUE,
100-100*(AL571-MINIFS(AL:AL,$E:$E,$E571))/(MAXIFS(AL:AL,$E:$E,$E571)-MINIFS(AL:AL,$E:$E,$E571)),
100*(AL571-MINIFS(AL:AL,$E:$E,$E571))/(MAXIFS(AL:AL,$E:$E,$E571)-MINIFS(AL:AL,$E:$E,$E571))))</f>
        <v/>
      </c>
      <c r="DB571" s="223" t="str">
        <f t="array" ref="DB571">IF(AM571="","",
IF(INDEX(Settings!$H:$H,MATCH(DB$1,Settings!$G:$G,0))=TRUE,
100-100*(AM571-MINIFS(AM:AM,$E:$E,$E571))/(MAXIFS(AM:AM,$E:$E,$E571)-MINIFS(AM:AM,$E:$E,$E571)),
100*(AM571-MINIFS(AM:AM,$E:$E,$E571))/(MAXIFS(AM:AM,$E:$E,$E571)-MINIFS(AM:AM,$E:$E,$E571))))</f>
        <v/>
      </c>
      <c r="DC571" s="223" t="str">
        <f t="array" ref="DC571">IF(AN571="","",
IF(INDEX(Settings!$H:$H,MATCH(DC$1,Settings!$G:$G,0))=TRUE,
100-100*(AN571-MINIFS(AN:AN,$E:$E,$E571))/(MAXIFS(AN:AN,$E:$E,$E571)-MINIFS(AN:AN,$E:$E,$E571)),
100*(AN571-MINIFS(AN:AN,$E:$E,$E571))/(MAXIFS(AN:AN,$E:$E,$E571)-MINIFS(AN:AN,$E:$E,$E571))))</f>
        <v/>
      </c>
      <c r="DD571" s="223" t="str">
        <f t="array" ref="DD571">IF(AO571="","",
IF(INDEX(Settings!$H:$H,MATCH(DD$1,Settings!$G:$G,0))=TRUE,
100-100*(AO571-MINIFS(AO:AO,$E:$E,$E571))/(MAXIFS(AO:AO,$E:$E,$E571)-MINIFS(AO:AO,$E:$E,$E571)),
100*(AO571-MINIFS(AO:AO,$E:$E,$E571))/(MAXIFS(AO:AO,$E:$E,$E571)-MINIFS(AO:AO,$E:$E,$E571))))</f>
        <v/>
      </c>
      <c r="DE571" s="223" t="str">
        <f t="array" ref="DE571">IF(AP571="","",
IF(INDEX(Settings!$H:$H,MATCH(DE$1,Settings!$G:$G,0))=TRUE,
100-100*(AP571-MINIFS(AP:AP,$E:$E,$E571))/(MAXIFS(AP:AP,$E:$E,$E571)-MINIFS(AP:AP,$E:$E,$E571)),
100*(AP571-MINIFS(AP:AP,$E:$E,$E571))/(MAXIFS(AP:AP,$E:$E,$E571)-MINIFS(AP:AP,$E:$E,$E571))))</f>
        <v/>
      </c>
      <c r="DF571" s="223" t="str">
        <f t="array" ref="DF571">IF(AQ571="","",
IF(INDEX(Settings!$H:$H,MATCH(DF$1,Settings!$G:$G,0))=TRUE,
100-100*(AQ571-MINIFS(AQ:AQ,$E:$E,$E571))/(MAXIFS(AQ:AQ,$E:$E,$E571)-MINIFS(AQ:AQ,$E:$E,$E571)),
100*(AQ571-MINIFS(AQ:AQ,$E:$E,$E571))/(MAXIFS(AQ:AQ,$E:$E,$E571)-MINIFS(AQ:AQ,$E:$E,$E571))))</f>
        <v/>
      </c>
      <c r="DG571" s="223" t="str">
        <f t="array" ref="DG571">IF(AR571="","",
IF(INDEX(Settings!$H:$H,MATCH(DG$1,Settings!$G:$G,0))=TRUE,
100-100*(AR571-MINIFS(AR:AR,$E:$E,$E571))/(MAXIFS(AR:AR,$E:$E,$E571)-MINIFS(AR:AR,$E:$E,$E571)),
100*(AR571-MINIFS(AR:AR,$E:$E,$E571))/(MAXIFS(AR:AR,$E:$E,$E571)-MINIFS(AR:AR,$E:$E,$E571))))</f>
        <v/>
      </c>
      <c r="DH571" s="223" t="str">
        <f t="array" ref="DH571">IF(AS571="","",
IF(INDEX(Settings!$H:$H,MATCH(DH$1,Settings!$G:$G,0))=TRUE,
100-100*(AS571-MINIFS(AS:AS,$E:$E,$E571))/(MAXIFS(AS:AS,$E:$E,$E571)-MINIFS(AS:AS,$E:$E,$E571)),
100*(AS571-MINIFS(AS:AS,$E:$E,$E571))/(MAXIFS(AS:AS,$E:$E,$E571)-MINIFS(AS:AS,$E:$E,$E571))))</f>
        <v/>
      </c>
      <c r="DI571" s="223" t="str">
        <f t="array" ref="DI571">IF(AT571="","",
IF(INDEX(Settings!$H:$H,MATCH(DI$1,Settings!$G:$G,0))=TRUE,
100-100*(AT571-MINIFS(AT:AT,$E:$E,$E571))/(MAXIFS(AT:AT,$E:$E,$E571)-MINIFS(AT:AT,$E:$E,$E571)),
100*(AT571-MINIFS(AT:AT,$E:$E,$E571))/(MAXIFS(AT:AT,$E:$E,$E571)-MINIFS(AT:AT,$E:$E,$E571))))</f>
        <v/>
      </c>
      <c r="DJ571" s="223" t="str">
        <f t="array" ref="DJ571">IF(AU571="","",
IF(INDEX(Settings!$H:$H,MATCH(DJ$1,Settings!$G:$G,0))=TRUE,
100-100*(AU571-MINIFS(AU:AU,$E:$E,$E571))/(MAXIFS(AU:AU,$E:$E,$E571)-MINIFS(AU:AU,$E:$E,$E571)),
100*(AU571-MINIFS(AU:AU,$E:$E,$E571))/(MAXIFS(AU:AU,$E:$E,$E571)-MINIFS(AU:AU,$E:$E,$E571))))</f>
        <v/>
      </c>
      <c r="DK571" s="223" t="str">
        <f t="array" ref="DK571">IF(AV571="","",
IF(INDEX(Settings!$H:$H,MATCH(DK$1,Settings!$G:$G,0))=TRUE,
100-100*(AV571-MINIFS(AV:AV,$E:$E,$E571))/(MAXIFS(AV:AV,$E:$E,$E571)-MINIFS(AV:AV,$E:$E,$E571)),
100*(AV571-MINIFS(AV:AV,$E:$E,$E571))/(MAXIFS(AV:AV,$E:$E,$E571)-MINIFS(AV:AV,$E:$E,$E571))))</f>
        <v/>
      </c>
      <c r="DL571" s="223" t="str">
        <f t="array" ref="DL571">IF(AW571="","",
IF(INDEX(Settings!$H:$H,MATCH(DL$1,Settings!$G:$G,0))=TRUE,
100-100*(AW571-MINIFS(AW:AW,$E:$E,$E571))/(MAXIFS(AW:AW,$E:$E,$E571)-MINIFS(AW:AW,$E:$E,$E571)),
100*(AW571-MINIFS(AW:AW,$E:$E,$E571))/(MAXIFS(AW:AW,$E:$E,$E571)-MINIFS(AW:AW,$E:$E,$E571))))</f>
        <v/>
      </c>
      <c r="DM571" s="223" t="str">
        <f t="array" ref="DM571">IF(AX571="","",
IF(INDEX(Settings!$H:$H,MATCH(DM$1,Settings!$G:$G,0))=TRUE,
100-100*(AX571-MINIFS(AX:AX,$E:$E,$E571))/(MAXIFS(AX:AX,$E:$E,$E571)-MINIFS(AX:AX,$E:$E,$E571)),
100*(AX571-MINIFS(AX:AX,$E:$E,$E571))/(MAXIFS(AX:AX,$E:$E,$E571)-MINIFS(AX:AX,$E:$E,$E571))))</f>
        <v/>
      </c>
      <c r="DN571" s="223" t="str">
        <f t="array" ref="DN571">IF(AY571="","",
IF(INDEX(Settings!$H:$H,MATCH(DN$1,Settings!$G:$G,0))=TRUE,
100-100*(AY571-MINIFS(AY:AY,$E:$E,$E571))/(MAXIFS(AY:AY,$E:$E,$E571)-MINIFS(AY:AY,$E:$E,$E571)),
100*(AY571-MINIFS(AY:AY,$E:$E,$E571))/(MAXIFS(AY:AY,$E:$E,$E571)-MINIFS(AY:AY,$E:$E,$E571))))</f>
        <v/>
      </c>
      <c r="DO571" s="223" t="str">
        <f t="array" ref="DO571">IF(AZ571="","",
IF(INDEX(Settings!$H:$H,MATCH(DO$1,Settings!$G:$G,0))=TRUE,
100-100*(AZ571-MINIFS(AZ:AZ,$E:$E,$E571))/(MAXIFS(AZ:AZ,$E:$E,$E571)-MINIFS(AZ:AZ,$E:$E,$E571)),
100*(AZ571-MINIFS(AZ:AZ,$E:$E,$E571))/(MAXIFS(AZ:AZ,$E:$E,$E571)-MINIFS(AZ:AZ,$E:$E,$E571))))</f>
        <v/>
      </c>
      <c r="DP571" s="223" t="str">
        <f t="array" ref="DP571">IF(BA571="","",
IF(INDEX(Settings!$H:$H,MATCH(DP$1,Settings!$G:$G,0))=TRUE,
100-100*(BA571-MINIFS(BA:BA,$E:$E,$E571))/(MAXIFS(BA:BA,$E:$E,$E571)-MINIFS(BA:BA,$E:$E,$E571)),
100*(BA571-MINIFS(BA:BA,$E:$E,$E571))/(MAXIFS(BA:BA,$E:$E,$E571)-MINIFS(BA:BA,$E:$E,$E571))))</f>
        <v/>
      </c>
      <c r="DQ571" s="223" t="str">
        <f t="array" ref="DQ571">IF(BB571="","",
IF(INDEX(Settings!$H:$H,MATCH(DQ$1,Settings!$G:$G,0))=TRUE,
100-100*(BB571-MINIFS(BB:BB,$E:$E,$E571))/(MAXIFS(BB:BB,$E:$E,$E571)-MINIFS(BB:BB,$E:$E,$E571)),
100*(BB571-MINIFS(BB:BB,$E:$E,$E571))/(MAXIFS(BB:BB,$E:$E,$E571)-MINIFS(BB:BB,$E:$E,$E571))))</f>
        <v/>
      </c>
      <c r="DR571" s="223" t="str">
        <f t="array" ref="DR571">IF(BC571="","",
IF(INDEX(Settings!$H:$H,MATCH(DR$1,Settings!$G:$G,0))=TRUE,
100-100*(BC571-MINIFS(BC:BC,$E:$E,$E571))/(MAXIFS(BC:BC,$E:$E,$E571)-MINIFS(BC:BC,$E:$E,$E571)),
100*(BC571-MINIFS(BC:BC,$E:$E,$E571))/(MAXIFS(BC:BC,$E:$E,$E571)-MINIFS(BC:BC,$E:$E,$E571))))</f>
        <v/>
      </c>
      <c r="DS571" s="223" t="str">
        <f t="array" ref="DS571">IF(BD571="","",
IF(INDEX(Settings!$H:$H,MATCH(DS$1,Settings!$G:$G,0))=TRUE,
100-100*(BD571-MINIFS(BD:BD,$E:$E,$E571))/(MAXIFS(BD:BD,$E:$E,$E571)-MINIFS(BD:BD,$E:$E,$E571)),
100*(BD571-MINIFS(BD:BD,$E:$E,$E571))/(MAXIFS(BD:BD,$E:$E,$E571)-MINIFS(BD:BD,$E:$E,$E571))))</f>
        <v/>
      </c>
      <c r="DT571" s="223" t="str">
        <f t="array" ref="DT571">IF(BE571="","",
IF(INDEX(Settings!$H:$H,MATCH(DT$1,Settings!$G:$G,0))=TRUE,
100-100*(BE571-MINIFS(BE:BE,$E:$E,$E571))/(MAXIFS(BE:BE,$E:$E,$E571)-MINIFS(BE:BE,$E:$E,$E571)),
100*(BE571-MINIFS(BE:BE,$E:$E,$E571))/(MAXIFS(BE:BE,$E:$E,$E571)-MINIFS(BE:BE,$E:$E,$E571))))</f>
        <v/>
      </c>
      <c r="DU571" s="223" t="str">
        <f t="array" ref="DU571">IF(BF571="","",
IF(INDEX(Settings!$H:$H,MATCH(DU$1,Settings!$G:$G,0))=TRUE,
100-100*(BF571-MINIFS(BF:BF,$E:$E,$E571))/(MAXIFS(BF:BF,$E:$E,$E571)-MINIFS(BF:BF,$E:$E,$E571)),
100*(BF571-MINIFS(BF:BF,$E:$E,$E571))/(MAXIFS(BF:BF,$E:$E,$E571)-MINIFS(BF:BF,$E:$E,$E571))))</f>
        <v/>
      </c>
      <c r="DV571" s="223" t="str">
        <f t="array" ref="DV571">IF(BG571="","",
IF(INDEX(Settings!$H:$H,MATCH(DV$1,Settings!$G:$G,0))=TRUE,
100-100*(BG571-MINIFS(BG:BG,$E:$E,$E571))/(MAXIFS(BG:BG,$E:$E,$E571)-MINIFS(BG:BG,$E:$E,$E571)),
100*(BG571-MINIFS(BG:BG,$E:$E,$E571))/(MAXIFS(BG:BG,$E:$E,$E571)-MINIFS(BG:BG,$E:$E,$E571))))</f>
        <v/>
      </c>
      <c r="DW571" s="223" t="str">
        <f t="array" ref="DW571">IF(BH571="","",
IF(INDEX(Settings!$H:$H,MATCH(DW$1,Settings!$G:$G,0))=TRUE,
100-100*(BH571-MINIFS(BH:BH,$E:$E,$E571))/(MAXIFS(BH:BH,$E:$E,$E571)-MINIFS(BH:BH,$E:$E,$E571)),
100*(BH571-MINIFS(BH:BH,$E:$E,$E571))/(MAXIFS(BH:BH,$E:$E,$E571)-MINIFS(BH:BH,$E:$E,$E571))))</f>
        <v/>
      </c>
      <c r="DX571" s="223" t="str">
        <f t="array" ref="DX571">IF(BI571="","",
IF(INDEX(Settings!$H:$H,MATCH(DX$1,Settings!$G:$G,0))=TRUE,
100-100*(BI571-MINIFS(BI:BI,$E:$E,$E571))/(MAXIFS(BI:BI,$E:$E,$E571)-MINIFS(BI:BI,$E:$E,$E571)),
100*(BI571-MINIFS(BI:BI,$E:$E,$E571))/(MAXIFS(BI:BI,$E:$E,$E571)-MINIFS(BI:BI,$E:$E,$E571))))</f>
        <v/>
      </c>
      <c r="DY571" s="223" t="str">
        <f t="array" ref="DY571">IF(BJ571="","",
IF(INDEX(Settings!$H:$H,MATCH(DY$1,Settings!$G:$G,0))=TRUE,
100-100*(BJ571-MINIFS(BJ:BJ,$E:$E,$E571))/(MAXIFS(BJ:BJ,$E:$E,$E571)-MINIFS(BJ:BJ,$E:$E,$E571)),
100*(BJ571-MINIFS(BJ:BJ,$E:$E,$E571))/(MAXIFS(BJ:BJ,$E:$E,$E571)-MINIFS(BJ:BJ,$E:$E,$E571))))</f>
        <v/>
      </c>
      <c r="DZ571" s="225"/>
      <c r="EA571" s="225"/>
      <c r="EB571" s="225" t="str">
        <f t="shared" si="8"/>
        <v/>
      </c>
      <c r="EC571" s="225" t="str">
        <f t="shared" si="9"/>
        <v/>
      </c>
      <c r="ED571" s="225" t="str">
        <f t="shared" si="10"/>
        <v/>
      </c>
      <c r="EE571" s="225" t="str">
        <f t="shared" si="11"/>
        <v/>
      </c>
      <c r="EF571" s="225" t="str">
        <f t="shared" si="12"/>
        <v/>
      </c>
      <c r="EG571" s="225" t="str">
        <f t="shared" si="13"/>
        <v/>
      </c>
      <c r="EH571" s="225"/>
      <c r="EI571" s="225"/>
      <c r="EJ571" s="225"/>
      <c r="EK571" s="225"/>
      <c r="EL571" s="225"/>
      <c r="EM571" s="225"/>
    </row>
    <row r="572">
      <c r="A572" s="231"/>
      <c r="B572" s="231"/>
      <c r="C572" s="231"/>
      <c r="D572" s="231" t="str">
        <f t="array" ref="D572">IFERROR(INDEX(Profiles!$B:$B,MATCH($A572,Profiles!$A:$A,0)),"")</f>
        <v/>
      </c>
      <c r="E572" s="231"/>
      <c r="F572" s="231"/>
      <c r="G572" s="231"/>
      <c r="H572" s="231"/>
      <c r="I572" s="231" t="str">
        <f>IF(A572="","",IF(Settings!$N$3="DATE",F572&amp;": "&amp;TEXT(B572,"M/DD/YY"),F572&amp;": "&amp;H572))</f>
        <v/>
      </c>
      <c r="J572" s="231"/>
      <c r="K572" s="231"/>
      <c r="L572" s="231"/>
      <c r="M572" s="232" t="str">
        <f t="shared" si="14"/>
        <v/>
      </c>
      <c r="N572" s="231"/>
      <c r="O572" s="231"/>
      <c r="P572" s="231"/>
      <c r="Q572" s="231"/>
      <c r="R572" s="231"/>
      <c r="S572" s="230" t="str">
        <f>IFERROR(VLOOKUP(AF572, 'YOYO IR Scores'!A:C, 3, FALSE), "")
</f>
        <v/>
      </c>
      <c r="T572" s="231"/>
      <c r="U572" s="231"/>
      <c r="V572" s="231"/>
      <c r="W572" s="231"/>
      <c r="X572" s="233" t="str">
        <f t="shared" si="4"/>
        <v/>
      </c>
      <c r="Y572" s="234" t="str">
        <f t="shared" si="5"/>
        <v/>
      </c>
      <c r="Z572" s="234" t="str">
        <f t="shared" si="6"/>
        <v/>
      </c>
      <c r="AA572" s="233" t="str">
        <f t="shared" si="7"/>
        <v/>
      </c>
      <c r="AB572" s="232"/>
      <c r="AC572" s="232"/>
      <c r="AD572" s="232"/>
      <c r="AE572" s="232" t="str">
        <f>IFERROR(VLOOKUP(AF572, 'YOYO IR Scores'!A:C, 2, FALSE), "")</f>
        <v/>
      </c>
      <c r="AF572" s="232"/>
      <c r="AG572" s="23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c r="BD572" s="232"/>
      <c r="BE572" s="232"/>
      <c r="BF572" s="232"/>
      <c r="BG572" s="232"/>
      <c r="BH572" s="232"/>
      <c r="BI572" s="232"/>
      <c r="BJ572" s="232"/>
      <c r="BK572" s="232" t="str">
        <f t="array" ref="BK572">IF(J572="","",
IF(INDEX(Settings!$H:$H,MATCH(BY$1,Settings!$G:$G,0))=TRUE,
100-100*(J572-MIN(J:J))/(MAX(J:J)-MIN(J:J)),
100*(J572-MIN(J:J))/(MAX(J:J)-MIN(J:J))))</f>
        <v/>
      </c>
      <c r="BL572" s="232" t="str">
        <f t="array" ref="BL572">IF(J572="","",
IF(INDEX(Settings!$H:$H,MATCH(BY$1,Settings!$G:$G,0))=TRUE,
100-100*(J572-MINIFS(J:J,$E:$E,$E572))/(MAXIFS(J:J,$E:$E,$E572)-MINIFS(J:J,$E:$E,$E572)),
100*(J572-MINIFS(J:J,$E:$E,$E572))/(MAXIFS(J:J,$E:$E,$E572)-MINIFS(J:J,$E:$E,$E572))))</f>
        <v/>
      </c>
      <c r="BM572" s="232" t="str">
        <f t="array" ref="BM572">IF(J572="","",
IF(INDEX(Settings!$H:$H,MATCH(BY$1,Settings!$G:$G,0))=TRUE,
100-100*(J572-MINIFS(J:J,$E:$E,$E572,$I:$I,$I572))/(MAXIFS(J:J,$E:$E,$E572,$I:$I,$I572)-MINIFS(J:J,$E:$E,$E572,$I:$I,$I572)),
100*(J572-MINIFS(J:J,$E:$E,$E572,$I:$I,$I572))/(MAXIFS(J:J,$E:$E,$E572,$I:$I,$I572)-MINIFS(J:J,$E:$E,$E572,$I:$I,$I572))))</f>
        <v/>
      </c>
      <c r="BN572" s="231" t="str">
        <f t="array" ref="BN572">IF(J572="","",
IF(INDEX(Settings!$H:$H,MATCH(BY$1,Settings!$G:$G,0))=TRUE,
100-100*PERCENTRANK(J:J,J572),
100*PERCENTRANK(J:J,J572)))</f>
        <v/>
      </c>
      <c r="BO572" s="231" t="str">
        <f>IFERROR(__xludf.DUMMYFUNCTION("IF(J572="""","""",
IF(INDEX(Settings!$H:$H,MATCH(BY$1,Settings!$G:$G,0))=TRUE,
100-100*PERCENTRANK(FILTER(J:J,$E:$E=$E572),J572),
100*PERCENTRANK(FILTER(J:J,$E:$E=$E572),J572)))"),"")</f>
        <v/>
      </c>
      <c r="BP572" s="231" t="str">
        <f>IFERROR(__xludf.DUMMYFUNCTION("IF(J572="""","""",
IF(INDEX(Settings!$H:$H,MATCH(BY$1,Settings!$G:$G,0))=TRUE,
100-100*PERCENTRANK(FILTER(J:J,$E:$E=$E572,$I:$I=$I572),J572),
100*PERCENTRANK(FILTER(J:J,$E:$E=$E572,$I:$I=$I572),J572)))"),"")</f>
        <v/>
      </c>
      <c r="BQ572" s="233" t="str">
        <f t="array" ref="BQ572">IF(J572="","",
IF(INDEX(Settings!$H:$H,MATCH(BY$1,Settings!$G:$G,0))=TRUE,
-1*(J572-AVERAGE(J:J))/STDEV(J:J),
(J572-AVERAGE(J:J))/STDEV(J:J)))</f>
        <v/>
      </c>
      <c r="BR572" s="233" t="str">
        <f>IFERROR(__xludf.DUMMYFUNCTION("IF(J572="""","""",
IF(INDEX(Settings!$H:$H,MATCH(BY$1,Settings!$G:$G,0))=TRUE,
-1*(J572-AVERAGEIFS(J:J,$E:$E,$E572))/STDEV(FILTER(J:J,$E:$E=$E572)),
(J572-AVERAGEIFS(J:J,$E:$E,$E572))/STDEV(FILTER(J:J,$E:$E=$E572))))"),"")</f>
        <v/>
      </c>
      <c r="BS572" s="233"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1"/>
      <c r="BX572" s="231"/>
      <c r="BY572" s="232" t="str">
        <f t="array" ref="BY572">IF(J572="","",
IF(INDEX(Settings!$H:$H,MATCH(BY$1,Settings!$G:$G,0))=TRUE,
100-100*(J572-MINIFS(J:J,$E:$E,$E572))/(MAXIFS(J:J,$E:$E,$E572)-MINIFS(J:J,$E:$E,$E572)),
100*(J572-MINIFS(J:J,$E:$E,$E572))/(MAXIFS(J:J,$E:$E,$E572)-MINIFS(J:J,$E:$E,$E572))))</f>
        <v/>
      </c>
      <c r="BZ572" s="232" t="str">
        <f t="array" ref="BZ572">IF(K572="","",
IF(INDEX(Settings!$H:$H,MATCH(BZ$1,Settings!$G:$G,0))=TRUE,
100-100*(K572-MINIFS(K:K,$E:$E,$E572))/(MAXIFS(K:K,$E:$E,$E572)-MINIFS(K:K,$E:$E,$E572)),
100*(K572-MINIFS(K:K,$E:$E,$E572))/(MAXIFS(K:K,$E:$E,$E572)-MINIFS(K:K,$E:$E,$E572))))</f>
        <v/>
      </c>
      <c r="CA572" s="232" t="str">
        <f t="array" ref="CA572">IF(L572="","",
IF(INDEX(Settings!$H:$H,MATCH(CA$1,Settings!$G:$G,0))=TRUE,
100-100*(L572-MINIFS(L:L,$E:$E,$E572))/(MAXIFS(L:L,$E:$E,$E572)-MINIFS(L:L,$E:$E,$E572)),
100*(L572-MINIFS(L:L,$E:$E,$E572))/(MAXIFS(L:L,$E:$E,$E572)-MINIFS(L:L,$E:$E,$E572))))</f>
        <v/>
      </c>
      <c r="CB572" s="232" t="str">
        <f t="array" ref="CB572">IF(M572="","",
IF(INDEX(Settings!$H:$H,MATCH(CB$1,Settings!$G:$G,0))=TRUE,
100-100*(M572-MINIFS(M:M,$E:$E,$E572))/(MAXIFS(M:M,$E:$E,$E572)-MINIFS(M:M,$E:$E,$E572)),
100*(M572-MINIFS(M:M,$E:$E,$E572))/(MAXIFS(M:M,$E:$E,$E572)-MINIFS(M:M,$E:$E,$E572))))</f>
        <v/>
      </c>
      <c r="CC572" s="232" t="str">
        <f t="array" ref="CC572">IF(N572="","",
IF(INDEX(Settings!$H:$H,MATCH(CC$1,Settings!$G:$G,0))=TRUE,
100-100*(N572-MINIFS(N:N,$E:$E,$E572))/(MAXIFS(N:N,$E:$E,$E572)-MINIFS(N:N,$E:$E,$E572)),
100*(N572-MINIFS(N:N,$E:$E,$E572))/(MAXIFS(N:N,$E:$E,$E572)-MINIFS(N:N,$E:$E,$E572))))</f>
        <v/>
      </c>
      <c r="CD572" s="232" t="str">
        <f t="array" ref="CD572">IF(O572="","",
IF(INDEX(Settings!$H:$H,MATCH(CD$1,Settings!$G:$G,0))=TRUE,
100-100*(O572-MINIFS(O:O,$E:$E,$E572))/(MAXIFS(O:O,$E:$E,$E572)-MINIFS(O:O,$E:$E,$E572)),
100*(O572-MINIFS(O:O,$E:$E,$E572))/(MAXIFS(O:O,$E:$E,$E572)-MINIFS(O:O,$E:$E,$E572))))</f>
        <v/>
      </c>
      <c r="CE572" s="232" t="str">
        <f t="array" ref="CE572">IF(P572="","",
IF(INDEX(Settings!$H:$H,MATCH(CE$1,Settings!$G:$G,0))=TRUE,
100-100*(P572-MINIFS(P:P,$E:$E,$E572))/(MAXIFS(P:P,$E:$E,$E572)-MINIFS(P:P,$E:$E,$E572)),
100*(P572-MINIFS(P:P,$E:$E,$E572))/(MAXIFS(P:P,$E:$E,$E572)-MINIFS(P:P,$E:$E,$E572))))</f>
        <v/>
      </c>
      <c r="CF572" s="232" t="str">
        <f t="array" ref="CF572">IF(Q572="","",
IF(INDEX(Settings!$H:$H,MATCH(CF$1,Settings!$G:$G,0))=TRUE,
100-100*(Q572-MINIFS(Q:Q,$E:$E,$E572))/(MAXIFS(Q:Q,$E:$E,$E572)-MINIFS(Q:Q,$E:$E,$E572)),
100*(Q572-MINIFS(Q:Q,$E:$E,$E572))/(MAXIFS(Q:Q,$E:$E,$E572)-MINIFS(Q:Q,$E:$E,$E572))))</f>
        <v/>
      </c>
      <c r="CG572" s="232" t="str">
        <f t="array" ref="CG572">IF(R572="","",
IF(INDEX(Settings!$H:$H,MATCH(CG$1,Settings!$G:$G,0))=TRUE,
100-100*(R572-MINIFS(R:R,$E:$E,$E572))/(MAXIFS(R:R,$E:$E,$E572)-MINIFS(R:R,$E:$E,$E572)),
100*(R572-MINIFS(R:R,$E:$E,$E572))/(MAXIFS(R:R,$E:$E,$E572)-MINIFS(R:R,$E:$E,$E572))))</f>
        <v/>
      </c>
      <c r="CH572" s="232" t="str">
        <f t="array" ref="CH572">IF(S572="","",
IF(INDEX(Settings!$H:$H,MATCH(CH$1,Settings!$G:$G,0))=TRUE,
100-100*(S572-MINIFS(S:S,$E:$E,$E572))/(MAXIFS(S:S,$E:$E,$E572)-MINIFS(S:S,$E:$E,$E572)),
100*(S572-MINIFS(S:S,$E:$E,$E572))/(MAXIFS(S:S,$E:$E,$E572)-MINIFS(S:S,$E:$E,$E572))))</f>
        <v/>
      </c>
      <c r="CI572" s="232" t="str">
        <f t="array" ref="CI572">IF(T572="","",
IF(INDEX(Settings!$H:$H,MATCH(CI$1,Settings!$G:$G,0))=TRUE,
100-100*(T572-MINIFS(T:T,$E:$E,$E572))/(MAXIFS(T:T,$E:$E,$E572)-MINIFS(T:T,$E:$E,$E572)),
100*(T572-MINIFS(T:T,$E:$E,$E572))/(MAXIFS(T:T,$E:$E,$E572)-MINIFS(T:T,$E:$E,$E572))))</f>
        <v/>
      </c>
      <c r="CJ572" s="232" t="str">
        <f t="array" ref="CJ572">IF(U572="","",
IF(INDEX(Settings!$H:$H,MATCH(CJ$1,Settings!$G:$G,0))=TRUE,
100-100*(U572-MINIFS(U:U,$E:$E,$E572))/(MAXIFS(U:U,$E:$E,$E572)-MINIFS(U:U,$E:$E,$E572)),
100*(U572-MINIFS(U:U,$E:$E,$E572))/(MAXIFS(U:U,$E:$E,$E572)-MINIFS(U:U,$E:$E,$E572))))</f>
        <v/>
      </c>
      <c r="CK572" s="232" t="str">
        <f t="array" ref="CK572">IF(V572="","",
IF(INDEX(Settings!$H:$H,MATCH(CK$1,Settings!$G:$G,0))=TRUE,
100-100*(V572-MINIFS(V:V,$E:$E,$E572))/(MAXIFS(V:V,$E:$E,$E572)-MINIFS(V:V,$E:$E,$E572)),
100*(V572-MINIFS(V:V,$E:$E,$E572))/(MAXIFS(V:V,$E:$E,$E572)-MINIFS(V:V,$E:$E,$E572))))</f>
        <v/>
      </c>
      <c r="CL572" s="232" t="str">
        <f t="array" ref="CL572">IF(W572="","",
IF(INDEX(Settings!$H:$H,MATCH(CL$1,Settings!$G:$G,0))=TRUE,
100-100*(W572-MINIFS(W:W,$E:$E,$E572))/(MAXIFS(W:W,$E:$E,$E572)-MINIFS(W:W,$E:$E,$E572)),
100*(W572-MINIFS(W:W,$E:$E,$E572))/(MAXIFS(W:W,$E:$E,$E572)-MINIFS(W:W,$E:$E,$E572))))</f>
        <v/>
      </c>
      <c r="CM572" s="232" t="str">
        <f t="array" ref="CM572">IF(X572="","",
IF(INDEX(Settings!$H:$H,MATCH(CM$1,Settings!$G:$G,0))=TRUE,
100-100*(X572-MINIFS(X:X,$E:$E,$E572))/(MAXIFS(X:X,$E:$E,$E572)-MINIFS(X:X,$E:$E,$E572)),
100*(X572-MINIFS(X:X,$E:$E,$E572))/(MAXIFS(X:X,$E:$E,$E572)-MINIFS(X:X,$E:$E,$E572))))</f>
        <v/>
      </c>
      <c r="CN572" s="232" t="str">
        <f t="array" ref="CN572">IF(Y572="","",
IF(INDEX(Settings!$H:$H,MATCH(CN$1,Settings!$G:$G,0))=TRUE,
100-100*(Y572-MINIFS(Y:Y,$E:$E,$E572))/(MAXIFS(Y:Y,$E:$E,$E572)-MINIFS(Y:Y,$E:$E,$E572)),
100*(Y572-MINIFS(Y:Y,$E:$E,$E572))/(MAXIFS(Y:Y,$E:$E,$E572)-MINIFS(Y:Y,$E:$E,$E572))))</f>
        <v/>
      </c>
      <c r="CO572" s="232" t="str">
        <f t="array" ref="CO572">IF(Z572="","",
IF(INDEX(Settings!$H:$H,MATCH(CO$1,Settings!$G:$G,0))=TRUE,
100-100*(Z572-MINIFS(Z:Z,$E:$E,$E572))/(MAXIFS(Z:Z,$E:$E,$E572)-MINIFS(Z:Z,$E:$E,$E572)),
100*(Z572-MINIFS(Z:Z,$E:$E,$E572))/(MAXIFS(Z:Z,$E:$E,$E572)-MINIFS(Z:Z,$E:$E,$E572))))</f>
        <v/>
      </c>
      <c r="CP572" s="232" t="str">
        <f t="array" ref="CP572">IF(AA572="","",
IF(INDEX(Settings!$H:$H,MATCH(CP$1,Settings!$G:$G,0))=TRUE,
100-100*(AA572-MINIFS(AA:AA,$E:$E,$E572))/(MAXIFS(AA:AA,$E:$E,$E572)-MINIFS(AA:AA,$E:$E,$E572)),
100*(AA572-MINIFS(AA:AA,$E:$E,$E572))/(MAXIFS(AA:AA,$E:$E,$E572)-MINIFS(AA:AA,$E:$E,$E572))))</f>
        <v/>
      </c>
      <c r="CQ572" s="232" t="str">
        <f t="array" ref="CQ572">IF(AB572="","",
IF(INDEX(Settings!$H:$H,MATCH(CQ$1,Settings!$G:$G,0))=TRUE,
100-100*(AB572-MINIFS(AB:AB,$E:$E,$E572))/(MAXIFS(AB:AB,$E:$E,$E572)-MINIFS(AB:AB,$E:$E,$E572)),
100*(AB572-MINIFS(AB:AB,$E:$E,$E572))/(MAXIFS(AB:AB,$E:$E,$E572)-MINIFS(AB:AB,$E:$E,$E572))))</f>
        <v/>
      </c>
      <c r="CR572" s="232" t="str">
        <f t="array" ref="CR572">IF(AC572="","",
IF(INDEX(Settings!$H:$H,MATCH(CR$1,Settings!$G:$G,0))=TRUE,
100-100*(AC572-MINIFS(AC:AC,$E:$E,$E572))/(MAXIFS(AC:AC,$E:$E,$E572)-MINIFS(AC:AC,$E:$E,$E572)),
100*(AC572-MINIFS(AC:AC,$E:$E,$E572))/(MAXIFS(AC:AC,$E:$E,$E572)-MINIFS(AC:AC,$E:$E,$E572))))</f>
        <v/>
      </c>
      <c r="CS572" s="232" t="str">
        <f t="array" ref="CS572">IF(AD572="","",
IF(INDEX(Settings!$H:$H,MATCH(CS$1,Settings!$G:$G,0))=TRUE,
100-100*(AD572-MINIFS(AD:AD,$E:$E,$E572))/(MAXIFS(AD:AD,$E:$E,$E572)-MINIFS(AD:AD,$E:$E,$E572)),
100*(AD572-MINIFS(AD:AD,$E:$E,$E572))/(MAXIFS(AD:AD,$E:$E,$E572)-MINIFS(AD:AD,$E:$E,$E572))))</f>
        <v/>
      </c>
      <c r="CT572" s="232" t="str">
        <f t="array" ref="CT572">IF(AE572="","",
IF(INDEX(Settings!$H:$H,MATCH(CT$1,Settings!$G:$G,0))=TRUE,
100-100*(AE572-MINIFS(AE:AE,$E:$E,$E572))/(MAXIFS(AE:AE,$E:$E,$E572)-MINIFS(AE:AE,$E:$E,$E572)),
100*(AE572-MINIFS(AE:AE,$E:$E,$E572))/(MAXIFS(AE:AE,$E:$E,$E572)-MINIFS(AE:AE,$E:$E,$E572))))</f>
        <v/>
      </c>
      <c r="CU572" s="232" t="str">
        <f t="array" ref="CU572">IF(AF572="","",
IF(INDEX(Settings!$H:$H,MATCH(CU$1,Settings!$G:$G,0))=TRUE,
100-100*(AF572-MINIFS(AF:AF,$E:$E,$E572))/(MAXIFS(AF:AF,$E:$E,$E572)-MINIFS(AF:AF,$E:$E,$E572)),
100*(AF572-MINIFS(AF:AF,$E:$E,$E572))/(MAXIFS(AF:AF,$E:$E,$E572)-MINIFS(AF:AF,$E:$E,$E572))))</f>
        <v/>
      </c>
      <c r="CV572" s="232" t="str">
        <f t="array" ref="CV572">IF(AG572="","",
IF(INDEX(Settings!$H:$H,MATCH(CV$1,Settings!$G:$G,0))=TRUE,
100-100*(AG572-MINIFS(AG:AG,$E:$E,$E572))/(MAXIFS(AG:AG,$E:$E,$E572)-MINIFS(AG:AG,$E:$E,$E572)),
100*(AG572-MINIFS(AG:AG,$E:$E,$E572))/(MAXIFS(AG:AG,$E:$E,$E572)-MINIFS(AG:AG,$E:$E,$E572))))</f>
        <v/>
      </c>
      <c r="CW572" s="232" t="str">
        <f t="array" ref="CW572">IF(AH572="","",
IF(INDEX(Settings!$H:$H,MATCH(CW$1,Settings!$G:$G,0))=TRUE,
100-100*(AH572-MINIFS(AH:AH,$E:$E,$E572))/(MAXIFS(AH:AH,$E:$E,$E572)-MINIFS(AH:AH,$E:$E,$E572)),
100*(AH572-MINIFS(AH:AH,$E:$E,$E572))/(MAXIFS(AH:AH,$E:$E,$E572)-MINIFS(AH:AH,$E:$E,$E572))))</f>
        <v/>
      </c>
      <c r="CX572" s="232" t="str">
        <f t="array" ref="CX572">IF(AI572="","",
IF(INDEX(Settings!$H:$H,MATCH(CX$1,Settings!$G:$G,0))=TRUE,
100-100*(AI572-MINIFS(AI:AI,$E:$E,$E572))/(MAXIFS(AI:AI,$E:$E,$E572)-MINIFS(AI:AI,$E:$E,$E572)),
100*(AI572-MINIFS(AI:AI,$E:$E,$E572))/(MAXIFS(AI:AI,$E:$E,$E572)-MINIFS(AI:AI,$E:$E,$E572))))</f>
        <v/>
      </c>
      <c r="CY572" s="232" t="str">
        <f t="array" ref="CY572">IF(AJ572="","",
IF(INDEX(Settings!$H:$H,MATCH(CY$1,Settings!$G:$G,0))=TRUE,
100-100*(AJ572-MINIFS(AJ:AJ,$E:$E,$E572))/(MAXIFS(AJ:AJ,$E:$E,$E572)-MINIFS(AJ:AJ,$E:$E,$E572)),
100*(AJ572-MINIFS(AJ:AJ,$E:$E,$E572))/(MAXIFS(AJ:AJ,$E:$E,$E572)-MINIFS(AJ:AJ,$E:$E,$E572))))</f>
        <v/>
      </c>
      <c r="CZ572" s="232" t="str">
        <f t="array" ref="CZ572">IF(AK572="","",
IF(INDEX(Settings!$H:$H,MATCH(CZ$1,Settings!$G:$G,0))=TRUE,
100-100*(AK572-MINIFS(AK:AK,$E:$E,$E572))/(MAXIFS(AK:AK,$E:$E,$E572)-MINIFS(AK:AK,$E:$E,$E572)),
100*(AK572-MINIFS(AK:AK,$E:$E,$E572))/(MAXIFS(AK:AK,$E:$E,$E572)-MINIFS(AK:AK,$E:$E,$E572))))</f>
        <v/>
      </c>
      <c r="DA572" s="232" t="str">
        <f t="array" ref="DA572">IF(AL572="","",
IF(INDEX(Settings!$H:$H,MATCH(DA$1,Settings!$G:$G,0))=TRUE,
100-100*(AL572-MINIFS(AL:AL,$E:$E,$E572))/(MAXIFS(AL:AL,$E:$E,$E572)-MINIFS(AL:AL,$E:$E,$E572)),
100*(AL572-MINIFS(AL:AL,$E:$E,$E572))/(MAXIFS(AL:AL,$E:$E,$E572)-MINIFS(AL:AL,$E:$E,$E572))))</f>
        <v/>
      </c>
      <c r="DB572" s="232" t="str">
        <f t="array" ref="DB572">IF(AM572="","",
IF(INDEX(Settings!$H:$H,MATCH(DB$1,Settings!$G:$G,0))=TRUE,
100-100*(AM572-MINIFS(AM:AM,$E:$E,$E572))/(MAXIFS(AM:AM,$E:$E,$E572)-MINIFS(AM:AM,$E:$E,$E572)),
100*(AM572-MINIFS(AM:AM,$E:$E,$E572))/(MAXIFS(AM:AM,$E:$E,$E572)-MINIFS(AM:AM,$E:$E,$E572))))</f>
        <v/>
      </c>
      <c r="DC572" s="232" t="str">
        <f t="array" ref="DC572">IF(AN572="","",
IF(INDEX(Settings!$H:$H,MATCH(DC$1,Settings!$G:$G,0))=TRUE,
100-100*(AN572-MINIFS(AN:AN,$E:$E,$E572))/(MAXIFS(AN:AN,$E:$E,$E572)-MINIFS(AN:AN,$E:$E,$E572)),
100*(AN572-MINIFS(AN:AN,$E:$E,$E572))/(MAXIFS(AN:AN,$E:$E,$E572)-MINIFS(AN:AN,$E:$E,$E572))))</f>
        <v/>
      </c>
      <c r="DD572" s="232" t="str">
        <f t="array" ref="DD572">IF(AO572="","",
IF(INDEX(Settings!$H:$H,MATCH(DD$1,Settings!$G:$G,0))=TRUE,
100-100*(AO572-MINIFS(AO:AO,$E:$E,$E572))/(MAXIFS(AO:AO,$E:$E,$E572)-MINIFS(AO:AO,$E:$E,$E572)),
100*(AO572-MINIFS(AO:AO,$E:$E,$E572))/(MAXIFS(AO:AO,$E:$E,$E572)-MINIFS(AO:AO,$E:$E,$E572))))</f>
        <v/>
      </c>
      <c r="DE572" s="232" t="str">
        <f t="array" ref="DE572">IF(AP572="","",
IF(INDEX(Settings!$H:$H,MATCH(DE$1,Settings!$G:$G,0))=TRUE,
100-100*(AP572-MINIFS(AP:AP,$E:$E,$E572))/(MAXIFS(AP:AP,$E:$E,$E572)-MINIFS(AP:AP,$E:$E,$E572)),
100*(AP572-MINIFS(AP:AP,$E:$E,$E572))/(MAXIFS(AP:AP,$E:$E,$E572)-MINIFS(AP:AP,$E:$E,$E572))))</f>
        <v/>
      </c>
      <c r="DF572" s="232" t="str">
        <f t="array" ref="DF572">IF(AQ572="","",
IF(INDEX(Settings!$H:$H,MATCH(DF$1,Settings!$G:$G,0))=TRUE,
100-100*(AQ572-MINIFS(AQ:AQ,$E:$E,$E572))/(MAXIFS(AQ:AQ,$E:$E,$E572)-MINIFS(AQ:AQ,$E:$E,$E572)),
100*(AQ572-MINIFS(AQ:AQ,$E:$E,$E572))/(MAXIFS(AQ:AQ,$E:$E,$E572)-MINIFS(AQ:AQ,$E:$E,$E572))))</f>
        <v/>
      </c>
      <c r="DG572" s="232" t="str">
        <f t="array" ref="DG572">IF(AR572="","",
IF(INDEX(Settings!$H:$H,MATCH(DG$1,Settings!$G:$G,0))=TRUE,
100-100*(AR572-MINIFS(AR:AR,$E:$E,$E572))/(MAXIFS(AR:AR,$E:$E,$E572)-MINIFS(AR:AR,$E:$E,$E572)),
100*(AR572-MINIFS(AR:AR,$E:$E,$E572))/(MAXIFS(AR:AR,$E:$E,$E572)-MINIFS(AR:AR,$E:$E,$E572))))</f>
        <v/>
      </c>
      <c r="DH572" s="232" t="str">
        <f t="array" ref="DH572">IF(AS572="","",
IF(INDEX(Settings!$H:$H,MATCH(DH$1,Settings!$G:$G,0))=TRUE,
100-100*(AS572-MINIFS(AS:AS,$E:$E,$E572))/(MAXIFS(AS:AS,$E:$E,$E572)-MINIFS(AS:AS,$E:$E,$E572)),
100*(AS572-MINIFS(AS:AS,$E:$E,$E572))/(MAXIFS(AS:AS,$E:$E,$E572)-MINIFS(AS:AS,$E:$E,$E572))))</f>
        <v/>
      </c>
      <c r="DI572" s="232" t="str">
        <f t="array" ref="DI572">IF(AT572="","",
IF(INDEX(Settings!$H:$H,MATCH(DI$1,Settings!$G:$G,0))=TRUE,
100-100*(AT572-MINIFS(AT:AT,$E:$E,$E572))/(MAXIFS(AT:AT,$E:$E,$E572)-MINIFS(AT:AT,$E:$E,$E572)),
100*(AT572-MINIFS(AT:AT,$E:$E,$E572))/(MAXIFS(AT:AT,$E:$E,$E572)-MINIFS(AT:AT,$E:$E,$E572))))</f>
        <v/>
      </c>
      <c r="DJ572" s="232" t="str">
        <f t="array" ref="DJ572">IF(AU572="","",
IF(INDEX(Settings!$H:$H,MATCH(DJ$1,Settings!$G:$G,0))=TRUE,
100-100*(AU572-MINIFS(AU:AU,$E:$E,$E572))/(MAXIFS(AU:AU,$E:$E,$E572)-MINIFS(AU:AU,$E:$E,$E572)),
100*(AU572-MINIFS(AU:AU,$E:$E,$E572))/(MAXIFS(AU:AU,$E:$E,$E572)-MINIFS(AU:AU,$E:$E,$E572))))</f>
        <v/>
      </c>
      <c r="DK572" s="232" t="str">
        <f t="array" ref="DK572">IF(AV572="","",
IF(INDEX(Settings!$H:$H,MATCH(DK$1,Settings!$G:$G,0))=TRUE,
100-100*(AV572-MINIFS(AV:AV,$E:$E,$E572))/(MAXIFS(AV:AV,$E:$E,$E572)-MINIFS(AV:AV,$E:$E,$E572)),
100*(AV572-MINIFS(AV:AV,$E:$E,$E572))/(MAXIFS(AV:AV,$E:$E,$E572)-MINIFS(AV:AV,$E:$E,$E572))))</f>
        <v/>
      </c>
      <c r="DL572" s="232" t="str">
        <f t="array" ref="DL572">IF(AW572="","",
IF(INDEX(Settings!$H:$H,MATCH(DL$1,Settings!$G:$G,0))=TRUE,
100-100*(AW572-MINIFS(AW:AW,$E:$E,$E572))/(MAXIFS(AW:AW,$E:$E,$E572)-MINIFS(AW:AW,$E:$E,$E572)),
100*(AW572-MINIFS(AW:AW,$E:$E,$E572))/(MAXIFS(AW:AW,$E:$E,$E572)-MINIFS(AW:AW,$E:$E,$E572))))</f>
        <v/>
      </c>
      <c r="DM572" s="232" t="str">
        <f t="array" ref="DM572">IF(AX572="","",
IF(INDEX(Settings!$H:$H,MATCH(DM$1,Settings!$G:$G,0))=TRUE,
100-100*(AX572-MINIFS(AX:AX,$E:$E,$E572))/(MAXIFS(AX:AX,$E:$E,$E572)-MINIFS(AX:AX,$E:$E,$E572)),
100*(AX572-MINIFS(AX:AX,$E:$E,$E572))/(MAXIFS(AX:AX,$E:$E,$E572)-MINIFS(AX:AX,$E:$E,$E572))))</f>
        <v/>
      </c>
      <c r="DN572" s="232" t="str">
        <f t="array" ref="DN572">IF(AY572="","",
IF(INDEX(Settings!$H:$H,MATCH(DN$1,Settings!$G:$G,0))=TRUE,
100-100*(AY572-MINIFS(AY:AY,$E:$E,$E572))/(MAXIFS(AY:AY,$E:$E,$E572)-MINIFS(AY:AY,$E:$E,$E572)),
100*(AY572-MINIFS(AY:AY,$E:$E,$E572))/(MAXIFS(AY:AY,$E:$E,$E572)-MINIFS(AY:AY,$E:$E,$E572))))</f>
        <v/>
      </c>
      <c r="DO572" s="232" t="str">
        <f t="array" ref="DO572">IF(AZ572="","",
IF(INDEX(Settings!$H:$H,MATCH(DO$1,Settings!$G:$G,0))=TRUE,
100-100*(AZ572-MINIFS(AZ:AZ,$E:$E,$E572))/(MAXIFS(AZ:AZ,$E:$E,$E572)-MINIFS(AZ:AZ,$E:$E,$E572)),
100*(AZ572-MINIFS(AZ:AZ,$E:$E,$E572))/(MAXIFS(AZ:AZ,$E:$E,$E572)-MINIFS(AZ:AZ,$E:$E,$E572))))</f>
        <v/>
      </c>
      <c r="DP572" s="232" t="str">
        <f t="array" ref="DP572">IF(BA572="","",
IF(INDEX(Settings!$H:$H,MATCH(DP$1,Settings!$G:$G,0))=TRUE,
100-100*(BA572-MINIFS(BA:BA,$E:$E,$E572))/(MAXIFS(BA:BA,$E:$E,$E572)-MINIFS(BA:BA,$E:$E,$E572)),
100*(BA572-MINIFS(BA:BA,$E:$E,$E572))/(MAXIFS(BA:BA,$E:$E,$E572)-MINIFS(BA:BA,$E:$E,$E572))))</f>
        <v/>
      </c>
      <c r="DQ572" s="232" t="str">
        <f t="array" ref="DQ572">IF(BB572="","",
IF(INDEX(Settings!$H:$H,MATCH(DQ$1,Settings!$G:$G,0))=TRUE,
100-100*(BB572-MINIFS(BB:BB,$E:$E,$E572))/(MAXIFS(BB:BB,$E:$E,$E572)-MINIFS(BB:BB,$E:$E,$E572)),
100*(BB572-MINIFS(BB:BB,$E:$E,$E572))/(MAXIFS(BB:BB,$E:$E,$E572)-MINIFS(BB:BB,$E:$E,$E572))))</f>
        <v/>
      </c>
      <c r="DR572" s="232" t="str">
        <f t="array" ref="DR572">IF(BC572="","",
IF(INDEX(Settings!$H:$H,MATCH(DR$1,Settings!$G:$G,0))=TRUE,
100-100*(BC572-MINIFS(BC:BC,$E:$E,$E572))/(MAXIFS(BC:BC,$E:$E,$E572)-MINIFS(BC:BC,$E:$E,$E572)),
100*(BC572-MINIFS(BC:BC,$E:$E,$E572))/(MAXIFS(BC:BC,$E:$E,$E572)-MINIFS(BC:BC,$E:$E,$E572))))</f>
        <v/>
      </c>
      <c r="DS572" s="232" t="str">
        <f t="array" ref="DS572">IF(BD572="","",
IF(INDEX(Settings!$H:$H,MATCH(DS$1,Settings!$G:$G,0))=TRUE,
100-100*(BD572-MINIFS(BD:BD,$E:$E,$E572))/(MAXIFS(BD:BD,$E:$E,$E572)-MINIFS(BD:BD,$E:$E,$E572)),
100*(BD572-MINIFS(BD:BD,$E:$E,$E572))/(MAXIFS(BD:BD,$E:$E,$E572)-MINIFS(BD:BD,$E:$E,$E572))))</f>
        <v/>
      </c>
      <c r="DT572" s="232" t="str">
        <f t="array" ref="DT572">IF(BE572="","",
IF(INDEX(Settings!$H:$H,MATCH(DT$1,Settings!$G:$G,0))=TRUE,
100-100*(BE572-MINIFS(BE:BE,$E:$E,$E572))/(MAXIFS(BE:BE,$E:$E,$E572)-MINIFS(BE:BE,$E:$E,$E572)),
100*(BE572-MINIFS(BE:BE,$E:$E,$E572))/(MAXIFS(BE:BE,$E:$E,$E572)-MINIFS(BE:BE,$E:$E,$E572))))</f>
        <v/>
      </c>
      <c r="DU572" s="232" t="str">
        <f t="array" ref="DU572">IF(BF572="","",
IF(INDEX(Settings!$H:$H,MATCH(DU$1,Settings!$G:$G,0))=TRUE,
100-100*(BF572-MINIFS(BF:BF,$E:$E,$E572))/(MAXIFS(BF:BF,$E:$E,$E572)-MINIFS(BF:BF,$E:$E,$E572)),
100*(BF572-MINIFS(BF:BF,$E:$E,$E572))/(MAXIFS(BF:BF,$E:$E,$E572)-MINIFS(BF:BF,$E:$E,$E572))))</f>
        <v/>
      </c>
      <c r="DV572" s="232" t="str">
        <f t="array" ref="DV572">IF(BG572="","",
IF(INDEX(Settings!$H:$H,MATCH(DV$1,Settings!$G:$G,0))=TRUE,
100-100*(BG572-MINIFS(BG:BG,$E:$E,$E572))/(MAXIFS(BG:BG,$E:$E,$E572)-MINIFS(BG:BG,$E:$E,$E572)),
100*(BG572-MINIFS(BG:BG,$E:$E,$E572))/(MAXIFS(BG:BG,$E:$E,$E572)-MINIFS(BG:BG,$E:$E,$E572))))</f>
        <v/>
      </c>
      <c r="DW572" s="232" t="str">
        <f t="array" ref="DW572">IF(BH572="","",
IF(INDEX(Settings!$H:$H,MATCH(DW$1,Settings!$G:$G,0))=TRUE,
100-100*(BH572-MINIFS(BH:BH,$E:$E,$E572))/(MAXIFS(BH:BH,$E:$E,$E572)-MINIFS(BH:BH,$E:$E,$E572)),
100*(BH572-MINIFS(BH:BH,$E:$E,$E572))/(MAXIFS(BH:BH,$E:$E,$E572)-MINIFS(BH:BH,$E:$E,$E572))))</f>
        <v/>
      </c>
      <c r="DX572" s="232" t="str">
        <f t="array" ref="DX572">IF(BI572="","",
IF(INDEX(Settings!$H:$H,MATCH(DX$1,Settings!$G:$G,0))=TRUE,
100-100*(BI572-MINIFS(BI:BI,$E:$E,$E572))/(MAXIFS(BI:BI,$E:$E,$E572)-MINIFS(BI:BI,$E:$E,$E572)),
100*(BI572-MINIFS(BI:BI,$E:$E,$E572))/(MAXIFS(BI:BI,$E:$E,$E572)-MINIFS(BI:BI,$E:$E,$E572))))</f>
        <v/>
      </c>
      <c r="DY572" s="232" t="str">
        <f t="array" ref="DY572">IF(BJ572="","",
IF(INDEX(Settings!$H:$H,MATCH(DY$1,Settings!$G:$G,0))=TRUE,
100-100*(BJ572-MINIFS(BJ:BJ,$E:$E,$E572))/(MAXIFS(BJ:BJ,$E:$E,$E572)-MINIFS(BJ:BJ,$E:$E,$E572)),
100*(BJ572-MINIFS(BJ:BJ,$E:$E,$E572))/(MAXIFS(BJ:BJ,$E:$E,$E572)-MINIFS(BJ:BJ,$E:$E,$E572))))</f>
        <v/>
      </c>
      <c r="DZ572" s="234"/>
      <c r="EA572" s="234"/>
      <c r="EB572" s="234" t="str">
        <f t="shared" si="8"/>
        <v/>
      </c>
      <c r="EC572" s="234" t="str">
        <f t="shared" si="9"/>
        <v/>
      </c>
      <c r="ED572" s="234" t="str">
        <f t="shared" si="10"/>
        <v/>
      </c>
      <c r="EE572" s="234" t="str">
        <f t="shared" si="11"/>
        <v/>
      </c>
      <c r="EF572" s="234" t="str">
        <f t="shared" si="12"/>
        <v/>
      </c>
      <c r="EG572" s="234" t="str">
        <f t="shared" si="13"/>
        <v/>
      </c>
      <c r="EH572" s="234"/>
      <c r="EI572" s="234"/>
      <c r="EJ572" s="234"/>
      <c r="EK572" s="234"/>
      <c r="EL572" s="234"/>
      <c r="EM572" s="234"/>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3" t="str">
        <f t="shared" si="14"/>
        <v/>
      </c>
      <c r="N573" s="49"/>
      <c r="O573" s="49"/>
      <c r="P573" s="49"/>
      <c r="Q573" s="49"/>
      <c r="R573" s="49"/>
      <c r="S573" s="222" t="str">
        <f>IFERROR(VLOOKUP(AF573, 'YOYO IR Scores'!A:C, 3, FALSE), "")
</f>
        <v/>
      </c>
      <c r="T573" s="49"/>
      <c r="U573" s="49"/>
      <c r="V573" s="49"/>
      <c r="W573" s="49"/>
      <c r="X573" s="224" t="str">
        <f t="shared" si="4"/>
        <v/>
      </c>
      <c r="Y573" s="225" t="str">
        <f t="shared" si="5"/>
        <v/>
      </c>
      <c r="Z573" s="225" t="str">
        <f t="shared" si="6"/>
        <v/>
      </c>
      <c r="AA573" s="224" t="str">
        <f t="shared" si="7"/>
        <v/>
      </c>
      <c r="AB573" s="223"/>
      <c r="AC573" s="223"/>
      <c r="AD573" s="223"/>
      <c r="AE573" s="223" t="str">
        <f>IFERROR(VLOOKUP(AF573, 'YOYO IR Scores'!A:C, 2, FALSE), "")</f>
        <v/>
      </c>
      <c r="AF573" s="223"/>
      <c r="AG573" s="223"/>
      <c r="AH573" s="223"/>
      <c r="AI573" s="223"/>
      <c r="AJ573" s="223"/>
      <c r="AK573" s="223"/>
      <c r="AL573" s="223"/>
      <c r="AM573" s="223"/>
      <c r="AN573" s="223"/>
      <c r="AO573" s="223"/>
      <c r="AP573" s="223"/>
      <c r="AQ573" s="223"/>
      <c r="AR573" s="223"/>
      <c r="AS573" s="223"/>
      <c r="AT573" s="223"/>
      <c r="AU573" s="223"/>
      <c r="AV573" s="223"/>
      <c r="AW573" s="223"/>
      <c r="AX573" s="223"/>
      <c r="AY573" s="223"/>
      <c r="AZ573" s="223"/>
      <c r="BA573" s="223"/>
      <c r="BB573" s="223"/>
      <c r="BC573" s="223"/>
      <c r="BD573" s="223"/>
      <c r="BE573" s="223"/>
      <c r="BF573" s="223"/>
      <c r="BG573" s="223"/>
      <c r="BH573" s="223"/>
      <c r="BI573" s="223"/>
      <c r="BJ573" s="223"/>
      <c r="BK573" s="223" t="str">
        <f t="array" ref="BK573">IF(J573="","",
IF(INDEX(Settings!$H:$H,MATCH(BY$1,Settings!$G:$G,0))=TRUE,
100-100*(J573-MIN(J:J))/(MAX(J:J)-MIN(J:J)),
100*(J573-MIN(J:J))/(MAX(J:J)-MIN(J:J))))</f>
        <v/>
      </c>
      <c r="BL573" s="223" t="str">
        <f t="array" ref="BL573">IF(J573="","",
IF(INDEX(Settings!$H:$H,MATCH(BY$1,Settings!$G:$G,0))=TRUE,
100-100*(J573-MINIFS(J:J,$E:$E,$E573))/(MAXIFS(J:J,$E:$E,$E573)-MINIFS(J:J,$E:$E,$E573)),
100*(J573-MINIFS(J:J,$E:$E,$E573))/(MAXIFS(J:J,$E:$E,$E573)-MINIFS(J:J,$E:$E,$E573))))</f>
        <v/>
      </c>
      <c r="BM573" s="223"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4" t="str">
        <f t="array" ref="BQ573">IF(J573="","",
IF(INDEX(Settings!$H:$H,MATCH(BY$1,Settings!$G:$G,0))=TRUE,
-1*(J573-AVERAGE(J:J))/STDEV(J:J),
(J573-AVERAGE(J:J))/STDEV(J:J)))</f>
        <v/>
      </c>
      <c r="BR573" s="224" t="str">
        <f>IFERROR(__xludf.DUMMYFUNCTION("IF(J573="""","""",
IF(INDEX(Settings!$H:$H,MATCH(BY$1,Settings!$G:$G,0))=TRUE,
-1*(J573-AVERAGEIFS(J:J,$E:$E,$E573))/STDEV(FILTER(J:J,$E:$E=$E573)),
(J573-AVERAGEIFS(J:J,$E:$E,$E573))/STDEV(FILTER(J:J,$E:$E=$E573))))"),"")</f>
        <v/>
      </c>
      <c r="BS573" s="224"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3" t="str">
        <f t="array" ref="BY573">IF(J573="","",
IF(INDEX(Settings!$H:$H,MATCH(BY$1,Settings!$G:$G,0))=TRUE,
100-100*(J573-MINIFS(J:J,$E:$E,$E573))/(MAXIFS(J:J,$E:$E,$E573)-MINIFS(J:J,$E:$E,$E573)),
100*(J573-MINIFS(J:J,$E:$E,$E573))/(MAXIFS(J:J,$E:$E,$E573)-MINIFS(J:J,$E:$E,$E573))))</f>
        <v/>
      </c>
      <c r="BZ573" s="223" t="str">
        <f t="array" ref="BZ573">IF(K573="","",
IF(INDEX(Settings!$H:$H,MATCH(BZ$1,Settings!$G:$G,0))=TRUE,
100-100*(K573-MINIFS(K:K,$E:$E,$E573))/(MAXIFS(K:K,$E:$E,$E573)-MINIFS(K:K,$E:$E,$E573)),
100*(K573-MINIFS(K:K,$E:$E,$E573))/(MAXIFS(K:K,$E:$E,$E573)-MINIFS(K:K,$E:$E,$E573))))</f>
        <v/>
      </c>
      <c r="CA573" s="223" t="str">
        <f t="array" ref="CA573">IF(L573="","",
IF(INDEX(Settings!$H:$H,MATCH(CA$1,Settings!$G:$G,0))=TRUE,
100-100*(L573-MINIFS(L:L,$E:$E,$E573))/(MAXIFS(L:L,$E:$E,$E573)-MINIFS(L:L,$E:$E,$E573)),
100*(L573-MINIFS(L:L,$E:$E,$E573))/(MAXIFS(L:L,$E:$E,$E573)-MINIFS(L:L,$E:$E,$E573))))</f>
        <v/>
      </c>
      <c r="CB573" s="223" t="str">
        <f t="array" ref="CB573">IF(M573="","",
IF(INDEX(Settings!$H:$H,MATCH(CB$1,Settings!$G:$G,0))=TRUE,
100-100*(M573-MINIFS(M:M,$E:$E,$E573))/(MAXIFS(M:M,$E:$E,$E573)-MINIFS(M:M,$E:$E,$E573)),
100*(M573-MINIFS(M:M,$E:$E,$E573))/(MAXIFS(M:M,$E:$E,$E573)-MINIFS(M:M,$E:$E,$E573))))</f>
        <v/>
      </c>
      <c r="CC573" s="223" t="str">
        <f t="array" ref="CC573">IF(N573="","",
IF(INDEX(Settings!$H:$H,MATCH(CC$1,Settings!$G:$G,0))=TRUE,
100-100*(N573-MINIFS(N:N,$E:$E,$E573))/(MAXIFS(N:N,$E:$E,$E573)-MINIFS(N:N,$E:$E,$E573)),
100*(N573-MINIFS(N:N,$E:$E,$E573))/(MAXIFS(N:N,$E:$E,$E573)-MINIFS(N:N,$E:$E,$E573))))</f>
        <v/>
      </c>
      <c r="CD573" s="223" t="str">
        <f t="array" ref="CD573">IF(O573="","",
IF(INDEX(Settings!$H:$H,MATCH(CD$1,Settings!$G:$G,0))=TRUE,
100-100*(O573-MINIFS(O:O,$E:$E,$E573))/(MAXIFS(O:O,$E:$E,$E573)-MINIFS(O:O,$E:$E,$E573)),
100*(O573-MINIFS(O:O,$E:$E,$E573))/(MAXIFS(O:O,$E:$E,$E573)-MINIFS(O:O,$E:$E,$E573))))</f>
        <v/>
      </c>
      <c r="CE573" s="223" t="str">
        <f t="array" ref="CE573">IF(P573="","",
IF(INDEX(Settings!$H:$H,MATCH(CE$1,Settings!$G:$G,0))=TRUE,
100-100*(P573-MINIFS(P:P,$E:$E,$E573))/(MAXIFS(P:P,$E:$E,$E573)-MINIFS(P:P,$E:$E,$E573)),
100*(P573-MINIFS(P:P,$E:$E,$E573))/(MAXIFS(P:P,$E:$E,$E573)-MINIFS(P:P,$E:$E,$E573))))</f>
        <v/>
      </c>
      <c r="CF573" s="223" t="str">
        <f t="array" ref="CF573">IF(Q573="","",
IF(INDEX(Settings!$H:$H,MATCH(CF$1,Settings!$G:$G,0))=TRUE,
100-100*(Q573-MINIFS(Q:Q,$E:$E,$E573))/(MAXIFS(Q:Q,$E:$E,$E573)-MINIFS(Q:Q,$E:$E,$E573)),
100*(Q573-MINIFS(Q:Q,$E:$E,$E573))/(MAXIFS(Q:Q,$E:$E,$E573)-MINIFS(Q:Q,$E:$E,$E573))))</f>
        <v/>
      </c>
      <c r="CG573" s="223" t="str">
        <f t="array" ref="CG573">IF(R573="","",
IF(INDEX(Settings!$H:$H,MATCH(CG$1,Settings!$G:$G,0))=TRUE,
100-100*(R573-MINIFS(R:R,$E:$E,$E573))/(MAXIFS(R:R,$E:$E,$E573)-MINIFS(R:R,$E:$E,$E573)),
100*(R573-MINIFS(R:R,$E:$E,$E573))/(MAXIFS(R:R,$E:$E,$E573)-MINIFS(R:R,$E:$E,$E573))))</f>
        <v/>
      </c>
      <c r="CH573" s="223" t="str">
        <f t="array" ref="CH573">IF(S573="","",
IF(INDEX(Settings!$H:$H,MATCH(CH$1,Settings!$G:$G,0))=TRUE,
100-100*(S573-MINIFS(S:S,$E:$E,$E573))/(MAXIFS(S:S,$E:$E,$E573)-MINIFS(S:S,$E:$E,$E573)),
100*(S573-MINIFS(S:S,$E:$E,$E573))/(MAXIFS(S:S,$E:$E,$E573)-MINIFS(S:S,$E:$E,$E573))))</f>
        <v/>
      </c>
      <c r="CI573" s="223" t="str">
        <f t="array" ref="CI573">IF(T573="","",
IF(INDEX(Settings!$H:$H,MATCH(CI$1,Settings!$G:$G,0))=TRUE,
100-100*(T573-MINIFS(T:T,$E:$E,$E573))/(MAXIFS(T:T,$E:$E,$E573)-MINIFS(T:T,$E:$E,$E573)),
100*(T573-MINIFS(T:T,$E:$E,$E573))/(MAXIFS(T:T,$E:$E,$E573)-MINIFS(T:T,$E:$E,$E573))))</f>
        <v/>
      </c>
      <c r="CJ573" s="223" t="str">
        <f t="array" ref="CJ573">IF(U573="","",
IF(INDEX(Settings!$H:$H,MATCH(CJ$1,Settings!$G:$G,0))=TRUE,
100-100*(U573-MINIFS(U:U,$E:$E,$E573))/(MAXIFS(U:U,$E:$E,$E573)-MINIFS(U:U,$E:$E,$E573)),
100*(U573-MINIFS(U:U,$E:$E,$E573))/(MAXIFS(U:U,$E:$E,$E573)-MINIFS(U:U,$E:$E,$E573))))</f>
        <v/>
      </c>
      <c r="CK573" s="223" t="str">
        <f t="array" ref="CK573">IF(V573="","",
IF(INDEX(Settings!$H:$H,MATCH(CK$1,Settings!$G:$G,0))=TRUE,
100-100*(V573-MINIFS(V:V,$E:$E,$E573))/(MAXIFS(V:V,$E:$E,$E573)-MINIFS(V:V,$E:$E,$E573)),
100*(V573-MINIFS(V:V,$E:$E,$E573))/(MAXIFS(V:V,$E:$E,$E573)-MINIFS(V:V,$E:$E,$E573))))</f>
        <v/>
      </c>
      <c r="CL573" s="223" t="str">
        <f t="array" ref="CL573">IF(W573="","",
IF(INDEX(Settings!$H:$H,MATCH(CL$1,Settings!$G:$G,0))=TRUE,
100-100*(W573-MINIFS(W:W,$E:$E,$E573))/(MAXIFS(W:W,$E:$E,$E573)-MINIFS(W:W,$E:$E,$E573)),
100*(W573-MINIFS(W:W,$E:$E,$E573))/(MAXIFS(W:W,$E:$E,$E573)-MINIFS(W:W,$E:$E,$E573))))</f>
        <v/>
      </c>
      <c r="CM573" s="223" t="str">
        <f t="array" ref="CM573">IF(X573="","",
IF(INDEX(Settings!$H:$H,MATCH(CM$1,Settings!$G:$G,0))=TRUE,
100-100*(X573-MINIFS(X:X,$E:$E,$E573))/(MAXIFS(X:X,$E:$E,$E573)-MINIFS(X:X,$E:$E,$E573)),
100*(X573-MINIFS(X:X,$E:$E,$E573))/(MAXIFS(X:X,$E:$E,$E573)-MINIFS(X:X,$E:$E,$E573))))</f>
        <v/>
      </c>
      <c r="CN573" s="223" t="str">
        <f t="array" ref="CN573">IF(Y573="","",
IF(INDEX(Settings!$H:$H,MATCH(CN$1,Settings!$G:$G,0))=TRUE,
100-100*(Y573-MINIFS(Y:Y,$E:$E,$E573))/(MAXIFS(Y:Y,$E:$E,$E573)-MINIFS(Y:Y,$E:$E,$E573)),
100*(Y573-MINIFS(Y:Y,$E:$E,$E573))/(MAXIFS(Y:Y,$E:$E,$E573)-MINIFS(Y:Y,$E:$E,$E573))))</f>
        <v/>
      </c>
      <c r="CO573" s="223" t="str">
        <f t="array" ref="CO573">IF(Z573="","",
IF(INDEX(Settings!$H:$H,MATCH(CO$1,Settings!$G:$G,0))=TRUE,
100-100*(Z573-MINIFS(Z:Z,$E:$E,$E573))/(MAXIFS(Z:Z,$E:$E,$E573)-MINIFS(Z:Z,$E:$E,$E573)),
100*(Z573-MINIFS(Z:Z,$E:$E,$E573))/(MAXIFS(Z:Z,$E:$E,$E573)-MINIFS(Z:Z,$E:$E,$E573))))</f>
        <v/>
      </c>
      <c r="CP573" s="223" t="str">
        <f t="array" ref="CP573">IF(AA573="","",
IF(INDEX(Settings!$H:$H,MATCH(CP$1,Settings!$G:$G,0))=TRUE,
100-100*(AA573-MINIFS(AA:AA,$E:$E,$E573))/(MAXIFS(AA:AA,$E:$E,$E573)-MINIFS(AA:AA,$E:$E,$E573)),
100*(AA573-MINIFS(AA:AA,$E:$E,$E573))/(MAXIFS(AA:AA,$E:$E,$E573)-MINIFS(AA:AA,$E:$E,$E573))))</f>
        <v/>
      </c>
      <c r="CQ573" s="223" t="str">
        <f t="array" ref="CQ573">IF(AB573="","",
IF(INDEX(Settings!$H:$H,MATCH(CQ$1,Settings!$G:$G,0))=TRUE,
100-100*(AB573-MINIFS(AB:AB,$E:$E,$E573))/(MAXIFS(AB:AB,$E:$E,$E573)-MINIFS(AB:AB,$E:$E,$E573)),
100*(AB573-MINIFS(AB:AB,$E:$E,$E573))/(MAXIFS(AB:AB,$E:$E,$E573)-MINIFS(AB:AB,$E:$E,$E573))))</f>
        <v/>
      </c>
      <c r="CR573" s="223" t="str">
        <f t="array" ref="CR573">IF(AC573="","",
IF(INDEX(Settings!$H:$H,MATCH(CR$1,Settings!$G:$G,0))=TRUE,
100-100*(AC573-MINIFS(AC:AC,$E:$E,$E573))/(MAXIFS(AC:AC,$E:$E,$E573)-MINIFS(AC:AC,$E:$E,$E573)),
100*(AC573-MINIFS(AC:AC,$E:$E,$E573))/(MAXIFS(AC:AC,$E:$E,$E573)-MINIFS(AC:AC,$E:$E,$E573))))</f>
        <v/>
      </c>
      <c r="CS573" s="223" t="str">
        <f t="array" ref="CS573">IF(AD573="","",
IF(INDEX(Settings!$H:$H,MATCH(CS$1,Settings!$G:$G,0))=TRUE,
100-100*(AD573-MINIFS(AD:AD,$E:$E,$E573))/(MAXIFS(AD:AD,$E:$E,$E573)-MINIFS(AD:AD,$E:$E,$E573)),
100*(AD573-MINIFS(AD:AD,$E:$E,$E573))/(MAXIFS(AD:AD,$E:$E,$E573)-MINIFS(AD:AD,$E:$E,$E573))))</f>
        <v/>
      </c>
      <c r="CT573" s="223" t="str">
        <f t="array" ref="CT573">IF(AE573="","",
IF(INDEX(Settings!$H:$H,MATCH(CT$1,Settings!$G:$G,0))=TRUE,
100-100*(AE573-MINIFS(AE:AE,$E:$E,$E573))/(MAXIFS(AE:AE,$E:$E,$E573)-MINIFS(AE:AE,$E:$E,$E573)),
100*(AE573-MINIFS(AE:AE,$E:$E,$E573))/(MAXIFS(AE:AE,$E:$E,$E573)-MINIFS(AE:AE,$E:$E,$E573))))</f>
        <v/>
      </c>
      <c r="CU573" s="223" t="str">
        <f t="array" ref="CU573">IF(AF573="","",
IF(INDEX(Settings!$H:$H,MATCH(CU$1,Settings!$G:$G,0))=TRUE,
100-100*(AF573-MINIFS(AF:AF,$E:$E,$E573))/(MAXIFS(AF:AF,$E:$E,$E573)-MINIFS(AF:AF,$E:$E,$E573)),
100*(AF573-MINIFS(AF:AF,$E:$E,$E573))/(MAXIFS(AF:AF,$E:$E,$E573)-MINIFS(AF:AF,$E:$E,$E573))))</f>
        <v/>
      </c>
      <c r="CV573" s="223" t="str">
        <f t="array" ref="CV573">IF(AG573="","",
IF(INDEX(Settings!$H:$H,MATCH(CV$1,Settings!$G:$G,0))=TRUE,
100-100*(AG573-MINIFS(AG:AG,$E:$E,$E573))/(MAXIFS(AG:AG,$E:$E,$E573)-MINIFS(AG:AG,$E:$E,$E573)),
100*(AG573-MINIFS(AG:AG,$E:$E,$E573))/(MAXIFS(AG:AG,$E:$E,$E573)-MINIFS(AG:AG,$E:$E,$E573))))</f>
        <v/>
      </c>
      <c r="CW573" s="223" t="str">
        <f t="array" ref="CW573">IF(AH573="","",
IF(INDEX(Settings!$H:$H,MATCH(CW$1,Settings!$G:$G,0))=TRUE,
100-100*(AH573-MINIFS(AH:AH,$E:$E,$E573))/(MAXIFS(AH:AH,$E:$E,$E573)-MINIFS(AH:AH,$E:$E,$E573)),
100*(AH573-MINIFS(AH:AH,$E:$E,$E573))/(MAXIFS(AH:AH,$E:$E,$E573)-MINIFS(AH:AH,$E:$E,$E573))))</f>
        <v/>
      </c>
      <c r="CX573" s="223" t="str">
        <f t="array" ref="CX573">IF(AI573="","",
IF(INDEX(Settings!$H:$H,MATCH(CX$1,Settings!$G:$G,0))=TRUE,
100-100*(AI573-MINIFS(AI:AI,$E:$E,$E573))/(MAXIFS(AI:AI,$E:$E,$E573)-MINIFS(AI:AI,$E:$E,$E573)),
100*(AI573-MINIFS(AI:AI,$E:$E,$E573))/(MAXIFS(AI:AI,$E:$E,$E573)-MINIFS(AI:AI,$E:$E,$E573))))</f>
        <v/>
      </c>
      <c r="CY573" s="223" t="str">
        <f t="array" ref="CY573">IF(AJ573="","",
IF(INDEX(Settings!$H:$H,MATCH(CY$1,Settings!$G:$G,0))=TRUE,
100-100*(AJ573-MINIFS(AJ:AJ,$E:$E,$E573))/(MAXIFS(AJ:AJ,$E:$E,$E573)-MINIFS(AJ:AJ,$E:$E,$E573)),
100*(AJ573-MINIFS(AJ:AJ,$E:$E,$E573))/(MAXIFS(AJ:AJ,$E:$E,$E573)-MINIFS(AJ:AJ,$E:$E,$E573))))</f>
        <v/>
      </c>
      <c r="CZ573" s="223" t="str">
        <f t="array" ref="CZ573">IF(AK573="","",
IF(INDEX(Settings!$H:$H,MATCH(CZ$1,Settings!$G:$G,0))=TRUE,
100-100*(AK573-MINIFS(AK:AK,$E:$E,$E573))/(MAXIFS(AK:AK,$E:$E,$E573)-MINIFS(AK:AK,$E:$E,$E573)),
100*(AK573-MINIFS(AK:AK,$E:$E,$E573))/(MAXIFS(AK:AK,$E:$E,$E573)-MINIFS(AK:AK,$E:$E,$E573))))</f>
        <v/>
      </c>
      <c r="DA573" s="223" t="str">
        <f t="array" ref="DA573">IF(AL573="","",
IF(INDEX(Settings!$H:$H,MATCH(DA$1,Settings!$G:$G,0))=TRUE,
100-100*(AL573-MINIFS(AL:AL,$E:$E,$E573))/(MAXIFS(AL:AL,$E:$E,$E573)-MINIFS(AL:AL,$E:$E,$E573)),
100*(AL573-MINIFS(AL:AL,$E:$E,$E573))/(MAXIFS(AL:AL,$E:$E,$E573)-MINIFS(AL:AL,$E:$E,$E573))))</f>
        <v/>
      </c>
      <c r="DB573" s="223" t="str">
        <f t="array" ref="DB573">IF(AM573="","",
IF(INDEX(Settings!$H:$H,MATCH(DB$1,Settings!$G:$G,0))=TRUE,
100-100*(AM573-MINIFS(AM:AM,$E:$E,$E573))/(MAXIFS(AM:AM,$E:$E,$E573)-MINIFS(AM:AM,$E:$E,$E573)),
100*(AM573-MINIFS(AM:AM,$E:$E,$E573))/(MAXIFS(AM:AM,$E:$E,$E573)-MINIFS(AM:AM,$E:$E,$E573))))</f>
        <v/>
      </c>
      <c r="DC573" s="223" t="str">
        <f t="array" ref="DC573">IF(AN573="","",
IF(INDEX(Settings!$H:$H,MATCH(DC$1,Settings!$G:$G,0))=TRUE,
100-100*(AN573-MINIFS(AN:AN,$E:$E,$E573))/(MAXIFS(AN:AN,$E:$E,$E573)-MINIFS(AN:AN,$E:$E,$E573)),
100*(AN573-MINIFS(AN:AN,$E:$E,$E573))/(MAXIFS(AN:AN,$E:$E,$E573)-MINIFS(AN:AN,$E:$E,$E573))))</f>
        <v/>
      </c>
      <c r="DD573" s="223" t="str">
        <f t="array" ref="DD573">IF(AO573="","",
IF(INDEX(Settings!$H:$H,MATCH(DD$1,Settings!$G:$G,0))=TRUE,
100-100*(AO573-MINIFS(AO:AO,$E:$E,$E573))/(MAXIFS(AO:AO,$E:$E,$E573)-MINIFS(AO:AO,$E:$E,$E573)),
100*(AO573-MINIFS(AO:AO,$E:$E,$E573))/(MAXIFS(AO:AO,$E:$E,$E573)-MINIFS(AO:AO,$E:$E,$E573))))</f>
        <v/>
      </c>
      <c r="DE573" s="223" t="str">
        <f t="array" ref="DE573">IF(AP573="","",
IF(INDEX(Settings!$H:$H,MATCH(DE$1,Settings!$G:$G,0))=TRUE,
100-100*(AP573-MINIFS(AP:AP,$E:$E,$E573))/(MAXIFS(AP:AP,$E:$E,$E573)-MINIFS(AP:AP,$E:$E,$E573)),
100*(AP573-MINIFS(AP:AP,$E:$E,$E573))/(MAXIFS(AP:AP,$E:$E,$E573)-MINIFS(AP:AP,$E:$E,$E573))))</f>
        <v/>
      </c>
      <c r="DF573" s="223" t="str">
        <f t="array" ref="DF573">IF(AQ573="","",
IF(INDEX(Settings!$H:$H,MATCH(DF$1,Settings!$G:$G,0))=TRUE,
100-100*(AQ573-MINIFS(AQ:AQ,$E:$E,$E573))/(MAXIFS(AQ:AQ,$E:$E,$E573)-MINIFS(AQ:AQ,$E:$E,$E573)),
100*(AQ573-MINIFS(AQ:AQ,$E:$E,$E573))/(MAXIFS(AQ:AQ,$E:$E,$E573)-MINIFS(AQ:AQ,$E:$E,$E573))))</f>
        <v/>
      </c>
      <c r="DG573" s="223" t="str">
        <f t="array" ref="DG573">IF(AR573="","",
IF(INDEX(Settings!$H:$H,MATCH(DG$1,Settings!$G:$G,0))=TRUE,
100-100*(AR573-MINIFS(AR:AR,$E:$E,$E573))/(MAXIFS(AR:AR,$E:$E,$E573)-MINIFS(AR:AR,$E:$E,$E573)),
100*(AR573-MINIFS(AR:AR,$E:$E,$E573))/(MAXIFS(AR:AR,$E:$E,$E573)-MINIFS(AR:AR,$E:$E,$E573))))</f>
        <v/>
      </c>
      <c r="DH573" s="223" t="str">
        <f t="array" ref="DH573">IF(AS573="","",
IF(INDEX(Settings!$H:$H,MATCH(DH$1,Settings!$G:$G,0))=TRUE,
100-100*(AS573-MINIFS(AS:AS,$E:$E,$E573))/(MAXIFS(AS:AS,$E:$E,$E573)-MINIFS(AS:AS,$E:$E,$E573)),
100*(AS573-MINIFS(AS:AS,$E:$E,$E573))/(MAXIFS(AS:AS,$E:$E,$E573)-MINIFS(AS:AS,$E:$E,$E573))))</f>
        <v/>
      </c>
      <c r="DI573" s="223" t="str">
        <f t="array" ref="DI573">IF(AT573="","",
IF(INDEX(Settings!$H:$H,MATCH(DI$1,Settings!$G:$G,0))=TRUE,
100-100*(AT573-MINIFS(AT:AT,$E:$E,$E573))/(MAXIFS(AT:AT,$E:$E,$E573)-MINIFS(AT:AT,$E:$E,$E573)),
100*(AT573-MINIFS(AT:AT,$E:$E,$E573))/(MAXIFS(AT:AT,$E:$E,$E573)-MINIFS(AT:AT,$E:$E,$E573))))</f>
        <v/>
      </c>
      <c r="DJ573" s="223" t="str">
        <f t="array" ref="DJ573">IF(AU573="","",
IF(INDEX(Settings!$H:$H,MATCH(DJ$1,Settings!$G:$G,0))=TRUE,
100-100*(AU573-MINIFS(AU:AU,$E:$E,$E573))/(MAXIFS(AU:AU,$E:$E,$E573)-MINIFS(AU:AU,$E:$E,$E573)),
100*(AU573-MINIFS(AU:AU,$E:$E,$E573))/(MAXIFS(AU:AU,$E:$E,$E573)-MINIFS(AU:AU,$E:$E,$E573))))</f>
        <v/>
      </c>
      <c r="DK573" s="223" t="str">
        <f t="array" ref="DK573">IF(AV573="","",
IF(INDEX(Settings!$H:$H,MATCH(DK$1,Settings!$G:$G,0))=TRUE,
100-100*(AV573-MINIFS(AV:AV,$E:$E,$E573))/(MAXIFS(AV:AV,$E:$E,$E573)-MINIFS(AV:AV,$E:$E,$E573)),
100*(AV573-MINIFS(AV:AV,$E:$E,$E573))/(MAXIFS(AV:AV,$E:$E,$E573)-MINIFS(AV:AV,$E:$E,$E573))))</f>
        <v/>
      </c>
      <c r="DL573" s="223" t="str">
        <f t="array" ref="DL573">IF(AW573="","",
IF(INDEX(Settings!$H:$H,MATCH(DL$1,Settings!$G:$G,0))=TRUE,
100-100*(AW573-MINIFS(AW:AW,$E:$E,$E573))/(MAXIFS(AW:AW,$E:$E,$E573)-MINIFS(AW:AW,$E:$E,$E573)),
100*(AW573-MINIFS(AW:AW,$E:$E,$E573))/(MAXIFS(AW:AW,$E:$E,$E573)-MINIFS(AW:AW,$E:$E,$E573))))</f>
        <v/>
      </c>
      <c r="DM573" s="223" t="str">
        <f t="array" ref="DM573">IF(AX573="","",
IF(INDEX(Settings!$H:$H,MATCH(DM$1,Settings!$G:$G,0))=TRUE,
100-100*(AX573-MINIFS(AX:AX,$E:$E,$E573))/(MAXIFS(AX:AX,$E:$E,$E573)-MINIFS(AX:AX,$E:$E,$E573)),
100*(AX573-MINIFS(AX:AX,$E:$E,$E573))/(MAXIFS(AX:AX,$E:$E,$E573)-MINIFS(AX:AX,$E:$E,$E573))))</f>
        <v/>
      </c>
      <c r="DN573" s="223" t="str">
        <f t="array" ref="DN573">IF(AY573="","",
IF(INDEX(Settings!$H:$H,MATCH(DN$1,Settings!$G:$G,0))=TRUE,
100-100*(AY573-MINIFS(AY:AY,$E:$E,$E573))/(MAXIFS(AY:AY,$E:$E,$E573)-MINIFS(AY:AY,$E:$E,$E573)),
100*(AY573-MINIFS(AY:AY,$E:$E,$E573))/(MAXIFS(AY:AY,$E:$E,$E573)-MINIFS(AY:AY,$E:$E,$E573))))</f>
        <v/>
      </c>
      <c r="DO573" s="223" t="str">
        <f t="array" ref="DO573">IF(AZ573="","",
IF(INDEX(Settings!$H:$H,MATCH(DO$1,Settings!$G:$G,0))=TRUE,
100-100*(AZ573-MINIFS(AZ:AZ,$E:$E,$E573))/(MAXIFS(AZ:AZ,$E:$E,$E573)-MINIFS(AZ:AZ,$E:$E,$E573)),
100*(AZ573-MINIFS(AZ:AZ,$E:$E,$E573))/(MAXIFS(AZ:AZ,$E:$E,$E573)-MINIFS(AZ:AZ,$E:$E,$E573))))</f>
        <v/>
      </c>
      <c r="DP573" s="223" t="str">
        <f t="array" ref="DP573">IF(BA573="","",
IF(INDEX(Settings!$H:$H,MATCH(DP$1,Settings!$G:$G,0))=TRUE,
100-100*(BA573-MINIFS(BA:BA,$E:$E,$E573))/(MAXIFS(BA:BA,$E:$E,$E573)-MINIFS(BA:BA,$E:$E,$E573)),
100*(BA573-MINIFS(BA:BA,$E:$E,$E573))/(MAXIFS(BA:BA,$E:$E,$E573)-MINIFS(BA:BA,$E:$E,$E573))))</f>
        <v/>
      </c>
      <c r="DQ573" s="223" t="str">
        <f t="array" ref="DQ573">IF(BB573="","",
IF(INDEX(Settings!$H:$H,MATCH(DQ$1,Settings!$G:$G,0))=TRUE,
100-100*(BB573-MINIFS(BB:BB,$E:$E,$E573))/(MAXIFS(BB:BB,$E:$E,$E573)-MINIFS(BB:BB,$E:$E,$E573)),
100*(BB573-MINIFS(BB:BB,$E:$E,$E573))/(MAXIFS(BB:BB,$E:$E,$E573)-MINIFS(BB:BB,$E:$E,$E573))))</f>
        <v/>
      </c>
      <c r="DR573" s="223" t="str">
        <f t="array" ref="DR573">IF(BC573="","",
IF(INDEX(Settings!$H:$H,MATCH(DR$1,Settings!$G:$G,0))=TRUE,
100-100*(BC573-MINIFS(BC:BC,$E:$E,$E573))/(MAXIFS(BC:BC,$E:$E,$E573)-MINIFS(BC:BC,$E:$E,$E573)),
100*(BC573-MINIFS(BC:BC,$E:$E,$E573))/(MAXIFS(BC:BC,$E:$E,$E573)-MINIFS(BC:BC,$E:$E,$E573))))</f>
        <v/>
      </c>
      <c r="DS573" s="223" t="str">
        <f t="array" ref="DS573">IF(BD573="","",
IF(INDEX(Settings!$H:$H,MATCH(DS$1,Settings!$G:$G,0))=TRUE,
100-100*(BD573-MINIFS(BD:BD,$E:$E,$E573))/(MAXIFS(BD:BD,$E:$E,$E573)-MINIFS(BD:BD,$E:$E,$E573)),
100*(BD573-MINIFS(BD:BD,$E:$E,$E573))/(MAXIFS(BD:BD,$E:$E,$E573)-MINIFS(BD:BD,$E:$E,$E573))))</f>
        <v/>
      </c>
      <c r="DT573" s="223" t="str">
        <f t="array" ref="DT573">IF(BE573="","",
IF(INDEX(Settings!$H:$H,MATCH(DT$1,Settings!$G:$G,0))=TRUE,
100-100*(BE573-MINIFS(BE:BE,$E:$E,$E573))/(MAXIFS(BE:BE,$E:$E,$E573)-MINIFS(BE:BE,$E:$E,$E573)),
100*(BE573-MINIFS(BE:BE,$E:$E,$E573))/(MAXIFS(BE:BE,$E:$E,$E573)-MINIFS(BE:BE,$E:$E,$E573))))</f>
        <v/>
      </c>
      <c r="DU573" s="223" t="str">
        <f t="array" ref="DU573">IF(BF573="","",
IF(INDEX(Settings!$H:$H,MATCH(DU$1,Settings!$G:$G,0))=TRUE,
100-100*(BF573-MINIFS(BF:BF,$E:$E,$E573))/(MAXIFS(BF:BF,$E:$E,$E573)-MINIFS(BF:BF,$E:$E,$E573)),
100*(BF573-MINIFS(BF:BF,$E:$E,$E573))/(MAXIFS(BF:BF,$E:$E,$E573)-MINIFS(BF:BF,$E:$E,$E573))))</f>
        <v/>
      </c>
      <c r="DV573" s="223" t="str">
        <f t="array" ref="DV573">IF(BG573="","",
IF(INDEX(Settings!$H:$H,MATCH(DV$1,Settings!$G:$G,0))=TRUE,
100-100*(BG573-MINIFS(BG:BG,$E:$E,$E573))/(MAXIFS(BG:BG,$E:$E,$E573)-MINIFS(BG:BG,$E:$E,$E573)),
100*(BG573-MINIFS(BG:BG,$E:$E,$E573))/(MAXIFS(BG:BG,$E:$E,$E573)-MINIFS(BG:BG,$E:$E,$E573))))</f>
        <v/>
      </c>
      <c r="DW573" s="223" t="str">
        <f t="array" ref="DW573">IF(BH573="","",
IF(INDEX(Settings!$H:$H,MATCH(DW$1,Settings!$G:$G,0))=TRUE,
100-100*(BH573-MINIFS(BH:BH,$E:$E,$E573))/(MAXIFS(BH:BH,$E:$E,$E573)-MINIFS(BH:BH,$E:$E,$E573)),
100*(BH573-MINIFS(BH:BH,$E:$E,$E573))/(MAXIFS(BH:BH,$E:$E,$E573)-MINIFS(BH:BH,$E:$E,$E573))))</f>
        <v/>
      </c>
      <c r="DX573" s="223" t="str">
        <f t="array" ref="DX573">IF(BI573="","",
IF(INDEX(Settings!$H:$H,MATCH(DX$1,Settings!$G:$G,0))=TRUE,
100-100*(BI573-MINIFS(BI:BI,$E:$E,$E573))/(MAXIFS(BI:BI,$E:$E,$E573)-MINIFS(BI:BI,$E:$E,$E573)),
100*(BI573-MINIFS(BI:BI,$E:$E,$E573))/(MAXIFS(BI:BI,$E:$E,$E573)-MINIFS(BI:BI,$E:$E,$E573))))</f>
        <v/>
      </c>
      <c r="DY573" s="223" t="str">
        <f t="array" ref="DY573">IF(BJ573="","",
IF(INDEX(Settings!$H:$H,MATCH(DY$1,Settings!$G:$G,0))=TRUE,
100-100*(BJ573-MINIFS(BJ:BJ,$E:$E,$E573))/(MAXIFS(BJ:BJ,$E:$E,$E573)-MINIFS(BJ:BJ,$E:$E,$E573)),
100*(BJ573-MINIFS(BJ:BJ,$E:$E,$E573))/(MAXIFS(BJ:BJ,$E:$E,$E573)-MINIFS(BJ:BJ,$E:$E,$E573))))</f>
        <v/>
      </c>
      <c r="DZ573" s="225"/>
      <c r="EA573" s="225"/>
      <c r="EB573" s="225" t="str">
        <f t="shared" si="8"/>
        <v/>
      </c>
      <c r="EC573" s="225" t="str">
        <f t="shared" si="9"/>
        <v/>
      </c>
      <c r="ED573" s="225" t="str">
        <f t="shared" si="10"/>
        <v/>
      </c>
      <c r="EE573" s="225" t="str">
        <f t="shared" si="11"/>
        <v/>
      </c>
      <c r="EF573" s="225" t="str">
        <f t="shared" si="12"/>
        <v/>
      </c>
      <c r="EG573" s="225" t="str">
        <f t="shared" si="13"/>
        <v/>
      </c>
      <c r="EH573" s="225"/>
      <c r="EI573" s="225"/>
      <c r="EJ573" s="225"/>
      <c r="EK573" s="225"/>
      <c r="EL573" s="225"/>
      <c r="EM573" s="225"/>
    </row>
    <row r="574">
      <c r="A574" s="231"/>
      <c r="B574" s="231"/>
      <c r="C574" s="231"/>
      <c r="D574" s="231" t="str">
        <f t="array" ref="D574">IFERROR(INDEX(Profiles!$B:$B,MATCH($A574,Profiles!$A:$A,0)),"")</f>
        <v/>
      </c>
      <c r="E574" s="231"/>
      <c r="F574" s="231"/>
      <c r="G574" s="231"/>
      <c r="H574" s="231"/>
      <c r="I574" s="231" t="str">
        <f>IF(A574="","",IF(Settings!$N$3="DATE",F574&amp;": "&amp;TEXT(B574,"M/DD/YY"),F574&amp;": "&amp;H574))</f>
        <v/>
      </c>
      <c r="J574" s="231"/>
      <c r="K574" s="231"/>
      <c r="L574" s="231"/>
      <c r="M574" s="232" t="str">
        <f t="shared" si="14"/>
        <v/>
      </c>
      <c r="N574" s="231"/>
      <c r="O574" s="231"/>
      <c r="P574" s="231"/>
      <c r="Q574" s="231"/>
      <c r="R574" s="231"/>
      <c r="S574" s="230" t="str">
        <f>IFERROR(VLOOKUP(AF574, 'YOYO IR Scores'!A:C, 3, FALSE), "")
</f>
        <v/>
      </c>
      <c r="T574" s="231"/>
      <c r="U574" s="231"/>
      <c r="V574" s="231"/>
      <c r="W574" s="231"/>
      <c r="X574" s="233" t="str">
        <f t="shared" si="4"/>
        <v/>
      </c>
      <c r="Y574" s="234" t="str">
        <f t="shared" si="5"/>
        <v/>
      </c>
      <c r="Z574" s="234" t="str">
        <f t="shared" si="6"/>
        <v/>
      </c>
      <c r="AA574" s="233" t="str">
        <f t="shared" si="7"/>
        <v/>
      </c>
      <c r="AB574" s="232"/>
      <c r="AC574" s="232"/>
      <c r="AD574" s="232"/>
      <c r="AE574" s="232" t="str">
        <f>IFERROR(VLOOKUP(AF574, 'YOYO IR Scores'!A:C, 2, FALSE), "")</f>
        <v/>
      </c>
      <c r="AF574" s="232"/>
      <c r="AG574" s="23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c r="BD574" s="232"/>
      <c r="BE574" s="232"/>
      <c r="BF574" s="232"/>
      <c r="BG574" s="232"/>
      <c r="BH574" s="232"/>
      <c r="BI574" s="232"/>
      <c r="BJ574" s="232"/>
      <c r="BK574" s="232" t="str">
        <f t="array" ref="BK574">IF(J574="","",
IF(INDEX(Settings!$H:$H,MATCH(BY$1,Settings!$G:$G,0))=TRUE,
100-100*(J574-MIN(J:J))/(MAX(J:J)-MIN(J:J)),
100*(J574-MIN(J:J))/(MAX(J:J)-MIN(J:J))))</f>
        <v/>
      </c>
      <c r="BL574" s="232" t="str">
        <f t="array" ref="BL574">IF(J574="","",
IF(INDEX(Settings!$H:$H,MATCH(BY$1,Settings!$G:$G,0))=TRUE,
100-100*(J574-MINIFS(J:J,$E:$E,$E574))/(MAXIFS(J:J,$E:$E,$E574)-MINIFS(J:J,$E:$E,$E574)),
100*(J574-MINIFS(J:J,$E:$E,$E574))/(MAXIFS(J:J,$E:$E,$E574)-MINIFS(J:J,$E:$E,$E574))))</f>
        <v/>
      </c>
      <c r="BM574" s="232" t="str">
        <f t="array" ref="BM574">IF(J574="","",
IF(INDEX(Settings!$H:$H,MATCH(BY$1,Settings!$G:$G,0))=TRUE,
100-100*(J574-MINIFS(J:J,$E:$E,$E574,$I:$I,$I574))/(MAXIFS(J:J,$E:$E,$E574,$I:$I,$I574)-MINIFS(J:J,$E:$E,$E574,$I:$I,$I574)),
100*(J574-MINIFS(J:J,$E:$E,$E574,$I:$I,$I574))/(MAXIFS(J:J,$E:$E,$E574,$I:$I,$I574)-MINIFS(J:J,$E:$E,$E574,$I:$I,$I574))))</f>
        <v/>
      </c>
      <c r="BN574" s="231" t="str">
        <f t="array" ref="BN574">IF(J574="","",
IF(INDEX(Settings!$H:$H,MATCH(BY$1,Settings!$G:$G,0))=TRUE,
100-100*PERCENTRANK(J:J,J574),
100*PERCENTRANK(J:J,J574)))</f>
        <v/>
      </c>
      <c r="BO574" s="231" t="str">
        <f>IFERROR(__xludf.DUMMYFUNCTION("IF(J574="""","""",
IF(INDEX(Settings!$H:$H,MATCH(BY$1,Settings!$G:$G,0))=TRUE,
100-100*PERCENTRANK(FILTER(J:J,$E:$E=$E574),J574),
100*PERCENTRANK(FILTER(J:J,$E:$E=$E574),J574)))"),"")</f>
        <v/>
      </c>
      <c r="BP574" s="231" t="str">
        <f>IFERROR(__xludf.DUMMYFUNCTION("IF(J574="""","""",
IF(INDEX(Settings!$H:$H,MATCH(BY$1,Settings!$G:$G,0))=TRUE,
100-100*PERCENTRANK(FILTER(J:J,$E:$E=$E574,$I:$I=$I574),J574),
100*PERCENTRANK(FILTER(J:J,$E:$E=$E574,$I:$I=$I574),J574)))"),"")</f>
        <v/>
      </c>
      <c r="BQ574" s="233" t="str">
        <f t="array" ref="BQ574">IF(J574="","",
IF(INDEX(Settings!$H:$H,MATCH(BY$1,Settings!$G:$G,0))=TRUE,
-1*(J574-AVERAGE(J:J))/STDEV(J:J),
(J574-AVERAGE(J:J))/STDEV(J:J)))</f>
        <v/>
      </c>
      <c r="BR574" s="233" t="str">
        <f>IFERROR(__xludf.DUMMYFUNCTION("IF(J574="""","""",
IF(INDEX(Settings!$H:$H,MATCH(BY$1,Settings!$G:$G,0))=TRUE,
-1*(J574-AVERAGEIFS(J:J,$E:$E,$E574))/STDEV(FILTER(J:J,$E:$E=$E574)),
(J574-AVERAGEIFS(J:J,$E:$E,$E574))/STDEV(FILTER(J:J,$E:$E=$E574))))"),"")</f>
        <v/>
      </c>
      <c r="BS574" s="233"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1"/>
      <c r="BX574" s="231"/>
      <c r="BY574" s="232" t="str">
        <f t="array" ref="BY574">IF(J574="","",
IF(INDEX(Settings!$H:$H,MATCH(BY$1,Settings!$G:$G,0))=TRUE,
100-100*(J574-MINIFS(J:J,$E:$E,$E574))/(MAXIFS(J:J,$E:$E,$E574)-MINIFS(J:J,$E:$E,$E574)),
100*(J574-MINIFS(J:J,$E:$E,$E574))/(MAXIFS(J:J,$E:$E,$E574)-MINIFS(J:J,$E:$E,$E574))))</f>
        <v/>
      </c>
      <c r="BZ574" s="232" t="str">
        <f t="array" ref="BZ574">IF(K574="","",
IF(INDEX(Settings!$H:$H,MATCH(BZ$1,Settings!$G:$G,0))=TRUE,
100-100*(K574-MINIFS(K:K,$E:$E,$E574))/(MAXIFS(K:K,$E:$E,$E574)-MINIFS(K:K,$E:$E,$E574)),
100*(K574-MINIFS(K:K,$E:$E,$E574))/(MAXIFS(K:K,$E:$E,$E574)-MINIFS(K:K,$E:$E,$E574))))</f>
        <v/>
      </c>
      <c r="CA574" s="232" t="str">
        <f t="array" ref="CA574">IF(L574="","",
IF(INDEX(Settings!$H:$H,MATCH(CA$1,Settings!$G:$G,0))=TRUE,
100-100*(L574-MINIFS(L:L,$E:$E,$E574))/(MAXIFS(L:L,$E:$E,$E574)-MINIFS(L:L,$E:$E,$E574)),
100*(L574-MINIFS(L:L,$E:$E,$E574))/(MAXIFS(L:L,$E:$E,$E574)-MINIFS(L:L,$E:$E,$E574))))</f>
        <v/>
      </c>
      <c r="CB574" s="232" t="str">
        <f t="array" ref="CB574">IF(M574="","",
IF(INDEX(Settings!$H:$H,MATCH(CB$1,Settings!$G:$G,0))=TRUE,
100-100*(M574-MINIFS(M:M,$E:$E,$E574))/(MAXIFS(M:M,$E:$E,$E574)-MINIFS(M:M,$E:$E,$E574)),
100*(M574-MINIFS(M:M,$E:$E,$E574))/(MAXIFS(M:M,$E:$E,$E574)-MINIFS(M:M,$E:$E,$E574))))</f>
        <v/>
      </c>
      <c r="CC574" s="232" t="str">
        <f t="array" ref="CC574">IF(N574="","",
IF(INDEX(Settings!$H:$H,MATCH(CC$1,Settings!$G:$G,0))=TRUE,
100-100*(N574-MINIFS(N:N,$E:$E,$E574))/(MAXIFS(N:N,$E:$E,$E574)-MINIFS(N:N,$E:$E,$E574)),
100*(N574-MINIFS(N:N,$E:$E,$E574))/(MAXIFS(N:N,$E:$E,$E574)-MINIFS(N:N,$E:$E,$E574))))</f>
        <v/>
      </c>
      <c r="CD574" s="232" t="str">
        <f t="array" ref="CD574">IF(O574="","",
IF(INDEX(Settings!$H:$H,MATCH(CD$1,Settings!$G:$G,0))=TRUE,
100-100*(O574-MINIFS(O:O,$E:$E,$E574))/(MAXIFS(O:O,$E:$E,$E574)-MINIFS(O:O,$E:$E,$E574)),
100*(O574-MINIFS(O:O,$E:$E,$E574))/(MAXIFS(O:O,$E:$E,$E574)-MINIFS(O:O,$E:$E,$E574))))</f>
        <v/>
      </c>
      <c r="CE574" s="232" t="str">
        <f t="array" ref="CE574">IF(P574="","",
IF(INDEX(Settings!$H:$H,MATCH(CE$1,Settings!$G:$G,0))=TRUE,
100-100*(P574-MINIFS(P:P,$E:$E,$E574))/(MAXIFS(P:P,$E:$E,$E574)-MINIFS(P:P,$E:$E,$E574)),
100*(P574-MINIFS(P:P,$E:$E,$E574))/(MAXIFS(P:P,$E:$E,$E574)-MINIFS(P:P,$E:$E,$E574))))</f>
        <v/>
      </c>
      <c r="CF574" s="232" t="str">
        <f t="array" ref="CF574">IF(Q574="","",
IF(INDEX(Settings!$H:$H,MATCH(CF$1,Settings!$G:$G,0))=TRUE,
100-100*(Q574-MINIFS(Q:Q,$E:$E,$E574))/(MAXIFS(Q:Q,$E:$E,$E574)-MINIFS(Q:Q,$E:$E,$E574)),
100*(Q574-MINIFS(Q:Q,$E:$E,$E574))/(MAXIFS(Q:Q,$E:$E,$E574)-MINIFS(Q:Q,$E:$E,$E574))))</f>
        <v/>
      </c>
      <c r="CG574" s="232" t="str">
        <f t="array" ref="CG574">IF(R574="","",
IF(INDEX(Settings!$H:$H,MATCH(CG$1,Settings!$G:$G,0))=TRUE,
100-100*(R574-MINIFS(R:R,$E:$E,$E574))/(MAXIFS(R:R,$E:$E,$E574)-MINIFS(R:R,$E:$E,$E574)),
100*(R574-MINIFS(R:R,$E:$E,$E574))/(MAXIFS(R:R,$E:$E,$E574)-MINIFS(R:R,$E:$E,$E574))))</f>
        <v/>
      </c>
      <c r="CH574" s="232" t="str">
        <f t="array" ref="CH574">IF(S574="","",
IF(INDEX(Settings!$H:$H,MATCH(CH$1,Settings!$G:$G,0))=TRUE,
100-100*(S574-MINIFS(S:S,$E:$E,$E574))/(MAXIFS(S:S,$E:$E,$E574)-MINIFS(S:S,$E:$E,$E574)),
100*(S574-MINIFS(S:S,$E:$E,$E574))/(MAXIFS(S:S,$E:$E,$E574)-MINIFS(S:S,$E:$E,$E574))))</f>
        <v/>
      </c>
      <c r="CI574" s="232" t="str">
        <f t="array" ref="CI574">IF(T574="","",
IF(INDEX(Settings!$H:$H,MATCH(CI$1,Settings!$G:$G,0))=TRUE,
100-100*(T574-MINIFS(T:T,$E:$E,$E574))/(MAXIFS(T:T,$E:$E,$E574)-MINIFS(T:T,$E:$E,$E574)),
100*(T574-MINIFS(T:T,$E:$E,$E574))/(MAXIFS(T:T,$E:$E,$E574)-MINIFS(T:T,$E:$E,$E574))))</f>
        <v/>
      </c>
      <c r="CJ574" s="232" t="str">
        <f t="array" ref="CJ574">IF(U574="","",
IF(INDEX(Settings!$H:$H,MATCH(CJ$1,Settings!$G:$G,0))=TRUE,
100-100*(U574-MINIFS(U:U,$E:$E,$E574))/(MAXIFS(U:U,$E:$E,$E574)-MINIFS(U:U,$E:$E,$E574)),
100*(U574-MINIFS(U:U,$E:$E,$E574))/(MAXIFS(U:U,$E:$E,$E574)-MINIFS(U:U,$E:$E,$E574))))</f>
        <v/>
      </c>
      <c r="CK574" s="232" t="str">
        <f t="array" ref="CK574">IF(V574="","",
IF(INDEX(Settings!$H:$H,MATCH(CK$1,Settings!$G:$G,0))=TRUE,
100-100*(V574-MINIFS(V:V,$E:$E,$E574))/(MAXIFS(V:V,$E:$E,$E574)-MINIFS(V:V,$E:$E,$E574)),
100*(V574-MINIFS(V:V,$E:$E,$E574))/(MAXIFS(V:V,$E:$E,$E574)-MINIFS(V:V,$E:$E,$E574))))</f>
        <v/>
      </c>
      <c r="CL574" s="232" t="str">
        <f t="array" ref="CL574">IF(W574="","",
IF(INDEX(Settings!$H:$H,MATCH(CL$1,Settings!$G:$G,0))=TRUE,
100-100*(W574-MINIFS(W:W,$E:$E,$E574))/(MAXIFS(W:W,$E:$E,$E574)-MINIFS(W:W,$E:$E,$E574)),
100*(W574-MINIFS(W:W,$E:$E,$E574))/(MAXIFS(W:W,$E:$E,$E574)-MINIFS(W:W,$E:$E,$E574))))</f>
        <v/>
      </c>
      <c r="CM574" s="232" t="str">
        <f t="array" ref="CM574">IF(X574="","",
IF(INDEX(Settings!$H:$H,MATCH(CM$1,Settings!$G:$G,0))=TRUE,
100-100*(X574-MINIFS(X:X,$E:$E,$E574))/(MAXIFS(X:X,$E:$E,$E574)-MINIFS(X:X,$E:$E,$E574)),
100*(X574-MINIFS(X:X,$E:$E,$E574))/(MAXIFS(X:X,$E:$E,$E574)-MINIFS(X:X,$E:$E,$E574))))</f>
        <v/>
      </c>
      <c r="CN574" s="232" t="str">
        <f t="array" ref="CN574">IF(Y574="","",
IF(INDEX(Settings!$H:$H,MATCH(CN$1,Settings!$G:$G,0))=TRUE,
100-100*(Y574-MINIFS(Y:Y,$E:$E,$E574))/(MAXIFS(Y:Y,$E:$E,$E574)-MINIFS(Y:Y,$E:$E,$E574)),
100*(Y574-MINIFS(Y:Y,$E:$E,$E574))/(MAXIFS(Y:Y,$E:$E,$E574)-MINIFS(Y:Y,$E:$E,$E574))))</f>
        <v/>
      </c>
      <c r="CO574" s="232" t="str">
        <f t="array" ref="CO574">IF(Z574="","",
IF(INDEX(Settings!$H:$H,MATCH(CO$1,Settings!$G:$G,0))=TRUE,
100-100*(Z574-MINIFS(Z:Z,$E:$E,$E574))/(MAXIFS(Z:Z,$E:$E,$E574)-MINIFS(Z:Z,$E:$E,$E574)),
100*(Z574-MINIFS(Z:Z,$E:$E,$E574))/(MAXIFS(Z:Z,$E:$E,$E574)-MINIFS(Z:Z,$E:$E,$E574))))</f>
        <v/>
      </c>
      <c r="CP574" s="232" t="str">
        <f t="array" ref="CP574">IF(AA574="","",
IF(INDEX(Settings!$H:$H,MATCH(CP$1,Settings!$G:$G,0))=TRUE,
100-100*(AA574-MINIFS(AA:AA,$E:$E,$E574))/(MAXIFS(AA:AA,$E:$E,$E574)-MINIFS(AA:AA,$E:$E,$E574)),
100*(AA574-MINIFS(AA:AA,$E:$E,$E574))/(MAXIFS(AA:AA,$E:$E,$E574)-MINIFS(AA:AA,$E:$E,$E574))))</f>
        <v/>
      </c>
      <c r="CQ574" s="232" t="str">
        <f t="array" ref="CQ574">IF(AB574="","",
IF(INDEX(Settings!$H:$H,MATCH(CQ$1,Settings!$G:$G,0))=TRUE,
100-100*(AB574-MINIFS(AB:AB,$E:$E,$E574))/(MAXIFS(AB:AB,$E:$E,$E574)-MINIFS(AB:AB,$E:$E,$E574)),
100*(AB574-MINIFS(AB:AB,$E:$E,$E574))/(MAXIFS(AB:AB,$E:$E,$E574)-MINIFS(AB:AB,$E:$E,$E574))))</f>
        <v/>
      </c>
      <c r="CR574" s="232" t="str">
        <f t="array" ref="CR574">IF(AC574="","",
IF(INDEX(Settings!$H:$H,MATCH(CR$1,Settings!$G:$G,0))=TRUE,
100-100*(AC574-MINIFS(AC:AC,$E:$E,$E574))/(MAXIFS(AC:AC,$E:$E,$E574)-MINIFS(AC:AC,$E:$E,$E574)),
100*(AC574-MINIFS(AC:AC,$E:$E,$E574))/(MAXIFS(AC:AC,$E:$E,$E574)-MINIFS(AC:AC,$E:$E,$E574))))</f>
        <v/>
      </c>
      <c r="CS574" s="232" t="str">
        <f t="array" ref="CS574">IF(AD574="","",
IF(INDEX(Settings!$H:$H,MATCH(CS$1,Settings!$G:$G,0))=TRUE,
100-100*(AD574-MINIFS(AD:AD,$E:$E,$E574))/(MAXIFS(AD:AD,$E:$E,$E574)-MINIFS(AD:AD,$E:$E,$E574)),
100*(AD574-MINIFS(AD:AD,$E:$E,$E574))/(MAXIFS(AD:AD,$E:$E,$E574)-MINIFS(AD:AD,$E:$E,$E574))))</f>
        <v/>
      </c>
      <c r="CT574" s="232" t="str">
        <f t="array" ref="CT574">IF(AE574="","",
IF(INDEX(Settings!$H:$H,MATCH(CT$1,Settings!$G:$G,0))=TRUE,
100-100*(AE574-MINIFS(AE:AE,$E:$E,$E574))/(MAXIFS(AE:AE,$E:$E,$E574)-MINIFS(AE:AE,$E:$E,$E574)),
100*(AE574-MINIFS(AE:AE,$E:$E,$E574))/(MAXIFS(AE:AE,$E:$E,$E574)-MINIFS(AE:AE,$E:$E,$E574))))</f>
        <v/>
      </c>
      <c r="CU574" s="232" t="str">
        <f t="array" ref="CU574">IF(AF574="","",
IF(INDEX(Settings!$H:$H,MATCH(CU$1,Settings!$G:$G,0))=TRUE,
100-100*(AF574-MINIFS(AF:AF,$E:$E,$E574))/(MAXIFS(AF:AF,$E:$E,$E574)-MINIFS(AF:AF,$E:$E,$E574)),
100*(AF574-MINIFS(AF:AF,$E:$E,$E574))/(MAXIFS(AF:AF,$E:$E,$E574)-MINIFS(AF:AF,$E:$E,$E574))))</f>
        <v/>
      </c>
      <c r="CV574" s="232" t="str">
        <f t="array" ref="CV574">IF(AG574="","",
IF(INDEX(Settings!$H:$H,MATCH(CV$1,Settings!$G:$G,0))=TRUE,
100-100*(AG574-MINIFS(AG:AG,$E:$E,$E574))/(MAXIFS(AG:AG,$E:$E,$E574)-MINIFS(AG:AG,$E:$E,$E574)),
100*(AG574-MINIFS(AG:AG,$E:$E,$E574))/(MAXIFS(AG:AG,$E:$E,$E574)-MINIFS(AG:AG,$E:$E,$E574))))</f>
        <v/>
      </c>
      <c r="CW574" s="232" t="str">
        <f t="array" ref="CW574">IF(AH574="","",
IF(INDEX(Settings!$H:$H,MATCH(CW$1,Settings!$G:$G,0))=TRUE,
100-100*(AH574-MINIFS(AH:AH,$E:$E,$E574))/(MAXIFS(AH:AH,$E:$E,$E574)-MINIFS(AH:AH,$E:$E,$E574)),
100*(AH574-MINIFS(AH:AH,$E:$E,$E574))/(MAXIFS(AH:AH,$E:$E,$E574)-MINIFS(AH:AH,$E:$E,$E574))))</f>
        <v/>
      </c>
      <c r="CX574" s="232" t="str">
        <f t="array" ref="CX574">IF(AI574="","",
IF(INDEX(Settings!$H:$H,MATCH(CX$1,Settings!$G:$G,0))=TRUE,
100-100*(AI574-MINIFS(AI:AI,$E:$E,$E574))/(MAXIFS(AI:AI,$E:$E,$E574)-MINIFS(AI:AI,$E:$E,$E574)),
100*(AI574-MINIFS(AI:AI,$E:$E,$E574))/(MAXIFS(AI:AI,$E:$E,$E574)-MINIFS(AI:AI,$E:$E,$E574))))</f>
        <v/>
      </c>
      <c r="CY574" s="232" t="str">
        <f t="array" ref="CY574">IF(AJ574="","",
IF(INDEX(Settings!$H:$H,MATCH(CY$1,Settings!$G:$G,0))=TRUE,
100-100*(AJ574-MINIFS(AJ:AJ,$E:$E,$E574))/(MAXIFS(AJ:AJ,$E:$E,$E574)-MINIFS(AJ:AJ,$E:$E,$E574)),
100*(AJ574-MINIFS(AJ:AJ,$E:$E,$E574))/(MAXIFS(AJ:AJ,$E:$E,$E574)-MINIFS(AJ:AJ,$E:$E,$E574))))</f>
        <v/>
      </c>
      <c r="CZ574" s="232" t="str">
        <f t="array" ref="CZ574">IF(AK574="","",
IF(INDEX(Settings!$H:$H,MATCH(CZ$1,Settings!$G:$G,0))=TRUE,
100-100*(AK574-MINIFS(AK:AK,$E:$E,$E574))/(MAXIFS(AK:AK,$E:$E,$E574)-MINIFS(AK:AK,$E:$E,$E574)),
100*(AK574-MINIFS(AK:AK,$E:$E,$E574))/(MAXIFS(AK:AK,$E:$E,$E574)-MINIFS(AK:AK,$E:$E,$E574))))</f>
        <v/>
      </c>
      <c r="DA574" s="232" t="str">
        <f t="array" ref="DA574">IF(AL574="","",
IF(INDEX(Settings!$H:$H,MATCH(DA$1,Settings!$G:$G,0))=TRUE,
100-100*(AL574-MINIFS(AL:AL,$E:$E,$E574))/(MAXIFS(AL:AL,$E:$E,$E574)-MINIFS(AL:AL,$E:$E,$E574)),
100*(AL574-MINIFS(AL:AL,$E:$E,$E574))/(MAXIFS(AL:AL,$E:$E,$E574)-MINIFS(AL:AL,$E:$E,$E574))))</f>
        <v/>
      </c>
      <c r="DB574" s="232" t="str">
        <f t="array" ref="DB574">IF(AM574="","",
IF(INDEX(Settings!$H:$H,MATCH(DB$1,Settings!$G:$G,0))=TRUE,
100-100*(AM574-MINIFS(AM:AM,$E:$E,$E574))/(MAXIFS(AM:AM,$E:$E,$E574)-MINIFS(AM:AM,$E:$E,$E574)),
100*(AM574-MINIFS(AM:AM,$E:$E,$E574))/(MAXIFS(AM:AM,$E:$E,$E574)-MINIFS(AM:AM,$E:$E,$E574))))</f>
        <v/>
      </c>
      <c r="DC574" s="232" t="str">
        <f t="array" ref="DC574">IF(AN574="","",
IF(INDEX(Settings!$H:$H,MATCH(DC$1,Settings!$G:$G,0))=TRUE,
100-100*(AN574-MINIFS(AN:AN,$E:$E,$E574))/(MAXIFS(AN:AN,$E:$E,$E574)-MINIFS(AN:AN,$E:$E,$E574)),
100*(AN574-MINIFS(AN:AN,$E:$E,$E574))/(MAXIFS(AN:AN,$E:$E,$E574)-MINIFS(AN:AN,$E:$E,$E574))))</f>
        <v/>
      </c>
      <c r="DD574" s="232" t="str">
        <f t="array" ref="DD574">IF(AO574="","",
IF(INDEX(Settings!$H:$H,MATCH(DD$1,Settings!$G:$G,0))=TRUE,
100-100*(AO574-MINIFS(AO:AO,$E:$E,$E574))/(MAXIFS(AO:AO,$E:$E,$E574)-MINIFS(AO:AO,$E:$E,$E574)),
100*(AO574-MINIFS(AO:AO,$E:$E,$E574))/(MAXIFS(AO:AO,$E:$E,$E574)-MINIFS(AO:AO,$E:$E,$E574))))</f>
        <v/>
      </c>
      <c r="DE574" s="232" t="str">
        <f t="array" ref="DE574">IF(AP574="","",
IF(INDEX(Settings!$H:$H,MATCH(DE$1,Settings!$G:$G,0))=TRUE,
100-100*(AP574-MINIFS(AP:AP,$E:$E,$E574))/(MAXIFS(AP:AP,$E:$E,$E574)-MINIFS(AP:AP,$E:$E,$E574)),
100*(AP574-MINIFS(AP:AP,$E:$E,$E574))/(MAXIFS(AP:AP,$E:$E,$E574)-MINIFS(AP:AP,$E:$E,$E574))))</f>
        <v/>
      </c>
      <c r="DF574" s="232" t="str">
        <f t="array" ref="DF574">IF(AQ574="","",
IF(INDEX(Settings!$H:$H,MATCH(DF$1,Settings!$G:$G,0))=TRUE,
100-100*(AQ574-MINIFS(AQ:AQ,$E:$E,$E574))/(MAXIFS(AQ:AQ,$E:$E,$E574)-MINIFS(AQ:AQ,$E:$E,$E574)),
100*(AQ574-MINIFS(AQ:AQ,$E:$E,$E574))/(MAXIFS(AQ:AQ,$E:$E,$E574)-MINIFS(AQ:AQ,$E:$E,$E574))))</f>
        <v/>
      </c>
      <c r="DG574" s="232" t="str">
        <f t="array" ref="DG574">IF(AR574="","",
IF(INDEX(Settings!$H:$H,MATCH(DG$1,Settings!$G:$G,0))=TRUE,
100-100*(AR574-MINIFS(AR:AR,$E:$E,$E574))/(MAXIFS(AR:AR,$E:$E,$E574)-MINIFS(AR:AR,$E:$E,$E574)),
100*(AR574-MINIFS(AR:AR,$E:$E,$E574))/(MAXIFS(AR:AR,$E:$E,$E574)-MINIFS(AR:AR,$E:$E,$E574))))</f>
        <v/>
      </c>
      <c r="DH574" s="232" t="str">
        <f t="array" ref="DH574">IF(AS574="","",
IF(INDEX(Settings!$H:$H,MATCH(DH$1,Settings!$G:$G,0))=TRUE,
100-100*(AS574-MINIFS(AS:AS,$E:$E,$E574))/(MAXIFS(AS:AS,$E:$E,$E574)-MINIFS(AS:AS,$E:$E,$E574)),
100*(AS574-MINIFS(AS:AS,$E:$E,$E574))/(MAXIFS(AS:AS,$E:$E,$E574)-MINIFS(AS:AS,$E:$E,$E574))))</f>
        <v/>
      </c>
      <c r="DI574" s="232" t="str">
        <f t="array" ref="DI574">IF(AT574="","",
IF(INDEX(Settings!$H:$H,MATCH(DI$1,Settings!$G:$G,0))=TRUE,
100-100*(AT574-MINIFS(AT:AT,$E:$E,$E574))/(MAXIFS(AT:AT,$E:$E,$E574)-MINIFS(AT:AT,$E:$E,$E574)),
100*(AT574-MINIFS(AT:AT,$E:$E,$E574))/(MAXIFS(AT:AT,$E:$E,$E574)-MINIFS(AT:AT,$E:$E,$E574))))</f>
        <v/>
      </c>
      <c r="DJ574" s="232" t="str">
        <f t="array" ref="DJ574">IF(AU574="","",
IF(INDEX(Settings!$H:$H,MATCH(DJ$1,Settings!$G:$G,0))=TRUE,
100-100*(AU574-MINIFS(AU:AU,$E:$E,$E574))/(MAXIFS(AU:AU,$E:$E,$E574)-MINIFS(AU:AU,$E:$E,$E574)),
100*(AU574-MINIFS(AU:AU,$E:$E,$E574))/(MAXIFS(AU:AU,$E:$E,$E574)-MINIFS(AU:AU,$E:$E,$E574))))</f>
        <v/>
      </c>
      <c r="DK574" s="232" t="str">
        <f t="array" ref="DK574">IF(AV574="","",
IF(INDEX(Settings!$H:$H,MATCH(DK$1,Settings!$G:$G,0))=TRUE,
100-100*(AV574-MINIFS(AV:AV,$E:$E,$E574))/(MAXIFS(AV:AV,$E:$E,$E574)-MINIFS(AV:AV,$E:$E,$E574)),
100*(AV574-MINIFS(AV:AV,$E:$E,$E574))/(MAXIFS(AV:AV,$E:$E,$E574)-MINIFS(AV:AV,$E:$E,$E574))))</f>
        <v/>
      </c>
      <c r="DL574" s="232" t="str">
        <f t="array" ref="DL574">IF(AW574="","",
IF(INDEX(Settings!$H:$H,MATCH(DL$1,Settings!$G:$G,0))=TRUE,
100-100*(AW574-MINIFS(AW:AW,$E:$E,$E574))/(MAXIFS(AW:AW,$E:$E,$E574)-MINIFS(AW:AW,$E:$E,$E574)),
100*(AW574-MINIFS(AW:AW,$E:$E,$E574))/(MAXIFS(AW:AW,$E:$E,$E574)-MINIFS(AW:AW,$E:$E,$E574))))</f>
        <v/>
      </c>
      <c r="DM574" s="232" t="str">
        <f t="array" ref="DM574">IF(AX574="","",
IF(INDEX(Settings!$H:$H,MATCH(DM$1,Settings!$G:$G,0))=TRUE,
100-100*(AX574-MINIFS(AX:AX,$E:$E,$E574))/(MAXIFS(AX:AX,$E:$E,$E574)-MINIFS(AX:AX,$E:$E,$E574)),
100*(AX574-MINIFS(AX:AX,$E:$E,$E574))/(MAXIFS(AX:AX,$E:$E,$E574)-MINIFS(AX:AX,$E:$E,$E574))))</f>
        <v/>
      </c>
      <c r="DN574" s="232" t="str">
        <f t="array" ref="DN574">IF(AY574="","",
IF(INDEX(Settings!$H:$H,MATCH(DN$1,Settings!$G:$G,0))=TRUE,
100-100*(AY574-MINIFS(AY:AY,$E:$E,$E574))/(MAXIFS(AY:AY,$E:$E,$E574)-MINIFS(AY:AY,$E:$E,$E574)),
100*(AY574-MINIFS(AY:AY,$E:$E,$E574))/(MAXIFS(AY:AY,$E:$E,$E574)-MINIFS(AY:AY,$E:$E,$E574))))</f>
        <v/>
      </c>
      <c r="DO574" s="232" t="str">
        <f t="array" ref="DO574">IF(AZ574="","",
IF(INDEX(Settings!$H:$H,MATCH(DO$1,Settings!$G:$G,0))=TRUE,
100-100*(AZ574-MINIFS(AZ:AZ,$E:$E,$E574))/(MAXIFS(AZ:AZ,$E:$E,$E574)-MINIFS(AZ:AZ,$E:$E,$E574)),
100*(AZ574-MINIFS(AZ:AZ,$E:$E,$E574))/(MAXIFS(AZ:AZ,$E:$E,$E574)-MINIFS(AZ:AZ,$E:$E,$E574))))</f>
        <v/>
      </c>
      <c r="DP574" s="232" t="str">
        <f t="array" ref="DP574">IF(BA574="","",
IF(INDEX(Settings!$H:$H,MATCH(DP$1,Settings!$G:$G,0))=TRUE,
100-100*(BA574-MINIFS(BA:BA,$E:$E,$E574))/(MAXIFS(BA:BA,$E:$E,$E574)-MINIFS(BA:BA,$E:$E,$E574)),
100*(BA574-MINIFS(BA:BA,$E:$E,$E574))/(MAXIFS(BA:BA,$E:$E,$E574)-MINIFS(BA:BA,$E:$E,$E574))))</f>
        <v/>
      </c>
      <c r="DQ574" s="232" t="str">
        <f t="array" ref="DQ574">IF(BB574="","",
IF(INDEX(Settings!$H:$H,MATCH(DQ$1,Settings!$G:$G,0))=TRUE,
100-100*(BB574-MINIFS(BB:BB,$E:$E,$E574))/(MAXIFS(BB:BB,$E:$E,$E574)-MINIFS(BB:BB,$E:$E,$E574)),
100*(BB574-MINIFS(BB:BB,$E:$E,$E574))/(MAXIFS(BB:BB,$E:$E,$E574)-MINIFS(BB:BB,$E:$E,$E574))))</f>
        <v/>
      </c>
      <c r="DR574" s="232" t="str">
        <f t="array" ref="DR574">IF(BC574="","",
IF(INDEX(Settings!$H:$H,MATCH(DR$1,Settings!$G:$G,0))=TRUE,
100-100*(BC574-MINIFS(BC:BC,$E:$E,$E574))/(MAXIFS(BC:BC,$E:$E,$E574)-MINIFS(BC:BC,$E:$E,$E574)),
100*(BC574-MINIFS(BC:BC,$E:$E,$E574))/(MAXIFS(BC:BC,$E:$E,$E574)-MINIFS(BC:BC,$E:$E,$E574))))</f>
        <v/>
      </c>
      <c r="DS574" s="232" t="str">
        <f t="array" ref="DS574">IF(BD574="","",
IF(INDEX(Settings!$H:$H,MATCH(DS$1,Settings!$G:$G,0))=TRUE,
100-100*(BD574-MINIFS(BD:BD,$E:$E,$E574))/(MAXIFS(BD:BD,$E:$E,$E574)-MINIFS(BD:BD,$E:$E,$E574)),
100*(BD574-MINIFS(BD:BD,$E:$E,$E574))/(MAXIFS(BD:BD,$E:$E,$E574)-MINIFS(BD:BD,$E:$E,$E574))))</f>
        <v/>
      </c>
      <c r="DT574" s="232" t="str">
        <f t="array" ref="DT574">IF(BE574="","",
IF(INDEX(Settings!$H:$H,MATCH(DT$1,Settings!$G:$G,0))=TRUE,
100-100*(BE574-MINIFS(BE:BE,$E:$E,$E574))/(MAXIFS(BE:BE,$E:$E,$E574)-MINIFS(BE:BE,$E:$E,$E574)),
100*(BE574-MINIFS(BE:BE,$E:$E,$E574))/(MAXIFS(BE:BE,$E:$E,$E574)-MINIFS(BE:BE,$E:$E,$E574))))</f>
        <v/>
      </c>
      <c r="DU574" s="232" t="str">
        <f t="array" ref="DU574">IF(BF574="","",
IF(INDEX(Settings!$H:$H,MATCH(DU$1,Settings!$G:$G,0))=TRUE,
100-100*(BF574-MINIFS(BF:BF,$E:$E,$E574))/(MAXIFS(BF:BF,$E:$E,$E574)-MINIFS(BF:BF,$E:$E,$E574)),
100*(BF574-MINIFS(BF:BF,$E:$E,$E574))/(MAXIFS(BF:BF,$E:$E,$E574)-MINIFS(BF:BF,$E:$E,$E574))))</f>
        <v/>
      </c>
      <c r="DV574" s="232" t="str">
        <f t="array" ref="DV574">IF(BG574="","",
IF(INDEX(Settings!$H:$H,MATCH(DV$1,Settings!$G:$G,0))=TRUE,
100-100*(BG574-MINIFS(BG:BG,$E:$E,$E574))/(MAXIFS(BG:BG,$E:$E,$E574)-MINIFS(BG:BG,$E:$E,$E574)),
100*(BG574-MINIFS(BG:BG,$E:$E,$E574))/(MAXIFS(BG:BG,$E:$E,$E574)-MINIFS(BG:BG,$E:$E,$E574))))</f>
        <v/>
      </c>
      <c r="DW574" s="232" t="str">
        <f t="array" ref="DW574">IF(BH574="","",
IF(INDEX(Settings!$H:$H,MATCH(DW$1,Settings!$G:$G,0))=TRUE,
100-100*(BH574-MINIFS(BH:BH,$E:$E,$E574))/(MAXIFS(BH:BH,$E:$E,$E574)-MINIFS(BH:BH,$E:$E,$E574)),
100*(BH574-MINIFS(BH:BH,$E:$E,$E574))/(MAXIFS(BH:BH,$E:$E,$E574)-MINIFS(BH:BH,$E:$E,$E574))))</f>
        <v/>
      </c>
      <c r="DX574" s="232" t="str">
        <f t="array" ref="DX574">IF(BI574="","",
IF(INDEX(Settings!$H:$H,MATCH(DX$1,Settings!$G:$G,0))=TRUE,
100-100*(BI574-MINIFS(BI:BI,$E:$E,$E574))/(MAXIFS(BI:BI,$E:$E,$E574)-MINIFS(BI:BI,$E:$E,$E574)),
100*(BI574-MINIFS(BI:BI,$E:$E,$E574))/(MAXIFS(BI:BI,$E:$E,$E574)-MINIFS(BI:BI,$E:$E,$E574))))</f>
        <v/>
      </c>
      <c r="DY574" s="232" t="str">
        <f t="array" ref="DY574">IF(BJ574="","",
IF(INDEX(Settings!$H:$H,MATCH(DY$1,Settings!$G:$G,0))=TRUE,
100-100*(BJ574-MINIFS(BJ:BJ,$E:$E,$E574))/(MAXIFS(BJ:BJ,$E:$E,$E574)-MINIFS(BJ:BJ,$E:$E,$E574)),
100*(BJ574-MINIFS(BJ:BJ,$E:$E,$E574))/(MAXIFS(BJ:BJ,$E:$E,$E574)-MINIFS(BJ:BJ,$E:$E,$E574))))</f>
        <v/>
      </c>
      <c r="DZ574" s="234"/>
      <c r="EA574" s="234"/>
      <c r="EB574" s="234" t="str">
        <f t="shared" si="8"/>
        <v/>
      </c>
      <c r="EC574" s="234" t="str">
        <f t="shared" si="9"/>
        <v/>
      </c>
      <c r="ED574" s="234" t="str">
        <f t="shared" si="10"/>
        <v/>
      </c>
      <c r="EE574" s="234" t="str">
        <f t="shared" si="11"/>
        <v/>
      </c>
      <c r="EF574" s="234" t="str">
        <f t="shared" si="12"/>
        <v/>
      </c>
      <c r="EG574" s="234" t="str">
        <f t="shared" si="13"/>
        <v/>
      </c>
      <c r="EH574" s="234"/>
      <c r="EI574" s="234"/>
      <c r="EJ574" s="234"/>
      <c r="EK574" s="234"/>
      <c r="EL574" s="234"/>
      <c r="EM574" s="234"/>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3" t="str">
        <f t="shared" si="14"/>
        <v/>
      </c>
      <c r="N575" s="49"/>
      <c r="O575" s="49"/>
      <c r="P575" s="49"/>
      <c r="Q575" s="49"/>
      <c r="R575" s="49"/>
      <c r="S575" s="222" t="str">
        <f>IFERROR(VLOOKUP(AF575, 'YOYO IR Scores'!A:C, 3, FALSE), "")
</f>
        <v/>
      </c>
      <c r="T575" s="49"/>
      <c r="U575" s="49"/>
      <c r="V575" s="49"/>
      <c r="W575" s="49"/>
      <c r="X575" s="224" t="str">
        <f t="shared" si="4"/>
        <v/>
      </c>
      <c r="Y575" s="225" t="str">
        <f t="shared" si="5"/>
        <v/>
      </c>
      <c r="Z575" s="225" t="str">
        <f t="shared" si="6"/>
        <v/>
      </c>
      <c r="AA575" s="224" t="str">
        <f t="shared" si="7"/>
        <v/>
      </c>
      <c r="AB575" s="223"/>
      <c r="AC575" s="223"/>
      <c r="AD575" s="223"/>
      <c r="AE575" s="223" t="str">
        <f>IFERROR(VLOOKUP(AF575, 'YOYO IR Scores'!A:C, 2, FALSE), "")</f>
        <v/>
      </c>
      <c r="AF575" s="223"/>
      <c r="AG575" s="223"/>
      <c r="AH575" s="223"/>
      <c r="AI575" s="223"/>
      <c r="AJ575" s="223"/>
      <c r="AK575" s="223"/>
      <c r="AL575" s="223"/>
      <c r="AM575" s="223"/>
      <c r="AN575" s="223"/>
      <c r="AO575" s="223"/>
      <c r="AP575" s="223"/>
      <c r="AQ575" s="223"/>
      <c r="AR575" s="223"/>
      <c r="AS575" s="223"/>
      <c r="AT575" s="223"/>
      <c r="AU575" s="223"/>
      <c r="AV575" s="223"/>
      <c r="AW575" s="223"/>
      <c r="AX575" s="223"/>
      <c r="AY575" s="223"/>
      <c r="AZ575" s="223"/>
      <c r="BA575" s="223"/>
      <c r="BB575" s="223"/>
      <c r="BC575" s="223"/>
      <c r="BD575" s="223"/>
      <c r="BE575" s="223"/>
      <c r="BF575" s="223"/>
      <c r="BG575" s="223"/>
      <c r="BH575" s="223"/>
      <c r="BI575" s="223"/>
      <c r="BJ575" s="223"/>
      <c r="BK575" s="223" t="str">
        <f t="array" ref="BK575">IF(J575="","",
IF(INDEX(Settings!$H:$H,MATCH(BY$1,Settings!$G:$G,0))=TRUE,
100-100*(J575-MIN(J:J))/(MAX(J:J)-MIN(J:J)),
100*(J575-MIN(J:J))/(MAX(J:J)-MIN(J:J))))</f>
        <v/>
      </c>
      <c r="BL575" s="223" t="str">
        <f t="array" ref="BL575">IF(J575="","",
IF(INDEX(Settings!$H:$H,MATCH(BY$1,Settings!$G:$G,0))=TRUE,
100-100*(J575-MINIFS(J:J,$E:$E,$E575))/(MAXIFS(J:J,$E:$E,$E575)-MINIFS(J:J,$E:$E,$E575)),
100*(J575-MINIFS(J:J,$E:$E,$E575))/(MAXIFS(J:J,$E:$E,$E575)-MINIFS(J:J,$E:$E,$E575))))</f>
        <v/>
      </c>
      <c r="BM575" s="223"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4" t="str">
        <f t="array" ref="BQ575">IF(J575="","",
IF(INDEX(Settings!$H:$H,MATCH(BY$1,Settings!$G:$G,0))=TRUE,
-1*(J575-AVERAGE(J:J))/STDEV(J:J),
(J575-AVERAGE(J:J))/STDEV(J:J)))</f>
        <v/>
      </c>
      <c r="BR575" s="224" t="str">
        <f>IFERROR(__xludf.DUMMYFUNCTION("IF(J575="""","""",
IF(INDEX(Settings!$H:$H,MATCH(BY$1,Settings!$G:$G,0))=TRUE,
-1*(J575-AVERAGEIFS(J:J,$E:$E,$E575))/STDEV(FILTER(J:J,$E:$E=$E575)),
(J575-AVERAGEIFS(J:J,$E:$E,$E575))/STDEV(FILTER(J:J,$E:$E=$E575))))"),"")</f>
        <v/>
      </c>
      <c r="BS575" s="224"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3" t="str">
        <f t="array" ref="BY575">IF(J575="","",
IF(INDEX(Settings!$H:$H,MATCH(BY$1,Settings!$G:$G,0))=TRUE,
100-100*(J575-MINIFS(J:J,$E:$E,$E575))/(MAXIFS(J:J,$E:$E,$E575)-MINIFS(J:J,$E:$E,$E575)),
100*(J575-MINIFS(J:J,$E:$E,$E575))/(MAXIFS(J:J,$E:$E,$E575)-MINIFS(J:J,$E:$E,$E575))))</f>
        <v/>
      </c>
      <c r="BZ575" s="223" t="str">
        <f t="array" ref="BZ575">IF(K575="","",
IF(INDEX(Settings!$H:$H,MATCH(BZ$1,Settings!$G:$G,0))=TRUE,
100-100*(K575-MINIFS(K:K,$E:$E,$E575))/(MAXIFS(K:K,$E:$E,$E575)-MINIFS(K:K,$E:$E,$E575)),
100*(K575-MINIFS(K:K,$E:$E,$E575))/(MAXIFS(K:K,$E:$E,$E575)-MINIFS(K:K,$E:$E,$E575))))</f>
        <v/>
      </c>
      <c r="CA575" s="223" t="str">
        <f t="array" ref="CA575">IF(L575="","",
IF(INDEX(Settings!$H:$H,MATCH(CA$1,Settings!$G:$G,0))=TRUE,
100-100*(L575-MINIFS(L:L,$E:$E,$E575))/(MAXIFS(L:L,$E:$E,$E575)-MINIFS(L:L,$E:$E,$E575)),
100*(L575-MINIFS(L:L,$E:$E,$E575))/(MAXIFS(L:L,$E:$E,$E575)-MINIFS(L:L,$E:$E,$E575))))</f>
        <v/>
      </c>
      <c r="CB575" s="223" t="str">
        <f t="array" ref="CB575">IF(M575="","",
IF(INDEX(Settings!$H:$H,MATCH(CB$1,Settings!$G:$G,0))=TRUE,
100-100*(M575-MINIFS(M:M,$E:$E,$E575))/(MAXIFS(M:M,$E:$E,$E575)-MINIFS(M:M,$E:$E,$E575)),
100*(M575-MINIFS(M:M,$E:$E,$E575))/(MAXIFS(M:M,$E:$E,$E575)-MINIFS(M:M,$E:$E,$E575))))</f>
        <v/>
      </c>
      <c r="CC575" s="223" t="str">
        <f t="array" ref="CC575">IF(N575="","",
IF(INDEX(Settings!$H:$H,MATCH(CC$1,Settings!$G:$G,0))=TRUE,
100-100*(N575-MINIFS(N:N,$E:$E,$E575))/(MAXIFS(N:N,$E:$E,$E575)-MINIFS(N:N,$E:$E,$E575)),
100*(N575-MINIFS(N:N,$E:$E,$E575))/(MAXIFS(N:N,$E:$E,$E575)-MINIFS(N:N,$E:$E,$E575))))</f>
        <v/>
      </c>
      <c r="CD575" s="223" t="str">
        <f t="array" ref="CD575">IF(O575="","",
IF(INDEX(Settings!$H:$H,MATCH(CD$1,Settings!$G:$G,0))=TRUE,
100-100*(O575-MINIFS(O:O,$E:$E,$E575))/(MAXIFS(O:O,$E:$E,$E575)-MINIFS(O:O,$E:$E,$E575)),
100*(O575-MINIFS(O:O,$E:$E,$E575))/(MAXIFS(O:O,$E:$E,$E575)-MINIFS(O:O,$E:$E,$E575))))</f>
        <v/>
      </c>
      <c r="CE575" s="223" t="str">
        <f t="array" ref="CE575">IF(P575="","",
IF(INDEX(Settings!$H:$H,MATCH(CE$1,Settings!$G:$G,0))=TRUE,
100-100*(P575-MINIFS(P:P,$E:$E,$E575))/(MAXIFS(P:P,$E:$E,$E575)-MINIFS(P:P,$E:$E,$E575)),
100*(P575-MINIFS(P:P,$E:$E,$E575))/(MAXIFS(P:P,$E:$E,$E575)-MINIFS(P:P,$E:$E,$E575))))</f>
        <v/>
      </c>
      <c r="CF575" s="223" t="str">
        <f t="array" ref="CF575">IF(Q575="","",
IF(INDEX(Settings!$H:$H,MATCH(CF$1,Settings!$G:$G,0))=TRUE,
100-100*(Q575-MINIFS(Q:Q,$E:$E,$E575))/(MAXIFS(Q:Q,$E:$E,$E575)-MINIFS(Q:Q,$E:$E,$E575)),
100*(Q575-MINIFS(Q:Q,$E:$E,$E575))/(MAXIFS(Q:Q,$E:$E,$E575)-MINIFS(Q:Q,$E:$E,$E575))))</f>
        <v/>
      </c>
      <c r="CG575" s="223" t="str">
        <f t="array" ref="CG575">IF(R575="","",
IF(INDEX(Settings!$H:$H,MATCH(CG$1,Settings!$G:$G,0))=TRUE,
100-100*(R575-MINIFS(R:R,$E:$E,$E575))/(MAXIFS(R:R,$E:$E,$E575)-MINIFS(R:R,$E:$E,$E575)),
100*(R575-MINIFS(R:R,$E:$E,$E575))/(MAXIFS(R:R,$E:$E,$E575)-MINIFS(R:R,$E:$E,$E575))))</f>
        <v/>
      </c>
      <c r="CH575" s="223" t="str">
        <f t="array" ref="CH575">IF(S575="","",
IF(INDEX(Settings!$H:$H,MATCH(CH$1,Settings!$G:$G,0))=TRUE,
100-100*(S575-MINIFS(S:S,$E:$E,$E575))/(MAXIFS(S:S,$E:$E,$E575)-MINIFS(S:S,$E:$E,$E575)),
100*(S575-MINIFS(S:S,$E:$E,$E575))/(MAXIFS(S:S,$E:$E,$E575)-MINIFS(S:S,$E:$E,$E575))))</f>
        <v/>
      </c>
      <c r="CI575" s="223" t="str">
        <f t="array" ref="CI575">IF(T575="","",
IF(INDEX(Settings!$H:$H,MATCH(CI$1,Settings!$G:$G,0))=TRUE,
100-100*(T575-MINIFS(T:T,$E:$E,$E575))/(MAXIFS(T:T,$E:$E,$E575)-MINIFS(T:T,$E:$E,$E575)),
100*(T575-MINIFS(T:T,$E:$E,$E575))/(MAXIFS(T:T,$E:$E,$E575)-MINIFS(T:T,$E:$E,$E575))))</f>
        <v/>
      </c>
      <c r="CJ575" s="223" t="str">
        <f t="array" ref="CJ575">IF(U575="","",
IF(INDEX(Settings!$H:$H,MATCH(CJ$1,Settings!$G:$G,0))=TRUE,
100-100*(U575-MINIFS(U:U,$E:$E,$E575))/(MAXIFS(U:U,$E:$E,$E575)-MINIFS(U:U,$E:$E,$E575)),
100*(U575-MINIFS(U:U,$E:$E,$E575))/(MAXIFS(U:U,$E:$E,$E575)-MINIFS(U:U,$E:$E,$E575))))</f>
        <v/>
      </c>
      <c r="CK575" s="223" t="str">
        <f t="array" ref="CK575">IF(V575="","",
IF(INDEX(Settings!$H:$H,MATCH(CK$1,Settings!$G:$G,0))=TRUE,
100-100*(V575-MINIFS(V:V,$E:$E,$E575))/(MAXIFS(V:V,$E:$E,$E575)-MINIFS(V:V,$E:$E,$E575)),
100*(V575-MINIFS(V:V,$E:$E,$E575))/(MAXIFS(V:V,$E:$E,$E575)-MINIFS(V:V,$E:$E,$E575))))</f>
        <v/>
      </c>
      <c r="CL575" s="223" t="str">
        <f t="array" ref="CL575">IF(W575="","",
IF(INDEX(Settings!$H:$H,MATCH(CL$1,Settings!$G:$G,0))=TRUE,
100-100*(W575-MINIFS(W:W,$E:$E,$E575))/(MAXIFS(W:W,$E:$E,$E575)-MINIFS(W:W,$E:$E,$E575)),
100*(W575-MINIFS(W:W,$E:$E,$E575))/(MAXIFS(W:W,$E:$E,$E575)-MINIFS(W:W,$E:$E,$E575))))</f>
        <v/>
      </c>
      <c r="CM575" s="223" t="str">
        <f t="array" ref="CM575">IF(X575="","",
IF(INDEX(Settings!$H:$H,MATCH(CM$1,Settings!$G:$G,0))=TRUE,
100-100*(X575-MINIFS(X:X,$E:$E,$E575))/(MAXIFS(X:X,$E:$E,$E575)-MINIFS(X:X,$E:$E,$E575)),
100*(X575-MINIFS(X:X,$E:$E,$E575))/(MAXIFS(X:X,$E:$E,$E575)-MINIFS(X:X,$E:$E,$E575))))</f>
        <v/>
      </c>
      <c r="CN575" s="223" t="str">
        <f t="array" ref="CN575">IF(Y575="","",
IF(INDEX(Settings!$H:$H,MATCH(CN$1,Settings!$G:$G,0))=TRUE,
100-100*(Y575-MINIFS(Y:Y,$E:$E,$E575))/(MAXIFS(Y:Y,$E:$E,$E575)-MINIFS(Y:Y,$E:$E,$E575)),
100*(Y575-MINIFS(Y:Y,$E:$E,$E575))/(MAXIFS(Y:Y,$E:$E,$E575)-MINIFS(Y:Y,$E:$E,$E575))))</f>
        <v/>
      </c>
      <c r="CO575" s="223" t="str">
        <f t="array" ref="CO575">IF(Z575="","",
IF(INDEX(Settings!$H:$H,MATCH(CO$1,Settings!$G:$G,0))=TRUE,
100-100*(Z575-MINIFS(Z:Z,$E:$E,$E575))/(MAXIFS(Z:Z,$E:$E,$E575)-MINIFS(Z:Z,$E:$E,$E575)),
100*(Z575-MINIFS(Z:Z,$E:$E,$E575))/(MAXIFS(Z:Z,$E:$E,$E575)-MINIFS(Z:Z,$E:$E,$E575))))</f>
        <v/>
      </c>
      <c r="CP575" s="223" t="str">
        <f t="array" ref="CP575">IF(AA575="","",
IF(INDEX(Settings!$H:$H,MATCH(CP$1,Settings!$G:$G,0))=TRUE,
100-100*(AA575-MINIFS(AA:AA,$E:$E,$E575))/(MAXIFS(AA:AA,$E:$E,$E575)-MINIFS(AA:AA,$E:$E,$E575)),
100*(AA575-MINIFS(AA:AA,$E:$E,$E575))/(MAXIFS(AA:AA,$E:$E,$E575)-MINIFS(AA:AA,$E:$E,$E575))))</f>
        <v/>
      </c>
      <c r="CQ575" s="223" t="str">
        <f t="array" ref="CQ575">IF(AB575="","",
IF(INDEX(Settings!$H:$H,MATCH(CQ$1,Settings!$G:$G,0))=TRUE,
100-100*(AB575-MINIFS(AB:AB,$E:$E,$E575))/(MAXIFS(AB:AB,$E:$E,$E575)-MINIFS(AB:AB,$E:$E,$E575)),
100*(AB575-MINIFS(AB:AB,$E:$E,$E575))/(MAXIFS(AB:AB,$E:$E,$E575)-MINIFS(AB:AB,$E:$E,$E575))))</f>
        <v/>
      </c>
      <c r="CR575" s="223" t="str">
        <f t="array" ref="CR575">IF(AC575="","",
IF(INDEX(Settings!$H:$H,MATCH(CR$1,Settings!$G:$G,0))=TRUE,
100-100*(AC575-MINIFS(AC:AC,$E:$E,$E575))/(MAXIFS(AC:AC,$E:$E,$E575)-MINIFS(AC:AC,$E:$E,$E575)),
100*(AC575-MINIFS(AC:AC,$E:$E,$E575))/(MAXIFS(AC:AC,$E:$E,$E575)-MINIFS(AC:AC,$E:$E,$E575))))</f>
        <v/>
      </c>
      <c r="CS575" s="223" t="str">
        <f t="array" ref="CS575">IF(AD575="","",
IF(INDEX(Settings!$H:$H,MATCH(CS$1,Settings!$G:$G,0))=TRUE,
100-100*(AD575-MINIFS(AD:AD,$E:$E,$E575))/(MAXIFS(AD:AD,$E:$E,$E575)-MINIFS(AD:AD,$E:$E,$E575)),
100*(AD575-MINIFS(AD:AD,$E:$E,$E575))/(MAXIFS(AD:AD,$E:$E,$E575)-MINIFS(AD:AD,$E:$E,$E575))))</f>
        <v/>
      </c>
      <c r="CT575" s="223" t="str">
        <f t="array" ref="CT575">IF(AE575="","",
IF(INDEX(Settings!$H:$H,MATCH(CT$1,Settings!$G:$G,0))=TRUE,
100-100*(AE575-MINIFS(AE:AE,$E:$E,$E575))/(MAXIFS(AE:AE,$E:$E,$E575)-MINIFS(AE:AE,$E:$E,$E575)),
100*(AE575-MINIFS(AE:AE,$E:$E,$E575))/(MAXIFS(AE:AE,$E:$E,$E575)-MINIFS(AE:AE,$E:$E,$E575))))</f>
        <v/>
      </c>
      <c r="CU575" s="223" t="str">
        <f t="array" ref="CU575">IF(AF575="","",
IF(INDEX(Settings!$H:$H,MATCH(CU$1,Settings!$G:$G,0))=TRUE,
100-100*(AF575-MINIFS(AF:AF,$E:$E,$E575))/(MAXIFS(AF:AF,$E:$E,$E575)-MINIFS(AF:AF,$E:$E,$E575)),
100*(AF575-MINIFS(AF:AF,$E:$E,$E575))/(MAXIFS(AF:AF,$E:$E,$E575)-MINIFS(AF:AF,$E:$E,$E575))))</f>
        <v/>
      </c>
      <c r="CV575" s="223" t="str">
        <f t="array" ref="CV575">IF(AG575="","",
IF(INDEX(Settings!$H:$H,MATCH(CV$1,Settings!$G:$G,0))=TRUE,
100-100*(AG575-MINIFS(AG:AG,$E:$E,$E575))/(MAXIFS(AG:AG,$E:$E,$E575)-MINIFS(AG:AG,$E:$E,$E575)),
100*(AG575-MINIFS(AG:AG,$E:$E,$E575))/(MAXIFS(AG:AG,$E:$E,$E575)-MINIFS(AG:AG,$E:$E,$E575))))</f>
        <v/>
      </c>
      <c r="CW575" s="223" t="str">
        <f t="array" ref="CW575">IF(AH575="","",
IF(INDEX(Settings!$H:$H,MATCH(CW$1,Settings!$G:$G,0))=TRUE,
100-100*(AH575-MINIFS(AH:AH,$E:$E,$E575))/(MAXIFS(AH:AH,$E:$E,$E575)-MINIFS(AH:AH,$E:$E,$E575)),
100*(AH575-MINIFS(AH:AH,$E:$E,$E575))/(MAXIFS(AH:AH,$E:$E,$E575)-MINIFS(AH:AH,$E:$E,$E575))))</f>
        <v/>
      </c>
      <c r="CX575" s="223" t="str">
        <f t="array" ref="CX575">IF(AI575="","",
IF(INDEX(Settings!$H:$H,MATCH(CX$1,Settings!$G:$G,0))=TRUE,
100-100*(AI575-MINIFS(AI:AI,$E:$E,$E575))/(MAXIFS(AI:AI,$E:$E,$E575)-MINIFS(AI:AI,$E:$E,$E575)),
100*(AI575-MINIFS(AI:AI,$E:$E,$E575))/(MAXIFS(AI:AI,$E:$E,$E575)-MINIFS(AI:AI,$E:$E,$E575))))</f>
        <v/>
      </c>
      <c r="CY575" s="223" t="str">
        <f t="array" ref="CY575">IF(AJ575="","",
IF(INDEX(Settings!$H:$H,MATCH(CY$1,Settings!$G:$G,0))=TRUE,
100-100*(AJ575-MINIFS(AJ:AJ,$E:$E,$E575))/(MAXIFS(AJ:AJ,$E:$E,$E575)-MINIFS(AJ:AJ,$E:$E,$E575)),
100*(AJ575-MINIFS(AJ:AJ,$E:$E,$E575))/(MAXIFS(AJ:AJ,$E:$E,$E575)-MINIFS(AJ:AJ,$E:$E,$E575))))</f>
        <v/>
      </c>
      <c r="CZ575" s="223" t="str">
        <f t="array" ref="CZ575">IF(AK575="","",
IF(INDEX(Settings!$H:$H,MATCH(CZ$1,Settings!$G:$G,0))=TRUE,
100-100*(AK575-MINIFS(AK:AK,$E:$E,$E575))/(MAXIFS(AK:AK,$E:$E,$E575)-MINIFS(AK:AK,$E:$E,$E575)),
100*(AK575-MINIFS(AK:AK,$E:$E,$E575))/(MAXIFS(AK:AK,$E:$E,$E575)-MINIFS(AK:AK,$E:$E,$E575))))</f>
        <v/>
      </c>
      <c r="DA575" s="223" t="str">
        <f t="array" ref="DA575">IF(AL575="","",
IF(INDEX(Settings!$H:$H,MATCH(DA$1,Settings!$G:$G,0))=TRUE,
100-100*(AL575-MINIFS(AL:AL,$E:$E,$E575))/(MAXIFS(AL:AL,$E:$E,$E575)-MINIFS(AL:AL,$E:$E,$E575)),
100*(AL575-MINIFS(AL:AL,$E:$E,$E575))/(MAXIFS(AL:AL,$E:$E,$E575)-MINIFS(AL:AL,$E:$E,$E575))))</f>
        <v/>
      </c>
      <c r="DB575" s="223" t="str">
        <f t="array" ref="DB575">IF(AM575="","",
IF(INDEX(Settings!$H:$H,MATCH(DB$1,Settings!$G:$G,0))=TRUE,
100-100*(AM575-MINIFS(AM:AM,$E:$E,$E575))/(MAXIFS(AM:AM,$E:$E,$E575)-MINIFS(AM:AM,$E:$E,$E575)),
100*(AM575-MINIFS(AM:AM,$E:$E,$E575))/(MAXIFS(AM:AM,$E:$E,$E575)-MINIFS(AM:AM,$E:$E,$E575))))</f>
        <v/>
      </c>
      <c r="DC575" s="223" t="str">
        <f t="array" ref="DC575">IF(AN575="","",
IF(INDEX(Settings!$H:$H,MATCH(DC$1,Settings!$G:$G,0))=TRUE,
100-100*(AN575-MINIFS(AN:AN,$E:$E,$E575))/(MAXIFS(AN:AN,$E:$E,$E575)-MINIFS(AN:AN,$E:$E,$E575)),
100*(AN575-MINIFS(AN:AN,$E:$E,$E575))/(MAXIFS(AN:AN,$E:$E,$E575)-MINIFS(AN:AN,$E:$E,$E575))))</f>
        <v/>
      </c>
      <c r="DD575" s="223" t="str">
        <f t="array" ref="DD575">IF(AO575="","",
IF(INDEX(Settings!$H:$H,MATCH(DD$1,Settings!$G:$G,0))=TRUE,
100-100*(AO575-MINIFS(AO:AO,$E:$E,$E575))/(MAXIFS(AO:AO,$E:$E,$E575)-MINIFS(AO:AO,$E:$E,$E575)),
100*(AO575-MINIFS(AO:AO,$E:$E,$E575))/(MAXIFS(AO:AO,$E:$E,$E575)-MINIFS(AO:AO,$E:$E,$E575))))</f>
        <v/>
      </c>
      <c r="DE575" s="223" t="str">
        <f t="array" ref="DE575">IF(AP575="","",
IF(INDEX(Settings!$H:$H,MATCH(DE$1,Settings!$G:$G,0))=TRUE,
100-100*(AP575-MINIFS(AP:AP,$E:$E,$E575))/(MAXIFS(AP:AP,$E:$E,$E575)-MINIFS(AP:AP,$E:$E,$E575)),
100*(AP575-MINIFS(AP:AP,$E:$E,$E575))/(MAXIFS(AP:AP,$E:$E,$E575)-MINIFS(AP:AP,$E:$E,$E575))))</f>
        <v/>
      </c>
      <c r="DF575" s="223" t="str">
        <f t="array" ref="DF575">IF(AQ575="","",
IF(INDEX(Settings!$H:$H,MATCH(DF$1,Settings!$G:$G,0))=TRUE,
100-100*(AQ575-MINIFS(AQ:AQ,$E:$E,$E575))/(MAXIFS(AQ:AQ,$E:$E,$E575)-MINIFS(AQ:AQ,$E:$E,$E575)),
100*(AQ575-MINIFS(AQ:AQ,$E:$E,$E575))/(MAXIFS(AQ:AQ,$E:$E,$E575)-MINIFS(AQ:AQ,$E:$E,$E575))))</f>
        <v/>
      </c>
      <c r="DG575" s="223" t="str">
        <f t="array" ref="DG575">IF(AR575="","",
IF(INDEX(Settings!$H:$H,MATCH(DG$1,Settings!$G:$G,0))=TRUE,
100-100*(AR575-MINIFS(AR:AR,$E:$E,$E575))/(MAXIFS(AR:AR,$E:$E,$E575)-MINIFS(AR:AR,$E:$E,$E575)),
100*(AR575-MINIFS(AR:AR,$E:$E,$E575))/(MAXIFS(AR:AR,$E:$E,$E575)-MINIFS(AR:AR,$E:$E,$E575))))</f>
        <v/>
      </c>
      <c r="DH575" s="223" t="str">
        <f t="array" ref="DH575">IF(AS575="","",
IF(INDEX(Settings!$H:$H,MATCH(DH$1,Settings!$G:$G,0))=TRUE,
100-100*(AS575-MINIFS(AS:AS,$E:$E,$E575))/(MAXIFS(AS:AS,$E:$E,$E575)-MINIFS(AS:AS,$E:$E,$E575)),
100*(AS575-MINIFS(AS:AS,$E:$E,$E575))/(MAXIFS(AS:AS,$E:$E,$E575)-MINIFS(AS:AS,$E:$E,$E575))))</f>
        <v/>
      </c>
      <c r="DI575" s="223" t="str">
        <f t="array" ref="DI575">IF(AT575="","",
IF(INDEX(Settings!$H:$H,MATCH(DI$1,Settings!$G:$G,0))=TRUE,
100-100*(AT575-MINIFS(AT:AT,$E:$E,$E575))/(MAXIFS(AT:AT,$E:$E,$E575)-MINIFS(AT:AT,$E:$E,$E575)),
100*(AT575-MINIFS(AT:AT,$E:$E,$E575))/(MAXIFS(AT:AT,$E:$E,$E575)-MINIFS(AT:AT,$E:$E,$E575))))</f>
        <v/>
      </c>
      <c r="DJ575" s="223" t="str">
        <f t="array" ref="DJ575">IF(AU575="","",
IF(INDEX(Settings!$H:$H,MATCH(DJ$1,Settings!$G:$G,0))=TRUE,
100-100*(AU575-MINIFS(AU:AU,$E:$E,$E575))/(MAXIFS(AU:AU,$E:$E,$E575)-MINIFS(AU:AU,$E:$E,$E575)),
100*(AU575-MINIFS(AU:AU,$E:$E,$E575))/(MAXIFS(AU:AU,$E:$E,$E575)-MINIFS(AU:AU,$E:$E,$E575))))</f>
        <v/>
      </c>
      <c r="DK575" s="223" t="str">
        <f t="array" ref="DK575">IF(AV575="","",
IF(INDEX(Settings!$H:$H,MATCH(DK$1,Settings!$G:$G,0))=TRUE,
100-100*(AV575-MINIFS(AV:AV,$E:$E,$E575))/(MAXIFS(AV:AV,$E:$E,$E575)-MINIFS(AV:AV,$E:$E,$E575)),
100*(AV575-MINIFS(AV:AV,$E:$E,$E575))/(MAXIFS(AV:AV,$E:$E,$E575)-MINIFS(AV:AV,$E:$E,$E575))))</f>
        <v/>
      </c>
      <c r="DL575" s="223" t="str">
        <f t="array" ref="DL575">IF(AW575="","",
IF(INDEX(Settings!$H:$H,MATCH(DL$1,Settings!$G:$G,0))=TRUE,
100-100*(AW575-MINIFS(AW:AW,$E:$E,$E575))/(MAXIFS(AW:AW,$E:$E,$E575)-MINIFS(AW:AW,$E:$E,$E575)),
100*(AW575-MINIFS(AW:AW,$E:$E,$E575))/(MAXIFS(AW:AW,$E:$E,$E575)-MINIFS(AW:AW,$E:$E,$E575))))</f>
        <v/>
      </c>
      <c r="DM575" s="223" t="str">
        <f t="array" ref="DM575">IF(AX575="","",
IF(INDEX(Settings!$H:$H,MATCH(DM$1,Settings!$G:$G,0))=TRUE,
100-100*(AX575-MINIFS(AX:AX,$E:$E,$E575))/(MAXIFS(AX:AX,$E:$E,$E575)-MINIFS(AX:AX,$E:$E,$E575)),
100*(AX575-MINIFS(AX:AX,$E:$E,$E575))/(MAXIFS(AX:AX,$E:$E,$E575)-MINIFS(AX:AX,$E:$E,$E575))))</f>
        <v/>
      </c>
      <c r="DN575" s="223" t="str">
        <f t="array" ref="DN575">IF(AY575="","",
IF(INDEX(Settings!$H:$H,MATCH(DN$1,Settings!$G:$G,0))=TRUE,
100-100*(AY575-MINIFS(AY:AY,$E:$E,$E575))/(MAXIFS(AY:AY,$E:$E,$E575)-MINIFS(AY:AY,$E:$E,$E575)),
100*(AY575-MINIFS(AY:AY,$E:$E,$E575))/(MAXIFS(AY:AY,$E:$E,$E575)-MINIFS(AY:AY,$E:$E,$E575))))</f>
        <v/>
      </c>
      <c r="DO575" s="223" t="str">
        <f t="array" ref="DO575">IF(AZ575="","",
IF(INDEX(Settings!$H:$H,MATCH(DO$1,Settings!$G:$G,0))=TRUE,
100-100*(AZ575-MINIFS(AZ:AZ,$E:$E,$E575))/(MAXIFS(AZ:AZ,$E:$E,$E575)-MINIFS(AZ:AZ,$E:$E,$E575)),
100*(AZ575-MINIFS(AZ:AZ,$E:$E,$E575))/(MAXIFS(AZ:AZ,$E:$E,$E575)-MINIFS(AZ:AZ,$E:$E,$E575))))</f>
        <v/>
      </c>
      <c r="DP575" s="223" t="str">
        <f t="array" ref="DP575">IF(BA575="","",
IF(INDEX(Settings!$H:$H,MATCH(DP$1,Settings!$G:$G,0))=TRUE,
100-100*(BA575-MINIFS(BA:BA,$E:$E,$E575))/(MAXIFS(BA:BA,$E:$E,$E575)-MINIFS(BA:BA,$E:$E,$E575)),
100*(BA575-MINIFS(BA:BA,$E:$E,$E575))/(MAXIFS(BA:BA,$E:$E,$E575)-MINIFS(BA:BA,$E:$E,$E575))))</f>
        <v/>
      </c>
      <c r="DQ575" s="223" t="str">
        <f t="array" ref="DQ575">IF(BB575="","",
IF(INDEX(Settings!$H:$H,MATCH(DQ$1,Settings!$G:$G,0))=TRUE,
100-100*(BB575-MINIFS(BB:BB,$E:$E,$E575))/(MAXIFS(BB:BB,$E:$E,$E575)-MINIFS(BB:BB,$E:$E,$E575)),
100*(BB575-MINIFS(BB:BB,$E:$E,$E575))/(MAXIFS(BB:BB,$E:$E,$E575)-MINIFS(BB:BB,$E:$E,$E575))))</f>
        <v/>
      </c>
      <c r="DR575" s="223" t="str">
        <f t="array" ref="DR575">IF(BC575="","",
IF(INDEX(Settings!$H:$H,MATCH(DR$1,Settings!$G:$G,0))=TRUE,
100-100*(BC575-MINIFS(BC:BC,$E:$E,$E575))/(MAXIFS(BC:BC,$E:$E,$E575)-MINIFS(BC:BC,$E:$E,$E575)),
100*(BC575-MINIFS(BC:BC,$E:$E,$E575))/(MAXIFS(BC:BC,$E:$E,$E575)-MINIFS(BC:BC,$E:$E,$E575))))</f>
        <v/>
      </c>
      <c r="DS575" s="223" t="str">
        <f t="array" ref="DS575">IF(BD575="","",
IF(INDEX(Settings!$H:$H,MATCH(DS$1,Settings!$G:$G,0))=TRUE,
100-100*(BD575-MINIFS(BD:BD,$E:$E,$E575))/(MAXIFS(BD:BD,$E:$E,$E575)-MINIFS(BD:BD,$E:$E,$E575)),
100*(BD575-MINIFS(BD:BD,$E:$E,$E575))/(MAXIFS(BD:BD,$E:$E,$E575)-MINIFS(BD:BD,$E:$E,$E575))))</f>
        <v/>
      </c>
      <c r="DT575" s="223" t="str">
        <f t="array" ref="DT575">IF(BE575="","",
IF(INDEX(Settings!$H:$H,MATCH(DT$1,Settings!$G:$G,0))=TRUE,
100-100*(BE575-MINIFS(BE:BE,$E:$E,$E575))/(MAXIFS(BE:BE,$E:$E,$E575)-MINIFS(BE:BE,$E:$E,$E575)),
100*(BE575-MINIFS(BE:BE,$E:$E,$E575))/(MAXIFS(BE:BE,$E:$E,$E575)-MINIFS(BE:BE,$E:$E,$E575))))</f>
        <v/>
      </c>
      <c r="DU575" s="223" t="str">
        <f t="array" ref="DU575">IF(BF575="","",
IF(INDEX(Settings!$H:$H,MATCH(DU$1,Settings!$G:$G,0))=TRUE,
100-100*(BF575-MINIFS(BF:BF,$E:$E,$E575))/(MAXIFS(BF:BF,$E:$E,$E575)-MINIFS(BF:BF,$E:$E,$E575)),
100*(BF575-MINIFS(BF:BF,$E:$E,$E575))/(MAXIFS(BF:BF,$E:$E,$E575)-MINIFS(BF:BF,$E:$E,$E575))))</f>
        <v/>
      </c>
      <c r="DV575" s="223" t="str">
        <f t="array" ref="DV575">IF(BG575="","",
IF(INDEX(Settings!$H:$H,MATCH(DV$1,Settings!$G:$G,0))=TRUE,
100-100*(BG575-MINIFS(BG:BG,$E:$E,$E575))/(MAXIFS(BG:BG,$E:$E,$E575)-MINIFS(BG:BG,$E:$E,$E575)),
100*(BG575-MINIFS(BG:BG,$E:$E,$E575))/(MAXIFS(BG:BG,$E:$E,$E575)-MINIFS(BG:BG,$E:$E,$E575))))</f>
        <v/>
      </c>
      <c r="DW575" s="223" t="str">
        <f t="array" ref="DW575">IF(BH575="","",
IF(INDEX(Settings!$H:$H,MATCH(DW$1,Settings!$G:$G,0))=TRUE,
100-100*(BH575-MINIFS(BH:BH,$E:$E,$E575))/(MAXIFS(BH:BH,$E:$E,$E575)-MINIFS(BH:BH,$E:$E,$E575)),
100*(BH575-MINIFS(BH:BH,$E:$E,$E575))/(MAXIFS(BH:BH,$E:$E,$E575)-MINIFS(BH:BH,$E:$E,$E575))))</f>
        <v/>
      </c>
      <c r="DX575" s="223" t="str">
        <f t="array" ref="DX575">IF(BI575="","",
IF(INDEX(Settings!$H:$H,MATCH(DX$1,Settings!$G:$G,0))=TRUE,
100-100*(BI575-MINIFS(BI:BI,$E:$E,$E575))/(MAXIFS(BI:BI,$E:$E,$E575)-MINIFS(BI:BI,$E:$E,$E575)),
100*(BI575-MINIFS(BI:BI,$E:$E,$E575))/(MAXIFS(BI:BI,$E:$E,$E575)-MINIFS(BI:BI,$E:$E,$E575))))</f>
        <v/>
      </c>
      <c r="DY575" s="223" t="str">
        <f t="array" ref="DY575">IF(BJ575="","",
IF(INDEX(Settings!$H:$H,MATCH(DY$1,Settings!$G:$G,0))=TRUE,
100-100*(BJ575-MINIFS(BJ:BJ,$E:$E,$E575))/(MAXIFS(BJ:BJ,$E:$E,$E575)-MINIFS(BJ:BJ,$E:$E,$E575)),
100*(BJ575-MINIFS(BJ:BJ,$E:$E,$E575))/(MAXIFS(BJ:BJ,$E:$E,$E575)-MINIFS(BJ:BJ,$E:$E,$E575))))</f>
        <v/>
      </c>
      <c r="DZ575" s="225"/>
      <c r="EA575" s="225"/>
      <c r="EB575" s="225" t="str">
        <f t="shared" si="8"/>
        <v/>
      </c>
      <c r="EC575" s="225" t="str">
        <f t="shared" si="9"/>
        <v/>
      </c>
      <c r="ED575" s="225" t="str">
        <f t="shared" si="10"/>
        <v/>
      </c>
      <c r="EE575" s="225" t="str">
        <f t="shared" si="11"/>
        <v/>
      </c>
      <c r="EF575" s="225" t="str">
        <f t="shared" si="12"/>
        <v/>
      </c>
      <c r="EG575" s="225" t="str">
        <f t="shared" si="13"/>
        <v/>
      </c>
      <c r="EH575" s="225"/>
      <c r="EI575" s="225"/>
      <c r="EJ575" s="225"/>
      <c r="EK575" s="225"/>
      <c r="EL575" s="225"/>
      <c r="EM575" s="225"/>
    </row>
    <row r="576">
      <c r="A576" s="231"/>
      <c r="B576" s="231"/>
      <c r="C576" s="231"/>
      <c r="D576" s="231" t="str">
        <f t="array" ref="D576">IFERROR(INDEX(Profiles!$B:$B,MATCH($A576,Profiles!$A:$A,0)),"")</f>
        <v/>
      </c>
      <c r="E576" s="231"/>
      <c r="F576" s="231"/>
      <c r="G576" s="231"/>
      <c r="H576" s="231"/>
      <c r="I576" s="231" t="str">
        <f>IF(A576="","",IF(Settings!$N$3="DATE",F576&amp;": "&amp;TEXT(B576,"M/DD/YY"),F576&amp;": "&amp;H576))</f>
        <v/>
      </c>
      <c r="J576" s="231"/>
      <c r="K576" s="231"/>
      <c r="L576" s="231"/>
      <c r="M576" s="232" t="str">
        <f t="shared" si="14"/>
        <v/>
      </c>
      <c r="N576" s="231"/>
      <c r="O576" s="231"/>
      <c r="P576" s="231"/>
      <c r="Q576" s="231"/>
      <c r="R576" s="231"/>
      <c r="S576" s="230" t="str">
        <f>IFERROR(VLOOKUP(AF576, 'YOYO IR Scores'!A:C, 3, FALSE), "")
</f>
        <v/>
      </c>
      <c r="T576" s="231"/>
      <c r="U576" s="231"/>
      <c r="V576" s="231"/>
      <c r="W576" s="231"/>
      <c r="X576" s="233" t="str">
        <f t="shared" si="4"/>
        <v/>
      </c>
      <c r="Y576" s="234" t="str">
        <f t="shared" si="5"/>
        <v/>
      </c>
      <c r="Z576" s="234" t="str">
        <f t="shared" si="6"/>
        <v/>
      </c>
      <c r="AA576" s="233" t="str">
        <f t="shared" si="7"/>
        <v/>
      </c>
      <c r="AB576" s="232"/>
      <c r="AC576" s="232"/>
      <c r="AD576" s="232"/>
      <c r="AE576" s="232" t="str">
        <f>IFERROR(VLOOKUP(AF576, 'YOYO IR Scores'!A:C, 2, FALSE), "")</f>
        <v/>
      </c>
      <c r="AF576" s="232"/>
      <c r="AG576" s="23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c r="BD576" s="232"/>
      <c r="BE576" s="232"/>
      <c r="BF576" s="232"/>
      <c r="BG576" s="232"/>
      <c r="BH576" s="232"/>
      <c r="BI576" s="232"/>
      <c r="BJ576" s="232"/>
      <c r="BK576" s="232" t="str">
        <f t="array" ref="BK576">IF(J576="","",
IF(INDEX(Settings!$H:$H,MATCH(BY$1,Settings!$G:$G,0))=TRUE,
100-100*(J576-MIN(J:J))/(MAX(J:J)-MIN(J:J)),
100*(J576-MIN(J:J))/(MAX(J:J)-MIN(J:J))))</f>
        <v/>
      </c>
      <c r="BL576" s="232" t="str">
        <f t="array" ref="BL576">IF(J576="","",
IF(INDEX(Settings!$H:$H,MATCH(BY$1,Settings!$G:$G,0))=TRUE,
100-100*(J576-MINIFS(J:J,$E:$E,$E576))/(MAXIFS(J:J,$E:$E,$E576)-MINIFS(J:J,$E:$E,$E576)),
100*(J576-MINIFS(J:J,$E:$E,$E576))/(MAXIFS(J:J,$E:$E,$E576)-MINIFS(J:J,$E:$E,$E576))))</f>
        <v/>
      </c>
      <c r="BM576" s="232" t="str">
        <f t="array" ref="BM576">IF(J576="","",
IF(INDEX(Settings!$H:$H,MATCH(BY$1,Settings!$G:$G,0))=TRUE,
100-100*(J576-MINIFS(J:J,$E:$E,$E576,$I:$I,$I576))/(MAXIFS(J:J,$E:$E,$E576,$I:$I,$I576)-MINIFS(J:J,$E:$E,$E576,$I:$I,$I576)),
100*(J576-MINIFS(J:J,$E:$E,$E576,$I:$I,$I576))/(MAXIFS(J:J,$E:$E,$E576,$I:$I,$I576)-MINIFS(J:J,$E:$E,$E576,$I:$I,$I576))))</f>
        <v/>
      </c>
      <c r="BN576" s="231" t="str">
        <f t="array" ref="BN576">IF(J576="","",
IF(INDEX(Settings!$H:$H,MATCH(BY$1,Settings!$G:$G,0))=TRUE,
100-100*PERCENTRANK(J:J,J576),
100*PERCENTRANK(J:J,J576)))</f>
        <v/>
      </c>
      <c r="BO576" s="231" t="str">
        <f>IFERROR(__xludf.DUMMYFUNCTION("IF(J576="""","""",
IF(INDEX(Settings!$H:$H,MATCH(BY$1,Settings!$G:$G,0))=TRUE,
100-100*PERCENTRANK(FILTER(J:J,$E:$E=$E576),J576),
100*PERCENTRANK(FILTER(J:J,$E:$E=$E576),J576)))"),"")</f>
        <v/>
      </c>
      <c r="BP576" s="231" t="str">
        <f>IFERROR(__xludf.DUMMYFUNCTION("IF(J576="""","""",
IF(INDEX(Settings!$H:$H,MATCH(BY$1,Settings!$G:$G,0))=TRUE,
100-100*PERCENTRANK(FILTER(J:J,$E:$E=$E576,$I:$I=$I576),J576),
100*PERCENTRANK(FILTER(J:J,$E:$E=$E576,$I:$I=$I576),J576)))"),"")</f>
        <v/>
      </c>
      <c r="BQ576" s="233" t="str">
        <f t="array" ref="BQ576">IF(J576="","",
IF(INDEX(Settings!$H:$H,MATCH(BY$1,Settings!$G:$G,0))=TRUE,
-1*(J576-AVERAGE(J:J))/STDEV(J:J),
(J576-AVERAGE(J:J))/STDEV(J:J)))</f>
        <v/>
      </c>
      <c r="BR576" s="233" t="str">
        <f>IFERROR(__xludf.DUMMYFUNCTION("IF(J576="""","""",
IF(INDEX(Settings!$H:$H,MATCH(BY$1,Settings!$G:$G,0))=TRUE,
-1*(J576-AVERAGEIFS(J:J,$E:$E,$E576))/STDEV(FILTER(J:J,$E:$E=$E576)),
(J576-AVERAGEIFS(J:J,$E:$E,$E576))/STDEV(FILTER(J:J,$E:$E=$E576))))"),"")</f>
        <v/>
      </c>
      <c r="BS576" s="233"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1"/>
      <c r="BX576" s="231"/>
      <c r="BY576" s="232" t="str">
        <f t="array" ref="BY576">IF(J576="","",
IF(INDEX(Settings!$H:$H,MATCH(BY$1,Settings!$G:$G,0))=TRUE,
100-100*(J576-MINIFS(J:J,$E:$E,$E576))/(MAXIFS(J:J,$E:$E,$E576)-MINIFS(J:J,$E:$E,$E576)),
100*(J576-MINIFS(J:J,$E:$E,$E576))/(MAXIFS(J:J,$E:$E,$E576)-MINIFS(J:J,$E:$E,$E576))))</f>
        <v/>
      </c>
      <c r="BZ576" s="232" t="str">
        <f t="array" ref="BZ576">IF(K576="","",
IF(INDEX(Settings!$H:$H,MATCH(BZ$1,Settings!$G:$G,0))=TRUE,
100-100*(K576-MINIFS(K:K,$E:$E,$E576))/(MAXIFS(K:K,$E:$E,$E576)-MINIFS(K:K,$E:$E,$E576)),
100*(K576-MINIFS(K:K,$E:$E,$E576))/(MAXIFS(K:K,$E:$E,$E576)-MINIFS(K:K,$E:$E,$E576))))</f>
        <v/>
      </c>
      <c r="CA576" s="232" t="str">
        <f t="array" ref="CA576">IF(L576="","",
IF(INDEX(Settings!$H:$H,MATCH(CA$1,Settings!$G:$G,0))=TRUE,
100-100*(L576-MINIFS(L:L,$E:$E,$E576))/(MAXIFS(L:L,$E:$E,$E576)-MINIFS(L:L,$E:$E,$E576)),
100*(L576-MINIFS(L:L,$E:$E,$E576))/(MAXIFS(L:L,$E:$E,$E576)-MINIFS(L:L,$E:$E,$E576))))</f>
        <v/>
      </c>
      <c r="CB576" s="232" t="str">
        <f t="array" ref="CB576">IF(M576="","",
IF(INDEX(Settings!$H:$H,MATCH(CB$1,Settings!$G:$G,0))=TRUE,
100-100*(M576-MINIFS(M:M,$E:$E,$E576))/(MAXIFS(M:M,$E:$E,$E576)-MINIFS(M:M,$E:$E,$E576)),
100*(M576-MINIFS(M:M,$E:$E,$E576))/(MAXIFS(M:M,$E:$E,$E576)-MINIFS(M:M,$E:$E,$E576))))</f>
        <v/>
      </c>
      <c r="CC576" s="232" t="str">
        <f t="array" ref="CC576">IF(N576="","",
IF(INDEX(Settings!$H:$H,MATCH(CC$1,Settings!$G:$G,0))=TRUE,
100-100*(N576-MINIFS(N:N,$E:$E,$E576))/(MAXIFS(N:N,$E:$E,$E576)-MINIFS(N:N,$E:$E,$E576)),
100*(N576-MINIFS(N:N,$E:$E,$E576))/(MAXIFS(N:N,$E:$E,$E576)-MINIFS(N:N,$E:$E,$E576))))</f>
        <v/>
      </c>
      <c r="CD576" s="232" t="str">
        <f t="array" ref="CD576">IF(O576="","",
IF(INDEX(Settings!$H:$H,MATCH(CD$1,Settings!$G:$G,0))=TRUE,
100-100*(O576-MINIFS(O:O,$E:$E,$E576))/(MAXIFS(O:O,$E:$E,$E576)-MINIFS(O:O,$E:$E,$E576)),
100*(O576-MINIFS(O:O,$E:$E,$E576))/(MAXIFS(O:O,$E:$E,$E576)-MINIFS(O:O,$E:$E,$E576))))</f>
        <v/>
      </c>
      <c r="CE576" s="232" t="str">
        <f t="array" ref="CE576">IF(P576="","",
IF(INDEX(Settings!$H:$H,MATCH(CE$1,Settings!$G:$G,0))=TRUE,
100-100*(P576-MINIFS(P:P,$E:$E,$E576))/(MAXIFS(P:P,$E:$E,$E576)-MINIFS(P:P,$E:$E,$E576)),
100*(P576-MINIFS(P:P,$E:$E,$E576))/(MAXIFS(P:P,$E:$E,$E576)-MINIFS(P:P,$E:$E,$E576))))</f>
        <v/>
      </c>
      <c r="CF576" s="232" t="str">
        <f t="array" ref="CF576">IF(Q576="","",
IF(INDEX(Settings!$H:$H,MATCH(CF$1,Settings!$G:$G,0))=TRUE,
100-100*(Q576-MINIFS(Q:Q,$E:$E,$E576))/(MAXIFS(Q:Q,$E:$E,$E576)-MINIFS(Q:Q,$E:$E,$E576)),
100*(Q576-MINIFS(Q:Q,$E:$E,$E576))/(MAXIFS(Q:Q,$E:$E,$E576)-MINIFS(Q:Q,$E:$E,$E576))))</f>
        <v/>
      </c>
      <c r="CG576" s="232" t="str">
        <f t="array" ref="CG576">IF(R576="","",
IF(INDEX(Settings!$H:$H,MATCH(CG$1,Settings!$G:$G,0))=TRUE,
100-100*(R576-MINIFS(R:R,$E:$E,$E576))/(MAXIFS(R:R,$E:$E,$E576)-MINIFS(R:R,$E:$E,$E576)),
100*(R576-MINIFS(R:R,$E:$E,$E576))/(MAXIFS(R:R,$E:$E,$E576)-MINIFS(R:R,$E:$E,$E576))))</f>
        <v/>
      </c>
      <c r="CH576" s="232" t="str">
        <f t="array" ref="CH576">IF(S576="","",
IF(INDEX(Settings!$H:$H,MATCH(CH$1,Settings!$G:$G,0))=TRUE,
100-100*(S576-MINIFS(S:S,$E:$E,$E576))/(MAXIFS(S:S,$E:$E,$E576)-MINIFS(S:S,$E:$E,$E576)),
100*(S576-MINIFS(S:S,$E:$E,$E576))/(MAXIFS(S:S,$E:$E,$E576)-MINIFS(S:S,$E:$E,$E576))))</f>
        <v/>
      </c>
      <c r="CI576" s="232" t="str">
        <f t="array" ref="CI576">IF(T576="","",
IF(INDEX(Settings!$H:$H,MATCH(CI$1,Settings!$G:$G,0))=TRUE,
100-100*(T576-MINIFS(T:T,$E:$E,$E576))/(MAXIFS(T:T,$E:$E,$E576)-MINIFS(T:T,$E:$E,$E576)),
100*(T576-MINIFS(T:T,$E:$E,$E576))/(MAXIFS(T:T,$E:$E,$E576)-MINIFS(T:T,$E:$E,$E576))))</f>
        <v/>
      </c>
      <c r="CJ576" s="232" t="str">
        <f t="array" ref="CJ576">IF(U576="","",
IF(INDEX(Settings!$H:$H,MATCH(CJ$1,Settings!$G:$G,0))=TRUE,
100-100*(U576-MINIFS(U:U,$E:$E,$E576))/(MAXIFS(U:U,$E:$E,$E576)-MINIFS(U:U,$E:$E,$E576)),
100*(U576-MINIFS(U:U,$E:$E,$E576))/(MAXIFS(U:U,$E:$E,$E576)-MINIFS(U:U,$E:$E,$E576))))</f>
        <v/>
      </c>
      <c r="CK576" s="232" t="str">
        <f t="array" ref="CK576">IF(V576="","",
IF(INDEX(Settings!$H:$H,MATCH(CK$1,Settings!$G:$G,0))=TRUE,
100-100*(V576-MINIFS(V:V,$E:$E,$E576))/(MAXIFS(V:V,$E:$E,$E576)-MINIFS(V:V,$E:$E,$E576)),
100*(V576-MINIFS(V:V,$E:$E,$E576))/(MAXIFS(V:V,$E:$E,$E576)-MINIFS(V:V,$E:$E,$E576))))</f>
        <v/>
      </c>
      <c r="CL576" s="232" t="str">
        <f t="array" ref="CL576">IF(W576="","",
IF(INDEX(Settings!$H:$H,MATCH(CL$1,Settings!$G:$G,0))=TRUE,
100-100*(W576-MINIFS(W:W,$E:$E,$E576))/(MAXIFS(W:W,$E:$E,$E576)-MINIFS(W:W,$E:$E,$E576)),
100*(W576-MINIFS(W:W,$E:$E,$E576))/(MAXIFS(W:W,$E:$E,$E576)-MINIFS(W:W,$E:$E,$E576))))</f>
        <v/>
      </c>
      <c r="CM576" s="232" t="str">
        <f t="array" ref="CM576">IF(X576="","",
IF(INDEX(Settings!$H:$H,MATCH(CM$1,Settings!$G:$G,0))=TRUE,
100-100*(X576-MINIFS(X:X,$E:$E,$E576))/(MAXIFS(X:X,$E:$E,$E576)-MINIFS(X:X,$E:$E,$E576)),
100*(X576-MINIFS(X:X,$E:$E,$E576))/(MAXIFS(X:X,$E:$E,$E576)-MINIFS(X:X,$E:$E,$E576))))</f>
        <v/>
      </c>
      <c r="CN576" s="232" t="str">
        <f t="array" ref="CN576">IF(Y576="","",
IF(INDEX(Settings!$H:$H,MATCH(CN$1,Settings!$G:$G,0))=TRUE,
100-100*(Y576-MINIFS(Y:Y,$E:$E,$E576))/(MAXIFS(Y:Y,$E:$E,$E576)-MINIFS(Y:Y,$E:$E,$E576)),
100*(Y576-MINIFS(Y:Y,$E:$E,$E576))/(MAXIFS(Y:Y,$E:$E,$E576)-MINIFS(Y:Y,$E:$E,$E576))))</f>
        <v/>
      </c>
      <c r="CO576" s="232" t="str">
        <f t="array" ref="CO576">IF(Z576="","",
IF(INDEX(Settings!$H:$H,MATCH(CO$1,Settings!$G:$G,0))=TRUE,
100-100*(Z576-MINIFS(Z:Z,$E:$E,$E576))/(MAXIFS(Z:Z,$E:$E,$E576)-MINIFS(Z:Z,$E:$E,$E576)),
100*(Z576-MINIFS(Z:Z,$E:$E,$E576))/(MAXIFS(Z:Z,$E:$E,$E576)-MINIFS(Z:Z,$E:$E,$E576))))</f>
        <v/>
      </c>
      <c r="CP576" s="232" t="str">
        <f t="array" ref="CP576">IF(AA576="","",
IF(INDEX(Settings!$H:$H,MATCH(CP$1,Settings!$G:$G,0))=TRUE,
100-100*(AA576-MINIFS(AA:AA,$E:$E,$E576))/(MAXIFS(AA:AA,$E:$E,$E576)-MINIFS(AA:AA,$E:$E,$E576)),
100*(AA576-MINIFS(AA:AA,$E:$E,$E576))/(MAXIFS(AA:AA,$E:$E,$E576)-MINIFS(AA:AA,$E:$E,$E576))))</f>
        <v/>
      </c>
      <c r="CQ576" s="232" t="str">
        <f t="array" ref="CQ576">IF(AB576="","",
IF(INDEX(Settings!$H:$H,MATCH(CQ$1,Settings!$G:$G,0))=TRUE,
100-100*(AB576-MINIFS(AB:AB,$E:$E,$E576))/(MAXIFS(AB:AB,$E:$E,$E576)-MINIFS(AB:AB,$E:$E,$E576)),
100*(AB576-MINIFS(AB:AB,$E:$E,$E576))/(MAXIFS(AB:AB,$E:$E,$E576)-MINIFS(AB:AB,$E:$E,$E576))))</f>
        <v/>
      </c>
      <c r="CR576" s="232" t="str">
        <f t="array" ref="CR576">IF(AC576="","",
IF(INDEX(Settings!$H:$H,MATCH(CR$1,Settings!$G:$G,0))=TRUE,
100-100*(AC576-MINIFS(AC:AC,$E:$E,$E576))/(MAXIFS(AC:AC,$E:$E,$E576)-MINIFS(AC:AC,$E:$E,$E576)),
100*(AC576-MINIFS(AC:AC,$E:$E,$E576))/(MAXIFS(AC:AC,$E:$E,$E576)-MINIFS(AC:AC,$E:$E,$E576))))</f>
        <v/>
      </c>
      <c r="CS576" s="232" t="str">
        <f t="array" ref="CS576">IF(AD576="","",
IF(INDEX(Settings!$H:$H,MATCH(CS$1,Settings!$G:$G,0))=TRUE,
100-100*(AD576-MINIFS(AD:AD,$E:$E,$E576))/(MAXIFS(AD:AD,$E:$E,$E576)-MINIFS(AD:AD,$E:$E,$E576)),
100*(AD576-MINIFS(AD:AD,$E:$E,$E576))/(MAXIFS(AD:AD,$E:$E,$E576)-MINIFS(AD:AD,$E:$E,$E576))))</f>
        <v/>
      </c>
      <c r="CT576" s="232" t="str">
        <f t="array" ref="CT576">IF(AE576="","",
IF(INDEX(Settings!$H:$H,MATCH(CT$1,Settings!$G:$G,0))=TRUE,
100-100*(AE576-MINIFS(AE:AE,$E:$E,$E576))/(MAXIFS(AE:AE,$E:$E,$E576)-MINIFS(AE:AE,$E:$E,$E576)),
100*(AE576-MINIFS(AE:AE,$E:$E,$E576))/(MAXIFS(AE:AE,$E:$E,$E576)-MINIFS(AE:AE,$E:$E,$E576))))</f>
        <v/>
      </c>
      <c r="CU576" s="232" t="str">
        <f t="array" ref="CU576">IF(AF576="","",
IF(INDEX(Settings!$H:$H,MATCH(CU$1,Settings!$G:$G,0))=TRUE,
100-100*(AF576-MINIFS(AF:AF,$E:$E,$E576))/(MAXIFS(AF:AF,$E:$E,$E576)-MINIFS(AF:AF,$E:$E,$E576)),
100*(AF576-MINIFS(AF:AF,$E:$E,$E576))/(MAXIFS(AF:AF,$E:$E,$E576)-MINIFS(AF:AF,$E:$E,$E576))))</f>
        <v/>
      </c>
      <c r="CV576" s="232" t="str">
        <f t="array" ref="CV576">IF(AG576="","",
IF(INDEX(Settings!$H:$H,MATCH(CV$1,Settings!$G:$G,0))=TRUE,
100-100*(AG576-MINIFS(AG:AG,$E:$E,$E576))/(MAXIFS(AG:AG,$E:$E,$E576)-MINIFS(AG:AG,$E:$E,$E576)),
100*(AG576-MINIFS(AG:AG,$E:$E,$E576))/(MAXIFS(AG:AG,$E:$E,$E576)-MINIFS(AG:AG,$E:$E,$E576))))</f>
        <v/>
      </c>
      <c r="CW576" s="232" t="str">
        <f t="array" ref="CW576">IF(AH576="","",
IF(INDEX(Settings!$H:$H,MATCH(CW$1,Settings!$G:$G,0))=TRUE,
100-100*(AH576-MINIFS(AH:AH,$E:$E,$E576))/(MAXIFS(AH:AH,$E:$E,$E576)-MINIFS(AH:AH,$E:$E,$E576)),
100*(AH576-MINIFS(AH:AH,$E:$E,$E576))/(MAXIFS(AH:AH,$E:$E,$E576)-MINIFS(AH:AH,$E:$E,$E576))))</f>
        <v/>
      </c>
      <c r="CX576" s="232" t="str">
        <f t="array" ref="CX576">IF(AI576="","",
IF(INDEX(Settings!$H:$H,MATCH(CX$1,Settings!$G:$G,0))=TRUE,
100-100*(AI576-MINIFS(AI:AI,$E:$E,$E576))/(MAXIFS(AI:AI,$E:$E,$E576)-MINIFS(AI:AI,$E:$E,$E576)),
100*(AI576-MINIFS(AI:AI,$E:$E,$E576))/(MAXIFS(AI:AI,$E:$E,$E576)-MINIFS(AI:AI,$E:$E,$E576))))</f>
        <v/>
      </c>
      <c r="CY576" s="232" t="str">
        <f t="array" ref="CY576">IF(AJ576="","",
IF(INDEX(Settings!$H:$H,MATCH(CY$1,Settings!$G:$G,0))=TRUE,
100-100*(AJ576-MINIFS(AJ:AJ,$E:$E,$E576))/(MAXIFS(AJ:AJ,$E:$E,$E576)-MINIFS(AJ:AJ,$E:$E,$E576)),
100*(AJ576-MINIFS(AJ:AJ,$E:$E,$E576))/(MAXIFS(AJ:AJ,$E:$E,$E576)-MINIFS(AJ:AJ,$E:$E,$E576))))</f>
        <v/>
      </c>
      <c r="CZ576" s="232" t="str">
        <f t="array" ref="CZ576">IF(AK576="","",
IF(INDEX(Settings!$H:$H,MATCH(CZ$1,Settings!$G:$G,0))=TRUE,
100-100*(AK576-MINIFS(AK:AK,$E:$E,$E576))/(MAXIFS(AK:AK,$E:$E,$E576)-MINIFS(AK:AK,$E:$E,$E576)),
100*(AK576-MINIFS(AK:AK,$E:$E,$E576))/(MAXIFS(AK:AK,$E:$E,$E576)-MINIFS(AK:AK,$E:$E,$E576))))</f>
        <v/>
      </c>
      <c r="DA576" s="232" t="str">
        <f t="array" ref="DA576">IF(AL576="","",
IF(INDEX(Settings!$H:$H,MATCH(DA$1,Settings!$G:$G,0))=TRUE,
100-100*(AL576-MINIFS(AL:AL,$E:$E,$E576))/(MAXIFS(AL:AL,$E:$E,$E576)-MINIFS(AL:AL,$E:$E,$E576)),
100*(AL576-MINIFS(AL:AL,$E:$E,$E576))/(MAXIFS(AL:AL,$E:$E,$E576)-MINIFS(AL:AL,$E:$E,$E576))))</f>
        <v/>
      </c>
      <c r="DB576" s="232" t="str">
        <f t="array" ref="DB576">IF(AM576="","",
IF(INDEX(Settings!$H:$H,MATCH(DB$1,Settings!$G:$G,0))=TRUE,
100-100*(AM576-MINIFS(AM:AM,$E:$E,$E576))/(MAXIFS(AM:AM,$E:$E,$E576)-MINIFS(AM:AM,$E:$E,$E576)),
100*(AM576-MINIFS(AM:AM,$E:$E,$E576))/(MAXIFS(AM:AM,$E:$E,$E576)-MINIFS(AM:AM,$E:$E,$E576))))</f>
        <v/>
      </c>
      <c r="DC576" s="232" t="str">
        <f t="array" ref="DC576">IF(AN576="","",
IF(INDEX(Settings!$H:$H,MATCH(DC$1,Settings!$G:$G,0))=TRUE,
100-100*(AN576-MINIFS(AN:AN,$E:$E,$E576))/(MAXIFS(AN:AN,$E:$E,$E576)-MINIFS(AN:AN,$E:$E,$E576)),
100*(AN576-MINIFS(AN:AN,$E:$E,$E576))/(MAXIFS(AN:AN,$E:$E,$E576)-MINIFS(AN:AN,$E:$E,$E576))))</f>
        <v/>
      </c>
      <c r="DD576" s="232" t="str">
        <f t="array" ref="DD576">IF(AO576="","",
IF(INDEX(Settings!$H:$H,MATCH(DD$1,Settings!$G:$G,0))=TRUE,
100-100*(AO576-MINIFS(AO:AO,$E:$E,$E576))/(MAXIFS(AO:AO,$E:$E,$E576)-MINIFS(AO:AO,$E:$E,$E576)),
100*(AO576-MINIFS(AO:AO,$E:$E,$E576))/(MAXIFS(AO:AO,$E:$E,$E576)-MINIFS(AO:AO,$E:$E,$E576))))</f>
        <v/>
      </c>
      <c r="DE576" s="232" t="str">
        <f t="array" ref="DE576">IF(AP576="","",
IF(INDEX(Settings!$H:$H,MATCH(DE$1,Settings!$G:$G,0))=TRUE,
100-100*(AP576-MINIFS(AP:AP,$E:$E,$E576))/(MAXIFS(AP:AP,$E:$E,$E576)-MINIFS(AP:AP,$E:$E,$E576)),
100*(AP576-MINIFS(AP:AP,$E:$E,$E576))/(MAXIFS(AP:AP,$E:$E,$E576)-MINIFS(AP:AP,$E:$E,$E576))))</f>
        <v/>
      </c>
      <c r="DF576" s="232" t="str">
        <f t="array" ref="DF576">IF(AQ576="","",
IF(INDEX(Settings!$H:$H,MATCH(DF$1,Settings!$G:$G,0))=TRUE,
100-100*(AQ576-MINIFS(AQ:AQ,$E:$E,$E576))/(MAXIFS(AQ:AQ,$E:$E,$E576)-MINIFS(AQ:AQ,$E:$E,$E576)),
100*(AQ576-MINIFS(AQ:AQ,$E:$E,$E576))/(MAXIFS(AQ:AQ,$E:$E,$E576)-MINIFS(AQ:AQ,$E:$E,$E576))))</f>
        <v/>
      </c>
      <c r="DG576" s="232" t="str">
        <f t="array" ref="DG576">IF(AR576="","",
IF(INDEX(Settings!$H:$H,MATCH(DG$1,Settings!$G:$G,0))=TRUE,
100-100*(AR576-MINIFS(AR:AR,$E:$E,$E576))/(MAXIFS(AR:AR,$E:$E,$E576)-MINIFS(AR:AR,$E:$E,$E576)),
100*(AR576-MINIFS(AR:AR,$E:$E,$E576))/(MAXIFS(AR:AR,$E:$E,$E576)-MINIFS(AR:AR,$E:$E,$E576))))</f>
        <v/>
      </c>
      <c r="DH576" s="232" t="str">
        <f t="array" ref="DH576">IF(AS576="","",
IF(INDEX(Settings!$H:$H,MATCH(DH$1,Settings!$G:$G,0))=TRUE,
100-100*(AS576-MINIFS(AS:AS,$E:$E,$E576))/(MAXIFS(AS:AS,$E:$E,$E576)-MINIFS(AS:AS,$E:$E,$E576)),
100*(AS576-MINIFS(AS:AS,$E:$E,$E576))/(MAXIFS(AS:AS,$E:$E,$E576)-MINIFS(AS:AS,$E:$E,$E576))))</f>
        <v/>
      </c>
      <c r="DI576" s="232" t="str">
        <f t="array" ref="DI576">IF(AT576="","",
IF(INDEX(Settings!$H:$H,MATCH(DI$1,Settings!$G:$G,0))=TRUE,
100-100*(AT576-MINIFS(AT:AT,$E:$E,$E576))/(MAXIFS(AT:AT,$E:$E,$E576)-MINIFS(AT:AT,$E:$E,$E576)),
100*(AT576-MINIFS(AT:AT,$E:$E,$E576))/(MAXIFS(AT:AT,$E:$E,$E576)-MINIFS(AT:AT,$E:$E,$E576))))</f>
        <v/>
      </c>
      <c r="DJ576" s="232" t="str">
        <f t="array" ref="DJ576">IF(AU576="","",
IF(INDEX(Settings!$H:$H,MATCH(DJ$1,Settings!$G:$G,0))=TRUE,
100-100*(AU576-MINIFS(AU:AU,$E:$E,$E576))/(MAXIFS(AU:AU,$E:$E,$E576)-MINIFS(AU:AU,$E:$E,$E576)),
100*(AU576-MINIFS(AU:AU,$E:$E,$E576))/(MAXIFS(AU:AU,$E:$E,$E576)-MINIFS(AU:AU,$E:$E,$E576))))</f>
        <v/>
      </c>
      <c r="DK576" s="232" t="str">
        <f t="array" ref="DK576">IF(AV576="","",
IF(INDEX(Settings!$H:$H,MATCH(DK$1,Settings!$G:$G,0))=TRUE,
100-100*(AV576-MINIFS(AV:AV,$E:$E,$E576))/(MAXIFS(AV:AV,$E:$E,$E576)-MINIFS(AV:AV,$E:$E,$E576)),
100*(AV576-MINIFS(AV:AV,$E:$E,$E576))/(MAXIFS(AV:AV,$E:$E,$E576)-MINIFS(AV:AV,$E:$E,$E576))))</f>
        <v/>
      </c>
      <c r="DL576" s="232" t="str">
        <f t="array" ref="DL576">IF(AW576="","",
IF(INDEX(Settings!$H:$H,MATCH(DL$1,Settings!$G:$G,0))=TRUE,
100-100*(AW576-MINIFS(AW:AW,$E:$E,$E576))/(MAXIFS(AW:AW,$E:$E,$E576)-MINIFS(AW:AW,$E:$E,$E576)),
100*(AW576-MINIFS(AW:AW,$E:$E,$E576))/(MAXIFS(AW:AW,$E:$E,$E576)-MINIFS(AW:AW,$E:$E,$E576))))</f>
        <v/>
      </c>
      <c r="DM576" s="232" t="str">
        <f t="array" ref="DM576">IF(AX576="","",
IF(INDEX(Settings!$H:$H,MATCH(DM$1,Settings!$G:$G,0))=TRUE,
100-100*(AX576-MINIFS(AX:AX,$E:$E,$E576))/(MAXIFS(AX:AX,$E:$E,$E576)-MINIFS(AX:AX,$E:$E,$E576)),
100*(AX576-MINIFS(AX:AX,$E:$E,$E576))/(MAXIFS(AX:AX,$E:$E,$E576)-MINIFS(AX:AX,$E:$E,$E576))))</f>
        <v/>
      </c>
      <c r="DN576" s="232" t="str">
        <f t="array" ref="DN576">IF(AY576="","",
IF(INDEX(Settings!$H:$H,MATCH(DN$1,Settings!$G:$G,0))=TRUE,
100-100*(AY576-MINIFS(AY:AY,$E:$E,$E576))/(MAXIFS(AY:AY,$E:$E,$E576)-MINIFS(AY:AY,$E:$E,$E576)),
100*(AY576-MINIFS(AY:AY,$E:$E,$E576))/(MAXIFS(AY:AY,$E:$E,$E576)-MINIFS(AY:AY,$E:$E,$E576))))</f>
        <v/>
      </c>
      <c r="DO576" s="232" t="str">
        <f t="array" ref="DO576">IF(AZ576="","",
IF(INDEX(Settings!$H:$H,MATCH(DO$1,Settings!$G:$G,0))=TRUE,
100-100*(AZ576-MINIFS(AZ:AZ,$E:$E,$E576))/(MAXIFS(AZ:AZ,$E:$E,$E576)-MINIFS(AZ:AZ,$E:$E,$E576)),
100*(AZ576-MINIFS(AZ:AZ,$E:$E,$E576))/(MAXIFS(AZ:AZ,$E:$E,$E576)-MINIFS(AZ:AZ,$E:$E,$E576))))</f>
        <v/>
      </c>
      <c r="DP576" s="232" t="str">
        <f t="array" ref="DP576">IF(BA576="","",
IF(INDEX(Settings!$H:$H,MATCH(DP$1,Settings!$G:$G,0))=TRUE,
100-100*(BA576-MINIFS(BA:BA,$E:$E,$E576))/(MAXIFS(BA:BA,$E:$E,$E576)-MINIFS(BA:BA,$E:$E,$E576)),
100*(BA576-MINIFS(BA:BA,$E:$E,$E576))/(MAXIFS(BA:BA,$E:$E,$E576)-MINIFS(BA:BA,$E:$E,$E576))))</f>
        <v/>
      </c>
      <c r="DQ576" s="232" t="str">
        <f t="array" ref="DQ576">IF(BB576="","",
IF(INDEX(Settings!$H:$H,MATCH(DQ$1,Settings!$G:$G,0))=TRUE,
100-100*(BB576-MINIFS(BB:BB,$E:$E,$E576))/(MAXIFS(BB:BB,$E:$E,$E576)-MINIFS(BB:BB,$E:$E,$E576)),
100*(BB576-MINIFS(BB:BB,$E:$E,$E576))/(MAXIFS(BB:BB,$E:$E,$E576)-MINIFS(BB:BB,$E:$E,$E576))))</f>
        <v/>
      </c>
      <c r="DR576" s="232" t="str">
        <f t="array" ref="DR576">IF(BC576="","",
IF(INDEX(Settings!$H:$H,MATCH(DR$1,Settings!$G:$G,0))=TRUE,
100-100*(BC576-MINIFS(BC:BC,$E:$E,$E576))/(MAXIFS(BC:BC,$E:$E,$E576)-MINIFS(BC:BC,$E:$E,$E576)),
100*(BC576-MINIFS(BC:BC,$E:$E,$E576))/(MAXIFS(BC:BC,$E:$E,$E576)-MINIFS(BC:BC,$E:$E,$E576))))</f>
        <v/>
      </c>
      <c r="DS576" s="232" t="str">
        <f t="array" ref="DS576">IF(BD576="","",
IF(INDEX(Settings!$H:$H,MATCH(DS$1,Settings!$G:$G,0))=TRUE,
100-100*(BD576-MINIFS(BD:BD,$E:$E,$E576))/(MAXIFS(BD:BD,$E:$E,$E576)-MINIFS(BD:BD,$E:$E,$E576)),
100*(BD576-MINIFS(BD:BD,$E:$E,$E576))/(MAXIFS(BD:BD,$E:$E,$E576)-MINIFS(BD:BD,$E:$E,$E576))))</f>
        <v/>
      </c>
      <c r="DT576" s="232" t="str">
        <f t="array" ref="DT576">IF(BE576="","",
IF(INDEX(Settings!$H:$H,MATCH(DT$1,Settings!$G:$G,0))=TRUE,
100-100*(BE576-MINIFS(BE:BE,$E:$E,$E576))/(MAXIFS(BE:BE,$E:$E,$E576)-MINIFS(BE:BE,$E:$E,$E576)),
100*(BE576-MINIFS(BE:BE,$E:$E,$E576))/(MAXIFS(BE:BE,$E:$E,$E576)-MINIFS(BE:BE,$E:$E,$E576))))</f>
        <v/>
      </c>
      <c r="DU576" s="232" t="str">
        <f t="array" ref="DU576">IF(BF576="","",
IF(INDEX(Settings!$H:$H,MATCH(DU$1,Settings!$G:$G,0))=TRUE,
100-100*(BF576-MINIFS(BF:BF,$E:$E,$E576))/(MAXIFS(BF:BF,$E:$E,$E576)-MINIFS(BF:BF,$E:$E,$E576)),
100*(BF576-MINIFS(BF:BF,$E:$E,$E576))/(MAXIFS(BF:BF,$E:$E,$E576)-MINIFS(BF:BF,$E:$E,$E576))))</f>
        <v/>
      </c>
      <c r="DV576" s="232" t="str">
        <f t="array" ref="DV576">IF(BG576="","",
IF(INDEX(Settings!$H:$H,MATCH(DV$1,Settings!$G:$G,0))=TRUE,
100-100*(BG576-MINIFS(BG:BG,$E:$E,$E576))/(MAXIFS(BG:BG,$E:$E,$E576)-MINIFS(BG:BG,$E:$E,$E576)),
100*(BG576-MINIFS(BG:BG,$E:$E,$E576))/(MAXIFS(BG:BG,$E:$E,$E576)-MINIFS(BG:BG,$E:$E,$E576))))</f>
        <v/>
      </c>
      <c r="DW576" s="232" t="str">
        <f t="array" ref="DW576">IF(BH576="","",
IF(INDEX(Settings!$H:$H,MATCH(DW$1,Settings!$G:$G,0))=TRUE,
100-100*(BH576-MINIFS(BH:BH,$E:$E,$E576))/(MAXIFS(BH:BH,$E:$E,$E576)-MINIFS(BH:BH,$E:$E,$E576)),
100*(BH576-MINIFS(BH:BH,$E:$E,$E576))/(MAXIFS(BH:BH,$E:$E,$E576)-MINIFS(BH:BH,$E:$E,$E576))))</f>
        <v/>
      </c>
      <c r="DX576" s="232" t="str">
        <f t="array" ref="DX576">IF(BI576="","",
IF(INDEX(Settings!$H:$H,MATCH(DX$1,Settings!$G:$G,0))=TRUE,
100-100*(BI576-MINIFS(BI:BI,$E:$E,$E576))/(MAXIFS(BI:BI,$E:$E,$E576)-MINIFS(BI:BI,$E:$E,$E576)),
100*(BI576-MINIFS(BI:BI,$E:$E,$E576))/(MAXIFS(BI:BI,$E:$E,$E576)-MINIFS(BI:BI,$E:$E,$E576))))</f>
        <v/>
      </c>
      <c r="DY576" s="232" t="str">
        <f t="array" ref="DY576">IF(BJ576="","",
IF(INDEX(Settings!$H:$H,MATCH(DY$1,Settings!$G:$G,0))=TRUE,
100-100*(BJ576-MINIFS(BJ:BJ,$E:$E,$E576))/(MAXIFS(BJ:BJ,$E:$E,$E576)-MINIFS(BJ:BJ,$E:$E,$E576)),
100*(BJ576-MINIFS(BJ:BJ,$E:$E,$E576))/(MAXIFS(BJ:BJ,$E:$E,$E576)-MINIFS(BJ:BJ,$E:$E,$E576))))</f>
        <v/>
      </c>
      <c r="DZ576" s="234"/>
      <c r="EA576" s="234"/>
      <c r="EB576" s="234" t="str">
        <f t="shared" si="8"/>
        <v/>
      </c>
      <c r="EC576" s="234" t="str">
        <f t="shared" si="9"/>
        <v/>
      </c>
      <c r="ED576" s="234" t="str">
        <f t="shared" si="10"/>
        <v/>
      </c>
      <c r="EE576" s="234" t="str">
        <f t="shared" si="11"/>
        <v/>
      </c>
      <c r="EF576" s="234" t="str">
        <f t="shared" si="12"/>
        <v/>
      </c>
      <c r="EG576" s="234" t="str">
        <f t="shared" si="13"/>
        <v/>
      </c>
      <c r="EH576" s="234"/>
      <c r="EI576" s="234"/>
      <c r="EJ576" s="234"/>
      <c r="EK576" s="234"/>
      <c r="EL576" s="234"/>
      <c r="EM576" s="234"/>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3" t="str">
        <f t="shared" si="14"/>
        <v/>
      </c>
      <c r="N577" s="49"/>
      <c r="O577" s="49"/>
      <c r="P577" s="49"/>
      <c r="Q577" s="49"/>
      <c r="R577" s="49"/>
      <c r="S577" s="222" t="str">
        <f>IFERROR(VLOOKUP(AF577, 'YOYO IR Scores'!A:C, 3, FALSE), "")
</f>
        <v/>
      </c>
      <c r="T577" s="49"/>
      <c r="U577" s="49"/>
      <c r="V577" s="49"/>
      <c r="W577" s="49"/>
      <c r="X577" s="224" t="str">
        <f t="shared" si="4"/>
        <v/>
      </c>
      <c r="Y577" s="225" t="str">
        <f t="shared" si="5"/>
        <v/>
      </c>
      <c r="Z577" s="225" t="str">
        <f t="shared" si="6"/>
        <v/>
      </c>
      <c r="AA577" s="224" t="str">
        <f t="shared" si="7"/>
        <v/>
      </c>
      <c r="AB577" s="223"/>
      <c r="AC577" s="223"/>
      <c r="AD577" s="223"/>
      <c r="AE577" s="223" t="str">
        <f>IFERROR(VLOOKUP(AF577, 'YOYO IR Scores'!A:C, 2, FALSE), "")</f>
        <v/>
      </c>
      <c r="AF577" s="223"/>
      <c r="AG577" s="223"/>
      <c r="AH577" s="223"/>
      <c r="AI577" s="223"/>
      <c r="AJ577" s="223"/>
      <c r="AK577" s="223"/>
      <c r="AL577" s="223"/>
      <c r="AM577" s="223"/>
      <c r="AN577" s="223"/>
      <c r="AO577" s="223"/>
      <c r="AP577" s="223"/>
      <c r="AQ577" s="223"/>
      <c r="AR577" s="223"/>
      <c r="AS577" s="223"/>
      <c r="AT577" s="223"/>
      <c r="AU577" s="223"/>
      <c r="AV577" s="223"/>
      <c r="AW577" s="223"/>
      <c r="AX577" s="223"/>
      <c r="AY577" s="223"/>
      <c r="AZ577" s="223"/>
      <c r="BA577" s="223"/>
      <c r="BB577" s="223"/>
      <c r="BC577" s="223"/>
      <c r="BD577" s="223"/>
      <c r="BE577" s="223"/>
      <c r="BF577" s="223"/>
      <c r="BG577" s="223"/>
      <c r="BH577" s="223"/>
      <c r="BI577" s="223"/>
      <c r="BJ577" s="223"/>
      <c r="BK577" s="223" t="str">
        <f t="array" ref="BK577">IF(J577="","",
IF(INDEX(Settings!$H:$H,MATCH(BY$1,Settings!$G:$G,0))=TRUE,
100-100*(J577-MIN(J:J))/(MAX(J:J)-MIN(J:J)),
100*(J577-MIN(J:J))/(MAX(J:J)-MIN(J:J))))</f>
        <v/>
      </c>
      <c r="BL577" s="223" t="str">
        <f t="array" ref="BL577">IF(J577="","",
IF(INDEX(Settings!$H:$H,MATCH(BY$1,Settings!$G:$G,0))=TRUE,
100-100*(J577-MINIFS(J:J,$E:$E,$E577))/(MAXIFS(J:J,$E:$E,$E577)-MINIFS(J:J,$E:$E,$E577)),
100*(J577-MINIFS(J:J,$E:$E,$E577))/(MAXIFS(J:J,$E:$E,$E577)-MINIFS(J:J,$E:$E,$E577))))</f>
        <v/>
      </c>
      <c r="BM577" s="223"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4" t="str">
        <f t="array" ref="BQ577">IF(J577="","",
IF(INDEX(Settings!$H:$H,MATCH(BY$1,Settings!$G:$G,0))=TRUE,
-1*(J577-AVERAGE(J:J))/STDEV(J:J),
(J577-AVERAGE(J:J))/STDEV(J:J)))</f>
        <v/>
      </c>
      <c r="BR577" s="224" t="str">
        <f>IFERROR(__xludf.DUMMYFUNCTION("IF(J577="""","""",
IF(INDEX(Settings!$H:$H,MATCH(BY$1,Settings!$G:$G,0))=TRUE,
-1*(J577-AVERAGEIFS(J:J,$E:$E,$E577))/STDEV(FILTER(J:J,$E:$E=$E577)),
(J577-AVERAGEIFS(J:J,$E:$E,$E577))/STDEV(FILTER(J:J,$E:$E=$E577))))"),"")</f>
        <v/>
      </c>
      <c r="BS577" s="224"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3" t="str">
        <f t="array" ref="BY577">IF(J577="","",
IF(INDEX(Settings!$H:$H,MATCH(BY$1,Settings!$G:$G,0))=TRUE,
100-100*(J577-MINIFS(J:J,$E:$E,$E577))/(MAXIFS(J:J,$E:$E,$E577)-MINIFS(J:J,$E:$E,$E577)),
100*(J577-MINIFS(J:J,$E:$E,$E577))/(MAXIFS(J:J,$E:$E,$E577)-MINIFS(J:J,$E:$E,$E577))))</f>
        <v/>
      </c>
      <c r="BZ577" s="223" t="str">
        <f t="array" ref="BZ577">IF(K577="","",
IF(INDEX(Settings!$H:$H,MATCH(BZ$1,Settings!$G:$G,0))=TRUE,
100-100*(K577-MINIFS(K:K,$E:$E,$E577))/(MAXIFS(K:K,$E:$E,$E577)-MINIFS(K:K,$E:$E,$E577)),
100*(K577-MINIFS(K:K,$E:$E,$E577))/(MAXIFS(K:K,$E:$E,$E577)-MINIFS(K:K,$E:$E,$E577))))</f>
        <v/>
      </c>
      <c r="CA577" s="223" t="str">
        <f t="array" ref="CA577">IF(L577="","",
IF(INDEX(Settings!$H:$H,MATCH(CA$1,Settings!$G:$G,0))=TRUE,
100-100*(L577-MINIFS(L:L,$E:$E,$E577))/(MAXIFS(L:L,$E:$E,$E577)-MINIFS(L:L,$E:$E,$E577)),
100*(L577-MINIFS(L:L,$E:$E,$E577))/(MAXIFS(L:L,$E:$E,$E577)-MINIFS(L:L,$E:$E,$E577))))</f>
        <v/>
      </c>
      <c r="CB577" s="223" t="str">
        <f t="array" ref="CB577">IF(M577="","",
IF(INDEX(Settings!$H:$H,MATCH(CB$1,Settings!$G:$G,0))=TRUE,
100-100*(M577-MINIFS(M:M,$E:$E,$E577))/(MAXIFS(M:M,$E:$E,$E577)-MINIFS(M:M,$E:$E,$E577)),
100*(M577-MINIFS(M:M,$E:$E,$E577))/(MAXIFS(M:M,$E:$E,$E577)-MINIFS(M:M,$E:$E,$E577))))</f>
        <v/>
      </c>
      <c r="CC577" s="223" t="str">
        <f t="array" ref="CC577">IF(N577="","",
IF(INDEX(Settings!$H:$H,MATCH(CC$1,Settings!$G:$G,0))=TRUE,
100-100*(N577-MINIFS(N:N,$E:$E,$E577))/(MAXIFS(N:N,$E:$E,$E577)-MINIFS(N:N,$E:$E,$E577)),
100*(N577-MINIFS(N:N,$E:$E,$E577))/(MAXIFS(N:N,$E:$E,$E577)-MINIFS(N:N,$E:$E,$E577))))</f>
        <v/>
      </c>
      <c r="CD577" s="223" t="str">
        <f t="array" ref="CD577">IF(O577="","",
IF(INDEX(Settings!$H:$H,MATCH(CD$1,Settings!$G:$G,0))=TRUE,
100-100*(O577-MINIFS(O:O,$E:$E,$E577))/(MAXIFS(O:O,$E:$E,$E577)-MINIFS(O:O,$E:$E,$E577)),
100*(O577-MINIFS(O:O,$E:$E,$E577))/(MAXIFS(O:O,$E:$E,$E577)-MINIFS(O:O,$E:$E,$E577))))</f>
        <v/>
      </c>
      <c r="CE577" s="223" t="str">
        <f t="array" ref="CE577">IF(P577="","",
IF(INDEX(Settings!$H:$H,MATCH(CE$1,Settings!$G:$G,0))=TRUE,
100-100*(P577-MINIFS(P:P,$E:$E,$E577))/(MAXIFS(P:P,$E:$E,$E577)-MINIFS(P:P,$E:$E,$E577)),
100*(P577-MINIFS(P:P,$E:$E,$E577))/(MAXIFS(P:P,$E:$E,$E577)-MINIFS(P:P,$E:$E,$E577))))</f>
        <v/>
      </c>
      <c r="CF577" s="223" t="str">
        <f t="array" ref="CF577">IF(Q577="","",
IF(INDEX(Settings!$H:$H,MATCH(CF$1,Settings!$G:$G,0))=TRUE,
100-100*(Q577-MINIFS(Q:Q,$E:$E,$E577))/(MAXIFS(Q:Q,$E:$E,$E577)-MINIFS(Q:Q,$E:$E,$E577)),
100*(Q577-MINIFS(Q:Q,$E:$E,$E577))/(MAXIFS(Q:Q,$E:$E,$E577)-MINIFS(Q:Q,$E:$E,$E577))))</f>
        <v/>
      </c>
      <c r="CG577" s="223" t="str">
        <f t="array" ref="CG577">IF(R577="","",
IF(INDEX(Settings!$H:$H,MATCH(CG$1,Settings!$G:$G,0))=TRUE,
100-100*(R577-MINIFS(R:R,$E:$E,$E577))/(MAXIFS(R:R,$E:$E,$E577)-MINIFS(R:R,$E:$E,$E577)),
100*(R577-MINIFS(R:R,$E:$E,$E577))/(MAXIFS(R:R,$E:$E,$E577)-MINIFS(R:R,$E:$E,$E577))))</f>
        <v/>
      </c>
      <c r="CH577" s="223" t="str">
        <f t="array" ref="CH577">IF(S577="","",
IF(INDEX(Settings!$H:$H,MATCH(CH$1,Settings!$G:$G,0))=TRUE,
100-100*(S577-MINIFS(S:S,$E:$E,$E577))/(MAXIFS(S:S,$E:$E,$E577)-MINIFS(S:S,$E:$E,$E577)),
100*(S577-MINIFS(S:S,$E:$E,$E577))/(MAXIFS(S:S,$E:$E,$E577)-MINIFS(S:S,$E:$E,$E577))))</f>
        <v/>
      </c>
      <c r="CI577" s="223" t="str">
        <f t="array" ref="CI577">IF(T577="","",
IF(INDEX(Settings!$H:$H,MATCH(CI$1,Settings!$G:$G,0))=TRUE,
100-100*(T577-MINIFS(T:T,$E:$E,$E577))/(MAXIFS(T:T,$E:$E,$E577)-MINIFS(T:T,$E:$E,$E577)),
100*(T577-MINIFS(T:T,$E:$E,$E577))/(MAXIFS(T:T,$E:$E,$E577)-MINIFS(T:T,$E:$E,$E577))))</f>
        <v/>
      </c>
      <c r="CJ577" s="223" t="str">
        <f t="array" ref="CJ577">IF(U577="","",
IF(INDEX(Settings!$H:$H,MATCH(CJ$1,Settings!$G:$G,0))=TRUE,
100-100*(U577-MINIFS(U:U,$E:$E,$E577))/(MAXIFS(U:U,$E:$E,$E577)-MINIFS(U:U,$E:$E,$E577)),
100*(U577-MINIFS(U:U,$E:$E,$E577))/(MAXIFS(U:U,$E:$E,$E577)-MINIFS(U:U,$E:$E,$E577))))</f>
        <v/>
      </c>
      <c r="CK577" s="223" t="str">
        <f t="array" ref="CK577">IF(V577="","",
IF(INDEX(Settings!$H:$H,MATCH(CK$1,Settings!$G:$G,0))=TRUE,
100-100*(V577-MINIFS(V:V,$E:$E,$E577))/(MAXIFS(V:V,$E:$E,$E577)-MINIFS(V:V,$E:$E,$E577)),
100*(V577-MINIFS(V:V,$E:$E,$E577))/(MAXIFS(V:V,$E:$E,$E577)-MINIFS(V:V,$E:$E,$E577))))</f>
        <v/>
      </c>
      <c r="CL577" s="223" t="str">
        <f t="array" ref="CL577">IF(W577="","",
IF(INDEX(Settings!$H:$H,MATCH(CL$1,Settings!$G:$G,0))=TRUE,
100-100*(W577-MINIFS(W:W,$E:$E,$E577))/(MAXIFS(W:W,$E:$E,$E577)-MINIFS(W:W,$E:$E,$E577)),
100*(W577-MINIFS(W:W,$E:$E,$E577))/(MAXIFS(W:W,$E:$E,$E577)-MINIFS(W:W,$E:$E,$E577))))</f>
        <v/>
      </c>
      <c r="CM577" s="223" t="str">
        <f t="array" ref="CM577">IF(X577="","",
IF(INDEX(Settings!$H:$H,MATCH(CM$1,Settings!$G:$G,0))=TRUE,
100-100*(X577-MINIFS(X:X,$E:$E,$E577))/(MAXIFS(X:X,$E:$E,$E577)-MINIFS(X:X,$E:$E,$E577)),
100*(X577-MINIFS(X:X,$E:$E,$E577))/(MAXIFS(X:X,$E:$E,$E577)-MINIFS(X:X,$E:$E,$E577))))</f>
        <v/>
      </c>
      <c r="CN577" s="223" t="str">
        <f t="array" ref="CN577">IF(Y577="","",
IF(INDEX(Settings!$H:$H,MATCH(CN$1,Settings!$G:$G,0))=TRUE,
100-100*(Y577-MINIFS(Y:Y,$E:$E,$E577))/(MAXIFS(Y:Y,$E:$E,$E577)-MINIFS(Y:Y,$E:$E,$E577)),
100*(Y577-MINIFS(Y:Y,$E:$E,$E577))/(MAXIFS(Y:Y,$E:$E,$E577)-MINIFS(Y:Y,$E:$E,$E577))))</f>
        <v/>
      </c>
      <c r="CO577" s="223" t="str">
        <f t="array" ref="CO577">IF(Z577="","",
IF(INDEX(Settings!$H:$H,MATCH(CO$1,Settings!$G:$G,0))=TRUE,
100-100*(Z577-MINIFS(Z:Z,$E:$E,$E577))/(MAXIFS(Z:Z,$E:$E,$E577)-MINIFS(Z:Z,$E:$E,$E577)),
100*(Z577-MINIFS(Z:Z,$E:$E,$E577))/(MAXIFS(Z:Z,$E:$E,$E577)-MINIFS(Z:Z,$E:$E,$E577))))</f>
        <v/>
      </c>
      <c r="CP577" s="223" t="str">
        <f t="array" ref="CP577">IF(AA577="","",
IF(INDEX(Settings!$H:$H,MATCH(CP$1,Settings!$G:$G,0))=TRUE,
100-100*(AA577-MINIFS(AA:AA,$E:$E,$E577))/(MAXIFS(AA:AA,$E:$E,$E577)-MINIFS(AA:AA,$E:$E,$E577)),
100*(AA577-MINIFS(AA:AA,$E:$E,$E577))/(MAXIFS(AA:AA,$E:$E,$E577)-MINIFS(AA:AA,$E:$E,$E577))))</f>
        <v/>
      </c>
      <c r="CQ577" s="223" t="str">
        <f t="array" ref="CQ577">IF(AB577="","",
IF(INDEX(Settings!$H:$H,MATCH(CQ$1,Settings!$G:$G,0))=TRUE,
100-100*(AB577-MINIFS(AB:AB,$E:$E,$E577))/(MAXIFS(AB:AB,$E:$E,$E577)-MINIFS(AB:AB,$E:$E,$E577)),
100*(AB577-MINIFS(AB:AB,$E:$E,$E577))/(MAXIFS(AB:AB,$E:$E,$E577)-MINIFS(AB:AB,$E:$E,$E577))))</f>
        <v/>
      </c>
      <c r="CR577" s="223" t="str">
        <f t="array" ref="CR577">IF(AC577="","",
IF(INDEX(Settings!$H:$H,MATCH(CR$1,Settings!$G:$G,0))=TRUE,
100-100*(AC577-MINIFS(AC:AC,$E:$E,$E577))/(MAXIFS(AC:AC,$E:$E,$E577)-MINIFS(AC:AC,$E:$E,$E577)),
100*(AC577-MINIFS(AC:AC,$E:$E,$E577))/(MAXIFS(AC:AC,$E:$E,$E577)-MINIFS(AC:AC,$E:$E,$E577))))</f>
        <v/>
      </c>
      <c r="CS577" s="223" t="str">
        <f t="array" ref="CS577">IF(AD577="","",
IF(INDEX(Settings!$H:$H,MATCH(CS$1,Settings!$G:$G,0))=TRUE,
100-100*(AD577-MINIFS(AD:AD,$E:$E,$E577))/(MAXIFS(AD:AD,$E:$E,$E577)-MINIFS(AD:AD,$E:$E,$E577)),
100*(AD577-MINIFS(AD:AD,$E:$E,$E577))/(MAXIFS(AD:AD,$E:$E,$E577)-MINIFS(AD:AD,$E:$E,$E577))))</f>
        <v/>
      </c>
      <c r="CT577" s="223" t="str">
        <f t="array" ref="CT577">IF(AE577="","",
IF(INDEX(Settings!$H:$H,MATCH(CT$1,Settings!$G:$G,0))=TRUE,
100-100*(AE577-MINIFS(AE:AE,$E:$E,$E577))/(MAXIFS(AE:AE,$E:$E,$E577)-MINIFS(AE:AE,$E:$E,$E577)),
100*(AE577-MINIFS(AE:AE,$E:$E,$E577))/(MAXIFS(AE:AE,$E:$E,$E577)-MINIFS(AE:AE,$E:$E,$E577))))</f>
        <v/>
      </c>
      <c r="CU577" s="223" t="str">
        <f t="array" ref="CU577">IF(AF577="","",
IF(INDEX(Settings!$H:$H,MATCH(CU$1,Settings!$G:$G,0))=TRUE,
100-100*(AF577-MINIFS(AF:AF,$E:$E,$E577))/(MAXIFS(AF:AF,$E:$E,$E577)-MINIFS(AF:AF,$E:$E,$E577)),
100*(AF577-MINIFS(AF:AF,$E:$E,$E577))/(MAXIFS(AF:AF,$E:$E,$E577)-MINIFS(AF:AF,$E:$E,$E577))))</f>
        <v/>
      </c>
      <c r="CV577" s="223" t="str">
        <f t="array" ref="CV577">IF(AG577="","",
IF(INDEX(Settings!$H:$H,MATCH(CV$1,Settings!$G:$G,0))=TRUE,
100-100*(AG577-MINIFS(AG:AG,$E:$E,$E577))/(MAXIFS(AG:AG,$E:$E,$E577)-MINIFS(AG:AG,$E:$E,$E577)),
100*(AG577-MINIFS(AG:AG,$E:$E,$E577))/(MAXIFS(AG:AG,$E:$E,$E577)-MINIFS(AG:AG,$E:$E,$E577))))</f>
        <v/>
      </c>
      <c r="CW577" s="223" t="str">
        <f t="array" ref="CW577">IF(AH577="","",
IF(INDEX(Settings!$H:$H,MATCH(CW$1,Settings!$G:$G,0))=TRUE,
100-100*(AH577-MINIFS(AH:AH,$E:$E,$E577))/(MAXIFS(AH:AH,$E:$E,$E577)-MINIFS(AH:AH,$E:$E,$E577)),
100*(AH577-MINIFS(AH:AH,$E:$E,$E577))/(MAXIFS(AH:AH,$E:$E,$E577)-MINIFS(AH:AH,$E:$E,$E577))))</f>
        <v/>
      </c>
      <c r="CX577" s="223" t="str">
        <f t="array" ref="CX577">IF(AI577="","",
IF(INDEX(Settings!$H:$H,MATCH(CX$1,Settings!$G:$G,0))=TRUE,
100-100*(AI577-MINIFS(AI:AI,$E:$E,$E577))/(MAXIFS(AI:AI,$E:$E,$E577)-MINIFS(AI:AI,$E:$E,$E577)),
100*(AI577-MINIFS(AI:AI,$E:$E,$E577))/(MAXIFS(AI:AI,$E:$E,$E577)-MINIFS(AI:AI,$E:$E,$E577))))</f>
        <v/>
      </c>
      <c r="CY577" s="223" t="str">
        <f t="array" ref="CY577">IF(AJ577="","",
IF(INDEX(Settings!$H:$H,MATCH(CY$1,Settings!$G:$G,0))=TRUE,
100-100*(AJ577-MINIFS(AJ:AJ,$E:$E,$E577))/(MAXIFS(AJ:AJ,$E:$E,$E577)-MINIFS(AJ:AJ,$E:$E,$E577)),
100*(AJ577-MINIFS(AJ:AJ,$E:$E,$E577))/(MAXIFS(AJ:AJ,$E:$E,$E577)-MINIFS(AJ:AJ,$E:$E,$E577))))</f>
        <v/>
      </c>
      <c r="CZ577" s="223" t="str">
        <f t="array" ref="CZ577">IF(AK577="","",
IF(INDEX(Settings!$H:$H,MATCH(CZ$1,Settings!$G:$G,0))=TRUE,
100-100*(AK577-MINIFS(AK:AK,$E:$E,$E577))/(MAXIFS(AK:AK,$E:$E,$E577)-MINIFS(AK:AK,$E:$E,$E577)),
100*(AK577-MINIFS(AK:AK,$E:$E,$E577))/(MAXIFS(AK:AK,$E:$E,$E577)-MINIFS(AK:AK,$E:$E,$E577))))</f>
        <v/>
      </c>
      <c r="DA577" s="223" t="str">
        <f t="array" ref="DA577">IF(AL577="","",
IF(INDEX(Settings!$H:$H,MATCH(DA$1,Settings!$G:$G,0))=TRUE,
100-100*(AL577-MINIFS(AL:AL,$E:$E,$E577))/(MAXIFS(AL:AL,$E:$E,$E577)-MINIFS(AL:AL,$E:$E,$E577)),
100*(AL577-MINIFS(AL:AL,$E:$E,$E577))/(MAXIFS(AL:AL,$E:$E,$E577)-MINIFS(AL:AL,$E:$E,$E577))))</f>
        <v/>
      </c>
      <c r="DB577" s="223" t="str">
        <f t="array" ref="DB577">IF(AM577="","",
IF(INDEX(Settings!$H:$H,MATCH(DB$1,Settings!$G:$G,0))=TRUE,
100-100*(AM577-MINIFS(AM:AM,$E:$E,$E577))/(MAXIFS(AM:AM,$E:$E,$E577)-MINIFS(AM:AM,$E:$E,$E577)),
100*(AM577-MINIFS(AM:AM,$E:$E,$E577))/(MAXIFS(AM:AM,$E:$E,$E577)-MINIFS(AM:AM,$E:$E,$E577))))</f>
        <v/>
      </c>
      <c r="DC577" s="223" t="str">
        <f t="array" ref="DC577">IF(AN577="","",
IF(INDEX(Settings!$H:$H,MATCH(DC$1,Settings!$G:$G,0))=TRUE,
100-100*(AN577-MINIFS(AN:AN,$E:$E,$E577))/(MAXIFS(AN:AN,$E:$E,$E577)-MINIFS(AN:AN,$E:$E,$E577)),
100*(AN577-MINIFS(AN:AN,$E:$E,$E577))/(MAXIFS(AN:AN,$E:$E,$E577)-MINIFS(AN:AN,$E:$E,$E577))))</f>
        <v/>
      </c>
      <c r="DD577" s="223" t="str">
        <f t="array" ref="DD577">IF(AO577="","",
IF(INDEX(Settings!$H:$H,MATCH(DD$1,Settings!$G:$G,0))=TRUE,
100-100*(AO577-MINIFS(AO:AO,$E:$E,$E577))/(MAXIFS(AO:AO,$E:$E,$E577)-MINIFS(AO:AO,$E:$E,$E577)),
100*(AO577-MINIFS(AO:AO,$E:$E,$E577))/(MAXIFS(AO:AO,$E:$E,$E577)-MINIFS(AO:AO,$E:$E,$E577))))</f>
        <v/>
      </c>
      <c r="DE577" s="223" t="str">
        <f t="array" ref="DE577">IF(AP577="","",
IF(INDEX(Settings!$H:$H,MATCH(DE$1,Settings!$G:$G,0))=TRUE,
100-100*(AP577-MINIFS(AP:AP,$E:$E,$E577))/(MAXIFS(AP:AP,$E:$E,$E577)-MINIFS(AP:AP,$E:$E,$E577)),
100*(AP577-MINIFS(AP:AP,$E:$E,$E577))/(MAXIFS(AP:AP,$E:$E,$E577)-MINIFS(AP:AP,$E:$E,$E577))))</f>
        <v/>
      </c>
      <c r="DF577" s="223" t="str">
        <f t="array" ref="DF577">IF(AQ577="","",
IF(INDEX(Settings!$H:$H,MATCH(DF$1,Settings!$G:$G,0))=TRUE,
100-100*(AQ577-MINIFS(AQ:AQ,$E:$E,$E577))/(MAXIFS(AQ:AQ,$E:$E,$E577)-MINIFS(AQ:AQ,$E:$E,$E577)),
100*(AQ577-MINIFS(AQ:AQ,$E:$E,$E577))/(MAXIFS(AQ:AQ,$E:$E,$E577)-MINIFS(AQ:AQ,$E:$E,$E577))))</f>
        <v/>
      </c>
      <c r="DG577" s="223" t="str">
        <f t="array" ref="DG577">IF(AR577="","",
IF(INDEX(Settings!$H:$H,MATCH(DG$1,Settings!$G:$G,0))=TRUE,
100-100*(AR577-MINIFS(AR:AR,$E:$E,$E577))/(MAXIFS(AR:AR,$E:$E,$E577)-MINIFS(AR:AR,$E:$E,$E577)),
100*(AR577-MINIFS(AR:AR,$E:$E,$E577))/(MAXIFS(AR:AR,$E:$E,$E577)-MINIFS(AR:AR,$E:$E,$E577))))</f>
        <v/>
      </c>
      <c r="DH577" s="223" t="str">
        <f t="array" ref="DH577">IF(AS577="","",
IF(INDEX(Settings!$H:$H,MATCH(DH$1,Settings!$G:$G,0))=TRUE,
100-100*(AS577-MINIFS(AS:AS,$E:$E,$E577))/(MAXIFS(AS:AS,$E:$E,$E577)-MINIFS(AS:AS,$E:$E,$E577)),
100*(AS577-MINIFS(AS:AS,$E:$E,$E577))/(MAXIFS(AS:AS,$E:$E,$E577)-MINIFS(AS:AS,$E:$E,$E577))))</f>
        <v/>
      </c>
      <c r="DI577" s="223" t="str">
        <f t="array" ref="DI577">IF(AT577="","",
IF(INDEX(Settings!$H:$H,MATCH(DI$1,Settings!$G:$G,0))=TRUE,
100-100*(AT577-MINIFS(AT:AT,$E:$E,$E577))/(MAXIFS(AT:AT,$E:$E,$E577)-MINIFS(AT:AT,$E:$E,$E577)),
100*(AT577-MINIFS(AT:AT,$E:$E,$E577))/(MAXIFS(AT:AT,$E:$E,$E577)-MINIFS(AT:AT,$E:$E,$E577))))</f>
        <v/>
      </c>
      <c r="DJ577" s="223" t="str">
        <f t="array" ref="DJ577">IF(AU577="","",
IF(INDEX(Settings!$H:$H,MATCH(DJ$1,Settings!$G:$G,0))=TRUE,
100-100*(AU577-MINIFS(AU:AU,$E:$E,$E577))/(MAXIFS(AU:AU,$E:$E,$E577)-MINIFS(AU:AU,$E:$E,$E577)),
100*(AU577-MINIFS(AU:AU,$E:$E,$E577))/(MAXIFS(AU:AU,$E:$E,$E577)-MINIFS(AU:AU,$E:$E,$E577))))</f>
        <v/>
      </c>
      <c r="DK577" s="223" t="str">
        <f t="array" ref="DK577">IF(AV577="","",
IF(INDEX(Settings!$H:$H,MATCH(DK$1,Settings!$G:$G,0))=TRUE,
100-100*(AV577-MINIFS(AV:AV,$E:$E,$E577))/(MAXIFS(AV:AV,$E:$E,$E577)-MINIFS(AV:AV,$E:$E,$E577)),
100*(AV577-MINIFS(AV:AV,$E:$E,$E577))/(MAXIFS(AV:AV,$E:$E,$E577)-MINIFS(AV:AV,$E:$E,$E577))))</f>
        <v/>
      </c>
      <c r="DL577" s="223" t="str">
        <f t="array" ref="DL577">IF(AW577="","",
IF(INDEX(Settings!$H:$H,MATCH(DL$1,Settings!$G:$G,0))=TRUE,
100-100*(AW577-MINIFS(AW:AW,$E:$E,$E577))/(MAXIFS(AW:AW,$E:$E,$E577)-MINIFS(AW:AW,$E:$E,$E577)),
100*(AW577-MINIFS(AW:AW,$E:$E,$E577))/(MAXIFS(AW:AW,$E:$E,$E577)-MINIFS(AW:AW,$E:$E,$E577))))</f>
        <v/>
      </c>
      <c r="DM577" s="223" t="str">
        <f t="array" ref="DM577">IF(AX577="","",
IF(INDEX(Settings!$H:$H,MATCH(DM$1,Settings!$G:$G,0))=TRUE,
100-100*(AX577-MINIFS(AX:AX,$E:$E,$E577))/(MAXIFS(AX:AX,$E:$E,$E577)-MINIFS(AX:AX,$E:$E,$E577)),
100*(AX577-MINIFS(AX:AX,$E:$E,$E577))/(MAXIFS(AX:AX,$E:$E,$E577)-MINIFS(AX:AX,$E:$E,$E577))))</f>
        <v/>
      </c>
      <c r="DN577" s="223" t="str">
        <f t="array" ref="DN577">IF(AY577="","",
IF(INDEX(Settings!$H:$H,MATCH(DN$1,Settings!$G:$G,0))=TRUE,
100-100*(AY577-MINIFS(AY:AY,$E:$E,$E577))/(MAXIFS(AY:AY,$E:$E,$E577)-MINIFS(AY:AY,$E:$E,$E577)),
100*(AY577-MINIFS(AY:AY,$E:$E,$E577))/(MAXIFS(AY:AY,$E:$E,$E577)-MINIFS(AY:AY,$E:$E,$E577))))</f>
        <v/>
      </c>
      <c r="DO577" s="223" t="str">
        <f t="array" ref="DO577">IF(AZ577="","",
IF(INDEX(Settings!$H:$H,MATCH(DO$1,Settings!$G:$G,0))=TRUE,
100-100*(AZ577-MINIFS(AZ:AZ,$E:$E,$E577))/(MAXIFS(AZ:AZ,$E:$E,$E577)-MINIFS(AZ:AZ,$E:$E,$E577)),
100*(AZ577-MINIFS(AZ:AZ,$E:$E,$E577))/(MAXIFS(AZ:AZ,$E:$E,$E577)-MINIFS(AZ:AZ,$E:$E,$E577))))</f>
        <v/>
      </c>
      <c r="DP577" s="223" t="str">
        <f t="array" ref="DP577">IF(BA577="","",
IF(INDEX(Settings!$H:$H,MATCH(DP$1,Settings!$G:$G,0))=TRUE,
100-100*(BA577-MINIFS(BA:BA,$E:$E,$E577))/(MAXIFS(BA:BA,$E:$E,$E577)-MINIFS(BA:BA,$E:$E,$E577)),
100*(BA577-MINIFS(BA:BA,$E:$E,$E577))/(MAXIFS(BA:BA,$E:$E,$E577)-MINIFS(BA:BA,$E:$E,$E577))))</f>
        <v/>
      </c>
      <c r="DQ577" s="223" t="str">
        <f t="array" ref="DQ577">IF(BB577="","",
IF(INDEX(Settings!$H:$H,MATCH(DQ$1,Settings!$G:$G,0))=TRUE,
100-100*(BB577-MINIFS(BB:BB,$E:$E,$E577))/(MAXIFS(BB:BB,$E:$E,$E577)-MINIFS(BB:BB,$E:$E,$E577)),
100*(BB577-MINIFS(BB:BB,$E:$E,$E577))/(MAXIFS(BB:BB,$E:$E,$E577)-MINIFS(BB:BB,$E:$E,$E577))))</f>
        <v/>
      </c>
      <c r="DR577" s="223" t="str">
        <f t="array" ref="DR577">IF(BC577="","",
IF(INDEX(Settings!$H:$H,MATCH(DR$1,Settings!$G:$G,0))=TRUE,
100-100*(BC577-MINIFS(BC:BC,$E:$E,$E577))/(MAXIFS(BC:BC,$E:$E,$E577)-MINIFS(BC:BC,$E:$E,$E577)),
100*(BC577-MINIFS(BC:BC,$E:$E,$E577))/(MAXIFS(BC:BC,$E:$E,$E577)-MINIFS(BC:BC,$E:$E,$E577))))</f>
        <v/>
      </c>
      <c r="DS577" s="223" t="str">
        <f t="array" ref="DS577">IF(BD577="","",
IF(INDEX(Settings!$H:$H,MATCH(DS$1,Settings!$G:$G,0))=TRUE,
100-100*(BD577-MINIFS(BD:BD,$E:$E,$E577))/(MAXIFS(BD:BD,$E:$E,$E577)-MINIFS(BD:BD,$E:$E,$E577)),
100*(BD577-MINIFS(BD:BD,$E:$E,$E577))/(MAXIFS(BD:BD,$E:$E,$E577)-MINIFS(BD:BD,$E:$E,$E577))))</f>
        <v/>
      </c>
      <c r="DT577" s="223" t="str">
        <f t="array" ref="DT577">IF(BE577="","",
IF(INDEX(Settings!$H:$H,MATCH(DT$1,Settings!$G:$G,0))=TRUE,
100-100*(BE577-MINIFS(BE:BE,$E:$E,$E577))/(MAXIFS(BE:BE,$E:$E,$E577)-MINIFS(BE:BE,$E:$E,$E577)),
100*(BE577-MINIFS(BE:BE,$E:$E,$E577))/(MAXIFS(BE:BE,$E:$E,$E577)-MINIFS(BE:BE,$E:$E,$E577))))</f>
        <v/>
      </c>
      <c r="DU577" s="223" t="str">
        <f t="array" ref="DU577">IF(BF577="","",
IF(INDEX(Settings!$H:$H,MATCH(DU$1,Settings!$G:$G,0))=TRUE,
100-100*(BF577-MINIFS(BF:BF,$E:$E,$E577))/(MAXIFS(BF:BF,$E:$E,$E577)-MINIFS(BF:BF,$E:$E,$E577)),
100*(BF577-MINIFS(BF:BF,$E:$E,$E577))/(MAXIFS(BF:BF,$E:$E,$E577)-MINIFS(BF:BF,$E:$E,$E577))))</f>
        <v/>
      </c>
      <c r="DV577" s="223" t="str">
        <f t="array" ref="DV577">IF(BG577="","",
IF(INDEX(Settings!$H:$H,MATCH(DV$1,Settings!$G:$G,0))=TRUE,
100-100*(BG577-MINIFS(BG:BG,$E:$E,$E577))/(MAXIFS(BG:BG,$E:$E,$E577)-MINIFS(BG:BG,$E:$E,$E577)),
100*(BG577-MINIFS(BG:BG,$E:$E,$E577))/(MAXIFS(BG:BG,$E:$E,$E577)-MINIFS(BG:BG,$E:$E,$E577))))</f>
        <v/>
      </c>
      <c r="DW577" s="223" t="str">
        <f t="array" ref="DW577">IF(BH577="","",
IF(INDEX(Settings!$H:$H,MATCH(DW$1,Settings!$G:$G,0))=TRUE,
100-100*(BH577-MINIFS(BH:BH,$E:$E,$E577))/(MAXIFS(BH:BH,$E:$E,$E577)-MINIFS(BH:BH,$E:$E,$E577)),
100*(BH577-MINIFS(BH:BH,$E:$E,$E577))/(MAXIFS(BH:BH,$E:$E,$E577)-MINIFS(BH:BH,$E:$E,$E577))))</f>
        <v/>
      </c>
      <c r="DX577" s="223" t="str">
        <f t="array" ref="DX577">IF(BI577="","",
IF(INDEX(Settings!$H:$H,MATCH(DX$1,Settings!$G:$G,0))=TRUE,
100-100*(BI577-MINIFS(BI:BI,$E:$E,$E577))/(MAXIFS(BI:BI,$E:$E,$E577)-MINIFS(BI:BI,$E:$E,$E577)),
100*(BI577-MINIFS(BI:BI,$E:$E,$E577))/(MAXIFS(BI:BI,$E:$E,$E577)-MINIFS(BI:BI,$E:$E,$E577))))</f>
        <v/>
      </c>
      <c r="DY577" s="223" t="str">
        <f t="array" ref="DY577">IF(BJ577="","",
IF(INDEX(Settings!$H:$H,MATCH(DY$1,Settings!$G:$G,0))=TRUE,
100-100*(BJ577-MINIFS(BJ:BJ,$E:$E,$E577))/(MAXIFS(BJ:BJ,$E:$E,$E577)-MINIFS(BJ:BJ,$E:$E,$E577)),
100*(BJ577-MINIFS(BJ:BJ,$E:$E,$E577))/(MAXIFS(BJ:BJ,$E:$E,$E577)-MINIFS(BJ:BJ,$E:$E,$E577))))</f>
        <v/>
      </c>
      <c r="DZ577" s="225"/>
      <c r="EA577" s="225"/>
      <c r="EB577" s="225" t="str">
        <f t="shared" si="8"/>
        <v/>
      </c>
      <c r="EC577" s="225" t="str">
        <f t="shared" si="9"/>
        <v/>
      </c>
      <c r="ED577" s="225" t="str">
        <f t="shared" si="10"/>
        <v/>
      </c>
      <c r="EE577" s="225" t="str">
        <f t="shared" si="11"/>
        <v/>
      </c>
      <c r="EF577" s="225" t="str">
        <f t="shared" si="12"/>
        <v/>
      </c>
      <c r="EG577" s="225" t="str">
        <f t="shared" si="13"/>
        <v/>
      </c>
      <c r="EH577" s="225"/>
      <c r="EI577" s="225"/>
      <c r="EJ577" s="225"/>
      <c r="EK577" s="225"/>
      <c r="EL577" s="225"/>
      <c r="EM577" s="225"/>
    </row>
    <row r="578">
      <c r="A578" s="231"/>
      <c r="B578" s="231"/>
      <c r="C578" s="231"/>
      <c r="D578" s="231" t="str">
        <f t="array" ref="D578">IFERROR(INDEX(Profiles!$B:$B,MATCH($A578,Profiles!$A:$A,0)),"")</f>
        <v/>
      </c>
      <c r="E578" s="231"/>
      <c r="F578" s="231"/>
      <c r="G578" s="231"/>
      <c r="H578" s="231"/>
      <c r="I578" s="231" t="str">
        <f>IF(A578="","",IF(Settings!$N$3="DATE",F578&amp;": "&amp;TEXT(B578,"M/DD/YY"),F578&amp;": "&amp;H578))</f>
        <v/>
      </c>
      <c r="J578" s="231"/>
      <c r="K578" s="231"/>
      <c r="L578" s="231"/>
      <c r="M578" s="232" t="str">
        <f t="shared" si="14"/>
        <v/>
      </c>
      <c r="N578" s="231"/>
      <c r="O578" s="231"/>
      <c r="P578" s="231"/>
      <c r="Q578" s="231"/>
      <c r="R578" s="231"/>
      <c r="S578" s="230" t="str">
        <f>IFERROR(VLOOKUP(AF578, 'YOYO IR Scores'!A:C, 3, FALSE), "")
</f>
        <v/>
      </c>
      <c r="T578" s="231"/>
      <c r="U578" s="231"/>
      <c r="V578" s="231"/>
      <c r="W578" s="231"/>
      <c r="X578" s="233" t="str">
        <f t="shared" si="4"/>
        <v/>
      </c>
      <c r="Y578" s="234" t="str">
        <f t="shared" si="5"/>
        <v/>
      </c>
      <c r="Z578" s="234" t="str">
        <f t="shared" si="6"/>
        <v/>
      </c>
      <c r="AA578" s="233" t="str">
        <f t="shared" si="7"/>
        <v/>
      </c>
      <c r="AB578" s="232"/>
      <c r="AC578" s="232"/>
      <c r="AD578" s="232"/>
      <c r="AE578" s="232" t="str">
        <f>IFERROR(VLOOKUP(AF578, 'YOYO IR Scores'!A:C, 2, FALSE), "")</f>
        <v/>
      </c>
      <c r="AF578" s="232"/>
      <c r="AG578" s="23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c r="BD578" s="232"/>
      <c r="BE578" s="232"/>
      <c r="BF578" s="232"/>
      <c r="BG578" s="232"/>
      <c r="BH578" s="232"/>
      <c r="BI578" s="232"/>
      <c r="BJ578" s="232"/>
      <c r="BK578" s="232" t="str">
        <f t="array" ref="BK578">IF(J578="","",
IF(INDEX(Settings!$H:$H,MATCH(BY$1,Settings!$G:$G,0))=TRUE,
100-100*(J578-MIN(J:J))/(MAX(J:J)-MIN(J:J)),
100*(J578-MIN(J:J))/(MAX(J:J)-MIN(J:J))))</f>
        <v/>
      </c>
      <c r="BL578" s="232" t="str">
        <f t="array" ref="BL578">IF(J578="","",
IF(INDEX(Settings!$H:$H,MATCH(BY$1,Settings!$G:$G,0))=TRUE,
100-100*(J578-MINIFS(J:J,$E:$E,$E578))/(MAXIFS(J:J,$E:$E,$E578)-MINIFS(J:J,$E:$E,$E578)),
100*(J578-MINIFS(J:J,$E:$E,$E578))/(MAXIFS(J:J,$E:$E,$E578)-MINIFS(J:J,$E:$E,$E578))))</f>
        <v/>
      </c>
      <c r="BM578" s="232" t="str">
        <f t="array" ref="BM578">IF(J578="","",
IF(INDEX(Settings!$H:$H,MATCH(BY$1,Settings!$G:$G,0))=TRUE,
100-100*(J578-MINIFS(J:J,$E:$E,$E578,$I:$I,$I578))/(MAXIFS(J:J,$E:$E,$E578,$I:$I,$I578)-MINIFS(J:J,$E:$E,$E578,$I:$I,$I578)),
100*(J578-MINIFS(J:J,$E:$E,$E578,$I:$I,$I578))/(MAXIFS(J:J,$E:$E,$E578,$I:$I,$I578)-MINIFS(J:J,$E:$E,$E578,$I:$I,$I578))))</f>
        <v/>
      </c>
      <c r="BN578" s="231" t="str">
        <f t="array" ref="BN578">IF(J578="","",
IF(INDEX(Settings!$H:$H,MATCH(BY$1,Settings!$G:$G,0))=TRUE,
100-100*PERCENTRANK(J:J,J578),
100*PERCENTRANK(J:J,J578)))</f>
        <v/>
      </c>
      <c r="BO578" s="231" t="str">
        <f>IFERROR(__xludf.DUMMYFUNCTION("IF(J578="""","""",
IF(INDEX(Settings!$H:$H,MATCH(BY$1,Settings!$G:$G,0))=TRUE,
100-100*PERCENTRANK(FILTER(J:J,$E:$E=$E578),J578),
100*PERCENTRANK(FILTER(J:J,$E:$E=$E578),J578)))"),"")</f>
        <v/>
      </c>
      <c r="BP578" s="231" t="str">
        <f>IFERROR(__xludf.DUMMYFUNCTION("IF(J578="""","""",
IF(INDEX(Settings!$H:$H,MATCH(BY$1,Settings!$G:$G,0))=TRUE,
100-100*PERCENTRANK(FILTER(J:J,$E:$E=$E578,$I:$I=$I578),J578),
100*PERCENTRANK(FILTER(J:J,$E:$E=$E578,$I:$I=$I578),J578)))"),"")</f>
        <v/>
      </c>
      <c r="BQ578" s="233" t="str">
        <f t="array" ref="BQ578">IF(J578="","",
IF(INDEX(Settings!$H:$H,MATCH(BY$1,Settings!$G:$G,0))=TRUE,
-1*(J578-AVERAGE(J:J))/STDEV(J:J),
(J578-AVERAGE(J:J))/STDEV(J:J)))</f>
        <v/>
      </c>
      <c r="BR578" s="233" t="str">
        <f>IFERROR(__xludf.DUMMYFUNCTION("IF(J578="""","""",
IF(INDEX(Settings!$H:$H,MATCH(BY$1,Settings!$G:$G,0))=TRUE,
-1*(J578-AVERAGEIFS(J:J,$E:$E,$E578))/STDEV(FILTER(J:J,$E:$E=$E578)),
(J578-AVERAGEIFS(J:J,$E:$E,$E578))/STDEV(FILTER(J:J,$E:$E=$E578))))"),"")</f>
        <v/>
      </c>
      <c r="BS578" s="233"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1"/>
      <c r="BX578" s="231"/>
      <c r="BY578" s="232" t="str">
        <f t="array" ref="BY578">IF(J578="","",
IF(INDEX(Settings!$H:$H,MATCH(BY$1,Settings!$G:$G,0))=TRUE,
100-100*(J578-MINIFS(J:J,$E:$E,$E578))/(MAXIFS(J:J,$E:$E,$E578)-MINIFS(J:J,$E:$E,$E578)),
100*(J578-MINIFS(J:J,$E:$E,$E578))/(MAXIFS(J:J,$E:$E,$E578)-MINIFS(J:J,$E:$E,$E578))))</f>
        <v/>
      </c>
      <c r="BZ578" s="232" t="str">
        <f t="array" ref="BZ578">IF(K578="","",
IF(INDEX(Settings!$H:$H,MATCH(BZ$1,Settings!$G:$G,0))=TRUE,
100-100*(K578-MINIFS(K:K,$E:$E,$E578))/(MAXIFS(K:K,$E:$E,$E578)-MINIFS(K:K,$E:$E,$E578)),
100*(K578-MINIFS(K:K,$E:$E,$E578))/(MAXIFS(K:K,$E:$E,$E578)-MINIFS(K:K,$E:$E,$E578))))</f>
        <v/>
      </c>
      <c r="CA578" s="232" t="str">
        <f t="array" ref="CA578">IF(L578="","",
IF(INDEX(Settings!$H:$H,MATCH(CA$1,Settings!$G:$G,0))=TRUE,
100-100*(L578-MINIFS(L:L,$E:$E,$E578))/(MAXIFS(L:L,$E:$E,$E578)-MINIFS(L:L,$E:$E,$E578)),
100*(L578-MINIFS(L:L,$E:$E,$E578))/(MAXIFS(L:L,$E:$E,$E578)-MINIFS(L:L,$E:$E,$E578))))</f>
        <v/>
      </c>
      <c r="CB578" s="232" t="str">
        <f t="array" ref="CB578">IF(M578="","",
IF(INDEX(Settings!$H:$H,MATCH(CB$1,Settings!$G:$G,0))=TRUE,
100-100*(M578-MINIFS(M:M,$E:$E,$E578))/(MAXIFS(M:M,$E:$E,$E578)-MINIFS(M:M,$E:$E,$E578)),
100*(M578-MINIFS(M:M,$E:$E,$E578))/(MAXIFS(M:M,$E:$E,$E578)-MINIFS(M:M,$E:$E,$E578))))</f>
        <v/>
      </c>
      <c r="CC578" s="232" t="str">
        <f t="array" ref="CC578">IF(N578="","",
IF(INDEX(Settings!$H:$H,MATCH(CC$1,Settings!$G:$G,0))=TRUE,
100-100*(N578-MINIFS(N:N,$E:$E,$E578))/(MAXIFS(N:N,$E:$E,$E578)-MINIFS(N:N,$E:$E,$E578)),
100*(N578-MINIFS(N:N,$E:$E,$E578))/(MAXIFS(N:N,$E:$E,$E578)-MINIFS(N:N,$E:$E,$E578))))</f>
        <v/>
      </c>
      <c r="CD578" s="232" t="str">
        <f t="array" ref="CD578">IF(O578="","",
IF(INDEX(Settings!$H:$H,MATCH(CD$1,Settings!$G:$G,0))=TRUE,
100-100*(O578-MINIFS(O:O,$E:$E,$E578))/(MAXIFS(O:O,$E:$E,$E578)-MINIFS(O:O,$E:$E,$E578)),
100*(O578-MINIFS(O:O,$E:$E,$E578))/(MAXIFS(O:O,$E:$E,$E578)-MINIFS(O:O,$E:$E,$E578))))</f>
        <v/>
      </c>
      <c r="CE578" s="232" t="str">
        <f t="array" ref="CE578">IF(P578="","",
IF(INDEX(Settings!$H:$H,MATCH(CE$1,Settings!$G:$G,0))=TRUE,
100-100*(P578-MINIFS(P:P,$E:$E,$E578))/(MAXIFS(P:P,$E:$E,$E578)-MINIFS(P:P,$E:$E,$E578)),
100*(P578-MINIFS(P:P,$E:$E,$E578))/(MAXIFS(P:P,$E:$E,$E578)-MINIFS(P:P,$E:$E,$E578))))</f>
        <v/>
      </c>
      <c r="CF578" s="232" t="str">
        <f t="array" ref="CF578">IF(Q578="","",
IF(INDEX(Settings!$H:$H,MATCH(CF$1,Settings!$G:$G,0))=TRUE,
100-100*(Q578-MINIFS(Q:Q,$E:$E,$E578))/(MAXIFS(Q:Q,$E:$E,$E578)-MINIFS(Q:Q,$E:$E,$E578)),
100*(Q578-MINIFS(Q:Q,$E:$E,$E578))/(MAXIFS(Q:Q,$E:$E,$E578)-MINIFS(Q:Q,$E:$E,$E578))))</f>
        <v/>
      </c>
      <c r="CG578" s="232" t="str">
        <f t="array" ref="CG578">IF(R578="","",
IF(INDEX(Settings!$H:$H,MATCH(CG$1,Settings!$G:$G,0))=TRUE,
100-100*(R578-MINIFS(R:R,$E:$E,$E578))/(MAXIFS(R:R,$E:$E,$E578)-MINIFS(R:R,$E:$E,$E578)),
100*(R578-MINIFS(R:R,$E:$E,$E578))/(MAXIFS(R:R,$E:$E,$E578)-MINIFS(R:R,$E:$E,$E578))))</f>
        <v/>
      </c>
      <c r="CH578" s="232" t="str">
        <f t="array" ref="CH578">IF(S578="","",
IF(INDEX(Settings!$H:$H,MATCH(CH$1,Settings!$G:$G,0))=TRUE,
100-100*(S578-MINIFS(S:S,$E:$E,$E578))/(MAXIFS(S:S,$E:$E,$E578)-MINIFS(S:S,$E:$E,$E578)),
100*(S578-MINIFS(S:S,$E:$E,$E578))/(MAXIFS(S:S,$E:$E,$E578)-MINIFS(S:S,$E:$E,$E578))))</f>
        <v/>
      </c>
      <c r="CI578" s="232" t="str">
        <f t="array" ref="CI578">IF(T578="","",
IF(INDEX(Settings!$H:$H,MATCH(CI$1,Settings!$G:$G,0))=TRUE,
100-100*(T578-MINIFS(T:T,$E:$E,$E578))/(MAXIFS(T:T,$E:$E,$E578)-MINIFS(T:T,$E:$E,$E578)),
100*(T578-MINIFS(T:T,$E:$E,$E578))/(MAXIFS(T:T,$E:$E,$E578)-MINIFS(T:T,$E:$E,$E578))))</f>
        <v/>
      </c>
      <c r="CJ578" s="232" t="str">
        <f t="array" ref="CJ578">IF(U578="","",
IF(INDEX(Settings!$H:$H,MATCH(CJ$1,Settings!$G:$G,0))=TRUE,
100-100*(U578-MINIFS(U:U,$E:$E,$E578))/(MAXIFS(U:U,$E:$E,$E578)-MINIFS(U:U,$E:$E,$E578)),
100*(U578-MINIFS(U:U,$E:$E,$E578))/(MAXIFS(U:U,$E:$E,$E578)-MINIFS(U:U,$E:$E,$E578))))</f>
        <v/>
      </c>
      <c r="CK578" s="232" t="str">
        <f t="array" ref="CK578">IF(V578="","",
IF(INDEX(Settings!$H:$H,MATCH(CK$1,Settings!$G:$G,0))=TRUE,
100-100*(V578-MINIFS(V:V,$E:$E,$E578))/(MAXIFS(V:V,$E:$E,$E578)-MINIFS(V:V,$E:$E,$E578)),
100*(V578-MINIFS(V:V,$E:$E,$E578))/(MAXIFS(V:V,$E:$E,$E578)-MINIFS(V:V,$E:$E,$E578))))</f>
        <v/>
      </c>
      <c r="CL578" s="232" t="str">
        <f t="array" ref="CL578">IF(W578="","",
IF(INDEX(Settings!$H:$H,MATCH(CL$1,Settings!$G:$G,0))=TRUE,
100-100*(W578-MINIFS(W:W,$E:$E,$E578))/(MAXIFS(W:W,$E:$E,$E578)-MINIFS(W:W,$E:$E,$E578)),
100*(W578-MINIFS(W:W,$E:$E,$E578))/(MAXIFS(W:W,$E:$E,$E578)-MINIFS(W:W,$E:$E,$E578))))</f>
        <v/>
      </c>
      <c r="CM578" s="232" t="str">
        <f t="array" ref="CM578">IF(X578="","",
IF(INDEX(Settings!$H:$H,MATCH(CM$1,Settings!$G:$G,0))=TRUE,
100-100*(X578-MINIFS(X:X,$E:$E,$E578))/(MAXIFS(X:X,$E:$E,$E578)-MINIFS(X:X,$E:$E,$E578)),
100*(X578-MINIFS(X:X,$E:$E,$E578))/(MAXIFS(X:X,$E:$E,$E578)-MINIFS(X:X,$E:$E,$E578))))</f>
        <v/>
      </c>
      <c r="CN578" s="232" t="str">
        <f t="array" ref="CN578">IF(Y578="","",
IF(INDEX(Settings!$H:$H,MATCH(CN$1,Settings!$G:$G,0))=TRUE,
100-100*(Y578-MINIFS(Y:Y,$E:$E,$E578))/(MAXIFS(Y:Y,$E:$E,$E578)-MINIFS(Y:Y,$E:$E,$E578)),
100*(Y578-MINIFS(Y:Y,$E:$E,$E578))/(MAXIFS(Y:Y,$E:$E,$E578)-MINIFS(Y:Y,$E:$E,$E578))))</f>
        <v/>
      </c>
      <c r="CO578" s="232" t="str">
        <f t="array" ref="CO578">IF(Z578="","",
IF(INDEX(Settings!$H:$H,MATCH(CO$1,Settings!$G:$G,0))=TRUE,
100-100*(Z578-MINIFS(Z:Z,$E:$E,$E578))/(MAXIFS(Z:Z,$E:$E,$E578)-MINIFS(Z:Z,$E:$E,$E578)),
100*(Z578-MINIFS(Z:Z,$E:$E,$E578))/(MAXIFS(Z:Z,$E:$E,$E578)-MINIFS(Z:Z,$E:$E,$E578))))</f>
        <v/>
      </c>
      <c r="CP578" s="232" t="str">
        <f t="array" ref="CP578">IF(AA578="","",
IF(INDEX(Settings!$H:$H,MATCH(CP$1,Settings!$G:$G,0))=TRUE,
100-100*(AA578-MINIFS(AA:AA,$E:$E,$E578))/(MAXIFS(AA:AA,$E:$E,$E578)-MINIFS(AA:AA,$E:$E,$E578)),
100*(AA578-MINIFS(AA:AA,$E:$E,$E578))/(MAXIFS(AA:AA,$E:$E,$E578)-MINIFS(AA:AA,$E:$E,$E578))))</f>
        <v/>
      </c>
      <c r="CQ578" s="232" t="str">
        <f t="array" ref="CQ578">IF(AB578="","",
IF(INDEX(Settings!$H:$H,MATCH(CQ$1,Settings!$G:$G,0))=TRUE,
100-100*(AB578-MINIFS(AB:AB,$E:$E,$E578))/(MAXIFS(AB:AB,$E:$E,$E578)-MINIFS(AB:AB,$E:$E,$E578)),
100*(AB578-MINIFS(AB:AB,$E:$E,$E578))/(MAXIFS(AB:AB,$E:$E,$E578)-MINIFS(AB:AB,$E:$E,$E578))))</f>
        <v/>
      </c>
      <c r="CR578" s="232" t="str">
        <f t="array" ref="CR578">IF(AC578="","",
IF(INDEX(Settings!$H:$H,MATCH(CR$1,Settings!$G:$G,0))=TRUE,
100-100*(AC578-MINIFS(AC:AC,$E:$E,$E578))/(MAXIFS(AC:AC,$E:$E,$E578)-MINIFS(AC:AC,$E:$E,$E578)),
100*(AC578-MINIFS(AC:AC,$E:$E,$E578))/(MAXIFS(AC:AC,$E:$E,$E578)-MINIFS(AC:AC,$E:$E,$E578))))</f>
        <v/>
      </c>
      <c r="CS578" s="232" t="str">
        <f t="array" ref="CS578">IF(AD578="","",
IF(INDEX(Settings!$H:$H,MATCH(CS$1,Settings!$G:$G,0))=TRUE,
100-100*(AD578-MINIFS(AD:AD,$E:$E,$E578))/(MAXIFS(AD:AD,$E:$E,$E578)-MINIFS(AD:AD,$E:$E,$E578)),
100*(AD578-MINIFS(AD:AD,$E:$E,$E578))/(MAXIFS(AD:AD,$E:$E,$E578)-MINIFS(AD:AD,$E:$E,$E578))))</f>
        <v/>
      </c>
      <c r="CT578" s="232" t="str">
        <f t="array" ref="CT578">IF(AE578="","",
IF(INDEX(Settings!$H:$H,MATCH(CT$1,Settings!$G:$G,0))=TRUE,
100-100*(AE578-MINIFS(AE:AE,$E:$E,$E578))/(MAXIFS(AE:AE,$E:$E,$E578)-MINIFS(AE:AE,$E:$E,$E578)),
100*(AE578-MINIFS(AE:AE,$E:$E,$E578))/(MAXIFS(AE:AE,$E:$E,$E578)-MINIFS(AE:AE,$E:$E,$E578))))</f>
        <v/>
      </c>
      <c r="CU578" s="232" t="str">
        <f t="array" ref="CU578">IF(AF578="","",
IF(INDEX(Settings!$H:$H,MATCH(CU$1,Settings!$G:$G,0))=TRUE,
100-100*(AF578-MINIFS(AF:AF,$E:$E,$E578))/(MAXIFS(AF:AF,$E:$E,$E578)-MINIFS(AF:AF,$E:$E,$E578)),
100*(AF578-MINIFS(AF:AF,$E:$E,$E578))/(MAXIFS(AF:AF,$E:$E,$E578)-MINIFS(AF:AF,$E:$E,$E578))))</f>
        <v/>
      </c>
      <c r="CV578" s="232" t="str">
        <f t="array" ref="CV578">IF(AG578="","",
IF(INDEX(Settings!$H:$H,MATCH(CV$1,Settings!$G:$G,0))=TRUE,
100-100*(AG578-MINIFS(AG:AG,$E:$E,$E578))/(MAXIFS(AG:AG,$E:$E,$E578)-MINIFS(AG:AG,$E:$E,$E578)),
100*(AG578-MINIFS(AG:AG,$E:$E,$E578))/(MAXIFS(AG:AG,$E:$E,$E578)-MINIFS(AG:AG,$E:$E,$E578))))</f>
        <v/>
      </c>
      <c r="CW578" s="232" t="str">
        <f t="array" ref="CW578">IF(AH578="","",
IF(INDEX(Settings!$H:$H,MATCH(CW$1,Settings!$G:$G,0))=TRUE,
100-100*(AH578-MINIFS(AH:AH,$E:$E,$E578))/(MAXIFS(AH:AH,$E:$E,$E578)-MINIFS(AH:AH,$E:$E,$E578)),
100*(AH578-MINIFS(AH:AH,$E:$E,$E578))/(MAXIFS(AH:AH,$E:$E,$E578)-MINIFS(AH:AH,$E:$E,$E578))))</f>
        <v/>
      </c>
      <c r="CX578" s="232" t="str">
        <f t="array" ref="CX578">IF(AI578="","",
IF(INDEX(Settings!$H:$H,MATCH(CX$1,Settings!$G:$G,0))=TRUE,
100-100*(AI578-MINIFS(AI:AI,$E:$E,$E578))/(MAXIFS(AI:AI,$E:$E,$E578)-MINIFS(AI:AI,$E:$E,$E578)),
100*(AI578-MINIFS(AI:AI,$E:$E,$E578))/(MAXIFS(AI:AI,$E:$E,$E578)-MINIFS(AI:AI,$E:$E,$E578))))</f>
        <v/>
      </c>
      <c r="CY578" s="232" t="str">
        <f t="array" ref="CY578">IF(AJ578="","",
IF(INDEX(Settings!$H:$H,MATCH(CY$1,Settings!$G:$G,0))=TRUE,
100-100*(AJ578-MINIFS(AJ:AJ,$E:$E,$E578))/(MAXIFS(AJ:AJ,$E:$E,$E578)-MINIFS(AJ:AJ,$E:$E,$E578)),
100*(AJ578-MINIFS(AJ:AJ,$E:$E,$E578))/(MAXIFS(AJ:AJ,$E:$E,$E578)-MINIFS(AJ:AJ,$E:$E,$E578))))</f>
        <v/>
      </c>
      <c r="CZ578" s="232" t="str">
        <f t="array" ref="CZ578">IF(AK578="","",
IF(INDEX(Settings!$H:$H,MATCH(CZ$1,Settings!$G:$G,0))=TRUE,
100-100*(AK578-MINIFS(AK:AK,$E:$E,$E578))/(MAXIFS(AK:AK,$E:$E,$E578)-MINIFS(AK:AK,$E:$E,$E578)),
100*(AK578-MINIFS(AK:AK,$E:$E,$E578))/(MAXIFS(AK:AK,$E:$E,$E578)-MINIFS(AK:AK,$E:$E,$E578))))</f>
        <v/>
      </c>
      <c r="DA578" s="232" t="str">
        <f t="array" ref="DA578">IF(AL578="","",
IF(INDEX(Settings!$H:$H,MATCH(DA$1,Settings!$G:$G,0))=TRUE,
100-100*(AL578-MINIFS(AL:AL,$E:$E,$E578))/(MAXIFS(AL:AL,$E:$E,$E578)-MINIFS(AL:AL,$E:$E,$E578)),
100*(AL578-MINIFS(AL:AL,$E:$E,$E578))/(MAXIFS(AL:AL,$E:$E,$E578)-MINIFS(AL:AL,$E:$E,$E578))))</f>
        <v/>
      </c>
      <c r="DB578" s="232" t="str">
        <f t="array" ref="DB578">IF(AM578="","",
IF(INDEX(Settings!$H:$H,MATCH(DB$1,Settings!$G:$G,0))=TRUE,
100-100*(AM578-MINIFS(AM:AM,$E:$E,$E578))/(MAXIFS(AM:AM,$E:$E,$E578)-MINIFS(AM:AM,$E:$E,$E578)),
100*(AM578-MINIFS(AM:AM,$E:$E,$E578))/(MAXIFS(AM:AM,$E:$E,$E578)-MINIFS(AM:AM,$E:$E,$E578))))</f>
        <v/>
      </c>
      <c r="DC578" s="232" t="str">
        <f t="array" ref="DC578">IF(AN578="","",
IF(INDEX(Settings!$H:$H,MATCH(DC$1,Settings!$G:$G,0))=TRUE,
100-100*(AN578-MINIFS(AN:AN,$E:$E,$E578))/(MAXIFS(AN:AN,$E:$E,$E578)-MINIFS(AN:AN,$E:$E,$E578)),
100*(AN578-MINIFS(AN:AN,$E:$E,$E578))/(MAXIFS(AN:AN,$E:$E,$E578)-MINIFS(AN:AN,$E:$E,$E578))))</f>
        <v/>
      </c>
      <c r="DD578" s="232" t="str">
        <f t="array" ref="DD578">IF(AO578="","",
IF(INDEX(Settings!$H:$H,MATCH(DD$1,Settings!$G:$G,0))=TRUE,
100-100*(AO578-MINIFS(AO:AO,$E:$E,$E578))/(MAXIFS(AO:AO,$E:$E,$E578)-MINIFS(AO:AO,$E:$E,$E578)),
100*(AO578-MINIFS(AO:AO,$E:$E,$E578))/(MAXIFS(AO:AO,$E:$E,$E578)-MINIFS(AO:AO,$E:$E,$E578))))</f>
        <v/>
      </c>
      <c r="DE578" s="232" t="str">
        <f t="array" ref="DE578">IF(AP578="","",
IF(INDEX(Settings!$H:$H,MATCH(DE$1,Settings!$G:$G,0))=TRUE,
100-100*(AP578-MINIFS(AP:AP,$E:$E,$E578))/(MAXIFS(AP:AP,$E:$E,$E578)-MINIFS(AP:AP,$E:$E,$E578)),
100*(AP578-MINIFS(AP:AP,$E:$E,$E578))/(MAXIFS(AP:AP,$E:$E,$E578)-MINIFS(AP:AP,$E:$E,$E578))))</f>
        <v/>
      </c>
      <c r="DF578" s="232" t="str">
        <f t="array" ref="DF578">IF(AQ578="","",
IF(INDEX(Settings!$H:$H,MATCH(DF$1,Settings!$G:$G,0))=TRUE,
100-100*(AQ578-MINIFS(AQ:AQ,$E:$E,$E578))/(MAXIFS(AQ:AQ,$E:$E,$E578)-MINIFS(AQ:AQ,$E:$E,$E578)),
100*(AQ578-MINIFS(AQ:AQ,$E:$E,$E578))/(MAXIFS(AQ:AQ,$E:$E,$E578)-MINIFS(AQ:AQ,$E:$E,$E578))))</f>
        <v/>
      </c>
      <c r="DG578" s="232" t="str">
        <f t="array" ref="DG578">IF(AR578="","",
IF(INDEX(Settings!$H:$H,MATCH(DG$1,Settings!$G:$G,0))=TRUE,
100-100*(AR578-MINIFS(AR:AR,$E:$E,$E578))/(MAXIFS(AR:AR,$E:$E,$E578)-MINIFS(AR:AR,$E:$E,$E578)),
100*(AR578-MINIFS(AR:AR,$E:$E,$E578))/(MAXIFS(AR:AR,$E:$E,$E578)-MINIFS(AR:AR,$E:$E,$E578))))</f>
        <v/>
      </c>
      <c r="DH578" s="232" t="str">
        <f t="array" ref="DH578">IF(AS578="","",
IF(INDEX(Settings!$H:$H,MATCH(DH$1,Settings!$G:$G,0))=TRUE,
100-100*(AS578-MINIFS(AS:AS,$E:$E,$E578))/(MAXIFS(AS:AS,$E:$E,$E578)-MINIFS(AS:AS,$E:$E,$E578)),
100*(AS578-MINIFS(AS:AS,$E:$E,$E578))/(MAXIFS(AS:AS,$E:$E,$E578)-MINIFS(AS:AS,$E:$E,$E578))))</f>
        <v/>
      </c>
      <c r="DI578" s="232" t="str">
        <f t="array" ref="DI578">IF(AT578="","",
IF(INDEX(Settings!$H:$H,MATCH(DI$1,Settings!$G:$G,0))=TRUE,
100-100*(AT578-MINIFS(AT:AT,$E:$E,$E578))/(MAXIFS(AT:AT,$E:$E,$E578)-MINIFS(AT:AT,$E:$E,$E578)),
100*(AT578-MINIFS(AT:AT,$E:$E,$E578))/(MAXIFS(AT:AT,$E:$E,$E578)-MINIFS(AT:AT,$E:$E,$E578))))</f>
        <v/>
      </c>
      <c r="DJ578" s="232" t="str">
        <f t="array" ref="DJ578">IF(AU578="","",
IF(INDEX(Settings!$H:$H,MATCH(DJ$1,Settings!$G:$G,0))=TRUE,
100-100*(AU578-MINIFS(AU:AU,$E:$E,$E578))/(MAXIFS(AU:AU,$E:$E,$E578)-MINIFS(AU:AU,$E:$E,$E578)),
100*(AU578-MINIFS(AU:AU,$E:$E,$E578))/(MAXIFS(AU:AU,$E:$E,$E578)-MINIFS(AU:AU,$E:$E,$E578))))</f>
        <v/>
      </c>
      <c r="DK578" s="232" t="str">
        <f t="array" ref="DK578">IF(AV578="","",
IF(INDEX(Settings!$H:$H,MATCH(DK$1,Settings!$G:$G,0))=TRUE,
100-100*(AV578-MINIFS(AV:AV,$E:$E,$E578))/(MAXIFS(AV:AV,$E:$E,$E578)-MINIFS(AV:AV,$E:$E,$E578)),
100*(AV578-MINIFS(AV:AV,$E:$E,$E578))/(MAXIFS(AV:AV,$E:$E,$E578)-MINIFS(AV:AV,$E:$E,$E578))))</f>
        <v/>
      </c>
      <c r="DL578" s="232" t="str">
        <f t="array" ref="DL578">IF(AW578="","",
IF(INDEX(Settings!$H:$H,MATCH(DL$1,Settings!$G:$G,0))=TRUE,
100-100*(AW578-MINIFS(AW:AW,$E:$E,$E578))/(MAXIFS(AW:AW,$E:$E,$E578)-MINIFS(AW:AW,$E:$E,$E578)),
100*(AW578-MINIFS(AW:AW,$E:$E,$E578))/(MAXIFS(AW:AW,$E:$E,$E578)-MINIFS(AW:AW,$E:$E,$E578))))</f>
        <v/>
      </c>
      <c r="DM578" s="232" t="str">
        <f t="array" ref="DM578">IF(AX578="","",
IF(INDEX(Settings!$H:$H,MATCH(DM$1,Settings!$G:$G,0))=TRUE,
100-100*(AX578-MINIFS(AX:AX,$E:$E,$E578))/(MAXIFS(AX:AX,$E:$E,$E578)-MINIFS(AX:AX,$E:$E,$E578)),
100*(AX578-MINIFS(AX:AX,$E:$E,$E578))/(MAXIFS(AX:AX,$E:$E,$E578)-MINIFS(AX:AX,$E:$E,$E578))))</f>
        <v/>
      </c>
      <c r="DN578" s="232" t="str">
        <f t="array" ref="DN578">IF(AY578="","",
IF(INDEX(Settings!$H:$H,MATCH(DN$1,Settings!$G:$G,0))=TRUE,
100-100*(AY578-MINIFS(AY:AY,$E:$E,$E578))/(MAXIFS(AY:AY,$E:$E,$E578)-MINIFS(AY:AY,$E:$E,$E578)),
100*(AY578-MINIFS(AY:AY,$E:$E,$E578))/(MAXIFS(AY:AY,$E:$E,$E578)-MINIFS(AY:AY,$E:$E,$E578))))</f>
        <v/>
      </c>
      <c r="DO578" s="232" t="str">
        <f t="array" ref="DO578">IF(AZ578="","",
IF(INDEX(Settings!$H:$H,MATCH(DO$1,Settings!$G:$G,0))=TRUE,
100-100*(AZ578-MINIFS(AZ:AZ,$E:$E,$E578))/(MAXIFS(AZ:AZ,$E:$E,$E578)-MINIFS(AZ:AZ,$E:$E,$E578)),
100*(AZ578-MINIFS(AZ:AZ,$E:$E,$E578))/(MAXIFS(AZ:AZ,$E:$E,$E578)-MINIFS(AZ:AZ,$E:$E,$E578))))</f>
        <v/>
      </c>
      <c r="DP578" s="232" t="str">
        <f t="array" ref="DP578">IF(BA578="","",
IF(INDEX(Settings!$H:$H,MATCH(DP$1,Settings!$G:$G,0))=TRUE,
100-100*(BA578-MINIFS(BA:BA,$E:$E,$E578))/(MAXIFS(BA:BA,$E:$E,$E578)-MINIFS(BA:BA,$E:$E,$E578)),
100*(BA578-MINIFS(BA:BA,$E:$E,$E578))/(MAXIFS(BA:BA,$E:$E,$E578)-MINIFS(BA:BA,$E:$E,$E578))))</f>
        <v/>
      </c>
      <c r="DQ578" s="232" t="str">
        <f t="array" ref="DQ578">IF(BB578="","",
IF(INDEX(Settings!$H:$H,MATCH(DQ$1,Settings!$G:$G,0))=TRUE,
100-100*(BB578-MINIFS(BB:BB,$E:$E,$E578))/(MAXIFS(BB:BB,$E:$E,$E578)-MINIFS(BB:BB,$E:$E,$E578)),
100*(BB578-MINIFS(BB:BB,$E:$E,$E578))/(MAXIFS(BB:BB,$E:$E,$E578)-MINIFS(BB:BB,$E:$E,$E578))))</f>
        <v/>
      </c>
      <c r="DR578" s="232" t="str">
        <f t="array" ref="DR578">IF(BC578="","",
IF(INDEX(Settings!$H:$H,MATCH(DR$1,Settings!$G:$G,0))=TRUE,
100-100*(BC578-MINIFS(BC:BC,$E:$E,$E578))/(MAXIFS(BC:BC,$E:$E,$E578)-MINIFS(BC:BC,$E:$E,$E578)),
100*(BC578-MINIFS(BC:BC,$E:$E,$E578))/(MAXIFS(BC:BC,$E:$E,$E578)-MINIFS(BC:BC,$E:$E,$E578))))</f>
        <v/>
      </c>
      <c r="DS578" s="232" t="str">
        <f t="array" ref="DS578">IF(BD578="","",
IF(INDEX(Settings!$H:$H,MATCH(DS$1,Settings!$G:$G,0))=TRUE,
100-100*(BD578-MINIFS(BD:BD,$E:$E,$E578))/(MAXIFS(BD:BD,$E:$E,$E578)-MINIFS(BD:BD,$E:$E,$E578)),
100*(BD578-MINIFS(BD:BD,$E:$E,$E578))/(MAXIFS(BD:BD,$E:$E,$E578)-MINIFS(BD:BD,$E:$E,$E578))))</f>
        <v/>
      </c>
      <c r="DT578" s="232" t="str">
        <f t="array" ref="DT578">IF(BE578="","",
IF(INDEX(Settings!$H:$H,MATCH(DT$1,Settings!$G:$G,0))=TRUE,
100-100*(BE578-MINIFS(BE:BE,$E:$E,$E578))/(MAXIFS(BE:BE,$E:$E,$E578)-MINIFS(BE:BE,$E:$E,$E578)),
100*(BE578-MINIFS(BE:BE,$E:$E,$E578))/(MAXIFS(BE:BE,$E:$E,$E578)-MINIFS(BE:BE,$E:$E,$E578))))</f>
        <v/>
      </c>
      <c r="DU578" s="232" t="str">
        <f t="array" ref="DU578">IF(BF578="","",
IF(INDEX(Settings!$H:$H,MATCH(DU$1,Settings!$G:$G,0))=TRUE,
100-100*(BF578-MINIFS(BF:BF,$E:$E,$E578))/(MAXIFS(BF:BF,$E:$E,$E578)-MINIFS(BF:BF,$E:$E,$E578)),
100*(BF578-MINIFS(BF:BF,$E:$E,$E578))/(MAXIFS(BF:BF,$E:$E,$E578)-MINIFS(BF:BF,$E:$E,$E578))))</f>
        <v/>
      </c>
      <c r="DV578" s="232" t="str">
        <f t="array" ref="DV578">IF(BG578="","",
IF(INDEX(Settings!$H:$H,MATCH(DV$1,Settings!$G:$G,0))=TRUE,
100-100*(BG578-MINIFS(BG:BG,$E:$E,$E578))/(MAXIFS(BG:BG,$E:$E,$E578)-MINIFS(BG:BG,$E:$E,$E578)),
100*(BG578-MINIFS(BG:BG,$E:$E,$E578))/(MAXIFS(BG:BG,$E:$E,$E578)-MINIFS(BG:BG,$E:$E,$E578))))</f>
        <v/>
      </c>
      <c r="DW578" s="232" t="str">
        <f t="array" ref="DW578">IF(BH578="","",
IF(INDEX(Settings!$H:$H,MATCH(DW$1,Settings!$G:$G,0))=TRUE,
100-100*(BH578-MINIFS(BH:BH,$E:$E,$E578))/(MAXIFS(BH:BH,$E:$E,$E578)-MINIFS(BH:BH,$E:$E,$E578)),
100*(BH578-MINIFS(BH:BH,$E:$E,$E578))/(MAXIFS(BH:BH,$E:$E,$E578)-MINIFS(BH:BH,$E:$E,$E578))))</f>
        <v/>
      </c>
      <c r="DX578" s="232" t="str">
        <f t="array" ref="DX578">IF(BI578="","",
IF(INDEX(Settings!$H:$H,MATCH(DX$1,Settings!$G:$G,0))=TRUE,
100-100*(BI578-MINIFS(BI:BI,$E:$E,$E578))/(MAXIFS(BI:BI,$E:$E,$E578)-MINIFS(BI:BI,$E:$E,$E578)),
100*(BI578-MINIFS(BI:BI,$E:$E,$E578))/(MAXIFS(BI:BI,$E:$E,$E578)-MINIFS(BI:BI,$E:$E,$E578))))</f>
        <v/>
      </c>
      <c r="DY578" s="232" t="str">
        <f t="array" ref="DY578">IF(BJ578="","",
IF(INDEX(Settings!$H:$H,MATCH(DY$1,Settings!$G:$G,0))=TRUE,
100-100*(BJ578-MINIFS(BJ:BJ,$E:$E,$E578))/(MAXIFS(BJ:BJ,$E:$E,$E578)-MINIFS(BJ:BJ,$E:$E,$E578)),
100*(BJ578-MINIFS(BJ:BJ,$E:$E,$E578))/(MAXIFS(BJ:BJ,$E:$E,$E578)-MINIFS(BJ:BJ,$E:$E,$E578))))</f>
        <v/>
      </c>
      <c r="DZ578" s="234"/>
      <c r="EA578" s="234"/>
      <c r="EB578" s="234" t="str">
        <f t="shared" si="8"/>
        <v/>
      </c>
      <c r="EC578" s="234" t="str">
        <f t="shared" si="9"/>
        <v/>
      </c>
      <c r="ED578" s="234" t="str">
        <f t="shared" si="10"/>
        <v/>
      </c>
      <c r="EE578" s="234" t="str">
        <f t="shared" si="11"/>
        <v/>
      </c>
      <c r="EF578" s="234" t="str">
        <f t="shared" si="12"/>
        <v/>
      </c>
      <c r="EG578" s="234" t="str">
        <f t="shared" si="13"/>
        <v/>
      </c>
      <c r="EH578" s="234"/>
      <c r="EI578" s="234"/>
      <c r="EJ578" s="234"/>
      <c r="EK578" s="234"/>
      <c r="EL578" s="234"/>
      <c r="EM578" s="234"/>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3" t="str">
        <f t="shared" si="14"/>
        <v/>
      </c>
      <c r="N579" s="49"/>
      <c r="O579" s="49"/>
      <c r="P579" s="49"/>
      <c r="Q579" s="49"/>
      <c r="R579" s="49"/>
      <c r="S579" s="222" t="str">
        <f>IFERROR(VLOOKUP(AF579, 'YOYO IR Scores'!A:C, 3, FALSE), "")
</f>
        <v/>
      </c>
      <c r="T579" s="49"/>
      <c r="U579" s="49"/>
      <c r="V579" s="49"/>
      <c r="W579" s="49"/>
      <c r="X579" s="224" t="str">
        <f t="shared" si="4"/>
        <v/>
      </c>
      <c r="Y579" s="225" t="str">
        <f t="shared" si="5"/>
        <v/>
      </c>
      <c r="Z579" s="225" t="str">
        <f t="shared" si="6"/>
        <v/>
      </c>
      <c r="AA579" s="224" t="str">
        <f t="shared" si="7"/>
        <v/>
      </c>
      <c r="AB579" s="223"/>
      <c r="AC579" s="223"/>
      <c r="AD579" s="223"/>
      <c r="AE579" s="223" t="str">
        <f>IFERROR(VLOOKUP(AF579, 'YOYO IR Scores'!A:C, 2, FALSE), "")</f>
        <v/>
      </c>
      <c r="AF579" s="223"/>
      <c r="AG579" s="223"/>
      <c r="AH579" s="223"/>
      <c r="AI579" s="223"/>
      <c r="AJ579" s="223"/>
      <c r="AK579" s="223"/>
      <c r="AL579" s="223"/>
      <c r="AM579" s="223"/>
      <c r="AN579" s="223"/>
      <c r="AO579" s="223"/>
      <c r="AP579" s="223"/>
      <c r="AQ579" s="223"/>
      <c r="AR579" s="223"/>
      <c r="AS579" s="223"/>
      <c r="AT579" s="223"/>
      <c r="AU579" s="223"/>
      <c r="AV579" s="223"/>
      <c r="AW579" s="223"/>
      <c r="AX579" s="223"/>
      <c r="AY579" s="223"/>
      <c r="AZ579" s="223"/>
      <c r="BA579" s="223"/>
      <c r="BB579" s="223"/>
      <c r="BC579" s="223"/>
      <c r="BD579" s="223"/>
      <c r="BE579" s="223"/>
      <c r="BF579" s="223"/>
      <c r="BG579" s="223"/>
      <c r="BH579" s="223"/>
      <c r="BI579" s="223"/>
      <c r="BJ579" s="223"/>
      <c r="BK579" s="223" t="str">
        <f t="array" ref="BK579">IF(J579="","",
IF(INDEX(Settings!$H:$H,MATCH(BY$1,Settings!$G:$G,0))=TRUE,
100-100*(J579-MIN(J:J))/(MAX(J:J)-MIN(J:J)),
100*(J579-MIN(J:J))/(MAX(J:J)-MIN(J:J))))</f>
        <v/>
      </c>
      <c r="BL579" s="223" t="str">
        <f t="array" ref="BL579">IF(J579="","",
IF(INDEX(Settings!$H:$H,MATCH(BY$1,Settings!$G:$G,0))=TRUE,
100-100*(J579-MINIFS(J:J,$E:$E,$E579))/(MAXIFS(J:J,$E:$E,$E579)-MINIFS(J:J,$E:$E,$E579)),
100*(J579-MINIFS(J:J,$E:$E,$E579))/(MAXIFS(J:J,$E:$E,$E579)-MINIFS(J:J,$E:$E,$E579))))</f>
        <v/>
      </c>
      <c r="BM579" s="223"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4" t="str">
        <f t="array" ref="BQ579">IF(J579="","",
IF(INDEX(Settings!$H:$H,MATCH(BY$1,Settings!$G:$G,0))=TRUE,
-1*(J579-AVERAGE(J:J))/STDEV(J:J),
(J579-AVERAGE(J:J))/STDEV(J:J)))</f>
        <v/>
      </c>
      <c r="BR579" s="224" t="str">
        <f>IFERROR(__xludf.DUMMYFUNCTION("IF(J579="""","""",
IF(INDEX(Settings!$H:$H,MATCH(BY$1,Settings!$G:$G,0))=TRUE,
-1*(J579-AVERAGEIFS(J:J,$E:$E,$E579))/STDEV(FILTER(J:J,$E:$E=$E579)),
(J579-AVERAGEIFS(J:J,$E:$E,$E579))/STDEV(FILTER(J:J,$E:$E=$E579))))"),"")</f>
        <v/>
      </c>
      <c r="BS579" s="224"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3" t="str">
        <f t="array" ref="BY579">IF(J579="","",
IF(INDEX(Settings!$H:$H,MATCH(BY$1,Settings!$G:$G,0))=TRUE,
100-100*(J579-MINIFS(J:J,$E:$E,$E579))/(MAXIFS(J:J,$E:$E,$E579)-MINIFS(J:J,$E:$E,$E579)),
100*(J579-MINIFS(J:J,$E:$E,$E579))/(MAXIFS(J:J,$E:$E,$E579)-MINIFS(J:J,$E:$E,$E579))))</f>
        <v/>
      </c>
      <c r="BZ579" s="223" t="str">
        <f t="array" ref="BZ579">IF(K579="","",
IF(INDEX(Settings!$H:$H,MATCH(BZ$1,Settings!$G:$G,0))=TRUE,
100-100*(K579-MINIFS(K:K,$E:$E,$E579))/(MAXIFS(K:K,$E:$E,$E579)-MINIFS(K:K,$E:$E,$E579)),
100*(K579-MINIFS(K:K,$E:$E,$E579))/(MAXIFS(K:K,$E:$E,$E579)-MINIFS(K:K,$E:$E,$E579))))</f>
        <v/>
      </c>
      <c r="CA579" s="223" t="str">
        <f t="array" ref="CA579">IF(L579="","",
IF(INDEX(Settings!$H:$H,MATCH(CA$1,Settings!$G:$G,0))=TRUE,
100-100*(L579-MINIFS(L:L,$E:$E,$E579))/(MAXIFS(L:L,$E:$E,$E579)-MINIFS(L:L,$E:$E,$E579)),
100*(L579-MINIFS(L:L,$E:$E,$E579))/(MAXIFS(L:L,$E:$E,$E579)-MINIFS(L:L,$E:$E,$E579))))</f>
        <v/>
      </c>
      <c r="CB579" s="223" t="str">
        <f t="array" ref="CB579">IF(M579="","",
IF(INDEX(Settings!$H:$H,MATCH(CB$1,Settings!$G:$G,0))=TRUE,
100-100*(M579-MINIFS(M:M,$E:$E,$E579))/(MAXIFS(M:M,$E:$E,$E579)-MINIFS(M:M,$E:$E,$E579)),
100*(M579-MINIFS(M:M,$E:$E,$E579))/(MAXIFS(M:M,$E:$E,$E579)-MINIFS(M:M,$E:$E,$E579))))</f>
        <v/>
      </c>
      <c r="CC579" s="223" t="str">
        <f t="array" ref="CC579">IF(N579="","",
IF(INDEX(Settings!$H:$H,MATCH(CC$1,Settings!$G:$G,0))=TRUE,
100-100*(N579-MINIFS(N:N,$E:$E,$E579))/(MAXIFS(N:N,$E:$E,$E579)-MINIFS(N:N,$E:$E,$E579)),
100*(N579-MINIFS(N:N,$E:$E,$E579))/(MAXIFS(N:N,$E:$E,$E579)-MINIFS(N:N,$E:$E,$E579))))</f>
        <v/>
      </c>
      <c r="CD579" s="223" t="str">
        <f t="array" ref="CD579">IF(O579="","",
IF(INDEX(Settings!$H:$H,MATCH(CD$1,Settings!$G:$G,0))=TRUE,
100-100*(O579-MINIFS(O:O,$E:$E,$E579))/(MAXIFS(O:O,$E:$E,$E579)-MINIFS(O:O,$E:$E,$E579)),
100*(O579-MINIFS(O:O,$E:$E,$E579))/(MAXIFS(O:O,$E:$E,$E579)-MINIFS(O:O,$E:$E,$E579))))</f>
        <v/>
      </c>
      <c r="CE579" s="223" t="str">
        <f t="array" ref="CE579">IF(P579="","",
IF(INDEX(Settings!$H:$H,MATCH(CE$1,Settings!$G:$G,0))=TRUE,
100-100*(P579-MINIFS(P:P,$E:$E,$E579))/(MAXIFS(P:P,$E:$E,$E579)-MINIFS(P:P,$E:$E,$E579)),
100*(P579-MINIFS(P:P,$E:$E,$E579))/(MAXIFS(P:P,$E:$E,$E579)-MINIFS(P:P,$E:$E,$E579))))</f>
        <v/>
      </c>
      <c r="CF579" s="223" t="str">
        <f t="array" ref="CF579">IF(Q579="","",
IF(INDEX(Settings!$H:$H,MATCH(CF$1,Settings!$G:$G,0))=TRUE,
100-100*(Q579-MINIFS(Q:Q,$E:$E,$E579))/(MAXIFS(Q:Q,$E:$E,$E579)-MINIFS(Q:Q,$E:$E,$E579)),
100*(Q579-MINIFS(Q:Q,$E:$E,$E579))/(MAXIFS(Q:Q,$E:$E,$E579)-MINIFS(Q:Q,$E:$E,$E579))))</f>
        <v/>
      </c>
      <c r="CG579" s="223" t="str">
        <f t="array" ref="CG579">IF(R579="","",
IF(INDEX(Settings!$H:$H,MATCH(CG$1,Settings!$G:$G,0))=TRUE,
100-100*(R579-MINIFS(R:R,$E:$E,$E579))/(MAXIFS(R:R,$E:$E,$E579)-MINIFS(R:R,$E:$E,$E579)),
100*(R579-MINIFS(R:R,$E:$E,$E579))/(MAXIFS(R:R,$E:$E,$E579)-MINIFS(R:R,$E:$E,$E579))))</f>
        <v/>
      </c>
      <c r="CH579" s="223" t="str">
        <f t="array" ref="CH579">IF(S579="","",
IF(INDEX(Settings!$H:$H,MATCH(CH$1,Settings!$G:$G,0))=TRUE,
100-100*(S579-MINIFS(S:S,$E:$E,$E579))/(MAXIFS(S:S,$E:$E,$E579)-MINIFS(S:S,$E:$E,$E579)),
100*(S579-MINIFS(S:S,$E:$E,$E579))/(MAXIFS(S:S,$E:$E,$E579)-MINIFS(S:S,$E:$E,$E579))))</f>
        <v/>
      </c>
      <c r="CI579" s="223" t="str">
        <f t="array" ref="CI579">IF(T579="","",
IF(INDEX(Settings!$H:$H,MATCH(CI$1,Settings!$G:$G,0))=TRUE,
100-100*(T579-MINIFS(T:T,$E:$E,$E579))/(MAXIFS(T:T,$E:$E,$E579)-MINIFS(T:T,$E:$E,$E579)),
100*(T579-MINIFS(T:T,$E:$E,$E579))/(MAXIFS(T:T,$E:$E,$E579)-MINIFS(T:T,$E:$E,$E579))))</f>
        <v/>
      </c>
      <c r="CJ579" s="223" t="str">
        <f t="array" ref="CJ579">IF(U579="","",
IF(INDEX(Settings!$H:$H,MATCH(CJ$1,Settings!$G:$G,0))=TRUE,
100-100*(U579-MINIFS(U:U,$E:$E,$E579))/(MAXIFS(U:U,$E:$E,$E579)-MINIFS(U:U,$E:$E,$E579)),
100*(U579-MINIFS(U:U,$E:$E,$E579))/(MAXIFS(U:U,$E:$E,$E579)-MINIFS(U:U,$E:$E,$E579))))</f>
        <v/>
      </c>
      <c r="CK579" s="223" t="str">
        <f t="array" ref="CK579">IF(V579="","",
IF(INDEX(Settings!$H:$H,MATCH(CK$1,Settings!$G:$G,0))=TRUE,
100-100*(V579-MINIFS(V:V,$E:$E,$E579))/(MAXIFS(V:V,$E:$E,$E579)-MINIFS(V:V,$E:$E,$E579)),
100*(V579-MINIFS(V:V,$E:$E,$E579))/(MAXIFS(V:V,$E:$E,$E579)-MINIFS(V:V,$E:$E,$E579))))</f>
        <v/>
      </c>
      <c r="CL579" s="223" t="str">
        <f t="array" ref="CL579">IF(W579="","",
IF(INDEX(Settings!$H:$H,MATCH(CL$1,Settings!$G:$G,0))=TRUE,
100-100*(W579-MINIFS(W:W,$E:$E,$E579))/(MAXIFS(W:W,$E:$E,$E579)-MINIFS(W:W,$E:$E,$E579)),
100*(W579-MINIFS(W:W,$E:$E,$E579))/(MAXIFS(W:W,$E:$E,$E579)-MINIFS(W:W,$E:$E,$E579))))</f>
        <v/>
      </c>
      <c r="CM579" s="223" t="str">
        <f t="array" ref="CM579">IF(X579="","",
IF(INDEX(Settings!$H:$H,MATCH(CM$1,Settings!$G:$G,0))=TRUE,
100-100*(X579-MINIFS(X:X,$E:$E,$E579))/(MAXIFS(X:X,$E:$E,$E579)-MINIFS(X:X,$E:$E,$E579)),
100*(X579-MINIFS(X:X,$E:$E,$E579))/(MAXIFS(X:X,$E:$E,$E579)-MINIFS(X:X,$E:$E,$E579))))</f>
        <v/>
      </c>
      <c r="CN579" s="223" t="str">
        <f t="array" ref="CN579">IF(Y579="","",
IF(INDEX(Settings!$H:$H,MATCH(CN$1,Settings!$G:$G,0))=TRUE,
100-100*(Y579-MINIFS(Y:Y,$E:$E,$E579))/(MAXIFS(Y:Y,$E:$E,$E579)-MINIFS(Y:Y,$E:$E,$E579)),
100*(Y579-MINIFS(Y:Y,$E:$E,$E579))/(MAXIFS(Y:Y,$E:$E,$E579)-MINIFS(Y:Y,$E:$E,$E579))))</f>
        <v/>
      </c>
      <c r="CO579" s="223" t="str">
        <f t="array" ref="CO579">IF(Z579="","",
IF(INDEX(Settings!$H:$H,MATCH(CO$1,Settings!$G:$G,0))=TRUE,
100-100*(Z579-MINIFS(Z:Z,$E:$E,$E579))/(MAXIFS(Z:Z,$E:$E,$E579)-MINIFS(Z:Z,$E:$E,$E579)),
100*(Z579-MINIFS(Z:Z,$E:$E,$E579))/(MAXIFS(Z:Z,$E:$E,$E579)-MINIFS(Z:Z,$E:$E,$E579))))</f>
        <v/>
      </c>
      <c r="CP579" s="223" t="str">
        <f t="array" ref="CP579">IF(AA579="","",
IF(INDEX(Settings!$H:$H,MATCH(CP$1,Settings!$G:$G,0))=TRUE,
100-100*(AA579-MINIFS(AA:AA,$E:$E,$E579))/(MAXIFS(AA:AA,$E:$E,$E579)-MINIFS(AA:AA,$E:$E,$E579)),
100*(AA579-MINIFS(AA:AA,$E:$E,$E579))/(MAXIFS(AA:AA,$E:$E,$E579)-MINIFS(AA:AA,$E:$E,$E579))))</f>
        <v/>
      </c>
      <c r="CQ579" s="223" t="str">
        <f t="array" ref="CQ579">IF(AB579="","",
IF(INDEX(Settings!$H:$H,MATCH(CQ$1,Settings!$G:$G,0))=TRUE,
100-100*(AB579-MINIFS(AB:AB,$E:$E,$E579))/(MAXIFS(AB:AB,$E:$E,$E579)-MINIFS(AB:AB,$E:$E,$E579)),
100*(AB579-MINIFS(AB:AB,$E:$E,$E579))/(MAXIFS(AB:AB,$E:$E,$E579)-MINIFS(AB:AB,$E:$E,$E579))))</f>
        <v/>
      </c>
      <c r="CR579" s="223" t="str">
        <f t="array" ref="CR579">IF(AC579="","",
IF(INDEX(Settings!$H:$H,MATCH(CR$1,Settings!$G:$G,0))=TRUE,
100-100*(AC579-MINIFS(AC:AC,$E:$E,$E579))/(MAXIFS(AC:AC,$E:$E,$E579)-MINIFS(AC:AC,$E:$E,$E579)),
100*(AC579-MINIFS(AC:AC,$E:$E,$E579))/(MAXIFS(AC:AC,$E:$E,$E579)-MINIFS(AC:AC,$E:$E,$E579))))</f>
        <v/>
      </c>
      <c r="CS579" s="223" t="str">
        <f t="array" ref="CS579">IF(AD579="","",
IF(INDEX(Settings!$H:$H,MATCH(CS$1,Settings!$G:$G,0))=TRUE,
100-100*(AD579-MINIFS(AD:AD,$E:$E,$E579))/(MAXIFS(AD:AD,$E:$E,$E579)-MINIFS(AD:AD,$E:$E,$E579)),
100*(AD579-MINIFS(AD:AD,$E:$E,$E579))/(MAXIFS(AD:AD,$E:$E,$E579)-MINIFS(AD:AD,$E:$E,$E579))))</f>
        <v/>
      </c>
      <c r="CT579" s="223" t="str">
        <f t="array" ref="CT579">IF(AE579="","",
IF(INDEX(Settings!$H:$H,MATCH(CT$1,Settings!$G:$G,0))=TRUE,
100-100*(AE579-MINIFS(AE:AE,$E:$E,$E579))/(MAXIFS(AE:AE,$E:$E,$E579)-MINIFS(AE:AE,$E:$E,$E579)),
100*(AE579-MINIFS(AE:AE,$E:$E,$E579))/(MAXIFS(AE:AE,$E:$E,$E579)-MINIFS(AE:AE,$E:$E,$E579))))</f>
        <v/>
      </c>
      <c r="CU579" s="223" t="str">
        <f t="array" ref="CU579">IF(AF579="","",
IF(INDEX(Settings!$H:$H,MATCH(CU$1,Settings!$G:$G,0))=TRUE,
100-100*(AF579-MINIFS(AF:AF,$E:$E,$E579))/(MAXIFS(AF:AF,$E:$E,$E579)-MINIFS(AF:AF,$E:$E,$E579)),
100*(AF579-MINIFS(AF:AF,$E:$E,$E579))/(MAXIFS(AF:AF,$E:$E,$E579)-MINIFS(AF:AF,$E:$E,$E579))))</f>
        <v/>
      </c>
      <c r="CV579" s="223" t="str">
        <f t="array" ref="CV579">IF(AG579="","",
IF(INDEX(Settings!$H:$H,MATCH(CV$1,Settings!$G:$G,0))=TRUE,
100-100*(AG579-MINIFS(AG:AG,$E:$E,$E579))/(MAXIFS(AG:AG,$E:$E,$E579)-MINIFS(AG:AG,$E:$E,$E579)),
100*(AG579-MINIFS(AG:AG,$E:$E,$E579))/(MAXIFS(AG:AG,$E:$E,$E579)-MINIFS(AG:AG,$E:$E,$E579))))</f>
        <v/>
      </c>
      <c r="CW579" s="223" t="str">
        <f t="array" ref="CW579">IF(AH579="","",
IF(INDEX(Settings!$H:$H,MATCH(CW$1,Settings!$G:$G,0))=TRUE,
100-100*(AH579-MINIFS(AH:AH,$E:$E,$E579))/(MAXIFS(AH:AH,$E:$E,$E579)-MINIFS(AH:AH,$E:$E,$E579)),
100*(AH579-MINIFS(AH:AH,$E:$E,$E579))/(MAXIFS(AH:AH,$E:$E,$E579)-MINIFS(AH:AH,$E:$E,$E579))))</f>
        <v/>
      </c>
      <c r="CX579" s="223" t="str">
        <f t="array" ref="CX579">IF(AI579="","",
IF(INDEX(Settings!$H:$H,MATCH(CX$1,Settings!$G:$G,0))=TRUE,
100-100*(AI579-MINIFS(AI:AI,$E:$E,$E579))/(MAXIFS(AI:AI,$E:$E,$E579)-MINIFS(AI:AI,$E:$E,$E579)),
100*(AI579-MINIFS(AI:AI,$E:$E,$E579))/(MAXIFS(AI:AI,$E:$E,$E579)-MINIFS(AI:AI,$E:$E,$E579))))</f>
        <v/>
      </c>
      <c r="CY579" s="223" t="str">
        <f t="array" ref="CY579">IF(AJ579="","",
IF(INDEX(Settings!$H:$H,MATCH(CY$1,Settings!$G:$G,0))=TRUE,
100-100*(AJ579-MINIFS(AJ:AJ,$E:$E,$E579))/(MAXIFS(AJ:AJ,$E:$E,$E579)-MINIFS(AJ:AJ,$E:$E,$E579)),
100*(AJ579-MINIFS(AJ:AJ,$E:$E,$E579))/(MAXIFS(AJ:AJ,$E:$E,$E579)-MINIFS(AJ:AJ,$E:$E,$E579))))</f>
        <v/>
      </c>
      <c r="CZ579" s="223" t="str">
        <f t="array" ref="CZ579">IF(AK579="","",
IF(INDEX(Settings!$H:$H,MATCH(CZ$1,Settings!$G:$G,0))=TRUE,
100-100*(AK579-MINIFS(AK:AK,$E:$E,$E579))/(MAXIFS(AK:AK,$E:$E,$E579)-MINIFS(AK:AK,$E:$E,$E579)),
100*(AK579-MINIFS(AK:AK,$E:$E,$E579))/(MAXIFS(AK:AK,$E:$E,$E579)-MINIFS(AK:AK,$E:$E,$E579))))</f>
        <v/>
      </c>
      <c r="DA579" s="223" t="str">
        <f t="array" ref="DA579">IF(AL579="","",
IF(INDEX(Settings!$H:$H,MATCH(DA$1,Settings!$G:$G,0))=TRUE,
100-100*(AL579-MINIFS(AL:AL,$E:$E,$E579))/(MAXIFS(AL:AL,$E:$E,$E579)-MINIFS(AL:AL,$E:$E,$E579)),
100*(AL579-MINIFS(AL:AL,$E:$E,$E579))/(MAXIFS(AL:AL,$E:$E,$E579)-MINIFS(AL:AL,$E:$E,$E579))))</f>
        <v/>
      </c>
      <c r="DB579" s="223" t="str">
        <f t="array" ref="DB579">IF(AM579="","",
IF(INDEX(Settings!$H:$H,MATCH(DB$1,Settings!$G:$G,0))=TRUE,
100-100*(AM579-MINIFS(AM:AM,$E:$E,$E579))/(MAXIFS(AM:AM,$E:$E,$E579)-MINIFS(AM:AM,$E:$E,$E579)),
100*(AM579-MINIFS(AM:AM,$E:$E,$E579))/(MAXIFS(AM:AM,$E:$E,$E579)-MINIFS(AM:AM,$E:$E,$E579))))</f>
        <v/>
      </c>
      <c r="DC579" s="223" t="str">
        <f t="array" ref="DC579">IF(AN579="","",
IF(INDEX(Settings!$H:$H,MATCH(DC$1,Settings!$G:$G,0))=TRUE,
100-100*(AN579-MINIFS(AN:AN,$E:$E,$E579))/(MAXIFS(AN:AN,$E:$E,$E579)-MINIFS(AN:AN,$E:$E,$E579)),
100*(AN579-MINIFS(AN:AN,$E:$E,$E579))/(MAXIFS(AN:AN,$E:$E,$E579)-MINIFS(AN:AN,$E:$E,$E579))))</f>
        <v/>
      </c>
      <c r="DD579" s="223" t="str">
        <f t="array" ref="DD579">IF(AO579="","",
IF(INDEX(Settings!$H:$H,MATCH(DD$1,Settings!$G:$G,0))=TRUE,
100-100*(AO579-MINIFS(AO:AO,$E:$E,$E579))/(MAXIFS(AO:AO,$E:$E,$E579)-MINIFS(AO:AO,$E:$E,$E579)),
100*(AO579-MINIFS(AO:AO,$E:$E,$E579))/(MAXIFS(AO:AO,$E:$E,$E579)-MINIFS(AO:AO,$E:$E,$E579))))</f>
        <v/>
      </c>
      <c r="DE579" s="223" t="str">
        <f t="array" ref="DE579">IF(AP579="","",
IF(INDEX(Settings!$H:$H,MATCH(DE$1,Settings!$G:$G,0))=TRUE,
100-100*(AP579-MINIFS(AP:AP,$E:$E,$E579))/(MAXIFS(AP:AP,$E:$E,$E579)-MINIFS(AP:AP,$E:$E,$E579)),
100*(AP579-MINIFS(AP:AP,$E:$E,$E579))/(MAXIFS(AP:AP,$E:$E,$E579)-MINIFS(AP:AP,$E:$E,$E579))))</f>
        <v/>
      </c>
      <c r="DF579" s="223" t="str">
        <f t="array" ref="DF579">IF(AQ579="","",
IF(INDEX(Settings!$H:$H,MATCH(DF$1,Settings!$G:$G,0))=TRUE,
100-100*(AQ579-MINIFS(AQ:AQ,$E:$E,$E579))/(MAXIFS(AQ:AQ,$E:$E,$E579)-MINIFS(AQ:AQ,$E:$E,$E579)),
100*(AQ579-MINIFS(AQ:AQ,$E:$E,$E579))/(MAXIFS(AQ:AQ,$E:$E,$E579)-MINIFS(AQ:AQ,$E:$E,$E579))))</f>
        <v/>
      </c>
      <c r="DG579" s="223" t="str">
        <f t="array" ref="DG579">IF(AR579="","",
IF(INDEX(Settings!$H:$H,MATCH(DG$1,Settings!$G:$G,0))=TRUE,
100-100*(AR579-MINIFS(AR:AR,$E:$E,$E579))/(MAXIFS(AR:AR,$E:$E,$E579)-MINIFS(AR:AR,$E:$E,$E579)),
100*(AR579-MINIFS(AR:AR,$E:$E,$E579))/(MAXIFS(AR:AR,$E:$E,$E579)-MINIFS(AR:AR,$E:$E,$E579))))</f>
        <v/>
      </c>
      <c r="DH579" s="223" t="str">
        <f t="array" ref="DH579">IF(AS579="","",
IF(INDEX(Settings!$H:$H,MATCH(DH$1,Settings!$G:$G,0))=TRUE,
100-100*(AS579-MINIFS(AS:AS,$E:$E,$E579))/(MAXIFS(AS:AS,$E:$E,$E579)-MINIFS(AS:AS,$E:$E,$E579)),
100*(AS579-MINIFS(AS:AS,$E:$E,$E579))/(MAXIFS(AS:AS,$E:$E,$E579)-MINIFS(AS:AS,$E:$E,$E579))))</f>
        <v/>
      </c>
      <c r="DI579" s="223" t="str">
        <f t="array" ref="DI579">IF(AT579="","",
IF(INDEX(Settings!$H:$H,MATCH(DI$1,Settings!$G:$G,0))=TRUE,
100-100*(AT579-MINIFS(AT:AT,$E:$E,$E579))/(MAXIFS(AT:AT,$E:$E,$E579)-MINIFS(AT:AT,$E:$E,$E579)),
100*(AT579-MINIFS(AT:AT,$E:$E,$E579))/(MAXIFS(AT:AT,$E:$E,$E579)-MINIFS(AT:AT,$E:$E,$E579))))</f>
        <v/>
      </c>
      <c r="DJ579" s="223" t="str">
        <f t="array" ref="DJ579">IF(AU579="","",
IF(INDEX(Settings!$H:$H,MATCH(DJ$1,Settings!$G:$G,0))=TRUE,
100-100*(AU579-MINIFS(AU:AU,$E:$E,$E579))/(MAXIFS(AU:AU,$E:$E,$E579)-MINIFS(AU:AU,$E:$E,$E579)),
100*(AU579-MINIFS(AU:AU,$E:$E,$E579))/(MAXIFS(AU:AU,$E:$E,$E579)-MINIFS(AU:AU,$E:$E,$E579))))</f>
        <v/>
      </c>
      <c r="DK579" s="223" t="str">
        <f t="array" ref="DK579">IF(AV579="","",
IF(INDEX(Settings!$H:$H,MATCH(DK$1,Settings!$G:$G,0))=TRUE,
100-100*(AV579-MINIFS(AV:AV,$E:$E,$E579))/(MAXIFS(AV:AV,$E:$E,$E579)-MINIFS(AV:AV,$E:$E,$E579)),
100*(AV579-MINIFS(AV:AV,$E:$E,$E579))/(MAXIFS(AV:AV,$E:$E,$E579)-MINIFS(AV:AV,$E:$E,$E579))))</f>
        <v/>
      </c>
      <c r="DL579" s="223" t="str">
        <f t="array" ref="DL579">IF(AW579="","",
IF(INDEX(Settings!$H:$H,MATCH(DL$1,Settings!$G:$G,0))=TRUE,
100-100*(AW579-MINIFS(AW:AW,$E:$E,$E579))/(MAXIFS(AW:AW,$E:$E,$E579)-MINIFS(AW:AW,$E:$E,$E579)),
100*(AW579-MINIFS(AW:AW,$E:$E,$E579))/(MAXIFS(AW:AW,$E:$E,$E579)-MINIFS(AW:AW,$E:$E,$E579))))</f>
        <v/>
      </c>
      <c r="DM579" s="223" t="str">
        <f t="array" ref="DM579">IF(AX579="","",
IF(INDEX(Settings!$H:$H,MATCH(DM$1,Settings!$G:$G,0))=TRUE,
100-100*(AX579-MINIFS(AX:AX,$E:$E,$E579))/(MAXIFS(AX:AX,$E:$E,$E579)-MINIFS(AX:AX,$E:$E,$E579)),
100*(AX579-MINIFS(AX:AX,$E:$E,$E579))/(MAXIFS(AX:AX,$E:$E,$E579)-MINIFS(AX:AX,$E:$E,$E579))))</f>
        <v/>
      </c>
      <c r="DN579" s="223" t="str">
        <f t="array" ref="DN579">IF(AY579="","",
IF(INDEX(Settings!$H:$H,MATCH(DN$1,Settings!$G:$G,0))=TRUE,
100-100*(AY579-MINIFS(AY:AY,$E:$E,$E579))/(MAXIFS(AY:AY,$E:$E,$E579)-MINIFS(AY:AY,$E:$E,$E579)),
100*(AY579-MINIFS(AY:AY,$E:$E,$E579))/(MAXIFS(AY:AY,$E:$E,$E579)-MINIFS(AY:AY,$E:$E,$E579))))</f>
        <v/>
      </c>
      <c r="DO579" s="223" t="str">
        <f t="array" ref="DO579">IF(AZ579="","",
IF(INDEX(Settings!$H:$H,MATCH(DO$1,Settings!$G:$G,0))=TRUE,
100-100*(AZ579-MINIFS(AZ:AZ,$E:$E,$E579))/(MAXIFS(AZ:AZ,$E:$E,$E579)-MINIFS(AZ:AZ,$E:$E,$E579)),
100*(AZ579-MINIFS(AZ:AZ,$E:$E,$E579))/(MAXIFS(AZ:AZ,$E:$E,$E579)-MINIFS(AZ:AZ,$E:$E,$E579))))</f>
        <v/>
      </c>
      <c r="DP579" s="223" t="str">
        <f t="array" ref="DP579">IF(BA579="","",
IF(INDEX(Settings!$H:$H,MATCH(DP$1,Settings!$G:$G,0))=TRUE,
100-100*(BA579-MINIFS(BA:BA,$E:$E,$E579))/(MAXIFS(BA:BA,$E:$E,$E579)-MINIFS(BA:BA,$E:$E,$E579)),
100*(BA579-MINIFS(BA:BA,$E:$E,$E579))/(MAXIFS(BA:BA,$E:$E,$E579)-MINIFS(BA:BA,$E:$E,$E579))))</f>
        <v/>
      </c>
      <c r="DQ579" s="223" t="str">
        <f t="array" ref="DQ579">IF(BB579="","",
IF(INDEX(Settings!$H:$H,MATCH(DQ$1,Settings!$G:$G,0))=TRUE,
100-100*(BB579-MINIFS(BB:BB,$E:$E,$E579))/(MAXIFS(BB:BB,$E:$E,$E579)-MINIFS(BB:BB,$E:$E,$E579)),
100*(BB579-MINIFS(BB:BB,$E:$E,$E579))/(MAXIFS(BB:BB,$E:$E,$E579)-MINIFS(BB:BB,$E:$E,$E579))))</f>
        <v/>
      </c>
      <c r="DR579" s="223" t="str">
        <f t="array" ref="DR579">IF(BC579="","",
IF(INDEX(Settings!$H:$H,MATCH(DR$1,Settings!$G:$G,0))=TRUE,
100-100*(BC579-MINIFS(BC:BC,$E:$E,$E579))/(MAXIFS(BC:BC,$E:$E,$E579)-MINIFS(BC:BC,$E:$E,$E579)),
100*(BC579-MINIFS(BC:BC,$E:$E,$E579))/(MAXIFS(BC:BC,$E:$E,$E579)-MINIFS(BC:BC,$E:$E,$E579))))</f>
        <v/>
      </c>
      <c r="DS579" s="223" t="str">
        <f t="array" ref="DS579">IF(BD579="","",
IF(INDEX(Settings!$H:$H,MATCH(DS$1,Settings!$G:$G,0))=TRUE,
100-100*(BD579-MINIFS(BD:BD,$E:$E,$E579))/(MAXIFS(BD:BD,$E:$E,$E579)-MINIFS(BD:BD,$E:$E,$E579)),
100*(BD579-MINIFS(BD:BD,$E:$E,$E579))/(MAXIFS(BD:BD,$E:$E,$E579)-MINIFS(BD:BD,$E:$E,$E579))))</f>
        <v/>
      </c>
      <c r="DT579" s="223" t="str">
        <f t="array" ref="DT579">IF(BE579="","",
IF(INDEX(Settings!$H:$H,MATCH(DT$1,Settings!$G:$G,0))=TRUE,
100-100*(BE579-MINIFS(BE:BE,$E:$E,$E579))/(MAXIFS(BE:BE,$E:$E,$E579)-MINIFS(BE:BE,$E:$E,$E579)),
100*(BE579-MINIFS(BE:BE,$E:$E,$E579))/(MAXIFS(BE:BE,$E:$E,$E579)-MINIFS(BE:BE,$E:$E,$E579))))</f>
        <v/>
      </c>
      <c r="DU579" s="223" t="str">
        <f t="array" ref="DU579">IF(BF579="","",
IF(INDEX(Settings!$H:$H,MATCH(DU$1,Settings!$G:$G,0))=TRUE,
100-100*(BF579-MINIFS(BF:BF,$E:$E,$E579))/(MAXIFS(BF:BF,$E:$E,$E579)-MINIFS(BF:BF,$E:$E,$E579)),
100*(BF579-MINIFS(BF:BF,$E:$E,$E579))/(MAXIFS(BF:BF,$E:$E,$E579)-MINIFS(BF:BF,$E:$E,$E579))))</f>
        <v/>
      </c>
      <c r="DV579" s="223" t="str">
        <f t="array" ref="DV579">IF(BG579="","",
IF(INDEX(Settings!$H:$H,MATCH(DV$1,Settings!$G:$G,0))=TRUE,
100-100*(BG579-MINIFS(BG:BG,$E:$E,$E579))/(MAXIFS(BG:BG,$E:$E,$E579)-MINIFS(BG:BG,$E:$E,$E579)),
100*(BG579-MINIFS(BG:BG,$E:$E,$E579))/(MAXIFS(BG:BG,$E:$E,$E579)-MINIFS(BG:BG,$E:$E,$E579))))</f>
        <v/>
      </c>
      <c r="DW579" s="223" t="str">
        <f t="array" ref="DW579">IF(BH579="","",
IF(INDEX(Settings!$H:$H,MATCH(DW$1,Settings!$G:$G,0))=TRUE,
100-100*(BH579-MINIFS(BH:BH,$E:$E,$E579))/(MAXIFS(BH:BH,$E:$E,$E579)-MINIFS(BH:BH,$E:$E,$E579)),
100*(BH579-MINIFS(BH:BH,$E:$E,$E579))/(MAXIFS(BH:BH,$E:$E,$E579)-MINIFS(BH:BH,$E:$E,$E579))))</f>
        <v/>
      </c>
      <c r="DX579" s="223" t="str">
        <f t="array" ref="DX579">IF(BI579="","",
IF(INDEX(Settings!$H:$H,MATCH(DX$1,Settings!$G:$G,0))=TRUE,
100-100*(BI579-MINIFS(BI:BI,$E:$E,$E579))/(MAXIFS(BI:BI,$E:$E,$E579)-MINIFS(BI:BI,$E:$E,$E579)),
100*(BI579-MINIFS(BI:BI,$E:$E,$E579))/(MAXIFS(BI:BI,$E:$E,$E579)-MINIFS(BI:BI,$E:$E,$E579))))</f>
        <v/>
      </c>
      <c r="DY579" s="223" t="str">
        <f t="array" ref="DY579">IF(BJ579="","",
IF(INDEX(Settings!$H:$H,MATCH(DY$1,Settings!$G:$G,0))=TRUE,
100-100*(BJ579-MINIFS(BJ:BJ,$E:$E,$E579))/(MAXIFS(BJ:BJ,$E:$E,$E579)-MINIFS(BJ:BJ,$E:$E,$E579)),
100*(BJ579-MINIFS(BJ:BJ,$E:$E,$E579))/(MAXIFS(BJ:BJ,$E:$E,$E579)-MINIFS(BJ:BJ,$E:$E,$E579))))</f>
        <v/>
      </c>
      <c r="DZ579" s="225"/>
      <c r="EA579" s="225"/>
      <c r="EB579" s="225" t="str">
        <f t="shared" si="8"/>
        <v/>
      </c>
      <c r="EC579" s="225" t="str">
        <f t="shared" si="9"/>
        <v/>
      </c>
      <c r="ED579" s="225" t="str">
        <f t="shared" si="10"/>
        <v/>
      </c>
      <c r="EE579" s="225" t="str">
        <f t="shared" si="11"/>
        <v/>
      </c>
      <c r="EF579" s="225" t="str">
        <f t="shared" si="12"/>
        <v/>
      </c>
      <c r="EG579" s="225" t="str">
        <f t="shared" si="13"/>
        <v/>
      </c>
      <c r="EH579" s="225"/>
      <c r="EI579" s="225"/>
      <c r="EJ579" s="225"/>
      <c r="EK579" s="225"/>
      <c r="EL579" s="225"/>
      <c r="EM579" s="225"/>
    </row>
    <row r="580">
      <c r="A580" s="231"/>
      <c r="B580" s="231"/>
      <c r="C580" s="231"/>
      <c r="D580" s="231" t="str">
        <f t="array" ref="D580">IFERROR(INDEX(Profiles!$B:$B,MATCH($A580,Profiles!$A:$A,0)),"")</f>
        <v/>
      </c>
      <c r="E580" s="231"/>
      <c r="F580" s="231"/>
      <c r="G580" s="231"/>
      <c r="H580" s="231"/>
      <c r="I580" s="231" t="str">
        <f>IF(A580="","",IF(Settings!$N$3="DATE",F580&amp;": "&amp;TEXT(B580,"M/DD/YY"),F580&amp;": "&amp;H580))</f>
        <v/>
      </c>
      <c r="J580" s="231"/>
      <c r="K580" s="231"/>
      <c r="L580" s="231"/>
      <c r="M580" s="232" t="str">
        <f t="shared" si="14"/>
        <v/>
      </c>
      <c r="N580" s="231"/>
      <c r="O580" s="231"/>
      <c r="P580" s="231"/>
      <c r="Q580" s="231"/>
      <c r="R580" s="231"/>
      <c r="S580" s="230" t="str">
        <f>IFERROR(VLOOKUP(AF580, 'YOYO IR Scores'!A:C, 3, FALSE), "")
</f>
        <v/>
      </c>
      <c r="T580" s="231"/>
      <c r="U580" s="231"/>
      <c r="V580" s="231"/>
      <c r="W580" s="231"/>
      <c r="X580" s="233" t="str">
        <f t="shared" si="4"/>
        <v/>
      </c>
      <c r="Y580" s="234" t="str">
        <f t="shared" si="5"/>
        <v/>
      </c>
      <c r="Z580" s="234" t="str">
        <f t="shared" si="6"/>
        <v/>
      </c>
      <c r="AA580" s="233" t="str">
        <f t="shared" si="7"/>
        <v/>
      </c>
      <c r="AB580" s="232"/>
      <c r="AC580" s="232"/>
      <c r="AD580" s="232"/>
      <c r="AE580" s="232" t="str">
        <f>IFERROR(VLOOKUP(AF580, 'YOYO IR Scores'!A:C, 2, FALSE), "")</f>
        <v/>
      </c>
      <c r="AF580" s="232"/>
      <c r="AG580" s="23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c r="BD580" s="232"/>
      <c r="BE580" s="232"/>
      <c r="BF580" s="232"/>
      <c r="BG580" s="232"/>
      <c r="BH580" s="232"/>
      <c r="BI580" s="232"/>
      <c r="BJ580" s="232"/>
      <c r="BK580" s="232" t="str">
        <f t="array" ref="BK580">IF(J580="","",
IF(INDEX(Settings!$H:$H,MATCH(BY$1,Settings!$G:$G,0))=TRUE,
100-100*(J580-MIN(J:J))/(MAX(J:J)-MIN(J:J)),
100*(J580-MIN(J:J))/(MAX(J:J)-MIN(J:J))))</f>
        <v/>
      </c>
      <c r="BL580" s="232" t="str">
        <f t="array" ref="BL580">IF(J580="","",
IF(INDEX(Settings!$H:$H,MATCH(BY$1,Settings!$G:$G,0))=TRUE,
100-100*(J580-MINIFS(J:J,$E:$E,$E580))/(MAXIFS(J:J,$E:$E,$E580)-MINIFS(J:J,$E:$E,$E580)),
100*(J580-MINIFS(J:J,$E:$E,$E580))/(MAXIFS(J:J,$E:$E,$E580)-MINIFS(J:J,$E:$E,$E580))))</f>
        <v/>
      </c>
      <c r="BM580" s="232" t="str">
        <f t="array" ref="BM580">IF(J580="","",
IF(INDEX(Settings!$H:$H,MATCH(BY$1,Settings!$G:$G,0))=TRUE,
100-100*(J580-MINIFS(J:J,$E:$E,$E580,$I:$I,$I580))/(MAXIFS(J:J,$E:$E,$E580,$I:$I,$I580)-MINIFS(J:J,$E:$E,$E580,$I:$I,$I580)),
100*(J580-MINIFS(J:J,$E:$E,$E580,$I:$I,$I580))/(MAXIFS(J:J,$E:$E,$E580,$I:$I,$I580)-MINIFS(J:J,$E:$E,$E580,$I:$I,$I580))))</f>
        <v/>
      </c>
      <c r="BN580" s="231" t="str">
        <f t="array" ref="BN580">IF(J580="","",
IF(INDEX(Settings!$H:$H,MATCH(BY$1,Settings!$G:$G,0))=TRUE,
100-100*PERCENTRANK(J:J,J580),
100*PERCENTRANK(J:J,J580)))</f>
        <v/>
      </c>
      <c r="BO580" s="231" t="str">
        <f>IFERROR(__xludf.DUMMYFUNCTION("IF(J580="""","""",
IF(INDEX(Settings!$H:$H,MATCH(BY$1,Settings!$G:$G,0))=TRUE,
100-100*PERCENTRANK(FILTER(J:J,$E:$E=$E580),J580),
100*PERCENTRANK(FILTER(J:J,$E:$E=$E580),J580)))"),"")</f>
        <v/>
      </c>
      <c r="BP580" s="231" t="str">
        <f>IFERROR(__xludf.DUMMYFUNCTION("IF(J580="""","""",
IF(INDEX(Settings!$H:$H,MATCH(BY$1,Settings!$G:$G,0))=TRUE,
100-100*PERCENTRANK(FILTER(J:J,$E:$E=$E580,$I:$I=$I580),J580),
100*PERCENTRANK(FILTER(J:J,$E:$E=$E580,$I:$I=$I580),J580)))"),"")</f>
        <v/>
      </c>
      <c r="BQ580" s="233" t="str">
        <f t="array" ref="BQ580">IF(J580="","",
IF(INDEX(Settings!$H:$H,MATCH(BY$1,Settings!$G:$G,0))=TRUE,
-1*(J580-AVERAGE(J:J))/STDEV(J:J),
(J580-AVERAGE(J:J))/STDEV(J:J)))</f>
        <v/>
      </c>
      <c r="BR580" s="233" t="str">
        <f>IFERROR(__xludf.DUMMYFUNCTION("IF(J580="""","""",
IF(INDEX(Settings!$H:$H,MATCH(BY$1,Settings!$G:$G,0))=TRUE,
-1*(J580-AVERAGEIFS(J:J,$E:$E,$E580))/STDEV(FILTER(J:J,$E:$E=$E580)),
(J580-AVERAGEIFS(J:J,$E:$E,$E580))/STDEV(FILTER(J:J,$E:$E=$E580))))"),"")</f>
        <v/>
      </c>
      <c r="BS580" s="233"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1"/>
      <c r="BX580" s="231"/>
      <c r="BY580" s="232" t="str">
        <f t="array" ref="BY580">IF(J580="","",
IF(INDEX(Settings!$H:$H,MATCH(BY$1,Settings!$G:$G,0))=TRUE,
100-100*(J580-MINIFS(J:J,$E:$E,$E580))/(MAXIFS(J:J,$E:$E,$E580)-MINIFS(J:J,$E:$E,$E580)),
100*(J580-MINIFS(J:J,$E:$E,$E580))/(MAXIFS(J:J,$E:$E,$E580)-MINIFS(J:J,$E:$E,$E580))))</f>
        <v/>
      </c>
      <c r="BZ580" s="232" t="str">
        <f t="array" ref="BZ580">IF(K580="","",
IF(INDEX(Settings!$H:$H,MATCH(BZ$1,Settings!$G:$G,0))=TRUE,
100-100*(K580-MINIFS(K:K,$E:$E,$E580))/(MAXIFS(K:K,$E:$E,$E580)-MINIFS(K:K,$E:$E,$E580)),
100*(K580-MINIFS(K:K,$E:$E,$E580))/(MAXIFS(K:K,$E:$E,$E580)-MINIFS(K:K,$E:$E,$E580))))</f>
        <v/>
      </c>
      <c r="CA580" s="232" t="str">
        <f t="array" ref="CA580">IF(L580="","",
IF(INDEX(Settings!$H:$H,MATCH(CA$1,Settings!$G:$G,0))=TRUE,
100-100*(L580-MINIFS(L:L,$E:$E,$E580))/(MAXIFS(L:L,$E:$E,$E580)-MINIFS(L:L,$E:$E,$E580)),
100*(L580-MINIFS(L:L,$E:$E,$E580))/(MAXIFS(L:L,$E:$E,$E580)-MINIFS(L:L,$E:$E,$E580))))</f>
        <v/>
      </c>
      <c r="CB580" s="232" t="str">
        <f t="array" ref="CB580">IF(M580="","",
IF(INDEX(Settings!$H:$H,MATCH(CB$1,Settings!$G:$G,0))=TRUE,
100-100*(M580-MINIFS(M:M,$E:$E,$E580))/(MAXIFS(M:M,$E:$E,$E580)-MINIFS(M:M,$E:$E,$E580)),
100*(M580-MINIFS(M:M,$E:$E,$E580))/(MAXIFS(M:M,$E:$E,$E580)-MINIFS(M:M,$E:$E,$E580))))</f>
        <v/>
      </c>
      <c r="CC580" s="232" t="str">
        <f t="array" ref="CC580">IF(N580="","",
IF(INDEX(Settings!$H:$H,MATCH(CC$1,Settings!$G:$G,0))=TRUE,
100-100*(N580-MINIFS(N:N,$E:$E,$E580))/(MAXIFS(N:N,$E:$E,$E580)-MINIFS(N:N,$E:$E,$E580)),
100*(N580-MINIFS(N:N,$E:$E,$E580))/(MAXIFS(N:N,$E:$E,$E580)-MINIFS(N:N,$E:$E,$E580))))</f>
        <v/>
      </c>
      <c r="CD580" s="232" t="str">
        <f t="array" ref="CD580">IF(O580="","",
IF(INDEX(Settings!$H:$H,MATCH(CD$1,Settings!$G:$G,0))=TRUE,
100-100*(O580-MINIFS(O:O,$E:$E,$E580))/(MAXIFS(O:O,$E:$E,$E580)-MINIFS(O:O,$E:$E,$E580)),
100*(O580-MINIFS(O:O,$E:$E,$E580))/(MAXIFS(O:O,$E:$E,$E580)-MINIFS(O:O,$E:$E,$E580))))</f>
        <v/>
      </c>
      <c r="CE580" s="232" t="str">
        <f t="array" ref="CE580">IF(P580="","",
IF(INDEX(Settings!$H:$H,MATCH(CE$1,Settings!$G:$G,0))=TRUE,
100-100*(P580-MINIFS(P:P,$E:$E,$E580))/(MAXIFS(P:P,$E:$E,$E580)-MINIFS(P:P,$E:$E,$E580)),
100*(P580-MINIFS(P:P,$E:$E,$E580))/(MAXIFS(P:P,$E:$E,$E580)-MINIFS(P:P,$E:$E,$E580))))</f>
        <v/>
      </c>
      <c r="CF580" s="232" t="str">
        <f t="array" ref="CF580">IF(Q580="","",
IF(INDEX(Settings!$H:$H,MATCH(CF$1,Settings!$G:$G,0))=TRUE,
100-100*(Q580-MINIFS(Q:Q,$E:$E,$E580))/(MAXIFS(Q:Q,$E:$E,$E580)-MINIFS(Q:Q,$E:$E,$E580)),
100*(Q580-MINIFS(Q:Q,$E:$E,$E580))/(MAXIFS(Q:Q,$E:$E,$E580)-MINIFS(Q:Q,$E:$E,$E580))))</f>
        <v/>
      </c>
      <c r="CG580" s="232" t="str">
        <f t="array" ref="CG580">IF(R580="","",
IF(INDEX(Settings!$H:$H,MATCH(CG$1,Settings!$G:$G,0))=TRUE,
100-100*(R580-MINIFS(R:R,$E:$E,$E580))/(MAXIFS(R:R,$E:$E,$E580)-MINIFS(R:R,$E:$E,$E580)),
100*(R580-MINIFS(R:R,$E:$E,$E580))/(MAXIFS(R:R,$E:$E,$E580)-MINIFS(R:R,$E:$E,$E580))))</f>
        <v/>
      </c>
      <c r="CH580" s="232" t="str">
        <f t="array" ref="CH580">IF(S580="","",
IF(INDEX(Settings!$H:$H,MATCH(CH$1,Settings!$G:$G,0))=TRUE,
100-100*(S580-MINIFS(S:S,$E:$E,$E580))/(MAXIFS(S:S,$E:$E,$E580)-MINIFS(S:S,$E:$E,$E580)),
100*(S580-MINIFS(S:S,$E:$E,$E580))/(MAXIFS(S:S,$E:$E,$E580)-MINIFS(S:S,$E:$E,$E580))))</f>
        <v/>
      </c>
      <c r="CI580" s="232" t="str">
        <f t="array" ref="CI580">IF(T580="","",
IF(INDEX(Settings!$H:$H,MATCH(CI$1,Settings!$G:$G,0))=TRUE,
100-100*(T580-MINIFS(T:T,$E:$E,$E580))/(MAXIFS(T:T,$E:$E,$E580)-MINIFS(T:T,$E:$E,$E580)),
100*(T580-MINIFS(T:T,$E:$E,$E580))/(MAXIFS(T:T,$E:$E,$E580)-MINIFS(T:T,$E:$E,$E580))))</f>
        <v/>
      </c>
      <c r="CJ580" s="232" t="str">
        <f t="array" ref="CJ580">IF(U580="","",
IF(INDEX(Settings!$H:$H,MATCH(CJ$1,Settings!$G:$G,0))=TRUE,
100-100*(U580-MINIFS(U:U,$E:$E,$E580))/(MAXIFS(U:U,$E:$E,$E580)-MINIFS(U:U,$E:$E,$E580)),
100*(U580-MINIFS(U:U,$E:$E,$E580))/(MAXIFS(U:U,$E:$E,$E580)-MINIFS(U:U,$E:$E,$E580))))</f>
        <v/>
      </c>
      <c r="CK580" s="232" t="str">
        <f t="array" ref="CK580">IF(V580="","",
IF(INDEX(Settings!$H:$H,MATCH(CK$1,Settings!$G:$G,0))=TRUE,
100-100*(V580-MINIFS(V:V,$E:$E,$E580))/(MAXIFS(V:V,$E:$E,$E580)-MINIFS(V:V,$E:$E,$E580)),
100*(V580-MINIFS(V:V,$E:$E,$E580))/(MAXIFS(V:V,$E:$E,$E580)-MINIFS(V:V,$E:$E,$E580))))</f>
        <v/>
      </c>
      <c r="CL580" s="232" t="str">
        <f t="array" ref="CL580">IF(W580="","",
IF(INDEX(Settings!$H:$H,MATCH(CL$1,Settings!$G:$G,0))=TRUE,
100-100*(W580-MINIFS(W:W,$E:$E,$E580))/(MAXIFS(W:W,$E:$E,$E580)-MINIFS(W:W,$E:$E,$E580)),
100*(W580-MINIFS(W:W,$E:$E,$E580))/(MAXIFS(W:W,$E:$E,$E580)-MINIFS(W:W,$E:$E,$E580))))</f>
        <v/>
      </c>
      <c r="CM580" s="232" t="str">
        <f t="array" ref="CM580">IF(X580="","",
IF(INDEX(Settings!$H:$H,MATCH(CM$1,Settings!$G:$G,0))=TRUE,
100-100*(X580-MINIFS(X:X,$E:$E,$E580))/(MAXIFS(X:X,$E:$E,$E580)-MINIFS(X:X,$E:$E,$E580)),
100*(X580-MINIFS(X:X,$E:$E,$E580))/(MAXIFS(X:X,$E:$E,$E580)-MINIFS(X:X,$E:$E,$E580))))</f>
        <v/>
      </c>
      <c r="CN580" s="232" t="str">
        <f t="array" ref="CN580">IF(Y580="","",
IF(INDEX(Settings!$H:$H,MATCH(CN$1,Settings!$G:$G,0))=TRUE,
100-100*(Y580-MINIFS(Y:Y,$E:$E,$E580))/(MAXIFS(Y:Y,$E:$E,$E580)-MINIFS(Y:Y,$E:$E,$E580)),
100*(Y580-MINIFS(Y:Y,$E:$E,$E580))/(MAXIFS(Y:Y,$E:$E,$E580)-MINIFS(Y:Y,$E:$E,$E580))))</f>
        <v/>
      </c>
      <c r="CO580" s="232" t="str">
        <f t="array" ref="CO580">IF(Z580="","",
IF(INDEX(Settings!$H:$H,MATCH(CO$1,Settings!$G:$G,0))=TRUE,
100-100*(Z580-MINIFS(Z:Z,$E:$E,$E580))/(MAXIFS(Z:Z,$E:$E,$E580)-MINIFS(Z:Z,$E:$E,$E580)),
100*(Z580-MINIFS(Z:Z,$E:$E,$E580))/(MAXIFS(Z:Z,$E:$E,$E580)-MINIFS(Z:Z,$E:$E,$E580))))</f>
        <v/>
      </c>
      <c r="CP580" s="232" t="str">
        <f t="array" ref="CP580">IF(AA580="","",
IF(INDEX(Settings!$H:$H,MATCH(CP$1,Settings!$G:$G,0))=TRUE,
100-100*(AA580-MINIFS(AA:AA,$E:$E,$E580))/(MAXIFS(AA:AA,$E:$E,$E580)-MINIFS(AA:AA,$E:$E,$E580)),
100*(AA580-MINIFS(AA:AA,$E:$E,$E580))/(MAXIFS(AA:AA,$E:$E,$E580)-MINIFS(AA:AA,$E:$E,$E580))))</f>
        <v/>
      </c>
      <c r="CQ580" s="232" t="str">
        <f t="array" ref="CQ580">IF(AB580="","",
IF(INDEX(Settings!$H:$H,MATCH(CQ$1,Settings!$G:$G,0))=TRUE,
100-100*(AB580-MINIFS(AB:AB,$E:$E,$E580))/(MAXIFS(AB:AB,$E:$E,$E580)-MINIFS(AB:AB,$E:$E,$E580)),
100*(AB580-MINIFS(AB:AB,$E:$E,$E580))/(MAXIFS(AB:AB,$E:$E,$E580)-MINIFS(AB:AB,$E:$E,$E580))))</f>
        <v/>
      </c>
      <c r="CR580" s="232" t="str">
        <f t="array" ref="CR580">IF(AC580="","",
IF(INDEX(Settings!$H:$H,MATCH(CR$1,Settings!$G:$G,0))=TRUE,
100-100*(AC580-MINIFS(AC:AC,$E:$E,$E580))/(MAXIFS(AC:AC,$E:$E,$E580)-MINIFS(AC:AC,$E:$E,$E580)),
100*(AC580-MINIFS(AC:AC,$E:$E,$E580))/(MAXIFS(AC:AC,$E:$E,$E580)-MINIFS(AC:AC,$E:$E,$E580))))</f>
        <v/>
      </c>
      <c r="CS580" s="232" t="str">
        <f t="array" ref="CS580">IF(AD580="","",
IF(INDEX(Settings!$H:$H,MATCH(CS$1,Settings!$G:$G,0))=TRUE,
100-100*(AD580-MINIFS(AD:AD,$E:$E,$E580))/(MAXIFS(AD:AD,$E:$E,$E580)-MINIFS(AD:AD,$E:$E,$E580)),
100*(AD580-MINIFS(AD:AD,$E:$E,$E580))/(MAXIFS(AD:AD,$E:$E,$E580)-MINIFS(AD:AD,$E:$E,$E580))))</f>
        <v/>
      </c>
      <c r="CT580" s="232" t="str">
        <f t="array" ref="CT580">IF(AE580="","",
IF(INDEX(Settings!$H:$H,MATCH(CT$1,Settings!$G:$G,0))=TRUE,
100-100*(AE580-MINIFS(AE:AE,$E:$E,$E580))/(MAXIFS(AE:AE,$E:$E,$E580)-MINIFS(AE:AE,$E:$E,$E580)),
100*(AE580-MINIFS(AE:AE,$E:$E,$E580))/(MAXIFS(AE:AE,$E:$E,$E580)-MINIFS(AE:AE,$E:$E,$E580))))</f>
        <v/>
      </c>
      <c r="CU580" s="232" t="str">
        <f t="array" ref="CU580">IF(AF580="","",
IF(INDEX(Settings!$H:$H,MATCH(CU$1,Settings!$G:$G,0))=TRUE,
100-100*(AF580-MINIFS(AF:AF,$E:$E,$E580))/(MAXIFS(AF:AF,$E:$E,$E580)-MINIFS(AF:AF,$E:$E,$E580)),
100*(AF580-MINIFS(AF:AF,$E:$E,$E580))/(MAXIFS(AF:AF,$E:$E,$E580)-MINIFS(AF:AF,$E:$E,$E580))))</f>
        <v/>
      </c>
      <c r="CV580" s="232" t="str">
        <f t="array" ref="CV580">IF(AG580="","",
IF(INDEX(Settings!$H:$H,MATCH(CV$1,Settings!$G:$G,0))=TRUE,
100-100*(AG580-MINIFS(AG:AG,$E:$E,$E580))/(MAXIFS(AG:AG,$E:$E,$E580)-MINIFS(AG:AG,$E:$E,$E580)),
100*(AG580-MINIFS(AG:AG,$E:$E,$E580))/(MAXIFS(AG:AG,$E:$E,$E580)-MINIFS(AG:AG,$E:$E,$E580))))</f>
        <v/>
      </c>
      <c r="CW580" s="232" t="str">
        <f t="array" ref="CW580">IF(AH580="","",
IF(INDEX(Settings!$H:$H,MATCH(CW$1,Settings!$G:$G,0))=TRUE,
100-100*(AH580-MINIFS(AH:AH,$E:$E,$E580))/(MAXIFS(AH:AH,$E:$E,$E580)-MINIFS(AH:AH,$E:$E,$E580)),
100*(AH580-MINIFS(AH:AH,$E:$E,$E580))/(MAXIFS(AH:AH,$E:$E,$E580)-MINIFS(AH:AH,$E:$E,$E580))))</f>
        <v/>
      </c>
      <c r="CX580" s="232" t="str">
        <f t="array" ref="CX580">IF(AI580="","",
IF(INDEX(Settings!$H:$H,MATCH(CX$1,Settings!$G:$G,0))=TRUE,
100-100*(AI580-MINIFS(AI:AI,$E:$E,$E580))/(MAXIFS(AI:AI,$E:$E,$E580)-MINIFS(AI:AI,$E:$E,$E580)),
100*(AI580-MINIFS(AI:AI,$E:$E,$E580))/(MAXIFS(AI:AI,$E:$E,$E580)-MINIFS(AI:AI,$E:$E,$E580))))</f>
        <v/>
      </c>
      <c r="CY580" s="232" t="str">
        <f t="array" ref="CY580">IF(AJ580="","",
IF(INDEX(Settings!$H:$H,MATCH(CY$1,Settings!$G:$G,0))=TRUE,
100-100*(AJ580-MINIFS(AJ:AJ,$E:$E,$E580))/(MAXIFS(AJ:AJ,$E:$E,$E580)-MINIFS(AJ:AJ,$E:$E,$E580)),
100*(AJ580-MINIFS(AJ:AJ,$E:$E,$E580))/(MAXIFS(AJ:AJ,$E:$E,$E580)-MINIFS(AJ:AJ,$E:$E,$E580))))</f>
        <v/>
      </c>
      <c r="CZ580" s="232" t="str">
        <f t="array" ref="CZ580">IF(AK580="","",
IF(INDEX(Settings!$H:$H,MATCH(CZ$1,Settings!$G:$G,0))=TRUE,
100-100*(AK580-MINIFS(AK:AK,$E:$E,$E580))/(MAXIFS(AK:AK,$E:$E,$E580)-MINIFS(AK:AK,$E:$E,$E580)),
100*(AK580-MINIFS(AK:AK,$E:$E,$E580))/(MAXIFS(AK:AK,$E:$E,$E580)-MINIFS(AK:AK,$E:$E,$E580))))</f>
        <v/>
      </c>
      <c r="DA580" s="232" t="str">
        <f t="array" ref="DA580">IF(AL580="","",
IF(INDEX(Settings!$H:$H,MATCH(DA$1,Settings!$G:$G,0))=TRUE,
100-100*(AL580-MINIFS(AL:AL,$E:$E,$E580))/(MAXIFS(AL:AL,$E:$E,$E580)-MINIFS(AL:AL,$E:$E,$E580)),
100*(AL580-MINIFS(AL:AL,$E:$E,$E580))/(MAXIFS(AL:AL,$E:$E,$E580)-MINIFS(AL:AL,$E:$E,$E580))))</f>
        <v/>
      </c>
      <c r="DB580" s="232" t="str">
        <f t="array" ref="DB580">IF(AM580="","",
IF(INDEX(Settings!$H:$H,MATCH(DB$1,Settings!$G:$G,0))=TRUE,
100-100*(AM580-MINIFS(AM:AM,$E:$E,$E580))/(MAXIFS(AM:AM,$E:$E,$E580)-MINIFS(AM:AM,$E:$E,$E580)),
100*(AM580-MINIFS(AM:AM,$E:$E,$E580))/(MAXIFS(AM:AM,$E:$E,$E580)-MINIFS(AM:AM,$E:$E,$E580))))</f>
        <v/>
      </c>
      <c r="DC580" s="232" t="str">
        <f t="array" ref="DC580">IF(AN580="","",
IF(INDEX(Settings!$H:$H,MATCH(DC$1,Settings!$G:$G,0))=TRUE,
100-100*(AN580-MINIFS(AN:AN,$E:$E,$E580))/(MAXIFS(AN:AN,$E:$E,$E580)-MINIFS(AN:AN,$E:$E,$E580)),
100*(AN580-MINIFS(AN:AN,$E:$E,$E580))/(MAXIFS(AN:AN,$E:$E,$E580)-MINIFS(AN:AN,$E:$E,$E580))))</f>
        <v/>
      </c>
      <c r="DD580" s="232" t="str">
        <f t="array" ref="DD580">IF(AO580="","",
IF(INDEX(Settings!$H:$H,MATCH(DD$1,Settings!$G:$G,0))=TRUE,
100-100*(AO580-MINIFS(AO:AO,$E:$E,$E580))/(MAXIFS(AO:AO,$E:$E,$E580)-MINIFS(AO:AO,$E:$E,$E580)),
100*(AO580-MINIFS(AO:AO,$E:$E,$E580))/(MAXIFS(AO:AO,$E:$E,$E580)-MINIFS(AO:AO,$E:$E,$E580))))</f>
        <v/>
      </c>
      <c r="DE580" s="232" t="str">
        <f t="array" ref="DE580">IF(AP580="","",
IF(INDEX(Settings!$H:$H,MATCH(DE$1,Settings!$G:$G,0))=TRUE,
100-100*(AP580-MINIFS(AP:AP,$E:$E,$E580))/(MAXIFS(AP:AP,$E:$E,$E580)-MINIFS(AP:AP,$E:$E,$E580)),
100*(AP580-MINIFS(AP:AP,$E:$E,$E580))/(MAXIFS(AP:AP,$E:$E,$E580)-MINIFS(AP:AP,$E:$E,$E580))))</f>
        <v/>
      </c>
      <c r="DF580" s="232" t="str">
        <f t="array" ref="DF580">IF(AQ580="","",
IF(INDEX(Settings!$H:$H,MATCH(DF$1,Settings!$G:$G,0))=TRUE,
100-100*(AQ580-MINIFS(AQ:AQ,$E:$E,$E580))/(MAXIFS(AQ:AQ,$E:$E,$E580)-MINIFS(AQ:AQ,$E:$E,$E580)),
100*(AQ580-MINIFS(AQ:AQ,$E:$E,$E580))/(MAXIFS(AQ:AQ,$E:$E,$E580)-MINIFS(AQ:AQ,$E:$E,$E580))))</f>
        <v/>
      </c>
      <c r="DG580" s="232" t="str">
        <f t="array" ref="DG580">IF(AR580="","",
IF(INDEX(Settings!$H:$H,MATCH(DG$1,Settings!$G:$G,0))=TRUE,
100-100*(AR580-MINIFS(AR:AR,$E:$E,$E580))/(MAXIFS(AR:AR,$E:$E,$E580)-MINIFS(AR:AR,$E:$E,$E580)),
100*(AR580-MINIFS(AR:AR,$E:$E,$E580))/(MAXIFS(AR:AR,$E:$E,$E580)-MINIFS(AR:AR,$E:$E,$E580))))</f>
        <v/>
      </c>
      <c r="DH580" s="232" t="str">
        <f t="array" ref="DH580">IF(AS580="","",
IF(INDEX(Settings!$H:$H,MATCH(DH$1,Settings!$G:$G,0))=TRUE,
100-100*(AS580-MINIFS(AS:AS,$E:$E,$E580))/(MAXIFS(AS:AS,$E:$E,$E580)-MINIFS(AS:AS,$E:$E,$E580)),
100*(AS580-MINIFS(AS:AS,$E:$E,$E580))/(MAXIFS(AS:AS,$E:$E,$E580)-MINIFS(AS:AS,$E:$E,$E580))))</f>
        <v/>
      </c>
      <c r="DI580" s="232" t="str">
        <f t="array" ref="DI580">IF(AT580="","",
IF(INDEX(Settings!$H:$H,MATCH(DI$1,Settings!$G:$G,0))=TRUE,
100-100*(AT580-MINIFS(AT:AT,$E:$E,$E580))/(MAXIFS(AT:AT,$E:$E,$E580)-MINIFS(AT:AT,$E:$E,$E580)),
100*(AT580-MINIFS(AT:AT,$E:$E,$E580))/(MAXIFS(AT:AT,$E:$E,$E580)-MINIFS(AT:AT,$E:$E,$E580))))</f>
        <v/>
      </c>
      <c r="DJ580" s="232" t="str">
        <f t="array" ref="DJ580">IF(AU580="","",
IF(INDEX(Settings!$H:$H,MATCH(DJ$1,Settings!$G:$G,0))=TRUE,
100-100*(AU580-MINIFS(AU:AU,$E:$E,$E580))/(MAXIFS(AU:AU,$E:$E,$E580)-MINIFS(AU:AU,$E:$E,$E580)),
100*(AU580-MINIFS(AU:AU,$E:$E,$E580))/(MAXIFS(AU:AU,$E:$E,$E580)-MINIFS(AU:AU,$E:$E,$E580))))</f>
        <v/>
      </c>
      <c r="DK580" s="232" t="str">
        <f t="array" ref="DK580">IF(AV580="","",
IF(INDEX(Settings!$H:$H,MATCH(DK$1,Settings!$G:$G,0))=TRUE,
100-100*(AV580-MINIFS(AV:AV,$E:$E,$E580))/(MAXIFS(AV:AV,$E:$E,$E580)-MINIFS(AV:AV,$E:$E,$E580)),
100*(AV580-MINIFS(AV:AV,$E:$E,$E580))/(MAXIFS(AV:AV,$E:$E,$E580)-MINIFS(AV:AV,$E:$E,$E580))))</f>
        <v/>
      </c>
      <c r="DL580" s="232" t="str">
        <f t="array" ref="DL580">IF(AW580="","",
IF(INDEX(Settings!$H:$H,MATCH(DL$1,Settings!$G:$G,0))=TRUE,
100-100*(AW580-MINIFS(AW:AW,$E:$E,$E580))/(MAXIFS(AW:AW,$E:$E,$E580)-MINIFS(AW:AW,$E:$E,$E580)),
100*(AW580-MINIFS(AW:AW,$E:$E,$E580))/(MAXIFS(AW:AW,$E:$E,$E580)-MINIFS(AW:AW,$E:$E,$E580))))</f>
        <v/>
      </c>
      <c r="DM580" s="232" t="str">
        <f t="array" ref="DM580">IF(AX580="","",
IF(INDEX(Settings!$H:$H,MATCH(DM$1,Settings!$G:$G,0))=TRUE,
100-100*(AX580-MINIFS(AX:AX,$E:$E,$E580))/(MAXIFS(AX:AX,$E:$E,$E580)-MINIFS(AX:AX,$E:$E,$E580)),
100*(AX580-MINIFS(AX:AX,$E:$E,$E580))/(MAXIFS(AX:AX,$E:$E,$E580)-MINIFS(AX:AX,$E:$E,$E580))))</f>
        <v/>
      </c>
      <c r="DN580" s="232" t="str">
        <f t="array" ref="DN580">IF(AY580="","",
IF(INDEX(Settings!$H:$H,MATCH(DN$1,Settings!$G:$G,0))=TRUE,
100-100*(AY580-MINIFS(AY:AY,$E:$E,$E580))/(MAXIFS(AY:AY,$E:$E,$E580)-MINIFS(AY:AY,$E:$E,$E580)),
100*(AY580-MINIFS(AY:AY,$E:$E,$E580))/(MAXIFS(AY:AY,$E:$E,$E580)-MINIFS(AY:AY,$E:$E,$E580))))</f>
        <v/>
      </c>
      <c r="DO580" s="232" t="str">
        <f t="array" ref="DO580">IF(AZ580="","",
IF(INDEX(Settings!$H:$H,MATCH(DO$1,Settings!$G:$G,0))=TRUE,
100-100*(AZ580-MINIFS(AZ:AZ,$E:$E,$E580))/(MAXIFS(AZ:AZ,$E:$E,$E580)-MINIFS(AZ:AZ,$E:$E,$E580)),
100*(AZ580-MINIFS(AZ:AZ,$E:$E,$E580))/(MAXIFS(AZ:AZ,$E:$E,$E580)-MINIFS(AZ:AZ,$E:$E,$E580))))</f>
        <v/>
      </c>
      <c r="DP580" s="232" t="str">
        <f t="array" ref="DP580">IF(BA580="","",
IF(INDEX(Settings!$H:$H,MATCH(DP$1,Settings!$G:$G,0))=TRUE,
100-100*(BA580-MINIFS(BA:BA,$E:$E,$E580))/(MAXIFS(BA:BA,$E:$E,$E580)-MINIFS(BA:BA,$E:$E,$E580)),
100*(BA580-MINIFS(BA:BA,$E:$E,$E580))/(MAXIFS(BA:BA,$E:$E,$E580)-MINIFS(BA:BA,$E:$E,$E580))))</f>
        <v/>
      </c>
      <c r="DQ580" s="232" t="str">
        <f t="array" ref="DQ580">IF(BB580="","",
IF(INDEX(Settings!$H:$H,MATCH(DQ$1,Settings!$G:$G,0))=TRUE,
100-100*(BB580-MINIFS(BB:BB,$E:$E,$E580))/(MAXIFS(BB:BB,$E:$E,$E580)-MINIFS(BB:BB,$E:$E,$E580)),
100*(BB580-MINIFS(BB:BB,$E:$E,$E580))/(MAXIFS(BB:BB,$E:$E,$E580)-MINIFS(BB:BB,$E:$E,$E580))))</f>
        <v/>
      </c>
      <c r="DR580" s="232" t="str">
        <f t="array" ref="DR580">IF(BC580="","",
IF(INDEX(Settings!$H:$H,MATCH(DR$1,Settings!$G:$G,0))=TRUE,
100-100*(BC580-MINIFS(BC:BC,$E:$E,$E580))/(MAXIFS(BC:BC,$E:$E,$E580)-MINIFS(BC:BC,$E:$E,$E580)),
100*(BC580-MINIFS(BC:BC,$E:$E,$E580))/(MAXIFS(BC:BC,$E:$E,$E580)-MINIFS(BC:BC,$E:$E,$E580))))</f>
        <v/>
      </c>
      <c r="DS580" s="232" t="str">
        <f t="array" ref="DS580">IF(BD580="","",
IF(INDEX(Settings!$H:$H,MATCH(DS$1,Settings!$G:$G,0))=TRUE,
100-100*(BD580-MINIFS(BD:BD,$E:$E,$E580))/(MAXIFS(BD:BD,$E:$E,$E580)-MINIFS(BD:BD,$E:$E,$E580)),
100*(BD580-MINIFS(BD:BD,$E:$E,$E580))/(MAXIFS(BD:BD,$E:$E,$E580)-MINIFS(BD:BD,$E:$E,$E580))))</f>
        <v/>
      </c>
      <c r="DT580" s="232" t="str">
        <f t="array" ref="DT580">IF(BE580="","",
IF(INDEX(Settings!$H:$H,MATCH(DT$1,Settings!$G:$G,0))=TRUE,
100-100*(BE580-MINIFS(BE:BE,$E:$E,$E580))/(MAXIFS(BE:BE,$E:$E,$E580)-MINIFS(BE:BE,$E:$E,$E580)),
100*(BE580-MINIFS(BE:BE,$E:$E,$E580))/(MAXIFS(BE:BE,$E:$E,$E580)-MINIFS(BE:BE,$E:$E,$E580))))</f>
        <v/>
      </c>
      <c r="DU580" s="232" t="str">
        <f t="array" ref="DU580">IF(BF580="","",
IF(INDEX(Settings!$H:$H,MATCH(DU$1,Settings!$G:$G,0))=TRUE,
100-100*(BF580-MINIFS(BF:BF,$E:$E,$E580))/(MAXIFS(BF:BF,$E:$E,$E580)-MINIFS(BF:BF,$E:$E,$E580)),
100*(BF580-MINIFS(BF:BF,$E:$E,$E580))/(MAXIFS(BF:BF,$E:$E,$E580)-MINIFS(BF:BF,$E:$E,$E580))))</f>
        <v/>
      </c>
      <c r="DV580" s="232" t="str">
        <f t="array" ref="DV580">IF(BG580="","",
IF(INDEX(Settings!$H:$H,MATCH(DV$1,Settings!$G:$G,0))=TRUE,
100-100*(BG580-MINIFS(BG:BG,$E:$E,$E580))/(MAXIFS(BG:BG,$E:$E,$E580)-MINIFS(BG:BG,$E:$E,$E580)),
100*(BG580-MINIFS(BG:BG,$E:$E,$E580))/(MAXIFS(BG:BG,$E:$E,$E580)-MINIFS(BG:BG,$E:$E,$E580))))</f>
        <v/>
      </c>
      <c r="DW580" s="232" t="str">
        <f t="array" ref="DW580">IF(BH580="","",
IF(INDEX(Settings!$H:$H,MATCH(DW$1,Settings!$G:$G,0))=TRUE,
100-100*(BH580-MINIFS(BH:BH,$E:$E,$E580))/(MAXIFS(BH:BH,$E:$E,$E580)-MINIFS(BH:BH,$E:$E,$E580)),
100*(BH580-MINIFS(BH:BH,$E:$E,$E580))/(MAXIFS(BH:BH,$E:$E,$E580)-MINIFS(BH:BH,$E:$E,$E580))))</f>
        <v/>
      </c>
      <c r="DX580" s="232" t="str">
        <f t="array" ref="DX580">IF(BI580="","",
IF(INDEX(Settings!$H:$H,MATCH(DX$1,Settings!$G:$G,0))=TRUE,
100-100*(BI580-MINIFS(BI:BI,$E:$E,$E580))/(MAXIFS(BI:BI,$E:$E,$E580)-MINIFS(BI:BI,$E:$E,$E580)),
100*(BI580-MINIFS(BI:BI,$E:$E,$E580))/(MAXIFS(BI:BI,$E:$E,$E580)-MINIFS(BI:BI,$E:$E,$E580))))</f>
        <v/>
      </c>
      <c r="DY580" s="232" t="str">
        <f t="array" ref="DY580">IF(BJ580="","",
IF(INDEX(Settings!$H:$H,MATCH(DY$1,Settings!$G:$G,0))=TRUE,
100-100*(BJ580-MINIFS(BJ:BJ,$E:$E,$E580))/(MAXIFS(BJ:BJ,$E:$E,$E580)-MINIFS(BJ:BJ,$E:$E,$E580)),
100*(BJ580-MINIFS(BJ:BJ,$E:$E,$E580))/(MAXIFS(BJ:BJ,$E:$E,$E580)-MINIFS(BJ:BJ,$E:$E,$E580))))</f>
        <v/>
      </c>
      <c r="DZ580" s="234"/>
      <c r="EA580" s="234"/>
      <c r="EB580" s="234" t="str">
        <f t="shared" si="8"/>
        <v/>
      </c>
      <c r="EC580" s="234" t="str">
        <f t="shared" si="9"/>
        <v/>
      </c>
      <c r="ED580" s="234" t="str">
        <f t="shared" si="10"/>
        <v/>
      </c>
      <c r="EE580" s="234" t="str">
        <f t="shared" si="11"/>
        <v/>
      </c>
      <c r="EF580" s="234" t="str">
        <f t="shared" si="12"/>
        <v/>
      </c>
      <c r="EG580" s="234" t="str">
        <f t="shared" si="13"/>
        <v/>
      </c>
      <c r="EH580" s="234"/>
      <c r="EI580" s="234"/>
      <c r="EJ580" s="234"/>
      <c r="EK580" s="234"/>
      <c r="EL580" s="234"/>
      <c r="EM580" s="234"/>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3" t="str">
        <f t="shared" si="14"/>
        <v/>
      </c>
      <c r="N581" s="49"/>
      <c r="O581" s="49"/>
      <c r="P581" s="49"/>
      <c r="Q581" s="49"/>
      <c r="R581" s="49"/>
      <c r="S581" s="222" t="str">
        <f>IFERROR(VLOOKUP(AF581, 'YOYO IR Scores'!A:C, 3, FALSE), "")
</f>
        <v/>
      </c>
      <c r="T581" s="49"/>
      <c r="U581" s="49"/>
      <c r="V581" s="49"/>
      <c r="W581" s="49"/>
      <c r="X581" s="224" t="str">
        <f t="shared" si="4"/>
        <v/>
      </c>
      <c r="Y581" s="225" t="str">
        <f t="shared" si="5"/>
        <v/>
      </c>
      <c r="Z581" s="225" t="str">
        <f t="shared" si="6"/>
        <v/>
      </c>
      <c r="AA581" s="224" t="str">
        <f t="shared" si="7"/>
        <v/>
      </c>
      <c r="AB581" s="223"/>
      <c r="AC581" s="223"/>
      <c r="AD581" s="223"/>
      <c r="AE581" s="223" t="str">
        <f>IFERROR(VLOOKUP(AF581, 'YOYO IR Scores'!A:C, 2, FALSE), "")</f>
        <v/>
      </c>
      <c r="AF581" s="223"/>
      <c r="AG581" s="223"/>
      <c r="AH581" s="223"/>
      <c r="AI581" s="223"/>
      <c r="AJ581" s="223"/>
      <c r="AK581" s="223"/>
      <c r="AL581" s="223"/>
      <c r="AM581" s="223"/>
      <c r="AN581" s="223"/>
      <c r="AO581" s="223"/>
      <c r="AP581" s="223"/>
      <c r="AQ581" s="223"/>
      <c r="AR581" s="223"/>
      <c r="AS581" s="223"/>
      <c r="AT581" s="223"/>
      <c r="AU581" s="223"/>
      <c r="AV581" s="223"/>
      <c r="AW581" s="223"/>
      <c r="AX581" s="223"/>
      <c r="AY581" s="223"/>
      <c r="AZ581" s="223"/>
      <c r="BA581" s="223"/>
      <c r="BB581" s="223"/>
      <c r="BC581" s="223"/>
      <c r="BD581" s="223"/>
      <c r="BE581" s="223"/>
      <c r="BF581" s="223"/>
      <c r="BG581" s="223"/>
      <c r="BH581" s="223"/>
      <c r="BI581" s="223"/>
      <c r="BJ581" s="223"/>
      <c r="BK581" s="223" t="str">
        <f t="array" ref="BK581">IF(J581="","",
IF(INDEX(Settings!$H:$H,MATCH(BY$1,Settings!$G:$G,0))=TRUE,
100-100*(J581-MIN(J:J))/(MAX(J:J)-MIN(J:J)),
100*(J581-MIN(J:J))/(MAX(J:J)-MIN(J:J))))</f>
        <v/>
      </c>
      <c r="BL581" s="223" t="str">
        <f t="array" ref="BL581">IF(J581="","",
IF(INDEX(Settings!$H:$H,MATCH(BY$1,Settings!$G:$G,0))=TRUE,
100-100*(J581-MINIFS(J:J,$E:$E,$E581))/(MAXIFS(J:J,$E:$E,$E581)-MINIFS(J:J,$E:$E,$E581)),
100*(J581-MINIFS(J:J,$E:$E,$E581))/(MAXIFS(J:J,$E:$E,$E581)-MINIFS(J:J,$E:$E,$E581))))</f>
        <v/>
      </c>
      <c r="BM581" s="223"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4" t="str">
        <f t="array" ref="BQ581">IF(J581="","",
IF(INDEX(Settings!$H:$H,MATCH(BY$1,Settings!$G:$G,0))=TRUE,
-1*(J581-AVERAGE(J:J))/STDEV(J:J),
(J581-AVERAGE(J:J))/STDEV(J:J)))</f>
        <v/>
      </c>
      <c r="BR581" s="224" t="str">
        <f>IFERROR(__xludf.DUMMYFUNCTION("IF(J581="""","""",
IF(INDEX(Settings!$H:$H,MATCH(BY$1,Settings!$G:$G,0))=TRUE,
-1*(J581-AVERAGEIFS(J:J,$E:$E,$E581))/STDEV(FILTER(J:J,$E:$E=$E581)),
(J581-AVERAGEIFS(J:J,$E:$E,$E581))/STDEV(FILTER(J:J,$E:$E=$E581))))"),"")</f>
        <v/>
      </c>
      <c r="BS581" s="224"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3" t="str">
        <f t="array" ref="BY581">IF(J581="","",
IF(INDEX(Settings!$H:$H,MATCH(BY$1,Settings!$G:$G,0))=TRUE,
100-100*(J581-MINIFS(J:J,$E:$E,$E581))/(MAXIFS(J:J,$E:$E,$E581)-MINIFS(J:J,$E:$E,$E581)),
100*(J581-MINIFS(J:J,$E:$E,$E581))/(MAXIFS(J:J,$E:$E,$E581)-MINIFS(J:J,$E:$E,$E581))))</f>
        <v/>
      </c>
      <c r="BZ581" s="223" t="str">
        <f t="array" ref="BZ581">IF(K581="","",
IF(INDEX(Settings!$H:$H,MATCH(BZ$1,Settings!$G:$G,0))=TRUE,
100-100*(K581-MINIFS(K:K,$E:$E,$E581))/(MAXIFS(K:K,$E:$E,$E581)-MINIFS(K:K,$E:$E,$E581)),
100*(K581-MINIFS(K:K,$E:$E,$E581))/(MAXIFS(K:K,$E:$E,$E581)-MINIFS(K:K,$E:$E,$E581))))</f>
        <v/>
      </c>
      <c r="CA581" s="223" t="str">
        <f t="array" ref="CA581">IF(L581="","",
IF(INDEX(Settings!$H:$H,MATCH(CA$1,Settings!$G:$G,0))=TRUE,
100-100*(L581-MINIFS(L:L,$E:$E,$E581))/(MAXIFS(L:L,$E:$E,$E581)-MINIFS(L:L,$E:$E,$E581)),
100*(L581-MINIFS(L:L,$E:$E,$E581))/(MAXIFS(L:L,$E:$E,$E581)-MINIFS(L:L,$E:$E,$E581))))</f>
        <v/>
      </c>
      <c r="CB581" s="223" t="str">
        <f t="array" ref="CB581">IF(M581="","",
IF(INDEX(Settings!$H:$H,MATCH(CB$1,Settings!$G:$G,0))=TRUE,
100-100*(M581-MINIFS(M:M,$E:$E,$E581))/(MAXIFS(M:M,$E:$E,$E581)-MINIFS(M:M,$E:$E,$E581)),
100*(M581-MINIFS(M:M,$E:$E,$E581))/(MAXIFS(M:M,$E:$E,$E581)-MINIFS(M:M,$E:$E,$E581))))</f>
        <v/>
      </c>
      <c r="CC581" s="223" t="str">
        <f t="array" ref="CC581">IF(N581="","",
IF(INDEX(Settings!$H:$H,MATCH(CC$1,Settings!$G:$G,0))=TRUE,
100-100*(N581-MINIFS(N:N,$E:$E,$E581))/(MAXIFS(N:N,$E:$E,$E581)-MINIFS(N:N,$E:$E,$E581)),
100*(N581-MINIFS(N:N,$E:$E,$E581))/(MAXIFS(N:N,$E:$E,$E581)-MINIFS(N:N,$E:$E,$E581))))</f>
        <v/>
      </c>
      <c r="CD581" s="223" t="str">
        <f t="array" ref="CD581">IF(O581="","",
IF(INDEX(Settings!$H:$H,MATCH(CD$1,Settings!$G:$G,0))=TRUE,
100-100*(O581-MINIFS(O:O,$E:$E,$E581))/(MAXIFS(O:O,$E:$E,$E581)-MINIFS(O:O,$E:$E,$E581)),
100*(O581-MINIFS(O:O,$E:$E,$E581))/(MAXIFS(O:O,$E:$E,$E581)-MINIFS(O:O,$E:$E,$E581))))</f>
        <v/>
      </c>
      <c r="CE581" s="223" t="str">
        <f t="array" ref="CE581">IF(P581="","",
IF(INDEX(Settings!$H:$H,MATCH(CE$1,Settings!$G:$G,0))=TRUE,
100-100*(P581-MINIFS(P:P,$E:$E,$E581))/(MAXIFS(P:P,$E:$E,$E581)-MINIFS(P:P,$E:$E,$E581)),
100*(P581-MINIFS(P:P,$E:$E,$E581))/(MAXIFS(P:P,$E:$E,$E581)-MINIFS(P:P,$E:$E,$E581))))</f>
        <v/>
      </c>
      <c r="CF581" s="223" t="str">
        <f t="array" ref="CF581">IF(Q581="","",
IF(INDEX(Settings!$H:$H,MATCH(CF$1,Settings!$G:$G,0))=TRUE,
100-100*(Q581-MINIFS(Q:Q,$E:$E,$E581))/(MAXIFS(Q:Q,$E:$E,$E581)-MINIFS(Q:Q,$E:$E,$E581)),
100*(Q581-MINIFS(Q:Q,$E:$E,$E581))/(MAXIFS(Q:Q,$E:$E,$E581)-MINIFS(Q:Q,$E:$E,$E581))))</f>
        <v/>
      </c>
      <c r="CG581" s="223" t="str">
        <f t="array" ref="CG581">IF(R581="","",
IF(INDEX(Settings!$H:$H,MATCH(CG$1,Settings!$G:$G,0))=TRUE,
100-100*(R581-MINIFS(R:R,$E:$E,$E581))/(MAXIFS(R:R,$E:$E,$E581)-MINIFS(R:R,$E:$E,$E581)),
100*(R581-MINIFS(R:R,$E:$E,$E581))/(MAXIFS(R:R,$E:$E,$E581)-MINIFS(R:R,$E:$E,$E581))))</f>
        <v/>
      </c>
      <c r="CH581" s="223" t="str">
        <f t="array" ref="CH581">IF(S581="","",
IF(INDEX(Settings!$H:$H,MATCH(CH$1,Settings!$G:$G,0))=TRUE,
100-100*(S581-MINIFS(S:S,$E:$E,$E581))/(MAXIFS(S:S,$E:$E,$E581)-MINIFS(S:S,$E:$E,$E581)),
100*(S581-MINIFS(S:S,$E:$E,$E581))/(MAXIFS(S:S,$E:$E,$E581)-MINIFS(S:S,$E:$E,$E581))))</f>
        <v/>
      </c>
      <c r="CI581" s="223" t="str">
        <f t="array" ref="CI581">IF(T581="","",
IF(INDEX(Settings!$H:$H,MATCH(CI$1,Settings!$G:$G,0))=TRUE,
100-100*(T581-MINIFS(T:T,$E:$E,$E581))/(MAXIFS(T:T,$E:$E,$E581)-MINIFS(T:T,$E:$E,$E581)),
100*(T581-MINIFS(T:T,$E:$E,$E581))/(MAXIFS(T:T,$E:$E,$E581)-MINIFS(T:T,$E:$E,$E581))))</f>
        <v/>
      </c>
      <c r="CJ581" s="223" t="str">
        <f t="array" ref="CJ581">IF(U581="","",
IF(INDEX(Settings!$H:$H,MATCH(CJ$1,Settings!$G:$G,0))=TRUE,
100-100*(U581-MINIFS(U:U,$E:$E,$E581))/(MAXIFS(U:U,$E:$E,$E581)-MINIFS(U:U,$E:$E,$E581)),
100*(U581-MINIFS(U:U,$E:$E,$E581))/(MAXIFS(U:U,$E:$E,$E581)-MINIFS(U:U,$E:$E,$E581))))</f>
        <v/>
      </c>
      <c r="CK581" s="223" t="str">
        <f t="array" ref="CK581">IF(V581="","",
IF(INDEX(Settings!$H:$H,MATCH(CK$1,Settings!$G:$G,0))=TRUE,
100-100*(V581-MINIFS(V:V,$E:$E,$E581))/(MAXIFS(V:V,$E:$E,$E581)-MINIFS(V:V,$E:$E,$E581)),
100*(V581-MINIFS(V:V,$E:$E,$E581))/(MAXIFS(V:V,$E:$E,$E581)-MINIFS(V:V,$E:$E,$E581))))</f>
        <v/>
      </c>
      <c r="CL581" s="223" t="str">
        <f t="array" ref="CL581">IF(W581="","",
IF(INDEX(Settings!$H:$H,MATCH(CL$1,Settings!$G:$G,0))=TRUE,
100-100*(W581-MINIFS(W:W,$E:$E,$E581))/(MAXIFS(W:W,$E:$E,$E581)-MINIFS(W:W,$E:$E,$E581)),
100*(W581-MINIFS(W:W,$E:$E,$E581))/(MAXIFS(W:W,$E:$E,$E581)-MINIFS(W:W,$E:$E,$E581))))</f>
        <v/>
      </c>
      <c r="CM581" s="223" t="str">
        <f t="array" ref="CM581">IF(X581="","",
IF(INDEX(Settings!$H:$H,MATCH(CM$1,Settings!$G:$G,0))=TRUE,
100-100*(X581-MINIFS(X:X,$E:$E,$E581))/(MAXIFS(X:X,$E:$E,$E581)-MINIFS(X:X,$E:$E,$E581)),
100*(X581-MINIFS(X:X,$E:$E,$E581))/(MAXIFS(X:X,$E:$E,$E581)-MINIFS(X:X,$E:$E,$E581))))</f>
        <v/>
      </c>
      <c r="CN581" s="223" t="str">
        <f t="array" ref="CN581">IF(Y581="","",
IF(INDEX(Settings!$H:$H,MATCH(CN$1,Settings!$G:$G,0))=TRUE,
100-100*(Y581-MINIFS(Y:Y,$E:$E,$E581))/(MAXIFS(Y:Y,$E:$E,$E581)-MINIFS(Y:Y,$E:$E,$E581)),
100*(Y581-MINIFS(Y:Y,$E:$E,$E581))/(MAXIFS(Y:Y,$E:$E,$E581)-MINIFS(Y:Y,$E:$E,$E581))))</f>
        <v/>
      </c>
      <c r="CO581" s="223" t="str">
        <f t="array" ref="CO581">IF(Z581="","",
IF(INDEX(Settings!$H:$H,MATCH(CO$1,Settings!$G:$G,0))=TRUE,
100-100*(Z581-MINIFS(Z:Z,$E:$E,$E581))/(MAXIFS(Z:Z,$E:$E,$E581)-MINIFS(Z:Z,$E:$E,$E581)),
100*(Z581-MINIFS(Z:Z,$E:$E,$E581))/(MAXIFS(Z:Z,$E:$E,$E581)-MINIFS(Z:Z,$E:$E,$E581))))</f>
        <v/>
      </c>
      <c r="CP581" s="223" t="str">
        <f t="array" ref="CP581">IF(AA581="","",
IF(INDEX(Settings!$H:$H,MATCH(CP$1,Settings!$G:$G,0))=TRUE,
100-100*(AA581-MINIFS(AA:AA,$E:$E,$E581))/(MAXIFS(AA:AA,$E:$E,$E581)-MINIFS(AA:AA,$E:$E,$E581)),
100*(AA581-MINIFS(AA:AA,$E:$E,$E581))/(MAXIFS(AA:AA,$E:$E,$E581)-MINIFS(AA:AA,$E:$E,$E581))))</f>
        <v/>
      </c>
      <c r="CQ581" s="223" t="str">
        <f t="array" ref="CQ581">IF(AB581="","",
IF(INDEX(Settings!$H:$H,MATCH(CQ$1,Settings!$G:$G,0))=TRUE,
100-100*(AB581-MINIFS(AB:AB,$E:$E,$E581))/(MAXIFS(AB:AB,$E:$E,$E581)-MINIFS(AB:AB,$E:$E,$E581)),
100*(AB581-MINIFS(AB:AB,$E:$E,$E581))/(MAXIFS(AB:AB,$E:$E,$E581)-MINIFS(AB:AB,$E:$E,$E581))))</f>
        <v/>
      </c>
      <c r="CR581" s="223" t="str">
        <f t="array" ref="CR581">IF(AC581="","",
IF(INDEX(Settings!$H:$H,MATCH(CR$1,Settings!$G:$G,0))=TRUE,
100-100*(AC581-MINIFS(AC:AC,$E:$E,$E581))/(MAXIFS(AC:AC,$E:$E,$E581)-MINIFS(AC:AC,$E:$E,$E581)),
100*(AC581-MINIFS(AC:AC,$E:$E,$E581))/(MAXIFS(AC:AC,$E:$E,$E581)-MINIFS(AC:AC,$E:$E,$E581))))</f>
        <v/>
      </c>
      <c r="CS581" s="223" t="str">
        <f t="array" ref="CS581">IF(AD581="","",
IF(INDEX(Settings!$H:$H,MATCH(CS$1,Settings!$G:$G,0))=TRUE,
100-100*(AD581-MINIFS(AD:AD,$E:$E,$E581))/(MAXIFS(AD:AD,$E:$E,$E581)-MINIFS(AD:AD,$E:$E,$E581)),
100*(AD581-MINIFS(AD:AD,$E:$E,$E581))/(MAXIFS(AD:AD,$E:$E,$E581)-MINIFS(AD:AD,$E:$E,$E581))))</f>
        <v/>
      </c>
      <c r="CT581" s="223" t="str">
        <f t="array" ref="CT581">IF(AE581="","",
IF(INDEX(Settings!$H:$H,MATCH(CT$1,Settings!$G:$G,0))=TRUE,
100-100*(AE581-MINIFS(AE:AE,$E:$E,$E581))/(MAXIFS(AE:AE,$E:$E,$E581)-MINIFS(AE:AE,$E:$E,$E581)),
100*(AE581-MINIFS(AE:AE,$E:$E,$E581))/(MAXIFS(AE:AE,$E:$E,$E581)-MINIFS(AE:AE,$E:$E,$E581))))</f>
        <v/>
      </c>
      <c r="CU581" s="223" t="str">
        <f t="array" ref="CU581">IF(AF581="","",
IF(INDEX(Settings!$H:$H,MATCH(CU$1,Settings!$G:$G,0))=TRUE,
100-100*(AF581-MINIFS(AF:AF,$E:$E,$E581))/(MAXIFS(AF:AF,$E:$E,$E581)-MINIFS(AF:AF,$E:$E,$E581)),
100*(AF581-MINIFS(AF:AF,$E:$E,$E581))/(MAXIFS(AF:AF,$E:$E,$E581)-MINIFS(AF:AF,$E:$E,$E581))))</f>
        <v/>
      </c>
      <c r="CV581" s="223" t="str">
        <f t="array" ref="CV581">IF(AG581="","",
IF(INDEX(Settings!$H:$H,MATCH(CV$1,Settings!$G:$G,0))=TRUE,
100-100*(AG581-MINIFS(AG:AG,$E:$E,$E581))/(MAXIFS(AG:AG,$E:$E,$E581)-MINIFS(AG:AG,$E:$E,$E581)),
100*(AG581-MINIFS(AG:AG,$E:$E,$E581))/(MAXIFS(AG:AG,$E:$E,$E581)-MINIFS(AG:AG,$E:$E,$E581))))</f>
        <v/>
      </c>
      <c r="CW581" s="223" t="str">
        <f t="array" ref="CW581">IF(AH581="","",
IF(INDEX(Settings!$H:$H,MATCH(CW$1,Settings!$G:$G,0))=TRUE,
100-100*(AH581-MINIFS(AH:AH,$E:$E,$E581))/(MAXIFS(AH:AH,$E:$E,$E581)-MINIFS(AH:AH,$E:$E,$E581)),
100*(AH581-MINIFS(AH:AH,$E:$E,$E581))/(MAXIFS(AH:AH,$E:$E,$E581)-MINIFS(AH:AH,$E:$E,$E581))))</f>
        <v/>
      </c>
      <c r="CX581" s="223" t="str">
        <f t="array" ref="CX581">IF(AI581="","",
IF(INDEX(Settings!$H:$H,MATCH(CX$1,Settings!$G:$G,0))=TRUE,
100-100*(AI581-MINIFS(AI:AI,$E:$E,$E581))/(MAXIFS(AI:AI,$E:$E,$E581)-MINIFS(AI:AI,$E:$E,$E581)),
100*(AI581-MINIFS(AI:AI,$E:$E,$E581))/(MAXIFS(AI:AI,$E:$E,$E581)-MINIFS(AI:AI,$E:$E,$E581))))</f>
        <v/>
      </c>
      <c r="CY581" s="223" t="str">
        <f t="array" ref="CY581">IF(AJ581="","",
IF(INDEX(Settings!$H:$H,MATCH(CY$1,Settings!$G:$G,0))=TRUE,
100-100*(AJ581-MINIFS(AJ:AJ,$E:$E,$E581))/(MAXIFS(AJ:AJ,$E:$E,$E581)-MINIFS(AJ:AJ,$E:$E,$E581)),
100*(AJ581-MINIFS(AJ:AJ,$E:$E,$E581))/(MAXIFS(AJ:AJ,$E:$E,$E581)-MINIFS(AJ:AJ,$E:$E,$E581))))</f>
        <v/>
      </c>
      <c r="CZ581" s="223" t="str">
        <f t="array" ref="CZ581">IF(AK581="","",
IF(INDEX(Settings!$H:$H,MATCH(CZ$1,Settings!$G:$G,0))=TRUE,
100-100*(AK581-MINIFS(AK:AK,$E:$E,$E581))/(MAXIFS(AK:AK,$E:$E,$E581)-MINIFS(AK:AK,$E:$E,$E581)),
100*(AK581-MINIFS(AK:AK,$E:$E,$E581))/(MAXIFS(AK:AK,$E:$E,$E581)-MINIFS(AK:AK,$E:$E,$E581))))</f>
        <v/>
      </c>
      <c r="DA581" s="223" t="str">
        <f t="array" ref="DA581">IF(AL581="","",
IF(INDEX(Settings!$H:$H,MATCH(DA$1,Settings!$G:$G,0))=TRUE,
100-100*(AL581-MINIFS(AL:AL,$E:$E,$E581))/(MAXIFS(AL:AL,$E:$E,$E581)-MINIFS(AL:AL,$E:$E,$E581)),
100*(AL581-MINIFS(AL:AL,$E:$E,$E581))/(MAXIFS(AL:AL,$E:$E,$E581)-MINIFS(AL:AL,$E:$E,$E581))))</f>
        <v/>
      </c>
      <c r="DB581" s="223" t="str">
        <f t="array" ref="DB581">IF(AM581="","",
IF(INDEX(Settings!$H:$H,MATCH(DB$1,Settings!$G:$G,0))=TRUE,
100-100*(AM581-MINIFS(AM:AM,$E:$E,$E581))/(MAXIFS(AM:AM,$E:$E,$E581)-MINIFS(AM:AM,$E:$E,$E581)),
100*(AM581-MINIFS(AM:AM,$E:$E,$E581))/(MAXIFS(AM:AM,$E:$E,$E581)-MINIFS(AM:AM,$E:$E,$E581))))</f>
        <v/>
      </c>
      <c r="DC581" s="223" t="str">
        <f t="array" ref="DC581">IF(AN581="","",
IF(INDEX(Settings!$H:$H,MATCH(DC$1,Settings!$G:$G,0))=TRUE,
100-100*(AN581-MINIFS(AN:AN,$E:$E,$E581))/(MAXIFS(AN:AN,$E:$E,$E581)-MINIFS(AN:AN,$E:$E,$E581)),
100*(AN581-MINIFS(AN:AN,$E:$E,$E581))/(MAXIFS(AN:AN,$E:$E,$E581)-MINIFS(AN:AN,$E:$E,$E581))))</f>
        <v/>
      </c>
      <c r="DD581" s="223" t="str">
        <f t="array" ref="DD581">IF(AO581="","",
IF(INDEX(Settings!$H:$H,MATCH(DD$1,Settings!$G:$G,0))=TRUE,
100-100*(AO581-MINIFS(AO:AO,$E:$E,$E581))/(MAXIFS(AO:AO,$E:$E,$E581)-MINIFS(AO:AO,$E:$E,$E581)),
100*(AO581-MINIFS(AO:AO,$E:$E,$E581))/(MAXIFS(AO:AO,$E:$E,$E581)-MINIFS(AO:AO,$E:$E,$E581))))</f>
        <v/>
      </c>
      <c r="DE581" s="223" t="str">
        <f t="array" ref="DE581">IF(AP581="","",
IF(INDEX(Settings!$H:$H,MATCH(DE$1,Settings!$G:$G,0))=TRUE,
100-100*(AP581-MINIFS(AP:AP,$E:$E,$E581))/(MAXIFS(AP:AP,$E:$E,$E581)-MINIFS(AP:AP,$E:$E,$E581)),
100*(AP581-MINIFS(AP:AP,$E:$E,$E581))/(MAXIFS(AP:AP,$E:$E,$E581)-MINIFS(AP:AP,$E:$E,$E581))))</f>
        <v/>
      </c>
      <c r="DF581" s="223" t="str">
        <f t="array" ref="DF581">IF(AQ581="","",
IF(INDEX(Settings!$H:$H,MATCH(DF$1,Settings!$G:$G,0))=TRUE,
100-100*(AQ581-MINIFS(AQ:AQ,$E:$E,$E581))/(MAXIFS(AQ:AQ,$E:$E,$E581)-MINIFS(AQ:AQ,$E:$E,$E581)),
100*(AQ581-MINIFS(AQ:AQ,$E:$E,$E581))/(MAXIFS(AQ:AQ,$E:$E,$E581)-MINIFS(AQ:AQ,$E:$E,$E581))))</f>
        <v/>
      </c>
      <c r="DG581" s="223" t="str">
        <f t="array" ref="DG581">IF(AR581="","",
IF(INDEX(Settings!$H:$H,MATCH(DG$1,Settings!$G:$G,0))=TRUE,
100-100*(AR581-MINIFS(AR:AR,$E:$E,$E581))/(MAXIFS(AR:AR,$E:$E,$E581)-MINIFS(AR:AR,$E:$E,$E581)),
100*(AR581-MINIFS(AR:AR,$E:$E,$E581))/(MAXIFS(AR:AR,$E:$E,$E581)-MINIFS(AR:AR,$E:$E,$E581))))</f>
        <v/>
      </c>
      <c r="DH581" s="223" t="str">
        <f t="array" ref="DH581">IF(AS581="","",
IF(INDEX(Settings!$H:$H,MATCH(DH$1,Settings!$G:$G,0))=TRUE,
100-100*(AS581-MINIFS(AS:AS,$E:$E,$E581))/(MAXIFS(AS:AS,$E:$E,$E581)-MINIFS(AS:AS,$E:$E,$E581)),
100*(AS581-MINIFS(AS:AS,$E:$E,$E581))/(MAXIFS(AS:AS,$E:$E,$E581)-MINIFS(AS:AS,$E:$E,$E581))))</f>
        <v/>
      </c>
      <c r="DI581" s="223" t="str">
        <f t="array" ref="DI581">IF(AT581="","",
IF(INDEX(Settings!$H:$H,MATCH(DI$1,Settings!$G:$G,0))=TRUE,
100-100*(AT581-MINIFS(AT:AT,$E:$E,$E581))/(MAXIFS(AT:AT,$E:$E,$E581)-MINIFS(AT:AT,$E:$E,$E581)),
100*(AT581-MINIFS(AT:AT,$E:$E,$E581))/(MAXIFS(AT:AT,$E:$E,$E581)-MINIFS(AT:AT,$E:$E,$E581))))</f>
        <v/>
      </c>
      <c r="DJ581" s="223" t="str">
        <f t="array" ref="DJ581">IF(AU581="","",
IF(INDEX(Settings!$H:$H,MATCH(DJ$1,Settings!$G:$G,0))=TRUE,
100-100*(AU581-MINIFS(AU:AU,$E:$E,$E581))/(MAXIFS(AU:AU,$E:$E,$E581)-MINIFS(AU:AU,$E:$E,$E581)),
100*(AU581-MINIFS(AU:AU,$E:$E,$E581))/(MAXIFS(AU:AU,$E:$E,$E581)-MINIFS(AU:AU,$E:$E,$E581))))</f>
        <v/>
      </c>
      <c r="DK581" s="223" t="str">
        <f t="array" ref="DK581">IF(AV581="","",
IF(INDEX(Settings!$H:$H,MATCH(DK$1,Settings!$G:$G,0))=TRUE,
100-100*(AV581-MINIFS(AV:AV,$E:$E,$E581))/(MAXIFS(AV:AV,$E:$E,$E581)-MINIFS(AV:AV,$E:$E,$E581)),
100*(AV581-MINIFS(AV:AV,$E:$E,$E581))/(MAXIFS(AV:AV,$E:$E,$E581)-MINIFS(AV:AV,$E:$E,$E581))))</f>
        <v/>
      </c>
      <c r="DL581" s="223" t="str">
        <f t="array" ref="DL581">IF(AW581="","",
IF(INDEX(Settings!$H:$H,MATCH(DL$1,Settings!$G:$G,0))=TRUE,
100-100*(AW581-MINIFS(AW:AW,$E:$E,$E581))/(MAXIFS(AW:AW,$E:$E,$E581)-MINIFS(AW:AW,$E:$E,$E581)),
100*(AW581-MINIFS(AW:AW,$E:$E,$E581))/(MAXIFS(AW:AW,$E:$E,$E581)-MINIFS(AW:AW,$E:$E,$E581))))</f>
        <v/>
      </c>
      <c r="DM581" s="223" t="str">
        <f t="array" ref="DM581">IF(AX581="","",
IF(INDEX(Settings!$H:$H,MATCH(DM$1,Settings!$G:$G,0))=TRUE,
100-100*(AX581-MINIFS(AX:AX,$E:$E,$E581))/(MAXIFS(AX:AX,$E:$E,$E581)-MINIFS(AX:AX,$E:$E,$E581)),
100*(AX581-MINIFS(AX:AX,$E:$E,$E581))/(MAXIFS(AX:AX,$E:$E,$E581)-MINIFS(AX:AX,$E:$E,$E581))))</f>
        <v/>
      </c>
      <c r="DN581" s="223" t="str">
        <f t="array" ref="DN581">IF(AY581="","",
IF(INDEX(Settings!$H:$H,MATCH(DN$1,Settings!$G:$G,0))=TRUE,
100-100*(AY581-MINIFS(AY:AY,$E:$E,$E581))/(MAXIFS(AY:AY,$E:$E,$E581)-MINIFS(AY:AY,$E:$E,$E581)),
100*(AY581-MINIFS(AY:AY,$E:$E,$E581))/(MAXIFS(AY:AY,$E:$E,$E581)-MINIFS(AY:AY,$E:$E,$E581))))</f>
        <v/>
      </c>
      <c r="DO581" s="223" t="str">
        <f t="array" ref="DO581">IF(AZ581="","",
IF(INDEX(Settings!$H:$H,MATCH(DO$1,Settings!$G:$G,0))=TRUE,
100-100*(AZ581-MINIFS(AZ:AZ,$E:$E,$E581))/(MAXIFS(AZ:AZ,$E:$E,$E581)-MINIFS(AZ:AZ,$E:$E,$E581)),
100*(AZ581-MINIFS(AZ:AZ,$E:$E,$E581))/(MAXIFS(AZ:AZ,$E:$E,$E581)-MINIFS(AZ:AZ,$E:$E,$E581))))</f>
        <v/>
      </c>
      <c r="DP581" s="223" t="str">
        <f t="array" ref="DP581">IF(BA581="","",
IF(INDEX(Settings!$H:$H,MATCH(DP$1,Settings!$G:$G,0))=TRUE,
100-100*(BA581-MINIFS(BA:BA,$E:$E,$E581))/(MAXIFS(BA:BA,$E:$E,$E581)-MINIFS(BA:BA,$E:$E,$E581)),
100*(BA581-MINIFS(BA:BA,$E:$E,$E581))/(MAXIFS(BA:BA,$E:$E,$E581)-MINIFS(BA:BA,$E:$E,$E581))))</f>
        <v/>
      </c>
      <c r="DQ581" s="223" t="str">
        <f t="array" ref="DQ581">IF(BB581="","",
IF(INDEX(Settings!$H:$H,MATCH(DQ$1,Settings!$G:$G,0))=TRUE,
100-100*(BB581-MINIFS(BB:BB,$E:$E,$E581))/(MAXIFS(BB:BB,$E:$E,$E581)-MINIFS(BB:BB,$E:$E,$E581)),
100*(BB581-MINIFS(BB:BB,$E:$E,$E581))/(MAXIFS(BB:BB,$E:$E,$E581)-MINIFS(BB:BB,$E:$E,$E581))))</f>
        <v/>
      </c>
      <c r="DR581" s="223" t="str">
        <f t="array" ref="DR581">IF(BC581="","",
IF(INDEX(Settings!$H:$H,MATCH(DR$1,Settings!$G:$G,0))=TRUE,
100-100*(BC581-MINIFS(BC:BC,$E:$E,$E581))/(MAXIFS(BC:BC,$E:$E,$E581)-MINIFS(BC:BC,$E:$E,$E581)),
100*(BC581-MINIFS(BC:BC,$E:$E,$E581))/(MAXIFS(BC:BC,$E:$E,$E581)-MINIFS(BC:BC,$E:$E,$E581))))</f>
        <v/>
      </c>
      <c r="DS581" s="223" t="str">
        <f t="array" ref="DS581">IF(BD581="","",
IF(INDEX(Settings!$H:$H,MATCH(DS$1,Settings!$G:$G,0))=TRUE,
100-100*(BD581-MINIFS(BD:BD,$E:$E,$E581))/(MAXIFS(BD:BD,$E:$E,$E581)-MINIFS(BD:BD,$E:$E,$E581)),
100*(BD581-MINIFS(BD:BD,$E:$E,$E581))/(MAXIFS(BD:BD,$E:$E,$E581)-MINIFS(BD:BD,$E:$E,$E581))))</f>
        <v/>
      </c>
      <c r="DT581" s="223" t="str">
        <f t="array" ref="DT581">IF(BE581="","",
IF(INDEX(Settings!$H:$H,MATCH(DT$1,Settings!$G:$G,0))=TRUE,
100-100*(BE581-MINIFS(BE:BE,$E:$E,$E581))/(MAXIFS(BE:BE,$E:$E,$E581)-MINIFS(BE:BE,$E:$E,$E581)),
100*(BE581-MINIFS(BE:BE,$E:$E,$E581))/(MAXIFS(BE:BE,$E:$E,$E581)-MINIFS(BE:BE,$E:$E,$E581))))</f>
        <v/>
      </c>
      <c r="DU581" s="223" t="str">
        <f t="array" ref="DU581">IF(BF581="","",
IF(INDEX(Settings!$H:$H,MATCH(DU$1,Settings!$G:$G,0))=TRUE,
100-100*(BF581-MINIFS(BF:BF,$E:$E,$E581))/(MAXIFS(BF:BF,$E:$E,$E581)-MINIFS(BF:BF,$E:$E,$E581)),
100*(BF581-MINIFS(BF:BF,$E:$E,$E581))/(MAXIFS(BF:BF,$E:$E,$E581)-MINIFS(BF:BF,$E:$E,$E581))))</f>
        <v/>
      </c>
      <c r="DV581" s="223" t="str">
        <f t="array" ref="DV581">IF(BG581="","",
IF(INDEX(Settings!$H:$H,MATCH(DV$1,Settings!$G:$G,0))=TRUE,
100-100*(BG581-MINIFS(BG:BG,$E:$E,$E581))/(MAXIFS(BG:BG,$E:$E,$E581)-MINIFS(BG:BG,$E:$E,$E581)),
100*(BG581-MINIFS(BG:BG,$E:$E,$E581))/(MAXIFS(BG:BG,$E:$E,$E581)-MINIFS(BG:BG,$E:$E,$E581))))</f>
        <v/>
      </c>
      <c r="DW581" s="223" t="str">
        <f t="array" ref="DW581">IF(BH581="","",
IF(INDEX(Settings!$H:$H,MATCH(DW$1,Settings!$G:$G,0))=TRUE,
100-100*(BH581-MINIFS(BH:BH,$E:$E,$E581))/(MAXIFS(BH:BH,$E:$E,$E581)-MINIFS(BH:BH,$E:$E,$E581)),
100*(BH581-MINIFS(BH:BH,$E:$E,$E581))/(MAXIFS(BH:BH,$E:$E,$E581)-MINIFS(BH:BH,$E:$E,$E581))))</f>
        <v/>
      </c>
      <c r="DX581" s="223" t="str">
        <f t="array" ref="DX581">IF(BI581="","",
IF(INDEX(Settings!$H:$H,MATCH(DX$1,Settings!$G:$G,0))=TRUE,
100-100*(BI581-MINIFS(BI:BI,$E:$E,$E581))/(MAXIFS(BI:BI,$E:$E,$E581)-MINIFS(BI:BI,$E:$E,$E581)),
100*(BI581-MINIFS(BI:BI,$E:$E,$E581))/(MAXIFS(BI:BI,$E:$E,$E581)-MINIFS(BI:BI,$E:$E,$E581))))</f>
        <v/>
      </c>
      <c r="DY581" s="223" t="str">
        <f t="array" ref="DY581">IF(BJ581="","",
IF(INDEX(Settings!$H:$H,MATCH(DY$1,Settings!$G:$G,0))=TRUE,
100-100*(BJ581-MINIFS(BJ:BJ,$E:$E,$E581))/(MAXIFS(BJ:BJ,$E:$E,$E581)-MINIFS(BJ:BJ,$E:$E,$E581)),
100*(BJ581-MINIFS(BJ:BJ,$E:$E,$E581))/(MAXIFS(BJ:BJ,$E:$E,$E581)-MINIFS(BJ:BJ,$E:$E,$E581))))</f>
        <v/>
      </c>
      <c r="DZ581" s="225"/>
      <c r="EA581" s="225"/>
      <c r="EB581" s="225" t="str">
        <f t="shared" si="8"/>
        <v/>
      </c>
      <c r="EC581" s="225" t="str">
        <f t="shared" si="9"/>
        <v/>
      </c>
      <c r="ED581" s="225" t="str">
        <f t="shared" si="10"/>
        <v/>
      </c>
      <c r="EE581" s="225" t="str">
        <f t="shared" si="11"/>
        <v/>
      </c>
      <c r="EF581" s="225" t="str">
        <f t="shared" si="12"/>
        <v/>
      </c>
      <c r="EG581" s="225" t="str">
        <f t="shared" si="13"/>
        <v/>
      </c>
      <c r="EH581" s="225"/>
      <c r="EI581" s="225"/>
      <c r="EJ581" s="225"/>
      <c r="EK581" s="225"/>
      <c r="EL581" s="225"/>
      <c r="EM581" s="225"/>
    </row>
    <row r="582">
      <c r="A582" s="231"/>
      <c r="B582" s="231"/>
      <c r="C582" s="231"/>
      <c r="D582" s="231" t="str">
        <f t="array" ref="D582">IFERROR(INDEX(Profiles!$B:$B,MATCH($A582,Profiles!$A:$A,0)),"")</f>
        <v/>
      </c>
      <c r="E582" s="231"/>
      <c r="F582" s="231"/>
      <c r="G582" s="231"/>
      <c r="H582" s="231"/>
      <c r="I582" s="231" t="str">
        <f>IF(A582="","",IF(Settings!$N$3="DATE",F582&amp;": "&amp;TEXT(B582,"M/DD/YY"),F582&amp;": "&amp;H582))</f>
        <v/>
      </c>
      <c r="J582" s="231"/>
      <c r="K582" s="231"/>
      <c r="L582" s="231"/>
      <c r="M582" s="232" t="str">
        <f t="shared" si="14"/>
        <v/>
      </c>
      <c r="N582" s="231"/>
      <c r="O582" s="231"/>
      <c r="P582" s="231"/>
      <c r="Q582" s="231"/>
      <c r="R582" s="231"/>
      <c r="S582" s="230" t="str">
        <f>IFERROR(VLOOKUP(AF582, 'YOYO IR Scores'!A:C, 3, FALSE), "")
</f>
        <v/>
      </c>
      <c r="T582" s="231"/>
      <c r="U582" s="231"/>
      <c r="V582" s="231"/>
      <c r="W582" s="231"/>
      <c r="X582" s="233" t="str">
        <f t="shared" si="4"/>
        <v/>
      </c>
      <c r="Y582" s="234" t="str">
        <f t="shared" si="5"/>
        <v/>
      </c>
      <c r="Z582" s="234" t="str">
        <f t="shared" si="6"/>
        <v/>
      </c>
      <c r="AA582" s="233" t="str">
        <f t="shared" si="7"/>
        <v/>
      </c>
      <c r="AB582" s="232"/>
      <c r="AC582" s="232"/>
      <c r="AD582" s="232"/>
      <c r="AE582" s="232" t="str">
        <f>IFERROR(VLOOKUP(AF582, 'YOYO IR Scores'!A:C, 2, FALSE), "")</f>
        <v/>
      </c>
      <c r="AF582" s="232"/>
      <c r="AG582" s="23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c r="BD582" s="232"/>
      <c r="BE582" s="232"/>
      <c r="BF582" s="232"/>
      <c r="BG582" s="232"/>
      <c r="BH582" s="232"/>
      <c r="BI582" s="232"/>
      <c r="BJ582" s="232"/>
      <c r="BK582" s="232" t="str">
        <f t="array" ref="BK582">IF(J582="","",
IF(INDEX(Settings!$H:$H,MATCH(BY$1,Settings!$G:$G,0))=TRUE,
100-100*(J582-MIN(J:J))/(MAX(J:J)-MIN(J:J)),
100*(J582-MIN(J:J))/(MAX(J:J)-MIN(J:J))))</f>
        <v/>
      </c>
      <c r="BL582" s="232" t="str">
        <f t="array" ref="BL582">IF(J582="","",
IF(INDEX(Settings!$H:$H,MATCH(BY$1,Settings!$G:$G,0))=TRUE,
100-100*(J582-MINIFS(J:J,$E:$E,$E582))/(MAXIFS(J:J,$E:$E,$E582)-MINIFS(J:J,$E:$E,$E582)),
100*(J582-MINIFS(J:J,$E:$E,$E582))/(MAXIFS(J:J,$E:$E,$E582)-MINIFS(J:J,$E:$E,$E582))))</f>
        <v/>
      </c>
      <c r="BM582" s="232" t="str">
        <f t="array" ref="BM582">IF(J582="","",
IF(INDEX(Settings!$H:$H,MATCH(BY$1,Settings!$G:$G,0))=TRUE,
100-100*(J582-MINIFS(J:J,$E:$E,$E582,$I:$I,$I582))/(MAXIFS(J:J,$E:$E,$E582,$I:$I,$I582)-MINIFS(J:J,$E:$E,$E582,$I:$I,$I582)),
100*(J582-MINIFS(J:J,$E:$E,$E582,$I:$I,$I582))/(MAXIFS(J:J,$E:$E,$E582,$I:$I,$I582)-MINIFS(J:J,$E:$E,$E582,$I:$I,$I582))))</f>
        <v/>
      </c>
      <c r="BN582" s="231" t="str">
        <f t="array" ref="BN582">IF(J582="","",
IF(INDEX(Settings!$H:$H,MATCH(BY$1,Settings!$G:$G,0))=TRUE,
100-100*PERCENTRANK(J:J,J582),
100*PERCENTRANK(J:J,J582)))</f>
        <v/>
      </c>
      <c r="BO582" s="231" t="str">
        <f>IFERROR(__xludf.DUMMYFUNCTION("IF(J582="""","""",
IF(INDEX(Settings!$H:$H,MATCH(BY$1,Settings!$G:$G,0))=TRUE,
100-100*PERCENTRANK(FILTER(J:J,$E:$E=$E582),J582),
100*PERCENTRANK(FILTER(J:J,$E:$E=$E582),J582)))"),"")</f>
        <v/>
      </c>
      <c r="BP582" s="231" t="str">
        <f>IFERROR(__xludf.DUMMYFUNCTION("IF(J582="""","""",
IF(INDEX(Settings!$H:$H,MATCH(BY$1,Settings!$G:$G,0))=TRUE,
100-100*PERCENTRANK(FILTER(J:J,$E:$E=$E582,$I:$I=$I582),J582),
100*PERCENTRANK(FILTER(J:J,$E:$E=$E582,$I:$I=$I582),J582)))"),"")</f>
        <v/>
      </c>
      <c r="BQ582" s="233" t="str">
        <f t="array" ref="BQ582">IF(J582="","",
IF(INDEX(Settings!$H:$H,MATCH(BY$1,Settings!$G:$G,0))=TRUE,
-1*(J582-AVERAGE(J:J))/STDEV(J:J),
(J582-AVERAGE(J:J))/STDEV(J:J)))</f>
        <v/>
      </c>
      <c r="BR582" s="233" t="str">
        <f>IFERROR(__xludf.DUMMYFUNCTION("IF(J582="""","""",
IF(INDEX(Settings!$H:$H,MATCH(BY$1,Settings!$G:$G,0))=TRUE,
-1*(J582-AVERAGEIFS(J:J,$E:$E,$E582))/STDEV(FILTER(J:J,$E:$E=$E582)),
(J582-AVERAGEIFS(J:J,$E:$E,$E582))/STDEV(FILTER(J:J,$E:$E=$E582))))"),"")</f>
        <v/>
      </c>
      <c r="BS582" s="233"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1"/>
      <c r="BX582" s="231"/>
      <c r="BY582" s="232" t="str">
        <f t="array" ref="BY582">IF(J582="","",
IF(INDEX(Settings!$H:$H,MATCH(BY$1,Settings!$G:$G,0))=TRUE,
100-100*(J582-MINIFS(J:J,$E:$E,$E582))/(MAXIFS(J:J,$E:$E,$E582)-MINIFS(J:J,$E:$E,$E582)),
100*(J582-MINIFS(J:J,$E:$E,$E582))/(MAXIFS(J:J,$E:$E,$E582)-MINIFS(J:J,$E:$E,$E582))))</f>
        <v/>
      </c>
      <c r="BZ582" s="232" t="str">
        <f t="array" ref="BZ582">IF(K582="","",
IF(INDEX(Settings!$H:$H,MATCH(BZ$1,Settings!$G:$G,0))=TRUE,
100-100*(K582-MINIFS(K:K,$E:$E,$E582))/(MAXIFS(K:K,$E:$E,$E582)-MINIFS(K:K,$E:$E,$E582)),
100*(K582-MINIFS(K:K,$E:$E,$E582))/(MAXIFS(K:K,$E:$E,$E582)-MINIFS(K:K,$E:$E,$E582))))</f>
        <v/>
      </c>
      <c r="CA582" s="232" t="str">
        <f t="array" ref="CA582">IF(L582="","",
IF(INDEX(Settings!$H:$H,MATCH(CA$1,Settings!$G:$G,0))=TRUE,
100-100*(L582-MINIFS(L:L,$E:$E,$E582))/(MAXIFS(L:L,$E:$E,$E582)-MINIFS(L:L,$E:$E,$E582)),
100*(L582-MINIFS(L:L,$E:$E,$E582))/(MAXIFS(L:L,$E:$E,$E582)-MINIFS(L:L,$E:$E,$E582))))</f>
        <v/>
      </c>
      <c r="CB582" s="232" t="str">
        <f t="array" ref="CB582">IF(M582="","",
IF(INDEX(Settings!$H:$H,MATCH(CB$1,Settings!$G:$G,0))=TRUE,
100-100*(M582-MINIFS(M:M,$E:$E,$E582))/(MAXIFS(M:M,$E:$E,$E582)-MINIFS(M:M,$E:$E,$E582)),
100*(M582-MINIFS(M:M,$E:$E,$E582))/(MAXIFS(M:M,$E:$E,$E582)-MINIFS(M:M,$E:$E,$E582))))</f>
        <v/>
      </c>
      <c r="CC582" s="232" t="str">
        <f t="array" ref="CC582">IF(N582="","",
IF(INDEX(Settings!$H:$H,MATCH(CC$1,Settings!$G:$G,0))=TRUE,
100-100*(N582-MINIFS(N:N,$E:$E,$E582))/(MAXIFS(N:N,$E:$E,$E582)-MINIFS(N:N,$E:$E,$E582)),
100*(N582-MINIFS(N:N,$E:$E,$E582))/(MAXIFS(N:N,$E:$E,$E582)-MINIFS(N:N,$E:$E,$E582))))</f>
        <v/>
      </c>
      <c r="CD582" s="232" t="str">
        <f t="array" ref="CD582">IF(O582="","",
IF(INDEX(Settings!$H:$H,MATCH(CD$1,Settings!$G:$G,0))=TRUE,
100-100*(O582-MINIFS(O:O,$E:$E,$E582))/(MAXIFS(O:O,$E:$E,$E582)-MINIFS(O:O,$E:$E,$E582)),
100*(O582-MINIFS(O:O,$E:$E,$E582))/(MAXIFS(O:O,$E:$E,$E582)-MINIFS(O:O,$E:$E,$E582))))</f>
        <v/>
      </c>
      <c r="CE582" s="232" t="str">
        <f t="array" ref="CE582">IF(P582="","",
IF(INDEX(Settings!$H:$H,MATCH(CE$1,Settings!$G:$G,0))=TRUE,
100-100*(P582-MINIFS(P:P,$E:$E,$E582))/(MAXIFS(P:P,$E:$E,$E582)-MINIFS(P:P,$E:$E,$E582)),
100*(P582-MINIFS(P:P,$E:$E,$E582))/(MAXIFS(P:P,$E:$E,$E582)-MINIFS(P:P,$E:$E,$E582))))</f>
        <v/>
      </c>
      <c r="CF582" s="232" t="str">
        <f t="array" ref="CF582">IF(Q582="","",
IF(INDEX(Settings!$H:$H,MATCH(CF$1,Settings!$G:$G,0))=TRUE,
100-100*(Q582-MINIFS(Q:Q,$E:$E,$E582))/(MAXIFS(Q:Q,$E:$E,$E582)-MINIFS(Q:Q,$E:$E,$E582)),
100*(Q582-MINIFS(Q:Q,$E:$E,$E582))/(MAXIFS(Q:Q,$E:$E,$E582)-MINIFS(Q:Q,$E:$E,$E582))))</f>
        <v/>
      </c>
      <c r="CG582" s="232" t="str">
        <f t="array" ref="CG582">IF(R582="","",
IF(INDEX(Settings!$H:$H,MATCH(CG$1,Settings!$G:$G,0))=TRUE,
100-100*(R582-MINIFS(R:R,$E:$E,$E582))/(MAXIFS(R:R,$E:$E,$E582)-MINIFS(R:R,$E:$E,$E582)),
100*(R582-MINIFS(R:R,$E:$E,$E582))/(MAXIFS(R:R,$E:$E,$E582)-MINIFS(R:R,$E:$E,$E582))))</f>
        <v/>
      </c>
      <c r="CH582" s="232" t="str">
        <f t="array" ref="CH582">IF(S582="","",
IF(INDEX(Settings!$H:$H,MATCH(CH$1,Settings!$G:$G,0))=TRUE,
100-100*(S582-MINIFS(S:S,$E:$E,$E582))/(MAXIFS(S:S,$E:$E,$E582)-MINIFS(S:S,$E:$E,$E582)),
100*(S582-MINIFS(S:S,$E:$E,$E582))/(MAXIFS(S:S,$E:$E,$E582)-MINIFS(S:S,$E:$E,$E582))))</f>
        <v/>
      </c>
      <c r="CI582" s="232" t="str">
        <f t="array" ref="CI582">IF(T582="","",
IF(INDEX(Settings!$H:$H,MATCH(CI$1,Settings!$G:$G,0))=TRUE,
100-100*(T582-MINIFS(T:T,$E:$E,$E582))/(MAXIFS(T:T,$E:$E,$E582)-MINIFS(T:T,$E:$E,$E582)),
100*(T582-MINIFS(T:T,$E:$E,$E582))/(MAXIFS(T:T,$E:$E,$E582)-MINIFS(T:T,$E:$E,$E582))))</f>
        <v/>
      </c>
      <c r="CJ582" s="232" t="str">
        <f t="array" ref="CJ582">IF(U582="","",
IF(INDEX(Settings!$H:$H,MATCH(CJ$1,Settings!$G:$G,0))=TRUE,
100-100*(U582-MINIFS(U:U,$E:$E,$E582))/(MAXIFS(U:U,$E:$E,$E582)-MINIFS(U:U,$E:$E,$E582)),
100*(U582-MINIFS(U:U,$E:$E,$E582))/(MAXIFS(U:U,$E:$E,$E582)-MINIFS(U:U,$E:$E,$E582))))</f>
        <v/>
      </c>
      <c r="CK582" s="232" t="str">
        <f t="array" ref="CK582">IF(V582="","",
IF(INDEX(Settings!$H:$H,MATCH(CK$1,Settings!$G:$G,0))=TRUE,
100-100*(V582-MINIFS(V:V,$E:$E,$E582))/(MAXIFS(V:V,$E:$E,$E582)-MINIFS(V:V,$E:$E,$E582)),
100*(V582-MINIFS(V:V,$E:$E,$E582))/(MAXIFS(V:V,$E:$E,$E582)-MINIFS(V:V,$E:$E,$E582))))</f>
        <v/>
      </c>
      <c r="CL582" s="232" t="str">
        <f t="array" ref="CL582">IF(W582="","",
IF(INDEX(Settings!$H:$H,MATCH(CL$1,Settings!$G:$G,0))=TRUE,
100-100*(W582-MINIFS(W:W,$E:$E,$E582))/(MAXIFS(W:W,$E:$E,$E582)-MINIFS(W:W,$E:$E,$E582)),
100*(W582-MINIFS(W:W,$E:$E,$E582))/(MAXIFS(W:W,$E:$E,$E582)-MINIFS(W:W,$E:$E,$E582))))</f>
        <v/>
      </c>
      <c r="CM582" s="232" t="str">
        <f t="array" ref="CM582">IF(X582="","",
IF(INDEX(Settings!$H:$H,MATCH(CM$1,Settings!$G:$G,0))=TRUE,
100-100*(X582-MINIFS(X:X,$E:$E,$E582))/(MAXIFS(X:X,$E:$E,$E582)-MINIFS(X:X,$E:$E,$E582)),
100*(X582-MINIFS(X:X,$E:$E,$E582))/(MAXIFS(X:X,$E:$E,$E582)-MINIFS(X:X,$E:$E,$E582))))</f>
        <v/>
      </c>
      <c r="CN582" s="232" t="str">
        <f t="array" ref="CN582">IF(Y582="","",
IF(INDEX(Settings!$H:$H,MATCH(CN$1,Settings!$G:$G,0))=TRUE,
100-100*(Y582-MINIFS(Y:Y,$E:$E,$E582))/(MAXIFS(Y:Y,$E:$E,$E582)-MINIFS(Y:Y,$E:$E,$E582)),
100*(Y582-MINIFS(Y:Y,$E:$E,$E582))/(MAXIFS(Y:Y,$E:$E,$E582)-MINIFS(Y:Y,$E:$E,$E582))))</f>
        <v/>
      </c>
      <c r="CO582" s="232" t="str">
        <f t="array" ref="CO582">IF(Z582="","",
IF(INDEX(Settings!$H:$H,MATCH(CO$1,Settings!$G:$G,0))=TRUE,
100-100*(Z582-MINIFS(Z:Z,$E:$E,$E582))/(MAXIFS(Z:Z,$E:$E,$E582)-MINIFS(Z:Z,$E:$E,$E582)),
100*(Z582-MINIFS(Z:Z,$E:$E,$E582))/(MAXIFS(Z:Z,$E:$E,$E582)-MINIFS(Z:Z,$E:$E,$E582))))</f>
        <v/>
      </c>
      <c r="CP582" s="232" t="str">
        <f t="array" ref="CP582">IF(AA582="","",
IF(INDEX(Settings!$H:$H,MATCH(CP$1,Settings!$G:$G,0))=TRUE,
100-100*(AA582-MINIFS(AA:AA,$E:$E,$E582))/(MAXIFS(AA:AA,$E:$E,$E582)-MINIFS(AA:AA,$E:$E,$E582)),
100*(AA582-MINIFS(AA:AA,$E:$E,$E582))/(MAXIFS(AA:AA,$E:$E,$E582)-MINIFS(AA:AA,$E:$E,$E582))))</f>
        <v/>
      </c>
      <c r="CQ582" s="232" t="str">
        <f t="array" ref="CQ582">IF(AB582="","",
IF(INDEX(Settings!$H:$H,MATCH(CQ$1,Settings!$G:$G,0))=TRUE,
100-100*(AB582-MINIFS(AB:AB,$E:$E,$E582))/(MAXIFS(AB:AB,$E:$E,$E582)-MINIFS(AB:AB,$E:$E,$E582)),
100*(AB582-MINIFS(AB:AB,$E:$E,$E582))/(MAXIFS(AB:AB,$E:$E,$E582)-MINIFS(AB:AB,$E:$E,$E582))))</f>
        <v/>
      </c>
      <c r="CR582" s="232" t="str">
        <f t="array" ref="CR582">IF(AC582="","",
IF(INDEX(Settings!$H:$H,MATCH(CR$1,Settings!$G:$G,0))=TRUE,
100-100*(AC582-MINIFS(AC:AC,$E:$E,$E582))/(MAXIFS(AC:AC,$E:$E,$E582)-MINIFS(AC:AC,$E:$E,$E582)),
100*(AC582-MINIFS(AC:AC,$E:$E,$E582))/(MAXIFS(AC:AC,$E:$E,$E582)-MINIFS(AC:AC,$E:$E,$E582))))</f>
        <v/>
      </c>
      <c r="CS582" s="232" t="str">
        <f t="array" ref="CS582">IF(AD582="","",
IF(INDEX(Settings!$H:$H,MATCH(CS$1,Settings!$G:$G,0))=TRUE,
100-100*(AD582-MINIFS(AD:AD,$E:$E,$E582))/(MAXIFS(AD:AD,$E:$E,$E582)-MINIFS(AD:AD,$E:$E,$E582)),
100*(AD582-MINIFS(AD:AD,$E:$E,$E582))/(MAXIFS(AD:AD,$E:$E,$E582)-MINIFS(AD:AD,$E:$E,$E582))))</f>
        <v/>
      </c>
      <c r="CT582" s="232" t="str">
        <f t="array" ref="CT582">IF(AE582="","",
IF(INDEX(Settings!$H:$H,MATCH(CT$1,Settings!$G:$G,0))=TRUE,
100-100*(AE582-MINIFS(AE:AE,$E:$E,$E582))/(MAXIFS(AE:AE,$E:$E,$E582)-MINIFS(AE:AE,$E:$E,$E582)),
100*(AE582-MINIFS(AE:AE,$E:$E,$E582))/(MAXIFS(AE:AE,$E:$E,$E582)-MINIFS(AE:AE,$E:$E,$E582))))</f>
        <v/>
      </c>
      <c r="CU582" s="232" t="str">
        <f t="array" ref="CU582">IF(AF582="","",
IF(INDEX(Settings!$H:$H,MATCH(CU$1,Settings!$G:$G,0))=TRUE,
100-100*(AF582-MINIFS(AF:AF,$E:$E,$E582))/(MAXIFS(AF:AF,$E:$E,$E582)-MINIFS(AF:AF,$E:$E,$E582)),
100*(AF582-MINIFS(AF:AF,$E:$E,$E582))/(MAXIFS(AF:AF,$E:$E,$E582)-MINIFS(AF:AF,$E:$E,$E582))))</f>
        <v/>
      </c>
      <c r="CV582" s="232" t="str">
        <f t="array" ref="CV582">IF(AG582="","",
IF(INDEX(Settings!$H:$H,MATCH(CV$1,Settings!$G:$G,0))=TRUE,
100-100*(AG582-MINIFS(AG:AG,$E:$E,$E582))/(MAXIFS(AG:AG,$E:$E,$E582)-MINIFS(AG:AG,$E:$E,$E582)),
100*(AG582-MINIFS(AG:AG,$E:$E,$E582))/(MAXIFS(AG:AG,$E:$E,$E582)-MINIFS(AG:AG,$E:$E,$E582))))</f>
        <v/>
      </c>
      <c r="CW582" s="232" t="str">
        <f t="array" ref="CW582">IF(AH582="","",
IF(INDEX(Settings!$H:$H,MATCH(CW$1,Settings!$G:$G,0))=TRUE,
100-100*(AH582-MINIFS(AH:AH,$E:$E,$E582))/(MAXIFS(AH:AH,$E:$E,$E582)-MINIFS(AH:AH,$E:$E,$E582)),
100*(AH582-MINIFS(AH:AH,$E:$E,$E582))/(MAXIFS(AH:AH,$E:$E,$E582)-MINIFS(AH:AH,$E:$E,$E582))))</f>
        <v/>
      </c>
      <c r="CX582" s="232" t="str">
        <f t="array" ref="CX582">IF(AI582="","",
IF(INDEX(Settings!$H:$H,MATCH(CX$1,Settings!$G:$G,0))=TRUE,
100-100*(AI582-MINIFS(AI:AI,$E:$E,$E582))/(MAXIFS(AI:AI,$E:$E,$E582)-MINIFS(AI:AI,$E:$E,$E582)),
100*(AI582-MINIFS(AI:AI,$E:$E,$E582))/(MAXIFS(AI:AI,$E:$E,$E582)-MINIFS(AI:AI,$E:$E,$E582))))</f>
        <v/>
      </c>
      <c r="CY582" s="232" t="str">
        <f t="array" ref="CY582">IF(AJ582="","",
IF(INDEX(Settings!$H:$H,MATCH(CY$1,Settings!$G:$G,0))=TRUE,
100-100*(AJ582-MINIFS(AJ:AJ,$E:$E,$E582))/(MAXIFS(AJ:AJ,$E:$E,$E582)-MINIFS(AJ:AJ,$E:$E,$E582)),
100*(AJ582-MINIFS(AJ:AJ,$E:$E,$E582))/(MAXIFS(AJ:AJ,$E:$E,$E582)-MINIFS(AJ:AJ,$E:$E,$E582))))</f>
        <v/>
      </c>
      <c r="CZ582" s="232" t="str">
        <f t="array" ref="CZ582">IF(AK582="","",
IF(INDEX(Settings!$H:$H,MATCH(CZ$1,Settings!$G:$G,0))=TRUE,
100-100*(AK582-MINIFS(AK:AK,$E:$E,$E582))/(MAXIFS(AK:AK,$E:$E,$E582)-MINIFS(AK:AK,$E:$E,$E582)),
100*(AK582-MINIFS(AK:AK,$E:$E,$E582))/(MAXIFS(AK:AK,$E:$E,$E582)-MINIFS(AK:AK,$E:$E,$E582))))</f>
        <v/>
      </c>
      <c r="DA582" s="232" t="str">
        <f t="array" ref="DA582">IF(AL582="","",
IF(INDEX(Settings!$H:$H,MATCH(DA$1,Settings!$G:$G,0))=TRUE,
100-100*(AL582-MINIFS(AL:AL,$E:$E,$E582))/(MAXIFS(AL:AL,$E:$E,$E582)-MINIFS(AL:AL,$E:$E,$E582)),
100*(AL582-MINIFS(AL:AL,$E:$E,$E582))/(MAXIFS(AL:AL,$E:$E,$E582)-MINIFS(AL:AL,$E:$E,$E582))))</f>
        <v/>
      </c>
      <c r="DB582" s="232" t="str">
        <f t="array" ref="DB582">IF(AM582="","",
IF(INDEX(Settings!$H:$H,MATCH(DB$1,Settings!$G:$G,0))=TRUE,
100-100*(AM582-MINIFS(AM:AM,$E:$E,$E582))/(MAXIFS(AM:AM,$E:$E,$E582)-MINIFS(AM:AM,$E:$E,$E582)),
100*(AM582-MINIFS(AM:AM,$E:$E,$E582))/(MAXIFS(AM:AM,$E:$E,$E582)-MINIFS(AM:AM,$E:$E,$E582))))</f>
        <v/>
      </c>
      <c r="DC582" s="232" t="str">
        <f t="array" ref="DC582">IF(AN582="","",
IF(INDEX(Settings!$H:$H,MATCH(DC$1,Settings!$G:$G,0))=TRUE,
100-100*(AN582-MINIFS(AN:AN,$E:$E,$E582))/(MAXIFS(AN:AN,$E:$E,$E582)-MINIFS(AN:AN,$E:$E,$E582)),
100*(AN582-MINIFS(AN:AN,$E:$E,$E582))/(MAXIFS(AN:AN,$E:$E,$E582)-MINIFS(AN:AN,$E:$E,$E582))))</f>
        <v/>
      </c>
      <c r="DD582" s="232" t="str">
        <f t="array" ref="DD582">IF(AO582="","",
IF(INDEX(Settings!$H:$H,MATCH(DD$1,Settings!$G:$G,0))=TRUE,
100-100*(AO582-MINIFS(AO:AO,$E:$E,$E582))/(MAXIFS(AO:AO,$E:$E,$E582)-MINIFS(AO:AO,$E:$E,$E582)),
100*(AO582-MINIFS(AO:AO,$E:$E,$E582))/(MAXIFS(AO:AO,$E:$E,$E582)-MINIFS(AO:AO,$E:$E,$E582))))</f>
        <v/>
      </c>
      <c r="DE582" s="232" t="str">
        <f t="array" ref="DE582">IF(AP582="","",
IF(INDEX(Settings!$H:$H,MATCH(DE$1,Settings!$G:$G,0))=TRUE,
100-100*(AP582-MINIFS(AP:AP,$E:$E,$E582))/(MAXIFS(AP:AP,$E:$E,$E582)-MINIFS(AP:AP,$E:$E,$E582)),
100*(AP582-MINIFS(AP:AP,$E:$E,$E582))/(MAXIFS(AP:AP,$E:$E,$E582)-MINIFS(AP:AP,$E:$E,$E582))))</f>
        <v/>
      </c>
      <c r="DF582" s="232" t="str">
        <f t="array" ref="DF582">IF(AQ582="","",
IF(INDEX(Settings!$H:$H,MATCH(DF$1,Settings!$G:$G,0))=TRUE,
100-100*(AQ582-MINIFS(AQ:AQ,$E:$E,$E582))/(MAXIFS(AQ:AQ,$E:$E,$E582)-MINIFS(AQ:AQ,$E:$E,$E582)),
100*(AQ582-MINIFS(AQ:AQ,$E:$E,$E582))/(MAXIFS(AQ:AQ,$E:$E,$E582)-MINIFS(AQ:AQ,$E:$E,$E582))))</f>
        <v/>
      </c>
      <c r="DG582" s="232" t="str">
        <f t="array" ref="DG582">IF(AR582="","",
IF(INDEX(Settings!$H:$H,MATCH(DG$1,Settings!$G:$G,0))=TRUE,
100-100*(AR582-MINIFS(AR:AR,$E:$E,$E582))/(MAXIFS(AR:AR,$E:$E,$E582)-MINIFS(AR:AR,$E:$E,$E582)),
100*(AR582-MINIFS(AR:AR,$E:$E,$E582))/(MAXIFS(AR:AR,$E:$E,$E582)-MINIFS(AR:AR,$E:$E,$E582))))</f>
        <v/>
      </c>
      <c r="DH582" s="232" t="str">
        <f t="array" ref="DH582">IF(AS582="","",
IF(INDEX(Settings!$H:$H,MATCH(DH$1,Settings!$G:$G,0))=TRUE,
100-100*(AS582-MINIFS(AS:AS,$E:$E,$E582))/(MAXIFS(AS:AS,$E:$E,$E582)-MINIFS(AS:AS,$E:$E,$E582)),
100*(AS582-MINIFS(AS:AS,$E:$E,$E582))/(MAXIFS(AS:AS,$E:$E,$E582)-MINIFS(AS:AS,$E:$E,$E582))))</f>
        <v/>
      </c>
      <c r="DI582" s="232" t="str">
        <f t="array" ref="DI582">IF(AT582="","",
IF(INDEX(Settings!$H:$H,MATCH(DI$1,Settings!$G:$G,0))=TRUE,
100-100*(AT582-MINIFS(AT:AT,$E:$E,$E582))/(MAXIFS(AT:AT,$E:$E,$E582)-MINIFS(AT:AT,$E:$E,$E582)),
100*(AT582-MINIFS(AT:AT,$E:$E,$E582))/(MAXIFS(AT:AT,$E:$E,$E582)-MINIFS(AT:AT,$E:$E,$E582))))</f>
        <v/>
      </c>
      <c r="DJ582" s="232" t="str">
        <f t="array" ref="DJ582">IF(AU582="","",
IF(INDEX(Settings!$H:$H,MATCH(DJ$1,Settings!$G:$G,0))=TRUE,
100-100*(AU582-MINIFS(AU:AU,$E:$E,$E582))/(MAXIFS(AU:AU,$E:$E,$E582)-MINIFS(AU:AU,$E:$E,$E582)),
100*(AU582-MINIFS(AU:AU,$E:$E,$E582))/(MAXIFS(AU:AU,$E:$E,$E582)-MINIFS(AU:AU,$E:$E,$E582))))</f>
        <v/>
      </c>
      <c r="DK582" s="232" t="str">
        <f t="array" ref="DK582">IF(AV582="","",
IF(INDEX(Settings!$H:$H,MATCH(DK$1,Settings!$G:$G,0))=TRUE,
100-100*(AV582-MINIFS(AV:AV,$E:$E,$E582))/(MAXIFS(AV:AV,$E:$E,$E582)-MINIFS(AV:AV,$E:$E,$E582)),
100*(AV582-MINIFS(AV:AV,$E:$E,$E582))/(MAXIFS(AV:AV,$E:$E,$E582)-MINIFS(AV:AV,$E:$E,$E582))))</f>
        <v/>
      </c>
      <c r="DL582" s="232" t="str">
        <f t="array" ref="DL582">IF(AW582="","",
IF(INDEX(Settings!$H:$H,MATCH(DL$1,Settings!$G:$G,0))=TRUE,
100-100*(AW582-MINIFS(AW:AW,$E:$E,$E582))/(MAXIFS(AW:AW,$E:$E,$E582)-MINIFS(AW:AW,$E:$E,$E582)),
100*(AW582-MINIFS(AW:AW,$E:$E,$E582))/(MAXIFS(AW:AW,$E:$E,$E582)-MINIFS(AW:AW,$E:$E,$E582))))</f>
        <v/>
      </c>
      <c r="DM582" s="232" t="str">
        <f t="array" ref="DM582">IF(AX582="","",
IF(INDEX(Settings!$H:$H,MATCH(DM$1,Settings!$G:$G,0))=TRUE,
100-100*(AX582-MINIFS(AX:AX,$E:$E,$E582))/(MAXIFS(AX:AX,$E:$E,$E582)-MINIFS(AX:AX,$E:$E,$E582)),
100*(AX582-MINIFS(AX:AX,$E:$E,$E582))/(MAXIFS(AX:AX,$E:$E,$E582)-MINIFS(AX:AX,$E:$E,$E582))))</f>
        <v/>
      </c>
      <c r="DN582" s="232" t="str">
        <f t="array" ref="DN582">IF(AY582="","",
IF(INDEX(Settings!$H:$H,MATCH(DN$1,Settings!$G:$G,0))=TRUE,
100-100*(AY582-MINIFS(AY:AY,$E:$E,$E582))/(MAXIFS(AY:AY,$E:$E,$E582)-MINIFS(AY:AY,$E:$E,$E582)),
100*(AY582-MINIFS(AY:AY,$E:$E,$E582))/(MAXIFS(AY:AY,$E:$E,$E582)-MINIFS(AY:AY,$E:$E,$E582))))</f>
        <v/>
      </c>
      <c r="DO582" s="232" t="str">
        <f t="array" ref="DO582">IF(AZ582="","",
IF(INDEX(Settings!$H:$H,MATCH(DO$1,Settings!$G:$G,0))=TRUE,
100-100*(AZ582-MINIFS(AZ:AZ,$E:$E,$E582))/(MAXIFS(AZ:AZ,$E:$E,$E582)-MINIFS(AZ:AZ,$E:$E,$E582)),
100*(AZ582-MINIFS(AZ:AZ,$E:$E,$E582))/(MAXIFS(AZ:AZ,$E:$E,$E582)-MINIFS(AZ:AZ,$E:$E,$E582))))</f>
        <v/>
      </c>
      <c r="DP582" s="232" t="str">
        <f t="array" ref="DP582">IF(BA582="","",
IF(INDEX(Settings!$H:$H,MATCH(DP$1,Settings!$G:$G,0))=TRUE,
100-100*(BA582-MINIFS(BA:BA,$E:$E,$E582))/(MAXIFS(BA:BA,$E:$E,$E582)-MINIFS(BA:BA,$E:$E,$E582)),
100*(BA582-MINIFS(BA:BA,$E:$E,$E582))/(MAXIFS(BA:BA,$E:$E,$E582)-MINIFS(BA:BA,$E:$E,$E582))))</f>
        <v/>
      </c>
      <c r="DQ582" s="232" t="str">
        <f t="array" ref="DQ582">IF(BB582="","",
IF(INDEX(Settings!$H:$H,MATCH(DQ$1,Settings!$G:$G,0))=TRUE,
100-100*(BB582-MINIFS(BB:BB,$E:$E,$E582))/(MAXIFS(BB:BB,$E:$E,$E582)-MINIFS(BB:BB,$E:$E,$E582)),
100*(BB582-MINIFS(BB:BB,$E:$E,$E582))/(MAXIFS(BB:BB,$E:$E,$E582)-MINIFS(BB:BB,$E:$E,$E582))))</f>
        <v/>
      </c>
      <c r="DR582" s="232" t="str">
        <f t="array" ref="DR582">IF(BC582="","",
IF(INDEX(Settings!$H:$H,MATCH(DR$1,Settings!$G:$G,0))=TRUE,
100-100*(BC582-MINIFS(BC:BC,$E:$E,$E582))/(MAXIFS(BC:BC,$E:$E,$E582)-MINIFS(BC:BC,$E:$E,$E582)),
100*(BC582-MINIFS(BC:BC,$E:$E,$E582))/(MAXIFS(BC:BC,$E:$E,$E582)-MINIFS(BC:BC,$E:$E,$E582))))</f>
        <v/>
      </c>
      <c r="DS582" s="232" t="str">
        <f t="array" ref="DS582">IF(BD582="","",
IF(INDEX(Settings!$H:$H,MATCH(DS$1,Settings!$G:$G,0))=TRUE,
100-100*(BD582-MINIFS(BD:BD,$E:$E,$E582))/(MAXIFS(BD:BD,$E:$E,$E582)-MINIFS(BD:BD,$E:$E,$E582)),
100*(BD582-MINIFS(BD:BD,$E:$E,$E582))/(MAXIFS(BD:BD,$E:$E,$E582)-MINIFS(BD:BD,$E:$E,$E582))))</f>
        <v/>
      </c>
      <c r="DT582" s="232" t="str">
        <f t="array" ref="DT582">IF(BE582="","",
IF(INDEX(Settings!$H:$H,MATCH(DT$1,Settings!$G:$G,0))=TRUE,
100-100*(BE582-MINIFS(BE:BE,$E:$E,$E582))/(MAXIFS(BE:BE,$E:$E,$E582)-MINIFS(BE:BE,$E:$E,$E582)),
100*(BE582-MINIFS(BE:BE,$E:$E,$E582))/(MAXIFS(BE:BE,$E:$E,$E582)-MINIFS(BE:BE,$E:$E,$E582))))</f>
        <v/>
      </c>
      <c r="DU582" s="232" t="str">
        <f t="array" ref="DU582">IF(BF582="","",
IF(INDEX(Settings!$H:$H,MATCH(DU$1,Settings!$G:$G,0))=TRUE,
100-100*(BF582-MINIFS(BF:BF,$E:$E,$E582))/(MAXIFS(BF:BF,$E:$E,$E582)-MINIFS(BF:BF,$E:$E,$E582)),
100*(BF582-MINIFS(BF:BF,$E:$E,$E582))/(MAXIFS(BF:BF,$E:$E,$E582)-MINIFS(BF:BF,$E:$E,$E582))))</f>
        <v/>
      </c>
      <c r="DV582" s="232" t="str">
        <f t="array" ref="DV582">IF(BG582="","",
IF(INDEX(Settings!$H:$H,MATCH(DV$1,Settings!$G:$G,0))=TRUE,
100-100*(BG582-MINIFS(BG:BG,$E:$E,$E582))/(MAXIFS(BG:BG,$E:$E,$E582)-MINIFS(BG:BG,$E:$E,$E582)),
100*(BG582-MINIFS(BG:BG,$E:$E,$E582))/(MAXIFS(BG:BG,$E:$E,$E582)-MINIFS(BG:BG,$E:$E,$E582))))</f>
        <v/>
      </c>
      <c r="DW582" s="232" t="str">
        <f t="array" ref="DW582">IF(BH582="","",
IF(INDEX(Settings!$H:$H,MATCH(DW$1,Settings!$G:$G,0))=TRUE,
100-100*(BH582-MINIFS(BH:BH,$E:$E,$E582))/(MAXIFS(BH:BH,$E:$E,$E582)-MINIFS(BH:BH,$E:$E,$E582)),
100*(BH582-MINIFS(BH:BH,$E:$E,$E582))/(MAXIFS(BH:BH,$E:$E,$E582)-MINIFS(BH:BH,$E:$E,$E582))))</f>
        <v/>
      </c>
      <c r="DX582" s="232" t="str">
        <f t="array" ref="DX582">IF(BI582="","",
IF(INDEX(Settings!$H:$H,MATCH(DX$1,Settings!$G:$G,0))=TRUE,
100-100*(BI582-MINIFS(BI:BI,$E:$E,$E582))/(MAXIFS(BI:BI,$E:$E,$E582)-MINIFS(BI:BI,$E:$E,$E582)),
100*(BI582-MINIFS(BI:BI,$E:$E,$E582))/(MAXIFS(BI:BI,$E:$E,$E582)-MINIFS(BI:BI,$E:$E,$E582))))</f>
        <v/>
      </c>
      <c r="DY582" s="232" t="str">
        <f t="array" ref="DY582">IF(BJ582="","",
IF(INDEX(Settings!$H:$H,MATCH(DY$1,Settings!$G:$G,0))=TRUE,
100-100*(BJ582-MINIFS(BJ:BJ,$E:$E,$E582))/(MAXIFS(BJ:BJ,$E:$E,$E582)-MINIFS(BJ:BJ,$E:$E,$E582)),
100*(BJ582-MINIFS(BJ:BJ,$E:$E,$E582))/(MAXIFS(BJ:BJ,$E:$E,$E582)-MINIFS(BJ:BJ,$E:$E,$E582))))</f>
        <v/>
      </c>
      <c r="DZ582" s="234"/>
      <c r="EA582" s="234"/>
      <c r="EB582" s="234" t="str">
        <f t="shared" si="8"/>
        <v/>
      </c>
      <c r="EC582" s="234" t="str">
        <f t="shared" si="9"/>
        <v/>
      </c>
      <c r="ED582" s="234" t="str">
        <f t="shared" si="10"/>
        <v/>
      </c>
      <c r="EE582" s="234" t="str">
        <f t="shared" si="11"/>
        <v/>
      </c>
      <c r="EF582" s="234" t="str">
        <f t="shared" si="12"/>
        <v/>
      </c>
      <c r="EG582" s="234" t="str">
        <f t="shared" si="13"/>
        <v/>
      </c>
      <c r="EH582" s="234"/>
      <c r="EI582" s="234"/>
      <c r="EJ582" s="234"/>
      <c r="EK582" s="234"/>
      <c r="EL582" s="234"/>
      <c r="EM582" s="234"/>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3" t="str">
        <f t="shared" si="14"/>
        <v/>
      </c>
      <c r="N583" s="49"/>
      <c r="O583" s="49"/>
      <c r="P583" s="49"/>
      <c r="Q583" s="49"/>
      <c r="R583" s="49"/>
      <c r="S583" s="222" t="str">
        <f>IFERROR(VLOOKUP(AF583, 'YOYO IR Scores'!A:C, 3, FALSE), "")
</f>
        <v/>
      </c>
      <c r="T583" s="49"/>
      <c r="U583" s="49"/>
      <c r="V583" s="49"/>
      <c r="W583" s="49"/>
      <c r="X583" s="224" t="str">
        <f t="shared" si="4"/>
        <v/>
      </c>
      <c r="Y583" s="225" t="str">
        <f t="shared" si="5"/>
        <v/>
      </c>
      <c r="Z583" s="225" t="str">
        <f t="shared" si="6"/>
        <v/>
      </c>
      <c r="AA583" s="224" t="str">
        <f t="shared" si="7"/>
        <v/>
      </c>
      <c r="AB583" s="223"/>
      <c r="AC583" s="223"/>
      <c r="AD583" s="223"/>
      <c r="AE583" s="223" t="str">
        <f>IFERROR(VLOOKUP(AF583, 'YOYO IR Scores'!A:C, 2, FALSE), "")</f>
        <v/>
      </c>
      <c r="AF583" s="223"/>
      <c r="AG583" s="223"/>
      <c r="AH583" s="223"/>
      <c r="AI583" s="223"/>
      <c r="AJ583" s="223"/>
      <c r="AK583" s="223"/>
      <c r="AL583" s="223"/>
      <c r="AM583" s="223"/>
      <c r="AN583" s="223"/>
      <c r="AO583" s="223"/>
      <c r="AP583" s="223"/>
      <c r="AQ583" s="223"/>
      <c r="AR583" s="223"/>
      <c r="AS583" s="223"/>
      <c r="AT583" s="223"/>
      <c r="AU583" s="223"/>
      <c r="AV583" s="223"/>
      <c r="AW583" s="223"/>
      <c r="AX583" s="223"/>
      <c r="AY583" s="223"/>
      <c r="AZ583" s="223"/>
      <c r="BA583" s="223"/>
      <c r="BB583" s="223"/>
      <c r="BC583" s="223"/>
      <c r="BD583" s="223"/>
      <c r="BE583" s="223"/>
      <c r="BF583" s="223"/>
      <c r="BG583" s="223"/>
      <c r="BH583" s="223"/>
      <c r="BI583" s="223"/>
      <c r="BJ583" s="223"/>
      <c r="BK583" s="223" t="str">
        <f t="array" ref="BK583">IF(J583="","",
IF(INDEX(Settings!$H:$H,MATCH(BY$1,Settings!$G:$G,0))=TRUE,
100-100*(J583-MIN(J:J))/(MAX(J:J)-MIN(J:J)),
100*(J583-MIN(J:J))/(MAX(J:J)-MIN(J:J))))</f>
        <v/>
      </c>
      <c r="BL583" s="223" t="str">
        <f t="array" ref="BL583">IF(J583="","",
IF(INDEX(Settings!$H:$H,MATCH(BY$1,Settings!$G:$G,0))=TRUE,
100-100*(J583-MINIFS(J:J,$E:$E,$E583))/(MAXIFS(J:J,$E:$E,$E583)-MINIFS(J:J,$E:$E,$E583)),
100*(J583-MINIFS(J:J,$E:$E,$E583))/(MAXIFS(J:J,$E:$E,$E583)-MINIFS(J:J,$E:$E,$E583))))</f>
        <v/>
      </c>
      <c r="BM583" s="223"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4" t="str">
        <f t="array" ref="BQ583">IF(J583="","",
IF(INDEX(Settings!$H:$H,MATCH(BY$1,Settings!$G:$G,0))=TRUE,
-1*(J583-AVERAGE(J:J))/STDEV(J:J),
(J583-AVERAGE(J:J))/STDEV(J:J)))</f>
        <v/>
      </c>
      <c r="BR583" s="224" t="str">
        <f>IFERROR(__xludf.DUMMYFUNCTION("IF(J583="""","""",
IF(INDEX(Settings!$H:$H,MATCH(BY$1,Settings!$G:$G,0))=TRUE,
-1*(J583-AVERAGEIFS(J:J,$E:$E,$E583))/STDEV(FILTER(J:J,$E:$E=$E583)),
(J583-AVERAGEIFS(J:J,$E:$E,$E583))/STDEV(FILTER(J:J,$E:$E=$E583))))"),"")</f>
        <v/>
      </c>
      <c r="BS583" s="224"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3" t="str">
        <f t="array" ref="BY583">IF(J583="","",
IF(INDEX(Settings!$H:$H,MATCH(BY$1,Settings!$G:$G,0))=TRUE,
100-100*(J583-MINIFS(J:J,$E:$E,$E583))/(MAXIFS(J:J,$E:$E,$E583)-MINIFS(J:J,$E:$E,$E583)),
100*(J583-MINIFS(J:J,$E:$E,$E583))/(MAXIFS(J:J,$E:$E,$E583)-MINIFS(J:J,$E:$E,$E583))))</f>
        <v/>
      </c>
      <c r="BZ583" s="223" t="str">
        <f t="array" ref="BZ583">IF(K583="","",
IF(INDEX(Settings!$H:$H,MATCH(BZ$1,Settings!$G:$G,0))=TRUE,
100-100*(K583-MINIFS(K:K,$E:$E,$E583))/(MAXIFS(K:K,$E:$E,$E583)-MINIFS(K:K,$E:$E,$E583)),
100*(K583-MINIFS(K:K,$E:$E,$E583))/(MAXIFS(K:K,$E:$E,$E583)-MINIFS(K:K,$E:$E,$E583))))</f>
        <v/>
      </c>
      <c r="CA583" s="223" t="str">
        <f t="array" ref="CA583">IF(L583="","",
IF(INDEX(Settings!$H:$H,MATCH(CA$1,Settings!$G:$G,0))=TRUE,
100-100*(L583-MINIFS(L:L,$E:$E,$E583))/(MAXIFS(L:L,$E:$E,$E583)-MINIFS(L:L,$E:$E,$E583)),
100*(L583-MINIFS(L:L,$E:$E,$E583))/(MAXIFS(L:L,$E:$E,$E583)-MINIFS(L:L,$E:$E,$E583))))</f>
        <v/>
      </c>
      <c r="CB583" s="223" t="str">
        <f t="array" ref="CB583">IF(M583="","",
IF(INDEX(Settings!$H:$H,MATCH(CB$1,Settings!$G:$G,0))=TRUE,
100-100*(M583-MINIFS(M:M,$E:$E,$E583))/(MAXIFS(M:M,$E:$E,$E583)-MINIFS(M:M,$E:$E,$E583)),
100*(M583-MINIFS(M:M,$E:$E,$E583))/(MAXIFS(M:M,$E:$E,$E583)-MINIFS(M:M,$E:$E,$E583))))</f>
        <v/>
      </c>
      <c r="CC583" s="223" t="str">
        <f t="array" ref="CC583">IF(N583="","",
IF(INDEX(Settings!$H:$H,MATCH(CC$1,Settings!$G:$G,0))=TRUE,
100-100*(N583-MINIFS(N:N,$E:$E,$E583))/(MAXIFS(N:N,$E:$E,$E583)-MINIFS(N:N,$E:$E,$E583)),
100*(N583-MINIFS(N:N,$E:$E,$E583))/(MAXIFS(N:N,$E:$E,$E583)-MINIFS(N:N,$E:$E,$E583))))</f>
        <v/>
      </c>
      <c r="CD583" s="223" t="str">
        <f t="array" ref="CD583">IF(O583="","",
IF(INDEX(Settings!$H:$H,MATCH(CD$1,Settings!$G:$G,0))=TRUE,
100-100*(O583-MINIFS(O:O,$E:$E,$E583))/(MAXIFS(O:O,$E:$E,$E583)-MINIFS(O:O,$E:$E,$E583)),
100*(O583-MINIFS(O:O,$E:$E,$E583))/(MAXIFS(O:O,$E:$E,$E583)-MINIFS(O:O,$E:$E,$E583))))</f>
        <v/>
      </c>
      <c r="CE583" s="223" t="str">
        <f t="array" ref="CE583">IF(P583="","",
IF(INDEX(Settings!$H:$H,MATCH(CE$1,Settings!$G:$G,0))=TRUE,
100-100*(P583-MINIFS(P:P,$E:$E,$E583))/(MAXIFS(P:P,$E:$E,$E583)-MINIFS(P:P,$E:$E,$E583)),
100*(P583-MINIFS(P:P,$E:$E,$E583))/(MAXIFS(P:P,$E:$E,$E583)-MINIFS(P:P,$E:$E,$E583))))</f>
        <v/>
      </c>
      <c r="CF583" s="223" t="str">
        <f t="array" ref="CF583">IF(Q583="","",
IF(INDEX(Settings!$H:$H,MATCH(CF$1,Settings!$G:$G,0))=TRUE,
100-100*(Q583-MINIFS(Q:Q,$E:$E,$E583))/(MAXIFS(Q:Q,$E:$E,$E583)-MINIFS(Q:Q,$E:$E,$E583)),
100*(Q583-MINIFS(Q:Q,$E:$E,$E583))/(MAXIFS(Q:Q,$E:$E,$E583)-MINIFS(Q:Q,$E:$E,$E583))))</f>
        <v/>
      </c>
      <c r="CG583" s="223" t="str">
        <f t="array" ref="CG583">IF(R583="","",
IF(INDEX(Settings!$H:$H,MATCH(CG$1,Settings!$G:$G,0))=TRUE,
100-100*(R583-MINIFS(R:R,$E:$E,$E583))/(MAXIFS(R:R,$E:$E,$E583)-MINIFS(R:R,$E:$E,$E583)),
100*(R583-MINIFS(R:R,$E:$E,$E583))/(MAXIFS(R:R,$E:$E,$E583)-MINIFS(R:R,$E:$E,$E583))))</f>
        <v/>
      </c>
      <c r="CH583" s="223" t="str">
        <f t="array" ref="CH583">IF(S583="","",
IF(INDEX(Settings!$H:$H,MATCH(CH$1,Settings!$G:$G,0))=TRUE,
100-100*(S583-MINIFS(S:S,$E:$E,$E583))/(MAXIFS(S:S,$E:$E,$E583)-MINIFS(S:S,$E:$E,$E583)),
100*(S583-MINIFS(S:S,$E:$E,$E583))/(MAXIFS(S:S,$E:$E,$E583)-MINIFS(S:S,$E:$E,$E583))))</f>
        <v/>
      </c>
      <c r="CI583" s="223" t="str">
        <f t="array" ref="CI583">IF(T583="","",
IF(INDEX(Settings!$H:$H,MATCH(CI$1,Settings!$G:$G,0))=TRUE,
100-100*(T583-MINIFS(T:T,$E:$E,$E583))/(MAXIFS(T:T,$E:$E,$E583)-MINIFS(T:T,$E:$E,$E583)),
100*(T583-MINIFS(T:T,$E:$E,$E583))/(MAXIFS(T:T,$E:$E,$E583)-MINIFS(T:T,$E:$E,$E583))))</f>
        <v/>
      </c>
      <c r="CJ583" s="223" t="str">
        <f t="array" ref="CJ583">IF(U583="","",
IF(INDEX(Settings!$H:$H,MATCH(CJ$1,Settings!$G:$G,0))=TRUE,
100-100*(U583-MINIFS(U:U,$E:$E,$E583))/(MAXIFS(U:U,$E:$E,$E583)-MINIFS(U:U,$E:$E,$E583)),
100*(U583-MINIFS(U:U,$E:$E,$E583))/(MAXIFS(U:U,$E:$E,$E583)-MINIFS(U:U,$E:$E,$E583))))</f>
        <v/>
      </c>
      <c r="CK583" s="223" t="str">
        <f t="array" ref="CK583">IF(V583="","",
IF(INDEX(Settings!$H:$H,MATCH(CK$1,Settings!$G:$G,0))=TRUE,
100-100*(V583-MINIFS(V:V,$E:$E,$E583))/(MAXIFS(V:V,$E:$E,$E583)-MINIFS(V:V,$E:$E,$E583)),
100*(V583-MINIFS(V:V,$E:$E,$E583))/(MAXIFS(V:V,$E:$E,$E583)-MINIFS(V:V,$E:$E,$E583))))</f>
        <v/>
      </c>
      <c r="CL583" s="223" t="str">
        <f t="array" ref="CL583">IF(W583="","",
IF(INDEX(Settings!$H:$H,MATCH(CL$1,Settings!$G:$G,0))=TRUE,
100-100*(W583-MINIFS(W:W,$E:$E,$E583))/(MAXIFS(W:W,$E:$E,$E583)-MINIFS(W:W,$E:$E,$E583)),
100*(W583-MINIFS(W:W,$E:$E,$E583))/(MAXIFS(W:W,$E:$E,$E583)-MINIFS(W:W,$E:$E,$E583))))</f>
        <v/>
      </c>
      <c r="CM583" s="223" t="str">
        <f t="array" ref="CM583">IF(X583="","",
IF(INDEX(Settings!$H:$H,MATCH(CM$1,Settings!$G:$G,0))=TRUE,
100-100*(X583-MINIFS(X:X,$E:$E,$E583))/(MAXIFS(X:X,$E:$E,$E583)-MINIFS(X:X,$E:$E,$E583)),
100*(X583-MINIFS(X:X,$E:$E,$E583))/(MAXIFS(X:X,$E:$E,$E583)-MINIFS(X:X,$E:$E,$E583))))</f>
        <v/>
      </c>
      <c r="CN583" s="223" t="str">
        <f t="array" ref="CN583">IF(Y583="","",
IF(INDEX(Settings!$H:$H,MATCH(CN$1,Settings!$G:$G,0))=TRUE,
100-100*(Y583-MINIFS(Y:Y,$E:$E,$E583))/(MAXIFS(Y:Y,$E:$E,$E583)-MINIFS(Y:Y,$E:$E,$E583)),
100*(Y583-MINIFS(Y:Y,$E:$E,$E583))/(MAXIFS(Y:Y,$E:$E,$E583)-MINIFS(Y:Y,$E:$E,$E583))))</f>
        <v/>
      </c>
      <c r="CO583" s="223" t="str">
        <f t="array" ref="CO583">IF(Z583="","",
IF(INDEX(Settings!$H:$H,MATCH(CO$1,Settings!$G:$G,0))=TRUE,
100-100*(Z583-MINIFS(Z:Z,$E:$E,$E583))/(MAXIFS(Z:Z,$E:$E,$E583)-MINIFS(Z:Z,$E:$E,$E583)),
100*(Z583-MINIFS(Z:Z,$E:$E,$E583))/(MAXIFS(Z:Z,$E:$E,$E583)-MINIFS(Z:Z,$E:$E,$E583))))</f>
        <v/>
      </c>
      <c r="CP583" s="223" t="str">
        <f t="array" ref="CP583">IF(AA583="","",
IF(INDEX(Settings!$H:$H,MATCH(CP$1,Settings!$G:$G,0))=TRUE,
100-100*(AA583-MINIFS(AA:AA,$E:$E,$E583))/(MAXIFS(AA:AA,$E:$E,$E583)-MINIFS(AA:AA,$E:$E,$E583)),
100*(AA583-MINIFS(AA:AA,$E:$E,$E583))/(MAXIFS(AA:AA,$E:$E,$E583)-MINIFS(AA:AA,$E:$E,$E583))))</f>
        <v/>
      </c>
      <c r="CQ583" s="223" t="str">
        <f t="array" ref="CQ583">IF(AB583="","",
IF(INDEX(Settings!$H:$H,MATCH(CQ$1,Settings!$G:$G,0))=TRUE,
100-100*(AB583-MINIFS(AB:AB,$E:$E,$E583))/(MAXIFS(AB:AB,$E:$E,$E583)-MINIFS(AB:AB,$E:$E,$E583)),
100*(AB583-MINIFS(AB:AB,$E:$E,$E583))/(MAXIFS(AB:AB,$E:$E,$E583)-MINIFS(AB:AB,$E:$E,$E583))))</f>
        <v/>
      </c>
      <c r="CR583" s="223" t="str">
        <f t="array" ref="CR583">IF(AC583="","",
IF(INDEX(Settings!$H:$H,MATCH(CR$1,Settings!$G:$G,0))=TRUE,
100-100*(AC583-MINIFS(AC:AC,$E:$E,$E583))/(MAXIFS(AC:AC,$E:$E,$E583)-MINIFS(AC:AC,$E:$E,$E583)),
100*(AC583-MINIFS(AC:AC,$E:$E,$E583))/(MAXIFS(AC:AC,$E:$E,$E583)-MINIFS(AC:AC,$E:$E,$E583))))</f>
        <v/>
      </c>
      <c r="CS583" s="223" t="str">
        <f t="array" ref="CS583">IF(AD583="","",
IF(INDEX(Settings!$H:$H,MATCH(CS$1,Settings!$G:$G,0))=TRUE,
100-100*(AD583-MINIFS(AD:AD,$E:$E,$E583))/(MAXIFS(AD:AD,$E:$E,$E583)-MINIFS(AD:AD,$E:$E,$E583)),
100*(AD583-MINIFS(AD:AD,$E:$E,$E583))/(MAXIFS(AD:AD,$E:$E,$E583)-MINIFS(AD:AD,$E:$E,$E583))))</f>
        <v/>
      </c>
      <c r="CT583" s="223" t="str">
        <f t="array" ref="CT583">IF(AE583="","",
IF(INDEX(Settings!$H:$H,MATCH(CT$1,Settings!$G:$G,0))=TRUE,
100-100*(AE583-MINIFS(AE:AE,$E:$E,$E583))/(MAXIFS(AE:AE,$E:$E,$E583)-MINIFS(AE:AE,$E:$E,$E583)),
100*(AE583-MINIFS(AE:AE,$E:$E,$E583))/(MAXIFS(AE:AE,$E:$E,$E583)-MINIFS(AE:AE,$E:$E,$E583))))</f>
        <v/>
      </c>
      <c r="CU583" s="223" t="str">
        <f t="array" ref="CU583">IF(AF583="","",
IF(INDEX(Settings!$H:$H,MATCH(CU$1,Settings!$G:$G,0))=TRUE,
100-100*(AF583-MINIFS(AF:AF,$E:$E,$E583))/(MAXIFS(AF:AF,$E:$E,$E583)-MINIFS(AF:AF,$E:$E,$E583)),
100*(AF583-MINIFS(AF:AF,$E:$E,$E583))/(MAXIFS(AF:AF,$E:$E,$E583)-MINIFS(AF:AF,$E:$E,$E583))))</f>
        <v/>
      </c>
      <c r="CV583" s="223" t="str">
        <f t="array" ref="CV583">IF(AG583="","",
IF(INDEX(Settings!$H:$H,MATCH(CV$1,Settings!$G:$G,0))=TRUE,
100-100*(AG583-MINIFS(AG:AG,$E:$E,$E583))/(MAXIFS(AG:AG,$E:$E,$E583)-MINIFS(AG:AG,$E:$E,$E583)),
100*(AG583-MINIFS(AG:AG,$E:$E,$E583))/(MAXIFS(AG:AG,$E:$E,$E583)-MINIFS(AG:AG,$E:$E,$E583))))</f>
        <v/>
      </c>
      <c r="CW583" s="223" t="str">
        <f t="array" ref="CW583">IF(AH583="","",
IF(INDEX(Settings!$H:$H,MATCH(CW$1,Settings!$G:$G,0))=TRUE,
100-100*(AH583-MINIFS(AH:AH,$E:$E,$E583))/(MAXIFS(AH:AH,$E:$E,$E583)-MINIFS(AH:AH,$E:$E,$E583)),
100*(AH583-MINIFS(AH:AH,$E:$E,$E583))/(MAXIFS(AH:AH,$E:$E,$E583)-MINIFS(AH:AH,$E:$E,$E583))))</f>
        <v/>
      </c>
      <c r="CX583" s="223" t="str">
        <f t="array" ref="CX583">IF(AI583="","",
IF(INDEX(Settings!$H:$H,MATCH(CX$1,Settings!$G:$G,0))=TRUE,
100-100*(AI583-MINIFS(AI:AI,$E:$E,$E583))/(MAXIFS(AI:AI,$E:$E,$E583)-MINIFS(AI:AI,$E:$E,$E583)),
100*(AI583-MINIFS(AI:AI,$E:$E,$E583))/(MAXIFS(AI:AI,$E:$E,$E583)-MINIFS(AI:AI,$E:$E,$E583))))</f>
        <v/>
      </c>
      <c r="CY583" s="223" t="str">
        <f t="array" ref="CY583">IF(AJ583="","",
IF(INDEX(Settings!$H:$H,MATCH(CY$1,Settings!$G:$G,0))=TRUE,
100-100*(AJ583-MINIFS(AJ:AJ,$E:$E,$E583))/(MAXIFS(AJ:AJ,$E:$E,$E583)-MINIFS(AJ:AJ,$E:$E,$E583)),
100*(AJ583-MINIFS(AJ:AJ,$E:$E,$E583))/(MAXIFS(AJ:AJ,$E:$E,$E583)-MINIFS(AJ:AJ,$E:$E,$E583))))</f>
        <v/>
      </c>
      <c r="CZ583" s="223" t="str">
        <f t="array" ref="CZ583">IF(AK583="","",
IF(INDEX(Settings!$H:$H,MATCH(CZ$1,Settings!$G:$G,0))=TRUE,
100-100*(AK583-MINIFS(AK:AK,$E:$E,$E583))/(MAXIFS(AK:AK,$E:$E,$E583)-MINIFS(AK:AK,$E:$E,$E583)),
100*(AK583-MINIFS(AK:AK,$E:$E,$E583))/(MAXIFS(AK:AK,$E:$E,$E583)-MINIFS(AK:AK,$E:$E,$E583))))</f>
        <v/>
      </c>
      <c r="DA583" s="223" t="str">
        <f t="array" ref="DA583">IF(AL583="","",
IF(INDEX(Settings!$H:$H,MATCH(DA$1,Settings!$G:$G,0))=TRUE,
100-100*(AL583-MINIFS(AL:AL,$E:$E,$E583))/(MAXIFS(AL:AL,$E:$E,$E583)-MINIFS(AL:AL,$E:$E,$E583)),
100*(AL583-MINIFS(AL:AL,$E:$E,$E583))/(MAXIFS(AL:AL,$E:$E,$E583)-MINIFS(AL:AL,$E:$E,$E583))))</f>
        <v/>
      </c>
      <c r="DB583" s="223" t="str">
        <f t="array" ref="DB583">IF(AM583="","",
IF(INDEX(Settings!$H:$H,MATCH(DB$1,Settings!$G:$G,0))=TRUE,
100-100*(AM583-MINIFS(AM:AM,$E:$E,$E583))/(MAXIFS(AM:AM,$E:$E,$E583)-MINIFS(AM:AM,$E:$E,$E583)),
100*(AM583-MINIFS(AM:AM,$E:$E,$E583))/(MAXIFS(AM:AM,$E:$E,$E583)-MINIFS(AM:AM,$E:$E,$E583))))</f>
        <v/>
      </c>
      <c r="DC583" s="223" t="str">
        <f t="array" ref="DC583">IF(AN583="","",
IF(INDEX(Settings!$H:$H,MATCH(DC$1,Settings!$G:$G,0))=TRUE,
100-100*(AN583-MINIFS(AN:AN,$E:$E,$E583))/(MAXIFS(AN:AN,$E:$E,$E583)-MINIFS(AN:AN,$E:$E,$E583)),
100*(AN583-MINIFS(AN:AN,$E:$E,$E583))/(MAXIFS(AN:AN,$E:$E,$E583)-MINIFS(AN:AN,$E:$E,$E583))))</f>
        <v/>
      </c>
      <c r="DD583" s="223" t="str">
        <f t="array" ref="DD583">IF(AO583="","",
IF(INDEX(Settings!$H:$H,MATCH(DD$1,Settings!$G:$G,0))=TRUE,
100-100*(AO583-MINIFS(AO:AO,$E:$E,$E583))/(MAXIFS(AO:AO,$E:$E,$E583)-MINIFS(AO:AO,$E:$E,$E583)),
100*(AO583-MINIFS(AO:AO,$E:$E,$E583))/(MAXIFS(AO:AO,$E:$E,$E583)-MINIFS(AO:AO,$E:$E,$E583))))</f>
        <v/>
      </c>
      <c r="DE583" s="223" t="str">
        <f t="array" ref="DE583">IF(AP583="","",
IF(INDEX(Settings!$H:$H,MATCH(DE$1,Settings!$G:$G,0))=TRUE,
100-100*(AP583-MINIFS(AP:AP,$E:$E,$E583))/(MAXIFS(AP:AP,$E:$E,$E583)-MINIFS(AP:AP,$E:$E,$E583)),
100*(AP583-MINIFS(AP:AP,$E:$E,$E583))/(MAXIFS(AP:AP,$E:$E,$E583)-MINIFS(AP:AP,$E:$E,$E583))))</f>
        <v/>
      </c>
      <c r="DF583" s="223" t="str">
        <f t="array" ref="DF583">IF(AQ583="","",
IF(INDEX(Settings!$H:$H,MATCH(DF$1,Settings!$G:$G,0))=TRUE,
100-100*(AQ583-MINIFS(AQ:AQ,$E:$E,$E583))/(MAXIFS(AQ:AQ,$E:$E,$E583)-MINIFS(AQ:AQ,$E:$E,$E583)),
100*(AQ583-MINIFS(AQ:AQ,$E:$E,$E583))/(MAXIFS(AQ:AQ,$E:$E,$E583)-MINIFS(AQ:AQ,$E:$E,$E583))))</f>
        <v/>
      </c>
      <c r="DG583" s="223" t="str">
        <f t="array" ref="DG583">IF(AR583="","",
IF(INDEX(Settings!$H:$H,MATCH(DG$1,Settings!$G:$G,0))=TRUE,
100-100*(AR583-MINIFS(AR:AR,$E:$E,$E583))/(MAXIFS(AR:AR,$E:$E,$E583)-MINIFS(AR:AR,$E:$E,$E583)),
100*(AR583-MINIFS(AR:AR,$E:$E,$E583))/(MAXIFS(AR:AR,$E:$E,$E583)-MINIFS(AR:AR,$E:$E,$E583))))</f>
        <v/>
      </c>
      <c r="DH583" s="223" t="str">
        <f t="array" ref="DH583">IF(AS583="","",
IF(INDEX(Settings!$H:$H,MATCH(DH$1,Settings!$G:$G,0))=TRUE,
100-100*(AS583-MINIFS(AS:AS,$E:$E,$E583))/(MAXIFS(AS:AS,$E:$E,$E583)-MINIFS(AS:AS,$E:$E,$E583)),
100*(AS583-MINIFS(AS:AS,$E:$E,$E583))/(MAXIFS(AS:AS,$E:$E,$E583)-MINIFS(AS:AS,$E:$E,$E583))))</f>
        <v/>
      </c>
      <c r="DI583" s="223" t="str">
        <f t="array" ref="DI583">IF(AT583="","",
IF(INDEX(Settings!$H:$H,MATCH(DI$1,Settings!$G:$G,0))=TRUE,
100-100*(AT583-MINIFS(AT:AT,$E:$E,$E583))/(MAXIFS(AT:AT,$E:$E,$E583)-MINIFS(AT:AT,$E:$E,$E583)),
100*(AT583-MINIFS(AT:AT,$E:$E,$E583))/(MAXIFS(AT:AT,$E:$E,$E583)-MINIFS(AT:AT,$E:$E,$E583))))</f>
        <v/>
      </c>
      <c r="DJ583" s="223" t="str">
        <f t="array" ref="DJ583">IF(AU583="","",
IF(INDEX(Settings!$H:$H,MATCH(DJ$1,Settings!$G:$G,0))=TRUE,
100-100*(AU583-MINIFS(AU:AU,$E:$E,$E583))/(MAXIFS(AU:AU,$E:$E,$E583)-MINIFS(AU:AU,$E:$E,$E583)),
100*(AU583-MINIFS(AU:AU,$E:$E,$E583))/(MAXIFS(AU:AU,$E:$E,$E583)-MINIFS(AU:AU,$E:$E,$E583))))</f>
        <v/>
      </c>
      <c r="DK583" s="223" t="str">
        <f t="array" ref="DK583">IF(AV583="","",
IF(INDEX(Settings!$H:$H,MATCH(DK$1,Settings!$G:$G,0))=TRUE,
100-100*(AV583-MINIFS(AV:AV,$E:$E,$E583))/(MAXIFS(AV:AV,$E:$E,$E583)-MINIFS(AV:AV,$E:$E,$E583)),
100*(AV583-MINIFS(AV:AV,$E:$E,$E583))/(MAXIFS(AV:AV,$E:$E,$E583)-MINIFS(AV:AV,$E:$E,$E583))))</f>
        <v/>
      </c>
      <c r="DL583" s="223" t="str">
        <f t="array" ref="DL583">IF(AW583="","",
IF(INDEX(Settings!$H:$H,MATCH(DL$1,Settings!$G:$G,0))=TRUE,
100-100*(AW583-MINIFS(AW:AW,$E:$E,$E583))/(MAXIFS(AW:AW,$E:$E,$E583)-MINIFS(AW:AW,$E:$E,$E583)),
100*(AW583-MINIFS(AW:AW,$E:$E,$E583))/(MAXIFS(AW:AW,$E:$E,$E583)-MINIFS(AW:AW,$E:$E,$E583))))</f>
        <v/>
      </c>
      <c r="DM583" s="223" t="str">
        <f t="array" ref="DM583">IF(AX583="","",
IF(INDEX(Settings!$H:$H,MATCH(DM$1,Settings!$G:$G,0))=TRUE,
100-100*(AX583-MINIFS(AX:AX,$E:$E,$E583))/(MAXIFS(AX:AX,$E:$E,$E583)-MINIFS(AX:AX,$E:$E,$E583)),
100*(AX583-MINIFS(AX:AX,$E:$E,$E583))/(MAXIFS(AX:AX,$E:$E,$E583)-MINIFS(AX:AX,$E:$E,$E583))))</f>
        <v/>
      </c>
      <c r="DN583" s="223" t="str">
        <f t="array" ref="DN583">IF(AY583="","",
IF(INDEX(Settings!$H:$H,MATCH(DN$1,Settings!$G:$G,0))=TRUE,
100-100*(AY583-MINIFS(AY:AY,$E:$E,$E583))/(MAXIFS(AY:AY,$E:$E,$E583)-MINIFS(AY:AY,$E:$E,$E583)),
100*(AY583-MINIFS(AY:AY,$E:$E,$E583))/(MAXIFS(AY:AY,$E:$E,$E583)-MINIFS(AY:AY,$E:$E,$E583))))</f>
        <v/>
      </c>
      <c r="DO583" s="223" t="str">
        <f t="array" ref="DO583">IF(AZ583="","",
IF(INDEX(Settings!$H:$H,MATCH(DO$1,Settings!$G:$G,0))=TRUE,
100-100*(AZ583-MINIFS(AZ:AZ,$E:$E,$E583))/(MAXIFS(AZ:AZ,$E:$E,$E583)-MINIFS(AZ:AZ,$E:$E,$E583)),
100*(AZ583-MINIFS(AZ:AZ,$E:$E,$E583))/(MAXIFS(AZ:AZ,$E:$E,$E583)-MINIFS(AZ:AZ,$E:$E,$E583))))</f>
        <v/>
      </c>
      <c r="DP583" s="223" t="str">
        <f t="array" ref="DP583">IF(BA583="","",
IF(INDEX(Settings!$H:$H,MATCH(DP$1,Settings!$G:$G,0))=TRUE,
100-100*(BA583-MINIFS(BA:BA,$E:$E,$E583))/(MAXIFS(BA:BA,$E:$E,$E583)-MINIFS(BA:BA,$E:$E,$E583)),
100*(BA583-MINIFS(BA:BA,$E:$E,$E583))/(MAXIFS(BA:BA,$E:$E,$E583)-MINIFS(BA:BA,$E:$E,$E583))))</f>
        <v/>
      </c>
      <c r="DQ583" s="223" t="str">
        <f t="array" ref="DQ583">IF(BB583="","",
IF(INDEX(Settings!$H:$H,MATCH(DQ$1,Settings!$G:$G,0))=TRUE,
100-100*(BB583-MINIFS(BB:BB,$E:$E,$E583))/(MAXIFS(BB:BB,$E:$E,$E583)-MINIFS(BB:BB,$E:$E,$E583)),
100*(BB583-MINIFS(BB:BB,$E:$E,$E583))/(MAXIFS(BB:BB,$E:$E,$E583)-MINIFS(BB:BB,$E:$E,$E583))))</f>
        <v/>
      </c>
      <c r="DR583" s="223" t="str">
        <f t="array" ref="DR583">IF(BC583="","",
IF(INDEX(Settings!$H:$H,MATCH(DR$1,Settings!$G:$G,0))=TRUE,
100-100*(BC583-MINIFS(BC:BC,$E:$E,$E583))/(MAXIFS(BC:BC,$E:$E,$E583)-MINIFS(BC:BC,$E:$E,$E583)),
100*(BC583-MINIFS(BC:BC,$E:$E,$E583))/(MAXIFS(BC:BC,$E:$E,$E583)-MINIFS(BC:BC,$E:$E,$E583))))</f>
        <v/>
      </c>
      <c r="DS583" s="223" t="str">
        <f t="array" ref="DS583">IF(BD583="","",
IF(INDEX(Settings!$H:$H,MATCH(DS$1,Settings!$G:$G,0))=TRUE,
100-100*(BD583-MINIFS(BD:BD,$E:$E,$E583))/(MAXIFS(BD:BD,$E:$E,$E583)-MINIFS(BD:BD,$E:$E,$E583)),
100*(BD583-MINIFS(BD:BD,$E:$E,$E583))/(MAXIFS(BD:BD,$E:$E,$E583)-MINIFS(BD:BD,$E:$E,$E583))))</f>
        <v/>
      </c>
      <c r="DT583" s="223" t="str">
        <f t="array" ref="DT583">IF(BE583="","",
IF(INDEX(Settings!$H:$H,MATCH(DT$1,Settings!$G:$G,0))=TRUE,
100-100*(BE583-MINIFS(BE:BE,$E:$E,$E583))/(MAXIFS(BE:BE,$E:$E,$E583)-MINIFS(BE:BE,$E:$E,$E583)),
100*(BE583-MINIFS(BE:BE,$E:$E,$E583))/(MAXIFS(BE:BE,$E:$E,$E583)-MINIFS(BE:BE,$E:$E,$E583))))</f>
        <v/>
      </c>
      <c r="DU583" s="223" t="str">
        <f t="array" ref="DU583">IF(BF583="","",
IF(INDEX(Settings!$H:$H,MATCH(DU$1,Settings!$G:$G,0))=TRUE,
100-100*(BF583-MINIFS(BF:BF,$E:$E,$E583))/(MAXIFS(BF:BF,$E:$E,$E583)-MINIFS(BF:BF,$E:$E,$E583)),
100*(BF583-MINIFS(BF:BF,$E:$E,$E583))/(MAXIFS(BF:BF,$E:$E,$E583)-MINIFS(BF:BF,$E:$E,$E583))))</f>
        <v/>
      </c>
      <c r="DV583" s="223" t="str">
        <f t="array" ref="DV583">IF(BG583="","",
IF(INDEX(Settings!$H:$H,MATCH(DV$1,Settings!$G:$G,0))=TRUE,
100-100*(BG583-MINIFS(BG:BG,$E:$E,$E583))/(MAXIFS(BG:BG,$E:$E,$E583)-MINIFS(BG:BG,$E:$E,$E583)),
100*(BG583-MINIFS(BG:BG,$E:$E,$E583))/(MAXIFS(BG:BG,$E:$E,$E583)-MINIFS(BG:BG,$E:$E,$E583))))</f>
        <v/>
      </c>
      <c r="DW583" s="223" t="str">
        <f t="array" ref="DW583">IF(BH583="","",
IF(INDEX(Settings!$H:$H,MATCH(DW$1,Settings!$G:$G,0))=TRUE,
100-100*(BH583-MINIFS(BH:BH,$E:$E,$E583))/(MAXIFS(BH:BH,$E:$E,$E583)-MINIFS(BH:BH,$E:$E,$E583)),
100*(BH583-MINIFS(BH:BH,$E:$E,$E583))/(MAXIFS(BH:BH,$E:$E,$E583)-MINIFS(BH:BH,$E:$E,$E583))))</f>
        <v/>
      </c>
      <c r="DX583" s="223" t="str">
        <f t="array" ref="DX583">IF(BI583="","",
IF(INDEX(Settings!$H:$H,MATCH(DX$1,Settings!$G:$G,0))=TRUE,
100-100*(BI583-MINIFS(BI:BI,$E:$E,$E583))/(MAXIFS(BI:BI,$E:$E,$E583)-MINIFS(BI:BI,$E:$E,$E583)),
100*(BI583-MINIFS(BI:BI,$E:$E,$E583))/(MAXIFS(BI:BI,$E:$E,$E583)-MINIFS(BI:BI,$E:$E,$E583))))</f>
        <v/>
      </c>
      <c r="DY583" s="223" t="str">
        <f t="array" ref="DY583">IF(BJ583="","",
IF(INDEX(Settings!$H:$H,MATCH(DY$1,Settings!$G:$G,0))=TRUE,
100-100*(BJ583-MINIFS(BJ:BJ,$E:$E,$E583))/(MAXIFS(BJ:BJ,$E:$E,$E583)-MINIFS(BJ:BJ,$E:$E,$E583)),
100*(BJ583-MINIFS(BJ:BJ,$E:$E,$E583))/(MAXIFS(BJ:BJ,$E:$E,$E583)-MINIFS(BJ:BJ,$E:$E,$E583))))</f>
        <v/>
      </c>
      <c r="DZ583" s="225"/>
      <c r="EA583" s="225"/>
      <c r="EB583" s="225" t="str">
        <f t="shared" si="8"/>
        <v/>
      </c>
      <c r="EC583" s="225" t="str">
        <f t="shared" si="9"/>
        <v/>
      </c>
      <c r="ED583" s="225" t="str">
        <f t="shared" si="10"/>
        <v/>
      </c>
      <c r="EE583" s="225" t="str">
        <f t="shared" si="11"/>
        <v/>
      </c>
      <c r="EF583" s="225" t="str">
        <f t="shared" si="12"/>
        <v/>
      </c>
      <c r="EG583" s="225" t="str">
        <f t="shared" si="13"/>
        <v/>
      </c>
      <c r="EH583" s="225"/>
      <c r="EI583" s="225"/>
      <c r="EJ583" s="225"/>
      <c r="EK583" s="225"/>
      <c r="EL583" s="225"/>
      <c r="EM583" s="225"/>
    </row>
    <row r="584">
      <c r="A584" s="231"/>
      <c r="B584" s="231"/>
      <c r="C584" s="231"/>
      <c r="D584" s="231" t="str">
        <f t="array" ref="D584">IFERROR(INDEX(Profiles!$B:$B,MATCH($A584,Profiles!$A:$A,0)),"")</f>
        <v/>
      </c>
      <c r="E584" s="231"/>
      <c r="F584" s="231"/>
      <c r="G584" s="231"/>
      <c r="H584" s="231"/>
      <c r="I584" s="231" t="str">
        <f>IF(A584="","",IF(Settings!$N$3="DATE",F584&amp;": "&amp;TEXT(B584,"M/DD/YY"),F584&amp;": "&amp;H584))</f>
        <v/>
      </c>
      <c r="J584" s="231"/>
      <c r="K584" s="231"/>
      <c r="L584" s="231"/>
      <c r="M584" s="232" t="str">
        <f t="shared" si="14"/>
        <v/>
      </c>
      <c r="N584" s="231"/>
      <c r="O584" s="231"/>
      <c r="P584" s="231"/>
      <c r="Q584" s="231"/>
      <c r="R584" s="231"/>
      <c r="S584" s="230" t="str">
        <f>IFERROR(VLOOKUP(AF584, 'YOYO IR Scores'!A:C, 3, FALSE), "")
</f>
        <v/>
      </c>
      <c r="T584" s="231"/>
      <c r="U584" s="231"/>
      <c r="V584" s="231"/>
      <c r="W584" s="231"/>
      <c r="X584" s="233" t="str">
        <f t="shared" si="4"/>
        <v/>
      </c>
      <c r="Y584" s="234" t="str">
        <f t="shared" si="5"/>
        <v/>
      </c>
      <c r="Z584" s="234" t="str">
        <f t="shared" si="6"/>
        <v/>
      </c>
      <c r="AA584" s="233" t="str">
        <f t="shared" si="7"/>
        <v/>
      </c>
      <c r="AB584" s="232"/>
      <c r="AC584" s="232"/>
      <c r="AD584" s="232"/>
      <c r="AE584" s="232" t="str">
        <f>IFERROR(VLOOKUP(AF584, 'YOYO IR Scores'!A:C, 2, FALSE), "")</f>
        <v/>
      </c>
      <c r="AF584" s="232"/>
      <c r="AG584" s="23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c r="BD584" s="232"/>
      <c r="BE584" s="232"/>
      <c r="BF584" s="232"/>
      <c r="BG584" s="232"/>
      <c r="BH584" s="232"/>
      <c r="BI584" s="232"/>
      <c r="BJ584" s="232"/>
      <c r="BK584" s="232" t="str">
        <f t="array" ref="BK584">IF(J584="","",
IF(INDEX(Settings!$H:$H,MATCH(BY$1,Settings!$G:$G,0))=TRUE,
100-100*(J584-MIN(J:J))/(MAX(J:J)-MIN(J:J)),
100*(J584-MIN(J:J))/(MAX(J:J)-MIN(J:J))))</f>
        <v/>
      </c>
      <c r="BL584" s="232" t="str">
        <f t="array" ref="BL584">IF(J584="","",
IF(INDEX(Settings!$H:$H,MATCH(BY$1,Settings!$G:$G,0))=TRUE,
100-100*(J584-MINIFS(J:J,$E:$E,$E584))/(MAXIFS(J:J,$E:$E,$E584)-MINIFS(J:J,$E:$E,$E584)),
100*(J584-MINIFS(J:J,$E:$E,$E584))/(MAXIFS(J:J,$E:$E,$E584)-MINIFS(J:J,$E:$E,$E584))))</f>
        <v/>
      </c>
      <c r="BM584" s="232" t="str">
        <f t="array" ref="BM584">IF(J584="","",
IF(INDEX(Settings!$H:$H,MATCH(BY$1,Settings!$G:$G,0))=TRUE,
100-100*(J584-MINIFS(J:J,$E:$E,$E584,$I:$I,$I584))/(MAXIFS(J:J,$E:$E,$E584,$I:$I,$I584)-MINIFS(J:J,$E:$E,$E584,$I:$I,$I584)),
100*(J584-MINIFS(J:J,$E:$E,$E584,$I:$I,$I584))/(MAXIFS(J:J,$E:$E,$E584,$I:$I,$I584)-MINIFS(J:J,$E:$E,$E584,$I:$I,$I584))))</f>
        <v/>
      </c>
      <c r="BN584" s="231" t="str">
        <f t="array" ref="BN584">IF(J584="","",
IF(INDEX(Settings!$H:$H,MATCH(BY$1,Settings!$G:$G,0))=TRUE,
100-100*PERCENTRANK(J:J,J584),
100*PERCENTRANK(J:J,J584)))</f>
        <v/>
      </c>
      <c r="BO584" s="231" t="str">
        <f>IFERROR(__xludf.DUMMYFUNCTION("IF(J584="""","""",
IF(INDEX(Settings!$H:$H,MATCH(BY$1,Settings!$G:$G,0))=TRUE,
100-100*PERCENTRANK(FILTER(J:J,$E:$E=$E584),J584),
100*PERCENTRANK(FILTER(J:J,$E:$E=$E584),J584)))"),"")</f>
        <v/>
      </c>
      <c r="BP584" s="231" t="str">
        <f>IFERROR(__xludf.DUMMYFUNCTION("IF(J584="""","""",
IF(INDEX(Settings!$H:$H,MATCH(BY$1,Settings!$G:$G,0))=TRUE,
100-100*PERCENTRANK(FILTER(J:J,$E:$E=$E584,$I:$I=$I584),J584),
100*PERCENTRANK(FILTER(J:J,$E:$E=$E584,$I:$I=$I584),J584)))"),"")</f>
        <v/>
      </c>
      <c r="BQ584" s="233" t="str">
        <f t="array" ref="BQ584">IF(J584="","",
IF(INDEX(Settings!$H:$H,MATCH(BY$1,Settings!$G:$G,0))=TRUE,
-1*(J584-AVERAGE(J:J))/STDEV(J:J),
(J584-AVERAGE(J:J))/STDEV(J:J)))</f>
        <v/>
      </c>
      <c r="BR584" s="233" t="str">
        <f>IFERROR(__xludf.DUMMYFUNCTION("IF(J584="""","""",
IF(INDEX(Settings!$H:$H,MATCH(BY$1,Settings!$G:$G,0))=TRUE,
-1*(J584-AVERAGEIFS(J:J,$E:$E,$E584))/STDEV(FILTER(J:J,$E:$E=$E584)),
(J584-AVERAGEIFS(J:J,$E:$E,$E584))/STDEV(FILTER(J:J,$E:$E=$E584))))"),"")</f>
        <v/>
      </c>
      <c r="BS584" s="233"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1"/>
      <c r="BX584" s="231"/>
      <c r="BY584" s="232" t="str">
        <f t="array" ref="BY584">IF(J584="","",
IF(INDEX(Settings!$H:$H,MATCH(BY$1,Settings!$G:$G,0))=TRUE,
100-100*(J584-MINIFS(J:J,$E:$E,$E584))/(MAXIFS(J:J,$E:$E,$E584)-MINIFS(J:J,$E:$E,$E584)),
100*(J584-MINIFS(J:J,$E:$E,$E584))/(MAXIFS(J:J,$E:$E,$E584)-MINIFS(J:J,$E:$E,$E584))))</f>
        <v/>
      </c>
      <c r="BZ584" s="232" t="str">
        <f t="array" ref="BZ584">IF(K584="","",
IF(INDEX(Settings!$H:$H,MATCH(BZ$1,Settings!$G:$G,0))=TRUE,
100-100*(K584-MINIFS(K:K,$E:$E,$E584))/(MAXIFS(K:K,$E:$E,$E584)-MINIFS(K:K,$E:$E,$E584)),
100*(K584-MINIFS(K:K,$E:$E,$E584))/(MAXIFS(K:K,$E:$E,$E584)-MINIFS(K:K,$E:$E,$E584))))</f>
        <v/>
      </c>
      <c r="CA584" s="232" t="str">
        <f t="array" ref="CA584">IF(L584="","",
IF(INDEX(Settings!$H:$H,MATCH(CA$1,Settings!$G:$G,0))=TRUE,
100-100*(L584-MINIFS(L:L,$E:$E,$E584))/(MAXIFS(L:L,$E:$E,$E584)-MINIFS(L:L,$E:$E,$E584)),
100*(L584-MINIFS(L:L,$E:$E,$E584))/(MAXIFS(L:L,$E:$E,$E584)-MINIFS(L:L,$E:$E,$E584))))</f>
        <v/>
      </c>
      <c r="CB584" s="232" t="str">
        <f t="array" ref="CB584">IF(M584="","",
IF(INDEX(Settings!$H:$H,MATCH(CB$1,Settings!$G:$G,0))=TRUE,
100-100*(M584-MINIFS(M:M,$E:$E,$E584))/(MAXIFS(M:M,$E:$E,$E584)-MINIFS(M:M,$E:$E,$E584)),
100*(M584-MINIFS(M:M,$E:$E,$E584))/(MAXIFS(M:M,$E:$E,$E584)-MINIFS(M:M,$E:$E,$E584))))</f>
        <v/>
      </c>
      <c r="CC584" s="232" t="str">
        <f t="array" ref="CC584">IF(N584="","",
IF(INDEX(Settings!$H:$H,MATCH(CC$1,Settings!$G:$G,0))=TRUE,
100-100*(N584-MINIFS(N:N,$E:$E,$E584))/(MAXIFS(N:N,$E:$E,$E584)-MINIFS(N:N,$E:$E,$E584)),
100*(N584-MINIFS(N:N,$E:$E,$E584))/(MAXIFS(N:N,$E:$E,$E584)-MINIFS(N:N,$E:$E,$E584))))</f>
        <v/>
      </c>
      <c r="CD584" s="232" t="str">
        <f t="array" ref="CD584">IF(O584="","",
IF(INDEX(Settings!$H:$H,MATCH(CD$1,Settings!$G:$G,0))=TRUE,
100-100*(O584-MINIFS(O:O,$E:$E,$E584))/(MAXIFS(O:O,$E:$E,$E584)-MINIFS(O:O,$E:$E,$E584)),
100*(O584-MINIFS(O:O,$E:$E,$E584))/(MAXIFS(O:O,$E:$E,$E584)-MINIFS(O:O,$E:$E,$E584))))</f>
        <v/>
      </c>
      <c r="CE584" s="232" t="str">
        <f t="array" ref="CE584">IF(P584="","",
IF(INDEX(Settings!$H:$H,MATCH(CE$1,Settings!$G:$G,0))=TRUE,
100-100*(P584-MINIFS(P:P,$E:$E,$E584))/(MAXIFS(P:P,$E:$E,$E584)-MINIFS(P:P,$E:$E,$E584)),
100*(P584-MINIFS(P:P,$E:$E,$E584))/(MAXIFS(P:P,$E:$E,$E584)-MINIFS(P:P,$E:$E,$E584))))</f>
        <v/>
      </c>
      <c r="CF584" s="232" t="str">
        <f t="array" ref="CF584">IF(Q584="","",
IF(INDEX(Settings!$H:$H,MATCH(CF$1,Settings!$G:$G,0))=TRUE,
100-100*(Q584-MINIFS(Q:Q,$E:$E,$E584))/(MAXIFS(Q:Q,$E:$E,$E584)-MINIFS(Q:Q,$E:$E,$E584)),
100*(Q584-MINIFS(Q:Q,$E:$E,$E584))/(MAXIFS(Q:Q,$E:$E,$E584)-MINIFS(Q:Q,$E:$E,$E584))))</f>
        <v/>
      </c>
      <c r="CG584" s="232" t="str">
        <f t="array" ref="CG584">IF(R584="","",
IF(INDEX(Settings!$H:$H,MATCH(CG$1,Settings!$G:$G,0))=TRUE,
100-100*(R584-MINIFS(R:R,$E:$E,$E584))/(MAXIFS(R:R,$E:$E,$E584)-MINIFS(R:R,$E:$E,$E584)),
100*(R584-MINIFS(R:R,$E:$E,$E584))/(MAXIFS(R:R,$E:$E,$E584)-MINIFS(R:R,$E:$E,$E584))))</f>
        <v/>
      </c>
      <c r="CH584" s="232" t="str">
        <f t="array" ref="CH584">IF(S584="","",
IF(INDEX(Settings!$H:$H,MATCH(CH$1,Settings!$G:$G,0))=TRUE,
100-100*(S584-MINIFS(S:S,$E:$E,$E584))/(MAXIFS(S:S,$E:$E,$E584)-MINIFS(S:S,$E:$E,$E584)),
100*(S584-MINIFS(S:S,$E:$E,$E584))/(MAXIFS(S:S,$E:$E,$E584)-MINIFS(S:S,$E:$E,$E584))))</f>
        <v/>
      </c>
      <c r="CI584" s="232" t="str">
        <f t="array" ref="CI584">IF(T584="","",
IF(INDEX(Settings!$H:$H,MATCH(CI$1,Settings!$G:$G,0))=TRUE,
100-100*(T584-MINIFS(T:T,$E:$E,$E584))/(MAXIFS(T:T,$E:$E,$E584)-MINIFS(T:T,$E:$E,$E584)),
100*(T584-MINIFS(T:T,$E:$E,$E584))/(MAXIFS(T:T,$E:$E,$E584)-MINIFS(T:T,$E:$E,$E584))))</f>
        <v/>
      </c>
      <c r="CJ584" s="232" t="str">
        <f t="array" ref="CJ584">IF(U584="","",
IF(INDEX(Settings!$H:$H,MATCH(CJ$1,Settings!$G:$G,0))=TRUE,
100-100*(U584-MINIFS(U:U,$E:$E,$E584))/(MAXIFS(U:U,$E:$E,$E584)-MINIFS(U:U,$E:$E,$E584)),
100*(U584-MINIFS(U:U,$E:$E,$E584))/(MAXIFS(U:U,$E:$E,$E584)-MINIFS(U:U,$E:$E,$E584))))</f>
        <v/>
      </c>
      <c r="CK584" s="232" t="str">
        <f t="array" ref="CK584">IF(V584="","",
IF(INDEX(Settings!$H:$H,MATCH(CK$1,Settings!$G:$G,0))=TRUE,
100-100*(V584-MINIFS(V:V,$E:$E,$E584))/(MAXIFS(V:V,$E:$E,$E584)-MINIFS(V:V,$E:$E,$E584)),
100*(V584-MINIFS(V:V,$E:$E,$E584))/(MAXIFS(V:V,$E:$E,$E584)-MINIFS(V:V,$E:$E,$E584))))</f>
        <v/>
      </c>
      <c r="CL584" s="232" t="str">
        <f t="array" ref="CL584">IF(W584="","",
IF(INDEX(Settings!$H:$H,MATCH(CL$1,Settings!$G:$G,0))=TRUE,
100-100*(W584-MINIFS(W:W,$E:$E,$E584))/(MAXIFS(W:W,$E:$E,$E584)-MINIFS(W:W,$E:$E,$E584)),
100*(W584-MINIFS(W:W,$E:$E,$E584))/(MAXIFS(W:W,$E:$E,$E584)-MINIFS(W:W,$E:$E,$E584))))</f>
        <v/>
      </c>
      <c r="CM584" s="232" t="str">
        <f t="array" ref="CM584">IF(X584="","",
IF(INDEX(Settings!$H:$H,MATCH(CM$1,Settings!$G:$G,0))=TRUE,
100-100*(X584-MINIFS(X:X,$E:$E,$E584))/(MAXIFS(X:X,$E:$E,$E584)-MINIFS(X:X,$E:$E,$E584)),
100*(X584-MINIFS(X:X,$E:$E,$E584))/(MAXIFS(X:X,$E:$E,$E584)-MINIFS(X:X,$E:$E,$E584))))</f>
        <v/>
      </c>
      <c r="CN584" s="232" t="str">
        <f t="array" ref="CN584">IF(Y584="","",
IF(INDEX(Settings!$H:$H,MATCH(CN$1,Settings!$G:$G,0))=TRUE,
100-100*(Y584-MINIFS(Y:Y,$E:$E,$E584))/(MAXIFS(Y:Y,$E:$E,$E584)-MINIFS(Y:Y,$E:$E,$E584)),
100*(Y584-MINIFS(Y:Y,$E:$E,$E584))/(MAXIFS(Y:Y,$E:$E,$E584)-MINIFS(Y:Y,$E:$E,$E584))))</f>
        <v/>
      </c>
      <c r="CO584" s="232" t="str">
        <f t="array" ref="CO584">IF(Z584="","",
IF(INDEX(Settings!$H:$H,MATCH(CO$1,Settings!$G:$G,0))=TRUE,
100-100*(Z584-MINIFS(Z:Z,$E:$E,$E584))/(MAXIFS(Z:Z,$E:$E,$E584)-MINIFS(Z:Z,$E:$E,$E584)),
100*(Z584-MINIFS(Z:Z,$E:$E,$E584))/(MAXIFS(Z:Z,$E:$E,$E584)-MINIFS(Z:Z,$E:$E,$E584))))</f>
        <v/>
      </c>
      <c r="CP584" s="232" t="str">
        <f t="array" ref="CP584">IF(AA584="","",
IF(INDEX(Settings!$H:$H,MATCH(CP$1,Settings!$G:$G,0))=TRUE,
100-100*(AA584-MINIFS(AA:AA,$E:$E,$E584))/(MAXIFS(AA:AA,$E:$E,$E584)-MINIFS(AA:AA,$E:$E,$E584)),
100*(AA584-MINIFS(AA:AA,$E:$E,$E584))/(MAXIFS(AA:AA,$E:$E,$E584)-MINIFS(AA:AA,$E:$E,$E584))))</f>
        <v/>
      </c>
      <c r="CQ584" s="232" t="str">
        <f t="array" ref="CQ584">IF(AB584="","",
IF(INDEX(Settings!$H:$H,MATCH(CQ$1,Settings!$G:$G,0))=TRUE,
100-100*(AB584-MINIFS(AB:AB,$E:$E,$E584))/(MAXIFS(AB:AB,$E:$E,$E584)-MINIFS(AB:AB,$E:$E,$E584)),
100*(AB584-MINIFS(AB:AB,$E:$E,$E584))/(MAXIFS(AB:AB,$E:$E,$E584)-MINIFS(AB:AB,$E:$E,$E584))))</f>
        <v/>
      </c>
      <c r="CR584" s="232" t="str">
        <f t="array" ref="CR584">IF(AC584="","",
IF(INDEX(Settings!$H:$H,MATCH(CR$1,Settings!$G:$G,0))=TRUE,
100-100*(AC584-MINIFS(AC:AC,$E:$E,$E584))/(MAXIFS(AC:AC,$E:$E,$E584)-MINIFS(AC:AC,$E:$E,$E584)),
100*(AC584-MINIFS(AC:AC,$E:$E,$E584))/(MAXIFS(AC:AC,$E:$E,$E584)-MINIFS(AC:AC,$E:$E,$E584))))</f>
        <v/>
      </c>
      <c r="CS584" s="232" t="str">
        <f t="array" ref="CS584">IF(AD584="","",
IF(INDEX(Settings!$H:$H,MATCH(CS$1,Settings!$G:$G,0))=TRUE,
100-100*(AD584-MINIFS(AD:AD,$E:$E,$E584))/(MAXIFS(AD:AD,$E:$E,$E584)-MINIFS(AD:AD,$E:$E,$E584)),
100*(AD584-MINIFS(AD:AD,$E:$E,$E584))/(MAXIFS(AD:AD,$E:$E,$E584)-MINIFS(AD:AD,$E:$E,$E584))))</f>
        <v/>
      </c>
      <c r="CT584" s="232" t="str">
        <f t="array" ref="CT584">IF(AE584="","",
IF(INDEX(Settings!$H:$H,MATCH(CT$1,Settings!$G:$G,0))=TRUE,
100-100*(AE584-MINIFS(AE:AE,$E:$E,$E584))/(MAXIFS(AE:AE,$E:$E,$E584)-MINIFS(AE:AE,$E:$E,$E584)),
100*(AE584-MINIFS(AE:AE,$E:$E,$E584))/(MAXIFS(AE:AE,$E:$E,$E584)-MINIFS(AE:AE,$E:$E,$E584))))</f>
        <v/>
      </c>
      <c r="CU584" s="232" t="str">
        <f t="array" ref="CU584">IF(AF584="","",
IF(INDEX(Settings!$H:$H,MATCH(CU$1,Settings!$G:$G,0))=TRUE,
100-100*(AF584-MINIFS(AF:AF,$E:$E,$E584))/(MAXIFS(AF:AF,$E:$E,$E584)-MINIFS(AF:AF,$E:$E,$E584)),
100*(AF584-MINIFS(AF:AF,$E:$E,$E584))/(MAXIFS(AF:AF,$E:$E,$E584)-MINIFS(AF:AF,$E:$E,$E584))))</f>
        <v/>
      </c>
      <c r="CV584" s="232" t="str">
        <f t="array" ref="CV584">IF(AG584="","",
IF(INDEX(Settings!$H:$H,MATCH(CV$1,Settings!$G:$G,0))=TRUE,
100-100*(AG584-MINIFS(AG:AG,$E:$E,$E584))/(MAXIFS(AG:AG,$E:$E,$E584)-MINIFS(AG:AG,$E:$E,$E584)),
100*(AG584-MINIFS(AG:AG,$E:$E,$E584))/(MAXIFS(AG:AG,$E:$E,$E584)-MINIFS(AG:AG,$E:$E,$E584))))</f>
        <v/>
      </c>
      <c r="CW584" s="232" t="str">
        <f t="array" ref="CW584">IF(AH584="","",
IF(INDEX(Settings!$H:$H,MATCH(CW$1,Settings!$G:$G,0))=TRUE,
100-100*(AH584-MINIFS(AH:AH,$E:$E,$E584))/(MAXIFS(AH:AH,$E:$E,$E584)-MINIFS(AH:AH,$E:$E,$E584)),
100*(AH584-MINIFS(AH:AH,$E:$E,$E584))/(MAXIFS(AH:AH,$E:$E,$E584)-MINIFS(AH:AH,$E:$E,$E584))))</f>
        <v/>
      </c>
      <c r="CX584" s="232" t="str">
        <f t="array" ref="CX584">IF(AI584="","",
IF(INDEX(Settings!$H:$H,MATCH(CX$1,Settings!$G:$G,0))=TRUE,
100-100*(AI584-MINIFS(AI:AI,$E:$E,$E584))/(MAXIFS(AI:AI,$E:$E,$E584)-MINIFS(AI:AI,$E:$E,$E584)),
100*(AI584-MINIFS(AI:AI,$E:$E,$E584))/(MAXIFS(AI:AI,$E:$E,$E584)-MINIFS(AI:AI,$E:$E,$E584))))</f>
        <v/>
      </c>
      <c r="CY584" s="232" t="str">
        <f t="array" ref="CY584">IF(AJ584="","",
IF(INDEX(Settings!$H:$H,MATCH(CY$1,Settings!$G:$G,0))=TRUE,
100-100*(AJ584-MINIFS(AJ:AJ,$E:$E,$E584))/(MAXIFS(AJ:AJ,$E:$E,$E584)-MINIFS(AJ:AJ,$E:$E,$E584)),
100*(AJ584-MINIFS(AJ:AJ,$E:$E,$E584))/(MAXIFS(AJ:AJ,$E:$E,$E584)-MINIFS(AJ:AJ,$E:$E,$E584))))</f>
        <v/>
      </c>
      <c r="CZ584" s="232" t="str">
        <f t="array" ref="CZ584">IF(AK584="","",
IF(INDEX(Settings!$H:$H,MATCH(CZ$1,Settings!$G:$G,0))=TRUE,
100-100*(AK584-MINIFS(AK:AK,$E:$E,$E584))/(MAXIFS(AK:AK,$E:$E,$E584)-MINIFS(AK:AK,$E:$E,$E584)),
100*(AK584-MINIFS(AK:AK,$E:$E,$E584))/(MAXIFS(AK:AK,$E:$E,$E584)-MINIFS(AK:AK,$E:$E,$E584))))</f>
        <v/>
      </c>
      <c r="DA584" s="232" t="str">
        <f t="array" ref="DA584">IF(AL584="","",
IF(INDEX(Settings!$H:$H,MATCH(DA$1,Settings!$G:$G,0))=TRUE,
100-100*(AL584-MINIFS(AL:AL,$E:$E,$E584))/(MAXIFS(AL:AL,$E:$E,$E584)-MINIFS(AL:AL,$E:$E,$E584)),
100*(AL584-MINIFS(AL:AL,$E:$E,$E584))/(MAXIFS(AL:AL,$E:$E,$E584)-MINIFS(AL:AL,$E:$E,$E584))))</f>
        <v/>
      </c>
      <c r="DB584" s="232" t="str">
        <f t="array" ref="DB584">IF(AM584="","",
IF(INDEX(Settings!$H:$H,MATCH(DB$1,Settings!$G:$G,0))=TRUE,
100-100*(AM584-MINIFS(AM:AM,$E:$E,$E584))/(MAXIFS(AM:AM,$E:$E,$E584)-MINIFS(AM:AM,$E:$E,$E584)),
100*(AM584-MINIFS(AM:AM,$E:$E,$E584))/(MAXIFS(AM:AM,$E:$E,$E584)-MINIFS(AM:AM,$E:$E,$E584))))</f>
        <v/>
      </c>
      <c r="DC584" s="232" t="str">
        <f t="array" ref="DC584">IF(AN584="","",
IF(INDEX(Settings!$H:$H,MATCH(DC$1,Settings!$G:$G,0))=TRUE,
100-100*(AN584-MINIFS(AN:AN,$E:$E,$E584))/(MAXIFS(AN:AN,$E:$E,$E584)-MINIFS(AN:AN,$E:$E,$E584)),
100*(AN584-MINIFS(AN:AN,$E:$E,$E584))/(MAXIFS(AN:AN,$E:$E,$E584)-MINIFS(AN:AN,$E:$E,$E584))))</f>
        <v/>
      </c>
      <c r="DD584" s="232" t="str">
        <f t="array" ref="DD584">IF(AO584="","",
IF(INDEX(Settings!$H:$H,MATCH(DD$1,Settings!$G:$G,0))=TRUE,
100-100*(AO584-MINIFS(AO:AO,$E:$E,$E584))/(MAXIFS(AO:AO,$E:$E,$E584)-MINIFS(AO:AO,$E:$E,$E584)),
100*(AO584-MINIFS(AO:AO,$E:$E,$E584))/(MAXIFS(AO:AO,$E:$E,$E584)-MINIFS(AO:AO,$E:$E,$E584))))</f>
        <v/>
      </c>
      <c r="DE584" s="232" t="str">
        <f t="array" ref="DE584">IF(AP584="","",
IF(INDEX(Settings!$H:$H,MATCH(DE$1,Settings!$G:$G,0))=TRUE,
100-100*(AP584-MINIFS(AP:AP,$E:$E,$E584))/(MAXIFS(AP:AP,$E:$E,$E584)-MINIFS(AP:AP,$E:$E,$E584)),
100*(AP584-MINIFS(AP:AP,$E:$E,$E584))/(MAXIFS(AP:AP,$E:$E,$E584)-MINIFS(AP:AP,$E:$E,$E584))))</f>
        <v/>
      </c>
      <c r="DF584" s="232" t="str">
        <f t="array" ref="DF584">IF(AQ584="","",
IF(INDEX(Settings!$H:$H,MATCH(DF$1,Settings!$G:$G,0))=TRUE,
100-100*(AQ584-MINIFS(AQ:AQ,$E:$E,$E584))/(MAXIFS(AQ:AQ,$E:$E,$E584)-MINIFS(AQ:AQ,$E:$E,$E584)),
100*(AQ584-MINIFS(AQ:AQ,$E:$E,$E584))/(MAXIFS(AQ:AQ,$E:$E,$E584)-MINIFS(AQ:AQ,$E:$E,$E584))))</f>
        <v/>
      </c>
      <c r="DG584" s="232" t="str">
        <f t="array" ref="DG584">IF(AR584="","",
IF(INDEX(Settings!$H:$H,MATCH(DG$1,Settings!$G:$G,0))=TRUE,
100-100*(AR584-MINIFS(AR:AR,$E:$E,$E584))/(MAXIFS(AR:AR,$E:$E,$E584)-MINIFS(AR:AR,$E:$E,$E584)),
100*(AR584-MINIFS(AR:AR,$E:$E,$E584))/(MAXIFS(AR:AR,$E:$E,$E584)-MINIFS(AR:AR,$E:$E,$E584))))</f>
        <v/>
      </c>
      <c r="DH584" s="232" t="str">
        <f t="array" ref="DH584">IF(AS584="","",
IF(INDEX(Settings!$H:$H,MATCH(DH$1,Settings!$G:$G,0))=TRUE,
100-100*(AS584-MINIFS(AS:AS,$E:$E,$E584))/(MAXIFS(AS:AS,$E:$E,$E584)-MINIFS(AS:AS,$E:$E,$E584)),
100*(AS584-MINIFS(AS:AS,$E:$E,$E584))/(MAXIFS(AS:AS,$E:$E,$E584)-MINIFS(AS:AS,$E:$E,$E584))))</f>
        <v/>
      </c>
      <c r="DI584" s="232" t="str">
        <f t="array" ref="DI584">IF(AT584="","",
IF(INDEX(Settings!$H:$H,MATCH(DI$1,Settings!$G:$G,0))=TRUE,
100-100*(AT584-MINIFS(AT:AT,$E:$E,$E584))/(MAXIFS(AT:AT,$E:$E,$E584)-MINIFS(AT:AT,$E:$E,$E584)),
100*(AT584-MINIFS(AT:AT,$E:$E,$E584))/(MAXIFS(AT:AT,$E:$E,$E584)-MINIFS(AT:AT,$E:$E,$E584))))</f>
        <v/>
      </c>
      <c r="DJ584" s="232" t="str">
        <f t="array" ref="DJ584">IF(AU584="","",
IF(INDEX(Settings!$H:$H,MATCH(DJ$1,Settings!$G:$G,0))=TRUE,
100-100*(AU584-MINIFS(AU:AU,$E:$E,$E584))/(MAXIFS(AU:AU,$E:$E,$E584)-MINIFS(AU:AU,$E:$E,$E584)),
100*(AU584-MINIFS(AU:AU,$E:$E,$E584))/(MAXIFS(AU:AU,$E:$E,$E584)-MINIFS(AU:AU,$E:$E,$E584))))</f>
        <v/>
      </c>
      <c r="DK584" s="232" t="str">
        <f t="array" ref="DK584">IF(AV584="","",
IF(INDEX(Settings!$H:$H,MATCH(DK$1,Settings!$G:$G,0))=TRUE,
100-100*(AV584-MINIFS(AV:AV,$E:$E,$E584))/(MAXIFS(AV:AV,$E:$E,$E584)-MINIFS(AV:AV,$E:$E,$E584)),
100*(AV584-MINIFS(AV:AV,$E:$E,$E584))/(MAXIFS(AV:AV,$E:$E,$E584)-MINIFS(AV:AV,$E:$E,$E584))))</f>
        <v/>
      </c>
      <c r="DL584" s="232" t="str">
        <f t="array" ref="DL584">IF(AW584="","",
IF(INDEX(Settings!$H:$H,MATCH(DL$1,Settings!$G:$G,0))=TRUE,
100-100*(AW584-MINIFS(AW:AW,$E:$E,$E584))/(MAXIFS(AW:AW,$E:$E,$E584)-MINIFS(AW:AW,$E:$E,$E584)),
100*(AW584-MINIFS(AW:AW,$E:$E,$E584))/(MAXIFS(AW:AW,$E:$E,$E584)-MINIFS(AW:AW,$E:$E,$E584))))</f>
        <v/>
      </c>
      <c r="DM584" s="232" t="str">
        <f t="array" ref="DM584">IF(AX584="","",
IF(INDEX(Settings!$H:$H,MATCH(DM$1,Settings!$G:$G,0))=TRUE,
100-100*(AX584-MINIFS(AX:AX,$E:$E,$E584))/(MAXIFS(AX:AX,$E:$E,$E584)-MINIFS(AX:AX,$E:$E,$E584)),
100*(AX584-MINIFS(AX:AX,$E:$E,$E584))/(MAXIFS(AX:AX,$E:$E,$E584)-MINIFS(AX:AX,$E:$E,$E584))))</f>
        <v/>
      </c>
      <c r="DN584" s="232" t="str">
        <f t="array" ref="DN584">IF(AY584="","",
IF(INDEX(Settings!$H:$H,MATCH(DN$1,Settings!$G:$G,0))=TRUE,
100-100*(AY584-MINIFS(AY:AY,$E:$E,$E584))/(MAXIFS(AY:AY,$E:$E,$E584)-MINIFS(AY:AY,$E:$E,$E584)),
100*(AY584-MINIFS(AY:AY,$E:$E,$E584))/(MAXIFS(AY:AY,$E:$E,$E584)-MINIFS(AY:AY,$E:$E,$E584))))</f>
        <v/>
      </c>
      <c r="DO584" s="232" t="str">
        <f t="array" ref="DO584">IF(AZ584="","",
IF(INDEX(Settings!$H:$H,MATCH(DO$1,Settings!$G:$G,0))=TRUE,
100-100*(AZ584-MINIFS(AZ:AZ,$E:$E,$E584))/(MAXIFS(AZ:AZ,$E:$E,$E584)-MINIFS(AZ:AZ,$E:$E,$E584)),
100*(AZ584-MINIFS(AZ:AZ,$E:$E,$E584))/(MAXIFS(AZ:AZ,$E:$E,$E584)-MINIFS(AZ:AZ,$E:$E,$E584))))</f>
        <v/>
      </c>
      <c r="DP584" s="232" t="str">
        <f t="array" ref="DP584">IF(BA584="","",
IF(INDEX(Settings!$H:$H,MATCH(DP$1,Settings!$G:$G,0))=TRUE,
100-100*(BA584-MINIFS(BA:BA,$E:$E,$E584))/(MAXIFS(BA:BA,$E:$E,$E584)-MINIFS(BA:BA,$E:$E,$E584)),
100*(BA584-MINIFS(BA:BA,$E:$E,$E584))/(MAXIFS(BA:BA,$E:$E,$E584)-MINIFS(BA:BA,$E:$E,$E584))))</f>
        <v/>
      </c>
      <c r="DQ584" s="232" t="str">
        <f t="array" ref="DQ584">IF(BB584="","",
IF(INDEX(Settings!$H:$H,MATCH(DQ$1,Settings!$G:$G,0))=TRUE,
100-100*(BB584-MINIFS(BB:BB,$E:$E,$E584))/(MAXIFS(BB:BB,$E:$E,$E584)-MINIFS(BB:BB,$E:$E,$E584)),
100*(BB584-MINIFS(BB:BB,$E:$E,$E584))/(MAXIFS(BB:BB,$E:$E,$E584)-MINIFS(BB:BB,$E:$E,$E584))))</f>
        <v/>
      </c>
      <c r="DR584" s="232" t="str">
        <f t="array" ref="DR584">IF(BC584="","",
IF(INDEX(Settings!$H:$H,MATCH(DR$1,Settings!$G:$G,0))=TRUE,
100-100*(BC584-MINIFS(BC:BC,$E:$E,$E584))/(MAXIFS(BC:BC,$E:$E,$E584)-MINIFS(BC:BC,$E:$E,$E584)),
100*(BC584-MINIFS(BC:BC,$E:$E,$E584))/(MAXIFS(BC:BC,$E:$E,$E584)-MINIFS(BC:BC,$E:$E,$E584))))</f>
        <v/>
      </c>
      <c r="DS584" s="232" t="str">
        <f t="array" ref="DS584">IF(BD584="","",
IF(INDEX(Settings!$H:$H,MATCH(DS$1,Settings!$G:$G,0))=TRUE,
100-100*(BD584-MINIFS(BD:BD,$E:$E,$E584))/(MAXIFS(BD:BD,$E:$E,$E584)-MINIFS(BD:BD,$E:$E,$E584)),
100*(BD584-MINIFS(BD:BD,$E:$E,$E584))/(MAXIFS(BD:BD,$E:$E,$E584)-MINIFS(BD:BD,$E:$E,$E584))))</f>
        <v/>
      </c>
      <c r="DT584" s="232" t="str">
        <f t="array" ref="DT584">IF(BE584="","",
IF(INDEX(Settings!$H:$H,MATCH(DT$1,Settings!$G:$G,0))=TRUE,
100-100*(BE584-MINIFS(BE:BE,$E:$E,$E584))/(MAXIFS(BE:BE,$E:$E,$E584)-MINIFS(BE:BE,$E:$E,$E584)),
100*(BE584-MINIFS(BE:BE,$E:$E,$E584))/(MAXIFS(BE:BE,$E:$E,$E584)-MINIFS(BE:BE,$E:$E,$E584))))</f>
        <v/>
      </c>
      <c r="DU584" s="232" t="str">
        <f t="array" ref="DU584">IF(BF584="","",
IF(INDEX(Settings!$H:$H,MATCH(DU$1,Settings!$G:$G,0))=TRUE,
100-100*(BF584-MINIFS(BF:BF,$E:$E,$E584))/(MAXIFS(BF:BF,$E:$E,$E584)-MINIFS(BF:BF,$E:$E,$E584)),
100*(BF584-MINIFS(BF:BF,$E:$E,$E584))/(MAXIFS(BF:BF,$E:$E,$E584)-MINIFS(BF:BF,$E:$E,$E584))))</f>
        <v/>
      </c>
      <c r="DV584" s="232" t="str">
        <f t="array" ref="DV584">IF(BG584="","",
IF(INDEX(Settings!$H:$H,MATCH(DV$1,Settings!$G:$G,0))=TRUE,
100-100*(BG584-MINIFS(BG:BG,$E:$E,$E584))/(MAXIFS(BG:BG,$E:$E,$E584)-MINIFS(BG:BG,$E:$E,$E584)),
100*(BG584-MINIFS(BG:BG,$E:$E,$E584))/(MAXIFS(BG:BG,$E:$E,$E584)-MINIFS(BG:BG,$E:$E,$E584))))</f>
        <v/>
      </c>
      <c r="DW584" s="232" t="str">
        <f t="array" ref="DW584">IF(BH584="","",
IF(INDEX(Settings!$H:$H,MATCH(DW$1,Settings!$G:$G,0))=TRUE,
100-100*(BH584-MINIFS(BH:BH,$E:$E,$E584))/(MAXIFS(BH:BH,$E:$E,$E584)-MINIFS(BH:BH,$E:$E,$E584)),
100*(BH584-MINIFS(BH:BH,$E:$E,$E584))/(MAXIFS(BH:BH,$E:$E,$E584)-MINIFS(BH:BH,$E:$E,$E584))))</f>
        <v/>
      </c>
      <c r="DX584" s="232" t="str">
        <f t="array" ref="DX584">IF(BI584="","",
IF(INDEX(Settings!$H:$H,MATCH(DX$1,Settings!$G:$G,0))=TRUE,
100-100*(BI584-MINIFS(BI:BI,$E:$E,$E584))/(MAXIFS(BI:BI,$E:$E,$E584)-MINIFS(BI:BI,$E:$E,$E584)),
100*(BI584-MINIFS(BI:BI,$E:$E,$E584))/(MAXIFS(BI:BI,$E:$E,$E584)-MINIFS(BI:BI,$E:$E,$E584))))</f>
        <v/>
      </c>
      <c r="DY584" s="232" t="str">
        <f t="array" ref="DY584">IF(BJ584="","",
IF(INDEX(Settings!$H:$H,MATCH(DY$1,Settings!$G:$G,0))=TRUE,
100-100*(BJ584-MINIFS(BJ:BJ,$E:$E,$E584))/(MAXIFS(BJ:BJ,$E:$E,$E584)-MINIFS(BJ:BJ,$E:$E,$E584)),
100*(BJ584-MINIFS(BJ:BJ,$E:$E,$E584))/(MAXIFS(BJ:BJ,$E:$E,$E584)-MINIFS(BJ:BJ,$E:$E,$E584))))</f>
        <v/>
      </c>
      <c r="DZ584" s="234"/>
      <c r="EA584" s="234"/>
      <c r="EB584" s="234" t="str">
        <f t="shared" si="8"/>
        <v/>
      </c>
      <c r="EC584" s="234" t="str">
        <f t="shared" si="9"/>
        <v/>
      </c>
      <c r="ED584" s="234" t="str">
        <f t="shared" si="10"/>
        <v/>
      </c>
      <c r="EE584" s="234" t="str">
        <f t="shared" si="11"/>
        <v/>
      </c>
      <c r="EF584" s="234" t="str">
        <f t="shared" si="12"/>
        <v/>
      </c>
      <c r="EG584" s="234" t="str">
        <f t="shared" si="13"/>
        <v/>
      </c>
      <c r="EH584" s="234"/>
      <c r="EI584" s="234"/>
      <c r="EJ584" s="234"/>
      <c r="EK584" s="234"/>
      <c r="EL584" s="234"/>
      <c r="EM584" s="234"/>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3" t="str">
        <f t="shared" si="14"/>
        <v/>
      </c>
      <c r="N585" s="49"/>
      <c r="O585" s="49"/>
      <c r="P585" s="49"/>
      <c r="Q585" s="49"/>
      <c r="R585" s="49"/>
      <c r="S585" s="222" t="str">
        <f>IFERROR(VLOOKUP(AF585, 'YOYO IR Scores'!A:C, 3, FALSE), "")
</f>
        <v/>
      </c>
      <c r="T585" s="49"/>
      <c r="U585" s="49"/>
      <c r="V585" s="49"/>
      <c r="W585" s="49"/>
      <c r="X585" s="224" t="str">
        <f t="shared" si="4"/>
        <v/>
      </c>
      <c r="Y585" s="225" t="str">
        <f t="shared" si="5"/>
        <v/>
      </c>
      <c r="Z585" s="225" t="str">
        <f t="shared" si="6"/>
        <v/>
      </c>
      <c r="AA585" s="224" t="str">
        <f t="shared" si="7"/>
        <v/>
      </c>
      <c r="AB585" s="223"/>
      <c r="AC585" s="223"/>
      <c r="AD585" s="223"/>
      <c r="AE585" s="223" t="str">
        <f>IFERROR(VLOOKUP(AF585, 'YOYO IR Scores'!A:C, 2, FALSE), "")</f>
        <v/>
      </c>
      <c r="AF585" s="223"/>
      <c r="AG585" s="223"/>
      <c r="AH585" s="223"/>
      <c r="AI585" s="223"/>
      <c r="AJ585" s="223"/>
      <c r="AK585" s="223"/>
      <c r="AL585" s="223"/>
      <c r="AM585" s="223"/>
      <c r="AN585" s="223"/>
      <c r="AO585" s="223"/>
      <c r="AP585" s="223"/>
      <c r="AQ585" s="223"/>
      <c r="AR585" s="223"/>
      <c r="AS585" s="223"/>
      <c r="AT585" s="223"/>
      <c r="AU585" s="223"/>
      <c r="AV585" s="223"/>
      <c r="AW585" s="223"/>
      <c r="AX585" s="223"/>
      <c r="AY585" s="223"/>
      <c r="AZ585" s="223"/>
      <c r="BA585" s="223"/>
      <c r="BB585" s="223"/>
      <c r="BC585" s="223"/>
      <c r="BD585" s="223"/>
      <c r="BE585" s="223"/>
      <c r="BF585" s="223"/>
      <c r="BG585" s="223"/>
      <c r="BH585" s="223"/>
      <c r="BI585" s="223"/>
      <c r="BJ585" s="223"/>
      <c r="BK585" s="223" t="str">
        <f t="array" ref="BK585">IF(J585="","",
IF(INDEX(Settings!$H:$H,MATCH(BY$1,Settings!$G:$G,0))=TRUE,
100-100*(J585-MIN(J:J))/(MAX(J:J)-MIN(J:J)),
100*(J585-MIN(J:J))/(MAX(J:J)-MIN(J:J))))</f>
        <v/>
      </c>
      <c r="BL585" s="223" t="str">
        <f t="array" ref="BL585">IF(J585="","",
IF(INDEX(Settings!$H:$H,MATCH(BY$1,Settings!$G:$G,0))=TRUE,
100-100*(J585-MINIFS(J:J,$E:$E,$E585))/(MAXIFS(J:J,$E:$E,$E585)-MINIFS(J:J,$E:$E,$E585)),
100*(J585-MINIFS(J:J,$E:$E,$E585))/(MAXIFS(J:J,$E:$E,$E585)-MINIFS(J:J,$E:$E,$E585))))</f>
        <v/>
      </c>
      <c r="BM585" s="223"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4" t="str">
        <f t="array" ref="BQ585">IF(J585="","",
IF(INDEX(Settings!$H:$H,MATCH(BY$1,Settings!$G:$G,0))=TRUE,
-1*(J585-AVERAGE(J:J))/STDEV(J:J),
(J585-AVERAGE(J:J))/STDEV(J:J)))</f>
        <v/>
      </c>
      <c r="BR585" s="224" t="str">
        <f>IFERROR(__xludf.DUMMYFUNCTION("IF(J585="""","""",
IF(INDEX(Settings!$H:$H,MATCH(BY$1,Settings!$G:$G,0))=TRUE,
-1*(J585-AVERAGEIFS(J:J,$E:$E,$E585))/STDEV(FILTER(J:J,$E:$E=$E585)),
(J585-AVERAGEIFS(J:J,$E:$E,$E585))/STDEV(FILTER(J:J,$E:$E=$E585))))"),"")</f>
        <v/>
      </c>
      <c r="BS585" s="224"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3" t="str">
        <f t="array" ref="BY585">IF(J585="","",
IF(INDEX(Settings!$H:$H,MATCH(BY$1,Settings!$G:$G,0))=TRUE,
100-100*(J585-MINIFS(J:J,$E:$E,$E585))/(MAXIFS(J:J,$E:$E,$E585)-MINIFS(J:J,$E:$E,$E585)),
100*(J585-MINIFS(J:J,$E:$E,$E585))/(MAXIFS(J:J,$E:$E,$E585)-MINIFS(J:J,$E:$E,$E585))))</f>
        <v/>
      </c>
      <c r="BZ585" s="223" t="str">
        <f t="array" ref="BZ585">IF(K585="","",
IF(INDEX(Settings!$H:$H,MATCH(BZ$1,Settings!$G:$G,0))=TRUE,
100-100*(K585-MINIFS(K:K,$E:$E,$E585))/(MAXIFS(K:K,$E:$E,$E585)-MINIFS(K:K,$E:$E,$E585)),
100*(K585-MINIFS(K:K,$E:$E,$E585))/(MAXIFS(K:K,$E:$E,$E585)-MINIFS(K:K,$E:$E,$E585))))</f>
        <v/>
      </c>
      <c r="CA585" s="223" t="str">
        <f t="array" ref="CA585">IF(L585="","",
IF(INDEX(Settings!$H:$H,MATCH(CA$1,Settings!$G:$G,0))=TRUE,
100-100*(L585-MINIFS(L:L,$E:$E,$E585))/(MAXIFS(L:L,$E:$E,$E585)-MINIFS(L:L,$E:$E,$E585)),
100*(L585-MINIFS(L:L,$E:$E,$E585))/(MAXIFS(L:L,$E:$E,$E585)-MINIFS(L:L,$E:$E,$E585))))</f>
        <v/>
      </c>
      <c r="CB585" s="223" t="str">
        <f t="array" ref="CB585">IF(M585="","",
IF(INDEX(Settings!$H:$H,MATCH(CB$1,Settings!$G:$G,0))=TRUE,
100-100*(M585-MINIFS(M:M,$E:$E,$E585))/(MAXIFS(M:M,$E:$E,$E585)-MINIFS(M:M,$E:$E,$E585)),
100*(M585-MINIFS(M:M,$E:$E,$E585))/(MAXIFS(M:M,$E:$E,$E585)-MINIFS(M:M,$E:$E,$E585))))</f>
        <v/>
      </c>
      <c r="CC585" s="223" t="str">
        <f t="array" ref="CC585">IF(N585="","",
IF(INDEX(Settings!$H:$H,MATCH(CC$1,Settings!$G:$G,0))=TRUE,
100-100*(N585-MINIFS(N:N,$E:$E,$E585))/(MAXIFS(N:N,$E:$E,$E585)-MINIFS(N:N,$E:$E,$E585)),
100*(N585-MINIFS(N:N,$E:$E,$E585))/(MAXIFS(N:N,$E:$E,$E585)-MINIFS(N:N,$E:$E,$E585))))</f>
        <v/>
      </c>
      <c r="CD585" s="223" t="str">
        <f t="array" ref="CD585">IF(O585="","",
IF(INDEX(Settings!$H:$H,MATCH(CD$1,Settings!$G:$G,0))=TRUE,
100-100*(O585-MINIFS(O:O,$E:$E,$E585))/(MAXIFS(O:O,$E:$E,$E585)-MINIFS(O:O,$E:$E,$E585)),
100*(O585-MINIFS(O:O,$E:$E,$E585))/(MAXIFS(O:O,$E:$E,$E585)-MINIFS(O:O,$E:$E,$E585))))</f>
        <v/>
      </c>
      <c r="CE585" s="223" t="str">
        <f t="array" ref="CE585">IF(P585="","",
IF(INDEX(Settings!$H:$H,MATCH(CE$1,Settings!$G:$G,0))=TRUE,
100-100*(P585-MINIFS(P:P,$E:$E,$E585))/(MAXIFS(P:P,$E:$E,$E585)-MINIFS(P:P,$E:$E,$E585)),
100*(P585-MINIFS(P:P,$E:$E,$E585))/(MAXIFS(P:P,$E:$E,$E585)-MINIFS(P:P,$E:$E,$E585))))</f>
        <v/>
      </c>
      <c r="CF585" s="223" t="str">
        <f t="array" ref="CF585">IF(Q585="","",
IF(INDEX(Settings!$H:$H,MATCH(CF$1,Settings!$G:$G,0))=TRUE,
100-100*(Q585-MINIFS(Q:Q,$E:$E,$E585))/(MAXIFS(Q:Q,$E:$E,$E585)-MINIFS(Q:Q,$E:$E,$E585)),
100*(Q585-MINIFS(Q:Q,$E:$E,$E585))/(MAXIFS(Q:Q,$E:$E,$E585)-MINIFS(Q:Q,$E:$E,$E585))))</f>
        <v/>
      </c>
      <c r="CG585" s="223" t="str">
        <f t="array" ref="CG585">IF(R585="","",
IF(INDEX(Settings!$H:$H,MATCH(CG$1,Settings!$G:$G,0))=TRUE,
100-100*(R585-MINIFS(R:R,$E:$E,$E585))/(MAXIFS(R:R,$E:$E,$E585)-MINIFS(R:R,$E:$E,$E585)),
100*(R585-MINIFS(R:R,$E:$E,$E585))/(MAXIFS(R:R,$E:$E,$E585)-MINIFS(R:R,$E:$E,$E585))))</f>
        <v/>
      </c>
      <c r="CH585" s="223" t="str">
        <f t="array" ref="CH585">IF(S585="","",
IF(INDEX(Settings!$H:$H,MATCH(CH$1,Settings!$G:$G,0))=TRUE,
100-100*(S585-MINIFS(S:S,$E:$E,$E585))/(MAXIFS(S:S,$E:$E,$E585)-MINIFS(S:S,$E:$E,$E585)),
100*(S585-MINIFS(S:S,$E:$E,$E585))/(MAXIFS(S:S,$E:$E,$E585)-MINIFS(S:S,$E:$E,$E585))))</f>
        <v/>
      </c>
      <c r="CI585" s="223" t="str">
        <f t="array" ref="CI585">IF(T585="","",
IF(INDEX(Settings!$H:$H,MATCH(CI$1,Settings!$G:$G,0))=TRUE,
100-100*(T585-MINIFS(T:T,$E:$E,$E585))/(MAXIFS(T:T,$E:$E,$E585)-MINIFS(T:T,$E:$E,$E585)),
100*(T585-MINIFS(T:T,$E:$E,$E585))/(MAXIFS(T:T,$E:$E,$E585)-MINIFS(T:T,$E:$E,$E585))))</f>
        <v/>
      </c>
      <c r="CJ585" s="223" t="str">
        <f t="array" ref="CJ585">IF(U585="","",
IF(INDEX(Settings!$H:$H,MATCH(CJ$1,Settings!$G:$G,0))=TRUE,
100-100*(U585-MINIFS(U:U,$E:$E,$E585))/(MAXIFS(U:U,$E:$E,$E585)-MINIFS(U:U,$E:$E,$E585)),
100*(U585-MINIFS(U:U,$E:$E,$E585))/(MAXIFS(U:U,$E:$E,$E585)-MINIFS(U:U,$E:$E,$E585))))</f>
        <v/>
      </c>
      <c r="CK585" s="223" t="str">
        <f t="array" ref="CK585">IF(V585="","",
IF(INDEX(Settings!$H:$H,MATCH(CK$1,Settings!$G:$G,0))=TRUE,
100-100*(V585-MINIFS(V:V,$E:$E,$E585))/(MAXIFS(V:V,$E:$E,$E585)-MINIFS(V:V,$E:$E,$E585)),
100*(V585-MINIFS(V:V,$E:$E,$E585))/(MAXIFS(V:V,$E:$E,$E585)-MINIFS(V:V,$E:$E,$E585))))</f>
        <v/>
      </c>
      <c r="CL585" s="223" t="str">
        <f t="array" ref="CL585">IF(W585="","",
IF(INDEX(Settings!$H:$H,MATCH(CL$1,Settings!$G:$G,0))=TRUE,
100-100*(W585-MINIFS(W:W,$E:$E,$E585))/(MAXIFS(W:W,$E:$E,$E585)-MINIFS(W:W,$E:$E,$E585)),
100*(W585-MINIFS(W:W,$E:$E,$E585))/(MAXIFS(W:W,$E:$E,$E585)-MINIFS(W:W,$E:$E,$E585))))</f>
        <v/>
      </c>
      <c r="CM585" s="223" t="str">
        <f t="array" ref="CM585">IF(X585="","",
IF(INDEX(Settings!$H:$H,MATCH(CM$1,Settings!$G:$G,0))=TRUE,
100-100*(X585-MINIFS(X:X,$E:$E,$E585))/(MAXIFS(X:X,$E:$E,$E585)-MINIFS(X:X,$E:$E,$E585)),
100*(X585-MINIFS(X:X,$E:$E,$E585))/(MAXIFS(X:X,$E:$E,$E585)-MINIFS(X:X,$E:$E,$E585))))</f>
        <v/>
      </c>
      <c r="CN585" s="223" t="str">
        <f t="array" ref="CN585">IF(Y585="","",
IF(INDEX(Settings!$H:$H,MATCH(CN$1,Settings!$G:$G,0))=TRUE,
100-100*(Y585-MINIFS(Y:Y,$E:$E,$E585))/(MAXIFS(Y:Y,$E:$E,$E585)-MINIFS(Y:Y,$E:$E,$E585)),
100*(Y585-MINIFS(Y:Y,$E:$E,$E585))/(MAXIFS(Y:Y,$E:$E,$E585)-MINIFS(Y:Y,$E:$E,$E585))))</f>
        <v/>
      </c>
      <c r="CO585" s="223" t="str">
        <f t="array" ref="CO585">IF(Z585="","",
IF(INDEX(Settings!$H:$H,MATCH(CO$1,Settings!$G:$G,0))=TRUE,
100-100*(Z585-MINIFS(Z:Z,$E:$E,$E585))/(MAXIFS(Z:Z,$E:$E,$E585)-MINIFS(Z:Z,$E:$E,$E585)),
100*(Z585-MINIFS(Z:Z,$E:$E,$E585))/(MAXIFS(Z:Z,$E:$E,$E585)-MINIFS(Z:Z,$E:$E,$E585))))</f>
        <v/>
      </c>
      <c r="CP585" s="223" t="str">
        <f t="array" ref="CP585">IF(AA585="","",
IF(INDEX(Settings!$H:$H,MATCH(CP$1,Settings!$G:$G,0))=TRUE,
100-100*(AA585-MINIFS(AA:AA,$E:$E,$E585))/(MAXIFS(AA:AA,$E:$E,$E585)-MINIFS(AA:AA,$E:$E,$E585)),
100*(AA585-MINIFS(AA:AA,$E:$E,$E585))/(MAXIFS(AA:AA,$E:$E,$E585)-MINIFS(AA:AA,$E:$E,$E585))))</f>
        <v/>
      </c>
      <c r="CQ585" s="223" t="str">
        <f t="array" ref="CQ585">IF(AB585="","",
IF(INDEX(Settings!$H:$H,MATCH(CQ$1,Settings!$G:$G,0))=TRUE,
100-100*(AB585-MINIFS(AB:AB,$E:$E,$E585))/(MAXIFS(AB:AB,$E:$E,$E585)-MINIFS(AB:AB,$E:$E,$E585)),
100*(AB585-MINIFS(AB:AB,$E:$E,$E585))/(MAXIFS(AB:AB,$E:$E,$E585)-MINIFS(AB:AB,$E:$E,$E585))))</f>
        <v/>
      </c>
      <c r="CR585" s="223" t="str">
        <f t="array" ref="CR585">IF(AC585="","",
IF(INDEX(Settings!$H:$H,MATCH(CR$1,Settings!$G:$G,0))=TRUE,
100-100*(AC585-MINIFS(AC:AC,$E:$E,$E585))/(MAXIFS(AC:AC,$E:$E,$E585)-MINIFS(AC:AC,$E:$E,$E585)),
100*(AC585-MINIFS(AC:AC,$E:$E,$E585))/(MAXIFS(AC:AC,$E:$E,$E585)-MINIFS(AC:AC,$E:$E,$E585))))</f>
        <v/>
      </c>
      <c r="CS585" s="223" t="str">
        <f t="array" ref="CS585">IF(AD585="","",
IF(INDEX(Settings!$H:$H,MATCH(CS$1,Settings!$G:$G,0))=TRUE,
100-100*(AD585-MINIFS(AD:AD,$E:$E,$E585))/(MAXIFS(AD:AD,$E:$E,$E585)-MINIFS(AD:AD,$E:$E,$E585)),
100*(AD585-MINIFS(AD:AD,$E:$E,$E585))/(MAXIFS(AD:AD,$E:$E,$E585)-MINIFS(AD:AD,$E:$E,$E585))))</f>
        <v/>
      </c>
      <c r="CT585" s="223" t="str">
        <f t="array" ref="CT585">IF(AE585="","",
IF(INDEX(Settings!$H:$H,MATCH(CT$1,Settings!$G:$G,0))=TRUE,
100-100*(AE585-MINIFS(AE:AE,$E:$E,$E585))/(MAXIFS(AE:AE,$E:$E,$E585)-MINIFS(AE:AE,$E:$E,$E585)),
100*(AE585-MINIFS(AE:AE,$E:$E,$E585))/(MAXIFS(AE:AE,$E:$E,$E585)-MINIFS(AE:AE,$E:$E,$E585))))</f>
        <v/>
      </c>
      <c r="CU585" s="223" t="str">
        <f t="array" ref="CU585">IF(AF585="","",
IF(INDEX(Settings!$H:$H,MATCH(CU$1,Settings!$G:$G,0))=TRUE,
100-100*(AF585-MINIFS(AF:AF,$E:$E,$E585))/(MAXIFS(AF:AF,$E:$E,$E585)-MINIFS(AF:AF,$E:$E,$E585)),
100*(AF585-MINIFS(AF:AF,$E:$E,$E585))/(MAXIFS(AF:AF,$E:$E,$E585)-MINIFS(AF:AF,$E:$E,$E585))))</f>
        <v/>
      </c>
      <c r="CV585" s="223" t="str">
        <f t="array" ref="CV585">IF(AG585="","",
IF(INDEX(Settings!$H:$H,MATCH(CV$1,Settings!$G:$G,0))=TRUE,
100-100*(AG585-MINIFS(AG:AG,$E:$E,$E585))/(MAXIFS(AG:AG,$E:$E,$E585)-MINIFS(AG:AG,$E:$E,$E585)),
100*(AG585-MINIFS(AG:AG,$E:$E,$E585))/(MAXIFS(AG:AG,$E:$E,$E585)-MINIFS(AG:AG,$E:$E,$E585))))</f>
        <v/>
      </c>
      <c r="CW585" s="223" t="str">
        <f t="array" ref="CW585">IF(AH585="","",
IF(INDEX(Settings!$H:$H,MATCH(CW$1,Settings!$G:$G,0))=TRUE,
100-100*(AH585-MINIFS(AH:AH,$E:$E,$E585))/(MAXIFS(AH:AH,$E:$E,$E585)-MINIFS(AH:AH,$E:$E,$E585)),
100*(AH585-MINIFS(AH:AH,$E:$E,$E585))/(MAXIFS(AH:AH,$E:$E,$E585)-MINIFS(AH:AH,$E:$E,$E585))))</f>
        <v/>
      </c>
      <c r="CX585" s="223" t="str">
        <f t="array" ref="CX585">IF(AI585="","",
IF(INDEX(Settings!$H:$H,MATCH(CX$1,Settings!$G:$G,0))=TRUE,
100-100*(AI585-MINIFS(AI:AI,$E:$E,$E585))/(MAXIFS(AI:AI,$E:$E,$E585)-MINIFS(AI:AI,$E:$E,$E585)),
100*(AI585-MINIFS(AI:AI,$E:$E,$E585))/(MAXIFS(AI:AI,$E:$E,$E585)-MINIFS(AI:AI,$E:$E,$E585))))</f>
        <v/>
      </c>
      <c r="CY585" s="223" t="str">
        <f t="array" ref="CY585">IF(AJ585="","",
IF(INDEX(Settings!$H:$H,MATCH(CY$1,Settings!$G:$G,0))=TRUE,
100-100*(AJ585-MINIFS(AJ:AJ,$E:$E,$E585))/(MAXIFS(AJ:AJ,$E:$E,$E585)-MINIFS(AJ:AJ,$E:$E,$E585)),
100*(AJ585-MINIFS(AJ:AJ,$E:$E,$E585))/(MAXIFS(AJ:AJ,$E:$E,$E585)-MINIFS(AJ:AJ,$E:$E,$E585))))</f>
        <v/>
      </c>
      <c r="CZ585" s="223" t="str">
        <f t="array" ref="CZ585">IF(AK585="","",
IF(INDEX(Settings!$H:$H,MATCH(CZ$1,Settings!$G:$G,0))=TRUE,
100-100*(AK585-MINIFS(AK:AK,$E:$E,$E585))/(MAXIFS(AK:AK,$E:$E,$E585)-MINIFS(AK:AK,$E:$E,$E585)),
100*(AK585-MINIFS(AK:AK,$E:$E,$E585))/(MAXIFS(AK:AK,$E:$E,$E585)-MINIFS(AK:AK,$E:$E,$E585))))</f>
        <v/>
      </c>
      <c r="DA585" s="223" t="str">
        <f t="array" ref="DA585">IF(AL585="","",
IF(INDEX(Settings!$H:$H,MATCH(DA$1,Settings!$G:$G,0))=TRUE,
100-100*(AL585-MINIFS(AL:AL,$E:$E,$E585))/(MAXIFS(AL:AL,$E:$E,$E585)-MINIFS(AL:AL,$E:$E,$E585)),
100*(AL585-MINIFS(AL:AL,$E:$E,$E585))/(MAXIFS(AL:AL,$E:$E,$E585)-MINIFS(AL:AL,$E:$E,$E585))))</f>
        <v/>
      </c>
      <c r="DB585" s="223" t="str">
        <f t="array" ref="DB585">IF(AM585="","",
IF(INDEX(Settings!$H:$H,MATCH(DB$1,Settings!$G:$G,0))=TRUE,
100-100*(AM585-MINIFS(AM:AM,$E:$E,$E585))/(MAXIFS(AM:AM,$E:$E,$E585)-MINIFS(AM:AM,$E:$E,$E585)),
100*(AM585-MINIFS(AM:AM,$E:$E,$E585))/(MAXIFS(AM:AM,$E:$E,$E585)-MINIFS(AM:AM,$E:$E,$E585))))</f>
        <v/>
      </c>
      <c r="DC585" s="223" t="str">
        <f t="array" ref="DC585">IF(AN585="","",
IF(INDEX(Settings!$H:$H,MATCH(DC$1,Settings!$G:$G,0))=TRUE,
100-100*(AN585-MINIFS(AN:AN,$E:$E,$E585))/(MAXIFS(AN:AN,$E:$E,$E585)-MINIFS(AN:AN,$E:$E,$E585)),
100*(AN585-MINIFS(AN:AN,$E:$E,$E585))/(MAXIFS(AN:AN,$E:$E,$E585)-MINIFS(AN:AN,$E:$E,$E585))))</f>
        <v/>
      </c>
      <c r="DD585" s="223" t="str">
        <f t="array" ref="DD585">IF(AO585="","",
IF(INDEX(Settings!$H:$H,MATCH(DD$1,Settings!$G:$G,0))=TRUE,
100-100*(AO585-MINIFS(AO:AO,$E:$E,$E585))/(MAXIFS(AO:AO,$E:$E,$E585)-MINIFS(AO:AO,$E:$E,$E585)),
100*(AO585-MINIFS(AO:AO,$E:$E,$E585))/(MAXIFS(AO:AO,$E:$E,$E585)-MINIFS(AO:AO,$E:$E,$E585))))</f>
        <v/>
      </c>
      <c r="DE585" s="223" t="str">
        <f t="array" ref="DE585">IF(AP585="","",
IF(INDEX(Settings!$H:$H,MATCH(DE$1,Settings!$G:$G,0))=TRUE,
100-100*(AP585-MINIFS(AP:AP,$E:$E,$E585))/(MAXIFS(AP:AP,$E:$E,$E585)-MINIFS(AP:AP,$E:$E,$E585)),
100*(AP585-MINIFS(AP:AP,$E:$E,$E585))/(MAXIFS(AP:AP,$E:$E,$E585)-MINIFS(AP:AP,$E:$E,$E585))))</f>
        <v/>
      </c>
      <c r="DF585" s="223" t="str">
        <f t="array" ref="DF585">IF(AQ585="","",
IF(INDEX(Settings!$H:$H,MATCH(DF$1,Settings!$G:$G,0))=TRUE,
100-100*(AQ585-MINIFS(AQ:AQ,$E:$E,$E585))/(MAXIFS(AQ:AQ,$E:$E,$E585)-MINIFS(AQ:AQ,$E:$E,$E585)),
100*(AQ585-MINIFS(AQ:AQ,$E:$E,$E585))/(MAXIFS(AQ:AQ,$E:$E,$E585)-MINIFS(AQ:AQ,$E:$E,$E585))))</f>
        <v/>
      </c>
      <c r="DG585" s="223" t="str">
        <f t="array" ref="DG585">IF(AR585="","",
IF(INDEX(Settings!$H:$H,MATCH(DG$1,Settings!$G:$G,0))=TRUE,
100-100*(AR585-MINIFS(AR:AR,$E:$E,$E585))/(MAXIFS(AR:AR,$E:$E,$E585)-MINIFS(AR:AR,$E:$E,$E585)),
100*(AR585-MINIFS(AR:AR,$E:$E,$E585))/(MAXIFS(AR:AR,$E:$E,$E585)-MINIFS(AR:AR,$E:$E,$E585))))</f>
        <v/>
      </c>
      <c r="DH585" s="223" t="str">
        <f t="array" ref="DH585">IF(AS585="","",
IF(INDEX(Settings!$H:$H,MATCH(DH$1,Settings!$G:$G,0))=TRUE,
100-100*(AS585-MINIFS(AS:AS,$E:$E,$E585))/(MAXIFS(AS:AS,$E:$E,$E585)-MINIFS(AS:AS,$E:$E,$E585)),
100*(AS585-MINIFS(AS:AS,$E:$E,$E585))/(MAXIFS(AS:AS,$E:$E,$E585)-MINIFS(AS:AS,$E:$E,$E585))))</f>
        <v/>
      </c>
      <c r="DI585" s="223" t="str">
        <f t="array" ref="DI585">IF(AT585="","",
IF(INDEX(Settings!$H:$H,MATCH(DI$1,Settings!$G:$G,0))=TRUE,
100-100*(AT585-MINIFS(AT:AT,$E:$E,$E585))/(MAXIFS(AT:AT,$E:$E,$E585)-MINIFS(AT:AT,$E:$E,$E585)),
100*(AT585-MINIFS(AT:AT,$E:$E,$E585))/(MAXIFS(AT:AT,$E:$E,$E585)-MINIFS(AT:AT,$E:$E,$E585))))</f>
        <v/>
      </c>
      <c r="DJ585" s="223" t="str">
        <f t="array" ref="DJ585">IF(AU585="","",
IF(INDEX(Settings!$H:$H,MATCH(DJ$1,Settings!$G:$G,0))=TRUE,
100-100*(AU585-MINIFS(AU:AU,$E:$E,$E585))/(MAXIFS(AU:AU,$E:$E,$E585)-MINIFS(AU:AU,$E:$E,$E585)),
100*(AU585-MINIFS(AU:AU,$E:$E,$E585))/(MAXIFS(AU:AU,$E:$E,$E585)-MINIFS(AU:AU,$E:$E,$E585))))</f>
        <v/>
      </c>
      <c r="DK585" s="223" t="str">
        <f t="array" ref="DK585">IF(AV585="","",
IF(INDEX(Settings!$H:$H,MATCH(DK$1,Settings!$G:$G,0))=TRUE,
100-100*(AV585-MINIFS(AV:AV,$E:$E,$E585))/(MAXIFS(AV:AV,$E:$E,$E585)-MINIFS(AV:AV,$E:$E,$E585)),
100*(AV585-MINIFS(AV:AV,$E:$E,$E585))/(MAXIFS(AV:AV,$E:$E,$E585)-MINIFS(AV:AV,$E:$E,$E585))))</f>
        <v/>
      </c>
      <c r="DL585" s="223" t="str">
        <f t="array" ref="DL585">IF(AW585="","",
IF(INDEX(Settings!$H:$H,MATCH(DL$1,Settings!$G:$G,0))=TRUE,
100-100*(AW585-MINIFS(AW:AW,$E:$E,$E585))/(MAXIFS(AW:AW,$E:$E,$E585)-MINIFS(AW:AW,$E:$E,$E585)),
100*(AW585-MINIFS(AW:AW,$E:$E,$E585))/(MAXIFS(AW:AW,$E:$E,$E585)-MINIFS(AW:AW,$E:$E,$E585))))</f>
        <v/>
      </c>
      <c r="DM585" s="223" t="str">
        <f t="array" ref="DM585">IF(AX585="","",
IF(INDEX(Settings!$H:$H,MATCH(DM$1,Settings!$G:$G,0))=TRUE,
100-100*(AX585-MINIFS(AX:AX,$E:$E,$E585))/(MAXIFS(AX:AX,$E:$E,$E585)-MINIFS(AX:AX,$E:$E,$E585)),
100*(AX585-MINIFS(AX:AX,$E:$E,$E585))/(MAXIFS(AX:AX,$E:$E,$E585)-MINIFS(AX:AX,$E:$E,$E585))))</f>
        <v/>
      </c>
      <c r="DN585" s="223" t="str">
        <f t="array" ref="DN585">IF(AY585="","",
IF(INDEX(Settings!$H:$H,MATCH(DN$1,Settings!$G:$G,0))=TRUE,
100-100*(AY585-MINIFS(AY:AY,$E:$E,$E585))/(MAXIFS(AY:AY,$E:$E,$E585)-MINIFS(AY:AY,$E:$E,$E585)),
100*(AY585-MINIFS(AY:AY,$E:$E,$E585))/(MAXIFS(AY:AY,$E:$E,$E585)-MINIFS(AY:AY,$E:$E,$E585))))</f>
        <v/>
      </c>
      <c r="DO585" s="223" t="str">
        <f t="array" ref="DO585">IF(AZ585="","",
IF(INDEX(Settings!$H:$H,MATCH(DO$1,Settings!$G:$G,0))=TRUE,
100-100*(AZ585-MINIFS(AZ:AZ,$E:$E,$E585))/(MAXIFS(AZ:AZ,$E:$E,$E585)-MINIFS(AZ:AZ,$E:$E,$E585)),
100*(AZ585-MINIFS(AZ:AZ,$E:$E,$E585))/(MAXIFS(AZ:AZ,$E:$E,$E585)-MINIFS(AZ:AZ,$E:$E,$E585))))</f>
        <v/>
      </c>
      <c r="DP585" s="223" t="str">
        <f t="array" ref="DP585">IF(BA585="","",
IF(INDEX(Settings!$H:$H,MATCH(DP$1,Settings!$G:$G,0))=TRUE,
100-100*(BA585-MINIFS(BA:BA,$E:$E,$E585))/(MAXIFS(BA:BA,$E:$E,$E585)-MINIFS(BA:BA,$E:$E,$E585)),
100*(BA585-MINIFS(BA:BA,$E:$E,$E585))/(MAXIFS(BA:BA,$E:$E,$E585)-MINIFS(BA:BA,$E:$E,$E585))))</f>
        <v/>
      </c>
      <c r="DQ585" s="223" t="str">
        <f t="array" ref="DQ585">IF(BB585="","",
IF(INDEX(Settings!$H:$H,MATCH(DQ$1,Settings!$G:$G,0))=TRUE,
100-100*(BB585-MINIFS(BB:BB,$E:$E,$E585))/(MAXIFS(BB:BB,$E:$E,$E585)-MINIFS(BB:BB,$E:$E,$E585)),
100*(BB585-MINIFS(BB:BB,$E:$E,$E585))/(MAXIFS(BB:BB,$E:$E,$E585)-MINIFS(BB:BB,$E:$E,$E585))))</f>
        <v/>
      </c>
      <c r="DR585" s="223" t="str">
        <f t="array" ref="DR585">IF(BC585="","",
IF(INDEX(Settings!$H:$H,MATCH(DR$1,Settings!$G:$G,0))=TRUE,
100-100*(BC585-MINIFS(BC:BC,$E:$E,$E585))/(MAXIFS(BC:BC,$E:$E,$E585)-MINIFS(BC:BC,$E:$E,$E585)),
100*(BC585-MINIFS(BC:BC,$E:$E,$E585))/(MAXIFS(BC:BC,$E:$E,$E585)-MINIFS(BC:BC,$E:$E,$E585))))</f>
        <v/>
      </c>
      <c r="DS585" s="223" t="str">
        <f t="array" ref="DS585">IF(BD585="","",
IF(INDEX(Settings!$H:$H,MATCH(DS$1,Settings!$G:$G,0))=TRUE,
100-100*(BD585-MINIFS(BD:BD,$E:$E,$E585))/(MAXIFS(BD:BD,$E:$E,$E585)-MINIFS(BD:BD,$E:$E,$E585)),
100*(BD585-MINIFS(BD:BD,$E:$E,$E585))/(MAXIFS(BD:BD,$E:$E,$E585)-MINIFS(BD:BD,$E:$E,$E585))))</f>
        <v/>
      </c>
      <c r="DT585" s="223" t="str">
        <f t="array" ref="DT585">IF(BE585="","",
IF(INDEX(Settings!$H:$H,MATCH(DT$1,Settings!$G:$G,0))=TRUE,
100-100*(BE585-MINIFS(BE:BE,$E:$E,$E585))/(MAXIFS(BE:BE,$E:$E,$E585)-MINIFS(BE:BE,$E:$E,$E585)),
100*(BE585-MINIFS(BE:BE,$E:$E,$E585))/(MAXIFS(BE:BE,$E:$E,$E585)-MINIFS(BE:BE,$E:$E,$E585))))</f>
        <v/>
      </c>
      <c r="DU585" s="223" t="str">
        <f t="array" ref="DU585">IF(BF585="","",
IF(INDEX(Settings!$H:$H,MATCH(DU$1,Settings!$G:$G,0))=TRUE,
100-100*(BF585-MINIFS(BF:BF,$E:$E,$E585))/(MAXIFS(BF:BF,$E:$E,$E585)-MINIFS(BF:BF,$E:$E,$E585)),
100*(BF585-MINIFS(BF:BF,$E:$E,$E585))/(MAXIFS(BF:BF,$E:$E,$E585)-MINIFS(BF:BF,$E:$E,$E585))))</f>
        <v/>
      </c>
      <c r="DV585" s="223" t="str">
        <f t="array" ref="DV585">IF(BG585="","",
IF(INDEX(Settings!$H:$H,MATCH(DV$1,Settings!$G:$G,0))=TRUE,
100-100*(BG585-MINIFS(BG:BG,$E:$E,$E585))/(MAXIFS(BG:BG,$E:$E,$E585)-MINIFS(BG:BG,$E:$E,$E585)),
100*(BG585-MINIFS(BG:BG,$E:$E,$E585))/(MAXIFS(BG:BG,$E:$E,$E585)-MINIFS(BG:BG,$E:$E,$E585))))</f>
        <v/>
      </c>
      <c r="DW585" s="223" t="str">
        <f t="array" ref="DW585">IF(BH585="","",
IF(INDEX(Settings!$H:$H,MATCH(DW$1,Settings!$G:$G,0))=TRUE,
100-100*(BH585-MINIFS(BH:BH,$E:$E,$E585))/(MAXIFS(BH:BH,$E:$E,$E585)-MINIFS(BH:BH,$E:$E,$E585)),
100*(BH585-MINIFS(BH:BH,$E:$E,$E585))/(MAXIFS(BH:BH,$E:$E,$E585)-MINIFS(BH:BH,$E:$E,$E585))))</f>
        <v/>
      </c>
      <c r="DX585" s="223" t="str">
        <f t="array" ref="DX585">IF(BI585="","",
IF(INDEX(Settings!$H:$H,MATCH(DX$1,Settings!$G:$G,0))=TRUE,
100-100*(BI585-MINIFS(BI:BI,$E:$E,$E585))/(MAXIFS(BI:BI,$E:$E,$E585)-MINIFS(BI:BI,$E:$E,$E585)),
100*(BI585-MINIFS(BI:BI,$E:$E,$E585))/(MAXIFS(BI:BI,$E:$E,$E585)-MINIFS(BI:BI,$E:$E,$E585))))</f>
        <v/>
      </c>
      <c r="DY585" s="223" t="str">
        <f t="array" ref="DY585">IF(BJ585="","",
IF(INDEX(Settings!$H:$H,MATCH(DY$1,Settings!$G:$G,0))=TRUE,
100-100*(BJ585-MINIFS(BJ:BJ,$E:$E,$E585))/(MAXIFS(BJ:BJ,$E:$E,$E585)-MINIFS(BJ:BJ,$E:$E,$E585)),
100*(BJ585-MINIFS(BJ:BJ,$E:$E,$E585))/(MAXIFS(BJ:BJ,$E:$E,$E585)-MINIFS(BJ:BJ,$E:$E,$E585))))</f>
        <v/>
      </c>
      <c r="DZ585" s="225"/>
      <c r="EA585" s="225"/>
      <c r="EB585" s="225" t="str">
        <f t="shared" si="8"/>
        <v/>
      </c>
      <c r="EC585" s="225" t="str">
        <f t="shared" si="9"/>
        <v/>
      </c>
      <c r="ED585" s="225" t="str">
        <f t="shared" si="10"/>
        <v/>
      </c>
      <c r="EE585" s="225" t="str">
        <f t="shared" si="11"/>
        <v/>
      </c>
      <c r="EF585" s="225" t="str">
        <f t="shared" si="12"/>
        <v/>
      </c>
      <c r="EG585" s="225" t="str">
        <f t="shared" si="13"/>
        <v/>
      </c>
      <c r="EH585" s="225"/>
      <c r="EI585" s="225"/>
      <c r="EJ585" s="225"/>
      <c r="EK585" s="225"/>
      <c r="EL585" s="225"/>
      <c r="EM585" s="225"/>
    </row>
    <row r="586">
      <c r="A586" s="231"/>
      <c r="B586" s="231"/>
      <c r="C586" s="231"/>
      <c r="D586" s="231" t="str">
        <f t="array" ref="D586">IFERROR(INDEX(Profiles!$B:$B,MATCH($A586,Profiles!$A:$A,0)),"")</f>
        <v/>
      </c>
      <c r="E586" s="231"/>
      <c r="F586" s="231"/>
      <c r="G586" s="231"/>
      <c r="H586" s="231"/>
      <c r="I586" s="231" t="str">
        <f>IF(A586="","",IF(Settings!$N$3="DATE",F586&amp;": "&amp;TEXT(B586,"M/DD/YY"),F586&amp;": "&amp;H586))</f>
        <v/>
      </c>
      <c r="J586" s="231"/>
      <c r="K586" s="231"/>
      <c r="L586" s="231"/>
      <c r="M586" s="232" t="str">
        <f t="shared" si="14"/>
        <v/>
      </c>
      <c r="N586" s="231"/>
      <c r="O586" s="231"/>
      <c r="P586" s="231"/>
      <c r="Q586" s="231"/>
      <c r="R586" s="231"/>
      <c r="S586" s="230" t="str">
        <f>IFERROR(VLOOKUP(AF586, 'YOYO IR Scores'!A:C, 3, FALSE), "")
</f>
        <v/>
      </c>
      <c r="T586" s="231"/>
      <c r="U586" s="231"/>
      <c r="V586" s="231"/>
      <c r="W586" s="231"/>
      <c r="X586" s="233" t="str">
        <f t="shared" si="4"/>
        <v/>
      </c>
      <c r="Y586" s="234" t="str">
        <f t="shared" si="5"/>
        <v/>
      </c>
      <c r="Z586" s="234" t="str">
        <f t="shared" si="6"/>
        <v/>
      </c>
      <c r="AA586" s="233" t="str">
        <f t="shared" si="7"/>
        <v/>
      </c>
      <c r="AB586" s="232"/>
      <c r="AC586" s="232"/>
      <c r="AD586" s="232"/>
      <c r="AE586" s="232" t="str">
        <f>IFERROR(VLOOKUP(AF586, 'YOYO IR Scores'!A:C, 2, FALSE), "")</f>
        <v/>
      </c>
      <c r="AF586" s="232"/>
      <c r="AG586" s="23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c r="BD586" s="232"/>
      <c r="BE586" s="232"/>
      <c r="BF586" s="232"/>
      <c r="BG586" s="232"/>
      <c r="BH586" s="232"/>
      <c r="BI586" s="232"/>
      <c r="BJ586" s="232"/>
      <c r="BK586" s="232" t="str">
        <f t="array" ref="BK586">IF(J586="","",
IF(INDEX(Settings!$H:$H,MATCH(BY$1,Settings!$G:$G,0))=TRUE,
100-100*(J586-MIN(J:J))/(MAX(J:J)-MIN(J:J)),
100*(J586-MIN(J:J))/(MAX(J:J)-MIN(J:J))))</f>
        <v/>
      </c>
      <c r="BL586" s="232" t="str">
        <f t="array" ref="BL586">IF(J586="","",
IF(INDEX(Settings!$H:$H,MATCH(BY$1,Settings!$G:$G,0))=TRUE,
100-100*(J586-MINIFS(J:J,$E:$E,$E586))/(MAXIFS(J:J,$E:$E,$E586)-MINIFS(J:J,$E:$E,$E586)),
100*(J586-MINIFS(J:J,$E:$E,$E586))/(MAXIFS(J:J,$E:$E,$E586)-MINIFS(J:J,$E:$E,$E586))))</f>
        <v/>
      </c>
      <c r="BM586" s="232" t="str">
        <f t="array" ref="BM586">IF(J586="","",
IF(INDEX(Settings!$H:$H,MATCH(BY$1,Settings!$G:$G,0))=TRUE,
100-100*(J586-MINIFS(J:J,$E:$E,$E586,$I:$I,$I586))/(MAXIFS(J:J,$E:$E,$E586,$I:$I,$I586)-MINIFS(J:J,$E:$E,$E586,$I:$I,$I586)),
100*(J586-MINIFS(J:J,$E:$E,$E586,$I:$I,$I586))/(MAXIFS(J:J,$E:$E,$E586,$I:$I,$I586)-MINIFS(J:J,$E:$E,$E586,$I:$I,$I586))))</f>
        <v/>
      </c>
      <c r="BN586" s="231" t="str">
        <f t="array" ref="BN586">IF(J586="","",
IF(INDEX(Settings!$H:$H,MATCH(BY$1,Settings!$G:$G,0))=TRUE,
100-100*PERCENTRANK(J:J,J586),
100*PERCENTRANK(J:J,J586)))</f>
        <v/>
      </c>
      <c r="BO586" s="231" t="str">
        <f>IFERROR(__xludf.DUMMYFUNCTION("IF(J586="""","""",
IF(INDEX(Settings!$H:$H,MATCH(BY$1,Settings!$G:$G,0))=TRUE,
100-100*PERCENTRANK(FILTER(J:J,$E:$E=$E586),J586),
100*PERCENTRANK(FILTER(J:J,$E:$E=$E586),J586)))"),"")</f>
        <v/>
      </c>
      <c r="BP586" s="231" t="str">
        <f>IFERROR(__xludf.DUMMYFUNCTION("IF(J586="""","""",
IF(INDEX(Settings!$H:$H,MATCH(BY$1,Settings!$G:$G,0))=TRUE,
100-100*PERCENTRANK(FILTER(J:J,$E:$E=$E586,$I:$I=$I586),J586),
100*PERCENTRANK(FILTER(J:J,$E:$E=$E586,$I:$I=$I586),J586)))"),"")</f>
        <v/>
      </c>
      <c r="BQ586" s="233" t="str">
        <f t="array" ref="BQ586">IF(J586="","",
IF(INDEX(Settings!$H:$H,MATCH(BY$1,Settings!$G:$G,0))=TRUE,
-1*(J586-AVERAGE(J:J))/STDEV(J:J),
(J586-AVERAGE(J:J))/STDEV(J:J)))</f>
        <v/>
      </c>
      <c r="BR586" s="233" t="str">
        <f>IFERROR(__xludf.DUMMYFUNCTION("IF(J586="""","""",
IF(INDEX(Settings!$H:$H,MATCH(BY$1,Settings!$G:$G,0))=TRUE,
-1*(J586-AVERAGEIFS(J:J,$E:$E,$E586))/STDEV(FILTER(J:J,$E:$E=$E586)),
(J586-AVERAGEIFS(J:J,$E:$E,$E586))/STDEV(FILTER(J:J,$E:$E=$E586))))"),"")</f>
        <v/>
      </c>
      <c r="BS586" s="233"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1"/>
      <c r="BX586" s="231"/>
      <c r="BY586" s="232" t="str">
        <f t="array" ref="BY586">IF(J586="","",
IF(INDEX(Settings!$H:$H,MATCH(BY$1,Settings!$G:$G,0))=TRUE,
100-100*(J586-MINIFS(J:J,$E:$E,$E586))/(MAXIFS(J:J,$E:$E,$E586)-MINIFS(J:J,$E:$E,$E586)),
100*(J586-MINIFS(J:J,$E:$E,$E586))/(MAXIFS(J:J,$E:$E,$E586)-MINIFS(J:J,$E:$E,$E586))))</f>
        <v/>
      </c>
      <c r="BZ586" s="232" t="str">
        <f t="array" ref="BZ586">IF(K586="","",
IF(INDEX(Settings!$H:$H,MATCH(BZ$1,Settings!$G:$G,0))=TRUE,
100-100*(K586-MINIFS(K:K,$E:$E,$E586))/(MAXIFS(K:K,$E:$E,$E586)-MINIFS(K:K,$E:$E,$E586)),
100*(K586-MINIFS(K:K,$E:$E,$E586))/(MAXIFS(K:K,$E:$E,$E586)-MINIFS(K:K,$E:$E,$E586))))</f>
        <v/>
      </c>
      <c r="CA586" s="232" t="str">
        <f t="array" ref="CA586">IF(L586="","",
IF(INDEX(Settings!$H:$H,MATCH(CA$1,Settings!$G:$G,0))=TRUE,
100-100*(L586-MINIFS(L:L,$E:$E,$E586))/(MAXIFS(L:L,$E:$E,$E586)-MINIFS(L:L,$E:$E,$E586)),
100*(L586-MINIFS(L:L,$E:$E,$E586))/(MAXIFS(L:L,$E:$E,$E586)-MINIFS(L:L,$E:$E,$E586))))</f>
        <v/>
      </c>
      <c r="CB586" s="232" t="str">
        <f t="array" ref="CB586">IF(M586="","",
IF(INDEX(Settings!$H:$H,MATCH(CB$1,Settings!$G:$G,0))=TRUE,
100-100*(M586-MINIFS(M:M,$E:$E,$E586))/(MAXIFS(M:M,$E:$E,$E586)-MINIFS(M:M,$E:$E,$E586)),
100*(M586-MINIFS(M:M,$E:$E,$E586))/(MAXIFS(M:M,$E:$E,$E586)-MINIFS(M:M,$E:$E,$E586))))</f>
        <v/>
      </c>
      <c r="CC586" s="232" t="str">
        <f t="array" ref="CC586">IF(N586="","",
IF(INDEX(Settings!$H:$H,MATCH(CC$1,Settings!$G:$G,0))=TRUE,
100-100*(N586-MINIFS(N:N,$E:$E,$E586))/(MAXIFS(N:N,$E:$E,$E586)-MINIFS(N:N,$E:$E,$E586)),
100*(N586-MINIFS(N:N,$E:$E,$E586))/(MAXIFS(N:N,$E:$E,$E586)-MINIFS(N:N,$E:$E,$E586))))</f>
        <v/>
      </c>
      <c r="CD586" s="232" t="str">
        <f t="array" ref="CD586">IF(O586="","",
IF(INDEX(Settings!$H:$H,MATCH(CD$1,Settings!$G:$G,0))=TRUE,
100-100*(O586-MINIFS(O:O,$E:$E,$E586))/(MAXIFS(O:O,$E:$E,$E586)-MINIFS(O:O,$E:$E,$E586)),
100*(O586-MINIFS(O:O,$E:$E,$E586))/(MAXIFS(O:O,$E:$E,$E586)-MINIFS(O:O,$E:$E,$E586))))</f>
        <v/>
      </c>
      <c r="CE586" s="232" t="str">
        <f t="array" ref="CE586">IF(P586="","",
IF(INDEX(Settings!$H:$H,MATCH(CE$1,Settings!$G:$G,0))=TRUE,
100-100*(P586-MINIFS(P:P,$E:$E,$E586))/(MAXIFS(P:P,$E:$E,$E586)-MINIFS(P:P,$E:$E,$E586)),
100*(P586-MINIFS(P:P,$E:$E,$E586))/(MAXIFS(P:P,$E:$E,$E586)-MINIFS(P:P,$E:$E,$E586))))</f>
        <v/>
      </c>
      <c r="CF586" s="232" t="str">
        <f t="array" ref="CF586">IF(Q586="","",
IF(INDEX(Settings!$H:$H,MATCH(CF$1,Settings!$G:$G,0))=TRUE,
100-100*(Q586-MINIFS(Q:Q,$E:$E,$E586))/(MAXIFS(Q:Q,$E:$E,$E586)-MINIFS(Q:Q,$E:$E,$E586)),
100*(Q586-MINIFS(Q:Q,$E:$E,$E586))/(MAXIFS(Q:Q,$E:$E,$E586)-MINIFS(Q:Q,$E:$E,$E586))))</f>
        <v/>
      </c>
      <c r="CG586" s="232" t="str">
        <f t="array" ref="CG586">IF(R586="","",
IF(INDEX(Settings!$H:$H,MATCH(CG$1,Settings!$G:$G,0))=TRUE,
100-100*(R586-MINIFS(R:R,$E:$E,$E586))/(MAXIFS(R:R,$E:$E,$E586)-MINIFS(R:R,$E:$E,$E586)),
100*(R586-MINIFS(R:R,$E:$E,$E586))/(MAXIFS(R:R,$E:$E,$E586)-MINIFS(R:R,$E:$E,$E586))))</f>
        <v/>
      </c>
      <c r="CH586" s="232" t="str">
        <f t="array" ref="CH586">IF(S586="","",
IF(INDEX(Settings!$H:$H,MATCH(CH$1,Settings!$G:$G,0))=TRUE,
100-100*(S586-MINIFS(S:S,$E:$E,$E586))/(MAXIFS(S:S,$E:$E,$E586)-MINIFS(S:S,$E:$E,$E586)),
100*(S586-MINIFS(S:S,$E:$E,$E586))/(MAXIFS(S:S,$E:$E,$E586)-MINIFS(S:S,$E:$E,$E586))))</f>
        <v/>
      </c>
      <c r="CI586" s="232" t="str">
        <f t="array" ref="CI586">IF(T586="","",
IF(INDEX(Settings!$H:$H,MATCH(CI$1,Settings!$G:$G,0))=TRUE,
100-100*(T586-MINIFS(T:T,$E:$E,$E586))/(MAXIFS(T:T,$E:$E,$E586)-MINIFS(T:T,$E:$E,$E586)),
100*(T586-MINIFS(T:T,$E:$E,$E586))/(MAXIFS(T:T,$E:$E,$E586)-MINIFS(T:T,$E:$E,$E586))))</f>
        <v/>
      </c>
      <c r="CJ586" s="232" t="str">
        <f t="array" ref="CJ586">IF(U586="","",
IF(INDEX(Settings!$H:$H,MATCH(CJ$1,Settings!$G:$G,0))=TRUE,
100-100*(U586-MINIFS(U:U,$E:$E,$E586))/(MAXIFS(U:U,$E:$E,$E586)-MINIFS(U:U,$E:$E,$E586)),
100*(U586-MINIFS(U:U,$E:$E,$E586))/(MAXIFS(U:U,$E:$E,$E586)-MINIFS(U:U,$E:$E,$E586))))</f>
        <v/>
      </c>
      <c r="CK586" s="232" t="str">
        <f t="array" ref="CK586">IF(V586="","",
IF(INDEX(Settings!$H:$H,MATCH(CK$1,Settings!$G:$G,0))=TRUE,
100-100*(V586-MINIFS(V:V,$E:$E,$E586))/(MAXIFS(V:V,$E:$E,$E586)-MINIFS(V:V,$E:$E,$E586)),
100*(V586-MINIFS(V:V,$E:$E,$E586))/(MAXIFS(V:V,$E:$E,$E586)-MINIFS(V:V,$E:$E,$E586))))</f>
        <v/>
      </c>
      <c r="CL586" s="232" t="str">
        <f t="array" ref="CL586">IF(W586="","",
IF(INDEX(Settings!$H:$H,MATCH(CL$1,Settings!$G:$G,0))=TRUE,
100-100*(W586-MINIFS(W:W,$E:$E,$E586))/(MAXIFS(W:W,$E:$E,$E586)-MINIFS(W:W,$E:$E,$E586)),
100*(W586-MINIFS(W:W,$E:$E,$E586))/(MAXIFS(W:W,$E:$E,$E586)-MINIFS(W:W,$E:$E,$E586))))</f>
        <v/>
      </c>
      <c r="CM586" s="232" t="str">
        <f t="array" ref="CM586">IF(X586="","",
IF(INDEX(Settings!$H:$H,MATCH(CM$1,Settings!$G:$G,0))=TRUE,
100-100*(X586-MINIFS(X:X,$E:$E,$E586))/(MAXIFS(X:X,$E:$E,$E586)-MINIFS(X:X,$E:$E,$E586)),
100*(X586-MINIFS(X:X,$E:$E,$E586))/(MAXIFS(X:X,$E:$E,$E586)-MINIFS(X:X,$E:$E,$E586))))</f>
        <v/>
      </c>
      <c r="CN586" s="232" t="str">
        <f t="array" ref="CN586">IF(Y586="","",
IF(INDEX(Settings!$H:$H,MATCH(CN$1,Settings!$G:$G,0))=TRUE,
100-100*(Y586-MINIFS(Y:Y,$E:$E,$E586))/(MAXIFS(Y:Y,$E:$E,$E586)-MINIFS(Y:Y,$E:$E,$E586)),
100*(Y586-MINIFS(Y:Y,$E:$E,$E586))/(MAXIFS(Y:Y,$E:$E,$E586)-MINIFS(Y:Y,$E:$E,$E586))))</f>
        <v/>
      </c>
      <c r="CO586" s="232" t="str">
        <f t="array" ref="CO586">IF(Z586="","",
IF(INDEX(Settings!$H:$H,MATCH(CO$1,Settings!$G:$G,0))=TRUE,
100-100*(Z586-MINIFS(Z:Z,$E:$E,$E586))/(MAXIFS(Z:Z,$E:$E,$E586)-MINIFS(Z:Z,$E:$E,$E586)),
100*(Z586-MINIFS(Z:Z,$E:$E,$E586))/(MAXIFS(Z:Z,$E:$E,$E586)-MINIFS(Z:Z,$E:$E,$E586))))</f>
        <v/>
      </c>
      <c r="CP586" s="232" t="str">
        <f t="array" ref="CP586">IF(AA586="","",
IF(INDEX(Settings!$H:$H,MATCH(CP$1,Settings!$G:$G,0))=TRUE,
100-100*(AA586-MINIFS(AA:AA,$E:$E,$E586))/(MAXIFS(AA:AA,$E:$E,$E586)-MINIFS(AA:AA,$E:$E,$E586)),
100*(AA586-MINIFS(AA:AA,$E:$E,$E586))/(MAXIFS(AA:AA,$E:$E,$E586)-MINIFS(AA:AA,$E:$E,$E586))))</f>
        <v/>
      </c>
      <c r="CQ586" s="232" t="str">
        <f t="array" ref="CQ586">IF(AB586="","",
IF(INDEX(Settings!$H:$H,MATCH(CQ$1,Settings!$G:$G,0))=TRUE,
100-100*(AB586-MINIFS(AB:AB,$E:$E,$E586))/(MAXIFS(AB:AB,$E:$E,$E586)-MINIFS(AB:AB,$E:$E,$E586)),
100*(AB586-MINIFS(AB:AB,$E:$E,$E586))/(MAXIFS(AB:AB,$E:$E,$E586)-MINIFS(AB:AB,$E:$E,$E586))))</f>
        <v/>
      </c>
      <c r="CR586" s="232" t="str">
        <f t="array" ref="CR586">IF(AC586="","",
IF(INDEX(Settings!$H:$H,MATCH(CR$1,Settings!$G:$G,0))=TRUE,
100-100*(AC586-MINIFS(AC:AC,$E:$E,$E586))/(MAXIFS(AC:AC,$E:$E,$E586)-MINIFS(AC:AC,$E:$E,$E586)),
100*(AC586-MINIFS(AC:AC,$E:$E,$E586))/(MAXIFS(AC:AC,$E:$E,$E586)-MINIFS(AC:AC,$E:$E,$E586))))</f>
        <v/>
      </c>
      <c r="CS586" s="232" t="str">
        <f t="array" ref="CS586">IF(AD586="","",
IF(INDEX(Settings!$H:$H,MATCH(CS$1,Settings!$G:$G,0))=TRUE,
100-100*(AD586-MINIFS(AD:AD,$E:$E,$E586))/(MAXIFS(AD:AD,$E:$E,$E586)-MINIFS(AD:AD,$E:$E,$E586)),
100*(AD586-MINIFS(AD:AD,$E:$E,$E586))/(MAXIFS(AD:AD,$E:$E,$E586)-MINIFS(AD:AD,$E:$E,$E586))))</f>
        <v/>
      </c>
      <c r="CT586" s="232" t="str">
        <f t="array" ref="CT586">IF(AE586="","",
IF(INDEX(Settings!$H:$H,MATCH(CT$1,Settings!$G:$G,0))=TRUE,
100-100*(AE586-MINIFS(AE:AE,$E:$E,$E586))/(MAXIFS(AE:AE,$E:$E,$E586)-MINIFS(AE:AE,$E:$E,$E586)),
100*(AE586-MINIFS(AE:AE,$E:$E,$E586))/(MAXIFS(AE:AE,$E:$E,$E586)-MINIFS(AE:AE,$E:$E,$E586))))</f>
        <v/>
      </c>
      <c r="CU586" s="232" t="str">
        <f t="array" ref="CU586">IF(AF586="","",
IF(INDEX(Settings!$H:$H,MATCH(CU$1,Settings!$G:$G,0))=TRUE,
100-100*(AF586-MINIFS(AF:AF,$E:$E,$E586))/(MAXIFS(AF:AF,$E:$E,$E586)-MINIFS(AF:AF,$E:$E,$E586)),
100*(AF586-MINIFS(AF:AF,$E:$E,$E586))/(MAXIFS(AF:AF,$E:$E,$E586)-MINIFS(AF:AF,$E:$E,$E586))))</f>
        <v/>
      </c>
      <c r="CV586" s="232" t="str">
        <f t="array" ref="CV586">IF(AG586="","",
IF(INDEX(Settings!$H:$H,MATCH(CV$1,Settings!$G:$G,0))=TRUE,
100-100*(AG586-MINIFS(AG:AG,$E:$E,$E586))/(MAXIFS(AG:AG,$E:$E,$E586)-MINIFS(AG:AG,$E:$E,$E586)),
100*(AG586-MINIFS(AG:AG,$E:$E,$E586))/(MAXIFS(AG:AG,$E:$E,$E586)-MINIFS(AG:AG,$E:$E,$E586))))</f>
        <v/>
      </c>
      <c r="CW586" s="232" t="str">
        <f t="array" ref="CW586">IF(AH586="","",
IF(INDEX(Settings!$H:$H,MATCH(CW$1,Settings!$G:$G,0))=TRUE,
100-100*(AH586-MINIFS(AH:AH,$E:$E,$E586))/(MAXIFS(AH:AH,$E:$E,$E586)-MINIFS(AH:AH,$E:$E,$E586)),
100*(AH586-MINIFS(AH:AH,$E:$E,$E586))/(MAXIFS(AH:AH,$E:$E,$E586)-MINIFS(AH:AH,$E:$E,$E586))))</f>
        <v/>
      </c>
      <c r="CX586" s="232" t="str">
        <f t="array" ref="CX586">IF(AI586="","",
IF(INDEX(Settings!$H:$H,MATCH(CX$1,Settings!$G:$G,0))=TRUE,
100-100*(AI586-MINIFS(AI:AI,$E:$E,$E586))/(MAXIFS(AI:AI,$E:$E,$E586)-MINIFS(AI:AI,$E:$E,$E586)),
100*(AI586-MINIFS(AI:AI,$E:$E,$E586))/(MAXIFS(AI:AI,$E:$E,$E586)-MINIFS(AI:AI,$E:$E,$E586))))</f>
        <v/>
      </c>
      <c r="CY586" s="232" t="str">
        <f t="array" ref="CY586">IF(AJ586="","",
IF(INDEX(Settings!$H:$H,MATCH(CY$1,Settings!$G:$G,0))=TRUE,
100-100*(AJ586-MINIFS(AJ:AJ,$E:$E,$E586))/(MAXIFS(AJ:AJ,$E:$E,$E586)-MINIFS(AJ:AJ,$E:$E,$E586)),
100*(AJ586-MINIFS(AJ:AJ,$E:$E,$E586))/(MAXIFS(AJ:AJ,$E:$E,$E586)-MINIFS(AJ:AJ,$E:$E,$E586))))</f>
        <v/>
      </c>
      <c r="CZ586" s="232" t="str">
        <f t="array" ref="CZ586">IF(AK586="","",
IF(INDEX(Settings!$H:$H,MATCH(CZ$1,Settings!$G:$G,0))=TRUE,
100-100*(AK586-MINIFS(AK:AK,$E:$E,$E586))/(MAXIFS(AK:AK,$E:$E,$E586)-MINIFS(AK:AK,$E:$E,$E586)),
100*(AK586-MINIFS(AK:AK,$E:$E,$E586))/(MAXIFS(AK:AK,$E:$E,$E586)-MINIFS(AK:AK,$E:$E,$E586))))</f>
        <v/>
      </c>
      <c r="DA586" s="232" t="str">
        <f t="array" ref="DA586">IF(AL586="","",
IF(INDEX(Settings!$H:$H,MATCH(DA$1,Settings!$G:$G,0))=TRUE,
100-100*(AL586-MINIFS(AL:AL,$E:$E,$E586))/(MAXIFS(AL:AL,$E:$E,$E586)-MINIFS(AL:AL,$E:$E,$E586)),
100*(AL586-MINIFS(AL:AL,$E:$E,$E586))/(MAXIFS(AL:AL,$E:$E,$E586)-MINIFS(AL:AL,$E:$E,$E586))))</f>
        <v/>
      </c>
      <c r="DB586" s="232" t="str">
        <f t="array" ref="DB586">IF(AM586="","",
IF(INDEX(Settings!$H:$H,MATCH(DB$1,Settings!$G:$G,0))=TRUE,
100-100*(AM586-MINIFS(AM:AM,$E:$E,$E586))/(MAXIFS(AM:AM,$E:$E,$E586)-MINIFS(AM:AM,$E:$E,$E586)),
100*(AM586-MINIFS(AM:AM,$E:$E,$E586))/(MAXIFS(AM:AM,$E:$E,$E586)-MINIFS(AM:AM,$E:$E,$E586))))</f>
        <v/>
      </c>
      <c r="DC586" s="232" t="str">
        <f t="array" ref="DC586">IF(AN586="","",
IF(INDEX(Settings!$H:$H,MATCH(DC$1,Settings!$G:$G,0))=TRUE,
100-100*(AN586-MINIFS(AN:AN,$E:$E,$E586))/(MAXIFS(AN:AN,$E:$E,$E586)-MINIFS(AN:AN,$E:$E,$E586)),
100*(AN586-MINIFS(AN:AN,$E:$E,$E586))/(MAXIFS(AN:AN,$E:$E,$E586)-MINIFS(AN:AN,$E:$E,$E586))))</f>
        <v/>
      </c>
      <c r="DD586" s="232" t="str">
        <f t="array" ref="DD586">IF(AO586="","",
IF(INDEX(Settings!$H:$H,MATCH(DD$1,Settings!$G:$G,0))=TRUE,
100-100*(AO586-MINIFS(AO:AO,$E:$E,$E586))/(MAXIFS(AO:AO,$E:$E,$E586)-MINIFS(AO:AO,$E:$E,$E586)),
100*(AO586-MINIFS(AO:AO,$E:$E,$E586))/(MAXIFS(AO:AO,$E:$E,$E586)-MINIFS(AO:AO,$E:$E,$E586))))</f>
        <v/>
      </c>
      <c r="DE586" s="232" t="str">
        <f t="array" ref="DE586">IF(AP586="","",
IF(INDEX(Settings!$H:$H,MATCH(DE$1,Settings!$G:$G,0))=TRUE,
100-100*(AP586-MINIFS(AP:AP,$E:$E,$E586))/(MAXIFS(AP:AP,$E:$E,$E586)-MINIFS(AP:AP,$E:$E,$E586)),
100*(AP586-MINIFS(AP:AP,$E:$E,$E586))/(MAXIFS(AP:AP,$E:$E,$E586)-MINIFS(AP:AP,$E:$E,$E586))))</f>
        <v/>
      </c>
      <c r="DF586" s="232" t="str">
        <f t="array" ref="DF586">IF(AQ586="","",
IF(INDEX(Settings!$H:$H,MATCH(DF$1,Settings!$G:$G,0))=TRUE,
100-100*(AQ586-MINIFS(AQ:AQ,$E:$E,$E586))/(MAXIFS(AQ:AQ,$E:$E,$E586)-MINIFS(AQ:AQ,$E:$E,$E586)),
100*(AQ586-MINIFS(AQ:AQ,$E:$E,$E586))/(MAXIFS(AQ:AQ,$E:$E,$E586)-MINIFS(AQ:AQ,$E:$E,$E586))))</f>
        <v/>
      </c>
      <c r="DG586" s="232" t="str">
        <f t="array" ref="DG586">IF(AR586="","",
IF(INDEX(Settings!$H:$H,MATCH(DG$1,Settings!$G:$G,0))=TRUE,
100-100*(AR586-MINIFS(AR:AR,$E:$E,$E586))/(MAXIFS(AR:AR,$E:$E,$E586)-MINIFS(AR:AR,$E:$E,$E586)),
100*(AR586-MINIFS(AR:AR,$E:$E,$E586))/(MAXIFS(AR:AR,$E:$E,$E586)-MINIFS(AR:AR,$E:$E,$E586))))</f>
        <v/>
      </c>
      <c r="DH586" s="232" t="str">
        <f t="array" ref="DH586">IF(AS586="","",
IF(INDEX(Settings!$H:$H,MATCH(DH$1,Settings!$G:$G,0))=TRUE,
100-100*(AS586-MINIFS(AS:AS,$E:$E,$E586))/(MAXIFS(AS:AS,$E:$E,$E586)-MINIFS(AS:AS,$E:$E,$E586)),
100*(AS586-MINIFS(AS:AS,$E:$E,$E586))/(MAXIFS(AS:AS,$E:$E,$E586)-MINIFS(AS:AS,$E:$E,$E586))))</f>
        <v/>
      </c>
      <c r="DI586" s="232" t="str">
        <f t="array" ref="DI586">IF(AT586="","",
IF(INDEX(Settings!$H:$H,MATCH(DI$1,Settings!$G:$G,0))=TRUE,
100-100*(AT586-MINIFS(AT:AT,$E:$E,$E586))/(MAXIFS(AT:AT,$E:$E,$E586)-MINIFS(AT:AT,$E:$E,$E586)),
100*(AT586-MINIFS(AT:AT,$E:$E,$E586))/(MAXIFS(AT:AT,$E:$E,$E586)-MINIFS(AT:AT,$E:$E,$E586))))</f>
        <v/>
      </c>
      <c r="DJ586" s="232" t="str">
        <f t="array" ref="DJ586">IF(AU586="","",
IF(INDEX(Settings!$H:$H,MATCH(DJ$1,Settings!$G:$G,0))=TRUE,
100-100*(AU586-MINIFS(AU:AU,$E:$E,$E586))/(MAXIFS(AU:AU,$E:$E,$E586)-MINIFS(AU:AU,$E:$E,$E586)),
100*(AU586-MINIFS(AU:AU,$E:$E,$E586))/(MAXIFS(AU:AU,$E:$E,$E586)-MINIFS(AU:AU,$E:$E,$E586))))</f>
        <v/>
      </c>
      <c r="DK586" s="232" t="str">
        <f t="array" ref="DK586">IF(AV586="","",
IF(INDEX(Settings!$H:$H,MATCH(DK$1,Settings!$G:$G,0))=TRUE,
100-100*(AV586-MINIFS(AV:AV,$E:$E,$E586))/(MAXIFS(AV:AV,$E:$E,$E586)-MINIFS(AV:AV,$E:$E,$E586)),
100*(AV586-MINIFS(AV:AV,$E:$E,$E586))/(MAXIFS(AV:AV,$E:$E,$E586)-MINIFS(AV:AV,$E:$E,$E586))))</f>
        <v/>
      </c>
      <c r="DL586" s="232" t="str">
        <f t="array" ref="DL586">IF(AW586="","",
IF(INDEX(Settings!$H:$H,MATCH(DL$1,Settings!$G:$G,0))=TRUE,
100-100*(AW586-MINIFS(AW:AW,$E:$E,$E586))/(MAXIFS(AW:AW,$E:$E,$E586)-MINIFS(AW:AW,$E:$E,$E586)),
100*(AW586-MINIFS(AW:AW,$E:$E,$E586))/(MAXIFS(AW:AW,$E:$E,$E586)-MINIFS(AW:AW,$E:$E,$E586))))</f>
        <v/>
      </c>
      <c r="DM586" s="232" t="str">
        <f t="array" ref="DM586">IF(AX586="","",
IF(INDEX(Settings!$H:$H,MATCH(DM$1,Settings!$G:$G,0))=TRUE,
100-100*(AX586-MINIFS(AX:AX,$E:$E,$E586))/(MAXIFS(AX:AX,$E:$E,$E586)-MINIFS(AX:AX,$E:$E,$E586)),
100*(AX586-MINIFS(AX:AX,$E:$E,$E586))/(MAXIFS(AX:AX,$E:$E,$E586)-MINIFS(AX:AX,$E:$E,$E586))))</f>
        <v/>
      </c>
      <c r="DN586" s="232" t="str">
        <f t="array" ref="DN586">IF(AY586="","",
IF(INDEX(Settings!$H:$H,MATCH(DN$1,Settings!$G:$G,0))=TRUE,
100-100*(AY586-MINIFS(AY:AY,$E:$E,$E586))/(MAXIFS(AY:AY,$E:$E,$E586)-MINIFS(AY:AY,$E:$E,$E586)),
100*(AY586-MINIFS(AY:AY,$E:$E,$E586))/(MAXIFS(AY:AY,$E:$E,$E586)-MINIFS(AY:AY,$E:$E,$E586))))</f>
        <v/>
      </c>
      <c r="DO586" s="232" t="str">
        <f t="array" ref="DO586">IF(AZ586="","",
IF(INDEX(Settings!$H:$H,MATCH(DO$1,Settings!$G:$G,0))=TRUE,
100-100*(AZ586-MINIFS(AZ:AZ,$E:$E,$E586))/(MAXIFS(AZ:AZ,$E:$E,$E586)-MINIFS(AZ:AZ,$E:$E,$E586)),
100*(AZ586-MINIFS(AZ:AZ,$E:$E,$E586))/(MAXIFS(AZ:AZ,$E:$E,$E586)-MINIFS(AZ:AZ,$E:$E,$E586))))</f>
        <v/>
      </c>
      <c r="DP586" s="232" t="str">
        <f t="array" ref="DP586">IF(BA586="","",
IF(INDEX(Settings!$H:$H,MATCH(DP$1,Settings!$G:$G,0))=TRUE,
100-100*(BA586-MINIFS(BA:BA,$E:$E,$E586))/(MAXIFS(BA:BA,$E:$E,$E586)-MINIFS(BA:BA,$E:$E,$E586)),
100*(BA586-MINIFS(BA:BA,$E:$E,$E586))/(MAXIFS(BA:BA,$E:$E,$E586)-MINIFS(BA:BA,$E:$E,$E586))))</f>
        <v/>
      </c>
      <c r="DQ586" s="232" t="str">
        <f t="array" ref="DQ586">IF(BB586="","",
IF(INDEX(Settings!$H:$H,MATCH(DQ$1,Settings!$G:$G,0))=TRUE,
100-100*(BB586-MINIFS(BB:BB,$E:$E,$E586))/(MAXIFS(BB:BB,$E:$E,$E586)-MINIFS(BB:BB,$E:$E,$E586)),
100*(BB586-MINIFS(BB:BB,$E:$E,$E586))/(MAXIFS(BB:BB,$E:$E,$E586)-MINIFS(BB:BB,$E:$E,$E586))))</f>
        <v/>
      </c>
      <c r="DR586" s="232" t="str">
        <f t="array" ref="DR586">IF(BC586="","",
IF(INDEX(Settings!$H:$H,MATCH(DR$1,Settings!$G:$G,0))=TRUE,
100-100*(BC586-MINIFS(BC:BC,$E:$E,$E586))/(MAXIFS(BC:BC,$E:$E,$E586)-MINIFS(BC:BC,$E:$E,$E586)),
100*(BC586-MINIFS(BC:BC,$E:$E,$E586))/(MAXIFS(BC:BC,$E:$E,$E586)-MINIFS(BC:BC,$E:$E,$E586))))</f>
        <v/>
      </c>
      <c r="DS586" s="232" t="str">
        <f t="array" ref="DS586">IF(BD586="","",
IF(INDEX(Settings!$H:$H,MATCH(DS$1,Settings!$G:$G,0))=TRUE,
100-100*(BD586-MINIFS(BD:BD,$E:$E,$E586))/(MAXIFS(BD:BD,$E:$E,$E586)-MINIFS(BD:BD,$E:$E,$E586)),
100*(BD586-MINIFS(BD:BD,$E:$E,$E586))/(MAXIFS(BD:BD,$E:$E,$E586)-MINIFS(BD:BD,$E:$E,$E586))))</f>
        <v/>
      </c>
      <c r="DT586" s="232" t="str">
        <f t="array" ref="DT586">IF(BE586="","",
IF(INDEX(Settings!$H:$H,MATCH(DT$1,Settings!$G:$G,0))=TRUE,
100-100*(BE586-MINIFS(BE:BE,$E:$E,$E586))/(MAXIFS(BE:BE,$E:$E,$E586)-MINIFS(BE:BE,$E:$E,$E586)),
100*(BE586-MINIFS(BE:BE,$E:$E,$E586))/(MAXIFS(BE:BE,$E:$E,$E586)-MINIFS(BE:BE,$E:$E,$E586))))</f>
        <v/>
      </c>
      <c r="DU586" s="232" t="str">
        <f t="array" ref="DU586">IF(BF586="","",
IF(INDEX(Settings!$H:$H,MATCH(DU$1,Settings!$G:$G,0))=TRUE,
100-100*(BF586-MINIFS(BF:BF,$E:$E,$E586))/(MAXIFS(BF:BF,$E:$E,$E586)-MINIFS(BF:BF,$E:$E,$E586)),
100*(BF586-MINIFS(BF:BF,$E:$E,$E586))/(MAXIFS(BF:BF,$E:$E,$E586)-MINIFS(BF:BF,$E:$E,$E586))))</f>
        <v/>
      </c>
      <c r="DV586" s="232" t="str">
        <f t="array" ref="DV586">IF(BG586="","",
IF(INDEX(Settings!$H:$H,MATCH(DV$1,Settings!$G:$G,0))=TRUE,
100-100*(BG586-MINIFS(BG:BG,$E:$E,$E586))/(MAXIFS(BG:BG,$E:$E,$E586)-MINIFS(BG:BG,$E:$E,$E586)),
100*(BG586-MINIFS(BG:BG,$E:$E,$E586))/(MAXIFS(BG:BG,$E:$E,$E586)-MINIFS(BG:BG,$E:$E,$E586))))</f>
        <v/>
      </c>
      <c r="DW586" s="232" t="str">
        <f t="array" ref="DW586">IF(BH586="","",
IF(INDEX(Settings!$H:$H,MATCH(DW$1,Settings!$G:$G,0))=TRUE,
100-100*(BH586-MINIFS(BH:BH,$E:$E,$E586))/(MAXIFS(BH:BH,$E:$E,$E586)-MINIFS(BH:BH,$E:$E,$E586)),
100*(BH586-MINIFS(BH:BH,$E:$E,$E586))/(MAXIFS(BH:BH,$E:$E,$E586)-MINIFS(BH:BH,$E:$E,$E586))))</f>
        <v/>
      </c>
      <c r="DX586" s="232" t="str">
        <f t="array" ref="DX586">IF(BI586="","",
IF(INDEX(Settings!$H:$H,MATCH(DX$1,Settings!$G:$G,0))=TRUE,
100-100*(BI586-MINIFS(BI:BI,$E:$E,$E586))/(MAXIFS(BI:BI,$E:$E,$E586)-MINIFS(BI:BI,$E:$E,$E586)),
100*(BI586-MINIFS(BI:BI,$E:$E,$E586))/(MAXIFS(BI:BI,$E:$E,$E586)-MINIFS(BI:BI,$E:$E,$E586))))</f>
        <v/>
      </c>
      <c r="DY586" s="232" t="str">
        <f t="array" ref="DY586">IF(BJ586="","",
IF(INDEX(Settings!$H:$H,MATCH(DY$1,Settings!$G:$G,0))=TRUE,
100-100*(BJ586-MINIFS(BJ:BJ,$E:$E,$E586))/(MAXIFS(BJ:BJ,$E:$E,$E586)-MINIFS(BJ:BJ,$E:$E,$E586)),
100*(BJ586-MINIFS(BJ:BJ,$E:$E,$E586))/(MAXIFS(BJ:BJ,$E:$E,$E586)-MINIFS(BJ:BJ,$E:$E,$E586))))</f>
        <v/>
      </c>
      <c r="DZ586" s="234"/>
      <c r="EA586" s="234"/>
      <c r="EB586" s="234" t="str">
        <f t="shared" si="8"/>
        <v/>
      </c>
      <c r="EC586" s="234" t="str">
        <f t="shared" si="9"/>
        <v/>
      </c>
      <c r="ED586" s="234" t="str">
        <f t="shared" si="10"/>
        <v/>
      </c>
      <c r="EE586" s="234" t="str">
        <f t="shared" si="11"/>
        <v/>
      </c>
      <c r="EF586" s="234" t="str">
        <f t="shared" si="12"/>
        <v/>
      </c>
      <c r="EG586" s="234" t="str">
        <f t="shared" si="13"/>
        <v/>
      </c>
      <c r="EH586" s="234"/>
      <c r="EI586" s="234"/>
      <c r="EJ586" s="234"/>
      <c r="EK586" s="234"/>
      <c r="EL586" s="234"/>
      <c r="EM586" s="234"/>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3" t="str">
        <f t="shared" si="14"/>
        <v/>
      </c>
      <c r="N587" s="49"/>
      <c r="O587" s="49"/>
      <c r="P587" s="49"/>
      <c r="Q587" s="49"/>
      <c r="R587" s="49"/>
      <c r="S587" s="222" t="str">
        <f>IFERROR(VLOOKUP(AF587, 'YOYO IR Scores'!A:C, 3, FALSE), "")
</f>
        <v/>
      </c>
      <c r="T587" s="49"/>
      <c r="U587" s="49"/>
      <c r="V587" s="49"/>
      <c r="W587" s="49"/>
      <c r="X587" s="224" t="str">
        <f t="shared" si="4"/>
        <v/>
      </c>
      <c r="Y587" s="225" t="str">
        <f t="shared" si="5"/>
        <v/>
      </c>
      <c r="Z587" s="225" t="str">
        <f t="shared" si="6"/>
        <v/>
      </c>
      <c r="AA587" s="224" t="str">
        <f t="shared" si="7"/>
        <v/>
      </c>
      <c r="AB587" s="223"/>
      <c r="AC587" s="223"/>
      <c r="AD587" s="223"/>
      <c r="AE587" s="223" t="str">
        <f>IFERROR(VLOOKUP(AF587, 'YOYO IR Scores'!A:C, 2, FALSE), "")</f>
        <v/>
      </c>
      <c r="AF587" s="223"/>
      <c r="AG587" s="223"/>
      <c r="AH587" s="223"/>
      <c r="AI587" s="223"/>
      <c r="AJ587" s="223"/>
      <c r="AK587" s="223"/>
      <c r="AL587" s="223"/>
      <c r="AM587" s="223"/>
      <c r="AN587" s="223"/>
      <c r="AO587" s="223"/>
      <c r="AP587" s="223"/>
      <c r="AQ587" s="223"/>
      <c r="AR587" s="223"/>
      <c r="AS587" s="223"/>
      <c r="AT587" s="223"/>
      <c r="AU587" s="223"/>
      <c r="AV587" s="223"/>
      <c r="AW587" s="223"/>
      <c r="AX587" s="223"/>
      <c r="AY587" s="223"/>
      <c r="AZ587" s="223"/>
      <c r="BA587" s="223"/>
      <c r="BB587" s="223"/>
      <c r="BC587" s="223"/>
      <c r="BD587" s="223"/>
      <c r="BE587" s="223"/>
      <c r="BF587" s="223"/>
      <c r="BG587" s="223"/>
      <c r="BH587" s="223"/>
      <c r="BI587" s="223"/>
      <c r="BJ587" s="223"/>
      <c r="BK587" s="223" t="str">
        <f t="array" ref="BK587">IF(J587="","",
IF(INDEX(Settings!$H:$H,MATCH(BY$1,Settings!$G:$G,0))=TRUE,
100-100*(J587-MIN(J:J))/(MAX(J:J)-MIN(J:J)),
100*(J587-MIN(J:J))/(MAX(J:J)-MIN(J:J))))</f>
        <v/>
      </c>
      <c r="BL587" s="223" t="str">
        <f t="array" ref="BL587">IF(J587="","",
IF(INDEX(Settings!$H:$H,MATCH(BY$1,Settings!$G:$G,0))=TRUE,
100-100*(J587-MINIFS(J:J,$E:$E,$E587))/(MAXIFS(J:J,$E:$E,$E587)-MINIFS(J:J,$E:$E,$E587)),
100*(J587-MINIFS(J:J,$E:$E,$E587))/(MAXIFS(J:J,$E:$E,$E587)-MINIFS(J:J,$E:$E,$E587))))</f>
        <v/>
      </c>
      <c r="BM587" s="223"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4" t="str">
        <f t="array" ref="BQ587">IF(J587="","",
IF(INDEX(Settings!$H:$H,MATCH(BY$1,Settings!$G:$G,0))=TRUE,
-1*(J587-AVERAGE(J:J))/STDEV(J:J),
(J587-AVERAGE(J:J))/STDEV(J:J)))</f>
        <v/>
      </c>
      <c r="BR587" s="224" t="str">
        <f>IFERROR(__xludf.DUMMYFUNCTION("IF(J587="""","""",
IF(INDEX(Settings!$H:$H,MATCH(BY$1,Settings!$G:$G,0))=TRUE,
-1*(J587-AVERAGEIFS(J:J,$E:$E,$E587))/STDEV(FILTER(J:J,$E:$E=$E587)),
(J587-AVERAGEIFS(J:J,$E:$E,$E587))/STDEV(FILTER(J:J,$E:$E=$E587))))"),"")</f>
        <v/>
      </c>
      <c r="BS587" s="224"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3" t="str">
        <f t="array" ref="BY587">IF(J587="","",
IF(INDEX(Settings!$H:$H,MATCH(BY$1,Settings!$G:$G,0))=TRUE,
100-100*(J587-MINIFS(J:J,$E:$E,$E587))/(MAXIFS(J:J,$E:$E,$E587)-MINIFS(J:J,$E:$E,$E587)),
100*(J587-MINIFS(J:J,$E:$E,$E587))/(MAXIFS(J:J,$E:$E,$E587)-MINIFS(J:J,$E:$E,$E587))))</f>
        <v/>
      </c>
      <c r="BZ587" s="223" t="str">
        <f t="array" ref="BZ587">IF(K587="","",
IF(INDEX(Settings!$H:$H,MATCH(BZ$1,Settings!$G:$G,0))=TRUE,
100-100*(K587-MINIFS(K:K,$E:$E,$E587))/(MAXIFS(K:K,$E:$E,$E587)-MINIFS(K:K,$E:$E,$E587)),
100*(K587-MINIFS(K:K,$E:$E,$E587))/(MAXIFS(K:K,$E:$E,$E587)-MINIFS(K:K,$E:$E,$E587))))</f>
        <v/>
      </c>
      <c r="CA587" s="223" t="str">
        <f t="array" ref="CA587">IF(L587="","",
IF(INDEX(Settings!$H:$H,MATCH(CA$1,Settings!$G:$G,0))=TRUE,
100-100*(L587-MINIFS(L:L,$E:$E,$E587))/(MAXIFS(L:L,$E:$E,$E587)-MINIFS(L:L,$E:$E,$E587)),
100*(L587-MINIFS(L:L,$E:$E,$E587))/(MAXIFS(L:L,$E:$E,$E587)-MINIFS(L:L,$E:$E,$E587))))</f>
        <v/>
      </c>
      <c r="CB587" s="223" t="str">
        <f t="array" ref="CB587">IF(M587="","",
IF(INDEX(Settings!$H:$H,MATCH(CB$1,Settings!$G:$G,0))=TRUE,
100-100*(M587-MINIFS(M:M,$E:$E,$E587))/(MAXIFS(M:M,$E:$E,$E587)-MINIFS(M:M,$E:$E,$E587)),
100*(M587-MINIFS(M:M,$E:$E,$E587))/(MAXIFS(M:M,$E:$E,$E587)-MINIFS(M:M,$E:$E,$E587))))</f>
        <v/>
      </c>
      <c r="CC587" s="223" t="str">
        <f t="array" ref="CC587">IF(N587="","",
IF(INDEX(Settings!$H:$H,MATCH(CC$1,Settings!$G:$G,0))=TRUE,
100-100*(N587-MINIFS(N:N,$E:$E,$E587))/(MAXIFS(N:N,$E:$E,$E587)-MINIFS(N:N,$E:$E,$E587)),
100*(N587-MINIFS(N:N,$E:$E,$E587))/(MAXIFS(N:N,$E:$E,$E587)-MINIFS(N:N,$E:$E,$E587))))</f>
        <v/>
      </c>
      <c r="CD587" s="223" t="str">
        <f t="array" ref="CD587">IF(O587="","",
IF(INDEX(Settings!$H:$H,MATCH(CD$1,Settings!$G:$G,0))=TRUE,
100-100*(O587-MINIFS(O:O,$E:$E,$E587))/(MAXIFS(O:O,$E:$E,$E587)-MINIFS(O:O,$E:$E,$E587)),
100*(O587-MINIFS(O:O,$E:$E,$E587))/(MAXIFS(O:O,$E:$E,$E587)-MINIFS(O:O,$E:$E,$E587))))</f>
        <v/>
      </c>
      <c r="CE587" s="223" t="str">
        <f t="array" ref="CE587">IF(P587="","",
IF(INDEX(Settings!$H:$H,MATCH(CE$1,Settings!$G:$G,0))=TRUE,
100-100*(P587-MINIFS(P:P,$E:$E,$E587))/(MAXIFS(P:P,$E:$E,$E587)-MINIFS(P:P,$E:$E,$E587)),
100*(P587-MINIFS(P:P,$E:$E,$E587))/(MAXIFS(P:P,$E:$E,$E587)-MINIFS(P:P,$E:$E,$E587))))</f>
        <v/>
      </c>
      <c r="CF587" s="223" t="str">
        <f t="array" ref="CF587">IF(Q587="","",
IF(INDEX(Settings!$H:$H,MATCH(CF$1,Settings!$G:$G,0))=TRUE,
100-100*(Q587-MINIFS(Q:Q,$E:$E,$E587))/(MAXIFS(Q:Q,$E:$E,$E587)-MINIFS(Q:Q,$E:$E,$E587)),
100*(Q587-MINIFS(Q:Q,$E:$E,$E587))/(MAXIFS(Q:Q,$E:$E,$E587)-MINIFS(Q:Q,$E:$E,$E587))))</f>
        <v/>
      </c>
      <c r="CG587" s="223" t="str">
        <f t="array" ref="CG587">IF(R587="","",
IF(INDEX(Settings!$H:$H,MATCH(CG$1,Settings!$G:$G,0))=TRUE,
100-100*(R587-MINIFS(R:R,$E:$E,$E587))/(MAXIFS(R:R,$E:$E,$E587)-MINIFS(R:R,$E:$E,$E587)),
100*(R587-MINIFS(R:R,$E:$E,$E587))/(MAXIFS(R:R,$E:$E,$E587)-MINIFS(R:R,$E:$E,$E587))))</f>
        <v/>
      </c>
      <c r="CH587" s="223" t="str">
        <f t="array" ref="CH587">IF(S587="","",
IF(INDEX(Settings!$H:$H,MATCH(CH$1,Settings!$G:$G,0))=TRUE,
100-100*(S587-MINIFS(S:S,$E:$E,$E587))/(MAXIFS(S:S,$E:$E,$E587)-MINIFS(S:S,$E:$E,$E587)),
100*(S587-MINIFS(S:S,$E:$E,$E587))/(MAXIFS(S:S,$E:$E,$E587)-MINIFS(S:S,$E:$E,$E587))))</f>
        <v/>
      </c>
      <c r="CI587" s="223" t="str">
        <f t="array" ref="CI587">IF(T587="","",
IF(INDEX(Settings!$H:$H,MATCH(CI$1,Settings!$G:$G,0))=TRUE,
100-100*(T587-MINIFS(T:T,$E:$E,$E587))/(MAXIFS(T:T,$E:$E,$E587)-MINIFS(T:T,$E:$E,$E587)),
100*(T587-MINIFS(T:T,$E:$E,$E587))/(MAXIFS(T:T,$E:$E,$E587)-MINIFS(T:T,$E:$E,$E587))))</f>
        <v/>
      </c>
      <c r="CJ587" s="223" t="str">
        <f t="array" ref="CJ587">IF(U587="","",
IF(INDEX(Settings!$H:$H,MATCH(CJ$1,Settings!$G:$G,0))=TRUE,
100-100*(U587-MINIFS(U:U,$E:$E,$E587))/(MAXIFS(U:U,$E:$E,$E587)-MINIFS(U:U,$E:$E,$E587)),
100*(U587-MINIFS(U:U,$E:$E,$E587))/(MAXIFS(U:U,$E:$E,$E587)-MINIFS(U:U,$E:$E,$E587))))</f>
        <v/>
      </c>
      <c r="CK587" s="223" t="str">
        <f t="array" ref="CK587">IF(V587="","",
IF(INDEX(Settings!$H:$H,MATCH(CK$1,Settings!$G:$G,0))=TRUE,
100-100*(V587-MINIFS(V:V,$E:$E,$E587))/(MAXIFS(V:V,$E:$E,$E587)-MINIFS(V:V,$E:$E,$E587)),
100*(V587-MINIFS(V:V,$E:$E,$E587))/(MAXIFS(V:V,$E:$E,$E587)-MINIFS(V:V,$E:$E,$E587))))</f>
        <v/>
      </c>
      <c r="CL587" s="223" t="str">
        <f t="array" ref="CL587">IF(W587="","",
IF(INDEX(Settings!$H:$H,MATCH(CL$1,Settings!$G:$G,0))=TRUE,
100-100*(W587-MINIFS(W:W,$E:$E,$E587))/(MAXIFS(W:W,$E:$E,$E587)-MINIFS(W:W,$E:$E,$E587)),
100*(W587-MINIFS(W:W,$E:$E,$E587))/(MAXIFS(W:W,$E:$E,$E587)-MINIFS(W:W,$E:$E,$E587))))</f>
        <v/>
      </c>
      <c r="CM587" s="223" t="str">
        <f t="array" ref="CM587">IF(X587="","",
IF(INDEX(Settings!$H:$H,MATCH(CM$1,Settings!$G:$G,0))=TRUE,
100-100*(X587-MINIFS(X:X,$E:$E,$E587))/(MAXIFS(X:X,$E:$E,$E587)-MINIFS(X:X,$E:$E,$E587)),
100*(X587-MINIFS(X:X,$E:$E,$E587))/(MAXIFS(X:X,$E:$E,$E587)-MINIFS(X:X,$E:$E,$E587))))</f>
        <v/>
      </c>
      <c r="CN587" s="223" t="str">
        <f t="array" ref="CN587">IF(Y587="","",
IF(INDEX(Settings!$H:$H,MATCH(CN$1,Settings!$G:$G,0))=TRUE,
100-100*(Y587-MINIFS(Y:Y,$E:$E,$E587))/(MAXIFS(Y:Y,$E:$E,$E587)-MINIFS(Y:Y,$E:$E,$E587)),
100*(Y587-MINIFS(Y:Y,$E:$E,$E587))/(MAXIFS(Y:Y,$E:$E,$E587)-MINIFS(Y:Y,$E:$E,$E587))))</f>
        <v/>
      </c>
      <c r="CO587" s="223" t="str">
        <f t="array" ref="CO587">IF(Z587="","",
IF(INDEX(Settings!$H:$H,MATCH(CO$1,Settings!$G:$G,0))=TRUE,
100-100*(Z587-MINIFS(Z:Z,$E:$E,$E587))/(MAXIFS(Z:Z,$E:$E,$E587)-MINIFS(Z:Z,$E:$E,$E587)),
100*(Z587-MINIFS(Z:Z,$E:$E,$E587))/(MAXIFS(Z:Z,$E:$E,$E587)-MINIFS(Z:Z,$E:$E,$E587))))</f>
        <v/>
      </c>
      <c r="CP587" s="223" t="str">
        <f t="array" ref="CP587">IF(AA587="","",
IF(INDEX(Settings!$H:$H,MATCH(CP$1,Settings!$G:$G,0))=TRUE,
100-100*(AA587-MINIFS(AA:AA,$E:$E,$E587))/(MAXIFS(AA:AA,$E:$E,$E587)-MINIFS(AA:AA,$E:$E,$E587)),
100*(AA587-MINIFS(AA:AA,$E:$E,$E587))/(MAXIFS(AA:AA,$E:$E,$E587)-MINIFS(AA:AA,$E:$E,$E587))))</f>
        <v/>
      </c>
      <c r="CQ587" s="223" t="str">
        <f t="array" ref="CQ587">IF(AB587="","",
IF(INDEX(Settings!$H:$H,MATCH(CQ$1,Settings!$G:$G,0))=TRUE,
100-100*(AB587-MINIFS(AB:AB,$E:$E,$E587))/(MAXIFS(AB:AB,$E:$E,$E587)-MINIFS(AB:AB,$E:$E,$E587)),
100*(AB587-MINIFS(AB:AB,$E:$E,$E587))/(MAXIFS(AB:AB,$E:$E,$E587)-MINIFS(AB:AB,$E:$E,$E587))))</f>
        <v/>
      </c>
      <c r="CR587" s="223" t="str">
        <f t="array" ref="CR587">IF(AC587="","",
IF(INDEX(Settings!$H:$H,MATCH(CR$1,Settings!$G:$G,0))=TRUE,
100-100*(AC587-MINIFS(AC:AC,$E:$E,$E587))/(MAXIFS(AC:AC,$E:$E,$E587)-MINIFS(AC:AC,$E:$E,$E587)),
100*(AC587-MINIFS(AC:AC,$E:$E,$E587))/(MAXIFS(AC:AC,$E:$E,$E587)-MINIFS(AC:AC,$E:$E,$E587))))</f>
        <v/>
      </c>
      <c r="CS587" s="223" t="str">
        <f t="array" ref="CS587">IF(AD587="","",
IF(INDEX(Settings!$H:$H,MATCH(CS$1,Settings!$G:$G,0))=TRUE,
100-100*(AD587-MINIFS(AD:AD,$E:$E,$E587))/(MAXIFS(AD:AD,$E:$E,$E587)-MINIFS(AD:AD,$E:$E,$E587)),
100*(AD587-MINIFS(AD:AD,$E:$E,$E587))/(MAXIFS(AD:AD,$E:$E,$E587)-MINIFS(AD:AD,$E:$E,$E587))))</f>
        <v/>
      </c>
      <c r="CT587" s="223" t="str">
        <f t="array" ref="CT587">IF(AE587="","",
IF(INDEX(Settings!$H:$H,MATCH(CT$1,Settings!$G:$G,0))=TRUE,
100-100*(AE587-MINIFS(AE:AE,$E:$E,$E587))/(MAXIFS(AE:AE,$E:$E,$E587)-MINIFS(AE:AE,$E:$E,$E587)),
100*(AE587-MINIFS(AE:AE,$E:$E,$E587))/(MAXIFS(AE:AE,$E:$E,$E587)-MINIFS(AE:AE,$E:$E,$E587))))</f>
        <v/>
      </c>
      <c r="CU587" s="223" t="str">
        <f t="array" ref="CU587">IF(AF587="","",
IF(INDEX(Settings!$H:$H,MATCH(CU$1,Settings!$G:$G,0))=TRUE,
100-100*(AF587-MINIFS(AF:AF,$E:$E,$E587))/(MAXIFS(AF:AF,$E:$E,$E587)-MINIFS(AF:AF,$E:$E,$E587)),
100*(AF587-MINIFS(AF:AF,$E:$E,$E587))/(MAXIFS(AF:AF,$E:$E,$E587)-MINIFS(AF:AF,$E:$E,$E587))))</f>
        <v/>
      </c>
      <c r="CV587" s="223" t="str">
        <f t="array" ref="CV587">IF(AG587="","",
IF(INDEX(Settings!$H:$H,MATCH(CV$1,Settings!$G:$G,0))=TRUE,
100-100*(AG587-MINIFS(AG:AG,$E:$E,$E587))/(MAXIFS(AG:AG,$E:$E,$E587)-MINIFS(AG:AG,$E:$E,$E587)),
100*(AG587-MINIFS(AG:AG,$E:$E,$E587))/(MAXIFS(AG:AG,$E:$E,$E587)-MINIFS(AG:AG,$E:$E,$E587))))</f>
        <v/>
      </c>
      <c r="CW587" s="223" t="str">
        <f t="array" ref="CW587">IF(AH587="","",
IF(INDEX(Settings!$H:$H,MATCH(CW$1,Settings!$G:$G,0))=TRUE,
100-100*(AH587-MINIFS(AH:AH,$E:$E,$E587))/(MAXIFS(AH:AH,$E:$E,$E587)-MINIFS(AH:AH,$E:$E,$E587)),
100*(AH587-MINIFS(AH:AH,$E:$E,$E587))/(MAXIFS(AH:AH,$E:$E,$E587)-MINIFS(AH:AH,$E:$E,$E587))))</f>
        <v/>
      </c>
      <c r="CX587" s="223" t="str">
        <f t="array" ref="CX587">IF(AI587="","",
IF(INDEX(Settings!$H:$H,MATCH(CX$1,Settings!$G:$G,0))=TRUE,
100-100*(AI587-MINIFS(AI:AI,$E:$E,$E587))/(MAXIFS(AI:AI,$E:$E,$E587)-MINIFS(AI:AI,$E:$E,$E587)),
100*(AI587-MINIFS(AI:AI,$E:$E,$E587))/(MAXIFS(AI:AI,$E:$E,$E587)-MINIFS(AI:AI,$E:$E,$E587))))</f>
        <v/>
      </c>
      <c r="CY587" s="223" t="str">
        <f t="array" ref="CY587">IF(AJ587="","",
IF(INDEX(Settings!$H:$H,MATCH(CY$1,Settings!$G:$G,0))=TRUE,
100-100*(AJ587-MINIFS(AJ:AJ,$E:$E,$E587))/(MAXIFS(AJ:AJ,$E:$E,$E587)-MINIFS(AJ:AJ,$E:$E,$E587)),
100*(AJ587-MINIFS(AJ:AJ,$E:$E,$E587))/(MAXIFS(AJ:AJ,$E:$E,$E587)-MINIFS(AJ:AJ,$E:$E,$E587))))</f>
        <v/>
      </c>
      <c r="CZ587" s="223" t="str">
        <f t="array" ref="CZ587">IF(AK587="","",
IF(INDEX(Settings!$H:$H,MATCH(CZ$1,Settings!$G:$G,0))=TRUE,
100-100*(AK587-MINIFS(AK:AK,$E:$E,$E587))/(MAXIFS(AK:AK,$E:$E,$E587)-MINIFS(AK:AK,$E:$E,$E587)),
100*(AK587-MINIFS(AK:AK,$E:$E,$E587))/(MAXIFS(AK:AK,$E:$E,$E587)-MINIFS(AK:AK,$E:$E,$E587))))</f>
        <v/>
      </c>
      <c r="DA587" s="223" t="str">
        <f t="array" ref="DA587">IF(AL587="","",
IF(INDEX(Settings!$H:$H,MATCH(DA$1,Settings!$G:$G,0))=TRUE,
100-100*(AL587-MINIFS(AL:AL,$E:$E,$E587))/(MAXIFS(AL:AL,$E:$E,$E587)-MINIFS(AL:AL,$E:$E,$E587)),
100*(AL587-MINIFS(AL:AL,$E:$E,$E587))/(MAXIFS(AL:AL,$E:$E,$E587)-MINIFS(AL:AL,$E:$E,$E587))))</f>
        <v/>
      </c>
      <c r="DB587" s="223" t="str">
        <f t="array" ref="DB587">IF(AM587="","",
IF(INDEX(Settings!$H:$H,MATCH(DB$1,Settings!$G:$G,0))=TRUE,
100-100*(AM587-MINIFS(AM:AM,$E:$E,$E587))/(MAXIFS(AM:AM,$E:$E,$E587)-MINIFS(AM:AM,$E:$E,$E587)),
100*(AM587-MINIFS(AM:AM,$E:$E,$E587))/(MAXIFS(AM:AM,$E:$E,$E587)-MINIFS(AM:AM,$E:$E,$E587))))</f>
        <v/>
      </c>
      <c r="DC587" s="223" t="str">
        <f t="array" ref="DC587">IF(AN587="","",
IF(INDEX(Settings!$H:$H,MATCH(DC$1,Settings!$G:$G,0))=TRUE,
100-100*(AN587-MINIFS(AN:AN,$E:$E,$E587))/(MAXIFS(AN:AN,$E:$E,$E587)-MINIFS(AN:AN,$E:$E,$E587)),
100*(AN587-MINIFS(AN:AN,$E:$E,$E587))/(MAXIFS(AN:AN,$E:$E,$E587)-MINIFS(AN:AN,$E:$E,$E587))))</f>
        <v/>
      </c>
      <c r="DD587" s="223" t="str">
        <f t="array" ref="DD587">IF(AO587="","",
IF(INDEX(Settings!$H:$H,MATCH(DD$1,Settings!$G:$G,0))=TRUE,
100-100*(AO587-MINIFS(AO:AO,$E:$E,$E587))/(MAXIFS(AO:AO,$E:$E,$E587)-MINIFS(AO:AO,$E:$E,$E587)),
100*(AO587-MINIFS(AO:AO,$E:$E,$E587))/(MAXIFS(AO:AO,$E:$E,$E587)-MINIFS(AO:AO,$E:$E,$E587))))</f>
        <v/>
      </c>
      <c r="DE587" s="223" t="str">
        <f t="array" ref="DE587">IF(AP587="","",
IF(INDEX(Settings!$H:$H,MATCH(DE$1,Settings!$G:$G,0))=TRUE,
100-100*(AP587-MINIFS(AP:AP,$E:$E,$E587))/(MAXIFS(AP:AP,$E:$E,$E587)-MINIFS(AP:AP,$E:$E,$E587)),
100*(AP587-MINIFS(AP:AP,$E:$E,$E587))/(MAXIFS(AP:AP,$E:$E,$E587)-MINIFS(AP:AP,$E:$E,$E587))))</f>
        <v/>
      </c>
      <c r="DF587" s="223" t="str">
        <f t="array" ref="DF587">IF(AQ587="","",
IF(INDEX(Settings!$H:$H,MATCH(DF$1,Settings!$G:$G,0))=TRUE,
100-100*(AQ587-MINIFS(AQ:AQ,$E:$E,$E587))/(MAXIFS(AQ:AQ,$E:$E,$E587)-MINIFS(AQ:AQ,$E:$E,$E587)),
100*(AQ587-MINIFS(AQ:AQ,$E:$E,$E587))/(MAXIFS(AQ:AQ,$E:$E,$E587)-MINIFS(AQ:AQ,$E:$E,$E587))))</f>
        <v/>
      </c>
      <c r="DG587" s="223" t="str">
        <f t="array" ref="DG587">IF(AR587="","",
IF(INDEX(Settings!$H:$H,MATCH(DG$1,Settings!$G:$G,0))=TRUE,
100-100*(AR587-MINIFS(AR:AR,$E:$E,$E587))/(MAXIFS(AR:AR,$E:$E,$E587)-MINIFS(AR:AR,$E:$E,$E587)),
100*(AR587-MINIFS(AR:AR,$E:$E,$E587))/(MAXIFS(AR:AR,$E:$E,$E587)-MINIFS(AR:AR,$E:$E,$E587))))</f>
        <v/>
      </c>
      <c r="DH587" s="223" t="str">
        <f t="array" ref="DH587">IF(AS587="","",
IF(INDEX(Settings!$H:$H,MATCH(DH$1,Settings!$G:$G,0))=TRUE,
100-100*(AS587-MINIFS(AS:AS,$E:$E,$E587))/(MAXIFS(AS:AS,$E:$E,$E587)-MINIFS(AS:AS,$E:$E,$E587)),
100*(AS587-MINIFS(AS:AS,$E:$E,$E587))/(MAXIFS(AS:AS,$E:$E,$E587)-MINIFS(AS:AS,$E:$E,$E587))))</f>
        <v/>
      </c>
      <c r="DI587" s="223" t="str">
        <f t="array" ref="DI587">IF(AT587="","",
IF(INDEX(Settings!$H:$H,MATCH(DI$1,Settings!$G:$G,0))=TRUE,
100-100*(AT587-MINIFS(AT:AT,$E:$E,$E587))/(MAXIFS(AT:AT,$E:$E,$E587)-MINIFS(AT:AT,$E:$E,$E587)),
100*(AT587-MINIFS(AT:AT,$E:$E,$E587))/(MAXIFS(AT:AT,$E:$E,$E587)-MINIFS(AT:AT,$E:$E,$E587))))</f>
        <v/>
      </c>
      <c r="DJ587" s="223" t="str">
        <f t="array" ref="DJ587">IF(AU587="","",
IF(INDEX(Settings!$H:$H,MATCH(DJ$1,Settings!$G:$G,0))=TRUE,
100-100*(AU587-MINIFS(AU:AU,$E:$E,$E587))/(MAXIFS(AU:AU,$E:$E,$E587)-MINIFS(AU:AU,$E:$E,$E587)),
100*(AU587-MINIFS(AU:AU,$E:$E,$E587))/(MAXIFS(AU:AU,$E:$E,$E587)-MINIFS(AU:AU,$E:$E,$E587))))</f>
        <v/>
      </c>
      <c r="DK587" s="223" t="str">
        <f t="array" ref="DK587">IF(AV587="","",
IF(INDEX(Settings!$H:$H,MATCH(DK$1,Settings!$G:$G,0))=TRUE,
100-100*(AV587-MINIFS(AV:AV,$E:$E,$E587))/(MAXIFS(AV:AV,$E:$E,$E587)-MINIFS(AV:AV,$E:$E,$E587)),
100*(AV587-MINIFS(AV:AV,$E:$E,$E587))/(MAXIFS(AV:AV,$E:$E,$E587)-MINIFS(AV:AV,$E:$E,$E587))))</f>
        <v/>
      </c>
      <c r="DL587" s="223" t="str">
        <f t="array" ref="DL587">IF(AW587="","",
IF(INDEX(Settings!$H:$H,MATCH(DL$1,Settings!$G:$G,0))=TRUE,
100-100*(AW587-MINIFS(AW:AW,$E:$E,$E587))/(MAXIFS(AW:AW,$E:$E,$E587)-MINIFS(AW:AW,$E:$E,$E587)),
100*(AW587-MINIFS(AW:AW,$E:$E,$E587))/(MAXIFS(AW:AW,$E:$E,$E587)-MINIFS(AW:AW,$E:$E,$E587))))</f>
        <v/>
      </c>
      <c r="DM587" s="223" t="str">
        <f t="array" ref="DM587">IF(AX587="","",
IF(INDEX(Settings!$H:$H,MATCH(DM$1,Settings!$G:$G,0))=TRUE,
100-100*(AX587-MINIFS(AX:AX,$E:$E,$E587))/(MAXIFS(AX:AX,$E:$E,$E587)-MINIFS(AX:AX,$E:$E,$E587)),
100*(AX587-MINIFS(AX:AX,$E:$E,$E587))/(MAXIFS(AX:AX,$E:$E,$E587)-MINIFS(AX:AX,$E:$E,$E587))))</f>
        <v/>
      </c>
      <c r="DN587" s="223" t="str">
        <f t="array" ref="DN587">IF(AY587="","",
IF(INDEX(Settings!$H:$H,MATCH(DN$1,Settings!$G:$G,0))=TRUE,
100-100*(AY587-MINIFS(AY:AY,$E:$E,$E587))/(MAXIFS(AY:AY,$E:$E,$E587)-MINIFS(AY:AY,$E:$E,$E587)),
100*(AY587-MINIFS(AY:AY,$E:$E,$E587))/(MAXIFS(AY:AY,$E:$E,$E587)-MINIFS(AY:AY,$E:$E,$E587))))</f>
        <v/>
      </c>
      <c r="DO587" s="223" t="str">
        <f t="array" ref="DO587">IF(AZ587="","",
IF(INDEX(Settings!$H:$H,MATCH(DO$1,Settings!$G:$G,0))=TRUE,
100-100*(AZ587-MINIFS(AZ:AZ,$E:$E,$E587))/(MAXIFS(AZ:AZ,$E:$E,$E587)-MINIFS(AZ:AZ,$E:$E,$E587)),
100*(AZ587-MINIFS(AZ:AZ,$E:$E,$E587))/(MAXIFS(AZ:AZ,$E:$E,$E587)-MINIFS(AZ:AZ,$E:$E,$E587))))</f>
        <v/>
      </c>
      <c r="DP587" s="223" t="str">
        <f t="array" ref="DP587">IF(BA587="","",
IF(INDEX(Settings!$H:$H,MATCH(DP$1,Settings!$G:$G,0))=TRUE,
100-100*(BA587-MINIFS(BA:BA,$E:$E,$E587))/(MAXIFS(BA:BA,$E:$E,$E587)-MINIFS(BA:BA,$E:$E,$E587)),
100*(BA587-MINIFS(BA:BA,$E:$E,$E587))/(MAXIFS(BA:BA,$E:$E,$E587)-MINIFS(BA:BA,$E:$E,$E587))))</f>
        <v/>
      </c>
      <c r="DQ587" s="223" t="str">
        <f t="array" ref="DQ587">IF(BB587="","",
IF(INDEX(Settings!$H:$H,MATCH(DQ$1,Settings!$G:$G,0))=TRUE,
100-100*(BB587-MINIFS(BB:BB,$E:$E,$E587))/(MAXIFS(BB:BB,$E:$E,$E587)-MINIFS(BB:BB,$E:$E,$E587)),
100*(BB587-MINIFS(BB:BB,$E:$E,$E587))/(MAXIFS(BB:BB,$E:$E,$E587)-MINIFS(BB:BB,$E:$E,$E587))))</f>
        <v/>
      </c>
      <c r="DR587" s="223" t="str">
        <f t="array" ref="DR587">IF(BC587="","",
IF(INDEX(Settings!$H:$H,MATCH(DR$1,Settings!$G:$G,0))=TRUE,
100-100*(BC587-MINIFS(BC:BC,$E:$E,$E587))/(MAXIFS(BC:BC,$E:$E,$E587)-MINIFS(BC:BC,$E:$E,$E587)),
100*(BC587-MINIFS(BC:BC,$E:$E,$E587))/(MAXIFS(BC:BC,$E:$E,$E587)-MINIFS(BC:BC,$E:$E,$E587))))</f>
        <v/>
      </c>
      <c r="DS587" s="223" t="str">
        <f t="array" ref="DS587">IF(BD587="","",
IF(INDEX(Settings!$H:$H,MATCH(DS$1,Settings!$G:$G,0))=TRUE,
100-100*(BD587-MINIFS(BD:BD,$E:$E,$E587))/(MAXIFS(BD:BD,$E:$E,$E587)-MINIFS(BD:BD,$E:$E,$E587)),
100*(BD587-MINIFS(BD:BD,$E:$E,$E587))/(MAXIFS(BD:BD,$E:$E,$E587)-MINIFS(BD:BD,$E:$E,$E587))))</f>
        <v/>
      </c>
      <c r="DT587" s="223" t="str">
        <f t="array" ref="DT587">IF(BE587="","",
IF(INDEX(Settings!$H:$H,MATCH(DT$1,Settings!$G:$G,0))=TRUE,
100-100*(BE587-MINIFS(BE:BE,$E:$E,$E587))/(MAXIFS(BE:BE,$E:$E,$E587)-MINIFS(BE:BE,$E:$E,$E587)),
100*(BE587-MINIFS(BE:BE,$E:$E,$E587))/(MAXIFS(BE:BE,$E:$E,$E587)-MINIFS(BE:BE,$E:$E,$E587))))</f>
        <v/>
      </c>
      <c r="DU587" s="223" t="str">
        <f t="array" ref="DU587">IF(BF587="","",
IF(INDEX(Settings!$H:$H,MATCH(DU$1,Settings!$G:$G,0))=TRUE,
100-100*(BF587-MINIFS(BF:BF,$E:$E,$E587))/(MAXIFS(BF:BF,$E:$E,$E587)-MINIFS(BF:BF,$E:$E,$E587)),
100*(BF587-MINIFS(BF:BF,$E:$E,$E587))/(MAXIFS(BF:BF,$E:$E,$E587)-MINIFS(BF:BF,$E:$E,$E587))))</f>
        <v/>
      </c>
      <c r="DV587" s="223" t="str">
        <f t="array" ref="DV587">IF(BG587="","",
IF(INDEX(Settings!$H:$H,MATCH(DV$1,Settings!$G:$G,0))=TRUE,
100-100*(BG587-MINIFS(BG:BG,$E:$E,$E587))/(MAXIFS(BG:BG,$E:$E,$E587)-MINIFS(BG:BG,$E:$E,$E587)),
100*(BG587-MINIFS(BG:BG,$E:$E,$E587))/(MAXIFS(BG:BG,$E:$E,$E587)-MINIFS(BG:BG,$E:$E,$E587))))</f>
        <v/>
      </c>
      <c r="DW587" s="223" t="str">
        <f t="array" ref="DW587">IF(BH587="","",
IF(INDEX(Settings!$H:$H,MATCH(DW$1,Settings!$G:$G,0))=TRUE,
100-100*(BH587-MINIFS(BH:BH,$E:$E,$E587))/(MAXIFS(BH:BH,$E:$E,$E587)-MINIFS(BH:BH,$E:$E,$E587)),
100*(BH587-MINIFS(BH:BH,$E:$E,$E587))/(MAXIFS(BH:BH,$E:$E,$E587)-MINIFS(BH:BH,$E:$E,$E587))))</f>
        <v/>
      </c>
      <c r="DX587" s="223" t="str">
        <f t="array" ref="DX587">IF(BI587="","",
IF(INDEX(Settings!$H:$H,MATCH(DX$1,Settings!$G:$G,0))=TRUE,
100-100*(BI587-MINIFS(BI:BI,$E:$E,$E587))/(MAXIFS(BI:BI,$E:$E,$E587)-MINIFS(BI:BI,$E:$E,$E587)),
100*(BI587-MINIFS(BI:BI,$E:$E,$E587))/(MAXIFS(BI:BI,$E:$E,$E587)-MINIFS(BI:BI,$E:$E,$E587))))</f>
        <v/>
      </c>
      <c r="DY587" s="223" t="str">
        <f t="array" ref="DY587">IF(BJ587="","",
IF(INDEX(Settings!$H:$H,MATCH(DY$1,Settings!$G:$G,0))=TRUE,
100-100*(BJ587-MINIFS(BJ:BJ,$E:$E,$E587))/(MAXIFS(BJ:BJ,$E:$E,$E587)-MINIFS(BJ:BJ,$E:$E,$E587)),
100*(BJ587-MINIFS(BJ:BJ,$E:$E,$E587))/(MAXIFS(BJ:BJ,$E:$E,$E587)-MINIFS(BJ:BJ,$E:$E,$E587))))</f>
        <v/>
      </c>
      <c r="DZ587" s="225"/>
      <c r="EA587" s="225"/>
      <c r="EB587" s="225" t="str">
        <f t="shared" si="8"/>
        <v/>
      </c>
      <c r="EC587" s="225" t="str">
        <f t="shared" si="9"/>
        <v/>
      </c>
      <c r="ED587" s="225" t="str">
        <f t="shared" si="10"/>
        <v/>
      </c>
      <c r="EE587" s="225" t="str">
        <f t="shared" si="11"/>
        <v/>
      </c>
      <c r="EF587" s="225" t="str">
        <f t="shared" si="12"/>
        <v/>
      </c>
      <c r="EG587" s="225" t="str">
        <f t="shared" si="13"/>
        <v/>
      </c>
      <c r="EH587" s="225"/>
      <c r="EI587" s="225"/>
      <c r="EJ587" s="225"/>
      <c r="EK587" s="225"/>
      <c r="EL587" s="225"/>
      <c r="EM587" s="225"/>
    </row>
    <row r="588">
      <c r="A588" s="231"/>
      <c r="B588" s="231"/>
      <c r="C588" s="231"/>
      <c r="D588" s="231" t="str">
        <f t="array" ref="D588">IFERROR(INDEX(Profiles!$B:$B,MATCH($A588,Profiles!$A:$A,0)),"")</f>
        <v/>
      </c>
      <c r="E588" s="231"/>
      <c r="F588" s="231"/>
      <c r="G588" s="231"/>
      <c r="H588" s="231"/>
      <c r="I588" s="231" t="str">
        <f>IF(A588="","",IF(Settings!$N$3="DATE",F588&amp;": "&amp;TEXT(B588,"M/DD/YY"),F588&amp;": "&amp;H588))</f>
        <v/>
      </c>
      <c r="J588" s="231"/>
      <c r="K588" s="231"/>
      <c r="L588" s="231"/>
      <c r="M588" s="232" t="str">
        <f t="shared" si="14"/>
        <v/>
      </c>
      <c r="N588" s="231"/>
      <c r="O588" s="231"/>
      <c r="P588" s="231"/>
      <c r="Q588" s="231"/>
      <c r="R588" s="231"/>
      <c r="S588" s="230" t="str">
        <f>IFERROR(VLOOKUP(AF588, 'YOYO IR Scores'!A:C, 3, FALSE), "")
</f>
        <v/>
      </c>
      <c r="T588" s="231"/>
      <c r="U588" s="231"/>
      <c r="V588" s="231"/>
      <c r="W588" s="231"/>
      <c r="X588" s="233" t="str">
        <f t="shared" si="4"/>
        <v/>
      </c>
      <c r="Y588" s="234" t="str">
        <f t="shared" si="5"/>
        <v/>
      </c>
      <c r="Z588" s="234" t="str">
        <f t="shared" si="6"/>
        <v/>
      </c>
      <c r="AA588" s="233" t="str">
        <f t="shared" si="7"/>
        <v/>
      </c>
      <c r="AB588" s="232"/>
      <c r="AC588" s="232"/>
      <c r="AD588" s="232"/>
      <c r="AE588" s="232" t="str">
        <f>IFERROR(VLOOKUP(AF588, 'YOYO IR Scores'!A:C, 2, FALSE), "")</f>
        <v/>
      </c>
      <c r="AF588" s="232"/>
      <c r="AG588" s="23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c r="BD588" s="232"/>
      <c r="BE588" s="232"/>
      <c r="BF588" s="232"/>
      <c r="BG588" s="232"/>
      <c r="BH588" s="232"/>
      <c r="BI588" s="232"/>
      <c r="BJ588" s="232"/>
      <c r="BK588" s="232" t="str">
        <f t="array" ref="BK588">IF(J588="","",
IF(INDEX(Settings!$H:$H,MATCH(BY$1,Settings!$G:$G,0))=TRUE,
100-100*(J588-MIN(J:J))/(MAX(J:J)-MIN(J:J)),
100*(J588-MIN(J:J))/(MAX(J:J)-MIN(J:J))))</f>
        <v/>
      </c>
      <c r="BL588" s="232" t="str">
        <f t="array" ref="BL588">IF(J588="","",
IF(INDEX(Settings!$H:$H,MATCH(BY$1,Settings!$G:$G,0))=TRUE,
100-100*(J588-MINIFS(J:J,$E:$E,$E588))/(MAXIFS(J:J,$E:$E,$E588)-MINIFS(J:J,$E:$E,$E588)),
100*(J588-MINIFS(J:J,$E:$E,$E588))/(MAXIFS(J:J,$E:$E,$E588)-MINIFS(J:J,$E:$E,$E588))))</f>
        <v/>
      </c>
      <c r="BM588" s="232" t="str">
        <f t="array" ref="BM588">IF(J588="","",
IF(INDEX(Settings!$H:$H,MATCH(BY$1,Settings!$G:$G,0))=TRUE,
100-100*(J588-MINIFS(J:J,$E:$E,$E588,$I:$I,$I588))/(MAXIFS(J:J,$E:$E,$E588,$I:$I,$I588)-MINIFS(J:J,$E:$E,$E588,$I:$I,$I588)),
100*(J588-MINIFS(J:J,$E:$E,$E588,$I:$I,$I588))/(MAXIFS(J:J,$E:$E,$E588,$I:$I,$I588)-MINIFS(J:J,$E:$E,$E588,$I:$I,$I588))))</f>
        <v/>
      </c>
      <c r="BN588" s="231" t="str">
        <f t="array" ref="BN588">IF(J588="","",
IF(INDEX(Settings!$H:$H,MATCH(BY$1,Settings!$G:$G,0))=TRUE,
100-100*PERCENTRANK(J:J,J588),
100*PERCENTRANK(J:J,J588)))</f>
        <v/>
      </c>
      <c r="BO588" s="231" t="str">
        <f>IFERROR(__xludf.DUMMYFUNCTION("IF(J588="""","""",
IF(INDEX(Settings!$H:$H,MATCH(BY$1,Settings!$G:$G,0))=TRUE,
100-100*PERCENTRANK(FILTER(J:J,$E:$E=$E588),J588),
100*PERCENTRANK(FILTER(J:J,$E:$E=$E588),J588)))"),"")</f>
        <v/>
      </c>
      <c r="BP588" s="231" t="str">
        <f>IFERROR(__xludf.DUMMYFUNCTION("IF(J588="""","""",
IF(INDEX(Settings!$H:$H,MATCH(BY$1,Settings!$G:$G,0))=TRUE,
100-100*PERCENTRANK(FILTER(J:J,$E:$E=$E588,$I:$I=$I588),J588),
100*PERCENTRANK(FILTER(J:J,$E:$E=$E588,$I:$I=$I588),J588)))"),"")</f>
        <v/>
      </c>
      <c r="BQ588" s="233" t="str">
        <f t="array" ref="BQ588">IF(J588="","",
IF(INDEX(Settings!$H:$H,MATCH(BY$1,Settings!$G:$G,0))=TRUE,
-1*(J588-AVERAGE(J:J))/STDEV(J:J),
(J588-AVERAGE(J:J))/STDEV(J:J)))</f>
        <v/>
      </c>
      <c r="BR588" s="233" t="str">
        <f>IFERROR(__xludf.DUMMYFUNCTION("IF(J588="""","""",
IF(INDEX(Settings!$H:$H,MATCH(BY$1,Settings!$G:$G,0))=TRUE,
-1*(J588-AVERAGEIFS(J:J,$E:$E,$E588))/STDEV(FILTER(J:J,$E:$E=$E588)),
(J588-AVERAGEIFS(J:J,$E:$E,$E588))/STDEV(FILTER(J:J,$E:$E=$E588))))"),"")</f>
        <v/>
      </c>
      <c r="BS588" s="233"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1"/>
      <c r="BX588" s="231"/>
      <c r="BY588" s="232" t="str">
        <f t="array" ref="BY588">IF(J588="","",
IF(INDEX(Settings!$H:$H,MATCH(BY$1,Settings!$G:$G,0))=TRUE,
100-100*(J588-MINIFS(J:J,$E:$E,$E588))/(MAXIFS(J:J,$E:$E,$E588)-MINIFS(J:J,$E:$E,$E588)),
100*(J588-MINIFS(J:J,$E:$E,$E588))/(MAXIFS(J:J,$E:$E,$E588)-MINIFS(J:J,$E:$E,$E588))))</f>
        <v/>
      </c>
      <c r="BZ588" s="232" t="str">
        <f t="array" ref="BZ588">IF(K588="","",
IF(INDEX(Settings!$H:$H,MATCH(BZ$1,Settings!$G:$G,0))=TRUE,
100-100*(K588-MINIFS(K:K,$E:$E,$E588))/(MAXIFS(K:K,$E:$E,$E588)-MINIFS(K:K,$E:$E,$E588)),
100*(K588-MINIFS(K:K,$E:$E,$E588))/(MAXIFS(K:K,$E:$E,$E588)-MINIFS(K:K,$E:$E,$E588))))</f>
        <v/>
      </c>
      <c r="CA588" s="232" t="str">
        <f t="array" ref="CA588">IF(L588="","",
IF(INDEX(Settings!$H:$H,MATCH(CA$1,Settings!$G:$G,0))=TRUE,
100-100*(L588-MINIFS(L:L,$E:$E,$E588))/(MAXIFS(L:L,$E:$E,$E588)-MINIFS(L:L,$E:$E,$E588)),
100*(L588-MINIFS(L:L,$E:$E,$E588))/(MAXIFS(L:L,$E:$E,$E588)-MINIFS(L:L,$E:$E,$E588))))</f>
        <v/>
      </c>
      <c r="CB588" s="232" t="str">
        <f t="array" ref="CB588">IF(M588="","",
IF(INDEX(Settings!$H:$H,MATCH(CB$1,Settings!$G:$G,0))=TRUE,
100-100*(M588-MINIFS(M:M,$E:$E,$E588))/(MAXIFS(M:M,$E:$E,$E588)-MINIFS(M:M,$E:$E,$E588)),
100*(M588-MINIFS(M:M,$E:$E,$E588))/(MAXIFS(M:M,$E:$E,$E588)-MINIFS(M:M,$E:$E,$E588))))</f>
        <v/>
      </c>
      <c r="CC588" s="232" t="str">
        <f t="array" ref="CC588">IF(N588="","",
IF(INDEX(Settings!$H:$H,MATCH(CC$1,Settings!$G:$G,0))=TRUE,
100-100*(N588-MINIFS(N:N,$E:$E,$E588))/(MAXIFS(N:N,$E:$E,$E588)-MINIFS(N:N,$E:$E,$E588)),
100*(N588-MINIFS(N:N,$E:$E,$E588))/(MAXIFS(N:N,$E:$E,$E588)-MINIFS(N:N,$E:$E,$E588))))</f>
        <v/>
      </c>
      <c r="CD588" s="232" t="str">
        <f t="array" ref="CD588">IF(O588="","",
IF(INDEX(Settings!$H:$H,MATCH(CD$1,Settings!$G:$G,0))=TRUE,
100-100*(O588-MINIFS(O:O,$E:$E,$E588))/(MAXIFS(O:O,$E:$E,$E588)-MINIFS(O:O,$E:$E,$E588)),
100*(O588-MINIFS(O:O,$E:$E,$E588))/(MAXIFS(O:O,$E:$E,$E588)-MINIFS(O:O,$E:$E,$E588))))</f>
        <v/>
      </c>
      <c r="CE588" s="232" t="str">
        <f t="array" ref="CE588">IF(P588="","",
IF(INDEX(Settings!$H:$H,MATCH(CE$1,Settings!$G:$G,0))=TRUE,
100-100*(P588-MINIFS(P:P,$E:$E,$E588))/(MAXIFS(P:P,$E:$E,$E588)-MINIFS(P:P,$E:$E,$E588)),
100*(P588-MINIFS(P:P,$E:$E,$E588))/(MAXIFS(P:P,$E:$E,$E588)-MINIFS(P:P,$E:$E,$E588))))</f>
        <v/>
      </c>
      <c r="CF588" s="232" t="str">
        <f t="array" ref="CF588">IF(Q588="","",
IF(INDEX(Settings!$H:$H,MATCH(CF$1,Settings!$G:$G,0))=TRUE,
100-100*(Q588-MINIFS(Q:Q,$E:$E,$E588))/(MAXIFS(Q:Q,$E:$E,$E588)-MINIFS(Q:Q,$E:$E,$E588)),
100*(Q588-MINIFS(Q:Q,$E:$E,$E588))/(MAXIFS(Q:Q,$E:$E,$E588)-MINIFS(Q:Q,$E:$E,$E588))))</f>
        <v/>
      </c>
      <c r="CG588" s="232" t="str">
        <f t="array" ref="CG588">IF(R588="","",
IF(INDEX(Settings!$H:$H,MATCH(CG$1,Settings!$G:$G,0))=TRUE,
100-100*(R588-MINIFS(R:R,$E:$E,$E588))/(MAXIFS(R:R,$E:$E,$E588)-MINIFS(R:R,$E:$E,$E588)),
100*(R588-MINIFS(R:R,$E:$E,$E588))/(MAXIFS(R:R,$E:$E,$E588)-MINIFS(R:R,$E:$E,$E588))))</f>
        <v/>
      </c>
      <c r="CH588" s="232" t="str">
        <f t="array" ref="CH588">IF(S588="","",
IF(INDEX(Settings!$H:$H,MATCH(CH$1,Settings!$G:$G,0))=TRUE,
100-100*(S588-MINIFS(S:S,$E:$E,$E588))/(MAXIFS(S:S,$E:$E,$E588)-MINIFS(S:S,$E:$E,$E588)),
100*(S588-MINIFS(S:S,$E:$E,$E588))/(MAXIFS(S:S,$E:$E,$E588)-MINIFS(S:S,$E:$E,$E588))))</f>
        <v/>
      </c>
      <c r="CI588" s="232" t="str">
        <f t="array" ref="CI588">IF(T588="","",
IF(INDEX(Settings!$H:$H,MATCH(CI$1,Settings!$G:$G,0))=TRUE,
100-100*(T588-MINIFS(T:T,$E:$E,$E588))/(MAXIFS(T:T,$E:$E,$E588)-MINIFS(T:T,$E:$E,$E588)),
100*(T588-MINIFS(T:T,$E:$E,$E588))/(MAXIFS(T:T,$E:$E,$E588)-MINIFS(T:T,$E:$E,$E588))))</f>
        <v/>
      </c>
      <c r="CJ588" s="232" t="str">
        <f t="array" ref="CJ588">IF(U588="","",
IF(INDEX(Settings!$H:$H,MATCH(CJ$1,Settings!$G:$G,0))=TRUE,
100-100*(U588-MINIFS(U:U,$E:$E,$E588))/(MAXIFS(U:U,$E:$E,$E588)-MINIFS(U:U,$E:$E,$E588)),
100*(U588-MINIFS(U:U,$E:$E,$E588))/(MAXIFS(U:U,$E:$E,$E588)-MINIFS(U:U,$E:$E,$E588))))</f>
        <v/>
      </c>
      <c r="CK588" s="232" t="str">
        <f t="array" ref="CK588">IF(V588="","",
IF(INDEX(Settings!$H:$H,MATCH(CK$1,Settings!$G:$G,0))=TRUE,
100-100*(V588-MINIFS(V:V,$E:$E,$E588))/(MAXIFS(V:V,$E:$E,$E588)-MINIFS(V:V,$E:$E,$E588)),
100*(V588-MINIFS(V:V,$E:$E,$E588))/(MAXIFS(V:V,$E:$E,$E588)-MINIFS(V:V,$E:$E,$E588))))</f>
        <v/>
      </c>
      <c r="CL588" s="232" t="str">
        <f t="array" ref="CL588">IF(W588="","",
IF(INDEX(Settings!$H:$H,MATCH(CL$1,Settings!$G:$G,0))=TRUE,
100-100*(W588-MINIFS(W:W,$E:$E,$E588))/(MAXIFS(W:W,$E:$E,$E588)-MINIFS(W:W,$E:$E,$E588)),
100*(W588-MINIFS(W:W,$E:$E,$E588))/(MAXIFS(W:W,$E:$E,$E588)-MINIFS(W:W,$E:$E,$E588))))</f>
        <v/>
      </c>
      <c r="CM588" s="232" t="str">
        <f t="array" ref="CM588">IF(X588="","",
IF(INDEX(Settings!$H:$H,MATCH(CM$1,Settings!$G:$G,0))=TRUE,
100-100*(X588-MINIFS(X:X,$E:$E,$E588))/(MAXIFS(X:X,$E:$E,$E588)-MINIFS(X:X,$E:$E,$E588)),
100*(X588-MINIFS(X:X,$E:$E,$E588))/(MAXIFS(X:X,$E:$E,$E588)-MINIFS(X:X,$E:$E,$E588))))</f>
        <v/>
      </c>
      <c r="CN588" s="232" t="str">
        <f t="array" ref="CN588">IF(Y588="","",
IF(INDEX(Settings!$H:$H,MATCH(CN$1,Settings!$G:$G,0))=TRUE,
100-100*(Y588-MINIFS(Y:Y,$E:$E,$E588))/(MAXIFS(Y:Y,$E:$E,$E588)-MINIFS(Y:Y,$E:$E,$E588)),
100*(Y588-MINIFS(Y:Y,$E:$E,$E588))/(MAXIFS(Y:Y,$E:$E,$E588)-MINIFS(Y:Y,$E:$E,$E588))))</f>
        <v/>
      </c>
      <c r="CO588" s="232" t="str">
        <f t="array" ref="CO588">IF(Z588="","",
IF(INDEX(Settings!$H:$H,MATCH(CO$1,Settings!$G:$G,0))=TRUE,
100-100*(Z588-MINIFS(Z:Z,$E:$E,$E588))/(MAXIFS(Z:Z,$E:$E,$E588)-MINIFS(Z:Z,$E:$E,$E588)),
100*(Z588-MINIFS(Z:Z,$E:$E,$E588))/(MAXIFS(Z:Z,$E:$E,$E588)-MINIFS(Z:Z,$E:$E,$E588))))</f>
        <v/>
      </c>
      <c r="CP588" s="232" t="str">
        <f t="array" ref="CP588">IF(AA588="","",
IF(INDEX(Settings!$H:$H,MATCH(CP$1,Settings!$G:$G,0))=TRUE,
100-100*(AA588-MINIFS(AA:AA,$E:$E,$E588))/(MAXIFS(AA:AA,$E:$E,$E588)-MINIFS(AA:AA,$E:$E,$E588)),
100*(AA588-MINIFS(AA:AA,$E:$E,$E588))/(MAXIFS(AA:AA,$E:$E,$E588)-MINIFS(AA:AA,$E:$E,$E588))))</f>
        <v/>
      </c>
      <c r="CQ588" s="232" t="str">
        <f t="array" ref="CQ588">IF(AB588="","",
IF(INDEX(Settings!$H:$H,MATCH(CQ$1,Settings!$G:$G,0))=TRUE,
100-100*(AB588-MINIFS(AB:AB,$E:$E,$E588))/(MAXIFS(AB:AB,$E:$E,$E588)-MINIFS(AB:AB,$E:$E,$E588)),
100*(AB588-MINIFS(AB:AB,$E:$E,$E588))/(MAXIFS(AB:AB,$E:$E,$E588)-MINIFS(AB:AB,$E:$E,$E588))))</f>
        <v/>
      </c>
      <c r="CR588" s="232" t="str">
        <f t="array" ref="CR588">IF(AC588="","",
IF(INDEX(Settings!$H:$H,MATCH(CR$1,Settings!$G:$G,0))=TRUE,
100-100*(AC588-MINIFS(AC:AC,$E:$E,$E588))/(MAXIFS(AC:AC,$E:$E,$E588)-MINIFS(AC:AC,$E:$E,$E588)),
100*(AC588-MINIFS(AC:AC,$E:$E,$E588))/(MAXIFS(AC:AC,$E:$E,$E588)-MINIFS(AC:AC,$E:$E,$E588))))</f>
        <v/>
      </c>
      <c r="CS588" s="232" t="str">
        <f t="array" ref="CS588">IF(AD588="","",
IF(INDEX(Settings!$H:$H,MATCH(CS$1,Settings!$G:$G,0))=TRUE,
100-100*(AD588-MINIFS(AD:AD,$E:$E,$E588))/(MAXIFS(AD:AD,$E:$E,$E588)-MINIFS(AD:AD,$E:$E,$E588)),
100*(AD588-MINIFS(AD:AD,$E:$E,$E588))/(MAXIFS(AD:AD,$E:$E,$E588)-MINIFS(AD:AD,$E:$E,$E588))))</f>
        <v/>
      </c>
      <c r="CT588" s="232" t="str">
        <f t="array" ref="CT588">IF(AE588="","",
IF(INDEX(Settings!$H:$H,MATCH(CT$1,Settings!$G:$G,0))=TRUE,
100-100*(AE588-MINIFS(AE:AE,$E:$E,$E588))/(MAXIFS(AE:AE,$E:$E,$E588)-MINIFS(AE:AE,$E:$E,$E588)),
100*(AE588-MINIFS(AE:AE,$E:$E,$E588))/(MAXIFS(AE:AE,$E:$E,$E588)-MINIFS(AE:AE,$E:$E,$E588))))</f>
        <v/>
      </c>
      <c r="CU588" s="232" t="str">
        <f t="array" ref="CU588">IF(AF588="","",
IF(INDEX(Settings!$H:$H,MATCH(CU$1,Settings!$G:$G,0))=TRUE,
100-100*(AF588-MINIFS(AF:AF,$E:$E,$E588))/(MAXIFS(AF:AF,$E:$E,$E588)-MINIFS(AF:AF,$E:$E,$E588)),
100*(AF588-MINIFS(AF:AF,$E:$E,$E588))/(MAXIFS(AF:AF,$E:$E,$E588)-MINIFS(AF:AF,$E:$E,$E588))))</f>
        <v/>
      </c>
      <c r="CV588" s="232" t="str">
        <f t="array" ref="CV588">IF(AG588="","",
IF(INDEX(Settings!$H:$H,MATCH(CV$1,Settings!$G:$G,0))=TRUE,
100-100*(AG588-MINIFS(AG:AG,$E:$E,$E588))/(MAXIFS(AG:AG,$E:$E,$E588)-MINIFS(AG:AG,$E:$E,$E588)),
100*(AG588-MINIFS(AG:AG,$E:$E,$E588))/(MAXIFS(AG:AG,$E:$E,$E588)-MINIFS(AG:AG,$E:$E,$E588))))</f>
        <v/>
      </c>
      <c r="CW588" s="232" t="str">
        <f t="array" ref="CW588">IF(AH588="","",
IF(INDEX(Settings!$H:$H,MATCH(CW$1,Settings!$G:$G,0))=TRUE,
100-100*(AH588-MINIFS(AH:AH,$E:$E,$E588))/(MAXIFS(AH:AH,$E:$E,$E588)-MINIFS(AH:AH,$E:$E,$E588)),
100*(AH588-MINIFS(AH:AH,$E:$E,$E588))/(MAXIFS(AH:AH,$E:$E,$E588)-MINIFS(AH:AH,$E:$E,$E588))))</f>
        <v/>
      </c>
      <c r="CX588" s="232" t="str">
        <f t="array" ref="CX588">IF(AI588="","",
IF(INDEX(Settings!$H:$H,MATCH(CX$1,Settings!$G:$G,0))=TRUE,
100-100*(AI588-MINIFS(AI:AI,$E:$E,$E588))/(MAXIFS(AI:AI,$E:$E,$E588)-MINIFS(AI:AI,$E:$E,$E588)),
100*(AI588-MINIFS(AI:AI,$E:$E,$E588))/(MAXIFS(AI:AI,$E:$E,$E588)-MINIFS(AI:AI,$E:$E,$E588))))</f>
        <v/>
      </c>
      <c r="CY588" s="232" t="str">
        <f t="array" ref="CY588">IF(AJ588="","",
IF(INDEX(Settings!$H:$H,MATCH(CY$1,Settings!$G:$G,0))=TRUE,
100-100*(AJ588-MINIFS(AJ:AJ,$E:$E,$E588))/(MAXIFS(AJ:AJ,$E:$E,$E588)-MINIFS(AJ:AJ,$E:$E,$E588)),
100*(AJ588-MINIFS(AJ:AJ,$E:$E,$E588))/(MAXIFS(AJ:AJ,$E:$E,$E588)-MINIFS(AJ:AJ,$E:$E,$E588))))</f>
        <v/>
      </c>
      <c r="CZ588" s="232" t="str">
        <f t="array" ref="CZ588">IF(AK588="","",
IF(INDEX(Settings!$H:$H,MATCH(CZ$1,Settings!$G:$G,0))=TRUE,
100-100*(AK588-MINIFS(AK:AK,$E:$E,$E588))/(MAXIFS(AK:AK,$E:$E,$E588)-MINIFS(AK:AK,$E:$E,$E588)),
100*(AK588-MINIFS(AK:AK,$E:$E,$E588))/(MAXIFS(AK:AK,$E:$E,$E588)-MINIFS(AK:AK,$E:$E,$E588))))</f>
        <v/>
      </c>
      <c r="DA588" s="232" t="str">
        <f t="array" ref="DA588">IF(AL588="","",
IF(INDEX(Settings!$H:$H,MATCH(DA$1,Settings!$G:$G,0))=TRUE,
100-100*(AL588-MINIFS(AL:AL,$E:$E,$E588))/(MAXIFS(AL:AL,$E:$E,$E588)-MINIFS(AL:AL,$E:$E,$E588)),
100*(AL588-MINIFS(AL:AL,$E:$E,$E588))/(MAXIFS(AL:AL,$E:$E,$E588)-MINIFS(AL:AL,$E:$E,$E588))))</f>
        <v/>
      </c>
      <c r="DB588" s="232" t="str">
        <f t="array" ref="DB588">IF(AM588="","",
IF(INDEX(Settings!$H:$H,MATCH(DB$1,Settings!$G:$G,0))=TRUE,
100-100*(AM588-MINIFS(AM:AM,$E:$E,$E588))/(MAXIFS(AM:AM,$E:$E,$E588)-MINIFS(AM:AM,$E:$E,$E588)),
100*(AM588-MINIFS(AM:AM,$E:$E,$E588))/(MAXIFS(AM:AM,$E:$E,$E588)-MINIFS(AM:AM,$E:$E,$E588))))</f>
        <v/>
      </c>
      <c r="DC588" s="232" t="str">
        <f t="array" ref="DC588">IF(AN588="","",
IF(INDEX(Settings!$H:$H,MATCH(DC$1,Settings!$G:$G,0))=TRUE,
100-100*(AN588-MINIFS(AN:AN,$E:$E,$E588))/(MAXIFS(AN:AN,$E:$E,$E588)-MINIFS(AN:AN,$E:$E,$E588)),
100*(AN588-MINIFS(AN:AN,$E:$E,$E588))/(MAXIFS(AN:AN,$E:$E,$E588)-MINIFS(AN:AN,$E:$E,$E588))))</f>
        <v/>
      </c>
      <c r="DD588" s="232" t="str">
        <f t="array" ref="DD588">IF(AO588="","",
IF(INDEX(Settings!$H:$H,MATCH(DD$1,Settings!$G:$G,0))=TRUE,
100-100*(AO588-MINIFS(AO:AO,$E:$E,$E588))/(MAXIFS(AO:AO,$E:$E,$E588)-MINIFS(AO:AO,$E:$E,$E588)),
100*(AO588-MINIFS(AO:AO,$E:$E,$E588))/(MAXIFS(AO:AO,$E:$E,$E588)-MINIFS(AO:AO,$E:$E,$E588))))</f>
        <v/>
      </c>
      <c r="DE588" s="232" t="str">
        <f t="array" ref="DE588">IF(AP588="","",
IF(INDEX(Settings!$H:$H,MATCH(DE$1,Settings!$G:$G,0))=TRUE,
100-100*(AP588-MINIFS(AP:AP,$E:$E,$E588))/(MAXIFS(AP:AP,$E:$E,$E588)-MINIFS(AP:AP,$E:$E,$E588)),
100*(AP588-MINIFS(AP:AP,$E:$E,$E588))/(MAXIFS(AP:AP,$E:$E,$E588)-MINIFS(AP:AP,$E:$E,$E588))))</f>
        <v/>
      </c>
      <c r="DF588" s="232" t="str">
        <f t="array" ref="DF588">IF(AQ588="","",
IF(INDEX(Settings!$H:$H,MATCH(DF$1,Settings!$G:$G,0))=TRUE,
100-100*(AQ588-MINIFS(AQ:AQ,$E:$E,$E588))/(MAXIFS(AQ:AQ,$E:$E,$E588)-MINIFS(AQ:AQ,$E:$E,$E588)),
100*(AQ588-MINIFS(AQ:AQ,$E:$E,$E588))/(MAXIFS(AQ:AQ,$E:$E,$E588)-MINIFS(AQ:AQ,$E:$E,$E588))))</f>
        <v/>
      </c>
      <c r="DG588" s="232" t="str">
        <f t="array" ref="DG588">IF(AR588="","",
IF(INDEX(Settings!$H:$H,MATCH(DG$1,Settings!$G:$G,0))=TRUE,
100-100*(AR588-MINIFS(AR:AR,$E:$E,$E588))/(MAXIFS(AR:AR,$E:$E,$E588)-MINIFS(AR:AR,$E:$E,$E588)),
100*(AR588-MINIFS(AR:AR,$E:$E,$E588))/(MAXIFS(AR:AR,$E:$E,$E588)-MINIFS(AR:AR,$E:$E,$E588))))</f>
        <v/>
      </c>
      <c r="DH588" s="232" t="str">
        <f t="array" ref="DH588">IF(AS588="","",
IF(INDEX(Settings!$H:$H,MATCH(DH$1,Settings!$G:$G,0))=TRUE,
100-100*(AS588-MINIFS(AS:AS,$E:$E,$E588))/(MAXIFS(AS:AS,$E:$E,$E588)-MINIFS(AS:AS,$E:$E,$E588)),
100*(AS588-MINIFS(AS:AS,$E:$E,$E588))/(MAXIFS(AS:AS,$E:$E,$E588)-MINIFS(AS:AS,$E:$E,$E588))))</f>
        <v/>
      </c>
      <c r="DI588" s="232" t="str">
        <f t="array" ref="DI588">IF(AT588="","",
IF(INDEX(Settings!$H:$H,MATCH(DI$1,Settings!$G:$G,0))=TRUE,
100-100*(AT588-MINIFS(AT:AT,$E:$E,$E588))/(MAXIFS(AT:AT,$E:$E,$E588)-MINIFS(AT:AT,$E:$E,$E588)),
100*(AT588-MINIFS(AT:AT,$E:$E,$E588))/(MAXIFS(AT:AT,$E:$E,$E588)-MINIFS(AT:AT,$E:$E,$E588))))</f>
        <v/>
      </c>
      <c r="DJ588" s="232" t="str">
        <f t="array" ref="DJ588">IF(AU588="","",
IF(INDEX(Settings!$H:$H,MATCH(DJ$1,Settings!$G:$G,0))=TRUE,
100-100*(AU588-MINIFS(AU:AU,$E:$E,$E588))/(MAXIFS(AU:AU,$E:$E,$E588)-MINIFS(AU:AU,$E:$E,$E588)),
100*(AU588-MINIFS(AU:AU,$E:$E,$E588))/(MAXIFS(AU:AU,$E:$E,$E588)-MINIFS(AU:AU,$E:$E,$E588))))</f>
        <v/>
      </c>
      <c r="DK588" s="232" t="str">
        <f t="array" ref="DK588">IF(AV588="","",
IF(INDEX(Settings!$H:$H,MATCH(DK$1,Settings!$G:$G,0))=TRUE,
100-100*(AV588-MINIFS(AV:AV,$E:$E,$E588))/(MAXIFS(AV:AV,$E:$E,$E588)-MINIFS(AV:AV,$E:$E,$E588)),
100*(AV588-MINIFS(AV:AV,$E:$E,$E588))/(MAXIFS(AV:AV,$E:$E,$E588)-MINIFS(AV:AV,$E:$E,$E588))))</f>
        <v/>
      </c>
      <c r="DL588" s="232" t="str">
        <f t="array" ref="DL588">IF(AW588="","",
IF(INDEX(Settings!$H:$H,MATCH(DL$1,Settings!$G:$G,0))=TRUE,
100-100*(AW588-MINIFS(AW:AW,$E:$E,$E588))/(MAXIFS(AW:AW,$E:$E,$E588)-MINIFS(AW:AW,$E:$E,$E588)),
100*(AW588-MINIFS(AW:AW,$E:$E,$E588))/(MAXIFS(AW:AW,$E:$E,$E588)-MINIFS(AW:AW,$E:$E,$E588))))</f>
        <v/>
      </c>
      <c r="DM588" s="232" t="str">
        <f t="array" ref="DM588">IF(AX588="","",
IF(INDEX(Settings!$H:$H,MATCH(DM$1,Settings!$G:$G,0))=TRUE,
100-100*(AX588-MINIFS(AX:AX,$E:$E,$E588))/(MAXIFS(AX:AX,$E:$E,$E588)-MINIFS(AX:AX,$E:$E,$E588)),
100*(AX588-MINIFS(AX:AX,$E:$E,$E588))/(MAXIFS(AX:AX,$E:$E,$E588)-MINIFS(AX:AX,$E:$E,$E588))))</f>
        <v/>
      </c>
      <c r="DN588" s="232" t="str">
        <f t="array" ref="DN588">IF(AY588="","",
IF(INDEX(Settings!$H:$H,MATCH(DN$1,Settings!$G:$G,0))=TRUE,
100-100*(AY588-MINIFS(AY:AY,$E:$E,$E588))/(MAXIFS(AY:AY,$E:$E,$E588)-MINIFS(AY:AY,$E:$E,$E588)),
100*(AY588-MINIFS(AY:AY,$E:$E,$E588))/(MAXIFS(AY:AY,$E:$E,$E588)-MINIFS(AY:AY,$E:$E,$E588))))</f>
        <v/>
      </c>
      <c r="DO588" s="232" t="str">
        <f t="array" ref="DO588">IF(AZ588="","",
IF(INDEX(Settings!$H:$H,MATCH(DO$1,Settings!$G:$G,0))=TRUE,
100-100*(AZ588-MINIFS(AZ:AZ,$E:$E,$E588))/(MAXIFS(AZ:AZ,$E:$E,$E588)-MINIFS(AZ:AZ,$E:$E,$E588)),
100*(AZ588-MINIFS(AZ:AZ,$E:$E,$E588))/(MAXIFS(AZ:AZ,$E:$E,$E588)-MINIFS(AZ:AZ,$E:$E,$E588))))</f>
        <v/>
      </c>
      <c r="DP588" s="232" t="str">
        <f t="array" ref="DP588">IF(BA588="","",
IF(INDEX(Settings!$H:$H,MATCH(DP$1,Settings!$G:$G,0))=TRUE,
100-100*(BA588-MINIFS(BA:BA,$E:$E,$E588))/(MAXIFS(BA:BA,$E:$E,$E588)-MINIFS(BA:BA,$E:$E,$E588)),
100*(BA588-MINIFS(BA:BA,$E:$E,$E588))/(MAXIFS(BA:BA,$E:$E,$E588)-MINIFS(BA:BA,$E:$E,$E588))))</f>
        <v/>
      </c>
      <c r="DQ588" s="232" t="str">
        <f t="array" ref="DQ588">IF(BB588="","",
IF(INDEX(Settings!$H:$H,MATCH(DQ$1,Settings!$G:$G,0))=TRUE,
100-100*(BB588-MINIFS(BB:BB,$E:$E,$E588))/(MAXIFS(BB:BB,$E:$E,$E588)-MINIFS(BB:BB,$E:$E,$E588)),
100*(BB588-MINIFS(BB:BB,$E:$E,$E588))/(MAXIFS(BB:BB,$E:$E,$E588)-MINIFS(BB:BB,$E:$E,$E588))))</f>
        <v/>
      </c>
      <c r="DR588" s="232" t="str">
        <f t="array" ref="DR588">IF(BC588="","",
IF(INDEX(Settings!$H:$H,MATCH(DR$1,Settings!$G:$G,0))=TRUE,
100-100*(BC588-MINIFS(BC:BC,$E:$E,$E588))/(MAXIFS(BC:BC,$E:$E,$E588)-MINIFS(BC:BC,$E:$E,$E588)),
100*(BC588-MINIFS(BC:BC,$E:$E,$E588))/(MAXIFS(BC:BC,$E:$E,$E588)-MINIFS(BC:BC,$E:$E,$E588))))</f>
        <v/>
      </c>
      <c r="DS588" s="232" t="str">
        <f t="array" ref="DS588">IF(BD588="","",
IF(INDEX(Settings!$H:$H,MATCH(DS$1,Settings!$G:$G,0))=TRUE,
100-100*(BD588-MINIFS(BD:BD,$E:$E,$E588))/(MAXIFS(BD:BD,$E:$E,$E588)-MINIFS(BD:BD,$E:$E,$E588)),
100*(BD588-MINIFS(BD:BD,$E:$E,$E588))/(MAXIFS(BD:BD,$E:$E,$E588)-MINIFS(BD:BD,$E:$E,$E588))))</f>
        <v/>
      </c>
      <c r="DT588" s="232" t="str">
        <f t="array" ref="DT588">IF(BE588="","",
IF(INDEX(Settings!$H:$H,MATCH(DT$1,Settings!$G:$G,0))=TRUE,
100-100*(BE588-MINIFS(BE:BE,$E:$E,$E588))/(MAXIFS(BE:BE,$E:$E,$E588)-MINIFS(BE:BE,$E:$E,$E588)),
100*(BE588-MINIFS(BE:BE,$E:$E,$E588))/(MAXIFS(BE:BE,$E:$E,$E588)-MINIFS(BE:BE,$E:$E,$E588))))</f>
        <v/>
      </c>
      <c r="DU588" s="232" t="str">
        <f t="array" ref="DU588">IF(BF588="","",
IF(INDEX(Settings!$H:$H,MATCH(DU$1,Settings!$G:$G,0))=TRUE,
100-100*(BF588-MINIFS(BF:BF,$E:$E,$E588))/(MAXIFS(BF:BF,$E:$E,$E588)-MINIFS(BF:BF,$E:$E,$E588)),
100*(BF588-MINIFS(BF:BF,$E:$E,$E588))/(MAXIFS(BF:BF,$E:$E,$E588)-MINIFS(BF:BF,$E:$E,$E588))))</f>
        <v/>
      </c>
      <c r="DV588" s="232" t="str">
        <f t="array" ref="DV588">IF(BG588="","",
IF(INDEX(Settings!$H:$H,MATCH(DV$1,Settings!$G:$G,0))=TRUE,
100-100*(BG588-MINIFS(BG:BG,$E:$E,$E588))/(MAXIFS(BG:BG,$E:$E,$E588)-MINIFS(BG:BG,$E:$E,$E588)),
100*(BG588-MINIFS(BG:BG,$E:$E,$E588))/(MAXIFS(BG:BG,$E:$E,$E588)-MINIFS(BG:BG,$E:$E,$E588))))</f>
        <v/>
      </c>
      <c r="DW588" s="232" t="str">
        <f t="array" ref="DW588">IF(BH588="","",
IF(INDEX(Settings!$H:$H,MATCH(DW$1,Settings!$G:$G,0))=TRUE,
100-100*(BH588-MINIFS(BH:BH,$E:$E,$E588))/(MAXIFS(BH:BH,$E:$E,$E588)-MINIFS(BH:BH,$E:$E,$E588)),
100*(BH588-MINIFS(BH:BH,$E:$E,$E588))/(MAXIFS(BH:BH,$E:$E,$E588)-MINIFS(BH:BH,$E:$E,$E588))))</f>
        <v/>
      </c>
      <c r="DX588" s="232" t="str">
        <f t="array" ref="DX588">IF(BI588="","",
IF(INDEX(Settings!$H:$H,MATCH(DX$1,Settings!$G:$G,0))=TRUE,
100-100*(BI588-MINIFS(BI:BI,$E:$E,$E588))/(MAXIFS(BI:BI,$E:$E,$E588)-MINIFS(BI:BI,$E:$E,$E588)),
100*(BI588-MINIFS(BI:BI,$E:$E,$E588))/(MAXIFS(BI:BI,$E:$E,$E588)-MINIFS(BI:BI,$E:$E,$E588))))</f>
        <v/>
      </c>
      <c r="DY588" s="232" t="str">
        <f t="array" ref="DY588">IF(BJ588="","",
IF(INDEX(Settings!$H:$H,MATCH(DY$1,Settings!$G:$G,0))=TRUE,
100-100*(BJ588-MINIFS(BJ:BJ,$E:$E,$E588))/(MAXIFS(BJ:BJ,$E:$E,$E588)-MINIFS(BJ:BJ,$E:$E,$E588)),
100*(BJ588-MINIFS(BJ:BJ,$E:$E,$E588))/(MAXIFS(BJ:BJ,$E:$E,$E588)-MINIFS(BJ:BJ,$E:$E,$E588))))</f>
        <v/>
      </c>
      <c r="DZ588" s="234"/>
      <c r="EA588" s="234"/>
      <c r="EB588" s="234" t="str">
        <f t="shared" si="8"/>
        <v/>
      </c>
      <c r="EC588" s="234" t="str">
        <f t="shared" si="9"/>
        <v/>
      </c>
      <c r="ED588" s="234" t="str">
        <f t="shared" si="10"/>
        <v/>
      </c>
      <c r="EE588" s="234" t="str">
        <f t="shared" si="11"/>
        <v/>
      </c>
      <c r="EF588" s="234" t="str">
        <f t="shared" si="12"/>
        <v/>
      </c>
      <c r="EG588" s="234" t="str">
        <f t="shared" si="13"/>
        <v/>
      </c>
      <c r="EH588" s="234"/>
      <c r="EI588" s="234"/>
      <c r="EJ588" s="234"/>
      <c r="EK588" s="234"/>
      <c r="EL588" s="234"/>
      <c r="EM588" s="234"/>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3" t="str">
        <f t="shared" si="14"/>
        <v/>
      </c>
      <c r="N589" s="49"/>
      <c r="O589" s="49"/>
      <c r="P589" s="49"/>
      <c r="Q589" s="49"/>
      <c r="R589" s="49"/>
      <c r="S589" s="222" t="str">
        <f>IFERROR(VLOOKUP(AF589, 'YOYO IR Scores'!A:C, 3, FALSE), "")
</f>
        <v/>
      </c>
      <c r="T589" s="49"/>
      <c r="U589" s="49"/>
      <c r="V589" s="49"/>
      <c r="W589" s="49"/>
      <c r="X589" s="224" t="str">
        <f t="shared" si="4"/>
        <v/>
      </c>
      <c r="Y589" s="225" t="str">
        <f t="shared" si="5"/>
        <v/>
      </c>
      <c r="Z589" s="225" t="str">
        <f t="shared" si="6"/>
        <v/>
      </c>
      <c r="AA589" s="224" t="str">
        <f t="shared" si="7"/>
        <v/>
      </c>
      <c r="AB589" s="223"/>
      <c r="AC589" s="223"/>
      <c r="AD589" s="223"/>
      <c r="AE589" s="223" t="str">
        <f>IFERROR(VLOOKUP(AF589, 'YOYO IR Scores'!A:C, 2, FALSE), "")</f>
        <v/>
      </c>
      <c r="AF589" s="223"/>
      <c r="AG589" s="223"/>
      <c r="AH589" s="223"/>
      <c r="AI589" s="223"/>
      <c r="AJ589" s="223"/>
      <c r="AK589" s="223"/>
      <c r="AL589" s="223"/>
      <c r="AM589" s="223"/>
      <c r="AN589" s="223"/>
      <c r="AO589" s="223"/>
      <c r="AP589" s="223"/>
      <c r="AQ589" s="223"/>
      <c r="AR589" s="223"/>
      <c r="AS589" s="223"/>
      <c r="AT589" s="223"/>
      <c r="AU589" s="223"/>
      <c r="AV589" s="223"/>
      <c r="AW589" s="223"/>
      <c r="AX589" s="223"/>
      <c r="AY589" s="223"/>
      <c r="AZ589" s="223"/>
      <c r="BA589" s="223"/>
      <c r="BB589" s="223"/>
      <c r="BC589" s="223"/>
      <c r="BD589" s="223"/>
      <c r="BE589" s="223"/>
      <c r="BF589" s="223"/>
      <c r="BG589" s="223"/>
      <c r="BH589" s="223"/>
      <c r="BI589" s="223"/>
      <c r="BJ589" s="223"/>
      <c r="BK589" s="223" t="str">
        <f t="array" ref="BK589">IF(J589="","",
IF(INDEX(Settings!$H:$H,MATCH(BY$1,Settings!$G:$G,0))=TRUE,
100-100*(J589-MIN(J:J))/(MAX(J:J)-MIN(J:J)),
100*(J589-MIN(J:J))/(MAX(J:J)-MIN(J:J))))</f>
        <v/>
      </c>
      <c r="BL589" s="223" t="str">
        <f t="array" ref="BL589">IF(J589="","",
IF(INDEX(Settings!$H:$H,MATCH(BY$1,Settings!$G:$G,0))=TRUE,
100-100*(J589-MINIFS(J:J,$E:$E,$E589))/(MAXIFS(J:J,$E:$E,$E589)-MINIFS(J:J,$E:$E,$E589)),
100*(J589-MINIFS(J:J,$E:$E,$E589))/(MAXIFS(J:J,$E:$E,$E589)-MINIFS(J:J,$E:$E,$E589))))</f>
        <v/>
      </c>
      <c r="BM589" s="223"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4" t="str">
        <f t="array" ref="BQ589">IF(J589="","",
IF(INDEX(Settings!$H:$H,MATCH(BY$1,Settings!$G:$G,0))=TRUE,
-1*(J589-AVERAGE(J:J))/STDEV(J:J),
(J589-AVERAGE(J:J))/STDEV(J:J)))</f>
        <v/>
      </c>
      <c r="BR589" s="224" t="str">
        <f>IFERROR(__xludf.DUMMYFUNCTION("IF(J589="""","""",
IF(INDEX(Settings!$H:$H,MATCH(BY$1,Settings!$G:$G,0))=TRUE,
-1*(J589-AVERAGEIFS(J:J,$E:$E,$E589))/STDEV(FILTER(J:J,$E:$E=$E589)),
(J589-AVERAGEIFS(J:J,$E:$E,$E589))/STDEV(FILTER(J:J,$E:$E=$E589))))"),"")</f>
        <v/>
      </c>
      <c r="BS589" s="224"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3" t="str">
        <f t="array" ref="BY589">IF(J589="","",
IF(INDEX(Settings!$H:$H,MATCH(BY$1,Settings!$G:$G,0))=TRUE,
100-100*(J589-MINIFS(J:J,$E:$E,$E589))/(MAXIFS(J:J,$E:$E,$E589)-MINIFS(J:J,$E:$E,$E589)),
100*(J589-MINIFS(J:J,$E:$E,$E589))/(MAXIFS(J:J,$E:$E,$E589)-MINIFS(J:J,$E:$E,$E589))))</f>
        <v/>
      </c>
      <c r="BZ589" s="223" t="str">
        <f t="array" ref="BZ589">IF(K589="","",
IF(INDEX(Settings!$H:$H,MATCH(BZ$1,Settings!$G:$G,0))=TRUE,
100-100*(K589-MINIFS(K:K,$E:$E,$E589))/(MAXIFS(K:K,$E:$E,$E589)-MINIFS(K:K,$E:$E,$E589)),
100*(K589-MINIFS(K:K,$E:$E,$E589))/(MAXIFS(K:K,$E:$E,$E589)-MINIFS(K:K,$E:$E,$E589))))</f>
        <v/>
      </c>
      <c r="CA589" s="223" t="str">
        <f t="array" ref="CA589">IF(L589="","",
IF(INDEX(Settings!$H:$H,MATCH(CA$1,Settings!$G:$G,0))=TRUE,
100-100*(L589-MINIFS(L:L,$E:$E,$E589))/(MAXIFS(L:L,$E:$E,$E589)-MINIFS(L:L,$E:$E,$E589)),
100*(L589-MINIFS(L:L,$E:$E,$E589))/(MAXIFS(L:L,$E:$E,$E589)-MINIFS(L:L,$E:$E,$E589))))</f>
        <v/>
      </c>
      <c r="CB589" s="223" t="str">
        <f t="array" ref="CB589">IF(M589="","",
IF(INDEX(Settings!$H:$H,MATCH(CB$1,Settings!$G:$G,0))=TRUE,
100-100*(M589-MINIFS(M:M,$E:$E,$E589))/(MAXIFS(M:M,$E:$E,$E589)-MINIFS(M:M,$E:$E,$E589)),
100*(M589-MINIFS(M:M,$E:$E,$E589))/(MAXIFS(M:M,$E:$E,$E589)-MINIFS(M:M,$E:$E,$E589))))</f>
        <v/>
      </c>
      <c r="CC589" s="223" t="str">
        <f t="array" ref="CC589">IF(N589="","",
IF(INDEX(Settings!$H:$H,MATCH(CC$1,Settings!$G:$G,0))=TRUE,
100-100*(N589-MINIFS(N:N,$E:$E,$E589))/(MAXIFS(N:N,$E:$E,$E589)-MINIFS(N:N,$E:$E,$E589)),
100*(N589-MINIFS(N:N,$E:$E,$E589))/(MAXIFS(N:N,$E:$E,$E589)-MINIFS(N:N,$E:$E,$E589))))</f>
        <v/>
      </c>
      <c r="CD589" s="223" t="str">
        <f t="array" ref="CD589">IF(O589="","",
IF(INDEX(Settings!$H:$H,MATCH(CD$1,Settings!$G:$G,0))=TRUE,
100-100*(O589-MINIFS(O:O,$E:$E,$E589))/(MAXIFS(O:O,$E:$E,$E589)-MINIFS(O:O,$E:$E,$E589)),
100*(O589-MINIFS(O:O,$E:$E,$E589))/(MAXIFS(O:O,$E:$E,$E589)-MINIFS(O:O,$E:$E,$E589))))</f>
        <v/>
      </c>
      <c r="CE589" s="223" t="str">
        <f t="array" ref="CE589">IF(P589="","",
IF(INDEX(Settings!$H:$H,MATCH(CE$1,Settings!$G:$G,0))=TRUE,
100-100*(P589-MINIFS(P:P,$E:$E,$E589))/(MAXIFS(P:P,$E:$E,$E589)-MINIFS(P:P,$E:$E,$E589)),
100*(P589-MINIFS(P:P,$E:$E,$E589))/(MAXIFS(P:P,$E:$E,$E589)-MINIFS(P:P,$E:$E,$E589))))</f>
        <v/>
      </c>
      <c r="CF589" s="223" t="str">
        <f t="array" ref="CF589">IF(Q589="","",
IF(INDEX(Settings!$H:$H,MATCH(CF$1,Settings!$G:$G,0))=TRUE,
100-100*(Q589-MINIFS(Q:Q,$E:$E,$E589))/(MAXIFS(Q:Q,$E:$E,$E589)-MINIFS(Q:Q,$E:$E,$E589)),
100*(Q589-MINIFS(Q:Q,$E:$E,$E589))/(MAXIFS(Q:Q,$E:$E,$E589)-MINIFS(Q:Q,$E:$E,$E589))))</f>
        <v/>
      </c>
      <c r="CG589" s="223" t="str">
        <f t="array" ref="CG589">IF(R589="","",
IF(INDEX(Settings!$H:$H,MATCH(CG$1,Settings!$G:$G,0))=TRUE,
100-100*(R589-MINIFS(R:R,$E:$E,$E589))/(MAXIFS(R:R,$E:$E,$E589)-MINIFS(R:R,$E:$E,$E589)),
100*(R589-MINIFS(R:R,$E:$E,$E589))/(MAXIFS(R:R,$E:$E,$E589)-MINIFS(R:R,$E:$E,$E589))))</f>
        <v/>
      </c>
      <c r="CH589" s="223" t="str">
        <f t="array" ref="CH589">IF(S589="","",
IF(INDEX(Settings!$H:$H,MATCH(CH$1,Settings!$G:$G,0))=TRUE,
100-100*(S589-MINIFS(S:S,$E:$E,$E589))/(MAXIFS(S:S,$E:$E,$E589)-MINIFS(S:S,$E:$E,$E589)),
100*(S589-MINIFS(S:S,$E:$E,$E589))/(MAXIFS(S:S,$E:$E,$E589)-MINIFS(S:S,$E:$E,$E589))))</f>
        <v/>
      </c>
      <c r="CI589" s="223" t="str">
        <f t="array" ref="CI589">IF(T589="","",
IF(INDEX(Settings!$H:$H,MATCH(CI$1,Settings!$G:$G,0))=TRUE,
100-100*(T589-MINIFS(T:T,$E:$E,$E589))/(MAXIFS(T:T,$E:$E,$E589)-MINIFS(T:T,$E:$E,$E589)),
100*(T589-MINIFS(T:T,$E:$E,$E589))/(MAXIFS(T:T,$E:$E,$E589)-MINIFS(T:T,$E:$E,$E589))))</f>
        <v/>
      </c>
      <c r="CJ589" s="223" t="str">
        <f t="array" ref="CJ589">IF(U589="","",
IF(INDEX(Settings!$H:$H,MATCH(CJ$1,Settings!$G:$G,0))=TRUE,
100-100*(U589-MINIFS(U:U,$E:$E,$E589))/(MAXIFS(U:U,$E:$E,$E589)-MINIFS(U:U,$E:$E,$E589)),
100*(U589-MINIFS(U:U,$E:$E,$E589))/(MAXIFS(U:U,$E:$E,$E589)-MINIFS(U:U,$E:$E,$E589))))</f>
        <v/>
      </c>
      <c r="CK589" s="223" t="str">
        <f t="array" ref="CK589">IF(V589="","",
IF(INDEX(Settings!$H:$H,MATCH(CK$1,Settings!$G:$G,0))=TRUE,
100-100*(V589-MINIFS(V:V,$E:$E,$E589))/(MAXIFS(V:V,$E:$E,$E589)-MINIFS(V:V,$E:$E,$E589)),
100*(V589-MINIFS(V:V,$E:$E,$E589))/(MAXIFS(V:V,$E:$E,$E589)-MINIFS(V:V,$E:$E,$E589))))</f>
        <v/>
      </c>
      <c r="CL589" s="223" t="str">
        <f t="array" ref="CL589">IF(W589="","",
IF(INDEX(Settings!$H:$H,MATCH(CL$1,Settings!$G:$G,0))=TRUE,
100-100*(W589-MINIFS(W:W,$E:$E,$E589))/(MAXIFS(W:W,$E:$E,$E589)-MINIFS(W:W,$E:$E,$E589)),
100*(W589-MINIFS(W:W,$E:$E,$E589))/(MAXIFS(W:W,$E:$E,$E589)-MINIFS(W:W,$E:$E,$E589))))</f>
        <v/>
      </c>
      <c r="CM589" s="223" t="str">
        <f t="array" ref="CM589">IF(X589="","",
IF(INDEX(Settings!$H:$H,MATCH(CM$1,Settings!$G:$G,0))=TRUE,
100-100*(X589-MINIFS(X:X,$E:$E,$E589))/(MAXIFS(X:X,$E:$E,$E589)-MINIFS(X:X,$E:$E,$E589)),
100*(X589-MINIFS(X:X,$E:$E,$E589))/(MAXIFS(X:X,$E:$E,$E589)-MINIFS(X:X,$E:$E,$E589))))</f>
        <v/>
      </c>
      <c r="CN589" s="223" t="str">
        <f t="array" ref="CN589">IF(Y589="","",
IF(INDEX(Settings!$H:$H,MATCH(CN$1,Settings!$G:$G,0))=TRUE,
100-100*(Y589-MINIFS(Y:Y,$E:$E,$E589))/(MAXIFS(Y:Y,$E:$E,$E589)-MINIFS(Y:Y,$E:$E,$E589)),
100*(Y589-MINIFS(Y:Y,$E:$E,$E589))/(MAXIFS(Y:Y,$E:$E,$E589)-MINIFS(Y:Y,$E:$E,$E589))))</f>
        <v/>
      </c>
      <c r="CO589" s="223" t="str">
        <f t="array" ref="CO589">IF(Z589="","",
IF(INDEX(Settings!$H:$H,MATCH(CO$1,Settings!$G:$G,0))=TRUE,
100-100*(Z589-MINIFS(Z:Z,$E:$E,$E589))/(MAXIFS(Z:Z,$E:$E,$E589)-MINIFS(Z:Z,$E:$E,$E589)),
100*(Z589-MINIFS(Z:Z,$E:$E,$E589))/(MAXIFS(Z:Z,$E:$E,$E589)-MINIFS(Z:Z,$E:$E,$E589))))</f>
        <v/>
      </c>
      <c r="CP589" s="223" t="str">
        <f t="array" ref="CP589">IF(AA589="","",
IF(INDEX(Settings!$H:$H,MATCH(CP$1,Settings!$G:$G,0))=TRUE,
100-100*(AA589-MINIFS(AA:AA,$E:$E,$E589))/(MAXIFS(AA:AA,$E:$E,$E589)-MINIFS(AA:AA,$E:$E,$E589)),
100*(AA589-MINIFS(AA:AA,$E:$E,$E589))/(MAXIFS(AA:AA,$E:$E,$E589)-MINIFS(AA:AA,$E:$E,$E589))))</f>
        <v/>
      </c>
      <c r="CQ589" s="223" t="str">
        <f t="array" ref="CQ589">IF(AB589="","",
IF(INDEX(Settings!$H:$H,MATCH(CQ$1,Settings!$G:$G,0))=TRUE,
100-100*(AB589-MINIFS(AB:AB,$E:$E,$E589))/(MAXIFS(AB:AB,$E:$E,$E589)-MINIFS(AB:AB,$E:$E,$E589)),
100*(AB589-MINIFS(AB:AB,$E:$E,$E589))/(MAXIFS(AB:AB,$E:$E,$E589)-MINIFS(AB:AB,$E:$E,$E589))))</f>
        <v/>
      </c>
      <c r="CR589" s="223" t="str">
        <f t="array" ref="CR589">IF(AC589="","",
IF(INDEX(Settings!$H:$H,MATCH(CR$1,Settings!$G:$G,0))=TRUE,
100-100*(AC589-MINIFS(AC:AC,$E:$E,$E589))/(MAXIFS(AC:AC,$E:$E,$E589)-MINIFS(AC:AC,$E:$E,$E589)),
100*(AC589-MINIFS(AC:AC,$E:$E,$E589))/(MAXIFS(AC:AC,$E:$E,$E589)-MINIFS(AC:AC,$E:$E,$E589))))</f>
        <v/>
      </c>
      <c r="CS589" s="223" t="str">
        <f t="array" ref="CS589">IF(AD589="","",
IF(INDEX(Settings!$H:$H,MATCH(CS$1,Settings!$G:$G,0))=TRUE,
100-100*(AD589-MINIFS(AD:AD,$E:$E,$E589))/(MAXIFS(AD:AD,$E:$E,$E589)-MINIFS(AD:AD,$E:$E,$E589)),
100*(AD589-MINIFS(AD:AD,$E:$E,$E589))/(MAXIFS(AD:AD,$E:$E,$E589)-MINIFS(AD:AD,$E:$E,$E589))))</f>
        <v/>
      </c>
      <c r="CT589" s="223" t="str">
        <f t="array" ref="CT589">IF(AE589="","",
IF(INDEX(Settings!$H:$H,MATCH(CT$1,Settings!$G:$G,0))=TRUE,
100-100*(AE589-MINIFS(AE:AE,$E:$E,$E589))/(MAXIFS(AE:AE,$E:$E,$E589)-MINIFS(AE:AE,$E:$E,$E589)),
100*(AE589-MINIFS(AE:AE,$E:$E,$E589))/(MAXIFS(AE:AE,$E:$E,$E589)-MINIFS(AE:AE,$E:$E,$E589))))</f>
        <v/>
      </c>
      <c r="CU589" s="223" t="str">
        <f t="array" ref="CU589">IF(AF589="","",
IF(INDEX(Settings!$H:$H,MATCH(CU$1,Settings!$G:$G,0))=TRUE,
100-100*(AF589-MINIFS(AF:AF,$E:$E,$E589))/(MAXIFS(AF:AF,$E:$E,$E589)-MINIFS(AF:AF,$E:$E,$E589)),
100*(AF589-MINIFS(AF:AF,$E:$E,$E589))/(MAXIFS(AF:AF,$E:$E,$E589)-MINIFS(AF:AF,$E:$E,$E589))))</f>
        <v/>
      </c>
      <c r="CV589" s="223" t="str">
        <f t="array" ref="CV589">IF(AG589="","",
IF(INDEX(Settings!$H:$H,MATCH(CV$1,Settings!$G:$G,0))=TRUE,
100-100*(AG589-MINIFS(AG:AG,$E:$E,$E589))/(MAXIFS(AG:AG,$E:$E,$E589)-MINIFS(AG:AG,$E:$E,$E589)),
100*(AG589-MINIFS(AG:AG,$E:$E,$E589))/(MAXIFS(AG:AG,$E:$E,$E589)-MINIFS(AG:AG,$E:$E,$E589))))</f>
        <v/>
      </c>
      <c r="CW589" s="223" t="str">
        <f t="array" ref="CW589">IF(AH589="","",
IF(INDEX(Settings!$H:$H,MATCH(CW$1,Settings!$G:$G,0))=TRUE,
100-100*(AH589-MINIFS(AH:AH,$E:$E,$E589))/(MAXIFS(AH:AH,$E:$E,$E589)-MINIFS(AH:AH,$E:$E,$E589)),
100*(AH589-MINIFS(AH:AH,$E:$E,$E589))/(MAXIFS(AH:AH,$E:$E,$E589)-MINIFS(AH:AH,$E:$E,$E589))))</f>
        <v/>
      </c>
      <c r="CX589" s="223" t="str">
        <f t="array" ref="CX589">IF(AI589="","",
IF(INDEX(Settings!$H:$H,MATCH(CX$1,Settings!$G:$G,0))=TRUE,
100-100*(AI589-MINIFS(AI:AI,$E:$E,$E589))/(MAXIFS(AI:AI,$E:$E,$E589)-MINIFS(AI:AI,$E:$E,$E589)),
100*(AI589-MINIFS(AI:AI,$E:$E,$E589))/(MAXIFS(AI:AI,$E:$E,$E589)-MINIFS(AI:AI,$E:$E,$E589))))</f>
        <v/>
      </c>
      <c r="CY589" s="223" t="str">
        <f t="array" ref="CY589">IF(AJ589="","",
IF(INDEX(Settings!$H:$H,MATCH(CY$1,Settings!$G:$G,0))=TRUE,
100-100*(AJ589-MINIFS(AJ:AJ,$E:$E,$E589))/(MAXIFS(AJ:AJ,$E:$E,$E589)-MINIFS(AJ:AJ,$E:$E,$E589)),
100*(AJ589-MINIFS(AJ:AJ,$E:$E,$E589))/(MAXIFS(AJ:AJ,$E:$E,$E589)-MINIFS(AJ:AJ,$E:$E,$E589))))</f>
        <v/>
      </c>
      <c r="CZ589" s="223" t="str">
        <f t="array" ref="CZ589">IF(AK589="","",
IF(INDEX(Settings!$H:$H,MATCH(CZ$1,Settings!$G:$G,0))=TRUE,
100-100*(AK589-MINIFS(AK:AK,$E:$E,$E589))/(MAXIFS(AK:AK,$E:$E,$E589)-MINIFS(AK:AK,$E:$E,$E589)),
100*(AK589-MINIFS(AK:AK,$E:$E,$E589))/(MAXIFS(AK:AK,$E:$E,$E589)-MINIFS(AK:AK,$E:$E,$E589))))</f>
        <v/>
      </c>
      <c r="DA589" s="223" t="str">
        <f t="array" ref="DA589">IF(AL589="","",
IF(INDEX(Settings!$H:$H,MATCH(DA$1,Settings!$G:$G,0))=TRUE,
100-100*(AL589-MINIFS(AL:AL,$E:$E,$E589))/(MAXIFS(AL:AL,$E:$E,$E589)-MINIFS(AL:AL,$E:$E,$E589)),
100*(AL589-MINIFS(AL:AL,$E:$E,$E589))/(MAXIFS(AL:AL,$E:$E,$E589)-MINIFS(AL:AL,$E:$E,$E589))))</f>
        <v/>
      </c>
      <c r="DB589" s="223" t="str">
        <f t="array" ref="DB589">IF(AM589="","",
IF(INDEX(Settings!$H:$H,MATCH(DB$1,Settings!$G:$G,0))=TRUE,
100-100*(AM589-MINIFS(AM:AM,$E:$E,$E589))/(MAXIFS(AM:AM,$E:$E,$E589)-MINIFS(AM:AM,$E:$E,$E589)),
100*(AM589-MINIFS(AM:AM,$E:$E,$E589))/(MAXIFS(AM:AM,$E:$E,$E589)-MINIFS(AM:AM,$E:$E,$E589))))</f>
        <v/>
      </c>
      <c r="DC589" s="223" t="str">
        <f t="array" ref="DC589">IF(AN589="","",
IF(INDEX(Settings!$H:$H,MATCH(DC$1,Settings!$G:$G,0))=TRUE,
100-100*(AN589-MINIFS(AN:AN,$E:$E,$E589))/(MAXIFS(AN:AN,$E:$E,$E589)-MINIFS(AN:AN,$E:$E,$E589)),
100*(AN589-MINIFS(AN:AN,$E:$E,$E589))/(MAXIFS(AN:AN,$E:$E,$E589)-MINIFS(AN:AN,$E:$E,$E589))))</f>
        <v/>
      </c>
      <c r="DD589" s="223" t="str">
        <f t="array" ref="DD589">IF(AO589="","",
IF(INDEX(Settings!$H:$H,MATCH(DD$1,Settings!$G:$G,0))=TRUE,
100-100*(AO589-MINIFS(AO:AO,$E:$E,$E589))/(MAXIFS(AO:AO,$E:$E,$E589)-MINIFS(AO:AO,$E:$E,$E589)),
100*(AO589-MINIFS(AO:AO,$E:$E,$E589))/(MAXIFS(AO:AO,$E:$E,$E589)-MINIFS(AO:AO,$E:$E,$E589))))</f>
        <v/>
      </c>
      <c r="DE589" s="223" t="str">
        <f t="array" ref="DE589">IF(AP589="","",
IF(INDEX(Settings!$H:$H,MATCH(DE$1,Settings!$G:$G,0))=TRUE,
100-100*(AP589-MINIFS(AP:AP,$E:$E,$E589))/(MAXIFS(AP:AP,$E:$E,$E589)-MINIFS(AP:AP,$E:$E,$E589)),
100*(AP589-MINIFS(AP:AP,$E:$E,$E589))/(MAXIFS(AP:AP,$E:$E,$E589)-MINIFS(AP:AP,$E:$E,$E589))))</f>
        <v/>
      </c>
      <c r="DF589" s="223" t="str">
        <f t="array" ref="DF589">IF(AQ589="","",
IF(INDEX(Settings!$H:$H,MATCH(DF$1,Settings!$G:$G,0))=TRUE,
100-100*(AQ589-MINIFS(AQ:AQ,$E:$E,$E589))/(MAXIFS(AQ:AQ,$E:$E,$E589)-MINIFS(AQ:AQ,$E:$E,$E589)),
100*(AQ589-MINIFS(AQ:AQ,$E:$E,$E589))/(MAXIFS(AQ:AQ,$E:$E,$E589)-MINIFS(AQ:AQ,$E:$E,$E589))))</f>
        <v/>
      </c>
      <c r="DG589" s="223" t="str">
        <f t="array" ref="DG589">IF(AR589="","",
IF(INDEX(Settings!$H:$H,MATCH(DG$1,Settings!$G:$G,0))=TRUE,
100-100*(AR589-MINIFS(AR:AR,$E:$E,$E589))/(MAXIFS(AR:AR,$E:$E,$E589)-MINIFS(AR:AR,$E:$E,$E589)),
100*(AR589-MINIFS(AR:AR,$E:$E,$E589))/(MAXIFS(AR:AR,$E:$E,$E589)-MINIFS(AR:AR,$E:$E,$E589))))</f>
        <v/>
      </c>
      <c r="DH589" s="223" t="str">
        <f t="array" ref="DH589">IF(AS589="","",
IF(INDEX(Settings!$H:$H,MATCH(DH$1,Settings!$G:$G,0))=TRUE,
100-100*(AS589-MINIFS(AS:AS,$E:$E,$E589))/(MAXIFS(AS:AS,$E:$E,$E589)-MINIFS(AS:AS,$E:$E,$E589)),
100*(AS589-MINIFS(AS:AS,$E:$E,$E589))/(MAXIFS(AS:AS,$E:$E,$E589)-MINIFS(AS:AS,$E:$E,$E589))))</f>
        <v/>
      </c>
      <c r="DI589" s="223" t="str">
        <f t="array" ref="DI589">IF(AT589="","",
IF(INDEX(Settings!$H:$H,MATCH(DI$1,Settings!$G:$G,0))=TRUE,
100-100*(AT589-MINIFS(AT:AT,$E:$E,$E589))/(MAXIFS(AT:AT,$E:$E,$E589)-MINIFS(AT:AT,$E:$E,$E589)),
100*(AT589-MINIFS(AT:AT,$E:$E,$E589))/(MAXIFS(AT:AT,$E:$E,$E589)-MINIFS(AT:AT,$E:$E,$E589))))</f>
        <v/>
      </c>
      <c r="DJ589" s="223" t="str">
        <f t="array" ref="DJ589">IF(AU589="","",
IF(INDEX(Settings!$H:$H,MATCH(DJ$1,Settings!$G:$G,0))=TRUE,
100-100*(AU589-MINIFS(AU:AU,$E:$E,$E589))/(MAXIFS(AU:AU,$E:$E,$E589)-MINIFS(AU:AU,$E:$E,$E589)),
100*(AU589-MINIFS(AU:AU,$E:$E,$E589))/(MAXIFS(AU:AU,$E:$E,$E589)-MINIFS(AU:AU,$E:$E,$E589))))</f>
        <v/>
      </c>
      <c r="DK589" s="223" t="str">
        <f t="array" ref="DK589">IF(AV589="","",
IF(INDEX(Settings!$H:$H,MATCH(DK$1,Settings!$G:$G,0))=TRUE,
100-100*(AV589-MINIFS(AV:AV,$E:$E,$E589))/(MAXIFS(AV:AV,$E:$E,$E589)-MINIFS(AV:AV,$E:$E,$E589)),
100*(AV589-MINIFS(AV:AV,$E:$E,$E589))/(MAXIFS(AV:AV,$E:$E,$E589)-MINIFS(AV:AV,$E:$E,$E589))))</f>
        <v/>
      </c>
      <c r="DL589" s="223" t="str">
        <f t="array" ref="DL589">IF(AW589="","",
IF(INDEX(Settings!$H:$H,MATCH(DL$1,Settings!$G:$G,0))=TRUE,
100-100*(AW589-MINIFS(AW:AW,$E:$E,$E589))/(MAXIFS(AW:AW,$E:$E,$E589)-MINIFS(AW:AW,$E:$E,$E589)),
100*(AW589-MINIFS(AW:AW,$E:$E,$E589))/(MAXIFS(AW:AW,$E:$E,$E589)-MINIFS(AW:AW,$E:$E,$E589))))</f>
        <v/>
      </c>
      <c r="DM589" s="223" t="str">
        <f t="array" ref="DM589">IF(AX589="","",
IF(INDEX(Settings!$H:$H,MATCH(DM$1,Settings!$G:$G,0))=TRUE,
100-100*(AX589-MINIFS(AX:AX,$E:$E,$E589))/(MAXIFS(AX:AX,$E:$E,$E589)-MINIFS(AX:AX,$E:$E,$E589)),
100*(AX589-MINIFS(AX:AX,$E:$E,$E589))/(MAXIFS(AX:AX,$E:$E,$E589)-MINIFS(AX:AX,$E:$E,$E589))))</f>
        <v/>
      </c>
      <c r="DN589" s="223" t="str">
        <f t="array" ref="DN589">IF(AY589="","",
IF(INDEX(Settings!$H:$H,MATCH(DN$1,Settings!$G:$G,0))=TRUE,
100-100*(AY589-MINIFS(AY:AY,$E:$E,$E589))/(MAXIFS(AY:AY,$E:$E,$E589)-MINIFS(AY:AY,$E:$E,$E589)),
100*(AY589-MINIFS(AY:AY,$E:$E,$E589))/(MAXIFS(AY:AY,$E:$E,$E589)-MINIFS(AY:AY,$E:$E,$E589))))</f>
        <v/>
      </c>
      <c r="DO589" s="223" t="str">
        <f t="array" ref="DO589">IF(AZ589="","",
IF(INDEX(Settings!$H:$H,MATCH(DO$1,Settings!$G:$G,0))=TRUE,
100-100*(AZ589-MINIFS(AZ:AZ,$E:$E,$E589))/(MAXIFS(AZ:AZ,$E:$E,$E589)-MINIFS(AZ:AZ,$E:$E,$E589)),
100*(AZ589-MINIFS(AZ:AZ,$E:$E,$E589))/(MAXIFS(AZ:AZ,$E:$E,$E589)-MINIFS(AZ:AZ,$E:$E,$E589))))</f>
        <v/>
      </c>
      <c r="DP589" s="223" t="str">
        <f t="array" ref="DP589">IF(BA589="","",
IF(INDEX(Settings!$H:$H,MATCH(DP$1,Settings!$G:$G,0))=TRUE,
100-100*(BA589-MINIFS(BA:BA,$E:$E,$E589))/(MAXIFS(BA:BA,$E:$E,$E589)-MINIFS(BA:BA,$E:$E,$E589)),
100*(BA589-MINIFS(BA:BA,$E:$E,$E589))/(MAXIFS(BA:BA,$E:$E,$E589)-MINIFS(BA:BA,$E:$E,$E589))))</f>
        <v/>
      </c>
      <c r="DQ589" s="223" t="str">
        <f t="array" ref="DQ589">IF(BB589="","",
IF(INDEX(Settings!$H:$H,MATCH(DQ$1,Settings!$G:$G,0))=TRUE,
100-100*(BB589-MINIFS(BB:BB,$E:$E,$E589))/(MAXIFS(BB:BB,$E:$E,$E589)-MINIFS(BB:BB,$E:$E,$E589)),
100*(BB589-MINIFS(BB:BB,$E:$E,$E589))/(MAXIFS(BB:BB,$E:$E,$E589)-MINIFS(BB:BB,$E:$E,$E589))))</f>
        <v/>
      </c>
      <c r="DR589" s="223" t="str">
        <f t="array" ref="DR589">IF(BC589="","",
IF(INDEX(Settings!$H:$H,MATCH(DR$1,Settings!$G:$G,0))=TRUE,
100-100*(BC589-MINIFS(BC:BC,$E:$E,$E589))/(MAXIFS(BC:BC,$E:$E,$E589)-MINIFS(BC:BC,$E:$E,$E589)),
100*(BC589-MINIFS(BC:BC,$E:$E,$E589))/(MAXIFS(BC:BC,$E:$E,$E589)-MINIFS(BC:BC,$E:$E,$E589))))</f>
        <v/>
      </c>
      <c r="DS589" s="223" t="str">
        <f t="array" ref="DS589">IF(BD589="","",
IF(INDEX(Settings!$H:$H,MATCH(DS$1,Settings!$G:$G,0))=TRUE,
100-100*(BD589-MINIFS(BD:BD,$E:$E,$E589))/(MAXIFS(BD:BD,$E:$E,$E589)-MINIFS(BD:BD,$E:$E,$E589)),
100*(BD589-MINIFS(BD:BD,$E:$E,$E589))/(MAXIFS(BD:BD,$E:$E,$E589)-MINIFS(BD:BD,$E:$E,$E589))))</f>
        <v/>
      </c>
      <c r="DT589" s="223" t="str">
        <f t="array" ref="DT589">IF(BE589="","",
IF(INDEX(Settings!$H:$H,MATCH(DT$1,Settings!$G:$G,0))=TRUE,
100-100*(BE589-MINIFS(BE:BE,$E:$E,$E589))/(MAXIFS(BE:BE,$E:$E,$E589)-MINIFS(BE:BE,$E:$E,$E589)),
100*(BE589-MINIFS(BE:BE,$E:$E,$E589))/(MAXIFS(BE:BE,$E:$E,$E589)-MINIFS(BE:BE,$E:$E,$E589))))</f>
        <v/>
      </c>
      <c r="DU589" s="223" t="str">
        <f t="array" ref="DU589">IF(BF589="","",
IF(INDEX(Settings!$H:$H,MATCH(DU$1,Settings!$G:$G,0))=TRUE,
100-100*(BF589-MINIFS(BF:BF,$E:$E,$E589))/(MAXIFS(BF:BF,$E:$E,$E589)-MINIFS(BF:BF,$E:$E,$E589)),
100*(BF589-MINIFS(BF:BF,$E:$E,$E589))/(MAXIFS(BF:BF,$E:$E,$E589)-MINIFS(BF:BF,$E:$E,$E589))))</f>
        <v/>
      </c>
      <c r="DV589" s="223" t="str">
        <f t="array" ref="DV589">IF(BG589="","",
IF(INDEX(Settings!$H:$H,MATCH(DV$1,Settings!$G:$G,0))=TRUE,
100-100*(BG589-MINIFS(BG:BG,$E:$E,$E589))/(MAXIFS(BG:BG,$E:$E,$E589)-MINIFS(BG:BG,$E:$E,$E589)),
100*(BG589-MINIFS(BG:BG,$E:$E,$E589))/(MAXIFS(BG:BG,$E:$E,$E589)-MINIFS(BG:BG,$E:$E,$E589))))</f>
        <v/>
      </c>
      <c r="DW589" s="223" t="str">
        <f t="array" ref="DW589">IF(BH589="","",
IF(INDEX(Settings!$H:$H,MATCH(DW$1,Settings!$G:$G,0))=TRUE,
100-100*(BH589-MINIFS(BH:BH,$E:$E,$E589))/(MAXIFS(BH:BH,$E:$E,$E589)-MINIFS(BH:BH,$E:$E,$E589)),
100*(BH589-MINIFS(BH:BH,$E:$E,$E589))/(MAXIFS(BH:BH,$E:$E,$E589)-MINIFS(BH:BH,$E:$E,$E589))))</f>
        <v/>
      </c>
      <c r="DX589" s="223" t="str">
        <f t="array" ref="DX589">IF(BI589="","",
IF(INDEX(Settings!$H:$H,MATCH(DX$1,Settings!$G:$G,0))=TRUE,
100-100*(BI589-MINIFS(BI:BI,$E:$E,$E589))/(MAXIFS(BI:BI,$E:$E,$E589)-MINIFS(BI:BI,$E:$E,$E589)),
100*(BI589-MINIFS(BI:BI,$E:$E,$E589))/(MAXIFS(BI:BI,$E:$E,$E589)-MINIFS(BI:BI,$E:$E,$E589))))</f>
        <v/>
      </c>
      <c r="DY589" s="223" t="str">
        <f t="array" ref="DY589">IF(BJ589="","",
IF(INDEX(Settings!$H:$H,MATCH(DY$1,Settings!$G:$G,0))=TRUE,
100-100*(BJ589-MINIFS(BJ:BJ,$E:$E,$E589))/(MAXIFS(BJ:BJ,$E:$E,$E589)-MINIFS(BJ:BJ,$E:$E,$E589)),
100*(BJ589-MINIFS(BJ:BJ,$E:$E,$E589))/(MAXIFS(BJ:BJ,$E:$E,$E589)-MINIFS(BJ:BJ,$E:$E,$E589))))</f>
        <v/>
      </c>
      <c r="DZ589" s="225"/>
      <c r="EA589" s="225"/>
      <c r="EB589" s="225" t="str">
        <f t="shared" si="8"/>
        <v/>
      </c>
      <c r="EC589" s="225" t="str">
        <f t="shared" si="9"/>
        <v/>
      </c>
      <c r="ED589" s="225" t="str">
        <f t="shared" si="10"/>
        <v/>
      </c>
      <c r="EE589" s="225" t="str">
        <f t="shared" si="11"/>
        <v/>
      </c>
      <c r="EF589" s="225" t="str">
        <f t="shared" si="12"/>
        <v/>
      </c>
      <c r="EG589" s="225" t="str">
        <f t="shared" si="13"/>
        <v/>
      </c>
      <c r="EH589" s="225"/>
      <c r="EI589" s="225"/>
      <c r="EJ589" s="225"/>
      <c r="EK589" s="225"/>
      <c r="EL589" s="225"/>
      <c r="EM589" s="225"/>
    </row>
    <row r="590">
      <c r="A590" s="231"/>
      <c r="B590" s="231"/>
      <c r="C590" s="231"/>
      <c r="D590" s="231" t="str">
        <f t="array" ref="D590">IFERROR(INDEX(Profiles!$B:$B,MATCH($A590,Profiles!$A:$A,0)),"")</f>
        <v/>
      </c>
      <c r="E590" s="231"/>
      <c r="F590" s="231"/>
      <c r="G590" s="231"/>
      <c r="H590" s="231"/>
      <c r="I590" s="231" t="str">
        <f>IF(A590="","",IF(Settings!$N$3="DATE",F590&amp;": "&amp;TEXT(B590,"M/DD/YY"),F590&amp;": "&amp;H590))</f>
        <v/>
      </c>
      <c r="J590" s="231"/>
      <c r="K590" s="231"/>
      <c r="L590" s="231"/>
      <c r="M590" s="232" t="str">
        <f t="shared" si="14"/>
        <v/>
      </c>
      <c r="N590" s="231"/>
      <c r="O590" s="231"/>
      <c r="P590" s="231"/>
      <c r="Q590" s="231"/>
      <c r="R590" s="231"/>
      <c r="S590" s="230" t="str">
        <f>IFERROR(VLOOKUP(AF590, 'YOYO IR Scores'!A:C, 3, FALSE), "")
</f>
        <v/>
      </c>
      <c r="T590" s="231"/>
      <c r="U590" s="231"/>
      <c r="V590" s="231"/>
      <c r="W590" s="231"/>
      <c r="X590" s="233" t="str">
        <f t="shared" si="4"/>
        <v/>
      </c>
      <c r="Y590" s="234" t="str">
        <f t="shared" si="5"/>
        <v/>
      </c>
      <c r="Z590" s="234" t="str">
        <f t="shared" si="6"/>
        <v/>
      </c>
      <c r="AA590" s="233" t="str">
        <f t="shared" si="7"/>
        <v/>
      </c>
      <c r="AB590" s="232"/>
      <c r="AC590" s="232"/>
      <c r="AD590" s="232"/>
      <c r="AE590" s="232" t="str">
        <f>IFERROR(VLOOKUP(AF590, 'YOYO IR Scores'!A:C, 2, FALSE), "")</f>
        <v/>
      </c>
      <c r="AF590" s="232"/>
      <c r="AG590" s="23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c r="BD590" s="232"/>
      <c r="BE590" s="232"/>
      <c r="BF590" s="232"/>
      <c r="BG590" s="232"/>
      <c r="BH590" s="232"/>
      <c r="BI590" s="232"/>
      <c r="BJ590" s="232"/>
      <c r="BK590" s="232" t="str">
        <f t="array" ref="BK590">IF(J590="","",
IF(INDEX(Settings!$H:$H,MATCH(BY$1,Settings!$G:$G,0))=TRUE,
100-100*(J590-MIN(J:J))/(MAX(J:J)-MIN(J:J)),
100*(J590-MIN(J:J))/(MAX(J:J)-MIN(J:J))))</f>
        <v/>
      </c>
      <c r="BL590" s="232" t="str">
        <f t="array" ref="BL590">IF(J590="","",
IF(INDEX(Settings!$H:$H,MATCH(BY$1,Settings!$G:$G,0))=TRUE,
100-100*(J590-MINIFS(J:J,$E:$E,$E590))/(MAXIFS(J:J,$E:$E,$E590)-MINIFS(J:J,$E:$E,$E590)),
100*(J590-MINIFS(J:J,$E:$E,$E590))/(MAXIFS(J:J,$E:$E,$E590)-MINIFS(J:J,$E:$E,$E590))))</f>
        <v/>
      </c>
      <c r="BM590" s="232" t="str">
        <f t="array" ref="BM590">IF(J590="","",
IF(INDEX(Settings!$H:$H,MATCH(BY$1,Settings!$G:$G,0))=TRUE,
100-100*(J590-MINIFS(J:J,$E:$E,$E590,$I:$I,$I590))/(MAXIFS(J:J,$E:$E,$E590,$I:$I,$I590)-MINIFS(J:J,$E:$E,$E590,$I:$I,$I590)),
100*(J590-MINIFS(J:J,$E:$E,$E590,$I:$I,$I590))/(MAXIFS(J:J,$E:$E,$E590,$I:$I,$I590)-MINIFS(J:J,$E:$E,$E590,$I:$I,$I590))))</f>
        <v/>
      </c>
      <c r="BN590" s="231" t="str">
        <f t="array" ref="BN590">IF(J590="","",
IF(INDEX(Settings!$H:$H,MATCH(BY$1,Settings!$G:$G,0))=TRUE,
100-100*PERCENTRANK(J:J,J590),
100*PERCENTRANK(J:J,J590)))</f>
        <v/>
      </c>
      <c r="BO590" s="231" t="str">
        <f>IFERROR(__xludf.DUMMYFUNCTION("IF(J590="""","""",
IF(INDEX(Settings!$H:$H,MATCH(BY$1,Settings!$G:$G,0))=TRUE,
100-100*PERCENTRANK(FILTER(J:J,$E:$E=$E590),J590),
100*PERCENTRANK(FILTER(J:J,$E:$E=$E590),J590)))"),"")</f>
        <v/>
      </c>
      <c r="BP590" s="231" t="str">
        <f>IFERROR(__xludf.DUMMYFUNCTION("IF(J590="""","""",
IF(INDEX(Settings!$H:$H,MATCH(BY$1,Settings!$G:$G,0))=TRUE,
100-100*PERCENTRANK(FILTER(J:J,$E:$E=$E590,$I:$I=$I590),J590),
100*PERCENTRANK(FILTER(J:J,$E:$E=$E590,$I:$I=$I590),J590)))"),"")</f>
        <v/>
      </c>
      <c r="BQ590" s="233" t="str">
        <f t="array" ref="BQ590">IF(J590="","",
IF(INDEX(Settings!$H:$H,MATCH(BY$1,Settings!$G:$G,0))=TRUE,
-1*(J590-AVERAGE(J:J))/STDEV(J:J),
(J590-AVERAGE(J:J))/STDEV(J:J)))</f>
        <v/>
      </c>
      <c r="BR590" s="233" t="str">
        <f>IFERROR(__xludf.DUMMYFUNCTION("IF(J590="""","""",
IF(INDEX(Settings!$H:$H,MATCH(BY$1,Settings!$G:$G,0))=TRUE,
-1*(J590-AVERAGEIFS(J:J,$E:$E,$E590))/STDEV(FILTER(J:J,$E:$E=$E590)),
(J590-AVERAGEIFS(J:J,$E:$E,$E590))/STDEV(FILTER(J:J,$E:$E=$E590))))"),"")</f>
        <v/>
      </c>
      <c r="BS590" s="233"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1"/>
      <c r="BX590" s="231"/>
      <c r="BY590" s="232" t="str">
        <f t="array" ref="BY590">IF(J590="","",
IF(INDEX(Settings!$H:$H,MATCH(BY$1,Settings!$G:$G,0))=TRUE,
100-100*(J590-MINIFS(J:J,$E:$E,$E590))/(MAXIFS(J:J,$E:$E,$E590)-MINIFS(J:J,$E:$E,$E590)),
100*(J590-MINIFS(J:J,$E:$E,$E590))/(MAXIFS(J:J,$E:$E,$E590)-MINIFS(J:J,$E:$E,$E590))))</f>
        <v/>
      </c>
      <c r="BZ590" s="232" t="str">
        <f t="array" ref="BZ590">IF(K590="","",
IF(INDEX(Settings!$H:$H,MATCH(BZ$1,Settings!$G:$G,0))=TRUE,
100-100*(K590-MINIFS(K:K,$E:$E,$E590))/(MAXIFS(K:K,$E:$E,$E590)-MINIFS(K:K,$E:$E,$E590)),
100*(K590-MINIFS(K:K,$E:$E,$E590))/(MAXIFS(K:K,$E:$E,$E590)-MINIFS(K:K,$E:$E,$E590))))</f>
        <v/>
      </c>
      <c r="CA590" s="232" t="str">
        <f t="array" ref="CA590">IF(L590="","",
IF(INDEX(Settings!$H:$H,MATCH(CA$1,Settings!$G:$G,0))=TRUE,
100-100*(L590-MINIFS(L:L,$E:$E,$E590))/(MAXIFS(L:L,$E:$E,$E590)-MINIFS(L:L,$E:$E,$E590)),
100*(L590-MINIFS(L:L,$E:$E,$E590))/(MAXIFS(L:L,$E:$E,$E590)-MINIFS(L:L,$E:$E,$E590))))</f>
        <v/>
      </c>
      <c r="CB590" s="232" t="str">
        <f t="array" ref="CB590">IF(M590="","",
IF(INDEX(Settings!$H:$H,MATCH(CB$1,Settings!$G:$G,0))=TRUE,
100-100*(M590-MINIFS(M:M,$E:$E,$E590))/(MAXIFS(M:M,$E:$E,$E590)-MINIFS(M:M,$E:$E,$E590)),
100*(M590-MINIFS(M:M,$E:$E,$E590))/(MAXIFS(M:M,$E:$E,$E590)-MINIFS(M:M,$E:$E,$E590))))</f>
        <v/>
      </c>
      <c r="CC590" s="232" t="str">
        <f t="array" ref="CC590">IF(N590="","",
IF(INDEX(Settings!$H:$H,MATCH(CC$1,Settings!$G:$G,0))=TRUE,
100-100*(N590-MINIFS(N:N,$E:$E,$E590))/(MAXIFS(N:N,$E:$E,$E590)-MINIFS(N:N,$E:$E,$E590)),
100*(N590-MINIFS(N:N,$E:$E,$E590))/(MAXIFS(N:N,$E:$E,$E590)-MINIFS(N:N,$E:$E,$E590))))</f>
        <v/>
      </c>
      <c r="CD590" s="232" t="str">
        <f t="array" ref="CD590">IF(O590="","",
IF(INDEX(Settings!$H:$H,MATCH(CD$1,Settings!$G:$G,0))=TRUE,
100-100*(O590-MINIFS(O:O,$E:$E,$E590))/(MAXIFS(O:O,$E:$E,$E590)-MINIFS(O:O,$E:$E,$E590)),
100*(O590-MINIFS(O:O,$E:$E,$E590))/(MAXIFS(O:O,$E:$E,$E590)-MINIFS(O:O,$E:$E,$E590))))</f>
        <v/>
      </c>
      <c r="CE590" s="232" t="str">
        <f t="array" ref="CE590">IF(P590="","",
IF(INDEX(Settings!$H:$H,MATCH(CE$1,Settings!$G:$G,0))=TRUE,
100-100*(P590-MINIFS(P:P,$E:$E,$E590))/(MAXIFS(P:P,$E:$E,$E590)-MINIFS(P:P,$E:$E,$E590)),
100*(P590-MINIFS(P:P,$E:$E,$E590))/(MAXIFS(P:P,$E:$E,$E590)-MINIFS(P:P,$E:$E,$E590))))</f>
        <v/>
      </c>
      <c r="CF590" s="232" t="str">
        <f t="array" ref="CF590">IF(Q590="","",
IF(INDEX(Settings!$H:$H,MATCH(CF$1,Settings!$G:$G,0))=TRUE,
100-100*(Q590-MINIFS(Q:Q,$E:$E,$E590))/(MAXIFS(Q:Q,$E:$E,$E590)-MINIFS(Q:Q,$E:$E,$E590)),
100*(Q590-MINIFS(Q:Q,$E:$E,$E590))/(MAXIFS(Q:Q,$E:$E,$E590)-MINIFS(Q:Q,$E:$E,$E590))))</f>
        <v/>
      </c>
      <c r="CG590" s="232" t="str">
        <f t="array" ref="CG590">IF(R590="","",
IF(INDEX(Settings!$H:$H,MATCH(CG$1,Settings!$G:$G,0))=TRUE,
100-100*(R590-MINIFS(R:R,$E:$E,$E590))/(MAXIFS(R:R,$E:$E,$E590)-MINIFS(R:R,$E:$E,$E590)),
100*(R590-MINIFS(R:R,$E:$E,$E590))/(MAXIFS(R:R,$E:$E,$E590)-MINIFS(R:R,$E:$E,$E590))))</f>
        <v/>
      </c>
      <c r="CH590" s="232" t="str">
        <f t="array" ref="CH590">IF(S590="","",
IF(INDEX(Settings!$H:$H,MATCH(CH$1,Settings!$G:$G,0))=TRUE,
100-100*(S590-MINIFS(S:S,$E:$E,$E590))/(MAXIFS(S:S,$E:$E,$E590)-MINIFS(S:S,$E:$E,$E590)),
100*(S590-MINIFS(S:S,$E:$E,$E590))/(MAXIFS(S:S,$E:$E,$E590)-MINIFS(S:S,$E:$E,$E590))))</f>
        <v/>
      </c>
      <c r="CI590" s="232" t="str">
        <f t="array" ref="CI590">IF(T590="","",
IF(INDEX(Settings!$H:$H,MATCH(CI$1,Settings!$G:$G,0))=TRUE,
100-100*(T590-MINIFS(T:T,$E:$E,$E590))/(MAXIFS(T:T,$E:$E,$E590)-MINIFS(T:T,$E:$E,$E590)),
100*(T590-MINIFS(T:T,$E:$E,$E590))/(MAXIFS(T:T,$E:$E,$E590)-MINIFS(T:T,$E:$E,$E590))))</f>
        <v/>
      </c>
      <c r="CJ590" s="232" t="str">
        <f t="array" ref="CJ590">IF(U590="","",
IF(INDEX(Settings!$H:$H,MATCH(CJ$1,Settings!$G:$G,0))=TRUE,
100-100*(U590-MINIFS(U:U,$E:$E,$E590))/(MAXIFS(U:U,$E:$E,$E590)-MINIFS(U:U,$E:$E,$E590)),
100*(U590-MINIFS(U:U,$E:$E,$E590))/(MAXIFS(U:U,$E:$E,$E590)-MINIFS(U:U,$E:$E,$E590))))</f>
        <v/>
      </c>
      <c r="CK590" s="232" t="str">
        <f t="array" ref="CK590">IF(V590="","",
IF(INDEX(Settings!$H:$H,MATCH(CK$1,Settings!$G:$G,0))=TRUE,
100-100*(V590-MINIFS(V:V,$E:$E,$E590))/(MAXIFS(V:V,$E:$E,$E590)-MINIFS(V:V,$E:$E,$E590)),
100*(V590-MINIFS(V:V,$E:$E,$E590))/(MAXIFS(V:V,$E:$E,$E590)-MINIFS(V:V,$E:$E,$E590))))</f>
        <v/>
      </c>
      <c r="CL590" s="232" t="str">
        <f t="array" ref="CL590">IF(W590="","",
IF(INDEX(Settings!$H:$H,MATCH(CL$1,Settings!$G:$G,0))=TRUE,
100-100*(W590-MINIFS(W:W,$E:$E,$E590))/(MAXIFS(W:W,$E:$E,$E590)-MINIFS(W:W,$E:$E,$E590)),
100*(W590-MINIFS(W:W,$E:$E,$E590))/(MAXIFS(W:W,$E:$E,$E590)-MINIFS(W:W,$E:$E,$E590))))</f>
        <v/>
      </c>
      <c r="CM590" s="232" t="str">
        <f t="array" ref="CM590">IF(X590="","",
IF(INDEX(Settings!$H:$H,MATCH(CM$1,Settings!$G:$G,0))=TRUE,
100-100*(X590-MINIFS(X:X,$E:$E,$E590))/(MAXIFS(X:X,$E:$E,$E590)-MINIFS(X:X,$E:$E,$E590)),
100*(X590-MINIFS(X:X,$E:$E,$E590))/(MAXIFS(X:X,$E:$E,$E590)-MINIFS(X:X,$E:$E,$E590))))</f>
        <v/>
      </c>
      <c r="CN590" s="232" t="str">
        <f t="array" ref="CN590">IF(Y590="","",
IF(INDEX(Settings!$H:$H,MATCH(CN$1,Settings!$G:$G,0))=TRUE,
100-100*(Y590-MINIFS(Y:Y,$E:$E,$E590))/(MAXIFS(Y:Y,$E:$E,$E590)-MINIFS(Y:Y,$E:$E,$E590)),
100*(Y590-MINIFS(Y:Y,$E:$E,$E590))/(MAXIFS(Y:Y,$E:$E,$E590)-MINIFS(Y:Y,$E:$E,$E590))))</f>
        <v/>
      </c>
      <c r="CO590" s="232" t="str">
        <f t="array" ref="CO590">IF(Z590="","",
IF(INDEX(Settings!$H:$H,MATCH(CO$1,Settings!$G:$G,0))=TRUE,
100-100*(Z590-MINIFS(Z:Z,$E:$E,$E590))/(MAXIFS(Z:Z,$E:$E,$E590)-MINIFS(Z:Z,$E:$E,$E590)),
100*(Z590-MINIFS(Z:Z,$E:$E,$E590))/(MAXIFS(Z:Z,$E:$E,$E590)-MINIFS(Z:Z,$E:$E,$E590))))</f>
        <v/>
      </c>
      <c r="CP590" s="232" t="str">
        <f t="array" ref="CP590">IF(AA590="","",
IF(INDEX(Settings!$H:$H,MATCH(CP$1,Settings!$G:$G,0))=TRUE,
100-100*(AA590-MINIFS(AA:AA,$E:$E,$E590))/(MAXIFS(AA:AA,$E:$E,$E590)-MINIFS(AA:AA,$E:$E,$E590)),
100*(AA590-MINIFS(AA:AA,$E:$E,$E590))/(MAXIFS(AA:AA,$E:$E,$E590)-MINIFS(AA:AA,$E:$E,$E590))))</f>
        <v/>
      </c>
      <c r="CQ590" s="232" t="str">
        <f t="array" ref="CQ590">IF(AB590="","",
IF(INDEX(Settings!$H:$H,MATCH(CQ$1,Settings!$G:$G,0))=TRUE,
100-100*(AB590-MINIFS(AB:AB,$E:$E,$E590))/(MAXIFS(AB:AB,$E:$E,$E590)-MINIFS(AB:AB,$E:$E,$E590)),
100*(AB590-MINIFS(AB:AB,$E:$E,$E590))/(MAXIFS(AB:AB,$E:$E,$E590)-MINIFS(AB:AB,$E:$E,$E590))))</f>
        <v/>
      </c>
      <c r="CR590" s="232" t="str">
        <f t="array" ref="CR590">IF(AC590="","",
IF(INDEX(Settings!$H:$H,MATCH(CR$1,Settings!$G:$G,0))=TRUE,
100-100*(AC590-MINIFS(AC:AC,$E:$E,$E590))/(MAXIFS(AC:AC,$E:$E,$E590)-MINIFS(AC:AC,$E:$E,$E590)),
100*(AC590-MINIFS(AC:AC,$E:$E,$E590))/(MAXIFS(AC:AC,$E:$E,$E590)-MINIFS(AC:AC,$E:$E,$E590))))</f>
        <v/>
      </c>
      <c r="CS590" s="232" t="str">
        <f t="array" ref="CS590">IF(AD590="","",
IF(INDEX(Settings!$H:$H,MATCH(CS$1,Settings!$G:$G,0))=TRUE,
100-100*(AD590-MINIFS(AD:AD,$E:$E,$E590))/(MAXIFS(AD:AD,$E:$E,$E590)-MINIFS(AD:AD,$E:$E,$E590)),
100*(AD590-MINIFS(AD:AD,$E:$E,$E590))/(MAXIFS(AD:AD,$E:$E,$E590)-MINIFS(AD:AD,$E:$E,$E590))))</f>
        <v/>
      </c>
      <c r="CT590" s="232" t="str">
        <f t="array" ref="CT590">IF(AE590="","",
IF(INDEX(Settings!$H:$H,MATCH(CT$1,Settings!$G:$G,0))=TRUE,
100-100*(AE590-MINIFS(AE:AE,$E:$E,$E590))/(MAXIFS(AE:AE,$E:$E,$E590)-MINIFS(AE:AE,$E:$E,$E590)),
100*(AE590-MINIFS(AE:AE,$E:$E,$E590))/(MAXIFS(AE:AE,$E:$E,$E590)-MINIFS(AE:AE,$E:$E,$E590))))</f>
        <v/>
      </c>
      <c r="CU590" s="232" t="str">
        <f t="array" ref="CU590">IF(AF590="","",
IF(INDEX(Settings!$H:$H,MATCH(CU$1,Settings!$G:$G,0))=TRUE,
100-100*(AF590-MINIFS(AF:AF,$E:$E,$E590))/(MAXIFS(AF:AF,$E:$E,$E590)-MINIFS(AF:AF,$E:$E,$E590)),
100*(AF590-MINIFS(AF:AF,$E:$E,$E590))/(MAXIFS(AF:AF,$E:$E,$E590)-MINIFS(AF:AF,$E:$E,$E590))))</f>
        <v/>
      </c>
      <c r="CV590" s="232" t="str">
        <f t="array" ref="CV590">IF(AG590="","",
IF(INDEX(Settings!$H:$H,MATCH(CV$1,Settings!$G:$G,0))=TRUE,
100-100*(AG590-MINIFS(AG:AG,$E:$E,$E590))/(MAXIFS(AG:AG,$E:$E,$E590)-MINIFS(AG:AG,$E:$E,$E590)),
100*(AG590-MINIFS(AG:AG,$E:$E,$E590))/(MAXIFS(AG:AG,$E:$E,$E590)-MINIFS(AG:AG,$E:$E,$E590))))</f>
        <v/>
      </c>
      <c r="CW590" s="232" t="str">
        <f t="array" ref="CW590">IF(AH590="","",
IF(INDEX(Settings!$H:$H,MATCH(CW$1,Settings!$G:$G,0))=TRUE,
100-100*(AH590-MINIFS(AH:AH,$E:$E,$E590))/(MAXIFS(AH:AH,$E:$E,$E590)-MINIFS(AH:AH,$E:$E,$E590)),
100*(AH590-MINIFS(AH:AH,$E:$E,$E590))/(MAXIFS(AH:AH,$E:$E,$E590)-MINIFS(AH:AH,$E:$E,$E590))))</f>
        <v/>
      </c>
      <c r="CX590" s="232" t="str">
        <f t="array" ref="CX590">IF(AI590="","",
IF(INDEX(Settings!$H:$H,MATCH(CX$1,Settings!$G:$G,0))=TRUE,
100-100*(AI590-MINIFS(AI:AI,$E:$E,$E590))/(MAXIFS(AI:AI,$E:$E,$E590)-MINIFS(AI:AI,$E:$E,$E590)),
100*(AI590-MINIFS(AI:AI,$E:$E,$E590))/(MAXIFS(AI:AI,$E:$E,$E590)-MINIFS(AI:AI,$E:$E,$E590))))</f>
        <v/>
      </c>
      <c r="CY590" s="232" t="str">
        <f t="array" ref="CY590">IF(AJ590="","",
IF(INDEX(Settings!$H:$H,MATCH(CY$1,Settings!$G:$G,0))=TRUE,
100-100*(AJ590-MINIFS(AJ:AJ,$E:$E,$E590))/(MAXIFS(AJ:AJ,$E:$E,$E590)-MINIFS(AJ:AJ,$E:$E,$E590)),
100*(AJ590-MINIFS(AJ:AJ,$E:$E,$E590))/(MAXIFS(AJ:AJ,$E:$E,$E590)-MINIFS(AJ:AJ,$E:$E,$E590))))</f>
        <v/>
      </c>
      <c r="CZ590" s="232" t="str">
        <f t="array" ref="CZ590">IF(AK590="","",
IF(INDEX(Settings!$H:$H,MATCH(CZ$1,Settings!$G:$G,0))=TRUE,
100-100*(AK590-MINIFS(AK:AK,$E:$E,$E590))/(MAXIFS(AK:AK,$E:$E,$E590)-MINIFS(AK:AK,$E:$E,$E590)),
100*(AK590-MINIFS(AK:AK,$E:$E,$E590))/(MAXIFS(AK:AK,$E:$E,$E590)-MINIFS(AK:AK,$E:$E,$E590))))</f>
        <v/>
      </c>
      <c r="DA590" s="232" t="str">
        <f t="array" ref="DA590">IF(AL590="","",
IF(INDEX(Settings!$H:$H,MATCH(DA$1,Settings!$G:$G,0))=TRUE,
100-100*(AL590-MINIFS(AL:AL,$E:$E,$E590))/(MAXIFS(AL:AL,$E:$E,$E590)-MINIFS(AL:AL,$E:$E,$E590)),
100*(AL590-MINIFS(AL:AL,$E:$E,$E590))/(MAXIFS(AL:AL,$E:$E,$E590)-MINIFS(AL:AL,$E:$E,$E590))))</f>
        <v/>
      </c>
      <c r="DB590" s="232" t="str">
        <f t="array" ref="DB590">IF(AM590="","",
IF(INDEX(Settings!$H:$H,MATCH(DB$1,Settings!$G:$G,0))=TRUE,
100-100*(AM590-MINIFS(AM:AM,$E:$E,$E590))/(MAXIFS(AM:AM,$E:$E,$E590)-MINIFS(AM:AM,$E:$E,$E590)),
100*(AM590-MINIFS(AM:AM,$E:$E,$E590))/(MAXIFS(AM:AM,$E:$E,$E590)-MINIFS(AM:AM,$E:$E,$E590))))</f>
        <v/>
      </c>
      <c r="DC590" s="232" t="str">
        <f t="array" ref="DC590">IF(AN590="","",
IF(INDEX(Settings!$H:$H,MATCH(DC$1,Settings!$G:$G,0))=TRUE,
100-100*(AN590-MINIFS(AN:AN,$E:$E,$E590))/(MAXIFS(AN:AN,$E:$E,$E590)-MINIFS(AN:AN,$E:$E,$E590)),
100*(AN590-MINIFS(AN:AN,$E:$E,$E590))/(MAXIFS(AN:AN,$E:$E,$E590)-MINIFS(AN:AN,$E:$E,$E590))))</f>
        <v/>
      </c>
      <c r="DD590" s="232" t="str">
        <f t="array" ref="DD590">IF(AO590="","",
IF(INDEX(Settings!$H:$H,MATCH(DD$1,Settings!$G:$G,0))=TRUE,
100-100*(AO590-MINIFS(AO:AO,$E:$E,$E590))/(MAXIFS(AO:AO,$E:$E,$E590)-MINIFS(AO:AO,$E:$E,$E590)),
100*(AO590-MINIFS(AO:AO,$E:$E,$E590))/(MAXIFS(AO:AO,$E:$E,$E590)-MINIFS(AO:AO,$E:$E,$E590))))</f>
        <v/>
      </c>
      <c r="DE590" s="232" t="str">
        <f t="array" ref="DE590">IF(AP590="","",
IF(INDEX(Settings!$H:$H,MATCH(DE$1,Settings!$G:$G,0))=TRUE,
100-100*(AP590-MINIFS(AP:AP,$E:$E,$E590))/(MAXIFS(AP:AP,$E:$E,$E590)-MINIFS(AP:AP,$E:$E,$E590)),
100*(AP590-MINIFS(AP:AP,$E:$E,$E590))/(MAXIFS(AP:AP,$E:$E,$E590)-MINIFS(AP:AP,$E:$E,$E590))))</f>
        <v/>
      </c>
      <c r="DF590" s="232" t="str">
        <f t="array" ref="DF590">IF(AQ590="","",
IF(INDEX(Settings!$H:$H,MATCH(DF$1,Settings!$G:$G,0))=TRUE,
100-100*(AQ590-MINIFS(AQ:AQ,$E:$E,$E590))/(MAXIFS(AQ:AQ,$E:$E,$E590)-MINIFS(AQ:AQ,$E:$E,$E590)),
100*(AQ590-MINIFS(AQ:AQ,$E:$E,$E590))/(MAXIFS(AQ:AQ,$E:$E,$E590)-MINIFS(AQ:AQ,$E:$E,$E590))))</f>
        <v/>
      </c>
      <c r="DG590" s="232" t="str">
        <f t="array" ref="DG590">IF(AR590="","",
IF(INDEX(Settings!$H:$H,MATCH(DG$1,Settings!$G:$G,0))=TRUE,
100-100*(AR590-MINIFS(AR:AR,$E:$E,$E590))/(MAXIFS(AR:AR,$E:$E,$E590)-MINIFS(AR:AR,$E:$E,$E590)),
100*(AR590-MINIFS(AR:AR,$E:$E,$E590))/(MAXIFS(AR:AR,$E:$E,$E590)-MINIFS(AR:AR,$E:$E,$E590))))</f>
        <v/>
      </c>
      <c r="DH590" s="232" t="str">
        <f t="array" ref="DH590">IF(AS590="","",
IF(INDEX(Settings!$H:$H,MATCH(DH$1,Settings!$G:$G,0))=TRUE,
100-100*(AS590-MINIFS(AS:AS,$E:$E,$E590))/(MAXIFS(AS:AS,$E:$E,$E590)-MINIFS(AS:AS,$E:$E,$E590)),
100*(AS590-MINIFS(AS:AS,$E:$E,$E590))/(MAXIFS(AS:AS,$E:$E,$E590)-MINIFS(AS:AS,$E:$E,$E590))))</f>
        <v/>
      </c>
      <c r="DI590" s="232" t="str">
        <f t="array" ref="DI590">IF(AT590="","",
IF(INDEX(Settings!$H:$H,MATCH(DI$1,Settings!$G:$G,0))=TRUE,
100-100*(AT590-MINIFS(AT:AT,$E:$E,$E590))/(MAXIFS(AT:AT,$E:$E,$E590)-MINIFS(AT:AT,$E:$E,$E590)),
100*(AT590-MINIFS(AT:AT,$E:$E,$E590))/(MAXIFS(AT:AT,$E:$E,$E590)-MINIFS(AT:AT,$E:$E,$E590))))</f>
        <v/>
      </c>
      <c r="DJ590" s="232" t="str">
        <f t="array" ref="DJ590">IF(AU590="","",
IF(INDEX(Settings!$H:$H,MATCH(DJ$1,Settings!$G:$G,0))=TRUE,
100-100*(AU590-MINIFS(AU:AU,$E:$E,$E590))/(MAXIFS(AU:AU,$E:$E,$E590)-MINIFS(AU:AU,$E:$E,$E590)),
100*(AU590-MINIFS(AU:AU,$E:$E,$E590))/(MAXIFS(AU:AU,$E:$E,$E590)-MINIFS(AU:AU,$E:$E,$E590))))</f>
        <v/>
      </c>
      <c r="DK590" s="232" t="str">
        <f t="array" ref="DK590">IF(AV590="","",
IF(INDEX(Settings!$H:$H,MATCH(DK$1,Settings!$G:$G,0))=TRUE,
100-100*(AV590-MINIFS(AV:AV,$E:$E,$E590))/(MAXIFS(AV:AV,$E:$E,$E590)-MINIFS(AV:AV,$E:$E,$E590)),
100*(AV590-MINIFS(AV:AV,$E:$E,$E590))/(MAXIFS(AV:AV,$E:$E,$E590)-MINIFS(AV:AV,$E:$E,$E590))))</f>
        <v/>
      </c>
      <c r="DL590" s="232" t="str">
        <f t="array" ref="DL590">IF(AW590="","",
IF(INDEX(Settings!$H:$H,MATCH(DL$1,Settings!$G:$G,0))=TRUE,
100-100*(AW590-MINIFS(AW:AW,$E:$E,$E590))/(MAXIFS(AW:AW,$E:$E,$E590)-MINIFS(AW:AW,$E:$E,$E590)),
100*(AW590-MINIFS(AW:AW,$E:$E,$E590))/(MAXIFS(AW:AW,$E:$E,$E590)-MINIFS(AW:AW,$E:$E,$E590))))</f>
        <v/>
      </c>
      <c r="DM590" s="232" t="str">
        <f t="array" ref="DM590">IF(AX590="","",
IF(INDEX(Settings!$H:$H,MATCH(DM$1,Settings!$G:$G,0))=TRUE,
100-100*(AX590-MINIFS(AX:AX,$E:$E,$E590))/(MAXIFS(AX:AX,$E:$E,$E590)-MINIFS(AX:AX,$E:$E,$E590)),
100*(AX590-MINIFS(AX:AX,$E:$E,$E590))/(MAXIFS(AX:AX,$E:$E,$E590)-MINIFS(AX:AX,$E:$E,$E590))))</f>
        <v/>
      </c>
      <c r="DN590" s="232" t="str">
        <f t="array" ref="DN590">IF(AY590="","",
IF(INDEX(Settings!$H:$H,MATCH(DN$1,Settings!$G:$G,0))=TRUE,
100-100*(AY590-MINIFS(AY:AY,$E:$E,$E590))/(MAXIFS(AY:AY,$E:$E,$E590)-MINIFS(AY:AY,$E:$E,$E590)),
100*(AY590-MINIFS(AY:AY,$E:$E,$E590))/(MAXIFS(AY:AY,$E:$E,$E590)-MINIFS(AY:AY,$E:$E,$E590))))</f>
        <v/>
      </c>
      <c r="DO590" s="232" t="str">
        <f t="array" ref="DO590">IF(AZ590="","",
IF(INDEX(Settings!$H:$H,MATCH(DO$1,Settings!$G:$G,0))=TRUE,
100-100*(AZ590-MINIFS(AZ:AZ,$E:$E,$E590))/(MAXIFS(AZ:AZ,$E:$E,$E590)-MINIFS(AZ:AZ,$E:$E,$E590)),
100*(AZ590-MINIFS(AZ:AZ,$E:$E,$E590))/(MAXIFS(AZ:AZ,$E:$E,$E590)-MINIFS(AZ:AZ,$E:$E,$E590))))</f>
        <v/>
      </c>
      <c r="DP590" s="232" t="str">
        <f t="array" ref="DP590">IF(BA590="","",
IF(INDEX(Settings!$H:$H,MATCH(DP$1,Settings!$G:$G,0))=TRUE,
100-100*(BA590-MINIFS(BA:BA,$E:$E,$E590))/(MAXIFS(BA:BA,$E:$E,$E590)-MINIFS(BA:BA,$E:$E,$E590)),
100*(BA590-MINIFS(BA:BA,$E:$E,$E590))/(MAXIFS(BA:BA,$E:$E,$E590)-MINIFS(BA:BA,$E:$E,$E590))))</f>
        <v/>
      </c>
      <c r="DQ590" s="232" t="str">
        <f t="array" ref="DQ590">IF(BB590="","",
IF(INDEX(Settings!$H:$H,MATCH(DQ$1,Settings!$G:$G,0))=TRUE,
100-100*(BB590-MINIFS(BB:BB,$E:$E,$E590))/(MAXIFS(BB:BB,$E:$E,$E590)-MINIFS(BB:BB,$E:$E,$E590)),
100*(BB590-MINIFS(BB:BB,$E:$E,$E590))/(MAXIFS(BB:BB,$E:$E,$E590)-MINIFS(BB:BB,$E:$E,$E590))))</f>
        <v/>
      </c>
      <c r="DR590" s="232" t="str">
        <f t="array" ref="DR590">IF(BC590="","",
IF(INDEX(Settings!$H:$H,MATCH(DR$1,Settings!$G:$G,0))=TRUE,
100-100*(BC590-MINIFS(BC:BC,$E:$E,$E590))/(MAXIFS(BC:BC,$E:$E,$E590)-MINIFS(BC:BC,$E:$E,$E590)),
100*(BC590-MINIFS(BC:BC,$E:$E,$E590))/(MAXIFS(BC:BC,$E:$E,$E590)-MINIFS(BC:BC,$E:$E,$E590))))</f>
        <v/>
      </c>
      <c r="DS590" s="232" t="str">
        <f t="array" ref="DS590">IF(BD590="","",
IF(INDEX(Settings!$H:$H,MATCH(DS$1,Settings!$G:$G,0))=TRUE,
100-100*(BD590-MINIFS(BD:BD,$E:$E,$E590))/(MAXIFS(BD:BD,$E:$E,$E590)-MINIFS(BD:BD,$E:$E,$E590)),
100*(BD590-MINIFS(BD:BD,$E:$E,$E590))/(MAXIFS(BD:BD,$E:$E,$E590)-MINIFS(BD:BD,$E:$E,$E590))))</f>
        <v/>
      </c>
      <c r="DT590" s="232" t="str">
        <f t="array" ref="DT590">IF(BE590="","",
IF(INDEX(Settings!$H:$H,MATCH(DT$1,Settings!$G:$G,0))=TRUE,
100-100*(BE590-MINIFS(BE:BE,$E:$E,$E590))/(MAXIFS(BE:BE,$E:$E,$E590)-MINIFS(BE:BE,$E:$E,$E590)),
100*(BE590-MINIFS(BE:BE,$E:$E,$E590))/(MAXIFS(BE:BE,$E:$E,$E590)-MINIFS(BE:BE,$E:$E,$E590))))</f>
        <v/>
      </c>
      <c r="DU590" s="232" t="str">
        <f t="array" ref="DU590">IF(BF590="","",
IF(INDEX(Settings!$H:$H,MATCH(DU$1,Settings!$G:$G,0))=TRUE,
100-100*(BF590-MINIFS(BF:BF,$E:$E,$E590))/(MAXIFS(BF:BF,$E:$E,$E590)-MINIFS(BF:BF,$E:$E,$E590)),
100*(BF590-MINIFS(BF:BF,$E:$E,$E590))/(MAXIFS(BF:BF,$E:$E,$E590)-MINIFS(BF:BF,$E:$E,$E590))))</f>
        <v/>
      </c>
      <c r="DV590" s="232" t="str">
        <f t="array" ref="DV590">IF(BG590="","",
IF(INDEX(Settings!$H:$H,MATCH(DV$1,Settings!$G:$G,0))=TRUE,
100-100*(BG590-MINIFS(BG:BG,$E:$E,$E590))/(MAXIFS(BG:BG,$E:$E,$E590)-MINIFS(BG:BG,$E:$E,$E590)),
100*(BG590-MINIFS(BG:BG,$E:$E,$E590))/(MAXIFS(BG:BG,$E:$E,$E590)-MINIFS(BG:BG,$E:$E,$E590))))</f>
        <v/>
      </c>
      <c r="DW590" s="232" t="str">
        <f t="array" ref="DW590">IF(BH590="","",
IF(INDEX(Settings!$H:$H,MATCH(DW$1,Settings!$G:$G,0))=TRUE,
100-100*(BH590-MINIFS(BH:BH,$E:$E,$E590))/(MAXIFS(BH:BH,$E:$E,$E590)-MINIFS(BH:BH,$E:$E,$E590)),
100*(BH590-MINIFS(BH:BH,$E:$E,$E590))/(MAXIFS(BH:BH,$E:$E,$E590)-MINIFS(BH:BH,$E:$E,$E590))))</f>
        <v/>
      </c>
      <c r="DX590" s="232" t="str">
        <f t="array" ref="DX590">IF(BI590="","",
IF(INDEX(Settings!$H:$H,MATCH(DX$1,Settings!$G:$G,0))=TRUE,
100-100*(BI590-MINIFS(BI:BI,$E:$E,$E590))/(MAXIFS(BI:BI,$E:$E,$E590)-MINIFS(BI:BI,$E:$E,$E590)),
100*(BI590-MINIFS(BI:BI,$E:$E,$E590))/(MAXIFS(BI:BI,$E:$E,$E590)-MINIFS(BI:BI,$E:$E,$E590))))</f>
        <v/>
      </c>
      <c r="DY590" s="232" t="str">
        <f t="array" ref="DY590">IF(BJ590="","",
IF(INDEX(Settings!$H:$H,MATCH(DY$1,Settings!$G:$G,0))=TRUE,
100-100*(BJ590-MINIFS(BJ:BJ,$E:$E,$E590))/(MAXIFS(BJ:BJ,$E:$E,$E590)-MINIFS(BJ:BJ,$E:$E,$E590)),
100*(BJ590-MINIFS(BJ:BJ,$E:$E,$E590))/(MAXIFS(BJ:BJ,$E:$E,$E590)-MINIFS(BJ:BJ,$E:$E,$E590))))</f>
        <v/>
      </c>
      <c r="DZ590" s="234"/>
      <c r="EA590" s="234"/>
      <c r="EB590" s="234" t="str">
        <f t="shared" si="8"/>
        <v/>
      </c>
      <c r="EC590" s="234" t="str">
        <f t="shared" si="9"/>
        <v/>
      </c>
      <c r="ED590" s="234" t="str">
        <f t="shared" si="10"/>
        <v/>
      </c>
      <c r="EE590" s="234" t="str">
        <f t="shared" si="11"/>
        <v/>
      </c>
      <c r="EF590" s="234" t="str">
        <f t="shared" si="12"/>
        <v/>
      </c>
      <c r="EG590" s="234" t="str">
        <f t="shared" si="13"/>
        <v/>
      </c>
      <c r="EH590" s="234"/>
      <c r="EI590" s="234"/>
      <c r="EJ590" s="234"/>
      <c r="EK590" s="234"/>
      <c r="EL590" s="234"/>
      <c r="EM590" s="234"/>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3" t="str">
        <f t="shared" si="14"/>
        <v/>
      </c>
      <c r="N591" s="49"/>
      <c r="O591" s="49"/>
      <c r="P591" s="49"/>
      <c r="Q591" s="49"/>
      <c r="R591" s="49"/>
      <c r="S591" s="222" t="str">
        <f>IFERROR(VLOOKUP(AF591, 'YOYO IR Scores'!A:C, 3, FALSE), "")
</f>
        <v/>
      </c>
      <c r="T591" s="49"/>
      <c r="U591" s="49"/>
      <c r="V591" s="49"/>
      <c r="W591" s="49"/>
      <c r="X591" s="224" t="str">
        <f t="shared" si="4"/>
        <v/>
      </c>
      <c r="Y591" s="225" t="str">
        <f t="shared" si="5"/>
        <v/>
      </c>
      <c r="Z591" s="225" t="str">
        <f t="shared" si="6"/>
        <v/>
      </c>
      <c r="AA591" s="224" t="str">
        <f t="shared" si="7"/>
        <v/>
      </c>
      <c r="AB591" s="223"/>
      <c r="AC591" s="223"/>
      <c r="AD591" s="223"/>
      <c r="AE591" s="223" t="str">
        <f>IFERROR(VLOOKUP(AF591, 'YOYO IR Scores'!A:C, 2, FALSE), "")</f>
        <v/>
      </c>
      <c r="AF591" s="223"/>
      <c r="AG591" s="223"/>
      <c r="AH591" s="223"/>
      <c r="AI591" s="223"/>
      <c r="AJ591" s="223"/>
      <c r="AK591" s="223"/>
      <c r="AL591" s="223"/>
      <c r="AM591" s="223"/>
      <c r="AN591" s="223"/>
      <c r="AO591" s="223"/>
      <c r="AP591" s="223"/>
      <c r="AQ591" s="223"/>
      <c r="AR591" s="223"/>
      <c r="AS591" s="223"/>
      <c r="AT591" s="223"/>
      <c r="AU591" s="223"/>
      <c r="AV591" s="223"/>
      <c r="AW591" s="223"/>
      <c r="AX591" s="223"/>
      <c r="AY591" s="223"/>
      <c r="AZ591" s="223"/>
      <c r="BA591" s="223"/>
      <c r="BB591" s="223"/>
      <c r="BC591" s="223"/>
      <c r="BD591" s="223"/>
      <c r="BE591" s="223"/>
      <c r="BF591" s="223"/>
      <c r="BG591" s="223"/>
      <c r="BH591" s="223"/>
      <c r="BI591" s="223"/>
      <c r="BJ591" s="223"/>
      <c r="BK591" s="223" t="str">
        <f t="array" ref="BK591">IF(J591="","",
IF(INDEX(Settings!$H:$H,MATCH(BY$1,Settings!$G:$G,0))=TRUE,
100-100*(J591-MIN(J:J))/(MAX(J:J)-MIN(J:J)),
100*(J591-MIN(J:J))/(MAX(J:J)-MIN(J:J))))</f>
        <v/>
      </c>
      <c r="BL591" s="223" t="str">
        <f t="array" ref="BL591">IF(J591="","",
IF(INDEX(Settings!$H:$H,MATCH(BY$1,Settings!$G:$G,0))=TRUE,
100-100*(J591-MINIFS(J:J,$E:$E,$E591))/(MAXIFS(J:J,$E:$E,$E591)-MINIFS(J:J,$E:$E,$E591)),
100*(J591-MINIFS(J:J,$E:$E,$E591))/(MAXIFS(J:J,$E:$E,$E591)-MINIFS(J:J,$E:$E,$E591))))</f>
        <v/>
      </c>
      <c r="BM591" s="223"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4" t="str">
        <f t="array" ref="BQ591">IF(J591="","",
IF(INDEX(Settings!$H:$H,MATCH(BY$1,Settings!$G:$G,0))=TRUE,
-1*(J591-AVERAGE(J:J))/STDEV(J:J),
(J591-AVERAGE(J:J))/STDEV(J:J)))</f>
        <v/>
      </c>
      <c r="BR591" s="224" t="str">
        <f>IFERROR(__xludf.DUMMYFUNCTION("IF(J591="""","""",
IF(INDEX(Settings!$H:$H,MATCH(BY$1,Settings!$G:$G,0))=TRUE,
-1*(J591-AVERAGEIFS(J:J,$E:$E,$E591))/STDEV(FILTER(J:J,$E:$E=$E591)),
(J591-AVERAGEIFS(J:J,$E:$E,$E591))/STDEV(FILTER(J:J,$E:$E=$E591))))"),"")</f>
        <v/>
      </c>
      <c r="BS591" s="224"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3" t="str">
        <f t="array" ref="BY591">IF(J591="","",
IF(INDEX(Settings!$H:$H,MATCH(BY$1,Settings!$G:$G,0))=TRUE,
100-100*(J591-MINIFS(J:J,$E:$E,$E591))/(MAXIFS(J:J,$E:$E,$E591)-MINIFS(J:J,$E:$E,$E591)),
100*(J591-MINIFS(J:J,$E:$E,$E591))/(MAXIFS(J:J,$E:$E,$E591)-MINIFS(J:J,$E:$E,$E591))))</f>
        <v/>
      </c>
      <c r="BZ591" s="223" t="str">
        <f t="array" ref="BZ591">IF(K591="","",
IF(INDEX(Settings!$H:$H,MATCH(BZ$1,Settings!$G:$G,0))=TRUE,
100-100*(K591-MINIFS(K:K,$E:$E,$E591))/(MAXIFS(K:K,$E:$E,$E591)-MINIFS(K:K,$E:$E,$E591)),
100*(K591-MINIFS(K:K,$E:$E,$E591))/(MAXIFS(K:K,$E:$E,$E591)-MINIFS(K:K,$E:$E,$E591))))</f>
        <v/>
      </c>
      <c r="CA591" s="223" t="str">
        <f t="array" ref="CA591">IF(L591="","",
IF(INDEX(Settings!$H:$H,MATCH(CA$1,Settings!$G:$G,0))=TRUE,
100-100*(L591-MINIFS(L:L,$E:$E,$E591))/(MAXIFS(L:L,$E:$E,$E591)-MINIFS(L:L,$E:$E,$E591)),
100*(L591-MINIFS(L:L,$E:$E,$E591))/(MAXIFS(L:L,$E:$E,$E591)-MINIFS(L:L,$E:$E,$E591))))</f>
        <v/>
      </c>
      <c r="CB591" s="223" t="str">
        <f t="array" ref="CB591">IF(M591="","",
IF(INDEX(Settings!$H:$H,MATCH(CB$1,Settings!$G:$G,0))=TRUE,
100-100*(M591-MINIFS(M:M,$E:$E,$E591))/(MAXIFS(M:M,$E:$E,$E591)-MINIFS(M:M,$E:$E,$E591)),
100*(M591-MINIFS(M:M,$E:$E,$E591))/(MAXIFS(M:M,$E:$E,$E591)-MINIFS(M:M,$E:$E,$E591))))</f>
        <v/>
      </c>
      <c r="CC591" s="223" t="str">
        <f t="array" ref="CC591">IF(N591="","",
IF(INDEX(Settings!$H:$H,MATCH(CC$1,Settings!$G:$G,0))=TRUE,
100-100*(N591-MINIFS(N:N,$E:$E,$E591))/(MAXIFS(N:N,$E:$E,$E591)-MINIFS(N:N,$E:$E,$E591)),
100*(N591-MINIFS(N:N,$E:$E,$E591))/(MAXIFS(N:N,$E:$E,$E591)-MINIFS(N:N,$E:$E,$E591))))</f>
        <v/>
      </c>
      <c r="CD591" s="223" t="str">
        <f t="array" ref="CD591">IF(O591="","",
IF(INDEX(Settings!$H:$H,MATCH(CD$1,Settings!$G:$G,0))=TRUE,
100-100*(O591-MINIFS(O:O,$E:$E,$E591))/(MAXIFS(O:O,$E:$E,$E591)-MINIFS(O:O,$E:$E,$E591)),
100*(O591-MINIFS(O:O,$E:$E,$E591))/(MAXIFS(O:O,$E:$E,$E591)-MINIFS(O:O,$E:$E,$E591))))</f>
        <v/>
      </c>
      <c r="CE591" s="223" t="str">
        <f t="array" ref="CE591">IF(P591="","",
IF(INDEX(Settings!$H:$H,MATCH(CE$1,Settings!$G:$G,0))=TRUE,
100-100*(P591-MINIFS(P:P,$E:$E,$E591))/(MAXIFS(P:P,$E:$E,$E591)-MINIFS(P:P,$E:$E,$E591)),
100*(P591-MINIFS(P:P,$E:$E,$E591))/(MAXIFS(P:P,$E:$E,$E591)-MINIFS(P:P,$E:$E,$E591))))</f>
        <v/>
      </c>
      <c r="CF591" s="223" t="str">
        <f t="array" ref="CF591">IF(Q591="","",
IF(INDEX(Settings!$H:$H,MATCH(CF$1,Settings!$G:$G,0))=TRUE,
100-100*(Q591-MINIFS(Q:Q,$E:$E,$E591))/(MAXIFS(Q:Q,$E:$E,$E591)-MINIFS(Q:Q,$E:$E,$E591)),
100*(Q591-MINIFS(Q:Q,$E:$E,$E591))/(MAXIFS(Q:Q,$E:$E,$E591)-MINIFS(Q:Q,$E:$E,$E591))))</f>
        <v/>
      </c>
      <c r="CG591" s="223" t="str">
        <f t="array" ref="CG591">IF(R591="","",
IF(INDEX(Settings!$H:$H,MATCH(CG$1,Settings!$G:$G,0))=TRUE,
100-100*(R591-MINIFS(R:R,$E:$E,$E591))/(MAXIFS(R:R,$E:$E,$E591)-MINIFS(R:R,$E:$E,$E591)),
100*(R591-MINIFS(R:R,$E:$E,$E591))/(MAXIFS(R:R,$E:$E,$E591)-MINIFS(R:R,$E:$E,$E591))))</f>
        <v/>
      </c>
      <c r="CH591" s="223" t="str">
        <f t="array" ref="CH591">IF(S591="","",
IF(INDEX(Settings!$H:$H,MATCH(CH$1,Settings!$G:$G,0))=TRUE,
100-100*(S591-MINIFS(S:S,$E:$E,$E591))/(MAXIFS(S:S,$E:$E,$E591)-MINIFS(S:S,$E:$E,$E591)),
100*(S591-MINIFS(S:S,$E:$E,$E591))/(MAXIFS(S:S,$E:$E,$E591)-MINIFS(S:S,$E:$E,$E591))))</f>
        <v/>
      </c>
      <c r="CI591" s="223" t="str">
        <f t="array" ref="CI591">IF(T591="","",
IF(INDEX(Settings!$H:$H,MATCH(CI$1,Settings!$G:$G,0))=TRUE,
100-100*(T591-MINIFS(T:T,$E:$E,$E591))/(MAXIFS(T:T,$E:$E,$E591)-MINIFS(T:T,$E:$E,$E591)),
100*(T591-MINIFS(T:T,$E:$E,$E591))/(MAXIFS(T:T,$E:$E,$E591)-MINIFS(T:T,$E:$E,$E591))))</f>
        <v/>
      </c>
      <c r="CJ591" s="223" t="str">
        <f t="array" ref="CJ591">IF(U591="","",
IF(INDEX(Settings!$H:$H,MATCH(CJ$1,Settings!$G:$G,0))=TRUE,
100-100*(U591-MINIFS(U:U,$E:$E,$E591))/(MAXIFS(U:U,$E:$E,$E591)-MINIFS(U:U,$E:$E,$E591)),
100*(U591-MINIFS(U:U,$E:$E,$E591))/(MAXIFS(U:U,$E:$E,$E591)-MINIFS(U:U,$E:$E,$E591))))</f>
        <v/>
      </c>
      <c r="CK591" s="223" t="str">
        <f t="array" ref="CK591">IF(V591="","",
IF(INDEX(Settings!$H:$H,MATCH(CK$1,Settings!$G:$G,0))=TRUE,
100-100*(V591-MINIFS(V:V,$E:$E,$E591))/(MAXIFS(V:V,$E:$E,$E591)-MINIFS(V:V,$E:$E,$E591)),
100*(V591-MINIFS(V:V,$E:$E,$E591))/(MAXIFS(V:V,$E:$E,$E591)-MINIFS(V:V,$E:$E,$E591))))</f>
        <v/>
      </c>
      <c r="CL591" s="223" t="str">
        <f t="array" ref="CL591">IF(W591="","",
IF(INDEX(Settings!$H:$H,MATCH(CL$1,Settings!$G:$G,0))=TRUE,
100-100*(W591-MINIFS(W:W,$E:$E,$E591))/(MAXIFS(W:W,$E:$E,$E591)-MINIFS(W:W,$E:$E,$E591)),
100*(W591-MINIFS(W:W,$E:$E,$E591))/(MAXIFS(W:W,$E:$E,$E591)-MINIFS(W:W,$E:$E,$E591))))</f>
        <v/>
      </c>
      <c r="CM591" s="223" t="str">
        <f t="array" ref="CM591">IF(X591="","",
IF(INDEX(Settings!$H:$H,MATCH(CM$1,Settings!$G:$G,0))=TRUE,
100-100*(X591-MINIFS(X:X,$E:$E,$E591))/(MAXIFS(X:X,$E:$E,$E591)-MINIFS(X:X,$E:$E,$E591)),
100*(X591-MINIFS(X:X,$E:$E,$E591))/(MAXIFS(X:X,$E:$E,$E591)-MINIFS(X:X,$E:$E,$E591))))</f>
        <v/>
      </c>
      <c r="CN591" s="223" t="str">
        <f t="array" ref="CN591">IF(Y591="","",
IF(INDEX(Settings!$H:$H,MATCH(CN$1,Settings!$G:$G,0))=TRUE,
100-100*(Y591-MINIFS(Y:Y,$E:$E,$E591))/(MAXIFS(Y:Y,$E:$E,$E591)-MINIFS(Y:Y,$E:$E,$E591)),
100*(Y591-MINIFS(Y:Y,$E:$E,$E591))/(MAXIFS(Y:Y,$E:$E,$E591)-MINIFS(Y:Y,$E:$E,$E591))))</f>
        <v/>
      </c>
      <c r="CO591" s="223" t="str">
        <f t="array" ref="CO591">IF(Z591="","",
IF(INDEX(Settings!$H:$H,MATCH(CO$1,Settings!$G:$G,0))=TRUE,
100-100*(Z591-MINIFS(Z:Z,$E:$E,$E591))/(MAXIFS(Z:Z,$E:$E,$E591)-MINIFS(Z:Z,$E:$E,$E591)),
100*(Z591-MINIFS(Z:Z,$E:$E,$E591))/(MAXIFS(Z:Z,$E:$E,$E591)-MINIFS(Z:Z,$E:$E,$E591))))</f>
        <v/>
      </c>
      <c r="CP591" s="223" t="str">
        <f t="array" ref="CP591">IF(AA591="","",
IF(INDEX(Settings!$H:$H,MATCH(CP$1,Settings!$G:$G,0))=TRUE,
100-100*(AA591-MINIFS(AA:AA,$E:$E,$E591))/(MAXIFS(AA:AA,$E:$E,$E591)-MINIFS(AA:AA,$E:$E,$E591)),
100*(AA591-MINIFS(AA:AA,$E:$E,$E591))/(MAXIFS(AA:AA,$E:$E,$E591)-MINIFS(AA:AA,$E:$E,$E591))))</f>
        <v/>
      </c>
      <c r="CQ591" s="223" t="str">
        <f t="array" ref="CQ591">IF(AB591="","",
IF(INDEX(Settings!$H:$H,MATCH(CQ$1,Settings!$G:$G,0))=TRUE,
100-100*(AB591-MINIFS(AB:AB,$E:$E,$E591))/(MAXIFS(AB:AB,$E:$E,$E591)-MINIFS(AB:AB,$E:$E,$E591)),
100*(AB591-MINIFS(AB:AB,$E:$E,$E591))/(MAXIFS(AB:AB,$E:$E,$E591)-MINIFS(AB:AB,$E:$E,$E591))))</f>
        <v/>
      </c>
      <c r="CR591" s="223" t="str">
        <f t="array" ref="CR591">IF(AC591="","",
IF(INDEX(Settings!$H:$H,MATCH(CR$1,Settings!$G:$G,0))=TRUE,
100-100*(AC591-MINIFS(AC:AC,$E:$E,$E591))/(MAXIFS(AC:AC,$E:$E,$E591)-MINIFS(AC:AC,$E:$E,$E591)),
100*(AC591-MINIFS(AC:AC,$E:$E,$E591))/(MAXIFS(AC:AC,$E:$E,$E591)-MINIFS(AC:AC,$E:$E,$E591))))</f>
        <v/>
      </c>
      <c r="CS591" s="223" t="str">
        <f t="array" ref="CS591">IF(AD591="","",
IF(INDEX(Settings!$H:$H,MATCH(CS$1,Settings!$G:$G,0))=TRUE,
100-100*(AD591-MINIFS(AD:AD,$E:$E,$E591))/(MAXIFS(AD:AD,$E:$E,$E591)-MINIFS(AD:AD,$E:$E,$E591)),
100*(AD591-MINIFS(AD:AD,$E:$E,$E591))/(MAXIFS(AD:AD,$E:$E,$E591)-MINIFS(AD:AD,$E:$E,$E591))))</f>
        <v/>
      </c>
      <c r="CT591" s="223" t="str">
        <f t="array" ref="CT591">IF(AE591="","",
IF(INDEX(Settings!$H:$H,MATCH(CT$1,Settings!$G:$G,0))=TRUE,
100-100*(AE591-MINIFS(AE:AE,$E:$E,$E591))/(MAXIFS(AE:AE,$E:$E,$E591)-MINIFS(AE:AE,$E:$E,$E591)),
100*(AE591-MINIFS(AE:AE,$E:$E,$E591))/(MAXIFS(AE:AE,$E:$E,$E591)-MINIFS(AE:AE,$E:$E,$E591))))</f>
        <v/>
      </c>
      <c r="CU591" s="223" t="str">
        <f t="array" ref="CU591">IF(AF591="","",
IF(INDEX(Settings!$H:$H,MATCH(CU$1,Settings!$G:$G,0))=TRUE,
100-100*(AF591-MINIFS(AF:AF,$E:$E,$E591))/(MAXIFS(AF:AF,$E:$E,$E591)-MINIFS(AF:AF,$E:$E,$E591)),
100*(AF591-MINIFS(AF:AF,$E:$E,$E591))/(MAXIFS(AF:AF,$E:$E,$E591)-MINIFS(AF:AF,$E:$E,$E591))))</f>
        <v/>
      </c>
      <c r="CV591" s="223" t="str">
        <f t="array" ref="CV591">IF(AG591="","",
IF(INDEX(Settings!$H:$H,MATCH(CV$1,Settings!$G:$G,0))=TRUE,
100-100*(AG591-MINIFS(AG:AG,$E:$E,$E591))/(MAXIFS(AG:AG,$E:$E,$E591)-MINIFS(AG:AG,$E:$E,$E591)),
100*(AG591-MINIFS(AG:AG,$E:$E,$E591))/(MAXIFS(AG:AG,$E:$E,$E591)-MINIFS(AG:AG,$E:$E,$E591))))</f>
        <v/>
      </c>
      <c r="CW591" s="223" t="str">
        <f t="array" ref="CW591">IF(AH591="","",
IF(INDEX(Settings!$H:$H,MATCH(CW$1,Settings!$G:$G,0))=TRUE,
100-100*(AH591-MINIFS(AH:AH,$E:$E,$E591))/(MAXIFS(AH:AH,$E:$E,$E591)-MINIFS(AH:AH,$E:$E,$E591)),
100*(AH591-MINIFS(AH:AH,$E:$E,$E591))/(MAXIFS(AH:AH,$E:$E,$E591)-MINIFS(AH:AH,$E:$E,$E591))))</f>
        <v/>
      </c>
      <c r="CX591" s="223" t="str">
        <f t="array" ref="CX591">IF(AI591="","",
IF(INDEX(Settings!$H:$H,MATCH(CX$1,Settings!$G:$G,0))=TRUE,
100-100*(AI591-MINIFS(AI:AI,$E:$E,$E591))/(MAXIFS(AI:AI,$E:$E,$E591)-MINIFS(AI:AI,$E:$E,$E591)),
100*(AI591-MINIFS(AI:AI,$E:$E,$E591))/(MAXIFS(AI:AI,$E:$E,$E591)-MINIFS(AI:AI,$E:$E,$E591))))</f>
        <v/>
      </c>
      <c r="CY591" s="223" t="str">
        <f t="array" ref="CY591">IF(AJ591="","",
IF(INDEX(Settings!$H:$H,MATCH(CY$1,Settings!$G:$G,0))=TRUE,
100-100*(AJ591-MINIFS(AJ:AJ,$E:$E,$E591))/(MAXIFS(AJ:AJ,$E:$E,$E591)-MINIFS(AJ:AJ,$E:$E,$E591)),
100*(AJ591-MINIFS(AJ:AJ,$E:$E,$E591))/(MAXIFS(AJ:AJ,$E:$E,$E591)-MINIFS(AJ:AJ,$E:$E,$E591))))</f>
        <v/>
      </c>
      <c r="CZ591" s="223" t="str">
        <f t="array" ref="CZ591">IF(AK591="","",
IF(INDEX(Settings!$H:$H,MATCH(CZ$1,Settings!$G:$G,0))=TRUE,
100-100*(AK591-MINIFS(AK:AK,$E:$E,$E591))/(MAXIFS(AK:AK,$E:$E,$E591)-MINIFS(AK:AK,$E:$E,$E591)),
100*(AK591-MINIFS(AK:AK,$E:$E,$E591))/(MAXIFS(AK:AK,$E:$E,$E591)-MINIFS(AK:AK,$E:$E,$E591))))</f>
        <v/>
      </c>
      <c r="DA591" s="223" t="str">
        <f t="array" ref="DA591">IF(AL591="","",
IF(INDEX(Settings!$H:$H,MATCH(DA$1,Settings!$G:$G,0))=TRUE,
100-100*(AL591-MINIFS(AL:AL,$E:$E,$E591))/(MAXIFS(AL:AL,$E:$E,$E591)-MINIFS(AL:AL,$E:$E,$E591)),
100*(AL591-MINIFS(AL:AL,$E:$E,$E591))/(MAXIFS(AL:AL,$E:$E,$E591)-MINIFS(AL:AL,$E:$E,$E591))))</f>
        <v/>
      </c>
      <c r="DB591" s="223" t="str">
        <f t="array" ref="DB591">IF(AM591="","",
IF(INDEX(Settings!$H:$H,MATCH(DB$1,Settings!$G:$G,0))=TRUE,
100-100*(AM591-MINIFS(AM:AM,$E:$E,$E591))/(MAXIFS(AM:AM,$E:$E,$E591)-MINIFS(AM:AM,$E:$E,$E591)),
100*(AM591-MINIFS(AM:AM,$E:$E,$E591))/(MAXIFS(AM:AM,$E:$E,$E591)-MINIFS(AM:AM,$E:$E,$E591))))</f>
        <v/>
      </c>
      <c r="DC591" s="223" t="str">
        <f t="array" ref="DC591">IF(AN591="","",
IF(INDEX(Settings!$H:$H,MATCH(DC$1,Settings!$G:$G,0))=TRUE,
100-100*(AN591-MINIFS(AN:AN,$E:$E,$E591))/(MAXIFS(AN:AN,$E:$E,$E591)-MINIFS(AN:AN,$E:$E,$E591)),
100*(AN591-MINIFS(AN:AN,$E:$E,$E591))/(MAXIFS(AN:AN,$E:$E,$E591)-MINIFS(AN:AN,$E:$E,$E591))))</f>
        <v/>
      </c>
      <c r="DD591" s="223" t="str">
        <f t="array" ref="DD591">IF(AO591="","",
IF(INDEX(Settings!$H:$H,MATCH(DD$1,Settings!$G:$G,0))=TRUE,
100-100*(AO591-MINIFS(AO:AO,$E:$E,$E591))/(MAXIFS(AO:AO,$E:$E,$E591)-MINIFS(AO:AO,$E:$E,$E591)),
100*(AO591-MINIFS(AO:AO,$E:$E,$E591))/(MAXIFS(AO:AO,$E:$E,$E591)-MINIFS(AO:AO,$E:$E,$E591))))</f>
        <v/>
      </c>
      <c r="DE591" s="223" t="str">
        <f t="array" ref="DE591">IF(AP591="","",
IF(INDEX(Settings!$H:$H,MATCH(DE$1,Settings!$G:$G,0))=TRUE,
100-100*(AP591-MINIFS(AP:AP,$E:$E,$E591))/(MAXIFS(AP:AP,$E:$E,$E591)-MINIFS(AP:AP,$E:$E,$E591)),
100*(AP591-MINIFS(AP:AP,$E:$E,$E591))/(MAXIFS(AP:AP,$E:$E,$E591)-MINIFS(AP:AP,$E:$E,$E591))))</f>
        <v/>
      </c>
      <c r="DF591" s="223" t="str">
        <f t="array" ref="DF591">IF(AQ591="","",
IF(INDEX(Settings!$H:$H,MATCH(DF$1,Settings!$G:$G,0))=TRUE,
100-100*(AQ591-MINIFS(AQ:AQ,$E:$E,$E591))/(MAXIFS(AQ:AQ,$E:$E,$E591)-MINIFS(AQ:AQ,$E:$E,$E591)),
100*(AQ591-MINIFS(AQ:AQ,$E:$E,$E591))/(MAXIFS(AQ:AQ,$E:$E,$E591)-MINIFS(AQ:AQ,$E:$E,$E591))))</f>
        <v/>
      </c>
      <c r="DG591" s="223" t="str">
        <f t="array" ref="DG591">IF(AR591="","",
IF(INDEX(Settings!$H:$H,MATCH(DG$1,Settings!$G:$G,0))=TRUE,
100-100*(AR591-MINIFS(AR:AR,$E:$E,$E591))/(MAXIFS(AR:AR,$E:$E,$E591)-MINIFS(AR:AR,$E:$E,$E591)),
100*(AR591-MINIFS(AR:AR,$E:$E,$E591))/(MAXIFS(AR:AR,$E:$E,$E591)-MINIFS(AR:AR,$E:$E,$E591))))</f>
        <v/>
      </c>
      <c r="DH591" s="223" t="str">
        <f t="array" ref="DH591">IF(AS591="","",
IF(INDEX(Settings!$H:$H,MATCH(DH$1,Settings!$G:$G,0))=TRUE,
100-100*(AS591-MINIFS(AS:AS,$E:$E,$E591))/(MAXIFS(AS:AS,$E:$E,$E591)-MINIFS(AS:AS,$E:$E,$E591)),
100*(AS591-MINIFS(AS:AS,$E:$E,$E591))/(MAXIFS(AS:AS,$E:$E,$E591)-MINIFS(AS:AS,$E:$E,$E591))))</f>
        <v/>
      </c>
      <c r="DI591" s="223" t="str">
        <f t="array" ref="DI591">IF(AT591="","",
IF(INDEX(Settings!$H:$H,MATCH(DI$1,Settings!$G:$G,0))=TRUE,
100-100*(AT591-MINIFS(AT:AT,$E:$E,$E591))/(MAXIFS(AT:AT,$E:$E,$E591)-MINIFS(AT:AT,$E:$E,$E591)),
100*(AT591-MINIFS(AT:AT,$E:$E,$E591))/(MAXIFS(AT:AT,$E:$E,$E591)-MINIFS(AT:AT,$E:$E,$E591))))</f>
        <v/>
      </c>
      <c r="DJ591" s="223" t="str">
        <f t="array" ref="DJ591">IF(AU591="","",
IF(INDEX(Settings!$H:$H,MATCH(DJ$1,Settings!$G:$G,0))=TRUE,
100-100*(AU591-MINIFS(AU:AU,$E:$E,$E591))/(MAXIFS(AU:AU,$E:$E,$E591)-MINIFS(AU:AU,$E:$E,$E591)),
100*(AU591-MINIFS(AU:AU,$E:$E,$E591))/(MAXIFS(AU:AU,$E:$E,$E591)-MINIFS(AU:AU,$E:$E,$E591))))</f>
        <v/>
      </c>
      <c r="DK591" s="223" t="str">
        <f t="array" ref="DK591">IF(AV591="","",
IF(INDEX(Settings!$H:$H,MATCH(DK$1,Settings!$G:$G,0))=TRUE,
100-100*(AV591-MINIFS(AV:AV,$E:$E,$E591))/(MAXIFS(AV:AV,$E:$E,$E591)-MINIFS(AV:AV,$E:$E,$E591)),
100*(AV591-MINIFS(AV:AV,$E:$E,$E591))/(MAXIFS(AV:AV,$E:$E,$E591)-MINIFS(AV:AV,$E:$E,$E591))))</f>
        <v/>
      </c>
      <c r="DL591" s="223" t="str">
        <f t="array" ref="DL591">IF(AW591="","",
IF(INDEX(Settings!$H:$H,MATCH(DL$1,Settings!$G:$G,0))=TRUE,
100-100*(AW591-MINIFS(AW:AW,$E:$E,$E591))/(MAXIFS(AW:AW,$E:$E,$E591)-MINIFS(AW:AW,$E:$E,$E591)),
100*(AW591-MINIFS(AW:AW,$E:$E,$E591))/(MAXIFS(AW:AW,$E:$E,$E591)-MINIFS(AW:AW,$E:$E,$E591))))</f>
        <v/>
      </c>
      <c r="DM591" s="223" t="str">
        <f t="array" ref="DM591">IF(AX591="","",
IF(INDEX(Settings!$H:$H,MATCH(DM$1,Settings!$G:$G,0))=TRUE,
100-100*(AX591-MINIFS(AX:AX,$E:$E,$E591))/(MAXIFS(AX:AX,$E:$E,$E591)-MINIFS(AX:AX,$E:$E,$E591)),
100*(AX591-MINIFS(AX:AX,$E:$E,$E591))/(MAXIFS(AX:AX,$E:$E,$E591)-MINIFS(AX:AX,$E:$E,$E591))))</f>
        <v/>
      </c>
      <c r="DN591" s="223" t="str">
        <f t="array" ref="DN591">IF(AY591="","",
IF(INDEX(Settings!$H:$H,MATCH(DN$1,Settings!$G:$G,0))=TRUE,
100-100*(AY591-MINIFS(AY:AY,$E:$E,$E591))/(MAXIFS(AY:AY,$E:$E,$E591)-MINIFS(AY:AY,$E:$E,$E591)),
100*(AY591-MINIFS(AY:AY,$E:$E,$E591))/(MAXIFS(AY:AY,$E:$E,$E591)-MINIFS(AY:AY,$E:$E,$E591))))</f>
        <v/>
      </c>
      <c r="DO591" s="223" t="str">
        <f t="array" ref="DO591">IF(AZ591="","",
IF(INDEX(Settings!$H:$H,MATCH(DO$1,Settings!$G:$G,0))=TRUE,
100-100*(AZ591-MINIFS(AZ:AZ,$E:$E,$E591))/(MAXIFS(AZ:AZ,$E:$E,$E591)-MINIFS(AZ:AZ,$E:$E,$E591)),
100*(AZ591-MINIFS(AZ:AZ,$E:$E,$E591))/(MAXIFS(AZ:AZ,$E:$E,$E591)-MINIFS(AZ:AZ,$E:$E,$E591))))</f>
        <v/>
      </c>
      <c r="DP591" s="223" t="str">
        <f t="array" ref="DP591">IF(BA591="","",
IF(INDEX(Settings!$H:$H,MATCH(DP$1,Settings!$G:$G,0))=TRUE,
100-100*(BA591-MINIFS(BA:BA,$E:$E,$E591))/(MAXIFS(BA:BA,$E:$E,$E591)-MINIFS(BA:BA,$E:$E,$E591)),
100*(BA591-MINIFS(BA:BA,$E:$E,$E591))/(MAXIFS(BA:BA,$E:$E,$E591)-MINIFS(BA:BA,$E:$E,$E591))))</f>
        <v/>
      </c>
      <c r="DQ591" s="223" t="str">
        <f t="array" ref="DQ591">IF(BB591="","",
IF(INDEX(Settings!$H:$H,MATCH(DQ$1,Settings!$G:$G,0))=TRUE,
100-100*(BB591-MINIFS(BB:BB,$E:$E,$E591))/(MAXIFS(BB:BB,$E:$E,$E591)-MINIFS(BB:BB,$E:$E,$E591)),
100*(BB591-MINIFS(BB:BB,$E:$E,$E591))/(MAXIFS(BB:BB,$E:$E,$E591)-MINIFS(BB:BB,$E:$E,$E591))))</f>
        <v/>
      </c>
      <c r="DR591" s="223" t="str">
        <f t="array" ref="DR591">IF(BC591="","",
IF(INDEX(Settings!$H:$H,MATCH(DR$1,Settings!$G:$G,0))=TRUE,
100-100*(BC591-MINIFS(BC:BC,$E:$E,$E591))/(MAXIFS(BC:BC,$E:$E,$E591)-MINIFS(BC:BC,$E:$E,$E591)),
100*(BC591-MINIFS(BC:BC,$E:$E,$E591))/(MAXIFS(BC:BC,$E:$E,$E591)-MINIFS(BC:BC,$E:$E,$E591))))</f>
        <v/>
      </c>
      <c r="DS591" s="223" t="str">
        <f t="array" ref="DS591">IF(BD591="","",
IF(INDEX(Settings!$H:$H,MATCH(DS$1,Settings!$G:$G,0))=TRUE,
100-100*(BD591-MINIFS(BD:BD,$E:$E,$E591))/(MAXIFS(BD:BD,$E:$E,$E591)-MINIFS(BD:BD,$E:$E,$E591)),
100*(BD591-MINIFS(BD:BD,$E:$E,$E591))/(MAXIFS(BD:BD,$E:$E,$E591)-MINIFS(BD:BD,$E:$E,$E591))))</f>
        <v/>
      </c>
      <c r="DT591" s="223" t="str">
        <f t="array" ref="DT591">IF(BE591="","",
IF(INDEX(Settings!$H:$H,MATCH(DT$1,Settings!$G:$G,0))=TRUE,
100-100*(BE591-MINIFS(BE:BE,$E:$E,$E591))/(MAXIFS(BE:BE,$E:$E,$E591)-MINIFS(BE:BE,$E:$E,$E591)),
100*(BE591-MINIFS(BE:BE,$E:$E,$E591))/(MAXIFS(BE:BE,$E:$E,$E591)-MINIFS(BE:BE,$E:$E,$E591))))</f>
        <v/>
      </c>
      <c r="DU591" s="223" t="str">
        <f t="array" ref="DU591">IF(BF591="","",
IF(INDEX(Settings!$H:$H,MATCH(DU$1,Settings!$G:$G,0))=TRUE,
100-100*(BF591-MINIFS(BF:BF,$E:$E,$E591))/(MAXIFS(BF:BF,$E:$E,$E591)-MINIFS(BF:BF,$E:$E,$E591)),
100*(BF591-MINIFS(BF:BF,$E:$E,$E591))/(MAXIFS(BF:BF,$E:$E,$E591)-MINIFS(BF:BF,$E:$E,$E591))))</f>
        <v/>
      </c>
      <c r="DV591" s="223" t="str">
        <f t="array" ref="DV591">IF(BG591="","",
IF(INDEX(Settings!$H:$H,MATCH(DV$1,Settings!$G:$G,0))=TRUE,
100-100*(BG591-MINIFS(BG:BG,$E:$E,$E591))/(MAXIFS(BG:BG,$E:$E,$E591)-MINIFS(BG:BG,$E:$E,$E591)),
100*(BG591-MINIFS(BG:BG,$E:$E,$E591))/(MAXIFS(BG:BG,$E:$E,$E591)-MINIFS(BG:BG,$E:$E,$E591))))</f>
        <v/>
      </c>
      <c r="DW591" s="223" t="str">
        <f t="array" ref="DW591">IF(BH591="","",
IF(INDEX(Settings!$H:$H,MATCH(DW$1,Settings!$G:$G,0))=TRUE,
100-100*(BH591-MINIFS(BH:BH,$E:$E,$E591))/(MAXIFS(BH:BH,$E:$E,$E591)-MINIFS(BH:BH,$E:$E,$E591)),
100*(BH591-MINIFS(BH:BH,$E:$E,$E591))/(MAXIFS(BH:BH,$E:$E,$E591)-MINIFS(BH:BH,$E:$E,$E591))))</f>
        <v/>
      </c>
      <c r="DX591" s="223" t="str">
        <f t="array" ref="DX591">IF(BI591="","",
IF(INDEX(Settings!$H:$H,MATCH(DX$1,Settings!$G:$G,0))=TRUE,
100-100*(BI591-MINIFS(BI:BI,$E:$E,$E591))/(MAXIFS(BI:BI,$E:$E,$E591)-MINIFS(BI:BI,$E:$E,$E591)),
100*(BI591-MINIFS(BI:BI,$E:$E,$E591))/(MAXIFS(BI:BI,$E:$E,$E591)-MINIFS(BI:BI,$E:$E,$E591))))</f>
        <v/>
      </c>
      <c r="DY591" s="223" t="str">
        <f t="array" ref="DY591">IF(BJ591="","",
IF(INDEX(Settings!$H:$H,MATCH(DY$1,Settings!$G:$G,0))=TRUE,
100-100*(BJ591-MINIFS(BJ:BJ,$E:$E,$E591))/(MAXIFS(BJ:BJ,$E:$E,$E591)-MINIFS(BJ:BJ,$E:$E,$E591)),
100*(BJ591-MINIFS(BJ:BJ,$E:$E,$E591))/(MAXIFS(BJ:BJ,$E:$E,$E591)-MINIFS(BJ:BJ,$E:$E,$E591))))</f>
        <v/>
      </c>
      <c r="DZ591" s="225"/>
      <c r="EA591" s="225"/>
      <c r="EB591" s="225" t="str">
        <f t="shared" si="8"/>
        <v/>
      </c>
      <c r="EC591" s="225" t="str">
        <f t="shared" si="9"/>
        <v/>
      </c>
      <c r="ED591" s="225" t="str">
        <f t="shared" si="10"/>
        <v/>
      </c>
      <c r="EE591" s="225" t="str">
        <f t="shared" si="11"/>
        <v/>
      </c>
      <c r="EF591" s="225" t="str">
        <f t="shared" si="12"/>
        <v/>
      </c>
      <c r="EG591" s="225" t="str">
        <f t="shared" si="13"/>
        <v/>
      </c>
      <c r="EH591" s="225"/>
      <c r="EI591" s="225"/>
      <c r="EJ591" s="225"/>
      <c r="EK591" s="225"/>
      <c r="EL591" s="225"/>
      <c r="EM591" s="225"/>
    </row>
    <row r="592">
      <c r="A592" s="231"/>
      <c r="B592" s="231"/>
      <c r="C592" s="231"/>
      <c r="D592" s="231" t="str">
        <f t="array" ref="D592">IFERROR(INDEX(Profiles!$B:$B,MATCH($A592,Profiles!$A:$A,0)),"")</f>
        <v/>
      </c>
      <c r="E592" s="231"/>
      <c r="F592" s="231"/>
      <c r="G592" s="231"/>
      <c r="H592" s="231"/>
      <c r="I592" s="231" t="str">
        <f>IF(A592="","",IF(Settings!$N$3="DATE",F592&amp;": "&amp;TEXT(B592,"M/DD/YY"),F592&amp;": "&amp;H592))</f>
        <v/>
      </c>
      <c r="J592" s="231"/>
      <c r="K592" s="231"/>
      <c r="L592" s="231"/>
      <c r="M592" s="232" t="str">
        <f t="shared" si="14"/>
        <v/>
      </c>
      <c r="N592" s="231"/>
      <c r="O592" s="231"/>
      <c r="P592" s="231"/>
      <c r="Q592" s="231"/>
      <c r="R592" s="231"/>
      <c r="S592" s="230" t="str">
        <f>IFERROR(VLOOKUP(AF592, 'YOYO IR Scores'!A:C, 3, FALSE), "")
</f>
        <v/>
      </c>
      <c r="T592" s="231"/>
      <c r="U592" s="231"/>
      <c r="V592" s="231"/>
      <c r="W592" s="231"/>
      <c r="X592" s="233" t="str">
        <f t="shared" si="4"/>
        <v/>
      </c>
      <c r="Y592" s="234" t="str">
        <f t="shared" si="5"/>
        <v/>
      </c>
      <c r="Z592" s="234" t="str">
        <f t="shared" si="6"/>
        <v/>
      </c>
      <c r="AA592" s="233" t="str">
        <f t="shared" si="7"/>
        <v/>
      </c>
      <c r="AB592" s="232"/>
      <c r="AC592" s="232"/>
      <c r="AD592" s="232"/>
      <c r="AE592" s="232" t="str">
        <f>IFERROR(VLOOKUP(AF592, 'YOYO IR Scores'!A:C, 2, FALSE), "")</f>
        <v/>
      </c>
      <c r="AF592" s="232"/>
      <c r="AG592" s="23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c r="BD592" s="232"/>
      <c r="BE592" s="232"/>
      <c r="BF592" s="232"/>
      <c r="BG592" s="232"/>
      <c r="BH592" s="232"/>
      <c r="BI592" s="232"/>
      <c r="BJ592" s="232"/>
      <c r="BK592" s="232" t="str">
        <f t="array" ref="BK592">IF(J592="","",
IF(INDEX(Settings!$H:$H,MATCH(BY$1,Settings!$G:$G,0))=TRUE,
100-100*(J592-MIN(J:J))/(MAX(J:J)-MIN(J:J)),
100*(J592-MIN(J:J))/(MAX(J:J)-MIN(J:J))))</f>
        <v/>
      </c>
      <c r="BL592" s="232" t="str">
        <f t="array" ref="BL592">IF(J592="","",
IF(INDEX(Settings!$H:$H,MATCH(BY$1,Settings!$G:$G,0))=TRUE,
100-100*(J592-MINIFS(J:J,$E:$E,$E592))/(MAXIFS(J:J,$E:$E,$E592)-MINIFS(J:J,$E:$E,$E592)),
100*(J592-MINIFS(J:J,$E:$E,$E592))/(MAXIFS(J:J,$E:$E,$E592)-MINIFS(J:J,$E:$E,$E592))))</f>
        <v/>
      </c>
      <c r="BM592" s="232" t="str">
        <f t="array" ref="BM592">IF(J592="","",
IF(INDEX(Settings!$H:$H,MATCH(BY$1,Settings!$G:$G,0))=TRUE,
100-100*(J592-MINIFS(J:J,$E:$E,$E592,$I:$I,$I592))/(MAXIFS(J:J,$E:$E,$E592,$I:$I,$I592)-MINIFS(J:J,$E:$E,$E592,$I:$I,$I592)),
100*(J592-MINIFS(J:J,$E:$E,$E592,$I:$I,$I592))/(MAXIFS(J:J,$E:$E,$E592,$I:$I,$I592)-MINIFS(J:J,$E:$E,$E592,$I:$I,$I592))))</f>
        <v/>
      </c>
      <c r="BN592" s="231" t="str">
        <f t="array" ref="BN592">IF(J592="","",
IF(INDEX(Settings!$H:$H,MATCH(BY$1,Settings!$G:$G,0))=TRUE,
100-100*PERCENTRANK(J:J,J592),
100*PERCENTRANK(J:J,J592)))</f>
        <v/>
      </c>
      <c r="BO592" s="231" t="str">
        <f>IFERROR(__xludf.DUMMYFUNCTION("IF(J592="""","""",
IF(INDEX(Settings!$H:$H,MATCH(BY$1,Settings!$G:$G,0))=TRUE,
100-100*PERCENTRANK(FILTER(J:J,$E:$E=$E592),J592),
100*PERCENTRANK(FILTER(J:J,$E:$E=$E592),J592)))"),"")</f>
        <v/>
      </c>
      <c r="BP592" s="231" t="str">
        <f>IFERROR(__xludf.DUMMYFUNCTION("IF(J592="""","""",
IF(INDEX(Settings!$H:$H,MATCH(BY$1,Settings!$G:$G,0))=TRUE,
100-100*PERCENTRANK(FILTER(J:J,$E:$E=$E592,$I:$I=$I592),J592),
100*PERCENTRANK(FILTER(J:J,$E:$E=$E592,$I:$I=$I592),J592)))"),"")</f>
        <v/>
      </c>
      <c r="BQ592" s="233" t="str">
        <f t="array" ref="BQ592">IF(J592="","",
IF(INDEX(Settings!$H:$H,MATCH(BY$1,Settings!$G:$G,0))=TRUE,
-1*(J592-AVERAGE(J:J))/STDEV(J:J),
(J592-AVERAGE(J:J))/STDEV(J:J)))</f>
        <v/>
      </c>
      <c r="BR592" s="233" t="str">
        <f>IFERROR(__xludf.DUMMYFUNCTION("IF(J592="""","""",
IF(INDEX(Settings!$H:$H,MATCH(BY$1,Settings!$G:$G,0))=TRUE,
-1*(J592-AVERAGEIFS(J:J,$E:$E,$E592))/STDEV(FILTER(J:J,$E:$E=$E592)),
(J592-AVERAGEIFS(J:J,$E:$E,$E592))/STDEV(FILTER(J:J,$E:$E=$E592))))"),"")</f>
        <v/>
      </c>
      <c r="BS592" s="233"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1"/>
      <c r="BX592" s="231"/>
      <c r="BY592" s="232" t="str">
        <f t="array" ref="BY592">IF(J592="","",
IF(INDEX(Settings!$H:$H,MATCH(BY$1,Settings!$G:$G,0))=TRUE,
100-100*(J592-MINIFS(J:J,$E:$E,$E592))/(MAXIFS(J:J,$E:$E,$E592)-MINIFS(J:J,$E:$E,$E592)),
100*(J592-MINIFS(J:J,$E:$E,$E592))/(MAXIFS(J:J,$E:$E,$E592)-MINIFS(J:J,$E:$E,$E592))))</f>
        <v/>
      </c>
      <c r="BZ592" s="232" t="str">
        <f t="array" ref="BZ592">IF(K592="","",
IF(INDEX(Settings!$H:$H,MATCH(BZ$1,Settings!$G:$G,0))=TRUE,
100-100*(K592-MINIFS(K:K,$E:$E,$E592))/(MAXIFS(K:K,$E:$E,$E592)-MINIFS(K:K,$E:$E,$E592)),
100*(K592-MINIFS(K:K,$E:$E,$E592))/(MAXIFS(K:K,$E:$E,$E592)-MINIFS(K:K,$E:$E,$E592))))</f>
        <v/>
      </c>
      <c r="CA592" s="232" t="str">
        <f t="array" ref="CA592">IF(L592="","",
IF(INDEX(Settings!$H:$H,MATCH(CA$1,Settings!$G:$G,0))=TRUE,
100-100*(L592-MINIFS(L:L,$E:$E,$E592))/(MAXIFS(L:L,$E:$E,$E592)-MINIFS(L:L,$E:$E,$E592)),
100*(L592-MINIFS(L:L,$E:$E,$E592))/(MAXIFS(L:L,$E:$E,$E592)-MINIFS(L:L,$E:$E,$E592))))</f>
        <v/>
      </c>
      <c r="CB592" s="232" t="str">
        <f t="array" ref="CB592">IF(M592="","",
IF(INDEX(Settings!$H:$H,MATCH(CB$1,Settings!$G:$G,0))=TRUE,
100-100*(M592-MINIFS(M:M,$E:$E,$E592))/(MAXIFS(M:M,$E:$E,$E592)-MINIFS(M:M,$E:$E,$E592)),
100*(M592-MINIFS(M:M,$E:$E,$E592))/(MAXIFS(M:M,$E:$E,$E592)-MINIFS(M:M,$E:$E,$E592))))</f>
        <v/>
      </c>
      <c r="CC592" s="232" t="str">
        <f t="array" ref="CC592">IF(N592="","",
IF(INDEX(Settings!$H:$H,MATCH(CC$1,Settings!$G:$G,0))=TRUE,
100-100*(N592-MINIFS(N:N,$E:$E,$E592))/(MAXIFS(N:N,$E:$E,$E592)-MINIFS(N:N,$E:$E,$E592)),
100*(N592-MINIFS(N:N,$E:$E,$E592))/(MAXIFS(N:N,$E:$E,$E592)-MINIFS(N:N,$E:$E,$E592))))</f>
        <v/>
      </c>
      <c r="CD592" s="232" t="str">
        <f t="array" ref="CD592">IF(O592="","",
IF(INDEX(Settings!$H:$H,MATCH(CD$1,Settings!$G:$G,0))=TRUE,
100-100*(O592-MINIFS(O:O,$E:$E,$E592))/(MAXIFS(O:O,$E:$E,$E592)-MINIFS(O:O,$E:$E,$E592)),
100*(O592-MINIFS(O:O,$E:$E,$E592))/(MAXIFS(O:O,$E:$E,$E592)-MINIFS(O:O,$E:$E,$E592))))</f>
        <v/>
      </c>
      <c r="CE592" s="232" t="str">
        <f t="array" ref="CE592">IF(P592="","",
IF(INDEX(Settings!$H:$H,MATCH(CE$1,Settings!$G:$G,0))=TRUE,
100-100*(P592-MINIFS(P:P,$E:$E,$E592))/(MAXIFS(P:P,$E:$E,$E592)-MINIFS(P:P,$E:$E,$E592)),
100*(P592-MINIFS(P:P,$E:$E,$E592))/(MAXIFS(P:P,$E:$E,$E592)-MINIFS(P:P,$E:$E,$E592))))</f>
        <v/>
      </c>
      <c r="CF592" s="232" t="str">
        <f t="array" ref="CF592">IF(Q592="","",
IF(INDEX(Settings!$H:$H,MATCH(CF$1,Settings!$G:$G,0))=TRUE,
100-100*(Q592-MINIFS(Q:Q,$E:$E,$E592))/(MAXIFS(Q:Q,$E:$E,$E592)-MINIFS(Q:Q,$E:$E,$E592)),
100*(Q592-MINIFS(Q:Q,$E:$E,$E592))/(MAXIFS(Q:Q,$E:$E,$E592)-MINIFS(Q:Q,$E:$E,$E592))))</f>
        <v/>
      </c>
      <c r="CG592" s="232" t="str">
        <f t="array" ref="CG592">IF(R592="","",
IF(INDEX(Settings!$H:$H,MATCH(CG$1,Settings!$G:$G,0))=TRUE,
100-100*(R592-MINIFS(R:R,$E:$E,$E592))/(MAXIFS(R:R,$E:$E,$E592)-MINIFS(R:R,$E:$E,$E592)),
100*(R592-MINIFS(R:R,$E:$E,$E592))/(MAXIFS(R:R,$E:$E,$E592)-MINIFS(R:R,$E:$E,$E592))))</f>
        <v/>
      </c>
      <c r="CH592" s="232" t="str">
        <f t="array" ref="CH592">IF(S592="","",
IF(INDEX(Settings!$H:$H,MATCH(CH$1,Settings!$G:$G,0))=TRUE,
100-100*(S592-MINIFS(S:S,$E:$E,$E592))/(MAXIFS(S:S,$E:$E,$E592)-MINIFS(S:S,$E:$E,$E592)),
100*(S592-MINIFS(S:S,$E:$E,$E592))/(MAXIFS(S:S,$E:$E,$E592)-MINIFS(S:S,$E:$E,$E592))))</f>
        <v/>
      </c>
      <c r="CI592" s="232" t="str">
        <f t="array" ref="CI592">IF(T592="","",
IF(INDEX(Settings!$H:$H,MATCH(CI$1,Settings!$G:$G,0))=TRUE,
100-100*(T592-MINIFS(T:T,$E:$E,$E592))/(MAXIFS(T:T,$E:$E,$E592)-MINIFS(T:T,$E:$E,$E592)),
100*(T592-MINIFS(T:T,$E:$E,$E592))/(MAXIFS(T:T,$E:$E,$E592)-MINIFS(T:T,$E:$E,$E592))))</f>
        <v/>
      </c>
      <c r="CJ592" s="232" t="str">
        <f t="array" ref="CJ592">IF(U592="","",
IF(INDEX(Settings!$H:$H,MATCH(CJ$1,Settings!$G:$G,0))=TRUE,
100-100*(U592-MINIFS(U:U,$E:$E,$E592))/(MAXIFS(U:U,$E:$E,$E592)-MINIFS(U:U,$E:$E,$E592)),
100*(U592-MINIFS(U:U,$E:$E,$E592))/(MAXIFS(U:U,$E:$E,$E592)-MINIFS(U:U,$E:$E,$E592))))</f>
        <v/>
      </c>
      <c r="CK592" s="232" t="str">
        <f t="array" ref="CK592">IF(V592="","",
IF(INDEX(Settings!$H:$H,MATCH(CK$1,Settings!$G:$G,0))=TRUE,
100-100*(V592-MINIFS(V:V,$E:$E,$E592))/(MAXIFS(V:V,$E:$E,$E592)-MINIFS(V:V,$E:$E,$E592)),
100*(V592-MINIFS(V:V,$E:$E,$E592))/(MAXIFS(V:V,$E:$E,$E592)-MINIFS(V:V,$E:$E,$E592))))</f>
        <v/>
      </c>
      <c r="CL592" s="232" t="str">
        <f t="array" ref="CL592">IF(W592="","",
IF(INDEX(Settings!$H:$H,MATCH(CL$1,Settings!$G:$G,0))=TRUE,
100-100*(W592-MINIFS(W:W,$E:$E,$E592))/(MAXIFS(W:W,$E:$E,$E592)-MINIFS(W:W,$E:$E,$E592)),
100*(W592-MINIFS(W:W,$E:$E,$E592))/(MAXIFS(W:W,$E:$E,$E592)-MINIFS(W:W,$E:$E,$E592))))</f>
        <v/>
      </c>
      <c r="CM592" s="232" t="str">
        <f t="array" ref="CM592">IF(X592="","",
IF(INDEX(Settings!$H:$H,MATCH(CM$1,Settings!$G:$G,0))=TRUE,
100-100*(X592-MINIFS(X:X,$E:$E,$E592))/(MAXIFS(X:X,$E:$E,$E592)-MINIFS(X:X,$E:$E,$E592)),
100*(X592-MINIFS(X:X,$E:$E,$E592))/(MAXIFS(X:X,$E:$E,$E592)-MINIFS(X:X,$E:$E,$E592))))</f>
        <v/>
      </c>
      <c r="CN592" s="232" t="str">
        <f t="array" ref="CN592">IF(Y592="","",
IF(INDEX(Settings!$H:$H,MATCH(CN$1,Settings!$G:$G,0))=TRUE,
100-100*(Y592-MINIFS(Y:Y,$E:$E,$E592))/(MAXIFS(Y:Y,$E:$E,$E592)-MINIFS(Y:Y,$E:$E,$E592)),
100*(Y592-MINIFS(Y:Y,$E:$E,$E592))/(MAXIFS(Y:Y,$E:$E,$E592)-MINIFS(Y:Y,$E:$E,$E592))))</f>
        <v/>
      </c>
      <c r="CO592" s="232" t="str">
        <f t="array" ref="CO592">IF(Z592="","",
IF(INDEX(Settings!$H:$H,MATCH(CO$1,Settings!$G:$G,0))=TRUE,
100-100*(Z592-MINIFS(Z:Z,$E:$E,$E592))/(MAXIFS(Z:Z,$E:$E,$E592)-MINIFS(Z:Z,$E:$E,$E592)),
100*(Z592-MINIFS(Z:Z,$E:$E,$E592))/(MAXIFS(Z:Z,$E:$E,$E592)-MINIFS(Z:Z,$E:$E,$E592))))</f>
        <v/>
      </c>
      <c r="CP592" s="232" t="str">
        <f t="array" ref="CP592">IF(AA592="","",
IF(INDEX(Settings!$H:$H,MATCH(CP$1,Settings!$G:$G,0))=TRUE,
100-100*(AA592-MINIFS(AA:AA,$E:$E,$E592))/(MAXIFS(AA:AA,$E:$E,$E592)-MINIFS(AA:AA,$E:$E,$E592)),
100*(AA592-MINIFS(AA:AA,$E:$E,$E592))/(MAXIFS(AA:AA,$E:$E,$E592)-MINIFS(AA:AA,$E:$E,$E592))))</f>
        <v/>
      </c>
      <c r="CQ592" s="232" t="str">
        <f t="array" ref="CQ592">IF(AB592="","",
IF(INDEX(Settings!$H:$H,MATCH(CQ$1,Settings!$G:$G,0))=TRUE,
100-100*(AB592-MINIFS(AB:AB,$E:$E,$E592))/(MAXIFS(AB:AB,$E:$E,$E592)-MINIFS(AB:AB,$E:$E,$E592)),
100*(AB592-MINIFS(AB:AB,$E:$E,$E592))/(MAXIFS(AB:AB,$E:$E,$E592)-MINIFS(AB:AB,$E:$E,$E592))))</f>
        <v/>
      </c>
      <c r="CR592" s="232" t="str">
        <f t="array" ref="CR592">IF(AC592="","",
IF(INDEX(Settings!$H:$H,MATCH(CR$1,Settings!$G:$G,0))=TRUE,
100-100*(AC592-MINIFS(AC:AC,$E:$E,$E592))/(MAXIFS(AC:AC,$E:$E,$E592)-MINIFS(AC:AC,$E:$E,$E592)),
100*(AC592-MINIFS(AC:AC,$E:$E,$E592))/(MAXIFS(AC:AC,$E:$E,$E592)-MINIFS(AC:AC,$E:$E,$E592))))</f>
        <v/>
      </c>
      <c r="CS592" s="232" t="str">
        <f t="array" ref="CS592">IF(AD592="","",
IF(INDEX(Settings!$H:$H,MATCH(CS$1,Settings!$G:$G,0))=TRUE,
100-100*(AD592-MINIFS(AD:AD,$E:$E,$E592))/(MAXIFS(AD:AD,$E:$E,$E592)-MINIFS(AD:AD,$E:$E,$E592)),
100*(AD592-MINIFS(AD:AD,$E:$E,$E592))/(MAXIFS(AD:AD,$E:$E,$E592)-MINIFS(AD:AD,$E:$E,$E592))))</f>
        <v/>
      </c>
      <c r="CT592" s="232" t="str">
        <f t="array" ref="CT592">IF(AE592="","",
IF(INDEX(Settings!$H:$H,MATCH(CT$1,Settings!$G:$G,0))=TRUE,
100-100*(AE592-MINIFS(AE:AE,$E:$E,$E592))/(MAXIFS(AE:AE,$E:$E,$E592)-MINIFS(AE:AE,$E:$E,$E592)),
100*(AE592-MINIFS(AE:AE,$E:$E,$E592))/(MAXIFS(AE:AE,$E:$E,$E592)-MINIFS(AE:AE,$E:$E,$E592))))</f>
        <v/>
      </c>
      <c r="CU592" s="232" t="str">
        <f t="array" ref="CU592">IF(AF592="","",
IF(INDEX(Settings!$H:$H,MATCH(CU$1,Settings!$G:$G,0))=TRUE,
100-100*(AF592-MINIFS(AF:AF,$E:$E,$E592))/(MAXIFS(AF:AF,$E:$E,$E592)-MINIFS(AF:AF,$E:$E,$E592)),
100*(AF592-MINIFS(AF:AF,$E:$E,$E592))/(MAXIFS(AF:AF,$E:$E,$E592)-MINIFS(AF:AF,$E:$E,$E592))))</f>
        <v/>
      </c>
      <c r="CV592" s="232" t="str">
        <f t="array" ref="CV592">IF(AG592="","",
IF(INDEX(Settings!$H:$H,MATCH(CV$1,Settings!$G:$G,0))=TRUE,
100-100*(AG592-MINIFS(AG:AG,$E:$E,$E592))/(MAXIFS(AG:AG,$E:$E,$E592)-MINIFS(AG:AG,$E:$E,$E592)),
100*(AG592-MINIFS(AG:AG,$E:$E,$E592))/(MAXIFS(AG:AG,$E:$E,$E592)-MINIFS(AG:AG,$E:$E,$E592))))</f>
        <v/>
      </c>
      <c r="CW592" s="232" t="str">
        <f t="array" ref="CW592">IF(AH592="","",
IF(INDEX(Settings!$H:$H,MATCH(CW$1,Settings!$G:$G,0))=TRUE,
100-100*(AH592-MINIFS(AH:AH,$E:$E,$E592))/(MAXIFS(AH:AH,$E:$E,$E592)-MINIFS(AH:AH,$E:$E,$E592)),
100*(AH592-MINIFS(AH:AH,$E:$E,$E592))/(MAXIFS(AH:AH,$E:$E,$E592)-MINIFS(AH:AH,$E:$E,$E592))))</f>
        <v/>
      </c>
      <c r="CX592" s="232" t="str">
        <f t="array" ref="CX592">IF(AI592="","",
IF(INDEX(Settings!$H:$H,MATCH(CX$1,Settings!$G:$G,0))=TRUE,
100-100*(AI592-MINIFS(AI:AI,$E:$E,$E592))/(MAXIFS(AI:AI,$E:$E,$E592)-MINIFS(AI:AI,$E:$E,$E592)),
100*(AI592-MINIFS(AI:AI,$E:$E,$E592))/(MAXIFS(AI:AI,$E:$E,$E592)-MINIFS(AI:AI,$E:$E,$E592))))</f>
        <v/>
      </c>
      <c r="CY592" s="232" t="str">
        <f t="array" ref="CY592">IF(AJ592="","",
IF(INDEX(Settings!$H:$H,MATCH(CY$1,Settings!$G:$G,0))=TRUE,
100-100*(AJ592-MINIFS(AJ:AJ,$E:$E,$E592))/(MAXIFS(AJ:AJ,$E:$E,$E592)-MINIFS(AJ:AJ,$E:$E,$E592)),
100*(AJ592-MINIFS(AJ:AJ,$E:$E,$E592))/(MAXIFS(AJ:AJ,$E:$E,$E592)-MINIFS(AJ:AJ,$E:$E,$E592))))</f>
        <v/>
      </c>
      <c r="CZ592" s="232" t="str">
        <f t="array" ref="CZ592">IF(AK592="","",
IF(INDEX(Settings!$H:$H,MATCH(CZ$1,Settings!$G:$G,0))=TRUE,
100-100*(AK592-MINIFS(AK:AK,$E:$E,$E592))/(MAXIFS(AK:AK,$E:$E,$E592)-MINIFS(AK:AK,$E:$E,$E592)),
100*(AK592-MINIFS(AK:AK,$E:$E,$E592))/(MAXIFS(AK:AK,$E:$E,$E592)-MINIFS(AK:AK,$E:$E,$E592))))</f>
        <v/>
      </c>
      <c r="DA592" s="232" t="str">
        <f t="array" ref="DA592">IF(AL592="","",
IF(INDEX(Settings!$H:$H,MATCH(DA$1,Settings!$G:$G,0))=TRUE,
100-100*(AL592-MINIFS(AL:AL,$E:$E,$E592))/(MAXIFS(AL:AL,$E:$E,$E592)-MINIFS(AL:AL,$E:$E,$E592)),
100*(AL592-MINIFS(AL:AL,$E:$E,$E592))/(MAXIFS(AL:AL,$E:$E,$E592)-MINIFS(AL:AL,$E:$E,$E592))))</f>
        <v/>
      </c>
      <c r="DB592" s="232" t="str">
        <f t="array" ref="DB592">IF(AM592="","",
IF(INDEX(Settings!$H:$H,MATCH(DB$1,Settings!$G:$G,0))=TRUE,
100-100*(AM592-MINIFS(AM:AM,$E:$E,$E592))/(MAXIFS(AM:AM,$E:$E,$E592)-MINIFS(AM:AM,$E:$E,$E592)),
100*(AM592-MINIFS(AM:AM,$E:$E,$E592))/(MAXIFS(AM:AM,$E:$E,$E592)-MINIFS(AM:AM,$E:$E,$E592))))</f>
        <v/>
      </c>
      <c r="DC592" s="232" t="str">
        <f t="array" ref="DC592">IF(AN592="","",
IF(INDEX(Settings!$H:$H,MATCH(DC$1,Settings!$G:$G,0))=TRUE,
100-100*(AN592-MINIFS(AN:AN,$E:$E,$E592))/(MAXIFS(AN:AN,$E:$E,$E592)-MINIFS(AN:AN,$E:$E,$E592)),
100*(AN592-MINIFS(AN:AN,$E:$E,$E592))/(MAXIFS(AN:AN,$E:$E,$E592)-MINIFS(AN:AN,$E:$E,$E592))))</f>
        <v/>
      </c>
      <c r="DD592" s="232" t="str">
        <f t="array" ref="DD592">IF(AO592="","",
IF(INDEX(Settings!$H:$H,MATCH(DD$1,Settings!$G:$G,0))=TRUE,
100-100*(AO592-MINIFS(AO:AO,$E:$E,$E592))/(MAXIFS(AO:AO,$E:$E,$E592)-MINIFS(AO:AO,$E:$E,$E592)),
100*(AO592-MINIFS(AO:AO,$E:$E,$E592))/(MAXIFS(AO:AO,$E:$E,$E592)-MINIFS(AO:AO,$E:$E,$E592))))</f>
        <v/>
      </c>
      <c r="DE592" s="232" t="str">
        <f t="array" ref="DE592">IF(AP592="","",
IF(INDEX(Settings!$H:$H,MATCH(DE$1,Settings!$G:$G,0))=TRUE,
100-100*(AP592-MINIFS(AP:AP,$E:$E,$E592))/(MAXIFS(AP:AP,$E:$E,$E592)-MINIFS(AP:AP,$E:$E,$E592)),
100*(AP592-MINIFS(AP:AP,$E:$E,$E592))/(MAXIFS(AP:AP,$E:$E,$E592)-MINIFS(AP:AP,$E:$E,$E592))))</f>
        <v/>
      </c>
      <c r="DF592" s="232" t="str">
        <f t="array" ref="DF592">IF(AQ592="","",
IF(INDEX(Settings!$H:$H,MATCH(DF$1,Settings!$G:$G,0))=TRUE,
100-100*(AQ592-MINIFS(AQ:AQ,$E:$E,$E592))/(MAXIFS(AQ:AQ,$E:$E,$E592)-MINIFS(AQ:AQ,$E:$E,$E592)),
100*(AQ592-MINIFS(AQ:AQ,$E:$E,$E592))/(MAXIFS(AQ:AQ,$E:$E,$E592)-MINIFS(AQ:AQ,$E:$E,$E592))))</f>
        <v/>
      </c>
      <c r="DG592" s="232" t="str">
        <f t="array" ref="DG592">IF(AR592="","",
IF(INDEX(Settings!$H:$H,MATCH(DG$1,Settings!$G:$G,0))=TRUE,
100-100*(AR592-MINIFS(AR:AR,$E:$E,$E592))/(MAXIFS(AR:AR,$E:$E,$E592)-MINIFS(AR:AR,$E:$E,$E592)),
100*(AR592-MINIFS(AR:AR,$E:$E,$E592))/(MAXIFS(AR:AR,$E:$E,$E592)-MINIFS(AR:AR,$E:$E,$E592))))</f>
        <v/>
      </c>
      <c r="DH592" s="232" t="str">
        <f t="array" ref="DH592">IF(AS592="","",
IF(INDEX(Settings!$H:$H,MATCH(DH$1,Settings!$G:$G,0))=TRUE,
100-100*(AS592-MINIFS(AS:AS,$E:$E,$E592))/(MAXIFS(AS:AS,$E:$E,$E592)-MINIFS(AS:AS,$E:$E,$E592)),
100*(AS592-MINIFS(AS:AS,$E:$E,$E592))/(MAXIFS(AS:AS,$E:$E,$E592)-MINIFS(AS:AS,$E:$E,$E592))))</f>
        <v/>
      </c>
      <c r="DI592" s="232" t="str">
        <f t="array" ref="DI592">IF(AT592="","",
IF(INDEX(Settings!$H:$H,MATCH(DI$1,Settings!$G:$G,0))=TRUE,
100-100*(AT592-MINIFS(AT:AT,$E:$E,$E592))/(MAXIFS(AT:AT,$E:$E,$E592)-MINIFS(AT:AT,$E:$E,$E592)),
100*(AT592-MINIFS(AT:AT,$E:$E,$E592))/(MAXIFS(AT:AT,$E:$E,$E592)-MINIFS(AT:AT,$E:$E,$E592))))</f>
        <v/>
      </c>
      <c r="DJ592" s="232" t="str">
        <f t="array" ref="DJ592">IF(AU592="","",
IF(INDEX(Settings!$H:$H,MATCH(DJ$1,Settings!$G:$G,0))=TRUE,
100-100*(AU592-MINIFS(AU:AU,$E:$E,$E592))/(MAXIFS(AU:AU,$E:$E,$E592)-MINIFS(AU:AU,$E:$E,$E592)),
100*(AU592-MINIFS(AU:AU,$E:$E,$E592))/(MAXIFS(AU:AU,$E:$E,$E592)-MINIFS(AU:AU,$E:$E,$E592))))</f>
        <v/>
      </c>
      <c r="DK592" s="232" t="str">
        <f t="array" ref="DK592">IF(AV592="","",
IF(INDEX(Settings!$H:$H,MATCH(DK$1,Settings!$G:$G,0))=TRUE,
100-100*(AV592-MINIFS(AV:AV,$E:$E,$E592))/(MAXIFS(AV:AV,$E:$E,$E592)-MINIFS(AV:AV,$E:$E,$E592)),
100*(AV592-MINIFS(AV:AV,$E:$E,$E592))/(MAXIFS(AV:AV,$E:$E,$E592)-MINIFS(AV:AV,$E:$E,$E592))))</f>
        <v/>
      </c>
      <c r="DL592" s="232" t="str">
        <f t="array" ref="DL592">IF(AW592="","",
IF(INDEX(Settings!$H:$H,MATCH(DL$1,Settings!$G:$G,0))=TRUE,
100-100*(AW592-MINIFS(AW:AW,$E:$E,$E592))/(MAXIFS(AW:AW,$E:$E,$E592)-MINIFS(AW:AW,$E:$E,$E592)),
100*(AW592-MINIFS(AW:AW,$E:$E,$E592))/(MAXIFS(AW:AW,$E:$E,$E592)-MINIFS(AW:AW,$E:$E,$E592))))</f>
        <v/>
      </c>
      <c r="DM592" s="232" t="str">
        <f t="array" ref="DM592">IF(AX592="","",
IF(INDEX(Settings!$H:$H,MATCH(DM$1,Settings!$G:$G,0))=TRUE,
100-100*(AX592-MINIFS(AX:AX,$E:$E,$E592))/(MAXIFS(AX:AX,$E:$E,$E592)-MINIFS(AX:AX,$E:$E,$E592)),
100*(AX592-MINIFS(AX:AX,$E:$E,$E592))/(MAXIFS(AX:AX,$E:$E,$E592)-MINIFS(AX:AX,$E:$E,$E592))))</f>
        <v/>
      </c>
      <c r="DN592" s="232" t="str">
        <f t="array" ref="DN592">IF(AY592="","",
IF(INDEX(Settings!$H:$H,MATCH(DN$1,Settings!$G:$G,0))=TRUE,
100-100*(AY592-MINIFS(AY:AY,$E:$E,$E592))/(MAXIFS(AY:AY,$E:$E,$E592)-MINIFS(AY:AY,$E:$E,$E592)),
100*(AY592-MINIFS(AY:AY,$E:$E,$E592))/(MAXIFS(AY:AY,$E:$E,$E592)-MINIFS(AY:AY,$E:$E,$E592))))</f>
        <v/>
      </c>
      <c r="DO592" s="232" t="str">
        <f t="array" ref="DO592">IF(AZ592="","",
IF(INDEX(Settings!$H:$H,MATCH(DO$1,Settings!$G:$G,0))=TRUE,
100-100*(AZ592-MINIFS(AZ:AZ,$E:$E,$E592))/(MAXIFS(AZ:AZ,$E:$E,$E592)-MINIFS(AZ:AZ,$E:$E,$E592)),
100*(AZ592-MINIFS(AZ:AZ,$E:$E,$E592))/(MAXIFS(AZ:AZ,$E:$E,$E592)-MINIFS(AZ:AZ,$E:$E,$E592))))</f>
        <v/>
      </c>
      <c r="DP592" s="232" t="str">
        <f t="array" ref="DP592">IF(BA592="","",
IF(INDEX(Settings!$H:$H,MATCH(DP$1,Settings!$G:$G,0))=TRUE,
100-100*(BA592-MINIFS(BA:BA,$E:$E,$E592))/(MAXIFS(BA:BA,$E:$E,$E592)-MINIFS(BA:BA,$E:$E,$E592)),
100*(BA592-MINIFS(BA:BA,$E:$E,$E592))/(MAXIFS(BA:BA,$E:$E,$E592)-MINIFS(BA:BA,$E:$E,$E592))))</f>
        <v/>
      </c>
      <c r="DQ592" s="232" t="str">
        <f t="array" ref="DQ592">IF(BB592="","",
IF(INDEX(Settings!$H:$H,MATCH(DQ$1,Settings!$G:$G,0))=TRUE,
100-100*(BB592-MINIFS(BB:BB,$E:$E,$E592))/(MAXIFS(BB:BB,$E:$E,$E592)-MINIFS(BB:BB,$E:$E,$E592)),
100*(BB592-MINIFS(BB:BB,$E:$E,$E592))/(MAXIFS(BB:BB,$E:$E,$E592)-MINIFS(BB:BB,$E:$E,$E592))))</f>
        <v/>
      </c>
      <c r="DR592" s="232" t="str">
        <f t="array" ref="DR592">IF(BC592="","",
IF(INDEX(Settings!$H:$H,MATCH(DR$1,Settings!$G:$G,0))=TRUE,
100-100*(BC592-MINIFS(BC:BC,$E:$E,$E592))/(MAXIFS(BC:BC,$E:$E,$E592)-MINIFS(BC:BC,$E:$E,$E592)),
100*(BC592-MINIFS(BC:BC,$E:$E,$E592))/(MAXIFS(BC:BC,$E:$E,$E592)-MINIFS(BC:BC,$E:$E,$E592))))</f>
        <v/>
      </c>
      <c r="DS592" s="232" t="str">
        <f t="array" ref="DS592">IF(BD592="","",
IF(INDEX(Settings!$H:$H,MATCH(DS$1,Settings!$G:$G,0))=TRUE,
100-100*(BD592-MINIFS(BD:BD,$E:$E,$E592))/(MAXIFS(BD:BD,$E:$E,$E592)-MINIFS(BD:BD,$E:$E,$E592)),
100*(BD592-MINIFS(BD:BD,$E:$E,$E592))/(MAXIFS(BD:BD,$E:$E,$E592)-MINIFS(BD:BD,$E:$E,$E592))))</f>
        <v/>
      </c>
      <c r="DT592" s="232" t="str">
        <f t="array" ref="DT592">IF(BE592="","",
IF(INDEX(Settings!$H:$H,MATCH(DT$1,Settings!$G:$G,0))=TRUE,
100-100*(BE592-MINIFS(BE:BE,$E:$E,$E592))/(MAXIFS(BE:BE,$E:$E,$E592)-MINIFS(BE:BE,$E:$E,$E592)),
100*(BE592-MINIFS(BE:BE,$E:$E,$E592))/(MAXIFS(BE:BE,$E:$E,$E592)-MINIFS(BE:BE,$E:$E,$E592))))</f>
        <v/>
      </c>
      <c r="DU592" s="232" t="str">
        <f t="array" ref="DU592">IF(BF592="","",
IF(INDEX(Settings!$H:$H,MATCH(DU$1,Settings!$G:$G,0))=TRUE,
100-100*(BF592-MINIFS(BF:BF,$E:$E,$E592))/(MAXIFS(BF:BF,$E:$E,$E592)-MINIFS(BF:BF,$E:$E,$E592)),
100*(BF592-MINIFS(BF:BF,$E:$E,$E592))/(MAXIFS(BF:BF,$E:$E,$E592)-MINIFS(BF:BF,$E:$E,$E592))))</f>
        <v/>
      </c>
      <c r="DV592" s="232" t="str">
        <f t="array" ref="DV592">IF(BG592="","",
IF(INDEX(Settings!$H:$H,MATCH(DV$1,Settings!$G:$G,0))=TRUE,
100-100*(BG592-MINIFS(BG:BG,$E:$E,$E592))/(MAXIFS(BG:BG,$E:$E,$E592)-MINIFS(BG:BG,$E:$E,$E592)),
100*(BG592-MINIFS(BG:BG,$E:$E,$E592))/(MAXIFS(BG:BG,$E:$E,$E592)-MINIFS(BG:BG,$E:$E,$E592))))</f>
        <v/>
      </c>
      <c r="DW592" s="232" t="str">
        <f t="array" ref="DW592">IF(BH592="","",
IF(INDEX(Settings!$H:$H,MATCH(DW$1,Settings!$G:$G,0))=TRUE,
100-100*(BH592-MINIFS(BH:BH,$E:$E,$E592))/(MAXIFS(BH:BH,$E:$E,$E592)-MINIFS(BH:BH,$E:$E,$E592)),
100*(BH592-MINIFS(BH:BH,$E:$E,$E592))/(MAXIFS(BH:BH,$E:$E,$E592)-MINIFS(BH:BH,$E:$E,$E592))))</f>
        <v/>
      </c>
      <c r="DX592" s="232" t="str">
        <f t="array" ref="DX592">IF(BI592="","",
IF(INDEX(Settings!$H:$H,MATCH(DX$1,Settings!$G:$G,0))=TRUE,
100-100*(BI592-MINIFS(BI:BI,$E:$E,$E592))/(MAXIFS(BI:BI,$E:$E,$E592)-MINIFS(BI:BI,$E:$E,$E592)),
100*(BI592-MINIFS(BI:BI,$E:$E,$E592))/(MAXIFS(BI:BI,$E:$E,$E592)-MINIFS(BI:BI,$E:$E,$E592))))</f>
        <v/>
      </c>
      <c r="DY592" s="232" t="str">
        <f t="array" ref="DY592">IF(BJ592="","",
IF(INDEX(Settings!$H:$H,MATCH(DY$1,Settings!$G:$G,0))=TRUE,
100-100*(BJ592-MINIFS(BJ:BJ,$E:$E,$E592))/(MAXIFS(BJ:BJ,$E:$E,$E592)-MINIFS(BJ:BJ,$E:$E,$E592)),
100*(BJ592-MINIFS(BJ:BJ,$E:$E,$E592))/(MAXIFS(BJ:BJ,$E:$E,$E592)-MINIFS(BJ:BJ,$E:$E,$E592))))</f>
        <v/>
      </c>
      <c r="DZ592" s="234"/>
      <c r="EA592" s="234"/>
      <c r="EB592" s="234" t="str">
        <f t="shared" si="8"/>
        <v/>
      </c>
      <c r="EC592" s="234" t="str">
        <f t="shared" si="9"/>
        <v/>
      </c>
      <c r="ED592" s="234" t="str">
        <f t="shared" si="10"/>
        <v/>
      </c>
      <c r="EE592" s="234" t="str">
        <f t="shared" si="11"/>
        <v/>
      </c>
      <c r="EF592" s="234" t="str">
        <f t="shared" si="12"/>
        <v/>
      </c>
      <c r="EG592" s="234" t="str">
        <f t="shared" si="13"/>
        <v/>
      </c>
      <c r="EH592" s="234"/>
      <c r="EI592" s="234"/>
      <c r="EJ592" s="234"/>
      <c r="EK592" s="234"/>
      <c r="EL592" s="234"/>
      <c r="EM592" s="234"/>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3" t="str">
        <f t="shared" si="14"/>
        <v/>
      </c>
      <c r="N593" s="49"/>
      <c r="O593" s="49"/>
      <c r="P593" s="49"/>
      <c r="Q593" s="49"/>
      <c r="R593" s="49"/>
      <c r="S593" s="222" t="str">
        <f>IFERROR(VLOOKUP(AF593, 'YOYO IR Scores'!A:C, 3, FALSE), "")
</f>
        <v/>
      </c>
      <c r="T593" s="49"/>
      <c r="U593" s="49"/>
      <c r="V593" s="49"/>
      <c r="W593" s="49"/>
      <c r="X593" s="224" t="str">
        <f t="shared" si="4"/>
        <v/>
      </c>
      <c r="Y593" s="225" t="str">
        <f t="shared" si="5"/>
        <v/>
      </c>
      <c r="Z593" s="225" t="str">
        <f t="shared" si="6"/>
        <v/>
      </c>
      <c r="AA593" s="224" t="str">
        <f t="shared" si="7"/>
        <v/>
      </c>
      <c r="AB593" s="223"/>
      <c r="AC593" s="223"/>
      <c r="AD593" s="223"/>
      <c r="AE593" s="223" t="str">
        <f>IFERROR(VLOOKUP(AF593, 'YOYO IR Scores'!A:C, 2, FALSE), "")</f>
        <v/>
      </c>
      <c r="AF593" s="223"/>
      <c r="AG593" s="223"/>
      <c r="AH593" s="223"/>
      <c r="AI593" s="223"/>
      <c r="AJ593" s="223"/>
      <c r="AK593" s="223"/>
      <c r="AL593" s="223"/>
      <c r="AM593" s="223"/>
      <c r="AN593" s="223"/>
      <c r="AO593" s="223"/>
      <c r="AP593" s="223"/>
      <c r="AQ593" s="223"/>
      <c r="AR593" s="223"/>
      <c r="AS593" s="223"/>
      <c r="AT593" s="223"/>
      <c r="AU593" s="223"/>
      <c r="AV593" s="223"/>
      <c r="AW593" s="223"/>
      <c r="AX593" s="223"/>
      <c r="AY593" s="223"/>
      <c r="AZ593" s="223"/>
      <c r="BA593" s="223"/>
      <c r="BB593" s="223"/>
      <c r="BC593" s="223"/>
      <c r="BD593" s="223"/>
      <c r="BE593" s="223"/>
      <c r="BF593" s="223"/>
      <c r="BG593" s="223"/>
      <c r="BH593" s="223"/>
      <c r="BI593" s="223"/>
      <c r="BJ593" s="223"/>
      <c r="BK593" s="223" t="str">
        <f t="array" ref="BK593">IF(J593="","",
IF(INDEX(Settings!$H:$H,MATCH(BY$1,Settings!$G:$G,0))=TRUE,
100-100*(J593-MIN(J:J))/(MAX(J:J)-MIN(J:J)),
100*(J593-MIN(J:J))/(MAX(J:J)-MIN(J:J))))</f>
        <v/>
      </c>
      <c r="BL593" s="223" t="str">
        <f t="array" ref="BL593">IF(J593="","",
IF(INDEX(Settings!$H:$H,MATCH(BY$1,Settings!$G:$G,0))=TRUE,
100-100*(J593-MINIFS(J:J,$E:$E,$E593))/(MAXIFS(J:J,$E:$E,$E593)-MINIFS(J:J,$E:$E,$E593)),
100*(J593-MINIFS(J:J,$E:$E,$E593))/(MAXIFS(J:J,$E:$E,$E593)-MINIFS(J:J,$E:$E,$E593))))</f>
        <v/>
      </c>
      <c r="BM593" s="223"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4" t="str">
        <f t="array" ref="BQ593">IF(J593="","",
IF(INDEX(Settings!$H:$H,MATCH(BY$1,Settings!$G:$G,0))=TRUE,
-1*(J593-AVERAGE(J:J))/STDEV(J:J),
(J593-AVERAGE(J:J))/STDEV(J:J)))</f>
        <v/>
      </c>
      <c r="BR593" s="224" t="str">
        <f>IFERROR(__xludf.DUMMYFUNCTION("IF(J593="""","""",
IF(INDEX(Settings!$H:$H,MATCH(BY$1,Settings!$G:$G,0))=TRUE,
-1*(J593-AVERAGEIFS(J:J,$E:$E,$E593))/STDEV(FILTER(J:J,$E:$E=$E593)),
(J593-AVERAGEIFS(J:J,$E:$E,$E593))/STDEV(FILTER(J:J,$E:$E=$E593))))"),"")</f>
        <v/>
      </c>
      <c r="BS593" s="224"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3" t="str">
        <f t="array" ref="BY593">IF(J593="","",
IF(INDEX(Settings!$H:$H,MATCH(BY$1,Settings!$G:$G,0))=TRUE,
100-100*(J593-MINIFS(J:J,$E:$E,$E593))/(MAXIFS(J:J,$E:$E,$E593)-MINIFS(J:J,$E:$E,$E593)),
100*(J593-MINIFS(J:J,$E:$E,$E593))/(MAXIFS(J:J,$E:$E,$E593)-MINIFS(J:J,$E:$E,$E593))))</f>
        <v/>
      </c>
      <c r="BZ593" s="223" t="str">
        <f t="array" ref="BZ593">IF(K593="","",
IF(INDEX(Settings!$H:$H,MATCH(BZ$1,Settings!$G:$G,0))=TRUE,
100-100*(K593-MINIFS(K:K,$E:$E,$E593))/(MAXIFS(K:K,$E:$E,$E593)-MINIFS(K:K,$E:$E,$E593)),
100*(K593-MINIFS(K:K,$E:$E,$E593))/(MAXIFS(K:K,$E:$E,$E593)-MINIFS(K:K,$E:$E,$E593))))</f>
        <v/>
      </c>
      <c r="CA593" s="223" t="str">
        <f t="array" ref="CA593">IF(L593="","",
IF(INDEX(Settings!$H:$H,MATCH(CA$1,Settings!$G:$G,0))=TRUE,
100-100*(L593-MINIFS(L:L,$E:$E,$E593))/(MAXIFS(L:L,$E:$E,$E593)-MINIFS(L:L,$E:$E,$E593)),
100*(L593-MINIFS(L:L,$E:$E,$E593))/(MAXIFS(L:L,$E:$E,$E593)-MINIFS(L:L,$E:$E,$E593))))</f>
        <v/>
      </c>
      <c r="CB593" s="223" t="str">
        <f t="array" ref="CB593">IF(M593="","",
IF(INDEX(Settings!$H:$H,MATCH(CB$1,Settings!$G:$G,0))=TRUE,
100-100*(M593-MINIFS(M:M,$E:$E,$E593))/(MAXIFS(M:M,$E:$E,$E593)-MINIFS(M:M,$E:$E,$E593)),
100*(M593-MINIFS(M:M,$E:$E,$E593))/(MAXIFS(M:M,$E:$E,$E593)-MINIFS(M:M,$E:$E,$E593))))</f>
        <v/>
      </c>
      <c r="CC593" s="223" t="str">
        <f t="array" ref="CC593">IF(N593="","",
IF(INDEX(Settings!$H:$H,MATCH(CC$1,Settings!$G:$G,0))=TRUE,
100-100*(N593-MINIFS(N:N,$E:$E,$E593))/(MAXIFS(N:N,$E:$E,$E593)-MINIFS(N:N,$E:$E,$E593)),
100*(N593-MINIFS(N:N,$E:$E,$E593))/(MAXIFS(N:N,$E:$E,$E593)-MINIFS(N:N,$E:$E,$E593))))</f>
        <v/>
      </c>
      <c r="CD593" s="223" t="str">
        <f t="array" ref="CD593">IF(O593="","",
IF(INDEX(Settings!$H:$H,MATCH(CD$1,Settings!$G:$G,0))=TRUE,
100-100*(O593-MINIFS(O:O,$E:$E,$E593))/(MAXIFS(O:O,$E:$E,$E593)-MINIFS(O:O,$E:$E,$E593)),
100*(O593-MINIFS(O:O,$E:$E,$E593))/(MAXIFS(O:O,$E:$E,$E593)-MINIFS(O:O,$E:$E,$E593))))</f>
        <v/>
      </c>
      <c r="CE593" s="223" t="str">
        <f t="array" ref="CE593">IF(P593="","",
IF(INDEX(Settings!$H:$H,MATCH(CE$1,Settings!$G:$G,0))=TRUE,
100-100*(P593-MINIFS(P:P,$E:$E,$E593))/(MAXIFS(P:P,$E:$E,$E593)-MINIFS(P:P,$E:$E,$E593)),
100*(P593-MINIFS(P:P,$E:$E,$E593))/(MAXIFS(P:P,$E:$E,$E593)-MINIFS(P:P,$E:$E,$E593))))</f>
        <v/>
      </c>
      <c r="CF593" s="223" t="str">
        <f t="array" ref="CF593">IF(Q593="","",
IF(INDEX(Settings!$H:$H,MATCH(CF$1,Settings!$G:$G,0))=TRUE,
100-100*(Q593-MINIFS(Q:Q,$E:$E,$E593))/(MAXIFS(Q:Q,$E:$E,$E593)-MINIFS(Q:Q,$E:$E,$E593)),
100*(Q593-MINIFS(Q:Q,$E:$E,$E593))/(MAXIFS(Q:Q,$E:$E,$E593)-MINIFS(Q:Q,$E:$E,$E593))))</f>
        <v/>
      </c>
      <c r="CG593" s="223" t="str">
        <f t="array" ref="CG593">IF(R593="","",
IF(INDEX(Settings!$H:$H,MATCH(CG$1,Settings!$G:$G,0))=TRUE,
100-100*(R593-MINIFS(R:R,$E:$E,$E593))/(MAXIFS(R:R,$E:$E,$E593)-MINIFS(R:R,$E:$E,$E593)),
100*(R593-MINIFS(R:R,$E:$E,$E593))/(MAXIFS(R:R,$E:$E,$E593)-MINIFS(R:R,$E:$E,$E593))))</f>
        <v/>
      </c>
      <c r="CH593" s="223" t="str">
        <f t="array" ref="CH593">IF(S593="","",
IF(INDEX(Settings!$H:$H,MATCH(CH$1,Settings!$G:$G,0))=TRUE,
100-100*(S593-MINIFS(S:S,$E:$E,$E593))/(MAXIFS(S:S,$E:$E,$E593)-MINIFS(S:S,$E:$E,$E593)),
100*(S593-MINIFS(S:S,$E:$E,$E593))/(MAXIFS(S:S,$E:$E,$E593)-MINIFS(S:S,$E:$E,$E593))))</f>
        <v/>
      </c>
      <c r="CI593" s="223" t="str">
        <f t="array" ref="CI593">IF(T593="","",
IF(INDEX(Settings!$H:$H,MATCH(CI$1,Settings!$G:$G,0))=TRUE,
100-100*(T593-MINIFS(T:T,$E:$E,$E593))/(MAXIFS(T:T,$E:$E,$E593)-MINIFS(T:T,$E:$E,$E593)),
100*(T593-MINIFS(T:T,$E:$E,$E593))/(MAXIFS(T:T,$E:$E,$E593)-MINIFS(T:T,$E:$E,$E593))))</f>
        <v/>
      </c>
      <c r="CJ593" s="223" t="str">
        <f t="array" ref="CJ593">IF(U593="","",
IF(INDEX(Settings!$H:$H,MATCH(CJ$1,Settings!$G:$G,0))=TRUE,
100-100*(U593-MINIFS(U:U,$E:$E,$E593))/(MAXIFS(U:U,$E:$E,$E593)-MINIFS(U:U,$E:$E,$E593)),
100*(U593-MINIFS(U:U,$E:$E,$E593))/(MAXIFS(U:U,$E:$E,$E593)-MINIFS(U:U,$E:$E,$E593))))</f>
        <v/>
      </c>
      <c r="CK593" s="223" t="str">
        <f t="array" ref="CK593">IF(V593="","",
IF(INDEX(Settings!$H:$H,MATCH(CK$1,Settings!$G:$G,0))=TRUE,
100-100*(V593-MINIFS(V:V,$E:$E,$E593))/(MAXIFS(V:V,$E:$E,$E593)-MINIFS(V:V,$E:$E,$E593)),
100*(V593-MINIFS(V:V,$E:$E,$E593))/(MAXIFS(V:V,$E:$E,$E593)-MINIFS(V:V,$E:$E,$E593))))</f>
        <v/>
      </c>
      <c r="CL593" s="223" t="str">
        <f t="array" ref="CL593">IF(W593="","",
IF(INDEX(Settings!$H:$H,MATCH(CL$1,Settings!$G:$G,0))=TRUE,
100-100*(W593-MINIFS(W:W,$E:$E,$E593))/(MAXIFS(W:W,$E:$E,$E593)-MINIFS(W:W,$E:$E,$E593)),
100*(W593-MINIFS(W:W,$E:$E,$E593))/(MAXIFS(W:W,$E:$E,$E593)-MINIFS(W:W,$E:$E,$E593))))</f>
        <v/>
      </c>
      <c r="CM593" s="223" t="str">
        <f t="array" ref="CM593">IF(X593="","",
IF(INDEX(Settings!$H:$H,MATCH(CM$1,Settings!$G:$G,0))=TRUE,
100-100*(X593-MINIFS(X:X,$E:$E,$E593))/(MAXIFS(X:X,$E:$E,$E593)-MINIFS(X:X,$E:$E,$E593)),
100*(X593-MINIFS(X:X,$E:$E,$E593))/(MAXIFS(X:X,$E:$E,$E593)-MINIFS(X:X,$E:$E,$E593))))</f>
        <v/>
      </c>
      <c r="CN593" s="223" t="str">
        <f t="array" ref="CN593">IF(Y593="","",
IF(INDEX(Settings!$H:$H,MATCH(CN$1,Settings!$G:$G,0))=TRUE,
100-100*(Y593-MINIFS(Y:Y,$E:$E,$E593))/(MAXIFS(Y:Y,$E:$E,$E593)-MINIFS(Y:Y,$E:$E,$E593)),
100*(Y593-MINIFS(Y:Y,$E:$E,$E593))/(MAXIFS(Y:Y,$E:$E,$E593)-MINIFS(Y:Y,$E:$E,$E593))))</f>
        <v/>
      </c>
      <c r="CO593" s="223" t="str">
        <f t="array" ref="CO593">IF(Z593="","",
IF(INDEX(Settings!$H:$H,MATCH(CO$1,Settings!$G:$G,0))=TRUE,
100-100*(Z593-MINIFS(Z:Z,$E:$E,$E593))/(MAXIFS(Z:Z,$E:$E,$E593)-MINIFS(Z:Z,$E:$E,$E593)),
100*(Z593-MINIFS(Z:Z,$E:$E,$E593))/(MAXIFS(Z:Z,$E:$E,$E593)-MINIFS(Z:Z,$E:$E,$E593))))</f>
        <v/>
      </c>
      <c r="CP593" s="223" t="str">
        <f t="array" ref="CP593">IF(AA593="","",
IF(INDEX(Settings!$H:$H,MATCH(CP$1,Settings!$G:$G,0))=TRUE,
100-100*(AA593-MINIFS(AA:AA,$E:$E,$E593))/(MAXIFS(AA:AA,$E:$E,$E593)-MINIFS(AA:AA,$E:$E,$E593)),
100*(AA593-MINIFS(AA:AA,$E:$E,$E593))/(MAXIFS(AA:AA,$E:$E,$E593)-MINIFS(AA:AA,$E:$E,$E593))))</f>
        <v/>
      </c>
      <c r="CQ593" s="223" t="str">
        <f t="array" ref="CQ593">IF(AB593="","",
IF(INDEX(Settings!$H:$H,MATCH(CQ$1,Settings!$G:$G,0))=TRUE,
100-100*(AB593-MINIFS(AB:AB,$E:$E,$E593))/(MAXIFS(AB:AB,$E:$E,$E593)-MINIFS(AB:AB,$E:$E,$E593)),
100*(AB593-MINIFS(AB:AB,$E:$E,$E593))/(MAXIFS(AB:AB,$E:$E,$E593)-MINIFS(AB:AB,$E:$E,$E593))))</f>
        <v/>
      </c>
      <c r="CR593" s="223" t="str">
        <f t="array" ref="CR593">IF(AC593="","",
IF(INDEX(Settings!$H:$H,MATCH(CR$1,Settings!$G:$G,0))=TRUE,
100-100*(AC593-MINIFS(AC:AC,$E:$E,$E593))/(MAXIFS(AC:AC,$E:$E,$E593)-MINIFS(AC:AC,$E:$E,$E593)),
100*(AC593-MINIFS(AC:AC,$E:$E,$E593))/(MAXIFS(AC:AC,$E:$E,$E593)-MINIFS(AC:AC,$E:$E,$E593))))</f>
        <v/>
      </c>
      <c r="CS593" s="223" t="str">
        <f t="array" ref="CS593">IF(AD593="","",
IF(INDEX(Settings!$H:$H,MATCH(CS$1,Settings!$G:$G,0))=TRUE,
100-100*(AD593-MINIFS(AD:AD,$E:$E,$E593))/(MAXIFS(AD:AD,$E:$E,$E593)-MINIFS(AD:AD,$E:$E,$E593)),
100*(AD593-MINIFS(AD:AD,$E:$E,$E593))/(MAXIFS(AD:AD,$E:$E,$E593)-MINIFS(AD:AD,$E:$E,$E593))))</f>
        <v/>
      </c>
      <c r="CT593" s="223" t="str">
        <f t="array" ref="CT593">IF(AE593="","",
IF(INDEX(Settings!$H:$H,MATCH(CT$1,Settings!$G:$G,0))=TRUE,
100-100*(AE593-MINIFS(AE:AE,$E:$E,$E593))/(MAXIFS(AE:AE,$E:$E,$E593)-MINIFS(AE:AE,$E:$E,$E593)),
100*(AE593-MINIFS(AE:AE,$E:$E,$E593))/(MAXIFS(AE:AE,$E:$E,$E593)-MINIFS(AE:AE,$E:$E,$E593))))</f>
        <v/>
      </c>
      <c r="CU593" s="223" t="str">
        <f t="array" ref="CU593">IF(AF593="","",
IF(INDEX(Settings!$H:$H,MATCH(CU$1,Settings!$G:$G,0))=TRUE,
100-100*(AF593-MINIFS(AF:AF,$E:$E,$E593))/(MAXIFS(AF:AF,$E:$E,$E593)-MINIFS(AF:AF,$E:$E,$E593)),
100*(AF593-MINIFS(AF:AF,$E:$E,$E593))/(MAXIFS(AF:AF,$E:$E,$E593)-MINIFS(AF:AF,$E:$E,$E593))))</f>
        <v/>
      </c>
      <c r="CV593" s="223" t="str">
        <f t="array" ref="CV593">IF(AG593="","",
IF(INDEX(Settings!$H:$H,MATCH(CV$1,Settings!$G:$G,0))=TRUE,
100-100*(AG593-MINIFS(AG:AG,$E:$E,$E593))/(MAXIFS(AG:AG,$E:$E,$E593)-MINIFS(AG:AG,$E:$E,$E593)),
100*(AG593-MINIFS(AG:AG,$E:$E,$E593))/(MAXIFS(AG:AG,$E:$E,$E593)-MINIFS(AG:AG,$E:$E,$E593))))</f>
        <v/>
      </c>
      <c r="CW593" s="223" t="str">
        <f t="array" ref="CW593">IF(AH593="","",
IF(INDEX(Settings!$H:$H,MATCH(CW$1,Settings!$G:$G,0))=TRUE,
100-100*(AH593-MINIFS(AH:AH,$E:$E,$E593))/(MAXIFS(AH:AH,$E:$E,$E593)-MINIFS(AH:AH,$E:$E,$E593)),
100*(AH593-MINIFS(AH:AH,$E:$E,$E593))/(MAXIFS(AH:AH,$E:$E,$E593)-MINIFS(AH:AH,$E:$E,$E593))))</f>
        <v/>
      </c>
      <c r="CX593" s="223" t="str">
        <f t="array" ref="CX593">IF(AI593="","",
IF(INDEX(Settings!$H:$H,MATCH(CX$1,Settings!$G:$G,0))=TRUE,
100-100*(AI593-MINIFS(AI:AI,$E:$E,$E593))/(MAXIFS(AI:AI,$E:$E,$E593)-MINIFS(AI:AI,$E:$E,$E593)),
100*(AI593-MINIFS(AI:AI,$E:$E,$E593))/(MAXIFS(AI:AI,$E:$E,$E593)-MINIFS(AI:AI,$E:$E,$E593))))</f>
        <v/>
      </c>
      <c r="CY593" s="223" t="str">
        <f t="array" ref="CY593">IF(AJ593="","",
IF(INDEX(Settings!$H:$H,MATCH(CY$1,Settings!$G:$G,0))=TRUE,
100-100*(AJ593-MINIFS(AJ:AJ,$E:$E,$E593))/(MAXIFS(AJ:AJ,$E:$E,$E593)-MINIFS(AJ:AJ,$E:$E,$E593)),
100*(AJ593-MINIFS(AJ:AJ,$E:$E,$E593))/(MAXIFS(AJ:AJ,$E:$E,$E593)-MINIFS(AJ:AJ,$E:$E,$E593))))</f>
        <v/>
      </c>
      <c r="CZ593" s="223" t="str">
        <f t="array" ref="CZ593">IF(AK593="","",
IF(INDEX(Settings!$H:$H,MATCH(CZ$1,Settings!$G:$G,0))=TRUE,
100-100*(AK593-MINIFS(AK:AK,$E:$E,$E593))/(MAXIFS(AK:AK,$E:$E,$E593)-MINIFS(AK:AK,$E:$E,$E593)),
100*(AK593-MINIFS(AK:AK,$E:$E,$E593))/(MAXIFS(AK:AK,$E:$E,$E593)-MINIFS(AK:AK,$E:$E,$E593))))</f>
        <v/>
      </c>
      <c r="DA593" s="223" t="str">
        <f t="array" ref="DA593">IF(AL593="","",
IF(INDEX(Settings!$H:$H,MATCH(DA$1,Settings!$G:$G,0))=TRUE,
100-100*(AL593-MINIFS(AL:AL,$E:$E,$E593))/(MAXIFS(AL:AL,$E:$E,$E593)-MINIFS(AL:AL,$E:$E,$E593)),
100*(AL593-MINIFS(AL:AL,$E:$E,$E593))/(MAXIFS(AL:AL,$E:$E,$E593)-MINIFS(AL:AL,$E:$E,$E593))))</f>
        <v/>
      </c>
      <c r="DB593" s="223" t="str">
        <f t="array" ref="DB593">IF(AM593="","",
IF(INDEX(Settings!$H:$H,MATCH(DB$1,Settings!$G:$G,0))=TRUE,
100-100*(AM593-MINIFS(AM:AM,$E:$E,$E593))/(MAXIFS(AM:AM,$E:$E,$E593)-MINIFS(AM:AM,$E:$E,$E593)),
100*(AM593-MINIFS(AM:AM,$E:$E,$E593))/(MAXIFS(AM:AM,$E:$E,$E593)-MINIFS(AM:AM,$E:$E,$E593))))</f>
        <v/>
      </c>
      <c r="DC593" s="223" t="str">
        <f t="array" ref="DC593">IF(AN593="","",
IF(INDEX(Settings!$H:$H,MATCH(DC$1,Settings!$G:$G,0))=TRUE,
100-100*(AN593-MINIFS(AN:AN,$E:$E,$E593))/(MAXIFS(AN:AN,$E:$E,$E593)-MINIFS(AN:AN,$E:$E,$E593)),
100*(AN593-MINIFS(AN:AN,$E:$E,$E593))/(MAXIFS(AN:AN,$E:$E,$E593)-MINIFS(AN:AN,$E:$E,$E593))))</f>
        <v/>
      </c>
      <c r="DD593" s="223" t="str">
        <f t="array" ref="DD593">IF(AO593="","",
IF(INDEX(Settings!$H:$H,MATCH(DD$1,Settings!$G:$G,0))=TRUE,
100-100*(AO593-MINIFS(AO:AO,$E:$E,$E593))/(MAXIFS(AO:AO,$E:$E,$E593)-MINIFS(AO:AO,$E:$E,$E593)),
100*(AO593-MINIFS(AO:AO,$E:$E,$E593))/(MAXIFS(AO:AO,$E:$E,$E593)-MINIFS(AO:AO,$E:$E,$E593))))</f>
        <v/>
      </c>
      <c r="DE593" s="223" t="str">
        <f t="array" ref="DE593">IF(AP593="","",
IF(INDEX(Settings!$H:$H,MATCH(DE$1,Settings!$G:$G,0))=TRUE,
100-100*(AP593-MINIFS(AP:AP,$E:$E,$E593))/(MAXIFS(AP:AP,$E:$E,$E593)-MINIFS(AP:AP,$E:$E,$E593)),
100*(AP593-MINIFS(AP:AP,$E:$E,$E593))/(MAXIFS(AP:AP,$E:$E,$E593)-MINIFS(AP:AP,$E:$E,$E593))))</f>
        <v/>
      </c>
      <c r="DF593" s="223" t="str">
        <f t="array" ref="DF593">IF(AQ593="","",
IF(INDEX(Settings!$H:$H,MATCH(DF$1,Settings!$G:$G,0))=TRUE,
100-100*(AQ593-MINIFS(AQ:AQ,$E:$E,$E593))/(MAXIFS(AQ:AQ,$E:$E,$E593)-MINIFS(AQ:AQ,$E:$E,$E593)),
100*(AQ593-MINIFS(AQ:AQ,$E:$E,$E593))/(MAXIFS(AQ:AQ,$E:$E,$E593)-MINIFS(AQ:AQ,$E:$E,$E593))))</f>
        <v/>
      </c>
      <c r="DG593" s="223" t="str">
        <f t="array" ref="DG593">IF(AR593="","",
IF(INDEX(Settings!$H:$H,MATCH(DG$1,Settings!$G:$G,0))=TRUE,
100-100*(AR593-MINIFS(AR:AR,$E:$E,$E593))/(MAXIFS(AR:AR,$E:$E,$E593)-MINIFS(AR:AR,$E:$E,$E593)),
100*(AR593-MINIFS(AR:AR,$E:$E,$E593))/(MAXIFS(AR:AR,$E:$E,$E593)-MINIFS(AR:AR,$E:$E,$E593))))</f>
        <v/>
      </c>
      <c r="DH593" s="223" t="str">
        <f t="array" ref="DH593">IF(AS593="","",
IF(INDEX(Settings!$H:$H,MATCH(DH$1,Settings!$G:$G,0))=TRUE,
100-100*(AS593-MINIFS(AS:AS,$E:$E,$E593))/(MAXIFS(AS:AS,$E:$E,$E593)-MINIFS(AS:AS,$E:$E,$E593)),
100*(AS593-MINIFS(AS:AS,$E:$E,$E593))/(MAXIFS(AS:AS,$E:$E,$E593)-MINIFS(AS:AS,$E:$E,$E593))))</f>
        <v/>
      </c>
      <c r="DI593" s="223" t="str">
        <f t="array" ref="DI593">IF(AT593="","",
IF(INDEX(Settings!$H:$H,MATCH(DI$1,Settings!$G:$G,0))=TRUE,
100-100*(AT593-MINIFS(AT:AT,$E:$E,$E593))/(MAXIFS(AT:AT,$E:$E,$E593)-MINIFS(AT:AT,$E:$E,$E593)),
100*(AT593-MINIFS(AT:AT,$E:$E,$E593))/(MAXIFS(AT:AT,$E:$E,$E593)-MINIFS(AT:AT,$E:$E,$E593))))</f>
        <v/>
      </c>
      <c r="DJ593" s="223" t="str">
        <f t="array" ref="DJ593">IF(AU593="","",
IF(INDEX(Settings!$H:$H,MATCH(DJ$1,Settings!$G:$G,0))=TRUE,
100-100*(AU593-MINIFS(AU:AU,$E:$E,$E593))/(MAXIFS(AU:AU,$E:$E,$E593)-MINIFS(AU:AU,$E:$E,$E593)),
100*(AU593-MINIFS(AU:AU,$E:$E,$E593))/(MAXIFS(AU:AU,$E:$E,$E593)-MINIFS(AU:AU,$E:$E,$E593))))</f>
        <v/>
      </c>
      <c r="DK593" s="223" t="str">
        <f t="array" ref="DK593">IF(AV593="","",
IF(INDEX(Settings!$H:$H,MATCH(DK$1,Settings!$G:$G,0))=TRUE,
100-100*(AV593-MINIFS(AV:AV,$E:$E,$E593))/(MAXIFS(AV:AV,$E:$E,$E593)-MINIFS(AV:AV,$E:$E,$E593)),
100*(AV593-MINIFS(AV:AV,$E:$E,$E593))/(MAXIFS(AV:AV,$E:$E,$E593)-MINIFS(AV:AV,$E:$E,$E593))))</f>
        <v/>
      </c>
      <c r="DL593" s="223" t="str">
        <f t="array" ref="DL593">IF(AW593="","",
IF(INDEX(Settings!$H:$H,MATCH(DL$1,Settings!$G:$G,0))=TRUE,
100-100*(AW593-MINIFS(AW:AW,$E:$E,$E593))/(MAXIFS(AW:AW,$E:$E,$E593)-MINIFS(AW:AW,$E:$E,$E593)),
100*(AW593-MINIFS(AW:AW,$E:$E,$E593))/(MAXIFS(AW:AW,$E:$E,$E593)-MINIFS(AW:AW,$E:$E,$E593))))</f>
        <v/>
      </c>
      <c r="DM593" s="223" t="str">
        <f t="array" ref="DM593">IF(AX593="","",
IF(INDEX(Settings!$H:$H,MATCH(DM$1,Settings!$G:$G,0))=TRUE,
100-100*(AX593-MINIFS(AX:AX,$E:$E,$E593))/(MAXIFS(AX:AX,$E:$E,$E593)-MINIFS(AX:AX,$E:$E,$E593)),
100*(AX593-MINIFS(AX:AX,$E:$E,$E593))/(MAXIFS(AX:AX,$E:$E,$E593)-MINIFS(AX:AX,$E:$E,$E593))))</f>
        <v/>
      </c>
      <c r="DN593" s="223" t="str">
        <f t="array" ref="DN593">IF(AY593="","",
IF(INDEX(Settings!$H:$H,MATCH(DN$1,Settings!$G:$G,0))=TRUE,
100-100*(AY593-MINIFS(AY:AY,$E:$E,$E593))/(MAXIFS(AY:AY,$E:$E,$E593)-MINIFS(AY:AY,$E:$E,$E593)),
100*(AY593-MINIFS(AY:AY,$E:$E,$E593))/(MAXIFS(AY:AY,$E:$E,$E593)-MINIFS(AY:AY,$E:$E,$E593))))</f>
        <v/>
      </c>
      <c r="DO593" s="223" t="str">
        <f t="array" ref="DO593">IF(AZ593="","",
IF(INDEX(Settings!$H:$H,MATCH(DO$1,Settings!$G:$G,0))=TRUE,
100-100*(AZ593-MINIFS(AZ:AZ,$E:$E,$E593))/(MAXIFS(AZ:AZ,$E:$E,$E593)-MINIFS(AZ:AZ,$E:$E,$E593)),
100*(AZ593-MINIFS(AZ:AZ,$E:$E,$E593))/(MAXIFS(AZ:AZ,$E:$E,$E593)-MINIFS(AZ:AZ,$E:$E,$E593))))</f>
        <v/>
      </c>
      <c r="DP593" s="223" t="str">
        <f t="array" ref="DP593">IF(BA593="","",
IF(INDEX(Settings!$H:$H,MATCH(DP$1,Settings!$G:$G,0))=TRUE,
100-100*(BA593-MINIFS(BA:BA,$E:$E,$E593))/(MAXIFS(BA:BA,$E:$E,$E593)-MINIFS(BA:BA,$E:$E,$E593)),
100*(BA593-MINIFS(BA:BA,$E:$E,$E593))/(MAXIFS(BA:BA,$E:$E,$E593)-MINIFS(BA:BA,$E:$E,$E593))))</f>
        <v/>
      </c>
      <c r="DQ593" s="223" t="str">
        <f t="array" ref="DQ593">IF(BB593="","",
IF(INDEX(Settings!$H:$H,MATCH(DQ$1,Settings!$G:$G,0))=TRUE,
100-100*(BB593-MINIFS(BB:BB,$E:$E,$E593))/(MAXIFS(BB:BB,$E:$E,$E593)-MINIFS(BB:BB,$E:$E,$E593)),
100*(BB593-MINIFS(BB:BB,$E:$E,$E593))/(MAXIFS(BB:BB,$E:$E,$E593)-MINIFS(BB:BB,$E:$E,$E593))))</f>
        <v/>
      </c>
      <c r="DR593" s="223" t="str">
        <f t="array" ref="DR593">IF(BC593="","",
IF(INDEX(Settings!$H:$H,MATCH(DR$1,Settings!$G:$G,0))=TRUE,
100-100*(BC593-MINIFS(BC:BC,$E:$E,$E593))/(MAXIFS(BC:BC,$E:$E,$E593)-MINIFS(BC:BC,$E:$E,$E593)),
100*(BC593-MINIFS(BC:BC,$E:$E,$E593))/(MAXIFS(BC:BC,$E:$E,$E593)-MINIFS(BC:BC,$E:$E,$E593))))</f>
        <v/>
      </c>
      <c r="DS593" s="223" t="str">
        <f t="array" ref="DS593">IF(BD593="","",
IF(INDEX(Settings!$H:$H,MATCH(DS$1,Settings!$G:$G,0))=TRUE,
100-100*(BD593-MINIFS(BD:BD,$E:$E,$E593))/(MAXIFS(BD:BD,$E:$E,$E593)-MINIFS(BD:BD,$E:$E,$E593)),
100*(BD593-MINIFS(BD:BD,$E:$E,$E593))/(MAXIFS(BD:BD,$E:$E,$E593)-MINIFS(BD:BD,$E:$E,$E593))))</f>
        <v/>
      </c>
      <c r="DT593" s="223" t="str">
        <f t="array" ref="DT593">IF(BE593="","",
IF(INDEX(Settings!$H:$H,MATCH(DT$1,Settings!$G:$G,0))=TRUE,
100-100*(BE593-MINIFS(BE:BE,$E:$E,$E593))/(MAXIFS(BE:BE,$E:$E,$E593)-MINIFS(BE:BE,$E:$E,$E593)),
100*(BE593-MINIFS(BE:BE,$E:$E,$E593))/(MAXIFS(BE:BE,$E:$E,$E593)-MINIFS(BE:BE,$E:$E,$E593))))</f>
        <v/>
      </c>
      <c r="DU593" s="223" t="str">
        <f t="array" ref="DU593">IF(BF593="","",
IF(INDEX(Settings!$H:$H,MATCH(DU$1,Settings!$G:$G,0))=TRUE,
100-100*(BF593-MINIFS(BF:BF,$E:$E,$E593))/(MAXIFS(BF:BF,$E:$E,$E593)-MINIFS(BF:BF,$E:$E,$E593)),
100*(BF593-MINIFS(BF:BF,$E:$E,$E593))/(MAXIFS(BF:BF,$E:$E,$E593)-MINIFS(BF:BF,$E:$E,$E593))))</f>
        <v/>
      </c>
      <c r="DV593" s="223" t="str">
        <f t="array" ref="DV593">IF(BG593="","",
IF(INDEX(Settings!$H:$H,MATCH(DV$1,Settings!$G:$G,0))=TRUE,
100-100*(BG593-MINIFS(BG:BG,$E:$E,$E593))/(MAXIFS(BG:BG,$E:$E,$E593)-MINIFS(BG:BG,$E:$E,$E593)),
100*(BG593-MINIFS(BG:BG,$E:$E,$E593))/(MAXIFS(BG:BG,$E:$E,$E593)-MINIFS(BG:BG,$E:$E,$E593))))</f>
        <v/>
      </c>
      <c r="DW593" s="223" t="str">
        <f t="array" ref="DW593">IF(BH593="","",
IF(INDEX(Settings!$H:$H,MATCH(DW$1,Settings!$G:$G,0))=TRUE,
100-100*(BH593-MINIFS(BH:BH,$E:$E,$E593))/(MAXIFS(BH:BH,$E:$E,$E593)-MINIFS(BH:BH,$E:$E,$E593)),
100*(BH593-MINIFS(BH:BH,$E:$E,$E593))/(MAXIFS(BH:BH,$E:$E,$E593)-MINIFS(BH:BH,$E:$E,$E593))))</f>
        <v/>
      </c>
      <c r="DX593" s="223" t="str">
        <f t="array" ref="DX593">IF(BI593="","",
IF(INDEX(Settings!$H:$H,MATCH(DX$1,Settings!$G:$G,0))=TRUE,
100-100*(BI593-MINIFS(BI:BI,$E:$E,$E593))/(MAXIFS(BI:BI,$E:$E,$E593)-MINIFS(BI:BI,$E:$E,$E593)),
100*(BI593-MINIFS(BI:BI,$E:$E,$E593))/(MAXIFS(BI:BI,$E:$E,$E593)-MINIFS(BI:BI,$E:$E,$E593))))</f>
        <v/>
      </c>
      <c r="DY593" s="223" t="str">
        <f t="array" ref="DY593">IF(BJ593="","",
IF(INDEX(Settings!$H:$H,MATCH(DY$1,Settings!$G:$G,0))=TRUE,
100-100*(BJ593-MINIFS(BJ:BJ,$E:$E,$E593))/(MAXIFS(BJ:BJ,$E:$E,$E593)-MINIFS(BJ:BJ,$E:$E,$E593)),
100*(BJ593-MINIFS(BJ:BJ,$E:$E,$E593))/(MAXIFS(BJ:BJ,$E:$E,$E593)-MINIFS(BJ:BJ,$E:$E,$E593))))</f>
        <v/>
      </c>
      <c r="DZ593" s="225"/>
      <c r="EA593" s="225"/>
      <c r="EB593" s="225" t="str">
        <f t="shared" si="8"/>
        <v/>
      </c>
      <c r="EC593" s="225" t="str">
        <f t="shared" si="9"/>
        <v/>
      </c>
      <c r="ED593" s="225" t="str">
        <f t="shared" si="10"/>
        <v/>
      </c>
      <c r="EE593" s="225" t="str">
        <f t="shared" si="11"/>
        <v/>
      </c>
      <c r="EF593" s="225" t="str">
        <f t="shared" si="12"/>
        <v/>
      </c>
      <c r="EG593" s="225" t="str">
        <f t="shared" si="13"/>
        <v/>
      </c>
      <c r="EH593" s="225"/>
      <c r="EI593" s="225"/>
      <c r="EJ593" s="225"/>
      <c r="EK593" s="225"/>
      <c r="EL593" s="225"/>
      <c r="EM593" s="225"/>
    </row>
    <row r="594">
      <c r="A594" s="231"/>
      <c r="B594" s="231"/>
      <c r="C594" s="231"/>
      <c r="D594" s="231" t="str">
        <f t="array" ref="D594">IFERROR(INDEX(Profiles!$B:$B,MATCH($A594,Profiles!$A:$A,0)),"")</f>
        <v/>
      </c>
      <c r="E594" s="231"/>
      <c r="F594" s="231"/>
      <c r="G594" s="231"/>
      <c r="H594" s="231"/>
      <c r="I594" s="231" t="str">
        <f>IF(A594="","",IF(Settings!$N$3="DATE",F594&amp;": "&amp;TEXT(B594,"M/DD/YY"),F594&amp;": "&amp;H594))</f>
        <v/>
      </c>
      <c r="J594" s="231"/>
      <c r="K594" s="231"/>
      <c r="L594" s="231"/>
      <c r="M594" s="232" t="str">
        <f t="shared" si="14"/>
        <v/>
      </c>
      <c r="N594" s="231"/>
      <c r="O594" s="231"/>
      <c r="P594" s="231"/>
      <c r="Q594" s="231"/>
      <c r="R594" s="231"/>
      <c r="S594" s="230" t="str">
        <f>IFERROR(VLOOKUP(AF594, 'YOYO IR Scores'!A:C, 3, FALSE), "")
</f>
        <v/>
      </c>
      <c r="T594" s="231"/>
      <c r="U594" s="231"/>
      <c r="V594" s="231"/>
      <c r="W594" s="231"/>
      <c r="X594" s="233" t="str">
        <f t="shared" si="4"/>
        <v/>
      </c>
      <c r="Y594" s="234" t="str">
        <f t="shared" si="5"/>
        <v/>
      </c>
      <c r="Z594" s="234" t="str">
        <f t="shared" si="6"/>
        <v/>
      </c>
      <c r="AA594" s="233" t="str">
        <f t="shared" si="7"/>
        <v/>
      </c>
      <c r="AB594" s="232"/>
      <c r="AC594" s="232"/>
      <c r="AD594" s="232"/>
      <c r="AE594" s="232" t="str">
        <f>IFERROR(VLOOKUP(AF594, 'YOYO IR Scores'!A:C, 2, FALSE), "")</f>
        <v/>
      </c>
      <c r="AF594" s="232"/>
      <c r="AG594" s="23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c r="BD594" s="232"/>
      <c r="BE594" s="232"/>
      <c r="BF594" s="232"/>
      <c r="BG594" s="232"/>
      <c r="BH594" s="232"/>
      <c r="BI594" s="232"/>
      <c r="BJ594" s="232"/>
      <c r="BK594" s="232" t="str">
        <f t="array" ref="BK594">IF(J594="","",
IF(INDEX(Settings!$H:$H,MATCH(BY$1,Settings!$G:$G,0))=TRUE,
100-100*(J594-MIN(J:J))/(MAX(J:J)-MIN(J:J)),
100*(J594-MIN(J:J))/(MAX(J:J)-MIN(J:J))))</f>
        <v/>
      </c>
      <c r="BL594" s="232" t="str">
        <f t="array" ref="BL594">IF(J594="","",
IF(INDEX(Settings!$H:$H,MATCH(BY$1,Settings!$G:$G,0))=TRUE,
100-100*(J594-MINIFS(J:J,$E:$E,$E594))/(MAXIFS(J:J,$E:$E,$E594)-MINIFS(J:J,$E:$E,$E594)),
100*(J594-MINIFS(J:J,$E:$E,$E594))/(MAXIFS(J:J,$E:$E,$E594)-MINIFS(J:J,$E:$E,$E594))))</f>
        <v/>
      </c>
      <c r="BM594" s="232" t="str">
        <f t="array" ref="BM594">IF(J594="","",
IF(INDEX(Settings!$H:$H,MATCH(BY$1,Settings!$G:$G,0))=TRUE,
100-100*(J594-MINIFS(J:J,$E:$E,$E594,$I:$I,$I594))/(MAXIFS(J:J,$E:$E,$E594,$I:$I,$I594)-MINIFS(J:J,$E:$E,$E594,$I:$I,$I594)),
100*(J594-MINIFS(J:J,$E:$E,$E594,$I:$I,$I594))/(MAXIFS(J:J,$E:$E,$E594,$I:$I,$I594)-MINIFS(J:J,$E:$E,$E594,$I:$I,$I594))))</f>
        <v/>
      </c>
      <c r="BN594" s="231" t="str">
        <f t="array" ref="BN594">IF(J594="","",
IF(INDEX(Settings!$H:$H,MATCH(BY$1,Settings!$G:$G,0))=TRUE,
100-100*PERCENTRANK(J:J,J594),
100*PERCENTRANK(J:J,J594)))</f>
        <v/>
      </c>
      <c r="BO594" s="231" t="str">
        <f>IFERROR(__xludf.DUMMYFUNCTION("IF(J594="""","""",
IF(INDEX(Settings!$H:$H,MATCH(BY$1,Settings!$G:$G,0))=TRUE,
100-100*PERCENTRANK(FILTER(J:J,$E:$E=$E594),J594),
100*PERCENTRANK(FILTER(J:J,$E:$E=$E594),J594)))"),"")</f>
        <v/>
      </c>
      <c r="BP594" s="231" t="str">
        <f>IFERROR(__xludf.DUMMYFUNCTION("IF(J594="""","""",
IF(INDEX(Settings!$H:$H,MATCH(BY$1,Settings!$G:$G,0))=TRUE,
100-100*PERCENTRANK(FILTER(J:J,$E:$E=$E594,$I:$I=$I594),J594),
100*PERCENTRANK(FILTER(J:J,$E:$E=$E594,$I:$I=$I594),J594)))"),"")</f>
        <v/>
      </c>
      <c r="BQ594" s="233" t="str">
        <f t="array" ref="BQ594">IF(J594="","",
IF(INDEX(Settings!$H:$H,MATCH(BY$1,Settings!$G:$G,0))=TRUE,
-1*(J594-AVERAGE(J:J))/STDEV(J:J),
(J594-AVERAGE(J:J))/STDEV(J:J)))</f>
        <v/>
      </c>
      <c r="BR594" s="233" t="str">
        <f>IFERROR(__xludf.DUMMYFUNCTION("IF(J594="""","""",
IF(INDEX(Settings!$H:$H,MATCH(BY$1,Settings!$G:$G,0))=TRUE,
-1*(J594-AVERAGEIFS(J:J,$E:$E,$E594))/STDEV(FILTER(J:J,$E:$E=$E594)),
(J594-AVERAGEIFS(J:J,$E:$E,$E594))/STDEV(FILTER(J:J,$E:$E=$E594))))"),"")</f>
        <v/>
      </c>
      <c r="BS594" s="233"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1"/>
      <c r="BX594" s="231"/>
      <c r="BY594" s="232" t="str">
        <f t="array" ref="BY594">IF(J594="","",
IF(INDEX(Settings!$H:$H,MATCH(BY$1,Settings!$G:$G,0))=TRUE,
100-100*(J594-MINIFS(J:J,$E:$E,$E594))/(MAXIFS(J:J,$E:$E,$E594)-MINIFS(J:J,$E:$E,$E594)),
100*(J594-MINIFS(J:J,$E:$E,$E594))/(MAXIFS(J:J,$E:$E,$E594)-MINIFS(J:J,$E:$E,$E594))))</f>
        <v/>
      </c>
      <c r="BZ594" s="232" t="str">
        <f t="array" ref="BZ594">IF(K594="","",
IF(INDEX(Settings!$H:$H,MATCH(BZ$1,Settings!$G:$G,0))=TRUE,
100-100*(K594-MINIFS(K:K,$E:$E,$E594))/(MAXIFS(K:K,$E:$E,$E594)-MINIFS(K:K,$E:$E,$E594)),
100*(K594-MINIFS(K:K,$E:$E,$E594))/(MAXIFS(K:K,$E:$E,$E594)-MINIFS(K:K,$E:$E,$E594))))</f>
        <v/>
      </c>
      <c r="CA594" s="232" t="str">
        <f t="array" ref="CA594">IF(L594="","",
IF(INDEX(Settings!$H:$H,MATCH(CA$1,Settings!$G:$G,0))=TRUE,
100-100*(L594-MINIFS(L:L,$E:$E,$E594))/(MAXIFS(L:L,$E:$E,$E594)-MINIFS(L:L,$E:$E,$E594)),
100*(L594-MINIFS(L:L,$E:$E,$E594))/(MAXIFS(L:L,$E:$E,$E594)-MINIFS(L:L,$E:$E,$E594))))</f>
        <v/>
      </c>
      <c r="CB594" s="232" t="str">
        <f t="array" ref="CB594">IF(M594="","",
IF(INDEX(Settings!$H:$H,MATCH(CB$1,Settings!$G:$G,0))=TRUE,
100-100*(M594-MINIFS(M:M,$E:$E,$E594))/(MAXIFS(M:M,$E:$E,$E594)-MINIFS(M:M,$E:$E,$E594)),
100*(M594-MINIFS(M:M,$E:$E,$E594))/(MAXIFS(M:M,$E:$E,$E594)-MINIFS(M:M,$E:$E,$E594))))</f>
        <v/>
      </c>
      <c r="CC594" s="232" t="str">
        <f t="array" ref="CC594">IF(N594="","",
IF(INDEX(Settings!$H:$H,MATCH(CC$1,Settings!$G:$G,0))=TRUE,
100-100*(N594-MINIFS(N:N,$E:$E,$E594))/(MAXIFS(N:N,$E:$E,$E594)-MINIFS(N:N,$E:$E,$E594)),
100*(N594-MINIFS(N:N,$E:$E,$E594))/(MAXIFS(N:N,$E:$E,$E594)-MINIFS(N:N,$E:$E,$E594))))</f>
        <v/>
      </c>
      <c r="CD594" s="232" t="str">
        <f t="array" ref="CD594">IF(O594="","",
IF(INDEX(Settings!$H:$H,MATCH(CD$1,Settings!$G:$G,0))=TRUE,
100-100*(O594-MINIFS(O:O,$E:$E,$E594))/(MAXIFS(O:O,$E:$E,$E594)-MINIFS(O:O,$E:$E,$E594)),
100*(O594-MINIFS(O:O,$E:$E,$E594))/(MAXIFS(O:O,$E:$E,$E594)-MINIFS(O:O,$E:$E,$E594))))</f>
        <v/>
      </c>
      <c r="CE594" s="232" t="str">
        <f t="array" ref="CE594">IF(P594="","",
IF(INDEX(Settings!$H:$H,MATCH(CE$1,Settings!$G:$G,0))=TRUE,
100-100*(P594-MINIFS(P:P,$E:$E,$E594))/(MAXIFS(P:P,$E:$E,$E594)-MINIFS(P:P,$E:$E,$E594)),
100*(P594-MINIFS(P:P,$E:$E,$E594))/(MAXIFS(P:P,$E:$E,$E594)-MINIFS(P:P,$E:$E,$E594))))</f>
        <v/>
      </c>
      <c r="CF594" s="232" t="str">
        <f t="array" ref="CF594">IF(Q594="","",
IF(INDEX(Settings!$H:$H,MATCH(CF$1,Settings!$G:$G,0))=TRUE,
100-100*(Q594-MINIFS(Q:Q,$E:$E,$E594))/(MAXIFS(Q:Q,$E:$E,$E594)-MINIFS(Q:Q,$E:$E,$E594)),
100*(Q594-MINIFS(Q:Q,$E:$E,$E594))/(MAXIFS(Q:Q,$E:$E,$E594)-MINIFS(Q:Q,$E:$E,$E594))))</f>
        <v/>
      </c>
      <c r="CG594" s="232" t="str">
        <f t="array" ref="CG594">IF(R594="","",
IF(INDEX(Settings!$H:$H,MATCH(CG$1,Settings!$G:$G,0))=TRUE,
100-100*(R594-MINIFS(R:R,$E:$E,$E594))/(MAXIFS(R:R,$E:$E,$E594)-MINIFS(R:R,$E:$E,$E594)),
100*(R594-MINIFS(R:R,$E:$E,$E594))/(MAXIFS(R:R,$E:$E,$E594)-MINIFS(R:R,$E:$E,$E594))))</f>
        <v/>
      </c>
      <c r="CH594" s="232" t="str">
        <f t="array" ref="CH594">IF(S594="","",
IF(INDEX(Settings!$H:$H,MATCH(CH$1,Settings!$G:$G,0))=TRUE,
100-100*(S594-MINIFS(S:S,$E:$E,$E594))/(MAXIFS(S:S,$E:$E,$E594)-MINIFS(S:S,$E:$E,$E594)),
100*(S594-MINIFS(S:S,$E:$E,$E594))/(MAXIFS(S:S,$E:$E,$E594)-MINIFS(S:S,$E:$E,$E594))))</f>
        <v/>
      </c>
      <c r="CI594" s="232" t="str">
        <f t="array" ref="CI594">IF(T594="","",
IF(INDEX(Settings!$H:$H,MATCH(CI$1,Settings!$G:$G,0))=TRUE,
100-100*(T594-MINIFS(T:T,$E:$E,$E594))/(MAXIFS(T:T,$E:$E,$E594)-MINIFS(T:T,$E:$E,$E594)),
100*(T594-MINIFS(T:T,$E:$E,$E594))/(MAXIFS(T:T,$E:$E,$E594)-MINIFS(T:T,$E:$E,$E594))))</f>
        <v/>
      </c>
      <c r="CJ594" s="232" t="str">
        <f t="array" ref="CJ594">IF(U594="","",
IF(INDEX(Settings!$H:$H,MATCH(CJ$1,Settings!$G:$G,0))=TRUE,
100-100*(U594-MINIFS(U:U,$E:$E,$E594))/(MAXIFS(U:U,$E:$E,$E594)-MINIFS(U:U,$E:$E,$E594)),
100*(U594-MINIFS(U:U,$E:$E,$E594))/(MAXIFS(U:U,$E:$E,$E594)-MINIFS(U:U,$E:$E,$E594))))</f>
        <v/>
      </c>
      <c r="CK594" s="232" t="str">
        <f t="array" ref="CK594">IF(V594="","",
IF(INDEX(Settings!$H:$H,MATCH(CK$1,Settings!$G:$G,0))=TRUE,
100-100*(V594-MINIFS(V:V,$E:$E,$E594))/(MAXIFS(V:V,$E:$E,$E594)-MINIFS(V:V,$E:$E,$E594)),
100*(V594-MINIFS(V:V,$E:$E,$E594))/(MAXIFS(V:V,$E:$E,$E594)-MINIFS(V:V,$E:$E,$E594))))</f>
        <v/>
      </c>
      <c r="CL594" s="232" t="str">
        <f t="array" ref="CL594">IF(W594="","",
IF(INDEX(Settings!$H:$H,MATCH(CL$1,Settings!$G:$G,0))=TRUE,
100-100*(W594-MINIFS(W:W,$E:$E,$E594))/(MAXIFS(W:W,$E:$E,$E594)-MINIFS(W:W,$E:$E,$E594)),
100*(W594-MINIFS(W:W,$E:$E,$E594))/(MAXIFS(W:W,$E:$E,$E594)-MINIFS(W:W,$E:$E,$E594))))</f>
        <v/>
      </c>
      <c r="CM594" s="232" t="str">
        <f t="array" ref="CM594">IF(X594="","",
IF(INDEX(Settings!$H:$H,MATCH(CM$1,Settings!$G:$G,0))=TRUE,
100-100*(X594-MINIFS(X:X,$E:$E,$E594))/(MAXIFS(X:X,$E:$E,$E594)-MINIFS(X:X,$E:$E,$E594)),
100*(X594-MINIFS(X:X,$E:$E,$E594))/(MAXIFS(X:X,$E:$E,$E594)-MINIFS(X:X,$E:$E,$E594))))</f>
        <v/>
      </c>
      <c r="CN594" s="232" t="str">
        <f t="array" ref="CN594">IF(Y594="","",
IF(INDEX(Settings!$H:$H,MATCH(CN$1,Settings!$G:$G,0))=TRUE,
100-100*(Y594-MINIFS(Y:Y,$E:$E,$E594))/(MAXIFS(Y:Y,$E:$E,$E594)-MINIFS(Y:Y,$E:$E,$E594)),
100*(Y594-MINIFS(Y:Y,$E:$E,$E594))/(MAXIFS(Y:Y,$E:$E,$E594)-MINIFS(Y:Y,$E:$E,$E594))))</f>
        <v/>
      </c>
      <c r="CO594" s="232" t="str">
        <f t="array" ref="CO594">IF(Z594="","",
IF(INDEX(Settings!$H:$H,MATCH(CO$1,Settings!$G:$G,0))=TRUE,
100-100*(Z594-MINIFS(Z:Z,$E:$E,$E594))/(MAXIFS(Z:Z,$E:$E,$E594)-MINIFS(Z:Z,$E:$E,$E594)),
100*(Z594-MINIFS(Z:Z,$E:$E,$E594))/(MAXIFS(Z:Z,$E:$E,$E594)-MINIFS(Z:Z,$E:$E,$E594))))</f>
        <v/>
      </c>
      <c r="CP594" s="232" t="str">
        <f t="array" ref="CP594">IF(AA594="","",
IF(INDEX(Settings!$H:$H,MATCH(CP$1,Settings!$G:$G,0))=TRUE,
100-100*(AA594-MINIFS(AA:AA,$E:$E,$E594))/(MAXIFS(AA:AA,$E:$E,$E594)-MINIFS(AA:AA,$E:$E,$E594)),
100*(AA594-MINIFS(AA:AA,$E:$E,$E594))/(MAXIFS(AA:AA,$E:$E,$E594)-MINIFS(AA:AA,$E:$E,$E594))))</f>
        <v/>
      </c>
      <c r="CQ594" s="232" t="str">
        <f t="array" ref="CQ594">IF(AB594="","",
IF(INDEX(Settings!$H:$H,MATCH(CQ$1,Settings!$G:$G,0))=TRUE,
100-100*(AB594-MINIFS(AB:AB,$E:$E,$E594))/(MAXIFS(AB:AB,$E:$E,$E594)-MINIFS(AB:AB,$E:$E,$E594)),
100*(AB594-MINIFS(AB:AB,$E:$E,$E594))/(MAXIFS(AB:AB,$E:$E,$E594)-MINIFS(AB:AB,$E:$E,$E594))))</f>
        <v/>
      </c>
      <c r="CR594" s="232" t="str">
        <f t="array" ref="CR594">IF(AC594="","",
IF(INDEX(Settings!$H:$H,MATCH(CR$1,Settings!$G:$G,0))=TRUE,
100-100*(AC594-MINIFS(AC:AC,$E:$E,$E594))/(MAXIFS(AC:AC,$E:$E,$E594)-MINIFS(AC:AC,$E:$E,$E594)),
100*(AC594-MINIFS(AC:AC,$E:$E,$E594))/(MAXIFS(AC:AC,$E:$E,$E594)-MINIFS(AC:AC,$E:$E,$E594))))</f>
        <v/>
      </c>
      <c r="CS594" s="232" t="str">
        <f t="array" ref="CS594">IF(AD594="","",
IF(INDEX(Settings!$H:$H,MATCH(CS$1,Settings!$G:$G,0))=TRUE,
100-100*(AD594-MINIFS(AD:AD,$E:$E,$E594))/(MAXIFS(AD:AD,$E:$E,$E594)-MINIFS(AD:AD,$E:$E,$E594)),
100*(AD594-MINIFS(AD:AD,$E:$E,$E594))/(MAXIFS(AD:AD,$E:$E,$E594)-MINIFS(AD:AD,$E:$E,$E594))))</f>
        <v/>
      </c>
      <c r="CT594" s="232" t="str">
        <f t="array" ref="CT594">IF(AE594="","",
IF(INDEX(Settings!$H:$H,MATCH(CT$1,Settings!$G:$G,0))=TRUE,
100-100*(AE594-MINIFS(AE:AE,$E:$E,$E594))/(MAXIFS(AE:AE,$E:$E,$E594)-MINIFS(AE:AE,$E:$E,$E594)),
100*(AE594-MINIFS(AE:AE,$E:$E,$E594))/(MAXIFS(AE:AE,$E:$E,$E594)-MINIFS(AE:AE,$E:$E,$E594))))</f>
        <v/>
      </c>
      <c r="CU594" s="232" t="str">
        <f t="array" ref="CU594">IF(AF594="","",
IF(INDEX(Settings!$H:$H,MATCH(CU$1,Settings!$G:$G,0))=TRUE,
100-100*(AF594-MINIFS(AF:AF,$E:$E,$E594))/(MAXIFS(AF:AF,$E:$E,$E594)-MINIFS(AF:AF,$E:$E,$E594)),
100*(AF594-MINIFS(AF:AF,$E:$E,$E594))/(MAXIFS(AF:AF,$E:$E,$E594)-MINIFS(AF:AF,$E:$E,$E594))))</f>
        <v/>
      </c>
      <c r="CV594" s="232" t="str">
        <f t="array" ref="CV594">IF(AG594="","",
IF(INDEX(Settings!$H:$H,MATCH(CV$1,Settings!$G:$G,0))=TRUE,
100-100*(AG594-MINIFS(AG:AG,$E:$E,$E594))/(MAXIFS(AG:AG,$E:$E,$E594)-MINIFS(AG:AG,$E:$E,$E594)),
100*(AG594-MINIFS(AG:AG,$E:$E,$E594))/(MAXIFS(AG:AG,$E:$E,$E594)-MINIFS(AG:AG,$E:$E,$E594))))</f>
        <v/>
      </c>
      <c r="CW594" s="232" t="str">
        <f t="array" ref="CW594">IF(AH594="","",
IF(INDEX(Settings!$H:$H,MATCH(CW$1,Settings!$G:$G,0))=TRUE,
100-100*(AH594-MINIFS(AH:AH,$E:$E,$E594))/(MAXIFS(AH:AH,$E:$E,$E594)-MINIFS(AH:AH,$E:$E,$E594)),
100*(AH594-MINIFS(AH:AH,$E:$E,$E594))/(MAXIFS(AH:AH,$E:$E,$E594)-MINIFS(AH:AH,$E:$E,$E594))))</f>
        <v/>
      </c>
      <c r="CX594" s="232" t="str">
        <f t="array" ref="CX594">IF(AI594="","",
IF(INDEX(Settings!$H:$H,MATCH(CX$1,Settings!$G:$G,0))=TRUE,
100-100*(AI594-MINIFS(AI:AI,$E:$E,$E594))/(MAXIFS(AI:AI,$E:$E,$E594)-MINIFS(AI:AI,$E:$E,$E594)),
100*(AI594-MINIFS(AI:AI,$E:$E,$E594))/(MAXIFS(AI:AI,$E:$E,$E594)-MINIFS(AI:AI,$E:$E,$E594))))</f>
        <v/>
      </c>
      <c r="CY594" s="232" t="str">
        <f t="array" ref="CY594">IF(AJ594="","",
IF(INDEX(Settings!$H:$H,MATCH(CY$1,Settings!$G:$G,0))=TRUE,
100-100*(AJ594-MINIFS(AJ:AJ,$E:$E,$E594))/(MAXIFS(AJ:AJ,$E:$E,$E594)-MINIFS(AJ:AJ,$E:$E,$E594)),
100*(AJ594-MINIFS(AJ:AJ,$E:$E,$E594))/(MAXIFS(AJ:AJ,$E:$E,$E594)-MINIFS(AJ:AJ,$E:$E,$E594))))</f>
        <v/>
      </c>
      <c r="CZ594" s="232" t="str">
        <f t="array" ref="CZ594">IF(AK594="","",
IF(INDEX(Settings!$H:$H,MATCH(CZ$1,Settings!$G:$G,0))=TRUE,
100-100*(AK594-MINIFS(AK:AK,$E:$E,$E594))/(MAXIFS(AK:AK,$E:$E,$E594)-MINIFS(AK:AK,$E:$E,$E594)),
100*(AK594-MINIFS(AK:AK,$E:$E,$E594))/(MAXIFS(AK:AK,$E:$E,$E594)-MINIFS(AK:AK,$E:$E,$E594))))</f>
        <v/>
      </c>
      <c r="DA594" s="232" t="str">
        <f t="array" ref="DA594">IF(AL594="","",
IF(INDEX(Settings!$H:$H,MATCH(DA$1,Settings!$G:$G,0))=TRUE,
100-100*(AL594-MINIFS(AL:AL,$E:$E,$E594))/(MAXIFS(AL:AL,$E:$E,$E594)-MINIFS(AL:AL,$E:$E,$E594)),
100*(AL594-MINIFS(AL:AL,$E:$E,$E594))/(MAXIFS(AL:AL,$E:$E,$E594)-MINIFS(AL:AL,$E:$E,$E594))))</f>
        <v/>
      </c>
      <c r="DB594" s="232" t="str">
        <f t="array" ref="DB594">IF(AM594="","",
IF(INDEX(Settings!$H:$H,MATCH(DB$1,Settings!$G:$G,0))=TRUE,
100-100*(AM594-MINIFS(AM:AM,$E:$E,$E594))/(MAXIFS(AM:AM,$E:$E,$E594)-MINIFS(AM:AM,$E:$E,$E594)),
100*(AM594-MINIFS(AM:AM,$E:$E,$E594))/(MAXIFS(AM:AM,$E:$E,$E594)-MINIFS(AM:AM,$E:$E,$E594))))</f>
        <v/>
      </c>
      <c r="DC594" s="232" t="str">
        <f t="array" ref="DC594">IF(AN594="","",
IF(INDEX(Settings!$H:$H,MATCH(DC$1,Settings!$G:$G,0))=TRUE,
100-100*(AN594-MINIFS(AN:AN,$E:$E,$E594))/(MAXIFS(AN:AN,$E:$E,$E594)-MINIFS(AN:AN,$E:$E,$E594)),
100*(AN594-MINIFS(AN:AN,$E:$E,$E594))/(MAXIFS(AN:AN,$E:$E,$E594)-MINIFS(AN:AN,$E:$E,$E594))))</f>
        <v/>
      </c>
      <c r="DD594" s="232" t="str">
        <f t="array" ref="DD594">IF(AO594="","",
IF(INDEX(Settings!$H:$H,MATCH(DD$1,Settings!$G:$G,0))=TRUE,
100-100*(AO594-MINIFS(AO:AO,$E:$E,$E594))/(MAXIFS(AO:AO,$E:$E,$E594)-MINIFS(AO:AO,$E:$E,$E594)),
100*(AO594-MINIFS(AO:AO,$E:$E,$E594))/(MAXIFS(AO:AO,$E:$E,$E594)-MINIFS(AO:AO,$E:$E,$E594))))</f>
        <v/>
      </c>
      <c r="DE594" s="232" t="str">
        <f t="array" ref="DE594">IF(AP594="","",
IF(INDEX(Settings!$H:$H,MATCH(DE$1,Settings!$G:$G,0))=TRUE,
100-100*(AP594-MINIFS(AP:AP,$E:$E,$E594))/(MAXIFS(AP:AP,$E:$E,$E594)-MINIFS(AP:AP,$E:$E,$E594)),
100*(AP594-MINIFS(AP:AP,$E:$E,$E594))/(MAXIFS(AP:AP,$E:$E,$E594)-MINIFS(AP:AP,$E:$E,$E594))))</f>
        <v/>
      </c>
      <c r="DF594" s="232" t="str">
        <f t="array" ref="DF594">IF(AQ594="","",
IF(INDEX(Settings!$H:$H,MATCH(DF$1,Settings!$G:$G,0))=TRUE,
100-100*(AQ594-MINIFS(AQ:AQ,$E:$E,$E594))/(MAXIFS(AQ:AQ,$E:$E,$E594)-MINIFS(AQ:AQ,$E:$E,$E594)),
100*(AQ594-MINIFS(AQ:AQ,$E:$E,$E594))/(MAXIFS(AQ:AQ,$E:$E,$E594)-MINIFS(AQ:AQ,$E:$E,$E594))))</f>
        <v/>
      </c>
      <c r="DG594" s="232" t="str">
        <f t="array" ref="DG594">IF(AR594="","",
IF(INDEX(Settings!$H:$H,MATCH(DG$1,Settings!$G:$G,0))=TRUE,
100-100*(AR594-MINIFS(AR:AR,$E:$E,$E594))/(MAXIFS(AR:AR,$E:$E,$E594)-MINIFS(AR:AR,$E:$E,$E594)),
100*(AR594-MINIFS(AR:AR,$E:$E,$E594))/(MAXIFS(AR:AR,$E:$E,$E594)-MINIFS(AR:AR,$E:$E,$E594))))</f>
        <v/>
      </c>
      <c r="DH594" s="232" t="str">
        <f t="array" ref="DH594">IF(AS594="","",
IF(INDEX(Settings!$H:$H,MATCH(DH$1,Settings!$G:$G,0))=TRUE,
100-100*(AS594-MINIFS(AS:AS,$E:$E,$E594))/(MAXIFS(AS:AS,$E:$E,$E594)-MINIFS(AS:AS,$E:$E,$E594)),
100*(AS594-MINIFS(AS:AS,$E:$E,$E594))/(MAXIFS(AS:AS,$E:$E,$E594)-MINIFS(AS:AS,$E:$E,$E594))))</f>
        <v/>
      </c>
      <c r="DI594" s="232" t="str">
        <f t="array" ref="DI594">IF(AT594="","",
IF(INDEX(Settings!$H:$H,MATCH(DI$1,Settings!$G:$G,0))=TRUE,
100-100*(AT594-MINIFS(AT:AT,$E:$E,$E594))/(MAXIFS(AT:AT,$E:$E,$E594)-MINIFS(AT:AT,$E:$E,$E594)),
100*(AT594-MINIFS(AT:AT,$E:$E,$E594))/(MAXIFS(AT:AT,$E:$E,$E594)-MINIFS(AT:AT,$E:$E,$E594))))</f>
        <v/>
      </c>
      <c r="DJ594" s="232" t="str">
        <f t="array" ref="DJ594">IF(AU594="","",
IF(INDEX(Settings!$H:$H,MATCH(DJ$1,Settings!$G:$G,0))=TRUE,
100-100*(AU594-MINIFS(AU:AU,$E:$E,$E594))/(MAXIFS(AU:AU,$E:$E,$E594)-MINIFS(AU:AU,$E:$E,$E594)),
100*(AU594-MINIFS(AU:AU,$E:$E,$E594))/(MAXIFS(AU:AU,$E:$E,$E594)-MINIFS(AU:AU,$E:$E,$E594))))</f>
        <v/>
      </c>
      <c r="DK594" s="232" t="str">
        <f t="array" ref="DK594">IF(AV594="","",
IF(INDEX(Settings!$H:$H,MATCH(DK$1,Settings!$G:$G,0))=TRUE,
100-100*(AV594-MINIFS(AV:AV,$E:$E,$E594))/(MAXIFS(AV:AV,$E:$E,$E594)-MINIFS(AV:AV,$E:$E,$E594)),
100*(AV594-MINIFS(AV:AV,$E:$E,$E594))/(MAXIFS(AV:AV,$E:$E,$E594)-MINIFS(AV:AV,$E:$E,$E594))))</f>
        <v/>
      </c>
      <c r="DL594" s="232" t="str">
        <f t="array" ref="DL594">IF(AW594="","",
IF(INDEX(Settings!$H:$H,MATCH(DL$1,Settings!$G:$G,0))=TRUE,
100-100*(AW594-MINIFS(AW:AW,$E:$E,$E594))/(MAXIFS(AW:AW,$E:$E,$E594)-MINIFS(AW:AW,$E:$E,$E594)),
100*(AW594-MINIFS(AW:AW,$E:$E,$E594))/(MAXIFS(AW:AW,$E:$E,$E594)-MINIFS(AW:AW,$E:$E,$E594))))</f>
        <v/>
      </c>
      <c r="DM594" s="232" t="str">
        <f t="array" ref="DM594">IF(AX594="","",
IF(INDEX(Settings!$H:$H,MATCH(DM$1,Settings!$G:$G,0))=TRUE,
100-100*(AX594-MINIFS(AX:AX,$E:$E,$E594))/(MAXIFS(AX:AX,$E:$E,$E594)-MINIFS(AX:AX,$E:$E,$E594)),
100*(AX594-MINIFS(AX:AX,$E:$E,$E594))/(MAXIFS(AX:AX,$E:$E,$E594)-MINIFS(AX:AX,$E:$E,$E594))))</f>
        <v/>
      </c>
      <c r="DN594" s="232" t="str">
        <f t="array" ref="DN594">IF(AY594="","",
IF(INDEX(Settings!$H:$H,MATCH(DN$1,Settings!$G:$G,0))=TRUE,
100-100*(AY594-MINIFS(AY:AY,$E:$E,$E594))/(MAXIFS(AY:AY,$E:$E,$E594)-MINIFS(AY:AY,$E:$E,$E594)),
100*(AY594-MINIFS(AY:AY,$E:$E,$E594))/(MAXIFS(AY:AY,$E:$E,$E594)-MINIFS(AY:AY,$E:$E,$E594))))</f>
        <v/>
      </c>
      <c r="DO594" s="232" t="str">
        <f t="array" ref="DO594">IF(AZ594="","",
IF(INDEX(Settings!$H:$H,MATCH(DO$1,Settings!$G:$G,0))=TRUE,
100-100*(AZ594-MINIFS(AZ:AZ,$E:$E,$E594))/(MAXIFS(AZ:AZ,$E:$E,$E594)-MINIFS(AZ:AZ,$E:$E,$E594)),
100*(AZ594-MINIFS(AZ:AZ,$E:$E,$E594))/(MAXIFS(AZ:AZ,$E:$E,$E594)-MINIFS(AZ:AZ,$E:$E,$E594))))</f>
        <v/>
      </c>
      <c r="DP594" s="232" t="str">
        <f t="array" ref="DP594">IF(BA594="","",
IF(INDEX(Settings!$H:$H,MATCH(DP$1,Settings!$G:$G,0))=TRUE,
100-100*(BA594-MINIFS(BA:BA,$E:$E,$E594))/(MAXIFS(BA:BA,$E:$E,$E594)-MINIFS(BA:BA,$E:$E,$E594)),
100*(BA594-MINIFS(BA:BA,$E:$E,$E594))/(MAXIFS(BA:BA,$E:$E,$E594)-MINIFS(BA:BA,$E:$E,$E594))))</f>
        <v/>
      </c>
      <c r="DQ594" s="232" t="str">
        <f t="array" ref="DQ594">IF(BB594="","",
IF(INDEX(Settings!$H:$H,MATCH(DQ$1,Settings!$G:$G,0))=TRUE,
100-100*(BB594-MINIFS(BB:BB,$E:$E,$E594))/(MAXIFS(BB:BB,$E:$E,$E594)-MINIFS(BB:BB,$E:$E,$E594)),
100*(BB594-MINIFS(BB:BB,$E:$E,$E594))/(MAXIFS(BB:BB,$E:$E,$E594)-MINIFS(BB:BB,$E:$E,$E594))))</f>
        <v/>
      </c>
      <c r="DR594" s="232" t="str">
        <f t="array" ref="DR594">IF(BC594="","",
IF(INDEX(Settings!$H:$H,MATCH(DR$1,Settings!$G:$G,0))=TRUE,
100-100*(BC594-MINIFS(BC:BC,$E:$E,$E594))/(MAXIFS(BC:BC,$E:$E,$E594)-MINIFS(BC:BC,$E:$E,$E594)),
100*(BC594-MINIFS(BC:BC,$E:$E,$E594))/(MAXIFS(BC:BC,$E:$E,$E594)-MINIFS(BC:BC,$E:$E,$E594))))</f>
        <v/>
      </c>
      <c r="DS594" s="232" t="str">
        <f t="array" ref="DS594">IF(BD594="","",
IF(INDEX(Settings!$H:$H,MATCH(DS$1,Settings!$G:$G,0))=TRUE,
100-100*(BD594-MINIFS(BD:BD,$E:$E,$E594))/(MAXIFS(BD:BD,$E:$E,$E594)-MINIFS(BD:BD,$E:$E,$E594)),
100*(BD594-MINIFS(BD:BD,$E:$E,$E594))/(MAXIFS(BD:BD,$E:$E,$E594)-MINIFS(BD:BD,$E:$E,$E594))))</f>
        <v/>
      </c>
      <c r="DT594" s="232" t="str">
        <f t="array" ref="DT594">IF(BE594="","",
IF(INDEX(Settings!$H:$H,MATCH(DT$1,Settings!$G:$G,0))=TRUE,
100-100*(BE594-MINIFS(BE:BE,$E:$E,$E594))/(MAXIFS(BE:BE,$E:$E,$E594)-MINIFS(BE:BE,$E:$E,$E594)),
100*(BE594-MINIFS(BE:BE,$E:$E,$E594))/(MAXIFS(BE:BE,$E:$E,$E594)-MINIFS(BE:BE,$E:$E,$E594))))</f>
        <v/>
      </c>
      <c r="DU594" s="232" t="str">
        <f t="array" ref="DU594">IF(BF594="","",
IF(INDEX(Settings!$H:$H,MATCH(DU$1,Settings!$G:$G,0))=TRUE,
100-100*(BF594-MINIFS(BF:BF,$E:$E,$E594))/(MAXIFS(BF:BF,$E:$E,$E594)-MINIFS(BF:BF,$E:$E,$E594)),
100*(BF594-MINIFS(BF:BF,$E:$E,$E594))/(MAXIFS(BF:BF,$E:$E,$E594)-MINIFS(BF:BF,$E:$E,$E594))))</f>
        <v/>
      </c>
      <c r="DV594" s="232" t="str">
        <f t="array" ref="DV594">IF(BG594="","",
IF(INDEX(Settings!$H:$H,MATCH(DV$1,Settings!$G:$G,0))=TRUE,
100-100*(BG594-MINIFS(BG:BG,$E:$E,$E594))/(MAXIFS(BG:BG,$E:$E,$E594)-MINIFS(BG:BG,$E:$E,$E594)),
100*(BG594-MINIFS(BG:BG,$E:$E,$E594))/(MAXIFS(BG:BG,$E:$E,$E594)-MINIFS(BG:BG,$E:$E,$E594))))</f>
        <v/>
      </c>
      <c r="DW594" s="232" t="str">
        <f t="array" ref="DW594">IF(BH594="","",
IF(INDEX(Settings!$H:$H,MATCH(DW$1,Settings!$G:$G,0))=TRUE,
100-100*(BH594-MINIFS(BH:BH,$E:$E,$E594))/(MAXIFS(BH:BH,$E:$E,$E594)-MINIFS(BH:BH,$E:$E,$E594)),
100*(BH594-MINIFS(BH:BH,$E:$E,$E594))/(MAXIFS(BH:BH,$E:$E,$E594)-MINIFS(BH:BH,$E:$E,$E594))))</f>
        <v/>
      </c>
      <c r="DX594" s="232" t="str">
        <f t="array" ref="DX594">IF(BI594="","",
IF(INDEX(Settings!$H:$H,MATCH(DX$1,Settings!$G:$G,0))=TRUE,
100-100*(BI594-MINIFS(BI:BI,$E:$E,$E594))/(MAXIFS(BI:BI,$E:$E,$E594)-MINIFS(BI:BI,$E:$E,$E594)),
100*(BI594-MINIFS(BI:BI,$E:$E,$E594))/(MAXIFS(BI:BI,$E:$E,$E594)-MINIFS(BI:BI,$E:$E,$E594))))</f>
        <v/>
      </c>
      <c r="DY594" s="232" t="str">
        <f t="array" ref="DY594">IF(BJ594="","",
IF(INDEX(Settings!$H:$H,MATCH(DY$1,Settings!$G:$G,0))=TRUE,
100-100*(BJ594-MINIFS(BJ:BJ,$E:$E,$E594))/(MAXIFS(BJ:BJ,$E:$E,$E594)-MINIFS(BJ:BJ,$E:$E,$E594)),
100*(BJ594-MINIFS(BJ:BJ,$E:$E,$E594))/(MAXIFS(BJ:BJ,$E:$E,$E594)-MINIFS(BJ:BJ,$E:$E,$E594))))</f>
        <v/>
      </c>
      <c r="DZ594" s="234"/>
      <c r="EA594" s="234"/>
      <c r="EB594" s="234" t="str">
        <f t="shared" si="8"/>
        <v/>
      </c>
      <c r="EC594" s="234" t="str">
        <f t="shared" si="9"/>
        <v/>
      </c>
      <c r="ED594" s="234" t="str">
        <f t="shared" si="10"/>
        <v/>
      </c>
      <c r="EE594" s="234" t="str">
        <f t="shared" si="11"/>
        <v/>
      </c>
      <c r="EF594" s="234" t="str">
        <f t="shared" si="12"/>
        <v/>
      </c>
      <c r="EG594" s="234" t="str">
        <f t="shared" si="13"/>
        <v/>
      </c>
      <c r="EH594" s="234"/>
      <c r="EI594" s="234"/>
      <c r="EJ594" s="234"/>
      <c r="EK594" s="234"/>
      <c r="EL594" s="234"/>
      <c r="EM594" s="234"/>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3" t="str">
        <f t="shared" si="14"/>
        <v/>
      </c>
      <c r="N595" s="49"/>
      <c r="O595" s="49"/>
      <c r="P595" s="49"/>
      <c r="Q595" s="49"/>
      <c r="R595" s="49"/>
      <c r="S595" s="222" t="str">
        <f>IFERROR(VLOOKUP(AF595, 'YOYO IR Scores'!A:C, 3, FALSE), "")
</f>
        <v/>
      </c>
      <c r="T595" s="49"/>
      <c r="U595" s="49"/>
      <c r="V595" s="49"/>
      <c r="W595" s="49"/>
      <c r="X595" s="224" t="str">
        <f t="shared" si="4"/>
        <v/>
      </c>
      <c r="Y595" s="225" t="str">
        <f t="shared" si="5"/>
        <v/>
      </c>
      <c r="Z595" s="225" t="str">
        <f t="shared" si="6"/>
        <v/>
      </c>
      <c r="AA595" s="224" t="str">
        <f t="shared" si="7"/>
        <v/>
      </c>
      <c r="AB595" s="223"/>
      <c r="AC595" s="223"/>
      <c r="AD595" s="223"/>
      <c r="AE595" s="223" t="str">
        <f>IFERROR(VLOOKUP(AF595, 'YOYO IR Scores'!A:C, 2, FALSE), "")</f>
        <v/>
      </c>
      <c r="AF595" s="223"/>
      <c r="AG595" s="223"/>
      <c r="AH595" s="223"/>
      <c r="AI595" s="223"/>
      <c r="AJ595" s="223"/>
      <c r="AK595" s="223"/>
      <c r="AL595" s="223"/>
      <c r="AM595" s="223"/>
      <c r="AN595" s="223"/>
      <c r="AO595" s="223"/>
      <c r="AP595" s="223"/>
      <c r="AQ595" s="223"/>
      <c r="AR595" s="223"/>
      <c r="AS595" s="223"/>
      <c r="AT595" s="223"/>
      <c r="AU595" s="223"/>
      <c r="AV595" s="223"/>
      <c r="AW595" s="223"/>
      <c r="AX595" s="223"/>
      <c r="AY595" s="223"/>
      <c r="AZ595" s="223"/>
      <c r="BA595" s="223"/>
      <c r="BB595" s="223"/>
      <c r="BC595" s="223"/>
      <c r="BD595" s="223"/>
      <c r="BE595" s="223"/>
      <c r="BF595" s="223"/>
      <c r="BG595" s="223"/>
      <c r="BH595" s="223"/>
      <c r="BI595" s="223"/>
      <c r="BJ595" s="223"/>
      <c r="BK595" s="223" t="str">
        <f t="array" ref="BK595">IF(J595="","",
IF(INDEX(Settings!$H:$H,MATCH(BY$1,Settings!$G:$G,0))=TRUE,
100-100*(J595-MIN(J:J))/(MAX(J:J)-MIN(J:J)),
100*(J595-MIN(J:J))/(MAX(J:J)-MIN(J:J))))</f>
        <v/>
      </c>
      <c r="BL595" s="223" t="str">
        <f t="array" ref="BL595">IF(J595="","",
IF(INDEX(Settings!$H:$H,MATCH(BY$1,Settings!$G:$G,0))=TRUE,
100-100*(J595-MINIFS(J:J,$E:$E,$E595))/(MAXIFS(J:J,$E:$E,$E595)-MINIFS(J:J,$E:$E,$E595)),
100*(J595-MINIFS(J:J,$E:$E,$E595))/(MAXIFS(J:J,$E:$E,$E595)-MINIFS(J:J,$E:$E,$E595))))</f>
        <v/>
      </c>
      <c r="BM595" s="223"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4" t="str">
        <f t="array" ref="BQ595">IF(J595="","",
IF(INDEX(Settings!$H:$H,MATCH(BY$1,Settings!$G:$G,0))=TRUE,
-1*(J595-AVERAGE(J:J))/STDEV(J:J),
(J595-AVERAGE(J:J))/STDEV(J:J)))</f>
        <v/>
      </c>
      <c r="BR595" s="224" t="str">
        <f>IFERROR(__xludf.DUMMYFUNCTION("IF(J595="""","""",
IF(INDEX(Settings!$H:$H,MATCH(BY$1,Settings!$G:$G,0))=TRUE,
-1*(J595-AVERAGEIFS(J:J,$E:$E,$E595))/STDEV(FILTER(J:J,$E:$E=$E595)),
(J595-AVERAGEIFS(J:J,$E:$E,$E595))/STDEV(FILTER(J:J,$E:$E=$E595))))"),"")</f>
        <v/>
      </c>
      <c r="BS595" s="224"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3" t="str">
        <f t="array" ref="BY595">IF(J595="","",
IF(INDEX(Settings!$H:$H,MATCH(BY$1,Settings!$G:$G,0))=TRUE,
100-100*(J595-MINIFS(J:J,$E:$E,$E595))/(MAXIFS(J:J,$E:$E,$E595)-MINIFS(J:J,$E:$E,$E595)),
100*(J595-MINIFS(J:J,$E:$E,$E595))/(MAXIFS(J:J,$E:$E,$E595)-MINIFS(J:J,$E:$E,$E595))))</f>
        <v/>
      </c>
      <c r="BZ595" s="223" t="str">
        <f t="array" ref="BZ595">IF(K595="","",
IF(INDEX(Settings!$H:$H,MATCH(BZ$1,Settings!$G:$G,0))=TRUE,
100-100*(K595-MINIFS(K:K,$E:$E,$E595))/(MAXIFS(K:K,$E:$E,$E595)-MINIFS(K:K,$E:$E,$E595)),
100*(K595-MINIFS(K:K,$E:$E,$E595))/(MAXIFS(K:K,$E:$E,$E595)-MINIFS(K:K,$E:$E,$E595))))</f>
        <v/>
      </c>
      <c r="CA595" s="223" t="str">
        <f t="array" ref="CA595">IF(L595="","",
IF(INDEX(Settings!$H:$H,MATCH(CA$1,Settings!$G:$G,0))=TRUE,
100-100*(L595-MINIFS(L:L,$E:$E,$E595))/(MAXIFS(L:L,$E:$E,$E595)-MINIFS(L:L,$E:$E,$E595)),
100*(L595-MINIFS(L:L,$E:$E,$E595))/(MAXIFS(L:L,$E:$E,$E595)-MINIFS(L:L,$E:$E,$E595))))</f>
        <v/>
      </c>
      <c r="CB595" s="223" t="str">
        <f t="array" ref="CB595">IF(M595="","",
IF(INDEX(Settings!$H:$H,MATCH(CB$1,Settings!$G:$G,0))=TRUE,
100-100*(M595-MINIFS(M:M,$E:$E,$E595))/(MAXIFS(M:M,$E:$E,$E595)-MINIFS(M:M,$E:$E,$E595)),
100*(M595-MINIFS(M:M,$E:$E,$E595))/(MAXIFS(M:M,$E:$E,$E595)-MINIFS(M:M,$E:$E,$E595))))</f>
        <v/>
      </c>
      <c r="CC595" s="223" t="str">
        <f t="array" ref="CC595">IF(N595="","",
IF(INDEX(Settings!$H:$H,MATCH(CC$1,Settings!$G:$G,0))=TRUE,
100-100*(N595-MINIFS(N:N,$E:$E,$E595))/(MAXIFS(N:N,$E:$E,$E595)-MINIFS(N:N,$E:$E,$E595)),
100*(N595-MINIFS(N:N,$E:$E,$E595))/(MAXIFS(N:N,$E:$E,$E595)-MINIFS(N:N,$E:$E,$E595))))</f>
        <v/>
      </c>
      <c r="CD595" s="223" t="str">
        <f t="array" ref="CD595">IF(O595="","",
IF(INDEX(Settings!$H:$H,MATCH(CD$1,Settings!$G:$G,0))=TRUE,
100-100*(O595-MINIFS(O:O,$E:$E,$E595))/(MAXIFS(O:O,$E:$E,$E595)-MINIFS(O:O,$E:$E,$E595)),
100*(O595-MINIFS(O:O,$E:$E,$E595))/(MAXIFS(O:O,$E:$E,$E595)-MINIFS(O:O,$E:$E,$E595))))</f>
        <v/>
      </c>
      <c r="CE595" s="223" t="str">
        <f t="array" ref="CE595">IF(P595="","",
IF(INDEX(Settings!$H:$H,MATCH(CE$1,Settings!$G:$G,0))=TRUE,
100-100*(P595-MINIFS(P:P,$E:$E,$E595))/(MAXIFS(P:P,$E:$E,$E595)-MINIFS(P:P,$E:$E,$E595)),
100*(P595-MINIFS(P:P,$E:$E,$E595))/(MAXIFS(P:P,$E:$E,$E595)-MINIFS(P:P,$E:$E,$E595))))</f>
        <v/>
      </c>
      <c r="CF595" s="223" t="str">
        <f t="array" ref="CF595">IF(Q595="","",
IF(INDEX(Settings!$H:$H,MATCH(CF$1,Settings!$G:$G,0))=TRUE,
100-100*(Q595-MINIFS(Q:Q,$E:$E,$E595))/(MAXIFS(Q:Q,$E:$E,$E595)-MINIFS(Q:Q,$E:$E,$E595)),
100*(Q595-MINIFS(Q:Q,$E:$E,$E595))/(MAXIFS(Q:Q,$E:$E,$E595)-MINIFS(Q:Q,$E:$E,$E595))))</f>
        <v/>
      </c>
      <c r="CG595" s="223" t="str">
        <f t="array" ref="CG595">IF(R595="","",
IF(INDEX(Settings!$H:$H,MATCH(CG$1,Settings!$G:$G,0))=TRUE,
100-100*(R595-MINIFS(R:R,$E:$E,$E595))/(MAXIFS(R:R,$E:$E,$E595)-MINIFS(R:R,$E:$E,$E595)),
100*(R595-MINIFS(R:R,$E:$E,$E595))/(MAXIFS(R:R,$E:$E,$E595)-MINIFS(R:R,$E:$E,$E595))))</f>
        <v/>
      </c>
      <c r="CH595" s="223" t="str">
        <f t="array" ref="CH595">IF(S595="","",
IF(INDEX(Settings!$H:$H,MATCH(CH$1,Settings!$G:$G,0))=TRUE,
100-100*(S595-MINIFS(S:S,$E:$E,$E595))/(MAXIFS(S:S,$E:$E,$E595)-MINIFS(S:S,$E:$E,$E595)),
100*(S595-MINIFS(S:S,$E:$E,$E595))/(MAXIFS(S:S,$E:$E,$E595)-MINIFS(S:S,$E:$E,$E595))))</f>
        <v/>
      </c>
      <c r="CI595" s="223" t="str">
        <f t="array" ref="CI595">IF(T595="","",
IF(INDEX(Settings!$H:$H,MATCH(CI$1,Settings!$G:$G,0))=TRUE,
100-100*(T595-MINIFS(T:T,$E:$E,$E595))/(MAXIFS(T:T,$E:$E,$E595)-MINIFS(T:T,$E:$E,$E595)),
100*(T595-MINIFS(T:T,$E:$E,$E595))/(MAXIFS(T:T,$E:$E,$E595)-MINIFS(T:T,$E:$E,$E595))))</f>
        <v/>
      </c>
      <c r="CJ595" s="223" t="str">
        <f t="array" ref="CJ595">IF(U595="","",
IF(INDEX(Settings!$H:$H,MATCH(CJ$1,Settings!$G:$G,0))=TRUE,
100-100*(U595-MINIFS(U:U,$E:$E,$E595))/(MAXIFS(U:U,$E:$E,$E595)-MINIFS(U:U,$E:$E,$E595)),
100*(U595-MINIFS(U:U,$E:$E,$E595))/(MAXIFS(U:U,$E:$E,$E595)-MINIFS(U:U,$E:$E,$E595))))</f>
        <v/>
      </c>
      <c r="CK595" s="223" t="str">
        <f t="array" ref="CK595">IF(V595="","",
IF(INDEX(Settings!$H:$H,MATCH(CK$1,Settings!$G:$G,0))=TRUE,
100-100*(V595-MINIFS(V:V,$E:$E,$E595))/(MAXIFS(V:V,$E:$E,$E595)-MINIFS(V:V,$E:$E,$E595)),
100*(V595-MINIFS(V:V,$E:$E,$E595))/(MAXIFS(V:V,$E:$E,$E595)-MINIFS(V:V,$E:$E,$E595))))</f>
        <v/>
      </c>
      <c r="CL595" s="223" t="str">
        <f t="array" ref="CL595">IF(W595="","",
IF(INDEX(Settings!$H:$H,MATCH(CL$1,Settings!$G:$G,0))=TRUE,
100-100*(W595-MINIFS(W:W,$E:$E,$E595))/(MAXIFS(W:W,$E:$E,$E595)-MINIFS(W:W,$E:$E,$E595)),
100*(W595-MINIFS(W:W,$E:$E,$E595))/(MAXIFS(W:W,$E:$E,$E595)-MINIFS(W:W,$E:$E,$E595))))</f>
        <v/>
      </c>
      <c r="CM595" s="223" t="str">
        <f t="array" ref="CM595">IF(X595="","",
IF(INDEX(Settings!$H:$H,MATCH(CM$1,Settings!$G:$G,0))=TRUE,
100-100*(X595-MINIFS(X:X,$E:$E,$E595))/(MAXIFS(X:X,$E:$E,$E595)-MINIFS(X:X,$E:$E,$E595)),
100*(X595-MINIFS(X:X,$E:$E,$E595))/(MAXIFS(X:X,$E:$E,$E595)-MINIFS(X:X,$E:$E,$E595))))</f>
        <v/>
      </c>
      <c r="CN595" s="223" t="str">
        <f t="array" ref="CN595">IF(Y595="","",
IF(INDEX(Settings!$H:$H,MATCH(CN$1,Settings!$G:$G,0))=TRUE,
100-100*(Y595-MINIFS(Y:Y,$E:$E,$E595))/(MAXIFS(Y:Y,$E:$E,$E595)-MINIFS(Y:Y,$E:$E,$E595)),
100*(Y595-MINIFS(Y:Y,$E:$E,$E595))/(MAXIFS(Y:Y,$E:$E,$E595)-MINIFS(Y:Y,$E:$E,$E595))))</f>
        <v/>
      </c>
      <c r="CO595" s="223" t="str">
        <f t="array" ref="CO595">IF(Z595="","",
IF(INDEX(Settings!$H:$H,MATCH(CO$1,Settings!$G:$G,0))=TRUE,
100-100*(Z595-MINIFS(Z:Z,$E:$E,$E595))/(MAXIFS(Z:Z,$E:$E,$E595)-MINIFS(Z:Z,$E:$E,$E595)),
100*(Z595-MINIFS(Z:Z,$E:$E,$E595))/(MAXIFS(Z:Z,$E:$E,$E595)-MINIFS(Z:Z,$E:$E,$E595))))</f>
        <v/>
      </c>
      <c r="CP595" s="223" t="str">
        <f t="array" ref="CP595">IF(AA595="","",
IF(INDEX(Settings!$H:$H,MATCH(CP$1,Settings!$G:$G,0))=TRUE,
100-100*(AA595-MINIFS(AA:AA,$E:$E,$E595))/(MAXIFS(AA:AA,$E:$E,$E595)-MINIFS(AA:AA,$E:$E,$E595)),
100*(AA595-MINIFS(AA:AA,$E:$E,$E595))/(MAXIFS(AA:AA,$E:$E,$E595)-MINIFS(AA:AA,$E:$E,$E595))))</f>
        <v/>
      </c>
      <c r="CQ595" s="223" t="str">
        <f t="array" ref="CQ595">IF(AB595="","",
IF(INDEX(Settings!$H:$H,MATCH(CQ$1,Settings!$G:$G,0))=TRUE,
100-100*(AB595-MINIFS(AB:AB,$E:$E,$E595))/(MAXIFS(AB:AB,$E:$E,$E595)-MINIFS(AB:AB,$E:$E,$E595)),
100*(AB595-MINIFS(AB:AB,$E:$E,$E595))/(MAXIFS(AB:AB,$E:$E,$E595)-MINIFS(AB:AB,$E:$E,$E595))))</f>
        <v/>
      </c>
      <c r="CR595" s="223" t="str">
        <f t="array" ref="CR595">IF(AC595="","",
IF(INDEX(Settings!$H:$H,MATCH(CR$1,Settings!$G:$G,0))=TRUE,
100-100*(AC595-MINIFS(AC:AC,$E:$E,$E595))/(MAXIFS(AC:AC,$E:$E,$E595)-MINIFS(AC:AC,$E:$E,$E595)),
100*(AC595-MINIFS(AC:AC,$E:$E,$E595))/(MAXIFS(AC:AC,$E:$E,$E595)-MINIFS(AC:AC,$E:$E,$E595))))</f>
        <v/>
      </c>
      <c r="CS595" s="223" t="str">
        <f t="array" ref="CS595">IF(AD595="","",
IF(INDEX(Settings!$H:$H,MATCH(CS$1,Settings!$G:$G,0))=TRUE,
100-100*(AD595-MINIFS(AD:AD,$E:$E,$E595))/(MAXIFS(AD:AD,$E:$E,$E595)-MINIFS(AD:AD,$E:$E,$E595)),
100*(AD595-MINIFS(AD:AD,$E:$E,$E595))/(MAXIFS(AD:AD,$E:$E,$E595)-MINIFS(AD:AD,$E:$E,$E595))))</f>
        <v/>
      </c>
      <c r="CT595" s="223" t="str">
        <f t="array" ref="CT595">IF(AE595="","",
IF(INDEX(Settings!$H:$H,MATCH(CT$1,Settings!$G:$G,0))=TRUE,
100-100*(AE595-MINIFS(AE:AE,$E:$E,$E595))/(MAXIFS(AE:AE,$E:$E,$E595)-MINIFS(AE:AE,$E:$E,$E595)),
100*(AE595-MINIFS(AE:AE,$E:$E,$E595))/(MAXIFS(AE:AE,$E:$E,$E595)-MINIFS(AE:AE,$E:$E,$E595))))</f>
        <v/>
      </c>
      <c r="CU595" s="223" t="str">
        <f t="array" ref="CU595">IF(AF595="","",
IF(INDEX(Settings!$H:$H,MATCH(CU$1,Settings!$G:$G,0))=TRUE,
100-100*(AF595-MINIFS(AF:AF,$E:$E,$E595))/(MAXIFS(AF:AF,$E:$E,$E595)-MINIFS(AF:AF,$E:$E,$E595)),
100*(AF595-MINIFS(AF:AF,$E:$E,$E595))/(MAXIFS(AF:AF,$E:$E,$E595)-MINIFS(AF:AF,$E:$E,$E595))))</f>
        <v/>
      </c>
      <c r="CV595" s="223" t="str">
        <f t="array" ref="CV595">IF(AG595="","",
IF(INDEX(Settings!$H:$H,MATCH(CV$1,Settings!$G:$G,0))=TRUE,
100-100*(AG595-MINIFS(AG:AG,$E:$E,$E595))/(MAXIFS(AG:AG,$E:$E,$E595)-MINIFS(AG:AG,$E:$E,$E595)),
100*(AG595-MINIFS(AG:AG,$E:$E,$E595))/(MAXIFS(AG:AG,$E:$E,$E595)-MINIFS(AG:AG,$E:$E,$E595))))</f>
        <v/>
      </c>
      <c r="CW595" s="223" t="str">
        <f t="array" ref="CW595">IF(AH595="","",
IF(INDEX(Settings!$H:$H,MATCH(CW$1,Settings!$G:$G,0))=TRUE,
100-100*(AH595-MINIFS(AH:AH,$E:$E,$E595))/(MAXIFS(AH:AH,$E:$E,$E595)-MINIFS(AH:AH,$E:$E,$E595)),
100*(AH595-MINIFS(AH:AH,$E:$E,$E595))/(MAXIFS(AH:AH,$E:$E,$E595)-MINIFS(AH:AH,$E:$E,$E595))))</f>
        <v/>
      </c>
      <c r="CX595" s="223" t="str">
        <f t="array" ref="CX595">IF(AI595="","",
IF(INDEX(Settings!$H:$H,MATCH(CX$1,Settings!$G:$G,0))=TRUE,
100-100*(AI595-MINIFS(AI:AI,$E:$E,$E595))/(MAXIFS(AI:AI,$E:$E,$E595)-MINIFS(AI:AI,$E:$E,$E595)),
100*(AI595-MINIFS(AI:AI,$E:$E,$E595))/(MAXIFS(AI:AI,$E:$E,$E595)-MINIFS(AI:AI,$E:$E,$E595))))</f>
        <v/>
      </c>
      <c r="CY595" s="223" t="str">
        <f t="array" ref="CY595">IF(AJ595="","",
IF(INDEX(Settings!$H:$H,MATCH(CY$1,Settings!$G:$G,0))=TRUE,
100-100*(AJ595-MINIFS(AJ:AJ,$E:$E,$E595))/(MAXIFS(AJ:AJ,$E:$E,$E595)-MINIFS(AJ:AJ,$E:$E,$E595)),
100*(AJ595-MINIFS(AJ:AJ,$E:$E,$E595))/(MAXIFS(AJ:AJ,$E:$E,$E595)-MINIFS(AJ:AJ,$E:$E,$E595))))</f>
        <v/>
      </c>
      <c r="CZ595" s="223" t="str">
        <f t="array" ref="CZ595">IF(AK595="","",
IF(INDEX(Settings!$H:$H,MATCH(CZ$1,Settings!$G:$G,0))=TRUE,
100-100*(AK595-MINIFS(AK:AK,$E:$E,$E595))/(MAXIFS(AK:AK,$E:$E,$E595)-MINIFS(AK:AK,$E:$E,$E595)),
100*(AK595-MINIFS(AK:AK,$E:$E,$E595))/(MAXIFS(AK:AK,$E:$E,$E595)-MINIFS(AK:AK,$E:$E,$E595))))</f>
        <v/>
      </c>
      <c r="DA595" s="223" t="str">
        <f t="array" ref="DA595">IF(AL595="","",
IF(INDEX(Settings!$H:$H,MATCH(DA$1,Settings!$G:$G,0))=TRUE,
100-100*(AL595-MINIFS(AL:AL,$E:$E,$E595))/(MAXIFS(AL:AL,$E:$E,$E595)-MINIFS(AL:AL,$E:$E,$E595)),
100*(AL595-MINIFS(AL:AL,$E:$E,$E595))/(MAXIFS(AL:AL,$E:$E,$E595)-MINIFS(AL:AL,$E:$E,$E595))))</f>
        <v/>
      </c>
      <c r="DB595" s="223" t="str">
        <f t="array" ref="DB595">IF(AM595="","",
IF(INDEX(Settings!$H:$H,MATCH(DB$1,Settings!$G:$G,0))=TRUE,
100-100*(AM595-MINIFS(AM:AM,$E:$E,$E595))/(MAXIFS(AM:AM,$E:$E,$E595)-MINIFS(AM:AM,$E:$E,$E595)),
100*(AM595-MINIFS(AM:AM,$E:$E,$E595))/(MAXIFS(AM:AM,$E:$E,$E595)-MINIFS(AM:AM,$E:$E,$E595))))</f>
        <v/>
      </c>
      <c r="DC595" s="223" t="str">
        <f t="array" ref="DC595">IF(AN595="","",
IF(INDEX(Settings!$H:$H,MATCH(DC$1,Settings!$G:$G,0))=TRUE,
100-100*(AN595-MINIFS(AN:AN,$E:$E,$E595))/(MAXIFS(AN:AN,$E:$E,$E595)-MINIFS(AN:AN,$E:$E,$E595)),
100*(AN595-MINIFS(AN:AN,$E:$E,$E595))/(MAXIFS(AN:AN,$E:$E,$E595)-MINIFS(AN:AN,$E:$E,$E595))))</f>
        <v/>
      </c>
      <c r="DD595" s="223" t="str">
        <f t="array" ref="DD595">IF(AO595="","",
IF(INDEX(Settings!$H:$H,MATCH(DD$1,Settings!$G:$G,0))=TRUE,
100-100*(AO595-MINIFS(AO:AO,$E:$E,$E595))/(MAXIFS(AO:AO,$E:$E,$E595)-MINIFS(AO:AO,$E:$E,$E595)),
100*(AO595-MINIFS(AO:AO,$E:$E,$E595))/(MAXIFS(AO:AO,$E:$E,$E595)-MINIFS(AO:AO,$E:$E,$E595))))</f>
        <v/>
      </c>
      <c r="DE595" s="223" t="str">
        <f t="array" ref="DE595">IF(AP595="","",
IF(INDEX(Settings!$H:$H,MATCH(DE$1,Settings!$G:$G,0))=TRUE,
100-100*(AP595-MINIFS(AP:AP,$E:$E,$E595))/(MAXIFS(AP:AP,$E:$E,$E595)-MINIFS(AP:AP,$E:$E,$E595)),
100*(AP595-MINIFS(AP:AP,$E:$E,$E595))/(MAXIFS(AP:AP,$E:$E,$E595)-MINIFS(AP:AP,$E:$E,$E595))))</f>
        <v/>
      </c>
      <c r="DF595" s="223" t="str">
        <f t="array" ref="DF595">IF(AQ595="","",
IF(INDEX(Settings!$H:$H,MATCH(DF$1,Settings!$G:$G,0))=TRUE,
100-100*(AQ595-MINIFS(AQ:AQ,$E:$E,$E595))/(MAXIFS(AQ:AQ,$E:$E,$E595)-MINIFS(AQ:AQ,$E:$E,$E595)),
100*(AQ595-MINIFS(AQ:AQ,$E:$E,$E595))/(MAXIFS(AQ:AQ,$E:$E,$E595)-MINIFS(AQ:AQ,$E:$E,$E595))))</f>
        <v/>
      </c>
      <c r="DG595" s="223" t="str">
        <f t="array" ref="DG595">IF(AR595="","",
IF(INDEX(Settings!$H:$H,MATCH(DG$1,Settings!$G:$G,0))=TRUE,
100-100*(AR595-MINIFS(AR:AR,$E:$E,$E595))/(MAXIFS(AR:AR,$E:$E,$E595)-MINIFS(AR:AR,$E:$E,$E595)),
100*(AR595-MINIFS(AR:AR,$E:$E,$E595))/(MAXIFS(AR:AR,$E:$E,$E595)-MINIFS(AR:AR,$E:$E,$E595))))</f>
        <v/>
      </c>
      <c r="DH595" s="223" t="str">
        <f t="array" ref="DH595">IF(AS595="","",
IF(INDEX(Settings!$H:$H,MATCH(DH$1,Settings!$G:$G,0))=TRUE,
100-100*(AS595-MINIFS(AS:AS,$E:$E,$E595))/(MAXIFS(AS:AS,$E:$E,$E595)-MINIFS(AS:AS,$E:$E,$E595)),
100*(AS595-MINIFS(AS:AS,$E:$E,$E595))/(MAXIFS(AS:AS,$E:$E,$E595)-MINIFS(AS:AS,$E:$E,$E595))))</f>
        <v/>
      </c>
      <c r="DI595" s="223" t="str">
        <f t="array" ref="DI595">IF(AT595="","",
IF(INDEX(Settings!$H:$H,MATCH(DI$1,Settings!$G:$G,0))=TRUE,
100-100*(AT595-MINIFS(AT:AT,$E:$E,$E595))/(MAXIFS(AT:AT,$E:$E,$E595)-MINIFS(AT:AT,$E:$E,$E595)),
100*(AT595-MINIFS(AT:AT,$E:$E,$E595))/(MAXIFS(AT:AT,$E:$E,$E595)-MINIFS(AT:AT,$E:$E,$E595))))</f>
        <v/>
      </c>
      <c r="DJ595" s="223" t="str">
        <f t="array" ref="DJ595">IF(AU595="","",
IF(INDEX(Settings!$H:$H,MATCH(DJ$1,Settings!$G:$G,0))=TRUE,
100-100*(AU595-MINIFS(AU:AU,$E:$E,$E595))/(MAXIFS(AU:AU,$E:$E,$E595)-MINIFS(AU:AU,$E:$E,$E595)),
100*(AU595-MINIFS(AU:AU,$E:$E,$E595))/(MAXIFS(AU:AU,$E:$E,$E595)-MINIFS(AU:AU,$E:$E,$E595))))</f>
        <v/>
      </c>
      <c r="DK595" s="223" t="str">
        <f t="array" ref="DK595">IF(AV595="","",
IF(INDEX(Settings!$H:$H,MATCH(DK$1,Settings!$G:$G,0))=TRUE,
100-100*(AV595-MINIFS(AV:AV,$E:$E,$E595))/(MAXIFS(AV:AV,$E:$E,$E595)-MINIFS(AV:AV,$E:$E,$E595)),
100*(AV595-MINIFS(AV:AV,$E:$E,$E595))/(MAXIFS(AV:AV,$E:$E,$E595)-MINIFS(AV:AV,$E:$E,$E595))))</f>
        <v/>
      </c>
      <c r="DL595" s="223" t="str">
        <f t="array" ref="DL595">IF(AW595="","",
IF(INDEX(Settings!$H:$H,MATCH(DL$1,Settings!$G:$G,0))=TRUE,
100-100*(AW595-MINIFS(AW:AW,$E:$E,$E595))/(MAXIFS(AW:AW,$E:$E,$E595)-MINIFS(AW:AW,$E:$E,$E595)),
100*(AW595-MINIFS(AW:AW,$E:$E,$E595))/(MAXIFS(AW:AW,$E:$E,$E595)-MINIFS(AW:AW,$E:$E,$E595))))</f>
        <v/>
      </c>
      <c r="DM595" s="223" t="str">
        <f t="array" ref="DM595">IF(AX595="","",
IF(INDEX(Settings!$H:$H,MATCH(DM$1,Settings!$G:$G,0))=TRUE,
100-100*(AX595-MINIFS(AX:AX,$E:$E,$E595))/(MAXIFS(AX:AX,$E:$E,$E595)-MINIFS(AX:AX,$E:$E,$E595)),
100*(AX595-MINIFS(AX:AX,$E:$E,$E595))/(MAXIFS(AX:AX,$E:$E,$E595)-MINIFS(AX:AX,$E:$E,$E595))))</f>
        <v/>
      </c>
      <c r="DN595" s="223" t="str">
        <f t="array" ref="DN595">IF(AY595="","",
IF(INDEX(Settings!$H:$H,MATCH(DN$1,Settings!$G:$G,0))=TRUE,
100-100*(AY595-MINIFS(AY:AY,$E:$E,$E595))/(MAXIFS(AY:AY,$E:$E,$E595)-MINIFS(AY:AY,$E:$E,$E595)),
100*(AY595-MINIFS(AY:AY,$E:$E,$E595))/(MAXIFS(AY:AY,$E:$E,$E595)-MINIFS(AY:AY,$E:$E,$E595))))</f>
        <v/>
      </c>
      <c r="DO595" s="223" t="str">
        <f t="array" ref="DO595">IF(AZ595="","",
IF(INDEX(Settings!$H:$H,MATCH(DO$1,Settings!$G:$G,0))=TRUE,
100-100*(AZ595-MINIFS(AZ:AZ,$E:$E,$E595))/(MAXIFS(AZ:AZ,$E:$E,$E595)-MINIFS(AZ:AZ,$E:$E,$E595)),
100*(AZ595-MINIFS(AZ:AZ,$E:$E,$E595))/(MAXIFS(AZ:AZ,$E:$E,$E595)-MINIFS(AZ:AZ,$E:$E,$E595))))</f>
        <v/>
      </c>
      <c r="DP595" s="223" t="str">
        <f t="array" ref="DP595">IF(BA595="","",
IF(INDEX(Settings!$H:$H,MATCH(DP$1,Settings!$G:$G,0))=TRUE,
100-100*(BA595-MINIFS(BA:BA,$E:$E,$E595))/(MAXIFS(BA:BA,$E:$E,$E595)-MINIFS(BA:BA,$E:$E,$E595)),
100*(BA595-MINIFS(BA:BA,$E:$E,$E595))/(MAXIFS(BA:BA,$E:$E,$E595)-MINIFS(BA:BA,$E:$E,$E595))))</f>
        <v/>
      </c>
      <c r="DQ595" s="223" t="str">
        <f t="array" ref="DQ595">IF(BB595="","",
IF(INDEX(Settings!$H:$H,MATCH(DQ$1,Settings!$G:$G,0))=TRUE,
100-100*(BB595-MINIFS(BB:BB,$E:$E,$E595))/(MAXIFS(BB:BB,$E:$E,$E595)-MINIFS(BB:BB,$E:$E,$E595)),
100*(BB595-MINIFS(BB:BB,$E:$E,$E595))/(MAXIFS(BB:BB,$E:$E,$E595)-MINIFS(BB:BB,$E:$E,$E595))))</f>
        <v/>
      </c>
      <c r="DR595" s="223" t="str">
        <f t="array" ref="DR595">IF(BC595="","",
IF(INDEX(Settings!$H:$H,MATCH(DR$1,Settings!$G:$G,0))=TRUE,
100-100*(BC595-MINIFS(BC:BC,$E:$E,$E595))/(MAXIFS(BC:BC,$E:$E,$E595)-MINIFS(BC:BC,$E:$E,$E595)),
100*(BC595-MINIFS(BC:BC,$E:$E,$E595))/(MAXIFS(BC:BC,$E:$E,$E595)-MINIFS(BC:BC,$E:$E,$E595))))</f>
        <v/>
      </c>
      <c r="DS595" s="223" t="str">
        <f t="array" ref="DS595">IF(BD595="","",
IF(INDEX(Settings!$H:$H,MATCH(DS$1,Settings!$G:$G,0))=TRUE,
100-100*(BD595-MINIFS(BD:BD,$E:$E,$E595))/(MAXIFS(BD:BD,$E:$E,$E595)-MINIFS(BD:BD,$E:$E,$E595)),
100*(BD595-MINIFS(BD:BD,$E:$E,$E595))/(MAXIFS(BD:BD,$E:$E,$E595)-MINIFS(BD:BD,$E:$E,$E595))))</f>
        <v/>
      </c>
      <c r="DT595" s="223" t="str">
        <f t="array" ref="DT595">IF(BE595="","",
IF(INDEX(Settings!$H:$H,MATCH(DT$1,Settings!$G:$G,0))=TRUE,
100-100*(BE595-MINIFS(BE:BE,$E:$E,$E595))/(MAXIFS(BE:BE,$E:$E,$E595)-MINIFS(BE:BE,$E:$E,$E595)),
100*(BE595-MINIFS(BE:BE,$E:$E,$E595))/(MAXIFS(BE:BE,$E:$E,$E595)-MINIFS(BE:BE,$E:$E,$E595))))</f>
        <v/>
      </c>
      <c r="DU595" s="223" t="str">
        <f t="array" ref="DU595">IF(BF595="","",
IF(INDEX(Settings!$H:$H,MATCH(DU$1,Settings!$G:$G,0))=TRUE,
100-100*(BF595-MINIFS(BF:BF,$E:$E,$E595))/(MAXIFS(BF:BF,$E:$E,$E595)-MINIFS(BF:BF,$E:$E,$E595)),
100*(BF595-MINIFS(BF:BF,$E:$E,$E595))/(MAXIFS(BF:BF,$E:$E,$E595)-MINIFS(BF:BF,$E:$E,$E595))))</f>
        <v/>
      </c>
      <c r="DV595" s="223" t="str">
        <f t="array" ref="DV595">IF(BG595="","",
IF(INDEX(Settings!$H:$H,MATCH(DV$1,Settings!$G:$G,0))=TRUE,
100-100*(BG595-MINIFS(BG:BG,$E:$E,$E595))/(MAXIFS(BG:BG,$E:$E,$E595)-MINIFS(BG:BG,$E:$E,$E595)),
100*(BG595-MINIFS(BG:BG,$E:$E,$E595))/(MAXIFS(BG:BG,$E:$E,$E595)-MINIFS(BG:BG,$E:$E,$E595))))</f>
        <v/>
      </c>
      <c r="DW595" s="223" t="str">
        <f t="array" ref="DW595">IF(BH595="","",
IF(INDEX(Settings!$H:$H,MATCH(DW$1,Settings!$G:$G,0))=TRUE,
100-100*(BH595-MINIFS(BH:BH,$E:$E,$E595))/(MAXIFS(BH:BH,$E:$E,$E595)-MINIFS(BH:BH,$E:$E,$E595)),
100*(BH595-MINIFS(BH:BH,$E:$E,$E595))/(MAXIFS(BH:BH,$E:$E,$E595)-MINIFS(BH:BH,$E:$E,$E595))))</f>
        <v/>
      </c>
      <c r="DX595" s="223" t="str">
        <f t="array" ref="DX595">IF(BI595="","",
IF(INDEX(Settings!$H:$H,MATCH(DX$1,Settings!$G:$G,0))=TRUE,
100-100*(BI595-MINIFS(BI:BI,$E:$E,$E595))/(MAXIFS(BI:BI,$E:$E,$E595)-MINIFS(BI:BI,$E:$E,$E595)),
100*(BI595-MINIFS(BI:BI,$E:$E,$E595))/(MAXIFS(BI:BI,$E:$E,$E595)-MINIFS(BI:BI,$E:$E,$E595))))</f>
        <v/>
      </c>
      <c r="DY595" s="223" t="str">
        <f t="array" ref="DY595">IF(BJ595="","",
IF(INDEX(Settings!$H:$H,MATCH(DY$1,Settings!$G:$G,0))=TRUE,
100-100*(BJ595-MINIFS(BJ:BJ,$E:$E,$E595))/(MAXIFS(BJ:BJ,$E:$E,$E595)-MINIFS(BJ:BJ,$E:$E,$E595)),
100*(BJ595-MINIFS(BJ:BJ,$E:$E,$E595))/(MAXIFS(BJ:BJ,$E:$E,$E595)-MINIFS(BJ:BJ,$E:$E,$E595))))</f>
        <v/>
      </c>
      <c r="DZ595" s="225"/>
      <c r="EA595" s="225"/>
      <c r="EB595" s="225" t="str">
        <f t="shared" si="8"/>
        <v/>
      </c>
      <c r="EC595" s="225" t="str">
        <f t="shared" si="9"/>
        <v/>
      </c>
      <c r="ED595" s="225" t="str">
        <f t="shared" si="10"/>
        <v/>
      </c>
      <c r="EE595" s="225" t="str">
        <f t="shared" si="11"/>
        <v/>
      </c>
      <c r="EF595" s="225" t="str">
        <f t="shared" si="12"/>
        <v/>
      </c>
      <c r="EG595" s="225" t="str">
        <f t="shared" si="13"/>
        <v/>
      </c>
      <c r="EH595" s="225"/>
      <c r="EI595" s="225"/>
      <c r="EJ595" s="225"/>
      <c r="EK595" s="225"/>
      <c r="EL595" s="225"/>
      <c r="EM595" s="225"/>
    </row>
    <row r="596">
      <c r="A596" s="231"/>
      <c r="B596" s="231"/>
      <c r="C596" s="231"/>
      <c r="D596" s="231" t="str">
        <f t="array" ref="D596">IFERROR(INDEX(Profiles!$B:$B,MATCH($A596,Profiles!$A:$A,0)),"")</f>
        <v/>
      </c>
      <c r="E596" s="231"/>
      <c r="F596" s="231"/>
      <c r="G596" s="231"/>
      <c r="H596" s="231"/>
      <c r="I596" s="231" t="str">
        <f>IF(A596="","",IF(Settings!$N$3="DATE",F596&amp;": "&amp;TEXT(B596,"M/DD/YY"),F596&amp;": "&amp;H596))</f>
        <v/>
      </c>
      <c r="J596" s="231"/>
      <c r="K596" s="231"/>
      <c r="L596" s="231"/>
      <c r="M596" s="232" t="str">
        <f t="shared" si="14"/>
        <v/>
      </c>
      <c r="N596" s="231"/>
      <c r="O596" s="231"/>
      <c r="P596" s="231"/>
      <c r="Q596" s="231"/>
      <c r="R596" s="231"/>
      <c r="S596" s="230" t="str">
        <f>IFERROR(VLOOKUP(AF596, 'YOYO IR Scores'!A:C, 3, FALSE), "")
</f>
        <v/>
      </c>
      <c r="T596" s="231"/>
      <c r="U596" s="231"/>
      <c r="V596" s="231"/>
      <c r="W596" s="231"/>
      <c r="X596" s="233" t="str">
        <f t="shared" si="4"/>
        <v/>
      </c>
      <c r="Y596" s="234" t="str">
        <f t="shared" si="5"/>
        <v/>
      </c>
      <c r="Z596" s="234" t="str">
        <f t="shared" si="6"/>
        <v/>
      </c>
      <c r="AA596" s="233" t="str">
        <f t="shared" si="7"/>
        <v/>
      </c>
      <c r="AB596" s="232"/>
      <c r="AC596" s="232"/>
      <c r="AD596" s="232"/>
      <c r="AE596" s="232" t="str">
        <f>IFERROR(VLOOKUP(AF596, 'YOYO IR Scores'!A:C, 2, FALSE), "")</f>
        <v/>
      </c>
      <c r="AF596" s="232"/>
      <c r="AG596" s="23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c r="BD596" s="232"/>
      <c r="BE596" s="232"/>
      <c r="BF596" s="232"/>
      <c r="BG596" s="232"/>
      <c r="BH596" s="232"/>
      <c r="BI596" s="232"/>
      <c r="BJ596" s="232"/>
      <c r="BK596" s="232" t="str">
        <f t="array" ref="BK596">IF(J596="","",
IF(INDEX(Settings!$H:$H,MATCH(BY$1,Settings!$G:$G,0))=TRUE,
100-100*(J596-MIN(J:J))/(MAX(J:J)-MIN(J:J)),
100*(J596-MIN(J:J))/(MAX(J:J)-MIN(J:J))))</f>
        <v/>
      </c>
      <c r="BL596" s="232" t="str">
        <f t="array" ref="BL596">IF(J596="","",
IF(INDEX(Settings!$H:$H,MATCH(BY$1,Settings!$G:$G,0))=TRUE,
100-100*(J596-MINIFS(J:J,$E:$E,$E596))/(MAXIFS(J:J,$E:$E,$E596)-MINIFS(J:J,$E:$E,$E596)),
100*(J596-MINIFS(J:J,$E:$E,$E596))/(MAXIFS(J:J,$E:$E,$E596)-MINIFS(J:J,$E:$E,$E596))))</f>
        <v/>
      </c>
      <c r="BM596" s="232" t="str">
        <f t="array" ref="BM596">IF(J596="","",
IF(INDEX(Settings!$H:$H,MATCH(BY$1,Settings!$G:$G,0))=TRUE,
100-100*(J596-MINIFS(J:J,$E:$E,$E596,$I:$I,$I596))/(MAXIFS(J:J,$E:$E,$E596,$I:$I,$I596)-MINIFS(J:J,$E:$E,$E596,$I:$I,$I596)),
100*(J596-MINIFS(J:J,$E:$E,$E596,$I:$I,$I596))/(MAXIFS(J:J,$E:$E,$E596,$I:$I,$I596)-MINIFS(J:J,$E:$E,$E596,$I:$I,$I596))))</f>
        <v/>
      </c>
      <c r="BN596" s="231" t="str">
        <f t="array" ref="BN596">IF(J596="","",
IF(INDEX(Settings!$H:$H,MATCH(BY$1,Settings!$G:$G,0))=TRUE,
100-100*PERCENTRANK(J:J,J596),
100*PERCENTRANK(J:J,J596)))</f>
        <v/>
      </c>
      <c r="BO596" s="231" t="str">
        <f>IFERROR(__xludf.DUMMYFUNCTION("IF(J596="""","""",
IF(INDEX(Settings!$H:$H,MATCH(BY$1,Settings!$G:$G,0))=TRUE,
100-100*PERCENTRANK(FILTER(J:J,$E:$E=$E596),J596),
100*PERCENTRANK(FILTER(J:J,$E:$E=$E596),J596)))"),"")</f>
        <v/>
      </c>
      <c r="BP596" s="231" t="str">
        <f>IFERROR(__xludf.DUMMYFUNCTION("IF(J596="""","""",
IF(INDEX(Settings!$H:$H,MATCH(BY$1,Settings!$G:$G,0))=TRUE,
100-100*PERCENTRANK(FILTER(J:J,$E:$E=$E596,$I:$I=$I596),J596),
100*PERCENTRANK(FILTER(J:J,$E:$E=$E596,$I:$I=$I596),J596)))"),"")</f>
        <v/>
      </c>
      <c r="BQ596" s="233" t="str">
        <f t="array" ref="BQ596">IF(J596="","",
IF(INDEX(Settings!$H:$H,MATCH(BY$1,Settings!$G:$G,0))=TRUE,
-1*(J596-AVERAGE(J:J))/STDEV(J:J),
(J596-AVERAGE(J:J))/STDEV(J:J)))</f>
        <v/>
      </c>
      <c r="BR596" s="233" t="str">
        <f>IFERROR(__xludf.DUMMYFUNCTION("IF(J596="""","""",
IF(INDEX(Settings!$H:$H,MATCH(BY$1,Settings!$G:$G,0))=TRUE,
-1*(J596-AVERAGEIFS(J:J,$E:$E,$E596))/STDEV(FILTER(J:J,$E:$E=$E596)),
(J596-AVERAGEIFS(J:J,$E:$E,$E596))/STDEV(FILTER(J:J,$E:$E=$E596))))"),"")</f>
        <v/>
      </c>
      <c r="BS596" s="233"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1"/>
      <c r="BX596" s="231"/>
      <c r="BY596" s="232" t="str">
        <f t="array" ref="BY596">IF(J596="","",
IF(INDEX(Settings!$H:$H,MATCH(BY$1,Settings!$G:$G,0))=TRUE,
100-100*(J596-MINIFS(J:J,$E:$E,$E596))/(MAXIFS(J:J,$E:$E,$E596)-MINIFS(J:J,$E:$E,$E596)),
100*(J596-MINIFS(J:J,$E:$E,$E596))/(MAXIFS(J:J,$E:$E,$E596)-MINIFS(J:J,$E:$E,$E596))))</f>
        <v/>
      </c>
      <c r="BZ596" s="232" t="str">
        <f t="array" ref="BZ596">IF(K596="","",
IF(INDEX(Settings!$H:$H,MATCH(BZ$1,Settings!$G:$G,0))=TRUE,
100-100*(K596-MINIFS(K:K,$E:$E,$E596))/(MAXIFS(K:K,$E:$E,$E596)-MINIFS(K:K,$E:$E,$E596)),
100*(K596-MINIFS(K:K,$E:$E,$E596))/(MAXIFS(K:K,$E:$E,$E596)-MINIFS(K:K,$E:$E,$E596))))</f>
        <v/>
      </c>
      <c r="CA596" s="232" t="str">
        <f t="array" ref="CA596">IF(L596="","",
IF(INDEX(Settings!$H:$H,MATCH(CA$1,Settings!$G:$G,0))=TRUE,
100-100*(L596-MINIFS(L:L,$E:$E,$E596))/(MAXIFS(L:L,$E:$E,$E596)-MINIFS(L:L,$E:$E,$E596)),
100*(L596-MINIFS(L:L,$E:$E,$E596))/(MAXIFS(L:L,$E:$E,$E596)-MINIFS(L:L,$E:$E,$E596))))</f>
        <v/>
      </c>
      <c r="CB596" s="232" t="str">
        <f t="array" ref="CB596">IF(M596="","",
IF(INDEX(Settings!$H:$H,MATCH(CB$1,Settings!$G:$G,0))=TRUE,
100-100*(M596-MINIFS(M:M,$E:$E,$E596))/(MAXIFS(M:M,$E:$E,$E596)-MINIFS(M:M,$E:$E,$E596)),
100*(M596-MINIFS(M:M,$E:$E,$E596))/(MAXIFS(M:M,$E:$E,$E596)-MINIFS(M:M,$E:$E,$E596))))</f>
        <v/>
      </c>
      <c r="CC596" s="232" t="str">
        <f t="array" ref="CC596">IF(N596="","",
IF(INDEX(Settings!$H:$H,MATCH(CC$1,Settings!$G:$G,0))=TRUE,
100-100*(N596-MINIFS(N:N,$E:$E,$E596))/(MAXIFS(N:N,$E:$E,$E596)-MINIFS(N:N,$E:$E,$E596)),
100*(N596-MINIFS(N:N,$E:$E,$E596))/(MAXIFS(N:N,$E:$E,$E596)-MINIFS(N:N,$E:$E,$E596))))</f>
        <v/>
      </c>
      <c r="CD596" s="232" t="str">
        <f t="array" ref="CD596">IF(O596="","",
IF(INDEX(Settings!$H:$H,MATCH(CD$1,Settings!$G:$G,0))=TRUE,
100-100*(O596-MINIFS(O:O,$E:$E,$E596))/(MAXIFS(O:O,$E:$E,$E596)-MINIFS(O:O,$E:$E,$E596)),
100*(O596-MINIFS(O:O,$E:$E,$E596))/(MAXIFS(O:O,$E:$E,$E596)-MINIFS(O:O,$E:$E,$E596))))</f>
        <v/>
      </c>
      <c r="CE596" s="232" t="str">
        <f t="array" ref="CE596">IF(P596="","",
IF(INDEX(Settings!$H:$H,MATCH(CE$1,Settings!$G:$G,0))=TRUE,
100-100*(P596-MINIFS(P:P,$E:$E,$E596))/(MAXIFS(P:P,$E:$E,$E596)-MINIFS(P:P,$E:$E,$E596)),
100*(P596-MINIFS(P:P,$E:$E,$E596))/(MAXIFS(P:P,$E:$E,$E596)-MINIFS(P:P,$E:$E,$E596))))</f>
        <v/>
      </c>
      <c r="CF596" s="232" t="str">
        <f t="array" ref="CF596">IF(Q596="","",
IF(INDEX(Settings!$H:$H,MATCH(CF$1,Settings!$G:$G,0))=TRUE,
100-100*(Q596-MINIFS(Q:Q,$E:$E,$E596))/(MAXIFS(Q:Q,$E:$E,$E596)-MINIFS(Q:Q,$E:$E,$E596)),
100*(Q596-MINIFS(Q:Q,$E:$E,$E596))/(MAXIFS(Q:Q,$E:$E,$E596)-MINIFS(Q:Q,$E:$E,$E596))))</f>
        <v/>
      </c>
      <c r="CG596" s="232" t="str">
        <f t="array" ref="CG596">IF(R596="","",
IF(INDEX(Settings!$H:$H,MATCH(CG$1,Settings!$G:$G,0))=TRUE,
100-100*(R596-MINIFS(R:R,$E:$E,$E596))/(MAXIFS(R:R,$E:$E,$E596)-MINIFS(R:R,$E:$E,$E596)),
100*(R596-MINIFS(R:R,$E:$E,$E596))/(MAXIFS(R:R,$E:$E,$E596)-MINIFS(R:R,$E:$E,$E596))))</f>
        <v/>
      </c>
      <c r="CH596" s="232" t="str">
        <f t="array" ref="CH596">IF(S596="","",
IF(INDEX(Settings!$H:$H,MATCH(CH$1,Settings!$G:$G,0))=TRUE,
100-100*(S596-MINIFS(S:S,$E:$E,$E596))/(MAXIFS(S:S,$E:$E,$E596)-MINIFS(S:S,$E:$E,$E596)),
100*(S596-MINIFS(S:S,$E:$E,$E596))/(MAXIFS(S:S,$E:$E,$E596)-MINIFS(S:S,$E:$E,$E596))))</f>
        <v/>
      </c>
      <c r="CI596" s="232" t="str">
        <f t="array" ref="CI596">IF(T596="","",
IF(INDEX(Settings!$H:$H,MATCH(CI$1,Settings!$G:$G,0))=TRUE,
100-100*(T596-MINIFS(T:T,$E:$E,$E596))/(MAXIFS(T:T,$E:$E,$E596)-MINIFS(T:T,$E:$E,$E596)),
100*(T596-MINIFS(T:T,$E:$E,$E596))/(MAXIFS(T:T,$E:$E,$E596)-MINIFS(T:T,$E:$E,$E596))))</f>
        <v/>
      </c>
      <c r="CJ596" s="232" t="str">
        <f t="array" ref="CJ596">IF(U596="","",
IF(INDEX(Settings!$H:$H,MATCH(CJ$1,Settings!$G:$G,0))=TRUE,
100-100*(U596-MINIFS(U:U,$E:$E,$E596))/(MAXIFS(U:U,$E:$E,$E596)-MINIFS(U:U,$E:$E,$E596)),
100*(U596-MINIFS(U:U,$E:$E,$E596))/(MAXIFS(U:U,$E:$E,$E596)-MINIFS(U:U,$E:$E,$E596))))</f>
        <v/>
      </c>
      <c r="CK596" s="232" t="str">
        <f t="array" ref="CK596">IF(V596="","",
IF(INDEX(Settings!$H:$H,MATCH(CK$1,Settings!$G:$G,0))=TRUE,
100-100*(V596-MINIFS(V:V,$E:$E,$E596))/(MAXIFS(V:V,$E:$E,$E596)-MINIFS(V:V,$E:$E,$E596)),
100*(V596-MINIFS(V:V,$E:$E,$E596))/(MAXIFS(V:V,$E:$E,$E596)-MINIFS(V:V,$E:$E,$E596))))</f>
        <v/>
      </c>
      <c r="CL596" s="232" t="str">
        <f t="array" ref="CL596">IF(W596="","",
IF(INDEX(Settings!$H:$H,MATCH(CL$1,Settings!$G:$G,0))=TRUE,
100-100*(W596-MINIFS(W:W,$E:$E,$E596))/(MAXIFS(W:W,$E:$E,$E596)-MINIFS(W:W,$E:$E,$E596)),
100*(W596-MINIFS(W:W,$E:$E,$E596))/(MAXIFS(W:W,$E:$E,$E596)-MINIFS(W:W,$E:$E,$E596))))</f>
        <v/>
      </c>
      <c r="CM596" s="232" t="str">
        <f t="array" ref="CM596">IF(X596="","",
IF(INDEX(Settings!$H:$H,MATCH(CM$1,Settings!$G:$G,0))=TRUE,
100-100*(X596-MINIFS(X:X,$E:$E,$E596))/(MAXIFS(X:X,$E:$E,$E596)-MINIFS(X:X,$E:$E,$E596)),
100*(X596-MINIFS(X:X,$E:$E,$E596))/(MAXIFS(X:X,$E:$E,$E596)-MINIFS(X:X,$E:$E,$E596))))</f>
        <v/>
      </c>
      <c r="CN596" s="232" t="str">
        <f t="array" ref="CN596">IF(Y596="","",
IF(INDEX(Settings!$H:$H,MATCH(CN$1,Settings!$G:$G,0))=TRUE,
100-100*(Y596-MINIFS(Y:Y,$E:$E,$E596))/(MAXIFS(Y:Y,$E:$E,$E596)-MINIFS(Y:Y,$E:$E,$E596)),
100*(Y596-MINIFS(Y:Y,$E:$E,$E596))/(MAXIFS(Y:Y,$E:$E,$E596)-MINIFS(Y:Y,$E:$E,$E596))))</f>
        <v/>
      </c>
      <c r="CO596" s="232" t="str">
        <f t="array" ref="CO596">IF(Z596="","",
IF(INDEX(Settings!$H:$H,MATCH(CO$1,Settings!$G:$G,0))=TRUE,
100-100*(Z596-MINIFS(Z:Z,$E:$E,$E596))/(MAXIFS(Z:Z,$E:$E,$E596)-MINIFS(Z:Z,$E:$E,$E596)),
100*(Z596-MINIFS(Z:Z,$E:$E,$E596))/(MAXIFS(Z:Z,$E:$E,$E596)-MINIFS(Z:Z,$E:$E,$E596))))</f>
        <v/>
      </c>
      <c r="CP596" s="232" t="str">
        <f t="array" ref="CP596">IF(AA596="","",
IF(INDEX(Settings!$H:$H,MATCH(CP$1,Settings!$G:$G,0))=TRUE,
100-100*(AA596-MINIFS(AA:AA,$E:$E,$E596))/(MAXIFS(AA:AA,$E:$E,$E596)-MINIFS(AA:AA,$E:$E,$E596)),
100*(AA596-MINIFS(AA:AA,$E:$E,$E596))/(MAXIFS(AA:AA,$E:$E,$E596)-MINIFS(AA:AA,$E:$E,$E596))))</f>
        <v/>
      </c>
      <c r="CQ596" s="232" t="str">
        <f t="array" ref="CQ596">IF(AB596="","",
IF(INDEX(Settings!$H:$H,MATCH(CQ$1,Settings!$G:$G,0))=TRUE,
100-100*(AB596-MINIFS(AB:AB,$E:$E,$E596))/(MAXIFS(AB:AB,$E:$E,$E596)-MINIFS(AB:AB,$E:$E,$E596)),
100*(AB596-MINIFS(AB:AB,$E:$E,$E596))/(MAXIFS(AB:AB,$E:$E,$E596)-MINIFS(AB:AB,$E:$E,$E596))))</f>
        <v/>
      </c>
      <c r="CR596" s="232" t="str">
        <f t="array" ref="CR596">IF(AC596="","",
IF(INDEX(Settings!$H:$H,MATCH(CR$1,Settings!$G:$G,0))=TRUE,
100-100*(AC596-MINIFS(AC:AC,$E:$E,$E596))/(MAXIFS(AC:AC,$E:$E,$E596)-MINIFS(AC:AC,$E:$E,$E596)),
100*(AC596-MINIFS(AC:AC,$E:$E,$E596))/(MAXIFS(AC:AC,$E:$E,$E596)-MINIFS(AC:AC,$E:$E,$E596))))</f>
        <v/>
      </c>
      <c r="CS596" s="232" t="str">
        <f t="array" ref="CS596">IF(AD596="","",
IF(INDEX(Settings!$H:$H,MATCH(CS$1,Settings!$G:$G,0))=TRUE,
100-100*(AD596-MINIFS(AD:AD,$E:$E,$E596))/(MAXIFS(AD:AD,$E:$E,$E596)-MINIFS(AD:AD,$E:$E,$E596)),
100*(AD596-MINIFS(AD:AD,$E:$E,$E596))/(MAXIFS(AD:AD,$E:$E,$E596)-MINIFS(AD:AD,$E:$E,$E596))))</f>
        <v/>
      </c>
      <c r="CT596" s="232" t="str">
        <f t="array" ref="CT596">IF(AE596="","",
IF(INDEX(Settings!$H:$H,MATCH(CT$1,Settings!$G:$G,0))=TRUE,
100-100*(AE596-MINIFS(AE:AE,$E:$E,$E596))/(MAXIFS(AE:AE,$E:$E,$E596)-MINIFS(AE:AE,$E:$E,$E596)),
100*(AE596-MINIFS(AE:AE,$E:$E,$E596))/(MAXIFS(AE:AE,$E:$E,$E596)-MINIFS(AE:AE,$E:$E,$E596))))</f>
        <v/>
      </c>
      <c r="CU596" s="232" t="str">
        <f t="array" ref="CU596">IF(AF596="","",
IF(INDEX(Settings!$H:$H,MATCH(CU$1,Settings!$G:$G,0))=TRUE,
100-100*(AF596-MINIFS(AF:AF,$E:$E,$E596))/(MAXIFS(AF:AF,$E:$E,$E596)-MINIFS(AF:AF,$E:$E,$E596)),
100*(AF596-MINIFS(AF:AF,$E:$E,$E596))/(MAXIFS(AF:AF,$E:$E,$E596)-MINIFS(AF:AF,$E:$E,$E596))))</f>
        <v/>
      </c>
      <c r="CV596" s="232" t="str">
        <f t="array" ref="CV596">IF(AG596="","",
IF(INDEX(Settings!$H:$H,MATCH(CV$1,Settings!$G:$G,0))=TRUE,
100-100*(AG596-MINIFS(AG:AG,$E:$E,$E596))/(MAXIFS(AG:AG,$E:$E,$E596)-MINIFS(AG:AG,$E:$E,$E596)),
100*(AG596-MINIFS(AG:AG,$E:$E,$E596))/(MAXIFS(AG:AG,$E:$E,$E596)-MINIFS(AG:AG,$E:$E,$E596))))</f>
        <v/>
      </c>
      <c r="CW596" s="232" t="str">
        <f t="array" ref="CW596">IF(AH596="","",
IF(INDEX(Settings!$H:$H,MATCH(CW$1,Settings!$G:$G,0))=TRUE,
100-100*(AH596-MINIFS(AH:AH,$E:$E,$E596))/(MAXIFS(AH:AH,$E:$E,$E596)-MINIFS(AH:AH,$E:$E,$E596)),
100*(AH596-MINIFS(AH:AH,$E:$E,$E596))/(MAXIFS(AH:AH,$E:$E,$E596)-MINIFS(AH:AH,$E:$E,$E596))))</f>
        <v/>
      </c>
      <c r="CX596" s="232" t="str">
        <f t="array" ref="CX596">IF(AI596="","",
IF(INDEX(Settings!$H:$H,MATCH(CX$1,Settings!$G:$G,0))=TRUE,
100-100*(AI596-MINIFS(AI:AI,$E:$E,$E596))/(MAXIFS(AI:AI,$E:$E,$E596)-MINIFS(AI:AI,$E:$E,$E596)),
100*(AI596-MINIFS(AI:AI,$E:$E,$E596))/(MAXIFS(AI:AI,$E:$E,$E596)-MINIFS(AI:AI,$E:$E,$E596))))</f>
        <v/>
      </c>
      <c r="CY596" s="232" t="str">
        <f t="array" ref="CY596">IF(AJ596="","",
IF(INDEX(Settings!$H:$H,MATCH(CY$1,Settings!$G:$G,0))=TRUE,
100-100*(AJ596-MINIFS(AJ:AJ,$E:$E,$E596))/(MAXIFS(AJ:AJ,$E:$E,$E596)-MINIFS(AJ:AJ,$E:$E,$E596)),
100*(AJ596-MINIFS(AJ:AJ,$E:$E,$E596))/(MAXIFS(AJ:AJ,$E:$E,$E596)-MINIFS(AJ:AJ,$E:$E,$E596))))</f>
        <v/>
      </c>
      <c r="CZ596" s="232" t="str">
        <f t="array" ref="CZ596">IF(AK596="","",
IF(INDEX(Settings!$H:$H,MATCH(CZ$1,Settings!$G:$G,0))=TRUE,
100-100*(AK596-MINIFS(AK:AK,$E:$E,$E596))/(MAXIFS(AK:AK,$E:$E,$E596)-MINIFS(AK:AK,$E:$E,$E596)),
100*(AK596-MINIFS(AK:AK,$E:$E,$E596))/(MAXIFS(AK:AK,$E:$E,$E596)-MINIFS(AK:AK,$E:$E,$E596))))</f>
        <v/>
      </c>
      <c r="DA596" s="232" t="str">
        <f t="array" ref="DA596">IF(AL596="","",
IF(INDEX(Settings!$H:$H,MATCH(DA$1,Settings!$G:$G,0))=TRUE,
100-100*(AL596-MINIFS(AL:AL,$E:$E,$E596))/(MAXIFS(AL:AL,$E:$E,$E596)-MINIFS(AL:AL,$E:$E,$E596)),
100*(AL596-MINIFS(AL:AL,$E:$E,$E596))/(MAXIFS(AL:AL,$E:$E,$E596)-MINIFS(AL:AL,$E:$E,$E596))))</f>
        <v/>
      </c>
      <c r="DB596" s="232" t="str">
        <f t="array" ref="DB596">IF(AM596="","",
IF(INDEX(Settings!$H:$H,MATCH(DB$1,Settings!$G:$G,0))=TRUE,
100-100*(AM596-MINIFS(AM:AM,$E:$E,$E596))/(MAXIFS(AM:AM,$E:$E,$E596)-MINIFS(AM:AM,$E:$E,$E596)),
100*(AM596-MINIFS(AM:AM,$E:$E,$E596))/(MAXIFS(AM:AM,$E:$E,$E596)-MINIFS(AM:AM,$E:$E,$E596))))</f>
        <v/>
      </c>
      <c r="DC596" s="232" t="str">
        <f t="array" ref="DC596">IF(AN596="","",
IF(INDEX(Settings!$H:$H,MATCH(DC$1,Settings!$G:$G,0))=TRUE,
100-100*(AN596-MINIFS(AN:AN,$E:$E,$E596))/(MAXIFS(AN:AN,$E:$E,$E596)-MINIFS(AN:AN,$E:$E,$E596)),
100*(AN596-MINIFS(AN:AN,$E:$E,$E596))/(MAXIFS(AN:AN,$E:$E,$E596)-MINIFS(AN:AN,$E:$E,$E596))))</f>
        <v/>
      </c>
      <c r="DD596" s="232" t="str">
        <f t="array" ref="DD596">IF(AO596="","",
IF(INDEX(Settings!$H:$H,MATCH(DD$1,Settings!$G:$G,0))=TRUE,
100-100*(AO596-MINIFS(AO:AO,$E:$E,$E596))/(MAXIFS(AO:AO,$E:$E,$E596)-MINIFS(AO:AO,$E:$E,$E596)),
100*(AO596-MINIFS(AO:AO,$E:$E,$E596))/(MAXIFS(AO:AO,$E:$E,$E596)-MINIFS(AO:AO,$E:$E,$E596))))</f>
        <v/>
      </c>
      <c r="DE596" s="232" t="str">
        <f t="array" ref="DE596">IF(AP596="","",
IF(INDEX(Settings!$H:$H,MATCH(DE$1,Settings!$G:$G,0))=TRUE,
100-100*(AP596-MINIFS(AP:AP,$E:$E,$E596))/(MAXIFS(AP:AP,$E:$E,$E596)-MINIFS(AP:AP,$E:$E,$E596)),
100*(AP596-MINIFS(AP:AP,$E:$E,$E596))/(MAXIFS(AP:AP,$E:$E,$E596)-MINIFS(AP:AP,$E:$E,$E596))))</f>
        <v/>
      </c>
      <c r="DF596" s="232" t="str">
        <f t="array" ref="DF596">IF(AQ596="","",
IF(INDEX(Settings!$H:$H,MATCH(DF$1,Settings!$G:$G,0))=TRUE,
100-100*(AQ596-MINIFS(AQ:AQ,$E:$E,$E596))/(MAXIFS(AQ:AQ,$E:$E,$E596)-MINIFS(AQ:AQ,$E:$E,$E596)),
100*(AQ596-MINIFS(AQ:AQ,$E:$E,$E596))/(MAXIFS(AQ:AQ,$E:$E,$E596)-MINIFS(AQ:AQ,$E:$E,$E596))))</f>
        <v/>
      </c>
      <c r="DG596" s="232" t="str">
        <f t="array" ref="DG596">IF(AR596="","",
IF(INDEX(Settings!$H:$H,MATCH(DG$1,Settings!$G:$G,0))=TRUE,
100-100*(AR596-MINIFS(AR:AR,$E:$E,$E596))/(MAXIFS(AR:AR,$E:$E,$E596)-MINIFS(AR:AR,$E:$E,$E596)),
100*(AR596-MINIFS(AR:AR,$E:$E,$E596))/(MAXIFS(AR:AR,$E:$E,$E596)-MINIFS(AR:AR,$E:$E,$E596))))</f>
        <v/>
      </c>
      <c r="DH596" s="232" t="str">
        <f t="array" ref="DH596">IF(AS596="","",
IF(INDEX(Settings!$H:$H,MATCH(DH$1,Settings!$G:$G,0))=TRUE,
100-100*(AS596-MINIFS(AS:AS,$E:$E,$E596))/(MAXIFS(AS:AS,$E:$E,$E596)-MINIFS(AS:AS,$E:$E,$E596)),
100*(AS596-MINIFS(AS:AS,$E:$E,$E596))/(MAXIFS(AS:AS,$E:$E,$E596)-MINIFS(AS:AS,$E:$E,$E596))))</f>
        <v/>
      </c>
      <c r="DI596" s="232" t="str">
        <f t="array" ref="DI596">IF(AT596="","",
IF(INDEX(Settings!$H:$H,MATCH(DI$1,Settings!$G:$G,0))=TRUE,
100-100*(AT596-MINIFS(AT:AT,$E:$E,$E596))/(MAXIFS(AT:AT,$E:$E,$E596)-MINIFS(AT:AT,$E:$E,$E596)),
100*(AT596-MINIFS(AT:AT,$E:$E,$E596))/(MAXIFS(AT:AT,$E:$E,$E596)-MINIFS(AT:AT,$E:$E,$E596))))</f>
        <v/>
      </c>
      <c r="DJ596" s="232" t="str">
        <f t="array" ref="DJ596">IF(AU596="","",
IF(INDEX(Settings!$H:$H,MATCH(DJ$1,Settings!$G:$G,0))=TRUE,
100-100*(AU596-MINIFS(AU:AU,$E:$E,$E596))/(MAXIFS(AU:AU,$E:$E,$E596)-MINIFS(AU:AU,$E:$E,$E596)),
100*(AU596-MINIFS(AU:AU,$E:$E,$E596))/(MAXIFS(AU:AU,$E:$E,$E596)-MINIFS(AU:AU,$E:$E,$E596))))</f>
        <v/>
      </c>
      <c r="DK596" s="232" t="str">
        <f t="array" ref="DK596">IF(AV596="","",
IF(INDEX(Settings!$H:$H,MATCH(DK$1,Settings!$G:$G,0))=TRUE,
100-100*(AV596-MINIFS(AV:AV,$E:$E,$E596))/(MAXIFS(AV:AV,$E:$E,$E596)-MINIFS(AV:AV,$E:$E,$E596)),
100*(AV596-MINIFS(AV:AV,$E:$E,$E596))/(MAXIFS(AV:AV,$E:$E,$E596)-MINIFS(AV:AV,$E:$E,$E596))))</f>
        <v/>
      </c>
      <c r="DL596" s="232" t="str">
        <f t="array" ref="DL596">IF(AW596="","",
IF(INDEX(Settings!$H:$H,MATCH(DL$1,Settings!$G:$G,0))=TRUE,
100-100*(AW596-MINIFS(AW:AW,$E:$E,$E596))/(MAXIFS(AW:AW,$E:$E,$E596)-MINIFS(AW:AW,$E:$E,$E596)),
100*(AW596-MINIFS(AW:AW,$E:$E,$E596))/(MAXIFS(AW:AW,$E:$E,$E596)-MINIFS(AW:AW,$E:$E,$E596))))</f>
        <v/>
      </c>
      <c r="DM596" s="232" t="str">
        <f t="array" ref="DM596">IF(AX596="","",
IF(INDEX(Settings!$H:$H,MATCH(DM$1,Settings!$G:$G,0))=TRUE,
100-100*(AX596-MINIFS(AX:AX,$E:$E,$E596))/(MAXIFS(AX:AX,$E:$E,$E596)-MINIFS(AX:AX,$E:$E,$E596)),
100*(AX596-MINIFS(AX:AX,$E:$E,$E596))/(MAXIFS(AX:AX,$E:$E,$E596)-MINIFS(AX:AX,$E:$E,$E596))))</f>
        <v/>
      </c>
      <c r="DN596" s="232" t="str">
        <f t="array" ref="DN596">IF(AY596="","",
IF(INDEX(Settings!$H:$H,MATCH(DN$1,Settings!$G:$G,0))=TRUE,
100-100*(AY596-MINIFS(AY:AY,$E:$E,$E596))/(MAXIFS(AY:AY,$E:$E,$E596)-MINIFS(AY:AY,$E:$E,$E596)),
100*(AY596-MINIFS(AY:AY,$E:$E,$E596))/(MAXIFS(AY:AY,$E:$E,$E596)-MINIFS(AY:AY,$E:$E,$E596))))</f>
        <v/>
      </c>
      <c r="DO596" s="232" t="str">
        <f t="array" ref="DO596">IF(AZ596="","",
IF(INDEX(Settings!$H:$H,MATCH(DO$1,Settings!$G:$G,0))=TRUE,
100-100*(AZ596-MINIFS(AZ:AZ,$E:$E,$E596))/(MAXIFS(AZ:AZ,$E:$E,$E596)-MINIFS(AZ:AZ,$E:$E,$E596)),
100*(AZ596-MINIFS(AZ:AZ,$E:$E,$E596))/(MAXIFS(AZ:AZ,$E:$E,$E596)-MINIFS(AZ:AZ,$E:$E,$E596))))</f>
        <v/>
      </c>
      <c r="DP596" s="232" t="str">
        <f t="array" ref="DP596">IF(BA596="","",
IF(INDEX(Settings!$H:$H,MATCH(DP$1,Settings!$G:$G,0))=TRUE,
100-100*(BA596-MINIFS(BA:BA,$E:$E,$E596))/(MAXIFS(BA:BA,$E:$E,$E596)-MINIFS(BA:BA,$E:$E,$E596)),
100*(BA596-MINIFS(BA:BA,$E:$E,$E596))/(MAXIFS(BA:BA,$E:$E,$E596)-MINIFS(BA:BA,$E:$E,$E596))))</f>
        <v/>
      </c>
      <c r="DQ596" s="232" t="str">
        <f t="array" ref="DQ596">IF(BB596="","",
IF(INDEX(Settings!$H:$H,MATCH(DQ$1,Settings!$G:$G,0))=TRUE,
100-100*(BB596-MINIFS(BB:BB,$E:$E,$E596))/(MAXIFS(BB:BB,$E:$E,$E596)-MINIFS(BB:BB,$E:$E,$E596)),
100*(BB596-MINIFS(BB:BB,$E:$E,$E596))/(MAXIFS(BB:BB,$E:$E,$E596)-MINIFS(BB:BB,$E:$E,$E596))))</f>
        <v/>
      </c>
      <c r="DR596" s="232" t="str">
        <f t="array" ref="DR596">IF(BC596="","",
IF(INDEX(Settings!$H:$H,MATCH(DR$1,Settings!$G:$G,0))=TRUE,
100-100*(BC596-MINIFS(BC:BC,$E:$E,$E596))/(MAXIFS(BC:BC,$E:$E,$E596)-MINIFS(BC:BC,$E:$E,$E596)),
100*(BC596-MINIFS(BC:BC,$E:$E,$E596))/(MAXIFS(BC:BC,$E:$E,$E596)-MINIFS(BC:BC,$E:$E,$E596))))</f>
        <v/>
      </c>
      <c r="DS596" s="232" t="str">
        <f t="array" ref="DS596">IF(BD596="","",
IF(INDEX(Settings!$H:$H,MATCH(DS$1,Settings!$G:$G,0))=TRUE,
100-100*(BD596-MINIFS(BD:BD,$E:$E,$E596))/(MAXIFS(BD:BD,$E:$E,$E596)-MINIFS(BD:BD,$E:$E,$E596)),
100*(BD596-MINIFS(BD:BD,$E:$E,$E596))/(MAXIFS(BD:BD,$E:$E,$E596)-MINIFS(BD:BD,$E:$E,$E596))))</f>
        <v/>
      </c>
      <c r="DT596" s="232" t="str">
        <f t="array" ref="DT596">IF(BE596="","",
IF(INDEX(Settings!$H:$H,MATCH(DT$1,Settings!$G:$G,0))=TRUE,
100-100*(BE596-MINIFS(BE:BE,$E:$E,$E596))/(MAXIFS(BE:BE,$E:$E,$E596)-MINIFS(BE:BE,$E:$E,$E596)),
100*(BE596-MINIFS(BE:BE,$E:$E,$E596))/(MAXIFS(BE:BE,$E:$E,$E596)-MINIFS(BE:BE,$E:$E,$E596))))</f>
        <v/>
      </c>
      <c r="DU596" s="232" t="str">
        <f t="array" ref="DU596">IF(BF596="","",
IF(INDEX(Settings!$H:$H,MATCH(DU$1,Settings!$G:$G,0))=TRUE,
100-100*(BF596-MINIFS(BF:BF,$E:$E,$E596))/(MAXIFS(BF:BF,$E:$E,$E596)-MINIFS(BF:BF,$E:$E,$E596)),
100*(BF596-MINIFS(BF:BF,$E:$E,$E596))/(MAXIFS(BF:BF,$E:$E,$E596)-MINIFS(BF:BF,$E:$E,$E596))))</f>
        <v/>
      </c>
      <c r="DV596" s="232" t="str">
        <f t="array" ref="DV596">IF(BG596="","",
IF(INDEX(Settings!$H:$H,MATCH(DV$1,Settings!$G:$G,0))=TRUE,
100-100*(BG596-MINIFS(BG:BG,$E:$E,$E596))/(MAXIFS(BG:BG,$E:$E,$E596)-MINIFS(BG:BG,$E:$E,$E596)),
100*(BG596-MINIFS(BG:BG,$E:$E,$E596))/(MAXIFS(BG:BG,$E:$E,$E596)-MINIFS(BG:BG,$E:$E,$E596))))</f>
        <v/>
      </c>
      <c r="DW596" s="232" t="str">
        <f t="array" ref="DW596">IF(BH596="","",
IF(INDEX(Settings!$H:$H,MATCH(DW$1,Settings!$G:$G,0))=TRUE,
100-100*(BH596-MINIFS(BH:BH,$E:$E,$E596))/(MAXIFS(BH:BH,$E:$E,$E596)-MINIFS(BH:BH,$E:$E,$E596)),
100*(BH596-MINIFS(BH:BH,$E:$E,$E596))/(MAXIFS(BH:BH,$E:$E,$E596)-MINIFS(BH:BH,$E:$E,$E596))))</f>
        <v/>
      </c>
      <c r="DX596" s="232" t="str">
        <f t="array" ref="DX596">IF(BI596="","",
IF(INDEX(Settings!$H:$H,MATCH(DX$1,Settings!$G:$G,0))=TRUE,
100-100*(BI596-MINIFS(BI:BI,$E:$E,$E596))/(MAXIFS(BI:BI,$E:$E,$E596)-MINIFS(BI:BI,$E:$E,$E596)),
100*(BI596-MINIFS(BI:BI,$E:$E,$E596))/(MAXIFS(BI:BI,$E:$E,$E596)-MINIFS(BI:BI,$E:$E,$E596))))</f>
        <v/>
      </c>
      <c r="DY596" s="232" t="str">
        <f t="array" ref="DY596">IF(BJ596="","",
IF(INDEX(Settings!$H:$H,MATCH(DY$1,Settings!$G:$G,0))=TRUE,
100-100*(BJ596-MINIFS(BJ:BJ,$E:$E,$E596))/(MAXIFS(BJ:BJ,$E:$E,$E596)-MINIFS(BJ:BJ,$E:$E,$E596)),
100*(BJ596-MINIFS(BJ:BJ,$E:$E,$E596))/(MAXIFS(BJ:BJ,$E:$E,$E596)-MINIFS(BJ:BJ,$E:$E,$E596))))</f>
        <v/>
      </c>
      <c r="DZ596" s="234"/>
      <c r="EA596" s="234"/>
      <c r="EB596" s="234" t="str">
        <f t="shared" si="8"/>
        <v/>
      </c>
      <c r="EC596" s="234" t="str">
        <f t="shared" si="9"/>
        <v/>
      </c>
      <c r="ED596" s="234" t="str">
        <f t="shared" si="10"/>
        <v/>
      </c>
      <c r="EE596" s="234" t="str">
        <f t="shared" si="11"/>
        <v/>
      </c>
      <c r="EF596" s="234" t="str">
        <f t="shared" si="12"/>
        <v/>
      </c>
      <c r="EG596" s="234" t="str">
        <f t="shared" si="13"/>
        <v/>
      </c>
      <c r="EH596" s="234"/>
      <c r="EI596" s="234"/>
      <c r="EJ596" s="234"/>
      <c r="EK596" s="234"/>
      <c r="EL596" s="234"/>
      <c r="EM596" s="234"/>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3" t="str">
        <f t="shared" si="14"/>
        <v/>
      </c>
      <c r="N597" s="49"/>
      <c r="O597" s="49"/>
      <c r="P597" s="49"/>
      <c r="Q597" s="49"/>
      <c r="R597" s="49"/>
      <c r="S597" s="222" t="str">
        <f>IFERROR(VLOOKUP(AF597, 'YOYO IR Scores'!A:C, 3, FALSE), "")
</f>
        <v/>
      </c>
      <c r="T597" s="49"/>
      <c r="U597" s="49"/>
      <c r="V597" s="49"/>
      <c r="W597" s="49"/>
      <c r="X597" s="224" t="str">
        <f t="shared" si="4"/>
        <v/>
      </c>
      <c r="Y597" s="225" t="str">
        <f t="shared" si="5"/>
        <v/>
      </c>
      <c r="Z597" s="225" t="str">
        <f t="shared" si="6"/>
        <v/>
      </c>
      <c r="AA597" s="224" t="str">
        <f t="shared" si="7"/>
        <v/>
      </c>
      <c r="AB597" s="223"/>
      <c r="AC597" s="223"/>
      <c r="AD597" s="223"/>
      <c r="AE597" s="223" t="str">
        <f>IFERROR(VLOOKUP(AF597, 'YOYO IR Scores'!A:C, 2, FALSE), "")</f>
        <v/>
      </c>
      <c r="AF597" s="223"/>
      <c r="AG597" s="223"/>
      <c r="AH597" s="223"/>
      <c r="AI597" s="223"/>
      <c r="AJ597" s="223"/>
      <c r="AK597" s="223"/>
      <c r="AL597" s="223"/>
      <c r="AM597" s="223"/>
      <c r="AN597" s="223"/>
      <c r="AO597" s="223"/>
      <c r="AP597" s="223"/>
      <c r="AQ597" s="223"/>
      <c r="AR597" s="223"/>
      <c r="AS597" s="223"/>
      <c r="AT597" s="223"/>
      <c r="AU597" s="223"/>
      <c r="AV597" s="223"/>
      <c r="AW597" s="223"/>
      <c r="AX597" s="223"/>
      <c r="AY597" s="223"/>
      <c r="AZ597" s="223"/>
      <c r="BA597" s="223"/>
      <c r="BB597" s="223"/>
      <c r="BC597" s="223"/>
      <c r="BD597" s="223"/>
      <c r="BE597" s="223"/>
      <c r="BF597" s="223"/>
      <c r="BG597" s="223"/>
      <c r="BH597" s="223"/>
      <c r="BI597" s="223"/>
      <c r="BJ597" s="223"/>
      <c r="BK597" s="223" t="str">
        <f t="array" ref="BK597">IF(J597="","",
IF(INDEX(Settings!$H:$H,MATCH(BY$1,Settings!$G:$G,0))=TRUE,
100-100*(J597-MIN(J:J))/(MAX(J:J)-MIN(J:J)),
100*(J597-MIN(J:J))/(MAX(J:J)-MIN(J:J))))</f>
        <v/>
      </c>
      <c r="BL597" s="223" t="str">
        <f t="array" ref="BL597">IF(J597="","",
IF(INDEX(Settings!$H:$H,MATCH(BY$1,Settings!$G:$G,0))=TRUE,
100-100*(J597-MINIFS(J:J,$E:$E,$E597))/(MAXIFS(J:J,$E:$E,$E597)-MINIFS(J:J,$E:$E,$E597)),
100*(J597-MINIFS(J:J,$E:$E,$E597))/(MAXIFS(J:J,$E:$E,$E597)-MINIFS(J:J,$E:$E,$E597))))</f>
        <v/>
      </c>
      <c r="BM597" s="223"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4" t="str">
        <f t="array" ref="BQ597">IF(J597="","",
IF(INDEX(Settings!$H:$H,MATCH(BY$1,Settings!$G:$G,0))=TRUE,
-1*(J597-AVERAGE(J:J))/STDEV(J:J),
(J597-AVERAGE(J:J))/STDEV(J:J)))</f>
        <v/>
      </c>
      <c r="BR597" s="224" t="str">
        <f>IFERROR(__xludf.DUMMYFUNCTION("IF(J597="""","""",
IF(INDEX(Settings!$H:$H,MATCH(BY$1,Settings!$G:$G,0))=TRUE,
-1*(J597-AVERAGEIFS(J:J,$E:$E,$E597))/STDEV(FILTER(J:J,$E:$E=$E597)),
(J597-AVERAGEIFS(J:J,$E:$E,$E597))/STDEV(FILTER(J:J,$E:$E=$E597))))"),"")</f>
        <v/>
      </c>
      <c r="BS597" s="224"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3" t="str">
        <f t="array" ref="BY597">IF(J597="","",
IF(INDEX(Settings!$H:$H,MATCH(BY$1,Settings!$G:$G,0))=TRUE,
100-100*(J597-MINIFS(J:J,$E:$E,$E597))/(MAXIFS(J:J,$E:$E,$E597)-MINIFS(J:J,$E:$E,$E597)),
100*(J597-MINIFS(J:J,$E:$E,$E597))/(MAXIFS(J:J,$E:$E,$E597)-MINIFS(J:J,$E:$E,$E597))))</f>
        <v/>
      </c>
      <c r="BZ597" s="223" t="str">
        <f t="array" ref="BZ597">IF(K597="","",
IF(INDEX(Settings!$H:$H,MATCH(BZ$1,Settings!$G:$G,0))=TRUE,
100-100*(K597-MINIFS(K:K,$E:$E,$E597))/(MAXIFS(K:K,$E:$E,$E597)-MINIFS(K:K,$E:$E,$E597)),
100*(K597-MINIFS(K:K,$E:$E,$E597))/(MAXIFS(K:K,$E:$E,$E597)-MINIFS(K:K,$E:$E,$E597))))</f>
        <v/>
      </c>
      <c r="CA597" s="223" t="str">
        <f t="array" ref="CA597">IF(L597="","",
IF(INDEX(Settings!$H:$H,MATCH(CA$1,Settings!$G:$G,0))=TRUE,
100-100*(L597-MINIFS(L:L,$E:$E,$E597))/(MAXIFS(L:L,$E:$E,$E597)-MINIFS(L:L,$E:$E,$E597)),
100*(L597-MINIFS(L:L,$E:$E,$E597))/(MAXIFS(L:L,$E:$E,$E597)-MINIFS(L:L,$E:$E,$E597))))</f>
        <v/>
      </c>
      <c r="CB597" s="223" t="str">
        <f t="array" ref="CB597">IF(M597="","",
IF(INDEX(Settings!$H:$H,MATCH(CB$1,Settings!$G:$G,0))=TRUE,
100-100*(M597-MINIFS(M:M,$E:$E,$E597))/(MAXIFS(M:M,$E:$E,$E597)-MINIFS(M:M,$E:$E,$E597)),
100*(M597-MINIFS(M:M,$E:$E,$E597))/(MAXIFS(M:M,$E:$E,$E597)-MINIFS(M:M,$E:$E,$E597))))</f>
        <v/>
      </c>
      <c r="CC597" s="223" t="str">
        <f t="array" ref="CC597">IF(N597="","",
IF(INDEX(Settings!$H:$H,MATCH(CC$1,Settings!$G:$G,0))=TRUE,
100-100*(N597-MINIFS(N:N,$E:$E,$E597))/(MAXIFS(N:N,$E:$E,$E597)-MINIFS(N:N,$E:$E,$E597)),
100*(N597-MINIFS(N:N,$E:$E,$E597))/(MAXIFS(N:N,$E:$E,$E597)-MINIFS(N:N,$E:$E,$E597))))</f>
        <v/>
      </c>
      <c r="CD597" s="223" t="str">
        <f t="array" ref="CD597">IF(O597="","",
IF(INDEX(Settings!$H:$H,MATCH(CD$1,Settings!$G:$G,0))=TRUE,
100-100*(O597-MINIFS(O:O,$E:$E,$E597))/(MAXIFS(O:O,$E:$E,$E597)-MINIFS(O:O,$E:$E,$E597)),
100*(O597-MINIFS(O:O,$E:$E,$E597))/(MAXIFS(O:O,$E:$E,$E597)-MINIFS(O:O,$E:$E,$E597))))</f>
        <v/>
      </c>
      <c r="CE597" s="223" t="str">
        <f t="array" ref="CE597">IF(P597="","",
IF(INDEX(Settings!$H:$H,MATCH(CE$1,Settings!$G:$G,0))=TRUE,
100-100*(P597-MINIFS(P:P,$E:$E,$E597))/(MAXIFS(P:P,$E:$E,$E597)-MINIFS(P:P,$E:$E,$E597)),
100*(P597-MINIFS(P:P,$E:$E,$E597))/(MAXIFS(P:P,$E:$E,$E597)-MINIFS(P:P,$E:$E,$E597))))</f>
        <v/>
      </c>
      <c r="CF597" s="223" t="str">
        <f t="array" ref="CF597">IF(Q597="","",
IF(INDEX(Settings!$H:$H,MATCH(CF$1,Settings!$G:$G,0))=TRUE,
100-100*(Q597-MINIFS(Q:Q,$E:$E,$E597))/(MAXIFS(Q:Q,$E:$E,$E597)-MINIFS(Q:Q,$E:$E,$E597)),
100*(Q597-MINIFS(Q:Q,$E:$E,$E597))/(MAXIFS(Q:Q,$E:$E,$E597)-MINIFS(Q:Q,$E:$E,$E597))))</f>
        <v/>
      </c>
      <c r="CG597" s="223" t="str">
        <f t="array" ref="CG597">IF(R597="","",
IF(INDEX(Settings!$H:$H,MATCH(CG$1,Settings!$G:$G,0))=TRUE,
100-100*(R597-MINIFS(R:R,$E:$E,$E597))/(MAXIFS(R:R,$E:$E,$E597)-MINIFS(R:R,$E:$E,$E597)),
100*(R597-MINIFS(R:R,$E:$E,$E597))/(MAXIFS(R:R,$E:$E,$E597)-MINIFS(R:R,$E:$E,$E597))))</f>
        <v/>
      </c>
      <c r="CH597" s="223" t="str">
        <f t="array" ref="CH597">IF(S597="","",
IF(INDEX(Settings!$H:$H,MATCH(CH$1,Settings!$G:$G,0))=TRUE,
100-100*(S597-MINIFS(S:S,$E:$E,$E597))/(MAXIFS(S:S,$E:$E,$E597)-MINIFS(S:S,$E:$E,$E597)),
100*(S597-MINIFS(S:S,$E:$E,$E597))/(MAXIFS(S:S,$E:$E,$E597)-MINIFS(S:S,$E:$E,$E597))))</f>
        <v/>
      </c>
      <c r="CI597" s="223" t="str">
        <f t="array" ref="CI597">IF(T597="","",
IF(INDEX(Settings!$H:$H,MATCH(CI$1,Settings!$G:$G,0))=TRUE,
100-100*(T597-MINIFS(T:T,$E:$E,$E597))/(MAXIFS(T:T,$E:$E,$E597)-MINIFS(T:T,$E:$E,$E597)),
100*(T597-MINIFS(T:T,$E:$E,$E597))/(MAXIFS(T:T,$E:$E,$E597)-MINIFS(T:T,$E:$E,$E597))))</f>
        <v/>
      </c>
      <c r="CJ597" s="223" t="str">
        <f t="array" ref="CJ597">IF(U597="","",
IF(INDEX(Settings!$H:$H,MATCH(CJ$1,Settings!$G:$G,0))=TRUE,
100-100*(U597-MINIFS(U:U,$E:$E,$E597))/(MAXIFS(U:U,$E:$E,$E597)-MINIFS(U:U,$E:$E,$E597)),
100*(U597-MINIFS(U:U,$E:$E,$E597))/(MAXIFS(U:U,$E:$E,$E597)-MINIFS(U:U,$E:$E,$E597))))</f>
        <v/>
      </c>
      <c r="CK597" s="223" t="str">
        <f t="array" ref="CK597">IF(V597="","",
IF(INDEX(Settings!$H:$H,MATCH(CK$1,Settings!$G:$G,0))=TRUE,
100-100*(V597-MINIFS(V:V,$E:$E,$E597))/(MAXIFS(V:V,$E:$E,$E597)-MINIFS(V:V,$E:$E,$E597)),
100*(V597-MINIFS(V:V,$E:$E,$E597))/(MAXIFS(V:V,$E:$E,$E597)-MINIFS(V:V,$E:$E,$E597))))</f>
        <v/>
      </c>
      <c r="CL597" s="223" t="str">
        <f t="array" ref="CL597">IF(W597="","",
IF(INDEX(Settings!$H:$H,MATCH(CL$1,Settings!$G:$G,0))=TRUE,
100-100*(W597-MINIFS(W:W,$E:$E,$E597))/(MAXIFS(W:W,$E:$E,$E597)-MINIFS(W:W,$E:$E,$E597)),
100*(W597-MINIFS(W:W,$E:$E,$E597))/(MAXIFS(W:W,$E:$E,$E597)-MINIFS(W:W,$E:$E,$E597))))</f>
        <v/>
      </c>
      <c r="CM597" s="223" t="str">
        <f t="array" ref="CM597">IF(X597="","",
IF(INDEX(Settings!$H:$H,MATCH(CM$1,Settings!$G:$G,0))=TRUE,
100-100*(X597-MINIFS(X:X,$E:$E,$E597))/(MAXIFS(X:X,$E:$E,$E597)-MINIFS(X:X,$E:$E,$E597)),
100*(X597-MINIFS(X:X,$E:$E,$E597))/(MAXIFS(X:X,$E:$E,$E597)-MINIFS(X:X,$E:$E,$E597))))</f>
        <v/>
      </c>
      <c r="CN597" s="223" t="str">
        <f t="array" ref="CN597">IF(Y597="","",
IF(INDEX(Settings!$H:$H,MATCH(CN$1,Settings!$G:$G,0))=TRUE,
100-100*(Y597-MINIFS(Y:Y,$E:$E,$E597))/(MAXIFS(Y:Y,$E:$E,$E597)-MINIFS(Y:Y,$E:$E,$E597)),
100*(Y597-MINIFS(Y:Y,$E:$E,$E597))/(MAXIFS(Y:Y,$E:$E,$E597)-MINIFS(Y:Y,$E:$E,$E597))))</f>
        <v/>
      </c>
      <c r="CO597" s="223" t="str">
        <f t="array" ref="CO597">IF(Z597="","",
IF(INDEX(Settings!$H:$H,MATCH(CO$1,Settings!$G:$G,0))=TRUE,
100-100*(Z597-MINIFS(Z:Z,$E:$E,$E597))/(MAXIFS(Z:Z,$E:$E,$E597)-MINIFS(Z:Z,$E:$E,$E597)),
100*(Z597-MINIFS(Z:Z,$E:$E,$E597))/(MAXIFS(Z:Z,$E:$E,$E597)-MINIFS(Z:Z,$E:$E,$E597))))</f>
        <v/>
      </c>
      <c r="CP597" s="223" t="str">
        <f t="array" ref="CP597">IF(AA597="","",
IF(INDEX(Settings!$H:$H,MATCH(CP$1,Settings!$G:$G,0))=TRUE,
100-100*(AA597-MINIFS(AA:AA,$E:$E,$E597))/(MAXIFS(AA:AA,$E:$E,$E597)-MINIFS(AA:AA,$E:$E,$E597)),
100*(AA597-MINIFS(AA:AA,$E:$E,$E597))/(MAXIFS(AA:AA,$E:$E,$E597)-MINIFS(AA:AA,$E:$E,$E597))))</f>
        <v/>
      </c>
      <c r="CQ597" s="223" t="str">
        <f t="array" ref="CQ597">IF(AB597="","",
IF(INDEX(Settings!$H:$H,MATCH(CQ$1,Settings!$G:$G,0))=TRUE,
100-100*(AB597-MINIFS(AB:AB,$E:$E,$E597))/(MAXIFS(AB:AB,$E:$E,$E597)-MINIFS(AB:AB,$E:$E,$E597)),
100*(AB597-MINIFS(AB:AB,$E:$E,$E597))/(MAXIFS(AB:AB,$E:$E,$E597)-MINIFS(AB:AB,$E:$E,$E597))))</f>
        <v/>
      </c>
      <c r="CR597" s="223" t="str">
        <f t="array" ref="CR597">IF(AC597="","",
IF(INDEX(Settings!$H:$H,MATCH(CR$1,Settings!$G:$G,0))=TRUE,
100-100*(AC597-MINIFS(AC:AC,$E:$E,$E597))/(MAXIFS(AC:AC,$E:$E,$E597)-MINIFS(AC:AC,$E:$E,$E597)),
100*(AC597-MINIFS(AC:AC,$E:$E,$E597))/(MAXIFS(AC:AC,$E:$E,$E597)-MINIFS(AC:AC,$E:$E,$E597))))</f>
        <v/>
      </c>
      <c r="CS597" s="223" t="str">
        <f t="array" ref="CS597">IF(AD597="","",
IF(INDEX(Settings!$H:$H,MATCH(CS$1,Settings!$G:$G,0))=TRUE,
100-100*(AD597-MINIFS(AD:AD,$E:$E,$E597))/(MAXIFS(AD:AD,$E:$E,$E597)-MINIFS(AD:AD,$E:$E,$E597)),
100*(AD597-MINIFS(AD:AD,$E:$E,$E597))/(MAXIFS(AD:AD,$E:$E,$E597)-MINIFS(AD:AD,$E:$E,$E597))))</f>
        <v/>
      </c>
      <c r="CT597" s="223" t="str">
        <f t="array" ref="CT597">IF(AE597="","",
IF(INDEX(Settings!$H:$H,MATCH(CT$1,Settings!$G:$G,0))=TRUE,
100-100*(AE597-MINIFS(AE:AE,$E:$E,$E597))/(MAXIFS(AE:AE,$E:$E,$E597)-MINIFS(AE:AE,$E:$E,$E597)),
100*(AE597-MINIFS(AE:AE,$E:$E,$E597))/(MAXIFS(AE:AE,$E:$E,$E597)-MINIFS(AE:AE,$E:$E,$E597))))</f>
        <v/>
      </c>
      <c r="CU597" s="223" t="str">
        <f t="array" ref="CU597">IF(AF597="","",
IF(INDEX(Settings!$H:$H,MATCH(CU$1,Settings!$G:$G,0))=TRUE,
100-100*(AF597-MINIFS(AF:AF,$E:$E,$E597))/(MAXIFS(AF:AF,$E:$E,$E597)-MINIFS(AF:AF,$E:$E,$E597)),
100*(AF597-MINIFS(AF:AF,$E:$E,$E597))/(MAXIFS(AF:AF,$E:$E,$E597)-MINIFS(AF:AF,$E:$E,$E597))))</f>
        <v/>
      </c>
      <c r="CV597" s="223" t="str">
        <f t="array" ref="CV597">IF(AG597="","",
IF(INDEX(Settings!$H:$H,MATCH(CV$1,Settings!$G:$G,0))=TRUE,
100-100*(AG597-MINIFS(AG:AG,$E:$E,$E597))/(MAXIFS(AG:AG,$E:$E,$E597)-MINIFS(AG:AG,$E:$E,$E597)),
100*(AG597-MINIFS(AG:AG,$E:$E,$E597))/(MAXIFS(AG:AG,$E:$E,$E597)-MINIFS(AG:AG,$E:$E,$E597))))</f>
        <v/>
      </c>
      <c r="CW597" s="223" t="str">
        <f t="array" ref="CW597">IF(AH597="","",
IF(INDEX(Settings!$H:$H,MATCH(CW$1,Settings!$G:$G,0))=TRUE,
100-100*(AH597-MINIFS(AH:AH,$E:$E,$E597))/(MAXIFS(AH:AH,$E:$E,$E597)-MINIFS(AH:AH,$E:$E,$E597)),
100*(AH597-MINIFS(AH:AH,$E:$E,$E597))/(MAXIFS(AH:AH,$E:$E,$E597)-MINIFS(AH:AH,$E:$E,$E597))))</f>
        <v/>
      </c>
      <c r="CX597" s="223" t="str">
        <f t="array" ref="CX597">IF(AI597="","",
IF(INDEX(Settings!$H:$H,MATCH(CX$1,Settings!$G:$G,0))=TRUE,
100-100*(AI597-MINIFS(AI:AI,$E:$E,$E597))/(MAXIFS(AI:AI,$E:$E,$E597)-MINIFS(AI:AI,$E:$E,$E597)),
100*(AI597-MINIFS(AI:AI,$E:$E,$E597))/(MAXIFS(AI:AI,$E:$E,$E597)-MINIFS(AI:AI,$E:$E,$E597))))</f>
        <v/>
      </c>
      <c r="CY597" s="223" t="str">
        <f t="array" ref="CY597">IF(AJ597="","",
IF(INDEX(Settings!$H:$H,MATCH(CY$1,Settings!$G:$G,0))=TRUE,
100-100*(AJ597-MINIFS(AJ:AJ,$E:$E,$E597))/(MAXIFS(AJ:AJ,$E:$E,$E597)-MINIFS(AJ:AJ,$E:$E,$E597)),
100*(AJ597-MINIFS(AJ:AJ,$E:$E,$E597))/(MAXIFS(AJ:AJ,$E:$E,$E597)-MINIFS(AJ:AJ,$E:$E,$E597))))</f>
        <v/>
      </c>
      <c r="CZ597" s="223" t="str">
        <f t="array" ref="CZ597">IF(AK597="","",
IF(INDEX(Settings!$H:$H,MATCH(CZ$1,Settings!$G:$G,0))=TRUE,
100-100*(AK597-MINIFS(AK:AK,$E:$E,$E597))/(MAXIFS(AK:AK,$E:$E,$E597)-MINIFS(AK:AK,$E:$E,$E597)),
100*(AK597-MINIFS(AK:AK,$E:$E,$E597))/(MAXIFS(AK:AK,$E:$E,$E597)-MINIFS(AK:AK,$E:$E,$E597))))</f>
        <v/>
      </c>
      <c r="DA597" s="223" t="str">
        <f t="array" ref="DA597">IF(AL597="","",
IF(INDEX(Settings!$H:$H,MATCH(DA$1,Settings!$G:$G,0))=TRUE,
100-100*(AL597-MINIFS(AL:AL,$E:$E,$E597))/(MAXIFS(AL:AL,$E:$E,$E597)-MINIFS(AL:AL,$E:$E,$E597)),
100*(AL597-MINIFS(AL:AL,$E:$E,$E597))/(MAXIFS(AL:AL,$E:$E,$E597)-MINIFS(AL:AL,$E:$E,$E597))))</f>
        <v/>
      </c>
      <c r="DB597" s="223" t="str">
        <f t="array" ref="DB597">IF(AM597="","",
IF(INDEX(Settings!$H:$H,MATCH(DB$1,Settings!$G:$G,0))=TRUE,
100-100*(AM597-MINIFS(AM:AM,$E:$E,$E597))/(MAXIFS(AM:AM,$E:$E,$E597)-MINIFS(AM:AM,$E:$E,$E597)),
100*(AM597-MINIFS(AM:AM,$E:$E,$E597))/(MAXIFS(AM:AM,$E:$E,$E597)-MINIFS(AM:AM,$E:$E,$E597))))</f>
        <v/>
      </c>
      <c r="DC597" s="223" t="str">
        <f t="array" ref="DC597">IF(AN597="","",
IF(INDEX(Settings!$H:$H,MATCH(DC$1,Settings!$G:$G,0))=TRUE,
100-100*(AN597-MINIFS(AN:AN,$E:$E,$E597))/(MAXIFS(AN:AN,$E:$E,$E597)-MINIFS(AN:AN,$E:$E,$E597)),
100*(AN597-MINIFS(AN:AN,$E:$E,$E597))/(MAXIFS(AN:AN,$E:$E,$E597)-MINIFS(AN:AN,$E:$E,$E597))))</f>
        <v/>
      </c>
      <c r="DD597" s="223" t="str">
        <f t="array" ref="DD597">IF(AO597="","",
IF(INDEX(Settings!$H:$H,MATCH(DD$1,Settings!$G:$G,0))=TRUE,
100-100*(AO597-MINIFS(AO:AO,$E:$E,$E597))/(MAXIFS(AO:AO,$E:$E,$E597)-MINIFS(AO:AO,$E:$E,$E597)),
100*(AO597-MINIFS(AO:AO,$E:$E,$E597))/(MAXIFS(AO:AO,$E:$E,$E597)-MINIFS(AO:AO,$E:$E,$E597))))</f>
        <v/>
      </c>
      <c r="DE597" s="223" t="str">
        <f t="array" ref="DE597">IF(AP597="","",
IF(INDEX(Settings!$H:$H,MATCH(DE$1,Settings!$G:$G,0))=TRUE,
100-100*(AP597-MINIFS(AP:AP,$E:$E,$E597))/(MAXIFS(AP:AP,$E:$E,$E597)-MINIFS(AP:AP,$E:$E,$E597)),
100*(AP597-MINIFS(AP:AP,$E:$E,$E597))/(MAXIFS(AP:AP,$E:$E,$E597)-MINIFS(AP:AP,$E:$E,$E597))))</f>
        <v/>
      </c>
      <c r="DF597" s="223" t="str">
        <f t="array" ref="DF597">IF(AQ597="","",
IF(INDEX(Settings!$H:$H,MATCH(DF$1,Settings!$G:$G,0))=TRUE,
100-100*(AQ597-MINIFS(AQ:AQ,$E:$E,$E597))/(MAXIFS(AQ:AQ,$E:$E,$E597)-MINIFS(AQ:AQ,$E:$E,$E597)),
100*(AQ597-MINIFS(AQ:AQ,$E:$E,$E597))/(MAXIFS(AQ:AQ,$E:$E,$E597)-MINIFS(AQ:AQ,$E:$E,$E597))))</f>
        <v/>
      </c>
      <c r="DG597" s="223" t="str">
        <f t="array" ref="DG597">IF(AR597="","",
IF(INDEX(Settings!$H:$H,MATCH(DG$1,Settings!$G:$G,0))=TRUE,
100-100*(AR597-MINIFS(AR:AR,$E:$E,$E597))/(MAXIFS(AR:AR,$E:$E,$E597)-MINIFS(AR:AR,$E:$E,$E597)),
100*(AR597-MINIFS(AR:AR,$E:$E,$E597))/(MAXIFS(AR:AR,$E:$E,$E597)-MINIFS(AR:AR,$E:$E,$E597))))</f>
        <v/>
      </c>
      <c r="DH597" s="223" t="str">
        <f t="array" ref="DH597">IF(AS597="","",
IF(INDEX(Settings!$H:$H,MATCH(DH$1,Settings!$G:$G,0))=TRUE,
100-100*(AS597-MINIFS(AS:AS,$E:$E,$E597))/(MAXIFS(AS:AS,$E:$E,$E597)-MINIFS(AS:AS,$E:$E,$E597)),
100*(AS597-MINIFS(AS:AS,$E:$E,$E597))/(MAXIFS(AS:AS,$E:$E,$E597)-MINIFS(AS:AS,$E:$E,$E597))))</f>
        <v/>
      </c>
      <c r="DI597" s="223" t="str">
        <f t="array" ref="DI597">IF(AT597="","",
IF(INDEX(Settings!$H:$H,MATCH(DI$1,Settings!$G:$G,0))=TRUE,
100-100*(AT597-MINIFS(AT:AT,$E:$E,$E597))/(MAXIFS(AT:AT,$E:$E,$E597)-MINIFS(AT:AT,$E:$E,$E597)),
100*(AT597-MINIFS(AT:AT,$E:$E,$E597))/(MAXIFS(AT:AT,$E:$E,$E597)-MINIFS(AT:AT,$E:$E,$E597))))</f>
        <v/>
      </c>
      <c r="DJ597" s="223" t="str">
        <f t="array" ref="DJ597">IF(AU597="","",
IF(INDEX(Settings!$H:$H,MATCH(DJ$1,Settings!$G:$G,0))=TRUE,
100-100*(AU597-MINIFS(AU:AU,$E:$E,$E597))/(MAXIFS(AU:AU,$E:$E,$E597)-MINIFS(AU:AU,$E:$E,$E597)),
100*(AU597-MINIFS(AU:AU,$E:$E,$E597))/(MAXIFS(AU:AU,$E:$E,$E597)-MINIFS(AU:AU,$E:$E,$E597))))</f>
        <v/>
      </c>
      <c r="DK597" s="223" t="str">
        <f t="array" ref="DK597">IF(AV597="","",
IF(INDEX(Settings!$H:$H,MATCH(DK$1,Settings!$G:$G,0))=TRUE,
100-100*(AV597-MINIFS(AV:AV,$E:$E,$E597))/(MAXIFS(AV:AV,$E:$E,$E597)-MINIFS(AV:AV,$E:$E,$E597)),
100*(AV597-MINIFS(AV:AV,$E:$E,$E597))/(MAXIFS(AV:AV,$E:$E,$E597)-MINIFS(AV:AV,$E:$E,$E597))))</f>
        <v/>
      </c>
      <c r="DL597" s="223" t="str">
        <f t="array" ref="DL597">IF(AW597="","",
IF(INDEX(Settings!$H:$H,MATCH(DL$1,Settings!$G:$G,0))=TRUE,
100-100*(AW597-MINIFS(AW:AW,$E:$E,$E597))/(MAXIFS(AW:AW,$E:$E,$E597)-MINIFS(AW:AW,$E:$E,$E597)),
100*(AW597-MINIFS(AW:AW,$E:$E,$E597))/(MAXIFS(AW:AW,$E:$E,$E597)-MINIFS(AW:AW,$E:$E,$E597))))</f>
        <v/>
      </c>
      <c r="DM597" s="223" t="str">
        <f t="array" ref="DM597">IF(AX597="","",
IF(INDEX(Settings!$H:$H,MATCH(DM$1,Settings!$G:$G,0))=TRUE,
100-100*(AX597-MINIFS(AX:AX,$E:$E,$E597))/(MAXIFS(AX:AX,$E:$E,$E597)-MINIFS(AX:AX,$E:$E,$E597)),
100*(AX597-MINIFS(AX:AX,$E:$E,$E597))/(MAXIFS(AX:AX,$E:$E,$E597)-MINIFS(AX:AX,$E:$E,$E597))))</f>
        <v/>
      </c>
      <c r="DN597" s="223" t="str">
        <f t="array" ref="DN597">IF(AY597="","",
IF(INDEX(Settings!$H:$H,MATCH(DN$1,Settings!$G:$G,0))=TRUE,
100-100*(AY597-MINIFS(AY:AY,$E:$E,$E597))/(MAXIFS(AY:AY,$E:$E,$E597)-MINIFS(AY:AY,$E:$E,$E597)),
100*(AY597-MINIFS(AY:AY,$E:$E,$E597))/(MAXIFS(AY:AY,$E:$E,$E597)-MINIFS(AY:AY,$E:$E,$E597))))</f>
        <v/>
      </c>
      <c r="DO597" s="223" t="str">
        <f t="array" ref="DO597">IF(AZ597="","",
IF(INDEX(Settings!$H:$H,MATCH(DO$1,Settings!$G:$G,0))=TRUE,
100-100*(AZ597-MINIFS(AZ:AZ,$E:$E,$E597))/(MAXIFS(AZ:AZ,$E:$E,$E597)-MINIFS(AZ:AZ,$E:$E,$E597)),
100*(AZ597-MINIFS(AZ:AZ,$E:$E,$E597))/(MAXIFS(AZ:AZ,$E:$E,$E597)-MINIFS(AZ:AZ,$E:$E,$E597))))</f>
        <v/>
      </c>
      <c r="DP597" s="223" t="str">
        <f t="array" ref="DP597">IF(BA597="","",
IF(INDEX(Settings!$H:$H,MATCH(DP$1,Settings!$G:$G,0))=TRUE,
100-100*(BA597-MINIFS(BA:BA,$E:$E,$E597))/(MAXIFS(BA:BA,$E:$E,$E597)-MINIFS(BA:BA,$E:$E,$E597)),
100*(BA597-MINIFS(BA:BA,$E:$E,$E597))/(MAXIFS(BA:BA,$E:$E,$E597)-MINIFS(BA:BA,$E:$E,$E597))))</f>
        <v/>
      </c>
      <c r="DQ597" s="223" t="str">
        <f t="array" ref="DQ597">IF(BB597="","",
IF(INDEX(Settings!$H:$H,MATCH(DQ$1,Settings!$G:$G,0))=TRUE,
100-100*(BB597-MINIFS(BB:BB,$E:$E,$E597))/(MAXIFS(BB:BB,$E:$E,$E597)-MINIFS(BB:BB,$E:$E,$E597)),
100*(BB597-MINIFS(BB:BB,$E:$E,$E597))/(MAXIFS(BB:BB,$E:$E,$E597)-MINIFS(BB:BB,$E:$E,$E597))))</f>
        <v/>
      </c>
      <c r="DR597" s="223" t="str">
        <f t="array" ref="DR597">IF(BC597="","",
IF(INDEX(Settings!$H:$H,MATCH(DR$1,Settings!$G:$G,0))=TRUE,
100-100*(BC597-MINIFS(BC:BC,$E:$E,$E597))/(MAXIFS(BC:BC,$E:$E,$E597)-MINIFS(BC:BC,$E:$E,$E597)),
100*(BC597-MINIFS(BC:BC,$E:$E,$E597))/(MAXIFS(BC:BC,$E:$E,$E597)-MINIFS(BC:BC,$E:$E,$E597))))</f>
        <v/>
      </c>
      <c r="DS597" s="223" t="str">
        <f t="array" ref="DS597">IF(BD597="","",
IF(INDEX(Settings!$H:$H,MATCH(DS$1,Settings!$G:$G,0))=TRUE,
100-100*(BD597-MINIFS(BD:BD,$E:$E,$E597))/(MAXIFS(BD:BD,$E:$E,$E597)-MINIFS(BD:BD,$E:$E,$E597)),
100*(BD597-MINIFS(BD:BD,$E:$E,$E597))/(MAXIFS(BD:BD,$E:$E,$E597)-MINIFS(BD:BD,$E:$E,$E597))))</f>
        <v/>
      </c>
      <c r="DT597" s="223" t="str">
        <f t="array" ref="DT597">IF(BE597="","",
IF(INDEX(Settings!$H:$H,MATCH(DT$1,Settings!$G:$G,0))=TRUE,
100-100*(BE597-MINIFS(BE:BE,$E:$E,$E597))/(MAXIFS(BE:BE,$E:$E,$E597)-MINIFS(BE:BE,$E:$E,$E597)),
100*(BE597-MINIFS(BE:BE,$E:$E,$E597))/(MAXIFS(BE:BE,$E:$E,$E597)-MINIFS(BE:BE,$E:$E,$E597))))</f>
        <v/>
      </c>
      <c r="DU597" s="223" t="str">
        <f t="array" ref="DU597">IF(BF597="","",
IF(INDEX(Settings!$H:$H,MATCH(DU$1,Settings!$G:$G,0))=TRUE,
100-100*(BF597-MINIFS(BF:BF,$E:$E,$E597))/(MAXIFS(BF:BF,$E:$E,$E597)-MINIFS(BF:BF,$E:$E,$E597)),
100*(BF597-MINIFS(BF:BF,$E:$E,$E597))/(MAXIFS(BF:BF,$E:$E,$E597)-MINIFS(BF:BF,$E:$E,$E597))))</f>
        <v/>
      </c>
      <c r="DV597" s="223" t="str">
        <f t="array" ref="DV597">IF(BG597="","",
IF(INDEX(Settings!$H:$H,MATCH(DV$1,Settings!$G:$G,0))=TRUE,
100-100*(BG597-MINIFS(BG:BG,$E:$E,$E597))/(MAXIFS(BG:BG,$E:$E,$E597)-MINIFS(BG:BG,$E:$E,$E597)),
100*(BG597-MINIFS(BG:BG,$E:$E,$E597))/(MAXIFS(BG:BG,$E:$E,$E597)-MINIFS(BG:BG,$E:$E,$E597))))</f>
        <v/>
      </c>
      <c r="DW597" s="223" t="str">
        <f t="array" ref="DW597">IF(BH597="","",
IF(INDEX(Settings!$H:$H,MATCH(DW$1,Settings!$G:$G,0))=TRUE,
100-100*(BH597-MINIFS(BH:BH,$E:$E,$E597))/(MAXIFS(BH:BH,$E:$E,$E597)-MINIFS(BH:BH,$E:$E,$E597)),
100*(BH597-MINIFS(BH:BH,$E:$E,$E597))/(MAXIFS(BH:BH,$E:$E,$E597)-MINIFS(BH:BH,$E:$E,$E597))))</f>
        <v/>
      </c>
      <c r="DX597" s="223" t="str">
        <f t="array" ref="DX597">IF(BI597="","",
IF(INDEX(Settings!$H:$H,MATCH(DX$1,Settings!$G:$G,0))=TRUE,
100-100*(BI597-MINIFS(BI:BI,$E:$E,$E597))/(MAXIFS(BI:BI,$E:$E,$E597)-MINIFS(BI:BI,$E:$E,$E597)),
100*(BI597-MINIFS(BI:BI,$E:$E,$E597))/(MAXIFS(BI:BI,$E:$E,$E597)-MINIFS(BI:BI,$E:$E,$E597))))</f>
        <v/>
      </c>
      <c r="DY597" s="223" t="str">
        <f t="array" ref="DY597">IF(BJ597="","",
IF(INDEX(Settings!$H:$H,MATCH(DY$1,Settings!$G:$G,0))=TRUE,
100-100*(BJ597-MINIFS(BJ:BJ,$E:$E,$E597))/(MAXIFS(BJ:BJ,$E:$E,$E597)-MINIFS(BJ:BJ,$E:$E,$E597)),
100*(BJ597-MINIFS(BJ:BJ,$E:$E,$E597))/(MAXIFS(BJ:BJ,$E:$E,$E597)-MINIFS(BJ:BJ,$E:$E,$E597))))</f>
        <v/>
      </c>
      <c r="DZ597" s="225"/>
      <c r="EA597" s="225"/>
      <c r="EB597" s="225" t="str">
        <f t="shared" si="8"/>
        <v/>
      </c>
      <c r="EC597" s="225" t="str">
        <f t="shared" si="9"/>
        <v/>
      </c>
      <c r="ED597" s="225" t="str">
        <f t="shared" si="10"/>
        <v/>
      </c>
      <c r="EE597" s="225" t="str">
        <f t="shared" si="11"/>
        <v/>
      </c>
      <c r="EF597" s="225" t="str">
        <f t="shared" si="12"/>
        <v/>
      </c>
      <c r="EG597" s="225" t="str">
        <f t="shared" si="13"/>
        <v/>
      </c>
      <c r="EH597" s="225"/>
      <c r="EI597" s="225"/>
      <c r="EJ597" s="225"/>
      <c r="EK597" s="225"/>
      <c r="EL597" s="225"/>
      <c r="EM597" s="225"/>
    </row>
    <row r="598">
      <c r="A598" s="231"/>
      <c r="B598" s="231"/>
      <c r="C598" s="231"/>
      <c r="D598" s="231" t="str">
        <f t="array" ref="D598">IFERROR(INDEX(Profiles!$B:$B,MATCH($A598,Profiles!$A:$A,0)),"")</f>
        <v/>
      </c>
      <c r="E598" s="231"/>
      <c r="F598" s="231"/>
      <c r="G598" s="231"/>
      <c r="H598" s="231"/>
      <c r="I598" s="231" t="str">
        <f>IF(A598="","",IF(Settings!$N$3="DATE",F598&amp;": "&amp;TEXT(B598,"M/DD/YY"),F598&amp;": "&amp;H598))</f>
        <v/>
      </c>
      <c r="J598" s="231"/>
      <c r="K598" s="231"/>
      <c r="L598" s="231"/>
      <c r="M598" s="232" t="str">
        <f t="shared" si="14"/>
        <v/>
      </c>
      <c r="N598" s="231"/>
      <c r="O598" s="231"/>
      <c r="P598" s="231"/>
      <c r="Q598" s="231"/>
      <c r="R598" s="231"/>
      <c r="S598" s="230" t="str">
        <f>IFERROR(VLOOKUP(AF598, 'YOYO IR Scores'!A:C, 3, FALSE), "")
</f>
        <v/>
      </c>
      <c r="T598" s="231"/>
      <c r="U598" s="231"/>
      <c r="V598" s="231"/>
      <c r="W598" s="231"/>
      <c r="X598" s="233" t="str">
        <f t="shared" si="4"/>
        <v/>
      </c>
      <c r="Y598" s="234" t="str">
        <f t="shared" si="5"/>
        <v/>
      </c>
      <c r="Z598" s="234" t="str">
        <f t="shared" si="6"/>
        <v/>
      </c>
      <c r="AA598" s="233" t="str">
        <f t="shared" si="7"/>
        <v/>
      </c>
      <c r="AB598" s="232"/>
      <c r="AC598" s="232"/>
      <c r="AD598" s="232"/>
      <c r="AE598" s="232" t="str">
        <f>IFERROR(VLOOKUP(AF598, 'YOYO IR Scores'!A:C, 2, FALSE), "")</f>
        <v/>
      </c>
      <c r="AF598" s="232"/>
      <c r="AG598" s="23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c r="BD598" s="232"/>
      <c r="BE598" s="232"/>
      <c r="BF598" s="232"/>
      <c r="BG598" s="232"/>
      <c r="BH598" s="232"/>
      <c r="BI598" s="232"/>
      <c r="BJ598" s="232"/>
      <c r="BK598" s="232" t="str">
        <f t="array" ref="BK598">IF(J598="","",
IF(INDEX(Settings!$H:$H,MATCH(BY$1,Settings!$G:$G,0))=TRUE,
100-100*(J598-MIN(J:J))/(MAX(J:J)-MIN(J:J)),
100*(J598-MIN(J:J))/(MAX(J:J)-MIN(J:J))))</f>
        <v/>
      </c>
      <c r="BL598" s="232" t="str">
        <f t="array" ref="BL598">IF(J598="","",
IF(INDEX(Settings!$H:$H,MATCH(BY$1,Settings!$G:$G,0))=TRUE,
100-100*(J598-MINIFS(J:J,$E:$E,$E598))/(MAXIFS(J:J,$E:$E,$E598)-MINIFS(J:J,$E:$E,$E598)),
100*(J598-MINIFS(J:J,$E:$E,$E598))/(MAXIFS(J:J,$E:$E,$E598)-MINIFS(J:J,$E:$E,$E598))))</f>
        <v/>
      </c>
      <c r="BM598" s="232" t="str">
        <f t="array" ref="BM598">IF(J598="","",
IF(INDEX(Settings!$H:$H,MATCH(BY$1,Settings!$G:$G,0))=TRUE,
100-100*(J598-MINIFS(J:J,$E:$E,$E598,$I:$I,$I598))/(MAXIFS(J:J,$E:$E,$E598,$I:$I,$I598)-MINIFS(J:J,$E:$E,$E598,$I:$I,$I598)),
100*(J598-MINIFS(J:J,$E:$E,$E598,$I:$I,$I598))/(MAXIFS(J:J,$E:$E,$E598,$I:$I,$I598)-MINIFS(J:J,$E:$E,$E598,$I:$I,$I598))))</f>
        <v/>
      </c>
      <c r="BN598" s="231" t="str">
        <f t="array" ref="BN598">IF(J598="","",
IF(INDEX(Settings!$H:$H,MATCH(BY$1,Settings!$G:$G,0))=TRUE,
100-100*PERCENTRANK(J:J,J598),
100*PERCENTRANK(J:J,J598)))</f>
        <v/>
      </c>
      <c r="BO598" s="231" t="str">
        <f>IFERROR(__xludf.DUMMYFUNCTION("IF(J598="""","""",
IF(INDEX(Settings!$H:$H,MATCH(BY$1,Settings!$G:$G,0))=TRUE,
100-100*PERCENTRANK(FILTER(J:J,$E:$E=$E598),J598),
100*PERCENTRANK(FILTER(J:J,$E:$E=$E598),J598)))"),"")</f>
        <v/>
      </c>
      <c r="BP598" s="231" t="str">
        <f>IFERROR(__xludf.DUMMYFUNCTION("IF(J598="""","""",
IF(INDEX(Settings!$H:$H,MATCH(BY$1,Settings!$G:$G,0))=TRUE,
100-100*PERCENTRANK(FILTER(J:J,$E:$E=$E598,$I:$I=$I598),J598),
100*PERCENTRANK(FILTER(J:J,$E:$E=$E598,$I:$I=$I598),J598)))"),"")</f>
        <v/>
      </c>
      <c r="BQ598" s="233" t="str">
        <f t="array" ref="BQ598">IF(J598="","",
IF(INDEX(Settings!$H:$H,MATCH(BY$1,Settings!$G:$G,0))=TRUE,
-1*(J598-AVERAGE(J:J))/STDEV(J:J),
(J598-AVERAGE(J:J))/STDEV(J:J)))</f>
        <v/>
      </c>
      <c r="BR598" s="233" t="str">
        <f>IFERROR(__xludf.DUMMYFUNCTION("IF(J598="""","""",
IF(INDEX(Settings!$H:$H,MATCH(BY$1,Settings!$G:$G,0))=TRUE,
-1*(J598-AVERAGEIFS(J:J,$E:$E,$E598))/STDEV(FILTER(J:J,$E:$E=$E598)),
(J598-AVERAGEIFS(J:J,$E:$E,$E598))/STDEV(FILTER(J:J,$E:$E=$E598))))"),"")</f>
        <v/>
      </c>
      <c r="BS598" s="233"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1"/>
      <c r="BX598" s="231"/>
      <c r="BY598" s="232" t="str">
        <f t="array" ref="BY598">IF(J598="","",
IF(INDEX(Settings!$H:$H,MATCH(BY$1,Settings!$G:$G,0))=TRUE,
100-100*(J598-MINIFS(J:J,$E:$E,$E598))/(MAXIFS(J:J,$E:$E,$E598)-MINIFS(J:J,$E:$E,$E598)),
100*(J598-MINIFS(J:J,$E:$E,$E598))/(MAXIFS(J:J,$E:$E,$E598)-MINIFS(J:J,$E:$E,$E598))))</f>
        <v/>
      </c>
      <c r="BZ598" s="232" t="str">
        <f t="array" ref="BZ598">IF(K598="","",
IF(INDEX(Settings!$H:$H,MATCH(BZ$1,Settings!$G:$G,0))=TRUE,
100-100*(K598-MINIFS(K:K,$E:$E,$E598))/(MAXIFS(K:K,$E:$E,$E598)-MINIFS(K:K,$E:$E,$E598)),
100*(K598-MINIFS(K:K,$E:$E,$E598))/(MAXIFS(K:K,$E:$E,$E598)-MINIFS(K:K,$E:$E,$E598))))</f>
        <v/>
      </c>
      <c r="CA598" s="232" t="str">
        <f t="array" ref="CA598">IF(L598="","",
IF(INDEX(Settings!$H:$H,MATCH(CA$1,Settings!$G:$G,0))=TRUE,
100-100*(L598-MINIFS(L:L,$E:$E,$E598))/(MAXIFS(L:L,$E:$E,$E598)-MINIFS(L:L,$E:$E,$E598)),
100*(L598-MINIFS(L:L,$E:$E,$E598))/(MAXIFS(L:L,$E:$E,$E598)-MINIFS(L:L,$E:$E,$E598))))</f>
        <v/>
      </c>
      <c r="CB598" s="232" t="str">
        <f t="array" ref="CB598">IF(M598="","",
IF(INDEX(Settings!$H:$H,MATCH(CB$1,Settings!$G:$G,0))=TRUE,
100-100*(M598-MINIFS(M:M,$E:$E,$E598))/(MAXIFS(M:M,$E:$E,$E598)-MINIFS(M:M,$E:$E,$E598)),
100*(M598-MINIFS(M:M,$E:$E,$E598))/(MAXIFS(M:M,$E:$E,$E598)-MINIFS(M:M,$E:$E,$E598))))</f>
        <v/>
      </c>
      <c r="CC598" s="232" t="str">
        <f t="array" ref="CC598">IF(N598="","",
IF(INDEX(Settings!$H:$H,MATCH(CC$1,Settings!$G:$G,0))=TRUE,
100-100*(N598-MINIFS(N:N,$E:$E,$E598))/(MAXIFS(N:N,$E:$E,$E598)-MINIFS(N:N,$E:$E,$E598)),
100*(N598-MINIFS(N:N,$E:$E,$E598))/(MAXIFS(N:N,$E:$E,$E598)-MINIFS(N:N,$E:$E,$E598))))</f>
        <v/>
      </c>
      <c r="CD598" s="232" t="str">
        <f t="array" ref="CD598">IF(O598="","",
IF(INDEX(Settings!$H:$H,MATCH(CD$1,Settings!$G:$G,0))=TRUE,
100-100*(O598-MINIFS(O:O,$E:$E,$E598))/(MAXIFS(O:O,$E:$E,$E598)-MINIFS(O:O,$E:$E,$E598)),
100*(O598-MINIFS(O:O,$E:$E,$E598))/(MAXIFS(O:O,$E:$E,$E598)-MINIFS(O:O,$E:$E,$E598))))</f>
        <v/>
      </c>
      <c r="CE598" s="232" t="str">
        <f t="array" ref="CE598">IF(P598="","",
IF(INDEX(Settings!$H:$H,MATCH(CE$1,Settings!$G:$G,0))=TRUE,
100-100*(P598-MINIFS(P:P,$E:$E,$E598))/(MAXIFS(P:P,$E:$E,$E598)-MINIFS(P:P,$E:$E,$E598)),
100*(P598-MINIFS(P:P,$E:$E,$E598))/(MAXIFS(P:P,$E:$E,$E598)-MINIFS(P:P,$E:$E,$E598))))</f>
        <v/>
      </c>
      <c r="CF598" s="232" t="str">
        <f t="array" ref="CF598">IF(Q598="","",
IF(INDEX(Settings!$H:$H,MATCH(CF$1,Settings!$G:$G,0))=TRUE,
100-100*(Q598-MINIFS(Q:Q,$E:$E,$E598))/(MAXIFS(Q:Q,$E:$E,$E598)-MINIFS(Q:Q,$E:$E,$E598)),
100*(Q598-MINIFS(Q:Q,$E:$E,$E598))/(MAXIFS(Q:Q,$E:$E,$E598)-MINIFS(Q:Q,$E:$E,$E598))))</f>
        <v/>
      </c>
      <c r="CG598" s="232" t="str">
        <f t="array" ref="CG598">IF(R598="","",
IF(INDEX(Settings!$H:$H,MATCH(CG$1,Settings!$G:$G,0))=TRUE,
100-100*(R598-MINIFS(R:R,$E:$E,$E598))/(MAXIFS(R:R,$E:$E,$E598)-MINIFS(R:R,$E:$E,$E598)),
100*(R598-MINIFS(R:R,$E:$E,$E598))/(MAXIFS(R:R,$E:$E,$E598)-MINIFS(R:R,$E:$E,$E598))))</f>
        <v/>
      </c>
      <c r="CH598" s="232" t="str">
        <f t="array" ref="CH598">IF(S598="","",
IF(INDEX(Settings!$H:$H,MATCH(CH$1,Settings!$G:$G,0))=TRUE,
100-100*(S598-MINIFS(S:S,$E:$E,$E598))/(MAXIFS(S:S,$E:$E,$E598)-MINIFS(S:S,$E:$E,$E598)),
100*(S598-MINIFS(S:S,$E:$E,$E598))/(MAXIFS(S:S,$E:$E,$E598)-MINIFS(S:S,$E:$E,$E598))))</f>
        <v/>
      </c>
      <c r="CI598" s="232" t="str">
        <f t="array" ref="CI598">IF(T598="","",
IF(INDEX(Settings!$H:$H,MATCH(CI$1,Settings!$G:$G,0))=TRUE,
100-100*(T598-MINIFS(T:T,$E:$E,$E598))/(MAXIFS(T:T,$E:$E,$E598)-MINIFS(T:T,$E:$E,$E598)),
100*(T598-MINIFS(T:T,$E:$E,$E598))/(MAXIFS(T:T,$E:$E,$E598)-MINIFS(T:T,$E:$E,$E598))))</f>
        <v/>
      </c>
      <c r="CJ598" s="232" t="str">
        <f t="array" ref="CJ598">IF(U598="","",
IF(INDEX(Settings!$H:$H,MATCH(CJ$1,Settings!$G:$G,0))=TRUE,
100-100*(U598-MINIFS(U:U,$E:$E,$E598))/(MAXIFS(U:U,$E:$E,$E598)-MINIFS(U:U,$E:$E,$E598)),
100*(U598-MINIFS(U:U,$E:$E,$E598))/(MAXIFS(U:U,$E:$E,$E598)-MINIFS(U:U,$E:$E,$E598))))</f>
        <v/>
      </c>
      <c r="CK598" s="232" t="str">
        <f t="array" ref="CK598">IF(V598="","",
IF(INDEX(Settings!$H:$H,MATCH(CK$1,Settings!$G:$G,0))=TRUE,
100-100*(V598-MINIFS(V:V,$E:$E,$E598))/(MAXIFS(V:V,$E:$E,$E598)-MINIFS(V:V,$E:$E,$E598)),
100*(V598-MINIFS(V:V,$E:$E,$E598))/(MAXIFS(V:V,$E:$E,$E598)-MINIFS(V:V,$E:$E,$E598))))</f>
        <v/>
      </c>
      <c r="CL598" s="232" t="str">
        <f t="array" ref="CL598">IF(W598="","",
IF(INDEX(Settings!$H:$H,MATCH(CL$1,Settings!$G:$G,0))=TRUE,
100-100*(W598-MINIFS(W:W,$E:$E,$E598))/(MAXIFS(W:W,$E:$E,$E598)-MINIFS(W:W,$E:$E,$E598)),
100*(W598-MINIFS(W:W,$E:$E,$E598))/(MAXIFS(W:W,$E:$E,$E598)-MINIFS(W:W,$E:$E,$E598))))</f>
        <v/>
      </c>
      <c r="CM598" s="232" t="str">
        <f t="array" ref="CM598">IF(X598="","",
IF(INDEX(Settings!$H:$H,MATCH(CM$1,Settings!$G:$G,0))=TRUE,
100-100*(X598-MINIFS(X:X,$E:$E,$E598))/(MAXIFS(X:X,$E:$E,$E598)-MINIFS(X:X,$E:$E,$E598)),
100*(X598-MINIFS(X:X,$E:$E,$E598))/(MAXIFS(X:X,$E:$E,$E598)-MINIFS(X:X,$E:$E,$E598))))</f>
        <v/>
      </c>
      <c r="CN598" s="232" t="str">
        <f t="array" ref="CN598">IF(Y598="","",
IF(INDEX(Settings!$H:$H,MATCH(CN$1,Settings!$G:$G,0))=TRUE,
100-100*(Y598-MINIFS(Y:Y,$E:$E,$E598))/(MAXIFS(Y:Y,$E:$E,$E598)-MINIFS(Y:Y,$E:$E,$E598)),
100*(Y598-MINIFS(Y:Y,$E:$E,$E598))/(MAXIFS(Y:Y,$E:$E,$E598)-MINIFS(Y:Y,$E:$E,$E598))))</f>
        <v/>
      </c>
      <c r="CO598" s="232" t="str">
        <f t="array" ref="CO598">IF(Z598="","",
IF(INDEX(Settings!$H:$H,MATCH(CO$1,Settings!$G:$G,0))=TRUE,
100-100*(Z598-MINIFS(Z:Z,$E:$E,$E598))/(MAXIFS(Z:Z,$E:$E,$E598)-MINIFS(Z:Z,$E:$E,$E598)),
100*(Z598-MINIFS(Z:Z,$E:$E,$E598))/(MAXIFS(Z:Z,$E:$E,$E598)-MINIFS(Z:Z,$E:$E,$E598))))</f>
        <v/>
      </c>
      <c r="CP598" s="232" t="str">
        <f t="array" ref="CP598">IF(AA598="","",
IF(INDEX(Settings!$H:$H,MATCH(CP$1,Settings!$G:$G,0))=TRUE,
100-100*(AA598-MINIFS(AA:AA,$E:$E,$E598))/(MAXIFS(AA:AA,$E:$E,$E598)-MINIFS(AA:AA,$E:$E,$E598)),
100*(AA598-MINIFS(AA:AA,$E:$E,$E598))/(MAXIFS(AA:AA,$E:$E,$E598)-MINIFS(AA:AA,$E:$E,$E598))))</f>
        <v/>
      </c>
      <c r="CQ598" s="232" t="str">
        <f t="array" ref="CQ598">IF(AB598="","",
IF(INDEX(Settings!$H:$H,MATCH(CQ$1,Settings!$G:$G,0))=TRUE,
100-100*(AB598-MINIFS(AB:AB,$E:$E,$E598))/(MAXIFS(AB:AB,$E:$E,$E598)-MINIFS(AB:AB,$E:$E,$E598)),
100*(AB598-MINIFS(AB:AB,$E:$E,$E598))/(MAXIFS(AB:AB,$E:$E,$E598)-MINIFS(AB:AB,$E:$E,$E598))))</f>
        <v/>
      </c>
      <c r="CR598" s="232" t="str">
        <f t="array" ref="CR598">IF(AC598="","",
IF(INDEX(Settings!$H:$H,MATCH(CR$1,Settings!$G:$G,0))=TRUE,
100-100*(AC598-MINIFS(AC:AC,$E:$E,$E598))/(MAXIFS(AC:AC,$E:$E,$E598)-MINIFS(AC:AC,$E:$E,$E598)),
100*(AC598-MINIFS(AC:AC,$E:$E,$E598))/(MAXIFS(AC:AC,$E:$E,$E598)-MINIFS(AC:AC,$E:$E,$E598))))</f>
        <v/>
      </c>
      <c r="CS598" s="232" t="str">
        <f t="array" ref="CS598">IF(AD598="","",
IF(INDEX(Settings!$H:$H,MATCH(CS$1,Settings!$G:$G,0))=TRUE,
100-100*(AD598-MINIFS(AD:AD,$E:$E,$E598))/(MAXIFS(AD:AD,$E:$E,$E598)-MINIFS(AD:AD,$E:$E,$E598)),
100*(AD598-MINIFS(AD:AD,$E:$E,$E598))/(MAXIFS(AD:AD,$E:$E,$E598)-MINIFS(AD:AD,$E:$E,$E598))))</f>
        <v/>
      </c>
      <c r="CT598" s="232" t="str">
        <f t="array" ref="CT598">IF(AE598="","",
IF(INDEX(Settings!$H:$H,MATCH(CT$1,Settings!$G:$G,0))=TRUE,
100-100*(AE598-MINIFS(AE:AE,$E:$E,$E598))/(MAXIFS(AE:AE,$E:$E,$E598)-MINIFS(AE:AE,$E:$E,$E598)),
100*(AE598-MINIFS(AE:AE,$E:$E,$E598))/(MAXIFS(AE:AE,$E:$E,$E598)-MINIFS(AE:AE,$E:$E,$E598))))</f>
        <v/>
      </c>
      <c r="CU598" s="232" t="str">
        <f t="array" ref="CU598">IF(AF598="","",
IF(INDEX(Settings!$H:$H,MATCH(CU$1,Settings!$G:$G,0))=TRUE,
100-100*(AF598-MINIFS(AF:AF,$E:$E,$E598))/(MAXIFS(AF:AF,$E:$E,$E598)-MINIFS(AF:AF,$E:$E,$E598)),
100*(AF598-MINIFS(AF:AF,$E:$E,$E598))/(MAXIFS(AF:AF,$E:$E,$E598)-MINIFS(AF:AF,$E:$E,$E598))))</f>
        <v/>
      </c>
      <c r="CV598" s="232" t="str">
        <f t="array" ref="CV598">IF(AG598="","",
IF(INDEX(Settings!$H:$H,MATCH(CV$1,Settings!$G:$G,0))=TRUE,
100-100*(AG598-MINIFS(AG:AG,$E:$E,$E598))/(MAXIFS(AG:AG,$E:$E,$E598)-MINIFS(AG:AG,$E:$E,$E598)),
100*(AG598-MINIFS(AG:AG,$E:$E,$E598))/(MAXIFS(AG:AG,$E:$E,$E598)-MINIFS(AG:AG,$E:$E,$E598))))</f>
        <v/>
      </c>
      <c r="CW598" s="232" t="str">
        <f t="array" ref="CW598">IF(AH598="","",
IF(INDEX(Settings!$H:$H,MATCH(CW$1,Settings!$G:$G,0))=TRUE,
100-100*(AH598-MINIFS(AH:AH,$E:$E,$E598))/(MAXIFS(AH:AH,$E:$E,$E598)-MINIFS(AH:AH,$E:$E,$E598)),
100*(AH598-MINIFS(AH:AH,$E:$E,$E598))/(MAXIFS(AH:AH,$E:$E,$E598)-MINIFS(AH:AH,$E:$E,$E598))))</f>
        <v/>
      </c>
      <c r="CX598" s="232" t="str">
        <f t="array" ref="CX598">IF(AI598="","",
IF(INDEX(Settings!$H:$H,MATCH(CX$1,Settings!$G:$G,0))=TRUE,
100-100*(AI598-MINIFS(AI:AI,$E:$E,$E598))/(MAXIFS(AI:AI,$E:$E,$E598)-MINIFS(AI:AI,$E:$E,$E598)),
100*(AI598-MINIFS(AI:AI,$E:$E,$E598))/(MAXIFS(AI:AI,$E:$E,$E598)-MINIFS(AI:AI,$E:$E,$E598))))</f>
        <v/>
      </c>
      <c r="CY598" s="232" t="str">
        <f t="array" ref="CY598">IF(AJ598="","",
IF(INDEX(Settings!$H:$H,MATCH(CY$1,Settings!$G:$G,0))=TRUE,
100-100*(AJ598-MINIFS(AJ:AJ,$E:$E,$E598))/(MAXIFS(AJ:AJ,$E:$E,$E598)-MINIFS(AJ:AJ,$E:$E,$E598)),
100*(AJ598-MINIFS(AJ:AJ,$E:$E,$E598))/(MAXIFS(AJ:AJ,$E:$E,$E598)-MINIFS(AJ:AJ,$E:$E,$E598))))</f>
        <v/>
      </c>
      <c r="CZ598" s="232" t="str">
        <f t="array" ref="CZ598">IF(AK598="","",
IF(INDEX(Settings!$H:$H,MATCH(CZ$1,Settings!$G:$G,0))=TRUE,
100-100*(AK598-MINIFS(AK:AK,$E:$E,$E598))/(MAXIFS(AK:AK,$E:$E,$E598)-MINIFS(AK:AK,$E:$E,$E598)),
100*(AK598-MINIFS(AK:AK,$E:$E,$E598))/(MAXIFS(AK:AK,$E:$E,$E598)-MINIFS(AK:AK,$E:$E,$E598))))</f>
        <v/>
      </c>
      <c r="DA598" s="232" t="str">
        <f t="array" ref="DA598">IF(AL598="","",
IF(INDEX(Settings!$H:$H,MATCH(DA$1,Settings!$G:$G,0))=TRUE,
100-100*(AL598-MINIFS(AL:AL,$E:$E,$E598))/(MAXIFS(AL:AL,$E:$E,$E598)-MINIFS(AL:AL,$E:$E,$E598)),
100*(AL598-MINIFS(AL:AL,$E:$E,$E598))/(MAXIFS(AL:AL,$E:$E,$E598)-MINIFS(AL:AL,$E:$E,$E598))))</f>
        <v/>
      </c>
      <c r="DB598" s="232" t="str">
        <f t="array" ref="DB598">IF(AM598="","",
IF(INDEX(Settings!$H:$H,MATCH(DB$1,Settings!$G:$G,0))=TRUE,
100-100*(AM598-MINIFS(AM:AM,$E:$E,$E598))/(MAXIFS(AM:AM,$E:$E,$E598)-MINIFS(AM:AM,$E:$E,$E598)),
100*(AM598-MINIFS(AM:AM,$E:$E,$E598))/(MAXIFS(AM:AM,$E:$E,$E598)-MINIFS(AM:AM,$E:$E,$E598))))</f>
        <v/>
      </c>
      <c r="DC598" s="232" t="str">
        <f t="array" ref="DC598">IF(AN598="","",
IF(INDEX(Settings!$H:$H,MATCH(DC$1,Settings!$G:$G,0))=TRUE,
100-100*(AN598-MINIFS(AN:AN,$E:$E,$E598))/(MAXIFS(AN:AN,$E:$E,$E598)-MINIFS(AN:AN,$E:$E,$E598)),
100*(AN598-MINIFS(AN:AN,$E:$E,$E598))/(MAXIFS(AN:AN,$E:$E,$E598)-MINIFS(AN:AN,$E:$E,$E598))))</f>
        <v/>
      </c>
      <c r="DD598" s="232" t="str">
        <f t="array" ref="DD598">IF(AO598="","",
IF(INDEX(Settings!$H:$H,MATCH(DD$1,Settings!$G:$G,0))=TRUE,
100-100*(AO598-MINIFS(AO:AO,$E:$E,$E598))/(MAXIFS(AO:AO,$E:$E,$E598)-MINIFS(AO:AO,$E:$E,$E598)),
100*(AO598-MINIFS(AO:AO,$E:$E,$E598))/(MAXIFS(AO:AO,$E:$E,$E598)-MINIFS(AO:AO,$E:$E,$E598))))</f>
        <v/>
      </c>
      <c r="DE598" s="232" t="str">
        <f t="array" ref="DE598">IF(AP598="","",
IF(INDEX(Settings!$H:$H,MATCH(DE$1,Settings!$G:$G,0))=TRUE,
100-100*(AP598-MINIFS(AP:AP,$E:$E,$E598))/(MAXIFS(AP:AP,$E:$E,$E598)-MINIFS(AP:AP,$E:$E,$E598)),
100*(AP598-MINIFS(AP:AP,$E:$E,$E598))/(MAXIFS(AP:AP,$E:$E,$E598)-MINIFS(AP:AP,$E:$E,$E598))))</f>
        <v/>
      </c>
      <c r="DF598" s="232" t="str">
        <f t="array" ref="DF598">IF(AQ598="","",
IF(INDEX(Settings!$H:$H,MATCH(DF$1,Settings!$G:$G,0))=TRUE,
100-100*(AQ598-MINIFS(AQ:AQ,$E:$E,$E598))/(MAXIFS(AQ:AQ,$E:$E,$E598)-MINIFS(AQ:AQ,$E:$E,$E598)),
100*(AQ598-MINIFS(AQ:AQ,$E:$E,$E598))/(MAXIFS(AQ:AQ,$E:$E,$E598)-MINIFS(AQ:AQ,$E:$E,$E598))))</f>
        <v/>
      </c>
      <c r="DG598" s="232" t="str">
        <f t="array" ref="DG598">IF(AR598="","",
IF(INDEX(Settings!$H:$H,MATCH(DG$1,Settings!$G:$G,0))=TRUE,
100-100*(AR598-MINIFS(AR:AR,$E:$E,$E598))/(MAXIFS(AR:AR,$E:$E,$E598)-MINIFS(AR:AR,$E:$E,$E598)),
100*(AR598-MINIFS(AR:AR,$E:$E,$E598))/(MAXIFS(AR:AR,$E:$E,$E598)-MINIFS(AR:AR,$E:$E,$E598))))</f>
        <v/>
      </c>
      <c r="DH598" s="232" t="str">
        <f t="array" ref="DH598">IF(AS598="","",
IF(INDEX(Settings!$H:$H,MATCH(DH$1,Settings!$G:$G,0))=TRUE,
100-100*(AS598-MINIFS(AS:AS,$E:$E,$E598))/(MAXIFS(AS:AS,$E:$E,$E598)-MINIFS(AS:AS,$E:$E,$E598)),
100*(AS598-MINIFS(AS:AS,$E:$E,$E598))/(MAXIFS(AS:AS,$E:$E,$E598)-MINIFS(AS:AS,$E:$E,$E598))))</f>
        <v/>
      </c>
      <c r="DI598" s="232" t="str">
        <f t="array" ref="DI598">IF(AT598="","",
IF(INDEX(Settings!$H:$H,MATCH(DI$1,Settings!$G:$G,0))=TRUE,
100-100*(AT598-MINIFS(AT:AT,$E:$E,$E598))/(MAXIFS(AT:AT,$E:$E,$E598)-MINIFS(AT:AT,$E:$E,$E598)),
100*(AT598-MINIFS(AT:AT,$E:$E,$E598))/(MAXIFS(AT:AT,$E:$E,$E598)-MINIFS(AT:AT,$E:$E,$E598))))</f>
        <v/>
      </c>
      <c r="DJ598" s="232" t="str">
        <f t="array" ref="DJ598">IF(AU598="","",
IF(INDEX(Settings!$H:$H,MATCH(DJ$1,Settings!$G:$G,0))=TRUE,
100-100*(AU598-MINIFS(AU:AU,$E:$E,$E598))/(MAXIFS(AU:AU,$E:$E,$E598)-MINIFS(AU:AU,$E:$E,$E598)),
100*(AU598-MINIFS(AU:AU,$E:$E,$E598))/(MAXIFS(AU:AU,$E:$E,$E598)-MINIFS(AU:AU,$E:$E,$E598))))</f>
        <v/>
      </c>
      <c r="DK598" s="232" t="str">
        <f t="array" ref="DK598">IF(AV598="","",
IF(INDEX(Settings!$H:$H,MATCH(DK$1,Settings!$G:$G,0))=TRUE,
100-100*(AV598-MINIFS(AV:AV,$E:$E,$E598))/(MAXIFS(AV:AV,$E:$E,$E598)-MINIFS(AV:AV,$E:$E,$E598)),
100*(AV598-MINIFS(AV:AV,$E:$E,$E598))/(MAXIFS(AV:AV,$E:$E,$E598)-MINIFS(AV:AV,$E:$E,$E598))))</f>
        <v/>
      </c>
      <c r="DL598" s="232" t="str">
        <f t="array" ref="DL598">IF(AW598="","",
IF(INDEX(Settings!$H:$H,MATCH(DL$1,Settings!$G:$G,0))=TRUE,
100-100*(AW598-MINIFS(AW:AW,$E:$E,$E598))/(MAXIFS(AW:AW,$E:$E,$E598)-MINIFS(AW:AW,$E:$E,$E598)),
100*(AW598-MINIFS(AW:AW,$E:$E,$E598))/(MAXIFS(AW:AW,$E:$E,$E598)-MINIFS(AW:AW,$E:$E,$E598))))</f>
        <v/>
      </c>
      <c r="DM598" s="232" t="str">
        <f t="array" ref="DM598">IF(AX598="","",
IF(INDEX(Settings!$H:$H,MATCH(DM$1,Settings!$G:$G,0))=TRUE,
100-100*(AX598-MINIFS(AX:AX,$E:$E,$E598))/(MAXIFS(AX:AX,$E:$E,$E598)-MINIFS(AX:AX,$E:$E,$E598)),
100*(AX598-MINIFS(AX:AX,$E:$E,$E598))/(MAXIFS(AX:AX,$E:$E,$E598)-MINIFS(AX:AX,$E:$E,$E598))))</f>
        <v/>
      </c>
      <c r="DN598" s="232" t="str">
        <f t="array" ref="DN598">IF(AY598="","",
IF(INDEX(Settings!$H:$H,MATCH(DN$1,Settings!$G:$G,0))=TRUE,
100-100*(AY598-MINIFS(AY:AY,$E:$E,$E598))/(MAXIFS(AY:AY,$E:$E,$E598)-MINIFS(AY:AY,$E:$E,$E598)),
100*(AY598-MINIFS(AY:AY,$E:$E,$E598))/(MAXIFS(AY:AY,$E:$E,$E598)-MINIFS(AY:AY,$E:$E,$E598))))</f>
        <v/>
      </c>
      <c r="DO598" s="232" t="str">
        <f t="array" ref="DO598">IF(AZ598="","",
IF(INDEX(Settings!$H:$H,MATCH(DO$1,Settings!$G:$G,0))=TRUE,
100-100*(AZ598-MINIFS(AZ:AZ,$E:$E,$E598))/(MAXIFS(AZ:AZ,$E:$E,$E598)-MINIFS(AZ:AZ,$E:$E,$E598)),
100*(AZ598-MINIFS(AZ:AZ,$E:$E,$E598))/(MAXIFS(AZ:AZ,$E:$E,$E598)-MINIFS(AZ:AZ,$E:$E,$E598))))</f>
        <v/>
      </c>
      <c r="DP598" s="232" t="str">
        <f t="array" ref="DP598">IF(BA598="","",
IF(INDEX(Settings!$H:$H,MATCH(DP$1,Settings!$G:$G,0))=TRUE,
100-100*(BA598-MINIFS(BA:BA,$E:$E,$E598))/(MAXIFS(BA:BA,$E:$E,$E598)-MINIFS(BA:BA,$E:$E,$E598)),
100*(BA598-MINIFS(BA:BA,$E:$E,$E598))/(MAXIFS(BA:BA,$E:$E,$E598)-MINIFS(BA:BA,$E:$E,$E598))))</f>
        <v/>
      </c>
      <c r="DQ598" s="232" t="str">
        <f t="array" ref="DQ598">IF(BB598="","",
IF(INDEX(Settings!$H:$H,MATCH(DQ$1,Settings!$G:$G,0))=TRUE,
100-100*(BB598-MINIFS(BB:BB,$E:$E,$E598))/(MAXIFS(BB:BB,$E:$E,$E598)-MINIFS(BB:BB,$E:$E,$E598)),
100*(BB598-MINIFS(BB:BB,$E:$E,$E598))/(MAXIFS(BB:BB,$E:$E,$E598)-MINIFS(BB:BB,$E:$E,$E598))))</f>
        <v/>
      </c>
      <c r="DR598" s="232" t="str">
        <f t="array" ref="DR598">IF(BC598="","",
IF(INDEX(Settings!$H:$H,MATCH(DR$1,Settings!$G:$G,0))=TRUE,
100-100*(BC598-MINIFS(BC:BC,$E:$E,$E598))/(MAXIFS(BC:BC,$E:$E,$E598)-MINIFS(BC:BC,$E:$E,$E598)),
100*(BC598-MINIFS(BC:BC,$E:$E,$E598))/(MAXIFS(BC:BC,$E:$E,$E598)-MINIFS(BC:BC,$E:$E,$E598))))</f>
        <v/>
      </c>
      <c r="DS598" s="232" t="str">
        <f t="array" ref="DS598">IF(BD598="","",
IF(INDEX(Settings!$H:$H,MATCH(DS$1,Settings!$G:$G,0))=TRUE,
100-100*(BD598-MINIFS(BD:BD,$E:$E,$E598))/(MAXIFS(BD:BD,$E:$E,$E598)-MINIFS(BD:BD,$E:$E,$E598)),
100*(BD598-MINIFS(BD:BD,$E:$E,$E598))/(MAXIFS(BD:BD,$E:$E,$E598)-MINIFS(BD:BD,$E:$E,$E598))))</f>
        <v/>
      </c>
      <c r="DT598" s="232" t="str">
        <f t="array" ref="DT598">IF(BE598="","",
IF(INDEX(Settings!$H:$H,MATCH(DT$1,Settings!$G:$G,0))=TRUE,
100-100*(BE598-MINIFS(BE:BE,$E:$E,$E598))/(MAXIFS(BE:BE,$E:$E,$E598)-MINIFS(BE:BE,$E:$E,$E598)),
100*(BE598-MINIFS(BE:BE,$E:$E,$E598))/(MAXIFS(BE:BE,$E:$E,$E598)-MINIFS(BE:BE,$E:$E,$E598))))</f>
        <v/>
      </c>
      <c r="DU598" s="232" t="str">
        <f t="array" ref="DU598">IF(BF598="","",
IF(INDEX(Settings!$H:$H,MATCH(DU$1,Settings!$G:$G,0))=TRUE,
100-100*(BF598-MINIFS(BF:BF,$E:$E,$E598))/(MAXIFS(BF:BF,$E:$E,$E598)-MINIFS(BF:BF,$E:$E,$E598)),
100*(BF598-MINIFS(BF:BF,$E:$E,$E598))/(MAXIFS(BF:BF,$E:$E,$E598)-MINIFS(BF:BF,$E:$E,$E598))))</f>
        <v/>
      </c>
      <c r="DV598" s="232" t="str">
        <f t="array" ref="DV598">IF(BG598="","",
IF(INDEX(Settings!$H:$H,MATCH(DV$1,Settings!$G:$G,0))=TRUE,
100-100*(BG598-MINIFS(BG:BG,$E:$E,$E598))/(MAXIFS(BG:BG,$E:$E,$E598)-MINIFS(BG:BG,$E:$E,$E598)),
100*(BG598-MINIFS(BG:BG,$E:$E,$E598))/(MAXIFS(BG:BG,$E:$E,$E598)-MINIFS(BG:BG,$E:$E,$E598))))</f>
        <v/>
      </c>
      <c r="DW598" s="232" t="str">
        <f t="array" ref="DW598">IF(BH598="","",
IF(INDEX(Settings!$H:$H,MATCH(DW$1,Settings!$G:$G,0))=TRUE,
100-100*(BH598-MINIFS(BH:BH,$E:$E,$E598))/(MAXIFS(BH:BH,$E:$E,$E598)-MINIFS(BH:BH,$E:$E,$E598)),
100*(BH598-MINIFS(BH:BH,$E:$E,$E598))/(MAXIFS(BH:BH,$E:$E,$E598)-MINIFS(BH:BH,$E:$E,$E598))))</f>
        <v/>
      </c>
      <c r="DX598" s="232" t="str">
        <f t="array" ref="DX598">IF(BI598="","",
IF(INDEX(Settings!$H:$H,MATCH(DX$1,Settings!$G:$G,0))=TRUE,
100-100*(BI598-MINIFS(BI:BI,$E:$E,$E598))/(MAXIFS(BI:BI,$E:$E,$E598)-MINIFS(BI:BI,$E:$E,$E598)),
100*(BI598-MINIFS(BI:BI,$E:$E,$E598))/(MAXIFS(BI:BI,$E:$E,$E598)-MINIFS(BI:BI,$E:$E,$E598))))</f>
        <v/>
      </c>
      <c r="DY598" s="232" t="str">
        <f t="array" ref="DY598">IF(BJ598="","",
IF(INDEX(Settings!$H:$H,MATCH(DY$1,Settings!$G:$G,0))=TRUE,
100-100*(BJ598-MINIFS(BJ:BJ,$E:$E,$E598))/(MAXIFS(BJ:BJ,$E:$E,$E598)-MINIFS(BJ:BJ,$E:$E,$E598)),
100*(BJ598-MINIFS(BJ:BJ,$E:$E,$E598))/(MAXIFS(BJ:BJ,$E:$E,$E598)-MINIFS(BJ:BJ,$E:$E,$E598))))</f>
        <v/>
      </c>
      <c r="DZ598" s="234"/>
      <c r="EA598" s="234"/>
      <c r="EB598" s="234" t="str">
        <f t="shared" si="8"/>
        <v/>
      </c>
      <c r="EC598" s="234" t="str">
        <f t="shared" si="9"/>
        <v/>
      </c>
      <c r="ED598" s="234" t="str">
        <f t="shared" si="10"/>
        <v/>
      </c>
      <c r="EE598" s="234" t="str">
        <f t="shared" si="11"/>
        <v/>
      </c>
      <c r="EF598" s="234" t="str">
        <f t="shared" si="12"/>
        <v/>
      </c>
      <c r="EG598" s="234" t="str">
        <f t="shared" si="13"/>
        <v/>
      </c>
      <c r="EH598" s="234"/>
      <c r="EI598" s="234"/>
      <c r="EJ598" s="234"/>
      <c r="EK598" s="234"/>
      <c r="EL598" s="234"/>
      <c r="EM598" s="234"/>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3" t="str">
        <f t="shared" si="14"/>
        <v/>
      </c>
      <c r="N599" s="49"/>
      <c r="O599" s="49"/>
      <c r="P599" s="49"/>
      <c r="Q599" s="49"/>
      <c r="R599" s="49"/>
      <c r="S599" s="222" t="str">
        <f>IFERROR(VLOOKUP(AF599, 'YOYO IR Scores'!A:C, 3, FALSE), "")
</f>
        <v/>
      </c>
      <c r="T599" s="49"/>
      <c r="U599" s="49"/>
      <c r="V599" s="49"/>
      <c r="W599" s="49"/>
      <c r="X599" s="224" t="str">
        <f t="shared" si="4"/>
        <v/>
      </c>
      <c r="Y599" s="225" t="str">
        <f t="shared" si="5"/>
        <v/>
      </c>
      <c r="Z599" s="225" t="str">
        <f t="shared" si="6"/>
        <v/>
      </c>
      <c r="AA599" s="224" t="str">
        <f t="shared" si="7"/>
        <v/>
      </c>
      <c r="AB599" s="223"/>
      <c r="AC599" s="223"/>
      <c r="AD599" s="223"/>
      <c r="AE599" s="223" t="str">
        <f>IFERROR(VLOOKUP(AF599, 'YOYO IR Scores'!A:C, 2, FALSE), "")</f>
        <v/>
      </c>
      <c r="AF599" s="223"/>
      <c r="AG599" s="223"/>
      <c r="AH599" s="223"/>
      <c r="AI599" s="223"/>
      <c r="AJ599" s="223"/>
      <c r="AK599" s="223"/>
      <c r="AL599" s="223"/>
      <c r="AM599" s="223"/>
      <c r="AN599" s="223"/>
      <c r="AO599" s="223"/>
      <c r="AP599" s="223"/>
      <c r="AQ599" s="223"/>
      <c r="AR599" s="223"/>
      <c r="AS599" s="223"/>
      <c r="AT599" s="223"/>
      <c r="AU599" s="223"/>
      <c r="AV599" s="223"/>
      <c r="AW599" s="223"/>
      <c r="AX599" s="223"/>
      <c r="AY599" s="223"/>
      <c r="AZ599" s="223"/>
      <c r="BA599" s="223"/>
      <c r="BB599" s="223"/>
      <c r="BC599" s="223"/>
      <c r="BD599" s="223"/>
      <c r="BE599" s="223"/>
      <c r="BF599" s="223"/>
      <c r="BG599" s="223"/>
      <c r="BH599" s="223"/>
      <c r="BI599" s="223"/>
      <c r="BJ599" s="223"/>
      <c r="BK599" s="223" t="str">
        <f t="array" ref="BK599">IF(J599="","",
IF(INDEX(Settings!$H:$H,MATCH(BY$1,Settings!$G:$G,0))=TRUE,
100-100*(J599-MIN(J:J))/(MAX(J:J)-MIN(J:J)),
100*(J599-MIN(J:J))/(MAX(J:J)-MIN(J:J))))</f>
        <v/>
      </c>
      <c r="BL599" s="223" t="str">
        <f t="array" ref="BL599">IF(J599="","",
IF(INDEX(Settings!$H:$H,MATCH(BY$1,Settings!$G:$G,0))=TRUE,
100-100*(J599-MINIFS(J:J,$E:$E,$E599))/(MAXIFS(J:J,$E:$E,$E599)-MINIFS(J:J,$E:$E,$E599)),
100*(J599-MINIFS(J:J,$E:$E,$E599))/(MAXIFS(J:J,$E:$E,$E599)-MINIFS(J:J,$E:$E,$E599))))</f>
        <v/>
      </c>
      <c r="BM599" s="223"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4" t="str">
        <f t="array" ref="BQ599">IF(J599="","",
IF(INDEX(Settings!$H:$H,MATCH(BY$1,Settings!$G:$G,0))=TRUE,
-1*(J599-AVERAGE(J:J))/STDEV(J:J),
(J599-AVERAGE(J:J))/STDEV(J:J)))</f>
        <v/>
      </c>
      <c r="BR599" s="224" t="str">
        <f>IFERROR(__xludf.DUMMYFUNCTION("IF(J599="""","""",
IF(INDEX(Settings!$H:$H,MATCH(BY$1,Settings!$G:$G,0))=TRUE,
-1*(J599-AVERAGEIFS(J:J,$E:$E,$E599))/STDEV(FILTER(J:J,$E:$E=$E599)),
(J599-AVERAGEIFS(J:J,$E:$E,$E599))/STDEV(FILTER(J:J,$E:$E=$E599))))"),"")</f>
        <v/>
      </c>
      <c r="BS599" s="224"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3" t="str">
        <f t="array" ref="BY599">IF(J599="","",
IF(INDEX(Settings!$H:$H,MATCH(BY$1,Settings!$G:$G,0))=TRUE,
100-100*(J599-MINIFS(J:J,$E:$E,$E599))/(MAXIFS(J:J,$E:$E,$E599)-MINIFS(J:J,$E:$E,$E599)),
100*(J599-MINIFS(J:J,$E:$E,$E599))/(MAXIFS(J:J,$E:$E,$E599)-MINIFS(J:J,$E:$E,$E599))))</f>
        <v/>
      </c>
      <c r="BZ599" s="223" t="str">
        <f t="array" ref="BZ599">IF(K599="","",
IF(INDEX(Settings!$H:$H,MATCH(BZ$1,Settings!$G:$G,0))=TRUE,
100-100*(K599-MINIFS(K:K,$E:$E,$E599))/(MAXIFS(K:K,$E:$E,$E599)-MINIFS(K:K,$E:$E,$E599)),
100*(K599-MINIFS(K:K,$E:$E,$E599))/(MAXIFS(K:K,$E:$E,$E599)-MINIFS(K:K,$E:$E,$E599))))</f>
        <v/>
      </c>
      <c r="CA599" s="223" t="str">
        <f t="array" ref="CA599">IF(L599="","",
IF(INDEX(Settings!$H:$H,MATCH(CA$1,Settings!$G:$G,0))=TRUE,
100-100*(L599-MINIFS(L:L,$E:$E,$E599))/(MAXIFS(L:L,$E:$E,$E599)-MINIFS(L:L,$E:$E,$E599)),
100*(L599-MINIFS(L:L,$E:$E,$E599))/(MAXIFS(L:L,$E:$E,$E599)-MINIFS(L:L,$E:$E,$E599))))</f>
        <v/>
      </c>
      <c r="CB599" s="223" t="str">
        <f t="array" ref="CB599">IF(M599="","",
IF(INDEX(Settings!$H:$H,MATCH(CB$1,Settings!$G:$G,0))=TRUE,
100-100*(M599-MINIFS(M:M,$E:$E,$E599))/(MAXIFS(M:M,$E:$E,$E599)-MINIFS(M:M,$E:$E,$E599)),
100*(M599-MINIFS(M:M,$E:$E,$E599))/(MAXIFS(M:M,$E:$E,$E599)-MINIFS(M:M,$E:$E,$E599))))</f>
        <v/>
      </c>
      <c r="CC599" s="223" t="str">
        <f t="array" ref="CC599">IF(N599="","",
IF(INDEX(Settings!$H:$H,MATCH(CC$1,Settings!$G:$G,0))=TRUE,
100-100*(N599-MINIFS(N:N,$E:$E,$E599))/(MAXIFS(N:N,$E:$E,$E599)-MINIFS(N:N,$E:$E,$E599)),
100*(N599-MINIFS(N:N,$E:$E,$E599))/(MAXIFS(N:N,$E:$E,$E599)-MINIFS(N:N,$E:$E,$E599))))</f>
        <v/>
      </c>
      <c r="CD599" s="223" t="str">
        <f t="array" ref="CD599">IF(O599="","",
IF(INDEX(Settings!$H:$H,MATCH(CD$1,Settings!$G:$G,0))=TRUE,
100-100*(O599-MINIFS(O:O,$E:$E,$E599))/(MAXIFS(O:O,$E:$E,$E599)-MINIFS(O:O,$E:$E,$E599)),
100*(O599-MINIFS(O:O,$E:$E,$E599))/(MAXIFS(O:O,$E:$E,$E599)-MINIFS(O:O,$E:$E,$E599))))</f>
        <v/>
      </c>
      <c r="CE599" s="223" t="str">
        <f t="array" ref="CE599">IF(P599="","",
IF(INDEX(Settings!$H:$H,MATCH(CE$1,Settings!$G:$G,0))=TRUE,
100-100*(P599-MINIFS(P:P,$E:$E,$E599))/(MAXIFS(P:P,$E:$E,$E599)-MINIFS(P:P,$E:$E,$E599)),
100*(P599-MINIFS(P:P,$E:$E,$E599))/(MAXIFS(P:P,$E:$E,$E599)-MINIFS(P:P,$E:$E,$E599))))</f>
        <v/>
      </c>
      <c r="CF599" s="223" t="str">
        <f t="array" ref="CF599">IF(Q599="","",
IF(INDEX(Settings!$H:$H,MATCH(CF$1,Settings!$G:$G,0))=TRUE,
100-100*(Q599-MINIFS(Q:Q,$E:$E,$E599))/(MAXIFS(Q:Q,$E:$E,$E599)-MINIFS(Q:Q,$E:$E,$E599)),
100*(Q599-MINIFS(Q:Q,$E:$E,$E599))/(MAXIFS(Q:Q,$E:$E,$E599)-MINIFS(Q:Q,$E:$E,$E599))))</f>
        <v/>
      </c>
      <c r="CG599" s="223" t="str">
        <f t="array" ref="CG599">IF(R599="","",
IF(INDEX(Settings!$H:$H,MATCH(CG$1,Settings!$G:$G,0))=TRUE,
100-100*(R599-MINIFS(R:R,$E:$E,$E599))/(MAXIFS(R:R,$E:$E,$E599)-MINIFS(R:R,$E:$E,$E599)),
100*(R599-MINIFS(R:R,$E:$E,$E599))/(MAXIFS(R:R,$E:$E,$E599)-MINIFS(R:R,$E:$E,$E599))))</f>
        <v/>
      </c>
      <c r="CH599" s="223" t="str">
        <f t="array" ref="CH599">IF(S599="","",
IF(INDEX(Settings!$H:$H,MATCH(CH$1,Settings!$G:$G,0))=TRUE,
100-100*(S599-MINIFS(S:S,$E:$E,$E599))/(MAXIFS(S:S,$E:$E,$E599)-MINIFS(S:S,$E:$E,$E599)),
100*(S599-MINIFS(S:S,$E:$E,$E599))/(MAXIFS(S:S,$E:$E,$E599)-MINIFS(S:S,$E:$E,$E599))))</f>
        <v/>
      </c>
      <c r="CI599" s="223" t="str">
        <f t="array" ref="CI599">IF(T599="","",
IF(INDEX(Settings!$H:$H,MATCH(CI$1,Settings!$G:$G,0))=TRUE,
100-100*(T599-MINIFS(T:T,$E:$E,$E599))/(MAXIFS(T:T,$E:$E,$E599)-MINIFS(T:T,$E:$E,$E599)),
100*(T599-MINIFS(T:T,$E:$E,$E599))/(MAXIFS(T:T,$E:$E,$E599)-MINIFS(T:T,$E:$E,$E599))))</f>
        <v/>
      </c>
      <c r="CJ599" s="223" t="str">
        <f t="array" ref="CJ599">IF(U599="","",
IF(INDEX(Settings!$H:$H,MATCH(CJ$1,Settings!$G:$G,0))=TRUE,
100-100*(U599-MINIFS(U:U,$E:$E,$E599))/(MAXIFS(U:U,$E:$E,$E599)-MINIFS(U:U,$E:$E,$E599)),
100*(U599-MINIFS(U:U,$E:$E,$E599))/(MAXIFS(U:U,$E:$E,$E599)-MINIFS(U:U,$E:$E,$E599))))</f>
        <v/>
      </c>
      <c r="CK599" s="223" t="str">
        <f t="array" ref="CK599">IF(V599="","",
IF(INDEX(Settings!$H:$H,MATCH(CK$1,Settings!$G:$G,0))=TRUE,
100-100*(V599-MINIFS(V:V,$E:$E,$E599))/(MAXIFS(V:V,$E:$E,$E599)-MINIFS(V:V,$E:$E,$E599)),
100*(V599-MINIFS(V:V,$E:$E,$E599))/(MAXIFS(V:V,$E:$E,$E599)-MINIFS(V:V,$E:$E,$E599))))</f>
        <v/>
      </c>
      <c r="CL599" s="223" t="str">
        <f t="array" ref="CL599">IF(W599="","",
IF(INDEX(Settings!$H:$H,MATCH(CL$1,Settings!$G:$G,0))=TRUE,
100-100*(W599-MINIFS(W:W,$E:$E,$E599))/(MAXIFS(W:W,$E:$E,$E599)-MINIFS(W:W,$E:$E,$E599)),
100*(W599-MINIFS(W:W,$E:$E,$E599))/(MAXIFS(W:W,$E:$E,$E599)-MINIFS(W:W,$E:$E,$E599))))</f>
        <v/>
      </c>
      <c r="CM599" s="223" t="str">
        <f t="array" ref="CM599">IF(X599="","",
IF(INDEX(Settings!$H:$H,MATCH(CM$1,Settings!$G:$G,0))=TRUE,
100-100*(X599-MINIFS(X:X,$E:$E,$E599))/(MAXIFS(X:X,$E:$E,$E599)-MINIFS(X:X,$E:$E,$E599)),
100*(X599-MINIFS(X:X,$E:$E,$E599))/(MAXIFS(X:X,$E:$E,$E599)-MINIFS(X:X,$E:$E,$E599))))</f>
        <v/>
      </c>
      <c r="CN599" s="223" t="str">
        <f t="array" ref="CN599">IF(Y599="","",
IF(INDEX(Settings!$H:$H,MATCH(CN$1,Settings!$G:$G,0))=TRUE,
100-100*(Y599-MINIFS(Y:Y,$E:$E,$E599))/(MAXIFS(Y:Y,$E:$E,$E599)-MINIFS(Y:Y,$E:$E,$E599)),
100*(Y599-MINIFS(Y:Y,$E:$E,$E599))/(MAXIFS(Y:Y,$E:$E,$E599)-MINIFS(Y:Y,$E:$E,$E599))))</f>
        <v/>
      </c>
      <c r="CO599" s="223" t="str">
        <f t="array" ref="CO599">IF(Z599="","",
IF(INDEX(Settings!$H:$H,MATCH(CO$1,Settings!$G:$G,0))=TRUE,
100-100*(Z599-MINIFS(Z:Z,$E:$E,$E599))/(MAXIFS(Z:Z,$E:$E,$E599)-MINIFS(Z:Z,$E:$E,$E599)),
100*(Z599-MINIFS(Z:Z,$E:$E,$E599))/(MAXIFS(Z:Z,$E:$E,$E599)-MINIFS(Z:Z,$E:$E,$E599))))</f>
        <v/>
      </c>
      <c r="CP599" s="223" t="str">
        <f t="array" ref="CP599">IF(AA599="","",
IF(INDEX(Settings!$H:$H,MATCH(CP$1,Settings!$G:$G,0))=TRUE,
100-100*(AA599-MINIFS(AA:AA,$E:$E,$E599))/(MAXIFS(AA:AA,$E:$E,$E599)-MINIFS(AA:AA,$E:$E,$E599)),
100*(AA599-MINIFS(AA:AA,$E:$E,$E599))/(MAXIFS(AA:AA,$E:$E,$E599)-MINIFS(AA:AA,$E:$E,$E599))))</f>
        <v/>
      </c>
      <c r="CQ599" s="223" t="str">
        <f t="array" ref="CQ599">IF(AB599="","",
IF(INDEX(Settings!$H:$H,MATCH(CQ$1,Settings!$G:$G,0))=TRUE,
100-100*(AB599-MINIFS(AB:AB,$E:$E,$E599))/(MAXIFS(AB:AB,$E:$E,$E599)-MINIFS(AB:AB,$E:$E,$E599)),
100*(AB599-MINIFS(AB:AB,$E:$E,$E599))/(MAXIFS(AB:AB,$E:$E,$E599)-MINIFS(AB:AB,$E:$E,$E599))))</f>
        <v/>
      </c>
      <c r="CR599" s="223" t="str">
        <f t="array" ref="CR599">IF(AC599="","",
IF(INDEX(Settings!$H:$H,MATCH(CR$1,Settings!$G:$G,0))=TRUE,
100-100*(AC599-MINIFS(AC:AC,$E:$E,$E599))/(MAXIFS(AC:AC,$E:$E,$E599)-MINIFS(AC:AC,$E:$E,$E599)),
100*(AC599-MINIFS(AC:AC,$E:$E,$E599))/(MAXIFS(AC:AC,$E:$E,$E599)-MINIFS(AC:AC,$E:$E,$E599))))</f>
        <v/>
      </c>
      <c r="CS599" s="223" t="str">
        <f t="array" ref="CS599">IF(AD599="","",
IF(INDEX(Settings!$H:$H,MATCH(CS$1,Settings!$G:$G,0))=TRUE,
100-100*(AD599-MINIFS(AD:AD,$E:$E,$E599))/(MAXIFS(AD:AD,$E:$E,$E599)-MINIFS(AD:AD,$E:$E,$E599)),
100*(AD599-MINIFS(AD:AD,$E:$E,$E599))/(MAXIFS(AD:AD,$E:$E,$E599)-MINIFS(AD:AD,$E:$E,$E599))))</f>
        <v/>
      </c>
      <c r="CT599" s="223" t="str">
        <f t="array" ref="CT599">IF(AE599="","",
IF(INDEX(Settings!$H:$H,MATCH(CT$1,Settings!$G:$G,0))=TRUE,
100-100*(AE599-MINIFS(AE:AE,$E:$E,$E599))/(MAXIFS(AE:AE,$E:$E,$E599)-MINIFS(AE:AE,$E:$E,$E599)),
100*(AE599-MINIFS(AE:AE,$E:$E,$E599))/(MAXIFS(AE:AE,$E:$E,$E599)-MINIFS(AE:AE,$E:$E,$E599))))</f>
        <v/>
      </c>
      <c r="CU599" s="223" t="str">
        <f t="array" ref="CU599">IF(AF599="","",
IF(INDEX(Settings!$H:$H,MATCH(CU$1,Settings!$G:$G,0))=TRUE,
100-100*(AF599-MINIFS(AF:AF,$E:$E,$E599))/(MAXIFS(AF:AF,$E:$E,$E599)-MINIFS(AF:AF,$E:$E,$E599)),
100*(AF599-MINIFS(AF:AF,$E:$E,$E599))/(MAXIFS(AF:AF,$E:$E,$E599)-MINIFS(AF:AF,$E:$E,$E599))))</f>
        <v/>
      </c>
      <c r="CV599" s="223" t="str">
        <f t="array" ref="CV599">IF(AG599="","",
IF(INDEX(Settings!$H:$H,MATCH(CV$1,Settings!$G:$G,0))=TRUE,
100-100*(AG599-MINIFS(AG:AG,$E:$E,$E599))/(MAXIFS(AG:AG,$E:$E,$E599)-MINIFS(AG:AG,$E:$E,$E599)),
100*(AG599-MINIFS(AG:AG,$E:$E,$E599))/(MAXIFS(AG:AG,$E:$E,$E599)-MINIFS(AG:AG,$E:$E,$E599))))</f>
        <v/>
      </c>
      <c r="CW599" s="223" t="str">
        <f t="array" ref="CW599">IF(AH599="","",
IF(INDEX(Settings!$H:$H,MATCH(CW$1,Settings!$G:$G,0))=TRUE,
100-100*(AH599-MINIFS(AH:AH,$E:$E,$E599))/(MAXIFS(AH:AH,$E:$E,$E599)-MINIFS(AH:AH,$E:$E,$E599)),
100*(AH599-MINIFS(AH:AH,$E:$E,$E599))/(MAXIFS(AH:AH,$E:$E,$E599)-MINIFS(AH:AH,$E:$E,$E599))))</f>
        <v/>
      </c>
      <c r="CX599" s="223" t="str">
        <f t="array" ref="CX599">IF(AI599="","",
IF(INDEX(Settings!$H:$H,MATCH(CX$1,Settings!$G:$G,0))=TRUE,
100-100*(AI599-MINIFS(AI:AI,$E:$E,$E599))/(MAXIFS(AI:AI,$E:$E,$E599)-MINIFS(AI:AI,$E:$E,$E599)),
100*(AI599-MINIFS(AI:AI,$E:$E,$E599))/(MAXIFS(AI:AI,$E:$E,$E599)-MINIFS(AI:AI,$E:$E,$E599))))</f>
        <v/>
      </c>
      <c r="CY599" s="223" t="str">
        <f t="array" ref="CY599">IF(AJ599="","",
IF(INDEX(Settings!$H:$H,MATCH(CY$1,Settings!$G:$G,0))=TRUE,
100-100*(AJ599-MINIFS(AJ:AJ,$E:$E,$E599))/(MAXIFS(AJ:AJ,$E:$E,$E599)-MINIFS(AJ:AJ,$E:$E,$E599)),
100*(AJ599-MINIFS(AJ:AJ,$E:$E,$E599))/(MAXIFS(AJ:AJ,$E:$E,$E599)-MINIFS(AJ:AJ,$E:$E,$E599))))</f>
        <v/>
      </c>
      <c r="CZ599" s="223" t="str">
        <f t="array" ref="CZ599">IF(AK599="","",
IF(INDEX(Settings!$H:$H,MATCH(CZ$1,Settings!$G:$G,0))=TRUE,
100-100*(AK599-MINIFS(AK:AK,$E:$E,$E599))/(MAXIFS(AK:AK,$E:$E,$E599)-MINIFS(AK:AK,$E:$E,$E599)),
100*(AK599-MINIFS(AK:AK,$E:$E,$E599))/(MAXIFS(AK:AK,$E:$E,$E599)-MINIFS(AK:AK,$E:$E,$E599))))</f>
        <v/>
      </c>
      <c r="DA599" s="223" t="str">
        <f t="array" ref="DA599">IF(AL599="","",
IF(INDEX(Settings!$H:$H,MATCH(DA$1,Settings!$G:$G,0))=TRUE,
100-100*(AL599-MINIFS(AL:AL,$E:$E,$E599))/(MAXIFS(AL:AL,$E:$E,$E599)-MINIFS(AL:AL,$E:$E,$E599)),
100*(AL599-MINIFS(AL:AL,$E:$E,$E599))/(MAXIFS(AL:AL,$E:$E,$E599)-MINIFS(AL:AL,$E:$E,$E599))))</f>
        <v/>
      </c>
      <c r="DB599" s="223" t="str">
        <f t="array" ref="DB599">IF(AM599="","",
IF(INDEX(Settings!$H:$H,MATCH(DB$1,Settings!$G:$G,0))=TRUE,
100-100*(AM599-MINIFS(AM:AM,$E:$E,$E599))/(MAXIFS(AM:AM,$E:$E,$E599)-MINIFS(AM:AM,$E:$E,$E599)),
100*(AM599-MINIFS(AM:AM,$E:$E,$E599))/(MAXIFS(AM:AM,$E:$E,$E599)-MINIFS(AM:AM,$E:$E,$E599))))</f>
        <v/>
      </c>
      <c r="DC599" s="223" t="str">
        <f t="array" ref="DC599">IF(AN599="","",
IF(INDEX(Settings!$H:$H,MATCH(DC$1,Settings!$G:$G,0))=TRUE,
100-100*(AN599-MINIFS(AN:AN,$E:$E,$E599))/(MAXIFS(AN:AN,$E:$E,$E599)-MINIFS(AN:AN,$E:$E,$E599)),
100*(AN599-MINIFS(AN:AN,$E:$E,$E599))/(MAXIFS(AN:AN,$E:$E,$E599)-MINIFS(AN:AN,$E:$E,$E599))))</f>
        <v/>
      </c>
      <c r="DD599" s="223" t="str">
        <f t="array" ref="DD599">IF(AO599="","",
IF(INDEX(Settings!$H:$H,MATCH(DD$1,Settings!$G:$G,0))=TRUE,
100-100*(AO599-MINIFS(AO:AO,$E:$E,$E599))/(MAXIFS(AO:AO,$E:$E,$E599)-MINIFS(AO:AO,$E:$E,$E599)),
100*(AO599-MINIFS(AO:AO,$E:$E,$E599))/(MAXIFS(AO:AO,$E:$E,$E599)-MINIFS(AO:AO,$E:$E,$E599))))</f>
        <v/>
      </c>
      <c r="DE599" s="223" t="str">
        <f t="array" ref="DE599">IF(AP599="","",
IF(INDEX(Settings!$H:$H,MATCH(DE$1,Settings!$G:$G,0))=TRUE,
100-100*(AP599-MINIFS(AP:AP,$E:$E,$E599))/(MAXIFS(AP:AP,$E:$E,$E599)-MINIFS(AP:AP,$E:$E,$E599)),
100*(AP599-MINIFS(AP:AP,$E:$E,$E599))/(MAXIFS(AP:AP,$E:$E,$E599)-MINIFS(AP:AP,$E:$E,$E599))))</f>
        <v/>
      </c>
      <c r="DF599" s="223" t="str">
        <f t="array" ref="DF599">IF(AQ599="","",
IF(INDEX(Settings!$H:$H,MATCH(DF$1,Settings!$G:$G,0))=TRUE,
100-100*(AQ599-MINIFS(AQ:AQ,$E:$E,$E599))/(MAXIFS(AQ:AQ,$E:$E,$E599)-MINIFS(AQ:AQ,$E:$E,$E599)),
100*(AQ599-MINIFS(AQ:AQ,$E:$E,$E599))/(MAXIFS(AQ:AQ,$E:$E,$E599)-MINIFS(AQ:AQ,$E:$E,$E599))))</f>
        <v/>
      </c>
      <c r="DG599" s="223" t="str">
        <f t="array" ref="DG599">IF(AR599="","",
IF(INDEX(Settings!$H:$H,MATCH(DG$1,Settings!$G:$G,0))=TRUE,
100-100*(AR599-MINIFS(AR:AR,$E:$E,$E599))/(MAXIFS(AR:AR,$E:$E,$E599)-MINIFS(AR:AR,$E:$E,$E599)),
100*(AR599-MINIFS(AR:AR,$E:$E,$E599))/(MAXIFS(AR:AR,$E:$E,$E599)-MINIFS(AR:AR,$E:$E,$E599))))</f>
        <v/>
      </c>
      <c r="DH599" s="223" t="str">
        <f t="array" ref="DH599">IF(AS599="","",
IF(INDEX(Settings!$H:$H,MATCH(DH$1,Settings!$G:$G,0))=TRUE,
100-100*(AS599-MINIFS(AS:AS,$E:$E,$E599))/(MAXIFS(AS:AS,$E:$E,$E599)-MINIFS(AS:AS,$E:$E,$E599)),
100*(AS599-MINIFS(AS:AS,$E:$E,$E599))/(MAXIFS(AS:AS,$E:$E,$E599)-MINIFS(AS:AS,$E:$E,$E599))))</f>
        <v/>
      </c>
      <c r="DI599" s="223" t="str">
        <f t="array" ref="DI599">IF(AT599="","",
IF(INDEX(Settings!$H:$H,MATCH(DI$1,Settings!$G:$G,0))=TRUE,
100-100*(AT599-MINIFS(AT:AT,$E:$E,$E599))/(MAXIFS(AT:AT,$E:$E,$E599)-MINIFS(AT:AT,$E:$E,$E599)),
100*(AT599-MINIFS(AT:AT,$E:$E,$E599))/(MAXIFS(AT:AT,$E:$E,$E599)-MINIFS(AT:AT,$E:$E,$E599))))</f>
        <v/>
      </c>
      <c r="DJ599" s="223" t="str">
        <f t="array" ref="DJ599">IF(AU599="","",
IF(INDEX(Settings!$H:$H,MATCH(DJ$1,Settings!$G:$G,0))=TRUE,
100-100*(AU599-MINIFS(AU:AU,$E:$E,$E599))/(MAXIFS(AU:AU,$E:$E,$E599)-MINIFS(AU:AU,$E:$E,$E599)),
100*(AU599-MINIFS(AU:AU,$E:$E,$E599))/(MAXIFS(AU:AU,$E:$E,$E599)-MINIFS(AU:AU,$E:$E,$E599))))</f>
        <v/>
      </c>
      <c r="DK599" s="223" t="str">
        <f t="array" ref="DK599">IF(AV599="","",
IF(INDEX(Settings!$H:$H,MATCH(DK$1,Settings!$G:$G,0))=TRUE,
100-100*(AV599-MINIFS(AV:AV,$E:$E,$E599))/(MAXIFS(AV:AV,$E:$E,$E599)-MINIFS(AV:AV,$E:$E,$E599)),
100*(AV599-MINIFS(AV:AV,$E:$E,$E599))/(MAXIFS(AV:AV,$E:$E,$E599)-MINIFS(AV:AV,$E:$E,$E599))))</f>
        <v/>
      </c>
      <c r="DL599" s="223" t="str">
        <f t="array" ref="DL599">IF(AW599="","",
IF(INDEX(Settings!$H:$H,MATCH(DL$1,Settings!$G:$G,0))=TRUE,
100-100*(AW599-MINIFS(AW:AW,$E:$E,$E599))/(MAXIFS(AW:AW,$E:$E,$E599)-MINIFS(AW:AW,$E:$E,$E599)),
100*(AW599-MINIFS(AW:AW,$E:$E,$E599))/(MAXIFS(AW:AW,$E:$E,$E599)-MINIFS(AW:AW,$E:$E,$E599))))</f>
        <v/>
      </c>
      <c r="DM599" s="223" t="str">
        <f t="array" ref="DM599">IF(AX599="","",
IF(INDEX(Settings!$H:$H,MATCH(DM$1,Settings!$G:$G,0))=TRUE,
100-100*(AX599-MINIFS(AX:AX,$E:$E,$E599))/(MAXIFS(AX:AX,$E:$E,$E599)-MINIFS(AX:AX,$E:$E,$E599)),
100*(AX599-MINIFS(AX:AX,$E:$E,$E599))/(MAXIFS(AX:AX,$E:$E,$E599)-MINIFS(AX:AX,$E:$E,$E599))))</f>
        <v/>
      </c>
      <c r="DN599" s="223" t="str">
        <f t="array" ref="DN599">IF(AY599="","",
IF(INDEX(Settings!$H:$H,MATCH(DN$1,Settings!$G:$G,0))=TRUE,
100-100*(AY599-MINIFS(AY:AY,$E:$E,$E599))/(MAXIFS(AY:AY,$E:$E,$E599)-MINIFS(AY:AY,$E:$E,$E599)),
100*(AY599-MINIFS(AY:AY,$E:$E,$E599))/(MAXIFS(AY:AY,$E:$E,$E599)-MINIFS(AY:AY,$E:$E,$E599))))</f>
        <v/>
      </c>
      <c r="DO599" s="223" t="str">
        <f t="array" ref="DO599">IF(AZ599="","",
IF(INDEX(Settings!$H:$H,MATCH(DO$1,Settings!$G:$G,0))=TRUE,
100-100*(AZ599-MINIFS(AZ:AZ,$E:$E,$E599))/(MAXIFS(AZ:AZ,$E:$E,$E599)-MINIFS(AZ:AZ,$E:$E,$E599)),
100*(AZ599-MINIFS(AZ:AZ,$E:$E,$E599))/(MAXIFS(AZ:AZ,$E:$E,$E599)-MINIFS(AZ:AZ,$E:$E,$E599))))</f>
        <v/>
      </c>
      <c r="DP599" s="223" t="str">
        <f t="array" ref="DP599">IF(BA599="","",
IF(INDEX(Settings!$H:$H,MATCH(DP$1,Settings!$G:$G,0))=TRUE,
100-100*(BA599-MINIFS(BA:BA,$E:$E,$E599))/(MAXIFS(BA:BA,$E:$E,$E599)-MINIFS(BA:BA,$E:$E,$E599)),
100*(BA599-MINIFS(BA:BA,$E:$E,$E599))/(MAXIFS(BA:BA,$E:$E,$E599)-MINIFS(BA:BA,$E:$E,$E599))))</f>
        <v/>
      </c>
      <c r="DQ599" s="223" t="str">
        <f t="array" ref="DQ599">IF(BB599="","",
IF(INDEX(Settings!$H:$H,MATCH(DQ$1,Settings!$G:$G,0))=TRUE,
100-100*(BB599-MINIFS(BB:BB,$E:$E,$E599))/(MAXIFS(BB:BB,$E:$E,$E599)-MINIFS(BB:BB,$E:$E,$E599)),
100*(BB599-MINIFS(BB:BB,$E:$E,$E599))/(MAXIFS(BB:BB,$E:$E,$E599)-MINIFS(BB:BB,$E:$E,$E599))))</f>
        <v/>
      </c>
      <c r="DR599" s="223" t="str">
        <f t="array" ref="DR599">IF(BC599="","",
IF(INDEX(Settings!$H:$H,MATCH(DR$1,Settings!$G:$G,0))=TRUE,
100-100*(BC599-MINIFS(BC:BC,$E:$E,$E599))/(MAXIFS(BC:BC,$E:$E,$E599)-MINIFS(BC:BC,$E:$E,$E599)),
100*(BC599-MINIFS(BC:BC,$E:$E,$E599))/(MAXIFS(BC:BC,$E:$E,$E599)-MINIFS(BC:BC,$E:$E,$E599))))</f>
        <v/>
      </c>
      <c r="DS599" s="223" t="str">
        <f t="array" ref="DS599">IF(BD599="","",
IF(INDEX(Settings!$H:$H,MATCH(DS$1,Settings!$G:$G,0))=TRUE,
100-100*(BD599-MINIFS(BD:BD,$E:$E,$E599))/(MAXIFS(BD:BD,$E:$E,$E599)-MINIFS(BD:BD,$E:$E,$E599)),
100*(BD599-MINIFS(BD:BD,$E:$E,$E599))/(MAXIFS(BD:BD,$E:$E,$E599)-MINIFS(BD:BD,$E:$E,$E599))))</f>
        <v/>
      </c>
      <c r="DT599" s="223" t="str">
        <f t="array" ref="DT599">IF(BE599="","",
IF(INDEX(Settings!$H:$H,MATCH(DT$1,Settings!$G:$G,0))=TRUE,
100-100*(BE599-MINIFS(BE:BE,$E:$E,$E599))/(MAXIFS(BE:BE,$E:$E,$E599)-MINIFS(BE:BE,$E:$E,$E599)),
100*(BE599-MINIFS(BE:BE,$E:$E,$E599))/(MAXIFS(BE:BE,$E:$E,$E599)-MINIFS(BE:BE,$E:$E,$E599))))</f>
        <v/>
      </c>
      <c r="DU599" s="223" t="str">
        <f t="array" ref="DU599">IF(BF599="","",
IF(INDEX(Settings!$H:$H,MATCH(DU$1,Settings!$G:$G,0))=TRUE,
100-100*(BF599-MINIFS(BF:BF,$E:$E,$E599))/(MAXIFS(BF:BF,$E:$E,$E599)-MINIFS(BF:BF,$E:$E,$E599)),
100*(BF599-MINIFS(BF:BF,$E:$E,$E599))/(MAXIFS(BF:BF,$E:$E,$E599)-MINIFS(BF:BF,$E:$E,$E599))))</f>
        <v/>
      </c>
      <c r="DV599" s="223" t="str">
        <f t="array" ref="DV599">IF(BG599="","",
IF(INDEX(Settings!$H:$H,MATCH(DV$1,Settings!$G:$G,0))=TRUE,
100-100*(BG599-MINIFS(BG:BG,$E:$E,$E599))/(MAXIFS(BG:BG,$E:$E,$E599)-MINIFS(BG:BG,$E:$E,$E599)),
100*(BG599-MINIFS(BG:BG,$E:$E,$E599))/(MAXIFS(BG:BG,$E:$E,$E599)-MINIFS(BG:BG,$E:$E,$E599))))</f>
        <v/>
      </c>
      <c r="DW599" s="223" t="str">
        <f t="array" ref="DW599">IF(BH599="","",
IF(INDEX(Settings!$H:$H,MATCH(DW$1,Settings!$G:$G,0))=TRUE,
100-100*(BH599-MINIFS(BH:BH,$E:$E,$E599))/(MAXIFS(BH:BH,$E:$E,$E599)-MINIFS(BH:BH,$E:$E,$E599)),
100*(BH599-MINIFS(BH:BH,$E:$E,$E599))/(MAXIFS(BH:BH,$E:$E,$E599)-MINIFS(BH:BH,$E:$E,$E599))))</f>
        <v/>
      </c>
      <c r="DX599" s="223" t="str">
        <f t="array" ref="DX599">IF(BI599="","",
IF(INDEX(Settings!$H:$H,MATCH(DX$1,Settings!$G:$G,0))=TRUE,
100-100*(BI599-MINIFS(BI:BI,$E:$E,$E599))/(MAXIFS(BI:BI,$E:$E,$E599)-MINIFS(BI:BI,$E:$E,$E599)),
100*(BI599-MINIFS(BI:BI,$E:$E,$E599))/(MAXIFS(BI:BI,$E:$E,$E599)-MINIFS(BI:BI,$E:$E,$E599))))</f>
        <v/>
      </c>
      <c r="DY599" s="223" t="str">
        <f t="array" ref="DY599">IF(BJ599="","",
IF(INDEX(Settings!$H:$H,MATCH(DY$1,Settings!$G:$G,0))=TRUE,
100-100*(BJ599-MINIFS(BJ:BJ,$E:$E,$E599))/(MAXIFS(BJ:BJ,$E:$E,$E599)-MINIFS(BJ:BJ,$E:$E,$E599)),
100*(BJ599-MINIFS(BJ:BJ,$E:$E,$E599))/(MAXIFS(BJ:BJ,$E:$E,$E599)-MINIFS(BJ:BJ,$E:$E,$E599))))</f>
        <v/>
      </c>
      <c r="DZ599" s="225"/>
      <c r="EA599" s="225"/>
      <c r="EB599" s="225" t="str">
        <f t="shared" si="8"/>
        <v/>
      </c>
      <c r="EC599" s="225" t="str">
        <f t="shared" si="9"/>
        <v/>
      </c>
      <c r="ED599" s="225" t="str">
        <f t="shared" si="10"/>
        <v/>
      </c>
      <c r="EE599" s="225" t="str">
        <f t="shared" si="11"/>
        <v/>
      </c>
      <c r="EF599" s="225" t="str">
        <f t="shared" si="12"/>
        <v/>
      </c>
      <c r="EG599" s="225" t="str">
        <f t="shared" si="13"/>
        <v/>
      </c>
      <c r="EH599" s="225"/>
      <c r="EI599" s="225"/>
      <c r="EJ599" s="225"/>
      <c r="EK599" s="225"/>
      <c r="EL599" s="225"/>
      <c r="EM599" s="225"/>
    </row>
    <row r="600">
      <c r="A600" s="231"/>
      <c r="B600" s="231"/>
      <c r="C600" s="231"/>
      <c r="D600" s="231" t="str">
        <f t="array" ref="D600">IFERROR(INDEX(Profiles!$B:$B,MATCH($A600,Profiles!$A:$A,0)),"")</f>
        <v/>
      </c>
      <c r="E600" s="231"/>
      <c r="F600" s="231"/>
      <c r="G600" s="231"/>
      <c r="H600" s="231"/>
      <c r="I600" s="231" t="str">
        <f>IF(A600="","",IF(Settings!$N$3="DATE",F600&amp;": "&amp;TEXT(B600,"M/DD/YY"),F600&amp;": "&amp;H600))</f>
        <v/>
      </c>
      <c r="J600" s="231"/>
      <c r="K600" s="231"/>
      <c r="L600" s="231"/>
      <c r="M600" s="232" t="str">
        <f t="shared" si="14"/>
        <v/>
      </c>
      <c r="N600" s="231"/>
      <c r="O600" s="231"/>
      <c r="P600" s="231"/>
      <c r="Q600" s="231"/>
      <c r="R600" s="231"/>
      <c r="S600" s="230" t="str">
        <f>IFERROR(VLOOKUP(AF600, 'YOYO IR Scores'!A:C, 3, FALSE), "")
</f>
        <v/>
      </c>
      <c r="T600" s="231"/>
      <c r="U600" s="231"/>
      <c r="V600" s="231"/>
      <c r="W600" s="231"/>
      <c r="X600" s="233" t="str">
        <f t="shared" si="4"/>
        <v/>
      </c>
      <c r="Y600" s="234" t="str">
        <f t="shared" si="5"/>
        <v/>
      </c>
      <c r="Z600" s="234" t="str">
        <f t="shared" si="6"/>
        <v/>
      </c>
      <c r="AA600" s="233" t="str">
        <f t="shared" si="7"/>
        <v/>
      </c>
      <c r="AB600" s="232"/>
      <c r="AC600" s="232"/>
      <c r="AD600" s="232"/>
      <c r="AE600" s="232" t="str">
        <f>IFERROR(VLOOKUP(AF600, 'YOYO IR Scores'!A:C, 2, FALSE), "")</f>
        <v/>
      </c>
      <c r="AF600" s="232"/>
      <c r="AG600" s="23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c r="BD600" s="232"/>
      <c r="BE600" s="232"/>
      <c r="BF600" s="232"/>
      <c r="BG600" s="232"/>
      <c r="BH600" s="232"/>
      <c r="BI600" s="232"/>
      <c r="BJ600" s="232"/>
      <c r="BK600" s="232" t="str">
        <f t="array" ref="BK600">IF(J600="","",
IF(INDEX(Settings!$H:$H,MATCH(BY$1,Settings!$G:$G,0))=TRUE,
100-100*(J600-MIN(J:J))/(MAX(J:J)-MIN(J:J)),
100*(J600-MIN(J:J))/(MAX(J:J)-MIN(J:J))))</f>
        <v/>
      </c>
      <c r="BL600" s="232" t="str">
        <f t="array" ref="BL600">IF(J600="","",
IF(INDEX(Settings!$H:$H,MATCH(BY$1,Settings!$G:$G,0))=TRUE,
100-100*(J600-MINIFS(J:J,$E:$E,$E600))/(MAXIFS(J:J,$E:$E,$E600)-MINIFS(J:J,$E:$E,$E600)),
100*(J600-MINIFS(J:J,$E:$E,$E600))/(MAXIFS(J:J,$E:$E,$E600)-MINIFS(J:J,$E:$E,$E600))))</f>
        <v/>
      </c>
      <c r="BM600" s="232" t="str">
        <f t="array" ref="BM600">IF(J600="","",
IF(INDEX(Settings!$H:$H,MATCH(BY$1,Settings!$G:$G,0))=TRUE,
100-100*(J600-MINIFS(J:J,$E:$E,$E600,$I:$I,$I600))/(MAXIFS(J:J,$E:$E,$E600,$I:$I,$I600)-MINIFS(J:J,$E:$E,$E600,$I:$I,$I600)),
100*(J600-MINIFS(J:J,$E:$E,$E600,$I:$I,$I600))/(MAXIFS(J:J,$E:$E,$E600,$I:$I,$I600)-MINIFS(J:J,$E:$E,$E600,$I:$I,$I600))))</f>
        <v/>
      </c>
      <c r="BN600" s="231" t="str">
        <f t="array" ref="BN600">IF(J600="","",
IF(INDEX(Settings!$H:$H,MATCH(BY$1,Settings!$G:$G,0))=TRUE,
100-100*PERCENTRANK(J:J,J600),
100*PERCENTRANK(J:J,J600)))</f>
        <v/>
      </c>
      <c r="BO600" s="231" t="str">
        <f>IFERROR(__xludf.DUMMYFUNCTION("IF(J600="""","""",
IF(INDEX(Settings!$H:$H,MATCH(BY$1,Settings!$G:$G,0))=TRUE,
100-100*PERCENTRANK(FILTER(J:J,$E:$E=$E600),J600),
100*PERCENTRANK(FILTER(J:J,$E:$E=$E600),J600)))"),"")</f>
        <v/>
      </c>
      <c r="BP600" s="231" t="str">
        <f>IFERROR(__xludf.DUMMYFUNCTION("IF(J600="""","""",
IF(INDEX(Settings!$H:$H,MATCH(BY$1,Settings!$G:$G,0))=TRUE,
100-100*PERCENTRANK(FILTER(J:J,$E:$E=$E600,$I:$I=$I600),J600),
100*PERCENTRANK(FILTER(J:J,$E:$E=$E600,$I:$I=$I600),J600)))"),"")</f>
        <v/>
      </c>
      <c r="BQ600" s="233" t="str">
        <f t="array" ref="BQ600">IF(J600="","",
IF(INDEX(Settings!$H:$H,MATCH(BY$1,Settings!$G:$G,0))=TRUE,
-1*(J600-AVERAGE(J:J))/STDEV(J:J),
(J600-AVERAGE(J:J))/STDEV(J:J)))</f>
        <v/>
      </c>
      <c r="BR600" s="233" t="str">
        <f>IFERROR(__xludf.DUMMYFUNCTION("IF(J600="""","""",
IF(INDEX(Settings!$H:$H,MATCH(BY$1,Settings!$G:$G,0))=TRUE,
-1*(J600-AVERAGEIFS(J:J,$E:$E,$E600))/STDEV(FILTER(J:J,$E:$E=$E600)),
(J600-AVERAGEIFS(J:J,$E:$E,$E600))/STDEV(FILTER(J:J,$E:$E=$E600))))"),"")</f>
        <v/>
      </c>
      <c r="BS600" s="233"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1"/>
      <c r="BX600" s="231"/>
      <c r="BY600" s="232" t="str">
        <f t="array" ref="BY600">IF(J600="","",
IF(INDEX(Settings!$H:$H,MATCH(BY$1,Settings!$G:$G,0))=TRUE,
100-100*(J600-MINIFS(J:J,$E:$E,$E600))/(MAXIFS(J:J,$E:$E,$E600)-MINIFS(J:J,$E:$E,$E600)),
100*(J600-MINIFS(J:J,$E:$E,$E600))/(MAXIFS(J:J,$E:$E,$E600)-MINIFS(J:J,$E:$E,$E600))))</f>
        <v/>
      </c>
      <c r="BZ600" s="232" t="str">
        <f t="array" ref="BZ600">IF(K600="","",
IF(INDEX(Settings!$H:$H,MATCH(BZ$1,Settings!$G:$G,0))=TRUE,
100-100*(K600-MINIFS(K:K,$E:$E,$E600))/(MAXIFS(K:K,$E:$E,$E600)-MINIFS(K:K,$E:$E,$E600)),
100*(K600-MINIFS(K:K,$E:$E,$E600))/(MAXIFS(K:K,$E:$E,$E600)-MINIFS(K:K,$E:$E,$E600))))</f>
        <v/>
      </c>
      <c r="CA600" s="232" t="str">
        <f t="array" ref="CA600">IF(L600="","",
IF(INDEX(Settings!$H:$H,MATCH(CA$1,Settings!$G:$G,0))=TRUE,
100-100*(L600-MINIFS(L:L,$E:$E,$E600))/(MAXIFS(L:L,$E:$E,$E600)-MINIFS(L:L,$E:$E,$E600)),
100*(L600-MINIFS(L:L,$E:$E,$E600))/(MAXIFS(L:L,$E:$E,$E600)-MINIFS(L:L,$E:$E,$E600))))</f>
        <v/>
      </c>
      <c r="CB600" s="232" t="str">
        <f t="array" ref="CB600">IF(M600="","",
IF(INDEX(Settings!$H:$H,MATCH(CB$1,Settings!$G:$G,0))=TRUE,
100-100*(M600-MINIFS(M:M,$E:$E,$E600))/(MAXIFS(M:M,$E:$E,$E600)-MINIFS(M:M,$E:$E,$E600)),
100*(M600-MINIFS(M:M,$E:$E,$E600))/(MAXIFS(M:M,$E:$E,$E600)-MINIFS(M:M,$E:$E,$E600))))</f>
        <v/>
      </c>
      <c r="CC600" s="232" t="str">
        <f t="array" ref="CC600">IF(N600="","",
IF(INDEX(Settings!$H:$H,MATCH(CC$1,Settings!$G:$G,0))=TRUE,
100-100*(N600-MINIFS(N:N,$E:$E,$E600))/(MAXIFS(N:N,$E:$E,$E600)-MINIFS(N:N,$E:$E,$E600)),
100*(N600-MINIFS(N:N,$E:$E,$E600))/(MAXIFS(N:N,$E:$E,$E600)-MINIFS(N:N,$E:$E,$E600))))</f>
        <v/>
      </c>
      <c r="CD600" s="232" t="str">
        <f t="array" ref="CD600">IF(O600="","",
IF(INDEX(Settings!$H:$H,MATCH(CD$1,Settings!$G:$G,0))=TRUE,
100-100*(O600-MINIFS(O:O,$E:$E,$E600))/(MAXIFS(O:O,$E:$E,$E600)-MINIFS(O:O,$E:$E,$E600)),
100*(O600-MINIFS(O:O,$E:$E,$E600))/(MAXIFS(O:O,$E:$E,$E600)-MINIFS(O:O,$E:$E,$E600))))</f>
        <v/>
      </c>
      <c r="CE600" s="232" t="str">
        <f t="array" ref="CE600">IF(P600="","",
IF(INDEX(Settings!$H:$H,MATCH(CE$1,Settings!$G:$G,0))=TRUE,
100-100*(P600-MINIFS(P:P,$E:$E,$E600))/(MAXIFS(P:P,$E:$E,$E600)-MINIFS(P:P,$E:$E,$E600)),
100*(P600-MINIFS(P:P,$E:$E,$E600))/(MAXIFS(P:P,$E:$E,$E600)-MINIFS(P:P,$E:$E,$E600))))</f>
        <v/>
      </c>
      <c r="CF600" s="232" t="str">
        <f t="array" ref="CF600">IF(Q600="","",
IF(INDEX(Settings!$H:$H,MATCH(CF$1,Settings!$G:$G,0))=TRUE,
100-100*(Q600-MINIFS(Q:Q,$E:$E,$E600))/(MAXIFS(Q:Q,$E:$E,$E600)-MINIFS(Q:Q,$E:$E,$E600)),
100*(Q600-MINIFS(Q:Q,$E:$E,$E600))/(MAXIFS(Q:Q,$E:$E,$E600)-MINIFS(Q:Q,$E:$E,$E600))))</f>
        <v/>
      </c>
      <c r="CG600" s="232" t="str">
        <f t="array" ref="CG600">IF(R600="","",
IF(INDEX(Settings!$H:$H,MATCH(CG$1,Settings!$G:$G,0))=TRUE,
100-100*(R600-MINIFS(R:R,$E:$E,$E600))/(MAXIFS(R:R,$E:$E,$E600)-MINIFS(R:R,$E:$E,$E600)),
100*(R600-MINIFS(R:R,$E:$E,$E600))/(MAXIFS(R:R,$E:$E,$E600)-MINIFS(R:R,$E:$E,$E600))))</f>
        <v/>
      </c>
      <c r="CH600" s="232" t="str">
        <f t="array" ref="CH600">IF(S600="","",
IF(INDEX(Settings!$H:$H,MATCH(CH$1,Settings!$G:$G,0))=TRUE,
100-100*(S600-MINIFS(S:S,$E:$E,$E600))/(MAXIFS(S:S,$E:$E,$E600)-MINIFS(S:S,$E:$E,$E600)),
100*(S600-MINIFS(S:S,$E:$E,$E600))/(MAXIFS(S:S,$E:$E,$E600)-MINIFS(S:S,$E:$E,$E600))))</f>
        <v/>
      </c>
      <c r="CI600" s="232" t="str">
        <f t="array" ref="CI600">IF(T600="","",
IF(INDEX(Settings!$H:$H,MATCH(CI$1,Settings!$G:$G,0))=TRUE,
100-100*(T600-MINIFS(T:T,$E:$E,$E600))/(MAXIFS(T:T,$E:$E,$E600)-MINIFS(T:T,$E:$E,$E600)),
100*(T600-MINIFS(T:T,$E:$E,$E600))/(MAXIFS(T:T,$E:$E,$E600)-MINIFS(T:T,$E:$E,$E600))))</f>
        <v/>
      </c>
      <c r="CJ600" s="232" t="str">
        <f t="array" ref="CJ600">IF(U600="","",
IF(INDEX(Settings!$H:$H,MATCH(CJ$1,Settings!$G:$G,0))=TRUE,
100-100*(U600-MINIFS(U:U,$E:$E,$E600))/(MAXIFS(U:U,$E:$E,$E600)-MINIFS(U:U,$E:$E,$E600)),
100*(U600-MINIFS(U:U,$E:$E,$E600))/(MAXIFS(U:U,$E:$E,$E600)-MINIFS(U:U,$E:$E,$E600))))</f>
        <v/>
      </c>
      <c r="CK600" s="232" t="str">
        <f t="array" ref="CK600">IF(V600="","",
IF(INDEX(Settings!$H:$H,MATCH(CK$1,Settings!$G:$G,0))=TRUE,
100-100*(V600-MINIFS(V:V,$E:$E,$E600))/(MAXIFS(V:V,$E:$E,$E600)-MINIFS(V:V,$E:$E,$E600)),
100*(V600-MINIFS(V:V,$E:$E,$E600))/(MAXIFS(V:V,$E:$E,$E600)-MINIFS(V:V,$E:$E,$E600))))</f>
        <v/>
      </c>
      <c r="CL600" s="232" t="str">
        <f t="array" ref="CL600">IF(W600="","",
IF(INDEX(Settings!$H:$H,MATCH(CL$1,Settings!$G:$G,0))=TRUE,
100-100*(W600-MINIFS(W:W,$E:$E,$E600))/(MAXIFS(W:W,$E:$E,$E600)-MINIFS(W:W,$E:$E,$E600)),
100*(W600-MINIFS(W:W,$E:$E,$E600))/(MAXIFS(W:W,$E:$E,$E600)-MINIFS(W:W,$E:$E,$E600))))</f>
        <v/>
      </c>
      <c r="CM600" s="232" t="str">
        <f t="array" ref="CM600">IF(X600="","",
IF(INDEX(Settings!$H:$H,MATCH(CM$1,Settings!$G:$G,0))=TRUE,
100-100*(X600-MINIFS(X:X,$E:$E,$E600))/(MAXIFS(X:X,$E:$E,$E600)-MINIFS(X:X,$E:$E,$E600)),
100*(X600-MINIFS(X:X,$E:$E,$E600))/(MAXIFS(X:X,$E:$E,$E600)-MINIFS(X:X,$E:$E,$E600))))</f>
        <v/>
      </c>
      <c r="CN600" s="232" t="str">
        <f t="array" ref="CN600">IF(Y600="","",
IF(INDEX(Settings!$H:$H,MATCH(CN$1,Settings!$G:$G,0))=TRUE,
100-100*(Y600-MINIFS(Y:Y,$E:$E,$E600))/(MAXIFS(Y:Y,$E:$E,$E600)-MINIFS(Y:Y,$E:$E,$E600)),
100*(Y600-MINIFS(Y:Y,$E:$E,$E600))/(MAXIFS(Y:Y,$E:$E,$E600)-MINIFS(Y:Y,$E:$E,$E600))))</f>
        <v/>
      </c>
      <c r="CO600" s="232" t="str">
        <f t="array" ref="CO600">IF(Z600="","",
IF(INDEX(Settings!$H:$H,MATCH(CO$1,Settings!$G:$G,0))=TRUE,
100-100*(Z600-MINIFS(Z:Z,$E:$E,$E600))/(MAXIFS(Z:Z,$E:$E,$E600)-MINIFS(Z:Z,$E:$E,$E600)),
100*(Z600-MINIFS(Z:Z,$E:$E,$E600))/(MAXIFS(Z:Z,$E:$E,$E600)-MINIFS(Z:Z,$E:$E,$E600))))</f>
        <v/>
      </c>
      <c r="CP600" s="232" t="str">
        <f t="array" ref="CP600">IF(AA600="","",
IF(INDEX(Settings!$H:$H,MATCH(CP$1,Settings!$G:$G,0))=TRUE,
100-100*(AA600-MINIFS(AA:AA,$E:$E,$E600))/(MAXIFS(AA:AA,$E:$E,$E600)-MINIFS(AA:AA,$E:$E,$E600)),
100*(AA600-MINIFS(AA:AA,$E:$E,$E600))/(MAXIFS(AA:AA,$E:$E,$E600)-MINIFS(AA:AA,$E:$E,$E600))))</f>
        <v/>
      </c>
      <c r="CQ600" s="232" t="str">
        <f t="array" ref="CQ600">IF(AB600="","",
IF(INDEX(Settings!$H:$H,MATCH(CQ$1,Settings!$G:$G,0))=TRUE,
100-100*(AB600-MINIFS(AB:AB,$E:$E,$E600))/(MAXIFS(AB:AB,$E:$E,$E600)-MINIFS(AB:AB,$E:$E,$E600)),
100*(AB600-MINIFS(AB:AB,$E:$E,$E600))/(MAXIFS(AB:AB,$E:$E,$E600)-MINIFS(AB:AB,$E:$E,$E600))))</f>
        <v/>
      </c>
      <c r="CR600" s="232" t="str">
        <f t="array" ref="CR600">IF(AC600="","",
IF(INDEX(Settings!$H:$H,MATCH(CR$1,Settings!$G:$G,0))=TRUE,
100-100*(AC600-MINIFS(AC:AC,$E:$E,$E600))/(MAXIFS(AC:AC,$E:$E,$E600)-MINIFS(AC:AC,$E:$E,$E600)),
100*(AC600-MINIFS(AC:AC,$E:$E,$E600))/(MAXIFS(AC:AC,$E:$E,$E600)-MINIFS(AC:AC,$E:$E,$E600))))</f>
        <v/>
      </c>
      <c r="CS600" s="232" t="str">
        <f t="array" ref="CS600">IF(AD600="","",
IF(INDEX(Settings!$H:$H,MATCH(CS$1,Settings!$G:$G,0))=TRUE,
100-100*(AD600-MINIFS(AD:AD,$E:$E,$E600))/(MAXIFS(AD:AD,$E:$E,$E600)-MINIFS(AD:AD,$E:$E,$E600)),
100*(AD600-MINIFS(AD:AD,$E:$E,$E600))/(MAXIFS(AD:AD,$E:$E,$E600)-MINIFS(AD:AD,$E:$E,$E600))))</f>
        <v/>
      </c>
      <c r="CT600" s="232" t="str">
        <f t="array" ref="CT600">IF(AE600="","",
IF(INDEX(Settings!$H:$H,MATCH(CT$1,Settings!$G:$G,0))=TRUE,
100-100*(AE600-MINIFS(AE:AE,$E:$E,$E600))/(MAXIFS(AE:AE,$E:$E,$E600)-MINIFS(AE:AE,$E:$E,$E600)),
100*(AE600-MINIFS(AE:AE,$E:$E,$E600))/(MAXIFS(AE:AE,$E:$E,$E600)-MINIFS(AE:AE,$E:$E,$E600))))</f>
        <v/>
      </c>
      <c r="CU600" s="232" t="str">
        <f t="array" ref="CU600">IF(AF600="","",
IF(INDEX(Settings!$H:$H,MATCH(CU$1,Settings!$G:$G,0))=TRUE,
100-100*(AF600-MINIFS(AF:AF,$E:$E,$E600))/(MAXIFS(AF:AF,$E:$E,$E600)-MINIFS(AF:AF,$E:$E,$E600)),
100*(AF600-MINIFS(AF:AF,$E:$E,$E600))/(MAXIFS(AF:AF,$E:$E,$E600)-MINIFS(AF:AF,$E:$E,$E600))))</f>
        <v/>
      </c>
      <c r="CV600" s="232" t="str">
        <f t="array" ref="CV600">IF(AG600="","",
IF(INDEX(Settings!$H:$H,MATCH(CV$1,Settings!$G:$G,0))=TRUE,
100-100*(AG600-MINIFS(AG:AG,$E:$E,$E600))/(MAXIFS(AG:AG,$E:$E,$E600)-MINIFS(AG:AG,$E:$E,$E600)),
100*(AG600-MINIFS(AG:AG,$E:$E,$E600))/(MAXIFS(AG:AG,$E:$E,$E600)-MINIFS(AG:AG,$E:$E,$E600))))</f>
        <v/>
      </c>
      <c r="CW600" s="232" t="str">
        <f t="array" ref="CW600">IF(AH600="","",
IF(INDEX(Settings!$H:$H,MATCH(CW$1,Settings!$G:$G,0))=TRUE,
100-100*(AH600-MINIFS(AH:AH,$E:$E,$E600))/(MAXIFS(AH:AH,$E:$E,$E600)-MINIFS(AH:AH,$E:$E,$E600)),
100*(AH600-MINIFS(AH:AH,$E:$E,$E600))/(MAXIFS(AH:AH,$E:$E,$E600)-MINIFS(AH:AH,$E:$E,$E600))))</f>
        <v/>
      </c>
      <c r="CX600" s="232" t="str">
        <f t="array" ref="CX600">IF(AI600="","",
IF(INDEX(Settings!$H:$H,MATCH(CX$1,Settings!$G:$G,0))=TRUE,
100-100*(AI600-MINIFS(AI:AI,$E:$E,$E600))/(MAXIFS(AI:AI,$E:$E,$E600)-MINIFS(AI:AI,$E:$E,$E600)),
100*(AI600-MINIFS(AI:AI,$E:$E,$E600))/(MAXIFS(AI:AI,$E:$E,$E600)-MINIFS(AI:AI,$E:$E,$E600))))</f>
        <v/>
      </c>
      <c r="CY600" s="232" t="str">
        <f t="array" ref="CY600">IF(AJ600="","",
IF(INDEX(Settings!$H:$H,MATCH(CY$1,Settings!$G:$G,0))=TRUE,
100-100*(AJ600-MINIFS(AJ:AJ,$E:$E,$E600))/(MAXIFS(AJ:AJ,$E:$E,$E600)-MINIFS(AJ:AJ,$E:$E,$E600)),
100*(AJ600-MINIFS(AJ:AJ,$E:$E,$E600))/(MAXIFS(AJ:AJ,$E:$E,$E600)-MINIFS(AJ:AJ,$E:$E,$E600))))</f>
        <v/>
      </c>
      <c r="CZ600" s="232" t="str">
        <f t="array" ref="CZ600">IF(AK600="","",
IF(INDEX(Settings!$H:$H,MATCH(CZ$1,Settings!$G:$G,0))=TRUE,
100-100*(AK600-MINIFS(AK:AK,$E:$E,$E600))/(MAXIFS(AK:AK,$E:$E,$E600)-MINIFS(AK:AK,$E:$E,$E600)),
100*(AK600-MINIFS(AK:AK,$E:$E,$E600))/(MAXIFS(AK:AK,$E:$E,$E600)-MINIFS(AK:AK,$E:$E,$E600))))</f>
        <v/>
      </c>
      <c r="DA600" s="232" t="str">
        <f t="array" ref="DA600">IF(AL600="","",
IF(INDEX(Settings!$H:$H,MATCH(DA$1,Settings!$G:$G,0))=TRUE,
100-100*(AL600-MINIFS(AL:AL,$E:$E,$E600))/(MAXIFS(AL:AL,$E:$E,$E600)-MINIFS(AL:AL,$E:$E,$E600)),
100*(AL600-MINIFS(AL:AL,$E:$E,$E600))/(MAXIFS(AL:AL,$E:$E,$E600)-MINIFS(AL:AL,$E:$E,$E600))))</f>
        <v/>
      </c>
      <c r="DB600" s="232" t="str">
        <f t="array" ref="DB600">IF(AM600="","",
IF(INDEX(Settings!$H:$H,MATCH(DB$1,Settings!$G:$G,0))=TRUE,
100-100*(AM600-MINIFS(AM:AM,$E:$E,$E600))/(MAXIFS(AM:AM,$E:$E,$E600)-MINIFS(AM:AM,$E:$E,$E600)),
100*(AM600-MINIFS(AM:AM,$E:$E,$E600))/(MAXIFS(AM:AM,$E:$E,$E600)-MINIFS(AM:AM,$E:$E,$E600))))</f>
        <v/>
      </c>
      <c r="DC600" s="232" t="str">
        <f t="array" ref="DC600">IF(AN600="","",
IF(INDEX(Settings!$H:$H,MATCH(DC$1,Settings!$G:$G,0))=TRUE,
100-100*(AN600-MINIFS(AN:AN,$E:$E,$E600))/(MAXIFS(AN:AN,$E:$E,$E600)-MINIFS(AN:AN,$E:$E,$E600)),
100*(AN600-MINIFS(AN:AN,$E:$E,$E600))/(MAXIFS(AN:AN,$E:$E,$E600)-MINIFS(AN:AN,$E:$E,$E600))))</f>
        <v/>
      </c>
      <c r="DD600" s="232" t="str">
        <f t="array" ref="DD600">IF(AO600="","",
IF(INDEX(Settings!$H:$H,MATCH(DD$1,Settings!$G:$G,0))=TRUE,
100-100*(AO600-MINIFS(AO:AO,$E:$E,$E600))/(MAXIFS(AO:AO,$E:$E,$E600)-MINIFS(AO:AO,$E:$E,$E600)),
100*(AO600-MINIFS(AO:AO,$E:$E,$E600))/(MAXIFS(AO:AO,$E:$E,$E600)-MINIFS(AO:AO,$E:$E,$E600))))</f>
        <v/>
      </c>
      <c r="DE600" s="232" t="str">
        <f t="array" ref="DE600">IF(AP600="","",
IF(INDEX(Settings!$H:$H,MATCH(DE$1,Settings!$G:$G,0))=TRUE,
100-100*(AP600-MINIFS(AP:AP,$E:$E,$E600))/(MAXIFS(AP:AP,$E:$E,$E600)-MINIFS(AP:AP,$E:$E,$E600)),
100*(AP600-MINIFS(AP:AP,$E:$E,$E600))/(MAXIFS(AP:AP,$E:$E,$E600)-MINIFS(AP:AP,$E:$E,$E600))))</f>
        <v/>
      </c>
      <c r="DF600" s="232" t="str">
        <f t="array" ref="DF600">IF(AQ600="","",
IF(INDEX(Settings!$H:$H,MATCH(DF$1,Settings!$G:$G,0))=TRUE,
100-100*(AQ600-MINIFS(AQ:AQ,$E:$E,$E600))/(MAXIFS(AQ:AQ,$E:$E,$E600)-MINIFS(AQ:AQ,$E:$E,$E600)),
100*(AQ600-MINIFS(AQ:AQ,$E:$E,$E600))/(MAXIFS(AQ:AQ,$E:$E,$E600)-MINIFS(AQ:AQ,$E:$E,$E600))))</f>
        <v/>
      </c>
      <c r="DG600" s="232" t="str">
        <f t="array" ref="DG600">IF(AR600="","",
IF(INDEX(Settings!$H:$H,MATCH(DG$1,Settings!$G:$G,0))=TRUE,
100-100*(AR600-MINIFS(AR:AR,$E:$E,$E600))/(MAXIFS(AR:AR,$E:$E,$E600)-MINIFS(AR:AR,$E:$E,$E600)),
100*(AR600-MINIFS(AR:AR,$E:$E,$E600))/(MAXIFS(AR:AR,$E:$E,$E600)-MINIFS(AR:AR,$E:$E,$E600))))</f>
        <v/>
      </c>
      <c r="DH600" s="232" t="str">
        <f t="array" ref="DH600">IF(AS600="","",
IF(INDEX(Settings!$H:$H,MATCH(DH$1,Settings!$G:$G,0))=TRUE,
100-100*(AS600-MINIFS(AS:AS,$E:$E,$E600))/(MAXIFS(AS:AS,$E:$E,$E600)-MINIFS(AS:AS,$E:$E,$E600)),
100*(AS600-MINIFS(AS:AS,$E:$E,$E600))/(MAXIFS(AS:AS,$E:$E,$E600)-MINIFS(AS:AS,$E:$E,$E600))))</f>
        <v/>
      </c>
      <c r="DI600" s="232" t="str">
        <f t="array" ref="DI600">IF(AT600="","",
IF(INDEX(Settings!$H:$H,MATCH(DI$1,Settings!$G:$G,0))=TRUE,
100-100*(AT600-MINIFS(AT:AT,$E:$E,$E600))/(MAXIFS(AT:AT,$E:$E,$E600)-MINIFS(AT:AT,$E:$E,$E600)),
100*(AT600-MINIFS(AT:AT,$E:$E,$E600))/(MAXIFS(AT:AT,$E:$E,$E600)-MINIFS(AT:AT,$E:$E,$E600))))</f>
        <v/>
      </c>
      <c r="DJ600" s="232" t="str">
        <f t="array" ref="DJ600">IF(AU600="","",
IF(INDEX(Settings!$H:$H,MATCH(DJ$1,Settings!$G:$G,0))=TRUE,
100-100*(AU600-MINIFS(AU:AU,$E:$E,$E600))/(MAXIFS(AU:AU,$E:$E,$E600)-MINIFS(AU:AU,$E:$E,$E600)),
100*(AU600-MINIFS(AU:AU,$E:$E,$E600))/(MAXIFS(AU:AU,$E:$E,$E600)-MINIFS(AU:AU,$E:$E,$E600))))</f>
        <v/>
      </c>
      <c r="DK600" s="232" t="str">
        <f t="array" ref="DK600">IF(AV600="","",
IF(INDEX(Settings!$H:$H,MATCH(DK$1,Settings!$G:$G,0))=TRUE,
100-100*(AV600-MINIFS(AV:AV,$E:$E,$E600))/(MAXIFS(AV:AV,$E:$E,$E600)-MINIFS(AV:AV,$E:$E,$E600)),
100*(AV600-MINIFS(AV:AV,$E:$E,$E600))/(MAXIFS(AV:AV,$E:$E,$E600)-MINIFS(AV:AV,$E:$E,$E600))))</f>
        <v/>
      </c>
      <c r="DL600" s="232" t="str">
        <f t="array" ref="DL600">IF(AW600="","",
IF(INDEX(Settings!$H:$H,MATCH(DL$1,Settings!$G:$G,0))=TRUE,
100-100*(AW600-MINIFS(AW:AW,$E:$E,$E600))/(MAXIFS(AW:AW,$E:$E,$E600)-MINIFS(AW:AW,$E:$E,$E600)),
100*(AW600-MINIFS(AW:AW,$E:$E,$E600))/(MAXIFS(AW:AW,$E:$E,$E600)-MINIFS(AW:AW,$E:$E,$E600))))</f>
        <v/>
      </c>
      <c r="DM600" s="232" t="str">
        <f t="array" ref="DM600">IF(AX600="","",
IF(INDEX(Settings!$H:$H,MATCH(DM$1,Settings!$G:$G,0))=TRUE,
100-100*(AX600-MINIFS(AX:AX,$E:$E,$E600))/(MAXIFS(AX:AX,$E:$E,$E600)-MINIFS(AX:AX,$E:$E,$E600)),
100*(AX600-MINIFS(AX:AX,$E:$E,$E600))/(MAXIFS(AX:AX,$E:$E,$E600)-MINIFS(AX:AX,$E:$E,$E600))))</f>
        <v/>
      </c>
      <c r="DN600" s="232" t="str">
        <f t="array" ref="DN600">IF(AY600="","",
IF(INDEX(Settings!$H:$H,MATCH(DN$1,Settings!$G:$G,0))=TRUE,
100-100*(AY600-MINIFS(AY:AY,$E:$E,$E600))/(MAXIFS(AY:AY,$E:$E,$E600)-MINIFS(AY:AY,$E:$E,$E600)),
100*(AY600-MINIFS(AY:AY,$E:$E,$E600))/(MAXIFS(AY:AY,$E:$E,$E600)-MINIFS(AY:AY,$E:$E,$E600))))</f>
        <v/>
      </c>
      <c r="DO600" s="232" t="str">
        <f t="array" ref="DO600">IF(AZ600="","",
IF(INDEX(Settings!$H:$H,MATCH(DO$1,Settings!$G:$G,0))=TRUE,
100-100*(AZ600-MINIFS(AZ:AZ,$E:$E,$E600))/(MAXIFS(AZ:AZ,$E:$E,$E600)-MINIFS(AZ:AZ,$E:$E,$E600)),
100*(AZ600-MINIFS(AZ:AZ,$E:$E,$E600))/(MAXIFS(AZ:AZ,$E:$E,$E600)-MINIFS(AZ:AZ,$E:$E,$E600))))</f>
        <v/>
      </c>
      <c r="DP600" s="232" t="str">
        <f t="array" ref="DP600">IF(BA600="","",
IF(INDEX(Settings!$H:$H,MATCH(DP$1,Settings!$G:$G,0))=TRUE,
100-100*(BA600-MINIFS(BA:BA,$E:$E,$E600))/(MAXIFS(BA:BA,$E:$E,$E600)-MINIFS(BA:BA,$E:$E,$E600)),
100*(BA600-MINIFS(BA:BA,$E:$E,$E600))/(MAXIFS(BA:BA,$E:$E,$E600)-MINIFS(BA:BA,$E:$E,$E600))))</f>
        <v/>
      </c>
      <c r="DQ600" s="232" t="str">
        <f t="array" ref="DQ600">IF(BB600="","",
IF(INDEX(Settings!$H:$H,MATCH(DQ$1,Settings!$G:$G,0))=TRUE,
100-100*(BB600-MINIFS(BB:BB,$E:$E,$E600))/(MAXIFS(BB:BB,$E:$E,$E600)-MINIFS(BB:BB,$E:$E,$E600)),
100*(BB600-MINIFS(BB:BB,$E:$E,$E600))/(MAXIFS(BB:BB,$E:$E,$E600)-MINIFS(BB:BB,$E:$E,$E600))))</f>
        <v/>
      </c>
      <c r="DR600" s="232" t="str">
        <f t="array" ref="DR600">IF(BC600="","",
IF(INDEX(Settings!$H:$H,MATCH(DR$1,Settings!$G:$G,0))=TRUE,
100-100*(BC600-MINIFS(BC:BC,$E:$E,$E600))/(MAXIFS(BC:BC,$E:$E,$E600)-MINIFS(BC:BC,$E:$E,$E600)),
100*(BC600-MINIFS(BC:BC,$E:$E,$E600))/(MAXIFS(BC:BC,$E:$E,$E600)-MINIFS(BC:BC,$E:$E,$E600))))</f>
        <v/>
      </c>
      <c r="DS600" s="232" t="str">
        <f t="array" ref="DS600">IF(BD600="","",
IF(INDEX(Settings!$H:$H,MATCH(DS$1,Settings!$G:$G,0))=TRUE,
100-100*(BD600-MINIFS(BD:BD,$E:$E,$E600))/(MAXIFS(BD:BD,$E:$E,$E600)-MINIFS(BD:BD,$E:$E,$E600)),
100*(BD600-MINIFS(BD:BD,$E:$E,$E600))/(MAXIFS(BD:BD,$E:$E,$E600)-MINIFS(BD:BD,$E:$E,$E600))))</f>
        <v/>
      </c>
      <c r="DT600" s="232" t="str">
        <f t="array" ref="DT600">IF(BE600="","",
IF(INDEX(Settings!$H:$H,MATCH(DT$1,Settings!$G:$G,0))=TRUE,
100-100*(BE600-MINIFS(BE:BE,$E:$E,$E600))/(MAXIFS(BE:BE,$E:$E,$E600)-MINIFS(BE:BE,$E:$E,$E600)),
100*(BE600-MINIFS(BE:BE,$E:$E,$E600))/(MAXIFS(BE:BE,$E:$E,$E600)-MINIFS(BE:BE,$E:$E,$E600))))</f>
        <v/>
      </c>
      <c r="DU600" s="232" t="str">
        <f t="array" ref="DU600">IF(BF600="","",
IF(INDEX(Settings!$H:$H,MATCH(DU$1,Settings!$G:$G,0))=TRUE,
100-100*(BF600-MINIFS(BF:BF,$E:$E,$E600))/(MAXIFS(BF:BF,$E:$E,$E600)-MINIFS(BF:BF,$E:$E,$E600)),
100*(BF600-MINIFS(BF:BF,$E:$E,$E600))/(MAXIFS(BF:BF,$E:$E,$E600)-MINIFS(BF:BF,$E:$E,$E600))))</f>
        <v/>
      </c>
      <c r="DV600" s="232" t="str">
        <f t="array" ref="DV600">IF(BG600="","",
IF(INDEX(Settings!$H:$H,MATCH(DV$1,Settings!$G:$G,0))=TRUE,
100-100*(BG600-MINIFS(BG:BG,$E:$E,$E600))/(MAXIFS(BG:BG,$E:$E,$E600)-MINIFS(BG:BG,$E:$E,$E600)),
100*(BG600-MINIFS(BG:BG,$E:$E,$E600))/(MAXIFS(BG:BG,$E:$E,$E600)-MINIFS(BG:BG,$E:$E,$E600))))</f>
        <v/>
      </c>
      <c r="DW600" s="232" t="str">
        <f t="array" ref="DW600">IF(BH600="","",
IF(INDEX(Settings!$H:$H,MATCH(DW$1,Settings!$G:$G,0))=TRUE,
100-100*(BH600-MINIFS(BH:BH,$E:$E,$E600))/(MAXIFS(BH:BH,$E:$E,$E600)-MINIFS(BH:BH,$E:$E,$E600)),
100*(BH600-MINIFS(BH:BH,$E:$E,$E600))/(MAXIFS(BH:BH,$E:$E,$E600)-MINIFS(BH:BH,$E:$E,$E600))))</f>
        <v/>
      </c>
      <c r="DX600" s="232" t="str">
        <f t="array" ref="DX600">IF(BI600="","",
IF(INDEX(Settings!$H:$H,MATCH(DX$1,Settings!$G:$G,0))=TRUE,
100-100*(BI600-MINIFS(BI:BI,$E:$E,$E600))/(MAXIFS(BI:BI,$E:$E,$E600)-MINIFS(BI:BI,$E:$E,$E600)),
100*(BI600-MINIFS(BI:BI,$E:$E,$E600))/(MAXIFS(BI:BI,$E:$E,$E600)-MINIFS(BI:BI,$E:$E,$E600))))</f>
        <v/>
      </c>
      <c r="DY600" s="232" t="str">
        <f t="array" ref="DY600">IF(BJ600="","",
IF(INDEX(Settings!$H:$H,MATCH(DY$1,Settings!$G:$G,0))=TRUE,
100-100*(BJ600-MINIFS(BJ:BJ,$E:$E,$E600))/(MAXIFS(BJ:BJ,$E:$E,$E600)-MINIFS(BJ:BJ,$E:$E,$E600)),
100*(BJ600-MINIFS(BJ:BJ,$E:$E,$E600))/(MAXIFS(BJ:BJ,$E:$E,$E600)-MINIFS(BJ:BJ,$E:$E,$E600))))</f>
        <v/>
      </c>
      <c r="DZ600" s="234"/>
      <c r="EA600" s="234"/>
      <c r="EB600" s="234" t="str">
        <f t="shared" si="8"/>
        <v/>
      </c>
      <c r="EC600" s="234" t="str">
        <f t="shared" si="9"/>
        <v/>
      </c>
      <c r="ED600" s="234" t="str">
        <f t="shared" si="10"/>
        <v/>
      </c>
      <c r="EE600" s="234" t="str">
        <f t="shared" si="11"/>
        <v/>
      </c>
      <c r="EF600" s="234" t="str">
        <f t="shared" si="12"/>
        <v/>
      </c>
      <c r="EG600" s="234" t="str">
        <f t="shared" si="13"/>
        <v/>
      </c>
      <c r="EH600" s="234"/>
      <c r="EI600" s="234"/>
      <c r="EJ600" s="234"/>
      <c r="EK600" s="234"/>
      <c r="EL600" s="234"/>
      <c r="EM600" s="234"/>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3" t="str">
        <f t="shared" si="14"/>
        <v/>
      </c>
      <c r="N601" s="49"/>
      <c r="O601" s="49"/>
      <c r="P601" s="49"/>
      <c r="Q601" s="49"/>
      <c r="R601" s="49"/>
      <c r="S601" s="222" t="str">
        <f>IFERROR(VLOOKUP(AF601, 'YOYO IR Scores'!A:C, 3, FALSE), "")
</f>
        <v/>
      </c>
      <c r="T601" s="49"/>
      <c r="U601" s="49"/>
      <c r="V601" s="49"/>
      <c r="W601" s="49"/>
      <c r="X601" s="224" t="str">
        <f t="shared" si="4"/>
        <v/>
      </c>
      <c r="Y601" s="225" t="str">
        <f t="shared" si="5"/>
        <v/>
      </c>
      <c r="Z601" s="225" t="str">
        <f t="shared" si="6"/>
        <v/>
      </c>
      <c r="AA601" s="224" t="str">
        <f t="shared" si="7"/>
        <v/>
      </c>
      <c r="AB601" s="223"/>
      <c r="AC601" s="223"/>
      <c r="AD601" s="223"/>
      <c r="AE601" s="223" t="str">
        <f>IFERROR(VLOOKUP(AF601, 'YOYO IR Scores'!A:C, 2, FALSE), "")</f>
        <v/>
      </c>
      <c r="AF601" s="223"/>
      <c r="AG601" s="223"/>
      <c r="AH601" s="223"/>
      <c r="AI601" s="223"/>
      <c r="AJ601" s="223"/>
      <c r="AK601" s="223"/>
      <c r="AL601" s="223"/>
      <c r="AM601" s="223"/>
      <c r="AN601" s="223"/>
      <c r="AO601" s="223"/>
      <c r="AP601" s="223"/>
      <c r="AQ601" s="223"/>
      <c r="AR601" s="223"/>
      <c r="AS601" s="223"/>
      <c r="AT601" s="223"/>
      <c r="AU601" s="223"/>
      <c r="AV601" s="223"/>
      <c r="AW601" s="223"/>
      <c r="AX601" s="223"/>
      <c r="AY601" s="223"/>
      <c r="AZ601" s="223"/>
      <c r="BA601" s="223"/>
      <c r="BB601" s="223"/>
      <c r="BC601" s="223"/>
      <c r="BD601" s="223"/>
      <c r="BE601" s="223"/>
      <c r="BF601" s="223"/>
      <c r="BG601" s="223"/>
      <c r="BH601" s="223"/>
      <c r="BI601" s="223"/>
      <c r="BJ601" s="223"/>
      <c r="BK601" s="223" t="str">
        <f t="array" ref="BK601">IF(J601="","",
IF(INDEX(Settings!$H:$H,MATCH(BY$1,Settings!$G:$G,0))=TRUE,
100-100*(J601-MIN(J:J))/(MAX(J:J)-MIN(J:J)),
100*(J601-MIN(J:J))/(MAX(J:J)-MIN(J:J))))</f>
        <v/>
      </c>
      <c r="BL601" s="223" t="str">
        <f t="array" ref="BL601">IF(J601="","",
IF(INDEX(Settings!$H:$H,MATCH(BY$1,Settings!$G:$G,0))=TRUE,
100-100*(J601-MINIFS(J:J,$E:$E,$E601))/(MAXIFS(J:J,$E:$E,$E601)-MINIFS(J:J,$E:$E,$E601)),
100*(J601-MINIFS(J:J,$E:$E,$E601))/(MAXIFS(J:J,$E:$E,$E601)-MINIFS(J:J,$E:$E,$E601))))</f>
        <v/>
      </c>
      <c r="BM601" s="223"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4" t="str">
        <f t="array" ref="BQ601">IF(J601="","",
IF(INDEX(Settings!$H:$H,MATCH(BY$1,Settings!$G:$G,0))=TRUE,
-1*(J601-AVERAGE(J:J))/STDEV(J:J),
(J601-AVERAGE(J:J))/STDEV(J:J)))</f>
        <v/>
      </c>
      <c r="BR601" s="224" t="str">
        <f>IFERROR(__xludf.DUMMYFUNCTION("IF(J601="""","""",
IF(INDEX(Settings!$H:$H,MATCH(BY$1,Settings!$G:$G,0))=TRUE,
-1*(J601-AVERAGEIFS(J:J,$E:$E,$E601))/STDEV(FILTER(J:J,$E:$E=$E601)),
(J601-AVERAGEIFS(J:J,$E:$E,$E601))/STDEV(FILTER(J:J,$E:$E=$E601))))"),"")</f>
        <v/>
      </c>
      <c r="BS601" s="224"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3" t="str">
        <f t="array" ref="BY601">IF(J601="","",
IF(INDEX(Settings!$H:$H,MATCH(BY$1,Settings!$G:$G,0))=TRUE,
100-100*(J601-MINIFS(J:J,$E:$E,$E601))/(MAXIFS(J:J,$E:$E,$E601)-MINIFS(J:J,$E:$E,$E601)),
100*(J601-MINIFS(J:J,$E:$E,$E601))/(MAXIFS(J:J,$E:$E,$E601)-MINIFS(J:J,$E:$E,$E601))))</f>
        <v/>
      </c>
      <c r="BZ601" s="223" t="str">
        <f t="array" ref="BZ601">IF(K601="","",
IF(INDEX(Settings!$H:$H,MATCH(BZ$1,Settings!$G:$G,0))=TRUE,
100-100*(K601-MINIFS(K:K,$E:$E,$E601))/(MAXIFS(K:K,$E:$E,$E601)-MINIFS(K:K,$E:$E,$E601)),
100*(K601-MINIFS(K:K,$E:$E,$E601))/(MAXIFS(K:K,$E:$E,$E601)-MINIFS(K:K,$E:$E,$E601))))</f>
        <v/>
      </c>
      <c r="CA601" s="223" t="str">
        <f t="array" ref="CA601">IF(L601="","",
IF(INDEX(Settings!$H:$H,MATCH(CA$1,Settings!$G:$G,0))=TRUE,
100-100*(L601-MINIFS(L:L,$E:$E,$E601))/(MAXIFS(L:L,$E:$E,$E601)-MINIFS(L:L,$E:$E,$E601)),
100*(L601-MINIFS(L:L,$E:$E,$E601))/(MAXIFS(L:L,$E:$E,$E601)-MINIFS(L:L,$E:$E,$E601))))</f>
        <v/>
      </c>
      <c r="CB601" s="223" t="str">
        <f t="array" ref="CB601">IF(M601="","",
IF(INDEX(Settings!$H:$H,MATCH(CB$1,Settings!$G:$G,0))=TRUE,
100-100*(M601-MINIFS(M:M,$E:$E,$E601))/(MAXIFS(M:M,$E:$E,$E601)-MINIFS(M:M,$E:$E,$E601)),
100*(M601-MINIFS(M:M,$E:$E,$E601))/(MAXIFS(M:M,$E:$E,$E601)-MINIFS(M:M,$E:$E,$E601))))</f>
        <v/>
      </c>
      <c r="CC601" s="223" t="str">
        <f t="array" ref="CC601">IF(N601="","",
IF(INDEX(Settings!$H:$H,MATCH(CC$1,Settings!$G:$G,0))=TRUE,
100-100*(N601-MINIFS(N:N,$E:$E,$E601))/(MAXIFS(N:N,$E:$E,$E601)-MINIFS(N:N,$E:$E,$E601)),
100*(N601-MINIFS(N:N,$E:$E,$E601))/(MAXIFS(N:N,$E:$E,$E601)-MINIFS(N:N,$E:$E,$E601))))</f>
        <v/>
      </c>
      <c r="CD601" s="223" t="str">
        <f t="array" ref="CD601">IF(O601="","",
IF(INDEX(Settings!$H:$H,MATCH(CD$1,Settings!$G:$G,0))=TRUE,
100-100*(O601-MINIFS(O:O,$E:$E,$E601))/(MAXIFS(O:O,$E:$E,$E601)-MINIFS(O:O,$E:$E,$E601)),
100*(O601-MINIFS(O:O,$E:$E,$E601))/(MAXIFS(O:O,$E:$E,$E601)-MINIFS(O:O,$E:$E,$E601))))</f>
        <v/>
      </c>
      <c r="CE601" s="223" t="str">
        <f t="array" ref="CE601">IF(P601="","",
IF(INDEX(Settings!$H:$H,MATCH(CE$1,Settings!$G:$G,0))=TRUE,
100-100*(P601-MINIFS(P:P,$E:$E,$E601))/(MAXIFS(P:P,$E:$E,$E601)-MINIFS(P:P,$E:$E,$E601)),
100*(P601-MINIFS(P:P,$E:$E,$E601))/(MAXIFS(P:P,$E:$E,$E601)-MINIFS(P:P,$E:$E,$E601))))</f>
        <v/>
      </c>
      <c r="CF601" s="223" t="str">
        <f t="array" ref="CF601">IF(Q601="","",
IF(INDEX(Settings!$H:$H,MATCH(CF$1,Settings!$G:$G,0))=TRUE,
100-100*(Q601-MINIFS(Q:Q,$E:$E,$E601))/(MAXIFS(Q:Q,$E:$E,$E601)-MINIFS(Q:Q,$E:$E,$E601)),
100*(Q601-MINIFS(Q:Q,$E:$E,$E601))/(MAXIFS(Q:Q,$E:$E,$E601)-MINIFS(Q:Q,$E:$E,$E601))))</f>
        <v/>
      </c>
      <c r="CG601" s="223" t="str">
        <f t="array" ref="CG601">IF(R601="","",
IF(INDEX(Settings!$H:$H,MATCH(CG$1,Settings!$G:$G,0))=TRUE,
100-100*(R601-MINIFS(R:R,$E:$E,$E601))/(MAXIFS(R:R,$E:$E,$E601)-MINIFS(R:R,$E:$E,$E601)),
100*(R601-MINIFS(R:R,$E:$E,$E601))/(MAXIFS(R:R,$E:$E,$E601)-MINIFS(R:R,$E:$E,$E601))))</f>
        <v/>
      </c>
      <c r="CH601" s="223" t="str">
        <f t="array" ref="CH601">IF(S601="","",
IF(INDEX(Settings!$H:$H,MATCH(CH$1,Settings!$G:$G,0))=TRUE,
100-100*(S601-MINIFS(S:S,$E:$E,$E601))/(MAXIFS(S:S,$E:$E,$E601)-MINIFS(S:S,$E:$E,$E601)),
100*(S601-MINIFS(S:S,$E:$E,$E601))/(MAXIFS(S:S,$E:$E,$E601)-MINIFS(S:S,$E:$E,$E601))))</f>
        <v/>
      </c>
      <c r="CI601" s="223" t="str">
        <f t="array" ref="CI601">IF(T601="","",
IF(INDEX(Settings!$H:$H,MATCH(CI$1,Settings!$G:$G,0))=TRUE,
100-100*(T601-MINIFS(T:T,$E:$E,$E601))/(MAXIFS(T:T,$E:$E,$E601)-MINIFS(T:T,$E:$E,$E601)),
100*(T601-MINIFS(T:T,$E:$E,$E601))/(MAXIFS(T:T,$E:$E,$E601)-MINIFS(T:T,$E:$E,$E601))))</f>
        <v/>
      </c>
      <c r="CJ601" s="223" t="str">
        <f t="array" ref="CJ601">IF(U601="","",
IF(INDEX(Settings!$H:$H,MATCH(CJ$1,Settings!$G:$G,0))=TRUE,
100-100*(U601-MINIFS(U:U,$E:$E,$E601))/(MAXIFS(U:U,$E:$E,$E601)-MINIFS(U:U,$E:$E,$E601)),
100*(U601-MINIFS(U:U,$E:$E,$E601))/(MAXIFS(U:U,$E:$E,$E601)-MINIFS(U:U,$E:$E,$E601))))</f>
        <v/>
      </c>
      <c r="CK601" s="223" t="str">
        <f t="array" ref="CK601">IF(V601="","",
IF(INDEX(Settings!$H:$H,MATCH(CK$1,Settings!$G:$G,0))=TRUE,
100-100*(V601-MINIFS(V:V,$E:$E,$E601))/(MAXIFS(V:V,$E:$E,$E601)-MINIFS(V:V,$E:$E,$E601)),
100*(V601-MINIFS(V:V,$E:$E,$E601))/(MAXIFS(V:V,$E:$E,$E601)-MINIFS(V:V,$E:$E,$E601))))</f>
        <v/>
      </c>
      <c r="CL601" s="223" t="str">
        <f t="array" ref="CL601">IF(W601="","",
IF(INDEX(Settings!$H:$H,MATCH(CL$1,Settings!$G:$G,0))=TRUE,
100-100*(W601-MINIFS(W:W,$E:$E,$E601))/(MAXIFS(W:W,$E:$E,$E601)-MINIFS(W:W,$E:$E,$E601)),
100*(W601-MINIFS(W:W,$E:$E,$E601))/(MAXIFS(W:W,$E:$E,$E601)-MINIFS(W:W,$E:$E,$E601))))</f>
        <v/>
      </c>
      <c r="CM601" s="223" t="str">
        <f t="array" ref="CM601">IF(X601="","",
IF(INDEX(Settings!$H:$H,MATCH(CM$1,Settings!$G:$G,0))=TRUE,
100-100*(X601-MINIFS(X:X,$E:$E,$E601))/(MAXIFS(X:X,$E:$E,$E601)-MINIFS(X:X,$E:$E,$E601)),
100*(X601-MINIFS(X:X,$E:$E,$E601))/(MAXIFS(X:X,$E:$E,$E601)-MINIFS(X:X,$E:$E,$E601))))</f>
        <v/>
      </c>
      <c r="CN601" s="223" t="str">
        <f t="array" ref="CN601">IF(Y601="","",
IF(INDEX(Settings!$H:$H,MATCH(CN$1,Settings!$G:$G,0))=TRUE,
100-100*(Y601-MINIFS(Y:Y,$E:$E,$E601))/(MAXIFS(Y:Y,$E:$E,$E601)-MINIFS(Y:Y,$E:$E,$E601)),
100*(Y601-MINIFS(Y:Y,$E:$E,$E601))/(MAXIFS(Y:Y,$E:$E,$E601)-MINIFS(Y:Y,$E:$E,$E601))))</f>
        <v/>
      </c>
      <c r="CO601" s="223" t="str">
        <f t="array" ref="CO601">IF(Z601="","",
IF(INDEX(Settings!$H:$H,MATCH(CO$1,Settings!$G:$G,0))=TRUE,
100-100*(Z601-MINIFS(Z:Z,$E:$E,$E601))/(MAXIFS(Z:Z,$E:$E,$E601)-MINIFS(Z:Z,$E:$E,$E601)),
100*(Z601-MINIFS(Z:Z,$E:$E,$E601))/(MAXIFS(Z:Z,$E:$E,$E601)-MINIFS(Z:Z,$E:$E,$E601))))</f>
        <v/>
      </c>
      <c r="CP601" s="223" t="str">
        <f t="array" ref="CP601">IF(AA601="","",
IF(INDEX(Settings!$H:$H,MATCH(CP$1,Settings!$G:$G,0))=TRUE,
100-100*(AA601-MINIFS(AA:AA,$E:$E,$E601))/(MAXIFS(AA:AA,$E:$E,$E601)-MINIFS(AA:AA,$E:$E,$E601)),
100*(AA601-MINIFS(AA:AA,$E:$E,$E601))/(MAXIFS(AA:AA,$E:$E,$E601)-MINIFS(AA:AA,$E:$E,$E601))))</f>
        <v/>
      </c>
      <c r="CQ601" s="223" t="str">
        <f t="array" ref="CQ601">IF(AB601="","",
IF(INDEX(Settings!$H:$H,MATCH(CQ$1,Settings!$G:$G,0))=TRUE,
100-100*(AB601-MINIFS(AB:AB,$E:$E,$E601))/(MAXIFS(AB:AB,$E:$E,$E601)-MINIFS(AB:AB,$E:$E,$E601)),
100*(AB601-MINIFS(AB:AB,$E:$E,$E601))/(MAXIFS(AB:AB,$E:$E,$E601)-MINIFS(AB:AB,$E:$E,$E601))))</f>
        <v/>
      </c>
      <c r="CR601" s="223" t="str">
        <f t="array" ref="CR601">IF(AC601="","",
IF(INDEX(Settings!$H:$H,MATCH(CR$1,Settings!$G:$G,0))=TRUE,
100-100*(AC601-MINIFS(AC:AC,$E:$E,$E601))/(MAXIFS(AC:AC,$E:$E,$E601)-MINIFS(AC:AC,$E:$E,$E601)),
100*(AC601-MINIFS(AC:AC,$E:$E,$E601))/(MAXIFS(AC:AC,$E:$E,$E601)-MINIFS(AC:AC,$E:$E,$E601))))</f>
        <v/>
      </c>
      <c r="CS601" s="223" t="str">
        <f t="array" ref="CS601">IF(AD601="","",
IF(INDEX(Settings!$H:$H,MATCH(CS$1,Settings!$G:$G,0))=TRUE,
100-100*(AD601-MINIFS(AD:AD,$E:$E,$E601))/(MAXIFS(AD:AD,$E:$E,$E601)-MINIFS(AD:AD,$E:$E,$E601)),
100*(AD601-MINIFS(AD:AD,$E:$E,$E601))/(MAXIFS(AD:AD,$E:$E,$E601)-MINIFS(AD:AD,$E:$E,$E601))))</f>
        <v/>
      </c>
      <c r="CT601" s="223" t="str">
        <f t="array" ref="CT601">IF(AE601="","",
IF(INDEX(Settings!$H:$H,MATCH(CT$1,Settings!$G:$G,0))=TRUE,
100-100*(AE601-MINIFS(AE:AE,$E:$E,$E601))/(MAXIFS(AE:AE,$E:$E,$E601)-MINIFS(AE:AE,$E:$E,$E601)),
100*(AE601-MINIFS(AE:AE,$E:$E,$E601))/(MAXIFS(AE:AE,$E:$E,$E601)-MINIFS(AE:AE,$E:$E,$E601))))</f>
        <v/>
      </c>
      <c r="CU601" s="223" t="str">
        <f t="array" ref="CU601">IF(AF601="","",
IF(INDEX(Settings!$H:$H,MATCH(CU$1,Settings!$G:$G,0))=TRUE,
100-100*(AF601-MINIFS(AF:AF,$E:$E,$E601))/(MAXIFS(AF:AF,$E:$E,$E601)-MINIFS(AF:AF,$E:$E,$E601)),
100*(AF601-MINIFS(AF:AF,$E:$E,$E601))/(MAXIFS(AF:AF,$E:$E,$E601)-MINIFS(AF:AF,$E:$E,$E601))))</f>
        <v/>
      </c>
      <c r="CV601" s="223" t="str">
        <f t="array" ref="CV601">IF(AG601="","",
IF(INDEX(Settings!$H:$H,MATCH(CV$1,Settings!$G:$G,0))=TRUE,
100-100*(AG601-MINIFS(AG:AG,$E:$E,$E601))/(MAXIFS(AG:AG,$E:$E,$E601)-MINIFS(AG:AG,$E:$E,$E601)),
100*(AG601-MINIFS(AG:AG,$E:$E,$E601))/(MAXIFS(AG:AG,$E:$E,$E601)-MINIFS(AG:AG,$E:$E,$E601))))</f>
        <v/>
      </c>
      <c r="CW601" s="223" t="str">
        <f t="array" ref="CW601">IF(AH601="","",
IF(INDEX(Settings!$H:$H,MATCH(CW$1,Settings!$G:$G,0))=TRUE,
100-100*(AH601-MINIFS(AH:AH,$E:$E,$E601))/(MAXIFS(AH:AH,$E:$E,$E601)-MINIFS(AH:AH,$E:$E,$E601)),
100*(AH601-MINIFS(AH:AH,$E:$E,$E601))/(MAXIFS(AH:AH,$E:$E,$E601)-MINIFS(AH:AH,$E:$E,$E601))))</f>
        <v/>
      </c>
      <c r="CX601" s="223" t="str">
        <f t="array" ref="CX601">IF(AI601="","",
IF(INDEX(Settings!$H:$H,MATCH(CX$1,Settings!$G:$G,0))=TRUE,
100-100*(AI601-MINIFS(AI:AI,$E:$E,$E601))/(MAXIFS(AI:AI,$E:$E,$E601)-MINIFS(AI:AI,$E:$E,$E601)),
100*(AI601-MINIFS(AI:AI,$E:$E,$E601))/(MAXIFS(AI:AI,$E:$E,$E601)-MINIFS(AI:AI,$E:$E,$E601))))</f>
        <v/>
      </c>
      <c r="CY601" s="223" t="str">
        <f t="array" ref="CY601">IF(AJ601="","",
IF(INDEX(Settings!$H:$H,MATCH(CY$1,Settings!$G:$G,0))=TRUE,
100-100*(AJ601-MINIFS(AJ:AJ,$E:$E,$E601))/(MAXIFS(AJ:AJ,$E:$E,$E601)-MINIFS(AJ:AJ,$E:$E,$E601)),
100*(AJ601-MINIFS(AJ:AJ,$E:$E,$E601))/(MAXIFS(AJ:AJ,$E:$E,$E601)-MINIFS(AJ:AJ,$E:$E,$E601))))</f>
        <v/>
      </c>
      <c r="CZ601" s="223" t="str">
        <f t="array" ref="CZ601">IF(AK601="","",
IF(INDEX(Settings!$H:$H,MATCH(CZ$1,Settings!$G:$G,0))=TRUE,
100-100*(AK601-MINIFS(AK:AK,$E:$E,$E601))/(MAXIFS(AK:AK,$E:$E,$E601)-MINIFS(AK:AK,$E:$E,$E601)),
100*(AK601-MINIFS(AK:AK,$E:$E,$E601))/(MAXIFS(AK:AK,$E:$E,$E601)-MINIFS(AK:AK,$E:$E,$E601))))</f>
        <v/>
      </c>
      <c r="DA601" s="223" t="str">
        <f t="array" ref="DA601">IF(AL601="","",
IF(INDEX(Settings!$H:$H,MATCH(DA$1,Settings!$G:$G,0))=TRUE,
100-100*(AL601-MINIFS(AL:AL,$E:$E,$E601))/(MAXIFS(AL:AL,$E:$E,$E601)-MINIFS(AL:AL,$E:$E,$E601)),
100*(AL601-MINIFS(AL:AL,$E:$E,$E601))/(MAXIFS(AL:AL,$E:$E,$E601)-MINIFS(AL:AL,$E:$E,$E601))))</f>
        <v/>
      </c>
      <c r="DB601" s="223" t="str">
        <f t="array" ref="DB601">IF(AM601="","",
IF(INDEX(Settings!$H:$H,MATCH(DB$1,Settings!$G:$G,0))=TRUE,
100-100*(AM601-MINIFS(AM:AM,$E:$E,$E601))/(MAXIFS(AM:AM,$E:$E,$E601)-MINIFS(AM:AM,$E:$E,$E601)),
100*(AM601-MINIFS(AM:AM,$E:$E,$E601))/(MAXIFS(AM:AM,$E:$E,$E601)-MINIFS(AM:AM,$E:$E,$E601))))</f>
        <v/>
      </c>
      <c r="DC601" s="223" t="str">
        <f t="array" ref="DC601">IF(AN601="","",
IF(INDEX(Settings!$H:$H,MATCH(DC$1,Settings!$G:$G,0))=TRUE,
100-100*(AN601-MINIFS(AN:AN,$E:$E,$E601))/(MAXIFS(AN:AN,$E:$E,$E601)-MINIFS(AN:AN,$E:$E,$E601)),
100*(AN601-MINIFS(AN:AN,$E:$E,$E601))/(MAXIFS(AN:AN,$E:$E,$E601)-MINIFS(AN:AN,$E:$E,$E601))))</f>
        <v/>
      </c>
      <c r="DD601" s="223" t="str">
        <f t="array" ref="DD601">IF(AO601="","",
IF(INDEX(Settings!$H:$H,MATCH(DD$1,Settings!$G:$G,0))=TRUE,
100-100*(AO601-MINIFS(AO:AO,$E:$E,$E601))/(MAXIFS(AO:AO,$E:$E,$E601)-MINIFS(AO:AO,$E:$E,$E601)),
100*(AO601-MINIFS(AO:AO,$E:$E,$E601))/(MAXIFS(AO:AO,$E:$E,$E601)-MINIFS(AO:AO,$E:$E,$E601))))</f>
        <v/>
      </c>
      <c r="DE601" s="223" t="str">
        <f t="array" ref="DE601">IF(AP601="","",
IF(INDEX(Settings!$H:$H,MATCH(DE$1,Settings!$G:$G,0))=TRUE,
100-100*(AP601-MINIFS(AP:AP,$E:$E,$E601))/(MAXIFS(AP:AP,$E:$E,$E601)-MINIFS(AP:AP,$E:$E,$E601)),
100*(AP601-MINIFS(AP:AP,$E:$E,$E601))/(MAXIFS(AP:AP,$E:$E,$E601)-MINIFS(AP:AP,$E:$E,$E601))))</f>
        <v/>
      </c>
      <c r="DF601" s="223" t="str">
        <f t="array" ref="DF601">IF(AQ601="","",
IF(INDEX(Settings!$H:$H,MATCH(DF$1,Settings!$G:$G,0))=TRUE,
100-100*(AQ601-MINIFS(AQ:AQ,$E:$E,$E601))/(MAXIFS(AQ:AQ,$E:$E,$E601)-MINIFS(AQ:AQ,$E:$E,$E601)),
100*(AQ601-MINIFS(AQ:AQ,$E:$E,$E601))/(MAXIFS(AQ:AQ,$E:$E,$E601)-MINIFS(AQ:AQ,$E:$E,$E601))))</f>
        <v/>
      </c>
      <c r="DG601" s="223" t="str">
        <f t="array" ref="DG601">IF(AR601="","",
IF(INDEX(Settings!$H:$H,MATCH(DG$1,Settings!$G:$G,0))=TRUE,
100-100*(AR601-MINIFS(AR:AR,$E:$E,$E601))/(MAXIFS(AR:AR,$E:$E,$E601)-MINIFS(AR:AR,$E:$E,$E601)),
100*(AR601-MINIFS(AR:AR,$E:$E,$E601))/(MAXIFS(AR:AR,$E:$E,$E601)-MINIFS(AR:AR,$E:$E,$E601))))</f>
        <v/>
      </c>
      <c r="DH601" s="223" t="str">
        <f t="array" ref="DH601">IF(AS601="","",
IF(INDEX(Settings!$H:$H,MATCH(DH$1,Settings!$G:$G,0))=TRUE,
100-100*(AS601-MINIFS(AS:AS,$E:$E,$E601))/(MAXIFS(AS:AS,$E:$E,$E601)-MINIFS(AS:AS,$E:$E,$E601)),
100*(AS601-MINIFS(AS:AS,$E:$E,$E601))/(MAXIFS(AS:AS,$E:$E,$E601)-MINIFS(AS:AS,$E:$E,$E601))))</f>
        <v/>
      </c>
      <c r="DI601" s="223" t="str">
        <f t="array" ref="DI601">IF(AT601="","",
IF(INDEX(Settings!$H:$H,MATCH(DI$1,Settings!$G:$G,0))=TRUE,
100-100*(AT601-MINIFS(AT:AT,$E:$E,$E601))/(MAXIFS(AT:AT,$E:$E,$E601)-MINIFS(AT:AT,$E:$E,$E601)),
100*(AT601-MINIFS(AT:AT,$E:$E,$E601))/(MAXIFS(AT:AT,$E:$E,$E601)-MINIFS(AT:AT,$E:$E,$E601))))</f>
        <v/>
      </c>
      <c r="DJ601" s="223" t="str">
        <f t="array" ref="DJ601">IF(AU601="","",
IF(INDEX(Settings!$H:$H,MATCH(DJ$1,Settings!$G:$G,0))=TRUE,
100-100*(AU601-MINIFS(AU:AU,$E:$E,$E601))/(MAXIFS(AU:AU,$E:$E,$E601)-MINIFS(AU:AU,$E:$E,$E601)),
100*(AU601-MINIFS(AU:AU,$E:$E,$E601))/(MAXIFS(AU:AU,$E:$E,$E601)-MINIFS(AU:AU,$E:$E,$E601))))</f>
        <v/>
      </c>
      <c r="DK601" s="223" t="str">
        <f t="array" ref="DK601">IF(AV601="","",
IF(INDEX(Settings!$H:$H,MATCH(DK$1,Settings!$G:$G,0))=TRUE,
100-100*(AV601-MINIFS(AV:AV,$E:$E,$E601))/(MAXIFS(AV:AV,$E:$E,$E601)-MINIFS(AV:AV,$E:$E,$E601)),
100*(AV601-MINIFS(AV:AV,$E:$E,$E601))/(MAXIFS(AV:AV,$E:$E,$E601)-MINIFS(AV:AV,$E:$E,$E601))))</f>
        <v/>
      </c>
      <c r="DL601" s="223" t="str">
        <f t="array" ref="DL601">IF(AW601="","",
IF(INDEX(Settings!$H:$H,MATCH(DL$1,Settings!$G:$G,0))=TRUE,
100-100*(AW601-MINIFS(AW:AW,$E:$E,$E601))/(MAXIFS(AW:AW,$E:$E,$E601)-MINIFS(AW:AW,$E:$E,$E601)),
100*(AW601-MINIFS(AW:AW,$E:$E,$E601))/(MAXIFS(AW:AW,$E:$E,$E601)-MINIFS(AW:AW,$E:$E,$E601))))</f>
        <v/>
      </c>
      <c r="DM601" s="223" t="str">
        <f t="array" ref="DM601">IF(AX601="","",
IF(INDEX(Settings!$H:$H,MATCH(DM$1,Settings!$G:$G,0))=TRUE,
100-100*(AX601-MINIFS(AX:AX,$E:$E,$E601))/(MAXIFS(AX:AX,$E:$E,$E601)-MINIFS(AX:AX,$E:$E,$E601)),
100*(AX601-MINIFS(AX:AX,$E:$E,$E601))/(MAXIFS(AX:AX,$E:$E,$E601)-MINIFS(AX:AX,$E:$E,$E601))))</f>
        <v/>
      </c>
      <c r="DN601" s="223" t="str">
        <f t="array" ref="DN601">IF(AY601="","",
IF(INDEX(Settings!$H:$H,MATCH(DN$1,Settings!$G:$G,0))=TRUE,
100-100*(AY601-MINIFS(AY:AY,$E:$E,$E601))/(MAXIFS(AY:AY,$E:$E,$E601)-MINIFS(AY:AY,$E:$E,$E601)),
100*(AY601-MINIFS(AY:AY,$E:$E,$E601))/(MAXIFS(AY:AY,$E:$E,$E601)-MINIFS(AY:AY,$E:$E,$E601))))</f>
        <v/>
      </c>
      <c r="DO601" s="223" t="str">
        <f t="array" ref="DO601">IF(AZ601="","",
IF(INDEX(Settings!$H:$H,MATCH(DO$1,Settings!$G:$G,0))=TRUE,
100-100*(AZ601-MINIFS(AZ:AZ,$E:$E,$E601))/(MAXIFS(AZ:AZ,$E:$E,$E601)-MINIFS(AZ:AZ,$E:$E,$E601)),
100*(AZ601-MINIFS(AZ:AZ,$E:$E,$E601))/(MAXIFS(AZ:AZ,$E:$E,$E601)-MINIFS(AZ:AZ,$E:$E,$E601))))</f>
        <v/>
      </c>
      <c r="DP601" s="223" t="str">
        <f t="array" ref="DP601">IF(BA601="","",
IF(INDEX(Settings!$H:$H,MATCH(DP$1,Settings!$G:$G,0))=TRUE,
100-100*(BA601-MINIFS(BA:BA,$E:$E,$E601))/(MAXIFS(BA:BA,$E:$E,$E601)-MINIFS(BA:BA,$E:$E,$E601)),
100*(BA601-MINIFS(BA:BA,$E:$E,$E601))/(MAXIFS(BA:BA,$E:$E,$E601)-MINIFS(BA:BA,$E:$E,$E601))))</f>
        <v/>
      </c>
      <c r="DQ601" s="223" t="str">
        <f t="array" ref="DQ601">IF(BB601="","",
IF(INDEX(Settings!$H:$H,MATCH(DQ$1,Settings!$G:$G,0))=TRUE,
100-100*(BB601-MINIFS(BB:BB,$E:$E,$E601))/(MAXIFS(BB:BB,$E:$E,$E601)-MINIFS(BB:BB,$E:$E,$E601)),
100*(BB601-MINIFS(BB:BB,$E:$E,$E601))/(MAXIFS(BB:BB,$E:$E,$E601)-MINIFS(BB:BB,$E:$E,$E601))))</f>
        <v/>
      </c>
      <c r="DR601" s="223" t="str">
        <f t="array" ref="DR601">IF(BC601="","",
IF(INDEX(Settings!$H:$H,MATCH(DR$1,Settings!$G:$G,0))=TRUE,
100-100*(BC601-MINIFS(BC:BC,$E:$E,$E601))/(MAXIFS(BC:BC,$E:$E,$E601)-MINIFS(BC:BC,$E:$E,$E601)),
100*(BC601-MINIFS(BC:BC,$E:$E,$E601))/(MAXIFS(BC:BC,$E:$E,$E601)-MINIFS(BC:BC,$E:$E,$E601))))</f>
        <v/>
      </c>
      <c r="DS601" s="223" t="str">
        <f t="array" ref="DS601">IF(BD601="","",
IF(INDEX(Settings!$H:$H,MATCH(DS$1,Settings!$G:$G,0))=TRUE,
100-100*(BD601-MINIFS(BD:BD,$E:$E,$E601))/(MAXIFS(BD:BD,$E:$E,$E601)-MINIFS(BD:BD,$E:$E,$E601)),
100*(BD601-MINIFS(BD:BD,$E:$E,$E601))/(MAXIFS(BD:BD,$E:$E,$E601)-MINIFS(BD:BD,$E:$E,$E601))))</f>
        <v/>
      </c>
      <c r="DT601" s="223" t="str">
        <f t="array" ref="DT601">IF(BE601="","",
IF(INDEX(Settings!$H:$H,MATCH(DT$1,Settings!$G:$G,0))=TRUE,
100-100*(BE601-MINIFS(BE:BE,$E:$E,$E601))/(MAXIFS(BE:BE,$E:$E,$E601)-MINIFS(BE:BE,$E:$E,$E601)),
100*(BE601-MINIFS(BE:BE,$E:$E,$E601))/(MAXIFS(BE:BE,$E:$E,$E601)-MINIFS(BE:BE,$E:$E,$E601))))</f>
        <v/>
      </c>
      <c r="DU601" s="223" t="str">
        <f t="array" ref="DU601">IF(BF601="","",
IF(INDEX(Settings!$H:$H,MATCH(DU$1,Settings!$G:$G,0))=TRUE,
100-100*(BF601-MINIFS(BF:BF,$E:$E,$E601))/(MAXIFS(BF:BF,$E:$E,$E601)-MINIFS(BF:BF,$E:$E,$E601)),
100*(BF601-MINIFS(BF:BF,$E:$E,$E601))/(MAXIFS(BF:BF,$E:$E,$E601)-MINIFS(BF:BF,$E:$E,$E601))))</f>
        <v/>
      </c>
      <c r="DV601" s="223" t="str">
        <f t="array" ref="DV601">IF(BG601="","",
IF(INDEX(Settings!$H:$H,MATCH(DV$1,Settings!$G:$G,0))=TRUE,
100-100*(BG601-MINIFS(BG:BG,$E:$E,$E601))/(MAXIFS(BG:BG,$E:$E,$E601)-MINIFS(BG:BG,$E:$E,$E601)),
100*(BG601-MINIFS(BG:BG,$E:$E,$E601))/(MAXIFS(BG:BG,$E:$E,$E601)-MINIFS(BG:BG,$E:$E,$E601))))</f>
        <v/>
      </c>
      <c r="DW601" s="223" t="str">
        <f t="array" ref="DW601">IF(BH601="","",
IF(INDEX(Settings!$H:$H,MATCH(DW$1,Settings!$G:$G,0))=TRUE,
100-100*(BH601-MINIFS(BH:BH,$E:$E,$E601))/(MAXIFS(BH:BH,$E:$E,$E601)-MINIFS(BH:BH,$E:$E,$E601)),
100*(BH601-MINIFS(BH:BH,$E:$E,$E601))/(MAXIFS(BH:BH,$E:$E,$E601)-MINIFS(BH:BH,$E:$E,$E601))))</f>
        <v/>
      </c>
      <c r="DX601" s="223" t="str">
        <f t="array" ref="DX601">IF(BI601="","",
IF(INDEX(Settings!$H:$H,MATCH(DX$1,Settings!$G:$G,0))=TRUE,
100-100*(BI601-MINIFS(BI:BI,$E:$E,$E601))/(MAXIFS(BI:BI,$E:$E,$E601)-MINIFS(BI:BI,$E:$E,$E601)),
100*(BI601-MINIFS(BI:BI,$E:$E,$E601))/(MAXIFS(BI:BI,$E:$E,$E601)-MINIFS(BI:BI,$E:$E,$E601))))</f>
        <v/>
      </c>
      <c r="DY601" s="223" t="str">
        <f t="array" ref="DY601">IF(BJ601="","",
IF(INDEX(Settings!$H:$H,MATCH(DY$1,Settings!$G:$G,0))=TRUE,
100-100*(BJ601-MINIFS(BJ:BJ,$E:$E,$E601))/(MAXIFS(BJ:BJ,$E:$E,$E601)-MINIFS(BJ:BJ,$E:$E,$E601)),
100*(BJ601-MINIFS(BJ:BJ,$E:$E,$E601))/(MAXIFS(BJ:BJ,$E:$E,$E601)-MINIFS(BJ:BJ,$E:$E,$E601))))</f>
        <v/>
      </c>
      <c r="DZ601" s="225"/>
      <c r="EA601" s="225"/>
      <c r="EB601" s="225" t="str">
        <f t="shared" si="8"/>
        <v/>
      </c>
      <c r="EC601" s="225" t="str">
        <f t="shared" si="9"/>
        <v/>
      </c>
      <c r="ED601" s="225" t="str">
        <f t="shared" si="10"/>
        <v/>
      </c>
      <c r="EE601" s="225" t="str">
        <f t="shared" si="11"/>
        <v/>
      </c>
      <c r="EF601" s="225" t="str">
        <f t="shared" si="12"/>
        <v/>
      </c>
      <c r="EG601" s="225" t="str">
        <f t="shared" si="13"/>
        <v/>
      </c>
      <c r="EH601" s="225"/>
      <c r="EI601" s="225"/>
      <c r="EJ601" s="225"/>
      <c r="EK601" s="225"/>
      <c r="EL601" s="225"/>
      <c r="EM601" s="225"/>
    </row>
    <row r="602">
      <c r="A602" s="231"/>
      <c r="B602" s="231"/>
      <c r="C602" s="231"/>
      <c r="D602" s="231" t="str">
        <f t="array" ref="D602">IFERROR(INDEX(Profiles!$B:$B,MATCH($A602,Profiles!$A:$A,0)),"")</f>
        <v/>
      </c>
      <c r="E602" s="231"/>
      <c r="F602" s="231"/>
      <c r="G602" s="231"/>
      <c r="H602" s="231"/>
      <c r="I602" s="231" t="str">
        <f>IF(A602="","",IF(Settings!$N$3="DATE",F602&amp;": "&amp;TEXT(B602,"M/DD/YY"),F602&amp;": "&amp;H602))</f>
        <v/>
      </c>
      <c r="J602" s="231"/>
      <c r="K602" s="231"/>
      <c r="L602" s="231"/>
      <c r="M602" s="232" t="str">
        <f t="shared" si="14"/>
        <v/>
      </c>
      <c r="N602" s="231"/>
      <c r="O602" s="231"/>
      <c r="P602" s="231"/>
      <c r="Q602" s="231"/>
      <c r="R602" s="231"/>
      <c r="S602" s="230" t="str">
        <f>IFERROR(VLOOKUP(AF602, 'YOYO IR Scores'!A:C, 3, FALSE), "")
</f>
        <v/>
      </c>
      <c r="T602" s="231"/>
      <c r="U602" s="231"/>
      <c r="V602" s="231"/>
      <c r="W602" s="231"/>
      <c r="X602" s="233" t="str">
        <f t="shared" si="4"/>
        <v/>
      </c>
      <c r="Y602" s="234" t="str">
        <f t="shared" si="5"/>
        <v/>
      </c>
      <c r="Z602" s="234" t="str">
        <f t="shared" si="6"/>
        <v/>
      </c>
      <c r="AA602" s="233" t="str">
        <f t="shared" si="7"/>
        <v/>
      </c>
      <c r="AB602" s="232"/>
      <c r="AC602" s="232"/>
      <c r="AD602" s="232"/>
      <c r="AE602" s="232" t="str">
        <f>IFERROR(VLOOKUP(AF602, 'YOYO IR Scores'!A:C, 2, FALSE), "")</f>
        <v/>
      </c>
      <c r="AF602" s="232"/>
      <c r="AG602" s="23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c r="BD602" s="232"/>
      <c r="BE602" s="232"/>
      <c r="BF602" s="232"/>
      <c r="BG602" s="232"/>
      <c r="BH602" s="232"/>
      <c r="BI602" s="232"/>
      <c r="BJ602" s="232"/>
      <c r="BK602" s="232" t="str">
        <f t="array" ref="BK602">IF(J602="","",
IF(INDEX(Settings!$H:$H,MATCH(BY$1,Settings!$G:$G,0))=TRUE,
100-100*(J602-MIN(J:J))/(MAX(J:J)-MIN(J:J)),
100*(J602-MIN(J:J))/(MAX(J:J)-MIN(J:J))))</f>
        <v/>
      </c>
      <c r="BL602" s="232" t="str">
        <f t="array" ref="BL602">IF(J602="","",
IF(INDEX(Settings!$H:$H,MATCH(BY$1,Settings!$G:$G,0))=TRUE,
100-100*(J602-MINIFS(J:J,$E:$E,$E602))/(MAXIFS(J:J,$E:$E,$E602)-MINIFS(J:J,$E:$E,$E602)),
100*(J602-MINIFS(J:J,$E:$E,$E602))/(MAXIFS(J:J,$E:$E,$E602)-MINIFS(J:J,$E:$E,$E602))))</f>
        <v/>
      </c>
      <c r="BM602" s="232" t="str">
        <f t="array" ref="BM602">IF(J602="","",
IF(INDEX(Settings!$H:$H,MATCH(BY$1,Settings!$G:$G,0))=TRUE,
100-100*(J602-MINIFS(J:J,$E:$E,$E602,$I:$I,$I602))/(MAXIFS(J:J,$E:$E,$E602,$I:$I,$I602)-MINIFS(J:J,$E:$E,$E602,$I:$I,$I602)),
100*(J602-MINIFS(J:J,$E:$E,$E602,$I:$I,$I602))/(MAXIFS(J:J,$E:$E,$E602,$I:$I,$I602)-MINIFS(J:J,$E:$E,$E602,$I:$I,$I602))))</f>
        <v/>
      </c>
      <c r="BN602" s="231" t="str">
        <f t="array" ref="BN602">IF(J602="","",
IF(INDEX(Settings!$H:$H,MATCH(BY$1,Settings!$G:$G,0))=TRUE,
100-100*PERCENTRANK(J:J,J602),
100*PERCENTRANK(J:J,J602)))</f>
        <v/>
      </c>
      <c r="BO602" s="231" t="str">
        <f>IFERROR(__xludf.DUMMYFUNCTION("IF(J602="""","""",
IF(INDEX(Settings!$H:$H,MATCH(BY$1,Settings!$G:$G,0))=TRUE,
100-100*PERCENTRANK(FILTER(J:J,$E:$E=$E602),J602),
100*PERCENTRANK(FILTER(J:J,$E:$E=$E602),J602)))"),"")</f>
        <v/>
      </c>
      <c r="BP602" s="231" t="str">
        <f>IFERROR(__xludf.DUMMYFUNCTION("IF(J602="""","""",
IF(INDEX(Settings!$H:$H,MATCH(BY$1,Settings!$G:$G,0))=TRUE,
100-100*PERCENTRANK(FILTER(J:J,$E:$E=$E602,$I:$I=$I602),J602),
100*PERCENTRANK(FILTER(J:J,$E:$E=$E602,$I:$I=$I602),J602)))"),"")</f>
        <v/>
      </c>
      <c r="BQ602" s="233" t="str">
        <f t="array" ref="BQ602">IF(J602="","",
IF(INDEX(Settings!$H:$H,MATCH(BY$1,Settings!$G:$G,0))=TRUE,
-1*(J602-AVERAGE(J:J))/STDEV(J:J),
(J602-AVERAGE(J:J))/STDEV(J:J)))</f>
        <v/>
      </c>
      <c r="BR602" s="233" t="str">
        <f>IFERROR(__xludf.DUMMYFUNCTION("IF(J602="""","""",
IF(INDEX(Settings!$H:$H,MATCH(BY$1,Settings!$G:$G,0))=TRUE,
-1*(J602-AVERAGEIFS(J:J,$E:$E,$E602))/STDEV(FILTER(J:J,$E:$E=$E602)),
(J602-AVERAGEIFS(J:J,$E:$E,$E602))/STDEV(FILTER(J:J,$E:$E=$E602))))"),"")</f>
        <v/>
      </c>
      <c r="BS602" s="233"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1"/>
      <c r="BX602" s="231"/>
      <c r="BY602" s="232" t="str">
        <f t="array" ref="BY602">IF(J602="","",
IF(INDEX(Settings!$H:$H,MATCH(BY$1,Settings!$G:$G,0))=TRUE,
100-100*(J602-MINIFS(J:J,$E:$E,$E602))/(MAXIFS(J:J,$E:$E,$E602)-MINIFS(J:J,$E:$E,$E602)),
100*(J602-MINIFS(J:J,$E:$E,$E602))/(MAXIFS(J:J,$E:$E,$E602)-MINIFS(J:J,$E:$E,$E602))))</f>
        <v/>
      </c>
      <c r="BZ602" s="232" t="str">
        <f t="array" ref="BZ602">IF(K602="","",
IF(INDEX(Settings!$H:$H,MATCH(BZ$1,Settings!$G:$G,0))=TRUE,
100-100*(K602-MINIFS(K:K,$E:$E,$E602))/(MAXIFS(K:K,$E:$E,$E602)-MINIFS(K:K,$E:$E,$E602)),
100*(K602-MINIFS(K:K,$E:$E,$E602))/(MAXIFS(K:K,$E:$E,$E602)-MINIFS(K:K,$E:$E,$E602))))</f>
        <v/>
      </c>
      <c r="CA602" s="232" t="str">
        <f t="array" ref="CA602">IF(L602="","",
IF(INDEX(Settings!$H:$H,MATCH(CA$1,Settings!$G:$G,0))=TRUE,
100-100*(L602-MINIFS(L:L,$E:$E,$E602))/(MAXIFS(L:L,$E:$E,$E602)-MINIFS(L:L,$E:$E,$E602)),
100*(L602-MINIFS(L:L,$E:$E,$E602))/(MAXIFS(L:L,$E:$E,$E602)-MINIFS(L:L,$E:$E,$E602))))</f>
        <v/>
      </c>
      <c r="CB602" s="232" t="str">
        <f t="array" ref="CB602">IF(M602="","",
IF(INDEX(Settings!$H:$H,MATCH(CB$1,Settings!$G:$G,0))=TRUE,
100-100*(M602-MINIFS(M:M,$E:$E,$E602))/(MAXIFS(M:M,$E:$E,$E602)-MINIFS(M:M,$E:$E,$E602)),
100*(M602-MINIFS(M:M,$E:$E,$E602))/(MAXIFS(M:M,$E:$E,$E602)-MINIFS(M:M,$E:$E,$E602))))</f>
        <v/>
      </c>
      <c r="CC602" s="232" t="str">
        <f t="array" ref="CC602">IF(N602="","",
IF(INDEX(Settings!$H:$H,MATCH(CC$1,Settings!$G:$G,0))=TRUE,
100-100*(N602-MINIFS(N:N,$E:$E,$E602))/(MAXIFS(N:N,$E:$E,$E602)-MINIFS(N:N,$E:$E,$E602)),
100*(N602-MINIFS(N:N,$E:$E,$E602))/(MAXIFS(N:N,$E:$E,$E602)-MINIFS(N:N,$E:$E,$E602))))</f>
        <v/>
      </c>
      <c r="CD602" s="232" t="str">
        <f t="array" ref="CD602">IF(O602="","",
IF(INDEX(Settings!$H:$H,MATCH(CD$1,Settings!$G:$G,0))=TRUE,
100-100*(O602-MINIFS(O:O,$E:$E,$E602))/(MAXIFS(O:O,$E:$E,$E602)-MINIFS(O:O,$E:$E,$E602)),
100*(O602-MINIFS(O:O,$E:$E,$E602))/(MAXIFS(O:O,$E:$E,$E602)-MINIFS(O:O,$E:$E,$E602))))</f>
        <v/>
      </c>
      <c r="CE602" s="232" t="str">
        <f t="array" ref="CE602">IF(P602="","",
IF(INDEX(Settings!$H:$H,MATCH(CE$1,Settings!$G:$G,0))=TRUE,
100-100*(P602-MINIFS(P:P,$E:$E,$E602))/(MAXIFS(P:P,$E:$E,$E602)-MINIFS(P:P,$E:$E,$E602)),
100*(P602-MINIFS(P:P,$E:$E,$E602))/(MAXIFS(P:P,$E:$E,$E602)-MINIFS(P:P,$E:$E,$E602))))</f>
        <v/>
      </c>
      <c r="CF602" s="232" t="str">
        <f t="array" ref="CF602">IF(Q602="","",
IF(INDEX(Settings!$H:$H,MATCH(CF$1,Settings!$G:$G,0))=TRUE,
100-100*(Q602-MINIFS(Q:Q,$E:$E,$E602))/(MAXIFS(Q:Q,$E:$E,$E602)-MINIFS(Q:Q,$E:$E,$E602)),
100*(Q602-MINIFS(Q:Q,$E:$E,$E602))/(MAXIFS(Q:Q,$E:$E,$E602)-MINIFS(Q:Q,$E:$E,$E602))))</f>
        <v/>
      </c>
      <c r="CG602" s="232" t="str">
        <f t="array" ref="CG602">IF(R602="","",
IF(INDEX(Settings!$H:$H,MATCH(CG$1,Settings!$G:$G,0))=TRUE,
100-100*(R602-MINIFS(R:R,$E:$E,$E602))/(MAXIFS(R:R,$E:$E,$E602)-MINIFS(R:R,$E:$E,$E602)),
100*(R602-MINIFS(R:R,$E:$E,$E602))/(MAXIFS(R:R,$E:$E,$E602)-MINIFS(R:R,$E:$E,$E602))))</f>
        <v/>
      </c>
      <c r="CH602" s="232" t="str">
        <f t="array" ref="CH602">IF(S602="","",
IF(INDEX(Settings!$H:$H,MATCH(CH$1,Settings!$G:$G,0))=TRUE,
100-100*(S602-MINIFS(S:S,$E:$E,$E602))/(MAXIFS(S:S,$E:$E,$E602)-MINIFS(S:S,$E:$E,$E602)),
100*(S602-MINIFS(S:S,$E:$E,$E602))/(MAXIFS(S:S,$E:$E,$E602)-MINIFS(S:S,$E:$E,$E602))))</f>
        <v/>
      </c>
      <c r="CI602" s="232" t="str">
        <f t="array" ref="CI602">IF(T602="","",
IF(INDEX(Settings!$H:$H,MATCH(CI$1,Settings!$G:$G,0))=TRUE,
100-100*(T602-MINIFS(T:T,$E:$E,$E602))/(MAXIFS(T:T,$E:$E,$E602)-MINIFS(T:T,$E:$E,$E602)),
100*(T602-MINIFS(T:T,$E:$E,$E602))/(MAXIFS(T:T,$E:$E,$E602)-MINIFS(T:T,$E:$E,$E602))))</f>
        <v/>
      </c>
      <c r="CJ602" s="232" t="str">
        <f t="array" ref="CJ602">IF(U602="","",
IF(INDEX(Settings!$H:$H,MATCH(CJ$1,Settings!$G:$G,0))=TRUE,
100-100*(U602-MINIFS(U:U,$E:$E,$E602))/(MAXIFS(U:U,$E:$E,$E602)-MINIFS(U:U,$E:$E,$E602)),
100*(U602-MINIFS(U:U,$E:$E,$E602))/(MAXIFS(U:U,$E:$E,$E602)-MINIFS(U:U,$E:$E,$E602))))</f>
        <v/>
      </c>
      <c r="CK602" s="232" t="str">
        <f t="array" ref="CK602">IF(V602="","",
IF(INDEX(Settings!$H:$H,MATCH(CK$1,Settings!$G:$G,0))=TRUE,
100-100*(V602-MINIFS(V:V,$E:$E,$E602))/(MAXIFS(V:V,$E:$E,$E602)-MINIFS(V:V,$E:$E,$E602)),
100*(V602-MINIFS(V:V,$E:$E,$E602))/(MAXIFS(V:V,$E:$E,$E602)-MINIFS(V:V,$E:$E,$E602))))</f>
        <v/>
      </c>
      <c r="CL602" s="232" t="str">
        <f t="array" ref="CL602">IF(W602="","",
IF(INDEX(Settings!$H:$H,MATCH(CL$1,Settings!$G:$G,0))=TRUE,
100-100*(W602-MINIFS(W:W,$E:$E,$E602))/(MAXIFS(W:W,$E:$E,$E602)-MINIFS(W:W,$E:$E,$E602)),
100*(W602-MINIFS(W:W,$E:$E,$E602))/(MAXIFS(W:W,$E:$E,$E602)-MINIFS(W:W,$E:$E,$E602))))</f>
        <v/>
      </c>
      <c r="CM602" s="232" t="str">
        <f t="array" ref="CM602">IF(X602="","",
IF(INDEX(Settings!$H:$H,MATCH(CM$1,Settings!$G:$G,0))=TRUE,
100-100*(X602-MINIFS(X:X,$E:$E,$E602))/(MAXIFS(X:X,$E:$E,$E602)-MINIFS(X:X,$E:$E,$E602)),
100*(X602-MINIFS(X:X,$E:$E,$E602))/(MAXIFS(X:X,$E:$E,$E602)-MINIFS(X:X,$E:$E,$E602))))</f>
        <v/>
      </c>
      <c r="CN602" s="232" t="str">
        <f t="array" ref="CN602">IF(Y602="","",
IF(INDEX(Settings!$H:$H,MATCH(CN$1,Settings!$G:$G,0))=TRUE,
100-100*(Y602-MINIFS(Y:Y,$E:$E,$E602))/(MAXIFS(Y:Y,$E:$E,$E602)-MINIFS(Y:Y,$E:$E,$E602)),
100*(Y602-MINIFS(Y:Y,$E:$E,$E602))/(MAXIFS(Y:Y,$E:$E,$E602)-MINIFS(Y:Y,$E:$E,$E602))))</f>
        <v/>
      </c>
      <c r="CO602" s="232" t="str">
        <f t="array" ref="CO602">IF(Z602="","",
IF(INDEX(Settings!$H:$H,MATCH(CO$1,Settings!$G:$G,0))=TRUE,
100-100*(Z602-MINIFS(Z:Z,$E:$E,$E602))/(MAXIFS(Z:Z,$E:$E,$E602)-MINIFS(Z:Z,$E:$E,$E602)),
100*(Z602-MINIFS(Z:Z,$E:$E,$E602))/(MAXIFS(Z:Z,$E:$E,$E602)-MINIFS(Z:Z,$E:$E,$E602))))</f>
        <v/>
      </c>
      <c r="CP602" s="232" t="str">
        <f t="array" ref="CP602">IF(AA602="","",
IF(INDEX(Settings!$H:$H,MATCH(CP$1,Settings!$G:$G,0))=TRUE,
100-100*(AA602-MINIFS(AA:AA,$E:$E,$E602))/(MAXIFS(AA:AA,$E:$E,$E602)-MINIFS(AA:AA,$E:$E,$E602)),
100*(AA602-MINIFS(AA:AA,$E:$E,$E602))/(MAXIFS(AA:AA,$E:$E,$E602)-MINIFS(AA:AA,$E:$E,$E602))))</f>
        <v/>
      </c>
      <c r="CQ602" s="232" t="str">
        <f t="array" ref="CQ602">IF(AB602="","",
IF(INDEX(Settings!$H:$H,MATCH(CQ$1,Settings!$G:$G,0))=TRUE,
100-100*(AB602-MINIFS(AB:AB,$E:$E,$E602))/(MAXIFS(AB:AB,$E:$E,$E602)-MINIFS(AB:AB,$E:$E,$E602)),
100*(AB602-MINIFS(AB:AB,$E:$E,$E602))/(MAXIFS(AB:AB,$E:$E,$E602)-MINIFS(AB:AB,$E:$E,$E602))))</f>
        <v/>
      </c>
      <c r="CR602" s="232" t="str">
        <f t="array" ref="CR602">IF(AC602="","",
IF(INDEX(Settings!$H:$H,MATCH(CR$1,Settings!$G:$G,0))=TRUE,
100-100*(AC602-MINIFS(AC:AC,$E:$E,$E602))/(MAXIFS(AC:AC,$E:$E,$E602)-MINIFS(AC:AC,$E:$E,$E602)),
100*(AC602-MINIFS(AC:AC,$E:$E,$E602))/(MAXIFS(AC:AC,$E:$E,$E602)-MINIFS(AC:AC,$E:$E,$E602))))</f>
        <v/>
      </c>
      <c r="CS602" s="232" t="str">
        <f t="array" ref="CS602">IF(AD602="","",
IF(INDEX(Settings!$H:$H,MATCH(CS$1,Settings!$G:$G,0))=TRUE,
100-100*(AD602-MINIFS(AD:AD,$E:$E,$E602))/(MAXIFS(AD:AD,$E:$E,$E602)-MINIFS(AD:AD,$E:$E,$E602)),
100*(AD602-MINIFS(AD:AD,$E:$E,$E602))/(MAXIFS(AD:AD,$E:$E,$E602)-MINIFS(AD:AD,$E:$E,$E602))))</f>
        <v/>
      </c>
      <c r="CT602" s="232" t="str">
        <f t="array" ref="CT602">IF(AE602="","",
IF(INDEX(Settings!$H:$H,MATCH(CT$1,Settings!$G:$G,0))=TRUE,
100-100*(AE602-MINIFS(AE:AE,$E:$E,$E602))/(MAXIFS(AE:AE,$E:$E,$E602)-MINIFS(AE:AE,$E:$E,$E602)),
100*(AE602-MINIFS(AE:AE,$E:$E,$E602))/(MAXIFS(AE:AE,$E:$E,$E602)-MINIFS(AE:AE,$E:$E,$E602))))</f>
        <v/>
      </c>
      <c r="CU602" s="232" t="str">
        <f t="array" ref="CU602">IF(AF602="","",
IF(INDEX(Settings!$H:$H,MATCH(CU$1,Settings!$G:$G,0))=TRUE,
100-100*(AF602-MINIFS(AF:AF,$E:$E,$E602))/(MAXIFS(AF:AF,$E:$E,$E602)-MINIFS(AF:AF,$E:$E,$E602)),
100*(AF602-MINIFS(AF:AF,$E:$E,$E602))/(MAXIFS(AF:AF,$E:$E,$E602)-MINIFS(AF:AF,$E:$E,$E602))))</f>
        <v/>
      </c>
      <c r="CV602" s="232" t="str">
        <f t="array" ref="CV602">IF(AG602="","",
IF(INDEX(Settings!$H:$H,MATCH(CV$1,Settings!$G:$G,0))=TRUE,
100-100*(AG602-MINIFS(AG:AG,$E:$E,$E602))/(MAXIFS(AG:AG,$E:$E,$E602)-MINIFS(AG:AG,$E:$E,$E602)),
100*(AG602-MINIFS(AG:AG,$E:$E,$E602))/(MAXIFS(AG:AG,$E:$E,$E602)-MINIFS(AG:AG,$E:$E,$E602))))</f>
        <v/>
      </c>
      <c r="CW602" s="232" t="str">
        <f t="array" ref="CW602">IF(AH602="","",
IF(INDEX(Settings!$H:$H,MATCH(CW$1,Settings!$G:$G,0))=TRUE,
100-100*(AH602-MINIFS(AH:AH,$E:$E,$E602))/(MAXIFS(AH:AH,$E:$E,$E602)-MINIFS(AH:AH,$E:$E,$E602)),
100*(AH602-MINIFS(AH:AH,$E:$E,$E602))/(MAXIFS(AH:AH,$E:$E,$E602)-MINIFS(AH:AH,$E:$E,$E602))))</f>
        <v/>
      </c>
      <c r="CX602" s="232" t="str">
        <f t="array" ref="CX602">IF(AI602="","",
IF(INDEX(Settings!$H:$H,MATCH(CX$1,Settings!$G:$G,0))=TRUE,
100-100*(AI602-MINIFS(AI:AI,$E:$E,$E602))/(MAXIFS(AI:AI,$E:$E,$E602)-MINIFS(AI:AI,$E:$E,$E602)),
100*(AI602-MINIFS(AI:AI,$E:$E,$E602))/(MAXIFS(AI:AI,$E:$E,$E602)-MINIFS(AI:AI,$E:$E,$E602))))</f>
        <v/>
      </c>
      <c r="CY602" s="232" t="str">
        <f t="array" ref="CY602">IF(AJ602="","",
IF(INDEX(Settings!$H:$H,MATCH(CY$1,Settings!$G:$G,0))=TRUE,
100-100*(AJ602-MINIFS(AJ:AJ,$E:$E,$E602))/(MAXIFS(AJ:AJ,$E:$E,$E602)-MINIFS(AJ:AJ,$E:$E,$E602)),
100*(AJ602-MINIFS(AJ:AJ,$E:$E,$E602))/(MAXIFS(AJ:AJ,$E:$E,$E602)-MINIFS(AJ:AJ,$E:$E,$E602))))</f>
        <v/>
      </c>
      <c r="CZ602" s="232" t="str">
        <f t="array" ref="CZ602">IF(AK602="","",
IF(INDEX(Settings!$H:$H,MATCH(CZ$1,Settings!$G:$G,0))=TRUE,
100-100*(AK602-MINIFS(AK:AK,$E:$E,$E602))/(MAXIFS(AK:AK,$E:$E,$E602)-MINIFS(AK:AK,$E:$E,$E602)),
100*(AK602-MINIFS(AK:AK,$E:$E,$E602))/(MAXIFS(AK:AK,$E:$E,$E602)-MINIFS(AK:AK,$E:$E,$E602))))</f>
        <v/>
      </c>
      <c r="DA602" s="232" t="str">
        <f t="array" ref="DA602">IF(AL602="","",
IF(INDEX(Settings!$H:$H,MATCH(DA$1,Settings!$G:$G,0))=TRUE,
100-100*(AL602-MINIFS(AL:AL,$E:$E,$E602))/(MAXIFS(AL:AL,$E:$E,$E602)-MINIFS(AL:AL,$E:$E,$E602)),
100*(AL602-MINIFS(AL:AL,$E:$E,$E602))/(MAXIFS(AL:AL,$E:$E,$E602)-MINIFS(AL:AL,$E:$E,$E602))))</f>
        <v/>
      </c>
      <c r="DB602" s="232" t="str">
        <f t="array" ref="DB602">IF(AM602="","",
IF(INDEX(Settings!$H:$H,MATCH(DB$1,Settings!$G:$G,0))=TRUE,
100-100*(AM602-MINIFS(AM:AM,$E:$E,$E602))/(MAXIFS(AM:AM,$E:$E,$E602)-MINIFS(AM:AM,$E:$E,$E602)),
100*(AM602-MINIFS(AM:AM,$E:$E,$E602))/(MAXIFS(AM:AM,$E:$E,$E602)-MINIFS(AM:AM,$E:$E,$E602))))</f>
        <v/>
      </c>
      <c r="DC602" s="232" t="str">
        <f t="array" ref="DC602">IF(AN602="","",
IF(INDEX(Settings!$H:$H,MATCH(DC$1,Settings!$G:$G,0))=TRUE,
100-100*(AN602-MINIFS(AN:AN,$E:$E,$E602))/(MAXIFS(AN:AN,$E:$E,$E602)-MINIFS(AN:AN,$E:$E,$E602)),
100*(AN602-MINIFS(AN:AN,$E:$E,$E602))/(MAXIFS(AN:AN,$E:$E,$E602)-MINIFS(AN:AN,$E:$E,$E602))))</f>
        <v/>
      </c>
      <c r="DD602" s="232" t="str">
        <f t="array" ref="DD602">IF(AO602="","",
IF(INDEX(Settings!$H:$H,MATCH(DD$1,Settings!$G:$G,0))=TRUE,
100-100*(AO602-MINIFS(AO:AO,$E:$E,$E602))/(MAXIFS(AO:AO,$E:$E,$E602)-MINIFS(AO:AO,$E:$E,$E602)),
100*(AO602-MINIFS(AO:AO,$E:$E,$E602))/(MAXIFS(AO:AO,$E:$E,$E602)-MINIFS(AO:AO,$E:$E,$E602))))</f>
        <v/>
      </c>
      <c r="DE602" s="232" t="str">
        <f t="array" ref="DE602">IF(AP602="","",
IF(INDEX(Settings!$H:$H,MATCH(DE$1,Settings!$G:$G,0))=TRUE,
100-100*(AP602-MINIFS(AP:AP,$E:$E,$E602))/(MAXIFS(AP:AP,$E:$E,$E602)-MINIFS(AP:AP,$E:$E,$E602)),
100*(AP602-MINIFS(AP:AP,$E:$E,$E602))/(MAXIFS(AP:AP,$E:$E,$E602)-MINIFS(AP:AP,$E:$E,$E602))))</f>
        <v/>
      </c>
      <c r="DF602" s="232" t="str">
        <f t="array" ref="DF602">IF(AQ602="","",
IF(INDEX(Settings!$H:$H,MATCH(DF$1,Settings!$G:$G,0))=TRUE,
100-100*(AQ602-MINIFS(AQ:AQ,$E:$E,$E602))/(MAXIFS(AQ:AQ,$E:$E,$E602)-MINIFS(AQ:AQ,$E:$E,$E602)),
100*(AQ602-MINIFS(AQ:AQ,$E:$E,$E602))/(MAXIFS(AQ:AQ,$E:$E,$E602)-MINIFS(AQ:AQ,$E:$E,$E602))))</f>
        <v/>
      </c>
      <c r="DG602" s="232" t="str">
        <f t="array" ref="DG602">IF(AR602="","",
IF(INDEX(Settings!$H:$H,MATCH(DG$1,Settings!$G:$G,0))=TRUE,
100-100*(AR602-MINIFS(AR:AR,$E:$E,$E602))/(MAXIFS(AR:AR,$E:$E,$E602)-MINIFS(AR:AR,$E:$E,$E602)),
100*(AR602-MINIFS(AR:AR,$E:$E,$E602))/(MAXIFS(AR:AR,$E:$E,$E602)-MINIFS(AR:AR,$E:$E,$E602))))</f>
        <v/>
      </c>
      <c r="DH602" s="232" t="str">
        <f t="array" ref="DH602">IF(AS602="","",
IF(INDEX(Settings!$H:$H,MATCH(DH$1,Settings!$G:$G,0))=TRUE,
100-100*(AS602-MINIFS(AS:AS,$E:$E,$E602))/(MAXIFS(AS:AS,$E:$E,$E602)-MINIFS(AS:AS,$E:$E,$E602)),
100*(AS602-MINIFS(AS:AS,$E:$E,$E602))/(MAXIFS(AS:AS,$E:$E,$E602)-MINIFS(AS:AS,$E:$E,$E602))))</f>
        <v/>
      </c>
      <c r="DI602" s="232" t="str">
        <f t="array" ref="DI602">IF(AT602="","",
IF(INDEX(Settings!$H:$H,MATCH(DI$1,Settings!$G:$G,0))=TRUE,
100-100*(AT602-MINIFS(AT:AT,$E:$E,$E602))/(MAXIFS(AT:AT,$E:$E,$E602)-MINIFS(AT:AT,$E:$E,$E602)),
100*(AT602-MINIFS(AT:AT,$E:$E,$E602))/(MAXIFS(AT:AT,$E:$E,$E602)-MINIFS(AT:AT,$E:$E,$E602))))</f>
        <v/>
      </c>
      <c r="DJ602" s="232" t="str">
        <f t="array" ref="DJ602">IF(AU602="","",
IF(INDEX(Settings!$H:$H,MATCH(DJ$1,Settings!$G:$G,0))=TRUE,
100-100*(AU602-MINIFS(AU:AU,$E:$E,$E602))/(MAXIFS(AU:AU,$E:$E,$E602)-MINIFS(AU:AU,$E:$E,$E602)),
100*(AU602-MINIFS(AU:AU,$E:$E,$E602))/(MAXIFS(AU:AU,$E:$E,$E602)-MINIFS(AU:AU,$E:$E,$E602))))</f>
        <v/>
      </c>
      <c r="DK602" s="232" t="str">
        <f t="array" ref="DK602">IF(AV602="","",
IF(INDEX(Settings!$H:$H,MATCH(DK$1,Settings!$G:$G,0))=TRUE,
100-100*(AV602-MINIFS(AV:AV,$E:$E,$E602))/(MAXIFS(AV:AV,$E:$E,$E602)-MINIFS(AV:AV,$E:$E,$E602)),
100*(AV602-MINIFS(AV:AV,$E:$E,$E602))/(MAXIFS(AV:AV,$E:$E,$E602)-MINIFS(AV:AV,$E:$E,$E602))))</f>
        <v/>
      </c>
      <c r="DL602" s="232" t="str">
        <f t="array" ref="DL602">IF(AW602="","",
IF(INDEX(Settings!$H:$H,MATCH(DL$1,Settings!$G:$G,0))=TRUE,
100-100*(AW602-MINIFS(AW:AW,$E:$E,$E602))/(MAXIFS(AW:AW,$E:$E,$E602)-MINIFS(AW:AW,$E:$E,$E602)),
100*(AW602-MINIFS(AW:AW,$E:$E,$E602))/(MAXIFS(AW:AW,$E:$E,$E602)-MINIFS(AW:AW,$E:$E,$E602))))</f>
        <v/>
      </c>
      <c r="DM602" s="232" t="str">
        <f t="array" ref="DM602">IF(AX602="","",
IF(INDEX(Settings!$H:$H,MATCH(DM$1,Settings!$G:$G,0))=TRUE,
100-100*(AX602-MINIFS(AX:AX,$E:$E,$E602))/(MAXIFS(AX:AX,$E:$E,$E602)-MINIFS(AX:AX,$E:$E,$E602)),
100*(AX602-MINIFS(AX:AX,$E:$E,$E602))/(MAXIFS(AX:AX,$E:$E,$E602)-MINIFS(AX:AX,$E:$E,$E602))))</f>
        <v/>
      </c>
      <c r="DN602" s="232" t="str">
        <f t="array" ref="DN602">IF(AY602="","",
IF(INDEX(Settings!$H:$H,MATCH(DN$1,Settings!$G:$G,0))=TRUE,
100-100*(AY602-MINIFS(AY:AY,$E:$E,$E602))/(MAXIFS(AY:AY,$E:$E,$E602)-MINIFS(AY:AY,$E:$E,$E602)),
100*(AY602-MINIFS(AY:AY,$E:$E,$E602))/(MAXIFS(AY:AY,$E:$E,$E602)-MINIFS(AY:AY,$E:$E,$E602))))</f>
        <v/>
      </c>
      <c r="DO602" s="232" t="str">
        <f t="array" ref="DO602">IF(AZ602="","",
IF(INDEX(Settings!$H:$H,MATCH(DO$1,Settings!$G:$G,0))=TRUE,
100-100*(AZ602-MINIFS(AZ:AZ,$E:$E,$E602))/(MAXIFS(AZ:AZ,$E:$E,$E602)-MINIFS(AZ:AZ,$E:$E,$E602)),
100*(AZ602-MINIFS(AZ:AZ,$E:$E,$E602))/(MAXIFS(AZ:AZ,$E:$E,$E602)-MINIFS(AZ:AZ,$E:$E,$E602))))</f>
        <v/>
      </c>
      <c r="DP602" s="232" t="str">
        <f t="array" ref="DP602">IF(BA602="","",
IF(INDEX(Settings!$H:$H,MATCH(DP$1,Settings!$G:$G,0))=TRUE,
100-100*(BA602-MINIFS(BA:BA,$E:$E,$E602))/(MAXIFS(BA:BA,$E:$E,$E602)-MINIFS(BA:BA,$E:$E,$E602)),
100*(BA602-MINIFS(BA:BA,$E:$E,$E602))/(MAXIFS(BA:BA,$E:$E,$E602)-MINIFS(BA:BA,$E:$E,$E602))))</f>
        <v/>
      </c>
      <c r="DQ602" s="232" t="str">
        <f t="array" ref="DQ602">IF(BB602="","",
IF(INDEX(Settings!$H:$H,MATCH(DQ$1,Settings!$G:$G,0))=TRUE,
100-100*(BB602-MINIFS(BB:BB,$E:$E,$E602))/(MAXIFS(BB:BB,$E:$E,$E602)-MINIFS(BB:BB,$E:$E,$E602)),
100*(BB602-MINIFS(BB:BB,$E:$E,$E602))/(MAXIFS(BB:BB,$E:$E,$E602)-MINIFS(BB:BB,$E:$E,$E602))))</f>
        <v/>
      </c>
      <c r="DR602" s="232" t="str">
        <f t="array" ref="DR602">IF(BC602="","",
IF(INDEX(Settings!$H:$H,MATCH(DR$1,Settings!$G:$G,0))=TRUE,
100-100*(BC602-MINIFS(BC:BC,$E:$E,$E602))/(MAXIFS(BC:BC,$E:$E,$E602)-MINIFS(BC:BC,$E:$E,$E602)),
100*(BC602-MINIFS(BC:BC,$E:$E,$E602))/(MAXIFS(BC:BC,$E:$E,$E602)-MINIFS(BC:BC,$E:$E,$E602))))</f>
        <v/>
      </c>
      <c r="DS602" s="232" t="str">
        <f t="array" ref="DS602">IF(BD602="","",
IF(INDEX(Settings!$H:$H,MATCH(DS$1,Settings!$G:$G,0))=TRUE,
100-100*(BD602-MINIFS(BD:BD,$E:$E,$E602))/(MAXIFS(BD:BD,$E:$E,$E602)-MINIFS(BD:BD,$E:$E,$E602)),
100*(BD602-MINIFS(BD:BD,$E:$E,$E602))/(MAXIFS(BD:BD,$E:$E,$E602)-MINIFS(BD:BD,$E:$E,$E602))))</f>
        <v/>
      </c>
      <c r="DT602" s="232" t="str">
        <f t="array" ref="DT602">IF(BE602="","",
IF(INDEX(Settings!$H:$H,MATCH(DT$1,Settings!$G:$G,0))=TRUE,
100-100*(BE602-MINIFS(BE:BE,$E:$E,$E602))/(MAXIFS(BE:BE,$E:$E,$E602)-MINIFS(BE:BE,$E:$E,$E602)),
100*(BE602-MINIFS(BE:BE,$E:$E,$E602))/(MAXIFS(BE:BE,$E:$E,$E602)-MINIFS(BE:BE,$E:$E,$E602))))</f>
        <v/>
      </c>
      <c r="DU602" s="232" t="str">
        <f t="array" ref="DU602">IF(BF602="","",
IF(INDEX(Settings!$H:$H,MATCH(DU$1,Settings!$G:$G,0))=TRUE,
100-100*(BF602-MINIFS(BF:BF,$E:$E,$E602))/(MAXIFS(BF:BF,$E:$E,$E602)-MINIFS(BF:BF,$E:$E,$E602)),
100*(BF602-MINIFS(BF:BF,$E:$E,$E602))/(MAXIFS(BF:BF,$E:$E,$E602)-MINIFS(BF:BF,$E:$E,$E602))))</f>
        <v/>
      </c>
      <c r="DV602" s="232" t="str">
        <f t="array" ref="DV602">IF(BG602="","",
IF(INDEX(Settings!$H:$H,MATCH(DV$1,Settings!$G:$G,0))=TRUE,
100-100*(BG602-MINIFS(BG:BG,$E:$E,$E602))/(MAXIFS(BG:BG,$E:$E,$E602)-MINIFS(BG:BG,$E:$E,$E602)),
100*(BG602-MINIFS(BG:BG,$E:$E,$E602))/(MAXIFS(BG:BG,$E:$E,$E602)-MINIFS(BG:BG,$E:$E,$E602))))</f>
        <v/>
      </c>
      <c r="DW602" s="232" t="str">
        <f t="array" ref="DW602">IF(BH602="","",
IF(INDEX(Settings!$H:$H,MATCH(DW$1,Settings!$G:$G,0))=TRUE,
100-100*(BH602-MINIFS(BH:BH,$E:$E,$E602))/(MAXIFS(BH:BH,$E:$E,$E602)-MINIFS(BH:BH,$E:$E,$E602)),
100*(BH602-MINIFS(BH:BH,$E:$E,$E602))/(MAXIFS(BH:BH,$E:$E,$E602)-MINIFS(BH:BH,$E:$E,$E602))))</f>
        <v/>
      </c>
      <c r="DX602" s="232" t="str">
        <f t="array" ref="DX602">IF(BI602="","",
IF(INDEX(Settings!$H:$H,MATCH(DX$1,Settings!$G:$G,0))=TRUE,
100-100*(BI602-MINIFS(BI:BI,$E:$E,$E602))/(MAXIFS(BI:BI,$E:$E,$E602)-MINIFS(BI:BI,$E:$E,$E602)),
100*(BI602-MINIFS(BI:BI,$E:$E,$E602))/(MAXIFS(BI:BI,$E:$E,$E602)-MINIFS(BI:BI,$E:$E,$E602))))</f>
        <v/>
      </c>
      <c r="DY602" s="232" t="str">
        <f t="array" ref="DY602">IF(BJ602="","",
IF(INDEX(Settings!$H:$H,MATCH(DY$1,Settings!$G:$G,0))=TRUE,
100-100*(BJ602-MINIFS(BJ:BJ,$E:$E,$E602))/(MAXIFS(BJ:BJ,$E:$E,$E602)-MINIFS(BJ:BJ,$E:$E,$E602)),
100*(BJ602-MINIFS(BJ:BJ,$E:$E,$E602))/(MAXIFS(BJ:BJ,$E:$E,$E602)-MINIFS(BJ:BJ,$E:$E,$E602))))</f>
        <v/>
      </c>
      <c r="DZ602" s="234"/>
      <c r="EA602" s="234"/>
      <c r="EB602" s="234" t="str">
        <f t="shared" si="8"/>
        <v/>
      </c>
      <c r="EC602" s="234" t="str">
        <f t="shared" si="9"/>
        <v/>
      </c>
      <c r="ED602" s="234" t="str">
        <f t="shared" si="10"/>
        <v/>
      </c>
      <c r="EE602" s="234" t="str">
        <f t="shared" si="11"/>
        <v/>
      </c>
      <c r="EF602" s="234" t="str">
        <f t="shared" si="12"/>
        <v/>
      </c>
      <c r="EG602" s="234" t="str">
        <f t="shared" si="13"/>
        <v/>
      </c>
      <c r="EH602" s="234"/>
      <c r="EI602" s="234"/>
      <c r="EJ602" s="234"/>
      <c r="EK602" s="234"/>
      <c r="EL602" s="234"/>
      <c r="EM602" s="234"/>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3" t="str">
        <f t="shared" si="14"/>
        <v/>
      </c>
      <c r="N603" s="49"/>
      <c r="O603" s="49"/>
      <c r="P603" s="49"/>
      <c r="Q603" s="49"/>
      <c r="R603" s="49"/>
      <c r="S603" s="222" t="str">
        <f>IFERROR(VLOOKUP(AF603, 'YOYO IR Scores'!A:C, 3, FALSE), "")
</f>
        <v/>
      </c>
      <c r="T603" s="49"/>
      <c r="U603" s="49"/>
      <c r="V603" s="49"/>
      <c r="W603" s="49"/>
      <c r="X603" s="224" t="str">
        <f t="shared" si="4"/>
        <v/>
      </c>
      <c r="Y603" s="225" t="str">
        <f t="shared" si="5"/>
        <v/>
      </c>
      <c r="Z603" s="225" t="str">
        <f t="shared" si="6"/>
        <v/>
      </c>
      <c r="AA603" s="224" t="str">
        <f t="shared" si="7"/>
        <v/>
      </c>
      <c r="AB603" s="223"/>
      <c r="AC603" s="223"/>
      <c r="AD603" s="223"/>
      <c r="AE603" s="223" t="str">
        <f>IFERROR(VLOOKUP(AF603, 'YOYO IR Scores'!A:C, 2, FALSE), "")</f>
        <v/>
      </c>
      <c r="AF603" s="223"/>
      <c r="AG603" s="223"/>
      <c r="AH603" s="223"/>
      <c r="AI603" s="223"/>
      <c r="AJ603" s="223"/>
      <c r="AK603" s="223"/>
      <c r="AL603" s="223"/>
      <c r="AM603" s="223"/>
      <c r="AN603" s="223"/>
      <c r="AO603" s="223"/>
      <c r="AP603" s="223"/>
      <c r="AQ603" s="223"/>
      <c r="AR603" s="223"/>
      <c r="AS603" s="223"/>
      <c r="AT603" s="223"/>
      <c r="AU603" s="223"/>
      <c r="AV603" s="223"/>
      <c r="AW603" s="223"/>
      <c r="AX603" s="223"/>
      <c r="AY603" s="223"/>
      <c r="AZ603" s="223"/>
      <c r="BA603" s="223"/>
      <c r="BB603" s="223"/>
      <c r="BC603" s="223"/>
      <c r="BD603" s="223"/>
      <c r="BE603" s="223"/>
      <c r="BF603" s="223"/>
      <c r="BG603" s="223"/>
      <c r="BH603" s="223"/>
      <c r="BI603" s="223"/>
      <c r="BJ603" s="223"/>
      <c r="BK603" s="223" t="str">
        <f t="array" ref="BK603">IF(J603="","",
IF(INDEX(Settings!$H:$H,MATCH(BY$1,Settings!$G:$G,0))=TRUE,
100-100*(J603-MIN(J:J))/(MAX(J:J)-MIN(J:J)),
100*(J603-MIN(J:J))/(MAX(J:J)-MIN(J:J))))</f>
        <v/>
      </c>
      <c r="BL603" s="223" t="str">
        <f t="array" ref="BL603">IF(J603="","",
IF(INDEX(Settings!$H:$H,MATCH(BY$1,Settings!$G:$G,0))=TRUE,
100-100*(J603-MINIFS(J:J,$E:$E,$E603))/(MAXIFS(J:J,$E:$E,$E603)-MINIFS(J:J,$E:$E,$E603)),
100*(J603-MINIFS(J:J,$E:$E,$E603))/(MAXIFS(J:J,$E:$E,$E603)-MINIFS(J:J,$E:$E,$E603))))</f>
        <v/>
      </c>
      <c r="BM603" s="223"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4" t="str">
        <f t="array" ref="BQ603">IF(J603="","",
IF(INDEX(Settings!$H:$H,MATCH(BY$1,Settings!$G:$G,0))=TRUE,
-1*(J603-AVERAGE(J:J))/STDEV(J:J),
(J603-AVERAGE(J:J))/STDEV(J:J)))</f>
        <v/>
      </c>
      <c r="BR603" s="224" t="str">
        <f>IFERROR(__xludf.DUMMYFUNCTION("IF(J603="""","""",
IF(INDEX(Settings!$H:$H,MATCH(BY$1,Settings!$G:$G,0))=TRUE,
-1*(J603-AVERAGEIFS(J:J,$E:$E,$E603))/STDEV(FILTER(J:J,$E:$E=$E603)),
(J603-AVERAGEIFS(J:J,$E:$E,$E603))/STDEV(FILTER(J:J,$E:$E=$E603))))"),"")</f>
        <v/>
      </c>
      <c r="BS603" s="224"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3" t="str">
        <f t="array" ref="BY603">IF(J603="","",
IF(INDEX(Settings!$H:$H,MATCH(BY$1,Settings!$G:$G,0))=TRUE,
100-100*(J603-MINIFS(J:J,$E:$E,$E603))/(MAXIFS(J:J,$E:$E,$E603)-MINIFS(J:J,$E:$E,$E603)),
100*(J603-MINIFS(J:J,$E:$E,$E603))/(MAXIFS(J:J,$E:$E,$E603)-MINIFS(J:J,$E:$E,$E603))))</f>
        <v/>
      </c>
      <c r="BZ603" s="223" t="str">
        <f t="array" ref="BZ603">IF(K603="","",
IF(INDEX(Settings!$H:$H,MATCH(BZ$1,Settings!$G:$G,0))=TRUE,
100-100*(K603-MINIFS(K:K,$E:$E,$E603))/(MAXIFS(K:K,$E:$E,$E603)-MINIFS(K:K,$E:$E,$E603)),
100*(K603-MINIFS(K:K,$E:$E,$E603))/(MAXIFS(K:K,$E:$E,$E603)-MINIFS(K:K,$E:$E,$E603))))</f>
        <v/>
      </c>
      <c r="CA603" s="223" t="str">
        <f t="array" ref="CA603">IF(L603="","",
IF(INDEX(Settings!$H:$H,MATCH(CA$1,Settings!$G:$G,0))=TRUE,
100-100*(L603-MINIFS(L:L,$E:$E,$E603))/(MAXIFS(L:L,$E:$E,$E603)-MINIFS(L:L,$E:$E,$E603)),
100*(L603-MINIFS(L:L,$E:$E,$E603))/(MAXIFS(L:L,$E:$E,$E603)-MINIFS(L:L,$E:$E,$E603))))</f>
        <v/>
      </c>
      <c r="CB603" s="223" t="str">
        <f t="array" ref="CB603">IF(M603="","",
IF(INDEX(Settings!$H:$H,MATCH(CB$1,Settings!$G:$G,0))=TRUE,
100-100*(M603-MINIFS(M:M,$E:$E,$E603))/(MAXIFS(M:M,$E:$E,$E603)-MINIFS(M:M,$E:$E,$E603)),
100*(M603-MINIFS(M:M,$E:$E,$E603))/(MAXIFS(M:M,$E:$E,$E603)-MINIFS(M:M,$E:$E,$E603))))</f>
        <v/>
      </c>
      <c r="CC603" s="223" t="str">
        <f t="array" ref="CC603">IF(N603="","",
IF(INDEX(Settings!$H:$H,MATCH(CC$1,Settings!$G:$G,0))=TRUE,
100-100*(N603-MINIFS(N:N,$E:$E,$E603))/(MAXIFS(N:N,$E:$E,$E603)-MINIFS(N:N,$E:$E,$E603)),
100*(N603-MINIFS(N:N,$E:$E,$E603))/(MAXIFS(N:N,$E:$E,$E603)-MINIFS(N:N,$E:$E,$E603))))</f>
        <v/>
      </c>
      <c r="CD603" s="223" t="str">
        <f t="array" ref="CD603">IF(O603="","",
IF(INDEX(Settings!$H:$H,MATCH(CD$1,Settings!$G:$G,0))=TRUE,
100-100*(O603-MINIFS(O:O,$E:$E,$E603))/(MAXIFS(O:O,$E:$E,$E603)-MINIFS(O:O,$E:$E,$E603)),
100*(O603-MINIFS(O:O,$E:$E,$E603))/(MAXIFS(O:O,$E:$E,$E603)-MINIFS(O:O,$E:$E,$E603))))</f>
        <v/>
      </c>
      <c r="CE603" s="223" t="str">
        <f t="array" ref="CE603">IF(P603="","",
IF(INDEX(Settings!$H:$H,MATCH(CE$1,Settings!$G:$G,0))=TRUE,
100-100*(P603-MINIFS(P:P,$E:$E,$E603))/(MAXIFS(P:P,$E:$E,$E603)-MINIFS(P:P,$E:$E,$E603)),
100*(P603-MINIFS(P:P,$E:$E,$E603))/(MAXIFS(P:P,$E:$E,$E603)-MINIFS(P:P,$E:$E,$E603))))</f>
        <v/>
      </c>
      <c r="CF603" s="223" t="str">
        <f t="array" ref="CF603">IF(Q603="","",
IF(INDEX(Settings!$H:$H,MATCH(CF$1,Settings!$G:$G,0))=TRUE,
100-100*(Q603-MINIFS(Q:Q,$E:$E,$E603))/(MAXIFS(Q:Q,$E:$E,$E603)-MINIFS(Q:Q,$E:$E,$E603)),
100*(Q603-MINIFS(Q:Q,$E:$E,$E603))/(MAXIFS(Q:Q,$E:$E,$E603)-MINIFS(Q:Q,$E:$E,$E603))))</f>
        <v/>
      </c>
      <c r="CG603" s="223" t="str">
        <f t="array" ref="CG603">IF(R603="","",
IF(INDEX(Settings!$H:$H,MATCH(CG$1,Settings!$G:$G,0))=TRUE,
100-100*(R603-MINIFS(R:R,$E:$E,$E603))/(MAXIFS(R:R,$E:$E,$E603)-MINIFS(R:R,$E:$E,$E603)),
100*(R603-MINIFS(R:R,$E:$E,$E603))/(MAXIFS(R:R,$E:$E,$E603)-MINIFS(R:R,$E:$E,$E603))))</f>
        <v/>
      </c>
      <c r="CH603" s="223" t="str">
        <f t="array" ref="CH603">IF(S603="","",
IF(INDEX(Settings!$H:$H,MATCH(CH$1,Settings!$G:$G,0))=TRUE,
100-100*(S603-MINIFS(S:S,$E:$E,$E603))/(MAXIFS(S:S,$E:$E,$E603)-MINIFS(S:S,$E:$E,$E603)),
100*(S603-MINIFS(S:S,$E:$E,$E603))/(MAXIFS(S:S,$E:$E,$E603)-MINIFS(S:S,$E:$E,$E603))))</f>
        <v/>
      </c>
      <c r="CI603" s="223" t="str">
        <f t="array" ref="CI603">IF(T603="","",
IF(INDEX(Settings!$H:$H,MATCH(CI$1,Settings!$G:$G,0))=TRUE,
100-100*(T603-MINIFS(T:T,$E:$E,$E603))/(MAXIFS(T:T,$E:$E,$E603)-MINIFS(T:T,$E:$E,$E603)),
100*(T603-MINIFS(T:T,$E:$E,$E603))/(MAXIFS(T:T,$E:$E,$E603)-MINIFS(T:T,$E:$E,$E603))))</f>
        <v/>
      </c>
      <c r="CJ603" s="223" t="str">
        <f t="array" ref="CJ603">IF(U603="","",
IF(INDEX(Settings!$H:$H,MATCH(CJ$1,Settings!$G:$G,0))=TRUE,
100-100*(U603-MINIFS(U:U,$E:$E,$E603))/(MAXIFS(U:U,$E:$E,$E603)-MINIFS(U:U,$E:$E,$E603)),
100*(U603-MINIFS(U:U,$E:$E,$E603))/(MAXIFS(U:U,$E:$E,$E603)-MINIFS(U:U,$E:$E,$E603))))</f>
        <v/>
      </c>
      <c r="CK603" s="223" t="str">
        <f t="array" ref="CK603">IF(V603="","",
IF(INDEX(Settings!$H:$H,MATCH(CK$1,Settings!$G:$G,0))=TRUE,
100-100*(V603-MINIFS(V:V,$E:$E,$E603))/(MAXIFS(V:V,$E:$E,$E603)-MINIFS(V:V,$E:$E,$E603)),
100*(V603-MINIFS(V:V,$E:$E,$E603))/(MAXIFS(V:V,$E:$E,$E603)-MINIFS(V:V,$E:$E,$E603))))</f>
        <v/>
      </c>
      <c r="CL603" s="223" t="str">
        <f t="array" ref="CL603">IF(W603="","",
IF(INDEX(Settings!$H:$H,MATCH(CL$1,Settings!$G:$G,0))=TRUE,
100-100*(W603-MINIFS(W:W,$E:$E,$E603))/(MAXIFS(W:W,$E:$E,$E603)-MINIFS(W:W,$E:$E,$E603)),
100*(W603-MINIFS(W:W,$E:$E,$E603))/(MAXIFS(W:W,$E:$E,$E603)-MINIFS(W:W,$E:$E,$E603))))</f>
        <v/>
      </c>
      <c r="CM603" s="223" t="str">
        <f t="array" ref="CM603">IF(X603="","",
IF(INDEX(Settings!$H:$H,MATCH(CM$1,Settings!$G:$G,0))=TRUE,
100-100*(X603-MINIFS(X:X,$E:$E,$E603))/(MAXIFS(X:X,$E:$E,$E603)-MINIFS(X:X,$E:$E,$E603)),
100*(X603-MINIFS(X:X,$E:$E,$E603))/(MAXIFS(X:X,$E:$E,$E603)-MINIFS(X:X,$E:$E,$E603))))</f>
        <v/>
      </c>
      <c r="CN603" s="223" t="str">
        <f t="array" ref="CN603">IF(Y603="","",
IF(INDEX(Settings!$H:$H,MATCH(CN$1,Settings!$G:$G,0))=TRUE,
100-100*(Y603-MINIFS(Y:Y,$E:$E,$E603))/(MAXIFS(Y:Y,$E:$E,$E603)-MINIFS(Y:Y,$E:$E,$E603)),
100*(Y603-MINIFS(Y:Y,$E:$E,$E603))/(MAXIFS(Y:Y,$E:$E,$E603)-MINIFS(Y:Y,$E:$E,$E603))))</f>
        <v/>
      </c>
      <c r="CO603" s="223" t="str">
        <f t="array" ref="CO603">IF(Z603="","",
IF(INDEX(Settings!$H:$H,MATCH(CO$1,Settings!$G:$G,0))=TRUE,
100-100*(Z603-MINIFS(Z:Z,$E:$E,$E603))/(MAXIFS(Z:Z,$E:$E,$E603)-MINIFS(Z:Z,$E:$E,$E603)),
100*(Z603-MINIFS(Z:Z,$E:$E,$E603))/(MAXIFS(Z:Z,$E:$E,$E603)-MINIFS(Z:Z,$E:$E,$E603))))</f>
        <v/>
      </c>
      <c r="CP603" s="223" t="str">
        <f t="array" ref="CP603">IF(AA603="","",
IF(INDEX(Settings!$H:$H,MATCH(CP$1,Settings!$G:$G,0))=TRUE,
100-100*(AA603-MINIFS(AA:AA,$E:$E,$E603))/(MAXIFS(AA:AA,$E:$E,$E603)-MINIFS(AA:AA,$E:$E,$E603)),
100*(AA603-MINIFS(AA:AA,$E:$E,$E603))/(MAXIFS(AA:AA,$E:$E,$E603)-MINIFS(AA:AA,$E:$E,$E603))))</f>
        <v/>
      </c>
      <c r="CQ603" s="223" t="str">
        <f t="array" ref="CQ603">IF(AB603="","",
IF(INDEX(Settings!$H:$H,MATCH(CQ$1,Settings!$G:$G,0))=TRUE,
100-100*(AB603-MINIFS(AB:AB,$E:$E,$E603))/(MAXIFS(AB:AB,$E:$E,$E603)-MINIFS(AB:AB,$E:$E,$E603)),
100*(AB603-MINIFS(AB:AB,$E:$E,$E603))/(MAXIFS(AB:AB,$E:$E,$E603)-MINIFS(AB:AB,$E:$E,$E603))))</f>
        <v/>
      </c>
      <c r="CR603" s="223" t="str">
        <f t="array" ref="CR603">IF(AC603="","",
IF(INDEX(Settings!$H:$H,MATCH(CR$1,Settings!$G:$G,0))=TRUE,
100-100*(AC603-MINIFS(AC:AC,$E:$E,$E603))/(MAXIFS(AC:AC,$E:$E,$E603)-MINIFS(AC:AC,$E:$E,$E603)),
100*(AC603-MINIFS(AC:AC,$E:$E,$E603))/(MAXIFS(AC:AC,$E:$E,$E603)-MINIFS(AC:AC,$E:$E,$E603))))</f>
        <v/>
      </c>
      <c r="CS603" s="223" t="str">
        <f t="array" ref="CS603">IF(AD603="","",
IF(INDEX(Settings!$H:$H,MATCH(CS$1,Settings!$G:$G,0))=TRUE,
100-100*(AD603-MINIFS(AD:AD,$E:$E,$E603))/(MAXIFS(AD:AD,$E:$E,$E603)-MINIFS(AD:AD,$E:$E,$E603)),
100*(AD603-MINIFS(AD:AD,$E:$E,$E603))/(MAXIFS(AD:AD,$E:$E,$E603)-MINIFS(AD:AD,$E:$E,$E603))))</f>
        <v/>
      </c>
      <c r="CT603" s="223" t="str">
        <f t="array" ref="CT603">IF(AE603="","",
IF(INDEX(Settings!$H:$H,MATCH(CT$1,Settings!$G:$G,0))=TRUE,
100-100*(AE603-MINIFS(AE:AE,$E:$E,$E603))/(MAXIFS(AE:AE,$E:$E,$E603)-MINIFS(AE:AE,$E:$E,$E603)),
100*(AE603-MINIFS(AE:AE,$E:$E,$E603))/(MAXIFS(AE:AE,$E:$E,$E603)-MINIFS(AE:AE,$E:$E,$E603))))</f>
        <v/>
      </c>
      <c r="CU603" s="223" t="str">
        <f t="array" ref="CU603">IF(AF603="","",
IF(INDEX(Settings!$H:$H,MATCH(CU$1,Settings!$G:$G,0))=TRUE,
100-100*(AF603-MINIFS(AF:AF,$E:$E,$E603))/(MAXIFS(AF:AF,$E:$E,$E603)-MINIFS(AF:AF,$E:$E,$E603)),
100*(AF603-MINIFS(AF:AF,$E:$E,$E603))/(MAXIFS(AF:AF,$E:$E,$E603)-MINIFS(AF:AF,$E:$E,$E603))))</f>
        <v/>
      </c>
      <c r="CV603" s="223" t="str">
        <f t="array" ref="CV603">IF(AG603="","",
IF(INDEX(Settings!$H:$H,MATCH(CV$1,Settings!$G:$G,0))=TRUE,
100-100*(AG603-MINIFS(AG:AG,$E:$E,$E603))/(MAXIFS(AG:AG,$E:$E,$E603)-MINIFS(AG:AG,$E:$E,$E603)),
100*(AG603-MINIFS(AG:AG,$E:$E,$E603))/(MAXIFS(AG:AG,$E:$E,$E603)-MINIFS(AG:AG,$E:$E,$E603))))</f>
        <v/>
      </c>
      <c r="CW603" s="223" t="str">
        <f t="array" ref="CW603">IF(AH603="","",
IF(INDEX(Settings!$H:$H,MATCH(CW$1,Settings!$G:$G,0))=TRUE,
100-100*(AH603-MINIFS(AH:AH,$E:$E,$E603))/(MAXIFS(AH:AH,$E:$E,$E603)-MINIFS(AH:AH,$E:$E,$E603)),
100*(AH603-MINIFS(AH:AH,$E:$E,$E603))/(MAXIFS(AH:AH,$E:$E,$E603)-MINIFS(AH:AH,$E:$E,$E603))))</f>
        <v/>
      </c>
      <c r="CX603" s="223" t="str">
        <f t="array" ref="CX603">IF(AI603="","",
IF(INDEX(Settings!$H:$H,MATCH(CX$1,Settings!$G:$G,0))=TRUE,
100-100*(AI603-MINIFS(AI:AI,$E:$E,$E603))/(MAXIFS(AI:AI,$E:$E,$E603)-MINIFS(AI:AI,$E:$E,$E603)),
100*(AI603-MINIFS(AI:AI,$E:$E,$E603))/(MAXIFS(AI:AI,$E:$E,$E603)-MINIFS(AI:AI,$E:$E,$E603))))</f>
        <v/>
      </c>
      <c r="CY603" s="223" t="str">
        <f t="array" ref="CY603">IF(AJ603="","",
IF(INDEX(Settings!$H:$H,MATCH(CY$1,Settings!$G:$G,0))=TRUE,
100-100*(AJ603-MINIFS(AJ:AJ,$E:$E,$E603))/(MAXIFS(AJ:AJ,$E:$E,$E603)-MINIFS(AJ:AJ,$E:$E,$E603)),
100*(AJ603-MINIFS(AJ:AJ,$E:$E,$E603))/(MAXIFS(AJ:AJ,$E:$E,$E603)-MINIFS(AJ:AJ,$E:$E,$E603))))</f>
        <v/>
      </c>
      <c r="CZ603" s="223" t="str">
        <f t="array" ref="CZ603">IF(AK603="","",
IF(INDEX(Settings!$H:$H,MATCH(CZ$1,Settings!$G:$G,0))=TRUE,
100-100*(AK603-MINIFS(AK:AK,$E:$E,$E603))/(MAXIFS(AK:AK,$E:$E,$E603)-MINIFS(AK:AK,$E:$E,$E603)),
100*(AK603-MINIFS(AK:AK,$E:$E,$E603))/(MAXIFS(AK:AK,$E:$E,$E603)-MINIFS(AK:AK,$E:$E,$E603))))</f>
        <v/>
      </c>
      <c r="DA603" s="223" t="str">
        <f t="array" ref="DA603">IF(AL603="","",
IF(INDEX(Settings!$H:$H,MATCH(DA$1,Settings!$G:$G,0))=TRUE,
100-100*(AL603-MINIFS(AL:AL,$E:$E,$E603))/(MAXIFS(AL:AL,$E:$E,$E603)-MINIFS(AL:AL,$E:$E,$E603)),
100*(AL603-MINIFS(AL:AL,$E:$E,$E603))/(MAXIFS(AL:AL,$E:$E,$E603)-MINIFS(AL:AL,$E:$E,$E603))))</f>
        <v/>
      </c>
      <c r="DB603" s="223" t="str">
        <f t="array" ref="DB603">IF(AM603="","",
IF(INDEX(Settings!$H:$H,MATCH(DB$1,Settings!$G:$G,0))=TRUE,
100-100*(AM603-MINIFS(AM:AM,$E:$E,$E603))/(MAXIFS(AM:AM,$E:$E,$E603)-MINIFS(AM:AM,$E:$E,$E603)),
100*(AM603-MINIFS(AM:AM,$E:$E,$E603))/(MAXIFS(AM:AM,$E:$E,$E603)-MINIFS(AM:AM,$E:$E,$E603))))</f>
        <v/>
      </c>
      <c r="DC603" s="223" t="str">
        <f t="array" ref="DC603">IF(AN603="","",
IF(INDEX(Settings!$H:$H,MATCH(DC$1,Settings!$G:$G,0))=TRUE,
100-100*(AN603-MINIFS(AN:AN,$E:$E,$E603))/(MAXIFS(AN:AN,$E:$E,$E603)-MINIFS(AN:AN,$E:$E,$E603)),
100*(AN603-MINIFS(AN:AN,$E:$E,$E603))/(MAXIFS(AN:AN,$E:$E,$E603)-MINIFS(AN:AN,$E:$E,$E603))))</f>
        <v/>
      </c>
      <c r="DD603" s="223" t="str">
        <f t="array" ref="DD603">IF(AO603="","",
IF(INDEX(Settings!$H:$H,MATCH(DD$1,Settings!$G:$G,0))=TRUE,
100-100*(AO603-MINIFS(AO:AO,$E:$E,$E603))/(MAXIFS(AO:AO,$E:$E,$E603)-MINIFS(AO:AO,$E:$E,$E603)),
100*(AO603-MINIFS(AO:AO,$E:$E,$E603))/(MAXIFS(AO:AO,$E:$E,$E603)-MINIFS(AO:AO,$E:$E,$E603))))</f>
        <v/>
      </c>
      <c r="DE603" s="223" t="str">
        <f t="array" ref="DE603">IF(AP603="","",
IF(INDEX(Settings!$H:$H,MATCH(DE$1,Settings!$G:$G,0))=TRUE,
100-100*(AP603-MINIFS(AP:AP,$E:$E,$E603))/(MAXIFS(AP:AP,$E:$E,$E603)-MINIFS(AP:AP,$E:$E,$E603)),
100*(AP603-MINIFS(AP:AP,$E:$E,$E603))/(MAXIFS(AP:AP,$E:$E,$E603)-MINIFS(AP:AP,$E:$E,$E603))))</f>
        <v/>
      </c>
      <c r="DF603" s="223" t="str">
        <f t="array" ref="DF603">IF(AQ603="","",
IF(INDEX(Settings!$H:$H,MATCH(DF$1,Settings!$G:$G,0))=TRUE,
100-100*(AQ603-MINIFS(AQ:AQ,$E:$E,$E603))/(MAXIFS(AQ:AQ,$E:$E,$E603)-MINIFS(AQ:AQ,$E:$E,$E603)),
100*(AQ603-MINIFS(AQ:AQ,$E:$E,$E603))/(MAXIFS(AQ:AQ,$E:$E,$E603)-MINIFS(AQ:AQ,$E:$E,$E603))))</f>
        <v/>
      </c>
      <c r="DG603" s="223" t="str">
        <f t="array" ref="DG603">IF(AR603="","",
IF(INDEX(Settings!$H:$H,MATCH(DG$1,Settings!$G:$G,0))=TRUE,
100-100*(AR603-MINIFS(AR:AR,$E:$E,$E603))/(MAXIFS(AR:AR,$E:$E,$E603)-MINIFS(AR:AR,$E:$E,$E603)),
100*(AR603-MINIFS(AR:AR,$E:$E,$E603))/(MAXIFS(AR:AR,$E:$E,$E603)-MINIFS(AR:AR,$E:$E,$E603))))</f>
        <v/>
      </c>
      <c r="DH603" s="223" t="str">
        <f t="array" ref="DH603">IF(AS603="","",
IF(INDEX(Settings!$H:$H,MATCH(DH$1,Settings!$G:$G,0))=TRUE,
100-100*(AS603-MINIFS(AS:AS,$E:$E,$E603))/(MAXIFS(AS:AS,$E:$E,$E603)-MINIFS(AS:AS,$E:$E,$E603)),
100*(AS603-MINIFS(AS:AS,$E:$E,$E603))/(MAXIFS(AS:AS,$E:$E,$E603)-MINIFS(AS:AS,$E:$E,$E603))))</f>
        <v/>
      </c>
      <c r="DI603" s="223" t="str">
        <f t="array" ref="DI603">IF(AT603="","",
IF(INDEX(Settings!$H:$H,MATCH(DI$1,Settings!$G:$G,0))=TRUE,
100-100*(AT603-MINIFS(AT:AT,$E:$E,$E603))/(MAXIFS(AT:AT,$E:$E,$E603)-MINIFS(AT:AT,$E:$E,$E603)),
100*(AT603-MINIFS(AT:AT,$E:$E,$E603))/(MAXIFS(AT:AT,$E:$E,$E603)-MINIFS(AT:AT,$E:$E,$E603))))</f>
        <v/>
      </c>
      <c r="DJ603" s="223" t="str">
        <f t="array" ref="DJ603">IF(AU603="","",
IF(INDEX(Settings!$H:$H,MATCH(DJ$1,Settings!$G:$G,0))=TRUE,
100-100*(AU603-MINIFS(AU:AU,$E:$E,$E603))/(MAXIFS(AU:AU,$E:$E,$E603)-MINIFS(AU:AU,$E:$E,$E603)),
100*(AU603-MINIFS(AU:AU,$E:$E,$E603))/(MAXIFS(AU:AU,$E:$E,$E603)-MINIFS(AU:AU,$E:$E,$E603))))</f>
        <v/>
      </c>
      <c r="DK603" s="223" t="str">
        <f t="array" ref="DK603">IF(AV603="","",
IF(INDEX(Settings!$H:$H,MATCH(DK$1,Settings!$G:$G,0))=TRUE,
100-100*(AV603-MINIFS(AV:AV,$E:$E,$E603))/(MAXIFS(AV:AV,$E:$E,$E603)-MINIFS(AV:AV,$E:$E,$E603)),
100*(AV603-MINIFS(AV:AV,$E:$E,$E603))/(MAXIFS(AV:AV,$E:$E,$E603)-MINIFS(AV:AV,$E:$E,$E603))))</f>
        <v/>
      </c>
      <c r="DL603" s="223" t="str">
        <f t="array" ref="DL603">IF(AW603="","",
IF(INDEX(Settings!$H:$H,MATCH(DL$1,Settings!$G:$G,0))=TRUE,
100-100*(AW603-MINIFS(AW:AW,$E:$E,$E603))/(MAXIFS(AW:AW,$E:$E,$E603)-MINIFS(AW:AW,$E:$E,$E603)),
100*(AW603-MINIFS(AW:AW,$E:$E,$E603))/(MAXIFS(AW:AW,$E:$E,$E603)-MINIFS(AW:AW,$E:$E,$E603))))</f>
        <v/>
      </c>
      <c r="DM603" s="223" t="str">
        <f t="array" ref="DM603">IF(AX603="","",
IF(INDEX(Settings!$H:$H,MATCH(DM$1,Settings!$G:$G,0))=TRUE,
100-100*(AX603-MINIFS(AX:AX,$E:$E,$E603))/(MAXIFS(AX:AX,$E:$E,$E603)-MINIFS(AX:AX,$E:$E,$E603)),
100*(AX603-MINIFS(AX:AX,$E:$E,$E603))/(MAXIFS(AX:AX,$E:$E,$E603)-MINIFS(AX:AX,$E:$E,$E603))))</f>
        <v/>
      </c>
      <c r="DN603" s="223" t="str">
        <f t="array" ref="DN603">IF(AY603="","",
IF(INDEX(Settings!$H:$H,MATCH(DN$1,Settings!$G:$G,0))=TRUE,
100-100*(AY603-MINIFS(AY:AY,$E:$E,$E603))/(MAXIFS(AY:AY,$E:$E,$E603)-MINIFS(AY:AY,$E:$E,$E603)),
100*(AY603-MINIFS(AY:AY,$E:$E,$E603))/(MAXIFS(AY:AY,$E:$E,$E603)-MINIFS(AY:AY,$E:$E,$E603))))</f>
        <v/>
      </c>
      <c r="DO603" s="223" t="str">
        <f t="array" ref="DO603">IF(AZ603="","",
IF(INDEX(Settings!$H:$H,MATCH(DO$1,Settings!$G:$G,0))=TRUE,
100-100*(AZ603-MINIFS(AZ:AZ,$E:$E,$E603))/(MAXIFS(AZ:AZ,$E:$E,$E603)-MINIFS(AZ:AZ,$E:$E,$E603)),
100*(AZ603-MINIFS(AZ:AZ,$E:$E,$E603))/(MAXIFS(AZ:AZ,$E:$E,$E603)-MINIFS(AZ:AZ,$E:$E,$E603))))</f>
        <v/>
      </c>
      <c r="DP603" s="223" t="str">
        <f t="array" ref="DP603">IF(BA603="","",
IF(INDEX(Settings!$H:$H,MATCH(DP$1,Settings!$G:$G,0))=TRUE,
100-100*(BA603-MINIFS(BA:BA,$E:$E,$E603))/(MAXIFS(BA:BA,$E:$E,$E603)-MINIFS(BA:BA,$E:$E,$E603)),
100*(BA603-MINIFS(BA:BA,$E:$E,$E603))/(MAXIFS(BA:BA,$E:$E,$E603)-MINIFS(BA:BA,$E:$E,$E603))))</f>
        <v/>
      </c>
      <c r="DQ603" s="223" t="str">
        <f t="array" ref="DQ603">IF(BB603="","",
IF(INDEX(Settings!$H:$H,MATCH(DQ$1,Settings!$G:$G,0))=TRUE,
100-100*(BB603-MINIFS(BB:BB,$E:$E,$E603))/(MAXIFS(BB:BB,$E:$E,$E603)-MINIFS(BB:BB,$E:$E,$E603)),
100*(BB603-MINIFS(BB:BB,$E:$E,$E603))/(MAXIFS(BB:BB,$E:$E,$E603)-MINIFS(BB:BB,$E:$E,$E603))))</f>
        <v/>
      </c>
      <c r="DR603" s="223" t="str">
        <f t="array" ref="DR603">IF(BC603="","",
IF(INDEX(Settings!$H:$H,MATCH(DR$1,Settings!$G:$G,0))=TRUE,
100-100*(BC603-MINIFS(BC:BC,$E:$E,$E603))/(MAXIFS(BC:BC,$E:$E,$E603)-MINIFS(BC:BC,$E:$E,$E603)),
100*(BC603-MINIFS(BC:BC,$E:$E,$E603))/(MAXIFS(BC:BC,$E:$E,$E603)-MINIFS(BC:BC,$E:$E,$E603))))</f>
        <v/>
      </c>
      <c r="DS603" s="223" t="str">
        <f t="array" ref="DS603">IF(BD603="","",
IF(INDEX(Settings!$H:$H,MATCH(DS$1,Settings!$G:$G,0))=TRUE,
100-100*(BD603-MINIFS(BD:BD,$E:$E,$E603))/(MAXIFS(BD:BD,$E:$E,$E603)-MINIFS(BD:BD,$E:$E,$E603)),
100*(BD603-MINIFS(BD:BD,$E:$E,$E603))/(MAXIFS(BD:BD,$E:$E,$E603)-MINIFS(BD:BD,$E:$E,$E603))))</f>
        <v/>
      </c>
      <c r="DT603" s="223" t="str">
        <f t="array" ref="DT603">IF(BE603="","",
IF(INDEX(Settings!$H:$H,MATCH(DT$1,Settings!$G:$G,0))=TRUE,
100-100*(BE603-MINIFS(BE:BE,$E:$E,$E603))/(MAXIFS(BE:BE,$E:$E,$E603)-MINIFS(BE:BE,$E:$E,$E603)),
100*(BE603-MINIFS(BE:BE,$E:$E,$E603))/(MAXIFS(BE:BE,$E:$E,$E603)-MINIFS(BE:BE,$E:$E,$E603))))</f>
        <v/>
      </c>
      <c r="DU603" s="223" t="str">
        <f t="array" ref="DU603">IF(BF603="","",
IF(INDEX(Settings!$H:$H,MATCH(DU$1,Settings!$G:$G,0))=TRUE,
100-100*(BF603-MINIFS(BF:BF,$E:$E,$E603))/(MAXIFS(BF:BF,$E:$E,$E603)-MINIFS(BF:BF,$E:$E,$E603)),
100*(BF603-MINIFS(BF:BF,$E:$E,$E603))/(MAXIFS(BF:BF,$E:$E,$E603)-MINIFS(BF:BF,$E:$E,$E603))))</f>
        <v/>
      </c>
      <c r="DV603" s="223" t="str">
        <f t="array" ref="DV603">IF(BG603="","",
IF(INDEX(Settings!$H:$H,MATCH(DV$1,Settings!$G:$G,0))=TRUE,
100-100*(BG603-MINIFS(BG:BG,$E:$E,$E603))/(MAXIFS(BG:BG,$E:$E,$E603)-MINIFS(BG:BG,$E:$E,$E603)),
100*(BG603-MINIFS(BG:BG,$E:$E,$E603))/(MAXIFS(BG:BG,$E:$E,$E603)-MINIFS(BG:BG,$E:$E,$E603))))</f>
        <v/>
      </c>
      <c r="DW603" s="223" t="str">
        <f t="array" ref="DW603">IF(BH603="","",
IF(INDEX(Settings!$H:$H,MATCH(DW$1,Settings!$G:$G,0))=TRUE,
100-100*(BH603-MINIFS(BH:BH,$E:$E,$E603))/(MAXIFS(BH:BH,$E:$E,$E603)-MINIFS(BH:BH,$E:$E,$E603)),
100*(BH603-MINIFS(BH:BH,$E:$E,$E603))/(MAXIFS(BH:BH,$E:$E,$E603)-MINIFS(BH:BH,$E:$E,$E603))))</f>
        <v/>
      </c>
      <c r="DX603" s="223" t="str">
        <f t="array" ref="DX603">IF(BI603="","",
IF(INDEX(Settings!$H:$H,MATCH(DX$1,Settings!$G:$G,0))=TRUE,
100-100*(BI603-MINIFS(BI:BI,$E:$E,$E603))/(MAXIFS(BI:BI,$E:$E,$E603)-MINIFS(BI:BI,$E:$E,$E603)),
100*(BI603-MINIFS(BI:BI,$E:$E,$E603))/(MAXIFS(BI:BI,$E:$E,$E603)-MINIFS(BI:BI,$E:$E,$E603))))</f>
        <v/>
      </c>
      <c r="DY603" s="223" t="str">
        <f t="array" ref="DY603">IF(BJ603="","",
IF(INDEX(Settings!$H:$H,MATCH(DY$1,Settings!$G:$G,0))=TRUE,
100-100*(BJ603-MINIFS(BJ:BJ,$E:$E,$E603))/(MAXIFS(BJ:BJ,$E:$E,$E603)-MINIFS(BJ:BJ,$E:$E,$E603)),
100*(BJ603-MINIFS(BJ:BJ,$E:$E,$E603))/(MAXIFS(BJ:BJ,$E:$E,$E603)-MINIFS(BJ:BJ,$E:$E,$E603))))</f>
        <v/>
      </c>
      <c r="DZ603" s="225"/>
      <c r="EA603" s="225"/>
      <c r="EB603" s="225" t="str">
        <f t="shared" si="8"/>
        <v/>
      </c>
      <c r="EC603" s="225" t="str">
        <f t="shared" si="9"/>
        <v/>
      </c>
      <c r="ED603" s="225" t="str">
        <f t="shared" si="10"/>
        <v/>
      </c>
      <c r="EE603" s="225" t="str">
        <f t="shared" si="11"/>
        <v/>
      </c>
      <c r="EF603" s="225" t="str">
        <f t="shared" si="12"/>
        <v/>
      </c>
      <c r="EG603" s="225" t="str">
        <f t="shared" si="13"/>
        <v/>
      </c>
      <c r="EH603" s="225"/>
      <c r="EI603" s="225"/>
      <c r="EJ603" s="225"/>
      <c r="EK603" s="225"/>
      <c r="EL603" s="225"/>
      <c r="EM603" s="225"/>
    </row>
    <row r="604">
      <c r="A604" s="231"/>
      <c r="B604" s="231"/>
      <c r="C604" s="231"/>
      <c r="D604" s="231" t="str">
        <f t="array" ref="D604">IFERROR(INDEX(Profiles!$B:$B,MATCH($A604,Profiles!$A:$A,0)),"")</f>
        <v/>
      </c>
      <c r="E604" s="231"/>
      <c r="F604" s="231"/>
      <c r="G604" s="231"/>
      <c r="H604" s="231"/>
      <c r="I604" s="231" t="str">
        <f>IF(A604="","",IF(Settings!$N$3="DATE",F604&amp;": "&amp;TEXT(B604,"M/DD/YY"),F604&amp;": "&amp;H604))</f>
        <v/>
      </c>
      <c r="J604" s="231"/>
      <c r="K604" s="231"/>
      <c r="L604" s="231"/>
      <c r="M604" s="232" t="str">
        <f t="shared" si="14"/>
        <v/>
      </c>
      <c r="N604" s="231"/>
      <c r="O604" s="231"/>
      <c r="P604" s="231"/>
      <c r="Q604" s="231"/>
      <c r="R604" s="231"/>
      <c r="S604" s="230" t="str">
        <f>IFERROR(VLOOKUP(AF604, 'YOYO IR Scores'!A:C, 3, FALSE), "")
</f>
        <v/>
      </c>
      <c r="T604" s="231"/>
      <c r="U604" s="231"/>
      <c r="V604" s="231"/>
      <c r="W604" s="231"/>
      <c r="X604" s="233" t="str">
        <f t="shared" si="4"/>
        <v/>
      </c>
      <c r="Y604" s="234" t="str">
        <f t="shared" si="5"/>
        <v/>
      </c>
      <c r="Z604" s="234" t="str">
        <f t="shared" si="6"/>
        <v/>
      </c>
      <c r="AA604" s="233" t="str">
        <f t="shared" si="7"/>
        <v/>
      </c>
      <c r="AB604" s="232"/>
      <c r="AC604" s="232"/>
      <c r="AD604" s="232"/>
      <c r="AE604" s="232" t="str">
        <f>IFERROR(VLOOKUP(AF604, 'YOYO IR Scores'!A:C, 2, FALSE), "")</f>
        <v/>
      </c>
      <c r="AF604" s="232"/>
      <c r="AG604" s="23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c r="BD604" s="232"/>
      <c r="BE604" s="232"/>
      <c r="BF604" s="232"/>
      <c r="BG604" s="232"/>
      <c r="BH604" s="232"/>
      <c r="BI604" s="232"/>
      <c r="BJ604" s="232"/>
      <c r="BK604" s="232" t="str">
        <f t="array" ref="BK604">IF(J604="","",
IF(INDEX(Settings!$H:$H,MATCH(BY$1,Settings!$G:$G,0))=TRUE,
100-100*(J604-MIN(J:J))/(MAX(J:J)-MIN(J:J)),
100*(J604-MIN(J:J))/(MAX(J:J)-MIN(J:J))))</f>
        <v/>
      </c>
      <c r="BL604" s="232" t="str">
        <f t="array" ref="BL604">IF(J604="","",
IF(INDEX(Settings!$H:$H,MATCH(BY$1,Settings!$G:$G,0))=TRUE,
100-100*(J604-MINIFS(J:J,$E:$E,$E604))/(MAXIFS(J:J,$E:$E,$E604)-MINIFS(J:J,$E:$E,$E604)),
100*(J604-MINIFS(J:J,$E:$E,$E604))/(MAXIFS(J:J,$E:$E,$E604)-MINIFS(J:J,$E:$E,$E604))))</f>
        <v/>
      </c>
      <c r="BM604" s="232" t="str">
        <f t="array" ref="BM604">IF(J604="","",
IF(INDEX(Settings!$H:$H,MATCH(BY$1,Settings!$G:$G,0))=TRUE,
100-100*(J604-MINIFS(J:J,$E:$E,$E604,$I:$I,$I604))/(MAXIFS(J:J,$E:$E,$E604,$I:$I,$I604)-MINIFS(J:J,$E:$E,$E604,$I:$I,$I604)),
100*(J604-MINIFS(J:J,$E:$E,$E604,$I:$I,$I604))/(MAXIFS(J:J,$E:$E,$E604,$I:$I,$I604)-MINIFS(J:J,$E:$E,$E604,$I:$I,$I604))))</f>
        <v/>
      </c>
      <c r="BN604" s="231" t="str">
        <f t="array" ref="BN604">IF(J604="","",
IF(INDEX(Settings!$H:$H,MATCH(BY$1,Settings!$G:$G,0))=TRUE,
100-100*PERCENTRANK(J:J,J604),
100*PERCENTRANK(J:J,J604)))</f>
        <v/>
      </c>
      <c r="BO604" s="231" t="str">
        <f>IFERROR(__xludf.DUMMYFUNCTION("IF(J604="""","""",
IF(INDEX(Settings!$H:$H,MATCH(BY$1,Settings!$G:$G,0))=TRUE,
100-100*PERCENTRANK(FILTER(J:J,$E:$E=$E604),J604),
100*PERCENTRANK(FILTER(J:J,$E:$E=$E604),J604)))"),"")</f>
        <v/>
      </c>
      <c r="BP604" s="231" t="str">
        <f>IFERROR(__xludf.DUMMYFUNCTION("IF(J604="""","""",
IF(INDEX(Settings!$H:$H,MATCH(BY$1,Settings!$G:$G,0))=TRUE,
100-100*PERCENTRANK(FILTER(J:J,$E:$E=$E604,$I:$I=$I604),J604),
100*PERCENTRANK(FILTER(J:J,$E:$E=$E604,$I:$I=$I604),J604)))"),"")</f>
        <v/>
      </c>
      <c r="BQ604" s="233" t="str">
        <f t="array" ref="BQ604">IF(J604="","",
IF(INDEX(Settings!$H:$H,MATCH(BY$1,Settings!$G:$G,0))=TRUE,
-1*(J604-AVERAGE(J:J))/STDEV(J:J),
(J604-AVERAGE(J:J))/STDEV(J:J)))</f>
        <v/>
      </c>
      <c r="BR604" s="233" t="str">
        <f>IFERROR(__xludf.DUMMYFUNCTION("IF(J604="""","""",
IF(INDEX(Settings!$H:$H,MATCH(BY$1,Settings!$G:$G,0))=TRUE,
-1*(J604-AVERAGEIFS(J:J,$E:$E,$E604))/STDEV(FILTER(J:J,$E:$E=$E604)),
(J604-AVERAGEIFS(J:J,$E:$E,$E604))/STDEV(FILTER(J:J,$E:$E=$E604))))"),"")</f>
        <v/>
      </c>
      <c r="BS604" s="233"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1"/>
      <c r="BX604" s="231"/>
      <c r="BY604" s="232" t="str">
        <f t="array" ref="BY604">IF(J604="","",
IF(INDEX(Settings!$H:$H,MATCH(BY$1,Settings!$G:$G,0))=TRUE,
100-100*(J604-MINIFS(J:J,$E:$E,$E604))/(MAXIFS(J:J,$E:$E,$E604)-MINIFS(J:J,$E:$E,$E604)),
100*(J604-MINIFS(J:J,$E:$E,$E604))/(MAXIFS(J:J,$E:$E,$E604)-MINIFS(J:J,$E:$E,$E604))))</f>
        <v/>
      </c>
      <c r="BZ604" s="232" t="str">
        <f t="array" ref="BZ604">IF(K604="","",
IF(INDEX(Settings!$H:$H,MATCH(BZ$1,Settings!$G:$G,0))=TRUE,
100-100*(K604-MINIFS(K:K,$E:$E,$E604))/(MAXIFS(K:K,$E:$E,$E604)-MINIFS(K:K,$E:$E,$E604)),
100*(K604-MINIFS(K:K,$E:$E,$E604))/(MAXIFS(K:K,$E:$E,$E604)-MINIFS(K:K,$E:$E,$E604))))</f>
        <v/>
      </c>
      <c r="CA604" s="232" t="str">
        <f t="array" ref="CA604">IF(L604="","",
IF(INDEX(Settings!$H:$H,MATCH(CA$1,Settings!$G:$G,0))=TRUE,
100-100*(L604-MINIFS(L:L,$E:$E,$E604))/(MAXIFS(L:L,$E:$E,$E604)-MINIFS(L:L,$E:$E,$E604)),
100*(L604-MINIFS(L:L,$E:$E,$E604))/(MAXIFS(L:L,$E:$E,$E604)-MINIFS(L:L,$E:$E,$E604))))</f>
        <v/>
      </c>
      <c r="CB604" s="232" t="str">
        <f t="array" ref="CB604">IF(M604="","",
IF(INDEX(Settings!$H:$H,MATCH(CB$1,Settings!$G:$G,0))=TRUE,
100-100*(M604-MINIFS(M:M,$E:$E,$E604))/(MAXIFS(M:M,$E:$E,$E604)-MINIFS(M:M,$E:$E,$E604)),
100*(M604-MINIFS(M:M,$E:$E,$E604))/(MAXIFS(M:M,$E:$E,$E604)-MINIFS(M:M,$E:$E,$E604))))</f>
        <v/>
      </c>
      <c r="CC604" s="232" t="str">
        <f t="array" ref="CC604">IF(N604="","",
IF(INDEX(Settings!$H:$H,MATCH(CC$1,Settings!$G:$G,0))=TRUE,
100-100*(N604-MINIFS(N:N,$E:$E,$E604))/(MAXIFS(N:N,$E:$E,$E604)-MINIFS(N:N,$E:$E,$E604)),
100*(N604-MINIFS(N:N,$E:$E,$E604))/(MAXIFS(N:N,$E:$E,$E604)-MINIFS(N:N,$E:$E,$E604))))</f>
        <v/>
      </c>
      <c r="CD604" s="232" t="str">
        <f t="array" ref="CD604">IF(O604="","",
IF(INDEX(Settings!$H:$H,MATCH(CD$1,Settings!$G:$G,0))=TRUE,
100-100*(O604-MINIFS(O:O,$E:$E,$E604))/(MAXIFS(O:O,$E:$E,$E604)-MINIFS(O:O,$E:$E,$E604)),
100*(O604-MINIFS(O:O,$E:$E,$E604))/(MAXIFS(O:O,$E:$E,$E604)-MINIFS(O:O,$E:$E,$E604))))</f>
        <v/>
      </c>
      <c r="CE604" s="232" t="str">
        <f t="array" ref="CE604">IF(P604="","",
IF(INDEX(Settings!$H:$H,MATCH(CE$1,Settings!$G:$G,0))=TRUE,
100-100*(P604-MINIFS(P:P,$E:$E,$E604))/(MAXIFS(P:P,$E:$E,$E604)-MINIFS(P:P,$E:$E,$E604)),
100*(P604-MINIFS(P:P,$E:$E,$E604))/(MAXIFS(P:P,$E:$E,$E604)-MINIFS(P:P,$E:$E,$E604))))</f>
        <v/>
      </c>
      <c r="CF604" s="232" t="str">
        <f t="array" ref="CF604">IF(Q604="","",
IF(INDEX(Settings!$H:$H,MATCH(CF$1,Settings!$G:$G,0))=TRUE,
100-100*(Q604-MINIFS(Q:Q,$E:$E,$E604))/(MAXIFS(Q:Q,$E:$E,$E604)-MINIFS(Q:Q,$E:$E,$E604)),
100*(Q604-MINIFS(Q:Q,$E:$E,$E604))/(MAXIFS(Q:Q,$E:$E,$E604)-MINIFS(Q:Q,$E:$E,$E604))))</f>
        <v/>
      </c>
      <c r="CG604" s="232" t="str">
        <f t="array" ref="CG604">IF(R604="","",
IF(INDEX(Settings!$H:$H,MATCH(CG$1,Settings!$G:$G,0))=TRUE,
100-100*(R604-MINIFS(R:R,$E:$E,$E604))/(MAXIFS(R:R,$E:$E,$E604)-MINIFS(R:R,$E:$E,$E604)),
100*(R604-MINIFS(R:R,$E:$E,$E604))/(MAXIFS(R:R,$E:$E,$E604)-MINIFS(R:R,$E:$E,$E604))))</f>
        <v/>
      </c>
      <c r="CH604" s="232" t="str">
        <f t="array" ref="CH604">IF(S604="","",
IF(INDEX(Settings!$H:$H,MATCH(CH$1,Settings!$G:$G,0))=TRUE,
100-100*(S604-MINIFS(S:S,$E:$E,$E604))/(MAXIFS(S:S,$E:$E,$E604)-MINIFS(S:S,$E:$E,$E604)),
100*(S604-MINIFS(S:S,$E:$E,$E604))/(MAXIFS(S:S,$E:$E,$E604)-MINIFS(S:S,$E:$E,$E604))))</f>
        <v/>
      </c>
      <c r="CI604" s="232" t="str">
        <f t="array" ref="CI604">IF(T604="","",
IF(INDEX(Settings!$H:$H,MATCH(CI$1,Settings!$G:$G,0))=TRUE,
100-100*(T604-MINIFS(T:T,$E:$E,$E604))/(MAXIFS(T:T,$E:$E,$E604)-MINIFS(T:T,$E:$E,$E604)),
100*(T604-MINIFS(T:T,$E:$E,$E604))/(MAXIFS(T:T,$E:$E,$E604)-MINIFS(T:T,$E:$E,$E604))))</f>
        <v/>
      </c>
      <c r="CJ604" s="232" t="str">
        <f t="array" ref="CJ604">IF(U604="","",
IF(INDEX(Settings!$H:$H,MATCH(CJ$1,Settings!$G:$G,0))=TRUE,
100-100*(U604-MINIFS(U:U,$E:$E,$E604))/(MAXIFS(U:U,$E:$E,$E604)-MINIFS(U:U,$E:$E,$E604)),
100*(U604-MINIFS(U:U,$E:$E,$E604))/(MAXIFS(U:U,$E:$E,$E604)-MINIFS(U:U,$E:$E,$E604))))</f>
        <v/>
      </c>
      <c r="CK604" s="232" t="str">
        <f t="array" ref="CK604">IF(V604="","",
IF(INDEX(Settings!$H:$H,MATCH(CK$1,Settings!$G:$G,0))=TRUE,
100-100*(V604-MINIFS(V:V,$E:$E,$E604))/(MAXIFS(V:V,$E:$E,$E604)-MINIFS(V:V,$E:$E,$E604)),
100*(V604-MINIFS(V:V,$E:$E,$E604))/(MAXIFS(V:V,$E:$E,$E604)-MINIFS(V:V,$E:$E,$E604))))</f>
        <v/>
      </c>
      <c r="CL604" s="232" t="str">
        <f t="array" ref="CL604">IF(W604="","",
IF(INDEX(Settings!$H:$H,MATCH(CL$1,Settings!$G:$G,0))=TRUE,
100-100*(W604-MINIFS(W:W,$E:$E,$E604))/(MAXIFS(W:W,$E:$E,$E604)-MINIFS(W:W,$E:$E,$E604)),
100*(W604-MINIFS(W:W,$E:$E,$E604))/(MAXIFS(W:W,$E:$E,$E604)-MINIFS(W:W,$E:$E,$E604))))</f>
        <v/>
      </c>
      <c r="CM604" s="232" t="str">
        <f t="array" ref="CM604">IF(X604="","",
IF(INDEX(Settings!$H:$H,MATCH(CM$1,Settings!$G:$G,0))=TRUE,
100-100*(X604-MINIFS(X:X,$E:$E,$E604))/(MAXIFS(X:X,$E:$E,$E604)-MINIFS(X:X,$E:$E,$E604)),
100*(X604-MINIFS(X:X,$E:$E,$E604))/(MAXIFS(X:X,$E:$E,$E604)-MINIFS(X:X,$E:$E,$E604))))</f>
        <v/>
      </c>
      <c r="CN604" s="232" t="str">
        <f t="array" ref="CN604">IF(Y604="","",
IF(INDEX(Settings!$H:$H,MATCH(CN$1,Settings!$G:$G,0))=TRUE,
100-100*(Y604-MINIFS(Y:Y,$E:$E,$E604))/(MAXIFS(Y:Y,$E:$E,$E604)-MINIFS(Y:Y,$E:$E,$E604)),
100*(Y604-MINIFS(Y:Y,$E:$E,$E604))/(MAXIFS(Y:Y,$E:$E,$E604)-MINIFS(Y:Y,$E:$E,$E604))))</f>
        <v/>
      </c>
      <c r="CO604" s="232" t="str">
        <f t="array" ref="CO604">IF(Z604="","",
IF(INDEX(Settings!$H:$H,MATCH(CO$1,Settings!$G:$G,0))=TRUE,
100-100*(Z604-MINIFS(Z:Z,$E:$E,$E604))/(MAXIFS(Z:Z,$E:$E,$E604)-MINIFS(Z:Z,$E:$E,$E604)),
100*(Z604-MINIFS(Z:Z,$E:$E,$E604))/(MAXIFS(Z:Z,$E:$E,$E604)-MINIFS(Z:Z,$E:$E,$E604))))</f>
        <v/>
      </c>
      <c r="CP604" s="232" t="str">
        <f t="array" ref="CP604">IF(AA604="","",
IF(INDEX(Settings!$H:$H,MATCH(CP$1,Settings!$G:$G,0))=TRUE,
100-100*(AA604-MINIFS(AA:AA,$E:$E,$E604))/(MAXIFS(AA:AA,$E:$E,$E604)-MINIFS(AA:AA,$E:$E,$E604)),
100*(AA604-MINIFS(AA:AA,$E:$E,$E604))/(MAXIFS(AA:AA,$E:$E,$E604)-MINIFS(AA:AA,$E:$E,$E604))))</f>
        <v/>
      </c>
      <c r="CQ604" s="232" t="str">
        <f t="array" ref="CQ604">IF(AB604="","",
IF(INDEX(Settings!$H:$H,MATCH(CQ$1,Settings!$G:$G,0))=TRUE,
100-100*(AB604-MINIFS(AB:AB,$E:$E,$E604))/(MAXIFS(AB:AB,$E:$E,$E604)-MINIFS(AB:AB,$E:$E,$E604)),
100*(AB604-MINIFS(AB:AB,$E:$E,$E604))/(MAXIFS(AB:AB,$E:$E,$E604)-MINIFS(AB:AB,$E:$E,$E604))))</f>
        <v/>
      </c>
      <c r="CR604" s="232" t="str">
        <f t="array" ref="CR604">IF(AC604="","",
IF(INDEX(Settings!$H:$H,MATCH(CR$1,Settings!$G:$G,0))=TRUE,
100-100*(AC604-MINIFS(AC:AC,$E:$E,$E604))/(MAXIFS(AC:AC,$E:$E,$E604)-MINIFS(AC:AC,$E:$E,$E604)),
100*(AC604-MINIFS(AC:AC,$E:$E,$E604))/(MAXIFS(AC:AC,$E:$E,$E604)-MINIFS(AC:AC,$E:$E,$E604))))</f>
        <v/>
      </c>
      <c r="CS604" s="232" t="str">
        <f t="array" ref="CS604">IF(AD604="","",
IF(INDEX(Settings!$H:$H,MATCH(CS$1,Settings!$G:$G,0))=TRUE,
100-100*(AD604-MINIFS(AD:AD,$E:$E,$E604))/(MAXIFS(AD:AD,$E:$E,$E604)-MINIFS(AD:AD,$E:$E,$E604)),
100*(AD604-MINIFS(AD:AD,$E:$E,$E604))/(MAXIFS(AD:AD,$E:$E,$E604)-MINIFS(AD:AD,$E:$E,$E604))))</f>
        <v/>
      </c>
      <c r="CT604" s="232" t="str">
        <f t="array" ref="CT604">IF(AE604="","",
IF(INDEX(Settings!$H:$H,MATCH(CT$1,Settings!$G:$G,0))=TRUE,
100-100*(AE604-MINIFS(AE:AE,$E:$E,$E604))/(MAXIFS(AE:AE,$E:$E,$E604)-MINIFS(AE:AE,$E:$E,$E604)),
100*(AE604-MINIFS(AE:AE,$E:$E,$E604))/(MAXIFS(AE:AE,$E:$E,$E604)-MINIFS(AE:AE,$E:$E,$E604))))</f>
        <v/>
      </c>
      <c r="CU604" s="232" t="str">
        <f t="array" ref="CU604">IF(AF604="","",
IF(INDEX(Settings!$H:$H,MATCH(CU$1,Settings!$G:$G,0))=TRUE,
100-100*(AF604-MINIFS(AF:AF,$E:$E,$E604))/(MAXIFS(AF:AF,$E:$E,$E604)-MINIFS(AF:AF,$E:$E,$E604)),
100*(AF604-MINIFS(AF:AF,$E:$E,$E604))/(MAXIFS(AF:AF,$E:$E,$E604)-MINIFS(AF:AF,$E:$E,$E604))))</f>
        <v/>
      </c>
      <c r="CV604" s="232" t="str">
        <f t="array" ref="CV604">IF(AG604="","",
IF(INDEX(Settings!$H:$H,MATCH(CV$1,Settings!$G:$G,0))=TRUE,
100-100*(AG604-MINIFS(AG:AG,$E:$E,$E604))/(MAXIFS(AG:AG,$E:$E,$E604)-MINIFS(AG:AG,$E:$E,$E604)),
100*(AG604-MINIFS(AG:AG,$E:$E,$E604))/(MAXIFS(AG:AG,$E:$E,$E604)-MINIFS(AG:AG,$E:$E,$E604))))</f>
        <v/>
      </c>
      <c r="CW604" s="232" t="str">
        <f t="array" ref="CW604">IF(AH604="","",
IF(INDEX(Settings!$H:$H,MATCH(CW$1,Settings!$G:$G,0))=TRUE,
100-100*(AH604-MINIFS(AH:AH,$E:$E,$E604))/(MAXIFS(AH:AH,$E:$E,$E604)-MINIFS(AH:AH,$E:$E,$E604)),
100*(AH604-MINIFS(AH:AH,$E:$E,$E604))/(MAXIFS(AH:AH,$E:$E,$E604)-MINIFS(AH:AH,$E:$E,$E604))))</f>
        <v/>
      </c>
      <c r="CX604" s="232" t="str">
        <f t="array" ref="CX604">IF(AI604="","",
IF(INDEX(Settings!$H:$H,MATCH(CX$1,Settings!$G:$G,0))=TRUE,
100-100*(AI604-MINIFS(AI:AI,$E:$E,$E604))/(MAXIFS(AI:AI,$E:$E,$E604)-MINIFS(AI:AI,$E:$E,$E604)),
100*(AI604-MINIFS(AI:AI,$E:$E,$E604))/(MAXIFS(AI:AI,$E:$E,$E604)-MINIFS(AI:AI,$E:$E,$E604))))</f>
        <v/>
      </c>
      <c r="CY604" s="232" t="str">
        <f t="array" ref="CY604">IF(AJ604="","",
IF(INDEX(Settings!$H:$H,MATCH(CY$1,Settings!$G:$G,0))=TRUE,
100-100*(AJ604-MINIFS(AJ:AJ,$E:$E,$E604))/(MAXIFS(AJ:AJ,$E:$E,$E604)-MINIFS(AJ:AJ,$E:$E,$E604)),
100*(AJ604-MINIFS(AJ:AJ,$E:$E,$E604))/(MAXIFS(AJ:AJ,$E:$E,$E604)-MINIFS(AJ:AJ,$E:$E,$E604))))</f>
        <v/>
      </c>
      <c r="CZ604" s="232" t="str">
        <f t="array" ref="CZ604">IF(AK604="","",
IF(INDEX(Settings!$H:$H,MATCH(CZ$1,Settings!$G:$G,0))=TRUE,
100-100*(AK604-MINIFS(AK:AK,$E:$E,$E604))/(MAXIFS(AK:AK,$E:$E,$E604)-MINIFS(AK:AK,$E:$E,$E604)),
100*(AK604-MINIFS(AK:AK,$E:$E,$E604))/(MAXIFS(AK:AK,$E:$E,$E604)-MINIFS(AK:AK,$E:$E,$E604))))</f>
        <v/>
      </c>
      <c r="DA604" s="232" t="str">
        <f t="array" ref="DA604">IF(AL604="","",
IF(INDEX(Settings!$H:$H,MATCH(DA$1,Settings!$G:$G,0))=TRUE,
100-100*(AL604-MINIFS(AL:AL,$E:$E,$E604))/(MAXIFS(AL:AL,$E:$E,$E604)-MINIFS(AL:AL,$E:$E,$E604)),
100*(AL604-MINIFS(AL:AL,$E:$E,$E604))/(MAXIFS(AL:AL,$E:$E,$E604)-MINIFS(AL:AL,$E:$E,$E604))))</f>
        <v/>
      </c>
      <c r="DB604" s="232" t="str">
        <f t="array" ref="DB604">IF(AM604="","",
IF(INDEX(Settings!$H:$H,MATCH(DB$1,Settings!$G:$G,0))=TRUE,
100-100*(AM604-MINIFS(AM:AM,$E:$E,$E604))/(MAXIFS(AM:AM,$E:$E,$E604)-MINIFS(AM:AM,$E:$E,$E604)),
100*(AM604-MINIFS(AM:AM,$E:$E,$E604))/(MAXIFS(AM:AM,$E:$E,$E604)-MINIFS(AM:AM,$E:$E,$E604))))</f>
        <v/>
      </c>
      <c r="DC604" s="232" t="str">
        <f t="array" ref="DC604">IF(AN604="","",
IF(INDEX(Settings!$H:$H,MATCH(DC$1,Settings!$G:$G,0))=TRUE,
100-100*(AN604-MINIFS(AN:AN,$E:$E,$E604))/(MAXIFS(AN:AN,$E:$E,$E604)-MINIFS(AN:AN,$E:$E,$E604)),
100*(AN604-MINIFS(AN:AN,$E:$E,$E604))/(MAXIFS(AN:AN,$E:$E,$E604)-MINIFS(AN:AN,$E:$E,$E604))))</f>
        <v/>
      </c>
      <c r="DD604" s="232" t="str">
        <f t="array" ref="DD604">IF(AO604="","",
IF(INDEX(Settings!$H:$H,MATCH(DD$1,Settings!$G:$G,0))=TRUE,
100-100*(AO604-MINIFS(AO:AO,$E:$E,$E604))/(MAXIFS(AO:AO,$E:$E,$E604)-MINIFS(AO:AO,$E:$E,$E604)),
100*(AO604-MINIFS(AO:AO,$E:$E,$E604))/(MAXIFS(AO:AO,$E:$E,$E604)-MINIFS(AO:AO,$E:$E,$E604))))</f>
        <v/>
      </c>
      <c r="DE604" s="232" t="str">
        <f t="array" ref="DE604">IF(AP604="","",
IF(INDEX(Settings!$H:$H,MATCH(DE$1,Settings!$G:$G,0))=TRUE,
100-100*(AP604-MINIFS(AP:AP,$E:$E,$E604))/(MAXIFS(AP:AP,$E:$E,$E604)-MINIFS(AP:AP,$E:$E,$E604)),
100*(AP604-MINIFS(AP:AP,$E:$E,$E604))/(MAXIFS(AP:AP,$E:$E,$E604)-MINIFS(AP:AP,$E:$E,$E604))))</f>
        <v/>
      </c>
      <c r="DF604" s="232" t="str">
        <f t="array" ref="DF604">IF(AQ604="","",
IF(INDEX(Settings!$H:$H,MATCH(DF$1,Settings!$G:$G,0))=TRUE,
100-100*(AQ604-MINIFS(AQ:AQ,$E:$E,$E604))/(MAXIFS(AQ:AQ,$E:$E,$E604)-MINIFS(AQ:AQ,$E:$E,$E604)),
100*(AQ604-MINIFS(AQ:AQ,$E:$E,$E604))/(MAXIFS(AQ:AQ,$E:$E,$E604)-MINIFS(AQ:AQ,$E:$E,$E604))))</f>
        <v/>
      </c>
      <c r="DG604" s="232" t="str">
        <f t="array" ref="DG604">IF(AR604="","",
IF(INDEX(Settings!$H:$H,MATCH(DG$1,Settings!$G:$G,0))=TRUE,
100-100*(AR604-MINIFS(AR:AR,$E:$E,$E604))/(MAXIFS(AR:AR,$E:$E,$E604)-MINIFS(AR:AR,$E:$E,$E604)),
100*(AR604-MINIFS(AR:AR,$E:$E,$E604))/(MAXIFS(AR:AR,$E:$E,$E604)-MINIFS(AR:AR,$E:$E,$E604))))</f>
        <v/>
      </c>
      <c r="DH604" s="232" t="str">
        <f t="array" ref="DH604">IF(AS604="","",
IF(INDEX(Settings!$H:$H,MATCH(DH$1,Settings!$G:$G,0))=TRUE,
100-100*(AS604-MINIFS(AS:AS,$E:$E,$E604))/(MAXIFS(AS:AS,$E:$E,$E604)-MINIFS(AS:AS,$E:$E,$E604)),
100*(AS604-MINIFS(AS:AS,$E:$E,$E604))/(MAXIFS(AS:AS,$E:$E,$E604)-MINIFS(AS:AS,$E:$E,$E604))))</f>
        <v/>
      </c>
      <c r="DI604" s="232" t="str">
        <f t="array" ref="DI604">IF(AT604="","",
IF(INDEX(Settings!$H:$H,MATCH(DI$1,Settings!$G:$G,0))=TRUE,
100-100*(AT604-MINIFS(AT:AT,$E:$E,$E604))/(MAXIFS(AT:AT,$E:$E,$E604)-MINIFS(AT:AT,$E:$E,$E604)),
100*(AT604-MINIFS(AT:AT,$E:$E,$E604))/(MAXIFS(AT:AT,$E:$E,$E604)-MINIFS(AT:AT,$E:$E,$E604))))</f>
        <v/>
      </c>
      <c r="DJ604" s="232" t="str">
        <f t="array" ref="DJ604">IF(AU604="","",
IF(INDEX(Settings!$H:$H,MATCH(DJ$1,Settings!$G:$G,0))=TRUE,
100-100*(AU604-MINIFS(AU:AU,$E:$E,$E604))/(MAXIFS(AU:AU,$E:$E,$E604)-MINIFS(AU:AU,$E:$E,$E604)),
100*(AU604-MINIFS(AU:AU,$E:$E,$E604))/(MAXIFS(AU:AU,$E:$E,$E604)-MINIFS(AU:AU,$E:$E,$E604))))</f>
        <v/>
      </c>
      <c r="DK604" s="232" t="str">
        <f t="array" ref="DK604">IF(AV604="","",
IF(INDEX(Settings!$H:$H,MATCH(DK$1,Settings!$G:$G,0))=TRUE,
100-100*(AV604-MINIFS(AV:AV,$E:$E,$E604))/(MAXIFS(AV:AV,$E:$E,$E604)-MINIFS(AV:AV,$E:$E,$E604)),
100*(AV604-MINIFS(AV:AV,$E:$E,$E604))/(MAXIFS(AV:AV,$E:$E,$E604)-MINIFS(AV:AV,$E:$E,$E604))))</f>
        <v/>
      </c>
      <c r="DL604" s="232" t="str">
        <f t="array" ref="DL604">IF(AW604="","",
IF(INDEX(Settings!$H:$H,MATCH(DL$1,Settings!$G:$G,0))=TRUE,
100-100*(AW604-MINIFS(AW:AW,$E:$E,$E604))/(MAXIFS(AW:AW,$E:$E,$E604)-MINIFS(AW:AW,$E:$E,$E604)),
100*(AW604-MINIFS(AW:AW,$E:$E,$E604))/(MAXIFS(AW:AW,$E:$E,$E604)-MINIFS(AW:AW,$E:$E,$E604))))</f>
        <v/>
      </c>
      <c r="DM604" s="232" t="str">
        <f t="array" ref="DM604">IF(AX604="","",
IF(INDEX(Settings!$H:$H,MATCH(DM$1,Settings!$G:$G,0))=TRUE,
100-100*(AX604-MINIFS(AX:AX,$E:$E,$E604))/(MAXIFS(AX:AX,$E:$E,$E604)-MINIFS(AX:AX,$E:$E,$E604)),
100*(AX604-MINIFS(AX:AX,$E:$E,$E604))/(MAXIFS(AX:AX,$E:$E,$E604)-MINIFS(AX:AX,$E:$E,$E604))))</f>
        <v/>
      </c>
      <c r="DN604" s="232" t="str">
        <f t="array" ref="DN604">IF(AY604="","",
IF(INDEX(Settings!$H:$H,MATCH(DN$1,Settings!$G:$G,0))=TRUE,
100-100*(AY604-MINIFS(AY:AY,$E:$E,$E604))/(MAXIFS(AY:AY,$E:$E,$E604)-MINIFS(AY:AY,$E:$E,$E604)),
100*(AY604-MINIFS(AY:AY,$E:$E,$E604))/(MAXIFS(AY:AY,$E:$E,$E604)-MINIFS(AY:AY,$E:$E,$E604))))</f>
        <v/>
      </c>
      <c r="DO604" s="232" t="str">
        <f t="array" ref="DO604">IF(AZ604="","",
IF(INDEX(Settings!$H:$H,MATCH(DO$1,Settings!$G:$G,0))=TRUE,
100-100*(AZ604-MINIFS(AZ:AZ,$E:$E,$E604))/(MAXIFS(AZ:AZ,$E:$E,$E604)-MINIFS(AZ:AZ,$E:$E,$E604)),
100*(AZ604-MINIFS(AZ:AZ,$E:$E,$E604))/(MAXIFS(AZ:AZ,$E:$E,$E604)-MINIFS(AZ:AZ,$E:$E,$E604))))</f>
        <v/>
      </c>
      <c r="DP604" s="232" t="str">
        <f t="array" ref="DP604">IF(BA604="","",
IF(INDEX(Settings!$H:$H,MATCH(DP$1,Settings!$G:$G,0))=TRUE,
100-100*(BA604-MINIFS(BA:BA,$E:$E,$E604))/(MAXIFS(BA:BA,$E:$E,$E604)-MINIFS(BA:BA,$E:$E,$E604)),
100*(BA604-MINIFS(BA:BA,$E:$E,$E604))/(MAXIFS(BA:BA,$E:$E,$E604)-MINIFS(BA:BA,$E:$E,$E604))))</f>
        <v/>
      </c>
      <c r="DQ604" s="232" t="str">
        <f t="array" ref="DQ604">IF(BB604="","",
IF(INDEX(Settings!$H:$H,MATCH(DQ$1,Settings!$G:$G,0))=TRUE,
100-100*(BB604-MINIFS(BB:BB,$E:$E,$E604))/(MAXIFS(BB:BB,$E:$E,$E604)-MINIFS(BB:BB,$E:$E,$E604)),
100*(BB604-MINIFS(BB:BB,$E:$E,$E604))/(MAXIFS(BB:BB,$E:$E,$E604)-MINIFS(BB:BB,$E:$E,$E604))))</f>
        <v/>
      </c>
      <c r="DR604" s="232" t="str">
        <f t="array" ref="DR604">IF(BC604="","",
IF(INDEX(Settings!$H:$H,MATCH(DR$1,Settings!$G:$G,0))=TRUE,
100-100*(BC604-MINIFS(BC:BC,$E:$E,$E604))/(MAXIFS(BC:BC,$E:$E,$E604)-MINIFS(BC:BC,$E:$E,$E604)),
100*(BC604-MINIFS(BC:BC,$E:$E,$E604))/(MAXIFS(BC:BC,$E:$E,$E604)-MINIFS(BC:BC,$E:$E,$E604))))</f>
        <v/>
      </c>
      <c r="DS604" s="232" t="str">
        <f t="array" ref="DS604">IF(BD604="","",
IF(INDEX(Settings!$H:$H,MATCH(DS$1,Settings!$G:$G,0))=TRUE,
100-100*(BD604-MINIFS(BD:BD,$E:$E,$E604))/(MAXIFS(BD:BD,$E:$E,$E604)-MINIFS(BD:BD,$E:$E,$E604)),
100*(BD604-MINIFS(BD:BD,$E:$E,$E604))/(MAXIFS(BD:BD,$E:$E,$E604)-MINIFS(BD:BD,$E:$E,$E604))))</f>
        <v/>
      </c>
      <c r="DT604" s="232" t="str">
        <f t="array" ref="DT604">IF(BE604="","",
IF(INDEX(Settings!$H:$H,MATCH(DT$1,Settings!$G:$G,0))=TRUE,
100-100*(BE604-MINIFS(BE:BE,$E:$E,$E604))/(MAXIFS(BE:BE,$E:$E,$E604)-MINIFS(BE:BE,$E:$E,$E604)),
100*(BE604-MINIFS(BE:BE,$E:$E,$E604))/(MAXIFS(BE:BE,$E:$E,$E604)-MINIFS(BE:BE,$E:$E,$E604))))</f>
        <v/>
      </c>
      <c r="DU604" s="232" t="str">
        <f t="array" ref="DU604">IF(BF604="","",
IF(INDEX(Settings!$H:$H,MATCH(DU$1,Settings!$G:$G,0))=TRUE,
100-100*(BF604-MINIFS(BF:BF,$E:$E,$E604))/(MAXIFS(BF:BF,$E:$E,$E604)-MINIFS(BF:BF,$E:$E,$E604)),
100*(BF604-MINIFS(BF:BF,$E:$E,$E604))/(MAXIFS(BF:BF,$E:$E,$E604)-MINIFS(BF:BF,$E:$E,$E604))))</f>
        <v/>
      </c>
      <c r="DV604" s="232" t="str">
        <f t="array" ref="DV604">IF(BG604="","",
IF(INDEX(Settings!$H:$H,MATCH(DV$1,Settings!$G:$G,0))=TRUE,
100-100*(BG604-MINIFS(BG:BG,$E:$E,$E604))/(MAXIFS(BG:BG,$E:$E,$E604)-MINIFS(BG:BG,$E:$E,$E604)),
100*(BG604-MINIFS(BG:BG,$E:$E,$E604))/(MAXIFS(BG:BG,$E:$E,$E604)-MINIFS(BG:BG,$E:$E,$E604))))</f>
        <v/>
      </c>
      <c r="DW604" s="232" t="str">
        <f t="array" ref="DW604">IF(BH604="","",
IF(INDEX(Settings!$H:$H,MATCH(DW$1,Settings!$G:$G,0))=TRUE,
100-100*(BH604-MINIFS(BH:BH,$E:$E,$E604))/(MAXIFS(BH:BH,$E:$E,$E604)-MINIFS(BH:BH,$E:$E,$E604)),
100*(BH604-MINIFS(BH:BH,$E:$E,$E604))/(MAXIFS(BH:BH,$E:$E,$E604)-MINIFS(BH:BH,$E:$E,$E604))))</f>
        <v/>
      </c>
      <c r="DX604" s="232" t="str">
        <f t="array" ref="DX604">IF(BI604="","",
IF(INDEX(Settings!$H:$H,MATCH(DX$1,Settings!$G:$G,0))=TRUE,
100-100*(BI604-MINIFS(BI:BI,$E:$E,$E604))/(MAXIFS(BI:BI,$E:$E,$E604)-MINIFS(BI:BI,$E:$E,$E604)),
100*(BI604-MINIFS(BI:BI,$E:$E,$E604))/(MAXIFS(BI:BI,$E:$E,$E604)-MINIFS(BI:BI,$E:$E,$E604))))</f>
        <v/>
      </c>
      <c r="DY604" s="232" t="str">
        <f t="array" ref="DY604">IF(BJ604="","",
IF(INDEX(Settings!$H:$H,MATCH(DY$1,Settings!$G:$G,0))=TRUE,
100-100*(BJ604-MINIFS(BJ:BJ,$E:$E,$E604))/(MAXIFS(BJ:BJ,$E:$E,$E604)-MINIFS(BJ:BJ,$E:$E,$E604)),
100*(BJ604-MINIFS(BJ:BJ,$E:$E,$E604))/(MAXIFS(BJ:BJ,$E:$E,$E604)-MINIFS(BJ:BJ,$E:$E,$E604))))</f>
        <v/>
      </c>
      <c r="DZ604" s="234"/>
      <c r="EA604" s="234"/>
      <c r="EB604" s="234" t="str">
        <f t="shared" si="8"/>
        <v/>
      </c>
      <c r="EC604" s="234" t="str">
        <f t="shared" si="9"/>
        <v/>
      </c>
      <c r="ED604" s="234" t="str">
        <f t="shared" si="10"/>
        <v/>
      </c>
      <c r="EE604" s="234" t="str">
        <f t="shared" si="11"/>
        <v/>
      </c>
      <c r="EF604" s="234" t="str">
        <f t="shared" si="12"/>
        <v/>
      </c>
      <c r="EG604" s="234" t="str">
        <f t="shared" si="13"/>
        <v/>
      </c>
      <c r="EH604" s="234"/>
      <c r="EI604" s="234"/>
      <c r="EJ604" s="234"/>
      <c r="EK604" s="234"/>
      <c r="EL604" s="234"/>
      <c r="EM604" s="234"/>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3" t="str">
        <f t="shared" si="14"/>
        <v/>
      </c>
      <c r="N605" s="49"/>
      <c r="O605" s="49"/>
      <c r="P605" s="49"/>
      <c r="Q605" s="49"/>
      <c r="R605" s="49"/>
      <c r="S605" s="222" t="str">
        <f>IFERROR(VLOOKUP(AF605, 'YOYO IR Scores'!A:C, 3, FALSE), "")
</f>
        <v/>
      </c>
      <c r="T605" s="49"/>
      <c r="U605" s="49"/>
      <c r="V605" s="49"/>
      <c r="W605" s="49"/>
      <c r="X605" s="224" t="str">
        <f t="shared" si="4"/>
        <v/>
      </c>
      <c r="Y605" s="225" t="str">
        <f t="shared" si="5"/>
        <v/>
      </c>
      <c r="Z605" s="225" t="str">
        <f t="shared" si="6"/>
        <v/>
      </c>
      <c r="AA605" s="224" t="str">
        <f t="shared" si="7"/>
        <v/>
      </c>
      <c r="AB605" s="223"/>
      <c r="AC605" s="223"/>
      <c r="AD605" s="223"/>
      <c r="AE605" s="223" t="str">
        <f>IFERROR(VLOOKUP(AF605, 'YOYO IR Scores'!A:C, 2, FALSE), "")</f>
        <v/>
      </c>
      <c r="AF605" s="223"/>
      <c r="AG605" s="223"/>
      <c r="AH605" s="223"/>
      <c r="AI605" s="223"/>
      <c r="AJ605" s="223"/>
      <c r="AK605" s="223"/>
      <c r="AL605" s="223"/>
      <c r="AM605" s="223"/>
      <c r="AN605" s="223"/>
      <c r="AO605" s="223"/>
      <c r="AP605" s="223"/>
      <c r="AQ605" s="223"/>
      <c r="AR605" s="223"/>
      <c r="AS605" s="223"/>
      <c r="AT605" s="223"/>
      <c r="AU605" s="223"/>
      <c r="AV605" s="223"/>
      <c r="AW605" s="223"/>
      <c r="AX605" s="223"/>
      <c r="AY605" s="223"/>
      <c r="AZ605" s="223"/>
      <c r="BA605" s="223"/>
      <c r="BB605" s="223"/>
      <c r="BC605" s="223"/>
      <c r="BD605" s="223"/>
      <c r="BE605" s="223"/>
      <c r="BF605" s="223"/>
      <c r="BG605" s="223"/>
      <c r="BH605" s="223"/>
      <c r="BI605" s="223"/>
      <c r="BJ605" s="223"/>
      <c r="BK605" s="223" t="str">
        <f t="array" ref="BK605">IF(J605="","",
IF(INDEX(Settings!$H:$H,MATCH(BY$1,Settings!$G:$G,0))=TRUE,
100-100*(J605-MIN(J:J))/(MAX(J:J)-MIN(J:J)),
100*(J605-MIN(J:J))/(MAX(J:J)-MIN(J:J))))</f>
        <v/>
      </c>
      <c r="BL605" s="223" t="str">
        <f t="array" ref="BL605">IF(J605="","",
IF(INDEX(Settings!$H:$H,MATCH(BY$1,Settings!$G:$G,0))=TRUE,
100-100*(J605-MINIFS(J:J,$E:$E,$E605))/(MAXIFS(J:J,$E:$E,$E605)-MINIFS(J:J,$E:$E,$E605)),
100*(J605-MINIFS(J:J,$E:$E,$E605))/(MAXIFS(J:J,$E:$E,$E605)-MINIFS(J:J,$E:$E,$E605))))</f>
        <v/>
      </c>
      <c r="BM605" s="223"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4" t="str">
        <f t="array" ref="BQ605">IF(J605="","",
IF(INDEX(Settings!$H:$H,MATCH(BY$1,Settings!$G:$G,0))=TRUE,
-1*(J605-AVERAGE(J:J))/STDEV(J:J),
(J605-AVERAGE(J:J))/STDEV(J:J)))</f>
        <v/>
      </c>
      <c r="BR605" s="224" t="str">
        <f>IFERROR(__xludf.DUMMYFUNCTION("IF(J605="""","""",
IF(INDEX(Settings!$H:$H,MATCH(BY$1,Settings!$G:$G,0))=TRUE,
-1*(J605-AVERAGEIFS(J:J,$E:$E,$E605))/STDEV(FILTER(J:J,$E:$E=$E605)),
(J605-AVERAGEIFS(J:J,$E:$E,$E605))/STDEV(FILTER(J:J,$E:$E=$E605))))"),"")</f>
        <v/>
      </c>
      <c r="BS605" s="224"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3" t="str">
        <f t="array" ref="BY605">IF(J605="","",
IF(INDEX(Settings!$H:$H,MATCH(BY$1,Settings!$G:$G,0))=TRUE,
100-100*(J605-MINIFS(J:J,$E:$E,$E605))/(MAXIFS(J:J,$E:$E,$E605)-MINIFS(J:J,$E:$E,$E605)),
100*(J605-MINIFS(J:J,$E:$E,$E605))/(MAXIFS(J:J,$E:$E,$E605)-MINIFS(J:J,$E:$E,$E605))))</f>
        <v/>
      </c>
      <c r="BZ605" s="223" t="str">
        <f t="array" ref="BZ605">IF(K605="","",
IF(INDEX(Settings!$H:$H,MATCH(BZ$1,Settings!$G:$G,0))=TRUE,
100-100*(K605-MINIFS(K:K,$E:$E,$E605))/(MAXIFS(K:K,$E:$E,$E605)-MINIFS(K:K,$E:$E,$E605)),
100*(K605-MINIFS(K:K,$E:$E,$E605))/(MAXIFS(K:K,$E:$E,$E605)-MINIFS(K:K,$E:$E,$E605))))</f>
        <v/>
      </c>
      <c r="CA605" s="223" t="str">
        <f t="array" ref="CA605">IF(L605="","",
IF(INDEX(Settings!$H:$H,MATCH(CA$1,Settings!$G:$G,0))=TRUE,
100-100*(L605-MINIFS(L:L,$E:$E,$E605))/(MAXIFS(L:L,$E:$E,$E605)-MINIFS(L:L,$E:$E,$E605)),
100*(L605-MINIFS(L:L,$E:$E,$E605))/(MAXIFS(L:L,$E:$E,$E605)-MINIFS(L:L,$E:$E,$E605))))</f>
        <v/>
      </c>
      <c r="CB605" s="223" t="str">
        <f t="array" ref="CB605">IF(M605="","",
IF(INDEX(Settings!$H:$H,MATCH(CB$1,Settings!$G:$G,0))=TRUE,
100-100*(M605-MINIFS(M:M,$E:$E,$E605))/(MAXIFS(M:M,$E:$E,$E605)-MINIFS(M:M,$E:$E,$E605)),
100*(M605-MINIFS(M:M,$E:$E,$E605))/(MAXIFS(M:M,$E:$E,$E605)-MINIFS(M:M,$E:$E,$E605))))</f>
        <v/>
      </c>
      <c r="CC605" s="223" t="str">
        <f t="array" ref="CC605">IF(N605="","",
IF(INDEX(Settings!$H:$H,MATCH(CC$1,Settings!$G:$G,0))=TRUE,
100-100*(N605-MINIFS(N:N,$E:$E,$E605))/(MAXIFS(N:N,$E:$E,$E605)-MINIFS(N:N,$E:$E,$E605)),
100*(N605-MINIFS(N:N,$E:$E,$E605))/(MAXIFS(N:N,$E:$E,$E605)-MINIFS(N:N,$E:$E,$E605))))</f>
        <v/>
      </c>
      <c r="CD605" s="223" t="str">
        <f t="array" ref="CD605">IF(O605="","",
IF(INDEX(Settings!$H:$H,MATCH(CD$1,Settings!$G:$G,0))=TRUE,
100-100*(O605-MINIFS(O:O,$E:$E,$E605))/(MAXIFS(O:O,$E:$E,$E605)-MINIFS(O:O,$E:$E,$E605)),
100*(O605-MINIFS(O:O,$E:$E,$E605))/(MAXIFS(O:O,$E:$E,$E605)-MINIFS(O:O,$E:$E,$E605))))</f>
        <v/>
      </c>
      <c r="CE605" s="223" t="str">
        <f t="array" ref="CE605">IF(P605="","",
IF(INDEX(Settings!$H:$H,MATCH(CE$1,Settings!$G:$G,0))=TRUE,
100-100*(P605-MINIFS(P:P,$E:$E,$E605))/(MAXIFS(P:P,$E:$E,$E605)-MINIFS(P:P,$E:$E,$E605)),
100*(P605-MINIFS(P:P,$E:$E,$E605))/(MAXIFS(P:P,$E:$E,$E605)-MINIFS(P:P,$E:$E,$E605))))</f>
        <v/>
      </c>
      <c r="CF605" s="223" t="str">
        <f t="array" ref="CF605">IF(Q605="","",
IF(INDEX(Settings!$H:$H,MATCH(CF$1,Settings!$G:$G,0))=TRUE,
100-100*(Q605-MINIFS(Q:Q,$E:$E,$E605))/(MAXIFS(Q:Q,$E:$E,$E605)-MINIFS(Q:Q,$E:$E,$E605)),
100*(Q605-MINIFS(Q:Q,$E:$E,$E605))/(MAXIFS(Q:Q,$E:$E,$E605)-MINIFS(Q:Q,$E:$E,$E605))))</f>
        <v/>
      </c>
      <c r="CG605" s="223" t="str">
        <f t="array" ref="CG605">IF(R605="","",
IF(INDEX(Settings!$H:$H,MATCH(CG$1,Settings!$G:$G,0))=TRUE,
100-100*(R605-MINIFS(R:R,$E:$E,$E605))/(MAXIFS(R:R,$E:$E,$E605)-MINIFS(R:R,$E:$E,$E605)),
100*(R605-MINIFS(R:R,$E:$E,$E605))/(MAXIFS(R:R,$E:$E,$E605)-MINIFS(R:R,$E:$E,$E605))))</f>
        <v/>
      </c>
      <c r="CH605" s="223" t="str">
        <f t="array" ref="CH605">IF(S605="","",
IF(INDEX(Settings!$H:$H,MATCH(CH$1,Settings!$G:$G,0))=TRUE,
100-100*(S605-MINIFS(S:S,$E:$E,$E605))/(MAXIFS(S:S,$E:$E,$E605)-MINIFS(S:S,$E:$E,$E605)),
100*(S605-MINIFS(S:S,$E:$E,$E605))/(MAXIFS(S:S,$E:$E,$E605)-MINIFS(S:S,$E:$E,$E605))))</f>
        <v/>
      </c>
      <c r="CI605" s="223" t="str">
        <f t="array" ref="CI605">IF(T605="","",
IF(INDEX(Settings!$H:$H,MATCH(CI$1,Settings!$G:$G,0))=TRUE,
100-100*(T605-MINIFS(T:T,$E:$E,$E605))/(MAXIFS(T:T,$E:$E,$E605)-MINIFS(T:T,$E:$E,$E605)),
100*(T605-MINIFS(T:T,$E:$E,$E605))/(MAXIFS(T:T,$E:$E,$E605)-MINIFS(T:T,$E:$E,$E605))))</f>
        <v/>
      </c>
      <c r="CJ605" s="223" t="str">
        <f t="array" ref="CJ605">IF(U605="","",
IF(INDEX(Settings!$H:$H,MATCH(CJ$1,Settings!$G:$G,0))=TRUE,
100-100*(U605-MINIFS(U:U,$E:$E,$E605))/(MAXIFS(U:U,$E:$E,$E605)-MINIFS(U:U,$E:$E,$E605)),
100*(U605-MINIFS(U:U,$E:$E,$E605))/(MAXIFS(U:U,$E:$E,$E605)-MINIFS(U:U,$E:$E,$E605))))</f>
        <v/>
      </c>
      <c r="CK605" s="223" t="str">
        <f t="array" ref="CK605">IF(V605="","",
IF(INDEX(Settings!$H:$H,MATCH(CK$1,Settings!$G:$G,0))=TRUE,
100-100*(V605-MINIFS(V:V,$E:$E,$E605))/(MAXIFS(V:V,$E:$E,$E605)-MINIFS(V:V,$E:$E,$E605)),
100*(V605-MINIFS(V:V,$E:$E,$E605))/(MAXIFS(V:V,$E:$E,$E605)-MINIFS(V:V,$E:$E,$E605))))</f>
        <v/>
      </c>
      <c r="CL605" s="223" t="str">
        <f t="array" ref="CL605">IF(W605="","",
IF(INDEX(Settings!$H:$H,MATCH(CL$1,Settings!$G:$G,0))=TRUE,
100-100*(W605-MINIFS(W:W,$E:$E,$E605))/(MAXIFS(W:W,$E:$E,$E605)-MINIFS(W:W,$E:$E,$E605)),
100*(W605-MINIFS(W:W,$E:$E,$E605))/(MAXIFS(W:W,$E:$E,$E605)-MINIFS(W:W,$E:$E,$E605))))</f>
        <v/>
      </c>
      <c r="CM605" s="223" t="str">
        <f t="array" ref="CM605">IF(X605="","",
IF(INDEX(Settings!$H:$H,MATCH(CM$1,Settings!$G:$G,0))=TRUE,
100-100*(X605-MINIFS(X:X,$E:$E,$E605))/(MAXIFS(X:X,$E:$E,$E605)-MINIFS(X:X,$E:$E,$E605)),
100*(X605-MINIFS(X:X,$E:$E,$E605))/(MAXIFS(X:X,$E:$E,$E605)-MINIFS(X:X,$E:$E,$E605))))</f>
        <v/>
      </c>
      <c r="CN605" s="223" t="str">
        <f t="array" ref="CN605">IF(Y605="","",
IF(INDEX(Settings!$H:$H,MATCH(CN$1,Settings!$G:$G,0))=TRUE,
100-100*(Y605-MINIFS(Y:Y,$E:$E,$E605))/(MAXIFS(Y:Y,$E:$E,$E605)-MINIFS(Y:Y,$E:$E,$E605)),
100*(Y605-MINIFS(Y:Y,$E:$E,$E605))/(MAXIFS(Y:Y,$E:$E,$E605)-MINIFS(Y:Y,$E:$E,$E605))))</f>
        <v/>
      </c>
      <c r="CO605" s="223" t="str">
        <f t="array" ref="CO605">IF(Z605="","",
IF(INDEX(Settings!$H:$H,MATCH(CO$1,Settings!$G:$G,0))=TRUE,
100-100*(Z605-MINIFS(Z:Z,$E:$E,$E605))/(MAXIFS(Z:Z,$E:$E,$E605)-MINIFS(Z:Z,$E:$E,$E605)),
100*(Z605-MINIFS(Z:Z,$E:$E,$E605))/(MAXIFS(Z:Z,$E:$E,$E605)-MINIFS(Z:Z,$E:$E,$E605))))</f>
        <v/>
      </c>
      <c r="CP605" s="223" t="str">
        <f t="array" ref="CP605">IF(AA605="","",
IF(INDEX(Settings!$H:$H,MATCH(CP$1,Settings!$G:$G,0))=TRUE,
100-100*(AA605-MINIFS(AA:AA,$E:$E,$E605))/(MAXIFS(AA:AA,$E:$E,$E605)-MINIFS(AA:AA,$E:$E,$E605)),
100*(AA605-MINIFS(AA:AA,$E:$E,$E605))/(MAXIFS(AA:AA,$E:$E,$E605)-MINIFS(AA:AA,$E:$E,$E605))))</f>
        <v/>
      </c>
      <c r="CQ605" s="223" t="str">
        <f t="array" ref="CQ605">IF(AB605="","",
IF(INDEX(Settings!$H:$H,MATCH(CQ$1,Settings!$G:$G,0))=TRUE,
100-100*(AB605-MINIFS(AB:AB,$E:$E,$E605))/(MAXIFS(AB:AB,$E:$E,$E605)-MINIFS(AB:AB,$E:$E,$E605)),
100*(AB605-MINIFS(AB:AB,$E:$E,$E605))/(MAXIFS(AB:AB,$E:$E,$E605)-MINIFS(AB:AB,$E:$E,$E605))))</f>
        <v/>
      </c>
      <c r="CR605" s="223" t="str">
        <f t="array" ref="CR605">IF(AC605="","",
IF(INDEX(Settings!$H:$H,MATCH(CR$1,Settings!$G:$G,0))=TRUE,
100-100*(AC605-MINIFS(AC:AC,$E:$E,$E605))/(MAXIFS(AC:AC,$E:$E,$E605)-MINIFS(AC:AC,$E:$E,$E605)),
100*(AC605-MINIFS(AC:AC,$E:$E,$E605))/(MAXIFS(AC:AC,$E:$E,$E605)-MINIFS(AC:AC,$E:$E,$E605))))</f>
        <v/>
      </c>
      <c r="CS605" s="223" t="str">
        <f t="array" ref="CS605">IF(AD605="","",
IF(INDEX(Settings!$H:$H,MATCH(CS$1,Settings!$G:$G,0))=TRUE,
100-100*(AD605-MINIFS(AD:AD,$E:$E,$E605))/(MAXIFS(AD:AD,$E:$E,$E605)-MINIFS(AD:AD,$E:$E,$E605)),
100*(AD605-MINIFS(AD:AD,$E:$E,$E605))/(MAXIFS(AD:AD,$E:$E,$E605)-MINIFS(AD:AD,$E:$E,$E605))))</f>
        <v/>
      </c>
      <c r="CT605" s="223" t="str">
        <f t="array" ref="CT605">IF(AE605="","",
IF(INDEX(Settings!$H:$H,MATCH(CT$1,Settings!$G:$G,0))=TRUE,
100-100*(AE605-MINIFS(AE:AE,$E:$E,$E605))/(MAXIFS(AE:AE,$E:$E,$E605)-MINIFS(AE:AE,$E:$E,$E605)),
100*(AE605-MINIFS(AE:AE,$E:$E,$E605))/(MAXIFS(AE:AE,$E:$E,$E605)-MINIFS(AE:AE,$E:$E,$E605))))</f>
        <v/>
      </c>
      <c r="CU605" s="223" t="str">
        <f t="array" ref="CU605">IF(AF605="","",
IF(INDEX(Settings!$H:$H,MATCH(CU$1,Settings!$G:$G,0))=TRUE,
100-100*(AF605-MINIFS(AF:AF,$E:$E,$E605))/(MAXIFS(AF:AF,$E:$E,$E605)-MINIFS(AF:AF,$E:$E,$E605)),
100*(AF605-MINIFS(AF:AF,$E:$E,$E605))/(MAXIFS(AF:AF,$E:$E,$E605)-MINIFS(AF:AF,$E:$E,$E605))))</f>
        <v/>
      </c>
      <c r="CV605" s="223" t="str">
        <f t="array" ref="CV605">IF(AG605="","",
IF(INDEX(Settings!$H:$H,MATCH(CV$1,Settings!$G:$G,0))=TRUE,
100-100*(AG605-MINIFS(AG:AG,$E:$E,$E605))/(MAXIFS(AG:AG,$E:$E,$E605)-MINIFS(AG:AG,$E:$E,$E605)),
100*(AG605-MINIFS(AG:AG,$E:$E,$E605))/(MAXIFS(AG:AG,$E:$E,$E605)-MINIFS(AG:AG,$E:$E,$E605))))</f>
        <v/>
      </c>
      <c r="CW605" s="223" t="str">
        <f t="array" ref="CW605">IF(AH605="","",
IF(INDEX(Settings!$H:$H,MATCH(CW$1,Settings!$G:$G,0))=TRUE,
100-100*(AH605-MINIFS(AH:AH,$E:$E,$E605))/(MAXIFS(AH:AH,$E:$E,$E605)-MINIFS(AH:AH,$E:$E,$E605)),
100*(AH605-MINIFS(AH:AH,$E:$E,$E605))/(MAXIFS(AH:AH,$E:$E,$E605)-MINIFS(AH:AH,$E:$E,$E605))))</f>
        <v/>
      </c>
      <c r="CX605" s="223" t="str">
        <f t="array" ref="CX605">IF(AI605="","",
IF(INDEX(Settings!$H:$H,MATCH(CX$1,Settings!$G:$G,0))=TRUE,
100-100*(AI605-MINIFS(AI:AI,$E:$E,$E605))/(MAXIFS(AI:AI,$E:$E,$E605)-MINIFS(AI:AI,$E:$E,$E605)),
100*(AI605-MINIFS(AI:AI,$E:$E,$E605))/(MAXIFS(AI:AI,$E:$E,$E605)-MINIFS(AI:AI,$E:$E,$E605))))</f>
        <v/>
      </c>
      <c r="CY605" s="223" t="str">
        <f t="array" ref="CY605">IF(AJ605="","",
IF(INDEX(Settings!$H:$H,MATCH(CY$1,Settings!$G:$G,0))=TRUE,
100-100*(AJ605-MINIFS(AJ:AJ,$E:$E,$E605))/(MAXIFS(AJ:AJ,$E:$E,$E605)-MINIFS(AJ:AJ,$E:$E,$E605)),
100*(AJ605-MINIFS(AJ:AJ,$E:$E,$E605))/(MAXIFS(AJ:AJ,$E:$E,$E605)-MINIFS(AJ:AJ,$E:$E,$E605))))</f>
        <v/>
      </c>
      <c r="CZ605" s="223" t="str">
        <f t="array" ref="CZ605">IF(AK605="","",
IF(INDEX(Settings!$H:$H,MATCH(CZ$1,Settings!$G:$G,0))=TRUE,
100-100*(AK605-MINIFS(AK:AK,$E:$E,$E605))/(MAXIFS(AK:AK,$E:$E,$E605)-MINIFS(AK:AK,$E:$E,$E605)),
100*(AK605-MINIFS(AK:AK,$E:$E,$E605))/(MAXIFS(AK:AK,$E:$E,$E605)-MINIFS(AK:AK,$E:$E,$E605))))</f>
        <v/>
      </c>
      <c r="DA605" s="223" t="str">
        <f t="array" ref="DA605">IF(AL605="","",
IF(INDEX(Settings!$H:$H,MATCH(DA$1,Settings!$G:$G,0))=TRUE,
100-100*(AL605-MINIFS(AL:AL,$E:$E,$E605))/(MAXIFS(AL:AL,$E:$E,$E605)-MINIFS(AL:AL,$E:$E,$E605)),
100*(AL605-MINIFS(AL:AL,$E:$E,$E605))/(MAXIFS(AL:AL,$E:$E,$E605)-MINIFS(AL:AL,$E:$E,$E605))))</f>
        <v/>
      </c>
      <c r="DB605" s="223" t="str">
        <f t="array" ref="DB605">IF(AM605="","",
IF(INDEX(Settings!$H:$H,MATCH(DB$1,Settings!$G:$G,0))=TRUE,
100-100*(AM605-MINIFS(AM:AM,$E:$E,$E605))/(MAXIFS(AM:AM,$E:$E,$E605)-MINIFS(AM:AM,$E:$E,$E605)),
100*(AM605-MINIFS(AM:AM,$E:$E,$E605))/(MAXIFS(AM:AM,$E:$E,$E605)-MINIFS(AM:AM,$E:$E,$E605))))</f>
        <v/>
      </c>
      <c r="DC605" s="223" t="str">
        <f t="array" ref="DC605">IF(AN605="","",
IF(INDEX(Settings!$H:$H,MATCH(DC$1,Settings!$G:$G,0))=TRUE,
100-100*(AN605-MINIFS(AN:AN,$E:$E,$E605))/(MAXIFS(AN:AN,$E:$E,$E605)-MINIFS(AN:AN,$E:$E,$E605)),
100*(AN605-MINIFS(AN:AN,$E:$E,$E605))/(MAXIFS(AN:AN,$E:$E,$E605)-MINIFS(AN:AN,$E:$E,$E605))))</f>
        <v/>
      </c>
      <c r="DD605" s="223" t="str">
        <f t="array" ref="DD605">IF(AO605="","",
IF(INDEX(Settings!$H:$H,MATCH(DD$1,Settings!$G:$G,0))=TRUE,
100-100*(AO605-MINIFS(AO:AO,$E:$E,$E605))/(MAXIFS(AO:AO,$E:$E,$E605)-MINIFS(AO:AO,$E:$E,$E605)),
100*(AO605-MINIFS(AO:AO,$E:$E,$E605))/(MAXIFS(AO:AO,$E:$E,$E605)-MINIFS(AO:AO,$E:$E,$E605))))</f>
        <v/>
      </c>
      <c r="DE605" s="223" t="str">
        <f t="array" ref="DE605">IF(AP605="","",
IF(INDEX(Settings!$H:$H,MATCH(DE$1,Settings!$G:$G,0))=TRUE,
100-100*(AP605-MINIFS(AP:AP,$E:$E,$E605))/(MAXIFS(AP:AP,$E:$E,$E605)-MINIFS(AP:AP,$E:$E,$E605)),
100*(AP605-MINIFS(AP:AP,$E:$E,$E605))/(MAXIFS(AP:AP,$E:$E,$E605)-MINIFS(AP:AP,$E:$E,$E605))))</f>
        <v/>
      </c>
      <c r="DF605" s="223" t="str">
        <f t="array" ref="DF605">IF(AQ605="","",
IF(INDEX(Settings!$H:$H,MATCH(DF$1,Settings!$G:$G,0))=TRUE,
100-100*(AQ605-MINIFS(AQ:AQ,$E:$E,$E605))/(MAXIFS(AQ:AQ,$E:$E,$E605)-MINIFS(AQ:AQ,$E:$E,$E605)),
100*(AQ605-MINIFS(AQ:AQ,$E:$E,$E605))/(MAXIFS(AQ:AQ,$E:$E,$E605)-MINIFS(AQ:AQ,$E:$E,$E605))))</f>
        <v/>
      </c>
      <c r="DG605" s="223" t="str">
        <f t="array" ref="DG605">IF(AR605="","",
IF(INDEX(Settings!$H:$H,MATCH(DG$1,Settings!$G:$G,0))=TRUE,
100-100*(AR605-MINIFS(AR:AR,$E:$E,$E605))/(MAXIFS(AR:AR,$E:$E,$E605)-MINIFS(AR:AR,$E:$E,$E605)),
100*(AR605-MINIFS(AR:AR,$E:$E,$E605))/(MAXIFS(AR:AR,$E:$E,$E605)-MINIFS(AR:AR,$E:$E,$E605))))</f>
        <v/>
      </c>
      <c r="DH605" s="223" t="str">
        <f t="array" ref="DH605">IF(AS605="","",
IF(INDEX(Settings!$H:$H,MATCH(DH$1,Settings!$G:$G,0))=TRUE,
100-100*(AS605-MINIFS(AS:AS,$E:$E,$E605))/(MAXIFS(AS:AS,$E:$E,$E605)-MINIFS(AS:AS,$E:$E,$E605)),
100*(AS605-MINIFS(AS:AS,$E:$E,$E605))/(MAXIFS(AS:AS,$E:$E,$E605)-MINIFS(AS:AS,$E:$E,$E605))))</f>
        <v/>
      </c>
      <c r="DI605" s="223" t="str">
        <f t="array" ref="DI605">IF(AT605="","",
IF(INDEX(Settings!$H:$H,MATCH(DI$1,Settings!$G:$G,0))=TRUE,
100-100*(AT605-MINIFS(AT:AT,$E:$E,$E605))/(MAXIFS(AT:AT,$E:$E,$E605)-MINIFS(AT:AT,$E:$E,$E605)),
100*(AT605-MINIFS(AT:AT,$E:$E,$E605))/(MAXIFS(AT:AT,$E:$E,$E605)-MINIFS(AT:AT,$E:$E,$E605))))</f>
        <v/>
      </c>
      <c r="DJ605" s="223" t="str">
        <f t="array" ref="DJ605">IF(AU605="","",
IF(INDEX(Settings!$H:$H,MATCH(DJ$1,Settings!$G:$G,0))=TRUE,
100-100*(AU605-MINIFS(AU:AU,$E:$E,$E605))/(MAXIFS(AU:AU,$E:$E,$E605)-MINIFS(AU:AU,$E:$E,$E605)),
100*(AU605-MINIFS(AU:AU,$E:$E,$E605))/(MAXIFS(AU:AU,$E:$E,$E605)-MINIFS(AU:AU,$E:$E,$E605))))</f>
        <v/>
      </c>
      <c r="DK605" s="223" t="str">
        <f t="array" ref="DK605">IF(AV605="","",
IF(INDEX(Settings!$H:$H,MATCH(DK$1,Settings!$G:$G,0))=TRUE,
100-100*(AV605-MINIFS(AV:AV,$E:$E,$E605))/(MAXIFS(AV:AV,$E:$E,$E605)-MINIFS(AV:AV,$E:$E,$E605)),
100*(AV605-MINIFS(AV:AV,$E:$E,$E605))/(MAXIFS(AV:AV,$E:$E,$E605)-MINIFS(AV:AV,$E:$E,$E605))))</f>
        <v/>
      </c>
      <c r="DL605" s="223" t="str">
        <f t="array" ref="DL605">IF(AW605="","",
IF(INDEX(Settings!$H:$H,MATCH(DL$1,Settings!$G:$G,0))=TRUE,
100-100*(AW605-MINIFS(AW:AW,$E:$E,$E605))/(MAXIFS(AW:AW,$E:$E,$E605)-MINIFS(AW:AW,$E:$E,$E605)),
100*(AW605-MINIFS(AW:AW,$E:$E,$E605))/(MAXIFS(AW:AW,$E:$E,$E605)-MINIFS(AW:AW,$E:$E,$E605))))</f>
        <v/>
      </c>
      <c r="DM605" s="223" t="str">
        <f t="array" ref="DM605">IF(AX605="","",
IF(INDEX(Settings!$H:$H,MATCH(DM$1,Settings!$G:$G,0))=TRUE,
100-100*(AX605-MINIFS(AX:AX,$E:$E,$E605))/(MAXIFS(AX:AX,$E:$E,$E605)-MINIFS(AX:AX,$E:$E,$E605)),
100*(AX605-MINIFS(AX:AX,$E:$E,$E605))/(MAXIFS(AX:AX,$E:$E,$E605)-MINIFS(AX:AX,$E:$E,$E605))))</f>
        <v/>
      </c>
      <c r="DN605" s="223" t="str">
        <f t="array" ref="DN605">IF(AY605="","",
IF(INDEX(Settings!$H:$H,MATCH(DN$1,Settings!$G:$G,0))=TRUE,
100-100*(AY605-MINIFS(AY:AY,$E:$E,$E605))/(MAXIFS(AY:AY,$E:$E,$E605)-MINIFS(AY:AY,$E:$E,$E605)),
100*(AY605-MINIFS(AY:AY,$E:$E,$E605))/(MAXIFS(AY:AY,$E:$E,$E605)-MINIFS(AY:AY,$E:$E,$E605))))</f>
        <v/>
      </c>
      <c r="DO605" s="223" t="str">
        <f t="array" ref="DO605">IF(AZ605="","",
IF(INDEX(Settings!$H:$H,MATCH(DO$1,Settings!$G:$G,0))=TRUE,
100-100*(AZ605-MINIFS(AZ:AZ,$E:$E,$E605))/(MAXIFS(AZ:AZ,$E:$E,$E605)-MINIFS(AZ:AZ,$E:$E,$E605)),
100*(AZ605-MINIFS(AZ:AZ,$E:$E,$E605))/(MAXIFS(AZ:AZ,$E:$E,$E605)-MINIFS(AZ:AZ,$E:$E,$E605))))</f>
        <v/>
      </c>
      <c r="DP605" s="223" t="str">
        <f t="array" ref="DP605">IF(BA605="","",
IF(INDEX(Settings!$H:$H,MATCH(DP$1,Settings!$G:$G,0))=TRUE,
100-100*(BA605-MINIFS(BA:BA,$E:$E,$E605))/(MAXIFS(BA:BA,$E:$E,$E605)-MINIFS(BA:BA,$E:$E,$E605)),
100*(BA605-MINIFS(BA:BA,$E:$E,$E605))/(MAXIFS(BA:BA,$E:$E,$E605)-MINIFS(BA:BA,$E:$E,$E605))))</f>
        <v/>
      </c>
      <c r="DQ605" s="223" t="str">
        <f t="array" ref="DQ605">IF(BB605="","",
IF(INDEX(Settings!$H:$H,MATCH(DQ$1,Settings!$G:$G,0))=TRUE,
100-100*(BB605-MINIFS(BB:BB,$E:$E,$E605))/(MAXIFS(BB:BB,$E:$E,$E605)-MINIFS(BB:BB,$E:$E,$E605)),
100*(BB605-MINIFS(BB:BB,$E:$E,$E605))/(MAXIFS(BB:BB,$E:$E,$E605)-MINIFS(BB:BB,$E:$E,$E605))))</f>
        <v/>
      </c>
      <c r="DR605" s="223" t="str">
        <f t="array" ref="DR605">IF(BC605="","",
IF(INDEX(Settings!$H:$H,MATCH(DR$1,Settings!$G:$G,0))=TRUE,
100-100*(BC605-MINIFS(BC:BC,$E:$E,$E605))/(MAXIFS(BC:BC,$E:$E,$E605)-MINIFS(BC:BC,$E:$E,$E605)),
100*(BC605-MINIFS(BC:BC,$E:$E,$E605))/(MAXIFS(BC:BC,$E:$E,$E605)-MINIFS(BC:BC,$E:$E,$E605))))</f>
        <v/>
      </c>
      <c r="DS605" s="223" t="str">
        <f t="array" ref="DS605">IF(BD605="","",
IF(INDEX(Settings!$H:$H,MATCH(DS$1,Settings!$G:$G,0))=TRUE,
100-100*(BD605-MINIFS(BD:BD,$E:$E,$E605))/(MAXIFS(BD:BD,$E:$E,$E605)-MINIFS(BD:BD,$E:$E,$E605)),
100*(BD605-MINIFS(BD:BD,$E:$E,$E605))/(MAXIFS(BD:BD,$E:$E,$E605)-MINIFS(BD:BD,$E:$E,$E605))))</f>
        <v/>
      </c>
      <c r="DT605" s="223" t="str">
        <f t="array" ref="DT605">IF(BE605="","",
IF(INDEX(Settings!$H:$H,MATCH(DT$1,Settings!$G:$G,0))=TRUE,
100-100*(BE605-MINIFS(BE:BE,$E:$E,$E605))/(MAXIFS(BE:BE,$E:$E,$E605)-MINIFS(BE:BE,$E:$E,$E605)),
100*(BE605-MINIFS(BE:BE,$E:$E,$E605))/(MAXIFS(BE:BE,$E:$E,$E605)-MINIFS(BE:BE,$E:$E,$E605))))</f>
        <v/>
      </c>
      <c r="DU605" s="223" t="str">
        <f t="array" ref="DU605">IF(BF605="","",
IF(INDEX(Settings!$H:$H,MATCH(DU$1,Settings!$G:$G,0))=TRUE,
100-100*(BF605-MINIFS(BF:BF,$E:$E,$E605))/(MAXIFS(BF:BF,$E:$E,$E605)-MINIFS(BF:BF,$E:$E,$E605)),
100*(BF605-MINIFS(BF:BF,$E:$E,$E605))/(MAXIFS(BF:BF,$E:$E,$E605)-MINIFS(BF:BF,$E:$E,$E605))))</f>
        <v/>
      </c>
      <c r="DV605" s="223" t="str">
        <f t="array" ref="DV605">IF(BG605="","",
IF(INDEX(Settings!$H:$H,MATCH(DV$1,Settings!$G:$G,0))=TRUE,
100-100*(BG605-MINIFS(BG:BG,$E:$E,$E605))/(MAXIFS(BG:BG,$E:$E,$E605)-MINIFS(BG:BG,$E:$E,$E605)),
100*(BG605-MINIFS(BG:BG,$E:$E,$E605))/(MAXIFS(BG:BG,$E:$E,$E605)-MINIFS(BG:BG,$E:$E,$E605))))</f>
        <v/>
      </c>
      <c r="DW605" s="223" t="str">
        <f t="array" ref="DW605">IF(BH605="","",
IF(INDEX(Settings!$H:$H,MATCH(DW$1,Settings!$G:$G,0))=TRUE,
100-100*(BH605-MINIFS(BH:BH,$E:$E,$E605))/(MAXIFS(BH:BH,$E:$E,$E605)-MINIFS(BH:BH,$E:$E,$E605)),
100*(BH605-MINIFS(BH:BH,$E:$E,$E605))/(MAXIFS(BH:BH,$E:$E,$E605)-MINIFS(BH:BH,$E:$E,$E605))))</f>
        <v/>
      </c>
      <c r="DX605" s="223" t="str">
        <f t="array" ref="DX605">IF(BI605="","",
IF(INDEX(Settings!$H:$H,MATCH(DX$1,Settings!$G:$G,0))=TRUE,
100-100*(BI605-MINIFS(BI:BI,$E:$E,$E605))/(MAXIFS(BI:BI,$E:$E,$E605)-MINIFS(BI:BI,$E:$E,$E605)),
100*(BI605-MINIFS(BI:BI,$E:$E,$E605))/(MAXIFS(BI:BI,$E:$E,$E605)-MINIFS(BI:BI,$E:$E,$E605))))</f>
        <v/>
      </c>
      <c r="DY605" s="223" t="str">
        <f t="array" ref="DY605">IF(BJ605="","",
IF(INDEX(Settings!$H:$H,MATCH(DY$1,Settings!$G:$G,0))=TRUE,
100-100*(BJ605-MINIFS(BJ:BJ,$E:$E,$E605))/(MAXIFS(BJ:BJ,$E:$E,$E605)-MINIFS(BJ:BJ,$E:$E,$E605)),
100*(BJ605-MINIFS(BJ:BJ,$E:$E,$E605))/(MAXIFS(BJ:BJ,$E:$E,$E605)-MINIFS(BJ:BJ,$E:$E,$E605))))</f>
        <v/>
      </c>
      <c r="DZ605" s="225"/>
      <c r="EA605" s="225"/>
      <c r="EB605" s="225" t="str">
        <f t="shared" si="8"/>
        <v/>
      </c>
      <c r="EC605" s="225" t="str">
        <f t="shared" si="9"/>
        <v/>
      </c>
      <c r="ED605" s="225" t="str">
        <f t="shared" si="10"/>
        <v/>
      </c>
      <c r="EE605" s="225" t="str">
        <f t="shared" si="11"/>
        <v/>
      </c>
      <c r="EF605" s="225" t="str">
        <f t="shared" si="12"/>
        <v/>
      </c>
      <c r="EG605" s="225" t="str">
        <f t="shared" si="13"/>
        <v/>
      </c>
      <c r="EH605" s="225"/>
      <c r="EI605" s="225"/>
      <c r="EJ605" s="225"/>
      <c r="EK605" s="225"/>
      <c r="EL605" s="225"/>
      <c r="EM605" s="225"/>
    </row>
    <row r="606">
      <c r="A606" s="231"/>
      <c r="B606" s="231"/>
      <c r="C606" s="231"/>
      <c r="D606" s="231" t="str">
        <f t="array" ref="D606">IFERROR(INDEX(Profiles!$B:$B,MATCH($A606,Profiles!$A:$A,0)),"")</f>
        <v/>
      </c>
      <c r="E606" s="231"/>
      <c r="F606" s="231"/>
      <c r="G606" s="231"/>
      <c r="H606" s="231"/>
      <c r="I606" s="231" t="str">
        <f>IF(A606="","",IF(Settings!$N$3="DATE",F606&amp;": "&amp;TEXT(B606,"M/DD/YY"),F606&amp;": "&amp;H606))</f>
        <v/>
      </c>
      <c r="J606" s="231"/>
      <c r="K606" s="231"/>
      <c r="L606" s="231"/>
      <c r="M606" s="232" t="str">
        <f t="shared" si="14"/>
        <v/>
      </c>
      <c r="N606" s="231"/>
      <c r="O606" s="231"/>
      <c r="P606" s="231"/>
      <c r="Q606" s="231"/>
      <c r="R606" s="231"/>
      <c r="S606" s="230" t="str">
        <f>IFERROR(VLOOKUP(AF606, 'YOYO IR Scores'!A:C, 3, FALSE), "")
</f>
        <v/>
      </c>
      <c r="T606" s="231"/>
      <c r="U606" s="231"/>
      <c r="V606" s="231"/>
      <c r="W606" s="231"/>
      <c r="X606" s="233" t="str">
        <f t="shared" si="4"/>
        <v/>
      </c>
      <c r="Y606" s="234" t="str">
        <f t="shared" si="5"/>
        <v/>
      </c>
      <c r="Z606" s="234" t="str">
        <f t="shared" si="6"/>
        <v/>
      </c>
      <c r="AA606" s="233" t="str">
        <f t="shared" si="7"/>
        <v/>
      </c>
      <c r="AB606" s="232"/>
      <c r="AC606" s="232"/>
      <c r="AD606" s="232"/>
      <c r="AE606" s="232" t="str">
        <f>IFERROR(VLOOKUP(AF606, 'YOYO IR Scores'!A:C, 2, FALSE), "")</f>
        <v/>
      </c>
      <c r="AF606" s="232"/>
      <c r="AG606" s="23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c r="BD606" s="232"/>
      <c r="BE606" s="232"/>
      <c r="BF606" s="232"/>
      <c r="BG606" s="232"/>
      <c r="BH606" s="232"/>
      <c r="BI606" s="232"/>
      <c r="BJ606" s="232"/>
      <c r="BK606" s="232" t="str">
        <f t="array" ref="BK606">IF(J606="","",
IF(INDEX(Settings!$H:$H,MATCH(BY$1,Settings!$G:$G,0))=TRUE,
100-100*(J606-MIN(J:J))/(MAX(J:J)-MIN(J:J)),
100*(J606-MIN(J:J))/(MAX(J:J)-MIN(J:J))))</f>
        <v/>
      </c>
      <c r="BL606" s="232" t="str">
        <f t="array" ref="BL606">IF(J606="","",
IF(INDEX(Settings!$H:$H,MATCH(BY$1,Settings!$G:$G,0))=TRUE,
100-100*(J606-MINIFS(J:J,$E:$E,$E606))/(MAXIFS(J:J,$E:$E,$E606)-MINIFS(J:J,$E:$E,$E606)),
100*(J606-MINIFS(J:J,$E:$E,$E606))/(MAXIFS(J:J,$E:$E,$E606)-MINIFS(J:J,$E:$E,$E606))))</f>
        <v/>
      </c>
      <c r="BM606" s="232" t="str">
        <f t="array" ref="BM606">IF(J606="","",
IF(INDEX(Settings!$H:$H,MATCH(BY$1,Settings!$G:$G,0))=TRUE,
100-100*(J606-MINIFS(J:J,$E:$E,$E606,$I:$I,$I606))/(MAXIFS(J:J,$E:$E,$E606,$I:$I,$I606)-MINIFS(J:J,$E:$E,$E606,$I:$I,$I606)),
100*(J606-MINIFS(J:J,$E:$E,$E606,$I:$I,$I606))/(MAXIFS(J:J,$E:$E,$E606,$I:$I,$I606)-MINIFS(J:J,$E:$E,$E606,$I:$I,$I606))))</f>
        <v/>
      </c>
      <c r="BN606" s="231" t="str">
        <f t="array" ref="BN606">IF(J606="","",
IF(INDEX(Settings!$H:$H,MATCH(BY$1,Settings!$G:$G,0))=TRUE,
100-100*PERCENTRANK(J:J,J606),
100*PERCENTRANK(J:J,J606)))</f>
        <v/>
      </c>
      <c r="BO606" s="231" t="str">
        <f>IFERROR(__xludf.DUMMYFUNCTION("IF(J606="""","""",
IF(INDEX(Settings!$H:$H,MATCH(BY$1,Settings!$G:$G,0))=TRUE,
100-100*PERCENTRANK(FILTER(J:J,$E:$E=$E606),J606),
100*PERCENTRANK(FILTER(J:J,$E:$E=$E606),J606)))"),"")</f>
        <v/>
      </c>
      <c r="BP606" s="231" t="str">
        <f>IFERROR(__xludf.DUMMYFUNCTION("IF(J606="""","""",
IF(INDEX(Settings!$H:$H,MATCH(BY$1,Settings!$G:$G,0))=TRUE,
100-100*PERCENTRANK(FILTER(J:J,$E:$E=$E606,$I:$I=$I606),J606),
100*PERCENTRANK(FILTER(J:J,$E:$E=$E606,$I:$I=$I606),J606)))"),"")</f>
        <v/>
      </c>
      <c r="BQ606" s="233" t="str">
        <f t="array" ref="BQ606">IF(J606="","",
IF(INDEX(Settings!$H:$H,MATCH(BY$1,Settings!$G:$G,0))=TRUE,
-1*(J606-AVERAGE(J:J))/STDEV(J:J),
(J606-AVERAGE(J:J))/STDEV(J:J)))</f>
        <v/>
      </c>
      <c r="BR606" s="233" t="str">
        <f>IFERROR(__xludf.DUMMYFUNCTION("IF(J606="""","""",
IF(INDEX(Settings!$H:$H,MATCH(BY$1,Settings!$G:$G,0))=TRUE,
-1*(J606-AVERAGEIFS(J:J,$E:$E,$E606))/STDEV(FILTER(J:J,$E:$E=$E606)),
(J606-AVERAGEIFS(J:J,$E:$E,$E606))/STDEV(FILTER(J:J,$E:$E=$E606))))"),"")</f>
        <v/>
      </c>
      <c r="BS606" s="233"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1"/>
      <c r="BX606" s="231"/>
      <c r="BY606" s="232" t="str">
        <f t="array" ref="BY606">IF(J606="","",
IF(INDEX(Settings!$H:$H,MATCH(BY$1,Settings!$G:$G,0))=TRUE,
100-100*(J606-MINIFS(J:J,$E:$E,$E606))/(MAXIFS(J:J,$E:$E,$E606)-MINIFS(J:J,$E:$E,$E606)),
100*(J606-MINIFS(J:J,$E:$E,$E606))/(MAXIFS(J:J,$E:$E,$E606)-MINIFS(J:J,$E:$E,$E606))))</f>
        <v/>
      </c>
      <c r="BZ606" s="232" t="str">
        <f t="array" ref="BZ606">IF(K606="","",
IF(INDEX(Settings!$H:$H,MATCH(BZ$1,Settings!$G:$G,0))=TRUE,
100-100*(K606-MINIFS(K:K,$E:$E,$E606))/(MAXIFS(K:K,$E:$E,$E606)-MINIFS(K:K,$E:$E,$E606)),
100*(K606-MINIFS(K:K,$E:$E,$E606))/(MAXIFS(K:K,$E:$E,$E606)-MINIFS(K:K,$E:$E,$E606))))</f>
        <v/>
      </c>
      <c r="CA606" s="232" t="str">
        <f t="array" ref="CA606">IF(L606="","",
IF(INDEX(Settings!$H:$H,MATCH(CA$1,Settings!$G:$G,0))=TRUE,
100-100*(L606-MINIFS(L:L,$E:$E,$E606))/(MAXIFS(L:L,$E:$E,$E606)-MINIFS(L:L,$E:$E,$E606)),
100*(L606-MINIFS(L:L,$E:$E,$E606))/(MAXIFS(L:L,$E:$E,$E606)-MINIFS(L:L,$E:$E,$E606))))</f>
        <v/>
      </c>
      <c r="CB606" s="232" t="str">
        <f t="array" ref="CB606">IF(M606="","",
IF(INDEX(Settings!$H:$H,MATCH(CB$1,Settings!$G:$G,0))=TRUE,
100-100*(M606-MINIFS(M:M,$E:$E,$E606))/(MAXIFS(M:M,$E:$E,$E606)-MINIFS(M:M,$E:$E,$E606)),
100*(M606-MINIFS(M:M,$E:$E,$E606))/(MAXIFS(M:M,$E:$E,$E606)-MINIFS(M:M,$E:$E,$E606))))</f>
        <v/>
      </c>
      <c r="CC606" s="232" t="str">
        <f t="array" ref="CC606">IF(N606="","",
IF(INDEX(Settings!$H:$H,MATCH(CC$1,Settings!$G:$G,0))=TRUE,
100-100*(N606-MINIFS(N:N,$E:$E,$E606))/(MAXIFS(N:N,$E:$E,$E606)-MINIFS(N:N,$E:$E,$E606)),
100*(N606-MINIFS(N:N,$E:$E,$E606))/(MAXIFS(N:N,$E:$E,$E606)-MINIFS(N:N,$E:$E,$E606))))</f>
        <v/>
      </c>
      <c r="CD606" s="232" t="str">
        <f t="array" ref="CD606">IF(O606="","",
IF(INDEX(Settings!$H:$H,MATCH(CD$1,Settings!$G:$G,0))=TRUE,
100-100*(O606-MINIFS(O:O,$E:$E,$E606))/(MAXIFS(O:O,$E:$E,$E606)-MINIFS(O:O,$E:$E,$E606)),
100*(O606-MINIFS(O:O,$E:$E,$E606))/(MAXIFS(O:O,$E:$E,$E606)-MINIFS(O:O,$E:$E,$E606))))</f>
        <v/>
      </c>
      <c r="CE606" s="232" t="str">
        <f t="array" ref="CE606">IF(P606="","",
IF(INDEX(Settings!$H:$H,MATCH(CE$1,Settings!$G:$G,0))=TRUE,
100-100*(P606-MINIFS(P:P,$E:$E,$E606))/(MAXIFS(P:P,$E:$E,$E606)-MINIFS(P:P,$E:$E,$E606)),
100*(P606-MINIFS(P:P,$E:$E,$E606))/(MAXIFS(P:P,$E:$E,$E606)-MINIFS(P:P,$E:$E,$E606))))</f>
        <v/>
      </c>
      <c r="CF606" s="232" t="str">
        <f t="array" ref="CF606">IF(Q606="","",
IF(INDEX(Settings!$H:$H,MATCH(CF$1,Settings!$G:$G,0))=TRUE,
100-100*(Q606-MINIFS(Q:Q,$E:$E,$E606))/(MAXIFS(Q:Q,$E:$E,$E606)-MINIFS(Q:Q,$E:$E,$E606)),
100*(Q606-MINIFS(Q:Q,$E:$E,$E606))/(MAXIFS(Q:Q,$E:$E,$E606)-MINIFS(Q:Q,$E:$E,$E606))))</f>
        <v/>
      </c>
      <c r="CG606" s="232" t="str">
        <f t="array" ref="CG606">IF(R606="","",
IF(INDEX(Settings!$H:$H,MATCH(CG$1,Settings!$G:$G,0))=TRUE,
100-100*(R606-MINIFS(R:R,$E:$E,$E606))/(MAXIFS(R:R,$E:$E,$E606)-MINIFS(R:R,$E:$E,$E606)),
100*(R606-MINIFS(R:R,$E:$E,$E606))/(MAXIFS(R:R,$E:$E,$E606)-MINIFS(R:R,$E:$E,$E606))))</f>
        <v/>
      </c>
      <c r="CH606" s="232" t="str">
        <f t="array" ref="CH606">IF(S606="","",
IF(INDEX(Settings!$H:$H,MATCH(CH$1,Settings!$G:$G,0))=TRUE,
100-100*(S606-MINIFS(S:S,$E:$E,$E606))/(MAXIFS(S:S,$E:$E,$E606)-MINIFS(S:S,$E:$E,$E606)),
100*(S606-MINIFS(S:S,$E:$E,$E606))/(MAXIFS(S:S,$E:$E,$E606)-MINIFS(S:S,$E:$E,$E606))))</f>
        <v/>
      </c>
      <c r="CI606" s="232" t="str">
        <f t="array" ref="CI606">IF(T606="","",
IF(INDEX(Settings!$H:$H,MATCH(CI$1,Settings!$G:$G,0))=TRUE,
100-100*(T606-MINIFS(T:T,$E:$E,$E606))/(MAXIFS(T:T,$E:$E,$E606)-MINIFS(T:T,$E:$E,$E606)),
100*(T606-MINIFS(T:T,$E:$E,$E606))/(MAXIFS(T:T,$E:$E,$E606)-MINIFS(T:T,$E:$E,$E606))))</f>
        <v/>
      </c>
      <c r="CJ606" s="232" t="str">
        <f t="array" ref="CJ606">IF(U606="","",
IF(INDEX(Settings!$H:$H,MATCH(CJ$1,Settings!$G:$G,0))=TRUE,
100-100*(U606-MINIFS(U:U,$E:$E,$E606))/(MAXIFS(U:U,$E:$E,$E606)-MINIFS(U:U,$E:$E,$E606)),
100*(U606-MINIFS(U:U,$E:$E,$E606))/(MAXIFS(U:U,$E:$E,$E606)-MINIFS(U:U,$E:$E,$E606))))</f>
        <v/>
      </c>
      <c r="CK606" s="232" t="str">
        <f t="array" ref="CK606">IF(V606="","",
IF(INDEX(Settings!$H:$H,MATCH(CK$1,Settings!$G:$G,0))=TRUE,
100-100*(V606-MINIFS(V:V,$E:$E,$E606))/(MAXIFS(V:V,$E:$E,$E606)-MINIFS(V:V,$E:$E,$E606)),
100*(V606-MINIFS(V:V,$E:$E,$E606))/(MAXIFS(V:V,$E:$E,$E606)-MINIFS(V:V,$E:$E,$E606))))</f>
        <v/>
      </c>
      <c r="CL606" s="232" t="str">
        <f t="array" ref="CL606">IF(W606="","",
IF(INDEX(Settings!$H:$H,MATCH(CL$1,Settings!$G:$G,0))=TRUE,
100-100*(W606-MINIFS(W:W,$E:$E,$E606))/(MAXIFS(W:W,$E:$E,$E606)-MINIFS(W:W,$E:$E,$E606)),
100*(W606-MINIFS(W:W,$E:$E,$E606))/(MAXIFS(W:W,$E:$E,$E606)-MINIFS(W:W,$E:$E,$E606))))</f>
        <v/>
      </c>
      <c r="CM606" s="232" t="str">
        <f t="array" ref="CM606">IF(X606="","",
IF(INDEX(Settings!$H:$H,MATCH(CM$1,Settings!$G:$G,0))=TRUE,
100-100*(X606-MINIFS(X:X,$E:$E,$E606))/(MAXIFS(X:X,$E:$E,$E606)-MINIFS(X:X,$E:$E,$E606)),
100*(X606-MINIFS(X:X,$E:$E,$E606))/(MAXIFS(X:X,$E:$E,$E606)-MINIFS(X:X,$E:$E,$E606))))</f>
        <v/>
      </c>
      <c r="CN606" s="232" t="str">
        <f t="array" ref="CN606">IF(Y606="","",
IF(INDEX(Settings!$H:$H,MATCH(CN$1,Settings!$G:$G,0))=TRUE,
100-100*(Y606-MINIFS(Y:Y,$E:$E,$E606))/(MAXIFS(Y:Y,$E:$E,$E606)-MINIFS(Y:Y,$E:$E,$E606)),
100*(Y606-MINIFS(Y:Y,$E:$E,$E606))/(MAXIFS(Y:Y,$E:$E,$E606)-MINIFS(Y:Y,$E:$E,$E606))))</f>
        <v/>
      </c>
      <c r="CO606" s="232" t="str">
        <f t="array" ref="CO606">IF(Z606="","",
IF(INDEX(Settings!$H:$H,MATCH(CO$1,Settings!$G:$G,0))=TRUE,
100-100*(Z606-MINIFS(Z:Z,$E:$E,$E606))/(MAXIFS(Z:Z,$E:$E,$E606)-MINIFS(Z:Z,$E:$E,$E606)),
100*(Z606-MINIFS(Z:Z,$E:$E,$E606))/(MAXIFS(Z:Z,$E:$E,$E606)-MINIFS(Z:Z,$E:$E,$E606))))</f>
        <v/>
      </c>
      <c r="CP606" s="232" t="str">
        <f t="array" ref="CP606">IF(AA606="","",
IF(INDEX(Settings!$H:$H,MATCH(CP$1,Settings!$G:$G,0))=TRUE,
100-100*(AA606-MINIFS(AA:AA,$E:$E,$E606))/(MAXIFS(AA:AA,$E:$E,$E606)-MINIFS(AA:AA,$E:$E,$E606)),
100*(AA606-MINIFS(AA:AA,$E:$E,$E606))/(MAXIFS(AA:AA,$E:$E,$E606)-MINIFS(AA:AA,$E:$E,$E606))))</f>
        <v/>
      </c>
      <c r="CQ606" s="232" t="str">
        <f t="array" ref="CQ606">IF(AB606="","",
IF(INDEX(Settings!$H:$H,MATCH(CQ$1,Settings!$G:$G,0))=TRUE,
100-100*(AB606-MINIFS(AB:AB,$E:$E,$E606))/(MAXIFS(AB:AB,$E:$E,$E606)-MINIFS(AB:AB,$E:$E,$E606)),
100*(AB606-MINIFS(AB:AB,$E:$E,$E606))/(MAXIFS(AB:AB,$E:$E,$E606)-MINIFS(AB:AB,$E:$E,$E606))))</f>
        <v/>
      </c>
      <c r="CR606" s="232" t="str">
        <f t="array" ref="CR606">IF(AC606="","",
IF(INDEX(Settings!$H:$H,MATCH(CR$1,Settings!$G:$G,0))=TRUE,
100-100*(AC606-MINIFS(AC:AC,$E:$E,$E606))/(MAXIFS(AC:AC,$E:$E,$E606)-MINIFS(AC:AC,$E:$E,$E606)),
100*(AC606-MINIFS(AC:AC,$E:$E,$E606))/(MAXIFS(AC:AC,$E:$E,$E606)-MINIFS(AC:AC,$E:$E,$E606))))</f>
        <v/>
      </c>
      <c r="CS606" s="232" t="str">
        <f t="array" ref="CS606">IF(AD606="","",
IF(INDEX(Settings!$H:$H,MATCH(CS$1,Settings!$G:$G,0))=TRUE,
100-100*(AD606-MINIFS(AD:AD,$E:$E,$E606))/(MAXIFS(AD:AD,$E:$E,$E606)-MINIFS(AD:AD,$E:$E,$E606)),
100*(AD606-MINIFS(AD:AD,$E:$E,$E606))/(MAXIFS(AD:AD,$E:$E,$E606)-MINIFS(AD:AD,$E:$E,$E606))))</f>
        <v/>
      </c>
      <c r="CT606" s="232" t="str">
        <f t="array" ref="CT606">IF(AE606="","",
IF(INDEX(Settings!$H:$H,MATCH(CT$1,Settings!$G:$G,0))=TRUE,
100-100*(AE606-MINIFS(AE:AE,$E:$E,$E606))/(MAXIFS(AE:AE,$E:$E,$E606)-MINIFS(AE:AE,$E:$E,$E606)),
100*(AE606-MINIFS(AE:AE,$E:$E,$E606))/(MAXIFS(AE:AE,$E:$E,$E606)-MINIFS(AE:AE,$E:$E,$E606))))</f>
        <v/>
      </c>
      <c r="CU606" s="232" t="str">
        <f t="array" ref="CU606">IF(AF606="","",
IF(INDEX(Settings!$H:$H,MATCH(CU$1,Settings!$G:$G,0))=TRUE,
100-100*(AF606-MINIFS(AF:AF,$E:$E,$E606))/(MAXIFS(AF:AF,$E:$E,$E606)-MINIFS(AF:AF,$E:$E,$E606)),
100*(AF606-MINIFS(AF:AF,$E:$E,$E606))/(MAXIFS(AF:AF,$E:$E,$E606)-MINIFS(AF:AF,$E:$E,$E606))))</f>
        <v/>
      </c>
      <c r="CV606" s="232" t="str">
        <f t="array" ref="CV606">IF(AG606="","",
IF(INDEX(Settings!$H:$H,MATCH(CV$1,Settings!$G:$G,0))=TRUE,
100-100*(AG606-MINIFS(AG:AG,$E:$E,$E606))/(MAXIFS(AG:AG,$E:$E,$E606)-MINIFS(AG:AG,$E:$E,$E606)),
100*(AG606-MINIFS(AG:AG,$E:$E,$E606))/(MAXIFS(AG:AG,$E:$E,$E606)-MINIFS(AG:AG,$E:$E,$E606))))</f>
        <v/>
      </c>
      <c r="CW606" s="232" t="str">
        <f t="array" ref="CW606">IF(AH606="","",
IF(INDEX(Settings!$H:$H,MATCH(CW$1,Settings!$G:$G,0))=TRUE,
100-100*(AH606-MINIFS(AH:AH,$E:$E,$E606))/(MAXIFS(AH:AH,$E:$E,$E606)-MINIFS(AH:AH,$E:$E,$E606)),
100*(AH606-MINIFS(AH:AH,$E:$E,$E606))/(MAXIFS(AH:AH,$E:$E,$E606)-MINIFS(AH:AH,$E:$E,$E606))))</f>
        <v/>
      </c>
      <c r="CX606" s="232" t="str">
        <f t="array" ref="CX606">IF(AI606="","",
IF(INDEX(Settings!$H:$H,MATCH(CX$1,Settings!$G:$G,0))=TRUE,
100-100*(AI606-MINIFS(AI:AI,$E:$E,$E606))/(MAXIFS(AI:AI,$E:$E,$E606)-MINIFS(AI:AI,$E:$E,$E606)),
100*(AI606-MINIFS(AI:AI,$E:$E,$E606))/(MAXIFS(AI:AI,$E:$E,$E606)-MINIFS(AI:AI,$E:$E,$E606))))</f>
        <v/>
      </c>
      <c r="CY606" s="232" t="str">
        <f t="array" ref="CY606">IF(AJ606="","",
IF(INDEX(Settings!$H:$H,MATCH(CY$1,Settings!$G:$G,0))=TRUE,
100-100*(AJ606-MINIFS(AJ:AJ,$E:$E,$E606))/(MAXIFS(AJ:AJ,$E:$E,$E606)-MINIFS(AJ:AJ,$E:$E,$E606)),
100*(AJ606-MINIFS(AJ:AJ,$E:$E,$E606))/(MAXIFS(AJ:AJ,$E:$E,$E606)-MINIFS(AJ:AJ,$E:$E,$E606))))</f>
        <v/>
      </c>
      <c r="CZ606" s="232" t="str">
        <f t="array" ref="CZ606">IF(AK606="","",
IF(INDEX(Settings!$H:$H,MATCH(CZ$1,Settings!$G:$G,0))=TRUE,
100-100*(AK606-MINIFS(AK:AK,$E:$E,$E606))/(MAXIFS(AK:AK,$E:$E,$E606)-MINIFS(AK:AK,$E:$E,$E606)),
100*(AK606-MINIFS(AK:AK,$E:$E,$E606))/(MAXIFS(AK:AK,$E:$E,$E606)-MINIFS(AK:AK,$E:$E,$E606))))</f>
        <v/>
      </c>
      <c r="DA606" s="232" t="str">
        <f t="array" ref="DA606">IF(AL606="","",
IF(INDEX(Settings!$H:$H,MATCH(DA$1,Settings!$G:$G,0))=TRUE,
100-100*(AL606-MINIFS(AL:AL,$E:$E,$E606))/(MAXIFS(AL:AL,$E:$E,$E606)-MINIFS(AL:AL,$E:$E,$E606)),
100*(AL606-MINIFS(AL:AL,$E:$E,$E606))/(MAXIFS(AL:AL,$E:$E,$E606)-MINIFS(AL:AL,$E:$E,$E606))))</f>
        <v/>
      </c>
      <c r="DB606" s="232" t="str">
        <f t="array" ref="DB606">IF(AM606="","",
IF(INDEX(Settings!$H:$H,MATCH(DB$1,Settings!$G:$G,0))=TRUE,
100-100*(AM606-MINIFS(AM:AM,$E:$E,$E606))/(MAXIFS(AM:AM,$E:$E,$E606)-MINIFS(AM:AM,$E:$E,$E606)),
100*(AM606-MINIFS(AM:AM,$E:$E,$E606))/(MAXIFS(AM:AM,$E:$E,$E606)-MINIFS(AM:AM,$E:$E,$E606))))</f>
        <v/>
      </c>
      <c r="DC606" s="232" t="str">
        <f t="array" ref="DC606">IF(AN606="","",
IF(INDEX(Settings!$H:$H,MATCH(DC$1,Settings!$G:$G,0))=TRUE,
100-100*(AN606-MINIFS(AN:AN,$E:$E,$E606))/(MAXIFS(AN:AN,$E:$E,$E606)-MINIFS(AN:AN,$E:$E,$E606)),
100*(AN606-MINIFS(AN:AN,$E:$E,$E606))/(MAXIFS(AN:AN,$E:$E,$E606)-MINIFS(AN:AN,$E:$E,$E606))))</f>
        <v/>
      </c>
      <c r="DD606" s="232" t="str">
        <f t="array" ref="DD606">IF(AO606="","",
IF(INDEX(Settings!$H:$H,MATCH(DD$1,Settings!$G:$G,0))=TRUE,
100-100*(AO606-MINIFS(AO:AO,$E:$E,$E606))/(MAXIFS(AO:AO,$E:$E,$E606)-MINIFS(AO:AO,$E:$E,$E606)),
100*(AO606-MINIFS(AO:AO,$E:$E,$E606))/(MAXIFS(AO:AO,$E:$E,$E606)-MINIFS(AO:AO,$E:$E,$E606))))</f>
        <v/>
      </c>
      <c r="DE606" s="232" t="str">
        <f t="array" ref="DE606">IF(AP606="","",
IF(INDEX(Settings!$H:$H,MATCH(DE$1,Settings!$G:$G,0))=TRUE,
100-100*(AP606-MINIFS(AP:AP,$E:$E,$E606))/(MAXIFS(AP:AP,$E:$E,$E606)-MINIFS(AP:AP,$E:$E,$E606)),
100*(AP606-MINIFS(AP:AP,$E:$E,$E606))/(MAXIFS(AP:AP,$E:$E,$E606)-MINIFS(AP:AP,$E:$E,$E606))))</f>
        <v/>
      </c>
      <c r="DF606" s="232" t="str">
        <f t="array" ref="DF606">IF(AQ606="","",
IF(INDEX(Settings!$H:$H,MATCH(DF$1,Settings!$G:$G,0))=TRUE,
100-100*(AQ606-MINIFS(AQ:AQ,$E:$E,$E606))/(MAXIFS(AQ:AQ,$E:$E,$E606)-MINIFS(AQ:AQ,$E:$E,$E606)),
100*(AQ606-MINIFS(AQ:AQ,$E:$E,$E606))/(MAXIFS(AQ:AQ,$E:$E,$E606)-MINIFS(AQ:AQ,$E:$E,$E606))))</f>
        <v/>
      </c>
      <c r="DG606" s="232" t="str">
        <f t="array" ref="DG606">IF(AR606="","",
IF(INDEX(Settings!$H:$H,MATCH(DG$1,Settings!$G:$G,0))=TRUE,
100-100*(AR606-MINIFS(AR:AR,$E:$E,$E606))/(MAXIFS(AR:AR,$E:$E,$E606)-MINIFS(AR:AR,$E:$E,$E606)),
100*(AR606-MINIFS(AR:AR,$E:$E,$E606))/(MAXIFS(AR:AR,$E:$E,$E606)-MINIFS(AR:AR,$E:$E,$E606))))</f>
        <v/>
      </c>
      <c r="DH606" s="232" t="str">
        <f t="array" ref="DH606">IF(AS606="","",
IF(INDEX(Settings!$H:$H,MATCH(DH$1,Settings!$G:$G,0))=TRUE,
100-100*(AS606-MINIFS(AS:AS,$E:$E,$E606))/(MAXIFS(AS:AS,$E:$E,$E606)-MINIFS(AS:AS,$E:$E,$E606)),
100*(AS606-MINIFS(AS:AS,$E:$E,$E606))/(MAXIFS(AS:AS,$E:$E,$E606)-MINIFS(AS:AS,$E:$E,$E606))))</f>
        <v/>
      </c>
      <c r="DI606" s="232" t="str">
        <f t="array" ref="DI606">IF(AT606="","",
IF(INDEX(Settings!$H:$H,MATCH(DI$1,Settings!$G:$G,0))=TRUE,
100-100*(AT606-MINIFS(AT:AT,$E:$E,$E606))/(MAXIFS(AT:AT,$E:$E,$E606)-MINIFS(AT:AT,$E:$E,$E606)),
100*(AT606-MINIFS(AT:AT,$E:$E,$E606))/(MAXIFS(AT:AT,$E:$E,$E606)-MINIFS(AT:AT,$E:$E,$E606))))</f>
        <v/>
      </c>
      <c r="DJ606" s="232" t="str">
        <f t="array" ref="DJ606">IF(AU606="","",
IF(INDEX(Settings!$H:$H,MATCH(DJ$1,Settings!$G:$G,0))=TRUE,
100-100*(AU606-MINIFS(AU:AU,$E:$E,$E606))/(MAXIFS(AU:AU,$E:$E,$E606)-MINIFS(AU:AU,$E:$E,$E606)),
100*(AU606-MINIFS(AU:AU,$E:$E,$E606))/(MAXIFS(AU:AU,$E:$E,$E606)-MINIFS(AU:AU,$E:$E,$E606))))</f>
        <v/>
      </c>
      <c r="DK606" s="232" t="str">
        <f t="array" ref="DK606">IF(AV606="","",
IF(INDEX(Settings!$H:$H,MATCH(DK$1,Settings!$G:$G,0))=TRUE,
100-100*(AV606-MINIFS(AV:AV,$E:$E,$E606))/(MAXIFS(AV:AV,$E:$E,$E606)-MINIFS(AV:AV,$E:$E,$E606)),
100*(AV606-MINIFS(AV:AV,$E:$E,$E606))/(MAXIFS(AV:AV,$E:$E,$E606)-MINIFS(AV:AV,$E:$E,$E606))))</f>
        <v/>
      </c>
      <c r="DL606" s="232" t="str">
        <f t="array" ref="DL606">IF(AW606="","",
IF(INDEX(Settings!$H:$H,MATCH(DL$1,Settings!$G:$G,0))=TRUE,
100-100*(AW606-MINIFS(AW:AW,$E:$E,$E606))/(MAXIFS(AW:AW,$E:$E,$E606)-MINIFS(AW:AW,$E:$E,$E606)),
100*(AW606-MINIFS(AW:AW,$E:$E,$E606))/(MAXIFS(AW:AW,$E:$E,$E606)-MINIFS(AW:AW,$E:$E,$E606))))</f>
        <v/>
      </c>
      <c r="DM606" s="232" t="str">
        <f t="array" ref="DM606">IF(AX606="","",
IF(INDEX(Settings!$H:$H,MATCH(DM$1,Settings!$G:$G,0))=TRUE,
100-100*(AX606-MINIFS(AX:AX,$E:$E,$E606))/(MAXIFS(AX:AX,$E:$E,$E606)-MINIFS(AX:AX,$E:$E,$E606)),
100*(AX606-MINIFS(AX:AX,$E:$E,$E606))/(MAXIFS(AX:AX,$E:$E,$E606)-MINIFS(AX:AX,$E:$E,$E606))))</f>
        <v/>
      </c>
      <c r="DN606" s="232" t="str">
        <f t="array" ref="DN606">IF(AY606="","",
IF(INDEX(Settings!$H:$H,MATCH(DN$1,Settings!$G:$G,0))=TRUE,
100-100*(AY606-MINIFS(AY:AY,$E:$E,$E606))/(MAXIFS(AY:AY,$E:$E,$E606)-MINIFS(AY:AY,$E:$E,$E606)),
100*(AY606-MINIFS(AY:AY,$E:$E,$E606))/(MAXIFS(AY:AY,$E:$E,$E606)-MINIFS(AY:AY,$E:$E,$E606))))</f>
        <v/>
      </c>
      <c r="DO606" s="232" t="str">
        <f t="array" ref="DO606">IF(AZ606="","",
IF(INDEX(Settings!$H:$H,MATCH(DO$1,Settings!$G:$G,0))=TRUE,
100-100*(AZ606-MINIFS(AZ:AZ,$E:$E,$E606))/(MAXIFS(AZ:AZ,$E:$E,$E606)-MINIFS(AZ:AZ,$E:$E,$E606)),
100*(AZ606-MINIFS(AZ:AZ,$E:$E,$E606))/(MAXIFS(AZ:AZ,$E:$E,$E606)-MINIFS(AZ:AZ,$E:$E,$E606))))</f>
        <v/>
      </c>
      <c r="DP606" s="232" t="str">
        <f t="array" ref="DP606">IF(BA606="","",
IF(INDEX(Settings!$H:$H,MATCH(DP$1,Settings!$G:$G,0))=TRUE,
100-100*(BA606-MINIFS(BA:BA,$E:$E,$E606))/(MAXIFS(BA:BA,$E:$E,$E606)-MINIFS(BA:BA,$E:$E,$E606)),
100*(BA606-MINIFS(BA:BA,$E:$E,$E606))/(MAXIFS(BA:BA,$E:$E,$E606)-MINIFS(BA:BA,$E:$E,$E606))))</f>
        <v/>
      </c>
      <c r="DQ606" s="232" t="str">
        <f t="array" ref="DQ606">IF(BB606="","",
IF(INDEX(Settings!$H:$H,MATCH(DQ$1,Settings!$G:$G,0))=TRUE,
100-100*(BB606-MINIFS(BB:BB,$E:$E,$E606))/(MAXIFS(BB:BB,$E:$E,$E606)-MINIFS(BB:BB,$E:$E,$E606)),
100*(BB606-MINIFS(BB:BB,$E:$E,$E606))/(MAXIFS(BB:BB,$E:$E,$E606)-MINIFS(BB:BB,$E:$E,$E606))))</f>
        <v/>
      </c>
      <c r="DR606" s="232" t="str">
        <f t="array" ref="DR606">IF(BC606="","",
IF(INDEX(Settings!$H:$H,MATCH(DR$1,Settings!$G:$G,0))=TRUE,
100-100*(BC606-MINIFS(BC:BC,$E:$E,$E606))/(MAXIFS(BC:BC,$E:$E,$E606)-MINIFS(BC:BC,$E:$E,$E606)),
100*(BC606-MINIFS(BC:BC,$E:$E,$E606))/(MAXIFS(BC:BC,$E:$E,$E606)-MINIFS(BC:BC,$E:$E,$E606))))</f>
        <v/>
      </c>
      <c r="DS606" s="232" t="str">
        <f t="array" ref="DS606">IF(BD606="","",
IF(INDEX(Settings!$H:$H,MATCH(DS$1,Settings!$G:$G,0))=TRUE,
100-100*(BD606-MINIFS(BD:BD,$E:$E,$E606))/(MAXIFS(BD:BD,$E:$E,$E606)-MINIFS(BD:BD,$E:$E,$E606)),
100*(BD606-MINIFS(BD:BD,$E:$E,$E606))/(MAXIFS(BD:BD,$E:$E,$E606)-MINIFS(BD:BD,$E:$E,$E606))))</f>
        <v/>
      </c>
      <c r="DT606" s="232" t="str">
        <f t="array" ref="DT606">IF(BE606="","",
IF(INDEX(Settings!$H:$H,MATCH(DT$1,Settings!$G:$G,0))=TRUE,
100-100*(BE606-MINIFS(BE:BE,$E:$E,$E606))/(MAXIFS(BE:BE,$E:$E,$E606)-MINIFS(BE:BE,$E:$E,$E606)),
100*(BE606-MINIFS(BE:BE,$E:$E,$E606))/(MAXIFS(BE:BE,$E:$E,$E606)-MINIFS(BE:BE,$E:$E,$E606))))</f>
        <v/>
      </c>
      <c r="DU606" s="232" t="str">
        <f t="array" ref="DU606">IF(BF606="","",
IF(INDEX(Settings!$H:$H,MATCH(DU$1,Settings!$G:$G,0))=TRUE,
100-100*(BF606-MINIFS(BF:BF,$E:$E,$E606))/(MAXIFS(BF:BF,$E:$E,$E606)-MINIFS(BF:BF,$E:$E,$E606)),
100*(BF606-MINIFS(BF:BF,$E:$E,$E606))/(MAXIFS(BF:BF,$E:$E,$E606)-MINIFS(BF:BF,$E:$E,$E606))))</f>
        <v/>
      </c>
      <c r="DV606" s="232" t="str">
        <f t="array" ref="DV606">IF(BG606="","",
IF(INDEX(Settings!$H:$H,MATCH(DV$1,Settings!$G:$G,0))=TRUE,
100-100*(BG606-MINIFS(BG:BG,$E:$E,$E606))/(MAXIFS(BG:BG,$E:$E,$E606)-MINIFS(BG:BG,$E:$E,$E606)),
100*(BG606-MINIFS(BG:BG,$E:$E,$E606))/(MAXIFS(BG:BG,$E:$E,$E606)-MINIFS(BG:BG,$E:$E,$E606))))</f>
        <v/>
      </c>
      <c r="DW606" s="232" t="str">
        <f t="array" ref="DW606">IF(BH606="","",
IF(INDEX(Settings!$H:$H,MATCH(DW$1,Settings!$G:$G,0))=TRUE,
100-100*(BH606-MINIFS(BH:BH,$E:$E,$E606))/(MAXIFS(BH:BH,$E:$E,$E606)-MINIFS(BH:BH,$E:$E,$E606)),
100*(BH606-MINIFS(BH:BH,$E:$E,$E606))/(MAXIFS(BH:BH,$E:$E,$E606)-MINIFS(BH:BH,$E:$E,$E606))))</f>
        <v/>
      </c>
      <c r="DX606" s="232" t="str">
        <f t="array" ref="DX606">IF(BI606="","",
IF(INDEX(Settings!$H:$H,MATCH(DX$1,Settings!$G:$G,0))=TRUE,
100-100*(BI606-MINIFS(BI:BI,$E:$E,$E606))/(MAXIFS(BI:BI,$E:$E,$E606)-MINIFS(BI:BI,$E:$E,$E606)),
100*(BI606-MINIFS(BI:BI,$E:$E,$E606))/(MAXIFS(BI:BI,$E:$E,$E606)-MINIFS(BI:BI,$E:$E,$E606))))</f>
        <v/>
      </c>
      <c r="DY606" s="232" t="str">
        <f t="array" ref="DY606">IF(BJ606="","",
IF(INDEX(Settings!$H:$H,MATCH(DY$1,Settings!$G:$G,0))=TRUE,
100-100*(BJ606-MINIFS(BJ:BJ,$E:$E,$E606))/(MAXIFS(BJ:BJ,$E:$E,$E606)-MINIFS(BJ:BJ,$E:$E,$E606)),
100*(BJ606-MINIFS(BJ:BJ,$E:$E,$E606))/(MAXIFS(BJ:BJ,$E:$E,$E606)-MINIFS(BJ:BJ,$E:$E,$E606))))</f>
        <v/>
      </c>
      <c r="DZ606" s="234"/>
      <c r="EA606" s="234"/>
      <c r="EB606" s="234" t="str">
        <f t="shared" si="8"/>
        <v/>
      </c>
      <c r="EC606" s="234" t="str">
        <f t="shared" si="9"/>
        <v/>
      </c>
      <c r="ED606" s="234" t="str">
        <f t="shared" si="10"/>
        <v/>
      </c>
      <c r="EE606" s="234" t="str">
        <f t="shared" si="11"/>
        <v/>
      </c>
      <c r="EF606" s="234" t="str">
        <f t="shared" si="12"/>
        <v/>
      </c>
      <c r="EG606" s="234" t="str">
        <f t="shared" si="13"/>
        <v/>
      </c>
      <c r="EH606" s="234"/>
      <c r="EI606" s="234"/>
      <c r="EJ606" s="234"/>
      <c r="EK606" s="234"/>
      <c r="EL606" s="234"/>
      <c r="EM606" s="234"/>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3" t="str">
        <f t="shared" si="14"/>
        <v/>
      </c>
      <c r="N607" s="49"/>
      <c r="O607" s="49"/>
      <c r="P607" s="49"/>
      <c r="Q607" s="49"/>
      <c r="R607" s="49"/>
      <c r="S607" s="222" t="str">
        <f>IFERROR(VLOOKUP(AF607, 'YOYO IR Scores'!A:C, 3, FALSE), "")
</f>
        <v/>
      </c>
      <c r="T607" s="49"/>
      <c r="U607" s="49"/>
      <c r="V607" s="49"/>
      <c r="W607" s="49"/>
      <c r="X607" s="224" t="str">
        <f t="shared" si="4"/>
        <v/>
      </c>
      <c r="Y607" s="225" t="str">
        <f t="shared" si="5"/>
        <v/>
      </c>
      <c r="Z607" s="225" t="str">
        <f t="shared" si="6"/>
        <v/>
      </c>
      <c r="AA607" s="224" t="str">
        <f t="shared" si="7"/>
        <v/>
      </c>
      <c r="AB607" s="223"/>
      <c r="AC607" s="223"/>
      <c r="AD607" s="223"/>
      <c r="AE607" s="223" t="str">
        <f>IFERROR(VLOOKUP(AF607, 'YOYO IR Scores'!A:C, 2, FALSE), "")</f>
        <v/>
      </c>
      <c r="AF607" s="223"/>
      <c r="AG607" s="223"/>
      <c r="AH607" s="223"/>
      <c r="AI607" s="223"/>
      <c r="AJ607" s="223"/>
      <c r="AK607" s="223"/>
      <c r="AL607" s="223"/>
      <c r="AM607" s="223"/>
      <c r="AN607" s="223"/>
      <c r="AO607" s="223"/>
      <c r="AP607" s="223"/>
      <c r="AQ607" s="223"/>
      <c r="AR607" s="223"/>
      <c r="AS607" s="223"/>
      <c r="AT607" s="223"/>
      <c r="AU607" s="223"/>
      <c r="AV607" s="223"/>
      <c r="AW607" s="223"/>
      <c r="AX607" s="223"/>
      <c r="AY607" s="223"/>
      <c r="AZ607" s="223"/>
      <c r="BA607" s="223"/>
      <c r="BB607" s="223"/>
      <c r="BC607" s="223"/>
      <c r="BD607" s="223"/>
      <c r="BE607" s="223"/>
      <c r="BF607" s="223"/>
      <c r="BG607" s="223"/>
      <c r="BH607" s="223"/>
      <c r="BI607" s="223"/>
      <c r="BJ607" s="223"/>
      <c r="BK607" s="223" t="str">
        <f t="array" ref="BK607">IF(J607="","",
IF(INDEX(Settings!$H:$H,MATCH(BY$1,Settings!$G:$G,0))=TRUE,
100-100*(J607-MIN(J:J))/(MAX(J:J)-MIN(J:J)),
100*(J607-MIN(J:J))/(MAX(J:J)-MIN(J:J))))</f>
        <v/>
      </c>
      <c r="BL607" s="223" t="str">
        <f t="array" ref="BL607">IF(J607="","",
IF(INDEX(Settings!$H:$H,MATCH(BY$1,Settings!$G:$G,0))=TRUE,
100-100*(J607-MINIFS(J:J,$E:$E,$E607))/(MAXIFS(J:J,$E:$E,$E607)-MINIFS(J:J,$E:$E,$E607)),
100*(J607-MINIFS(J:J,$E:$E,$E607))/(MAXIFS(J:J,$E:$E,$E607)-MINIFS(J:J,$E:$E,$E607))))</f>
        <v/>
      </c>
      <c r="BM607" s="223"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4" t="str">
        <f t="array" ref="BQ607">IF(J607="","",
IF(INDEX(Settings!$H:$H,MATCH(BY$1,Settings!$G:$G,0))=TRUE,
-1*(J607-AVERAGE(J:J))/STDEV(J:J),
(J607-AVERAGE(J:J))/STDEV(J:J)))</f>
        <v/>
      </c>
      <c r="BR607" s="224" t="str">
        <f>IFERROR(__xludf.DUMMYFUNCTION("IF(J607="""","""",
IF(INDEX(Settings!$H:$H,MATCH(BY$1,Settings!$G:$G,0))=TRUE,
-1*(J607-AVERAGEIFS(J:J,$E:$E,$E607))/STDEV(FILTER(J:J,$E:$E=$E607)),
(J607-AVERAGEIFS(J:J,$E:$E,$E607))/STDEV(FILTER(J:J,$E:$E=$E607))))"),"")</f>
        <v/>
      </c>
      <c r="BS607" s="224"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3" t="str">
        <f t="array" ref="BY607">IF(J607="","",
IF(INDEX(Settings!$H:$H,MATCH(BY$1,Settings!$G:$G,0))=TRUE,
100-100*(J607-MINIFS(J:J,$E:$E,$E607))/(MAXIFS(J:J,$E:$E,$E607)-MINIFS(J:J,$E:$E,$E607)),
100*(J607-MINIFS(J:J,$E:$E,$E607))/(MAXIFS(J:J,$E:$E,$E607)-MINIFS(J:J,$E:$E,$E607))))</f>
        <v/>
      </c>
      <c r="BZ607" s="223" t="str">
        <f t="array" ref="BZ607">IF(K607="","",
IF(INDEX(Settings!$H:$H,MATCH(BZ$1,Settings!$G:$G,0))=TRUE,
100-100*(K607-MINIFS(K:K,$E:$E,$E607))/(MAXIFS(K:K,$E:$E,$E607)-MINIFS(K:K,$E:$E,$E607)),
100*(K607-MINIFS(K:K,$E:$E,$E607))/(MAXIFS(K:K,$E:$E,$E607)-MINIFS(K:K,$E:$E,$E607))))</f>
        <v/>
      </c>
      <c r="CA607" s="223" t="str">
        <f t="array" ref="CA607">IF(L607="","",
IF(INDEX(Settings!$H:$H,MATCH(CA$1,Settings!$G:$G,0))=TRUE,
100-100*(L607-MINIFS(L:L,$E:$E,$E607))/(MAXIFS(L:L,$E:$E,$E607)-MINIFS(L:L,$E:$E,$E607)),
100*(L607-MINIFS(L:L,$E:$E,$E607))/(MAXIFS(L:L,$E:$E,$E607)-MINIFS(L:L,$E:$E,$E607))))</f>
        <v/>
      </c>
      <c r="CB607" s="223" t="str">
        <f t="array" ref="CB607">IF(M607="","",
IF(INDEX(Settings!$H:$H,MATCH(CB$1,Settings!$G:$G,0))=TRUE,
100-100*(M607-MINIFS(M:M,$E:$E,$E607))/(MAXIFS(M:M,$E:$E,$E607)-MINIFS(M:M,$E:$E,$E607)),
100*(M607-MINIFS(M:M,$E:$E,$E607))/(MAXIFS(M:M,$E:$E,$E607)-MINIFS(M:M,$E:$E,$E607))))</f>
        <v/>
      </c>
      <c r="CC607" s="223" t="str">
        <f t="array" ref="CC607">IF(N607="","",
IF(INDEX(Settings!$H:$H,MATCH(CC$1,Settings!$G:$G,0))=TRUE,
100-100*(N607-MINIFS(N:N,$E:$E,$E607))/(MAXIFS(N:N,$E:$E,$E607)-MINIFS(N:N,$E:$E,$E607)),
100*(N607-MINIFS(N:N,$E:$E,$E607))/(MAXIFS(N:N,$E:$E,$E607)-MINIFS(N:N,$E:$E,$E607))))</f>
        <v/>
      </c>
      <c r="CD607" s="223" t="str">
        <f t="array" ref="CD607">IF(O607="","",
IF(INDEX(Settings!$H:$H,MATCH(CD$1,Settings!$G:$G,0))=TRUE,
100-100*(O607-MINIFS(O:O,$E:$E,$E607))/(MAXIFS(O:O,$E:$E,$E607)-MINIFS(O:O,$E:$E,$E607)),
100*(O607-MINIFS(O:O,$E:$E,$E607))/(MAXIFS(O:O,$E:$E,$E607)-MINIFS(O:O,$E:$E,$E607))))</f>
        <v/>
      </c>
      <c r="CE607" s="223" t="str">
        <f t="array" ref="CE607">IF(P607="","",
IF(INDEX(Settings!$H:$H,MATCH(CE$1,Settings!$G:$G,0))=TRUE,
100-100*(P607-MINIFS(P:P,$E:$E,$E607))/(MAXIFS(P:P,$E:$E,$E607)-MINIFS(P:P,$E:$E,$E607)),
100*(P607-MINIFS(P:P,$E:$E,$E607))/(MAXIFS(P:P,$E:$E,$E607)-MINIFS(P:P,$E:$E,$E607))))</f>
        <v/>
      </c>
      <c r="CF607" s="223" t="str">
        <f t="array" ref="CF607">IF(Q607="","",
IF(INDEX(Settings!$H:$H,MATCH(CF$1,Settings!$G:$G,0))=TRUE,
100-100*(Q607-MINIFS(Q:Q,$E:$E,$E607))/(MAXIFS(Q:Q,$E:$E,$E607)-MINIFS(Q:Q,$E:$E,$E607)),
100*(Q607-MINIFS(Q:Q,$E:$E,$E607))/(MAXIFS(Q:Q,$E:$E,$E607)-MINIFS(Q:Q,$E:$E,$E607))))</f>
        <v/>
      </c>
      <c r="CG607" s="223" t="str">
        <f t="array" ref="CG607">IF(R607="","",
IF(INDEX(Settings!$H:$H,MATCH(CG$1,Settings!$G:$G,0))=TRUE,
100-100*(R607-MINIFS(R:R,$E:$E,$E607))/(MAXIFS(R:R,$E:$E,$E607)-MINIFS(R:R,$E:$E,$E607)),
100*(R607-MINIFS(R:R,$E:$E,$E607))/(MAXIFS(R:R,$E:$E,$E607)-MINIFS(R:R,$E:$E,$E607))))</f>
        <v/>
      </c>
      <c r="CH607" s="223" t="str">
        <f t="array" ref="CH607">IF(S607="","",
IF(INDEX(Settings!$H:$H,MATCH(CH$1,Settings!$G:$G,0))=TRUE,
100-100*(S607-MINIFS(S:S,$E:$E,$E607))/(MAXIFS(S:S,$E:$E,$E607)-MINIFS(S:S,$E:$E,$E607)),
100*(S607-MINIFS(S:S,$E:$E,$E607))/(MAXIFS(S:S,$E:$E,$E607)-MINIFS(S:S,$E:$E,$E607))))</f>
        <v/>
      </c>
      <c r="CI607" s="223" t="str">
        <f t="array" ref="CI607">IF(T607="","",
IF(INDEX(Settings!$H:$H,MATCH(CI$1,Settings!$G:$G,0))=TRUE,
100-100*(T607-MINIFS(T:T,$E:$E,$E607))/(MAXIFS(T:T,$E:$E,$E607)-MINIFS(T:T,$E:$E,$E607)),
100*(T607-MINIFS(T:T,$E:$E,$E607))/(MAXIFS(T:T,$E:$E,$E607)-MINIFS(T:T,$E:$E,$E607))))</f>
        <v/>
      </c>
      <c r="CJ607" s="223" t="str">
        <f t="array" ref="CJ607">IF(U607="","",
IF(INDEX(Settings!$H:$H,MATCH(CJ$1,Settings!$G:$G,0))=TRUE,
100-100*(U607-MINIFS(U:U,$E:$E,$E607))/(MAXIFS(U:U,$E:$E,$E607)-MINIFS(U:U,$E:$E,$E607)),
100*(U607-MINIFS(U:U,$E:$E,$E607))/(MAXIFS(U:U,$E:$E,$E607)-MINIFS(U:U,$E:$E,$E607))))</f>
        <v/>
      </c>
      <c r="CK607" s="223" t="str">
        <f t="array" ref="CK607">IF(V607="","",
IF(INDEX(Settings!$H:$H,MATCH(CK$1,Settings!$G:$G,0))=TRUE,
100-100*(V607-MINIFS(V:V,$E:$E,$E607))/(MAXIFS(V:V,$E:$E,$E607)-MINIFS(V:V,$E:$E,$E607)),
100*(V607-MINIFS(V:V,$E:$E,$E607))/(MAXIFS(V:V,$E:$E,$E607)-MINIFS(V:V,$E:$E,$E607))))</f>
        <v/>
      </c>
      <c r="CL607" s="223" t="str">
        <f t="array" ref="CL607">IF(W607="","",
IF(INDEX(Settings!$H:$H,MATCH(CL$1,Settings!$G:$G,0))=TRUE,
100-100*(W607-MINIFS(W:W,$E:$E,$E607))/(MAXIFS(W:W,$E:$E,$E607)-MINIFS(W:W,$E:$E,$E607)),
100*(W607-MINIFS(W:W,$E:$E,$E607))/(MAXIFS(W:W,$E:$E,$E607)-MINIFS(W:W,$E:$E,$E607))))</f>
        <v/>
      </c>
      <c r="CM607" s="223" t="str">
        <f t="array" ref="CM607">IF(X607="","",
IF(INDEX(Settings!$H:$H,MATCH(CM$1,Settings!$G:$G,0))=TRUE,
100-100*(X607-MINIFS(X:X,$E:$E,$E607))/(MAXIFS(X:X,$E:$E,$E607)-MINIFS(X:X,$E:$E,$E607)),
100*(X607-MINIFS(X:X,$E:$E,$E607))/(MAXIFS(X:X,$E:$E,$E607)-MINIFS(X:X,$E:$E,$E607))))</f>
        <v/>
      </c>
      <c r="CN607" s="223" t="str">
        <f t="array" ref="CN607">IF(Y607="","",
IF(INDEX(Settings!$H:$H,MATCH(CN$1,Settings!$G:$G,0))=TRUE,
100-100*(Y607-MINIFS(Y:Y,$E:$E,$E607))/(MAXIFS(Y:Y,$E:$E,$E607)-MINIFS(Y:Y,$E:$E,$E607)),
100*(Y607-MINIFS(Y:Y,$E:$E,$E607))/(MAXIFS(Y:Y,$E:$E,$E607)-MINIFS(Y:Y,$E:$E,$E607))))</f>
        <v/>
      </c>
      <c r="CO607" s="223" t="str">
        <f t="array" ref="CO607">IF(Z607="","",
IF(INDEX(Settings!$H:$H,MATCH(CO$1,Settings!$G:$G,0))=TRUE,
100-100*(Z607-MINIFS(Z:Z,$E:$E,$E607))/(MAXIFS(Z:Z,$E:$E,$E607)-MINIFS(Z:Z,$E:$E,$E607)),
100*(Z607-MINIFS(Z:Z,$E:$E,$E607))/(MAXIFS(Z:Z,$E:$E,$E607)-MINIFS(Z:Z,$E:$E,$E607))))</f>
        <v/>
      </c>
      <c r="CP607" s="223" t="str">
        <f t="array" ref="CP607">IF(AA607="","",
IF(INDEX(Settings!$H:$H,MATCH(CP$1,Settings!$G:$G,0))=TRUE,
100-100*(AA607-MINIFS(AA:AA,$E:$E,$E607))/(MAXIFS(AA:AA,$E:$E,$E607)-MINIFS(AA:AA,$E:$E,$E607)),
100*(AA607-MINIFS(AA:AA,$E:$E,$E607))/(MAXIFS(AA:AA,$E:$E,$E607)-MINIFS(AA:AA,$E:$E,$E607))))</f>
        <v/>
      </c>
      <c r="CQ607" s="223" t="str">
        <f t="array" ref="CQ607">IF(AB607="","",
IF(INDEX(Settings!$H:$H,MATCH(CQ$1,Settings!$G:$G,0))=TRUE,
100-100*(AB607-MINIFS(AB:AB,$E:$E,$E607))/(MAXIFS(AB:AB,$E:$E,$E607)-MINIFS(AB:AB,$E:$E,$E607)),
100*(AB607-MINIFS(AB:AB,$E:$E,$E607))/(MAXIFS(AB:AB,$E:$E,$E607)-MINIFS(AB:AB,$E:$E,$E607))))</f>
        <v/>
      </c>
      <c r="CR607" s="223" t="str">
        <f t="array" ref="CR607">IF(AC607="","",
IF(INDEX(Settings!$H:$H,MATCH(CR$1,Settings!$G:$G,0))=TRUE,
100-100*(AC607-MINIFS(AC:AC,$E:$E,$E607))/(MAXIFS(AC:AC,$E:$E,$E607)-MINIFS(AC:AC,$E:$E,$E607)),
100*(AC607-MINIFS(AC:AC,$E:$E,$E607))/(MAXIFS(AC:AC,$E:$E,$E607)-MINIFS(AC:AC,$E:$E,$E607))))</f>
        <v/>
      </c>
      <c r="CS607" s="223" t="str">
        <f t="array" ref="CS607">IF(AD607="","",
IF(INDEX(Settings!$H:$H,MATCH(CS$1,Settings!$G:$G,0))=TRUE,
100-100*(AD607-MINIFS(AD:AD,$E:$E,$E607))/(MAXIFS(AD:AD,$E:$E,$E607)-MINIFS(AD:AD,$E:$E,$E607)),
100*(AD607-MINIFS(AD:AD,$E:$E,$E607))/(MAXIFS(AD:AD,$E:$E,$E607)-MINIFS(AD:AD,$E:$E,$E607))))</f>
        <v/>
      </c>
      <c r="CT607" s="223" t="str">
        <f t="array" ref="CT607">IF(AE607="","",
IF(INDEX(Settings!$H:$H,MATCH(CT$1,Settings!$G:$G,0))=TRUE,
100-100*(AE607-MINIFS(AE:AE,$E:$E,$E607))/(MAXIFS(AE:AE,$E:$E,$E607)-MINIFS(AE:AE,$E:$E,$E607)),
100*(AE607-MINIFS(AE:AE,$E:$E,$E607))/(MAXIFS(AE:AE,$E:$E,$E607)-MINIFS(AE:AE,$E:$E,$E607))))</f>
        <v/>
      </c>
      <c r="CU607" s="223" t="str">
        <f t="array" ref="CU607">IF(AF607="","",
IF(INDEX(Settings!$H:$H,MATCH(CU$1,Settings!$G:$G,0))=TRUE,
100-100*(AF607-MINIFS(AF:AF,$E:$E,$E607))/(MAXIFS(AF:AF,$E:$E,$E607)-MINIFS(AF:AF,$E:$E,$E607)),
100*(AF607-MINIFS(AF:AF,$E:$E,$E607))/(MAXIFS(AF:AF,$E:$E,$E607)-MINIFS(AF:AF,$E:$E,$E607))))</f>
        <v/>
      </c>
      <c r="CV607" s="223" t="str">
        <f t="array" ref="CV607">IF(AG607="","",
IF(INDEX(Settings!$H:$H,MATCH(CV$1,Settings!$G:$G,0))=TRUE,
100-100*(AG607-MINIFS(AG:AG,$E:$E,$E607))/(MAXIFS(AG:AG,$E:$E,$E607)-MINIFS(AG:AG,$E:$E,$E607)),
100*(AG607-MINIFS(AG:AG,$E:$E,$E607))/(MAXIFS(AG:AG,$E:$E,$E607)-MINIFS(AG:AG,$E:$E,$E607))))</f>
        <v/>
      </c>
      <c r="CW607" s="223" t="str">
        <f t="array" ref="CW607">IF(AH607="","",
IF(INDEX(Settings!$H:$H,MATCH(CW$1,Settings!$G:$G,0))=TRUE,
100-100*(AH607-MINIFS(AH:AH,$E:$E,$E607))/(MAXIFS(AH:AH,$E:$E,$E607)-MINIFS(AH:AH,$E:$E,$E607)),
100*(AH607-MINIFS(AH:AH,$E:$E,$E607))/(MAXIFS(AH:AH,$E:$E,$E607)-MINIFS(AH:AH,$E:$E,$E607))))</f>
        <v/>
      </c>
      <c r="CX607" s="223" t="str">
        <f t="array" ref="CX607">IF(AI607="","",
IF(INDEX(Settings!$H:$H,MATCH(CX$1,Settings!$G:$G,0))=TRUE,
100-100*(AI607-MINIFS(AI:AI,$E:$E,$E607))/(MAXIFS(AI:AI,$E:$E,$E607)-MINIFS(AI:AI,$E:$E,$E607)),
100*(AI607-MINIFS(AI:AI,$E:$E,$E607))/(MAXIFS(AI:AI,$E:$E,$E607)-MINIFS(AI:AI,$E:$E,$E607))))</f>
        <v/>
      </c>
      <c r="CY607" s="223" t="str">
        <f t="array" ref="CY607">IF(AJ607="","",
IF(INDEX(Settings!$H:$H,MATCH(CY$1,Settings!$G:$G,0))=TRUE,
100-100*(AJ607-MINIFS(AJ:AJ,$E:$E,$E607))/(MAXIFS(AJ:AJ,$E:$E,$E607)-MINIFS(AJ:AJ,$E:$E,$E607)),
100*(AJ607-MINIFS(AJ:AJ,$E:$E,$E607))/(MAXIFS(AJ:AJ,$E:$E,$E607)-MINIFS(AJ:AJ,$E:$E,$E607))))</f>
        <v/>
      </c>
      <c r="CZ607" s="223" t="str">
        <f t="array" ref="CZ607">IF(AK607="","",
IF(INDEX(Settings!$H:$H,MATCH(CZ$1,Settings!$G:$G,0))=TRUE,
100-100*(AK607-MINIFS(AK:AK,$E:$E,$E607))/(MAXIFS(AK:AK,$E:$E,$E607)-MINIFS(AK:AK,$E:$E,$E607)),
100*(AK607-MINIFS(AK:AK,$E:$E,$E607))/(MAXIFS(AK:AK,$E:$E,$E607)-MINIFS(AK:AK,$E:$E,$E607))))</f>
        <v/>
      </c>
      <c r="DA607" s="223" t="str">
        <f t="array" ref="DA607">IF(AL607="","",
IF(INDEX(Settings!$H:$H,MATCH(DA$1,Settings!$G:$G,0))=TRUE,
100-100*(AL607-MINIFS(AL:AL,$E:$E,$E607))/(MAXIFS(AL:AL,$E:$E,$E607)-MINIFS(AL:AL,$E:$E,$E607)),
100*(AL607-MINIFS(AL:AL,$E:$E,$E607))/(MAXIFS(AL:AL,$E:$E,$E607)-MINIFS(AL:AL,$E:$E,$E607))))</f>
        <v/>
      </c>
      <c r="DB607" s="223" t="str">
        <f t="array" ref="DB607">IF(AM607="","",
IF(INDEX(Settings!$H:$H,MATCH(DB$1,Settings!$G:$G,0))=TRUE,
100-100*(AM607-MINIFS(AM:AM,$E:$E,$E607))/(MAXIFS(AM:AM,$E:$E,$E607)-MINIFS(AM:AM,$E:$E,$E607)),
100*(AM607-MINIFS(AM:AM,$E:$E,$E607))/(MAXIFS(AM:AM,$E:$E,$E607)-MINIFS(AM:AM,$E:$E,$E607))))</f>
        <v/>
      </c>
      <c r="DC607" s="223" t="str">
        <f t="array" ref="DC607">IF(AN607="","",
IF(INDEX(Settings!$H:$H,MATCH(DC$1,Settings!$G:$G,0))=TRUE,
100-100*(AN607-MINIFS(AN:AN,$E:$E,$E607))/(MAXIFS(AN:AN,$E:$E,$E607)-MINIFS(AN:AN,$E:$E,$E607)),
100*(AN607-MINIFS(AN:AN,$E:$E,$E607))/(MAXIFS(AN:AN,$E:$E,$E607)-MINIFS(AN:AN,$E:$E,$E607))))</f>
        <v/>
      </c>
      <c r="DD607" s="223" t="str">
        <f t="array" ref="DD607">IF(AO607="","",
IF(INDEX(Settings!$H:$H,MATCH(DD$1,Settings!$G:$G,0))=TRUE,
100-100*(AO607-MINIFS(AO:AO,$E:$E,$E607))/(MAXIFS(AO:AO,$E:$E,$E607)-MINIFS(AO:AO,$E:$E,$E607)),
100*(AO607-MINIFS(AO:AO,$E:$E,$E607))/(MAXIFS(AO:AO,$E:$E,$E607)-MINIFS(AO:AO,$E:$E,$E607))))</f>
        <v/>
      </c>
      <c r="DE607" s="223" t="str">
        <f t="array" ref="DE607">IF(AP607="","",
IF(INDEX(Settings!$H:$H,MATCH(DE$1,Settings!$G:$G,0))=TRUE,
100-100*(AP607-MINIFS(AP:AP,$E:$E,$E607))/(MAXIFS(AP:AP,$E:$E,$E607)-MINIFS(AP:AP,$E:$E,$E607)),
100*(AP607-MINIFS(AP:AP,$E:$E,$E607))/(MAXIFS(AP:AP,$E:$E,$E607)-MINIFS(AP:AP,$E:$E,$E607))))</f>
        <v/>
      </c>
      <c r="DF607" s="223" t="str">
        <f t="array" ref="DF607">IF(AQ607="","",
IF(INDEX(Settings!$H:$H,MATCH(DF$1,Settings!$G:$G,0))=TRUE,
100-100*(AQ607-MINIFS(AQ:AQ,$E:$E,$E607))/(MAXIFS(AQ:AQ,$E:$E,$E607)-MINIFS(AQ:AQ,$E:$E,$E607)),
100*(AQ607-MINIFS(AQ:AQ,$E:$E,$E607))/(MAXIFS(AQ:AQ,$E:$E,$E607)-MINIFS(AQ:AQ,$E:$E,$E607))))</f>
        <v/>
      </c>
      <c r="DG607" s="223" t="str">
        <f t="array" ref="DG607">IF(AR607="","",
IF(INDEX(Settings!$H:$H,MATCH(DG$1,Settings!$G:$G,0))=TRUE,
100-100*(AR607-MINIFS(AR:AR,$E:$E,$E607))/(MAXIFS(AR:AR,$E:$E,$E607)-MINIFS(AR:AR,$E:$E,$E607)),
100*(AR607-MINIFS(AR:AR,$E:$E,$E607))/(MAXIFS(AR:AR,$E:$E,$E607)-MINIFS(AR:AR,$E:$E,$E607))))</f>
        <v/>
      </c>
      <c r="DH607" s="223" t="str">
        <f t="array" ref="DH607">IF(AS607="","",
IF(INDEX(Settings!$H:$H,MATCH(DH$1,Settings!$G:$G,0))=TRUE,
100-100*(AS607-MINIFS(AS:AS,$E:$E,$E607))/(MAXIFS(AS:AS,$E:$E,$E607)-MINIFS(AS:AS,$E:$E,$E607)),
100*(AS607-MINIFS(AS:AS,$E:$E,$E607))/(MAXIFS(AS:AS,$E:$E,$E607)-MINIFS(AS:AS,$E:$E,$E607))))</f>
        <v/>
      </c>
      <c r="DI607" s="223" t="str">
        <f t="array" ref="DI607">IF(AT607="","",
IF(INDEX(Settings!$H:$H,MATCH(DI$1,Settings!$G:$G,0))=TRUE,
100-100*(AT607-MINIFS(AT:AT,$E:$E,$E607))/(MAXIFS(AT:AT,$E:$E,$E607)-MINIFS(AT:AT,$E:$E,$E607)),
100*(AT607-MINIFS(AT:AT,$E:$E,$E607))/(MAXIFS(AT:AT,$E:$E,$E607)-MINIFS(AT:AT,$E:$E,$E607))))</f>
        <v/>
      </c>
      <c r="DJ607" s="223" t="str">
        <f t="array" ref="DJ607">IF(AU607="","",
IF(INDEX(Settings!$H:$H,MATCH(DJ$1,Settings!$G:$G,0))=TRUE,
100-100*(AU607-MINIFS(AU:AU,$E:$E,$E607))/(MAXIFS(AU:AU,$E:$E,$E607)-MINIFS(AU:AU,$E:$E,$E607)),
100*(AU607-MINIFS(AU:AU,$E:$E,$E607))/(MAXIFS(AU:AU,$E:$E,$E607)-MINIFS(AU:AU,$E:$E,$E607))))</f>
        <v/>
      </c>
      <c r="DK607" s="223" t="str">
        <f t="array" ref="DK607">IF(AV607="","",
IF(INDEX(Settings!$H:$H,MATCH(DK$1,Settings!$G:$G,0))=TRUE,
100-100*(AV607-MINIFS(AV:AV,$E:$E,$E607))/(MAXIFS(AV:AV,$E:$E,$E607)-MINIFS(AV:AV,$E:$E,$E607)),
100*(AV607-MINIFS(AV:AV,$E:$E,$E607))/(MAXIFS(AV:AV,$E:$E,$E607)-MINIFS(AV:AV,$E:$E,$E607))))</f>
        <v/>
      </c>
      <c r="DL607" s="223" t="str">
        <f t="array" ref="DL607">IF(AW607="","",
IF(INDEX(Settings!$H:$H,MATCH(DL$1,Settings!$G:$G,0))=TRUE,
100-100*(AW607-MINIFS(AW:AW,$E:$E,$E607))/(MAXIFS(AW:AW,$E:$E,$E607)-MINIFS(AW:AW,$E:$E,$E607)),
100*(AW607-MINIFS(AW:AW,$E:$E,$E607))/(MAXIFS(AW:AW,$E:$E,$E607)-MINIFS(AW:AW,$E:$E,$E607))))</f>
        <v/>
      </c>
      <c r="DM607" s="223" t="str">
        <f t="array" ref="DM607">IF(AX607="","",
IF(INDEX(Settings!$H:$H,MATCH(DM$1,Settings!$G:$G,0))=TRUE,
100-100*(AX607-MINIFS(AX:AX,$E:$E,$E607))/(MAXIFS(AX:AX,$E:$E,$E607)-MINIFS(AX:AX,$E:$E,$E607)),
100*(AX607-MINIFS(AX:AX,$E:$E,$E607))/(MAXIFS(AX:AX,$E:$E,$E607)-MINIFS(AX:AX,$E:$E,$E607))))</f>
        <v/>
      </c>
      <c r="DN607" s="223" t="str">
        <f t="array" ref="DN607">IF(AY607="","",
IF(INDEX(Settings!$H:$H,MATCH(DN$1,Settings!$G:$G,0))=TRUE,
100-100*(AY607-MINIFS(AY:AY,$E:$E,$E607))/(MAXIFS(AY:AY,$E:$E,$E607)-MINIFS(AY:AY,$E:$E,$E607)),
100*(AY607-MINIFS(AY:AY,$E:$E,$E607))/(MAXIFS(AY:AY,$E:$E,$E607)-MINIFS(AY:AY,$E:$E,$E607))))</f>
        <v/>
      </c>
      <c r="DO607" s="223" t="str">
        <f t="array" ref="DO607">IF(AZ607="","",
IF(INDEX(Settings!$H:$H,MATCH(DO$1,Settings!$G:$G,0))=TRUE,
100-100*(AZ607-MINIFS(AZ:AZ,$E:$E,$E607))/(MAXIFS(AZ:AZ,$E:$E,$E607)-MINIFS(AZ:AZ,$E:$E,$E607)),
100*(AZ607-MINIFS(AZ:AZ,$E:$E,$E607))/(MAXIFS(AZ:AZ,$E:$E,$E607)-MINIFS(AZ:AZ,$E:$E,$E607))))</f>
        <v/>
      </c>
      <c r="DP607" s="223" t="str">
        <f t="array" ref="DP607">IF(BA607="","",
IF(INDEX(Settings!$H:$H,MATCH(DP$1,Settings!$G:$G,0))=TRUE,
100-100*(BA607-MINIFS(BA:BA,$E:$E,$E607))/(MAXIFS(BA:BA,$E:$E,$E607)-MINIFS(BA:BA,$E:$E,$E607)),
100*(BA607-MINIFS(BA:BA,$E:$E,$E607))/(MAXIFS(BA:BA,$E:$E,$E607)-MINIFS(BA:BA,$E:$E,$E607))))</f>
        <v/>
      </c>
      <c r="DQ607" s="223" t="str">
        <f t="array" ref="DQ607">IF(BB607="","",
IF(INDEX(Settings!$H:$H,MATCH(DQ$1,Settings!$G:$G,0))=TRUE,
100-100*(BB607-MINIFS(BB:BB,$E:$E,$E607))/(MAXIFS(BB:BB,$E:$E,$E607)-MINIFS(BB:BB,$E:$E,$E607)),
100*(BB607-MINIFS(BB:BB,$E:$E,$E607))/(MAXIFS(BB:BB,$E:$E,$E607)-MINIFS(BB:BB,$E:$E,$E607))))</f>
        <v/>
      </c>
      <c r="DR607" s="223" t="str">
        <f t="array" ref="DR607">IF(BC607="","",
IF(INDEX(Settings!$H:$H,MATCH(DR$1,Settings!$G:$G,0))=TRUE,
100-100*(BC607-MINIFS(BC:BC,$E:$E,$E607))/(MAXIFS(BC:BC,$E:$E,$E607)-MINIFS(BC:BC,$E:$E,$E607)),
100*(BC607-MINIFS(BC:BC,$E:$E,$E607))/(MAXIFS(BC:BC,$E:$E,$E607)-MINIFS(BC:BC,$E:$E,$E607))))</f>
        <v/>
      </c>
      <c r="DS607" s="223" t="str">
        <f t="array" ref="DS607">IF(BD607="","",
IF(INDEX(Settings!$H:$H,MATCH(DS$1,Settings!$G:$G,0))=TRUE,
100-100*(BD607-MINIFS(BD:BD,$E:$E,$E607))/(MAXIFS(BD:BD,$E:$E,$E607)-MINIFS(BD:BD,$E:$E,$E607)),
100*(BD607-MINIFS(BD:BD,$E:$E,$E607))/(MAXIFS(BD:BD,$E:$E,$E607)-MINIFS(BD:BD,$E:$E,$E607))))</f>
        <v/>
      </c>
      <c r="DT607" s="223" t="str">
        <f t="array" ref="DT607">IF(BE607="","",
IF(INDEX(Settings!$H:$H,MATCH(DT$1,Settings!$G:$G,0))=TRUE,
100-100*(BE607-MINIFS(BE:BE,$E:$E,$E607))/(MAXIFS(BE:BE,$E:$E,$E607)-MINIFS(BE:BE,$E:$E,$E607)),
100*(BE607-MINIFS(BE:BE,$E:$E,$E607))/(MAXIFS(BE:BE,$E:$E,$E607)-MINIFS(BE:BE,$E:$E,$E607))))</f>
        <v/>
      </c>
      <c r="DU607" s="223" t="str">
        <f t="array" ref="DU607">IF(BF607="","",
IF(INDEX(Settings!$H:$H,MATCH(DU$1,Settings!$G:$G,0))=TRUE,
100-100*(BF607-MINIFS(BF:BF,$E:$E,$E607))/(MAXIFS(BF:BF,$E:$E,$E607)-MINIFS(BF:BF,$E:$E,$E607)),
100*(BF607-MINIFS(BF:BF,$E:$E,$E607))/(MAXIFS(BF:BF,$E:$E,$E607)-MINIFS(BF:BF,$E:$E,$E607))))</f>
        <v/>
      </c>
      <c r="DV607" s="223" t="str">
        <f t="array" ref="DV607">IF(BG607="","",
IF(INDEX(Settings!$H:$H,MATCH(DV$1,Settings!$G:$G,0))=TRUE,
100-100*(BG607-MINIFS(BG:BG,$E:$E,$E607))/(MAXIFS(BG:BG,$E:$E,$E607)-MINIFS(BG:BG,$E:$E,$E607)),
100*(BG607-MINIFS(BG:BG,$E:$E,$E607))/(MAXIFS(BG:BG,$E:$E,$E607)-MINIFS(BG:BG,$E:$E,$E607))))</f>
        <v/>
      </c>
      <c r="DW607" s="223" t="str">
        <f t="array" ref="DW607">IF(BH607="","",
IF(INDEX(Settings!$H:$H,MATCH(DW$1,Settings!$G:$G,0))=TRUE,
100-100*(BH607-MINIFS(BH:BH,$E:$E,$E607))/(MAXIFS(BH:BH,$E:$E,$E607)-MINIFS(BH:BH,$E:$E,$E607)),
100*(BH607-MINIFS(BH:BH,$E:$E,$E607))/(MAXIFS(BH:BH,$E:$E,$E607)-MINIFS(BH:BH,$E:$E,$E607))))</f>
        <v/>
      </c>
      <c r="DX607" s="223" t="str">
        <f t="array" ref="DX607">IF(BI607="","",
IF(INDEX(Settings!$H:$H,MATCH(DX$1,Settings!$G:$G,0))=TRUE,
100-100*(BI607-MINIFS(BI:BI,$E:$E,$E607))/(MAXIFS(BI:BI,$E:$E,$E607)-MINIFS(BI:BI,$E:$E,$E607)),
100*(BI607-MINIFS(BI:BI,$E:$E,$E607))/(MAXIFS(BI:BI,$E:$E,$E607)-MINIFS(BI:BI,$E:$E,$E607))))</f>
        <v/>
      </c>
      <c r="DY607" s="223" t="str">
        <f t="array" ref="DY607">IF(BJ607="","",
IF(INDEX(Settings!$H:$H,MATCH(DY$1,Settings!$G:$G,0))=TRUE,
100-100*(BJ607-MINIFS(BJ:BJ,$E:$E,$E607))/(MAXIFS(BJ:BJ,$E:$E,$E607)-MINIFS(BJ:BJ,$E:$E,$E607)),
100*(BJ607-MINIFS(BJ:BJ,$E:$E,$E607))/(MAXIFS(BJ:BJ,$E:$E,$E607)-MINIFS(BJ:BJ,$E:$E,$E607))))</f>
        <v/>
      </c>
      <c r="DZ607" s="225"/>
      <c r="EA607" s="225"/>
      <c r="EB607" s="225" t="str">
        <f t="shared" si="8"/>
        <v/>
      </c>
      <c r="EC607" s="225" t="str">
        <f t="shared" si="9"/>
        <v/>
      </c>
      <c r="ED607" s="225" t="str">
        <f t="shared" si="10"/>
        <v/>
      </c>
      <c r="EE607" s="225" t="str">
        <f t="shared" si="11"/>
        <v/>
      </c>
      <c r="EF607" s="225" t="str">
        <f t="shared" si="12"/>
        <v/>
      </c>
      <c r="EG607" s="225" t="str">
        <f t="shared" si="13"/>
        <v/>
      </c>
      <c r="EH607" s="225"/>
      <c r="EI607" s="225"/>
      <c r="EJ607" s="225"/>
      <c r="EK607" s="225"/>
      <c r="EL607" s="225"/>
      <c r="EM607" s="225"/>
    </row>
    <row r="608">
      <c r="A608" s="231"/>
      <c r="B608" s="231"/>
      <c r="C608" s="231"/>
      <c r="D608" s="231" t="str">
        <f t="array" ref="D608">IFERROR(INDEX(Profiles!$B:$B,MATCH($A608,Profiles!$A:$A,0)),"")</f>
        <v/>
      </c>
      <c r="E608" s="231"/>
      <c r="F608" s="231"/>
      <c r="G608" s="231"/>
      <c r="H608" s="231"/>
      <c r="I608" s="231" t="str">
        <f>IF(A608="","",IF(Settings!$N$3="DATE",F608&amp;": "&amp;TEXT(B608,"M/DD/YY"),F608&amp;": "&amp;H608))</f>
        <v/>
      </c>
      <c r="J608" s="231"/>
      <c r="K608" s="231"/>
      <c r="L608" s="231"/>
      <c r="M608" s="232" t="str">
        <f t="shared" si="14"/>
        <v/>
      </c>
      <c r="N608" s="231"/>
      <c r="O608" s="231"/>
      <c r="P608" s="231"/>
      <c r="Q608" s="231"/>
      <c r="R608" s="231"/>
      <c r="S608" s="230" t="str">
        <f>IFERROR(VLOOKUP(AF608, 'YOYO IR Scores'!A:C, 3, FALSE), "")
</f>
        <v/>
      </c>
      <c r="T608" s="231"/>
      <c r="U608" s="231"/>
      <c r="V608" s="231"/>
      <c r="W608" s="231"/>
      <c r="X608" s="233" t="str">
        <f t="shared" si="4"/>
        <v/>
      </c>
      <c r="Y608" s="234" t="str">
        <f t="shared" si="5"/>
        <v/>
      </c>
      <c r="Z608" s="234" t="str">
        <f t="shared" si="6"/>
        <v/>
      </c>
      <c r="AA608" s="233" t="str">
        <f t="shared" si="7"/>
        <v/>
      </c>
      <c r="AB608" s="232"/>
      <c r="AC608" s="232"/>
      <c r="AD608" s="232"/>
      <c r="AE608" s="232" t="str">
        <f>IFERROR(VLOOKUP(AF608, 'YOYO IR Scores'!A:C, 2, FALSE), "")</f>
        <v/>
      </c>
      <c r="AF608" s="232"/>
      <c r="AG608" s="23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c r="BD608" s="232"/>
      <c r="BE608" s="232"/>
      <c r="BF608" s="232"/>
      <c r="BG608" s="232"/>
      <c r="BH608" s="232"/>
      <c r="BI608" s="232"/>
      <c r="BJ608" s="232"/>
      <c r="BK608" s="232" t="str">
        <f t="array" ref="BK608">IF(J608="","",
IF(INDEX(Settings!$H:$H,MATCH(BY$1,Settings!$G:$G,0))=TRUE,
100-100*(J608-MIN(J:J))/(MAX(J:J)-MIN(J:J)),
100*(J608-MIN(J:J))/(MAX(J:J)-MIN(J:J))))</f>
        <v/>
      </c>
      <c r="BL608" s="232" t="str">
        <f t="array" ref="BL608">IF(J608="","",
IF(INDEX(Settings!$H:$H,MATCH(BY$1,Settings!$G:$G,0))=TRUE,
100-100*(J608-MINIFS(J:J,$E:$E,$E608))/(MAXIFS(J:J,$E:$E,$E608)-MINIFS(J:J,$E:$E,$E608)),
100*(J608-MINIFS(J:J,$E:$E,$E608))/(MAXIFS(J:J,$E:$E,$E608)-MINIFS(J:J,$E:$E,$E608))))</f>
        <v/>
      </c>
      <c r="BM608" s="232" t="str">
        <f t="array" ref="BM608">IF(J608="","",
IF(INDEX(Settings!$H:$H,MATCH(BY$1,Settings!$G:$G,0))=TRUE,
100-100*(J608-MINIFS(J:J,$E:$E,$E608,$I:$I,$I608))/(MAXIFS(J:J,$E:$E,$E608,$I:$I,$I608)-MINIFS(J:J,$E:$E,$E608,$I:$I,$I608)),
100*(J608-MINIFS(J:J,$E:$E,$E608,$I:$I,$I608))/(MAXIFS(J:J,$E:$E,$E608,$I:$I,$I608)-MINIFS(J:J,$E:$E,$E608,$I:$I,$I608))))</f>
        <v/>
      </c>
      <c r="BN608" s="231" t="str">
        <f t="array" ref="BN608">IF(J608="","",
IF(INDEX(Settings!$H:$H,MATCH(BY$1,Settings!$G:$G,0))=TRUE,
100-100*PERCENTRANK(J:J,J608),
100*PERCENTRANK(J:J,J608)))</f>
        <v/>
      </c>
      <c r="BO608" s="231" t="str">
        <f>IFERROR(__xludf.DUMMYFUNCTION("IF(J608="""","""",
IF(INDEX(Settings!$H:$H,MATCH(BY$1,Settings!$G:$G,0))=TRUE,
100-100*PERCENTRANK(FILTER(J:J,$E:$E=$E608),J608),
100*PERCENTRANK(FILTER(J:J,$E:$E=$E608),J608)))"),"")</f>
        <v/>
      </c>
      <c r="BP608" s="231" t="str">
        <f>IFERROR(__xludf.DUMMYFUNCTION("IF(J608="""","""",
IF(INDEX(Settings!$H:$H,MATCH(BY$1,Settings!$G:$G,0))=TRUE,
100-100*PERCENTRANK(FILTER(J:J,$E:$E=$E608,$I:$I=$I608),J608),
100*PERCENTRANK(FILTER(J:J,$E:$E=$E608,$I:$I=$I608),J608)))"),"")</f>
        <v/>
      </c>
      <c r="BQ608" s="233" t="str">
        <f t="array" ref="BQ608">IF(J608="","",
IF(INDEX(Settings!$H:$H,MATCH(BY$1,Settings!$G:$G,0))=TRUE,
-1*(J608-AVERAGE(J:J))/STDEV(J:J),
(J608-AVERAGE(J:J))/STDEV(J:J)))</f>
        <v/>
      </c>
      <c r="BR608" s="233" t="str">
        <f>IFERROR(__xludf.DUMMYFUNCTION("IF(J608="""","""",
IF(INDEX(Settings!$H:$H,MATCH(BY$1,Settings!$G:$G,0))=TRUE,
-1*(J608-AVERAGEIFS(J:J,$E:$E,$E608))/STDEV(FILTER(J:J,$E:$E=$E608)),
(J608-AVERAGEIFS(J:J,$E:$E,$E608))/STDEV(FILTER(J:J,$E:$E=$E608))))"),"")</f>
        <v/>
      </c>
      <c r="BS608" s="233"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1"/>
      <c r="BX608" s="231"/>
      <c r="BY608" s="232" t="str">
        <f t="array" ref="BY608">IF(J608="","",
IF(INDEX(Settings!$H:$H,MATCH(BY$1,Settings!$G:$G,0))=TRUE,
100-100*(J608-MINIFS(J:J,$E:$E,$E608))/(MAXIFS(J:J,$E:$E,$E608)-MINIFS(J:J,$E:$E,$E608)),
100*(J608-MINIFS(J:J,$E:$E,$E608))/(MAXIFS(J:J,$E:$E,$E608)-MINIFS(J:J,$E:$E,$E608))))</f>
        <v/>
      </c>
      <c r="BZ608" s="232" t="str">
        <f t="array" ref="BZ608">IF(K608="","",
IF(INDEX(Settings!$H:$H,MATCH(BZ$1,Settings!$G:$G,0))=TRUE,
100-100*(K608-MINIFS(K:K,$E:$E,$E608))/(MAXIFS(K:K,$E:$E,$E608)-MINIFS(K:K,$E:$E,$E608)),
100*(K608-MINIFS(K:K,$E:$E,$E608))/(MAXIFS(K:K,$E:$E,$E608)-MINIFS(K:K,$E:$E,$E608))))</f>
        <v/>
      </c>
      <c r="CA608" s="232" t="str">
        <f t="array" ref="CA608">IF(L608="","",
IF(INDEX(Settings!$H:$H,MATCH(CA$1,Settings!$G:$G,0))=TRUE,
100-100*(L608-MINIFS(L:L,$E:$E,$E608))/(MAXIFS(L:L,$E:$E,$E608)-MINIFS(L:L,$E:$E,$E608)),
100*(L608-MINIFS(L:L,$E:$E,$E608))/(MAXIFS(L:L,$E:$E,$E608)-MINIFS(L:L,$E:$E,$E608))))</f>
        <v/>
      </c>
      <c r="CB608" s="232" t="str">
        <f t="array" ref="CB608">IF(M608="","",
IF(INDEX(Settings!$H:$H,MATCH(CB$1,Settings!$G:$G,0))=TRUE,
100-100*(M608-MINIFS(M:M,$E:$E,$E608))/(MAXIFS(M:M,$E:$E,$E608)-MINIFS(M:M,$E:$E,$E608)),
100*(M608-MINIFS(M:M,$E:$E,$E608))/(MAXIFS(M:M,$E:$E,$E608)-MINIFS(M:M,$E:$E,$E608))))</f>
        <v/>
      </c>
      <c r="CC608" s="232" t="str">
        <f t="array" ref="CC608">IF(N608="","",
IF(INDEX(Settings!$H:$H,MATCH(CC$1,Settings!$G:$G,0))=TRUE,
100-100*(N608-MINIFS(N:N,$E:$E,$E608))/(MAXIFS(N:N,$E:$E,$E608)-MINIFS(N:N,$E:$E,$E608)),
100*(N608-MINIFS(N:N,$E:$E,$E608))/(MAXIFS(N:N,$E:$E,$E608)-MINIFS(N:N,$E:$E,$E608))))</f>
        <v/>
      </c>
      <c r="CD608" s="232" t="str">
        <f t="array" ref="CD608">IF(O608="","",
IF(INDEX(Settings!$H:$H,MATCH(CD$1,Settings!$G:$G,0))=TRUE,
100-100*(O608-MINIFS(O:O,$E:$E,$E608))/(MAXIFS(O:O,$E:$E,$E608)-MINIFS(O:O,$E:$E,$E608)),
100*(O608-MINIFS(O:O,$E:$E,$E608))/(MAXIFS(O:O,$E:$E,$E608)-MINIFS(O:O,$E:$E,$E608))))</f>
        <v/>
      </c>
      <c r="CE608" s="232" t="str">
        <f t="array" ref="CE608">IF(P608="","",
IF(INDEX(Settings!$H:$H,MATCH(CE$1,Settings!$G:$G,0))=TRUE,
100-100*(P608-MINIFS(P:P,$E:$E,$E608))/(MAXIFS(P:P,$E:$E,$E608)-MINIFS(P:P,$E:$E,$E608)),
100*(P608-MINIFS(P:P,$E:$E,$E608))/(MAXIFS(P:P,$E:$E,$E608)-MINIFS(P:P,$E:$E,$E608))))</f>
        <v/>
      </c>
      <c r="CF608" s="232" t="str">
        <f t="array" ref="CF608">IF(Q608="","",
IF(INDEX(Settings!$H:$H,MATCH(CF$1,Settings!$G:$G,0))=TRUE,
100-100*(Q608-MINIFS(Q:Q,$E:$E,$E608))/(MAXIFS(Q:Q,$E:$E,$E608)-MINIFS(Q:Q,$E:$E,$E608)),
100*(Q608-MINIFS(Q:Q,$E:$E,$E608))/(MAXIFS(Q:Q,$E:$E,$E608)-MINIFS(Q:Q,$E:$E,$E608))))</f>
        <v/>
      </c>
      <c r="CG608" s="232" t="str">
        <f t="array" ref="CG608">IF(R608="","",
IF(INDEX(Settings!$H:$H,MATCH(CG$1,Settings!$G:$G,0))=TRUE,
100-100*(R608-MINIFS(R:R,$E:$E,$E608))/(MAXIFS(R:R,$E:$E,$E608)-MINIFS(R:R,$E:$E,$E608)),
100*(R608-MINIFS(R:R,$E:$E,$E608))/(MAXIFS(R:R,$E:$E,$E608)-MINIFS(R:R,$E:$E,$E608))))</f>
        <v/>
      </c>
      <c r="CH608" s="232" t="str">
        <f t="array" ref="CH608">IF(S608="","",
IF(INDEX(Settings!$H:$H,MATCH(CH$1,Settings!$G:$G,0))=TRUE,
100-100*(S608-MINIFS(S:S,$E:$E,$E608))/(MAXIFS(S:S,$E:$E,$E608)-MINIFS(S:S,$E:$E,$E608)),
100*(S608-MINIFS(S:S,$E:$E,$E608))/(MAXIFS(S:S,$E:$E,$E608)-MINIFS(S:S,$E:$E,$E608))))</f>
        <v/>
      </c>
      <c r="CI608" s="232" t="str">
        <f t="array" ref="CI608">IF(T608="","",
IF(INDEX(Settings!$H:$H,MATCH(CI$1,Settings!$G:$G,0))=TRUE,
100-100*(T608-MINIFS(T:T,$E:$E,$E608))/(MAXIFS(T:T,$E:$E,$E608)-MINIFS(T:T,$E:$E,$E608)),
100*(T608-MINIFS(T:T,$E:$E,$E608))/(MAXIFS(T:T,$E:$E,$E608)-MINIFS(T:T,$E:$E,$E608))))</f>
        <v/>
      </c>
      <c r="CJ608" s="232" t="str">
        <f t="array" ref="CJ608">IF(U608="","",
IF(INDEX(Settings!$H:$H,MATCH(CJ$1,Settings!$G:$G,0))=TRUE,
100-100*(U608-MINIFS(U:U,$E:$E,$E608))/(MAXIFS(U:U,$E:$E,$E608)-MINIFS(U:U,$E:$E,$E608)),
100*(U608-MINIFS(U:U,$E:$E,$E608))/(MAXIFS(U:U,$E:$E,$E608)-MINIFS(U:U,$E:$E,$E608))))</f>
        <v/>
      </c>
      <c r="CK608" s="232" t="str">
        <f t="array" ref="CK608">IF(V608="","",
IF(INDEX(Settings!$H:$H,MATCH(CK$1,Settings!$G:$G,0))=TRUE,
100-100*(V608-MINIFS(V:V,$E:$E,$E608))/(MAXIFS(V:V,$E:$E,$E608)-MINIFS(V:V,$E:$E,$E608)),
100*(V608-MINIFS(V:V,$E:$E,$E608))/(MAXIFS(V:V,$E:$E,$E608)-MINIFS(V:V,$E:$E,$E608))))</f>
        <v/>
      </c>
      <c r="CL608" s="232" t="str">
        <f t="array" ref="CL608">IF(W608="","",
IF(INDEX(Settings!$H:$H,MATCH(CL$1,Settings!$G:$G,0))=TRUE,
100-100*(W608-MINIFS(W:W,$E:$E,$E608))/(MAXIFS(W:W,$E:$E,$E608)-MINIFS(W:W,$E:$E,$E608)),
100*(W608-MINIFS(W:W,$E:$E,$E608))/(MAXIFS(W:W,$E:$E,$E608)-MINIFS(W:W,$E:$E,$E608))))</f>
        <v/>
      </c>
      <c r="CM608" s="232" t="str">
        <f t="array" ref="CM608">IF(X608="","",
IF(INDEX(Settings!$H:$H,MATCH(CM$1,Settings!$G:$G,0))=TRUE,
100-100*(X608-MINIFS(X:X,$E:$E,$E608))/(MAXIFS(X:X,$E:$E,$E608)-MINIFS(X:X,$E:$E,$E608)),
100*(X608-MINIFS(X:X,$E:$E,$E608))/(MAXIFS(X:X,$E:$E,$E608)-MINIFS(X:X,$E:$E,$E608))))</f>
        <v/>
      </c>
      <c r="CN608" s="232" t="str">
        <f t="array" ref="CN608">IF(Y608="","",
IF(INDEX(Settings!$H:$H,MATCH(CN$1,Settings!$G:$G,0))=TRUE,
100-100*(Y608-MINIFS(Y:Y,$E:$E,$E608))/(MAXIFS(Y:Y,$E:$E,$E608)-MINIFS(Y:Y,$E:$E,$E608)),
100*(Y608-MINIFS(Y:Y,$E:$E,$E608))/(MAXIFS(Y:Y,$E:$E,$E608)-MINIFS(Y:Y,$E:$E,$E608))))</f>
        <v/>
      </c>
      <c r="CO608" s="232" t="str">
        <f t="array" ref="CO608">IF(Z608="","",
IF(INDEX(Settings!$H:$H,MATCH(CO$1,Settings!$G:$G,0))=TRUE,
100-100*(Z608-MINIFS(Z:Z,$E:$E,$E608))/(MAXIFS(Z:Z,$E:$E,$E608)-MINIFS(Z:Z,$E:$E,$E608)),
100*(Z608-MINIFS(Z:Z,$E:$E,$E608))/(MAXIFS(Z:Z,$E:$E,$E608)-MINIFS(Z:Z,$E:$E,$E608))))</f>
        <v/>
      </c>
      <c r="CP608" s="232" t="str">
        <f t="array" ref="CP608">IF(AA608="","",
IF(INDEX(Settings!$H:$H,MATCH(CP$1,Settings!$G:$G,0))=TRUE,
100-100*(AA608-MINIFS(AA:AA,$E:$E,$E608))/(MAXIFS(AA:AA,$E:$E,$E608)-MINIFS(AA:AA,$E:$E,$E608)),
100*(AA608-MINIFS(AA:AA,$E:$E,$E608))/(MAXIFS(AA:AA,$E:$E,$E608)-MINIFS(AA:AA,$E:$E,$E608))))</f>
        <v/>
      </c>
      <c r="CQ608" s="232" t="str">
        <f t="array" ref="CQ608">IF(AB608="","",
IF(INDEX(Settings!$H:$H,MATCH(CQ$1,Settings!$G:$G,0))=TRUE,
100-100*(AB608-MINIFS(AB:AB,$E:$E,$E608))/(MAXIFS(AB:AB,$E:$E,$E608)-MINIFS(AB:AB,$E:$E,$E608)),
100*(AB608-MINIFS(AB:AB,$E:$E,$E608))/(MAXIFS(AB:AB,$E:$E,$E608)-MINIFS(AB:AB,$E:$E,$E608))))</f>
        <v/>
      </c>
      <c r="CR608" s="232" t="str">
        <f t="array" ref="CR608">IF(AC608="","",
IF(INDEX(Settings!$H:$H,MATCH(CR$1,Settings!$G:$G,0))=TRUE,
100-100*(AC608-MINIFS(AC:AC,$E:$E,$E608))/(MAXIFS(AC:AC,$E:$E,$E608)-MINIFS(AC:AC,$E:$E,$E608)),
100*(AC608-MINIFS(AC:AC,$E:$E,$E608))/(MAXIFS(AC:AC,$E:$E,$E608)-MINIFS(AC:AC,$E:$E,$E608))))</f>
        <v/>
      </c>
      <c r="CS608" s="232" t="str">
        <f t="array" ref="CS608">IF(AD608="","",
IF(INDEX(Settings!$H:$H,MATCH(CS$1,Settings!$G:$G,0))=TRUE,
100-100*(AD608-MINIFS(AD:AD,$E:$E,$E608))/(MAXIFS(AD:AD,$E:$E,$E608)-MINIFS(AD:AD,$E:$E,$E608)),
100*(AD608-MINIFS(AD:AD,$E:$E,$E608))/(MAXIFS(AD:AD,$E:$E,$E608)-MINIFS(AD:AD,$E:$E,$E608))))</f>
        <v/>
      </c>
      <c r="CT608" s="232" t="str">
        <f t="array" ref="CT608">IF(AE608="","",
IF(INDEX(Settings!$H:$H,MATCH(CT$1,Settings!$G:$G,0))=TRUE,
100-100*(AE608-MINIFS(AE:AE,$E:$E,$E608))/(MAXIFS(AE:AE,$E:$E,$E608)-MINIFS(AE:AE,$E:$E,$E608)),
100*(AE608-MINIFS(AE:AE,$E:$E,$E608))/(MAXIFS(AE:AE,$E:$E,$E608)-MINIFS(AE:AE,$E:$E,$E608))))</f>
        <v/>
      </c>
      <c r="CU608" s="232" t="str">
        <f t="array" ref="CU608">IF(AF608="","",
IF(INDEX(Settings!$H:$H,MATCH(CU$1,Settings!$G:$G,0))=TRUE,
100-100*(AF608-MINIFS(AF:AF,$E:$E,$E608))/(MAXIFS(AF:AF,$E:$E,$E608)-MINIFS(AF:AF,$E:$E,$E608)),
100*(AF608-MINIFS(AF:AF,$E:$E,$E608))/(MAXIFS(AF:AF,$E:$E,$E608)-MINIFS(AF:AF,$E:$E,$E608))))</f>
        <v/>
      </c>
      <c r="CV608" s="232" t="str">
        <f t="array" ref="CV608">IF(AG608="","",
IF(INDEX(Settings!$H:$H,MATCH(CV$1,Settings!$G:$G,0))=TRUE,
100-100*(AG608-MINIFS(AG:AG,$E:$E,$E608))/(MAXIFS(AG:AG,$E:$E,$E608)-MINIFS(AG:AG,$E:$E,$E608)),
100*(AG608-MINIFS(AG:AG,$E:$E,$E608))/(MAXIFS(AG:AG,$E:$E,$E608)-MINIFS(AG:AG,$E:$E,$E608))))</f>
        <v/>
      </c>
      <c r="CW608" s="232" t="str">
        <f t="array" ref="CW608">IF(AH608="","",
IF(INDEX(Settings!$H:$H,MATCH(CW$1,Settings!$G:$G,0))=TRUE,
100-100*(AH608-MINIFS(AH:AH,$E:$E,$E608))/(MAXIFS(AH:AH,$E:$E,$E608)-MINIFS(AH:AH,$E:$E,$E608)),
100*(AH608-MINIFS(AH:AH,$E:$E,$E608))/(MAXIFS(AH:AH,$E:$E,$E608)-MINIFS(AH:AH,$E:$E,$E608))))</f>
        <v/>
      </c>
      <c r="CX608" s="232" t="str">
        <f t="array" ref="CX608">IF(AI608="","",
IF(INDEX(Settings!$H:$H,MATCH(CX$1,Settings!$G:$G,0))=TRUE,
100-100*(AI608-MINIFS(AI:AI,$E:$E,$E608))/(MAXIFS(AI:AI,$E:$E,$E608)-MINIFS(AI:AI,$E:$E,$E608)),
100*(AI608-MINIFS(AI:AI,$E:$E,$E608))/(MAXIFS(AI:AI,$E:$E,$E608)-MINIFS(AI:AI,$E:$E,$E608))))</f>
        <v/>
      </c>
      <c r="CY608" s="232" t="str">
        <f t="array" ref="CY608">IF(AJ608="","",
IF(INDEX(Settings!$H:$H,MATCH(CY$1,Settings!$G:$G,0))=TRUE,
100-100*(AJ608-MINIFS(AJ:AJ,$E:$E,$E608))/(MAXIFS(AJ:AJ,$E:$E,$E608)-MINIFS(AJ:AJ,$E:$E,$E608)),
100*(AJ608-MINIFS(AJ:AJ,$E:$E,$E608))/(MAXIFS(AJ:AJ,$E:$E,$E608)-MINIFS(AJ:AJ,$E:$E,$E608))))</f>
        <v/>
      </c>
      <c r="CZ608" s="232" t="str">
        <f t="array" ref="CZ608">IF(AK608="","",
IF(INDEX(Settings!$H:$H,MATCH(CZ$1,Settings!$G:$G,0))=TRUE,
100-100*(AK608-MINIFS(AK:AK,$E:$E,$E608))/(MAXIFS(AK:AK,$E:$E,$E608)-MINIFS(AK:AK,$E:$E,$E608)),
100*(AK608-MINIFS(AK:AK,$E:$E,$E608))/(MAXIFS(AK:AK,$E:$E,$E608)-MINIFS(AK:AK,$E:$E,$E608))))</f>
        <v/>
      </c>
      <c r="DA608" s="232" t="str">
        <f t="array" ref="DA608">IF(AL608="","",
IF(INDEX(Settings!$H:$H,MATCH(DA$1,Settings!$G:$G,0))=TRUE,
100-100*(AL608-MINIFS(AL:AL,$E:$E,$E608))/(MAXIFS(AL:AL,$E:$E,$E608)-MINIFS(AL:AL,$E:$E,$E608)),
100*(AL608-MINIFS(AL:AL,$E:$E,$E608))/(MAXIFS(AL:AL,$E:$E,$E608)-MINIFS(AL:AL,$E:$E,$E608))))</f>
        <v/>
      </c>
      <c r="DB608" s="232" t="str">
        <f t="array" ref="DB608">IF(AM608="","",
IF(INDEX(Settings!$H:$H,MATCH(DB$1,Settings!$G:$G,0))=TRUE,
100-100*(AM608-MINIFS(AM:AM,$E:$E,$E608))/(MAXIFS(AM:AM,$E:$E,$E608)-MINIFS(AM:AM,$E:$E,$E608)),
100*(AM608-MINIFS(AM:AM,$E:$E,$E608))/(MAXIFS(AM:AM,$E:$E,$E608)-MINIFS(AM:AM,$E:$E,$E608))))</f>
        <v/>
      </c>
      <c r="DC608" s="232" t="str">
        <f t="array" ref="DC608">IF(AN608="","",
IF(INDEX(Settings!$H:$H,MATCH(DC$1,Settings!$G:$G,0))=TRUE,
100-100*(AN608-MINIFS(AN:AN,$E:$E,$E608))/(MAXIFS(AN:AN,$E:$E,$E608)-MINIFS(AN:AN,$E:$E,$E608)),
100*(AN608-MINIFS(AN:AN,$E:$E,$E608))/(MAXIFS(AN:AN,$E:$E,$E608)-MINIFS(AN:AN,$E:$E,$E608))))</f>
        <v/>
      </c>
      <c r="DD608" s="232" t="str">
        <f t="array" ref="DD608">IF(AO608="","",
IF(INDEX(Settings!$H:$H,MATCH(DD$1,Settings!$G:$G,0))=TRUE,
100-100*(AO608-MINIFS(AO:AO,$E:$E,$E608))/(MAXIFS(AO:AO,$E:$E,$E608)-MINIFS(AO:AO,$E:$E,$E608)),
100*(AO608-MINIFS(AO:AO,$E:$E,$E608))/(MAXIFS(AO:AO,$E:$E,$E608)-MINIFS(AO:AO,$E:$E,$E608))))</f>
        <v/>
      </c>
      <c r="DE608" s="232" t="str">
        <f t="array" ref="DE608">IF(AP608="","",
IF(INDEX(Settings!$H:$H,MATCH(DE$1,Settings!$G:$G,0))=TRUE,
100-100*(AP608-MINIFS(AP:AP,$E:$E,$E608))/(MAXIFS(AP:AP,$E:$E,$E608)-MINIFS(AP:AP,$E:$E,$E608)),
100*(AP608-MINIFS(AP:AP,$E:$E,$E608))/(MAXIFS(AP:AP,$E:$E,$E608)-MINIFS(AP:AP,$E:$E,$E608))))</f>
        <v/>
      </c>
      <c r="DF608" s="232" t="str">
        <f t="array" ref="DF608">IF(AQ608="","",
IF(INDEX(Settings!$H:$H,MATCH(DF$1,Settings!$G:$G,0))=TRUE,
100-100*(AQ608-MINIFS(AQ:AQ,$E:$E,$E608))/(MAXIFS(AQ:AQ,$E:$E,$E608)-MINIFS(AQ:AQ,$E:$E,$E608)),
100*(AQ608-MINIFS(AQ:AQ,$E:$E,$E608))/(MAXIFS(AQ:AQ,$E:$E,$E608)-MINIFS(AQ:AQ,$E:$E,$E608))))</f>
        <v/>
      </c>
      <c r="DG608" s="232" t="str">
        <f t="array" ref="DG608">IF(AR608="","",
IF(INDEX(Settings!$H:$H,MATCH(DG$1,Settings!$G:$G,0))=TRUE,
100-100*(AR608-MINIFS(AR:AR,$E:$E,$E608))/(MAXIFS(AR:AR,$E:$E,$E608)-MINIFS(AR:AR,$E:$E,$E608)),
100*(AR608-MINIFS(AR:AR,$E:$E,$E608))/(MAXIFS(AR:AR,$E:$E,$E608)-MINIFS(AR:AR,$E:$E,$E608))))</f>
        <v/>
      </c>
      <c r="DH608" s="232" t="str">
        <f t="array" ref="DH608">IF(AS608="","",
IF(INDEX(Settings!$H:$H,MATCH(DH$1,Settings!$G:$G,0))=TRUE,
100-100*(AS608-MINIFS(AS:AS,$E:$E,$E608))/(MAXIFS(AS:AS,$E:$E,$E608)-MINIFS(AS:AS,$E:$E,$E608)),
100*(AS608-MINIFS(AS:AS,$E:$E,$E608))/(MAXIFS(AS:AS,$E:$E,$E608)-MINIFS(AS:AS,$E:$E,$E608))))</f>
        <v/>
      </c>
      <c r="DI608" s="232" t="str">
        <f t="array" ref="DI608">IF(AT608="","",
IF(INDEX(Settings!$H:$H,MATCH(DI$1,Settings!$G:$G,0))=TRUE,
100-100*(AT608-MINIFS(AT:AT,$E:$E,$E608))/(MAXIFS(AT:AT,$E:$E,$E608)-MINIFS(AT:AT,$E:$E,$E608)),
100*(AT608-MINIFS(AT:AT,$E:$E,$E608))/(MAXIFS(AT:AT,$E:$E,$E608)-MINIFS(AT:AT,$E:$E,$E608))))</f>
        <v/>
      </c>
      <c r="DJ608" s="232" t="str">
        <f t="array" ref="DJ608">IF(AU608="","",
IF(INDEX(Settings!$H:$H,MATCH(DJ$1,Settings!$G:$G,0))=TRUE,
100-100*(AU608-MINIFS(AU:AU,$E:$E,$E608))/(MAXIFS(AU:AU,$E:$E,$E608)-MINIFS(AU:AU,$E:$E,$E608)),
100*(AU608-MINIFS(AU:AU,$E:$E,$E608))/(MAXIFS(AU:AU,$E:$E,$E608)-MINIFS(AU:AU,$E:$E,$E608))))</f>
        <v/>
      </c>
      <c r="DK608" s="232" t="str">
        <f t="array" ref="DK608">IF(AV608="","",
IF(INDEX(Settings!$H:$H,MATCH(DK$1,Settings!$G:$G,0))=TRUE,
100-100*(AV608-MINIFS(AV:AV,$E:$E,$E608))/(MAXIFS(AV:AV,$E:$E,$E608)-MINIFS(AV:AV,$E:$E,$E608)),
100*(AV608-MINIFS(AV:AV,$E:$E,$E608))/(MAXIFS(AV:AV,$E:$E,$E608)-MINIFS(AV:AV,$E:$E,$E608))))</f>
        <v/>
      </c>
      <c r="DL608" s="232" t="str">
        <f t="array" ref="DL608">IF(AW608="","",
IF(INDEX(Settings!$H:$H,MATCH(DL$1,Settings!$G:$G,0))=TRUE,
100-100*(AW608-MINIFS(AW:AW,$E:$E,$E608))/(MAXIFS(AW:AW,$E:$E,$E608)-MINIFS(AW:AW,$E:$E,$E608)),
100*(AW608-MINIFS(AW:AW,$E:$E,$E608))/(MAXIFS(AW:AW,$E:$E,$E608)-MINIFS(AW:AW,$E:$E,$E608))))</f>
        <v/>
      </c>
      <c r="DM608" s="232" t="str">
        <f t="array" ref="DM608">IF(AX608="","",
IF(INDEX(Settings!$H:$H,MATCH(DM$1,Settings!$G:$G,0))=TRUE,
100-100*(AX608-MINIFS(AX:AX,$E:$E,$E608))/(MAXIFS(AX:AX,$E:$E,$E608)-MINIFS(AX:AX,$E:$E,$E608)),
100*(AX608-MINIFS(AX:AX,$E:$E,$E608))/(MAXIFS(AX:AX,$E:$E,$E608)-MINIFS(AX:AX,$E:$E,$E608))))</f>
        <v/>
      </c>
      <c r="DN608" s="232" t="str">
        <f t="array" ref="DN608">IF(AY608="","",
IF(INDEX(Settings!$H:$H,MATCH(DN$1,Settings!$G:$G,0))=TRUE,
100-100*(AY608-MINIFS(AY:AY,$E:$E,$E608))/(MAXIFS(AY:AY,$E:$E,$E608)-MINIFS(AY:AY,$E:$E,$E608)),
100*(AY608-MINIFS(AY:AY,$E:$E,$E608))/(MAXIFS(AY:AY,$E:$E,$E608)-MINIFS(AY:AY,$E:$E,$E608))))</f>
        <v/>
      </c>
      <c r="DO608" s="232" t="str">
        <f t="array" ref="DO608">IF(AZ608="","",
IF(INDEX(Settings!$H:$H,MATCH(DO$1,Settings!$G:$G,0))=TRUE,
100-100*(AZ608-MINIFS(AZ:AZ,$E:$E,$E608))/(MAXIFS(AZ:AZ,$E:$E,$E608)-MINIFS(AZ:AZ,$E:$E,$E608)),
100*(AZ608-MINIFS(AZ:AZ,$E:$E,$E608))/(MAXIFS(AZ:AZ,$E:$E,$E608)-MINIFS(AZ:AZ,$E:$E,$E608))))</f>
        <v/>
      </c>
      <c r="DP608" s="232" t="str">
        <f t="array" ref="DP608">IF(BA608="","",
IF(INDEX(Settings!$H:$H,MATCH(DP$1,Settings!$G:$G,0))=TRUE,
100-100*(BA608-MINIFS(BA:BA,$E:$E,$E608))/(MAXIFS(BA:BA,$E:$E,$E608)-MINIFS(BA:BA,$E:$E,$E608)),
100*(BA608-MINIFS(BA:BA,$E:$E,$E608))/(MAXIFS(BA:BA,$E:$E,$E608)-MINIFS(BA:BA,$E:$E,$E608))))</f>
        <v/>
      </c>
      <c r="DQ608" s="232" t="str">
        <f t="array" ref="DQ608">IF(BB608="","",
IF(INDEX(Settings!$H:$H,MATCH(DQ$1,Settings!$G:$G,0))=TRUE,
100-100*(BB608-MINIFS(BB:BB,$E:$E,$E608))/(MAXIFS(BB:BB,$E:$E,$E608)-MINIFS(BB:BB,$E:$E,$E608)),
100*(BB608-MINIFS(BB:BB,$E:$E,$E608))/(MAXIFS(BB:BB,$E:$E,$E608)-MINIFS(BB:BB,$E:$E,$E608))))</f>
        <v/>
      </c>
      <c r="DR608" s="232" t="str">
        <f t="array" ref="DR608">IF(BC608="","",
IF(INDEX(Settings!$H:$H,MATCH(DR$1,Settings!$G:$G,0))=TRUE,
100-100*(BC608-MINIFS(BC:BC,$E:$E,$E608))/(MAXIFS(BC:BC,$E:$E,$E608)-MINIFS(BC:BC,$E:$E,$E608)),
100*(BC608-MINIFS(BC:BC,$E:$E,$E608))/(MAXIFS(BC:BC,$E:$E,$E608)-MINIFS(BC:BC,$E:$E,$E608))))</f>
        <v/>
      </c>
      <c r="DS608" s="232" t="str">
        <f t="array" ref="DS608">IF(BD608="","",
IF(INDEX(Settings!$H:$H,MATCH(DS$1,Settings!$G:$G,0))=TRUE,
100-100*(BD608-MINIFS(BD:BD,$E:$E,$E608))/(MAXIFS(BD:BD,$E:$E,$E608)-MINIFS(BD:BD,$E:$E,$E608)),
100*(BD608-MINIFS(BD:BD,$E:$E,$E608))/(MAXIFS(BD:BD,$E:$E,$E608)-MINIFS(BD:BD,$E:$E,$E608))))</f>
        <v/>
      </c>
      <c r="DT608" s="232" t="str">
        <f t="array" ref="DT608">IF(BE608="","",
IF(INDEX(Settings!$H:$H,MATCH(DT$1,Settings!$G:$G,0))=TRUE,
100-100*(BE608-MINIFS(BE:BE,$E:$E,$E608))/(MAXIFS(BE:BE,$E:$E,$E608)-MINIFS(BE:BE,$E:$E,$E608)),
100*(BE608-MINIFS(BE:BE,$E:$E,$E608))/(MAXIFS(BE:BE,$E:$E,$E608)-MINIFS(BE:BE,$E:$E,$E608))))</f>
        <v/>
      </c>
      <c r="DU608" s="232" t="str">
        <f t="array" ref="DU608">IF(BF608="","",
IF(INDEX(Settings!$H:$H,MATCH(DU$1,Settings!$G:$G,0))=TRUE,
100-100*(BF608-MINIFS(BF:BF,$E:$E,$E608))/(MAXIFS(BF:BF,$E:$E,$E608)-MINIFS(BF:BF,$E:$E,$E608)),
100*(BF608-MINIFS(BF:BF,$E:$E,$E608))/(MAXIFS(BF:BF,$E:$E,$E608)-MINIFS(BF:BF,$E:$E,$E608))))</f>
        <v/>
      </c>
      <c r="DV608" s="232" t="str">
        <f t="array" ref="DV608">IF(BG608="","",
IF(INDEX(Settings!$H:$H,MATCH(DV$1,Settings!$G:$G,0))=TRUE,
100-100*(BG608-MINIFS(BG:BG,$E:$E,$E608))/(MAXIFS(BG:BG,$E:$E,$E608)-MINIFS(BG:BG,$E:$E,$E608)),
100*(BG608-MINIFS(BG:BG,$E:$E,$E608))/(MAXIFS(BG:BG,$E:$E,$E608)-MINIFS(BG:BG,$E:$E,$E608))))</f>
        <v/>
      </c>
      <c r="DW608" s="232" t="str">
        <f t="array" ref="DW608">IF(BH608="","",
IF(INDEX(Settings!$H:$H,MATCH(DW$1,Settings!$G:$G,0))=TRUE,
100-100*(BH608-MINIFS(BH:BH,$E:$E,$E608))/(MAXIFS(BH:BH,$E:$E,$E608)-MINIFS(BH:BH,$E:$E,$E608)),
100*(BH608-MINIFS(BH:BH,$E:$E,$E608))/(MAXIFS(BH:BH,$E:$E,$E608)-MINIFS(BH:BH,$E:$E,$E608))))</f>
        <v/>
      </c>
      <c r="DX608" s="232" t="str">
        <f t="array" ref="DX608">IF(BI608="","",
IF(INDEX(Settings!$H:$H,MATCH(DX$1,Settings!$G:$G,0))=TRUE,
100-100*(BI608-MINIFS(BI:BI,$E:$E,$E608))/(MAXIFS(BI:BI,$E:$E,$E608)-MINIFS(BI:BI,$E:$E,$E608)),
100*(BI608-MINIFS(BI:BI,$E:$E,$E608))/(MAXIFS(BI:BI,$E:$E,$E608)-MINIFS(BI:BI,$E:$E,$E608))))</f>
        <v/>
      </c>
      <c r="DY608" s="232" t="str">
        <f t="array" ref="DY608">IF(BJ608="","",
IF(INDEX(Settings!$H:$H,MATCH(DY$1,Settings!$G:$G,0))=TRUE,
100-100*(BJ608-MINIFS(BJ:BJ,$E:$E,$E608))/(MAXIFS(BJ:BJ,$E:$E,$E608)-MINIFS(BJ:BJ,$E:$E,$E608)),
100*(BJ608-MINIFS(BJ:BJ,$E:$E,$E608))/(MAXIFS(BJ:BJ,$E:$E,$E608)-MINIFS(BJ:BJ,$E:$E,$E608))))</f>
        <v/>
      </c>
      <c r="DZ608" s="234"/>
      <c r="EA608" s="234"/>
      <c r="EB608" s="234" t="str">
        <f t="shared" si="8"/>
        <v/>
      </c>
      <c r="EC608" s="234" t="str">
        <f t="shared" si="9"/>
        <v/>
      </c>
      <c r="ED608" s="234" t="str">
        <f t="shared" si="10"/>
        <v/>
      </c>
      <c r="EE608" s="234" t="str">
        <f t="shared" si="11"/>
        <v/>
      </c>
      <c r="EF608" s="234" t="str">
        <f t="shared" si="12"/>
        <v/>
      </c>
      <c r="EG608" s="234" t="str">
        <f t="shared" si="13"/>
        <v/>
      </c>
      <c r="EH608" s="234"/>
      <c r="EI608" s="234"/>
      <c r="EJ608" s="234"/>
      <c r="EK608" s="234"/>
      <c r="EL608" s="234"/>
      <c r="EM608" s="234"/>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3" t="str">
        <f t="shared" si="14"/>
        <v/>
      </c>
      <c r="N609" s="49"/>
      <c r="O609" s="49"/>
      <c r="P609" s="49"/>
      <c r="Q609" s="49"/>
      <c r="R609" s="49"/>
      <c r="S609" s="222" t="str">
        <f>IFERROR(VLOOKUP(AF609, 'YOYO IR Scores'!A:C, 3, FALSE), "")
</f>
        <v/>
      </c>
      <c r="T609" s="49"/>
      <c r="U609" s="49"/>
      <c r="V609" s="49"/>
      <c r="W609" s="49"/>
      <c r="X609" s="224" t="str">
        <f t="shared" si="4"/>
        <v/>
      </c>
      <c r="Y609" s="225" t="str">
        <f t="shared" si="5"/>
        <v/>
      </c>
      <c r="Z609" s="225" t="str">
        <f t="shared" si="6"/>
        <v/>
      </c>
      <c r="AA609" s="224" t="str">
        <f t="shared" si="7"/>
        <v/>
      </c>
      <c r="AB609" s="223"/>
      <c r="AC609" s="223"/>
      <c r="AD609" s="223"/>
      <c r="AE609" s="223" t="str">
        <f>IFERROR(VLOOKUP(AF609, 'YOYO IR Scores'!A:C, 2, FALSE), "")</f>
        <v/>
      </c>
      <c r="AF609" s="223"/>
      <c r="AG609" s="223"/>
      <c r="AH609" s="223"/>
      <c r="AI609" s="223"/>
      <c r="AJ609" s="223"/>
      <c r="AK609" s="223"/>
      <c r="AL609" s="223"/>
      <c r="AM609" s="223"/>
      <c r="AN609" s="223"/>
      <c r="AO609" s="223"/>
      <c r="AP609" s="223"/>
      <c r="AQ609" s="223"/>
      <c r="AR609" s="223"/>
      <c r="AS609" s="223"/>
      <c r="AT609" s="223"/>
      <c r="AU609" s="223"/>
      <c r="AV609" s="223"/>
      <c r="AW609" s="223"/>
      <c r="AX609" s="223"/>
      <c r="AY609" s="223"/>
      <c r="AZ609" s="223"/>
      <c r="BA609" s="223"/>
      <c r="BB609" s="223"/>
      <c r="BC609" s="223"/>
      <c r="BD609" s="223"/>
      <c r="BE609" s="223"/>
      <c r="BF609" s="223"/>
      <c r="BG609" s="223"/>
      <c r="BH609" s="223"/>
      <c r="BI609" s="223"/>
      <c r="BJ609" s="223"/>
      <c r="BK609" s="223" t="str">
        <f t="array" ref="BK609">IF(J609="","",
IF(INDEX(Settings!$H:$H,MATCH(BY$1,Settings!$G:$G,0))=TRUE,
100-100*(J609-MIN(J:J))/(MAX(J:J)-MIN(J:J)),
100*(J609-MIN(J:J))/(MAX(J:J)-MIN(J:J))))</f>
        <v/>
      </c>
      <c r="BL609" s="223" t="str">
        <f t="array" ref="BL609">IF(J609="","",
IF(INDEX(Settings!$H:$H,MATCH(BY$1,Settings!$G:$G,0))=TRUE,
100-100*(J609-MINIFS(J:J,$E:$E,$E609))/(MAXIFS(J:J,$E:$E,$E609)-MINIFS(J:J,$E:$E,$E609)),
100*(J609-MINIFS(J:J,$E:$E,$E609))/(MAXIFS(J:J,$E:$E,$E609)-MINIFS(J:J,$E:$E,$E609))))</f>
        <v/>
      </c>
      <c r="BM609" s="223"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4" t="str">
        <f t="array" ref="BQ609">IF(J609="","",
IF(INDEX(Settings!$H:$H,MATCH(BY$1,Settings!$G:$G,0))=TRUE,
-1*(J609-AVERAGE(J:J))/STDEV(J:J),
(J609-AVERAGE(J:J))/STDEV(J:J)))</f>
        <v/>
      </c>
      <c r="BR609" s="224" t="str">
        <f>IFERROR(__xludf.DUMMYFUNCTION("IF(J609="""","""",
IF(INDEX(Settings!$H:$H,MATCH(BY$1,Settings!$G:$G,0))=TRUE,
-1*(J609-AVERAGEIFS(J:J,$E:$E,$E609))/STDEV(FILTER(J:J,$E:$E=$E609)),
(J609-AVERAGEIFS(J:J,$E:$E,$E609))/STDEV(FILTER(J:J,$E:$E=$E609))))"),"")</f>
        <v/>
      </c>
      <c r="BS609" s="224"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3" t="str">
        <f t="array" ref="BY609">IF(J609="","",
IF(INDEX(Settings!$H:$H,MATCH(BY$1,Settings!$G:$G,0))=TRUE,
100-100*(J609-MINIFS(J:J,$E:$E,$E609))/(MAXIFS(J:J,$E:$E,$E609)-MINIFS(J:J,$E:$E,$E609)),
100*(J609-MINIFS(J:J,$E:$E,$E609))/(MAXIFS(J:J,$E:$E,$E609)-MINIFS(J:J,$E:$E,$E609))))</f>
        <v/>
      </c>
      <c r="BZ609" s="223" t="str">
        <f t="array" ref="BZ609">IF(K609="","",
IF(INDEX(Settings!$H:$H,MATCH(BZ$1,Settings!$G:$G,0))=TRUE,
100-100*(K609-MINIFS(K:K,$E:$E,$E609))/(MAXIFS(K:K,$E:$E,$E609)-MINIFS(K:K,$E:$E,$E609)),
100*(K609-MINIFS(K:K,$E:$E,$E609))/(MAXIFS(K:K,$E:$E,$E609)-MINIFS(K:K,$E:$E,$E609))))</f>
        <v/>
      </c>
      <c r="CA609" s="223" t="str">
        <f t="array" ref="CA609">IF(L609="","",
IF(INDEX(Settings!$H:$H,MATCH(CA$1,Settings!$G:$G,0))=TRUE,
100-100*(L609-MINIFS(L:L,$E:$E,$E609))/(MAXIFS(L:L,$E:$E,$E609)-MINIFS(L:L,$E:$E,$E609)),
100*(L609-MINIFS(L:L,$E:$E,$E609))/(MAXIFS(L:L,$E:$E,$E609)-MINIFS(L:L,$E:$E,$E609))))</f>
        <v/>
      </c>
      <c r="CB609" s="223" t="str">
        <f t="array" ref="CB609">IF(M609="","",
IF(INDEX(Settings!$H:$H,MATCH(CB$1,Settings!$G:$G,0))=TRUE,
100-100*(M609-MINIFS(M:M,$E:$E,$E609))/(MAXIFS(M:M,$E:$E,$E609)-MINIFS(M:M,$E:$E,$E609)),
100*(M609-MINIFS(M:M,$E:$E,$E609))/(MAXIFS(M:M,$E:$E,$E609)-MINIFS(M:M,$E:$E,$E609))))</f>
        <v/>
      </c>
      <c r="CC609" s="223" t="str">
        <f t="array" ref="CC609">IF(N609="","",
IF(INDEX(Settings!$H:$H,MATCH(CC$1,Settings!$G:$G,0))=TRUE,
100-100*(N609-MINIFS(N:N,$E:$E,$E609))/(MAXIFS(N:N,$E:$E,$E609)-MINIFS(N:N,$E:$E,$E609)),
100*(N609-MINIFS(N:N,$E:$E,$E609))/(MAXIFS(N:N,$E:$E,$E609)-MINIFS(N:N,$E:$E,$E609))))</f>
        <v/>
      </c>
      <c r="CD609" s="223" t="str">
        <f t="array" ref="CD609">IF(O609="","",
IF(INDEX(Settings!$H:$H,MATCH(CD$1,Settings!$G:$G,0))=TRUE,
100-100*(O609-MINIFS(O:O,$E:$E,$E609))/(MAXIFS(O:O,$E:$E,$E609)-MINIFS(O:O,$E:$E,$E609)),
100*(O609-MINIFS(O:O,$E:$E,$E609))/(MAXIFS(O:O,$E:$E,$E609)-MINIFS(O:O,$E:$E,$E609))))</f>
        <v/>
      </c>
      <c r="CE609" s="223" t="str">
        <f t="array" ref="CE609">IF(P609="","",
IF(INDEX(Settings!$H:$H,MATCH(CE$1,Settings!$G:$G,0))=TRUE,
100-100*(P609-MINIFS(P:P,$E:$E,$E609))/(MAXIFS(P:P,$E:$E,$E609)-MINIFS(P:P,$E:$E,$E609)),
100*(P609-MINIFS(P:P,$E:$E,$E609))/(MAXIFS(P:P,$E:$E,$E609)-MINIFS(P:P,$E:$E,$E609))))</f>
        <v/>
      </c>
      <c r="CF609" s="223" t="str">
        <f t="array" ref="CF609">IF(Q609="","",
IF(INDEX(Settings!$H:$H,MATCH(CF$1,Settings!$G:$G,0))=TRUE,
100-100*(Q609-MINIFS(Q:Q,$E:$E,$E609))/(MAXIFS(Q:Q,$E:$E,$E609)-MINIFS(Q:Q,$E:$E,$E609)),
100*(Q609-MINIFS(Q:Q,$E:$E,$E609))/(MAXIFS(Q:Q,$E:$E,$E609)-MINIFS(Q:Q,$E:$E,$E609))))</f>
        <v/>
      </c>
      <c r="CG609" s="223" t="str">
        <f t="array" ref="CG609">IF(R609="","",
IF(INDEX(Settings!$H:$H,MATCH(CG$1,Settings!$G:$G,0))=TRUE,
100-100*(R609-MINIFS(R:R,$E:$E,$E609))/(MAXIFS(R:R,$E:$E,$E609)-MINIFS(R:R,$E:$E,$E609)),
100*(R609-MINIFS(R:R,$E:$E,$E609))/(MAXIFS(R:R,$E:$E,$E609)-MINIFS(R:R,$E:$E,$E609))))</f>
        <v/>
      </c>
      <c r="CH609" s="223" t="str">
        <f t="array" ref="CH609">IF(S609="","",
IF(INDEX(Settings!$H:$H,MATCH(CH$1,Settings!$G:$G,0))=TRUE,
100-100*(S609-MINIFS(S:S,$E:$E,$E609))/(MAXIFS(S:S,$E:$E,$E609)-MINIFS(S:S,$E:$E,$E609)),
100*(S609-MINIFS(S:S,$E:$E,$E609))/(MAXIFS(S:S,$E:$E,$E609)-MINIFS(S:S,$E:$E,$E609))))</f>
        <v/>
      </c>
      <c r="CI609" s="223" t="str">
        <f t="array" ref="CI609">IF(T609="","",
IF(INDEX(Settings!$H:$H,MATCH(CI$1,Settings!$G:$G,0))=TRUE,
100-100*(T609-MINIFS(T:T,$E:$E,$E609))/(MAXIFS(T:T,$E:$E,$E609)-MINIFS(T:T,$E:$E,$E609)),
100*(T609-MINIFS(T:T,$E:$E,$E609))/(MAXIFS(T:T,$E:$E,$E609)-MINIFS(T:T,$E:$E,$E609))))</f>
        <v/>
      </c>
      <c r="CJ609" s="223" t="str">
        <f t="array" ref="CJ609">IF(U609="","",
IF(INDEX(Settings!$H:$H,MATCH(CJ$1,Settings!$G:$G,0))=TRUE,
100-100*(U609-MINIFS(U:U,$E:$E,$E609))/(MAXIFS(U:U,$E:$E,$E609)-MINIFS(U:U,$E:$E,$E609)),
100*(U609-MINIFS(U:U,$E:$E,$E609))/(MAXIFS(U:U,$E:$E,$E609)-MINIFS(U:U,$E:$E,$E609))))</f>
        <v/>
      </c>
      <c r="CK609" s="223" t="str">
        <f t="array" ref="CK609">IF(V609="","",
IF(INDEX(Settings!$H:$H,MATCH(CK$1,Settings!$G:$G,0))=TRUE,
100-100*(V609-MINIFS(V:V,$E:$E,$E609))/(MAXIFS(V:V,$E:$E,$E609)-MINIFS(V:V,$E:$E,$E609)),
100*(V609-MINIFS(V:V,$E:$E,$E609))/(MAXIFS(V:V,$E:$E,$E609)-MINIFS(V:V,$E:$E,$E609))))</f>
        <v/>
      </c>
      <c r="CL609" s="223" t="str">
        <f t="array" ref="CL609">IF(W609="","",
IF(INDEX(Settings!$H:$H,MATCH(CL$1,Settings!$G:$G,0))=TRUE,
100-100*(W609-MINIFS(W:W,$E:$E,$E609))/(MAXIFS(W:W,$E:$E,$E609)-MINIFS(W:W,$E:$E,$E609)),
100*(W609-MINIFS(W:W,$E:$E,$E609))/(MAXIFS(W:W,$E:$E,$E609)-MINIFS(W:W,$E:$E,$E609))))</f>
        <v/>
      </c>
      <c r="CM609" s="223" t="str">
        <f t="array" ref="CM609">IF(X609="","",
IF(INDEX(Settings!$H:$H,MATCH(CM$1,Settings!$G:$G,0))=TRUE,
100-100*(X609-MINIFS(X:X,$E:$E,$E609))/(MAXIFS(X:X,$E:$E,$E609)-MINIFS(X:X,$E:$E,$E609)),
100*(X609-MINIFS(X:X,$E:$E,$E609))/(MAXIFS(X:X,$E:$E,$E609)-MINIFS(X:X,$E:$E,$E609))))</f>
        <v/>
      </c>
      <c r="CN609" s="223" t="str">
        <f t="array" ref="CN609">IF(Y609="","",
IF(INDEX(Settings!$H:$H,MATCH(CN$1,Settings!$G:$G,0))=TRUE,
100-100*(Y609-MINIFS(Y:Y,$E:$E,$E609))/(MAXIFS(Y:Y,$E:$E,$E609)-MINIFS(Y:Y,$E:$E,$E609)),
100*(Y609-MINIFS(Y:Y,$E:$E,$E609))/(MAXIFS(Y:Y,$E:$E,$E609)-MINIFS(Y:Y,$E:$E,$E609))))</f>
        <v/>
      </c>
      <c r="CO609" s="223" t="str">
        <f t="array" ref="CO609">IF(Z609="","",
IF(INDEX(Settings!$H:$H,MATCH(CO$1,Settings!$G:$G,0))=TRUE,
100-100*(Z609-MINIFS(Z:Z,$E:$E,$E609))/(MAXIFS(Z:Z,$E:$E,$E609)-MINIFS(Z:Z,$E:$E,$E609)),
100*(Z609-MINIFS(Z:Z,$E:$E,$E609))/(MAXIFS(Z:Z,$E:$E,$E609)-MINIFS(Z:Z,$E:$E,$E609))))</f>
        <v/>
      </c>
      <c r="CP609" s="223" t="str">
        <f t="array" ref="CP609">IF(AA609="","",
IF(INDEX(Settings!$H:$H,MATCH(CP$1,Settings!$G:$G,0))=TRUE,
100-100*(AA609-MINIFS(AA:AA,$E:$E,$E609))/(MAXIFS(AA:AA,$E:$E,$E609)-MINIFS(AA:AA,$E:$E,$E609)),
100*(AA609-MINIFS(AA:AA,$E:$E,$E609))/(MAXIFS(AA:AA,$E:$E,$E609)-MINIFS(AA:AA,$E:$E,$E609))))</f>
        <v/>
      </c>
      <c r="CQ609" s="223" t="str">
        <f t="array" ref="CQ609">IF(AB609="","",
IF(INDEX(Settings!$H:$H,MATCH(CQ$1,Settings!$G:$G,0))=TRUE,
100-100*(AB609-MINIFS(AB:AB,$E:$E,$E609))/(MAXIFS(AB:AB,$E:$E,$E609)-MINIFS(AB:AB,$E:$E,$E609)),
100*(AB609-MINIFS(AB:AB,$E:$E,$E609))/(MAXIFS(AB:AB,$E:$E,$E609)-MINIFS(AB:AB,$E:$E,$E609))))</f>
        <v/>
      </c>
      <c r="CR609" s="223" t="str">
        <f t="array" ref="CR609">IF(AC609="","",
IF(INDEX(Settings!$H:$H,MATCH(CR$1,Settings!$G:$G,0))=TRUE,
100-100*(AC609-MINIFS(AC:AC,$E:$E,$E609))/(MAXIFS(AC:AC,$E:$E,$E609)-MINIFS(AC:AC,$E:$E,$E609)),
100*(AC609-MINIFS(AC:AC,$E:$E,$E609))/(MAXIFS(AC:AC,$E:$E,$E609)-MINIFS(AC:AC,$E:$E,$E609))))</f>
        <v/>
      </c>
      <c r="CS609" s="223" t="str">
        <f t="array" ref="CS609">IF(AD609="","",
IF(INDEX(Settings!$H:$H,MATCH(CS$1,Settings!$G:$G,0))=TRUE,
100-100*(AD609-MINIFS(AD:AD,$E:$E,$E609))/(MAXIFS(AD:AD,$E:$E,$E609)-MINIFS(AD:AD,$E:$E,$E609)),
100*(AD609-MINIFS(AD:AD,$E:$E,$E609))/(MAXIFS(AD:AD,$E:$E,$E609)-MINIFS(AD:AD,$E:$E,$E609))))</f>
        <v/>
      </c>
      <c r="CT609" s="223" t="str">
        <f t="array" ref="CT609">IF(AE609="","",
IF(INDEX(Settings!$H:$H,MATCH(CT$1,Settings!$G:$G,0))=TRUE,
100-100*(AE609-MINIFS(AE:AE,$E:$E,$E609))/(MAXIFS(AE:AE,$E:$E,$E609)-MINIFS(AE:AE,$E:$E,$E609)),
100*(AE609-MINIFS(AE:AE,$E:$E,$E609))/(MAXIFS(AE:AE,$E:$E,$E609)-MINIFS(AE:AE,$E:$E,$E609))))</f>
        <v/>
      </c>
      <c r="CU609" s="223" t="str">
        <f t="array" ref="CU609">IF(AF609="","",
IF(INDEX(Settings!$H:$H,MATCH(CU$1,Settings!$G:$G,0))=TRUE,
100-100*(AF609-MINIFS(AF:AF,$E:$E,$E609))/(MAXIFS(AF:AF,$E:$E,$E609)-MINIFS(AF:AF,$E:$E,$E609)),
100*(AF609-MINIFS(AF:AF,$E:$E,$E609))/(MAXIFS(AF:AF,$E:$E,$E609)-MINIFS(AF:AF,$E:$E,$E609))))</f>
        <v/>
      </c>
      <c r="CV609" s="223" t="str">
        <f t="array" ref="CV609">IF(AG609="","",
IF(INDEX(Settings!$H:$H,MATCH(CV$1,Settings!$G:$G,0))=TRUE,
100-100*(AG609-MINIFS(AG:AG,$E:$E,$E609))/(MAXIFS(AG:AG,$E:$E,$E609)-MINIFS(AG:AG,$E:$E,$E609)),
100*(AG609-MINIFS(AG:AG,$E:$E,$E609))/(MAXIFS(AG:AG,$E:$E,$E609)-MINIFS(AG:AG,$E:$E,$E609))))</f>
        <v/>
      </c>
      <c r="CW609" s="223" t="str">
        <f t="array" ref="CW609">IF(AH609="","",
IF(INDEX(Settings!$H:$H,MATCH(CW$1,Settings!$G:$G,0))=TRUE,
100-100*(AH609-MINIFS(AH:AH,$E:$E,$E609))/(MAXIFS(AH:AH,$E:$E,$E609)-MINIFS(AH:AH,$E:$E,$E609)),
100*(AH609-MINIFS(AH:AH,$E:$E,$E609))/(MAXIFS(AH:AH,$E:$E,$E609)-MINIFS(AH:AH,$E:$E,$E609))))</f>
        <v/>
      </c>
      <c r="CX609" s="223" t="str">
        <f t="array" ref="CX609">IF(AI609="","",
IF(INDEX(Settings!$H:$H,MATCH(CX$1,Settings!$G:$G,0))=TRUE,
100-100*(AI609-MINIFS(AI:AI,$E:$E,$E609))/(MAXIFS(AI:AI,$E:$E,$E609)-MINIFS(AI:AI,$E:$E,$E609)),
100*(AI609-MINIFS(AI:AI,$E:$E,$E609))/(MAXIFS(AI:AI,$E:$E,$E609)-MINIFS(AI:AI,$E:$E,$E609))))</f>
        <v/>
      </c>
      <c r="CY609" s="223" t="str">
        <f t="array" ref="CY609">IF(AJ609="","",
IF(INDEX(Settings!$H:$H,MATCH(CY$1,Settings!$G:$G,0))=TRUE,
100-100*(AJ609-MINIFS(AJ:AJ,$E:$E,$E609))/(MAXIFS(AJ:AJ,$E:$E,$E609)-MINIFS(AJ:AJ,$E:$E,$E609)),
100*(AJ609-MINIFS(AJ:AJ,$E:$E,$E609))/(MAXIFS(AJ:AJ,$E:$E,$E609)-MINIFS(AJ:AJ,$E:$E,$E609))))</f>
        <v/>
      </c>
      <c r="CZ609" s="223" t="str">
        <f t="array" ref="CZ609">IF(AK609="","",
IF(INDEX(Settings!$H:$H,MATCH(CZ$1,Settings!$G:$G,0))=TRUE,
100-100*(AK609-MINIFS(AK:AK,$E:$E,$E609))/(MAXIFS(AK:AK,$E:$E,$E609)-MINIFS(AK:AK,$E:$E,$E609)),
100*(AK609-MINIFS(AK:AK,$E:$E,$E609))/(MAXIFS(AK:AK,$E:$E,$E609)-MINIFS(AK:AK,$E:$E,$E609))))</f>
        <v/>
      </c>
      <c r="DA609" s="223" t="str">
        <f t="array" ref="DA609">IF(AL609="","",
IF(INDEX(Settings!$H:$H,MATCH(DA$1,Settings!$G:$G,0))=TRUE,
100-100*(AL609-MINIFS(AL:AL,$E:$E,$E609))/(MAXIFS(AL:AL,$E:$E,$E609)-MINIFS(AL:AL,$E:$E,$E609)),
100*(AL609-MINIFS(AL:AL,$E:$E,$E609))/(MAXIFS(AL:AL,$E:$E,$E609)-MINIFS(AL:AL,$E:$E,$E609))))</f>
        <v/>
      </c>
      <c r="DB609" s="223" t="str">
        <f t="array" ref="DB609">IF(AM609="","",
IF(INDEX(Settings!$H:$H,MATCH(DB$1,Settings!$G:$G,0))=TRUE,
100-100*(AM609-MINIFS(AM:AM,$E:$E,$E609))/(MAXIFS(AM:AM,$E:$E,$E609)-MINIFS(AM:AM,$E:$E,$E609)),
100*(AM609-MINIFS(AM:AM,$E:$E,$E609))/(MAXIFS(AM:AM,$E:$E,$E609)-MINIFS(AM:AM,$E:$E,$E609))))</f>
        <v/>
      </c>
      <c r="DC609" s="223" t="str">
        <f t="array" ref="DC609">IF(AN609="","",
IF(INDEX(Settings!$H:$H,MATCH(DC$1,Settings!$G:$G,0))=TRUE,
100-100*(AN609-MINIFS(AN:AN,$E:$E,$E609))/(MAXIFS(AN:AN,$E:$E,$E609)-MINIFS(AN:AN,$E:$E,$E609)),
100*(AN609-MINIFS(AN:AN,$E:$E,$E609))/(MAXIFS(AN:AN,$E:$E,$E609)-MINIFS(AN:AN,$E:$E,$E609))))</f>
        <v/>
      </c>
      <c r="DD609" s="223" t="str">
        <f t="array" ref="DD609">IF(AO609="","",
IF(INDEX(Settings!$H:$H,MATCH(DD$1,Settings!$G:$G,0))=TRUE,
100-100*(AO609-MINIFS(AO:AO,$E:$E,$E609))/(MAXIFS(AO:AO,$E:$E,$E609)-MINIFS(AO:AO,$E:$E,$E609)),
100*(AO609-MINIFS(AO:AO,$E:$E,$E609))/(MAXIFS(AO:AO,$E:$E,$E609)-MINIFS(AO:AO,$E:$E,$E609))))</f>
        <v/>
      </c>
      <c r="DE609" s="223" t="str">
        <f t="array" ref="DE609">IF(AP609="","",
IF(INDEX(Settings!$H:$H,MATCH(DE$1,Settings!$G:$G,0))=TRUE,
100-100*(AP609-MINIFS(AP:AP,$E:$E,$E609))/(MAXIFS(AP:AP,$E:$E,$E609)-MINIFS(AP:AP,$E:$E,$E609)),
100*(AP609-MINIFS(AP:AP,$E:$E,$E609))/(MAXIFS(AP:AP,$E:$E,$E609)-MINIFS(AP:AP,$E:$E,$E609))))</f>
        <v/>
      </c>
      <c r="DF609" s="223" t="str">
        <f t="array" ref="DF609">IF(AQ609="","",
IF(INDEX(Settings!$H:$H,MATCH(DF$1,Settings!$G:$G,0))=TRUE,
100-100*(AQ609-MINIFS(AQ:AQ,$E:$E,$E609))/(MAXIFS(AQ:AQ,$E:$E,$E609)-MINIFS(AQ:AQ,$E:$E,$E609)),
100*(AQ609-MINIFS(AQ:AQ,$E:$E,$E609))/(MAXIFS(AQ:AQ,$E:$E,$E609)-MINIFS(AQ:AQ,$E:$E,$E609))))</f>
        <v/>
      </c>
      <c r="DG609" s="223" t="str">
        <f t="array" ref="DG609">IF(AR609="","",
IF(INDEX(Settings!$H:$H,MATCH(DG$1,Settings!$G:$G,0))=TRUE,
100-100*(AR609-MINIFS(AR:AR,$E:$E,$E609))/(MAXIFS(AR:AR,$E:$E,$E609)-MINIFS(AR:AR,$E:$E,$E609)),
100*(AR609-MINIFS(AR:AR,$E:$E,$E609))/(MAXIFS(AR:AR,$E:$E,$E609)-MINIFS(AR:AR,$E:$E,$E609))))</f>
        <v/>
      </c>
      <c r="DH609" s="223" t="str">
        <f t="array" ref="DH609">IF(AS609="","",
IF(INDEX(Settings!$H:$H,MATCH(DH$1,Settings!$G:$G,0))=TRUE,
100-100*(AS609-MINIFS(AS:AS,$E:$E,$E609))/(MAXIFS(AS:AS,$E:$E,$E609)-MINIFS(AS:AS,$E:$E,$E609)),
100*(AS609-MINIFS(AS:AS,$E:$E,$E609))/(MAXIFS(AS:AS,$E:$E,$E609)-MINIFS(AS:AS,$E:$E,$E609))))</f>
        <v/>
      </c>
      <c r="DI609" s="223" t="str">
        <f t="array" ref="DI609">IF(AT609="","",
IF(INDEX(Settings!$H:$H,MATCH(DI$1,Settings!$G:$G,0))=TRUE,
100-100*(AT609-MINIFS(AT:AT,$E:$E,$E609))/(MAXIFS(AT:AT,$E:$E,$E609)-MINIFS(AT:AT,$E:$E,$E609)),
100*(AT609-MINIFS(AT:AT,$E:$E,$E609))/(MAXIFS(AT:AT,$E:$E,$E609)-MINIFS(AT:AT,$E:$E,$E609))))</f>
        <v/>
      </c>
      <c r="DJ609" s="223" t="str">
        <f t="array" ref="DJ609">IF(AU609="","",
IF(INDEX(Settings!$H:$H,MATCH(DJ$1,Settings!$G:$G,0))=TRUE,
100-100*(AU609-MINIFS(AU:AU,$E:$E,$E609))/(MAXIFS(AU:AU,$E:$E,$E609)-MINIFS(AU:AU,$E:$E,$E609)),
100*(AU609-MINIFS(AU:AU,$E:$E,$E609))/(MAXIFS(AU:AU,$E:$E,$E609)-MINIFS(AU:AU,$E:$E,$E609))))</f>
        <v/>
      </c>
      <c r="DK609" s="223" t="str">
        <f t="array" ref="DK609">IF(AV609="","",
IF(INDEX(Settings!$H:$H,MATCH(DK$1,Settings!$G:$G,0))=TRUE,
100-100*(AV609-MINIFS(AV:AV,$E:$E,$E609))/(MAXIFS(AV:AV,$E:$E,$E609)-MINIFS(AV:AV,$E:$E,$E609)),
100*(AV609-MINIFS(AV:AV,$E:$E,$E609))/(MAXIFS(AV:AV,$E:$E,$E609)-MINIFS(AV:AV,$E:$E,$E609))))</f>
        <v/>
      </c>
      <c r="DL609" s="223" t="str">
        <f t="array" ref="DL609">IF(AW609="","",
IF(INDEX(Settings!$H:$H,MATCH(DL$1,Settings!$G:$G,0))=TRUE,
100-100*(AW609-MINIFS(AW:AW,$E:$E,$E609))/(MAXIFS(AW:AW,$E:$E,$E609)-MINIFS(AW:AW,$E:$E,$E609)),
100*(AW609-MINIFS(AW:AW,$E:$E,$E609))/(MAXIFS(AW:AW,$E:$E,$E609)-MINIFS(AW:AW,$E:$E,$E609))))</f>
        <v/>
      </c>
      <c r="DM609" s="223" t="str">
        <f t="array" ref="DM609">IF(AX609="","",
IF(INDEX(Settings!$H:$H,MATCH(DM$1,Settings!$G:$G,0))=TRUE,
100-100*(AX609-MINIFS(AX:AX,$E:$E,$E609))/(MAXIFS(AX:AX,$E:$E,$E609)-MINIFS(AX:AX,$E:$E,$E609)),
100*(AX609-MINIFS(AX:AX,$E:$E,$E609))/(MAXIFS(AX:AX,$E:$E,$E609)-MINIFS(AX:AX,$E:$E,$E609))))</f>
        <v/>
      </c>
      <c r="DN609" s="223" t="str">
        <f t="array" ref="DN609">IF(AY609="","",
IF(INDEX(Settings!$H:$H,MATCH(DN$1,Settings!$G:$G,0))=TRUE,
100-100*(AY609-MINIFS(AY:AY,$E:$E,$E609))/(MAXIFS(AY:AY,$E:$E,$E609)-MINIFS(AY:AY,$E:$E,$E609)),
100*(AY609-MINIFS(AY:AY,$E:$E,$E609))/(MAXIFS(AY:AY,$E:$E,$E609)-MINIFS(AY:AY,$E:$E,$E609))))</f>
        <v/>
      </c>
      <c r="DO609" s="223" t="str">
        <f t="array" ref="DO609">IF(AZ609="","",
IF(INDEX(Settings!$H:$H,MATCH(DO$1,Settings!$G:$G,0))=TRUE,
100-100*(AZ609-MINIFS(AZ:AZ,$E:$E,$E609))/(MAXIFS(AZ:AZ,$E:$E,$E609)-MINIFS(AZ:AZ,$E:$E,$E609)),
100*(AZ609-MINIFS(AZ:AZ,$E:$E,$E609))/(MAXIFS(AZ:AZ,$E:$E,$E609)-MINIFS(AZ:AZ,$E:$E,$E609))))</f>
        <v/>
      </c>
      <c r="DP609" s="223" t="str">
        <f t="array" ref="DP609">IF(BA609="","",
IF(INDEX(Settings!$H:$H,MATCH(DP$1,Settings!$G:$G,0))=TRUE,
100-100*(BA609-MINIFS(BA:BA,$E:$E,$E609))/(MAXIFS(BA:BA,$E:$E,$E609)-MINIFS(BA:BA,$E:$E,$E609)),
100*(BA609-MINIFS(BA:BA,$E:$E,$E609))/(MAXIFS(BA:BA,$E:$E,$E609)-MINIFS(BA:BA,$E:$E,$E609))))</f>
        <v/>
      </c>
      <c r="DQ609" s="223" t="str">
        <f t="array" ref="DQ609">IF(BB609="","",
IF(INDEX(Settings!$H:$H,MATCH(DQ$1,Settings!$G:$G,0))=TRUE,
100-100*(BB609-MINIFS(BB:BB,$E:$E,$E609))/(MAXIFS(BB:BB,$E:$E,$E609)-MINIFS(BB:BB,$E:$E,$E609)),
100*(BB609-MINIFS(BB:BB,$E:$E,$E609))/(MAXIFS(BB:BB,$E:$E,$E609)-MINIFS(BB:BB,$E:$E,$E609))))</f>
        <v/>
      </c>
      <c r="DR609" s="223" t="str">
        <f t="array" ref="DR609">IF(BC609="","",
IF(INDEX(Settings!$H:$H,MATCH(DR$1,Settings!$G:$G,0))=TRUE,
100-100*(BC609-MINIFS(BC:BC,$E:$E,$E609))/(MAXIFS(BC:BC,$E:$E,$E609)-MINIFS(BC:BC,$E:$E,$E609)),
100*(BC609-MINIFS(BC:BC,$E:$E,$E609))/(MAXIFS(BC:BC,$E:$E,$E609)-MINIFS(BC:BC,$E:$E,$E609))))</f>
        <v/>
      </c>
      <c r="DS609" s="223" t="str">
        <f t="array" ref="DS609">IF(BD609="","",
IF(INDEX(Settings!$H:$H,MATCH(DS$1,Settings!$G:$G,0))=TRUE,
100-100*(BD609-MINIFS(BD:BD,$E:$E,$E609))/(MAXIFS(BD:BD,$E:$E,$E609)-MINIFS(BD:BD,$E:$E,$E609)),
100*(BD609-MINIFS(BD:BD,$E:$E,$E609))/(MAXIFS(BD:BD,$E:$E,$E609)-MINIFS(BD:BD,$E:$E,$E609))))</f>
        <v/>
      </c>
      <c r="DT609" s="223" t="str">
        <f t="array" ref="DT609">IF(BE609="","",
IF(INDEX(Settings!$H:$H,MATCH(DT$1,Settings!$G:$G,0))=TRUE,
100-100*(BE609-MINIFS(BE:BE,$E:$E,$E609))/(MAXIFS(BE:BE,$E:$E,$E609)-MINIFS(BE:BE,$E:$E,$E609)),
100*(BE609-MINIFS(BE:BE,$E:$E,$E609))/(MAXIFS(BE:BE,$E:$E,$E609)-MINIFS(BE:BE,$E:$E,$E609))))</f>
        <v/>
      </c>
      <c r="DU609" s="223" t="str">
        <f t="array" ref="DU609">IF(BF609="","",
IF(INDEX(Settings!$H:$H,MATCH(DU$1,Settings!$G:$G,0))=TRUE,
100-100*(BF609-MINIFS(BF:BF,$E:$E,$E609))/(MAXIFS(BF:BF,$E:$E,$E609)-MINIFS(BF:BF,$E:$E,$E609)),
100*(BF609-MINIFS(BF:BF,$E:$E,$E609))/(MAXIFS(BF:BF,$E:$E,$E609)-MINIFS(BF:BF,$E:$E,$E609))))</f>
        <v/>
      </c>
      <c r="DV609" s="223" t="str">
        <f t="array" ref="DV609">IF(BG609="","",
IF(INDEX(Settings!$H:$H,MATCH(DV$1,Settings!$G:$G,0))=TRUE,
100-100*(BG609-MINIFS(BG:BG,$E:$E,$E609))/(MAXIFS(BG:BG,$E:$E,$E609)-MINIFS(BG:BG,$E:$E,$E609)),
100*(BG609-MINIFS(BG:BG,$E:$E,$E609))/(MAXIFS(BG:BG,$E:$E,$E609)-MINIFS(BG:BG,$E:$E,$E609))))</f>
        <v/>
      </c>
      <c r="DW609" s="223" t="str">
        <f t="array" ref="DW609">IF(BH609="","",
IF(INDEX(Settings!$H:$H,MATCH(DW$1,Settings!$G:$G,0))=TRUE,
100-100*(BH609-MINIFS(BH:BH,$E:$E,$E609))/(MAXIFS(BH:BH,$E:$E,$E609)-MINIFS(BH:BH,$E:$E,$E609)),
100*(BH609-MINIFS(BH:BH,$E:$E,$E609))/(MAXIFS(BH:BH,$E:$E,$E609)-MINIFS(BH:BH,$E:$E,$E609))))</f>
        <v/>
      </c>
      <c r="DX609" s="223" t="str">
        <f t="array" ref="DX609">IF(BI609="","",
IF(INDEX(Settings!$H:$H,MATCH(DX$1,Settings!$G:$G,0))=TRUE,
100-100*(BI609-MINIFS(BI:BI,$E:$E,$E609))/(MAXIFS(BI:BI,$E:$E,$E609)-MINIFS(BI:BI,$E:$E,$E609)),
100*(BI609-MINIFS(BI:BI,$E:$E,$E609))/(MAXIFS(BI:BI,$E:$E,$E609)-MINIFS(BI:BI,$E:$E,$E609))))</f>
        <v/>
      </c>
      <c r="DY609" s="223" t="str">
        <f t="array" ref="DY609">IF(BJ609="","",
IF(INDEX(Settings!$H:$H,MATCH(DY$1,Settings!$G:$G,0))=TRUE,
100-100*(BJ609-MINIFS(BJ:BJ,$E:$E,$E609))/(MAXIFS(BJ:BJ,$E:$E,$E609)-MINIFS(BJ:BJ,$E:$E,$E609)),
100*(BJ609-MINIFS(BJ:BJ,$E:$E,$E609))/(MAXIFS(BJ:BJ,$E:$E,$E609)-MINIFS(BJ:BJ,$E:$E,$E609))))</f>
        <v/>
      </c>
      <c r="DZ609" s="225"/>
      <c r="EA609" s="225"/>
      <c r="EB609" s="225" t="str">
        <f t="shared" si="8"/>
        <v/>
      </c>
      <c r="EC609" s="225" t="str">
        <f t="shared" si="9"/>
        <v/>
      </c>
      <c r="ED609" s="225" t="str">
        <f t="shared" si="10"/>
        <v/>
      </c>
      <c r="EE609" s="225" t="str">
        <f t="shared" si="11"/>
        <v/>
      </c>
      <c r="EF609" s="225" t="str">
        <f t="shared" si="12"/>
        <v/>
      </c>
      <c r="EG609" s="225" t="str">
        <f t="shared" si="13"/>
        <v/>
      </c>
      <c r="EH609" s="225"/>
      <c r="EI609" s="225"/>
      <c r="EJ609" s="225"/>
      <c r="EK609" s="225"/>
      <c r="EL609" s="225"/>
      <c r="EM609" s="225"/>
    </row>
    <row r="610">
      <c r="A610" s="231"/>
      <c r="B610" s="231"/>
      <c r="C610" s="231"/>
      <c r="D610" s="231" t="str">
        <f t="array" ref="D610">IFERROR(INDEX(Profiles!$B:$B,MATCH($A610,Profiles!$A:$A,0)),"")</f>
        <v/>
      </c>
      <c r="E610" s="231"/>
      <c r="F610" s="231"/>
      <c r="G610" s="231"/>
      <c r="H610" s="231"/>
      <c r="I610" s="231" t="str">
        <f>IF(A610="","",IF(Settings!$N$3="DATE",F610&amp;": "&amp;TEXT(B610,"M/DD/YY"),F610&amp;": "&amp;H610))</f>
        <v/>
      </c>
      <c r="J610" s="231"/>
      <c r="K610" s="231"/>
      <c r="L610" s="231"/>
      <c r="M610" s="232" t="str">
        <f t="shared" si="14"/>
        <v/>
      </c>
      <c r="N610" s="231"/>
      <c r="O610" s="231"/>
      <c r="P610" s="231"/>
      <c r="Q610" s="231"/>
      <c r="R610" s="231"/>
      <c r="S610" s="230" t="str">
        <f>IFERROR(VLOOKUP(AF610, 'YOYO IR Scores'!A:C, 3, FALSE), "")
</f>
        <v/>
      </c>
      <c r="T610" s="231"/>
      <c r="U610" s="231"/>
      <c r="V610" s="231"/>
      <c r="W610" s="231"/>
      <c r="X610" s="233" t="str">
        <f t="shared" si="4"/>
        <v/>
      </c>
      <c r="Y610" s="234" t="str">
        <f t="shared" si="5"/>
        <v/>
      </c>
      <c r="Z610" s="234" t="str">
        <f t="shared" si="6"/>
        <v/>
      </c>
      <c r="AA610" s="233" t="str">
        <f t="shared" si="7"/>
        <v/>
      </c>
      <c r="AB610" s="232"/>
      <c r="AC610" s="232"/>
      <c r="AD610" s="232"/>
      <c r="AE610" s="232" t="str">
        <f>IFERROR(VLOOKUP(AF610, 'YOYO IR Scores'!A:C, 2, FALSE), "")</f>
        <v/>
      </c>
      <c r="AF610" s="232"/>
      <c r="AG610" s="23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c r="BD610" s="232"/>
      <c r="BE610" s="232"/>
      <c r="BF610" s="232"/>
      <c r="BG610" s="232"/>
      <c r="BH610" s="232"/>
      <c r="BI610" s="232"/>
      <c r="BJ610" s="232"/>
      <c r="BK610" s="232" t="str">
        <f t="array" ref="BK610">IF(J610="","",
IF(INDEX(Settings!$H:$H,MATCH(BY$1,Settings!$G:$G,0))=TRUE,
100-100*(J610-MIN(J:J))/(MAX(J:J)-MIN(J:J)),
100*(J610-MIN(J:J))/(MAX(J:J)-MIN(J:J))))</f>
        <v/>
      </c>
      <c r="BL610" s="232" t="str">
        <f t="array" ref="BL610">IF(J610="","",
IF(INDEX(Settings!$H:$H,MATCH(BY$1,Settings!$G:$G,0))=TRUE,
100-100*(J610-MINIFS(J:J,$E:$E,$E610))/(MAXIFS(J:J,$E:$E,$E610)-MINIFS(J:J,$E:$E,$E610)),
100*(J610-MINIFS(J:J,$E:$E,$E610))/(MAXIFS(J:J,$E:$E,$E610)-MINIFS(J:J,$E:$E,$E610))))</f>
        <v/>
      </c>
      <c r="BM610" s="232" t="str">
        <f t="array" ref="BM610">IF(J610="","",
IF(INDEX(Settings!$H:$H,MATCH(BY$1,Settings!$G:$G,0))=TRUE,
100-100*(J610-MINIFS(J:J,$E:$E,$E610,$I:$I,$I610))/(MAXIFS(J:J,$E:$E,$E610,$I:$I,$I610)-MINIFS(J:J,$E:$E,$E610,$I:$I,$I610)),
100*(J610-MINIFS(J:J,$E:$E,$E610,$I:$I,$I610))/(MAXIFS(J:J,$E:$E,$E610,$I:$I,$I610)-MINIFS(J:J,$E:$E,$E610,$I:$I,$I610))))</f>
        <v/>
      </c>
      <c r="BN610" s="231" t="str">
        <f t="array" ref="BN610">IF(J610="","",
IF(INDEX(Settings!$H:$H,MATCH(BY$1,Settings!$G:$G,0))=TRUE,
100-100*PERCENTRANK(J:J,J610),
100*PERCENTRANK(J:J,J610)))</f>
        <v/>
      </c>
      <c r="BO610" s="231" t="str">
        <f>IFERROR(__xludf.DUMMYFUNCTION("IF(J610="""","""",
IF(INDEX(Settings!$H:$H,MATCH(BY$1,Settings!$G:$G,0))=TRUE,
100-100*PERCENTRANK(FILTER(J:J,$E:$E=$E610),J610),
100*PERCENTRANK(FILTER(J:J,$E:$E=$E610),J610)))"),"")</f>
        <v/>
      </c>
      <c r="BP610" s="231" t="str">
        <f>IFERROR(__xludf.DUMMYFUNCTION("IF(J610="""","""",
IF(INDEX(Settings!$H:$H,MATCH(BY$1,Settings!$G:$G,0))=TRUE,
100-100*PERCENTRANK(FILTER(J:J,$E:$E=$E610,$I:$I=$I610),J610),
100*PERCENTRANK(FILTER(J:J,$E:$E=$E610,$I:$I=$I610),J610)))"),"")</f>
        <v/>
      </c>
      <c r="BQ610" s="233" t="str">
        <f t="array" ref="BQ610">IF(J610="","",
IF(INDEX(Settings!$H:$H,MATCH(BY$1,Settings!$G:$G,0))=TRUE,
-1*(J610-AVERAGE(J:J))/STDEV(J:J),
(J610-AVERAGE(J:J))/STDEV(J:J)))</f>
        <v/>
      </c>
      <c r="BR610" s="233" t="str">
        <f>IFERROR(__xludf.DUMMYFUNCTION("IF(J610="""","""",
IF(INDEX(Settings!$H:$H,MATCH(BY$1,Settings!$G:$G,0))=TRUE,
-1*(J610-AVERAGEIFS(J:J,$E:$E,$E610))/STDEV(FILTER(J:J,$E:$E=$E610)),
(J610-AVERAGEIFS(J:J,$E:$E,$E610))/STDEV(FILTER(J:J,$E:$E=$E610))))"),"")</f>
        <v/>
      </c>
      <c r="BS610" s="233"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1"/>
      <c r="BX610" s="231"/>
      <c r="BY610" s="232" t="str">
        <f t="array" ref="BY610">IF(J610="","",
IF(INDEX(Settings!$H:$H,MATCH(BY$1,Settings!$G:$G,0))=TRUE,
100-100*(J610-MINIFS(J:J,$E:$E,$E610))/(MAXIFS(J:J,$E:$E,$E610)-MINIFS(J:J,$E:$E,$E610)),
100*(J610-MINIFS(J:J,$E:$E,$E610))/(MAXIFS(J:J,$E:$E,$E610)-MINIFS(J:J,$E:$E,$E610))))</f>
        <v/>
      </c>
      <c r="BZ610" s="232" t="str">
        <f t="array" ref="BZ610">IF(K610="","",
IF(INDEX(Settings!$H:$H,MATCH(BZ$1,Settings!$G:$G,0))=TRUE,
100-100*(K610-MINIFS(K:K,$E:$E,$E610))/(MAXIFS(K:K,$E:$E,$E610)-MINIFS(K:K,$E:$E,$E610)),
100*(K610-MINIFS(K:K,$E:$E,$E610))/(MAXIFS(K:K,$E:$E,$E610)-MINIFS(K:K,$E:$E,$E610))))</f>
        <v/>
      </c>
      <c r="CA610" s="232" t="str">
        <f t="array" ref="CA610">IF(L610="","",
IF(INDEX(Settings!$H:$H,MATCH(CA$1,Settings!$G:$G,0))=TRUE,
100-100*(L610-MINIFS(L:L,$E:$E,$E610))/(MAXIFS(L:L,$E:$E,$E610)-MINIFS(L:L,$E:$E,$E610)),
100*(L610-MINIFS(L:L,$E:$E,$E610))/(MAXIFS(L:L,$E:$E,$E610)-MINIFS(L:L,$E:$E,$E610))))</f>
        <v/>
      </c>
      <c r="CB610" s="232" t="str">
        <f t="array" ref="CB610">IF(M610="","",
IF(INDEX(Settings!$H:$H,MATCH(CB$1,Settings!$G:$G,0))=TRUE,
100-100*(M610-MINIFS(M:M,$E:$E,$E610))/(MAXIFS(M:M,$E:$E,$E610)-MINIFS(M:M,$E:$E,$E610)),
100*(M610-MINIFS(M:M,$E:$E,$E610))/(MAXIFS(M:M,$E:$E,$E610)-MINIFS(M:M,$E:$E,$E610))))</f>
        <v/>
      </c>
      <c r="CC610" s="232" t="str">
        <f t="array" ref="CC610">IF(N610="","",
IF(INDEX(Settings!$H:$H,MATCH(CC$1,Settings!$G:$G,0))=TRUE,
100-100*(N610-MINIFS(N:N,$E:$E,$E610))/(MAXIFS(N:N,$E:$E,$E610)-MINIFS(N:N,$E:$E,$E610)),
100*(N610-MINIFS(N:N,$E:$E,$E610))/(MAXIFS(N:N,$E:$E,$E610)-MINIFS(N:N,$E:$E,$E610))))</f>
        <v/>
      </c>
      <c r="CD610" s="232" t="str">
        <f t="array" ref="CD610">IF(O610="","",
IF(INDEX(Settings!$H:$H,MATCH(CD$1,Settings!$G:$G,0))=TRUE,
100-100*(O610-MINIFS(O:O,$E:$E,$E610))/(MAXIFS(O:O,$E:$E,$E610)-MINIFS(O:O,$E:$E,$E610)),
100*(O610-MINIFS(O:O,$E:$E,$E610))/(MAXIFS(O:O,$E:$E,$E610)-MINIFS(O:O,$E:$E,$E610))))</f>
        <v/>
      </c>
      <c r="CE610" s="232" t="str">
        <f t="array" ref="CE610">IF(P610="","",
IF(INDEX(Settings!$H:$H,MATCH(CE$1,Settings!$G:$G,0))=TRUE,
100-100*(P610-MINIFS(P:P,$E:$E,$E610))/(MAXIFS(P:P,$E:$E,$E610)-MINIFS(P:P,$E:$E,$E610)),
100*(P610-MINIFS(P:P,$E:$E,$E610))/(MAXIFS(P:P,$E:$E,$E610)-MINIFS(P:P,$E:$E,$E610))))</f>
        <v/>
      </c>
      <c r="CF610" s="232" t="str">
        <f t="array" ref="CF610">IF(Q610="","",
IF(INDEX(Settings!$H:$H,MATCH(CF$1,Settings!$G:$G,0))=TRUE,
100-100*(Q610-MINIFS(Q:Q,$E:$E,$E610))/(MAXIFS(Q:Q,$E:$E,$E610)-MINIFS(Q:Q,$E:$E,$E610)),
100*(Q610-MINIFS(Q:Q,$E:$E,$E610))/(MAXIFS(Q:Q,$E:$E,$E610)-MINIFS(Q:Q,$E:$E,$E610))))</f>
        <v/>
      </c>
      <c r="CG610" s="232" t="str">
        <f t="array" ref="CG610">IF(R610="","",
IF(INDEX(Settings!$H:$H,MATCH(CG$1,Settings!$G:$G,0))=TRUE,
100-100*(R610-MINIFS(R:R,$E:$E,$E610))/(MAXIFS(R:R,$E:$E,$E610)-MINIFS(R:R,$E:$E,$E610)),
100*(R610-MINIFS(R:R,$E:$E,$E610))/(MAXIFS(R:R,$E:$E,$E610)-MINIFS(R:R,$E:$E,$E610))))</f>
        <v/>
      </c>
      <c r="CH610" s="232" t="str">
        <f t="array" ref="CH610">IF(S610="","",
IF(INDEX(Settings!$H:$H,MATCH(CH$1,Settings!$G:$G,0))=TRUE,
100-100*(S610-MINIFS(S:S,$E:$E,$E610))/(MAXIFS(S:S,$E:$E,$E610)-MINIFS(S:S,$E:$E,$E610)),
100*(S610-MINIFS(S:S,$E:$E,$E610))/(MAXIFS(S:S,$E:$E,$E610)-MINIFS(S:S,$E:$E,$E610))))</f>
        <v/>
      </c>
      <c r="CI610" s="232" t="str">
        <f t="array" ref="CI610">IF(T610="","",
IF(INDEX(Settings!$H:$H,MATCH(CI$1,Settings!$G:$G,0))=TRUE,
100-100*(T610-MINIFS(T:T,$E:$E,$E610))/(MAXIFS(T:T,$E:$E,$E610)-MINIFS(T:T,$E:$E,$E610)),
100*(T610-MINIFS(T:T,$E:$E,$E610))/(MAXIFS(T:T,$E:$E,$E610)-MINIFS(T:T,$E:$E,$E610))))</f>
        <v/>
      </c>
      <c r="CJ610" s="232" t="str">
        <f t="array" ref="CJ610">IF(U610="","",
IF(INDEX(Settings!$H:$H,MATCH(CJ$1,Settings!$G:$G,0))=TRUE,
100-100*(U610-MINIFS(U:U,$E:$E,$E610))/(MAXIFS(U:U,$E:$E,$E610)-MINIFS(U:U,$E:$E,$E610)),
100*(U610-MINIFS(U:U,$E:$E,$E610))/(MAXIFS(U:U,$E:$E,$E610)-MINIFS(U:U,$E:$E,$E610))))</f>
        <v/>
      </c>
      <c r="CK610" s="232" t="str">
        <f t="array" ref="CK610">IF(V610="","",
IF(INDEX(Settings!$H:$H,MATCH(CK$1,Settings!$G:$G,0))=TRUE,
100-100*(V610-MINIFS(V:V,$E:$E,$E610))/(MAXIFS(V:V,$E:$E,$E610)-MINIFS(V:V,$E:$E,$E610)),
100*(V610-MINIFS(V:V,$E:$E,$E610))/(MAXIFS(V:V,$E:$E,$E610)-MINIFS(V:V,$E:$E,$E610))))</f>
        <v/>
      </c>
      <c r="CL610" s="232" t="str">
        <f t="array" ref="CL610">IF(W610="","",
IF(INDEX(Settings!$H:$H,MATCH(CL$1,Settings!$G:$G,0))=TRUE,
100-100*(W610-MINIFS(W:W,$E:$E,$E610))/(MAXIFS(W:W,$E:$E,$E610)-MINIFS(W:W,$E:$E,$E610)),
100*(W610-MINIFS(W:W,$E:$E,$E610))/(MAXIFS(W:W,$E:$E,$E610)-MINIFS(W:W,$E:$E,$E610))))</f>
        <v/>
      </c>
      <c r="CM610" s="232" t="str">
        <f t="array" ref="CM610">IF(X610="","",
IF(INDEX(Settings!$H:$H,MATCH(CM$1,Settings!$G:$G,0))=TRUE,
100-100*(X610-MINIFS(X:X,$E:$E,$E610))/(MAXIFS(X:X,$E:$E,$E610)-MINIFS(X:X,$E:$E,$E610)),
100*(X610-MINIFS(X:X,$E:$E,$E610))/(MAXIFS(X:X,$E:$E,$E610)-MINIFS(X:X,$E:$E,$E610))))</f>
        <v/>
      </c>
      <c r="CN610" s="232" t="str">
        <f t="array" ref="CN610">IF(Y610="","",
IF(INDEX(Settings!$H:$H,MATCH(CN$1,Settings!$G:$G,0))=TRUE,
100-100*(Y610-MINIFS(Y:Y,$E:$E,$E610))/(MAXIFS(Y:Y,$E:$E,$E610)-MINIFS(Y:Y,$E:$E,$E610)),
100*(Y610-MINIFS(Y:Y,$E:$E,$E610))/(MAXIFS(Y:Y,$E:$E,$E610)-MINIFS(Y:Y,$E:$E,$E610))))</f>
        <v/>
      </c>
      <c r="CO610" s="232" t="str">
        <f t="array" ref="CO610">IF(Z610="","",
IF(INDEX(Settings!$H:$H,MATCH(CO$1,Settings!$G:$G,0))=TRUE,
100-100*(Z610-MINIFS(Z:Z,$E:$E,$E610))/(MAXIFS(Z:Z,$E:$E,$E610)-MINIFS(Z:Z,$E:$E,$E610)),
100*(Z610-MINIFS(Z:Z,$E:$E,$E610))/(MAXIFS(Z:Z,$E:$E,$E610)-MINIFS(Z:Z,$E:$E,$E610))))</f>
        <v/>
      </c>
      <c r="CP610" s="232" t="str">
        <f t="array" ref="CP610">IF(AA610="","",
IF(INDEX(Settings!$H:$H,MATCH(CP$1,Settings!$G:$G,0))=TRUE,
100-100*(AA610-MINIFS(AA:AA,$E:$E,$E610))/(MAXIFS(AA:AA,$E:$E,$E610)-MINIFS(AA:AA,$E:$E,$E610)),
100*(AA610-MINIFS(AA:AA,$E:$E,$E610))/(MAXIFS(AA:AA,$E:$E,$E610)-MINIFS(AA:AA,$E:$E,$E610))))</f>
        <v/>
      </c>
      <c r="CQ610" s="232" t="str">
        <f t="array" ref="CQ610">IF(AB610="","",
IF(INDEX(Settings!$H:$H,MATCH(CQ$1,Settings!$G:$G,0))=TRUE,
100-100*(AB610-MINIFS(AB:AB,$E:$E,$E610))/(MAXIFS(AB:AB,$E:$E,$E610)-MINIFS(AB:AB,$E:$E,$E610)),
100*(AB610-MINIFS(AB:AB,$E:$E,$E610))/(MAXIFS(AB:AB,$E:$E,$E610)-MINIFS(AB:AB,$E:$E,$E610))))</f>
        <v/>
      </c>
      <c r="CR610" s="232" t="str">
        <f t="array" ref="CR610">IF(AC610="","",
IF(INDEX(Settings!$H:$H,MATCH(CR$1,Settings!$G:$G,0))=TRUE,
100-100*(AC610-MINIFS(AC:AC,$E:$E,$E610))/(MAXIFS(AC:AC,$E:$E,$E610)-MINIFS(AC:AC,$E:$E,$E610)),
100*(AC610-MINIFS(AC:AC,$E:$E,$E610))/(MAXIFS(AC:AC,$E:$E,$E610)-MINIFS(AC:AC,$E:$E,$E610))))</f>
        <v/>
      </c>
      <c r="CS610" s="232" t="str">
        <f t="array" ref="CS610">IF(AD610="","",
IF(INDEX(Settings!$H:$H,MATCH(CS$1,Settings!$G:$G,0))=TRUE,
100-100*(AD610-MINIFS(AD:AD,$E:$E,$E610))/(MAXIFS(AD:AD,$E:$E,$E610)-MINIFS(AD:AD,$E:$E,$E610)),
100*(AD610-MINIFS(AD:AD,$E:$E,$E610))/(MAXIFS(AD:AD,$E:$E,$E610)-MINIFS(AD:AD,$E:$E,$E610))))</f>
        <v/>
      </c>
      <c r="CT610" s="232" t="str">
        <f t="array" ref="CT610">IF(AE610="","",
IF(INDEX(Settings!$H:$H,MATCH(CT$1,Settings!$G:$G,0))=TRUE,
100-100*(AE610-MINIFS(AE:AE,$E:$E,$E610))/(MAXIFS(AE:AE,$E:$E,$E610)-MINIFS(AE:AE,$E:$E,$E610)),
100*(AE610-MINIFS(AE:AE,$E:$E,$E610))/(MAXIFS(AE:AE,$E:$E,$E610)-MINIFS(AE:AE,$E:$E,$E610))))</f>
        <v/>
      </c>
      <c r="CU610" s="232" t="str">
        <f t="array" ref="CU610">IF(AF610="","",
IF(INDEX(Settings!$H:$H,MATCH(CU$1,Settings!$G:$G,0))=TRUE,
100-100*(AF610-MINIFS(AF:AF,$E:$E,$E610))/(MAXIFS(AF:AF,$E:$E,$E610)-MINIFS(AF:AF,$E:$E,$E610)),
100*(AF610-MINIFS(AF:AF,$E:$E,$E610))/(MAXIFS(AF:AF,$E:$E,$E610)-MINIFS(AF:AF,$E:$E,$E610))))</f>
        <v/>
      </c>
      <c r="CV610" s="232" t="str">
        <f t="array" ref="CV610">IF(AG610="","",
IF(INDEX(Settings!$H:$H,MATCH(CV$1,Settings!$G:$G,0))=TRUE,
100-100*(AG610-MINIFS(AG:AG,$E:$E,$E610))/(MAXIFS(AG:AG,$E:$E,$E610)-MINIFS(AG:AG,$E:$E,$E610)),
100*(AG610-MINIFS(AG:AG,$E:$E,$E610))/(MAXIFS(AG:AG,$E:$E,$E610)-MINIFS(AG:AG,$E:$E,$E610))))</f>
        <v/>
      </c>
      <c r="CW610" s="232" t="str">
        <f t="array" ref="CW610">IF(AH610="","",
IF(INDEX(Settings!$H:$H,MATCH(CW$1,Settings!$G:$G,0))=TRUE,
100-100*(AH610-MINIFS(AH:AH,$E:$E,$E610))/(MAXIFS(AH:AH,$E:$E,$E610)-MINIFS(AH:AH,$E:$E,$E610)),
100*(AH610-MINIFS(AH:AH,$E:$E,$E610))/(MAXIFS(AH:AH,$E:$E,$E610)-MINIFS(AH:AH,$E:$E,$E610))))</f>
        <v/>
      </c>
      <c r="CX610" s="232" t="str">
        <f t="array" ref="CX610">IF(AI610="","",
IF(INDEX(Settings!$H:$H,MATCH(CX$1,Settings!$G:$G,0))=TRUE,
100-100*(AI610-MINIFS(AI:AI,$E:$E,$E610))/(MAXIFS(AI:AI,$E:$E,$E610)-MINIFS(AI:AI,$E:$E,$E610)),
100*(AI610-MINIFS(AI:AI,$E:$E,$E610))/(MAXIFS(AI:AI,$E:$E,$E610)-MINIFS(AI:AI,$E:$E,$E610))))</f>
        <v/>
      </c>
      <c r="CY610" s="232" t="str">
        <f t="array" ref="CY610">IF(AJ610="","",
IF(INDEX(Settings!$H:$H,MATCH(CY$1,Settings!$G:$G,0))=TRUE,
100-100*(AJ610-MINIFS(AJ:AJ,$E:$E,$E610))/(MAXIFS(AJ:AJ,$E:$E,$E610)-MINIFS(AJ:AJ,$E:$E,$E610)),
100*(AJ610-MINIFS(AJ:AJ,$E:$E,$E610))/(MAXIFS(AJ:AJ,$E:$E,$E610)-MINIFS(AJ:AJ,$E:$E,$E610))))</f>
        <v/>
      </c>
      <c r="CZ610" s="232" t="str">
        <f t="array" ref="CZ610">IF(AK610="","",
IF(INDEX(Settings!$H:$H,MATCH(CZ$1,Settings!$G:$G,0))=TRUE,
100-100*(AK610-MINIFS(AK:AK,$E:$E,$E610))/(MAXIFS(AK:AK,$E:$E,$E610)-MINIFS(AK:AK,$E:$E,$E610)),
100*(AK610-MINIFS(AK:AK,$E:$E,$E610))/(MAXIFS(AK:AK,$E:$E,$E610)-MINIFS(AK:AK,$E:$E,$E610))))</f>
        <v/>
      </c>
      <c r="DA610" s="232" t="str">
        <f t="array" ref="DA610">IF(AL610="","",
IF(INDEX(Settings!$H:$H,MATCH(DA$1,Settings!$G:$G,0))=TRUE,
100-100*(AL610-MINIFS(AL:AL,$E:$E,$E610))/(MAXIFS(AL:AL,$E:$E,$E610)-MINIFS(AL:AL,$E:$E,$E610)),
100*(AL610-MINIFS(AL:AL,$E:$E,$E610))/(MAXIFS(AL:AL,$E:$E,$E610)-MINIFS(AL:AL,$E:$E,$E610))))</f>
        <v/>
      </c>
      <c r="DB610" s="232" t="str">
        <f t="array" ref="DB610">IF(AM610="","",
IF(INDEX(Settings!$H:$H,MATCH(DB$1,Settings!$G:$G,0))=TRUE,
100-100*(AM610-MINIFS(AM:AM,$E:$E,$E610))/(MAXIFS(AM:AM,$E:$E,$E610)-MINIFS(AM:AM,$E:$E,$E610)),
100*(AM610-MINIFS(AM:AM,$E:$E,$E610))/(MAXIFS(AM:AM,$E:$E,$E610)-MINIFS(AM:AM,$E:$E,$E610))))</f>
        <v/>
      </c>
      <c r="DC610" s="232" t="str">
        <f t="array" ref="DC610">IF(AN610="","",
IF(INDEX(Settings!$H:$H,MATCH(DC$1,Settings!$G:$G,0))=TRUE,
100-100*(AN610-MINIFS(AN:AN,$E:$E,$E610))/(MAXIFS(AN:AN,$E:$E,$E610)-MINIFS(AN:AN,$E:$E,$E610)),
100*(AN610-MINIFS(AN:AN,$E:$E,$E610))/(MAXIFS(AN:AN,$E:$E,$E610)-MINIFS(AN:AN,$E:$E,$E610))))</f>
        <v/>
      </c>
      <c r="DD610" s="232" t="str">
        <f t="array" ref="DD610">IF(AO610="","",
IF(INDEX(Settings!$H:$H,MATCH(DD$1,Settings!$G:$G,0))=TRUE,
100-100*(AO610-MINIFS(AO:AO,$E:$E,$E610))/(MAXIFS(AO:AO,$E:$E,$E610)-MINIFS(AO:AO,$E:$E,$E610)),
100*(AO610-MINIFS(AO:AO,$E:$E,$E610))/(MAXIFS(AO:AO,$E:$E,$E610)-MINIFS(AO:AO,$E:$E,$E610))))</f>
        <v/>
      </c>
      <c r="DE610" s="232" t="str">
        <f t="array" ref="DE610">IF(AP610="","",
IF(INDEX(Settings!$H:$H,MATCH(DE$1,Settings!$G:$G,0))=TRUE,
100-100*(AP610-MINIFS(AP:AP,$E:$E,$E610))/(MAXIFS(AP:AP,$E:$E,$E610)-MINIFS(AP:AP,$E:$E,$E610)),
100*(AP610-MINIFS(AP:AP,$E:$E,$E610))/(MAXIFS(AP:AP,$E:$E,$E610)-MINIFS(AP:AP,$E:$E,$E610))))</f>
        <v/>
      </c>
      <c r="DF610" s="232" t="str">
        <f t="array" ref="DF610">IF(AQ610="","",
IF(INDEX(Settings!$H:$H,MATCH(DF$1,Settings!$G:$G,0))=TRUE,
100-100*(AQ610-MINIFS(AQ:AQ,$E:$E,$E610))/(MAXIFS(AQ:AQ,$E:$E,$E610)-MINIFS(AQ:AQ,$E:$E,$E610)),
100*(AQ610-MINIFS(AQ:AQ,$E:$E,$E610))/(MAXIFS(AQ:AQ,$E:$E,$E610)-MINIFS(AQ:AQ,$E:$E,$E610))))</f>
        <v/>
      </c>
      <c r="DG610" s="232" t="str">
        <f t="array" ref="DG610">IF(AR610="","",
IF(INDEX(Settings!$H:$H,MATCH(DG$1,Settings!$G:$G,0))=TRUE,
100-100*(AR610-MINIFS(AR:AR,$E:$E,$E610))/(MAXIFS(AR:AR,$E:$E,$E610)-MINIFS(AR:AR,$E:$E,$E610)),
100*(AR610-MINIFS(AR:AR,$E:$E,$E610))/(MAXIFS(AR:AR,$E:$E,$E610)-MINIFS(AR:AR,$E:$E,$E610))))</f>
        <v/>
      </c>
      <c r="DH610" s="232" t="str">
        <f t="array" ref="DH610">IF(AS610="","",
IF(INDEX(Settings!$H:$H,MATCH(DH$1,Settings!$G:$G,0))=TRUE,
100-100*(AS610-MINIFS(AS:AS,$E:$E,$E610))/(MAXIFS(AS:AS,$E:$E,$E610)-MINIFS(AS:AS,$E:$E,$E610)),
100*(AS610-MINIFS(AS:AS,$E:$E,$E610))/(MAXIFS(AS:AS,$E:$E,$E610)-MINIFS(AS:AS,$E:$E,$E610))))</f>
        <v/>
      </c>
      <c r="DI610" s="232" t="str">
        <f t="array" ref="DI610">IF(AT610="","",
IF(INDEX(Settings!$H:$H,MATCH(DI$1,Settings!$G:$G,0))=TRUE,
100-100*(AT610-MINIFS(AT:AT,$E:$E,$E610))/(MAXIFS(AT:AT,$E:$E,$E610)-MINIFS(AT:AT,$E:$E,$E610)),
100*(AT610-MINIFS(AT:AT,$E:$E,$E610))/(MAXIFS(AT:AT,$E:$E,$E610)-MINIFS(AT:AT,$E:$E,$E610))))</f>
        <v/>
      </c>
      <c r="DJ610" s="232" t="str">
        <f t="array" ref="DJ610">IF(AU610="","",
IF(INDEX(Settings!$H:$H,MATCH(DJ$1,Settings!$G:$G,0))=TRUE,
100-100*(AU610-MINIFS(AU:AU,$E:$E,$E610))/(MAXIFS(AU:AU,$E:$E,$E610)-MINIFS(AU:AU,$E:$E,$E610)),
100*(AU610-MINIFS(AU:AU,$E:$E,$E610))/(MAXIFS(AU:AU,$E:$E,$E610)-MINIFS(AU:AU,$E:$E,$E610))))</f>
        <v/>
      </c>
      <c r="DK610" s="232" t="str">
        <f t="array" ref="DK610">IF(AV610="","",
IF(INDEX(Settings!$H:$H,MATCH(DK$1,Settings!$G:$G,0))=TRUE,
100-100*(AV610-MINIFS(AV:AV,$E:$E,$E610))/(MAXIFS(AV:AV,$E:$E,$E610)-MINIFS(AV:AV,$E:$E,$E610)),
100*(AV610-MINIFS(AV:AV,$E:$E,$E610))/(MAXIFS(AV:AV,$E:$E,$E610)-MINIFS(AV:AV,$E:$E,$E610))))</f>
        <v/>
      </c>
      <c r="DL610" s="232" t="str">
        <f t="array" ref="DL610">IF(AW610="","",
IF(INDEX(Settings!$H:$H,MATCH(DL$1,Settings!$G:$G,0))=TRUE,
100-100*(AW610-MINIFS(AW:AW,$E:$E,$E610))/(MAXIFS(AW:AW,$E:$E,$E610)-MINIFS(AW:AW,$E:$E,$E610)),
100*(AW610-MINIFS(AW:AW,$E:$E,$E610))/(MAXIFS(AW:AW,$E:$E,$E610)-MINIFS(AW:AW,$E:$E,$E610))))</f>
        <v/>
      </c>
      <c r="DM610" s="232" t="str">
        <f t="array" ref="DM610">IF(AX610="","",
IF(INDEX(Settings!$H:$H,MATCH(DM$1,Settings!$G:$G,0))=TRUE,
100-100*(AX610-MINIFS(AX:AX,$E:$E,$E610))/(MAXIFS(AX:AX,$E:$E,$E610)-MINIFS(AX:AX,$E:$E,$E610)),
100*(AX610-MINIFS(AX:AX,$E:$E,$E610))/(MAXIFS(AX:AX,$E:$E,$E610)-MINIFS(AX:AX,$E:$E,$E610))))</f>
        <v/>
      </c>
      <c r="DN610" s="232" t="str">
        <f t="array" ref="DN610">IF(AY610="","",
IF(INDEX(Settings!$H:$H,MATCH(DN$1,Settings!$G:$G,0))=TRUE,
100-100*(AY610-MINIFS(AY:AY,$E:$E,$E610))/(MAXIFS(AY:AY,$E:$E,$E610)-MINIFS(AY:AY,$E:$E,$E610)),
100*(AY610-MINIFS(AY:AY,$E:$E,$E610))/(MAXIFS(AY:AY,$E:$E,$E610)-MINIFS(AY:AY,$E:$E,$E610))))</f>
        <v/>
      </c>
      <c r="DO610" s="232" t="str">
        <f t="array" ref="DO610">IF(AZ610="","",
IF(INDEX(Settings!$H:$H,MATCH(DO$1,Settings!$G:$G,0))=TRUE,
100-100*(AZ610-MINIFS(AZ:AZ,$E:$E,$E610))/(MAXIFS(AZ:AZ,$E:$E,$E610)-MINIFS(AZ:AZ,$E:$E,$E610)),
100*(AZ610-MINIFS(AZ:AZ,$E:$E,$E610))/(MAXIFS(AZ:AZ,$E:$E,$E610)-MINIFS(AZ:AZ,$E:$E,$E610))))</f>
        <v/>
      </c>
      <c r="DP610" s="232" t="str">
        <f t="array" ref="DP610">IF(BA610="","",
IF(INDEX(Settings!$H:$H,MATCH(DP$1,Settings!$G:$G,0))=TRUE,
100-100*(BA610-MINIFS(BA:BA,$E:$E,$E610))/(MAXIFS(BA:BA,$E:$E,$E610)-MINIFS(BA:BA,$E:$E,$E610)),
100*(BA610-MINIFS(BA:BA,$E:$E,$E610))/(MAXIFS(BA:BA,$E:$E,$E610)-MINIFS(BA:BA,$E:$E,$E610))))</f>
        <v/>
      </c>
      <c r="DQ610" s="232" t="str">
        <f t="array" ref="DQ610">IF(BB610="","",
IF(INDEX(Settings!$H:$H,MATCH(DQ$1,Settings!$G:$G,0))=TRUE,
100-100*(BB610-MINIFS(BB:BB,$E:$E,$E610))/(MAXIFS(BB:BB,$E:$E,$E610)-MINIFS(BB:BB,$E:$E,$E610)),
100*(BB610-MINIFS(BB:BB,$E:$E,$E610))/(MAXIFS(BB:BB,$E:$E,$E610)-MINIFS(BB:BB,$E:$E,$E610))))</f>
        <v/>
      </c>
      <c r="DR610" s="232" t="str">
        <f t="array" ref="DR610">IF(BC610="","",
IF(INDEX(Settings!$H:$H,MATCH(DR$1,Settings!$G:$G,0))=TRUE,
100-100*(BC610-MINIFS(BC:BC,$E:$E,$E610))/(MAXIFS(BC:BC,$E:$E,$E610)-MINIFS(BC:BC,$E:$E,$E610)),
100*(BC610-MINIFS(BC:BC,$E:$E,$E610))/(MAXIFS(BC:BC,$E:$E,$E610)-MINIFS(BC:BC,$E:$E,$E610))))</f>
        <v/>
      </c>
      <c r="DS610" s="232" t="str">
        <f t="array" ref="DS610">IF(BD610="","",
IF(INDEX(Settings!$H:$H,MATCH(DS$1,Settings!$G:$G,0))=TRUE,
100-100*(BD610-MINIFS(BD:BD,$E:$E,$E610))/(MAXIFS(BD:BD,$E:$E,$E610)-MINIFS(BD:BD,$E:$E,$E610)),
100*(BD610-MINIFS(BD:BD,$E:$E,$E610))/(MAXIFS(BD:BD,$E:$E,$E610)-MINIFS(BD:BD,$E:$E,$E610))))</f>
        <v/>
      </c>
      <c r="DT610" s="232" t="str">
        <f t="array" ref="DT610">IF(BE610="","",
IF(INDEX(Settings!$H:$H,MATCH(DT$1,Settings!$G:$G,0))=TRUE,
100-100*(BE610-MINIFS(BE:BE,$E:$E,$E610))/(MAXIFS(BE:BE,$E:$E,$E610)-MINIFS(BE:BE,$E:$E,$E610)),
100*(BE610-MINIFS(BE:BE,$E:$E,$E610))/(MAXIFS(BE:BE,$E:$E,$E610)-MINIFS(BE:BE,$E:$E,$E610))))</f>
        <v/>
      </c>
      <c r="DU610" s="232" t="str">
        <f t="array" ref="DU610">IF(BF610="","",
IF(INDEX(Settings!$H:$H,MATCH(DU$1,Settings!$G:$G,0))=TRUE,
100-100*(BF610-MINIFS(BF:BF,$E:$E,$E610))/(MAXIFS(BF:BF,$E:$E,$E610)-MINIFS(BF:BF,$E:$E,$E610)),
100*(BF610-MINIFS(BF:BF,$E:$E,$E610))/(MAXIFS(BF:BF,$E:$E,$E610)-MINIFS(BF:BF,$E:$E,$E610))))</f>
        <v/>
      </c>
      <c r="DV610" s="232" t="str">
        <f t="array" ref="DV610">IF(BG610="","",
IF(INDEX(Settings!$H:$H,MATCH(DV$1,Settings!$G:$G,0))=TRUE,
100-100*(BG610-MINIFS(BG:BG,$E:$E,$E610))/(MAXIFS(BG:BG,$E:$E,$E610)-MINIFS(BG:BG,$E:$E,$E610)),
100*(BG610-MINIFS(BG:BG,$E:$E,$E610))/(MAXIFS(BG:BG,$E:$E,$E610)-MINIFS(BG:BG,$E:$E,$E610))))</f>
        <v/>
      </c>
      <c r="DW610" s="232" t="str">
        <f t="array" ref="DW610">IF(BH610="","",
IF(INDEX(Settings!$H:$H,MATCH(DW$1,Settings!$G:$G,0))=TRUE,
100-100*(BH610-MINIFS(BH:BH,$E:$E,$E610))/(MAXIFS(BH:BH,$E:$E,$E610)-MINIFS(BH:BH,$E:$E,$E610)),
100*(BH610-MINIFS(BH:BH,$E:$E,$E610))/(MAXIFS(BH:BH,$E:$E,$E610)-MINIFS(BH:BH,$E:$E,$E610))))</f>
        <v/>
      </c>
      <c r="DX610" s="232" t="str">
        <f t="array" ref="DX610">IF(BI610="","",
IF(INDEX(Settings!$H:$H,MATCH(DX$1,Settings!$G:$G,0))=TRUE,
100-100*(BI610-MINIFS(BI:BI,$E:$E,$E610))/(MAXIFS(BI:BI,$E:$E,$E610)-MINIFS(BI:BI,$E:$E,$E610)),
100*(BI610-MINIFS(BI:BI,$E:$E,$E610))/(MAXIFS(BI:BI,$E:$E,$E610)-MINIFS(BI:BI,$E:$E,$E610))))</f>
        <v/>
      </c>
      <c r="DY610" s="232" t="str">
        <f t="array" ref="DY610">IF(BJ610="","",
IF(INDEX(Settings!$H:$H,MATCH(DY$1,Settings!$G:$G,0))=TRUE,
100-100*(BJ610-MINIFS(BJ:BJ,$E:$E,$E610))/(MAXIFS(BJ:BJ,$E:$E,$E610)-MINIFS(BJ:BJ,$E:$E,$E610)),
100*(BJ610-MINIFS(BJ:BJ,$E:$E,$E610))/(MAXIFS(BJ:BJ,$E:$E,$E610)-MINIFS(BJ:BJ,$E:$E,$E610))))</f>
        <v/>
      </c>
      <c r="DZ610" s="234"/>
      <c r="EA610" s="234"/>
      <c r="EB610" s="234" t="str">
        <f t="shared" si="8"/>
        <v/>
      </c>
      <c r="EC610" s="234" t="str">
        <f t="shared" si="9"/>
        <v/>
      </c>
      <c r="ED610" s="234" t="str">
        <f t="shared" si="10"/>
        <v/>
      </c>
      <c r="EE610" s="234" t="str">
        <f t="shared" si="11"/>
        <v/>
      </c>
      <c r="EF610" s="234" t="str">
        <f t="shared" si="12"/>
        <v/>
      </c>
      <c r="EG610" s="234" t="str">
        <f t="shared" si="13"/>
        <v/>
      </c>
      <c r="EH610" s="234"/>
      <c r="EI610" s="234"/>
      <c r="EJ610" s="234"/>
      <c r="EK610" s="234"/>
      <c r="EL610" s="234"/>
      <c r="EM610" s="234"/>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3" t="str">
        <f t="shared" si="14"/>
        <v/>
      </c>
      <c r="N611" s="49"/>
      <c r="O611" s="49"/>
      <c r="P611" s="49"/>
      <c r="Q611" s="49"/>
      <c r="R611" s="49"/>
      <c r="S611" s="222" t="str">
        <f>IFERROR(VLOOKUP(AF611, 'YOYO IR Scores'!A:C, 3, FALSE), "")
</f>
        <v/>
      </c>
      <c r="T611" s="49"/>
      <c r="U611" s="49"/>
      <c r="V611" s="49"/>
      <c r="W611" s="49"/>
      <c r="X611" s="224" t="str">
        <f t="shared" si="4"/>
        <v/>
      </c>
      <c r="Y611" s="225" t="str">
        <f t="shared" si="5"/>
        <v/>
      </c>
      <c r="Z611" s="225" t="str">
        <f t="shared" si="6"/>
        <v/>
      </c>
      <c r="AA611" s="224" t="str">
        <f t="shared" si="7"/>
        <v/>
      </c>
      <c r="AB611" s="223"/>
      <c r="AC611" s="223"/>
      <c r="AD611" s="223"/>
      <c r="AE611" s="223" t="str">
        <f>IFERROR(VLOOKUP(AF611, 'YOYO IR Scores'!A:C, 2, FALSE), "")</f>
        <v/>
      </c>
      <c r="AF611" s="223"/>
      <c r="AG611" s="223"/>
      <c r="AH611" s="223"/>
      <c r="AI611" s="223"/>
      <c r="AJ611" s="223"/>
      <c r="AK611" s="223"/>
      <c r="AL611" s="223"/>
      <c r="AM611" s="223"/>
      <c r="AN611" s="223"/>
      <c r="AO611" s="223"/>
      <c r="AP611" s="223"/>
      <c r="AQ611" s="223"/>
      <c r="AR611" s="223"/>
      <c r="AS611" s="223"/>
      <c r="AT611" s="223"/>
      <c r="AU611" s="223"/>
      <c r="AV611" s="223"/>
      <c r="AW611" s="223"/>
      <c r="AX611" s="223"/>
      <c r="AY611" s="223"/>
      <c r="AZ611" s="223"/>
      <c r="BA611" s="223"/>
      <c r="BB611" s="223"/>
      <c r="BC611" s="223"/>
      <c r="BD611" s="223"/>
      <c r="BE611" s="223"/>
      <c r="BF611" s="223"/>
      <c r="BG611" s="223"/>
      <c r="BH611" s="223"/>
      <c r="BI611" s="223"/>
      <c r="BJ611" s="223"/>
      <c r="BK611" s="223" t="str">
        <f t="array" ref="BK611">IF(J611="","",
IF(INDEX(Settings!$H:$H,MATCH(BY$1,Settings!$G:$G,0))=TRUE,
100-100*(J611-MIN(J:J))/(MAX(J:J)-MIN(J:J)),
100*(J611-MIN(J:J))/(MAX(J:J)-MIN(J:J))))</f>
        <v/>
      </c>
      <c r="BL611" s="223" t="str">
        <f t="array" ref="BL611">IF(J611="","",
IF(INDEX(Settings!$H:$H,MATCH(BY$1,Settings!$G:$G,0))=TRUE,
100-100*(J611-MINIFS(J:J,$E:$E,$E611))/(MAXIFS(J:J,$E:$E,$E611)-MINIFS(J:J,$E:$E,$E611)),
100*(J611-MINIFS(J:J,$E:$E,$E611))/(MAXIFS(J:J,$E:$E,$E611)-MINIFS(J:J,$E:$E,$E611))))</f>
        <v/>
      </c>
      <c r="BM611" s="223"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4" t="str">
        <f t="array" ref="BQ611">IF(J611="","",
IF(INDEX(Settings!$H:$H,MATCH(BY$1,Settings!$G:$G,0))=TRUE,
-1*(J611-AVERAGE(J:J))/STDEV(J:J),
(J611-AVERAGE(J:J))/STDEV(J:J)))</f>
        <v/>
      </c>
      <c r="BR611" s="224" t="str">
        <f>IFERROR(__xludf.DUMMYFUNCTION("IF(J611="""","""",
IF(INDEX(Settings!$H:$H,MATCH(BY$1,Settings!$G:$G,0))=TRUE,
-1*(J611-AVERAGEIFS(J:J,$E:$E,$E611))/STDEV(FILTER(J:J,$E:$E=$E611)),
(J611-AVERAGEIFS(J:J,$E:$E,$E611))/STDEV(FILTER(J:J,$E:$E=$E611))))"),"")</f>
        <v/>
      </c>
      <c r="BS611" s="224"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3" t="str">
        <f t="array" ref="BY611">IF(J611="","",
IF(INDEX(Settings!$H:$H,MATCH(BY$1,Settings!$G:$G,0))=TRUE,
100-100*(J611-MINIFS(J:J,$E:$E,$E611))/(MAXIFS(J:J,$E:$E,$E611)-MINIFS(J:J,$E:$E,$E611)),
100*(J611-MINIFS(J:J,$E:$E,$E611))/(MAXIFS(J:J,$E:$E,$E611)-MINIFS(J:J,$E:$E,$E611))))</f>
        <v/>
      </c>
      <c r="BZ611" s="223" t="str">
        <f t="array" ref="BZ611">IF(K611="","",
IF(INDEX(Settings!$H:$H,MATCH(BZ$1,Settings!$G:$G,0))=TRUE,
100-100*(K611-MINIFS(K:K,$E:$E,$E611))/(MAXIFS(K:K,$E:$E,$E611)-MINIFS(K:K,$E:$E,$E611)),
100*(K611-MINIFS(K:K,$E:$E,$E611))/(MAXIFS(K:K,$E:$E,$E611)-MINIFS(K:K,$E:$E,$E611))))</f>
        <v/>
      </c>
      <c r="CA611" s="223" t="str">
        <f t="array" ref="CA611">IF(L611="","",
IF(INDEX(Settings!$H:$H,MATCH(CA$1,Settings!$G:$G,0))=TRUE,
100-100*(L611-MINIFS(L:L,$E:$E,$E611))/(MAXIFS(L:L,$E:$E,$E611)-MINIFS(L:L,$E:$E,$E611)),
100*(L611-MINIFS(L:L,$E:$E,$E611))/(MAXIFS(L:L,$E:$E,$E611)-MINIFS(L:L,$E:$E,$E611))))</f>
        <v/>
      </c>
      <c r="CB611" s="223" t="str">
        <f t="array" ref="CB611">IF(M611="","",
IF(INDEX(Settings!$H:$H,MATCH(CB$1,Settings!$G:$G,0))=TRUE,
100-100*(M611-MINIFS(M:M,$E:$E,$E611))/(MAXIFS(M:M,$E:$E,$E611)-MINIFS(M:M,$E:$E,$E611)),
100*(M611-MINIFS(M:M,$E:$E,$E611))/(MAXIFS(M:M,$E:$E,$E611)-MINIFS(M:M,$E:$E,$E611))))</f>
        <v/>
      </c>
      <c r="CC611" s="223" t="str">
        <f t="array" ref="CC611">IF(N611="","",
IF(INDEX(Settings!$H:$H,MATCH(CC$1,Settings!$G:$G,0))=TRUE,
100-100*(N611-MINIFS(N:N,$E:$E,$E611))/(MAXIFS(N:N,$E:$E,$E611)-MINIFS(N:N,$E:$E,$E611)),
100*(N611-MINIFS(N:N,$E:$E,$E611))/(MAXIFS(N:N,$E:$E,$E611)-MINIFS(N:N,$E:$E,$E611))))</f>
        <v/>
      </c>
      <c r="CD611" s="223" t="str">
        <f t="array" ref="CD611">IF(O611="","",
IF(INDEX(Settings!$H:$H,MATCH(CD$1,Settings!$G:$G,0))=TRUE,
100-100*(O611-MINIFS(O:O,$E:$E,$E611))/(MAXIFS(O:O,$E:$E,$E611)-MINIFS(O:O,$E:$E,$E611)),
100*(O611-MINIFS(O:O,$E:$E,$E611))/(MAXIFS(O:O,$E:$E,$E611)-MINIFS(O:O,$E:$E,$E611))))</f>
        <v/>
      </c>
      <c r="CE611" s="223" t="str">
        <f t="array" ref="CE611">IF(P611="","",
IF(INDEX(Settings!$H:$H,MATCH(CE$1,Settings!$G:$G,0))=TRUE,
100-100*(P611-MINIFS(P:P,$E:$E,$E611))/(MAXIFS(P:P,$E:$E,$E611)-MINIFS(P:P,$E:$E,$E611)),
100*(P611-MINIFS(P:P,$E:$E,$E611))/(MAXIFS(P:P,$E:$E,$E611)-MINIFS(P:P,$E:$E,$E611))))</f>
        <v/>
      </c>
      <c r="CF611" s="223" t="str">
        <f t="array" ref="CF611">IF(Q611="","",
IF(INDEX(Settings!$H:$H,MATCH(CF$1,Settings!$G:$G,0))=TRUE,
100-100*(Q611-MINIFS(Q:Q,$E:$E,$E611))/(MAXIFS(Q:Q,$E:$E,$E611)-MINIFS(Q:Q,$E:$E,$E611)),
100*(Q611-MINIFS(Q:Q,$E:$E,$E611))/(MAXIFS(Q:Q,$E:$E,$E611)-MINIFS(Q:Q,$E:$E,$E611))))</f>
        <v/>
      </c>
      <c r="CG611" s="223" t="str">
        <f t="array" ref="CG611">IF(R611="","",
IF(INDEX(Settings!$H:$H,MATCH(CG$1,Settings!$G:$G,0))=TRUE,
100-100*(R611-MINIFS(R:R,$E:$E,$E611))/(MAXIFS(R:R,$E:$E,$E611)-MINIFS(R:R,$E:$E,$E611)),
100*(R611-MINIFS(R:R,$E:$E,$E611))/(MAXIFS(R:R,$E:$E,$E611)-MINIFS(R:R,$E:$E,$E611))))</f>
        <v/>
      </c>
      <c r="CH611" s="223" t="str">
        <f t="array" ref="CH611">IF(S611="","",
IF(INDEX(Settings!$H:$H,MATCH(CH$1,Settings!$G:$G,0))=TRUE,
100-100*(S611-MINIFS(S:S,$E:$E,$E611))/(MAXIFS(S:S,$E:$E,$E611)-MINIFS(S:S,$E:$E,$E611)),
100*(S611-MINIFS(S:S,$E:$E,$E611))/(MAXIFS(S:S,$E:$E,$E611)-MINIFS(S:S,$E:$E,$E611))))</f>
        <v/>
      </c>
      <c r="CI611" s="223" t="str">
        <f t="array" ref="CI611">IF(T611="","",
IF(INDEX(Settings!$H:$H,MATCH(CI$1,Settings!$G:$G,0))=TRUE,
100-100*(T611-MINIFS(T:T,$E:$E,$E611))/(MAXIFS(T:T,$E:$E,$E611)-MINIFS(T:T,$E:$E,$E611)),
100*(T611-MINIFS(T:T,$E:$E,$E611))/(MAXIFS(T:T,$E:$E,$E611)-MINIFS(T:T,$E:$E,$E611))))</f>
        <v/>
      </c>
      <c r="CJ611" s="223" t="str">
        <f t="array" ref="CJ611">IF(U611="","",
IF(INDEX(Settings!$H:$H,MATCH(CJ$1,Settings!$G:$G,0))=TRUE,
100-100*(U611-MINIFS(U:U,$E:$E,$E611))/(MAXIFS(U:U,$E:$E,$E611)-MINIFS(U:U,$E:$E,$E611)),
100*(U611-MINIFS(U:U,$E:$E,$E611))/(MAXIFS(U:U,$E:$E,$E611)-MINIFS(U:U,$E:$E,$E611))))</f>
        <v/>
      </c>
      <c r="CK611" s="223" t="str">
        <f t="array" ref="CK611">IF(V611="","",
IF(INDEX(Settings!$H:$H,MATCH(CK$1,Settings!$G:$G,0))=TRUE,
100-100*(V611-MINIFS(V:V,$E:$E,$E611))/(MAXIFS(V:V,$E:$E,$E611)-MINIFS(V:V,$E:$E,$E611)),
100*(V611-MINIFS(V:V,$E:$E,$E611))/(MAXIFS(V:V,$E:$E,$E611)-MINIFS(V:V,$E:$E,$E611))))</f>
        <v/>
      </c>
      <c r="CL611" s="223" t="str">
        <f t="array" ref="CL611">IF(W611="","",
IF(INDEX(Settings!$H:$H,MATCH(CL$1,Settings!$G:$G,0))=TRUE,
100-100*(W611-MINIFS(W:W,$E:$E,$E611))/(MAXIFS(W:W,$E:$E,$E611)-MINIFS(W:W,$E:$E,$E611)),
100*(W611-MINIFS(W:W,$E:$E,$E611))/(MAXIFS(W:W,$E:$E,$E611)-MINIFS(W:W,$E:$E,$E611))))</f>
        <v/>
      </c>
      <c r="CM611" s="223" t="str">
        <f t="array" ref="CM611">IF(X611="","",
IF(INDEX(Settings!$H:$H,MATCH(CM$1,Settings!$G:$G,0))=TRUE,
100-100*(X611-MINIFS(X:X,$E:$E,$E611))/(MAXIFS(X:X,$E:$E,$E611)-MINIFS(X:X,$E:$E,$E611)),
100*(X611-MINIFS(X:X,$E:$E,$E611))/(MAXIFS(X:X,$E:$E,$E611)-MINIFS(X:X,$E:$E,$E611))))</f>
        <v/>
      </c>
      <c r="CN611" s="223" t="str">
        <f t="array" ref="CN611">IF(Y611="","",
IF(INDEX(Settings!$H:$H,MATCH(CN$1,Settings!$G:$G,0))=TRUE,
100-100*(Y611-MINIFS(Y:Y,$E:$E,$E611))/(MAXIFS(Y:Y,$E:$E,$E611)-MINIFS(Y:Y,$E:$E,$E611)),
100*(Y611-MINIFS(Y:Y,$E:$E,$E611))/(MAXIFS(Y:Y,$E:$E,$E611)-MINIFS(Y:Y,$E:$E,$E611))))</f>
        <v/>
      </c>
      <c r="CO611" s="223" t="str">
        <f t="array" ref="CO611">IF(Z611="","",
IF(INDEX(Settings!$H:$H,MATCH(CO$1,Settings!$G:$G,0))=TRUE,
100-100*(Z611-MINIFS(Z:Z,$E:$E,$E611))/(MAXIFS(Z:Z,$E:$E,$E611)-MINIFS(Z:Z,$E:$E,$E611)),
100*(Z611-MINIFS(Z:Z,$E:$E,$E611))/(MAXIFS(Z:Z,$E:$E,$E611)-MINIFS(Z:Z,$E:$E,$E611))))</f>
        <v/>
      </c>
      <c r="CP611" s="223" t="str">
        <f t="array" ref="CP611">IF(AA611="","",
IF(INDEX(Settings!$H:$H,MATCH(CP$1,Settings!$G:$G,0))=TRUE,
100-100*(AA611-MINIFS(AA:AA,$E:$E,$E611))/(MAXIFS(AA:AA,$E:$E,$E611)-MINIFS(AA:AA,$E:$E,$E611)),
100*(AA611-MINIFS(AA:AA,$E:$E,$E611))/(MAXIFS(AA:AA,$E:$E,$E611)-MINIFS(AA:AA,$E:$E,$E611))))</f>
        <v/>
      </c>
      <c r="CQ611" s="223" t="str">
        <f t="array" ref="CQ611">IF(AB611="","",
IF(INDEX(Settings!$H:$H,MATCH(CQ$1,Settings!$G:$G,0))=TRUE,
100-100*(AB611-MINIFS(AB:AB,$E:$E,$E611))/(MAXIFS(AB:AB,$E:$E,$E611)-MINIFS(AB:AB,$E:$E,$E611)),
100*(AB611-MINIFS(AB:AB,$E:$E,$E611))/(MAXIFS(AB:AB,$E:$E,$E611)-MINIFS(AB:AB,$E:$E,$E611))))</f>
        <v/>
      </c>
      <c r="CR611" s="223" t="str">
        <f t="array" ref="CR611">IF(AC611="","",
IF(INDEX(Settings!$H:$H,MATCH(CR$1,Settings!$G:$G,0))=TRUE,
100-100*(AC611-MINIFS(AC:AC,$E:$E,$E611))/(MAXIFS(AC:AC,$E:$E,$E611)-MINIFS(AC:AC,$E:$E,$E611)),
100*(AC611-MINIFS(AC:AC,$E:$E,$E611))/(MAXIFS(AC:AC,$E:$E,$E611)-MINIFS(AC:AC,$E:$E,$E611))))</f>
        <v/>
      </c>
      <c r="CS611" s="223" t="str">
        <f t="array" ref="CS611">IF(AD611="","",
IF(INDEX(Settings!$H:$H,MATCH(CS$1,Settings!$G:$G,0))=TRUE,
100-100*(AD611-MINIFS(AD:AD,$E:$E,$E611))/(MAXIFS(AD:AD,$E:$E,$E611)-MINIFS(AD:AD,$E:$E,$E611)),
100*(AD611-MINIFS(AD:AD,$E:$E,$E611))/(MAXIFS(AD:AD,$E:$E,$E611)-MINIFS(AD:AD,$E:$E,$E611))))</f>
        <v/>
      </c>
      <c r="CT611" s="223" t="str">
        <f t="array" ref="CT611">IF(AE611="","",
IF(INDEX(Settings!$H:$H,MATCH(CT$1,Settings!$G:$G,0))=TRUE,
100-100*(AE611-MINIFS(AE:AE,$E:$E,$E611))/(MAXIFS(AE:AE,$E:$E,$E611)-MINIFS(AE:AE,$E:$E,$E611)),
100*(AE611-MINIFS(AE:AE,$E:$E,$E611))/(MAXIFS(AE:AE,$E:$E,$E611)-MINIFS(AE:AE,$E:$E,$E611))))</f>
        <v/>
      </c>
      <c r="CU611" s="223" t="str">
        <f t="array" ref="CU611">IF(AF611="","",
IF(INDEX(Settings!$H:$H,MATCH(CU$1,Settings!$G:$G,0))=TRUE,
100-100*(AF611-MINIFS(AF:AF,$E:$E,$E611))/(MAXIFS(AF:AF,$E:$E,$E611)-MINIFS(AF:AF,$E:$E,$E611)),
100*(AF611-MINIFS(AF:AF,$E:$E,$E611))/(MAXIFS(AF:AF,$E:$E,$E611)-MINIFS(AF:AF,$E:$E,$E611))))</f>
        <v/>
      </c>
      <c r="CV611" s="223" t="str">
        <f t="array" ref="CV611">IF(AG611="","",
IF(INDEX(Settings!$H:$H,MATCH(CV$1,Settings!$G:$G,0))=TRUE,
100-100*(AG611-MINIFS(AG:AG,$E:$E,$E611))/(MAXIFS(AG:AG,$E:$E,$E611)-MINIFS(AG:AG,$E:$E,$E611)),
100*(AG611-MINIFS(AG:AG,$E:$E,$E611))/(MAXIFS(AG:AG,$E:$E,$E611)-MINIFS(AG:AG,$E:$E,$E611))))</f>
        <v/>
      </c>
      <c r="CW611" s="223" t="str">
        <f t="array" ref="CW611">IF(AH611="","",
IF(INDEX(Settings!$H:$H,MATCH(CW$1,Settings!$G:$G,0))=TRUE,
100-100*(AH611-MINIFS(AH:AH,$E:$E,$E611))/(MAXIFS(AH:AH,$E:$E,$E611)-MINIFS(AH:AH,$E:$E,$E611)),
100*(AH611-MINIFS(AH:AH,$E:$E,$E611))/(MAXIFS(AH:AH,$E:$E,$E611)-MINIFS(AH:AH,$E:$E,$E611))))</f>
        <v/>
      </c>
      <c r="CX611" s="223" t="str">
        <f t="array" ref="CX611">IF(AI611="","",
IF(INDEX(Settings!$H:$H,MATCH(CX$1,Settings!$G:$G,0))=TRUE,
100-100*(AI611-MINIFS(AI:AI,$E:$E,$E611))/(MAXIFS(AI:AI,$E:$E,$E611)-MINIFS(AI:AI,$E:$E,$E611)),
100*(AI611-MINIFS(AI:AI,$E:$E,$E611))/(MAXIFS(AI:AI,$E:$E,$E611)-MINIFS(AI:AI,$E:$E,$E611))))</f>
        <v/>
      </c>
      <c r="CY611" s="223" t="str">
        <f t="array" ref="CY611">IF(AJ611="","",
IF(INDEX(Settings!$H:$H,MATCH(CY$1,Settings!$G:$G,0))=TRUE,
100-100*(AJ611-MINIFS(AJ:AJ,$E:$E,$E611))/(MAXIFS(AJ:AJ,$E:$E,$E611)-MINIFS(AJ:AJ,$E:$E,$E611)),
100*(AJ611-MINIFS(AJ:AJ,$E:$E,$E611))/(MAXIFS(AJ:AJ,$E:$E,$E611)-MINIFS(AJ:AJ,$E:$E,$E611))))</f>
        <v/>
      </c>
      <c r="CZ611" s="223" t="str">
        <f t="array" ref="CZ611">IF(AK611="","",
IF(INDEX(Settings!$H:$H,MATCH(CZ$1,Settings!$G:$G,0))=TRUE,
100-100*(AK611-MINIFS(AK:AK,$E:$E,$E611))/(MAXIFS(AK:AK,$E:$E,$E611)-MINIFS(AK:AK,$E:$E,$E611)),
100*(AK611-MINIFS(AK:AK,$E:$E,$E611))/(MAXIFS(AK:AK,$E:$E,$E611)-MINIFS(AK:AK,$E:$E,$E611))))</f>
        <v/>
      </c>
      <c r="DA611" s="223" t="str">
        <f t="array" ref="DA611">IF(AL611="","",
IF(INDEX(Settings!$H:$H,MATCH(DA$1,Settings!$G:$G,0))=TRUE,
100-100*(AL611-MINIFS(AL:AL,$E:$E,$E611))/(MAXIFS(AL:AL,$E:$E,$E611)-MINIFS(AL:AL,$E:$E,$E611)),
100*(AL611-MINIFS(AL:AL,$E:$E,$E611))/(MAXIFS(AL:AL,$E:$E,$E611)-MINIFS(AL:AL,$E:$E,$E611))))</f>
        <v/>
      </c>
      <c r="DB611" s="223" t="str">
        <f t="array" ref="DB611">IF(AM611="","",
IF(INDEX(Settings!$H:$H,MATCH(DB$1,Settings!$G:$G,0))=TRUE,
100-100*(AM611-MINIFS(AM:AM,$E:$E,$E611))/(MAXIFS(AM:AM,$E:$E,$E611)-MINIFS(AM:AM,$E:$E,$E611)),
100*(AM611-MINIFS(AM:AM,$E:$E,$E611))/(MAXIFS(AM:AM,$E:$E,$E611)-MINIFS(AM:AM,$E:$E,$E611))))</f>
        <v/>
      </c>
      <c r="DC611" s="223" t="str">
        <f t="array" ref="DC611">IF(AN611="","",
IF(INDEX(Settings!$H:$H,MATCH(DC$1,Settings!$G:$G,0))=TRUE,
100-100*(AN611-MINIFS(AN:AN,$E:$E,$E611))/(MAXIFS(AN:AN,$E:$E,$E611)-MINIFS(AN:AN,$E:$E,$E611)),
100*(AN611-MINIFS(AN:AN,$E:$E,$E611))/(MAXIFS(AN:AN,$E:$E,$E611)-MINIFS(AN:AN,$E:$E,$E611))))</f>
        <v/>
      </c>
      <c r="DD611" s="223" t="str">
        <f t="array" ref="DD611">IF(AO611="","",
IF(INDEX(Settings!$H:$H,MATCH(DD$1,Settings!$G:$G,0))=TRUE,
100-100*(AO611-MINIFS(AO:AO,$E:$E,$E611))/(MAXIFS(AO:AO,$E:$E,$E611)-MINIFS(AO:AO,$E:$E,$E611)),
100*(AO611-MINIFS(AO:AO,$E:$E,$E611))/(MAXIFS(AO:AO,$E:$E,$E611)-MINIFS(AO:AO,$E:$E,$E611))))</f>
        <v/>
      </c>
      <c r="DE611" s="223" t="str">
        <f t="array" ref="DE611">IF(AP611="","",
IF(INDEX(Settings!$H:$H,MATCH(DE$1,Settings!$G:$G,0))=TRUE,
100-100*(AP611-MINIFS(AP:AP,$E:$E,$E611))/(MAXIFS(AP:AP,$E:$E,$E611)-MINIFS(AP:AP,$E:$E,$E611)),
100*(AP611-MINIFS(AP:AP,$E:$E,$E611))/(MAXIFS(AP:AP,$E:$E,$E611)-MINIFS(AP:AP,$E:$E,$E611))))</f>
        <v/>
      </c>
      <c r="DF611" s="223" t="str">
        <f t="array" ref="DF611">IF(AQ611="","",
IF(INDEX(Settings!$H:$H,MATCH(DF$1,Settings!$G:$G,0))=TRUE,
100-100*(AQ611-MINIFS(AQ:AQ,$E:$E,$E611))/(MAXIFS(AQ:AQ,$E:$E,$E611)-MINIFS(AQ:AQ,$E:$E,$E611)),
100*(AQ611-MINIFS(AQ:AQ,$E:$E,$E611))/(MAXIFS(AQ:AQ,$E:$E,$E611)-MINIFS(AQ:AQ,$E:$E,$E611))))</f>
        <v/>
      </c>
      <c r="DG611" s="223" t="str">
        <f t="array" ref="DG611">IF(AR611="","",
IF(INDEX(Settings!$H:$H,MATCH(DG$1,Settings!$G:$G,0))=TRUE,
100-100*(AR611-MINIFS(AR:AR,$E:$E,$E611))/(MAXIFS(AR:AR,$E:$E,$E611)-MINIFS(AR:AR,$E:$E,$E611)),
100*(AR611-MINIFS(AR:AR,$E:$E,$E611))/(MAXIFS(AR:AR,$E:$E,$E611)-MINIFS(AR:AR,$E:$E,$E611))))</f>
        <v/>
      </c>
      <c r="DH611" s="223" t="str">
        <f t="array" ref="DH611">IF(AS611="","",
IF(INDEX(Settings!$H:$H,MATCH(DH$1,Settings!$G:$G,0))=TRUE,
100-100*(AS611-MINIFS(AS:AS,$E:$E,$E611))/(MAXIFS(AS:AS,$E:$E,$E611)-MINIFS(AS:AS,$E:$E,$E611)),
100*(AS611-MINIFS(AS:AS,$E:$E,$E611))/(MAXIFS(AS:AS,$E:$E,$E611)-MINIFS(AS:AS,$E:$E,$E611))))</f>
        <v/>
      </c>
      <c r="DI611" s="223" t="str">
        <f t="array" ref="DI611">IF(AT611="","",
IF(INDEX(Settings!$H:$H,MATCH(DI$1,Settings!$G:$G,0))=TRUE,
100-100*(AT611-MINIFS(AT:AT,$E:$E,$E611))/(MAXIFS(AT:AT,$E:$E,$E611)-MINIFS(AT:AT,$E:$E,$E611)),
100*(AT611-MINIFS(AT:AT,$E:$E,$E611))/(MAXIFS(AT:AT,$E:$E,$E611)-MINIFS(AT:AT,$E:$E,$E611))))</f>
        <v/>
      </c>
      <c r="DJ611" s="223" t="str">
        <f t="array" ref="DJ611">IF(AU611="","",
IF(INDEX(Settings!$H:$H,MATCH(DJ$1,Settings!$G:$G,0))=TRUE,
100-100*(AU611-MINIFS(AU:AU,$E:$E,$E611))/(MAXIFS(AU:AU,$E:$E,$E611)-MINIFS(AU:AU,$E:$E,$E611)),
100*(AU611-MINIFS(AU:AU,$E:$E,$E611))/(MAXIFS(AU:AU,$E:$E,$E611)-MINIFS(AU:AU,$E:$E,$E611))))</f>
        <v/>
      </c>
      <c r="DK611" s="223" t="str">
        <f t="array" ref="DK611">IF(AV611="","",
IF(INDEX(Settings!$H:$H,MATCH(DK$1,Settings!$G:$G,0))=TRUE,
100-100*(AV611-MINIFS(AV:AV,$E:$E,$E611))/(MAXIFS(AV:AV,$E:$E,$E611)-MINIFS(AV:AV,$E:$E,$E611)),
100*(AV611-MINIFS(AV:AV,$E:$E,$E611))/(MAXIFS(AV:AV,$E:$E,$E611)-MINIFS(AV:AV,$E:$E,$E611))))</f>
        <v/>
      </c>
      <c r="DL611" s="223" t="str">
        <f t="array" ref="DL611">IF(AW611="","",
IF(INDEX(Settings!$H:$H,MATCH(DL$1,Settings!$G:$G,0))=TRUE,
100-100*(AW611-MINIFS(AW:AW,$E:$E,$E611))/(MAXIFS(AW:AW,$E:$E,$E611)-MINIFS(AW:AW,$E:$E,$E611)),
100*(AW611-MINIFS(AW:AW,$E:$E,$E611))/(MAXIFS(AW:AW,$E:$E,$E611)-MINIFS(AW:AW,$E:$E,$E611))))</f>
        <v/>
      </c>
      <c r="DM611" s="223" t="str">
        <f t="array" ref="DM611">IF(AX611="","",
IF(INDEX(Settings!$H:$H,MATCH(DM$1,Settings!$G:$G,0))=TRUE,
100-100*(AX611-MINIFS(AX:AX,$E:$E,$E611))/(MAXIFS(AX:AX,$E:$E,$E611)-MINIFS(AX:AX,$E:$E,$E611)),
100*(AX611-MINIFS(AX:AX,$E:$E,$E611))/(MAXIFS(AX:AX,$E:$E,$E611)-MINIFS(AX:AX,$E:$E,$E611))))</f>
        <v/>
      </c>
      <c r="DN611" s="223" t="str">
        <f t="array" ref="DN611">IF(AY611="","",
IF(INDEX(Settings!$H:$H,MATCH(DN$1,Settings!$G:$G,0))=TRUE,
100-100*(AY611-MINIFS(AY:AY,$E:$E,$E611))/(MAXIFS(AY:AY,$E:$E,$E611)-MINIFS(AY:AY,$E:$E,$E611)),
100*(AY611-MINIFS(AY:AY,$E:$E,$E611))/(MAXIFS(AY:AY,$E:$E,$E611)-MINIFS(AY:AY,$E:$E,$E611))))</f>
        <v/>
      </c>
      <c r="DO611" s="223" t="str">
        <f t="array" ref="DO611">IF(AZ611="","",
IF(INDEX(Settings!$H:$H,MATCH(DO$1,Settings!$G:$G,0))=TRUE,
100-100*(AZ611-MINIFS(AZ:AZ,$E:$E,$E611))/(MAXIFS(AZ:AZ,$E:$E,$E611)-MINIFS(AZ:AZ,$E:$E,$E611)),
100*(AZ611-MINIFS(AZ:AZ,$E:$E,$E611))/(MAXIFS(AZ:AZ,$E:$E,$E611)-MINIFS(AZ:AZ,$E:$E,$E611))))</f>
        <v/>
      </c>
      <c r="DP611" s="223" t="str">
        <f t="array" ref="DP611">IF(BA611="","",
IF(INDEX(Settings!$H:$H,MATCH(DP$1,Settings!$G:$G,0))=TRUE,
100-100*(BA611-MINIFS(BA:BA,$E:$E,$E611))/(MAXIFS(BA:BA,$E:$E,$E611)-MINIFS(BA:BA,$E:$E,$E611)),
100*(BA611-MINIFS(BA:BA,$E:$E,$E611))/(MAXIFS(BA:BA,$E:$E,$E611)-MINIFS(BA:BA,$E:$E,$E611))))</f>
        <v/>
      </c>
      <c r="DQ611" s="223" t="str">
        <f t="array" ref="DQ611">IF(BB611="","",
IF(INDEX(Settings!$H:$H,MATCH(DQ$1,Settings!$G:$G,0))=TRUE,
100-100*(BB611-MINIFS(BB:BB,$E:$E,$E611))/(MAXIFS(BB:BB,$E:$E,$E611)-MINIFS(BB:BB,$E:$E,$E611)),
100*(BB611-MINIFS(BB:BB,$E:$E,$E611))/(MAXIFS(BB:BB,$E:$E,$E611)-MINIFS(BB:BB,$E:$E,$E611))))</f>
        <v/>
      </c>
      <c r="DR611" s="223" t="str">
        <f t="array" ref="DR611">IF(BC611="","",
IF(INDEX(Settings!$H:$H,MATCH(DR$1,Settings!$G:$G,0))=TRUE,
100-100*(BC611-MINIFS(BC:BC,$E:$E,$E611))/(MAXIFS(BC:BC,$E:$E,$E611)-MINIFS(BC:BC,$E:$E,$E611)),
100*(BC611-MINIFS(BC:BC,$E:$E,$E611))/(MAXIFS(BC:BC,$E:$E,$E611)-MINIFS(BC:BC,$E:$E,$E611))))</f>
        <v/>
      </c>
      <c r="DS611" s="223" t="str">
        <f t="array" ref="DS611">IF(BD611="","",
IF(INDEX(Settings!$H:$H,MATCH(DS$1,Settings!$G:$G,0))=TRUE,
100-100*(BD611-MINIFS(BD:BD,$E:$E,$E611))/(MAXIFS(BD:BD,$E:$E,$E611)-MINIFS(BD:BD,$E:$E,$E611)),
100*(BD611-MINIFS(BD:BD,$E:$E,$E611))/(MAXIFS(BD:BD,$E:$E,$E611)-MINIFS(BD:BD,$E:$E,$E611))))</f>
        <v/>
      </c>
      <c r="DT611" s="223" t="str">
        <f t="array" ref="DT611">IF(BE611="","",
IF(INDEX(Settings!$H:$H,MATCH(DT$1,Settings!$G:$G,0))=TRUE,
100-100*(BE611-MINIFS(BE:BE,$E:$E,$E611))/(MAXIFS(BE:BE,$E:$E,$E611)-MINIFS(BE:BE,$E:$E,$E611)),
100*(BE611-MINIFS(BE:BE,$E:$E,$E611))/(MAXIFS(BE:BE,$E:$E,$E611)-MINIFS(BE:BE,$E:$E,$E611))))</f>
        <v/>
      </c>
      <c r="DU611" s="223" t="str">
        <f t="array" ref="DU611">IF(BF611="","",
IF(INDEX(Settings!$H:$H,MATCH(DU$1,Settings!$G:$G,0))=TRUE,
100-100*(BF611-MINIFS(BF:BF,$E:$E,$E611))/(MAXIFS(BF:BF,$E:$E,$E611)-MINIFS(BF:BF,$E:$E,$E611)),
100*(BF611-MINIFS(BF:BF,$E:$E,$E611))/(MAXIFS(BF:BF,$E:$E,$E611)-MINIFS(BF:BF,$E:$E,$E611))))</f>
        <v/>
      </c>
      <c r="DV611" s="223" t="str">
        <f t="array" ref="DV611">IF(BG611="","",
IF(INDEX(Settings!$H:$H,MATCH(DV$1,Settings!$G:$G,0))=TRUE,
100-100*(BG611-MINIFS(BG:BG,$E:$E,$E611))/(MAXIFS(BG:BG,$E:$E,$E611)-MINIFS(BG:BG,$E:$E,$E611)),
100*(BG611-MINIFS(BG:BG,$E:$E,$E611))/(MAXIFS(BG:BG,$E:$E,$E611)-MINIFS(BG:BG,$E:$E,$E611))))</f>
        <v/>
      </c>
      <c r="DW611" s="223" t="str">
        <f t="array" ref="DW611">IF(BH611="","",
IF(INDEX(Settings!$H:$H,MATCH(DW$1,Settings!$G:$G,0))=TRUE,
100-100*(BH611-MINIFS(BH:BH,$E:$E,$E611))/(MAXIFS(BH:BH,$E:$E,$E611)-MINIFS(BH:BH,$E:$E,$E611)),
100*(BH611-MINIFS(BH:BH,$E:$E,$E611))/(MAXIFS(BH:BH,$E:$E,$E611)-MINIFS(BH:BH,$E:$E,$E611))))</f>
        <v/>
      </c>
      <c r="DX611" s="223" t="str">
        <f t="array" ref="DX611">IF(BI611="","",
IF(INDEX(Settings!$H:$H,MATCH(DX$1,Settings!$G:$G,0))=TRUE,
100-100*(BI611-MINIFS(BI:BI,$E:$E,$E611))/(MAXIFS(BI:BI,$E:$E,$E611)-MINIFS(BI:BI,$E:$E,$E611)),
100*(BI611-MINIFS(BI:BI,$E:$E,$E611))/(MAXIFS(BI:BI,$E:$E,$E611)-MINIFS(BI:BI,$E:$E,$E611))))</f>
        <v/>
      </c>
      <c r="DY611" s="223" t="str">
        <f t="array" ref="DY611">IF(BJ611="","",
IF(INDEX(Settings!$H:$H,MATCH(DY$1,Settings!$G:$G,0))=TRUE,
100-100*(BJ611-MINIFS(BJ:BJ,$E:$E,$E611))/(MAXIFS(BJ:BJ,$E:$E,$E611)-MINIFS(BJ:BJ,$E:$E,$E611)),
100*(BJ611-MINIFS(BJ:BJ,$E:$E,$E611))/(MAXIFS(BJ:BJ,$E:$E,$E611)-MINIFS(BJ:BJ,$E:$E,$E611))))</f>
        <v/>
      </c>
      <c r="DZ611" s="225"/>
      <c r="EA611" s="225"/>
      <c r="EB611" s="225" t="str">
        <f t="shared" si="8"/>
        <v/>
      </c>
      <c r="EC611" s="225" t="str">
        <f t="shared" si="9"/>
        <v/>
      </c>
      <c r="ED611" s="225" t="str">
        <f t="shared" si="10"/>
        <v/>
      </c>
      <c r="EE611" s="225" t="str">
        <f t="shared" si="11"/>
        <v/>
      </c>
      <c r="EF611" s="225" t="str">
        <f t="shared" si="12"/>
        <v/>
      </c>
      <c r="EG611" s="225" t="str">
        <f t="shared" si="13"/>
        <v/>
      </c>
      <c r="EH611" s="225"/>
      <c r="EI611" s="225"/>
      <c r="EJ611" s="225"/>
      <c r="EK611" s="225"/>
      <c r="EL611" s="225"/>
      <c r="EM611" s="225"/>
    </row>
    <row r="612">
      <c r="A612" s="231"/>
      <c r="B612" s="231"/>
      <c r="C612" s="231"/>
      <c r="D612" s="231" t="str">
        <f t="array" ref="D612">IFERROR(INDEX(Profiles!$B:$B,MATCH($A612,Profiles!$A:$A,0)),"")</f>
        <v/>
      </c>
      <c r="E612" s="231"/>
      <c r="F612" s="231"/>
      <c r="G612" s="231"/>
      <c r="H612" s="231"/>
      <c r="I612" s="231" t="str">
        <f>IF(A612="","",IF(Settings!$N$3="DATE",F612&amp;": "&amp;TEXT(B612,"M/DD/YY"),F612&amp;": "&amp;H612))</f>
        <v/>
      </c>
      <c r="J612" s="231"/>
      <c r="K612" s="231"/>
      <c r="L612" s="231"/>
      <c r="M612" s="232" t="str">
        <f t="shared" si="14"/>
        <v/>
      </c>
      <c r="N612" s="231"/>
      <c r="O612" s="231"/>
      <c r="P612" s="231"/>
      <c r="Q612" s="231"/>
      <c r="R612" s="231"/>
      <c r="S612" s="230" t="str">
        <f>IFERROR(VLOOKUP(AF612, 'YOYO IR Scores'!A:C, 3, FALSE), "")
</f>
        <v/>
      </c>
      <c r="T612" s="231"/>
      <c r="U612" s="231"/>
      <c r="V612" s="231"/>
      <c r="W612" s="231"/>
      <c r="X612" s="233" t="str">
        <f t="shared" si="4"/>
        <v/>
      </c>
      <c r="Y612" s="234" t="str">
        <f t="shared" si="5"/>
        <v/>
      </c>
      <c r="Z612" s="234" t="str">
        <f t="shared" si="6"/>
        <v/>
      </c>
      <c r="AA612" s="233" t="str">
        <f t="shared" si="7"/>
        <v/>
      </c>
      <c r="AB612" s="232"/>
      <c r="AC612" s="232"/>
      <c r="AD612" s="232"/>
      <c r="AE612" s="232" t="str">
        <f>IFERROR(VLOOKUP(AF612, 'YOYO IR Scores'!A:C, 2, FALSE), "")</f>
        <v/>
      </c>
      <c r="AF612" s="232"/>
      <c r="AG612" s="23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c r="BD612" s="232"/>
      <c r="BE612" s="232"/>
      <c r="BF612" s="232"/>
      <c r="BG612" s="232"/>
      <c r="BH612" s="232"/>
      <c r="BI612" s="232"/>
      <c r="BJ612" s="232"/>
      <c r="BK612" s="232" t="str">
        <f t="array" ref="BK612">IF(J612="","",
IF(INDEX(Settings!$H:$H,MATCH(BY$1,Settings!$G:$G,0))=TRUE,
100-100*(J612-MIN(J:J))/(MAX(J:J)-MIN(J:J)),
100*(J612-MIN(J:J))/(MAX(J:J)-MIN(J:J))))</f>
        <v/>
      </c>
      <c r="BL612" s="232" t="str">
        <f t="array" ref="BL612">IF(J612="","",
IF(INDEX(Settings!$H:$H,MATCH(BY$1,Settings!$G:$G,0))=TRUE,
100-100*(J612-MINIFS(J:J,$E:$E,$E612))/(MAXIFS(J:J,$E:$E,$E612)-MINIFS(J:J,$E:$E,$E612)),
100*(J612-MINIFS(J:J,$E:$E,$E612))/(MAXIFS(J:J,$E:$E,$E612)-MINIFS(J:J,$E:$E,$E612))))</f>
        <v/>
      </c>
      <c r="BM612" s="232" t="str">
        <f t="array" ref="BM612">IF(J612="","",
IF(INDEX(Settings!$H:$H,MATCH(BY$1,Settings!$G:$G,0))=TRUE,
100-100*(J612-MINIFS(J:J,$E:$E,$E612,$I:$I,$I612))/(MAXIFS(J:J,$E:$E,$E612,$I:$I,$I612)-MINIFS(J:J,$E:$E,$E612,$I:$I,$I612)),
100*(J612-MINIFS(J:J,$E:$E,$E612,$I:$I,$I612))/(MAXIFS(J:J,$E:$E,$E612,$I:$I,$I612)-MINIFS(J:J,$E:$E,$E612,$I:$I,$I612))))</f>
        <v/>
      </c>
      <c r="BN612" s="231" t="str">
        <f t="array" ref="BN612">IF(J612="","",
IF(INDEX(Settings!$H:$H,MATCH(BY$1,Settings!$G:$G,0))=TRUE,
100-100*PERCENTRANK(J:J,J612),
100*PERCENTRANK(J:J,J612)))</f>
        <v/>
      </c>
      <c r="BO612" s="231" t="str">
        <f>IFERROR(__xludf.DUMMYFUNCTION("IF(J612="""","""",
IF(INDEX(Settings!$H:$H,MATCH(BY$1,Settings!$G:$G,0))=TRUE,
100-100*PERCENTRANK(FILTER(J:J,$E:$E=$E612),J612),
100*PERCENTRANK(FILTER(J:J,$E:$E=$E612),J612)))"),"")</f>
        <v/>
      </c>
      <c r="BP612" s="231" t="str">
        <f>IFERROR(__xludf.DUMMYFUNCTION("IF(J612="""","""",
IF(INDEX(Settings!$H:$H,MATCH(BY$1,Settings!$G:$G,0))=TRUE,
100-100*PERCENTRANK(FILTER(J:J,$E:$E=$E612,$I:$I=$I612),J612),
100*PERCENTRANK(FILTER(J:J,$E:$E=$E612,$I:$I=$I612),J612)))"),"")</f>
        <v/>
      </c>
      <c r="BQ612" s="233" t="str">
        <f t="array" ref="BQ612">IF(J612="","",
IF(INDEX(Settings!$H:$H,MATCH(BY$1,Settings!$G:$G,0))=TRUE,
-1*(J612-AVERAGE(J:J))/STDEV(J:J),
(J612-AVERAGE(J:J))/STDEV(J:J)))</f>
        <v/>
      </c>
      <c r="BR612" s="233" t="str">
        <f>IFERROR(__xludf.DUMMYFUNCTION("IF(J612="""","""",
IF(INDEX(Settings!$H:$H,MATCH(BY$1,Settings!$G:$G,0))=TRUE,
-1*(J612-AVERAGEIFS(J:J,$E:$E,$E612))/STDEV(FILTER(J:J,$E:$E=$E612)),
(J612-AVERAGEIFS(J:J,$E:$E,$E612))/STDEV(FILTER(J:J,$E:$E=$E612))))"),"")</f>
        <v/>
      </c>
      <c r="BS612" s="233"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1"/>
      <c r="BX612" s="231"/>
      <c r="BY612" s="232" t="str">
        <f t="array" ref="BY612">IF(J612="","",
IF(INDEX(Settings!$H:$H,MATCH(BY$1,Settings!$G:$G,0))=TRUE,
100-100*(J612-MINIFS(J:J,$E:$E,$E612))/(MAXIFS(J:J,$E:$E,$E612)-MINIFS(J:J,$E:$E,$E612)),
100*(J612-MINIFS(J:J,$E:$E,$E612))/(MAXIFS(J:J,$E:$E,$E612)-MINIFS(J:J,$E:$E,$E612))))</f>
        <v/>
      </c>
      <c r="BZ612" s="232" t="str">
        <f t="array" ref="BZ612">IF(K612="","",
IF(INDEX(Settings!$H:$H,MATCH(BZ$1,Settings!$G:$G,0))=TRUE,
100-100*(K612-MINIFS(K:K,$E:$E,$E612))/(MAXIFS(K:K,$E:$E,$E612)-MINIFS(K:K,$E:$E,$E612)),
100*(K612-MINIFS(K:K,$E:$E,$E612))/(MAXIFS(K:K,$E:$E,$E612)-MINIFS(K:K,$E:$E,$E612))))</f>
        <v/>
      </c>
      <c r="CA612" s="232" t="str">
        <f t="array" ref="CA612">IF(L612="","",
IF(INDEX(Settings!$H:$H,MATCH(CA$1,Settings!$G:$G,0))=TRUE,
100-100*(L612-MINIFS(L:L,$E:$E,$E612))/(MAXIFS(L:L,$E:$E,$E612)-MINIFS(L:L,$E:$E,$E612)),
100*(L612-MINIFS(L:L,$E:$E,$E612))/(MAXIFS(L:L,$E:$E,$E612)-MINIFS(L:L,$E:$E,$E612))))</f>
        <v/>
      </c>
      <c r="CB612" s="232" t="str">
        <f t="array" ref="CB612">IF(M612="","",
IF(INDEX(Settings!$H:$H,MATCH(CB$1,Settings!$G:$G,0))=TRUE,
100-100*(M612-MINIFS(M:M,$E:$E,$E612))/(MAXIFS(M:M,$E:$E,$E612)-MINIFS(M:M,$E:$E,$E612)),
100*(M612-MINIFS(M:M,$E:$E,$E612))/(MAXIFS(M:M,$E:$E,$E612)-MINIFS(M:M,$E:$E,$E612))))</f>
        <v/>
      </c>
      <c r="CC612" s="232" t="str">
        <f t="array" ref="CC612">IF(N612="","",
IF(INDEX(Settings!$H:$H,MATCH(CC$1,Settings!$G:$G,0))=TRUE,
100-100*(N612-MINIFS(N:N,$E:$E,$E612))/(MAXIFS(N:N,$E:$E,$E612)-MINIFS(N:N,$E:$E,$E612)),
100*(N612-MINIFS(N:N,$E:$E,$E612))/(MAXIFS(N:N,$E:$E,$E612)-MINIFS(N:N,$E:$E,$E612))))</f>
        <v/>
      </c>
      <c r="CD612" s="232" t="str">
        <f t="array" ref="CD612">IF(O612="","",
IF(INDEX(Settings!$H:$H,MATCH(CD$1,Settings!$G:$G,0))=TRUE,
100-100*(O612-MINIFS(O:O,$E:$E,$E612))/(MAXIFS(O:O,$E:$E,$E612)-MINIFS(O:O,$E:$E,$E612)),
100*(O612-MINIFS(O:O,$E:$E,$E612))/(MAXIFS(O:O,$E:$E,$E612)-MINIFS(O:O,$E:$E,$E612))))</f>
        <v/>
      </c>
      <c r="CE612" s="232" t="str">
        <f t="array" ref="CE612">IF(P612="","",
IF(INDEX(Settings!$H:$H,MATCH(CE$1,Settings!$G:$G,0))=TRUE,
100-100*(P612-MINIFS(P:P,$E:$E,$E612))/(MAXIFS(P:P,$E:$E,$E612)-MINIFS(P:P,$E:$E,$E612)),
100*(P612-MINIFS(P:P,$E:$E,$E612))/(MAXIFS(P:P,$E:$E,$E612)-MINIFS(P:P,$E:$E,$E612))))</f>
        <v/>
      </c>
      <c r="CF612" s="232" t="str">
        <f t="array" ref="CF612">IF(Q612="","",
IF(INDEX(Settings!$H:$H,MATCH(CF$1,Settings!$G:$G,0))=TRUE,
100-100*(Q612-MINIFS(Q:Q,$E:$E,$E612))/(MAXIFS(Q:Q,$E:$E,$E612)-MINIFS(Q:Q,$E:$E,$E612)),
100*(Q612-MINIFS(Q:Q,$E:$E,$E612))/(MAXIFS(Q:Q,$E:$E,$E612)-MINIFS(Q:Q,$E:$E,$E612))))</f>
        <v/>
      </c>
      <c r="CG612" s="232" t="str">
        <f t="array" ref="CG612">IF(R612="","",
IF(INDEX(Settings!$H:$H,MATCH(CG$1,Settings!$G:$G,0))=TRUE,
100-100*(R612-MINIFS(R:R,$E:$E,$E612))/(MAXIFS(R:R,$E:$E,$E612)-MINIFS(R:R,$E:$E,$E612)),
100*(R612-MINIFS(R:R,$E:$E,$E612))/(MAXIFS(R:R,$E:$E,$E612)-MINIFS(R:R,$E:$E,$E612))))</f>
        <v/>
      </c>
      <c r="CH612" s="232" t="str">
        <f t="array" ref="CH612">IF(S612="","",
IF(INDEX(Settings!$H:$H,MATCH(CH$1,Settings!$G:$G,0))=TRUE,
100-100*(S612-MINIFS(S:S,$E:$E,$E612))/(MAXIFS(S:S,$E:$E,$E612)-MINIFS(S:S,$E:$E,$E612)),
100*(S612-MINIFS(S:S,$E:$E,$E612))/(MAXIFS(S:S,$E:$E,$E612)-MINIFS(S:S,$E:$E,$E612))))</f>
        <v/>
      </c>
      <c r="CI612" s="232" t="str">
        <f t="array" ref="CI612">IF(T612="","",
IF(INDEX(Settings!$H:$H,MATCH(CI$1,Settings!$G:$G,0))=TRUE,
100-100*(T612-MINIFS(T:T,$E:$E,$E612))/(MAXIFS(T:T,$E:$E,$E612)-MINIFS(T:T,$E:$E,$E612)),
100*(T612-MINIFS(T:T,$E:$E,$E612))/(MAXIFS(T:T,$E:$E,$E612)-MINIFS(T:T,$E:$E,$E612))))</f>
        <v/>
      </c>
      <c r="CJ612" s="232" t="str">
        <f t="array" ref="CJ612">IF(U612="","",
IF(INDEX(Settings!$H:$H,MATCH(CJ$1,Settings!$G:$G,0))=TRUE,
100-100*(U612-MINIFS(U:U,$E:$E,$E612))/(MAXIFS(U:U,$E:$E,$E612)-MINIFS(U:U,$E:$E,$E612)),
100*(U612-MINIFS(U:U,$E:$E,$E612))/(MAXIFS(U:U,$E:$E,$E612)-MINIFS(U:U,$E:$E,$E612))))</f>
        <v/>
      </c>
      <c r="CK612" s="232" t="str">
        <f t="array" ref="CK612">IF(V612="","",
IF(INDEX(Settings!$H:$H,MATCH(CK$1,Settings!$G:$G,0))=TRUE,
100-100*(V612-MINIFS(V:V,$E:$E,$E612))/(MAXIFS(V:V,$E:$E,$E612)-MINIFS(V:V,$E:$E,$E612)),
100*(V612-MINIFS(V:V,$E:$E,$E612))/(MAXIFS(V:V,$E:$E,$E612)-MINIFS(V:V,$E:$E,$E612))))</f>
        <v/>
      </c>
      <c r="CL612" s="232" t="str">
        <f t="array" ref="CL612">IF(W612="","",
IF(INDEX(Settings!$H:$H,MATCH(CL$1,Settings!$G:$G,0))=TRUE,
100-100*(W612-MINIFS(W:W,$E:$E,$E612))/(MAXIFS(W:W,$E:$E,$E612)-MINIFS(W:W,$E:$E,$E612)),
100*(W612-MINIFS(W:W,$E:$E,$E612))/(MAXIFS(W:W,$E:$E,$E612)-MINIFS(W:W,$E:$E,$E612))))</f>
        <v/>
      </c>
      <c r="CM612" s="232" t="str">
        <f t="array" ref="CM612">IF(X612="","",
IF(INDEX(Settings!$H:$H,MATCH(CM$1,Settings!$G:$G,0))=TRUE,
100-100*(X612-MINIFS(X:X,$E:$E,$E612))/(MAXIFS(X:X,$E:$E,$E612)-MINIFS(X:X,$E:$E,$E612)),
100*(X612-MINIFS(X:X,$E:$E,$E612))/(MAXIFS(X:X,$E:$E,$E612)-MINIFS(X:X,$E:$E,$E612))))</f>
        <v/>
      </c>
      <c r="CN612" s="232" t="str">
        <f t="array" ref="CN612">IF(Y612="","",
IF(INDEX(Settings!$H:$H,MATCH(CN$1,Settings!$G:$G,0))=TRUE,
100-100*(Y612-MINIFS(Y:Y,$E:$E,$E612))/(MAXIFS(Y:Y,$E:$E,$E612)-MINIFS(Y:Y,$E:$E,$E612)),
100*(Y612-MINIFS(Y:Y,$E:$E,$E612))/(MAXIFS(Y:Y,$E:$E,$E612)-MINIFS(Y:Y,$E:$E,$E612))))</f>
        <v/>
      </c>
      <c r="CO612" s="232" t="str">
        <f t="array" ref="CO612">IF(Z612="","",
IF(INDEX(Settings!$H:$H,MATCH(CO$1,Settings!$G:$G,0))=TRUE,
100-100*(Z612-MINIFS(Z:Z,$E:$E,$E612))/(MAXIFS(Z:Z,$E:$E,$E612)-MINIFS(Z:Z,$E:$E,$E612)),
100*(Z612-MINIFS(Z:Z,$E:$E,$E612))/(MAXIFS(Z:Z,$E:$E,$E612)-MINIFS(Z:Z,$E:$E,$E612))))</f>
        <v/>
      </c>
      <c r="CP612" s="232" t="str">
        <f t="array" ref="CP612">IF(AA612="","",
IF(INDEX(Settings!$H:$H,MATCH(CP$1,Settings!$G:$G,0))=TRUE,
100-100*(AA612-MINIFS(AA:AA,$E:$E,$E612))/(MAXIFS(AA:AA,$E:$E,$E612)-MINIFS(AA:AA,$E:$E,$E612)),
100*(AA612-MINIFS(AA:AA,$E:$E,$E612))/(MAXIFS(AA:AA,$E:$E,$E612)-MINIFS(AA:AA,$E:$E,$E612))))</f>
        <v/>
      </c>
      <c r="CQ612" s="232" t="str">
        <f t="array" ref="CQ612">IF(AB612="","",
IF(INDEX(Settings!$H:$H,MATCH(CQ$1,Settings!$G:$G,0))=TRUE,
100-100*(AB612-MINIFS(AB:AB,$E:$E,$E612))/(MAXIFS(AB:AB,$E:$E,$E612)-MINIFS(AB:AB,$E:$E,$E612)),
100*(AB612-MINIFS(AB:AB,$E:$E,$E612))/(MAXIFS(AB:AB,$E:$E,$E612)-MINIFS(AB:AB,$E:$E,$E612))))</f>
        <v/>
      </c>
      <c r="CR612" s="232" t="str">
        <f t="array" ref="CR612">IF(AC612="","",
IF(INDEX(Settings!$H:$H,MATCH(CR$1,Settings!$G:$G,0))=TRUE,
100-100*(AC612-MINIFS(AC:AC,$E:$E,$E612))/(MAXIFS(AC:AC,$E:$E,$E612)-MINIFS(AC:AC,$E:$E,$E612)),
100*(AC612-MINIFS(AC:AC,$E:$E,$E612))/(MAXIFS(AC:AC,$E:$E,$E612)-MINIFS(AC:AC,$E:$E,$E612))))</f>
        <v/>
      </c>
      <c r="CS612" s="232" t="str">
        <f t="array" ref="CS612">IF(AD612="","",
IF(INDEX(Settings!$H:$H,MATCH(CS$1,Settings!$G:$G,0))=TRUE,
100-100*(AD612-MINIFS(AD:AD,$E:$E,$E612))/(MAXIFS(AD:AD,$E:$E,$E612)-MINIFS(AD:AD,$E:$E,$E612)),
100*(AD612-MINIFS(AD:AD,$E:$E,$E612))/(MAXIFS(AD:AD,$E:$E,$E612)-MINIFS(AD:AD,$E:$E,$E612))))</f>
        <v/>
      </c>
      <c r="CT612" s="232" t="str">
        <f t="array" ref="CT612">IF(AE612="","",
IF(INDEX(Settings!$H:$H,MATCH(CT$1,Settings!$G:$G,0))=TRUE,
100-100*(AE612-MINIFS(AE:AE,$E:$E,$E612))/(MAXIFS(AE:AE,$E:$E,$E612)-MINIFS(AE:AE,$E:$E,$E612)),
100*(AE612-MINIFS(AE:AE,$E:$E,$E612))/(MAXIFS(AE:AE,$E:$E,$E612)-MINIFS(AE:AE,$E:$E,$E612))))</f>
        <v/>
      </c>
      <c r="CU612" s="232" t="str">
        <f t="array" ref="CU612">IF(AF612="","",
IF(INDEX(Settings!$H:$H,MATCH(CU$1,Settings!$G:$G,0))=TRUE,
100-100*(AF612-MINIFS(AF:AF,$E:$E,$E612))/(MAXIFS(AF:AF,$E:$E,$E612)-MINIFS(AF:AF,$E:$E,$E612)),
100*(AF612-MINIFS(AF:AF,$E:$E,$E612))/(MAXIFS(AF:AF,$E:$E,$E612)-MINIFS(AF:AF,$E:$E,$E612))))</f>
        <v/>
      </c>
      <c r="CV612" s="232" t="str">
        <f t="array" ref="CV612">IF(AG612="","",
IF(INDEX(Settings!$H:$H,MATCH(CV$1,Settings!$G:$G,0))=TRUE,
100-100*(AG612-MINIFS(AG:AG,$E:$E,$E612))/(MAXIFS(AG:AG,$E:$E,$E612)-MINIFS(AG:AG,$E:$E,$E612)),
100*(AG612-MINIFS(AG:AG,$E:$E,$E612))/(MAXIFS(AG:AG,$E:$E,$E612)-MINIFS(AG:AG,$E:$E,$E612))))</f>
        <v/>
      </c>
      <c r="CW612" s="232" t="str">
        <f t="array" ref="CW612">IF(AH612="","",
IF(INDEX(Settings!$H:$H,MATCH(CW$1,Settings!$G:$G,0))=TRUE,
100-100*(AH612-MINIFS(AH:AH,$E:$E,$E612))/(MAXIFS(AH:AH,$E:$E,$E612)-MINIFS(AH:AH,$E:$E,$E612)),
100*(AH612-MINIFS(AH:AH,$E:$E,$E612))/(MAXIFS(AH:AH,$E:$E,$E612)-MINIFS(AH:AH,$E:$E,$E612))))</f>
        <v/>
      </c>
      <c r="CX612" s="232" t="str">
        <f t="array" ref="CX612">IF(AI612="","",
IF(INDEX(Settings!$H:$H,MATCH(CX$1,Settings!$G:$G,0))=TRUE,
100-100*(AI612-MINIFS(AI:AI,$E:$E,$E612))/(MAXIFS(AI:AI,$E:$E,$E612)-MINIFS(AI:AI,$E:$E,$E612)),
100*(AI612-MINIFS(AI:AI,$E:$E,$E612))/(MAXIFS(AI:AI,$E:$E,$E612)-MINIFS(AI:AI,$E:$E,$E612))))</f>
        <v/>
      </c>
      <c r="CY612" s="232" t="str">
        <f t="array" ref="CY612">IF(AJ612="","",
IF(INDEX(Settings!$H:$H,MATCH(CY$1,Settings!$G:$G,0))=TRUE,
100-100*(AJ612-MINIFS(AJ:AJ,$E:$E,$E612))/(MAXIFS(AJ:AJ,$E:$E,$E612)-MINIFS(AJ:AJ,$E:$E,$E612)),
100*(AJ612-MINIFS(AJ:AJ,$E:$E,$E612))/(MAXIFS(AJ:AJ,$E:$E,$E612)-MINIFS(AJ:AJ,$E:$E,$E612))))</f>
        <v/>
      </c>
      <c r="CZ612" s="232" t="str">
        <f t="array" ref="CZ612">IF(AK612="","",
IF(INDEX(Settings!$H:$H,MATCH(CZ$1,Settings!$G:$G,0))=TRUE,
100-100*(AK612-MINIFS(AK:AK,$E:$E,$E612))/(MAXIFS(AK:AK,$E:$E,$E612)-MINIFS(AK:AK,$E:$E,$E612)),
100*(AK612-MINIFS(AK:AK,$E:$E,$E612))/(MAXIFS(AK:AK,$E:$E,$E612)-MINIFS(AK:AK,$E:$E,$E612))))</f>
        <v/>
      </c>
      <c r="DA612" s="232" t="str">
        <f t="array" ref="DA612">IF(AL612="","",
IF(INDEX(Settings!$H:$H,MATCH(DA$1,Settings!$G:$G,0))=TRUE,
100-100*(AL612-MINIFS(AL:AL,$E:$E,$E612))/(MAXIFS(AL:AL,$E:$E,$E612)-MINIFS(AL:AL,$E:$E,$E612)),
100*(AL612-MINIFS(AL:AL,$E:$E,$E612))/(MAXIFS(AL:AL,$E:$E,$E612)-MINIFS(AL:AL,$E:$E,$E612))))</f>
        <v/>
      </c>
      <c r="DB612" s="232" t="str">
        <f t="array" ref="DB612">IF(AM612="","",
IF(INDEX(Settings!$H:$H,MATCH(DB$1,Settings!$G:$G,0))=TRUE,
100-100*(AM612-MINIFS(AM:AM,$E:$E,$E612))/(MAXIFS(AM:AM,$E:$E,$E612)-MINIFS(AM:AM,$E:$E,$E612)),
100*(AM612-MINIFS(AM:AM,$E:$E,$E612))/(MAXIFS(AM:AM,$E:$E,$E612)-MINIFS(AM:AM,$E:$E,$E612))))</f>
        <v/>
      </c>
      <c r="DC612" s="232" t="str">
        <f t="array" ref="DC612">IF(AN612="","",
IF(INDEX(Settings!$H:$H,MATCH(DC$1,Settings!$G:$G,0))=TRUE,
100-100*(AN612-MINIFS(AN:AN,$E:$E,$E612))/(MAXIFS(AN:AN,$E:$E,$E612)-MINIFS(AN:AN,$E:$E,$E612)),
100*(AN612-MINIFS(AN:AN,$E:$E,$E612))/(MAXIFS(AN:AN,$E:$E,$E612)-MINIFS(AN:AN,$E:$E,$E612))))</f>
        <v/>
      </c>
      <c r="DD612" s="232" t="str">
        <f t="array" ref="DD612">IF(AO612="","",
IF(INDEX(Settings!$H:$H,MATCH(DD$1,Settings!$G:$G,0))=TRUE,
100-100*(AO612-MINIFS(AO:AO,$E:$E,$E612))/(MAXIFS(AO:AO,$E:$E,$E612)-MINIFS(AO:AO,$E:$E,$E612)),
100*(AO612-MINIFS(AO:AO,$E:$E,$E612))/(MAXIFS(AO:AO,$E:$E,$E612)-MINIFS(AO:AO,$E:$E,$E612))))</f>
        <v/>
      </c>
      <c r="DE612" s="232" t="str">
        <f t="array" ref="DE612">IF(AP612="","",
IF(INDEX(Settings!$H:$H,MATCH(DE$1,Settings!$G:$G,0))=TRUE,
100-100*(AP612-MINIFS(AP:AP,$E:$E,$E612))/(MAXIFS(AP:AP,$E:$E,$E612)-MINIFS(AP:AP,$E:$E,$E612)),
100*(AP612-MINIFS(AP:AP,$E:$E,$E612))/(MAXIFS(AP:AP,$E:$E,$E612)-MINIFS(AP:AP,$E:$E,$E612))))</f>
        <v/>
      </c>
      <c r="DF612" s="232" t="str">
        <f t="array" ref="DF612">IF(AQ612="","",
IF(INDEX(Settings!$H:$H,MATCH(DF$1,Settings!$G:$G,0))=TRUE,
100-100*(AQ612-MINIFS(AQ:AQ,$E:$E,$E612))/(MAXIFS(AQ:AQ,$E:$E,$E612)-MINIFS(AQ:AQ,$E:$E,$E612)),
100*(AQ612-MINIFS(AQ:AQ,$E:$E,$E612))/(MAXIFS(AQ:AQ,$E:$E,$E612)-MINIFS(AQ:AQ,$E:$E,$E612))))</f>
        <v/>
      </c>
      <c r="DG612" s="232" t="str">
        <f t="array" ref="DG612">IF(AR612="","",
IF(INDEX(Settings!$H:$H,MATCH(DG$1,Settings!$G:$G,0))=TRUE,
100-100*(AR612-MINIFS(AR:AR,$E:$E,$E612))/(MAXIFS(AR:AR,$E:$E,$E612)-MINIFS(AR:AR,$E:$E,$E612)),
100*(AR612-MINIFS(AR:AR,$E:$E,$E612))/(MAXIFS(AR:AR,$E:$E,$E612)-MINIFS(AR:AR,$E:$E,$E612))))</f>
        <v/>
      </c>
      <c r="DH612" s="232" t="str">
        <f t="array" ref="DH612">IF(AS612="","",
IF(INDEX(Settings!$H:$H,MATCH(DH$1,Settings!$G:$G,0))=TRUE,
100-100*(AS612-MINIFS(AS:AS,$E:$E,$E612))/(MAXIFS(AS:AS,$E:$E,$E612)-MINIFS(AS:AS,$E:$E,$E612)),
100*(AS612-MINIFS(AS:AS,$E:$E,$E612))/(MAXIFS(AS:AS,$E:$E,$E612)-MINIFS(AS:AS,$E:$E,$E612))))</f>
        <v/>
      </c>
      <c r="DI612" s="232" t="str">
        <f t="array" ref="DI612">IF(AT612="","",
IF(INDEX(Settings!$H:$H,MATCH(DI$1,Settings!$G:$G,0))=TRUE,
100-100*(AT612-MINIFS(AT:AT,$E:$E,$E612))/(MAXIFS(AT:AT,$E:$E,$E612)-MINIFS(AT:AT,$E:$E,$E612)),
100*(AT612-MINIFS(AT:AT,$E:$E,$E612))/(MAXIFS(AT:AT,$E:$E,$E612)-MINIFS(AT:AT,$E:$E,$E612))))</f>
        <v/>
      </c>
      <c r="DJ612" s="232" t="str">
        <f t="array" ref="DJ612">IF(AU612="","",
IF(INDEX(Settings!$H:$H,MATCH(DJ$1,Settings!$G:$G,0))=TRUE,
100-100*(AU612-MINIFS(AU:AU,$E:$E,$E612))/(MAXIFS(AU:AU,$E:$E,$E612)-MINIFS(AU:AU,$E:$E,$E612)),
100*(AU612-MINIFS(AU:AU,$E:$E,$E612))/(MAXIFS(AU:AU,$E:$E,$E612)-MINIFS(AU:AU,$E:$E,$E612))))</f>
        <v/>
      </c>
      <c r="DK612" s="232" t="str">
        <f t="array" ref="DK612">IF(AV612="","",
IF(INDEX(Settings!$H:$H,MATCH(DK$1,Settings!$G:$G,0))=TRUE,
100-100*(AV612-MINIFS(AV:AV,$E:$E,$E612))/(MAXIFS(AV:AV,$E:$E,$E612)-MINIFS(AV:AV,$E:$E,$E612)),
100*(AV612-MINIFS(AV:AV,$E:$E,$E612))/(MAXIFS(AV:AV,$E:$E,$E612)-MINIFS(AV:AV,$E:$E,$E612))))</f>
        <v/>
      </c>
      <c r="DL612" s="232" t="str">
        <f t="array" ref="DL612">IF(AW612="","",
IF(INDEX(Settings!$H:$H,MATCH(DL$1,Settings!$G:$G,0))=TRUE,
100-100*(AW612-MINIFS(AW:AW,$E:$E,$E612))/(MAXIFS(AW:AW,$E:$E,$E612)-MINIFS(AW:AW,$E:$E,$E612)),
100*(AW612-MINIFS(AW:AW,$E:$E,$E612))/(MAXIFS(AW:AW,$E:$E,$E612)-MINIFS(AW:AW,$E:$E,$E612))))</f>
        <v/>
      </c>
      <c r="DM612" s="232" t="str">
        <f t="array" ref="DM612">IF(AX612="","",
IF(INDEX(Settings!$H:$H,MATCH(DM$1,Settings!$G:$G,0))=TRUE,
100-100*(AX612-MINIFS(AX:AX,$E:$E,$E612))/(MAXIFS(AX:AX,$E:$E,$E612)-MINIFS(AX:AX,$E:$E,$E612)),
100*(AX612-MINIFS(AX:AX,$E:$E,$E612))/(MAXIFS(AX:AX,$E:$E,$E612)-MINIFS(AX:AX,$E:$E,$E612))))</f>
        <v/>
      </c>
      <c r="DN612" s="232" t="str">
        <f t="array" ref="DN612">IF(AY612="","",
IF(INDEX(Settings!$H:$H,MATCH(DN$1,Settings!$G:$G,0))=TRUE,
100-100*(AY612-MINIFS(AY:AY,$E:$E,$E612))/(MAXIFS(AY:AY,$E:$E,$E612)-MINIFS(AY:AY,$E:$E,$E612)),
100*(AY612-MINIFS(AY:AY,$E:$E,$E612))/(MAXIFS(AY:AY,$E:$E,$E612)-MINIFS(AY:AY,$E:$E,$E612))))</f>
        <v/>
      </c>
      <c r="DO612" s="232" t="str">
        <f t="array" ref="DO612">IF(AZ612="","",
IF(INDEX(Settings!$H:$H,MATCH(DO$1,Settings!$G:$G,0))=TRUE,
100-100*(AZ612-MINIFS(AZ:AZ,$E:$E,$E612))/(MAXIFS(AZ:AZ,$E:$E,$E612)-MINIFS(AZ:AZ,$E:$E,$E612)),
100*(AZ612-MINIFS(AZ:AZ,$E:$E,$E612))/(MAXIFS(AZ:AZ,$E:$E,$E612)-MINIFS(AZ:AZ,$E:$E,$E612))))</f>
        <v/>
      </c>
      <c r="DP612" s="232" t="str">
        <f t="array" ref="DP612">IF(BA612="","",
IF(INDEX(Settings!$H:$H,MATCH(DP$1,Settings!$G:$G,0))=TRUE,
100-100*(BA612-MINIFS(BA:BA,$E:$E,$E612))/(MAXIFS(BA:BA,$E:$E,$E612)-MINIFS(BA:BA,$E:$E,$E612)),
100*(BA612-MINIFS(BA:BA,$E:$E,$E612))/(MAXIFS(BA:BA,$E:$E,$E612)-MINIFS(BA:BA,$E:$E,$E612))))</f>
        <v/>
      </c>
      <c r="DQ612" s="232" t="str">
        <f t="array" ref="DQ612">IF(BB612="","",
IF(INDEX(Settings!$H:$H,MATCH(DQ$1,Settings!$G:$G,0))=TRUE,
100-100*(BB612-MINIFS(BB:BB,$E:$E,$E612))/(MAXIFS(BB:BB,$E:$E,$E612)-MINIFS(BB:BB,$E:$E,$E612)),
100*(BB612-MINIFS(BB:BB,$E:$E,$E612))/(MAXIFS(BB:BB,$E:$E,$E612)-MINIFS(BB:BB,$E:$E,$E612))))</f>
        <v/>
      </c>
      <c r="DR612" s="232" t="str">
        <f t="array" ref="DR612">IF(BC612="","",
IF(INDEX(Settings!$H:$H,MATCH(DR$1,Settings!$G:$G,0))=TRUE,
100-100*(BC612-MINIFS(BC:BC,$E:$E,$E612))/(MAXIFS(BC:BC,$E:$E,$E612)-MINIFS(BC:BC,$E:$E,$E612)),
100*(BC612-MINIFS(BC:BC,$E:$E,$E612))/(MAXIFS(BC:BC,$E:$E,$E612)-MINIFS(BC:BC,$E:$E,$E612))))</f>
        <v/>
      </c>
      <c r="DS612" s="232" t="str">
        <f t="array" ref="DS612">IF(BD612="","",
IF(INDEX(Settings!$H:$H,MATCH(DS$1,Settings!$G:$G,0))=TRUE,
100-100*(BD612-MINIFS(BD:BD,$E:$E,$E612))/(MAXIFS(BD:BD,$E:$E,$E612)-MINIFS(BD:BD,$E:$E,$E612)),
100*(BD612-MINIFS(BD:BD,$E:$E,$E612))/(MAXIFS(BD:BD,$E:$E,$E612)-MINIFS(BD:BD,$E:$E,$E612))))</f>
        <v/>
      </c>
      <c r="DT612" s="232" t="str">
        <f t="array" ref="DT612">IF(BE612="","",
IF(INDEX(Settings!$H:$H,MATCH(DT$1,Settings!$G:$G,0))=TRUE,
100-100*(BE612-MINIFS(BE:BE,$E:$E,$E612))/(MAXIFS(BE:BE,$E:$E,$E612)-MINIFS(BE:BE,$E:$E,$E612)),
100*(BE612-MINIFS(BE:BE,$E:$E,$E612))/(MAXIFS(BE:BE,$E:$E,$E612)-MINIFS(BE:BE,$E:$E,$E612))))</f>
        <v/>
      </c>
      <c r="DU612" s="232" t="str">
        <f t="array" ref="DU612">IF(BF612="","",
IF(INDEX(Settings!$H:$H,MATCH(DU$1,Settings!$G:$G,0))=TRUE,
100-100*(BF612-MINIFS(BF:BF,$E:$E,$E612))/(MAXIFS(BF:BF,$E:$E,$E612)-MINIFS(BF:BF,$E:$E,$E612)),
100*(BF612-MINIFS(BF:BF,$E:$E,$E612))/(MAXIFS(BF:BF,$E:$E,$E612)-MINIFS(BF:BF,$E:$E,$E612))))</f>
        <v/>
      </c>
      <c r="DV612" s="232" t="str">
        <f t="array" ref="DV612">IF(BG612="","",
IF(INDEX(Settings!$H:$H,MATCH(DV$1,Settings!$G:$G,0))=TRUE,
100-100*(BG612-MINIFS(BG:BG,$E:$E,$E612))/(MAXIFS(BG:BG,$E:$E,$E612)-MINIFS(BG:BG,$E:$E,$E612)),
100*(BG612-MINIFS(BG:BG,$E:$E,$E612))/(MAXIFS(BG:BG,$E:$E,$E612)-MINIFS(BG:BG,$E:$E,$E612))))</f>
        <v/>
      </c>
      <c r="DW612" s="232" t="str">
        <f t="array" ref="DW612">IF(BH612="","",
IF(INDEX(Settings!$H:$H,MATCH(DW$1,Settings!$G:$G,0))=TRUE,
100-100*(BH612-MINIFS(BH:BH,$E:$E,$E612))/(MAXIFS(BH:BH,$E:$E,$E612)-MINIFS(BH:BH,$E:$E,$E612)),
100*(BH612-MINIFS(BH:BH,$E:$E,$E612))/(MAXIFS(BH:BH,$E:$E,$E612)-MINIFS(BH:BH,$E:$E,$E612))))</f>
        <v/>
      </c>
      <c r="DX612" s="232" t="str">
        <f t="array" ref="DX612">IF(BI612="","",
IF(INDEX(Settings!$H:$H,MATCH(DX$1,Settings!$G:$G,0))=TRUE,
100-100*(BI612-MINIFS(BI:BI,$E:$E,$E612))/(MAXIFS(BI:BI,$E:$E,$E612)-MINIFS(BI:BI,$E:$E,$E612)),
100*(BI612-MINIFS(BI:BI,$E:$E,$E612))/(MAXIFS(BI:BI,$E:$E,$E612)-MINIFS(BI:BI,$E:$E,$E612))))</f>
        <v/>
      </c>
      <c r="DY612" s="232" t="str">
        <f t="array" ref="DY612">IF(BJ612="","",
IF(INDEX(Settings!$H:$H,MATCH(DY$1,Settings!$G:$G,0))=TRUE,
100-100*(BJ612-MINIFS(BJ:BJ,$E:$E,$E612))/(MAXIFS(BJ:BJ,$E:$E,$E612)-MINIFS(BJ:BJ,$E:$E,$E612)),
100*(BJ612-MINIFS(BJ:BJ,$E:$E,$E612))/(MAXIFS(BJ:BJ,$E:$E,$E612)-MINIFS(BJ:BJ,$E:$E,$E612))))</f>
        <v/>
      </c>
      <c r="DZ612" s="234"/>
      <c r="EA612" s="234"/>
      <c r="EB612" s="234" t="str">
        <f t="shared" si="8"/>
        <v/>
      </c>
      <c r="EC612" s="234" t="str">
        <f t="shared" si="9"/>
        <v/>
      </c>
      <c r="ED612" s="234" t="str">
        <f t="shared" si="10"/>
        <v/>
      </c>
      <c r="EE612" s="234" t="str">
        <f t="shared" si="11"/>
        <v/>
      </c>
      <c r="EF612" s="234" t="str">
        <f t="shared" si="12"/>
        <v/>
      </c>
      <c r="EG612" s="234" t="str">
        <f t="shared" si="13"/>
        <v/>
      </c>
      <c r="EH612" s="234"/>
      <c r="EI612" s="234"/>
      <c r="EJ612" s="234"/>
      <c r="EK612" s="234"/>
      <c r="EL612" s="234"/>
      <c r="EM612" s="234"/>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3" t="str">
        <f t="shared" si="14"/>
        <v/>
      </c>
      <c r="N613" s="49"/>
      <c r="O613" s="49"/>
      <c r="P613" s="49"/>
      <c r="Q613" s="49"/>
      <c r="R613" s="49"/>
      <c r="S613" s="222" t="str">
        <f>IFERROR(VLOOKUP(AF613, 'YOYO IR Scores'!A:C, 3, FALSE), "")
</f>
        <v/>
      </c>
      <c r="T613" s="49"/>
      <c r="U613" s="49"/>
      <c r="V613" s="49"/>
      <c r="W613" s="49"/>
      <c r="X613" s="224" t="str">
        <f t="shared" si="4"/>
        <v/>
      </c>
      <c r="Y613" s="225" t="str">
        <f t="shared" si="5"/>
        <v/>
      </c>
      <c r="Z613" s="225" t="str">
        <f t="shared" si="6"/>
        <v/>
      </c>
      <c r="AA613" s="224" t="str">
        <f t="shared" si="7"/>
        <v/>
      </c>
      <c r="AB613" s="223"/>
      <c r="AC613" s="223"/>
      <c r="AD613" s="223"/>
      <c r="AE613" s="223" t="str">
        <f>IFERROR(VLOOKUP(AF613, 'YOYO IR Scores'!A:C, 2, FALSE), "")</f>
        <v/>
      </c>
      <c r="AF613" s="223"/>
      <c r="AG613" s="223"/>
      <c r="AH613" s="223"/>
      <c r="AI613" s="223"/>
      <c r="AJ613" s="223"/>
      <c r="AK613" s="223"/>
      <c r="AL613" s="223"/>
      <c r="AM613" s="223"/>
      <c r="AN613" s="223"/>
      <c r="AO613" s="223"/>
      <c r="AP613" s="223"/>
      <c r="AQ613" s="223"/>
      <c r="AR613" s="223"/>
      <c r="AS613" s="223"/>
      <c r="AT613" s="223"/>
      <c r="AU613" s="223"/>
      <c r="AV613" s="223"/>
      <c r="AW613" s="223"/>
      <c r="AX613" s="223"/>
      <c r="AY613" s="223"/>
      <c r="AZ613" s="223"/>
      <c r="BA613" s="223"/>
      <c r="BB613" s="223"/>
      <c r="BC613" s="223"/>
      <c r="BD613" s="223"/>
      <c r="BE613" s="223"/>
      <c r="BF613" s="223"/>
      <c r="BG613" s="223"/>
      <c r="BH613" s="223"/>
      <c r="BI613" s="223"/>
      <c r="BJ613" s="223"/>
      <c r="BK613" s="223" t="str">
        <f t="array" ref="BK613">IF(J613="","",
IF(INDEX(Settings!$H:$H,MATCH(BY$1,Settings!$G:$G,0))=TRUE,
100-100*(J613-MIN(J:J))/(MAX(J:J)-MIN(J:J)),
100*(J613-MIN(J:J))/(MAX(J:J)-MIN(J:J))))</f>
        <v/>
      </c>
      <c r="BL613" s="223" t="str">
        <f t="array" ref="BL613">IF(J613="","",
IF(INDEX(Settings!$H:$H,MATCH(BY$1,Settings!$G:$G,0))=TRUE,
100-100*(J613-MINIFS(J:J,$E:$E,$E613))/(MAXIFS(J:J,$E:$E,$E613)-MINIFS(J:J,$E:$E,$E613)),
100*(J613-MINIFS(J:J,$E:$E,$E613))/(MAXIFS(J:J,$E:$E,$E613)-MINIFS(J:J,$E:$E,$E613))))</f>
        <v/>
      </c>
      <c r="BM613" s="223"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4" t="str">
        <f t="array" ref="BQ613">IF(J613="","",
IF(INDEX(Settings!$H:$H,MATCH(BY$1,Settings!$G:$G,0))=TRUE,
-1*(J613-AVERAGE(J:J))/STDEV(J:J),
(J613-AVERAGE(J:J))/STDEV(J:J)))</f>
        <v/>
      </c>
      <c r="BR613" s="224" t="str">
        <f>IFERROR(__xludf.DUMMYFUNCTION("IF(J613="""","""",
IF(INDEX(Settings!$H:$H,MATCH(BY$1,Settings!$G:$G,0))=TRUE,
-1*(J613-AVERAGEIFS(J:J,$E:$E,$E613))/STDEV(FILTER(J:J,$E:$E=$E613)),
(J613-AVERAGEIFS(J:J,$E:$E,$E613))/STDEV(FILTER(J:J,$E:$E=$E613))))"),"")</f>
        <v/>
      </c>
      <c r="BS613" s="224"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3" t="str">
        <f t="array" ref="BY613">IF(J613="","",
IF(INDEX(Settings!$H:$H,MATCH(BY$1,Settings!$G:$G,0))=TRUE,
100-100*(J613-MINIFS(J:J,$E:$E,$E613))/(MAXIFS(J:J,$E:$E,$E613)-MINIFS(J:J,$E:$E,$E613)),
100*(J613-MINIFS(J:J,$E:$E,$E613))/(MAXIFS(J:J,$E:$E,$E613)-MINIFS(J:J,$E:$E,$E613))))</f>
        <v/>
      </c>
      <c r="BZ613" s="223" t="str">
        <f t="array" ref="BZ613">IF(K613="","",
IF(INDEX(Settings!$H:$H,MATCH(BZ$1,Settings!$G:$G,0))=TRUE,
100-100*(K613-MINIFS(K:K,$E:$E,$E613))/(MAXIFS(K:K,$E:$E,$E613)-MINIFS(K:K,$E:$E,$E613)),
100*(K613-MINIFS(K:K,$E:$E,$E613))/(MAXIFS(K:K,$E:$E,$E613)-MINIFS(K:K,$E:$E,$E613))))</f>
        <v/>
      </c>
      <c r="CA613" s="223" t="str">
        <f t="array" ref="CA613">IF(L613="","",
IF(INDEX(Settings!$H:$H,MATCH(CA$1,Settings!$G:$G,0))=TRUE,
100-100*(L613-MINIFS(L:L,$E:$E,$E613))/(MAXIFS(L:L,$E:$E,$E613)-MINIFS(L:L,$E:$E,$E613)),
100*(L613-MINIFS(L:L,$E:$E,$E613))/(MAXIFS(L:L,$E:$E,$E613)-MINIFS(L:L,$E:$E,$E613))))</f>
        <v/>
      </c>
      <c r="CB613" s="223" t="str">
        <f t="array" ref="CB613">IF(M613="","",
IF(INDEX(Settings!$H:$H,MATCH(CB$1,Settings!$G:$G,0))=TRUE,
100-100*(M613-MINIFS(M:M,$E:$E,$E613))/(MAXIFS(M:M,$E:$E,$E613)-MINIFS(M:M,$E:$E,$E613)),
100*(M613-MINIFS(M:M,$E:$E,$E613))/(MAXIFS(M:M,$E:$E,$E613)-MINIFS(M:M,$E:$E,$E613))))</f>
        <v/>
      </c>
      <c r="CC613" s="223" t="str">
        <f t="array" ref="CC613">IF(N613="","",
IF(INDEX(Settings!$H:$H,MATCH(CC$1,Settings!$G:$G,0))=TRUE,
100-100*(N613-MINIFS(N:N,$E:$E,$E613))/(MAXIFS(N:N,$E:$E,$E613)-MINIFS(N:N,$E:$E,$E613)),
100*(N613-MINIFS(N:N,$E:$E,$E613))/(MAXIFS(N:N,$E:$E,$E613)-MINIFS(N:N,$E:$E,$E613))))</f>
        <v/>
      </c>
      <c r="CD613" s="223" t="str">
        <f t="array" ref="CD613">IF(O613="","",
IF(INDEX(Settings!$H:$H,MATCH(CD$1,Settings!$G:$G,0))=TRUE,
100-100*(O613-MINIFS(O:O,$E:$E,$E613))/(MAXIFS(O:O,$E:$E,$E613)-MINIFS(O:O,$E:$E,$E613)),
100*(O613-MINIFS(O:O,$E:$E,$E613))/(MAXIFS(O:O,$E:$E,$E613)-MINIFS(O:O,$E:$E,$E613))))</f>
        <v/>
      </c>
      <c r="CE613" s="223" t="str">
        <f t="array" ref="CE613">IF(P613="","",
IF(INDEX(Settings!$H:$H,MATCH(CE$1,Settings!$G:$G,0))=TRUE,
100-100*(P613-MINIFS(P:P,$E:$E,$E613))/(MAXIFS(P:P,$E:$E,$E613)-MINIFS(P:P,$E:$E,$E613)),
100*(P613-MINIFS(P:P,$E:$E,$E613))/(MAXIFS(P:P,$E:$E,$E613)-MINIFS(P:P,$E:$E,$E613))))</f>
        <v/>
      </c>
      <c r="CF613" s="223" t="str">
        <f t="array" ref="CF613">IF(Q613="","",
IF(INDEX(Settings!$H:$H,MATCH(CF$1,Settings!$G:$G,0))=TRUE,
100-100*(Q613-MINIFS(Q:Q,$E:$E,$E613))/(MAXIFS(Q:Q,$E:$E,$E613)-MINIFS(Q:Q,$E:$E,$E613)),
100*(Q613-MINIFS(Q:Q,$E:$E,$E613))/(MAXIFS(Q:Q,$E:$E,$E613)-MINIFS(Q:Q,$E:$E,$E613))))</f>
        <v/>
      </c>
      <c r="CG613" s="223" t="str">
        <f t="array" ref="CG613">IF(R613="","",
IF(INDEX(Settings!$H:$H,MATCH(CG$1,Settings!$G:$G,0))=TRUE,
100-100*(R613-MINIFS(R:R,$E:$E,$E613))/(MAXIFS(R:R,$E:$E,$E613)-MINIFS(R:R,$E:$E,$E613)),
100*(R613-MINIFS(R:R,$E:$E,$E613))/(MAXIFS(R:R,$E:$E,$E613)-MINIFS(R:R,$E:$E,$E613))))</f>
        <v/>
      </c>
      <c r="CH613" s="223" t="str">
        <f t="array" ref="CH613">IF(S613="","",
IF(INDEX(Settings!$H:$H,MATCH(CH$1,Settings!$G:$G,0))=TRUE,
100-100*(S613-MINIFS(S:S,$E:$E,$E613))/(MAXIFS(S:S,$E:$E,$E613)-MINIFS(S:S,$E:$E,$E613)),
100*(S613-MINIFS(S:S,$E:$E,$E613))/(MAXIFS(S:S,$E:$E,$E613)-MINIFS(S:S,$E:$E,$E613))))</f>
        <v/>
      </c>
      <c r="CI613" s="223" t="str">
        <f t="array" ref="CI613">IF(T613="","",
IF(INDEX(Settings!$H:$H,MATCH(CI$1,Settings!$G:$G,0))=TRUE,
100-100*(T613-MINIFS(T:T,$E:$E,$E613))/(MAXIFS(T:T,$E:$E,$E613)-MINIFS(T:T,$E:$E,$E613)),
100*(T613-MINIFS(T:T,$E:$E,$E613))/(MAXIFS(T:T,$E:$E,$E613)-MINIFS(T:T,$E:$E,$E613))))</f>
        <v/>
      </c>
      <c r="CJ613" s="223" t="str">
        <f t="array" ref="CJ613">IF(U613="","",
IF(INDEX(Settings!$H:$H,MATCH(CJ$1,Settings!$G:$G,0))=TRUE,
100-100*(U613-MINIFS(U:U,$E:$E,$E613))/(MAXIFS(U:U,$E:$E,$E613)-MINIFS(U:U,$E:$E,$E613)),
100*(U613-MINIFS(U:U,$E:$E,$E613))/(MAXIFS(U:U,$E:$E,$E613)-MINIFS(U:U,$E:$E,$E613))))</f>
        <v/>
      </c>
      <c r="CK613" s="223" t="str">
        <f t="array" ref="CK613">IF(V613="","",
IF(INDEX(Settings!$H:$H,MATCH(CK$1,Settings!$G:$G,0))=TRUE,
100-100*(V613-MINIFS(V:V,$E:$E,$E613))/(MAXIFS(V:V,$E:$E,$E613)-MINIFS(V:V,$E:$E,$E613)),
100*(V613-MINIFS(V:V,$E:$E,$E613))/(MAXIFS(V:V,$E:$E,$E613)-MINIFS(V:V,$E:$E,$E613))))</f>
        <v/>
      </c>
      <c r="CL613" s="223" t="str">
        <f t="array" ref="CL613">IF(W613="","",
IF(INDEX(Settings!$H:$H,MATCH(CL$1,Settings!$G:$G,0))=TRUE,
100-100*(W613-MINIFS(W:W,$E:$E,$E613))/(MAXIFS(W:W,$E:$E,$E613)-MINIFS(W:W,$E:$E,$E613)),
100*(W613-MINIFS(W:W,$E:$E,$E613))/(MAXIFS(W:W,$E:$E,$E613)-MINIFS(W:W,$E:$E,$E613))))</f>
        <v/>
      </c>
      <c r="CM613" s="223" t="str">
        <f t="array" ref="CM613">IF(X613="","",
IF(INDEX(Settings!$H:$H,MATCH(CM$1,Settings!$G:$G,0))=TRUE,
100-100*(X613-MINIFS(X:X,$E:$E,$E613))/(MAXIFS(X:X,$E:$E,$E613)-MINIFS(X:X,$E:$E,$E613)),
100*(X613-MINIFS(X:X,$E:$E,$E613))/(MAXIFS(X:X,$E:$E,$E613)-MINIFS(X:X,$E:$E,$E613))))</f>
        <v/>
      </c>
      <c r="CN613" s="223" t="str">
        <f t="array" ref="CN613">IF(Y613="","",
IF(INDEX(Settings!$H:$H,MATCH(CN$1,Settings!$G:$G,0))=TRUE,
100-100*(Y613-MINIFS(Y:Y,$E:$E,$E613))/(MAXIFS(Y:Y,$E:$E,$E613)-MINIFS(Y:Y,$E:$E,$E613)),
100*(Y613-MINIFS(Y:Y,$E:$E,$E613))/(MAXIFS(Y:Y,$E:$E,$E613)-MINIFS(Y:Y,$E:$E,$E613))))</f>
        <v/>
      </c>
      <c r="CO613" s="223" t="str">
        <f t="array" ref="CO613">IF(Z613="","",
IF(INDEX(Settings!$H:$H,MATCH(CO$1,Settings!$G:$G,0))=TRUE,
100-100*(Z613-MINIFS(Z:Z,$E:$E,$E613))/(MAXIFS(Z:Z,$E:$E,$E613)-MINIFS(Z:Z,$E:$E,$E613)),
100*(Z613-MINIFS(Z:Z,$E:$E,$E613))/(MAXIFS(Z:Z,$E:$E,$E613)-MINIFS(Z:Z,$E:$E,$E613))))</f>
        <v/>
      </c>
      <c r="CP613" s="223" t="str">
        <f t="array" ref="CP613">IF(AA613="","",
IF(INDEX(Settings!$H:$H,MATCH(CP$1,Settings!$G:$G,0))=TRUE,
100-100*(AA613-MINIFS(AA:AA,$E:$E,$E613))/(MAXIFS(AA:AA,$E:$E,$E613)-MINIFS(AA:AA,$E:$E,$E613)),
100*(AA613-MINIFS(AA:AA,$E:$E,$E613))/(MAXIFS(AA:AA,$E:$E,$E613)-MINIFS(AA:AA,$E:$E,$E613))))</f>
        <v/>
      </c>
      <c r="CQ613" s="223" t="str">
        <f t="array" ref="CQ613">IF(AB613="","",
IF(INDEX(Settings!$H:$H,MATCH(CQ$1,Settings!$G:$G,0))=TRUE,
100-100*(AB613-MINIFS(AB:AB,$E:$E,$E613))/(MAXIFS(AB:AB,$E:$E,$E613)-MINIFS(AB:AB,$E:$E,$E613)),
100*(AB613-MINIFS(AB:AB,$E:$E,$E613))/(MAXIFS(AB:AB,$E:$E,$E613)-MINIFS(AB:AB,$E:$E,$E613))))</f>
        <v/>
      </c>
      <c r="CR613" s="223" t="str">
        <f t="array" ref="CR613">IF(AC613="","",
IF(INDEX(Settings!$H:$H,MATCH(CR$1,Settings!$G:$G,0))=TRUE,
100-100*(AC613-MINIFS(AC:AC,$E:$E,$E613))/(MAXIFS(AC:AC,$E:$E,$E613)-MINIFS(AC:AC,$E:$E,$E613)),
100*(AC613-MINIFS(AC:AC,$E:$E,$E613))/(MAXIFS(AC:AC,$E:$E,$E613)-MINIFS(AC:AC,$E:$E,$E613))))</f>
        <v/>
      </c>
      <c r="CS613" s="223" t="str">
        <f t="array" ref="CS613">IF(AD613="","",
IF(INDEX(Settings!$H:$H,MATCH(CS$1,Settings!$G:$G,0))=TRUE,
100-100*(AD613-MINIFS(AD:AD,$E:$E,$E613))/(MAXIFS(AD:AD,$E:$E,$E613)-MINIFS(AD:AD,$E:$E,$E613)),
100*(AD613-MINIFS(AD:AD,$E:$E,$E613))/(MAXIFS(AD:AD,$E:$E,$E613)-MINIFS(AD:AD,$E:$E,$E613))))</f>
        <v/>
      </c>
      <c r="CT613" s="223" t="str">
        <f t="array" ref="CT613">IF(AE613="","",
IF(INDEX(Settings!$H:$H,MATCH(CT$1,Settings!$G:$G,0))=TRUE,
100-100*(AE613-MINIFS(AE:AE,$E:$E,$E613))/(MAXIFS(AE:AE,$E:$E,$E613)-MINIFS(AE:AE,$E:$E,$E613)),
100*(AE613-MINIFS(AE:AE,$E:$E,$E613))/(MAXIFS(AE:AE,$E:$E,$E613)-MINIFS(AE:AE,$E:$E,$E613))))</f>
        <v/>
      </c>
      <c r="CU613" s="223" t="str">
        <f t="array" ref="CU613">IF(AF613="","",
IF(INDEX(Settings!$H:$H,MATCH(CU$1,Settings!$G:$G,0))=TRUE,
100-100*(AF613-MINIFS(AF:AF,$E:$E,$E613))/(MAXIFS(AF:AF,$E:$E,$E613)-MINIFS(AF:AF,$E:$E,$E613)),
100*(AF613-MINIFS(AF:AF,$E:$E,$E613))/(MAXIFS(AF:AF,$E:$E,$E613)-MINIFS(AF:AF,$E:$E,$E613))))</f>
        <v/>
      </c>
      <c r="CV613" s="223" t="str">
        <f t="array" ref="CV613">IF(AG613="","",
IF(INDEX(Settings!$H:$H,MATCH(CV$1,Settings!$G:$G,0))=TRUE,
100-100*(AG613-MINIFS(AG:AG,$E:$E,$E613))/(MAXIFS(AG:AG,$E:$E,$E613)-MINIFS(AG:AG,$E:$E,$E613)),
100*(AG613-MINIFS(AG:AG,$E:$E,$E613))/(MAXIFS(AG:AG,$E:$E,$E613)-MINIFS(AG:AG,$E:$E,$E613))))</f>
        <v/>
      </c>
      <c r="CW613" s="223" t="str">
        <f t="array" ref="CW613">IF(AH613="","",
IF(INDEX(Settings!$H:$H,MATCH(CW$1,Settings!$G:$G,0))=TRUE,
100-100*(AH613-MINIFS(AH:AH,$E:$E,$E613))/(MAXIFS(AH:AH,$E:$E,$E613)-MINIFS(AH:AH,$E:$E,$E613)),
100*(AH613-MINIFS(AH:AH,$E:$E,$E613))/(MAXIFS(AH:AH,$E:$E,$E613)-MINIFS(AH:AH,$E:$E,$E613))))</f>
        <v/>
      </c>
      <c r="CX613" s="223" t="str">
        <f t="array" ref="CX613">IF(AI613="","",
IF(INDEX(Settings!$H:$H,MATCH(CX$1,Settings!$G:$G,0))=TRUE,
100-100*(AI613-MINIFS(AI:AI,$E:$E,$E613))/(MAXIFS(AI:AI,$E:$E,$E613)-MINIFS(AI:AI,$E:$E,$E613)),
100*(AI613-MINIFS(AI:AI,$E:$E,$E613))/(MAXIFS(AI:AI,$E:$E,$E613)-MINIFS(AI:AI,$E:$E,$E613))))</f>
        <v/>
      </c>
      <c r="CY613" s="223" t="str">
        <f t="array" ref="CY613">IF(AJ613="","",
IF(INDEX(Settings!$H:$H,MATCH(CY$1,Settings!$G:$G,0))=TRUE,
100-100*(AJ613-MINIFS(AJ:AJ,$E:$E,$E613))/(MAXIFS(AJ:AJ,$E:$E,$E613)-MINIFS(AJ:AJ,$E:$E,$E613)),
100*(AJ613-MINIFS(AJ:AJ,$E:$E,$E613))/(MAXIFS(AJ:AJ,$E:$E,$E613)-MINIFS(AJ:AJ,$E:$E,$E613))))</f>
        <v/>
      </c>
      <c r="CZ613" s="223" t="str">
        <f t="array" ref="CZ613">IF(AK613="","",
IF(INDEX(Settings!$H:$H,MATCH(CZ$1,Settings!$G:$G,0))=TRUE,
100-100*(AK613-MINIFS(AK:AK,$E:$E,$E613))/(MAXIFS(AK:AK,$E:$E,$E613)-MINIFS(AK:AK,$E:$E,$E613)),
100*(AK613-MINIFS(AK:AK,$E:$E,$E613))/(MAXIFS(AK:AK,$E:$E,$E613)-MINIFS(AK:AK,$E:$E,$E613))))</f>
        <v/>
      </c>
      <c r="DA613" s="223" t="str">
        <f t="array" ref="DA613">IF(AL613="","",
IF(INDEX(Settings!$H:$H,MATCH(DA$1,Settings!$G:$G,0))=TRUE,
100-100*(AL613-MINIFS(AL:AL,$E:$E,$E613))/(MAXIFS(AL:AL,$E:$E,$E613)-MINIFS(AL:AL,$E:$E,$E613)),
100*(AL613-MINIFS(AL:AL,$E:$E,$E613))/(MAXIFS(AL:AL,$E:$E,$E613)-MINIFS(AL:AL,$E:$E,$E613))))</f>
        <v/>
      </c>
      <c r="DB613" s="223" t="str">
        <f t="array" ref="DB613">IF(AM613="","",
IF(INDEX(Settings!$H:$H,MATCH(DB$1,Settings!$G:$G,0))=TRUE,
100-100*(AM613-MINIFS(AM:AM,$E:$E,$E613))/(MAXIFS(AM:AM,$E:$E,$E613)-MINIFS(AM:AM,$E:$E,$E613)),
100*(AM613-MINIFS(AM:AM,$E:$E,$E613))/(MAXIFS(AM:AM,$E:$E,$E613)-MINIFS(AM:AM,$E:$E,$E613))))</f>
        <v/>
      </c>
      <c r="DC613" s="223" t="str">
        <f t="array" ref="DC613">IF(AN613="","",
IF(INDEX(Settings!$H:$H,MATCH(DC$1,Settings!$G:$G,0))=TRUE,
100-100*(AN613-MINIFS(AN:AN,$E:$E,$E613))/(MAXIFS(AN:AN,$E:$E,$E613)-MINIFS(AN:AN,$E:$E,$E613)),
100*(AN613-MINIFS(AN:AN,$E:$E,$E613))/(MAXIFS(AN:AN,$E:$E,$E613)-MINIFS(AN:AN,$E:$E,$E613))))</f>
        <v/>
      </c>
      <c r="DD613" s="223" t="str">
        <f t="array" ref="DD613">IF(AO613="","",
IF(INDEX(Settings!$H:$H,MATCH(DD$1,Settings!$G:$G,0))=TRUE,
100-100*(AO613-MINIFS(AO:AO,$E:$E,$E613))/(MAXIFS(AO:AO,$E:$E,$E613)-MINIFS(AO:AO,$E:$E,$E613)),
100*(AO613-MINIFS(AO:AO,$E:$E,$E613))/(MAXIFS(AO:AO,$E:$E,$E613)-MINIFS(AO:AO,$E:$E,$E613))))</f>
        <v/>
      </c>
      <c r="DE613" s="223" t="str">
        <f t="array" ref="DE613">IF(AP613="","",
IF(INDEX(Settings!$H:$H,MATCH(DE$1,Settings!$G:$G,0))=TRUE,
100-100*(AP613-MINIFS(AP:AP,$E:$E,$E613))/(MAXIFS(AP:AP,$E:$E,$E613)-MINIFS(AP:AP,$E:$E,$E613)),
100*(AP613-MINIFS(AP:AP,$E:$E,$E613))/(MAXIFS(AP:AP,$E:$E,$E613)-MINIFS(AP:AP,$E:$E,$E613))))</f>
        <v/>
      </c>
      <c r="DF613" s="223" t="str">
        <f t="array" ref="DF613">IF(AQ613="","",
IF(INDEX(Settings!$H:$H,MATCH(DF$1,Settings!$G:$G,0))=TRUE,
100-100*(AQ613-MINIFS(AQ:AQ,$E:$E,$E613))/(MAXIFS(AQ:AQ,$E:$E,$E613)-MINIFS(AQ:AQ,$E:$E,$E613)),
100*(AQ613-MINIFS(AQ:AQ,$E:$E,$E613))/(MAXIFS(AQ:AQ,$E:$E,$E613)-MINIFS(AQ:AQ,$E:$E,$E613))))</f>
        <v/>
      </c>
      <c r="DG613" s="223" t="str">
        <f t="array" ref="DG613">IF(AR613="","",
IF(INDEX(Settings!$H:$H,MATCH(DG$1,Settings!$G:$G,0))=TRUE,
100-100*(AR613-MINIFS(AR:AR,$E:$E,$E613))/(MAXIFS(AR:AR,$E:$E,$E613)-MINIFS(AR:AR,$E:$E,$E613)),
100*(AR613-MINIFS(AR:AR,$E:$E,$E613))/(MAXIFS(AR:AR,$E:$E,$E613)-MINIFS(AR:AR,$E:$E,$E613))))</f>
        <v/>
      </c>
      <c r="DH613" s="223" t="str">
        <f t="array" ref="DH613">IF(AS613="","",
IF(INDEX(Settings!$H:$H,MATCH(DH$1,Settings!$G:$G,0))=TRUE,
100-100*(AS613-MINIFS(AS:AS,$E:$E,$E613))/(MAXIFS(AS:AS,$E:$E,$E613)-MINIFS(AS:AS,$E:$E,$E613)),
100*(AS613-MINIFS(AS:AS,$E:$E,$E613))/(MAXIFS(AS:AS,$E:$E,$E613)-MINIFS(AS:AS,$E:$E,$E613))))</f>
        <v/>
      </c>
      <c r="DI613" s="223" t="str">
        <f t="array" ref="DI613">IF(AT613="","",
IF(INDEX(Settings!$H:$H,MATCH(DI$1,Settings!$G:$G,0))=TRUE,
100-100*(AT613-MINIFS(AT:AT,$E:$E,$E613))/(MAXIFS(AT:AT,$E:$E,$E613)-MINIFS(AT:AT,$E:$E,$E613)),
100*(AT613-MINIFS(AT:AT,$E:$E,$E613))/(MAXIFS(AT:AT,$E:$E,$E613)-MINIFS(AT:AT,$E:$E,$E613))))</f>
        <v/>
      </c>
      <c r="DJ613" s="223" t="str">
        <f t="array" ref="DJ613">IF(AU613="","",
IF(INDEX(Settings!$H:$H,MATCH(DJ$1,Settings!$G:$G,0))=TRUE,
100-100*(AU613-MINIFS(AU:AU,$E:$E,$E613))/(MAXIFS(AU:AU,$E:$E,$E613)-MINIFS(AU:AU,$E:$E,$E613)),
100*(AU613-MINIFS(AU:AU,$E:$E,$E613))/(MAXIFS(AU:AU,$E:$E,$E613)-MINIFS(AU:AU,$E:$E,$E613))))</f>
        <v/>
      </c>
      <c r="DK613" s="223" t="str">
        <f t="array" ref="DK613">IF(AV613="","",
IF(INDEX(Settings!$H:$H,MATCH(DK$1,Settings!$G:$G,0))=TRUE,
100-100*(AV613-MINIFS(AV:AV,$E:$E,$E613))/(MAXIFS(AV:AV,$E:$E,$E613)-MINIFS(AV:AV,$E:$E,$E613)),
100*(AV613-MINIFS(AV:AV,$E:$E,$E613))/(MAXIFS(AV:AV,$E:$E,$E613)-MINIFS(AV:AV,$E:$E,$E613))))</f>
        <v/>
      </c>
      <c r="DL613" s="223" t="str">
        <f t="array" ref="DL613">IF(AW613="","",
IF(INDEX(Settings!$H:$H,MATCH(DL$1,Settings!$G:$G,0))=TRUE,
100-100*(AW613-MINIFS(AW:AW,$E:$E,$E613))/(MAXIFS(AW:AW,$E:$E,$E613)-MINIFS(AW:AW,$E:$E,$E613)),
100*(AW613-MINIFS(AW:AW,$E:$E,$E613))/(MAXIFS(AW:AW,$E:$E,$E613)-MINIFS(AW:AW,$E:$E,$E613))))</f>
        <v/>
      </c>
      <c r="DM613" s="223" t="str">
        <f t="array" ref="DM613">IF(AX613="","",
IF(INDEX(Settings!$H:$H,MATCH(DM$1,Settings!$G:$G,0))=TRUE,
100-100*(AX613-MINIFS(AX:AX,$E:$E,$E613))/(MAXIFS(AX:AX,$E:$E,$E613)-MINIFS(AX:AX,$E:$E,$E613)),
100*(AX613-MINIFS(AX:AX,$E:$E,$E613))/(MAXIFS(AX:AX,$E:$E,$E613)-MINIFS(AX:AX,$E:$E,$E613))))</f>
        <v/>
      </c>
      <c r="DN613" s="223" t="str">
        <f t="array" ref="DN613">IF(AY613="","",
IF(INDEX(Settings!$H:$H,MATCH(DN$1,Settings!$G:$G,0))=TRUE,
100-100*(AY613-MINIFS(AY:AY,$E:$E,$E613))/(MAXIFS(AY:AY,$E:$E,$E613)-MINIFS(AY:AY,$E:$E,$E613)),
100*(AY613-MINIFS(AY:AY,$E:$E,$E613))/(MAXIFS(AY:AY,$E:$E,$E613)-MINIFS(AY:AY,$E:$E,$E613))))</f>
        <v/>
      </c>
      <c r="DO613" s="223" t="str">
        <f t="array" ref="DO613">IF(AZ613="","",
IF(INDEX(Settings!$H:$H,MATCH(DO$1,Settings!$G:$G,0))=TRUE,
100-100*(AZ613-MINIFS(AZ:AZ,$E:$E,$E613))/(MAXIFS(AZ:AZ,$E:$E,$E613)-MINIFS(AZ:AZ,$E:$E,$E613)),
100*(AZ613-MINIFS(AZ:AZ,$E:$E,$E613))/(MAXIFS(AZ:AZ,$E:$E,$E613)-MINIFS(AZ:AZ,$E:$E,$E613))))</f>
        <v/>
      </c>
      <c r="DP613" s="223" t="str">
        <f t="array" ref="DP613">IF(BA613="","",
IF(INDEX(Settings!$H:$H,MATCH(DP$1,Settings!$G:$G,0))=TRUE,
100-100*(BA613-MINIFS(BA:BA,$E:$E,$E613))/(MAXIFS(BA:BA,$E:$E,$E613)-MINIFS(BA:BA,$E:$E,$E613)),
100*(BA613-MINIFS(BA:BA,$E:$E,$E613))/(MAXIFS(BA:BA,$E:$E,$E613)-MINIFS(BA:BA,$E:$E,$E613))))</f>
        <v/>
      </c>
      <c r="DQ613" s="223" t="str">
        <f t="array" ref="DQ613">IF(BB613="","",
IF(INDEX(Settings!$H:$H,MATCH(DQ$1,Settings!$G:$G,0))=TRUE,
100-100*(BB613-MINIFS(BB:BB,$E:$E,$E613))/(MAXIFS(BB:BB,$E:$E,$E613)-MINIFS(BB:BB,$E:$E,$E613)),
100*(BB613-MINIFS(BB:BB,$E:$E,$E613))/(MAXIFS(BB:BB,$E:$E,$E613)-MINIFS(BB:BB,$E:$E,$E613))))</f>
        <v/>
      </c>
      <c r="DR613" s="223" t="str">
        <f t="array" ref="DR613">IF(BC613="","",
IF(INDEX(Settings!$H:$H,MATCH(DR$1,Settings!$G:$G,0))=TRUE,
100-100*(BC613-MINIFS(BC:BC,$E:$E,$E613))/(MAXIFS(BC:BC,$E:$E,$E613)-MINIFS(BC:BC,$E:$E,$E613)),
100*(BC613-MINIFS(BC:BC,$E:$E,$E613))/(MAXIFS(BC:BC,$E:$E,$E613)-MINIFS(BC:BC,$E:$E,$E613))))</f>
        <v/>
      </c>
      <c r="DS613" s="223" t="str">
        <f t="array" ref="DS613">IF(BD613="","",
IF(INDEX(Settings!$H:$H,MATCH(DS$1,Settings!$G:$G,0))=TRUE,
100-100*(BD613-MINIFS(BD:BD,$E:$E,$E613))/(MAXIFS(BD:BD,$E:$E,$E613)-MINIFS(BD:BD,$E:$E,$E613)),
100*(BD613-MINIFS(BD:BD,$E:$E,$E613))/(MAXIFS(BD:BD,$E:$E,$E613)-MINIFS(BD:BD,$E:$E,$E613))))</f>
        <v/>
      </c>
      <c r="DT613" s="223" t="str">
        <f t="array" ref="DT613">IF(BE613="","",
IF(INDEX(Settings!$H:$H,MATCH(DT$1,Settings!$G:$G,0))=TRUE,
100-100*(BE613-MINIFS(BE:BE,$E:$E,$E613))/(MAXIFS(BE:BE,$E:$E,$E613)-MINIFS(BE:BE,$E:$E,$E613)),
100*(BE613-MINIFS(BE:BE,$E:$E,$E613))/(MAXIFS(BE:BE,$E:$E,$E613)-MINIFS(BE:BE,$E:$E,$E613))))</f>
        <v/>
      </c>
      <c r="DU613" s="223" t="str">
        <f t="array" ref="DU613">IF(BF613="","",
IF(INDEX(Settings!$H:$H,MATCH(DU$1,Settings!$G:$G,0))=TRUE,
100-100*(BF613-MINIFS(BF:BF,$E:$E,$E613))/(MAXIFS(BF:BF,$E:$E,$E613)-MINIFS(BF:BF,$E:$E,$E613)),
100*(BF613-MINIFS(BF:BF,$E:$E,$E613))/(MAXIFS(BF:BF,$E:$E,$E613)-MINIFS(BF:BF,$E:$E,$E613))))</f>
        <v/>
      </c>
      <c r="DV613" s="223" t="str">
        <f t="array" ref="DV613">IF(BG613="","",
IF(INDEX(Settings!$H:$H,MATCH(DV$1,Settings!$G:$G,0))=TRUE,
100-100*(BG613-MINIFS(BG:BG,$E:$E,$E613))/(MAXIFS(BG:BG,$E:$E,$E613)-MINIFS(BG:BG,$E:$E,$E613)),
100*(BG613-MINIFS(BG:BG,$E:$E,$E613))/(MAXIFS(BG:BG,$E:$E,$E613)-MINIFS(BG:BG,$E:$E,$E613))))</f>
        <v/>
      </c>
      <c r="DW613" s="223" t="str">
        <f t="array" ref="DW613">IF(BH613="","",
IF(INDEX(Settings!$H:$H,MATCH(DW$1,Settings!$G:$G,0))=TRUE,
100-100*(BH613-MINIFS(BH:BH,$E:$E,$E613))/(MAXIFS(BH:BH,$E:$E,$E613)-MINIFS(BH:BH,$E:$E,$E613)),
100*(BH613-MINIFS(BH:BH,$E:$E,$E613))/(MAXIFS(BH:BH,$E:$E,$E613)-MINIFS(BH:BH,$E:$E,$E613))))</f>
        <v/>
      </c>
      <c r="DX613" s="223" t="str">
        <f t="array" ref="DX613">IF(BI613="","",
IF(INDEX(Settings!$H:$H,MATCH(DX$1,Settings!$G:$G,0))=TRUE,
100-100*(BI613-MINIFS(BI:BI,$E:$E,$E613))/(MAXIFS(BI:BI,$E:$E,$E613)-MINIFS(BI:BI,$E:$E,$E613)),
100*(BI613-MINIFS(BI:BI,$E:$E,$E613))/(MAXIFS(BI:BI,$E:$E,$E613)-MINIFS(BI:BI,$E:$E,$E613))))</f>
        <v/>
      </c>
      <c r="DY613" s="223" t="str">
        <f t="array" ref="DY613">IF(BJ613="","",
IF(INDEX(Settings!$H:$H,MATCH(DY$1,Settings!$G:$G,0))=TRUE,
100-100*(BJ613-MINIFS(BJ:BJ,$E:$E,$E613))/(MAXIFS(BJ:BJ,$E:$E,$E613)-MINIFS(BJ:BJ,$E:$E,$E613)),
100*(BJ613-MINIFS(BJ:BJ,$E:$E,$E613))/(MAXIFS(BJ:BJ,$E:$E,$E613)-MINIFS(BJ:BJ,$E:$E,$E613))))</f>
        <v/>
      </c>
      <c r="DZ613" s="225"/>
      <c r="EA613" s="225"/>
      <c r="EB613" s="225" t="str">
        <f t="shared" si="8"/>
        <v/>
      </c>
      <c r="EC613" s="225" t="str">
        <f t="shared" si="9"/>
        <v/>
      </c>
      <c r="ED613" s="225" t="str">
        <f t="shared" si="10"/>
        <v/>
      </c>
      <c r="EE613" s="225" t="str">
        <f t="shared" si="11"/>
        <v/>
      </c>
      <c r="EF613" s="225" t="str">
        <f t="shared" si="12"/>
        <v/>
      </c>
      <c r="EG613" s="225" t="str">
        <f t="shared" si="13"/>
        <v/>
      </c>
      <c r="EH613" s="225"/>
      <c r="EI613" s="225"/>
      <c r="EJ613" s="225"/>
      <c r="EK613" s="225"/>
      <c r="EL613" s="225"/>
      <c r="EM613" s="225"/>
    </row>
    <row r="614">
      <c r="A614" s="231"/>
      <c r="B614" s="231"/>
      <c r="C614" s="231"/>
      <c r="D614" s="231" t="str">
        <f t="array" ref="D614">IFERROR(INDEX(Profiles!$B:$B,MATCH($A614,Profiles!$A:$A,0)),"")</f>
        <v/>
      </c>
      <c r="E614" s="231"/>
      <c r="F614" s="231"/>
      <c r="G614" s="231"/>
      <c r="H614" s="231"/>
      <c r="I614" s="231" t="str">
        <f>IF(A614="","",IF(Settings!$N$3="DATE",F614&amp;": "&amp;TEXT(B614,"M/DD/YY"),F614&amp;": "&amp;H614))</f>
        <v/>
      </c>
      <c r="J614" s="231"/>
      <c r="K614" s="231"/>
      <c r="L614" s="231"/>
      <c r="M614" s="232" t="str">
        <f t="shared" si="14"/>
        <v/>
      </c>
      <c r="N614" s="231"/>
      <c r="O614" s="231"/>
      <c r="P614" s="231"/>
      <c r="Q614" s="231"/>
      <c r="R614" s="231"/>
      <c r="S614" s="230" t="str">
        <f>IFERROR(VLOOKUP(AF614, 'YOYO IR Scores'!A:C, 3, FALSE), "")
</f>
        <v/>
      </c>
      <c r="T614" s="231"/>
      <c r="U614" s="231"/>
      <c r="V614" s="231"/>
      <c r="W614" s="231"/>
      <c r="X614" s="233" t="str">
        <f t="shared" si="4"/>
        <v/>
      </c>
      <c r="Y614" s="234" t="str">
        <f t="shared" si="5"/>
        <v/>
      </c>
      <c r="Z614" s="234" t="str">
        <f t="shared" si="6"/>
        <v/>
      </c>
      <c r="AA614" s="233" t="str">
        <f t="shared" si="7"/>
        <v/>
      </c>
      <c r="AB614" s="232"/>
      <c r="AC614" s="232"/>
      <c r="AD614" s="232"/>
      <c r="AE614" s="232" t="str">
        <f>IFERROR(VLOOKUP(AF614, 'YOYO IR Scores'!A:C, 2, FALSE), "")</f>
        <v/>
      </c>
      <c r="AF614" s="232"/>
      <c r="AG614" s="23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c r="BD614" s="232"/>
      <c r="BE614" s="232"/>
      <c r="BF614" s="232"/>
      <c r="BG614" s="232"/>
      <c r="BH614" s="232"/>
      <c r="BI614" s="232"/>
      <c r="BJ614" s="232"/>
      <c r="BK614" s="232" t="str">
        <f t="array" ref="BK614">IF(J614="","",
IF(INDEX(Settings!$H:$H,MATCH(BY$1,Settings!$G:$G,0))=TRUE,
100-100*(J614-MIN(J:J))/(MAX(J:J)-MIN(J:J)),
100*(J614-MIN(J:J))/(MAX(J:J)-MIN(J:J))))</f>
        <v/>
      </c>
      <c r="BL614" s="232" t="str">
        <f t="array" ref="BL614">IF(J614="","",
IF(INDEX(Settings!$H:$H,MATCH(BY$1,Settings!$G:$G,0))=TRUE,
100-100*(J614-MINIFS(J:J,$E:$E,$E614))/(MAXIFS(J:J,$E:$E,$E614)-MINIFS(J:J,$E:$E,$E614)),
100*(J614-MINIFS(J:J,$E:$E,$E614))/(MAXIFS(J:J,$E:$E,$E614)-MINIFS(J:J,$E:$E,$E614))))</f>
        <v/>
      </c>
      <c r="BM614" s="232" t="str">
        <f t="array" ref="BM614">IF(J614="","",
IF(INDEX(Settings!$H:$H,MATCH(BY$1,Settings!$G:$G,0))=TRUE,
100-100*(J614-MINIFS(J:J,$E:$E,$E614,$I:$I,$I614))/(MAXIFS(J:J,$E:$E,$E614,$I:$I,$I614)-MINIFS(J:J,$E:$E,$E614,$I:$I,$I614)),
100*(J614-MINIFS(J:J,$E:$E,$E614,$I:$I,$I614))/(MAXIFS(J:J,$E:$E,$E614,$I:$I,$I614)-MINIFS(J:J,$E:$E,$E614,$I:$I,$I614))))</f>
        <v/>
      </c>
      <c r="BN614" s="231" t="str">
        <f t="array" ref="BN614">IF(J614="","",
IF(INDEX(Settings!$H:$H,MATCH(BY$1,Settings!$G:$G,0))=TRUE,
100-100*PERCENTRANK(J:J,J614),
100*PERCENTRANK(J:J,J614)))</f>
        <v/>
      </c>
      <c r="BO614" s="231" t="str">
        <f>IFERROR(__xludf.DUMMYFUNCTION("IF(J614="""","""",
IF(INDEX(Settings!$H:$H,MATCH(BY$1,Settings!$G:$G,0))=TRUE,
100-100*PERCENTRANK(FILTER(J:J,$E:$E=$E614),J614),
100*PERCENTRANK(FILTER(J:J,$E:$E=$E614),J614)))"),"")</f>
        <v/>
      </c>
      <c r="BP614" s="231" t="str">
        <f>IFERROR(__xludf.DUMMYFUNCTION("IF(J614="""","""",
IF(INDEX(Settings!$H:$H,MATCH(BY$1,Settings!$G:$G,0))=TRUE,
100-100*PERCENTRANK(FILTER(J:J,$E:$E=$E614,$I:$I=$I614),J614),
100*PERCENTRANK(FILTER(J:J,$E:$E=$E614,$I:$I=$I614),J614)))"),"")</f>
        <v/>
      </c>
      <c r="BQ614" s="233" t="str">
        <f t="array" ref="BQ614">IF(J614="","",
IF(INDEX(Settings!$H:$H,MATCH(BY$1,Settings!$G:$G,0))=TRUE,
-1*(J614-AVERAGE(J:J))/STDEV(J:J),
(J614-AVERAGE(J:J))/STDEV(J:J)))</f>
        <v/>
      </c>
      <c r="BR614" s="233" t="str">
        <f>IFERROR(__xludf.DUMMYFUNCTION("IF(J614="""","""",
IF(INDEX(Settings!$H:$H,MATCH(BY$1,Settings!$G:$G,0))=TRUE,
-1*(J614-AVERAGEIFS(J:J,$E:$E,$E614))/STDEV(FILTER(J:J,$E:$E=$E614)),
(J614-AVERAGEIFS(J:J,$E:$E,$E614))/STDEV(FILTER(J:J,$E:$E=$E614))))"),"")</f>
        <v/>
      </c>
      <c r="BS614" s="233"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1"/>
      <c r="BX614" s="231"/>
      <c r="BY614" s="232" t="str">
        <f t="array" ref="BY614">IF(J614="","",
IF(INDEX(Settings!$H:$H,MATCH(BY$1,Settings!$G:$G,0))=TRUE,
100-100*(J614-MINIFS(J:J,$E:$E,$E614))/(MAXIFS(J:J,$E:$E,$E614)-MINIFS(J:J,$E:$E,$E614)),
100*(J614-MINIFS(J:J,$E:$E,$E614))/(MAXIFS(J:J,$E:$E,$E614)-MINIFS(J:J,$E:$E,$E614))))</f>
        <v/>
      </c>
      <c r="BZ614" s="232" t="str">
        <f t="array" ref="BZ614">IF(K614="","",
IF(INDEX(Settings!$H:$H,MATCH(BZ$1,Settings!$G:$G,0))=TRUE,
100-100*(K614-MINIFS(K:K,$E:$E,$E614))/(MAXIFS(K:K,$E:$E,$E614)-MINIFS(K:K,$E:$E,$E614)),
100*(K614-MINIFS(K:K,$E:$E,$E614))/(MAXIFS(K:K,$E:$E,$E614)-MINIFS(K:K,$E:$E,$E614))))</f>
        <v/>
      </c>
      <c r="CA614" s="232" t="str">
        <f t="array" ref="CA614">IF(L614="","",
IF(INDEX(Settings!$H:$H,MATCH(CA$1,Settings!$G:$G,0))=TRUE,
100-100*(L614-MINIFS(L:L,$E:$E,$E614))/(MAXIFS(L:L,$E:$E,$E614)-MINIFS(L:L,$E:$E,$E614)),
100*(L614-MINIFS(L:L,$E:$E,$E614))/(MAXIFS(L:L,$E:$E,$E614)-MINIFS(L:L,$E:$E,$E614))))</f>
        <v/>
      </c>
      <c r="CB614" s="232" t="str">
        <f t="array" ref="CB614">IF(M614="","",
IF(INDEX(Settings!$H:$H,MATCH(CB$1,Settings!$G:$G,0))=TRUE,
100-100*(M614-MINIFS(M:M,$E:$E,$E614))/(MAXIFS(M:M,$E:$E,$E614)-MINIFS(M:M,$E:$E,$E614)),
100*(M614-MINIFS(M:M,$E:$E,$E614))/(MAXIFS(M:M,$E:$E,$E614)-MINIFS(M:M,$E:$E,$E614))))</f>
        <v/>
      </c>
      <c r="CC614" s="232" t="str">
        <f t="array" ref="CC614">IF(N614="","",
IF(INDEX(Settings!$H:$H,MATCH(CC$1,Settings!$G:$G,0))=TRUE,
100-100*(N614-MINIFS(N:N,$E:$E,$E614))/(MAXIFS(N:N,$E:$E,$E614)-MINIFS(N:N,$E:$E,$E614)),
100*(N614-MINIFS(N:N,$E:$E,$E614))/(MAXIFS(N:N,$E:$E,$E614)-MINIFS(N:N,$E:$E,$E614))))</f>
        <v/>
      </c>
      <c r="CD614" s="232" t="str">
        <f t="array" ref="CD614">IF(O614="","",
IF(INDEX(Settings!$H:$H,MATCH(CD$1,Settings!$G:$G,0))=TRUE,
100-100*(O614-MINIFS(O:O,$E:$E,$E614))/(MAXIFS(O:O,$E:$E,$E614)-MINIFS(O:O,$E:$E,$E614)),
100*(O614-MINIFS(O:O,$E:$E,$E614))/(MAXIFS(O:O,$E:$E,$E614)-MINIFS(O:O,$E:$E,$E614))))</f>
        <v/>
      </c>
      <c r="CE614" s="232" t="str">
        <f t="array" ref="CE614">IF(P614="","",
IF(INDEX(Settings!$H:$H,MATCH(CE$1,Settings!$G:$G,0))=TRUE,
100-100*(P614-MINIFS(P:P,$E:$E,$E614))/(MAXIFS(P:P,$E:$E,$E614)-MINIFS(P:P,$E:$E,$E614)),
100*(P614-MINIFS(P:P,$E:$E,$E614))/(MAXIFS(P:P,$E:$E,$E614)-MINIFS(P:P,$E:$E,$E614))))</f>
        <v/>
      </c>
      <c r="CF614" s="232" t="str">
        <f t="array" ref="CF614">IF(Q614="","",
IF(INDEX(Settings!$H:$H,MATCH(CF$1,Settings!$G:$G,0))=TRUE,
100-100*(Q614-MINIFS(Q:Q,$E:$E,$E614))/(MAXIFS(Q:Q,$E:$E,$E614)-MINIFS(Q:Q,$E:$E,$E614)),
100*(Q614-MINIFS(Q:Q,$E:$E,$E614))/(MAXIFS(Q:Q,$E:$E,$E614)-MINIFS(Q:Q,$E:$E,$E614))))</f>
        <v/>
      </c>
      <c r="CG614" s="232" t="str">
        <f t="array" ref="CG614">IF(R614="","",
IF(INDEX(Settings!$H:$H,MATCH(CG$1,Settings!$G:$G,0))=TRUE,
100-100*(R614-MINIFS(R:R,$E:$E,$E614))/(MAXIFS(R:R,$E:$E,$E614)-MINIFS(R:R,$E:$E,$E614)),
100*(R614-MINIFS(R:R,$E:$E,$E614))/(MAXIFS(R:R,$E:$E,$E614)-MINIFS(R:R,$E:$E,$E614))))</f>
        <v/>
      </c>
      <c r="CH614" s="232" t="str">
        <f t="array" ref="CH614">IF(S614="","",
IF(INDEX(Settings!$H:$H,MATCH(CH$1,Settings!$G:$G,0))=TRUE,
100-100*(S614-MINIFS(S:S,$E:$E,$E614))/(MAXIFS(S:S,$E:$E,$E614)-MINIFS(S:S,$E:$E,$E614)),
100*(S614-MINIFS(S:S,$E:$E,$E614))/(MAXIFS(S:S,$E:$E,$E614)-MINIFS(S:S,$E:$E,$E614))))</f>
        <v/>
      </c>
      <c r="CI614" s="232" t="str">
        <f t="array" ref="CI614">IF(T614="","",
IF(INDEX(Settings!$H:$H,MATCH(CI$1,Settings!$G:$G,0))=TRUE,
100-100*(T614-MINIFS(T:T,$E:$E,$E614))/(MAXIFS(T:T,$E:$E,$E614)-MINIFS(T:T,$E:$E,$E614)),
100*(T614-MINIFS(T:T,$E:$E,$E614))/(MAXIFS(T:T,$E:$E,$E614)-MINIFS(T:T,$E:$E,$E614))))</f>
        <v/>
      </c>
      <c r="CJ614" s="232" t="str">
        <f t="array" ref="CJ614">IF(U614="","",
IF(INDEX(Settings!$H:$H,MATCH(CJ$1,Settings!$G:$G,0))=TRUE,
100-100*(U614-MINIFS(U:U,$E:$E,$E614))/(MAXIFS(U:U,$E:$E,$E614)-MINIFS(U:U,$E:$E,$E614)),
100*(U614-MINIFS(U:U,$E:$E,$E614))/(MAXIFS(U:U,$E:$E,$E614)-MINIFS(U:U,$E:$E,$E614))))</f>
        <v/>
      </c>
      <c r="CK614" s="232" t="str">
        <f t="array" ref="CK614">IF(V614="","",
IF(INDEX(Settings!$H:$H,MATCH(CK$1,Settings!$G:$G,0))=TRUE,
100-100*(V614-MINIFS(V:V,$E:$E,$E614))/(MAXIFS(V:V,$E:$E,$E614)-MINIFS(V:V,$E:$E,$E614)),
100*(V614-MINIFS(V:V,$E:$E,$E614))/(MAXIFS(V:V,$E:$E,$E614)-MINIFS(V:V,$E:$E,$E614))))</f>
        <v/>
      </c>
      <c r="CL614" s="232" t="str">
        <f t="array" ref="CL614">IF(W614="","",
IF(INDEX(Settings!$H:$H,MATCH(CL$1,Settings!$G:$G,0))=TRUE,
100-100*(W614-MINIFS(W:W,$E:$E,$E614))/(MAXIFS(W:W,$E:$E,$E614)-MINIFS(W:W,$E:$E,$E614)),
100*(W614-MINIFS(W:W,$E:$E,$E614))/(MAXIFS(W:W,$E:$E,$E614)-MINIFS(W:W,$E:$E,$E614))))</f>
        <v/>
      </c>
      <c r="CM614" s="232" t="str">
        <f t="array" ref="CM614">IF(X614="","",
IF(INDEX(Settings!$H:$H,MATCH(CM$1,Settings!$G:$G,0))=TRUE,
100-100*(X614-MINIFS(X:X,$E:$E,$E614))/(MAXIFS(X:X,$E:$E,$E614)-MINIFS(X:X,$E:$E,$E614)),
100*(X614-MINIFS(X:X,$E:$E,$E614))/(MAXIFS(X:X,$E:$E,$E614)-MINIFS(X:X,$E:$E,$E614))))</f>
        <v/>
      </c>
      <c r="CN614" s="232" t="str">
        <f t="array" ref="CN614">IF(Y614="","",
IF(INDEX(Settings!$H:$H,MATCH(CN$1,Settings!$G:$G,0))=TRUE,
100-100*(Y614-MINIFS(Y:Y,$E:$E,$E614))/(MAXIFS(Y:Y,$E:$E,$E614)-MINIFS(Y:Y,$E:$E,$E614)),
100*(Y614-MINIFS(Y:Y,$E:$E,$E614))/(MAXIFS(Y:Y,$E:$E,$E614)-MINIFS(Y:Y,$E:$E,$E614))))</f>
        <v/>
      </c>
      <c r="CO614" s="232" t="str">
        <f t="array" ref="CO614">IF(Z614="","",
IF(INDEX(Settings!$H:$H,MATCH(CO$1,Settings!$G:$G,0))=TRUE,
100-100*(Z614-MINIFS(Z:Z,$E:$E,$E614))/(MAXIFS(Z:Z,$E:$E,$E614)-MINIFS(Z:Z,$E:$E,$E614)),
100*(Z614-MINIFS(Z:Z,$E:$E,$E614))/(MAXIFS(Z:Z,$E:$E,$E614)-MINIFS(Z:Z,$E:$E,$E614))))</f>
        <v/>
      </c>
      <c r="CP614" s="232" t="str">
        <f t="array" ref="CP614">IF(AA614="","",
IF(INDEX(Settings!$H:$H,MATCH(CP$1,Settings!$G:$G,0))=TRUE,
100-100*(AA614-MINIFS(AA:AA,$E:$E,$E614))/(MAXIFS(AA:AA,$E:$E,$E614)-MINIFS(AA:AA,$E:$E,$E614)),
100*(AA614-MINIFS(AA:AA,$E:$E,$E614))/(MAXIFS(AA:AA,$E:$E,$E614)-MINIFS(AA:AA,$E:$E,$E614))))</f>
        <v/>
      </c>
      <c r="CQ614" s="232" t="str">
        <f t="array" ref="CQ614">IF(AB614="","",
IF(INDEX(Settings!$H:$H,MATCH(CQ$1,Settings!$G:$G,0))=TRUE,
100-100*(AB614-MINIFS(AB:AB,$E:$E,$E614))/(MAXIFS(AB:AB,$E:$E,$E614)-MINIFS(AB:AB,$E:$E,$E614)),
100*(AB614-MINIFS(AB:AB,$E:$E,$E614))/(MAXIFS(AB:AB,$E:$E,$E614)-MINIFS(AB:AB,$E:$E,$E614))))</f>
        <v/>
      </c>
      <c r="CR614" s="232" t="str">
        <f t="array" ref="CR614">IF(AC614="","",
IF(INDEX(Settings!$H:$H,MATCH(CR$1,Settings!$G:$G,0))=TRUE,
100-100*(AC614-MINIFS(AC:AC,$E:$E,$E614))/(MAXIFS(AC:AC,$E:$E,$E614)-MINIFS(AC:AC,$E:$E,$E614)),
100*(AC614-MINIFS(AC:AC,$E:$E,$E614))/(MAXIFS(AC:AC,$E:$E,$E614)-MINIFS(AC:AC,$E:$E,$E614))))</f>
        <v/>
      </c>
      <c r="CS614" s="232" t="str">
        <f t="array" ref="CS614">IF(AD614="","",
IF(INDEX(Settings!$H:$H,MATCH(CS$1,Settings!$G:$G,0))=TRUE,
100-100*(AD614-MINIFS(AD:AD,$E:$E,$E614))/(MAXIFS(AD:AD,$E:$E,$E614)-MINIFS(AD:AD,$E:$E,$E614)),
100*(AD614-MINIFS(AD:AD,$E:$E,$E614))/(MAXIFS(AD:AD,$E:$E,$E614)-MINIFS(AD:AD,$E:$E,$E614))))</f>
        <v/>
      </c>
      <c r="CT614" s="232" t="str">
        <f t="array" ref="CT614">IF(AE614="","",
IF(INDEX(Settings!$H:$H,MATCH(CT$1,Settings!$G:$G,0))=TRUE,
100-100*(AE614-MINIFS(AE:AE,$E:$E,$E614))/(MAXIFS(AE:AE,$E:$E,$E614)-MINIFS(AE:AE,$E:$E,$E614)),
100*(AE614-MINIFS(AE:AE,$E:$E,$E614))/(MAXIFS(AE:AE,$E:$E,$E614)-MINIFS(AE:AE,$E:$E,$E614))))</f>
        <v/>
      </c>
      <c r="CU614" s="232" t="str">
        <f t="array" ref="CU614">IF(AF614="","",
IF(INDEX(Settings!$H:$H,MATCH(CU$1,Settings!$G:$G,0))=TRUE,
100-100*(AF614-MINIFS(AF:AF,$E:$E,$E614))/(MAXIFS(AF:AF,$E:$E,$E614)-MINIFS(AF:AF,$E:$E,$E614)),
100*(AF614-MINIFS(AF:AF,$E:$E,$E614))/(MAXIFS(AF:AF,$E:$E,$E614)-MINIFS(AF:AF,$E:$E,$E614))))</f>
        <v/>
      </c>
      <c r="CV614" s="232" t="str">
        <f t="array" ref="CV614">IF(AG614="","",
IF(INDEX(Settings!$H:$H,MATCH(CV$1,Settings!$G:$G,0))=TRUE,
100-100*(AG614-MINIFS(AG:AG,$E:$E,$E614))/(MAXIFS(AG:AG,$E:$E,$E614)-MINIFS(AG:AG,$E:$E,$E614)),
100*(AG614-MINIFS(AG:AG,$E:$E,$E614))/(MAXIFS(AG:AG,$E:$E,$E614)-MINIFS(AG:AG,$E:$E,$E614))))</f>
        <v/>
      </c>
      <c r="CW614" s="232" t="str">
        <f t="array" ref="CW614">IF(AH614="","",
IF(INDEX(Settings!$H:$H,MATCH(CW$1,Settings!$G:$G,0))=TRUE,
100-100*(AH614-MINIFS(AH:AH,$E:$E,$E614))/(MAXIFS(AH:AH,$E:$E,$E614)-MINIFS(AH:AH,$E:$E,$E614)),
100*(AH614-MINIFS(AH:AH,$E:$E,$E614))/(MAXIFS(AH:AH,$E:$E,$E614)-MINIFS(AH:AH,$E:$E,$E614))))</f>
        <v/>
      </c>
      <c r="CX614" s="232" t="str">
        <f t="array" ref="CX614">IF(AI614="","",
IF(INDEX(Settings!$H:$H,MATCH(CX$1,Settings!$G:$G,0))=TRUE,
100-100*(AI614-MINIFS(AI:AI,$E:$E,$E614))/(MAXIFS(AI:AI,$E:$E,$E614)-MINIFS(AI:AI,$E:$E,$E614)),
100*(AI614-MINIFS(AI:AI,$E:$E,$E614))/(MAXIFS(AI:AI,$E:$E,$E614)-MINIFS(AI:AI,$E:$E,$E614))))</f>
        <v/>
      </c>
      <c r="CY614" s="232" t="str">
        <f t="array" ref="CY614">IF(AJ614="","",
IF(INDEX(Settings!$H:$H,MATCH(CY$1,Settings!$G:$G,0))=TRUE,
100-100*(AJ614-MINIFS(AJ:AJ,$E:$E,$E614))/(MAXIFS(AJ:AJ,$E:$E,$E614)-MINIFS(AJ:AJ,$E:$E,$E614)),
100*(AJ614-MINIFS(AJ:AJ,$E:$E,$E614))/(MAXIFS(AJ:AJ,$E:$E,$E614)-MINIFS(AJ:AJ,$E:$E,$E614))))</f>
        <v/>
      </c>
      <c r="CZ614" s="232" t="str">
        <f t="array" ref="CZ614">IF(AK614="","",
IF(INDEX(Settings!$H:$H,MATCH(CZ$1,Settings!$G:$G,0))=TRUE,
100-100*(AK614-MINIFS(AK:AK,$E:$E,$E614))/(MAXIFS(AK:AK,$E:$E,$E614)-MINIFS(AK:AK,$E:$E,$E614)),
100*(AK614-MINIFS(AK:AK,$E:$E,$E614))/(MAXIFS(AK:AK,$E:$E,$E614)-MINIFS(AK:AK,$E:$E,$E614))))</f>
        <v/>
      </c>
      <c r="DA614" s="232" t="str">
        <f t="array" ref="DA614">IF(AL614="","",
IF(INDEX(Settings!$H:$H,MATCH(DA$1,Settings!$G:$G,0))=TRUE,
100-100*(AL614-MINIFS(AL:AL,$E:$E,$E614))/(MAXIFS(AL:AL,$E:$E,$E614)-MINIFS(AL:AL,$E:$E,$E614)),
100*(AL614-MINIFS(AL:AL,$E:$E,$E614))/(MAXIFS(AL:AL,$E:$E,$E614)-MINIFS(AL:AL,$E:$E,$E614))))</f>
        <v/>
      </c>
      <c r="DB614" s="232" t="str">
        <f t="array" ref="DB614">IF(AM614="","",
IF(INDEX(Settings!$H:$H,MATCH(DB$1,Settings!$G:$G,0))=TRUE,
100-100*(AM614-MINIFS(AM:AM,$E:$E,$E614))/(MAXIFS(AM:AM,$E:$E,$E614)-MINIFS(AM:AM,$E:$E,$E614)),
100*(AM614-MINIFS(AM:AM,$E:$E,$E614))/(MAXIFS(AM:AM,$E:$E,$E614)-MINIFS(AM:AM,$E:$E,$E614))))</f>
        <v/>
      </c>
      <c r="DC614" s="232" t="str">
        <f t="array" ref="DC614">IF(AN614="","",
IF(INDEX(Settings!$H:$H,MATCH(DC$1,Settings!$G:$G,0))=TRUE,
100-100*(AN614-MINIFS(AN:AN,$E:$E,$E614))/(MAXIFS(AN:AN,$E:$E,$E614)-MINIFS(AN:AN,$E:$E,$E614)),
100*(AN614-MINIFS(AN:AN,$E:$E,$E614))/(MAXIFS(AN:AN,$E:$E,$E614)-MINIFS(AN:AN,$E:$E,$E614))))</f>
        <v/>
      </c>
      <c r="DD614" s="232" t="str">
        <f t="array" ref="DD614">IF(AO614="","",
IF(INDEX(Settings!$H:$H,MATCH(DD$1,Settings!$G:$G,0))=TRUE,
100-100*(AO614-MINIFS(AO:AO,$E:$E,$E614))/(MAXIFS(AO:AO,$E:$E,$E614)-MINIFS(AO:AO,$E:$E,$E614)),
100*(AO614-MINIFS(AO:AO,$E:$E,$E614))/(MAXIFS(AO:AO,$E:$E,$E614)-MINIFS(AO:AO,$E:$E,$E614))))</f>
        <v/>
      </c>
      <c r="DE614" s="232" t="str">
        <f t="array" ref="DE614">IF(AP614="","",
IF(INDEX(Settings!$H:$H,MATCH(DE$1,Settings!$G:$G,0))=TRUE,
100-100*(AP614-MINIFS(AP:AP,$E:$E,$E614))/(MAXIFS(AP:AP,$E:$E,$E614)-MINIFS(AP:AP,$E:$E,$E614)),
100*(AP614-MINIFS(AP:AP,$E:$E,$E614))/(MAXIFS(AP:AP,$E:$E,$E614)-MINIFS(AP:AP,$E:$E,$E614))))</f>
        <v/>
      </c>
      <c r="DF614" s="232" t="str">
        <f t="array" ref="DF614">IF(AQ614="","",
IF(INDEX(Settings!$H:$H,MATCH(DF$1,Settings!$G:$G,0))=TRUE,
100-100*(AQ614-MINIFS(AQ:AQ,$E:$E,$E614))/(MAXIFS(AQ:AQ,$E:$E,$E614)-MINIFS(AQ:AQ,$E:$E,$E614)),
100*(AQ614-MINIFS(AQ:AQ,$E:$E,$E614))/(MAXIFS(AQ:AQ,$E:$E,$E614)-MINIFS(AQ:AQ,$E:$E,$E614))))</f>
        <v/>
      </c>
      <c r="DG614" s="232" t="str">
        <f t="array" ref="DG614">IF(AR614="","",
IF(INDEX(Settings!$H:$H,MATCH(DG$1,Settings!$G:$G,0))=TRUE,
100-100*(AR614-MINIFS(AR:AR,$E:$E,$E614))/(MAXIFS(AR:AR,$E:$E,$E614)-MINIFS(AR:AR,$E:$E,$E614)),
100*(AR614-MINIFS(AR:AR,$E:$E,$E614))/(MAXIFS(AR:AR,$E:$E,$E614)-MINIFS(AR:AR,$E:$E,$E614))))</f>
        <v/>
      </c>
      <c r="DH614" s="232" t="str">
        <f t="array" ref="DH614">IF(AS614="","",
IF(INDEX(Settings!$H:$H,MATCH(DH$1,Settings!$G:$G,0))=TRUE,
100-100*(AS614-MINIFS(AS:AS,$E:$E,$E614))/(MAXIFS(AS:AS,$E:$E,$E614)-MINIFS(AS:AS,$E:$E,$E614)),
100*(AS614-MINIFS(AS:AS,$E:$E,$E614))/(MAXIFS(AS:AS,$E:$E,$E614)-MINIFS(AS:AS,$E:$E,$E614))))</f>
        <v/>
      </c>
      <c r="DI614" s="232" t="str">
        <f t="array" ref="DI614">IF(AT614="","",
IF(INDEX(Settings!$H:$H,MATCH(DI$1,Settings!$G:$G,0))=TRUE,
100-100*(AT614-MINIFS(AT:AT,$E:$E,$E614))/(MAXIFS(AT:AT,$E:$E,$E614)-MINIFS(AT:AT,$E:$E,$E614)),
100*(AT614-MINIFS(AT:AT,$E:$E,$E614))/(MAXIFS(AT:AT,$E:$E,$E614)-MINIFS(AT:AT,$E:$E,$E614))))</f>
        <v/>
      </c>
      <c r="DJ614" s="232" t="str">
        <f t="array" ref="DJ614">IF(AU614="","",
IF(INDEX(Settings!$H:$H,MATCH(DJ$1,Settings!$G:$G,0))=TRUE,
100-100*(AU614-MINIFS(AU:AU,$E:$E,$E614))/(MAXIFS(AU:AU,$E:$E,$E614)-MINIFS(AU:AU,$E:$E,$E614)),
100*(AU614-MINIFS(AU:AU,$E:$E,$E614))/(MAXIFS(AU:AU,$E:$E,$E614)-MINIFS(AU:AU,$E:$E,$E614))))</f>
        <v/>
      </c>
      <c r="DK614" s="232" t="str">
        <f t="array" ref="DK614">IF(AV614="","",
IF(INDEX(Settings!$H:$H,MATCH(DK$1,Settings!$G:$G,0))=TRUE,
100-100*(AV614-MINIFS(AV:AV,$E:$E,$E614))/(MAXIFS(AV:AV,$E:$E,$E614)-MINIFS(AV:AV,$E:$E,$E614)),
100*(AV614-MINIFS(AV:AV,$E:$E,$E614))/(MAXIFS(AV:AV,$E:$E,$E614)-MINIFS(AV:AV,$E:$E,$E614))))</f>
        <v/>
      </c>
      <c r="DL614" s="232" t="str">
        <f t="array" ref="DL614">IF(AW614="","",
IF(INDEX(Settings!$H:$H,MATCH(DL$1,Settings!$G:$G,0))=TRUE,
100-100*(AW614-MINIFS(AW:AW,$E:$E,$E614))/(MAXIFS(AW:AW,$E:$E,$E614)-MINIFS(AW:AW,$E:$E,$E614)),
100*(AW614-MINIFS(AW:AW,$E:$E,$E614))/(MAXIFS(AW:AW,$E:$E,$E614)-MINIFS(AW:AW,$E:$E,$E614))))</f>
        <v/>
      </c>
      <c r="DM614" s="232" t="str">
        <f t="array" ref="DM614">IF(AX614="","",
IF(INDEX(Settings!$H:$H,MATCH(DM$1,Settings!$G:$G,0))=TRUE,
100-100*(AX614-MINIFS(AX:AX,$E:$E,$E614))/(MAXIFS(AX:AX,$E:$E,$E614)-MINIFS(AX:AX,$E:$E,$E614)),
100*(AX614-MINIFS(AX:AX,$E:$E,$E614))/(MAXIFS(AX:AX,$E:$E,$E614)-MINIFS(AX:AX,$E:$E,$E614))))</f>
        <v/>
      </c>
      <c r="DN614" s="232" t="str">
        <f t="array" ref="DN614">IF(AY614="","",
IF(INDEX(Settings!$H:$H,MATCH(DN$1,Settings!$G:$G,0))=TRUE,
100-100*(AY614-MINIFS(AY:AY,$E:$E,$E614))/(MAXIFS(AY:AY,$E:$E,$E614)-MINIFS(AY:AY,$E:$E,$E614)),
100*(AY614-MINIFS(AY:AY,$E:$E,$E614))/(MAXIFS(AY:AY,$E:$E,$E614)-MINIFS(AY:AY,$E:$E,$E614))))</f>
        <v/>
      </c>
      <c r="DO614" s="232" t="str">
        <f t="array" ref="DO614">IF(AZ614="","",
IF(INDEX(Settings!$H:$H,MATCH(DO$1,Settings!$G:$G,0))=TRUE,
100-100*(AZ614-MINIFS(AZ:AZ,$E:$E,$E614))/(MAXIFS(AZ:AZ,$E:$E,$E614)-MINIFS(AZ:AZ,$E:$E,$E614)),
100*(AZ614-MINIFS(AZ:AZ,$E:$E,$E614))/(MAXIFS(AZ:AZ,$E:$E,$E614)-MINIFS(AZ:AZ,$E:$E,$E614))))</f>
        <v/>
      </c>
      <c r="DP614" s="232" t="str">
        <f t="array" ref="DP614">IF(BA614="","",
IF(INDEX(Settings!$H:$H,MATCH(DP$1,Settings!$G:$G,0))=TRUE,
100-100*(BA614-MINIFS(BA:BA,$E:$E,$E614))/(MAXIFS(BA:BA,$E:$E,$E614)-MINIFS(BA:BA,$E:$E,$E614)),
100*(BA614-MINIFS(BA:BA,$E:$E,$E614))/(MAXIFS(BA:BA,$E:$E,$E614)-MINIFS(BA:BA,$E:$E,$E614))))</f>
        <v/>
      </c>
      <c r="DQ614" s="232" t="str">
        <f t="array" ref="DQ614">IF(BB614="","",
IF(INDEX(Settings!$H:$H,MATCH(DQ$1,Settings!$G:$G,0))=TRUE,
100-100*(BB614-MINIFS(BB:BB,$E:$E,$E614))/(MAXIFS(BB:BB,$E:$E,$E614)-MINIFS(BB:BB,$E:$E,$E614)),
100*(BB614-MINIFS(BB:BB,$E:$E,$E614))/(MAXIFS(BB:BB,$E:$E,$E614)-MINIFS(BB:BB,$E:$E,$E614))))</f>
        <v/>
      </c>
      <c r="DR614" s="232" t="str">
        <f t="array" ref="DR614">IF(BC614="","",
IF(INDEX(Settings!$H:$H,MATCH(DR$1,Settings!$G:$G,0))=TRUE,
100-100*(BC614-MINIFS(BC:BC,$E:$E,$E614))/(MAXIFS(BC:BC,$E:$E,$E614)-MINIFS(BC:BC,$E:$E,$E614)),
100*(BC614-MINIFS(BC:BC,$E:$E,$E614))/(MAXIFS(BC:BC,$E:$E,$E614)-MINIFS(BC:BC,$E:$E,$E614))))</f>
        <v/>
      </c>
      <c r="DS614" s="232" t="str">
        <f t="array" ref="DS614">IF(BD614="","",
IF(INDEX(Settings!$H:$H,MATCH(DS$1,Settings!$G:$G,0))=TRUE,
100-100*(BD614-MINIFS(BD:BD,$E:$E,$E614))/(MAXIFS(BD:BD,$E:$E,$E614)-MINIFS(BD:BD,$E:$E,$E614)),
100*(BD614-MINIFS(BD:BD,$E:$E,$E614))/(MAXIFS(BD:BD,$E:$E,$E614)-MINIFS(BD:BD,$E:$E,$E614))))</f>
        <v/>
      </c>
      <c r="DT614" s="232" t="str">
        <f t="array" ref="DT614">IF(BE614="","",
IF(INDEX(Settings!$H:$H,MATCH(DT$1,Settings!$G:$G,0))=TRUE,
100-100*(BE614-MINIFS(BE:BE,$E:$E,$E614))/(MAXIFS(BE:BE,$E:$E,$E614)-MINIFS(BE:BE,$E:$E,$E614)),
100*(BE614-MINIFS(BE:BE,$E:$E,$E614))/(MAXIFS(BE:BE,$E:$E,$E614)-MINIFS(BE:BE,$E:$E,$E614))))</f>
        <v/>
      </c>
      <c r="DU614" s="232" t="str">
        <f t="array" ref="DU614">IF(BF614="","",
IF(INDEX(Settings!$H:$H,MATCH(DU$1,Settings!$G:$G,0))=TRUE,
100-100*(BF614-MINIFS(BF:BF,$E:$E,$E614))/(MAXIFS(BF:BF,$E:$E,$E614)-MINIFS(BF:BF,$E:$E,$E614)),
100*(BF614-MINIFS(BF:BF,$E:$E,$E614))/(MAXIFS(BF:BF,$E:$E,$E614)-MINIFS(BF:BF,$E:$E,$E614))))</f>
        <v/>
      </c>
      <c r="DV614" s="232" t="str">
        <f t="array" ref="DV614">IF(BG614="","",
IF(INDEX(Settings!$H:$H,MATCH(DV$1,Settings!$G:$G,0))=TRUE,
100-100*(BG614-MINIFS(BG:BG,$E:$E,$E614))/(MAXIFS(BG:BG,$E:$E,$E614)-MINIFS(BG:BG,$E:$E,$E614)),
100*(BG614-MINIFS(BG:BG,$E:$E,$E614))/(MAXIFS(BG:BG,$E:$E,$E614)-MINIFS(BG:BG,$E:$E,$E614))))</f>
        <v/>
      </c>
      <c r="DW614" s="232" t="str">
        <f t="array" ref="DW614">IF(BH614="","",
IF(INDEX(Settings!$H:$H,MATCH(DW$1,Settings!$G:$G,0))=TRUE,
100-100*(BH614-MINIFS(BH:BH,$E:$E,$E614))/(MAXIFS(BH:BH,$E:$E,$E614)-MINIFS(BH:BH,$E:$E,$E614)),
100*(BH614-MINIFS(BH:BH,$E:$E,$E614))/(MAXIFS(BH:BH,$E:$E,$E614)-MINIFS(BH:BH,$E:$E,$E614))))</f>
        <v/>
      </c>
      <c r="DX614" s="232" t="str">
        <f t="array" ref="DX614">IF(BI614="","",
IF(INDEX(Settings!$H:$H,MATCH(DX$1,Settings!$G:$G,0))=TRUE,
100-100*(BI614-MINIFS(BI:BI,$E:$E,$E614))/(MAXIFS(BI:BI,$E:$E,$E614)-MINIFS(BI:BI,$E:$E,$E614)),
100*(BI614-MINIFS(BI:BI,$E:$E,$E614))/(MAXIFS(BI:BI,$E:$E,$E614)-MINIFS(BI:BI,$E:$E,$E614))))</f>
        <v/>
      </c>
      <c r="DY614" s="232" t="str">
        <f t="array" ref="DY614">IF(BJ614="","",
IF(INDEX(Settings!$H:$H,MATCH(DY$1,Settings!$G:$G,0))=TRUE,
100-100*(BJ614-MINIFS(BJ:BJ,$E:$E,$E614))/(MAXIFS(BJ:BJ,$E:$E,$E614)-MINIFS(BJ:BJ,$E:$E,$E614)),
100*(BJ614-MINIFS(BJ:BJ,$E:$E,$E614))/(MAXIFS(BJ:BJ,$E:$E,$E614)-MINIFS(BJ:BJ,$E:$E,$E614))))</f>
        <v/>
      </c>
      <c r="DZ614" s="234"/>
      <c r="EA614" s="234"/>
      <c r="EB614" s="234" t="str">
        <f t="shared" si="8"/>
        <v/>
      </c>
      <c r="EC614" s="234" t="str">
        <f t="shared" si="9"/>
        <v/>
      </c>
      <c r="ED614" s="234" t="str">
        <f t="shared" si="10"/>
        <v/>
      </c>
      <c r="EE614" s="234" t="str">
        <f t="shared" si="11"/>
        <v/>
      </c>
      <c r="EF614" s="234" t="str">
        <f t="shared" si="12"/>
        <v/>
      </c>
      <c r="EG614" s="234" t="str">
        <f t="shared" si="13"/>
        <v/>
      </c>
      <c r="EH614" s="234"/>
      <c r="EI614" s="234"/>
      <c r="EJ614" s="234"/>
      <c r="EK614" s="234"/>
      <c r="EL614" s="234"/>
      <c r="EM614" s="234"/>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3" t="str">
        <f t="shared" si="14"/>
        <v/>
      </c>
      <c r="N615" s="49"/>
      <c r="O615" s="49"/>
      <c r="P615" s="49"/>
      <c r="Q615" s="49"/>
      <c r="R615" s="49"/>
      <c r="S615" s="222" t="str">
        <f>IFERROR(VLOOKUP(AF615, 'YOYO IR Scores'!A:C, 3, FALSE), "")
</f>
        <v/>
      </c>
      <c r="T615" s="49"/>
      <c r="U615" s="49"/>
      <c r="V615" s="49"/>
      <c r="W615" s="49"/>
      <c r="X615" s="224" t="str">
        <f t="shared" si="4"/>
        <v/>
      </c>
      <c r="Y615" s="225" t="str">
        <f t="shared" si="5"/>
        <v/>
      </c>
      <c r="Z615" s="225" t="str">
        <f t="shared" si="6"/>
        <v/>
      </c>
      <c r="AA615" s="224" t="str">
        <f t="shared" si="7"/>
        <v/>
      </c>
      <c r="AB615" s="223"/>
      <c r="AC615" s="223"/>
      <c r="AD615" s="223"/>
      <c r="AE615" s="223" t="str">
        <f>IFERROR(VLOOKUP(AF615, 'YOYO IR Scores'!A:C, 2, FALSE), "")</f>
        <v/>
      </c>
      <c r="AF615" s="223"/>
      <c r="AG615" s="223"/>
      <c r="AH615" s="223"/>
      <c r="AI615" s="223"/>
      <c r="AJ615" s="223"/>
      <c r="AK615" s="223"/>
      <c r="AL615" s="223"/>
      <c r="AM615" s="223"/>
      <c r="AN615" s="223"/>
      <c r="AO615" s="223"/>
      <c r="AP615" s="223"/>
      <c r="AQ615" s="223"/>
      <c r="AR615" s="223"/>
      <c r="AS615" s="223"/>
      <c r="AT615" s="223"/>
      <c r="AU615" s="223"/>
      <c r="AV615" s="223"/>
      <c r="AW615" s="223"/>
      <c r="AX615" s="223"/>
      <c r="AY615" s="223"/>
      <c r="AZ615" s="223"/>
      <c r="BA615" s="223"/>
      <c r="BB615" s="223"/>
      <c r="BC615" s="223"/>
      <c r="BD615" s="223"/>
      <c r="BE615" s="223"/>
      <c r="BF615" s="223"/>
      <c r="BG615" s="223"/>
      <c r="BH615" s="223"/>
      <c r="BI615" s="223"/>
      <c r="BJ615" s="223"/>
      <c r="BK615" s="223" t="str">
        <f t="array" ref="BK615">IF(J615="","",
IF(INDEX(Settings!$H:$H,MATCH(BY$1,Settings!$G:$G,0))=TRUE,
100-100*(J615-MIN(J:J))/(MAX(J:J)-MIN(J:J)),
100*(J615-MIN(J:J))/(MAX(J:J)-MIN(J:J))))</f>
        <v/>
      </c>
      <c r="BL615" s="223" t="str">
        <f t="array" ref="BL615">IF(J615="","",
IF(INDEX(Settings!$H:$H,MATCH(BY$1,Settings!$G:$G,0))=TRUE,
100-100*(J615-MINIFS(J:J,$E:$E,$E615))/(MAXIFS(J:J,$E:$E,$E615)-MINIFS(J:J,$E:$E,$E615)),
100*(J615-MINIFS(J:J,$E:$E,$E615))/(MAXIFS(J:J,$E:$E,$E615)-MINIFS(J:J,$E:$E,$E615))))</f>
        <v/>
      </c>
      <c r="BM615" s="223"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4" t="str">
        <f t="array" ref="BQ615">IF(J615="","",
IF(INDEX(Settings!$H:$H,MATCH(BY$1,Settings!$G:$G,0))=TRUE,
-1*(J615-AVERAGE(J:J))/STDEV(J:J),
(J615-AVERAGE(J:J))/STDEV(J:J)))</f>
        <v/>
      </c>
      <c r="BR615" s="224" t="str">
        <f>IFERROR(__xludf.DUMMYFUNCTION("IF(J615="""","""",
IF(INDEX(Settings!$H:$H,MATCH(BY$1,Settings!$G:$G,0))=TRUE,
-1*(J615-AVERAGEIFS(J:J,$E:$E,$E615))/STDEV(FILTER(J:J,$E:$E=$E615)),
(J615-AVERAGEIFS(J:J,$E:$E,$E615))/STDEV(FILTER(J:J,$E:$E=$E615))))"),"")</f>
        <v/>
      </c>
      <c r="BS615" s="224"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3" t="str">
        <f t="array" ref="BY615">IF(J615="","",
IF(INDEX(Settings!$H:$H,MATCH(BY$1,Settings!$G:$G,0))=TRUE,
100-100*(J615-MINIFS(J:J,$E:$E,$E615))/(MAXIFS(J:J,$E:$E,$E615)-MINIFS(J:J,$E:$E,$E615)),
100*(J615-MINIFS(J:J,$E:$E,$E615))/(MAXIFS(J:J,$E:$E,$E615)-MINIFS(J:J,$E:$E,$E615))))</f>
        <v/>
      </c>
      <c r="BZ615" s="223" t="str">
        <f t="array" ref="BZ615">IF(K615="","",
IF(INDEX(Settings!$H:$H,MATCH(BZ$1,Settings!$G:$G,0))=TRUE,
100-100*(K615-MINIFS(K:K,$E:$E,$E615))/(MAXIFS(K:K,$E:$E,$E615)-MINIFS(K:K,$E:$E,$E615)),
100*(K615-MINIFS(K:K,$E:$E,$E615))/(MAXIFS(K:K,$E:$E,$E615)-MINIFS(K:K,$E:$E,$E615))))</f>
        <v/>
      </c>
      <c r="CA615" s="223" t="str">
        <f t="array" ref="CA615">IF(L615="","",
IF(INDEX(Settings!$H:$H,MATCH(CA$1,Settings!$G:$G,0))=TRUE,
100-100*(L615-MINIFS(L:L,$E:$E,$E615))/(MAXIFS(L:L,$E:$E,$E615)-MINIFS(L:L,$E:$E,$E615)),
100*(L615-MINIFS(L:L,$E:$E,$E615))/(MAXIFS(L:L,$E:$E,$E615)-MINIFS(L:L,$E:$E,$E615))))</f>
        <v/>
      </c>
      <c r="CB615" s="223" t="str">
        <f t="array" ref="CB615">IF(M615="","",
IF(INDEX(Settings!$H:$H,MATCH(CB$1,Settings!$G:$G,0))=TRUE,
100-100*(M615-MINIFS(M:M,$E:$E,$E615))/(MAXIFS(M:M,$E:$E,$E615)-MINIFS(M:M,$E:$E,$E615)),
100*(M615-MINIFS(M:M,$E:$E,$E615))/(MAXIFS(M:M,$E:$E,$E615)-MINIFS(M:M,$E:$E,$E615))))</f>
        <v/>
      </c>
      <c r="CC615" s="223" t="str">
        <f t="array" ref="CC615">IF(N615="","",
IF(INDEX(Settings!$H:$H,MATCH(CC$1,Settings!$G:$G,0))=TRUE,
100-100*(N615-MINIFS(N:N,$E:$E,$E615))/(MAXIFS(N:N,$E:$E,$E615)-MINIFS(N:N,$E:$E,$E615)),
100*(N615-MINIFS(N:N,$E:$E,$E615))/(MAXIFS(N:N,$E:$E,$E615)-MINIFS(N:N,$E:$E,$E615))))</f>
        <v/>
      </c>
      <c r="CD615" s="223" t="str">
        <f t="array" ref="CD615">IF(O615="","",
IF(INDEX(Settings!$H:$H,MATCH(CD$1,Settings!$G:$G,0))=TRUE,
100-100*(O615-MINIFS(O:O,$E:$E,$E615))/(MAXIFS(O:O,$E:$E,$E615)-MINIFS(O:O,$E:$E,$E615)),
100*(O615-MINIFS(O:O,$E:$E,$E615))/(MAXIFS(O:O,$E:$E,$E615)-MINIFS(O:O,$E:$E,$E615))))</f>
        <v/>
      </c>
      <c r="CE615" s="223" t="str">
        <f t="array" ref="CE615">IF(P615="","",
IF(INDEX(Settings!$H:$H,MATCH(CE$1,Settings!$G:$G,0))=TRUE,
100-100*(P615-MINIFS(P:P,$E:$E,$E615))/(MAXIFS(P:P,$E:$E,$E615)-MINIFS(P:P,$E:$E,$E615)),
100*(P615-MINIFS(P:P,$E:$E,$E615))/(MAXIFS(P:P,$E:$E,$E615)-MINIFS(P:P,$E:$E,$E615))))</f>
        <v/>
      </c>
      <c r="CF615" s="223" t="str">
        <f t="array" ref="CF615">IF(Q615="","",
IF(INDEX(Settings!$H:$H,MATCH(CF$1,Settings!$G:$G,0))=TRUE,
100-100*(Q615-MINIFS(Q:Q,$E:$E,$E615))/(MAXIFS(Q:Q,$E:$E,$E615)-MINIFS(Q:Q,$E:$E,$E615)),
100*(Q615-MINIFS(Q:Q,$E:$E,$E615))/(MAXIFS(Q:Q,$E:$E,$E615)-MINIFS(Q:Q,$E:$E,$E615))))</f>
        <v/>
      </c>
      <c r="CG615" s="223" t="str">
        <f t="array" ref="CG615">IF(R615="","",
IF(INDEX(Settings!$H:$H,MATCH(CG$1,Settings!$G:$G,0))=TRUE,
100-100*(R615-MINIFS(R:R,$E:$E,$E615))/(MAXIFS(R:R,$E:$E,$E615)-MINIFS(R:R,$E:$E,$E615)),
100*(R615-MINIFS(R:R,$E:$E,$E615))/(MAXIFS(R:R,$E:$E,$E615)-MINIFS(R:R,$E:$E,$E615))))</f>
        <v/>
      </c>
      <c r="CH615" s="223" t="str">
        <f t="array" ref="CH615">IF(S615="","",
IF(INDEX(Settings!$H:$H,MATCH(CH$1,Settings!$G:$G,0))=TRUE,
100-100*(S615-MINIFS(S:S,$E:$E,$E615))/(MAXIFS(S:S,$E:$E,$E615)-MINIFS(S:S,$E:$E,$E615)),
100*(S615-MINIFS(S:S,$E:$E,$E615))/(MAXIFS(S:S,$E:$E,$E615)-MINIFS(S:S,$E:$E,$E615))))</f>
        <v/>
      </c>
      <c r="CI615" s="223" t="str">
        <f t="array" ref="CI615">IF(T615="","",
IF(INDEX(Settings!$H:$H,MATCH(CI$1,Settings!$G:$G,0))=TRUE,
100-100*(T615-MINIFS(T:T,$E:$E,$E615))/(MAXIFS(T:T,$E:$E,$E615)-MINIFS(T:T,$E:$E,$E615)),
100*(T615-MINIFS(T:T,$E:$E,$E615))/(MAXIFS(T:T,$E:$E,$E615)-MINIFS(T:T,$E:$E,$E615))))</f>
        <v/>
      </c>
      <c r="CJ615" s="223" t="str">
        <f t="array" ref="CJ615">IF(U615="","",
IF(INDEX(Settings!$H:$H,MATCH(CJ$1,Settings!$G:$G,0))=TRUE,
100-100*(U615-MINIFS(U:U,$E:$E,$E615))/(MAXIFS(U:U,$E:$E,$E615)-MINIFS(U:U,$E:$E,$E615)),
100*(U615-MINIFS(U:U,$E:$E,$E615))/(MAXIFS(U:U,$E:$E,$E615)-MINIFS(U:U,$E:$E,$E615))))</f>
        <v/>
      </c>
      <c r="CK615" s="223" t="str">
        <f t="array" ref="CK615">IF(V615="","",
IF(INDEX(Settings!$H:$H,MATCH(CK$1,Settings!$G:$G,0))=TRUE,
100-100*(V615-MINIFS(V:V,$E:$E,$E615))/(MAXIFS(V:V,$E:$E,$E615)-MINIFS(V:V,$E:$E,$E615)),
100*(V615-MINIFS(V:V,$E:$E,$E615))/(MAXIFS(V:V,$E:$E,$E615)-MINIFS(V:V,$E:$E,$E615))))</f>
        <v/>
      </c>
      <c r="CL615" s="223" t="str">
        <f t="array" ref="CL615">IF(W615="","",
IF(INDEX(Settings!$H:$H,MATCH(CL$1,Settings!$G:$G,0))=TRUE,
100-100*(W615-MINIFS(W:W,$E:$E,$E615))/(MAXIFS(W:W,$E:$E,$E615)-MINIFS(W:W,$E:$E,$E615)),
100*(W615-MINIFS(W:W,$E:$E,$E615))/(MAXIFS(W:W,$E:$E,$E615)-MINIFS(W:W,$E:$E,$E615))))</f>
        <v/>
      </c>
      <c r="CM615" s="223" t="str">
        <f t="array" ref="CM615">IF(X615="","",
IF(INDEX(Settings!$H:$H,MATCH(CM$1,Settings!$G:$G,0))=TRUE,
100-100*(X615-MINIFS(X:X,$E:$E,$E615))/(MAXIFS(X:X,$E:$E,$E615)-MINIFS(X:X,$E:$E,$E615)),
100*(X615-MINIFS(X:X,$E:$E,$E615))/(MAXIFS(X:X,$E:$E,$E615)-MINIFS(X:X,$E:$E,$E615))))</f>
        <v/>
      </c>
      <c r="CN615" s="223" t="str">
        <f t="array" ref="CN615">IF(Y615="","",
IF(INDEX(Settings!$H:$H,MATCH(CN$1,Settings!$G:$G,0))=TRUE,
100-100*(Y615-MINIFS(Y:Y,$E:$E,$E615))/(MAXIFS(Y:Y,$E:$E,$E615)-MINIFS(Y:Y,$E:$E,$E615)),
100*(Y615-MINIFS(Y:Y,$E:$E,$E615))/(MAXIFS(Y:Y,$E:$E,$E615)-MINIFS(Y:Y,$E:$E,$E615))))</f>
        <v/>
      </c>
      <c r="CO615" s="223" t="str">
        <f t="array" ref="CO615">IF(Z615="","",
IF(INDEX(Settings!$H:$H,MATCH(CO$1,Settings!$G:$G,0))=TRUE,
100-100*(Z615-MINIFS(Z:Z,$E:$E,$E615))/(MAXIFS(Z:Z,$E:$E,$E615)-MINIFS(Z:Z,$E:$E,$E615)),
100*(Z615-MINIFS(Z:Z,$E:$E,$E615))/(MAXIFS(Z:Z,$E:$E,$E615)-MINIFS(Z:Z,$E:$E,$E615))))</f>
        <v/>
      </c>
      <c r="CP615" s="223" t="str">
        <f t="array" ref="CP615">IF(AA615="","",
IF(INDEX(Settings!$H:$H,MATCH(CP$1,Settings!$G:$G,0))=TRUE,
100-100*(AA615-MINIFS(AA:AA,$E:$E,$E615))/(MAXIFS(AA:AA,$E:$E,$E615)-MINIFS(AA:AA,$E:$E,$E615)),
100*(AA615-MINIFS(AA:AA,$E:$E,$E615))/(MAXIFS(AA:AA,$E:$E,$E615)-MINIFS(AA:AA,$E:$E,$E615))))</f>
        <v/>
      </c>
      <c r="CQ615" s="223" t="str">
        <f t="array" ref="CQ615">IF(AB615="","",
IF(INDEX(Settings!$H:$H,MATCH(CQ$1,Settings!$G:$G,0))=TRUE,
100-100*(AB615-MINIFS(AB:AB,$E:$E,$E615))/(MAXIFS(AB:AB,$E:$E,$E615)-MINIFS(AB:AB,$E:$E,$E615)),
100*(AB615-MINIFS(AB:AB,$E:$E,$E615))/(MAXIFS(AB:AB,$E:$E,$E615)-MINIFS(AB:AB,$E:$E,$E615))))</f>
        <v/>
      </c>
      <c r="CR615" s="223" t="str">
        <f t="array" ref="CR615">IF(AC615="","",
IF(INDEX(Settings!$H:$H,MATCH(CR$1,Settings!$G:$G,0))=TRUE,
100-100*(AC615-MINIFS(AC:AC,$E:$E,$E615))/(MAXIFS(AC:AC,$E:$E,$E615)-MINIFS(AC:AC,$E:$E,$E615)),
100*(AC615-MINIFS(AC:AC,$E:$E,$E615))/(MAXIFS(AC:AC,$E:$E,$E615)-MINIFS(AC:AC,$E:$E,$E615))))</f>
        <v/>
      </c>
      <c r="CS615" s="223" t="str">
        <f t="array" ref="CS615">IF(AD615="","",
IF(INDEX(Settings!$H:$H,MATCH(CS$1,Settings!$G:$G,0))=TRUE,
100-100*(AD615-MINIFS(AD:AD,$E:$E,$E615))/(MAXIFS(AD:AD,$E:$E,$E615)-MINIFS(AD:AD,$E:$E,$E615)),
100*(AD615-MINIFS(AD:AD,$E:$E,$E615))/(MAXIFS(AD:AD,$E:$E,$E615)-MINIFS(AD:AD,$E:$E,$E615))))</f>
        <v/>
      </c>
      <c r="CT615" s="223" t="str">
        <f t="array" ref="CT615">IF(AE615="","",
IF(INDEX(Settings!$H:$H,MATCH(CT$1,Settings!$G:$G,0))=TRUE,
100-100*(AE615-MINIFS(AE:AE,$E:$E,$E615))/(MAXIFS(AE:AE,$E:$E,$E615)-MINIFS(AE:AE,$E:$E,$E615)),
100*(AE615-MINIFS(AE:AE,$E:$E,$E615))/(MAXIFS(AE:AE,$E:$E,$E615)-MINIFS(AE:AE,$E:$E,$E615))))</f>
        <v/>
      </c>
      <c r="CU615" s="223" t="str">
        <f t="array" ref="CU615">IF(AF615="","",
IF(INDEX(Settings!$H:$H,MATCH(CU$1,Settings!$G:$G,0))=TRUE,
100-100*(AF615-MINIFS(AF:AF,$E:$E,$E615))/(MAXIFS(AF:AF,$E:$E,$E615)-MINIFS(AF:AF,$E:$E,$E615)),
100*(AF615-MINIFS(AF:AF,$E:$E,$E615))/(MAXIFS(AF:AF,$E:$E,$E615)-MINIFS(AF:AF,$E:$E,$E615))))</f>
        <v/>
      </c>
      <c r="CV615" s="223" t="str">
        <f t="array" ref="CV615">IF(AG615="","",
IF(INDEX(Settings!$H:$H,MATCH(CV$1,Settings!$G:$G,0))=TRUE,
100-100*(AG615-MINIFS(AG:AG,$E:$E,$E615))/(MAXIFS(AG:AG,$E:$E,$E615)-MINIFS(AG:AG,$E:$E,$E615)),
100*(AG615-MINIFS(AG:AG,$E:$E,$E615))/(MAXIFS(AG:AG,$E:$E,$E615)-MINIFS(AG:AG,$E:$E,$E615))))</f>
        <v/>
      </c>
      <c r="CW615" s="223" t="str">
        <f t="array" ref="CW615">IF(AH615="","",
IF(INDEX(Settings!$H:$H,MATCH(CW$1,Settings!$G:$G,0))=TRUE,
100-100*(AH615-MINIFS(AH:AH,$E:$E,$E615))/(MAXIFS(AH:AH,$E:$E,$E615)-MINIFS(AH:AH,$E:$E,$E615)),
100*(AH615-MINIFS(AH:AH,$E:$E,$E615))/(MAXIFS(AH:AH,$E:$E,$E615)-MINIFS(AH:AH,$E:$E,$E615))))</f>
        <v/>
      </c>
      <c r="CX615" s="223" t="str">
        <f t="array" ref="CX615">IF(AI615="","",
IF(INDEX(Settings!$H:$H,MATCH(CX$1,Settings!$G:$G,0))=TRUE,
100-100*(AI615-MINIFS(AI:AI,$E:$E,$E615))/(MAXIFS(AI:AI,$E:$E,$E615)-MINIFS(AI:AI,$E:$E,$E615)),
100*(AI615-MINIFS(AI:AI,$E:$E,$E615))/(MAXIFS(AI:AI,$E:$E,$E615)-MINIFS(AI:AI,$E:$E,$E615))))</f>
        <v/>
      </c>
      <c r="CY615" s="223" t="str">
        <f t="array" ref="CY615">IF(AJ615="","",
IF(INDEX(Settings!$H:$H,MATCH(CY$1,Settings!$G:$G,0))=TRUE,
100-100*(AJ615-MINIFS(AJ:AJ,$E:$E,$E615))/(MAXIFS(AJ:AJ,$E:$E,$E615)-MINIFS(AJ:AJ,$E:$E,$E615)),
100*(AJ615-MINIFS(AJ:AJ,$E:$E,$E615))/(MAXIFS(AJ:AJ,$E:$E,$E615)-MINIFS(AJ:AJ,$E:$E,$E615))))</f>
        <v/>
      </c>
      <c r="CZ615" s="223" t="str">
        <f t="array" ref="CZ615">IF(AK615="","",
IF(INDEX(Settings!$H:$H,MATCH(CZ$1,Settings!$G:$G,0))=TRUE,
100-100*(AK615-MINIFS(AK:AK,$E:$E,$E615))/(MAXIFS(AK:AK,$E:$E,$E615)-MINIFS(AK:AK,$E:$E,$E615)),
100*(AK615-MINIFS(AK:AK,$E:$E,$E615))/(MAXIFS(AK:AK,$E:$E,$E615)-MINIFS(AK:AK,$E:$E,$E615))))</f>
        <v/>
      </c>
      <c r="DA615" s="223" t="str">
        <f t="array" ref="DA615">IF(AL615="","",
IF(INDEX(Settings!$H:$H,MATCH(DA$1,Settings!$G:$G,0))=TRUE,
100-100*(AL615-MINIFS(AL:AL,$E:$E,$E615))/(MAXIFS(AL:AL,$E:$E,$E615)-MINIFS(AL:AL,$E:$E,$E615)),
100*(AL615-MINIFS(AL:AL,$E:$E,$E615))/(MAXIFS(AL:AL,$E:$E,$E615)-MINIFS(AL:AL,$E:$E,$E615))))</f>
        <v/>
      </c>
      <c r="DB615" s="223" t="str">
        <f t="array" ref="DB615">IF(AM615="","",
IF(INDEX(Settings!$H:$H,MATCH(DB$1,Settings!$G:$G,0))=TRUE,
100-100*(AM615-MINIFS(AM:AM,$E:$E,$E615))/(MAXIFS(AM:AM,$E:$E,$E615)-MINIFS(AM:AM,$E:$E,$E615)),
100*(AM615-MINIFS(AM:AM,$E:$E,$E615))/(MAXIFS(AM:AM,$E:$E,$E615)-MINIFS(AM:AM,$E:$E,$E615))))</f>
        <v/>
      </c>
      <c r="DC615" s="223" t="str">
        <f t="array" ref="DC615">IF(AN615="","",
IF(INDEX(Settings!$H:$H,MATCH(DC$1,Settings!$G:$G,0))=TRUE,
100-100*(AN615-MINIFS(AN:AN,$E:$E,$E615))/(MAXIFS(AN:AN,$E:$E,$E615)-MINIFS(AN:AN,$E:$E,$E615)),
100*(AN615-MINIFS(AN:AN,$E:$E,$E615))/(MAXIFS(AN:AN,$E:$E,$E615)-MINIFS(AN:AN,$E:$E,$E615))))</f>
        <v/>
      </c>
      <c r="DD615" s="223" t="str">
        <f t="array" ref="DD615">IF(AO615="","",
IF(INDEX(Settings!$H:$H,MATCH(DD$1,Settings!$G:$G,0))=TRUE,
100-100*(AO615-MINIFS(AO:AO,$E:$E,$E615))/(MAXIFS(AO:AO,$E:$E,$E615)-MINIFS(AO:AO,$E:$E,$E615)),
100*(AO615-MINIFS(AO:AO,$E:$E,$E615))/(MAXIFS(AO:AO,$E:$E,$E615)-MINIFS(AO:AO,$E:$E,$E615))))</f>
        <v/>
      </c>
      <c r="DE615" s="223" t="str">
        <f t="array" ref="DE615">IF(AP615="","",
IF(INDEX(Settings!$H:$H,MATCH(DE$1,Settings!$G:$G,0))=TRUE,
100-100*(AP615-MINIFS(AP:AP,$E:$E,$E615))/(MAXIFS(AP:AP,$E:$E,$E615)-MINIFS(AP:AP,$E:$E,$E615)),
100*(AP615-MINIFS(AP:AP,$E:$E,$E615))/(MAXIFS(AP:AP,$E:$E,$E615)-MINIFS(AP:AP,$E:$E,$E615))))</f>
        <v/>
      </c>
      <c r="DF615" s="223" t="str">
        <f t="array" ref="DF615">IF(AQ615="","",
IF(INDEX(Settings!$H:$H,MATCH(DF$1,Settings!$G:$G,0))=TRUE,
100-100*(AQ615-MINIFS(AQ:AQ,$E:$E,$E615))/(MAXIFS(AQ:AQ,$E:$E,$E615)-MINIFS(AQ:AQ,$E:$E,$E615)),
100*(AQ615-MINIFS(AQ:AQ,$E:$E,$E615))/(MAXIFS(AQ:AQ,$E:$E,$E615)-MINIFS(AQ:AQ,$E:$E,$E615))))</f>
        <v/>
      </c>
      <c r="DG615" s="223" t="str">
        <f t="array" ref="DG615">IF(AR615="","",
IF(INDEX(Settings!$H:$H,MATCH(DG$1,Settings!$G:$G,0))=TRUE,
100-100*(AR615-MINIFS(AR:AR,$E:$E,$E615))/(MAXIFS(AR:AR,$E:$E,$E615)-MINIFS(AR:AR,$E:$E,$E615)),
100*(AR615-MINIFS(AR:AR,$E:$E,$E615))/(MAXIFS(AR:AR,$E:$E,$E615)-MINIFS(AR:AR,$E:$E,$E615))))</f>
        <v/>
      </c>
      <c r="DH615" s="223" t="str">
        <f t="array" ref="DH615">IF(AS615="","",
IF(INDEX(Settings!$H:$H,MATCH(DH$1,Settings!$G:$G,0))=TRUE,
100-100*(AS615-MINIFS(AS:AS,$E:$E,$E615))/(MAXIFS(AS:AS,$E:$E,$E615)-MINIFS(AS:AS,$E:$E,$E615)),
100*(AS615-MINIFS(AS:AS,$E:$E,$E615))/(MAXIFS(AS:AS,$E:$E,$E615)-MINIFS(AS:AS,$E:$E,$E615))))</f>
        <v/>
      </c>
      <c r="DI615" s="223" t="str">
        <f t="array" ref="DI615">IF(AT615="","",
IF(INDEX(Settings!$H:$H,MATCH(DI$1,Settings!$G:$G,0))=TRUE,
100-100*(AT615-MINIFS(AT:AT,$E:$E,$E615))/(MAXIFS(AT:AT,$E:$E,$E615)-MINIFS(AT:AT,$E:$E,$E615)),
100*(AT615-MINIFS(AT:AT,$E:$E,$E615))/(MAXIFS(AT:AT,$E:$E,$E615)-MINIFS(AT:AT,$E:$E,$E615))))</f>
        <v/>
      </c>
      <c r="DJ615" s="223" t="str">
        <f t="array" ref="DJ615">IF(AU615="","",
IF(INDEX(Settings!$H:$H,MATCH(DJ$1,Settings!$G:$G,0))=TRUE,
100-100*(AU615-MINIFS(AU:AU,$E:$E,$E615))/(MAXIFS(AU:AU,$E:$E,$E615)-MINIFS(AU:AU,$E:$E,$E615)),
100*(AU615-MINIFS(AU:AU,$E:$E,$E615))/(MAXIFS(AU:AU,$E:$E,$E615)-MINIFS(AU:AU,$E:$E,$E615))))</f>
        <v/>
      </c>
      <c r="DK615" s="223" t="str">
        <f t="array" ref="DK615">IF(AV615="","",
IF(INDEX(Settings!$H:$H,MATCH(DK$1,Settings!$G:$G,0))=TRUE,
100-100*(AV615-MINIFS(AV:AV,$E:$E,$E615))/(MAXIFS(AV:AV,$E:$E,$E615)-MINIFS(AV:AV,$E:$E,$E615)),
100*(AV615-MINIFS(AV:AV,$E:$E,$E615))/(MAXIFS(AV:AV,$E:$E,$E615)-MINIFS(AV:AV,$E:$E,$E615))))</f>
        <v/>
      </c>
      <c r="DL615" s="223" t="str">
        <f t="array" ref="DL615">IF(AW615="","",
IF(INDEX(Settings!$H:$H,MATCH(DL$1,Settings!$G:$G,0))=TRUE,
100-100*(AW615-MINIFS(AW:AW,$E:$E,$E615))/(MAXIFS(AW:AW,$E:$E,$E615)-MINIFS(AW:AW,$E:$E,$E615)),
100*(AW615-MINIFS(AW:AW,$E:$E,$E615))/(MAXIFS(AW:AW,$E:$E,$E615)-MINIFS(AW:AW,$E:$E,$E615))))</f>
        <v/>
      </c>
      <c r="DM615" s="223" t="str">
        <f t="array" ref="DM615">IF(AX615="","",
IF(INDEX(Settings!$H:$H,MATCH(DM$1,Settings!$G:$G,0))=TRUE,
100-100*(AX615-MINIFS(AX:AX,$E:$E,$E615))/(MAXIFS(AX:AX,$E:$E,$E615)-MINIFS(AX:AX,$E:$E,$E615)),
100*(AX615-MINIFS(AX:AX,$E:$E,$E615))/(MAXIFS(AX:AX,$E:$E,$E615)-MINIFS(AX:AX,$E:$E,$E615))))</f>
        <v/>
      </c>
      <c r="DN615" s="223" t="str">
        <f t="array" ref="DN615">IF(AY615="","",
IF(INDEX(Settings!$H:$H,MATCH(DN$1,Settings!$G:$G,0))=TRUE,
100-100*(AY615-MINIFS(AY:AY,$E:$E,$E615))/(MAXIFS(AY:AY,$E:$E,$E615)-MINIFS(AY:AY,$E:$E,$E615)),
100*(AY615-MINIFS(AY:AY,$E:$E,$E615))/(MAXIFS(AY:AY,$E:$E,$E615)-MINIFS(AY:AY,$E:$E,$E615))))</f>
        <v/>
      </c>
      <c r="DO615" s="223" t="str">
        <f t="array" ref="DO615">IF(AZ615="","",
IF(INDEX(Settings!$H:$H,MATCH(DO$1,Settings!$G:$G,0))=TRUE,
100-100*(AZ615-MINIFS(AZ:AZ,$E:$E,$E615))/(MAXIFS(AZ:AZ,$E:$E,$E615)-MINIFS(AZ:AZ,$E:$E,$E615)),
100*(AZ615-MINIFS(AZ:AZ,$E:$E,$E615))/(MAXIFS(AZ:AZ,$E:$E,$E615)-MINIFS(AZ:AZ,$E:$E,$E615))))</f>
        <v/>
      </c>
      <c r="DP615" s="223" t="str">
        <f t="array" ref="DP615">IF(BA615="","",
IF(INDEX(Settings!$H:$H,MATCH(DP$1,Settings!$G:$G,0))=TRUE,
100-100*(BA615-MINIFS(BA:BA,$E:$E,$E615))/(MAXIFS(BA:BA,$E:$E,$E615)-MINIFS(BA:BA,$E:$E,$E615)),
100*(BA615-MINIFS(BA:BA,$E:$E,$E615))/(MAXIFS(BA:BA,$E:$E,$E615)-MINIFS(BA:BA,$E:$E,$E615))))</f>
        <v/>
      </c>
      <c r="DQ615" s="223" t="str">
        <f t="array" ref="DQ615">IF(BB615="","",
IF(INDEX(Settings!$H:$H,MATCH(DQ$1,Settings!$G:$G,0))=TRUE,
100-100*(BB615-MINIFS(BB:BB,$E:$E,$E615))/(MAXIFS(BB:BB,$E:$E,$E615)-MINIFS(BB:BB,$E:$E,$E615)),
100*(BB615-MINIFS(BB:BB,$E:$E,$E615))/(MAXIFS(BB:BB,$E:$E,$E615)-MINIFS(BB:BB,$E:$E,$E615))))</f>
        <v/>
      </c>
      <c r="DR615" s="223" t="str">
        <f t="array" ref="DR615">IF(BC615="","",
IF(INDEX(Settings!$H:$H,MATCH(DR$1,Settings!$G:$G,0))=TRUE,
100-100*(BC615-MINIFS(BC:BC,$E:$E,$E615))/(MAXIFS(BC:BC,$E:$E,$E615)-MINIFS(BC:BC,$E:$E,$E615)),
100*(BC615-MINIFS(BC:BC,$E:$E,$E615))/(MAXIFS(BC:BC,$E:$E,$E615)-MINIFS(BC:BC,$E:$E,$E615))))</f>
        <v/>
      </c>
      <c r="DS615" s="223" t="str">
        <f t="array" ref="DS615">IF(BD615="","",
IF(INDEX(Settings!$H:$H,MATCH(DS$1,Settings!$G:$G,0))=TRUE,
100-100*(BD615-MINIFS(BD:BD,$E:$E,$E615))/(MAXIFS(BD:BD,$E:$E,$E615)-MINIFS(BD:BD,$E:$E,$E615)),
100*(BD615-MINIFS(BD:BD,$E:$E,$E615))/(MAXIFS(BD:BD,$E:$E,$E615)-MINIFS(BD:BD,$E:$E,$E615))))</f>
        <v/>
      </c>
      <c r="DT615" s="223" t="str">
        <f t="array" ref="DT615">IF(BE615="","",
IF(INDEX(Settings!$H:$H,MATCH(DT$1,Settings!$G:$G,0))=TRUE,
100-100*(BE615-MINIFS(BE:BE,$E:$E,$E615))/(MAXIFS(BE:BE,$E:$E,$E615)-MINIFS(BE:BE,$E:$E,$E615)),
100*(BE615-MINIFS(BE:BE,$E:$E,$E615))/(MAXIFS(BE:BE,$E:$E,$E615)-MINIFS(BE:BE,$E:$E,$E615))))</f>
        <v/>
      </c>
      <c r="DU615" s="223" t="str">
        <f t="array" ref="DU615">IF(BF615="","",
IF(INDEX(Settings!$H:$H,MATCH(DU$1,Settings!$G:$G,0))=TRUE,
100-100*(BF615-MINIFS(BF:BF,$E:$E,$E615))/(MAXIFS(BF:BF,$E:$E,$E615)-MINIFS(BF:BF,$E:$E,$E615)),
100*(BF615-MINIFS(BF:BF,$E:$E,$E615))/(MAXIFS(BF:BF,$E:$E,$E615)-MINIFS(BF:BF,$E:$E,$E615))))</f>
        <v/>
      </c>
      <c r="DV615" s="223" t="str">
        <f t="array" ref="DV615">IF(BG615="","",
IF(INDEX(Settings!$H:$H,MATCH(DV$1,Settings!$G:$G,0))=TRUE,
100-100*(BG615-MINIFS(BG:BG,$E:$E,$E615))/(MAXIFS(BG:BG,$E:$E,$E615)-MINIFS(BG:BG,$E:$E,$E615)),
100*(BG615-MINIFS(BG:BG,$E:$E,$E615))/(MAXIFS(BG:BG,$E:$E,$E615)-MINIFS(BG:BG,$E:$E,$E615))))</f>
        <v/>
      </c>
      <c r="DW615" s="223" t="str">
        <f t="array" ref="DW615">IF(BH615="","",
IF(INDEX(Settings!$H:$H,MATCH(DW$1,Settings!$G:$G,0))=TRUE,
100-100*(BH615-MINIFS(BH:BH,$E:$E,$E615))/(MAXIFS(BH:BH,$E:$E,$E615)-MINIFS(BH:BH,$E:$E,$E615)),
100*(BH615-MINIFS(BH:BH,$E:$E,$E615))/(MAXIFS(BH:BH,$E:$E,$E615)-MINIFS(BH:BH,$E:$E,$E615))))</f>
        <v/>
      </c>
      <c r="DX615" s="223" t="str">
        <f t="array" ref="DX615">IF(BI615="","",
IF(INDEX(Settings!$H:$H,MATCH(DX$1,Settings!$G:$G,0))=TRUE,
100-100*(BI615-MINIFS(BI:BI,$E:$E,$E615))/(MAXIFS(BI:BI,$E:$E,$E615)-MINIFS(BI:BI,$E:$E,$E615)),
100*(BI615-MINIFS(BI:BI,$E:$E,$E615))/(MAXIFS(BI:BI,$E:$E,$E615)-MINIFS(BI:BI,$E:$E,$E615))))</f>
        <v/>
      </c>
      <c r="DY615" s="223" t="str">
        <f t="array" ref="DY615">IF(BJ615="","",
IF(INDEX(Settings!$H:$H,MATCH(DY$1,Settings!$G:$G,0))=TRUE,
100-100*(BJ615-MINIFS(BJ:BJ,$E:$E,$E615))/(MAXIFS(BJ:BJ,$E:$E,$E615)-MINIFS(BJ:BJ,$E:$E,$E615)),
100*(BJ615-MINIFS(BJ:BJ,$E:$E,$E615))/(MAXIFS(BJ:BJ,$E:$E,$E615)-MINIFS(BJ:BJ,$E:$E,$E615))))</f>
        <v/>
      </c>
      <c r="DZ615" s="225"/>
      <c r="EA615" s="225"/>
      <c r="EB615" s="225" t="str">
        <f t="shared" si="8"/>
        <v/>
      </c>
      <c r="EC615" s="225" t="str">
        <f t="shared" si="9"/>
        <v/>
      </c>
      <c r="ED615" s="225" t="str">
        <f t="shared" si="10"/>
        <v/>
      </c>
      <c r="EE615" s="225" t="str">
        <f t="shared" si="11"/>
        <v/>
      </c>
      <c r="EF615" s="225" t="str">
        <f t="shared" si="12"/>
        <v/>
      </c>
      <c r="EG615" s="225" t="str">
        <f t="shared" si="13"/>
        <v/>
      </c>
      <c r="EH615" s="225"/>
      <c r="EI615" s="225"/>
      <c r="EJ615" s="225"/>
      <c r="EK615" s="225"/>
      <c r="EL615" s="225"/>
      <c r="EM615" s="225"/>
    </row>
    <row r="616">
      <c r="A616" s="231"/>
      <c r="B616" s="231"/>
      <c r="C616" s="231"/>
      <c r="D616" s="231" t="str">
        <f t="array" ref="D616">IFERROR(INDEX(Profiles!$B:$B,MATCH($A616,Profiles!$A:$A,0)),"")</f>
        <v/>
      </c>
      <c r="E616" s="231"/>
      <c r="F616" s="231"/>
      <c r="G616" s="231"/>
      <c r="H616" s="231"/>
      <c r="I616" s="231" t="str">
        <f>IF(A616="","",IF(Settings!$N$3="DATE",F616&amp;": "&amp;TEXT(B616,"M/DD/YY"),F616&amp;": "&amp;H616))</f>
        <v/>
      </c>
      <c r="J616" s="231"/>
      <c r="K616" s="231"/>
      <c r="L616" s="231"/>
      <c r="M616" s="232" t="str">
        <f t="shared" si="14"/>
        <v/>
      </c>
      <c r="N616" s="231"/>
      <c r="O616" s="231"/>
      <c r="P616" s="231"/>
      <c r="Q616" s="231"/>
      <c r="R616" s="231"/>
      <c r="S616" s="230" t="str">
        <f>IFERROR(VLOOKUP(AF616, 'YOYO IR Scores'!A:C, 3, FALSE), "")
</f>
        <v/>
      </c>
      <c r="T616" s="231"/>
      <c r="U616" s="231"/>
      <c r="V616" s="231"/>
      <c r="W616" s="231"/>
      <c r="X616" s="233" t="str">
        <f t="shared" si="4"/>
        <v/>
      </c>
      <c r="Y616" s="234" t="str">
        <f t="shared" si="5"/>
        <v/>
      </c>
      <c r="Z616" s="234" t="str">
        <f t="shared" si="6"/>
        <v/>
      </c>
      <c r="AA616" s="233" t="str">
        <f t="shared" si="7"/>
        <v/>
      </c>
      <c r="AB616" s="232"/>
      <c r="AC616" s="232"/>
      <c r="AD616" s="232"/>
      <c r="AE616" s="232" t="str">
        <f>IFERROR(VLOOKUP(AF616, 'YOYO IR Scores'!A:C, 2, FALSE), "")</f>
        <v/>
      </c>
      <c r="AF616" s="232"/>
      <c r="AG616" s="23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c r="BD616" s="232"/>
      <c r="BE616" s="232"/>
      <c r="BF616" s="232"/>
      <c r="BG616" s="232"/>
      <c r="BH616" s="232"/>
      <c r="BI616" s="232"/>
      <c r="BJ616" s="232"/>
      <c r="BK616" s="232" t="str">
        <f t="array" ref="BK616">IF(J616="","",
IF(INDEX(Settings!$H:$H,MATCH(BY$1,Settings!$G:$G,0))=TRUE,
100-100*(J616-MIN(J:J))/(MAX(J:J)-MIN(J:J)),
100*(J616-MIN(J:J))/(MAX(J:J)-MIN(J:J))))</f>
        <v/>
      </c>
      <c r="BL616" s="232" t="str">
        <f t="array" ref="BL616">IF(J616="","",
IF(INDEX(Settings!$H:$H,MATCH(BY$1,Settings!$G:$G,0))=TRUE,
100-100*(J616-MINIFS(J:J,$E:$E,$E616))/(MAXIFS(J:J,$E:$E,$E616)-MINIFS(J:J,$E:$E,$E616)),
100*(J616-MINIFS(J:J,$E:$E,$E616))/(MAXIFS(J:J,$E:$E,$E616)-MINIFS(J:J,$E:$E,$E616))))</f>
        <v/>
      </c>
      <c r="BM616" s="232" t="str">
        <f t="array" ref="BM616">IF(J616="","",
IF(INDEX(Settings!$H:$H,MATCH(BY$1,Settings!$G:$G,0))=TRUE,
100-100*(J616-MINIFS(J:J,$E:$E,$E616,$I:$I,$I616))/(MAXIFS(J:J,$E:$E,$E616,$I:$I,$I616)-MINIFS(J:J,$E:$E,$E616,$I:$I,$I616)),
100*(J616-MINIFS(J:J,$E:$E,$E616,$I:$I,$I616))/(MAXIFS(J:J,$E:$E,$E616,$I:$I,$I616)-MINIFS(J:J,$E:$E,$E616,$I:$I,$I616))))</f>
        <v/>
      </c>
      <c r="BN616" s="231" t="str">
        <f t="array" ref="BN616">IF(J616="","",
IF(INDEX(Settings!$H:$H,MATCH(BY$1,Settings!$G:$G,0))=TRUE,
100-100*PERCENTRANK(J:J,J616),
100*PERCENTRANK(J:J,J616)))</f>
        <v/>
      </c>
      <c r="BO616" s="231" t="str">
        <f>IFERROR(__xludf.DUMMYFUNCTION("IF(J616="""","""",
IF(INDEX(Settings!$H:$H,MATCH(BY$1,Settings!$G:$G,0))=TRUE,
100-100*PERCENTRANK(FILTER(J:J,$E:$E=$E616),J616),
100*PERCENTRANK(FILTER(J:J,$E:$E=$E616),J616)))"),"")</f>
        <v/>
      </c>
      <c r="BP616" s="231" t="str">
        <f>IFERROR(__xludf.DUMMYFUNCTION("IF(J616="""","""",
IF(INDEX(Settings!$H:$H,MATCH(BY$1,Settings!$G:$G,0))=TRUE,
100-100*PERCENTRANK(FILTER(J:J,$E:$E=$E616,$I:$I=$I616),J616),
100*PERCENTRANK(FILTER(J:J,$E:$E=$E616,$I:$I=$I616),J616)))"),"")</f>
        <v/>
      </c>
      <c r="BQ616" s="233" t="str">
        <f t="array" ref="BQ616">IF(J616="","",
IF(INDEX(Settings!$H:$H,MATCH(BY$1,Settings!$G:$G,0))=TRUE,
-1*(J616-AVERAGE(J:J))/STDEV(J:J),
(J616-AVERAGE(J:J))/STDEV(J:J)))</f>
        <v/>
      </c>
      <c r="BR616" s="233" t="str">
        <f>IFERROR(__xludf.DUMMYFUNCTION("IF(J616="""","""",
IF(INDEX(Settings!$H:$H,MATCH(BY$1,Settings!$G:$G,0))=TRUE,
-1*(J616-AVERAGEIFS(J:J,$E:$E,$E616))/STDEV(FILTER(J:J,$E:$E=$E616)),
(J616-AVERAGEIFS(J:J,$E:$E,$E616))/STDEV(FILTER(J:J,$E:$E=$E616))))"),"")</f>
        <v/>
      </c>
      <c r="BS616" s="233"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1"/>
      <c r="BX616" s="231"/>
      <c r="BY616" s="232" t="str">
        <f t="array" ref="BY616">IF(J616="","",
IF(INDEX(Settings!$H:$H,MATCH(BY$1,Settings!$G:$G,0))=TRUE,
100-100*(J616-MINIFS(J:J,$E:$E,$E616))/(MAXIFS(J:J,$E:$E,$E616)-MINIFS(J:J,$E:$E,$E616)),
100*(J616-MINIFS(J:J,$E:$E,$E616))/(MAXIFS(J:J,$E:$E,$E616)-MINIFS(J:J,$E:$E,$E616))))</f>
        <v/>
      </c>
      <c r="BZ616" s="232" t="str">
        <f t="array" ref="BZ616">IF(K616="","",
IF(INDEX(Settings!$H:$H,MATCH(BZ$1,Settings!$G:$G,0))=TRUE,
100-100*(K616-MINIFS(K:K,$E:$E,$E616))/(MAXIFS(K:K,$E:$E,$E616)-MINIFS(K:K,$E:$E,$E616)),
100*(K616-MINIFS(K:K,$E:$E,$E616))/(MAXIFS(K:K,$E:$E,$E616)-MINIFS(K:K,$E:$E,$E616))))</f>
        <v/>
      </c>
      <c r="CA616" s="232" t="str">
        <f t="array" ref="CA616">IF(L616="","",
IF(INDEX(Settings!$H:$H,MATCH(CA$1,Settings!$G:$G,0))=TRUE,
100-100*(L616-MINIFS(L:L,$E:$E,$E616))/(MAXIFS(L:L,$E:$E,$E616)-MINIFS(L:L,$E:$E,$E616)),
100*(L616-MINIFS(L:L,$E:$E,$E616))/(MAXIFS(L:L,$E:$E,$E616)-MINIFS(L:L,$E:$E,$E616))))</f>
        <v/>
      </c>
      <c r="CB616" s="232" t="str">
        <f t="array" ref="CB616">IF(M616="","",
IF(INDEX(Settings!$H:$H,MATCH(CB$1,Settings!$G:$G,0))=TRUE,
100-100*(M616-MINIFS(M:M,$E:$E,$E616))/(MAXIFS(M:M,$E:$E,$E616)-MINIFS(M:M,$E:$E,$E616)),
100*(M616-MINIFS(M:M,$E:$E,$E616))/(MAXIFS(M:M,$E:$E,$E616)-MINIFS(M:M,$E:$E,$E616))))</f>
        <v/>
      </c>
      <c r="CC616" s="232" t="str">
        <f t="array" ref="CC616">IF(N616="","",
IF(INDEX(Settings!$H:$H,MATCH(CC$1,Settings!$G:$G,0))=TRUE,
100-100*(N616-MINIFS(N:N,$E:$E,$E616))/(MAXIFS(N:N,$E:$E,$E616)-MINIFS(N:N,$E:$E,$E616)),
100*(N616-MINIFS(N:N,$E:$E,$E616))/(MAXIFS(N:N,$E:$E,$E616)-MINIFS(N:N,$E:$E,$E616))))</f>
        <v/>
      </c>
      <c r="CD616" s="232" t="str">
        <f t="array" ref="CD616">IF(O616="","",
IF(INDEX(Settings!$H:$H,MATCH(CD$1,Settings!$G:$G,0))=TRUE,
100-100*(O616-MINIFS(O:O,$E:$E,$E616))/(MAXIFS(O:O,$E:$E,$E616)-MINIFS(O:O,$E:$E,$E616)),
100*(O616-MINIFS(O:O,$E:$E,$E616))/(MAXIFS(O:O,$E:$E,$E616)-MINIFS(O:O,$E:$E,$E616))))</f>
        <v/>
      </c>
      <c r="CE616" s="232" t="str">
        <f t="array" ref="CE616">IF(P616="","",
IF(INDEX(Settings!$H:$H,MATCH(CE$1,Settings!$G:$G,0))=TRUE,
100-100*(P616-MINIFS(P:P,$E:$E,$E616))/(MAXIFS(P:P,$E:$E,$E616)-MINIFS(P:P,$E:$E,$E616)),
100*(P616-MINIFS(P:P,$E:$E,$E616))/(MAXIFS(P:P,$E:$E,$E616)-MINIFS(P:P,$E:$E,$E616))))</f>
        <v/>
      </c>
      <c r="CF616" s="232" t="str">
        <f t="array" ref="CF616">IF(Q616="","",
IF(INDEX(Settings!$H:$H,MATCH(CF$1,Settings!$G:$G,0))=TRUE,
100-100*(Q616-MINIFS(Q:Q,$E:$E,$E616))/(MAXIFS(Q:Q,$E:$E,$E616)-MINIFS(Q:Q,$E:$E,$E616)),
100*(Q616-MINIFS(Q:Q,$E:$E,$E616))/(MAXIFS(Q:Q,$E:$E,$E616)-MINIFS(Q:Q,$E:$E,$E616))))</f>
        <v/>
      </c>
      <c r="CG616" s="232" t="str">
        <f t="array" ref="CG616">IF(R616="","",
IF(INDEX(Settings!$H:$H,MATCH(CG$1,Settings!$G:$G,0))=TRUE,
100-100*(R616-MINIFS(R:R,$E:$E,$E616))/(MAXIFS(R:R,$E:$E,$E616)-MINIFS(R:R,$E:$E,$E616)),
100*(R616-MINIFS(R:R,$E:$E,$E616))/(MAXIFS(R:R,$E:$E,$E616)-MINIFS(R:R,$E:$E,$E616))))</f>
        <v/>
      </c>
      <c r="CH616" s="232" t="str">
        <f t="array" ref="CH616">IF(S616="","",
IF(INDEX(Settings!$H:$H,MATCH(CH$1,Settings!$G:$G,0))=TRUE,
100-100*(S616-MINIFS(S:S,$E:$E,$E616))/(MAXIFS(S:S,$E:$E,$E616)-MINIFS(S:S,$E:$E,$E616)),
100*(S616-MINIFS(S:S,$E:$E,$E616))/(MAXIFS(S:S,$E:$E,$E616)-MINIFS(S:S,$E:$E,$E616))))</f>
        <v/>
      </c>
      <c r="CI616" s="232" t="str">
        <f t="array" ref="CI616">IF(T616="","",
IF(INDEX(Settings!$H:$H,MATCH(CI$1,Settings!$G:$G,0))=TRUE,
100-100*(T616-MINIFS(T:T,$E:$E,$E616))/(MAXIFS(T:T,$E:$E,$E616)-MINIFS(T:T,$E:$E,$E616)),
100*(T616-MINIFS(T:T,$E:$E,$E616))/(MAXIFS(T:T,$E:$E,$E616)-MINIFS(T:T,$E:$E,$E616))))</f>
        <v/>
      </c>
      <c r="CJ616" s="232" t="str">
        <f t="array" ref="CJ616">IF(U616="","",
IF(INDEX(Settings!$H:$H,MATCH(CJ$1,Settings!$G:$G,0))=TRUE,
100-100*(U616-MINIFS(U:U,$E:$E,$E616))/(MAXIFS(U:U,$E:$E,$E616)-MINIFS(U:U,$E:$E,$E616)),
100*(U616-MINIFS(U:U,$E:$E,$E616))/(MAXIFS(U:U,$E:$E,$E616)-MINIFS(U:U,$E:$E,$E616))))</f>
        <v/>
      </c>
      <c r="CK616" s="232" t="str">
        <f t="array" ref="CK616">IF(V616="","",
IF(INDEX(Settings!$H:$H,MATCH(CK$1,Settings!$G:$G,0))=TRUE,
100-100*(V616-MINIFS(V:V,$E:$E,$E616))/(MAXIFS(V:V,$E:$E,$E616)-MINIFS(V:V,$E:$E,$E616)),
100*(V616-MINIFS(V:V,$E:$E,$E616))/(MAXIFS(V:V,$E:$E,$E616)-MINIFS(V:V,$E:$E,$E616))))</f>
        <v/>
      </c>
      <c r="CL616" s="232" t="str">
        <f t="array" ref="CL616">IF(W616="","",
IF(INDEX(Settings!$H:$H,MATCH(CL$1,Settings!$G:$G,0))=TRUE,
100-100*(W616-MINIFS(W:W,$E:$E,$E616))/(MAXIFS(W:W,$E:$E,$E616)-MINIFS(W:W,$E:$E,$E616)),
100*(W616-MINIFS(W:W,$E:$E,$E616))/(MAXIFS(W:W,$E:$E,$E616)-MINIFS(W:W,$E:$E,$E616))))</f>
        <v/>
      </c>
      <c r="CM616" s="232" t="str">
        <f t="array" ref="CM616">IF(X616="","",
IF(INDEX(Settings!$H:$H,MATCH(CM$1,Settings!$G:$G,0))=TRUE,
100-100*(X616-MINIFS(X:X,$E:$E,$E616))/(MAXIFS(X:X,$E:$E,$E616)-MINIFS(X:X,$E:$E,$E616)),
100*(X616-MINIFS(X:X,$E:$E,$E616))/(MAXIFS(X:X,$E:$E,$E616)-MINIFS(X:X,$E:$E,$E616))))</f>
        <v/>
      </c>
      <c r="CN616" s="232" t="str">
        <f t="array" ref="CN616">IF(Y616="","",
IF(INDEX(Settings!$H:$H,MATCH(CN$1,Settings!$G:$G,0))=TRUE,
100-100*(Y616-MINIFS(Y:Y,$E:$E,$E616))/(MAXIFS(Y:Y,$E:$E,$E616)-MINIFS(Y:Y,$E:$E,$E616)),
100*(Y616-MINIFS(Y:Y,$E:$E,$E616))/(MAXIFS(Y:Y,$E:$E,$E616)-MINIFS(Y:Y,$E:$E,$E616))))</f>
        <v/>
      </c>
      <c r="CO616" s="232" t="str">
        <f t="array" ref="CO616">IF(Z616="","",
IF(INDEX(Settings!$H:$H,MATCH(CO$1,Settings!$G:$G,0))=TRUE,
100-100*(Z616-MINIFS(Z:Z,$E:$E,$E616))/(MAXIFS(Z:Z,$E:$E,$E616)-MINIFS(Z:Z,$E:$E,$E616)),
100*(Z616-MINIFS(Z:Z,$E:$E,$E616))/(MAXIFS(Z:Z,$E:$E,$E616)-MINIFS(Z:Z,$E:$E,$E616))))</f>
        <v/>
      </c>
      <c r="CP616" s="232" t="str">
        <f t="array" ref="CP616">IF(AA616="","",
IF(INDEX(Settings!$H:$H,MATCH(CP$1,Settings!$G:$G,0))=TRUE,
100-100*(AA616-MINIFS(AA:AA,$E:$E,$E616))/(MAXIFS(AA:AA,$E:$E,$E616)-MINIFS(AA:AA,$E:$E,$E616)),
100*(AA616-MINIFS(AA:AA,$E:$E,$E616))/(MAXIFS(AA:AA,$E:$E,$E616)-MINIFS(AA:AA,$E:$E,$E616))))</f>
        <v/>
      </c>
      <c r="CQ616" s="232" t="str">
        <f t="array" ref="CQ616">IF(AB616="","",
IF(INDEX(Settings!$H:$H,MATCH(CQ$1,Settings!$G:$G,0))=TRUE,
100-100*(AB616-MINIFS(AB:AB,$E:$E,$E616))/(MAXIFS(AB:AB,$E:$E,$E616)-MINIFS(AB:AB,$E:$E,$E616)),
100*(AB616-MINIFS(AB:AB,$E:$E,$E616))/(MAXIFS(AB:AB,$E:$E,$E616)-MINIFS(AB:AB,$E:$E,$E616))))</f>
        <v/>
      </c>
      <c r="CR616" s="232" t="str">
        <f t="array" ref="CR616">IF(AC616="","",
IF(INDEX(Settings!$H:$H,MATCH(CR$1,Settings!$G:$G,0))=TRUE,
100-100*(AC616-MINIFS(AC:AC,$E:$E,$E616))/(MAXIFS(AC:AC,$E:$E,$E616)-MINIFS(AC:AC,$E:$E,$E616)),
100*(AC616-MINIFS(AC:AC,$E:$E,$E616))/(MAXIFS(AC:AC,$E:$E,$E616)-MINIFS(AC:AC,$E:$E,$E616))))</f>
        <v/>
      </c>
      <c r="CS616" s="232" t="str">
        <f t="array" ref="CS616">IF(AD616="","",
IF(INDEX(Settings!$H:$H,MATCH(CS$1,Settings!$G:$G,0))=TRUE,
100-100*(AD616-MINIFS(AD:AD,$E:$E,$E616))/(MAXIFS(AD:AD,$E:$E,$E616)-MINIFS(AD:AD,$E:$E,$E616)),
100*(AD616-MINIFS(AD:AD,$E:$E,$E616))/(MAXIFS(AD:AD,$E:$E,$E616)-MINIFS(AD:AD,$E:$E,$E616))))</f>
        <v/>
      </c>
      <c r="CT616" s="232" t="str">
        <f t="array" ref="CT616">IF(AE616="","",
IF(INDEX(Settings!$H:$H,MATCH(CT$1,Settings!$G:$G,0))=TRUE,
100-100*(AE616-MINIFS(AE:AE,$E:$E,$E616))/(MAXIFS(AE:AE,$E:$E,$E616)-MINIFS(AE:AE,$E:$E,$E616)),
100*(AE616-MINIFS(AE:AE,$E:$E,$E616))/(MAXIFS(AE:AE,$E:$E,$E616)-MINIFS(AE:AE,$E:$E,$E616))))</f>
        <v/>
      </c>
      <c r="CU616" s="232" t="str">
        <f t="array" ref="CU616">IF(AF616="","",
IF(INDEX(Settings!$H:$H,MATCH(CU$1,Settings!$G:$G,0))=TRUE,
100-100*(AF616-MINIFS(AF:AF,$E:$E,$E616))/(MAXIFS(AF:AF,$E:$E,$E616)-MINIFS(AF:AF,$E:$E,$E616)),
100*(AF616-MINIFS(AF:AF,$E:$E,$E616))/(MAXIFS(AF:AF,$E:$E,$E616)-MINIFS(AF:AF,$E:$E,$E616))))</f>
        <v/>
      </c>
      <c r="CV616" s="232" t="str">
        <f t="array" ref="CV616">IF(AG616="","",
IF(INDEX(Settings!$H:$H,MATCH(CV$1,Settings!$G:$G,0))=TRUE,
100-100*(AG616-MINIFS(AG:AG,$E:$E,$E616))/(MAXIFS(AG:AG,$E:$E,$E616)-MINIFS(AG:AG,$E:$E,$E616)),
100*(AG616-MINIFS(AG:AG,$E:$E,$E616))/(MAXIFS(AG:AG,$E:$E,$E616)-MINIFS(AG:AG,$E:$E,$E616))))</f>
        <v/>
      </c>
      <c r="CW616" s="232" t="str">
        <f t="array" ref="CW616">IF(AH616="","",
IF(INDEX(Settings!$H:$H,MATCH(CW$1,Settings!$G:$G,0))=TRUE,
100-100*(AH616-MINIFS(AH:AH,$E:$E,$E616))/(MAXIFS(AH:AH,$E:$E,$E616)-MINIFS(AH:AH,$E:$E,$E616)),
100*(AH616-MINIFS(AH:AH,$E:$E,$E616))/(MAXIFS(AH:AH,$E:$E,$E616)-MINIFS(AH:AH,$E:$E,$E616))))</f>
        <v/>
      </c>
      <c r="CX616" s="232" t="str">
        <f t="array" ref="CX616">IF(AI616="","",
IF(INDEX(Settings!$H:$H,MATCH(CX$1,Settings!$G:$G,0))=TRUE,
100-100*(AI616-MINIFS(AI:AI,$E:$E,$E616))/(MAXIFS(AI:AI,$E:$E,$E616)-MINIFS(AI:AI,$E:$E,$E616)),
100*(AI616-MINIFS(AI:AI,$E:$E,$E616))/(MAXIFS(AI:AI,$E:$E,$E616)-MINIFS(AI:AI,$E:$E,$E616))))</f>
        <v/>
      </c>
      <c r="CY616" s="232" t="str">
        <f t="array" ref="CY616">IF(AJ616="","",
IF(INDEX(Settings!$H:$H,MATCH(CY$1,Settings!$G:$G,0))=TRUE,
100-100*(AJ616-MINIFS(AJ:AJ,$E:$E,$E616))/(MAXIFS(AJ:AJ,$E:$E,$E616)-MINIFS(AJ:AJ,$E:$E,$E616)),
100*(AJ616-MINIFS(AJ:AJ,$E:$E,$E616))/(MAXIFS(AJ:AJ,$E:$E,$E616)-MINIFS(AJ:AJ,$E:$E,$E616))))</f>
        <v/>
      </c>
      <c r="CZ616" s="232" t="str">
        <f t="array" ref="CZ616">IF(AK616="","",
IF(INDEX(Settings!$H:$H,MATCH(CZ$1,Settings!$G:$G,0))=TRUE,
100-100*(AK616-MINIFS(AK:AK,$E:$E,$E616))/(MAXIFS(AK:AK,$E:$E,$E616)-MINIFS(AK:AK,$E:$E,$E616)),
100*(AK616-MINIFS(AK:AK,$E:$E,$E616))/(MAXIFS(AK:AK,$E:$E,$E616)-MINIFS(AK:AK,$E:$E,$E616))))</f>
        <v/>
      </c>
      <c r="DA616" s="232" t="str">
        <f t="array" ref="DA616">IF(AL616="","",
IF(INDEX(Settings!$H:$H,MATCH(DA$1,Settings!$G:$G,0))=TRUE,
100-100*(AL616-MINIFS(AL:AL,$E:$E,$E616))/(MAXIFS(AL:AL,$E:$E,$E616)-MINIFS(AL:AL,$E:$E,$E616)),
100*(AL616-MINIFS(AL:AL,$E:$E,$E616))/(MAXIFS(AL:AL,$E:$E,$E616)-MINIFS(AL:AL,$E:$E,$E616))))</f>
        <v/>
      </c>
      <c r="DB616" s="232" t="str">
        <f t="array" ref="DB616">IF(AM616="","",
IF(INDEX(Settings!$H:$H,MATCH(DB$1,Settings!$G:$G,0))=TRUE,
100-100*(AM616-MINIFS(AM:AM,$E:$E,$E616))/(MAXIFS(AM:AM,$E:$E,$E616)-MINIFS(AM:AM,$E:$E,$E616)),
100*(AM616-MINIFS(AM:AM,$E:$E,$E616))/(MAXIFS(AM:AM,$E:$E,$E616)-MINIFS(AM:AM,$E:$E,$E616))))</f>
        <v/>
      </c>
      <c r="DC616" s="232" t="str">
        <f t="array" ref="DC616">IF(AN616="","",
IF(INDEX(Settings!$H:$H,MATCH(DC$1,Settings!$G:$G,0))=TRUE,
100-100*(AN616-MINIFS(AN:AN,$E:$E,$E616))/(MAXIFS(AN:AN,$E:$E,$E616)-MINIFS(AN:AN,$E:$E,$E616)),
100*(AN616-MINIFS(AN:AN,$E:$E,$E616))/(MAXIFS(AN:AN,$E:$E,$E616)-MINIFS(AN:AN,$E:$E,$E616))))</f>
        <v/>
      </c>
      <c r="DD616" s="232" t="str">
        <f t="array" ref="DD616">IF(AO616="","",
IF(INDEX(Settings!$H:$H,MATCH(DD$1,Settings!$G:$G,0))=TRUE,
100-100*(AO616-MINIFS(AO:AO,$E:$E,$E616))/(MAXIFS(AO:AO,$E:$E,$E616)-MINIFS(AO:AO,$E:$E,$E616)),
100*(AO616-MINIFS(AO:AO,$E:$E,$E616))/(MAXIFS(AO:AO,$E:$E,$E616)-MINIFS(AO:AO,$E:$E,$E616))))</f>
        <v/>
      </c>
      <c r="DE616" s="232" t="str">
        <f t="array" ref="DE616">IF(AP616="","",
IF(INDEX(Settings!$H:$H,MATCH(DE$1,Settings!$G:$G,0))=TRUE,
100-100*(AP616-MINIFS(AP:AP,$E:$E,$E616))/(MAXIFS(AP:AP,$E:$E,$E616)-MINIFS(AP:AP,$E:$E,$E616)),
100*(AP616-MINIFS(AP:AP,$E:$E,$E616))/(MAXIFS(AP:AP,$E:$E,$E616)-MINIFS(AP:AP,$E:$E,$E616))))</f>
        <v/>
      </c>
      <c r="DF616" s="232" t="str">
        <f t="array" ref="DF616">IF(AQ616="","",
IF(INDEX(Settings!$H:$H,MATCH(DF$1,Settings!$G:$G,0))=TRUE,
100-100*(AQ616-MINIFS(AQ:AQ,$E:$E,$E616))/(MAXIFS(AQ:AQ,$E:$E,$E616)-MINIFS(AQ:AQ,$E:$E,$E616)),
100*(AQ616-MINIFS(AQ:AQ,$E:$E,$E616))/(MAXIFS(AQ:AQ,$E:$E,$E616)-MINIFS(AQ:AQ,$E:$E,$E616))))</f>
        <v/>
      </c>
      <c r="DG616" s="232" t="str">
        <f t="array" ref="DG616">IF(AR616="","",
IF(INDEX(Settings!$H:$H,MATCH(DG$1,Settings!$G:$G,0))=TRUE,
100-100*(AR616-MINIFS(AR:AR,$E:$E,$E616))/(MAXIFS(AR:AR,$E:$E,$E616)-MINIFS(AR:AR,$E:$E,$E616)),
100*(AR616-MINIFS(AR:AR,$E:$E,$E616))/(MAXIFS(AR:AR,$E:$E,$E616)-MINIFS(AR:AR,$E:$E,$E616))))</f>
        <v/>
      </c>
      <c r="DH616" s="232" t="str">
        <f t="array" ref="DH616">IF(AS616="","",
IF(INDEX(Settings!$H:$H,MATCH(DH$1,Settings!$G:$G,0))=TRUE,
100-100*(AS616-MINIFS(AS:AS,$E:$E,$E616))/(MAXIFS(AS:AS,$E:$E,$E616)-MINIFS(AS:AS,$E:$E,$E616)),
100*(AS616-MINIFS(AS:AS,$E:$E,$E616))/(MAXIFS(AS:AS,$E:$E,$E616)-MINIFS(AS:AS,$E:$E,$E616))))</f>
        <v/>
      </c>
      <c r="DI616" s="232" t="str">
        <f t="array" ref="DI616">IF(AT616="","",
IF(INDEX(Settings!$H:$H,MATCH(DI$1,Settings!$G:$G,0))=TRUE,
100-100*(AT616-MINIFS(AT:AT,$E:$E,$E616))/(MAXIFS(AT:AT,$E:$E,$E616)-MINIFS(AT:AT,$E:$E,$E616)),
100*(AT616-MINIFS(AT:AT,$E:$E,$E616))/(MAXIFS(AT:AT,$E:$E,$E616)-MINIFS(AT:AT,$E:$E,$E616))))</f>
        <v/>
      </c>
      <c r="DJ616" s="232" t="str">
        <f t="array" ref="DJ616">IF(AU616="","",
IF(INDEX(Settings!$H:$H,MATCH(DJ$1,Settings!$G:$G,0))=TRUE,
100-100*(AU616-MINIFS(AU:AU,$E:$E,$E616))/(MAXIFS(AU:AU,$E:$E,$E616)-MINIFS(AU:AU,$E:$E,$E616)),
100*(AU616-MINIFS(AU:AU,$E:$E,$E616))/(MAXIFS(AU:AU,$E:$E,$E616)-MINIFS(AU:AU,$E:$E,$E616))))</f>
        <v/>
      </c>
      <c r="DK616" s="232" t="str">
        <f t="array" ref="DK616">IF(AV616="","",
IF(INDEX(Settings!$H:$H,MATCH(DK$1,Settings!$G:$G,0))=TRUE,
100-100*(AV616-MINIFS(AV:AV,$E:$E,$E616))/(MAXIFS(AV:AV,$E:$E,$E616)-MINIFS(AV:AV,$E:$E,$E616)),
100*(AV616-MINIFS(AV:AV,$E:$E,$E616))/(MAXIFS(AV:AV,$E:$E,$E616)-MINIFS(AV:AV,$E:$E,$E616))))</f>
        <v/>
      </c>
      <c r="DL616" s="232" t="str">
        <f t="array" ref="DL616">IF(AW616="","",
IF(INDEX(Settings!$H:$H,MATCH(DL$1,Settings!$G:$G,0))=TRUE,
100-100*(AW616-MINIFS(AW:AW,$E:$E,$E616))/(MAXIFS(AW:AW,$E:$E,$E616)-MINIFS(AW:AW,$E:$E,$E616)),
100*(AW616-MINIFS(AW:AW,$E:$E,$E616))/(MAXIFS(AW:AW,$E:$E,$E616)-MINIFS(AW:AW,$E:$E,$E616))))</f>
        <v/>
      </c>
      <c r="DM616" s="232" t="str">
        <f t="array" ref="DM616">IF(AX616="","",
IF(INDEX(Settings!$H:$H,MATCH(DM$1,Settings!$G:$G,0))=TRUE,
100-100*(AX616-MINIFS(AX:AX,$E:$E,$E616))/(MAXIFS(AX:AX,$E:$E,$E616)-MINIFS(AX:AX,$E:$E,$E616)),
100*(AX616-MINIFS(AX:AX,$E:$E,$E616))/(MAXIFS(AX:AX,$E:$E,$E616)-MINIFS(AX:AX,$E:$E,$E616))))</f>
        <v/>
      </c>
      <c r="DN616" s="232" t="str">
        <f t="array" ref="DN616">IF(AY616="","",
IF(INDEX(Settings!$H:$H,MATCH(DN$1,Settings!$G:$G,0))=TRUE,
100-100*(AY616-MINIFS(AY:AY,$E:$E,$E616))/(MAXIFS(AY:AY,$E:$E,$E616)-MINIFS(AY:AY,$E:$E,$E616)),
100*(AY616-MINIFS(AY:AY,$E:$E,$E616))/(MAXIFS(AY:AY,$E:$E,$E616)-MINIFS(AY:AY,$E:$E,$E616))))</f>
        <v/>
      </c>
      <c r="DO616" s="232" t="str">
        <f t="array" ref="DO616">IF(AZ616="","",
IF(INDEX(Settings!$H:$H,MATCH(DO$1,Settings!$G:$G,0))=TRUE,
100-100*(AZ616-MINIFS(AZ:AZ,$E:$E,$E616))/(MAXIFS(AZ:AZ,$E:$E,$E616)-MINIFS(AZ:AZ,$E:$E,$E616)),
100*(AZ616-MINIFS(AZ:AZ,$E:$E,$E616))/(MAXIFS(AZ:AZ,$E:$E,$E616)-MINIFS(AZ:AZ,$E:$E,$E616))))</f>
        <v/>
      </c>
      <c r="DP616" s="232" t="str">
        <f t="array" ref="DP616">IF(BA616="","",
IF(INDEX(Settings!$H:$H,MATCH(DP$1,Settings!$G:$G,0))=TRUE,
100-100*(BA616-MINIFS(BA:BA,$E:$E,$E616))/(MAXIFS(BA:BA,$E:$E,$E616)-MINIFS(BA:BA,$E:$E,$E616)),
100*(BA616-MINIFS(BA:BA,$E:$E,$E616))/(MAXIFS(BA:BA,$E:$E,$E616)-MINIFS(BA:BA,$E:$E,$E616))))</f>
        <v/>
      </c>
      <c r="DQ616" s="232" t="str">
        <f t="array" ref="DQ616">IF(BB616="","",
IF(INDEX(Settings!$H:$H,MATCH(DQ$1,Settings!$G:$G,0))=TRUE,
100-100*(BB616-MINIFS(BB:BB,$E:$E,$E616))/(MAXIFS(BB:BB,$E:$E,$E616)-MINIFS(BB:BB,$E:$E,$E616)),
100*(BB616-MINIFS(BB:BB,$E:$E,$E616))/(MAXIFS(BB:BB,$E:$E,$E616)-MINIFS(BB:BB,$E:$E,$E616))))</f>
        <v/>
      </c>
      <c r="DR616" s="232" t="str">
        <f t="array" ref="DR616">IF(BC616="","",
IF(INDEX(Settings!$H:$H,MATCH(DR$1,Settings!$G:$G,0))=TRUE,
100-100*(BC616-MINIFS(BC:BC,$E:$E,$E616))/(MAXIFS(BC:BC,$E:$E,$E616)-MINIFS(BC:BC,$E:$E,$E616)),
100*(BC616-MINIFS(BC:BC,$E:$E,$E616))/(MAXIFS(BC:BC,$E:$E,$E616)-MINIFS(BC:BC,$E:$E,$E616))))</f>
        <v/>
      </c>
      <c r="DS616" s="232" t="str">
        <f t="array" ref="DS616">IF(BD616="","",
IF(INDEX(Settings!$H:$H,MATCH(DS$1,Settings!$G:$G,0))=TRUE,
100-100*(BD616-MINIFS(BD:BD,$E:$E,$E616))/(MAXIFS(BD:BD,$E:$E,$E616)-MINIFS(BD:BD,$E:$E,$E616)),
100*(BD616-MINIFS(BD:BD,$E:$E,$E616))/(MAXIFS(BD:BD,$E:$E,$E616)-MINIFS(BD:BD,$E:$E,$E616))))</f>
        <v/>
      </c>
      <c r="DT616" s="232" t="str">
        <f t="array" ref="DT616">IF(BE616="","",
IF(INDEX(Settings!$H:$H,MATCH(DT$1,Settings!$G:$G,0))=TRUE,
100-100*(BE616-MINIFS(BE:BE,$E:$E,$E616))/(MAXIFS(BE:BE,$E:$E,$E616)-MINIFS(BE:BE,$E:$E,$E616)),
100*(BE616-MINIFS(BE:BE,$E:$E,$E616))/(MAXIFS(BE:BE,$E:$E,$E616)-MINIFS(BE:BE,$E:$E,$E616))))</f>
        <v/>
      </c>
      <c r="DU616" s="232" t="str">
        <f t="array" ref="DU616">IF(BF616="","",
IF(INDEX(Settings!$H:$H,MATCH(DU$1,Settings!$G:$G,0))=TRUE,
100-100*(BF616-MINIFS(BF:BF,$E:$E,$E616))/(MAXIFS(BF:BF,$E:$E,$E616)-MINIFS(BF:BF,$E:$E,$E616)),
100*(BF616-MINIFS(BF:BF,$E:$E,$E616))/(MAXIFS(BF:BF,$E:$E,$E616)-MINIFS(BF:BF,$E:$E,$E616))))</f>
        <v/>
      </c>
      <c r="DV616" s="232" t="str">
        <f t="array" ref="DV616">IF(BG616="","",
IF(INDEX(Settings!$H:$H,MATCH(DV$1,Settings!$G:$G,0))=TRUE,
100-100*(BG616-MINIFS(BG:BG,$E:$E,$E616))/(MAXIFS(BG:BG,$E:$E,$E616)-MINIFS(BG:BG,$E:$E,$E616)),
100*(BG616-MINIFS(BG:BG,$E:$E,$E616))/(MAXIFS(BG:BG,$E:$E,$E616)-MINIFS(BG:BG,$E:$E,$E616))))</f>
        <v/>
      </c>
      <c r="DW616" s="232" t="str">
        <f t="array" ref="DW616">IF(BH616="","",
IF(INDEX(Settings!$H:$H,MATCH(DW$1,Settings!$G:$G,0))=TRUE,
100-100*(BH616-MINIFS(BH:BH,$E:$E,$E616))/(MAXIFS(BH:BH,$E:$E,$E616)-MINIFS(BH:BH,$E:$E,$E616)),
100*(BH616-MINIFS(BH:BH,$E:$E,$E616))/(MAXIFS(BH:BH,$E:$E,$E616)-MINIFS(BH:BH,$E:$E,$E616))))</f>
        <v/>
      </c>
      <c r="DX616" s="232" t="str">
        <f t="array" ref="DX616">IF(BI616="","",
IF(INDEX(Settings!$H:$H,MATCH(DX$1,Settings!$G:$G,0))=TRUE,
100-100*(BI616-MINIFS(BI:BI,$E:$E,$E616))/(MAXIFS(BI:BI,$E:$E,$E616)-MINIFS(BI:BI,$E:$E,$E616)),
100*(BI616-MINIFS(BI:BI,$E:$E,$E616))/(MAXIFS(BI:BI,$E:$E,$E616)-MINIFS(BI:BI,$E:$E,$E616))))</f>
        <v/>
      </c>
      <c r="DY616" s="232" t="str">
        <f t="array" ref="DY616">IF(BJ616="","",
IF(INDEX(Settings!$H:$H,MATCH(DY$1,Settings!$G:$G,0))=TRUE,
100-100*(BJ616-MINIFS(BJ:BJ,$E:$E,$E616))/(MAXIFS(BJ:BJ,$E:$E,$E616)-MINIFS(BJ:BJ,$E:$E,$E616)),
100*(BJ616-MINIFS(BJ:BJ,$E:$E,$E616))/(MAXIFS(BJ:BJ,$E:$E,$E616)-MINIFS(BJ:BJ,$E:$E,$E616))))</f>
        <v/>
      </c>
      <c r="DZ616" s="234"/>
      <c r="EA616" s="234"/>
      <c r="EB616" s="234" t="str">
        <f t="shared" si="8"/>
        <v/>
      </c>
      <c r="EC616" s="234" t="str">
        <f t="shared" si="9"/>
        <v/>
      </c>
      <c r="ED616" s="234" t="str">
        <f t="shared" si="10"/>
        <v/>
      </c>
      <c r="EE616" s="234" t="str">
        <f t="shared" si="11"/>
        <v/>
      </c>
      <c r="EF616" s="234" t="str">
        <f t="shared" si="12"/>
        <v/>
      </c>
      <c r="EG616" s="234" t="str">
        <f t="shared" si="13"/>
        <v/>
      </c>
      <c r="EH616" s="234"/>
      <c r="EI616" s="234"/>
      <c r="EJ616" s="234"/>
      <c r="EK616" s="234"/>
      <c r="EL616" s="234"/>
      <c r="EM616" s="234"/>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3" t="str">
        <f t="shared" si="14"/>
        <v/>
      </c>
      <c r="N617" s="49"/>
      <c r="O617" s="49"/>
      <c r="P617" s="49"/>
      <c r="Q617" s="49"/>
      <c r="R617" s="49"/>
      <c r="S617" s="222" t="str">
        <f>IFERROR(VLOOKUP(AF617, 'YOYO IR Scores'!A:C, 3, FALSE), "")
</f>
        <v/>
      </c>
      <c r="T617" s="49"/>
      <c r="U617" s="49"/>
      <c r="V617" s="49"/>
      <c r="W617" s="49"/>
      <c r="X617" s="224" t="str">
        <f t="shared" si="4"/>
        <v/>
      </c>
      <c r="Y617" s="225" t="str">
        <f t="shared" si="5"/>
        <v/>
      </c>
      <c r="Z617" s="225" t="str">
        <f t="shared" si="6"/>
        <v/>
      </c>
      <c r="AA617" s="224" t="str">
        <f t="shared" si="7"/>
        <v/>
      </c>
      <c r="AB617" s="223"/>
      <c r="AC617" s="223"/>
      <c r="AD617" s="223"/>
      <c r="AE617" s="223" t="str">
        <f>IFERROR(VLOOKUP(AF617, 'YOYO IR Scores'!A:C, 2, FALSE), "")</f>
        <v/>
      </c>
      <c r="AF617" s="223"/>
      <c r="AG617" s="223"/>
      <c r="AH617" s="223"/>
      <c r="AI617" s="223"/>
      <c r="AJ617" s="223"/>
      <c r="AK617" s="223"/>
      <c r="AL617" s="223"/>
      <c r="AM617" s="223"/>
      <c r="AN617" s="223"/>
      <c r="AO617" s="223"/>
      <c r="AP617" s="223"/>
      <c r="AQ617" s="223"/>
      <c r="AR617" s="223"/>
      <c r="AS617" s="223"/>
      <c r="AT617" s="223"/>
      <c r="AU617" s="223"/>
      <c r="AV617" s="223"/>
      <c r="AW617" s="223"/>
      <c r="AX617" s="223"/>
      <c r="AY617" s="223"/>
      <c r="AZ617" s="223"/>
      <c r="BA617" s="223"/>
      <c r="BB617" s="223"/>
      <c r="BC617" s="223"/>
      <c r="BD617" s="223"/>
      <c r="BE617" s="223"/>
      <c r="BF617" s="223"/>
      <c r="BG617" s="223"/>
      <c r="BH617" s="223"/>
      <c r="BI617" s="223"/>
      <c r="BJ617" s="223"/>
      <c r="BK617" s="223" t="str">
        <f t="array" ref="BK617">IF(J617="","",
IF(INDEX(Settings!$H:$H,MATCH(BY$1,Settings!$G:$G,0))=TRUE,
100-100*(J617-MIN(J:J))/(MAX(J:J)-MIN(J:J)),
100*(J617-MIN(J:J))/(MAX(J:J)-MIN(J:J))))</f>
        <v/>
      </c>
      <c r="BL617" s="223" t="str">
        <f t="array" ref="BL617">IF(J617="","",
IF(INDEX(Settings!$H:$H,MATCH(BY$1,Settings!$G:$G,0))=TRUE,
100-100*(J617-MINIFS(J:J,$E:$E,$E617))/(MAXIFS(J:J,$E:$E,$E617)-MINIFS(J:J,$E:$E,$E617)),
100*(J617-MINIFS(J:J,$E:$E,$E617))/(MAXIFS(J:J,$E:$E,$E617)-MINIFS(J:J,$E:$E,$E617))))</f>
        <v/>
      </c>
      <c r="BM617" s="223"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4" t="str">
        <f t="array" ref="BQ617">IF(J617="","",
IF(INDEX(Settings!$H:$H,MATCH(BY$1,Settings!$G:$G,0))=TRUE,
-1*(J617-AVERAGE(J:J))/STDEV(J:J),
(J617-AVERAGE(J:J))/STDEV(J:J)))</f>
        <v/>
      </c>
      <c r="BR617" s="224" t="str">
        <f>IFERROR(__xludf.DUMMYFUNCTION("IF(J617="""","""",
IF(INDEX(Settings!$H:$H,MATCH(BY$1,Settings!$G:$G,0))=TRUE,
-1*(J617-AVERAGEIFS(J:J,$E:$E,$E617))/STDEV(FILTER(J:J,$E:$E=$E617)),
(J617-AVERAGEIFS(J:J,$E:$E,$E617))/STDEV(FILTER(J:J,$E:$E=$E617))))"),"")</f>
        <v/>
      </c>
      <c r="BS617" s="224"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3" t="str">
        <f t="array" ref="BY617">IF(J617="","",
IF(INDEX(Settings!$H:$H,MATCH(BY$1,Settings!$G:$G,0))=TRUE,
100-100*(J617-MINIFS(J:J,$E:$E,$E617))/(MAXIFS(J:J,$E:$E,$E617)-MINIFS(J:J,$E:$E,$E617)),
100*(J617-MINIFS(J:J,$E:$E,$E617))/(MAXIFS(J:J,$E:$E,$E617)-MINIFS(J:J,$E:$E,$E617))))</f>
        <v/>
      </c>
      <c r="BZ617" s="223" t="str">
        <f t="array" ref="BZ617">IF(K617="","",
IF(INDEX(Settings!$H:$H,MATCH(BZ$1,Settings!$G:$G,0))=TRUE,
100-100*(K617-MINIFS(K:K,$E:$E,$E617))/(MAXIFS(K:K,$E:$E,$E617)-MINIFS(K:K,$E:$E,$E617)),
100*(K617-MINIFS(K:K,$E:$E,$E617))/(MAXIFS(K:K,$E:$E,$E617)-MINIFS(K:K,$E:$E,$E617))))</f>
        <v/>
      </c>
      <c r="CA617" s="223" t="str">
        <f t="array" ref="CA617">IF(L617="","",
IF(INDEX(Settings!$H:$H,MATCH(CA$1,Settings!$G:$G,0))=TRUE,
100-100*(L617-MINIFS(L:L,$E:$E,$E617))/(MAXIFS(L:L,$E:$E,$E617)-MINIFS(L:L,$E:$E,$E617)),
100*(L617-MINIFS(L:L,$E:$E,$E617))/(MAXIFS(L:L,$E:$E,$E617)-MINIFS(L:L,$E:$E,$E617))))</f>
        <v/>
      </c>
      <c r="CB617" s="223" t="str">
        <f t="array" ref="CB617">IF(M617="","",
IF(INDEX(Settings!$H:$H,MATCH(CB$1,Settings!$G:$G,0))=TRUE,
100-100*(M617-MINIFS(M:M,$E:$E,$E617))/(MAXIFS(M:M,$E:$E,$E617)-MINIFS(M:M,$E:$E,$E617)),
100*(M617-MINIFS(M:M,$E:$E,$E617))/(MAXIFS(M:M,$E:$E,$E617)-MINIFS(M:M,$E:$E,$E617))))</f>
        <v/>
      </c>
      <c r="CC617" s="223" t="str">
        <f t="array" ref="CC617">IF(N617="","",
IF(INDEX(Settings!$H:$H,MATCH(CC$1,Settings!$G:$G,0))=TRUE,
100-100*(N617-MINIFS(N:N,$E:$E,$E617))/(MAXIFS(N:N,$E:$E,$E617)-MINIFS(N:N,$E:$E,$E617)),
100*(N617-MINIFS(N:N,$E:$E,$E617))/(MAXIFS(N:N,$E:$E,$E617)-MINIFS(N:N,$E:$E,$E617))))</f>
        <v/>
      </c>
      <c r="CD617" s="223" t="str">
        <f t="array" ref="CD617">IF(O617="","",
IF(INDEX(Settings!$H:$H,MATCH(CD$1,Settings!$G:$G,0))=TRUE,
100-100*(O617-MINIFS(O:O,$E:$E,$E617))/(MAXIFS(O:O,$E:$E,$E617)-MINIFS(O:O,$E:$E,$E617)),
100*(O617-MINIFS(O:O,$E:$E,$E617))/(MAXIFS(O:O,$E:$E,$E617)-MINIFS(O:O,$E:$E,$E617))))</f>
        <v/>
      </c>
      <c r="CE617" s="223" t="str">
        <f t="array" ref="CE617">IF(P617="","",
IF(INDEX(Settings!$H:$H,MATCH(CE$1,Settings!$G:$G,0))=TRUE,
100-100*(P617-MINIFS(P:P,$E:$E,$E617))/(MAXIFS(P:P,$E:$E,$E617)-MINIFS(P:P,$E:$E,$E617)),
100*(P617-MINIFS(P:P,$E:$E,$E617))/(MAXIFS(P:P,$E:$E,$E617)-MINIFS(P:P,$E:$E,$E617))))</f>
        <v/>
      </c>
      <c r="CF617" s="223" t="str">
        <f t="array" ref="CF617">IF(Q617="","",
IF(INDEX(Settings!$H:$H,MATCH(CF$1,Settings!$G:$G,0))=TRUE,
100-100*(Q617-MINIFS(Q:Q,$E:$E,$E617))/(MAXIFS(Q:Q,$E:$E,$E617)-MINIFS(Q:Q,$E:$E,$E617)),
100*(Q617-MINIFS(Q:Q,$E:$E,$E617))/(MAXIFS(Q:Q,$E:$E,$E617)-MINIFS(Q:Q,$E:$E,$E617))))</f>
        <v/>
      </c>
      <c r="CG617" s="223" t="str">
        <f t="array" ref="CG617">IF(R617="","",
IF(INDEX(Settings!$H:$H,MATCH(CG$1,Settings!$G:$G,0))=TRUE,
100-100*(R617-MINIFS(R:R,$E:$E,$E617))/(MAXIFS(R:R,$E:$E,$E617)-MINIFS(R:R,$E:$E,$E617)),
100*(R617-MINIFS(R:R,$E:$E,$E617))/(MAXIFS(R:R,$E:$E,$E617)-MINIFS(R:R,$E:$E,$E617))))</f>
        <v/>
      </c>
      <c r="CH617" s="223" t="str">
        <f t="array" ref="CH617">IF(S617="","",
IF(INDEX(Settings!$H:$H,MATCH(CH$1,Settings!$G:$G,0))=TRUE,
100-100*(S617-MINIFS(S:S,$E:$E,$E617))/(MAXIFS(S:S,$E:$E,$E617)-MINIFS(S:S,$E:$E,$E617)),
100*(S617-MINIFS(S:S,$E:$E,$E617))/(MAXIFS(S:S,$E:$E,$E617)-MINIFS(S:S,$E:$E,$E617))))</f>
        <v/>
      </c>
      <c r="CI617" s="223" t="str">
        <f t="array" ref="CI617">IF(T617="","",
IF(INDEX(Settings!$H:$H,MATCH(CI$1,Settings!$G:$G,0))=TRUE,
100-100*(T617-MINIFS(T:T,$E:$E,$E617))/(MAXIFS(T:T,$E:$E,$E617)-MINIFS(T:T,$E:$E,$E617)),
100*(T617-MINIFS(T:T,$E:$E,$E617))/(MAXIFS(T:T,$E:$E,$E617)-MINIFS(T:T,$E:$E,$E617))))</f>
        <v/>
      </c>
      <c r="CJ617" s="223" t="str">
        <f t="array" ref="CJ617">IF(U617="","",
IF(INDEX(Settings!$H:$H,MATCH(CJ$1,Settings!$G:$G,0))=TRUE,
100-100*(U617-MINIFS(U:U,$E:$E,$E617))/(MAXIFS(U:U,$E:$E,$E617)-MINIFS(U:U,$E:$E,$E617)),
100*(U617-MINIFS(U:U,$E:$E,$E617))/(MAXIFS(U:U,$E:$E,$E617)-MINIFS(U:U,$E:$E,$E617))))</f>
        <v/>
      </c>
      <c r="CK617" s="223" t="str">
        <f t="array" ref="CK617">IF(V617="","",
IF(INDEX(Settings!$H:$H,MATCH(CK$1,Settings!$G:$G,0))=TRUE,
100-100*(V617-MINIFS(V:V,$E:$E,$E617))/(MAXIFS(V:V,$E:$E,$E617)-MINIFS(V:V,$E:$E,$E617)),
100*(V617-MINIFS(V:V,$E:$E,$E617))/(MAXIFS(V:V,$E:$E,$E617)-MINIFS(V:V,$E:$E,$E617))))</f>
        <v/>
      </c>
      <c r="CL617" s="223" t="str">
        <f t="array" ref="CL617">IF(W617="","",
IF(INDEX(Settings!$H:$H,MATCH(CL$1,Settings!$G:$G,0))=TRUE,
100-100*(W617-MINIFS(W:W,$E:$E,$E617))/(MAXIFS(W:W,$E:$E,$E617)-MINIFS(W:W,$E:$E,$E617)),
100*(W617-MINIFS(W:W,$E:$E,$E617))/(MAXIFS(W:W,$E:$E,$E617)-MINIFS(W:W,$E:$E,$E617))))</f>
        <v/>
      </c>
      <c r="CM617" s="223" t="str">
        <f t="array" ref="CM617">IF(X617="","",
IF(INDEX(Settings!$H:$H,MATCH(CM$1,Settings!$G:$G,0))=TRUE,
100-100*(X617-MINIFS(X:X,$E:$E,$E617))/(MAXIFS(X:X,$E:$E,$E617)-MINIFS(X:X,$E:$E,$E617)),
100*(X617-MINIFS(X:X,$E:$E,$E617))/(MAXIFS(X:X,$E:$E,$E617)-MINIFS(X:X,$E:$E,$E617))))</f>
        <v/>
      </c>
      <c r="CN617" s="223" t="str">
        <f t="array" ref="CN617">IF(Y617="","",
IF(INDEX(Settings!$H:$H,MATCH(CN$1,Settings!$G:$G,0))=TRUE,
100-100*(Y617-MINIFS(Y:Y,$E:$E,$E617))/(MAXIFS(Y:Y,$E:$E,$E617)-MINIFS(Y:Y,$E:$E,$E617)),
100*(Y617-MINIFS(Y:Y,$E:$E,$E617))/(MAXIFS(Y:Y,$E:$E,$E617)-MINIFS(Y:Y,$E:$E,$E617))))</f>
        <v/>
      </c>
      <c r="CO617" s="223" t="str">
        <f t="array" ref="CO617">IF(Z617="","",
IF(INDEX(Settings!$H:$H,MATCH(CO$1,Settings!$G:$G,0))=TRUE,
100-100*(Z617-MINIFS(Z:Z,$E:$E,$E617))/(MAXIFS(Z:Z,$E:$E,$E617)-MINIFS(Z:Z,$E:$E,$E617)),
100*(Z617-MINIFS(Z:Z,$E:$E,$E617))/(MAXIFS(Z:Z,$E:$E,$E617)-MINIFS(Z:Z,$E:$E,$E617))))</f>
        <v/>
      </c>
      <c r="CP617" s="223" t="str">
        <f t="array" ref="CP617">IF(AA617="","",
IF(INDEX(Settings!$H:$H,MATCH(CP$1,Settings!$G:$G,0))=TRUE,
100-100*(AA617-MINIFS(AA:AA,$E:$E,$E617))/(MAXIFS(AA:AA,$E:$E,$E617)-MINIFS(AA:AA,$E:$E,$E617)),
100*(AA617-MINIFS(AA:AA,$E:$E,$E617))/(MAXIFS(AA:AA,$E:$E,$E617)-MINIFS(AA:AA,$E:$E,$E617))))</f>
        <v/>
      </c>
      <c r="CQ617" s="223" t="str">
        <f t="array" ref="CQ617">IF(AB617="","",
IF(INDEX(Settings!$H:$H,MATCH(CQ$1,Settings!$G:$G,0))=TRUE,
100-100*(AB617-MINIFS(AB:AB,$E:$E,$E617))/(MAXIFS(AB:AB,$E:$E,$E617)-MINIFS(AB:AB,$E:$E,$E617)),
100*(AB617-MINIFS(AB:AB,$E:$E,$E617))/(MAXIFS(AB:AB,$E:$E,$E617)-MINIFS(AB:AB,$E:$E,$E617))))</f>
        <v/>
      </c>
      <c r="CR617" s="223" t="str">
        <f t="array" ref="CR617">IF(AC617="","",
IF(INDEX(Settings!$H:$H,MATCH(CR$1,Settings!$G:$G,0))=TRUE,
100-100*(AC617-MINIFS(AC:AC,$E:$E,$E617))/(MAXIFS(AC:AC,$E:$E,$E617)-MINIFS(AC:AC,$E:$E,$E617)),
100*(AC617-MINIFS(AC:AC,$E:$E,$E617))/(MAXIFS(AC:AC,$E:$E,$E617)-MINIFS(AC:AC,$E:$E,$E617))))</f>
        <v/>
      </c>
      <c r="CS617" s="223" t="str">
        <f t="array" ref="CS617">IF(AD617="","",
IF(INDEX(Settings!$H:$H,MATCH(CS$1,Settings!$G:$G,0))=TRUE,
100-100*(AD617-MINIFS(AD:AD,$E:$E,$E617))/(MAXIFS(AD:AD,$E:$E,$E617)-MINIFS(AD:AD,$E:$E,$E617)),
100*(AD617-MINIFS(AD:AD,$E:$E,$E617))/(MAXIFS(AD:AD,$E:$E,$E617)-MINIFS(AD:AD,$E:$E,$E617))))</f>
        <v/>
      </c>
      <c r="CT617" s="223" t="str">
        <f t="array" ref="CT617">IF(AE617="","",
IF(INDEX(Settings!$H:$H,MATCH(CT$1,Settings!$G:$G,0))=TRUE,
100-100*(AE617-MINIFS(AE:AE,$E:$E,$E617))/(MAXIFS(AE:AE,$E:$E,$E617)-MINIFS(AE:AE,$E:$E,$E617)),
100*(AE617-MINIFS(AE:AE,$E:$E,$E617))/(MAXIFS(AE:AE,$E:$E,$E617)-MINIFS(AE:AE,$E:$E,$E617))))</f>
        <v/>
      </c>
      <c r="CU617" s="223" t="str">
        <f t="array" ref="CU617">IF(AF617="","",
IF(INDEX(Settings!$H:$H,MATCH(CU$1,Settings!$G:$G,0))=TRUE,
100-100*(AF617-MINIFS(AF:AF,$E:$E,$E617))/(MAXIFS(AF:AF,$E:$E,$E617)-MINIFS(AF:AF,$E:$E,$E617)),
100*(AF617-MINIFS(AF:AF,$E:$E,$E617))/(MAXIFS(AF:AF,$E:$E,$E617)-MINIFS(AF:AF,$E:$E,$E617))))</f>
        <v/>
      </c>
      <c r="CV617" s="223" t="str">
        <f t="array" ref="CV617">IF(AG617="","",
IF(INDEX(Settings!$H:$H,MATCH(CV$1,Settings!$G:$G,0))=TRUE,
100-100*(AG617-MINIFS(AG:AG,$E:$E,$E617))/(MAXIFS(AG:AG,$E:$E,$E617)-MINIFS(AG:AG,$E:$E,$E617)),
100*(AG617-MINIFS(AG:AG,$E:$E,$E617))/(MAXIFS(AG:AG,$E:$E,$E617)-MINIFS(AG:AG,$E:$E,$E617))))</f>
        <v/>
      </c>
      <c r="CW617" s="223" t="str">
        <f t="array" ref="CW617">IF(AH617="","",
IF(INDEX(Settings!$H:$H,MATCH(CW$1,Settings!$G:$G,0))=TRUE,
100-100*(AH617-MINIFS(AH:AH,$E:$E,$E617))/(MAXIFS(AH:AH,$E:$E,$E617)-MINIFS(AH:AH,$E:$E,$E617)),
100*(AH617-MINIFS(AH:AH,$E:$E,$E617))/(MAXIFS(AH:AH,$E:$E,$E617)-MINIFS(AH:AH,$E:$E,$E617))))</f>
        <v/>
      </c>
      <c r="CX617" s="223" t="str">
        <f t="array" ref="CX617">IF(AI617="","",
IF(INDEX(Settings!$H:$H,MATCH(CX$1,Settings!$G:$G,0))=TRUE,
100-100*(AI617-MINIFS(AI:AI,$E:$E,$E617))/(MAXIFS(AI:AI,$E:$E,$E617)-MINIFS(AI:AI,$E:$E,$E617)),
100*(AI617-MINIFS(AI:AI,$E:$E,$E617))/(MAXIFS(AI:AI,$E:$E,$E617)-MINIFS(AI:AI,$E:$E,$E617))))</f>
        <v/>
      </c>
      <c r="CY617" s="223" t="str">
        <f t="array" ref="CY617">IF(AJ617="","",
IF(INDEX(Settings!$H:$H,MATCH(CY$1,Settings!$G:$G,0))=TRUE,
100-100*(AJ617-MINIFS(AJ:AJ,$E:$E,$E617))/(MAXIFS(AJ:AJ,$E:$E,$E617)-MINIFS(AJ:AJ,$E:$E,$E617)),
100*(AJ617-MINIFS(AJ:AJ,$E:$E,$E617))/(MAXIFS(AJ:AJ,$E:$E,$E617)-MINIFS(AJ:AJ,$E:$E,$E617))))</f>
        <v/>
      </c>
      <c r="CZ617" s="223" t="str">
        <f t="array" ref="CZ617">IF(AK617="","",
IF(INDEX(Settings!$H:$H,MATCH(CZ$1,Settings!$G:$G,0))=TRUE,
100-100*(AK617-MINIFS(AK:AK,$E:$E,$E617))/(MAXIFS(AK:AK,$E:$E,$E617)-MINIFS(AK:AK,$E:$E,$E617)),
100*(AK617-MINIFS(AK:AK,$E:$E,$E617))/(MAXIFS(AK:AK,$E:$E,$E617)-MINIFS(AK:AK,$E:$E,$E617))))</f>
        <v/>
      </c>
      <c r="DA617" s="223" t="str">
        <f t="array" ref="DA617">IF(AL617="","",
IF(INDEX(Settings!$H:$H,MATCH(DA$1,Settings!$G:$G,0))=TRUE,
100-100*(AL617-MINIFS(AL:AL,$E:$E,$E617))/(MAXIFS(AL:AL,$E:$E,$E617)-MINIFS(AL:AL,$E:$E,$E617)),
100*(AL617-MINIFS(AL:AL,$E:$E,$E617))/(MAXIFS(AL:AL,$E:$E,$E617)-MINIFS(AL:AL,$E:$E,$E617))))</f>
        <v/>
      </c>
      <c r="DB617" s="223" t="str">
        <f t="array" ref="DB617">IF(AM617="","",
IF(INDEX(Settings!$H:$H,MATCH(DB$1,Settings!$G:$G,0))=TRUE,
100-100*(AM617-MINIFS(AM:AM,$E:$E,$E617))/(MAXIFS(AM:AM,$E:$E,$E617)-MINIFS(AM:AM,$E:$E,$E617)),
100*(AM617-MINIFS(AM:AM,$E:$E,$E617))/(MAXIFS(AM:AM,$E:$E,$E617)-MINIFS(AM:AM,$E:$E,$E617))))</f>
        <v/>
      </c>
      <c r="DC617" s="223" t="str">
        <f t="array" ref="DC617">IF(AN617="","",
IF(INDEX(Settings!$H:$H,MATCH(DC$1,Settings!$G:$G,0))=TRUE,
100-100*(AN617-MINIFS(AN:AN,$E:$E,$E617))/(MAXIFS(AN:AN,$E:$E,$E617)-MINIFS(AN:AN,$E:$E,$E617)),
100*(AN617-MINIFS(AN:AN,$E:$E,$E617))/(MAXIFS(AN:AN,$E:$E,$E617)-MINIFS(AN:AN,$E:$E,$E617))))</f>
        <v/>
      </c>
      <c r="DD617" s="223" t="str">
        <f t="array" ref="DD617">IF(AO617="","",
IF(INDEX(Settings!$H:$H,MATCH(DD$1,Settings!$G:$G,0))=TRUE,
100-100*(AO617-MINIFS(AO:AO,$E:$E,$E617))/(MAXIFS(AO:AO,$E:$E,$E617)-MINIFS(AO:AO,$E:$E,$E617)),
100*(AO617-MINIFS(AO:AO,$E:$E,$E617))/(MAXIFS(AO:AO,$E:$E,$E617)-MINIFS(AO:AO,$E:$E,$E617))))</f>
        <v/>
      </c>
      <c r="DE617" s="223" t="str">
        <f t="array" ref="DE617">IF(AP617="","",
IF(INDEX(Settings!$H:$H,MATCH(DE$1,Settings!$G:$G,0))=TRUE,
100-100*(AP617-MINIFS(AP:AP,$E:$E,$E617))/(MAXIFS(AP:AP,$E:$E,$E617)-MINIFS(AP:AP,$E:$E,$E617)),
100*(AP617-MINIFS(AP:AP,$E:$E,$E617))/(MAXIFS(AP:AP,$E:$E,$E617)-MINIFS(AP:AP,$E:$E,$E617))))</f>
        <v/>
      </c>
      <c r="DF617" s="223" t="str">
        <f t="array" ref="DF617">IF(AQ617="","",
IF(INDEX(Settings!$H:$H,MATCH(DF$1,Settings!$G:$G,0))=TRUE,
100-100*(AQ617-MINIFS(AQ:AQ,$E:$E,$E617))/(MAXIFS(AQ:AQ,$E:$E,$E617)-MINIFS(AQ:AQ,$E:$E,$E617)),
100*(AQ617-MINIFS(AQ:AQ,$E:$E,$E617))/(MAXIFS(AQ:AQ,$E:$E,$E617)-MINIFS(AQ:AQ,$E:$E,$E617))))</f>
        <v/>
      </c>
      <c r="DG617" s="223" t="str">
        <f t="array" ref="DG617">IF(AR617="","",
IF(INDEX(Settings!$H:$H,MATCH(DG$1,Settings!$G:$G,0))=TRUE,
100-100*(AR617-MINIFS(AR:AR,$E:$E,$E617))/(MAXIFS(AR:AR,$E:$E,$E617)-MINIFS(AR:AR,$E:$E,$E617)),
100*(AR617-MINIFS(AR:AR,$E:$E,$E617))/(MAXIFS(AR:AR,$E:$E,$E617)-MINIFS(AR:AR,$E:$E,$E617))))</f>
        <v/>
      </c>
      <c r="DH617" s="223" t="str">
        <f t="array" ref="DH617">IF(AS617="","",
IF(INDEX(Settings!$H:$H,MATCH(DH$1,Settings!$G:$G,0))=TRUE,
100-100*(AS617-MINIFS(AS:AS,$E:$E,$E617))/(MAXIFS(AS:AS,$E:$E,$E617)-MINIFS(AS:AS,$E:$E,$E617)),
100*(AS617-MINIFS(AS:AS,$E:$E,$E617))/(MAXIFS(AS:AS,$E:$E,$E617)-MINIFS(AS:AS,$E:$E,$E617))))</f>
        <v/>
      </c>
      <c r="DI617" s="223" t="str">
        <f t="array" ref="DI617">IF(AT617="","",
IF(INDEX(Settings!$H:$H,MATCH(DI$1,Settings!$G:$G,0))=TRUE,
100-100*(AT617-MINIFS(AT:AT,$E:$E,$E617))/(MAXIFS(AT:AT,$E:$E,$E617)-MINIFS(AT:AT,$E:$E,$E617)),
100*(AT617-MINIFS(AT:AT,$E:$E,$E617))/(MAXIFS(AT:AT,$E:$E,$E617)-MINIFS(AT:AT,$E:$E,$E617))))</f>
        <v/>
      </c>
      <c r="DJ617" s="223" t="str">
        <f t="array" ref="DJ617">IF(AU617="","",
IF(INDEX(Settings!$H:$H,MATCH(DJ$1,Settings!$G:$G,0))=TRUE,
100-100*(AU617-MINIFS(AU:AU,$E:$E,$E617))/(MAXIFS(AU:AU,$E:$E,$E617)-MINIFS(AU:AU,$E:$E,$E617)),
100*(AU617-MINIFS(AU:AU,$E:$E,$E617))/(MAXIFS(AU:AU,$E:$E,$E617)-MINIFS(AU:AU,$E:$E,$E617))))</f>
        <v/>
      </c>
      <c r="DK617" s="223" t="str">
        <f t="array" ref="DK617">IF(AV617="","",
IF(INDEX(Settings!$H:$H,MATCH(DK$1,Settings!$G:$G,0))=TRUE,
100-100*(AV617-MINIFS(AV:AV,$E:$E,$E617))/(MAXIFS(AV:AV,$E:$E,$E617)-MINIFS(AV:AV,$E:$E,$E617)),
100*(AV617-MINIFS(AV:AV,$E:$E,$E617))/(MAXIFS(AV:AV,$E:$E,$E617)-MINIFS(AV:AV,$E:$E,$E617))))</f>
        <v/>
      </c>
      <c r="DL617" s="223" t="str">
        <f t="array" ref="DL617">IF(AW617="","",
IF(INDEX(Settings!$H:$H,MATCH(DL$1,Settings!$G:$G,0))=TRUE,
100-100*(AW617-MINIFS(AW:AW,$E:$E,$E617))/(MAXIFS(AW:AW,$E:$E,$E617)-MINIFS(AW:AW,$E:$E,$E617)),
100*(AW617-MINIFS(AW:AW,$E:$E,$E617))/(MAXIFS(AW:AW,$E:$E,$E617)-MINIFS(AW:AW,$E:$E,$E617))))</f>
        <v/>
      </c>
      <c r="DM617" s="223" t="str">
        <f t="array" ref="DM617">IF(AX617="","",
IF(INDEX(Settings!$H:$H,MATCH(DM$1,Settings!$G:$G,0))=TRUE,
100-100*(AX617-MINIFS(AX:AX,$E:$E,$E617))/(MAXIFS(AX:AX,$E:$E,$E617)-MINIFS(AX:AX,$E:$E,$E617)),
100*(AX617-MINIFS(AX:AX,$E:$E,$E617))/(MAXIFS(AX:AX,$E:$E,$E617)-MINIFS(AX:AX,$E:$E,$E617))))</f>
        <v/>
      </c>
      <c r="DN617" s="223" t="str">
        <f t="array" ref="DN617">IF(AY617="","",
IF(INDEX(Settings!$H:$H,MATCH(DN$1,Settings!$G:$G,0))=TRUE,
100-100*(AY617-MINIFS(AY:AY,$E:$E,$E617))/(MAXIFS(AY:AY,$E:$E,$E617)-MINIFS(AY:AY,$E:$E,$E617)),
100*(AY617-MINIFS(AY:AY,$E:$E,$E617))/(MAXIFS(AY:AY,$E:$E,$E617)-MINIFS(AY:AY,$E:$E,$E617))))</f>
        <v/>
      </c>
      <c r="DO617" s="223" t="str">
        <f t="array" ref="DO617">IF(AZ617="","",
IF(INDEX(Settings!$H:$H,MATCH(DO$1,Settings!$G:$G,0))=TRUE,
100-100*(AZ617-MINIFS(AZ:AZ,$E:$E,$E617))/(MAXIFS(AZ:AZ,$E:$E,$E617)-MINIFS(AZ:AZ,$E:$E,$E617)),
100*(AZ617-MINIFS(AZ:AZ,$E:$E,$E617))/(MAXIFS(AZ:AZ,$E:$E,$E617)-MINIFS(AZ:AZ,$E:$E,$E617))))</f>
        <v/>
      </c>
      <c r="DP617" s="223" t="str">
        <f t="array" ref="DP617">IF(BA617="","",
IF(INDEX(Settings!$H:$H,MATCH(DP$1,Settings!$G:$G,0))=TRUE,
100-100*(BA617-MINIFS(BA:BA,$E:$E,$E617))/(MAXIFS(BA:BA,$E:$E,$E617)-MINIFS(BA:BA,$E:$E,$E617)),
100*(BA617-MINIFS(BA:BA,$E:$E,$E617))/(MAXIFS(BA:BA,$E:$E,$E617)-MINIFS(BA:BA,$E:$E,$E617))))</f>
        <v/>
      </c>
      <c r="DQ617" s="223" t="str">
        <f t="array" ref="DQ617">IF(BB617="","",
IF(INDEX(Settings!$H:$H,MATCH(DQ$1,Settings!$G:$G,0))=TRUE,
100-100*(BB617-MINIFS(BB:BB,$E:$E,$E617))/(MAXIFS(BB:BB,$E:$E,$E617)-MINIFS(BB:BB,$E:$E,$E617)),
100*(BB617-MINIFS(BB:BB,$E:$E,$E617))/(MAXIFS(BB:BB,$E:$E,$E617)-MINIFS(BB:BB,$E:$E,$E617))))</f>
        <v/>
      </c>
      <c r="DR617" s="223" t="str">
        <f t="array" ref="DR617">IF(BC617="","",
IF(INDEX(Settings!$H:$H,MATCH(DR$1,Settings!$G:$G,0))=TRUE,
100-100*(BC617-MINIFS(BC:BC,$E:$E,$E617))/(MAXIFS(BC:BC,$E:$E,$E617)-MINIFS(BC:BC,$E:$E,$E617)),
100*(BC617-MINIFS(BC:BC,$E:$E,$E617))/(MAXIFS(BC:BC,$E:$E,$E617)-MINIFS(BC:BC,$E:$E,$E617))))</f>
        <v/>
      </c>
      <c r="DS617" s="223" t="str">
        <f t="array" ref="DS617">IF(BD617="","",
IF(INDEX(Settings!$H:$H,MATCH(DS$1,Settings!$G:$G,0))=TRUE,
100-100*(BD617-MINIFS(BD:BD,$E:$E,$E617))/(MAXIFS(BD:BD,$E:$E,$E617)-MINIFS(BD:BD,$E:$E,$E617)),
100*(BD617-MINIFS(BD:BD,$E:$E,$E617))/(MAXIFS(BD:BD,$E:$E,$E617)-MINIFS(BD:BD,$E:$E,$E617))))</f>
        <v/>
      </c>
      <c r="DT617" s="223" t="str">
        <f t="array" ref="DT617">IF(BE617="","",
IF(INDEX(Settings!$H:$H,MATCH(DT$1,Settings!$G:$G,0))=TRUE,
100-100*(BE617-MINIFS(BE:BE,$E:$E,$E617))/(MAXIFS(BE:BE,$E:$E,$E617)-MINIFS(BE:BE,$E:$E,$E617)),
100*(BE617-MINIFS(BE:BE,$E:$E,$E617))/(MAXIFS(BE:BE,$E:$E,$E617)-MINIFS(BE:BE,$E:$E,$E617))))</f>
        <v/>
      </c>
      <c r="DU617" s="223" t="str">
        <f t="array" ref="DU617">IF(BF617="","",
IF(INDEX(Settings!$H:$H,MATCH(DU$1,Settings!$G:$G,0))=TRUE,
100-100*(BF617-MINIFS(BF:BF,$E:$E,$E617))/(MAXIFS(BF:BF,$E:$E,$E617)-MINIFS(BF:BF,$E:$E,$E617)),
100*(BF617-MINIFS(BF:BF,$E:$E,$E617))/(MAXIFS(BF:BF,$E:$E,$E617)-MINIFS(BF:BF,$E:$E,$E617))))</f>
        <v/>
      </c>
      <c r="DV617" s="223" t="str">
        <f t="array" ref="DV617">IF(BG617="","",
IF(INDEX(Settings!$H:$H,MATCH(DV$1,Settings!$G:$G,0))=TRUE,
100-100*(BG617-MINIFS(BG:BG,$E:$E,$E617))/(MAXIFS(BG:BG,$E:$E,$E617)-MINIFS(BG:BG,$E:$E,$E617)),
100*(BG617-MINIFS(BG:BG,$E:$E,$E617))/(MAXIFS(BG:BG,$E:$E,$E617)-MINIFS(BG:BG,$E:$E,$E617))))</f>
        <v/>
      </c>
      <c r="DW617" s="223" t="str">
        <f t="array" ref="DW617">IF(BH617="","",
IF(INDEX(Settings!$H:$H,MATCH(DW$1,Settings!$G:$G,0))=TRUE,
100-100*(BH617-MINIFS(BH:BH,$E:$E,$E617))/(MAXIFS(BH:BH,$E:$E,$E617)-MINIFS(BH:BH,$E:$E,$E617)),
100*(BH617-MINIFS(BH:BH,$E:$E,$E617))/(MAXIFS(BH:BH,$E:$E,$E617)-MINIFS(BH:BH,$E:$E,$E617))))</f>
        <v/>
      </c>
      <c r="DX617" s="223" t="str">
        <f t="array" ref="DX617">IF(BI617="","",
IF(INDEX(Settings!$H:$H,MATCH(DX$1,Settings!$G:$G,0))=TRUE,
100-100*(BI617-MINIFS(BI:BI,$E:$E,$E617))/(MAXIFS(BI:BI,$E:$E,$E617)-MINIFS(BI:BI,$E:$E,$E617)),
100*(BI617-MINIFS(BI:BI,$E:$E,$E617))/(MAXIFS(BI:BI,$E:$E,$E617)-MINIFS(BI:BI,$E:$E,$E617))))</f>
        <v/>
      </c>
      <c r="DY617" s="223" t="str">
        <f t="array" ref="DY617">IF(BJ617="","",
IF(INDEX(Settings!$H:$H,MATCH(DY$1,Settings!$G:$G,0))=TRUE,
100-100*(BJ617-MINIFS(BJ:BJ,$E:$E,$E617))/(MAXIFS(BJ:BJ,$E:$E,$E617)-MINIFS(BJ:BJ,$E:$E,$E617)),
100*(BJ617-MINIFS(BJ:BJ,$E:$E,$E617))/(MAXIFS(BJ:BJ,$E:$E,$E617)-MINIFS(BJ:BJ,$E:$E,$E617))))</f>
        <v/>
      </c>
      <c r="DZ617" s="225"/>
      <c r="EA617" s="225"/>
      <c r="EB617" s="225" t="str">
        <f t="shared" si="8"/>
        <v/>
      </c>
      <c r="EC617" s="225" t="str">
        <f t="shared" si="9"/>
        <v/>
      </c>
      <c r="ED617" s="225" t="str">
        <f t="shared" si="10"/>
        <v/>
      </c>
      <c r="EE617" s="225" t="str">
        <f t="shared" si="11"/>
        <v/>
      </c>
      <c r="EF617" s="225" t="str">
        <f t="shared" si="12"/>
        <v/>
      </c>
      <c r="EG617" s="225" t="str">
        <f t="shared" si="13"/>
        <v/>
      </c>
      <c r="EH617" s="225"/>
      <c r="EI617" s="225"/>
      <c r="EJ617" s="225"/>
      <c r="EK617" s="225"/>
      <c r="EL617" s="225"/>
      <c r="EM617" s="225"/>
    </row>
    <row r="618">
      <c r="A618" s="231"/>
      <c r="B618" s="231"/>
      <c r="C618" s="231"/>
      <c r="D618" s="231" t="str">
        <f t="array" ref="D618">IFERROR(INDEX(Profiles!$B:$B,MATCH($A618,Profiles!$A:$A,0)),"")</f>
        <v/>
      </c>
      <c r="E618" s="231"/>
      <c r="F618" s="231"/>
      <c r="G618" s="231"/>
      <c r="H618" s="231"/>
      <c r="I618" s="231" t="str">
        <f>IF(A618="","",IF(Settings!$N$3="DATE",F618&amp;": "&amp;TEXT(B618,"M/DD/YY"),F618&amp;": "&amp;H618))</f>
        <v/>
      </c>
      <c r="J618" s="231"/>
      <c r="K618" s="231"/>
      <c r="L618" s="231"/>
      <c r="M618" s="232" t="str">
        <f t="shared" si="14"/>
        <v/>
      </c>
      <c r="N618" s="231"/>
      <c r="O618" s="231"/>
      <c r="P618" s="231"/>
      <c r="Q618" s="231"/>
      <c r="R618" s="231"/>
      <c r="S618" s="230" t="str">
        <f>IFERROR(VLOOKUP(AF618, 'YOYO IR Scores'!A:C, 3, FALSE), "")
</f>
        <v/>
      </c>
      <c r="T618" s="231"/>
      <c r="U618" s="231"/>
      <c r="V618" s="231"/>
      <c r="W618" s="231"/>
      <c r="X618" s="233" t="str">
        <f t="shared" si="4"/>
        <v/>
      </c>
      <c r="Y618" s="234" t="str">
        <f t="shared" si="5"/>
        <v/>
      </c>
      <c r="Z618" s="234" t="str">
        <f t="shared" si="6"/>
        <v/>
      </c>
      <c r="AA618" s="233" t="str">
        <f t="shared" si="7"/>
        <v/>
      </c>
      <c r="AB618" s="232"/>
      <c r="AC618" s="232"/>
      <c r="AD618" s="232"/>
      <c r="AE618" s="232" t="str">
        <f>IFERROR(VLOOKUP(AF618, 'YOYO IR Scores'!A:C, 2, FALSE), "")</f>
        <v/>
      </c>
      <c r="AF618" s="232"/>
      <c r="AG618" s="23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c r="BD618" s="232"/>
      <c r="BE618" s="232"/>
      <c r="BF618" s="232"/>
      <c r="BG618" s="232"/>
      <c r="BH618" s="232"/>
      <c r="BI618" s="232"/>
      <c r="BJ618" s="232"/>
      <c r="BK618" s="232" t="str">
        <f t="array" ref="BK618">IF(J618="","",
IF(INDEX(Settings!$H:$H,MATCH(BY$1,Settings!$G:$G,0))=TRUE,
100-100*(J618-MIN(J:J))/(MAX(J:J)-MIN(J:J)),
100*(J618-MIN(J:J))/(MAX(J:J)-MIN(J:J))))</f>
        <v/>
      </c>
      <c r="BL618" s="232" t="str">
        <f t="array" ref="BL618">IF(J618="","",
IF(INDEX(Settings!$H:$H,MATCH(BY$1,Settings!$G:$G,0))=TRUE,
100-100*(J618-MINIFS(J:J,$E:$E,$E618))/(MAXIFS(J:J,$E:$E,$E618)-MINIFS(J:J,$E:$E,$E618)),
100*(J618-MINIFS(J:J,$E:$E,$E618))/(MAXIFS(J:J,$E:$E,$E618)-MINIFS(J:J,$E:$E,$E618))))</f>
        <v/>
      </c>
      <c r="BM618" s="232" t="str">
        <f t="array" ref="BM618">IF(J618="","",
IF(INDEX(Settings!$H:$H,MATCH(BY$1,Settings!$G:$G,0))=TRUE,
100-100*(J618-MINIFS(J:J,$E:$E,$E618,$I:$I,$I618))/(MAXIFS(J:J,$E:$E,$E618,$I:$I,$I618)-MINIFS(J:J,$E:$E,$E618,$I:$I,$I618)),
100*(J618-MINIFS(J:J,$E:$E,$E618,$I:$I,$I618))/(MAXIFS(J:J,$E:$E,$E618,$I:$I,$I618)-MINIFS(J:J,$E:$E,$E618,$I:$I,$I618))))</f>
        <v/>
      </c>
      <c r="BN618" s="231" t="str">
        <f t="array" ref="BN618">IF(J618="","",
IF(INDEX(Settings!$H:$H,MATCH(BY$1,Settings!$G:$G,0))=TRUE,
100-100*PERCENTRANK(J:J,J618),
100*PERCENTRANK(J:J,J618)))</f>
        <v/>
      </c>
      <c r="BO618" s="231" t="str">
        <f>IFERROR(__xludf.DUMMYFUNCTION("IF(J618="""","""",
IF(INDEX(Settings!$H:$H,MATCH(BY$1,Settings!$G:$G,0))=TRUE,
100-100*PERCENTRANK(FILTER(J:J,$E:$E=$E618),J618),
100*PERCENTRANK(FILTER(J:J,$E:$E=$E618),J618)))"),"")</f>
        <v/>
      </c>
      <c r="BP618" s="231" t="str">
        <f>IFERROR(__xludf.DUMMYFUNCTION("IF(J618="""","""",
IF(INDEX(Settings!$H:$H,MATCH(BY$1,Settings!$G:$G,0))=TRUE,
100-100*PERCENTRANK(FILTER(J:J,$E:$E=$E618,$I:$I=$I618),J618),
100*PERCENTRANK(FILTER(J:J,$E:$E=$E618,$I:$I=$I618),J618)))"),"")</f>
        <v/>
      </c>
      <c r="BQ618" s="233" t="str">
        <f t="array" ref="BQ618">IF(J618="","",
IF(INDEX(Settings!$H:$H,MATCH(BY$1,Settings!$G:$G,0))=TRUE,
-1*(J618-AVERAGE(J:J))/STDEV(J:J),
(J618-AVERAGE(J:J))/STDEV(J:J)))</f>
        <v/>
      </c>
      <c r="BR618" s="233" t="str">
        <f>IFERROR(__xludf.DUMMYFUNCTION("IF(J618="""","""",
IF(INDEX(Settings!$H:$H,MATCH(BY$1,Settings!$G:$G,0))=TRUE,
-1*(J618-AVERAGEIFS(J:J,$E:$E,$E618))/STDEV(FILTER(J:J,$E:$E=$E618)),
(J618-AVERAGEIFS(J:J,$E:$E,$E618))/STDEV(FILTER(J:J,$E:$E=$E618))))"),"")</f>
        <v/>
      </c>
      <c r="BS618" s="233"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1"/>
      <c r="BX618" s="231"/>
      <c r="BY618" s="232" t="str">
        <f t="array" ref="BY618">IF(J618="","",
IF(INDEX(Settings!$H:$H,MATCH(BY$1,Settings!$G:$G,0))=TRUE,
100-100*(J618-MINIFS(J:J,$E:$E,$E618))/(MAXIFS(J:J,$E:$E,$E618)-MINIFS(J:J,$E:$E,$E618)),
100*(J618-MINIFS(J:J,$E:$E,$E618))/(MAXIFS(J:J,$E:$E,$E618)-MINIFS(J:J,$E:$E,$E618))))</f>
        <v/>
      </c>
      <c r="BZ618" s="232" t="str">
        <f t="array" ref="BZ618">IF(K618="","",
IF(INDEX(Settings!$H:$H,MATCH(BZ$1,Settings!$G:$G,0))=TRUE,
100-100*(K618-MINIFS(K:K,$E:$E,$E618))/(MAXIFS(K:K,$E:$E,$E618)-MINIFS(K:K,$E:$E,$E618)),
100*(K618-MINIFS(K:K,$E:$E,$E618))/(MAXIFS(K:K,$E:$E,$E618)-MINIFS(K:K,$E:$E,$E618))))</f>
        <v/>
      </c>
      <c r="CA618" s="232" t="str">
        <f t="array" ref="CA618">IF(L618="","",
IF(INDEX(Settings!$H:$H,MATCH(CA$1,Settings!$G:$G,0))=TRUE,
100-100*(L618-MINIFS(L:L,$E:$E,$E618))/(MAXIFS(L:L,$E:$E,$E618)-MINIFS(L:L,$E:$E,$E618)),
100*(L618-MINIFS(L:L,$E:$E,$E618))/(MAXIFS(L:L,$E:$E,$E618)-MINIFS(L:L,$E:$E,$E618))))</f>
        <v/>
      </c>
      <c r="CB618" s="232" t="str">
        <f t="array" ref="CB618">IF(M618="","",
IF(INDEX(Settings!$H:$H,MATCH(CB$1,Settings!$G:$G,0))=TRUE,
100-100*(M618-MINIFS(M:M,$E:$E,$E618))/(MAXIFS(M:M,$E:$E,$E618)-MINIFS(M:M,$E:$E,$E618)),
100*(M618-MINIFS(M:M,$E:$E,$E618))/(MAXIFS(M:M,$E:$E,$E618)-MINIFS(M:M,$E:$E,$E618))))</f>
        <v/>
      </c>
      <c r="CC618" s="232" t="str">
        <f t="array" ref="CC618">IF(N618="","",
IF(INDEX(Settings!$H:$H,MATCH(CC$1,Settings!$G:$G,0))=TRUE,
100-100*(N618-MINIFS(N:N,$E:$E,$E618))/(MAXIFS(N:N,$E:$E,$E618)-MINIFS(N:N,$E:$E,$E618)),
100*(N618-MINIFS(N:N,$E:$E,$E618))/(MAXIFS(N:N,$E:$E,$E618)-MINIFS(N:N,$E:$E,$E618))))</f>
        <v/>
      </c>
      <c r="CD618" s="232" t="str">
        <f t="array" ref="CD618">IF(O618="","",
IF(INDEX(Settings!$H:$H,MATCH(CD$1,Settings!$G:$G,0))=TRUE,
100-100*(O618-MINIFS(O:O,$E:$E,$E618))/(MAXIFS(O:O,$E:$E,$E618)-MINIFS(O:O,$E:$E,$E618)),
100*(O618-MINIFS(O:O,$E:$E,$E618))/(MAXIFS(O:O,$E:$E,$E618)-MINIFS(O:O,$E:$E,$E618))))</f>
        <v/>
      </c>
      <c r="CE618" s="232" t="str">
        <f t="array" ref="CE618">IF(P618="","",
IF(INDEX(Settings!$H:$H,MATCH(CE$1,Settings!$G:$G,0))=TRUE,
100-100*(P618-MINIFS(P:P,$E:$E,$E618))/(MAXIFS(P:P,$E:$E,$E618)-MINIFS(P:P,$E:$E,$E618)),
100*(P618-MINIFS(P:P,$E:$E,$E618))/(MAXIFS(P:P,$E:$E,$E618)-MINIFS(P:P,$E:$E,$E618))))</f>
        <v/>
      </c>
      <c r="CF618" s="232" t="str">
        <f t="array" ref="CF618">IF(Q618="","",
IF(INDEX(Settings!$H:$H,MATCH(CF$1,Settings!$G:$G,0))=TRUE,
100-100*(Q618-MINIFS(Q:Q,$E:$E,$E618))/(MAXIFS(Q:Q,$E:$E,$E618)-MINIFS(Q:Q,$E:$E,$E618)),
100*(Q618-MINIFS(Q:Q,$E:$E,$E618))/(MAXIFS(Q:Q,$E:$E,$E618)-MINIFS(Q:Q,$E:$E,$E618))))</f>
        <v/>
      </c>
      <c r="CG618" s="232" t="str">
        <f t="array" ref="CG618">IF(R618="","",
IF(INDEX(Settings!$H:$H,MATCH(CG$1,Settings!$G:$G,0))=TRUE,
100-100*(R618-MINIFS(R:R,$E:$E,$E618))/(MAXIFS(R:R,$E:$E,$E618)-MINIFS(R:R,$E:$E,$E618)),
100*(R618-MINIFS(R:R,$E:$E,$E618))/(MAXIFS(R:R,$E:$E,$E618)-MINIFS(R:R,$E:$E,$E618))))</f>
        <v/>
      </c>
      <c r="CH618" s="232" t="str">
        <f t="array" ref="CH618">IF(S618="","",
IF(INDEX(Settings!$H:$H,MATCH(CH$1,Settings!$G:$G,0))=TRUE,
100-100*(S618-MINIFS(S:S,$E:$E,$E618))/(MAXIFS(S:S,$E:$E,$E618)-MINIFS(S:S,$E:$E,$E618)),
100*(S618-MINIFS(S:S,$E:$E,$E618))/(MAXIFS(S:S,$E:$E,$E618)-MINIFS(S:S,$E:$E,$E618))))</f>
        <v/>
      </c>
      <c r="CI618" s="232" t="str">
        <f t="array" ref="CI618">IF(T618="","",
IF(INDEX(Settings!$H:$H,MATCH(CI$1,Settings!$G:$G,0))=TRUE,
100-100*(T618-MINIFS(T:T,$E:$E,$E618))/(MAXIFS(T:T,$E:$E,$E618)-MINIFS(T:T,$E:$E,$E618)),
100*(T618-MINIFS(T:T,$E:$E,$E618))/(MAXIFS(T:T,$E:$E,$E618)-MINIFS(T:T,$E:$E,$E618))))</f>
        <v/>
      </c>
      <c r="CJ618" s="232" t="str">
        <f t="array" ref="CJ618">IF(U618="","",
IF(INDEX(Settings!$H:$H,MATCH(CJ$1,Settings!$G:$G,0))=TRUE,
100-100*(U618-MINIFS(U:U,$E:$E,$E618))/(MAXIFS(U:U,$E:$E,$E618)-MINIFS(U:U,$E:$E,$E618)),
100*(U618-MINIFS(U:U,$E:$E,$E618))/(MAXIFS(U:U,$E:$E,$E618)-MINIFS(U:U,$E:$E,$E618))))</f>
        <v/>
      </c>
      <c r="CK618" s="232" t="str">
        <f t="array" ref="CK618">IF(V618="","",
IF(INDEX(Settings!$H:$H,MATCH(CK$1,Settings!$G:$G,0))=TRUE,
100-100*(V618-MINIFS(V:V,$E:$E,$E618))/(MAXIFS(V:V,$E:$E,$E618)-MINIFS(V:V,$E:$E,$E618)),
100*(V618-MINIFS(V:V,$E:$E,$E618))/(MAXIFS(V:V,$E:$E,$E618)-MINIFS(V:V,$E:$E,$E618))))</f>
        <v/>
      </c>
      <c r="CL618" s="232" t="str">
        <f t="array" ref="CL618">IF(W618="","",
IF(INDEX(Settings!$H:$H,MATCH(CL$1,Settings!$G:$G,0))=TRUE,
100-100*(W618-MINIFS(W:W,$E:$E,$E618))/(MAXIFS(W:W,$E:$E,$E618)-MINIFS(W:W,$E:$E,$E618)),
100*(W618-MINIFS(W:W,$E:$E,$E618))/(MAXIFS(W:W,$E:$E,$E618)-MINIFS(W:W,$E:$E,$E618))))</f>
        <v/>
      </c>
      <c r="CM618" s="232" t="str">
        <f t="array" ref="CM618">IF(X618="","",
IF(INDEX(Settings!$H:$H,MATCH(CM$1,Settings!$G:$G,0))=TRUE,
100-100*(X618-MINIFS(X:X,$E:$E,$E618))/(MAXIFS(X:X,$E:$E,$E618)-MINIFS(X:X,$E:$E,$E618)),
100*(X618-MINIFS(X:X,$E:$E,$E618))/(MAXIFS(X:X,$E:$E,$E618)-MINIFS(X:X,$E:$E,$E618))))</f>
        <v/>
      </c>
      <c r="CN618" s="232" t="str">
        <f t="array" ref="CN618">IF(Y618="","",
IF(INDEX(Settings!$H:$H,MATCH(CN$1,Settings!$G:$G,0))=TRUE,
100-100*(Y618-MINIFS(Y:Y,$E:$E,$E618))/(MAXIFS(Y:Y,$E:$E,$E618)-MINIFS(Y:Y,$E:$E,$E618)),
100*(Y618-MINIFS(Y:Y,$E:$E,$E618))/(MAXIFS(Y:Y,$E:$E,$E618)-MINIFS(Y:Y,$E:$E,$E618))))</f>
        <v/>
      </c>
      <c r="CO618" s="232" t="str">
        <f t="array" ref="CO618">IF(Z618="","",
IF(INDEX(Settings!$H:$H,MATCH(CO$1,Settings!$G:$G,0))=TRUE,
100-100*(Z618-MINIFS(Z:Z,$E:$E,$E618))/(MAXIFS(Z:Z,$E:$E,$E618)-MINIFS(Z:Z,$E:$E,$E618)),
100*(Z618-MINIFS(Z:Z,$E:$E,$E618))/(MAXIFS(Z:Z,$E:$E,$E618)-MINIFS(Z:Z,$E:$E,$E618))))</f>
        <v/>
      </c>
      <c r="CP618" s="232" t="str">
        <f t="array" ref="CP618">IF(AA618="","",
IF(INDEX(Settings!$H:$H,MATCH(CP$1,Settings!$G:$G,0))=TRUE,
100-100*(AA618-MINIFS(AA:AA,$E:$E,$E618))/(MAXIFS(AA:AA,$E:$E,$E618)-MINIFS(AA:AA,$E:$E,$E618)),
100*(AA618-MINIFS(AA:AA,$E:$E,$E618))/(MAXIFS(AA:AA,$E:$E,$E618)-MINIFS(AA:AA,$E:$E,$E618))))</f>
        <v/>
      </c>
      <c r="CQ618" s="232" t="str">
        <f t="array" ref="CQ618">IF(AB618="","",
IF(INDEX(Settings!$H:$H,MATCH(CQ$1,Settings!$G:$G,0))=TRUE,
100-100*(AB618-MINIFS(AB:AB,$E:$E,$E618))/(MAXIFS(AB:AB,$E:$E,$E618)-MINIFS(AB:AB,$E:$E,$E618)),
100*(AB618-MINIFS(AB:AB,$E:$E,$E618))/(MAXIFS(AB:AB,$E:$E,$E618)-MINIFS(AB:AB,$E:$E,$E618))))</f>
        <v/>
      </c>
      <c r="CR618" s="232" t="str">
        <f t="array" ref="CR618">IF(AC618="","",
IF(INDEX(Settings!$H:$H,MATCH(CR$1,Settings!$G:$G,0))=TRUE,
100-100*(AC618-MINIFS(AC:AC,$E:$E,$E618))/(MAXIFS(AC:AC,$E:$E,$E618)-MINIFS(AC:AC,$E:$E,$E618)),
100*(AC618-MINIFS(AC:AC,$E:$E,$E618))/(MAXIFS(AC:AC,$E:$E,$E618)-MINIFS(AC:AC,$E:$E,$E618))))</f>
        <v/>
      </c>
      <c r="CS618" s="232" t="str">
        <f t="array" ref="CS618">IF(AD618="","",
IF(INDEX(Settings!$H:$H,MATCH(CS$1,Settings!$G:$G,0))=TRUE,
100-100*(AD618-MINIFS(AD:AD,$E:$E,$E618))/(MAXIFS(AD:AD,$E:$E,$E618)-MINIFS(AD:AD,$E:$E,$E618)),
100*(AD618-MINIFS(AD:AD,$E:$E,$E618))/(MAXIFS(AD:AD,$E:$E,$E618)-MINIFS(AD:AD,$E:$E,$E618))))</f>
        <v/>
      </c>
      <c r="CT618" s="232" t="str">
        <f t="array" ref="CT618">IF(AE618="","",
IF(INDEX(Settings!$H:$H,MATCH(CT$1,Settings!$G:$G,0))=TRUE,
100-100*(AE618-MINIFS(AE:AE,$E:$E,$E618))/(MAXIFS(AE:AE,$E:$E,$E618)-MINIFS(AE:AE,$E:$E,$E618)),
100*(AE618-MINIFS(AE:AE,$E:$E,$E618))/(MAXIFS(AE:AE,$E:$E,$E618)-MINIFS(AE:AE,$E:$E,$E618))))</f>
        <v/>
      </c>
      <c r="CU618" s="232" t="str">
        <f t="array" ref="CU618">IF(AF618="","",
IF(INDEX(Settings!$H:$H,MATCH(CU$1,Settings!$G:$G,0))=TRUE,
100-100*(AF618-MINIFS(AF:AF,$E:$E,$E618))/(MAXIFS(AF:AF,$E:$E,$E618)-MINIFS(AF:AF,$E:$E,$E618)),
100*(AF618-MINIFS(AF:AF,$E:$E,$E618))/(MAXIFS(AF:AF,$E:$E,$E618)-MINIFS(AF:AF,$E:$E,$E618))))</f>
        <v/>
      </c>
      <c r="CV618" s="232" t="str">
        <f t="array" ref="CV618">IF(AG618="","",
IF(INDEX(Settings!$H:$H,MATCH(CV$1,Settings!$G:$G,0))=TRUE,
100-100*(AG618-MINIFS(AG:AG,$E:$E,$E618))/(MAXIFS(AG:AG,$E:$E,$E618)-MINIFS(AG:AG,$E:$E,$E618)),
100*(AG618-MINIFS(AG:AG,$E:$E,$E618))/(MAXIFS(AG:AG,$E:$E,$E618)-MINIFS(AG:AG,$E:$E,$E618))))</f>
        <v/>
      </c>
      <c r="CW618" s="232" t="str">
        <f t="array" ref="CW618">IF(AH618="","",
IF(INDEX(Settings!$H:$H,MATCH(CW$1,Settings!$G:$G,0))=TRUE,
100-100*(AH618-MINIFS(AH:AH,$E:$E,$E618))/(MAXIFS(AH:AH,$E:$E,$E618)-MINIFS(AH:AH,$E:$E,$E618)),
100*(AH618-MINIFS(AH:AH,$E:$E,$E618))/(MAXIFS(AH:AH,$E:$E,$E618)-MINIFS(AH:AH,$E:$E,$E618))))</f>
        <v/>
      </c>
      <c r="CX618" s="232" t="str">
        <f t="array" ref="CX618">IF(AI618="","",
IF(INDEX(Settings!$H:$H,MATCH(CX$1,Settings!$G:$G,0))=TRUE,
100-100*(AI618-MINIFS(AI:AI,$E:$E,$E618))/(MAXIFS(AI:AI,$E:$E,$E618)-MINIFS(AI:AI,$E:$E,$E618)),
100*(AI618-MINIFS(AI:AI,$E:$E,$E618))/(MAXIFS(AI:AI,$E:$E,$E618)-MINIFS(AI:AI,$E:$E,$E618))))</f>
        <v/>
      </c>
      <c r="CY618" s="232" t="str">
        <f t="array" ref="CY618">IF(AJ618="","",
IF(INDEX(Settings!$H:$H,MATCH(CY$1,Settings!$G:$G,0))=TRUE,
100-100*(AJ618-MINIFS(AJ:AJ,$E:$E,$E618))/(MAXIFS(AJ:AJ,$E:$E,$E618)-MINIFS(AJ:AJ,$E:$E,$E618)),
100*(AJ618-MINIFS(AJ:AJ,$E:$E,$E618))/(MAXIFS(AJ:AJ,$E:$E,$E618)-MINIFS(AJ:AJ,$E:$E,$E618))))</f>
        <v/>
      </c>
      <c r="CZ618" s="232" t="str">
        <f t="array" ref="CZ618">IF(AK618="","",
IF(INDEX(Settings!$H:$H,MATCH(CZ$1,Settings!$G:$G,0))=TRUE,
100-100*(AK618-MINIFS(AK:AK,$E:$E,$E618))/(MAXIFS(AK:AK,$E:$E,$E618)-MINIFS(AK:AK,$E:$E,$E618)),
100*(AK618-MINIFS(AK:AK,$E:$E,$E618))/(MAXIFS(AK:AK,$E:$E,$E618)-MINIFS(AK:AK,$E:$E,$E618))))</f>
        <v/>
      </c>
      <c r="DA618" s="232" t="str">
        <f t="array" ref="DA618">IF(AL618="","",
IF(INDEX(Settings!$H:$H,MATCH(DA$1,Settings!$G:$G,0))=TRUE,
100-100*(AL618-MINIFS(AL:AL,$E:$E,$E618))/(MAXIFS(AL:AL,$E:$E,$E618)-MINIFS(AL:AL,$E:$E,$E618)),
100*(AL618-MINIFS(AL:AL,$E:$E,$E618))/(MAXIFS(AL:AL,$E:$E,$E618)-MINIFS(AL:AL,$E:$E,$E618))))</f>
        <v/>
      </c>
      <c r="DB618" s="232" t="str">
        <f t="array" ref="DB618">IF(AM618="","",
IF(INDEX(Settings!$H:$H,MATCH(DB$1,Settings!$G:$G,0))=TRUE,
100-100*(AM618-MINIFS(AM:AM,$E:$E,$E618))/(MAXIFS(AM:AM,$E:$E,$E618)-MINIFS(AM:AM,$E:$E,$E618)),
100*(AM618-MINIFS(AM:AM,$E:$E,$E618))/(MAXIFS(AM:AM,$E:$E,$E618)-MINIFS(AM:AM,$E:$E,$E618))))</f>
        <v/>
      </c>
      <c r="DC618" s="232" t="str">
        <f t="array" ref="DC618">IF(AN618="","",
IF(INDEX(Settings!$H:$H,MATCH(DC$1,Settings!$G:$G,0))=TRUE,
100-100*(AN618-MINIFS(AN:AN,$E:$E,$E618))/(MAXIFS(AN:AN,$E:$E,$E618)-MINIFS(AN:AN,$E:$E,$E618)),
100*(AN618-MINIFS(AN:AN,$E:$E,$E618))/(MAXIFS(AN:AN,$E:$E,$E618)-MINIFS(AN:AN,$E:$E,$E618))))</f>
        <v/>
      </c>
      <c r="DD618" s="232" t="str">
        <f t="array" ref="DD618">IF(AO618="","",
IF(INDEX(Settings!$H:$H,MATCH(DD$1,Settings!$G:$G,0))=TRUE,
100-100*(AO618-MINIFS(AO:AO,$E:$E,$E618))/(MAXIFS(AO:AO,$E:$E,$E618)-MINIFS(AO:AO,$E:$E,$E618)),
100*(AO618-MINIFS(AO:AO,$E:$E,$E618))/(MAXIFS(AO:AO,$E:$E,$E618)-MINIFS(AO:AO,$E:$E,$E618))))</f>
        <v/>
      </c>
      <c r="DE618" s="232" t="str">
        <f t="array" ref="DE618">IF(AP618="","",
IF(INDEX(Settings!$H:$H,MATCH(DE$1,Settings!$G:$G,0))=TRUE,
100-100*(AP618-MINIFS(AP:AP,$E:$E,$E618))/(MAXIFS(AP:AP,$E:$E,$E618)-MINIFS(AP:AP,$E:$E,$E618)),
100*(AP618-MINIFS(AP:AP,$E:$E,$E618))/(MAXIFS(AP:AP,$E:$E,$E618)-MINIFS(AP:AP,$E:$E,$E618))))</f>
        <v/>
      </c>
      <c r="DF618" s="232" t="str">
        <f t="array" ref="DF618">IF(AQ618="","",
IF(INDEX(Settings!$H:$H,MATCH(DF$1,Settings!$G:$G,0))=TRUE,
100-100*(AQ618-MINIFS(AQ:AQ,$E:$E,$E618))/(MAXIFS(AQ:AQ,$E:$E,$E618)-MINIFS(AQ:AQ,$E:$E,$E618)),
100*(AQ618-MINIFS(AQ:AQ,$E:$E,$E618))/(MAXIFS(AQ:AQ,$E:$E,$E618)-MINIFS(AQ:AQ,$E:$E,$E618))))</f>
        <v/>
      </c>
      <c r="DG618" s="232" t="str">
        <f t="array" ref="DG618">IF(AR618="","",
IF(INDEX(Settings!$H:$H,MATCH(DG$1,Settings!$G:$G,0))=TRUE,
100-100*(AR618-MINIFS(AR:AR,$E:$E,$E618))/(MAXIFS(AR:AR,$E:$E,$E618)-MINIFS(AR:AR,$E:$E,$E618)),
100*(AR618-MINIFS(AR:AR,$E:$E,$E618))/(MAXIFS(AR:AR,$E:$E,$E618)-MINIFS(AR:AR,$E:$E,$E618))))</f>
        <v/>
      </c>
      <c r="DH618" s="232" t="str">
        <f t="array" ref="DH618">IF(AS618="","",
IF(INDEX(Settings!$H:$H,MATCH(DH$1,Settings!$G:$G,0))=TRUE,
100-100*(AS618-MINIFS(AS:AS,$E:$E,$E618))/(MAXIFS(AS:AS,$E:$E,$E618)-MINIFS(AS:AS,$E:$E,$E618)),
100*(AS618-MINIFS(AS:AS,$E:$E,$E618))/(MAXIFS(AS:AS,$E:$E,$E618)-MINIFS(AS:AS,$E:$E,$E618))))</f>
        <v/>
      </c>
      <c r="DI618" s="232" t="str">
        <f t="array" ref="DI618">IF(AT618="","",
IF(INDEX(Settings!$H:$H,MATCH(DI$1,Settings!$G:$G,0))=TRUE,
100-100*(AT618-MINIFS(AT:AT,$E:$E,$E618))/(MAXIFS(AT:AT,$E:$E,$E618)-MINIFS(AT:AT,$E:$E,$E618)),
100*(AT618-MINIFS(AT:AT,$E:$E,$E618))/(MAXIFS(AT:AT,$E:$E,$E618)-MINIFS(AT:AT,$E:$E,$E618))))</f>
        <v/>
      </c>
      <c r="DJ618" s="232" t="str">
        <f t="array" ref="DJ618">IF(AU618="","",
IF(INDEX(Settings!$H:$H,MATCH(DJ$1,Settings!$G:$G,0))=TRUE,
100-100*(AU618-MINIFS(AU:AU,$E:$E,$E618))/(MAXIFS(AU:AU,$E:$E,$E618)-MINIFS(AU:AU,$E:$E,$E618)),
100*(AU618-MINIFS(AU:AU,$E:$E,$E618))/(MAXIFS(AU:AU,$E:$E,$E618)-MINIFS(AU:AU,$E:$E,$E618))))</f>
        <v/>
      </c>
      <c r="DK618" s="232" t="str">
        <f t="array" ref="DK618">IF(AV618="","",
IF(INDEX(Settings!$H:$H,MATCH(DK$1,Settings!$G:$G,0))=TRUE,
100-100*(AV618-MINIFS(AV:AV,$E:$E,$E618))/(MAXIFS(AV:AV,$E:$E,$E618)-MINIFS(AV:AV,$E:$E,$E618)),
100*(AV618-MINIFS(AV:AV,$E:$E,$E618))/(MAXIFS(AV:AV,$E:$E,$E618)-MINIFS(AV:AV,$E:$E,$E618))))</f>
        <v/>
      </c>
      <c r="DL618" s="232" t="str">
        <f t="array" ref="DL618">IF(AW618="","",
IF(INDEX(Settings!$H:$H,MATCH(DL$1,Settings!$G:$G,0))=TRUE,
100-100*(AW618-MINIFS(AW:AW,$E:$E,$E618))/(MAXIFS(AW:AW,$E:$E,$E618)-MINIFS(AW:AW,$E:$E,$E618)),
100*(AW618-MINIFS(AW:AW,$E:$E,$E618))/(MAXIFS(AW:AW,$E:$E,$E618)-MINIFS(AW:AW,$E:$E,$E618))))</f>
        <v/>
      </c>
      <c r="DM618" s="232" t="str">
        <f t="array" ref="DM618">IF(AX618="","",
IF(INDEX(Settings!$H:$H,MATCH(DM$1,Settings!$G:$G,0))=TRUE,
100-100*(AX618-MINIFS(AX:AX,$E:$E,$E618))/(MAXIFS(AX:AX,$E:$E,$E618)-MINIFS(AX:AX,$E:$E,$E618)),
100*(AX618-MINIFS(AX:AX,$E:$E,$E618))/(MAXIFS(AX:AX,$E:$E,$E618)-MINIFS(AX:AX,$E:$E,$E618))))</f>
        <v/>
      </c>
      <c r="DN618" s="232" t="str">
        <f t="array" ref="DN618">IF(AY618="","",
IF(INDEX(Settings!$H:$H,MATCH(DN$1,Settings!$G:$G,0))=TRUE,
100-100*(AY618-MINIFS(AY:AY,$E:$E,$E618))/(MAXIFS(AY:AY,$E:$E,$E618)-MINIFS(AY:AY,$E:$E,$E618)),
100*(AY618-MINIFS(AY:AY,$E:$E,$E618))/(MAXIFS(AY:AY,$E:$E,$E618)-MINIFS(AY:AY,$E:$E,$E618))))</f>
        <v/>
      </c>
      <c r="DO618" s="232" t="str">
        <f t="array" ref="DO618">IF(AZ618="","",
IF(INDEX(Settings!$H:$H,MATCH(DO$1,Settings!$G:$G,0))=TRUE,
100-100*(AZ618-MINIFS(AZ:AZ,$E:$E,$E618))/(MAXIFS(AZ:AZ,$E:$E,$E618)-MINIFS(AZ:AZ,$E:$E,$E618)),
100*(AZ618-MINIFS(AZ:AZ,$E:$E,$E618))/(MAXIFS(AZ:AZ,$E:$E,$E618)-MINIFS(AZ:AZ,$E:$E,$E618))))</f>
        <v/>
      </c>
      <c r="DP618" s="232" t="str">
        <f t="array" ref="DP618">IF(BA618="","",
IF(INDEX(Settings!$H:$H,MATCH(DP$1,Settings!$G:$G,0))=TRUE,
100-100*(BA618-MINIFS(BA:BA,$E:$E,$E618))/(MAXIFS(BA:BA,$E:$E,$E618)-MINIFS(BA:BA,$E:$E,$E618)),
100*(BA618-MINIFS(BA:BA,$E:$E,$E618))/(MAXIFS(BA:BA,$E:$E,$E618)-MINIFS(BA:BA,$E:$E,$E618))))</f>
        <v/>
      </c>
      <c r="DQ618" s="232" t="str">
        <f t="array" ref="DQ618">IF(BB618="","",
IF(INDEX(Settings!$H:$H,MATCH(DQ$1,Settings!$G:$G,0))=TRUE,
100-100*(BB618-MINIFS(BB:BB,$E:$E,$E618))/(MAXIFS(BB:BB,$E:$E,$E618)-MINIFS(BB:BB,$E:$E,$E618)),
100*(BB618-MINIFS(BB:BB,$E:$E,$E618))/(MAXIFS(BB:BB,$E:$E,$E618)-MINIFS(BB:BB,$E:$E,$E618))))</f>
        <v/>
      </c>
      <c r="DR618" s="232" t="str">
        <f t="array" ref="DR618">IF(BC618="","",
IF(INDEX(Settings!$H:$H,MATCH(DR$1,Settings!$G:$G,0))=TRUE,
100-100*(BC618-MINIFS(BC:BC,$E:$E,$E618))/(MAXIFS(BC:BC,$E:$E,$E618)-MINIFS(BC:BC,$E:$E,$E618)),
100*(BC618-MINIFS(BC:BC,$E:$E,$E618))/(MAXIFS(BC:BC,$E:$E,$E618)-MINIFS(BC:BC,$E:$E,$E618))))</f>
        <v/>
      </c>
      <c r="DS618" s="232" t="str">
        <f t="array" ref="DS618">IF(BD618="","",
IF(INDEX(Settings!$H:$H,MATCH(DS$1,Settings!$G:$G,0))=TRUE,
100-100*(BD618-MINIFS(BD:BD,$E:$E,$E618))/(MAXIFS(BD:BD,$E:$E,$E618)-MINIFS(BD:BD,$E:$E,$E618)),
100*(BD618-MINIFS(BD:BD,$E:$E,$E618))/(MAXIFS(BD:BD,$E:$E,$E618)-MINIFS(BD:BD,$E:$E,$E618))))</f>
        <v/>
      </c>
      <c r="DT618" s="232" t="str">
        <f t="array" ref="DT618">IF(BE618="","",
IF(INDEX(Settings!$H:$H,MATCH(DT$1,Settings!$G:$G,0))=TRUE,
100-100*(BE618-MINIFS(BE:BE,$E:$E,$E618))/(MAXIFS(BE:BE,$E:$E,$E618)-MINIFS(BE:BE,$E:$E,$E618)),
100*(BE618-MINIFS(BE:BE,$E:$E,$E618))/(MAXIFS(BE:BE,$E:$E,$E618)-MINIFS(BE:BE,$E:$E,$E618))))</f>
        <v/>
      </c>
      <c r="DU618" s="232" t="str">
        <f t="array" ref="DU618">IF(BF618="","",
IF(INDEX(Settings!$H:$H,MATCH(DU$1,Settings!$G:$G,0))=TRUE,
100-100*(BF618-MINIFS(BF:BF,$E:$E,$E618))/(MAXIFS(BF:BF,$E:$E,$E618)-MINIFS(BF:BF,$E:$E,$E618)),
100*(BF618-MINIFS(BF:BF,$E:$E,$E618))/(MAXIFS(BF:BF,$E:$E,$E618)-MINIFS(BF:BF,$E:$E,$E618))))</f>
        <v/>
      </c>
      <c r="DV618" s="232" t="str">
        <f t="array" ref="DV618">IF(BG618="","",
IF(INDEX(Settings!$H:$H,MATCH(DV$1,Settings!$G:$G,0))=TRUE,
100-100*(BG618-MINIFS(BG:BG,$E:$E,$E618))/(MAXIFS(BG:BG,$E:$E,$E618)-MINIFS(BG:BG,$E:$E,$E618)),
100*(BG618-MINIFS(BG:BG,$E:$E,$E618))/(MAXIFS(BG:BG,$E:$E,$E618)-MINIFS(BG:BG,$E:$E,$E618))))</f>
        <v/>
      </c>
      <c r="DW618" s="232" t="str">
        <f t="array" ref="DW618">IF(BH618="","",
IF(INDEX(Settings!$H:$H,MATCH(DW$1,Settings!$G:$G,0))=TRUE,
100-100*(BH618-MINIFS(BH:BH,$E:$E,$E618))/(MAXIFS(BH:BH,$E:$E,$E618)-MINIFS(BH:BH,$E:$E,$E618)),
100*(BH618-MINIFS(BH:BH,$E:$E,$E618))/(MAXIFS(BH:BH,$E:$E,$E618)-MINIFS(BH:BH,$E:$E,$E618))))</f>
        <v/>
      </c>
      <c r="DX618" s="232" t="str">
        <f t="array" ref="DX618">IF(BI618="","",
IF(INDEX(Settings!$H:$H,MATCH(DX$1,Settings!$G:$G,0))=TRUE,
100-100*(BI618-MINIFS(BI:BI,$E:$E,$E618))/(MAXIFS(BI:BI,$E:$E,$E618)-MINIFS(BI:BI,$E:$E,$E618)),
100*(BI618-MINIFS(BI:BI,$E:$E,$E618))/(MAXIFS(BI:BI,$E:$E,$E618)-MINIFS(BI:BI,$E:$E,$E618))))</f>
        <v/>
      </c>
      <c r="DY618" s="232" t="str">
        <f t="array" ref="DY618">IF(BJ618="","",
IF(INDEX(Settings!$H:$H,MATCH(DY$1,Settings!$G:$G,0))=TRUE,
100-100*(BJ618-MINIFS(BJ:BJ,$E:$E,$E618))/(MAXIFS(BJ:BJ,$E:$E,$E618)-MINIFS(BJ:BJ,$E:$E,$E618)),
100*(BJ618-MINIFS(BJ:BJ,$E:$E,$E618))/(MAXIFS(BJ:BJ,$E:$E,$E618)-MINIFS(BJ:BJ,$E:$E,$E618))))</f>
        <v/>
      </c>
      <c r="DZ618" s="234"/>
      <c r="EA618" s="234"/>
      <c r="EB618" s="234" t="str">
        <f t="shared" si="8"/>
        <v/>
      </c>
      <c r="EC618" s="234" t="str">
        <f t="shared" si="9"/>
        <v/>
      </c>
      <c r="ED618" s="234" t="str">
        <f t="shared" si="10"/>
        <v/>
      </c>
      <c r="EE618" s="234" t="str">
        <f t="shared" si="11"/>
        <v/>
      </c>
      <c r="EF618" s="234" t="str">
        <f t="shared" si="12"/>
        <v/>
      </c>
      <c r="EG618" s="234" t="str">
        <f t="shared" si="13"/>
        <v/>
      </c>
      <c r="EH618" s="234"/>
      <c r="EI618" s="234"/>
      <c r="EJ618" s="234"/>
      <c r="EK618" s="234"/>
      <c r="EL618" s="234"/>
      <c r="EM618" s="234"/>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3" t="str">
        <f t="shared" si="14"/>
        <v/>
      </c>
      <c r="N619" s="49"/>
      <c r="O619" s="49"/>
      <c r="P619" s="49"/>
      <c r="Q619" s="49"/>
      <c r="R619" s="49"/>
      <c r="S619" s="222" t="str">
        <f>IFERROR(VLOOKUP(AF619, 'YOYO IR Scores'!A:C, 3, FALSE), "")
</f>
        <v/>
      </c>
      <c r="T619" s="49"/>
      <c r="U619" s="49"/>
      <c r="V619" s="49"/>
      <c r="W619" s="49"/>
      <c r="X619" s="224" t="str">
        <f t="shared" si="4"/>
        <v/>
      </c>
      <c r="Y619" s="225" t="str">
        <f t="shared" si="5"/>
        <v/>
      </c>
      <c r="Z619" s="225" t="str">
        <f t="shared" si="6"/>
        <v/>
      </c>
      <c r="AA619" s="224" t="str">
        <f t="shared" si="7"/>
        <v/>
      </c>
      <c r="AB619" s="223"/>
      <c r="AC619" s="223"/>
      <c r="AD619" s="223"/>
      <c r="AE619" s="223" t="str">
        <f>IFERROR(VLOOKUP(AF619, 'YOYO IR Scores'!A:C, 2, FALSE), "")</f>
        <v/>
      </c>
      <c r="AF619" s="223"/>
      <c r="AG619" s="223"/>
      <c r="AH619" s="223"/>
      <c r="AI619" s="223"/>
      <c r="AJ619" s="223"/>
      <c r="AK619" s="223"/>
      <c r="AL619" s="223"/>
      <c r="AM619" s="223"/>
      <c r="AN619" s="223"/>
      <c r="AO619" s="223"/>
      <c r="AP619" s="223"/>
      <c r="AQ619" s="223"/>
      <c r="AR619" s="223"/>
      <c r="AS619" s="223"/>
      <c r="AT619" s="223"/>
      <c r="AU619" s="223"/>
      <c r="AV619" s="223"/>
      <c r="AW619" s="223"/>
      <c r="AX619" s="223"/>
      <c r="AY619" s="223"/>
      <c r="AZ619" s="223"/>
      <c r="BA619" s="223"/>
      <c r="BB619" s="223"/>
      <c r="BC619" s="223"/>
      <c r="BD619" s="223"/>
      <c r="BE619" s="223"/>
      <c r="BF619" s="223"/>
      <c r="BG619" s="223"/>
      <c r="BH619" s="223"/>
      <c r="BI619" s="223"/>
      <c r="BJ619" s="223"/>
      <c r="BK619" s="223" t="str">
        <f t="array" ref="BK619">IF(J619="","",
IF(INDEX(Settings!$H:$H,MATCH(BY$1,Settings!$G:$G,0))=TRUE,
100-100*(J619-MIN(J:J))/(MAX(J:J)-MIN(J:J)),
100*(J619-MIN(J:J))/(MAX(J:J)-MIN(J:J))))</f>
        <v/>
      </c>
      <c r="BL619" s="223" t="str">
        <f t="array" ref="BL619">IF(J619="","",
IF(INDEX(Settings!$H:$H,MATCH(BY$1,Settings!$G:$G,0))=TRUE,
100-100*(J619-MINIFS(J:J,$E:$E,$E619))/(MAXIFS(J:J,$E:$E,$E619)-MINIFS(J:J,$E:$E,$E619)),
100*(J619-MINIFS(J:J,$E:$E,$E619))/(MAXIFS(J:J,$E:$E,$E619)-MINIFS(J:J,$E:$E,$E619))))</f>
        <v/>
      </c>
      <c r="BM619" s="223"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4" t="str">
        <f t="array" ref="BQ619">IF(J619="","",
IF(INDEX(Settings!$H:$H,MATCH(BY$1,Settings!$G:$G,0))=TRUE,
-1*(J619-AVERAGE(J:J))/STDEV(J:J),
(J619-AVERAGE(J:J))/STDEV(J:J)))</f>
        <v/>
      </c>
      <c r="BR619" s="224" t="str">
        <f>IFERROR(__xludf.DUMMYFUNCTION("IF(J619="""","""",
IF(INDEX(Settings!$H:$H,MATCH(BY$1,Settings!$G:$G,0))=TRUE,
-1*(J619-AVERAGEIFS(J:J,$E:$E,$E619))/STDEV(FILTER(J:J,$E:$E=$E619)),
(J619-AVERAGEIFS(J:J,$E:$E,$E619))/STDEV(FILTER(J:J,$E:$E=$E619))))"),"")</f>
        <v/>
      </c>
      <c r="BS619" s="224"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3" t="str">
        <f t="array" ref="BY619">IF(J619="","",
IF(INDEX(Settings!$H:$H,MATCH(BY$1,Settings!$G:$G,0))=TRUE,
100-100*(J619-MINIFS(J:J,$E:$E,$E619))/(MAXIFS(J:J,$E:$E,$E619)-MINIFS(J:J,$E:$E,$E619)),
100*(J619-MINIFS(J:J,$E:$E,$E619))/(MAXIFS(J:J,$E:$E,$E619)-MINIFS(J:J,$E:$E,$E619))))</f>
        <v/>
      </c>
      <c r="BZ619" s="223" t="str">
        <f t="array" ref="BZ619">IF(K619="","",
IF(INDEX(Settings!$H:$H,MATCH(BZ$1,Settings!$G:$G,0))=TRUE,
100-100*(K619-MINIFS(K:K,$E:$E,$E619))/(MAXIFS(K:K,$E:$E,$E619)-MINIFS(K:K,$E:$E,$E619)),
100*(K619-MINIFS(K:K,$E:$E,$E619))/(MAXIFS(K:K,$E:$E,$E619)-MINIFS(K:K,$E:$E,$E619))))</f>
        <v/>
      </c>
      <c r="CA619" s="223" t="str">
        <f t="array" ref="CA619">IF(L619="","",
IF(INDEX(Settings!$H:$H,MATCH(CA$1,Settings!$G:$G,0))=TRUE,
100-100*(L619-MINIFS(L:L,$E:$E,$E619))/(MAXIFS(L:L,$E:$E,$E619)-MINIFS(L:L,$E:$E,$E619)),
100*(L619-MINIFS(L:L,$E:$E,$E619))/(MAXIFS(L:L,$E:$E,$E619)-MINIFS(L:L,$E:$E,$E619))))</f>
        <v/>
      </c>
      <c r="CB619" s="223" t="str">
        <f t="array" ref="CB619">IF(M619="","",
IF(INDEX(Settings!$H:$H,MATCH(CB$1,Settings!$G:$G,0))=TRUE,
100-100*(M619-MINIFS(M:M,$E:$E,$E619))/(MAXIFS(M:M,$E:$E,$E619)-MINIFS(M:M,$E:$E,$E619)),
100*(M619-MINIFS(M:M,$E:$E,$E619))/(MAXIFS(M:M,$E:$E,$E619)-MINIFS(M:M,$E:$E,$E619))))</f>
        <v/>
      </c>
      <c r="CC619" s="223" t="str">
        <f t="array" ref="CC619">IF(N619="","",
IF(INDEX(Settings!$H:$H,MATCH(CC$1,Settings!$G:$G,0))=TRUE,
100-100*(N619-MINIFS(N:N,$E:$E,$E619))/(MAXIFS(N:N,$E:$E,$E619)-MINIFS(N:N,$E:$E,$E619)),
100*(N619-MINIFS(N:N,$E:$E,$E619))/(MAXIFS(N:N,$E:$E,$E619)-MINIFS(N:N,$E:$E,$E619))))</f>
        <v/>
      </c>
      <c r="CD619" s="223" t="str">
        <f t="array" ref="CD619">IF(O619="","",
IF(INDEX(Settings!$H:$H,MATCH(CD$1,Settings!$G:$G,0))=TRUE,
100-100*(O619-MINIFS(O:O,$E:$E,$E619))/(MAXIFS(O:O,$E:$E,$E619)-MINIFS(O:O,$E:$E,$E619)),
100*(O619-MINIFS(O:O,$E:$E,$E619))/(MAXIFS(O:O,$E:$E,$E619)-MINIFS(O:O,$E:$E,$E619))))</f>
        <v/>
      </c>
      <c r="CE619" s="223" t="str">
        <f t="array" ref="CE619">IF(P619="","",
IF(INDEX(Settings!$H:$H,MATCH(CE$1,Settings!$G:$G,0))=TRUE,
100-100*(P619-MINIFS(P:P,$E:$E,$E619))/(MAXIFS(P:P,$E:$E,$E619)-MINIFS(P:P,$E:$E,$E619)),
100*(P619-MINIFS(P:P,$E:$E,$E619))/(MAXIFS(P:P,$E:$E,$E619)-MINIFS(P:P,$E:$E,$E619))))</f>
        <v/>
      </c>
      <c r="CF619" s="223" t="str">
        <f t="array" ref="CF619">IF(Q619="","",
IF(INDEX(Settings!$H:$H,MATCH(CF$1,Settings!$G:$G,0))=TRUE,
100-100*(Q619-MINIFS(Q:Q,$E:$E,$E619))/(MAXIFS(Q:Q,$E:$E,$E619)-MINIFS(Q:Q,$E:$E,$E619)),
100*(Q619-MINIFS(Q:Q,$E:$E,$E619))/(MAXIFS(Q:Q,$E:$E,$E619)-MINIFS(Q:Q,$E:$E,$E619))))</f>
        <v/>
      </c>
      <c r="CG619" s="223" t="str">
        <f t="array" ref="CG619">IF(R619="","",
IF(INDEX(Settings!$H:$H,MATCH(CG$1,Settings!$G:$G,0))=TRUE,
100-100*(R619-MINIFS(R:R,$E:$E,$E619))/(MAXIFS(R:R,$E:$E,$E619)-MINIFS(R:R,$E:$E,$E619)),
100*(R619-MINIFS(R:R,$E:$E,$E619))/(MAXIFS(R:R,$E:$E,$E619)-MINIFS(R:R,$E:$E,$E619))))</f>
        <v/>
      </c>
      <c r="CH619" s="223" t="str">
        <f t="array" ref="CH619">IF(S619="","",
IF(INDEX(Settings!$H:$H,MATCH(CH$1,Settings!$G:$G,0))=TRUE,
100-100*(S619-MINIFS(S:S,$E:$E,$E619))/(MAXIFS(S:S,$E:$E,$E619)-MINIFS(S:S,$E:$E,$E619)),
100*(S619-MINIFS(S:S,$E:$E,$E619))/(MAXIFS(S:S,$E:$E,$E619)-MINIFS(S:S,$E:$E,$E619))))</f>
        <v/>
      </c>
      <c r="CI619" s="223" t="str">
        <f t="array" ref="CI619">IF(T619="","",
IF(INDEX(Settings!$H:$H,MATCH(CI$1,Settings!$G:$G,0))=TRUE,
100-100*(T619-MINIFS(T:T,$E:$E,$E619))/(MAXIFS(T:T,$E:$E,$E619)-MINIFS(T:T,$E:$E,$E619)),
100*(T619-MINIFS(T:T,$E:$E,$E619))/(MAXIFS(T:T,$E:$E,$E619)-MINIFS(T:T,$E:$E,$E619))))</f>
        <v/>
      </c>
      <c r="CJ619" s="223" t="str">
        <f t="array" ref="CJ619">IF(U619="","",
IF(INDEX(Settings!$H:$H,MATCH(CJ$1,Settings!$G:$G,0))=TRUE,
100-100*(U619-MINIFS(U:U,$E:$E,$E619))/(MAXIFS(U:U,$E:$E,$E619)-MINIFS(U:U,$E:$E,$E619)),
100*(U619-MINIFS(U:U,$E:$E,$E619))/(MAXIFS(U:U,$E:$E,$E619)-MINIFS(U:U,$E:$E,$E619))))</f>
        <v/>
      </c>
      <c r="CK619" s="223" t="str">
        <f t="array" ref="CK619">IF(V619="","",
IF(INDEX(Settings!$H:$H,MATCH(CK$1,Settings!$G:$G,0))=TRUE,
100-100*(V619-MINIFS(V:V,$E:$E,$E619))/(MAXIFS(V:V,$E:$E,$E619)-MINIFS(V:V,$E:$E,$E619)),
100*(V619-MINIFS(V:V,$E:$E,$E619))/(MAXIFS(V:V,$E:$E,$E619)-MINIFS(V:V,$E:$E,$E619))))</f>
        <v/>
      </c>
      <c r="CL619" s="223" t="str">
        <f t="array" ref="CL619">IF(W619="","",
IF(INDEX(Settings!$H:$H,MATCH(CL$1,Settings!$G:$G,0))=TRUE,
100-100*(W619-MINIFS(W:W,$E:$E,$E619))/(MAXIFS(W:W,$E:$E,$E619)-MINIFS(W:W,$E:$E,$E619)),
100*(W619-MINIFS(W:W,$E:$E,$E619))/(MAXIFS(W:W,$E:$E,$E619)-MINIFS(W:W,$E:$E,$E619))))</f>
        <v/>
      </c>
      <c r="CM619" s="223" t="str">
        <f t="array" ref="CM619">IF(X619="","",
IF(INDEX(Settings!$H:$H,MATCH(CM$1,Settings!$G:$G,0))=TRUE,
100-100*(X619-MINIFS(X:X,$E:$E,$E619))/(MAXIFS(X:X,$E:$E,$E619)-MINIFS(X:X,$E:$E,$E619)),
100*(X619-MINIFS(X:X,$E:$E,$E619))/(MAXIFS(X:X,$E:$E,$E619)-MINIFS(X:X,$E:$E,$E619))))</f>
        <v/>
      </c>
      <c r="CN619" s="223" t="str">
        <f t="array" ref="CN619">IF(Y619="","",
IF(INDEX(Settings!$H:$H,MATCH(CN$1,Settings!$G:$G,0))=TRUE,
100-100*(Y619-MINIFS(Y:Y,$E:$E,$E619))/(MAXIFS(Y:Y,$E:$E,$E619)-MINIFS(Y:Y,$E:$E,$E619)),
100*(Y619-MINIFS(Y:Y,$E:$E,$E619))/(MAXIFS(Y:Y,$E:$E,$E619)-MINIFS(Y:Y,$E:$E,$E619))))</f>
        <v/>
      </c>
      <c r="CO619" s="223" t="str">
        <f t="array" ref="CO619">IF(Z619="","",
IF(INDEX(Settings!$H:$H,MATCH(CO$1,Settings!$G:$G,0))=TRUE,
100-100*(Z619-MINIFS(Z:Z,$E:$E,$E619))/(MAXIFS(Z:Z,$E:$E,$E619)-MINIFS(Z:Z,$E:$E,$E619)),
100*(Z619-MINIFS(Z:Z,$E:$E,$E619))/(MAXIFS(Z:Z,$E:$E,$E619)-MINIFS(Z:Z,$E:$E,$E619))))</f>
        <v/>
      </c>
      <c r="CP619" s="223" t="str">
        <f t="array" ref="CP619">IF(AA619="","",
IF(INDEX(Settings!$H:$H,MATCH(CP$1,Settings!$G:$G,0))=TRUE,
100-100*(AA619-MINIFS(AA:AA,$E:$E,$E619))/(MAXIFS(AA:AA,$E:$E,$E619)-MINIFS(AA:AA,$E:$E,$E619)),
100*(AA619-MINIFS(AA:AA,$E:$E,$E619))/(MAXIFS(AA:AA,$E:$E,$E619)-MINIFS(AA:AA,$E:$E,$E619))))</f>
        <v/>
      </c>
      <c r="CQ619" s="223" t="str">
        <f t="array" ref="CQ619">IF(AB619="","",
IF(INDEX(Settings!$H:$H,MATCH(CQ$1,Settings!$G:$G,0))=TRUE,
100-100*(AB619-MINIFS(AB:AB,$E:$E,$E619))/(MAXIFS(AB:AB,$E:$E,$E619)-MINIFS(AB:AB,$E:$E,$E619)),
100*(AB619-MINIFS(AB:AB,$E:$E,$E619))/(MAXIFS(AB:AB,$E:$E,$E619)-MINIFS(AB:AB,$E:$E,$E619))))</f>
        <v/>
      </c>
      <c r="CR619" s="223" t="str">
        <f t="array" ref="CR619">IF(AC619="","",
IF(INDEX(Settings!$H:$H,MATCH(CR$1,Settings!$G:$G,0))=TRUE,
100-100*(AC619-MINIFS(AC:AC,$E:$E,$E619))/(MAXIFS(AC:AC,$E:$E,$E619)-MINIFS(AC:AC,$E:$E,$E619)),
100*(AC619-MINIFS(AC:AC,$E:$E,$E619))/(MAXIFS(AC:AC,$E:$E,$E619)-MINIFS(AC:AC,$E:$E,$E619))))</f>
        <v/>
      </c>
      <c r="CS619" s="223" t="str">
        <f t="array" ref="CS619">IF(AD619="","",
IF(INDEX(Settings!$H:$H,MATCH(CS$1,Settings!$G:$G,0))=TRUE,
100-100*(AD619-MINIFS(AD:AD,$E:$E,$E619))/(MAXIFS(AD:AD,$E:$E,$E619)-MINIFS(AD:AD,$E:$E,$E619)),
100*(AD619-MINIFS(AD:AD,$E:$E,$E619))/(MAXIFS(AD:AD,$E:$E,$E619)-MINIFS(AD:AD,$E:$E,$E619))))</f>
        <v/>
      </c>
      <c r="CT619" s="223" t="str">
        <f t="array" ref="CT619">IF(AE619="","",
IF(INDEX(Settings!$H:$H,MATCH(CT$1,Settings!$G:$G,0))=TRUE,
100-100*(AE619-MINIFS(AE:AE,$E:$E,$E619))/(MAXIFS(AE:AE,$E:$E,$E619)-MINIFS(AE:AE,$E:$E,$E619)),
100*(AE619-MINIFS(AE:AE,$E:$E,$E619))/(MAXIFS(AE:AE,$E:$E,$E619)-MINIFS(AE:AE,$E:$E,$E619))))</f>
        <v/>
      </c>
      <c r="CU619" s="223" t="str">
        <f t="array" ref="CU619">IF(AF619="","",
IF(INDEX(Settings!$H:$H,MATCH(CU$1,Settings!$G:$G,0))=TRUE,
100-100*(AF619-MINIFS(AF:AF,$E:$E,$E619))/(MAXIFS(AF:AF,$E:$E,$E619)-MINIFS(AF:AF,$E:$E,$E619)),
100*(AF619-MINIFS(AF:AF,$E:$E,$E619))/(MAXIFS(AF:AF,$E:$E,$E619)-MINIFS(AF:AF,$E:$E,$E619))))</f>
        <v/>
      </c>
      <c r="CV619" s="223" t="str">
        <f t="array" ref="CV619">IF(AG619="","",
IF(INDEX(Settings!$H:$H,MATCH(CV$1,Settings!$G:$G,0))=TRUE,
100-100*(AG619-MINIFS(AG:AG,$E:$E,$E619))/(MAXIFS(AG:AG,$E:$E,$E619)-MINIFS(AG:AG,$E:$E,$E619)),
100*(AG619-MINIFS(AG:AG,$E:$E,$E619))/(MAXIFS(AG:AG,$E:$E,$E619)-MINIFS(AG:AG,$E:$E,$E619))))</f>
        <v/>
      </c>
      <c r="CW619" s="223" t="str">
        <f t="array" ref="CW619">IF(AH619="","",
IF(INDEX(Settings!$H:$H,MATCH(CW$1,Settings!$G:$G,0))=TRUE,
100-100*(AH619-MINIFS(AH:AH,$E:$E,$E619))/(MAXIFS(AH:AH,$E:$E,$E619)-MINIFS(AH:AH,$E:$E,$E619)),
100*(AH619-MINIFS(AH:AH,$E:$E,$E619))/(MAXIFS(AH:AH,$E:$E,$E619)-MINIFS(AH:AH,$E:$E,$E619))))</f>
        <v/>
      </c>
      <c r="CX619" s="223" t="str">
        <f t="array" ref="CX619">IF(AI619="","",
IF(INDEX(Settings!$H:$H,MATCH(CX$1,Settings!$G:$G,0))=TRUE,
100-100*(AI619-MINIFS(AI:AI,$E:$E,$E619))/(MAXIFS(AI:AI,$E:$E,$E619)-MINIFS(AI:AI,$E:$E,$E619)),
100*(AI619-MINIFS(AI:AI,$E:$E,$E619))/(MAXIFS(AI:AI,$E:$E,$E619)-MINIFS(AI:AI,$E:$E,$E619))))</f>
        <v/>
      </c>
      <c r="CY619" s="223" t="str">
        <f t="array" ref="CY619">IF(AJ619="","",
IF(INDEX(Settings!$H:$H,MATCH(CY$1,Settings!$G:$G,0))=TRUE,
100-100*(AJ619-MINIFS(AJ:AJ,$E:$E,$E619))/(MAXIFS(AJ:AJ,$E:$E,$E619)-MINIFS(AJ:AJ,$E:$E,$E619)),
100*(AJ619-MINIFS(AJ:AJ,$E:$E,$E619))/(MAXIFS(AJ:AJ,$E:$E,$E619)-MINIFS(AJ:AJ,$E:$E,$E619))))</f>
        <v/>
      </c>
      <c r="CZ619" s="223" t="str">
        <f t="array" ref="CZ619">IF(AK619="","",
IF(INDEX(Settings!$H:$H,MATCH(CZ$1,Settings!$G:$G,0))=TRUE,
100-100*(AK619-MINIFS(AK:AK,$E:$E,$E619))/(MAXIFS(AK:AK,$E:$E,$E619)-MINIFS(AK:AK,$E:$E,$E619)),
100*(AK619-MINIFS(AK:AK,$E:$E,$E619))/(MAXIFS(AK:AK,$E:$E,$E619)-MINIFS(AK:AK,$E:$E,$E619))))</f>
        <v/>
      </c>
      <c r="DA619" s="223" t="str">
        <f t="array" ref="DA619">IF(AL619="","",
IF(INDEX(Settings!$H:$H,MATCH(DA$1,Settings!$G:$G,0))=TRUE,
100-100*(AL619-MINIFS(AL:AL,$E:$E,$E619))/(MAXIFS(AL:AL,$E:$E,$E619)-MINIFS(AL:AL,$E:$E,$E619)),
100*(AL619-MINIFS(AL:AL,$E:$E,$E619))/(MAXIFS(AL:AL,$E:$E,$E619)-MINIFS(AL:AL,$E:$E,$E619))))</f>
        <v/>
      </c>
      <c r="DB619" s="223" t="str">
        <f t="array" ref="DB619">IF(AM619="","",
IF(INDEX(Settings!$H:$H,MATCH(DB$1,Settings!$G:$G,0))=TRUE,
100-100*(AM619-MINIFS(AM:AM,$E:$E,$E619))/(MAXIFS(AM:AM,$E:$E,$E619)-MINIFS(AM:AM,$E:$E,$E619)),
100*(AM619-MINIFS(AM:AM,$E:$E,$E619))/(MAXIFS(AM:AM,$E:$E,$E619)-MINIFS(AM:AM,$E:$E,$E619))))</f>
        <v/>
      </c>
      <c r="DC619" s="223" t="str">
        <f t="array" ref="DC619">IF(AN619="","",
IF(INDEX(Settings!$H:$H,MATCH(DC$1,Settings!$G:$G,0))=TRUE,
100-100*(AN619-MINIFS(AN:AN,$E:$E,$E619))/(MAXIFS(AN:AN,$E:$E,$E619)-MINIFS(AN:AN,$E:$E,$E619)),
100*(AN619-MINIFS(AN:AN,$E:$E,$E619))/(MAXIFS(AN:AN,$E:$E,$E619)-MINIFS(AN:AN,$E:$E,$E619))))</f>
        <v/>
      </c>
      <c r="DD619" s="223" t="str">
        <f t="array" ref="DD619">IF(AO619="","",
IF(INDEX(Settings!$H:$H,MATCH(DD$1,Settings!$G:$G,0))=TRUE,
100-100*(AO619-MINIFS(AO:AO,$E:$E,$E619))/(MAXIFS(AO:AO,$E:$E,$E619)-MINIFS(AO:AO,$E:$E,$E619)),
100*(AO619-MINIFS(AO:AO,$E:$E,$E619))/(MAXIFS(AO:AO,$E:$E,$E619)-MINIFS(AO:AO,$E:$E,$E619))))</f>
        <v/>
      </c>
      <c r="DE619" s="223" t="str">
        <f t="array" ref="DE619">IF(AP619="","",
IF(INDEX(Settings!$H:$H,MATCH(DE$1,Settings!$G:$G,0))=TRUE,
100-100*(AP619-MINIFS(AP:AP,$E:$E,$E619))/(MAXIFS(AP:AP,$E:$E,$E619)-MINIFS(AP:AP,$E:$E,$E619)),
100*(AP619-MINIFS(AP:AP,$E:$E,$E619))/(MAXIFS(AP:AP,$E:$E,$E619)-MINIFS(AP:AP,$E:$E,$E619))))</f>
        <v/>
      </c>
      <c r="DF619" s="223" t="str">
        <f t="array" ref="DF619">IF(AQ619="","",
IF(INDEX(Settings!$H:$H,MATCH(DF$1,Settings!$G:$G,0))=TRUE,
100-100*(AQ619-MINIFS(AQ:AQ,$E:$E,$E619))/(MAXIFS(AQ:AQ,$E:$E,$E619)-MINIFS(AQ:AQ,$E:$E,$E619)),
100*(AQ619-MINIFS(AQ:AQ,$E:$E,$E619))/(MAXIFS(AQ:AQ,$E:$E,$E619)-MINIFS(AQ:AQ,$E:$E,$E619))))</f>
        <v/>
      </c>
      <c r="DG619" s="223" t="str">
        <f t="array" ref="DG619">IF(AR619="","",
IF(INDEX(Settings!$H:$H,MATCH(DG$1,Settings!$G:$G,0))=TRUE,
100-100*(AR619-MINIFS(AR:AR,$E:$E,$E619))/(MAXIFS(AR:AR,$E:$E,$E619)-MINIFS(AR:AR,$E:$E,$E619)),
100*(AR619-MINIFS(AR:AR,$E:$E,$E619))/(MAXIFS(AR:AR,$E:$E,$E619)-MINIFS(AR:AR,$E:$E,$E619))))</f>
        <v/>
      </c>
      <c r="DH619" s="223" t="str">
        <f t="array" ref="DH619">IF(AS619="","",
IF(INDEX(Settings!$H:$H,MATCH(DH$1,Settings!$G:$G,0))=TRUE,
100-100*(AS619-MINIFS(AS:AS,$E:$E,$E619))/(MAXIFS(AS:AS,$E:$E,$E619)-MINIFS(AS:AS,$E:$E,$E619)),
100*(AS619-MINIFS(AS:AS,$E:$E,$E619))/(MAXIFS(AS:AS,$E:$E,$E619)-MINIFS(AS:AS,$E:$E,$E619))))</f>
        <v/>
      </c>
      <c r="DI619" s="223" t="str">
        <f t="array" ref="DI619">IF(AT619="","",
IF(INDEX(Settings!$H:$H,MATCH(DI$1,Settings!$G:$G,0))=TRUE,
100-100*(AT619-MINIFS(AT:AT,$E:$E,$E619))/(MAXIFS(AT:AT,$E:$E,$E619)-MINIFS(AT:AT,$E:$E,$E619)),
100*(AT619-MINIFS(AT:AT,$E:$E,$E619))/(MAXIFS(AT:AT,$E:$E,$E619)-MINIFS(AT:AT,$E:$E,$E619))))</f>
        <v/>
      </c>
      <c r="DJ619" s="223" t="str">
        <f t="array" ref="DJ619">IF(AU619="","",
IF(INDEX(Settings!$H:$H,MATCH(DJ$1,Settings!$G:$G,0))=TRUE,
100-100*(AU619-MINIFS(AU:AU,$E:$E,$E619))/(MAXIFS(AU:AU,$E:$E,$E619)-MINIFS(AU:AU,$E:$E,$E619)),
100*(AU619-MINIFS(AU:AU,$E:$E,$E619))/(MAXIFS(AU:AU,$E:$E,$E619)-MINIFS(AU:AU,$E:$E,$E619))))</f>
        <v/>
      </c>
      <c r="DK619" s="223" t="str">
        <f t="array" ref="DK619">IF(AV619="","",
IF(INDEX(Settings!$H:$H,MATCH(DK$1,Settings!$G:$G,0))=TRUE,
100-100*(AV619-MINIFS(AV:AV,$E:$E,$E619))/(MAXIFS(AV:AV,$E:$E,$E619)-MINIFS(AV:AV,$E:$E,$E619)),
100*(AV619-MINIFS(AV:AV,$E:$E,$E619))/(MAXIFS(AV:AV,$E:$E,$E619)-MINIFS(AV:AV,$E:$E,$E619))))</f>
        <v/>
      </c>
      <c r="DL619" s="223" t="str">
        <f t="array" ref="DL619">IF(AW619="","",
IF(INDEX(Settings!$H:$H,MATCH(DL$1,Settings!$G:$G,0))=TRUE,
100-100*(AW619-MINIFS(AW:AW,$E:$E,$E619))/(MAXIFS(AW:AW,$E:$E,$E619)-MINIFS(AW:AW,$E:$E,$E619)),
100*(AW619-MINIFS(AW:AW,$E:$E,$E619))/(MAXIFS(AW:AW,$E:$E,$E619)-MINIFS(AW:AW,$E:$E,$E619))))</f>
        <v/>
      </c>
      <c r="DM619" s="223" t="str">
        <f t="array" ref="DM619">IF(AX619="","",
IF(INDEX(Settings!$H:$H,MATCH(DM$1,Settings!$G:$G,0))=TRUE,
100-100*(AX619-MINIFS(AX:AX,$E:$E,$E619))/(MAXIFS(AX:AX,$E:$E,$E619)-MINIFS(AX:AX,$E:$E,$E619)),
100*(AX619-MINIFS(AX:AX,$E:$E,$E619))/(MAXIFS(AX:AX,$E:$E,$E619)-MINIFS(AX:AX,$E:$E,$E619))))</f>
        <v/>
      </c>
      <c r="DN619" s="223" t="str">
        <f t="array" ref="DN619">IF(AY619="","",
IF(INDEX(Settings!$H:$H,MATCH(DN$1,Settings!$G:$G,0))=TRUE,
100-100*(AY619-MINIFS(AY:AY,$E:$E,$E619))/(MAXIFS(AY:AY,$E:$E,$E619)-MINIFS(AY:AY,$E:$E,$E619)),
100*(AY619-MINIFS(AY:AY,$E:$E,$E619))/(MAXIFS(AY:AY,$E:$E,$E619)-MINIFS(AY:AY,$E:$E,$E619))))</f>
        <v/>
      </c>
      <c r="DO619" s="223" t="str">
        <f t="array" ref="DO619">IF(AZ619="","",
IF(INDEX(Settings!$H:$H,MATCH(DO$1,Settings!$G:$G,0))=TRUE,
100-100*(AZ619-MINIFS(AZ:AZ,$E:$E,$E619))/(MAXIFS(AZ:AZ,$E:$E,$E619)-MINIFS(AZ:AZ,$E:$E,$E619)),
100*(AZ619-MINIFS(AZ:AZ,$E:$E,$E619))/(MAXIFS(AZ:AZ,$E:$E,$E619)-MINIFS(AZ:AZ,$E:$E,$E619))))</f>
        <v/>
      </c>
      <c r="DP619" s="223" t="str">
        <f t="array" ref="DP619">IF(BA619="","",
IF(INDEX(Settings!$H:$H,MATCH(DP$1,Settings!$G:$G,0))=TRUE,
100-100*(BA619-MINIFS(BA:BA,$E:$E,$E619))/(MAXIFS(BA:BA,$E:$E,$E619)-MINIFS(BA:BA,$E:$E,$E619)),
100*(BA619-MINIFS(BA:BA,$E:$E,$E619))/(MAXIFS(BA:BA,$E:$E,$E619)-MINIFS(BA:BA,$E:$E,$E619))))</f>
        <v/>
      </c>
      <c r="DQ619" s="223" t="str">
        <f t="array" ref="DQ619">IF(BB619="","",
IF(INDEX(Settings!$H:$H,MATCH(DQ$1,Settings!$G:$G,0))=TRUE,
100-100*(BB619-MINIFS(BB:BB,$E:$E,$E619))/(MAXIFS(BB:BB,$E:$E,$E619)-MINIFS(BB:BB,$E:$E,$E619)),
100*(BB619-MINIFS(BB:BB,$E:$E,$E619))/(MAXIFS(BB:BB,$E:$E,$E619)-MINIFS(BB:BB,$E:$E,$E619))))</f>
        <v/>
      </c>
      <c r="DR619" s="223" t="str">
        <f t="array" ref="DR619">IF(BC619="","",
IF(INDEX(Settings!$H:$H,MATCH(DR$1,Settings!$G:$G,0))=TRUE,
100-100*(BC619-MINIFS(BC:BC,$E:$E,$E619))/(MAXIFS(BC:BC,$E:$E,$E619)-MINIFS(BC:BC,$E:$E,$E619)),
100*(BC619-MINIFS(BC:BC,$E:$E,$E619))/(MAXIFS(BC:BC,$E:$E,$E619)-MINIFS(BC:BC,$E:$E,$E619))))</f>
        <v/>
      </c>
      <c r="DS619" s="223" t="str">
        <f t="array" ref="DS619">IF(BD619="","",
IF(INDEX(Settings!$H:$H,MATCH(DS$1,Settings!$G:$G,0))=TRUE,
100-100*(BD619-MINIFS(BD:BD,$E:$E,$E619))/(MAXIFS(BD:BD,$E:$E,$E619)-MINIFS(BD:BD,$E:$E,$E619)),
100*(BD619-MINIFS(BD:BD,$E:$E,$E619))/(MAXIFS(BD:BD,$E:$E,$E619)-MINIFS(BD:BD,$E:$E,$E619))))</f>
        <v/>
      </c>
      <c r="DT619" s="223" t="str">
        <f t="array" ref="DT619">IF(BE619="","",
IF(INDEX(Settings!$H:$H,MATCH(DT$1,Settings!$G:$G,0))=TRUE,
100-100*(BE619-MINIFS(BE:BE,$E:$E,$E619))/(MAXIFS(BE:BE,$E:$E,$E619)-MINIFS(BE:BE,$E:$E,$E619)),
100*(BE619-MINIFS(BE:BE,$E:$E,$E619))/(MAXIFS(BE:BE,$E:$E,$E619)-MINIFS(BE:BE,$E:$E,$E619))))</f>
        <v/>
      </c>
      <c r="DU619" s="223" t="str">
        <f t="array" ref="DU619">IF(BF619="","",
IF(INDEX(Settings!$H:$H,MATCH(DU$1,Settings!$G:$G,0))=TRUE,
100-100*(BF619-MINIFS(BF:BF,$E:$E,$E619))/(MAXIFS(BF:BF,$E:$E,$E619)-MINIFS(BF:BF,$E:$E,$E619)),
100*(BF619-MINIFS(BF:BF,$E:$E,$E619))/(MAXIFS(BF:BF,$E:$E,$E619)-MINIFS(BF:BF,$E:$E,$E619))))</f>
        <v/>
      </c>
      <c r="DV619" s="223" t="str">
        <f t="array" ref="DV619">IF(BG619="","",
IF(INDEX(Settings!$H:$H,MATCH(DV$1,Settings!$G:$G,0))=TRUE,
100-100*(BG619-MINIFS(BG:BG,$E:$E,$E619))/(MAXIFS(BG:BG,$E:$E,$E619)-MINIFS(BG:BG,$E:$E,$E619)),
100*(BG619-MINIFS(BG:BG,$E:$E,$E619))/(MAXIFS(BG:BG,$E:$E,$E619)-MINIFS(BG:BG,$E:$E,$E619))))</f>
        <v/>
      </c>
      <c r="DW619" s="223" t="str">
        <f t="array" ref="DW619">IF(BH619="","",
IF(INDEX(Settings!$H:$H,MATCH(DW$1,Settings!$G:$G,0))=TRUE,
100-100*(BH619-MINIFS(BH:BH,$E:$E,$E619))/(MAXIFS(BH:BH,$E:$E,$E619)-MINIFS(BH:BH,$E:$E,$E619)),
100*(BH619-MINIFS(BH:BH,$E:$E,$E619))/(MAXIFS(BH:BH,$E:$E,$E619)-MINIFS(BH:BH,$E:$E,$E619))))</f>
        <v/>
      </c>
      <c r="DX619" s="223" t="str">
        <f t="array" ref="DX619">IF(BI619="","",
IF(INDEX(Settings!$H:$H,MATCH(DX$1,Settings!$G:$G,0))=TRUE,
100-100*(BI619-MINIFS(BI:BI,$E:$E,$E619))/(MAXIFS(BI:BI,$E:$E,$E619)-MINIFS(BI:BI,$E:$E,$E619)),
100*(BI619-MINIFS(BI:BI,$E:$E,$E619))/(MAXIFS(BI:BI,$E:$E,$E619)-MINIFS(BI:BI,$E:$E,$E619))))</f>
        <v/>
      </c>
      <c r="DY619" s="223" t="str">
        <f t="array" ref="DY619">IF(BJ619="","",
IF(INDEX(Settings!$H:$H,MATCH(DY$1,Settings!$G:$G,0))=TRUE,
100-100*(BJ619-MINIFS(BJ:BJ,$E:$E,$E619))/(MAXIFS(BJ:BJ,$E:$E,$E619)-MINIFS(BJ:BJ,$E:$E,$E619)),
100*(BJ619-MINIFS(BJ:BJ,$E:$E,$E619))/(MAXIFS(BJ:BJ,$E:$E,$E619)-MINIFS(BJ:BJ,$E:$E,$E619))))</f>
        <v/>
      </c>
      <c r="DZ619" s="225"/>
      <c r="EA619" s="225"/>
      <c r="EB619" s="225" t="str">
        <f t="shared" si="8"/>
        <v/>
      </c>
      <c r="EC619" s="225" t="str">
        <f t="shared" si="9"/>
        <v/>
      </c>
      <c r="ED619" s="225" t="str">
        <f t="shared" si="10"/>
        <v/>
      </c>
      <c r="EE619" s="225" t="str">
        <f t="shared" si="11"/>
        <v/>
      </c>
      <c r="EF619" s="225" t="str">
        <f t="shared" si="12"/>
        <v/>
      </c>
      <c r="EG619" s="225" t="str">
        <f t="shared" si="13"/>
        <v/>
      </c>
      <c r="EH619" s="225"/>
      <c r="EI619" s="225"/>
      <c r="EJ619" s="225"/>
      <c r="EK619" s="225"/>
      <c r="EL619" s="225"/>
      <c r="EM619" s="225"/>
    </row>
    <row r="620">
      <c r="A620" s="231"/>
      <c r="B620" s="231"/>
      <c r="C620" s="231"/>
      <c r="D620" s="231" t="str">
        <f t="array" ref="D620">IFERROR(INDEX(Profiles!$B:$B,MATCH($A620,Profiles!$A:$A,0)),"")</f>
        <v/>
      </c>
      <c r="E620" s="231"/>
      <c r="F620" s="231"/>
      <c r="G620" s="231"/>
      <c r="H620" s="231"/>
      <c r="I620" s="231" t="str">
        <f>IF(A620="","",IF(Settings!$N$3="DATE",F620&amp;": "&amp;TEXT(B620,"M/DD/YY"),F620&amp;": "&amp;H620))</f>
        <v/>
      </c>
      <c r="J620" s="231"/>
      <c r="K620" s="231"/>
      <c r="L620" s="231"/>
      <c r="M620" s="232" t="str">
        <f t="shared" si="14"/>
        <v/>
      </c>
      <c r="N620" s="231"/>
      <c r="O620" s="231"/>
      <c r="P620" s="231"/>
      <c r="Q620" s="231"/>
      <c r="R620" s="231"/>
      <c r="S620" s="230" t="str">
        <f>IFERROR(VLOOKUP(AF620, 'YOYO IR Scores'!A:C, 3, FALSE), "")
</f>
        <v/>
      </c>
      <c r="T620" s="231"/>
      <c r="U620" s="231"/>
      <c r="V620" s="231"/>
      <c r="W620" s="231"/>
      <c r="X620" s="233" t="str">
        <f t="shared" si="4"/>
        <v/>
      </c>
      <c r="Y620" s="234" t="str">
        <f t="shared" si="5"/>
        <v/>
      </c>
      <c r="Z620" s="234" t="str">
        <f t="shared" si="6"/>
        <v/>
      </c>
      <c r="AA620" s="233" t="str">
        <f t="shared" si="7"/>
        <v/>
      </c>
      <c r="AB620" s="232"/>
      <c r="AC620" s="232"/>
      <c r="AD620" s="232"/>
      <c r="AE620" s="232" t="str">
        <f>IFERROR(VLOOKUP(AF620, 'YOYO IR Scores'!A:C, 2, FALSE), "")</f>
        <v/>
      </c>
      <c r="AF620" s="232"/>
      <c r="AG620" s="23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c r="BD620" s="232"/>
      <c r="BE620" s="232"/>
      <c r="BF620" s="232"/>
      <c r="BG620" s="232"/>
      <c r="BH620" s="232"/>
      <c r="BI620" s="232"/>
      <c r="BJ620" s="232"/>
      <c r="BK620" s="232" t="str">
        <f t="array" ref="BK620">IF(J620="","",
IF(INDEX(Settings!$H:$H,MATCH(BY$1,Settings!$G:$G,0))=TRUE,
100-100*(J620-MIN(J:J))/(MAX(J:J)-MIN(J:J)),
100*(J620-MIN(J:J))/(MAX(J:J)-MIN(J:J))))</f>
        <v/>
      </c>
      <c r="BL620" s="232" t="str">
        <f t="array" ref="BL620">IF(J620="","",
IF(INDEX(Settings!$H:$H,MATCH(BY$1,Settings!$G:$G,0))=TRUE,
100-100*(J620-MINIFS(J:J,$E:$E,$E620))/(MAXIFS(J:J,$E:$E,$E620)-MINIFS(J:J,$E:$E,$E620)),
100*(J620-MINIFS(J:J,$E:$E,$E620))/(MAXIFS(J:J,$E:$E,$E620)-MINIFS(J:J,$E:$E,$E620))))</f>
        <v/>
      </c>
      <c r="BM620" s="232" t="str">
        <f t="array" ref="BM620">IF(J620="","",
IF(INDEX(Settings!$H:$H,MATCH(BY$1,Settings!$G:$G,0))=TRUE,
100-100*(J620-MINIFS(J:J,$E:$E,$E620,$I:$I,$I620))/(MAXIFS(J:J,$E:$E,$E620,$I:$I,$I620)-MINIFS(J:J,$E:$E,$E620,$I:$I,$I620)),
100*(J620-MINIFS(J:J,$E:$E,$E620,$I:$I,$I620))/(MAXIFS(J:J,$E:$E,$E620,$I:$I,$I620)-MINIFS(J:J,$E:$E,$E620,$I:$I,$I620))))</f>
        <v/>
      </c>
      <c r="BN620" s="231" t="str">
        <f t="array" ref="BN620">IF(J620="","",
IF(INDEX(Settings!$H:$H,MATCH(BY$1,Settings!$G:$G,0))=TRUE,
100-100*PERCENTRANK(J:J,J620),
100*PERCENTRANK(J:J,J620)))</f>
        <v/>
      </c>
      <c r="BO620" s="231" t="str">
        <f>IFERROR(__xludf.DUMMYFUNCTION("IF(J620="""","""",
IF(INDEX(Settings!$H:$H,MATCH(BY$1,Settings!$G:$G,0))=TRUE,
100-100*PERCENTRANK(FILTER(J:J,$E:$E=$E620),J620),
100*PERCENTRANK(FILTER(J:J,$E:$E=$E620),J620)))"),"")</f>
        <v/>
      </c>
      <c r="BP620" s="231" t="str">
        <f>IFERROR(__xludf.DUMMYFUNCTION("IF(J620="""","""",
IF(INDEX(Settings!$H:$H,MATCH(BY$1,Settings!$G:$G,0))=TRUE,
100-100*PERCENTRANK(FILTER(J:J,$E:$E=$E620,$I:$I=$I620),J620),
100*PERCENTRANK(FILTER(J:J,$E:$E=$E620,$I:$I=$I620),J620)))"),"")</f>
        <v/>
      </c>
      <c r="BQ620" s="233" t="str">
        <f t="array" ref="BQ620">IF(J620="","",
IF(INDEX(Settings!$H:$H,MATCH(BY$1,Settings!$G:$G,0))=TRUE,
-1*(J620-AVERAGE(J:J))/STDEV(J:J),
(J620-AVERAGE(J:J))/STDEV(J:J)))</f>
        <v/>
      </c>
      <c r="BR620" s="233" t="str">
        <f>IFERROR(__xludf.DUMMYFUNCTION("IF(J620="""","""",
IF(INDEX(Settings!$H:$H,MATCH(BY$1,Settings!$G:$G,0))=TRUE,
-1*(J620-AVERAGEIFS(J:J,$E:$E,$E620))/STDEV(FILTER(J:J,$E:$E=$E620)),
(J620-AVERAGEIFS(J:J,$E:$E,$E620))/STDEV(FILTER(J:J,$E:$E=$E620))))"),"")</f>
        <v/>
      </c>
      <c r="BS620" s="233"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1"/>
      <c r="BX620" s="231"/>
      <c r="BY620" s="232" t="str">
        <f t="array" ref="BY620">IF(J620="","",
IF(INDEX(Settings!$H:$H,MATCH(BY$1,Settings!$G:$G,0))=TRUE,
100-100*(J620-MINIFS(J:J,$E:$E,$E620))/(MAXIFS(J:J,$E:$E,$E620)-MINIFS(J:J,$E:$E,$E620)),
100*(J620-MINIFS(J:J,$E:$E,$E620))/(MAXIFS(J:J,$E:$E,$E620)-MINIFS(J:J,$E:$E,$E620))))</f>
        <v/>
      </c>
      <c r="BZ620" s="232" t="str">
        <f t="array" ref="BZ620">IF(K620="","",
IF(INDEX(Settings!$H:$H,MATCH(BZ$1,Settings!$G:$G,0))=TRUE,
100-100*(K620-MINIFS(K:K,$E:$E,$E620))/(MAXIFS(K:K,$E:$E,$E620)-MINIFS(K:K,$E:$E,$E620)),
100*(K620-MINIFS(K:K,$E:$E,$E620))/(MAXIFS(K:K,$E:$E,$E620)-MINIFS(K:K,$E:$E,$E620))))</f>
        <v/>
      </c>
      <c r="CA620" s="232" t="str">
        <f t="array" ref="CA620">IF(L620="","",
IF(INDEX(Settings!$H:$H,MATCH(CA$1,Settings!$G:$G,0))=TRUE,
100-100*(L620-MINIFS(L:L,$E:$E,$E620))/(MAXIFS(L:L,$E:$E,$E620)-MINIFS(L:L,$E:$E,$E620)),
100*(L620-MINIFS(L:L,$E:$E,$E620))/(MAXIFS(L:L,$E:$E,$E620)-MINIFS(L:L,$E:$E,$E620))))</f>
        <v/>
      </c>
      <c r="CB620" s="232" t="str">
        <f t="array" ref="CB620">IF(M620="","",
IF(INDEX(Settings!$H:$H,MATCH(CB$1,Settings!$G:$G,0))=TRUE,
100-100*(M620-MINIFS(M:M,$E:$E,$E620))/(MAXIFS(M:M,$E:$E,$E620)-MINIFS(M:M,$E:$E,$E620)),
100*(M620-MINIFS(M:M,$E:$E,$E620))/(MAXIFS(M:M,$E:$E,$E620)-MINIFS(M:M,$E:$E,$E620))))</f>
        <v/>
      </c>
      <c r="CC620" s="232" t="str">
        <f t="array" ref="CC620">IF(N620="","",
IF(INDEX(Settings!$H:$H,MATCH(CC$1,Settings!$G:$G,0))=TRUE,
100-100*(N620-MINIFS(N:N,$E:$E,$E620))/(MAXIFS(N:N,$E:$E,$E620)-MINIFS(N:N,$E:$E,$E620)),
100*(N620-MINIFS(N:N,$E:$E,$E620))/(MAXIFS(N:N,$E:$E,$E620)-MINIFS(N:N,$E:$E,$E620))))</f>
        <v/>
      </c>
      <c r="CD620" s="232" t="str">
        <f t="array" ref="CD620">IF(O620="","",
IF(INDEX(Settings!$H:$H,MATCH(CD$1,Settings!$G:$G,0))=TRUE,
100-100*(O620-MINIFS(O:O,$E:$E,$E620))/(MAXIFS(O:O,$E:$E,$E620)-MINIFS(O:O,$E:$E,$E620)),
100*(O620-MINIFS(O:O,$E:$E,$E620))/(MAXIFS(O:O,$E:$E,$E620)-MINIFS(O:O,$E:$E,$E620))))</f>
        <v/>
      </c>
      <c r="CE620" s="232" t="str">
        <f t="array" ref="CE620">IF(P620="","",
IF(INDEX(Settings!$H:$H,MATCH(CE$1,Settings!$G:$G,0))=TRUE,
100-100*(P620-MINIFS(P:P,$E:$E,$E620))/(MAXIFS(P:P,$E:$E,$E620)-MINIFS(P:P,$E:$E,$E620)),
100*(P620-MINIFS(P:P,$E:$E,$E620))/(MAXIFS(P:P,$E:$E,$E620)-MINIFS(P:P,$E:$E,$E620))))</f>
        <v/>
      </c>
      <c r="CF620" s="232" t="str">
        <f t="array" ref="CF620">IF(Q620="","",
IF(INDEX(Settings!$H:$H,MATCH(CF$1,Settings!$G:$G,0))=TRUE,
100-100*(Q620-MINIFS(Q:Q,$E:$E,$E620))/(MAXIFS(Q:Q,$E:$E,$E620)-MINIFS(Q:Q,$E:$E,$E620)),
100*(Q620-MINIFS(Q:Q,$E:$E,$E620))/(MAXIFS(Q:Q,$E:$E,$E620)-MINIFS(Q:Q,$E:$E,$E620))))</f>
        <v/>
      </c>
      <c r="CG620" s="232" t="str">
        <f t="array" ref="CG620">IF(R620="","",
IF(INDEX(Settings!$H:$H,MATCH(CG$1,Settings!$G:$G,0))=TRUE,
100-100*(R620-MINIFS(R:R,$E:$E,$E620))/(MAXIFS(R:R,$E:$E,$E620)-MINIFS(R:R,$E:$E,$E620)),
100*(R620-MINIFS(R:R,$E:$E,$E620))/(MAXIFS(R:R,$E:$E,$E620)-MINIFS(R:R,$E:$E,$E620))))</f>
        <v/>
      </c>
      <c r="CH620" s="232" t="str">
        <f t="array" ref="CH620">IF(S620="","",
IF(INDEX(Settings!$H:$H,MATCH(CH$1,Settings!$G:$G,0))=TRUE,
100-100*(S620-MINIFS(S:S,$E:$E,$E620))/(MAXIFS(S:S,$E:$E,$E620)-MINIFS(S:S,$E:$E,$E620)),
100*(S620-MINIFS(S:S,$E:$E,$E620))/(MAXIFS(S:S,$E:$E,$E620)-MINIFS(S:S,$E:$E,$E620))))</f>
        <v/>
      </c>
      <c r="CI620" s="232" t="str">
        <f t="array" ref="CI620">IF(T620="","",
IF(INDEX(Settings!$H:$H,MATCH(CI$1,Settings!$G:$G,0))=TRUE,
100-100*(T620-MINIFS(T:T,$E:$E,$E620))/(MAXIFS(T:T,$E:$E,$E620)-MINIFS(T:T,$E:$E,$E620)),
100*(T620-MINIFS(T:T,$E:$E,$E620))/(MAXIFS(T:T,$E:$E,$E620)-MINIFS(T:T,$E:$E,$E620))))</f>
        <v/>
      </c>
      <c r="CJ620" s="232" t="str">
        <f t="array" ref="CJ620">IF(U620="","",
IF(INDEX(Settings!$H:$H,MATCH(CJ$1,Settings!$G:$G,0))=TRUE,
100-100*(U620-MINIFS(U:U,$E:$E,$E620))/(MAXIFS(U:U,$E:$E,$E620)-MINIFS(U:U,$E:$E,$E620)),
100*(U620-MINIFS(U:U,$E:$E,$E620))/(MAXIFS(U:U,$E:$E,$E620)-MINIFS(U:U,$E:$E,$E620))))</f>
        <v/>
      </c>
      <c r="CK620" s="232" t="str">
        <f t="array" ref="CK620">IF(V620="","",
IF(INDEX(Settings!$H:$H,MATCH(CK$1,Settings!$G:$G,0))=TRUE,
100-100*(V620-MINIFS(V:V,$E:$E,$E620))/(MAXIFS(V:V,$E:$E,$E620)-MINIFS(V:V,$E:$E,$E620)),
100*(V620-MINIFS(V:V,$E:$E,$E620))/(MAXIFS(V:V,$E:$E,$E620)-MINIFS(V:V,$E:$E,$E620))))</f>
        <v/>
      </c>
      <c r="CL620" s="232" t="str">
        <f t="array" ref="CL620">IF(W620="","",
IF(INDEX(Settings!$H:$H,MATCH(CL$1,Settings!$G:$G,0))=TRUE,
100-100*(W620-MINIFS(W:W,$E:$E,$E620))/(MAXIFS(W:W,$E:$E,$E620)-MINIFS(W:W,$E:$E,$E620)),
100*(W620-MINIFS(W:W,$E:$E,$E620))/(MAXIFS(W:W,$E:$E,$E620)-MINIFS(W:W,$E:$E,$E620))))</f>
        <v/>
      </c>
      <c r="CM620" s="232" t="str">
        <f t="array" ref="CM620">IF(X620="","",
IF(INDEX(Settings!$H:$H,MATCH(CM$1,Settings!$G:$G,0))=TRUE,
100-100*(X620-MINIFS(X:X,$E:$E,$E620))/(MAXIFS(X:X,$E:$E,$E620)-MINIFS(X:X,$E:$E,$E620)),
100*(X620-MINIFS(X:X,$E:$E,$E620))/(MAXIFS(X:X,$E:$E,$E620)-MINIFS(X:X,$E:$E,$E620))))</f>
        <v/>
      </c>
      <c r="CN620" s="232" t="str">
        <f t="array" ref="CN620">IF(Y620="","",
IF(INDEX(Settings!$H:$H,MATCH(CN$1,Settings!$G:$G,0))=TRUE,
100-100*(Y620-MINIFS(Y:Y,$E:$E,$E620))/(MAXIFS(Y:Y,$E:$E,$E620)-MINIFS(Y:Y,$E:$E,$E620)),
100*(Y620-MINIFS(Y:Y,$E:$E,$E620))/(MAXIFS(Y:Y,$E:$E,$E620)-MINIFS(Y:Y,$E:$E,$E620))))</f>
        <v/>
      </c>
      <c r="CO620" s="232" t="str">
        <f t="array" ref="CO620">IF(Z620="","",
IF(INDEX(Settings!$H:$H,MATCH(CO$1,Settings!$G:$G,0))=TRUE,
100-100*(Z620-MINIFS(Z:Z,$E:$E,$E620))/(MAXIFS(Z:Z,$E:$E,$E620)-MINIFS(Z:Z,$E:$E,$E620)),
100*(Z620-MINIFS(Z:Z,$E:$E,$E620))/(MAXIFS(Z:Z,$E:$E,$E620)-MINIFS(Z:Z,$E:$E,$E620))))</f>
        <v/>
      </c>
      <c r="CP620" s="232" t="str">
        <f t="array" ref="CP620">IF(AA620="","",
IF(INDEX(Settings!$H:$H,MATCH(CP$1,Settings!$G:$G,0))=TRUE,
100-100*(AA620-MINIFS(AA:AA,$E:$E,$E620))/(MAXIFS(AA:AA,$E:$E,$E620)-MINIFS(AA:AA,$E:$E,$E620)),
100*(AA620-MINIFS(AA:AA,$E:$E,$E620))/(MAXIFS(AA:AA,$E:$E,$E620)-MINIFS(AA:AA,$E:$E,$E620))))</f>
        <v/>
      </c>
      <c r="CQ620" s="232" t="str">
        <f t="array" ref="CQ620">IF(AB620="","",
IF(INDEX(Settings!$H:$H,MATCH(CQ$1,Settings!$G:$G,0))=TRUE,
100-100*(AB620-MINIFS(AB:AB,$E:$E,$E620))/(MAXIFS(AB:AB,$E:$E,$E620)-MINIFS(AB:AB,$E:$E,$E620)),
100*(AB620-MINIFS(AB:AB,$E:$E,$E620))/(MAXIFS(AB:AB,$E:$E,$E620)-MINIFS(AB:AB,$E:$E,$E620))))</f>
        <v/>
      </c>
      <c r="CR620" s="232" t="str">
        <f t="array" ref="CR620">IF(AC620="","",
IF(INDEX(Settings!$H:$H,MATCH(CR$1,Settings!$G:$G,0))=TRUE,
100-100*(AC620-MINIFS(AC:AC,$E:$E,$E620))/(MAXIFS(AC:AC,$E:$E,$E620)-MINIFS(AC:AC,$E:$E,$E620)),
100*(AC620-MINIFS(AC:AC,$E:$E,$E620))/(MAXIFS(AC:AC,$E:$E,$E620)-MINIFS(AC:AC,$E:$E,$E620))))</f>
        <v/>
      </c>
      <c r="CS620" s="232" t="str">
        <f t="array" ref="CS620">IF(AD620="","",
IF(INDEX(Settings!$H:$H,MATCH(CS$1,Settings!$G:$G,0))=TRUE,
100-100*(AD620-MINIFS(AD:AD,$E:$E,$E620))/(MAXIFS(AD:AD,$E:$E,$E620)-MINIFS(AD:AD,$E:$E,$E620)),
100*(AD620-MINIFS(AD:AD,$E:$E,$E620))/(MAXIFS(AD:AD,$E:$E,$E620)-MINIFS(AD:AD,$E:$E,$E620))))</f>
        <v/>
      </c>
      <c r="CT620" s="232" t="str">
        <f t="array" ref="CT620">IF(AE620="","",
IF(INDEX(Settings!$H:$H,MATCH(CT$1,Settings!$G:$G,0))=TRUE,
100-100*(AE620-MINIFS(AE:AE,$E:$E,$E620))/(MAXIFS(AE:AE,$E:$E,$E620)-MINIFS(AE:AE,$E:$E,$E620)),
100*(AE620-MINIFS(AE:AE,$E:$E,$E620))/(MAXIFS(AE:AE,$E:$E,$E620)-MINIFS(AE:AE,$E:$E,$E620))))</f>
        <v/>
      </c>
      <c r="CU620" s="232" t="str">
        <f t="array" ref="CU620">IF(AF620="","",
IF(INDEX(Settings!$H:$H,MATCH(CU$1,Settings!$G:$G,0))=TRUE,
100-100*(AF620-MINIFS(AF:AF,$E:$E,$E620))/(MAXIFS(AF:AF,$E:$E,$E620)-MINIFS(AF:AF,$E:$E,$E620)),
100*(AF620-MINIFS(AF:AF,$E:$E,$E620))/(MAXIFS(AF:AF,$E:$E,$E620)-MINIFS(AF:AF,$E:$E,$E620))))</f>
        <v/>
      </c>
      <c r="CV620" s="232" t="str">
        <f t="array" ref="CV620">IF(AG620="","",
IF(INDEX(Settings!$H:$H,MATCH(CV$1,Settings!$G:$G,0))=TRUE,
100-100*(AG620-MINIFS(AG:AG,$E:$E,$E620))/(MAXIFS(AG:AG,$E:$E,$E620)-MINIFS(AG:AG,$E:$E,$E620)),
100*(AG620-MINIFS(AG:AG,$E:$E,$E620))/(MAXIFS(AG:AG,$E:$E,$E620)-MINIFS(AG:AG,$E:$E,$E620))))</f>
        <v/>
      </c>
      <c r="CW620" s="232" t="str">
        <f t="array" ref="CW620">IF(AH620="","",
IF(INDEX(Settings!$H:$H,MATCH(CW$1,Settings!$G:$G,0))=TRUE,
100-100*(AH620-MINIFS(AH:AH,$E:$E,$E620))/(MAXIFS(AH:AH,$E:$E,$E620)-MINIFS(AH:AH,$E:$E,$E620)),
100*(AH620-MINIFS(AH:AH,$E:$E,$E620))/(MAXIFS(AH:AH,$E:$E,$E620)-MINIFS(AH:AH,$E:$E,$E620))))</f>
        <v/>
      </c>
      <c r="CX620" s="232" t="str">
        <f t="array" ref="CX620">IF(AI620="","",
IF(INDEX(Settings!$H:$H,MATCH(CX$1,Settings!$G:$G,0))=TRUE,
100-100*(AI620-MINIFS(AI:AI,$E:$E,$E620))/(MAXIFS(AI:AI,$E:$E,$E620)-MINIFS(AI:AI,$E:$E,$E620)),
100*(AI620-MINIFS(AI:AI,$E:$E,$E620))/(MAXIFS(AI:AI,$E:$E,$E620)-MINIFS(AI:AI,$E:$E,$E620))))</f>
        <v/>
      </c>
      <c r="CY620" s="232" t="str">
        <f t="array" ref="CY620">IF(AJ620="","",
IF(INDEX(Settings!$H:$H,MATCH(CY$1,Settings!$G:$G,0))=TRUE,
100-100*(AJ620-MINIFS(AJ:AJ,$E:$E,$E620))/(MAXIFS(AJ:AJ,$E:$E,$E620)-MINIFS(AJ:AJ,$E:$E,$E620)),
100*(AJ620-MINIFS(AJ:AJ,$E:$E,$E620))/(MAXIFS(AJ:AJ,$E:$E,$E620)-MINIFS(AJ:AJ,$E:$E,$E620))))</f>
        <v/>
      </c>
      <c r="CZ620" s="232" t="str">
        <f t="array" ref="CZ620">IF(AK620="","",
IF(INDEX(Settings!$H:$H,MATCH(CZ$1,Settings!$G:$G,0))=TRUE,
100-100*(AK620-MINIFS(AK:AK,$E:$E,$E620))/(MAXIFS(AK:AK,$E:$E,$E620)-MINIFS(AK:AK,$E:$E,$E620)),
100*(AK620-MINIFS(AK:AK,$E:$E,$E620))/(MAXIFS(AK:AK,$E:$E,$E620)-MINIFS(AK:AK,$E:$E,$E620))))</f>
        <v/>
      </c>
      <c r="DA620" s="232" t="str">
        <f t="array" ref="DA620">IF(AL620="","",
IF(INDEX(Settings!$H:$H,MATCH(DA$1,Settings!$G:$G,0))=TRUE,
100-100*(AL620-MINIFS(AL:AL,$E:$E,$E620))/(MAXIFS(AL:AL,$E:$E,$E620)-MINIFS(AL:AL,$E:$E,$E620)),
100*(AL620-MINIFS(AL:AL,$E:$E,$E620))/(MAXIFS(AL:AL,$E:$E,$E620)-MINIFS(AL:AL,$E:$E,$E620))))</f>
        <v/>
      </c>
      <c r="DB620" s="232" t="str">
        <f t="array" ref="DB620">IF(AM620="","",
IF(INDEX(Settings!$H:$H,MATCH(DB$1,Settings!$G:$G,0))=TRUE,
100-100*(AM620-MINIFS(AM:AM,$E:$E,$E620))/(MAXIFS(AM:AM,$E:$E,$E620)-MINIFS(AM:AM,$E:$E,$E620)),
100*(AM620-MINIFS(AM:AM,$E:$E,$E620))/(MAXIFS(AM:AM,$E:$E,$E620)-MINIFS(AM:AM,$E:$E,$E620))))</f>
        <v/>
      </c>
      <c r="DC620" s="232" t="str">
        <f t="array" ref="DC620">IF(AN620="","",
IF(INDEX(Settings!$H:$H,MATCH(DC$1,Settings!$G:$G,0))=TRUE,
100-100*(AN620-MINIFS(AN:AN,$E:$E,$E620))/(MAXIFS(AN:AN,$E:$E,$E620)-MINIFS(AN:AN,$E:$E,$E620)),
100*(AN620-MINIFS(AN:AN,$E:$E,$E620))/(MAXIFS(AN:AN,$E:$E,$E620)-MINIFS(AN:AN,$E:$E,$E620))))</f>
        <v/>
      </c>
      <c r="DD620" s="232" t="str">
        <f t="array" ref="DD620">IF(AO620="","",
IF(INDEX(Settings!$H:$H,MATCH(DD$1,Settings!$G:$G,0))=TRUE,
100-100*(AO620-MINIFS(AO:AO,$E:$E,$E620))/(MAXIFS(AO:AO,$E:$E,$E620)-MINIFS(AO:AO,$E:$E,$E620)),
100*(AO620-MINIFS(AO:AO,$E:$E,$E620))/(MAXIFS(AO:AO,$E:$E,$E620)-MINIFS(AO:AO,$E:$E,$E620))))</f>
        <v/>
      </c>
      <c r="DE620" s="232" t="str">
        <f t="array" ref="DE620">IF(AP620="","",
IF(INDEX(Settings!$H:$H,MATCH(DE$1,Settings!$G:$G,0))=TRUE,
100-100*(AP620-MINIFS(AP:AP,$E:$E,$E620))/(MAXIFS(AP:AP,$E:$E,$E620)-MINIFS(AP:AP,$E:$E,$E620)),
100*(AP620-MINIFS(AP:AP,$E:$E,$E620))/(MAXIFS(AP:AP,$E:$E,$E620)-MINIFS(AP:AP,$E:$E,$E620))))</f>
        <v/>
      </c>
      <c r="DF620" s="232" t="str">
        <f t="array" ref="DF620">IF(AQ620="","",
IF(INDEX(Settings!$H:$H,MATCH(DF$1,Settings!$G:$G,0))=TRUE,
100-100*(AQ620-MINIFS(AQ:AQ,$E:$E,$E620))/(MAXIFS(AQ:AQ,$E:$E,$E620)-MINIFS(AQ:AQ,$E:$E,$E620)),
100*(AQ620-MINIFS(AQ:AQ,$E:$E,$E620))/(MAXIFS(AQ:AQ,$E:$E,$E620)-MINIFS(AQ:AQ,$E:$E,$E620))))</f>
        <v/>
      </c>
      <c r="DG620" s="232" t="str">
        <f t="array" ref="DG620">IF(AR620="","",
IF(INDEX(Settings!$H:$H,MATCH(DG$1,Settings!$G:$G,0))=TRUE,
100-100*(AR620-MINIFS(AR:AR,$E:$E,$E620))/(MAXIFS(AR:AR,$E:$E,$E620)-MINIFS(AR:AR,$E:$E,$E620)),
100*(AR620-MINIFS(AR:AR,$E:$E,$E620))/(MAXIFS(AR:AR,$E:$E,$E620)-MINIFS(AR:AR,$E:$E,$E620))))</f>
        <v/>
      </c>
      <c r="DH620" s="232" t="str">
        <f t="array" ref="DH620">IF(AS620="","",
IF(INDEX(Settings!$H:$H,MATCH(DH$1,Settings!$G:$G,0))=TRUE,
100-100*(AS620-MINIFS(AS:AS,$E:$E,$E620))/(MAXIFS(AS:AS,$E:$E,$E620)-MINIFS(AS:AS,$E:$E,$E620)),
100*(AS620-MINIFS(AS:AS,$E:$E,$E620))/(MAXIFS(AS:AS,$E:$E,$E620)-MINIFS(AS:AS,$E:$E,$E620))))</f>
        <v/>
      </c>
      <c r="DI620" s="232" t="str">
        <f t="array" ref="DI620">IF(AT620="","",
IF(INDEX(Settings!$H:$H,MATCH(DI$1,Settings!$G:$G,0))=TRUE,
100-100*(AT620-MINIFS(AT:AT,$E:$E,$E620))/(MAXIFS(AT:AT,$E:$E,$E620)-MINIFS(AT:AT,$E:$E,$E620)),
100*(AT620-MINIFS(AT:AT,$E:$E,$E620))/(MAXIFS(AT:AT,$E:$E,$E620)-MINIFS(AT:AT,$E:$E,$E620))))</f>
        <v/>
      </c>
      <c r="DJ620" s="232" t="str">
        <f t="array" ref="DJ620">IF(AU620="","",
IF(INDEX(Settings!$H:$H,MATCH(DJ$1,Settings!$G:$G,0))=TRUE,
100-100*(AU620-MINIFS(AU:AU,$E:$E,$E620))/(MAXIFS(AU:AU,$E:$E,$E620)-MINIFS(AU:AU,$E:$E,$E620)),
100*(AU620-MINIFS(AU:AU,$E:$E,$E620))/(MAXIFS(AU:AU,$E:$E,$E620)-MINIFS(AU:AU,$E:$E,$E620))))</f>
        <v/>
      </c>
      <c r="DK620" s="232" t="str">
        <f t="array" ref="DK620">IF(AV620="","",
IF(INDEX(Settings!$H:$H,MATCH(DK$1,Settings!$G:$G,0))=TRUE,
100-100*(AV620-MINIFS(AV:AV,$E:$E,$E620))/(MAXIFS(AV:AV,$E:$E,$E620)-MINIFS(AV:AV,$E:$E,$E620)),
100*(AV620-MINIFS(AV:AV,$E:$E,$E620))/(MAXIFS(AV:AV,$E:$E,$E620)-MINIFS(AV:AV,$E:$E,$E620))))</f>
        <v/>
      </c>
      <c r="DL620" s="232" t="str">
        <f t="array" ref="DL620">IF(AW620="","",
IF(INDEX(Settings!$H:$H,MATCH(DL$1,Settings!$G:$G,0))=TRUE,
100-100*(AW620-MINIFS(AW:AW,$E:$E,$E620))/(MAXIFS(AW:AW,$E:$E,$E620)-MINIFS(AW:AW,$E:$E,$E620)),
100*(AW620-MINIFS(AW:AW,$E:$E,$E620))/(MAXIFS(AW:AW,$E:$E,$E620)-MINIFS(AW:AW,$E:$E,$E620))))</f>
        <v/>
      </c>
      <c r="DM620" s="232" t="str">
        <f t="array" ref="DM620">IF(AX620="","",
IF(INDEX(Settings!$H:$H,MATCH(DM$1,Settings!$G:$G,0))=TRUE,
100-100*(AX620-MINIFS(AX:AX,$E:$E,$E620))/(MAXIFS(AX:AX,$E:$E,$E620)-MINIFS(AX:AX,$E:$E,$E620)),
100*(AX620-MINIFS(AX:AX,$E:$E,$E620))/(MAXIFS(AX:AX,$E:$E,$E620)-MINIFS(AX:AX,$E:$E,$E620))))</f>
        <v/>
      </c>
      <c r="DN620" s="232" t="str">
        <f t="array" ref="DN620">IF(AY620="","",
IF(INDEX(Settings!$H:$H,MATCH(DN$1,Settings!$G:$G,0))=TRUE,
100-100*(AY620-MINIFS(AY:AY,$E:$E,$E620))/(MAXIFS(AY:AY,$E:$E,$E620)-MINIFS(AY:AY,$E:$E,$E620)),
100*(AY620-MINIFS(AY:AY,$E:$E,$E620))/(MAXIFS(AY:AY,$E:$E,$E620)-MINIFS(AY:AY,$E:$E,$E620))))</f>
        <v/>
      </c>
      <c r="DO620" s="232" t="str">
        <f t="array" ref="DO620">IF(AZ620="","",
IF(INDEX(Settings!$H:$H,MATCH(DO$1,Settings!$G:$G,0))=TRUE,
100-100*(AZ620-MINIFS(AZ:AZ,$E:$E,$E620))/(MAXIFS(AZ:AZ,$E:$E,$E620)-MINIFS(AZ:AZ,$E:$E,$E620)),
100*(AZ620-MINIFS(AZ:AZ,$E:$E,$E620))/(MAXIFS(AZ:AZ,$E:$E,$E620)-MINIFS(AZ:AZ,$E:$E,$E620))))</f>
        <v/>
      </c>
      <c r="DP620" s="232" t="str">
        <f t="array" ref="DP620">IF(BA620="","",
IF(INDEX(Settings!$H:$H,MATCH(DP$1,Settings!$G:$G,0))=TRUE,
100-100*(BA620-MINIFS(BA:BA,$E:$E,$E620))/(MAXIFS(BA:BA,$E:$E,$E620)-MINIFS(BA:BA,$E:$E,$E620)),
100*(BA620-MINIFS(BA:BA,$E:$E,$E620))/(MAXIFS(BA:BA,$E:$E,$E620)-MINIFS(BA:BA,$E:$E,$E620))))</f>
        <v/>
      </c>
      <c r="DQ620" s="232" t="str">
        <f t="array" ref="DQ620">IF(BB620="","",
IF(INDEX(Settings!$H:$H,MATCH(DQ$1,Settings!$G:$G,0))=TRUE,
100-100*(BB620-MINIFS(BB:BB,$E:$E,$E620))/(MAXIFS(BB:BB,$E:$E,$E620)-MINIFS(BB:BB,$E:$E,$E620)),
100*(BB620-MINIFS(BB:BB,$E:$E,$E620))/(MAXIFS(BB:BB,$E:$E,$E620)-MINIFS(BB:BB,$E:$E,$E620))))</f>
        <v/>
      </c>
      <c r="DR620" s="232" t="str">
        <f t="array" ref="DR620">IF(BC620="","",
IF(INDEX(Settings!$H:$H,MATCH(DR$1,Settings!$G:$G,0))=TRUE,
100-100*(BC620-MINIFS(BC:BC,$E:$E,$E620))/(MAXIFS(BC:BC,$E:$E,$E620)-MINIFS(BC:BC,$E:$E,$E620)),
100*(BC620-MINIFS(BC:BC,$E:$E,$E620))/(MAXIFS(BC:BC,$E:$E,$E620)-MINIFS(BC:BC,$E:$E,$E620))))</f>
        <v/>
      </c>
      <c r="DS620" s="232" t="str">
        <f t="array" ref="DS620">IF(BD620="","",
IF(INDEX(Settings!$H:$H,MATCH(DS$1,Settings!$G:$G,0))=TRUE,
100-100*(BD620-MINIFS(BD:BD,$E:$E,$E620))/(MAXIFS(BD:BD,$E:$E,$E620)-MINIFS(BD:BD,$E:$E,$E620)),
100*(BD620-MINIFS(BD:BD,$E:$E,$E620))/(MAXIFS(BD:BD,$E:$E,$E620)-MINIFS(BD:BD,$E:$E,$E620))))</f>
        <v/>
      </c>
      <c r="DT620" s="232" t="str">
        <f t="array" ref="DT620">IF(BE620="","",
IF(INDEX(Settings!$H:$H,MATCH(DT$1,Settings!$G:$G,0))=TRUE,
100-100*(BE620-MINIFS(BE:BE,$E:$E,$E620))/(MAXIFS(BE:BE,$E:$E,$E620)-MINIFS(BE:BE,$E:$E,$E620)),
100*(BE620-MINIFS(BE:BE,$E:$E,$E620))/(MAXIFS(BE:BE,$E:$E,$E620)-MINIFS(BE:BE,$E:$E,$E620))))</f>
        <v/>
      </c>
      <c r="DU620" s="232" t="str">
        <f t="array" ref="DU620">IF(BF620="","",
IF(INDEX(Settings!$H:$H,MATCH(DU$1,Settings!$G:$G,0))=TRUE,
100-100*(BF620-MINIFS(BF:BF,$E:$E,$E620))/(MAXIFS(BF:BF,$E:$E,$E620)-MINIFS(BF:BF,$E:$E,$E620)),
100*(BF620-MINIFS(BF:BF,$E:$E,$E620))/(MAXIFS(BF:BF,$E:$E,$E620)-MINIFS(BF:BF,$E:$E,$E620))))</f>
        <v/>
      </c>
      <c r="DV620" s="232" t="str">
        <f t="array" ref="DV620">IF(BG620="","",
IF(INDEX(Settings!$H:$H,MATCH(DV$1,Settings!$G:$G,0))=TRUE,
100-100*(BG620-MINIFS(BG:BG,$E:$E,$E620))/(MAXIFS(BG:BG,$E:$E,$E620)-MINIFS(BG:BG,$E:$E,$E620)),
100*(BG620-MINIFS(BG:BG,$E:$E,$E620))/(MAXIFS(BG:BG,$E:$E,$E620)-MINIFS(BG:BG,$E:$E,$E620))))</f>
        <v/>
      </c>
      <c r="DW620" s="232" t="str">
        <f t="array" ref="DW620">IF(BH620="","",
IF(INDEX(Settings!$H:$H,MATCH(DW$1,Settings!$G:$G,0))=TRUE,
100-100*(BH620-MINIFS(BH:BH,$E:$E,$E620))/(MAXIFS(BH:BH,$E:$E,$E620)-MINIFS(BH:BH,$E:$E,$E620)),
100*(BH620-MINIFS(BH:BH,$E:$E,$E620))/(MAXIFS(BH:BH,$E:$E,$E620)-MINIFS(BH:BH,$E:$E,$E620))))</f>
        <v/>
      </c>
      <c r="DX620" s="232" t="str">
        <f t="array" ref="DX620">IF(BI620="","",
IF(INDEX(Settings!$H:$H,MATCH(DX$1,Settings!$G:$G,0))=TRUE,
100-100*(BI620-MINIFS(BI:BI,$E:$E,$E620))/(MAXIFS(BI:BI,$E:$E,$E620)-MINIFS(BI:BI,$E:$E,$E620)),
100*(BI620-MINIFS(BI:BI,$E:$E,$E620))/(MAXIFS(BI:BI,$E:$E,$E620)-MINIFS(BI:BI,$E:$E,$E620))))</f>
        <v/>
      </c>
      <c r="DY620" s="232" t="str">
        <f t="array" ref="DY620">IF(BJ620="","",
IF(INDEX(Settings!$H:$H,MATCH(DY$1,Settings!$G:$G,0))=TRUE,
100-100*(BJ620-MINIFS(BJ:BJ,$E:$E,$E620))/(MAXIFS(BJ:BJ,$E:$E,$E620)-MINIFS(BJ:BJ,$E:$E,$E620)),
100*(BJ620-MINIFS(BJ:BJ,$E:$E,$E620))/(MAXIFS(BJ:BJ,$E:$E,$E620)-MINIFS(BJ:BJ,$E:$E,$E620))))</f>
        <v/>
      </c>
      <c r="DZ620" s="234"/>
      <c r="EA620" s="234"/>
      <c r="EB620" s="234" t="str">
        <f t="shared" si="8"/>
        <v/>
      </c>
      <c r="EC620" s="234" t="str">
        <f t="shared" si="9"/>
        <v/>
      </c>
      <c r="ED620" s="234" t="str">
        <f t="shared" si="10"/>
        <v/>
      </c>
      <c r="EE620" s="234" t="str">
        <f t="shared" si="11"/>
        <v/>
      </c>
      <c r="EF620" s="234" t="str">
        <f t="shared" si="12"/>
        <v/>
      </c>
      <c r="EG620" s="234" t="str">
        <f t="shared" si="13"/>
        <v/>
      </c>
      <c r="EH620" s="234"/>
      <c r="EI620" s="234"/>
      <c r="EJ620" s="234"/>
      <c r="EK620" s="234"/>
      <c r="EL620" s="234"/>
      <c r="EM620" s="234"/>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3" t="str">
        <f t="shared" si="14"/>
        <v/>
      </c>
      <c r="N621" s="49"/>
      <c r="O621" s="49"/>
      <c r="P621" s="49"/>
      <c r="Q621" s="49"/>
      <c r="R621" s="49"/>
      <c r="S621" s="222" t="str">
        <f>IFERROR(VLOOKUP(AF621, 'YOYO IR Scores'!A:C, 3, FALSE), "")
</f>
        <v/>
      </c>
      <c r="T621" s="49"/>
      <c r="U621" s="49"/>
      <c r="V621" s="49"/>
      <c r="W621" s="49"/>
      <c r="X621" s="224" t="str">
        <f t="shared" si="4"/>
        <v/>
      </c>
      <c r="Y621" s="225" t="str">
        <f t="shared" si="5"/>
        <v/>
      </c>
      <c r="Z621" s="225" t="str">
        <f t="shared" si="6"/>
        <v/>
      </c>
      <c r="AA621" s="224" t="str">
        <f t="shared" si="7"/>
        <v/>
      </c>
      <c r="AB621" s="223"/>
      <c r="AC621" s="223"/>
      <c r="AD621" s="223"/>
      <c r="AE621" s="223" t="str">
        <f>IFERROR(VLOOKUP(AF621, 'YOYO IR Scores'!A:C, 2, FALSE), "")</f>
        <v/>
      </c>
      <c r="AF621" s="223"/>
      <c r="AG621" s="223"/>
      <c r="AH621" s="223"/>
      <c r="AI621" s="223"/>
      <c r="AJ621" s="223"/>
      <c r="AK621" s="223"/>
      <c r="AL621" s="223"/>
      <c r="AM621" s="223"/>
      <c r="AN621" s="223"/>
      <c r="AO621" s="223"/>
      <c r="AP621" s="223"/>
      <c r="AQ621" s="223"/>
      <c r="AR621" s="223"/>
      <c r="AS621" s="223"/>
      <c r="AT621" s="223"/>
      <c r="AU621" s="223"/>
      <c r="AV621" s="223"/>
      <c r="AW621" s="223"/>
      <c r="AX621" s="223"/>
      <c r="AY621" s="223"/>
      <c r="AZ621" s="223"/>
      <c r="BA621" s="223"/>
      <c r="BB621" s="223"/>
      <c r="BC621" s="223"/>
      <c r="BD621" s="223"/>
      <c r="BE621" s="223"/>
      <c r="BF621" s="223"/>
      <c r="BG621" s="223"/>
      <c r="BH621" s="223"/>
      <c r="BI621" s="223"/>
      <c r="BJ621" s="223"/>
      <c r="BK621" s="223" t="str">
        <f t="array" ref="BK621">IF(J621="","",
IF(INDEX(Settings!$H:$H,MATCH(BY$1,Settings!$G:$G,0))=TRUE,
100-100*(J621-MIN(J:J))/(MAX(J:J)-MIN(J:J)),
100*(J621-MIN(J:J))/(MAX(J:J)-MIN(J:J))))</f>
        <v/>
      </c>
      <c r="BL621" s="223" t="str">
        <f t="array" ref="BL621">IF(J621="","",
IF(INDEX(Settings!$H:$H,MATCH(BY$1,Settings!$G:$G,0))=TRUE,
100-100*(J621-MINIFS(J:J,$E:$E,$E621))/(MAXIFS(J:J,$E:$E,$E621)-MINIFS(J:J,$E:$E,$E621)),
100*(J621-MINIFS(J:J,$E:$E,$E621))/(MAXIFS(J:J,$E:$E,$E621)-MINIFS(J:J,$E:$E,$E621))))</f>
        <v/>
      </c>
      <c r="BM621" s="223"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4" t="str">
        <f t="array" ref="BQ621">IF(J621="","",
IF(INDEX(Settings!$H:$H,MATCH(BY$1,Settings!$G:$G,0))=TRUE,
-1*(J621-AVERAGE(J:J))/STDEV(J:J),
(J621-AVERAGE(J:J))/STDEV(J:J)))</f>
        <v/>
      </c>
      <c r="BR621" s="224" t="str">
        <f>IFERROR(__xludf.DUMMYFUNCTION("IF(J621="""","""",
IF(INDEX(Settings!$H:$H,MATCH(BY$1,Settings!$G:$G,0))=TRUE,
-1*(J621-AVERAGEIFS(J:J,$E:$E,$E621))/STDEV(FILTER(J:J,$E:$E=$E621)),
(J621-AVERAGEIFS(J:J,$E:$E,$E621))/STDEV(FILTER(J:J,$E:$E=$E621))))"),"")</f>
        <v/>
      </c>
      <c r="BS621" s="224"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3" t="str">
        <f t="array" ref="BY621">IF(J621="","",
IF(INDEX(Settings!$H:$H,MATCH(BY$1,Settings!$G:$G,0))=TRUE,
100-100*(J621-MINIFS(J:J,$E:$E,$E621))/(MAXIFS(J:J,$E:$E,$E621)-MINIFS(J:J,$E:$E,$E621)),
100*(J621-MINIFS(J:J,$E:$E,$E621))/(MAXIFS(J:J,$E:$E,$E621)-MINIFS(J:J,$E:$E,$E621))))</f>
        <v/>
      </c>
      <c r="BZ621" s="223" t="str">
        <f t="array" ref="BZ621">IF(K621="","",
IF(INDEX(Settings!$H:$H,MATCH(BZ$1,Settings!$G:$G,0))=TRUE,
100-100*(K621-MINIFS(K:K,$E:$E,$E621))/(MAXIFS(K:K,$E:$E,$E621)-MINIFS(K:K,$E:$E,$E621)),
100*(K621-MINIFS(K:K,$E:$E,$E621))/(MAXIFS(K:K,$E:$E,$E621)-MINIFS(K:K,$E:$E,$E621))))</f>
        <v/>
      </c>
      <c r="CA621" s="223" t="str">
        <f t="array" ref="CA621">IF(L621="","",
IF(INDEX(Settings!$H:$H,MATCH(CA$1,Settings!$G:$G,0))=TRUE,
100-100*(L621-MINIFS(L:L,$E:$E,$E621))/(MAXIFS(L:L,$E:$E,$E621)-MINIFS(L:L,$E:$E,$E621)),
100*(L621-MINIFS(L:L,$E:$E,$E621))/(MAXIFS(L:L,$E:$E,$E621)-MINIFS(L:L,$E:$E,$E621))))</f>
        <v/>
      </c>
      <c r="CB621" s="223" t="str">
        <f t="array" ref="CB621">IF(M621="","",
IF(INDEX(Settings!$H:$H,MATCH(CB$1,Settings!$G:$G,0))=TRUE,
100-100*(M621-MINIFS(M:M,$E:$E,$E621))/(MAXIFS(M:M,$E:$E,$E621)-MINIFS(M:M,$E:$E,$E621)),
100*(M621-MINIFS(M:M,$E:$E,$E621))/(MAXIFS(M:M,$E:$E,$E621)-MINIFS(M:M,$E:$E,$E621))))</f>
        <v/>
      </c>
      <c r="CC621" s="223" t="str">
        <f t="array" ref="CC621">IF(N621="","",
IF(INDEX(Settings!$H:$H,MATCH(CC$1,Settings!$G:$G,0))=TRUE,
100-100*(N621-MINIFS(N:N,$E:$E,$E621))/(MAXIFS(N:N,$E:$E,$E621)-MINIFS(N:N,$E:$E,$E621)),
100*(N621-MINIFS(N:N,$E:$E,$E621))/(MAXIFS(N:N,$E:$E,$E621)-MINIFS(N:N,$E:$E,$E621))))</f>
        <v/>
      </c>
      <c r="CD621" s="223" t="str">
        <f t="array" ref="CD621">IF(O621="","",
IF(INDEX(Settings!$H:$H,MATCH(CD$1,Settings!$G:$G,0))=TRUE,
100-100*(O621-MINIFS(O:O,$E:$E,$E621))/(MAXIFS(O:O,$E:$E,$E621)-MINIFS(O:O,$E:$E,$E621)),
100*(O621-MINIFS(O:O,$E:$E,$E621))/(MAXIFS(O:O,$E:$E,$E621)-MINIFS(O:O,$E:$E,$E621))))</f>
        <v/>
      </c>
      <c r="CE621" s="223" t="str">
        <f t="array" ref="CE621">IF(P621="","",
IF(INDEX(Settings!$H:$H,MATCH(CE$1,Settings!$G:$G,0))=TRUE,
100-100*(P621-MINIFS(P:P,$E:$E,$E621))/(MAXIFS(P:P,$E:$E,$E621)-MINIFS(P:P,$E:$E,$E621)),
100*(P621-MINIFS(P:P,$E:$E,$E621))/(MAXIFS(P:P,$E:$E,$E621)-MINIFS(P:P,$E:$E,$E621))))</f>
        <v/>
      </c>
      <c r="CF621" s="223" t="str">
        <f t="array" ref="CF621">IF(Q621="","",
IF(INDEX(Settings!$H:$H,MATCH(CF$1,Settings!$G:$G,0))=TRUE,
100-100*(Q621-MINIFS(Q:Q,$E:$E,$E621))/(MAXIFS(Q:Q,$E:$E,$E621)-MINIFS(Q:Q,$E:$E,$E621)),
100*(Q621-MINIFS(Q:Q,$E:$E,$E621))/(MAXIFS(Q:Q,$E:$E,$E621)-MINIFS(Q:Q,$E:$E,$E621))))</f>
        <v/>
      </c>
      <c r="CG621" s="223" t="str">
        <f t="array" ref="CG621">IF(R621="","",
IF(INDEX(Settings!$H:$H,MATCH(CG$1,Settings!$G:$G,0))=TRUE,
100-100*(R621-MINIFS(R:R,$E:$E,$E621))/(MAXIFS(R:R,$E:$E,$E621)-MINIFS(R:R,$E:$E,$E621)),
100*(R621-MINIFS(R:R,$E:$E,$E621))/(MAXIFS(R:R,$E:$E,$E621)-MINIFS(R:R,$E:$E,$E621))))</f>
        <v/>
      </c>
      <c r="CH621" s="223" t="str">
        <f t="array" ref="CH621">IF(S621="","",
IF(INDEX(Settings!$H:$H,MATCH(CH$1,Settings!$G:$G,0))=TRUE,
100-100*(S621-MINIFS(S:S,$E:$E,$E621))/(MAXIFS(S:S,$E:$E,$E621)-MINIFS(S:S,$E:$E,$E621)),
100*(S621-MINIFS(S:S,$E:$E,$E621))/(MAXIFS(S:S,$E:$E,$E621)-MINIFS(S:S,$E:$E,$E621))))</f>
        <v/>
      </c>
      <c r="CI621" s="223" t="str">
        <f t="array" ref="CI621">IF(T621="","",
IF(INDEX(Settings!$H:$H,MATCH(CI$1,Settings!$G:$G,0))=TRUE,
100-100*(T621-MINIFS(T:T,$E:$E,$E621))/(MAXIFS(T:T,$E:$E,$E621)-MINIFS(T:T,$E:$E,$E621)),
100*(T621-MINIFS(T:T,$E:$E,$E621))/(MAXIFS(T:T,$E:$E,$E621)-MINIFS(T:T,$E:$E,$E621))))</f>
        <v/>
      </c>
      <c r="CJ621" s="223" t="str">
        <f t="array" ref="CJ621">IF(U621="","",
IF(INDEX(Settings!$H:$H,MATCH(CJ$1,Settings!$G:$G,0))=TRUE,
100-100*(U621-MINIFS(U:U,$E:$E,$E621))/(MAXIFS(U:U,$E:$E,$E621)-MINIFS(U:U,$E:$E,$E621)),
100*(U621-MINIFS(U:U,$E:$E,$E621))/(MAXIFS(U:U,$E:$E,$E621)-MINIFS(U:U,$E:$E,$E621))))</f>
        <v/>
      </c>
      <c r="CK621" s="223" t="str">
        <f t="array" ref="CK621">IF(V621="","",
IF(INDEX(Settings!$H:$H,MATCH(CK$1,Settings!$G:$G,0))=TRUE,
100-100*(V621-MINIFS(V:V,$E:$E,$E621))/(MAXIFS(V:V,$E:$E,$E621)-MINIFS(V:V,$E:$E,$E621)),
100*(V621-MINIFS(V:V,$E:$E,$E621))/(MAXIFS(V:V,$E:$E,$E621)-MINIFS(V:V,$E:$E,$E621))))</f>
        <v/>
      </c>
      <c r="CL621" s="223" t="str">
        <f t="array" ref="CL621">IF(W621="","",
IF(INDEX(Settings!$H:$H,MATCH(CL$1,Settings!$G:$G,0))=TRUE,
100-100*(W621-MINIFS(W:W,$E:$E,$E621))/(MAXIFS(W:W,$E:$E,$E621)-MINIFS(W:W,$E:$E,$E621)),
100*(W621-MINIFS(W:W,$E:$E,$E621))/(MAXIFS(W:W,$E:$E,$E621)-MINIFS(W:W,$E:$E,$E621))))</f>
        <v/>
      </c>
      <c r="CM621" s="223" t="str">
        <f t="array" ref="CM621">IF(X621="","",
IF(INDEX(Settings!$H:$H,MATCH(CM$1,Settings!$G:$G,0))=TRUE,
100-100*(X621-MINIFS(X:X,$E:$E,$E621))/(MAXIFS(X:X,$E:$E,$E621)-MINIFS(X:X,$E:$E,$E621)),
100*(X621-MINIFS(X:X,$E:$E,$E621))/(MAXIFS(X:X,$E:$E,$E621)-MINIFS(X:X,$E:$E,$E621))))</f>
        <v/>
      </c>
      <c r="CN621" s="223" t="str">
        <f t="array" ref="CN621">IF(Y621="","",
IF(INDEX(Settings!$H:$H,MATCH(CN$1,Settings!$G:$G,0))=TRUE,
100-100*(Y621-MINIFS(Y:Y,$E:$E,$E621))/(MAXIFS(Y:Y,$E:$E,$E621)-MINIFS(Y:Y,$E:$E,$E621)),
100*(Y621-MINIFS(Y:Y,$E:$E,$E621))/(MAXIFS(Y:Y,$E:$E,$E621)-MINIFS(Y:Y,$E:$E,$E621))))</f>
        <v/>
      </c>
      <c r="CO621" s="223" t="str">
        <f t="array" ref="CO621">IF(Z621="","",
IF(INDEX(Settings!$H:$H,MATCH(CO$1,Settings!$G:$G,0))=TRUE,
100-100*(Z621-MINIFS(Z:Z,$E:$E,$E621))/(MAXIFS(Z:Z,$E:$E,$E621)-MINIFS(Z:Z,$E:$E,$E621)),
100*(Z621-MINIFS(Z:Z,$E:$E,$E621))/(MAXIFS(Z:Z,$E:$E,$E621)-MINIFS(Z:Z,$E:$E,$E621))))</f>
        <v/>
      </c>
      <c r="CP621" s="223" t="str">
        <f t="array" ref="CP621">IF(AA621="","",
IF(INDEX(Settings!$H:$H,MATCH(CP$1,Settings!$G:$G,0))=TRUE,
100-100*(AA621-MINIFS(AA:AA,$E:$E,$E621))/(MAXIFS(AA:AA,$E:$E,$E621)-MINIFS(AA:AA,$E:$E,$E621)),
100*(AA621-MINIFS(AA:AA,$E:$E,$E621))/(MAXIFS(AA:AA,$E:$E,$E621)-MINIFS(AA:AA,$E:$E,$E621))))</f>
        <v/>
      </c>
      <c r="CQ621" s="223" t="str">
        <f t="array" ref="CQ621">IF(AB621="","",
IF(INDEX(Settings!$H:$H,MATCH(CQ$1,Settings!$G:$G,0))=TRUE,
100-100*(AB621-MINIFS(AB:AB,$E:$E,$E621))/(MAXIFS(AB:AB,$E:$E,$E621)-MINIFS(AB:AB,$E:$E,$E621)),
100*(AB621-MINIFS(AB:AB,$E:$E,$E621))/(MAXIFS(AB:AB,$E:$E,$E621)-MINIFS(AB:AB,$E:$E,$E621))))</f>
        <v/>
      </c>
      <c r="CR621" s="223" t="str">
        <f t="array" ref="CR621">IF(AC621="","",
IF(INDEX(Settings!$H:$H,MATCH(CR$1,Settings!$G:$G,0))=TRUE,
100-100*(AC621-MINIFS(AC:AC,$E:$E,$E621))/(MAXIFS(AC:AC,$E:$E,$E621)-MINIFS(AC:AC,$E:$E,$E621)),
100*(AC621-MINIFS(AC:AC,$E:$E,$E621))/(MAXIFS(AC:AC,$E:$E,$E621)-MINIFS(AC:AC,$E:$E,$E621))))</f>
        <v/>
      </c>
      <c r="CS621" s="223" t="str">
        <f t="array" ref="CS621">IF(AD621="","",
IF(INDEX(Settings!$H:$H,MATCH(CS$1,Settings!$G:$G,0))=TRUE,
100-100*(AD621-MINIFS(AD:AD,$E:$E,$E621))/(MAXIFS(AD:AD,$E:$E,$E621)-MINIFS(AD:AD,$E:$E,$E621)),
100*(AD621-MINIFS(AD:AD,$E:$E,$E621))/(MAXIFS(AD:AD,$E:$E,$E621)-MINIFS(AD:AD,$E:$E,$E621))))</f>
        <v/>
      </c>
      <c r="CT621" s="223" t="str">
        <f t="array" ref="CT621">IF(AE621="","",
IF(INDEX(Settings!$H:$H,MATCH(CT$1,Settings!$G:$G,0))=TRUE,
100-100*(AE621-MINIFS(AE:AE,$E:$E,$E621))/(MAXIFS(AE:AE,$E:$E,$E621)-MINIFS(AE:AE,$E:$E,$E621)),
100*(AE621-MINIFS(AE:AE,$E:$E,$E621))/(MAXIFS(AE:AE,$E:$E,$E621)-MINIFS(AE:AE,$E:$E,$E621))))</f>
        <v/>
      </c>
      <c r="CU621" s="223" t="str">
        <f t="array" ref="CU621">IF(AF621="","",
IF(INDEX(Settings!$H:$H,MATCH(CU$1,Settings!$G:$G,0))=TRUE,
100-100*(AF621-MINIFS(AF:AF,$E:$E,$E621))/(MAXIFS(AF:AF,$E:$E,$E621)-MINIFS(AF:AF,$E:$E,$E621)),
100*(AF621-MINIFS(AF:AF,$E:$E,$E621))/(MAXIFS(AF:AF,$E:$E,$E621)-MINIFS(AF:AF,$E:$E,$E621))))</f>
        <v/>
      </c>
      <c r="CV621" s="223" t="str">
        <f t="array" ref="CV621">IF(AG621="","",
IF(INDEX(Settings!$H:$H,MATCH(CV$1,Settings!$G:$G,0))=TRUE,
100-100*(AG621-MINIFS(AG:AG,$E:$E,$E621))/(MAXIFS(AG:AG,$E:$E,$E621)-MINIFS(AG:AG,$E:$E,$E621)),
100*(AG621-MINIFS(AG:AG,$E:$E,$E621))/(MAXIFS(AG:AG,$E:$E,$E621)-MINIFS(AG:AG,$E:$E,$E621))))</f>
        <v/>
      </c>
      <c r="CW621" s="223" t="str">
        <f t="array" ref="CW621">IF(AH621="","",
IF(INDEX(Settings!$H:$H,MATCH(CW$1,Settings!$G:$G,0))=TRUE,
100-100*(AH621-MINIFS(AH:AH,$E:$E,$E621))/(MAXIFS(AH:AH,$E:$E,$E621)-MINIFS(AH:AH,$E:$E,$E621)),
100*(AH621-MINIFS(AH:AH,$E:$E,$E621))/(MAXIFS(AH:AH,$E:$E,$E621)-MINIFS(AH:AH,$E:$E,$E621))))</f>
        <v/>
      </c>
      <c r="CX621" s="223" t="str">
        <f t="array" ref="CX621">IF(AI621="","",
IF(INDEX(Settings!$H:$H,MATCH(CX$1,Settings!$G:$G,0))=TRUE,
100-100*(AI621-MINIFS(AI:AI,$E:$E,$E621))/(MAXIFS(AI:AI,$E:$E,$E621)-MINIFS(AI:AI,$E:$E,$E621)),
100*(AI621-MINIFS(AI:AI,$E:$E,$E621))/(MAXIFS(AI:AI,$E:$E,$E621)-MINIFS(AI:AI,$E:$E,$E621))))</f>
        <v/>
      </c>
      <c r="CY621" s="223" t="str">
        <f t="array" ref="CY621">IF(AJ621="","",
IF(INDEX(Settings!$H:$H,MATCH(CY$1,Settings!$G:$G,0))=TRUE,
100-100*(AJ621-MINIFS(AJ:AJ,$E:$E,$E621))/(MAXIFS(AJ:AJ,$E:$E,$E621)-MINIFS(AJ:AJ,$E:$E,$E621)),
100*(AJ621-MINIFS(AJ:AJ,$E:$E,$E621))/(MAXIFS(AJ:AJ,$E:$E,$E621)-MINIFS(AJ:AJ,$E:$E,$E621))))</f>
        <v/>
      </c>
      <c r="CZ621" s="223" t="str">
        <f t="array" ref="CZ621">IF(AK621="","",
IF(INDEX(Settings!$H:$H,MATCH(CZ$1,Settings!$G:$G,0))=TRUE,
100-100*(AK621-MINIFS(AK:AK,$E:$E,$E621))/(MAXIFS(AK:AK,$E:$E,$E621)-MINIFS(AK:AK,$E:$E,$E621)),
100*(AK621-MINIFS(AK:AK,$E:$E,$E621))/(MAXIFS(AK:AK,$E:$E,$E621)-MINIFS(AK:AK,$E:$E,$E621))))</f>
        <v/>
      </c>
      <c r="DA621" s="223" t="str">
        <f t="array" ref="DA621">IF(AL621="","",
IF(INDEX(Settings!$H:$H,MATCH(DA$1,Settings!$G:$G,0))=TRUE,
100-100*(AL621-MINIFS(AL:AL,$E:$E,$E621))/(MAXIFS(AL:AL,$E:$E,$E621)-MINIFS(AL:AL,$E:$E,$E621)),
100*(AL621-MINIFS(AL:AL,$E:$E,$E621))/(MAXIFS(AL:AL,$E:$E,$E621)-MINIFS(AL:AL,$E:$E,$E621))))</f>
        <v/>
      </c>
      <c r="DB621" s="223" t="str">
        <f t="array" ref="DB621">IF(AM621="","",
IF(INDEX(Settings!$H:$H,MATCH(DB$1,Settings!$G:$G,0))=TRUE,
100-100*(AM621-MINIFS(AM:AM,$E:$E,$E621))/(MAXIFS(AM:AM,$E:$E,$E621)-MINIFS(AM:AM,$E:$E,$E621)),
100*(AM621-MINIFS(AM:AM,$E:$E,$E621))/(MAXIFS(AM:AM,$E:$E,$E621)-MINIFS(AM:AM,$E:$E,$E621))))</f>
        <v/>
      </c>
      <c r="DC621" s="223" t="str">
        <f t="array" ref="DC621">IF(AN621="","",
IF(INDEX(Settings!$H:$H,MATCH(DC$1,Settings!$G:$G,0))=TRUE,
100-100*(AN621-MINIFS(AN:AN,$E:$E,$E621))/(MAXIFS(AN:AN,$E:$E,$E621)-MINIFS(AN:AN,$E:$E,$E621)),
100*(AN621-MINIFS(AN:AN,$E:$E,$E621))/(MAXIFS(AN:AN,$E:$E,$E621)-MINIFS(AN:AN,$E:$E,$E621))))</f>
        <v/>
      </c>
      <c r="DD621" s="223" t="str">
        <f t="array" ref="DD621">IF(AO621="","",
IF(INDEX(Settings!$H:$H,MATCH(DD$1,Settings!$G:$G,0))=TRUE,
100-100*(AO621-MINIFS(AO:AO,$E:$E,$E621))/(MAXIFS(AO:AO,$E:$E,$E621)-MINIFS(AO:AO,$E:$E,$E621)),
100*(AO621-MINIFS(AO:AO,$E:$E,$E621))/(MAXIFS(AO:AO,$E:$E,$E621)-MINIFS(AO:AO,$E:$E,$E621))))</f>
        <v/>
      </c>
      <c r="DE621" s="223" t="str">
        <f t="array" ref="DE621">IF(AP621="","",
IF(INDEX(Settings!$H:$H,MATCH(DE$1,Settings!$G:$G,0))=TRUE,
100-100*(AP621-MINIFS(AP:AP,$E:$E,$E621))/(MAXIFS(AP:AP,$E:$E,$E621)-MINIFS(AP:AP,$E:$E,$E621)),
100*(AP621-MINIFS(AP:AP,$E:$E,$E621))/(MAXIFS(AP:AP,$E:$E,$E621)-MINIFS(AP:AP,$E:$E,$E621))))</f>
        <v/>
      </c>
      <c r="DF621" s="223" t="str">
        <f t="array" ref="DF621">IF(AQ621="","",
IF(INDEX(Settings!$H:$H,MATCH(DF$1,Settings!$G:$G,0))=TRUE,
100-100*(AQ621-MINIFS(AQ:AQ,$E:$E,$E621))/(MAXIFS(AQ:AQ,$E:$E,$E621)-MINIFS(AQ:AQ,$E:$E,$E621)),
100*(AQ621-MINIFS(AQ:AQ,$E:$E,$E621))/(MAXIFS(AQ:AQ,$E:$E,$E621)-MINIFS(AQ:AQ,$E:$E,$E621))))</f>
        <v/>
      </c>
      <c r="DG621" s="223" t="str">
        <f t="array" ref="DG621">IF(AR621="","",
IF(INDEX(Settings!$H:$H,MATCH(DG$1,Settings!$G:$G,0))=TRUE,
100-100*(AR621-MINIFS(AR:AR,$E:$E,$E621))/(MAXIFS(AR:AR,$E:$E,$E621)-MINIFS(AR:AR,$E:$E,$E621)),
100*(AR621-MINIFS(AR:AR,$E:$E,$E621))/(MAXIFS(AR:AR,$E:$E,$E621)-MINIFS(AR:AR,$E:$E,$E621))))</f>
        <v/>
      </c>
      <c r="DH621" s="223" t="str">
        <f t="array" ref="DH621">IF(AS621="","",
IF(INDEX(Settings!$H:$H,MATCH(DH$1,Settings!$G:$G,0))=TRUE,
100-100*(AS621-MINIFS(AS:AS,$E:$E,$E621))/(MAXIFS(AS:AS,$E:$E,$E621)-MINIFS(AS:AS,$E:$E,$E621)),
100*(AS621-MINIFS(AS:AS,$E:$E,$E621))/(MAXIFS(AS:AS,$E:$E,$E621)-MINIFS(AS:AS,$E:$E,$E621))))</f>
        <v/>
      </c>
      <c r="DI621" s="223" t="str">
        <f t="array" ref="DI621">IF(AT621="","",
IF(INDEX(Settings!$H:$H,MATCH(DI$1,Settings!$G:$G,0))=TRUE,
100-100*(AT621-MINIFS(AT:AT,$E:$E,$E621))/(MAXIFS(AT:AT,$E:$E,$E621)-MINIFS(AT:AT,$E:$E,$E621)),
100*(AT621-MINIFS(AT:AT,$E:$E,$E621))/(MAXIFS(AT:AT,$E:$E,$E621)-MINIFS(AT:AT,$E:$E,$E621))))</f>
        <v/>
      </c>
      <c r="DJ621" s="223" t="str">
        <f t="array" ref="DJ621">IF(AU621="","",
IF(INDEX(Settings!$H:$H,MATCH(DJ$1,Settings!$G:$G,0))=TRUE,
100-100*(AU621-MINIFS(AU:AU,$E:$E,$E621))/(MAXIFS(AU:AU,$E:$E,$E621)-MINIFS(AU:AU,$E:$E,$E621)),
100*(AU621-MINIFS(AU:AU,$E:$E,$E621))/(MAXIFS(AU:AU,$E:$E,$E621)-MINIFS(AU:AU,$E:$E,$E621))))</f>
        <v/>
      </c>
      <c r="DK621" s="223" t="str">
        <f t="array" ref="DK621">IF(AV621="","",
IF(INDEX(Settings!$H:$H,MATCH(DK$1,Settings!$G:$G,0))=TRUE,
100-100*(AV621-MINIFS(AV:AV,$E:$E,$E621))/(MAXIFS(AV:AV,$E:$E,$E621)-MINIFS(AV:AV,$E:$E,$E621)),
100*(AV621-MINIFS(AV:AV,$E:$E,$E621))/(MAXIFS(AV:AV,$E:$E,$E621)-MINIFS(AV:AV,$E:$E,$E621))))</f>
        <v/>
      </c>
      <c r="DL621" s="223" t="str">
        <f t="array" ref="DL621">IF(AW621="","",
IF(INDEX(Settings!$H:$H,MATCH(DL$1,Settings!$G:$G,0))=TRUE,
100-100*(AW621-MINIFS(AW:AW,$E:$E,$E621))/(MAXIFS(AW:AW,$E:$E,$E621)-MINIFS(AW:AW,$E:$E,$E621)),
100*(AW621-MINIFS(AW:AW,$E:$E,$E621))/(MAXIFS(AW:AW,$E:$E,$E621)-MINIFS(AW:AW,$E:$E,$E621))))</f>
        <v/>
      </c>
      <c r="DM621" s="223" t="str">
        <f t="array" ref="DM621">IF(AX621="","",
IF(INDEX(Settings!$H:$H,MATCH(DM$1,Settings!$G:$G,0))=TRUE,
100-100*(AX621-MINIFS(AX:AX,$E:$E,$E621))/(MAXIFS(AX:AX,$E:$E,$E621)-MINIFS(AX:AX,$E:$E,$E621)),
100*(AX621-MINIFS(AX:AX,$E:$E,$E621))/(MAXIFS(AX:AX,$E:$E,$E621)-MINIFS(AX:AX,$E:$E,$E621))))</f>
        <v/>
      </c>
      <c r="DN621" s="223" t="str">
        <f t="array" ref="DN621">IF(AY621="","",
IF(INDEX(Settings!$H:$H,MATCH(DN$1,Settings!$G:$G,0))=TRUE,
100-100*(AY621-MINIFS(AY:AY,$E:$E,$E621))/(MAXIFS(AY:AY,$E:$E,$E621)-MINIFS(AY:AY,$E:$E,$E621)),
100*(AY621-MINIFS(AY:AY,$E:$E,$E621))/(MAXIFS(AY:AY,$E:$E,$E621)-MINIFS(AY:AY,$E:$E,$E621))))</f>
        <v/>
      </c>
      <c r="DO621" s="223" t="str">
        <f t="array" ref="DO621">IF(AZ621="","",
IF(INDEX(Settings!$H:$H,MATCH(DO$1,Settings!$G:$G,0))=TRUE,
100-100*(AZ621-MINIFS(AZ:AZ,$E:$E,$E621))/(MAXIFS(AZ:AZ,$E:$E,$E621)-MINIFS(AZ:AZ,$E:$E,$E621)),
100*(AZ621-MINIFS(AZ:AZ,$E:$E,$E621))/(MAXIFS(AZ:AZ,$E:$E,$E621)-MINIFS(AZ:AZ,$E:$E,$E621))))</f>
        <v/>
      </c>
      <c r="DP621" s="223" t="str">
        <f t="array" ref="DP621">IF(BA621="","",
IF(INDEX(Settings!$H:$H,MATCH(DP$1,Settings!$G:$G,0))=TRUE,
100-100*(BA621-MINIFS(BA:BA,$E:$E,$E621))/(MAXIFS(BA:BA,$E:$E,$E621)-MINIFS(BA:BA,$E:$E,$E621)),
100*(BA621-MINIFS(BA:BA,$E:$E,$E621))/(MAXIFS(BA:BA,$E:$E,$E621)-MINIFS(BA:BA,$E:$E,$E621))))</f>
        <v/>
      </c>
      <c r="DQ621" s="223" t="str">
        <f t="array" ref="DQ621">IF(BB621="","",
IF(INDEX(Settings!$H:$H,MATCH(DQ$1,Settings!$G:$G,0))=TRUE,
100-100*(BB621-MINIFS(BB:BB,$E:$E,$E621))/(MAXIFS(BB:BB,$E:$E,$E621)-MINIFS(BB:BB,$E:$E,$E621)),
100*(BB621-MINIFS(BB:BB,$E:$E,$E621))/(MAXIFS(BB:BB,$E:$E,$E621)-MINIFS(BB:BB,$E:$E,$E621))))</f>
        <v/>
      </c>
      <c r="DR621" s="223" t="str">
        <f t="array" ref="DR621">IF(BC621="","",
IF(INDEX(Settings!$H:$H,MATCH(DR$1,Settings!$G:$G,0))=TRUE,
100-100*(BC621-MINIFS(BC:BC,$E:$E,$E621))/(MAXIFS(BC:BC,$E:$E,$E621)-MINIFS(BC:BC,$E:$E,$E621)),
100*(BC621-MINIFS(BC:BC,$E:$E,$E621))/(MAXIFS(BC:BC,$E:$E,$E621)-MINIFS(BC:BC,$E:$E,$E621))))</f>
        <v/>
      </c>
      <c r="DS621" s="223" t="str">
        <f t="array" ref="DS621">IF(BD621="","",
IF(INDEX(Settings!$H:$H,MATCH(DS$1,Settings!$G:$G,0))=TRUE,
100-100*(BD621-MINIFS(BD:BD,$E:$E,$E621))/(MAXIFS(BD:BD,$E:$E,$E621)-MINIFS(BD:BD,$E:$E,$E621)),
100*(BD621-MINIFS(BD:BD,$E:$E,$E621))/(MAXIFS(BD:BD,$E:$E,$E621)-MINIFS(BD:BD,$E:$E,$E621))))</f>
        <v/>
      </c>
      <c r="DT621" s="223" t="str">
        <f t="array" ref="DT621">IF(BE621="","",
IF(INDEX(Settings!$H:$H,MATCH(DT$1,Settings!$G:$G,0))=TRUE,
100-100*(BE621-MINIFS(BE:BE,$E:$E,$E621))/(MAXIFS(BE:BE,$E:$E,$E621)-MINIFS(BE:BE,$E:$E,$E621)),
100*(BE621-MINIFS(BE:BE,$E:$E,$E621))/(MAXIFS(BE:BE,$E:$E,$E621)-MINIFS(BE:BE,$E:$E,$E621))))</f>
        <v/>
      </c>
      <c r="DU621" s="223" t="str">
        <f t="array" ref="DU621">IF(BF621="","",
IF(INDEX(Settings!$H:$H,MATCH(DU$1,Settings!$G:$G,0))=TRUE,
100-100*(BF621-MINIFS(BF:BF,$E:$E,$E621))/(MAXIFS(BF:BF,$E:$E,$E621)-MINIFS(BF:BF,$E:$E,$E621)),
100*(BF621-MINIFS(BF:BF,$E:$E,$E621))/(MAXIFS(BF:BF,$E:$E,$E621)-MINIFS(BF:BF,$E:$E,$E621))))</f>
        <v/>
      </c>
      <c r="DV621" s="223" t="str">
        <f t="array" ref="DV621">IF(BG621="","",
IF(INDEX(Settings!$H:$H,MATCH(DV$1,Settings!$G:$G,0))=TRUE,
100-100*(BG621-MINIFS(BG:BG,$E:$E,$E621))/(MAXIFS(BG:BG,$E:$E,$E621)-MINIFS(BG:BG,$E:$E,$E621)),
100*(BG621-MINIFS(BG:BG,$E:$E,$E621))/(MAXIFS(BG:BG,$E:$E,$E621)-MINIFS(BG:BG,$E:$E,$E621))))</f>
        <v/>
      </c>
      <c r="DW621" s="223" t="str">
        <f t="array" ref="DW621">IF(BH621="","",
IF(INDEX(Settings!$H:$H,MATCH(DW$1,Settings!$G:$G,0))=TRUE,
100-100*(BH621-MINIFS(BH:BH,$E:$E,$E621))/(MAXIFS(BH:BH,$E:$E,$E621)-MINIFS(BH:BH,$E:$E,$E621)),
100*(BH621-MINIFS(BH:BH,$E:$E,$E621))/(MAXIFS(BH:BH,$E:$E,$E621)-MINIFS(BH:BH,$E:$E,$E621))))</f>
        <v/>
      </c>
      <c r="DX621" s="223" t="str">
        <f t="array" ref="DX621">IF(BI621="","",
IF(INDEX(Settings!$H:$H,MATCH(DX$1,Settings!$G:$G,0))=TRUE,
100-100*(BI621-MINIFS(BI:BI,$E:$E,$E621))/(MAXIFS(BI:BI,$E:$E,$E621)-MINIFS(BI:BI,$E:$E,$E621)),
100*(BI621-MINIFS(BI:BI,$E:$E,$E621))/(MAXIFS(BI:BI,$E:$E,$E621)-MINIFS(BI:BI,$E:$E,$E621))))</f>
        <v/>
      </c>
      <c r="DY621" s="223" t="str">
        <f t="array" ref="DY621">IF(BJ621="","",
IF(INDEX(Settings!$H:$H,MATCH(DY$1,Settings!$G:$G,0))=TRUE,
100-100*(BJ621-MINIFS(BJ:BJ,$E:$E,$E621))/(MAXIFS(BJ:BJ,$E:$E,$E621)-MINIFS(BJ:BJ,$E:$E,$E621)),
100*(BJ621-MINIFS(BJ:BJ,$E:$E,$E621))/(MAXIFS(BJ:BJ,$E:$E,$E621)-MINIFS(BJ:BJ,$E:$E,$E621))))</f>
        <v/>
      </c>
      <c r="DZ621" s="225"/>
      <c r="EA621" s="225"/>
      <c r="EB621" s="225" t="str">
        <f t="shared" si="8"/>
        <v/>
      </c>
      <c r="EC621" s="225" t="str">
        <f t="shared" si="9"/>
        <v/>
      </c>
      <c r="ED621" s="225" t="str">
        <f t="shared" si="10"/>
        <v/>
      </c>
      <c r="EE621" s="225" t="str">
        <f t="shared" si="11"/>
        <v/>
      </c>
      <c r="EF621" s="225" t="str">
        <f t="shared" si="12"/>
        <v/>
      </c>
      <c r="EG621" s="225" t="str">
        <f t="shared" si="13"/>
        <v/>
      </c>
      <c r="EH621" s="225"/>
      <c r="EI621" s="225"/>
      <c r="EJ621" s="225"/>
      <c r="EK621" s="225"/>
      <c r="EL621" s="225"/>
      <c r="EM621" s="225"/>
    </row>
    <row r="622">
      <c r="A622" s="231"/>
      <c r="B622" s="231"/>
      <c r="C622" s="231"/>
      <c r="D622" s="231" t="str">
        <f t="array" ref="D622">IFERROR(INDEX(Profiles!$B:$B,MATCH($A622,Profiles!$A:$A,0)),"")</f>
        <v/>
      </c>
      <c r="E622" s="231"/>
      <c r="F622" s="231"/>
      <c r="G622" s="231"/>
      <c r="H622" s="231"/>
      <c r="I622" s="231" t="str">
        <f>IF(A622="","",IF(Settings!$N$3="DATE",F622&amp;": "&amp;TEXT(B622,"M/DD/YY"),F622&amp;": "&amp;H622))</f>
        <v/>
      </c>
      <c r="J622" s="231"/>
      <c r="K622" s="231"/>
      <c r="L622" s="231"/>
      <c r="M622" s="232" t="str">
        <f t="shared" si="14"/>
        <v/>
      </c>
      <c r="N622" s="231"/>
      <c r="O622" s="231"/>
      <c r="P622" s="231"/>
      <c r="Q622" s="231"/>
      <c r="R622" s="231"/>
      <c r="S622" s="230" t="str">
        <f>IFERROR(VLOOKUP(AF622, 'YOYO IR Scores'!A:C, 3, FALSE), "")
</f>
        <v/>
      </c>
      <c r="T622" s="231"/>
      <c r="U622" s="231"/>
      <c r="V622" s="231"/>
      <c r="W622" s="231"/>
      <c r="X622" s="233" t="str">
        <f t="shared" si="4"/>
        <v/>
      </c>
      <c r="Y622" s="234" t="str">
        <f t="shared" si="5"/>
        <v/>
      </c>
      <c r="Z622" s="234" t="str">
        <f t="shared" si="6"/>
        <v/>
      </c>
      <c r="AA622" s="233" t="str">
        <f t="shared" si="7"/>
        <v/>
      </c>
      <c r="AB622" s="232"/>
      <c r="AC622" s="232"/>
      <c r="AD622" s="232"/>
      <c r="AE622" s="232" t="str">
        <f>IFERROR(VLOOKUP(AF622, 'YOYO IR Scores'!A:C, 2, FALSE), "")</f>
        <v/>
      </c>
      <c r="AF622" s="232"/>
      <c r="AG622" s="23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c r="BD622" s="232"/>
      <c r="BE622" s="232"/>
      <c r="BF622" s="232"/>
      <c r="BG622" s="232"/>
      <c r="BH622" s="232"/>
      <c r="BI622" s="232"/>
      <c r="BJ622" s="232"/>
      <c r="BK622" s="232" t="str">
        <f t="array" ref="BK622">IF(J622="","",
IF(INDEX(Settings!$H:$H,MATCH(BY$1,Settings!$G:$G,0))=TRUE,
100-100*(J622-MIN(J:J))/(MAX(J:J)-MIN(J:J)),
100*(J622-MIN(J:J))/(MAX(J:J)-MIN(J:J))))</f>
        <v/>
      </c>
      <c r="BL622" s="232" t="str">
        <f t="array" ref="BL622">IF(J622="","",
IF(INDEX(Settings!$H:$H,MATCH(BY$1,Settings!$G:$G,0))=TRUE,
100-100*(J622-MINIFS(J:J,$E:$E,$E622))/(MAXIFS(J:J,$E:$E,$E622)-MINIFS(J:J,$E:$E,$E622)),
100*(J622-MINIFS(J:J,$E:$E,$E622))/(MAXIFS(J:J,$E:$E,$E622)-MINIFS(J:J,$E:$E,$E622))))</f>
        <v/>
      </c>
      <c r="BM622" s="232" t="str">
        <f t="array" ref="BM622">IF(J622="","",
IF(INDEX(Settings!$H:$H,MATCH(BY$1,Settings!$G:$G,0))=TRUE,
100-100*(J622-MINIFS(J:J,$E:$E,$E622,$I:$I,$I622))/(MAXIFS(J:J,$E:$E,$E622,$I:$I,$I622)-MINIFS(J:J,$E:$E,$E622,$I:$I,$I622)),
100*(J622-MINIFS(J:J,$E:$E,$E622,$I:$I,$I622))/(MAXIFS(J:J,$E:$E,$E622,$I:$I,$I622)-MINIFS(J:J,$E:$E,$E622,$I:$I,$I622))))</f>
        <v/>
      </c>
      <c r="BN622" s="231" t="str">
        <f t="array" ref="BN622">IF(J622="","",
IF(INDEX(Settings!$H:$H,MATCH(BY$1,Settings!$G:$G,0))=TRUE,
100-100*PERCENTRANK(J:J,J622),
100*PERCENTRANK(J:J,J622)))</f>
        <v/>
      </c>
      <c r="BO622" s="231" t="str">
        <f>IFERROR(__xludf.DUMMYFUNCTION("IF(J622="""","""",
IF(INDEX(Settings!$H:$H,MATCH(BY$1,Settings!$G:$G,0))=TRUE,
100-100*PERCENTRANK(FILTER(J:J,$E:$E=$E622),J622),
100*PERCENTRANK(FILTER(J:J,$E:$E=$E622),J622)))"),"")</f>
        <v/>
      </c>
      <c r="BP622" s="231" t="str">
        <f>IFERROR(__xludf.DUMMYFUNCTION("IF(J622="""","""",
IF(INDEX(Settings!$H:$H,MATCH(BY$1,Settings!$G:$G,0))=TRUE,
100-100*PERCENTRANK(FILTER(J:J,$E:$E=$E622,$I:$I=$I622),J622),
100*PERCENTRANK(FILTER(J:J,$E:$E=$E622,$I:$I=$I622),J622)))"),"")</f>
        <v/>
      </c>
      <c r="BQ622" s="233" t="str">
        <f t="array" ref="BQ622">IF(J622="","",
IF(INDEX(Settings!$H:$H,MATCH(BY$1,Settings!$G:$G,0))=TRUE,
-1*(J622-AVERAGE(J:J))/STDEV(J:J),
(J622-AVERAGE(J:J))/STDEV(J:J)))</f>
        <v/>
      </c>
      <c r="BR622" s="233" t="str">
        <f>IFERROR(__xludf.DUMMYFUNCTION("IF(J622="""","""",
IF(INDEX(Settings!$H:$H,MATCH(BY$1,Settings!$G:$G,0))=TRUE,
-1*(J622-AVERAGEIFS(J:J,$E:$E,$E622))/STDEV(FILTER(J:J,$E:$E=$E622)),
(J622-AVERAGEIFS(J:J,$E:$E,$E622))/STDEV(FILTER(J:J,$E:$E=$E622))))"),"")</f>
        <v/>
      </c>
      <c r="BS622" s="233"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1"/>
      <c r="BX622" s="231"/>
      <c r="BY622" s="232" t="str">
        <f t="array" ref="BY622">IF(J622="","",
IF(INDEX(Settings!$H:$H,MATCH(BY$1,Settings!$G:$G,0))=TRUE,
100-100*(J622-MINIFS(J:J,$E:$E,$E622))/(MAXIFS(J:J,$E:$E,$E622)-MINIFS(J:J,$E:$E,$E622)),
100*(J622-MINIFS(J:J,$E:$E,$E622))/(MAXIFS(J:J,$E:$E,$E622)-MINIFS(J:J,$E:$E,$E622))))</f>
        <v/>
      </c>
      <c r="BZ622" s="232" t="str">
        <f t="array" ref="BZ622">IF(K622="","",
IF(INDEX(Settings!$H:$H,MATCH(BZ$1,Settings!$G:$G,0))=TRUE,
100-100*(K622-MINIFS(K:K,$E:$E,$E622))/(MAXIFS(K:K,$E:$E,$E622)-MINIFS(K:K,$E:$E,$E622)),
100*(K622-MINIFS(K:K,$E:$E,$E622))/(MAXIFS(K:K,$E:$E,$E622)-MINIFS(K:K,$E:$E,$E622))))</f>
        <v/>
      </c>
      <c r="CA622" s="232" t="str">
        <f t="array" ref="CA622">IF(L622="","",
IF(INDEX(Settings!$H:$H,MATCH(CA$1,Settings!$G:$G,0))=TRUE,
100-100*(L622-MINIFS(L:L,$E:$E,$E622))/(MAXIFS(L:L,$E:$E,$E622)-MINIFS(L:L,$E:$E,$E622)),
100*(L622-MINIFS(L:L,$E:$E,$E622))/(MAXIFS(L:L,$E:$E,$E622)-MINIFS(L:L,$E:$E,$E622))))</f>
        <v/>
      </c>
      <c r="CB622" s="232" t="str">
        <f t="array" ref="CB622">IF(M622="","",
IF(INDEX(Settings!$H:$H,MATCH(CB$1,Settings!$G:$G,0))=TRUE,
100-100*(M622-MINIFS(M:M,$E:$E,$E622))/(MAXIFS(M:M,$E:$E,$E622)-MINIFS(M:M,$E:$E,$E622)),
100*(M622-MINIFS(M:M,$E:$E,$E622))/(MAXIFS(M:M,$E:$E,$E622)-MINIFS(M:M,$E:$E,$E622))))</f>
        <v/>
      </c>
      <c r="CC622" s="232" t="str">
        <f t="array" ref="CC622">IF(N622="","",
IF(INDEX(Settings!$H:$H,MATCH(CC$1,Settings!$G:$G,0))=TRUE,
100-100*(N622-MINIFS(N:N,$E:$E,$E622))/(MAXIFS(N:N,$E:$E,$E622)-MINIFS(N:N,$E:$E,$E622)),
100*(N622-MINIFS(N:N,$E:$E,$E622))/(MAXIFS(N:N,$E:$E,$E622)-MINIFS(N:N,$E:$E,$E622))))</f>
        <v/>
      </c>
      <c r="CD622" s="232" t="str">
        <f t="array" ref="CD622">IF(O622="","",
IF(INDEX(Settings!$H:$H,MATCH(CD$1,Settings!$G:$G,0))=TRUE,
100-100*(O622-MINIFS(O:O,$E:$E,$E622))/(MAXIFS(O:O,$E:$E,$E622)-MINIFS(O:O,$E:$E,$E622)),
100*(O622-MINIFS(O:O,$E:$E,$E622))/(MAXIFS(O:O,$E:$E,$E622)-MINIFS(O:O,$E:$E,$E622))))</f>
        <v/>
      </c>
      <c r="CE622" s="232" t="str">
        <f t="array" ref="CE622">IF(P622="","",
IF(INDEX(Settings!$H:$H,MATCH(CE$1,Settings!$G:$G,0))=TRUE,
100-100*(P622-MINIFS(P:P,$E:$E,$E622))/(MAXIFS(P:P,$E:$E,$E622)-MINIFS(P:P,$E:$E,$E622)),
100*(P622-MINIFS(P:P,$E:$E,$E622))/(MAXIFS(P:P,$E:$E,$E622)-MINIFS(P:P,$E:$E,$E622))))</f>
        <v/>
      </c>
      <c r="CF622" s="232" t="str">
        <f t="array" ref="CF622">IF(Q622="","",
IF(INDEX(Settings!$H:$H,MATCH(CF$1,Settings!$G:$G,0))=TRUE,
100-100*(Q622-MINIFS(Q:Q,$E:$E,$E622))/(MAXIFS(Q:Q,$E:$E,$E622)-MINIFS(Q:Q,$E:$E,$E622)),
100*(Q622-MINIFS(Q:Q,$E:$E,$E622))/(MAXIFS(Q:Q,$E:$E,$E622)-MINIFS(Q:Q,$E:$E,$E622))))</f>
        <v/>
      </c>
      <c r="CG622" s="232" t="str">
        <f t="array" ref="CG622">IF(R622="","",
IF(INDEX(Settings!$H:$H,MATCH(CG$1,Settings!$G:$G,0))=TRUE,
100-100*(R622-MINIFS(R:R,$E:$E,$E622))/(MAXIFS(R:R,$E:$E,$E622)-MINIFS(R:R,$E:$E,$E622)),
100*(R622-MINIFS(R:R,$E:$E,$E622))/(MAXIFS(R:R,$E:$E,$E622)-MINIFS(R:R,$E:$E,$E622))))</f>
        <v/>
      </c>
      <c r="CH622" s="232" t="str">
        <f t="array" ref="CH622">IF(S622="","",
IF(INDEX(Settings!$H:$H,MATCH(CH$1,Settings!$G:$G,0))=TRUE,
100-100*(S622-MINIFS(S:S,$E:$E,$E622))/(MAXIFS(S:S,$E:$E,$E622)-MINIFS(S:S,$E:$E,$E622)),
100*(S622-MINIFS(S:S,$E:$E,$E622))/(MAXIFS(S:S,$E:$E,$E622)-MINIFS(S:S,$E:$E,$E622))))</f>
        <v/>
      </c>
      <c r="CI622" s="232" t="str">
        <f t="array" ref="CI622">IF(T622="","",
IF(INDEX(Settings!$H:$H,MATCH(CI$1,Settings!$G:$G,0))=TRUE,
100-100*(T622-MINIFS(T:T,$E:$E,$E622))/(MAXIFS(T:T,$E:$E,$E622)-MINIFS(T:T,$E:$E,$E622)),
100*(T622-MINIFS(T:T,$E:$E,$E622))/(MAXIFS(T:T,$E:$E,$E622)-MINIFS(T:T,$E:$E,$E622))))</f>
        <v/>
      </c>
      <c r="CJ622" s="232" t="str">
        <f t="array" ref="CJ622">IF(U622="","",
IF(INDEX(Settings!$H:$H,MATCH(CJ$1,Settings!$G:$G,0))=TRUE,
100-100*(U622-MINIFS(U:U,$E:$E,$E622))/(MAXIFS(U:U,$E:$E,$E622)-MINIFS(U:U,$E:$E,$E622)),
100*(U622-MINIFS(U:U,$E:$E,$E622))/(MAXIFS(U:U,$E:$E,$E622)-MINIFS(U:U,$E:$E,$E622))))</f>
        <v/>
      </c>
      <c r="CK622" s="232" t="str">
        <f t="array" ref="CK622">IF(V622="","",
IF(INDEX(Settings!$H:$H,MATCH(CK$1,Settings!$G:$G,0))=TRUE,
100-100*(V622-MINIFS(V:V,$E:$E,$E622))/(MAXIFS(V:V,$E:$E,$E622)-MINIFS(V:V,$E:$E,$E622)),
100*(V622-MINIFS(V:V,$E:$E,$E622))/(MAXIFS(V:V,$E:$E,$E622)-MINIFS(V:V,$E:$E,$E622))))</f>
        <v/>
      </c>
      <c r="CL622" s="232" t="str">
        <f t="array" ref="CL622">IF(W622="","",
IF(INDEX(Settings!$H:$H,MATCH(CL$1,Settings!$G:$G,0))=TRUE,
100-100*(W622-MINIFS(W:W,$E:$E,$E622))/(MAXIFS(W:W,$E:$E,$E622)-MINIFS(W:W,$E:$E,$E622)),
100*(W622-MINIFS(W:W,$E:$E,$E622))/(MAXIFS(W:W,$E:$E,$E622)-MINIFS(W:W,$E:$E,$E622))))</f>
        <v/>
      </c>
      <c r="CM622" s="232" t="str">
        <f t="array" ref="CM622">IF(X622="","",
IF(INDEX(Settings!$H:$H,MATCH(CM$1,Settings!$G:$G,0))=TRUE,
100-100*(X622-MINIFS(X:X,$E:$E,$E622))/(MAXIFS(X:X,$E:$E,$E622)-MINIFS(X:X,$E:$E,$E622)),
100*(X622-MINIFS(X:X,$E:$E,$E622))/(MAXIFS(X:X,$E:$E,$E622)-MINIFS(X:X,$E:$E,$E622))))</f>
        <v/>
      </c>
      <c r="CN622" s="232" t="str">
        <f t="array" ref="CN622">IF(Y622="","",
IF(INDEX(Settings!$H:$H,MATCH(CN$1,Settings!$G:$G,0))=TRUE,
100-100*(Y622-MINIFS(Y:Y,$E:$E,$E622))/(MAXIFS(Y:Y,$E:$E,$E622)-MINIFS(Y:Y,$E:$E,$E622)),
100*(Y622-MINIFS(Y:Y,$E:$E,$E622))/(MAXIFS(Y:Y,$E:$E,$E622)-MINIFS(Y:Y,$E:$E,$E622))))</f>
        <v/>
      </c>
      <c r="CO622" s="232" t="str">
        <f t="array" ref="CO622">IF(Z622="","",
IF(INDEX(Settings!$H:$H,MATCH(CO$1,Settings!$G:$G,0))=TRUE,
100-100*(Z622-MINIFS(Z:Z,$E:$E,$E622))/(MAXIFS(Z:Z,$E:$E,$E622)-MINIFS(Z:Z,$E:$E,$E622)),
100*(Z622-MINIFS(Z:Z,$E:$E,$E622))/(MAXIFS(Z:Z,$E:$E,$E622)-MINIFS(Z:Z,$E:$E,$E622))))</f>
        <v/>
      </c>
      <c r="CP622" s="232" t="str">
        <f t="array" ref="CP622">IF(AA622="","",
IF(INDEX(Settings!$H:$H,MATCH(CP$1,Settings!$G:$G,0))=TRUE,
100-100*(AA622-MINIFS(AA:AA,$E:$E,$E622))/(MAXIFS(AA:AA,$E:$E,$E622)-MINIFS(AA:AA,$E:$E,$E622)),
100*(AA622-MINIFS(AA:AA,$E:$E,$E622))/(MAXIFS(AA:AA,$E:$E,$E622)-MINIFS(AA:AA,$E:$E,$E622))))</f>
        <v/>
      </c>
      <c r="CQ622" s="232" t="str">
        <f t="array" ref="CQ622">IF(AB622="","",
IF(INDEX(Settings!$H:$H,MATCH(CQ$1,Settings!$G:$G,0))=TRUE,
100-100*(AB622-MINIFS(AB:AB,$E:$E,$E622))/(MAXIFS(AB:AB,$E:$E,$E622)-MINIFS(AB:AB,$E:$E,$E622)),
100*(AB622-MINIFS(AB:AB,$E:$E,$E622))/(MAXIFS(AB:AB,$E:$E,$E622)-MINIFS(AB:AB,$E:$E,$E622))))</f>
        <v/>
      </c>
      <c r="CR622" s="232" t="str">
        <f t="array" ref="CR622">IF(AC622="","",
IF(INDEX(Settings!$H:$H,MATCH(CR$1,Settings!$G:$G,0))=TRUE,
100-100*(AC622-MINIFS(AC:AC,$E:$E,$E622))/(MAXIFS(AC:AC,$E:$E,$E622)-MINIFS(AC:AC,$E:$E,$E622)),
100*(AC622-MINIFS(AC:AC,$E:$E,$E622))/(MAXIFS(AC:AC,$E:$E,$E622)-MINIFS(AC:AC,$E:$E,$E622))))</f>
        <v/>
      </c>
      <c r="CS622" s="232" t="str">
        <f t="array" ref="CS622">IF(AD622="","",
IF(INDEX(Settings!$H:$H,MATCH(CS$1,Settings!$G:$G,0))=TRUE,
100-100*(AD622-MINIFS(AD:AD,$E:$E,$E622))/(MAXIFS(AD:AD,$E:$E,$E622)-MINIFS(AD:AD,$E:$E,$E622)),
100*(AD622-MINIFS(AD:AD,$E:$E,$E622))/(MAXIFS(AD:AD,$E:$E,$E622)-MINIFS(AD:AD,$E:$E,$E622))))</f>
        <v/>
      </c>
      <c r="CT622" s="232" t="str">
        <f t="array" ref="CT622">IF(AE622="","",
IF(INDEX(Settings!$H:$H,MATCH(CT$1,Settings!$G:$G,0))=TRUE,
100-100*(AE622-MINIFS(AE:AE,$E:$E,$E622))/(MAXIFS(AE:AE,$E:$E,$E622)-MINIFS(AE:AE,$E:$E,$E622)),
100*(AE622-MINIFS(AE:AE,$E:$E,$E622))/(MAXIFS(AE:AE,$E:$E,$E622)-MINIFS(AE:AE,$E:$E,$E622))))</f>
        <v/>
      </c>
      <c r="CU622" s="232" t="str">
        <f t="array" ref="CU622">IF(AF622="","",
IF(INDEX(Settings!$H:$H,MATCH(CU$1,Settings!$G:$G,0))=TRUE,
100-100*(AF622-MINIFS(AF:AF,$E:$E,$E622))/(MAXIFS(AF:AF,$E:$E,$E622)-MINIFS(AF:AF,$E:$E,$E622)),
100*(AF622-MINIFS(AF:AF,$E:$E,$E622))/(MAXIFS(AF:AF,$E:$E,$E622)-MINIFS(AF:AF,$E:$E,$E622))))</f>
        <v/>
      </c>
      <c r="CV622" s="232" t="str">
        <f t="array" ref="CV622">IF(AG622="","",
IF(INDEX(Settings!$H:$H,MATCH(CV$1,Settings!$G:$G,0))=TRUE,
100-100*(AG622-MINIFS(AG:AG,$E:$E,$E622))/(MAXIFS(AG:AG,$E:$E,$E622)-MINIFS(AG:AG,$E:$E,$E622)),
100*(AG622-MINIFS(AG:AG,$E:$E,$E622))/(MAXIFS(AG:AG,$E:$E,$E622)-MINIFS(AG:AG,$E:$E,$E622))))</f>
        <v/>
      </c>
      <c r="CW622" s="232" t="str">
        <f t="array" ref="CW622">IF(AH622="","",
IF(INDEX(Settings!$H:$H,MATCH(CW$1,Settings!$G:$G,0))=TRUE,
100-100*(AH622-MINIFS(AH:AH,$E:$E,$E622))/(MAXIFS(AH:AH,$E:$E,$E622)-MINIFS(AH:AH,$E:$E,$E622)),
100*(AH622-MINIFS(AH:AH,$E:$E,$E622))/(MAXIFS(AH:AH,$E:$E,$E622)-MINIFS(AH:AH,$E:$E,$E622))))</f>
        <v/>
      </c>
      <c r="CX622" s="232" t="str">
        <f t="array" ref="CX622">IF(AI622="","",
IF(INDEX(Settings!$H:$H,MATCH(CX$1,Settings!$G:$G,0))=TRUE,
100-100*(AI622-MINIFS(AI:AI,$E:$E,$E622))/(MAXIFS(AI:AI,$E:$E,$E622)-MINIFS(AI:AI,$E:$E,$E622)),
100*(AI622-MINIFS(AI:AI,$E:$E,$E622))/(MAXIFS(AI:AI,$E:$E,$E622)-MINIFS(AI:AI,$E:$E,$E622))))</f>
        <v/>
      </c>
      <c r="CY622" s="232" t="str">
        <f t="array" ref="CY622">IF(AJ622="","",
IF(INDEX(Settings!$H:$H,MATCH(CY$1,Settings!$G:$G,0))=TRUE,
100-100*(AJ622-MINIFS(AJ:AJ,$E:$E,$E622))/(MAXIFS(AJ:AJ,$E:$E,$E622)-MINIFS(AJ:AJ,$E:$E,$E622)),
100*(AJ622-MINIFS(AJ:AJ,$E:$E,$E622))/(MAXIFS(AJ:AJ,$E:$E,$E622)-MINIFS(AJ:AJ,$E:$E,$E622))))</f>
        <v/>
      </c>
      <c r="CZ622" s="232" t="str">
        <f t="array" ref="CZ622">IF(AK622="","",
IF(INDEX(Settings!$H:$H,MATCH(CZ$1,Settings!$G:$G,0))=TRUE,
100-100*(AK622-MINIFS(AK:AK,$E:$E,$E622))/(MAXIFS(AK:AK,$E:$E,$E622)-MINIFS(AK:AK,$E:$E,$E622)),
100*(AK622-MINIFS(AK:AK,$E:$E,$E622))/(MAXIFS(AK:AK,$E:$E,$E622)-MINIFS(AK:AK,$E:$E,$E622))))</f>
        <v/>
      </c>
      <c r="DA622" s="232" t="str">
        <f t="array" ref="DA622">IF(AL622="","",
IF(INDEX(Settings!$H:$H,MATCH(DA$1,Settings!$G:$G,0))=TRUE,
100-100*(AL622-MINIFS(AL:AL,$E:$E,$E622))/(MAXIFS(AL:AL,$E:$E,$E622)-MINIFS(AL:AL,$E:$E,$E622)),
100*(AL622-MINIFS(AL:AL,$E:$E,$E622))/(MAXIFS(AL:AL,$E:$E,$E622)-MINIFS(AL:AL,$E:$E,$E622))))</f>
        <v/>
      </c>
      <c r="DB622" s="232" t="str">
        <f t="array" ref="DB622">IF(AM622="","",
IF(INDEX(Settings!$H:$H,MATCH(DB$1,Settings!$G:$G,0))=TRUE,
100-100*(AM622-MINIFS(AM:AM,$E:$E,$E622))/(MAXIFS(AM:AM,$E:$E,$E622)-MINIFS(AM:AM,$E:$E,$E622)),
100*(AM622-MINIFS(AM:AM,$E:$E,$E622))/(MAXIFS(AM:AM,$E:$E,$E622)-MINIFS(AM:AM,$E:$E,$E622))))</f>
        <v/>
      </c>
      <c r="DC622" s="232" t="str">
        <f t="array" ref="DC622">IF(AN622="","",
IF(INDEX(Settings!$H:$H,MATCH(DC$1,Settings!$G:$G,0))=TRUE,
100-100*(AN622-MINIFS(AN:AN,$E:$E,$E622))/(MAXIFS(AN:AN,$E:$E,$E622)-MINIFS(AN:AN,$E:$E,$E622)),
100*(AN622-MINIFS(AN:AN,$E:$E,$E622))/(MAXIFS(AN:AN,$E:$E,$E622)-MINIFS(AN:AN,$E:$E,$E622))))</f>
        <v/>
      </c>
      <c r="DD622" s="232" t="str">
        <f t="array" ref="DD622">IF(AO622="","",
IF(INDEX(Settings!$H:$H,MATCH(DD$1,Settings!$G:$G,0))=TRUE,
100-100*(AO622-MINIFS(AO:AO,$E:$E,$E622))/(MAXIFS(AO:AO,$E:$E,$E622)-MINIFS(AO:AO,$E:$E,$E622)),
100*(AO622-MINIFS(AO:AO,$E:$E,$E622))/(MAXIFS(AO:AO,$E:$E,$E622)-MINIFS(AO:AO,$E:$E,$E622))))</f>
        <v/>
      </c>
      <c r="DE622" s="232" t="str">
        <f t="array" ref="DE622">IF(AP622="","",
IF(INDEX(Settings!$H:$H,MATCH(DE$1,Settings!$G:$G,0))=TRUE,
100-100*(AP622-MINIFS(AP:AP,$E:$E,$E622))/(MAXIFS(AP:AP,$E:$E,$E622)-MINIFS(AP:AP,$E:$E,$E622)),
100*(AP622-MINIFS(AP:AP,$E:$E,$E622))/(MAXIFS(AP:AP,$E:$E,$E622)-MINIFS(AP:AP,$E:$E,$E622))))</f>
        <v/>
      </c>
      <c r="DF622" s="232" t="str">
        <f t="array" ref="DF622">IF(AQ622="","",
IF(INDEX(Settings!$H:$H,MATCH(DF$1,Settings!$G:$G,0))=TRUE,
100-100*(AQ622-MINIFS(AQ:AQ,$E:$E,$E622))/(MAXIFS(AQ:AQ,$E:$E,$E622)-MINIFS(AQ:AQ,$E:$E,$E622)),
100*(AQ622-MINIFS(AQ:AQ,$E:$E,$E622))/(MAXIFS(AQ:AQ,$E:$E,$E622)-MINIFS(AQ:AQ,$E:$E,$E622))))</f>
        <v/>
      </c>
      <c r="DG622" s="232" t="str">
        <f t="array" ref="DG622">IF(AR622="","",
IF(INDEX(Settings!$H:$H,MATCH(DG$1,Settings!$G:$G,0))=TRUE,
100-100*(AR622-MINIFS(AR:AR,$E:$E,$E622))/(MAXIFS(AR:AR,$E:$E,$E622)-MINIFS(AR:AR,$E:$E,$E622)),
100*(AR622-MINIFS(AR:AR,$E:$E,$E622))/(MAXIFS(AR:AR,$E:$E,$E622)-MINIFS(AR:AR,$E:$E,$E622))))</f>
        <v/>
      </c>
      <c r="DH622" s="232" t="str">
        <f t="array" ref="DH622">IF(AS622="","",
IF(INDEX(Settings!$H:$H,MATCH(DH$1,Settings!$G:$G,0))=TRUE,
100-100*(AS622-MINIFS(AS:AS,$E:$E,$E622))/(MAXIFS(AS:AS,$E:$E,$E622)-MINIFS(AS:AS,$E:$E,$E622)),
100*(AS622-MINIFS(AS:AS,$E:$E,$E622))/(MAXIFS(AS:AS,$E:$E,$E622)-MINIFS(AS:AS,$E:$E,$E622))))</f>
        <v/>
      </c>
      <c r="DI622" s="232" t="str">
        <f t="array" ref="DI622">IF(AT622="","",
IF(INDEX(Settings!$H:$H,MATCH(DI$1,Settings!$G:$G,0))=TRUE,
100-100*(AT622-MINIFS(AT:AT,$E:$E,$E622))/(MAXIFS(AT:AT,$E:$E,$E622)-MINIFS(AT:AT,$E:$E,$E622)),
100*(AT622-MINIFS(AT:AT,$E:$E,$E622))/(MAXIFS(AT:AT,$E:$E,$E622)-MINIFS(AT:AT,$E:$E,$E622))))</f>
        <v/>
      </c>
      <c r="DJ622" s="232" t="str">
        <f t="array" ref="DJ622">IF(AU622="","",
IF(INDEX(Settings!$H:$H,MATCH(DJ$1,Settings!$G:$G,0))=TRUE,
100-100*(AU622-MINIFS(AU:AU,$E:$E,$E622))/(MAXIFS(AU:AU,$E:$E,$E622)-MINIFS(AU:AU,$E:$E,$E622)),
100*(AU622-MINIFS(AU:AU,$E:$E,$E622))/(MAXIFS(AU:AU,$E:$E,$E622)-MINIFS(AU:AU,$E:$E,$E622))))</f>
        <v/>
      </c>
      <c r="DK622" s="232" t="str">
        <f t="array" ref="DK622">IF(AV622="","",
IF(INDEX(Settings!$H:$H,MATCH(DK$1,Settings!$G:$G,0))=TRUE,
100-100*(AV622-MINIFS(AV:AV,$E:$E,$E622))/(MAXIFS(AV:AV,$E:$E,$E622)-MINIFS(AV:AV,$E:$E,$E622)),
100*(AV622-MINIFS(AV:AV,$E:$E,$E622))/(MAXIFS(AV:AV,$E:$E,$E622)-MINIFS(AV:AV,$E:$E,$E622))))</f>
        <v/>
      </c>
      <c r="DL622" s="232" t="str">
        <f t="array" ref="DL622">IF(AW622="","",
IF(INDEX(Settings!$H:$H,MATCH(DL$1,Settings!$G:$G,0))=TRUE,
100-100*(AW622-MINIFS(AW:AW,$E:$E,$E622))/(MAXIFS(AW:AW,$E:$E,$E622)-MINIFS(AW:AW,$E:$E,$E622)),
100*(AW622-MINIFS(AW:AW,$E:$E,$E622))/(MAXIFS(AW:AW,$E:$E,$E622)-MINIFS(AW:AW,$E:$E,$E622))))</f>
        <v/>
      </c>
      <c r="DM622" s="232" t="str">
        <f t="array" ref="DM622">IF(AX622="","",
IF(INDEX(Settings!$H:$H,MATCH(DM$1,Settings!$G:$G,0))=TRUE,
100-100*(AX622-MINIFS(AX:AX,$E:$E,$E622))/(MAXIFS(AX:AX,$E:$E,$E622)-MINIFS(AX:AX,$E:$E,$E622)),
100*(AX622-MINIFS(AX:AX,$E:$E,$E622))/(MAXIFS(AX:AX,$E:$E,$E622)-MINIFS(AX:AX,$E:$E,$E622))))</f>
        <v/>
      </c>
      <c r="DN622" s="232" t="str">
        <f t="array" ref="DN622">IF(AY622="","",
IF(INDEX(Settings!$H:$H,MATCH(DN$1,Settings!$G:$G,0))=TRUE,
100-100*(AY622-MINIFS(AY:AY,$E:$E,$E622))/(MAXIFS(AY:AY,$E:$E,$E622)-MINIFS(AY:AY,$E:$E,$E622)),
100*(AY622-MINIFS(AY:AY,$E:$E,$E622))/(MAXIFS(AY:AY,$E:$E,$E622)-MINIFS(AY:AY,$E:$E,$E622))))</f>
        <v/>
      </c>
      <c r="DO622" s="232" t="str">
        <f t="array" ref="DO622">IF(AZ622="","",
IF(INDEX(Settings!$H:$H,MATCH(DO$1,Settings!$G:$G,0))=TRUE,
100-100*(AZ622-MINIFS(AZ:AZ,$E:$E,$E622))/(MAXIFS(AZ:AZ,$E:$E,$E622)-MINIFS(AZ:AZ,$E:$E,$E622)),
100*(AZ622-MINIFS(AZ:AZ,$E:$E,$E622))/(MAXIFS(AZ:AZ,$E:$E,$E622)-MINIFS(AZ:AZ,$E:$E,$E622))))</f>
        <v/>
      </c>
      <c r="DP622" s="232" t="str">
        <f t="array" ref="DP622">IF(BA622="","",
IF(INDEX(Settings!$H:$H,MATCH(DP$1,Settings!$G:$G,0))=TRUE,
100-100*(BA622-MINIFS(BA:BA,$E:$E,$E622))/(MAXIFS(BA:BA,$E:$E,$E622)-MINIFS(BA:BA,$E:$E,$E622)),
100*(BA622-MINIFS(BA:BA,$E:$E,$E622))/(MAXIFS(BA:BA,$E:$E,$E622)-MINIFS(BA:BA,$E:$E,$E622))))</f>
        <v/>
      </c>
      <c r="DQ622" s="232" t="str">
        <f t="array" ref="DQ622">IF(BB622="","",
IF(INDEX(Settings!$H:$H,MATCH(DQ$1,Settings!$G:$G,0))=TRUE,
100-100*(BB622-MINIFS(BB:BB,$E:$E,$E622))/(MAXIFS(BB:BB,$E:$E,$E622)-MINIFS(BB:BB,$E:$E,$E622)),
100*(BB622-MINIFS(BB:BB,$E:$E,$E622))/(MAXIFS(BB:BB,$E:$E,$E622)-MINIFS(BB:BB,$E:$E,$E622))))</f>
        <v/>
      </c>
      <c r="DR622" s="232" t="str">
        <f t="array" ref="DR622">IF(BC622="","",
IF(INDEX(Settings!$H:$H,MATCH(DR$1,Settings!$G:$G,0))=TRUE,
100-100*(BC622-MINIFS(BC:BC,$E:$E,$E622))/(MAXIFS(BC:BC,$E:$E,$E622)-MINIFS(BC:BC,$E:$E,$E622)),
100*(BC622-MINIFS(BC:BC,$E:$E,$E622))/(MAXIFS(BC:BC,$E:$E,$E622)-MINIFS(BC:BC,$E:$E,$E622))))</f>
        <v/>
      </c>
      <c r="DS622" s="232" t="str">
        <f t="array" ref="DS622">IF(BD622="","",
IF(INDEX(Settings!$H:$H,MATCH(DS$1,Settings!$G:$G,0))=TRUE,
100-100*(BD622-MINIFS(BD:BD,$E:$E,$E622))/(MAXIFS(BD:BD,$E:$E,$E622)-MINIFS(BD:BD,$E:$E,$E622)),
100*(BD622-MINIFS(BD:BD,$E:$E,$E622))/(MAXIFS(BD:BD,$E:$E,$E622)-MINIFS(BD:BD,$E:$E,$E622))))</f>
        <v/>
      </c>
      <c r="DT622" s="232" t="str">
        <f t="array" ref="DT622">IF(BE622="","",
IF(INDEX(Settings!$H:$H,MATCH(DT$1,Settings!$G:$G,0))=TRUE,
100-100*(BE622-MINIFS(BE:BE,$E:$E,$E622))/(MAXIFS(BE:BE,$E:$E,$E622)-MINIFS(BE:BE,$E:$E,$E622)),
100*(BE622-MINIFS(BE:BE,$E:$E,$E622))/(MAXIFS(BE:BE,$E:$E,$E622)-MINIFS(BE:BE,$E:$E,$E622))))</f>
        <v/>
      </c>
      <c r="DU622" s="232" t="str">
        <f t="array" ref="DU622">IF(BF622="","",
IF(INDEX(Settings!$H:$H,MATCH(DU$1,Settings!$G:$G,0))=TRUE,
100-100*(BF622-MINIFS(BF:BF,$E:$E,$E622))/(MAXIFS(BF:BF,$E:$E,$E622)-MINIFS(BF:BF,$E:$E,$E622)),
100*(BF622-MINIFS(BF:BF,$E:$E,$E622))/(MAXIFS(BF:BF,$E:$E,$E622)-MINIFS(BF:BF,$E:$E,$E622))))</f>
        <v/>
      </c>
      <c r="DV622" s="232" t="str">
        <f t="array" ref="DV622">IF(BG622="","",
IF(INDEX(Settings!$H:$H,MATCH(DV$1,Settings!$G:$G,0))=TRUE,
100-100*(BG622-MINIFS(BG:BG,$E:$E,$E622))/(MAXIFS(BG:BG,$E:$E,$E622)-MINIFS(BG:BG,$E:$E,$E622)),
100*(BG622-MINIFS(BG:BG,$E:$E,$E622))/(MAXIFS(BG:BG,$E:$E,$E622)-MINIFS(BG:BG,$E:$E,$E622))))</f>
        <v/>
      </c>
      <c r="DW622" s="232" t="str">
        <f t="array" ref="DW622">IF(BH622="","",
IF(INDEX(Settings!$H:$H,MATCH(DW$1,Settings!$G:$G,0))=TRUE,
100-100*(BH622-MINIFS(BH:BH,$E:$E,$E622))/(MAXIFS(BH:BH,$E:$E,$E622)-MINIFS(BH:BH,$E:$E,$E622)),
100*(BH622-MINIFS(BH:BH,$E:$E,$E622))/(MAXIFS(BH:BH,$E:$E,$E622)-MINIFS(BH:BH,$E:$E,$E622))))</f>
        <v/>
      </c>
      <c r="DX622" s="232" t="str">
        <f t="array" ref="DX622">IF(BI622="","",
IF(INDEX(Settings!$H:$H,MATCH(DX$1,Settings!$G:$G,0))=TRUE,
100-100*(BI622-MINIFS(BI:BI,$E:$E,$E622))/(MAXIFS(BI:BI,$E:$E,$E622)-MINIFS(BI:BI,$E:$E,$E622)),
100*(BI622-MINIFS(BI:BI,$E:$E,$E622))/(MAXIFS(BI:BI,$E:$E,$E622)-MINIFS(BI:BI,$E:$E,$E622))))</f>
        <v/>
      </c>
      <c r="DY622" s="232" t="str">
        <f t="array" ref="DY622">IF(BJ622="","",
IF(INDEX(Settings!$H:$H,MATCH(DY$1,Settings!$G:$G,0))=TRUE,
100-100*(BJ622-MINIFS(BJ:BJ,$E:$E,$E622))/(MAXIFS(BJ:BJ,$E:$E,$E622)-MINIFS(BJ:BJ,$E:$E,$E622)),
100*(BJ622-MINIFS(BJ:BJ,$E:$E,$E622))/(MAXIFS(BJ:BJ,$E:$E,$E622)-MINIFS(BJ:BJ,$E:$E,$E622))))</f>
        <v/>
      </c>
      <c r="DZ622" s="234"/>
      <c r="EA622" s="234"/>
      <c r="EB622" s="234" t="str">
        <f t="shared" si="8"/>
        <v/>
      </c>
      <c r="EC622" s="234" t="str">
        <f t="shared" si="9"/>
        <v/>
      </c>
      <c r="ED622" s="234" t="str">
        <f t="shared" si="10"/>
        <v/>
      </c>
      <c r="EE622" s="234" t="str">
        <f t="shared" si="11"/>
        <v/>
      </c>
      <c r="EF622" s="234" t="str">
        <f t="shared" si="12"/>
        <v/>
      </c>
      <c r="EG622" s="234" t="str">
        <f t="shared" si="13"/>
        <v/>
      </c>
      <c r="EH622" s="234"/>
      <c r="EI622" s="234"/>
      <c r="EJ622" s="234"/>
      <c r="EK622" s="234"/>
      <c r="EL622" s="234"/>
      <c r="EM622" s="234"/>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3" t="str">
        <f t="shared" si="14"/>
        <v/>
      </c>
      <c r="N623" s="49"/>
      <c r="O623" s="49"/>
      <c r="P623" s="49"/>
      <c r="Q623" s="49"/>
      <c r="R623" s="49"/>
      <c r="S623" s="222" t="str">
        <f>IFERROR(VLOOKUP(AF623, 'YOYO IR Scores'!A:C, 3, FALSE), "")
</f>
        <v/>
      </c>
      <c r="T623" s="49"/>
      <c r="U623" s="49"/>
      <c r="V623" s="49"/>
      <c r="W623" s="49"/>
      <c r="X623" s="224" t="str">
        <f t="shared" si="4"/>
        <v/>
      </c>
      <c r="Y623" s="225" t="str">
        <f t="shared" si="5"/>
        <v/>
      </c>
      <c r="Z623" s="225" t="str">
        <f t="shared" si="6"/>
        <v/>
      </c>
      <c r="AA623" s="224" t="str">
        <f t="shared" si="7"/>
        <v/>
      </c>
      <c r="AB623" s="223"/>
      <c r="AC623" s="223"/>
      <c r="AD623" s="223"/>
      <c r="AE623" s="223" t="str">
        <f>IFERROR(VLOOKUP(AF623, 'YOYO IR Scores'!A:C, 2, FALSE), "")</f>
        <v/>
      </c>
      <c r="AF623" s="223"/>
      <c r="AG623" s="223"/>
      <c r="AH623" s="223"/>
      <c r="AI623" s="223"/>
      <c r="AJ623" s="223"/>
      <c r="AK623" s="223"/>
      <c r="AL623" s="223"/>
      <c r="AM623" s="223"/>
      <c r="AN623" s="223"/>
      <c r="AO623" s="223"/>
      <c r="AP623" s="223"/>
      <c r="AQ623" s="223"/>
      <c r="AR623" s="223"/>
      <c r="AS623" s="223"/>
      <c r="AT623" s="223"/>
      <c r="AU623" s="223"/>
      <c r="AV623" s="223"/>
      <c r="AW623" s="223"/>
      <c r="AX623" s="223"/>
      <c r="AY623" s="223"/>
      <c r="AZ623" s="223"/>
      <c r="BA623" s="223"/>
      <c r="BB623" s="223"/>
      <c r="BC623" s="223"/>
      <c r="BD623" s="223"/>
      <c r="BE623" s="223"/>
      <c r="BF623" s="223"/>
      <c r="BG623" s="223"/>
      <c r="BH623" s="223"/>
      <c r="BI623" s="223"/>
      <c r="BJ623" s="223"/>
      <c r="BK623" s="223" t="str">
        <f t="array" ref="BK623">IF(J623="","",
IF(INDEX(Settings!$H:$H,MATCH(BY$1,Settings!$G:$G,0))=TRUE,
100-100*(J623-MIN(J:J))/(MAX(J:J)-MIN(J:J)),
100*(J623-MIN(J:J))/(MAX(J:J)-MIN(J:J))))</f>
        <v/>
      </c>
      <c r="BL623" s="223" t="str">
        <f t="array" ref="BL623">IF(J623="","",
IF(INDEX(Settings!$H:$H,MATCH(BY$1,Settings!$G:$G,0))=TRUE,
100-100*(J623-MINIFS(J:J,$E:$E,$E623))/(MAXIFS(J:J,$E:$E,$E623)-MINIFS(J:J,$E:$E,$E623)),
100*(J623-MINIFS(J:J,$E:$E,$E623))/(MAXIFS(J:J,$E:$E,$E623)-MINIFS(J:J,$E:$E,$E623))))</f>
        <v/>
      </c>
      <c r="BM623" s="223"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4" t="str">
        <f t="array" ref="BQ623">IF(J623="","",
IF(INDEX(Settings!$H:$H,MATCH(BY$1,Settings!$G:$G,0))=TRUE,
-1*(J623-AVERAGE(J:J))/STDEV(J:J),
(J623-AVERAGE(J:J))/STDEV(J:J)))</f>
        <v/>
      </c>
      <c r="BR623" s="224" t="str">
        <f>IFERROR(__xludf.DUMMYFUNCTION("IF(J623="""","""",
IF(INDEX(Settings!$H:$H,MATCH(BY$1,Settings!$G:$G,0))=TRUE,
-1*(J623-AVERAGEIFS(J:J,$E:$E,$E623))/STDEV(FILTER(J:J,$E:$E=$E623)),
(J623-AVERAGEIFS(J:J,$E:$E,$E623))/STDEV(FILTER(J:J,$E:$E=$E623))))"),"")</f>
        <v/>
      </c>
      <c r="BS623" s="224"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3" t="str">
        <f t="array" ref="BY623">IF(J623="","",
IF(INDEX(Settings!$H:$H,MATCH(BY$1,Settings!$G:$G,0))=TRUE,
100-100*(J623-MINIFS(J:J,$E:$E,$E623))/(MAXIFS(J:J,$E:$E,$E623)-MINIFS(J:J,$E:$E,$E623)),
100*(J623-MINIFS(J:J,$E:$E,$E623))/(MAXIFS(J:J,$E:$E,$E623)-MINIFS(J:J,$E:$E,$E623))))</f>
        <v/>
      </c>
      <c r="BZ623" s="223" t="str">
        <f t="array" ref="BZ623">IF(K623="","",
IF(INDEX(Settings!$H:$H,MATCH(BZ$1,Settings!$G:$G,0))=TRUE,
100-100*(K623-MINIFS(K:K,$E:$E,$E623))/(MAXIFS(K:K,$E:$E,$E623)-MINIFS(K:K,$E:$E,$E623)),
100*(K623-MINIFS(K:K,$E:$E,$E623))/(MAXIFS(K:K,$E:$E,$E623)-MINIFS(K:K,$E:$E,$E623))))</f>
        <v/>
      </c>
      <c r="CA623" s="223" t="str">
        <f t="array" ref="CA623">IF(L623="","",
IF(INDEX(Settings!$H:$H,MATCH(CA$1,Settings!$G:$G,0))=TRUE,
100-100*(L623-MINIFS(L:L,$E:$E,$E623))/(MAXIFS(L:L,$E:$E,$E623)-MINIFS(L:L,$E:$E,$E623)),
100*(L623-MINIFS(L:L,$E:$E,$E623))/(MAXIFS(L:L,$E:$E,$E623)-MINIFS(L:L,$E:$E,$E623))))</f>
        <v/>
      </c>
      <c r="CB623" s="223" t="str">
        <f t="array" ref="CB623">IF(M623="","",
IF(INDEX(Settings!$H:$H,MATCH(CB$1,Settings!$G:$G,0))=TRUE,
100-100*(M623-MINIFS(M:M,$E:$E,$E623))/(MAXIFS(M:M,$E:$E,$E623)-MINIFS(M:M,$E:$E,$E623)),
100*(M623-MINIFS(M:M,$E:$E,$E623))/(MAXIFS(M:M,$E:$E,$E623)-MINIFS(M:M,$E:$E,$E623))))</f>
        <v/>
      </c>
      <c r="CC623" s="223" t="str">
        <f t="array" ref="CC623">IF(N623="","",
IF(INDEX(Settings!$H:$H,MATCH(CC$1,Settings!$G:$G,0))=TRUE,
100-100*(N623-MINIFS(N:N,$E:$E,$E623))/(MAXIFS(N:N,$E:$E,$E623)-MINIFS(N:N,$E:$E,$E623)),
100*(N623-MINIFS(N:N,$E:$E,$E623))/(MAXIFS(N:N,$E:$E,$E623)-MINIFS(N:N,$E:$E,$E623))))</f>
        <v/>
      </c>
      <c r="CD623" s="223" t="str">
        <f t="array" ref="CD623">IF(O623="","",
IF(INDEX(Settings!$H:$H,MATCH(CD$1,Settings!$G:$G,0))=TRUE,
100-100*(O623-MINIFS(O:O,$E:$E,$E623))/(MAXIFS(O:O,$E:$E,$E623)-MINIFS(O:O,$E:$E,$E623)),
100*(O623-MINIFS(O:O,$E:$E,$E623))/(MAXIFS(O:O,$E:$E,$E623)-MINIFS(O:O,$E:$E,$E623))))</f>
        <v/>
      </c>
      <c r="CE623" s="223" t="str">
        <f t="array" ref="CE623">IF(P623="","",
IF(INDEX(Settings!$H:$H,MATCH(CE$1,Settings!$G:$G,0))=TRUE,
100-100*(P623-MINIFS(P:P,$E:$E,$E623))/(MAXIFS(P:P,$E:$E,$E623)-MINIFS(P:P,$E:$E,$E623)),
100*(P623-MINIFS(P:P,$E:$E,$E623))/(MAXIFS(P:P,$E:$E,$E623)-MINIFS(P:P,$E:$E,$E623))))</f>
        <v/>
      </c>
      <c r="CF623" s="223" t="str">
        <f t="array" ref="CF623">IF(Q623="","",
IF(INDEX(Settings!$H:$H,MATCH(CF$1,Settings!$G:$G,0))=TRUE,
100-100*(Q623-MINIFS(Q:Q,$E:$E,$E623))/(MAXIFS(Q:Q,$E:$E,$E623)-MINIFS(Q:Q,$E:$E,$E623)),
100*(Q623-MINIFS(Q:Q,$E:$E,$E623))/(MAXIFS(Q:Q,$E:$E,$E623)-MINIFS(Q:Q,$E:$E,$E623))))</f>
        <v/>
      </c>
      <c r="CG623" s="223" t="str">
        <f t="array" ref="CG623">IF(R623="","",
IF(INDEX(Settings!$H:$H,MATCH(CG$1,Settings!$G:$G,0))=TRUE,
100-100*(R623-MINIFS(R:R,$E:$E,$E623))/(MAXIFS(R:R,$E:$E,$E623)-MINIFS(R:R,$E:$E,$E623)),
100*(R623-MINIFS(R:R,$E:$E,$E623))/(MAXIFS(R:R,$E:$E,$E623)-MINIFS(R:R,$E:$E,$E623))))</f>
        <v/>
      </c>
      <c r="CH623" s="223" t="str">
        <f t="array" ref="CH623">IF(S623="","",
IF(INDEX(Settings!$H:$H,MATCH(CH$1,Settings!$G:$G,0))=TRUE,
100-100*(S623-MINIFS(S:S,$E:$E,$E623))/(MAXIFS(S:S,$E:$E,$E623)-MINIFS(S:S,$E:$E,$E623)),
100*(S623-MINIFS(S:S,$E:$E,$E623))/(MAXIFS(S:S,$E:$E,$E623)-MINIFS(S:S,$E:$E,$E623))))</f>
        <v/>
      </c>
      <c r="CI623" s="223" t="str">
        <f t="array" ref="CI623">IF(T623="","",
IF(INDEX(Settings!$H:$H,MATCH(CI$1,Settings!$G:$G,0))=TRUE,
100-100*(T623-MINIFS(T:T,$E:$E,$E623))/(MAXIFS(T:T,$E:$E,$E623)-MINIFS(T:T,$E:$E,$E623)),
100*(T623-MINIFS(T:T,$E:$E,$E623))/(MAXIFS(T:T,$E:$E,$E623)-MINIFS(T:T,$E:$E,$E623))))</f>
        <v/>
      </c>
      <c r="CJ623" s="223" t="str">
        <f t="array" ref="CJ623">IF(U623="","",
IF(INDEX(Settings!$H:$H,MATCH(CJ$1,Settings!$G:$G,0))=TRUE,
100-100*(U623-MINIFS(U:U,$E:$E,$E623))/(MAXIFS(U:U,$E:$E,$E623)-MINIFS(U:U,$E:$E,$E623)),
100*(U623-MINIFS(U:U,$E:$E,$E623))/(MAXIFS(U:U,$E:$E,$E623)-MINIFS(U:U,$E:$E,$E623))))</f>
        <v/>
      </c>
      <c r="CK623" s="223" t="str">
        <f t="array" ref="CK623">IF(V623="","",
IF(INDEX(Settings!$H:$H,MATCH(CK$1,Settings!$G:$G,0))=TRUE,
100-100*(V623-MINIFS(V:V,$E:$E,$E623))/(MAXIFS(V:V,$E:$E,$E623)-MINIFS(V:V,$E:$E,$E623)),
100*(V623-MINIFS(V:V,$E:$E,$E623))/(MAXIFS(V:V,$E:$E,$E623)-MINIFS(V:V,$E:$E,$E623))))</f>
        <v/>
      </c>
      <c r="CL623" s="223" t="str">
        <f t="array" ref="CL623">IF(W623="","",
IF(INDEX(Settings!$H:$H,MATCH(CL$1,Settings!$G:$G,0))=TRUE,
100-100*(W623-MINIFS(W:W,$E:$E,$E623))/(MAXIFS(W:W,$E:$E,$E623)-MINIFS(W:W,$E:$E,$E623)),
100*(W623-MINIFS(W:W,$E:$E,$E623))/(MAXIFS(W:W,$E:$E,$E623)-MINIFS(W:W,$E:$E,$E623))))</f>
        <v/>
      </c>
      <c r="CM623" s="223" t="str">
        <f t="array" ref="CM623">IF(X623="","",
IF(INDEX(Settings!$H:$H,MATCH(CM$1,Settings!$G:$G,0))=TRUE,
100-100*(X623-MINIFS(X:X,$E:$E,$E623))/(MAXIFS(X:X,$E:$E,$E623)-MINIFS(X:X,$E:$E,$E623)),
100*(X623-MINIFS(X:X,$E:$E,$E623))/(MAXIFS(X:X,$E:$E,$E623)-MINIFS(X:X,$E:$E,$E623))))</f>
        <v/>
      </c>
      <c r="CN623" s="223" t="str">
        <f t="array" ref="CN623">IF(Y623="","",
IF(INDEX(Settings!$H:$H,MATCH(CN$1,Settings!$G:$G,0))=TRUE,
100-100*(Y623-MINIFS(Y:Y,$E:$E,$E623))/(MAXIFS(Y:Y,$E:$E,$E623)-MINIFS(Y:Y,$E:$E,$E623)),
100*(Y623-MINIFS(Y:Y,$E:$E,$E623))/(MAXIFS(Y:Y,$E:$E,$E623)-MINIFS(Y:Y,$E:$E,$E623))))</f>
        <v/>
      </c>
      <c r="CO623" s="223" t="str">
        <f t="array" ref="CO623">IF(Z623="","",
IF(INDEX(Settings!$H:$H,MATCH(CO$1,Settings!$G:$G,0))=TRUE,
100-100*(Z623-MINIFS(Z:Z,$E:$E,$E623))/(MAXIFS(Z:Z,$E:$E,$E623)-MINIFS(Z:Z,$E:$E,$E623)),
100*(Z623-MINIFS(Z:Z,$E:$E,$E623))/(MAXIFS(Z:Z,$E:$E,$E623)-MINIFS(Z:Z,$E:$E,$E623))))</f>
        <v/>
      </c>
      <c r="CP623" s="223" t="str">
        <f t="array" ref="CP623">IF(AA623="","",
IF(INDEX(Settings!$H:$H,MATCH(CP$1,Settings!$G:$G,0))=TRUE,
100-100*(AA623-MINIFS(AA:AA,$E:$E,$E623))/(MAXIFS(AA:AA,$E:$E,$E623)-MINIFS(AA:AA,$E:$E,$E623)),
100*(AA623-MINIFS(AA:AA,$E:$E,$E623))/(MAXIFS(AA:AA,$E:$E,$E623)-MINIFS(AA:AA,$E:$E,$E623))))</f>
        <v/>
      </c>
      <c r="CQ623" s="223" t="str">
        <f t="array" ref="CQ623">IF(AB623="","",
IF(INDEX(Settings!$H:$H,MATCH(CQ$1,Settings!$G:$G,0))=TRUE,
100-100*(AB623-MINIFS(AB:AB,$E:$E,$E623))/(MAXIFS(AB:AB,$E:$E,$E623)-MINIFS(AB:AB,$E:$E,$E623)),
100*(AB623-MINIFS(AB:AB,$E:$E,$E623))/(MAXIFS(AB:AB,$E:$E,$E623)-MINIFS(AB:AB,$E:$E,$E623))))</f>
        <v/>
      </c>
      <c r="CR623" s="223" t="str">
        <f t="array" ref="CR623">IF(AC623="","",
IF(INDEX(Settings!$H:$H,MATCH(CR$1,Settings!$G:$G,0))=TRUE,
100-100*(AC623-MINIFS(AC:AC,$E:$E,$E623))/(MAXIFS(AC:AC,$E:$E,$E623)-MINIFS(AC:AC,$E:$E,$E623)),
100*(AC623-MINIFS(AC:AC,$E:$E,$E623))/(MAXIFS(AC:AC,$E:$E,$E623)-MINIFS(AC:AC,$E:$E,$E623))))</f>
        <v/>
      </c>
      <c r="CS623" s="223" t="str">
        <f t="array" ref="CS623">IF(AD623="","",
IF(INDEX(Settings!$H:$H,MATCH(CS$1,Settings!$G:$G,0))=TRUE,
100-100*(AD623-MINIFS(AD:AD,$E:$E,$E623))/(MAXIFS(AD:AD,$E:$E,$E623)-MINIFS(AD:AD,$E:$E,$E623)),
100*(AD623-MINIFS(AD:AD,$E:$E,$E623))/(MAXIFS(AD:AD,$E:$E,$E623)-MINIFS(AD:AD,$E:$E,$E623))))</f>
        <v/>
      </c>
      <c r="CT623" s="223" t="str">
        <f t="array" ref="CT623">IF(AE623="","",
IF(INDEX(Settings!$H:$H,MATCH(CT$1,Settings!$G:$G,0))=TRUE,
100-100*(AE623-MINIFS(AE:AE,$E:$E,$E623))/(MAXIFS(AE:AE,$E:$E,$E623)-MINIFS(AE:AE,$E:$E,$E623)),
100*(AE623-MINIFS(AE:AE,$E:$E,$E623))/(MAXIFS(AE:AE,$E:$E,$E623)-MINIFS(AE:AE,$E:$E,$E623))))</f>
        <v/>
      </c>
      <c r="CU623" s="223" t="str">
        <f t="array" ref="CU623">IF(AF623="","",
IF(INDEX(Settings!$H:$H,MATCH(CU$1,Settings!$G:$G,0))=TRUE,
100-100*(AF623-MINIFS(AF:AF,$E:$E,$E623))/(MAXIFS(AF:AF,$E:$E,$E623)-MINIFS(AF:AF,$E:$E,$E623)),
100*(AF623-MINIFS(AF:AF,$E:$E,$E623))/(MAXIFS(AF:AF,$E:$E,$E623)-MINIFS(AF:AF,$E:$E,$E623))))</f>
        <v/>
      </c>
      <c r="CV623" s="223" t="str">
        <f t="array" ref="CV623">IF(AG623="","",
IF(INDEX(Settings!$H:$H,MATCH(CV$1,Settings!$G:$G,0))=TRUE,
100-100*(AG623-MINIFS(AG:AG,$E:$E,$E623))/(MAXIFS(AG:AG,$E:$E,$E623)-MINIFS(AG:AG,$E:$E,$E623)),
100*(AG623-MINIFS(AG:AG,$E:$E,$E623))/(MAXIFS(AG:AG,$E:$E,$E623)-MINIFS(AG:AG,$E:$E,$E623))))</f>
        <v/>
      </c>
      <c r="CW623" s="223" t="str">
        <f t="array" ref="CW623">IF(AH623="","",
IF(INDEX(Settings!$H:$H,MATCH(CW$1,Settings!$G:$G,0))=TRUE,
100-100*(AH623-MINIFS(AH:AH,$E:$E,$E623))/(MAXIFS(AH:AH,$E:$E,$E623)-MINIFS(AH:AH,$E:$E,$E623)),
100*(AH623-MINIFS(AH:AH,$E:$E,$E623))/(MAXIFS(AH:AH,$E:$E,$E623)-MINIFS(AH:AH,$E:$E,$E623))))</f>
        <v/>
      </c>
      <c r="CX623" s="223" t="str">
        <f t="array" ref="CX623">IF(AI623="","",
IF(INDEX(Settings!$H:$H,MATCH(CX$1,Settings!$G:$G,0))=TRUE,
100-100*(AI623-MINIFS(AI:AI,$E:$E,$E623))/(MAXIFS(AI:AI,$E:$E,$E623)-MINIFS(AI:AI,$E:$E,$E623)),
100*(AI623-MINIFS(AI:AI,$E:$E,$E623))/(MAXIFS(AI:AI,$E:$E,$E623)-MINIFS(AI:AI,$E:$E,$E623))))</f>
        <v/>
      </c>
      <c r="CY623" s="223" t="str">
        <f t="array" ref="CY623">IF(AJ623="","",
IF(INDEX(Settings!$H:$H,MATCH(CY$1,Settings!$G:$G,0))=TRUE,
100-100*(AJ623-MINIFS(AJ:AJ,$E:$E,$E623))/(MAXIFS(AJ:AJ,$E:$E,$E623)-MINIFS(AJ:AJ,$E:$E,$E623)),
100*(AJ623-MINIFS(AJ:AJ,$E:$E,$E623))/(MAXIFS(AJ:AJ,$E:$E,$E623)-MINIFS(AJ:AJ,$E:$E,$E623))))</f>
        <v/>
      </c>
      <c r="CZ623" s="223" t="str">
        <f t="array" ref="CZ623">IF(AK623="","",
IF(INDEX(Settings!$H:$H,MATCH(CZ$1,Settings!$G:$G,0))=TRUE,
100-100*(AK623-MINIFS(AK:AK,$E:$E,$E623))/(MAXIFS(AK:AK,$E:$E,$E623)-MINIFS(AK:AK,$E:$E,$E623)),
100*(AK623-MINIFS(AK:AK,$E:$E,$E623))/(MAXIFS(AK:AK,$E:$E,$E623)-MINIFS(AK:AK,$E:$E,$E623))))</f>
        <v/>
      </c>
      <c r="DA623" s="223" t="str">
        <f t="array" ref="DA623">IF(AL623="","",
IF(INDEX(Settings!$H:$H,MATCH(DA$1,Settings!$G:$G,0))=TRUE,
100-100*(AL623-MINIFS(AL:AL,$E:$E,$E623))/(MAXIFS(AL:AL,$E:$E,$E623)-MINIFS(AL:AL,$E:$E,$E623)),
100*(AL623-MINIFS(AL:AL,$E:$E,$E623))/(MAXIFS(AL:AL,$E:$E,$E623)-MINIFS(AL:AL,$E:$E,$E623))))</f>
        <v/>
      </c>
      <c r="DB623" s="223" t="str">
        <f t="array" ref="DB623">IF(AM623="","",
IF(INDEX(Settings!$H:$H,MATCH(DB$1,Settings!$G:$G,0))=TRUE,
100-100*(AM623-MINIFS(AM:AM,$E:$E,$E623))/(MAXIFS(AM:AM,$E:$E,$E623)-MINIFS(AM:AM,$E:$E,$E623)),
100*(AM623-MINIFS(AM:AM,$E:$E,$E623))/(MAXIFS(AM:AM,$E:$E,$E623)-MINIFS(AM:AM,$E:$E,$E623))))</f>
        <v/>
      </c>
      <c r="DC623" s="223" t="str">
        <f t="array" ref="DC623">IF(AN623="","",
IF(INDEX(Settings!$H:$H,MATCH(DC$1,Settings!$G:$G,0))=TRUE,
100-100*(AN623-MINIFS(AN:AN,$E:$E,$E623))/(MAXIFS(AN:AN,$E:$E,$E623)-MINIFS(AN:AN,$E:$E,$E623)),
100*(AN623-MINIFS(AN:AN,$E:$E,$E623))/(MAXIFS(AN:AN,$E:$E,$E623)-MINIFS(AN:AN,$E:$E,$E623))))</f>
        <v/>
      </c>
      <c r="DD623" s="223" t="str">
        <f t="array" ref="DD623">IF(AO623="","",
IF(INDEX(Settings!$H:$H,MATCH(DD$1,Settings!$G:$G,0))=TRUE,
100-100*(AO623-MINIFS(AO:AO,$E:$E,$E623))/(MAXIFS(AO:AO,$E:$E,$E623)-MINIFS(AO:AO,$E:$E,$E623)),
100*(AO623-MINIFS(AO:AO,$E:$E,$E623))/(MAXIFS(AO:AO,$E:$E,$E623)-MINIFS(AO:AO,$E:$E,$E623))))</f>
        <v/>
      </c>
      <c r="DE623" s="223" t="str">
        <f t="array" ref="DE623">IF(AP623="","",
IF(INDEX(Settings!$H:$H,MATCH(DE$1,Settings!$G:$G,0))=TRUE,
100-100*(AP623-MINIFS(AP:AP,$E:$E,$E623))/(MAXIFS(AP:AP,$E:$E,$E623)-MINIFS(AP:AP,$E:$E,$E623)),
100*(AP623-MINIFS(AP:AP,$E:$E,$E623))/(MAXIFS(AP:AP,$E:$E,$E623)-MINIFS(AP:AP,$E:$E,$E623))))</f>
        <v/>
      </c>
      <c r="DF623" s="223" t="str">
        <f t="array" ref="DF623">IF(AQ623="","",
IF(INDEX(Settings!$H:$H,MATCH(DF$1,Settings!$G:$G,0))=TRUE,
100-100*(AQ623-MINIFS(AQ:AQ,$E:$E,$E623))/(MAXIFS(AQ:AQ,$E:$E,$E623)-MINIFS(AQ:AQ,$E:$E,$E623)),
100*(AQ623-MINIFS(AQ:AQ,$E:$E,$E623))/(MAXIFS(AQ:AQ,$E:$E,$E623)-MINIFS(AQ:AQ,$E:$E,$E623))))</f>
        <v/>
      </c>
      <c r="DG623" s="223" t="str">
        <f t="array" ref="DG623">IF(AR623="","",
IF(INDEX(Settings!$H:$H,MATCH(DG$1,Settings!$G:$G,0))=TRUE,
100-100*(AR623-MINIFS(AR:AR,$E:$E,$E623))/(MAXIFS(AR:AR,$E:$E,$E623)-MINIFS(AR:AR,$E:$E,$E623)),
100*(AR623-MINIFS(AR:AR,$E:$E,$E623))/(MAXIFS(AR:AR,$E:$E,$E623)-MINIFS(AR:AR,$E:$E,$E623))))</f>
        <v/>
      </c>
      <c r="DH623" s="223" t="str">
        <f t="array" ref="DH623">IF(AS623="","",
IF(INDEX(Settings!$H:$H,MATCH(DH$1,Settings!$G:$G,0))=TRUE,
100-100*(AS623-MINIFS(AS:AS,$E:$E,$E623))/(MAXIFS(AS:AS,$E:$E,$E623)-MINIFS(AS:AS,$E:$E,$E623)),
100*(AS623-MINIFS(AS:AS,$E:$E,$E623))/(MAXIFS(AS:AS,$E:$E,$E623)-MINIFS(AS:AS,$E:$E,$E623))))</f>
        <v/>
      </c>
      <c r="DI623" s="223" t="str">
        <f t="array" ref="DI623">IF(AT623="","",
IF(INDEX(Settings!$H:$H,MATCH(DI$1,Settings!$G:$G,0))=TRUE,
100-100*(AT623-MINIFS(AT:AT,$E:$E,$E623))/(MAXIFS(AT:AT,$E:$E,$E623)-MINIFS(AT:AT,$E:$E,$E623)),
100*(AT623-MINIFS(AT:AT,$E:$E,$E623))/(MAXIFS(AT:AT,$E:$E,$E623)-MINIFS(AT:AT,$E:$E,$E623))))</f>
        <v/>
      </c>
      <c r="DJ623" s="223" t="str">
        <f t="array" ref="DJ623">IF(AU623="","",
IF(INDEX(Settings!$H:$H,MATCH(DJ$1,Settings!$G:$G,0))=TRUE,
100-100*(AU623-MINIFS(AU:AU,$E:$E,$E623))/(MAXIFS(AU:AU,$E:$E,$E623)-MINIFS(AU:AU,$E:$E,$E623)),
100*(AU623-MINIFS(AU:AU,$E:$E,$E623))/(MAXIFS(AU:AU,$E:$E,$E623)-MINIFS(AU:AU,$E:$E,$E623))))</f>
        <v/>
      </c>
      <c r="DK623" s="223" t="str">
        <f t="array" ref="DK623">IF(AV623="","",
IF(INDEX(Settings!$H:$H,MATCH(DK$1,Settings!$G:$G,0))=TRUE,
100-100*(AV623-MINIFS(AV:AV,$E:$E,$E623))/(MAXIFS(AV:AV,$E:$E,$E623)-MINIFS(AV:AV,$E:$E,$E623)),
100*(AV623-MINIFS(AV:AV,$E:$E,$E623))/(MAXIFS(AV:AV,$E:$E,$E623)-MINIFS(AV:AV,$E:$E,$E623))))</f>
        <v/>
      </c>
      <c r="DL623" s="223" t="str">
        <f t="array" ref="DL623">IF(AW623="","",
IF(INDEX(Settings!$H:$H,MATCH(DL$1,Settings!$G:$G,0))=TRUE,
100-100*(AW623-MINIFS(AW:AW,$E:$E,$E623))/(MAXIFS(AW:AW,$E:$E,$E623)-MINIFS(AW:AW,$E:$E,$E623)),
100*(AW623-MINIFS(AW:AW,$E:$E,$E623))/(MAXIFS(AW:AW,$E:$E,$E623)-MINIFS(AW:AW,$E:$E,$E623))))</f>
        <v/>
      </c>
      <c r="DM623" s="223" t="str">
        <f t="array" ref="DM623">IF(AX623="","",
IF(INDEX(Settings!$H:$H,MATCH(DM$1,Settings!$G:$G,0))=TRUE,
100-100*(AX623-MINIFS(AX:AX,$E:$E,$E623))/(MAXIFS(AX:AX,$E:$E,$E623)-MINIFS(AX:AX,$E:$E,$E623)),
100*(AX623-MINIFS(AX:AX,$E:$E,$E623))/(MAXIFS(AX:AX,$E:$E,$E623)-MINIFS(AX:AX,$E:$E,$E623))))</f>
        <v/>
      </c>
      <c r="DN623" s="223" t="str">
        <f t="array" ref="DN623">IF(AY623="","",
IF(INDEX(Settings!$H:$H,MATCH(DN$1,Settings!$G:$G,0))=TRUE,
100-100*(AY623-MINIFS(AY:AY,$E:$E,$E623))/(MAXIFS(AY:AY,$E:$E,$E623)-MINIFS(AY:AY,$E:$E,$E623)),
100*(AY623-MINIFS(AY:AY,$E:$E,$E623))/(MAXIFS(AY:AY,$E:$E,$E623)-MINIFS(AY:AY,$E:$E,$E623))))</f>
        <v/>
      </c>
      <c r="DO623" s="223" t="str">
        <f t="array" ref="DO623">IF(AZ623="","",
IF(INDEX(Settings!$H:$H,MATCH(DO$1,Settings!$G:$G,0))=TRUE,
100-100*(AZ623-MINIFS(AZ:AZ,$E:$E,$E623))/(MAXIFS(AZ:AZ,$E:$E,$E623)-MINIFS(AZ:AZ,$E:$E,$E623)),
100*(AZ623-MINIFS(AZ:AZ,$E:$E,$E623))/(MAXIFS(AZ:AZ,$E:$E,$E623)-MINIFS(AZ:AZ,$E:$E,$E623))))</f>
        <v/>
      </c>
      <c r="DP623" s="223" t="str">
        <f t="array" ref="DP623">IF(BA623="","",
IF(INDEX(Settings!$H:$H,MATCH(DP$1,Settings!$G:$G,0))=TRUE,
100-100*(BA623-MINIFS(BA:BA,$E:$E,$E623))/(MAXIFS(BA:BA,$E:$E,$E623)-MINIFS(BA:BA,$E:$E,$E623)),
100*(BA623-MINIFS(BA:BA,$E:$E,$E623))/(MAXIFS(BA:BA,$E:$E,$E623)-MINIFS(BA:BA,$E:$E,$E623))))</f>
        <v/>
      </c>
      <c r="DQ623" s="223" t="str">
        <f t="array" ref="DQ623">IF(BB623="","",
IF(INDEX(Settings!$H:$H,MATCH(DQ$1,Settings!$G:$G,0))=TRUE,
100-100*(BB623-MINIFS(BB:BB,$E:$E,$E623))/(MAXIFS(BB:BB,$E:$E,$E623)-MINIFS(BB:BB,$E:$E,$E623)),
100*(BB623-MINIFS(BB:BB,$E:$E,$E623))/(MAXIFS(BB:BB,$E:$E,$E623)-MINIFS(BB:BB,$E:$E,$E623))))</f>
        <v/>
      </c>
      <c r="DR623" s="223" t="str">
        <f t="array" ref="DR623">IF(BC623="","",
IF(INDEX(Settings!$H:$H,MATCH(DR$1,Settings!$G:$G,0))=TRUE,
100-100*(BC623-MINIFS(BC:BC,$E:$E,$E623))/(MAXIFS(BC:BC,$E:$E,$E623)-MINIFS(BC:BC,$E:$E,$E623)),
100*(BC623-MINIFS(BC:BC,$E:$E,$E623))/(MAXIFS(BC:BC,$E:$E,$E623)-MINIFS(BC:BC,$E:$E,$E623))))</f>
        <v/>
      </c>
      <c r="DS623" s="223" t="str">
        <f t="array" ref="DS623">IF(BD623="","",
IF(INDEX(Settings!$H:$H,MATCH(DS$1,Settings!$G:$G,0))=TRUE,
100-100*(BD623-MINIFS(BD:BD,$E:$E,$E623))/(MAXIFS(BD:BD,$E:$E,$E623)-MINIFS(BD:BD,$E:$E,$E623)),
100*(BD623-MINIFS(BD:BD,$E:$E,$E623))/(MAXIFS(BD:BD,$E:$E,$E623)-MINIFS(BD:BD,$E:$E,$E623))))</f>
        <v/>
      </c>
      <c r="DT623" s="223" t="str">
        <f t="array" ref="DT623">IF(BE623="","",
IF(INDEX(Settings!$H:$H,MATCH(DT$1,Settings!$G:$G,0))=TRUE,
100-100*(BE623-MINIFS(BE:BE,$E:$E,$E623))/(MAXIFS(BE:BE,$E:$E,$E623)-MINIFS(BE:BE,$E:$E,$E623)),
100*(BE623-MINIFS(BE:BE,$E:$E,$E623))/(MAXIFS(BE:BE,$E:$E,$E623)-MINIFS(BE:BE,$E:$E,$E623))))</f>
        <v/>
      </c>
      <c r="DU623" s="223" t="str">
        <f t="array" ref="DU623">IF(BF623="","",
IF(INDEX(Settings!$H:$H,MATCH(DU$1,Settings!$G:$G,0))=TRUE,
100-100*(BF623-MINIFS(BF:BF,$E:$E,$E623))/(MAXIFS(BF:BF,$E:$E,$E623)-MINIFS(BF:BF,$E:$E,$E623)),
100*(BF623-MINIFS(BF:BF,$E:$E,$E623))/(MAXIFS(BF:BF,$E:$E,$E623)-MINIFS(BF:BF,$E:$E,$E623))))</f>
        <v/>
      </c>
      <c r="DV623" s="223" t="str">
        <f t="array" ref="DV623">IF(BG623="","",
IF(INDEX(Settings!$H:$H,MATCH(DV$1,Settings!$G:$G,0))=TRUE,
100-100*(BG623-MINIFS(BG:BG,$E:$E,$E623))/(MAXIFS(BG:BG,$E:$E,$E623)-MINIFS(BG:BG,$E:$E,$E623)),
100*(BG623-MINIFS(BG:BG,$E:$E,$E623))/(MAXIFS(BG:BG,$E:$E,$E623)-MINIFS(BG:BG,$E:$E,$E623))))</f>
        <v/>
      </c>
      <c r="DW623" s="223" t="str">
        <f t="array" ref="DW623">IF(BH623="","",
IF(INDEX(Settings!$H:$H,MATCH(DW$1,Settings!$G:$G,0))=TRUE,
100-100*(BH623-MINIFS(BH:BH,$E:$E,$E623))/(MAXIFS(BH:BH,$E:$E,$E623)-MINIFS(BH:BH,$E:$E,$E623)),
100*(BH623-MINIFS(BH:BH,$E:$E,$E623))/(MAXIFS(BH:BH,$E:$E,$E623)-MINIFS(BH:BH,$E:$E,$E623))))</f>
        <v/>
      </c>
      <c r="DX623" s="223" t="str">
        <f t="array" ref="DX623">IF(BI623="","",
IF(INDEX(Settings!$H:$H,MATCH(DX$1,Settings!$G:$G,0))=TRUE,
100-100*(BI623-MINIFS(BI:BI,$E:$E,$E623))/(MAXIFS(BI:BI,$E:$E,$E623)-MINIFS(BI:BI,$E:$E,$E623)),
100*(BI623-MINIFS(BI:BI,$E:$E,$E623))/(MAXIFS(BI:BI,$E:$E,$E623)-MINIFS(BI:BI,$E:$E,$E623))))</f>
        <v/>
      </c>
      <c r="DY623" s="223" t="str">
        <f t="array" ref="DY623">IF(BJ623="","",
IF(INDEX(Settings!$H:$H,MATCH(DY$1,Settings!$G:$G,0))=TRUE,
100-100*(BJ623-MINIFS(BJ:BJ,$E:$E,$E623))/(MAXIFS(BJ:BJ,$E:$E,$E623)-MINIFS(BJ:BJ,$E:$E,$E623)),
100*(BJ623-MINIFS(BJ:BJ,$E:$E,$E623))/(MAXIFS(BJ:BJ,$E:$E,$E623)-MINIFS(BJ:BJ,$E:$E,$E623))))</f>
        <v/>
      </c>
      <c r="DZ623" s="225"/>
      <c r="EA623" s="225"/>
      <c r="EB623" s="225" t="str">
        <f t="shared" si="8"/>
        <v/>
      </c>
      <c r="EC623" s="225" t="str">
        <f t="shared" si="9"/>
        <v/>
      </c>
      <c r="ED623" s="225" t="str">
        <f t="shared" si="10"/>
        <v/>
      </c>
      <c r="EE623" s="225" t="str">
        <f t="shared" si="11"/>
        <v/>
      </c>
      <c r="EF623" s="225" t="str">
        <f t="shared" si="12"/>
        <v/>
      </c>
      <c r="EG623" s="225" t="str">
        <f t="shared" si="13"/>
        <v/>
      </c>
      <c r="EH623" s="225"/>
      <c r="EI623" s="225"/>
      <c r="EJ623" s="225"/>
      <c r="EK623" s="225"/>
      <c r="EL623" s="225"/>
      <c r="EM623" s="225"/>
    </row>
    <row r="624">
      <c r="A624" s="231"/>
      <c r="B624" s="231"/>
      <c r="C624" s="231"/>
      <c r="D624" s="231" t="str">
        <f t="array" ref="D624">IFERROR(INDEX(Profiles!$B:$B,MATCH($A624,Profiles!$A:$A,0)),"")</f>
        <v/>
      </c>
      <c r="E624" s="231"/>
      <c r="F624" s="231"/>
      <c r="G624" s="231"/>
      <c r="H624" s="231"/>
      <c r="I624" s="231" t="str">
        <f>IF(A624="","",IF(Settings!$N$3="DATE",F624&amp;": "&amp;TEXT(B624,"M/DD/YY"),F624&amp;": "&amp;H624))</f>
        <v/>
      </c>
      <c r="J624" s="231"/>
      <c r="K624" s="231"/>
      <c r="L624" s="231"/>
      <c r="M624" s="232" t="str">
        <f t="shared" si="14"/>
        <v/>
      </c>
      <c r="N624" s="231"/>
      <c r="O624" s="231"/>
      <c r="P624" s="231"/>
      <c r="Q624" s="231"/>
      <c r="R624" s="231"/>
      <c r="S624" s="230" t="str">
        <f>IFERROR(VLOOKUP(AF624, 'YOYO IR Scores'!A:C, 3, FALSE), "")
</f>
        <v/>
      </c>
      <c r="T624" s="231"/>
      <c r="U624" s="231"/>
      <c r="V624" s="231"/>
      <c r="W624" s="231"/>
      <c r="X624" s="233" t="str">
        <f t="shared" si="4"/>
        <v/>
      </c>
      <c r="Y624" s="234" t="str">
        <f t="shared" si="5"/>
        <v/>
      </c>
      <c r="Z624" s="234" t="str">
        <f t="shared" si="6"/>
        <v/>
      </c>
      <c r="AA624" s="233" t="str">
        <f t="shared" si="7"/>
        <v/>
      </c>
      <c r="AB624" s="232"/>
      <c r="AC624" s="232"/>
      <c r="AD624" s="232"/>
      <c r="AE624" s="232" t="str">
        <f>IFERROR(VLOOKUP(AF624, 'YOYO IR Scores'!A:C, 2, FALSE), "")</f>
        <v/>
      </c>
      <c r="AF624" s="232"/>
      <c r="AG624" s="23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c r="BD624" s="232"/>
      <c r="BE624" s="232"/>
      <c r="BF624" s="232"/>
      <c r="BG624" s="232"/>
      <c r="BH624" s="232"/>
      <c r="BI624" s="232"/>
      <c r="BJ624" s="232"/>
      <c r="BK624" s="232" t="str">
        <f t="array" ref="BK624">IF(J624="","",
IF(INDEX(Settings!$H:$H,MATCH(BY$1,Settings!$G:$G,0))=TRUE,
100-100*(J624-MIN(J:J))/(MAX(J:J)-MIN(J:J)),
100*(J624-MIN(J:J))/(MAX(J:J)-MIN(J:J))))</f>
        <v/>
      </c>
      <c r="BL624" s="232" t="str">
        <f t="array" ref="BL624">IF(J624="","",
IF(INDEX(Settings!$H:$H,MATCH(BY$1,Settings!$G:$G,0))=TRUE,
100-100*(J624-MINIFS(J:J,$E:$E,$E624))/(MAXIFS(J:J,$E:$E,$E624)-MINIFS(J:J,$E:$E,$E624)),
100*(J624-MINIFS(J:J,$E:$E,$E624))/(MAXIFS(J:J,$E:$E,$E624)-MINIFS(J:J,$E:$E,$E624))))</f>
        <v/>
      </c>
      <c r="BM624" s="232" t="str">
        <f t="array" ref="BM624">IF(J624="","",
IF(INDEX(Settings!$H:$H,MATCH(BY$1,Settings!$G:$G,0))=TRUE,
100-100*(J624-MINIFS(J:J,$E:$E,$E624,$I:$I,$I624))/(MAXIFS(J:J,$E:$E,$E624,$I:$I,$I624)-MINIFS(J:J,$E:$E,$E624,$I:$I,$I624)),
100*(J624-MINIFS(J:J,$E:$E,$E624,$I:$I,$I624))/(MAXIFS(J:J,$E:$E,$E624,$I:$I,$I624)-MINIFS(J:J,$E:$E,$E624,$I:$I,$I624))))</f>
        <v/>
      </c>
      <c r="BN624" s="231" t="str">
        <f t="array" ref="BN624">IF(J624="","",
IF(INDEX(Settings!$H:$H,MATCH(BY$1,Settings!$G:$G,0))=TRUE,
100-100*PERCENTRANK(J:J,J624),
100*PERCENTRANK(J:J,J624)))</f>
        <v/>
      </c>
      <c r="BO624" s="231" t="str">
        <f>IFERROR(__xludf.DUMMYFUNCTION("IF(J624="""","""",
IF(INDEX(Settings!$H:$H,MATCH(BY$1,Settings!$G:$G,0))=TRUE,
100-100*PERCENTRANK(FILTER(J:J,$E:$E=$E624),J624),
100*PERCENTRANK(FILTER(J:J,$E:$E=$E624),J624)))"),"")</f>
        <v/>
      </c>
      <c r="BP624" s="231" t="str">
        <f>IFERROR(__xludf.DUMMYFUNCTION("IF(J624="""","""",
IF(INDEX(Settings!$H:$H,MATCH(BY$1,Settings!$G:$G,0))=TRUE,
100-100*PERCENTRANK(FILTER(J:J,$E:$E=$E624,$I:$I=$I624),J624),
100*PERCENTRANK(FILTER(J:J,$E:$E=$E624,$I:$I=$I624),J624)))"),"")</f>
        <v/>
      </c>
      <c r="BQ624" s="233" t="str">
        <f t="array" ref="BQ624">IF(J624="","",
IF(INDEX(Settings!$H:$H,MATCH(BY$1,Settings!$G:$G,0))=TRUE,
-1*(J624-AVERAGE(J:J))/STDEV(J:J),
(J624-AVERAGE(J:J))/STDEV(J:J)))</f>
        <v/>
      </c>
      <c r="BR624" s="233" t="str">
        <f>IFERROR(__xludf.DUMMYFUNCTION("IF(J624="""","""",
IF(INDEX(Settings!$H:$H,MATCH(BY$1,Settings!$G:$G,0))=TRUE,
-1*(J624-AVERAGEIFS(J:J,$E:$E,$E624))/STDEV(FILTER(J:J,$E:$E=$E624)),
(J624-AVERAGEIFS(J:J,$E:$E,$E624))/STDEV(FILTER(J:J,$E:$E=$E624))))"),"")</f>
        <v/>
      </c>
      <c r="BS624" s="233"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1"/>
      <c r="BX624" s="231"/>
      <c r="BY624" s="232" t="str">
        <f t="array" ref="BY624">IF(J624="","",
IF(INDEX(Settings!$H:$H,MATCH(BY$1,Settings!$G:$G,0))=TRUE,
100-100*(J624-MINIFS(J:J,$E:$E,$E624))/(MAXIFS(J:J,$E:$E,$E624)-MINIFS(J:J,$E:$E,$E624)),
100*(J624-MINIFS(J:J,$E:$E,$E624))/(MAXIFS(J:J,$E:$E,$E624)-MINIFS(J:J,$E:$E,$E624))))</f>
        <v/>
      </c>
      <c r="BZ624" s="232" t="str">
        <f t="array" ref="BZ624">IF(K624="","",
IF(INDEX(Settings!$H:$H,MATCH(BZ$1,Settings!$G:$G,0))=TRUE,
100-100*(K624-MINIFS(K:K,$E:$E,$E624))/(MAXIFS(K:K,$E:$E,$E624)-MINIFS(K:K,$E:$E,$E624)),
100*(K624-MINIFS(K:K,$E:$E,$E624))/(MAXIFS(K:K,$E:$E,$E624)-MINIFS(K:K,$E:$E,$E624))))</f>
        <v/>
      </c>
      <c r="CA624" s="232" t="str">
        <f t="array" ref="CA624">IF(L624="","",
IF(INDEX(Settings!$H:$H,MATCH(CA$1,Settings!$G:$G,0))=TRUE,
100-100*(L624-MINIFS(L:L,$E:$E,$E624))/(MAXIFS(L:L,$E:$E,$E624)-MINIFS(L:L,$E:$E,$E624)),
100*(L624-MINIFS(L:L,$E:$E,$E624))/(MAXIFS(L:L,$E:$E,$E624)-MINIFS(L:L,$E:$E,$E624))))</f>
        <v/>
      </c>
      <c r="CB624" s="232" t="str">
        <f t="array" ref="CB624">IF(M624="","",
IF(INDEX(Settings!$H:$H,MATCH(CB$1,Settings!$G:$G,0))=TRUE,
100-100*(M624-MINIFS(M:M,$E:$E,$E624))/(MAXIFS(M:M,$E:$E,$E624)-MINIFS(M:M,$E:$E,$E624)),
100*(M624-MINIFS(M:M,$E:$E,$E624))/(MAXIFS(M:M,$E:$E,$E624)-MINIFS(M:M,$E:$E,$E624))))</f>
        <v/>
      </c>
      <c r="CC624" s="232" t="str">
        <f t="array" ref="CC624">IF(N624="","",
IF(INDEX(Settings!$H:$H,MATCH(CC$1,Settings!$G:$G,0))=TRUE,
100-100*(N624-MINIFS(N:N,$E:$E,$E624))/(MAXIFS(N:N,$E:$E,$E624)-MINIFS(N:N,$E:$E,$E624)),
100*(N624-MINIFS(N:N,$E:$E,$E624))/(MAXIFS(N:N,$E:$E,$E624)-MINIFS(N:N,$E:$E,$E624))))</f>
        <v/>
      </c>
      <c r="CD624" s="232" t="str">
        <f t="array" ref="CD624">IF(O624="","",
IF(INDEX(Settings!$H:$H,MATCH(CD$1,Settings!$G:$G,0))=TRUE,
100-100*(O624-MINIFS(O:O,$E:$E,$E624))/(MAXIFS(O:O,$E:$E,$E624)-MINIFS(O:O,$E:$E,$E624)),
100*(O624-MINIFS(O:O,$E:$E,$E624))/(MAXIFS(O:O,$E:$E,$E624)-MINIFS(O:O,$E:$E,$E624))))</f>
        <v/>
      </c>
      <c r="CE624" s="232" t="str">
        <f t="array" ref="CE624">IF(P624="","",
IF(INDEX(Settings!$H:$H,MATCH(CE$1,Settings!$G:$G,0))=TRUE,
100-100*(P624-MINIFS(P:P,$E:$E,$E624))/(MAXIFS(P:P,$E:$E,$E624)-MINIFS(P:P,$E:$E,$E624)),
100*(P624-MINIFS(P:P,$E:$E,$E624))/(MAXIFS(P:P,$E:$E,$E624)-MINIFS(P:P,$E:$E,$E624))))</f>
        <v/>
      </c>
      <c r="CF624" s="232" t="str">
        <f t="array" ref="CF624">IF(Q624="","",
IF(INDEX(Settings!$H:$H,MATCH(CF$1,Settings!$G:$G,0))=TRUE,
100-100*(Q624-MINIFS(Q:Q,$E:$E,$E624))/(MAXIFS(Q:Q,$E:$E,$E624)-MINIFS(Q:Q,$E:$E,$E624)),
100*(Q624-MINIFS(Q:Q,$E:$E,$E624))/(MAXIFS(Q:Q,$E:$E,$E624)-MINIFS(Q:Q,$E:$E,$E624))))</f>
        <v/>
      </c>
      <c r="CG624" s="232" t="str">
        <f t="array" ref="CG624">IF(R624="","",
IF(INDEX(Settings!$H:$H,MATCH(CG$1,Settings!$G:$G,0))=TRUE,
100-100*(R624-MINIFS(R:R,$E:$E,$E624))/(MAXIFS(R:R,$E:$E,$E624)-MINIFS(R:R,$E:$E,$E624)),
100*(R624-MINIFS(R:R,$E:$E,$E624))/(MAXIFS(R:R,$E:$E,$E624)-MINIFS(R:R,$E:$E,$E624))))</f>
        <v/>
      </c>
      <c r="CH624" s="232" t="str">
        <f t="array" ref="CH624">IF(S624="","",
IF(INDEX(Settings!$H:$H,MATCH(CH$1,Settings!$G:$G,0))=TRUE,
100-100*(S624-MINIFS(S:S,$E:$E,$E624))/(MAXIFS(S:S,$E:$E,$E624)-MINIFS(S:S,$E:$E,$E624)),
100*(S624-MINIFS(S:S,$E:$E,$E624))/(MAXIFS(S:S,$E:$E,$E624)-MINIFS(S:S,$E:$E,$E624))))</f>
        <v/>
      </c>
      <c r="CI624" s="232" t="str">
        <f t="array" ref="CI624">IF(T624="","",
IF(INDEX(Settings!$H:$H,MATCH(CI$1,Settings!$G:$G,0))=TRUE,
100-100*(T624-MINIFS(T:T,$E:$E,$E624))/(MAXIFS(T:T,$E:$E,$E624)-MINIFS(T:T,$E:$E,$E624)),
100*(T624-MINIFS(T:T,$E:$E,$E624))/(MAXIFS(T:T,$E:$E,$E624)-MINIFS(T:T,$E:$E,$E624))))</f>
        <v/>
      </c>
      <c r="CJ624" s="232" t="str">
        <f t="array" ref="CJ624">IF(U624="","",
IF(INDEX(Settings!$H:$H,MATCH(CJ$1,Settings!$G:$G,0))=TRUE,
100-100*(U624-MINIFS(U:U,$E:$E,$E624))/(MAXIFS(U:U,$E:$E,$E624)-MINIFS(U:U,$E:$E,$E624)),
100*(U624-MINIFS(U:U,$E:$E,$E624))/(MAXIFS(U:U,$E:$E,$E624)-MINIFS(U:U,$E:$E,$E624))))</f>
        <v/>
      </c>
      <c r="CK624" s="232" t="str">
        <f t="array" ref="CK624">IF(V624="","",
IF(INDEX(Settings!$H:$H,MATCH(CK$1,Settings!$G:$G,0))=TRUE,
100-100*(V624-MINIFS(V:V,$E:$E,$E624))/(MAXIFS(V:V,$E:$E,$E624)-MINIFS(V:V,$E:$E,$E624)),
100*(V624-MINIFS(V:V,$E:$E,$E624))/(MAXIFS(V:V,$E:$E,$E624)-MINIFS(V:V,$E:$E,$E624))))</f>
        <v/>
      </c>
      <c r="CL624" s="232" t="str">
        <f t="array" ref="CL624">IF(W624="","",
IF(INDEX(Settings!$H:$H,MATCH(CL$1,Settings!$G:$G,0))=TRUE,
100-100*(W624-MINIFS(W:W,$E:$E,$E624))/(MAXIFS(W:W,$E:$E,$E624)-MINIFS(W:W,$E:$E,$E624)),
100*(W624-MINIFS(W:W,$E:$E,$E624))/(MAXIFS(W:W,$E:$E,$E624)-MINIFS(W:W,$E:$E,$E624))))</f>
        <v/>
      </c>
      <c r="CM624" s="232" t="str">
        <f t="array" ref="CM624">IF(X624="","",
IF(INDEX(Settings!$H:$H,MATCH(CM$1,Settings!$G:$G,0))=TRUE,
100-100*(X624-MINIFS(X:X,$E:$E,$E624))/(MAXIFS(X:X,$E:$E,$E624)-MINIFS(X:X,$E:$E,$E624)),
100*(X624-MINIFS(X:X,$E:$E,$E624))/(MAXIFS(X:X,$E:$E,$E624)-MINIFS(X:X,$E:$E,$E624))))</f>
        <v/>
      </c>
      <c r="CN624" s="232" t="str">
        <f t="array" ref="CN624">IF(Y624="","",
IF(INDEX(Settings!$H:$H,MATCH(CN$1,Settings!$G:$G,0))=TRUE,
100-100*(Y624-MINIFS(Y:Y,$E:$E,$E624))/(MAXIFS(Y:Y,$E:$E,$E624)-MINIFS(Y:Y,$E:$E,$E624)),
100*(Y624-MINIFS(Y:Y,$E:$E,$E624))/(MAXIFS(Y:Y,$E:$E,$E624)-MINIFS(Y:Y,$E:$E,$E624))))</f>
        <v/>
      </c>
      <c r="CO624" s="232" t="str">
        <f t="array" ref="CO624">IF(Z624="","",
IF(INDEX(Settings!$H:$H,MATCH(CO$1,Settings!$G:$G,0))=TRUE,
100-100*(Z624-MINIFS(Z:Z,$E:$E,$E624))/(MAXIFS(Z:Z,$E:$E,$E624)-MINIFS(Z:Z,$E:$E,$E624)),
100*(Z624-MINIFS(Z:Z,$E:$E,$E624))/(MAXIFS(Z:Z,$E:$E,$E624)-MINIFS(Z:Z,$E:$E,$E624))))</f>
        <v/>
      </c>
      <c r="CP624" s="232" t="str">
        <f t="array" ref="CP624">IF(AA624="","",
IF(INDEX(Settings!$H:$H,MATCH(CP$1,Settings!$G:$G,0))=TRUE,
100-100*(AA624-MINIFS(AA:AA,$E:$E,$E624))/(MAXIFS(AA:AA,$E:$E,$E624)-MINIFS(AA:AA,$E:$E,$E624)),
100*(AA624-MINIFS(AA:AA,$E:$E,$E624))/(MAXIFS(AA:AA,$E:$E,$E624)-MINIFS(AA:AA,$E:$E,$E624))))</f>
        <v/>
      </c>
      <c r="CQ624" s="232" t="str">
        <f t="array" ref="CQ624">IF(AB624="","",
IF(INDEX(Settings!$H:$H,MATCH(CQ$1,Settings!$G:$G,0))=TRUE,
100-100*(AB624-MINIFS(AB:AB,$E:$E,$E624))/(MAXIFS(AB:AB,$E:$E,$E624)-MINIFS(AB:AB,$E:$E,$E624)),
100*(AB624-MINIFS(AB:AB,$E:$E,$E624))/(MAXIFS(AB:AB,$E:$E,$E624)-MINIFS(AB:AB,$E:$E,$E624))))</f>
        <v/>
      </c>
      <c r="CR624" s="232" t="str">
        <f t="array" ref="CR624">IF(AC624="","",
IF(INDEX(Settings!$H:$H,MATCH(CR$1,Settings!$G:$G,0))=TRUE,
100-100*(AC624-MINIFS(AC:AC,$E:$E,$E624))/(MAXIFS(AC:AC,$E:$E,$E624)-MINIFS(AC:AC,$E:$E,$E624)),
100*(AC624-MINIFS(AC:AC,$E:$E,$E624))/(MAXIFS(AC:AC,$E:$E,$E624)-MINIFS(AC:AC,$E:$E,$E624))))</f>
        <v/>
      </c>
      <c r="CS624" s="232" t="str">
        <f t="array" ref="CS624">IF(AD624="","",
IF(INDEX(Settings!$H:$H,MATCH(CS$1,Settings!$G:$G,0))=TRUE,
100-100*(AD624-MINIFS(AD:AD,$E:$E,$E624))/(MAXIFS(AD:AD,$E:$E,$E624)-MINIFS(AD:AD,$E:$E,$E624)),
100*(AD624-MINIFS(AD:AD,$E:$E,$E624))/(MAXIFS(AD:AD,$E:$E,$E624)-MINIFS(AD:AD,$E:$E,$E624))))</f>
        <v/>
      </c>
      <c r="CT624" s="232" t="str">
        <f t="array" ref="CT624">IF(AE624="","",
IF(INDEX(Settings!$H:$H,MATCH(CT$1,Settings!$G:$G,0))=TRUE,
100-100*(AE624-MINIFS(AE:AE,$E:$E,$E624))/(MAXIFS(AE:AE,$E:$E,$E624)-MINIFS(AE:AE,$E:$E,$E624)),
100*(AE624-MINIFS(AE:AE,$E:$E,$E624))/(MAXIFS(AE:AE,$E:$E,$E624)-MINIFS(AE:AE,$E:$E,$E624))))</f>
        <v/>
      </c>
      <c r="CU624" s="232" t="str">
        <f t="array" ref="CU624">IF(AF624="","",
IF(INDEX(Settings!$H:$H,MATCH(CU$1,Settings!$G:$G,0))=TRUE,
100-100*(AF624-MINIFS(AF:AF,$E:$E,$E624))/(MAXIFS(AF:AF,$E:$E,$E624)-MINIFS(AF:AF,$E:$E,$E624)),
100*(AF624-MINIFS(AF:AF,$E:$E,$E624))/(MAXIFS(AF:AF,$E:$E,$E624)-MINIFS(AF:AF,$E:$E,$E624))))</f>
        <v/>
      </c>
      <c r="CV624" s="232" t="str">
        <f t="array" ref="CV624">IF(AG624="","",
IF(INDEX(Settings!$H:$H,MATCH(CV$1,Settings!$G:$G,0))=TRUE,
100-100*(AG624-MINIFS(AG:AG,$E:$E,$E624))/(MAXIFS(AG:AG,$E:$E,$E624)-MINIFS(AG:AG,$E:$E,$E624)),
100*(AG624-MINIFS(AG:AG,$E:$E,$E624))/(MAXIFS(AG:AG,$E:$E,$E624)-MINIFS(AG:AG,$E:$E,$E624))))</f>
        <v/>
      </c>
      <c r="CW624" s="232" t="str">
        <f t="array" ref="CW624">IF(AH624="","",
IF(INDEX(Settings!$H:$H,MATCH(CW$1,Settings!$G:$G,0))=TRUE,
100-100*(AH624-MINIFS(AH:AH,$E:$E,$E624))/(MAXIFS(AH:AH,$E:$E,$E624)-MINIFS(AH:AH,$E:$E,$E624)),
100*(AH624-MINIFS(AH:AH,$E:$E,$E624))/(MAXIFS(AH:AH,$E:$E,$E624)-MINIFS(AH:AH,$E:$E,$E624))))</f>
        <v/>
      </c>
      <c r="CX624" s="232" t="str">
        <f t="array" ref="CX624">IF(AI624="","",
IF(INDEX(Settings!$H:$H,MATCH(CX$1,Settings!$G:$G,0))=TRUE,
100-100*(AI624-MINIFS(AI:AI,$E:$E,$E624))/(MAXIFS(AI:AI,$E:$E,$E624)-MINIFS(AI:AI,$E:$E,$E624)),
100*(AI624-MINIFS(AI:AI,$E:$E,$E624))/(MAXIFS(AI:AI,$E:$E,$E624)-MINIFS(AI:AI,$E:$E,$E624))))</f>
        <v/>
      </c>
      <c r="CY624" s="232" t="str">
        <f t="array" ref="CY624">IF(AJ624="","",
IF(INDEX(Settings!$H:$H,MATCH(CY$1,Settings!$G:$G,0))=TRUE,
100-100*(AJ624-MINIFS(AJ:AJ,$E:$E,$E624))/(MAXIFS(AJ:AJ,$E:$E,$E624)-MINIFS(AJ:AJ,$E:$E,$E624)),
100*(AJ624-MINIFS(AJ:AJ,$E:$E,$E624))/(MAXIFS(AJ:AJ,$E:$E,$E624)-MINIFS(AJ:AJ,$E:$E,$E624))))</f>
        <v/>
      </c>
      <c r="CZ624" s="232" t="str">
        <f t="array" ref="CZ624">IF(AK624="","",
IF(INDEX(Settings!$H:$H,MATCH(CZ$1,Settings!$G:$G,0))=TRUE,
100-100*(AK624-MINIFS(AK:AK,$E:$E,$E624))/(MAXIFS(AK:AK,$E:$E,$E624)-MINIFS(AK:AK,$E:$E,$E624)),
100*(AK624-MINIFS(AK:AK,$E:$E,$E624))/(MAXIFS(AK:AK,$E:$E,$E624)-MINIFS(AK:AK,$E:$E,$E624))))</f>
        <v/>
      </c>
      <c r="DA624" s="232" t="str">
        <f t="array" ref="DA624">IF(AL624="","",
IF(INDEX(Settings!$H:$H,MATCH(DA$1,Settings!$G:$G,0))=TRUE,
100-100*(AL624-MINIFS(AL:AL,$E:$E,$E624))/(MAXIFS(AL:AL,$E:$E,$E624)-MINIFS(AL:AL,$E:$E,$E624)),
100*(AL624-MINIFS(AL:AL,$E:$E,$E624))/(MAXIFS(AL:AL,$E:$E,$E624)-MINIFS(AL:AL,$E:$E,$E624))))</f>
        <v/>
      </c>
      <c r="DB624" s="232" t="str">
        <f t="array" ref="DB624">IF(AM624="","",
IF(INDEX(Settings!$H:$H,MATCH(DB$1,Settings!$G:$G,0))=TRUE,
100-100*(AM624-MINIFS(AM:AM,$E:$E,$E624))/(MAXIFS(AM:AM,$E:$E,$E624)-MINIFS(AM:AM,$E:$E,$E624)),
100*(AM624-MINIFS(AM:AM,$E:$E,$E624))/(MAXIFS(AM:AM,$E:$E,$E624)-MINIFS(AM:AM,$E:$E,$E624))))</f>
        <v/>
      </c>
      <c r="DC624" s="232" t="str">
        <f t="array" ref="DC624">IF(AN624="","",
IF(INDEX(Settings!$H:$H,MATCH(DC$1,Settings!$G:$G,0))=TRUE,
100-100*(AN624-MINIFS(AN:AN,$E:$E,$E624))/(MAXIFS(AN:AN,$E:$E,$E624)-MINIFS(AN:AN,$E:$E,$E624)),
100*(AN624-MINIFS(AN:AN,$E:$E,$E624))/(MAXIFS(AN:AN,$E:$E,$E624)-MINIFS(AN:AN,$E:$E,$E624))))</f>
        <v/>
      </c>
      <c r="DD624" s="232" t="str">
        <f t="array" ref="DD624">IF(AO624="","",
IF(INDEX(Settings!$H:$H,MATCH(DD$1,Settings!$G:$G,0))=TRUE,
100-100*(AO624-MINIFS(AO:AO,$E:$E,$E624))/(MAXIFS(AO:AO,$E:$E,$E624)-MINIFS(AO:AO,$E:$E,$E624)),
100*(AO624-MINIFS(AO:AO,$E:$E,$E624))/(MAXIFS(AO:AO,$E:$E,$E624)-MINIFS(AO:AO,$E:$E,$E624))))</f>
        <v/>
      </c>
      <c r="DE624" s="232" t="str">
        <f t="array" ref="DE624">IF(AP624="","",
IF(INDEX(Settings!$H:$H,MATCH(DE$1,Settings!$G:$G,0))=TRUE,
100-100*(AP624-MINIFS(AP:AP,$E:$E,$E624))/(MAXIFS(AP:AP,$E:$E,$E624)-MINIFS(AP:AP,$E:$E,$E624)),
100*(AP624-MINIFS(AP:AP,$E:$E,$E624))/(MAXIFS(AP:AP,$E:$E,$E624)-MINIFS(AP:AP,$E:$E,$E624))))</f>
        <v/>
      </c>
      <c r="DF624" s="232" t="str">
        <f t="array" ref="DF624">IF(AQ624="","",
IF(INDEX(Settings!$H:$H,MATCH(DF$1,Settings!$G:$G,0))=TRUE,
100-100*(AQ624-MINIFS(AQ:AQ,$E:$E,$E624))/(MAXIFS(AQ:AQ,$E:$E,$E624)-MINIFS(AQ:AQ,$E:$E,$E624)),
100*(AQ624-MINIFS(AQ:AQ,$E:$E,$E624))/(MAXIFS(AQ:AQ,$E:$E,$E624)-MINIFS(AQ:AQ,$E:$E,$E624))))</f>
        <v/>
      </c>
      <c r="DG624" s="232" t="str">
        <f t="array" ref="DG624">IF(AR624="","",
IF(INDEX(Settings!$H:$H,MATCH(DG$1,Settings!$G:$G,0))=TRUE,
100-100*(AR624-MINIFS(AR:AR,$E:$E,$E624))/(MAXIFS(AR:AR,$E:$E,$E624)-MINIFS(AR:AR,$E:$E,$E624)),
100*(AR624-MINIFS(AR:AR,$E:$E,$E624))/(MAXIFS(AR:AR,$E:$E,$E624)-MINIFS(AR:AR,$E:$E,$E624))))</f>
        <v/>
      </c>
      <c r="DH624" s="232" t="str">
        <f t="array" ref="DH624">IF(AS624="","",
IF(INDEX(Settings!$H:$H,MATCH(DH$1,Settings!$G:$G,0))=TRUE,
100-100*(AS624-MINIFS(AS:AS,$E:$E,$E624))/(MAXIFS(AS:AS,$E:$E,$E624)-MINIFS(AS:AS,$E:$E,$E624)),
100*(AS624-MINIFS(AS:AS,$E:$E,$E624))/(MAXIFS(AS:AS,$E:$E,$E624)-MINIFS(AS:AS,$E:$E,$E624))))</f>
        <v/>
      </c>
      <c r="DI624" s="232" t="str">
        <f t="array" ref="DI624">IF(AT624="","",
IF(INDEX(Settings!$H:$H,MATCH(DI$1,Settings!$G:$G,0))=TRUE,
100-100*(AT624-MINIFS(AT:AT,$E:$E,$E624))/(MAXIFS(AT:AT,$E:$E,$E624)-MINIFS(AT:AT,$E:$E,$E624)),
100*(AT624-MINIFS(AT:AT,$E:$E,$E624))/(MAXIFS(AT:AT,$E:$E,$E624)-MINIFS(AT:AT,$E:$E,$E624))))</f>
        <v/>
      </c>
      <c r="DJ624" s="232" t="str">
        <f t="array" ref="DJ624">IF(AU624="","",
IF(INDEX(Settings!$H:$H,MATCH(DJ$1,Settings!$G:$G,0))=TRUE,
100-100*(AU624-MINIFS(AU:AU,$E:$E,$E624))/(MAXIFS(AU:AU,$E:$E,$E624)-MINIFS(AU:AU,$E:$E,$E624)),
100*(AU624-MINIFS(AU:AU,$E:$E,$E624))/(MAXIFS(AU:AU,$E:$E,$E624)-MINIFS(AU:AU,$E:$E,$E624))))</f>
        <v/>
      </c>
      <c r="DK624" s="232" t="str">
        <f t="array" ref="DK624">IF(AV624="","",
IF(INDEX(Settings!$H:$H,MATCH(DK$1,Settings!$G:$G,0))=TRUE,
100-100*(AV624-MINIFS(AV:AV,$E:$E,$E624))/(MAXIFS(AV:AV,$E:$E,$E624)-MINIFS(AV:AV,$E:$E,$E624)),
100*(AV624-MINIFS(AV:AV,$E:$E,$E624))/(MAXIFS(AV:AV,$E:$E,$E624)-MINIFS(AV:AV,$E:$E,$E624))))</f>
        <v/>
      </c>
      <c r="DL624" s="232" t="str">
        <f t="array" ref="DL624">IF(AW624="","",
IF(INDEX(Settings!$H:$H,MATCH(DL$1,Settings!$G:$G,0))=TRUE,
100-100*(AW624-MINIFS(AW:AW,$E:$E,$E624))/(MAXIFS(AW:AW,$E:$E,$E624)-MINIFS(AW:AW,$E:$E,$E624)),
100*(AW624-MINIFS(AW:AW,$E:$E,$E624))/(MAXIFS(AW:AW,$E:$E,$E624)-MINIFS(AW:AW,$E:$E,$E624))))</f>
        <v/>
      </c>
      <c r="DM624" s="232" t="str">
        <f t="array" ref="DM624">IF(AX624="","",
IF(INDEX(Settings!$H:$H,MATCH(DM$1,Settings!$G:$G,0))=TRUE,
100-100*(AX624-MINIFS(AX:AX,$E:$E,$E624))/(MAXIFS(AX:AX,$E:$E,$E624)-MINIFS(AX:AX,$E:$E,$E624)),
100*(AX624-MINIFS(AX:AX,$E:$E,$E624))/(MAXIFS(AX:AX,$E:$E,$E624)-MINIFS(AX:AX,$E:$E,$E624))))</f>
        <v/>
      </c>
      <c r="DN624" s="232" t="str">
        <f t="array" ref="DN624">IF(AY624="","",
IF(INDEX(Settings!$H:$H,MATCH(DN$1,Settings!$G:$G,0))=TRUE,
100-100*(AY624-MINIFS(AY:AY,$E:$E,$E624))/(MAXIFS(AY:AY,$E:$E,$E624)-MINIFS(AY:AY,$E:$E,$E624)),
100*(AY624-MINIFS(AY:AY,$E:$E,$E624))/(MAXIFS(AY:AY,$E:$E,$E624)-MINIFS(AY:AY,$E:$E,$E624))))</f>
        <v/>
      </c>
      <c r="DO624" s="232" t="str">
        <f t="array" ref="DO624">IF(AZ624="","",
IF(INDEX(Settings!$H:$H,MATCH(DO$1,Settings!$G:$G,0))=TRUE,
100-100*(AZ624-MINIFS(AZ:AZ,$E:$E,$E624))/(MAXIFS(AZ:AZ,$E:$E,$E624)-MINIFS(AZ:AZ,$E:$E,$E624)),
100*(AZ624-MINIFS(AZ:AZ,$E:$E,$E624))/(MAXIFS(AZ:AZ,$E:$E,$E624)-MINIFS(AZ:AZ,$E:$E,$E624))))</f>
        <v/>
      </c>
      <c r="DP624" s="232" t="str">
        <f t="array" ref="DP624">IF(BA624="","",
IF(INDEX(Settings!$H:$H,MATCH(DP$1,Settings!$G:$G,0))=TRUE,
100-100*(BA624-MINIFS(BA:BA,$E:$E,$E624))/(MAXIFS(BA:BA,$E:$E,$E624)-MINIFS(BA:BA,$E:$E,$E624)),
100*(BA624-MINIFS(BA:BA,$E:$E,$E624))/(MAXIFS(BA:BA,$E:$E,$E624)-MINIFS(BA:BA,$E:$E,$E624))))</f>
        <v/>
      </c>
      <c r="DQ624" s="232" t="str">
        <f t="array" ref="DQ624">IF(BB624="","",
IF(INDEX(Settings!$H:$H,MATCH(DQ$1,Settings!$G:$G,0))=TRUE,
100-100*(BB624-MINIFS(BB:BB,$E:$E,$E624))/(MAXIFS(BB:BB,$E:$E,$E624)-MINIFS(BB:BB,$E:$E,$E624)),
100*(BB624-MINIFS(BB:BB,$E:$E,$E624))/(MAXIFS(BB:BB,$E:$E,$E624)-MINIFS(BB:BB,$E:$E,$E624))))</f>
        <v/>
      </c>
      <c r="DR624" s="232" t="str">
        <f t="array" ref="DR624">IF(BC624="","",
IF(INDEX(Settings!$H:$H,MATCH(DR$1,Settings!$G:$G,0))=TRUE,
100-100*(BC624-MINIFS(BC:BC,$E:$E,$E624))/(MAXIFS(BC:BC,$E:$E,$E624)-MINIFS(BC:BC,$E:$E,$E624)),
100*(BC624-MINIFS(BC:BC,$E:$E,$E624))/(MAXIFS(BC:BC,$E:$E,$E624)-MINIFS(BC:BC,$E:$E,$E624))))</f>
        <v/>
      </c>
      <c r="DS624" s="232" t="str">
        <f t="array" ref="DS624">IF(BD624="","",
IF(INDEX(Settings!$H:$H,MATCH(DS$1,Settings!$G:$G,0))=TRUE,
100-100*(BD624-MINIFS(BD:BD,$E:$E,$E624))/(MAXIFS(BD:BD,$E:$E,$E624)-MINIFS(BD:BD,$E:$E,$E624)),
100*(BD624-MINIFS(BD:BD,$E:$E,$E624))/(MAXIFS(BD:BD,$E:$E,$E624)-MINIFS(BD:BD,$E:$E,$E624))))</f>
        <v/>
      </c>
      <c r="DT624" s="232" t="str">
        <f t="array" ref="DT624">IF(BE624="","",
IF(INDEX(Settings!$H:$H,MATCH(DT$1,Settings!$G:$G,0))=TRUE,
100-100*(BE624-MINIFS(BE:BE,$E:$E,$E624))/(MAXIFS(BE:BE,$E:$E,$E624)-MINIFS(BE:BE,$E:$E,$E624)),
100*(BE624-MINIFS(BE:BE,$E:$E,$E624))/(MAXIFS(BE:BE,$E:$E,$E624)-MINIFS(BE:BE,$E:$E,$E624))))</f>
        <v/>
      </c>
      <c r="DU624" s="232" t="str">
        <f t="array" ref="DU624">IF(BF624="","",
IF(INDEX(Settings!$H:$H,MATCH(DU$1,Settings!$G:$G,0))=TRUE,
100-100*(BF624-MINIFS(BF:BF,$E:$E,$E624))/(MAXIFS(BF:BF,$E:$E,$E624)-MINIFS(BF:BF,$E:$E,$E624)),
100*(BF624-MINIFS(BF:BF,$E:$E,$E624))/(MAXIFS(BF:BF,$E:$E,$E624)-MINIFS(BF:BF,$E:$E,$E624))))</f>
        <v/>
      </c>
      <c r="DV624" s="232" t="str">
        <f t="array" ref="DV624">IF(BG624="","",
IF(INDEX(Settings!$H:$H,MATCH(DV$1,Settings!$G:$G,0))=TRUE,
100-100*(BG624-MINIFS(BG:BG,$E:$E,$E624))/(MAXIFS(BG:BG,$E:$E,$E624)-MINIFS(BG:BG,$E:$E,$E624)),
100*(BG624-MINIFS(BG:BG,$E:$E,$E624))/(MAXIFS(BG:BG,$E:$E,$E624)-MINIFS(BG:BG,$E:$E,$E624))))</f>
        <v/>
      </c>
      <c r="DW624" s="232" t="str">
        <f t="array" ref="DW624">IF(BH624="","",
IF(INDEX(Settings!$H:$H,MATCH(DW$1,Settings!$G:$G,0))=TRUE,
100-100*(BH624-MINIFS(BH:BH,$E:$E,$E624))/(MAXIFS(BH:BH,$E:$E,$E624)-MINIFS(BH:BH,$E:$E,$E624)),
100*(BH624-MINIFS(BH:BH,$E:$E,$E624))/(MAXIFS(BH:BH,$E:$E,$E624)-MINIFS(BH:BH,$E:$E,$E624))))</f>
        <v/>
      </c>
      <c r="DX624" s="232" t="str">
        <f t="array" ref="DX624">IF(BI624="","",
IF(INDEX(Settings!$H:$H,MATCH(DX$1,Settings!$G:$G,0))=TRUE,
100-100*(BI624-MINIFS(BI:BI,$E:$E,$E624))/(MAXIFS(BI:BI,$E:$E,$E624)-MINIFS(BI:BI,$E:$E,$E624)),
100*(BI624-MINIFS(BI:BI,$E:$E,$E624))/(MAXIFS(BI:BI,$E:$E,$E624)-MINIFS(BI:BI,$E:$E,$E624))))</f>
        <v/>
      </c>
      <c r="DY624" s="232" t="str">
        <f t="array" ref="DY624">IF(BJ624="","",
IF(INDEX(Settings!$H:$H,MATCH(DY$1,Settings!$G:$G,0))=TRUE,
100-100*(BJ624-MINIFS(BJ:BJ,$E:$E,$E624))/(MAXIFS(BJ:BJ,$E:$E,$E624)-MINIFS(BJ:BJ,$E:$E,$E624)),
100*(BJ624-MINIFS(BJ:BJ,$E:$E,$E624))/(MAXIFS(BJ:BJ,$E:$E,$E624)-MINIFS(BJ:BJ,$E:$E,$E624))))</f>
        <v/>
      </c>
      <c r="DZ624" s="234"/>
      <c r="EA624" s="234"/>
      <c r="EB624" s="234" t="str">
        <f t="shared" si="8"/>
        <v/>
      </c>
      <c r="EC624" s="234" t="str">
        <f t="shared" si="9"/>
        <v/>
      </c>
      <c r="ED624" s="234" t="str">
        <f t="shared" si="10"/>
        <v/>
      </c>
      <c r="EE624" s="234" t="str">
        <f t="shared" si="11"/>
        <v/>
      </c>
      <c r="EF624" s="234" t="str">
        <f t="shared" si="12"/>
        <v/>
      </c>
      <c r="EG624" s="234" t="str">
        <f t="shared" si="13"/>
        <v/>
      </c>
      <c r="EH624" s="234"/>
      <c r="EI624" s="234"/>
      <c r="EJ624" s="234"/>
      <c r="EK624" s="234"/>
      <c r="EL624" s="234"/>
      <c r="EM624" s="234"/>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3" t="str">
        <f t="shared" si="14"/>
        <v/>
      </c>
      <c r="N625" s="49"/>
      <c r="O625" s="49"/>
      <c r="P625" s="49"/>
      <c r="Q625" s="49"/>
      <c r="R625" s="49"/>
      <c r="S625" s="222" t="str">
        <f>IFERROR(VLOOKUP(AF625, 'YOYO IR Scores'!A:C, 3, FALSE), "")
</f>
        <v/>
      </c>
      <c r="T625" s="49"/>
      <c r="U625" s="49"/>
      <c r="V625" s="49"/>
      <c r="W625" s="49"/>
      <c r="X625" s="224" t="str">
        <f t="shared" si="4"/>
        <v/>
      </c>
      <c r="Y625" s="225" t="str">
        <f t="shared" si="5"/>
        <v/>
      </c>
      <c r="Z625" s="225" t="str">
        <f t="shared" si="6"/>
        <v/>
      </c>
      <c r="AA625" s="224" t="str">
        <f t="shared" si="7"/>
        <v/>
      </c>
      <c r="AB625" s="223"/>
      <c r="AC625" s="223"/>
      <c r="AD625" s="223"/>
      <c r="AE625" s="223" t="str">
        <f>IFERROR(VLOOKUP(AF625, 'YOYO IR Scores'!A:C, 2, FALSE), "")</f>
        <v/>
      </c>
      <c r="AF625" s="223"/>
      <c r="AG625" s="223"/>
      <c r="AH625" s="223"/>
      <c r="AI625" s="223"/>
      <c r="AJ625" s="223"/>
      <c r="AK625" s="223"/>
      <c r="AL625" s="223"/>
      <c r="AM625" s="223"/>
      <c r="AN625" s="223"/>
      <c r="AO625" s="223"/>
      <c r="AP625" s="223"/>
      <c r="AQ625" s="223"/>
      <c r="AR625" s="223"/>
      <c r="AS625" s="223"/>
      <c r="AT625" s="223"/>
      <c r="AU625" s="223"/>
      <c r="AV625" s="223"/>
      <c r="AW625" s="223"/>
      <c r="AX625" s="223"/>
      <c r="AY625" s="223"/>
      <c r="AZ625" s="223"/>
      <c r="BA625" s="223"/>
      <c r="BB625" s="223"/>
      <c r="BC625" s="223"/>
      <c r="BD625" s="223"/>
      <c r="BE625" s="223"/>
      <c r="BF625" s="223"/>
      <c r="BG625" s="223"/>
      <c r="BH625" s="223"/>
      <c r="BI625" s="223"/>
      <c r="BJ625" s="223"/>
      <c r="BK625" s="223" t="str">
        <f t="array" ref="BK625">IF(J625="","",
IF(INDEX(Settings!$H:$H,MATCH(BY$1,Settings!$G:$G,0))=TRUE,
100-100*(J625-MIN(J:J))/(MAX(J:J)-MIN(J:J)),
100*(J625-MIN(J:J))/(MAX(J:J)-MIN(J:J))))</f>
        <v/>
      </c>
      <c r="BL625" s="223" t="str">
        <f t="array" ref="BL625">IF(J625="","",
IF(INDEX(Settings!$H:$H,MATCH(BY$1,Settings!$G:$G,0))=TRUE,
100-100*(J625-MINIFS(J:J,$E:$E,$E625))/(MAXIFS(J:J,$E:$E,$E625)-MINIFS(J:J,$E:$E,$E625)),
100*(J625-MINIFS(J:J,$E:$E,$E625))/(MAXIFS(J:J,$E:$E,$E625)-MINIFS(J:J,$E:$E,$E625))))</f>
        <v/>
      </c>
      <c r="BM625" s="223"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4" t="str">
        <f t="array" ref="BQ625">IF(J625="","",
IF(INDEX(Settings!$H:$H,MATCH(BY$1,Settings!$G:$G,0))=TRUE,
-1*(J625-AVERAGE(J:J))/STDEV(J:J),
(J625-AVERAGE(J:J))/STDEV(J:J)))</f>
        <v/>
      </c>
      <c r="BR625" s="224" t="str">
        <f>IFERROR(__xludf.DUMMYFUNCTION("IF(J625="""","""",
IF(INDEX(Settings!$H:$H,MATCH(BY$1,Settings!$G:$G,0))=TRUE,
-1*(J625-AVERAGEIFS(J:J,$E:$E,$E625))/STDEV(FILTER(J:J,$E:$E=$E625)),
(J625-AVERAGEIFS(J:J,$E:$E,$E625))/STDEV(FILTER(J:J,$E:$E=$E625))))"),"")</f>
        <v/>
      </c>
      <c r="BS625" s="224"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3" t="str">
        <f t="array" ref="BY625">IF(J625="","",
IF(INDEX(Settings!$H:$H,MATCH(BY$1,Settings!$G:$G,0))=TRUE,
100-100*(J625-MINIFS(J:J,$E:$E,$E625))/(MAXIFS(J:J,$E:$E,$E625)-MINIFS(J:J,$E:$E,$E625)),
100*(J625-MINIFS(J:J,$E:$E,$E625))/(MAXIFS(J:J,$E:$E,$E625)-MINIFS(J:J,$E:$E,$E625))))</f>
        <v/>
      </c>
      <c r="BZ625" s="223" t="str">
        <f t="array" ref="BZ625">IF(K625="","",
IF(INDEX(Settings!$H:$H,MATCH(BZ$1,Settings!$G:$G,0))=TRUE,
100-100*(K625-MINIFS(K:K,$E:$E,$E625))/(MAXIFS(K:K,$E:$E,$E625)-MINIFS(K:K,$E:$E,$E625)),
100*(K625-MINIFS(K:K,$E:$E,$E625))/(MAXIFS(K:K,$E:$E,$E625)-MINIFS(K:K,$E:$E,$E625))))</f>
        <v/>
      </c>
      <c r="CA625" s="223" t="str">
        <f t="array" ref="CA625">IF(L625="","",
IF(INDEX(Settings!$H:$H,MATCH(CA$1,Settings!$G:$G,0))=TRUE,
100-100*(L625-MINIFS(L:L,$E:$E,$E625))/(MAXIFS(L:L,$E:$E,$E625)-MINIFS(L:L,$E:$E,$E625)),
100*(L625-MINIFS(L:L,$E:$E,$E625))/(MAXIFS(L:L,$E:$E,$E625)-MINIFS(L:L,$E:$E,$E625))))</f>
        <v/>
      </c>
      <c r="CB625" s="223" t="str">
        <f t="array" ref="CB625">IF(M625="","",
IF(INDEX(Settings!$H:$H,MATCH(CB$1,Settings!$G:$G,0))=TRUE,
100-100*(M625-MINIFS(M:M,$E:$E,$E625))/(MAXIFS(M:M,$E:$E,$E625)-MINIFS(M:M,$E:$E,$E625)),
100*(M625-MINIFS(M:M,$E:$E,$E625))/(MAXIFS(M:M,$E:$E,$E625)-MINIFS(M:M,$E:$E,$E625))))</f>
        <v/>
      </c>
      <c r="CC625" s="223" t="str">
        <f t="array" ref="CC625">IF(N625="","",
IF(INDEX(Settings!$H:$H,MATCH(CC$1,Settings!$G:$G,0))=TRUE,
100-100*(N625-MINIFS(N:N,$E:$E,$E625))/(MAXIFS(N:N,$E:$E,$E625)-MINIFS(N:N,$E:$E,$E625)),
100*(N625-MINIFS(N:N,$E:$E,$E625))/(MAXIFS(N:N,$E:$E,$E625)-MINIFS(N:N,$E:$E,$E625))))</f>
        <v/>
      </c>
      <c r="CD625" s="223" t="str">
        <f t="array" ref="CD625">IF(O625="","",
IF(INDEX(Settings!$H:$H,MATCH(CD$1,Settings!$G:$G,0))=TRUE,
100-100*(O625-MINIFS(O:O,$E:$E,$E625))/(MAXIFS(O:O,$E:$E,$E625)-MINIFS(O:O,$E:$E,$E625)),
100*(O625-MINIFS(O:O,$E:$E,$E625))/(MAXIFS(O:O,$E:$E,$E625)-MINIFS(O:O,$E:$E,$E625))))</f>
        <v/>
      </c>
      <c r="CE625" s="223" t="str">
        <f t="array" ref="CE625">IF(P625="","",
IF(INDEX(Settings!$H:$H,MATCH(CE$1,Settings!$G:$G,0))=TRUE,
100-100*(P625-MINIFS(P:P,$E:$E,$E625))/(MAXIFS(P:P,$E:$E,$E625)-MINIFS(P:P,$E:$E,$E625)),
100*(P625-MINIFS(P:P,$E:$E,$E625))/(MAXIFS(P:P,$E:$E,$E625)-MINIFS(P:P,$E:$E,$E625))))</f>
        <v/>
      </c>
      <c r="CF625" s="223" t="str">
        <f t="array" ref="CF625">IF(Q625="","",
IF(INDEX(Settings!$H:$H,MATCH(CF$1,Settings!$G:$G,0))=TRUE,
100-100*(Q625-MINIFS(Q:Q,$E:$E,$E625))/(MAXIFS(Q:Q,$E:$E,$E625)-MINIFS(Q:Q,$E:$E,$E625)),
100*(Q625-MINIFS(Q:Q,$E:$E,$E625))/(MAXIFS(Q:Q,$E:$E,$E625)-MINIFS(Q:Q,$E:$E,$E625))))</f>
        <v/>
      </c>
      <c r="CG625" s="223" t="str">
        <f t="array" ref="CG625">IF(R625="","",
IF(INDEX(Settings!$H:$H,MATCH(CG$1,Settings!$G:$G,0))=TRUE,
100-100*(R625-MINIFS(R:R,$E:$E,$E625))/(MAXIFS(R:R,$E:$E,$E625)-MINIFS(R:R,$E:$E,$E625)),
100*(R625-MINIFS(R:R,$E:$E,$E625))/(MAXIFS(R:R,$E:$E,$E625)-MINIFS(R:R,$E:$E,$E625))))</f>
        <v/>
      </c>
      <c r="CH625" s="223" t="str">
        <f t="array" ref="CH625">IF(S625="","",
IF(INDEX(Settings!$H:$H,MATCH(CH$1,Settings!$G:$G,0))=TRUE,
100-100*(S625-MINIFS(S:S,$E:$E,$E625))/(MAXIFS(S:S,$E:$E,$E625)-MINIFS(S:S,$E:$E,$E625)),
100*(S625-MINIFS(S:S,$E:$E,$E625))/(MAXIFS(S:S,$E:$E,$E625)-MINIFS(S:S,$E:$E,$E625))))</f>
        <v/>
      </c>
      <c r="CI625" s="223" t="str">
        <f t="array" ref="CI625">IF(T625="","",
IF(INDEX(Settings!$H:$H,MATCH(CI$1,Settings!$G:$G,0))=TRUE,
100-100*(T625-MINIFS(T:T,$E:$E,$E625))/(MAXIFS(T:T,$E:$E,$E625)-MINIFS(T:T,$E:$E,$E625)),
100*(T625-MINIFS(T:T,$E:$E,$E625))/(MAXIFS(T:T,$E:$E,$E625)-MINIFS(T:T,$E:$E,$E625))))</f>
        <v/>
      </c>
      <c r="CJ625" s="223" t="str">
        <f t="array" ref="CJ625">IF(U625="","",
IF(INDEX(Settings!$H:$H,MATCH(CJ$1,Settings!$G:$G,0))=TRUE,
100-100*(U625-MINIFS(U:U,$E:$E,$E625))/(MAXIFS(U:U,$E:$E,$E625)-MINIFS(U:U,$E:$E,$E625)),
100*(U625-MINIFS(U:U,$E:$E,$E625))/(MAXIFS(U:U,$E:$E,$E625)-MINIFS(U:U,$E:$E,$E625))))</f>
        <v/>
      </c>
      <c r="CK625" s="223" t="str">
        <f t="array" ref="CK625">IF(V625="","",
IF(INDEX(Settings!$H:$H,MATCH(CK$1,Settings!$G:$G,0))=TRUE,
100-100*(V625-MINIFS(V:V,$E:$E,$E625))/(MAXIFS(V:V,$E:$E,$E625)-MINIFS(V:V,$E:$E,$E625)),
100*(V625-MINIFS(V:V,$E:$E,$E625))/(MAXIFS(V:V,$E:$E,$E625)-MINIFS(V:V,$E:$E,$E625))))</f>
        <v/>
      </c>
      <c r="CL625" s="223" t="str">
        <f t="array" ref="CL625">IF(W625="","",
IF(INDEX(Settings!$H:$H,MATCH(CL$1,Settings!$G:$G,0))=TRUE,
100-100*(W625-MINIFS(W:W,$E:$E,$E625))/(MAXIFS(W:W,$E:$E,$E625)-MINIFS(W:W,$E:$E,$E625)),
100*(W625-MINIFS(W:W,$E:$E,$E625))/(MAXIFS(W:W,$E:$E,$E625)-MINIFS(W:W,$E:$E,$E625))))</f>
        <v/>
      </c>
      <c r="CM625" s="223" t="str">
        <f t="array" ref="CM625">IF(X625="","",
IF(INDEX(Settings!$H:$H,MATCH(CM$1,Settings!$G:$G,0))=TRUE,
100-100*(X625-MINIFS(X:X,$E:$E,$E625))/(MAXIFS(X:X,$E:$E,$E625)-MINIFS(X:X,$E:$E,$E625)),
100*(X625-MINIFS(X:X,$E:$E,$E625))/(MAXIFS(X:X,$E:$E,$E625)-MINIFS(X:X,$E:$E,$E625))))</f>
        <v/>
      </c>
      <c r="CN625" s="223" t="str">
        <f t="array" ref="CN625">IF(Y625="","",
IF(INDEX(Settings!$H:$H,MATCH(CN$1,Settings!$G:$G,0))=TRUE,
100-100*(Y625-MINIFS(Y:Y,$E:$E,$E625))/(MAXIFS(Y:Y,$E:$E,$E625)-MINIFS(Y:Y,$E:$E,$E625)),
100*(Y625-MINIFS(Y:Y,$E:$E,$E625))/(MAXIFS(Y:Y,$E:$E,$E625)-MINIFS(Y:Y,$E:$E,$E625))))</f>
        <v/>
      </c>
      <c r="CO625" s="223" t="str">
        <f t="array" ref="CO625">IF(Z625="","",
IF(INDEX(Settings!$H:$H,MATCH(CO$1,Settings!$G:$G,0))=TRUE,
100-100*(Z625-MINIFS(Z:Z,$E:$E,$E625))/(MAXIFS(Z:Z,$E:$E,$E625)-MINIFS(Z:Z,$E:$E,$E625)),
100*(Z625-MINIFS(Z:Z,$E:$E,$E625))/(MAXIFS(Z:Z,$E:$E,$E625)-MINIFS(Z:Z,$E:$E,$E625))))</f>
        <v/>
      </c>
      <c r="CP625" s="223" t="str">
        <f t="array" ref="CP625">IF(AA625="","",
IF(INDEX(Settings!$H:$H,MATCH(CP$1,Settings!$G:$G,0))=TRUE,
100-100*(AA625-MINIFS(AA:AA,$E:$E,$E625))/(MAXIFS(AA:AA,$E:$E,$E625)-MINIFS(AA:AA,$E:$E,$E625)),
100*(AA625-MINIFS(AA:AA,$E:$E,$E625))/(MAXIFS(AA:AA,$E:$E,$E625)-MINIFS(AA:AA,$E:$E,$E625))))</f>
        <v/>
      </c>
      <c r="CQ625" s="223" t="str">
        <f t="array" ref="CQ625">IF(AB625="","",
IF(INDEX(Settings!$H:$H,MATCH(CQ$1,Settings!$G:$G,0))=TRUE,
100-100*(AB625-MINIFS(AB:AB,$E:$E,$E625))/(MAXIFS(AB:AB,$E:$E,$E625)-MINIFS(AB:AB,$E:$E,$E625)),
100*(AB625-MINIFS(AB:AB,$E:$E,$E625))/(MAXIFS(AB:AB,$E:$E,$E625)-MINIFS(AB:AB,$E:$E,$E625))))</f>
        <v/>
      </c>
      <c r="CR625" s="223" t="str">
        <f t="array" ref="CR625">IF(AC625="","",
IF(INDEX(Settings!$H:$H,MATCH(CR$1,Settings!$G:$G,0))=TRUE,
100-100*(AC625-MINIFS(AC:AC,$E:$E,$E625))/(MAXIFS(AC:AC,$E:$E,$E625)-MINIFS(AC:AC,$E:$E,$E625)),
100*(AC625-MINIFS(AC:AC,$E:$E,$E625))/(MAXIFS(AC:AC,$E:$E,$E625)-MINIFS(AC:AC,$E:$E,$E625))))</f>
        <v/>
      </c>
      <c r="CS625" s="223" t="str">
        <f t="array" ref="CS625">IF(AD625="","",
IF(INDEX(Settings!$H:$H,MATCH(CS$1,Settings!$G:$G,0))=TRUE,
100-100*(AD625-MINIFS(AD:AD,$E:$E,$E625))/(MAXIFS(AD:AD,$E:$E,$E625)-MINIFS(AD:AD,$E:$E,$E625)),
100*(AD625-MINIFS(AD:AD,$E:$E,$E625))/(MAXIFS(AD:AD,$E:$E,$E625)-MINIFS(AD:AD,$E:$E,$E625))))</f>
        <v/>
      </c>
      <c r="CT625" s="223" t="str">
        <f t="array" ref="CT625">IF(AE625="","",
IF(INDEX(Settings!$H:$H,MATCH(CT$1,Settings!$G:$G,0))=TRUE,
100-100*(AE625-MINIFS(AE:AE,$E:$E,$E625))/(MAXIFS(AE:AE,$E:$E,$E625)-MINIFS(AE:AE,$E:$E,$E625)),
100*(AE625-MINIFS(AE:AE,$E:$E,$E625))/(MAXIFS(AE:AE,$E:$E,$E625)-MINIFS(AE:AE,$E:$E,$E625))))</f>
        <v/>
      </c>
      <c r="CU625" s="223" t="str">
        <f t="array" ref="CU625">IF(AF625="","",
IF(INDEX(Settings!$H:$H,MATCH(CU$1,Settings!$G:$G,0))=TRUE,
100-100*(AF625-MINIFS(AF:AF,$E:$E,$E625))/(MAXIFS(AF:AF,$E:$E,$E625)-MINIFS(AF:AF,$E:$E,$E625)),
100*(AF625-MINIFS(AF:AF,$E:$E,$E625))/(MAXIFS(AF:AF,$E:$E,$E625)-MINIFS(AF:AF,$E:$E,$E625))))</f>
        <v/>
      </c>
      <c r="CV625" s="223" t="str">
        <f t="array" ref="CV625">IF(AG625="","",
IF(INDEX(Settings!$H:$H,MATCH(CV$1,Settings!$G:$G,0))=TRUE,
100-100*(AG625-MINIFS(AG:AG,$E:$E,$E625))/(MAXIFS(AG:AG,$E:$E,$E625)-MINIFS(AG:AG,$E:$E,$E625)),
100*(AG625-MINIFS(AG:AG,$E:$E,$E625))/(MAXIFS(AG:AG,$E:$E,$E625)-MINIFS(AG:AG,$E:$E,$E625))))</f>
        <v/>
      </c>
      <c r="CW625" s="223" t="str">
        <f t="array" ref="CW625">IF(AH625="","",
IF(INDEX(Settings!$H:$H,MATCH(CW$1,Settings!$G:$G,0))=TRUE,
100-100*(AH625-MINIFS(AH:AH,$E:$E,$E625))/(MAXIFS(AH:AH,$E:$E,$E625)-MINIFS(AH:AH,$E:$E,$E625)),
100*(AH625-MINIFS(AH:AH,$E:$E,$E625))/(MAXIFS(AH:AH,$E:$E,$E625)-MINIFS(AH:AH,$E:$E,$E625))))</f>
        <v/>
      </c>
      <c r="CX625" s="223" t="str">
        <f t="array" ref="CX625">IF(AI625="","",
IF(INDEX(Settings!$H:$H,MATCH(CX$1,Settings!$G:$G,0))=TRUE,
100-100*(AI625-MINIFS(AI:AI,$E:$E,$E625))/(MAXIFS(AI:AI,$E:$E,$E625)-MINIFS(AI:AI,$E:$E,$E625)),
100*(AI625-MINIFS(AI:AI,$E:$E,$E625))/(MAXIFS(AI:AI,$E:$E,$E625)-MINIFS(AI:AI,$E:$E,$E625))))</f>
        <v/>
      </c>
      <c r="CY625" s="223" t="str">
        <f t="array" ref="CY625">IF(AJ625="","",
IF(INDEX(Settings!$H:$H,MATCH(CY$1,Settings!$G:$G,0))=TRUE,
100-100*(AJ625-MINIFS(AJ:AJ,$E:$E,$E625))/(MAXIFS(AJ:AJ,$E:$E,$E625)-MINIFS(AJ:AJ,$E:$E,$E625)),
100*(AJ625-MINIFS(AJ:AJ,$E:$E,$E625))/(MAXIFS(AJ:AJ,$E:$E,$E625)-MINIFS(AJ:AJ,$E:$E,$E625))))</f>
        <v/>
      </c>
      <c r="CZ625" s="223" t="str">
        <f t="array" ref="CZ625">IF(AK625="","",
IF(INDEX(Settings!$H:$H,MATCH(CZ$1,Settings!$G:$G,0))=TRUE,
100-100*(AK625-MINIFS(AK:AK,$E:$E,$E625))/(MAXIFS(AK:AK,$E:$E,$E625)-MINIFS(AK:AK,$E:$E,$E625)),
100*(AK625-MINIFS(AK:AK,$E:$E,$E625))/(MAXIFS(AK:AK,$E:$E,$E625)-MINIFS(AK:AK,$E:$E,$E625))))</f>
        <v/>
      </c>
      <c r="DA625" s="223" t="str">
        <f t="array" ref="DA625">IF(AL625="","",
IF(INDEX(Settings!$H:$H,MATCH(DA$1,Settings!$G:$G,0))=TRUE,
100-100*(AL625-MINIFS(AL:AL,$E:$E,$E625))/(MAXIFS(AL:AL,$E:$E,$E625)-MINIFS(AL:AL,$E:$E,$E625)),
100*(AL625-MINIFS(AL:AL,$E:$E,$E625))/(MAXIFS(AL:AL,$E:$E,$E625)-MINIFS(AL:AL,$E:$E,$E625))))</f>
        <v/>
      </c>
      <c r="DB625" s="223" t="str">
        <f t="array" ref="DB625">IF(AM625="","",
IF(INDEX(Settings!$H:$H,MATCH(DB$1,Settings!$G:$G,0))=TRUE,
100-100*(AM625-MINIFS(AM:AM,$E:$E,$E625))/(MAXIFS(AM:AM,$E:$E,$E625)-MINIFS(AM:AM,$E:$E,$E625)),
100*(AM625-MINIFS(AM:AM,$E:$E,$E625))/(MAXIFS(AM:AM,$E:$E,$E625)-MINIFS(AM:AM,$E:$E,$E625))))</f>
        <v/>
      </c>
      <c r="DC625" s="223" t="str">
        <f t="array" ref="DC625">IF(AN625="","",
IF(INDEX(Settings!$H:$H,MATCH(DC$1,Settings!$G:$G,0))=TRUE,
100-100*(AN625-MINIFS(AN:AN,$E:$E,$E625))/(MAXIFS(AN:AN,$E:$E,$E625)-MINIFS(AN:AN,$E:$E,$E625)),
100*(AN625-MINIFS(AN:AN,$E:$E,$E625))/(MAXIFS(AN:AN,$E:$E,$E625)-MINIFS(AN:AN,$E:$E,$E625))))</f>
        <v/>
      </c>
      <c r="DD625" s="223" t="str">
        <f t="array" ref="DD625">IF(AO625="","",
IF(INDEX(Settings!$H:$H,MATCH(DD$1,Settings!$G:$G,0))=TRUE,
100-100*(AO625-MINIFS(AO:AO,$E:$E,$E625))/(MAXIFS(AO:AO,$E:$E,$E625)-MINIFS(AO:AO,$E:$E,$E625)),
100*(AO625-MINIFS(AO:AO,$E:$E,$E625))/(MAXIFS(AO:AO,$E:$E,$E625)-MINIFS(AO:AO,$E:$E,$E625))))</f>
        <v/>
      </c>
      <c r="DE625" s="223" t="str">
        <f t="array" ref="DE625">IF(AP625="","",
IF(INDEX(Settings!$H:$H,MATCH(DE$1,Settings!$G:$G,0))=TRUE,
100-100*(AP625-MINIFS(AP:AP,$E:$E,$E625))/(MAXIFS(AP:AP,$E:$E,$E625)-MINIFS(AP:AP,$E:$E,$E625)),
100*(AP625-MINIFS(AP:AP,$E:$E,$E625))/(MAXIFS(AP:AP,$E:$E,$E625)-MINIFS(AP:AP,$E:$E,$E625))))</f>
        <v/>
      </c>
      <c r="DF625" s="223" t="str">
        <f t="array" ref="DF625">IF(AQ625="","",
IF(INDEX(Settings!$H:$H,MATCH(DF$1,Settings!$G:$G,0))=TRUE,
100-100*(AQ625-MINIFS(AQ:AQ,$E:$E,$E625))/(MAXIFS(AQ:AQ,$E:$E,$E625)-MINIFS(AQ:AQ,$E:$E,$E625)),
100*(AQ625-MINIFS(AQ:AQ,$E:$E,$E625))/(MAXIFS(AQ:AQ,$E:$E,$E625)-MINIFS(AQ:AQ,$E:$E,$E625))))</f>
        <v/>
      </c>
      <c r="DG625" s="223" t="str">
        <f t="array" ref="DG625">IF(AR625="","",
IF(INDEX(Settings!$H:$H,MATCH(DG$1,Settings!$G:$G,0))=TRUE,
100-100*(AR625-MINIFS(AR:AR,$E:$E,$E625))/(MAXIFS(AR:AR,$E:$E,$E625)-MINIFS(AR:AR,$E:$E,$E625)),
100*(AR625-MINIFS(AR:AR,$E:$E,$E625))/(MAXIFS(AR:AR,$E:$E,$E625)-MINIFS(AR:AR,$E:$E,$E625))))</f>
        <v/>
      </c>
      <c r="DH625" s="223" t="str">
        <f t="array" ref="DH625">IF(AS625="","",
IF(INDEX(Settings!$H:$H,MATCH(DH$1,Settings!$G:$G,0))=TRUE,
100-100*(AS625-MINIFS(AS:AS,$E:$E,$E625))/(MAXIFS(AS:AS,$E:$E,$E625)-MINIFS(AS:AS,$E:$E,$E625)),
100*(AS625-MINIFS(AS:AS,$E:$E,$E625))/(MAXIFS(AS:AS,$E:$E,$E625)-MINIFS(AS:AS,$E:$E,$E625))))</f>
        <v/>
      </c>
      <c r="DI625" s="223" t="str">
        <f t="array" ref="DI625">IF(AT625="","",
IF(INDEX(Settings!$H:$H,MATCH(DI$1,Settings!$G:$G,0))=TRUE,
100-100*(AT625-MINIFS(AT:AT,$E:$E,$E625))/(MAXIFS(AT:AT,$E:$E,$E625)-MINIFS(AT:AT,$E:$E,$E625)),
100*(AT625-MINIFS(AT:AT,$E:$E,$E625))/(MAXIFS(AT:AT,$E:$E,$E625)-MINIFS(AT:AT,$E:$E,$E625))))</f>
        <v/>
      </c>
      <c r="DJ625" s="223" t="str">
        <f t="array" ref="DJ625">IF(AU625="","",
IF(INDEX(Settings!$H:$H,MATCH(DJ$1,Settings!$G:$G,0))=TRUE,
100-100*(AU625-MINIFS(AU:AU,$E:$E,$E625))/(MAXIFS(AU:AU,$E:$E,$E625)-MINIFS(AU:AU,$E:$E,$E625)),
100*(AU625-MINIFS(AU:AU,$E:$E,$E625))/(MAXIFS(AU:AU,$E:$E,$E625)-MINIFS(AU:AU,$E:$E,$E625))))</f>
        <v/>
      </c>
      <c r="DK625" s="223" t="str">
        <f t="array" ref="DK625">IF(AV625="","",
IF(INDEX(Settings!$H:$H,MATCH(DK$1,Settings!$G:$G,0))=TRUE,
100-100*(AV625-MINIFS(AV:AV,$E:$E,$E625))/(MAXIFS(AV:AV,$E:$E,$E625)-MINIFS(AV:AV,$E:$E,$E625)),
100*(AV625-MINIFS(AV:AV,$E:$E,$E625))/(MAXIFS(AV:AV,$E:$E,$E625)-MINIFS(AV:AV,$E:$E,$E625))))</f>
        <v/>
      </c>
      <c r="DL625" s="223" t="str">
        <f t="array" ref="DL625">IF(AW625="","",
IF(INDEX(Settings!$H:$H,MATCH(DL$1,Settings!$G:$G,0))=TRUE,
100-100*(AW625-MINIFS(AW:AW,$E:$E,$E625))/(MAXIFS(AW:AW,$E:$E,$E625)-MINIFS(AW:AW,$E:$E,$E625)),
100*(AW625-MINIFS(AW:AW,$E:$E,$E625))/(MAXIFS(AW:AW,$E:$E,$E625)-MINIFS(AW:AW,$E:$E,$E625))))</f>
        <v/>
      </c>
      <c r="DM625" s="223" t="str">
        <f t="array" ref="DM625">IF(AX625="","",
IF(INDEX(Settings!$H:$H,MATCH(DM$1,Settings!$G:$G,0))=TRUE,
100-100*(AX625-MINIFS(AX:AX,$E:$E,$E625))/(MAXIFS(AX:AX,$E:$E,$E625)-MINIFS(AX:AX,$E:$E,$E625)),
100*(AX625-MINIFS(AX:AX,$E:$E,$E625))/(MAXIFS(AX:AX,$E:$E,$E625)-MINIFS(AX:AX,$E:$E,$E625))))</f>
        <v/>
      </c>
      <c r="DN625" s="223" t="str">
        <f t="array" ref="DN625">IF(AY625="","",
IF(INDEX(Settings!$H:$H,MATCH(DN$1,Settings!$G:$G,0))=TRUE,
100-100*(AY625-MINIFS(AY:AY,$E:$E,$E625))/(MAXIFS(AY:AY,$E:$E,$E625)-MINIFS(AY:AY,$E:$E,$E625)),
100*(AY625-MINIFS(AY:AY,$E:$E,$E625))/(MAXIFS(AY:AY,$E:$E,$E625)-MINIFS(AY:AY,$E:$E,$E625))))</f>
        <v/>
      </c>
      <c r="DO625" s="223" t="str">
        <f t="array" ref="DO625">IF(AZ625="","",
IF(INDEX(Settings!$H:$H,MATCH(DO$1,Settings!$G:$G,0))=TRUE,
100-100*(AZ625-MINIFS(AZ:AZ,$E:$E,$E625))/(MAXIFS(AZ:AZ,$E:$E,$E625)-MINIFS(AZ:AZ,$E:$E,$E625)),
100*(AZ625-MINIFS(AZ:AZ,$E:$E,$E625))/(MAXIFS(AZ:AZ,$E:$E,$E625)-MINIFS(AZ:AZ,$E:$E,$E625))))</f>
        <v/>
      </c>
      <c r="DP625" s="223" t="str">
        <f t="array" ref="DP625">IF(BA625="","",
IF(INDEX(Settings!$H:$H,MATCH(DP$1,Settings!$G:$G,0))=TRUE,
100-100*(BA625-MINIFS(BA:BA,$E:$E,$E625))/(MAXIFS(BA:BA,$E:$E,$E625)-MINIFS(BA:BA,$E:$E,$E625)),
100*(BA625-MINIFS(BA:BA,$E:$E,$E625))/(MAXIFS(BA:BA,$E:$E,$E625)-MINIFS(BA:BA,$E:$E,$E625))))</f>
        <v/>
      </c>
      <c r="DQ625" s="223" t="str">
        <f t="array" ref="DQ625">IF(BB625="","",
IF(INDEX(Settings!$H:$H,MATCH(DQ$1,Settings!$G:$G,0))=TRUE,
100-100*(BB625-MINIFS(BB:BB,$E:$E,$E625))/(MAXIFS(BB:BB,$E:$E,$E625)-MINIFS(BB:BB,$E:$E,$E625)),
100*(BB625-MINIFS(BB:BB,$E:$E,$E625))/(MAXIFS(BB:BB,$E:$E,$E625)-MINIFS(BB:BB,$E:$E,$E625))))</f>
        <v/>
      </c>
      <c r="DR625" s="223" t="str">
        <f t="array" ref="DR625">IF(BC625="","",
IF(INDEX(Settings!$H:$H,MATCH(DR$1,Settings!$G:$G,0))=TRUE,
100-100*(BC625-MINIFS(BC:BC,$E:$E,$E625))/(MAXIFS(BC:BC,$E:$E,$E625)-MINIFS(BC:BC,$E:$E,$E625)),
100*(BC625-MINIFS(BC:BC,$E:$E,$E625))/(MAXIFS(BC:BC,$E:$E,$E625)-MINIFS(BC:BC,$E:$E,$E625))))</f>
        <v/>
      </c>
      <c r="DS625" s="223" t="str">
        <f t="array" ref="DS625">IF(BD625="","",
IF(INDEX(Settings!$H:$H,MATCH(DS$1,Settings!$G:$G,0))=TRUE,
100-100*(BD625-MINIFS(BD:BD,$E:$E,$E625))/(MAXIFS(BD:BD,$E:$E,$E625)-MINIFS(BD:BD,$E:$E,$E625)),
100*(BD625-MINIFS(BD:BD,$E:$E,$E625))/(MAXIFS(BD:BD,$E:$E,$E625)-MINIFS(BD:BD,$E:$E,$E625))))</f>
        <v/>
      </c>
      <c r="DT625" s="223" t="str">
        <f t="array" ref="DT625">IF(BE625="","",
IF(INDEX(Settings!$H:$H,MATCH(DT$1,Settings!$G:$G,0))=TRUE,
100-100*(BE625-MINIFS(BE:BE,$E:$E,$E625))/(MAXIFS(BE:BE,$E:$E,$E625)-MINIFS(BE:BE,$E:$E,$E625)),
100*(BE625-MINIFS(BE:BE,$E:$E,$E625))/(MAXIFS(BE:BE,$E:$E,$E625)-MINIFS(BE:BE,$E:$E,$E625))))</f>
        <v/>
      </c>
      <c r="DU625" s="223" t="str">
        <f t="array" ref="DU625">IF(BF625="","",
IF(INDEX(Settings!$H:$H,MATCH(DU$1,Settings!$G:$G,0))=TRUE,
100-100*(BF625-MINIFS(BF:BF,$E:$E,$E625))/(MAXIFS(BF:BF,$E:$E,$E625)-MINIFS(BF:BF,$E:$E,$E625)),
100*(BF625-MINIFS(BF:BF,$E:$E,$E625))/(MAXIFS(BF:BF,$E:$E,$E625)-MINIFS(BF:BF,$E:$E,$E625))))</f>
        <v/>
      </c>
      <c r="DV625" s="223" t="str">
        <f t="array" ref="DV625">IF(BG625="","",
IF(INDEX(Settings!$H:$H,MATCH(DV$1,Settings!$G:$G,0))=TRUE,
100-100*(BG625-MINIFS(BG:BG,$E:$E,$E625))/(MAXIFS(BG:BG,$E:$E,$E625)-MINIFS(BG:BG,$E:$E,$E625)),
100*(BG625-MINIFS(BG:BG,$E:$E,$E625))/(MAXIFS(BG:BG,$E:$E,$E625)-MINIFS(BG:BG,$E:$E,$E625))))</f>
        <v/>
      </c>
      <c r="DW625" s="223" t="str">
        <f t="array" ref="DW625">IF(BH625="","",
IF(INDEX(Settings!$H:$H,MATCH(DW$1,Settings!$G:$G,0))=TRUE,
100-100*(BH625-MINIFS(BH:BH,$E:$E,$E625))/(MAXIFS(BH:BH,$E:$E,$E625)-MINIFS(BH:BH,$E:$E,$E625)),
100*(BH625-MINIFS(BH:BH,$E:$E,$E625))/(MAXIFS(BH:BH,$E:$E,$E625)-MINIFS(BH:BH,$E:$E,$E625))))</f>
        <v/>
      </c>
      <c r="DX625" s="223" t="str">
        <f t="array" ref="DX625">IF(BI625="","",
IF(INDEX(Settings!$H:$H,MATCH(DX$1,Settings!$G:$G,0))=TRUE,
100-100*(BI625-MINIFS(BI:BI,$E:$E,$E625))/(MAXIFS(BI:BI,$E:$E,$E625)-MINIFS(BI:BI,$E:$E,$E625)),
100*(BI625-MINIFS(BI:BI,$E:$E,$E625))/(MAXIFS(BI:BI,$E:$E,$E625)-MINIFS(BI:BI,$E:$E,$E625))))</f>
        <v/>
      </c>
      <c r="DY625" s="223" t="str">
        <f t="array" ref="DY625">IF(BJ625="","",
IF(INDEX(Settings!$H:$H,MATCH(DY$1,Settings!$G:$G,0))=TRUE,
100-100*(BJ625-MINIFS(BJ:BJ,$E:$E,$E625))/(MAXIFS(BJ:BJ,$E:$E,$E625)-MINIFS(BJ:BJ,$E:$E,$E625)),
100*(BJ625-MINIFS(BJ:BJ,$E:$E,$E625))/(MAXIFS(BJ:BJ,$E:$E,$E625)-MINIFS(BJ:BJ,$E:$E,$E625))))</f>
        <v/>
      </c>
      <c r="DZ625" s="225"/>
      <c r="EA625" s="225"/>
      <c r="EB625" s="225" t="str">
        <f t="shared" si="8"/>
        <v/>
      </c>
      <c r="EC625" s="225" t="str">
        <f t="shared" si="9"/>
        <v/>
      </c>
      <c r="ED625" s="225" t="str">
        <f t="shared" si="10"/>
        <v/>
      </c>
      <c r="EE625" s="225" t="str">
        <f t="shared" si="11"/>
        <v/>
      </c>
      <c r="EF625" s="225" t="str">
        <f t="shared" si="12"/>
        <v/>
      </c>
      <c r="EG625" s="225" t="str">
        <f t="shared" si="13"/>
        <v/>
      </c>
      <c r="EH625" s="225"/>
      <c r="EI625" s="225"/>
      <c r="EJ625" s="225"/>
      <c r="EK625" s="225"/>
      <c r="EL625" s="225"/>
      <c r="EM625" s="225"/>
    </row>
    <row r="626">
      <c r="A626" s="231"/>
      <c r="B626" s="231"/>
      <c r="C626" s="231"/>
      <c r="D626" s="231" t="str">
        <f t="array" ref="D626">IFERROR(INDEX(Profiles!$B:$B,MATCH($A626,Profiles!$A:$A,0)),"")</f>
        <v/>
      </c>
      <c r="E626" s="231"/>
      <c r="F626" s="231"/>
      <c r="G626" s="231"/>
      <c r="H626" s="231"/>
      <c r="I626" s="231" t="str">
        <f>IF(A626="","",IF(Settings!$N$3="DATE",F626&amp;": "&amp;TEXT(B626,"M/DD/YY"),F626&amp;": "&amp;H626))</f>
        <v/>
      </c>
      <c r="J626" s="231"/>
      <c r="K626" s="231"/>
      <c r="L626" s="231"/>
      <c r="M626" s="232" t="str">
        <f t="shared" si="14"/>
        <v/>
      </c>
      <c r="N626" s="231"/>
      <c r="O626" s="231"/>
      <c r="P626" s="231"/>
      <c r="Q626" s="231"/>
      <c r="R626" s="231"/>
      <c r="S626" s="230" t="str">
        <f>IFERROR(VLOOKUP(AF626, 'YOYO IR Scores'!A:C, 3, FALSE), "")
</f>
        <v/>
      </c>
      <c r="T626" s="231"/>
      <c r="U626" s="231"/>
      <c r="V626" s="231"/>
      <c r="W626" s="231"/>
      <c r="X626" s="233" t="str">
        <f t="shared" si="4"/>
        <v/>
      </c>
      <c r="Y626" s="234" t="str">
        <f t="shared" si="5"/>
        <v/>
      </c>
      <c r="Z626" s="234" t="str">
        <f t="shared" si="6"/>
        <v/>
      </c>
      <c r="AA626" s="233" t="str">
        <f t="shared" si="7"/>
        <v/>
      </c>
      <c r="AB626" s="232"/>
      <c r="AC626" s="232"/>
      <c r="AD626" s="232"/>
      <c r="AE626" s="232" t="str">
        <f>IFERROR(VLOOKUP(AF626, 'YOYO IR Scores'!A:C, 2, FALSE), "")</f>
        <v/>
      </c>
      <c r="AF626" s="232"/>
      <c r="AG626" s="23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c r="BD626" s="232"/>
      <c r="BE626" s="232"/>
      <c r="BF626" s="232"/>
      <c r="BG626" s="232"/>
      <c r="BH626" s="232"/>
      <c r="BI626" s="232"/>
      <c r="BJ626" s="232"/>
      <c r="BK626" s="232" t="str">
        <f t="array" ref="BK626">IF(J626="","",
IF(INDEX(Settings!$H:$H,MATCH(BY$1,Settings!$G:$G,0))=TRUE,
100-100*(J626-MIN(J:J))/(MAX(J:J)-MIN(J:J)),
100*(J626-MIN(J:J))/(MAX(J:J)-MIN(J:J))))</f>
        <v/>
      </c>
      <c r="BL626" s="232" t="str">
        <f t="array" ref="BL626">IF(J626="","",
IF(INDEX(Settings!$H:$H,MATCH(BY$1,Settings!$G:$G,0))=TRUE,
100-100*(J626-MINIFS(J:J,$E:$E,$E626))/(MAXIFS(J:J,$E:$E,$E626)-MINIFS(J:J,$E:$E,$E626)),
100*(J626-MINIFS(J:J,$E:$E,$E626))/(MAXIFS(J:J,$E:$E,$E626)-MINIFS(J:J,$E:$E,$E626))))</f>
        <v/>
      </c>
      <c r="BM626" s="232" t="str">
        <f t="array" ref="BM626">IF(J626="","",
IF(INDEX(Settings!$H:$H,MATCH(BY$1,Settings!$G:$G,0))=TRUE,
100-100*(J626-MINIFS(J:J,$E:$E,$E626,$I:$I,$I626))/(MAXIFS(J:J,$E:$E,$E626,$I:$I,$I626)-MINIFS(J:J,$E:$E,$E626,$I:$I,$I626)),
100*(J626-MINIFS(J:J,$E:$E,$E626,$I:$I,$I626))/(MAXIFS(J:J,$E:$E,$E626,$I:$I,$I626)-MINIFS(J:J,$E:$E,$E626,$I:$I,$I626))))</f>
        <v/>
      </c>
      <c r="BN626" s="231" t="str">
        <f t="array" ref="BN626">IF(J626="","",
IF(INDEX(Settings!$H:$H,MATCH(BY$1,Settings!$G:$G,0))=TRUE,
100-100*PERCENTRANK(J:J,J626),
100*PERCENTRANK(J:J,J626)))</f>
        <v/>
      </c>
      <c r="BO626" s="231" t="str">
        <f>IFERROR(__xludf.DUMMYFUNCTION("IF(J626="""","""",
IF(INDEX(Settings!$H:$H,MATCH(BY$1,Settings!$G:$G,0))=TRUE,
100-100*PERCENTRANK(FILTER(J:J,$E:$E=$E626),J626),
100*PERCENTRANK(FILTER(J:J,$E:$E=$E626),J626)))"),"")</f>
        <v/>
      </c>
      <c r="BP626" s="231" t="str">
        <f>IFERROR(__xludf.DUMMYFUNCTION("IF(J626="""","""",
IF(INDEX(Settings!$H:$H,MATCH(BY$1,Settings!$G:$G,0))=TRUE,
100-100*PERCENTRANK(FILTER(J:J,$E:$E=$E626,$I:$I=$I626),J626),
100*PERCENTRANK(FILTER(J:J,$E:$E=$E626,$I:$I=$I626),J626)))"),"")</f>
        <v/>
      </c>
      <c r="BQ626" s="233" t="str">
        <f t="array" ref="BQ626">IF(J626="","",
IF(INDEX(Settings!$H:$H,MATCH(BY$1,Settings!$G:$G,0))=TRUE,
-1*(J626-AVERAGE(J:J))/STDEV(J:J),
(J626-AVERAGE(J:J))/STDEV(J:J)))</f>
        <v/>
      </c>
      <c r="BR626" s="233" t="str">
        <f>IFERROR(__xludf.DUMMYFUNCTION("IF(J626="""","""",
IF(INDEX(Settings!$H:$H,MATCH(BY$1,Settings!$G:$G,0))=TRUE,
-1*(J626-AVERAGEIFS(J:J,$E:$E,$E626))/STDEV(FILTER(J:J,$E:$E=$E626)),
(J626-AVERAGEIFS(J:J,$E:$E,$E626))/STDEV(FILTER(J:J,$E:$E=$E626))))"),"")</f>
        <v/>
      </c>
      <c r="BS626" s="233"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1"/>
      <c r="BX626" s="231"/>
      <c r="BY626" s="232" t="str">
        <f t="array" ref="BY626">IF(J626="","",
IF(INDEX(Settings!$H:$H,MATCH(BY$1,Settings!$G:$G,0))=TRUE,
100-100*(J626-MINIFS(J:J,$E:$E,$E626))/(MAXIFS(J:J,$E:$E,$E626)-MINIFS(J:J,$E:$E,$E626)),
100*(J626-MINIFS(J:J,$E:$E,$E626))/(MAXIFS(J:J,$E:$E,$E626)-MINIFS(J:J,$E:$E,$E626))))</f>
        <v/>
      </c>
      <c r="BZ626" s="232" t="str">
        <f t="array" ref="BZ626">IF(K626="","",
IF(INDEX(Settings!$H:$H,MATCH(BZ$1,Settings!$G:$G,0))=TRUE,
100-100*(K626-MINIFS(K:K,$E:$E,$E626))/(MAXIFS(K:K,$E:$E,$E626)-MINIFS(K:K,$E:$E,$E626)),
100*(K626-MINIFS(K:K,$E:$E,$E626))/(MAXIFS(K:K,$E:$E,$E626)-MINIFS(K:K,$E:$E,$E626))))</f>
        <v/>
      </c>
      <c r="CA626" s="232" t="str">
        <f t="array" ref="CA626">IF(L626="","",
IF(INDEX(Settings!$H:$H,MATCH(CA$1,Settings!$G:$G,0))=TRUE,
100-100*(L626-MINIFS(L:L,$E:$E,$E626))/(MAXIFS(L:L,$E:$E,$E626)-MINIFS(L:L,$E:$E,$E626)),
100*(L626-MINIFS(L:L,$E:$E,$E626))/(MAXIFS(L:L,$E:$E,$E626)-MINIFS(L:L,$E:$E,$E626))))</f>
        <v/>
      </c>
      <c r="CB626" s="232" t="str">
        <f t="array" ref="CB626">IF(M626="","",
IF(INDEX(Settings!$H:$H,MATCH(CB$1,Settings!$G:$G,0))=TRUE,
100-100*(M626-MINIFS(M:M,$E:$E,$E626))/(MAXIFS(M:M,$E:$E,$E626)-MINIFS(M:M,$E:$E,$E626)),
100*(M626-MINIFS(M:M,$E:$E,$E626))/(MAXIFS(M:M,$E:$E,$E626)-MINIFS(M:M,$E:$E,$E626))))</f>
        <v/>
      </c>
      <c r="CC626" s="232" t="str">
        <f t="array" ref="CC626">IF(N626="","",
IF(INDEX(Settings!$H:$H,MATCH(CC$1,Settings!$G:$G,0))=TRUE,
100-100*(N626-MINIFS(N:N,$E:$E,$E626))/(MAXIFS(N:N,$E:$E,$E626)-MINIFS(N:N,$E:$E,$E626)),
100*(N626-MINIFS(N:N,$E:$E,$E626))/(MAXIFS(N:N,$E:$E,$E626)-MINIFS(N:N,$E:$E,$E626))))</f>
        <v/>
      </c>
      <c r="CD626" s="232" t="str">
        <f t="array" ref="CD626">IF(O626="","",
IF(INDEX(Settings!$H:$H,MATCH(CD$1,Settings!$G:$G,0))=TRUE,
100-100*(O626-MINIFS(O:O,$E:$E,$E626))/(MAXIFS(O:O,$E:$E,$E626)-MINIFS(O:O,$E:$E,$E626)),
100*(O626-MINIFS(O:O,$E:$E,$E626))/(MAXIFS(O:O,$E:$E,$E626)-MINIFS(O:O,$E:$E,$E626))))</f>
        <v/>
      </c>
      <c r="CE626" s="232" t="str">
        <f t="array" ref="CE626">IF(P626="","",
IF(INDEX(Settings!$H:$H,MATCH(CE$1,Settings!$G:$G,0))=TRUE,
100-100*(P626-MINIFS(P:P,$E:$E,$E626))/(MAXIFS(P:P,$E:$E,$E626)-MINIFS(P:P,$E:$E,$E626)),
100*(P626-MINIFS(P:P,$E:$E,$E626))/(MAXIFS(P:P,$E:$E,$E626)-MINIFS(P:P,$E:$E,$E626))))</f>
        <v/>
      </c>
      <c r="CF626" s="232" t="str">
        <f t="array" ref="CF626">IF(Q626="","",
IF(INDEX(Settings!$H:$H,MATCH(CF$1,Settings!$G:$G,0))=TRUE,
100-100*(Q626-MINIFS(Q:Q,$E:$E,$E626))/(MAXIFS(Q:Q,$E:$E,$E626)-MINIFS(Q:Q,$E:$E,$E626)),
100*(Q626-MINIFS(Q:Q,$E:$E,$E626))/(MAXIFS(Q:Q,$E:$E,$E626)-MINIFS(Q:Q,$E:$E,$E626))))</f>
        <v/>
      </c>
      <c r="CG626" s="232" t="str">
        <f t="array" ref="CG626">IF(R626="","",
IF(INDEX(Settings!$H:$H,MATCH(CG$1,Settings!$G:$G,0))=TRUE,
100-100*(R626-MINIFS(R:R,$E:$E,$E626))/(MAXIFS(R:R,$E:$E,$E626)-MINIFS(R:R,$E:$E,$E626)),
100*(R626-MINIFS(R:R,$E:$E,$E626))/(MAXIFS(R:R,$E:$E,$E626)-MINIFS(R:R,$E:$E,$E626))))</f>
        <v/>
      </c>
      <c r="CH626" s="232" t="str">
        <f t="array" ref="CH626">IF(S626="","",
IF(INDEX(Settings!$H:$H,MATCH(CH$1,Settings!$G:$G,0))=TRUE,
100-100*(S626-MINIFS(S:S,$E:$E,$E626))/(MAXIFS(S:S,$E:$E,$E626)-MINIFS(S:S,$E:$E,$E626)),
100*(S626-MINIFS(S:S,$E:$E,$E626))/(MAXIFS(S:S,$E:$E,$E626)-MINIFS(S:S,$E:$E,$E626))))</f>
        <v/>
      </c>
      <c r="CI626" s="232" t="str">
        <f t="array" ref="CI626">IF(T626="","",
IF(INDEX(Settings!$H:$H,MATCH(CI$1,Settings!$G:$G,0))=TRUE,
100-100*(T626-MINIFS(T:T,$E:$E,$E626))/(MAXIFS(T:T,$E:$E,$E626)-MINIFS(T:T,$E:$E,$E626)),
100*(T626-MINIFS(T:T,$E:$E,$E626))/(MAXIFS(T:T,$E:$E,$E626)-MINIFS(T:T,$E:$E,$E626))))</f>
        <v/>
      </c>
      <c r="CJ626" s="232" t="str">
        <f t="array" ref="CJ626">IF(U626="","",
IF(INDEX(Settings!$H:$H,MATCH(CJ$1,Settings!$G:$G,0))=TRUE,
100-100*(U626-MINIFS(U:U,$E:$E,$E626))/(MAXIFS(U:U,$E:$E,$E626)-MINIFS(U:U,$E:$E,$E626)),
100*(U626-MINIFS(U:U,$E:$E,$E626))/(MAXIFS(U:U,$E:$E,$E626)-MINIFS(U:U,$E:$E,$E626))))</f>
        <v/>
      </c>
      <c r="CK626" s="232" t="str">
        <f t="array" ref="CK626">IF(V626="","",
IF(INDEX(Settings!$H:$H,MATCH(CK$1,Settings!$G:$G,0))=TRUE,
100-100*(V626-MINIFS(V:V,$E:$E,$E626))/(MAXIFS(V:V,$E:$E,$E626)-MINIFS(V:V,$E:$E,$E626)),
100*(V626-MINIFS(V:V,$E:$E,$E626))/(MAXIFS(V:V,$E:$E,$E626)-MINIFS(V:V,$E:$E,$E626))))</f>
        <v/>
      </c>
      <c r="CL626" s="232" t="str">
        <f t="array" ref="CL626">IF(W626="","",
IF(INDEX(Settings!$H:$H,MATCH(CL$1,Settings!$G:$G,0))=TRUE,
100-100*(W626-MINIFS(W:W,$E:$E,$E626))/(MAXIFS(W:W,$E:$E,$E626)-MINIFS(W:W,$E:$E,$E626)),
100*(W626-MINIFS(W:W,$E:$E,$E626))/(MAXIFS(W:W,$E:$E,$E626)-MINIFS(W:W,$E:$E,$E626))))</f>
        <v/>
      </c>
      <c r="CM626" s="232" t="str">
        <f t="array" ref="CM626">IF(X626="","",
IF(INDEX(Settings!$H:$H,MATCH(CM$1,Settings!$G:$G,0))=TRUE,
100-100*(X626-MINIFS(X:X,$E:$E,$E626))/(MAXIFS(X:X,$E:$E,$E626)-MINIFS(X:X,$E:$E,$E626)),
100*(X626-MINIFS(X:X,$E:$E,$E626))/(MAXIFS(X:X,$E:$E,$E626)-MINIFS(X:X,$E:$E,$E626))))</f>
        <v/>
      </c>
      <c r="CN626" s="232" t="str">
        <f t="array" ref="CN626">IF(Y626="","",
IF(INDEX(Settings!$H:$H,MATCH(CN$1,Settings!$G:$G,0))=TRUE,
100-100*(Y626-MINIFS(Y:Y,$E:$E,$E626))/(MAXIFS(Y:Y,$E:$E,$E626)-MINIFS(Y:Y,$E:$E,$E626)),
100*(Y626-MINIFS(Y:Y,$E:$E,$E626))/(MAXIFS(Y:Y,$E:$E,$E626)-MINIFS(Y:Y,$E:$E,$E626))))</f>
        <v/>
      </c>
      <c r="CO626" s="232" t="str">
        <f t="array" ref="CO626">IF(Z626="","",
IF(INDEX(Settings!$H:$H,MATCH(CO$1,Settings!$G:$G,0))=TRUE,
100-100*(Z626-MINIFS(Z:Z,$E:$E,$E626))/(MAXIFS(Z:Z,$E:$E,$E626)-MINIFS(Z:Z,$E:$E,$E626)),
100*(Z626-MINIFS(Z:Z,$E:$E,$E626))/(MAXIFS(Z:Z,$E:$E,$E626)-MINIFS(Z:Z,$E:$E,$E626))))</f>
        <v/>
      </c>
      <c r="CP626" s="232" t="str">
        <f t="array" ref="CP626">IF(AA626="","",
IF(INDEX(Settings!$H:$H,MATCH(CP$1,Settings!$G:$G,0))=TRUE,
100-100*(AA626-MINIFS(AA:AA,$E:$E,$E626))/(MAXIFS(AA:AA,$E:$E,$E626)-MINIFS(AA:AA,$E:$E,$E626)),
100*(AA626-MINIFS(AA:AA,$E:$E,$E626))/(MAXIFS(AA:AA,$E:$E,$E626)-MINIFS(AA:AA,$E:$E,$E626))))</f>
        <v/>
      </c>
      <c r="CQ626" s="232" t="str">
        <f t="array" ref="CQ626">IF(AB626="","",
IF(INDEX(Settings!$H:$H,MATCH(CQ$1,Settings!$G:$G,0))=TRUE,
100-100*(AB626-MINIFS(AB:AB,$E:$E,$E626))/(MAXIFS(AB:AB,$E:$E,$E626)-MINIFS(AB:AB,$E:$E,$E626)),
100*(AB626-MINIFS(AB:AB,$E:$E,$E626))/(MAXIFS(AB:AB,$E:$E,$E626)-MINIFS(AB:AB,$E:$E,$E626))))</f>
        <v/>
      </c>
      <c r="CR626" s="232" t="str">
        <f t="array" ref="CR626">IF(AC626="","",
IF(INDEX(Settings!$H:$H,MATCH(CR$1,Settings!$G:$G,0))=TRUE,
100-100*(AC626-MINIFS(AC:AC,$E:$E,$E626))/(MAXIFS(AC:AC,$E:$E,$E626)-MINIFS(AC:AC,$E:$E,$E626)),
100*(AC626-MINIFS(AC:AC,$E:$E,$E626))/(MAXIFS(AC:AC,$E:$E,$E626)-MINIFS(AC:AC,$E:$E,$E626))))</f>
        <v/>
      </c>
      <c r="CS626" s="232" t="str">
        <f t="array" ref="CS626">IF(AD626="","",
IF(INDEX(Settings!$H:$H,MATCH(CS$1,Settings!$G:$G,0))=TRUE,
100-100*(AD626-MINIFS(AD:AD,$E:$E,$E626))/(MAXIFS(AD:AD,$E:$E,$E626)-MINIFS(AD:AD,$E:$E,$E626)),
100*(AD626-MINIFS(AD:AD,$E:$E,$E626))/(MAXIFS(AD:AD,$E:$E,$E626)-MINIFS(AD:AD,$E:$E,$E626))))</f>
        <v/>
      </c>
      <c r="CT626" s="232" t="str">
        <f t="array" ref="CT626">IF(AE626="","",
IF(INDEX(Settings!$H:$H,MATCH(CT$1,Settings!$G:$G,0))=TRUE,
100-100*(AE626-MINIFS(AE:AE,$E:$E,$E626))/(MAXIFS(AE:AE,$E:$E,$E626)-MINIFS(AE:AE,$E:$E,$E626)),
100*(AE626-MINIFS(AE:AE,$E:$E,$E626))/(MAXIFS(AE:AE,$E:$E,$E626)-MINIFS(AE:AE,$E:$E,$E626))))</f>
        <v/>
      </c>
      <c r="CU626" s="232" t="str">
        <f t="array" ref="CU626">IF(AF626="","",
IF(INDEX(Settings!$H:$H,MATCH(CU$1,Settings!$G:$G,0))=TRUE,
100-100*(AF626-MINIFS(AF:AF,$E:$E,$E626))/(MAXIFS(AF:AF,$E:$E,$E626)-MINIFS(AF:AF,$E:$E,$E626)),
100*(AF626-MINIFS(AF:AF,$E:$E,$E626))/(MAXIFS(AF:AF,$E:$E,$E626)-MINIFS(AF:AF,$E:$E,$E626))))</f>
        <v/>
      </c>
      <c r="CV626" s="232" t="str">
        <f t="array" ref="CV626">IF(AG626="","",
IF(INDEX(Settings!$H:$H,MATCH(CV$1,Settings!$G:$G,0))=TRUE,
100-100*(AG626-MINIFS(AG:AG,$E:$E,$E626))/(MAXIFS(AG:AG,$E:$E,$E626)-MINIFS(AG:AG,$E:$E,$E626)),
100*(AG626-MINIFS(AG:AG,$E:$E,$E626))/(MAXIFS(AG:AG,$E:$E,$E626)-MINIFS(AG:AG,$E:$E,$E626))))</f>
        <v/>
      </c>
      <c r="CW626" s="232" t="str">
        <f t="array" ref="CW626">IF(AH626="","",
IF(INDEX(Settings!$H:$H,MATCH(CW$1,Settings!$G:$G,0))=TRUE,
100-100*(AH626-MINIFS(AH:AH,$E:$E,$E626))/(MAXIFS(AH:AH,$E:$E,$E626)-MINIFS(AH:AH,$E:$E,$E626)),
100*(AH626-MINIFS(AH:AH,$E:$E,$E626))/(MAXIFS(AH:AH,$E:$E,$E626)-MINIFS(AH:AH,$E:$E,$E626))))</f>
        <v/>
      </c>
      <c r="CX626" s="232" t="str">
        <f t="array" ref="CX626">IF(AI626="","",
IF(INDEX(Settings!$H:$H,MATCH(CX$1,Settings!$G:$G,0))=TRUE,
100-100*(AI626-MINIFS(AI:AI,$E:$E,$E626))/(MAXIFS(AI:AI,$E:$E,$E626)-MINIFS(AI:AI,$E:$E,$E626)),
100*(AI626-MINIFS(AI:AI,$E:$E,$E626))/(MAXIFS(AI:AI,$E:$E,$E626)-MINIFS(AI:AI,$E:$E,$E626))))</f>
        <v/>
      </c>
      <c r="CY626" s="232" t="str">
        <f t="array" ref="CY626">IF(AJ626="","",
IF(INDEX(Settings!$H:$H,MATCH(CY$1,Settings!$G:$G,0))=TRUE,
100-100*(AJ626-MINIFS(AJ:AJ,$E:$E,$E626))/(MAXIFS(AJ:AJ,$E:$E,$E626)-MINIFS(AJ:AJ,$E:$E,$E626)),
100*(AJ626-MINIFS(AJ:AJ,$E:$E,$E626))/(MAXIFS(AJ:AJ,$E:$E,$E626)-MINIFS(AJ:AJ,$E:$E,$E626))))</f>
        <v/>
      </c>
      <c r="CZ626" s="232" t="str">
        <f t="array" ref="CZ626">IF(AK626="","",
IF(INDEX(Settings!$H:$H,MATCH(CZ$1,Settings!$G:$G,0))=TRUE,
100-100*(AK626-MINIFS(AK:AK,$E:$E,$E626))/(MAXIFS(AK:AK,$E:$E,$E626)-MINIFS(AK:AK,$E:$E,$E626)),
100*(AK626-MINIFS(AK:AK,$E:$E,$E626))/(MAXIFS(AK:AK,$E:$E,$E626)-MINIFS(AK:AK,$E:$E,$E626))))</f>
        <v/>
      </c>
      <c r="DA626" s="232" t="str">
        <f t="array" ref="DA626">IF(AL626="","",
IF(INDEX(Settings!$H:$H,MATCH(DA$1,Settings!$G:$G,0))=TRUE,
100-100*(AL626-MINIFS(AL:AL,$E:$E,$E626))/(MAXIFS(AL:AL,$E:$E,$E626)-MINIFS(AL:AL,$E:$E,$E626)),
100*(AL626-MINIFS(AL:AL,$E:$E,$E626))/(MAXIFS(AL:AL,$E:$E,$E626)-MINIFS(AL:AL,$E:$E,$E626))))</f>
        <v/>
      </c>
      <c r="DB626" s="232" t="str">
        <f t="array" ref="DB626">IF(AM626="","",
IF(INDEX(Settings!$H:$H,MATCH(DB$1,Settings!$G:$G,0))=TRUE,
100-100*(AM626-MINIFS(AM:AM,$E:$E,$E626))/(MAXIFS(AM:AM,$E:$E,$E626)-MINIFS(AM:AM,$E:$E,$E626)),
100*(AM626-MINIFS(AM:AM,$E:$E,$E626))/(MAXIFS(AM:AM,$E:$E,$E626)-MINIFS(AM:AM,$E:$E,$E626))))</f>
        <v/>
      </c>
      <c r="DC626" s="232" t="str">
        <f t="array" ref="DC626">IF(AN626="","",
IF(INDEX(Settings!$H:$H,MATCH(DC$1,Settings!$G:$G,0))=TRUE,
100-100*(AN626-MINIFS(AN:AN,$E:$E,$E626))/(MAXIFS(AN:AN,$E:$E,$E626)-MINIFS(AN:AN,$E:$E,$E626)),
100*(AN626-MINIFS(AN:AN,$E:$E,$E626))/(MAXIFS(AN:AN,$E:$E,$E626)-MINIFS(AN:AN,$E:$E,$E626))))</f>
        <v/>
      </c>
      <c r="DD626" s="232" t="str">
        <f t="array" ref="DD626">IF(AO626="","",
IF(INDEX(Settings!$H:$H,MATCH(DD$1,Settings!$G:$G,0))=TRUE,
100-100*(AO626-MINIFS(AO:AO,$E:$E,$E626))/(MAXIFS(AO:AO,$E:$E,$E626)-MINIFS(AO:AO,$E:$E,$E626)),
100*(AO626-MINIFS(AO:AO,$E:$E,$E626))/(MAXIFS(AO:AO,$E:$E,$E626)-MINIFS(AO:AO,$E:$E,$E626))))</f>
        <v/>
      </c>
      <c r="DE626" s="232" t="str">
        <f t="array" ref="DE626">IF(AP626="","",
IF(INDEX(Settings!$H:$H,MATCH(DE$1,Settings!$G:$G,0))=TRUE,
100-100*(AP626-MINIFS(AP:AP,$E:$E,$E626))/(MAXIFS(AP:AP,$E:$E,$E626)-MINIFS(AP:AP,$E:$E,$E626)),
100*(AP626-MINIFS(AP:AP,$E:$E,$E626))/(MAXIFS(AP:AP,$E:$E,$E626)-MINIFS(AP:AP,$E:$E,$E626))))</f>
        <v/>
      </c>
      <c r="DF626" s="232" t="str">
        <f t="array" ref="DF626">IF(AQ626="","",
IF(INDEX(Settings!$H:$H,MATCH(DF$1,Settings!$G:$G,0))=TRUE,
100-100*(AQ626-MINIFS(AQ:AQ,$E:$E,$E626))/(MAXIFS(AQ:AQ,$E:$E,$E626)-MINIFS(AQ:AQ,$E:$E,$E626)),
100*(AQ626-MINIFS(AQ:AQ,$E:$E,$E626))/(MAXIFS(AQ:AQ,$E:$E,$E626)-MINIFS(AQ:AQ,$E:$E,$E626))))</f>
        <v/>
      </c>
      <c r="DG626" s="232" t="str">
        <f t="array" ref="DG626">IF(AR626="","",
IF(INDEX(Settings!$H:$H,MATCH(DG$1,Settings!$G:$G,0))=TRUE,
100-100*(AR626-MINIFS(AR:AR,$E:$E,$E626))/(MAXIFS(AR:AR,$E:$E,$E626)-MINIFS(AR:AR,$E:$E,$E626)),
100*(AR626-MINIFS(AR:AR,$E:$E,$E626))/(MAXIFS(AR:AR,$E:$E,$E626)-MINIFS(AR:AR,$E:$E,$E626))))</f>
        <v/>
      </c>
      <c r="DH626" s="232" t="str">
        <f t="array" ref="DH626">IF(AS626="","",
IF(INDEX(Settings!$H:$H,MATCH(DH$1,Settings!$G:$G,0))=TRUE,
100-100*(AS626-MINIFS(AS:AS,$E:$E,$E626))/(MAXIFS(AS:AS,$E:$E,$E626)-MINIFS(AS:AS,$E:$E,$E626)),
100*(AS626-MINIFS(AS:AS,$E:$E,$E626))/(MAXIFS(AS:AS,$E:$E,$E626)-MINIFS(AS:AS,$E:$E,$E626))))</f>
        <v/>
      </c>
      <c r="DI626" s="232" t="str">
        <f t="array" ref="DI626">IF(AT626="","",
IF(INDEX(Settings!$H:$H,MATCH(DI$1,Settings!$G:$G,0))=TRUE,
100-100*(AT626-MINIFS(AT:AT,$E:$E,$E626))/(MAXIFS(AT:AT,$E:$E,$E626)-MINIFS(AT:AT,$E:$E,$E626)),
100*(AT626-MINIFS(AT:AT,$E:$E,$E626))/(MAXIFS(AT:AT,$E:$E,$E626)-MINIFS(AT:AT,$E:$E,$E626))))</f>
        <v/>
      </c>
      <c r="DJ626" s="232" t="str">
        <f t="array" ref="DJ626">IF(AU626="","",
IF(INDEX(Settings!$H:$H,MATCH(DJ$1,Settings!$G:$G,0))=TRUE,
100-100*(AU626-MINIFS(AU:AU,$E:$E,$E626))/(MAXIFS(AU:AU,$E:$E,$E626)-MINIFS(AU:AU,$E:$E,$E626)),
100*(AU626-MINIFS(AU:AU,$E:$E,$E626))/(MAXIFS(AU:AU,$E:$E,$E626)-MINIFS(AU:AU,$E:$E,$E626))))</f>
        <v/>
      </c>
      <c r="DK626" s="232" t="str">
        <f t="array" ref="DK626">IF(AV626="","",
IF(INDEX(Settings!$H:$H,MATCH(DK$1,Settings!$G:$G,0))=TRUE,
100-100*(AV626-MINIFS(AV:AV,$E:$E,$E626))/(MAXIFS(AV:AV,$E:$E,$E626)-MINIFS(AV:AV,$E:$E,$E626)),
100*(AV626-MINIFS(AV:AV,$E:$E,$E626))/(MAXIFS(AV:AV,$E:$E,$E626)-MINIFS(AV:AV,$E:$E,$E626))))</f>
        <v/>
      </c>
      <c r="DL626" s="232" t="str">
        <f t="array" ref="DL626">IF(AW626="","",
IF(INDEX(Settings!$H:$H,MATCH(DL$1,Settings!$G:$G,0))=TRUE,
100-100*(AW626-MINIFS(AW:AW,$E:$E,$E626))/(MAXIFS(AW:AW,$E:$E,$E626)-MINIFS(AW:AW,$E:$E,$E626)),
100*(AW626-MINIFS(AW:AW,$E:$E,$E626))/(MAXIFS(AW:AW,$E:$E,$E626)-MINIFS(AW:AW,$E:$E,$E626))))</f>
        <v/>
      </c>
      <c r="DM626" s="232" t="str">
        <f t="array" ref="DM626">IF(AX626="","",
IF(INDEX(Settings!$H:$H,MATCH(DM$1,Settings!$G:$G,0))=TRUE,
100-100*(AX626-MINIFS(AX:AX,$E:$E,$E626))/(MAXIFS(AX:AX,$E:$E,$E626)-MINIFS(AX:AX,$E:$E,$E626)),
100*(AX626-MINIFS(AX:AX,$E:$E,$E626))/(MAXIFS(AX:AX,$E:$E,$E626)-MINIFS(AX:AX,$E:$E,$E626))))</f>
        <v/>
      </c>
      <c r="DN626" s="232" t="str">
        <f t="array" ref="DN626">IF(AY626="","",
IF(INDEX(Settings!$H:$H,MATCH(DN$1,Settings!$G:$G,0))=TRUE,
100-100*(AY626-MINIFS(AY:AY,$E:$E,$E626))/(MAXIFS(AY:AY,$E:$E,$E626)-MINIFS(AY:AY,$E:$E,$E626)),
100*(AY626-MINIFS(AY:AY,$E:$E,$E626))/(MAXIFS(AY:AY,$E:$E,$E626)-MINIFS(AY:AY,$E:$E,$E626))))</f>
        <v/>
      </c>
      <c r="DO626" s="232" t="str">
        <f t="array" ref="DO626">IF(AZ626="","",
IF(INDEX(Settings!$H:$H,MATCH(DO$1,Settings!$G:$G,0))=TRUE,
100-100*(AZ626-MINIFS(AZ:AZ,$E:$E,$E626))/(MAXIFS(AZ:AZ,$E:$E,$E626)-MINIFS(AZ:AZ,$E:$E,$E626)),
100*(AZ626-MINIFS(AZ:AZ,$E:$E,$E626))/(MAXIFS(AZ:AZ,$E:$E,$E626)-MINIFS(AZ:AZ,$E:$E,$E626))))</f>
        <v/>
      </c>
      <c r="DP626" s="232" t="str">
        <f t="array" ref="DP626">IF(BA626="","",
IF(INDEX(Settings!$H:$H,MATCH(DP$1,Settings!$G:$G,0))=TRUE,
100-100*(BA626-MINIFS(BA:BA,$E:$E,$E626))/(MAXIFS(BA:BA,$E:$E,$E626)-MINIFS(BA:BA,$E:$E,$E626)),
100*(BA626-MINIFS(BA:BA,$E:$E,$E626))/(MAXIFS(BA:BA,$E:$E,$E626)-MINIFS(BA:BA,$E:$E,$E626))))</f>
        <v/>
      </c>
      <c r="DQ626" s="232" t="str">
        <f t="array" ref="DQ626">IF(BB626="","",
IF(INDEX(Settings!$H:$H,MATCH(DQ$1,Settings!$G:$G,0))=TRUE,
100-100*(BB626-MINIFS(BB:BB,$E:$E,$E626))/(MAXIFS(BB:BB,$E:$E,$E626)-MINIFS(BB:BB,$E:$E,$E626)),
100*(BB626-MINIFS(BB:BB,$E:$E,$E626))/(MAXIFS(BB:BB,$E:$E,$E626)-MINIFS(BB:BB,$E:$E,$E626))))</f>
        <v/>
      </c>
      <c r="DR626" s="232" t="str">
        <f t="array" ref="DR626">IF(BC626="","",
IF(INDEX(Settings!$H:$H,MATCH(DR$1,Settings!$G:$G,0))=TRUE,
100-100*(BC626-MINIFS(BC:BC,$E:$E,$E626))/(MAXIFS(BC:BC,$E:$E,$E626)-MINIFS(BC:BC,$E:$E,$E626)),
100*(BC626-MINIFS(BC:BC,$E:$E,$E626))/(MAXIFS(BC:BC,$E:$E,$E626)-MINIFS(BC:BC,$E:$E,$E626))))</f>
        <v/>
      </c>
      <c r="DS626" s="232" t="str">
        <f t="array" ref="DS626">IF(BD626="","",
IF(INDEX(Settings!$H:$H,MATCH(DS$1,Settings!$G:$G,0))=TRUE,
100-100*(BD626-MINIFS(BD:BD,$E:$E,$E626))/(MAXIFS(BD:BD,$E:$E,$E626)-MINIFS(BD:BD,$E:$E,$E626)),
100*(BD626-MINIFS(BD:BD,$E:$E,$E626))/(MAXIFS(BD:BD,$E:$E,$E626)-MINIFS(BD:BD,$E:$E,$E626))))</f>
        <v/>
      </c>
      <c r="DT626" s="232" t="str">
        <f t="array" ref="DT626">IF(BE626="","",
IF(INDEX(Settings!$H:$H,MATCH(DT$1,Settings!$G:$G,0))=TRUE,
100-100*(BE626-MINIFS(BE:BE,$E:$E,$E626))/(MAXIFS(BE:BE,$E:$E,$E626)-MINIFS(BE:BE,$E:$E,$E626)),
100*(BE626-MINIFS(BE:BE,$E:$E,$E626))/(MAXIFS(BE:BE,$E:$E,$E626)-MINIFS(BE:BE,$E:$E,$E626))))</f>
        <v/>
      </c>
      <c r="DU626" s="232" t="str">
        <f t="array" ref="DU626">IF(BF626="","",
IF(INDEX(Settings!$H:$H,MATCH(DU$1,Settings!$G:$G,0))=TRUE,
100-100*(BF626-MINIFS(BF:BF,$E:$E,$E626))/(MAXIFS(BF:BF,$E:$E,$E626)-MINIFS(BF:BF,$E:$E,$E626)),
100*(BF626-MINIFS(BF:BF,$E:$E,$E626))/(MAXIFS(BF:BF,$E:$E,$E626)-MINIFS(BF:BF,$E:$E,$E626))))</f>
        <v/>
      </c>
      <c r="DV626" s="232" t="str">
        <f t="array" ref="DV626">IF(BG626="","",
IF(INDEX(Settings!$H:$H,MATCH(DV$1,Settings!$G:$G,0))=TRUE,
100-100*(BG626-MINIFS(BG:BG,$E:$E,$E626))/(MAXIFS(BG:BG,$E:$E,$E626)-MINIFS(BG:BG,$E:$E,$E626)),
100*(BG626-MINIFS(BG:BG,$E:$E,$E626))/(MAXIFS(BG:BG,$E:$E,$E626)-MINIFS(BG:BG,$E:$E,$E626))))</f>
        <v/>
      </c>
      <c r="DW626" s="232" t="str">
        <f t="array" ref="DW626">IF(BH626="","",
IF(INDEX(Settings!$H:$H,MATCH(DW$1,Settings!$G:$G,0))=TRUE,
100-100*(BH626-MINIFS(BH:BH,$E:$E,$E626))/(MAXIFS(BH:BH,$E:$E,$E626)-MINIFS(BH:BH,$E:$E,$E626)),
100*(BH626-MINIFS(BH:BH,$E:$E,$E626))/(MAXIFS(BH:BH,$E:$E,$E626)-MINIFS(BH:BH,$E:$E,$E626))))</f>
        <v/>
      </c>
      <c r="DX626" s="232" t="str">
        <f t="array" ref="DX626">IF(BI626="","",
IF(INDEX(Settings!$H:$H,MATCH(DX$1,Settings!$G:$G,0))=TRUE,
100-100*(BI626-MINIFS(BI:BI,$E:$E,$E626))/(MAXIFS(BI:BI,$E:$E,$E626)-MINIFS(BI:BI,$E:$E,$E626)),
100*(BI626-MINIFS(BI:BI,$E:$E,$E626))/(MAXIFS(BI:BI,$E:$E,$E626)-MINIFS(BI:BI,$E:$E,$E626))))</f>
        <v/>
      </c>
      <c r="DY626" s="232" t="str">
        <f t="array" ref="DY626">IF(BJ626="","",
IF(INDEX(Settings!$H:$H,MATCH(DY$1,Settings!$G:$G,0))=TRUE,
100-100*(BJ626-MINIFS(BJ:BJ,$E:$E,$E626))/(MAXIFS(BJ:BJ,$E:$E,$E626)-MINIFS(BJ:BJ,$E:$E,$E626)),
100*(BJ626-MINIFS(BJ:BJ,$E:$E,$E626))/(MAXIFS(BJ:BJ,$E:$E,$E626)-MINIFS(BJ:BJ,$E:$E,$E626))))</f>
        <v/>
      </c>
      <c r="DZ626" s="234"/>
      <c r="EA626" s="234"/>
      <c r="EB626" s="234" t="str">
        <f t="shared" si="8"/>
        <v/>
      </c>
      <c r="EC626" s="234" t="str">
        <f t="shared" si="9"/>
        <v/>
      </c>
      <c r="ED626" s="234" t="str">
        <f t="shared" si="10"/>
        <v/>
      </c>
      <c r="EE626" s="234" t="str">
        <f t="shared" si="11"/>
        <v/>
      </c>
      <c r="EF626" s="234" t="str">
        <f t="shared" si="12"/>
        <v/>
      </c>
      <c r="EG626" s="234" t="str">
        <f t="shared" si="13"/>
        <v/>
      </c>
      <c r="EH626" s="234"/>
      <c r="EI626" s="234"/>
      <c r="EJ626" s="234"/>
      <c r="EK626" s="234"/>
      <c r="EL626" s="234"/>
      <c r="EM626" s="234"/>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3" t="str">
        <f t="shared" si="14"/>
        <v/>
      </c>
      <c r="N627" s="49"/>
      <c r="O627" s="49"/>
      <c r="P627" s="49"/>
      <c r="Q627" s="49"/>
      <c r="R627" s="49"/>
      <c r="S627" s="222" t="str">
        <f>IFERROR(VLOOKUP(AF627, 'YOYO IR Scores'!A:C, 3, FALSE), "")
</f>
        <v/>
      </c>
      <c r="T627" s="49"/>
      <c r="U627" s="49"/>
      <c r="V627" s="49"/>
      <c r="W627" s="49"/>
      <c r="X627" s="224" t="str">
        <f t="shared" si="4"/>
        <v/>
      </c>
      <c r="Y627" s="225" t="str">
        <f t="shared" si="5"/>
        <v/>
      </c>
      <c r="Z627" s="225" t="str">
        <f t="shared" si="6"/>
        <v/>
      </c>
      <c r="AA627" s="224" t="str">
        <f t="shared" si="7"/>
        <v/>
      </c>
      <c r="AB627" s="223"/>
      <c r="AC627" s="223"/>
      <c r="AD627" s="223"/>
      <c r="AE627" s="223" t="str">
        <f>IFERROR(VLOOKUP(AF627, 'YOYO IR Scores'!A:C, 2, FALSE), "")</f>
        <v/>
      </c>
      <c r="AF627" s="223"/>
      <c r="AG627" s="223"/>
      <c r="AH627" s="223"/>
      <c r="AI627" s="223"/>
      <c r="AJ627" s="223"/>
      <c r="AK627" s="223"/>
      <c r="AL627" s="223"/>
      <c r="AM627" s="223"/>
      <c r="AN627" s="223"/>
      <c r="AO627" s="223"/>
      <c r="AP627" s="223"/>
      <c r="AQ627" s="223"/>
      <c r="AR627" s="223"/>
      <c r="AS627" s="223"/>
      <c r="AT627" s="223"/>
      <c r="AU627" s="223"/>
      <c r="AV627" s="223"/>
      <c r="AW627" s="223"/>
      <c r="AX627" s="223"/>
      <c r="AY627" s="223"/>
      <c r="AZ627" s="223"/>
      <c r="BA627" s="223"/>
      <c r="BB627" s="223"/>
      <c r="BC627" s="223"/>
      <c r="BD627" s="223"/>
      <c r="BE627" s="223"/>
      <c r="BF627" s="223"/>
      <c r="BG627" s="223"/>
      <c r="BH627" s="223"/>
      <c r="BI627" s="223"/>
      <c r="BJ627" s="223"/>
      <c r="BK627" s="223" t="str">
        <f t="array" ref="BK627">IF(J627="","",
IF(INDEX(Settings!$H:$H,MATCH(BY$1,Settings!$G:$G,0))=TRUE,
100-100*(J627-MIN(J:J))/(MAX(J:J)-MIN(J:J)),
100*(J627-MIN(J:J))/(MAX(J:J)-MIN(J:J))))</f>
        <v/>
      </c>
      <c r="BL627" s="223" t="str">
        <f t="array" ref="BL627">IF(J627="","",
IF(INDEX(Settings!$H:$H,MATCH(BY$1,Settings!$G:$G,0))=TRUE,
100-100*(J627-MINIFS(J:J,$E:$E,$E627))/(MAXIFS(J:J,$E:$E,$E627)-MINIFS(J:J,$E:$E,$E627)),
100*(J627-MINIFS(J:J,$E:$E,$E627))/(MAXIFS(J:J,$E:$E,$E627)-MINIFS(J:J,$E:$E,$E627))))</f>
        <v/>
      </c>
      <c r="BM627" s="223"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4" t="str">
        <f t="array" ref="BQ627">IF(J627="","",
IF(INDEX(Settings!$H:$H,MATCH(BY$1,Settings!$G:$G,0))=TRUE,
-1*(J627-AVERAGE(J:J))/STDEV(J:J),
(J627-AVERAGE(J:J))/STDEV(J:J)))</f>
        <v/>
      </c>
      <c r="BR627" s="224" t="str">
        <f>IFERROR(__xludf.DUMMYFUNCTION("IF(J627="""","""",
IF(INDEX(Settings!$H:$H,MATCH(BY$1,Settings!$G:$G,0))=TRUE,
-1*(J627-AVERAGEIFS(J:J,$E:$E,$E627))/STDEV(FILTER(J:J,$E:$E=$E627)),
(J627-AVERAGEIFS(J:J,$E:$E,$E627))/STDEV(FILTER(J:J,$E:$E=$E627))))"),"")</f>
        <v/>
      </c>
      <c r="BS627" s="224"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3" t="str">
        <f t="array" ref="BY627">IF(J627="","",
IF(INDEX(Settings!$H:$H,MATCH(BY$1,Settings!$G:$G,0))=TRUE,
100-100*(J627-MINIFS(J:J,$E:$E,$E627))/(MAXIFS(J:J,$E:$E,$E627)-MINIFS(J:J,$E:$E,$E627)),
100*(J627-MINIFS(J:J,$E:$E,$E627))/(MAXIFS(J:J,$E:$E,$E627)-MINIFS(J:J,$E:$E,$E627))))</f>
        <v/>
      </c>
      <c r="BZ627" s="223" t="str">
        <f t="array" ref="BZ627">IF(K627="","",
IF(INDEX(Settings!$H:$H,MATCH(BZ$1,Settings!$G:$G,0))=TRUE,
100-100*(K627-MINIFS(K:K,$E:$E,$E627))/(MAXIFS(K:K,$E:$E,$E627)-MINIFS(K:K,$E:$E,$E627)),
100*(K627-MINIFS(K:K,$E:$E,$E627))/(MAXIFS(K:K,$E:$E,$E627)-MINIFS(K:K,$E:$E,$E627))))</f>
        <v/>
      </c>
      <c r="CA627" s="223" t="str">
        <f t="array" ref="CA627">IF(L627="","",
IF(INDEX(Settings!$H:$H,MATCH(CA$1,Settings!$G:$G,0))=TRUE,
100-100*(L627-MINIFS(L:L,$E:$E,$E627))/(MAXIFS(L:L,$E:$E,$E627)-MINIFS(L:L,$E:$E,$E627)),
100*(L627-MINIFS(L:L,$E:$E,$E627))/(MAXIFS(L:L,$E:$E,$E627)-MINIFS(L:L,$E:$E,$E627))))</f>
        <v/>
      </c>
      <c r="CB627" s="223" t="str">
        <f t="array" ref="CB627">IF(M627="","",
IF(INDEX(Settings!$H:$H,MATCH(CB$1,Settings!$G:$G,0))=TRUE,
100-100*(M627-MINIFS(M:M,$E:$E,$E627))/(MAXIFS(M:M,$E:$E,$E627)-MINIFS(M:M,$E:$E,$E627)),
100*(M627-MINIFS(M:M,$E:$E,$E627))/(MAXIFS(M:M,$E:$E,$E627)-MINIFS(M:M,$E:$E,$E627))))</f>
        <v/>
      </c>
      <c r="CC627" s="223" t="str">
        <f t="array" ref="CC627">IF(N627="","",
IF(INDEX(Settings!$H:$H,MATCH(CC$1,Settings!$G:$G,0))=TRUE,
100-100*(N627-MINIFS(N:N,$E:$E,$E627))/(MAXIFS(N:N,$E:$E,$E627)-MINIFS(N:N,$E:$E,$E627)),
100*(N627-MINIFS(N:N,$E:$E,$E627))/(MAXIFS(N:N,$E:$E,$E627)-MINIFS(N:N,$E:$E,$E627))))</f>
        <v/>
      </c>
      <c r="CD627" s="223" t="str">
        <f t="array" ref="CD627">IF(O627="","",
IF(INDEX(Settings!$H:$H,MATCH(CD$1,Settings!$G:$G,0))=TRUE,
100-100*(O627-MINIFS(O:O,$E:$E,$E627))/(MAXIFS(O:O,$E:$E,$E627)-MINIFS(O:O,$E:$E,$E627)),
100*(O627-MINIFS(O:O,$E:$E,$E627))/(MAXIFS(O:O,$E:$E,$E627)-MINIFS(O:O,$E:$E,$E627))))</f>
        <v/>
      </c>
      <c r="CE627" s="223" t="str">
        <f t="array" ref="CE627">IF(P627="","",
IF(INDEX(Settings!$H:$H,MATCH(CE$1,Settings!$G:$G,0))=TRUE,
100-100*(P627-MINIFS(P:P,$E:$E,$E627))/(MAXIFS(P:P,$E:$E,$E627)-MINIFS(P:P,$E:$E,$E627)),
100*(P627-MINIFS(P:P,$E:$E,$E627))/(MAXIFS(P:P,$E:$E,$E627)-MINIFS(P:P,$E:$E,$E627))))</f>
        <v/>
      </c>
      <c r="CF627" s="223" t="str">
        <f t="array" ref="CF627">IF(Q627="","",
IF(INDEX(Settings!$H:$H,MATCH(CF$1,Settings!$G:$G,0))=TRUE,
100-100*(Q627-MINIFS(Q:Q,$E:$E,$E627))/(MAXIFS(Q:Q,$E:$E,$E627)-MINIFS(Q:Q,$E:$E,$E627)),
100*(Q627-MINIFS(Q:Q,$E:$E,$E627))/(MAXIFS(Q:Q,$E:$E,$E627)-MINIFS(Q:Q,$E:$E,$E627))))</f>
        <v/>
      </c>
      <c r="CG627" s="223" t="str">
        <f t="array" ref="CG627">IF(R627="","",
IF(INDEX(Settings!$H:$H,MATCH(CG$1,Settings!$G:$G,0))=TRUE,
100-100*(R627-MINIFS(R:R,$E:$E,$E627))/(MAXIFS(R:R,$E:$E,$E627)-MINIFS(R:R,$E:$E,$E627)),
100*(R627-MINIFS(R:R,$E:$E,$E627))/(MAXIFS(R:R,$E:$E,$E627)-MINIFS(R:R,$E:$E,$E627))))</f>
        <v/>
      </c>
      <c r="CH627" s="223" t="str">
        <f t="array" ref="CH627">IF(S627="","",
IF(INDEX(Settings!$H:$H,MATCH(CH$1,Settings!$G:$G,0))=TRUE,
100-100*(S627-MINIFS(S:S,$E:$E,$E627))/(MAXIFS(S:S,$E:$E,$E627)-MINIFS(S:S,$E:$E,$E627)),
100*(S627-MINIFS(S:S,$E:$E,$E627))/(MAXIFS(S:S,$E:$E,$E627)-MINIFS(S:S,$E:$E,$E627))))</f>
        <v/>
      </c>
      <c r="CI627" s="223" t="str">
        <f t="array" ref="CI627">IF(T627="","",
IF(INDEX(Settings!$H:$H,MATCH(CI$1,Settings!$G:$G,0))=TRUE,
100-100*(T627-MINIFS(T:T,$E:$E,$E627))/(MAXIFS(T:T,$E:$E,$E627)-MINIFS(T:T,$E:$E,$E627)),
100*(T627-MINIFS(T:T,$E:$E,$E627))/(MAXIFS(T:T,$E:$E,$E627)-MINIFS(T:T,$E:$E,$E627))))</f>
        <v/>
      </c>
      <c r="CJ627" s="223" t="str">
        <f t="array" ref="CJ627">IF(U627="","",
IF(INDEX(Settings!$H:$H,MATCH(CJ$1,Settings!$G:$G,0))=TRUE,
100-100*(U627-MINIFS(U:U,$E:$E,$E627))/(MAXIFS(U:U,$E:$E,$E627)-MINIFS(U:U,$E:$E,$E627)),
100*(U627-MINIFS(U:U,$E:$E,$E627))/(MAXIFS(U:U,$E:$E,$E627)-MINIFS(U:U,$E:$E,$E627))))</f>
        <v/>
      </c>
      <c r="CK627" s="223" t="str">
        <f t="array" ref="CK627">IF(V627="","",
IF(INDEX(Settings!$H:$H,MATCH(CK$1,Settings!$G:$G,0))=TRUE,
100-100*(V627-MINIFS(V:V,$E:$E,$E627))/(MAXIFS(V:V,$E:$E,$E627)-MINIFS(V:V,$E:$E,$E627)),
100*(V627-MINIFS(V:V,$E:$E,$E627))/(MAXIFS(V:V,$E:$E,$E627)-MINIFS(V:V,$E:$E,$E627))))</f>
        <v/>
      </c>
      <c r="CL627" s="223" t="str">
        <f t="array" ref="CL627">IF(W627="","",
IF(INDEX(Settings!$H:$H,MATCH(CL$1,Settings!$G:$G,0))=TRUE,
100-100*(W627-MINIFS(W:W,$E:$E,$E627))/(MAXIFS(W:W,$E:$E,$E627)-MINIFS(W:W,$E:$E,$E627)),
100*(W627-MINIFS(W:W,$E:$E,$E627))/(MAXIFS(W:W,$E:$E,$E627)-MINIFS(W:W,$E:$E,$E627))))</f>
        <v/>
      </c>
      <c r="CM627" s="223" t="str">
        <f t="array" ref="CM627">IF(X627="","",
IF(INDEX(Settings!$H:$H,MATCH(CM$1,Settings!$G:$G,0))=TRUE,
100-100*(X627-MINIFS(X:X,$E:$E,$E627))/(MAXIFS(X:X,$E:$E,$E627)-MINIFS(X:X,$E:$E,$E627)),
100*(X627-MINIFS(X:X,$E:$E,$E627))/(MAXIFS(X:X,$E:$E,$E627)-MINIFS(X:X,$E:$E,$E627))))</f>
        <v/>
      </c>
      <c r="CN627" s="223" t="str">
        <f t="array" ref="CN627">IF(Y627="","",
IF(INDEX(Settings!$H:$H,MATCH(CN$1,Settings!$G:$G,0))=TRUE,
100-100*(Y627-MINIFS(Y:Y,$E:$E,$E627))/(MAXIFS(Y:Y,$E:$E,$E627)-MINIFS(Y:Y,$E:$E,$E627)),
100*(Y627-MINIFS(Y:Y,$E:$E,$E627))/(MAXIFS(Y:Y,$E:$E,$E627)-MINIFS(Y:Y,$E:$E,$E627))))</f>
        <v/>
      </c>
      <c r="CO627" s="223" t="str">
        <f t="array" ref="CO627">IF(Z627="","",
IF(INDEX(Settings!$H:$H,MATCH(CO$1,Settings!$G:$G,0))=TRUE,
100-100*(Z627-MINIFS(Z:Z,$E:$E,$E627))/(MAXIFS(Z:Z,$E:$E,$E627)-MINIFS(Z:Z,$E:$E,$E627)),
100*(Z627-MINIFS(Z:Z,$E:$E,$E627))/(MAXIFS(Z:Z,$E:$E,$E627)-MINIFS(Z:Z,$E:$E,$E627))))</f>
        <v/>
      </c>
      <c r="CP627" s="223" t="str">
        <f t="array" ref="CP627">IF(AA627="","",
IF(INDEX(Settings!$H:$H,MATCH(CP$1,Settings!$G:$G,0))=TRUE,
100-100*(AA627-MINIFS(AA:AA,$E:$E,$E627))/(MAXIFS(AA:AA,$E:$E,$E627)-MINIFS(AA:AA,$E:$E,$E627)),
100*(AA627-MINIFS(AA:AA,$E:$E,$E627))/(MAXIFS(AA:AA,$E:$E,$E627)-MINIFS(AA:AA,$E:$E,$E627))))</f>
        <v/>
      </c>
      <c r="CQ627" s="223" t="str">
        <f t="array" ref="CQ627">IF(AB627="","",
IF(INDEX(Settings!$H:$H,MATCH(CQ$1,Settings!$G:$G,0))=TRUE,
100-100*(AB627-MINIFS(AB:AB,$E:$E,$E627))/(MAXIFS(AB:AB,$E:$E,$E627)-MINIFS(AB:AB,$E:$E,$E627)),
100*(AB627-MINIFS(AB:AB,$E:$E,$E627))/(MAXIFS(AB:AB,$E:$E,$E627)-MINIFS(AB:AB,$E:$E,$E627))))</f>
        <v/>
      </c>
      <c r="CR627" s="223" t="str">
        <f t="array" ref="CR627">IF(AC627="","",
IF(INDEX(Settings!$H:$H,MATCH(CR$1,Settings!$G:$G,0))=TRUE,
100-100*(AC627-MINIFS(AC:AC,$E:$E,$E627))/(MAXIFS(AC:AC,$E:$E,$E627)-MINIFS(AC:AC,$E:$E,$E627)),
100*(AC627-MINIFS(AC:AC,$E:$E,$E627))/(MAXIFS(AC:AC,$E:$E,$E627)-MINIFS(AC:AC,$E:$E,$E627))))</f>
        <v/>
      </c>
      <c r="CS627" s="223" t="str">
        <f t="array" ref="CS627">IF(AD627="","",
IF(INDEX(Settings!$H:$H,MATCH(CS$1,Settings!$G:$G,0))=TRUE,
100-100*(AD627-MINIFS(AD:AD,$E:$E,$E627))/(MAXIFS(AD:AD,$E:$E,$E627)-MINIFS(AD:AD,$E:$E,$E627)),
100*(AD627-MINIFS(AD:AD,$E:$E,$E627))/(MAXIFS(AD:AD,$E:$E,$E627)-MINIFS(AD:AD,$E:$E,$E627))))</f>
        <v/>
      </c>
      <c r="CT627" s="223" t="str">
        <f t="array" ref="CT627">IF(AE627="","",
IF(INDEX(Settings!$H:$H,MATCH(CT$1,Settings!$G:$G,0))=TRUE,
100-100*(AE627-MINIFS(AE:AE,$E:$E,$E627))/(MAXIFS(AE:AE,$E:$E,$E627)-MINIFS(AE:AE,$E:$E,$E627)),
100*(AE627-MINIFS(AE:AE,$E:$E,$E627))/(MAXIFS(AE:AE,$E:$E,$E627)-MINIFS(AE:AE,$E:$E,$E627))))</f>
        <v/>
      </c>
      <c r="CU627" s="223" t="str">
        <f t="array" ref="CU627">IF(AF627="","",
IF(INDEX(Settings!$H:$H,MATCH(CU$1,Settings!$G:$G,0))=TRUE,
100-100*(AF627-MINIFS(AF:AF,$E:$E,$E627))/(MAXIFS(AF:AF,$E:$E,$E627)-MINIFS(AF:AF,$E:$E,$E627)),
100*(AF627-MINIFS(AF:AF,$E:$E,$E627))/(MAXIFS(AF:AF,$E:$E,$E627)-MINIFS(AF:AF,$E:$E,$E627))))</f>
        <v/>
      </c>
      <c r="CV627" s="223" t="str">
        <f t="array" ref="CV627">IF(AG627="","",
IF(INDEX(Settings!$H:$H,MATCH(CV$1,Settings!$G:$G,0))=TRUE,
100-100*(AG627-MINIFS(AG:AG,$E:$E,$E627))/(MAXIFS(AG:AG,$E:$E,$E627)-MINIFS(AG:AG,$E:$E,$E627)),
100*(AG627-MINIFS(AG:AG,$E:$E,$E627))/(MAXIFS(AG:AG,$E:$E,$E627)-MINIFS(AG:AG,$E:$E,$E627))))</f>
        <v/>
      </c>
      <c r="CW627" s="223" t="str">
        <f t="array" ref="CW627">IF(AH627="","",
IF(INDEX(Settings!$H:$H,MATCH(CW$1,Settings!$G:$G,0))=TRUE,
100-100*(AH627-MINIFS(AH:AH,$E:$E,$E627))/(MAXIFS(AH:AH,$E:$E,$E627)-MINIFS(AH:AH,$E:$E,$E627)),
100*(AH627-MINIFS(AH:AH,$E:$E,$E627))/(MAXIFS(AH:AH,$E:$E,$E627)-MINIFS(AH:AH,$E:$E,$E627))))</f>
        <v/>
      </c>
      <c r="CX627" s="223" t="str">
        <f t="array" ref="CX627">IF(AI627="","",
IF(INDEX(Settings!$H:$H,MATCH(CX$1,Settings!$G:$G,0))=TRUE,
100-100*(AI627-MINIFS(AI:AI,$E:$E,$E627))/(MAXIFS(AI:AI,$E:$E,$E627)-MINIFS(AI:AI,$E:$E,$E627)),
100*(AI627-MINIFS(AI:AI,$E:$E,$E627))/(MAXIFS(AI:AI,$E:$E,$E627)-MINIFS(AI:AI,$E:$E,$E627))))</f>
        <v/>
      </c>
      <c r="CY627" s="223" t="str">
        <f t="array" ref="CY627">IF(AJ627="","",
IF(INDEX(Settings!$H:$H,MATCH(CY$1,Settings!$G:$G,0))=TRUE,
100-100*(AJ627-MINIFS(AJ:AJ,$E:$E,$E627))/(MAXIFS(AJ:AJ,$E:$E,$E627)-MINIFS(AJ:AJ,$E:$E,$E627)),
100*(AJ627-MINIFS(AJ:AJ,$E:$E,$E627))/(MAXIFS(AJ:AJ,$E:$E,$E627)-MINIFS(AJ:AJ,$E:$E,$E627))))</f>
        <v/>
      </c>
      <c r="CZ627" s="223" t="str">
        <f t="array" ref="CZ627">IF(AK627="","",
IF(INDEX(Settings!$H:$H,MATCH(CZ$1,Settings!$G:$G,0))=TRUE,
100-100*(AK627-MINIFS(AK:AK,$E:$E,$E627))/(MAXIFS(AK:AK,$E:$E,$E627)-MINIFS(AK:AK,$E:$E,$E627)),
100*(AK627-MINIFS(AK:AK,$E:$E,$E627))/(MAXIFS(AK:AK,$E:$E,$E627)-MINIFS(AK:AK,$E:$E,$E627))))</f>
        <v/>
      </c>
      <c r="DA627" s="223" t="str">
        <f t="array" ref="DA627">IF(AL627="","",
IF(INDEX(Settings!$H:$H,MATCH(DA$1,Settings!$G:$G,0))=TRUE,
100-100*(AL627-MINIFS(AL:AL,$E:$E,$E627))/(MAXIFS(AL:AL,$E:$E,$E627)-MINIFS(AL:AL,$E:$E,$E627)),
100*(AL627-MINIFS(AL:AL,$E:$E,$E627))/(MAXIFS(AL:AL,$E:$E,$E627)-MINIFS(AL:AL,$E:$E,$E627))))</f>
        <v/>
      </c>
      <c r="DB627" s="223" t="str">
        <f t="array" ref="DB627">IF(AM627="","",
IF(INDEX(Settings!$H:$H,MATCH(DB$1,Settings!$G:$G,0))=TRUE,
100-100*(AM627-MINIFS(AM:AM,$E:$E,$E627))/(MAXIFS(AM:AM,$E:$E,$E627)-MINIFS(AM:AM,$E:$E,$E627)),
100*(AM627-MINIFS(AM:AM,$E:$E,$E627))/(MAXIFS(AM:AM,$E:$E,$E627)-MINIFS(AM:AM,$E:$E,$E627))))</f>
        <v/>
      </c>
      <c r="DC627" s="223" t="str">
        <f t="array" ref="DC627">IF(AN627="","",
IF(INDEX(Settings!$H:$H,MATCH(DC$1,Settings!$G:$G,0))=TRUE,
100-100*(AN627-MINIFS(AN:AN,$E:$E,$E627))/(MAXIFS(AN:AN,$E:$E,$E627)-MINIFS(AN:AN,$E:$E,$E627)),
100*(AN627-MINIFS(AN:AN,$E:$E,$E627))/(MAXIFS(AN:AN,$E:$E,$E627)-MINIFS(AN:AN,$E:$E,$E627))))</f>
        <v/>
      </c>
      <c r="DD627" s="223" t="str">
        <f t="array" ref="DD627">IF(AO627="","",
IF(INDEX(Settings!$H:$H,MATCH(DD$1,Settings!$G:$G,0))=TRUE,
100-100*(AO627-MINIFS(AO:AO,$E:$E,$E627))/(MAXIFS(AO:AO,$E:$E,$E627)-MINIFS(AO:AO,$E:$E,$E627)),
100*(AO627-MINIFS(AO:AO,$E:$E,$E627))/(MAXIFS(AO:AO,$E:$E,$E627)-MINIFS(AO:AO,$E:$E,$E627))))</f>
        <v/>
      </c>
      <c r="DE627" s="223" t="str">
        <f t="array" ref="DE627">IF(AP627="","",
IF(INDEX(Settings!$H:$H,MATCH(DE$1,Settings!$G:$G,0))=TRUE,
100-100*(AP627-MINIFS(AP:AP,$E:$E,$E627))/(MAXIFS(AP:AP,$E:$E,$E627)-MINIFS(AP:AP,$E:$E,$E627)),
100*(AP627-MINIFS(AP:AP,$E:$E,$E627))/(MAXIFS(AP:AP,$E:$E,$E627)-MINIFS(AP:AP,$E:$E,$E627))))</f>
        <v/>
      </c>
      <c r="DF627" s="223" t="str">
        <f t="array" ref="DF627">IF(AQ627="","",
IF(INDEX(Settings!$H:$H,MATCH(DF$1,Settings!$G:$G,0))=TRUE,
100-100*(AQ627-MINIFS(AQ:AQ,$E:$E,$E627))/(MAXIFS(AQ:AQ,$E:$E,$E627)-MINIFS(AQ:AQ,$E:$E,$E627)),
100*(AQ627-MINIFS(AQ:AQ,$E:$E,$E627))/(MAXIFS(AQ:AQ,$E:$E,$E627)-MINIFS(AQ:AQ,$E:$E,$E627))))</f>
        <v/>
      </c>
      <c r="DG627" s="223" t="str">
        <f t="array" ref="DG627">IF(AR627="","",
IF(INDEX(Settings!$H:$H,MATCH(DG$1,Settings!$G:$G,0))=TRUE,
100-100*(AR627-MINIFS(AR:AR,$E:$E,$E627))/(MAXIFS(AR:AR,$E:$E,$E627)-MINIFS(AR:AR,$E:$E,$E627)),
100*(AR627-MINIFS(AR:AR,$E:$E,$E627))/(MAXIFS(AR:AR,$E:$E,$E627)-MINIFS(AR:AR,$E:$E,$E627))))</f>
        <v/>
      </c>
      <c r="DH627" s="223" t="str">
        <f t="array" ref="DH627">IF(AS627="","",
IF(INDEX(Settings!$H:$H,MATCH(DH$1,Settings!$G:$G,0))=TRUE,
100-100*(AS627-MINIFS(AS:AS,$E:$E,$E627))/(MAXIFS(AS:AS,$E:$E,$E627)-MINIFS(AS:AS,$E:$E,$E627)),
100*(AS627-MINIFS(AS:AS,$E:$E,$E627))/(MAXIFS(AS:AS,$E:$E,$E627)-MINIFS(AS:AS,$E:$E,$E627))))</f>
        <v/>
      </c>
      <c r="DI627" s="223" t="str">
        <f t="array" ref="DI627">IF(AT627="","",
IF(INDEX(Settings!$H:$H,MATCH(DI$1,Settings!$G:$G,0))=TRUE,
100-100*(AT627-MINIFS(AT:AT,$E:$E,$E627))/(MAXIFS(AT:AT,$E:$E,$E627)-MINIFS(AT:AT,$E:$E,$E627)),
100*(AT627-MINIFS(AT:AT,$E:$E,$E627))/(MAXIFS(AT:AT,$E:$E,$E627)-MINIFS(AT:AT,$E:$E,$E627))))</f>
        <v/>
      </c>
      <c r="DJ627" s="223" t="str">
        <f t="array" ref="DJ627">IF(AU627="","",
IF(INDEX(Settings!$H:$H,MATCH(DJ$1,Settings!$G:$G,0))=TRUE,
100-100*(AU627-MINIFS(AU:AU,$E:$E,$E627))/(MAXIFS(AU:AU,$E:$E,$E627)-MINIFS(AU:AU,$E:$E,$E627)),
100*(AU627-MINIFS(AU:AU,$E:$E,$E627))/(MAXIFS(AU:AU,$E:$E,$E627)-MINIFS(AU:AU,$E:$E,$E627))))</f>
        <v/>
      </c>
      <c r="DK627" s="223" t="str">
        <f t="array" ref="DK627">IF(AV627="","",
IF(INDEX(Settings!$H:$H,MATCH(DK$1,Settings!$G:$G,0))=TRUE,
100-100*(AV627-MINIFS(AV:AV,$E:$E,$E627))/(MAXIFS(AV:AV,$E:$E,$E627)-MINIFS(AV:AV,$E:$E,$E627)),
100*(AV627-MINIFS(AV:AV,$E:$E,$E627))/(MAXIFS(AV:AV,$E:$E,$E627)-MINIFS(AV:AV,$E:$E,$E627))))</f>
        <v/>
      </c>
      <c r="DL627" s="223" t="str">
        <f t="array" ref="DL627">IF(AW627="","",
IF(INDEX(Settings!$H:$H,MATCH(DL$1,Settings!$G:$G,0))=TRUE,
100-100*(AW627-MINIFS(AW:AW,$E:$E,$E627))/(MAXIFS(AW:AW,$E:$E,$E627)-MINIFS(AW:AW,$E:$E,$E627)),
100*(AW627-MINIFS(AW:AW,$E:$E,$E627))/(MAXIFS(AW:AW,$E:$E,$E627)-MINIFS(AW:AW,$E:$E,$E627))))</f>
        <v/>
      </c>
      <c r="DM627" s="223" t="str">
        <f t="array" ref="DM627">IF(AX627="","",
IF(INDEX(Settings!$H:$H,MATCH(DM$1,Settings!$G:$G,0))=TRUE,
100-100*(AX627-MINIFS(AX:AX,$E:$E,$E627))/(MAXIFS(AX:AX,$E:$E,$E627)-MINIFS(AX:AX,$E:$E,$E627)),
100*(AX627-MINIFS(AX:AX,$E:$E,$E627))/(MAXIFS(AX:AX,$E:$E,$E627)-MINIFS(AX:AX,$E:$E,$E627))))</f>
        <v/>
      </c>
      <c r="DN627" s="223" t="str">
        <f t="array" ref="DN627">IF(AY627="","",
IF(INDEX(Settings!$H:$H,MATCH(DN$1,Settings!$G:$G,0))=TRUE,
100-100*(AY627-MINIFS(AY:AY,$E:$E,$E627))/(MAXIFS(AY:AY,$E:$E,$E627)-MINIFS(AY:AY,$E:$E,$E627)),
100*(AY627-MINIFS(AY:AY,$E:$E,$E627))/(MAXIFS(AY:AY,$E:$E,$E627)-MINIFS(AY:AY,$E:$E,$E627))))</f>
        <v/>
      </c>
      <c r="DO627" s="223" t="str">
        <f t="array" ref="DO627">IF(AZ627="","",
IF(INDEX(Settings!$H:$H,MATCH(DO$1,Settings!$G:$G,0))=TRUE,
100-100*(AZ627-MINIFS(AZ:AZ,$E:$E,$E627))/(MAXIFS(AZ:AZ,$E:$E,$E627)-MINIFS(AZ:AZ,$E:$E,$E627)),
100*(AZ627-MINIFS(AZ:AZ,$E:$E,$E627))/(MAXIFS(AZ:AZ,$E:$E,$E627)-MINIFS(AZ:AZ,$E:$E,$E627))))</f>
        <v/>
      </c>
      <c r="DP627" s="223" t="str">
        <f t="array" ref="DP627">IF(BA627="","",
IF(INDEX(Settings!$H:$H,MATCH(DP$1,Settings!$G:$G,0))=TRUE,
100-100*(BA627-MINIFS(BA:BA,$E:$E,$E627))/(MAXIFS(BA:BA,$E:$E,$E627)-MINIFS(BA:BA,$E:$E,$E627)),
100*(BA627-MINIFS(BA:BA,$E:$E,$E627))/(MAXIFS(BA:BA,$E:$E,$E627)-MINIFS(BA:BA,$E:$E,$E627))))</f>
        <v/>
      </c>
      <c r="DQ627" s="223" t="str">
        <f t="array" ref="DQ627">IF(BB627="","",
IF(INDEX(Settings!$H:$H,MATCH(DQ$1,Settings!$G:$G,0))=TRUE,
100-100*(BB627-MINIFS(BB:BB,$E:$E,$E627))/(MAXIFS(BB:BB,$E:$E,$E627)-MINIFS(BB:BB,$E:$E,$E627)),
100*(BB627-MINIFS(BB:BB,$E:$E,$E627))/(MAXIFS(BB:BB,$E:$E,$E627)-MINIFS(BB:BB,$E:$E,$E627))))</f>
        <v/>
      </c>
      <c r="DR627" s="223" t="str">
        <f t="array" ref="DR627">IF(BC627="","",
IF(INDEX(Settings!$H:$H,MATCH(DR$1,Settings!$G:$G,0))=TRUE,
100-100*(BC627-MINIFS(BC:BC,$E:$E,$E627))/(MAXIFS(BC:BC,$E:$E,$E627)-MINIFS(BC:BC,$E:$E,$E627)),
100*(BC627-MINIFS(BC:BC,$E:$E,$E627))/(MAXIFS(BC:BC,$E:$E,$E627)-MINIFS(BC:BC,$E:$E,$E627))))</f>
        <v/>
      </c>
      <c r="DS627" s="223" t="str">
        <f t="array" ref="DS627">IF(BD627="","",
IF(INDEX(Settings!$H:$H,MATCH(DS$1,Settings!$G:$G,0))=TRUE,
100-100*(BD627-MINIFS(BD:BD,$E:$E,$E627))/(MAXIFS(BD:BD,$E:$E,$E627)-MINIFS(BD:BD,$E:$E,$E627)),
100*(BD627-MINIFS(BD:BD,$E:$E,$E627))/(MAXIFS(BD:BD,$E:$E,$E627)-MINIFS(BD:BD,$E:$E,$E627))))</f>
        <v/>
      </c>
      <c r="DT627" s="223" t="str">
        <f t="array" ref="DT627">IF(BE627="","",
IF(INDEX(Settings!$H:$H,MATCH(DT$1,Settings!$G:$G,0))=TRUE,
100-100*(BE627-MINIFS(BE:BE,$E:$E,$E627))/(MAXIFS(BE:BE,$E:$E,$E627)-MINIFS(BE:BE,$E:$E,$E627)),
100*(BE627-MINIFS(BE:BE,$E:$E,$E627))/(MAXIFS(BE:BE,$E:$E,$E627)-MINIFS(BE:BE,$E:$E,$E627))))</f>
        <v/>
      </c>
      <c r="DU627" s="223" t="str">
        <f t="array" ref="DU627">IF(BF627="","",
IF(INDEX(Settings!$H:$H,MATCH(DU$1,Settings!$G:$G,0))=TRUE,
100-100*(BF627-MINIFS(BF:BF,$E:$E,$E627))/(MAXIFS(BF:BF,$E:$E,$E627)-MINIFS(BF:BF,$E:$E,$E627)),
100*(BF627-MINIFS(BF:BF,$E:$E,$E627))/(MAXIFS(BF:BF,$E:$E,$E627)-MINIFS(BF:BF,$E:$E,$E627))))</f>
        <v/>
      </c>
      <c r="DV627" s="223" t="str">
        <f t="array" ref="DV627">IF(BG627="","",
IF(INDEX(Settings!$H:$H,MATCH(DV$1,Settings!$G:$G,0))=TRUE,
100-100*(BG627-MINIFS(BG:BG,$E:$E,$E627))/(MAXIFS(BG:BG,$E:$E,$E627)-MINIFS(BG:BG,$E:$E,$E627)),
100*(BG627-MINIFS(BG:BG,$E:$E,$E627))/(MAXIFS(BG:BG,$E:$E,$E627)-MINIFS(BG:BG,$E:$E,$E627))))</f>
        <v/>
      </c>
      <c r="DW627" s="223" t="str">
        <f t="array" ref="DW627">IF(BH627="","",
IF(INDEX(Settings!$H:$H,MATCH(DW$1,Settings!$G:$G,0))=TRUE,
100-100*(BH627-MINIFS(BH:BH,$E:$E,$E627))/(MAXIFS(BH:BH,$E:$E,$E627)-MINIFS(BH:BH,$E:$E,$E627)),
100*(BH627-MINIFS(BH:BH,$E:$E,$E627))/(MAXIFS(BH:BH,$E:$E,$E627)-MINIFS(BH:BH,$E:$E,$E627))))</f>
        <v/>
      </c>
      <c r="DX627" s="223" t="str">
        <f t="array" ref="DX627">IF(BI627="","",
IF(INDEX(Settings!$H:$H,MATCH(DX$1,Settings!$G:$G,0))=TRUE,
100-100*(BI627-MINIFS(BI:BI,$E:$E,$E627))/(MAXIFS(BI:BI,$E:$E,$E627)-MINIFS(BI:BI,$E:$E,$E627)),
100*(BI627-MINIFS(BI:BI,$E:$E,$E627))/(MAXIFS(BI:BI,$E:$E,$E627)-MINIFS(BI:BI,$E:$E,$E627))))</f>
        <v/>
      </c>
      <c r="DY627" s="223" t="str">
        <f t="array" ref="DY627">IF(BJ627="","",
IF(INDEX(Settings!$H:$H,MATCH(DY$1,Settings!$G:$G,0))=TRUE,
100-100*(BJ627-MINIFS(BJ:BJ,$E:$E,$E627))/(MAXIFS(BJ:BJ,$E:$E,$E627)-MINIFS(BJ:BJ,$E:$E,$E627)),
100*(BJ627-MINIFS(BJ:BJ,$E:$E,$E627))/(MAXIFS(BJ:BJ,$E:$E,$E627)-MINIFS(BJ:BJ,$E:$E,$E627))))</f>
        <v/>
      </c>
      <c r="DZ627" s="225"/>
      <c r="EA627" s="225"/>
      <c r="EB627" s="225" t="str">
        <f t="shared" si="8"/>
        <v/>
      </c>
      <c r="EC627" s="225" t="str">
        <f t="shared" si="9"/>
        <v/>
      </c>
      <c r="ED627" s="225" t="str">
        <f t="shared" si="10"/>
        <v/>
      </c>
      <c r="EE627" s="225" t="str">
        <f t="shared" si="11"/>
        <v/>
      </c>
      <c r="EF627" s="225" t="str">
        <f t="shared" si="12"/>
        <v/>
      </c>
      <c r="EG627" s="225" t="str">
        <f t="shared" si="13"/>
        <v/>
      </c>
      <c r="EH627" s="225"/>
      <c r="EI627" s="225"/>
      <c r="EJ627" s="225"/>
      <c r="EK627" s="225"/>
      <c r="EL627" s="225"/>
      <c r="EM627" s="225"/>
    </row>
    <row r="628">
      <c r="A628" s="231"/>
      <c r="B628" s="231"/>
      <c r="C628" s="231"/>
      <c r="D628" s="231" t="str">
        <f t="array" ref="D628">IFERROR(INDEX(Profiles!$B:$B,MATCH($A628,Profiles!$A:$A,0)),"")</f>
        <v/>
      </c>
      <c r="E628" s="231"/>
      <c r="F628" s="231"/>
      <c r="G628" s="231"/>
      <c r="H628" s="231"/>
      <c r="I628" s="231" t="str">
        <f>IF(A628="","",IF(Settings!$N$3="DATE",F628&amp;": "&amp;TEXT(B628,"M/DD/YY"),F628&amp;": "&amp;H628))</f>
        <v/>
      </c>
      <c r="J628" s="231"/>
      <c r="K628" s="231"/>
      <c r="L628" s="231"/>
      <c r="M628" s="232" t="str">
        <f t="shared" si="14"/>
        <v/>
      </c>
      <c r="N628" s="231"/>
      <c r="O628" s="231"/>
      <c r="P628" s="231"/>
      <c r="Q628" s="231"/>
      <c r="R628" s="231"/>
      <c r="S628" s="230" t="str">
        <f>IFERROR(VLOOKUP(AF628, 'YOYO IR Scores'!A:C, 3, FALSE), "")
</f>
        <v/>
      </c>
      <c r="T628" s="231"/>
      <c r="U628" s="231"/>
      <c r="V628" s="231"/>
      <c r="W628" s="231"/>
      <c r="X628" s="233" t="str">
        <f t="shared" si="4"/>
        <v/>
      </c>
      <c r="Y628" s="234" t="str">
        <f t="shared" si="5"/>
        <v/>
      </c>
      <c r="Z628" s="234" t="str">
        <f t="shared" si="6"/>
        <v/>
      </c>
      <c r="AA628" s="233" t="str">
        <f t="shared" si="7"/>
        <v/>
      </c>
      <c r="AB628" s="232"/>
      <c r="AC628" s="232"/>
      <c r="AD628" s="232"/>
      <c r="AE628" s="232" t="str">
        <f>IFERROR(VLOOKUP(AF628, 'YOYO IR Scores'!A:C, 2, FALSE), "")</f>
        <v/>
      </c>
      <c r="AF628" s="232"/>
      <c r="AG628" s="23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c r="BD628" s="232"/>
      <c r="BE628" s="232"/>
      <c r="BF628" s="232"/>
      <c r="BG628" s="232"/>
      <c r="BH628" s="232"/>
      <c r="BI628" s="232"/>
      <c r="BJ628" s="232"/>
      <c r="BK628" s="232" t="str">
        <f t="array" ref="BK628">IF(J628="","",
IF(INDEX(Settings!$H:$H,MATCH(BY$1,Settings!$G:$G,0))=TRUE,
100-100*(J628-MIN(J:J))/(MAX(J:J)-MIN(J:J)),
100*(J628-MIN(J:J))/(MAX(J:J)-MIN(J:J))))</f>
        <v/>
      </c>
      <c r="BL628" s="232" t="str">
        <f t="array" ref="BL628">IF(J628="","",
IF(INDEX(Settings!$H:$H,MATCH(BY$1,Settings!$G:$G,0))=TRUE,
100-100*(J628-MINIFS(J:J,$E:$E,$E628))/(MAXIFS(J:J,$E:$E,$E628)-MINIFS(J:J,$E:$E,$E628)),
100*(J628-MINIFS(J:J,$E:$E,$E628))/(MAXIFS(J:J,$E:$E,$E628)-MINIFS(J:J,$E:$E,$E628))))</f>
        <v/>
      </c>
      <c r="BM628" s="232" t="str">
        <f t="array" ref="BM628">IF(J628="","",
IF(INDEX(Settings!$H:$H,MATCH(BY$1,Settings!$G:$G,0))=TRUE,
100-100*(J628-MINIFS(J:J,$E:$E,$E628,$I:$I,$I628))/(MAXIFS(J:J,$E:$E,$E628,$I:$I,$I628)-MINIFS(J:J,$E:$E,$E628,$I:$I,$I628)),
100*(J628-MINIFS(J:J,$E:$E,$E628,$I:$I,$I628))/(MAXIFS(J:J,$E:$E,$E628,$I:$I,$I628)-MINIFS(J:J,$E:$E,$E628,$I:$I,$I628))))</f>
        <v/>
      </c>
      <c r="BN628" s="231" t="str">
        <f t="array" ref="BN628">IF(J628="","",
IF(INDEX(Settings!$H:$H,MATCH(BY$1,Settings!$G:$G,0))=TRUE,
100-100*PERCENTRANK(J:J,J628),
100*PERCENTRANK(J:J,J628)))</f>
        <v/>
      </c>
      <c r="BO628" s="231" t="str">
        <f>IFERROR(__xludf.DUMMYFUNCTION("IF(J628="""","""",
IF(INDEX(Settings!$H:$H,MATCH(BY$1,Settings!$G:$G,0))=TRUE,
100-100*PERCENTRANK(FILTER(J:J,$E:$E=$E628),J628),
100*PERCENTRANK(FILTER(J:J,$E:$E=$E628),J628)))"),"")</f>
        <v/>
      </c>
      <c r="BP628" s="231" t="str">
        <f>IFERROR(__xludf.DUMMYFUNCTION("IF(J628="""","""",
IF(INDEX(Settings!$H:$H,MATCH(BY$1,Settings!$G:$G,0))=TRUE,
100-100*PERCENTRANK(FILTER(J:J,$E:$E=$E628,$I:$I=$I628),J628),
100*PERCENTRANK(FILTER(J:J,$E:$E=$E628,$I:$I=$I628),J628)))"),"")</f>
        <v/>
      </c>
      <c r="BQ628" s="233" t="str">
        <f t="array" ref="BQ628">IF(J628="","",
IF(INDEX(Settings!$H:$H,MATCH(BY$1,Settings!$G:$G,0))=TRUE,
-1*(J628-AVERAGE(J:J))/STDEV(J:J),
(J628-AVERAGE(J:J))/STDEV(J:J)))</f>
        <v/>
      </c>
      <c r="BR628" s="233" t="str">
        <f>IFERROR(__xludf.DUMMYFUNCTION("IF(J628="""","""",
IF(INDEX(Settings!$H:$H,MATCH(BY$1,Settings!$G:$G,0))=TRUE,
-1*(J628-AVERAGEIFS(J:J,$E:$E,$E628))/STDEV(FILTER(J:J,$E:$E=$E628)),
(J628-AVERAGEIFS(J:J,$E:$E,$E628))/STDEV(FILTER(J:J,$E:$E=$E628))))"),"")</f>
        <v/>
      </c>
      <c r="BS628" s="233"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1"/>
      <c r="BX628" s="231"/>
      <c r="BY628" s="232" t="str">
        <f t="array" ref="BY628">IF(J628="","",
IF(INDEX(Settings!$H:$H,MATCH(BY$1,Settings!$G:$G,0))=TRUE,
100-100*(J628-MINIFS(J:J,$E:$E,$E628))/(MAXIFS(J:J,$E:$E,$E628)-MINIFS(J:J,$E:$E,$E628)),
100*(J628-MINIFS(J:J,$E:$E,$E628))/(MAXIFS(J:J,$E:$E,$E628)-MINIFS(J:J,$E:$E,$E628))))</f>
        <v/>
      </c>
      <c r="BZ628" s="232" t="str">
        <f t="array" ref="BZ628">IF(K628="","",
IF(INDEX(Settings!$H:$H,MATCH(BZ$1,Settings!$G:$G,0))=TRUE,
100-100*(K628-MINIFS(K:K,$E:$E,$E628))/(MAXIFS(K:K,$E:$E,$E628)-MINIFS(K:K,$E:$E,$E628)),
100*(K628-MINIFS(K:K,$E:$E,$E628))/(MAXIFS(K:K,$E:$E,$E628)-MINIFS(K:K,$E:$E,$E628))))</f>
        <v/>
      </c>
      <c r="CA628" s="232" t="str">
        <f t="array" ref="CA628">IF(L628="","",
IF(INDEX(Settings!$H:$H,MATCH(CA$1,Settings!$G:$G,0))=TRUE,
100-100*(L628-MINIFS(L:L,$E:$E,$E628))/(MAXIFS(L:L,$E:$E,$E628)-MINIFS(L:L,$E:$E,$E628)),
100*(L628-MINIFS(L:L,$E:$E,$E628))/(MAXIFS(L:L,$E:$E,$E628)-MINIFS(L:L,$E:$E,$E628))))</f>
        <v/>
      </c>
      <c r="CB628" s="232" t="str">
        <f t="array" ref="CB628">IF(M628="","",
IF(INDEX(Settings!$H:$H,MATCH(CB$1,Settings!$G:$G,0))=TRUE,
100-100*(M628-MINIFS(M:M,$E:$E,$E628))/(MAXIFS(M:M,$E:$E,$E628)-MINIFS(M:M,$E:$E,$E628)),
100*(M628-MINIFS(M:M,$E:$E,$E628))/(MAXIFS(M:M,$E:$E,$E628)-MINIFS(M:M,$E:$E,$E628))))</f>
        <v/>
      </c>
      <c r="CC628" s="232" t="str">
        <f t="array" ref="CC628">IF(N628="","",
IF(INDEX(Settings!$H:$H,MATCH(CC$1,Settings!$G:$G,0))=TRUE,
100-100*(N628-MINIFS(N:N,$E:$E,$E628))/(MAXIFS(N:N,$E:$E,$E628)-MINIFS(N:N,$E:$E,$E628)),
100*(N628-MINIFS(N:N,$E:$E,$E628))/(MAXIFS(N:N,$E:$E,$E628)-MINIFS(N:N,$E:$E,$E628))))</f>
        <v/>
      </c>
      <c r="CD628" s="232" t="str">
        <f t="array" ref="CD628">IF(O628="","",
IF(INDEX(Settings!$H:$H,MATCH(CD$1,Settings!$G:$G,0))=TRUE,
100-100*(O628-MINIFS(O:O,$E:$E,$E628))/(MAXIFS(O:O,$E:$E,$E628)-MINIFS(O:O,$E:$E,$E628)),
100*(O628-MINIFS(O:O,$E:$E,$E628))/(MAXIFS(O:O,$E:$E,$E628)-MINIFS(O:O,$E:$E,$E628))))</f>
        <v/>
      </c>
      <c r="CE628" s="232" t="str">
        <f t="array" ref="CE628">IF(P628="","",
IF(INDEX(Settings!$H:$H,MATCH(CE$1,Settings!$G:$G,0))=TRUE,
100-100*(P628-MINIFS(P:P,$E:$E,$E628))/(MAXIFS(P:P,$E:$E,$E628)-MINIFS(P:P,$E:$E,$E628)),
100*(P628-MINIFS(P:P,$E:$E,$E628))/(MAXIFS(P:P,$E:$E,$E628)-MINIFS(P:P,$E:$E,$E628))))</f>
        <v/>
      </c>
      <c r="CF628" s="232" t="str">
        <f t="array" ref="CF628">IF(Q628="","",
IF(INDEX(Settings!$H:$H,MATCH(CF$1,Settings!$G:$G,0))=TRUE,
100-100*(Q628-MINIFS(Q:Q,$E:$E,$E628))/(MAXIFS(Q:Q,$E:$E,$E628)-MINIFS(Q:Q,$E:$E,$E628)),
100*(Q628-MINIFS(Q:Q,$E:$E,$E628))/(MAXIFS(Q:Q,$E:$E,$E628)-MINIFS(Q:Q,$E:$E,$E628))))</f>
        <v/>
      </c>
      <c r="CG628" s="232" t="str">
        <f t="array" ref="CG628">IF(R628="","",
IF(INDEX(Settings!$H:$H,MATCH(CG$1,Settings!$G:$G,0))=TRUE,
100-100*(R628-MINIFS(R:R,$E:$E,$E628))/(MAXIFS(R:R,$E:$E,$E628)-MINIFS(R:R,$E:$E,$E628)),
100*(R628-MINIFS(R:R,$E:$E,$E628))/(MAXIFS(R:R,$E:$E,$E628)-MINIFS(R:R,$E:$E,$E628))))</f>
        <v/>
      </c>
      <c r="CH628" s="232" t="str">
        <f t="array" ref="CH628">IF(S628="","",
IF(INDEX(Settings!$H:$H,MATCH(CH$1,Settings!$G:$G,0))=TRUE,
100-100*(S628-MINIFS(S:S,$E:$E,$E628))/(MAXIFS(S:S,$E:$E,$E628)-MINIFS(S:S,$E:$E,$E628)),
100*(S628-MINIFS(S:S,$E:$E,$E628))/(MAXIFS(S:S,$E:$E,$E628)-MINIFS(S:S,$E:$E,$E628))))</f>
        <v/>
      </c>
      <c r="CI628" s="232" t="str">
        <f t="array" ref="CI628">IF(T628="","",
IF(INDEX(Settings!$H:$H,MATCH(CI$1,Settings!$G:$G,0))=TRUE,
100-100*(T628-MINIFS(T:T,$E:$E,$E628))/(MAXIFS(T:T,$E:$E,$E628)-MINIFS(T:T,$E:$E,$E628)),
100*(T628-MINIFS(T:T,$E:$E,$E628))/(MAXIFS(T:T,$E:$E,$E628)-MINIFS(T:T,$E:$E,$E628))))</f>
        <v/>
      </c>
      <c r="CJ628" s="232" t="str">
        <f t="array" ref="CJ628">IF(U628="","",
IF(INDEX(Settings!$H:$H,MATCH(CJ$1,Settings!$G:$G,0))=TRUE,
100-100*(U628-MINIFS(U:U,$E:$E,$E628))/(MAXIFS(U:U,$E:$E,$E628)-MINIFS(U:U,$E:$E,$E628)),
100*(U628-MINIFS(U:U,$E:$E,$E628))/(MAXIFS(U:U,$E:$E,$E628)-MINIFS(U:U,$E:$E,$E628))))</f>
        <v/>
      </c>
      <c r="CK628" s="232" t="str">
        <f t="array" ref="CK628">IF(V628="","",
IF(INDEX(Settings!$H:$H,MATCH(CK$1,Settings!$G:$G,0))=TRUE,
100-100*(V628-MINIFS(V:V,$E:$E,$E628))/(MAXIFS(V:V,$E:$E,$E628)-MINIFS(V:V,$E:$E,$E628)),
100*(V628-MINIFS(V:V,$E:$E,$E628))/(MAXIFS(V:V,$E:$E,$E628)-MINIFS(V:V,$E:$E,$E628))))</f>
        <v/>
      </c>
      <c r="CL628" s="232" t="str">
        <f t="array" ref="CL628">IF(W628="","",
IF(INDEX(Settings!$H:$H,MATCH(CL$1,Settings!$G:$G,0))=TRUE,
100-100*(W628-MINIFS(W:W,$E:$E,$E628))/(MAXIFS(W:W,$E:$E,$E628)-MINIFS(W:W,$E:$E,$E628)),
100*(W628-MINIFS(W:W,$E:$E,$E628))/(MAXIFS(W:W,$E:$E,$E628)-MINIFS(W:W,$E:$E,$E628))))</f>
        <v/>
      </c>
      <c r="CM628" s="232" t="str">
        <f t="array" ref="CM628">IF(X628="","",
IF(INDEX(Settings!$H:$H,MATCH(CM$1,Settings!$G:$G,0))=TRUE,
100-100*(X628-MINIFS(X:X,$E:$E,$E628))/(MAXIFS(X:X,$E:$E,$E628)-MINIFS(X:X,$E:$E,$E628)),
100*(X628-MINIFS(X:X,$E:$E,$E628))/(MAXIFS(X:X,$E:$E,$E628)-MINIFS(X:X,$E:$E,$E628))))</f>
        <v/>
      </c>
      <c r="CN628" s="232" t="str">
        <f t="array" ref="CN628">IF(Y628="","",
IF(INDEX(Settings!$H:$H,MATCH(CN$1,Settings!$G:$G,0))=TRUE,
100-100*(Y628-MINIFS(Y:Y,$E:$E,$E628))/(MAXIFS(Y:Y,$E:$E,$E628)-MINIFS(Y:Y,$E:$E,$E628)),
100*(Y628-MINIFS(Y:Y,$E:$E,$E628))/(MAXIFS(Y:Y,$E:$E,$E628)-MINIFS(Y:Y,$E:$E,$E628))))</f>
        <v/>
      </c>
      <c r="CO628" s="232" t="str">
        <f t="array" ref="CO628">IF(Z628="","",
IF(INDEX(Settings!$H:$H,MATCH(CO$1,Settings!$G:$G,0))=TRUE,
100-100*(Z628-MINIFS(Z:Z,$E:$E,$E628))/(MAXIFS(Z:Z,$E:$E,$E628)-MINIFS(Z:Z,$E:$E,$E628)),
100*(Z628-MINIFS(Z:Z,$E:$E,$E628))/(MAXIFS(Z:Z,$E:$E,$E628)-MINIFS(Z:Z,$E:$E,$E628))))</f>
        <v/>
      </c>
      <c r="CP628" s="232" t="str">
        <f t="array" ref="CP628">IF(AA628="","",
IF(INDEX(Settings!$H:$H,MATCH(CP$1,Settings!$G:$G,0))=TRUE,
100-100*(AA628-MINIFS(AA:AA,$E:$E,$E628))/(MAXIFS(AA:AA,$E:$E,$E628)-MINIFS(AA:AA,$E:$E,$E628)),
100*(AA628-MINIFS(AA:AA,$E:$E,$E628))/(MAXIFS(AA:AA,$E:$E,$E628)-MINIFS(AA:AA,$E:$E,$E628))))</f>
        <v/>
      </c>
      <c r="CQ628" s="232" t="str">
        <f t="array" ref="CQ628">IF(AB628="","",
IF(INDEX(Settings!$H:$H,MATCH(CQ$1,Settings!$G:$G,0))=TRUE,
100-100*(AB628-MINIFS(AB:AB,$E:$E,$E628))/(MAXIFS(AB:AB,$E:$E,$E628)-MINIFS(AB:AB,$E:$E,$E628)),
100*(AB628-MINIFS(AB:AB,$E:$E,$E628))/(MAXIFS(AB:AB,$E:$E,$E628)-MINIFS(AB:AB,$E:$E,$E628))))</f>
        <v/>
      </c>
      <c r="CR628" s="232" t="str">
        <f t="array" ref="CR628">IF(AC628="","",
IF(INDEX(Settings!$H:$H,MATCH(CR$1,Settings!$G:$G,0))=TRUE,
100-100*(AC628-MINIFS(AC:AC,$E:$E,$E628))/(MAXIFS(AC:AC,$E:$E,$E628)-MINIFS(AC:AC,$E:$E,$E628)),
100*(AC628-MINIFS(AC:AC,$E:$E,$E628))/(MAXIFS(AC:AC,$E:$E,$E628)-MINIFS(AC:AC,$E:$E,$E628))))</f>
        <v/>
      </c>
      <c r="CS628" s="232" t="str">
        <f t="array" ref="CS628">IF(AD628="","",
IF(INDEX(Settings!$H:$H,MATCH(CS$1,Settings!$G:$G,0))=TRUE,
100-100*(AD628-MINIFS(AD:AD,$E:$E,$E628))/(MAXIFS(AD:AD,$E:$E,$E628)-MINIFS(AD:AD,$E:$E,$E628)),
100*(AD628-MINIFS(AD:AD,$E:$E,$E628))/(MAXIFS(AD:AD,$E:$E,$E628)-MINIFS(AD:AD,$E:$E,$E628))))</f>
        <v/>
      </c>
      <c r="CT628" s="232" t="str">
        <f t="array" ref="CT628">IF(AE628="","",
IF(INDEX(Settings!$H:$H,MATCH(CT$1,Settings!$G:$G,0))=TRUE,
100-100*(AE628-MINIFS(AE:AE,$E:$E,$E628))/(MAXIFS(AE:AE,$E:$E,$E628)-MINIFS(AE:AE,$E:$E,$E628)),
100*(AE628-MINIFS(AE:AE,$E:$E,$E628))/(MAXIFS(AE:AE,$E:$E,$E628)-MINIFS(AE:AE,$E:$E,$E628))))</f>
        <v/>
      </c>
      <c r="CU628" s="232" t="str">
        <f t="array" ref="CU628">IF(AF628="","",
IF(INDEX(Settings!$H:$H,MATCH(CU$1,Settings!$G:$G,0))=TRUE,
100-100*(AF628-MINIFS(AF:AF,$E:$E,$E628))/(MAXIFS(AF:AF,$E:$E,$E628)-MINIFS(AF:AF,$E:$E,$E628)),
100*(AF628-MINIFS(AF:AF,$E:$E,$E628))/(MAXIFS(AF:AF,$E:$E,$E628)-MINIFS(AF:AF,$E:$E,$E628))))</f>
        <v/>
      </c>
      <c r="CV628" s="232" t="str">
        <f t="array" ref="CV628">IF(AG628="","",
IF(INDEX(Settings!$H:$H,MATCH(CV$1,Settings!$G:$G,0))=TRUE,
100-100*(AG628-MINIFS(AG:AG,$E:$E,$E628))/(MAXIFS(AG:AG,$E:$E,$E628)-MINIFS(AG:AG,$E:$E,$E628)),
100*(AG628-MINIFS(AG:AG,$E:$E,$E628))/(MAXIFS(AG:AG,$E:$E,$E628)-MINIFS(AG:AG,$E:$E,$E628))))</f>
        <v/>
      </c>
      <c r="CW628" s="232" t="str">
        <f t="array" ref="CW628">IF(AH628="","",
IF(INDEX(Settings!$H:$H,MATCH(CW$1,Settings!$G:$G,0))=TRUE,
100-100*(AH628-MINIFS(AH:AH,$E:$E,$E628))/(MAXIFS(AH:AH,$E:$E,$E628)-MINIFS(AH:AH,$E:$E,$E628)),
100*(AH628-MINIFS(AH:AH,$E:$E,$E628))/(MAXIFS(AH:AH,$E:$E,$E628)-MINIFS(AH:AH,$E:$E,$E628))))</f>
        <v/>
      </c>
      <c r="CX628" s="232" t="str">
        <f t="array" ref="CX628">IF(AI628="","",
IF(INDEX(Settings!$H:$H,MATCH(CX$1,Settings!$G:$G,0))=TRUE,
100-100*(AI628-MINIFS(AI:AI,$E:$E,$E628))/(MAXIFS(AI:AI,$E:$E,$E628)-MINIFS(AI:AI,$E:$E,$E628)),
100*(AI628-MINIFS(AI:AI,$E:$E,$E628))/(MAXIFS(AI:AI,$E:$E,$E628)-MINIFS(AI:AI,$E:$E,$E628))))</f>
        <v/>
      </c>
      <c r="CY628" s="232" t="str">
        <f t="array" ref="CY628">IF(AJ628="","",
IF(INDEX(Settings!$H:$H,MATCH(CY$1,Settings!$G:$G,0))=TRUE,
100-100*(AJ628-MINIFS(AJ:AJ,$E:$E,$E628))/(MAXIFS(AJ:AJ,$E:$E,$E628)-MINIFS(AJ:AJ,$E:$E,$E628)),
100*(AJ628-MINIFS(AJ:AJ,$E:$E,$E628))/(MAXIFS(AJ:AJ,$E:$E,$E628)-MINIFS(AJ:AJ,$E:$E,$E628))))</f>
        <v/>
      </c>
      <c r="CZ628" s="232" t="str">
        <f t="array" ref="CZ628">IF(AK628="","",
IF(INDEX(Settings!$H:$H,MATCH(CZ$1,Settings!$G:$G,0))=TRUE,
100-100*(AK628-MINIFS(AK:AK,$E:$E,$E628))/(MAXIFS(AK:AK,$E:$E,$E628)-MINIFS(AK:AK,$E:$E,$E628)),
100*(AK628-MINIFS(AK:AK,$E:$E,$E628))/(MAXIFS(AK:AK,$E:$E,$E628)-MINIFS(AK:AK,$E:$E,$E628))))</f>
        <v/>
      </c>
      <c r="DA628" s="232" t="str">
        <f t="array" ref="DA628">IF(AL628="","",
IF(INDEX(Settings!$H:$H,MATCH(DA$1,Settings!$G:$G,0))=TRUE,
100-100*(AL628-MINIFS(AL:AL,$E:$E,$E628))/(MAXIFS(AL:AL,$E:$E,$E628)-MINIFS(AL:AL,$E:$E,$E628)),
100*(AL628-MINIFS(AL:AL,$E:$E,$E628))/(MAXIFS(AL:AL,$E:$E,$E628)-MINIFS(AL:AL,$E:$E,$E628))))</f>
        <v/>
      </c>
      <c r="DB628" s="232" t="str">
        <f t="array" ref="DB628">IF(AM628="","",
IF(INDEX(Settings!$H:$H,MATCH(DB$1,Settings!$G:$G,0))=TRUE,
100-100*(AM628-MINIFS(AM:AM,$E:$E,$E628))/(MAXIFS(AM:AM,$E:$E,$E628)-MINIFS(AM:AM,$E:$E,$E628)),
100*(AM628-MINIFS(AM:AM,$E:$E,$E628))/(MAXIFS(AM:AM,$E:$E,$E628)-MINIFS(AM:AM,$E:$E,$E628))))</f>
        <v/>
      </c>
      <c r="DC628" s="232" t="str">
        <f t="array" ref="DC628">IF(AN628="","",
IF(INDEX(Settings!$H:$H,MATCH(DC$1,Settings!$G:$G,0))=TRUE,
100-100*(AN628-MINIFS(AN:AN,$E:$E,$E628))/(MAXIFS(AN:AN,$E:$E,$E628)-MINIFS(AN:AN,$E:$E,$E628)),
100*(AN628-MINIFS(AN:AN,$E:$E,$E628))/(MAXIFS(AN:AN,$E:$E,$E628)-MINIFS(AN:AN,$E:$E,$E628))))</f>
        <v/>
      </c>
      <c r="DD628" s="232" t="str">
        <f t="array" ref="DD628">IF(AO628="","",
IF(INDEX(Settings!$H:$H,MATCH(DD$1,Settings!$G:$G,0))=TRUE,
100-100*(AO628-MINIFS(AO:AO,$E:$E,$E628))/(MAXIFS(AO:AO,$E:$E,$E628)-MINIFS(AO:AO,$E:$E,$E628)),
100*(AO628-MINIFS(AO:AO,$E:$E,$E628))/(MAXIFS(AO:AO,$E:$E,$E628)-MINIFS(AO:AO,$E:$E,$E628))))</f>
        <v/>
      </c>
      <c r="DE628" s="232" t="str">
        <f t="array" ref="DE628">IF(AP628="","",
IF(INDEX(Settings!$H:$H,MATCH(DE$1,Settings!$G:$G,0))=TRUE,
100-100*(AP628-MINIFS(AP:AP,$E:$E,$E628))/(MAXIFS(AP:AP,$E:$E,$E628)-MINIFS(AP:AP,$E:$E,$E628)),
100*(AP628-MINIFS(AP:AP,$E:$E,$E628))/(MAXIFS(AP:AP,$E:$E,$E628)-MINIFS(AP:AP,$E:$E,$E628))))</f>
        <v/>
      </c>
      <c r="DF628" s="232" t="str">
        <f t="array" ref="DF628">IF(AQ628="","",
IF(INDEX(Settings!$H:$H,MATCH(DF$1,Settings!$G:$G,0))=TRUE,
100-100*(AQ628-MINIFS(AQ:AQ,$E:$E,$E628))/(MAXIFS(AQ:AQ,$E:$E,$E628)-MINIFS(AQ:AQ,$E:$E,$E628)),
100*(AQ628-MINIFS(AQ:AQ,$E:$E,$E628))/(MAXIFS(AQ:AQ,$E:$E,$E628)-MINIFS(AQ:AQ,$E:$E,$E628))))</f>
        <v/>
      </c>
      <c r="DG628" s="232" t="str">
        <f t="array" ref="DG628">IF(AR628="","",
IF(INDEX(Settings!$H:$H,MATCH(DG$1,Settings!$G:$G,0))=TRUE,
100-100*(AR628-MINIFS(AR:AR,$E:$E,$E628))/(MAXIFS(AR:AR,$E:$E,$E628)-MINIFS(AR:AR,$E:$E,$E628)),
100*(AR628-MINIFS(AR:AR,$E:$E,$E628))/(MAXIFS(AR:AR,$E:$E,$E628)-MINIFS(AR:AR,$E:$E,$E628))))</f>
        <v/>
      </c>
      <c r="DH628" s="232" t="str">
        <f t="array" ref="DH628">IF(AS628="","",
IF(INDEX(Settings!$H:$H,MATCH(DH$1,Settings!$G:$G,0))=TRUE,
100-100*(AS628-MINIFS(AS:AS,$E:$E,$E628))/(MAXIFS(AS:AS,$E:$E,$E628)-MINIFS(AS:AS,$E:$E,$E628)),
100*(AS628-MINIFS(AS:AS,$E:$E,$E628))/(MAXIFS(AS:AS,$E:$E,$E628)-MINIFS(AS:AS,$E:$E,$E628))))</f>
        <v/>
      </c>
      <c r="DI628" s="232" t="str">
        <f t="array" ref="DI628">IF(AT628="","",
IF(INDEX(Settings!$H:$H,MATCH(DI$1,Settings!$G:$G,0))=TRUE,
100-100*(AT628-MINIFS(AT:AT,$E:$E,$E628))/(MAXIFS(AT:AT,$E:$E,$E628)-MINIFS(AT:AT,$E:$E,$E628)),
100*(AT628-MINIFS(AT:AT,$E:$E,$E628))/(MAXIFS(AT:AT,$E:$E,$E628)-MINIFS(AT:AT,$E:$E,$E628))))</f>
        <v/>
      </c>
      <c r="DJ628" s="232" t="str">
        <f t="array" ref="DJ628">IF(AU628="","",
IF(INDEX(Settings!$H:$H,MATCH(DJ$1,Settings!$G:$G,0))=TRUE,
100-100*(AU628-MINIFS(AU:AU,$E:$E,$E628))/(MAXIFS(AU:AU,$E:$E,$E628)-MINIFS(AU:AU,$E:$E,$E628)),
100*(AU628-MINIFS(AU:AU,$E:$E,$E628))/(MAXIFS(AU:AU,$E:$E,$E628)-MINIFS(AU:AU,$E:$E,$E628))))</f>
        <v/>
      </c>
      <c r="DK628" s="232" t="str">
        <f t="array" ref="DK628">IF(AV628="","",
IF(INDEX(Settings!$H:$H,MATCH(DK$1,Settings!$G:$G,0))=TRUE,
100-100*(AV628-MINIFS(AV:AV,$E:$E,$E628))/(MAXIFS(AV:AV,$E:$E,$E628)-MINIFS(AV:AV,$E:$E,$E628)),
100*(AV628-MINIFS(AV:AV,$E:$E,$E628))/(MAXIFS(AV:AV,$E:$E,$E628)-MINIFS(AV:AV,$E:$E,$E628))))</f>
        <v/>
      </c>
      <c r="DL628" s="232" t="str">
        <f t="array" ref="DL628">IF(AW628="","",
IF(INDEX(Settings!$H:$H,MATCH(DL$1,Settings!$G:$G,0))=TRUE,
100-100*(AW628-MINIFS(AW:AW,$E:$E,$E628))/(MAXIFS(AW:AW,$E:$E,$E628)-MINIFS(AW:AW,$E:$E,$E628)),
100*(AW628-MINIFS(AW:AW,$E:$E,$E628))/(MAXIFS(AW:AW,$E:$E,$E628)-MINIFS(AW:AW,$E:$E,$E628))))</f>
        <v/>
      </c>
      <c r="DM628" s="232" t="str">
        <f t="array" ref="DM628">IF(AX628="","",
IF(INDEX(Settings!$H:$H,MATCH(DM$1,Settings!$G:$G,0))=TRUE,
100-100*(AX628-MINIFS(AX:AX,$E:$E,$E628))/(MAXIFS(AX:AX,$E:$E,$E628)-MINIFS(AX:AX,$E:$E,$E628)),
100*(AX628-MINIFS(AX:AX,$E:$E,$E628))/(MAXIFS(AX:AX,$E:$E,$E628)-MINIFS(AX:AX,$E:$E,$E628))))</f>
        <v/>
      </c>
      <c r="DN628" s="232" t="str">
        <f t="array" ref="DN628">IF(AY628="","",
IF(INDEX(Settings!$H:$H,MATCH(DN$1,Settings!$G:$G,0))=TRUE,
100-100*(AY628-MINIFS(AY:AY,$E:$E,$E628))/(MAXIFS(AY:AY,$E:$E,$E628)-MINIFS(AY:AY,$E:$E,$E628)),
100*(AY628-MINIFS(AY:AY,$E:$E,$E628))/(MAXIFS(AY:AY,$E:$E,$E628)-MINIFS(AY:AY,$E:$E,$E628))))</f>
        <v/>
      </c>
      <c r="DO628" s="232" t="str">
        <f t="array" ref="DO628">IF(AZ628="","",
IF(INDEX(Settings!$H:$H,MATCH(DO$1,Settings!$G:$G,0))=TRUE,
100-100*(AZ628-MINIFS(AZ:AZ,$E:$E,$E628))/(MAXIFS(AZ:AZ,$E:$E,$E628)-MINIFS(AZ:AZ,$E:$E,$E628)),
100*(AZ628-MINIFS(AZ:AZ,$E:$E,$E628))/(MAXIFS(AZ:AZ,$E:$E,$E628)-MINIFS(AZ:AZ,$E:$E,$E628))))</f>
        <v/>
      </c>
      <c r="DP628" s="232" t="str">
        <f t="array" ref="DP628">IF(BA628="","",
IF(INDEX(Settings!$H:$H,MATCH(DP$1,Settings!$G:$G,0))=TRUE,
100-100*(BA628-MINIFS(BA:BA,$E:$E,$E628))/(MAXIFS(BA:BA,$E:$E,$E628)-MINIFS(BA:BA,$E:$E,$E628)),
100*(BA628-MINIFS(BA:BA,$E:$E,$E628))/(MAXIFS(BA:BA,$E:$E,$E628)-MINIFS(BA:BA,$E:$E,$E628))))</f>
        <v/>
      </c>
      <c r="DQ628" s="232" t="str">
        <f t="array" ref="DQ628">IF(BB628="","",
IF(INDEX(Settings!$H:$H,MATCH(DQ$1,Settings!$G:$G,0))=TRUE,
100-100*(BB628-MINIFS(BB:BB,$E:$E,$E628))/(MAXIFS(BB:BB,$E:$E,$E628)-MINIFS(BB:BB,$E:$E,$E628)),
100*(BB628-MINIFS(BB:BB,$E:$E,$E628))/(MAXIFS(BB:BB,$E:$E,$E628)-MINIFS(BB:BB,$E:$E,$E628))))</f>
        <v/>
      </c>
      <c r="DR628" s="232" t="str">
        <f t="array" ref="DR628">IF(BC628="","",
IF(INDEX(Settings!$H:$H,MATCH(DR$1,Settings!$G:$G,0))=TRUE,
100-100*(BC628-MINIFS(BC:BC,$E:$E,$E628))/(MAXIFS(BC:BC,$E:$E,$E628)-MINIFS(BC:BC,$E:$E,$E628)),
100*(BC628-MINIFS(BC:BC,$E:$E,$E628))/(MAXIFS(BC:BC,$E:$E,$E628)-MINIFS(BC:BC,$E:$E,$E628))))</f>
        <v/>
      </c>
      <c r="DS628" s="232" t="str">
        <f t="array" ref="DS628">IF(BD628="","",
IF(INDEX(Settings!$H:$H,MATCH(DS$1,Settings!$G:$G,0))=TRUE,
100-100*(BD628-MINIFS(BD:BD,$E:$E,$E628))/(MAXIFS(BD:BD,$E:$E,$E628)-MINIFS(BD:BD,$E:$E,$E628)),
100*(BD628-MINIFS(BD:BD,$E:$E,$E628))/(MAXIFS(BD:BD,$E:$E,$E628)-MINIFS(BD:BD,$E:$E,$E628))))</f>
        <v/>
      </c>
      <c r="DT628" s="232" t="str">
        <f t="array" ref="DT628">IF(BE628="","",
IF(INDEX(Settings!$H:$H,MATCH(DT$1,Settings!$G:$G,0))=TRUE,
100-100*(BE628-MINIFS(BE:BE,$E:$E,$E628))/(MAXIFS(BE:BE,$E:$E,$E628)-MINIFS(BE:BE,$E:$E,$E628)),
100*(BE628-MINIFS(BE:BE,$E:$E,$E628))/(MAXIFS(BE:BE,$E:$E,$E628)-MINIFS(BE:BE,$E:$E,$E628))))</f>
        <v/>
      </c>
      <c r="DU628" s="232" t="str">
        <f t="array" ref="DU628">IF(BF628="","",
IF(INDEX(Settings!$H:$H,MATCH(DU$1,Settings!$G:$G,0))=TRUE,
100-100*(BF628-MINIFS(BF:BF,$E:$E,$E628))/(MAXIFS(BF:BF,$E:$E,$E628)-MINIFS(BF:BF,$E:$E,$E628)),
100*(BF628-MINIFS(BF:BF,$E:$E,$E628))/(MAXIFS(BF:BF,$E:$E,$E628)-MINIFS(BF:BF,$E:$E,$E628))))</f>
        <v/>
      </c>
      <c r="DV628" s="232" t="str">
        <f t="array" ref="DV628">IF(BG628="","",
IF(INDEX(Settings!$H:$H,MATCH(DV$1,Settings!$G:$G,0))=TRUE,
100-100*(BG628-MINIFS(BG:BG,$E:$E,$E628))/(MAXIFS(BG:BG,$E:$E,$E628)-MINIFS(BG:BG,$E:$E,$E628)),
100*(BG628-MINIFS(BG:BG,$E:$E,$E628))/(MAXIFS(BG:BG,$E:$E,$E628)-MINIFS(BG:BG,$E:$E,$E628))))</f>
        <v/>
      </c>
      <c r="DW628" s="232" t="str">
        <f t="array" ref="DW628">IF(BH628="","",
IF(INDEX(Settings!$H:$H,MATCH(DW$1,Settings!$G:$G,0))=TRUE,
100-100*(BH628-MINIFS(BH:BH,$E:$E,$E628))/(MAXIFS(BH:BH,$E:$E,$E628)-MINIFS(BH:BH,$E:$E,$E628)),
100*(BH628-MINIFS(BH:BH,$E:$E,$E628))/(MAXIFS(BH:BH,$E:$E,$E628)-MINIFS(BH:BH,$E:$E,$E628))))</f>
        <v/>
      </c>
      <c r="DX628" s="232" t="str">
        <f t="array" ref="DX628">IF(BI628="","",
IF(INDEX(Settings!$H:$H,MATCH(DX$1,Settings!$G:$G,0))=TRUE,
100-100*(BI628-MINIFS(BI:BI,$E:$E,$E628))/(MAXIFS(BI:BI,$E:$E,$E628)-MINIFS(BI:BI,$E:$E,$E628)),
100*(BI628-MINIFS(BI:BI,$E:$E,$E628))/(MAXIFS(BI:BI,$E:$E,$E628)-MINIFS(BI:BI,$E:$E,$E628))))</f>
        <v/>
      </c>
      <c r="DY628" s="232" t="str">
        <f t="array" ref="DY628">IF(BJ628="","",
IF(INDEX(Settings!$H:$H,MATCH(DY$1,Settings!$G:$G,0))=TRUE,
100-100*(BJ628-MINIFS(BJ:BJ,$E:$E,$E628))/(MAXIFS(BJ:BJ,$E:$E,$E628)-MINIFS(BJ:BJ,$E:$E,$E628)),
100*(BJ628-MINIFS(BJ:BJ,$E:$E,$E628))/(MAXIFS(BJ:BJ,$E:$E,$E628)-MINIFS(BJ:BJ,$E:$E,$E628))))</f>
        <v/>
      </c>
      <c r="DZ628" s="234"/>
      <c r="EA628" s="234"/>
      <c r="EB628" s="234" t="str">
        <f t="shared" si="8"/>
        <v/>
      </c>
      <c r="EC628" s="234" t="str">
        <f t="shared" si="9"/>
        <v/>
      </c>
      <c r="ED628" s="234" t="str">
        <f t="shared" si="10"/>
        <v/>
      </c>
      <c r="EE628" s="234" t="str">
        <f t="shared" si="11"/>
        <v/>
      </c>
      <c r="EF628" s="234" t="str">
        <f t="shared" si="12"/>
        <v/>
      </c>
      <c r="EG628" s="234" t="str">
        <f t="shared" si="13"/>
        <v/>
      </c>
      <c r="EH628" s="234"/>
      <c r="EI628" s="234"/>
      <c r="EJ628" s="234"/>
      <c r="EK628" s="234"/>
      <c r="EL628" s="234"/>
      <c r="EM628" s="234"/>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3" t="str">
        <f t="shared" si="14"/>
        <v/>
      </c>
      <c r="N629" s="49"/>
      <c r="O629" s="49"/>
      <c r="P629" s="49"/>
      <c r="Q629" s="49"/>
      <c r="R629" s="49"/>
      <c r="S629" s="222" t="str">
        <f>IFERROR(VLOOKUP(AF629, 'YOYO IR Scores'!A:C, 3, FALSE), "")
</f>
        <v/>
      </c>
      <c r="T629" s="49"/>
      <c r="U629" s="49"/>
      <c r="V629" s="49"/>
      <c r="W629" s="49"/>
      <c r="X629" s="224" t="str">
        <f t="shared" si="4"/>
        <v/>
      </c>
      <c r="Y629" s="225" t="str">
        <f t="shared" si="5"/>
        <v/>
      </c>
      <c r="Z629" s="225" t="str">
        <f t="shared" si="6"/>
        <v/>
      </c>
      <c r="AA629" s="224" t="str">
        <f t="shared" si="7"/>
        <v/>
      </c>
      <c r="AB629" s="223"/>
      <c r="AC629" s="223"/>
      <c r="AD629" s="223"/>
      <c r="AE629" s="223" t="str">
        <f>IFERROR(VLOOKUP(AF629, 'YOYO IR Scores'!A:C, 2, FALSE), "")</f>
        <v/>
      </c>
      <c r="AF629" s="223"/>
      <c r="AG629" s="223"/>
      <c r="AH629" s="223"/>
      <c r="AI629" s="223"/>
      <c r="AJ629" s="223"/>
      <c r="AK629" s="223"/>
      <c r="AL629" s="223"/>
      <c r="AM629" s="223"/>
      <c r="AN629" s="223"/>
      <c r="AO629" s="223"/>
      <c r="AP629" s="223"/>
      <c r="AQ629" s="223"/>
      <c r="AR629" s="223"/>
      <c r="AS629" s="223"/>
      <c r="AT629" s="223"/>
      <c r="AU629" s="223"/>
      <c r="AV629" s="223"/>
      <c r="AW629" s="223"/>
      <c r="AX629" s="223"/>
      <c r="AY629" s="223"/>
      <c r="AZ629" s="223"/>
      <c r="BA629" s="223"/>
      <c r="BB629" s="223"/>
      <c r="BC629" s="223"/>
      <c r="BD629" s="223"/>
      <c r="BE629" s="223"/>
      <c r="BF629" s="223"/>
      <c r="BG629" s="223"/>
      <c r="BH629" s="223"/>
      <c r="BI629" s="223"/>
      <c r="BJ629" s="223"/>
      <c r="BK629" s="223" t="str">
        <f t="array" ref="BK629">IF(J629="","",
IF(INDEX(Settings!$H:$H,MATCH(BY$1,Settings!$G:$G,0))=TRUE,
100-100*(J629-MIN(J:J))/(MAX(J:J)-MIN(J:J)),
100*(J629-MIN(J:J))/(MAX(J:J)-MIN(J:J))))</f>
        <v/>
      </c>
      <c r="BL629" s="223" t="str">
        <f t="array" ref="BL629">IF(J629="","",
IF(INDEX(Settings!$H:$H,MATCH(BY$1,Settings!$G:$G,0))=TRUE,
100-100*(J629-MINIFS(J:J,$E:$E,$E629))/(MAXIFS(J:J,$E:$E,$E629)-MINIFS(J:J,$E:$E,$E629)),
100*(J629-MINIFS(J:J,$E:$E,$E629))/(MAXIFS(J:J,$E:$E,$E629)-MINIFS(J:J,$E:$E,$E629))))</f>
        <v/>
      </c>
      <c r="BM629" s="223"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4" t="str">
        <f t="array" ref="BQ629">IF(J629="","",
IF(INDEX(Settings!$H:$H,MATCH(BY$1,Settings!$G:$G,0))=TRUE,
-1*(J629-AVERAGE(J:J))/STDEV(J:J),
(J629-AVERAGE(J:J))/STDEV(J:J)))</f>
        <v/>
      </c>
      <c r="BR629" s="224" t="str">
        <f>IFERROR(__xludf.DUMMYFUNCTION("IF(J629="""","""",
IF(INDEX(Settings!$H:$H,MATCH(BY$1,Settings!$G:$G,0))=TRUE,
-1*(J629-AVERAGEIFS(J:J,$E:$E,$E629))/STDEV(FILTER(J:J,$E:$E=$E629)),
(J629-AVERAGEIFS(J:J,$E:$E,$E629))/STDEV(FILTER(J:J,$E:$E=$E629))))"),"")</f>
        <v/>
      </c>
      <c r="BS629" s="224"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3" t="str">
        <f t="array" ref="BY629">IF(J629="","",
IF(INDEX(Settings!$H:$H,MATCH(BY$1,Settings!$G:$G,0))=TRUE,
100-100*(J629-MINIFS(J:J,$E:$E,$E629))/(MAXIFS(J:J,$E:$E,$E629)-MINIFS(J:J,$E:$E,$E629)),
100*(J629-MINIFS(J:J,$E:$E,$E629))/(MAXIFS(J:J,$E:$E,$E629)-MINIFS(J:J,$E:$E,$E629))))</f>
        <v/>
      </c>
      <c r="BZ629" s="223" t="str">
        <f t="array" ref="BZ629">IF(K629="","",
IF(INDEX(Settings!$H:$H,MATCH(BZ$1,Settings!$G:$G,0))=TRUE,
100-100*(K629-MINIFS(K:K,$E:$E,$E629))/(MAXIFS(K:K,$E:$E,$E629)-MINIFS(K:K,$E:$E,$E629)),
100*(K629-MINIFS(K:K,$E:$E,$E629))/(MAXIFS(K:K,$E:$E,$E629)-MINIFS(K:K,$E:$E,$E629))))</f>
        <v/>
      </c>
      <c r="CA629" s="223" t="str">
        <f t="array" ref="CA629">IF(L629="","",
IF(INDEX(Settings!$H:$H,MATCH(CA$1,Settings!$G:$G,0))=TRUE,
100-100*(L629-MINIFS(L:L,$E:$E,$E629))/(MAXIFS(L:L,$E:$E,$E629)-MINIFS(L:L,$E:$E,$E629)),
100*(L629-MINIFS(L:L,$E:$E,$E629))/(MAXIFS(L:L,$E:$E,$E629)-MINIFS(L:L,$E:$E,$E629))))</f>
        <v/>
      </c>
      <c r="CB629" s="223" t="str">
        <f t="array" ref="CB629">IF(M629="","",
IF(INDEX(Settings!$H:$H,MATCH(CB$1,Settings!$G:$G,0))=TRUE,
100-100*(M629-MINIFS(M:M,$E:$E,$E629))/(MAXIFS(M:M,$E:$E,$E629)-MINIFS(M:M,$E:$E,$E629)),
100*(M629-MINIFS(M:M,$E:$E,$E629))/(MAXIFS(M:M,$E:$E,$E629)-MINIFS(M:M,$E:$E,$E629))))</f>
        <v/>
      </c>
      <c r="CC629" s="223" t="str">
        <f t="array" ref="CC629">IF(N629="","",
IF(INDEX(Settings!$H:$H,MATCH(CC$1,Settings!$G:$G,0))=TRUE,
100-100*(N629-MINIFS(N:N,$E:$E,$E629))/(MAXIFS(N:N,$E:$E,$E629)-MINIFS(N:N,$E:$E,$E629)),
100*(N629-MINIFS(N:N,$E:$E,$E629))/(MAXIFS(N:N,$E:$E,$E629)-MINIFS(N:N,$E:$E,$E629))))</f>
        <v/>
      </c>
      <c r="CD629" s="223" t="str">
        <f t="array" ref="CD629">IF(O629="","",
IF(INDEX(Settings!$H:$H,MATCH(CD$1,Settings!$G:$G,0))=TRUE,
100-100*(O629-MINIFS(O:O,$E:$E,$E629))/(MAXIFS(O:O,$E:$E,$E629)-MINIFS(O:O,$E:$E,$E629)),
100*(O629-MINIFS(O:O,$E:$E,$E629))/(MAXIFS(O:O,$E:$E,$E629)-MINIFS(O:O,$E:$E,$E629))))</f>
        <v/>
      </c>
      <c r="CE629" s="223" t="str">
        <f t="array" ref="CE629">IF(P629="","",
IF(INDEX(Settings!$H:$H,MATCH(CE$1,Settings!$G:$G,0))=TRUE,
100-100*(P629-MINIFS(P:P,$E:$E,$E629))/(MAXIFS(P:P,$E:$E,$E629)-MINIFS(P:P,$E:$E,$E629)),
100*(P629-MINIFS(P:P,$E:$E,$E629))/(MAXIFS(P:P,$E:$E,$E629)-MINIFS(P:P,$E:$E,$E629))))</f>
        <v/>
      </c>
      <c r="CF629" s="223" t="str">
        <f t="array" ref="CF629">IF(Q629="","",
IF(INDEX(Settings!$H:$H,MATCH(CF$1,Settings!$G:$G,0))=TRUE,
100-100*(Q629-MINIFS(Q:Q,$E:$E,$E629))/(MAXIFS(Q:Q,$E:$E,$E629)-MINIFS(Q:Q,$E:$E,$E629)),
100*(Q629-MINIFS(Q:Q,$E:$E,$E629))/(MAXIFS(Q:Q,$E:$E,$E629)-MINIFS(Q:Q,$E:$E,$E629))))</f>
        <v/>
      </c>
      <c r="CG629" s="223" t="str">
        <f t="array" ref="CG629">IF(R629="","",
IF(INDEX(Settings!$H:$H,MATCH(CG$1,Settings!$G:$G,0))=TRUE,
100-100*(R629-MINIFS(R:R,$E:$E,$E629))/(MAXIFS(R:R,$E:$E,$E629)-MINIFS(R:R,$E:$E,$E629)),
100*(R629-MINIFS(R:R,$E:$E,$E629))/(MAXIFS(R:R,$E:$E,$E629)-MINIFS(R:R,$E:$E,$E629))))</f>
        <v/>
      </c>
      <c r="CH629" s="223" t="str">
        <f t="array" ref="CH629">IF(S629="","",
IF(INDEX(Settings!$H:$H,MATCH(CH$1,Settings!$G:$G,0))=TRUE,
100-100*(S629-MINIFS(S:S,$E:$E,$E629))/(MAXIFS(S:S,$E:$E,$E629)-MINIFS(S:S,$E:$E,$E629)),
100*(S629-MINIFS(S:S,$E:$E,$E629))/(MAXIFS(S:S,$E:$E,$E629)-MINIFS(S:S,$E:$E,$E629))))</f>
        <v/>
      </c>
      <c r="CI629" s="223" t="str">
        <f t="array" ref="CI629">IF(T629="","",
IF(INDEX(Settings!$H:$H,MATCH(CI$1,Settings!$G:$G,0))=TRUE,
100-100*(T629-MINIFS(T:T,$E:$E,$E629))/(MAXIFS(T:T,$E:$E,$E629)-MINIFS(T:T,$E:$E,$E629)),
100*(T629-MINIFS(T:T,$E:$E,$E629))/(MAXIFS(T:T,$E:$E,$E629)-MINIFS(T:T,$E:$E,$E629))))</f>
        <v/>
      </c>
      <c r="CJ629" s="223" t="str">
        <f t="array" ref="CJ629">IF(U629="","",
IF(INDEX(Settings!$H:$H,MATCH(CJ$1,Settings!$G:$G,0))=TRUE,
100-100*(U629-MINIFS(U:U,$E:$E,$E629))/(MAXIFS(U:U,$E:$E,$E629)-MINIFS(U:U,$E:$E,$E629)),
100*(U629-MINIFS(U:U,$E:$E,$E629))/(MAXIFS(U:U,$E:$E,$E629)-MINIFS(U:U,$E:$E,$E629))))</f>
        <v/>
      </c>
      <c r="CK629" s="223" t="str">
        <f t="array" ref="CK629">IF(V629="","",
IF(INDEX(Settings!$H:$H,MATCH(CK$1,Settings!$G:$G,0))=TRUE,
100-100*(V629-MINIFS(V:V,$E:$E,$E629))/(MAXIFS(V:V,$E:$E,$E629)-MINIFS(V:V,$E:$E,$E629)),
100*(V629-MINIFS(V:V,$E:$E,$E629))/(MAXIFS(V:V,$E:$E,$E629)-MINIFS(V:V,$E:$E,$E629))))</f>
        <v/>
      </c>
      <c r="CL629" s="223" t="str">
        <f t="array" ref="CL629">IF(W629="","",
IF(INDEX(Settings!$H:$H,MATCH(CL$1,Settings!$G:$G,0))=TRUE,
100-100*(W629-MINIFS(W:W,$E:$E,$E629))/(MAXIFS(W:W,$E:$E,$E629)-MINIFS(W:W,$E:$E,$E629)),
100*(W629-MINIFS(W:W,$E:$E,$E629))/(MAXIFS(W:W,$E:$E,$E629)-MINIFS(W:W,$E:$E,$E629))))</f>
        <v/>
      </c>
      <c r="CM629" s="223" t="str">
        <f t="array" ref="CM629">IF(X629="","",
IF(INDEX(Settings!$H:$H,MATCH(CM$1,Settings!$G:$G,0))=TRUE,
100-100*(X629-MINIFS(X:X,$E:$E,$E629))/(MAXIFS(X:X,$E:$E,$E629)-MINIFS(X:X,$E:$E,$E629)),
100*(X629-MINIFS(X:X,$E:$E,$E629))/(MAXIFS(X:X,$E:$E,$E629)-MINIFS(X:X,$E:$E,$E629))))</f>
        <v/>
      </c>
      <c r="CN629" s="223" t="str">
        <f t="array" ref="CN629">IF(Y629="","",
IF(INDEX(Settings!$H:$H,MATCH(CN$1,Settings!$G:$G,0))=TRUE,
100-100*(Y629-MINIFS(Y:Y,$E:$E,$E629))/(MAXIFS(Y:Y,$E:$E,$E629)-MINIFS(Y:Y,$E:$E,$E629)),
100*(Y629-MINIFS(Y:Y,$E:$E,$E629))/(MAXIFS(Y:Y,$E:$E,$E629)-MINIFS(Y:Y,$E:$E,$E629))))</f>
        <v/>
      </c>
      <c r="CO629" s="223" t="str">
        <f t="array" ref="CO629">IF(Z629="","",
IF(INDEX(Settings!$H:$H,MATCH(CO$1,Settings!$G:$G,0))=TRUE,
100-100*(Z629-MINIFS(Z:Z,$E:$E,$E629))/(MAXIFS(Z:Z,$E:$E,$E629)-MINIFS(Z:Z,$E:$E,$E629)),
100*(Z629-MINIFS(Z:Z,$E:$E,$E629))/(MAXIFS(Z:Z,$E:$E,$E629)-MINIFS(Z:Z,$E:$E,$E629))))</f>
        <v/>
      </c>
      <c r="CP629" s="223" t="str">
        <f t="array" ref="CP629">IF(AA629="","",
IF(INDEX(Settings!$H:$H,MATCH(CP$1,Settings!$G:$G,0))=TRUE,
100-100*(AA629-MINIFS(AA:AA,$E:$E,$E629))/(MAXIFS(AA:AA,$E:$E,$E629)-MINIFS(AA:AA,$E:$E,$E629)),
100*(AA629-MINIFS(AA:AA,$E:$E,$E629))/(MAXIFS(AA:AA,$E:$E,$E629)-MINIFS(AA:AA,$E:$E,$E629))))</f>
        <v/>
      </c>
      <c r="CQ629" s="223" t="str">
        <f t="array" ref="CQ629">IF(AB629="","",
IF(INDEX(Settings!$H:$H,MATCH(CQ$1,Settings!$G:$G,0))=TRUE,
100-100*(AB629-MINIFS(AB:AB,$E:$E,$E629))/(MAXIFS(AB:AB,$E:$E,$E629)-MINIFS(AB:AB,$E:$E,$E629)),
100*(AB629-MINIFS(AB:AB,$E:$E,$E629))/(MAXIFS(AB:AB,$E:$E,$E629)-MINIFS(AB:AB,$E:$E,$E629))))</f>
        <v/>
      </c>
      <c r="CR629" s="223" t="str">
        <f t="array" ref="CR629">IF(AC629="","",
IF(INDEX(Settings!$H:$H,MATCH(CR$1,Settings!$G:$G,0))=TRUE,
100-100*(AC629-MINIFS(AC:AC,$E:$E,$E629))/(MAXIFS(AC:AC,$E:$E,$E629)-MINIFS(AC:AC,$E:$E,$E629)),
100*(AC629-MINIFS(AC:AC,$E:$E,$E629))/(MAXIFS(AC:AC,$E:$E,$E629)-MINIFS(AC:AC,$E:$E,$E629))))</f>
        <v/>
      </c>
      <c r="CS629" s="223" t="str">
        <f t="array" ref="CS629">IF(AD629="","",
IF(INDEX(Settings!$H:$H,MATCH(CS$1,Settings!$G:$G,0))=TRUE,
100-100*(AD629-MINIFS(AD:AD,$E:$E,$E629))/(MAXIFS(AD:AD,$E:$E,$E629)-MINIFS(AD:AD,$E:$E,$E629)),
100*(AD629-MINIFS(AD:AD,$E:$E,$E629))/(MAXIFS(AD:AD,$E:$E,$E629)-MINIFS(AD:AD,$E:$E,$E629))))</f>
        <v/>
      </c>
      <c r="CT629" s="223" t="str">
        <f t="array" ref="CT629">IF(AE629="","",
IF(INDEX(Settings!$H:$H,MATCH(CT$1,Settings!$G:$G,0))=TRUE,
100-100*(AE629-MINIFS(AE:AE,$E:$E,$E629))/(MAXIFS(AE:AE,$E:$E,$E629)-MINIFS(AE:AE,$E:$E,$E629)),
100*(AE629-MINIFS(AE:AE,$E:$E,$E629))/(MAXIFS(AE:AE,$E:$E,$E629)-MINIFS(AE:AE,$E:$E,$E629))))</f>
        <v/>
      </c>
      <c r="CU629" s="223" t="str">
        <f t="array" ref="CU629">IF(AF629="","",
IF(INDEX(Settings!$H:$H,MATCH(CU$1,Settings!$G:$G,0))=TRUE,
100-100*(AF629-MINIFS(AF:AF,$E:$E,$E629))/(MAXIFS(AF:AF,$E:$E,$E629)-MINIFS(AF:AF,$E:$E,$E629)),
100*(AF629-MINIFS(AF:AF,$E:$E,$E629))/(MAXIFS(AF:AF,$E:$E,$E629)-MINIFS(AF:AF,$E:$E,$E629))))</f>
        <v/>
      </c>
      <c r="CV629" s="223" t="str">
        <f t="array" ref="CV629">IF(AG629="","",
IF(INDEX(Settings!$H:$H,MATCH(CV$1,Settings!$G:$G,0))=TRUE,
100-100*(AG629-MINIFS(AG:AG,$E:$E,$E629))/(MAXIFS(AG:AG,$E:$E,$E629)-MINIFS(AG:AG,$E:$E,$E629)),
100*(AG629-MINIFS(AG:AG,$E:$E,$E629))/(MAXIFS(AG:AG,$E:$E,$E629)-MINIFS(AG:AG,$E:$E,$E629))))</f>
        <v/>
      </c>
      <c r="CW629" s="223" t="str">
        <f t="array" ref="CW629">IF(AH629="","",
IF(INDEX(Settings!$H:$H,MATCH(CW$1,Settings!$G:$G,0))=TRUE,
100-100*(AH629-MINIFS(AH:AH,$E:$E,$E629))/(MAXIFS(AH:AH,$E:$E,$E629)-MINIFS(AH:AH,$E:$E,$E629)),
100*(AH629-MINIFS(AH:AH,$E:$E,$E629))/(MAXIFS(AH:AH,$E:$E,$E629)-MINIFS(AH:AH,$E:$E,$E629))))</f>
        <v/>
      </c>
      <c r="CX629" s="223" t="str">
        <f t="array" ref="CX629">IF(AI629="","",
IF(INDEX(Settings!$H:$H,MATCH(CX$1,Settings!$G:$G,0))=TRUE,
100-100*(AI629-MINIFS(AI:AI,$E:$E,$E629))/(MAXIFS(AI:AI,$E:$E,$E629)-MINIFS(AI:AI,$E:$E,$E629)),
100*(AI629-MINIFS(AI:AI,$E:$E,$E629))/(MAXIFS(AI:AI,$E:$E,$E629)-MINIFS(AI:AI,$E:$E,$E629))))</f>
        <v/>
      </c>
      <c r="CY629" s="223" t="str">
        <f t="array" ref="CY629">IF(AJ629="","",
IF(INDEX(Settings!$H:$H,MATCH(CY$1,Settings!$G:$G,0))=TRUE,
100-100*(AJ629-MINIFS(AJ:AJ,$E:$E,$E629))/(MAXIFS(AJ:AJ,$E:$E,$E629)-MINIFS(AJ:AJ,$E:$E,$E629)),
100*(AJ629-MINIFS(AJ:AJ,$E:$E,$E629))/(MAXIFS(AJ:AJ,$E:$E,$E629)-MINIFS(AJ:AJ,$E:$E,$E629))))</f>
        <v/>
      </c>
      <c r="CZ629" s="223" t="str">
        <f t="array" ref="CZ629">IF(AK629="","",
IF(INDEX(Settings!$H:$H,MATCH(CZ$1,Settings!$G:$G,0))=TRUE,
100-100*(AK629-MINIFS(AK:AK,$E:$E,$E629))/(MAXIFS(AK:AK,$E:$E,$E629)-MINIFS(AK:AK,$E:$E,$E629)),
100*(AK629-MINIFS(AK:AK,$E:$E,$E629))/(MAXIFS(AK:AK,$E:$E,$E629)-MINIFS(AK:AK,$E:$E,$E629))))</f>
        <v/>
      </c>
      <c r="DA629" s="223" t="str">
        <f t="array" ref="DA629">IF(AL629="","",
IF(INDEX(Settings!$H:$H,MATCH(DA$1,Settings!$G:$G,0))=TRUE,
100-100*(AL629-MINIFS(AL:AL,$E:$E,$E629))/(MAXIFS(AL:AL,$E:$E,$E629)-MINIFS(AL:AL,$E:$E,$E629)),
100*(AL629-MINIFS(AL:AL,$E:$E,$E629))/(MAXIFS(AL:AL,$E:$E,$E629)-MINIFS(AL:AL,$E:$E,$E629))))</f>
        <v/>
      </c>
      <c r="DB629" s="223" t="str">
        <f t="array" ref="DB629">IF(AM629="","",
IF(INDEX(Settings!$H:$H,MATCH(DB$1,Settings!$G:$G,0))=TRUE,
100-100*(AM629-MINIFS(AM:AM,$E:$E,$E629))/(MAXIFS(AM:AM,$E:$E,$E629)-MINIFS(AM:AM,$E:$E,$E629)),
100*(AM629-MINIFS(AM:AM,$E:$E,$E629))/(MAXIFS(AM:AM,$E:$E,$E629)-MINIFS(AM:AM,$E:$E,$E629))))</f>
        <v/>
      </c>
      <c r="DC629" s="223" t="str">
        <f t="array" ref="DC629">IF(AN629="","",
IF(INDEX(Settings!$H:$H,MATCH(DC$1,Settings!$G:$G,0))=TRUE,
100-100*(AN629-MINIFS(AN:AN,$E:$E,$E629))/(MAXIFS(AN:AN,$E:$E,$E629)-MINIFS(AN:AN,$E:$E,$E629)),
100*(AN629-MINIFS(AN:AN,$E:$E,$E629))/(MAXIFS(AN:AN,$E:$E,$E629)-MINIFS(AN:AN,$E:$E,$E629))))</f>
        <v/>
      </c>
      <c r="DD629" s="223" t="str">
        <f t="array" ref="DD629">IF(AO629="","",
IF(INDEX(Settings!$H:$H,MATCH(DD$1,Settings!$G:$G,0))=TRUE,
100-100*(AO629-MINIFS(AO:AO,$E:$E,$E629))/(MAXIFS(AO:AO,$E:$E,$E629)-MINIFS(AO:AO,$E:$E,$E629)),
100*(AO629-MINIFS(AO:AO,$E:$E,$E629))/(MAXIFS(AO:AO,$E:$E,$E629)-MINIFS(AO:AO,$E:$E,$E629))))</f>
        <v/>
      </c>
      <c r="DE629" s="223" t="str">
        <f t="array" ref="DE629">IF(AP629="","",
IF(INDEX(Settings!$H:$H,MATCH(DE$1,Settings!$G:$G,0))=TRUE,
100-100*(AP629-MINIFS(AP:AP,$E:$E,$E629))/(MAXIFS(AP:AP,$E:$E,$E629)-MINIFS(AP:AP,$E:$E,$E629)),
100*(AP629-MINIFS(AP:AP,$E:$E,$E629))/(MAXIFS(AP:AP,$E:$E,$E629)-MINIFS(AP:AP,$E:$E,$E629))))</f>
        <v/>
      </c>
      <c r="DF629" s="223" t="str">
        <f t="array" ref="DF629">IF(AQ629="","",
IF(INDEX(Settings!$H:$H,MATCH(DF$1,Settings!$G:$G,0))=TRUE,
100-100*(AQ629-MINIFS(AQ:AQ,$E:$E,$E629))/(MAXIFS(AQ:AQ,$E:$E,$E629)-MINIFS(AQ:AQ,$E:$E,$E629)),
100*(AQ629-MINIFS(AQ:AQ,$E:$E,$E629))/(MAXIFS(AQ:AQ,$E:$E,$E629)-MINIFS(AQ:AQ,$E:$E,$E629))))</f>
        <v/>
      </c>
      <c r="DG629" s="223" t="str">
        <f t="array" ref="DG629">IF(AR629="","",
IF(INDEX(Settings!$H:$H,MATCH(DG$1,Settings!$G:$G,0))=TRUE,
100-100*(AR629-MINIFS(AR:AR,$E:$E,$E629))/(MAXIFS(AR:AR,$E:$E,$E629)-MINIFS(AR:AR,$E:$E,$E629)),
100*(AR629-MINIFS(AR:AR,$E:$E,$E629))/(MAXIFS(AR:AR,$E:$E,$E629)-MINIFS(AR:AR,$E:$E,$E629))))</f>
        <v/>
      </c>
      <c r="DH629" s="223" t="str">
        <f t="array" ref="DH629">IF(AS629="","",
IF(INDEX(Settings!$H:$H,MATCH(DH$1,Settings!$G:$G,0))=TRUE,
100-100*(AS629-MINIFS(AS:AS,$E:$E,$E629))/(MAXIFS(AS:AS,$E:$E,$E629)-MINIFS(AS:AS,$E:$E,$E629)),
100*(AS629-MINIFS(AS:AS,$E:$E,$E629))/(MAXIFS(AS:AS,$E:$E,$E629)-MINIFS(AS:AS,$E:$E,$E629))))</f>
        <v/>
      </c>
      <c r="DI629" s="223" t="str">
        <f t="array" ref="DI629">IF(AT629="","",
IF(INDEX(Settings!$H:$H,MATCH(DI$1,Settings!$G:$G,0))=TRUE,
100-100*(AT629-MINIFS(AT:AT,$E:$E,$E629))/(MAXIFS(AT:AT,$E:$E,$E629)-MINIFS(AT:AT,$E:$E,$E629)),
100*(AT629-MINIFS(AT:AT,$E:$E,$E629))/(MAXIFS(AT:AT,$E:$E,$E629)-MINIFS(AT:AT,$E:$E,$E629))))</f>
        <v/>
      </c>
      <c r="DJ629" s="223" t="str">
        <f t="array" ref="DJ629">IF(AU629="","",
IF(INDEX(Settings!$H:$H,MATCH(DJ$1,Settings!$G:$G,0))=TRUE,
100-100*(AU629-MINIFS(AU:AU,$E:$E,$E629))/(MAXIFS(AU:AU,$E:$E,$E629)-MINIFS(AU:AU,$E:$E,$E629)),
100*(AU629-MINIFS(AU:AU,$E:$E,$E629))/(MAXIFS(AU:AU,$E:$E,$E629)-MINIFS(AU:AU,$E:$E,$E629))))</f>
        <v/>
      </c>
      <c r="DK629" s="223" t="str">
        <f t="array" ref="DK629">IF(AV629="","",
IF(INDEX(Settings!$H:$H,MATCH(DK$1,Settings!$G:$G,0))=TRUE,
100-100*(AV629-MINIFS(AV:AV,$E:$E,$E629))/(MAXIFS(AV:AV,$E:$E,$E629)-MINIFS(AV:AV,$E:$E,$E629)),
100*(AV629-MINIFS(AV:AV,$E:$E,$E629))/(MAXIFS(AV:AV,$E:$E,$E629)-MINIFS(AV:AV,$E:$E,$E629))))</f>
        <v/>
      </c>
      <c r="DL629" s="223" t="str">
        <f t="array" ref="DL629">IF(AW629="","",
IF(INDEX(Settings!$H:$H,MATCH(DL$1,Settings!$G:$G,0))=TRUE,
100-100*(AW629-MINIFS(AW:AW,$E:$E,$E629))/(MAXIFS(AW:AW,$E:$E,$E629)-MINIFS(AW:AW,$E:$E,$E629)),
100*(AW629-MINIFS(AW:AW,$E:$E,$E629))/(MAXIFS(AW:AW,$E:$E,$E629)-MINIFS(AW:AW,$E:$E,$E629))))</f>
        <v/>
      </c>
      <c r="DM629" s="223" t="str">
        <f t="array" ref="DM629">IF(AX629="","",
IF(INDEX(Settings!$H:$H,MATCH(DM$1,Settings!$G:$G,0))=TRUE,
100-100*(AX629-MINIFS(AX:AX,$E:$E,$E629))/(MAXIFS(AX:AX,$E:$E,$E629)-MINIFS(AX:AX,$E:$E,$E629)),
100*(AX629-MINIFS(AX:AX,$E:$E,$E629))/(MAXIFS(AX:AX,$E:$E,$E629)-MINIFS(AX:AX,$E:$E,$E629))))</f>
        <v/>
      </c>
      <c r="DN629" s="223" t="str">
        <f t="array" ref="DN629">IF(AY629="","",
IF(INDEX(Settings!$H:$H,MATCH(DN$1,Settings!$G:$G,0))=TRUE,
100-100*(AY629-MINIFS(AY:AY,$E:$E,$E629))/(MAXIFS(AY:AY,$E:$E,$E629)-MINIFS(AY:AY,$E:$E,$E629)),
100*(AY629-MINIFS(AY:AY,$E:$E,$E629))/(MAXIFS(AY:AY,$E:$E,$E629)-MINIFS(AY:AY,$E:$E,$E629))))</f>
        <v/>
      </c>
      <c r="DO629" s="223" t="str">
        <f t="array" ref="DO629">IF(AZ629="","",
IF(INDEX(Settings!$H:$H,MATCH(DO$1,Settings!$G:$G,0))=TRUE,
100-100*(AZ629-MINIFS(AZ:AZ,$E:$E,$E629))/(MAXIFS(AZ:AZ,$E:$E,$E629)-MINIFS(AZ:AZ,$E:$E,$E629)),
100*(AZ629-MINIFS(AZ:AZ,$E:$E,$E629))/(MAXIFS(AZ:AZ,$E:$E,$E629)-MINIFS(AZ:AZ,$E:$E,$E629))))</f>
        <v/>
      </c>
      <c r="DP629" s="223" t="str">
        <f t="array" ref="DP629">IF(BA629="","",
IF(INDEX(Settings!$H:$H,MATCH(DP$1,Settings!$G:$G,0))=TRUE,
100-100*(BA629-MINIFS(BA:BA,$E:$E,$E629))/(MAXIFS(BA:BA,$E:$E,$E629)-MINIFS(BA:BA,$E:$E,$E629)),
100*(BA629-MINIFS(BA:BA,$E:$E,$E629))/(MAXIFS(BA:BA,$E:$E,$E629)-MINIFS(BA:BA,$E:$E,$E629))))</f>
        <v/>
      </c>
      <c r="DQ629" s="223" t="str">
        <f t="array" ref="DQ629">IF(BB629="","",
IF(INDEX(Settings!$H:$H,MATCH(DQ$1,Settings!$G:$G,0))=TRUE,
100-100*(BB629-MINIFS(BB:BB,$E:$E,$E629))/(MAXIFS(BB:BB,$E:$E,$E629)-MINIFS(BB:BB,$E:$E,$E629)),
100*(BB629-MINIFS(BB:BB,$E:$E,$E629))/(MAXIFS(BB:BB,$E:$E,$E629)-MINIFS(BB:BB,$E:$E,$E629))))</f>
        <v/>
      </c>
      <c r="DR629" s="223" t="str">
        <f t="array" ref="DR629">IF(BC629="","",
IF(INDEX(Settings!$H:$H,MATCH(DR$1,Settings!$G:$G,0))=TRUE,
100-100*(BC629-MINIFS(BC:BC,$E:$E,$E629))/(MAXIFS(BC:BC,$E:$E,$E629)-MINIFS(BC:BC,$E:$E,$E629)),
100*(BC629-MINIFS(BC:BC,$E:$E,$E629))/(MAXIFS(BC:BC,$E:$E,$E629)-MINIFS(BC:BC,$E:$E,$E629))))</f>
        <v/>
      </c>
      <c r="DS629" s="223" t="str">
        <f t="array" ref="DS629">IF(BD629="","",
IF(INDEX(Settings!$H:$H,MATCH(DS$1,Settings!$G:$G,0))=TRUE,
100-100*(BD629-MINIFS(BD:BD,$E:$E,$E629))/(MAXIFS(BD:BD,$E:$E,$E629)-MINIFS(BD:BD,$E:$E,$E629)),
100*(BD629-MINIFS(BD:BD,$E:$E,$E629))/(MAXIFS(BD:BD,$E:$E,$E629)-MINIFS(BD:BD,$E:$E,$E629))))</f>
        <v/>
      </c>
      <c r="DT629" s="223" t="str">
        <f t="array" ref="DT629">IF(BE629="","",
IF(INDEX(Settings!$H:$H,MATCH(DT$1,Settings!$G:$G,0))=TRUE,
100-100*(BE629-MINIFS(BE:BE,$E:$E,$E629))/(MAXIFS(BE:BE,$E:$E,$E629)-MINIFS(BE:BE,$E:$E,$E629)),
100*(BE629-MINIFS(BE:BE,$E:$E,$E629))/(MAXIFS(BE:BE,$E:$E,$E629)-MINIFS(BE:BE,$E:$E,$E629))))</f>
        <v/>
      </c>
      <c r="DU629" s="223" t="str">
        <f t="array" ref="DU629">IF(BF629="","",
IF(INDEX(Settings!$H:$H,MATCH(DU$1,Settings!$G:$G,0))=TRUE,
100-100*(BF629-MINIFS(BF:BF,$E:$E,$E629))/(MAXIFS(BF:BF,$E:$E,$E629)-MINIFS(BF:BF,$E:$E,$E629)),
100*(BF629-MINIFS(BF:BF,$E:$E,$E629))/(MAXIFS(BF:BF,$E:$E,$E629)-MINIFS(BF:BF,$E:$E,$E629))))</f>
        <v/>
      </c>
      <c r="DV629" s="223" t="str">
        <f t="array" ref="DV629">IF(BG629="","",
IF(INDEX(Settings!$H:$H,MATCH(DV$1,Settings!$G:$G,0))=TRUE,
100-100*(BG629-MINIFS(BG:BG,$E:$E,$E629))/(MAXIFS(BG:BG,$E:$E,$E629)-MINIFS(BG:BG,$E:$E,$E629)),
100*(BG629-MINIFS(BG:BG,$E:$E,$E629))/(MAXIFS(BG:BG,$E:$E,$E629)-MINIFS(BG:BG,$E:$E,$E629))))</f>
        <v/>
      </c>
      <c r="DW629" s="223" t="str">
        <f t="array" ref="DW629">IF(BH629="","",
IF(INDEX(Settings!$H:$H,MATCH(DW$1,Settings!$G:$G,0))=TRUE,
100-100*(BH629-MINIFS(BH:BH,$E:$E,$E629))/(MAXIFS(BH:BH,$E:$E,$E629)-MINIFS(BH:BH,$E:$E,$E629)),
100*(BH629-MINIFS(BH:BH,$E:$E,$E629))/(MAXIFS(BH:BH,$E:$E,$E629)-MINIFS(BH:BH,$E:$E,$E629))))</f>
        <v/>
      </c>
      <c r="DX629" s="223" t="str">
        <f t="array" ref="DX629">IF(BI629="","",
IF(INDEX(Settings!$H:$H,MATCH(DX$1,Settings!$G:$G,0))=TRUE,
100-100*(BI629-MINIFS(BI:BI,$E:$E,$E629))/(MAXIFS(BI:BI,$E:$E,$E629)-MINIFS(BI:BI,$E:$E,$E629)),
100*(BI629-MINIFS(BI:BI,$E:$E,$E629))/(MAXIFS(BI:BI,$E:$E,$E629)-MINIFS(BI:BI,$E:$E,$E629))))</f>
        <v/>
      </c>
      <c r="DY629" s="223" t="str">
        <f t="array" ref="DY629">IF(BJ629="","",
IF(INDEX(Settings!$H:$H,MATCH(DY$1,Settings!$G:$G,0))=TRUE,
100-100*(BJ629-MINIFS(BJ:BJ,$E:$E,$E629))/(MAXIFS(BJ:BJ,$E:$E,$E629)-MINIFS(BJ:BJ,$E:$E,$E629)),
100*(BJ629-MINIFS(BJ:BJ,$E:$E,$E629))/(MAXIFS(BJ:BJ,$E:$E,$E629)-MINIFS(BJ:BJ,$E:$E,$E629))))</f>
        <v/>
      </c>
      <c r="DZ629" s="225"/>
      <c r="EA629" s="225"/>
      <c r="EB629" s="225" t="str">
        <f t="shared" si="8"/>
        <v/>
      </c>
      <c r="EC629" s="225" t="str">
        <f t="shared" si="9"/>
        <v/>
      </c>
      <c r="ED629" s="225" t="str">
        <f t="shared" si="10"/>
        <v/>
      </c>
      <c r="EE629" s="225" t="str">
        <f t="shared" si="11"/>
        <v/>
      </c>
      <c r="EF629" s="225" t="str">
        <f t="shared" si="12"/>
        <v/>
      </c>
      <c r="EG629" s="225" t="str">
        <f t="shared" si="13"/>
        <v/>
      </c>
      <c r="EH629" s="225"/>
      <c r="EI629" s="225"/>
      <c r="EJ629" s="225"/>
      <c r="EK629" s="225"/>
      <c r="EL629" s="225"/>
      <c r="EM629" s="225"/>
    </row>
    <row r="630">
      <c r="A630" s="231"/>
      <c r="B630" s="231"/>
      <c r="C630" s="231"/>
      <c r="D630" s="231" t="str">
        <f t="array" ref="D630">IFERROR(INDEX(Profiles!$B:$B,MATCH($A630,Profiles!$A:$A,0)),"")</f>
        <v/>
      </c>
      <c r="E630" s="231"/>
      <c r="F630" s="231"/>
      <c r="G630" s="231"/>
      <c r="H630" s="231"/>
      <c r="I630" s="231" t="str">
        <f>IF(A630="","",IF(Settings!$N$3="DATE",F630&amp;": "&amp;TEXT(B630,"M/DD/YY"),F630&amp;": "&amp;H630))</f>
        <v/>
      </c>
      <c r="J630" s="231"/>
      <c r="K630" s="231"/>
      <c r="L630" s="231"/>
      <c r="M630" s="232" t="str">
        <f t="shared" si="14"/>
        <v/>
      </c>
      <c r="N630" s="231"/>
      <c r="O630" s="231"/>
      <c r="P630" s="231"/>
      <c r="Q630" s="231"/>
      <c r="R630" s="231"/>
      <c r="S630" s="230" t="str">
        <f>IFERROR(VLOOKUP(AF630, 'YOYO IR Scores'!A:C, 3, FALSE), "")
</f>
        <v/>
      </c>
      <c r="T630" s="231"/>
      <c r="U630" s="231"/>
      <c r="V630" s="231"/>
      <c r="W630" s="231"/>
      <c r="X630" s="233" t="str">
        <f t="shared" si="4"/>
        <v/>
      </c>
      <c r="Y630" s="234" t="str">
        <f t="shared" si="5"/>
        <v/>
      </c>
      <c r="Z630" s="234" t="str">
        <f t="shared" si="6"/>
        <v/>
      </c>
      <c r="AA630" s="233" t="str">
        <f t="shared" si="7"/>
        <v/>
      </c>
      <c r="AB630" s="232"/>
      <c r="AC630" s="232"/>
      <c r="AD630" s="232"/>
      <c r="AE630" s="232" t="str">
        <f>IFERROR(VLOOKUP(AF630, 'YOYO IR Scores'!A:C, 2, FALSE), "")</f>
        <v/>
      </c>
      <c r="AF630" s="232"/>
      <c r="AG630" s="23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c r="BD630" s="232"/>
      <c r="BE630" s="232"/>
      <c r="BF630" s="232"/>
      <c r="BG630" s="232"/>
      <c r="BH630" s="232"/>
      <c r="BI630" s="232"/>
      <c r="BJ630" s="232"/>
      <c r="BK630" s="232" t="str">
        <f t="array" ref="BK630">IF(J630="","",
IF(INDEX(Settings!$H:$H,MATCH(BY$1,Settings!$G:$G,0))=TRUE,
100-100*(J630-MIN(J:J))/(MAX(J:J)-MIN(J:J)),
100*(J630-MIN(J:J))/(MAX(J:J)-MIN(J:J))))</f>
        <v/>
      </c>
      <c r="BL630" s="232" t="str">
        <f t="array" ref="BL630">IF(J630="","",
IF(INDEX(Settings!$H:$H,MATCH(BY$1,Settings!$G:$G,0))=TRUE,
100-100*(J630-MINIFS(J:J,$E:$E,$E630))/(MAXIFS(J:J,$E:$E,$E630)-MINIFS(J:J,$E:$E,$E630)),
100*(J630-MINIFS(J:J,$E:$E,$E630))/(MAXIFS(J:J,$E:$E,$E630)-MINIFS(J:J,$E:$E,$E630))))</f>
        <v/>
      </c>
      <c r="BM630" s="232" t="str">
        <f t="array" ref="BM630">IF(J630="","",
IF(INDEX(Settings!$H:$H,MATCH(BY$1,Settings!$G:$G,0))=TRUE,
100-100*(J630-MINIFS(J:J,$E:$E,$E630,$I:$I,$I630))/(MAXIFS(J:J,$E:$E,$E630,$I:$I,$I630)-MINIFS(J:J,$E:$E,$E630,$I:$I,$I630)),
100*(J630-MINIFS(J:J,$E:$E,$E630,$I:$I,$I630))/(MAXIFS(J:J,$E:$E,$E630,$I:$I,$I630)-MINIFS(J:J,$E:$E,$E630,$I:$I,$I630))))</f>
        <v/>
      </c>
      <c r="BN630" s="231" t="str">
        <f t="array" ref="BN630">IF(J630="","",
IF(INDEX(Settings!$H:$H,MATCH(BY$1,Settings!$G:$G,0))=TRUE,
100-100*PERCENTRANK(J:J,J630),
100*PERCENTRANK(J:J,J630)))</f>
        <v/>
      </c>
      <c r="BO630" s="231" t="str">
        <f>IFERROR(__xludf.DUMMYFUNCTION("IF(J630="""","""",
IF(INDEX(Settings!$H:$H,MATCH(BY$1,Settings!$G:$G,0))=TRUE,
100-100*PERCENTRANK(FILTER(J:J,$E:$E=$E630),J630),
100*PERCENTRANK(FILTER(J:J,$E:$E=$E630),J630)))"),"")</f>
        <v/>
      </c>
      <c r="BP630" s="231" t="str">
        <f>IFERROR(__xludf.DUMMYFUNCTION("IF(J630="""","""",
IF(INDEX(Settings!$H:$H,MATCH(BY$1,Settings!$G:$G,0))=TRUE,
100-100*PERCENTRANK(FILTER(J:J,$E:$E=$E630,$I:$I=$I630),J630),
100*PERCENTRANK(FILTER(J:J,$E:$E=$E630,$I:$I=$I630),J630)))"),"")</f>
        <v/>
      </c>
      <c r="BQ630" s="233" t="str">
        <f t="array" ref="BQ630">IF(J630="","",
IF(INDEX(Settings!$H:$H,MATCH(BY$1,Settings!$G:$G,0))=TRUE,
-1*(J630-AVERAGE(J:J))/STDEV(J:J),
(J630-AVERAGE(J:J))/STDEV(J:J)))</f>
        <v/>
      </c>
      <c r="BR630" s="233" t="str">
        <f>IFERROR(__xludf.DUMMYFUNCTION("IF(J630="""","""",
IF(INDEX(Settings!$H:$H,MATCH(BY$1,Settings!$G:$G,0))=TRUE,
-1*(J630-AVERAGEIFS(J:J,$E:$E,$E630))/STDEV(FILTER(J:J,$E:$E=$E630)),
(J630-AVERAGEIFS(J:J,$E:$E,$E630))/STDEV(FILTER(J:J,$E:$E=$E630))))"),"")</f>
        <v/>
      </c>
      <c r="BS630" s="233"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1"/>
      <c r="BX630" s="231"/>
      <c r="BY630" s="232" t="str">
        <f t="array" ref="BY630">IF(J630="","",
IF(INDEX(Settings!$H:$H,MATCH(BY$1,Settings!$G:$G,0))=TRUE,
100-100*(J630-MINIFS(J:J,$E:$E,$E630))/(MAXIFS(J:J,$E:$E,$E630)-MINIFS(J:J,$E:$E,$E630)),
100*(J630-MINIFS(J:J,$E:$E,$E630))/(MAXIFS(J:J,$E:$E,$E630)-MINIFS(J:J,$E:$E,$E630))))</f>
        <v/>
      </c>
      <c r="BZ630" s="232" t="str">
        <f t="array" ref="BZ630">IF(K630="","",
IF(INDEX(Settings!$H:$H,MATCH(BZ$1,Settings!$G:$G,0))=TRUE,
100-100*(K630-MINIFS(K:K,$E:$E,$E630))/(MAXIFS(K:K,$E:$E,$E630)-MINIFS(K:K,$E:$E,$E630)),
100*(K630-MINIFS(K:K,$E:$E,$E630))/(MAXIFS(K:K,$E:$E,$E630)-MINIFS(K:K,$E:$E,$E630))))</f>
        <v/>
      </c>
      <c r="CA630" s="232" t="str">
        <f t="array" ref="CA630">IF(L630="","",
IF(INDEX(Settings!$H:$H,MATCH(CA$1,Settings!$G:$G,0))=TRUE,
100-100*(L630-MINIFS(L:L,$E:$E,$E630))/(MAXIFS(L:L,$E:$E,$E630)-MINIFS(L:L,$E:$E,$E630)),
100*(L630-MINIFS(L:L,$E:$E,$E630))/(MAXIFS(L:L,$E:$E,$E630)-MINIFS(L:L,$E:$E,$E630))))</f>
        <v/>
      </c>
      <c r="CB630" s="232" t="str">
        <f t="array" ref="CB630">IF(M630="","",
IF(INDEX(Settings!$H:$H,MATCH(CB$1,Settings!$G:$G,0))=TRUE,
100-100*(M630-MINIFS(M:M,$E:$E,$E630))/(MAXIFS(M:M,$E:$E,$E630)-MINIFS(M:M,$E:$E,$E630)),
100*(M630-MINIFS(M:M,$E:$E,$E630))/(MAXIFS(M:M,$E:$E,$E630)-MINIFS(M:M,$E:$E,$E630))))</f>
        <v/>
      </c>
      <c r="CC630" s="232" t="str">
        <f t="array" ref="CC630">IF(N630="","",
IF(INDEX(Settings!$H:$H,MATCH(CC$1,Settings!$G:$G,0))=TRUE,
100-100*(N630-MINIFS(N:N,$E:$E,$E630))/(MAXIFS(N:N,$E:$E,$E630)-MINIFS(N:N,$E:$E,$E630)),
100*(N630-MINIFS(N:N,$E:$E,$E630))/(MAXIFS(N:N,$E:$E,$E630)-MINIFS(N:N,$E:$E,$E630))))</f>
        <v/>
      </c>
      <c r="CD630" s="232" t="str">
        <f t="array" ref="CD630">IF(O630="","",
IF(INDEX(Settings!$H:$H,MATCH(CD$1,Settings!$G:$G,0))=TRUE,
100-100*(O630-MINIFS(O:O,$E:$E,$E630))/(MAXIFS(O:O,$E:$E,$E630)-MINIFS(O:O,$E:$E,$E630)),
100*(O630-MINIFS(O:O,$E:$E,$E630))/(MAXIFS(O:O,$E:$E,$E630)-MINIFS(O:O,$E:$E,$E630))))</f>
        <v/>
      </c>
      <c r="CE630" s="232" t="str">
        <f t="array" ref="CE630">IF(P630="","",
IF(INDEX(Settings!$H:$H,MATCH(CE$1,Settings!$G:$G,0))=TRUE,
100-100*(P630-MINIFS(P:P,$E:$E,$E630))/(MAXIFS(P:P,$E:$E,$E630)-MINIFS(P:P,$E:$E,$E630)),
100*(P630-MINIFS(P:P,$E:$E,$E630))/(MAXIFS(P:P,$E:$E,$E630)-MINIFS(P:P,$E:$E,$E630))))</f>
        <v/>
      </c>
      <c r="CF630" s="232" t="str">
        <f t="array" ref="CF630">IF(Q630="","",
IF(INDEX(Settings!$H:$H,MATCH(CF$1,Settings!$G:$G,0))=TRUE,
100-100*(Q630-MINIFS(Q:Q,$E:$E,$E630))/(MAXIFS(Q:Q,$E:$E,$E630)-MINIFS(Q:Q,$E:$E,$E630)),
100*(Q630-MINIFS(Q:Q,$E:$E,$E630))/(MAXIFS(Q:Q,$E:$E,$E630)-MINIFS(Q:Q,$E:$E,$E630))))</f>
        <v/>
      </c>
      <c r="CG630" s="232" t="str">
        <f t="array" ref="CG630">IF(R630="","",
IF(INDEX(Settings!$H:$H,MATCH(CG$1,Settings!$G:$G,0))=TRUE,
100-100*(R630-MINIFS(R:R,$E:$E,$E630))/(MAXIFS(R:R,$E:$E,$E630)-MINIFS(R:R,$E:$E,$E630)),
100*(R630-MINIFS(R:R,$E:$E,$E630))/(MAXIFS(R:R,$E:$E,$E630)-MINIFS(R:R,$E:$E,$E630))))</f>
        <v/>
      </c>
      <c r="CH630" s="232" t="str">
        <f t="array" ref="CH630">IF(S630="","",
IF(INDEX(Settings!$H:$H,MATCH(CH$1,Settings!$G:$G,0))=TRUE,
100-100*(S630-MINIFS(S:S,$E:$E,$E630))/(MAXIFS(S:S,$E:$E,$E630)-MINIFS(S:S,$E:$E,$E630)),
100*(S630-MINIFS(S:S,$E:$E,$E630))/(MAXIFS(S:S,$E:$E,$E630)-MINIFS(S:S,$E:$E,$E630))))</f>
        <v/>
      </c>
      <c r="CI630" s="232" t="str">
        <f t="array" ref="CI630">IF(T630="","",
IF(INDEX(Settings!$H:$H,MATCH(CI$1,Settings!$G:$G,0))=TRUE,
100-100*(T630-MINIFS(T:T,$E:$E,$E630))/(MAXIFS(T:T,$E:$E,$E630)-MINIFS(T:T,$E:$E,$E630)),
100*(T630-MINIFS(T:T,$E:$E,$E630))/(MAXIFS(T:T,$E:$E,$E630)-MINIFS(T:T,$E:$E,$E630))))</f>
        <v/>
      </c>
      <c r="CJ630" s="232" t="str">
        <f t="array" ref="CJ630">IF(U630="","",
IF(INDEX(Settings!$H:$H,MATCH(CJ$1,Settings!$G:$G,0))=TRUE,
100-100*(U630-MINIFS(U:U,$E:$E,$E630))/(MAXIFS(U:U,$E:$E,$E630)-MINIFS(U:U,$E:$E,$E630)),
100*(U630-MINIFS(U:U,$E:$E,$E630))/(MAXIFS(U:U,$E:$E,$E630)-MINIFS(U:U,$E:$E,$E630))))</f>
        <v/>
      </c>
      <c r="CK630" s="232" t="str">
        <f t="array" ref="CK630">IF(V630="","",
IF(INDEX(Settings!$H:$H,MATCH(CK$1,Settings!$G:$G,0))=TRUE,
100-100*(V630-MINIFS(V:V,$E:$E,$E630))/(MAXIFS(V:V,$E:$E,$E630)-MINIFS(V:V,$E:$E,$E630)),
100*(V630-MINIFS(V:V,$E:$E,$E630))/(MAXIFS(V:V,$E:$E,$E630)-MINIFS(V:V,$E:$E,$E630))))</f>
        <v/>
      </c>
      <c r="CL630" s="232" t="str">
        <f t="array" ref="CL630">IF(W630="","",
IF(INDEX(Settings!$H:$H,MATCH(CL$1,Settings!$G:$G,0))=TRUE,
100-100*(W630-MINIFS(W:W,$E:$E,$E630))/(MAXIFS(W:W,$E:$E,$E630)-MINIFS(W:W,$E:$E,$E630)),
100*(W630-MINIFS(W:W,$E:$E,$E630))/(MAXIFS(W:W,$E:$E,$E630)-MINIFS(W:W,$E:$E,$E630))))</f>
        <v/>
      </c>
      <c r="CM630" s="232" t="str">
        <f t="array" ref="CM630">IF(X630="","",
IF(INDEX(Settings!$H:$H,MATCH(CM$1,Settings!$G:$G,0))=TRUE,
100-100*(X630-MINIFS(X:X,$E:$E,$E630))/(MAXIFS(X:X,$E:$E,$E630)-MINIFS(X:X,$E:$E,$E630)),
100*(X630-MINIFS(X:X,$E:$E,$E630))/(MAXIFS(X:X,$E:$E,$E630)-MINIFS(X:X,$E:$E,$E630))))</f>
        <v/>
      </c>
      <c r="CN630" s="232" t="str">
        <f t="array" ref="CN630">IF(Y630="","",
IF(INDEX(Settings!$H:$H,MATCH(CN$1,Settings!$G:$G,0))=TRUE,
100-100*(Y630-MINIFS(Y:Y,$E:$E,$E630))/(MAXIFS(Y:Y,$E:$E,$E630)-MINIFS(Y:Y,$E:$E,$E630)),
100*(Y630-MINIFS(Y:Y,$E:$E,$E630))/(MAXIFS(Y:Y,$E:$E,$E630)-MINIFS(Y:Y,$E:$E,$E630))))</f>
        <v/>
      </c>
      <c r="CO630" s="232" t="str">
        <f t="array" ref="CO630">IF(Z630="","",
IF(INDEX(Settings!$H:$H,MATCH(CO$1,Settings!$G:$G,0))=TRUE,
100-100*(Z630-MINIFS(Z:Z,$E:$E,$E630))/(MAXIFS(Z:Z,$E:$E,$E630)-MINIFS(Z:Z,$E:$E,$E630)),
100*(Z630-MINIFS(Z:Z,$E:$E,$E630))/(MAXIFS(Z:Z,$E:$E,$E630)-MINIFS(Z:Z,$E:$E,$E630))))</f>
        <v/>
      </c>
      <c r="CP630" s="232" t="str">
        <f t="array" ref="CP630">IF(AA630="","",
IF(INDEX(Settings!$H:$H,MATCH(CP$1,Settings!$G:$G,0))=TRUE,
100-100*(AA630-MINIFS(AA:AA,$E:$E,$E630))/(MAXIFS(AA:AA,$E:$E,$E630)-MINIFS(AA:AA,$E:$E,$E630)),
100*(AA630-MINIFS(AA:AA,$E:$E,$E630))/(MAXIFS(AA:AA,$E:$E,$E630)-MINIFS(AA:AA,$E:$E,$E630))))</f>
        <v/>
      </c>
      <c r="CQ630" s="232" t="str">
        <f t="array" ref="CQ630">IF(AB630="","",
IF(INDEX(Settings!$H:$H,MATCH(CQ$1,Settings!$G:$G,0))=TRUE,
100-100*(AB630-MINIFS(AB:AB,$E:$E,$E630))/(MAXIFS(AB:AB,$E:$E,$E630)-MINIFS(AB:AB,$E:$E,$E630)),
100*(AB630-MINIFS(AB:AB,$E:$E,$E630))/(MAXIFS(AB:AB,$E:$E,$E630)-MINIFS(AB:AB,$E:$E,$E630))))</f>
        <v/>
      </c>
      <c r="CR630" s="232" t="str">
        <f t="array" ref="CR630">IF(AC630="","",
IF(INDEX(Settings!$H:$H,MATCH(CR$1,Settings!$G:$G,0))=TRUE,
100-100*(AC630-MINIFS(AC:AC,$E:$E,$E630))/(MAXIFS(AC:AC,$E:$E,$E630)-MINIFS(AC:AC,$E:$E,$E630)),
100*(AC630-MINIFS(AC:AC,$E:$E,$E630))/(MAXIFS(AC:AC,$E:$E,$E630)-MINIFS(AC:AC,$E:$E,$E630))))</f>
        <v/>
      </c>
      <c r="CS630" s="232" t="str">
        <f t="array" ref="CS630">IF(AD630="","",
IF(INDEX(Settings!$H:$H,MATCH(CS$1,Settings!$G:$G,0))=TRUE,
100-100*(AD630-MINIFS(AD:AD,$E:$E,$E630))/(MAXIFS(AD:AD,$E:$E,$E630)-MINIFS(AD:AD,$E:$E,$E630)),
100*(AD630-MINIFS(AD:AD,$E:$E,$E630))/(MAXIFS(AD:AD,$E:$E,$E630)-MINIFS(AD:AD,$E:$E,$E630))))</f>
        <v/>
      </c>
      <c r="CT630" s="232" t="str">
        <f t="array" ref="CT630">IF(AE630="","",
IF(INDEX(Settings!$H:$H,MATCH(CT$1,Settings!$G:$G,0))=TRUE,
100-100*(AE630-MINIFS(AE:AE,$E:$E,$E630))/(MAXIFS(AE:AE,$E:$E,$E630)-MINIFS(AE:AE,$E:$E,$E630)),
100*(AE630-MINIFS(AE:AE,$E:$E,$E630))/(MAXIFS(AE:AE,$E:$E,$E630)-MINIFS(AE:AE,$E:$E,$E630))))</f>
        <v/>
      </c>
      <c r="CU630" s="232" t="str">
        <f t="array" ref="CU630">IF(AF630="","",
IF(INDEX(Settings!$H:$H,MATCH(CU$1,Settings!$G:$G,0))=TRUE,
100-100*(AF630-MINIFS(AF:AF,$E:$E,$E630))/(MAXIFS(AF:AF,$E:$E,$E630)-MINIFS(AF:AF,$E:$E,$E630)),
100*(AF630-MINIFS(AF:AF,$E:$E,$E630))/(MAXIFS(AF:AF,$E:$E,$E630)-MINIFS(AF:AF,$E:$E,$E630))))</f>
        <v/>
      </c>
      <c r="CV630" s="232" t="str">
        <f t="array" ref="CV630">IF(AG630="","",
IF(INDEX(Settings!$H:$H,MATCH(CV$1,Settings!$G:$G,0))=TRUE,
100-100*(AG630-MINIFS(AG:AG,$E:$E,$E630))/(MAXIFS(AG:AG,$E:$E,$E630)-MINIFS(AG:AG,$E:$E,$E630)),
100*(AG630-MINIFS(AG:AG,$E:$E,$E630))/(MAXIFS(AG:AG,$E:$E,$E630)-MINIFS(AG:AG,$E:$E,$E630))))</f>
        <v/>
      </c>
      <c r="CW630" s="232" t="str">
        <f t="array" ref="CW630">IF(AH630="","",
IF(INDEX(Settings!$H:$H,MATCH(CW$1,Settings!$G:$G,0))=TRUE,
100-100*(AH630-MINIFS(AH:AH,$E:$E,$E630))/(MAXIFS(AH:AH,$E:$E,$E630)-MINIFS(AH:AH,$E:$E,$E630)),
100*(AH630-MINIFS(AH:AH,$E:$E,$E630))/(MAXIFS(AH:AH,$E:$E,$E630)-MINIFS(AH:AH,$E:$E,$E630))))</f>
        <v/>
      </c>
      <c r="CX630" s="232" t="str">
        <f t="array" ref="CX630">IF(AI630="","",
IF(INDEX(Settings!$H:$H,MATCH(CX$1,Settings!$G:$G,0))=TRUE,
100-100*(AI630-MINIFS(AI:AI,$E:$E,$E630))/(MAXIFS(AI:AI,$E:$E,$E630)-MINIFS(AI:AI,$E:$E,$E630)),
100*(AI630-MINIFS(AI:AI,$E:$E,$E630))/(MAXIFS(AI:AI,$E:$E,$E630)-MINIFS(AI:AI,$E:$E,$E630))))</f>
        <v/>
      </c>
      <c r="CY630" s="232" t="str">
        <f t="array" ref="CY630">IF(AJ630="","",
IF(INDEX(Settings!$H:$H,MATCH(CY$1,Settings!$G:$G,0))=TRUE,
100-100*(AJ630-MINIFS(AJ:AJ,$E:$E,$E630))/(MAXIFS(AJ:AJ,$E:$E,$E630)-MINIFS(AJ:AJ,$E:$E,$E630)),
100*(AJ630-MINIFS(AJ:AJ,$E:$E,$E630))/(MAXIFS(AJ:AJ,$E:$E,$E630)-MINIFS(AJ:AJ,$E:$E,$E630))))</f>
        <v/>
      </c>
      <c r="CZ630" s="232" t="str">
        <f t="array" ref="CZ630">IF(AK630="","",
IF(INDEX(Settings!$H:$H,MATCH(CZ$1,Settings!$G:$G,0))=TRUE,
100-100*(AK630-MINIFS(AK:AK,$E:$E,$E630))/(MAXIFS(AK:AK,$E:$E,$E630)-MINIFS(AK:AK,$E:$E,$E630)),
100*(AK630-MINIFS(AK:AK,$E:$E,$E630))/(MAXIFS(AK:AK,$E:$E,$E630)-MINIFS(AK:AK,$E:$E,$E630))))</f>
        <v/>
      </c>
      <c r="DA630" s="232" t="str">
        <f t="array" ref="DA630">IF(AL630="","",
IF(INDEX(Settings!$H:$H,MATCH(DA$1,Settings!$G:$G,0))=TRUE,
100-100*(AL630-MINIFS(AL:AL,$E:$E,$E630))/(MAXIFS(AL:AL,$E:$E,$E630)-MINIFS(AL:AL,$E:$E,$E630)),
100*(AL630-MINIFS(AL:AL,$E:$E,$E630))/(MAXIFS(AL:AL,$E:$E,$E630)-MINIFS(AL:AL,$E:$E,$E630))))</f>
        <v/>
      </c>
      <c r="DB630" s="232" t="str">
        <f t="array" ref="DB630">IF(AM630="","",
IF(INDEX(Settings!$H:$H,MATCH(DB$1,Settings!$G:$G,0))=TRUE,
100-100*(AM630-MINIFS(AM:AM,$E:$E,$E630))/(MAXIFS(AM:AM,$E:$E,$E630)-MINIFS(AM:AM,$E:$E,$E630)),
100*(AM630-MINIFS(AM:AM,$E:$E,$E630))/(MAXIFS(AM:AM,$E:$E,$E630)-MINIFS(AM:AM,$E:$E,$E630))))</f>
        <v/>
      </c>
      <c r="DC630" s="232" t="str">
        <f t="array" ref="DC630">IF(AN630="","",
IF(INDEX(Settings!$H:$H,MATCH(DC$1,Settings!$G:$G,0))=TRUE,
100-100*(AN630-MINIFS(AN:AN,$E:$E,$E630))/(MAXIFS(AN:AN,$E:$E,$E630)-MINIFS(AN:AN,$E:$E,$E630)),
100*(AN630-MINIFS(AN:AN,$E:$E,$E630))/(MAXIFS(AN:AN,$E:$E,$E630)-MINIFS(AN:AN,$E:$E,$E630))))</f>
        <v/>
      </c>
      <c r="DD630" s="232" t="str">
        <f t="array" ref="DD630">IF(AO630="","",
IF(INDEX(Settings!$H:$H,MATCH(DD$1,Settings!$G:$G,0))=TRUE,
100-100*(AO630-MINIFS(AO:AO,$E:$E,$E630))/(MAXIFS(AO:AO,$E:$E,$E630)-MINIFS(AO:AO,$E:$E,$E630)),
100*(AO630-MINIFS(AO:AO,$E:$E,$E630))/(MAXIFS(AO:AO,$E:$E,$E630)-MINIFS(AO:AO,$E:$E,$E630))))</f>
        <v/>
      </c>
      <c r="DE630" s="232" t="str">
        <f t="array" ref="DE630">IF(AP630="","",
IF(INDEX(Settings!$H:$H,MATCH(DE$1,Settings!$G:$G,0))=TRUE,
100-100*(AP630-MINIFS(AP:AP,$E:$E,$E630))/(MAXIFS(AP:AP,$E:$E,$E630)-MINIFS(AP:AP,$E:$E,$E630)),
100*(AP630-MINIFS(AP:AP,$E:$E,$E630))/(MAXIFS(AP:AP,$E:$E,$E630)-MINIFS(AP:AP,$E:$E,$E630))))</f>
        <v/>
      </c>
      <c r="DF630" s="232" t="str">
        <f t="array" ref="DF630">IF(AQ630="","",
IF(INDEX(Settings!$H:$H,MATCH(DF$1,Settings!$G:$G,0))=TRUE,
100-100*(AQ630-MINIFS(AQ:AQ,$E:$E,$E630))/(MAXIFS(AQ:AQ,$E:$E,$E630)-MINIFS(AQ:AQ,$E:$E,$E630)),
100*(AQ630-MINIFS(AQ:AQ,$E:$E,$E630))/(MAXIFS(AQ:AQ,$E:$E,$E630)-MINIFS(AQ:AQ,$E:$E,$E630))))</f>
        <v/>
      </c>
      <c r="DG630" s="232" t="str">
        <f t="array" ref="DG630">IF(AR630="","",
IF(INDEX(Settings!$H:$H,MATCH(DG$1,Settings!$G:$G,0))=TRUE,
100-100*(AR630-MINIFS(AR:AR,$E:$E,$E630))/(MAXIFS(AR:AR,$E:$E,$E630)-MINIFS(AR:AR,$E:$E,$E630)),
100*(AR630-MINIFS(AR:AR,$E:$E,$E630))/(MAXIFS(AR:AR,$E:$E,$E630)-MINIFS(AR:AR,$E:$E,$E630))))</f>
        <v/>
      </c>
      <c r="DH630" s="232" t="str">
        <f t="array" ref="DH630">IF(AS630="","",
IF(INDEX(Settings!$H:$H,MATCH(DH$1,Settings!$G:$G,0))=TRUE,
100-100*(AS630-MINIFS(AS:AS,$E:$E,$E630))/(MAXIFS(AS:AS,$E:$E,$E630)-MINIFS(AS:AS,$E:$E,$E630)),
100*(AS630-MINIFS(AS:AS,$E:$E,$E630))/(MAXIFS(AS:AS,$E:$E,$E630)-MINIFS(AS:AS,$E:$E,$E630))))</f>
        <v/>
      </c>
      <c r="DI630" s="232" t="str">
        <f t="array" ref="DI630">IF(AT630="","",
IF(INDEX(Settings!$H:$H,MATCH(DI$1,Settings!$G:$G,0))=TRUE,
100-100*(AT630-MINIFS(AT:AT,$E:$E,$E630))/(MAXIFS(AT:AT,$E:$E,$E630)-MINIFS(AT:AT,$E:$E,$E630)),
100*(AT630-MINIFS(AT:AT,$E:$E,$E630))/(MAXIFS(AT:AT,$E:$E,$E630)-MINIFS(AT:AT,$E:$E,$E630))))</f>
        <v/>
      </c>
      <c r="DJ630" s="232" t="str">
        <f t="array" ref="DJ630">IF(AU630="","",
IF(INDEX(Settings!$H:$H,MATCH(DJ$1,Settings!$G:$G,0))=TRUE,
100-100*(AU630-MINIFS(AU:AU,$E:$E,$E630))/(MAXIFS(AU:AU,$E:$E,$E630)-MINIFS(AU:AU,$E:$E,$E630)),
100*(AU630-MINIFS(AU:AU,$E:$E,$E630))/(MAXIFS(AU:AU,$E:$E,$E630)-MINIFS(AU:AU,$E:$E,$E630))))</f>
        <v/>
      </c>
      <c r="DK630" s="232" t="str">
        <f t="array" ref="DK630">IF(AV630="","",
IF(INDEX(Settings!$H:$H,MATCH(DK$1,Settings!$G:$G,0))=TRUE,
100-100*(AV630-MINIFS(AV:AV,$E:$E,$E630))/(MAXIFS(AV:AV,$E:$E,$E630)-MINIFS(AV:AV,$E:$E,$E630)),
100*(AV630-MINIFS(AV:AV,$E:$E,$E630))/(MAXIFS(AV:AV,$E:$E,$E630)-MINIFS(AV:AV,$E:$E,$E630))))</f>
        <v/>
      </c>
      <c r="DL630" s="232" t="str">
        <f t="array" ref="DL630">IF(AW630="","",
IF(INDEX(Settings!$H:$H,MATCH(DL$1,Settings!$G:$G,0))=TRUE,
100-100*(AW630-MINIFS(AW:AW,$E:$E,$E630))/(MAXIFS(AW:AW,$E:$E,$E630)-MINIFS(AW:AW,$E:$E,$E630)),
100*(AW630-MINIFS(AW:AW,$E:$E,$E630))/(MAXIFS(AW:AW,$E:$E,$E630)-MINIFS(AW:AW,$E:$E,$E630))))</f>
        <v/>
      </c>
      <c r="DM630" s="232" t="str">
        <f t="array" ref="DM630">IF(AX630="","",
IF(INDEX(Settings!$H:$H,MATCH(DM$1,Settings!$G:$G,0))=TRUE,
100-100*(AX630-MINIFS(AX:AX,$E:$E,$E630))/(MAXIFS(AX:AX,$E:$E,$E630)-MINIFS(AX:AX,$E:$E,$E630)),
100*(AX630-MINIFS(AX:AX,$E:$E,$E630))/(MAXIFS(AX:AX,$E:$E,$E630)-MINIFS(AX:AX,$E:$E,$E630))))</f>
        <v/>
      </c>
      <c r="DN630" s="232" t="str">
        <f t="array" ref="DN630">IF(AY630="","",
IF(INDEX(Settings!$H:$H,MATCH(DN$1,Settings!$G:$G,0))=TRUE,
100-100*(AY630-MINIFS(AY:AY,$E:$E,$E630))/(MAXIFS(AY:AY,$E:$E,$E630)-MINIFS(AY:AY,$E:$E,$E630)),
100*(AY630-MINIFS(AY:AY,$E:$E,$E630))/(MAXIFS(AY:AY,$E:$E,$E630)-MINIFS(AY:AY,$E:$E,$E630))))</f>
        <v/>
      </c>
      <c r="DO630" s="232" t="str">
        <f t="array" ref="DO630">IF(AZ630="","",
IF(INDEX(Settings!$H:$H,MATCH(DO$1,Settings!$G:$G,0))=TRUE,
100-100*(AZ630-MINIFS(AZ:AZ,$E:$E,$E630))/(MAXIFS(AZ:AZ,$E:$E,$E630)-MINIFS(AZ:AZ,$E:$E,$E630)),
100*(AZ630-MINIFS(AZ:AZ,$E:$E,$E630))/(MAXIFS(AZ:AZ,$E:$E,$E630)-MINIFS(AZ:AZ,$E:$E,$E630))))</f>
        <v/>
      </c>
      <c r="DP630" s="232" t="str">
        <f t="array" ref="DP630">IF(BA630="","",
IF(INDEX(Settings!$H:$H,MATCH(DP$1,Settings!$G:$G,0))=TRUE,
100-100*(BA630-MINIFS(BA:BA,$E:$E,$E630))/(MAXIFS(BA:BA,$E:$E,$E630)-MINIFS(BA:BA,$E:$E,$E630)),
100*(BA630-MINIFS(BA:BA,$E:$E,$E630))/(MAXIFS(BA:BA,$E:$E,$E630)-MINIFS(BA:BA,$E:$E,$E630))))</f>
        <v/>
      </c>
      <c r="DQ630" s="232" t="str">
        <f t="array" ref="DQ630">IF(BB630="","",
IF(INDEX(Settings!$H:$H,MATCH(DQ$1,Settings!$G:$G,0))=TRUE,
100-100*(BB630-MINIFS(BB:BB,$E:$E,$E630))/(MAXIFS(BB:BB,$E:$E,$E630)-MINIFS(BB:BB,$E:$E,$E630)),
100*(BB630-MINIFS(BB:BB,$E:$E,$E630))/(MAXIFS(BB:BB,$E:$E,$E630)-MINIFS(BB:BB,$E:$E,$E630))))</f>
        <v/>
      </c>
      <c r="DR630" s="232" t="str">
        <f t="array" ref="DR630">IF(BC630="","",
IF(INDEX(Settings!$H:$H,MATCH(DR$1,Settings!$G:$G,0))=TRUE,
100-100*(BC630-MINIFS(BC:BC,$E:$E,$E630))/(MAXIFS(BC:BC,$E:$E,$E630)-MINIFS(BC:BC,$E:$E,$E630)),
100*(BC630-MINIFS(BC:BC,$E:$E,$E630))/(MAXIFS(BC:BC,$E:$E,$E630)-MINIFS(BC:BC,$E:$E,$E630))))</f>
        <v/>
      </c>
      <c r="DS630" s="232" t="str">
        <f t="array" ref="DS630">IF(BD630="","",
IF(INDEX(Settings!$H:$H,MATCH(DS$1,Settings!$G:$G,0))=TRUE,
100-100*(BD630-MINIFS(BD:BD,$E:$E,$E630))/(MAXIFS(BD:BD,$E:$E,$E630)-MINIFS(BD:BD,$E:$E,$E630)),
100*(BD630-MINIFS(BD:BD,$E:$E,$E630))/(MAXIFS(BD:BD,$E:$E,$E630)-MINIFS(BD:BD,$E:$E,$E630))))</f>
        <v/>
      </c>
      <c r="DT630" s="232" t="str">
        <f t="array" ref="DT630">IF(BE630="","",
IF(INDEX(Settings!$H:$H,MATCH(DT$1,Settings!$G:$G,0))=TRUE,
100-100*(BE630-MINIFS(BE:BE,$E:$E,$E630))/(MAXIFS(BE:BE,$E:$E,$E630)-MINIFS(BE:BE,$E:$E,$E630)),
100*(BE630-MINIFS(BE:BE,$E:$E,$E630))/(MAXIFS(BE:BE,$E:$E,$E630)-MINIFS(BE:BE,$E:$E,$E630))))</f>
        <v/>
      </c>
      <c r="DU630" s="232" t="str">
        <f t="array" ref="DU630">IF(BF630="","",
IF(INDEX(Settings!$H:$H,MATCH(DU$1,Settings!$G:$G,0))=TRUE,
100-100*(BF630-MINIFS(BF:BF,$E:$E,$E630))/(MAXIFS(BF:BF,$E:$E,$E630)-MINIFS(BF:BF,$E:$E,$E630)),
100*(BF630-MINIFS(BF:BF,$E:$E,$E630))/(MAXIFS(BF:BF,$E:$E,$E630)-MINIFS(BF:BF,$E:$E,$E630))))</f>
        <v/>
      </c>
      <c r="DV630" s="232" t="str">
        <f t="array" ref="DV630">IF(BG630="","",
IF(INDEX(Settings!$H:$H,MATCH(DV$1,Settings!$G:$G,0))=TRUE,
100-100*(BG630-MINIFS(BG:BG,$E:$E,$E630))/(MAXIFS(BG:BG,$E:$E,$E630)-MINIFS(BG:BG,$E:$E,$E630)),
100*(BG630-MINIFS(BG:BG,$E:$E,$E630))/(MAXIFS(BG:BG,$E:$E,$E630)-MINIFS(BG:BG,$E:$E,$E630))))</f>
        <v/>
      </c>
      <c r="DW630" s="232" t="str">
        <f t="array" ref="DW630">IF(BH630="","",
IF(INDEX(Settings!$H:$H,MATCH(DW$1,Settings!$G:$G,0))=TRUE,
100-100*(BH630-MINIFS(BH:BH,$E:$E,$E630))/(MAXIFS(BH:BH,$E:$E,$E630)-MINIFS(BH:BH,$E:$E,$E630)),
100*(BH630-MINIFS(BH:BH,$E:$E,$E630))/(MAXIFS(BH:BH,$E:$E,$E630)-MINIFS(BH:BH,$E:$E,$E630))))</f>
        <v/>
      </c>
      <c r="DX630" s="232" t="str">
        <f t="array" ref="DX630">IF(BI630="","",
IF(INDEX(Settings!$H:$H,MATCH(DX$1,Settings!$G:$G,0))=TRUE,
100-100*(BI630-MINIFS(BI:BI,$E:$E,$E630))/(MAXIFS(BI:BI,$E:$E,$E630)-MINIFS(BI:BI,$E:$E,$E630)),
100*(BI630-MINIFS(BI:BI,$E:$E,$E630))/(MAXIFS(BI:BI,$E:$E,$E630)-MINIFS(BI:BI,$E:$E,$E630))))</f>
        <v/>
      </c>
      <c r="DY630" s="232" t="str">
        <f t="array" ref="DY630">IF(BJ630="","",
IF(INDEX(Settings!$H:$H,MATCH(DY$1,Settings!$G:$G,0))=TRUE,
100-100*(BJ630-MINIFS(BJ:BJ,$E:$E,$E630))/(MAXIFS(BJ:BJ,$E:$E,$E630)-MINIFS(BJ:BJ,$E:$E,$E630)),
100*(BJ630-MINIFS(BJ:BJ,$E:$E,$E630))/(MAXIFS(BJ:BJ,$E:$E,$E630)-MINIFS(BJ:BJ,$E:$E,$E630))))</f>
        <v/>
      </c>
      <c r="DZ630" s="234"/>
      <c r="EA630" s="234"/>
      <c r="EB630" s="234" t="str">
        <f t="shared" si="8"/>
        <v/>
      </c>
      <c r="EC630" s="234" t="str">
        <f t="shared" si="9"/>
        <v/>
      </c>
      <c r="ED630" s="234" t="str">
        <f t="shared" si="10"/>
        <v/>
      </c>
      <c r="EE630" s="234" t="str">
        <f t="shared" si="11"/>
        <v/>
      </c>
      <c r="EF630" s="234" t="str">
        <f t="shared" si="12"/>
        <v/>
      </c>
      <c r="EG630" s="234" t="str">
        <f t="shared" si="13"/>
        <v/>
      </c>
      <c r="EH630" s="234"/>
      <c r="EI630" s="234"/>
      <c r="EJ630" s="234"/>
      <c r="EK630" s="234"/>
      <c r="EL630" s="234"/>
      <c r="EM630" s="234"/>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3" t="str">
        <f t="shared" si="14"/>
        <v/>
      </c>
      <c r="N631" s="49"/>
      <c r="O631" s="49"/>
      <c r="P631" s="49"/>
      <c r="Q631" s="49"/>
      <c r="R631" s="49"/>
      <c r="S631" s="222" t="str">
        <f>IFERROR(VLOOKUP(AF631, 'YOYO IR Scores'!A:C, 3, FALSE), "")
</f>
        <v/>
      </c>
      <c r="T631" s="49"/>
      <c r="U631" s="49"/>
      <c r="V631" s="49"/>
      <c r="W631" s="49"/>
      <c r="X631" s="224" t="str">
        <f t="shared" si="4"/>
        <v/>
      </c>
      <c r="Y631" s="225" t="str">
        <f t="shared" si="5"/>
        <v/>
      </c>
      <c r="Z631" s="225" t="str">
        <f t="shared" si="6"/>
        <v/>
      </c>
      <c r="AA631" s="224" t="str">
        <f t="shared" si="7"/>
        <v/>
      </c>
      <c r="AB631" s="223"/>
      <c r="AC631" s="223"/>
      <c r="AD631" s="223"/>
      <c r="AE631" s="223" t="str">
        <f>IFERROR(VLOOKUP(AF631, 'YOYO IR Scores'!A:C, 2, FALSE), "")</f>
        <v/>
      </c>
      <c r="AF631" s="223"/>
      <c r="AG631" s="223"/>
      <c r="AH631" s="223"/>
      <c r="AI631" s="223"/>
      <c r="AJ631" s="223"/>
      <c r="AK631" s="223"/>
      <c r="AL631" s="223"/>
      <c r="AM631" s="223"/>
      <c r="AN631" s="223"/>
      <c r="AO631" s="223"/>
      <c r="AP631" s="223"/>
      <c r="AQ631" s="223"/>
      <c r="AR631" s="223"/>
      <c r="AS631" s="223"/>
      <c r="AT631" s="223"/>
      <c r="AU631" s="223"/>
      <c r="AV631" s="223"/>
      <c r="AW631" s="223"/>
      <c r="AX631" s="223"/>
      <c r="AY631" s="223"/>
      <c r="AZ631" s="223"/>
      <c r="BA631" s="223"/>
      <c r="BB631" s="223"/>
      <c r="BC631" s="223"/>
      <c r="BD631" s="223"/>
      <c r="BE631" s="223"/>
      <c r="BF631" s="223"/>
      <c r="BG631" s="223"/>
      <c r="BH631" s="223"/>
      <c r="BI631" s="223"/>
      <c r="BJ631" s="223"/>
      <c r="BK631" s="223" t="str">
        <f t="array" ref="BK631">IF(J631="","",
IF(INDEX(Settings!$H:$H,MATCH(BY$1,Settings!$G:$G,0))=TRUE,
100-100*(J631-MIN(J:J))/(MAX(J:J)-MIN(J:J)),
100*(J631-MIN(J:J))/(MAX(J:J)-MIN(J:J))))</f>
        <v/>
      </c>
      <c r="BL631" s="223" t="str">
        <f t="array" ref="BL631">IF(J631="","",
IF(INDEX(Settings!$H:$H,MATCH(BY$1,Settings!$G:$G,0))=TRUE,
100-100*(J631-MINIFS(J:J,$E:$E,$E631))/(MAXIFS(J:J,$E:$E,$E631)-MINIFS(J:J,$E:$E,$E631)),
100*(J631-MINIFS(J:J,$E:$E,$E631))/(MAXIFS(J:J,$E:$E,$E631)-MINIFS(J:J,$E:$E,$E631))))</f>
        <v/>
      </c>
      <c r="BM631" s="223"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4" t="str">
        <f t="array" ref="BQ631">IF(J631="","",
IF(INDEX(Settings!$H:$H,MATCH(BY$1,Settings!$G:$G,0))=TRUE,
-1*(J631-AVERAGE(J:J))/STDEV(J:J),
(J631-AVERAGE(J:J))/STDEV(J:J)))</f>
        <v/>
      </c>
      <c r="BR631" s="224" t="str">
        <f>IFERROR(__xludf.DUMMYFUNCTION("IF(J631="""","""",
IF(INDEX(Settings!$H:$H,MATCH(BY$1,Settings!$G:$G,0))=TRUE,
-1*(J631-AVERAGEIFS(J:J,$E:$E,$E631))/STDEV(FILTER(J:J,$E:$E=$E631)),
(J631-AVERAGEIFS(J:J,$E:$E,$E631))/STDEV(FILTER(J:J,$E:$E=$E631))))"),"")</f>
        <v/>
      </c>
      <c r="BS631" s="224"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3" t="str">
        <f t="array" ref="BY631">IF(J631="","",
IF(INDEX(Settings!$H:$H,MATCH(BY$1,Settings!$G:$G,0))=TRUE,
100-100*(J631-MINIFS(J:J,$E:$E,$E631))/(MAXIFS(J:J,$E:$E,$E631)-MINIFS(J:J,$E:$E,$E631)),
100*(J631-MINIFS(J:J,$E:$E,$E631))/(MAXIFS(J:J,$E:$E,$E631)-MINIFS(J:J,$E:$E,$E631))))</f>
        <v/>
      </c>
      <c r="BZ631" s="223" t="str">
        <f t="array" ref="BZ631">IF(K631="","",
IF(INDEX(Settings!$H:$H,MATCH(BZ$1,Settings!$G:$G,0))=TRUE,
100-100*(K631-MINIFS(K:K,$E:$E,$E631))/(MAXIFS(K:K,$E:$E,$E631)-MINIFS(K:K,$E:$E,$E631)),
100*(K631-MINIFS(K:K,$E:$E,$E631))/(MAXIFS(K:K,$E:$E,$E631)-MINIFS(K:K,$E:$E,$E631))))</f>
        <v/>
      </c>
      <c r="CA631" s="223" t="str">
        <f t="array" ref="CA631">IF(L631="","",
IF(INDEX(Settings!$H:$H,MATCH(CA$1,Settings!$G:$G,0))=TRUE,
100-100*(L631-MINIFS(L:L,$E:$E,$E631))/(MAXIFS(L:L,$E:$E,$E631)-MINIFS(L:L,$E:$E,$E631)),
100*(L631-MINIFS(L:L,$E:$E,$E631))/(MAXIFS(L:L,$E:$E,$E631)-MINIFS(L:L,$E:$E,$E631))))</f>
        <v/>
      </c>
      <c r="CB631" s="223" t="str">
        <f t="array" ref="CB631">IF(M631="","",
IF(INDEX(Settings!$H:$H,MATCH(CB$1,Settings!$G:$G,0))=TRUE,
100-100*(M631-MINIFS(M:M,$E:$E,$E631))/(MAXIFS(M:M,$E:$E,$E631)-MINIFS(M:M,$E:$E,$E631)),
100*(M631-MINIFS(M:M,$E:$E,$E631))/(MAXIFS(M:M,$E:$E,$E631)-MINIFS(M:M,$E:$E,$E631))))</f>
        <v/>
      </c>
      <c r="CC631" s="223" t="str">
        <f t="array" ref="CC631">IF(N631="","",
IF(INDEX(Settings!$H:$H,MATCH(CC$1,Settings!$G:$G,0))=TRUE,
100-100*(N631-MINIFS(N:N,$E:$E,$E631))/(MAXIFS(N:N,$E:$E,$E631)-MINIFS(N:N,$E:$E,$E631)),
100*(N631-MINIFS(N:N,$E:$E,$E631))/(MAXIFS(N:N,$E:$E,$E631)-MINIFS(N:N,$E:$E,$E631))))</f>
        <v/>
      </c>
      <c r="CD631" s="223" t="str">
        <f t="array" ref="CD631">IF(O631="","",
IF(INDEX(Settings!$H:$H,MATCH(CD$1,Settings!$G:$G,0))=TRUE,
100-100*(O631-MINIFS(O:O,$E:$E,$E631))/(MAXIFS(O:O,$E:$E,$E631)-MINIFS(O:O,$E:$E,$E631)),
100*(O631-MINIFS(O:O,$E:$E,$E631))/(MAXIFS(O:O,$E:$E,$E631)-MINIFS(O:O,$E:$E,$E631))))</f>
        <v/>
      </c>
      <c r="CE631" s="223" t="str">
        <f t="array" ref="CE631">IF(P631="","",
IF(INDEX(Settings!$H:$H,MATCH(CE$1,Settings!$G:$G,0))=TRUE,
100-100*(P631-MINIFS(P:P,$E:$E,$E631))/(MAXIFS(P:P,$E:$E,$E631)-MINIFS(P:P,$E:$E,$E631)),
100*(P631-MINIFS(P:P,$E:$E,$E631))/(MAXIFS(P:P,$E:$E,$E631)-MINIFS(P:P,$E:$E,$E631))))</f>
        <v/>
      </c>
      <c r="CF631" s="223" t="str">
        <f t="array" ref="CF631">IF(Q631="","",
IF(INDEX(Settings!$H:$H,MATCH(CF$1,Settings!$G:$G,0))=TRUE,
100-100*(Q631-MINIFS(Q:Q,$E:$E,$E631))/(MAXIFS(Q:Q,$E:$E,$E631)-MINIFS(Q:Q,$E:$E,$E631)),
100*(Q631-MINIFS(Q:Q,$E:$E,$E631))/(MAXIFS(Q:Q,$E:$E,$E631)-MINIFS(Q:Q,$E:$E,$E631))))</f>
        <v/>
      </c>
      <c r="CG631" s="223" t="str">
        <f t="array" ref="CG631">IF(R631="","",
IF(INDEX(Settings!$H:$H,MATCH(CG$1,Settings!$G:$G,0))=TRUE,
100-100*(R631-MINIFS(R:R,$E:$E,$E631))/(MAXIFS(R:R,$E:$E,$E631)-MINIFS(R:R,$E:$E,$E631)),
100*(R631-MINIFS(R:R,$E:$E,$E631))/(MAXIFS(R:R,$E:$E,$E631)-MINIFS(R:R,$E:$E,$E631))))</f>
        <v/>
      </c>
      <c r="CH631" s="223" t="str">
        <f t="array" ref="CH631">IF(S631="","",
IF(INDEX(Settings!$H:$H,MATCH(CH$1,Settings!$G:$G,0))=TRUE,
100-100*(S631-MINIFS(S:S,$E:$E,$E631))/(MAXIFS(S:S,$E:$E,$E631)-MINIFS(S:S,$E:$E,$E631)),
100*(S631-MINIFS(S:S,$E:$E,$E631))/(MAXIFS(S:S,$E:$E,$E631)-MINIFS(S:S,$E:$E,$E631))))</f>
        <v/>
      </c>
      <c r="CI631" s="223" t="str">
        <f t="array" ref="CI631">IF(T631="","",
IF(INDEX(Settings!$H:$H,MATCH(CI$1,Settings!$G:$G,0))=TRUE,
100-100*(T631-MINIFS(T:T,$E:$E,$E631))/(MAXIFS(T:T,$E:$E,$E631)-MINIFS(T:T,$E:$E,$E631)),
100*(T631-MINIFS(T:T,$E:$E,$E631))/(MAXIFS(T:T,$E:$E,$E631)-MINIFS(T:T,$E:$E,$E631))))</f>
        <v/>
      </c>
      <c r="CJ631" s="223" t="str">
        <f t="array" ref="CJ631">IF(U631="","",
IF(INDEX(Settings!$H:$H,MATCH(CJ$1,Settings!$G:$G,0))=TRUE,
100-100*(U631-MINIFS(U:U,$E:$E,$E631))/(MAXIFS(U:U,$E:$E,$E631)-MINIFS(U:U,$E:$E,$E631)),
100*(U631-MINIFS(U:U,$E:$E,$E631))/(MAXIFS(U:U,$E:$E,$E631)-MINIFS(U:U,$E:$E,$E631))))</f>
        <v/>
      </c>
      <c r="CK631" s="223" t="str">
        <f t="array" ref="CK631">IF(V631="","",
IF(INDEX(Settings!$H:$H,MATCH(CK$1,Settings!$G:$G,0))=TRUE,
100-100*(V631-MINIFS(V:V,$E:$E,$E631))/(MAXIFS(V:V,$E:$E,$E631)-MINIFS(V:V,$E:$E,$E631)),
100*(V631-MINIFS(V:V,$E:$E,$E631))/(MAXIFS(V:V,$E:$E,$E631)-MINIFS(V:V,$E:$E,$E631))))</f>
        <v/>
      </c>
      <c r="CL631" s="223" t="str">
        <f t="array" ref="CL631">IF(W631="","",
IF(INDEX(Settings!$H:$H,MATCH(CL$1,Settings!$G:$G,0))=TRUE,
100-100*(W631-MINIFS(W:W,$E:$E,$E631))/(MAXIFS(W:W,$E:$E,$E631)-MINIFS(W:W,$E:$E,$E631)),
100*(W631-MINIFS(W:W,$E:$E,$E631))/(MAXIFS(W:W,$E:$E,$E631)-MINIFS(W:W,$E:$E,$E631))))</f>
        <v/>
      </c>
      <c r="CM631" s="223" t="str">
        <f t="array" ref="CM631">IF(X631="","",
IF(INDEX(Settings!$H:$H,MATCH(CM$1,Settings!$G:$G,0))=TRUE,
100-100*(X631-MINIFS(X:X,$E:$E,$E631))/(MAXIFS(X:X,$E:$E,$E631)-MINIFS(X:X,$E:$E,$E631)),
100*(X631-MINIFS(X:X,$E:$E,$E631))/(MAXIFS(X:X,$E:$E,$E631)-MINIFS(X:X,$E:$E,$E631))))</f>
        <v/>
      </c>
      <c r="CN631" s="223" t="str">
        <f t="array" ref="CN631">IF(Y631="","",
IF(INDEX(Settings!$H:$H,MATCH(CN$1,Settings!$G:$G,0))=TRUE,
100-100*(Y631-MINIFS(Y:Y,$E:$E,$E631))/(MAXIFS(Y:Y,$E:$E,$E631)-MINIFS(Y:Y,$E:$E,$E631)),
100*(Y631-MINIFS(Y:Y,$E:$E,$E631))/(MAXIFS(Y:Y,$E:$E,$E631)-MINIFS(Y:Y,$E:$E,$E631))))</f>
        <v/>
      </c>
      <c r="CO631" s="223" t="str">
        <f t="array" ref="CO631">IF(Z631="","",
IF(INDEX(Settings!$H:$H,MATCH(CO$1,Settings!$G:$G,0))=TRUE,
100-100*(Z631-MINIFS(Z:Z,$E:$E,$E631))/(MAXIFS(Z:Z,$E:$E,$E631)-MINIFS(Z:Z,$E:$E,$E631)),
100*(Z631-MINIFS(Z:Z,$E:$E,$E631))/(MAXIFS(Z:Z,$E:$E,$E631)-MINIFS(Z:Z,$E:$E,$E631))))</f>
        <v/>
      </c>
      <c r="CP631" s="223" t="str">
        <f t="array" ref="CP631">IF(AA631="","",
IF(INDEX(Settings!$H:$H,MATCH(CP$1,Settings!$G:$G,0))=TRUE,
100-100*(AA631-MINIFS(AA:AA,$E:$E,$E631))/(MAXIFS(AA:AA,$E:$E,$E631)-MINIFS(AA:AA,$E:$E,$E631)),
100*(AA631-MINIFS(AA:AA,$E:$E,$E631))/(MAXIFS(AA:AA,$E:$E,$E631)-MINIFS(AA:AA,$E:$E,$E631))))</f>
        <v/>
      </c>
      <c r="CQ631" s="223" t="str">
        <f t="array" ref="CQ631">IF(AB631="","",
IF(INDEX(Settings!$H:$H,MATCH(CQ$1,Settings!$G:$G,0))=TRUE,
100-100*(AB631-MINIFS(AB:AB,$E:$E,$E631))/(MAXIFS(AB:AB,$E:$E,$E631)-MINIFS(AB:AB,$E:$E,$E631)),
100*(AB631-MINIFS(AB:AB,$E:$E,$E631))/(MAXIFS(AB:AB,$E:$E,$E631)-MINIFS(AB:AB,$E:$E,$E631))))</f>
        <v/>
      </c>
      <c r="CR631" s="223" t="str">
        <f t="array" ref="CR631">IF(AC631="","",
IF(INDEX(Settings!$H:$H,MATCH(CR$1,Settings!$G:$G,0))=TRUE,
100-100*(AC631-MINIFS(AC:AC,$E:$E,$E631))/(MAXIFS(AC:AC,$E:$E,$E631)-MINIFS(AC:AC,$E:$E,$E631)),
100*(AC631-MINIFS(AC:AC,$E:$E,$E631))/(MAXIFS(AC:AC,$E:$E,$E631)-MINIFS(AC:AC,$E:$E,$E631))))</f>
        <v/>
      </c>
      <c r="CS631" s="223" t="str">
        <f t="array" ref="CS631">IF(AD631="","",
IF(INDEX(Settings!$H:$H,MATCH(CS$1,Settings!$G:$G,0))=TRUE,
100-100*(AD631-MINIFS(AD:AD,$E:$E,$E631))/(MAXIFS(AD:AD,$E:$E,$E631)-MINIFS(AD:AD,$E:$E,$E631)),
100*(AD631-MINIFS(AD:AD,$E:$E,$E631))/(MAXIFS(AD:AD,$E:$E,$E631)-MINIFS(AD:AD,$E:$E,$E631))))</f>
        <v/>
      </c>
      <c r="CT631" s="223" t="str">
        <f t="array" ref="CT631">IF(AE631="","",
IF(INDEX(Settings!$H:$H,MATCH(CT$1,Settings!$G:$G,0))=TRUE,
100-100*(AE631-MINIFS(AE:AE,$E:$E,$E631))/(MAXIFS(AE:AE,$E:$E,$E631)-MINIFS(AE:AE,$E:$E,$E631)),
100*(AE631-MINIFS(AE:AE,$E:$E,$E631))/(MAXIFS(AE:AE,$E:$E,$E631)-MINIFS(AE:AE,$E:$E,$E631))))</f>
        <v/>
      </c>
      <c r="CU631" s="223" t="str">
        <f t="array" ref="CU631">IF(AF631="","",
IF(INDEX(Settings!$H:$H,MATCH(CU$1,Settings!$G:$G,0))=TRUE,
100-100*(AF631-MINIFS(AF:AF,$E:$E,$E631))/(MAXIFS(AF:AF,$E:$E,$E631)-MINIFS(AF:AF,$E:$E,$E631)),
100*(AF631-MINIFS(AF:AF,$E:$E,$E631))/(MAXIFS(AF:AF,$E:$E,$E631)-MINIFS(AF:AF,$E:$E,$E631))))</f>
        <v/>
      </c>
      <c r="CV631" s="223" t="str">
        <f t="array" ref="CV631">IF(AG631="","",
IF(INDEX(Settings!$H:$H,MATCH(CV$1,Settings!$G:$G,0))=TRUE,
100-100*(AG631-MINIFS(AG:AG,$E:$E,$E631))/(MAXIFS(AG:AG,$E:$E,$E631)-MINIFS(AG:AG,$E:$E,$E631)),
100*(AG631-MINIFS(AG:AG,$E:$E,$E631))/(MAXIFS(AG:AG,$E:$E,$E631)-MINIFS(AG:AG,$E:$E,$E631))))</f>
        <v/>
      </c>
      <c r="CW631" s="223" t="str">
        <f t="array" ref="CW631">IF(AH631="","",
IF(INDEX(Settings!$H:$H,MATCH(CW$1,Settings!$G:$G,0))=TRUE,
100-100*(AH631-MINIFS(AH:AH,$E:$E,$E631))/(MAXIFS(AH:AH,$E:$E,$E631)-MINIFS(AH:AH,$E:$E,$E631)),
100*(AH631-MINIFS(AH:AH,$E:$E,$E631))/(MAXIFS(AH:AH,$E:$E,$E631)-MINIFS(AH:AH,$E:$E,$E631))))</f>
        <v/>
      </c>
      <c r="CX631" s="223" t="str">
        <f t="array" ref="CX631">IF(AI631="","",
IF(INDEX(Settings!$H:$H,MATCH(CX$1,Settings!$G:$G,0))=TRUE,
100-100*(AI631-MINIFS(AI:AI,$E:$E,$E631))/(MAXIFS(AI:AI,$E:$E,$E631)-MINIFS(AI:AI,$E:$E,$E631)),
100*(AI631-MINIFS(AI:AI,$E:$E,$E631))/(MAXIFS(AI:AI,$E:$E,$E631)-MINIFS(AI:AI,$E:$E,$E631))))</f>
        <v/>
      </c>
      <c r="CY631" s="223" t="str">
        <f t="array" ref="CY631">IF(AJ631="","",
IF(INDEX(Settings!$H:$H,MATCH(CY$1,Settings!$G:$G,0))=TRUE,
100-100*(AJ631-MINIFS(AJ:AJ,$E:$E,$E631))/(MAXIFS(AJ:AJ,$E:$E,$E631)-MINIFS(AJ:AJ,$E:$E,$E631)),
100*(AJ631-MINIFS(AJ:AJ,$E:$E,$E631))/(MAXIFS(AJ:AJ,$E:$E,$E631)-MINIFS(AJ:AJ,$E:$E,$E631))))</f>
        <v/>
      </c>
      <c r="CZ631" s="223" t="str">
        <f t="array" ref="CZ631">IF(AK631="","",
IF(INDEX(Settings!$H:$H,MATCH(CZ$1,Settings!$G:$G,0))=TRUE,
100-100*(AK631-MINIFS(AK:AK,$E:$E,$E631))/(MAXIFS(AK:AK,$E:$E,$E631)-MINIFS(AK:AK,$E:$E,$E631)),
100*(AK631-MINIFS(AK:AK,$E:$E,$E631))/(MAXIFS(AK:AK,$E:$E,$E631)-MINIFS(AK:AK,$E:$E,$E631))))</f>
        <v/>
      </c>
      <c r="DA631" s="223" t="str">
        <f t="array" ref="DA631">IF(AL631="","",
IF(INDEX(Settings!$H:$H,MATCH(DA$1,Settings!$G:$G,0))=TRUE,
100-100*(AL631-MINIFS(AL:AL,$E:$E,$E631))/(MAXIFS(AL:AL,$E:$E,$E631)-MINIFS(AL:AL,$E:$E,$E631)),
100*(AL631-MINIFS(AL:AL,$E:$E,$E631))/(MAXIFS(AL:AL,$E:$E,$E631)-MINIFS(AL:AL,$E:$E,$E631))))</f>
        <v/>
      </c>
      <c r="DB631" s="223" t="str">
        <f t="array" ref="DB631">IF(AM631="","",
IF(INDEX(Settings!$H:$H,MATCH(DB$1,Settings!$G:$G,0))=TRUE,
100-100*(AM631-MINIFS(AM:AM,$E:$E,$E631))/(MAXIFS(AM:AM,$E:$E,$E631)-MINIFS(AM:AM,$E:$E,$E631)),
100*(AM631-MINIFS(AM:AM,$E:$E,$E631))/(MAXIFS(AM:AM,$E:$E,$E631)-MINIFS(AM:AM,$E:$E,$E631))))</f>
        <v/>
      </c>
      <c r="DC631" s="223" t="str">
        <f t="array" ref="DC631">IF(AN631="","",
IF(INDEX(Settings!$H:$H,MATCH(DC$1,Settings!$G:$G,0))=TRUE,
100-100*(AN631-MINIFS(AN:AN,$E:$E,$E631))/(MAXIFS(AN:AN,$E:$E,$E631)-MINIFS(AN:AN,$E:$E,$E631)),
100*(AN631-MINIFS(AN:AN,$E:$E,$E631))/(MAXIFS(AN:AN,$E:$E,$E631)-MINIFS(AN:AN,$E:$E,$E631))))</f>
        <v/>
      </c>
      <c r="DD631" s="223" t="str">
        <f t="array" ref="DD631">IF(AO631="","",
IF(INDEX(Settings!$H:$H,MATCH(DD$1,Settings!$G:$G,0))=TRUE,
100-100*(AO631-MINIFS(AO:AO,$E:$E,$E631))/(MAXIFS(AO:AO,$E:$E,$E631)-MINIFS(AO:AO,$E:$E,$E631)),
100*(AO631-MINIFS(AO:AO,$E:$E,$E631))/(MAXIFS(AO:AO,$E:$E,$E631)-MINIFS(AO:AO,$E:$E,$E631))))</f>
        <v/>
      </c>
      <c r="DE631" s="223" t="str">
        <f t="array" ref="DE631">IF(AP631="","",
IF(INDEX(Settings!$H:$H,MATCH(DE$1,Settings!$G:$G,0))=TRUE,
100-100*(AP631-MINIFS(AP:AP,$E:$E,$E631))/(MAXIFS(AP:AP,$E:$E,$E631)-MINIFS(AP:AP,$E:$E,$E631)),
100*(AP631-MINIFS(AP:AP,$E:$E,$E631))/(MAXIFS(AP:AP,$E:$E,$E631)-MINIFS(AP:AP,$E:$E,$E631))))</f>
        <v/>
      </c>
      <c r="DF631" s="223" t="str">
        <f t="array" ref="DF631">IF(AQ631="","",
IF(INDEX(Settings!$H:$H,MATCH(DF$1,Settings!$G:$G,0))=TRUE,
100-100*(AQ631-MINIFS(AQ:AQ,$E:$E,$E631))/(MAXIFS(AQ:AQ,$E:$E,$E631)-MINIFS(AQ:AQ,$E:$E,$E631)),
100*(AQ631-MINIFS(AQ:AQ,$E:$E,$E631))/(MAXIFS(AQ:AQ,$E:$E,$E631)-MINIFS(AQ:AQ,$E:$E,$E631))))</f>
        <v/>
      </c>
      <c r="DG631" s="223" t="str">
        <f t="array" ref="DG631">IF(AR631="","",
IF(INDEX(Settings!$H:$H,MATCH(DG$1,Settings!$G:$G,0))=TRUE,
100-100*(AR631-MINIFS(AR:AR,$E:$E,$E631))/(MAXIFS(AR:AR,$E:$E,$E631)-MINIFS(AR:AR,$E:$E,$E631)),
100*(AR631-MINIFS(AR:AR,$E:$E,$E631))/(MAXIFS(AR:AR,$E:$E,$E631)-MINIFS(AR:AR,$E:$E,$E631))))</f>
        <v/>
      </c>
      <c r="DH631" s="223" t="str">
        <f t="array" ref="DH631">IF(AS631="","",
IF(INDEX(Settings!$H:$H,MATCH(DH$1,Settings!$G:$G,0))=TRUE,
100-100*(AS631-MINIFS(AS:AS,$E:$E,$E631))/(MAXIFS(AS:AS,$E:$E,$E631)-MINIFS(AS:AS,$E:$E,$E631)),
100*(AS631-MINIFS(AS:AS,$E:$E,$E631))/(MAXIFS(AS:AS,$E:$E,$E631)-MINIFS(AS:AS,$E:$E,$E631))))</f>
        <v/>
      </c>
      <c r="DI631" s="223" t="str">
        <f t="array" ref="DI631">IF(AT631="","",
IF(INDEX(Settings!$H:$H,MATCH(DI$1,Settings!$G:$G,0))=TRUE,
100-100*(AT631-MINIFS(AT:AT,$E:$E,$E631))/(MAXIFS(AT:AT,$E:$E,$E631)-MINIFS(AT:AT,$E:$E,$E631)),
100*(AT631-MINIFS(AT:AT,$E:$E,$E631))/(MAXIFS(AT:AT,$E:$E,$E631)-MINIFS(AT:AT,$E:$E,$E631))))</f>
        <v/>
      </c>
      <c r="DJ631" s="223" t="str">
        <f t="array" ref="DJ631">IF(AU631="","",
IF(INDEX(Settings!$H:$H,MATCH(DJ$1,Settings!$G:$G,0))=TRUE,
100-100*(AU631-MINIFS(AU:AU,$E:$E,$E631))/(MAXIFS(AU:AU,$E:$E,$E631)-MINIFS(AU:AU,$E:$E,$E631)),
100*(AU631-MINIFS(AU:AU,$E:$E,$E631))/(MAXIFS(AU:AU,$E:$E,$E631)-MINIFS(AU:AU,$E:$E,$E631))))</f>
        <v/>
      </c>
      <c r="DK631" s="223" t="str">
        <f t="array" ref="DK631">IF(AV631="","",
IF(INDEX(Settings!$H:$H,MATCH(DK$1,Settings!$G:$G,0))=TRUE,
100-100*(AV631-MINIFS(AV:AV,$E:$E,$E631))/(MAXIFS(AV:AV,$E:$E,$E631)-MINIFS(AV:AV,$E:$E,$E631)),
100*(AV631-MINIFS(AV:AV,$E:$E,$E631))/(MAXIFS(AV:AV,$E:$E,$E631)-MINIFS(AV:AV,$E:$E,$E631))))</f>
        <v/>
      </c>
      <c r="DL631" s="223" t="str">
        <f t="array" ref="DL631">IF(AW631="","",
IF(INDEX(Settings!$H:$H,MATCH(DL$1,Settings!$G:$G,0))=TRUE,
100-100*(AW631-MINIFS(AW:AW,$E:$E,$E631))/(MAXIFS(AW:AW,$E:$E,$E631)-MINIFS(AW:AW,$E:$E,$E631)),
100*(AW631-MINIFS(AW:AW,$E:$E,$E631))/(MAXIFS(AW:AW,$E:$E,$E631)-MINIFS(AW:AW,$E:$E,$E631))))</f>
        <v/>
      </c>
      <c r="DM631" s="223" t="str">
        <f t="array" ref="DM631">IF(AX631="","",
IF(INDEX(Settings!$H:$H,MATCH(DM$1,Settings!$G:$G,0))=TRUE,
100-100*(AX631-MINIFS(AX:AX,$E:$E,$E631))/(MAXIFS(AX:AX,$E:$E,$E631)-MINIFS(AX:AX,$E:$E,$E631)),
100*(AX631-MINIFS(AX:AX,$E:$E,$E631))/(MAXIFS(AX:AX,$E:$E,$E631)-MINIFS(AX:AX,$E:$E,$E631))))</f>
        <v/>
      </c>
      <c r="DN631" s="223" t="str">
        <f t="array" ref="DN631">IF(AY631="","",
IF(INDEX(Settings!$H:$H,MATCH(DN$1,Settings!$G:$G,0))=TRUE,
100-100*(AY631-MINIFS(AY:AY,$E:$E,$E631))/(MAXIFS(AY:AY,$E:$E,$E631)-MINIFS(AY:AY,$E:$E,$E631)),
100*(AY631-MINIFS(AY:AY,$E:$E,$E631))/(MAXIFS(AY:AY,$E:$E,$E631)-MINIFS(AY:AY,$E:$E,$E631))))</f>
        <v/>
      </c>
      <c r="DO631" s="223" t="str">
        <f t="array" ref="DO631">IF(AZ631="","",
IF(INDEX(Settings!$H:$H,MATCH(DO$1,Settings!$G:$G,0))=TRUE,
100-100*(AZ631-MINIFS(AZ:AZ,$E:$E,$E631))/(MAXIFS(AZ:AZ,$E:$E,$E631)-MINIFS(AZ:AZ,$E:$E,$E631)),
100*(AZ631-MINIFS(AZ:AZ,$E:$E,$E631))/(MAXIFS(AZ:AZ,$E:$E,$E631)-MINIFS(AZ:AZ,$E:$E,$E631))))</f>
        <v/>
      </c>
      <c r="DP631" s="223" t="str">
        <f t="array" ref="DP631">IF(BA631="","",
IF(INDEX(Settings!$H:$H,MATCH(DP$1,Settings!$G:$G,0))=TRUE,
100-100*(BA631-MINIFS(BA:BA,$E:$E,$E631))/(MAXIFS(BA:BA,$E:$E,$E631)-MINIFS(BA:BA,$E:$E,$E631)),
100*(BA631-MINIFS(BA:BA,$E:$E,$E631))/(MAXIFS(BA:BA,$E:$E,$E631)-MINIFS(BA:BA,$E:$E,$E631))))</f>
        <v/>
      </c>
      <c r="DQ631" s="223" t="str">
        <f t="array" ref="DQ631">IF(BB631="","",
IF(INDEX(Settings!$H:$H,MATCH(DQ$1,Settings!$G:$G,0))=TRUE,
100-100*(BB631-MINIFS(BB:BB,$E:$E,$E631))/(MAXIFS(BB:BB,$E:$E,$E631)-MINIFS(BB:BB,$E:$E,$E631)),
100*(BB631-MINIFS(BB:BB,$E:$E,$E631))/(MAXIFS(BB:BB,$E:$E,$E631)-MINIFS(BB:BB,$E:$E,$E631))))</f>
        <v/>
      </c>
      <c r="DR631" s="223" t="str">
        <f t="array" ref="DR631">IF(BC631="","",
IF(INDEX(Settings!$H:$H,MATCH(DR$1,Settings!$G:$G,0))=TRUE,
100-100*(BC631-MINIFS(BC:BC,$E:$E,$E631))/(MAXIFS(BC:BC,$E:$E,$E631)-MINIFS(BC:BC,$E:$E,$E631)),
100*(BC631-MINIFS(BC:BC,$E:$E,$E631))/(MAXIFS(BC:BC,$E:$E,$E631)-MINIFS(BC:BC,$E:$E,$E631))))</f>
        <v/>
      </c>
      <c r="DS631" s="223" t="str">
        <f t="array" ref="DS631">IF(BD631="","",
IF(INDEX(Settings!$H:$H,MATCH(DS$1,Settings!$G:$G,0))=TRUE,
100-100*(BD631-MINIFS(BD:BD,$E:$E,$E631))/(MAXIFS(BD:BD,$E:$E,$E631)-MINIFS(BD:BD,$E:$E,$E631)),
100*(BD631-MINIFS(BD:BD,$E:$E,$E631))/(MAXIFS(BD:BD,$E:$E,$E631)-MINIFS(BD:BD,$E:$E,$E631))))</f>
        <v/>
      </c>
      <c r="DT631" s="223" t="str">
        <f t="array" ref="DT631">IF(BE631="","",
IF(INDEX(Settings!$H:$H,MATCH(DT$1,Settings!$G:$G,0))=TRUE,
100-100*(BE631-MINIFS(BE:BE,$E:$E,$E631))/(MAXIFS(BE:BE,$E:$E,$E631)-MINIFS(BE:BE,$E:$E,$E631)),
100*(BE631-MINIFS(BE:BE,$E:$E,$E631))/(MAXIFS(BE:BE,$E:$E,$E631)-MINIFS(BE:BE,$E:$E,$E631))))</f>
        <v/>
      </c>
      <c r="DU631" s="223" t="str">
        <f t="array" ref="DU631">IF(BF631="","",
IF(INDEX(Settings!$H:$H,MATCH(DU$1,Settings!$G:$G,0))=TRUE,
100-100*(BF631-MINIFS(BF:BF,$E:$E,$E631))/(MAXIFS(BF:BF,$E:$E,$E631)-MINIFS(BF:BF,$E:$E,$E631)),
100*(BF631-MINIFS(BF:BF,$E:$E,$E631))/(MAXIFS(BF:BF,$E:$E,$E631)-MINIFS(BF:BF,$E:$E,$E631))))</f>
        <v/>
      </c>
      <c r="DV631" s="223" t="str">
        <f t="array" ref="DV631">IF(BG631="","",
IF(INDEX(Settings!$H:$H,MATCH(DV$1,Settings!$G:$G,0))=TRUE,
100-100*(BG631-MINIFS(BG:BG,$E:$E,$E631))/(MAXIFS(BG:BG,$E:$E,$E631)-MINIFS(BG:BG,$E:$E,$E631)),
100*(BG631-MINIFS(BG:BG,$E:$E,$E631))/(MAXIFS(BG:BG,$E:$E,$E631)-MINIFS(BG:BG,$E:$E,$E631))))</f>
        <v/>
      </c>
      <c r="DW631" s="223" t="str">
        <f t="array" ref="DW631">IF(BH631="","",
IF(INDEX(Settings!$H:$H,MATCH(DW$1,Settings!$G:$G,0))=TRUE,
100-100*(BH631-MINIFS(BH:BH,$E:$E,$E631))/(MAXIFS(BH:BH,$E:$E,$E631)-MINIFS(BH:BH,$E:$E,$E631)),
100*(BH631-MINIFS(BH:BH,$E:$E,$E631))/(MAXIFS(BH:BH,$E:$E,$E631)-MINIFS(BH:BH,$E:$E,$E631))))</f>
        <v/>
      </c>
      <c r="DX631" s="223" t="str">
        <f t="array" ref="DX631">IF(BI631="","",
IF(INDEX(Settings!$H:$H,MATCH(DX$1,Settings!$G:$G,0))=TRUE,
100-100*(BI631-MINIFS(BI:BI,$E:$E,$E631))/(MAXIFS(BI:BI,$E:$E,$E631)-MINIFS(BI:BI,$E:$E,$E631)),
100*(BI631-MINIFS(BI:BI,$E:$E,$E631))/(MAXIFS(BI:BI,$E:$E,$E631)-MINIFS(BI:BI,$E:$E,$E631))))</f>
        <v/>
      </c>
      <c r="DY631" s="223" t="str">
        <f t="array" ref="DY631">IF(BJ631="","",
IF(INDEX(Settings!$H:$H,MATCH(DY$1,Settings!$G:$G,0))=TRUE,
100-100*(BJ631-MINIFS(BJ:BJ,$E:$E,$E631))/(MAXIFS(BJ:BJ,$E:$E,$E631)-MINIFS(BJ:BJ,$E:$E,$E631)),
100*(BJ631-MINIFS(BJ:BJ,$E:$E,$E631))/(MAXIFS(BJ:BJ,$E:$E,$E631)-MINIFS(BJ:BJ,$E:$E,$E631))))</f>
        <v/>
      </c>
      <c r="DZ631" s="225"/>
      <c r="EA631" s="225"/>
      <c r="EB631" s="225" t="str">
        <f t="shared" si="8"/>
        <v/>
      </c>
      <c r="EC631" s="225" t="str">
        <f t="shared" si="9"/>
        <v/>
      </c>
      <c r="ED631" s="225" t="str">
        <f t="shared" si="10"/>
        <v/>
      </c>
      <c r="EE631" s="225" t="str">
        <f t="shared" si="11"/>
        <v/>
      </c>
      <c r="EF631" s="225" t="str">
        <f t="shared" si="12"/>
        <v/>
      </c>
      <c r="EG631" s="225" t="str">
        <f t="shared" si="13"/>
        <v/>
      </c>
      <c r="EH631" s="225"/>
      <c r="EI631" s="225"/>
      <c r="EJ631" s="225"/>
      <c r="EK631" s="225"/>
      <c r="EL631" s="225"/>
      <c r="EM631" s="225"/>
    </row>
    <row r="632">
      <c r="A632" s="231"/>
      <c r="B632" s="231"/>
      <c r="C632" s="231"/>
      <c r="D632" s="231" t="str">
        <f t="array" ref="D632">IFERROR(INDEX(Profiles!$B:$B,MATCH($A632,Profiles!$A:$A,0)),"")</f>
        <v/>
      </c>
      <c r="E632" s="231"/>
      <c r="F632" s="231"/>
      <c r="G632" s="231"/>
      <c r="H632" s="231"/>
      <c r="I632" s="231" t="str">
        <f>IF(A632="","",IF(Settings!$N$3="DATE",F632&amp;": "&amp;TEXT(B632,"M/DD/YY"),F632&amp;": "&amp;H632))</f>
        <v/>
      </c>
      <c r="J632" s="231"/>
      <c r="K632" s="231"/>
      <c r="L632" s="231"/>
      <c r="M632" s="232" t="str">
        <f t="shared" si="14"/>
        <v/>
      </c>
      <c r="N632" s="231"/>
      <c r="O632" s="231"/>
      <c r="P632" s="231"/>
      <c r="Q632" s="231"/>
      <c r="R632" s="231"/>
      <c r="S632" s="230" t="str">
        <f>IFERROR(VLOOKUP(AF632, 'YOYO IR Scores'!A:C, 3, FALSE), "")
</f>
        <v/>
      </c>
      <c r="T632" s="231"/>
      <c r="U632" s="231"/>
      <c r="V632" s="231"/>
      <c r="W632" s="231"/>
      <c r="X632" s="233" t="str">
        <f t="shared" si="4"/>
        <v/>
      </c>
      <c r="Y632" s="234" t="str">
        <f t="shared" si="5"/>
        <v/>
      </c>
      <c r="Z632" s="234" t="str">
        <f t="shared" si="6"/>
        <v/>
      </c>
      <c r="AA632" s="233" t="str">
        <f t="shared" si="7"/>
        <v/>
      </c>
      <c r="AB632" s="232"/>
      <c r="AC632" s="232"/>
      <c r="AD632" s="232"/>
      <c r="AE632" s="232" t="str">
        <f>IFERROR(VLOOKUP(AF632, 'YOYO IR Scores'!A:C, 2, FALSE), "")</f>
        <v/>
      </c>
      <c r="AF632" s="232"/>
      <c r="AG632" s="23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c r="BD632" s="232"/>
      <c r="BE632" s="232"/>
      <c r="BF632" s="232"/>
      <c r="BG632" s="232"/>
      <c r="BH632" s="232"/>
      <c r="BI632" s="232"/>
      <c r="BJ632" s="232"/>
      <c r="BK632" s="232" t="str">
        <f t="array" ref="BK632">IF(J632="","",
IF(INDEX(Settings!$H:$H,MATCH(BY$1,Settings!$G:$G,0))=TRUE,
100-100*(J632-MIN(J:J))/(MAX(J:J)-MIN(J:J)),
100*(J632-MIN(J:J))/(MAX(J:J)-MIN(J:J))))</f>
        <v/>
      </c>
      <c r="BL632" s="232" t="str">
        <f t="array" ref="BL632">IF(J632="","",
IF(INDEX(Settings!$H:$H,MATCH(BY$1,Settings!$G:$G,0))=TRUE,
100-100*(J632-MINIFS(J:J,$E:$E,$E632))/(MAXIFS(J:J,$E:$E,$E632)-MINIFS(J:J,$E:$E,$E632)),
100*(J632-MINIFS(J:J,$E:$E,$E632))/(MAXIFS(J:J,$E:$E,$E632)-MINIFS(J:J,$E:$E,$E632))))</f>
        <v/>
      </c>
      <c r="BM632" s="232" t="str">
        <f t="array" ref="BM632">IF(J632="","",
IF(INDEX(Settings!$H:$H,MATCH(BY$1,Settings!$G:$G,0))=TRUE,
100-100*(J632-MINIFS(J:J,$E:$E,$E632,$I:$I,$I632))/(MAXIFS(J:J,$E:$E,$E632,$I:$I,$I632)-MINIFS(J:J,$E:$E,$E632,$I:$I,$I632)),
100*(J632-MINIFS(J:J,$E:$E,$E632,$I:$I,$I632))/(MAXIFS(J:J,$E:$E,$E632,$I:$I,$I632)-MINIFS(J:J,$E:$E,$E632,$I:$I,$I632))))</f>
        <v/>
      </c>
      <c r="BN632" s="231" t="str">
        <f t="array" ref="BN632">IF(J632="","",
IF(INDEX(Settings!$H:$H,MATCH(BY$1,Settings!$G:$G,0))=TRUE,
100-100*PERCENTRANK(J:J,J632),
100*PERCENTRANK(J:J,J632)))</f>
        <v/>
      </c>
      <c r="BO632" s="231" t="str">
        <f>IFERROR(__xludf.DUMMYFUNCTION("IF(J632="""","""",
IF(INDEX(Settings!$H:$H,MATCH(BY$1,Settings!$G:$G,0))=TRUE,
100-100*PERCENTRANK(FILTER(J:J,$E:$E=$E632),J632),
100*PERCENTRANK(FILTER(J:J,$E:$E=$E632),J632)))"),"")</f>
        <v/>
      </c>
      <c r="BP632" s="231" t="str">
        <f>IFERROR(__xludf.DUMMYFUNCTION("IF(J632="""","""",
IF(INDEX(Settings!$H:$H,MATCH(BY$1,Settings!$G:$G,0))=TRUE,
100-100*PERCENTRANK(FILTER(J:J,$E:$E=$E632,$I:$I=$I632),J632),
100*PERCENTRANK(FILTER(J:J,$E:$E=$E632,$I:$I=$I632),J632)))"),"")</f>
        <v/>
      </c>
      <c r="BQ632" s="233" t="str">
        <f t="array" ref="BQ632">IF(J632="","",
IF(INDEX(Settings!$H:$H,MATCH(BY$1,Settings!$G:$G,0))=TRUE,
-1*(J632-AVERAGE(J:J))/STDEV(J:J),
(J632-AVERAGE(J:J))/STDEV(J:J)))</f>
        <v/>
      </c>
      <c r="BR632" s="233" t="str">
        <f>IFERROR(__xludf.DUMMYFUNCTION("IF(J632="""","""",
IF(INDEX(Settings!$H:$H,MATCH(BY$1,Settings!$G:$G,0))=TRUE,
-1*(J632-AVERAGEIFS(J:J,$E:$E,$E632))/STDEV(FILTER(J:J,$E:$E=$E632)),
(J632-AVERAGEIFS(J:J,$E:$E,$E632))/STDEV(FILTER(J:J,$E:$E=$E632))))"),"")</f>
        <v/>
      </c>
      <c r="BS632" s="233"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1"/>
      <c r="BX632" s="231"/>
      <c r="BY632" s="232" t="str">
        <f t="array" ref="BY632">IF(J632="","",
IF(INDEX(Settings!$H:$H,MATCH(BY$1,Settings!$G:$G,0))=TRUE,
100-100*(J632-MINIFS(J:J,$E:$E,$E632))/(MAXIFS(J:J,$E:$E,$E632)-MINIFS(J:J,$E:$E,$E632)),
100*(J632-MINIFS(J:J,$E:$E,$E632))/(MAXIFS(J:J,$E:$E,$E632)-MINIFS(J:J,$E:$E,$E632))))</f>
        <v/>
      </c>
      <c r="BZ632" s="232" t="str">
        <f t="array" ref="BZ632">IF(K632="","",
IF(INDEX(Settings!$H:$H,MATCH(BZ$1,Settings!$G:$G,0))=TRUE,
100-100*(K632-MINIFS(K:K,$E:$E,$E632))/(MAXIFS(K:K,$E:$E,$E632)-MINIFS(K:K,$E:$E,$E632)),
100*(K632-MINIFS(K:K,$E:$E,$E632))/(MAXIFS(K:K,$E:$E,$E632)-MINIFS(K:K,$E:$E,$E632))))</f>
        <v/>
      </c>
      <c r="CA632" s="232" t="str">
        <f t="array" ref="CA632">IF(L632="","",
IF(INDEX(Settings!$H:$H,MATCH(CA$1,Settings!$G:$G,0))=TRUE,
100-100*(L632-MINIFS(L:L,$E:$E,$E632))/(MAXIFS(L:L,$E:$E,$E632)-MINIFS(L:L,$E:$E,$E632)),
100*(L632-MINIFS(L:L,$E:$E,$E632))/(MAXIFS(L:L,$E:$E,$E632)-MINIFS(L:L,$E:$E,$E632))))</f>
        <v/>
      </c>
      <c r="CB632" s="232" t="str">
        <f t="array" ref="CB632">IF(M632="","",
IF(INDEX(Settings!$H:$H,MATCH(CB$1,Settings!$G:$G,0))=TRUE,
100-100*(M632-MINIFS(M:M,$E:$E,$E632))/(MAXIFS(M:M,$E:$E,$E632)-MINIFS(M:M,$E:$E,$E632)),
100*(M632-MINIFS(M:M,$E:$E,$E632))/(MAXIFS(M:M,$E:$E,$E632)-MINIFS(M:M,$E:$E,$E632))))</f>
        <v/>
      </c>
      <c r="CC632" s="232" t="str">
        <f t="array" ref="CC632">IF(N632="","",
IF(INDEX(Settings!$H:$H,MATCH(CC$1,Settings!$G:$G,0))=TRUE,
100-100*(N632-MINIFS(N:N,$E:$E,$E632))/(MAXIFS(N:N,$E:$E,$E632)-MINIFS(N:N,$E:$E,$E632)),
100*(N632-MINIFS(N:N,$E:$E,$E632))/(MAXIFS(N:N,$E:$E,$E632)-MINIFS(N:N,$E:$E,$E632))))</f>
        <v/>
      </c>
      <c r="CD632" s="232" t="str">
        <f t="array" ref="CD632">IF(O632="","",
IF(INDEX(Settings!$H:$H,MATCH(CD$1,Settings!$G:$G,0))=TRUE,
100-100*(O632-MINIFS(O:O,$E:$E,$E632))/(MAXIFS(O:O,$E:$E,$E632)-MINIFS(O:O,$E:$E,$E632)),
100*(O632-MINIFS(O:O,$E:$E,$E632))/(MAXIFS(O:O,$E:$E,$E632)-MINIFS(O:O,$E:$E,$E632))))</f>
        <v/>
      </c>
      <c r="CE632" s="232" t="str">
        <f t="array" ref="CE632">IF(P632="","",
IF(INDEX(Settings!$H:$H,MATCH(CE$1,Settings!$G:$G,0))=TRUE,
100-100*(P632-MINIFS(P:P,$E:$E,$E632))/(MAXIFS(P:P,$E:$E,$E632)-MINIFS(P:P,$E:$E,$E632)),
100*(P632-MINIFS(P:P,$E:$E,$E632))/(MAXIFS(P:P,$E:$E,$E632)-MINIFS(P:P,$E:$E,$E632))))</f>
        <v/>
      </c>
      <c r="CF632" s="232" t="str">
        <f t="array" ref="CF632">IF(Q632="","",
IF(INDEX(Settings!$H:$H,MATCH(CF$1,Settings!$G:$G,0))=TRUE,
100-100*(Q632-MINIFS(Q:Q,$E:$E,$E632))/(MAXIFS(Q:Q,$E:$E,$E632)-MINIFS(Q:Q,$E:$E,$E632)),
100*(Q632-MINIFS(Q:Q,$E:$E,$E632))/(MAXIFS(Q:Q,$E:$E,$E632)-MINIFS(Q:Q,$E:$E,$E632))))</f>
        <v/>
      </c>
      <c r="CG632" s="232" t="str">
        <f t="array" ref="CG632">IF(R632="","",
IF(INDEX(Settings!$H:$H,MATCH(CG$1,Settings!$G:$G,0))=TRUE,
100-100*(R632-MINIFS(R:R,$E:$E,$E632))/(MAXIFS(R:R,$E:$E,$E632)-MINIFS(R:R,$E:$E,$E632)),
100*(R632-MINIFS(R:R,$E:$E,$E632))/(MAXIFS(R:R,$E:$E,$E632)-MINIFS(R:R,$E:$E,$E632))))</f>
        <v/>
      </c>
      <c r="CH632" s="232" t="str">
        <f t="array" ref="CH632">IF(S632="","",
IF(INDEX(Settings!$H:$H,MATCH(CH$1,Settings!$G:$G,0))=TRUE,
100-100*(S632-MINIFS(S:S,$E:$E,$E632))/(MAXIFS(S:S,$E:$E,$E632)-MINIFS(S:S,$E:$E,$E632)),
100*(S632-MINIFS(S:S,$E:$E,$E632))/(MAXIFS(S:S,$E:$E,$E632)-MINIFS(S:S,$E:$E,$E632))))</f>
        <v/>
      </c>
      <c r="CI632" s="232" t="str">
        <f t="array" ref="CI632">IF(T632="","",
IF(INDEX(Settings!$H:$H,MATCH(CI$1,Settings!$G:$G,0))=TRUE,
100-100*(T632-MINIFS(T:T,$E:$E,$E632))/(MAXIFS(T:T,$E:$E,$E632)-MINIFS(T:T,$E:$E,$E632)),
100*(T632-MINIFS(T:T,$E:$E,$E632))/(MAXIFS(T:T,$E:$E,$E632)-MINIFS(T:T,$E:$E,$E632))))</f>
        <v/>
      </c>
      <c r="CJ632" s="232" t="str">
        <f t="array" ref="CJ632">IF(U632="","",
IF(INDEX(Settings!$H:$H,MATCH(CJ$1,Settings!$G:$G,0))=TRUE,
100-100*(U632-MINIFS(U:U,$E:$E,$E632))/(MAXIFS(U:U,$E:$E,$E632)-MINIFS(U:U,$E:$E,$E632)),
100*(U632-MINIFS(U:U,$E:$E,$E632))/(MAXIFS(U:U,$E:$E,$E632)-MINIFS(U:U,$E:$E,$E632))))</f>
        <v/>
      </c>
      <c r="CK632" s="232" t="str">
        <f t="array" ref="CK632">IF(V632="","",
IF(INDEX(Settings!$H:$H,MATCH(CK$1,Settings!$G:$G,0))=TRUE,
100-100*(V632-MINIFS(V:V,$E:$E,$E632))/(MAXIFS(V:V,$E:$E,$E632)-MINIFS(V:V,$E:$E,$E632)),
100*(V632-MINIFS(V:V,$E:$E,$E632))/(MAXIFS(V:V,$E:$E,$E632)-MINIFS(V:V,$E:$E,$E632))))</f>
        <v/>
      </c>
      <c r="CL632" s="232" t="str">
        <f t="array" ref="CL632">IF(W632="","",
IF(INDEX(Settings!$H:$H,MATCH(CL$1,Settings!$G:$G,0))=TRUE,
100-100*(W632-MINIFS(W:W,$E:$E,$E632))/(MAXIFS(W:W,$E:$E,$E632)-MINIFS(W:W,$E:$E,$E632)),
100*(W632-MINIFS(W:W,$E:$E,$E632))/(MAXIFS(W:W,$E:$E,$E632)-MINIFS(W:W,$E:$E,$E632))))</f>
        <v/>
      </c>
      <c r="CM632" s="232" t="str">
        <f t="array" ref="CM632">IF(X632="","",
IF(INDEX(Settings!$H:$H,MATCH(CM$1,Settings!$G:$G,0))=TRUE,
100-100*(X632-MINIFS(X:X,$E:$E,$E632))/(MAXIFS(X:X,$E:$E,$E632)-MINIFS(X:X,$E:$E,$E632)),
100*(X632-MINIFS(X:X,$E:$E,$E632))/(MAXIFS(X:X,$E:$E,$E632)-MINIFS(X:X,$E:$E,$E632))))</f>
        <v/>
      </c>
      <c r="CN632" s="232" t="str">
        <f t="array" ref="CN632">IF(Y632="","",
IF(INDEX(Settings!$H:$H,MATCH(CN$1,Settings!$G:$G,0))=TRUE,
100-100*(Y632-MINIFS(Y:Y,$E:$E,$E632))/(MAXIFS(Y:Y,$E:$E,$E632)-MINIFS(Y:Y,$E:$E,$E632)),
100*(Y632-MINIFS(Y:Y,$E:$E,$E632))/(MAXIFS(Y:Y,$E:$E,$E632)-MINIFS(Y:Y,$E:$E,$E632))))</f>
        <v/>
      </c>
      <c r="CO632" s="232" t="str">
        <f t="array" ref="CO632">IF(Z632="","",
IF(INDEX(Settings!$H:$H,MATCH(CO$1,Settings!$G:$G,0))=TRUE,
100-100*(Z632-MINIFS(Z:Z,$E:$E,$E632))/(MAXIFS(Z:Z,$E:$E,$E632)-MINIFS(Z:Z,$E:$E,$E632)),
100*(Z632-MINIFS(Z:Z,$E:$E,$E632))/(MAXIFS(Z:Z,$E:$E,$E632)-MINIFS(Z:Z,$E:$E,$E632))))</f>
        <v/>
      </c>
      <c r="CP632" s="232" t="str">
        <f t="array" ref="CP632">IF(AA632="","",
IF(INDEX(Settings!$H:$H,MATCH(CP$1,Settings!$G:$G,0))=TRUE,
100-100*(AA632-MINIFS(AA:AA,$E:$E,$E632))/(MAXIFS(AA:AA,$E:$E,$E632)-MINIFS(AA:AA,$E:$E,$E632)),
100*(AA632-MINIFS(AA:AA,$E:$E,$E632))/(MAXIFS(AA:AA,$E:$E,$E632)-MINIFS(AA:AA,$E:$E,$E632))))</f>
        <v/>
      </c>
      <c r="CQ632" s="232" t="str">
        <f t="array" ref="CQ632">IF(AB632="","",
IF(INDEX(Settings!$H:$H,MATCH(CQ$1,Settings!$G:$G,0))=TRUE,
100-100*(AB632-MINIFS(AB:AB,$E:$E,$E632))/(MAXIFS(AB:AB,$E:$E,$E632)-MINIFS(AB:AB,$E:$E,$E632)),
100*(AB632-MINIFS(AB:AB,$E:$E,$E632))/(MAXIFS(AB:AB,$E:$E,$E632)-MINIFS(AB:AB,$E:$E,$E632))))</f>
        <v/>
      </c>
      <c r="CR632" s="232" t="str">
        <f t="array" ref="CR632">IF(AC632="","",
IF(INDEX(Settings!$H:$H,MATCH(CR$1,Settings!$G:$G,0))=TRUE,
100-100*(AC632-MINIFS(AC:AC,$E:$E,$E632))/(MAXIFS(AC:AC,$E:$E,$E632)-MINIFS(AC:AC,$E:$E,$E632)),
100*(AC632-MINIFS(AC:AC,$E:$E,$E632))/(MAXIFS(AC:AC,$E:$E,$E632)-MINIFS(AC:AC,$E:$E,$E632))))</f>
        <v/>
      </c>
      <c r="CS632" s="232" t="str">
        <f t="array" ref="CS632">IF(AD632="","",
IF(INDEX(Settings!$H:$H,MATCH(CS$1,Settings!$G:$G,0))=TRUE,
100-100*(AD632-MINIFS(AD:AD,$E:$E,$E632))/(MAXIFS(AD:AD,$E:$E,$E632)-MINIFS(AD:AD,$E:$E,$E632)),
100*(AD632-MINIFS(AD:AD,$E:$E,$E632))/(MAXIFS(AD:AD,$E:$E,$E632)-MINIFS(AD:AD,$E:$E,$E632))))</f>
        <v/>
      </c>
      <c r="CT632" s="232" t="str">
        <f t="array" ref="CT632">IF(AE632="","",
IF(INDEX(Settings!$H:$H,MATCH(CT$1,Settings!$G:$G,0))=TRUE,
100-100*(AE632-MINIFS(AE:AE,$E:$E,$E632))/(MAXIFS(AE:AE,$E:$E,$E632)-MINIFS(AE:AE,$E:$E,$E632)),
100*(AE632-MINIFS(AE:AE,$E:$E,$E632))/(MAXIFS(AE:AE,$E:$E,$E632)-MINIFS(AE:AE,$E:$E,$E632))))</f>
        <v/>
      </c>
      <c r="CU632" s="232" t="str">
        <f t="array" ref="CU632">IF(AF632="","",
IF(INDEX(Settings!$H:$H,MATCH(CU$1,Settings!$G:$G,0))=TRUE,
100-100*(AF632-MINIFS(AF:AF,$E:$E,$E632))/(MAXIFS(AF:AF,$E:$E,$E632)-MINIFS(AF:AF,$E:$E,$E632)),
100*(AF632-MINIFS(AF:AF,$E:$E,$E632))/(MAXIFS(AF:AF,$E:$E,$E632)-MINIFS(AF:AF,$E:$E,$E632))))</f>
        <v/>
      </c>
      <c r="CV632" s="232" t="str">
        <f t="array" ref="CV632">IF(AG632="","",
IF(INDEX(Settings!$H:$H,MATCH(CV$1,Settings!$G:$G,0))=TRUE,
100-100*(AG632-MINIFS(AG:AG,$E:$E,$E632))/(MAXIFS(AG:AG,$E:$E,$E632)-MINIFS(AG:AG,$E:$E,$E632)),
100*(AG632-MINIFS(AG:AG,$E:$E,$E632))/(MAXIFS(AG:AG,$E:$E,$E632)-MINIFS(AG:AG,$E:$E,$E632))))</f>
        <v/>
      </c>
      <c r="CW632" s="232" t="str">
        <f t="array" ref="CW632">IF(AH632="","",
IF(INDEX(Settings!$H:$H,MATCH(CW$1,Settings!$G:$G,0))=TRUE,
100-100*(AH632-MINIFS(AH:AH,$E:$E,$E632))/(MAXIFS(AH:AH,$E:$E,$E632)-MINIFS(AH:AH,$E:$E,$E632)),
100*(AH632-MINIFS(AH:AH,$E:$E,$E632))/(MAXIFS(AH:AH,$E:$E,$E632)-MINIFS(AH:AH,$E:$E,$E632))))</f>
        <v/>
      </c>
      <c r="CX632" s="232" t="str">
        <f t="array" ref="CX632">IF(AI632="","",
IF(INDEX(Settings!$H:$H,MATCH(CX$1,Settings!$G:$G,0))=TRUE,
100-100*(AI632-MINIFS(AI:AI,$E:$E,$E632))/(MAXIFS(AI:AI,$E:$E,$E632)-MINIFS(AI:AI,$E:$E,$E632)),
100*(AI632-MINIFS(AI:AI,$E:$E,$E632))/(MAXIFS(AI:AI,$E:$E,$E632)-MINIFS(AI:AI,$E:$E,$E632))))</f>
        <v/>
      </c>
      <c r="CY632" s="232" t="str">
        <f t="array" ref="CY632">IF(AJ632="","",
IF(INDEX(Settings!$H:$H,MATCH(CY$1,Settings!$G:$G,0))=TRUE,
100-100*(AJ632-MINIFS(AJ:AJ,$E:$E,$E632))/(MAXIFS(AJ:AJ,$E:$E,$E632)-MINIFS(AJ:AJ,$E:$E,$E632)),
100*(AJ632-MINIFS(AJ:AJ,$E:$E,$E632))/(MAXIFS(AJ:AJ,$E:$E,$E632)-MINIFS(AJ:AJ,$E:$E,$E632))))</f>
        <v/>
      </c>
      <c r="CZ632" s="232" t="str">
        <f t="array" ref="CZ632">IF(AK632="","",
IF(INDEX(Settings!$H:$H,MATCH(CZ$1,Settings!$G:$G,0))=TRUE,
100-100*(AK632-MINIFS(AK:AK,$E:$E,$E632))/(MAXIFS(AK:AK,$E:$E,$E632)-MINIFS(AK:AK,$E:$E,$E632)),
100*(AK632-MINIFS(AK:AK,$E:$E,$E632))/(MAXIFS(AK:AK,$E:$E,$E632)-MINIFS(AK:AK,$E:$E,$E632))))</f>
        <v/>
      </c>
      <c r="DA632" s="232" t="str">
        <f t="array" ref="DA632">IF(AL632="","",
IF(INDEX(Settings!$H:$H,MATCH(DA$1,Settings!$G:$G,0))=TRUE,
100-100*(AL632-MINIFS(AL:AL,$E:$E,$E632))/(MAXIFS(AL:AL,$E:$E,$E632)-MINIFS(AL:AL,$E:$E,$E632)),
100*(AL632-MINIFS(AL:AL,$E:$E,$E632))/(MAXIFS(AL:AL,$E:$E,$E632)-MINIFS(AL:AL,$E:$E,$E632))))</f>
        <v/>
      </c>
      <c r="DB632" s="232" t="str">
        <f t="array" ref="DB632">IF(AM632="","",
IF(INDEX(Settings!$H:$H,MATCH(DB$1,Settings!$G:$G,0))=TRUE,
100-100*(AM632-MINIFS(AM:AM,$E:$E,$E632))/(MAXIFS(AM:AM,$E:$E,$E632)-MINIFS(AM:AM,$E:$E,$E632)),
100*(AM632-MINIFS(AM:AM,$E:$E,$E632))/(MAXIFS(AM:AM,$E:$E,$E632)-MINIFS(AM:AM,$E:$E,$E632))))</f>
        <v/>
      </c>
      <c r="DC632" s="232" t="str">
        <f t="array" ref="DC632">IF(AN632="","",
IF(INDEX(Settings!$H:$H,MATCH(DC$1,Settings!$G:$G,0))=TRUE,
100-100*(AN632-MINIFS(AN:AN,$E:$E,$E632))/(MAXIFS(AN:AN,$E:$E,$E632)-MINIFS(AN:AN,$E:$E,$E632)),
100*(AN632-MINIFS(AN:AN,$E:$E,$E632))/(MAXIFS(AN:AN,$E:$E,$E632)-MINIFS(AN:AN,$E:$E,$E632))))</f>
        <v/>
      </c>
      <c r="DD632" s="232" t="str">
        <f t="array" ref="DD632">IF(AO632="","",
IF(INDEX(Settings!$H:$H,MATCH(DD$1,Settings!$G:$G,0))=TRUE,
100-100*(AO632-MINIFS(AO:AO,$E:$E,$E632))/(MAXIFS(AO:AO,$E:$E,$E632)-MINIFS(AO:AO,$E:$E,$E632)),
100*(AO632-MINIFS(AO:AO,$E:$E,$E632))/(MAXIFS(AO:AO,$E:$E,$E632)-MINIFS(AO:AO,$E:$E,$E632))))</f>
        <v/>
      </c>
      <c r="DE632" s="232" t="str">
        <f t="array" ref="DE632">IF(AP632="","",
IF(INDEX(Settings!$H:$H,MATCH(DE$1,Settings!$G:$G,0))=TRUE,
100-100*(AP632-MINIFS(AP:AP,$E:$E,$E632))/(MAXIFS(AP:AP,$E:$E,$E632)-MINIFS(AP:AP,$E:$E,$E632)),
100*(AP632-MINIFS(AP:AP,$E:$E,$E632))/(MAXIFS(AP:AP,$E:$E,$E632)-MINIFS(AP:AP,$E:$E,$E632))))</f>
        <v/>
      </c>
      <c r="DF632" s="232" t="str">
        <f t="array" ref="DF632">IF(AQ632="","",
IF(INDEX(Settings!$H:$H,MATCH(DF$1,Settings!$G:$G,0))=TRUE,
100-100*(AQ632-MINIFS(AQ:AQ,$E:$E,$E632))/(MAXIFS(AQ:AQ,$E:$E,$E632)-MINIFS(AQ:AQ,$E:$E,$E632)),
100*(AQ632-MINIFS(AQ:AQ,$E:$E,$E632))/(MAXIFS(AQ:AQ,$E:$E,$E632)-MINIFS(AQ:AQ,$E:$E,$E632))))</f>
        <v/>
      </c>
      <c r="DG632" s="232" t="str">
        <f t="array" ref="DG632">IF(AR632="","",
IF(INDEX(Settings!$H:$H,MATCH(DG$1,Settings!$G:$G,0))=TRUE,
100-100*(AR632-MINIFS(AR:AR,$E:$E,$E632))/(MAXIFS(AR:AR,$E:$E,$E632)-MINIFS(AR:AR,$E:$E,$E632)),
100*(AR632-MINIFS(AR:AR,$E:$E,$E632))/(MAXIFS(AR:AR,$E:$E,$E632)-MINIFS(AR:AR,$E:$E,$E632))))</f>
        <v/>
      </c>
      <c r="DH632" s="232" t="str">
        <f t="array" ref="DH632">IF(AS632="","",
IF(INDEX(Settings!$H:$H,MATCH(DH$1,Settings!$G:$G,0))=TRUE,
100-100*(AS632-MINIFS(AS:AS,$E:$E,$E632))/(MAXIFS(AS:AS,$E:$E,$E632)-MINIFS(AS:AS,$E:$E,$E632)),
100*(AS632-MINIFS(AS:AS,$E:$E,$E632))/(MAXIFS(AS:AS,$E:$E,$E632)-MINIFS(AS:AS,$E:$E,$E632))))</f>
        <v/>
      </c>
      <c r="DI632" s="232" t="str">
        <f t="array" ref="DI632">IF(AT632="","",
IF(INDEX(Settings!$H:$H,MATCH(DI$1,Settings!$G:$G,0))=TRUE,
100-100*(AT632-MINIFS(AT:AT,$E:$E,$E632))/(MAXIFS(AT:AT,$E:$E,$E632)-MINIFS(AT:AT,$E:$E,$E632)),
100*(AT632-MINIFS(AT:AT,$E:$E,$E632))/(MAXIFS(AT:AT,$E:$E,$E632)-MINIFS(AT:AT,$E:$E,$E632))))</f>
        <v/>
      </c>
      <c r="DJ632" s="232" t="str">
        <f t="array" ref="DJ632">IF(AU632="","",
IF(INDEX(Settings!$H:$H,MATCH(DJ$1,Settings!$G:$G,0))=TRUE,
100-100*(AU632-MINIFS(AU:AU,$E:$E,$E632))/(MAXIFS(AU:AU,$E:$E,$E632)-MINIFS(AU:AU,$E:$E,$E632)),
100*(AU632-MINIFS(AU:AU,$E:$E,$E632))/(MAXIFS(AU:AU,$E:$E,$E632)-MINIFS(AU:AU,$E:$E,$E632))))</f>
        <v/>
      </c>
      <c r="DK632" s="232" t="str">
        <f t="array" ref="DK632">IF(AV632="","",
IF(INDEX(Settings!$H:$H,MATCH(DK$1,Settings!$G:$G,0))=TRUE,
100-100*(AV632-MINIFS(AV:AV,$E:$E,$E632))/(MAXIFS(AV:AV,$E:$E,$E632)-MINIFS(AV:AV,$E:$E,$E632)),
100*(AV632-MINIFS(AV:AV,$E:$E,$E632))/(MAXIFS(AV:AV,$E:$E,$E632)-MINIFS(AV:AV,$E:$E,$E632))))</f>
        <v/>
      </c>
      <c r="DL632" s="232" t="str">
        <f t="array" ref="DL632">IF(AW632="","",
IF(INDEX(Settings!$H:$H,MATCH(DL$1,Settings!$G:$G,0))=TRUE,
100-100*(AW632-MINIFS(AW:AW,$E:$E,$E632))/(MAXIFS(AW:AW,$E:$E,$E632)-MINIFS(AW:AW,$E:$E,$E632)),
100*(AW632-MINIFS(AW:AW,$E:$E,$E632))/(MAXIFS(AW:AW,$E:$E,$E632)-MINIFS(AW:AW,$E:$E,$E632))))</f>
        <v/>
      </c>
      <c r="DM632" s="232" t="str">
        <f t="array" ref="DM632">IF(AX632="","",
IF(INDEX(Settings!$H:$H,MATCH(DM$1,Settings!$G:$G,0))=TRUE,
100-100*(AX632-MINIFS(AX:AX,$E:$E,$E632))/(MAXIFS(AX:AX,$E:$E,$E632)-MINIFS(AX:AX,$E:$E,$E632)),
100*(AX632-MINIFS(AX:AX,$E:$E,$E632))/(MAXIFS(AX:AX,$E:$E,$E632)-MINIFS(AX:AX,$E:$E,$E632))))</f>
        <v/>
      </c>
      <c r="DN632" s="232" t="str">
        <f t="array" ref="DN632">IF(AY632="","",
IF(INDEX(Settings!$H:$H,MATCH(DN$1,Settings!$G:$G,0))=TRUE,
100-100*(AY632-MINIFS(AY:AY,$E:$E,$E632))/(MAXIFS(AY:AY,$E:$E,$E632)-MINIFS(AY:AY,$E:$E,$E632)),
100*(AY632-MINIFS(AY:AY,$E:$E,$E632))/(MAXIFS(AY:AY,$E:$E,$E632)-MINIFS(AY:AY,$E:$E,$E632))))</f>
        <v/>
      </c>
      <c r="DO632" s="232" t="str">
        <f t="array" ref="DO632">IF(AZ632="","",
IF(INDEX(Settings!$H:$H,MATCH(DO$1,Settings!$G:$G,0))=TRUE,
100-100*(AZ632-MINIFS(AZ:AZ,$E:$E,$E632))/(MAXIFS(AZ:AZ,$E:$E,$E632)-MINIFS(AZ:AZ,$E:$E,$E632)),
100*(AZ632-MINIFS(AZ:AZ,$E:$E,$E632))/(MAXIFS(AZ:AZ,$E:$E,$E632)-MINIFS(AZ:AZ,$E:$E,$E632))))</f>
        <v/>
      </c>
      <c r="DP632" s="232" t="str">
        <f t="array" ref="DP632">IF(BA632="","",
IF(INDEX(Settings!$H:$H,MATCH(DP$1,Settings!$G:$G,0))=TRUE,
100-100*(BA632-MINIFS(BA:BA,$E:$E,$E632))/(MAXIFS(BA:BA,$E:$E,$E632)-MINIFS(BA:BA,$E:$E,$E632)),
100*(BA632-MINIFS(BA:BA,$E:$E,$E632))/(MAXIFS(BA:BA,$E:$E,$E632)-MINIFS(BA:BA,$E:$E,$E632))))</f>
        <v/>
      </c>
      <c r="DQ632" s="232" t="str">
        <f t="array" ref="DQ632">IF(BB632="","",
IF(INDEX(Settings!$H:$H,MATCH(DQ$1,Settings!$G:$G,0))=TRUE,
100-100*(BB632-MINIFS(BB:BB,$E:$E,$E632))/(MAXIFS(BB:BB,$E:$E,$E632)-MINIFS(BB:BB,$E:$E,$E632)),
100*(BB632-MINIFS(BB:BB,$E:$E,$E632))/(MAXIFS(BB:BB,$E:$E,$E632)-MINIFS(BB:BB,$E:$E,$E632))))</f>
        <v/>
      </c>
      <c r="DR632" s="232" t="str">
        <f t="array" ref="DR632">IF(BC632="","",
IF(INDEX(Settings!$H:$H,MATCH(DR$1,Settings!$G:$G,0))=TRUE,
100-100*(BC632-MINIFS(BC:BC,$E:$E,$E632))/(MAXIFS(BC:BC,$E:$E,$E632)-MINIFS(BC:BC,$E:$E,$E632)),
100*(BC632-MINIFS(BC:BC,$E:$E,$E632))/(MAXIFS(BC:BC,$E:$E,$E632)-MINIFS(BC:BC,$E:$E,$E632))))</f>
        <v/>
      </c>
      <c r="DS632" s="232" t="str">
        <f t="array" ref="DS632">IF(BD632="","",
IF(INDEX(Settings!$H:$H,MATCH(DS$1,Settings!$G:$G,0))=TRUE,
100-100*(BD632-MINIFS(BD:BD,$E:$E,$E632))/(MAXIFS(BD:BD,$E:$E,$E632)-MINIFS(BD:BD,$E:$E,$E632)),
100*(BD632-MINIFS(BD:BD,$E:$E,$E632))/(MAXIFS(BD:BD,$E:$E,$E632)-MINIFS(BD:BD,$E:$E,$E632))))</f>
        <v/>
      </c>
      <c r="DT632" s="232" t="str">
        <f t="array" ref="DT632">IF(BE632="","",
IF(INDEX(Settings!$H:$H,MATCH(DT$1,Settings!$G:$G,0))=TRUE,
100-100*(BE632-MINIFS(BE:BE,$E:$E,$E632))/(MAXIFS(BE:BE,$E:$E,$E632)-MINIFS(BE:BE,$E:$E,$E632)),
100*(BE632-MINIFS(BE:BE,$E:$E,$E632))/(MAXIFS(BE:BE,$E:$E,$E632)-MINIFS(BE:BE,$E:$E,$E632))))</f>
        <v/>
      </c>
      <c r="DU632" s="232" t="str">
        <f t="array" ref="DU632">IF(BF632="","",
IF(INDEX(Settings!$H:$H,MATCH(DU$1,Settings!$G:$G,0))=TRUE,
100-100*(BF632-MINIFS(BF:BF,$E:$E,$E632))/(MAXIFS(BF:BF,$E:$E,$E632)-MINIFS(BF:BF,$E:$E,$E632)),
100*(BF632-MINIFS(BF:BF,$E:$E,$E632))/(MAXIFS(BF:BF,$E:$E,$E632)-MINIFS(BF:BF,$E:$E,$E632))))</f>
        <v/>
      </c>
      <c r="DV632" s="232" t="str">
        <f t="array" ref="DV632">IF(BG632="","",
IF(INDEX(Settings!$H:$H,MATCH(DV$1,Settings!$G:$G,0))=TRUE,
100-100*(BG632-MINIFS(BG:BG,$E:$E,$E632))/(MAXIFS(BG:BG,$E:$E,$E632)-MINIFS(BG:BG,$E:$E,$E632)),
100*(BG632-MINIFS(BG:BG,$E:$E,$E632))/(MAXIFS(BG:BG,$E:$E,$E632)-MINIFS(BG:BG,$E:$E,$E632))))</f>
        <v/>
      </c>
      <c r="DW632" s="232" t="str">
        <f t="array" ref="DW632">IF(BH632="","",
IF(INDEX(Settings!$H:$H,MATCH(DW$1,Settings!$G:$G,0))=TRUE,
100-100*(BH632-MINIFS(BH:BH,$E:$E,$E632))/(MAXIFS(BH:BH,$E:$E,$E632)-MINIFS(BH:BH,$E:$E,$E632)),
100*(BH632-MINIFS(BH:BH,$E:$E,$E632))/(MAXIFS(BH:BH,$E:$E,$E632)-MINIFS(BH:BH,$E:$E,$E632))))</f>
        <v/>
      </c>
      <c r="DX632" s="232" t="str">
        <f t="array" ref="DX632">IF(BI632="","",
IF(INDEX(Settings!$H:$H,MATCH(DX$1,Settings!$G:$G,0))=TRUE,
100-100*(BI632-MINIFS(BI:BI,$E:$E,$E632))/(MAXIFS(BI:BI,$E:$E,$E632)-MINIFS(BI:BI,$E:$E,$E632)),
100*(BI632-MINIFS(BI:BI,$E:$E,$E632))/(MAXIFS(BI:BI,$E:$E,$E632)-MINIFS(BI:BI,$E:$E,$E632))))</f>
        <v/>
      </c>
      <c r="DY632" s="232" t="str">
        <f t="array" ref="DY632">IF(BJ632="","",
IF(INDEX(Settings!$H:$H,MATCH(DY$1,Settings!$G:$G,0))=TRUE,
100-100*(BJ632-MINIFS(BJ:BJ,$E:$E,$E632))/(MAXIFS(BJ:BJ,$E:$E,$E632)-MINIFS(BJ:BJ,$E:$E,$E632)),
100*(BJ632-MINIFS(BJ:BJ,$E:$E,$E632))/(MAXIFS(BJ:BJ,$E:$E,$E632)-MINIFS(BJ:BJ,$E:$E,$E632))))</f>
        <v/>
      </c>
      <c r="DZ632" s="234"/>
      <c r="EA632" s="234"/>
      <c r="EB632" s="234" t="str">
        <f t="shared" si="8"/>
        <v/>
      </c>
      <c r="EC632" s="234" t="str">
        <f t="shared" si="9"/>
        <v/>
      </c>
      <c r="ED632" s="234" t="str">
        <f t="shared" si="10"/>
        <v/>
      </c>
      <c r="EE632" s="234" t="str">
        <f t="shared" si="11"/>
        <v/>
      </c>
      <c r="EF632" s="234" t="str">
        <f t="shared" si="12"/>
        <v/>
      </c>
      <c r="EG632" s="234" t="str">
        <f t="shared" si="13"/>
        <v/>
      </c>
      <c r="EH632" s="234"/>
      <c r="EI632" s="234"/>
      <c r="EJ632" s="234"/>
      <c r="EK632" s="234"/>
      <c r="EL632" s="234"/>
      <c r="EM632" s="234"/>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3" t="str">
        <f t="shared" si="14"/>
        <v/>
      </c>
      <c r="N633" s="49"/>
      <c r="O633" s="49"/>
      <c r="P633" s="49"/>
      <c r="Q633" s="49"/>
      <c r="R633" s="49"/>
      <c r="S633" s="222" t="str">
        <f>IFERROR(VLOOKUP(AF633, 'YOYO IR Scores'!A:C, 3, FALSE), "")
</f>
        <v/>
      </c>
      <c r="T633" s="49"/>
      <c r="U633" s="49"/>
      <c r="V633" s="49"/>
      <c r="W633" s="49"/>
      <c r="X633" s="224" t="str">
        <f t="shared" si="4"/>
        <v/>
      </c>
      <c r="Y633" s="225" t="str">
        <f t="shared" si="5"/>
        <v/>
      </c>
      <c r="Z633" s="225" t="str">
        <f t="shared" si="6"/>
        <v/>
      </c>
      <c r="AA633" s="224" t="str">
        <f t="shared" si="7"/>
        <v/>
      </c>
      <c r="AB633" s="223"/>
      <c r="AC633" s="223"/>
      <c r="AD633" s="223"/>
      <c r="AE633" s="223" t="str">
        <f>IFERROR(VLOOKUP(AF633, 'YOYO IR Scores'!A:C, 2, FALSE), "")</f>
        <v/>
      </c>
      <c r="AF633" s="223"/>
      <c r="AG633" s="223"/>
      <c r="AH633" s="223"/>
      <c r="AI633" s="223"/>
      <c r="AJ633" s="223"/>
      <c r="AK633" s="223"/>
      <c r="AL633" s="223"/>
      <c r="AM633" s="223"/>
      <c r="AN633" s="223"/>
      <c r="AO633" s="223"/>
      <c r="AP633" s="223"/>
      <c r="AQ633" s="223"/>
      <c r="AR633" s="223"/>
      <c r="AS633" s="223"/>
      <c r="AT633" s="223"/>
      <c r="AU633" s="223"/>
      <c r="AV633" s="223"/>
      <c r="AW633" s="223"/>
      <c r="AX633" s="223"/>
      <c r="AY633" s="223"/>
      <c r="AZ633" s="223"/>
      <c r="BA633" s="223"/>
      <c r="BB633" s="223"/>
      <c r="BC633" s="223"/>
      <c r="BD633" s="223"/>
      <c r="BE633" s="223"/>
      <c r="BF633" s="223"/>
      <c r="BG633" s="223"/>
      <c r="BH633" s="223"/>
      <c r="BI633" s="223"/>
      <c r="BJ633" s="223"/>
      <c r="BK633" s="223" t="str">
        <f t="array" ref="BK633">IF(J633="","",
IF(INDEX(Settings!$H:$H,MATCH(BY$1,Settings!$G:$G,0))=TRUE,
100-100*(J633-MIN(J:J))/(MAX(J:J)-MIN(J:J)),
100*(J633-MIN(J:J))/(MAX(J:J)-MIN(J:J))))</f>
        <v/>
      </c>
      <c r="BL633" s="223" t="str">
        <f t="array" ref="BL633">IF(J633="","",
IF(INDEX(Settings!$H:$H,MATCH(BY$1,Settings!$G:$G,0))=TRUE,
100-100*(J633-MINIFS(J:J,$E:$E,$E633))/(MAXIFS(J:J,$E:$E,$E633)-MINIFS(J:J,$E:$E,$E633)),
100*(J633-MINIFS(J:J,$E:$E,$E633))/(MAXIFS(J:J,$E:$E,$E633)-MINIFS(J:J,$E:$E,$E633))))</f>
        <v/>
      </c>
      <c r="BM633" s="223"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4" t="str">
        <f t="array" ref="BQ633">IF(J633="","",
IF(INDEX(Settings!$H:$H,MATCH(BY$1,Settings!$G:$G,0))=TRUE,
-1*(J633-AVERAGE(J:J))/STDEV(J:J),
(J633-AVERAGE(J:J))/STDEV(J:J)))</f>
        <v/>
      </c>
      <c r="BR633" s="224" t="str">
        <f>IFERROR(__xludf.DUMMYFUNCTION("IF(J633="""","""",
IF(INDEX(Settings!$H:$H,MATCH(BY$1,Settings!$G:$G,0))=TRUE,
-1*(J633-AVERAGEIFS(J:J,$E:$E,$E633))/STDEV(FILTER(J:J,$E:$E=$E633)),
(J633-AVERAGEIFS(J:J,$E:$E,$E633))/STDEV(FILTER(J:J,$E:$E=$E633))))"),"")</f>
        <v/>
      </c>
      <c r="BS633" s="224"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3" t="str">
        <f t="array" ref="BY633">IF(J633="","",
IF(INDEX(Settings!$H:$H,MATCH(BY$1,Settings!$G:$G,0))=TRUE,
100-100*(J633-MINIFS(J:J,$E:$E,$E633))/(MAXIFS(J:J,$E:$E,$E633)-MINIFS(J:J,$E:$E,$E633)),
100*(J633-MINIFS(J:J,$E:$E,$E633))/(MAXIFS(J:J,$E:$E,$E633)-MINIFS(J:J,$E:$E,$E633))))</f>
        <v/>
      </c>
      <c r="BZ633" s="223" t="str">
        <f t="array" ref="BZ633">IF(K633="","",
IF(INDEX(Settings!$H:$H,MATCH(BZ$1,Settings!$G:$G,0))=TRUE,
100-100*(K633-MINIFS(K:K,$E:$E,$E633))/(MAXIFS(K:K,$E:$E,$E633)-MINIFS(K:K,$E:$E,$E633)),
100*(K633-MINIFS(K:K,$E:$E,$E633))/(MAXIFS(K:K,$E:$E,$E633)-MINIFS(K:K,$E:$E,$E633))))</f>
        <v/>
      </c>
      <c r="CA633" s="223" t="str">
        <f t="array" ref="CA633">IF(L633="","",
IF(INDEX(Settings!$H:$H,MATCH(CA$1,Settings!$G:$G,0))=TRUE,
100-100*(L633-MINIFS(L:L,$E:$E,$E633))/(MAXIFS(L:L,$E:$E,$E633)-MINIFS(L:L,$E:$E,$E633)),
100*(L633-MINIFS(L:L,$E:$E,$E633))/(MAXIFS(L:L,$E:$E,$E633)-MINIFS(L:L,$E:$E,$E633))))</f>
        <v/>
      </c>
      <c r="CB633" s="223" t="str">
        <f t="array" ref="CB633">IF(M633="","",
IF(INDEX(Settings!$H:$H,MATCH(CB$1,Settings!$G:$G,0))=TRUE,
100-100*(M633-MINIFS(M:M,$E:$E,$E633))/(MAXIFS(M:M,$E:$E,$E633)-MINIFS(M:M,$E:$E,$E633)),
100*(M633-MINIFS(M:M,$E:$E,$E633))/(MAXIFS(M:M,$E:$E,$E633)-MINIFS(M:M,$E:$E,$E633))))</f>
        <v/>
      </c>
      <c r="CC633" s="223" t="str">
        <f t="array" ref="CC633">IF(N633="","",
IF(INDEX(Settings!$H:$H,MATCH(CC$1,Settings!$G:$G,0))=TRUE,
100-100*(N633-MINIFS(N:N,$E:$E,$E633))/(MAXIFS(N:N,$E:$E,$E633)-MINIFS(N:N,$E:$E,$E633)),
100*(N633-MINIFS(N:N,$E:$E,$E633))/(MAXIFS(N:N,$E:$E,$E633)-MINIFS(N:N,$E:$E,$E633))))</f>
        <v/>
      </c>
      <c r="CD633" s="223" t="str">
        <f t="array" ref="CD633">IF(O633="","",
IF(INDEX(Settings!$H:$H,MATCH(CD$1,Settings!$G:$G,0))=TRUE,
100-100*(O633-MINIFS(O:O,$E:$E,$E633))/(MAXIFS(O:O,$E:$E,$E633)-MINIFS(O:O,$E:$E,$E633)),
100*(O633-MINIFS(O:O,$E:$E,$E633))/(MAXIFS(O:O,$E:$E,$E633)-MINIFS(O:O,$E:$E,$E633))))</f>
        <v/>
      </c>
      <c r="CE633" s="223" t="str">
        <f t="array" ref="CE633">IF(P633="","",
IF(INDEX(Settings!$H:$H,MATCH(CE$1,Settings!$G:$G,0))=TRUE,
100-100*(P633-MINIFS(P:P,$E:$E,$E633))/(MAXIFS(P:P,$E:$E,$E633)-MINIFS(P:P,$E:$E,$E633)),
100*(P633-MINIFS(P:P,$E:$E,$E633))/(MAXIFS(P:P,$E:$E,$E633)-MINIFS(P:P,$E:$E,$E633))))</f>
        <v/>
      </c>
      <c r="CF633" s="223" t="str">
        <f t="array" ref="CF633">IF(Q633="","",
IF(INDEX(Settings!$H:$H,MATCH(CF$1,Settings!$G:$G,0))=TRUE,
100-100*(Q633-MINIFS(Q:Q,$E:$E,$E633))/(MAXIFS(Q:Q,$E:$E,$E633)-MINIFS(Q:Q,$E:$E,$E633)),
100*(Q633-MINIFS(Q:Q,$E:$E,$E633))/(MAXIFS(Q:Q,$E:$E,$E633)-MINIFS(Q:Q,$E:$E,$E633))))</f>
        <v/>
      </c>
      <c r="CG633" s="223" t="str">
        <f t="array" ref="CG633">IF(R633="","",
IF(INDEX(Settings!$H:$H,MATCH(CG$1,Settings!$G:$G,0))=TRUE,
100-100*(R633-MINIFS(R:R,$E:$E,$E633))/(MAXIFS(R:R,$E:$E,$E633)-MINIFS(R:R,$E:$E,$E633)),
100*(R633-MINIFS(R:R,$E:$E,$E633))/(MAXIFS(R:R,$E:$E,$E633)-MINIFS(R:R,$E:$E,$E633))))</f>
        <v/>
      </c>
      <c r="CH633" s="223" t="str">
        <f t="array" ref="CH633">IF(S633="","",
IF(INDEX(Settings!$H:$H,MATCH(CH$1,Settings!$G:$G,0))=TRUE,
100-100*(S633-MINIFS(S:S,$E:$E,$E633))/(MAXIFS(S:S,$E:$E,$E633)-MINIFS(S:S,$E:$E,$E633)),
100*(S633-MINIFS(S:S,$E:$E,$E633))/(MAXIFS(S:S,$E:$E,$E633)-MINIFS(S:S,$E:$E,$E633))))</f>
        <v/>
      </c>
      <c r="CI633" s="223" t="str">
        <f t="array" ref="CI633">IF(T633="","",
IF(INDEX(Settings!$H:$H,MATCH(CI$1,Settings!$G:$G,0))=TRUE,
100-100*(T633-MINIFS(T:T,$E:$E,$E633))/(MAXIFS(T:T,$E:$E,$E633)-MINIFS(T:T,$E:$E,$E633)),
100*(T633-MINIFS(T:T,$E:$E,$E633))/(MAXIFS(T:T,$E:$E,$E633)-MINIFS(T:T,$E:$E,$E633))))</f>
        <v/>
      </c>
      <c r="CJ633" s="223" t="str">
        <f t="array" ref="CJ633">IF(U633="","",
IF(INDEX(Settings!$H:$H,MATCH(CJ$1,Settings!$G:$G,0))=TRUE,
100-100*(U633-MINIFS(U:U,$E:$E,$E633))/(MAXIFS(U:U,$E:$E,$E633)-MINIFS(U:U,$E:$E,$E633)),
100*(U633-MINIFS(U:U,$E:$E,$E633))/(MAXIFS(U:U,$E:$E,$E633)-MINIFS(U:U,$E:$E,$E633))))</f>
        <v/>
      </c>
      <c r="CK633" s="223" t="str">
        <f t="array" ref="CK633">IF(V633="","",
IF(INDEX(Settings!$H:$H,MATCH(CK$1,Settings!$G:$G,0))=TRUE,
100-100*(V633-MINIFS(V:V,$E:$E,$E633))/(MAXIFS(V:V,$E:$E,$E633)-MINIFS(V:V,$E:$E,$E633)),
100*(V633-MINIFS(V:V,$E:$E,$E633))/(MAXIFS(V:V,$E:$E,$E633)-MINIFS(V:V,$E:$E,$E633))))</f>
        <v/>
      </c>
      <c r="CL633" s="223" t="str">
        <f t="array" ref="CL633">IF(W633="","",
IF(INDEX(Settings!$H:$H,MATCH(CL$1,Settings!$G:$G,0))=TRUE,
100-100*(W633-MINIFS(W:W,$E:$E,$E633))/(MAXIFS(W:W,$E:$E,$E633)-MINIFS(W:W,$E:$E,$E633)),
100*(W633-MINIFS(W:W,$E:$E,$E633))/(MAXIFS(W:W,$E:$E,$E633)-MINIFS(W:W,$E:$E,$E633))))</f>
        <v/>
      </c>
      <c r="CM633" s="223" t="str">
        <f t="array" ref="CM633">IF(X633="","",
IF(INDEX(Settings!$H:$H,MATCH(CM$1,Settings!$G:$G,0))=TRUE,
100-100*(X633-MINIFS(X:X,$E:$E,$E633))/(MAXIFS(X:X,$E:$E,$E633)-MINIFS(X:X,$E:$E,$E633)),
100*(X633-MINIFS(X:X,$E:$E,$E633))/(MAXIFS(X:X,$E:$E,$E633)-MINIFS(X:X,$E:$E,$E633))))</f>
        <v/>
      </c>
      <c r="CN633" s="223" t="str">
        <f t="array" ref="CN633">IF(Y633="","",
IF(INDEX(Settings!$H:$H,MATCH(CN$1,Settings!$G:$G,0))=TRUE,
100-100*(Y633-MINIFS(Y:Y,$E:$E,$E633))/(MAXIFS(Y:Y,$E:$E,$E633)-MINIFS(Y:Y,$E:$E,$E633)),
100*(Y633-MINIFS(Y:Y,$E:$E,$E633))/(MAXIFS(Y:Y,$E:$E,$E633)-MINIFS(Y:Y,$E:$E,$E633))))</f>
        <v/>
      </c>
      <c r="CO633" s="223" t="str">
        <f t="array" ref="CO633">IF(Z633="","",
IF(INDEX(Settings!$H:$H,MATCH(CO$1,Settings!$G:$G,0))=TRUE,
100-100*(Z633-MINIFS(Z:Z,$E:$E,$E633))/(MAXIFS(Z:Z,$E:$E,$E633)-MINIFS(Z:Z,$E:$E,$E633)),
100*(Z633-MINIFS(Z:Z,$E:$E,$E633))/(MAXIFS(Z:Z,$E:$E,$E633)-MINIFS(Z:Z,$E:$E,$E633))))</f>
        <v/>
      </c>
      <c r="CP633" s="223" t="str">
        <f t="array" ref="CP633">IF(AA633="","",
IF(INDEX(Settings!$H:$H,MATCH(CP$1,Settings!$G:$G,0))=TRUE,
100-100*(AA633-MINIFS(AA:AA,$E:$E,$E633))/(MAXIFS(AA:AA,$E:$E,$E633)-MINIFS(AA:AA,$E:$E,$E633)),
100*(AA633-MINIFS(AA:AA,$E:$E,$E633))/(MAXIFS(AA:AA,$E:$E,$E633)-MINIFS(AA:AA,$E:$E,$E633))))</f>
        <v/>
      </c>
      <c r="CQ633" s="223" t="str">
        <f t="array" ref="CQ633">IF(AB633="","",
IF(INDEX(Settings!$H:$H,MATCH(CQ$1,Settings!$G:$G,0))=TRUE,
100-100*(AB633-MINIFS(AB:AB,$E:$E,$E633))/(MAXIFS(AB:AB,$E:$E,$E633)-MINIFS(AB:AB,$E:$E,$E633)),
100*(AB633-MINIFS(AB:AB,$E:$E,$E633))/(MAXIFS(AB:AB,$E:$E,$E633)-MINIFS(AB:AB,$E:$E,$E633))))</f>
        <v/>
      </c>
      <c r="CR633" s="223" t="str">
        <f t="array" ref="CR633">IF(AC633="","",
IF(INDEX(Settings!$H:$H,MATCH(CR$1,Settings!$G:$G,0))=TRUE,
100-100*(AC633-MINIFS(AC:AC,$E:$E,$E633))/(MAXIFS(AC:AC,$E:$E,$E633)-MINIFS(AC:AC,$E:$E,$E633)),
100*(AC633-MINIFS(AC:AC,$E:$E,$E633))/(MAXIFS(AC:AC,$E:$E,$E633)-MINIFS(AC:AC,$E:$E,$E633))))</f>
        <v/>
      </c>
      <c r="CS633" s="223" t="str">
        <f t="array" ref="CS633">IF(AD633="","",
IF(INDEX(Settings!$H:$H,MATCH(CS$1,Settings!$G:$G,0))=TRUE,
100-100*(AD633-MINIFS(AD:AD,$E:$E,$E633))/(MAXIFS(AD:AD,$E:$E,$E633)-MINIFS(AD:AD,$E:$E,$E633)),
100*(AD633-MINIFS(AD:AD,$E:$E,$E633))/(MAXIFS(AD:AD,$E:$E,$E633)-MINIFS(AD:AD,$E:$E,$E633))))</f>
        <v/>
      </c>
      <c r="CT633" s="223" t="str">
        <f t="array" ref="CT633">IF(AE633="","",
IF(INDEX(Settings!$H:$H,MATCH(CT$1,Settings!$G:$G,0))=TRUE,
100-100*(AE633-MINIFS(AE:AE,$E:$E,$E633))/(MAXIFS(AE:AE,$E:$E,$E633)-MINIFS(AE:AE,$E:$E,$E633)),
100*(AE633-MINIFS(AE:AE,$E:$E,$E633))/(MAXIFS(AE:AE,$E:$E,$E633)-MINIFS(AE:AE,$E:$E,$E633))))</f>
        <v/>
      </c>
      <c r="CU633" s="223" t="str">
        <f t="array" ref="CU633">IF(AF633="","",
IF(INDEX(Settings!$H:$H,MATCH(CU$1,Settings!$G:$G,0))=TRUE,
100-100*(AF633-MINIFS(AF:AF,$E:$E,$E633))/(MAXIFS(AF:AF,$E:$E,$E633)-MINIFS(AF:AF,$E:$E,$E633)),
100*(AF633-MINIFS(AF:AF,$E:$E,$E633))/(MAXIFS(AF:AF,$E:$E,$E633)-MINIFS(AF:AF,$E:$E,$E633))))</f>
        <v/>
      </c>
      <c r="CV633" s="223" t="str">
        <f t="array" ref="CV633">IF(AG633="","",
IF(INDEX(Settings!$H:$H,MATCH(CV$1,Settings!$G:$G,0))=TRUE,
100-100*(AG633-MINIFS(AG:AG,$E:$E,$E633))/(MAXIFS(AG:AG,$E:$E,$E633)-MINIFS(AG:AG,$E:$E,$E633)),
100*(AG633-MINIFS(AG:AG,$E:$E,$E633))/(MAXIFS(AG:AG,$E:$E,$E633)-MINIFS(AG:AG,$E:$E,$E633))))</f>
        <v/>
      </c>
      <c r="CW633" s="223" t="str">
        <f t="array" ref="CW633">IF(AH633="","",
IF(INDEX(Settings!$H:$H,MATCH(CW$1,Settings!$G:$G,0))=TRUE,
100-100*(AH633-MINIFS(AH:AH,$E:$E,$E633))/(MAXIFS(AH:AH,$E:$E,$E633)-MINIFS(AH:AH,$E:$E,$E633)),
100*(AH633-MINIFS(AH:AH,$E:$E,$E633))/(MAXIFS(AH:AH,$E:$E,$E633)-MINIFS(AH:AH,$E:$E,$E633))))</f>
        <v/>
      </c>
      <c r="CX633" s="223" t="str">
        <f t="array" ref="CX633">IF(AI633="","",
IF(INDEX(Settings!$H:$H,MATCH(CX$1,Settings!$G:$G,0))=TRUE,
100-100*(AI633-MINIFS(AI:AI,$E:$E,$E633))/(MAXIFS(AI:AI,$E:$E,$E633)-MINIFS(AI:AI,$E:$E,$E633)),
100*(AI633-MINIFS(AI:AI,$E:$E,$E633))/(MAXIFS(AI:AI,$E:$E,$E633)-MINIFS(AI:AI,$E:$E,$E633))))</f>
        <v/>
      </c>
      <c r="CY633" s="223" t="str">
        <f t="array" ref="CY633">IF(AJ633="","",
IF(INDEX(Settings!$H:$H,MATCH(CY$1,Settings!$G:$G,0))=TRUE,
100-100*(AJ633-MINIFS(AJ:AJ,$E:$E,$E633))/(MAXIFS(AJ:AJ,$E:$E,$E633)-MINIFS(AJ:AJ,$E:$E,$E633)),
100*(AJ633-MINIFS(AJ:AJ,$E:$E,$E633))/(MAXIFS(AJ:AJ,$E:$E,$E633)-MINIFS(AJ:AJ,$E:$E,$E633))))</f>
        <v/>
      </c>
      <c r="CZ633" s="223" t="str">
        <f t="array" ref="CZ633">IF(AK633="","",
IF(INDEX(Settings!$H:$H,MATCH(CZ$1,Settings!$G:$G,0))=TRUE,
100-100*(AK633-MINIFS(AK:AK,$E:$E,$E633))/(MAXIFS(AK:AK,$E:$E,$E633)-MINIFS(AK:AK,$E:$E,$E633)),
100*(AK633-MINIFS(AK:AK,$E:$E,$E633))/(MAXIFS(AK:AK,$E:$E,$E633)-MINIFS(AK:AK,$E:$E,$E633))))</f>
        <v/>
      </c>
      <c r="DA633" s="223" t="str">
        <f t="array" ref="DA633">IF(AL633="","",
IF(INDEX(Settings!$H:$H,MATCH(DA$1,Settings!$G:$G,0))=TRUE,
100-100*(AL633-MINIFS(AL:AL,$E:$E,$E633))/(MAXIFS(AL:AL,$E:$E,$E633)-MINIFS(AL:AL,$E:$E,$E633)),
100*(AL633-MINIFS(AL:AL,$E:$E,$E633))/(MAXIFS(AL:AL,$E:$E,$E633)-MINIFS(AL:AL,$E:$E,$E633))))</f>
        <v/>
      </c>
      <c r="DB633" s="223" t="str">
        <f t="array" ref="DB633">IF(AM633="","",
IF(INDEX(Settings!$H:$H,MATCH(DB$1,Settings!$G:$G,0))=TRUE,
100-100*(AM633-MINIFS(AM:AM,$E:$E,$E633))/(MAXIFS(AM:AM,$E:$E,$E633)-MINIFS(AM:AM,$E:$E,$E633)),
100*(AM633-MINIFS(AM:AM,$E:$E,$E633))/(MAXIFS(AM:AM,$E:$E,$E633)-MINIFS(AM:AM,$E:$E,$E633))))</f>
        <v/>
      </c>
      <c r="DC633" s="223" t="str">
        <f t="array" ref="DC633">IF(AN633="","",
IF(INDEX(Settings!$H:$H,MATCH(DC$1,Settings!$G:$G,0))=TRUE,
100-100*(AN633-MINIFS(AN:AN,$E:$E,$E633))/(MAXIFS(AN:AN,$E:$E,$E633)-MINIFS(AN:AN,$E:$E,$E633)),
100*(AN633-MINIFS(AN:AN,$E:$E,$E633))/(MAXIFS(AN:AN,$E:$E,$E633)-MINIFS(AN:AN,$E:$E,$E633))))</f>
        <v/>
      </c>
      <c r="DD633" s="223" t="str">
        <f t="array" ref="DD633">IF(AO633="","",
IF(INDEX(Settings!$H:$H,MATCH(DD$1,Settings!$G:$G,0))=TRUE,
100-100*(AO633-MINIFS(AO:AO,$E:$E,$E633))/(MAXIFS(AO:AO,$E:$E,$E633)-MINIFS(AO:AO,$E:$E,$E633)),
100*(AO633-MINIFS(AO:AO,$E:$E,$E633))/(MAXIFS(AO:AO,$E:$E,$E633)-MINIFS(AO:AO,$E:$E,$E633))))</f>
        <v/>
      </c>
      <c r="DE633" s="223" t="str">
        <f t="array" ref="DE633">IF(AP633="","",
IF(INDEX(Settings!$H:$H,MATCH(DE$1,Settings!$G:$G,0))=TRUE,
100-100*(AP633-MINIFS(AP:AP,$E:$E,$E633))/(MAXIFS(AP:AP,$E:$E,$E633)-MINIFS(AP:AP,$E:$E,$E633)),
100*(AP633-MINIFS(AP:AP,$E:$E,$E633))/(MAXIFS(AP:AP,$E:$E,$E633)-MINIFS(AP:AP,$E:$E,$E633))))</f>
        <v/>
      </c>
      <c r="DF633" s="223" t="str">
        <f t="array" ref="DF633">IF(AQ633="","",
IF(INDEX(Settings!$H:$H,MATCH(DF$1,Settings!$G:$G,0))=TRUE,
100-100*(AQ633-MINIFS(AQ:AQ,$E:$E,$E633))/(MAXIFS(AQ:AQ,$E:$E,$E633)-MINIFS(AQ:AQ,$E:$E,$E633)),
100*(AQ633-MINIFS(AQ:AQ,$E:$E,$E633))/(MAXIFS(AQ:AQ,$E:$E,$E633)-MINIFS(AQ:AQ,$E:$E,$E633))))</f>
        <v/>
      </c>
      <c r="DG633" s="223" t="str">
        <f t="array" ref="DG633">IF(AR633="","",
IF(INDEX(Settings!$H:$H,MATCH(DG$1,Settings!$G:$G,0))=TRUE,
100-100*(AR633-MINIFS(AR:AR,$E:$E,$E633))/(MAXIFS(AR:AR,$E:$E,$E633)-MINIFS(AR:AR,$E:$E,$E633)),
100*(AR633-MINIFS(AR:AR,$E:$E,$E633))/(MAXIFS(AR:AR,$E:$E,$E633)-MINIFS(AR:AR,$E:$E,$E633))))</f>
        <v/>
      </c>
      <c r="DH633" s="223" t="str">
        <f t="array" ref="DH633">IF(AS633="","",
IF(INDEX(Settings!$H:$H,MATCH(DH$1,Settings!$G:$G,0))=TRUE,
100-100*(AS633-MINIFS(AS:AS,$E:$E,$E633))/(MAXIFS(AS:AS,$E:$E,$E633)-MINIFS(AS:AS,$E:$E,$E633)),
100*(AS633-MINIFS(AS:AS,$E:$E,$E633))/(MAXIFS(AS:AS,$E:$E,$E633)-MINIFS(AS:AS,$E:$E,$E633))))</f>
        <v/>
      </c>
      <c r="DI633" s="223" t="str">
        <f t="array" ref="DI633">IF(AT633="","",
IF(INDEX(Settings!$H:$H,MATCH(DI$1,Settings!$G:$G,0))=TRUE,
100-100*(AT633-MINIFS(AT:AT,$E:$E,$E633))/(MAXIFS(AT:AT,$E:$E,$E633)-MINIFS(AT:AT,$E:$E,$E633)),
100*(AT633-MINIFS(AT:AT,$E:$E,$E633))/(MAXIFS(AT:AT,$E:$E,$E633)-MINIFS(AT:AT,$E:$E,$E633))))</f>
        <v/>
      </c>
      <c r="DJ633" s="223" t="str">
        <f t="array" ref="DJ633">IF(AU633="","",
IF(INDEX(Settings!$H:$H,MATCH(DJ$1,Settings!$G:$G,0))=TRUE,
100-100*(AU633-MINIFS(AU:AU,$E:$E,$E633))/(MAXIFS(AU:AU,$E:$E,$E633)-MINIFS(AU:AU,$E:$E,$E633)),
100*(AU633-MINIFS(AU:AU,$E:$E,$E633))/(MAXIFS(AU:AU,$E:$E,$E633)-MINIFS(AU:AU,$E:$E,$E633))))</f>
        <v/>
      </c>
      <c r="DK633" s="223" t="str">
        <f t="array" ref="DK633">IF(AV633="","",
IF(INDEX(Settings!$H:$H,MATCH(DK$1,Settings!$G:$G,0))=TRUE,
100-100*(AV633-MINIFS(AV:AV,$E:$E,$E633))/(MAXIFS(AV:AV,$E:$E,$E633)-MINIFS(AV:AV,$E:$E,$E633)),
100*(AV633-MINIFS(AV:AV,$E:$E,$E633))/(MAXIFS(AV:AV,$E:$E,$E633)-MINIFS(AV:AV,$E:$E,$E633))))</f>
        <v/>
      </c>
      <c r="DL633" s="223" t="str">
        <f t="array" ref="DL633">IF(AW633="","",
IF(INDEX(Settings!$H:$H,MATCH(DL$1,Settings!$G:$G,0))=TRUE,
100-100*(AW633-MINIFS(AW:AW,$E:$E,$E633))/(MAXIFS(AW:AW,$E:$E,$E633)-MINIFS(AW:AW,$E:$E,$E633)),
100*(AW633-MINIFS(AW:AW,$E:$E,$E633))/(MAXIFS(AW:AW,$E:$E,$E633)-MINIFS(AW:AW,$E:$E,$E633))))</f>
        <v/>
      </c>
      <c r="DM633" s="223" t="str">
        <f t="array" ref="DM633">IF(AX633="","",
IF(INDEX(Settings!$H:$H,MATCH(DM$1,Settings!$G:$G,0))=TRUE,
100-100*(AX633-MINIFS(AX:AX,$E:$E,$E633))/(MAXIFS(AX:AX,$E:$E,$E633)-MINIFS(AX:AX,$E:$E,$E633)),
100*(AX633-MINIFS(AX:AX,$E:$E,$E633))/(MAXIFS(AX:AX,$E:$E,$E633)-MINIFS(AX:AX,$E:$E,$E633))))</f>
        <v/>
      </c>
      <c r="DN633" s="223" t="str">
        <f t="array" ref="DN633">IF(AY633="","",
IF(INDEX(Settings!$H:$H,MATCH(DN$1,Settings!$G:$G,0))=TRUE,
100-100*(AY633-MINIFS(AY:AY,$E:$E,$E633))/(MAXIFS(AY:AY,$E:$E,$E633)-MINIFS(AY:AY,$E:$E,$E633)),
100*(AY633-MINIFS(AY:AY,$E:$E,$E633))/(MAXIFS(AY:AY,$E:$E,$E633)-MINIFS(AY:AY,$E:$E,$E633))))</f>
        <v/>
      </c>
      <c r="DO633" s="223" t="str">
        <f t="array" ref="DO633">IF(AZ633="","",
IF(INDEX(Settings!$H:$H,MATCH(DO$1,Settings!$G:$G,0))=TRUE,
100-100*(AZ633-MINIFS(AZ:AZ,$E:$E,$E633))/(MAXIFS(AZ:AZ,$E:$E,$E633)-MINIFS(AZ:AZ,$E:$E,$E633)),
100*(AZ633-MINIFS(AZ:AZ,$E:$E,$E633))/(MAXIFS(AZ:AZ,$E:$E,$E633)-MINIFS(AZ:AZ,$E:$E,$E633))))</f>
        <v/>
      </c>
      <c r="DP633" s="223" t="str">
        <f t="array" ref="DP633">IF(BA633="","",
IF(INDEX(Settings!$H:$H,MATCH(DP$1,Settings!$G:$G,0))=TRUE,
100-100*(BA633-MINIFS(BA:BA,$E:$E,$E633))/(MAXIFS(BA:BA,$E:$E,$E633)-MINIFS(BA:BA,$E:$E,$E633)),
100*(BA633-MINIFS(BA:BA,$E:$E,$E633))/(MAXIFS(BA:BA,$E:$E,$E633)-MINIFS(BA:BA,$E:$E,$E633))))</f>
        <v/>
      </c>
      <c r="DQ633" s="223" t="str">
        <f t="array" ref="DQ633">IF(BB633="","",
IF(INDEX(Settings!$H:$H,MATCH(DQ$1,Settings!$G:$G,0))=TRUE,
100-100*(BB633-MINIFS(BB:BB,$E:$E,$E633))/(MAXIFS(BB:BB,$E:$E,$E633)-MINIFS(BB:BB,$E:$E,$E633)),
100*(BB633-MINIFS(BB:BB,$E:$E,$E633))/(MAXIFS(BB:BB,$E:$E,$E633)-MINIFS(BB:BB,$E:$E,$E633))))</f>
        <v/>
      </c>
      <c r="DR633" s="223" t="str">
        <f t="array" ref="DR633">IF(BC633="","",
IF(INDEX(Settings!$H:$H,MATCH(DR$1,Settings!$G:$G,0))=TRUE,
100-100*(BC633-MINIFS(BC:BC,$E:$E,$E633))/(MAXIFS(BC:BC,$E:$E,$E633)-MINIFS(BC:BC,$E:$E,$E633)),
100*(BC633-MINIFS(BC:BC,$E:$E,$E633))/(MAXIFS(BC:BC,$E:$E,$E633)-MINIFS(BC:BC,$E:$E,$E633))))</f>
        <v/>
      </c>
      <c r="DS633" s="223" t="str">
        <f t="array" ref="DS633">IF(BD633="","",
IF(INDEX(Settings!$H:$H,MATCH(DS$1,Settings!$G:$G,0))=TRUE,
100-100*(BD633-MINIFS(BD:BD,$E:$E,$E633))/(MAXIFS(BD:BD,$E:$E,$E633)-MINIFS(BD:BD,$E:$E,$E633)),
100*(BD633-MINIFS(BD:BD,$E:$E,$E633))/(MAXIFS(BD:BD,$E:$E,$E633)-MINIFS(BD:BD,$E:$E,$E633))))</f>
        <v/>
      </c>
      <c r="DT633" s="223" t="str">
        <f t="array" ref="DT633">IF(BE633="","",
IF(INDEX(Settings!$H:$H,MATCH(DT$1,Settings!$G:$G,0))=TRUE,
100-100*(BE633-MINIFS(BE:BE,$E:$E,$E633))/(MAXIFS(BE:BE,$E:$E,$E633)-MINIFS(BE:BE,$E:$E,$E633)),
100*(BE633-MINIFS(BE:BE,$E:$E,$E633))/(MAXIFS(BE:BE,$E:$E,$E633)-MINIFS(BE:BE,$E:$E,$E633))))</f>
        <v/>
      </c>
      <c r="DU633" s="223" t="str">
        <f t="array" ref="DU633">IF(BF633="","",
IF(INDEX(Settings!$H:$H,MATCH(DU$1,Settings!$G:$G,0))=TRUE,
100-100*(BF633-MINIFS(BF:BF,$E:$E,$E633))/(MAXIFS(BF:BF,$E:$E,$E633)-MINIFS(BF:BF,$E:$E,$E633)),
100*(BF633-MINIFS(BF:BF,$E:$E,$E633))/(MAXIFS(BF:BF,$E:$E,$E633)-MINIFS(BF:BF,$E:$E,$E633))))</f>
        <v/>
      </c>
      <c r="DV633" s="223" t="str">
        <f t="array" ref="DV633">IF(BG633="","",
IF(INDEX(Settings!$H:$H,MATCH(DV$1,Settings!$G:$G,0))=TRUE,
100-100*(BG633-MINIFS(BG:BG,$E:$E,$E633))/(MAXIFS(BG:BG,$E:$E,$E633)-MINIFS(BG:BG,$E:$E,$E633)),
100*(BG633-MINIFS(BG:BG,$E:$E,$E633))/(MAXIFS(BG:BG,$E:$E,$E633)-MINIFS(BG:BG,$E:$E,$E633))))</f>
        <v/>
      </c>
      <c r="DW633" s="223" t="str">
        <f t="array" ref="DW633">IF(BH633="","",
IF(INDEX(Settings!$H:$H,MATCH(DW$1,Settings!$G:$G,0))=TRUE,
100-100*(BH633-MINIFS(BH:BH,$E:$E,$E633))/(MAXIFS(BH:BH,$E:$E,$E633)-MINIFS(BH:BH,$E:$E,$E633)),
100*(BH633-MINIFS(BH:BH,$E:$E,$E633))/(MAXIFS(BH:BH,$E:$E,$E633)-MINIFS(BH:BH,$E:$E,$E633))))</f>
        <v/>
      </c>
      <c r="DX633" s="223" t="str">
        <f t="array" ref="DX633">IF(BI633="","",
IF(INDEX(Settings!$H:$H,MATCH(DX$1,Settings!$G:$G,0))=TRUE,
100-100*(BI633-MINIFS(BI:BI,$E:$E,$E633))/(MAXIFS(BI:BI,$E:$E,$E633)-MINIFS(BI:BI,$E:$E,$E633)),
100*(BI633-MINIFS(BI:BI,$E:$E,$E633))/(MAXIFS(BI:BI,$E:$E,$E633)-MINIFS(BI:BI,$E:$E,$E633))))</f>
        <v/>
      </c>
      <c r="DY633" s="223" t="str">
        <f t="array" ref="DY633">IF(BJ633="","",
IF(INDEX(Settings!$H:$H,MATCH(DY$1,Settings!$G:$G,0))=TRUE,
100-100*(BJ633-MINIFS(BJ:BJ,$E:$E,$E633))/(MAXIFS(BJ:BJ,$E:$E,$E633)-MINIFS(BJ:BJ,$E:$E,$E633)),
100*(BJ633-MINIFS(BJ:BJ,$E:$E,$E633))/(MAXIFS(BJ:BJ,$E:$E,$E633)-MINIFS(BJ:BJ,$E:$E,$E633))))</f>
        <v/>
      </c>
      <c r="DZ633" s="225"/>
      <c r="EA633" s="225"/>
      <c r="EB633" s="225" t="str">
        <f t="shared" si="8"/>
        <v/>
      </c>
      <c r="EC633" s="225" t="str">
        <f t="shared" si="9"/>
        <v/>
      </c>
      <c r="ED633" s="225" t="str">
        <f t="shared" si="10"/>
        <v/>
      </c>
      <c r="EE633" s="225" t="str">
        <f t="shared" si="11"/>
        <v/>
      </c>
      <c r="EF633" s="225" t="str">
        <f t="shared" si="12"/>
        <v/>
      </c>
      <c r="EG633" s="225" t="str">
        <f t="shared" si="13"/>
        <v/>
      </c>
      <c r="EH633" s="225"/>
      <c r="EI633" s="225"/>
      <c r="EJ633" s="225"/>
      <c r="EK633" s="225"/>
      <c r="EL633" s="225"/>
      <c r="EM633" s="225"/>
    </row>
    <row r="634">
      <c r="A634" s="231"/>
      <c r="B634" s="231"/>
      <c r="C634" s="231"/>
      <c r="D634" s="231" t="str">
        <f t="array" ref="D634">IFERROR(INDEX(Profiles!$B:$B,MATCH($A634,Profiles!$A:$A,0)),"")</f>
        <v/>
      </c>
      <c r="E634" s="231"/>
      <c r="F634" s="231"/>
      <c r="G634" s="231"/>
      <c r="H634" s="231"/>
      <c r="I634" s="231" t="str">
        <f>IF(A634="","",IF(Settings!$N$3="DATE",F634&amp;": "&amp;TEXT(B634,"M/DD/YY"),F634&amp;": "&amp;H634))</f>
        <v/>
      </c>
      <c r="J634" s="231"/>
      <c r="K634" s="231"/>
      <c r="L634" s="231"/>
      <c r="M634" s="232" t="str">
        <f t="shared" si="14"/>
        <v/>
      </c>
      <c r="N634" s="231"/>
      <c r="O634" s="231"/>
      <c r="P634" s="231"/>
      <c r="Q634" s="231"/>
      <c r="R634" s="231"/>
      <c r="S634" s="230" t="str">
        <f>IFERROR(VLOOKUP(AF634, 'YOYO IR Scores'!A:C, 3, FALSE), "")
</f>
        <v/>
      </c>
      <c r="T634" s="231"/>
      <c r="U634" s="231"/>
      <c r="V634" s="231"/>
      <c r="W634" s="231"/>
      <c r="X634" s="233" t="str">
        <f t="shared" si="4"/>
        <v/>
      </c>
      <c r="Y634" s="234" t="str">
        <f t="shared" si="5"/>
        <v/>
      </c>
      <c r="Z634" s="234" t="str">
        <f t="shared" si="6"/>
        <v/>
      </c>
      <c r="AA634" s="233" t="str">
        <f t="shared" si="7"/>
        <v/>
      </c>
      <c r="AB634" s="232"/>
      <c r="AC634" s="232"/>
      <c r="AD634" s="232"/>
      <c r="AE634" s="232" t="str">
        <f>IFERROR(VLOOKUP(AF634, 'YOYO IR Scores'!A:C, 2, FALSE), "")</f>
        <v/>
      </c>
      <c r="AF634" s="232"/>
      <c r="AG634" s="23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c r="BD634" s="232"/>
      <c r="BE634" s="232"/>
      <c r="BF634" s="232"/>
      <c r="BG634" s="232"/>
      <c r="BH634" s="232"/>
      <c r="BI634" s="232"/>
      <c r="BJ634" s="232"/>
      <c r="BK634" s="232" t="str">
        <f t="array" ref="BK634">IF(J634="","",
IF(INDEX(Settings!$H:$H,MATCH(BY$1,Settings!$G:$G,0))=TRUE,
100-100*(J634-MIN(J:J))/(MAX(J:J)-MIN(J:J)),
100*(J634-MIN(J:J))/(MAX(J:J)-MIN(J:J))))</f>
        <v/>
      </c>
      <c r="BL634" s="232" t="str">
        <f t="array" ref="BL634">IF(J634="","",
IF(INDEX(Settings!$H:$H,MATCH(BY$1,Settings!$G:$G,0))=TRUE,
100-100*(J634-MINIFS(J:J,$E:$E,$E634))/(MAXIFS(J:J,$E:$E,$E634)-MINIFS(J:J,$E:$E,$E634)),
100*(J634-MINIFS(J:J,$E:$E,$E634))/(MAXIFS(J:J,$E:$E,$E634)-MINIFS(J:J,$E:$E,$E634))))</f>
        <v/>
      </c>
      <c r="BM634" s="232" t="str">
        <f t="array" ref="BM634">IF(J634="","",
IF(INDEX(Settings!$H:$H,MATCH(BY$1,Settings!$G:$G,0))=TRUE,
100-100*(J634-MINIFS(J:J,$E:$E,$E634,$I:$I,$I634))/(MAXIFS(J:J,$E:$E,$E634,$I:$I,$I634)-MINIFS(J:J,$E:$E,$E634,$I:$I,$I634)),
100*(J634-MINIFS(J:J,$E:$E,$E634,$I:$I,$I634))/(MAXIFS(J:J,$E:$E,$E634,$I:$I,$I634)-MINIFS(J:J,$E:$E,$E634,$I:$I,$I634))))</f>
        <v/>
      </c>
      <c r="BN634" s="231" t="str">
        <f t="array" ref="BN634">IF(J634="","",
IF(INDEX(Settings!$H:$H,MATCH(BY$1,Settings!$G:$G,0))=TRUE,
100-100*PERCENTRANK(J:J,J634),
100*PERCENTRANK(J:J,J634)))</f>
        <v/>
      </c>
      <c r="BO634" s="231" t="str">
        <f>IFERROR(__xludf.DUMMYFUNCTION("IF(J634="""","""",
IF(INDEX(Settings!$H:$H,MATCH(BY$1,Settings!$G:$G,0))=TRUE,
100-100*PERCENTRANK(FILTER(J:J,$E:$E=$E634),J634),
100*PERCENTRANK(FILTER(J:J,$E:$E=$E634),J634)))"),"")</f>
        <v/>
      </c>
      <c r="BP634" s="231" t="str">
        <f>IFERROR(__xludf.DUMMYFUNCTION("IF(J634="""","""",
IF(INDEX(Settings!$H:$H,MATCH(BY$1,Settings!$G:$G,0))=TRUE,
100-100*PERCENTRANK(FILTER(J:J,$E:$E=$E634,$I:$I=$I634),J634),
100*PERCENTRANK(FILTER(J:J,$E:$E=$E634,$I:$I=$I634),J634)))"),"")</f>
        <v/>
      </c>
      <c r="BQ634" s="233" t="str">
        <f t="array" ref="BQ634">IF(J634="","",
IF(INDEX(Settings!$H:$H,MATCH(BY$1,Settings!$G:$G,0))=TRUE,
-1*(J634-AVERAGE(J:J))/STDEV(J:J),
(J634-AVERAGE(J:J))/STDEV(J:J)))</f>
        <v/>
      </c>
      <c r="BR634" s="233" t="str">
        <f>IFERROR(__xludf.DUMMYFUNCTION("IF(J634="""","""",
IF(INDEX(Settings!$H:$H,MATCH(BY$1,Settings!$G:$G,0))=TRUE,
-1*(J634-AVERAGEIFS(J:J,$E:$E,$E634))/STDEV(FILTER(J:J,$E:$E=$E634)),
(J634-AVERAGEIFS(J:J,$E:$E,$E634))/STDEV(FILTER(J:J,$E:$E=$E634))))"),"")</f>
        <v/>
      </c>
      <c r="BS634" s="233"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1"/>
      <c r="BX634" s="231"/>
      <c r="BY634" s="232" t="str">
        <f t="array" ref="BY634">IF(J634="","",
IF(INDEX(Settings!$H:$H,MATCH(BY$1,Settings!$G:$G,0))=TRUE,
100-100*(J634-MINIFS(J:J,$E:$E,$E634))/(MAXIFS(J:J,$E:$E,$E634)-MINIFS(J:J,$E:$E,$E634)),
100*(J634-MINIFS(J:J,$E:$E,$E634))/(MAXIFS(J:J,$E:$E,$E634)-MINIFS(J:J,$E:$E,$E634))))</f>
        <v/>
      </c>
      <c r="BZ634" s="232" t="str">
        <f t="array" ref="BZ634">IF(K634="","",
IF(INDEX(Settings!$H:$H,MATCH(BZ$1,Settings!$G:$G,0))=TRUE,
100-100*(K634-MINIFS(K:K,$E:$E,$E634))/(MAXIFS(K:K,$E:$E,$E634)-MINIFS(K:K,$E:$E,$E634)),
100*(K634-MINIFS(K:K,$E:$E,$E634))/(MAXIFS(K:K,$E:$E,$E634)-MINIFS(K:K,$E:$E,$E634))))</f>
        <v/>
      </c>
      <c r="CA634" s="232" t="str">
        <f t="array" ref="CA634">IF(L634="","",
IF(INDEX(Settings!$H:$H,MATCH(CA$1,Settings!$G:$G,0))=TRUE,
100-100*(L634-MINIFS(L:L,$E:$E,$E634))/(MAXIFS(L:L,$E:$E,$E634)-MINIFS(L:L,$E:$E,$E634)),
100*(L634-MINIFS(L:L,$E:$E,$E634))/(MAXIFS(L:L,$E:$E,$E634)-MINIFS(L:L,$E:$E,$E634))))</f>
        <v/>
      </c>
      <c r="CB634" s="232" t="str">
        <f t="array" ref="CB634">IF(M634="","",
IF(INDEX(Settings!$H:$H,MATCH(CB$1,Settings!$G:$G,0))=TRUE,
100-100*(M634-MINIFS(M:M,$E:$E,$E634))/(MAXIFS(M:M,$E:$E,$E634)-MINIFS(M:M,$E:$E,$E634)),
100*(M634-MINIFS(M:M,$E:$E,$E634))/(MAXIFS(M:M,$E:$E,$E634)-MINIFS(M:M,$E:$E,$E634))))</f>
        <v/>
      </c>
      <c r="CC634" s="232" t="str">
        <f t="array" ref="CC634">IF(N634="","",
IF(INDEX(Settings!$H:$H,MATCH(CC$1,Settings!$G:$G,0))=TRUE,
100-100*(N634-MINIFS(N:N,$E:$E,$E634))/(MAXIFS(N:N,$E:$E,$E634)-MINIFS(N:N,$E:$E,$E634)),
100*(N634-MINIFS(N:N,$E:$E,$E634))/(MAXIFS(N:N,$E:$E,$E634)-MINIFS(N:N,$E:$E,$E634))))</f>
        <v/>
      </c>
      <c r="CD634" s="232" t="str">
        <f t="array" ref="CD634">IF(O634="","",
IF(INDEX(Settings!$H:$H,MATCH(CD$1,Settings!$G:$G,0))=TRUE,
100-100*(O634-MINIFS(O:O,$E:$E,$E634))/(MAXIFS(O:O,$E:$E,$E634)-MINIFS(O:O,$E:$E,$E634)),
100*(O634-MINIFS(O:O,$E:$E,$E634))/(MAXIFS(O:O,$E:$E,$E634)-MINIFS(O:O,$E:$E,$E634))))</f>
        <v/>
      </c>
      <c r="CE634" s="232" t="str">
        <f t="array" ref="CE634">IF(P634="","",
IF(INDEX(Settings!$H:$H,MATCH(CE$1,Settings!$G:$G,0))=TRUE,
100-100*(P634-MINIFS(P:P,$E:$E,$E634))/(MAXIFS(P:P,$E:$E,$E634)-MINIFS(P:P,$E:$E,$E634)),
100*(P634-MINIFS(P:P,$E:$E,$E634))/(MAXIFS(P:P,$E:$E,$E634)-MINIFS(P:P,$E:$E,$E634))))</f>
        <v/>
      </c>
      <c r="CF634" s="232" t="str">
        <f t="array" ref="CF634">IF(Q634="","",
IF(INDEX(Settings!$H:$H,MATCH(CF$1,Settings!$G:$G,0))=TRUE,
100-100*(Q634-MINIFS(Q:Q,$E:$E,$E634))/(MAXIFS(Q:Q,$E:$E,$E634)-MINIFS(Q:Q,$E:$E,$E634)),
100*(Q634-MINIFS(Q:Q,$E:$E,$E634))/(MAXIFS(Q:Q,$E:$E,$E634)-MINIFS(Q:Q,$E:$E,$E634))))</f>
        <v/>
      </c>
      <c r="CG634" s="232" t="str">
        <f t="array" ref="CG634">IF(R634="","",
IF(INDEX(Settings!$H:$H,MATCH(CG$1,Settings!$G:$G,0))=TRUE,
100-100*(R634-MINIFS(R:R,$E:$E,$E634))/(MAXIFS(R:R,$E:$E,$E634)-MINIFS(R:R,$E:$E,$E634)),
100*(R634-MINIFS(R:R,$E:$E,$E634))/(MAXIFS(R:R,$E:$E,$E634)-MINIFS(R:R,$E:$E,$E634))))</f>
        <v/>
      </c>
      <c r="CH634" s="232" t="str">
        <f t="array" ref="CH634">IF(S634="","",
IF(INDEX(Settings!$H:$H,MATCH(CH$1,Settings!$G:$G,0))=TRUE,
100-100*(S634-MINIFS(S:S,$E:$E,$E634))/(MAXIFS(S:S,$E:$E,$E634)-MINIFS(S:S,$E:$E,$E634)),
100*(S634-MINIFS(S:S,$E:$E,$E634))/(MAXIFS(S:S,$E:$E,$E634)-MINIFS(S:S,$E:$E,$E634))))</f>
        <v/>
      </c>
      <c r="CI634" s="232" t="str">
        <f t="array" ref="CI634">IF(T634="","",
IF(INDEX(Settings!$H:$H,MATCH(CI$1,Settings!$G:$G,0))=TRUE,
100-100*(T634-MINIFS(T:T,$E:$E,$E634))/(MAXIFS(T:T,$E:$E,$E634)-MINIFS(T:T,$E:$E,$E634)),
100*(T634-MINIFS(T:T,$E:$E,$E634))/(MAXIFS(T:T,$E:$E,$E634)-MINIFS(T:T,$E:$E,$E634))))</f>
        <v/>
      </c>
      <c r="CJ634" s="232" t="str">
        <f t="array" ref="CJ634">IF(U634="","",
IF(INDEX(Settings!$H:$H,MATCH(CJ$1,Settings!$G:$G,0))=TRUE,
100-100*(U634-MINIFS(U:U,$E:$E,$E634))/(MAXIFS(U:U,$E:$E,$E634)-MINIFS(U:U,$E:$E,$E634)),
100*(U634-MINIFS(U:U,$E:$E,$E634))/(MAXIFS(U:U,$E:$E,$E634)-MINIFS(U:U,$E:$E,$E634))))</f>
        <v/>
      </c>
      <c r="CK634" s="232" t="str">
        <f t="array" ref="CK634">IF(V634="","",
IF(INDEX(Settings!$H:$H,MATCH(CK$1,Settings!$G:$G,0))=TRUE,
100-100*(V634-MINIFS(V:V,$E:$E,$E634))/(MAXIFS(V:V,$E:$E,$E634)-MINIFS(V:V,$E:$E,$E634)),
100*(V634-MINIFS(V:V,$E:$E,$E634))/(MAXIFS(V:V,$E:$E,$E634)-MINIFS(V:V,$E:$E,$E634))))</f>
        <v/>
      </c>
      <c r="CL634" s="232" t="str">
        <f t="array" ref="CL634">IF(W634="","",
IF(INDEX(Settings!$H:$H,MATCH(CL$1,Settings!$G:$G,0))=TRUE,
100-100*(W634-MINIFS(W:W,$E:$E,$E634))/(MAXIFS(W:W,$E:$E,$E634)-MINIFS(W:W,$E:$E,$E634)),
100*(W634-MINIFS(W:W,$E:$E,$E634))/(MAXIFS(W:W,$E:$E,$E634)-MINIFS(W:W,$E:$E,$E634))))</f>
        <v/>
      </c>
      <c r="CM634" s="232" t="str">
        <f t="array" ref="CM634">IF(X634="","",
IF(INDEX(Settings!$H:$H,MATCH(CM$1,Settings!$G:$G,0))=TRUE,
100-100*(X634-MINIFS(X:X,$E:$E,$E634))/(MAXIFS(X:X,$E:$E,$E634)-MINIFS(X:X,$E:$E,$E634)),
100*(X634-MINIFS(X:X,$E:$E,$E634))/(MAXIFS(X:X,$E:$E,$E634)-MINIFS(X:X,$E:$E,$E634))))</f>
        <v/>
      </c>
      <c r="CN634" s="232" t="str">
        <f t="array" ref="CN634">IF(Y634="","",
IF(INDEX(Settings!$H:$H,MATCH(CN$1,Settings!$G:$G,0))=TRUE,
100-100*(Y634-MINIFS(Y:Y,$E:$E,$E634))/(MAXIFS(Y:Y,$E:$E,$E634)-MINIFS(Y:Y,$E:$E,$E634)),
100*(Y634-MINIFS(Y:Y,$E:$E,$E634))/(MAXIFS(Y:Y,$E:$E,$E634)-MINIFS(Y:Y,$E:$E,$E634))))</f>
        <v/>
      </c>
      <c r="CO634" s="232" t="str">
        <f t="array" ref="CO634">IF(Z634="","",
IF(INDEX(Settings!$H:$H,MATCH(CO$1,Settings!$G:$G,0))=TRUE,
100-100*(Z634-MINIFS(Z:Z,$E:$E,$E634))/(MAXIFS(Z:Z,$E:$E,$E634)-MINIFS(Z:Z,$E:$E,$E634)),
100*(Z634-MINIFS(Z:Z,$E:$E,$E634))/(MAXIFS(Z:Z,$E:$E,$E634)-MINIFS(Z:Z,$E:$E,$E634))))</f>
        <v/>
      </c>
      <c r="CP634" s="232" t="str">
        <f t="array" ref="CP634">IF(AA634="","",
IF(INDEX(Settings!$H:$H,MATCH(CP$1,Settings!$G:$G,0))=TRUE,
100-100*(AA634-MINIFS(AA:AA,$E:$E,$E634))/(MAXIFS(AA:AA,$E:$E,$E634)-MINIFS(AA:AA,$E:$E,$E634)),
100*(AA634-MINIFS(AA:AA,$E:$E,$E634))/(MAXIFS(AA:AA,$E:$E,$E634)-MINIFS(AA:AA,$E:$E,$E634))))</f>
        <v/>
      </c>
      <c r="CQ634" s="232" t="str">
        <f t="array" ref="CQ634">IF(AB634="","",
IF(INDEX(Settings!$H:$H,MATCH(CQ$1,Settings!$G:$G,0))=TRUE,
100-100*(AB634-MINIFS(AB:AB,$E:$E,$E634))/(MAXIFS(AB:AB,$E:$E,$E634)-MINIFS(AB:AB,$E:$E,$E634)),
100*(AB634-MINIFS(AB:AB,$E:$E,$E634))/(MAXIFS(AB:AB,$E:$E,$E634)-MINIFS(AB:AB,$E:$E,$E634))))</f>
        <v/>
      </c>
      <c r="CR634" s="232" t="str">
        <f t="array" ref="CR634">IF(AC634="","",
IF(INDEX(Settings!$H:$H,MATCH(CR$1,Settings!$G:$G,0))=TRUE,
100-100*(AC634-MINIFS(AC:AC,$E:$E,$E634))/(MAXIFS(AC:AC,$E:$E,$E634)-MINIFS(AC:AC,$E:$E,$E634)),
100*(AC634-MINIFS(AC:AC,$E:$E,$E634))/(MAXIFS(AC:AC,$E:$E,$E634)-MINIFS(AC:AC,$E:$E,$E634))))</f>
        <v/>
      </c>
      <c r="CS634" s="232" t="str">
        <f t="array" ref="CS634">IF(AD634="","",
IF(INDEX(Settings!$H:$H,MATCH(CS$1,Settings!$G:$G,0))=TRUE,
100-100*(AD634-MINIFS(AD:AD,$E:$E,$E634))/(MAXIFS(AD:AD,$E:$E,$E634)-MINIFS(AD:AD,$E:$E,$E634)),
100*(AD634-MINIFS(AD:AD,$E:$E,$E634))/(MAXIFS(AD:AD,$E:$E,$E634)-MINIFS(AD:AD,$E:$E,$E634))))</f>
        <v/>
      </c>
      <c r="CT634" s="232" t="str">
        <f t="array" ref="CT634">IF(AE634="","",
IF(INDEX(Settings!$H:$H,MATCH(CT$1,Settings!$G:$G,0))=TRUE,
100-100*(AE634-MINIFS(AE:AE,$E:$E,$E634))/(MAXIFS(AE:AE,$E:$E,$E634)-MINIFS(AE:AE,$E:$E,$E634)),
100*(AE634-MINIFS(AE:AE,$E:$E,$E634))/(MAXIFS(AE:AE,$E:$E,$E634)-MINIFS(AE:AE,$E:$E,$E634))))</f>
        <v/>
      </c>
      <c r="CU634" s="232" t="str">
        <f t="array" ref="CU634">IF(AF634="","",
IF(INDEX(Settings!$H:$H,MATCH(CU$1,Settings!$G:$G,0))=TRUE,
100-100*(AF634-MINIFS(AF:AF,$E:$E,$E634))/(MAXIFS(AF:AF,$E:$E,$E634)-MINIFS(AF:AF,$E:$E,$E634)),
100*(AF634-MINIFS(AF:AF,$E:$E,$E634))/(MAXIFS(AF:AF,$E:$E,$E634)-MINIFS(AF:AF,$E:$E,$E634))))</f>
        <v/>
      </c>
      <c r="CV634" s="232" t="str">
        <f t="array" ref="CV634">IF(AG634="","",
IF(INDEX(Settings!$H:$H,MATCH(CV$1,Settings!$G:$G,0))=TRUE,
100-100*(AG634-MINIFS(AG:AG,$E:$E,$E634))/(MAXIFS(AG:AG,$E:$E,$E634)-MINIFS(AG:AG,$E:$E,$E634)),
100*(AG634-MINIFS(AG:AG,$E:$E,$E634))/(MAXIFS(AG:AG,$E:$E,$E634)-MINIFS(AG:AG,$E:$E,$E634))))</f>
        <v/>
      </c>
      <c r="CW634" s="232" t="str">
        <f t="array" ref="CW634">IF(AH634="","",
IF(INDEX(Settings!$H:$H,MATCH(CW$1,Settings!$G:$G,0))=TRUE,
100-100*(AH634-MINIFS(AH:AH,$E:$E,$E634))/(MAXIFS(AH:AH,$E:$E,$E634)-MINIFS(AH:AH,$E:$E,$E634)),
100*(AH634-MINIFS(AH:AH,$E:$E,$E634))/(MAXIFS(AH:AH,$E:$E,$E634)-MINIFS(AH:AH,$E:$E,$E634))))</f>
        <v/>
      </c>
      <c r="CX634" s="232" t="str">
        <f t="array" ref="CX634">IF(AI634="","",
IF(INDEX(Settings!$H:$H,MATCH(CX$1,Settings!$G:$G,0))=TRUE,
100-100*(AI634-MINIFS(AI:AI,$E:$E,$E634))/(MAXIFS(AI:AI,$E:$E,$E634)-MINIFS(AI:AI,$E:$E,$E634)),
100*(AI634-MINIFS(AI:AI,$E:$E,$E634))/(MAXIFS(AI:AI,$E:$E,$E634)-MINIFS(AI:AI,$E:$E,$E634))))</f>
        <v/>
      </c>
      <c r="CY634" s="232" t="str">
        <f t="array" ref="CY634">IF(AJ634="","",
IF(INDEX(Settings!$H:$H,MATCH(CY$1,Settings!$G:$G,0))=TRUE,
100-100*(AJ634-MINIFS(AJ:AJ,$E:$E,$E634))/(MAXIFS(AJ:AJ,$E:$E,$E634)-MINIFS(AJ:AJ,$E:$E,$E634)),
100*(AJ634-MINIFS(AJ:AJ,$E:$E,$E634))/(MAXIFS(AJ:AJ,$E:$E,$E634)-MINIFS(AJ:AJ,$E:$E,$E634))))</f>
        <v/>
      </c>
      <c r="CZ634" s="232" t="str">
        <f t="array" ref="CZ634">IF(AK634="","",
IF(INDEX(Settings!$H:$H,MATCH(CZ$1,Settings!$G:$G,0))=TRUE,
100-100*(AK634-MINIFS(AK:AK,$E:$E,$E634))/(MAXIFS(AK:AK,$E:$E,$E634)-MINIFS(AK:AK,$E:$E,$E634)),
100*(AK634-MINIFS(AK:AK,$E:$E,$E634))/(MAXIFS(AK:AK,$E:$E,$E634)-MINIFS(AK:AK,$E:$E,$E634))))</f>
        <v/>
      </c>
      <c r="DA634" s="232" t="str">
        <f t="array" ref="DA634">IF(AL634="","",
IF(INDEX(Settings!$H:$H,MATCH(DA$1,Settings!$G:$G,0))=TRUE,
100-100*(AL634-MINIFS(AL:AL,$E:$E,$E634))/(MAXIFS(AL:AL,$E:$E,$E634)-MINIFS(AL:AL,$E:$E,$E634)),
100*(AL634-MINIFS(AL:AL,$E:$E,$E634))/(MAXIFS(AL:AL,$E:$E,$E634)-MINIFS(AL:AL,$E:$E,$E634))))</f>
        <v/>
      </c>
      <c r="DB634" s="232" t="str">
        <f t="array" ref="DB634">IF(AM634="","",
IF(INDEX(Settings!$H:$H,MATCH(DB$1,Settings!$G:$G,0))=TRUE,
100-100*(AM634-MINIFS(AM:AM,$E:$E,$E634))/(MAXIFS(AM:AM,$E:$E,$E634)-MINIFS(AM:AM,$E:$E,$E634)),
100*(AM634-MINIFS(AM:AM,$E:$E,$E634))/(MAXIFS(AM:AM,$E:$E,$E634)-MINIFS(AM:AM,$E:$E,$E634))))</f>
        <v/>
      </c>
      <c r="DC634" s="232" t="str">
        <f t="array" ref="DC634">IF(AN634="","",
IF(INDEX(Settings!$H:$H,MATCH(DC$1,Settings!$G:$G,0))=TRUE,
100-100*(AN634-MINIFS(AN:AN,$E:$E,$E634))/(MAXIFS(AN:AN,$E:$E,$E634)-MINIFS(AN:AN,$E:$E,$E634)),
100*(AN634-MINIFS(AN:AN,$E:$E,$E634))/(MAXIFS(AN:AN,$E:$E,$E634)-MINIFS(AN:AN,$E:$E,$E634))))</f>
        <v/>
      </c>
      <c r="DD634" s="232" t="str">
        <f t="array" ref="DD634">IF(AO634="","",
IF(INDEX(Settings!$H:$H,MATCH(DD$1,Settings!$G:$G,0))=TRUE,
100-100*(AO634-MINIFS(AO:AO,$E:$E,$E634))/(MAXIFS(AO:AO,$E:$E,$E634)-MINIFS(AO:AO,$E:$E,$E634)),
100*(AO634-MINIFS(AO:AO,$E:$E,$E634))/(MAXIFS(AO:AO,$E:$E,$E634)-MINIFS(AO:AO,$E:$E,$E634))))</f>
        <v/>
      </c>
      <c r="DE634" s="232" t="str">
        <f t="array" ref="DE634">IF(AP634="","",
IF(INDEX(Settings!$H:$H,MATCH(DE$1,Settings!$G:$G,0))=TRUE,
100-100*(AP634-MINIFS(AP:AP,$E:$E,$E634))/(MAXIFS(AP:AP,$E:$E,$E634)-MINIFS(AP:AP,$E:$E,$E634)),
100*(AP634-MINIFS(AP:AP,$E:$E,$E634))/(MAXIFS(AP:AP,$E:$E,$E634)-MINIFS(AP:AP,$E:$E,$E634))))</f>
        <v/>
      </c>
      <c r="DF634" s="232" t="str">
        <f t="array" ref="DF634">IF(AQ634="","",
IF(INDEX(Settings!$H:$H,MATCH(DF$1,Settings!$G:$G,0))=TRUE,
100-100*(AQ634-MINIFS(AQ:AQ,$E:$E,$E634))/(MAXIFS(AQ:AQ,$E:$E,$E634)-MINIFS(AQ:AQ,$E:$E,$E634)),
100*(AQ634-MINIFS(AQ:AQ,$E:$E,$E634))/(MAXIFS(AQ:AQ,$E:$E,$E634)-MINIFS(AQ:AQ,$E:$E,$E634))))</f>
        <v/>
      </c>
      <c r="DG634" s="232" t="str">
        <f t="array" ref="DG634">IF(AR634="","",
IF(INDEX(Settings!$H:$H,MATCH(DG$1,Settings!$G:$G,0))=TRUE,
100-100*(AR634-MINIFS(AR:AR,$E:$E,$E634))/(MAXIFS(AR:AR,$E:$E,$E634)-MINIFS(AR:AR,$E:$E,$E634)),
100*(AR634-MINIFS(AR:AR,$E:$E,$E634))/(MAXIFS(AR:AR,$E:$E,$E634)-MINIFS(AR:AR,$E:$E,$E634))))</f>
        <v/>
      </c>
      <c r="DH634" s="232" t="str">
        <f t="array" ref="DH634">IF(AS634="","",
IF(INDEX(Settings!$H:$H,MATCH(DH$1,Settings!$G:$G,0))=TRUE,
100-100*(AS634-MINIFS(AS:AS,$E:$E,$E634))/(MAXIFS(AS:AS,$E:$E,$E634)-MINIFS(AS:AS,$E:$E,$E634)),
100*(AS634-MINIFS(AS:AS,$E:$E,$E634))/(MAXIFS(AS:AS,$E:$E,$E634)-MINIFS(AS:AS,$E:$E,$E634))))</f>
        <v/>
      </c>
      <c r="DI634" s="232" t="str">
        <f t="array" ref="DI634">IF(AT634="","",
IF(INDEX(Settings!$H:$H,MATCH(DI$1,Settings!$G:$G,0))=TRUE,
100-100*(AT634-MINIFS(AT:AT,$E:$E,$E634))/(MAXIFS(AT:AT,$E:$E,$E634)-MINIFS(AT:AT,$E:$E,$E634)),
100*(AT634-MINIFS(AT:AT,$E:$E,$E634))/(MAXIFS(AT:AT,$E:$E,$E634)-MINIFS(AT:AT,$E:$E,$E634))))</f>
        <v/>
      </c>
      <c r="DJ634" s="232" t="str">
        <f t="array" ref="DJ634">IF(AU634="","",
IF(INDEX(Settings!$H:$H,MATCH(DJ$1,Settings!$G:$G,0))=TRUE,
100-100*(AU634-MINIFS(AU:AU,$E:$E,$E634))/(MAXIFS(AU:AU,$E:$E,$E634)-MINIFS(AU:AU,$E:$E,$E634)),
100*(AU634-MINIFS(AU:AU,$E:$E,$E634))/(MAXIFS(AU:AU,$E:$E,$E634)-MINIFS(AU:AU,$E:$E,$E634))))</f>
        <v/>
      </c>
      <c r="DK634" s="232" t="str">
        <f t="array" ref="DK634">IF(AV634="","",
IF(INDEX(Settings!$H:$H,MATCH(DK$1,Settings!$G:$G,0))=TRUE,
100-100*(AV634-MINIFS(AV:AV,$E:$E,$E634))/(MAXIFS(AV:AV,$E:$E,$E634)-MINIFS(AV:AV,$E:$E,$E634)),
100*(AV634-MINIFS(AV:AV,$E:$E,$E634))/(MAXIFS(AV:AV,$E:$E,$E634)-MINIFS(AV:AV,$E:$E,$E634))))</f>
        <v/>
      </c>
      <c r="DL634" s="232" t="str">
        <f t="array" ref="DL634">IF(AW634="","",
IF(INDEX(Settings!$H:$H,MATCH(DL$1,Settings!$G:$G,0))=TRUE,
100-100*(AW634-MINIFS(AW:AW,$E:$E,$E634))/(MAXIFS(AW:AW,$E:$E,$E634)-MINIFS(AW:AW,$E:$E,$E634)),
100*(AW634-MINIFS(AW:AW,$E:$E,$E634))/(MAXIFS(AW:AW,$E:$E,$E634)-MINIFS(AW:AW,$E:$E,$E634))))</f>
        <v/>
      </c>
      <c r="DM634" s="232" t="str">
        <f t="array" ref="DM634">IF(AX634="","",
IF(INDEX(Settings!$H:$H,MATCH(DM$1,Settings!$G:$G,0))=TRUE,
100-100*(AX634-MINIFS(AX:AX,$E:$E,$E634))/(MAXIFS(AX:AX,$E:$E,$E634)-MINIFS(AX:AX,$E:$E,$E634)),
100*(AX634-MINIFS(AX:AX,$E:$E,$E634))/(MAXIFS(AX:AX,$E:$E,$E634)-MINIFS(AX:AX,$E:$E,$E634))))</f>
        <v/>
      </c>
      <c r="DN634" s="232" t="str">
        <f t="array" ref="DN634">IF(AY634="","",
IF(INDEX(Settings!$H:$H,MATCH(DN$1,Settings!$G:$G,0))=TRUE,
100-100*(AY634-MINIFS(AY:AY,$E:$E,$E634))/(MAXIFS(AY:AY,$E:$E,$E634)-MINIFS(AY:AY,$E:$E,$E634)),
100*(AY634-MINIFS(AY:AY,$E:$E,$E634))/(MAXIFS(AY:AY,$E:$E,$E634)-MINIFS(AY:AY,$E:$E,$E634))))</f>
        <v/>
      </c>
      <c r="DO634" s="232" t="str">
        <f t="array" ref="DO634">IF(AZ634="","",
IF(INDEX(Settings!$H:$H,MATCH(DO$1,Settings!$G:$G,0))=TRUE,
100-100*(AZ634-MINIFS(AZ:AZ,$E:$E,$E634))/(MAXIFS(AZ:AZ,$E:$E,$E634)-MINIFS(AZ:AZ,$E:$E,$E634)),
100*(AZ634-MINIFS(AZ:AZ,$E:$E,$E634))/(MAXIFS(AZ:AZ,$E:$E,$E634)-MINIFS(AZ:AZ,$E:$E,$E634))))</f>
        <v/>
      </c>
      <c r="DP634" s="232" t="str">
        <f t="array" ref="DP634">IF(BA634="","",
IF(INDEX(Settings!$H:$H,MATCH(DP$1,Settings!$G:$G,0))=TRUE,
100-100*(BA634-MINIFS(BA:BA,$E:$E,$E634))/(MAXIFS(BA:BA,$E:$E,$E634)-MINIFS(BA:BA,$E:$E,$E634)),
100*(BA634-MINIFS(BA:BA,$E:$E,$E634))/(MAXIFS(BA:BA,$E:$E,$E634)-MINIFS(BA:BA,$E:$E,$E634))))</f>
        <v/>
      </c>
      <c r="DQ634" s="232" t="str">
        <f t="array" ref="DQ634">IF(BB634="","",
IF(INDEX(Settings!$H:$H,MATCH(DQ$1,Settings!$G:$G,0))=TRUE,
100-100*(BB634-MINIFS(BB:BB,$E:$E,$E634))/(MAXIFS(BB:BB,$E:$E,$E634)-MINIFS(BB:BB,$E:$E,$E634)),
100*(BB634-MINIFS(BB:BB,$E:$E,$E634))/(MAXIFS(BB:BB,$E:$E,$E634)-MINIFS(BB:BB,$E:$E,$E634))))</f>
        <v/>
      </c>
      <c r="DR634" s="232" t="str">
        <f t="array" ref="DR634">IF(BC634="","",
IF(INDEX(Settings!$H:$H,MATCH(DR$1,Settings!$G:$G,0))=TRUE,
100-100*(BC634-MINIFS(BC:BC,$E:$E,$E634))/(MAXIFS(BC:BC,$E:$E,$E634)-MINIFS(BC:BC,$E:$E,$E634)),
100*(BC634-MINIFS(BC:BC,$E:$E,$E634))/(MAXIFS(BC:BC,$E:$E,$E634)-MINIFS(BC:BC,$E:$E,$E634))))</f>
        <v/>
      </c>
      <c r="DS634" s="232" t="str">
        <f t="array" ref="DS634">IF(BD634="","",
IF(INDEX(Settings!$H:$H,MATCH(DS$1,Settings!$G:$G,0))=TRUE,
100-100*(BD634-MINIFS(BD:BD,$E:$E,$E634))/(MAXIFS(BD:BD,$E:$E,$E634)-MINIFS(BD:BD,$E:$E,$E634)),
100*(BD634-MINIFS(BD:BD,$E:$E,$E634))/(MAXIFS(BD:BD,$E:$E,$E634)-MINIFS(BD:BD,$E:$E,$E634))))</f>
        <v/>
      </c>
      <c r="DT634" s="232" t="str">
        <f t="array" ref="DT634">IF(BE634="","",
IF(INDEX(Settings!$H:$H,MATCH(DT$1,Settings!$G:$G,0))=TRUE,
100-100*(BE634-MINIFS(BE:BE,$E:$E,$E634))/(MAXIFS(BE:BE,$E:$E,$E634)-MINIFS(BE:BE,$E:$E,$E634)),
100*(BE634-MINIFS(BE:BE,$E:$E,$E634))/(MAXIFS(BE:BE,$E:$E,$E634)-MINIFS(BE:BE,$E:$E,$E634))))</f>
        <v/>
      </c>
      <c r="DU634" s="232" t="str">
        <f t="array" ref="DU634">IF(BF634="","",
IF(INDEX(Settings!$H:$H,MATCH(DU$1,Settings!$G:$G,0))=TRUE,
100-100*(BF634-MINIFS(BF:BF,$E:$E,$E634))/(MAXIFS(BF:BF,$E:$E,$E634)-MINIFS(BF:BF,$E:$E,$E634)),
100*(BF634-MINIFS(BF:BF,$E:$E,$E634))/(MAXIFS(BF:BF,$E:$E,$E634)-MINIFS(BF:BF,$E:$E,$E634))))</f>
        <v/>
      </c>
      <c r="DV634" s="232" t="str">
        <f t="array" ref="DV634">IF(BG634="","",
IF(INDEX(Settings!$H:$H,MATCH(DV$1,Settings!$G:$G,0))=TRUE,
100-100*(BG634-MINIFS(BG:BG,$E:$E,$E634))/(MAXIFS(BG:BG,$E:$E,$E634)-MINIFS(BG:BG,$E:$E,$E634)),
100*(BG634-MINIFS(BG:BG,$E:$E,$E634))/(MAXIFS(BG:BG,$E:$E,$E634)-MINIFS(BG:BG,$E:$E,$E634))))</f>
        <v/>
      </c>
      <c r="DW634" s="232" t="str">
        <f t="array" ref="DW634">IF(BH634="","",
IF(INDEX(Settings!$H:$H,MATCH(DW$1,Settings!$G:$G,0))=TRUE,
100-100*(BH634-MINIFS(BH:BH,$E:$E,$E634))/(MAXIFS(BH:BH,$E:$E,$E634)-MINIFS(BH:BH,$E:$E,$E634)),
100*(BH634-MINIFS(BH:BH,$E:$E,$E634))/(MAXIFS(BH:BH,$E:$E,$E634)-MINIFS(BH:BH,$E:$E,$E634))))</f>
        <v/>
      </c>
      <c r="DX634" s="232" t="str">
        <f t="array" ref="DX634">IF(BI634="","",
IF(INDEX(Settings!$H:$H,MATCH(DX$1,Settings!$G:$G,0))=TRUE,
100-100*(BI634-MINIFS(BI:BI,$E:$E,$E634))/(MAXIFS(BI:BI,$E:$E,$E634)-MINIFS(BI:BI,$E:$E,$E634)),
100*(BI634-MINIFS(BI:BI,$E:$E,$E634))/(MAXIFS(BI:BI,$E:$E,$E634)-MINIFS(BI:BI,$E:$E,$E634))))</f>
        <v/>
      </c>
      <c r="DY634" s="232" t="str">
        <f t="array" ref="DY634">IF(BJ634="","",
IF(INDEX(Settings!$H:$H,MATCH(DY$1,Settings!$G:$G,0))=TRUE,
100-100*(BJ634-MINIFS(BJ:BJ,$E:$E,$E634))/(MAXIFS(BJ:BJ,$E:$E,$E634)-MINIFS(BJ:BJ,$E:$E,$E634)),
100*(BJ634-MINIFS(BJ:BJ,$E:$E,$E634))/(MAXIFS(BJ:BJ,$E:$E,$E634)-MINIFS(BJ:BJ,$E:$E,$E634))))</f>
        <v/>
      </c>
      <c r="DZ634" s="234"/>
      <c r="EA634" s="234"/>
      <c r="EB634" s="234" t="str">
        <f t="shared" si="8"/>
        <v/>
      </c>
      <c r="EC634" s="234" t="str">
        <f t="shared" si="9"/>
        <v/>
      </c>
      <c r="ED634" s="234" t="str">
        <f t="shared" si="10"/>
        <v/>
      </c>
      <c r="EE634" s="234" t="str">
        <f t="shared" si="11"/>
        <v/>
      </c>
      <c r="EF634" s="234" t="str">
        <f t="shared" si="12"/>
        <v/>
      </c>
      <c r="EG634" s="234" t="str">
        <f t="shared" si="13"/>
        <v/>
      </c>
      <c r="EH634" s="234"/>
      <c r="EI634" s="234"/>
      <c r="EJ634" s="234"/>
      <c r="EK634" s="234"/>
      <c r="EL634" s="234"/>
      <c r="EM634" s="234"/>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3" t="str">
        <f t="shared" si="14"/>
        <v/>
      </c>
      <c r="N635" s="49"/>
      <c r="O635" s="49"/>
      <c r="P635" s="49"/>
      <c r="Q635" s="49"/>
      <c r="R635" s="49"/>
      <c r="S635" s="222" t="str">
        <f>IFERROR(VLOOKUP(AF635, 'YOYO IR Scores'!A:C, 3, FALSE), "")
</f>
        <v/>
      </c>
      <c r="T635" s="49"/>
      <c r="U635" s="49"/>
      <c r="V635" s="49"/>
      <c r="W635" s="49"/>
      <c r="X635" s="224" t="str">
        <f t="shared" si="4"/>
        <v/>
      </c>
      <c r="Y635" s="225" t="str">
        <f t="shared" si="5"/>
        <v/>
      </c>
      <c r="Z635" s="225" t="str">
        <f t="shared" si="6"/>
        <v/>
      </c>
      <c r="AA635" s="224" t="str">
        <f t="shared" si="7"/>
        <v/>
      </c>
      <c r="AB635" s="223"/>
      <c r="AC635" s="223"/>
      <c r="AD635" s="223"/>
      <c r="AE635" s="223" t="str">
        <f>IFERROR(VLOOKUP(AF635, 'YOYO IR Scores'!A:C, 2, FALSE), "")</f>
        <v/>
      </c>
      <c r="AF635" s="223"/>
      <c r="AG635" s="223"/>
      <c r="AH635" s="223"/>
      <c r="AI635" s="223"/>
      <c r="AJ635" s="223"/>
      <c r="AK635" s="223"/>
      <c r="AL635" s="223"/>
      <c r="AM635" s="223"/>
      <c r="AN635" s="223"/>
      <c r="AO635" s="223"/>
      <c r="AP635" s="223"/>
      <c r="AQ635" s="223"/>
      <c r="AR635" s="223"/>
      <c r="AS635" s="223"/>
      <c r="AT635" s="223"/>
      <c r="AU635" s="223"/>
      <c r="AV635" s="223"/>
      <c r="AW635" s="223"/>
      <c r="AX635" s="223"/>
      <c r="AY635" s="223"/>
      <c r="AZ635" s="223"/>
      <c r="BA635" s="223"/>
      <c r="BB635" s="223"/>
      <c r="BC635" s="223"/>
      <c r="BD635" s="223"/>
      <c r="BE635" s="223"/>
      <c r="BF635" s="223"/>
      <c r="BG635" s="223"/>
      <c r="BH635" s="223"/>
      <c r="BI635" s="223"/>
      <c r="BJ635" s="223"/>
      <c r="BK635" s="223" t="str">
        <f t="array" ref="BK635">IF(J635="","",
IF(INDEX(Settings!$H:$H,MATCH(BY$1,Settings!$G:$G,0))=TRUE,
100-100*(J635-MIN(J:J))/(MAX(J:J)-MIN(J:J)),
100*(J635-MIN(J:J))/(MAX(J:J)-MIN(J:J))))</f>
        <v/>
      </c>
      <c r="BL635" s="223" t="str">
        <f t="array" ref="BL635">IF(J635="","",
IF(INDEX(Settings!$H:$H,MATCH(BY$1,Settings!$G:$G,0))=TRUE,
100-100*(J635-MINIFS(J:J,$E:$E,$E635))/(MAXIFS(J:J,$E:$E,$E635)-MINIFS(J:J,$E:$E,$E635)),
100*(J635-MINIFS(J:J,$E:$E,$E635))/(MAXIFS(J:J,$E:$E,$E635)-MINIFS(J:J,$E:$E,$E635))))</f>
        <v/>
      </c>
      <c r="BM635" s="223"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4" t="str">
        <f t="array" ref="BQ635">IF(J635="","",
IF(INDEX(Settings!$H:$H,MATCH(BY$1,Settings!$G:$G,0))=TRUE,
-1*(J635-AVERAGE(J:J))/STDEV(J:J),
(J635-AVERAGE(J:J))/STDEV(J:J)))</f>
        <v/>
      </c>
      <c r="BR635" s="224" t="str">
        <f>IFERROR(__xludf.DUMMYFUNCTION("IF(J635="""","""",
IF(INDEX(Settings!$H:$H,MATCH(BY$1,Settings!$G:$G,0))=TRUE,
-1*(J635-AVERAGEIFS(J:J,$E:$E,$E635))/STDEV(FILTER(J:J,$E:$E=$E635)),
(J635-AVERAGEIFS(J:J,$E:$E,$E635))/STDEV(FILTER(J:J,$E:$E=$E635))))"),"")</f>
        <v/>
      </c>
      <c r="BS635" s="224"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3" t="str">
        <f t="array" ref="BY635">IF(J635="","",
IF(INDEX(Settings!$H:$H,MATCH(BY$1,Settings!$G:$G,0))=TRUE,
100-100*(J635-MINIFS(J:J,$E:$E,$E635))/(MAXIFS(J:J,$E:$E,$E635)-MINIFS(J:J,$E:$E,$E635)),
100*(J635-MINIFS(J:J,$E:$E,$E635))/(MAXIFS(J:J,$E:$E,$E635)-MINIFS(J:J,$E:$E,$E635))))</f>
        <v/>
      </c>
      <c r="BZ635" s="223" t="str">
        <f t="array" ref="BZ635">IF(K635="","",
IF(INDEX(Settings!$H:$H,MATCH(BZ$1,Settings!$G:$G,0))=TRUE,
100-100*(K635-MINIFS(K:K,$E:$E,$E635))/(MAXIFS(K:K,$E:$E,$E635)-MINIFS(K:K,$E:$E,$E635)),
100*(K635-MINIFS(K:K,$E:$E,$E635))/(MAXIFS(K:K,$E:$E,$E635)-MINIFS(K:K,$E:$E,$E635))))</f>
        <v/>
      </c>
      <c r="CA635" s="223" t="str">
        <f t="array" ref="CA635">IF(L635="","",
IF(INDEX(Settings!$H:$H,MATCH(CA$1,Settings!$G:$G,0))=TRUE,
100-100*(L635-MINIFS(L:L,$E:$E,$E635))/(MAXIFS(L:L,$E:$E,$E635)-MINIFS(L:L,$E:$E,$E635)),
100*(L635-MINIFS(L:L,$E:$E,$E635))/(MAXIFS(L:L,$E:$E,$E635)-MINIFS(L:L,$E:$E,$E635))))</f>
        <v/>
      </c>
      <c r="CB635" s="223" t="str">
        <f t="array" ref="CB635">IF(M635="","",
IF(INDEX(Settings!$H:$H,MATCH(CB$1,Settings!$G:$G,0))=TRUE,
100-100*(M635-MINIFS(M:M,$E:$E,$E635))/(MAXIFS(M:M,$E:$E,$E635)-MINIFS(M:M,$E:$E,$E635)),
100*(M635-MINIFS(M:M,$E:$E,$E635))/(MAXIFS(M:M,$E:$E,$E635)-MINIFS(M:M,$E:$E,$E635))))</f>
        <v/>
      </c>
      <c r="CC635" s="223" t="str">
        <f t="array" ref="CC635">IF(N635="","",
IF(INDEX(Settings!$H:$H,MATCH(CC$1,Settings!$G:$G,0))=TRUE,
100-100*(N635-MINIFS(N:N,$E:$E,$E635))/(MAXIFS(N:N,$E:$E,$E635)-MINIFS(N:N,$E:$E,$E635)),
100*(N635-MINIFS(N:N,$E:$E,$E635))/(MAXIFS(N:N,$E:$E,$E635)-MINIFS(N:N,$E:$E,$E635))))</f>
        <v/>
      </c>
      <c r="CD635" s="223" t="str">
        <f t="array" ref="CD635">IF(O635="","",
IF(INDEX(Settings!$H:$H,MATCH(CD$1,Settings!$G:$G,0))=TRUE,
100-100*(O635-MINIFS(O:O,$E:$E,$E635))/(MAXIFS(O:O,$E:$E,$E635)-MINIFS(O:O,$E:$E,$E635)),
100*(O635-MINIFS(O:O,$E:$E,$E635))/(MAXIFS(O:O,$E:$E,$E635)-MINIFS(O:O,$E:$E,$E635))))</f>
        <v/>
      </c>
      <c r="CE635" s="223" t="str">
        <f t="array" ref="CE635">IF(P635="","",
IF(INDEX(Settings!$H:$H,MATCH(CE$1,Settings!$G:$G,0))=TRUE,
100-100*(P635-MINIFS(P:P,$E:$E,$E635))/(MAXIFS(P:P,$E:$E,$E635)-MINIFS(P:P,$E:$E,$E635)),
100*(P635-MINIFS(P:P,$E:$E,$E635))/(MAXIFS(P:P,$E:$E,$E635)-MINIFS(P:P,$E:$E,$E635))))</f>
        <v/>
      </c>
      <c r="CF635" s="223" t="str">
        <f t="array" ref="CF635">IF(Q635="","",
IF(INDEX(Settings!$H:$H,MATCH(CF$1,Settings!$G:$G,0))=TRUE,
100-100*(Q635-MINIFS(Q:Q,$E:$E,$E635))/(MAXIFS(Q:Q,$E:$E,$E635)-MINIFS(Q:Q,$E:$E,$E635)),
100*(Q635-MINIFS(Q:Q,$E:$E,$E635))/(MAXIFS(Q:Q,$E:$E,$E635)-MINIFS(Q:Q,$E:$E,$E635))))</f>
        <v/>
      </c>
      <c r="CG635" s="223" t="str">
        <f t="array" ref="CG635">IF(R635="","",
IF(INDEX(Settings!$H:$H,MATCH(CG$1,Settings!$G:$G,0))=TRUE,
100-100*(R635-MINIFS(R:R,$E:$E,$E635))/(MAXIFS(R:R,$E:$E,$E635)-MINIFS(R:R,$E:$E,$E635)),
100*(R635-MINIFS(R:R,$E:$E,$E635))/(MAXIFS(R:R,$E:$E,$E635)-MINIFS(R:R,$E:$E,$E635))))</f>
        <v/>
      </c>
      <c r="CH635" s="223" t="str">
        <f t="array" ref="CH635">IF(S635="","",
IF(INDEX(Settings!$H:$H,MATCH(CH$1,Settings!$G:$G,0))=TRUE,
100-100*(S635-MINIFS(S:S,$E:$E,$E635))/(MAXIFS(S:S,$E:$E,$E635)-MINIFS(S:S,$E:$E,$E635)),
100*(S635-MINIFS(S:S,$E:$E,$E635))/(MAXIFS(S:S,$E:$E,$E635)-MINIFS(S:S,$E:$E,$E635))))</f>
        <v/>
      </c>
      <c r="CI635" s="223" t="str">
        <f t="array" ref="CI635">IF(T635="","",
IF(INDEX(Settings!$H:$H,MATCH(CI$1,Settings!$G:$G,0))=TRUE,
100-100*(T635-MINIFS(T:T,$E:$E,$E635))/(MAXIFS(T:T,$E:$E,$E635)-MINIFS(T:T,$E:$E,$E635)),
100*(T635-MINIFS(T:T,$E:$E,$E635))/(MAXIFS(T:T,$E:$E,$E635)-MINIFS(T:T,$E:$E,$E635))))</f>
        <v/>
      </c>
      <c r="CJ635" s="223" t="str">
        <f t="array" ref="CJ635">IF(U635="","",
IF(INDEX(Settings!$H:$H,MATCH(CJ$1,Settings!$G:$G,0))=TRUE,
100-100*(U635-MINIFS(U:U,$E:$E,$E635))/(MAXIFS(U:U,$E:$E,$E635)-MINIFS(U:U,$E:$E,$E635)),
100*(U635-MINIFS(U:U,$E:$E,$E635))/(MAXIFS(U:U,$E:$E,$E635)-MINIFS(U:U,$E:$E,$E635))))</f>
        <v/>
      </c>
      <c r="CK635" s="223" t="str">
        <f t="array" ref="CK635">IF(V635="","",
IF(INDEX(Settings!$H:$H,MATCH(CK$1,Settings!$G:$G,0))=TRUE,
100-100*(V635-MINIFS(V:V,$E:$E,$E635))/(MAXIFS(V:V,$E:$E,$E635)-MINIFS(V:V,$E:$E,$E635)),
100*(V635-MINIFS(V:V,$E:$E,$E635))/(MAXIFS(V:V,$E:$E,$E635)-MINIFS(V:V,$E:$E,$E635))))</f>
        <v/>
      </c>
      <c r="CL635" s="223" t="str">
        <f t="array" ref="CL635">IF(W635="","",
IF(INDEX(Settings!$H:$H,MATCH(CL$1,Settings!$G:$G,0))=TRUE,
100-100*(W635-MINIFS(W:W,$E:$E,$E635))/(MAXIFS(W:W,$E:$E,$E635)-MINIFS(W:W,$E:$E,$E635)),
100*(W635-MINIFS(W:W,$E:$E,$E635))/(MAXIFS(W:W,$E:$E,$E635)-MINIFS(W:W,$E:$E,$E635))))</f>
        <v/>
      </c>
      <c r="CM635" s="223" t="str">
        <f t="array" ref="CM635">IF(X635="","",
IF(INDEX(Settings!$H:$H,MATCH(CM$1,Settings!$G:$G,0))=TRUE,
100-100*(X635-MINIFS(X:X,$E:$E,$E635))/(MAXIFS(X:X,$E:$E,$E635)-MINIFS(X:X,$E:$E,$E635)),
100*(X635-MINIFS(X:X,$E:$E,$E635))/(MAXIFS(X:X,$E:$E,$E635)-MINIFS(X:X,$E:$E,$E635))))</f>
        <v/>
      </c>
      <c r="CN635" s="223" t="str">
        <f t="array" ref="CN635">IF(Y635="","",
IF(INDEX(Settings!$H:$H,MATCH(CN$1,Settings!$G:$G,0))=TRUE,
100-100*(Y635-MINIFS(Y:Y,$E:$E,$E635))/(MAXIFS(Y:Y,$E:$E,$E635)-MINIFS(Y:Y,$E:$E,$E635)),
100*(Y635-MINIFS(Y:Y,$E:$E,$E635))/(MAXIFS(Y:Y,$E:$E,$E635)-MINIFS(Y:Y,$E:$E,$E635))))</f>
        <v/>
      </c>
      <c r="CO635" s="223" t="str">
        <f t="array" ref="CO635">IF(Z635="","",
IF(INDEX(Settings!$H:$H,MATCH(CO$1,Settings!$G:$G,0))=TRUE,
100-100*(Z635-MINIFS(Z:Z,$E:$E,$E635))/(MAXIFS(Z:Z,$E:$E,$E635)-MINIFS(Z:Z,$E:$E,$E635)),
100*(Z635-MINIFS(Z:Z,$E:$E,$E635))/(MAXIFS(Z:Z,$E:$E,$E635)-MINIFS(Z:Z,$E:$E,$E635))))</f>
        <v/>
      </c>
      <c r="CP635" s="223" t="str">
        <f t="array" ref="CP635">IF(AA635="","",
IF(INDEX(Settings!$H:$H,MATCH(CP$1,Settings!$G:$G,0))=TRUE,
100-100*(AA635-MINIFS(AA:AA,$E:$E,$E635))/(MAXIFS(AA:AA,$E:$E,$E635)-MINIFS(AA:AA,$E:$E,$E635)),
100*(AA635-MINIFS(AA:AA,$E:$E,$E635))/(MAXIFS(AA:AA,$E:$E,$E635)-MINIFS(AA:AA,$E:$E,$E635))))</f>
        <v/>
      </c>
      <c r="CQ635" s="223" t="str">
        <f t="array" ref="CQ635">IF(AB635="","",
IF(INDEX(Settings!$H:$H,MATCH(CQ$1,Settings!$G:$G,0))=TRUE,
100-100*(AB635-MINIFS(AB:AB,$E:$E,$E635))/(MAXIFS(AB:AB,$E:$E,$E635)-MINIFS(AB:AB,$E:$E,$E635)),
100*(AB635-MINIFS(AB:AB,$E:$E,$E635))/(MAXIFS(AB:AB,$E:$E,$E635)-MINIFS(AB:AB,$E:$E,$E635))))</f>
        <v/>
      </c>
      <c r="CR635" s="223" t="str">
        <f t="array" ref="CR635">IF(AC635="","",
IF(INDEX(Settings!$H:$H,MATCH(CR$1,Settings!$G:$G,0))=TRUE,
100-100*(AC635-MINIFS(AC:AC,$E:$E,$E635))/(MAXIFS(AC:AC,$E:$E,$E635)-MINIFS(AC:AC,$E:$E,$E635)),
100*(AC635-MINIFS(AC:AC,$E:$E,$E635))/(MAXIFS(AC:AC,$E:$E,$E635)-MINIFS(AC:AC,$E:$E,$E635))))</f>
        <v/>
      </c>
      <c r="CS635" s="223" t="str">
        <f t="array" ref="CS635">IF(AD635="","",
IF(INDEX(Settings!$H:$H,MATCH(CS$1,Settings!$G:$G,0))=TRUE,
100-100*(AD635-MINIFS(AD:AD,$E:$E,$E635))/(MAXIFS(AD:AD,$E:$E,$E635)-MINIFS(AD:AD,$E:$E,$E635)),
100*(AD635-MINIFS(AD:AD,$E:$E,$E635))/(MAXIFS(AD:AD,$E:$E,$E635)-MINIFS(AD:AD,$E:$E,$E635))))</f>
        <v/>
      </c>
      <c r="CT635" s="223" t="str">
        <f t="array" ref="CT635">IF(AE635="","",
IF(INDEX(Settings!$H:$H,MATCH(CT$1,Settings!$G:$G,0))=TRUE,
100-100*(AE635-MINIFS(AE:AE,$E:$E,$E635))/(MAXIFS(AE:AE,$E:$E,$E635)-MINIFS(AE:AE,$E:$E,$E635)),
100*(AE635-MINIFS(AE:AE,$E:$E,$E635))/(MAXIFS(AE:AE,$E:$E,$E635)-MINIFS(AE:AE,$E:$E,$E635))))</f>
        <v/>
      </c>
      <c r="CU635" s="223" t="str">
        <f t="array" ref="CU635">IF(AF635="","",
IF(INDEX(Settings!$H:$H,MATCH(CU$1,Settings!$G:$G,0))=TRUE,
100-100*(AF635-MINIFS(AF:AF,$E:$E,$E635))/(MAXIFS(AF:AF,$E:$E,$E635)-MINIFS(AF:AF,$E:$E,$E635)),
100*(AF635-MINIFS(AF:AF,$E:$E,$E635))/(MAXIFS(AF:AF,$E:$E,$E635)-MINIFS(AF:AF,$E:$E,$E635))))</f>
        <v/>
      </c>
      <c r="CV635" s="223" t="str">
        <f t="array" ref="CV635">IF(AG635="","",
IF(INDEX(Settings!$H:$H,MATCH(CV$1,Settings!$G:$G,0))=TRUE,
100-100*(AG635-MINIFS(AG:AG,$E:$E,$E635))/(MAXIFS(AG:AG,$E:$E,$E635)-MINIFS(AG:AG,$E:$E,$E635)),
100*(AG635-MINIFS(AG:AG,$E:$E,$E635))/(MAXIFS(AG:AG,$E:$E,$E635)-MINIFS(AG:AG,$E:$E,$E635))))</f>
        <v/>
      </c>
      <c r="CW635" s="223" t="str">
        <f t="array" ref="CW635">IF(AH635="","",
IF(INDEX(Settings!$H:$H,MATCH(CW$1,Settings!$G:$G,0))=TRUE,
100-100*(AH635-MINIFS(AH:AH,$E:$E,$E635))/(MAXIFS(AH:AH,$E:$E,$E635)-MINIFS(AH:AH,$E:$E,$E635)),
100*(AH635-MINIFS(AH:AH,$E:$E,$E635))/(MAXIFS(AH:AH,$E:$E,$E635)-MINIFS(AH:AH,$E:$E,$E635))))</f>
        <v/>
      </c>
      <c r="CX635" s="223" t="str">
        <f t="array" ref="CX635">IF(AI635="","",
IF(INDEX(Settings!$H:$H,MATCH(CX$1,Settings!$G:$G,0))=TRUE,
100-100*(AI635-MINIFS(AI:AI,$E:$E,$E635))/(MAXIFS(AI:AI,$E:$E,$E635)-MINIFS(AI:AI,$E:$E,$E635)),
100*(AI635-MINIFS(AI:AI,$E:$E,$E635))/(MAXIFS(AI:AI,$E:$E,$E635)-MINIFS(AI:AI,$E:$E,$E635))))</f>
        <v/>
      </c>
      <c r="CY635" s="223" t="str">
        <f t="array" ref="CY635">IF(AJ635="","",
IF(INDEX(Settings!$H:$H,MATCH(CY$1,Settings!$G:$G,0))=TRUE,
100-100*(AJ635-MINIFS(AJ:AJ,$E:$E,$E635))/(MAXIFS(AJ:AJ,$E:$E,$E635)-MINIFS(AJ:AJ,$E:$E,$E635)),
100*(AJ635-MINIFS(AJ:AJ,$E:$E,$E635))/(MAXIFS(AJ:AJ,$E:$E,$E635)-MINIFS(AJ:AJ,$E:$E,$E635))))</f>
        <v/>
      </c>
      <c r="CZ635" s="223" t="str">
        <f t="array" ref="CZ635">IF(AK635="","",
IF(INDEX(Settings!$H:$H,MATCH(CZ$1,Settings!$G:$G,0))=TRUE,
100-100*(AK635-MINIFS(AK:AK,$E:$E,$E635))/(MAXIFS(AK:AK,$E:$E,$E635)-MINIFS(AK:AK,$E:$E,$E635)),
100*(AK635-MINIFS(AK:AK,$E:$E,$E635))/(MAXIFS(AK:AK,$E:$E,$E635)-MINIFS(AK:AK,$E:$E,$E635))))</f>
        <v/>
      </c>
      <c r="DA635" s="223" t="str">
        <f t="array" ref="DA635">IF(AL635="","",
IF(INDEX(Settings!$H:$H,MATCH(DA$1,Settings!$G:$G,0))=TRUE,
100-100*(AL635-MINIFS(AL:AL,$E:$E,$E635))/(MAXIFS(AL:AL,$E:$E,$E635)-MINIFS(AL:AL,$E:$E,$E635)),
100*(AL635-MINIFS(AL:AL,$E:$E,$E635))/(MAXIFS(AL:AL,$E:$E,$E635)-MINIFS(AL:AL,$E:$E,$E635))))</f>
        <v/>
      </c>
      <c r="DB635" s="223" t="str">
        <f t="array" ref="DB635">IF(AM635="","",
IF(INDEX(Settings!$H:$H,MATCH(DB$1,Settings!$G:$G,0))=TRUE,
100-100*(AM635-MINIFS(AM:AM,$E:$E,$E635))/(MAXIFS(AM:AM,$E:$E,$E635)-MINIFS(AM:AM,$E:$E,$E635)),
100*(AM635-MINIFS(AM:AM,$E:$E,$E635))/(MAXIFS(AM:AM,$E:$E,$E635)-MINIFS(AM:AM,$E:$E,$E635))))</f>
        <v/>
      </c>
      <c r="DC635" s="223" t="str">
        <f t="array" ref="DC635">IF(AN635="","",
IF(INDEX(Settings!$H:$H,MATCH(DC$1,Settings!$G:$G,0))=TRUE,
100-100*(AN635-MINIFS(AN:AN,$E:$E,$E635))/(MAXIFS(AN:AN,$E:$E,$E635)-MINIFS(AN:AN,$E:$E,$E635)),
100*(AN635-MINIFS(AN:AN,$E:$E,$E635))/(MAXIFS(AN:AN,$E:$E,$E635)-MINIFS(AN:AN,$E:$E,$E635))))</f>
        <v/>
      </c>
      <c r="DD635" s="223" t="str">
        <f t="array" ref="DD635">IF(AO635="","",
IF(INDEX(Settings!$H:$H,MATCH(DD$1,Settings!$G:$G,0))=TRUE,
100-100*(AO635-MINIFS(AO:AO,$E:$E,$E635))/(MAXIFS(AO:AO,$E:$E,$E635)-MINIFS(AO:AO,$E:$E,$E635)),
100*(AO635-MINIFS(AO:AO,$E:$E,$E635))/(MAXIFS(AO:AO,$E:$E,$E635)-MINIFS(AO:AO,$E:$E,$E635))))</f>
        <v/>
      </c>
      <c r="DE635" s="223" t="str">
        <f t="array" ref="DE635">IF(AP635="","",
IF(INDEX(Settings!$H:$H,MATCH(DE$1,Settings!$G:$G,0))=TRUE,
100-100*(AP635-MINIFS(AP:AP,$E:$E,$E635))/(MAXIFS(AP:AP,$E:$E,$E635)-MINIFS(AP:AP,$E:$E,$E635)),
100*(AP635-MINIFS(AP:AP,$E:$E,$E635))/(MAXIFS(AP:AP,$E:$E,$E635)-MINIFS(AP:AP,$E:$E,$E635))))</f>
        <v/>
      </c>
      <c r="DF635" s="223" t="str">
        <f t="array" ref="DF635">IF(AQ635="","",
IF(INDEX(Settings!$H:$H,MATCH(DF$1,Settings!$G:$G,0))=TRUE,
100-100*(AQ635-MINIFS(AQ:AQ,$E:$E,$E635))/(MAXIFS(AQ:AQ,$E:$E,$E635)-MINIFS(AQ:AQ,$E:$E,$E635)),
100*(AQ635-MINIFS(AQ:AQ,$E:$E,$E635))/(MAXIFS(AQ:AQ,$E:$E,$E635)-MINIFS(AQ:AQ,$E:$E,$E635))))</f>
        <v/>
      </c>
      <c r="DG635" s="223" t="str">
        <f t="array" ref="DG635">IF(AR635="","",
IF(INDEX(Settings!$H:$H,MATCH(DG$1,Settings!$G:$G,0))=TRUE,
100-100*(AR635-MINIFS(AR:AR,$E:$E,$E635))/(MAXIFS(AR:AR,$E:$E,$E635)-MINIFS(AR:AR,$E:$E,$E635)),
100*(AR635-MINIFS(AR:AR,$E:$E,$E635))/(MAXIFS(AR:AR,$E:$E,$E635)-MINIFS(AR:AR,$E:$E,$E635))))</f>
        <v/>
      </c>
      <c r="DH635" s="223" t="str">
        <f t="array" ref="DH635">IF(AS635="","",
IF(INDEX(Settings!$H:$H,MATCH(DH$1,Settings!$G:$G,0))=TRUE,
100-100*(AS635-MINIFS(AS:AS,$E:$E,$E635))/(MAXIFS(AS:AS,$E:$E,$E635)-MINIFS(AS:AS,$E:$E,$E635)),
100*(AS635-MINIFS(AS:AS,$E:$E,$E635))/(MAXIFS(AS:AS,$E:$E,$E635)-MINIFS(AS:AS,$E:$E,$E635))))</f>
        <v/>
      </c>
      <c r="DI635" s="223" t="str">
        <f t="array" ref="DI635">IF(AT635="","",
IF(INDEX(Settings!$H:$H,MATCH(DI$1,Settings!$G:$G,0))=TRUE,
100-100*(AT635-MINIFS(AT:AT,$E:$E,$E635))/(MAXIFS(AT:AT,$E:$E,$E635)-MINIFS(AT:AT,$E:$E,$E635)),
100*(AT635-MINIFS(AT:AT,$E:$E,$E635))/(MAXIFS(AT:AT,$E:$E,$E635)-MINIFS(AT:AT,$E:$E,$E635))))</f>
        <v/>
      </c>
      <c r="DJ635" s="223" t="str">
        <f t="array" ref="DJ635">IF(AU635="","",
IF(INDEX(Settings!$H:$H,MATCH(DJ$1,Settings!$G:$G,0))=TRUE,
100-100*(AU635-MINIFS(AU:AU,$E:$E,$E635))/(MAXIFS(AU:AU,$E:$E,$E635)-MINIFS(AU:AU,$E:$E,$E635)),
100*(AU635-MINIFS(AU:AU,$E:$E,$E635))/(MAXIFS(AU:AU,$E:$E,$E635)-MINIFS(AU:AU,$E:$E,$E635))))</f>
        <v/>
      </c>
      <c r="DK635" s="223" t="str">
        <f t="array" ref="DK635">IF(AV635="","",
IF(INDEX(Settings!$H:$H,MATCH(DK$1,Settings!$G:$G,0))=TRUE,
100-100*(AV635-MINIFS(AV:AV,$E:$E,$E635))/(MAXIFS(AV:AV,$E:$E,$E635)-MINIFS(AV:AV,$E:$E,$E635)),
100*(AV635-MINIFS(AV:AV,$E:$E,$E635))/(MAXIFS(AV:AV,$E:$E,$E635)-MINIFS(AV:AV,$E:$E,$E635))))</f>
        <v/>
      </c>
      <c r="DL635" s="223" t="str">
        <f t="array" ref="DL635">IF(AW635="","",
IF(INDEX(Settings!$H:$H,MATCH(DL$1,Settings!$G:$G,0))=TRUE,
100-100*(AW635-MINIFS(AW:AW,$E:$E,$E635))/(MAXIFS(AW:AW,$E:$E,$E635)-MINIFS(AW:AW,$E:$E,$E635)),
100*(AW635-MINIFS(AW:AW,$E:$E,$E635))/(MAXIFS(AW:AW,$E:$E,$E635)-MINIFS(AW:AW,$E:$E,$E635))))</f>
        <v/>
      </c>
      <c r="DM635" s="223" t="str">
        <f t="array" ref="DM635">IF(AX635="","",
IF(INDEX(Settings!$H:$H,MATCH(DM$1,Settings!$G:$G,0))=TRUE,
100-100*(AX635-MINIFS(AX:AX,$E:$E,$E635))/(MAXIFS(AX:AX,$E:$E,$E635)-MINIFS(AX:AX,$E:$E,$E635)),
100*(AX635-MINIFS(AX:AX,$E:$E,$E635))/(MAXIFS(AX:AX,$E:$E,$E635)-MINIFS(AX:AX,$E:$E,$E635))))</f>
        <v/>
      </c>
      <c r="DN635" s="223" t="str">
        <f t="array" ref="DN635">IF(AY635="","",
IF(INDEX(Settings!$H:$H,MATCH(DN$1,Settings!$G:$G,0))=TRUE,
100-100*(AY635-MINIFS(AY:AY,$E:$E,$E635))/(MAXIFS(AY:AY,$E:$E,$E635)-MINIFS(AY:AY,$E:$E,$E635)),
100*(AY635-MINIFS(AY:AY,$E:$E,$E635))/(MAXIFS(AY:AY,$E:$E,$E635)-MINIFS(AY:AY,$E:$E,$E635))))</f>
        <v/>
      </c>
      <c r="DO635" s="223" t="str">
        <f t="array" ref="DO635">IF(AZ635="","",
IF(INDEX(Settings!$H:$H,MATCH(DO$1,Settings!$G:$G,0))=TRUE,
100-100*(AZ635-MINIFS(AZ:AZ,$E:$E,$E635))/(MAXIFS(AZ:AZ,$E:$E,$E635)-MINIFS(AZ:AZ,$E:$E,$E635)),
100*(AZ635-MINIFS(AZ:AZ,$E:$E,$E635))/(MAXIFS(AZ:AZ,$E:$E,$E635)-MINIFS(AZ:AZ,$E:$E,$E635))))</f>
        <v/>
      </c>
      <c r="DP635" s="223" t="str">
        <f t="array" ref="DP635">IF(BA635="","",
IF(INDEX(Settings!$H:$H,MATCH(DP$1,Settings!$G:$G,0))=TRUE,
100-100*(BA635-MINIFS(BA:BA,$E:$E,$E635))/(MAXIFS(BA:BA,$E:$E,$E635)-MINIFS(BA:BA,$E:$E,$E635)),
100*(BA635-MINIFS(BA:BA,$E:$E,$E635))/(MAXIFS(BA:BA,$E:$E,$E635)-MINIFS(BA:BA,$E:$E,$E635))))</f>
        <v/>
      </c>
      <c r="DQ635" s="223" t="str">
        <f t="array" ref="DQ635">IF(BB635="","",
IF(INDEX(Settings!$H:$H,MATCH(DQ$1,Settings!$G:$G,0))=TRUE,
100-100*(BB635-MINIFS(BB:BB,$E:$E,$E635))/(MAXIFS(BB:BB,$E:$E,$E635)-MINIFS(BB:BB,$E:$E,$E635)),
100*(BB635-MINIFS(BB:BB,$E:$E,$E635))/(MAXIFS(BB:BB,$E:$E,$E635)-MINIFS(BB:BB,$E:$E,$E635))))</f>
        <v/>
      </c>
      <c r="DR635" s="223" t="str">
        <f t="array" ref="DR635">IF(BC635="","",
IF(INDEX(Settings!$H:$H,MATCH(DR$1,Settings!$G:$G,0))=TRUE,
100-100*(BC635-MINIFS(BC:BC,$E:$E,$E635))/(MAXIFS(BC:BC,$E:$E,$E635)-MINIFS(BC:BC,$E:$E,$E635)),
100*(BC635-MINIFS(BC:BC,$E:$E,$E635))/(MAXIFS(BC:BC,$E:$E,$E635)-MINIFS(BC:BC,$E:$E,$E635))))</f>
        <v/>
      </c>
      <c r="DS635" s="223" t="str">
        <f t="array" ref="DS635">IF(BD635="","",
IF(INDEX(Settings!$H:$H,MATCH(DS$1,Settings!$G:$G,0))=TRUE,
100-100*(BD635-MINIFS(BD:BD,$E:$E,$E635))/(MAXIFS(BD:BD,$E:$E,$E635)-MINIFS(BD:BD,$E:$E,$E635)),
100*(BD635-MINIFS(BD:BD,$E:$E,$E635))/(MAXIFS(BD:BD,$E:$E,$E635)-MINIFS(BD:BD,$E:$E,$E635))))</f>
        <v/>
      </c>
      <c r="DT635" s="223" t="str">
        <f t="array" ref="DT635">IF(BE635="","",
IF(INDEX(Settings!$H:$H,MATCH(DT$1,Settings!$G:$G,0))=TRUE,
100-100*(BE635-MINIFS(BE:BE,$E:$E,$E635))/(MAXIFS(BE:BE,$E:$E,$E635)-MINIFS(BE:BE,$E:$E,$E635)),
100*(BE635-MINIFS(BE:BE,$E:$E,$E635))/(MAXIFS(BE:BE,$E:$E,$E635)-MINIFS(BE:BE,$E:$E,$E635))))</f>
        <v/>
      </c>
      <c r="DU635" s="223" t="str">
        <f t="array" ref="DU635">IF(BF635="","",
IF(INDEX(Settings!$H:$H,MATCH(DU$1,Settings!$G:$G,0))=TRUE,
100-100*(BF635-MINIFS(BF:BF,$E:$E,$E635))/(MAXIFS(BF:BF,$E:$E,$E635)-MINIFS(BF:BF,$E:$E,$E635)),
100*(BF635-MINIFS(BF:BF,$E:$E,$E635))/(MAXIFS(BF:BF,$E:$E,$E635)-MINIFS(BF:BF,$E:$E,$E635))))</f>
        <v/>
      </c>
      <c r="DV635" s="223" t="str">
        <f t="array" ref="DV635">IF(BG635="","",
IF(INDEX(Settings!$H:$H,MATCH(DV$1,Settings!$G:$G,0))=TRUE,
100-100*(BG635-MINIFS(BG:BG,$E:$E,$E635))/(MAXIFS(BG:BG,$E:$E,$E635)-MINIFS(BG:BG,$E:$E,$E635)),
100*(BG635-MINIFS(BG:BG,$E:$E,$E635))/(MAXIFS(BG:BG,$E:$E,$E635)-MINIFS(BG:BG,$E:$E,$E635))))</f>
        <v/>
      </c>
      <c r="DW635" s="223" t="str">
        <f t="array" ref="DW635">IF(BH635="","",
IF(INDEX(Settings!$H:$H,MATCH(DW$1,Settings!$G:$G,0))=TRUE,
100-100*(BH635-MINIFS(BH:BH,$E:$E,$E635))/(MAXIFS(BH:BH,$E:$E,$E635)-MINIFS(BH:BH,$E:$E,$E635)),
100*(BH635-MINIFS(BH:BH,$E:$E,$E635))/(MAXIFS(BH:BH,$E:$E,$E635)-MINIFS(BH:BH,$E:$E,$E635))))</f>
        <v/>
      </c>
      <c r="DX635" s="223" t="str">
        <f t="array" ref="DX635">IF(BI635="","",
IF(INDEX(Settings!$H:$H,MATCH(DX$1,Settings!$G:$G,0))=TRUE,
100-100*(BI635-MINIFS(BI:BI,$E:$E,$E635))/(MAXIFS(BI:BI,$E:$E,$E635)-MINIFS(BI:BI,$E:$E,$E635)),
100*(BI635-MINIFS(BI:BI,$E:$E,$E635))/(MAXIFS(BI:BI,$E:$E,$E635)-MINIFS(BI:BI,$E:$E,$E635))))</f>
        <v/>
      </c>
      <c r="DY635" s="223" t="str">
        <f t="array" ref="DY635">IF(BJ635="","",
IF(INDEX(Settings!$H:$H,MATCH(DY$1,Settings!$G:$G,0))=TRUE,
100-100*(BJ635-MINIFS(BJ:BJ,$E:$E,$E635))/(MAXIFS(BJ:BJ,$E:$E,$E635)-MINIFS(BJ:BJ,$E:$E,$E635)),
100*(BJ635-MINIFS(BJ:BJ,$E:$E,$E635))/(MAXIFS(BJ:BJ,$E:$E,$E635)-MINIFS(BJ:BJ,$E:$E,$E635))))</f>
        <v/>
      </c>
      <c r="DZ635" s="225"/>
      <c r="EA635" s="225"/>
      <c r="EB635" s="225" t="str">
        <f t="shared" si="8"/>
        <v/>
      </c>
      <c r="EC635" s="225" t="str">
        <f t="shared" si="9"/>
        <v/>
      </c>
      <c r="ED635" s="225" t="str">
        <f t="shared" si="10"/>
        <v/>
      </c>
      <c r="EE635" s="225" t="str">
        <f t="shared" si="11"/>
        <v/>
      </c>
      <c r="EF635" s="225" t="str">
        <f t="shared" si="12"/>
        <v/>
      </c>
      <c r="EG635" s="225" t="str">
        <f t="shared" si="13"/>
        <v/>
      </c>
      <c r="EH635" s="225"/>
      <c r="EI635" s="225"/>
      <c r="EJ635" s="225"/>
      <c r="EK635" s="225"/>
      <c r="EL635" s="225"/>
      <c r="EM635" s="225"/>
    </row>
    <row r="636">
      <c r="A636" s="231"/>
      <c r="B636" s="231"/>
      <c r="C636" s="231"/>
      <c r="D636" s="231" t="str">
        <f t="array" ref="D636">IFERROR(INDEX(Profiles!$B:$B,MATCH($A636,Profiles!$A:$A,0)),"")</f>
        <v/>
      </c>
      <c r="E636" s="231"/>
      <c r="F636" s="231"/>
      <c r="G636" s="231"/>
      <c r="H636" s="231"/>
      <c r="I636" s="231" t="str">
        <f>IF(A636="","",IF(Settings!$N$3="DATE",F636&amp;": "&amp;TEXT(B636,"M/DD/YY"),F636&amp;": "&amp;H636))</f>
        <v/>
      </c>
      <c r="J636" s="231"/>
      <c r="K636" s="231"/>
      <c r="L636" s="231"/>
      <c r="M636" s="232" t="str">
        <f t="shared" si="14"/>
        <v/>
      </c>
      <c r="N636" s="231"/>
      <c r="O636" s="231"/>
      <c r="P636" s="231"/>
      <c r="Q636" s="231"/>
      <c r="R636" s="231"/>
      <c r="S636" s="230" t="str">
        <f>IFERROR(VLOOKUP(AF636, 'YOYO IR Scores'!A:C, 3, FALSE), "")
</f>
        <v/>
      </c>
      <c r="T636" s="231"/>
      <c r="U636" s="231"/>
      <c r="V636" s="231"/>
      <c r="W636" s="231"/>
      <c r="X636" s="233" t="str">
        <f t="shared" si="4"/>
        <v/>
      </c>
      <c r="Y636" s="234" t="str">
        <f t="shared" si="5"/>
        <v/>
      </c>
      <c r="Z636" s="234" t="str">
        <f t="shared" si="6"/>
        <v/>
      </c>
      <c r="AA636" s="233" t="str">
        <f t="shared" si="7"/>
        <v/>
      </c>
      <c r="AB636" s="232"/>
      <c r="AC636" s="232"/>
      <c r="AD636" s="232"/>
      <c r="AE636" s="232" t="str">
        <f>IFERROR(VLOOKUP(AF636, 'YOYO IR Scores'!A:C, 2, FALSE), "")</f>
        <v/>
      </c>
      <c r="AF636" s="232"/>
      <c r="AG636" s="23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c r="BD636" s="232"/>
      <c r="BE636" s="232"/>
      <c r="BF636" s="232"/>
      <c r="BG636" s="232"/>
      <c r="BH636" s="232"/>
      <c r="BI636" s="232"/>
      <c r="BJ636" s="232"/>
      <c r="BK636" s="232" t="str">
        <f t="array" ref="BK636">IF(J636="","",
IF(INDEX(Settings!$H:$H,MATCH(BY$1,Settings!$G:$G,0))=TRUE,
100-100*(J636-MIN(J:J))/(MAX(J:J)-MIN(J:J)),
100*(J636-MIN(J:J))/(MAX(J:J)-MIN(J:J))))</f>
        <v/>
      </c>
      <c r="BL636" s="232" t="str">
        <f t="array" ref="BL636">IF(J636="","",
IF(INDEX(Settings!$H:$H,MATCH(BY$1,Settings!$G:$G,0))=TRUE,
100-100*(J636-MINIFS(J:J,$E:$E,$E636))/(MAXIFS(J:J,$E:$E,$E636)-MINIFS(J:J,$E:$E,$E636)),
100*(J636-MINIFS(J:J,$E:$E,$E636))/(MAXIFS(J:J,$E:$E,$E636)-MINIFS(J:J,$E:$E,$E636))))</f>
        <v/>
      </c>
      <c r="BM636" s="232" t="str">
        <f t="array" ref="BM636">IF(J636="","",
IF(INDEX(Settings!$H:$H,MATCH(BY$1,Settings!$G:$G,0))=TRUE,
100-100*(J636-MINIFS(J:J,$E:$E,$E636,$I:$I,$I636))/(MAXIFS(J:J,$E:$E,$E636,$I:$I,$I636)-MINIFS(J:J,$E:$E,$E636,$I:$I,$I636)),
100*(J636-MINIFS(J:J,$E:$E,$E636,$I:$I,$I636))/(MAXIFS(J:J,$E:$E,$E636,$I:$I,$I636)-MINIFS(J:J,$E:$E,$E636,$I:$I,$I636))))</f>
        <v/>
      </c>
      <c r="BN636" s="231" t="str">
        <f t="array" ref="BN636">IF(J636="","",
IF(INDEX(Settings!$H:$H,MATCH(BY$1,Settings!$G:$G,0))=TRUE,
100-100*PERCENTRANK(J:J,J636),
100*PERCENTRANK(J:J,J636)))</f>
        <v/>
      </c>
      <c r="BO636" s="231" t="str">
        <f>IFERROR(__xludf.DUMMYFUNCTION("IF(J636="""","""",
IF(INDEX(Settings!$H:$H,MATCH(BY$1,Settings!$G:$G,0))=TRUE,
100-100*PERCENTRANK(FILTER(J:J,$E:$E=$E636),J636),
100*PERCENTRANK(FILTER(J:J,$E:$E=$E636),J636)))"),"")</f>
        <v/>
      </c>
      <c r="BP636" s="231" t="str">
        <f>IFERROR(__xludf.DUMMYFUNCTION("IF(J636="""","""",
IF(INDEX(Settings!$H:$H,MATCH(BY$1,Settings!$G:$G,0))=TRUE,
100-100*PERCENTRANK(FILTER(J:J,$E:$E=$E636,$I:$I=$I636),J636),
100*PERCENTRANK(FILTER(J:J,$E:$E=$E636,$I:$I=$I636),J636)))"),"")</f>
        <v/>
      </c>
      <c r="BQ636" s="233" t="str">
        <f t="array" ref="BQ636">IF(J636="","",
IF(INDEX(Settings!$H:$H,MATCH(BY$1,Settings!$G:$G,0))=TRUE,
-1*(J636-AVERAGE(J:J))/STDEV(J:J),
(J636-AVERAGE(J:J))/STDEV(J:J)))</f>
        <v/>
      </c>
      <c r="BR636" s="233" t="str">
        <f>IFERROR(__xludf.DUMMYFUNCTION("IF(J636="""","""",
IF(INDEX(Settings!$H:$H,MATCH(BY$1,Settings!$G:$G,0))=TRUE,
-1*(J636-AVERAGEIFS(J:J,$E:$E,$E636))/STDEV(FILTER(J:J,$E:$E=$E636)),
(J636-AVERAGEIFS(J:J,$E:$E,$E636))/STDEV(FILTER(J:J,$E:$E=$E636))))"),"")</f>
        <v/>
      </c>
      <c r="BS636" s="233"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1"/>
      <c r="BX636" s="231"/>
      <c r="BY636" s="232" t="str">
        <f t="array" ref="BY636">IF(J636="","",
IF(INDEX(Settings!$H:$H,MATCH(BY$1,Settings!$G:$G,0))=TRUE,
100-100*(J636-MINIFS(J:J,$E:$E,$E636))/(MAXIFS(J:J,$E:$E,$E636)-MINIFS(J:J,$E:$E,$E636)),
100*(J636-MINIFS(J:J,$E:$E,$E636))/(MAXIFS(J:J,$E:$E,$E636)-MINIFS(J:J,$E:$E,$E636))))</f>
        <v/>
      </c>
      <c r="BZ636" s="232" t="str">
        <f t="array" ref="BZ636">IF(K636="","",
IF(INDEX(Settings!$H:$H,MATCH(BZ$1,Settings!$G:$G,0))=TRUE,
100-100*(K636-MINIFS(K:K,$E:$E,$E636))/(MAXIFS(K:K,$E:$E,$E636)-MINIFS(K:K,$E:$E,$E636)),
100*(K636-MINIFS(K:K,$E:$E,$E636))/(MAXIFS(K:K,$E:$E,$E636)-MINIFS(K:K,$E:$E,$E636))))</f>
        <v/>
      </c>
      <c r="CA636" s="232" t="str">
        <f t="array" ref="CA636">IF(L636="","",
IF(INDEX(Settings!$H:$H,MATCH(CA$1,Settings!$G:$G,0))=TRUE,
100-100*(L636-MINIFS(L:L,$E:$E,$E636))/(MAXIFS(L:L,$E:$E,$E636)-MINIFS(L:L,$E:$E,$E636)),
100*(L636-MINIFS(L:L,$E:$E,$E636))/(MAXIFS(L:L,$E:$E,$E636)-MINIFS(L:L,$E:$E,$E636))))</f>
        <v/>
      </c>
      <c r="CB636" s="232" t="str">
        <f t="array" ref="CB636">IF(M636="","",
IF(INDEX(Settings!$H:$H,MATCH(CB$1,Settings!$G:$G,0))=TRUE,
100-100*(M636-MINIFS(M:M,$E:$E,$E636))/(MAXIFS(M:M,$E:$E,$E636)-MINIFS(M:M,$E:$E,$E636)),
100*(M636-MINIFS(M:M,$E:$E,$E636))/(MAXIFS(M:M,$E:$E,$E636)-MINIFS(M:M,$E:$E,$E636))))</f>
        <v/>
      </c>
      <c r="CC636" s="232" t="str">
        <f t="array" ref="CC636">IF(N636="","",
IF(INDEX(Settings!$H:$H,MATCH(CC$1,Settings!$G:$G,0))=TRUE,
100-100*(N636-MINIFS(N:N,$E:$E,$E636))/(MAXIFS(N:N,$E:$E,$E636)-MINIFS(N:N,$E:$E,$E636)),
100*(N636-MINIFS(N:N,$E:$E,$E636))/(MAXIFS(N:N,$E:$E,$E636)-MINIFS(N:N,$E:$E,$E636))))</f>
        <v/>
      </c>
      <c r="CD636" s="232" t="str">
        <f t="array" ref="CD636">IF(O636="","",
IF(INDEX(Settings!$H:$H,MATCH(CD$1,Settings!$G:$G,0))=TRUE,
100-100*(O636-MINIFS(O:O,$E:$E,$E636))/(MAXIFS(O:O,$E:$E,$E636)-MINIFS(O:O,$E:$E,$E636)),
100*(O636-MINIFS(O:O,$E:$E,$E636))/(MAXIFS(O:O,$E:$E,$E636)-MINIFS(O:O,$E:$E,$E636))))</f>
        <v/>
      </c>
      <c r="CE636" s="232" t="str">
        <f t="array" ref="CE636">IF(P636="","",
IF(INDEX(Settings!$H:$H,MATCH(CE$1,Settings!$G:$G,0))=TRUE,
100-100*(P636-MINIFS(P:P,$E:$E,$E636))/(MAXIFS(P:P,$E:$E,$E636)-MINIFS(P:P,$E:$E,$E636)),
100*(P636-MINIFS(P:P,$E:$E,$E636))/(MAXIFS(P:P,$E:$E,$E636)-MINIFS(P:P,$E:$E,$E636))))</f>
        <v/>
      </c>
      <c r="CF636" s="232" t="str">
        <f t="array" ref="CF636">IF(Q636="","",
IF(INDEX(Settings!$H:$H,MATCH(CF$1,Settings!$G:$G,0))=TRUE,
100-100*(Q636-MINIFS(Q:Q,$E:$E,$E636))/(MAXIFS(Q:Q,$E:$E,$E636)-MINIFS(Q:Q,$E:$E,$E636)),
100*(Q636-MINIFS(Q:Q,$E:$E,$E636))/(MAXIFS(Q:Q,$E:$E,$E636)-MINIFS(Q:Q,$E:$E,$E636))))</f>
        <v/>
      </c>
      <c r="CG636" s="232" t="str">
        <f t="array" ref="CG636">IF(R636="","",
IF(INDEX(Settings!$H:$H,MATCH(CG$1,Settings!$G:$G,0))=TRUE,
100-100*(R636-MINIFS(R:R,$E:$E,$E636))/(MAXIFS(R:R,$E:$E,$E636)-MINIFS(R:R,$E:$E,$E636)),
100*(R636-MINIFS(R:R,$E:$E,$E636))/(MAXIFS(R:R,$E:$E,$E636)-MINIFS(R:R,$E:$E,$E636))))</f>
        <v/>
      </c>
      <c r="CH636" s="232" t="str">
        <f t="array" ref="CH636">IF(S636="","",
IF(INDEX(Settings!$H:$H,MATCH(CH$1,Settings!$G:$G,0))=TRUE,
100-100*(S636-MINIFS(S:S,$E:$E,$E636))/(MAXIFS(S:S,$E:$E,$E636)-MINIFS(S:S,$E:$E,$E636)),
100*(S636-MINIFS(S:S,$E:$E,$E636))/(MAXIFS(S:S,$E:$E,$E636)-MINIFS(S:S,$E:$E,$E636))))</f>
        <v/>
      </c>
      <c r="CI636" s="232" t="str">
        <f t="array" ref="CI636">IF(T636="","",
IF(INDEX(Settings!$H:$H,MATCH(CI$1,Settings!$G:$G,0))=TRUE,
100-100*(T636-MINIFS(T:T,$E:$E,$E636))/(MAXIFS(T:T,$E:$E,$E636)-MINIFS(T:T,$E:$E,$E636)),
100*(T636-MINIFS(T:T,$E:$E,$E636))/(MAXIFS(T:T,$E:$E,$E636)-MINIFS(T:T,$E:$E,$E636))))</f>
        <v/>
      </c>
      <c r="CJ636" s="232" t="str">
        <f t="array" ref="CJ636">IF(U636="","",
IF(INDEX(Settings!$H:$H,MATCH(CJ$1,Settings!$G:$G,0))=TRUE,
100-100*(U636-MINIFS(U:U,$E:$E,$E636))/(MAXIFS(U:U,$E:$E,$E636)-MINIFS(U:U,$E:$E,$E636)),
100*(U636-MINIFS(U:U,$E:$E,$E636))/(MAXIFS(U:U,$E:$E,$E636)-MINIFS(U:U,$E:$E,$E636))))</f>
        <v/>
      </c>
      <c r="CK636" s="232" t="str">
        <f t="array" ref="CK636">IF(V636="","",
IF(INDEX(Settings!$H:$H,MATCH(CK$1,Settings!$G:$G,0))=TRUE,
100-100*(V636-MINIFS(V:V,$E:$E,$E636))/(MAXIFS(V:V,$E:$E,$E636)-MINIFS(V:V,$E:$E,$E636)),
100*(V636-MINIFS(V:V,$E:$E,$E636))/(MAXIFS(V:V,$E:$E,$E636)-MINIFS(V:V,$E:$E,$E636))))</f>
        <v/>
      </c>
      <c r="CL636" s="232" t="str">
        <f t="array" ref="CL636">IF(W636="","",
IF(INDEX(Settings!$H:$H,MATCH(CL$1,Settings!$G:$G,0))=TRUE,
100-100*(W636-MINIFS(W:W,$E:$E,$E636))/(MAXIFS(W:W,$E:$E,$E636)-MINIFS(W:W,$E:$E,$E636)),
100*(W636-MINIFS(W:W,$E:$E,$E636))/(MAXIFS(W:W,$E:$E,$E636)-MINIFS(W:W,$E:$E,$E636))))</f>
        <v/>
      </c>
      <c r="CM636" s="232" t="str">
        <f t="array" ref="CM636">IF(X636="","",
IF(INDEX(Settings!$H:$H,MATCH(CM$1,Settings!$G:$G,0))=TRUE,
100-100*(X636-MINIFS(X:X,$E:$E,$E636))/(MAXIFS(X:X,$E:$E,$E636)-MINIFS(X:X,$E:$E,$E636)),
100*(X636-MINIFS(X:X,$E:$E,$E636))/(MAXIFS(X:X,$E:$E,$E636)-MINIFS(X:X,$E:$E,$E636))))</f>
        <v/>
      </c>
      <c r="CN636" s="232" t="str">
        <f t="array" ref="CN636">IF(Y636="","",
IF(INDEX(Settings!$H:$H,MATCH(CN$1,Settings!$G:$G,0))=TRUE,
100-100*(Y636-MINIFS(Y:Y,$E:$E,$E636))/(MAXIFS(Y:Y,$E:$E,$E636)-MINIFS(Y:Y,$E:$E,$E636)),
100*(Y636-MINIFS(Y:Y,$E:$E,$E636))/(MAXIFS(Y:Y,$E:$E,$E636)-MINIFS(Y:Y,$E:$E,$E636))))</f>
        <v/>
      </c>
      <c r="CO636" s="232" t="str">
        <f t="array" ref="CO636">IF(Z636="","",
IF(INDEX(Settings!$H:$H,MATCH(CO$1,Settings!$G:$G,0))=TRUE,
100-100*(Z636-MINIFS(Z:Z,$E:$E,$E636))/(MAXIFS(Z:Z,$E:$E,$E636)-MINIFS(Z:Z,$E:$E,$E636)),
100*(Z636-MINIFS(Z:Z,$E:$E,$E636))/(MAXIFS(Z:Z,$E:$E,$E636)-MINIFS(Z:Z,$E:$E,$E636))))</f>
        <v/>
      </c>
      <c r="CP636" s="232" t="str">
        <f t="array" ref="CP636">IF(AA636="","",
IF(INDEX(Settings!$H:$H,MATCH(CP$1,Settings!$G:$G,0))=TRUE,
100-100*(AA636-MINIFS(AA:AA,$E:$E,$E636))/(MAXIFS(AA:AA,$E:$E,$E636)-MINIFS(AA:AA,$E:$E,$E636)),
100*(AA636-MINIFS(AA:AA,$E:$E,$E636))/(MAXIFS(AA:AA,$E:$E,$E636)-MINIFS(AA:AA,$E:$E,$E636))))</f>
        <v/>
      </c>
      <c r="CQ636" s="232" t="str">
        <f t="array" ref="CQ636">IF(AB636="","",
IF(INDEX(Settings!$H:$H,MATCH(CQ$1,Settings!$G:$G,0))=TRUE,
100-100*(AB636-MINIFS(AB:AB,$E:$E,$E636))/(MAXIFS(AB:AB,$E:$E,$E636)-MINIFS(AB:AB,$E:$E,$E636)),
100*(AB636-MINIFS(AB:AB,$E:$E,$E636))/(MAXIFS(AB:AB,$E:$E,$E636)-MINIFS(AB:AB,$E:$E,$E636))))</f>
        <v/>
      </c>
      <c r="CR636" s="232" t="str">
        <f t="array" ref="CR636">IF(AC636="","",
IF(INDEX(Settings!$H:$H,MATCH(CR$1,Settings!$G:$G,0))=TRUE,
100-100*(AC636-MINIFS(AC:AC,$E:$E,$E636))/(MAXIFS(AC:AC,$E:$E,$E636)-MINIFS(AC:AC,$E:$E,$E636)),
100*(AC636-MINIFS(AC:AC,$E:$E,$E636))/(MAXIFS(AC:AC,$E:$E,$E636)-MINIFS(AC:AC,$E:$E,$E636))))</f>
        <v/>
      </c>
      <c r="CS636" s="232" t="str">
        <f t="array" ref="CS636">IF(AD636="","",
IF(INDEX(Settings!$H:$H,MATCH(CS$1,Settings!$G:$G,0))=TRUE,
100-100*(AD636-MINIFS(AD:AD,$E:$E,$E636))/(MAXIFS(AD:AD,$E:$E,$E636)-MINIFS(AD:AD,$E:$E,$E636)),
100*(AD636-MINIFS(AD:AD,$E:$E,$E636))/(MAXIFS(AD:AD,$E:$E,$E636)-MINIFS(AD:AD,$E:$E,$E636))))</f>
        <v/>
      </c>
      <c r="CT636" s="232" t="str">
        <f t="array" ref="CT636">IF(AE636="","",
IF(INDEX(Settings!$H:$H,MATCH(CT$1,Settings!$G:$G,0))=TRUE,
100-100*(AE636-MINIFS(AE:AE,$E:$E,$E636))/(MAXIFS(AE:AE,$E:$E,$E636)-MINIFS(AE:AE,$E:$E,$E636)),
100*(AE636-MINIFS(AE:AE,$E:$E,$E636))/(MAXIFS(AE:AE,$E:$E,$E636)-MINIFS(AE:AE,$E:$E,$E636))))</f>
        <v/>
      </c>
      <c r="CU636" s="232" t="str">
        <f t="array" ref="CU636">IF(AF636="","",
IF(INDEX(Settings!$H:$H,MATCH(CU$1,Settings!$G:$G,0))=TRUE,
100-100*(AF636-MINIFS(AF:AF,$E:$E,$E636))/(MAXIFS(AF:AF,$E:$E,$E636)-MINIFS(AF:AF,$E:$E,$E636)),
100*(AF636-MINIFS(AF:AF,$E:$E,$E636))/(MAXIFS(AF:AF,$E:$E,$E636)-MINIFS(AF:AF,$E:$E,$E636))))</f>
        <v/>
      </c>
      <c r="CV636" s="232" t="str">
        <f t="array" ref="CV636">IF(AG636="","",
IF(INDEX(Settings!$H:$H,MATCH(CV$1,Settings!$G:$G,0))=TRUE,
100-100*(AG636-MINIFS(AG:AG,$E:$E,$E636))/(MAXIFS(AG:AG,$E:$E,$E636)-MINIFS(AG:AG,$E:$E,$E636)),
100*(AG636-MINIFS(AG:AG,$E:$E,$E636))/(MAXIFS(AG:AG,$E:$E,$E636)-MINIFS(AG:AG,$E:$E,$E636))))</f>
        <v/>
      </c>
      <c r="CW636" s="232" t="str">
        <f t="array" ref="CW636">IF(AH636="","",
IF(INDEX(Settings!$H:$H,MATCH(CW$1,Settings!$G:$G,0))=TRUE,
100-100*(AH636-MINIFS(AH:AH,$E:$E,$E636))/(MAXIFS(AH:AH,$E:$E,$E636)-MINIFS(AH:AH,$E:$E,$E636)),
100*(AH636-MINIFS(AH:AH,$E:$E,$E636))/(MAXIFS(AH:AH,$E:$E,$E636)-MINIFS(AH:AH,$E:$E,$E636))))</f>
        <v/>
      </c>
      <c r="CX636" s="232" t="str">
        <f t="array" ref="CX636">IF(AI636="","",
IF(INDEX(Settings!$H:$H,MATCH(CX$1,Settings!$G:$G,0))=TRUE,
100-100*(AI636-MINIFS(AI:AI,$E:$E,$E636))/(MAXIFS(AI:AI,$E:$E,$E636)-MINIFS(AI:AI,$E:$E,$E636)),
100*(AI636-MINIFS(AI:AI,$E:$E,$E636))/(MAXIFS(AI:AI,$E:$E,$E636)-MINIFS(AI:AI,$E:$E,$E636))))</f>
        <v/>
      </c>
      <c r="CY636" s="232" t="str">
        <f t="array" ref="CY636">IF(AJ636="","",
IF(INDEX(Settings!$H:$H,MATCH(CY$1,Settings!$G:$G,0))=TRUE,
100-100*(AJ636-MINIFS(AJ:AJ,$E:$E,$E636))/(MAXIFS(AJ:AJ,$E:$E,$E636)-MINIFS(AJ:AJ,$E:$E,$E636)),
100*(AJ636-MINIFS(AJ:AJ,$E:$E,$E636))/(MAXIFS(AJ:AJ,$E:$E,$E636)-MINIFS(AJ:AJ,$E:$E,$E636))))</f>
        <v/>
      </c>
      <c r="CZ636" s="232" t="str">
        <f t="array" ref="CZ636">IF(AK636="","",
IF(INDEX(Settings!$H:$H,MATCH(CZ$1,Settings!$G:$G,0))=TRUE,
100-100*(AK636-MINIFS(AK:AK,$E:$E,$E636))/(MAXIFS(AK:AK,$E:$E,$E636)-MINIFS(AK:AK,$E:$E,$E636)),
100*(AK636-MINIFS(AK:AK,$E:$E,$E636))/(MAXIFS(AK:AK,$E:$E,$E636)-MINIFS(AK:AK,$E:$E,$E636))))</f>
        <v/>
      </c>
      <c r="DA636" s="232" t="str">
        <f t="array" ref="DA636">IF(AL636="","",
IF(INDEX(Settings!$H:$H,MATCH(DA$1,Settings!$G:$G,0))=TRUE,
100-100*(AL636-MINIFS(AL:AL,$E:$E,$E636))/(MAXIFS(AL:AL,$E:$E,$E636)-MINIFS(AL:AL,$E:$E,$E636)),
100*(AL636-MINIFS(AL:AL,$E:$E,$E636))/(MAXIFS(AL:AL,$E:$E,$E636)-MINIFS(AL:AL,$E:$E,$E636))))</f>
        <v/>
      </c>
      <c r="DB636" s="232" t="str">
        <f t="array" ref="DB636">IF(AM636="","",
IF(INDEX(Settings!$H:$H,MATCH(DB$1,Settings!$G:$G,0))=TRUE,
100-100*(AM636-MINIFS(AM:AM,$E:$E,$E636))/(MAXIFS(AM:AM,$E:$E,$E636)-MINIFS(AM:AM,$E:$E,$E636)),
100*(AM636-MINIFS(AM:AM,$E:$E,$E636))/(MAXIFS(AM:AM,$E:$E,$E636)-MINIFS(AM:AM,$E:$E,$E636))))</f>
        <v/>
      </c>
      <c r="DC636" s="232" t="str">
        <f t="array" ref="DC636">IF(AN636="","",
IF(INDEX(Settings!$H:$H,MATCH(DC$1,Settings!$G:$G,0))=TRUE,
100-100*(AN636-MINIFS(AN:AN,$E:$E,$E636))/(MAXIFS(AN:AN,$E:$E,$E636)-MINIFS(AN:AN,$E:$E,$E636)),
100*(AN636-MINIFS(AN:AN,$E:$E,$E636))/(MAXIFS(AN:AN,$E:$E,$E636)-MINIFS(AN:AN,$E:$E,$E636))))</f>
        <v/>
      </c>
      <c r="DD636" s="232" t="str">
        <f t="array" ref="DD636">IF(AO636="","",
IF(INDEX(Settings!$H:$H,MATCH(DD$1,Settings!$G:$G,0))=TRUE,
100-100*(AO636-MINIFS(AO:AO,$E:$E,$E636))/(MAXIFS(AO:AO,$E:$E,$E636)-MINIFS(AO:AO,$E:$E,$E636)),
100*(AO636-MINIFS(AO:AO,$E:$E,$E636))/(MAXIFS(AO:AO,$E:$E,$E636)-MINIFS(AO:AO,$E:$E,$E636))))</f>
        <v/>
      </c>
      <c r="DE636" s="232" t="str">
        <f t="array" ref="DE636">IF(AP636="","",
IF(INDEX(Settings!$H:$H,MATCH(DE$1,Settings!$G:$G,0))=TRUE,
100-100*(AP636-MINIFS(AP:AP,$E:$E,$E636))/(MAXIFS(AP:AP,$E:$E,$E636)-MINIFS(AP:AP,$E:$E,$E636)),
100*(AP636-MINIFS(AP:AP,$E:$E,$E636))/(MAXIFS(AP:AP,$E:$E,$E636)-MINIFS(AP:AP,$E:$E,$E636))))</f>
        <v/>
      </c>
      <c r="DF636" s="232" t="str">
        <f t="array" ref="DF636">IF(AQ636="","",
IF(INDEX(Settings!$H:$H,MATCH(DF$1,Settings!$G:$G,0))=TRUE,
100-100*(AQ636-MINIFS(AQ:AQ,$E:$E,$E636))/(MAXIFS(AQ:AQ,$E:$E,$E636)-MINIFS(AQ:AQ,$E:$E,$E636)),
100*(AQ636-MINIFS(AQ:AQ,$E:$E,$E636))/(MAXIFS(AQ:AQ,$E:$E,$E636)-MINIFS(AQ:AQ,$E:$E,$E636))))</f>
        <v/>
      </c>
      <c r="DG636" s="232" t="str">
        <f t="array" ref="DG636">IF(AR636="","",
IF(INDEX(Settings!$H:$H,MATCH(DG$1,Settings!$G:$G,0))=TRUE,
100-100*(AR636-MINIFS(AR:AR,$E:$E,$E636))/(MAXIFS(AR:AR,$E:$E,$E636)-MINIFS(AR:AR,$E:$E,$E636)),
100*(AR636-MINIFS(AR:AR,$E:$E,$E636))/(MAXIFS(AR:AR,$E:$E,$E636)-MINIFS(AR:AR,$E:$E,$E636))))</f>
        <v/>
      </c>
      <c r="DH636" s="232" t="str">
        <f t="array" ref="DH636">IF(AS636="","",
IF(INDEX(Settings!$H:$H,MATCH(DH$1,Settings!$G:$G,0))=TRUE,
100-100*(AS636-MINIFS(AS:AS,$E:$E,$E636))/(MAXIFS(AS:AS,$E:$E,$E636)-MINIFS(AS:AS,$E:$E,$E636)),
100*(AS636-MINIFS(AS:AS,$E:$E,$E636))/(MAXIFS(AS:AS,$E:$E,$E636)-MINIFS(AS:AS,$E:$E,$E636))))</f>
        <v/>
      </c>
      <c r="DI636" s="232" t="str">
        <f t="array" ref="DI636">IF(AT636="","",
IF(INDEX(Settings!$H:$H,MATCH(DI$1,Settings!$G:$G,0))=TRUE,
100-100*(AT636-MINIFS(AT:AT,$E:$E,$E636))/(MAXIFS(AT:AT,$E:$E,$E636)-MINIFS(AT:AT,$E:$E,$E636)),
100*(AT636-MINIFS(AT:AT,$E:$E,$E636))/(MAXIFS(AT:AT,$E:$E,$E636)-MINIFS(AT:AT,$E:$E,$E636))))</f>
        <v/>
      </c>
      <c r="DJ636" s="232" t="str">
        <f t="array" ref="DJ636">IF(AU636="","",
IF(INDEX(Settings!$H:$H,MATCH(DJ$1,Settings!$G:$G,0))=TRUE,
100-100*(AU636-MINIFS(AU:AU,$E:$E,$E636))/(MAXIFS(AU:AU,$E:$E,$E636)-MINIFS(AU:AU,$E:$E,$E636)),
100*(AU636-MINIFS(AU:AU,$E:$E,$E636))/(MAXIFS(AU:AU,$E:$E,$E636)-MINIFS(AU:AU,$E:$E,$E636))))</f>
        <v/>
      </c>
      <c r="DK636" s="232" t="str">
        <f t="array" ref="DK636">IF(AV636="","",
IF(INDEX(Settings!$H:$H,MATCH(DK$1,Settings!$G:$G,0))=TRUE,
100-100*(AV636-MINIFS(AV:AV,$E:$E,$E636))/(MAXIFS(AV:AV,$E:$E,$E636)-MINIFS(AV:AV,$E:$E,$E636)),
100*(AV636-MINIFS(AV:AV,$E:$E,$E636))/(MAXIFS(AV:AV,$E:$E,$E636)-MINIFS(AV:AV,$E:$E,$E636))))</f>
        <v/>
      </c>
      <c r="DL636" s="232" t="str">
        <f t="array" ref="DL636">IF(AW636="","",
IF(INDEX(Settings!$H:$H,MATCH(DL$1,Settings!$G:$G,0))=TRUE,
100-100*(AW636-MINIFS(AW:AW,$E:$E,$E636))/(MAXIFS(AW:AW,$E:$E,$E636)-MINIFS(AW:AW,$E:$E,$E636)),
100*(AW636-MINIFS(AW:AW,$E:$E,$E636))/(MAXIFS(AW:AW,$E:$E,$E636)-MINIFS(AW:AW,$E:$E,$E636))))</f>
        <v/>
      </c>
      <c r="DM636" s="232" t="str">
        <f t="array" ref="DM636">IF(AX636="","",
IF(INDEX(Settings!$H:$H,MATCH(DM$1,Settings!$G:$G,0))=TRUE,
100-100*(AX636-MINIFS(AX:AX,$E:$E,$E636))/(MAXIFS(AX:AX,$E:$E,$E636)-MINIFS(AX:AX,$E:$E,$E636)),
100*(AX636-MINIFS(AX:AX,$E:$E,$E636))/(MAXIFS(AX:AX,$E:$E,$E636)-MINIFS(AX:AX,$E:$E,$E636))))</f>
        <v/>
      </c>
      <c r="DN636" s="232" t="str">
        <f t="array" ref="DN636">IF(AY636="","",
IF(INDEX(Settings!$H:$H,MATCH(DN$1,Settings!$G:$G,0))=TRUE,
100-100*(AY636-MINIFS(AY:AY,$E:$E,$E636))/(MAXIFS(AY:AY,$E:$E,$E636)-MINIFS(AY:AY,$E:$E,$E636)),
100*(AY636-MINIFS(AY:AY,$E:$E,$E636))/(MAXIFS(AY:AY,$E:$E,$E636)-MINIFS(AY:AY,$E:$E,$E636))))</f>
        <v/>
      </c>
      <c r="DO636" s="232" t="str">
        <f t="array" ref="DO636">IF(AZ636="","",
IF(INDEX(Settings!$H:$H,MATCH(DO$1,Settings!$G:$G,0))=TRUE,
100-100*(AZ636-MINIFS(AZ:AZ,$E:$E,$E636))/(MAXIFS(AZ:AZ,$E:$E,$E636)-MINIFS(AZ:AZ,$E:$E,$E636)),
100*(AZ636-MINIFS(AZ:AZ,$E:$E,$E636))/(MAXIFS(AZ:AZ,$E:$E,$E636)-MINIFS(AZ:AZ,$E:$E,$E636))))</f>
        <v/>
      </c>
      <c r="DP636" s="232" t="str">
        <f t="array" ref="DP636">IF(BA636="","",
IF(INDEX(Settings!$H:$H,MATCH(DP$1,Settings!$G:$G,0))=TRUE,
100-100*(BA636-MINIFS(BA:BA,$E:$E,$E636))/(MAXIFS(BA:BA,$E:$E,$E636)-MINIFS(BA:BA,$E:$E,$E636)),
100*(BA636-MINIFS(BA:BA,$E:$E,$E636))/(MAXIFS(BA:BA,$E:$E,$E636)-MINIFS(BA:BA,$E:$E,$E636))))</f>
        <v/>
      </c>
      <c r="DQ636" s="232" t="str">
        <f t="array" ref="DQ636">IF(BB636="","",
IF(INDEX(Settings!$H:$H,MATCH(DQ$1,Settings!$G:$G,0))=TRUE,
100-100*(BB636-MINIFS(BB:BB,$E:$E,$E636))/(MAXIFS(BB:BB,$E:$E,$E636)-MINIFS(BB:BB,$E:$E,$E636)),
100*(BB636-MINIFS(BB:BB,$E:$E,$E636))/(MAXIFS(BB:BB,$E:$E,$E636)-MINIFS(BB:BB,$E:$E,$E636))))</f>
        <v/>
      </c>
      <c r="DR636" s="232" t="str">
        <f t="array" ref="DR636">IF(BC636="","",
IF(INDEX(Settings!$H:$H,MATCH(DR$1,Settings!$G:$G,0))=TRUE,
100-100*(BC636-MINIFS(BC:BC,$E:$E,$E636))/(MAXIFS(BC:BC,$E:$E,$E636)-MINIFS(BC:BC,$E:$E,$E636)),
100*(BC636-MINIFS(BC:BC,$E:$E,$E636))/(MAXIFS(BC:BC,$E:$E,$E636)-MINIFS(BC:BC,$E:$E,$E636))))</f>
        <v/>
      </c>
      <c r="DS636" s="232" t="str">
        <f t="array" ref="DS636">IF(BD636="","",
IF(INDEX(Settings!$H:$H,MATCH(DS$1,Settings!$G:$G,0))=TRUE,
100-100*(BD636-MINIFS(BD:BD,$E:$E,$E636))/(MAXIFS(BD:BD,$E:$E,$E636)-MINIFS(BD:BD,$E:$E,$E636)),
100*(BD636-MINIFS(BD:BD,$E:$E,$E636))/(MAXIFS(BD:BD,$E:$E,$E636)-MINIFS(BD:BD,$E:$E,$E636))))</f>
        <v/>
      </c>
      <c r="DT636" s="232" t="str">
        <f t="array" ref="DT636">IF(BE636="","",
IF(INDEX(Settings!$H:$H,MATCH(DT$1,Settings!$G:$G,0))=TRUE,
100-100*(BE636-MINIFS(BE:BE,$E:$E,$E636))/(MAXIFS(BE:BE,$E:$E,$E636)-MINIFS(BE:BE,$E:$E,$E636)),
100*(BE636-MINIFS(BE:BE,$E:$E,$E636))/(MAXIFS(BE:BE,$E:$E,$E636)-MINIFS(BE:BE,$E:$E,$E636))))</f>
        <v/>
      </c>
      <c r="DU636" s="232" t="str">
        <f t="array" ref="DU636">IF(BF636="","",
IF(INDEX(Settings!$H:$H,MATCH(DU$1,Settings!$G:$G,0))=TRUE,
100-100*(BF636-MINIFS(BF:BF,$E:$E,$E636))/(MAXIFS(BF:BF,$E:$E,$E636)-MINIFS(BF:BF,$E:$E,$E636)),
100*(BF636-MINIFS(BF:BF,$E:$E,$E636))/(MAXIFS(BF:BF,$E:$E,$E636)-MINIFS(BF:BF,$E:$E,$E636))))</f>
        <v/>
      </c>
      <c r="DV636" s="232" t="str">
        <f t="array" ref="DV636">IF(BG636="","",
IF(INDEX(Settings!$H:$H,MATCH(DV$1,Settings!$G:$G,0))=TRUE,
100-100*(BG636-MINIFS(BG:BG,$E:$E,$E636))/(MAXIFS(BG:BG,$E:$E,$E636)-MINIFS(BG:BG,$E:$E,$E636)),
100*(BG636-MINIFS(BG:BG,$E:$E,$E636))/(MAXIFS(BG:BG,$E:$E,$E636)-MINIFS(BG:BG,$E:$E,$E636))))</f>
        <v/>
      </c>
      <c r="DW636" s="232" t="str">
        <f t="array" ref="DW636">IF(BH636="","",
IF(INDEX(Settings!$H:$H,MATCH(DW$1,Settings!$G:$G,0))=TRUE,
100-100*(BH636-MINIFS(BH:BH,$E:$E,$E636))/(MAXIFS(BH:BH,$E:$E,$E636)-MINIFS(BH:BH,$E:$E,$E636)),
100*(BH636-MINIFS(BH:BH,$E:$E,$E636))/(MAXIFS(BH:BH,$E:$E,$E636)-MINIFS(BH:BH,$E:$E,$E636))))</f>
        <v/>
      </c>
      <c r="DX636" s="232" t="str">
        <f t="array" ref="DX636">IF(BI636="","",
IF(INDEX(Settings!$H:$H,MATCH(DX$1,Settings!$G:$G,0))=TRUE,
100-100*(BI636-MINIFS(BI:BI,$E:$E,$E636))/(MAXIFS(BI:BI,$E:$E,$E636)-MINIFS(BI:BI,$E:$E,$E636)),
100*(BI636-MINIFS(BI:BI,$E:$E,$E636))/(MAXIFS(BI:BI,$E:$E,$E636)-MINIFS(BI:BI,$E:$E,$E636))))</f>
        <v/>
      </c>
      <c r="DY636" s="232" t="str">
        <f t="array" ref="DY636">IF(BJ636="","",
IF(INDEX(Settings!$H:$H,MATCH(DY$1,Settings!$G:$G,0))=TRUE,
100-100*(BJ636-MINIFS(BJ:BJ,$E:$E,$E636))/(MAXIFS(BJ:BJ,$E:$E,$E636)-MINIFS(BJ:BJ,$E:$E,$E636)),
100*(BJ636-MINIFS(BJ:BJ,$E:$E,$E636))/(MAXIFS(BJ:BJ,$E:$E,$E636)-MINIFS(BJ:BJ,$E:$E,$E636))))</f>
        <v/>
      </c>
      <c r="DZ636" s="234"/>
      <c r="EA636" s="234"/>
      <c r="EB636" s="234" t="str">
        <f t="shared" si="8"/>
        <v/>
      </c>
      <c r="EC636" s="234" t="str">
        <f t="shared" si="9"/>
        <v/>
      </c>
      <c r="ED636" s="234" t="str">
        <f t="shared" si="10"/>
        <v/>
      </c>
      <c r="EE636" s="234" t="str">
        <f t="shared" si="11"/>
        <v/>
      </c>
      <c r="EF636" s="234" t="str">
        <f t="shared" si="12"/>
        <v/>
      </c>
      <c r="EG636" s="234" t="str">
        <f t="shared" si="13"/>
        <v/>
      </c>
      <c r="EH636" s="234"/>
      <c r="EI636" s="234"/>
      <c r="EJ636" s="234"/>
      <c r="EK636" s="234"/>
      <c r="EL636" s="234"/>
      <c r="EM636" s="234"/>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3" t="str">
        <f t="shared" si="14"/>
        <v/>
      </c>
      <c r="N637" s="49"/>
      <c r="O637" s="49"/>
      <c r="P637" s="49"/>
      <c r="Q637" s="49"/>
      <c r="R637" s="49"/>
      <c r="S637" s="222" t="str">
        <f>IFERROR(VLOOKUP(AF637, 'YOYO IR Scores'!A:C, 3, FALSE), "")
</f>
        <v/>
      </c>
      <c r="T637" s="49"/>
      <c r="U637" s="49"/>
      <c r="V637" s="49"/>
      <c r="W637" s="49"/>
      <c r="X637" s="224" t="str">
        <f t="shared" si="4"/>
        <v/>
      </c>
      <c r="Y637" s="225" t="str">
        <f t="shared" si="5"/>
        <v/>
      </c>
      <c r="Z637" s="225" t="str">
        <f t="shared" si="6"/>
        <v/>
      </c>
      <c r="AA637" s="224" t="str">
        <f t="shared" si="7"/>
        <v/>
      </c>
      <c r="AB637" s="223"/>
      <c r="AC637" s="223"/>
      <c r="AD637" s="223"/>
      <c r="AE637" s="223" t="str">
        <f>IFERROR(VLOOKUP(AF637, 'YOYO IR Scores'!A:C, 2, FALSE), "")</f>
        <v/>
      </c>
      <c r="AF637" s="223"/>
      <c r="AG637" s="223"/>
      <c r="AH637" s="223"/>
      <c r="AI637" s="223"/>
      <c r="AJ637" s="223"/>
      <c r="AK637" s="223"/>
      <c r="AL637" s="223"/>
      <c r="AM637" s="223"/>
      <c r="AN637" s="223"/>
      <c r="AO637" s="223"/>
      <c r="AP637" s="223"/>
      <c r="AQ637" s="223"/>
      <c r="AR637" s="223"/>
      <c r="AS637" s="223"/>
      <c r="AT637" s="223"/>
      <c r="AU637" s="223"/>
      <c r="AV637" s="223"/>
      <c r="AW637" s="223"/>
      <c r="AX637" s="223"/>
      <c r="AY637" s="223"/>
      <c r="AZ637" s="223"/>
      <c r="BA637" s="223"/>
      <c r="BB637" s="223"/>
      <c r="BC637" s="223"/>
      <c r="BD637" s="223"/>
      <c r="BE637" s="223"/>
      <c r="BF637" s="223"/>
      <c r="BG637" s="223"/>
      <c r="BH637" s="223"/>
      <c r="BI637" s="223"/>
      <c r="BJ637" s="223"/>
      <c r="BK637" s="223" t="str">
        <f t="array" ref="BK637">IF(J637="","",
IF(INDEX(Settings!$H:$H,MATCH(BY$1,Settings!$G:$G,0))=TRUE,
100-100*(J637-MIN(J:J))/(MAX(J:J)-MIN(J:J)),
100*(J637-MIN(J:J))/(MAX(J:J)-MIN(J:J))))</f>
        <v/>
      </c>
      <c r="BL637" s="223" t="str">
        <f t="array" ref="BL637">IF(J637="","",
IF(INDEX(Settings!$H:$H,MATCH(BY$1,Settings!$G:$G,0))=TRUE,
100-100*(J637-MINIFS(J:J,$E:$E,$E637))/(MAXIFS(J:J,$E:$E,$E637)-MINIFS(J:J,$E:$E,$E637)),
100*(J637-MINIFS(J:J,$E:$E,$E637))/(MAXIFS(J:J,$E:$E,$E637)-MINIFS(J:J,$E:$E,$E637))))</f>
        <v/>
      </c>
      <c r="BM637" s="223"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4" t="str">
        <f t="array" ref="BQ637">IF(J637="","",
IF(INDEX(Settings!$H:$H,MATCH(BY$1,Settings!$G:$G,0))=TRUE,
-1*(J637-AVERAGE(J:J))/STDEV(J:J),
(J637-AVERAGE(J:J))/STDEV(J:J)))</f>
        <v/>
      </c>
      <c r="BR637" s="224" t="str">
        <f>IFERROR(__xludf.DUMMYFUNCTION("IF(J637="""","""",
IF(INDEX(Settings!$H:$H,MATCH(BY$1,Settings!$G:$G,0))=TRUE,
-1*(J637-AVERAGEIFS(J:J,$E:$E,$E637))/STDEV(FILTER(J:J,$E:$E=$E637)),
(J637-AVERAGEIFS(J:J,$E:$E,$E637))/STDEV(FILTER(J:J,$E:$E=$E637))))"),"")</f>
        <v/>
      </c>
      <c r="BS637" s="224"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3" t="str">
        <f t="array" ref="BY637">IF(J637="","",
IF(INDEX(Settings!$H:$H,MATCH(BY$1,Settings!$G:$G,0))=TRUE,
100-100*(J637-MINIFS(J:J,$E:$E,$E637))/(MAXIFS(J:J,$E:$E,$E637)-MINIFS(J:J,$E:$E,$E637)),
100*(J637-MINIFS(J:J,$E:$E,$E637))/(MAXIFS(J:J,$E:$E,$E637)-MINIFS(J:J,$E:$E,$E637))))</f>
        <v/>
      </c>
      <c r="BZ637" s="223" t="str">
        <f t="array" ref="BZ637">IF(K637="","",
IF(INDEX(Settings!$H:$H,MATCH(BZ$1,Settings!$G:$G,0))=TRUE,
100-100*(K637-MINIFS(K:K,$E:$E,$E637))/(MAXIFS(K:K,$E:$E,$E637)-MINIFS(K:K,$E:$E,$E637)),
100*(K637-MINIFS(K:K,$E:$E,$E637))/(MAXIFS(K:K,$E:$E,$E637)-MINIFS(K:K,$E:$E,$E637))))</f>
        <v/>
      </c>
      <c r="CA637" s="223" t="str">
        <f t="array" ref="CA637">IF(L637="","",
IF(INDEX(Settings!$H:$H,MATCH(CA$1,Settings!$G:$G,0))=TRUE,
100-100*(L637-MINIFS(L:L,$E:$E,$E637))/(MAXIFS(L:L,$E:$E,$E637)-MINIFS(L:L,$E:$E,$E637)),
100*(L637-MINIFS(L:L,$E:$E,$E637))/(MAXIFS(L:L,$E:$E,$E637)-MINIFS(L:L,$E:$E,$E637))))</f>
        <v/>
      </c>
      <c r="CB637" s="223" t="str">
        <f t="array" ref="CB637">IF(M637="","",
IF(INDEX(Settings!$H:$H,MATCH(CB$1,Settings!$G:$G,0))=TRUE,
100-100*(M637-MINIFS(M:M,$E:$E,$E637))/(MAXIFS(M:M,$E:$E,$E637)-MINIFS(M:M,$E:$E,$E637)),
100*(M637-MINIFS(M:M,$E:$E,$E637))/(MAXIFS(M:M,$E:$E,$E637)-MINIFS(M:M,$E:$E,$E637))))</f>
        <v/>
      </c>
      <c r="CC637" s="223" t="str">
        <f t="array" ref="CC637">IF(N637="","",
IF(INDEX(Settings!$H:$H,MATCH(CC$1,Settings!$G:$G,0))=TRUE,
100-100*(N637-MINIFS(N:N,$E:$E,$E637))/(MAXIFS(N:N,$E:$E,$E637)-MINIFS(N:N,$E:$E,$E637)),
100*(N637-MINIFS(N:N,$E:$E,$E637))/(MAXIFS(N:N,$E:$E,$E637)-MINIFS(N:N,$E:$E,$E637))))</f>
        <v/>
      </c>
      <c r="CD637" s="223" t="str">
        <f t="array" ref="CD637">IF(O637="","",
IF(INDEX(Settings!$H:$H,MATCH(CD$1,Settings!$G:$G,0))=TRUE,
100-100*(O637-MINIFS(O:O,$E:$E,$E637))/(MAXIFS(O:O,$E:$E,$E637)-MINIFS(O:O,$E:$E,$E637)),
100*(O637-MINIFS(O:O,$E:$E,$E637))/(MAXIFS(O:O,$E:$E,$E637)-MINIFS(O:O,$E:$E,$E637))))</f>
        <v/>
      </c>
      <c r="CE637" s="223" t="str">
        <f t="array" ref="CE637">IF(P637="","",
IF(INDEX(Settings!$H:$H,MATCH(CE$1,Settings!$G:$G,0))=TRUE,
100-100*(P637-MINIFS(P:P,$E:$E,$E637))/(MAXIFS(P:P,$E:$E,$E637)-MINIFS(P:P,$E:$E,$E637)),
100*(P637-MINIFS(P:P,$E:$E,$E637))/(MAXIFS(P:P,$E:$E,$E637)-MINIFS(P:P,$E:$E,$E637))))</f>
        <v/>
      </c>
      <c r="CF637" s="223" t="str">
        <f t="array" ref="CF637">IF(Q637="","",
IF(INDEX(Settings!$H:$H,MATCH(CF$1,Settings!$G:$G,0))=TRUE,
100-100*(Q637-MINIFS(Q:Q,$E:$E,$E637))/(MAXIFS(Q:Q,$E:$E,$E637)-MINIFS(Q:Q,$E:$E,$E637)),
100*(Q637-MINIFS(Q:Q,$E:$E,$E637))/(MAXIFS(Q:Q,$E:$E,$E637)-MINIFS(Q:Q,$E:$E,$E637))))</f>
        <v/>
      </c>
      <c r="CG637" s="223" t="str">
        <f t="array" ref="CG637">IF(R637="","",
IF(INDEX(Settings!$H:$H,MATCH(CG$1,Settings!$G:$G,0))=TRUE,
100-100*(R637-MINIFS(R:R,$E:$E,$E637))/(MAXIFS(R:R,$E:$E,$E637)-MINIFS(R:R,$E:$E,$E637)),
100*(R637-MINIFS(R:R,$E:$E,$E637))/(MAXIFS(R:R,$E:$E,$E637)-MINIFS(R:R,$E:$E,$E637))))</f>
        <v/>
      </c>
      <c r="CH637" s="223" t="str">
        <f t="array" ref="CH637">IF(S637="","",
IF(INDEX(Settings!$H:$H,MATCH(CH$1,Settings!$G:$G,0))=TRUE,
100-100*(S637-MINIFS(S:S,$E:$E,$E637))/(MAXIFS(S:S,$E:$E,$E637)-MINIFS(S:S,$E:$E,$E637)),
100*(S637-MINIFS(S:S,$E:$E,$E637))/(MAXIFS(S:S,$E:$E,$E637)-MINIFS(S:S,$E:$E,$E637))))</f>
        <v/>
      </c>
      <c r="CI637" s="223" t="str">
        <f t="array" ref="CI637">IF(T637="","",
IF(INDEX(Settings!$H:$H,MATCH(CI$1,Settings!$G:$G,0))=TRUE,
100-100*(T637-MINIFS(T:T,$E:$E,$E637))/(MAXIFS(T:T,$E:$E,$E637)-MINIFS(T:T,$E:$E,$E637)),
100*(T637-MINIFS(T:T,$E:$E,$E637))/(MAXIFS(T:T,$E:$E,$E637)-MINIFS(T:T,$E:$E,$E637))))</f>
        <v/>
      </c>
      <c r="CJ637" s="223" t="str">
        <f t="array" ref="CJ637">IF(U637="","",
IF(INDEX(Settings!$H:$H,MATCH(CJ$1,Settings!$G:$G,0))=TRUE,
100-100*(U637-MINIFS(U:U,$E:$E,$E637))/(MAXIFS(U:U,$E:$E,$E637)-MINIFS(U:U,$E:$E,$E637)),
100*(U637-MINIFS(U:U,$E:$E,$E637))/(MAXIFS(U:U,$E:$E,$E637)-MINIFS(U:U,$E:$E,$E637))))</f>
        <v/>
      </c>
      <c r="CK637" s="223" t="str">
        <f t="array" ref="CK637">IF(V637="","",
IF(INDEX(Settings!$H:$H,MATCH(CK$1,Settings!$G:$G,0))=TRUE,
100-100*(V637-MINIFS(V:V,$E:$E,$E637))/(MAXIFS(V:V,$E:$E,$E637)-MINIFS(V:V,$E:$E,$E637)),
100*(V637-MINIFS(V:V,$E:$E,$E637))/(MAXIFS(V:V,$E:$E,$E637)-MINIFS(V:V,$E:$E,$E637))))</f>
        <v/>
      </c>
      <c r="CL637" s="223" t="str">
        <f t="array" ref="CL637">IF(W637="","",
IF(INDEX(Settings!$H:$H,MATCH(CL$1,Settings!$G:$G,0))=TRUE,
100-100*(W637-MINIFS(W:W,$E:$E,$E637))/(MAXIFS(W:W,$E:$E,$E637)-MINIFS(W:W,$E:$E,$E637)),
100*(W637-MINIFS(W:W,$E:$E,$E637))/(MAXIFS(W:W,$E:$E,$E637)-MINIFS(W:W,$E:$E,$E637))))</f>
        <v/>
      </c>
      <c r="CM637" s="223" t="str">
        <f t="array" ref="CM637">IF(X637="","",
IF(INDEX(Settings!$H:$H,MATCH(CM$1,Settings!$G:$G,0))=TRUE,
100-100*(X637-MINIFS(X:X,$E:$E,$E637))/(MAXIFS(X:X,$E:$E,$E637)-MINIFS(X:X,$E:$E,$E637)),
100*(X637-MINIFS(X:X,$E:$E,$E637))/(MAXIFS(X:X,$E:$E,$E637)-MINIFS(X:X,$E:$E,$E637))))</f>
        <v/>
      </c>
      <c r="CN637" s="223" t="str">
        <f t="array" ref="CN637">IF(Y637="","",
IF(INDEX(Settings!$H:$H,MATCH(CN$1,Settings!$G:$G,0))=TRUE,
100-100*(Y637-MINIFS(Y:Y,$E:$E,$E637))/(MAXIFS(Y:Y,$E:$E,$E637)-MINIFS(Y:Y,$E:$E,$E637)),
100*(Y637-MINIFS(Y:Y,$E:$E,$E637))/(MAXIFS(Y:Y,$E:$E,$E637)-MINIFS(Y:Y,$E:$E,$E637))))</f>
        <v/>
      </c>
      <c r="CO637" s="223" t="str">
        <f t="array" ref="CO637">IF(Z637="","",
IF(INDEX(Settings!$H:$H,MATCH(CO$1,Settings!$G:$G,0))=TRUE,
100-100*(Z637-MINIFS(Z:Z,$E:$E,$E637))/(MAXIFS(Z:Z,$E:$E,$E637)-MINIFS(Z:Z,$E:$E,$E637)),
100*(Z637-MINIFS(Z:Z,$E:$E,$E637))/(MAXIFS(Z:Z,$E:$E,$E637)-MINIFS(Z:Z,$E:$E,$E637))))</f>
        <v/>
      </c>
      <c r="CP637" s="223" t="str">
        <f t="array" ref="CP637">IF(AA637="","",
IF(INDEX(Settings!$H:$H,MATCH(CP$1,Settings!$G:$G,0))=TRUE,
100-100*(AA637-MINIFS(AA:AA,$E:$E,$E637))/(MAXIFS(AA:AA,$E:$E,$E637)-MINIFS(AA:AA,$E:$E,$E637)),
100*(AA637-MINIFS(AA:AA,$E:$E,$E637))/(MAXIFS(AA:AA,$E:$E,$E637)-MINIFS(AA:AA,$E:$E,$E637))))</f>
        <v/>
      </c>
      <c r="CQ637" s="223" t="str">
        <f t="array" ref="CQ637">IF(AB637="","",
IF(INDEX(Settings!$H:$H,MATCH(CQ$1,Settings!$G:$G,0))=TRUE,
100-100*(AB637-MINIFS(AB:AB,$E:$E,$E637))/(MAXIFS(AB:AB,$E:$E,$E637)-MINIFS(AB:AB,$E:$E,$E637)),
100*(AB637-MINIFS(AB:AB,$E:$E,$E637))/(MAXIFS(AB:AB,$E:$E,$E637)-MINIFS(AB:AB,$E:$E,$E637))))</f>
        <v/>
      </c>
      <c r="CR637" s="223" t="str">
        <f t="array" ref="CR637">IF(AC637="","",
IF(INDEX(Settings!$H:$H,MATCH(CR$1,Settings!$G:$G,0))=TRUE,
100-100*(AC637-MINIFS(AC:AC,$E:$E,$E637))/(MAXIFS(AC:AC,$E:$E,$E637)-MINIFS(AC:AC,$E:$E,$E637)),
100*(AC637-MINIFS(AC:AC,$E:$E,$E637))/(MAXIFS(AC:AC,$E:$E,$E637)-MINIFS(AC:AC,$E:$E,$E637))))</f>
        <v/>
      </c>
      <c r="CS637" s="223" t="str">
        <f t="array" ref="CS637">IF(AD637="","",
IF(INDEX(Settings!$H:$H,MATCH(CS$1,Settings!$G:$G,0))=TRUE,
100-100*(AD637-MINIFS(AD:AD,$E:$E,$E637))/(MAXIFS(AD:AD,$E:$E,$E637)-MINIFS(AD:AD,$E:$E,$E637)),
100*(AD637-MINIFS(AD:AD,$E:$E,$E637))/(MAXIFS(AD:AD,$E:$E,$E637)-MINIFS(AD:AD,$E:$E,$E637))))</f>
        <v/>
      </c>
      <c r="CT637" s="223" t="str">
        <f t="array" ref="CT637">IF(AE637="","",
IF(INDEX(Settings!$H:$H,MATCH(CT$1,Settings!$G:$G,0))=TRUE,
100-100*(AE637-MINIFS(AE:AE,$E:$E,$E637))/(MAXIFS(AE:AE,$E:$E,$E637)-MINIFS(AE:AE,$E:$E,$E637)),
100*(AE637-MINIFS(AE:AE,$E:$E,$E637))/(MAXIFS(AE:AE,$E:$E,$E637)-MINIFS(AE:AE,$E:$E,$E637))))</f>
        <v/>
      </c>
      <c r="CU637" s="223" t="str">
        <f t="array" ref="CU637">IF(AF637="","",
IF(INDEX(Settings!$H:$H,MATCH(CU$1,Settings!$G:$G,0))=TRUE,
100-100*(AF637-MINIFS(AF:AF,$E:$E,$E637))/(MAXIFS(AF:AF,$E:$E,$E637)-MINIFS(AF:AF,$E:$E,$E637)),
100*(AF637-MINIFS(AF:AF,$E:$E,$E637))/(MAXIFS(AF:AF,$E:$E,$E637)-MINIFS(AF:AF,$E:$E,$E637))))</f>
        <v/>
      </c>
      <c r="CV637" s="223" t="str">
        <f t="array" ref="CV637">IF(AG637="","",
IF(INDEX(Settings!$H:$H,MATCH(CV$1,Settings!$G:$G,0))=TRUE,
100-100*(AG637-MINIFS(AG:AG,$E:$E,$E637))/(MAXIFS(AG:AG,$E:$E,$E637)-MINIFS(AG:AG,$E:$E,$E637)),
100*(AG637-MINIFS(AG:AG,$E:$E,$E637))/(MAXIFS(AG:AG,$E:$E,$E637)-MINIFS(AG:AG,$E:$E,$E637))))</f>
        <v/>
      </c>
      <c r="CW637" s="223" t="str">
        <f t="array" ref="CW637">IF(AH637="","",
IF(INDEX(Settings!$H:$H,MATCH(CW$1,Settings!$G:$G,0))=TRUE,
100-100*(AH637-MINIFS(AH:AH,$E:$E,$E637))/(MAXIFS(AH:AH,$E:$E,$E637)-MINIFS(AH:AH,$E:$E,$E637)),
100*(AH637-MINIFS(AH:AH,$E:$E,$E637))/(MAXIFS(AH:AH,$E:$E,$E637)-MINIFS(AH:AH,$E:$E,$E637))))</f>
        <v/>
      </c>
      <c r="CX637" s="223" t="str">
        <f t="array" ref="CX637">IF(AI637="","",
IF(INDEX(Settings!$H:$H,MATCH(CX$1,Settings!$G:$G,0))=TRUE,
100-100*(AI637-MINIFS(AI:AI,$E:$E,$E637))/(MAXIFS(AI:AI,$E:$E,$E637)-MINIFS(AI:AI,$E:$E,$E637)),
100*(AI637-MINIFS(AI:AI,$E:$E,$E637))/(MAXIFS(AI:AI,$E:$E,$E637)-MINIFS(AI:AI,$E:$E,$E637))))</f>
        <v/>
      </c>
      <c r="CY637" s="223" t="str">
        <f t="array" ref="CY637">IF(AJ637="","",
IF(INDEX(Settings!$H:$H,MATCH(CY$1,Settings!$G:$G,0))=TRUE,
100-100*(AJ637-MINIFS(AJ:AJ,$E:$E,$E637))/(MAXIFS(AJ:AJ,$E:$E,$E637)-MINIFS(AJ:AJ,$E:$E,$E637)),
100*(AJ637-MINIFS(AJ:AJ,$E:$E,$E637))/(MAXIFS(AJ:AJ,$E:$E,$E637)-MINIFS(AJ:AJ,$E:$E,$E637))))</f>
        <v/>
      </c>
      <c r="CZ637" s="223" t="str">
        <f t="array" ref="CZ637">IF(AK637="","",
IF(INDEX(Settings!$H:$H,MATCH(CZ$1,Settings!$G:$G,0))=TRUE,
100-100*(AK637-MINIFS(AK:AK,$E:$E,$E637))/(MAXIFS(AK:AK,$E:$E,$E637)-MINIFS(AK:AK,$E:$E,$E637)),
100*(AK637-MINIFS(AK:AK,$E:$E,$E637))/(MAXIFS(AK:AK,$E:$E,$E637)-MINIFS(AK:AK,$E:$E,$E637))))</f>
        <v/>
      </c>
      <c r="DA637" s="223" t="str">
        <f t="array" ref="DA637">IF(AL637="","",
IF(INDEX(Settings!$H:$H,MATCH(DA$1,Settings!$G:$G,0))=TRUE,
100-100*(AL637-MINIFS(AL:AL,$E:$E,$E637))/(MAXIFS(AL:AL,$E:$E,$E637)-MINIFS(AL:AL,$E:$E,$E637)),
100*(AL637-MINIFS(AL:AL,$E:$E,$E637))/(MAXIFS(AL:AL,$E:$E,$E637)-MINIFS(AL:AL,$E:$E,$E637))))</f>
        <v/>
      </c>
      <c r="DB637" s="223" t="str">
        <f t="array" ref="DB637">IF(AM637="","",
IF(INDEX(Settings!$H:$H,MATCH(DB$1,Settings!$G:$G,0))=TRUE,
100-100*(AM637-MINIFS(AM:AM,$E:$E,$E637))/(MAXIFS(AM:AM,$E:$E,$E637)-MINIFS(AM:AM,$E:$E,$E637)),
100*(AM637-MINIFS(AM:AM,$E:$E,$E637))/(MAXIFS(AM:AM,$E:$E,$E637)-MINIFS(AM:AM,$E:$E,$E637))))</f>
        <v/>
      </c>
      <c r="DC637" s="223" t="str">
        <f t="array" ref="DC637">IF(AN637="","",
IF(INDEX(Settings!$H:$H,MATCH(DC$1,Settings!$G:$G,0))=TRUE,
100-100*(AN637-MINIFS(AN:AN,$E:$E,$E637))/(MAXIFS(AN:AN,$E:$E,$E637)-MINIFS(AN:AN,$E:$E,$E637)),
100*(AN637-MINIFS(AN:AN,$E:$E,$E637))/(MAXIFS(AN:AN,$E:$E,$E637)-MINIFS(AN:AN,$E:$E,$E637))))</f>
        <v/>
      </c>
      <c r="DD637" s="223" t="str">
        <f t="array" ref="DD637">IF(AO637="","",
IF(INDEX(Settings!$H:$H,MATCH(DD$1,Settings!$G:$G,0))=TRUE,
100-100*(AO637-MINIFS(AO:AO,$E:$E,$E637))/(MAXIFS(AO:AO,$E:$E,$E637)-MINIFS(AO:AO,$E:$E,$E637)),
100*(AO637-MINIFS(AO:AO,$E:$E,$E637))/(MAXIFS(AO:AO,$E:$E,$E637)-MINIFS(AO:AO,$E:$E,$E637))))</f>
        <v/>
      </c>
      <c r="DE637" s="223" t="str">
        <f t="array" ref="DE637">IF(AP637="","",
IF(INDEX(Settings!$H:$H,MATCH(DE$1,Settings!$G:$G,0))=TRUE,
100-100*(AP637-MINIFS(AP:AP,$E:$E,$E637))/(MAXIFS(AP:AP,$E:$E,$E637)-MINIFS(AP:AP,$E:$E,$E637)),
100*(AP637-MINIFS(AP:AP,$E:$E,$E637))/(MAXIFS(AP:AP,$E:$E,$E637)-MINIFS(AP:AP,$E:$E,$E637))))</f>
        <v/>
      </c>
      <c r="DF637" s="223" t="str">
        <f t="array" ref="DF637">IF(AQ637="","",
IF(INDEX(Settings!$H:$H,MATCH(DF$1,Settings!$G:$G,0))=TRUE,
100-100*(AQ637-MINIFS(AQ:AQ,$E:$E,$E637))/(MAXIFS(AQ:AQ,$E:$E,$E637)-MINIFS(AQ:AQ,$E:$E,$E637)),
100*(AQ637-MINIFS(AQ:AQ,$E:$E,$E637))/(MAXIFS(AQ:AQ,$E:$E,$E637)-MINIFS(AQ:AQ,$E:$E,$E637))))</f>
        <v/>
      </c>
      <c r="DG637" s="223" t="str">
        <f t="array" ref="DG637">IF(AR637="","",
IF(INDEX(Settings!$H:$H,MATCH(DG$1,Settings!$G:$G,0))=TRUE,
100-100*(AR637-MINIFS(AR:AR,$E:$E,$E637))/(MAXIFS(AR:AR,$E:$E,$E637)-MINIFS(AR:AR,$E:$E,$E637)),
100*(AR637-MINIFS(AR:AR,$E:$E,$E637))/(MAXIFS(AR:AR,$E:$E,$E637)-MINIFS(AR:AR,$E:$E,$E637))))</f>
        <v/>
      </c>
      <c r="DH637" s="223" t="str">
        <f t="array" ref="DH637">IF(AS637="","",
IF(INDEX(Settings!$H:$H,MATCH(DH$1,Settings!$G:$G,0))=TRUE,
100-100*(AS637-MINIFS(AS:AS,$E:$E,$E637))/(MAXIFS(AS:AS,$E:$E,$E637)-MINIFS(AS:AS,$E:$E,$E637)),
100*(AS637-MINIFS(AS:AS,$E:$E,$E637))/(MAXIFS(AS:AS,$E:$E,$E637)-MINIFS(AS:AS,$E:$E,$E637))))</f>
        <v/>
      </c>
      <c r="DI637" s="223" t="str">
        <f t="array" ref="DI637">IF(AT637="","",
IF(INDEX(Settings!$H:$H,MATCH(DI$1,Settings!$G:$G,0))=TRUE,
100-100*(AT637-MINIFS(AT:AT,$E:$E,$E637))/(MAXIFS(AT:AT,$E:$E,$E637)-MINIFS(AT:AT,$E:$E,$E637)),
100*(AT637-MINIFS(AT:AT,$E:$E,$E637))/(MAXIFS(AT:AT,$E:$E,$E637)-MINIFS(AT:AT,$E:$E,$E637))))</f>
        <v/>
      </c>
      <c r="DJ637" s="223" t="str">
        <f t="array" ref="DJ637">IF(AU637="","",
IF(INDEX(Settings!$H:$H,MATCH(DJ$1,Settings!$G:$G,0))=TRUE,
100-100*(AU637-MINIFS(AU:AU,$E:$E,$E637))/(MAXIFS(AU:AU,$E:$E,$E637)-MINIFS(AU:AU,$E:$E,$E637)),
100*(AU637-MINIFS(AU:AU,$E:$E,$E637))/(MAXIFS(AU:AU,$E:$E,$E637)-MINIFS(AU:AU,$E:$E,$E637))))</f>
        <v/>
      </c>
      <c r="DK637" s="223" t="str">
        <f t="array" ref="DK637">IF(AV637="","",
IF(INDEX(Settings!$H:$H,MATCH(DK$1,Settings!$G:$G,0))=TRUE,
100-100*(AV637-MINIFS(AV:AV,$E:$E,$E637))/(MAXIFS(AV:AV,$E:$E,$E637)-MINIFS(AV:AV,$E:$E,$E637)),
100*(AV637-MINIFS(AV:AV,$E:$E,$E637))/(MAXIFS(AV:AV,$E:$E,$E637)-MINIFS(AV:AV,$E:$E,$E637))))</f>
        <v/>
      </c>
      <c r="DL637" s="223" t="str">
        <f t="array" ref="DL637">IF(AW637="","",
IF(INDEX(Settings!$H:$H,MATCH(DL$1,Settings!$G:$G,0))=TRUE,
100-100*(AW637-MINIFS(AW:AW,$E:$E,$E637))/(MAXIFS(AW:AW,$E:$E,$E637)-MINIFS(AW:AW,$E:$E,$E637)),
100*(AW637-MINIFS(AW:AW,$E:$E,$E637))/(MAXIFS(AW:AW,$E:$E,$E637)-MINIFS(AW:AW,$E:$E,$E637))))</f>
        <v/>
      </c>
      <c r="DM637" s="223" t="str">
        <f t="array" ref="DM637">IF(AX637="","",
IF(INDEX(Settings!$H:$H,MATCH(DM$1,Settings!$G:$G,0))=TRUE,
100-100*(AX637-MINIFS(AX:AX,$E:$E,$E637))/(MAXIFS(AX:AX,$E:$E,$E637)-MINIFS(AX:AX,$E:$E,$E637)),
100*(AX637-MINIFS(AX:AX,$E:$E,$E637))/(MAXIFS(AX:AX,$E:$E,$E637)-MINIFS(AX:AX,$E:$E,$E637))))</f>
        <v/>
      </c>
      <c r="DN637" s="223" t="str">
        <f t="array" ref="DN637">IF(AY637="","",
IF(INDEX(Settings!$H:$H,MATCH(DN$1,Settings!$G:$G,0))=TRUE,
100-100*(AY637-MINIFS(AY:AY,$E:$E,$E637))/(MAXIFS(AY:AY,$E:$E,$E637)-MINIFS(AY:AY,$E:$E,$E637)),
100*(AY637-MINIFS(AY:AY,$E:$E,$E637))/(MAXIFS(AY:AY,$E:$E,$E637)-MINIFS(AY:AY,$E:$E,$E637))))</f>
        <v/>
      </c>
      <c r="DO637" s="223" t="str">
        <f t="array" ref="DO637">IF(AZ637="","",
IF(INDEX(Settings!$H:$H,MATCH(DO$1,Settings!$G:$G,0))=TRUE,
100-100*(AZ637-MINIFS(AZ:AZ,$E:$E,$E637))/(MAXIFS(AZ:AZ,$E:$E,$E637)-MINIFS(AZ:AZ,$E:$E,$E637)),
100*(AZ637-MINIFS(AZ:AZ,$E:$E,$E637))/(MAXIFS(AZ:AZ,$E:$E,$E637)-MINIFS(AZ:AZ,$E:$E,$E637))))</f>
        <v/>
      </c>
      <c r="DP637" s="223" t="str">
        <f t="array" ref="DP637">IF(BA637="","",
IF(INDEX(Settings!$H:$H,MATCH(DP$1,Settings!$G:$G,0))=TRUE,
100-100*(BA637-MINIFS(BA:BA,$E:$E,$E637))/(MAXIFS(BA:BA,$E:$E,$E637)-MINIFS(BA:BA,$E:$E,$E637)),
100*(BA637-MINIFS(BA:BA,$E:$E,$E637))/(MAXIFS(BA:BA,$E:$E,$E637)-MINIFS(BA:BA,$E:$E,$E637))))</f>
        <v/>
      </c>
      <c r="DQ637" s="223" t="str">
        <f t="array" ref="DQ637">IF(BB637="","",
IF(INDEX(Settings!$H:$H,MATCH(DQ$1,Settings!$G:$G,0))=TRUE,
100-100*(BB637-MINIFS(BB:BB,$E:$E,$E637))/(MAXIFS(BB:BB,$E:$E,$E637)-MINIFS(BB:BB,$E:$E,$E637)),
100*(BB637-MINIFS(BB:BB,$E:$E,$E637))/(MAXIFS(BB:BB,$E:$E,$E637)-MINIFS(BB:BB,$E:$E,$E637))))</f>
        <v/>
      </c>
      <c r="DR637" s="223" t="str">
        <f t="array" ref="DR637">IF(BC637="","",
IF(INDEX(Settings!$H:$H,MATCH(DR$1,Settings!$G:$G,0))=TRUE,
100-100*(BC637-MINIFS(BC:BC,$E:$E,$E637))/(MAXIFS(BC:BC,$E:$E,$E637)-MINIFS(BC:BC,$E:$E,$E637)),
100*(BC637-MINIFS(BC:BC,$E:$E,$E637))/(MAXIFS(BC:BC,$E:$E,$E637)-MINIFS(BC:BC,$E:$E,$E637))))</f>
        <v/>
      </c>
      <c r="DS637" s="223" t="str">
        <f t="array" ref="DS637">IF(BD637="","",
IF(INDEX(Settings!$H:$H,MATCH(DS$1,Settings!$G:$G,0))=TRUE,
100-100*(BD637-MINIFS(BD:BD,$E:$E,$E637))/(MAXIFS(BD:BD,$E:$E,$E637)-MINIFS(BD:BD,$E:$E,$E637)),
100*(BD637-MINIFS(BD:BD,$E:$E,$E637))/(MAXIFS(BD:BD,$E:$E,$E637)-MINIFS(BD:BD,$E:$E,$E637))))</f>
        <v/>
      </c>
      <c r="DT637" s="223" t="str">
        <f t="array" ref="DT637">IF(BE637="","",
IF(INDEX(Settings!$H:$H,MATCH(DT$1,Settings!$G:$G,0))=TRUE,
100-100*(BE637-MINIFS(BE:BE,$E:$E,$E637))/(MAXIFS(BE:BE,$E:$E,$E637)-MINIFS(BE:BE,$E:$E,$E637)),
100*(BE637-MINIFS(BE:BE,$E:$E,$E637))/(MAXIFS(BE:BE,$E:$E,$E637)-MINIFS(BE:BE,$E:$E,$E637))))</f>
        <v/>
      </c>
      <c r="DU637" s="223" t="str">
        <f t="array" ref="DU637">IF(BF637="","",
IF(INDEX(Settings!$H:$H,MATCH(DU$1,Settings!$G:$G,0))=TRUE,
100-100*(BF637-MINIFS(BF:BF,$E:$E,$E637))/(MAXIFS(BF:BF,$E:$E,$E637)-MINIFS(BF:BF,$E:$E,$E637)),
100*(BF637-MINIFS(BF:BF,$E:$E,$E637))/(MAXIFS(BF:BF,$E:$E,$E637)-MINIFS(BF:BF,$E:$E,$E637))))</f>
        <v/>
      </c>
      <c r="DV637" s="223" t="str">
        <f t="array" ref="DV637">IF(BG637="","",
IF(INDEX(Settings!$H:$H,MATCH(DV$1,Settings!$G:$G,0))=TRUE,
100-100*(BG637-MINIFS(BG:BG,$E:$E,$E637))/(MAXIFS(BG:BG,$E:$E,$E637)-MINIFS(BG:BG,$E:$E,$E637)),
100*(BG637-MINIFS(BG:BG,$E:$E,$E637))/(MAXIFS(BG:BG,$E:$E,$E637)-MINIFS(BG:BG,$E:$E,$E637))))</f>
        <v/>
      </c>
      <c r="DW637" s="223" t="str">
        <f t="array" ref="DW637">IF(BH637="","",
IF(INDEX(Settings!$H:$H,MATCH(DW$1,Settings!$G:$G,0))=TRUE,
100-100*(BH637-MINIFS(BH:BH,$E:$E,$E637))/(MAXIFS(BH:BH,$E:$E,$E637)-MINIFS(BH:BH,$E:$E,$E637)),
100*(BH637-MINIFS(BH:BH,$E:$E,$E637))/(MAXIFS(BH:BH,$E:$E,$E637)-MINIFS(BH:BH,$E:$E,$E637))))</f>
        <v/>
      </c>
      <c r="DX637" s="223" t="str">
        <f t="array" ref="DX637">IF(BI637="","",
IF(INDEX(Settings!$H:$H,MATCH(DX$1,Settings!$G:$G,0))=TRUE,
100-100*(BI637-MINIFS(BI:BI,$E:$E,$E637))/(MAXIFS(BI:BI,$E:$E,$E637)-MINIFS(BI:BI,$E:$E,$E637)),
100*(BI637-MINIFS(BI:BI,$E:$E,$E637))/(MAXIFS(BI:BI,$E:$E,$E637)-MINIFS(BI:BI,$E:$E,$E637))))</f>
        <v/>
      </c>
      <c r="DY637" s="223" t="str">
        <f t="array" ref="DY637">IF(BJ637="","",
IF(INDEX(Settings!$H:$H,MATCH(DY$1,Settings!$G:$G,0))=TRUE,
100-100*(BJ637-MINIFS(BJ:BJ,$E:$E,$E637))/(MAXIFS(BJ:BJ,$E:$E,$E637)-MINIFS(BJ:BJ,$E:$E,$E637)),
100*(BJ637-MINIFS(BJ:BJ,$E:$E,$E637))/(MAXIFS(BJ:BJ,$E:$E,$E637)-MINIFS(BJ:BJ,$E:$E,$E637))))</f>
        <v/>
      </c>
      <c r="DZ637" s="225"/>
      <c r="EA637" s="225"/>
      <c r="EB637" s="225" t="str">
        <f t="shared" si="8"/>
        <v/>
      </c>
      <c r="EC637" s="225" t="str">
        <f t="shared" si="9"/>
        <v/>
      </c>
      <c r="ED637" s="225" t="str">
        <f t="shared" si="10"/>
        <v/>
      </c>
      <c r="EE637" s="225" t="str">
        <f t="shared" si="11"/>
        <v/>
      </c>
      <c r="EF637" s="225" t="str">
        <f t="shared" si="12"/>
        <v/>
      </c>
      <c r="EG637" s="225" t="str">
        <f t="shared" si="13"/>
        <v/>
      </c>
      <c r="EH637" s="225"/>
      <c r="EI637" s="225"/>
      <c r="EJ637" s="225"/>
      <c r="EK637" s="225"/>
      <c r="EL637" s="225"/>
      <c r="EM637" s="225"/>
    </row>
    <row r="638">
      <c r="A638" s="231"/>
      <c r="B638" s="231"/>
      <c r="C638" s="231"/>
      <c r="D638" s="231" t="str">
        <f t="array" ref="D638">IFERROR(INDEX(Profiles!$B:$B,MATCH($A638,Profiles!$A:$A,0)),"")</f>
        <v/>
      </c>
      <c r="E638" s="231"/>
      <c r="F638" s="231"/>
      <c r="G638" s="231"/>
      <c r="H638" s="231"/>
      <c r="I638" s="231" t="str">
        <f>IF(A638="","",IF(Settings!$N$3="DATE",F638&amp;": "&amp;TEXT(B638,"M/DD/YY"),F638&amp;": "&amp;H638))</f>
        <v/>
      </c>
      <c r="J638" s="231"/>
      <c r="K638" s="231"/>
      <c r="L638" s="231"/>
      <c r="M638" s="232" t="str">
        <f t="shared" si="14"/>
        <v/>
      </c>
      <c r="N638" s="231"/>
      <c r="O638" s="231"/>
      <c r="P638" s="231"/>
      <c r="Q638" s="231"/>
      <c r="R638" s="231"/>
      <c r="S638" s="230" t="str">
        <f>IFERROR(VLOOKUP(AF638, 'YOYO IR Scores'!A:C, 3, FALSE), "")
</f>
        <v/>
      </c>
      <c r="T638" s="231"/>
      <c r="U638" s="231"/>
      <c r="V638" s="231"/>
      <c r="W638" s="231"/>
      <c r="X638" s="233" t="str">
        <f t="shared" si="4"/>
        <v/>
      </c>
      <c r="Y638" s="234" t="str">
        <f t="shared" si="5"/>
        <v/>
      </c>
      <c r="Z638" s="234" t="str">
        <f t="shared" si="6"/>
        <v/>
      </c>
      <c r="AA638" s="233" t="str">
        <f t="shared" si="7"/>
        <v/>
      </c>
      <c r="AB638" s="232"/>
      <c r="AC638" s="232"/>
      <c r="AD638" s="232"/>
      <c r="AE638" s="232" t="str">
        <f>IFERROR(VLOOKUP(AF638, 'YOYO IR Scores'!A:C, 2, FALSE), "")</f>
        <v/>
      </c>
      <c r="AF638" s="232"/>
      <c r="AG638" s="23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c r="BD638" s="232"/>
      <c r="BE638" s="232"/>
      <c r="BF638" s="232"/>
      <c r="BG638" s="232"/>
      <c r="BH638" s="232"/>
      <c r="BI638" s="232"/>
      <c r="BJ638" s="232"/>
      <c r="BK638" s="232" t="str">
        <f t="array" ref="BK638">IF(J638="","",
IF(INDEX(Settings!$H:$H,MATCH(BY$1,Settings!$G:$G,0))=TRUE,
100-100*(J638-MIN(J:J))/(MAX(J:J)-MIN(J:J)),
100*(J638-MIN(J:J))/(MAX(J:J)-MIN(J:J))))</f>
        <v/>
      </c>
      <c r="BL638" s="232" t="str">
        <f t="array" ref="BL638">IF(J638="","",
IF(INDEX(Settings!$H:$H,MATCH(BY$1,Settings!$G:$G,0))=TRUE,
100-100*(J638-MINIFS(J:J,$E:$E,$E638))/(MAXIFS(J:J,$E:$E,$E638)-MINIFS(J:J,$E:$E,$E638)),
100*(J638-MINIFS(J:J,$E:$E,$E638))/(MAXIFS(J:J,$E:$E,$E638)-MINIFS(J:J,$E:$E,$E638))))</f>
        <v/>
      </c>
      <c r="BM638" s="232" t="str">
        <f t="array" ref="BM638">IF(J638="","",
IF(INDEX(Settings!$H:$H,MATCH(BY$1,Settings!$G:$G,0))=TRUE,
100-100*(J638-MINIFS(J:J,$E:$E,$E638,$I:$I,$I638))/(MAXIFS(J:J,$E:$E,$E638,$I:$I,$I638)-MINIFS(J:J,$E:$E,$E638,$I:$I,$I638)),
100*(J638-MINIFS(J:J,$E:$E,$E638,$I:$I,$I638))/(MAXIFS(J:J,$E:$E,$E638,$I:$I,$I638)-MINIFS(J:J,$E:$E,$E638,$I:$I,$I638))))</f>
        <v/>
      </c>
      <c r="BN638" s="231" t="str">
        <f t="array" ref="BN638">IF(J638="","",
IF(INDEX(Settings!$H:$H,MATCH(BY$1,Settings!$G:$G,0))=TRUE,
100-100*PERCENTRANK(J:J,J638),
100*PERCENTRANK(J:J,J638)))</f>
        <v/>
      </c>
      <c r="BO638" s="231" t="str">
        <f>IFERROR(__xludf.DUMMYFUNCTION("IF(J638="""","""",
IF(INDEX(Settings!$H:$H,MATCH(BY$1,Settings!$G:$G,0))=TRUE,
100-100*PERCENTRANK(FILTER(J:J,$E:$E=$E638),J638),
100*PERCENTRANK(FILTER(J:J,$E:$E=$E638),J638)))"),"")</f>
        <v/>
      </c>
      <c r="BP638" s="231" t="str">
        <f>IFERROR(__xludf.DUMMYFUNCTION("IF(J638="""","""",
IF(INDEX(Settings!$H:$H,MATCH(BY$1,Settings!$G:$G,0))=TRUE,
100-100*PERCENTRANK(FILTER(J:J,$E:$E=$E638,$I:$I=$I638),J638),
100*PERCENTRANK(FILTER(J:J,$E:$E=$E638,$I:$I=$I638),J638)))"),"")</f>
        <v/>
      </c>
      <c r="BQ638" s="233" t="str">
        <f t="array" ref="BQ638">IF(J638="","",
IF(INDEX(Settings!$H:$H,MATCH(BY$1,Settings!$G:$G,0))=TRUE,
-1*(J638-AVERAGE(J:J))/STDEV(J:J),
(J638-AVERAGE(J:J))/STDEV(J:J)))</f>
        <v/>
      </c>
      <c r="BR638" s="233" t="str">
        <f>IFERROR(__xludf.DUMMYFUNCTION("IF(J638="""","""",
IF(INDEX(Settings!$H:$H,MATCH(BY$1,Settings!$G:$G,0))=TRUE,
-1*(J638-AVERAGEIFS(J:J,$E:$E,$E638))/STDEV(FILTER(J:J,$E:$E=$E638)),
(J638-AVERAGEIFS(J:J,$E:$E,$E638))/STDEV(FILTER(J:J,$E:$E=$E638))))"),"")</f>
        <v/>
      </c>
      <c r="BS638" s="233"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1"/>
      <c r="BX638" s="231"/>
      <c r="BY638" s="232" t="str">
        <f t="array" ref="BY638">IF(J638="","",
IF(INDEX(Settings!$H:$H,MATCH(BY$1,Settings!$G:$G,0))=TRUE,
100-100*(J638-MINIFS(J:J,$E:$E,$E638))/(MAXIFS(J:J,$E:$E,$E638)-MINIFS(J:J,$E:$E,$E638)),
100*(J638-MINIFS(J:J,$E:$E,$E638))/(MAXIFS(J:J,$E:$E,$E638)-MINIFS(J:J,$E:$E,$E638))))</f>
        <v/>
      </c>
      <c r="BZ638" s="232" t="str">
        <f t="array" ref="BZ638">IF(K638="","",
IF(INDEX(Settings!$H:$H,MATCH(BZ$1,Settings!$G:$G,0))=TRUE,
100-100*(K638-MINIFS(K:K,$E:$E,$E638))/(MAXIFS(K:K,$E:$E,$E638)-MINIFS(K:K,$E:$E,$E638)),
100*(K638-MINIFS(K:K,$E:$E,$E638))/(MAXIFS(K:K,$E:$E,$E638)-MINIFS(K:K,$E:$E,$E638))))</f>
        <v/>
      </c>
      <c r="CA638" s="232" t="str">
        <f t="array" ref="CA638">IF(L638="","",
IF(INDEX(Settings!$H:$H,MATCH(CA$1,Settings!$G:$G,0))=TRUE,
100-100*(L638-MINIFS(L:L,$E:$E,$E638))/(MAXIFS(L:L,$E:$E,$E638)-MINIFS(L:L,$E:$E,$E638)),
100*(L638-MINIFS(L:L,$E:$E,$E638))/(MAXIFS(L:L,$E:$E,$E638)-MINIFS(L:L,$E:$E,$E638))))</f>
        <v/>
      </c>
      <c r="CB638" s="232" t="str">
        <f t="array" ref="CB638">IF(M638="","",
IF(INDEX(Settings!$H:$H,MATCH(CB$1,Settings!$G:$G,0))=TRUE,
100-100*(M638-MINIFS(M:M,$E:$E,$E638))/(MAXIFS(M:M,$E:$E,$E638)-MINIFS(M:M,$E:$E,$E638)),
100*(M638-MINIFS(M:M,$E:$E,$E638))/(MAXIFS(M:M,$E:$E,$E638)-MINIFS(M:M,$E:$E,$E638))))</f>
        <v/>
      </c>
      <c r="CC638" s="232" t="str">
        <f t="array" ref="CC638">IF(N638="","",
IF(INDEX(Settings!$H:$H,MATCH(CC$1,Settings!$G:$G,0))=TRUE,
100-100*(N638-MINIFS(N:N,$E:$E,$E638))/(MAXIFS(N:N,$E:$E,$E638)-MINIFS(N:N,$E:$E,$E638)),
100*(N638-MINIFS(N:N,$E:$E,$E638))/(MAXIFS(N:N,$E:$E,$E638)-MINIFS(N:N,$E:$E,$E638))))</f>
        <v/>
      </c>
      <c r="CD638" s="232" t="str">
        <f t="array" ref="CD638">IF(O638="","",
IF(INDEX(Settings!$H:$H,MATCH(CD$1,Settings!$G:$G,0))=TRUE,
100-100*(O638-MINIFS(O:O,$E:$E,$E638))/(MAXIFS(O:O,$E:$E,$E638)-MINIFS(O:O,$E:$E,$E638)),
100*(O638-MINIFS(O:O,$E:$E,$E638))/(MAXIFS(O:O,$E:$E,$E638)-MINIFS(O:O,$E:$E,$E638))))</f>
        <v/>
      </c>
      <c r="CE638" s="232" t="str">
        <f t="array" ref="CE638">IF(P638="","",
IF(INDEX(Settings!$H:$H,MATCH(CE$1,Settings!$G:$G,0))=TRUE,
100-100*(P638-MINIFS(P:P,$E:$E,$E638))/(MAXIFS(P:P,$E:$E,$E638)-MINIFS(P:P,$E:$E,$E638)),
100*(P638-MINIFS(P:P,$E:$E,$E638))/(MAXIFS(P:P,$E:$E,$E638)-MINIFS(P:P,$E:$E,$E638))))</f>
        <v/>
      </c>
      <c r="CF638" s="232" t="str">
        <f t="array" ref="CF638">IF(Q638="","",
IF(INDEX(Settings!$H:$H,MATCH(CF$1,Settings!$G:$G,0))=TRUE,
100-100*(Q638-MINIFS(Q:Q,$E:$E,$E638))/(MAXIFS(Q:Q,$E:$E,$E638)-MINIFS(Q:Q,$E:$E,$E638)),
100*(Q638-MINIFS(Q:Q,$E:$E,$E638))/(MAXIFS(Q:Q,$E:$E,$E638)-MINIFS(Q:Q,$E:$E,$E638))))</f>
        <v/>
      </c>
      <c r="CG638" s="232" t="str">
        <f t="array" ref="CG638">IF(R638="","",
IF(INDEX(Settings!$H:$H,MATCH(CG$1,Settings!$G:$G,0))=TRUE,
100-100*(R638-MINIFS(R:R,$E:$E,$E638))/(MAXIFS(R:R,$E:$E,$E638)-MINIFS(R:R,$E:$E,$E638)),
100*(R638-MINIFS(R:R,$E:$E,$E638))/(MAXIFS(R:R,$E:$E,$E638)-MINIFS(R:R,$E:$E,$E638))))</f>
        <v/>
      </c>
      <c r="CH638" s="232" t="str">
        <f t="array" ref="CH638">IF(S638="","",
IF(INDEX(Settings!$H:$H,MATCH(CH$1,Settings!$G:$G,0))=TRUE,
100-100*(S638-MINIFS(S:S,$E:$E,$E638))/(MAXIFS(S:S,$E:$E,$E638)-MINIFS(S:S,$E:$E,$E638)),
100*(S638-MINIFS(S:S,$E:$E,$E638))/(MAXIFS(S:S,$E:$E,$E638)-MINIFS(S:S,$E:$E,$E638))))</f>
        <v/>
      </c>
      <c r="CI638" s="232" t="str">
        <f t="array" ref="CI638">IF(T638="","",
IF(INDEX(Settings!$H:$H,MATCH(CI$1,Settings!$G:$G,0))=TRUE,
100-100*(T638-MINIFS(T:T,$E:$E,$E638))/(MAXIFS(T:T,$E:$E,$E638)-MINIFS(T:T,$E:$E,$E638)),
100*(T638-MINIFS(T:T,$E:$E,$E638))/(MAXIFS(T:T,$E:$E,$E638)-MINIFS(T:T,$E:$E,$E638))))</f>
        <v/>
      </c>
      <c r="CJ638" s="232" t="str">
        <f t="array" ref="CJ638">IF(U638="","",
IF(INDEX(Settings!$H:$H,MATCH(CJ$1,Settings!$G:$G,0))=TRUE,
100-100*(U638-MINIFS(U:U,$E:$E,$E638))/(MAXIFS(U:U,$E:$E,$E638)-MINIFS(U:U,$E:$E,$E638)),
100*(U638-MINIFS(U:U,$E:$E,$E638))/(MAXIFS(U:U,$E:$E,$E638)-MINIFS(U:U,$E:$E,$E638))))</f>
        <v/>
      </c>
      <c r="CK638" s="232" t="str">
        <f t="array" ref="CK638">IF(V638="","",
IF(INDEX(Settings!$H:$H,MATCH(CK$1,Settings!$G:$G,0))=TRUE,
100-100*(V638-MINIFS(V:V,$E:$E,$E638))/(MAXIFS(V:V,$E:$E,$E638)-MINIFS(V:V,$E:$E,$E638)),
100*(V638-MINIFS(V:V,$E:$E,$E638))/(MAXIFS(V:V,$E:$E,$E638)-MINIFS(V:V,$E:$E,$E638))))</f>
        <v/>
      </c>
      <c r="CL638" s="232" t="str">
        <f t="array" ref="CL638">IF(W638="","",
IF(INDEX(Settings!$H:$H,MATCH(CL$1,Settings!$G:$G,0))=TRUE,
100-100*(W638-MINIFS(W:W,$E:$E,$E638))/(MAXIFS(W:W,$E:$E,$E638)-MINIFS(W:W,$E:$E,$E638)),
100*(W638-MINIFS(W:W,$E:$E,$E638))/(MAXIFS(W:W,$E:$E,$E638)-MINIFS(W:W,$E:$E,$E638))))</f>
        <v/>
      </c>
      <c r="CM638" s="232" t="str">
        <f t="array" ref="CM638">IF(X638="","",
IF(INDEX(Settings!$H:$H,MATCH(CM$1,Settings!$G:$G,0))=TRUE,
100-100*(X638-MINIFS(X:X,$E:$E,$E638))/(MAXIFS(X:X,$E:$E,$E638)-MINIFS(X:X,$E:$E,$E638)),
100*(X638-MINIFS(X:X,$E:$E,$E638))/(MAXIFS(X:X,$E:$E,$E638)-MINIFS(X:X,$E:$E,$E638))))</f>
        <v/>
      </c>
      <c r="CN638" s="232" t="str">
        <f t="array" ref="CN638">IF(Y638="","",
IF(INDEX(Settings!$H:$H,MATCH(CN$1,Settings!$G:$G,0))=TRUE,
100-100*(Y638-MINIFS(Y:Y,$E:$E,$E638))/(MAXIFS(Y:Y,$E:$E,$E638)-MINIFS(Y:Y,$E:$E,$E638)),
100*(Y638-MINIFS(Y:Y,$E:$E,$E638))/(MAXIFS(Y:Y,$E:$E,$E638)-MINIFS(Y:Y,$E:$E,$E638))))</f>
        <v/>
      </c>
      <c r="CO638" s="232" t="str">
        <f t="array" ref="CO638">IF(Z638="","",
IF(INDEX(Settings!$H:$H,MATCH(CO$1,Settings!$G:$G,0))=TRUE,
100-100*(Z638-MINIFS(Z:Z,$E:$E,$E638))/(MAXIFS(Z:Z,$E:$E,$E638)-MINIFS(Z:Z,$E:$E,$E638)),
100*(Z638-MINIFS(Z:Z,$E:$E,$E638))/(MAXIFS(Z:Z,$E:$E,$E638)-MINIFS(Z:Z,$E:$E,$E638))))</f>
        <v/>
      </c>
      <c r="CP638" s="232" t="str">
        <f t="array" ref="CP638">IF(AA638="","",
IF(INDEX(Settings!$H:$H,MATCH(CP$1,Settings!$G:$G,0))=TRUE,
100-100*(AA638-MINIFS(AA:AA,$E:$E,$E638))/(MAXIFS(AA:AA,$E:$E,$E638)-MINIFS(AA:AA,$E:$E,$E638)),
100*(AA638-MINIFS(AA:AA,$E:$E,$E638))/(MAXIFS(AA:AA,$E:$E,$E638)-MINIFS(AA:AA,$E:$E,$E638))))</f>
        <v/>
      </c>
      <c r="CQ638" s="232" t="str">
        <f t="array" ref="CQ638">IF(AB638="","",
IF(INDEX(Settings!$H:$H,MATCH(CQ$1,Settings!$G:$G,0))=TRUE,
100-100*(AB638-MINIFS(AB:AB,$E:$E,$E638))/(MAXIFS(AB:AB,$E:$E,$E638)-MINIFS(AB:AB,$E:$E,$E638)),
100*(AB638-MINIFS(AB:AB,$E:$E,$E638))/(MAXIFS(AB:AB,$E:$E,$E638)-MINIFS(AB:AB,$E:$E,$E638))))</f>
        <v/>
      </c>
      <c r="CR638" s="232" t="str">
        <f t="array" ref="CR638">IF(AC638="","",
IF(INDEX(Settings!$H:$H,MATCH(CR$1,Settings!$G:$G,0))=TRUE,
100-100*(AC638-MINIFS(AC:AC,$E:$E,$E638))/(MAXIFS(AC:AC,$E:$E,$E638)-MINIFS(AC:AC,$E:$E,$E638)),
100*(AC638-MINIFS(AC:AC,$E:$E,$E638))/(MAXIFS(AC:AC,$E:$E,$E638)-MINIFS(AC:AC,$E:$E,$E638))))</f>
        <v/>
      </c>
      <c r="CS638" s="232" t="str">
        <f t="array" ref="CS638">IF(AD638="","",
IF(INDEX(Settings!$H:$H,MATCH(CS$1,Settings!$G:$G,0))=TRUE,
100-100*(AD638-MINIFS(AD:AD,$E:$E,$E638))/(MAXIFS(AD:AD,$E:$E,$E638)-MINIFS(AD:AD,$E:$E,$E638)),
100*(AD638-MINIFS(AD:AD,$E:$E,$E638))/(MAXIFS(AD:AD,$E:$E,$E638)-MINIFS(AD:AD,$E:$E,$E638))))</f>
        <v/>
      </c>
      <c r="CT638" s="232" t="str">
        <f t="array" ref="CT638">IF(AE638="","",
IF(INDEX(Settings!$H:$H,MATCH(CT$1,Settings!$G:$G,0))=TRUE,
100-100*(AE638-MINIFS(AE:AE,$E:$E,$E638))/(MAXIFS(AE:AE,$E:$E,$E638)-MINIFS(AE:AE,$E:$E,$E638)),
100*(AE638-MINIFS(AE:AE,$E:$E,$E638))/(MAXIFS(AE:AE,$E:$E,$E638)-MINIFS(AE:AE,$E:$E,$E638))))</f>
        <v/>
      </c>
      <c r="CU638" s="232" t="str">
        <f t="array" ref="CU638">IF(AF638="","",
IF(INDEX(Settings!$H:$H,MATCH(CU$1,Settings!$G:$G,0))=TRUE,
100-100*(AF638-MINIFS(AF:AF,$E:$E,$E638))/(MAXIFS(AF:AF,$E:$E,$E638)-MINIFS(AF:AF,$E:$E,$E638)),
100*(AF638-MINIFS(AF:AF,$E:$E,$E638))/(MAXIFS(AF:AF,$E:$E,$E638)-MINIFS(AF:AF,$E:$E,$E638))))</f>
        <v/>
      </c>
      <c r="CV638" s="232" t="str">
        <f t="array" ref="CV638">IF(AG638="","",
IF(INDEX(Settings!$H:$H,MATCH(CV$1,Settings!$G:$G,0))=TRUE,
100-100*(AG638-MINIFS(AG:AG,$E:$E,$E638))/(MAXIFS(AG:AG,$E:$E,$E638)-MINIFS(AG:AG,$E:$E,$E638)),
100*(AG638-MINIFS(AG:AG,$E:$E,$E638))/(MAXIFS(AG:AG,$E:$E,$E638)-MINIFS(AG:AG,$E:$E,$E638))))</f>
        <v/>
      </c>
      <c r="CW638" s="232" t="str">
        <f t="array" ref="CW638">IF(AH638="","",
IF(INDEX(Settings!$H:$H,MATCH(CW$1,Settings!$G:$G,0))=TRUE,
100-100*(AH638-MINIFS(AH:AH,$E:$E,$E638))/(MAXIFS(AH:AH,$E:$E,$E638)-MINIFS(AH:AH,$E:$E,$E638)),
100*(AH638-MINIFS(AH:AH,$E:$E,$E638))/(MAXIFS(AH:AH,$E:$E,$E638)-MINIFS(AH:AH,$E:$E,$E638))))</f>
        <v/>
      </c>
      <c r="CX638" s="232" t="str">
        <f t="array" ref="CX638">IF(AI638="","",
IF(INDEX(Settings!$H:$H,MATCH(CX$1,Settings!$G:$G,0))=TRUE,
100-100*(AI638-MINIFS(AI:AI,$E:$E,$E638))/(MAXIFS(AI:AI,$E:$E,$E638)-MINIFS(AI:AI,$E:$E,$E638)),
100*(AI638-MINIFS(AI:AI,$E:$E,$E638))/(MAXIFS(AI:AI,$E:$E,$E638)-MINIFS(AI:AI,$E:$E,$E638))))</f>
        <v/>
      </c>
      <c r="CY638" s="232" t="str">
        <f t="array" ref="CY638">IF(AJ638="","",
IF(INDEX(Settings!$H:$H,MATCH(CY$1,Settings!$G:$G,0))=TRUE,
100-100*(AJ638-MINIFS(AJ:AJ,$E:$E,$E638))/(MAXIFS(AJ:AJ,$E:$E,$E638)-MINIFS(AJ:AJ,$E:$E,$E638)),
100*(AJ638-MINIFS(AJ:AJ,$E:$E,$E638))/(MAXIFS(AJ:AJ,$E:$E,$E638)-MINIFS(AJ:AJ,$E:$E,$E638))))</f>
        <v/>
      </c>
      <c r="CZ638" s="232" t="str">
        <f t="array" ref="CZ638">IF(AK638="","",
IF(INDEX(Settings!$H:$H,MATCH(CZ$1,Settings!$G:$G,0))=TRUE,
100-100*(AK638-MINIFS(AK:AK,$E:$E,$E638))/(MAXIFS(AK:AK,$E:$E,$E638)-MINIFS(AK:AK,$E:$E,$E638)),
100*(AK638-MINIFS(AK:AK,$E:$E,$E638))/(MAXIFS(AK:AK,$E:$E,$E638)-MINIFS(AK:AK,$E:$E,$E638))))</f>
        <v/>
      </c>
      <c r="DA638" s="232" t="str">
        <f t="array" ref="DA638">IF(AL638="","",
IF(INDEX(Settings!$H:$H,MATCH(DA$1,Settings!$G:$G,0))=TRUE,
100-100*(AL638-MINIFS(AL:AL,$E:$E,$E638))/(MAXIFS(AL:AL,$E:$E,$E638)-MINIFS(AL:AL,$E:$E,$E638)),
100*(AL638-MINIFS(AL:AL,$E:$E,$E638))/(MAXIFS(AL:AL,$E:$E,$E638)-MINIFS(AL:AL,$E:$E,$E638))))</f>
        <v/>
      </c>
      <c r="DB638" s="232" t="str">
        <f t="array" ref="DB638">IF(AM638="","",
IF(INDEX(Settings!$H:$H,MATCH(DB$1,Settings!$G:$G,0))=TRUE,
100-100*(AM638-MINIFS(AM:AM,$E:$E,$E638))/(MAXIFS(AM:AM,$E:$E,$E638)-MINIFS(AM:AM,$E:$E,$E638)),
100*(AM638-MINIFS(AM:AM,$E:$E,$E638))/(MAXIFS(AM:AM,$E:$E,$E638)-MINIFS(AM:AM,$E:$E,$E638))))</f>
        <v/>
      </c>
      <c r="DC638" s="232" t="str">
        <f t="array" ref="DC638">IF(AN638="","",
IF(INDEX(Settings!$H:$H,MATCH(DC$1,Settings!$G:$G,0))=TRUE,
100-100*(AN638-MINIFS(AN:AN,$E:$E,$E638))/(MAXIFS(AN:AN,$E:$E,$E638)-MINIFS(AN:AN,$E:$E,$E638)),
100*(AN638-MINIFS(AN:AN,$E:$E,$E638))/(MAXIFS(AN:AN,$E:$E,$E638)-MINIFS(AN:AN,$E:$E,$E638))))</f>
        <v/>
      </c>
      <c r="DD638" s="232" t="str">
        <f t="array" ref="DD638">IF(AO638="","",
IF(INDEX(Settings!$H:$H,MATCH(DD$1,Settings!$G:$G,0))=TRUE,
100-100*(AO638-MINIFS(AO:AO,$E:$E,$E638))/(MAXIFS(AO:AO,$E:$E,$E638)-MINIFS(AO:AO,$E:$E,$E638)),
100*(AO638-MINIFS(AO:AO,$E:$E,$E638))/(MAXIFS(AO:AO,$E:$E,$E638)-MINIFS(AO:AO,$E:$E,$E638))))</f>
        <v/>
      </c>
      <c r="DE638" s="232" t="str">
        <f t="array" ref="DE638">IF(AP638="","",
IF(INDEX(Settings!$H:$H,MATCH(DE$1,Settings!$G:$G,0))=TRUE,
100-100*(AP638-MINIFS(AP:AP,$E:$E,$E638))/(MAXIFS(AP:AP,$E:$E,$E638)-MINIFS(AP:AP,$E:$E,$E638)),
100*(AP638-MINIFS(AP:AP,$E:$E,$E638))/(MAXIFS(AP:AP,$E:$E,$E638)-MINIFS(AP:AP,$E:$E,$E638))))</f>
        <v/>
      </c>
      <c r="DF638" s="232" t="str">
        <f t="array" ref="DF638">IF(AQ638="","",
IF(INDEX(Settings!$H:$H,MATCH(DF$1,Settings!$G:$G,0))=TRUE,
100-100*(AQ638-MINIFS(AQ:AQ,$E:$E,$E638))/(MAXIFS(AQ:AQ,$E:$E,$E638)-MINIFS(AQ:AQ,$E:$E,$E638)),
100*(AQ638-MINIFS(AQ:AQ,$E:$E,$E638))/(MAXIFS(AQ:AQ,$E:$E,$E638)-MINIFS(AQ:AQ,$E:$E,$E638))))</f>
        <v/>
      </c>
      <c r="DG638" s="232" t="str">
        <f t="array" ref="DG638">IF(AR638="","",
IF(INDEX(Settings!$H:$H,MATCH(DG$1,Settings!$G:$G,0))=TRUE,
100-100*(AR638-MINIFS(AR:AR,$E:$E,$E638))/(MAXIFS(AR:AR,$E:$E,$E638)-MINIFS(AR:AR,$E:$E,$E638)),
100*(AR638-MINIFS(AR:AR,$E:$E,$E638))/(MAXIFS(AR:AR,$E:$E,$E638)-MINIFS(AR:AR,$E:$E,$E638))))</f>
        <v/>
      </c>
      <c r="DH638" s="232" t="str">
        <f t="array" ref="DH638">IF(AS638="","",
IF(INDEX(Settings!$H:$H,MATCH(DH$1,Settings!$G:$G,0))=TRUE,
100-100*(AS638-MINIFS(AS:AS,$E:$E,$E638))/(MAXIFS(AS:AS,$E:$E,$E638)-MINIFS(AS:AS,$E:$E,$E638)),
100*(AS638-MINIFS(AS:AS,$E:$E,$E638))/(MAXIFS(AS:AS,$E:$E,$E638)-MINIFS(AS:AS,$E:$E,$E638))))</f>
        <v/>
      </c>
      <c r="DI638" s="232" t="str">
        <f t="array" ref="DI638">IF(AT638="","",
IF(INDEX(Settings!$H:$H,MATCH(DI$1,Settings!$G:$G,0))=TRUE,
100-100*(AT638-MINIFS(AT:AT,$E:$E,$E638))/(MAXIFS(AT:AT,$E:$E,$E638)-MINIFS(AT:AT,$E:$E,$E638)),
100*(AT638-MINIFS(AT:AT,$E:$E,$E638))/(MAXIFS(AT:AT,$E:$E,$E638)-MINIFS(AT:AT,$E:$E,$E638))))</f>
        <v/>
      </c>
      <c r="DJ638" s="232" t="str">
        <f t="array" ref="DJ638">IF(AU638="","",
IF(INDEX(Settings!$H:$H,MATCH(DJ$1,Settings!$G:$G,0))=TRUE,
100-100*(AU638-MINIFS(AU:AU,$E:$E,$E638))/(MAXIFS(AU:AU,$E:$E,$E638)-MINIFS(AU:AU,$E:$E,$E638)),
100*(AU638-MINIFS(AU:AU,$E:$E,$E638))/(MAXIFS(AU:AU,$E:$E,$E638)-MINIFS(AU:AU,$E:$E,$E638))))</f>
        <v/>
      </c>
      <c r="DK638" s="232" t="str">
        <f t="array" ref="DK638">IF(AV638="","",
IF(INDEX(Settings!$H:$H,MATCH(DK$1,Settings!$G:$G,0))=TRUE,
100-100*(AV638-MINIFS(AV:AV,$E:$E,$E638))/(MAXIFS(AV:AV,$E:$E,$E638)-MINIFS(AV:AV,$E:$E,$E638)),
100*(AV638-MINIFS(AV:AV,$E:$E,$E638))/(MAXIFS(AV:AV,$E:$E,$E638)-MINIFS(AV:AV,$E:$E,$E638))))</f>
        <v/>
      </c>
      <c r="DL638" s="232" t="str">
        <f t="array" ref="DL638">IF(AW638="","",
IF(INDEX(Settings!$H:$H,MATCH(DL$1,Settings!$G:$G,0))=TRUE,
100-100*(AW638-MINIFS(AW:AW,$E:$E,$E638))/(MAXIFS(AW:AW,$E:$E,$E638)-MINIFS(AW:AW,$E:$E,$E638)),
100*(AW638-MINIFS(AW:AW,$E:$E,$E638))/(MAXIFS(AW:AW,$E:$E,$E638)-MINIFS(AW:AW,$E:$E,$E638))))</f>
        <v/>
      </c>
      <c r="DM638" s="232" t="str">
        <f t="array" ref="DM638">IF(AX638="","",
IF(INDEX(Settings!$H:$H,MATCH(DM$1,Settings!$G:$G,0))=TRUE,
100-100*(AX638-MINIFS(AX:AX,$E:$E,$E638))/(MAXIFS(AX:AX,$E:$E,$E638)-MINIFS(AX:AX,$E:$E,$E638)),
100*(AX638-MINIFS(AX:AX,$E:$E,$E638))/(MAXIFS(AX:AX,$E:$E,$E638)-MINIFS(AX:AX,$E:$E,$E638))))</f>
        <v/>
      </c>
      <c r="DN638" s="232" t="str">
        <f t="array" ref="DN638">IF(AY638="","",
IF(INDEX(Settings!$H:$H,MATCH(DN$1,Settings!$G:$G,0))=TRUE,
100-100*(AY638-MINIFS(AY:AY,$E:$E,$E638))/(MAXIFS(AY:AY,$E:$E,$E638)-MINIFS(AY:AY,$E:$E,$E638)),
100*(AY638-MINIFS(AY:AY,$E:$E,$E638))/(MAXIFS(AY:AY,$E:$E,$E638)-MINIFS(AY:AY,$E:$E,$E638))))</f>
        <v/>
      </c>
      <c r="DO638" s="232" t="str">
        <f t="array" ref="DO638">IF(AZ638="","",
IF(INDEX(Settings!$H:$H,MATCH(DO$1,Settings!$G:$G,0))=TRUE,
100-100*(AZ638-MINIFS(AZ:AZ,$E:$E,$E638))/(MAXIFS(AZ:AZ,$E:$E,$E638)-MINIFS(AZ:AZ,$E:$E,$E638)),
100*(AZ638-MINIFS(AZ:AZ,$E:$E,$E638))/(MAXIFS(AZ:AZ,$E:$E,$E638)-MINIFS(AZ:AZ,$E:$E,$E638))))</f>
        <v/>
      </c>
      <c r="DP638" s="232" t="str">
        <f t="array" ref="DP638">IF(BA638="","",
IF(INDEX(Settings!$H:$H,MATCH(DP$1,Settings!$G:$G,0))=TRUE,
100-100*(BA638-MINIFS(BA:BA,$E:$E,$E638))/(MAXIFS(BA:BA,$E:$E,$E638)-MINIFS(BA:BA,$E:$E,$E638)),
100*(BA638-MINIFS(BA:BA,$E:$E,$E638))/(MAXIFS(BA:BA,$E:$E,$E638)-MINIFS(BA:BA,$E:$E,$E638))))</f>
        <v/>
      </c>
      <c r="DQ638" s="232" t="str">
        <f t="array" ref="DQ638">IF(BB638="","",
IF(INDEX(Settings!$H:$H,MATCH(DQ$1,Settings!$G:$G,0))=TRUE,
100-100*(BB638-MINIFS(BB:BB,$E:$E,$E638))/(MAXIFS(BB:BB,$E:$E,$E638)-MINIFS(BB:BB,$E:$E,$E638)),
100*(BB638-MINIFS(BB:BB,$E:$E,$E638))/(MAXIFS(BB:BB,$E:$E,$E638)-MINIFS(BB:BB,$E:$E,$E638))))</f>
        <v/>
      </c>
      <c r="DR638" s="232" t="str">
        <f t="array" ref="DR638">IF(BC638="","",
IF(INDEX(Settings!$H:$H,MATCH(DR$1,Settings!$G:$G,0))=TRUE,
100-100*(BC638-MINIFS(BC:BC,$E:$E,$E638))/(MAXIFS(BC:BC,$E:$E,$E638)-MINIFS(BC:BC,$E:$E,$E638)),
100*(BC638-MINIFS(BC:BC,$E:$E,$E638))/(MAXIFS(BC:BC,$E:$E,$E638)-MINIFS(BC:BC,$E:$E,$E638))))</f>
        <v/>
      </c>
      <c r="DS638" s="232" t="str">
        <f t="array" ref="DS638">IF(BD638="","",
IF(INDEX(Settings!$H:$H,MATCH(DS$1,Settings!$G:$G,0))=TRUE,
100-100*(BD638-MINIFS(BD:BD,$E:$E,$E638))/(MAXIFS(BD:BD,$E:$E,$E638)-MINIFS(BD:BD,$E:$E,$E638)),
100*(BD638-MINIFS(BD:BD,$E:$E,$E638))/(MAXIFS(BD:BD,$E:$E,$E638)-MINIFS(BD:BD,$E:$E,$E638))))</f>
        <v/>
      </c>
      <c r="DT638" s="232" t="str">
        <f t="array" ref="DT638">IF(BE638="","",
IF(INDEX(Settings!$H:$H,MATCH(DT$1,Settings!$G:$G,0))=TRUE,
100-100*(BE638-MINIFS(BE:BE,$E:$E,$E638))/(MAXIFS(BE:BE,$E:$E,$E638)-MINIFS(BE:BE,$E:$E,$E638)),
100*(BE638-MINIFS(BE:BE,$E:$E,$E638))/(MAXIFS(BE:BE,$E:$E,$E638)-MINIFS(BE:BE,$E:$E,$E638))))</f>
        <v/>
      </c>
      <c r="DU638" s="232" t="str">
        <f t="array" ref="DU638">IF(BF638="","",
IF(INDEX(Settings!$H:$H,MATCH(DU$1,Settings!$G:$G,0))=TRUE,
100-100*(BF638-MINIFS(BF:BF,$E:$E,$E638))/(MAXIFS(BF:BF,$E:$E,$E638)-MINIFS(BF:BF,$E:$E,$E638)),
100*(BF638-MINIFS(BF:BF,$E:$E,$E638))/(MAXIFS(BF:BF,$E:$E,$E638)-MINIFS(BF:BF,$E:$E,$E638))))</f>
        <v/>
      </c>
      <c r="DV638" s="232" t="str">
        <f t="array" ref="DV638">IF(BG638="","",
IF(INDEX(Settings!$H:$H,MATCH(DV$1,Settings!$G:$G,0))=TRUE,
100-100*(BG638-MINIFS(BG:BG,$E:$E,$E638))/(MAXIFS(BG:BG,$E:$E,$E638)-MINIFS(BG:BG,$E:$E,$E638)),
100*(BG638-MINIFS(BG:BG,$E:$E,$E638))/(MAXIFS(BG:BG,$E:$E,$E638)-MINIFS(BG:BG,$E:$E,$E638))))</f>
        <v/>
      </c>
      <c r="DW638" s="232" t="str">
        <f t="array" ref="DW638">IF(BH638="","",
IF(INDEX(Settings!$H:$H,MATCH(DW$1,Settings!$G:$G,0))=TRUE,
100-100*(BH638-MINIFS(BH:BH,$E:$E,$E638))/(MAXIFS(BH:BH,$E:$E,$E638)-MINIFS(BH:BH,$E:$E,$E638)),
100*(BH638-MINIFS(BH:BH,$E:$E,$E638))/(MAXIFS(BH:BH,$E:$E,$E638)-MINIFS(BH:BH,$E:$E,$E638))))</f>
        <v/>
      </c>
      <c r="DX638" s="232" t="str">
        <f t="array" ref="DX638">IF(BI638="","",
IF(INDEX(Settings!$H:$H,MATCH(DX$1,Settings!$G:$G,0))=TRUE,
100-100*(BI638-MINIFS(BI:BI,$E:$E,$E638))/(MAXIFS(BI:BI,$E:$E,$E638)-MINIFS(BI:BI,$E:$E,$E638)),
100*(BI638-MINIFS(BI:BI,$E:$E,$E638))/(MAXIFS(BI:BI,$E:$E,$E638)-MINIFS(BI:BI,$E:$E,$E638))))</f>
        <v/>
      </c>
      <c r="DY638" s="232" t="str">
        <f t="array" ref="DY638">IF(BJ638="","",
IF(INDEX(Settings!$H:$H,MATCH(DY$1,Settings!$G:$G,0))=TRUE,
100-100*(BJ638-MINIFS(BJ:BJ,$E:$E,$E638))/(MAXIFS(BJ:BJ,$E:$E,$E638)-MINIFS(BJ:BJ,$E:$E,$E638)),
100*(BJ638-MINIFS(BJ:BJ,$E:$E,$E638))/(MAXIFS(BJ:BJ,$E:$E,$E638)-MINIFS(BJ:BJ,$E:$E,$E638))))</f>
        <v/>
      </c>
      <c r="DZ638" s="234"/>
      <c r="EA638" s="234"/>
      <c r="EB638" s="234" t="str">
        <f t="shared" si="8"/>
        <v/>
      </c>
      <c r="EC638" s="234" t="str">
        <f t="shared" si="9"/>
        <v/>
      </c>
      <c r="ED638" s="234" t="str">
        <f t="shared" si="10"/>
        <v/>
      </c>
      <c r="EE638" s="234" t="str">
        <f t="shared" si="11"/>
        <v/>
      </c>
      <c r="EF638" s="234" t="str">
        <f t="shared" si="12"/>
        <v/>
      </c>
      <c r="EG638" s="234" t="str">
        <f t="shared" si="13"/>
        <v/>
      </c>
      <c r="EH638" s="234"/>
      <c r="EI638" s="234"/>
      <c r="EJ638" s="234"/>
      <c r="EK638" s="234"/>
      <c r="EL638" s="234"/>
      <c r="EM638" s="234"/>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3" t="str">
        <f t="shared" si="14"/>
        <v/>
      </c>
      <c r="N639" s="49"/>
      <c r="O639" s="49"/>
      <c r="P639" s="49"/>
      <c r="Q639" s="49"/>
      <c r="R639" s="49"/>
      <c r="S639" s="222" t="str">
        <f>IFERROR(VLOOKUP(AF639, 'YOYO IR Scores'!A:C, 3, FALSE), "")
</f>
        <v/>
      </c>
      <c r="T639" s="49"/>
      <c r="U639" s="49"/>
      <c r="V639" s="49"/>
      <c r="W639" s="49"/>
      <c r="X639" s="224" t="str">
        <f t="shared" si="4"/>
        <v/>
      </c>
      <c r="Y639" s="225" t="str">
        <f t="shared" si="5"/>
        <v/>
      </c>
      <c r="Z639" s="225" t="str">
        <f t="shared" si="6"/>
        <v/>
      </c>
      <c r="AA639" s="224" t="str">
        <f t="shared" si="7"/>
        <v/>
      </c>
      <c r="AB639" s="223"/>
      <c r="AC639" s="223"/>
      <c r="AD639" s="223"/>
      <c r="AE639" s="223" t="str">
        <f>IFERROR(VLOOKUP(AF639, 'YOYO IR Scores'!A:C, 2, FALSE), "")</f>
        <v/>
      </c>
      <c r="AF639" s="223"/>
      <c r="AG639" s="223"/>
      <c r="AH639" s="223"/>
      <c r="AI639" s="223"/>
      <c r="AJ639" s="223"/>
      <c r="AK639" s="223"/>
      <c r="AL639" s="223"/>
      <c r="AM639" s="223"/>
      <c r="AN639" s="223"/>
      <c r="AO639" s="223"/>
      <c r="AP639" s="223"/>
      <c r="AQ639" s="223"/>
      <c r="AR639" s="223"/>
      <c r="AS639" s="223"/>
      <c r="AT639" s="223"/>
      <c r="AU639" s="223"/>
      <c r="AV639" s="223"/>
      <c r="AW639" s="223"/>
      <c r="AX639" s="223"/>
      <c r="AY639" s="223"/>
      <c r="AZ639" s="223"/>
      <c r="BA639" s="223"/>
      <c r="BB639" s="223"/>
      <c r="BC639" s="223"/>
      <c r="BD639" s="223"/>
      <c r="BE639" s="223"/>
      <c r="BF639" s="223"/>
      <c r="BG639" s="223"/>
      <c r="BH639" s="223"/>
      <c r="BI639" s="223"/>
      <c r="BJ639" s="223"/>
      <c r="BK639" s="223" t="str">
        <f t="array" ref="BK639">IF(J639="","",
IF(INDEX(Settings!$H:$H,MATCH(BY$1,Settings!$G:$G,0))=TRUE,
100-100*(J639-MIN(J:J))/(MAX(J:J)-MIN(J:J)),
100*(J639-MIN(J:J))/(MAX(J:J)-MIN(J:J))))</f>
        <v/>
      </c>
      <c r="BL639" s="223" t="str">
        <f t="array" ref="BL639">IF(J639="","",
IF(INDEX(Settings!$H:$H,MATCH(BY$1,Settings!$G:$G,0))=TRUE,
100-100*(J639-MINIFS(J:J,$E:$E,$E639))/(MAXIFS(J:J,$E:$E,$E639)-MINIFS(J:J,$E:$E,$E639)),
100*(J639-MINIFS(J:J,$E:$E,$E639))/(MAXIFS(J:J,$E:$E,$E639)-MINIFS(J:J,$E:$E,$E639))))</f>
        <v/>
      </c>
      <c r="BM639" s="223"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4" t="str">
        <f t="array" ref="BQ639">IF(J639="","",
IF(INDEX(Settings!$H:$H,MATCH(BY$1,Settings!$G:$G,0))=TRUE,
-1*(J639-AVERAGE(J:J))/STDEV(J:J),
(J639-AVERAGE(J:J))/STDEV(J:J)))</f>
        <v/>
      </c>
      <c r="BR639" s="224" t="str">
        <f>IFERROR(__xludf.DUMMYFUNCTION("IF(J639="""","""",
IF(INDEX(Settings!$H:$H,MATCH(BY$1,Settings!$G:$G,0))=TRUE,
-1*(J639-AVERAGEIFS(J:J,$E:$E,$E639))/STDEV(FILTER(J:J,$E:$E=$E639)),
(J639-AVERAGEIFS(J:J,$E:$E,$E639))/STDEV(FILTER(J:J,$E:$E=$E639))))"),"")</f>
        <v/>
      </c>
      <c r="BS639" s="224"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3" t="str">
        <f t="array" ref="BY639">IF(J639="","",
IF(INDEX(Settings!$H:$H,MATCH(BY$1,Settings!$G:$G,0))=TRUE,
100-100*(J639-MINIFS(J:J,$E:$E,$E639))/(MAXIFS(J:J,$E:$E,$E639)-MINIFS(J:J,$E:$E,$E639)),
100*(J639-MINIFS(J:J,$E:$E,$E639))/(MAXIFS(J:J,$E:$E,$E639)-MINIFS(J:J,$E:$E,$E639))))</f>
        <v/>
      </c>
      <c r="BZ639" s="223" t="str">
        <f t="array" ref="BZ639">IF(K639="","",
IF(INDEX(Settings!$H:$H,MATCH(BZ$1,Settings!$G:$G,0))=TRUE,
100-100*(K639-MINIFS(K:K,$E:$E,$E639))/(MAXIFS(K:K,$E:$E,$E639)-MINIFS(K:K,$E:$E,$E639)),
100*(K639-MINIFS(K:K,$E:$E,$E639))/(MAXIFS(K:K,$E:$E,$E639)-MINIFS(K:K,$E:$E,$E639))))</f>
        <v/>
      </c>
      <c r="CA639" s="223" t="str">
        <f t="array" ref="CA639">IF(L639="","",
IF(INDEX(Settings!$H:$H,MATCH(CA$1,Settings!$G:$G,0))=TRUE,
100-100*(L639-MINIFS(L:L,$E:$E,$E639))/(MAXIFS(L:L,$E:$E,$E639)-MINIFS(L:L,$E:$E,$E639)),
100*(L639-MINIFS(L:L,$E:$E,$E639))/(MAXIFS(L:L,$E:$E,$E639)-MINIFS(L:L,$E:$E,$E639))))</f>
        <v/>
      </c>
      <c r="CB639" s="223" t="str">
        <f t="array" ref="CB639">IF(M639="","",
IF(INDEX(Settings!$H:$H,MATCH(CB$1,Settings!$G:$G,0))=TRUE,
100-100*(M639-MINIFS(M:M,$E:$E,$E639))/(MAXIFS(M:M,$E:$E,$E639)-MINIFS(M:M,$E:$E,$E639)),
100*(M639-MINIFS(M:M,$E:$E,$E639))/(MAXIFS(M:M,$E:$E,$E639)-MINIFS(M:M,$E:$E,$E639))))</f>
        <v/>
      </c>
      <c r="CC639" s="223" t="str">
        <f t="array" ref="CC639">IF(N639="","",
IF(INDEX(Settings!$H:$H,MATCH(CC$1,Settings!$G:$G,0))=TRUE,
100-100*(N639-MINIFS(N:N,$E:$E,$E639))/(MAXIFS(N:N,$E:$E,$E639)-MINIFS(N:N,$E:$E,$E639)),
100*(N639-MINIFS(N:N,$E:$E,$E639))/(MAXIFS(N:N,$E:$E,$E639)-MINIFS(N:N,$E:$E,$E639))))</f>
        <v/>
      </c>
      <c r="CD639" s="223" t="str">
        <f t="array" ref="CD639">IF(O639="","",
IF(INDEX(Settings!$H:$H,MATCH(CD$1,Settings!$G:$G,0))=TRUE,
100-100*(O639-MINIFS(O:O,$E:$E,$E639))/(MAXIFS(O:O,$E:$E,$E639)-MINIFS(O:O,$E:$E,$E639)),
100*(O639-MINIFS(O:O,$E:$E,$E639))/(MAXIFS(O:O,$E:$E,$E639)-MINIFS(O:O,$E:$E,$E639))))</f>
        <v/>
      </c>
      <c r="CE639" s="223" t="str">
        <f t="array" ref="CE639">IF(P639="","",
IF(INDEX(Settings!$H:$H,MATCH(CE$1,Settings!$G:$G,0))=TRUE,
100-100*(P639-MINIFS(P:P,$E:$E,$E639))/(MAXIFS(P:P,$E:$E,$E639)-MINIFS(P:P,$E:$E,$E639)),
100*(P639-MINIFS(P:P,$E:$E,$E639))/(MAXIFS(P:P,$E:$E,$E639)-MINIFS(P:P,$E:$E,$E639))))</f>
        <v/>
      </c>
      <c r="CF639" s="223" t="str">
        <f t="array" ref="CF639">IF(Q639="","",
IF(INDEX(Settings!$H:$H,MATCH(CF$1,Settings!$G:$G,0))=TRUE,
100-100*(Q639-MINIFS(Q:Q,$E:$E,$E639))/(MAXIFS(Q:Q,$E:$E,$E639)-MINIFS(Q:Q,$E:$E,$E639)),
100*(Q639-MINIFS(Q:Q,$E:$E,$E639))/(MAXIFS(Q:Q,$E:$E,$E639)-MINIFS(Q:Q,$E:$E,$E639))))</f>
        <v/>
      </c>
      <c r="CG639" s="223" t="str">
        <f t="array" ref="CG639">IF(R639="","",
IF(INDEX(Settings!$H:$H,MATCH(CG$1,Settings!$G:$G,0))=TRUE,
100-100*(R639-MINIFS(R:R,$E:$E,$E639))/(MAXIFS(R:R,$E:$E,$E639)-MINIFS(R:R,$E:$E,$E639)),
100*(R639-MINIFS(R:R,$E:$E,$E639))/(MAXIFS(R:R,$E:$E,$E639)-MINIFS(R:R,$E:$E,$E639))))</f>
        <v/>
      </c>
      <c r="CH639" s="223" t="str">
        <f t="array" ref="CH639">IF(S639="","",
IF(INDEX(Settings!$H:$H,MATCH(CH$1,Settings!$G:$G,0))=TRUE,
100-100*(S639-MINIFS(S:S,$E:$E,$E639))/(MAXIFS(S:S,$E:$E,$E639)-MINIFS(S:S,$E:$E,$E639)),
100*(S639-MINIFS(S:S,$E:$E,$E639))/(MAXIFS(S:S,$E:$E,$E639)-MINIFS(S:S,$E:$E,$E639))))</f>
        <v/>
      </c>
      <c r="CI639" s="223" t="str">
        <f t="array" ref="CI639">IF(T639="","",
IF(INDEX(Settings!$H:$H,MATCH(CI$1,Settings!$G:$G,0))=TRUE,
100-100*(T639-MINIFS(T:T,$E:$E,$E639))/(MAXIFS(T:T,$E:$E,$E639)-MINIFS(T:T,$E:$E,$E639)),
100*(T639-MINIFS(T:T,$E:$E,$E639))/(MAXIFS(T:T,$E:$E,$E639)-MINIFS(T:T,$E:$E,$E639))))</f>
        <v/>
      </c>
      <c r="CJ639" s="223" t="str">
        <f t="array" ref="CJ639">IF(U639="","",
IF(INDEX(Settings!$H:$H,MATCH(CJ$1,Settings!$G:$G,0))=TRUE,
100-100*(U639-MINIFS(U:U,$E:$E,$E639))/(MAXIFS(U:U,$E:$E,$E639)-MINIFS(U:U,$E:$E,$E639)),
100*(U639-MINIFS(U:U,$E:$E,$E639))/(MAXIFS(U:U,$E:$E,$E639)-MINIFS(U:U,$E:$E,$E639))))</f>
        <v/>
      </c>
      <c r="CK639" s="223" t="str">
        <f t="array" ref="CK639">IF(V639="","",
IF(INDEX(Settings!$H:$H,MATCH(CK$1,Settings!$G:$G,0))=TRUE,
100-100*(V639-MINIFS(V:V,$E:$E,$E639))/(MAXIFS(V:V,$E:$E,$E639)-MINIFS(V:V,$E:$E,$E639)),
100*(V639-MINIFS(V:V,$E:$E,$E639))/(MAXIFS(V:V,$E:$E,$E639)-MINIFS(V:V,$E:$E,$E639))))</f>
        <v/>
      </c>
      <c r="CL639" s="223" t="str">
        <f t="array" ref="CL639">IF(W639="","",
IF(INDEX(Settings!$H:$H,MATCH(CL$1,Settings!$G:$G,0))=TRUE,
100-100*(W639-MINIFS(W:W,$E:$E,$E639))/(MAXIFS(W:W,$E:$E,$E639)-MINIFS(W:W,$E:$E,$E639)),
100*(W639-MINIFS(W:W,$E:$E,$E639))/(MAXIFS(W:W,$E:$E,$E639)-MINIFS(W:W,$E:$E,$E639))))</f>
        <v/>
      </c>
      <c r="CM639" s="223" t="str">
        <f t="array" ref="CM639">IF(X639="","",
IF(INDEX(Settings!$H:$H,MATCH(CM$1,Settings!$G:$G,0))=TRUE,
100-100*(X639-MINIFS(X:X,$E:$E,$E639))/(MAXIFS(X:X,$E:$E,$E639)-MINIFS(X:X,$E:$E,$E639)),
100*(X639-MINIFS(X:X,$E:$E,$E639))/(MAXIFS(X:X,$E:$E,$E639)-MINIFS(X:X,$E:$E,$E639))))</f>
        <v/>
      </c>
      <c r="CN639" s="223" t="str">
        <f t="array" ref="CN639">IF(Y639="","",
IF(INDEX(Settings!$H:$H,MATCH(CN$1,Settings!$G:$G,0))=TRUE,
100-100*(Y639-MINIFS(Y:Y,$E:$E,$E639))/(MAXIFS(Y:Y,$E:$E,$E639)-MINIFS(Y:Y,$E:$E,$E639)),
100*(Y639-MINIFS(Y:Y,$E:$E,$E639))/(MAXIFS(Y:Y,$E:$E,$E639)-MINIFS(Y:Y,$E:$E,$E639))))</f>
        <v/>
      </c>
      <c r="CO639" s="223" t="str">
        <f t="array" ref="CO639">IF(Z639="","",
IF(INDEX(Settings!$H:$H,MATCH(CO$1,Settings!$G:$G,0))=TRUE,
100-100*(Z639-MINIFS(Z:Z,$E:$E,$E639))/(MAXIFS(Z:Z,$E:$E,$E639)-MINIFS(Z:Z,$E:$E,$E639)),
100*(Z639-MINIFS(Z:Z,$E:$E,$E639))/(MAXIFS(Z:Z,$E:$E,$E639)-MINIFS(Z:Z,$E:$E,$E639))))</f>
        <v/>
      </c>
      <c r="CP639" s="223" t="str">
        <f t="array" ref="CP639">IF(AA639="","",
IF(INDEX(Settings!$H:$H,MATCH(CP$1,Settings!$G:$G,0))=TRUE,
100-100*(AA639-MINIFS(AA:AA,$E:$E,$E639))/(MAXIFS(AA:AA,$E:$E,$E639)-MINIFS(AA:AA,$E:$E,$E639)),
100*(AA639-MINIFS(AA:AA,$E:$E,$E639))/(MAXIFS(AA:AA,$E:$E,$E639)-MINIFS(AA:AA,$E:$E,$E639))))</f>
        <v/>
      </c>
      <c r="CQ639" s="223" t="str">
        <f t="array" ref="CQ639">IF(AB639="","",
IF(INDEX(Settings!$H:$H,MATCH(CQ$1,Settings!$G:$G,0))=TRUE,
100-100*(AB639-MINIFS(AB:AB,$E:$E,$E639))/(MAXIFS(AB:AB,$E:$E,$E639)-MINIFS(AB:AB,$E:$E,$E639)),
100*(AB639-MINIFS(AB:AB,$E:$E,$E639))/(MAXIFS(AB:AB,$E:$E,$E639)-MINIFS(AB:AB,$E:$E,$E639))))</f>
        <v/>
      </c>
      <c r="CR639" s="223" t="str">
        <f t="array" ref="CR639">IF(AC639="","",
IF(INDEX(Settings!$H:$H,MATCH(CR$1,Settings!$G:$G,0))=TRUE,
100-100*(AC639-MINIFS(AC:AC,$E:$E,$E639))/(MAXIFS(AC:AC,$E:$E,$E639)-MINIFS(AC:AC,$E:$E,$E639)),
100*(AC639-MINIFS(AC:AC,$E:$E,$E639))/(MAXIFS(AC:AC,$E:$E,$E639)-MINIFS(AC:AC,$E:$E,$E639))))</f>
        <v/>
      </c>
      <c r="CS639" s="223" t="str">
        <f t="array" ref="CS639">IF(AD639="","",
IF(INDEX(Settings!$H:$H,MATCH(CS$1,Settings!$G:$G,0))=TRUE,
100-100*(AD639-MINIFS(AD:AD,$E:$E,$E639))/(MAXIFS(AD:AD,$E:$E,$E639)-MINIFS(AD:AD,$E:$E,$E639)),
100*(AD639-MINIFS(AD:AD,$E:$E,$E639))/(MAXIFS(AD:AD,$E:$E,$E639)-MINIFS(AD:AD,$E:$E,$E639))))</f>
        <v/>
      </c>
      <c r="CT639" s="223" t="str">
        <f t="array" ref="CT639">IF(AE639="","",
IF(INDEX(Settings!$H:$H,MATCH(CT$1,Settings!$G:$G,0))=TRUE,
100-100*(AE639-MINIFS(AE:AE,$E:$E,$E639))/(MAXIFS(AE:AE,$E:$E,$E639)-MINIFS(AE:AE,$E:$E,$E639)),
100*(AE639-MINIFS(AE:AE,$E:$E,$E639))/(MAXIFS(AE:AE,$E:$E,$E639)-MINIFS(AE:AE,$E:$E,$E639))))</f>
        <v/>
      </c>
      <c r="CU639" s="223" t="str">
        <f t="array" ref="CU639">IF(AF639="","",
IF(INDEX(Settings!$H:$H,MATCH(CU$1,Settings!$G:$G,0))=TRUE,
100-100*(AF639-MINIFS(AF:AF,$E:$E,$E639))/(MAXIFS(AF:AF,$E:$E,$E639)-MINIFS(AF:AF,$E:$E,$E639)),
100*(AF639-MINIFS(AF:AF,$E:$E,$E639))/(MAXIFS(AF:AF,$E:$E,$E639)-MINIFS(AF:AF,$E:$E,$E639))))</f>
        <v/>
      </c>
      <c r="CV639" s="223" t="str">
        <f t="array" ref="CV639">IF(AG639="","",
IF(INDEX(Settings!$H:$H,MATCH(CV$1,Settings!$G:$G,0))=TRUE,
100-100*(AG639-MINIFS(AG:AG,$E:$E,$E639))/(MAXIFS(AG:AG,$E:$E,$E639)-MINIFS(AG:AG,$E:$E,$E639)),
100*(AG639-MINIFS(AG:AG,$E:$E,$E639))/(MAXIFS(AG:AG,$E:$E,$E639)-MINIFS(AG:AG,$E:$E,$E639))))</f>
        <v/>
      </c>
      <c r="CW639" s="223" t="str">
        <f t="array" ref="CW639">IF(AH639="","",
IF(INDEX(Settings!$H:$H,MATCH(CW$1,Settings!$G:$G,0))=TRUE,
100-100*(AH639-MINIFS(AH:AH,$E:$E,$E639))/(MAXIFS(AH:AH,$E:$E,$E639)-MINIFS(AH:AH,$E:$E,$E639)),
100*(AH639-MINIFS(AH:AH,$E:$E,$E639))/(MAXIFS(AH:AH,$E:$E,$E639)-MINIFS(AH:AH,$E:$E,$E639))))</f>
        <v/>
      </c>
      <c r="CX639" s="223" t="str">
        <f t="array" ref="CX639">IF(AI639="","",
IF(INDEX(Settings!$H:$H,MATCH(CX$1,Settings!$G:$G,0))=TRUE,
100-100*(AI639-MINIFS(AI:AI,$E:$E,$E639))/(MAXIFS(AI:AI,$E:$E,$E639)-MINIFS(AI:AI,$E:$E,$E639)),
100*(AI639-MINIFS(AI:AI,$E:$E,$E639))/(MAXIFS(AI:AI,$E:$E,$E639)-MINIFS(AI:AI,$E:$E,$E639))))</f>
        <v/>
      </c>
      <c r="CY639" s="223" t="str">
        <f t="array" ref="CY639">IF(AJ639="","",
IF(INDEX(Settings!$H:$H,MATCH(CY$1,Settings!$G:$G,0))=TRUE,
100-100*(AJ639-MINIFS(AJ:AJ,$E:$E,$E639))/(MAXIFS(AJ:AJ,$E:$E,$E639)-MINIFS(AJ:AJ,$E:$E,$E639)),
100*(AJ639-MINIFS(AJ:AJ,$E:$E,$E639))/(MAXIFS(AJ:AJ,$E:$E,$E639)-MINIFS(AJ:AJ,$E:$E,$E639))))</f>
        <v/>
      </c>
      <c r="CZ639" s="223" t="str">
        <f t="array" ref="CZ639">IF(AK639="","",
IF(INDEX(Settings!$H:$H,MATCH(CZ$1,Settings!$G:$G,0))=TRUE,
100-100*(AK639-MINIFS(AK:AK,$E:$E,$E639))/(MAXIFS(AK:AK,$E:$E,$E639)-MINIFS(AK:AK,$E:$E,$E639)),
100*(AK639-MINIFS(AK:AK,$E:$E,$E639))/(MAXIFS(AK:AK,$E:$E,$E639)-MINIFS(AK:AK,$E:$E,$E639))))</f>
        <v/>
      </c>
      <c r="DA639" s="223" t="str">
        <f t="array" ref="DA639">IF(AL639="","",
IF(INDEX(Settings!$H:$H,MATCH(DA$1,Settings!$G:$G,0))=TRUE,
100-100*(AL639-MINIFS(AL:AL,$E:$E,$E639))/(MAXIFS(AL:AL,$E:$E,$E639)-MINIFS(AL:AL,$E:$E,$E639)),
100*(AL639-MINIFS(AL:AL,$E:$E,$E639))/(MAXIFS(AL:AL,$E:$E,$E639)-MINIFS(AL:AL,$E:$E,$E639))))</f>
        <v/>
      </c>
      <c r="DB639" s="223" t="str">
        <f t="array" ref="DB639">IF(AM639="","",
IF(INDEX(Settings!$H:$H,MATCH(DB$1,Settings!$G:$G,0))=TRUE,
100-100*(AM639-MINIFS(AM:AM,$E:$E,$E639))/(MAXIFS(AM:AM,$E:$E,$E639)-MINIFS(AM:AM,$E:$E,$E639)),
100*(AM639-MINIFS(AM:AM,$E:$E,$E639))/(MAXIFS(AM:AM,$E:$E,$E639)-MINIFS(AM:AM,$E:$E,$E639))))</f>
        <v/>
      </c>
      <c r="DC639" s="223" t="str">
        <f t="array" ref="DC639">IF(AN639="","",
IF(INDEX(Settings!$H:$H,MATCH(DC$1,Settings!$G:$G,0))=TRUE,
100-100*(AN639-MINIFS(AN:AN,$E:$E,$E639))/(MAXIFS(AN:AN,$E:$E,$E639)-MINIFS(AN:AN,$E:$E,$E639)),
100*(AN639-MINIFS(AN:AN,$E:$E,$E639))/(MAXIFS(AN:AN,$E:$E,$E639)-MINIFS(AN:AN,$E:$E,$E639))))</f>
        <v/>
      </c>
      <c r="DD639" s="223" t="str">
        <f t="array" ref="DD639">IF(AO639="","",
IF(INDEX(Settings!$H:$H,MATCH(DD$1,Settings!$G:$G,0))=TRUE,
100-100*(AO639-MINIFS(AO:AO,$E:$E,$E639))/(MAXIFS(AO:AO,$E:$E,$E639)-MINIFS(AO:AO,$E:$E,$E639)),
100*(AO639-MINIFS(AO:AO,$E:$E,$E639))/(MAXIFS(AO:AO,$E:$E,$E639)-MINIFS(AO:AO,$E:$E,$E639))))</f>
        <v/>
      </c>
      <c r="DE639" s="223" t="str">
        <f t="array" ref="DE639">IF(AP639="","",
IF(INDEX(Settings!$H:$H,MATCH(DE$1,Settings!$G:$G,0))=TRUE,
100-100*(AP639-MINIFS(AP:AP,$E:$E,$E639))/(MAXIFS(AP:AP,$E:$E,$E639)-MINIFS(AP:AP,$E:$E,$E639)),
100*(AP639-MINIFS(AP:AP,$E:$E,$E639))/(MAXIFS(AP:AP,$E:$E,$E639)-MINIFS(AP:AP,$E:$E,$E639))))</f>
        <v/>
      </c>
      <c r="DF639" s="223" t="str">
        <f t="array" ref="DF639">IF(AQ639="","",
IF(INDEX(Settings!$H:$H,MATCH(DF$1,Settings!$G:$G,0))=TRUE,
100-100*(AQ639-MINIFS(AQ:AQ,$E:$E,$E639))/(MAXIFS(AQ:AQ,$E:$E,$E639)-MINIFS(AQ:AQ,$E:$E,$E639)),
100*(AQ639-MINIFS(AQ:AQ,$E:$E,$E639))/(MAXIFS(AQ:AQ,$E:$E,$E639)-MINIFS(AQ:AQ,$E:$E,$E639))))</f>
        <v/>
      </c>
      <c r="DG639" s="223" t="str">
        <f t="array" ref="DG639">IF(AR639="","",
IF(INDEX(Settings!$H:$H,MATCH(DG$1,Settings!$G:$G,0))=TRUE,
100-100*(AR639-MINIFS(AR:AR,$E:$E,$E639))/(MAXIFS(AR:AR,$E:$E,$E639)-MINIFS(AR:AR,$E:$E,$E639)),
100*(AR639-MINIFS(AR:AR,$E:$E,$E639))/(MAXIFS(AR:AR,$E:$E,$E639)-MINIFS(AR:AR,$E:$E,$E639))))</f>
        <v/>
      </c>
      <c r="DH639" s="223" t="str">
        <f t="array" ref="DH639">IF(AS639="","",
IF(INDEX(Settings!$H:$H,MATCH(DH$1,Settings!$G:$G,0))=TRUE,
100-100*(AS639-MINIFS(AS:AS,$E:$E,$E639))/(MAXIFS(AS:AS,$E:$E,$E639)-MINIFS(AS:AS,$E:$E,$E639)),
100*(AS639-MINIFS(AS:AS,$E:$E,$E639))/(MAXIFS(AS:AS,$E:$E,$E639)-MINIFS(AS:AS,$E:$E,$E639))))</f>
        <v/>
      </c>
      <c r="DI639" s="223" t="str">
        <f t="array" ref="DI639">IF(AT639="","",
IF(INDEX(Settings!$H:$H,MATCH(DI$1,Settings!$G:$G,0))=TRUE,
100-100*(AT639-MINIFS(AT:AT,$E:$E,$E639))/(MAXIFS(AT:AT,$E:$E,$E639)-MINIFS(AT:AT,$E:$E,$E639)),
100*(AT639-MINIFS(AT:AT,$E:$E,$E639))/(MAXIFS(AT:AT,$E:$E,$E639)-MINIFS(AT:AT,$E:$E,$E639))))</f>
        <v/>
      </c>
      <c r="DJ639" s="223" t="str">
        <f t="array" ref="DJ639">IF(AU639="","",
IF(INDEX(Settings!$H:$H,MATCH(DJ$1,Settings!$G:$G,0))=TRUE,
100-100*(AU639-MINIFS(AU:AU,$E:$E,$E639))/(MAXIFS(AU:AU,$E:$E,$E639)-MINIFS(AU:AU,$E:$E,$E639)),
100*(AU639-MINIFS(AU:AU,$E:$E,$E639))/(MAXIFS(AU:AU,$E:$E,$E639)-MINIFS(AU:AU,$E:$E,$E639))))</f>
        <v/>
      </c>
      <c r="DK639" s="223" t="str">
        <f t="array" ref="DK639">IF(AV639="","",
IF(INDEX(Settings!$H:$H,MATCH(DK$1,Settings!$G:$G,0))=TRUE,
100-100*(AV639-MINIFS(AV:AV,$E:$E,$E639))/(MAXIFS(AV:AV,$E:$E,$E639)-MINIFS(AV:AV,$E:$E,$E639)),
100*(AV639-MINIFS(AV:AV,$E:$E,$E639))/(MAXIFS(AV:AV,$E:$E,$E639)-MINIFS(AV:AV,$E:$E,$E639))))</f>
        <v/>
      </c>
      <c r="DL639" s="223" t="str">
        <f t="array" ref="DL639">IF(AW639="","",
IF(INDEX(Settings!$H:$H,MATCH(DL$1,Settings!$G:$G,0))=TRUE,
100-100*(AW639-MINIFS(AW:AW,$E:$E,$E639))/(MAXIFS(AW:AW,$E:$E,$E639)-MINIFS(AW:AW,$E:$E,$E639)),
100*(AW639-MINIFS(AW:AW,$E:$E,$E639))/(MAXIFS(AW:AW,$E:$E,$E639)-MINIFS(AW:AW,$E:$E,$E639))))</f>
        <v/>
      </c>
      <c r="DM639" s="223" t="str">
        <f t="array" ref="DM639">IF(AX639="","",
IF(INDEX(Settings!$H:$H,MATCH(DM$1,Settings!$G:$G,0))=TRUE,
100-100*(AX639-MINIFS(AX:AX,$E:$E,$E639))/(MAXIFS(AX:AX,$E:$E,$E639)-MINIFS(AX:AX,$E:$E,$E639)),
100*(AX639-MINIFS(AX:AX,$E:$E,$E639))/(MAXIFS(AX:AX,$E:$E,$E639)-MINIFS(AX:AX,$E:$E,$E639))))</f>
        <v/>
      </c>
      <c r="DN639" s="223" t="str">
        <f t="array" ref="DN639">IF(AY639="","",
IF(INDEX(Settings!$H:$H,MATCH(DN$1,Settings!$G:$G,0))=TRUE,
100-100*(AY639-MINIFS(AY:AY,$E:$E,$E639))/(MAXIFS(AY:AY,$E:$E,$E639)-MINIFS(AY:AY,$E:$E,$E639)),
100*(AY639-MINIFS(AY:AY,$E:$E,$E639))/(MAXIFS(AY:AY,$E:$E,$E639)-MINIFS(AY:AY,$E:$E,$E639))))</f>
        <v/>
      </c>
      <c r="DO639" s="223" t="str">
        <f t="array" ref="DO639">IF(AZ639="","",
IF(INDEX(Settings!$H:$H,MATCH(DO$1,Settings!$G:$G,0))=TRUE,
100-100*(AZ639-MINIFS(AZ:AZ,$E:$E,$E639))/(MAXIFS(AZ:AZ,$E:$E,$E639)-MINIFS(AZ:AZ,$E:$E,$E639)),
100*(AZ639-MINIFS(AZ:AZ,$E:$E,$E639))/(MAXIFS(AZ:AZ,$E:$E,$E639)-MINIFS(AZ:AZ,$E:$E,$E639))))</f>
        <v/>
      </c>
      <c r="DP639" s="223" t="str">
        <f t="array" ref="DP639">IF(BA639="","",
IF(INDEX(Settings!$H:$H,MATCH(DP$1,Settings!$G:$G,0))=TRUE,
100-100*(BA639-MINIFS(BA:BA,$E:$E,$E639))/(MAXIFS(BA:BA,$E:$E,$E639)-MINIFS(BA:BA,$E:$E,$E639)),
100*(BA639-MINIFS(BA:BA,$E:$E,$E639))/(MAXIFS(BA:BA,$E:$E,$E639)-MINIFS(BA:BA,$E:$E,$E639))))</f>
        <v/>
      </c>
      <c r="DQ639" s="223" t="str">
        <f t="array" ref="DQ639">IF(BB639="","",
IF(INDEX(Settings!$H:$H,MATCH(DQ$1,Settings!$G:$G,0))=TRUE,
100-100*(BB639-MINIFS(BB:BB,$E:$E,$E639))/(MAXIFS(BB:BB,$E:$E,$E639)-MINIFS(BB:BB,$E:$E,$E639)),
100*(BB639-MINIFS(BB:BB,$E:$E,$E639))/(MAXIFS(BB:BB,$E:$E,$E639)-MINIFS(BB:BB,$E:$E,$E639))))</f>
        <v/>
      </c>
      <c r="DR639" s="223" t="str">
        <f t="array" ref="DR639">IF(BC639="","",
IF(INDEX(Settings!$H:$H,MATCH(DR$1,Settings!$G:$G,0))=TRUE,
100-100*(BC639-MINIFS(BC:BC,$E:$E,$E639))/(MAXIFS(BC:BC,$E:$E,$E639)-MINIFS(BC:BC,$E:$E,$E639)),
100*(BC639-MINIFS(BC:BC,$E:$E,$E639))/(MAXIFS(BC:BC,$E:$E,$E639)-MINIFS(BC:BC,$E:$E,$E639))))</f>
        <v/>
      </c>
      <c r="DS639" s="223" t="str">
        <f t="array" ref="DS639">IF(BD639="","",
IF(INDEX(Settings!$H:$H,MATCH(DS$1,Settings!$G:$G,0))=TRUE,
100-100*(BD639-MINIFS(BD:BD,$E:$E,$E639))/(MAXIFS(BD:BD,$E:$E,$E639)-MINIFS(BD:BD,$E:$E,$E639)),
100*(BD639-MINIFS(BD:BD,$E:$E,$E639))/(MAXIFS(BD:BD,$E:$E,$E639)-MINIFS(BD:BD,$E:$E,$E639))))</f>
        <v/>
      </c>
      <c r="DT639" s="223" t="str">
        <f t="array" ref="DT639">IF(BE639="","",
IF(INDEX(Settings!$H:$H,MATCH(DT$1,Settings!$G:$G,0))=TRUE,
100-100*(BE639-MINIFS(BE:BE,$E:$E,$E639))/(MAXIFS(BE:BE,$E:$E,$E639)-MINIFS(BE:BE,$E:$E,$E639)),
100*(BE639-MINIFS(BE:BE,$E:$E,$E639))/(MAXIFS(BE:BE,$E:$E,$E639)-MINIFS(BE:BE,$E:$E,$E639))))</f>
        <v/>
      </c>
      <c r="DU639" s="223" t="str">
        <f t="array" ref="DU639">IF(BF639="","",
IF(INDEX(Settings!$H:$H,MATCH(DU$1,Settings!$G:$G,0))=TRUE,
100-100*(BF639-MINIFS(BF:BF,$E:$E,$E639))/(MAXIFS(BF:BF,$E:$E,$E639)-MINIFS(BF:BF,$E:$E,$E639)),
100*(BF639-MINIFS(BF:BF,$E:$E,$E639))/(MAXIFS(BF:BF,$E:$E,$E639)-MINIFS(BF:BF,$E:$E,$E639))))</f>
        <v/>
      </c>
      <c r="DV639" s="223" t="str">
        <f t="array" ref="DV639">IF(BG639="","",
IF(INDEX(Settings!$H:$H,MATCH(DV$1,Settings!$G:$G,0))=TRUE,
100-100*(BG639-MINIFS(BG:BG,$E:$E,$E639))/(MAXIFS(BG:BG,$E:$E,$E639)-MINIFS(BG:BG,$E:$E,$E639)),
100*(BG639-MINIFS(BG:BG,$E:$E,$E639))/(MAXIFS(BG:BG,$E:$E,$E639)-MINIFS(BG:BG,$E:$E,$E639))))</f>
        <v/>
      </c>
      <c r="DW639" s="223" t="str">
        <f t="array" ref="DW639">IF(BH639="","",
IF(INDEX(Settings!$H:$H,MATCH(DW$1,Settings!$G:$G,0))=TRUE,
100-100*(BH639-MINIFS(BH:BH,$E:$E,$E639))/(MAXIFS(BH:BH,$E:$E,$E639)-MINIFS(BH:BH,$E:$E,$E639)),
100*(BH639-MINIFS(BH:BH,$E:$E,$E639))/(MAXIFS(BH:BH,$E:$E,$E639)-MINIFS(BH:BH,$E:$E,$E639))))</f>
        <v/>
      </c>
      <c r="DX639" s="223" t="str">
        <f t="array" ref="DX639">IF(BI639="","",
IF(INDEX(Settings!$H:$H,MATCH(DX$1,Settings!$G:$G,0))=TRUE,
100-100*(BI639-MINIFS(BI:BI,$E:$E,$E639))/(MAXIFS(BI:BI,$E:$E,$E639)-MINIFS(BI:BI,$E:$E,$E639)),
100*(BI639-MINIFS(BI:BI,$E:$E,$E639))/(MAXIFS(BI:BI,$E:$E,$E639)-MINIFS(BI:BI,$E:$E,$E639))))</f>
        <v/>
      </c>
      <c r="DY639" s="223" t="str">
        <f t="array" ref="DY639">IF(BJ639="","",
IF(INDEX(Settings!$H:$H,MATCH(DY$1,Settings!$G:$G,0))=TRUE,
100-100*(BJ639-MINIFS(BJ:BJ,$E:$E,$E639))/(MAXIFS(BJ:BJ,$E:$E,$E639)-MINIFS(BJ:BJ,$E:$E,$E639)),
100*(BJ639-MINIFS(BJ:BJ,$E:$E,$E639))/(MAXIFS(BJ:BJ,$E:$E,$E639)-MINIFS(BJ:BJ,$E:$E,$E639))))</f>
        <v/>
      </c>
      <c r="DZ639" s="225"/>
      <c r="EA639" s="225"/>
      <c r="EB639" s="225" t="str">
        <f t="shared" si="8"/>
        <v/>
      </c>
      <c r="EC639" s="225" t="str">
        <f t="shared" si="9"/>
        <v/>
      </c>
      <c r="ED639" s="225" t="str">
        <f t="shared" si="10"/>
        <v/>
      </c>
      <c r="EE639" s="225" t="str">
        <f t="shared" si="11"/>
        <v/>
      </c>
      <c r="EF639" s="225" t="str">
        <f t="shared" si="12"/>
        <v/>
      </c>
      <c r="EG639" s="225" t="str">
        <f t="shared" si="13"/>
        <v/>
      </c>
      <c r="EH639" s="225"/>
      <c r="EI639" s="225"/>
      <c r="EJ639" s="225"/>
      <c r="EK639" s="225"/>
      <c r="EL639" s="225"/>
      <c r="EM639" s="225"/>
    </row>
    <row r="640">
      <c r="A640" s="231"/>
      <c r="B640" s="231"/>
      <c r="C640" s="231"/>
      <c r="D640" s="231" t="str">
        <f t="array" ref="D640">IFERROR(INDEX(Profiles!$B:$B,MATCH($A640,Profiles!$A:$A,0)),"")</f>
        <v/>
      </c>
      <c r="E640" s="231"/>
      <c r="F640" s="231"/>
      <c r="G640" s="231"/>
      <c r="H640" s="231"/>
      <c r="I640" s="231" t="str">
        <f>IF(A640="","",IF(Settings!$N$3="DATE",F640&amp;": "&amp;TEXT(B640,"M/DD/YY"),F640&amp;": "&amp;H640))</f>
        <v/>
      </c>
      <c r="J640" s="231"/>
      <c r="K640" s="231"/>
      <c r="L640" s="231"/>
      <c r="M640" s="232" t="str">
        <f t="shared" si="14"/>
        <v/>
      </c>
      <c r="N640" s="231"/>
      <c r="O640" s="231"/>
      <c r="P640" s="231"/>
      <c r="Q640" s="231"/>
      <c r="R640" s="231"/>
      <c r="S640" s="230" t="str">
        <f>IFERROR(VLOOKUP(AF640, 'YOYO IR Scores'!A:C, 3, FALSE), "")
</f>
        <v/>
      </c>
      <c r="T640" s="231"/>
      <c r="U640" s="231"/>
      <c r="V640" s="231"/>
      <c r="W640" s="231"/>
      <c r="X640" s="233" t="str">
        <f t="shared" si="4"/>
        <v/>
      </c>
      <c r="Y640" s="234" t="str">
        <f t="shared" si="5"/>
        <v/>
      </c>
      <c r="Z640" s="234" t="str">
        <f t="shared" si="6"/>
        <v/>
      </c>
      <c r="AA640" s="233" t="str">
        <f t="shared" si="7"/>
        <v/>
      </c>
      <c r="AB640" s="232"/>
      <c r="AC640" s="232"/>
      <c r="AD640" s="232"/>
      <c r="AE640" s="232" t="str">
        <f>IFERROR(VLOOKUP(AF640, 'YOYO IR Scores'!A:C, 2, FALSE), "")</f>
        <v/>
      </c>
      <c r="AF640" s="232"/>
      <c r="AG640" s="23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c r="BD640" s="232"/>
      <c r="BE640" s="232"/>
      <c r="BF640" s="232"/>
      <c r="BG640" s="232"/>
      <c r="BH640" s="232"/>
      <c r="BI640" s="232"/>
      <c r="BJ640" s="232"/>
      <c r="BK640" s="232" t="str">
        <f t="array" ref="BK640">IF(J640="","",
IF(INDEX(Settings!$H:$H,MATCH(BY$1,Settings!$G:$G,0))=TRUE,
100-100*(J640-MIN(J:J))/(MAX(J:J)-MIN(J:J)),
100*(J640-MIN(J:J))/(MAX(J:J)-MIN(J:J))))</f>
        <v/>
      </c>
      <c r="BL640" s="232" t="str">
        <f t="array" ref="BL640">IF(J640="","",
IF(INDEX(Settings!$H:$H,MATCH(BY$1,Settings!$G:$G,0))=TRUE,
100-100*(J640-MINIFS(J:J,$E:$E,$E640))/(MAXIFS(J:J,$E:$E,$E640)-MINIFS(J:J,$E:$E,$E640)),
100*(J640-MINIFS(J:J,$E:$E,$E640))/(MAXIFS(J:J,$E:$E,$E640)-MINIFS(J:J,$E:$E,$E640))))</f>
        <v/>
      </c>
      <c r="BM640" s="232" t="str">
        <f t="array" ref="BM640">IF(J640="","",
IF(INDEX(Settings!$H:$H,MATCH(BY$1,Settings!$G:$G,0))=TRUE,
100-100*(J640-MINIFS(J:J,$E:$E,$E640,$I:$I,$I640))/(MAXIFS(J:J,$E:$E,$E640,$I:$I,$I640)-MINIFS(J:J,$E:$E,$E640,$I:$I,$I640)),
100*(J640-MINIFS(J:J,$E:$E,$E640,$I:$I,$I640))/(MAXIFS(J:J,$E:$E,$E640,$I:$I,$I640)-MINIFS(J:J,$E:$E,$E640,$I:$I,$I640))))</f>
        <v/>
      </c>
      <c r="BN640" s="231" t="str">
        <f t="array" ref="BN640">IF(J640="","",
IF(INDEX(Settings!$H:$H,MATCH(BY$1,Settings!$G:$G,0))=TRUE,
100-100*PERCENTRANK(J:J,J640),
100*PERCENTRANK(J:J,J640)))</f>
        <v/>
      </c>
      <c r="BO640" s="231" t="str">
        <f>IFERROR(__xludf.DUMMYFUNCTION("IF(J640="""","""",
IF(INDEX(Settings!$H:$H,MATCH(BY$1,Settings!$G:$G,0))=TRUE,
100-100*PERCENTRANK(FILTER(J:J,$E:$E=$E640),J640),
100*PERCENTRANK(FILTER(J:J,$E:$E=$E640),J640)))"),"")</f>
        <v/>
      </c>
      <c r="BP640" s="231" t="str">
        <f>IFERROR(__xludf.DUMMYFUNCTION("IF(J640="""","""",
IF(INDEX(Settings!$H:$H,MATCH(BY$1,Settings!$G:$G,0))=TRUE,
100-100*PERCENTRANK(FILTER(J:J,$E:$E=$E640,$I:$I=$I640),J640),
100*PERCENTRANK(FILTER(J:J,$E:$E=$E640,$I:$I=$I640),J640)))"),"")</f>
        <v/>
      </c>
      <c r="BQ640" s="233" t="str">
        <f t="array" ref="BQ640">IF(J640="","",
IF(INDEX(Settings!$H:$H,MATCH(BY$1,Settings!$G:$G,0))=TRUE,
-1*(J640-AVERAGE(J:J))/STDEV(J:J),
(J640-AVERAGE(J:J))/STDEV(J:J)))</f>
        <v/>
      </c>
      <c r="BR640" s="233" t="str">
        <f>IFERROR(__xludf.DUMMYFUNCTION("IF(J640="""","""",
IF(INDEX(Settings!$H:$H,MATCH(BY$1,Settings!$G:$G,0))=TRUE,
-1*(J640-AVERAGEIFS(J:J,$E:$E,$E640))/STDEV(FILTER(J:J,$E:$E=$E640)),
(J640-AVERAGEIFS(J:J,$E:$E,$E640))/STDEV(FILTER(J:J,$E:$E=$E640))))"),"")</f>
        <v/>
      </c>
      <c r="BS640" s="233"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1"/>
      <c r="BX640" s="231"/>
      <c r="BY640" s="232" t="str">
        <f t="array" ref="BY640">IF(J640="","",
IF(INDEX(Settings!$H:$H,MATCH(BY$1,Settings!$G:$G,0))=TRUE,
100-100*(J640-MINIFS(J:J,$E:$E,$E640))/(MAXIFS(J:J,$E:$E,$E640)-MINIFS(J:J,$E:$E,$E640)),
100*(J640-MINIFS(J:J,$E:$E,$E640))/(MAXIFS(J:J,$E:$E,$E640)-MINIFS(J:J,$E:$E,$E640))))</f>
        <v/>
      </c>
      <c r="BZ640" s="232" t="str">
        <f t="array" ref="BZ640">IF(K640="","",
IF(INDEX(Settings!$H:$H,MATCH(BZ$1,Settings!$G:$G,0))=TRUE,
100-100*(K640-MINIFS(K:K,$E:$E,$E640))/(MAXIFS(K:K,$E:$E,$E640)-MINIFS(K:K,$E:$E,$E640)),
100*(K640-MINIFS(K:K,$E:$E,$E640))/(MAXIFS(K:K,$E:$E,$E640)-MINIFS(K:K,$E:$E,$E640))))</f>
        <v/>
      </c>
      <c r="CA640" s="232" t="str">
        <f t="array" ref="CA640">IF(L640="","",
IF(INDEX(Settings!$H:$H,MATCH(CA$1,Settings!$G:$G,0))=TRUE,
100-100*(L640-MINIFS(L:L,$E:$E,$E640))/(MAXIFS(L:L,$E:$E,$E640)-MINIFS(L:L,$E:$E,$E640)),
100*(L640-MINIFS(L:L,$E:$E,$E640))/(MAXIFS(L:L,$E:$E,$E640)-MINIFS(L:L,$E:$E,$E640))))</f>
        <v/>
      </c>
      <c r="CB640" s="232" t="str">
        <f t="array" ref="CB640">IF(M640="","",
IF(INDEX(Settings!$H:$H,MATCH(CB$1,Settings!$G:$G,0))=TRUE,
100-100*(M640-MINIFS(M:M,$E:$E,$E640))/(MAXIFS(M:M,$E:$E,$E640)-MINIFS(M:M,$E:$E,$E640)),
100*(M640-MINIFS(M:M,$E:$E,$E640))/(MAXIFS(M:M,$E:$E,$E640)-MINIFS(M:M,$E:$E,$E640))))</f>
        <v/>
      </c>
      <c r="CC640" s="232" t="str">
        <f t="array" ref="CC640">IF(N640="","",
IF(INDEX(Settings!$H:$H,MATCH(CC$1,Settings!$G:$G,0))=TRUE,
100-100*(N640-MINIFS(N:N,$E:$E,$E640))/(MAXIFS(N:N,$E:$E,$E640)-MINIFS(N:N,$E:$E,$E640)),
100*(N640-MINIFS(N:N,$E:$E,$E640))/(MAXIFS(N:N,$E:$E,$E640)-MINIFS(N:N,$E:$E,$E640))))</f>
        <v/>
      </c>
      <c r="CD640" s="232" t="str">
        <f t="array" ref="CD640">IF(O640="","",
IF(INDEX(Settings!$H:$H,MATCH(CD$1,Settings!$G:$G,0))=TRUE,
100-100*(O640-MINIFS(O:O,$E:$E,$E640))/(MAXIFS(O:O,$E:$E,$E640)-MINIFS(O:O,$E:$E,$E640)),
100*(O640-MINIFS(O:O,$E:$E,$E640))/(MAXIFS(O:O,$E:$E,$E640)-MINIFS(O:O,$E:$E,$E640))))</f>
        <v/>
      </c>
      <c r="CE640" s="232" t="str">
        <f t="array" ref="CE640">IF(P640="","",
IF(INDEX(Settings!$H:$H,MATCH(CE$1,Settings!$G:$G,0))=TRUE,
100-100*(P640-MINIFS(P:P,$E:$E,$E640))/(MAXIFS(P:P,$E:$E,$E640)-MINIFS(P:P,$E:$E,$E640)),
100*(P640-MINIFS(P:P,$E:$E,$E640))/(MAXIFS(P:P,$E:$E,$E640)-MINIFS(P:P,$E:$E,$E640))))</f>
        <v/>
      </c>
      <c r="CF640" s="232" t="str">
        <f t="array" ref="CF640">IF(Q640="","",
IF(INDEX(Settings!$H:$H,MATCH(CF$1,Settings!$G:$G,0))=TRUE,
100-100*(Q640-MINIFS(Q:Q,$E:$E,$E640))/(MAXIFS(Q:Q,$E:$E,$E640)-MINIFS(Q:Q,$E:$E,$E640)),
100*(Q640-MINIFS(Q:Q,$E:$E,$E640))/(MAXIFS(Q:Q,$E:$E,$E640)-MINIFS(Q:Q,$E:$E,$E640))))</f>
        <v/>
      </c>
      <c r="CG640" s="232" t="str">
        <f t="array" ref="CG640">IF(R640="","",
IF(INDEX(Settings!$H:$H,MATCH(CG$1,Settings!$G:$G,0))=TRUE,
100-100*(R640-MINIFS(R:R,$E:$E,$E640))/(MAXIFS(R:R,$E:$E,$E640)-MINIFS(R:R,$E:$E,$E640)),
100*(R640-MINIFS(R:R,$E:$E,$E640))/(MAXIFS(R:R,$E:$E,$E640)-MINIFS(R:R,$E:$E,$E640))))</f>
        <v/>
      </c>
      <c r="CH640" s="232" t="str">
        <f t="array" ref="CH640">IF(S640="","",
IF(INDEX(Settings!$H:$H,MATCH(CH$1,Settings!$G:$G,0))=TRUE,
100-100*(S640-MINIFS(S:S,$E:$E,$E640))/(MAXIFS(S:S,$E:$E,$E640)-MINIFS(S:S,$E:$E,$E640)),
100*(S640-MINIFS(S:S,$E:$E,$E640))/(MAXIFS(S:S,$E:$E,$E640)-MINIFS(S:S,$E:$E,$E640))))</f>
        <v/>
      </c>
      <c r="CI640" s="232" t="str">
        <f t="array" ref="CI640">IF(T640="","",
IF(INDEX(Settings!$H:$H,MATCH(CI$1,Settings!$G:$G,0))=TRUE,
100-100*(T640-MINIFS(T:T,$E:$E,$E640))/(MAXIFS(T:T,$E:$E,$E640)-MINIFS(T:T,$E:$E,$E640)),
100*(T640-MINIFS(T:T,$E:$E,$E640))/(MAXIFS(T:T,$E:$E,$E640)-MINIFS(T:T,$E:$E,$E640))))</f>
        <v/>
      </c>
      <c r="CJ640" s="232" t="str">
        <f t="array" ref="CJ640">IF(U640="","",
IF(INDEX(Settings!$H:$H,MATCH(CJ$1,Settings!$G:$G,0))=TRUE,
100-100*(U640-MINIFS(U:U,$E:$E,$E640))/(MAXIFS(U:U,$E:$E,$E640)-MINIFS(U:U,$E:$E,$E640)),
100*(U640-MINIFS(U:U,$E:$E,$E640))/(MAXIFS(U:U,$E:$E,$E640)-MINIFS(U:U,$E:$E,$E640))))</f>
        <v/>
      </c>
      <c r="CK640" s="232" t="str">
        <f t="array" ref="CK640">IF(V640="","",
IF(INDEX(Settings!$H:$H,MATCH(CK$1,Settings!$G:$G,0))=TRUE,
100-100*(V640-MINIFS(V:V,$E:$E,$E640))/(MAXIFS(V:V,$E:$E,$E640)-MINIFS(V:V,$E:$E,$E640)),
100*(V640-MINIFS(V:V,$E:$E,$E640))/(MAXIFS(V:V,$E:$E,$E640)-MINIFS(V:V,$E:$E,$E640))))</f>
        <v/>
      </c>
      <c r="CL640" s="232" t="str">
        <f t="array" ref="CL640">IF(W640="","",
IF(INDEX(Settings!$H:$H,MATCH(CL$1,Settings!$G:$G,0))=TRUE,
100-100*(W640-MINIFS(W:W,$E:$E,$E640))/(MAXIFS(W:W,$E:$E,$E640)-MINIFS(W:W,$E:$E,$E640)),
100*(W640-MINIFS(W:W,$E:$E,$E640))/(MAXIFS(W:W,$E:$E,$E640)-MINIFS(W:W,$E:$E,$E640))))</f>
        <v/>
      </c>
      <c r="CM640" s="232" t="str">
        <f t="array" ref="CM640">IF(X640="","",
IF(INDEX(Settings!$H:$H,MATCH(CM$1,Settings!$G:$G,0))=TRUE,
100-100*(X640-MINIFS(X:X,$E:$E,$E640))/(MAXIFS(X:X,$E:$E,$E640)-MINIFS(X:X,$E:$E,$E640)),
100*(X640-MINIFS(X:X,$E:$E,$E640))/(MAXIFS(X:X,$E:$E,$E640)-MINIFS(X:X,$E:$E,$E640))))</f>
        <v/>
      </c>
      <c r="CN640" s="232" t="str">
        <f t="array" ref="CN640">IF(Y640="","",
IF(INDEX(Settings!$H:$H,MATCH(CN$1,Settings!$G:$G,0))=TRUE,
100-100*(Y640-MINIFS(Y:Y,$E:$E,$E640))/(MAXIFS(Y:Y,$E:$E,$E640)-MINIFS(Y:Y,$E:$E,$E640)),
100*(Y640-MINIFS(Y:Y,$E:$E,$E640))/(MAXIFS(Y:Y,$E:$E,$E640)-MINIFS(Y:Y,$E:$E,$E640))))</f>
        <v/>
      </c>
      <c r="CO640" s="232" t="str">
        <f t="array" ref="CO640">IF(Z640="","",
IF(INDEX(Settings!$H:$H,MATCH(CO$1,Settings!$G:$G,0))=TRUE,
100-100*(Z640-MINIFS(Z:Z,$E:$E,$E640))/(MAXIFS(Z:Z,$E:$E,$E640)-MINIFS(Z:Z,$E:$E,$E640)),
100*(Z640-MINIFS(Z:Z,$E:$E,$E640))/(MAXIFS(Z:Z,$E:$E,$E640)-MINIFS(Z:Z,$E:$E,$E640))))</f>
        <v/>
      </c>
      <c r="CP640" s="232" t="str">
        <f t="array" ref="CP640">IF(AA640="","",
IF(INDEX(Settings!$H:$H,MATCH(CP$1,Settings!$G:$G,0))=TRUE,
100-100*(AA640-MINIFS(AA:AA,$E:$E,$E640))/(MAXIFS(AA:AA,$E:$E,$E640)-MINIFS(AA:AA,$E:$E,$E640)),
100*(AA640-MINIFS(AA:AA,$E:$E,$E640))/(MAXIFS(AA:AA,$E:$E,$E640)-MINIFS(AA:AA,$E:$E,$E640))))</f>
        <v/>
      </c>
      <c r="CQ640" s="232" t="str">
        <f t="array" ref="CQ640">IF(AB640="","",
IF(INDEX(Settings!$H:$H,MATCH(CQ$1,Settings!$G:$G,0))=TRUE,
100-100*(AB640-MINIFS(AB:AB,$E:$E,$E640))/(MAXIFS(AB:AB,$E:$E,$E640)-MINIFS(AB:AB,$E:$E,$E640)),
100*(AB640-MINIFS(AB:AB,$E:$E,$E640))/(MAXIFS(AB:AB,$E:$E,$E640)-MINIFS(AB:AB,$E:$E,$E640))))</f>
        <v/>
      </c>
      <c r="CR640" s="232" t="str">
        <f t="array" ref="CR640">IF(AC640="","",
IF(INDEX(Settings!$H:$H,MATCH(CR$1,Settings!$G:$G,0))=TRUE,
100-100*(AC640-MINIFS(AC:AC,$E:$E,$E640))/(MAXIFS(AC:AC,$E:$E,$E640)-MINIFS(AC:AC,$E:$E,$E640)),
100*(AC640-MINIFS(AC:AC,$E:$E,$E640))/(MAXIFS(AC:AC,$E:$E,$E640)-MINIFS(AC:AC,$E:$E,$E640))))</f>
        <v/>
      </c>
      <c r="CS640" s="232" t="str">
        <f t="array" ref="CS640">IF(AD640="","",
IF(INDEX(Settings!$H:$H,MATCH(CS$1,Settings!$G:$G,0))=TRUE,
100-100*(AD640-MINIFS(AD:AD,$E:$E,$E640))/(MAXIFS(AD:AD,$E:$E,$E640)-MINIFS(AD:AD,$E:$E,$E640)),
100*(AD640-MINIFS(AD:AD,$E:$E,$E640))/(MAXIFS(AD:AD,$E:$E,$E640)-MINIFS(AD:AD,$E:$E,$E640))))</f>
        <v/>
      </c>
      <c r="CT640" s="232" t="str">
        <f t="array" ref="CT640">IF(AE640="","",
IF(INDEX(Settings!$H:$H,MATCH(CT$1,Settings!$G:$G,0))=TRUE,
100-100*(AE640-MINIFS(AE:AE,$E:$E,$E640))/(MAXIFS(AE:AE,$E:$E,$E640)-MINIFS(AE:AE,$E:$E,$E640)),
100*(AE640-MINIFS(AE:AE,$E:$E,$E640))/(MAXIFS(AE:AE,$E:$E,$E640)-MINIFS(AE:AE,$E:$E,$E640))))</f>
        <v/>
      </c>
      <c r="CU640" s="232" t="str">
        <f t="array" ref="CU640">IF(AF640="","",
IF(INDEX(Settings!$H:$H,MATCH(CU$1,Settings!$G:$G,0))=TRUE,
100-100*(AF640-MINIFS(AF:AF,$E:$E,$E640))/(MAXIFS(AF:AF,$E:$E,$E640)-MINIFS(AF:AF,$E:$E,$E640)),
100*(AF640-MINIFS(AF:AF,$E:$E,$E640))/(MAXIFS(AF:AF,$E:$E,$E640)-MINIFS(AF:AF,$E:$E,$E640))))</f>
        <v/>
      </c>
      <c r="CV640" s="232" t="str">
        <f t="array" ref="CV640">IF(AG640="","",
IF(INDEX(Settings!$H:$H,MATCH(CV$1,Settings!$G:$G,0))=TRUE,
100-100*(AG640-MINIFS(AG:AG,$E:$E,$E640))/(MAXIFS(AG:AG,$E:$E,$E640)-MINIFS(AG:AG,$E:$E,$E640)),
100*(AG640-MINIFS(AG:AG,$E:$E,$E640))/(MAXIFS(AG:AG,$E:$E,$E640)-MINIFS(AG:AG,$E:$E,$E640))))</f>
        <v/>
      </c>
      <c r="CW640" s="232" t="str">
        <f t="array" ref="CW640">IF(AH640="","",
IF(INDEX(Settings!$H:$H,MATCH(CW$1,Settings!$G:$G,0))=TRUE,
100-100*(AH640-MINIFS(AH:AH,$E:$E,$E640))/(MAXIFS(AH:AH,$E:$E,$E640)-MINIFS(AH:AH,$E:$E,$E640)),
100*(AH640-MINIFS(AH:AH,$E:$E,$E640))/(MAXIFS(AH:AH,$E:$E,$E640)-MINIFS(AH:AH,$E:$E,$E640))))</f>
        <v/>
      </c>
      <c r="CX640" s="232" t="str">
        <f t="array" ref="CX640">IF(AI640="","",
IF(INDEX(Settings!$H:$H,MATCH(CX$1,Settings!$G:$G,0))=TRUE,
100-100*(AI640-MINIFS(AI:AI,$E:$E,$E640))/(MAXIFS(AI:AI,$E:$E,$E640)-MINIFS(AI:AI,$E:$E,$E640)),
100*(AI640-MINIFS(AI:AI,$E:$E,$E640))/(MAXIFS(AI:AI,$E:$E,$E640)-MINIFS(AI:AI,$E:$E,$E640))))</f>
        <v/>
      </c>
      <c r="CY640" s="232" t="str">
        <f t="array" ref="CY640">IF(AJ640="","",
IF(INDEX(Settings!$H:$H,MATCH(CY$1,Settings!$G:$G,0))=TRUE,
100-100*(AJ640-MINIFS(AJ:AJ,$E:$E,$E640))/(MAXIFS(AJ:AJ,$E:$E,$E640)-MINIFS(AJ:AJ,$E:$E,$E640)),
100*(AJ640-MINIFS(AJ:AJ,$E:$E,$E640))/(MAXIFS(AJ:AJ,$E:$E,$E640)-MINIFS(AJ:AJ,$E:$E,$E640))))</f>
        <v/>
      </c>
      <c r="CZ640" s="232" t="str">
        <f t="array" ref="CZ640">IF(AK640="","",
IF(INDEX(Settings!$H:$H,MATCH(CZ$1,Settings!$G:$G,0))=TRUE,
100-100*(AK640-MINIFS(AK:AK,$E:$E,$E640))/(MAXIFS(AK:AK,$E:$E,$E640)-MINIFS(AK:AK,$E:$E,$E640)),
100*(AK640-MINIFS(AK:AK,$E:$E,$E640))/(MAXIFS(AK:AK,$E:$E,$E640)-MINIFS(AK:AK,$E:$E,$E640))))</f>
        <v/>
      </c>
      <c r="DA640" s="232" t="str">
        <f t="array" ref="DA640">IF(AL640="","",
IF(INDEX(Settings!$H:$H,MATCH(DA$1,Settings!$G:$G,0))=TRUE,
100-100*(AL640-MINIFS(AL:AL,$E:$E,$E640))/(MAXIFS(AL:AL,$E:$E,$E640)-MINIFS(AL:AL,$E:$E,$E640)),
100*(AL640-MINIFS(AL:AL,$E:$E,$E640))/(MAXIFS(AL:AL,$E:$E,$E640)-MINIFS(AL:AL,$E:$E,$E640))))</f>
        <v/>
      </c>
      <c r="DB640" s="232" t="str">
        <f t="array" ref="DB640">IF(AM640="","",
IF(INDEX(Settings!$H:$H,MATCH(DB$1,Settings!$G:$G,0))=TRUE,
100-100*(AM640-MINIFS(AM:AM,$E:$E,$E640))/(MAXIFS(AM:AM,$E:$E,$E640)-MINIFS(AM:AM,$E:$E,$E640)),
100*(AM640-MINIFS(AM:AM,$E:$E,$E640))/(MAXIFS(AM:AM,$E:$E,$E640)-MINIFS(AM:AM,$E:$E,$E640))))</f>
        <v/>
      </c>
      <c r="DC640" s="232" t="str">
        <f t="array" ref="DC640">IF(AN640="","",
IF(INDEX(Settings!$H:$H,MATCH(DC$1,Settings!$G:$G,0))=TRUE,
100-100*(AN640-MINIFS(AN:AN,$E:$E,$E640))/(MAXIFS(AN:AN,$E:$E,$E640)-MINIFS(AN:AN,$E:$E,$E640)),
100*(AN640-MINIFS(AN:AN,$E:$E,$E640))/(MAXIFS(AN:AN,$E:$E,$E640)-MINIFS(AN:AN,$E:$E,$E640))))</f>
        <v/>
      </c>
      <c r="DD640" s="232" t="str">
        <f t="array" ref="DD640">IF(AO640="","",
IF(INDEX(Settings!$H:$H,MATCH(DD$1,Settings!$G:$G,0))=TRUE,
100-100*(AO640-MINIFS(AO:AO,$E:$E,$E640))/(MAXIFS(AO:AO,$E:$E,$E640)-MINIFS(AO:AO,$E:$E,$E640)),
100*(AO640-MINIFS(AO:AO,$E:$E,$E640))/(MAXIFS(AO:AO,$E:$E,$E640)-MINIFS(AO:AO,$E:$E,$E640))))</f>
        <v/>
      </c>
      <c r="DE640" s="232" t="str">
        <f t="array" ref="DE640">IF(AP640="","",
IF(INDEX(Settings!$H:$H,MATCH(DE$1,Settings!$G:$G,0))=TRUE,
100-100*(AP640-MINIFS(AP:AP,$E:$E,$E640))/(MAXIFS(AP:AP,$E:$E,$E640)-MINIFS(AP:AP,$E:$E,$E640)),
100*(AP640-MINIFS(AP:AP,$E:$E,$E640))/(MAXIFS(AP:AP,$E:$E,$E640)-MINIFS(AP:AP,$E:$E,$E640))))</f>
        <v/>
      </c>
      <c r="DF640" s="232" t="str">
        <f t="array" ref="DF640">IF(AQ640="","",
IF(INDEX(Settings!$H:$H,MATCH(DF$1,Settings!$G:$G,0))=TRUE,
100-100*(AQ640-MINIFS(AQ:AQ,$E:$E,$E640))/(MAXIFS(AQ:AQ,$E:$E,$E640)-MINIFS(AQ:AQ,$E:$E,$E640)),
100*(AQ640-MINIFS(AQ:AQ,$E:$E,$E640))/(MAXIFS(AQ:AQ,$E:$E,$E640)-MINIFS(AQ:AQ,$E:$E,$E640))))</f>
        <v/>
      </c>
      <c r="DG640" s="232" t="str">
        <f t="array" ref="DG640">IF(AR640="","",
IF(INDEX(Settings!$H:$H,MATCH(DG$1,Settings!$G:$G,0))=TRUE,
100-100*(AR640-MINIFS(AR:AR,$E:$E,$E640))/(MAXIFS(AR:AR,$E:$E,$E640)-MINIFS(AR:AR,$E:$E,$E640)),
100*(AR640-MINIFS(AR:AR,$E:$E,$E640))/(MAXIFS(AR:AR,$E:$E,$E640)-MINIFS(AR:AR,$E:$E,$E640))))</f>
        <v/>
      </c>
      <c r="DH640" s="232" t="str">
        <f t="array" ref="DH640">IF(AS640="","",
IF(INDEX(Settings!$H:$H,MATCH(DH$1,Settings!$G:$G,0))=TRUE,
100-100*(AS640-MINIFS(AS:AS,$E:$E,$E640))/(MAXIFS(AS:AS,$E:$E,$E640)-MINIFS(AS:AS,$E:$E,$E640)),
100*(AS640-MINIFS(AS:AS,$E:$E,$E640))/(MAXIFS(AS:AS,$E:$E,$E640)-MINIFS(AS:AS,$E:$E,$E640))))</f>
        <v/>
      </c>
      <c r="DI640" s="232" t="str">
        <f t="array" ref="DI640">IF(AT640="","",
IF(INDEX(Settings!$H:$H,MATCH(DI$1,Settings!$G:$G,0))=TRUE,
100-100*(AT640-MINIFS(AT:AT,$E:$E,$E640))/(MAXIFS(AT:AT,$E:$E,$E640)-MINIFS(AT:AT,$E:$E,$E640)),
100*(AT640-MINIFS(AT:AT,$E:$E,$E640))/(MAXIFS(AT:AT,$E:$E,$E640)-MINIFS(AT:AT,$E:$E,$E640))))</f>
        <v/>
      </c>
      <c r="DJ640" s="232" t="str">
        <f t="array" ref="DJ640">IF(AU640="","",
IF(INDEX(Settings!$H:$H,MATCH(DJ$1,Settings!$G:$G,0))=TRUE,
100-100*(AU640-MINIFS(AU:AU,$E:$E,$E640))/(MAXIFS(AU:AU,$E:$E,$E640)-MINIFS(AU:AU,$E:$E,$E640)),
100*(AU640-MINIFS(AU:AU,$E:$E,$E640))/(MAXIFS(AU:AU,$E:$E,$E640)-MINIFS(AU:AU,$E:$E,$E640))))</f>
        <v/>
      </c>
      <c r="DK640" s="232" t="str">
        <f t="array" ref="DK640">IF(AV640="","",
IF(INDEX(Settings!$H:$H,MATCH(DK$1,Settings!$G:$G,0))=TRUE,
100-100*(AV640-MINIFS(AV:AV,$E:$E,$E640))/(MAXIFS(AV:AV,$E:$E,$E640)-MINIFS(AV:AV,$E:$E,$E640)),
100*(AV640-MINIFS(AV:AV,$E:$E,$E640))/(MAXIFS(AV:AV,$E:$E,$E640)-MINIFS(AV:AV,$E:$E,$E640))))</f>
        <v/>
      </c>
      <c r="DL640" s="232" t="str">
        <f t="array" ref="DL640">IF(AW640="","",
IF(INDEX(Settings!$H:$H,MATCH(DL$1,Settings!$G:$G,0))=TRUE,
100-100*(AW640-MINIFS(AW:AW,$E:$E,$E640))/(MAXIFS(AW:AW,$E:$E,$E640)-MINIFS(AW:AW,$E:$E,$E640)),
100*(AW640-MINIFS(AW:AW,$E:$E,$E640))/(MAXIFS(AW:AW,$E:$E,$E640)-MINIFS(AW:AW,$E:$E,$E640))))</f>
        <v/>
      </c>
      <c r="DM640" s="232" t="str">
        <f t="array" ref="DM640">IF(AX640="","",
IF(INDEX(Settings!$H:$H,MATCH(DM$1,Settings!$G:$G,0))=TRUE,
100-100*(AX640-MINIFS(AX:AX,$E:$E,$E640))/(MAXIFS(AX:AX,$E:$E,$E640)-MINIFS(AX:AX,$E:$E,$E640)),
100*(AX640-MINIFS(AX:AX,$E:$E,$E640))/(MAXIFS(AX:AX,$E:$E,$E640)-MINIFS(AX:AX,$E:$E,$E640))))</f>
        <v/>
      </c>
      <c r="DN640" s="232" t="str">
        <f t="array" ref="DN640">IF(AY640="","",
IF(INDEX(Settings!$H:$H,MATCH(DN$1,Settings!$G:$G,0))=TRUE,
100-100*(AY640-MINIFS(AY:AY,$E:$E,$E640))/(MAXIFS(AY:AY,$E:$E,$E640)-MINIFS(AY:AY,$E:$E,$E640)),
100*(AY640-MINIFS(AY:AY,$E:$E,$E640))/(MAXIFS(AY:AY,$E:$E,$E640)-MINIFS(AY:AY,$E:$E,$E640))))</f>
        <v/>
      </c>
      <c r="DO640" s="232" t="str">
        <f t="array" ref="DO640">IF(AZ640="","",
IF(INDEX(Settings!$H:$H,MATCH(DO$1,Settings!$G:$G,0))=TRUE,
100-100*(AZ640-MINIFS(AZ:AZ,$E:$E,$E640))/(MAXIFS(AZ:AZ,$E:$E,$E640)-MINIFS(AZ:AZ,$E:$E,$E640)),
100*(AZ640-MINIFS(AZ:AZ,$E:$E,$E640))/(MAXIFS(AZ:AZ,$E:$E,$E640)-MINIFS(AZ:AZ,$E:$E,$E640))))</f>
        <v/>
      </c>
      <c r="DP640" s="232" t="str">
        <f t="array" ref="DP640">IF(BA640="","",
IF(INDEX(Settings!$H:$H,MATCH(DP$1,Settings!$G:$G,0))=TRUE,
100-100*(BA640-MINIFS(BA:BA,$E:$E,$E640))/(MAXIFS(BA:BA,$E:$E,$E640)-MINIFS(BA:BA,$E:$E,$E640)),
100*(BA640-MINIFS(BA:BA,$E:$E,$E640))/(MAXIFS(BA:BA,$E:$E,$E640)-MINIFS(BA:BA,$E:$E,$E640))))</f>
        <v/>
      </c>
      <c r="DQ640" s="232" t="str">
        <f t="array" ref="DQ640">IF(BB640="","",
IF(INDEX(Settings!$H:$H,MATCH(DQ$1,Settings!$G:$G,0))=TRUE,
100-100*(BB640-MINIFS(BB:BB,$E:$E,$E640))/(MAXIFS(BB:BB,$E:$E,$E640)-MINIFS(BB:BB,$E:$E,$E640)),
100*(BB640-MINIFS(BB:BB,$E:$E,$E640))/(MAXIFS(BB:BB,$E:$E,$E640)-MINIFS(BB:BB,$E:$E,$E640))))</f>
        <v/>
      </c>
      <c r="DR640" s="232" t="str">
        <f t="array" ref="DR640">IF(BC640="","",
IF(INDEX(Settings!$H:$H,MATCH(DR$1,Settings!$G:$G,0))=TRUE,
100-100*(BC640-MINIFS(BC:BC,$E:$E,$E640))/(MAXIFS(BC:BC,$E:$E,$E640)-MINIFS(BC:BC,$E:$E,$E640)),
100*(BC640-MINIFS(BC:BC,$E:$E,$E640))/(MAXIFS(BC:BC,$E:$E,$E640)-MINIFS(BC:BC,$E:$E,$E640))))</f>
        <v/>
      </c>
      <c r="DS640" s="232" t="str">
        <f t="array" ref="DS640">IF(BD640="","",
IF(INDEX(Settings!$H:$H,MATCH(DS$1,Settings!$G:$G,0))=TRUE,
100-100*(BD640-MINIFS(BD:BD,$E:$E,$E640))/(MAXIFS(BD:BD,$E:$E,$E640)-MINIFS(BD:BD,$E:$E,$E640)),
100*(BD640-MINIFS(BD:BD,$E:$E,$E640))/(MAXIFS(BD:BD,$E:$E,$E640)-MINIFS(BD:BD,$E:$E,$E640))))</f>
        <v/>
      </c>
      <c r="DT640" s="232" t="str">
        <f t="array" ref="DT640">IF(BE640="","",
IF(INDEX(Settings!$H:$H,MATCH(DT$1,Settings!$G:$G,0))=TRUE,
100-100*(BE640-MINIFS(BE:BE,$E:$E,$E640))/(MAXIFS(BE:BE,$E:$E,$E640)-MINIFS(BE:BE,$E:$E,$E640)),
100*(BE640-MINIFS(BE:BE,$E:$E,$E640))/(MAXIFS(BE:BE,$E:$E,$E640)-MINIFS(BE:BE,$E:$E,$E640))))</f>
        <v/>
      </c>
      <c r="DU640" s="232" t="str">
        <f t="array" ref="DU640">IF(BF640="","",
IF(INDEX(Settings!$H:$H,MATCH(DU$1,Settings!$G:$G,0))=TRUE,
100-100*(BF640-MINIFS(BF:BF,$E:$E,$E640))/(MAXIFS(BF:BF,$E:$E,$E640)-MINIFS(BF:BF,$E:$E,$E640)),
100*(BF640-MINIFS(BF:BF,$E:$E,$E640))/(MAXIFS(BF:BF,$E:$E,$E640)-MINIFS(BF:BF,$E:$E,$E640))))</f>
        <v/>
      </c>
      <c r="DV640" s="232" t="str">
        <f t="array" ref="DV640">IF(BG640="","",
IF(INDEX(Settings!$H:$H,MATCH(DV$1,Settings!$G:$G,0))=TRUE,
100-100*(BG640-MINIFS(BG:BG,$E:$E,$E640))/(MAXIFS(BG:BG,$E:$E,$E640)-MINIFS(BG:BG,$E:$E,$E640)),
100*(BG640-MINIFS(BG:BG,$E:$E,$E640))/(MAXIFS(BG:BG,$E:$E,$E640)-MINIFS(BG:BG,$E:$E,$E640))))</f>
        <v/>
      </c>
      <c r="DW640" s="232" t="str">
        <f t="array" ref="DW640">IF(BH640="","",
IF(INDEX(Settings!$H:$H,MATCH(DW$1,Settings!$G:$G,0))=TRUE,
100-100*(BH640-MINIFS(BH:BH,$E:$E,$E640))/(MAXIFS(BH:BH,$E:$E,$E640)-MINIFS(BH:BH,$E:$E,$E640)),
100*(BH640-MINIFS(BH:BH,$E:$E,$E640))/(MAXIFS(BH:BH,$E:$E,$E640)-MINIFS(BH:BH,$E:$E,$E640))))</f>
        <v/>
      </c>
      <c r="DX640" s="232" t="str">
        <f t="array" ref="DX640">IF(BI640="","",
IF(INDEX(Settings!$H:$H,MATCH(DX$1,Settings!$G:$G,0))=TRUE,
100-100*(BI640-MINIFS(BI:BI,$E:$E,$E640))/(MAXIFS(BI:BI,$E:$E,$E640)-MINIFS(BI:BI,$E:$E,$E640)),
100*(BI640-MINIFS(BI:BI,$E:$E,$E640))/(MAXIFS(BI:BI,$E:$E,$E640)-MINIFS(BI:BI,$E:$E,$E640))))</f>
        <v/>
      </c>
      <c r="DY640" s="232" t="str">
        <f t="array" ref="DY640">IF(BJ640="","",
IF(INDEX(Settings!$H:$H,MATCH(DY$1,Settings!$G:$G,0))=TRUE,
100-100*(BJ640-MINIFS(BJ:BJ,$E:$E,$E640))/(MAXIFS(BJ:BJ,$E:$E,$E640)-MINIFS(BJ:BJ,$E:$E,$E640)),
100*(BJ640-MINIFS(BJ:BJ,$E:$E,$E640))/(MAXIFS(BJ:BJ,$E:$E,$E640)-MINIFS(BJ:BJ,$E:$E,$E640))))</f>
        <v/>
      </c>
      <c r="DZ640" s="234"/>
      <c r="EA640" s="234"/>
      <c r="EB640" s="234" t="str">
        <f t="shared" si="8"/>
        <v/>
      </c>
      <c r="EC640" s="234" t="str">
        <f t="shared" si="9"/>
        <v/>
      </c>
      <c r="ED640" s="234" t="str">
        <f t="shared" si="10"/>
        <v/>
      </c>
      <c r="EE640" s="234" t="str">
        <f t="shared" si="11"/>
        <v/>
      </c>
      <c r="EF640" s="234" t="str">
        <f t="shared" si="12"/>
        <v/>
      </c>
      <c r="EG640" s="234" t="str">
        <f t="shared" si="13"/>
        <v/>
      </c>
      <c r="EH640" s="234"/>
      <c r="EI640" s="234"/>
      <c r="EJ640" s="234"/>
      <c r="EK640" s="234"/>
      <c r="EL640" s="234"/>
      <c r="EM640" s="234"/>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3" t="str">
        <f t="shared" si="14"/>
        <v/>
      </c>
      <c r="N641" s="49"/>
      <c r="O641" s="49"/>
      <c r="P641" s="49"/>
      <c r="Q641" s="49"/>
      <c r="R641" s="49"/>
      <c r="S641" s="222" t="str">
        <f>IFERROR(VLOOKUP(AF641, 'YOYO IR Scores'!A:C, 3, FALSE), "")
</f>
        <v/>
      </c>
      <c r="T641" s="49"/>
      <c r="U641" s="49"/>
      <c r="V641" s="49"/>
      <c r="W641" s="49"/>
      <c r="X641" s="224" t="str">
        <f t="shared" si="4"/>
        <v/>
      </c>
      <c r="Y641" s="225" t="str">
        <f t="shared" si="5"/>
        <v/>
      </c>
      <c r="Z641" s="225" t="str">
        <f t="shared" si="6"/>
        <v/>
      </c>
      <c r="AA641" s="224" t="str">
        <f t="shared" si="7"/>
        <v/>
      </c>
      <c r="AB641" s="223"/>
      <c r="AC641" s="223"/>
      <c r="AD641" s="223"/>
      <c r="AE641" s="223" t="str">
        <f>IFERROR(VLOOKUP(AF641, 'YOYO IR Scores'!A:C, 2, FALSE), "")</f>
        <v/>
      </c>
      <c r="AF641" s="223"/>
      <c r="AG641" s="223"/>
      <c r="AH641" s="223"/>
      <c r="AI641" s="223"/>
      <c r="AJ641" s="223"/>
      <c r="AK641" s="223"/>
      <c r="AL641" s="223"/>
      <c r="AM641" s="223"/>
      <c r="AN641" s="223"/>
      <c r="AO641" s="223"/>
      <c r="AP641" s="223"/>
      <c r="AQ641" s="223"/>
      <c r="AR641" s="223"/>
      <c r="AS641" s="223"/>
      <c r="AT641" s="223"/>
      <c r="AU641" s="223"/>
      <c r="AV641" s="223"/>
      <c r="AW641" s="223"/>
      <c r="AX641" s="223"/>
      <c r="AY641" s="223"/>
      <c r="AZ641" s="223"/>
      <c r="BA641" s="223"/>
      <c r="BB641" s="223"/>
      <c r="BC641" s="223"/>
      <c r="BD641" s="223"/>
      <c r="BE641" s="223"/>
      <c r="BF641" s="223"/>
      <c r="BG641" s="223"/>
      <c r="BH641" s="223"/>
      <c r="BI641" s="223"/>
      <c r="BJ641" s="223"/>
      <c r="BK641" s="223" t="str">
        <f t="array" ref="BK641">IF(J641="","",
IF(INDEX(Settings!$H:$H,MATCH(BY$1,Settings!$G:$G,0))=TRUE,
100-100*(J641-MIN(J:J))/(MAX(J:J)-MIN(J:J)),
100*(J641-MIN(J:J))/(MAX(J:J)-MIN(J:J))))</f>
        <v/>
      </c>
      <c r="BL641" s="223" t="str">
        <f t="array" ref="BL641">IF(J641="","",
IF(INDEX(Settings!$H:$H,MATCH(BY$1,Settings!$G:$G,0))=TRUE,
100-100*(J641-MINIFS(J:J,$E:$E,$E641))/(MAXIFS(J:J,$E:$E,$E641)-MINIFS(J:J,$E:$E,$E641)),
100*(J641-MINIFS(J:J,$E:$E,$E641))/(MAXIFS(J:J,$E:$E,$E641)-MINIFS(J:J,$E:$E,$E641))))</f>
        <v/>
      </c>
      <c r="BM641" s="223"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4" t="str">
        <f t="array" ref="BQ641">IF(J641="","",
IF(INDEX(Settings!$H:$H,MATCH(BY$1,Settings!$G:$G,0))=TRUE,
-1*(J641-AVERAGE(J:J))/STDEV(J:J),
(J641-AVERAGE(J:J))/STDEV(J:J)))</f>
        <v/>
      </c>
      <c r="BR641" s="224" t="str">
        <f>IFERROR(__xludf.DUMMYFUNCTION("IF(J641="""","""",
IF(INDEX(Settings!$H:$H,MATCH(BY$1,Settings!$G:$G,0))=TRUE,
-1*(J641-AVERAGEIFS(J:J,$E:$E,$E641))/STDEV(FILTER(J:J,$E:$E=$E641)),
(J641-AVERAGEIFS(J:J,$E:$E,$E641))/STDEV(FILTER(J:J,$E:$E=$E641))))"),"")</f>
        <v/>
      </c>
      <c r="BS641" s="224"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3" t="str">
        <f t="array" ref="BY641">IF(J641="","",
IF(INDEX(Settings!$H:$H,MATCH(BY$1,Settings!$G:$G,0))=TRUE,
100-100*(J641-MINIFS(J:J,$E:$E,$E641))/(MAXIFS(J:J,$E:$E,$E641)-MINIFS(J:J,$E:$E,$E641)),
100*(J641-MINIFS(J:J,$E:$E,$E641))/(MAXIFS(J:J,$E:$E,$E641)-MINIFS(J:J,$E:$E,$E641))))</f>
        <v/>
      </c>
      <c r="BZ641" s="223" t="str">
        <f t="array" ref="BZ641">IF(K641="","",
IF(INDEX(Settings!$H:$H,MATCH(BZ$1,Settings!$G:$G,0))=TRUE,
100-100*(K641-MINIFS(K:K,$E:$E,$E641))/(MAXIFS(K:K,$E:$E,$E641)-MINIFS(K:K,$E:$E,$E641)),
100*(K641-MINIFS(K:K,$E:$E,$E641))/(MAXIFS(K:K,$E:$E,$E641)-MINIFS(K:K,$E:$E,$E641))))</f>
        <v/>
      </c>
      <c r="CA641" s="223" t="str">
        <f t="array" ref="CA641">IF(L641="","",
IF(INDEX(Settings!$H:$H,MATCH(CA$1,Settings!$G:$G,0))=TRUE,
100-100*(L641-MINIFS(L:L,$E:$E,$E641))/(MAXIFS(L:L,$E:$E,$E641)-MINIFS(L:L,$E:$E,$E641)),
100*(L641-MINIFS(L:L,$E:$E,$E641))/(MAXIFS(L:L,$E:$E,$E641)-MINIFS(L:L,$E:$E,$E641))))</f>
        <v/>
      </c>
      <c r="CB641" s="223" t="str">
        <f t="array" ref="CB641">IF(M641="","",
IF(INDEX(Settings!$H:$H,MATCH(CB$1,Settings!$G:$G,0))=TRUE,
100-100*(M641-MINIFS(M:M,$E:$E,$E641))/(MAXIFS(M:M,$E:$E,$E641)-MINIFS(M:M,$E:$E,$E641)),
100*(M641-MINIFS(M:M,$E:$E,$E641))/(MAXIFS(M:M,$E:$E,$E641)-MINIFS(M:M,$E:$E,$E641))))</f>
        <v/>
      </c>
      <c r="CC641" s="223" t="str">
        <f t="array" ref="CC641">IF(N641="","",
IF(INDEX(Settings!$H:$H,MATCH(CC$1,Settings!$G:$G,0))=TRUE,
100-100*(N641-MINIFS(N:N,$E:$E,$E641))/(MAXIFS(N:N,$E:$E,$E641)-MINIFS(N:N,$E:$E,$E641)),
100*(N641-MINIFS(N:N,$E:$E,$E641))/(MAXIFS(N:N,$E:$E,$E641)-MINIFS(N:N,$E:$E,$E641))))</f>
        <v/>
      </c>
      <c r="CD641" s="223" t="str">
        <f t="array" ref="CD641">IF(O641="","",
IF(INDEX(Settings!$H:$H,MATCH(CD$1,Settings!$G:$G,0))=TRUE,
100-100*(O641-MINIFS(O:O,$E:$E,$E641))/(MAXIFS(O:O,$E:$E,$E641)-MINIFS(O:O,$E:$E,$E641)),
100*(O641-MINIFS(O:O,$E:$E,$E641))/(MAXIFS(O:O,$E:$E,$E641)-MINIFS(O:O,$E:$E,$E641))))</f>
        <v/>
      </c>
      <c r="CE641" s="223" t="str">
        <f t="array" ref="CE641">IF(P641="","",
IF(INDEX(Settings!$H:$H,MATCH(CE$1,Settings!$G:$G,0))=TRUE,
100-100*(P641-MINIFS(P:P,$E:$E,$E641))/(MAXIFS(P:P,$E:$E,$E641)-MINIFS(P:P,$E:$E,$E641)),
100*(P641-MINIFS(P:P,$E:$E,$E641))/(MAXIFS(P:P,$E:$E,$E641)-MINIFS(P:P,$E:$E,$E641))))</f>
        <v/>
      </c>
      <c r="CF641" s="223" t="str">
        <f t="array" ref="CF641">IF(Q641="","",
IF(INDEX(Settings!$H:$H,MATCH(CF$1,Settings!$G:$G,0))=TRUE,
100-100*(Q641-MINIFS(Q:Q,$E:$E,$E641))/(MAXIFS(Q:Q,$E:$E,$E641)-MINIFS(Q:Q,$E:$E,$E641)),
100*(Q641-MINIFS(Q:Q,$E:$E,$E641))/(MAXIFS(Q:Q,$E:$E,$E641)-MINIFS(Q:Q,$E:$E,$E641))))</f>
        <v/>
      </c>
      <c r="CG641" s="223" t="str">
        <f t="array" ref="CG641">IF(R641="","",
IF(INDEX(Settings!$H:$H,MATCH(CG$1,Settings!$G:$G,0))=TRUE,
100-100*(R641-MINIFS(R:R,$E:$E,$E641))/(MAXIFS(R:R,$E:$E,$E641)-MINIFS(R:R,$E:$E,$E641)),
100*(R641-MINIFS(R:R,$E:$E,$E641))/(MAXIFS(R:R,$E:$E,$E641)-MINIFS(R:R,$E:$E,$E641))))</f>
        <v/>
      </c>
      <c r="CH641" s="223" t="str">
        <f t="array" ref="CH641">IF(S641="","",
IF(INDEX(Settings!$H:$H,MATCH(CH$1,Settings!$G:$G,0))=TRUE,
100-100*(S641-MINIFS(S:S,$E:$E,$E641))/(MAXIFS(S:S,$E:$E,$E641)-MINIFS(S:S,$E:$E,$E641)),
100*(S641-MINIFS(S:S,$E:$E,$E641))/(MAXIFS(S:S,$E:$E,$E641)-MINIFS(S:S,$E:$E,$E641))))</f>
        <v/>
      </c>
      <c r="CI641" s="223" t="str">
        <f t="array" ref="CI641">IF(T641="","",
IF(INDEX(Settings!$H:$H,MATCH(CI$1,Settings!$G:$G,0))=TRUE,
100-100*(T641-MINIFS(T:T,$E:$E,$E641))/(MAXIFS(T:T,$E:$E,$E641)-MINIFS(T:T,$E:$E,$E641)),
100*(T641-MINIFS(T:T,$E:$E,$E641))/(MAXIFS(T:T,$E:$E,$E641)-MINIFS(T:T,$E:$E,$E641))))</f>
        <v/>
      </c>
      <c r="CJ641" s="223" t="str">
        <f t="array" ref="CJ641">IF(U641="","",
IF(INDEX(Settings!$H:$H,MATCH(CJ$1,Settings!$G:$G,0))=TRUE,
100-100*(U641-MINIFS(U:U,$E:$E,$E641))/(MAXIFS(U:U,$E:$E,$E641)-MINIFS(U:U,$E:$E,$E641)),
100*(U641-MINIFS(U:U,$E:$E,$E641))/(MAXIFS(U:U,$E:$E,$E641)-MINIFS(U:U,$E:$E,$E641))))</f>
        <v/>
      </c>
      <c r="CK641" s="223" t="str">
        <f t="array" ref="CK641">IF(V641="","",
IF(INDEX(Settings!$H:$H,MATCH(CK$1,Settings!$G:$G,0))=TRUE,
100-100*(V641-MINIFS(V:V,$E:$E,$E641))/(MAXIFS(V:V,$E:$E,$E641)-MINIFS(V:V,$E:$E,$E641)),
100*(V641-MINIFS(V:V,$E:$E,$E641))/(MAXIFS(V:V,$E:$E,$E641)-MINIFS(V:V,$E:$E,$E641))))</f>
        <v/>
      </c>
      <c r="CL641" s="223" t="str">
        <f t="array" ref="CL641">IF(W641="","",
IF(INDEX(Settings!$H:$H,MATCH(CL$1,Settings!$G:$G,0))=TRUE,
100-100*(W641-MINIFS(W:W,$E:$E,$E641))/(MAXIFS(W:W,$E:$E,$E641)-MINIFS(W:W,$E:$E,$E641)),
100*(W641-MINIFS(W:W,$E:$E,$E641))/(MAXIFS(W:W,$E:$E,$E641)-MINIFS(W:W,$E:$E,$E641))))</f>
        <v/>
      </c>
      <c r="CM641" s="223" t="str">
        <f t="array" ref="CM641">IF(X641="","",
IF(INDEX(Settings!$H:$H,MATCH(CM$1,Settings!$G:$G,0))=TRUE,
100-100*(X641-MINIFS(X:X,$E:$E,$E641))/(MAXIFS(X:X,$E:$E,$E641)-MINIFS(X:X,$E:$E,$E641)),
100*(X641-MINIFS(X:X,$E:$E,$E641))/(MAXIFS(X:X,$E:$E,$E641)-MINIFS(X:X,$E:$E,$E641))))</f>
        <v/>
      </c>
      <c r="CN641" s="223" t="str">
        <f t="array" ref="CN641">IF(Y641="","",
IF(INDEX(Settings!$H:$H,MATCH(CN$1,Settings!$G:$G,0))=TRUE,
100-100*(Y641-MINIFS(Y:Y,$E:$E,$E641))/(MAXIFS(Y:Y,$E:$E,$E641)-MINIFS(Y:Y,$E:$E,$E641)),
100*(Y641-MINIFS(Y:Y,$E:$E,$E641))/(MAXIFS(Y:Y,$E:$E,$E641)-MINIFS(Y:Y,$E:$E,$E641))))</f>
        <v/>
      </c>
      <c r="CO641" s="223" t="str">
        <f t="array" ref="CO641">IF(Z641="","",
IF(INDEX(Settings!$H:$H,MATCH(CO$1,Settings!$G:$G,0))=TRUE,
100-100*(Z641-MINIFS(Z:Z,$E:$E,$E641))/(MAXIFS(Z:Z,$E:$E,$E641)-MINIFS(Z:Z,$E:$E,$E641)),
100*(Z641-MINIFS(Z:Z,$E:$E,$E641))/(MAXIFS(Z:Z,$E:$E,$E641)-MINIFS(Z:Z,$E:$E,$E641))))</f>
        <v/>
      </c>
      <c r="CP641" s="223" t="str">
        <f t="array" ref="CP641">IF(AA641="","",
IF(INDEX(Settings!$H:$H,MATCH(CP$1,Settings!$G:$G,0))=TRUE,
100-100*(AA641-MINIFS(AA:AA,$E:$E,$E641))/(MAXIFS(AA:AA,$E:$E,$E641)-MINIFS(AA:AA,$E:$E,$E641)),
100*(AA641-MINIFS(AA:AA,$E:$E,$E641))/(MAXIFS(AA:AA,$E:$E,$E641)-MINIFS(AA:AA,$E:$E,$E641))))</f>
        <v/>
      </c>
      <c r="CQ641" s="223" t="str">
        <f t="array" ref="CQ641">IF(AB641="","",
IF(INDEX(Settings!$H:$H,MATCH(CQ$1,Settings!$G:$G,0))=TRUE,
100-100*(AB641-MINIFS(AB:AB,$E:$E,$E641))/(MAXIFS(AB:AB,$E:$E,$E641)-MINIFS(AB:AB,$E:$E,$E641)),
100*(AB641-MINIFS(AB:AB,$E:$E,$E641))/(MAXIFS(AB:AB,$E:$E,$E641)-MINIFS(AB:AB,$E:$E,$E641))))</f>
        <v/>
      </c>
      <c r="CR641" s="223" t="str">
        <f t="array" ref="CR641">IF(AC641="","",
IF(INDEX(Settings!$H:$H,MATCH(CR$1,Settings!$G:$G,0))=TRUE,
100-100*(AC641-MINIFS(AC:AC,$E:$E,$E641))/(MAXIFS(AC:AC,$E:$E,$E641)-MINIFS(AC:AC,$E:$E,$E641)),
100*(AC641-MINIFS(AC:AC,$E:$E,$E641))/(MAXIFS(AC:AC,$E:$E,$E641)-MINIFS(AC:AC,$E:$E,$E641))))</f>
        <v/>
      </c>
      <c r="CS641" s="223" t="str">
        <f t="array" ref="CS641">IF(AD641="","",
IF(INDEX(Settings!$H:$H,MATCH(CS$1,Settings!$G:$G,0))=TRUE,
100-100*(AD641-MINIFS(AD:AD,$E:$E,$E641))/(MAXIFS(AD:AD,$E:$E,$E641)-MINIFS(AD:AD,$E:$E,$E641)),
100*(AD641-MINIFS(AD:AD,$E:$E,$E641))/(MAXIFS(AD:AD,$E:$E,$E641)-MINIFS(AD:AD,$E:$E,$E641))))</f>
        <v/>
      </c>
      <c r="CT641" s="223" t="str">
        <f t="array" ref="CT641">IF(AE641="","",
IF(INDEX(Settings!$H:$H,MATCH(CT$1,Settings!$G:$G,0))=TRUE,
100-100*(AE641-MINIFS(AE:AE,$E:$E,$E641))/(MAXIFS(AE:AE,$E:$E,$E641)-MINIFS(AE:AE,$E:$E,$E641)),
100*(AE641-MINIFS(AE:AE,$E:$E,$E641))/(MAXIFS(AE:AE,$E:$E,$E641)-MINIFS(AE:AE,$E:$E,$E641))))</f>
        <v/>
      </c>
      <c r="CU641" s="223" t="str">
        <f t="array" ref="CU641">IF(AF641="","",
IF(INDEX(Settings!$H:$H,MATCH(CU$1,Settings!$G:$G,0))=TRUE,
100-100*(AF641-MINIFS(AF:AF,$E:$E,$E641))/(MAXIFS(AF:AF,$E:$E,$E641)-MINIFS(AF:AF,$E:$E,$E641)),
100*(AF641-MINIFS(AF:AF,$E:$E,$E641))/(MAXIFS(AF:AF,$E:$E,$E641)-MINIFS(AF:AF,$E:$E,$E641))))</f>
        <v/>
      </c>
      <c r="CV641" s="223" t="str">
        <f t="array" ref="CV641">IF(AG641="","",
IF(INDEX(Settings!$H:$H,MATCH(CV$1,Settings!$G:$G,0))=TRUE,
100-100*(AG641-MINIFS(AG:AG,$E:$E,$E641))/(MAXIFS(AG:AG,$E:$E,$E641)-MINIFS(AG:AG,$E:$E,$E641)),
100*(AG641-MINIFS(AG:AG,$E:$E,$E641))/(MAXIFS(AG:AG,$E:$E,$E641)-MINIFS(AG:AG,$E:$E,$E641))))</f>
        <v/>
      </c>
      <c r="CW641" s="223" t="str">
        <f t="array" ref="CW641">IF(AH641="","",
IF(INDEX(Settings!$H:$H,MATCH(CW$1,Settings!$G:$G,0))=TRUE,
100-100*(AH641-MINIFS(AH:AH,$E:$E,$E641))/(MAXIFS(AH:AH,$E:$E,$E641)-MINIFS(AH:AH,$E:$E,$E641)),
100*(AH641-MINIFS(AH:AH,$E:$E,$E641))/(MAXIFS(AH:AH,$E:$E,$E641)-MINIFS(AH:AH,$E:$E,$E641))))</f>
        <v/>
      </c>
      <c r="CX641" s="223" t="str">
        <f t="array" ref="CX641">IF(AI641="","",
IF(INDEX(Settings!$H:$H,MATCH(CX$1,Settings!$G:$G,0))=TRUE,
100-100*(AI641-MINIFS(AI:AI,$E:$E,$E641))/(MAXIFS(AI:AI,$E:$E,$E641)-MINIFS(AI:AI,$E:$E,$E641)),
100*(AI641-MINIFS(AI:AI,$E:$E,$E641))/(MAXIFS(AI:AI,$E:$E,$E641)-MINIFS(AI:AI,$E:$E,$E641))))</f>
        <v/>
      </c>
      <c r="CY641" s="223" t="str">
        <f t="array" ref="CY641">IF(AJ641="","",
IF(INDEX(Settings!$H:$H,MATCH(CY$1,Settings!$G:$G,0))=TRUE,
100-100*(AJ641-MINIFS(AJ:AJ,$E:$E,$E641))/(MAXIFS(AJ:AJ,$E:$E,$E641)-MINIFS(AJ:AJ,$E:$E,$E641)),
100*(AJ641-MINIFS(AJ:AJ,$E:$E,$E641))/(MAXIFS(AJ:AJ,$E:$E,$E641)-MINIFS(AJ:AJ,$E:$E,$E641))))</f>
        <v/>
      </c>
      <c r="CZ641" s="223" t="str">
        <f t="array" ref="CZ641">IF(AK641="","",
IF(INDEX(Settings!$H:$H,MATCH(CZ$1,Settings!$G:$G,0))=TRUE,
100-100*(AK641-MINIFS(AK:AK,$E:$E,$E641))/(MAXIFS(AK:AK,$E:$E,$E641)-MINIFS(AK:AK,$E:$E,$E641)),
100*(AK641-MINIFS(AK:AK,$E:$E,$E641))/(MAXIFS(AK:AK,$E:$E,$E641)-MINIFS(AK:AK,$E:$E,$E641))))</f>
        <v/>
      </c>
      <c r="DA641" s="223" t="str">
        <f t="array" ref="DA641">IF(AL641="","",
IF(INDEX(Settings!$H:$H,MATCH(DA$1,Settings!$G:$G,0))=TRUE,
100-100*(AL641-MINIFS(AL:AL,$E:$E,$E641))/(MAXIFS(AL:AL,$E:$E,$E641)-MINIFS(AL:AL,$E:$E,$E641)),
100*(AL641-MINIFS(AL:AL,$E:$E,$E641))/(MAXIFS(AL:AL,$E:$E,$E641)-MINIFS(AL:AL,$E:$E,$E641))))</f>
        <v/>
      </c>
      <c r="DB641" s="223" t="str">
        <f t="array" ref="DB641">IF(AM641="","",
IF(INDEX(Settings!$H:$H,MATCH(DB$1,Settings!$G:$G,0))=TRUE,
100-100*(AM641-MINIFS(AM:AM,$E:$E,$E641))/(MAXIFS(AM:AM,$E:$E,$E641)-MINIFS(AM:AM,$E:$E,$E641)),
100*(AM641-MINIFS(AM:AM,$E:$E,$E641))/(MAXIFS(AM:AM,$E:$E,$E641)-MINIFS(AM:AM,$E:$E,$E641))))</f>
        <v/>
      </c>
      <c r="DC641" s="223" t="str">
        <f t="array" ref="DC641">IF(AN641="","",
IF(INDEX(Settings!$H:$H,MATCH(DC$1,Settings!$G:$G,0))=TRUE,
100-100*(AN641-MINIFS(AN:AN,$E:$E,$E641))/(MAXIFS(AN:AN,$E:$E,$E641)-MINIFS(AN:AN,$E:$E,$E641)),
100*(AN641-MINIFS(AN:AN,$E:$E,$E641))/(MAXIFS(AN:AN,$E:$E,$E641)-MINIFS(AN:AN,$E:$E,$E641))))</f>
        <v/>
      </c>
      <c r="DD641" s="223" t="str">
        <f t="array" ref="DD641">IF(AO641="","",
IF(INDEX(Settings!$H:$H,MATCH(DD$1,Settings!$G:$G,0))=TRUE,
100-100*(AO641-MINIFS(AO:AO,$E:$E,$E641))/(MAXIFS(AO:AO,$E:$E,$E641)-MINIFS(AO:AO,$E:$E,$E641)),
100*(AO641-MINIFS(AO:AO,$E:$E,$E641))/(MAXIFS(AO:AO,$E:$E,$E641)-MINIFS(AO:AO,$E:$E,$E641))))</f>
        <v/>
      </c>
      <c r="DE641" s="223" t="str">
        <f t="array" ref="DE641">IF(AP641="","",
IF(INDEX(Settings!$H:$H,MATCH(DE$1,Settings!$G:$G,0))=TRUE,
100-100*(AP641-MINIFS(AP:AP,$E:$E,$E641))/(MAXIFS(AP:AP,$E:$E,$E641)-MINIFS(AP:AP,$E:$E,$E641)),
100*(AP641-MINIFS(AP:AP,$E:$E,$E641))/(MAXIFS(AP:AP,$E:$E,$E641)-MINIFS(AP:AP,$E:$E,$E641))))</f>
        <v/>
      </c>
      <c r="DF641" s="223" t="str">
        <f t="array" ref="DF641">IF(AQ641="","",
IF(INDEX(Settings!$H:$H,MATCH(DF$1,Settings!$G:$G,0))=TRUE,
100-100*(AQ641-MINIFS(AQ:AQ,$E:$E,$E641))/(MAXIFS(AQ:AQ,$E:$E,$E641)-MINIFS(AQ:AQ,$E:$E,$E641)),
100*(AQ641-MINIFS(AQ:AQ,$E:$E,$E641))/(MAXIFS(AQ:AQ,$E:$E,$E641)-MINIFS(AQ:AQ,$E:$E,$E641))))</f>
        <v/>
      </c>
      <c r="DG641" s="223" t="str">
        <f t="array" ref="DG641">IF(AR641="","",
IF(INDEX(Settings!$H:$H,MATCH(DG$1,Settings!$G:$G,0))=TRUE,
100-100*(AR641-MINIFS(AR:AR,$E:$E,$E641))/(MAXIFS(AR:AR,$E:$E,$E641)-MINIFS(AR:AR,$E:$E,$E641)),
100*(AR641-MINIFS(AR:AR,$E:$E,$E641))/(MAXIFS(AR:AR,$E:$E,$E641)-MINIFS(AR:AR,$E:$E,$E641))))</f>
        <v/>
      </c>
      <c r="DH641" s="223" t="str">
        <f t="array" ref="DH641">IF(AS641="","",
IF(INDEX(Settings!$H:$H,MATCH(DH$1,Settings!$G:$G,0))=TRUE,
100-100*(AS641-MINIFS(AS:AS,$E:$E,$E641))/(MAXIFS(AS:AS,$E:$E,$E641)-MINIFS(AS:AS,$E:$E,$E641)),
100*(AS641-MINIFS(AS:AS,$E:$E,$E641))/(MAXIFS(AS:AS,$E:$E,$E641)-MINIFS(AS:AS,$E:$E,$E641))))</f>
        <v/>
      </c>
      <c r="DI641" s="223" t="str">
        <f t="array" ref="DI641">IF(AT641="","",
IF(INDEX(Settings!$H:$H,MATCH(DI$1,Settings!$G:$G,0))=TRUE,
100-100*(AT641-MINIFS(AT:AT,$E:$E,$E641))/(MAXIFS(AT:AT,$E:$E,$E641)-MINIFS(AT:AT,$E:$E,$E641)),
100*(AT641-MINIFS(AT:AT,$E:$E,$E641))/(MAXIFS(AT:AT,$E:$E,$E641)-MINIFS(AT:AT,$E:$E,$E641))))</f>
        <v/>
      </c>
      <c r="DJ641" s="223" t="str">
        <f t="array" ref="DJ641">IF(AU641="","",
IF(INDEX(Settings!$H:$H,MATCH(DJ$1,Settings!$G:$G,0))=TRUE,
100-100*(AU641-MINIFS(AU:AU,$E:$E,$E641))/(MAXIFS(AU:AU,$E:$E,$E641)-MINIFS(AU:AU,$E:$E,$E641)),
100*(AU641-MINIFS(AU:AU,$E:$E,$E641))/(MAXIFS(AU:AU,$E:$E,$E641)-MINIFS(AU:AU,$E:$E,$E641))))</f>
        <v/>
      </c>
      <c r="DK641" s="223" t="str">
        <f t="array" ref="DK641">IF(AV641="","",
IF(INDEX(Settings!$H:$H,MATCH(DK$1,Settings!$G:$G,0))=TRUE,
100-100*(AV641-MINIFS(AV:AV,$E:$E,$E641))/(MAXIFS(AV:AV,$E:$E,$E641)-MINIFS(AV:AV,$E:$E,$E641)),
100*(AV641-MINIFS(AV:AV,$E:$E,$E641))/(MAXIFS(AV:AV,$E:$E,$E641)-MINIFS(AV:AV,$E:$E,$E641))))</f>
        <v/>
      </c>
      <c r="DL641" s="223" t="str">
        <f t="array" ref="DL641">IF(AW641="","",
IF(INDEX(Settings!$H:$H,MATCH(DL$1,Settings!$G:$G,0))=TRUE,
100-100*(AW641-MINIFS(AW:AW,$E:$E,$E641))/(MAXIFS(AW:AW,$E:$E,$E641)-MINIFS(AW:AW,$E:$E,$E641)),
100*(AW641-MINIFS(AW:AW,$E:$E,$E641))/(MAXIFS(AW:AW,$E:$E,$E641)-MINIFS(AW:AW,$E:$E,$E641))))</f>
        <v/>
      </c>
      <c r="DM641" s="223" t="str">
        <f t="array" ref="DM641">IF(AX641="","",
IF(INDEX(Settings!$H:$H,MATCH(DM$1,Settings!$G:$G,0))=TRUE,
100-100*(AX641-MINIFS(AX:AX,$E:$E,$E641))/(MAXIFS(AX:AX,$E:$E,$E641)-MINIFS(AX:AX,$E:$E,$E641)),
100*(AX641-MINIFS(AX:AX,$E:$E,$E641))/(MAXIFS(AX:AX,$E:$E,$E641)-MINIFS(AX:AX,$E:$E,$E641))))</f>
        <v/>
      </c>
      <c r="DN641" s="223" t="str">
        <f t="array" ref="DN641">IF(AY641="","",
IF(INDEX(Settings!$H:$H,MATCH(DN$1,Settings!$G:$G,0))=TRUE,
100-100*(AY641-MINIFS(AY:AY,$E:$E,$E641))/(MAXIFS(AY:AY,$E:$E,$E641)-MINIFS(AY:AY,$E:$E,$E641)),
100*(AY641-MINIFS(AY:AY,$E:$E,$E641))/(MAXIFS(AY:AY,$E:$E,$E641)-MINIFS(AY:AY,$E:$E,$E641))))</f>
        <v/>
      </c>
      <c r="DO641" s="223" t="str">
        <f t="array" ref="DO641">IF(AZ641="","",
IF(INDEX(Settings!$H:$H,MATCH(DO$1,Settings!$G:$G,0))=TRUE,
100-100*(AZ641-MINIFS(AZ:AZ,$E:$E,$E641))/(MAXIFS(AZ:AZ,$E:$E,$E641)-MINIFS(AZ:AZ,$E:$E,$E641)),
100*(AZ641-MINIFS(AZ:AZ,$E:$E,$E641))/(MAXIFS(AZ:AZ,$E:$E,$E641)-MINIFS(AZ:AZ,$E:$E,$E641))))</f>
        <v/>
      </c>
      <c r="DP641" s="223" t="str">
        <f t="array" ref="DP641">IF(BA641="","",
IF(INDEX(Settings!$H:$H,MATCH(DP$1,Settings!$G:$G,0))=TRUE,
100-100*(BA641-MINIFS(BA:BA,$E:$E,$E641))/(MAXIFS(BA:BA,$E:$E,$E641)-MINIFS(BA:BA,$E:$E,$E641)),
100*(BA641-MINIFS(BA:BA,$E:$E,$E641))/(MAXIFS(BA:BA,$E:$E,$E641)-MINIFS(BA:BA,$E:$E,$E641))))</f>
        <v/>
      </c>
      <c r="DQ641" s="223" t="str">
        <f t="array" ref="DQ641">IF(BB641="","",
IF(INDEX(Settings!$H:$H,MATCH(DQ$1,Settings!$G:$G,0))=TRUE,
100-100*(BB641-MINIFS(BB:BB,$E:$E,$E641))/(MAXIFS(BB:BB,$E:$E,$E641)-MINIFS(BB:BB,$E:$E,$E641)),
100*(BB641-MINIFS(BB:BB,$E:$E,$E641))/(MAXIFS(BB:BB,$E:$E,$E641)-MINIFS(BB:BB,$E:$E,$E641))))</f>
        <v/>
      </c>
      <c r="DR641" s="223" t="str">
        <f t="array" ref="DR641">IF(BC641="","",
IF(INDEX(Settings!$H:$H,MATCH(DR$1,Settings!$G:$G,0))=TRUE,
100-100*(BC641-MINIFS(BC:BC,$E:$E,$E641))/(MAXIFS(BC:BC,$E:$E,$E641)-MINIFS(BC:BC,$E:$E,$E641)),
100*(BC641-MINIFS(BC:BC,$E:$E,$E641))/(MAXIFS(BC:BC,$E:$E,$E641)-MINIFS(BC:BC,$E:$E,$E641))))</f>
        <v/>
      </c>
      <c r="DS641" s="223" t="str">
        <f t="array" ref="DS641">IF(BD641="","",
IF(INDEX(Settings!$H:$H,MATCH(DS$1,Settings!$G:$G,0))=TRUE,
100-100*(BD641-MINIFS(BD:BD,$E:$E,$E641))/(MAXIFS(BD:BD,$E:$E,$E641)-MINIFS(BD:BD,$E:$E,$E641)),
100*(BD641-MINIFS(BD:BD,$E:$E,$E641))/(MAXIFS(BD:BD,$E:$E,$E641)-MINIFS(BD:BD,$E:$E,$E641))))</f>
        <v/>
      </c>
      <c r="DT641" s="223" t="str">
        <f t="array" ref="DT641">IF(BE641="","",
IF(INDEX(Settings!$H:$H,MATCH(DT$1,Settings!$G:$G,0))=TRUE,
100-100*(BE641-MINIFS(BE:BE,$E:$E,$E641))/(MAXIFS(BE:BE,$E:$E,$E641)-MINIFS(BE:BE,$E:$E,$E641)),
100*(BE641-MINIFS(BE:BE,$E:$E,$E641))/(MAXIFS(BE:BE,$E:$E,$E641)-MINIFS(BE:BE,$E:$E,$E641))))</f>
        <v/>
      </c>
      <c r="DU641" s="223" t="str">
        <f t="array" ref="DU641">IF(BF641="","",
IF(INDEX(Settings!$H:$H,MATCH(DU$1,Settings!$G:$G,0))=TRUE,
100-100*(BF641-MINIFS(BF:BF,$E:$E,$E641))/(MAXIFS(BF:BF,$E:$E,$E641)-MINIFS(BF:BF,$E:$E,$E641)),
100*(BF641-MINIFS(BF:BF,$E:$E,$E641))/(MAXIFS(BF:BF,$E:$E,$E641)-MINIFS(BF:BF,$E:$E,$E641))))</f>
        <v/>
      </c>
      <c r="DV641" s="223" t="str">
        <f t="array" ref="DV641">IF(BG641="","",
IF(INDEX(Settings!$H:$H,MATCH(DV$1,Settings!$G:$G,0))=TRUE,
100-100*(BG641-MINIFS(BG:BG,$E:$E,$E641))/(MAXIFS(BG:BG,$E:$E,$E641)-MINIFS(BG:BG,$E:$E,$E641)),
100*(BG641-MINIFS(BG:BG,$E:$E,$E641))/(MAXIFS(BG:BG,$E:$E,$E641)-MINIFS(BG:BG,$E:$E,$E641))))</f>
        <v/>
      </c>
      <c r="DW641" s="223" t="str">
        <f t="array" ref="DW641">IF(BH641="","",
IF(INDEX(Settings!$H:$H,MATCH(DW$1,Settings!$G:$G,0))=TRUE,
100-100*(BH641-MINIFS(BH:BH,$E:$E,$E641))/(MAXIFS(BH:BH,$E:$E,$E641)-MINIFS(BH:BH,$E:$E,$E641)),
100*(BH641-MINIFS(BH:BH,$E:$E,$E641))/(MAXIFS(BH:BH,$E:$E,$E641)-MINIFS(BH:BH,$E:$E,$E641))))</f>
        <v/>
      </c>
      <c r="DX641" s="223" t="str">
        <f t="array" ref="DX641">IF(BI641="","",
IF(INDEX(Settings!$H:$H,MATCH(DX$1,Settings!$G:$G,0))=TRUE,
100-100*(BI641-MINIFS(BI:BI,$E:$E,$E641))/(MAXIFS(BI:BI,$E:$E,$E641)-MINIFS(BI:BI,$E:$E,$E641)),
100*(BI641-MINIFS(BI:BI,$E:$E,$E641))/(MAXIFS(BI:BI,$E:$E,$E641)-MINIFS(BI:BI,$E:$E,$E641))))</f>
        <v/>
      </c>
      <c r="DY641" s="223" t="str">
        <f t="array" ref="DY641">IF(BJ641="","",
IF(INDEX(Settings!$H:$H,MATCH(DY$1,Settings!$G:$G,0))=TRUE,
100-100*(BJ641-MINIFS(BJ:BJ,$E:$E,$E641))/(MAXIFS(BJ:BJ,$E:$E,$E641)-MINIFS(BJ:BJ,$E:$E,$E641)),
100*(BJ641-MINIFS(BJ:BJ,$E:$E,$E641))/(MAXIFS(BJ:BJ,$E:$E,$E641)-MINIFS(BJ:BJ,$E:$E,$E641))))</f>
        <v/>
      </c>
      <c r="DZ641" s="225"/>
      <c r="EA641" s="225"/>
      <c r="EB641" s="225" t="str">
        <f t="shared" si="8"/>
        <v/>
      </c>
      <c r="EC641" s="225" t="str">
        <f t="shared" si="9"/>
        <v/>
      </c>
      <c r="ED641" s="225" t="str">
        <f t="shared" si="10"/>
        <v/>
      </c>
      <c r="EE641" s="225" t="str">
        <f t="shared" si="11"/>
        <v/>
      </c>
      <c r="EF641" s="225" t="str">
        <f t="shared" si="12"/>
        <v/>
      </c>
      <c r="EG641" s="225" t="str">
        <f t="shared" si="13"/>
        <v/>
      </c>
      <c r="EH641" s="225"/>
      <c r="EI641" s="225"/>
      <c r="EJ641" s="225"/>
      <c r="EK641" s="225"/>
      <c r="EL641" s="225"/>
      <c r="EM641" s="225"/>
    </row>
    <row r="642">
      <c r="A642" s="231"/>
      <c r="B642" s="231"/>
      <c r="C642" s="231"/>
      <c r="D642" s="231" t="str">
        <f t="array" ref="D642">IFERROR(INDEX(Profiles!$B:$B,MATCH($A642,Profiles!$A:$A,0)),"")</f>
        <v/>
      </c>
      <c r="E642" s="231"/>
      <c r="F642" s="231"/>
      <c r="G642" s="231"/>
      <c r="H642" s="231"/>
      <c r="I642" s="231" t="str">
        <f>IF(A642="","",IF(Settings!$N$3="DATE",F642&amp;": "&amp;TEXT(B642,"M/DD/YY"),F642&amp;": "&amp;H642))</f>
        <v/>
      </c>
      <c r="J642" s="231"/>
      <c r="K642" s="231"/>
      <c r="L642" s="231"/>
      <c r="M642" s="232" t="str">
        <f t="shared" si="14"/>
        <v/>
      </c>
      <c r="N642" s="231"/>
      <c r="O642" s="231"/>
      <c r="P642" s="231"/>
      <c r="Q642" s="231"/>
      <c r="R642" s="231"/>
      <c r="S642" s="230" t="str">
        <f>IFERROR(VLOOKUP(AF642, 'YOYO IR Scores'!A:C, 3, FALSE), "")
</f>
        <v/>
      </c>
      <c r="T642" s="231"/>
      <c r="U642" s="231"/>
      <c r="V642" s="231"/>
      <c r="W642" s="231"/>
      <c r="X642" s="233" t="str">
        <f t="shared" si="4"/>
        <v/>
      </c>
      <c r="Y642" s="234" t="str">
        <f t="shared" si="5"/>
        <v/>
      </c>
      <c r="Z642" s="234" t="str">
        <f t="shared" si="6"/>
        <v/>
      </c>
      <c r="AA642" s="233" t="str">
        <f t="shared" si="7"/>
        <v/>
      </c>
      <c r="AB642" s="232"/>
      <c r="AC642" s="232"/>
      <c r="AD642" s="232"/>
      <c r="AE642" s="232" t="str">
        <f>IFERROR(VLOOKUP(AF642, 'YOYO IR Scores'!A:C, 2, FALSE), "")</f>
        <v/>
      </c>
      <c r="AF642" s="232"/>
      <c r="AG642" s="23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c r="BD642" s="232"/>
      <c r="BE642" s="232"/>
      <c r="BF642" s="232"/>
      <c r="BG642" s="232"/>
      <c r="BH642" s="232"/>
      <c r="BI642" s="232"/>
      <c r="BJ642" s="232"/>
      <c r="BK642" s="232" t="str">
        <f t="array" ref="BK642">IF(J642="","",
IF(INDEX(Settings!$H:$H,MATCH(BY$1,Settings!$G:$G,0))=TRUE,
100-100*(J642-MIN(J:J))/(MAX(J:J)-MIN(J:J)),
100*(J642-MIN(J:J))/(MAX(J:J)-MIN(J:J))))</f>
        <v/>
      </c>
      <c r="BL642" s="232" t="str">
        <f t="array" ref="BL642">IF(J642="","",
IF(INDEX(Settings!$H:$H,MATCH(BY$1,Settings!$G:$G,0))=TRUE,
100-100*(J642-MINIFS(J:J,$E:$E,$E642))/(MAXIFS(J:J,$E:$E,$E642)-MINIFS(J:J,$E:$E,$E642)),
100*(J642-MINIFS(J:J,$E:$E,$E642))/(MAXIFS(J:J,$E:$E,$E642)-MINIFS(J:J,$E:$E,$E642))))</f>
        <v/>
      </c>
      <c r="BM642" s="232" t="str">
        <f t="array" ref="BM642">IF(J642="","",
IF(INDEX(Settings!$H:$H,MATCH(BY$1,Settings!$G:$G,0))=TRUE,
100-100*(J642-MINIFS(J:J,$E:$E,$E642,$I:$I,$I642))/(MAXIFS(J:J,$E:$E,$E642,$I:$I,$I642)-MINIFS(J:J,$E:$E,$E642,$I:$I,$I642)),
100*(J642-MINIFS(J:J,$E:$E,$E642,$I:$I,$I642))/(MAXIFS(J:J,$E:$E,$E642,$I:$I,$I642)-MINIFS(J:J,$E:$E,$E642,$I:$I,$I642))))</f>
        <v/>
      </c>
      <c r="BN642" s="231" t="str">
        <f t="array" ref="BN642">IF(J642="","",
IF(INDEX(Settings!$H:$H,MATCH(BY$1,Settings!$G:$G,0))=TRUE,
100-100*PERCENTRANK(J:J,J642),
100*PERCENTRANK(J:J,J642)))</f>
        <v/>
      </c>
      <c r="BO642" s="231" t="str">
        <f>IFERROR(__xludf.DUMMYFUNCTION("IF(J642="""","""",
IF(INDEX(Settings!$H:$H,MATCH(BY$1,Settings!$G:$G,0))=TRUE,
100-100*PERCENTRANK(FILTER(J:J,$E:$E=$E642),J642),
100*PERCENTRANK(FILTER(J:J,$E:$E=$E642),J642)))"),"")</f>
        <v/>
      </c>
      <c r="BP642" s="231" t="str">
        <f>IFERROR(__xludf.DUMMYFUNCTION("IF(J642="""","""",
IF(INDEX(Settings!$H:$H,MATCH(BY$1,Settings!$G:$G,0))=TRUE,
100-100*PERCENTRANK(FILTER(J:J,$E:$E=$E642,$I:$I=$I642),J642),
100*PERCENTRANK(FILTER(J:J,$E:$E=$E642,$I:$I=$I642),J642)))"),"")</f>
        <v/>
      </c>
      <c r="BQ642" s="233" t="str">
        <f t="array" ref="BQ642">IF(J642="","",
IF(INDEX(Settings!$H:$H,MATCH(BY$1,Settings!$G:$G,0))=TRUE,
-1*(J642-AVERAGE(J:J))/STDEV(J:J),
(J642-AVERAGE(J:J))/STDEV(J:J)))</f>
        <v/>
      </c>
      <c r="BR642" s="233" t="str">
        <f>IFERROR(__xludf.DUMMYFUNCTION("IF(J642="""","""",
IF(INDEX(Settings!$H:$H,MATCH(BY$1,Settings!$G:$G,0))=TRUE,
-1*(J642-AVERAGEIFS(J:J,$E:$E,$E642))/STDEV(FILTER(J:J,$E:$E=$E642)),
(J642-AVERAGEIFS(J:J,$E:$E,$E642))/STDEV(FILTER(J:J,$E:$E=$E642))))"),"")</f>
        <v/>
      </c>
      <c r="BS642" s="233"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1"/>
      <c r="BX642" s="231"/>
      <c r="BY642" s="232" t="str">
        <f t="array" ref="BY642">IF(J642="","",
IF(INDEX(Settings!$H:$H,MATCH(BY$1,Settings!$G:$G,0))=TRUE,
100-100*(J642-MINIFS(J:J,$E:$E,$E642))/(MAXIFS(J:J,$E:$E,$E642)-MINIFS(J:J,$E:$E,$E642)),
100*(J642-MINIFS(J:J,$E:$E,$E642))/(MAXIFS(J:J,$E:$E,$E642)-MINIFS(J:J,$E:$E,$E642))))</f>
        <v/>
      </c>
      <c r="BZ642" s="232" t="str">
        <f t="array" ref="BZ642">IF(K642="","",
IF(INDEX(Settings!$H:$H,MATCH(BZ$1,Settings!$G:$G,0))=TRUE,
100-100*(K642-MINIFS(K:K,$E:$E,$E642))/(MAXIFS(K:K,$E:$E,$E642)-MINIFS(K:K,$E:$E,$E642)),
100*(K642-MINIFS(K:K,$E:$E,$E642))/(MAXIFS(K:K,$E:$E,$E642)-MINIFS(K:K,$E:$E,$E642))))</f>
        <v/>
      </c>
      <c r="CA642" s="232" t="str">
        <f t="array" ref="CA642">IF(L642="","",
IF(INDEX(Settings!$H:$H,MATCH(CA$1,Settings!$G:$G,0))=TRUE,
100-100*(L642-MINIFS(L:L,$E:$E,$E642))/(MAXIFS(L:L,$E:$E,$E642)-MINIFS(L:L,$E:$E,$E642)),
100*(L642-MINIFS(L:L,$E:$E,$E642))/(MAXIFS(L:L,$E:$E,$E642)-MINIFS(L:L,$E:$E,$E642))))</f>
        <v/>
      </c>
      <c r="CB642" s="232" t="str">
        <f t="array" ref="CB642">IF(M642="","",
IF(INDEX(Settings!$H:$H,MATCH(CB$1,Settings!$G:$G,0))=TRUE,
100-100*(M642-MINIFS(M:M,$E:$E,$E642))/(MAXIFS(M:M,$E:$E,$E642)-MINIFS(M:M,$E:$E,$E642)),
100*(M642-MINIFS(M:M,$E:$E,$E642))/(MAXIFS(M:M,$E:$E,$E642)-MINIFS(M:M,$E:$E,$E642))))</f>
        <v/>
      </c>
      <c r="CC642" s="232" t="str">
        <f t="array" ref="CC642">IF(N642="","",
IF(INDEX(Settings!$H:$H,MATCH(CC$1,Settings!$G:$G,0))=TRUE,
100-100*(N642-MINIFS(N:N,$E:$E,$E642))/(MAXIFS(N:N,$E:$E,$E642)-MINIFS(N:N,$E:$E,$E642)),
100*(N642-MINIFS(N:N,$E:$E,$E642))/(MAXIFS(N:N,$E:$E,$E642)-MINIFS(N:N,$E:$E,$E642))))</f>
        <v/>
      </c>
      <c r="CD642" s="232" t="str">
        <f t="array" ref="CD642">IF(O642="","",
IF(INDEX(Settings!$H:$H,MATCH(CD$1,Settings!$G:$G,0))=TRUE,
100-100*(O642-MINIFS(O:O,$E:$E,$E642))/(MAXIFS(O:O,$E:$E,$E642)-MINIFS(O:O,$E:$E,$E642)),
100*(O642-MINIFS(O:O,$E:$E,$E642))/(MAXIFS(O:O,$E:$E,$E642)-MINIFS(O:O,$E:$E,$E642))))</f>
        <v/>
      </c>
      <c r="CE642" s="232" t="str">
        <f t="array" ref="CE642">IF(P642="","",
IF(INDEX(Settings!$H:$H,MATCH(CE$1,Settings!$G:$G,0))=TRUE,
100-100*(P642-MINIFS(P:P,$E:$E,$E642))/(MAXIFS(P:P,$E:$E,$E642)-MINIFS(P:P,$E:$E,$E642)),
100*(P642-MINIFS(P:P,$E:$E,$E642))/(MAXIFS(P:P,$E:$E,$E642)-MINIFS(P:P,$E:$E,$E642))))</f>
        <v/>
      </c>
      <c r="CF642" s="232" t="str">
        <f t="array" ref="CF642">IF(Q642="","",
IF(INDEX(Settings!$H:$H,MATCH(CF$1,Settings!$G:$G,0))=TRUE,
100-100*(Q642-MINIFS(Q:Q,$E:$E,$E642))/(MAXIFS(Q:Q,$E:$E,$E642)-MINIFS(Q:Q,$E:$E,$E642)),
100*(Q642-MINIFS(Q:Q,$E:$E,$E642))/(MAXIFS(Q:Q,$E:$E,$E642)-MINIFS(Q:Q,$E:$E,$E642))))</f>
        <v/>
      </c>
      <c r="CG642" s="232" t="str">
        <f t="array" ref="CG642">IF(R642="","",
IF(INDEX(Settings!$H:$H,MATCH(CG$1,Settings!$G:$G,0))=TRUE,
100-100*(R642-MINIFS(R:R,$E:$E,$E642))/(MAXIFS(R:R,$E:$E,$E642)-MINIFS(R:R,$E:$E,$E642)),
100*(R642-MINIFS(R:R,$E:$E,$E642))/(MAXIFS(R:R,$E:$E,$E642)-MINIFS(R:R,$E:$E,$E642))))</f>
        <v/>
      </c>
      <c r="CH642" s="232" t="str">
        <f t="array" ref="CH642">IF(S642="","",
IF(INDEX(Settings!$H:$H,MATCH(CH$1,Settings!$G:$G,0))=TRUE,
100-100*(S642-MINIFS(S:S,$E:$E,$E642))/(MAXIFS(S:S,$E:$E,$E642)-MINIFS(S:S,$E:$E,$E642)),
100*(S642-MINIFS(S:S,$E:$E,$E642))/(MAXIFS(S:S,$E:$E,$E642)-MINIFS(S:S,$E:$E,$E642))))</f>
        <v/>
      </c>
      <c r="CI642" s="232" t="str">
        <f t="array" ref="CI642">IF(T642="","",
IF(INDEX(Settings!$H:$H,MATCH(CI$1,Settings!$G:$G,0))=TRUE,
100-100*(T642-MINIFS(T:T,$E:$E,$E642))/(MAXIFS(T:T,$E:$E,$E642)-MINIFS(T:T,$E:$E,$E642)),
100*(T642-MINIFS(T:T,$E:$E,$E642))/(MAXIFS(T:T,$E:$E,$E642)-MINIFS(T:T,$E:$E,$E642))))</f>
        <v/>
      </c>
      <c r="CJ642" s="232" t="str">
        <f t="array" ref="CJ642">IF(U642="","",
IF(INDEX(Settings!$H:$H,MATCH(CJ$1,Settings!$G:$G,0))=TRUE,
100-100*(U642-MINIFS(U:U,$E:$E,$E642))/(MAXIFS(U:U,$E:$E,$E642)-MINIFS(U:U,$E:$E,$E642)),
100*(U642-MINIFS(U:U,$E:$E,$E642))/(MAXIFS(U:U,$E:$E,$E642)-MINIFS(U:U,$E:$E,$E642))))</f>
        <v/>
      </c>
      <c r="CK642" s="232" t="str">
        <f t="array" ref="CK642">IF(V642="","",
IF(INDEX(Settings!$H:$H,MATCH(CK$1,Settings!$G:$G,0))=TRUE,
100-100*(V642-MINIFS(V:V,$E:$E,$E642))/(MAXIFS(V:V,$E:$E,$E642)-MINIFS(V:V,$E:$E,$E642)),
100*(V642-MINIFS(V:V,$E:$E,$E642))/(MAXIFS(V:V,$E:$E,$E642)-MINIFS(V:V,$E:$E,$E642))))</f>
        <v/>
      </c>
      <c r="CL642" s="232" t="str">
        <f t="array" ref="CL642">IF(W642="","",
IF(INDEX(Settings!$H:$H,MATCH(CL$1,Settings!$G:$G,0))=TRUE,
100-100*(W642-MINIFS(W:W,$E:$E,$E642))/(MAXIFS(W:W,$E:$E,$E642)-MINIFS(W:W,$E:$E,$E642)),
100*(W642-MINIFS(W:W,$E:$E,$E642))/(MAXIFS(W:W,$E:$E,$E642)-MINIFS(W:W,$E:$E,$E642))))</f>
        <v/>
      </c>
      <c r="CM642" s="232" t="str">
        <f t="array" ref="CM642">IF(X642="","",
IF(INDEX(Settings!$H:$H,MATCH(CM$1,Settings!$G:$G,0))=TRUE,
100-100*(X642-MINIFS(X:X,$E:$E,$E642))/(MAXIFS(X:X,$E:$E,$E642)-MINIFS(X:X,$E:$E,$E642)),
100*(X642-MINIFS(X:X,$E:$E,$E642))/(MAXIFS(X:X,$E:$E,$E642)-MINIFS(X:X,$E:$E,$E642))))</f>
        <v/>
      </c>
      <c r="CN642" s="232" t="str">
        <f t="array" ref="CN642">IF(Y642="","",
IF(INDEX(Settings!$H:$H,MATCH(CN$1,Settings!$G:$G,0))=TRUE,
100-100*(Y642-MINIFS(Y:Y,$E:$E,$E642))/(MAXIFS(Y:Y,$E:$E,$E642)-MINIFS(Y:Y,$E:$E,$E642)),
100*(Y642-MINIFS(Y:Y,$E:$E,$E642))/(MAXIFS(Y:Y,$E:$E,$E642)-MINIFS(Y:Y,$E:$E,$E642))))</f>
        <v/>
      </c>
      <c r="CO642" s="232" t="str">
        <f t="array" ref="CO642">IF(Z642="","",
IF(INDEX(Settings!$H:$H,MATCH(CO$1,Settings!$G:$G,0))=TRUE,
100-100*(Z642-MINIFS(Z:Z,$E:$E,$E642))/(MAXIFS(Z:Z,$E:$E,$E642)-MINIFS(Z:Z,$E:$E,$E642)),
100*(Z642-MINIFS(Z:Z,$E:$E,$E642))/(MAXIFS(Z:Z,$E:$E,$E642)-MINIFS(Z:Z,$E:$E,$E642))))</f>
        <v/>
      </c>
      <c r="CP642" s="232" t="str">
        <f t="array" ref="CP642">IF(AA642="","",
IF(INDEX(Settings!$H:$H,MATCH(CP$1,Settings!$G:$G,0))=TRUE,
100-100*(AA642-MINIFS(AA:AA,$E:$E,$E642))/(MAXIFS(AA:AA,$E:$E,$E642)-MINIFS(AA:AA,$E:$E,$E642)),
100*(AA642-MINIFS(AA:AA,$E:$E,$E642))/(MAXIFS(AA:AA,$E:$E,$E642)-MINIFS(AA:AA,$E:$E,$E642))))</f>
        <v/>
      </c>
      <c r="CQ642" s="232" t="str">
        <f t="array" ref="CQ642">IF(AB642="","",
IF(INDEX(Settings!$H:$H,MATCH(CQ$1,Settings!$G:$G,0))=TRUE,
100-100*(AB642-MINIFS(AB:AB,$E:$E,$E642))/(MAXIFS(AB:AB,$E:$E,$E642)-MINIFS(AB:AB,$E:$E,$E642)),
100*(AB642-MINIFS(AB:AB,$E:$E,$E642))/(MAXIFS(AB:AB,$E:$E,$E642)-MINIFS(AB:AB,$E:$E,$E642))))</f>
        <v/>
      </c>
      <c r="CR642" s="232" t="str">
        <f t="array" ref="CR642">IF(AC642="","",
IF(INDEX(Settings!$H:$H,MATCH(CR$1,Settings!$G:$G,0))=TRUE,
100-100*(AC642-MINIFS(AC:AC,$E:$E,$E642))/(MAXIFS(AC:AC,$E:$E,$E642)-MINIFS(AC:AC,$E:$E,$E642)),
100*(AC642-MINIFS(AC:AC,$E:$E,$E642))/(MAXIFS(AC:AC,$E:$E,$E642)-MINIFS(AC:AC,$E:$E,$E642))))</f>
        <v/>
      </c>
      <c r="CS642" s="232" t="str">
        <f t="array" ref="CS642">IF(AD642="","",
IF(INDEX(Settings!$H:$H,MATCH(CS$1,Settings!$G:$G,0))=TRUE,
100-100*(AD642-MINIFS(AD:AD,$E:$E,$E642))/(MAXIFS(AD:AD,$E:$E,$E642)-MINIFS(AD:AD,$E:$E,$E642)),
100*(AD642-MINIFS(AD:AD,$E:$E,$E642))/(MAXIFS(AD:AD,$E:$E,$E642)-MINIFS(AD:AD,$E:$E,$E642))))</f>
        <v/>
      </c>
      <c r="CT642" s="232" t="str">
        <f t="array" ref="CT642">IF(AE642="","",
IF(INDEX(Settings!$H:$H,MATCH(CT$1,Settings!$G:$G,0))=TRUE,
100-100*(AE642-MINIFS(AE:AE,$E:$E,$E642))/(MAXIFS(AE:AE,$E:$E,$E642)-MINIFS(AE:AE,$E:$E,$E642)),
100*(AE642-MINIFS(AE:AE,$E:$E,$E642))/(MAXIFS(AE:AE,$E:$E,$E642)-MINIFS(AE:AE,$E:$E,$E642))))</f>
        <v/>
      </c>
      <c r="CU642" s="232" t="str">
        <f t="array" ref="CU642">IF(AF642="","",
IF(INDEX(Settings!$H:$H,MATCH(CU$1,Settings!$G:$G,0))=TRUE,
100-100*(AF642-MINIFS(AF:AF,$E:$E,$E642))/(MAXIFS(AF:AF,$E:$E,$E642)-MINIFS(AF:AF,$E:$E,$E642)),
100*(AF642-MINIFS(AF:AF,$E:$E,$E642))/(MAXIFS(AF:AF,$E:$E,$E642)-MINIFS(AF:AF,$E:$E,$E642))))</f>
        <v/>
      </c>
      <c r="CV642" s="232" t="str">
        <f t="array" ref="CV642">IF(AG642="","",
IF(INDEX(Settings!$H:$H,MATCH(CV$1,Settings!$G:$G,0))=TRUE,
100-100*(AG642-MINIFS(AG:AG,$E:$E,$E642))/(MAXIFS(AG:AG,$E:$E,$E642)-MINIFS(AG:AG,$E:$E,$E642)),
100*(AG642-MINIFS(AG:AG,$E:$E,$E642))/(MAXIFS(AG:AG,$E:$E,$E642)-MINIFS(AG:AG,$E:$E,$E642))))</f>
        <v/>
      </c>
      <c r="CW642" s="232" t="str">
        <f t="array" ref="CW642">IF(AH642="","",
IF(INDEX(Settings!$H:$H,MATCH(CW$1,Settings!$G:$G,0))=TRUE,
100-100*(AH642-MINIFS(AH:AH,$E:$E,$E642))/(MAXIFS(AH:AH,$E:$E,$E642)-MINIFS(AH:AH,$E:$E,$E642)),
100*(AH642-MINIFS(AH:AH,$E:$E,$E642))/(MAXIFS(AH:AH,$E:$E,$E642)-MINIFS(AH:AH,$E:$E,$E642))))</f>
        <v/>
      </c>
      <c r="CX642" s="232" t="str">
        <f t="array" ref="CX642">IF(AI642="","",
IF(INDEX(Settings!$H:$H,MATCH(CX$1,Settings!$G:$G,0))=TRUE,
100-100*(AI642-MINIFS(AI:AI,$E:$E,$E642))/(MAXIFS(AI:AI,$E:$E,$E642)-MINIFS(AI:AI,$E:$E,$E642)),
100*(AI642-MINIFS(AI:AI,$E:$E,$E642))/(MAXIFS(AI:AI,$E:$E,$E642)-MINIFS(AI:AI,$E:$E,$E642))))</f>
        <v/>
      </c>
      <c r="CY642" s="232" t="str">
        <f t="array" ref="CY642">IF(AJ642="","",
IF(INDEX(Settings!$H:$H,MATCH(CY$1,Settings!$G:$G,0))=TRUE,
100-100*(AJ642-MINIFS(AJ:AJ,$E:$E,$E642))/(MAXIFS(AJ:AJ,$E:$E,$E642)-MINIFS(AJ:AJ,$E:$E,$E642)),
100*(AJ642-MINIFS(AJ:AJ,$E:$E,$E642))/(MAXIFS(AJ:AJ,$E:$E,$E642)-MINIFS(AJ:AJ,$E:$E,$E642))))</f>
        <v/>
      </c>
      <c r="CZ642" s="232" t="str">
        <f t="array" ref="CZ642">IF(AK642="","",
IF(INDEX(Settings!$H:$H,MATCH(CZ$1,Settings!$G:$G,0))=TRUE,
100-100*(AK642-MINIFS(AK:AK,$E:$E,$E642))/(MAXIFS(AK:AK,$E:$E,$E642)-MINIFS(AK:AK,$E:$E,$E642)),
100*(AK642-MINIFS(AK:AK,$E:$E,$E642))/(MAXIFS(AK:AK,$E:$E,$E642)-MINIFS(AK:AK,$E:$E,$E642))))</f>
        <v/>
      </c>
      <c r="DA642" s="232" t="str">
        <f t="array" ref="DA642">IF(AL642="","",
IF(INDEX(Settings!$H:$H,MATCH(DA$1,Settings!$G:$G,0))=TRUE,
100-100*(AL642-MINIFS(AL:AL,$E:$E,$E642))/(MAXIFS(AL:AL,$E:$E,$E642)-MINIFS(AL:AL,$E:$E,$E642)),
100*(AL642-MINIFS(AL:AL,$E:$E,$E642))/(MAXIFS(AL:AL,$E:$E,$E642)-MINIFS(AL:AL,$E:$E,$E642))))</f>
        <v/>
      </c>
      <c r="DB642" s="232" t="str">
        <f t="array" ref="DB642">IF(AM642="","",
IF(INDEX(Settings!$H:$H,MATCH(DB$1,Settings!$G:$G,0))=TRUE,
100-100*(AM642-MINIFS(AM:AM,$E:$E,$E642))/(MAXIFS(AM:AM,$E:$E,$E642)-MINIFS(AM:AM,$E:$E,$E642)),
100*(AM642-MINIFS(AM:AM,$E:$E,$E642))/(MAXIFS(AM:AM,$E:$E,$E642)-MINIFS(AM:AM,$E:$E,$E642))))</f>
        <v/>
      </c>
      <c r="DC642" s="232" t="str">
        <f t="array" ref="DC642">IF(AN642="","",
IF(INDEX(Settings!$H:$H,MATCH(DC$1,Settings!$G:$G,0))=TRUE,
100-100*(AN642-MINIFS(AN:AN,$E:$E,$E642))/(MAXIFS(AN:AN,$E:$E,$E642)-MINIFS(AN:AN,$E:$E,$E642)),
100*(AN642-MINIFS(AN:AN,$E:$E,$E642))/(MAXIFS(AN:AN,$E:$E,$E642)-MINIFS(AN:AN,$E:$E,$E642))))</f>
        <v/>
      </c>
      <c r="DD642" s="232" t="str">
        <f t="array" ref="DD642">IF(AO642="","",
IF(INDEX(Settings!$H:$H,MATCH(DD$1,Settings!$G:$G,0))=TRUE,
100-100*(AO642-MINIFS(AO:AO,$E:$E,$E642))/(MAXIFS(AO:AO,$E:$E,$E642)-MINIFS(AO:AO,$E:$E,$E642)),
100*(AO642-MINIFS(AO:AO,$E:$E,$E642))/(MAXIFS(AO:AO,$E:$E,$E642)-MINIFS(AO:AO,$E:$E,$E642))))</f>
        <v/>
      </c>
      <c r="DE642" s="232" t="str">
        <f t="array" ref="DE642">IF(AP642="","",
IF(INDEX(Settings!$H:$H,MATCH(DE$1,Settings!$G:$G,0))=TRUE,
100-100*(AP642-MINIFS(AP:AP,$E:$E,$E642))/(MAXIFS(AP:AP,$E:$E,$E642)-MINIFS(AP:AP,$E:$E,$E642)),
100*(AP642-MINIFS(AP:AP,$E:$E,$E642))/(MAXIFS(AP:AP,$E:$E,$E642)-MINIFS(AP:AP,$E:$E,$E642))))</f>
        <v/>
      </c>
      <c r="DF642" s="232" t="str">
        <f t="array" ref="DF642">IF(AQ642="","",
IF(INDEX(Settings!$H:$H,MATCH(DF$1,Settings!$G:$G,0))=TRUE,
100-100*(AQ642-MINIFS(AQ:AQ,$E:$E,$E642))/(MAXIFS(AQ:AQ,$E:$E,$E642)-MINIFS(AQ:AQ,$E:$E,$E642)),
100*(AQ642-MINIFS(AQ:AQ,$E:$E,$E642))/(MAXIFS(AQ:AQ,$E:$E,$E642)-MINIFS(AQ:AQ,$E:$E,$E642))))</f>
        <v/>
      </c>
      <c r="DG642" s="232" t="str">
        <f t="array" ref="DG642">IF(AR642="","",
IF(INDEX(Settings!$H:$H,MATCH(DG$1,Settings!$G:$G,0))=TRUE,
100-100*(AR642-MINIFS(AR:AR,$E:$E,$E642))/(MAXIFS(AR:AR,$E:$E,$E642)-MINIFS(AR:AR,$E:$E,$E642)),
100*(AR642-MINIFS(AR:AR,$E:$E,$E642))/(MAXIFS(AR:AR,$E:$E,$E642)-MINIFS(AR:AR,$E:$E,$E642))))</f>
        <v/>
      </c>
      <c r="DH642" s="232" t="str">
        <f t="array" ref="DH642">IF(AS642="","",
IF(INDEX(Settings!$H:$H,MATCH(DH$1,Settings!$G:$G,0))=TRUE,
100-100*(AS642-MINIFS(AS:AS,$E:$E,$E642))/(MAXIFS(AS:AS,$E:$E,$E642)-MINIFS(AS:AS,$E:$E,$E642)),
100*(AS642-MINIFS(AS:AS,$E:$E,$E642))/(MAXIFS(AS:AS,$E:$E,$E642)-MINIFS(AS:AS,$E:$E,$E642))))</f>
        <v/>
      </c>
      <c r="DI642" s="232" t="str">
        <f t="array" ref="DI642">IF(AT642="","",
IF(INDEX(Settings!$H:$H,MATCH(DI$1,Settings!$G:$G,0))=TRUE,
100-100*(AT642-MINIFS(AT:AT,$E:$E,$E642))/(MAXIFS(AT:AT,$E:$E,$E642)-MINIFS(AT:AT,$E:$E,$E642)),
100*(AT642-MINIFS(AT:AT,$E:$E,$E642))/(MAXIFS(AT:AT,$E:$E,$E642)-MINIFS(AT:AT,$E:$E,$E642))))</f>
        <v/>
      </c>
      <c r="DJ642" s="232" t="str">
        <f t="array" ref="DJ642">IF(AU642="","",
IF(INDEX(Settings!$H:$H,MATCH(DJ$1,Settings!$G:$G,0))=TRUE,
100-100*(AU642-MINIFS(AU:AU,$E:$E,$E642))/(MAXIFS(AU:AU,$E:$E,$E642)-MINIFS(AU:AU,$E:$E,$E642)),
100*(AU642-MINIFS(AU:AU,$E:$E,$E642))/(MAXIFS(AU:AU,$E:$E,$E642)-MINIFS(AU:AU,$E:$E,$E642))))</f>
        <v/>
      </c>
      <c r="DK642" s="232" t="str">
        <f t="array" ref="DK642">IF(AV642="","",
IF(INDEX(Settings!$H:$H,MATCH(DK$1,Settings!$G:$G,0))=TRUE,
100-100*(AV642-MINIFS(AV:AV,$E:$E,$E642))/(MAXIFS(AV:AV,$E:$E,$E642)-MINIFS(AV:AV,$E:$E,$E642)),
100*(AV642-MINIFS(AV:AV,$E:$E,$E642))/(MAXIFS(AV:AV,$E:$E,$E642)-MINIFS(AV:AV,$E:$E,$E642))))</f>
        <v/>
      </c>
      <c r="DL642" s="232" t="str">
        <f t="array" ref="DL642">IF(AW642="","",
IF(INDEX(Settings!$H:$H,MATCH(DL$1,Settings!$G:$G,0))=TRUE,
100-100*(AW642-MINIFS(AW:AW,$E:$E,$E642))/(MAXIFS(AW:AW,$E:$E,$E642)-MINIFS(AW:AW,$E:$E,$E642)),
100*(AW642-MINIFS(AW:AW,$E:$E,$E642))/(MAXIFS(AW:AW,$E:$E,$E642)-MINIFS(AW:AW,$E:$E,$E642))))</f>
        <v/>
      </c>
      <c r="DM642" s="232" t="str">
        <f t="array" ref="DM642">IF(AX642="","",
IF(INDEX(Settings!$H:$H,MATCH(DM$1,Settings!$G:$G,0))=TRUE,
100-100*(AX642-MINIFS(AX:AX,$E:$E,$E642))/(MAXIFS(AX:AX,$E:$E,$E642)-MINIFS(AX:AX,$E:$E,$E642)),
100*(AX642-MINIFS(AX:AX,$E:$E,$E642))/(MAXIFS(AX:AX,$E:$E,$E642)-MINIFS(AX:AX,$E:$E,$E642))))</f>
        <v/>
      </c>
      <c r="DN642" s="232" t="str">
        <f t="array" ref="DN642">IF(AY642="","",
IF(INDEX(Settings!$H:$H,MATCH(DN$1,Settings!$G:$G,0))=TRUE,
100-100*(AY642-MINIFS(AY:AY,$E:$E,$E642))/(MAXIFS(AY:AY,$E:$E,$E642)-MINIFS(AY:AY,$E:$E,$E642)),
100*(AY642-MINIFS(AY:AY,$E:$E,$E642))/(MAXIFS(AY:AY,$E:$E,$E642)-MINIFS(AY:AY,$E:$E,$E642))))</f>
        <v/>
      </c>
      <c r="DO642" s="232" t="str">
        <f t="array" ref="DO642">IF(AZ642="","",
IF(INDEX(Settings!$H:$H,MATCH(DO$1,Settings!$G:$G,0))=TRUE,
100-100*(AZ642-MINIFS(AZ:AZ,$E:$E,$E642))/(MAXIFS(AZ:AZ,$E:$E,$E642)-MINIFS(AZ:AZ,$E:$E,$E642)),
100*(AZ642-MINIFS(AZ:AZ,$E:$E,$E642))/(MAXIFS(AZ:AZ,$E:$E,$E642)-MINIFS(AZ:AZ,$E:$E,$E642))))</f>
        <v/>
      </c>
      <c r="DP642" s="232" t="str">
        <f t="array" ref="DP642">IF(BA642="","",
IF(INDEX(Settings!$H:$H,MATCH(DP$1,Settings!$G:$G,0))=TRUE,
100-100*(BA642-MINIFS(BA:BA,$E:$E,$E642))/(MAXIFS(BA:BA,$E:$E,$E642)-MINIFS(BA:BA,$E:$E,$E642)),
100*(BA642-MINIFS(BA:BA,$E:$E,$E642))/(MAXIFS(BA:BA,$E:$E,$E642)-MINIFS(BA:BA,$E:$E,$E642))))</f>
        <v/>
      </c>
      <c r="DQ642" s="232" t="str">
        <f t="array" ref="DQ642">IF(BB642="","",
IF(INDEX(Settings!$H:$H,MATCH(DQ$1,Settings!$G:$G,0))=TRUE,
100-100*(BB642-MINIFS(BB:BB,$E:$E,$E642))/(MAXIFS(BB:BB,$E:$E,$E642)-MINIFS(BB:BB,$E:$E,$E642)),
100*(BB642-MINIFS(BB:BB,$E:$E,$E642))/(MAXIFS(BB:BB,$E:$E,$E642)-MINIFS(BB:BB,$E:$E,$E642))))</f>
        <v/>
      </c>
      <c r="DR642" s="232" t="str">
        <f t="array" ref="DR642">IF(BC642="","",
IF(INDEX(Settings!$H:$H,MATCH(DR$1,Settings!$G:$G,0))=TRUE,
100-100*(BC642-MINIFS(BC:BC,$E:$E,$E642))/(MAXIFS(BC:BC,$E:$E,$E642)-MINIFS(BC:BC,$E:$E,$E642)),
100*(BC642-MINIFS(BC:BC,$E:$E,$E642))/(MAXIFS(BC:BC,$E:$E,$E642)-MINIFS(BC:BC,$E:$E,$E642))))</f>
        <v/>
      </c>
      <c r="DS642" s="232" t="str">
        <f t="array" ref="DS642">IF(BD642="","",
IF(INDEX(Settings!$H:$H,MATCH(DS$1,Settings!$G:$G,0))=TRUE,
100-100*(BD642-MINIFS(BD:BD,$E:$E,$E642))/(MAXIFS(BD:BD,$E:$E,$E642)-MINIFS(BD:BD,$E:$E,$E642)),
100*(BD642-MINIFS(BD:BD,$E:$E,$E642))/(MAXIFS(BD:BD,$E:$E,$E642)-MINIFS(BD:BD,$E:$E,$E642))))</f>
        <v/>
      </c>
      <c r="DT642" s="232" t="str">
        <f t="array" ref="DT642">IF(BE642="","",
IF(INDEX(Settings!$H:$H,MATCH(DT$1,Settings!$G:$G,0))=TRUE,
100-100*(BE642-MINIFS(BE:BE,$E:$E,$E642))/(MAXIFS(BE:BE,$E:$E,$E642)-MINIFS(BE:BE,$E:$E,$E642)),
100*(BE642-MINIFS(BE:BE,$E:$E,$E642))/(MAXIFS(BE:BE,$E:$E,$E642)-MINIFS(BE:BE,$E:$E,$E642))))</f>
        <v/>
      </c>
      <c r="DU642" s="232" t="str">
        <f t="array" ref="DU642">IF(BF642="","",
IF(INDEX(Settings!$H:$H,MATCH(DU$1,Settings!$G:$G,0))=TRUE,
100-100*(BF642-MINIFS(BF:BF,$E:$E,$E642))/(MAXIFS(BF:BF,$E:$E,$E642)-MINIFS(BF:BF,$E:$E,$E642)),
100*(BF642-MINIFS(BF:BF,$E:$E,$E642))/(MAXIFS(BF:BF,$E:$E,$E642)-MINIFS(BF:BF,$E:$E,$E642))))</f>
        <v/>
      </c>
      <c r="DV642" s="232" t="str">
        <f t="array" ref="DV642">IF(BG642="","",
IF(INDEX(Settings!$H:$H,MATCH(DV$1,Settings!$G:$G,0))=TRUE,
100-100*(BG642-MINIFS(BG:BG,$E:$E,$E642))/(MAXIFS(BG:BG,$E:$E,$E642)-MINIFS(BG:BG,$E:$E,$E642)),
100*(BG642-MINIFS(BG:BG,$E:$E,$E642))/(MAXIFS(BG:BG,$E:$E,$E642)-MINIFS(BG:BG,$E:$E,$E642))))</f>
        <v/>
      </c>
      <c r="DW642" s="232" t="str">
        <f t="array" ref="DW642">IF(BH642="","",
IF(INDEX(Settings!$H:$H,MATCH(DW$1,Settings!$G:$G,0))=TRUE,
100-100*(BH642-MINIFS(BH:BH,$E:$E,$E642))/(MAXIFS(BH:BH,$E:$E,$E642)-MINIFS(BH:BH,$E:$E,$E642)),
100*(BH642-MINIFS(BH:BH,$E:$E,$E642))/(MAXIFS(BH:BH,$E:$E,$E642)-MINIFS(BH:BH,$E:$E,$E642))))</f>
        <v/>
      </c>
      <c r="DX642" s="232" t="str">
        <f t="array" ref="DX642">IF(BI642="","",
IF(INDEX(Settings!$H:$H,MATCH(DX$1,Settings!$G:$G,0))=TRUE,
100-100*(BI642-MINIFS(BI:BI,$E:$E,$E642))/(MAXIFS(BI:BI,$E:$E,$E642)-MINIFS(BI:BI,$E:$E,$E642)),
100*(BI642-MINIFS(BI:BI,$E:$E,$E642))/(MAXIFS(BI:BI,$E:$E,$E642)-MINIFS(BI:BI,$E:$E,$E642))))</f>
        <v/>
      </c>
      <c r="DY642" s="232" t="str">
        <f t="array" ref="DY642">IF(BJ642="","",
IF(INDEX(Settings!$H:$H,MATCH(DY$1,Settings!$G:$G,0))=TRUE,
100-100*(BJ642-MINIFS(BJ:BJ,$E:$E,$E642))/(MAXIFS(BJ:BJ,$E:$E,$E642)-MINIFS(BJ:BJ,$E:$E,$E642)),
100*(BJ642-MINIFS(BJ:BJ,$E:$E,$E642))/(MAXIFS(BJ:BJ,$E:$E,$E642)-MINIFS(BJ:BJ,$E:$E,$E642))))</f>
        <v/>
      </c>
      <c r="DZ642" s="234"/>
      <c r="EA642" s="234"/>
      <c r="EB642" s="234" t="str">
        <f t="shared" si="8"/>
        <v/>
      </c>
      <c r="EC642" s="234" t="str">
        <f t="shared" si="9"/>
        <v/>
      </c>
      <c r="ED642" s="234" t="str">
        <f t="shared" si="10"/>
        <v/>
      </c>
      <c r="EE642" s="234" t="str">
        <f t="shared" si="11"/>
        <v/>
      </c>
      <c r="EF642" s="234" t="str">
        <f t="shared" si="12"/>
        <v/>
      </c>
      <c r="EG642" s="234" t="str">
        <f t="shared" si="13"/>
        <v/>
      </c>
      <c r="EH642" s="234"/>
      <c r="EI642" s="234"/>
      <c r="EJ642" s="234"/>
      <c r="EK642" s="234"/>
      <c r="EL642" s="234"/>
      <c r="EM642" s="234"/>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3" t="str">
        <f t="shared" si="14"/>
        <v/>
      </c>
      <c r="N643" s="49"/>
      <c r="O643" s="49"/>
      <c r="P643" s="49"/>
      <c r="Q643" s="49"/>
      <c r="R643" s="49"/>
      <c r="S643" s="222" t="str">
        <f>IFERROR(VLOOKUP(AF643, 'YOYO IR Scores'!A:C, 3, FALSE), "")
</f>
        <v/>
      </c>
      <c r="T643" s="49"/>
      <c r="U643" s="49"/>
      <c r="V643" s="49"/>
      <c r="W643" s="49"/>
      <c r="X643" s="224" t="str">
        <f t="shared" si="4"/>
        <v/>
      </c>
      <c r="Y643" s="225" t="str">
        <f t="shared" si="5"/>
        <v/>
      </c>
      <c r="Z643" s="225" t="str">
        <f t="shared" si="6"/>
        <v/>
      </c>
      <c r="AA643" s="224" t="str">
        <f t="shared" si="7"/>
        <v/>
      </c>
      <c r="AB643" s="223"/>
      <c r="AC643" s="223"/>
      <c r="AD643" s="223"/>
      <c r="AE643" s="223" t="str">
        <f>IFERROR(VLOOKUP(AF643, 'YOYO IR Scores'!A:C, 2, FALSE), "")</f>
        <v/>
      </c>
      <c r="AF643" s="223"/>
      <c r="AG643" s="223"/>
      <c r="AH643" s="223"/>
      <c r="AI643" s="223"/>
      <c r="AJ643" s="223"/>
      <c r="AK643" s="223"/>
      <c r="AL643" s="223"/>
      <c r="AM643" s="223"/>
      <c r="AN643" s="223"/>
      <c r="AO643" s="223"/>
      <c r="AP643" s="223"/>
      <c r="AQ643" s="223"/>
      <c r="AR643" s="223"/>
      <c r="AS643" s="223"/>
      <c r="AT643" s="223"/>
      <c r="AU643" s="223"/>
      <c r="AV643" s="223"/>
      <c r="AW643" s="223"/>
      <c r="AX643" s="223"/>
      <c r="AY643" s="223"/>
      <c r="AZ643" s="223"/>
      <c r="BA643" s="223"/>
      <c r="BB643" s="223"/>
      <c r="BC643" s="223"/>
      <c r="BD643" s="223"/>
      <c r="BE643" s="223"/>
      <c r="BF643" s="223"/>
      <c r="BG643" s="223"/>
      <c r="BH643" s="223"/>
      <c r="BI643" s="223"/>
      <c r="BJ643" s="223"/>
      <c r="BK643" s="223" t="str">
        <f t="array" ref="BK643">IF(J643="","",
IF(INDEX(Settings!$H:$H,MATCH(BY$1,Settings!$G:$G,0))=TRUE,
100-100*(J643-MIN(J:J))/(MAX(J:J)-MIN(J:J)),
100*(J643-MIN(J:J))/(MAX(J:J)-MIN(J:J))))</f>
        <v/>
      </c>
      <c r="BL643" s="223" t="str">
        <f t="array" ref="BL643">IF(J643="","",
IF(INDEX(Settings!$H:$H,MATCH(BY$1,Settings!$G:$G,0))=TRUE,
100-100*(J643-MINIFS(J:J,$E:$E,$E643))/(MAXIFS(J:J,$E:$E,$E643)-MINIFS(J:J,$E:$E,$E643)),
100*(J643-MINIFS(J:J,$E:$E,$E643))/(MAXIFS(J:J,$E:$E,$E643)-MINIFS(J:J,$E:$E,$E643))))</f>
        <v/>
      </c>
      <c r="BM643" s="223"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4" t="str">
        <f t="array" ref="BQ643">IF(J643="","",
IF(INDEX(Settings!$H:$H,MATCH(BY$1,Settings!$G:$G,0))=TRUE,
-1*(J643-AVERAGE(J:J))/STDEV(J:J),
(J643-AVERAGE(J:J))/STDEV(J:J)))</f>
        <v/>
      </c>
      <c r="BR643" s="224" t="str">
        <f>IFERROR(__xludf.DUMMYFUNCTION("IF(J643="""","""",
IF(INDEX(Settings!$H:$H,MATCH(BY$1,Settings!$G:$G,0))=TRUE,
-1*(J643-AVERAGEIFS(J:J,$E:$E,$E643))/STDEV(FILTER(J:J,$E:$E=$E643)),
(J643-AVERAGEIFS(J:J,$E:$E,$E643))/STDEV(FILTER(J:J,$E:$E=$E643))))"),"")</f>
        <v/>
      </c>
      <c r="BS643" s="224"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3" t="str">
        <f t="array" ref="BY643">IF(J643="","",
IF(INDEX(Settings!$H:$H,MATCH(BY$1,Settings!$G:$G,0))=TRUE,
100-100*(J643-MINIFS(J:J,$E:$E,$E643))/(MAXIFS(J:J,$E:$E,$E643)-MINIFS(J:J,$E:$E,$E643)),
100*(J643-MINIFS(J:J,$E:$E,$E643))/(MAXIFS(J:J,$E:$E,$E643)-MINIFS(J:J,$E:$E,$E643))))</f>
        <v/>
      </c>
      <c r="BZ643" s="223" t="str">
        <f t="array" ref="BZ643">IF(K643="","",
IF(INDEX(Settings!$H:$H,MATCH(BZ$1,Settings!$G:$G,0))=TRUE,
100-100*(K643-MINIFS(K:K,$E:$E,$E643))/(MAXIFS(K:K,$E:$E,$E643)-MINIFS(K:K,$E:$E,$E643)),
100*(K643-MINIFS(K:K,$E:$E,$E643))/(MAXIFS(K:K,$E:$E,$E643)-MINIFS(K:K,$E:$E,$E643))))</f>
        <v/>
      </c>
      <c r="CA643" s="223" t="str">
        <f t="array" ref="CA643">IF(L643="","",
IF(INDEX(Settings!$H:$H,MATCH(CA$1,Settings!$G:$G,0))=TRUE,
100-100*(L643-MINIFS(L:L,$E:$E,$E643))/(MAXIFS(L:L,$E:$E,$E643)-MINIFS(L:L,$E:$E,$E643)),
100*(L643-MINIFS(L:L,$E:$E,$E643))/(MAXIFS(L:L,$E:$E,$E643)-MINIFS(L:L,$E:$E,$E643))))</f>
        <v/>
      </c>
      <c r="CB643" s="223" t="str">
        <f t="array" ref="CB643">IF(M643="","",
IF(INDEX(Settings!$H:$H,MATCH(CB$1,Settings!$G:$G,0))=TRUE,
100-100*(M643-MINIFS(M:M,$E:$E,$E643))/(MAXIFS(M:M,$E:$E,$E643)-MINIFS(M:M,$E:$E,$E643)),
100*(M643-MINIFS(M:M,$E:$E,$E643))/(MAXIFS(M:M,$E:$E,$E643)-MINIFS(M:M,$E:$E,$E643))))</f>
        <v/>
      </c>
      <c r="CC643" s="223" t="str">
        <f t="array" ref="CC643">IF(N643="","",
IF(INDEX(Settings!$H:$H,MATCH(CC$1,Settings!$G:$G,0))=TRUE,
100-100*(N643-MINIFS(N:N,$E:$E,$E643))/(MAXIFS(N:N,$E:$E,$E643)-MINIFS(N:N,$E:$E,$E643)),
100*(N643-MINIFS(N:N,$E:$E,$E643))/(MAXIFS(N:N,$E:$E,$E643)-MINIFS(N:N,$E:$E,$E643))))</f>
        <v/>
      </c>
      <c r="CD643" s="223" t="str">
        <f t="array" ref="CD643">IF(O643="","",
IF(INDEX(Settings!$H:$H,MATCH(CD$1,Settings!$G:$G,0))=TRUE,
100-100*(O643-MINIFS(O:O,$E:$E,$E643))/(MAXIFS(O:O,$E:$E,$E643)-MINIFS(O:O,$E:$E,$E643)),
100*(O643-MINIFS(O:O,$E:$E,$E643))/(MAXIFS(O:O,$E:$E,$E643)-MINIFS(O:O,$E:$E,$E643))))</f>
        <v/>
      </c>
      <c r="CE643" s="223" t="str">
        <f t="array" ref="CE643">IF(P643="","",
IF(INDEX(Settings!$H:$H,MATCH(CE$1,Settings!$G:$G,0))=TRUE,
100-100*(P643-MINIFS(P:P,$E:$E,$E643))/(MAXIFS(P:P,$E:$E,$E643)-MINIFS(P:P,$E:$E,$E643)),
100*(P643-MINIFS(P:P,$E:$E,$E643))/(MAXIFS(P:P,$E:$E,$E643)-MINIFS(P:P,$E:$E,$E643))))</f>
        <v/>
      </c>
      <c r="CF643" s="223" t="str">
        <f t="array" ref="CF643">IF(Q643="","",
IF(INDEX(Settings!$H:$H,MATCH(CF$1,Settings!$G:$G,0))=TRUE,
100-100*(Q643-MINIFS(Q:Q,$E:$E,$E643))/(MAXIFS(Q:Q,$E:$E,$E643)-MINIFS(Q:Q,$E:$E,$E643)),
100*(Q643-MINIFS(Q:Q,$E:$E,$E643))/(MAXIFS(Q:Q,$E:$E,$E643)-MINIFS(Q:Q,$E:$E,$E643))))</f>
        <v/>
      </c>
      <c r="CG643" s="223" t="str">
        <f t="array" ref="CG643">IF(R643="","",
IF(INDEX(Settings!$H:$H,MATCH(CG$1,Settings!$G:$G,0))=TRUE,
100-100*(R643-MINIFS(R:R,$E:$E,$E643))/(MAXIFS(R:R,$E:$E,$E643)-MINIFS(R:R,$E:$E,$E643)),
100*(R643-MINIFS(R:R,$E:$E,$E643))/(MAXIFS(R:R,$E:$E,$E643)-MINIFS(R:R,$E:$E,$E643))))</f>
        <v/>
      </c>
      <c r="CH643" s="223" t="str">
        <f t="array" ref="CH643">IF(S643="","",
IF(INDEX(Settings!$H:$H,MATCH(CH$1,Settings!$G:$G,0))=TRUE,
100-100*(S643-MINIFS(S:S,$E:$E,$E643))/(MAXIFS(S:S,$E:$E,$E643)-MINIFS(S:S,$E:$E,$E643)),
100*(S643-MINIFS(S:S,$E:$E,$E643))/(MAXIFS(S:S,$E:$E,$E643)-MINIFS(S:S,$E:$E,$E643))))</f>
        <v/>
      </c>
      <c r="CI643" s="223" t="str">
        <f t="array" ref="CI643">IF(T643="","",
IF(INDEX(Settings!$H:$H,MATCH(CI$1,Settings!$G:$G,0))=TRUE,
100-100*(T643-MINIFS(T:T,$E:$E,$E643))/(MAXIFS(T:T,$E:$E,$E643)-MINIFS(T:T,$E:$E,$E643)),
100*(T643-MINIFS(T:T,$E:$E,$E643))/(MAXIFS(T:T,$E:$E,$E643)-MINIFS(T:T,$E:$E,$E643))))</f>
        <v/>
      </c>
      <c r="CJ643" s="223" t="str">
        <f t="array" ref="CJ643">IF(U643="","",
IF(INDEX(Settings!$H:$H,MATCH(CJ$1,Settings!$G:$G,0))=TRUE,
100-100*(U643-MINIFS(U:U,$E:$E,$E643))/(MAXIFS(U:U,$E:$E,$E643)-MINIFS(U:U,$E:$E,$E643)),
100*(U643-MINIFS(U:U,$E:$E,$E643))/(MAXIFS(U:U,$E:$E,$E643)-MINIFS(U:U,$E:$E,$E643))))</f>
        <v/>
      </c>
      <c r="CK643" s="223" t="str">
        <f t="array" ref="CK643">IF(V643="","",
IF(INDEX(Settings!$H:$H,MATCH(CK$1,Settings!$G:$G,0))=TRUE,
100-100*(V643-MINIFS(V:V,$E:$E,$E643))/(MAXIFS(V:V,$E:$E,$E643)-MINIFS(V:V,$E:$E,$E643)),
100*(V643-MINIFS(V:V,$E:$E,$E643))/(MAXIFS(V:V,$E:$E,$E643)-MINIFS(V:V,$E:$E,$E643))))</f>
        <v/>
      </c>
      <c r="CL643" s="223" t="str">
        <f t="array" ref="CL643">IF(W643="","",
IF(INDEX(Settings!$H:$H,MATCH(CL$1,Settings!$G:$G,0))=TRUE,
100-100*(W643-MINIFS(W:W,$E:$E,$E643))/(MAXIFS(W:W,$E:$E,$E643)-MINIFS(W:W,$E:$E,$E643)),
100*(W643-MINIFS(W:W,$E:$E,$E643))/(MAXIFS(W:W,$E:$E,$E643)-MINIFS(W:W,$E:$E,$E643))))</f>
        <v/>
      </c>
      <c r="CM643" s="223" t="str">
        <f t="array" ref="CM643">IF(X643="","",
IF(INDEX(Settings!$H:$H,MATCH(CM$1,Settings!$G:$G,0))=TRUE,
100-100*(X643-MINIFS(X:X,$E:$E,$E643))/(MAXIFS(X:X,$E:$E,$E643)-MINIFS(X:X,$E:$E,$E643)),
100*(X643-MINIFS(X:X,$E:$E,$E643))/(MAXIFS(X:X,$E:$E,$E643)-MINIFS(X:X,$E:$E,$E643))))</f>
        <v/>
      </c>
      <c r="CN643" s="223" t="str">
        <f t="array" ref="CN643">IF(Y643="","",
IF(INDEX(Settings!$H:$H,MATCH(CN$1,Settings!$G:$G,0))=TRUE,
100-100*(Y643-MINIFS(Y:Y,$E:$E,$E643))/(MAXIFS(Y:Y,$E:$E,$E643)-MINIFS(Y:Y,$E:$E,$E643)),
100*(Y643-MINIFS(Y:Y,$E:$E,$E643))/(MAXIFS(Y:Y,$E:$E,$E643)-MINIFS(Y:Y,$E:$E,$E643))))</f>
        <v/>
      </c>
      <c r="CO643" s="223" t="str">
        <f t="array" ref="CO643">IF(Z643="","",
IF(INDEX(Settings!$H:$H,MATCH(CO$1,Settings!$G:$G,0))=TRUE,
100-100*(Z643-MINIFS(Z:Z,$E:$E,$E643))/(MAXIFS(Z:Z,$E:$E,$E643)-MINIFS(Z:Z,$E:$E,$E643)),
100*(Z643-MINIFS(Z:Z,$E:$E,$E643))/(MAXIFS(Z:Z,$E:$E,$E643)-MINIFS(Z:Z,$E:$E,$E643))))</f>
        <v/>
      </c>
      <c r="CP643" s="223" t="str">
        <f t="array" ref="CP643">IF(AA643="","",
IF(INDEX(Settings!$H:$H,MATCH(CP$1,Settings!$G:$G,0))=TRUE,
100-100*(AA643-MINIFS(AA:AA,$E:$E,$E643))/(MAXIFS(AA:AA,$E:$E,$E643)-MINIFS(AA:AA,$E:$E,$E643)),
100*(AA643-MINIFS(AA:AA,$E:$E,$E643))/(MAXIFS(AA:AA,$E:$E,$E643)-MINIFS(AA:AA,$E:$E,$E643))))</f>
        <v/>
      </c>
      <c r="CQ643" s="223" t="str">
        <f t="array" ref="CQ643">IF(AB643="","",
IF(INDEX(Settings!$H:$H,MATCH(CQ$1,Settings!$G:$G,0))=TRUE,
100-100*(AB643-MINIFS(AB:AB,$E:$E,$E643))/(MAXIFS(AB:AB,$E:$E,$E643)-MINIFS(AB:AB,$E:$E,$E643)),
100*(AB643-MINIFS(AB:AB,$E:$E,$E643))/(MAXIFS(AB:AB,$E:$E,$E643)-MINIFS(AB:AB,$E:$E,$E643))))</f>
        <v/>
      </c>
      <c r="CR643" s="223" t="str">
        <f t="array" ref="CR643">IF(AC643="","",
IF(INDEX(Settings!$H:$H,MATCH(CR$1,Settings!$G:$G,0))=TRUE,
100-100*(AC643-MINIFS(AC:AC,$E:$E,$E643))/(MAXIFS(AC:AC,$E:$E,$E643)-MINIFS(AC:AC,$E:$E,$E643)),
100*(AC643-MINIFS(AC:AC,$E:$E,$E643))/(MAXIFS(AC:AC,$E:$E,$E643)-MINIFS(AC:AC,$E:$E,$E643))))</f>
        <v/>
      </c>
      <c r="CS643" s="223" t="str">
        <f t="array" ref="CS643">IF(AD643="","",
IF(INDEX(Settings!$H:$H,MATCH(CS$1,Settings!$G:$G,0))=TRUE,
100-100*(AD643-MINIFS(AD:AD,$E:$E,$E643))/(MAXIFS(AD:AD,$E:$E,$E643)-MINIFS(AD:AD,$E:$E,$E643)),
100*(AD643-MINIFS(AD:AD,$E:$E,$E643))/(MAXIFS(AD:AD,$E:$E,$E643)-MINIFS(AD:AD,$E:$E,$E643))))</f>
        <v/>
      </c>
      <c r="CT643" s="223" t="str">
        <f t="array" ref="CT643">IF(AE643="","",
IF(INDEX(Settings!$H:$H,MATCH(CT$1,Settings!$G:$G,0))=TRUE,
100-100*(AE643-MINIFS(AE:AE,$E:$E,$E643))/(MAXIFS(AE:AE,$E:$E,$E643)-MINIFS(AE:AE,$E:$E,$E643)),
100*(AE643-MINIFS(AE:AE,$E:$E,$E643))/(MAXIFS(AE:AE,$E:$E,$E643)-MINIFS(AE:AE,$E:$E,$E643))))</f>
        <v/>
      </c>
      <c r="CU643" s="223" t="str">
        <f t="array" ref="CU643">IF(AF643="","",
IF(INDEX(Settings!$H:$H,MATCH(CU$1,Settings!$G:$G,0))=TRUE,
100-100*(AF643-MINIFS(AF:AF,$E:$E,$E643))/(MAXIFS(AF:AF,$E:$E,$E643)-MINIFS(AF:AF,$E:$E,$E643)),
100*(AF643-MINIFS(AF:AF,$E:$E,$E643))/(MAXIFS(AF:AF,$E:$E,$E643)-MINIFS(AF:AF,$E:$E,$E643))))</f>
        <v/>
      </c>
      <c r="CV643" s="223" t="str">
        <f t="array" ref="CV643">IF(AG643="","",
IF(INDEX(Settings!$H:$H,MATCH(CV$1,Settings!$G:$G,0))=TRUE,
100-100*(AG643-MINIFS(AG:AG,$E:$E,$E643))/(MAXIFS(AG:AG,$E:$E,$E643)-MINIFS(AG:AG,$E:$E,$E643)),
100*(AG643-MINIFS(AG:AG,$E:$E,$E643))/(MAXIFS(AG:AG,$E:$E,$E643)-MINIFS(AG:AG,$E:$E,$E643))))</f>
        <v/>
      </c>
      <c r="CW643" s="223" t="str">
        <f t="array" ref="CW643">IF(AH643="","",
IF(INDEX(Settings!$H:$H,MATCH(CW$1,Settings!$G:$G,0))=TRUE,
100-100*(AH643-MINIFS(AH:AH,$E:$E,$E643))/(MAXIFS(AH:AH,$E:$E,$E643)-MINIFS(AH:AH,$E:$E,$E643)),
100*(AH643-MINIFS(AH:AH,$E:$E,$E643))/(MAXIFS(AH:AH,$E:$E,$E643)-MINIFS(AH:AH,$E:$E,$E643))))</f>
        <v/>
      </c>
      <c r="CX643" s="223" t="str">
        <f t="array" ref="CX643">IF(AI643="","",
IF(INDEX(Settings!$H:$H,MATCH(CX$1,Settings!$G:$G,0))=TRUE,
100-100*(AI643-MINIFS(AI:AI,$E:$E,$E643))/(MAXIFS(AI:AI,$E:$E,$E643)-MINIFS(AI:AI,$E:$E,$E643)),
100*(AI643-MINIFS(AI:AI,$E:$E,$E643))/(MAXIFS(AI:AI,$E:$E,$E643)-MINIFS(AI:AI,$E:$E,$E643))))</f>
        <v/>
      </c>
      <c r="CY643" s="223" t="str">
        <f t="array" ref="CY643">IF(AJ643="","",
IF(INDEX(Settings!$H:$H,MATCH(CY$1,Settings!$G:$G,0))=TRUE,
100-100*(AJ643-MINIFS(AJ:AJ,$E:$E,$E643))/(MAXIFS(AJ:AJ,$E:$E,$E643)-MINIFS(AJ:AJ,$E:$E,$E643)),
100*(AJ643-MINIFS(AJ:AJ,$E:$E,$E643))/(MAXIFS(AJ:AJ,$E:$E,$E643)-MINIFS(AJ:AJ,$E:$E,$E643))))</f>
        <v/>
      </c>
      <c r="CZ643" s="223" t="str">
        <f t="array" ref="CZ643">IF(AK643="","",
IF(INDEX(Settings!$H:$H,MATCH(CZ$1,Settings!$G:$G,0))=TRUE,
100-100*(AK643-MINIFS(AK:AK,$E:$E,$E643))/(MAXIFS(AK:AK,$E:$E,$E643)-MINIFS(AK:AK,$E:$E,$E643)),
100*(AK643-MINIFS(AK:AK,$E:$E,$E643))/(MAXIFS(AK:AK,$E:$E,$E643)-MINIFS(AK:AK,$E:$E,$E643))))</f>
        <v/>
      </c>
      <c r="DA643" s="223" t="str">
        <f t="array" ref="DA643">IF(AL643="","",
IF(INDEX(Settings!$H:$H,MATCH(DA$1,Settings!$G:$G,0))=TRUE,
100-100*(AL643-MINIFS(AL:AL,$E:$E,$E643))/(MAXIFS(AL:AL,$E:$E,$E643)-MINIFS(AL:AL,$E:$E,$E643)),
100*(AL643-MINIFS(AL:AL,$E:$E,$E643))/(MAXIFS(AL:AL,$E:$E,$E643)-MINIFS(AL:AL,$E:$E,$E643))))</f>
        <v/>
      </c>
      <c r="DB643" s="223" t="str">
        <f t="array" ref="DB643">IF(AM643="","",
IF(INDEX(Settings!$H:$H,MATCH(DB$1,Settings!$G:$G,0))=TRUE,
100-100*(AM643-MINIFS(AM:AM,$E:$E,$E643))/(MAXIFS(AM:AM,$E:$E,$E643)-MINIFS(AM:AM,$E:$E,$E643)),
100*(AM643-MINIFS(AM:AM,$E:$E,$E643))/(MAXIFS(AM:AM,$E:$E,$E643)-MINIFS(AM:AM,$E:$E,$E643))))</f>
        <v/>
      </c>
      <c r="DC643" s="223" t="str">
        <f t="array" ref="DC643">IF(AN643="","",
IF(INDEX(Settings!$H:$H,MATCH(DC$1,Settings!$G:$G,0))=TRUE,
100-100*(AN643-MINIFS(AN:AN,$E:$E,$E643))/(MAXIFS(AN:AN,$E:$E,$E643)-MINIFS(AN:AN,$E:$E,$E643)),
100*(AN643-MINIFS(AN:AN,$E:$E,$E643))/(MAXIFS(AN:AN,$E:$E,$E643)-MINIFS(AN:AN,$E:$E,$E643))))</f>
        <v/>
      </c>
      <c r="DD643" s="223" t="str">
        <f t="array" ref="DD643">IF(AO643="","",
IF(INDEX(Settings!$H:$H,MATCH(DD$1,Settings!$G:$G,0))=TRUE,
100-100*(AO643-MINIFS(AO:AO,$E:$E,$E643))/(MAXIFS(AO:AO,$E:$E,$E643)-MINIFS(AO:AO,$E:$E,$E643)),
100*(AO643-MINIFS(AO:AO,$E:$E,$E643))/(MAXIFS(AO:AO,$E:$E,$E643)-MINIFS(AO:AO,$E:$E,$E643))))</f>
        <v/>
      </c>
      <c r="DE643" s="223" t="str">
        <f t="array" ref="DE643">IF(AP643="","",
IF(INDEX(Settings!$H:$H,MATCH(DE$1,Settings!$G:$G,0))=TRUE,
100-100*(AP643-MINIFS(AP:AP,$E:$E,$E643))/(MAXIFS(AP:AP,$E:$E,$E643)-MINIFS(AP:AP,$E:$E,$E643)),
100*(AP643-MINIFS(AP:AP,$E:$E,$E643))/(MAXIFS(AP:AP,$E:$E,$E643)-MINIFS(AP:AP,$E:$E,$E643))))</f>
        <v/>
      </c>
      <c r="DF643" s="223" t="str">
        <f t="array" ref="DF643">IF(AQ643="","",
IF(INDEX(Settings!$H:$H,MATCH(DF$1,Settings!$G:$G,0))=TRUE,
100-100*(AQ643-MINIFS(AQ:AQ,$E:$E,$E643))/(MAXIFS(AQ:AQ,$E:$E,$E643)-MINIFS(AQ:AQ,$E:$E,$E643)),
100*(AQ643-MINIFS(AQ:AQ,$E:$E,$E643))/(MAXIFS(AQ:AQ,$E:$E,$E643)-MINIFS(AQ:AQ,$E:$E,$E643))))</f>
        <v/>
      </c>
      <c r="DG643" s="223" t="str">
        <f t="array" ref="DG643">IF(AR643="","",
IF(INDEX(Settings!$H:$H,MATCH(DG$1,Settings!$G:$G,0))=TRUE,
100-100*(AR643-MINIFS(AR:AR,$E:$E,$E643))/(MAXIFS(AR:AR,$E:$E,$E643)-MINIFS(AR:AR,$E:$E,$E643)),
100*(AR643-MINIFS(AR:AR,$E:$E,$E643))/(MAXIFS(AR:AR,$E:$E,$E643)-MINIFS(AR:AR,$E:$E,$E643))))</f>
        <v/>
      </c>
      <c r="DH643" s="223" t="str">
        <f t="array" ref="DH643">IF(AS643="","",
IF(INDEX(Settings!$H:$H,MATCH(DH$1,Settings!$G:$G,0))=TRUE,
100-100*(AS643-MINIFS(AS:AS,$E:$E,$E643))/(MAXIFS(AS:AS,$E:$E,$E643)-MINIFS(AS:AS,$E:$E,$E643)),
100*(AS643-MINIFS(AS:AS,$E:$E,$E643))/(MAXIFS(AS:AS,$E:$E,$E643)-MINIFS(AS:AS,$E:$E,$E643))))</f>
        <v/>
      </c>
      <c r="DI643" s="223" t="str">
        <f t="array" ref="DI643">IF(AT643="","",
IF(INDEX(Settings!$H:$H,MATCH(DI$1,Settings!$G:$G,0))=TRUE,
100-100*(AT643-MINIFS(AT:AT,$E:$E,$E643))/(MAXIFS(AT:AT,$E:$E,$E643)-MINIFS(AT:AT,$E:$E,$E643)),
100*(AT643-MINIFS(AT:AT,$E:$E,$E643))/(MAXIFS(AT:AT,$E:$E,$E643)-MINIFS(AT:AT,$E:$E,$E643))))</f>
        <v/>
      </c>
      <c r="DJ643" s="223" t="str">
        <f t="array" ref="DJ643">IF(AU643="","",
IF(INDEX(Settings!$H:$H,MATCH(DJ$1,Settings!$G:$G,0))=TRUE,
100-100*(AU643-MINIFS(AU:AU,$E:$E,$E643))/(MAXIFS(AU:AU,$E:$E,$E643)-MINIFS(AU:AU,$E:$E,$E643)),
100*(AU643-MINIFS(AU:AU,$E:$E,$E643))/(MAXIFS(AU:AU,$E:$E,$E643)-MINIFS(AU:AU,$E:$E,$E643))))</f>
        <v/>
      </c>
      <c r="DK643" s="223" t="str">
        <f t="array" ref="DK643">IF(AV643="","",
IF(INDEX(Settings!$H:$H,MATCH(DK$1,Settings!$G:$G,0))=TRUE,
100-100*(AV643-MINIFS(AV:AV,$E:$E,$E643))/(MAXIFS(AV:AV,$E:$E,$E643)-MINIFS(AV:AV,$E:$E,$E643)),
100*(AV643-MINIFS(AV:AV,$E:$E,$E643))/(MAXIFS(AV:AV,$E:$E,$E643)-MINIFS(AV:AV,$E:$E,$E643))))</f>
        <v/>
      </c>
      <c r="DL643" s="223" t="str">
        <f t="array" ref="DL643">IF(AW643="","",
IF(INDEX(Settings!$H:$H,MATCH(DL$1,Settings!$G:$G,0))=TRUE,
100-100*(AW643-MINIFS(AW:AW,$E:$E,$E643))/(MAXIFS(AW:AW,$E:$E,$E643)-MINIFS(AW:AW,$E:$E,$E643)),
100*(AW643-MINIFS(AW:AW,$E:$E,$E643))/(MAXIFS(AW:AW,$E:$E,$E643)-MINIFS(AW:AW,$E:$E,$E643))))</f>
        <v/>
      </c>
      <c r="DM643" s="223" t="str">
        <f t="array" ref="DM643">IF(AX643="","",
IF(INDEX(Settings!$H:$H,MATCH(DM$1,Settings!$G:$G,0))=TRUE,
100-100*(AX643-MINIFS(AX:AX,$E:$E,$E643))/(MAXIFS(AX:AX,$E:$E,$E643)-MINIFS(AX:AX,$E:$E,$E643)),
100*(AX643-MINIFS(AX:AX,$E:$E,$E643))/(MAXIFS(AX:AX,$E:$E,$E643)-MINIFS(AX:AX,$E:$E,$E643))))</f>
        <v/>
      </c>
      <c r="DN643" s="223" t="str">
        <f t="array" ref="DN643">IF(AY643="","",
IF(INDEX(Settings!$H:$H,MATCH(DN$1,Settings!$G:$G,0))=TRUE,
100-100*(AY643-MINIFS(AY:AY,$E:$E,$E643))/(MAXIFS(AY:AY,$E:$E,$E643)-MINIFS(AY:AY,$E:$E,$E643)),
100*(AY643-MINIFS(AY:AY,$E:$E,$E643))/(MAXIFS(AY:AY,$E:$E,$E643)-MINIFS(AY:AY,$E:$E,$E643))))</f>
        <v/>
      </c>
      <c r="DO643" s="223" t="str">
        <f t="array" ref="DO643">IF(AZ643="","",
IF(INDEX(Settings!$H:$H,MATCH(DO$1,Settings!$G:$G,0))=TRUE,
100-100*(AZ643-MINIFS(AZ:AZ,$E:$E,$E643))/(MAXIFS(AZ:AZ,$E:$E,$E643)-MINIFS(AZ:AZ,$E:$E,$E643)),
100*(AZ643-MINIFS(AZ:AZ,$E:$E,$E643))/(MAXIFS(AZ:AZ,$E:$E,$E643)-MINIFS(AZ:AZ,$E:$E,$E643))))</f>
        <v/>
      </c>
      <c r="DP643" s="223" t="str">
        <f t="array" ref="DP643">IF(BA643="","",
IF(INDEX(Settings!$H:$H,MATCH(DP$1,Settings!$G:$G,0))=TRUE,
100-100*(BA643-MINIFS(BA:BA,$E:$E,$E643))/(MAXIFS(BA:BA,$E:$E,$E643)-MINIFS(BA:BA,$E:$E,$E643)),
100*(BA643-MINIFS(BA:BA,$E:$E,$E643))/(MAXIFS(BA:BA,$E:$E,$E643)-MINIFS(BA:BA,$E:$E,$E643))))</f>
        <v/>
      </c>
      <c r="DQ643" s="223" t="str">
        <f t="array" ref="DQ643">IF(BB643="","",
IF(INDEX(Settings!$H:$H,MATCH(DQ$1,Settings!$G:$G,0))=TRUE,
100-100*(BB643-MINIFS(BB:BB,$E:$E,$E643))/(MAXIFS(BB:BB,$E:$E,$E643)-MINIFS(BB:BB,$E:$E,$E643)),
100*(BB643-MINIFS(BB:BB,$E:$E,$E643))/(MAXIFS(BB:BB,$E:$E,$E643)-MINIFS(BB:BB,$E:$E,$E643))))</f>
        <v/>
      </c>
      <c r="DR643" s="223" t="str">
        <f t="array" ref="DR643">IF(BC643="","",
IF(INDEX(Settings!$H:$H,MATCH(DR$1,Settings!$G:$G,0))=TRUE,
100-100*(BC643-MINIFS(BC:BC,$E:$E,$E643))/(MAXIFS(BC:BC,$E:$E,$E643)-MINIFS(BC:BC,$E:$E,$E643)),
100*(BC643-MINIFS(BC:BC,$E:$E,$E643))/(MAXIFS(BC:BC,$E:$E,$E643)-MINIFS(BC:BC,$E:$E,$E643))))</f>
        <v/>
      </c>
      <c r="DS643" s="223" t="str">
        <f t="array" ref="DS643">IF(BD643="","",
IF(INDEX(Settings!$H:$H,MATCH(DS$1,Settings!$G:$G,0))=TRUE,
100-100*(BD643-MINIFS(BD:BD,$E:$E,$E643))/(MAXIFS(BD:BD,$E:$E,$E643)-MINIFS(BD:BD,$E:$E,$E643)),
100*(BD643-MINIFS(BD:BD,$E:$E,$E643))/(MAXIFS(BD:BD,$E:$E,$E643)-MINIFS(BD:BD,$E:$E,$E643))))</f>
        <v/>
      </c>
      <c r="DT643" s="223" t="str">
        <f t="array" ref="DT643">IF(BE643="","",
IF(INDEX(Settings!$H:$H,MATCH(DT$1,Settings!$G:$G,0))=TRUE,
100-100*(BE643-MINIFS(BE:BE,$E:$E,$E643))/(MAXIFS(BE:BE,$E:$E,$E643)-MINIFS(BE:BE,$E:$E,$E643)),
100*(BE643-MINIFS(BE:BE,$E:$E,$E643))/(MAXIFS(BE:BE,$E:$E,$E643)-MINIFS(BE:BE,$E:$E,$E643))))</f>
        <v/>
      </c>
      <c r="DU643" s="223" t="str">
        <f t="array" ref="DU643">IF(BF643="","",
IF(INDEX(Settings!$H:$H,MATCH(DU$1,Settings!$G:$G,0))=TRUE,
100-100*(BF643-MINIFS(BF:BF,$E:$E,$E643))/(MAXIFS(BF:BF,$E:$E,$E643)-MINIFS(BF:BF,$E:$E,$E643)),
100*(BF643-MINIFS(BF:BF,$E:$E,$E643))/(MAXIFS(BF:BF,$E:$E,$E643)-MINIFS(BF:BF,$E:$E,$E643))))</f>
        <v/>
      </c>
      <c r="DV643" s="223" t="str">
        <f t="array" ref="DV643">IF(BG643="","",
IF(INDEX(Settings!$H:$H,MATCH(DV$1,Settings!$G:$G,0))=TRUE,
100-100*(BG643-MINIFS(BG:BG,$E:$E,$E643))/(MAXIFS(BG:BG,$E:$E,$E643)-MINIFS(BG:BG,$E:$E,$E643)),
100*(BG643-MINIFS(BG:BG,$E:$E,$E643))/(MAXIFS(BG:BG,$E:$E,$E643)-MINIFS(BG:BG,$E:$E,$E643))))</f>
        <v/>
      </c>
      <c r="DW643" s="223" t="str">
        <f t="array" ref="DW643">IF(BH643="","",
IF(INDEX(Settings!$H:$H,MATCH(DW$1,Settings!$G:$G,0))=TRUE,
100-100*(BH643-MINIFS(BH:BH,$E:$E,$E643))/(MAXIFS(BH:BH,$E:$E,$E643)-MINIFS(BH:BH,$E:$E,$E643)),
100*(BH643-MINIFS(BH:BH,$E:$E,$E643))/(MAXIFS(BH:BH,$E:$E,$E643)-MINIFS(BH:BH,$E:$E,$E643))))</f>
        <v/>
      </c>
      <c r="DX643" s="223" t="str">
        <f t="array" ref="DX643">IF(BI643="","",
IF(INDEX(Settings!$H:$H,MATCH(DX$1,Settings!$G:$G,0))=TRUE,
100-100*(BI643-MINIFS(BI:BI,$E:$E,$E643))/(MAXIFS(BI:BI,$E:$E,$E643)-MINIFS(BI:BI,$E:$E,$E643)),
100*(BI643-MINIFS(BI:BI,$E:$E,$E643))/(MAXIFS(BI:BI,$E:$E,$E643)-MINIFS(BI:BI,$E:$E,$E643))))</f>
        <v/>
      </c>
      <c r="DY643" s="223" t="str">
        <f t="array" ref="DY643">IF(BJ643="","",
IF(INDEX(Settings!$H:$H,MATCH(DY$1,Settings!$G:$G,0))=TRUE,
100-100*(BJ643-MINIFS(BJ:BJ,$E:$E,$E643))/(MAXIFS(BJ:BJ,$E:$E,$E643)-MINIFS(BJ:BJ,$E:$E,$E643)),
100*(BJ643-MINIFS(BJ:BJ,$E:$E,$E643))/(MAXIFS(BJ:BJ,$E:$E,$E643)-MINIFS(BJ:BJ,$E:$E,$E643))))</f>
        <v/>
      </c>
      <c r="DZ643" s="225"/>
      <c r="EA643" s="225"/>
      <c r="EB643" s="225" t="str">
        <f t="shared" si="8"/>
        <v/>
      </c>
      <c r="EC643" s="225" t="str">
        <f t="shared" si="9"/>
        <v/>
      </c>
      <c r="ED643" s="225" t="str">
        <f t="shared" si="10"/>
        <v/>
      </c>
      <c r="EE643" s="225" t="str">
        <f t="shared" si="11"/>
        <v/>
      </c>
      <c r="EF643" s="225" t="str">
        <f t="shared" si="12"/>
        <v/>
      </c>
      <c r="EG643" s="225" t="str">
        <f t="shared" si="13"/>
        <v/>
      </c>
      <c r="EH643" s="225"/>
      <c r="EI643" s="225"/>
      <c r="EJ643" s="225"/>
      <c r="EK643" s="225"/>
      <c r="EL643" s="225"/>
      <c r="EM643" s="225"/>
    </row>
    <row r="644">
      <c r="A644" s="231"/>
      <c r="B644" s="231"/>
      <c r="C644" s="231"/>
      <c r="D644" s="231" t="str">
        <f t="array" ref="D644">IFERROR(INDEX(Profiles!$B:$B,MATCH($A644,Profiles!$A:$A,0)),"")</f>
        <v/>
      </c>
      <c r="E644" s="231"/>
      <c r="F644" s="231"/>
      <c r="G644" s="231"/>
      <c r="H644" s="231"/>
      <c r="I644" s="231" t="str">
        <f>IF(A644="","",IF(Settings!$N$3="DATE",F644&amp;": "&amp;TEXT(B644,"M/DD/YY"),F644&amp;": "&amp;H644))</f>
        <v/>
      </c>
      <c r="J644" s="231"/>
      <c r="K644" s="231"/>
      <c r="L644" s="231"/>
      <c r="M644" s="232" t="str">
        <f t="shared" si="14"/>
        <v/>
      </c>
      <c r="N644" s="231"/>
      <c r="O644" s="231"/>
      <c r="P644" s="231"/>
      <c r="Q644" s="231"/>
      <c r="R644" s="231"/>
      <c r="S644" s="230" t="str">
        <f>IFERROR(VLOOKUP(AF644, 'YOYO IR Scores'!A:C, 3, FALSE), "")
</f>
        <v/>
      </c>
      <c r="T644" s="231"/>
      <c r="U644" s="231"/>
      <c r="V644" s="231"/>
      <c r="W644" s="231"/>
      <c r="X644" s="233" t="str">
        <f t="shared" si="4"/>
        <v/>
      </c>
      <c r="Y644" s="234" t="str">
        <f t="shared" si="5"/>
        <v/>
      </c>
      <c r="Z644" s="234" t="str">
        <f t="shared" si="6"/>
        <v/>
      </c>
      <c r="AA644" s="233" t="str">
        <f t="shared" si="7"/>
        <v/>
      </c>
      <c r="AB644" s="232"/>
      <c r="AC644" s="232"/>
      <c r="AD644" s="232"/>
      <c r="AE644" s="232" t="str">
        <f>IFERROR(VLOOKUP(AF644, 'YOYO IR Scores'!A:C, 2, FALSE), "")</f>
        <v/>
      </c>
      <c r="AF644" s="232"/>
      <c r="AG644" s="23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c r="BD644" s="232"/>
      <c r="BE644" s="232"/>
      <c r="BF644" s="232"/>
      <c r="BG644" s="232"/>
      <c r="BH644" s="232"/>
      <c r="BI644" s="232"/>
      <c r="BJ644" s="232"/>
      <c r="BK644" s="232" t="str">
        <f t="array" ref="BK644">IF(J644="","",
IF(INDEX(Settings!$H:$H,MATCH(BY$1,Settings!$G:$G,0))=TRUE,
100-100*(J644-MIN(J:J))/(MAX(J:J)-MIN(J:J)),
100*(J644-MIN(J:J))/(MAX(J:J)-MIN(J:J))))</f>
        <v/>
      </c>
      <c r="BL644" s="232" t="str">
        <f t="array" ref="BL644">IF(J644="","",
IF(INDEX(Settings!$H:$H,MATCH(BY$1,Settings!$G:$G,0))=TRUE,
100-100*(J644-MINIFS(J:J,$E:$E,$E644))/(MAXIFS(J:J,$E:$E,$E644)-MINIFS(J:J,$E:$E,$E644)),
100*(J644-MINIFS(J:J,$E:$E,$E644))/(MAXIFS(J:J,$E:$E,$E644)-MINIFS(J:J,$E:$E,$E644))))</f>
        <v/>
      </c>
      <c r="BM644" s="232" t="str">
        <f t="array" ref="BM644">IF(J644="","",
IF(INDEX(Settings!$H:$H,MATCH(BY$1,Settings!$G:$G,0))=TRUE,
100-100*(J644-MINIFS(J:J,$E:$E,$E644,$I:$I,$I644))/(MAXIFS(J:J,$E:$E,$E644,$I:$I,$I644)-MINIFS(J:J,$E:$E,$E644,$I:$I,$I644)),
100*(J644-MINIFS(J:J,$E:$E,$E644,$I:$I,$I644))/(MAXIFS(J:J,$E:$E,$E644,$I:$I,$I644)-MINIFS(J:J,$E:$E,$E644,$I:$I,$I644))))</f>
        <v/>
      </c>
      <c r="BN644" s="231" t="str">
        <f t="array" ref="BN644">IF(J644="","",
IF(INDEX(Settings!$H:$H,MATCH(BY$1,Settings!$G:$G,0))=TRUE,
100-100*PERCENTRANK(J:J,J644),
100*PERCENTRANK(J:J,J644)))</f>
        <v/>
      </c>
      <c r="BO644" s="231" t="str">
        <f>IFERROR(__xludf.DUMMYFUNCTION("IF(J644="""","""",
IF(INDEX(Settings!$H:$H,MATCH(BY$1,Settings!$G:$G,0))=TRUE,
100-100*PERCENTRANK(FILTER(J:J,$E:$E=$E644),J644),
100*PERCENTRANK(FILTER(J:J,$E:$E=$E644),J644)))"),"")</f>
        <v/>
      </c>
      <c r="BP644" s="231" t="str">
        <f>IFERROR(__xludf.DUMMYFUNCTION("IF(J644="""","""",
IF(INDEX(Settings!$H:$H,MATCH(BY$1,Settings!$G:$G,0))=TRUE,
100-100*PERCENTRANK(FILTER(J:J,$E:$E=$E644,$I:$I=$I644),J644),
100*PERCENTRANK(FILTER(J:J,$E:$E=$E644,$I:$I=$I644),J644)))"),"")</f>
        <v/>
      </c>
      <c r="BQ644" s="233" t="str">
        <f t="array" ref="BQ644">IF(J644="","",
IF(INDEX(Settings!$H:$H,MATCH(BY$1,Settings!$G:$G,0))=TRUE,
-1*(J644-AVERAGE(J:J))/STDEV(J:J),
(J644-AVERAGE(J:J))/STDEV(J:J)))</f>
        <v/>
      </c>
      <c r="BR644" s="233" t="str">
        <f>IFERROR(__xludf.DUMMYFUNCTION("IF(J644="""","""",
IF(INDEX(Settings!$H:$H,MATCH(BY$1,Settings!$G:$G,0))=TRUE,
-1*(J644-AVERAGEIFS(J:J,$E:$E,$E644))/STDEV(FILTER(J:J,$E:$E=$E644)),
(J644-AVERAGEIFS(J:J,$E:$E,$E644))/STDEV(FILTER(J:J,$E:$E=$E644))))"),"")</f>
        <v/>
      </c>
      <c r="BS644" s="233"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1"/>
      <c r="BX644" s="231"/>
      <c r="BY644" s="232" t="str">
        <f t="array" ref="BY644">IF(J644="","",
IF(INDEX(Settings!$H:$H,MATCH(BY$1,Settings!$G:$G,0))=TRUE,
100-100*(J644-MINIFS(J:J,$E:$E,$E644))/(MAXIFS(J:J,$E:$E,$E644)-MINIFS(J:J,$E:$E,$E644)),
100*(J644-MINIFS(J:J,$E:$E,$E644))/(MAXIFS(J:J,$E:$E,$E644)-MINIFS(J:J,$E:$E,$E644))))</f>
        <v/>
      </c>
      <c r="BZ644" s="232" t="str">
        <f t="array" ref="BZ644">IF(K644="","",
IF(INDEX(Settings!$H:$H,MATCH(BZ$1,Settings!$G:$G,0))=TRUE,
100-100*(K644-MINIFS(K:K,$E:$E,$E644))/(MAXIFS(K:K,$E:$E,$E644)-MINIFS(K:K,$E:$E,$E644)),
100*(K644-MINIFS(K:K,$E:$E,$E644))/(MAXIFS(K:K,$E:$E,$E644)-MINIFS(K:K,$E:$E,$E644))))</f>
        <v/>
      </c>
      <c r="CA644" s="232" t="str">
        <f t="array" ref="CA644">IF(L644="","",
IF(INDEX(Settings!$H:$H,MATCH(CA$1,Settings!$G:$G,0))=TRUE,
100-100*(L644-MINIFS(L:L,$E:$E,$E644))/(MAXIFS(L:L,$E:$E,$E644)-MINIFS(L:L,$E:$E,$E644)),
100*(L644-MINIFS(L:L,$E:$E,$E644))/(MAXIFS(L:L,$E:$E,$E644)-MINIFS(L:L,$E:$E,$E644))))</f>
        <v/>
      </c>
      <c r="CB644" s="232" t="str">
        <f t="array" ref="CB644">IF(M644="","",
IF(INDEX(Settings!$H:$H,MATCH(CB$1,Settings!$G:$G,0))=TRUE,
100-100*(M644-MINIFS(M:M,$E:$E,$E644))/(MAXIFS(M:M,$E:$E,$E644)-MINIFS(M:M,$E:$E,$E644)),
100*(M644-MINIFS(M:M,$E:$E,$E644))/(MAXIFS(M:M,$E:$E,$E644)-MINIFS(M:M,$E:$E,$E644))))</f>
        <v/>
      </c>
      <c r="CC644" s="232" t="str">
        <f t="array" ref="CC644">IF(N644="","",
IF(INDEX(Settings!$H:$H,MATCH(CC$1,Settings!$G:$G,0))=TRUE,
100-100*(N644-MINIFS(N:N,$E:$E,$E644))/(MAXIFS(N:N,$E:$E,$E644)-MINIFS(N:N,$E:$E,$E644)),
100*(N644-MINIFS(N:N,$E:$E,$E644))/(MAXIFS(N:N,$E:$E,$E644)-MINIFS(N:N,$E:$E,$E644))))</f>
        <v/>
      </c>
      <c r="CD644" s="232" t="str">
        <f t="array" ref="CD644">IF(O644="","",
IF(INDEX(Settings!$H:$H,MATCH(CD$1,Settings!$G:$G,0))=TRUE,
100-100*(O644-MINIFS(O:O,$E:$E,$E644))/(MAXIFS(O:O,$E:$E,$E644)-MINIFS(O:O,$E:$E,$E644)),
100*(O644-MINIFS(O:O,$E:$E,$E644))/(MAXIFS(O:O,$E:$E,$E644)-MINIFS(O:O,$E:$E,$E644))))</f>
        <v/>
      </c>
      <c r="CE644" s="232" t="str">
        <f t="array" ref="CE644">IF(P644="","",
IF(INDEX(Settings!$H:$H,MATCH(CE$1,Settings!$G:$G,0))=TRUE,
100-100*(P644-MINIFS(P:P,$E:$E,$E644))/(MAXIFS(P:P,$E:$E,$E644)-MINIFS(P:P,$E:$E,$E644)),
100*(P644-MINIFS(P:P,$E:$E,$E644))/(MAXIFS(P:P,$E:$E,$E644)-MINIFS(P:P,$E:$E,$E644))))</f>
        <v/>
      </c>
      <c r="CF644" s="232" t="str">
        <f t="array" ref="CF644">IF(Q644="","",
IF(INDEX(Settings!$H:$H,MATCH(CF$1,Settings!$G:$G,0))=TRUE,
100-100*(Q644-MINIFS(Q:Q,$E:$E,$E644))/(MAXIFS(Q:Q,$E:$E,$E644)-MINIFS(Q:Q,$E:$E,$E644)),
100*(Q644-MINIFS(Q:Q,$E:$E,$E644))/(MAXIFS(Q:Q,$E:$E,$E644)-MINIFS(Q:Q,$E:$E,$E644))))</f>
        <v/>
      </c>
      <c r="CG644" s="232" t="str">
        <f t="array" ref="CG644">IF(R644="","",
IF(INDEX(Settings!$H:$H,MATCH(CG$1,Settings!$G:$G,0))=TRUE,
100-100*(R644-MINIFS(R:R,$E:$E,$E644))/(MAXIFS(R:R,$E:$E,$E644)-MINIFS(R:R,$E:$E,$E644)),
100*(R644-MINIFS(R:R,$E:$E,$E644))/(MAXIFS(R:R,$E:$E,$E644)-MINIFS(R:R,$E:$E,$E644))))</f>
        <v/>
      </c>
      <c r="CH644" s="232" t="str">
        <f t="array" ref="CH644">IF(S644="","",
IF(INDEX(Settings!$H:$H,MATCH(CH$1,Settings!$G:$G,0))=TRUE,
100-100*(S644-MINIFS(S:S,$E:$E,$E644))/(MAXIFS(S:S,$E:$E,$E644)-MINIFS(S:S,$E:$E,$E644)),
100*(S644-MINIFS(S:S,$E:$E,$E644))/(MAXIFS(S:S,$E:$E,$E644)-MINIFS(S:S,$E:$E,$E644))))</f>
        <v/>
      </c>
      <c r="CI644" s="232" t="str">
        <f t="array" ref="CI644">IF(T644="","",
IF(INDEX(Settings!$H:$H,MATCH(CI$1,Settings!$G:$G,0))=TRUE,
100-100*(T644-MINIFS(T:T,$E:$E,$E644))/(MAXIFS(T:T,$E:$E,$E644)-MINIFS(T:T,$E:$E,$E644)),
100*(T644-MINIFS(T:T,$E:$E,$E644))/(MAXIFS(T:T,$E:$E,$E644)-MINIFS(T:T,$E:$E,$E644))))</f>
        <v/>
      </c>
      <c r="CJ644" s="232" t="str">
        <f t="array" ref="CJ644">IF(U644="","",
IF(INDEX(Settings!$H:$H,MATCH(CJ$1,Settings!$G:$G,0))=TRUE,
100-100*(U644-MINIFS(U:U,$E:$E,$E644))/(MAXIFS(U:U,$E:$E,$E644)-MINIFS(U:U,$E:$E,$E644)),
100*(U644-MINIFS(U:U,$E:$E,$E644))/(MAXIFS(U:U,$E:$E,$E644)-MINIFS(U:U,$E:$E,$E644))))</f>
        <v/>
      </c>
      <c r="CK644" s="232" t="str">
        <f t="array" ref="CK644">IF(V644="","",
IF(INDEX(Settings!$H:$H,MATCH(CK$1,Settings!$G:$G,0))=TRUE,
100-100*(V644-MINIFS(V:V,$E:$E,$E644))/(MAXIFS(V:V,$E:$E,$E644)-MINIFS(V:V,$E:$E,$E644)),
100*(V644-MINIFS(V:V,$E:$E,$E644))/(MAXIFS(V:V,$E:$E,$E644)-MINIFS(V:V,$E:$E,$E644))))</f>
        <v/>
      </c>
      <c r="CL644" s="232" t="str">
        <f t="array" ref="CL644">IF(W644="","",
IF(INDEX(Settings!$H:$H,MATCH(CL$1,Settings!$G:$G,0))=TRUE,
100-100*(W644-MINIFS(W:W,$E:$E,$E644))/(MAXIFS(W:W,$E:$E,$E644)-MINIFS(W:W,$E:$E,$E644)),
100*(W644-MINIFS(W:W,$E:$E,$E644))/(MAXIFS(W:W,$E:$E,$E644)-MINIFS(W:W,$E:$E,$E644))))</f>
        <v/>
      </c>
      <c r="CM644" s="232" t="str">
        <f t="array" ref="CM644">IF(X644="","",
IF(INDEX(Settings!$H:$H,MATCH(CM$1,Settings!$G:$G,0))=TRUE,
100-100*(X644-MINIFS(X:X,$E:$E,$E644))/(MAXIFS(X:X,$E:$E,$E644)-MINIFS(X:X,$E:$E,$E644)),
100*(X644-MINIFS(X:X,$E:$E,$E644))/(MAXIFS(X:X,$E:$E,$E644)-MINIFS(X:X,$E:$E,$E644))))</f>
        <v/>
      </c>
      <c r="CN644" s="232" t="str">
        <f t="array" ref="CN644">IF(Y644="","",
IF(INDEX(Settings!$H:$H,MATCH(CN$1,Settings!$G:$G,0))=TRUE,
100-100*(Y644-MINIFS(Y:Y,$E:$E,$E644))/(MAXIFS(Y:Y,$E:$E,$E644)-MINIFS(Y:Y,$E:$E,$E644)),
100*(Y644-MINIFS(Y:Y,$E:$E,$E644))/(MAXIFS(Y:Y,$E:$E,$E644)-MINIFS(Y:Y,$E:$E,$E644))))</f>
        <v/>
      </c>
      <c r="CO644" s="232" t="str">
        <f t="array" ref="CO644">IF(Z644="","",
IF(INDEX(Settings!$H:$H,MATCH(CO$1,Settings!$G:$G,0))=TRUE,
100-100*(Z644-MINIFS(Z:Z,$E:$E,$E644))/(MAXIFS(Z:Z,$E:$E,$E644)-MINIFS(Z:Z,$E:$E,$E644)),
100*(Z644-MINIFS(Z:Z,$E:$E,$E644))/(MAXIFS(Z:Z,$E:$E,$E644)-MINIFS(Z:Z,$E:$E,$E644))))</f>
        <v/>
      </c>
      <c r="CP644" s="232" t="str">
        <f t="array" ref="CP644">IF(AA644="","",
IF(INDEX(Settings!$H:$H,MATCH(CP$1,Settings!$G:$G,0))=TRUE,
100-100*(AA644-MINIFS(AA:AA,$E:$E,$E644))/(MAXIFS(AA:AA,$E:$E,$E644)-MINIFS(AA:AA,$E:$E,$E644)),
100*(AA644-MINIFS(AA:AA,$E:$E,$E644))/(MAXIFS(AA:AA,$E:$E,$E644)-MINIFS(AA:AA,$E:$E,$E644))))</f>
        <v/>
      </c>
      <c r="CQ644" s="232" t="str">
        <f t="array" ref="CQ644">IF(AB644="","",
IF(INDEX(Settings!$H:$H,MATCH(CQ$1,Settings!$G:$G,0))=TRUE,
100-100*(AB644-MINIFS(AB:AB,$E:$E,$E644))/(MAXIFS(AB:AB,$E:$E,$E644)-MINIFS(AB:AB,$E:$E,$E644)),
100*(AB644-MINIFS(AB:AB,$E:$E,$E644))/(MAXIFS(AB:AB,$E:$E,$E644)-MINIFS(AB:AB,$E:$E,$E644))))</f>
        <v/>
      </c>
      <c r="CR644" s="232" t="str">
        <f t="array" ref="CR644">IF(AC644="","",
IF(INDEX(Settings!$H:$H,MATCH(CR$1,Settings!$G:$G,0))=TRUE,
100-100*(AC644-MINIFS(AC:AC,$E:$E,$E644))/(MAXIFS(AC:AC,$E:$E,$E644)-MINIFS(AC:AC,$E:$E,$E644)),
100*(AC644-MINIFS(AC:AC,$E:$E,$E644))/(MAXIFS(AC:AC,$E:$E,$E644)-MINIFS(AC:AC,$E:$E,$E644))))</f>
        <v/>
      </c>
      <c r="CS644" s="232" t="str">
        <f t="array" ref="CS644">IF(AD644="","",
IF(INDEX(Settings!$H:$H,MATCH(CS$1,Settings!$G:$G,0))=TRUE,
100-100*(AD644-MINIFS(AD:AD,$E:$E,$E644))/(MAXIFS(AD:AD,$E:$E,$E644)-MINIFS(AD:AD,$E:$E,$E644)),
100*(AD644-MINIFS(AD:AD,$E:$E,$E644))/(MAXIFS(AD:AD,$E:$E,$E644)-MINIFS(AD:AD,$E:$E,$E644))))</f>
        <v/>
      </c>
      <c r="CT644" s="232" t="str">
        <f t="array" ref="CT644">IF(AE644="","",
IF(INDEX(Settings!$H:$H,MATCH(CT$1,Settings!$G:$G,0))=TRUE,
100-100*(AE644-MINIFS(AE:AE,$E:$E,$E644))/(MAXIFS(AE:AE,$E:$E,$E644)-MINIFS(AE:AE,$E:$E,$E644)),
100*(AE644-MINIFS(AE:AE,$E:$E,$E644))/(MAXIFS(AE:AE,$E:$E,$E644)-MINIFS(AE:AE,$E:$E,$E644))))</f>
        <v/>
      </c>
      <c r="CU644" s="232" t="str">
        <f t="array" ref="CU644">IF(AF644="","",
IF(INDEX(Settings!$H:$H,MATCH(CU$1,Settings!$G:$G,0))=TRUE,
100-100*(AF644-MINIFS(AF:AF,$E:$E,$E644))/(MAXIFS(AF:AF,$E:$E,$E644)-MINIFS(AF:AF,$E:$E,$E644)),
100*(AF644-MINIFS(AF:AF,$E:$E,$E644))/(MAXIFS(AF:AF,$E:$E,$E644)-MINIFS(AF:AF,$E:$E,$E644))))</f>
        <v/>
      </c>
      <c r="CV644" s="232" t="str">
        <f t="array" ref="CV644">IF(AG644="","",
IF(INDEX(Settings!$H:$H,MATCH(CV$1,Settings!$G:$G,0))=TRUE,
100-100*(AG644-MINIFS(AG:AG,$E:$E,$E644))/(MAXIFS(AG:AG,$E:$E,$E644)-MINIFS(AG:AG,$E:$E,$E644)),
100*(AG644-MINIFS(AG:AG,$E:$E,$E644))/(MAXIFS(AG:AG,$E:$E,$E644)-MINIFS(AG:AG,$E:$E,$E644))))</f>
        <v/>
      </c>
      <c r="CW644" s="232" t="str">
        <f t="array" ref="CW644">IF(AH644="","",
IF(INDEX(Settings!$H:$H,MATCH(CW$1,Settings!$G:$G,0))=TRUE,
100-100*(AH644-MINIFS(AH:AH,$E:$E,$E644))/(MAXIFS(AH:AH,$E:$E,$E644)-MINIFS(AH:AH,$E:$E,$E644)),
100*(AH644-MINIFS(AH:AH,$E:$E,$E644))/(MAXIFS(AH:AH,$E:$E,$E644)-MINIFS(AH:AH,$E:$E,$E644))))</f>
        <v/>
      </c>
      <c r="CX644" s="232" t="str">
        <f t="array" ref="CX644">IF(AI644="","",
IF(INDEX(Settings!$H:$H,MATCH(CX$1,Settings!$G:$G,0))=TRUE,
100-100*(AI644-MINIFS(AI:AI,$E:$E,$E644))/(MAXIFS(AI:AI,$E:$E,$E644)-MINIFS(AI:AI,$E:$E,$E644)),
100*(AI644-MINIFS(AI:AI,$E:$E,$E644))/(MAXIFS(AI:AI,$E:$E,$E644)-MINIFS(AI:AI,$E:$E,$E644))))</f>
        <v/>
      </c>
      <c r="CY644" s="232" t="str">
        <f t="array" ref="CY644">IF(AJ644="","",
IF(INDEX(Settings!$H:$H,MATCH(CY$1,Settings!$G:$G,0))=TRUE,
100-100*(AJ644-MINIFS(AJ:AJ,$E:$E,$E644))/(MAXIFS(AJ:AJ,$E:$E,$E644)-MINIFS(AJ:AJ,$E:$E,$E644)),
100*(AJ644-MINIFS(AJ:AJ,$E:$E,$E644))/(MAXIFS(AJ:AJ,$E:$E,$E644)-MINIFS(AJ:AJ,$E:$E,$E644))))</f>
        <v/>
      </c>
      <c r="CZ644" s="232" t="str">
        <f t="array" ref="CZ644">IF(AK644="","",
IF(INDEX(Settings!$H:$H,MATCH(CZ$1,Settings!$G:$G,0))=TRUE,
100-100*(AK644-MINIFS(AK:AK,$E:$E,$E644))/(MAXIFS(AK:AK,$E:$E,$E644)-MINIFS(AK:AK,$E:$E,$E644)),
100*(AK644-MINIFS(AK:AK,$E:$E,$E644))/(MAXIFS(AK:AK,$E:$E,$E644)-MINIFS(AK:AK,$E:$E,$E644))))</f>
        <v/>
      </c>
      <c r="DA644" s="232" t="str">
        <f t="array" ref="DA644">IF(AL644="","",
IF(INDEX(Settings!$H:$H,MATCH(DA$1,Settings!$G:$G,0))=TRUE,
100-100*(AL644-MINIFS(AL:AL,$E:$E,$E644))/(MAXIFS(AL:AL,$E:$E,$E644)-MINIFS(AL:AL,$E:$E,$E644)),
100*(AL644-MINIFS(AL:AL,$E:$E,$E644))/(MAXIFS(AL:AL,$E:$E,$E644)-MINIFS(AL:AL,$E:$E,$E644))))</f>
        <v/>
      </c>
      <c r="DB644" s="232" t="str">
        <f t="array" ref="DB644">IF(AM644="","",
IF(INDEX(Settings!$H:$H,MATCH(DB$1,Settings!$G:$G,0))=TRUE,
100-100*(AM644-MINIFS(AM:AM,$E:$E,$E644))/(MAXIFS(AM:AM,$E:$E,$E644)-MINIFS(AM:AM,$E:$E,$E644)),
100*(AM644-MINIFS(AM:AM,$E:$E,$E644))/(MAXIFS(AM:AM,$E:$E,$E644)-MINIFS(AM:AM,$E:$E,$E644))))</f>
        <v/>
      </c>
      <c r="DC644" s="232" t="str">
        <f t="array" ref="DC644">IF(AN644="","",
IF(INDEX(Settings!$H:$H,MATCH(DC$1,Settings!$G:$G,0))=TRUE,
100-100*(AN644-MINIFS(AN:AN,$E:$E,$E644))/(MAXIFS(AN:AN,$E:$E,$E644)-MINIFS(AN:AN,$E:$E,$E644)),
100*(AN644-MINIFS(AN:AN,$E:$E,$E644))/(MAXIFS(AN:AN,$E:$E,$E644)-MINIFS(AN:AN,$E:$E,$E644))))</f>
        <v/>
      </c>
      <c r="DD644" s="232" t="str">
        <f t="array" ref="DD644">IF(AO644="","",
IF(INDEX(Settings!$H:$H,MATCH(DD$1,Settings!$G:$G,0))=TRUE,
100-100*(AO644-MINIFS(AO:AO,$E:$E,$E644))/(MAXIFS(AO:AO,$E:$E,$E644)-MINIFS(AO:AO,$E:$E,$E644)),
100*(AO644-MINIFS(AO:AO,$E:$E,$E644))/(MAXIFS(AO:AO,$E:$E,$E644)-MINIFS(AO:AO,$E:$E,$E644))))</f>
        <v/>
      </c>
      <c r="DE644" s="232" t="str">
        <f t="array" ref="DE644">IF(AP644="","",
IF(INDEX(Settings!$H:$H,MATCH(DE$1,Settings!$G:$G,0))=TRUE,
100-100*(AP644-MINIFS(AP:AP,$E:$E,$E644))/(MAXIFS(AP:AP,$E:$E,$E644)-MINIFS(AP:AP,$E:$E,$E644)),
100*(AP644-MINIFS(AP:AP,$E:$E,$E644))/(MAXIFS(AP:AP,$E:$E,$E644)-MINIFS(AP:AP,$E:$E,$E644))))</f>
        <v/>
      </c>
      <c r="DF644" s="232" t="str">
        <f t="array" ref="DF644">IF(AQ644="","",
IF(INDEX(Settings!$H:$H,MATCH(DF$1,Settings!$G:$G,0))=TRUE,
100-100*(AQ644-MINIFS(AQ:AQ,$E:$E,$E644))/(MAXIFS(AQ:AQ,$E:$E,$E644)-MINIFS(AQ:AQ,$E:$E,$E644)),
100*(AQ644-MINIFS(AQ:AQ,$E:$E,$E644))/(MAXIFS(AQ:AQ,$E:$E,$E644)-MINIFS(AQ:AQ,$E:$E,$E644))))</f>
        <v/>
      </c>
      <c r="DG644" s="232" t="str">
        <f t="array" ref="DG644">IF(AR644="","",
IF(INDEX(Settings!$H:$H,MATCH(DG$1,Settings!$G:$G,0))=TRUE,
100-100*(AR644-MINIFS(AR:AR,$E:$E,$E644))/(MAXIFS(AR:AR,$E:$E,$E644)-MINIFS(AR:AR,$E:$E,$E644)),
100*(AR644-MINIFS(AR:AR,$E:$E,$E644))/(MAXIFS(AR:AR,$E:$E,$E644)-MINIFS(AR:AR,$E:$E,$E644))))</f>
        <v/>
      </c>
      <c r="DH644" s="232" t="str">
        <f t="array" ref="DH644">IF(AS644="","",
IF(INDEX(Settings!$H:$H,MATCH(DH$1,Settings!$G:$G,0))=TRUE,
100-100*(AS644-MINIFS(AS:AS,$E:$E,$E644))/(MAXIFS(AS:AS,$E:$E,$E644)-MINIFS(AS:AS,$E:$E,$E644)),
100*(AS644-MINIFS(AS:AS,$E:$E,$E644))/(MAXIFS(AS:AS,$E:$E,$E644)-MINIFS(AS:AS,$E:$E,$E644))))</f>
        <v/>
      </c>
      <c r="DI644" s="232" t="str">
        <f t="array" ref="DI644">IF(AT644="","",
IF(INDEX(Settings!$H:$H,MATCH(DI$1,Settings!$G:$G,0))=TRUE,
100-100*(AT644-MINIFS(AT:AT,$E:$E,$E644))/(MAXIFS(AT:AT,$E:$E,$E644)-MINIFS(AT:AT,$E:$E,$E644)),
100*(AT644-MINIFS(AT:AT,$E:$E,$E644))/(MAXIFS(AT:AT,$E:$E,$E644)-MINIFS(AT:AT,$E:$E,$E644))))</f>
        <v/>
      </c>
      <c r="DJ644" s="232" t="str">
        <f t="array" ref="DJ644">IF(AU644="","",
IF(INDEX(Settings!$H:$H,MATCH(DJ$1,Settings!$G:$G,0))=TRUE,
100-100*(AU644-MINIFS(AU:AU,$E:$E,$E644))/(MAXIFS(AU:AU,$E:$E,$E644)-MINIFS(AU:AU,$E:$E,$E644)),
100*(AU644-MINIFS(AU:AU,$E:$E,$E644))/(MAXIFS(AU:AU,$E:$E,$E644)-MINIFS(AU:AU,$E:$E,$E644))))</f>
        <v/>
      </c>
      <c r="DK644" s="232" t="str">
        <f t="array" ref="DK644">IF(AV644="","",
IF(INDEX(Settings!$H:$H,MATCH(DK$1,Settings!$G:$G,0))=TRUE,
100-100*(AV644-MINIFS(AV:AV,$E:$E,$E644))/(MAXIFS(AV:AV,$E:$E,$E644)-MINIFS(AV:AV,$E:$E,$E644)),
100*(AV644-MINIFS(AV:AV,$E:$E,$E644))/(MAXIFS(AV:AV,$E:$E,$E644)-MINIFS(AV:AV,$E:$E,$E644))))</f>
        <v/>
      </c>
      <c r="DL644" s="232" t="str">
        <f t="array" ref="DL644">IF(AW644="","",
IF(INDEX(Settings!$H:$H,MATCH(DL$1,Settings!$G:$G,0))=TRUE,
100-100*(AW644-MINIFS(AW:AW,$E:$E,$E644))/(MAXIFS(AW:AW,$E:$E,$E644)-MINIFS(AW:AW,$E:$E,$E644)),
100*(AW644-MINIFS(AW:AW,$E:$E,$E644))/(MAXIFS(AW:AW,$E:$E,$E644)-MINIFS(AW:AW,$E:$E,$E644))))</f>
        <v/>
      </c>
      <c r="DM644" s="232" t="str">
        <f t="array" ref="DM644">IF(AX644="","",
IF(INDEX(Settings!$H:$H,MATCH(DM$1,Settings!$G:$G,0))=TRUE,
100-100*(AX644-MINIFS(AX:AX,$E:$E,$E644))/(MAXIFS(AX:AX,$E:$E,$E644)-MINIFS(AX:AX,$E:$E,$E644)),
100*(AX644-MINIFS(AX:AX,$E:$E,$E644))/(MAXIFS(AX:AX,$E:$E,$E644)-MINIFS(AX:AX,$E:$E,$E644))))</f>
        <v/>
      </c>
      <c r="DN644" s="232" t="str">
        <f t="array" ref="DN644">IF(AY644="","",
IF(INDEX(Settings!$H:$H,MATCH(DN$1,Settings!$G:$G,0))=TRUE,
100-100*(AY644-MINIFS(AY:AY,$E:$E,$E644))/(MAXIFS(AY:AY,$E:$E,$E644)-MINIFS(AY:AY,$E:$E,$E644)),
100*(AY644-MINIFS(AY:AY,$E:$E,$E644))/(MAXIFS(AY:AY,$E:$E,$E644)-MINIFS(AY:AY,$E:$E,$E644))))</f>
        <v/>
      </c>
      <c r="DO644" s="232" t="str">
        <f t="array" ref="DO644">IF(AZ644="","",
IF(INDEX(Settings!$H:$H,MATCH(DO$1,Settings!$G:$G,0))=TRUE,
100-100*(AZ644-MINIFS(AZ:AZ,$E:$E,$E644))/(MAXIFS(AZ:AZ,$E:$E,$E644)-MINIFS(AZ:AZ,$E:$E,$E644)),
100*(AZ644-MINIFS(AZ:AZ,$E:$E,$E644))/(MAXIFS(AZ:AZ,$E:$E,$E644)-MINIFS(AZ:AZ,$E:$E,$E644))))</f>
        <v/>
      </c>
      <c r="DP644" s="232" t="str">
        <f t="array" ref="DP644">IF(BA644="","",
IF(INDEX(Settings!$H:$H,MATCH(DP$1,Settings!$G:$G,0))=TRUE,
100-100*(BA644-MINIFS(BA:BA,$E:$E,$E644))/(MAXIFS(BA:BA,$E:$E,$E644)-MINIFS(BA:BA,$E:$E,$E644)),
100*(BA644-MINIFS(BA:BA,$E:$E,$E644))/(MAXIFS(BA:BA,$E:$E,$E644)-MINIFS(BA:BA,$E:$E,$E644))))</f>
        <v/>
      </c>
      <c r="DQ644" s="232" t="str">
        <f t="array" ref="DQ644">IF(BB644="","",
IF(INDEX(Settings!$H:$H,MATCH(DQ$1,Settings!$G:$G,0))=TRUE,
100-100*(BB644-MINIFS(BB:BB,$E:$E,$E644))/(MAXIFS(BB:BB,$E:$E,$E644)-MINIFS(BB:BB,$E:$E,$E644)),
100*(BB644-MINIFS(BB:BB,$E:$E,$E644))/(MAXIFS(BB:BB,$E:$E,$E644)-MINIFS(BB:BB,$E:$E,$E644))))</f>
        <v/>
      </c>
      <c r="DR644" s="232" t="str">
        <f t="array" ref="DR644">IF(BC644="","",
IF(INDEX(Settings!$H:$H,MATCH(DR$1,Settings!$G:$G,0))=TRUE,
100-100*(BC644-MINIFS(BC:BC,$E:$E,$E644))/(MAXIFS(BC:BC,$E:$E,$E644)-MINIFS(BC:BC,$E:$E,$E644)),
100*(BC644-MINIFS(BC:BC,$E:$E,$E644))/(MAXIFS(BC:BC,$E:$E,$E644)-MINIFS(BC:BC,$E:$E,$E644))))</f>
        <v/>
      </c>
      <c r="DS644" s="232" t="str">
        <f t="array" ref="DS644">IF(BD644="","",
IF(INDEX(Settings!$H:$H,MATCH(DS$1,Settings!$G:$G,0))=TRUE,
100-100*(BD644-MINIFS(BD:BD,$E:$E,$E644))/(MAXIFS(BD:BD,$E:$E,$E644)-MINIFS(BD:BD,$E:$E,$E644)),
100*(BD644-MINIFS(BD:BD,$E:$E,$E644))/(MAXIFS(BD:BD,$E:$E,$E644)-MINIFS(BD:BD,$E:$E,$E644))))</f>
        <v/>
      </c>
      <c r="DT644" s="232" t="str">
        <f t="array" ref="DT644">IF(BE644="","",
IF(INDEX(Settings!$H:$H,MATCH(DT$1,Settings!$G:$G,0))=TRUE,
100-100*(BE644-MINIFS(BE:BE,$E:$E,$E644))/(MAXIFS(BE:BE,$E:$E,$E644)-MINIFS(BE:BE,$E:$E,$E644)),
100*(BE644-MINIFS(BE:BE,$E:$E,$E644))/(MAXIFS(BE:BE,$E:$E,$E644)-MINIFS(BE:BE,$E:$E,$E644))))</f>
        <v/>
      </c>
      <c r="DU644" s="232" t="str">
        <f t="array" ref="DU644">IF(BF644="","",
IF(INDEX(Settings!$H:$H,MATCH(DU$1,Settings!$G:$G,0))=TRUE,
100-100*(BF644-MINIFS(BF:BF,$E:$E,$E644))/(MAXIFS(BF:BF,$E:$E,$E644)-MINIFS(BF:BF,$E:$E,$E644)),
100*(BF644-MINIFS(BF:BF,$E:$E,$E644))/(MAXIFS(BF:BF,$E:$E,$E644)-MINIFS(BF:BF,$E:$E,$E644))))</f>
        <v/>
      </c>
      <c r="DV644" s="232" t="str">
        <f t="array" ref="DV644">IF(BG644="","",
IF(INDEX(Settings!$H:$H,MATCH(DV$1,Settings!$G:$G,0))=TRUE,
100-100*(BG644-MINIFS(BG:BG,$E:$E,$E644))/(MAXIFS(BG:BG,$E:$E,$E644)-MINIFS(BG:BG,$E:$E,$E644)),
100*(BG644-MINIFS(BG:BG,$E:$E,$E644))/(MAXIFS(BG:BG,$E:$E,$E644)-MINIFS(BG:BG,$E:$E,$E644))))</f>
        <v/>
      </c>
      <c r="DW644" s="232" t="str">
        <f t="array" ref="DW644">IF(BH644="","",
IF(INDEX(Settings!$H:$H,MATCH(DW$1,Settings!$G:$G,0))=TRUE,
100-100*(BH644-MINIFS(BH:BH,$E:$E,$E644))/(MAXIFS(BH:BH,$E:$E,$E644)-MINIFS(BH:BH,$E:$E,$E644)),
100*(BH644-MINIFS(BH:BH,$E:$E,$E644))/(MAXIFS(BH:BH,$E:$E,$E644)-MINIFS(BH:BH,$E:$E,$E644))))</f>
        <v/>
      </c>
      <c r="DX644" s="232" t="str">
        <f t="array" ref="DX644">IF(BI644="","",
IF(INDEX(Settings!$H:$H,MATCH(DX$1,Settings!$G:$G,0))=TRUE,
100-100*(BI644-MINIFS(BI:BI,$E:$E,$E644))/(MAXIFS(BI:BI,$E:$E,$E644)-MINIFS(BI:BI,$E:$E,$E644)),
100*(BI644-MINIFS(BI:BI,$E:$E,$E644))/(MAXIFS(BI:BI,$E:$E,$E644)-MINIFS(BI:BI,$E:$E,$E644))))</f>
        <v/>
      </c>
      <c r="DY644" s="232" t="str">
        <f t="array" ref="DY644">IF(BJ644="","",
IF(INDEX(Settings!$H:$H,MATCH(DY$1,Settings!$G:$G,0))=TRUE,
100-100*(BJ644-MINIFS(BJ:BJ,$E:$E,$E644))/(MAXIFS(BJ:BJ,$E:$E,$E644)-MINIFS(BJ:BJ,$E:$E,$E644)),
100*(BJ644-MINIFS(BJ:BJ,$E:$E,$E644))/(MAXIFS(BJ:BJ,$E:$E,$E644)-MINIFS(BJ:BJ,$E:$E,$E644))))</f>
        <v/>
      </c>
      <c r="DZ644" s="234"/>
      <c r="EA644" s="234"/>
      <c r="EB644" s="234" t="str">
        <f t="shared" si="8"/>
        <v/>
      </c>
      <c r="EC644" s="234" t="str">
        <f t="shared" si="9"/>
        <v/>
      </c>
      <c r="ED644" s="234" t="str">
        <f t="shared" si="10"/>
        <v/>
      </c>
      <c r="EE644" s="234" t="str">
        <f t="shared" si="11"/>
        <v/>
      </c>
      <c r="EF644" s="234" t="str">
        <f t="shared" si="12"/>
        <v/>
      </c>
      <c r="EG644" s="234" t="str">
        <f t="shared" si="13"/>
        <v/>
      </c>
      <c r="EH644" s="234"/>
      <c r="EI644" s="234"/>
      <c r="EJ644" s="234"/>
      <c r="EK644" s="234"/>
      <c r="EL644" s="234"/>
      <c r="EM644" s="234"/>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3" t="str">
        <f t="shared" si="14"/>
        <v/>
      </c>
      <c r="N645" s="49"/>
      <c r="O645" s="49"/>
      <c r="P645" s="49"/>
      <c r="Q645" s="49"/>
      <c r="R645" s="49"/>
      <c r="S645" s="222" t="str">
        <f>IFERROR(VLOOKUP(AF645, 'YOYO IR Scores'!A:C, 3, FALSE), "")
</f>
        <v/>
      </c>
      <c r="T645" s="49"/>
      <c r="U645" s="49"/>
      <c r="V645" s="49"/>
      <c r="W645" s="49"/>
      <c r="X645" s="224" t="str">
        <f t="shared" si="4"/>
        <v/>
      </c>
      <c r="Y645" s="225" t="str">
        <f t="shared" si="5"/>
        <v/>
      </c>
      <c r="Z645" s="225" t="str">
        <f t="shared" si="6"/>
        <v/>
      </c>
      <c r="AA645" s="224" t="str">
        <f t="shared" si="7"/>
        <v/>
      </c>
      <c r="AB645" s="223"/>
      <c r="AC645" s="223"/>
      <c r="AD645" s="223"/>
      <c r="AE645" s="223" t="str">
        <f>IFERROR(VLOOKUP(AF645, 'YOYO IR Scores'!A:C, 2, FALSE), "")</f>
        <v/>
      </c>
      <c r="AF645" s="223"/>
      <c r="AG645" s="223"/>
      <c r="AH645" s="223"/>
      <c r="AI645" s="223"/>
      <c r="AJ645" s="223"/>
      <c r="AK645" s="223"/>
      <c r="AL645" s="223"/>
      <c r="AM645" s="223"/>
      <c r="AN645" s="223"/>
      <c r="AO645" s="223"/>
      <c r="AP645" s="223"/>
      <c r="AQ645" s="223"/>
      <c r="AR645" s="223"/>
      <c r="AS645" s="223"/>
      <c r="AT645" s="223"/>
      <c r="AU645" s="223"/>
      <c r="AV645" s="223"/>
      <c r="AW645" s="223"/>
      <c r="AX645" s="223"/>
      <c r="AY645" s="223"/>
      <c r="AZ645" s="223"/>
      <c r="BA645" s="223"/>
      <c r="BB645" s="223"/>
      <c r="BC645" s="223"/>
      <c r="BD645" s="223"/>
      <c r="BE645" s="223"/>
      <c r="BF645" s="223"/>
      <c r="BG645" s="223"/>
      <c r="BH645" s="223"/>
      <c r="BI645" s="223"/>
      <c r="BJ645" s="223"/>
      <c r="BK645" s="223" t="str">
        <f t="array" ref="BK645">IF(J645="","",
IF(INDEX(Settings!$H:$H,MATCH(BY$1,Settings!$G:$G,0))=TRUE,
100-100*(J645-MIN(J:J))/(MAX(J:J)-MIN(J:J)),
100*(J645-MIN(J:J))/(MAX(J:J)-MIN(J:J))))</f>
        <v/>
      </c>
      <c r="BL645" s="223" t="str">
        <f t="array" ref="BL645">IF(J645="","",
IF(INDEX(Settings!$H:$H,MATCH(BY$1,Settings!$G:$G,0))=TRUE,
100-100*(J645-MINIFS(J:J,$E:$E,$E645))/(MAXIFS(J:J,$E:$E,$E645)-MINIFS(J:J,$E:$E,$E645)),
100*(J645-MINIFS(J:J,$E:$E,$E645))/(MAXIFS(J:J,$E:$E,$E645)-MINIFS(J:J,$E:$E,$E645))))</f>
        <v/>
      </c>
      <c r="BM645" s="223"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4" t="str">
        <f t="array" ref="BQ645">IF(J645="","",
IF(INDEX(Settings!$H:$H,MATCH(BY$1,Settings!$G:$G,0))=TRUE,
-1*(J645-AVERAGE(J:J))/STDEV(J:J),
(J645-AVERAGE(J:J))/STDEV(J:J)))</f>
        <v/>
      </c>
      <c r="BR645" s="224" t="str">
        <f>IFERROR(__xludf.DUMMYFUNCTION("IF(J645="""","""",
IF(INDEX(Settings!$H:$H,MATCH(BY$1,Settings!$G:$G,0))=TRUE,
-1*(J645-AVERAGEIFS(J:J,$E:$E,$E645))/STDEV(FILTER(J:J,$E:$E=$E645)),
(J645-AVERAGEIFS(J:J,$E:$E,$E645))/STDEV(FILTER(J:J,$E:$E=$E645))))"),"")</f>
        <v/>
      </c>
      <c r="BS645" s="224"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3" t="str">
        <f t="array" ref="BY645">IF(J645="","",
IF(INDEX(Settings!$H:$H,MATCH(BY$1,Settings!$G:$G,0))=TRUE,
100-100*(J645-MINIFS(J:J,$E:$E,$E645))/(MAXIFS(J:J,$E:$E,$E645)-MINIFS(J:J,$E:$E,$E645)),
100*(J645-MINIFS(J:J,$E:$E,$E645))/(MAXIFS(J:J,$E:$E,$E645)-MINIFS(J:J,$E:$E,$E645))))</f>
        <v/>
      </c>
      <c r="BZ645" s="223" t="str">
        <f t="array" ref="BZ645">IF(K645="","",
IF(INDEX(Settings!$H:$H,MATCH(BZ$1,Settings!$G:$G,0))=TRUE,
100-100*(K645-MINIFS(K:K,$E:$E,$E645))/(MAXIFS(K:K,$E:$E,$E645)-MINIFS(K:K,$E:$E,$E645)),
100*(K645-MINIFS(K:K,$E:$E,$E645))/(MAXIFS(K:K,$E:$E,$E645)-MINIFS(K:K,$E:$E,$E645))))</f>
        <v/>
      </c>
      <c r="CA645" s="223" t="str">
        <f t="array" ref="CA645">IF(L645="","",
IF(INDEX(Settings!$H:$H,MATCH(CA$1,Settings!$G:$G,0))=TRUE,
100-100*(L645-MINIFS(L:L,$E:$E,$E645))/(MAXIFS(L:L,$E:$E,$E645)-MINIFS(L:L,$E:$E,$E645)),
100*(L645-MINIFS(L:L,$E:$E,$E645))/(MAXIFS(L:L,$E:$E,$E645)-MINIFS(L:L,$E:$E,$E645))))</f>
        <v/>
      </c>
      <c r="CB645" s="223" t="str">
        <f t="array" ref="CB645">IF(M645="","",
IF(INDEX(Settings!$H:$H,MATCH(CB$1,Settings!$G:$G,0))=TRUE,
100-100*(M645-MINIFS(M:M,$E:$E,$E645))/(MAXIFS(M:M,$E:$E,$E645)-MINIFS(M:M,$E:$E,$E645)),
100*(M645-MINIFS(M:M,$E:$E,$E645))/(MAXIFS(M:M,$E:$E,$E645)-MINIFS(M:M,$E:$E,$E645))))</f>
        <v/>
      </c>
      <c r="CC645" s="223" t="str">
        <f t="array" ref="CC645">IF(N645="","",
IF(INDEX(Settings!$H:$H,MATCH(CC$1,Settings!$G:$G,0))=TRUE,
100-100*(N645-MINIFS(N:N,$E:$E,$E645))/(MAXIFS(N:N,$E:$E,$E645)-MINIFS(N:N,$E:$E,$E645)),
100*(N645-MINIFS(N:N,$E:$E,$E645))/(MAXIFS(N:N,$E:$E,$E645)-MINIFS(N:N,$E:$E,$E645))))</f>
        <v/>
      </c>
      <c r="CD645" s="223" t="str">
        <f t="array" ref="CD645">IF(O645="","",
IF(INDEX(Settings!$H:$H,MATCH(CD$1,Settings!$G:$G,0))=TRUE,
100-100*(O645-MINIFS(O:O,$E:$E,$E645))/(MAXIFS(O:O,$E:$E,$E645)-MINIFS(O:O,$E:$E,$E645)),
100*(O645-MINIFS(O:O,$E:$E,$E645))/(MAXIFS(O:O,$E:$E,$E645)-MINIFS(O:O,$E:$E,$E645))))</f>
        <v/>
      </c>
      <c r="CE645" s="223" t="str">
        <f t="array" ref="CE645">IF(P645="","",
IF(INDEX(Settings!$H:$H,MATCH(CE$1,Settings!$G:$G,0))=TRUE,
100-100*(P645-MINIFS(P:P,$E:$E,$E645))/(MAXIFS(P:P,$E:$E,$E645)-MINIFS(P:P,$E:$E,$E645)),
100*(P645-MINIFS(P:P,$E:$E,$E645))/(MAXIFS(P:P,$E:$E,$E645)-MINIFS(P:P,$E:$E,$E645))))</f>
        <v/>
      </c>
      <c r="CF645" s="223" t="str">
        <f t="array" ref="CF645">IF(Q645="","",
IF(INDEX(Settings!$H:$H,MATCH(CF$1,Settings!$G:$G,0))=TRUE,
100-100*(Q645-MINIFS(Q:Q,$E:$E,$E645))/(MAXIFS(Q:Q,$E:$E,$E645)-MINIFS(Q:Q,$E:$E,$E645)),
100*(Q645-MINIFS(Q:Q,$E:$E,$E645))/(MAXIFS(Q:Q,$E:$E,$E645)-MINIFS(Q:Q,$E:$E,$E645))))</f>
        <v/>
      </c>
      <c r="CG645" s="223" t="str">
        <f t="array" ref="CG645">IF(R645="","",
IF(INDEX(Settings!$H:$H,MATCH(CG$1,Settings!$G:$G,0))=TRUE,
100-100*(R645-MINIFS(R:R,$E:$E,$E645))/(MAXIFS(R:R,$E:$E,$E645)-MINIFS(R:R,$E:$E,$E645)),
100*(R645-MINIFS(R:R,$E:$E,$E645))/(MAXIFS(R:R,$E:$E,$E645)-MINIFS(R:R,$E:$E,$E645))))</f>
        <v/>
      </c>
      <c r="CH645" s="223" t="str">
        <f t="array" ref="CH645">IF(S645="","",
IF(INDEX(Settings!$H:$H,MATCH(CH$1,Settings!$G:$G,0))=TRUE,
100-100*(S645-MINIFS(S:S,$E:$E,$E645))/(MAXIFS(S:S,$E:$E,$E645)-MINIFS(S:S,$E:$E,$E645)),
100*(S645-MINIFS(S:S,$E:$E,$E645))/(MAXIFS(S:S,$E:$E,$E645)-MINIFS(S:S,$E:$E,$E645))))</f>
        <v/>
      </c>
      <c r="CI645" s="223" t="str">
        <f t="array" ref="CI645">IF(T645="","",
IF(INDEX(Settings!$H:$H,MATCH(CI$1,Settings!$G:$G,0))=TRUE,
100-100*(T645-MINIFS(T:T,$E:$E,$E645))/(MAXIFS(T:T,$E:$E,$E645)-MINIFS(T:T,$E:$E,$E645)),
100*(T645-MINIFS(T:T,$E:$E,$E645))/(MAXIFS(T:T,$E:$E,$E645)-MINIFS(T:T,$E:$E,$E645))))</f>
        <v/>
      </c>
      <c r="CJ645" s="223" t="str">
        <f t="array" ref="CJ645">IF(U645="","",
IF(INDEX(Settings!$H:$H,MATCH(CJ$1,Settings!$G:$G,0))=TRUE,
100-100*(U645-MINIFS(U:U,$E:$E,$E645))/(MAXIFS(U:U,$E:$E,$E645)-MINIFS(U:U,$E:$E,$E645)),
100*(U645-MINIFS(U:U,$E:$E,$E645))/(MAXIFS(U:U,$E:$E,$E645)-MINIFS(U:U,$E:$E,$E645))))</f>
        <v/>
      </c>
      <c r="CK645" s="223" t="str">
        <f t="array" ref="CK645">IF(V645="","",
IF(INDEX(Settings!$H:$H,MATCH(CK$1,Settings!$G:$G,0))=TRUE,
100-100*(V645-MINIFS(V:V,$E:$E,$E645))/(MAXIFS(V:V,$E:$E,$E645)-MINIFS(V:V,$E:$E,$E645)),
100*(V645-MINIFS(V:V,$E:$E,$E645))/(MAXIFS(V:V,$E:$E,$E645)-MINIFS(V:V,$E:$E,$E645))))</f>
        <v/>
      </c>
      <c r="CL645" s="223" t="str">
        <f t="array" ref="CL645">IF(W645="","",
IF(INDEX(Settings!$H:$H,MATCH(CL$1,Settings!$G:$G,0))=TRUE,
100-100*(W645-MINIFS(W:W,$E:$E,$E645))/(MAXIFS(W:W,$E:$E,$E645)-MINIFS(W:W,$E:$E,$E645)),
100*(W645-MINIFS(W:W,$E:$E,$E645))/(MAXIFS(W:W,$E:$E,$E645)-MINIFS(W:W,$E:$E,$E645))))</f>
        <v/>
      </c>
      <c r="CM645" s="223" t="str">
        <f t="array" ref="CM645">IF(X645="","",
IF(INDEX(Settings!$H:$H,MATCH(CM$1,Settings!$G:$G,0))=TRUE,
100-100*(X645-MINIFS(X:X,$E:$E,$E645))/(MAXIFS(X:X,$E:$E,$E645)-MINIFS(X:X,$E:$E,$E645)),
100*(X645-MINIFS(X:X,$E:$E,$E645))/(MAXIFS(X:X,$E:$E,$E645)-MINIFS(X:X,$E:$E,$E645))))</f>
        <v/>
      </c>
      <c r="CN645" s="223" t="str">
        <f t="array" ref="CN645">IF(Y645="","",
IF(INDEX(Settings!$H:$H,MATCH(CN$1,Settings!$G:$G,0))=TRUE,
100-100*(Y645-MINIFS(Y:Y,$E:$E,$E645))/(MAXIFS(Y:Y,$E:$E,$E645)-MINIFS(Y:Y,$E:$E,$E645)),
100*(Y645-MINIFS(Y:Y,$E:$E,$E645))/(MAXIFS(Y:Y,$E:$E,$E645)-MINIFS(Y:Y,$E:$E,$E645))))</f>
        <v/>
      </c>
      <c r="CO645" s="223" t="str">
        <f t="array" ref="CO645">IF(Z645="","",
IF(INDEX(Settings!$H:$H,MATCH(CO$1,Settings!$G:$G,0))=TRUE,
100-100*(Z645-MINIFS(Z:Z,$E:$E,$E645))/(MAXIFS(Z:Z,$E:$E,$E645)-MINIFS(Z:Z,$E:$E,$E645)),
100*(Z645-MINIFS(Z:Z,$E:$E,$E645))/(MAXIFS(Z:Z,$E:$E,$E645)-MINIFS(Z:Z,$E:$E,$E645))))</f>
        <v/>
      </c>
      <c r="CP645" s="223" t="str">
        <f t="array" ref="CP645">IF(AA645="","",
IF(INDEX(Settings!$H:$H,MATCH(CP$1,Settings!$G:$G,0))=TRUE,
100-100*(AA645-MINIFS(AA:AA,$E:$E,$E645))/(MAXIFS(AA:AA,$E:$E,$E645)-MINIFS(AA:AA,$E:$E,$E645)),
100*(AA645-MINIFS(AA:AA,$E:$E,$E645))/(MAXIFS(AA:AA,$E:$E,$E645)-MINIFS(AA:AA,$E:$E,$E645))))</f>
        <v/>
      </c>
      <c r="CQ645" s="223" t="str">
        <f t="array" ref="CQ645">IF(AB645="","",
IF(INDEX(Settings!$H:$H,MATCH(CQ$1,Settings!$G:$G,0))=TRUE,
100-100*(AB645-MINIFS(AB:AB,$E:$E,$E645))/(MAXIFS(AB:AB,$E:$E,$E645)-MINIFS(AB:AB,$E:$E,$E645)),
100*(AB645-MINIFS(AB:AB,$E:$E,$E645))/(MAXIFS(AB:AB,$E:$E,$E645)-MINIFS(AB:AB,$E:$E,$E645))))</f>
        <v/>
      </c>
      <c r="CR645" s="223" t="str">
        <f t="array" ref="CR645">IF(AC645="","",
IF(INDEX(Settings!$H:$H,MATCH(CR$1,Settings!$G:$G,0))=TRUE,
100-100*(AC645-MINIFS(AC:AC,$E:$E,$E645))/(MAXIFS(AC:AC,$E:$E,$E645)-MINIFS(AC:AC,$E:$E,$E645)),
100*(AC645-MINIFS(AC:AC,$E:$E,$E645))/(MAXIFS(AC:AC,$E:$E,$E645)-MINIFS(AC:AC,$E:$E,$E645))))</f>
        <v/>
      </c>
      <c r="CS645" s="223" t="str">
        <f t="array" ref="CS645">IF(AD645="","",
IF(INDEX(Settings!$H:$H,MATCH(CS$1,Settings!$G:$G,0))=TRUE,
100-100*(AD645-MINIFS(AD:AD,$E:$E,$E645))/(MAXIFS(AD:AD,$E:$E,$E645)-MINIFS(AD:AD,$E:$E,$E645)),
100*(AD645-MINIFS(AD:AD,$E:$E,$E645))/(MAXIFS(AD:AD,$E:$E,$E645)-MINIFS(AD:AD,$E:$E,$E645))))</f>
        <v/>
      </c>
      <c r="CT645" s="223" t="str">
        <f t="array" ref="CT645">IF(AE645="","",
IF(INDEX(Settings!$H:$H,MATCH(CT$1,Settings!$G:$G,0))=TRUE,
100-100*(AE645-MINIFS(AE:AE,$E:$E,$E645))/(MAXIFS(AE:AE,$E:$E,$E645)-MINIFS(AE:AE,$E:$E,$E645)),
100*(AE645-MINIFS(AE:AE,$E:$E,$E645))/(MAXIFS(AE:AE,$E:$E,$E645)-MINIFS(AE:AE,$E:$E,$E645))))</f>
        <v/>
      </c>
      <c r="CU645" s="223" t="str">
        <f t="array" ref="CU645">IF(AF645="","",
IF(INDEX(Settings!$H:$H,MATCH(CU$1,Settings!$G:$G,0))=TRUE,
100-100*(AF645-MINIFS(AF:AF,$E:$E,$E645))/(MAXIFS(AF:AF,$E:$E,$E645)-MINIFS(AF:AF,$E:$E,$E645)),
100*(AF645-MINIFS(AF:AF,$E:$E,$E645))/(MAXIFS(AF:AF,$E:$E,$E645)-MINIFS(AF:AF,$E:$E,$E645))))</f>
        <v/>
      </c>
      <c r="CV645" s="223" t="str">
        <f t="array" ref="CV645">IF(AG645="","",
IF(INDEX(Settings!$H:$H,MATCH(CV$1,Settings!$G:$G,0))=TRUE,
100-100*(AG645-MINIFS(AG:AG,$E:$E,$E645))/(MAXIFS(AG:AG,$E:$E,$E645)-MINIFS(AG:AG,$E:$E,$E645)),
100*(AG645-MINIFS(AG:AG,$E:$E,$E645))/(MAXIFS(AG:AG,$E:$E,$E645)-MINIFS(AG:AG,$E:$E,$E645))))</f>
        <v/>
      </c>
      <c r="CW645" s="223" t="str">
        <f t="array" ref="CW645">IF(AH645="","",
IF(INDEX(Settings!$H:$H,MATCH(CW$1,Settings!$G:$G,0))=TRUE,
100-100*(AH645-MINIFS(AH:AH,$E:$E,$E645))/(MAXIFS(AH:AH,$E:$E,$E645)-MINIFS(AH:AH,$E:$E,$E645)),
100*(AH645-MINIFS(AH:AH,$E:$E,$E645))/(MAXIFS(AH:AH,$E:$E,$E645)-MINIFS(AH:AH,$E:$E,$E645))))</f>
        <v/>
      </c>
      <c r="CX645" s="223" t="str">
        <f t="array" ref="CX645">IF(AI645="","",
IF(INDEX(Settings!$H:$H,MATCH(CX$1,Settings!$G:$G,0))=TRUE,
100-100*(AI645-MINIFS(AI:AI,$E:$E,$E645))/(MAXIFS(AI:AI,$E:$E,$E645)-MINIFS(AI:AI,$E:$E,$E645)),
100*(AI645-MINIFS(AI:AI,$E:$E,$E645))/(MAXIFS(AI:AI,$E:$E,$E645)-MINIFS(AI:AI,$E:$E,$E645))))</f>
        <v/>
      </c>
      <c r="CY645" s="223" t="str">
        <f t="array" ref="CY645">IF(AJ645="","",
IF(INDEX(Settings!$H:$H,MATCH(CY$1,Settings!$G:$G,0))=TRUE,
100-100*(AJ645-MINIFS(AJ:AJ,$E:$E,$E645))/(MAXIFS(AJ:AJ,$E:$E,$E645)-MINIFS(AJ:AJ,$E:$E,$E645)),
100*(AJ645-MINIFS(AJ:AJ,$E:$E,$E645))/(MAXIFS(AJ:AJ,$E:$E,$E645)-MINIFS(AJ:AJ,$E:$E,$E645))))</f>
        <v/>
      </c>
      <c r="CZ645" s="223" t="str">
        <f t="array" ref="CZ645">IF(AK645="","",
IF(INDEX(Settings!$H:$H,MATCH(CZ$1,Settings!$G:$G,0))=TRUE,
100-100*(AK645-MINIFS(AK:AK,$E:$E,$E645))/(MAXIFS(AK:AK,$E:$E,$E645)-MINIFS(AK:AK,$E:$E,$E645)),
100*(AK645-MINIFS(AK:AK,$E:$E,$E645))/(MAXIFS(AK:AK,$E:$E,$E645)-MINIFS(AK:AK,$E:$E,$E645))))</f>
        <v/>
      </c>
      <c r="DA645" s="223" t="str">
        <f t="array" ref="DA645">IF(AL645="","",
IF(INDEX(Settings!$H:$H,MATCH(DA$1,Settings!$G:$G,0))=TRUE,
100-100*(AL645-MINIFS(AL:AL,$E:$E,$E645))/(MAXIFS(AL:AL,$E:$E,$E645)-MINIFS(AL:AL,$E:$E,$E645)),
100*(AL645-MINIFS(AL:AL,$E:$E,$E645))/(MAXIFS(AL:AL,$E:$E,$E645)-MINIFS(AL:AL,$E:$E,$E645))))</f>
        <v/>
      </c>
      <c r="DB645" s="223" t="str">
        <f t="array" ref="DB645">IF(AM645="","",
IF(INDEX(Settings!$H:$H,MATCH(DB$1,Settings!$G:$G,0))=TRUE,
100-100*(AM645-MINIFS(AM:AM,$E:$E,$E645))/(MAXIFS(AM:AM,$E:$E,$E645)-MINIFS(AM:AM,$E:$E,$E645)),
100*(AM645-MINIFS(AM:AM,$E:$E,$E645))/(MAXIFS(AM:AM,$E:$E,$E645)-MINIFS(AM:AM,$E:$E,$E645))))</f>
        <v/>
      </c>
      <c r="DC645" s="223" t="str">
        <f t="array" ref="DC645">IF(AN645="","",
IF(INDEX(Settings!$H:$H,MATCH(DC$1,Settings!$G:$G,0))=TRUE,
100-100*(AN645-MINIFS(AN:AN,$E:$E,$E645))/(MAXIFS(AN:AN,$E:$E,$E645)-MINIFS(AN:AN,$E:$E,$E645)),
100*(AN645-MINIFS(AN:AN,$E:$E,$E645))/(MAXIFS(AN:AN,$E:$E,$E645)-MINIFS(AN:AN,$E:$E,$E645))))</f>
        <v/>
      </c>
      <c r="DD645" s="223" t="str">
        <f t="array" ref="DD645">IF(AO645="","",
IF(INDEX(Settings!$H:$H,MATCH(DD$1,Settings!$G:$G,0))=TRUE,
100-100*(AO645-MINIFS(AO:AO,$E:$E,$E645))/(MAXIFS(AO:AO,$E:$E,$E645)-MINIFS(AO:AO,$E:$E,$E645)),
100*(AO645-MINIFS(AO:AO,$E:$E,$E645))/(MAXIFS(AO:AO,$E:$E,$E645)-MINIFS(AO:AO,$E:$E,$E645))))</f>
        <v/>
      </c>
      <c r="DE645" s="223" t="str">
        <f t="array" ref="DE645">IF(AP645="","",
IF(INDEX(Settings!$H:$H,MATCH(DE$1,Settings!$G:$G,0))=TRUE,
100-100*(AP645-MINIFS(AP:AP,$E:$E,$E645))/(MAXIFS(AP:AP,$E:$E,$E645)-MINIFS(AP:AP,$E:$E,$E645)),
100*(AP645-MINIFS(AP:AP,$E:$E,$E645))/(MAXIFS(AP:AP,$E:$E,$E645)-MINIFS(AP:AP,$E:$E,$E645))))</f>
        <v/>
      </c>
      <c r="DF645" s="223" t="str">
        <f t="array" ref="DF645">IF(AQ645="","",
IF(INDEX(Settings!$H:$H,MATCH(DF$1,Settings!$G:$G,0))=TRUE,
100-100*(AQ645-MINIFS(AQ:AQ,$E:$E,$E645))/(MAXIFS(AQ:AQ,$E:$E,$E645)-MINIFS(AQ:AQ,$E:$E,$E645)),
100*(AQ645-MINIFS(AQ:AQ,$E:$E,$E645))/(MAXIFS(AQ:AQ,$E:$E,$E645)-MINIFS(AQ:AQ,$E:$E,$E645))))</f>
        <v/>
      </c>
      <c r="DG645" s="223" t="str">
        <f t="array" ref="DG645">IF(AR645="","",
IF(INDEX(Settings!$H:$H,MATCH(DG$1,Settings!$G:$G,0))=TRUE,
100-100*(AR645-MINIFS(AR:AR,$E:$E,$E645))/(MAXIFS(AR:AR,$E:$E,$E645)-MINIFS(AR:AR,$E:$E,$E645)),
100*(AR645-MINIFS(AR:AR,$E:$E,$E645))/(MAXIFS(AR:AR,$E:$E,$E645)-MINIFS(AR:AR,$E:$E,$E645))))</f>
        <v/>
      </c>
      <c r="DH645" s="223" t="str">
        <f t="array" ref="DH645">IF(AS645="","",
IF(INDEX(Settings!$H:$H,MATCH(DH$1,Settings!$G:$G,0))=TRUE,
100-100*(AS645-MINIFS(AS:AS,$E:$E,$E645))/(MAXIFS(AS:AS,$E:$E,$E645)-MINIFS(AS:AS,$E:$E,$E645)),
100*(AS645-MINIFS(AS:AS,$E:$E,$E645))/(MAXIFS(AS:AS,$E:$E,$E645)-MINIFS(AS:AS,$E:$E,$E645))))</f>
        <v/>
      </c>
      <c r="DI645" s="223" t="str">
        <f t="array" ref="DI645">IF(AT645="","",
IF(INDEX(Settings!$H:$H,MATCH(DI$1,Settings!$G:$G,0))=TRUE,
100-100*(AT645-MINIFS(AT:AT,$E:$E,$E645))/(MAXIFS(AT:AT,$E:$E,$E645)-MINIFS(AT:AT,$E:$E,$E645)),
100*(AT645-MINIFS(AT:AT,$E:$E,$E645))/(MAXIFS(AT:AT,$E:$E,$E645)-MINIFS(AT:AT,$E:$E,$E645))))</f>
        <v/>
      </c>
      <c r="DJ645" s="223" t="str">
        <f t="array" ref="DJ645">IF(AU645="","",
IF(INDEX(Settings!$H:$H,MATCH(DJ$1,Settings!$G:$G,0))=TRUE,
100-100*(AU645-MINIFS(AU:AU,$E:$E,$E645))/(MAXIFS(AU:AU,$E:$E,$E645)-MINIFS(AU:AU,$E:$E,$E645)),
100*(AU645-MINIFS(AU:AU,$E:$E,$E645))/(MAXIFS(AU:AU,$E:$E,$E645)-MINIFS(AU:AU,$E:$E,$E645))))</f>
        <v/>
      </c>
      <c r="DK645" s="223" t="str">
        <f t="array" ref="DK645">IF(AV645="","",
IF(INDEX(Settings!$H:$H,MATCH(DK$1,Settings!$G:$G,0))=TRUE,
100-100*(AV645-MINIFS(AV:AV,$E:$E,$E645))/(MAXIFS(AV:AV,$E:$E,$E645)-MINIFS(AV:AV,$E:$E,$E645)),
100*(AV645-MINIFS(AV:AV,$E:$E,$E645))/(MAXIFS(AV:AV,$E:$E,$E645)-MINIFS(AV:AV,$E:$E,$E645))))</f>
        <v/>
      </c>
      <c r="DL645" s="223" t="str">
        <f t="array" ref="DL645">IF(AW645="","",
IF(INDEX(Settings!$H:$H,MATCH(DL$1,Settings!$G:$G,0))=TRUE,
100-100*(AW645-MINIFS(AW:AW,$E:$E,$E645))/(MAXIFS(AW:AW,$E:$E,$E645)-MINIFS(AW:AW,$E:$E,$E645)),
100*(AW645-MINIFS(AW:AW,$E:$E,$E645))/(MAXIFS(AW:AW,$E:$E,$E645)-MINIFS(AW:AW,$E:$E,$E645))))</f>
        <v/>
      </c>
      <c r="DM645" s="223" t="str">
        <f t="array" ref="DM645">IF(AX645="","",
IF(INDEX(Settings!$H:$H,MATCH(DM$1,Settings!$G:$G,0))=TRUE,
100-100*(AX645-MINIFS(AX:AX,$E:$E,$E645))/(MAXIFS(AX:AX,$E:$E,$E645)-MINIFS(AX:AX,$E:$E,$E645)),
100*(AX645-MINIFS(AX:AX,$E:$E,$E645))/(MAXIFS(AX:AX,$E:$E,$E645)-MINIFS(AX:AX,$E:$E,$E645))))</f>
        <v/>
      </c>
      <c r="DN645" s="223" t="str">
        <f t="array" ref="DN645">IF(AY645="","",
IF(INDEX(Settings!$H:$H,MATCH(DN$1,Settings!$G:$G,0))=TRUE,
100-100*(AY645-MINIFS(AY:AY,$E:$E,$E645))/(MAXIFS(AY:AY,$E:$E,$E645)-MINIFS(AY:AY,$E:$E,$E645)),
100*(AY645-MINIFS(AY:AY,$E:$E,$E645))/(MAXIFS(AY:AY,$E:$E,$E645)-MINIFS(AY:AY,$E:$E,$E645))))</f>
        <v/>
      </c>
      <c r="DO645" s="223" t="str">
        <f t="array" ref="DO645">IF(AZ645="","",
IF(INDEX(Settings!$H:$H,MATCH(DO$1,Settings!$G:$G,0))=TRUE,
100-100*(AZ645-MINIFS(AZ:AZ,$E:$E,$E645))/(MAXIFS(AZ:AZ,$E:$E,$E645)-MINIFS(AZ:AZ,$E:$E,$E645)),
100*(AZ645-MINIFS(AZ:AZ,$E:$E,$E645))/(MAXIFS(AZ:AZ,$E:$E,$E645)-MINIFS(AZ:AZ,$E:$E,$E645))))</f>
        <v/>
      </c>
      <c r="DP645" s="223" t="str">
        <f t="array" ref="DP645">IF(BA645="","",
IF(INDEX(Settings!$H:$H,MATCH(DP$1,Settings!$G:$G,0))=TRUE,
100-100*(BA645-MINIFS(BA:BA,$E:$E,$E645))/(MAXIFS(BA:BA,$E:$E,$E645)-MINIFS(BA:BA,$E:$E,$E645)),
100*(BA645-MINIFS(BA:BA,$E:$E,$E645))/(MAXIFS(BA:BA,$E:$E,$E645)-MINIFS(BA:BA,$E:$E,$E645))))</f>
        <v/>
      </c>
      <c r="DQ645" s="223" t="str">
        <f t="array" ref="DQ645">IF(BB645="","",
IF(INDEX(Settings!$H:$H,MATCH(DQ$1,Settings!$G:$G,0))=TRUE,
100-100*(BB645-MINIFS(BB:BB,$E:$E,$E645))/(MAXIFS(BB:BB,$E:$E,$E645)-MINIFS(BB:BB,$E:$E,$E645)),
100*(BB645-MINIFS(BB:BB,$E:$E,$E645))/(MAXIFS(BB:BB,$E:$E,$E645)-MINIFS(BB:BB,$E:$E,$E645))))</f>
        <v/>
      </c>
      <c r="DR645" s="223" t="str">
        <f t="array" ref="DR645">IF(BC645="","",
IF(INDEX(Settings!$H:$H,MATCH(DR$1,Settings!$G:$G,0))=TRUE,
100-100*(BC645-MINIFS(BC:BC,$E:$E,$E645))/(MAXIFS(BC:BC,$E:$E,$E645)-MINIFS(BC:BC,$E:$E,$E645)),
100*(BC645-MINIFS(BC:BC,$E:$E,$E645))/(MAXIFS(BC:BC,$E:$E,$E645)-MINIFS(BC:BC,$E:$E,$E645))))</f>
        <v/>
      </c>
      <c r="DS645" s="223" t="str">
        <f t="array" ref="DS645">IF(BD645="","",
IF(INDEX(Settings!$H:$H,MATCH(DS$1,Settings!$G:$G,0))=TRUE,
100-100*(BD645-MINIFS(BD:BD,$E:$E,$E645))/(MAXIFS(BD:BD,$E:$E,$E645)-MINIFS(BD:BD,$E:$E,$E645)),
100*(BD645-MINIFS(BD:BD,$E:$E,$E645))/(MAXIFS(BD:BD,$E:$E,$E645)-MINIFS(BD:BD,$E:$E,$E645))))</f>
        <v/>
      </c>
      <c r="DT645" s="223" t="str">
        <f t="array" ref="DT645">IF(BE645="","",
IF(INDEX(Settings!$H:$H,MATCH(DT$1,Settings!$G:$G,0))=TRUE,
100-100*(BE645-MINIFS(BE:BE,$E:$E,$E645))/(MAXIFS(BE:BE,$E:$E,$E645)-MINIFS(BE:BE,$E:$E,$E645)),
100*(BE645-MINIFS(BE:BE,$E:$E,$E645))/(MAXIFS(BE:BE,$E:$E,$E645)-MINIFS(BE:BE,$E:$E,$E645))))</f>
        <v/>
      </c>
      <c r="DU645" s="223" t="str">
        <f t="array" ref="DU645">IF(BF645="","",
IF(INDEX(Settings!$H:$H,MATCH(DU$1,Settings!$G:$G,0))=TRUE,
100-100*(BF645-MINIFS(BF:BF,$E:$E,$E645))/(MAXIFS(BF:BF,$E:$E,$E645)-MINIFS(BF:BF,$E:$E,$E645)),
100*(BF645-MINIFS(BF:BF,$E:$E,$E645))/(MAXIFS(BF:BF,$E:$E,$E645)-MINIFS(BF:BF,$E:$E,$E645))))</f>
        <v/>
      </c>
      <c r="DV645" s="223" t="str">
        <f t="array" ref="DV645">IF(BG645="","",
IF(INDEX(Settings!$H:$H,MATCH(DV$1,Settings!$G:$G,0))=TRUE,
100-100*(BG645-MINIFS(BG:BG,$E:$E,$E645))/(MAXIFS(BG:BG,$E:$E,$E645)-MINIFS(BG:BG,$E:$E,$E645)),
100*(BG645-MINIFS(BG:BG,$E:$E,$E645))/(MAXIFS(BG:BG,$E:$E,$E645)-MINIFS(BG:BG,$E:$E,$E645))))</f>
        <v/>
      </c>
      <c r="DW645" s="223" t="str">
        <f t="array" ref="DW645">IF(BH645="","",
IF(INDEX(Settings!$H:$H,MATCH(DW$1,Settings!$G:$G,0))=TRUE,
100-100*(BH645-MINIFS(BH:BH,$E:$E,$E645))/(MAXIFS(BH:BH,$E:$E,$E645)-MINIFS(BH:BH,$E:$E,$E645)),
100*(BH645-MINIFS(BH:BH,$E:$E,$E645))/(MAXIFS(BH:BH,$E:$E,$E645)-MINIFS(BH:BH,$E:$E,$E645))))</f>
        <v/>
      </c>
      <c r="DX645" s="223" t="str">
        <f t="array" ref="DX645">IF(BI645="","",
IF(INDEX(Settings!$H:$H,MATCH(DX$1,Settings!$G:$G,0))=TRUE,
100-100*(BI645-MINIFS(BI:BI,$E:$E,$E645))/(MAXIFS(BI:BI,$E:$E,$E645)-MINIFS(BI:BI,$E:$E,$E645)),
100*(BI645-MINIFS(BI:BI,$E:$E,$E645))/(MAXIFS(BI:BI,$E:$E,$E645)-MINIFS(BI:BI,$E:$E,$E645))))</f>
        <v/>
      </c>
      <c r="DY645" s="223" t="str">
        <f t="array" ref="DY645">IF(BJ645="","",
IF(INDEX(Settings!$H:$H,MATCH(DY$1,Settings!$G:$G,0))=TRUE,
100-100*(BJ645-MINIFS(BJ:BJ,$E:$E,$E645))/(MAXIFS(BJ:BJ,$E:$E,$E645)-MINIFS(BJ:BJ,$E:$E,$E645)),
100*(BJ645-MINIFS(BJ:BJ,$E:$E,$E645))/(MAXIFS(BJ:BJ,$E:$E,$E645)-MINIFS(BJ:BJ,$E:$E,$E645))))</f>
        <v/>
      </c>
      <c r="DZ645" s="225"/>
      <c r="EA645" s="225"/>
      <c r="EB645" s="225" t="str">
        <f t="shared" si="8"/>
        <v/>
      </c>
      <c r="EC645" s="225" t="str">
        <f t="shared" si="9"/>
        <v/>
      </c>
      <c r="ED645" s="225" t="str">
        <f t="shared" si="10"/>
        <v/>
      </c>
      <c r="EE645" s="225" t="str">
        <f t="shared" si="11"/>
        <v/>
      </c>
      <c r="EF645" s="225" t="str">
        <f t="shared" si="12"/>
        <v/>
      </c>
      <c r="EG645" s="225" t="str">
        <f t="shared" si="13"/>
        <v/>
      </c>
      <c r="EH645" s="225"/>
      <c r="EI645" s="225"/>
      <c r="EJ645" s="225"/>
      <c r="EK645" s="225"/>
      <c r="EL645" s="225"/>
      <c r="EM645" s="225"/>
    </row>
    <row r="646">
      <c r="A646" s="231"/>
      <c r="B646" s="231"/>
      <c r="C646" s="231"/>
      <c r="D646" s="231" t="str">
        <f t="array" ref="D646">IFERROR(INDEX(Profiles!$B:$B,MATCH($A646,Profiles!$A:$A,0)),"")</f>
        <v/>
      </c>
      <c r="E646" s="231"/>
      <c r="F646" s="231"/>
      <c r="G646" s="231"/>
      <c r="H646" s="231"/>
      <c r="I646" s="231" t="str">
        <f>IF(A646="","",IF(Settings!$N$3="DATE",F646&amp;": "&amp;TEXT(B646,"M/DD/YY"),F646&amp;": "&amp;H646))</f>
        <v/>
      </c>
      <c r="J646" s="231"/>
      <c r="K646" s="231"/>
      <c r="L646" s="231"/>
      <c r="M646" s="232" t="str">
        <f t="shared" si="14"/>
        <v/>
      </c>
      <c r="N646" s="231"/>
      <c r="O646" s="231"/>
      <c r="P646" s="231"/>
      <c r="Q646" s="231"/>
      <c r="R646" s="231"/>
      <c r="S646" s="230" t="str">
        <f>IFERROR(VLOOKUP(AF646, 'YOYO IR Scores'!A:C, 3, FALSE), "")
</f>
        <v/>
      </c>
      <c r="T646" s="231"/>
      <c r="U646" s="231"/>
      <c r="V646" s="231"/>
      <c r="W646" s="231"/>
      <c r="X646" s="233" t="str">
        <f t="shared" si="4"/>
        <v/>
      </c>
      <c r="Y646" s="234" t="str">
        <f t="shared" si="5"/>
        <v/>
      </c>
      <c r="Z646" s="234" t="str">
        <f t="shared" si="6"/>
        <v/>
      </c>
      <c r="AA646" s="233" t="str">
        <f t="shared" si="7"/>
        <v/>
      </c>
      <c r="AB646" s="232"/>
      <c r="AC646" s="232"/>
      <c r="AD646" s="232"/>
      <c r="AE646" s="232" t="str">
        <f>IFERROR(VLOOKUP(AF646, 'YOYO IR Scores'!A:C, 2, FALSE), "")</f>
        <v/>
      </c>
      <c r="AF646" s="232"/>
      <c r="AG646" s="23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c r="BD646" s="232"/>
      <c r="BE646" s="232"/>
      <c r="BF646" s="232"/>
      <c r="BG646" s="232"/>
      <c r="BH646" s="232"/>
      <c r="BI646" s="232"/>
      <c r="BJ646" s="232"/>
      <c r="BK646" s="232" t="str">
        <f t="array" ref="BK646">IF(J646="","",
IF(INDEX(Settings!$H:$H,MATCH(BY$1,Settings!$G:$G,0))=TRUE,
100-100*(J646-MIN(J:J))/(MAX(J:J)-MIN(J:J)),
100*(J646-MIN(J:J))/(MAX(J:J)-MIN(J:J))))</f>
        <v/>
      </c>
      <c r="BL646" s="232" t="str">
        <f t="array" ref="BL646">IF(J646="","",
IF(INDEX(Settings!$H:$H,MATCH(BY$1,Settings!$G:$G,0))=TRUE,
100-100*(J646-MINIFS(J:J,$E:$E,$E646))/(MAXIFS(J:J,$E:$E,$E646)-MINIFS(J:J,$E:$E,$E646)),
100*(J646-MINIFS(J:J,$E:$E,$E646))/(MAXIFS(J:J,$E:$E,$E646)-MINIFS(J:J,$E:$E,$E646))))</f>
        <v/>
      </c>
      <c r="BM646" s="232" t="str">
        <f t="array" ref="BM646">IF(J646="","",
IF(INDEX(Settings!$H:$H,MATCH(BY$1,Settings!$G:$G,0))=TRUE,
100-100*(J646-MINIFS(J:J,$E:$E,$E646,$I:$I,$I646))/(MAXIFS(J:J,$E:$E,$E646,$I:$I,$I646)-MINIFS(J:J,$E:$E,$E646,$I:$I,$I646)),
100*(J646-MINIFS(J:J,$E:$E,$E646,$I:$I,$I646))/(MAXIFS(J:J,$E:$E,$E646,$I:$I,$I646)-MINIFS(J:J,$E:$E,$E646,$I:$I,$I646))))</f>
        <v/>
      </c>
      <c r="BN646" s="231" t="str">
        <f t="array" ref="BN646">IF(J646="","",
IF(INDEX(Settings!$H:$H,MATCH(BY$1,Settings!$G:$G,0))=TRUE,
100-100*PERCENTRANK(J:J,J646),
100*PERCENTRANK(J:J,J646)))</f>
        <v/>
      </c>
      <c r="BO646" s="231" t="str">
        <f>IFERROR(__xludf.DUMMYFUNCTION("IF(J646="""","""",
IF(INDEX(Settings!$H:$H,MATCH(BY$1,Settings!$G:$G,0))=TRUE,
100-100*PERCENTRANK(FILTER(J:J,$E:$E=$E646),J646),
100*PERCENTRANK(FILTER(J:J,$E:$E=$E646),J646)))"),"")</f>
        <v/>
      </c>
      <c r="BP646" s="231" t="str">
        <f>IFERROR(__xludf.DUMMYFUNCTION("IF(J646="""","""",
IF(INDEX(Settings!$H:$H,MATCH(BY$1,Settings!$G:$G,0))=TRUE,
100-100*PERCENTRANK(FILTER(J:J,$E:$E=$E646,$I:$I=$I646),J646),
100*PERCENTRANK(FILTER(J:J,$E:$E=$E646,$I:$I=$I646),J646)))"),"")</f>
        <v/>
      </c>
      <c r="BQ646" s="233" t="str">
        <f t="array" ref="BQ646">IF(J646="","",
IF(INDEX(Settings!$H:$H,MATCH(BY$1,Settings!$G:$G,0))=TRUE,
-1*(J646-AVERAGE(J:J))/STDEV(J:J),
(J646-AVERAGE(J:J))/STDEV(J:J)))</f>
        <v/>
      </c>
      <c r="BR646" s="233" t="str">
        <f>IFERROR(__xludf.DUMMYFUNCTION("IF(J646="""","""",
IF(INDEX(Settings!$H:$H,MATCH(BY$1,Settings!$G:$G,0))=TRUE,
-1*(J646-AVERAGEIFS(J:J,$E:$E,$E646))/STDEV(FILTER(J:J,$E:$E=$E646)),
(J646-AVERAGEIFS(J:J,$E:$E,$E646))/STDEV(FILTER(J:J,$E:$E=$E646))))"),"")</f>
        <v/>
      </c>
      <c r="BS646" s="233"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1"/>
      <c r="BX646" s="231"/>
      <c r="BY646" s="232" t="str">
        <f t="array" ref="BY646">IF(J646="","",
IF(INDEX(Settings!$H:$H,MATCH(BY$1,Settings!$G:$G,0))=TRUE,
100-100*(J646-MINIFS(J:J,$E:$E,$E646))/(MAXIFS(J:J,$E:$E,$E646)-MINIFS(J:J,$E:$E,$E646)),
100*(J646-MINIFS(J:J,$E:$E,$E646))/(MAXIFS(J:J,$E:$E,$E646)-MINIFS(J:J,$E:$E,$E646))))</f>
        <v/>
      </c>
      <c r="BZ646" s="232" t="str">
        <f t="array" ref="BZ646">IF(K646="","",
IF(INDEX(Settings!$H:$H,MATCH(BZ$1,Settings!$G:$G,0))=TRUE,
100-100*(K646-MINIFS(K:K,$E:$E,$E646))/(MAXIFS(K:K,$E:$E,$E646)-MINIFS(K:K,$E:$E,$E646)),
100*(K646-MINIFS(K:K,$E:$E,$E646))/(MAXIFS(K:K,$E:$E,$E646)-MINIFS(K:K,$E:$E,$E646))))</f>
        <v/>
      </c>
      <c r="CA646" s="232" t="str">
        <f t="array" ref="CA646">IF(L646="","",
IF(INDEX(Settings!$H:$H,MATCH(CA$1,Settings!$G:$G,0))=TRUE,
100-100*(L646-MINIFS(L:L,$E:$E,$E646))/(MAXIFS(L:L,$E:$E,$E646)-MINIFS(L:L,$E:$E,$E646)),
100*(L646-MINIFS(L:L,$E:$E,$E646))/(MAXIFS(L:L,$E:$E,$E646)-MINIFS(L:L,$E:$E,$E646))))</f>
        <v/>
      </c>
      <c r="CB646" s="232" t="str">
        <f t="array" ref="CB646">IF(M646="","",
IF(INDEX(Settings!$H:$H,MATCH(CB$1,Settings!$G:$G,0))=TRUE,
100-100*(M646-MINIFS(M:M,$E:$E,$E646))/(MAXIFS(M:M,$E:$E,$E646)-MINIFS(M:M,$E:$E,$E646)),
100*(M646-MINIFS(M:M,$E:$E,$E646))/(MAXIFS(M:M,$E:$E,$E646)-MINIFS(M:M,$E:$E,$E646))))</f>
        <v/>
      </c>
      <c r="CC646" s="232" t="str">
        <f t="array" ref="CC646">IF(N646="","",
IF(INDEX(Settings!$H:$H,MATCH(CC$1,Settings!$G:$G,0))=TRUE,
100-100*(N646-MINIFS(N:N,$E:$E,$E646))/(MAXIFS(N:N,$E:$E,$E646)-MINIFS(N:N,$E:$E,$E646)),
100*(N646-MINIFS(N:N,$E:$E,$E646))/(MAXIFS(N:N,$E:$E,$E646)-MINIFS(N:N,$E:$E,$E646))))</f>
        <v/>
      </c>
      <c r="CD646" s="232" t="str">
        <f t="array" ref="CD646">IF(O646="","",
IF(INDEX(Settings!$H:$H,MATCH(CD$1,Settings!$G:$G,0))=TRUE,
100-100*(O646-MINIFS(O:O,$E:$E,$E646))/(MAXIFS(O:O,$E:$E,$E646)-MINIFS(O:O,$E:$E,$E646)),
100*(O646-MINIFS(O:O,$E:$E,$E646))/(MAXIFS(O:O,$E:$E,$E646)-MINIFS(O:O,$E:$E,$E646))))</f>
        <v/>
      </c>
      <c r="CE646" s="232" t="str">
        <f t="array" ref="CE646">IF(P646="","",
IF(INDEX(Settings!$H:$H,MATCH(CE$1,Settings!$G:$G,0))=TRUE,
100-100*(P646-MINIFS(P:P,$E:$E,$E646))/(MAXIFS(P:P,$E:$E,$E646)-MINIFS(P:P,$E:$E,$E646)),
100*(P646-MINIFS(P:P,$E:$E,$E646))/(MAXIFS(P:P,$E:$E,$E646)-MINIFS(P:P,$E:$E,$E646))))</f>
        <v/>
      </c>
      <c r="CF646" s="232" t="str">
        <f t="array" ref="CF646">IF(Q646="","",
IF(INDEX(Settings!$H:$H,MATCH(CF$1,Settings!$G:$G,0))=TRUE,
100-100*(Q646-MINIFS(Q:Q,$E:$E,$E646))/(MAXIFS(Q:Q,$E:$E,$E646)-MINIFS(Q:Q,$E:$E,$E646)),
100*(Q646-MINIFS(Q:Q,$E:$E,$E646))/(MAXIFS(Q:Q,$E:$E,$E646)-MINIFS(Q:Q,$E:$E,$E646))))</f>
        <v/>
      </c>
      <c r="CG646" s="232" t="str">
        <f t="array" ref="CG646">IF(R646="","",
IF(INDEX(Settings!$H:$H,MATCH(CG$1,Settings!$G:$G,0))=TRUE,
100-100*(R646-MINIFS(R:R,$E:$E,$E646))/(MAXIFS(R:R,$E:$E,$E646)-MINIFS(R:R,$E:$E,$E646)),
100*(R646-MINIFS(R:R,$E:$E,$E646))/(MAXIFS(R:R,$E:$E,$E646)-MINIFS(R:R,$E:$E,$E646))))</f>
        <v/>
      </c>
      <c r="CH646" s="232" t="str">
        <f t="array" ref="CH646">IF(S646="","",
IF(INDEX(Settings!$H:$H,MATCH(CH$1,Settings!$G:$G,0))=TRUE,
100-100*(S646-MINIFS(S:S,$E:$E,$E646))/(MAXIFS(S:S,$E:$E,$E646)-MINIFS(S:S,$E:$E,$E646)),
100*(S646-MINIFS(S:S,$E:$E,$E646))/(MAXIFS(S:S,$E:$E,$E646)-MINIFS(S:S,$E:$E,$E646))))</f>
        <v/>
      </c>
      <c r="CI646" s="232" t="str">
        <f t="array" ref="CI646">IF(T646="","",
IF(INDEX(Settings!$H:$H,MATCH(CI$1,Settings!$G:$G,0))=TRUE,
100-100*(T646-MINIFS(T:T,$E:$E,$E646))/(MAXIFS(T:T,$E:$E,$E646)-MINIFS(T:T,$E:$E,$E646)),
100*(T646-MINIFS(T:T,$E:$E,$E646))/(MAXIFS(T:T,$E:$E,$E646)-MINIFS(T:T,$E:$E,$E646))))</f>
        <v/>
      </c>
      <c r="CJ646" s="232" t="str">
        <f t="array" ref="CJ646">IF(U646="","",
IF(INDEX(Settings!$H:$H,MATCH(CJ$1,Settings!$G:$G,0))=TRUE,
100-100*(U646-MINIFS(U:U,$E:$E,$E646))/(MAXIFS(U:U,$E:$E,$E646)-MINIFS(U:U,$E:$E,$E646)),
100*(U646-MINIFS(U:U,$E:$E,$E646))/(MAXIFS(U:U,$E:$E,$E646)-MINIFS(U:U,$E:$E,$E646))))</f>
        <v/>
      </c>
      <c r="CK646" s="232" t="str">
        <f t="array" ref="CK646">IF(V646="","",
IF(INDEX(Settings!$H:$H,MATCH(CK$1,Settings!$G:$G,0))=TRUE,
100-100*(V646-MINIFS(V:V,$E:$E,$E646))/(MAXIFS(V:V,$E:$E,$E646)-MINIFS(V:V,$E:$E,$E646)),
100*(V646-MINIFS(V:V,$E:$E,$E646))/(MAXIFS(V:V,$E:$E,$E646)-MINIFS(V:V,$E:$E,$E646))))</f>
        <v/>
      </c>
      <c r="CL646" s="232" t="str">
        <f t="array" ref="CL646">IF(W646="","",
IF(INDEX(Settings!$H:$H,MATCH(CL$1,Settings!$G:$G,0))=TRUE,
100-100*(W646-MINIFS(W:W,$E:$E,$E646))/(MAXIFS(W:W,$E:$E,$E646)-MINIFS(W:W,$E:$E,$E646)),
100*(W646-MINIFS(W:W,$E:$E,$E646))/(MAXIFS(W:W,$E:$E,$E646)-MINIFS(W:W,$E:$E,$E646))))</f>
        <v/>
      </c>
      <c r="CM646" s="232" t="str">
        <f t="array" ref="CM646">IF(X646="","",
IF(INDEX(Settings!$H:$H,MATCH(CM$1,Settings!$G:$G,0))=TRUE,
100-100*(X646-MINIFS(X:X,$E:$E,$E646))/(MAXIFS(X:X,$E:$E,$E646)-MINIFS(X:X,$E:$E,$E646)),
100*(X646-MINIFS(X:X,$E:$E,$E646))/(MAXIFS(X:X,$E:$E,$E646)-MINIFS(X:X,$E:$E,$E646))))</f>
        <v/>
      </c>
      <c r="CN646" s="232" t="str">
        <f t="array" ref="CN646">IF(Y646="","",
IF(INDEX(Settings!$H:$H,MATCH(CN$1,Settings!$G:$G,0))=TRUE,
100-100*(Y646-MINIFS(Y:Y,$E:$E,$E646))/(MAXIFS(Y:Y,$E:$E,$E646)-MINIFS(Y:Y,$E:$E,$E646)),
100*(Y646-MINIFS(Y:Y,$E:$E,$E646))/(MAXIFS(Y:Y,$E:$E,$E646)-MINIFS(Y:Y,$E:$E,$E646))))</f>
        <v/>
      </c>
      <c r="CO646" s="232" t="str">
        <f t="array" ref="CO646">IF(Z646="","",
IF(INDEX(Settings!$H:$H,MATCH(CO$1,Settings!$G:$G,0))=TRUE,
100-100*(Z646-MINIFS(Z:Z,$E:$E,$E646))/(MAXIFS(Z:Z,$E:$E,$E646)-MINIFS(Z:Z,$E:$E,$E646)),
100*(Z646-MINIFS(Z:Z,$E:$E,$E646))/(MAXIFS(Z:Z,$E:$E,$E646)-MINIFS(Z:Z,$E:$E,$E646))))</f>
        <v/>
      </c>
      <c r="CP646" s="232" t="str">
        <f t="array" ref="CP646">IF(AA646="","",
IF(INDEX(Settings!$H:$H,MATCH(CP$1,Settings!$G:$G,0))=TRUE,
100-100*(AA646-MINIFS(AA:AA,$E:$E,$E646))/(MAXIFS(AA:AA,$E:$E,$E646)-MINIFS(AA:AA,$E:$E,$E646)),
100*(AA646-MINIFS(AA:AA,$E:$E,$E646))/(MAXIFS(AA:AA,$E:$E,$E646)-MINIFS(AA:AA,$E:$E,$E646))))</f>
        <v/>
      </c>
      <c r="CQ646" s="232" t="str">
        <f t="array" ref="CQ646">IF(AB646="","",
IF(INDEX(Settings!$H:$H,MATCH(CQ$1,Settings!$G:$G,0))=TRUE,
100-100*(AB646-MINIFS(AB:AB,$E:$E,$E646))/(MAXIFS(AB:AB,$E:$E,$E646)-MINIFS(AB:AB,$E:$E,$E646)),
100*(AB646-MINIFS(AB:AB,$E:$E,$E646))/(MAXIFS(AB:AB,$E:$E,$E646)-MINIFS(AB:AB,$E:$E,$E646))))</f>
        <v/>
      </c>
      <c r="CR646" s="232" t="str">
        <f t="array" ref="CR646">IF(AC646="","",
IF(INDEX(Settings!$H:$H,MATCH(CR$1,Settings!$G:$G,0))=TRUE,
100-100*(AC646-MINIFS(AC:AC,$E:$E,$E646))/(MAXIFS(AC:AC,$E:$E,$E646)-MINIFS(AC:AC,$E:$E,$E646)),
100*(AC646-MINIFS(AC:AC,$E:$E,$E646))/(MAXIFS(AC:AC,$E:$E,$E646)-MINIFS(AC:AC,$E:$E,$E646))))</f>
        <v/>
      </c>
      <c r="CS646" s="232" t="str">
        <f t="array" ref="CS646">IF(AD646="","",
IF(INDEX(Settings!$H:$H,MATCH(CS$1,Settings!$G:$G,0))=TRUE,
100-100*(AD646-MINIFS(AD:AD,$E:$E,$E646))/(MAXIFS(AD:AD,$E:$E,$E646)-MINIFS(AD:AD,$E:$E,$E646)),
100*(AD646-MINIFS(AD:AD,$E:$E,$E646))/(MAXIFS(AD:AD,$E:$E,$E646)-MINIFS(AD:AD,$E:$E,$E646))))</f>
        <v/>
      </c>
      <c r="CT646" s="232" t="str">
        <f t="array" ref="CT646">IF(AE646="","",
IF(INDEX(Settings!$H:$H,MATCH(CT$1,Settings!$G:$G,0))=TRUE,
100-100*(AE646-MINIFS(AE:AE,$E:$E,$E646))/(MAXIFS(AE:AE,$E:$E,$E646)-MINIFS(AE:AE,$E:$E,$E646)),
100*(AE646-MINIFS(AE:AE,$E:$E,$E646))/(MAXIFS(AE:AE,$E:$E,$E646)-MINIFS(AE:AE,$E:$E,$E646))))</f>
        <v/>
      </c>
      <c r="CU646" s="232" t="str">
        <f t="array" ref="CU646">IF(AF646="","",
IF(INDEX(Settings!$H:$H,MATCH(CU$1,Settings!$G:$G,0))=TRUE,
100-100*(AF646-MINIFS(AF:AF,$E:$E,$E646))/(MAXIFS(AF:AF,$E:$E,$E646)-MINIFS(AF:AF,$E:$E,$E646)),
100*(AF646-MINIFS(AF:AF,$E:$E,$E646))/(MAXIFS(AF:AF,$E:$E,$E646)-MINIFS(AF:AF,$E:$E,$E646))))</f>
        <v/>
      </c>
      <c r="CV646" s="232" t="str">
        <f t="array" ref="CV646">IF(AG646="","",
IF(INDEX(Settings!$H:$H,MATCH(CV$1,Settings!$G:$G,0))=TRUE,
100-100*(AG646-MINIFS(AG:AG,$E:$E,$E646))/(MAXIFS(AG:AG,$E:$E,$E646)-MINIFS(AG:AG,$E:$E,$E646)),
100*(AG646-MINIFS(AG:AG,$E:$E,$E646))/(MAXIFS(AG:AG,$E:$E,$E646)-MINIFS(AG:AG,$E:$E,$E646))))</f>
        <v/>
      </c>
      <c r="CW646" s="232" t="str">
        <f t="array" ref="CW646">IF(AH646="","",
IF(INDEX(Settings!$H:$H,MATCH(CW$1,Settings!$G:$G,0))=TRUE,
100-100*(AH646-MINIFS(AH:AH,$E:$E,$E646))/(MAXIFS(AH:AH,$E:$E,$E646)-MINIFS(AH:AH,$E:$E,$E646)),
100*(AH646-MINIFS(AH:AH,$E:$E,$E646))/(MAXIFS(AH:AH,$E:$E,$E646)-MINIFS(AH:AH,$E:$E,$E646))))</f>
        <v/>
      </c>
      <c r="CX646" s="232" t="str">
        <f t="array" ref="CX646">IF(AI646="","",
IF(INDEX(Settings!$H:$H,MATCH(CX$1,Settings!$G:$G,0))=TRUE,
100-100*(AI646-MINIFS(AI:AI,$E:$E,$E646))/(MAXIFS(AI:AI,$E:$E,$E646)-MINIFS(AI:AI,$E:$E,$E646)),
100*(AI646-MINIFS(AI:AI,$E:$E,$E646))/(MAXIFS(AI:AI,$E:$E,$E646)-MINIFS(AI:AI,$E:$E,$E646))))</f>
        <v/>
      </c>
      <c r="CY646" s="232" t="str">
        <f t="array" ref="CY646">IF(AJ646="","",
IF(INDEX(Settings!$H:$H,MATCH(CY$1,Settings!$G:$G,0))=TRUE,
100-100*(AJ646-MINIFS(AJ:AJ,$E:$E,$E646))/(MAXIFS(AJ:AJ,$E:$E,$E646)-MINIFS(AJ:AJ,$E:$E,$E646)),
100*(AJ646-MINIFS(AJ:AJ,$E:$E,$E646))/(MAXIFS(AJ:AJ,$E:$E,$E646)-MINIFS(AJ:AJ,$E:$E,$E646))))</f>
        <v/>
      </c>
      <c r="CZ646" s="232" t="str">
        <f t="array" ref="CZ646">IF(AK646="","",
IF(INDEX(Settings!$H:$H,MATCH(CZ$1,Settings!$G:$G,0))=TRUE,
100-100*(AK646-MINIFS(AK:AK,$E:$E,$E646))/(MAXIFS(AK:AK,$E:$E,$E646)-MINIFS(AK:AK,$E:$E,$E646)),
100*(AK646-MINIFS(AK:AK,$E:$E,$E646))/(MAXIFS(AK:AK,$E:$E,$E646)-MINIFS(AK:AK,$E:$E,$E646))))</f>
        <v/>
      </c>
      <c r="DA646" s="232" t="str">
        <f t="array" ref="DA646">IF(AL646="","",
IF(INDEX(Settings!$H:$H,MATCH(DA$1,Settings!$G:$G,0))=TRUE,
100-100*(AL646-MINIFS(AL:AL,$E:$E,$E646))/(MAXIFS(AL:AL,$E:$E,$E646)-MINIFS(AL:AL,$E:$E,$E646)),
100*(AL646-MINIFS(AL:AL,$E:$E,$E646))/(MAXIFS(AL:AL,$E:$E,$E646)-MINIFS(AL:AL,$E:$E,$E646))))</f>
        <v/>
      </c>
      <c r="DB646" s="232" t="str">
        <f t="array" ref="DB646">IF(AM646="","",
IF(INDEX(Settings!$H:$H,MATCH(DB$1,Settings!$G:$G,0))=TRUE,
100-100*(AM646-MINIFS(AM:AM,$E:$E,$E646))/(MAXIFS(AM:AM,$E:$E,$E646)-MINIFS(AM:AM,$E:$E,$E646)),
100*(AM646-MINIFS(AM:AM,$E:$E,$E646))/(MAXIFS(AM:AM,$E:$E,$E646)-MINIFS(AM:AM,$E:$E,$E646))))</f>
        <v/>
      </c>
      <c r="DC646" s="232" t="str">
        <f t="array" ref="DC646">IF(AN646="","",
IF(INDEX(Settings!$H:$H,MATCH(DC$1,Settings!$G:$G,0))=TRUE,
100-100*(AN646-MINIFS(AN:AN,$E:$E,$E646))/(MAXIFS(AN:AN,$E:$E,$E646)-MINIFS(AN:AN,$E:$E,$E646)),
100*(AN646-MINIFS(AN:AN,$E:$E,$E646))/(MAXIFS(AN:AN,$E:$E,$E646)-MINIFS(AN:AN,$E:$E,$E646))))</f>
        <v/>
      </c>
      <c r="DD646" s="232" t="str">
        <f t="array" ref="DD646">IF(AO646="","",
IF(INDEX(Settings!$H:$H,MATCH(DD$1,Settings!$G:$G,0))=TRUE,
100-100*(AO646-MINIFS(AO:AO,$E:$E,$E646))/(MAXIFS(AO:AO,$E:$E,$E646)-MINIFS(AO:AO,$E:$E,$E646)),
100*(AO646-MINIFS(AO:AO,$E:$E,$E646))/(MAXIFS(AO:AO,$E:$E,$E646)-MINIFS(AO:AO,$E:$E,$E646))))</f>
        <v/>
      </c>
      <c r="DE646" s="232" t="str">
        <f t="array" ref="DE646">IF(AP646="","",
IF(INDEX(Settings!$H:$H,MATCH(DE$1,Settings!$G:$G,0))=TRUE,
100-100*(AP646-MINIFS(AP:AP,$E:$E,$E646))/(MAXIFS(AP:AP,$E:$E,$E646)-MINIFS(AP:AP,$E:$E,$E646)),
100*(AP646-MINIFS(AP:AP,$E:$E,$E646))/(MAXIFS(AP:AP,$E:$E,$E646)-MINIFS(AP:AP,$E:$E,$E646))))</f>
        <v/>
      </c>
      <c r="DF646" s="232" t="str">
        <f t="array" ref="DF646">IF(AQ646="","",
IF(INDEX(Settings!$H:$H,MATCH(DF$1,Settings!$G:$G,0))=TRUE,
100-100*(AQ646-MINIFS(AQ:AQ,$E:$E,$E646))/(MAXIFS(AQ:AQ,$E:$E,$E646)-MINIFS(AQ:AQ,$E:$E,$E646)),
100*(AQ646-MINIFS(AQ:AQ,$E:$E,$E646))/(MAXIFS(AQ:AQ,$E:$E,$E646)-MINIFS(AQ:AQ,$E:$E,$E646))))</f>
        <v/>
      </c>
      <c r="DG646" s="232" t="str">
        <f t="array" ref="DG646">IF(AR646="","",
IF(INDEX(Settings!$H:$H,MATCH(DG$1,Settings!$G:$G,0))=TRUE,
100-100*(AR646-MINIFS(AR:AR,$E:$E,$E646))/(MAXIFS(AR:AR,$E:$E,$E646)-MINIFS(AR:AR,$E:$E,$E646)),
100*(AR646-MINIFS(AR:AR,$E:$E,$E646))/(MAXIFS(AR:AR,$E:$E,$E646)-MINIFS(AR:AR,$E:$E,$E646))))</f>
        <v/>
      </c>
      <c r="DH646" s="232" t="str">
        <f t="array" ref="DH646">IF(AS646="","",
IF(INDEX(Settings!$H:$H,MATCH(DH$1,Settings!$G:$G,0))=TRUE,
100-100*(AS646-MINIFS(AS:AS,$E:$E,$E646))/(MAXIFS(AS:AS,$E:$E,$E646)-MINIFS(AS:AS,$E:$E,$E646)),
100*(AS646-MINIFS(AS:AS,$E:$E,$E646))/(MAXIFS(AS:AS,$E:$E,$E646)-MINIFS(AS:AS,$E:$E,$E646))))</f>
        <v/>
      </c>
      <c r="DI646" s="232" t="str">
        <f t="array" ref="DI646">IF(AT646="","",
IF(INDEX(Settings!$H:$H,MATCH(DI$1,Settings!$G:$G,0))=TRUE,
100-100*(AT646-MINIFS(AT:AT,$E:$E,$E646))/(MAXIFS(AT:AT,$E:$E,$E646)-MINIFS(AT:AT,$E:$E,$E646)),
100*(AT646-MINIFS(AT:AT,$E:$E,$E646))/(MAXIFS(AT:AT,$E:$E,$E646)-MINIFS(AT:AT,$E:$E,$E646))))</f>
        <v/>
      </c>
      <c r="DJ646" s="232" t="str">
        <f t="array" ref="DJ646">IF(AU646="","",
IF(INDEX(Settings!$H:$H,MATCH(DJ$1,Settings!$G:$G,0))=TRUE,
100-100*(AU646-MINIFS(AU:AU,$E:$E,$E646))/(MAXIFS(AU:AU,$E:$E,$E646)-MINIFS(AU:AU,$E:$E,$E646)),
100*(AU646-MINIFS(AU:AU,$E:$E,$E646))/(MAXIFS(AU:AU,$E:$E,$E646)-MINIFS(AU:AU,$E:$E,$E646))))</f>
        <v/>
      </c>
      <c r="DK646" s="232" t="str">
        <f t="array" ref="DK646">IF(AV646="","",
IF(INDEX(Settings!$H:$H,MATCH(DK$1,Settings!$G:$G,0))=TRUE,
100-100*(AV646-MINIFS(AV:AV,$E:$E,$E646))/(MAXIFS(AV:AV,$E:$E,$E646)-MINIFS(AV:AV,$E:$E,$E646)),
100*(AV646-MINIFS(AV:AV,$E:$E,$E646))/(MAXIFS(AV:AV,$E:$E,$E646)-MINIFS(AV:AV,$E:$E,$E646))))</f>
        <v/>
      </c>
      <c r="DL646" s="232" t="str">
        <f t="array" ref="DL646">IF(AW646="","",
IF(INDEX(Settings!$H:$H,MATCH(DL$1,Settings!$G:$G,0))=TRUE,
100-100*(AW646-MINIFS(AW:AW,$E:$E,$E646))/(MAXIFS(AW:AW,$E:$E,$E646)-MINIFS(AW:AW,$E:$E,$E646)),
100*(AW646-MINIFS(AW:AW,$E:$E,$E646))/(MAXIFS(AW:AW,$E:$E,$E646)-MINIFS(AW:AW,$E:$E,$E646))))</f>
        <v/>
      </c>
      <c r="DM646" s="232" t="str">
        <f t="array" ref="DM646">IF(AX646="","",
IF(INDEX(Settings!$H:$H,MATCH(DM$1,Settings!$G:$G,0))=TRUE,
100-100*(AX646-MINIFS(AX:AX,$E:$E,$E646))/(MAXIFS(AX:AX,$E:$E,$E646)-MINIFS(AX:AX,$E:$E,$E646)),
100*(AX646-MINIFS(AX:AX,$E:$E,$E646))/(MAXIFS(AX:AX,$E:$E,$E646)-MINIFS(AX:AX,$E:$E,$E646))))</f>
        <v/>
      </c>
      <c r="DN646" s="232" t="str">
        <f t="array" ref="DN646">IF(AY646="","",
IF(INDEX(Settings!$H:$H,MATCH(DN$1,Settings!$G:$G,0))=TRUE,
100-100*(AY646-MINIFS(AY:AY,$E:$E,$E646))/(MAXIFS(AY:AY,$E:$E,$E646)-MINIFS(AY:AY,$E:$E,$E646)),
100*(AY646-MINIFS(AY:AY,$E:$E,$E646))/(MAXIFS(AY:AY,$E:$E,$E646)-MINIFS(AY:AY,$E:$E,$E646))))</f>
        <v/>
      </c>
      <c r="DO646" s="232" t="str">
        <f t="array" ref="DO646">IF(AZ646="","",
IF(INDEX(Settings!$H:$H,MATCH(DO$1,Settings!$G:$G,0))=TRUE,
100-100*(AZ646-MINIFS(AZ:AZ,$E:$E,$E646))/(MAXIFS(AZ:AZ,$E:$E,$E646)-MINIFS(AZ:AZ,$E:$E,$E646)),
100*(AZ646-MINIFS(AZ:AZ,$E:$E,$E646))/(MAXIFS(AZ:AZ,$E:$E,$E646)-MINIFS(AZ:AZ,$E:$E,$E646))))</f>
        <v/>
      </c>
      <c r="DP646" s="232" t="str">
        <f t="array" ref="DP646">IF(BA646="","",
IF(INDEX(Settings!$H:$H,MATCH(DP$1,Settings!$G:$G,0))=TRUE,
100-100*(BA646-MINIFS(BA:BA,$E:$E,$E646))/(MAXIFS(BA:BA,$E:$E,$E646)-MINIFS(BA:BA,$E:$E,$E646)),
100*(BA646-MINIFS(BA:BA,$E:$E,$E646))/(MAXIFS(BA:BA,$E:$E,$E646)-MINIFS(BA:BA,$E:$E,$E646))))</f>
        <v/>
      </c>
      <c r="DQ646" s="232" t="str">
        <f t="array" ref="DQ646">IF(BB646="","",
IF(INDEX(Settings!$H:$H,MATCH(DQ$1,Settings!$G:$G,0))=TRUE,
100-100*(BB646-MINIFS(BB:BB,$E:$E,$E646))/(MAXIFS(BB:BB,$E:$E,$E646)-MINIFS(BB:BB,$E:$E,$E646)),
100*(BB646-MINIFS(BB:BB,$E:$E,$E646))/(MAXIFS(BB:BB,$E:$E,$E646)-MINIFS(BB:BB,$E:$E,$E646))))</f>
        <v/>
      </c>
      <c r="DR646" s="232" t="str">
        <f t="array" ref="DR646">IF(BC646="","",
IF(INDEX(Settings!$H:$H,MATCH(DR$1,Settings!$G:$G,0))=TRUE,
100-100*(BC646-MINIFS(BC:BC,$E:$E,$E646))/(MAXIFS(BC:BC,$E:$E,$E646)-MINIFS(BC:BC,$E:$E,$E646)),
100*(BC646-MINIFS(BC:BC,$E:$E,$E646))/(MAXIFS(BC:BC,$E:$E,$E646)-MINIFS(BC:BC,$E:$E,$E646))))</f>
        <v/>
      </c>
      <c r="DS646" s="232" t="str">
        <f t="array" ref="DS646">IF(BD646="","",
IF(INDEX(Settings!$H:$H,MATCH(DS$1,Settings!$G:$G,0))=TRUE,
100-100*(BD646-MINIFS(BD:BD,$E:$E,$E646))/(MAXIFS(BD:BD,$E:$E,$E646)-MINIFS(BD:BD,$E:$E,$E646)),
100*(BD646-MINIFS(BD:BD,$E:$E,$E646))/(MAXIFS(BD:BD,$E:$E,$E646)-MINIFS(BD:BD,$E:$E,$E646))))</f>
        <v/>
      </c>
      <c r="DT646" s="232" t="str">
        <f t="array" ref="DT646">IF(BE646="","",
IF(INDEX(Settings!$H:$H,MATCH(DT$1,Settings!$G:$G,0))=TRUE,
100-100*(BE646-MINIFS(BE:BE,$E:$E,$E646))/(MAXIFS(BE:BE,$E:$E,$E646)-MINIFS(BE:BE,$E:$E,$E646)),
100*(BE646-MINIFS(BE:BE,$E:$E,$E646))/(MAXIFS(BE:BE,$E:$E,$E646)-MINIFS(BE:BE,$E:$E,$E646))))</f>
        <v/>
      </c>
      <c r="DU646" s="232" t="str">
        <f t="array" ref="DU646">IF(BF646="","",
IF(INDEX(Settings!$H:$H,MATCH(DU$1,Settings!$G:$G,0))=TRUE,
100-100*(BF646-MINIFS(BF:BF,$E:$E,$E646))/(MAXIFS(BF:BF,$E:$E,$E646)-MINIFS(BF:BF,$E:$E,$E646)),
100*(BF646-MINIFS(BF:BF,$E:$E,$E646))/(MAXIFS(BF:BF,$E:$E,$E646)-MINIFS(BF:BF,$E:$E,$E646))))</f>
        <v/>
      </c>
      <c r="DV646" s="232" t="str">
        <f t="array" ref="DV646">IF(BG646="","",
IF(INDEX(Settings!$H:$H,MATCH(DV$1,Settings!$G:$G,0))=TRUE,
100-100*(BG646-MINIFS(BG:BG,$E:$E,$E646))/(MAXIFS(BG:BG,$E:$E,$E646)-MINIFS(BG:BG,$E:$E,$E646)),
100*(BG646-MINIFS(BG:BG,$E:$E,$E646))/(MAXIFS(BG:BG,$E:$E,$E646)-MINIFS(BG:BG,$E:$E,$E646))))</f>
        <v/>
      </c>
      <c r="DW646" s="232" t="str">
        <f t="array" ref="DW646">IF(BH646="","",
IF(INDEX(Settings!$H:$H,MATCH(DW$1,Settings!$G:$G,0))=TRUE,
100-100*(BH646-MINIFS(BH:BH,$E:$E,$E646))/(MAXIFS(BH:BH,$E:$E,$E646)-MINIFS(BH:BH,$E:$E,$E646)),
100*(BH646-MINIFS(BH:BH,$E:$E,$E646))/(MAXIFS(BH:BH,$E:$E,$E646)-MINIFS(BH:BH,$E:$E,$E646))))</f>
        <v/>
      </c>
      <c r="DX646" s="232" t="str">
        <f t="array" ref="DX646">IF(BI646="","",
IF(INDEX(Settings!$H:$H,MATCH(DX$1,Settings!$G:$G,0))=TRUE,
100-100*(BI646-MINIFS(BI:BI,$E:$E,$E646))/(MAXIFS(BI:BI,$E:$E,$E646)-MINIFS(BI:BI,$E:$E,$E646)),
100*(BI646-MINIFS(BI:BI,$E:$E,$E646))/(MAXIFS(BI:BI,$E:$E,$E646)-MINIFS(BI:BI,$E:$E,$E646))))</f>
        <v/>
      </c>
      <c r="DY646" s="232" t="str">
        <f t="array" ref="DY646">IF(BJ646="","",
IF(INDEX(Settings!$H:$H,MATCH(DY$1,Settings!$G:$G,0))=TRUE,
100-100*(BJ646-MINIFS(BJ:BJ,$E:$E,$E646))/(MAXIFS(BJ:BJ,$E:$E,$E646)-MINIFS(BJ:BJ,$E:$E,$E646)),
100*(BJ646-MINIFS(BJ:BJ,$E:$E,$E646))/(MAXIFS(BJ:BJ,$E:$E,$E646)-MINIFS(BJ:BJ,$E:$E,$E646))))</f>
        <v/>
      </c>
      <c r="DZ646" s="234"/>
      <c r="EA646" s="234"/>
      <c r="EB646" s="234" t="str">
        <f t="shared" si="8"/>
        <v/>
      </c>
      <c r="EC646" s="234" t="str">
        <f t="shared" si="9"/>
        <v/>
      </c>
      <c r="ED646" s="234" t="str">
        <f t="shared" si="10"/>
        <v/>
      </c>
      <c r="EE646" s="234" t="str">
        <f t="shared" si="11"/>
        <v/>
      </c>
      <c r="EF646" s="234" t="str">
        <f t="shared" si="12"/>
        <v/>
      </c>
      <c r="EG646" s="234" t="str">
        <f t="shared" si="13"/>
        <v/>
      </c>
      <c r="EH646" s="234"/>
      <c r="EI646" s="234"/>
      <c r="EJ646" s="234"/>
      <c r="EK646" s="234"/>
      <c r="EL646" s="234"/>
      <c r="EM646" s="234"/>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3" t="str">
        <f t="shared" si="14"/>
        <v/>
      </c>
      <c r="N647" s="49"/>
      <c r="O647" s="49"/>
      <c r="P647" s="49"/>
      <c r="Q647" s="49"/>
      <c r="R647" s="49"/>
      <c r="S647" s="222" t="str">
        <f>IFERROR(VLOOKUP(AF647, 'YOYO IR Scores'!A:C, 3, FALSE), "")
</f>
        <v/>
      </c>
      <c r="T647" s="49"/>
      <c r="U647" s="49"/>
      <c r="V647" s="49"/>
      <c r="W647" s="49"/>
      <c r="X647" s="224" t="str">
        <f t="shared" si="4"/>
        <v/>
      </c>
      <c r="Y647" s="225" t="str">
        <f t="shared" si="5"/>
        <v/>
      </c>
      <c r="Z647" s="225" t="str">
        <f t="shared" si="6"/>
        <v/>
      </c>
      <c r="AA647" s="224" t="str">
        <f t="shared" si="7"/>
        <v/>
      </c>
      <c r="AB647" s="223"/>
      <c r="AC647" s="223"/>
      <c r="AD647" s="223"/>
      <c r="AE647" s="223" t="str">
        <f>IFERROR(VLOOKUP(AF647, 'YOYO IR Scores'!A:C, 2, FALSE), "")</f>
        <v/>
      </c>
      <c r="AF647" s="223"/>
      <c r="AG647" s="223"/>
      <c r="AH647" s="223"/>
      <c r="AI647" s="223"/>
      <c r="AJ647" s="223"/>
      <c r="AK647" s="223"/>
      <c r="AL647" s="223"/>
      <c r="AM647" s="223"/>
      <c r="AN647" s="223"/>
      <c r="AO647" s="223"/>
      <c r="AP647" s="223"/>
      <c r="AQ647" s="223"/>
      <c r="AR647" s="223"/>
      <c r="AS647" s="223"/>
      <c r="AT647" s="223"/>
      <c r="AU647" s="223"/>
      <c r="AV647" s="223"/>
      <c r="AW647" s="223"/>
      <c r="AX647" s="223"/>
      <c r="AY647" s="223"/>
      <c r="AZ647" s="223"/>
      <c r="BA647" s="223"/>
      <c r="BB647" s="223"/>
      <c r="BC647" s="223"/>
      <c r="BD647" s="223"/>
      <c r="BE647" s="223"/>
      <c r="BF647" s="223"/>
      <c r="BG647" s="223"/>
      <c r="BH647" s="223"/>
      <c r="BI647" s="223"/>
      <c r="BJ647" s="223"/>
      <c r="BK647" s="223" t="str">
        <f t="array" ref="BK647">IF(J647="","",
IF(INDEX(Settings!$H:$H,MATCH(BY$1,Settings!$G:$G,0))=TRUE,
100-100*(J647-MIN(J:J))/(MAX(J:J)-MIN(J:J)),
100*(J647-MIN(J:J))/(MAX(J:J)-MIN(J:J))))</f>
        <v/>
      </c>
      <c r="BL647" s="223" t="str">
        <f t="array" ref="BL647">IF(J647="","",
IF(INDEX(Settings!$H:$H,MATCH(BY$1,Settings!$G:$G,0))=TRUE,
100-100*(J647-MINIFS(J:J,$E:$E,$E647))/(MAXIFS(J:J,$E:$E,$E647)-MINIFS(J:J,$E:$E,$E647)),
100*(J647-MINIFS(J:J,$E:$E,$E647))/(MAXIFS(J:J,$E:$E,$E647)-MINIFS(J:J,$E:$E,$E647))))</f>
        <v/>
      </c>
      <c r="BM647" s="223"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4" t="str">
        <f t="array" ref="BQ647">IF(J647="","",
IF(INDEX(Settings!$H:$H,MATCH(BY$1,Settings!$G:$G,0))=TRUE,
-1*(J647-AVERAGE(J:J))/STDEV(J:J),
(J647-AVERAGE(J:J))/STDEV(J:J)))</f>
        <v/>
      </c>
      <c r="BR647" s="224" t="str">
        <f>IFERROR(__xludf.DUMMYFUNCTION("IF(J647="""","""",
IF(INDEX(Settings!$H:$H,MATCH(BY$1,Settings!$G:$G,0))=TRUE,
-1*(J647-AVERAGEIFS(J:J,$E:$E,$E647))/STDEV(FILTER(J:J,$E:$E=$E647)),
(J647-AVERAGEIFS(J:J,$E:$E,$E647))/STDEV(FILTER(J:J,$E:$E=$E647))))"),"")</f>
        <v/>
      </c>
      <c r="BS647" s="224"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3" t="str">
        <f t="array" ref="BY647">IF(J647="","",
IF(INDEX(Settings!$H:$H,MATCH(BY$1,Settings!$G:$G,0))=TRUE,
100-100*(J647-MINIFS(J:J,$E:$E,$E647))/(MAXIFS(J:J,$E:$E,$E647)-MINIFS(J:J,$E:$E,$E647)),
100*(J647-MINIFS(J:J,$E:$E,$E647))/(MAXIFS(J:J,$E:$E,$E647)-MINIFS(J:J,$E:$E,$E647))))</f>
        <v/>
      </c>
      <c r="BZ647" s="223" t="str">
        <f t="array" ref="BZ647">IF(K647="","",
IF(INDEX(Settings!$H:$H,MATCH(BZ$1,Settings!$G:$G,0))=TRUE,
100-100*(K647-MINIFS(K:K,$E:$E,$E647))/(MAXIFS(K:K,$E:$E,$E647)-MINIFS(K:K,$E:$E,$E647)),
100*(K647-MINIFS(K:K,$E:$E,$E647))/(MAXIFS(K:K,$E:$E,$E647)-MINIFS(K:K,$E:$E,$E647))))</f>
        <v/>
      </c>
      <c r="CA647" s="223" t="str">
        <f t="array" ref="CA647">IF(L647="","",
IF(INDEX(Settings!$H:$H,MATCH(CA$1,Settings!$G:$G,0))=TRUE,
100-100*(L647-MINIFS(L:L,$E:$E,$E647))/(MAXIFS(L:L,$E:$E,$E647)-MINIFS(L:L,$E:$E,$E647)),
100*(L647-MINIFS(L:L,$E:$E,$E647))/(MAXIFS(L:L,$E:$E,$E647)-MINIFS(L:L,$E:$E,$E647))))</f>
        <v/>
      </c>
      <c r="CB647" s="223" t="str">
        <f t="array" ref="CB647">IF(M647="","",
IF(INDEX(Settings!$H:$H,MATCH(CB$1,Settings!$G:$G,0))=TRUE,
100-100*(M647-MINIFS(M:M,$E:$E,$E647))/(MAXIFS(M:M,$E:$E,$E647)-MINIFS(M:M,$E:$E,$E647)),
100*(M647-MINIFS(M:M,$E:$E,$E647))/(MAXIFS(M:M,$E:$E,$E647)-MINIFS(M:M,$E:$E,$E647))))</f>
        <v/>
      </c>
      <c r="CC647" s="223" t="str">
        <f t="array" ref="CC647">IF(N647="","",
IF(INDEX(Settings!$H:$H,MATCH(CC$1,Settings!$G:$G,0))=TRUE,
100-100*(N647-MINIFS(N:N,$E:$E,$E647))/(MAXIFS(N:N,$E:$E,$E647)-MINIFS(N:N,$E:$E,$E647)),
100*(N647-MINIFS(N:N,$E:$E,$E647))/(MAXIFS(N:N,$E:$E,$E647)-MINIFS(N:N,$E:$E,$E647))))</f>
        <v/>
      </c>
      <c r="CD647" s="223" t="str">
        <f t="array" ref="CD647">IF(O647="","",
IF(INDEX(Settings!$H:$H,MATCH(CD$1,Settings!$G:$G,0))=TRUE,
100-100*(O647-MINIFS(O:O,$E:$E,$E647))/(MAXIFS(O:O,$E:$E,$E647)-MINIFS(O:O,$E:$E,$E647)),
100*(O647-MINIFS(O:O,$E:$E,$E647))/(MAXIFS(O:O,$E:$E,$E647)-MINIFS(O:O,$E:$E,$E647))))</f>
        <v/>
      </c>
      <c r="CE647" s="223" t="str">
        <f t="array" ref="CE647">IF(P647="","",
IF(INDEX(Settings!$H:$H,MATCH(CE$1,Settings!$G:$G,0))=TRUE,
100-100*(P647-MINIFS(P:P,$E:$E,$E647))/(MAXIFS(P:P,$E:$E,$E647)-MINIFS(P:P,$E:$E,$E647)),
100*(P647-MINIFS(P:P,$E:$E,$E647))/(MAXIFS(P:P,$E:$E,$E647)-MINIFS(P:P,$E:$E,$E647))))</f>
        <v/>
      </c>
      <c r="CF647" s="223" t="str">
        <f t="array" ref="CF647">IF(Q647="","",
IF(INDEX(Settings!$H:$H,MATCH(CF$1,Settings!$G:$G,0))=TRUE,
100-100*(Q647-MINIFS(Q:Q,$E:$E,$E647))/(MAXIFS(Q:Q,$E:$E,$E647)-MINIFS(Q:Q,$E:$E,$E647)),
100*(Q647-MINIFS(Q:Q,$E:$E,$E647))/(MAXIFS(Q:Q,$E:$E,$E647)-MINIFS(Q:Q,$E:$E,$E647))))</f>
        <v/>
      </c>
      <c r="CG647" s="223" t="str">
        <f t="array" ref="CG647">IF(R647="","",
IF(INDEX(Settings!$H:$H,MATCH(CG$1,Settings!$G:$G,0))=TRUE,
100-100*(R647-MINIFS(R:R,$E:$E,$E647))/(MAXIFS(R:R,$E:$E,$E647)-MINIFS(R:R,$E:$E,$E647)),
100*(R647-MINIFS(R:R,$E:$E,$E647))/(MAXIFS(R:R,$E:$E,$E647)-MINIFS(R:R,$E:$E,$E647))))</f>
        <v/>
      </c>
      <c r="CH647" s="223" t="str">
        <f t="array" ref="CH647">IF(S647="","",
IF(INDEX(Settings!$H:$H,MATCH(CH$1,Settings!$G:$G,0))=TRUE,
100-100*(S647-MINIFS(S:S,$E:$E,$E647))/(MAXIFS(S:S,$E:$E,$E647)-MINIFS(S:S,$E:$E,$E647)),
100*(S647-MINIFS(S:S,$E:$E,$E647))/(MAXIFS(S:S,$E:$E,$E647)-MINIFS(S:S,$E:$E,$E647))))</f>
        <v/>
      </c>
      <c r="CI647" s="223" t="str">
        <f t="array" ref="CI647">IF(T647="","",
IF(INDEX(Settings!$H:$H,MATCH(CI$1,Settings!$G:$G,0))=TRUE,
100-100*(T647-MINIFS(T:T,$E:$E,$E647))/(MAXIFS(T:T,$E:$E,$E647)-MINIFS(T:T,$E:$E,$E647)),
100*(T647-MINIFS(T:T,$E:$E,$E647))/(MAXIFS(T:T,$E:$E,$E647)-MINIFS(T:T,$E:$E,$E647))))</f>
        <v/>
      </c>
      <c r="CJ647" s="223" t="str">
        <f t="array" ref="CJ647">IF(U647="","",
IF(INDEX(Settings!$H:$H,MATCH(CJ$1,Settings!$G:$G,0))=TRUE,
100-100*(U647-MINIFS(U:U,$E:$E,$E647))/(MAXIFS(U:U,$E:$E,$E647)-MINIFS(U:U,$E:$E,$E647)),
100*(U647-MINIFS(U:U,$E:$E,$E647))/(MAXIFS(U:U,$E:$E,$E647)-MINIFS(U:U,$E:$E,$E647))))</f>
        <v/>
      </c>
      <c r="CK647" s="223" t="str">
        <f t="array" ref="CK647">IF(V647="","",
IF(INDEX(Settings!$H:$H,MATCH(CK$1,Settings!$G:$G,0))=TRUE,
100-100*(V647-MINIFS(V:V,$E:$E,$E647))/(MAXIFS(V:V,$E:$E,$E647)-MINIFS(V:V,$E:$E,$E647)),
100*(V647-MINIFS(V:V,$E:$E,$E647))/(MAXIFS(V:V,$E:$E,$E647)-MINIFS(V:V,$E:$E,$E647))))</f>
        <v/>
      </c>
      <c r="CL647" s="223" t="str">
        <f t="array" ref="CL647">IF(W647="","",
IF(INDEX(Settings!$H:$H,MATCH(CL$1,Settings!$G:$G,0))=TRUE,
100-100*(W647-MINIFS(W:W,$E:$E,$E647))/(MAXIFS(W:W,$E:$E,$E647)-MINIFS(W:W,$E:$E,$E647)),
100*(W647-MINIFS(W:W,$E:$E,$E647))/(MAXIFS(W:W,$E:$E,$E647)-MINIFS(W:W,$E:$E,$E647))))</f>
        <v/>
      </c>
      <c r="CM647" s="223" t="str">
        <f t="array" ref="CM647">IF(X647="","",
IF(INDEX(Settings!$H:$H,MATCH(CM$1,Settings!$G:$G,0))=TRUE,
100-100*(X647-MINIFS(X:X,$E:$E,$E647))/(MAXIFS(X:X,$E:$E,$E647)-MINIFS(X:X,$E:$E,$E647)),
100*(X647-MINIFS(X:X,$E:$E,$E647))/(MAXIFS(X:X,$E:$E,$E647)-MINIFS(X:X,$E:$E,$E647))))</f>
        <v/>
      </c>
      <c r="CN647" s="223" t="str">
        <f t="array" ref="CN647">IF(Y647="","",
IF(INDEX(Settings!$H:$H,MATCH(CN$1,Settings!$G:$G,0))=TRUE,
100-100*(Y647-MINIFS(Y:Y,$E:$E,$E647))/(MAXIFS(Y:Y,$E:$E,$E647)-MINIFS(Y:Y,$E:$E,$E647)),
100*(Y647-MINIFS(Y:Y,$E:$E,$E647))/(MAXIFS(Y:Y,$E:$E,$E647)-MINIFS(Y:Y,$E:$E,$E647))))</f>
        <v/>
      </c>
      <c r="CO647" s="223" t="str">
        <f t="array" ref="CO647">IF(Z647="","",
IF(INDEX(Settings!$H:$H,MATCH(CO$1,Settings!$G:$G,0))=TRUE,
100-100*(Z647-MINIFS(Z:Z,$E:$E,$E647))/(MAXIFS(Z:Z,$E:$E,$E647)-MINIFS(Z:Z,$E:$E,$E647)),
100*(Z647-MINIFS(Z:Z,$E:$E,$E647))/(MAXIFS(Z:Z,$E:$E,$E647)-MINIFS(Z:Z,$E:$E,$E647))))</f>
        <v/>
      </c>
      <c r="CP647" s="223" t="str">
        <f t="array" ref="CP647">IF(AA647="","",
IF(INDEX(Settings!$H:$H,MATCH(CP$1,Settings!$G:$G,0))=TRUE,
100-100*(AA647-MINIFS(AA:AA,$E:$E,$E647))/(MAXIFS(AA:AA,$E:$E,$E647)-MINIFS(AA:AA,$E:$E,$E647)),
100*(AA647-MINIFS(AA:AA,$E:$E,$E647))/(MAXIFS(AA:AA,$E:$E,$E647)-MINIFS(AA:AA,$E:$E,$E647))))</f>
        <v/>
      </c>
      <c r="CQ647" s="223" t="str">
        <f t="array" ref="CQ647">IF(AB647="","",
IF(INDEX(Settings!$H:$H,MATCH(CQ$1,Settings!$G:$G,0))=TRUE,
100-100*(AB647-MINIFS(AB:AB,$E:$E,$E647))/(MAXIFS(AB:AB,$E:$E,$E647)-MINIFS(AB:AB,$E:$E,$E647)),
100*(AB647-MINIFS(AB:AB,$E:$E,$E647))/(MAXIFS(AB:AB,$E:$E,$E647)-MINIFS(AB:AB,$E:$E,$E647))))</f>
        <v/>
      </c>
      <c r="CR647" s="223" t="str">
        <f t="array" ref="CR647">IF(AC647="","",
IF(INDEX(Settings!$H:$H,MATCH(CR$1,Settings!$G:$G,0))=TRUE,
100-100*(AC647-MINIFS(AC:AC,$E:$E,$E647))/(MAXIFS(AC:AC,$E:$E,$E647)-MINIFS(AC:AC,$E:$E,$E647)),
100*(AC647-MINIFS(AC:AC,$E:$E,$E647))/(MAXIFS(AC:AC,$E:$E,$E647)-MINIFS(AC:AC,$E:$E,$E647))))</f>
        <v/>
      </c>
      <c r="CS647" s="223" t="str">
        <f t="array" ref="CS647">IF(AD647="","",
IF(INDEX(Settings!$H:$H,MATCH(CS$1,Settings!$G:$G,0))=TRUE,
100-100*(AD647-MINIFS(AD:AD,$E:$E,$E647))/(MAXIFS(AD:AD,$E:$E,$E647)-MINIFS(AD:AD,$E:$E,$E647)),
100*(AD647-MINIFS(AD:AD,$E:$E,$E647))/(MAXIFS(AD:AD,$E:$E,$E647)-MINIFS(AD:AD,$E:$E,$E647))))</f>
        <v/>
      </c>
      <c r="CT647" s="223" t="str">
        <f t="array" ref="CT647">IF(AE647="","",
IF(INDEX(Settings!$H:$H,MATCH(CT$1,Settings!$G:$G,0))=TRUE,
100-100*(AE647-MINIFS(AE:AE,$E:$E,$E647))/(MAXIFS(AE:AE,$E:$E,$E647)-MINIFS(AE:AE,$E:$E,$E647)),
100*(AE647-MINIFS(AE:AE,$E:$E,$E647))/(MAXIFS(AE:AE,$E:$E,$E647)-MINIFS(AE:AE,$E:$E,$E647))))</f>
        <v/>
      </c>
      <c r="CU647" s="223" t="str">
        <f t="array" ref="CU647">IF(AF647="","",
IF(INDEX(Settings!$H:$H,MATCH(CU$1,Settings!$G:$G,0))=TRUE,
100-100*(AF647-MINIFS(AF:AF,$E:$E,$E647))/(MAXIFS(AF:AF,$E:$E,$E647)-MINIFS(AF:AF,$E:$E,$E647)),
100*(AF647-MINIFS(AF:AF,$E:$E,$E647))/(MAXIFS(AF:AF,$E:$E,$E647)-MINIFS(AF:AF,$E:$E,$E647))))</f>
        <v/>
      </c>
      <c r="CV647" s="223" t="str">
        <f t="array" ref="CV647">IF(AG647="","",
IF(INDEX(Settings!$H:$H,MATCH(CV$1,Settings!$G:$G,0))=TRUE,
100-100*(AG647-MINIFS(AG:AG,$E:$E,$E647))/(MAXIFS(AG:AG,$E:$E,$E647)-MINIFS(AG:AG,$E:$E,$E647)),
100*(AG647-MINIFS(AG:AG,$E:$E,$E647))/(MAXIFS(AG:AG,$E:$E,$E647)-MINIFS(AG:AG,$E:$E,$E647))))</f>
        <v/>
      </c>
      <c r="CW647" s="223" t="str">
        <f t="array" ref="CW647">IF(AH647="","",
IF(INDEX(Settings!$H:$H,MATCH(CW$1,Settings!$G:$G,0))=TRUE,
100-100*(AH647-MINIFS(AH:AH,$E:$E,$E647))/(MAXIFS(AH:AH,$E:$E,$E647)-MINIFS(AH:AH,$E:$E,$E647)),
100*(AH647-MINIFS(AH:AH,$E:$E,$E647))/(MAXIFS(AH:AH,$E:$E,$E647)-MINIFS(AH:AH,$E:$E,$E647))))</f>
        <v/>
      </c>
      <c r="CX647" s="223" t="str">
        <f t="array" ref="CX647">IF(AI647="","",
IF(INDEX(Settings!$H:$H,MATCH(CX$1,Settings!$G:$G,0))=TRUE,
100-100*(AI647-MINIFS(AI:AI,$E:$E,$E647))/(MAXIFS(AI:AI,$E:$E,$E647)-MINIFS(AI:AI,$E:$E,$E647)),
100*(AI647-MINIFS(AI:AI,$E:$E,$E647))/(MAXIFS(AI:AI,$E:$E,$E647)-MINIFS(AI:AI,$E:$E,$E647))))</f>
        <v/>
      </c>
      <c r="CY647" s="223" t="str">
        <f t="array" ref="CY647">IF(AJ647="","",
IF(INDEX(Settings!$H:$H,MATCH(CY$1,Settings!$G:$G,0))=TRUE,
100-100*(AJ647-MINIFS(AJ:AJ,$E:$E,$E647))/(MAXIFS(AJ:AJ,$E:$E,$E647)-MINIFS(AJ:AJ,$E:$E,$E647)),
100*(AJ647-MINIFS(AJ:AJ,$E:$E,$E647))/(MAXIFS(AJ:AJ,$E:$E,$E647)-MINIFS(AJ:AJ,$E:$E,$E647))))</f>
        <v/>
      </c>
      <c r="CZ647" s="223" t="str">
        <f t="array" ref="CZ647">IF(AK647="","",
IF(INDEX(Settings!$H:$H,MATCH(CZ$1,Settings!$G:$G,0))=TRUE,
100-100*(AK647-MINIFS(AK:AK,$E:$E,$E647))/(MAXIFS(AK:AK,$E:$E,$E647)-MINIFS(AK:AK,$E:$E,$E647)),
100*(AK647-MINIFS(AK:AK,$E:$E,$E647))/(MAXIFS(AK:AK,$E:$E,$E647)-MINIFS(AK:AK,$E:$E,$E647))))</f>
        <v/>
      </c>
      <c r="DA647" s="223" t="str">
        <f t="array" ref="DA647">IF(AL647="","",
IF(INDEX(Settings!$H:$H,MATCH(DA$1,Settings!$G:$G,0))=TRUE,
100-100*(AL647-MINIFS(AL:AL,$E:$E,$E647))/(MAXIFS(AL:AL,$E:$E,$E647)-MINIFS(AL:AL,$E:$E,$E647)),
100*(AL647-MINIFS(AL:AL,$E:$E,$E647))/(MAXIFS(AL:AL,$E:$E,$E647)-MINIFS(AL:AL,$E:$E,$E647))))</f>
        <v/>
      </c>
      <c r="DB647" s="223" t="str">
        <f t="array" ref="DB647">IF(AM647="","",
IF(INDEX(Settings!$H:$H,MATCH(DB$1,Settings!$G:$G,0))=TRUE,
100-100*(AM647-MINIFS(AM:AM,$E:$E,$E647))/(MAXIFS(AM:AM,$E:$E,$E647)-MINIFS(AM:AM,$E:$E,$E647)),
100*(AM647-MINIFS(AM:AM,$E:$E,$E647))/(MAXIFS(AM:AM,$E:$E,$E647)-MINIFS(AM:AM,$E:$E,$E647))))</f>
        <v/>
      </c>
      <c r="DC647" s="223" t="str">
        <f t="array" ref="DC647">IF(AN647="","",
IF(INDEX(Settings!$H:$H,MATCH(DC$1,Settings!$G:$G,0))=TRUE,
100-100*(AN647-MINIFS(AN:AN,$E:$E,$E647))/(MAXIFS(AN:AN,$E:$E,$E647)-MINIFS(AN:AN,$E:$E,$E647)),
100*(AN647-MINIFS(AN:AN,$E:$E,$E647))/(MAXIFS(AN:AN,$E:$E,$E647)-MINIFS(AN:AN,$E:$E,$E647))))</f>
        <v/>
      </c>
      <c r="DD647" s="223" t="str">
        <f t="array" ref="DD647">IF(AO647="","",
IF(INDEX(Settings!$H:$H,MATCH(DD$1,Settings!$G:$G,0))=TRUE,
100-100*(AO647-MINIFS(AO:AO,$E:$E,$E647))/(MAXIFS(AO:AO,$E:$E,$E647)-MINIFS(AO:AO,$E:$E,$E647)),
100*(AO647-MINIFS(AO:AO,$E:$E,$E647))/(MAXIFS(AO:AO,$E:$E,$E647)-MINIFS(AO:AO,$E:$E,$E647))))</f>
        <v/>
      </c>
      <c r="DE647" s="223" t="str">
        <f t="array" ref="DE647">IF(AP647="","",
IF(INDEX(Settings!$H:$H,MATCH(DE$1,Settings!$G:$G,0))=TRUE,
100-100*(AP647-MINIFS(AP:AP,$E:$E,$E647))/(MAXIFS(AP:AP,$E:$E,$E647)-MINIFS(AP:AP,$E:$E,$E647)),
100*(AP647-MINIFS(AP:AP,$E:$E,$E647))/(MAXIFS(AP:AP,$E:$E,$E647)-MINIFS(AP:AP,$E:$E,$E647))))</f>
        <v/>
      </c>
      <c r="DF647" s="223" t="str">
        <f t="array" ref="DF647">IF(AQ647="","",
IF(INDEX(Settings!$H:$H,MATCH(DF$1,Settings!$G:$G,0))=TRUE,
100-100*(AQ647-MINIFS(AQ:AQ,$E:$E,$E647))/(MAXIFS(AQ:AQ,$E:$E,$E647)-MINIFS(AQ:AQ,$E:$E,$E647)),
100*(AQ647-MINIFS(AQ:AQ,$E:$E,$E647))/(MAXIFS(AQ:AQ,$E:$E,$E647)-MINIFS(AQ:AQ,$E:$E,$E647))))</f>
        <v/>
      </c>
      <c r="DG647" s="223" t="str">
        <f t="array" ref="DG647">IF(AR647="","",
IF(INDEX(Settings!$H:$H,MATCH(DG$1,Settings!$G:$G,0))=TRUE,
100-100*(AR647-MINIFS(AR:AR,$E:$E,$E647))/(MAXIFS(AR:AR,$E:$E,$E647)-MINIFS(AR:AR,$E:$E,$E647)),
100*(AR647-MINIFS(AR:AR,$E:$E,$E647))/(MAXIFS(AR:AR,$E:$E,$E647)-MINIFS(AR:AR,$E:$E,$E647))))</f>
        <v/>
      </c>
      <c r="DH647" s="223" t="str">
        <f t="array" ref="DH647">IF(AS647="","",
IF(INDEX(Settings!$H:$H,MATCH(DH$1,Settings!$G:$G,0))=TRUE,
100-100*(AS647-MINIFS(AS:AS,$E:$E,$E647))/(MAXIFS(AS:AS,$E:$E,$E647)-MINIFS(AS:AS,$E:$E,$E647)),
100*(AS647-MINIFS(AS:AS,$E:$E,$E647))/(MAXIFS(AS:AS,$E:$E,$E647)-MINIFS(AS:AS,$E:$E,$E647))))</f>
        <v/>
      </c>
      <c r="DI647" s="223" t="str">
        <f t="array" ref="DI647">IF(AT647="","",
IF(INDEX(Settings!$H:$H,MATCH(DI$1,Settings!$G:$G,0))=TRUE,
100-100*(AT647-MINIFS(AT:AT,$E:$E,$E647))/(MAXIFS(AT:AT,$E:$E,$E647)-MINIFS(AT:AT,$E:$E,$E647)),
100*(AT647-MINIFS(AT:AT,$E:$E,$E647))/(MAXIFS(AT:AT,$E:$E,$E647)-MINIFS(AT:AT,$E:$E,$E647))))</f>
        <v/>
      </c>
      <c r="DJ647" s="223" t="str">
        <f t="array" ref="DJ647">IF(AU647="","",
IF(INDEX(Settings!$H:$H,MATCH(DJ$1,Settings!$G:$G,0))=TRUE,
100-100*(AU647-MINIFS(AU:AU,$E:$E,$E647))/(MAXIFS(AU:AU,$E:$E,$E647)-MINIFS(AU:AU,$E:$E,$E647)),
100*(AU647-MINIFS(AU:AU,$E:$E,$E647))/(MAXIFS(AU:AU,$E:$E,$E647)-MINIFS(AU:AU,$E:$E,$E647))))</f>
        <v/>
      </c>
      <c r="DK647" s="223" t="str">
        <f t="array" ref="DK647">IF(AV647="","",
IF(INDEX(Settings!$H:$H,MATCH(DK$1,Settings!$G:$G,0))=TRUE,
100-100*(AV647-MINIFS(AV:AV,$E:$E,$E647))/(MAXIFS(AV:AV,$E:$E,$E647)-MINIFS(AV:AV,$E:$E,$E647)),
100*(AV647-MINIFS(AV:AV,$E:$E,$E647))/(MAXIFS(AV:AV,$E:$E,$E647)-MINIFS(AV:AV,$E:$E,$E647))))</f>
        <v/>
      </c>
      <c r="DL647" s="223" t="str">
        <f t="array" ref="DL647">IF(AW647="","",
IF(INDEX(Settings!$H:$H,MATCH(DL$1,Settings!$G:$G,0))=TRUE,
100-100*(AW647-MINIFS(AW:AW,$E:$E,$E647))/(MAXIFS(AW:AW,$E:$E,$E647)-MINIFS(AW:AW,$E:$E,$E647)),
100*(AW647-MINIFS(AW:AW,$E:$E,$E647))/(MAXIFS(AW:AW,$E:$E,$E647)-MINIFS(AW:AW,$E:$E,$E647))))</f>
        <v/>
      </c>
      <c r="DM647" s="223" t="str">
        <f t="array" ref="DM647">IF(AX647="","",
IF(INDEX(Settings!$H:$H,MATCH(DM$1,Settings!$G:$G,0))=TRUE,
100-100*(AX647-MINIFS(AX:AX,$E:$E,$E647))/(MAXIFS(AX:AX,$E:$E,$E647)-MINIFS(AX:AX,$E:$E,$E647)),
100*(AX647-MINIFS(AX:AX,$E:$E,$E647))/(MAXIFS(AX:AX,$E:$E,$E647)-MINIFS(AX:AX,$E:$E,$E647))))</f>
        <v/>
      </c>
      <c r="DN647" s="223" t="str">
        <f t="array" ref="DN647">IF(AY647="","",
IF(INDEX(Settings!$H:$H,MATCH(DN$1,Settings!$G:$G,0))=TRUE,
100-100*(AY647-MINIFS(AY:AY,$E:$E,$E647))/(MAXIFS(AY:AY,$E:$E,$E647)-MINIFS(AY:AY,$E:$E,$E647)),
100*(AY647-MINIFS(AY:AY,$E:$E,$E647))/(MAXIFS(AY:AY,$E:$E,$E647)-MINIFS(AY:AY,$E:$E,$E647))))</f>
        <v/>
      </c>
      <c r="DO647" s="223" t="str">
        <f t="array" ref="DO647">IF(AZ647="","",
IF(INDEX(Settings!$H:$H,MATCH(DO$1,Settings!$G:$G,0))=TRUE,
100-100*(AZ647-MINIFS(AZ:AZ,$E:$E,$E647))/(MAXIFS(AZ:AZ,$E:$E,$E647)-MINIFS(AZ:AZ,$E:$E,$E647)),
100*(AZ647-MINIFS(AZ:AZ,$E:$E,$E647))/(MAXIFS(AZ:AZ,$E:$E,$E647)-MINIFS(AZ:AZ,$E:$E,$E647))))</f>
        <v/>
      </c>
      <c r="DP647" s="223" t="str">
        <f t="array" ref="DP647">IF(BA647="","",
IF(INDEX(Settings!$H:$H,MATCH(DP$1,Settings!$G:$G,0))=TRUE,
100-100*(BA647-MINIFS(BA:BA,$E:$E,$E647))/(MAXIFS(BA:BA,$E:$E,$E647)-MINIFS(BA:BA,$E:$E,$E647)),
100*(BA647-MINIFS(BA:BA,$E:$E,$E647))/(MAXIFS(BA:BA,$E:$E,$E647)-MINIFS(BA:BA,$E:$E,$E647))))</f>
        <v/>
      </c>
      <c r="DQ647" s="223" t="str">
        <f t="array" ref="DQ647">IF(BB647="","",
IF(INDEX(Settings!$H:$H,MATCH(DQ$1,Settings!$G:$G,0))=TRUE,
100-100*(BB647-MINIFS(BB:BB,$E:$E,$E647))/(MAXIFS(BB:BB,$E:$E,$E647)-MINIFS(BB:BB,$E:$E,$E647)),
100*(BB647-MINIFS(BB:BB,$E:$E,$E647))/(MAXIFS(BB:BB,$E:$E,$E647)-MINIFS(BB:BB,$E:$E,$E647))))</f>
        <v/>
      </c>
      <c r="DR647" s="223" t="str">
        <f t="array" ref="DR647">IF(BC647="","",
IF(INDEX(Settings!$H:$H,MATCH(DR$1,Settings!$G:$G,0))=TRUE,
100-100*(BC647-MINIFS(BC:BC,$E:$E,$E647))/(MAXIFS(BC:BC,$E:$E,$E647)-MINIFS(BC:BC,$E:$E,$E647)),
100*(BC647-MINIFS(BC:BC,$E:$E,$E647))/(MAXIFS(BC:BC,$E:$E,$E647)-MINIFS(BC:BC,$E:$E,$E647))))</f>
        <v/>
      </c>
      <c r="DS647" s="223" t="str">
        <f t="array" ref="DS647">IF(BD647="","",
IF(INDEX(Settings!$H:$H,MATCH(DS$1,Settings!$G:$G,0))=TRUE,
100-100*(BD647-MINIFS(BD:BD,$E:$E,$E647))/(MAXIFS(BD:BD,$E:$E,$E647)-MINIFS(BD:BD,$E:$E,$E647)),
100*(BD647-MINIFS(BD:BD,$E:$E,$E647))/(MAXIFS(BD:BD,$E:$E,$E647)-MINIFS(BD:BD,$E:$E,$E647))))</f>
        <v/>
      </c>
      <c r="DT647" s="223" t="str">
        <f t="array" ref="DT647">IF(BE647="","",
IF(INDEX(Settings!$H:$H,MATCH(DT$1,Settings!$G:$G,0))=TRUE,
100-100*(BE647-MINIFS(BE:BE,$E:$E,$E647))/(MAXIFS(BE:BE,$E:$E,$E647)-MINIFS(BE:BE,$E:$E,$E647)),
100*(BE647-MINIFS(BE:BE,$E:$E,$E647))/(MAXIFS(BE:BE,$E:$E,$E647)-MINIFS(BE:BE,$E:$E,$E647))))</f>
        <v/>
      </c>
      <c r="DU647" s="223" t="str">
        <f t="array" ref="DU647">IF(BF647="","",
IF(INDEX(Settings!$H:$H,MATCH(DU$1,Settings!$G:$G,0))=TRUE,
100-100*(BF647-MINIFS(BF:BF,$E:$E,$E647))/(MAXIFS(BF:BF,$E:$E,$E647)-MINIFS(BF:BF,$E:$E,$E647)),
100*(BF647-MINIFS(BF:BF,$E:$E,$E647))/(MAXIFS(BF:BF,$E:$E,$E647)-MINIFS(BF:BF,$E:$E,$E647))))</f>
        <v/>
      </c>
      <c r="DV647" s="223" t="str">
        <f t="array" ref="DV647">IF(BG647="","",
IF(INDEX(Settings!$H:$H,MATCH(DV$1,Settings!$G:$G,0))=TRUE,
100-100*(BG647-MINIFS(BG:BG,$E:$E,$E647))/(MAXIFS(BG:BG,$E:$E,$E647)-MINIFS(BG:BG,$E:$E,$E647)),
100*(BG647-MINIFS(BG:BG,$E:$E,$E647))/(MAXIFS(BG:BG,$E:$E,$E647)-MINIFS(BG:BG,$E:$E,$E647))))</f>
        <v/>
      </c>
      <c r="DW647" s="223" t="str">
        <f t="array" ref="DW647">IF(BH647="","",
IF(INDEX(Settings!$H:$H,MATCH(DW$1,Settings!$G:$G,0))=TRUE,
100-100*(BH647-MINIFS(BH:BH,$E:$E,$E647))/(MAXIFS(BH:BH,$E:$E,$E647)-MINIFS(BH:BH,$E:$E,$E647)),
100*(BH647-MINIFS(BH:BH,$E:$E,$E647))/(MAXIFS(BH:BH,$E:$E,$E647)-MINIFS(BH:BH,$E:$E,$E647))))</f>
        <v/>
      </c>
      <c r="DX647" s="223" t="str">
        <f t="array" ref="DX647">IF(BI647="","",
IF(INDEX(Settings!$H:$H,MATCH(DX$1,Settings!$G:$G,0))=TRUE,
100-100*(BI647-MINIFS(BI:BI,$E:$E,$E647))/(MAXIFS(BI:BI,$E:$E,$E647)-MINIFS(BI:BI,$E:$E,$E647)),
100*(BI647-MINIFS(BI:BI,$E:$E,$E647))/(MAXIFS(BI:BI,$E:$E,$E647)-MINIFS(BI:BI,$E:$E,$E647))))</f>
        <v/>
      </c>
      <c r="DY647" s="223" t="str">
        <f t="array" ref="DY647">IF(BJ647="","",
IF(INDEX(Settings!$H:$H,MATCH(DY$1,Settings!$G:$G,0))=TRUE,
100-100*(BJ647-MINIFS(BJ:BJ,$E:$E,$E647))/(MAXIFS(BJ:BJ,$E:$E,$E647)-MINIFS(BJ:BJ,$E:$E,$E647)),
100*(BJ647-MINIFS(BJ:BJ,$E:$E,$E647))/(MAXIFS(BJ:BJ,$E:$E,$E647)-MINIFS(BJ:BJ,$E:$E,$E647))))</f>
        <v/>
      </c>
      <c r="DZ647" s="225"/>
      <c r="EA647" s="225"/>
      <c r="EB647" s="225" t="str">
        <f t="shared" si="8"/>
        <v/>
      </c>
      <c r="EC647" s="225" t="str">
        <f t="shared" si="9"/>
        <v/>
      </c>
      <c r="ED647" s="225" t="str">
        <f t="shared" si="10"/>
        <v/>
      </c>
      <c r="EE647" s="225" t="str">
        <f t="shared" si="11"/>
        <v/>
      </c>
      <c r="EF647" s="225" t="str">
        <f t="shared" si="12"/>
        <v/>
      </c>
      <c r="EG647" s="225" t="str">
        <f t="shared" si="13"/>
        <v/>
      </c>
      <c r="EH647" s="225"/>
      <c r="EI647" s="225"/>
      <c r="EJ647" s="225"/>
      <c r="EK647" s="225"/>
      <c r="EL647" s="225"/>
      <c r="EM647" s="225"/>
    </row>
    <row r="648">
      <c r="A648" s="231"/>
      <c r="B648" s="231"/>
      <c r="C648" s="231"/>
      <c r="D648" s="231" t="str">
        <f t="array" ref="D648">IFERROR(INDEX(Profiles!$B:$B,MATCH($A648,Profiles!$A:$A,0)),"")</f>
        <v/>
      </c>
      <c r="E648" s="231"/>
      <c r="F648" s="231"/>
      <c r="G648" s="231"/>
      <c r="H648" s="231"/>
      <c r="I648" s="231" t="str">
        <f>IF(A648="","",IF(Settings!$N$3="DATE",F648&amp;": "&amp;TEXT(B648,"M/DD/YY"),F648&amp;": "&amp;H648))</f>
        <v/>
      </c>
      <c r="J648" s="231"/>
      <c r="K648" s="231"/>
      <c r="L648" s="231"/>
      <c r="M648" s="232" t="str">
        <f t="shared" si="14"/>
        <v/>
      </c>
      <c r="N648" s="231"/>
      <c r="O648" s="231"/>
      <c r="P648" s="231"/>
      <c r="Q648" s="231"/>
      <c r="R648" s="231"/>
      <c r="S648" s="230" t="str">
        <f>IFERROR(VLOOKUP(AF648, 'YOYO IR Scores'!A:C, 3, FALSE), "")
</f>
        <v/>
      </c>
      <c r="T648" s="231"/>
      <c r="U648" s="231"/>
      <c r="V648" s="231"/>
      <c r="W648" s="231"/>
      <c r="X648" s="233" t="str">
        <f t="shared" si="4"/>
        <v/>
      </c>
      <c r="Y648" s="234" t="str">
        <f t="shared" si="5"/>
        <v/>
      </c>
      <c r="Z648" s="234" t="str">
        <f t="shared" si="6"/>
        <v/>
      </c>
      <c r="AA648" s="233" t="str">
        <f t="shared" si="7"/>
        <v/>
      </c>
      <c r="AB648" s="232"/>
      <c r="AC648" s="232"/>
      <c r="AD648" s="232"/>
      <c r="AE648" s="232" t="str">
        <f>IFERROR(VLOOKUP(AF648, 'YOYO IR Scores'!A:C, 2, FALSE), "")</f>
        <v/>
      </c>
      <c r="AF648" s="232"/>
      <c r="AG648" s="23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c r="BD648" s="232"/>
      <c r="BE648" s="232"/>
      <c r="BF648" s="232"/>
      <c r="BG648" s="232"/>
      <c r="BH648" s="232"/>
      <c r="BI648" s="232"/>
      <c r="BJ648" s="232"/>
      <c r="BK648" s="232" t="str">
        <f t="array" ref="BK648">IF(J648="","",
IF(INDEX(Settings!$H:$H,MATCH(BY$1,Settings!$G:$G,0))=TRUE,
100-100*(J648-MIN(J:J))/(MAX(J:J)-MIN(J:J)),
100*(J648-MIN(J:J))/(MAX(J:J)-MIN(J:J))))</f>
        <v/>
      </c>
      <c r="BL648" s="232" t="str">
        <f t="array" ref="BL648">IF(J648="","",
IF(INDEX(Settings!$H:$H,MATCH(BY$1,Settings!$G:$G,0))=TRUE,
100-100*(J648-MINIFS(J:J,$E:$E,$E648))/(MAXIFS(J:J,$E:$E,$E648)-MINIFS(J:J,$E:$E,$E648)),
100*(J648-MINIFS(J:J,$E:$E,$E648))/(MAXIFS(J:J,$E:$E,$E648)-MINIFS(J:J,$E:$E,$E648))))</f>
        <v/>
      </c>
      <c r="BM648" s="232" t="str">
        <f t="array" ref="BM648">IF(J648="","",
IF(INDEX(Settings!$H:$H,MATCH(BY$1,Settings!$G:$G,0))=TRUE,
100-100*(J648-MINIFS(J:J,$E:$E,$E648,$I:$I,$I648))/(MAXIFS(J:J,$E:$E,$E648,$I:$I,$I648)-MINIFS(J:J,$E:$E,$E648,$I:$I,$I648)),
100*(J648-MINIFS(J:J,$E:$E,$E648,$I:$I,$I648))/(MAXIFS(J:J,$E:$E,$E648,$I:$I,$I648)-MINIFS(J:J,$E:$E,$E648,$I:$I,$I648))))</f>
        <v/>
      </c>
      <c r="BN648" s="231" t="str">
        <f t="array" ref="BN648">IF(J648="","",
IF(INDEX(Settings!$H:$H,MATCH(BY$1,Settings!$G:$G,0))=TRUE,
100-100*PERCENTRANK(J:J,J648),
100*PERCENTRANK(J:J,J648)))</f>
        <v/>
      </c>
      <c r="BO648" s="231" t="str">
        <f>IFERROR(__xludf.DUMMYFUNCTION("IF(J648="""","""",
IF(INDEX(Settings!$H:$H,MATCH(BY$1,Settings!$G:$G,0))=TRUE,
100-100*PERCENTRANK(FILTER(J:J,$E:$E=$E648),J648),
100*PERCENTRANK(FILTER(J:J,$E:$E=$E648),J648)))"),"")</f>
        <v/>
      </c>
      <c r="BP648" s="231" t="str">
        <f>IFERROR(__xludf.DUMMYFUNCTION("IF(J648="""","""",
IF(INDEX(Settings!$H:$H,MATCH(BY$1,Settings!$G:$G,0))=TRUE,
100-100*PERCENTRANK(FILTER(J:J,$E:$E=$E648,$I:$I=$I648),J648),
100*PERCENTRANK(FILTER(J:J,$E:$E=$E648,$I:$I=$I648),J648)))"),"")</f>
        <v/>
      </c>
      <c r="BQ648" s="233" t="str">
        <f t="array" ref="BQ648">IF(J648="","",
IF(INDEX(Settings!$H:$H,MATCH(BY$1,Settings!$G:$G,0))=TRUE,
-1*(J648-AVERAGE(J:J))/STDEV(J:J),
(J648-AVERAGE(J:J))/STDEV(J:J)))</f>
        <v/>
      </c>
      <c r="BR648" s="233" t="str">
        <f>IFERROR(__xludf.DUMMYFUNCTION("IF(J648="""","""",
IF(INDEX(Settings!$H:$H,MATCH(BY$1,Settings!$G:$G,0))=TRUE,
-1*(J648-AVERAGEIFS(J:J,$E:$E,$E648))/STDEV(FILTER(J:J,$E:$E=$E648)),
(J648-AVERAGEIFS(J:J,$E:$E,$E648))/STDEV(FILTER(J:J,$E:$E=$E648))))"),"")</f>
        <v/>
      </c>
      <c r="BS648" s="233"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1"/>
      <c r="BX648" s="231"/>
      <c r="BY648" s="232" t="str">
        <f t="array" ref="BY648">IF(J648="","",
IF(INDEX(Settings!$H:$H,MATCH(BY$1,Settings!$G:$G,0))=TRUE,
100-100*(J648-MINIFS(J:J,$E:$E,$E648))/(MAXIFS(J:J,$E:$E,$E648)-MINIFS(J:J,$E:$E,$E648)),
100*(J648-MINIFS(J:J,$E:$E,$E648))/(MAXIFS(J:J,$E:$E,$E648)-MINIFS(J:J,$E:$E,$E648))))</f>
        <v/>
      </c>
      <c r="BZ648" s="232" t="str">
        <f t="array" ref="BZ648">IF(K648="","",
IF(INDEX(Settings!$H:$H,MATCH(BZ$1,Settings!$G:$G,0))=TRUE,
100-100*(K648-MINIFS(K:K,$E:$E,$E648))/(MAXIFS(K:K,$E:$E,$E648)-MINIFS(K:K,$E:$E,$E648)),
100*(K648-MINIFS(K:K,$E:$E,$E648))/(MAXIFS(K:K,$E:$E,$E648)-MINIFS(K:K,$E:$E,$E648))))</f>
        <v/>
      </c>
      <c r="CA648" s="232" t="str">
        <f t="array" ref="CA648">IF(L648="","",
IF(INDEX(Settings!$H:$H,MATCH(CA$1,Settings!$G:$G,0))=TRUE,
100-100*(L648-MINIFS(L:L,$E:$E,$E648))/(MAXIFS(L:L,$E:$E,$E648)-MINIFS(L:L,$E:$E,$E648)),
100*(L648-MINIFS(L:L,$E:$E,$E648))/(MAXIFS(L:L,$E:$E,$E648)-MINIFS(L:L,$E:$E,$E648))))</f>
        <v/>
      </c>
      <c r="CB648" s="232" t="str">
        <f t="array" ref="CB648">IF(M648="","",
IF(INDEX(Settings!$H:$H,MATCH(CB$1,Settings!$G:$G,0))=TRUE,
100-100*(M648-MINIFS(M:M,$E:$E,$E648))/(MAXIFS(M:M,$E:$E,$E648)-MINIFS(M:M,$E:$E,$E648)),
100*(M648-MINIFS(M:M,$E:$E,$E648))/(MAXIFS(M:M,$E:$E,$E648)-MINIFS(M:M,$E:$E,$E648))))</f>
        <v/>
      </c>
      <c r="CC648" s="232" t="str">
        <f t="array" ref="CC648">IF(N648="","",
IF(INDEX(Settings!$H:$H,MATCH(CC$1,Settings!$G:$G,0))=TRUE,
100-100*(N648-MINIFS(N:N,$E:$E,$E648))/(MAXIFS(N:N,$E:$E,$E648)-MINIFS(N:N,$E:$E,$E648)),
100*(N648-MINIFS(N:N,$E:$E,$E648))/(MAXIFS(N:N,$E:$E,$E648)-MINIFS(N:N,$E:$E,$E648))))</f>
        <v/>
      </c>
      <c r="CD648" s="232" t="str">
        <f t="array" ref="CD648">IF(O648="","",
IF(INDEX(Settings!$H:$H,MATCH(CD$1,Settings!$G:$G,0))=TRUE,
100-100*(O648-MINIFS(O:O,$E:$E,$E648))/(MAXIFS(O:O,$E:$E,$E648)-MINIFS(O:O,$E:$E,$E648)),
100*(O648-MINIFS(O:O,$E:$E,$E648))/(MAXIFS(O:O,$E:$E,$E648)-MINIFS(O:O,$E:$E,$E648))))</f>
        <v/>
      </c>
      <c r="CE648" s="232" t="str">
        <f t="array" ref="CE648">IF(P648="","",
IF(INDEX(Settings!$H:$H,MATCH(CE$1,Settings!$G:$G,0))=TRUE,
100-100*(P648-MINIFS(P:P,$E:$E,$E648))/(MAXIFS(P:P,$E:$E,$E648)-MINIFS(P:P,$E:$E,$E648)),
100*(P648-MINIFS(P:P,$E:$E,$E648))/(MAXIFS(P:P,$E:$E,$E648)-MINIFS(P:P,$E:$E,$E648))))</f>
        <v/>
      </c>
      <c r="CF648" s="232" t="str">
        <f t="array" ref="CF648">IF(Q648="","",
IF(INDEX(Settings!$H:$H,MATCH(CF$1,Settings!$G:$G,0))=TRUE,
100-100*(Q648-MINIFS(Q:Q,$E:$E,$E648))/(MAXIFS(Q:Q,$E:$E,$E648)-MINIFS(Q:Q,$E:$E,$E648)),
100*(Q648-MINIFS(Q:Q,$E:$E,$E648))/(MAXIFS(Q:Q,$E:$E,$E648)-MINIFS(Q:Q,$E:$E,$E648))))</f>
        <v/>
      </c>
      <c r="CG648" s="232" t="str">
        <f t="array" ref="CG648">IF(R648="","",
IF(INDEX(Settings!$H:$H,MATCH(CG$1,Settings!$G:$G,0))=TRUE,
100-100*(R648-MINIFS(R:R,$E:$E,$E648))/(MAXIFS(R:R,$E:$E,$E648)-MINIFS(R:R,$E:$E,$E648)),
100*(R648-MINIFS(R:R,$E:$E,$E648))/(MAXIFS(R:R,$E:$E,$E648)-MINIFS(R:R,$E:$E,$E648))))</f>
        <v/>
      </c>
      <c r="CH648" s="232" t="str">
        <f t="array" ref="CH648">IF(S648="","",
IF(INDEX(Settings!$H:$H,MATCH(CH$1,Settings!$G:$G,0))=TRUE,
100-100*(S648-MINIFS(S:S,$E:$E,$E648))/(MAXIFS(S:S,$E:$E,$E648)-MINIFS(S:S,$E:$E,$E648)),
100*(S648-MINIFS(S:S,$E:$E,$E648))/(MAXIFS(S:S,$E:$E,$E648)-MINIFS(S:S,$E:$E,$E648))))</f>
        <v/>
      </c>
      <c r="CI648" s="232" t="str">
        <f t="array" ref="CI648">IF(T648="","",
IF(INDEX(Settings!$H:$H,MATCH(CI$1,Settings!$G:$G,0))=TRUE,
100-100*(T648-MINIFS(T:T,$E:$E,$E648))/(MAXIFS(T:T,$E:$E,$E648)-MINIFS(T:T,$E:$E,$E648)),
100*(T648-MINIFS(T:T,$E:$E,$E648))/(MAXIFS(T:T,$E:$E,$E648)-MINIFS(T:T,$E:$E,$E648))))</f>
        <v/>
      </c>
      <c r="CJ648" s="232" t="str">
        <f t="array" ref="CJ648">IF(U648="","",
IF(INDEX(Settings!$H:$H,MATCH(CJ$1,Settings!$G:$G,0))=TRUE,
100-100*(U648-MINIFS(U:U,$E:$E,$E648))/(MAXIFS(U:U,$E:$E,$E648)-MINIFS(U:U,$E:$E,$E648)),
100*(U648-MINIFS(U:U,$E:$E,$E648))/(MAXIFS(U:U,$E:$E,$E648)-MINIFS(U:U,$E:$E,$E648))))</f>
        <v/>
      </c>
      <c r="CK648" s="232" t="str">
        <f t="array" ref="CK648">IF(V648="","",
IF(INDEX(Settings!$H:$H,MATCH(CK$1,Settings!$G:$G,0))=TRUE,
100-100*(V648-MINIFS(V:V,$E:$E,$E648))/(MAXIFS(V:V,$E:$E,$E648)-MINIFS(V:V,$E:$E,$E648)),
100*(V648-MINIFS(V:V,$E:$E,$E648))/(MAXIFS(V:V,$E:$E,$E648)-MINIFS(V:V,$E:$E,$E648))))</f>
        <v/>
      </c>
      <c r="CL648" s="232" t="str">
        <f t="array" ref="CL648">IF(W648="","",
IF(INDEX(Settings!$H:$H,MATCH(CL$1,Settings!$G:$G,0))=TRUE,
100-100*(W648-MINIFS(W:W,$E:$E,$E648))/(MAXIFS(W:W,$E:$E,$E648)-MINIFS(W:W,$E:$E,$E648)),
100*(W648-MINIFS(W:W,$E:$E,$E648))/(MAXIFS(W:W,$E:$E,$E648)-MINIFS(W:W,$E:$E,$E648))))</f>
        <v/>
      </c>
      <c r="CM648" s="232" t="str">
        <f t="array" ref="CM648">IF(X648="","",
IF(INDEX(Settings!$H:$H,MATCH(CM$1,Settings!$G:$G,0))=TRUE,
100-100*(X648-MINIFS(X:X,$E:$E,$E648))/(MAXIFS(X:X,$E:$E,$E648)-MINIFS(X:X,$E:$E,$E648)),
100*(X648-MINIFS(X:X,$E:$E,$E648))/(MAXIFS(X:X,$E:$E,$E648)-MINIFS(X:X,$E:$E,$E648))))</f>
        <v/>
      </c>
      <c r="CN648" s="232" t="str">
        <f t="array" ref="CN648">IF(Y648="","",
IF(INDEX(Settings!$H:$H,MATCH(CN$1,Settings!$G:$G,0))=TRUE,
100-100*(Y648-MINIFS(Y:Y,$E:$E,$E648))/(MAXIFS(Y:Y,$E:$E,$E648)-MINIFS(Y:Y,$E:$E,$E648)),
100*(Y648-MINIFS(Y:Y,$E:$E,$E648))/(MAXIFS(Y:Y,$E:$E,$E648)-MINIFS(Y:Y,$E:$E,$E648))))</f>
        <v/>
      </c>
      <c r="CO648" s="232" t="str">
        <f t="array" ref="CO648">IF(Z648="","",
IF(INDEX(Settings!$H:$H,MATCH(CO$1,Settings!$G:$G,0))=TRUE,
100-100*(Z648-MINIFS(Z:Z,$E:$E,$E648))/(MAXIFS(Z:Z,$E:$E,$E648)-MINIFS(Z:Z,$E:$E,$E648)),
100*(Z648-MINIFS(Z:Z,$E:$E,$E648))/(MAXIFS(Z:Z,$E:$E,$E648)-MINIFS(Z:Z,$E:$E,$E648))))</f>
        <v/>
      </c>
      <c r="CP648" s="232" t="str">
        <f t="array" ref="CP648">IF(AA648="","",
IF(INDEX(Settings!$H:$H,MATCH(CP$1,Settings!$G:$G,0))=TRUE,
100-100*(AA648-MINIFS(AA:AA,$E:$E,$E648))/(MAXIFS(AA:AA,$E:$E,$E648)-MINIFS(AA:AA,$E:$E,$E648)),
100*(AA648-MINIFS(AA:AA,$E:$E,$E648))/(MAXIFS(AA:AA,$E:$E,$E648)-MINIFS(AA:AA,$E:$E,$E648))))</f>
        <v/>
      </c>
      <c r="CQ648" s="232" t="str">
        <f t="array" ref="CQ648">IF(AB648="","",
IF(INDEX(Settings!$H:$H,MATCH(CQ$1,Settings!$G:$G,0))=TRUE,
100-100*(AB648-MINIFS(AB:AB,$E:$E,$E648))/(MAXIFS(AB:AB,$E:$E,$E648)-MINIFS(AB:AB,$E:$E,$E648)),
100*(AB648-MINIFS(AB:AB,$E:$E,$E648))/(MAXIFS(AB:AB,$E:$E,$E648)-MINIFS(AB:AB,$E:$E,$E648))))</f>
        <v/>
      </c>
      <c r="CR648" s="232" t="str">
        <f t="array" ref="CR648">IF(AC648="","",
IF(INDEX(Settings!$H:$H,MATCH(CR$1,Settings!$G:$G,0))=TRUE,
100-100*(AC648-MINIFS(AC:AC,$E:$E,$E648))/(MAXIFS(AC:AC,$E:$E,$E648)-MINIFS(AC:AC,$E:$E,$E648)),
100*(AC648-MINIFS(AC:AC,$E:$E,$E648))/(MAXIFS(AC:AC,$E:$E,$E648)-MINIFS(AC:AC,$E:$E,$E648))))</f>
        <v/>
      </c>
      <c r="CS648" s="232" t="str">
        <f t="array" ref="CS648">IF(AD648="","",
IF(INDEX(Settings!$H:$H,MATCH(CS$1,Settings!$G:$G,0))=TRUE,
100-100*(AD648-MINIFS(AD:AD,$E:$E,$E648))/(MAXIFS(AD:AD,$E:$E,$E648)-MINIFS(AD:AD,$E:$E,$E648)),
100*(AD648-MINIFS(AD:AD,$E:$E,$E648))/(MAXIFS(AD:AD,$E:$E,$E648)-MINIFS(AD:AD,$E:$E,$E648))))</f>
        <v/>
      </c>
      <c r="CT648" s="232" t="str">
        <f t="array" ref="CT648">IF(AE648="","",
IF(INDEX(Settings!$H:$H,MATCH(CT$1,Settings!$G:$G,0))=TRUE,
100-100*(AE648-MINIFS(AE:AE,$E:$E,$E648))/(MAXIFS(AE:AE,$E:$E,$E648)-MINIFS(AE:AE,$E:$E,$E648)),
100*(AE648-MINIFS(AE:AE,$E:$E,$E648))/(MAXIFS(AE:AE,$E:$E,$E648)-MINIFS(AE:AE,$E:$E,$E648))))</f>
        <v/>
      </c>
      <c r="CU648" s="232" t="str">
        <f t="array" ref="CU648">IF(AF648="","",
IF(INDEX(Settings!$H:$H,MATCH(CU$1,Settings!$G:$G,0))=TRUE,
100-100*(AF648-MINIFS(AF:AF,$E:$E,$E648))/(MAXIFS(AF:AF,$E:$E,$E648)-MINIFS(AF:AF,$E:$E,$E648)),
100*(AF648-MINIFS(AF:AF,$E:$E,$E648))/(MAXIFS(AF:AF,$E:$E,$E648)-MINIFS(AF:AF,$E:$E,$E648))))</f>
        <v/>
      </c>
      <c r="CV648" s="232" t="str">
        <f t="array" ref="CV648">IF(AG648="","",
IF(INDEX(Settings!$H:$H,MATCH(CV$1,Settings!$G:$G,0))=TRUE,
100-100*(AG648-MINIFS(AG:AG,$E:$E,$E648))/(MAXIFS(AG:AG,$E:$E,$E648)-MINIFS(AG:AG,$E:$E,$E648)),
100*(AG648-MINIFS(AG:AG,$E:$E,$E648))/(MAXIFS(AG:AG,$E:$E,$E648)-MINIFS(AG:AG,$E:$E,$E648))))</f>
        <v/>
      </c>
      <c r="CW648" s="232" t="str">
        <f t="array" ref="CW648">IF(AH648="","",
IF(INDEX(Settings!$H:$H,MATCH(CW$1,Settings!$G:$G,0))=TRUE,
100-100*(AH648-MINIFS(AH:AH,$E:$E,$E648))/(MAXIFS(AH:AH,$E:$E,$E648)-MINIFS(AH:AH,$E:$E,$E648)),
100*(AH648-MINIFS(AH:AH,$E:$E,$E648))/(MAXIFS(AH:AH,$E:$E,$E648)-MINIFS(AH:AH,$E:$E,$E648))))</f>
        <v/>
      </c>
      <c r="CX648" s="232" t="str">
        <f t="array" ref="CX648">IF(AI648="","",
IF(INDEX(Settings!$H:$H,MATCH(CX$1,Settings!$G:$G,0))=TRUE,
100-100*(AI648-MINIFS(AI:AI,$E:$E,$E648))/(MAXIFS(AI:AI,$E:$E,$E648)-MINIFS(AI:AI,$E:$E,$E648)),
100*(AI648-MINIFS(AI:AI,$E:$E,$E648))/(MAXIFS(AI:AI,$E:$E,$E648)-MINIFS(AI:AI,$E:$E,$E648))))</f>
        <v/>
      </c>
      <c r="CY648" s="232" t="str">
        <f t="array" ref="CY648">IF(AJ648="","",
IF(INDEX(Settings!$H:$H,MATCH(CY$1,Settings!$G:$G,0))=TRUE,
100-100*(AJ648-MINIFS(AJ:AJ,$E:$E,$E648))/(MAXIFS(AJ:AJ,$E:$E,$E648)-MINIFS(AJ:AJ,$E:$E,$E648)),
100*(AJ648-MINIFS(AJ:AJ,$E:$E,$E648))/(MAXIFS(AJ:AJ,$E:$E,$E648)-MINIFS(AJ:AJ,$E:$E,$E648))))</f>
        <v/>
      </c>
      <c r="CZ648" s="232" t="str">
        <f t="array" ref="CZ648">IF(AK648="","",
IF(INDEX(Settings!$H:$H,MATCH(CZ$1,Settings!$G:$G,0))=TRUE,
100-100*(AK648-MINIFS(AK:AK,$E:$E,$E648))/(MAXIFS(AK:AK,$E:$E,$E648)-MINIFS(AK:AK,$E:$E,$E648)),
100*(AK648-MINIFS(AK:AK,$E:$E,$E648))/(MAXIFS(AK:AK,$E:$E,$E648)-MINIFS(AK:AK,$E:$E,$E648))))</f>
        <v/>
      </c>
      <c r="DA648" s="232" t="str">
        <f t="array" ref="DA648">IF(AL648="","",
IF(INDEX(Settings!$H:$H,MATCH(DA$1,Settings!$G:$G,0))=TRUE,
100-100*(AL648-MINIFS(AL:AL,$E:$E,$E648))/(MAXIFS(AL:AL,$E:$E,$E648)-MINIFS(AL:AL,$E:$E,$E648)),
100*(AL648-MINIFS(AL:AL,$E:$E,$E648))/(MAXIFS(AL:AL,$E:$E,$E648)-MINIFS(AL:AL,$E:$E,$E648))))</f>
        <v/>
      </c>
      <c r="DB648" s="232" t="str">
        <f t="array" ref="DB648">IF(AM648="","",
IF(INDEX(Settings!$H:$H,MATCH(DB$1,Settings!$G:$G,0))=TRUE,
100-100*(AM648-MINIFS(AM:AM,$E:$E,$E648))/(MAXIFS(AM:AM,$E:$E,$E648)-MINIFS(AM:AM,$E:$E,$E648)),
100*(AM648-MINIFS(AM:AM,$E:$E,$E648))/(MAXIFS(AM:AM,$E:$E,$E648)-MINIFS(AM:AM,$E:$E,$E648))))</f>
        <v/>
      </c>
      <c r="DC648" s="232" t="str">
        <f t="array" ref="DC648">IF(AN648="","",
IF(INDEX(Settings!$H:$H,MATCH(DC$1,Settings!$G:$G,0))=TRUE,
100-100*(AN648-MINIFS(AN:AN,$E:$E,$E648))/(MAXIFS(AN:AN,$E:$E,$E648)-MINIFS(AN:AN,$E:$E,$E648)),
100*(AN648-MINIFS(AN:AN,$E:$E,$E648))/(MAXIFS(AN:AN,$E:$E,$E648)-MINIFS(AN:AN,$E:$E,$E648))))</f>
        <v/>
      </c>
      <c r="DD648" s="232" t="str">
        <f t="array" ref="DD648">IF(AO648="","",
IF(INDEX(Settings!$H:$H,MATCH(DD$1,Settings!$G:$G,0))=TRUE,
100-100*(AO648-MINIFS(AO:AO,$E:$E,$E648))/(MAXIFS(AO:AO,$E:$E,$E648)-MINIFS(AO:AO,$E:$E,$E648)),
100*(AO648-MINIFS(AO:AO,$E:$E,$E648))/(MAXIFS(AO:AO,$E:$E,$E648)-MINIFS(AO:AO,$E:$E,$E648))))</f>
        <v/>
      </c>
      <c r="DE648" s="232" t="str">
        <f t="array" ref="DE648">IF(AP648="","",
IF(INDEX(Settings!$H:$H,MATCH(DE$1,Settings!$G:$G,0))=TRUE,
100-100*(AP648-MINIFS(AP:AP,$E:$E,$E648))/(MAXIFS(AP:AP,$E:$E,$E648)-MINIFS(AP:AP,$E:$E,$E648)),
100*(AP648-MINIFS(AP:AP,$E:$E,$E648))/(MAXIFS(AP:AP,$E:$E,$E648)-MINIFS(AP:AP,$E:$E,$E648))))</f>
        <v/>
      </c>
      <c r="DF648" s="232" t="str">
        <f t="array" ref="DF648">IF(AQ648="","",
IF(INDEX(Settings!$H:$H,MATCH(DF$1,Settings!$G:$G,0))=TRUE,
100-100*(AQ648-MINIFS(AQ:AQ,$E:$E,$E648))/(MAXIFS(AQ:AQ,$E:$E,$E648)-MINIFS(AQ:AQ,$E:$E,$E648)),
100*(AQ648-MINIFS(AQ:AQ,$E:$E,$E648))/(MAXIFS(AQ:AQ,$E:$E,$E648)-MINIFS(AQ:AQ,$E:$E,$E648))))</f>
        <v/>
      </c>
      <c r="DG648" s="232" t="str">
        <f t="array" ref="DG648">IF(AR648="","",
IF(INDEX(Settings!$H:$H,MATCH(DG$1,Settings!$G:$G,0))=TRUE,
100-100*(AR648-MINIFS(AR:AR,$E:$E,$E648))/(MAXIFS(AR:AR,$E:$E,$E648)-MINIFS(AR:AR,$E:$E,$E648)),
100*(AR648-MINIFS(AR:AR,$E:$E,$E648))/(MAXIFS(AR:AR,$E:$E,$E648)-MINIFS(AR:AR,$E:$E,$E648))))</f>
        <v/>
      </c>
      <c r="DH648" s="232" t="str">
        <f t="array" ref="DH648">IF(AS648="","",
IF(INDEX(Settings!$H:$H,MATCH(DH$1,Settings!$G:$G,0))=TRUE,
100-100*(AS648-MINIFS(AS:AS,$E:$E,$E648))/(MAXIFS(AS:AS,$E:$E,$E648)-MINIFS(AS:AS,$E:$E,$E648)),
100*(AS648-MINIFS(AS:AS,$E:$E,$E648))/(MAXIFS(AS:AS,$E:$E,$E648)-MINIFS(AS:AS,$E:$E,$E648))))</f>
        <v/>
      </c>
      <c r="DI648" s="232" t="str">
        <f t="array" ref="DI648">IF(AT648="","",
IF(INDEX(Settings!$H:$H,MATCH(DI$1,Settings!$G:$G,0))=TRUE,
100-100*(AT648-MINIFS(AT:AT,$E:$E,$E648))/(MAXIFS(AT:AT,$E:$E,$E648)-MINIFS(AT:AT,$E:$E,$E648)),
100*(AT648-MINIFS(AT:AT,$E:$E,$E648))/(MAXIFS(AT:AT,$E:$E,$E648)-MINIFS(AT:AT,$E:$E,$E648))))</f>
        <v/>
      </c>
      <c r="DJ648" s="232" t="str">
        <f t="array" ref="DJ648">IF(AU648="","",
IF(INDEX(Settings!$H:$H,MATCH(DJ$1,Settings!$G:$G,0))=TRUE,
100-100*(AU648-MINIFS(AU:AU,$E:$E,$E648))/(MAXIFS(AU:AU,$E:$E,$E648)-MINIFS(AU:AU,$E:$E,$E648)),
100*(AU648-MINIFS(AU:AU,$E:$E,$E648))/(MAXIFS(AU:AU,$E:$E,$E648)-MINIFS(AU:AU,$E:$E,$E648))))</f>
        <v/>
      </c>
      <c r="DK648" s="232" t="str">
        <f t="array" ref="DK648">IF(AV648="","",
IF(INDEX(Settings!$H:$H,MATCH(DK$1,Settings!$G:$G,0))=TRUE,
100-100*(AV648-MINIFS(AV:AV,$E:$E,$E648))/(MAXIFS(AV:AV,$E:$E,$E648)-MINIFS(AV:AV,$E:$E,$E648)),
100*(AV648-MINIFS(AV:AV,$E:$E,$E648))/(MAXIFS(AV:AV,$E:$E,$E648)-MINIFS(AV:AV,$E:$E,$E648))))</f>
        <v/>
      </c>
      <c r="DL648" s="232" t="str">
        <f t="array" ref="DL648">IF(AW648="","",
IF(INDEX(Settings!$H:$H,MATCH(DL$1,Settings!$G:$G,0))=TRUE,
100-100*(AW648-MINIFS(AW:AW,$E:$E,$E648))/(MAXIFS(AW:AW,$E:$E,$E648)-MINIFS(AW:AW,$E:$E,$E648)),
100*(AW648-MINIFS(AW:AW,$E:$E,$E648))/(MAXIFS(AW:AW,$E:$E,$E648)-MINIFS(AW:AW,$E:$E,$E648))))</f>
        <v/>
      </c>
      <c r="DM648" s="232" t="str">
        <f t="array" ref="DM648">IF(AX648="","",
IF(INDEX(Settings!$H:$H,MATCH(DM$1,Settings!$G:$G,0))=TRUE,
100-100*(AX648-MINIFS(AX:AX,$E:$E,$E648))/(MAXIFS(AX:AX,$E:$E,$E648)-MINIFS(AX:AX,$E:$E,$E648)),
100*(AX648-MINIFS(AX:AX,$E:$E,$E648))/(MAXIFS(AX:AX,$E:$E,$E648)-MINIFS(AX:AX,$E:$E,$E648))))</f>
        <v/>
      </c>
      <c r="DN648" s="232" t="str">
        <f t="array" ref="DN648">IF(AY648="","",
IF(INDEX(Settings!$H:$H,MATCH(DN$1,Settings!$G:$G,0))=TRUE,
100-100*(AY648-MINIFS(AY:AY,$E:$E,$E648))/(MAXIFS(AY:AY,$E:$E,$E648)-MINIFS(AY:AY,$E:$E,$E648)),
100*(AY648-MINIFS(AY:AY,$E:$E,$E648))/(MAXIFS(AY:AY,$E:$E,$E648)-MINIFS(AY:AY,$E:$E,$E648))))</f>
        <v/>
      </c>
      <c r="DO648" s="232" t="str">
        <f t="array" ref="DO648">IF(AZ648="","",
IF(INDEX(Settings!$H:$H,MATCH(DO$1,Settings!$G:$G,0))=TRUE,
100-100*(AZ648-MINIFS(AZ:AZ,$E:$E,$E648))/(MAXIFS(AZ:AZ,$E:$E,$E648)-MINIFS(AZ:AZ,$E:$E,$E648)),
100*(AZ648-MINIFS(AZ:AZ,$E:$E,$E648))/(MAXIFS(AZ:AZ,$E:$E,$E648)-MINIFS(AZ:AZ,$E:$E,$E648))))</f>
        <v/>
      </c>
      <c r="DP648" s="232" t="str">
        <f t="array" ref="DP648">IF(BA648="","",
IF(INDEX(Settings!$H:$H,MATCH(DP$1,Settings!$G:$G,0))=TRUE,
100-100*(BA648-MINIFS(BA:BA,$E:$E,$E648))/(MAXIFS(BA:BA,$E:$E,$E648)-MINIFS(BA:BA,$E:$E,$E648)),
100*(BA648-MINIFS(BA:BA,$E:$E,$E648))/(MAXIFS(BA:BA,$E:$E,$E648)-MINIFS(BA:BA,$E:$E,$E648))))</f>
        <v/>
      </c>
      <c r="DQ648" s="232" t="str">
        <f t="array" ref="DQ648">IF(BB648="","",
IF(INDEX(Settings!$H:$H,MATCH(DQ$1,Settings!$G:$G,0))=TRUE,
100-100*(BB648-MINIFS(BB:BB,$E:$E,$E648))/(MAXIFS(BB:BB,$E:$E,$E648)-MINIFS(BB:BB,$E:$E,$E648)),
100*(BB648-MINIFS(BB:BB,$E:$E,$E648))/(MAXIFS(BB:BB,$E:$E,$E648)-MINIFS(BB:BB,$E:$E,$E648))))</f>
        <v/>
      </c>
      <c r="DR648" s="232" t="str">
        <f t="array" ref="DR648">IF(BC648="","",
IF(INDEX(Settings!$H:$H,MATCH(DR$1,Settings!$G:$G,0))=TRUE,
100-100*(BC648-MINIFS(BC:BC,$E:$E,$E648))/(MAXIFS(BC:BC,$E:$E,$E648)-MINIFS(BC:BC,$E:$E,$E648)),
100*(BC648-MINIFS(BC:BC,$E:$E,$E648))/(MAXIFS(BC:BC,$E:$E,$E648)-MINIFS(BC:BC,$E:$E,$E648))))</f>
        <v/>
      </c>
      <c r="DS648" s="232" t="str">
        <f t="array" ref="DS648">IF(BD648="","",
IF(INDEX(Settings!$H:$H,MATCH(DS$1,Settings!$G:$G,0))=TRUE,
100-100*(BD648-MINIFS(BD:BD,$E:$E,$E648))/(MAXIFS(BD:BD,$E:$E,$E648)-MINIFS(BD:BD,$E:$E,$E648)),
100*(BD648-MINIFS(BD:BD,$E:$E,$E648))/(MAXIFS(BD:BD,$E:$E,$E648)-MINIFS(BD:BD,$E:$E,$E648))))</f>
        <v/>
      </c>
      <c r="DT648" s="232" t="str">
        <f t="array" ref="DT648">IF(BE648="","",
IF(INDEX(Settings!$H:$H,MATCH(DT$1,Settings!$G:$G,0))=TRUE,
100-100*(BE648-MINIFS(BE:BE,$E:$E,$E648))/(MAXIFS(BE:BE,$E:$E,$E648)-MINIFS(BE:BE,$E:$E,$E648)),
100*(BE648-MINIFS(BE:BE,$E:$E,$E648))/(MAXIFS(BE:BE,$E:$E,$E648)-MINIFS(BE:BE,$E:$E,$E648))))</f>
        <v/>
      </c>
      <c r="DU648" s="232" t="str">
        <f t="array" ref="DU648">IF(BF648="","",
IF(INDEX(Settings!$H:$H,MATCH(DU$1,Settings!$G:$G,0))=TRUE,
100-100*(BF648-MINIFS(BF:BF,$E:$E,$E648))/(MAXIFS(BF:BF,$E:$E,$E648)-MINIFS(BF:BF,$E:$E,$E648)),
100*(BF648-MINIFS(BF:BF,$E:$E,$E648))/(MAXIFS(BF:BF,$E:$E,$E648)-MINIFS(BF:BF,$E:$E,$E648))))</f>
        <v/>
      </c>
      <c r="DV648" s="232" t="str">
        <f t="array" ref="DV648">IF(BG648="","",
IF(INDEX(Settings!$H:$H,MATCH(DV$1,Settings!$G:$G,0))=TRUE,
100-100*(BG648-MINIFS(BG:BG,$E:$E,$E648))/(MAXIFS(BG:BG,$E:$E,$E648)-MINIFS(BG:BG,$E:$E,$E648)),
100*(BG648-MINIFS(BG:BG,$E:$E,$E648))/(MAXIFS(BG:BG,$E:$E,$E648)-MINIFS(BG:BG,$E:$E,$E648))))</f>
        <v/>
      </c>
      <c r="DW648" s="232" t="str">
        <f t="array" ref="DW648">IF(BH648="","",
IF(INDEX(Settings!$H:$H,MATCH(DW$1,Settings!$G:$G,0))=TRUE,
100-100*(BH648-MINIFS(BH:BH,$E:$E,$E648))/(MAXIFS(BH:BH,$E:$E,$E648)-MINIFS(BH:BH,$E:$E,$E648)),
100*(BH648-MINIFS(BH:BH,$E:$E,$E648))/(MAXIFS(BH:BH,$E:$E,$E648)-MINIFS(BH:BH,$E:$E,$E648))))</f>
        <v/>
      </c>
      <c r="DX648" s="232" t="str">
        <f t="array" ref="DX648">IF(BI648="","",
IF(INDEX(Settings!$H:$H,MATCH(DX$1,Settings!$G:$G,0))=TRUE,
100-100*(BI648-MINIFS(BI:BI,$E:$E,$E648))/(MAXIFS(BI:BI,$E:$E,$E648)-MINIFS(BI:BI,$E:$E,$E648)),
100*(BI648-MINIFS(BI:BI,$E:$E,$E648))/(MAXIFS(BI:BI,$E:$E,$E648)-MINIFS(BI:BI,$E:$E,$E648))))</f>
        <v/>
      </c>
      <c r="DY648" s="232" t="str">
        <f t="array" ref="DY648">IF(BJ648="","",
IF(INDEX(Settings!$H:$H,MATCH(DY$1,Settings!$G:$G,0))=TRUE,
100-100*(BJ648-MINIFS(BJ:BJ,$E:$E,$E648))/(MAXIFS(BJ:BJ,$E:$E,$E648)-MINIFS(BJ:BJ,$E:$E,$E648)),
100*(BJ648-MINIFS(BJ:BJ,$E:$E,$E648))/(MAXIFS(BJ:BJ,$E:$E,$E648)-MINIFS(BJ:BJ,$E:$E,$E648))))</f>
        <v/>
      </c>
      <c r="DZ648" s="234"/>
      <c r="EA648" s="234"/>
      <c r="EB648" s="234" t="str">
        <f t="shared" si="8"/>
        <v/>
      </c>
      <c r="EC648" s="234" t="str">
        <f t="shared" si="9"/>
        <v/>
      </c>
      <c r="ED648" s="234" t="str">
        <f t="shared" si="10"/>
        <v/>
      </c>
      <c r="EE648" s="234" t="str">
        <f t="shared" si="11"/>
        <v/>
      </c>
      <c r="EF648" s="234" t="str">
        <f t="shared" si="12"/>
        <v/>
      </c>
      <c r="EG648" s="234" t="str">
        <f t="shared" si="13"/>
        <v/>
      </c>
      <c r="EH648" s="234"/>
      <c r="EI648" s="234"/>
      <c r="EJ648" s="234"/>
      <c r="EK648" s="234"/>
      <c r="EL648" s="234"/>
      <c r="EM648" s="234"/>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3" t="str">
        <f t="shared" si="14"/>
        <v/>
      </c>
      <c r="N649" s="49"/>
      <c r="O649" s="49"/>
      <c r="P649" s="49"/>
      <c r="Q649" s="49"/>
      <c r="R649" s="49"/>
      <c r="S649" s="222" t="str">
        <f>IFERROR(VLOOKUP(AF649, 'YOYO IR Scores'!A:C, 3, FALSE), "")
</f>
        <v/>
      </c>
      <c r="T649" s="49"/>
      <c r="U649" s="49"/>
      <c r="V649" s="49"/>
      <c r="W649" s="49"/>
      <c r="X649" s="224" t="str">
        <f t="shared" si="4"/>
        <v/>
      </c>
      <c r="Y649" s="225" t="str">
        <f t="shared" si="5"/>
        <v/>
      </c>
      <c r="Z649" s="225" t="str">
        <f t="shared" si="6"/>
        <v/>
      </c>
      <c r="AA649" s="224" t="str">
        <f t="shared" si="7"/>
        <v/>
      </c>
      <c r="AB649" s="223"/>
      <c r="AC649" s="223"/>
      <c r="AD649" s="223"/>
      <c r="AE649" s="223" t="str">
        <f>IFERROR(VLOOKUP(AF649, 'YOYO IR Scores'!A:C, 2, FALSE), "")</f>
        <v/>
      </c>
      <c r="AF649" s="223"/>
      <c r="AG649" s="223"/>
      <c r="AH649" s="223"/>
      <c r="AI649" s="223"/>
      <c r="AJ649" s="223"/>
      <c r="AK649" s="223"/>
      <c r="AL649" s="223"/>
      <c r="AM649" s="223"/>
      <c r="AN649" s="223"/>
      <c r="AO649" s="223"/>
      <c r="AP649" s="223"/>
      <c r="AQ649" s="223"/>
      <c r="AR649" s="223"/>
      <c r="AS649" s="223"/>
      <c r="AT649" s="223"/>
      <c r="AU649" s="223"/>
      <c r="AV649" s="223"/>
      <c r="AW649" s="223"/>
      <c r="AX649" s="223"/>
      <c r="AY649" s="223"/>
      <c r="AZ649" s="223"/>
      <c r="BA649" s="223"/>
      <c r="BB649" s="223"/>
      <c r="BC649" s="223"/>
      <c r="BD649" s="223"/>
      <c r="BE649" s="223"/>
      <c r="BF649" s="223"/>
      <c r="BG649" s="223"/>
      <c r="BH649" s="223"/>
      <c r="BI649" s="223"/>
      <c r="BJ649" s="223"/>
      <c r="BK649" s="223" t="str">
        <f t="array" ref="BK649">IF(J649="","",
IF(INDEX(Settings!$H:$H,MATCH(BY$1,Settings!$G:$G,0))=TRUE,
100-100*(J649-MIN(J:J))/(MAX(J:J)-MIN(J:J)),
100*(J649-MIN(J:J))/(MAX(J:J)-MIN(J:J))))</f>
        <v/>
      </c>
      <c r="BL649" s="223" t="str">
        <f t="array" ref="BL649">IF(J649="","",
IF(INDEX(Settings!$H:$H,MATCH(BY$1,Settings!$G:$G,0))=TRUE,
100-100*(J649-MINIFS(J:J,$E:$E,$E649))/(MAXIFS(J:J,$E:$E,$E649)-MINIFS(J:J,$E:$E,$E649)),
100*(J649-MINIFS(J:J,$E:$E,$E649))/(MAXIFS(J:J,$E:$E,$E649)-MINIFS(J:J,$E:$E,$E649))))</f>
        <v/>
      </c>
      <c r="BM649" s="223"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4" t="str">
        <f t="array" ref="BQ649">IF(J649="","",
IF(INDEX(Settings!$H:$H,MATCH(BY$1,Settings!$G:$G,0))=TRUE,
-1*(J649-AVERAGE(J:J))/STDEV(J:J),
(J649-AVERAGE(J:J))/STDEV(J:J)))</f>
        <v/>
      </c>
      <c r="BR649" s="224" t="str">
        <f>IFERROR(__xludf.DUMMYFUNCTION("IF(J649="""","""",
IF(INDEX(Settings!$H:$H,MATCH(BY$1,Settings!$G:$G,0))=TRUE,
-1*(J649-AVERAGEIFS(J:J,$E:$E,$E649))/STDEV(FILTER(J:J,$E:$E=$E649)),
(J649-AVERAGEIFS(J:J,$E:$E,$E649))/STDEV(FILTER(J:J,$E:$E=$E649))))"),"")</f>
        <v/>
      </c>
      <c r="BS649" s="224"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3" t="str">
        <f t="array" ref="BY649">IF(J649="","",
IF(INDEX(Settings!$H:$H,MATCH(BY$1,Settings!$G:$G,0))=TRUE,
100-100*(J649-MINIFS(J:J,$E:$E,$E649))/(MAXIFS(J:J,$E:$E,$E649)-MINIFS(J:J,$E:$E,$E649)),
100*(J649-MINIFS(J:J,$E:$E,$E649))/(MAXIFS(J:J,$E:$E,$E649)-MINIFS(J:J,$E:$E,$E649))))</f>
        <v/>
      </c>
      <c r="BZ649" s="223" t="str">
        <f t="array" ref="BZ649">IF(K649="","",
IF(INDEX(Settings!$H:$H,MATCH(BZ$1,Settings!$G:$G,0))=TRUE,
100-100*(K649-MINIFS(K:K,$E:$E,$E649))/(MAXIFS(K:K,$E:$E,$E649)-MINIFS(K:K,$E:$E,$E649)),
100*(K649-MINIFS(K:K,$E:$E,$E649))/(MAXIFS(K:K,$E:$E,$E649)-MINIFS(K:K,$E:$E,$E649))))</f>
        <v/>
      </c>
      <c r="CA649" s="223" t="str">
        <f t="array" ref="CA649">IF(L649="","",
IF(INDEX(Settings!$H:$H,MATCH(CA$1,Settings!$G:$G,0))=TRUE,
100-100*(L649-MINIFS(L:L,$E:$E,$E649))/(MAXIFS(L:L,$E:$E,$E649)-MINIFS(L:L,$E:$E,$E649)),
100*(L649-MINIFS(L:L,$E:$E,$E649))/(MAXIFS(L:L,$E:$E,$E649)-MINIFS(L:L,$E:$E,$E649))))</f>
        <v/>
      </c>
      <c r="CB649" s="223" t="str">
        <f t="array" ref="CB649">IF(M649="","",
IF(INDEX(Settings!$H:$H,MATCH(CB$1,Settings!$G:$G,0))=TRUE,
100-100*(M649-MINIFS(M:M,$E:$E,$E649))/(MAXIFS(M:M,$E:$E,$E649)-MINIFS(M:M,$E:$E,$E649)),
100*(M649-MINIFS(M:M,$E:$E,$E649))/(MAXIFS(M:M,$E:$E,$E649)-MINIFS(M:M,$E:$E,$E649))))</f>
        <v/>
      </c>
      <c r="CC649" s="223" t="str">
        <f t="array" ref="CC649">IF(N649="","",
IF(INDEX(Settings!$H:$H,MATCH(CC$1,Settings!$G:$G,0))=TRUE,
100-100*(N649-MINIFS(N:N,$E:$E,$E649))/(MAXIFS(N:N,$E:$E,$E649)-MINIFS(N:N,$E:$E,$E649)),
100*(N649-MINIFS(N:N,$E:$E,$E649))/(MAXIFS(N:N,$E:$E,$E649)-MINIFS(N:N,$E:$E,$E649))))</f>
        <v/>
      </c>
      <c r="CD649" s="223" t="str">
        <f t="array" ref="CD649">IF(O649="","",
IF(INDEX(Settings!$H:$H,MATCH(CD$1,Settings!$G:$G,0))=TRUE,
100-100*(O649-MINIFS(O:O,$E:$E,$E649))/(MAXIFS(O:O,$E:$E,$E649)-MINIFS(O:O,$E:$E,$E649)),
100*(O649-MINIFS(O:O,$E:$E,$E649))/(MAXIFS(O:O,$E:$E,$E649)-MINIFS(O:O,$E:$E,$E649))))</f>
        <v/>
      </c>
      <c r="CE649" s="223" t="str">
        <f t="array" ref="CE649">IF(P649="","",
IF(INDEX(Settings!$H:$H,MATCH(CE$1,Settings!$G:$G,0))=TRUE,
100-100*(P649-MINIFS(P:P,$E:$E,$E649))/(MAXIFS(P:P,$E:$E,$E649)-MINIFS(P:P,$E:$E,$E649)),
100*(P649-MINIFS(P:P,$E:$E,$E649))/(MAXIFS(P:P,$E:$E,$E649)-MINIFS(P:P,$E:$E,$E649))))</f>
        <v/>
      </c>
      <c r="CF649" s="223" t="str">
        <f t="array" ref="CF649">IF(Q649="","",
IF(INDEX(Settings!$H:$H,MATCH(CF$1,Settings!$G:$G,0))=TRUE,
100-100*(Q649-MINIFS(Q:Q,$E:$E,$E649))/(MAXIFS(Q:Q,$E:$E,$E649)-MINIFS(Q:Q,$E:$E,$E649)),
100*(Q649-MINIFS(Q:Q,$E:$E,$E649))/(MAXIFS(Q:Q,$E:$E,$E649)-MINIFS(Q:Q,$E:$E,$E649))))</f>
        <v/>
      </c>
      <c r="CG649" s="223" t="str">
        <f t="array" ref="CG649">IF(R649="","",
IF(INDEX(Settings!$H:$H,MATCH(CG$1,Settings!$G:$G,0))=TRUE,
100-100*(R649-MINIFS(R:R,$E:$E,$E649))/(MAXIFS(R:R,$E:$E,$E649)-MINIFS(R:R,$E:$E,$E649)),
100*(R649-MINIFS(R:R,$E:$E,$E649))/(MAXIFS(R:R,$E:$E,$E649)-MINIFS(R:R,$E:$E,$E649))))</f>
        <v/>
      </c>
      <c r="CH649" s="223" t="str">
        <f t="array" ref="CH649">IF(S649="","",
IF(INDEX(Settings!$H:$H,MATCH(CH$1,Settings!$G:$G,0))=TRUE,
100-100*(S649-MINIFS(S:S,$E:$E,$E649))/(MAXIFS(S:S,$E:$E,$E649)-MINIFS(S:S,$E:$E,$E649)),
100*(S649-MINIFS(S:S,$E:$E,$E649))/(MAXIFS(S:S,$E:$E,$E649)-MINIFS(S:S,$E:$E,$E649))))</f>
        <v/>
      </c>
      <c r="CI649" s="223" t="str">
        <f t="array" ref="CI649">IF(T649="","",
IF(INDEX(Settings!$H:$H,MATCH(CI$1,Settings!$G:$G,0))=TRUE,
100-100*(T649-MINIFS(T:T,$E:$E,$E649))/(MAXIFS(T:T,$E:$E,$E649)-MINIFS(T:T,$E:$E,$E649)),
100*(T649-MINIFS(T:T,$E:$E,$E649))/(MAXIFS(T:T,$E:$E,$E649)-MINIFS(T:T,$E:$E,$E649))))</f>
        <v/>
      </c>
      <c r="CJ649" s="223" t="str">
        <f t="array" ref="CJ649">IF(U649="","",
IF(INDEX(Settings!$H:$H,MATCH(CJ$1,Settings!$G:$G,0))=TRUE,
100-100*(U649-MINIFS(U:U,$E:$E,$E649))/(MAXIFS(U:U,$E:$E,$E649)-MINIFS(U:U,$E:$E,$E649)),
100*(U649-MINIFS(U:U,$E:$E,$E649))/(MAXIFS(U:U,$E:$E,$E649)-MINIFS(U:U,$E:$E,$E649))))</f>
        <v/>
      </c>
      <c r="CK649" s="223" t="str">
        <f t="array" ref="CK649">IF(V649="","",
IF(INDEX(Settings!$H:$H,MATCH(CK$1,Settings!$G:$G,0))=TRUE,
100-100*(V649-MINIFS(V:V,$E:$E,$E649))/(MAXIFS(V:V,$E:$E,$E649)-MINIFS(V:V,$E:$E,$E649)),
100*(V649-MINIFS(V:V,$E:$E,$E649))/(MAXIFS(V:V,$E:$E,$E649)-MINIFS(V:V,$E:$E,$E649))))</f>
        <v/>
      </c>
      <c r="CL649" s="223" t="str">
        <f t="array" ref="CL649">IF(W649="","",
IF(INDEX(Settings!$H:$H,MATCH(CL$1,Settings!$G:$G,0))=TRUE,
100-100*(W649-MINIFS(W:W,$E:$E,$E649))/(MAXIFS(W:W,$E:$E,$E649)-MINIFS(W:W,$E:$E,$E649)),
100*(W649-MINIFS(W:W,$E:$E,$E649))/(MAXIFS(W:W,$E:$E,$E649)-MINIFS(W:W,$E:$E,$E649))))</f>
        <v/>
      </c>
      <c r="CM649" s="223" t="str">
        <f t="array" ref="CM649">IF(X649="","",
IF(INDEX(Settings!$H:$H,MATCH(CM$1,Settings!$G:$G,0))=TRUE,
100-100*(X649-MINIFS(X:X,$E:$E,$E649))/(MAXIFS(X:X,$E:$E,$E649)-MINIFS(X:X,$E:$E,$E649)),
100*(X649-MINIFS(X:X,$E:$E,$E649))/(MAXIFS(X:X,$E:$E,$E649)-MINIFS(X:X,$E:$E,$E649))))</f>
        <v/>
      </c>
      <c r="CN649" s="223" t="str">
        <f t="array" ref="CN649">IF(Y649="","",
IF(INDEX(Settings!$H:$H,MATCH(CN$1,Settings!$G:$G,0))=TRUE,
100-100*(Y649-MINIFS(Y:Y,$E:$E,$E649))/(MAXIFS(Y:Y,$E:$E,$E649)-MINIFS(Y:Y,$E:$E,$E649)),
100*(Y649-MINIFS(Y:Y,$E:$E,$E649))/(MAXIFS(Y:Y,$E:$E,$E649)-MINIFS(Y:Y,$E:$E,$E649))))</f>
        <v/>
      </c>
      <c r="CO649" s="223" t="str">
        <f t="array" ref="CO649">IF(Z649="","",
IF(INDEX(Settings!$H:$H,MATCH(CO$1,Settings!$G:$G,0))=TRUE,
100-100*(Z649-MINIFS(Z:Z,$E:$E,$E649))/(MAXIFS(Z:Z,$E:$E,$E649)-MINIFS(Z:Z,$E:$E,$E649)),
100*(Z649-MINIFS(Z:Z,$E:$E,$E649))/(MAXIFS(Z:Z,$E:$E,$E649)-MINIFS(Z:Z,$E:$E,$E649))))</f>
        <v/>
      </c>
      <c r="CP649" s="223" t="str">
        <f t="array" ref="CP649">IF(AA649="","",
IF(INDEX(Settings!$H:$H,MATCH(CP$1,Settings!$G:$G,0))=TRUE,
100-100*(AA649-MINIFS(AA:AA,$E:$E,$E649))/(MAXIFS(AA:AA,$E:$E,$E649)-MINIFS(AA:AA,$E:$E,$E649)),
100*(AA649-MINIFS(AA:AA,$E:$E,$E649))/(MAXIFS(AA:AA,$E:$E,$E649)-MINIFS(AA:AA,$E:$E,$E649))))</f>
        <v/>
      </c>
      <c r="CQ649" s="223" t="str">
        <f t="array" ref="CQ649">IF(AB649="","",
IF(INDEX(Settings!$H:$H,MATCH(CQ$1,Settings!$G:$G,0))=TRUE,
100-100*(AB649-MINIFS(AB:AB,$E:$E,$E649))/(MAXIFS(AB:AB,$E:$E,$E649)-MINIFS(AB:AB,$E:$E,$E649)),
100*(AB649-MINIFS(AB:AB,$E:$E,$E649))/(MAXIFS(AB:AB,$E:$E,$E649)-MINIFS(AB:AB,$E:$E,$E649))))</f>
        <v/>
      </c>
      <c r="CR649" s="223" t="str">
        <f t="array" ref="CR649">IF(AC649="","",
IF(INDEX(Settings!$H:$H,MATCH(CR$1,Settings!$G:$G,0))=TRUE,
100-100*(AC649-MINIFS(AC:AC,$E:$E,$E649))/(MAXIFS(AC:AC,$E:$E,$E649)-MINIFS(AC:AC,$E:$E,$E649)),
100*(AC649-MINIFS(AC:AC,$E:$E,$E649))/(MAXIFS(AC:AC,$E:$E,$E649)-MINIFS(AC:AC,$E:$E,$E649))))</f>
        <v/>
      </c>
      <c r="CS649" s="223" t="str">
        <f t="array" ref="CS649">IF(AD649="","",
IF(INDEX(Settings!$H:$H,MATCH(CS$1,Settings!$G:$G,0))=TRUE,
100-100*(AD649-MINIFS(AD:AD,$E:$E,$E649))/(MAXIFS(AD:AD,$E:$E,$E649)-MINIFS(AD:AD,$E:$E,$E649)),
100*(AD649-MINIFS(AD:AD,$E:$E,$E649))/(MAXIFS(AD:AD,$E:$E,$E649)-MINIFS(AD:AD,$E:$E,$E649))))</f>
        <v/>
      </c>
      <c r="CT649" s="223" t="str">
        <f t="array" ref="CT649">IF(AE649="","",
IF(INDEX(Settings!$H:$H,MATCH(CT$1,Settings!$G:$G,0))=TRUE,
100-100*(AE649-MINIFS(AE:AE,$E:$E,$E649))/(MAXIFS(AE:AE,$E:$E,$E649)-MINIFS(AE:AE,$E:$E,$E649)),
100*(AE649-MINIFS(AE:AE,$E:$E,$E649))/(MAXIFS(AE:AE,$E:$E,$E649)-MINIFS(AE:AE,$E:$E,$E649))))</f>
        <v/>
      </c>
      <c r="CU649" s="223" t="str">
        <f t="array" ref="CU649">IF(AF649="","",
IF(INDEX(Settings!$H:$H,MATCH(CU$1,Settings!$G:$G,0))=TRUE,
100-100*(AF649-MINIFS(AF:AF,$E:$E,$E649))/(MAXIFS(AF:AF,$E:$E,$E649)-MINIFS(AF:AF,$E:$E,$E649)),
100*(AF649-MINIFS(AF:AF,$E:$E,$E649))/(MAXIFS(AF:AF,$E:$E,$E649)-MINIFS(AF:AF,$E:$E,$E649))))</f>
        <v/>
      </c>
      <c r="CV649" s="223" t="str">
        <f t="array" ref="CV649">IF(AG649="","",
IF(INDEX(Settings!$H:$H,MATCH(CV$1,Settings!$G:$G,0))=TRUE,
100-100*(AG649-MINIFS(AG:AG,$E:$E,$E649))/(MAXIFS(AG:AG,$E:$E,$E649)-MINIFS(AG:AG,$E:$E,$E649)),
100*(AG649-MINIFS(AG:AG,$E:$E,$E649))/(MAXIFS(AG:AG,$E:$E,$E649)-MINIFS(AG:AG,$E:$E,$E649))))</f>
        <v/>
      </c>
      <c r="CW649" s="223" t="str">
        <f t="array" ref="CW649">IF(AH649="","",
IF(INDEX(Settings!$H:$H,MATCH(CW$1,Settings!$G:$G,0))=TRUE,
100-100*(AH649-MINIFS(AH:AH,$E:$E,$E649))/(MAXIFS(AH:AH,$E:$E,$E649)-MINIFS(AH:AH,$E:$E,$E649)),
100*(AH649-MINIFS(AH:AH,$E:$E,$E649))/(MAXIFS(AH:AH,$E:$E,$E649)-MINIFS(AH:AH,$E:$E,$E649))))</f>
        <v/>
      </c>
      <c r="CX649" s="223" t="str">
        <f t="array" ref="CX649">IF(AI649="","",
IF(INDEX(Settings!$H:$H,MATCH(CX$1,Settings!$G:$G,0))=TRUE,
100-100*(AI649-MINIFS(AI:AI,$E:$E,$E649))/(MAXIFS(AI:AI,$E:$E,$E649)-MINIFS(AI:AI,$E:$E,$E649)),
100*(AI649-MINIFS(AI:AI,$E:$E,$E649))/(MAXIFS(AI:AI,$E:$E,$E649)-MINIFS(AI:AI,$E:$E,$E649))))</f>
        <v/>
      </c>
      <c r="CY649" s="223" t="str">
        <f t="array" ref="CY649">IF(AJ649="","",
IF(INDEX(Settings!$H:$H,MATCH(CY$1,Settings!$G:$G,0))=TRUE,
100-100*(AJ649-MINIFS(AJ:AJ,$E:$E,$E649))/(MAXIFS(AJ:AJ,$E:$E,$E649)-MINIFS(AJ:AJ,$E:$E,$E649)),
100*(AJ649-MINIFS(AJ:AJ,$E:$E,$E649))/(MAXIFS(AJ:AJ,$E:$E,$E649)-MINIFS(AJ:AJ,$E:$E,$E649))))</f>
        <v/>
      </c>
      <c r="CZ649" s="223" t="str">
        <f t="array" ref="CZ649">IF(AK649="","",
IF(INDEX(Settings!$H:$H,MATCH(CZ$1,Settings!$G:$G,0))=TRUE,
100-100*(AK649-MINIFS(AK:AK,$E:$E,$E649))/(MAXIFS(AK:AK,$E:$E,$E649)-MINIFS(AK:AK,$E:$E,$E649)),
100*(AK649-MINIFS(AK:AK,$E:$E,$E649))/(MAXIFS(AK:AK,$E:$E,$E649)-MINIFS(AK:AK,$E:$E,$E649))))</f>
        <v/>
      </c>
      <c r="DA649" s="223" t="str">
        <f t="array" ref="DA649">IF(AL649="","",
IF(INDEX(Settings!$H:$H,MATCH(DA$1,Settings!$G:$G,0))=TRUE,
100-100*(AL649-MINIFS(AL:AL,$E:$E,$E649))/(MAXIFS(AL:AL,$E:$E,$E649)-MINIFS(AL:AL,$E:$E,$E649)),
100*(AL649-MINIFS(AL:AL,$E:$E,$E649))/(MAXIFS(AL:AL,$E:$E,$E649)-MINIFS(AL:AL,$E:$E,$E649))))</f>
        <v/>
      </c>
      <c r="DB649" s="223" t="str">
        <f t="array" ref="DB649">IF(AM649="","",
IF(INDEX(Settings!$H:$H,MATCH(DB$1,Settings!$G:$G,0))=TRUE,
100-100*(AM649-MINIFS(AM:AM,$E:$E,$E649))/(MAXIFS(AM:AM,$E:$E,$E649)-MINIFS(AM:AM,$E:$E,$E649)),
100*(AM649-MINIFS(AM:AM,$E:$E,$E649))/(MAXIFS(AM:AM,$E:$E,$E649)-MINIFS(AM:AM,$E:$E,$E649))))</f>
        <v/>
      </c>
      <c r="DC649" s="223" t="str">
        <f t="array" ref="DC649">IF(AN649="","",
IF(INDEX(Settings!$H:$H,MATCH(DC$1,Settings!$G:$G,0))=TRUE,
100-100*(AN649-MINIFS(AN:AN,$E:$E,$E649))/(MAXIFS(AN:AN,$E:$E,$E649)-MINIFS(AN:AN,$E:$E,$E649)),
100*(AN649-MINIFS(AN:AN,$E:$E,$E649))/(MAXIFS(AN:AN,$E:$E,$E649)-MINIFS(AN:AN,$E:$E,$E649))))</f>
        <v/>
      </c>
      <c r="DD649" s="223" t="str">
        <f t="array" ref="DD649">IF(AO649="","",
IF(INDEX(Settings!$H:$H,MATCH(DD$1,Settings!$G:$G,0))=TRUE,
100-100*(AO649-MINIFS(AO:AO,$E:$E,$E649))/(MAXIFS(AO:AO,$E:$E,$E649)-MINIFS(AO:AO,$E:$E,$E649)),
100*(AO649-MINIFS(AO:AO,$E:$E,$E649))/(MAXIFS(AO:AO,$E:$E,$E649)-MINIFS(AO:AO,$E:$E,$E649))))</f>
        <v/>
      </c>
      <c r="DE649" s="223" t="str">
        <f t="array" ref="DE649">IF(AP649="","",
IF(INDEX(Settings!$H:$H,MATCH(DE$1,Settings!$G:$G,0))=TRUE,
100-100*(AP649-MINIFS(AP:AP,$E:$E,$E649))/(MAXIFS(AP:AP,$E:$E,$E649)-MINIFS(AP:AP,$E:$E,$E649)),
100*(AP649-MINIFS(AP:AP,$E:$E,$E649))/(MAXIFS(AP:AP,$E:$E,$E649)-MINIFS(AP:AP,$E:$E,$E649))))</f>
        <v/>
      </c>
      <c r="DF649" s="223" t="str">
        <f t="array" ref="DF649">IF(AQ649="","",
IF(INDEX(Settings!$H:$H,MATCH(DF$1,Settings!$G:$G,0))=TRUE,
100-100*(AQ649-MINIFS(AQ:AQ,$E:$E,$E649))/(MAXIFS(AQ:AQ,$E:$E,$E649)-MINIFS(AQ:AQ,$E:$E,$E649)),
100*(AQ649-MINIFS(AQ:AQ,$E:$E,$E649))/(MAXIFS(AQ:AQ,$E:$E,$E649)-MINIFS(AQ:AQ,$E:$E,$E649))))</f>
        <v/>
      </c>
      <c r="DG649" s="223" t="str">
        <f t="array" ref="DG649">IF(AR649="","",
IF(INDEX(Settings!$H:$H,MATCH(DG$1,Settings!$G:$G,0))=TRUE,
100-100*(AR649-MINIFS(AR:AR,$E:$E,$E649))/(MAXIFS(AR:AR,$E:$E,$E649)-MINIFS(AR:AR,$E:$E,$E649)),
100*(AR649-MINIFS(AR:AR,$E:$E,$E649))/(MAXIFS(AR:AR,$E:$E,$E649)-MINIFS(AR:AR,$E:$E,$E649))))</f>
        <v/>
      </c>
      <c r="DH649" s="223" t="str">
        <f t="array" ref="DH649">IF(AS649="","",
IF(INDEX(Settings!$H:$H,MATCH(DH$1,Settings!$G:$G,0))=TRUE,
100-100*(AS649-MINIFS(AS:AS,$E:$E,$E649))/(MAXIFS(AS:AS,$E:$E,$E649)-MINIFS(AS:AS,$E:$E,$E649)),
100*(AS649-MINIFS(AS:AS,$E:$E,$E649))/(MAXIFS(AS:AS,$E:$E,$E649)-MINIFS(AS:AS,$E:$E,$E649))))</f>
        <v/>
      </c>
      <c r="DI649" s="223" t="str">
        <f t="array" ref="DI649">IF(AT649="","",
IF(INDEX(Settings!$H:$H,MATCH(DI$1,Settings!$G:$G,0))=TRUE,
100-100*(AT649-MINIFS(AT:AT,$E:$E,$E649))/(MAXIFS(AT:AT,$E:$E,$E649)-MINIFS(AT:AT,$E:$E,$E649)),
100*(AT649-MINIFS(AT:AT,$E:$E,$E649))/(MAXIFS(AT:AT,$E:$E,$E649)-MINIFS(AT:AT,$E:$E,$E649))))</f>
        <v/>
      </c>
      <c r="DJ649" s="223" t="str">
        <f t="array" ref="DJ649">IF(AU649="","",
IF(INDEX(Settings!$H:$H,MATCH(DJ$1,Settings!$G:$G,0))=TRUE,
100-100*(AU649-MINIFS(AU:AU,$E:$E,$E649))/(MAXIFS(AU:AU,$E:$E,$E649)-MINIFS(AU:AU,$E:$E,$E649)),
100*(AU649-MINIFS(AU:AU,$E:$E,$E649))/(MAXIFS(AU:AU,$E:$E,$E649)-MINIFS(AU:AU,$E:$E,$E649))))</f>
        <v/>
      </c>
      <c r="DK649" s="223" t="str">
        <f t="array" ref="DK649">IF(AV649="","",
IF(INDEX(Settings!$H:$H,MATCH(DK$1,Settings!$G:$G,0))=TRUE,
100-100*(AV649-MINIFS(AV:AV,$E:$E,$E649))/(MAXIFS(AV:AV,$E:$E,$E649)-MINIFS(AV:AV,$E:$E,$E649)),
100*(AV649-MINIFS(AV:AV,$E:$E,$E649))/(MAXIFS(AV:AV,$E:$E,$E649)-MINIFS(AV:AV,$E:$E,$E649))))</f>
        <v/>
      </c>
      <c r="DL649" s="223" t="str">
        <f t="array" ref="DL649">IF(AW649="","",
IF(INDEX(Settings!$H:$H,MATCH(DL$1,Settings!$G:$G,0))=TRUE,
100-100*(AW649-MINIFS(AW:AW,$E:$E,$E649))/(MAXIFS(AW:AW,$E:$E,$E649)-MINIFS(AW:AW,$E:$E,$E649)),
100*(AW649-MINIFS(AW:AW,$E:$E,$E649))/(MAXIFS(AW:AW,$E:$E,$E649)-MINIFS(AW:AW,$E:$E,$E649))))</f>
        <v/>
      </c>
      <c r="DM649" s="223" t="str">
        <f t="array" ref="DM649">IF(AX649="","",
IF(INDEX(Settings!$H:$H,MATCH(DM$1,Settings!$G:$G,0))=TRUE,
100-100*(AX649-MINIFS(AX:AX,$E:$E,$E649))/(MAXIFS(AX:AX,$E:$E,$E649)-MINIFS(AX:AX,$E:$E,$E649)),
100*(AX649-MINIFS(AX:AX,$E:$E,$E649))/(MAXIFS(AX:AX,$E:$E,$E649)-MINIFS(AX:AX,$E:$E,$E649))))</f>
        <v/>
      </c>
      <c r="DN649" s="223" t="str">
        <f t="array" ref="DN649">IF(AY649="","",
IF(INDEX(Settings!$H:$H,MATCH(DN$1,Settings!$G:$G,0))=TRUE,
100-100*(AY649-MINIFS(AY:AY,$E:$E,$E649))/(MAXIFS(AY:AY,$E:$E,$E649)-MINIFS(AY:AY,$E:$E,$E649)),
100*(AY649-MINIFS(AY:AY,$E:$E,$E649))/(MAXIFS(AY:AY,$E:$E,$E649)-MINIFS(AY:AY,$E:$E,$E649))))</f>
        <v/>
      </c>
      <c r="DO649" s="223" t="str">
        <f t="array" ref="DO649">IF(AZ649="","",
IF(INDEX(Settings!$H:$H,MATCH(DO$1,Settings!$G:$G,0))=TRUE,
100-100*(AZ649-MINIFS(AZ:AZ,$E:$E,$E649))/(MAXIFS(AZ:AZ,$E:$E,$E649)-MINIFS(AZ:AZ,$E:$E,$E649)),
100*(AZ649-MINIFS(AZ:AZ,$E:$E,$E649))/(MAXIFS(AZ:AZ,$E:$E,$E649)-MINIFS(AZ:AZ,$E:$E,$E649))))</f>
        <v/>
      </c>
      <c r="DP649" s="223" t="str">
        <f t="array" ref="DP649">IF(BA649="","",
IF(INDEX(Settings!$H:$H,MATCH(DP$1,Settings!$G:$G,0))=TRUE,
100-100*(BA649-MINIFS(BA:BA,$E:$E,$E649))/(MAXIFS(BA:BA,$E:$E,$E649)-MINIFS(BA:BA,$E:$E,$E649)),
100*(BA649-MINIFS(BA:BA,$E:$E,$E649))/(MAXIFS(BA:BA,$E:$E,$E649)-MINIFS(BA:BA,$E:$E,$E649))))</f>
        <v/>
      </c>
      <c r="DQ649" s="223" t="str">
        <f t="array" ref="DQ649">IF(BB649="","",
IF(INDEX(Settings!$H:$H,MATCH(DQ$1,Settings!$G:$G,0))=TRUE,
100-100*(BB649-MINIFS(BB:BB,$E:$E,$E649))/(MAXIFS(BB:BB,$E:$E,$E649)-MINIFS(BB:BB,$E:$E,$E649)),
100*(BB649-MINIFS(BB:BB,$E:$E,$E649))/(MAXIFS(BB:BB,$E:$E,$E649)-MINIFS(BB:BB,$E:$E,$E649))))</f>
        <v/>
      </c>
      <c r="DR649" s="223" t="str">
        <f t="array" ref="DR649">IF(BC649="","",
IF(INDEX(Settings!$H:$H,MATCH(DR$1,Settings!$G:$G,0))=TRUE,
100-100*(BC649-MINIFS(BC:BC,$E:$E,$E649))/(MAXIFS(BC:BC,$E:$E,$E649)-MINIFS(BC:BC,$E:$E,$E649)),
100*(BC649-MINIFS(BC:BC,$E:$E,$E649))/(MAXIFS(BC:BC,$E:$E,$E649)-MINIFS(BC:BC,$E:$E,$E649))))</f>
        <v/>
      </c>
      <c r="DS649" s="223" t="str">
        <f t="array" ref="DS649">IF(BD649="","",
IF(INDEX(Settings!$H:$H,MATCH(DS$1,Settings!$G:$G,0))=TRUE,
100-100*(BD649-MINIFS(BD:BD,$E:$E,$E649))/(MAXIFS(BD:BD,$E:$E,$E649)-MINIFS(BD:BD,$E:$E,$E649)),
100*(BD649-MINIFS(BD:BD,$E:$E,$E649))/(MAXIFS(BD:BD,$E:$E,$E649)-MINIFS(BD:BD,$E:$E,$E649))))</f>
        <v/>
      </c>
      <c r="DT649" s="223" t="str">
        <f t="array" ref="DT649">IF(BE649="","",
IF(INDEX(Settings!$H:$H,MATCH(DT$1,Settings!$G:$G,0))=TRUE,
100-100*(BE649-MINIFS(BE:BE,$E:$E,$E649))/(MAXIFS(BE:BE,$E:$E,$E649)-MINIFS(BE:BE,$E:$E,$E649)),
100*(BE649-MINIFS(BE:BE,$E:$E,$E649))/(MAXIFS(BE:BE,$E:$E,$E649)-MINIFS(BE:BE,$E:$E,$E649))))</f>
        <v/>
      </c>
      <c r="DU649" s="223" t="str">
        <f t="array" ref="DU649">IF(BF649="","",
IF(INDEX(Settings!$H:$H,MATCH(DU$1,Settings!$G:$G,0))=TRUE,
100-100*(BF649-MINIFS(BF:BF,$E:$E,$E649))/(MAXIFS(BF:BF,$E:$E,$E649)-MINIFS(BF:BF,$E:$E,$E649)),
100*(BF649-MINIFS(BF:BF,$E:$E,$E649))/(MAXIFS(BF:BF,$E:$E,$E649)-MINIFS(BF:BF,$E:$E,$E649))))</f>
        <v/>
      </c>
      <c r="DV649" s="223" t="str">
        <f t="array" ref="DV649">IF(BG649="","",
IF(INDEX(Settings!$H:$H,MATCH(DV$1,Settings!$G:$G,0))=TRUE,
100-100*(BG649-MINIFS(BG:BG,$E:$E,$E649))/(MAXIFS(BG:BG,$E:$E,$E649)-MINIFS(BG:BG,$E:$E,$E649)),
100*(BG649-MINIFS(BG:BG,$E:$E,$E649))/(MAXIFS(BG:BG,$E:$E,$E649)-MINIFS(BG:BG,$E:$E,$E649))))</f>
        <v/>
      </c>
      <c r="DW649" s="223" t="str">
        <f t="array" ref="DW649">IF(BH649="","",
IF(INDEX(Settings!$H:$H,MATCH(DW$1,Settings!$G:$G,0))=TRUE,
100-100*(BH649-MINIFS(BH:BH,$E:$E,$E649))/(MAXIFS(BH:BH,$E:$E,$E649)-MINIFS(BH:BH,$E:$E,$E649)),
100*(BH649-MINIFS(BH:BH,$E:$E,$E649))/(MAXIFS(BH:BH,$E:$E,$E649)-MINIFS(BH:BH,$E:$E,$E649))))</f>
        <v/>
      </c>
      <c r="DX649" s="223" t="str">
        <f t="array" ref="DX649">IF(BI649="","",
IF(INDEX(Settings!$H:$H,MATCH(DX$1,Settings!$G:$G,0))=TRUE,
100-100*(BI649-MINIFS(BI:BI,$E:$E,$E649))/(MAXIFS(BI:BI,$E:$E,$E649)-MINIFS(BI:BI,$E:$E,$E649)),
100*(BI649-MINIFS(BI:BI,$E:$E,$E649))/(MAXIFS(BI:BI,$E:$E,$E649)-MINIFS(BI:BI,$E:$E,$E649))))</f>
        <v/>
      </c>
      <c r="DY649" s="223" t="str">
        <f t="array" ref="DY649">IF(BJ649="","",
IF(INDEX(Settings!$H:$H,MATCH(DY$1,Settings!$G:$G,0))=TRUE,
100-100*(BJ649-MINIFS(BJ:BJ,$E:$E,$E649))/(MAXIFS(BJ:BJ,$E:$E,$E649)-MINIFS(BJ:BJ,$E:$E,$E649)),
100*(BJ649-MINIFS(BJ:BJ,$E:$E,$E649))/(MAXIFS(BJ:BJ,$E:$E,$E649)-MINIFS(BJ:BJ,$E:$E,$E649))))</f>
        <v/>
      </c>
      <c r="DZ649" s="225"/>
      <c r="EA649" s="225"/>
      <c r="EB649" s="225" t="str">
        <f t="shared" si="8"/>
        <v/>
      </c>
      <c r="EC649" s="225" t="str">
        <f t="shared" si="9"/>
        <v/>
      </c>
      <c r="ED649" s="225" t="str">
        <f t="shared" si="10"/>
        <v/>
      </c>
      <c r="EE649" s="225" t="str">
        <f t="shared" si="11"/>
        <v/>
      </c>
      <c r="EF649" s="225" t="str">
        <f t="shared" si="12"/>
        <v/>
      </c>
      <c r="EG649" s="225" t="str">
        <f t="shared" si="13"/>
        <v/>
      </c>
      <c r="EH649" s="225"/>
      <c r="EI649" s="225"/>
      <c r="EJ649" s="225"/>
      <c r="EK649" s="225"/>
      <c r="EL649" s="225"/>
      <c r="EM649" s="225"/>
    </row>
    <row r="650">
      <c r="A650" s="231"/>
      <c r="B650" s="231"/>
      <c r="C650" s="231"/>
      <c r="D650" s="231" t="str">
        <f t="array" ref="D650">IFERROR(INDEX(Profiles!$B:$B,MATCH($A650,Profiles!$A:$A,0)),"")</f>
        <v/>
      </c>
      <c r="E650" s="231"/>
      <c r="F650" s="231"/>
      <c r="G650" s="231"/>
      <c r="H650" s="231"/>
      <c r="I650" s="231" t="str">
        <f>IF(A650="","",IF(Settings!$N$3="DATE",F650&amp;": "&amp;TEXT(B650,"M/DD/YY"),F650&amp;": "&amp;H650))</f>
        <v/>
      </c>
      <c r="J650" s="231"/>
      <c r="K650" s="231"/>
      <c r="L650" s="231"/>
      <c r="M650" s="232" t="str">
        <f t="shared" si="14"/>
        <v/>
      </c>
      <c r="N650" s="231"/>
      <c r="O650" s="231"/>
      <c r="P650" s="231"/>
      <c r="Q650" s="231"/>
      <c r="R650" s="231"/>
      <c r="S650" s="230" t="str">
        <f>IFERROR(VLOOKUP(AF650, 'YOYO IR Scores'!A:C, 3, FALSE), "")
</f>
        <v/>
      </c>
      <c r="T650" s="231"/>
      <c r="U650" s="231"/>
      <c r="V650" s="231"/>
      <c r="W650" s="231"/>
      <c r="X650" s="233" t="str">
        <f t="shared" si="4"/>
        <v/>
      </c>
      <c r="Y650" s="234" t="str">
        <f t="shared" si="5"/>
        <v/>
      </c>
      <c r="Z650" s="234" t="str">
        <f t="shared" si="6"/>
        <v/>
      </c>
      <c r="AA650" s="233" t="str">
        <f t="shared" si="7"/>
        <v/>
      </c>
      <c r="AB650" s="232"/>
      <c r="AC650" s="232"/>
      <c r="AD650" s="232"/>
      <c r="AE650" s="232" t="str">
        <f>IFERROR(VLOOKUP(AF650, 'YOYO IR Scores'!A:C, 2, FALSE), "")</f>
        <v/>
      </c>
      <c r="AF650" s="232"/>
      <c r="AG650" s="23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c r="BD650" s="232"/>
      <c r="BE650" s="232"/>
      <c r="BF650" s="232"/>
      <c r="BG650" s="232"/>
      <c r="BH650" s="232"/>
      <c r="BI650" s="232"/>
      <c r="BJ650" s="232"/>
      <c r="BK650" s="232" t="str">
        <f t="array" ref="BK650">IF(J650="","",
IF(INDEX(Settings!$H:$H,MATCH(BY$1,Settings!$G:$G,0))=TRUE,
100-100*(J650-MIN(J:J))/(MAX(J:J)-MIN(J:J)),
100*(J650-MIN(J:J))/(MAX(J:J)-MIN(J:J))))</f>
        <v/>
      </c>
      <c r="BL650" s="232" t="str">
        <f t="array" ref="BL650">IF(J650="","",
IF(INDEX(Settings!$H:$H,MATCH(BY$1,Settings!$G:$G,0))=TRUE,
100-100*(J650-MINIFS(J:J,$E:$E,$E650))/(MAXIFS(J:J,$E:$E,$E650)-MINIFS(J:J,$E:$E,$E650)),
100*(J650-MINIFS(J:J,$E:$E,$E650))/(MAXIFS(J:J,$E:$E,$E650)-MINIFS(J:J,$E:$E,$E650))))</f>
        <v/>
      </c>
      <c r="BM650" s="232" t="str">
        <f t="array" ref="BM650">IF(J650="","",
IF(INDEX(Settings!$H:$H,MATCH(BY$1,Settings!$G:$G,0))=TRUE,
100-100*(J650-MINIFS(J:J,$E:$E,$E650,$I:$I,$I650))/(MAXIFS(J:J,$E:$E,$E650,$I:$I,$I650)-MINIFS(J:J,$E:$E,$E650,$I:$I,$I650)),
100*(J650-MINIFS(J:J,$E:$E,$E650,$I:$I,$I650))/(MAXIFS(J:J,$E:$E,$E650,$I:$I,$I650)-MINIFS(J:J,$E:$E,$E650,$I:$I,$I650))))</f>
        <v/>
      </c>
      <c r="BN650" s="231" t="str">
        <f t="array" ref="BN650">IF(J650="","",
IF(INDEX(Settings!$H:$H,MATCH(BY$1,Settings!$G:$G,0))=TRUE,
100-100*PERCENTRANK(J:J,J650),
100*PERCENTRANK(J:J,J650)))</f>
        <v/>
      </c>
      <c r="BO650" s="231" t="str">
        <f>IFERROR(__xludf.DUMMYFUNCTION("IF(J650="""","""",
IF(INDEX(Settings!$H:$H,MATCH(BY$1,Settings!$G:$G,0))=TRUE,
100-100*PERCENTRANK(FILTER(J:J,$E:$E=$E650),J650),
100*PERCENTRANK(FILTER(J:J,$E:$E=$E650),J650)))"),"")</f>
        <v/>
      </c>
      <c r="BP650" s="231" t="str">
        <f>IFERROR(__xludf.DUMMYFUNCTION("IF(J650="""","""",
IF(INDEX(Settings!$H:$H,MATCH(BY$1,Settings!$G:$G,0))=TRUE,
100-100*PERCENTRANK(FILTER(J:J,$E:$E=$E650,$I:$I=$I650),J650),
100*PERCENTRANK(FILTER(J:J,$E:$E=$E650,$I:$I=$I650),J650)))"),"")</f>
        <v/>
      </c>
      <c r="BQ650" s="233" t="str">
        <f t="array" ref="BQ650">IF(J650="","",
IF(INDEX(Settings!$H:$H,MATCH(BY$1,Settings!$G:$G,0))=TRUE,
-1*(J650-AVERAGE(J:J))/STDEV(J:J),
(J650-AVERAGE(J:J))/STDEV(J:J)))</f>
        <v/>
      </c>
      <c r="BR650" s="233" t="str">
        <f>IFERROR(__xludf.DUMMYFUNCTION("IF(J650="""","""",
IF(INDEX(Settings!$H:$H,MATCH(BY$1,Settings!$G:$G,0))=TRUE,
-1*(J650-AVERAGEIFS(J:J,$E:$E,$E650))/STDEV(FILTER(J:J,$E:$E=$E650)),
(J650-AVERAGEIFS(J:J,$E:$E,$E650))/STDEV(FILTER(J:J,$E:$E=$E650))))"),"")</f>
        <v/>
      </c>
      <c r="BS650" s="233"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1"/>
      <c r="BX650" s="231"/>
      <c r="BY650" s="232" t="str">
        <f t="array" ref="BY650">IF(J650="","",
IF(INDEX(Settings!$H:$H,MATCH(BY$1,Settings!$G:$G,0))=TRUE,
100-100*(J650-MINIFS(J:J,$E:$E,$E650))/(MAXIFS(J:J,$E:$E,$E650)-MINIFS(J:J,$E:$E,$E650)),
100*(J650-MINIFS(J:J,$E:$E,$E650))/(MAXIFS(J:J,$E:$E,$E650)-MINIFS(J:J,$E:$E,$E650))))</f>
        <v/>
      </c>
      <c r="BZ650" s="232" t="str">
        <f t="array" ref="BZ650">IF(K650="","",
IF(INDEX(Settings!$H:$H,MATCH(BZ$1,Settings!$G:$G,0))=TRUE,
100-100*(K650-MINIFS(K:K,$E:$E,$E650))/(MAXIFS(K:K,$E:$E,$E650)-MINIFS(K:K,$E:$E,$E650)),
100*(K650-MINIFS(K:K,$E:$E,$E650))/(MAXIFS(K:K,$E:$E,$E650)-MINIFS(K:K,$E:$E,$E650))))</f>
        <v/>
      </c>
      <c r="CA650" s="232" t="str">
        <f t="array" ref="CA650">IF(L650="","",
IF(INDEX(Settings!$H:$H,MATCH(CA$1,Settings!$G:$G,0))=TRUE,
100-100*(L650-MINIFS(L:L,$E:$E,$E650))/(MAXIFS(L:L,$E:$E,$E650)-MINIFS(L:L,$E:$E,$E650)),
100*(L650-MINIFS(L:L,$E:$E,$E650))/(MAXIFS(L:L,$E:$E,$E650)-MINIFS(L:L,$E:$E,$E650))))</f>
        <v/>
      </c>
      <c r="CB650" s="232" t="str">
        <f t="array" ref="CB650">IF(M650="","",
IF(INDEX(Settings!$H:$H,MATCH(CB$1,Settings!$G:$G,0))=TRUE,
100-100*(M650-MINIFS(M:M,$E:$E,$E650))/(MAXIFS(M:M,$E:$E,$E650)-MINIFS(M:M,$E:$E,$E650)),
100*(M650-MINIFS(M:M,$E:$E,$E650))/(MAXIFS(M:M,$E:$E,$E650)-MINIFS(M:M,$E:$E,$E650))))</f>
        <v/>
      </c>
      <c r="CC650" s="232" t="str">
        <f t="array" ref="CC650">IF(N650="","",
IF(INDEX(Settings!$H:$H,MATCH(CC$1,Settings!$G:$G,0))=TRUE,
100-100*(N650-MINIFS(N:N,$E:$E,$E650))/(MAXIFS(N:N,$E:$E,$E650)-MINIFS(N:N,$E:$E,$E650)),
100*(N650-MINIFS(N:N,$E:$E,$E650))/(MAXIFS(N:N,$E:$E,$E650)-MINIFS(N:N,$E:$E,$E650))))</f>
        <v/>
      </c>
      <c r="CD650" s="232" t="str">
        <f t="array" ref="CD650">IF(O650="","",
IF(INDEX(Settings!$H:$H,MATCH(CD$1,Settings!$G:$G,0))=TRUE,
100-100*(O650-MINIFS(O:O,$E:$E,$E650))/(MAXIFS(O:O,$E:$E,$E650)-MINIFS(O:O,$E:$E,$E650)),
100*(O650-MINIFS(O:O,$E:$E,$E650))/(MAXIFS(O:O,$E:$E,$E650)-MINIFS(O:O,$E:$E,$E650))))</f>
        <v/>
      </c>
      <c r="CE650" s="232" t="str">
        <f t="array" ref="CE650">IF(P650="","",
IF(INDEX(Settings!$H:$H,MATCH(CE$1,Settings!$G:$G,0))=TRUE,
100-100*(P650-MINIFS(P:P,$E:$E,$E650))/(MAXIFS(P:P,$E:$E,$E650)-MINIFS(P:P,$E:$E,$E650)),
100*(P650-MINIFS(P:P,$E:$E,$E650))/(MAXIFS(P:P,$E:$E,$E650)-MINIFS(P:P,$E:$E,$E650))))</f>
        <v/>
      </c>
      <c r="CF650" s="232" t="str">
        <f t="array" ref="CF650">IF(Q650="","",
IF(INDEX(Settings!$H:$H,MATCH(CF$1,Settings!$G:$G,0))=TRUE,
100-100*(Q650-MINIFS(Q:Q,$E:$E,$E650))/(MAXIFS(Q:Q,$E:$E,$E650)-MINIFS(Q:Q,$E:$E,$E650)),
100*(Q650-MINIFS(Q:Q,$E:$E,$E650))/(MAXIFS(Q:Q,$E:$E,$E650)-MINIFS(Q:Q,$E:$E,$E650))))</f>
        <v/>
      </c>
      <c r="CG650" s="232" t="str">
        <f t="array" ref="CG650">IF(R650="","",
IF(INDEX(Settings!$H:$H,MATCH(CG$1,Settings!$G:$G,0))=TRUE,
100-100*(R650-MINIFS(R:R,$E:$E,$E650))/(MAXIFS(R:R,$E:$E,$E650)-MINIFS(R:R,$E:$E,$E650)),
100*(R650-MINIFS(R:R,$E:$E,$E650))/(MAXIFS(R:R,$E:$E,$E650)-MINIFS(R:R,$E:$E,$E650))))</f>
        <v/>
      </c>
      <c r="CH650" s="232" t="str">
        <f t="array" ref="CH650">IF(S650="","",
IF(INDEX(Settings!$H:$H,MATCH(CH$1,Settings!$G:$G,0))=TRUE,
100-100*(S650-MINIFS(S:S,$E:$E,$E650))/(MAXIFS(S:S,$E:$E,$E650)-MINIFS(S:S,$E:$E,$E650)),
100*(S650-MINIFS(S:S,$E:$E,$E650))/(MAXIFS(S:S,$E:$E,$E650)-MINIFS(S:S,$E:$E,$E650))))</f>
        <v/>
      </c>
      <c r="CI650" s="232" t="str">
        <f t="array" ref="CI650">IF(T650="","",
IF(INDEX(Settings!$H:$H,MATCH(CI$1,Settings!$G:$G,0))=TRUE,
100-100*(T650-MINIFS(T:T,$E:$E,$E650))/(MAXIFS(T:T,$E:$E,$E650)-MINIFS(T:T,$E:$E,$E650)),
100*(T650-MINIFS(T:T,$E:$E,$E650))/(MAXIFS(T:T,$E:$E,$E650)-MINIFS(T:T,$E:$E,$E650))))</f>
        <v/>
      </c>
      <c r="CJ650" s="232" t="str">
        <f t="array" ref="CJ650">IF(U650="","",
IF(INDEX(Settings!$H:$H,MATCH(CJ$1,Settings!$G:$G,0))=TRUE,
100-100*(U650-MINIFS(U:U,$E:$E,$E650))/(MAXIFS(U:U,$E:$E,$E650)-MINIFS(U:U,$E:$E,$E650)),
100*(U650-MINIFS(U:U,$E:$E,$E650))/(MAXIFS(U:U,$E:$E,$E650)-MINIFS(U:U,$E:$E,$E650))))</f>
        <v/>
      </c>
      <c r="CK650" s="232" t="str">
        <f t="array" ref="CK650">IF(V650="","",
IF(INDEX(Settings!$H:$H,MATCH(CK$1,Settings!$G:$G,0))=TRUE,
100-100*(V650-MINIFS(V:V,$E:$E,$E650))/(MAXIFS(V:V,$E:$E,$E650)-MINIFS(V:V,$E:$E,$E650)),
100*(V650-MINIFS(V:V,$E:$E,$E650))/(MAXIFS(V:V,$E:$E,$E650)-MINIFS(V:V,$E:$E,$E650))))</f>
        <v/>
      </c>
      <c r="CL650" s="232" t="str">
        <f t="array" ref="CL650">IF(W650="","",
IF(INDEX(Settings!$H:$H,MATCH(CL$1,Settings!$G:$G,0))=TRUE,
100-100*(W650-MINIFS(W:W,$E:$E,$E650))/(MAXIFS(W:W,$E:$E,$E650)-MINIFS(W:W,$E:$E,$E650)),
100*(W650-MINIFS(W:W,$E:$E,$E650))/(MAXIFS(W:W,$E:$E,$E650)-MINIFS(W:W,$E:$E,$E650))))</f>
        <v/>
      </c>
      <c r="CM650" s="232" t="str">
        <f t="array" ref="CM650">IF(X650="","",
IF(INDEX(Settings!$H:$H,MATCH(CM$1,Settings!$G:$G,0))=TRUE,
100-100*(X650-MINIFS(X:X,$E:$E,$E650))/(MAXIFS(X:X,$E:$E,$E650)-MINIFS(X:X,$E:$E,$E650)),
100*(X650-MINIFS(X:X,$E:$E,$E650))/(MAXIFS(X:X,$E:$E,$E650)-MINIFS(X:X,$E:$E,$E650))))</f>
        <v/>
      </c>
      <c r="CN650" s="232" t="str">
        <f t="array" ref="CN650">IF(Y650="","",
IF(INDEX(Settings!$H:$H,MATCH(CN$1,Settings!$G:$G,0))=TRUE,
100-100*(Y650-MINIFS(Y:Y,$E:$E,$E650))/(MAXIFS(Y:Y,$E:$E,$E650)-MINIFS(Y:Y,$E:$E,$E650)),
100*(Y650-MINIFS(Y:Y,$E:$E,$E650))/(MAXIFS(Y:Y,$E:$E,$E650)-MINIFS(Y:Y,$E:$E,$E650))))</f>
        <v/>
      </c>
      <c r="CO650" s="232" t="str">
        <f t="array" ref="CO650">IF(Z650="","",
IF(INDEX(Settings!$H:$H,MATCH(CO$1,Settings!$G:$G,0))=TRUE,
100-100*(Z650-MINIFS(Z:Z,$E:$E,$E650))/(MAXIFS(Z:Z,$E:$E,$E650)-MINIFS(Z:Z,$E:$E,$E650)),
100*(Z650-MINIFS(Z:Z,$E:$E,$E650))/(MAXIFS(Z:Z,$E:$E,$E650)-MINIFS(Z:Z,$E:$E,$E650))))</f>
        <v/>
      </c>
      <c r="CP650" s="232" t="str">
        <f t="array" ref="CP650">IF(AA650="","",
IF(INDEX(Settings!$H:$H,MATCH(CP$1,Settings!$G:$G,0))=TRUE,
100-100*(AA650-MINIFS(AA:AA,$E:$E,$E650))/(MAXIFS(AA:AA,$E:$E,$E650)-MINIFS(AA:AA,$E:$E,$E650)),
100*(AA650-MINIFS(AA:AA,$E:$E,$E650))/(MAXIFS(AA:AA,$E:$E,$E650)-MINIFS(AA:AA,$E:$E,$E650))))</f>
        <v/>
      </c>
      <c r="CQ650" s="232" t="str">
        <f t="array" ref="CQ650">IF(AB650="","",
IF(INDEX(Settings!$H:$H,MATCH(CQ$1,Settings!$G:$G,0))=TRUE,
100-100*(AB650-MINIFS(AB:AB,$E:$E,$E650))/(MAXIFS(AB:AB,$E:$E,$E650)-MINIFS(AB:AB,$E:$E,$E650)),
100*(AB650-MINIFS(AB:AB,$E:$E,$E650))/(MAXIFS(AB:AB,$E:$E,$E650)-MINIFS(AB:AB,$E:$E,$E650))))</f>
        <v/>
      </c>
      <c r="CR650" s="232" t="str">
        <f t="array" ref="CR650">IF(AC650="","",
IF(INDEX(Settings!$H:$H,MATCH(CR$1,Settings!$G:$G,0))=TRUE,
100-100*(AC650-MINIFS(AC:AC,$E:$E,$E650))/(MAXIFS(AC:AC,$E:$E,$E650)-MINIFS(AC:AC,$E:$E,$E650)),
100*(AC650-MINIFS(AC:AC,$E:$E,$E650))/(MAXIFS(AC:AC,$E:$E,$E650)-MINIFS(AC:AC,$E:$E,$E650))))</f>
        <v/>
      </c>
      <c r="CS650" s="232" t="str">
        <f t="array" ref="CS650">IF(AD650="","",
IF(INDEX(Settings!$H:$H,MATCH(CS$1,Settings!$G:$G,0))=TRUE,
100-100*(AD650-MINIFS(AD:AD,$E:$E,$E650))/(MAXIFS(AD:AD,$E:$E,$E650)-MINIFS(AD:AD,$E:$E,$E650)),
100*(AD650-MINIFS(AD:AD,$E:$E,$E650))/(MAXIFS(AD:AD,$E:$E,$E650)-MINIFS(AD:AD,$E:$E,$E650))))</f>
        <v/>
      </c>
      <c r="CT650" s="232" t="str">
        <f t="array" ref="CT650">IF(AE650="","",
IF(INDEX(Settings!$H:$H,MATCH(CT$1,Settings!$G:$G,0))=TRUE,
100-100*(AE650-MINIFS(AE:AE,$E:$E,$E650))/(MAXIFS(AE:AE,$E:$E,$E650)-MINIFS(AE:AE,$E:$E,$E650)),
100*(AE650-MINIFS(AE:AE,$E:$E,$E650))/(MAXIFS(AE:AE,$E:$E,$E650)-MINIFS(AE:AE,$E:$E,$E650))))</f>
        <v/>
      </c>
      <c r="CU650" s="232" t="str">
        <f t="array" ref="CU650">IF(AF650="","",
IF(INDEX(Settings!$H:$H,MATCH(CU$1,Settings!$G:$G,0))=TRUE,
100-100*(AF650-MINIFS(AF:AF,$E:$E,$E650))/(MAXIFS(AF:AF,$E:$E,$E650)-MINIFS(AF:AF,$E:$E,$E650)),
100*(AF650-MINIFS(AF:AF,$E:$E,$E650))/(MAXIFS(AF:AF,$E:$E,$E650)-MINIFS(AF:AF,$E:$E,$E650))))</f>
        <v/>
      </c>
      <c r="CV650" s="232" t="str">
        <f t="array" ref="CV650">IF(AG650="","",
IF(INDEX(Settings!$H:$H,MATCH(CV$1,Settings!$G:$G,0))=TRUE,
100-100*(AG650-MINIFS(AG:AG,$E:$E,$E650))/(MAXIFS(AG:AG,$E:$E,$E650)-MINIFS(AG:AG,$E:$E,$E650)),
100*(AG650-MINIFS(AG:AG,$E:$E,$E650))/(MAXIFS(AG:AG,$E:$E,$E650)-MINIFS(AG:AG,$E:$E,$E650))))</f>
        <v/>
      </c>
      <c r="CW650" s="232" t="str">
        <f t="array" ref="CW650">IF(AH650="","",
IF(INDEX(Settings!$H:$H,MATCH(CW$1,Settings!$G:$G,0))=TRUE,
100-100*(AH650-MINIFS(AH:AH,$E:$E,$E650))/(MAXIFS(AH:AH,$E:$E,$E650)-MINIFS(AH:AH,$E:$E,$E650)),
100*(AH650-MINIFS(AH:AH,$E:$E,$E650))/(MAXIFS(AH:AH,$E:$E,$E650)-MINIFS(AH:AH,$E:$E,$E650))))</f>
        <v/>
      </c>
      <c r="CX650" s="232" t="str">
        <f t="array" ref="CX650">IF(AI650="","",
IF(INDEX(Settings!$H:$H,MATCH(CX$1,Settings!$G:$G,0))=TRUE,
100-100*(AI650-MINIFS(AI:AI,$E:$E,$E650))/(MAXIFS(AI:AI,$E:$E,$E650)-MINIFS(AI:AI,$E:$E,$E650)),
100*(AI650-MINIFS(AI:AI,$E:$E,$E650))/(MAXIFS(AI:AI,$E:$E,$E650)-MINIFS(AI:AI,$E:$E,$E650))))</f>
        <v/>
      </c>
      <c r="CY650" s="232" t="str">
        <f t="array" ref="CY650">IF(AJ650="","",
IF(INDEX(Settings!$H:$H,MATCH(CY$1,Settings!$G:$G,0))=TRUE,
100-100*(AJ650-MINIFS(AJ:AJ,$E:$E,$E650))/(MAXIFS(AJ:AJ,$E:$E,$E650)-MINIFS(AJ:AJ,$E:$E,$E650)),
100*(AJ650-MINIFS(AJ:AJ,$E:$E,$E650))/(MAXIFS(AJ:AJ,$E:$E,$E650)-MINIFS(AJ:AJ,$E:$E,$E650))))</f>
        <v/>
      </c>
      <c r="CZ650" s="232" t="str">
        <f t="array" ref="CZ650">IF(AK650="","",
IF(INDEX(Settings!$H:$H,MATCH(CZ$1,Settings!$G:$G,0))=TRUE,
100-100*(AK650-MINIFS(AK:AK,$E:$E,$E650))/(MAXIFS(AK:AK,$E:$E,$E650)-MINIFS(AK:AK,$E:$E,$E650)),
100*(AK650-MINIFS(AK:AK,$E:$E,$E650))/(MAXIFS(AK:AK,$E:$E,$E650)-MINIFS(AK:AK,$E:$E,$E650))))</f>
        <v/>
      </c>
      <c r="DA650" s="232" t="str">
        <f t="array" ref="DA650">IF(AL650="","",
IF(INDEX(Settings!$H:$H,MATCH(DA$1,Settings!$G:$G,0))=TRUE,
100-100*(AL650-MINIFS(AL:AL,$E:$E,$E650))/(MAXIFS(AL:AL,$E:$E,$E650)-MINIFS(AL:AL,$E:$E,$E650)),
100*(AL650-MINIFS(AL:AL,$E:$E,$E650))/(MAXIFS(AL:AL,$E:$E,$E650)-MINIFS(AL:AL,$E:$E,$E650))))</f>
        <v/>
      </c>
      <c r="DB650" s="232" t="str">
        <f t="array" ref="DB650">IF(AM650="","",
IF(INDEX(Settings!$H:$H,MATCH(DB$1,Settings!$G:$G,0))=TRUE,
100-100*(AM650-MINIFS(AM:AM,$E:$E,$E650))/(MAXIFS(AM:AM,$E:$E,$E650)-MINIFS(AM:AM,$E:$E,$E650)),
100*(AM650-MINIFS(AM:AM,$E:$E,$E650))/(MAXIFS(AM:AM,$E:$E,$E650)-MINIFS(AM:AM,$E:$E,$E650))))</f>
        <v/>
      </c>
      <c r="DC650" s="232" t="str">
        <f t="array" ref="DC650">IF(AN650="","",
IF(INDEX(Settings!$H:$H,MATCH(DC$1,Settings!$G:$G,0))=TRUE,
100-100*(AN650-MINIFS(AN:AN,$E:$E,$E650))/(MAXIFS(AN:AN,$E:$E,$E650)-MINIFS(AN:AN,$E:$E,$E650)),
100*(AN650-MINIFS(AN:AN,$E:$E,$E650))/(MAXIFS(AN:AN,$E:$E,$E650)-MINIFS(AN:AN,$E:$E,$E650))))</f>
        <v/>
      </c>
      <c r="DD650" s="232" t="str">
        <f t="array" ref="DD650">IF(AO650="","",
IF(INDEX(Settings!$H:$H,MATCH(DD$1,Settings!$G:$G,0))=TRUE,
100-100*(AO650-MINIFS(AO:AO,$E:$E,$E650))/(MAXIFS(AO:AO,$E:$E,$E650)-MINIFS(AO:AO,$E:$E,$E650)),
100*(AO650-MINIFS(AO:AO,$E:$E,$E650))/(MAXIFS(AO:AO,$E:$E,$E650)-MINIFS(AO:AO,$E:$E,$E650))))</f>
        <v/>
      </c>
      <c r="DE650" s="232" t="str">
        <f t="array" ref="DE650">IF(AP650="","",
IF(INDEX(Settings!$H:$H,MATCH(DE$1,Settings!$G:$G,0))=TRUE,
100-100*(AP650-MINIFS(AP:AP,$E:$E,$E650))/(MAXIFS(AP:AP,$E:$E,$E650)-MINIFS(AP:AP,$E:$E,$E650)),
100*(AP650-MINIFS(AP:AP,$E:$E,$E650))/(MAXIFS(AP:AP,$E:$E,$E650)-MINIFS(AP:AP,$E:$E,$E650))))</f>
        <v/>
      </c>
      <c r="DF650" s="232" t="str">
        <f t="array" ref="DF650">IF(AQ650="","",
IF(INDEX(Settings!$H:$H,MATCH(DF$1,Settings!$G:$G,0))=TRUE,
100-100*(AQ650-MINIFS(AQ:AQ,$E:$E,$E650))/(MAXIFS(AQ:AQ,$E:$E,$E650)-MINIFS(AQ:AQ,$E:$E,$E650)),
100*(AQ650-MINIFS(AQ:AQ,$E:$E,$E650))/(MAXIFS(AQ:AQ,$E:$E,$E650)-MINIFS(AQ:AQ,$E:$E,$E650))))</f>
        <v/>
      </c>
      <c r="DG650" s="232" t="str">
        <f t="array" ref="DG650">IF(AR650="","",
IF(INDEX(Settings!$H:$H,MATCH(DG$1,Settings!$G:$G,0))=TRUE,
100-100*(AR650-MINIFS(AR:AR,$E:$E,$E650))/(MAXIFS(AR:AR,$E:$E,$E650)-MINIFS(AR:AR,$E:$E,$E650)),
100*(AR650-MINIFS(AR:AR,$E:$E,$E650))/(MAXIFS(AR:AR,$E:$E,$E650)-MINIFS(AR:AR,$E:$E,$E650))))</f>
        <v/>
      </c>
      <c r="DH650" s="232" t="str">
        <f t="array" ref="DH650">IF(AS650="","",
IF(INDEX(Settings!$H:$H,MATCH(DH$1,Settings!$G:$G,0))=TRUE,
100-100*(AS650-MINIFS(AS:AS,$E:$E,$E650))/(MAXIFS(AS:AS,$E:$E,$E650)-MINIFS(AS:AS,$E:$E,$E650)),
100*(AS650-MINIFS(AS:AS,$E:$E,$E650))/(MAXIFS(AS:AS,$E:$E,$E650)-MINIFS(AS:AS,$E:$E,$E650))))</f>
        <v/>
      </c>
      <c r="DI650" s="232" t="str">
        <f t="array" ref="DI650">IF(AT650="","",
IF(INDEX(Settings!$H:$H,MATCH(DI$1,Settings!$G:$G,0))=TRUE,
100-100*(AT650-MINIFS(AT:AT,$E:$E,$E650))/(MAXIFS(AT:AT,$E:$E,$E650)-MINIFS(AT:AT,$E:$E,$E650)),
100*(AT650-MINIFS(AT:AT,$E:$E,$E650))/(MAXIFS(AT:AT,$E:$E,$E650)-MINIFS(AT:AT,$E:$E,$E650))))</f>
        <v/>
      </c>
      <c r="DJ650" s="232" t="str">
        <f t="array" ref="DJ650">IF(AU650="","",
IF(INDEX(Settings!$H:$H,MATCH(DJ$1,Settings!$G:$G,0))=TRUE,
100-100*(AU650-MINIFS(AU:AU,$E:$E,$E650))/(MAXIFS(AU:AU,$E:$E,$E650)-MINIFS(AU:AU,$E:$E,$E650)),
100*(AU650-MINIFS(AU:AU,$E:$E,$E650))/(MAXIFS(AU:AU,$E:$E,$E650)-MINIFS(AU:AU,$E:$E,$E650))))</f>
        <v/>
      </c>
      <c r="DK650" s="232" t="str">
        <f t="array" ref="DK650">IF(AV650="","",
IF(INDEX(Settings!$H:$H,MATCH(DK$1,Settings!$G:$G,0))=TRUE,
100-100*(AV650-MINIFS(AV:AV,$E:$E,$E650))/(MAXIFS(AV:AV,$E:$E,$E650)-MINIFS(AV:AV,$E:$E,$E650)),
100*(AV650-MINIFS(AV:AV,$E:$E,$E650))/(MAXIFS(AV:AV,$E:$E,$E650)-MINIFS(AV:AV,$E:$E,$E650))))</f>
        <v/>
      </c>
      <c r="DL650" s="232" t="str">
        <f t="array" ref="DL650">IF(AW650="","",
IF(INDEX(Settings!$H:$H,MATCH(DL$1,Settings!$G:$G,0))=TRUE,
100-100*(AW650-MINIFS(AW:AW,$E:$E,$E650))/(MAXIFS(AW:AW,$E:$E,$E650)-MINIFS(AW:AW,$E:$E,$E650)),
100*(AW650-MINIFS(AW:AW,$E:$E,$E650))/(MAXIFS(AW:AW,$E:$E,$E650)-MINIFS(AW:AW,$E:$E,$E650))))</f>
        <v/>
      </c>
      <c r="DM650" s="232" t="str">
        <f t="array" ref="DM650">IF(AX650="","",
IF(INDEX(Settings!$H:$H,MATCH(DM$1,Settings!$G:$G,0))=TRUE,
100-100*(AX650-MINIFS(AX:AX,$E:$E,$E650))/(MAXIFS(AX:AX,$E:$E,$E650)-MINIFS(AX:AX,$E:$E,$E650)),
100*(AX650-MINIFS(AX:AX,$E:$E,$E650))/(MAXIFS(AX:AX,$E:$E,$E650)-MINIFS(AX:AX,$E:$E,$E650))))</f>
        <v/>
      </c>
      <c r="DN650" s="232" t="str">
        <f t="array" ref="DN650">IF(AY650="","",
IF(INDEX(Settings!$H:$H,MATCH(DN$1,Settings!$G:$G,0))=TRUE,
100-100*(AY650-MINIFS(AY:AY,$E:$E,$E650))/(MAXIFS(AY:AY,$E:$E,$E650)-MINIFS(AY:AY,$E:$E,$E650)),
100*(AY650-MINIFS(AY:AY,$E:$E,$E650))/(MAXIFS(AY:AY,$E:$E,$E650)-MINIFS(AY:AY,$E:$E,$E650))))</f>
        <v/>
      </c>
      <c r="DO650" s="232" t="str">
        <f t="array" ref="DO650">IF(AZ650="","",
IF(INDEX(Settings!$H:$H,MATCH(DO$1,Settings!$G:$G,0))=TRUE,
100-100*(AZ650-MINIFS(AZ:AZ,$E:$E,$E650))/(MAXIFS(AZ:AZ,$E:$E,$E650)-MINIFS(AZ:AZ,$E:$E,$E650)),
100*(AZ650-MINIFS(AZ:AZ,$E:$E,$E650))/(MAXIFS(AZ:AZ,$E:$E,$E650)-MINIFS(AZ:AZ,$E:$E,$E650))))</f>
        <v/>
      </c>
      <c r="DP650" s="232" t="str">
        <f t="array" ref="DP650">IF(BA650="","",
IF(INDEX(Settings!$H:$H,MATCH(DP$1,Settings!$G:$G,0))=TRUE,
100-100*(BA650-MINIFS(BA:BA,$E:$E,$E650))/(MAXIFS(BA:BA,$E:$E,$E650)-MINIFS(BA:BA,$E:$E,$E650)),
100*(BA650-MINIFS(BA:BA,$E:$E,$E650))/(MAXIFS(BA:BA,$E:$E,$E650)-MINIFS(BA:BA,$E:$E,$E650))))</f>
        <v/>
      </c>
      <c r="DQ650" s="232" t="str">
        <f t="array" ref="DQ650">IF(BB650="","",
IF(INDEX(Settings!$H:$H,MATCH(DQ$1,Settings!$G:$G,0))=TRUE,
100-100*(BB650-MINIFS(BB:BB,$E:$E,$E650))/(MAXIFS(BB:BB,$E:$E,$E650)-MINIFS(BB:BB,$E:$E,$E650)),
100*(BB650-MINIFS(BB:BB,$E:$E,$E650))/(MAXIFS(BB:BB,$E:$E,$E650)-MINIFS(BB:BB,$E:$E,$E650))))</f>
        <v/>
      </c>
      <c r="DR650" s="232" t="str">
        <f t="array" ref="DR650">IF(BC650="","",
IF(INDEX(Settings!$H:$H,MATCH(DR$1,Settings!$G:$G,0))=TRUE,
100-100*(BC650-MINIFS(BC:BC,$E:$E,$E650))/(MAXIFS(BC:BC,$E:$E,$E650)-MINIFS(BC:BC,$E:$E,$E650)),
100*(BC650-MINIFS(BC:BC,$E:$E,$E650))/(MAXIFS(BC:BC,$E:$E,$E650)-MINIFS(BC:BC,$E:$E,$E650))))</f>
        <v/>
      </c>
      <c r="DS650" s="232" t="str">
        <f t="array" ref="DS650">IF(BD650="","",
IF(INDEX(Settings!$H:$H,MATCH(DS$1,Settings!$G:$G,0))=TRUE,
100-100*(BD650-MINIFS(BD:BD,$E:$E,$E650))/(MAXIFS(BD:BD,$E:$E,$E650)-MINIFS(BD:BD,$E:$E,$E650)),
100*(BD650-MINIFS(BD:BD,$E:$E,$E650))/(MAXIFS(BD:BD,$E:$E,$E650)-MINIFS(BD:BD,$E:$E,$E650))))</f>
        <v/>
      </c>
      <c r="DT650" s="232" t="str">
        <f t="array" ref="DT650">IF(BE650="","",
IF(INDEX(Settings!$H:$H,MATCH(DT$1,Settings!$G:$G,0))=TRUE,
100-100*(BE650-MINIFS(BE:BE,$E:$E,$E650))/(MAXIFS(BE:BE,$E:$E,$E650)-MINIFS(BE:BE,$E:$E,$E650)),
100*(BE650-MINIFS(BE:BE,$E:$E,$E650))/(MAXIFS(BE:BE,$E:$E,$E650)-MINIFS(BE:BE,$E:$E,$E650))))</f>
        <v/>
      </c>
      <c r="DU650" s="232" t="str">
        <f t="array" ref="DU650">IF(BF650="","",
IF(INDEX(Settings!$H:$H,MATCH(DU$1,Settings!$G:$G,0))=TRUE,
100-100*(BF650-MINIFS(BF:BF,$E:$E,$E650))/(MAXIFS(BF:BF,$E:$E,$E650)-MINIFS(BF:BF,$E:$E,$E650)),
100*(BF650-MINIFS(BF:BF,$E:$E,$E650))/(MAXIFS(BF:BF,$E:$E,$E650)-MINIFS(BF:BF,$E:$E,$E650))))</f>
        <v/>
      </c>
      <c r="DV650" s="232" t="str">
        <f t="array" ref="DV650">IF(BG650="","",
IF(INDEX(Settings!$H:$H,MATCH(DV$1,Settings!$G:$G,0))=TRUE,
100-100*(BG650-MINIFS(BG:BG,$E:$E,$E650))/(MAXIFS(BG:BG,$E:$E,$E650)-MINIFS(BG:BG,$E:$E,$E650)),
100*(BG650-MINIFS(BG:BG,$E:$E,$E650))/(MAXIFS(BG:BG,$E:$E,$E650)-MINIFS(BG:BG,$E:$E,$E650))))</f>
        <v/>
      </c>
      <c r="DW650" s="232" t="str">
        <f t="array" ref="DW650">IF(BH650="","",
IF(INDEX(Settings!$H:$H,MATCH(DW$1,Settings!$G:$G,0))=TRUE,
100-100*(BH650-MINIFS(BH:BH,$E:$E,$E650))/(MAXIFS(BH:BH,$E:$E,$E650)-MINIFS(BH:BH,$E:$E,$E650)),
100*(BH650-MINIFS(BH:BH,$E:$E,$E650))/(MAXIFS(BH:BH,$E:$E,$E650)-MINIFS(BH:BH,$E:$E,$E650))))</f>
        <v/>
      </c>
      <c r="DX650" s="232" t="str">
        <f t="array" ref="DX650">IF(BI650="","",
IF(INDEX(Settings!$H:$H,MATCH(DX$1,Settings!$G:$G,0))=TRUE,
100-100*(BI650-MINIFS(BI:BI,$E:$E,$E650))/(MAXIFS(BI:BI,$E:$E,$E650)-MINIFS(BI:BI,$E:$E,$E650)),
100*(BI650-MINIFS(BI:BI,$E:$E,$E650))/(MAXIFS(BI:BI,$E:$E,$E650)-MINIFS(BI:BI,$E:$E,$E650))))</f>
        <v/>
      </c>
      <c r="DY650" s="232" t="str">
        <f t="array" ref="DY650">IF(BJ650="","",
IF(INDEX(Settings!$H:$H,MATCH(DY$1,Settings!$G:$G,0))=TRUE,
100-100*(BJ650-MINIFS(BJ:BJ,$E:$E,$E650))/(MAXIFS(BJ:BJ,$E:$E,$E650)-MINIFS(BJ:BJ,$E:$E,$E650)),
100*(BJ650-MINIFS(BJ:BJ,$E:$E,$E650))/(MAXIFS(BJ:BJ,$E:$E,$E650)-MINIFS(BJ:BJ,$E:$E,$E650))))</f>
        <v/>
      </c>
      <c r="DZ650" s="234"/>
      <c r="EA650" s="234"/>
      <c r="EB650" s="234" t="str">
        <f t="shared" si="8"/>
        <v/>
      </c>
      <c r="EC650" s="234" t="str">
        <f t="shared" si="9"/>
        <v/>
      </c>
      <c r="ED650" s="234" t="str">
        <f t="shared" si="10"/>
        <v/>
      </c>
      <c r="EE650" s="234" t="str">
        <f t="shared" si="11"/>
        <v/>
      </c>
      <c r="EF650" s="234" t="str">
        <f t="shared" si="12"/>
        <v/>
      </c>
      <c r="EG650" s="234" t="str">
        <f t="shared" si="13"/>
        <v/>
      </c>
      <c r="EH650" s="234"/>
      <c r="EI650" s="234"/>
      <c r="EJ650" s="234"/>
      <c r="EK650" s="234"/>
      <c r="EL650" s="234"/>
      <c r="EM650" s="234"/>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3" t="str">
        <f t="shared" si="14"/>
        <v/>
      </c>
      <c r="N651" s="49"/>
      <c r="O651" s="49"/>
      <c r="P651" s="49"/>
      <c r="Q651" s="49"/>
      <c r="R651" s="49"/>
      <c r="S651" s="222" t="str">
        <f>IFERROR(VLOOKUP(AF651, 'YOYO IR Scores'!A:C, 3, FALSE), "")
</f>
        <v/>
      </c>
      <c r="T651" s="49"/>
      <c r="U651" s="49"/>
      <c r="V651" s="49"/>
      <c r="W651" s="49"/>
      <c r="X651" s="224" t="str">
        <f t="shared" si="4"/>
        <v/>
      </c>
      <c r="Y651" s="225" t="str">
        <f t="shared" si="5"/>
        <v/>
      </c>
      <c r="Z651" s="225" t="str">
        <f t="shared" si="6"/>
        <v/>
      </c>
      <c r="AA651" s="224" t="str">
        <f t="shared" si="7"/>
        <v/>
      </c>
      <c r="AB651" s="223"/>
      <c r="AC651" s="223"/>
      <c r="AD651" s="223"/>
      <c r="AE651" s="223" t="str">
        <f>IFERROR(VLOOKUP(AF651, 'YOYO IR Scores'!A:C, 2, FALSE), "")</f>
        <v/>
      </c>
      <c r="AF651" s="223"/>
      <c r="AG651" s="223"/>
      <c r="AH651" s="223"/>
      <c r="AI651" s="223"/>
      <c r="AJ651" s="223"/>
      <c r="AK651" s="223"/>
      <c r="AL651" s="223"/>
      <c r="AM651" s="223"/>
      <c r="AN651" s="223"/>
      <c r="AO651" s="223"/>
      <c r="AP651" s="223"/>
      <c r="AQ651" s="223"/>
      <c r="AR651" s="223"/>
      <c r="AS651" s="223"/>
      <c r="AT651" s="223"/>
      <c r="AU651" s="223"/>
      <c r="AV651" s="223"/>
      <c r="AW651" s="223"/>
      <c r="AX651" s="223"/>
      <c r="AY651" s="223"/>
      <c r="AZ651" s="223"/>
      <c r="BA651" s="223"/>
      <c r="BB651" s="223"/>
      <c r="BC651" s="223"/>
      <c r="BD651" s="223"/>
      <c r="BE651" s="223"/>
      <c r="BF651" s="223"/>
      <c r="BG651" s="223"/>
      <c r="BH651" s="223"/>
      <c r="BI651" s="223"/>
      <c r="BJ651" s="223"/>
      <c r="BK651" s="223" t="str">
        <f t="array" ref="BK651">IF(J651="","",
IF(INDEX(Settings!$H:$H,MATCH(BY$1,Settings!$G:$G,0))=TRUE,
100-100*(J651-MIN(J:J))/(MAX(J:J)-MIN(J:J)),
100*(J651-MIN(J:J))/(MAX(J:J)-MIN(J:J))))</f>
        <v/>
      </c>
      <c r="BL651" s="223" t="str">
        <f t="array" ref="BL651">IF(J651="","",
IF(INDEX(Settings!$H:$H,MATCH(BY$1,Settings!$G:$G,0))=TRUE,
100-100*(J651-MINIFS(J:J,$E:$E,$E651))/(MAXIFS(J:J,$E:$E,$E651)-MINIFS(J:J,$E:$E,$E651)),
100*(J651-MINIFS(J:J,$E:$E,$E651))/(MAXIFS(J:J,$E:$E,$E651)-MINIFS(J:J,$E:$E,$E651))))</f>
        <v/>
      </c>
      <c r="BM651" s="223"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4" t="str">
        <f t="array" ref="BQ651">IF(J651="","",
IF(INDEX(Settings!$H:$H,MATCH(BY$1,Settings!$G:$G,0))=TRUE,
-1*(J651-AVERAGE(J:J))/STDEV(J:J),
(J651-AVERAGE(J:J))/STDEV(J:J)))</f>
        <v/>
      </c>
      <c r="BR651" s="224" t="str">
        <f>IFERROR(__xludf.DUMMYFUNCTION("IF(J651="""","""",
IF(INDEX(Settings!$H:$H,MATCH(BY$1,Settings!$G:$G,0))=TRUE,
-1*(J651-AVERAGEIFS(J:J,$E:$E,$E651))/STDEV(FILTER(J:J,$E:$E=$E651)),
(J651-AVERAGEIFS(J:J,$E:$E,$E651))/STDEV(FILTER(J:J,$E:$E=$E651))))"),"")</f>
        <v/>
      </c>
      <c r="BS651" s="224"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3" t="str">
        <f t="array" ref="BY651">IF(J651="","",
IF(INDEX(Settings!$H:$H,MATCH(BY$1,Settings!$G:$G,0))=TRUE,
100-100*(J651-MINIFS(J:J,$E:$E,$E651))/(MAXIFS(J:J,$E:$E,$E651)-MINIFS(J:J,$E:$E,$E651)),
100*(J651-MINIFS(J:J,$E:$E,$E651))/(MAXIFS(J:J,$E:$E,$E651)-MINIFS(J:J,$E:$E,$E651))))</f>
        <v/>
      </c>
      <c r="BZ651" s="223" t="str">
        <f t="array" ref="BZ651">IF(K651="","",
IF(INDEX(Settings!$H:$H,MATCH(BZ$1,Settings!$G:$G,0))=TRUE,
100-100*(K651-MINIFS(K:K,$E:$E,$E651))/(MAXIFS(K:K,$E:$E,$E651)-MINIFS(K:K,$E:$E,$E651)),
100*(K651-MINIFS(K:K,$E:$E,$E651))/(MAXIFS(K:K,$E:$E,$E651)-MINIFS(K:K,$E:$E,$E651))))</f>
        <v/>
      </c>
      <c r="CA651" s="223" t="str">
        <f t="array" ref="CA651">IF(L651="","",
IF(INDEX(Settings!$H:$H,MATCH(CA$1,Settings!$G:$G,0))=TRUE,
100-100*(L651-MINIFS(L:L,$E:$E,$E651))/(MAXIFS(L:L,$E:$E,$E651)-MINIFS(L:L,$E:$E,$E651)),
100*(L651-MINIFS(L:L,$E:$E,$E651))/(MAXIFS(L:L,$E:$E,$E651)-MINIFS(L:L,$E:$E,$E651))))</f>
        <v/>
      </c>
      <c r="CB651" s="223" t="str">
        <f t="array" ref="CB651">IF(M651="","",
IF(INDEX(Settings!$H:$H,MATCH(CB$1,Settings!$G:$G,0))=TRUE,
100-100*(M651-MINIFS(M:M,$E:$E,$E651))/(MAXIFS(M:M,$E:$E,$E651)-MINIFS(M:M,$E:$E,$E651)),
100*(M651-MINIFS(M:M,$E:$E,$E651))/(MAXIFS(M:M,$E:$E,$E651)-MINIFS(M:M,$E:$E,$E651))))</f>
        <v/>
      </c>
      <c r="CC651" s="223" t="str">
        <f t="array" ref="CC651">IF(N651="","",
IF(INDEX(Settings!$H:$H,MATCH(CC$1,Settings!$G:$G,0))=TRUE,
100-100*(N651-MINIFS(N:N,$E:$E,$E651))/(MAXIFS(N:N,$E:$E,$E651)-MINIFS(N:N,$E:$E,$E651)),
100*(N651-MINIFS(N:N,$E:$E,$E651))/(MAXIFS(N:N,$E:$E,$E651)-MINIFS(N:N,$E:$E,$E651))))</f>
        <v/>
      </c>
      <c r="CD651" s="223" t="str">
        <f t="array" ref="CD651">IF(O651="","",
IF(INDEX(Settings!$H:$H,MATCH(CD$1,Settings!$G:$G,0))=TRUE,
100-100*(O651-MINIFS(O:O,$E:$E,$E651))/(MAXIFS(O:O,$E:$E,$E651)-MINIFS(O:O,$E:$E,$E651)),
100*(O651-MINIFS(O:O,$E:$E,$E651))/(MAXIFS(O:O,$E:$E,$E651)-MINIFS(O:O,$E:$E,$E651))))</f>
        <v/>
      </c>
      <c r="CE651" s="223" t="str">
        <f t="array" ref="CE651">IF(P651="","",
IF(INDEX(Settings!$H:$H,MATCH(CE$1,Settings!$G:$G,0))=TRUE,
100-100*(P651-MINIFS(P:P,$E:$E,$E651))/(MAXIFS(P:P,$E:$E,$E651)-MINIFS(P:P,$E:$E,$E651)),
100*(P651-MINIFS(P:P,$E:$E,$E651))/(MAXIFS(P:P,$E:$E,$E651)-MINIFS(P:P,$E:$E,$E651))))</f>
        <v/>
      </c>
      <c r="CF651" s="223" t="str">
        <f t="array" ref="CF651">IF(Q651="","",
IF(INDEX(Settings!$H:$H,MATCH(CF$1,Settings!$G:$G,0))=TRUE,
100-100*(Q651-MINIFS(Q:Q,$E:$E,$E651))/(MAXIFS(Q:Q,$E:$E,$E651)-MINIFS(Q:Q,$E:$E,$E651)),
100*(Q651-MINIFS(Q:Q,$E:$E,$E651))/(MAXIFS(Q:Q,$E:$E,$E651)-MINIFS(Q:Q,$E:$E,$E651))))</f>
        <v/>
      </c>
      <c r="CG651" s="223" t="str">
        <f t="array" ref="CG651">IF(R651="","",
IF(INDEX(Settings!$H:$H,MATCH(CG$1,Settings!$G:$G,0))=TRUE,
100-100*(R651-MINIFS(R:R,$E:$E,$E651))/(MAXIFS(R:R,$E:$E,$E651)-MINIFS(R:R,$E:$E,$E651)),
100*(R651-MINIFS(R:R,$E:$E,$E651))/(MAXIFS(R:R,$E:$E,$E651)-MINIFS(R:R,$E:$E,$E651))))</f>
        <v/>
      </c>
      <c r="CH651" s="223" t="str">
        <f t="array" ref="CH651">IF(S651="","",
IF(INDEX(Settings!$H:$H,MATCH(CH$1,Settings!$G:$G,0))=TRUE,
100-100*(S651-MINIFS(S:S,$E:$E,$E651))/(MAXIFS(S:S,$E:$E,$E651)-MINIFS(S:S,$E:$E,$E651)),
100*(S651-MINIFS(S:S,$E:$E,$E651))/(MAXIFS(S:S,$E:$E,$E651)-MINIFS(S:S,$E:$E,$E651))))</f>
        <v/>
      </c>
      <c r="CI651" s="223" t="str">
        <f t="array" ref="CI651">IF(T651="","",
IF(INDEX(Settings!$H:$H,MATCH(CI$1,Settings!$G:$G,0))=TRUE,
100-100*(T651-MINIFS(T:T,$E:$E,$E651))/(MAXIFS(T:T,$E:$E,$E651)-MINIFS(T:T,$E:$E,$E651)),
100*(T651-MINIFS(T:T,$E:$E,$E651))/(MAXIFS(T:T,$E:$E,$E651)-MINIFS(T:T,$E:$E,$E651))))</f>
        <v/>
      </c>
      <c r="CJ651" s="223" t="str">
        <f t="array" ref="CJ651">IF(U651="","",
IF(INDEX(Settings!$H:$H,MATCH(CJ$1,Settings!$G:$G,0))=TRUE,
100-100*(U651-MINIFS(U:U,$E:$E,$E651))/(MAXIFS(U:U,$E:$E,$E651)-MINIFS(U:U,$E:$E,$E651)),
100*(U651-MINIFS(U:U,$E:$E,$E651))/(MAXIFS(U:U,$E:$E,$E651)-MINIFS(U:U,$E:$E,$E651))))</f>
        <v/>
      </c>
      <c r="CK651" s="223" t="str">
        <f t="array" ref="CK651">IF(V651="","",
IF(INDEX(Settings!$H:$H,MATCH(CK$1,Settings!$G:$G,0))=TRUE,
100-100*(V651-MINIFS(V:V,$E:$E,$E651))/(MAXIFS(V:V,$E:$E,$E651)-MINIFS(V:V,$E:$E,$E651)),
100*(V651-MINIFS(V:V,$E:$E,$E651))/(MAXIFS(V:V,$E:$E,$E651)-MINIFS(V:V,$E:$E,$E651))))</f>
        <v/>
      </c>
      <c r="CL651" s="223" t="str">
        <f t="array" ref="CL651">IF(W651="","",
IF(INDEX(Settings!$H:$H,MATCH(CL$1,Settings!$G:$G,0))=TRUE,
100-100*(W651-MINIFS(W:W,$E:$E,$E651))/(MAXIFS(W:W,$E:$E,$E651)-MINIFS(W:W,$E:$E,$E651)),
100*(W651-MINIFS(W:W,$E:$E,$E651))/(MAXIFS(W:W,$E:$E,$E651)-MINIFS(W:W,$E:$E,$E651))))</f>
        <v/>
      </c>
      <c r="CM651" s="223" t="str">
        <f t="array" ref="CM651">IF(X651="","",
IF(INDEX(Settings!$H:$H,MATCH(CM$1,Settings!$G:$G,0))=TRUE,
100-100*(X651-MINIFS(X:X,$E:$E,$E651))/(MAXIFS(X:X,$E:$E,$E651)-MINIFS(X:X,$E:$E,$E651)),
100*(X651-MINIFS(X:X,$E:$E,$E651))/(MAXIFS(X:X,$E:$E,$E651)-MINIFS(X:X,$E:$E,$E651))))</f>
        <v/>
      </c>
      <c r="CN651" s="223" t="str">
        <f t="array" ref="CN651">IF(Y651="","",
IF(INDEX(Settings!$H:$H,MATCH(CN$1,Settings!$G:$G,0))=TRUE,
100-100*(Y651-MINIFS(Y:Y,$E:$E,$E651))/(MAXIFS(Y:Y,$E:$E,$E651)-MINIFS(Y:Y,$E:$E,$E651)),
100*(Y651-MINIFS(Y:Y,$E:$E,$E651))/(MAXIFS(Y:Y,$E:$E,$E651)-MINIFS(Y:Y,$E:$E,$E651))))</f>
        <v/>
      </c>
      <c r="CO651" s="223" t="str">
        <f t="array" ref="CO651">IF(Z651="","",
IF(INDEX(Settings!$H:$H,MATCH(CO$1,Settings!$G:$G,0))=TRUE,
100-100*(Z651-MINIFS(Z:Z,$E:$E,$E651))/(MAXIFS(Z:Z,$E:$E,$E651)-MINIFS(Z:Z,$E:$E,$E651)),
100*(Z651-MINIFS(Z:Z,$E:$E,$E651))/(MAXIFS(Z:Z,$E:$E,$E651)-MINIFS(Z:Z,$E:$E,$E651))))</f>
        <v/>
      </c>
      <c r="CP651" s="223" t="str">
        <f t="array" ref="CP651">IF(AA651="","",
IF(INDEX(Settings!$H:$H,MATCH(CP$1,Settings!$G:$G,0))=TRUE,
100-100*(AA651-MINIFS(AA:AA,$E:$E,$E651))/(MAXIFS(AA:AA,$E:$E,$E651)-MINIFS(AA:AA,$E:$E,$E651)),
100*(AA651-MINIFS(AA:AA,$E:$E,$E651))/(MAXIFS(AA:AA,$E:$E,$E651)-MINIFS(AA:AA,$E:$E,$E651))))</f>
        <v/>
      </c>
      <c r="CQ651" s="223" t="str">
        <f t="array" ref="CQ651">IF(AB651="","",
IF(INDEX(Settings!$H:$H,MATCH(CQ$1,Settings!$G:$G,0))=TRUE,
100-100*(AB651-MINIFS(AB:AB,$E:$E,$E651))/(MAXIFS(AB:AB,$E:$E,$E651)-MINIFS(AB:AB,$E:$E,$E651)),
100*(AB651-MINIFS(AB:AB,$E:$E,$E651))/(MAXIFS(AB:AB,$E:$E,$E651)-MINIFS(AB:AB,$E:$E,$E651))))</f>
        <v/>
      </c>
      <c r="CR651" s="223" t="str">
        <f t="array" ref="CR651">IF(AC651="","",
IF(INDEX(Settings!$H:$H,MATCH(CR$1,Settings!$G:$G,0))=TRUE,
100-100*(AC651-MINIFS(AC:AC,$E:$E,$E651))/(MAXIFS(AC:AC,$E:$E,$E651)-MINIFS(AC:AC,$E:$E,$E651)),
100*(AC651-MINIFS(AC:AC,$E:$E,$E651))/(MAXIFS(AC:AC,$E:$E,$E651)-MINIFS(AC:AC,$E:$E,$E651))))</f>
        <v/>
      </c>
      <c r="CS651" s="223" t="str">
        <f t="array" ref="CS651">IF(AD651="","",
IF(INDEX(Settings!$H:$H,MATCH(CS$1,Settings!$G:$G,0))=TRUE,
100-100*(AD651-MINIFS(AD:AD,$E:$E,$E651))/(MAXIFS(AD:AD,$E:$E,$E651)-MINIFS(AD:AD,$E:$E,$E651)),
100*(AD651-MINIFS(AD:AD,$E:$E,$E651))/(MAXIFS(AD:AD,$E:$E,$E651)-MINIFS(AD:AD,$E:$E,$E651))))</f>
        <v/>
      </c>
      <c r="CT651" s="223" t="str">
        <f t="array" ref="CT651">IF(AE651="","",
IF(INDEX(Settings!$H:$H,MATCH(CT$1,Settings!$G:$G,0))=TRUE,
100-100*(AE651-MINIFS(AE:AE,$E:$E,$E651))/(MAXIFS(AE:AE,$E:$E,$E651)-MINIFS(AE:AE,$E:$E,$E651)),
100*(AE651-MINIFS(AE:AE,$E:$E,$E651))/(MAXIFS(AE:AE,$E:$E,$E651)-MINIFS(AE:AE,$E:$E,$E651))))</f>
        <v/>
      </c>
      <c r="CU651" s="223" t="str">
        <f t="array" ref="CU651">IF(AF651="","",
IF(INDEX(Settings!$H:$H,MATCH(CU$1,Settings!$G:$G,0))=TRUE,
100-100*(AF651-MINIFS(AF:AF,$E:$E,$E651))/(MAXIFS(AF:AF,$E:$E,$E651)-MINIFS(AF:AF,$E:$E,$E651)),
100*(AF651-MINIFS(AF:AF,$E:$E,$E651))/(MAXIFS(AF:AF,$E:$E,$E651)-MINIFS(AF:AF,$E:$E,$E651))))</f>
        <v/>
      </c>
      <c r="CV651" s="223" t="str">
        <f t="array" ref="CV651">IF(AG651="","",
IF(INDEX(Settings!$H:$H,MATCH(CV$1,Settings!$G:$G,0))=TRUE,
100-100*(AG651-MINIFS(AG:AG,$E:$E,$E651))/(MAXIFS(AG:AG,$E:$E,$E651)-MINIFS(AG:AG,$E:$E,$E651)),
100*(AG651-MINIFS(AG:AG,$E:$E,$E651))/(MAXIFS(AG:AG,$E:$E,$E651)-MINIFS(AG:AG,$E:$E,$E651))))</f>
        <v/>
      </c>
      <c r="CW651" s="223" t="str">
        <f t="array" ref="CW651">IF(AH651="","",
IF(INDEX(Settings!$H:$H,MATCH(CW$1,Settings!$G:$G,0))=TRUE,
100-100*(AH651-MINIFS(AH:AH,$E:$E,$E651))/(MAXIFS(AH:AH,$E:$E,$E651)-MINIFS(AH:AH,$E:$E,$E651)),
100*(AH651-MINIFS(AH:AH,$E:$E,$E651))/(MAXIFS(AH:AH,$E:$E,$E651)-MINIFS(AH:AH,$E:$E,$E651))))</f>
        <v/>
      </c>
      <c r="CX651" s="223" t="str">
        <f t="array" ref="CX651">IF(AI651="","",
IF(INDEX(Settings!$H:$H,MATCH(CX$1,Settings!$G:$G,0))=TRUE,
100-100*(AI651-MINIFS(AI:AI,$E:$E,$E651))/(MAXIFS(AI:AI,$E:$E,$E651)-MINIFS(AI:AI,$E:$E,$E651)),
100*(AI651-MINIFS(AI:AI,$E:$E,$E651))/(MAXIFS(AI:AI,$E:$E,$E651)-MINIFS(AI:AI,$E:$E,$E651))))</f>
        <v/>
      </c>
      <c r="CY651" s="223" t="str">
        <f t="array" ref="CY651">IF(AJ651="","",
IF(INDEX(Settings!$H:$H,MATCH(CY$1,Settings!$G:$G,0))=TRUE,
100-100*(AJ651-MINIFS(AJ:AJ,$E:$E,$E651))/(MAXIFS(AJ:AJ,$E:$E,$E651)-MINIFS(AJ:AJ,$E:$E,$E651)),
100*(AJ651-MINIFS(AJ:AJ,$E:$E,$E651))/(MAXIFS(AJ:AJ,$E:$E,$E651)-MINIFS(AJ:AJ,$E:$E,$E651))))</f>
        <v/>
      </c>
      <c r="CZ651" s="223" t="str">
        <f t="array" ref="CZ651">IF(AK651="","",
IF(INDEX(Settings!$H:$H,MATCH(CZ$1,Settings!$G:$G,0))=TRUE,
100-100*(AK651-MINIFS(AK:AK,$E:$E,$E651))/(MAXIFS(AK:AK,$E:$E,$E651)-MINIFS(AK:AK,$E:$E,$E651)),
100*(AK651-MINIFS(AK:AK,$E:$E,$E651))/(MAXIFS(AK:AK,$E:$E,$E651)-MINIFS(AK:AK,$E:$E,$E651))))</f>
        <v/>
      </c>
      <c r="DA651" s="223" t="str">
        <f t="array" ref="DA651">IF(AL651="","",
IF(INDEX(Settings!$H:$H,MATCH(DA$1,Settings!$G:$G,0))=TRUE,
100-100*(AL651-MINIFS(AL:AL,$E:$E,$E651))/(MAXIFS(AL:AL,$E:$E,$E651)-MINIFS(AL:AL,$E:$E,$E651)),
100*(AL651-MINIFS(AL:AL,$E:$E,$E651))/(MAXIFS(AL:AL,$E:$E,$E651)-MINIFS(AL:AL,$E:$E,$E651))))</f>
        <v/>
      </c>
      <c r="DB651" s="223" t="str">
        <f t="array" ref="DB651">IF(AM651="","",
IF(INDEX(Settings!$H:$H,MATCH(DB$1,Settings!$G:$G,0))=TRUE,
100-100*(AM651-MINIFS(AM:AM,$E:$E,$E651))/(MAXIFS(AM:AM,$E:$E,$E651)-MINIFS(AM:AM,$E:$E,$E651)),
100*(AM651-MINIFS(AM:AM,$E:$E,$E651))/(MAXIFS(AM:AM,$E:$E,$E651)-MINIFS(AM:AM,$E:$E,$E651))))</f>
        <v/>
      </c>
      <c r="DC651" s="223" t="str">
        <f t="array" ref="DC651">IF(AN651="","",
IF(INDEX(Settings!$H:$H,MATCH(DC$1,Settings!$G:$G,0))=TRUE,
100-100*(AN651-MINIFS(AN:AN,$E:$E,$E651))/(MAXIFS(AN:AN,$E:$E,$E651)-MINIFS(AN:AN,$E:$E,$E651)),
100*(AN651-MINIFS(AN:AN,$E:$E,$E651))/(MAXIFS(AN:AN,$E:$E,$E651)-MINIFS(AN:AN,$E:$E,$E651))))</f>
        <v/>
      </c>
      <c r="DD651" s="223" t="str">
        <f t="array" ref="DD651">IF(AO651="","",
IF(INDEX(Settings!$H:$H,MATCH(DD$1,Settings!$G:$G,0))=TRUE,
100-100*(AO651-MINIFS(AO:AO,$E:$E,$E651))/(MAXIFS(AO:AO,$E:$E,$E651)-MINIFS(AO:AO,$E:$E,$E651)),
100*(AO651-MINIFS(AO:AO,$E:$E,$E651))/(MAXIFS(AO:AO,$E:$E,$E651)-MINIFS(AO:AO,$E:$E,$E651))))</f>
        <v/>
      </c>
      <c r="DE651" s="223" t="str">
        <f t="array" ref="DE651">IF(AP651="","",
IF(INDEX(Settings!$H:$H,MATCH(DE$1,Settings!$G:$G,0))=TRUE,
100-100*(AP651-MINIFS(AP:AP,$E:$E,$E651))/(MAXIFS(AP:AP,$E:$E,$E651)-MINIFS(AP:AP,$E:$E,$E651)),
100*(AP651-MINIFS(AP:AP,$E:$E,$E651))/(MAXIFS(AP:AP,$E:$E,$E651)-MINIFS(AP:AP,$E:$E,$E651))))</f>
        <v/>
      </c>
      <c r="DF651" s="223" t="str">
        <f t="array" ref="DF651">IF(AQ651="","",
IF(INDEX(Settings!$H:$H,MATCH(DF$1,Settings!$G:$G,0))=TRUE,
100-100*(AQ651-MINIFS(AQ:AQ,$E:$E,$E651))/(MAXIFS(AQ:AQ,$E:$E,$E651)-MINIFS(AQ:AQ,$E:$E,$E651)),
100*(AQ651-MINIFS(AQ:AQ,$E:$E,$E651))/(MAXIFS(AQ:AQ,$E:$E,$E651)-MINIFS(AQ:AQ,$E:$E,$E651))))</f>
        <v/>
      </c>
      <c r="DG651" s="223" t="str">
        <f t="array" ref="DG651">IF(AR651="","",
IF(INDEX(Settings!$H:$H,MATCH(DG$1,Settings!$G:$G,0))=TRUE,
100-100*(AR651-MINIFS(AR:AR,$E:$E,$E651))/(MAXIFS(AR:AR,$E:$E,$E651)-MINIFS(AR:AR,$E:$E,$E651)),
100*(AR651-MINIFS(AR:AR,$E:$E,$E651))/(MAXIFS(AR:AR,$E:$E,$E651)-MINIFS(AR:AR,$E:$E,$E651))))</f>
        <v/>
      </c>
      <c r="DH651" s="223" t="str">
        <f t="array" ref="DH651">IF(AS651="","",
IF(INDEX(Settings!$H:$H,MATCH(DH$1,Settings!$G:$G,0))=TRUE,
100-100*(AS651-MINIFS(AS:AS,$E:$E,$E651))/(MAXIFS(AS:AS,$E:$E,$E651)-MINIFS(AS:AS,$E:$E,$E651)),
100*(AS651-MINIFS(AS:AS,$E:$E,$E651))/(MAXIFS(AS:AS,$E:$E,$E651)-MINIFS(AS:AS,$E:$E,$E651))))</f>
        <v/>
      </c>
      <c r="DI651" s="223" t="str">
        <f t="array" ref="DI651">IF(AT651="","",
IF(INDEX(Settings!$H:$H,MATCH(DI$1,Settings!$G:$G,0))=TRUE,
100-100*(AT651-MINIFS(AT:AT,$E:$E,$E651))/(MAXIFS(AT:AT,$E:$E,$E651)-MINIFS(AT:AT,$E:$E,$E651)),
100*(AT651-MINIFS(AT:AT,$E:$E,$E651))/(MAXIFS(AT:AT,$E:$E,$E651)-MINIFS(AT:AT,$E:$E,$E651))))</f>
        <v/>
      </c>
      <c r="DJ651" s="223" t="str">
        <f t="array" ref="DJ651">IF(AU651="","",
IF(INDEX(Settings!$H:$H,MATCH(DJ$1,Settings!$G:$G,0))=TRUE,
100-100*(AU651-MINIFS(AU:AU,$E:$E,$E651))/(MAXIFS(AU:AU,$E:$E,$E651)-MINIFS(AU:AU,$E:$E,$E651)),
100*(AU651-MINIFS(AU:AU,$E:$E,$E651))/(MAXIFS(AU:AU,$E:$E,$E651)-MINIFS(AU:AU,$E:$E,$E651))))</f>
        <v/>
      </c>
      <c r="DK651" s="223" t="str">
        <f t="array" ref="DK651">IF(AV651="","",
IF(INDEX(Settings!$H:$H,MATCH(DK$1,Settings!$G:$G,0))=TRUE,
100-100*(AV651-MINIFS(AV:AV,$E:$E,$E651))/(MAXIFS(AV:AV,$E:$E,$E651)-MINIFS(AV:AV,$E:$E,$E651)),
100*(AV651-MINIFS(AV:AV,$E:$E,$E651))/(MAXIFS(AV:AV,$E:$E,$E651)-MINIFS(AV:AV,$E:$E,$E651))))</f>
        <v/>
      </c>
      <c r="DL651" s="223" t="str">
        <f t="array" ref="DL651">IF(AW651="","",
IF(INDEX(Settings!$H:$H,MATCH(DL$1,Settings!$G:$G,0))=TRUE,
100-100*(AW651-MINIFS(AW:AW,$E:$E,$E651))/(MAXIFS(AW:AW,$E:$E,$E651)-MINIFS(AW:AW,$E:$E,$E651)),
100*(AW651-MINIFS(AW:AW,$E:$E,$E651))/(MAXIFS(AW:AW,$E:$E,$E651)-MINIFS(AW:AW,$E:$E,$E651))))</f>
        <v/>
      </c>
      <c r="DM651" s="223" t="str">
        <f t="array" ref="DM651">IF(AX651="","",
IF(INDEX(Settings!$H:$H,MATCH(DM$1,Settings!$G:$G,0))=TRUE,
100-100*(AX651-MINIFS(AX:AX,$E:$E,$E651))/(MAXIFS(AX:AX,$E:$E,$E651)-MINIFS(AX:AX,$E:$E,$E651)),
100*(AX651-MINIFS(AX:AX,$E:$E,$E651))/(MAXIFS(AX:AX,$E:$E,$E651)-MINIFS(AX:AX,$E:$E,$E651))))</f>
        <v/>
      </c>
      <c r="DN651" s="223" t="str">
        <f t="array" ref="DN651">IF(AY651="","",
IF(INDEX(Settings!$H:$H,MATCH(DN$1,Settings!$G:$G,0))=TRUE,
100-100*(AY651-MINIFS(AY:AY,$E:$E,$E651))/(MAXIFS(AY:AY,$E:$E,$E651)-MINIFS(AY:AY,$E:$E,$E651)),
100*(AY651-MINIFS(AY:AY,$E:$E,$E651))/(MAXIFS(AY:AY,$E:$E,$E651)-MINIFS(AY:AY,$E:$E,$E651))))</f>
        <v/>
      </c>
      <c r="DO651" s="223" t="str">
        <f t="array" ref="DO651">IF(AZ651="","",
IF(INDEX(Settings!$H:$H,MATCH(DO$1,Settings!$G:$G,0))=TRUE,
100-100*(AZ651-MINIFS(AZ:AZ,$E:$E,$E651))/(MAXIFS(AZ:AZ,$E:$E,$E651)-MINIFS(AZ:AZ,$E:$E,$E651)),
100*(AZ651-MINIFS(AZ:AZ,$E:$E,$E651))/(MAXIFS(AZ:AZ,$E:$E,$E651)-MINIFS(AZ:AZ,$E:$E,$E651))))</f>
        <v/>
      </c>
      <c r="DP651" s="223" t="str">
        <f t="array" ref="DP651">IF(BA651="","",
IF(INDEX(Settings!$H:$H,MATCH(DP$1,Settings!$G:$G,0))=TRUE,
100-100*(BA651-MINIFS(BA:BA,$E:$E,$E651))/(MAXIFS(BA:BA,$E:$E,$E651)-MINIFS(BA:BA,$E:$E,$E651)),
100*(BA651-MINIFS(BA:BA,$E:$E,$E651))/(MAXIFS(BA:BA,$E:$E,$E651)-MINIFS(BA:BA,$E:$E,$E651))))</f>
        <v/>
      </c>
      <c r="DQ651" s="223" t="str">
        <f t="array" ref="DQ651">IF(BB651="","",
IF(INDEX(Settings!$H:$H,MATCH(DQ$1,Settings!$G:$G,0))=TRUE,
100-100*(BB651-MINIFS(BB:BB,$E:$E,$E651))/(MAXIFS(BB:BB,$E:$E,$E651)-MINIFS(BB:BB,$E:$E,$E651)),
100*(BB651-MINIFS(BB:BB,$E:$E,$E651))/(MAXIFS(BB:BB,$E:$E,$E651)-MINIFS(BB:BB,$E:$E,$E651))))</f>
        <v/>
      </c>
      <c r="DR651" s="223" t="str">
        <f t="array" ref="DR651">IF(BC651="","",
IF(INDEX(Settings!$H:$H,MATCH(DR$1,Settings!$G:$G,0))=TRUE,
100-100*(BC651-MINIFS(BC:BC,$E:$E,$E651))/(MAXIFS(BC:BC,$E:$E,$E651)-MINIFS(BC:BC,$E:$E,$E651)),
100*(BC651-MINIFS(BC:BC,$E:$E,$E651))/(MAXIFS(BC:BC,$E:$E,$E651)-MINIFS(BC:BC,$E:$E,$E651))))</f>
        <v/>
      </c>
      <c r="DS651" s="223" t="str">
        <f t="array" ref="DS651">IF(BD651="","",
IF(INDEX(Settings!$H:$H,MATCH(DS$1,Settings!$G:$G,0))=TRUE,
100-100*(BD651-MINIFS(BD:BD,$E:$E,$E651))/(MAXIFS(BD:BD,$E:$E,$E651)-MINIFS(BD:BD,$E:$E,$E651)),
100*(BD651-MINIFS(BD:BD,$E:$E,$E651))/(MAXIFS(BD:BD,$E:$E,$E651)-MINIFS(BD:BD,$E:$E,$E651))))</f>
        <v/>
      </c>
      <c r="DT651" s="223" t="str">
        <f t="array" ref="DT651">IF(BE651="","",
IF(INDEX(Settings!$H:$H,MATCH(DT$1,Settings!$G:$G,0))=TRUE,
100-100*(BE651-MINIFS(BE:BE,$E:$E,$E651))/(MAXIFS(BE:BE,$E:$E,$E651)-MINIFS(BE:BE,$E:$E,$E651)),
100*(BE651-MINIFS(BE:BE,$E:$E,$E651))/(MAXIFS(BE:BE,$E:$E,$E651)-MINIFS(BE:BE,$E:$E,$E651))))</f>
        <v/>
      </c>
      <c r="DU651" s="223" t="str">
        <f t="array" ref="DU651">IF(BF651="","",
IF(INDEX(Settings!$H:$H,MATCH(DU$1,Settings!$G:$G,0))=TRUE,
100-100*(BF651-MINIFS(BF:BF,$E:$E,$E651))/(MAXIFS(BF:BF,$E:$E,$E651)-MINIFS(BF:BF,$E:$E,$E651)),
100*(BF651-MINIFS(BF:BF,$E:$E,$E651))/(MAXIFS(BF:BF,$E:$E,$E651)-MINIFS(BF:BF,$E:$E,$E651))))</f>
        <v/>
      </c>
      <c r="DV651" s="223" t="str">
        <f t="array" ref="DV651">IF(BG651="","",
IF(INDEX(Settings!$H:$H,MATCH(DV$1,Settings!$G:$G,0))=TRUE,
100-100*(BG651-MINIFS(BG:BG,$E:$E,$E651))/(MAXIFS(BG:BG,$E:$E,$E651)-MINIFS(BG:BG,$E:$E,$E651)),
100*(BG651-MINIFS(BG:BG,$E:$E,$E651))/(MAXIFS(BG:BG,$E:$E,$E651)-MINIFS(BG:BG,$E:$E,$E651))))</f>
        <v/>
      </c>
      <c r="DW651" s="223" t="str">
        <f t="array" ref="DW651">IF(BH651="","",
IF(INDEX(Settings!$H:$H,MATCH(DW$1,Settings!$G:$G,0))=TRUE,
100-100*(BH651-MINIFS(BH:BH,$E:$E,$E651))/(MAXIFS(BH:BH,$E:$E,$E651)-MINIFS(BH:BH,$E:$E,$E651)),
100*(BH651-MINIFS(BH:BH,$E:$E,$E651))/(MAXIFS(BH:BH,$E:$E,$E651)-MINIFS(BH:BH,$E:$E,$E651))))</f>
        <v/>
      </c>
      <c r="DX651" s="223" t="str">
        <f t="array" ref="DX651">IF(BI651="","",
IF(INDEX(Settings!$H:$H,MATCH(DX$1,Settings!$G:$G,0))=TRUE,
100-100*(BI651-MINIFS(BI:BI,$E:$E,$E651))/(MAXIFS(BI:BI,$E:$E,$E651)-MINIFS(BI:BI,$E:$E,$E651)),
100*(BI651-MINIFS(BI:BI,$E:$E,$E651))/(MAXIFS(BI:BI,$E:$E,$E651)-MINIFS(BI:BI,$E:$E,$E651))))</f>
        <v/>
      </c>
      <c r="DY651" s="223" t="str">
        <f t="array" ref="DY651">IF(BJ651="","",
IF(INDEX(Settings!$H:$H,MATCH(DY$1,Settings!$G:$G,0))=TRUE,
100-100*(BJ651-MINIFS(BJ:BJ,$E:$E,$E651))/(MAXIFS(BJ:BJ,$E:$E,$E651)-MINIFS(BJ:BJ,$E:$E,$E651)),
100*(BJ651-MINIFS(BJ:BJ,$E:$E,$E651))/(MAXIFS(BJ:BJ,$E:$E,$E651)-MINIFS(BJ:BJ,$E:$E,$E651))))</f>
        <v/>
      </c>
      <c r="DZ651" s="225"/>
      <c r="EA651" s="225"/>
      <c r="EB651" s="225" t="str">
        <f t="shared" si="8"/>
        <v/>
      </c>
      <c r="EC651" s="225" t="str">
        <f t="shared" si="9"/>
        <v/>
      </c>
      <c r="ED651" s="225" t="str">
        <f t="shared" si="10"/>
        <v/>
      </c>
      <c r="EE651" s="225" t="str">
        <f t="shared" si="11"/>
        <v/>
      </c>
      <c r="EF651" s="225" t="str">
        <f t="shared" si="12"/>
        <v/>
      </c>
      <c r="EG651" s="225" t="str">
        <f t="shared" si="13"/>
        <v/>
      </c>
      <c r="EH651" s="225"/>
      <c r="EI651" s="225"/>
      <c r="EJ651" s="225"/>
      <c r="EK651" s="225"/>
      <c r="EL651" s="225"/>
      <c r="EM651" s="225"/>
    </row>
    <row r="652">
      <c r="A652" s="231"/>
      <c r="B652" s="231"/>
      <c r="C652" s="231"/>
      <c r="D652" s="231" t="str">
        <f t="array" ref="D652">IFERROR(INDEX(Profiles!$B:$B,MATCH($A652,Profiles!$A:$A,0)),"")</f>
        <v/>
      </c>
      <c r="E652" s="231"/>
      <c r="F652" s="231"/>
      <c r="G652" s="231"/>
      <c r="H652" s="231"/>
      <c r="I652" s="231" t="str">
        <f>IF(A652="","",IF(Settings!$N$3="DATE",F652&amp;": "&amp;TEXT(B652,"M/DD/YY"),F652&amp;": "&amp;H652))</f>
        <v/>
      </c>
      <c r="J652" s="231"/>
      <c r="K652" s="231"/>
      <c r="L652" s="231"/>
      <c r="M652" s="232" t="str">
        <f t="shared" si="14"/>
        <v/>
      </c>
      <c r="N652" s="231"/>
      <c r="O652" s="231"/>
      <c r="P652" s="231"/>
      <c r="Q652" s="231"/>
      <c r="R652" s="231"/>
      <c r="S652" s="230" t="str">
        <f>IFERROR(VLOOKUP(AF652, 'YOYO IR Scores'!A:C, 3, FALSE), "")
</f>
        <v/>
      </c>
      <c r="T652" s="231"/>
      <c r="U652" s="231"/>
      <c r="V652" s="231"/>
      <c r="W652" s="231"/>
      <c r="X652" s="233" t="str">
        <f t="shared" si="4"/>
        <v/>
      </c>
      <c r="Y652" s="234" t="str">
        <f t="shared" si="5"/>
        <v/>
      </c>
      <c r="Z652" s="234" t="str">
        <f t="shared" si="6"/>
        <v/>
      </c>
      <c r="AA652" s="233" t="str">
        <f t="shared" si="7"/>
        <v/>
      </c>
      <c r="AB652" s="232"/>
      <c r="AC652" s="232"/>
      <c r="AD652" s="232"/>
      <c r="AE652" s="232" t="str">
        <f>IFERROR(VLOOKUP(AF652, 'YOYO IR Scores'!A:C, 2, FALSE), "")</f>
        <v/>
      </c>
      <c r="AF652" s="232"/>
      <c r="AG652" s="23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c r="BD652" s="232"/>
      <c r="BE652" s="232"/>
      <c r="BF652" s="232"/>
      <c r="BG652" s="232"/>
      <c r="BH652" s="232"/>
      <c r="BI652" s="232"/>
      <c r="BJ652" s="232"/>
      <c r="BK652" s="232" t="str">
        <f t="array" ref="BK652">IF(J652="","",
IF(INDEX(Settings!$H:$H,MATCH(BY$1,Settings!$G:$G,0))=TRUE,
100-100*(J652-MIN(J:J))/(MAX(J:J)-MIN(J:J)),
100*(J652-MIN(J:J))/(MAX(J:J)-MIN(J:J))))</f>
        <v/>
      </c>
      <c r="BL652" s="232" t="str">
        <f t="array" ref="BL652">IF(J652="","",
IF(INDEX(Settings!$H:$H,MATCH(BY$1,Settings!$G:$G,0))=TRUE,
100-100*(J652-MINIFS(J:J,$E:$E,$E652))/(MAXIFS(J:J,$E:$E,$E652)-MINIFS(J:J,$E:$E,$E652)),
100*(J652-MINIFS(J:J,$E:$E,$E652))/(MAXIFS(J:J,$E:$E,$E652)-MINIFS(J:J,$E:$E,$E652))))</f>
        <v/>
      </c>
      <c r="BM652" s="232" t="str">
        <f t="array" ref="BM652">IF(J652="","",
IF(INDEX(Settings!$H:$H,MATCH(BY$1,Settings!$G:$G,0))=TRUE,
100-100*(J652-MINIFS(J:J,$E:$E,$E652,$I:$I,$I652))/(MAXIFS(J:J,$E:$E,$E652,$I:$I,$I652)-MINIFS(J:J,$E:$E,$E652,$I:$I,$I652)),
100*(J652-MINIFS(J:J,$E:$E,$E652,$I:$I,$I652))/(MAXIFS(J:J,$E:$E,$E652,$I:$I,$I652)-MINIFS(J:J,$E:$E,$E652,$I:$I,$I652))))</f>
        <v/>
      </c>
      <c r="BN652" s="231" t="str">
        <f t="array" ref="BN652">IF(J652="","",
IF(INDEX(Settings!$H:$H,MATCH(BY$1,Settings!$G:$G,0))=TRUE,
100-100*PERCENTRANK(J:J,J652),
100*PERCENTRANK(J:J,J652)))</f>
        <v/>
      </c>
      <c r="BO652" s="231" t="str">
        <f>IFERROR(__xludf.DUMMYFUNCTION("IF(J652="""","""",
IF(INDEX(Settings!$H:$H,MATCH(BY$1,Settings!$G:$G,0))=TRUE,
100-100*PERCENTRANK(FILTER(J:J,$E:$E=$E652),J652),
100*PERCENTRANK(FILTER(J:J,$E:$E=$E652),J652)))"),"")</f>
        <v/>
      </c>
      <c r="BP652" s="231" t="str">
        <f>IFERROR(__xludf.DUMMYFUNCTION("IF(J652="""","""",
IF(INDEX(Settings!$H:$H,MATCH(BY$1,Settings!$G:$G,0))=TRUE,
100-100*PERCENTRANK(FILTER(J:J,$E:$E=$E652,$I:$I=$I652),J652),
100*PERCENTRANK(FILTER(J:J,$E:$E=$E652,$I:$I=$I652),J652)))"),"")</f>
        <v/>
      </c>
      <c r="BQ652" s="233" t="str">
        <f t="array" ref="BQ652">IF(J652="","",
IF(INDEX(Settings!$H:$H,MATCH(BY$1,Settings!$G:$G,0))=TRUE,
-1*(J652-AVERAGE(J:J))/STDEV(J:J),
(J652-AVERAGE(J:J))/STDEV(J:J)))</f>
        <v/>
      </c>
      <c r="BR652" s="233" t="str">
        <f>IFERROR(__xludf.DUMMYFUNCTION("IF(J652="""","""",
IF(INDEX(Settings!$H:$H,MATCH(BY$1,Settings!$G:$G,0))=TRUE,
-1*(J652-AVERAGEIFS(J:J,$E:$E,$E652))/STDEV(FILTER(J:J,$E:$E=$E652)),
(J652-AVERAGEIFS(J:J,$E:$E,$E652))/STDEV(FILTER(J:J,$E:$E=$E652))))"),"")</f>
        <v/>
      </c>
      <c r="BS652" s="233"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1"/>
      <c r="BX652" s="231"/>
      <c r="BY652" s="232" t="str">
        <f t="array" ref="BY652">IF(J652="","",
IF(INDEX(Settings!$H:$H,MATCH(BY$1,Settings!$G:$G,0))=TRUE,
100-100*(J652-MINIFS(J:J,$E:$E,$E652))/(MAXIFS(J:J,$E:$E,$E652)-MINIFS(J:J,$E:$E,$E652)),
100*(J652-MINIFS(J:J,$E:$E,$E652))/(MAXIFS(J:J,$E:$E,$E652)-MINIFS(J:J,$E:$E,$E652))))</f>
        <v/>
      </c>
      <c r="BZ652" s="232" t="str">
        <f t="array" ref="BZ652">IF(K652="","",
IF(INDEX(Settings!$H:$H,MATCH(BZ$1,Settings!$G:$G,0))=TRUE,
100-100*(K652-MINIFS(K:K,$E:$E,$E652))/(MAXIFS(K:K,$E:$E,$E652)-MINIFS(K:K,$E:$E,$E652)),
100*(K652-MINIFS(K:K,$E:$E,$E652))/(MAXIFS(K:K,$E:$E,$E652)-MINIFS(K:K,$E:$E,$E652))))</f>
        <v/>
      </c>
      <c r="CA652" s="232" t="str">
        <f t="array" ref="CA652">IF(L652="","",
IF(INDEX(Settings!$H:$H,MATCH(CA$1,Settings!$G:$G,0))=TRUE,
100-100*(L652-MINIFS(L:L,$E:$E,$E652))/(MAXIFS(L:L,$E:$E,$E652)-MINIFS(L:L,$E:$E,$E652)),
100*(L652-MINIFS(L:L,$E:$E,$E652))/(MAXIFS(L:L,$E:$E,$E652)-MINIFS(L:L,$E:$E,$E652))))</f>
        <v/>
      </c>
      <c r="CB652" s="232" t="str">
        <f t="array" ref="CB652">IF(M652="","",
IF(INDEX(Settings!$H:$H,MATCH(CB$1,Settings!$G:$G,0))=TRUE,
100-100*(M652-MINIFS(M:M,$E:$E,$E652))/(MAXIFS(M:M,$E:$E,$E652)-MINIFS(M:M,$E:$E,$E652)),
100*(M652-MINIFS(M:M,$E:$E,$E652))/(MAXIFS(M:M,$E:$E,$E652)-MINIFS(M:M,$E:$E,$E652))))</f>
        <v/>
      </c>
      <c r="CC652" s="232" t="str">
        <f t="array" ref="CC652">IF(N652="","",
IF(INDEX(Settings!$H:$H,MATCH(CC$1,Settings!$G:$G,0))=TRUE,
100-100*(N652-MINIFS(N:N,$E:$E,$E652))/(MAXIFS(N:N,$E:$E,$E652)-MINIFS(N:N,$E:$E,$E652)),
100*(N652-MINIFS(N:N,$E:$E,$E652))/(MAXIFS(N:N,$E:$E,$E652)-MINIFS(N:N,$E:$E,$E652))))</f>
        <v/>
      </c>
      <c r="CD652" s="232" t="str">
        <f t="array" ref="CD652">IF(O652="","",
IF(INDEX(Settings!$H:$H,MATCH(CD$1,Settings!$G:$G,0))=TRUE,
100-100*(O652-MINIFS(O:O,$E:$E,$E652))/(MAXIFS(O:O,$E:$E,$E652)-MINIFS(O:O,$E:$E,$E652)),
100*(O652-MINIFS(O:O,$E:$E,$E652))/(MAXIFS(O:O,$E:$E,$E652)-MINIFS(O:O,$E:$E,$E652))))</f>
        <v/>
      </c>
      <c r="CE652" s="232" t="str">
        <f t="array" ref="CE652">IF(P652="","",
IF(INDEX(Settings!$H:$H,MATCH(CE$1,Settings!$G:$G,0))=TRUE,
100-100*(P652-MINIFS(P:P,$E:$E,$E652))/(MAXIFS(P:P,$E:$E,$E652)-MINIFS(P:P,$E:$E,$E652)),
100*(P652-MINIFS(P:P,$E:$E,$E652))/(MAXIFS(P:P,$E:$E,$E652)-MINIFS(P:P,$E:$E,$E652))))</f>
        <v/>
      </c>
      <c r="CF652" s="232" t="str">
        <f t="array" ref="CF652">IF(Q652="","",
IF(INDEX(Settings!$H:$H,MATCH(CF$1,Settings!$G:$G,0))=TRUE,
100-100*(Q652-MINIFS(Q:Q,$E:$E,$E652))/(MAXIFS(Q:Q,$E:$E,$E652)-MINIFS(Q:Q,$E:$E,$E652)),
100*(Q652-MINIFS(Q:Q,$E:$E,$E652))/(MAXIFS(Q:Q,$E:$E,$E652)-MINIFS(Q:Q,$E:$E,$E652))))</f>
        <v/>
      </c>
      <c r="CG652" s="232" t="str">
        <f t="array" ref="CG652">IF(R652="","",
IF(INDEX(Settings!$H:$H,MATCH(CG$1,Settings!$G:$G,0))=TRUE,
100-100*(R652-MINIFS(R:R,$E:$E,$E652))/(MAXIFS(R:R,$E:$E,$E652)-MINIFS(R:R,$E:$E,$E652)),
100*(R652-MINIFS(R:R,$E:$E,$E652))/(MAXIFS(R:R,$E:$E,$E652)-MINIFS(R:R,$E:$E,$E652))))</f>
        <v/>
      </c>
      <c r="CH652" s="232" t="str">
        <f t="array" ref="CH652">IF(S652="","",
IF(INDEX(Settings!$H:$H,MATCH(CH$1,Settings!$G:$G,0))=TRUE,
100-100*(S652-MINIFS(S:S,$E:$E,$E652))/(MAXIFS(S:S,$E:$E,$E652)-MINIFS(S:S,$E:$E,$E652)),
100*(S652-MINIFS(S:S,$E:$E,$E652))/(MAXIFS(S:S,$E:$E,$E652)-MINIFS(S:S,$E:$E,$E652))))</f>
        <v/>
      </c>
      <c r="CI652" s="232" t="str">
        <f t="array" ref="CI652">IF(T652="","",
IF(INDEX(Settings!$H:$H,MATCH(CI$1,Settings!$G:$G,0))=TRUE,
100-100*(T652-MINIFS(T:T,$E:$E,$E652))/(MAXIFS(T:T,$E:$E,$E652)-MINIFS(T:T,$E:$E,$E652)),
100*(T652-MINIFS(T:T,$E:$E,$E652))/(MAXIFS(T:T,$E:$E,$E652)-MINIFS(T:T,$E:$E,$E652))))</f>
        <v/>
      </c>
      <c r="CJ652" s="232" t="str">
        <f t="array" ref="CJ652">IF(U652="","",
IF(INDEX(Settings!$H:$H,MATCH(CJ$1,Settings!$G:$G,0))=TRUE,
100-100*(U652-MINIFS(U:U,$E:$E,$E652))/(MAXIFS(U:U,$E:$E,$E652)-MINIFS(U:U,$E:$E,$E652)),
100*(U652-MINIFS(U:U,$E:$E,$E652))/(MAXIFS(U:U,$E:$E,$E652)-MINIFS(U:U,$E:$E,$E652))))</f>
        <v/>
      </c>
      <c r="CK652" s="232" t="str">
        <f t="array" ref="CK652">IF(V652="","",
IF(INDEX(Settings!$H:$H,MATCH(CK$1,Settings!$G:$G,0))=TRUE,
100-100*(V652-MINIFS(V:V,$E:$E,$E652))/(MAXIFS(V:V,$E:$E,$E652)-MINIFS(V:V,$E:$E,$E652)),
100*(V652-MINIFS(V:V,$E:$E,$E652))/(MAXIFS(V:V,$E:$E,$E652)-MINIFS(V:V,$E:$E,$E652))))</f>
        <v/>
      </c>
      <c r="CL652" s="232" t="str">
        <f t="array" ref="CL652">IF(W652="","",
IF(INDEX(Settings!$H:$H,MATCH(CL$1,Settings!$G:$G,0))=TRUE,
100-100*(W652-MINIFS(W:W,$E:$E,$E652))/(MAXIFS(W:W,$E:$E,$E652)-MINIFS(W:W,$E:$E,$E652)),
100*(W652-MINIFS(W:W,$E:$E,$E652))/(MAXIFS(W:W,$E:$E,$E652)-MINIFS(W:W,$E:$E,$E652))))</f>
        <v/>
      </c>
      <c r="CM652" s="232" t="str">
        <f t="array" ref="CM652">IF(X652="","",
IF(INDEX(Settings!$H:$H,MATCH(CM$1,Settings!$G:$G,0))=TRUE,
100-100*(X652-MINIFS(X:X,$E:$E,$E652))/(MAXIFS(X:X,$E:$E,$E652)-MINIFS(X:X,$E:$E,$E652)),
100*(X652-MINIFS(X:X,$E:$E,$E652))/(MAXIFS(X:X,$E:$E,$E652)-MINIFS(X:X,$E:$E,$E652))))</f>
        <v/>
      </c>
      <c r="CN652" s="232" t="str">
        <f t="array" ref="CN652">IF(Y652="","",
IF(INDEX(Settings!$H:$H,MATCH(CN$1,Settings!$G:$G,0))=TRUE,
100-100*(Y652-MINIFS(Y:Y,$E:$E,$E652))/(MAXIFS(Y:Y,$E:$E,$E652)-MINIFS(Y:Y,$E:$E,$E652)),
100*(Y652-MINIFS(Y:Y,$E:$E,$E652))/(MAXIFS(Y:Y,$E:$E,$E652)-MINIFS(Y:Y,$E:$E,$E652))))</f>
        <v/>
      </c>
      <c r="CO652" s="232" t="str">
        <f t="array" ref="CO652">IF(Z652="","",
IF(INDEX(Settings!$H:$H,MATCH(CO$1,Settings!$G:$G,0))=TRUE,
100-100*(Z652-MINIFS(Z:Z,$E:$E,$E652))/(MAXIFS(Z:Z,$E:$E,$E652)-MINIFS(Z:Z,$E:$E,$E652)),
100*(Z652-MINIFS(Z:Z,$E:$E,$E652))/(MAXIFS(Z:Z,$E:$E,$E652)-MINIFS(Z:Z,$E:$E,$E652))))</f>
        <v/>
      </c>
      <c r="CP652" s="232" t="str">
        <f t="array" ref="CP652">IF(AA652="","",
IF(INDEX(Settings!$H:$H,MATCH(CP$1,Settings!$G:$G,0))=TRUE,
100-100*(AA652-MINIFS(AA:AA,$E:$E,$E652))/(MAXIFS(AA:AA,$E:$E,$E652)-MINIFS(AA:AA,$E:$E,$E652)),
100*(AA652-MINIFS(AA:AA,$E:$E,$E652))/(MAXIFS(AA:AA,$E:$E,$E652)-MINIFS(AA:AA,$E:$E,$E652))))</f>
        <v/>
      </c>
      <c r="CQ652" s="232" t="str">
        <f t="array" ref="CQ652">IF(AB652="","",
IF(INDEX(Settings!$H:$H,MATCH(CQ$1,Settings!$G:$G,0))=TRUE,
100-100*(AB652-MINIFS(AB:AB,$E:$E,$E652))/(MAXIFS(AB:AB,$E:$E,$E652)-MINIFS(AB:AB,$E:$E,$E652)),
100*(AB652-MINIFS(AB:AB,$E:$E,$E652))/(MAXIFS(AB:AB,$E:$E,$E652)-MINIFS(AB:AB,$E:$E,$E652))))</f>
        <v/>
      </c>
      <c r="CR652" s="232" t="str">
        <f t="array" ref="CR652">IF(AC652="","",
IF(INDEX(Settings!$H:$H,MATCH(CR$1,Settings!$G:$G,0))=TRUE,
100-100*(AC652-MINIFS(AC:AC,$E:$E,$E652))/(MAXIFS(AC:AC,$E:$E,$E652)-MINIFS(AC:AC,$E:$E,$E652)),
100*(AC652-MINIFS(AC:AC,$E:$E,$E652))/(MAXIFS(AC:AC,$E:$E,$E652)-MINIFS(AC:AC,$E:$E,$E652))))</f>
        <v/>
      </c>
      <c r="CS652" s="232" t="str">
        <f t="array" ref="CS652">IF(AD652="","",
IF(INDEX(Settings!$H:$H,MATCH(CS$1,Settings!$G:$G,0))=TRUE,
100-100*(AD652-MINIFS(AD:AD,$E:$E,$E652))/(MAXIFS(AD:AD,$E:$E,$E652)-MINIFS(AD:AD,$E:$E,$E652)),
100*(AD652-MINIFS(AD:AD,$E:$E,$E652))/(MAXIFS(AD:AD,$E:$E,$E652)-MINIFS(AD:AD,$E:$E,$E652))))</f>
        <v/>
      </c>
      <c r="CT652" s="232" t="str">
        <f t="array" ref="CT652">IF(AE652="","",
IF(INDEX(Settings!$H:$H,MATCH(CT$1,Settings!$G:$G,0))=TRUE,
100-100*(AE652-MINIFS(AE:AE,$E:$E,$E652))/(MAXIFS(AE:AE,$E:$E,$E652)-MINIFS(AE:AE,$E:$E,$E652)),
100*(AE652-MINIFS(AE:AE,$E:$E,$E652))/(MAXIFS(AE:AE,$E:$E,$E652)-MINIFS(AE:AE,$E:$E,$E652))))</f>
        <v/>
      </c>
      <c r="CU652" s="232" t="str">
        <f t="array" ref="CU652">IF(AF652="","",
IF(INDEX(Settings!$H:$H,MATCH(CU$1,Settings!$G:$G,0))=TRUE,
100-100*(AF652-MINIFS(AF:AF,$E:$E,$E652))/(MAXIFS(AF:AF,$E:$E,$E652)-MINIFS(AF:AF,$E:$E,$E652)),
100*(AF652-MINIFS(AF:AF,$E:$E,$E652))/(MAXIFS(AF:AF,$E:$E,$E652)-MINIFS(AF:AF,$E:$E,$E652))))</f>
        <v/>
      </c>
      <c r="CV652" s="232" t="str">
        <f t="array" ref="CV652">IF(AG652="","",
IF(INDEX(Settings!$H:$H,MATCH(CV$1,Settings!$G:$G,0))=TRUE,
100-100*(AG652-MINIFS(AG:AG,$E:$E,$E652))/(MAXIFS(AG:AG,$E:$E,$E652)-MINIFS(AG:AG,$E:$E,$E652)),
100*(AG652-MINIFS(AG:AG,$E:$E,$E652))/(MAXIFS(AG:AG,$E:$E,$E652)-MINIFS(AG:AG,$E:$E,$E652))))</f>
        <v/>
      </c>
      <c r="CW652" s="232" t="str">
        <f t="array" ref="CW652">IF(AH652="","",
IF(INDEX(Settings!$H:$H,MATCH(CW$1,Settings!$G:$G,0))=TRUE,
100-100*(AH652-MINIFS(AH:AH,$E:$E,$E652))/(MAXIFS(AH:AH,$E:$E,$E652)-MINIFS(AH:AH,$E:$E,$E652)),
100*(AH652-MINIFS(AH:AH,$E:$E,$E652))/(MAXIFS(AH:AH,$E:$E,$E652)-MINIFS(AH:AH,$E:$E,$E652))))</f>
        <v/>
      </c>
      <c r="CX652" s="232" t="str">
        <f t="array" ref="CX652">IF(AI652="","",
IF(INDEX(Settings!$H:$H,MATCH(CX$1,Settings!$G:$G,0))=TRUE,
100-100*(AI652-MINIFS(AI:AI,$E:$E,$E652))/(MAXIFS(AI:AI,$E:$E,$E652)-MINIFS(AI:AI,$E:$E,$E652)),
100*(AI652-MINIFS(AI:AI,$E:$E,$E652))/(MAXIFS(AI:AI,$E:$E,$E652)-MINIFS(AI:AI,$E:$E,$E652))))</f>
        <v/>
      </c>
      <c r="CY652" s="232" t="str">
        <f t="array" ref="CY652">IF(AJ652="","",
IF(INDEX(Settings!$H:$H,MATCH(CY$1,Settings!$G:$G,0))=TRUE,
100-100*(AJ652-MINIFS(AJ:AJ,$E:$E,$E652))/(MAXIFS(AJ:AJ,$E:$E,$E652)-MINIFS(AJ:AJ,$E:$E,$E652)),
100*(AJ652-MINIFS(AJ:AJ,$E:$E,$E652))/(MAXIFS(AJ:AJ,$E:$E,$E652)-MINIFS(AJ:AJ,$E:$E,$E652))))</f>
        <v/>
      </c>
      <c r="CZ652" s="232" t="str">
        <f t="array" ref="CZ652">IF(AK652="","",
IF(INDEX(Settings!$H:$H,MATCH(CZ$1,Settings!$G:$G,0))=TRUE,
100-100*(AK652-MINIFS(AK:AK,$E:$E,$E652))/(MAXIFS(AK:AK,$E:$E,$E652)-MINIFS(AK:AK,$E:$E,$E652)),
100*(AK652-MINIFS(AK:AK,$E:$E,$E652))/(MAXIFS(AK:AK,$E:$E,$E652)-MINIFS(AK:AK,$E:$E,$E652))))</f>
        <v/>
      </c>
      <c r="DA652" s="232" t="str">
        <f t="array" ref="DA652">IF(AL652="","",
IF(INDEX(Settings!$H:$H,MATCH(DA$1,Settings!$G:$G,0))=TRUE,
100-100*(AL652-MINIFS(AL:AL,$E:$E,$E652))/(MAXIFS(AL:AL,$E:$E,$E652)-MINIFS(AL:AL,$E:$E,$E652)),
100*(AL652-MINIFS(AL:AL,$E:$E,$E652))/(MAXIFS(AL:AL,$E:$E,$E652)-MINIFS(AL:AL,$E:$E,$E652))))</f>
        <v/>
      </c>
      <c r="DB652" s="232" t="str">
        <f t="array" ref="DB652">IF(AM652="","",
IF(INDEX(Settings!$H:$H,MATCH(DB$1,Settings!$G:$G,0))=TRUE,
100-100*(AM652-MINIFS(AM:AM,$E:$E,$E652))/(MAXIFS(AM:AM,$E:$E,$E652)-MINIFS(AM:AM,$E:$E,$E652)),
100*(AM652-MINIFS(AM:AM,$E:$E,$E652))/(MAXIFS(AM:AM,$E:$E,$E652)-MINIFS(AM:AM,$E:$E,$E652))))</f>
        <v/>
      </c>
      <c r="DC652" s="232" t="str">
        <f t="array" ref="DC652">IF(AN652="","",
IF(INDEX(Settings!$H:$H,MATCH(DC$1,Settings!$G:$G,0))=TRUE,
100-100*(AN652-MINIFS(AN:AN,$E:$E,$E652))/(MAXIFS(AN:AN,$E:$E,$E652)-MINIFS(AN:AN,$E:$E,$E652)),
100*(AN652-MINIFS(AN:AN,$E:$E,$E652))/(MAXIFS(AN:AN,$E:$E,$E652)-MINIFS(AN:AN,$E:$E,$E652))))</f>
        <v/>
      </c>
      <c r="DD652" s="232" t="str">
        <f t="array" ref="DD652">IF(AO652="","",
IF(INDEX(Settings!$H:$H,MATCH(DD$1,Settings!$G:$G,0))=TRUE,
100-100*(AO652-MINIFS(AO:AO,$E:$E,$E652))/(MAXIFS(AO:AO,$E:$E,$E652)-MINIFS(AO:AO,$E:$E,$E652)),
100*(AO652-MINIFS(AO:AO,$E:$E,$E652))/(MAXIFS(AO:AO,$E:$E,$E652)-MINIFS(AO:AO,$E:$E,$E652))))</f>
        <v/>
      </c>
      <c r="DE652" s="232" t="str">
        <f t="array" ref="DE652">IF(AP652="","",
IF(INDEX(Settings!$H:$H,MATCH(DE$1,Settings!$G:$G,0))=TRUE,
100-100*(AP652-MINIFS(AP:AP,$E:$E,$E652))/(MAXIFS(AP:AP,$E:$E,$E652)-MINIFS(AP:AP,$E:$E,$E652)),
100*(AP652-MINIFS(AP:AP,$E:$E,$E652))/(MAXIFS(AP:AP,$E:$E,$E652)-MINIFS(AP:AP,$E:$E,$E652))))</f>
        <v/>
      </c>
      <c r="DF652" s="232" t="str">
        <f t="array" ref="DF652">IF(AQ652="","",
IF(INDEX(Settings!$H:$H,MATCH(DF$1,Settings!$G:$G,0))=TRUE,
100-100*(AQ652-MINIFS(AQ:AQ,$E:$E,$E652))/(MAXIFS(AQ:AQ,$E:$E,$E652)-MINIFS(AQ:AQ,$E:$E,$E652)),
100*(AQ652-MINIFS(AQ:AQ,$E:$E,$E652))/(MAXIFS(AQ:AQ,$E:$E,$E652)-MINIFS(AQ:AQ,$E:$E,$E652))))</f>
        <v/>
      </c>
      <c r="DG652" s="232" t="str">
        <f t="array" ref="DG652">IF(AR652="","",
IF(INDEX(Settings!$H:$H,MATCH(DG$1,Settings!$G:$G,0))=TRUE,
100-100*(AR652-MINIFS(AR:AR,$E:$E,$E652))/(MAXIFS(AR:AR,$E:$E,$E652)-MINIFS(AR:AR,$E:$E,$E652)),
100*(AR652-MINIFS(AR:AR,$E:$E,$E652))/(MAXIFS(AR:AR,$E:$E,$E652)-MINIFS(AR:AR,$E:$E,$E652))))</f>
        <v/>
      </c>
      <c r="DH652" s="232" t="str">
        <f t="array" ref="DH652">IF(AS652="","",
IF(INDEX(Settings!$H:$H,MATCH(DH$1,Settings!$G:$G,0))=TRUE,
100-100*(AS652-MINIFS(AS:AS,$E:$E,$E652))/(MAXIFS(AS:AS,$E:$E,$E652)-MINIFS(AS:AS,$E:$E,$E652)),
100*(AS652-MINIFS(AS:AS,$E:$E,$E652))/(MAXIFS(AS:AS,$E:$E,$E652)-MINIFS(AS:AS,$E:$E,$E652))))</f>
        <v/>
      </c>
      <c r="DI652" s="232" t="str">
        <f t="array" ref="DI652">IF(AT652="","",
IF(INDEX(Settings!$H:$H,MATCH(DI$1,Settings!$G:$G,0))=TRUE,
100-100*(AT652-MINIFS(AT:AT,$E:$E,$E652))/(MAXIFS(AT:AT,$E:$E,$E652)-MINIFS(AT:AT,$E:$E,$E652)),
100*(AT652-MINIFS(AT:AT,$E:$E,$E652))/(MAXIFS(AT:AT,$E:$E,$E652)-MINIFS(AT:AT,$E:$E,$E652))))</f>
        <v/>
      </c>
      <c r="DJ652" s="232" t="str">
        <f t="array" ref="DJ652">IF(AU652="","",
IF(INDEX(Settings!$H:$H,MATCH(DJ$1,Settings!$G:$G,0))=TRUE,
100-100*(AU652-MINIFS(AU:AU,$E:$E,$E652))/(MAXIFS(AU:AU,$E:$E,$E652)-MINIFS(AU:AU,$E:$E,$E652)),
100*(AU652-MINIFS(AU:AU,$E:$E,$E652))/(MAXIFS(AU:AU,$E:$E,$E652)-MINIFS(AU:AU,$E:$E,$E652))))</f>
        <v/>
      </c>
      <c r="DK652" s="232" t="str">
        <f t="array" ref="DK652">IF(AV652="","",
IF(INDEX(Settings!$H:$H,MATCH(DK$1,Settings!$G:$G,0))=TRUE,
100-100*(AV652-MINIFS(AV:AV,$E:$E,$E652))/(MAXIFS(AV:AV,$E:$E,$E652)-MINIFS(AV:AV,$E:$E,$E652)),
100*(AV652-MINIFS(AV:AV,$E:$E,$E652))/(MAXIFS(AV:AV,$E:$E,$E652)-MINIFS(AV:AV,$E:$E,$E652))))</f>
        <v/>
      </c>
      <c r="DL652" s="232" t="str">
        <f t="array" ref="DL652">IF(AW652="","",
IF(INDEX(Settings!$H:$H,MATCH(DL$1,Settings!$G:$G,0))=TRUE,
100-100*(AW652-MINIFS(AW:AW,$E:$E,$E652))/(MAXIFS(AW:AW,$E:$E,$E652)-MINIFS(AW:AW,$E:$E,$E652)),
100*(AW652-MINIFS(AW:AW,$E:$E,$E652))/(MAXIFS(AW:AW,$E:$E,$E652)-MINIFS(AW:AW,$E:$E,$E652))))</f>
        <v/>
      </c>
      <c r="DM652" s="232" t="str">
        <f t="array" ref="DM652">IF(AX652="","",
IF(INDEX(Settings!$H:$H,MATCH(DM$1,Settings!$G:$G,0))=TRUE,
100-100*(AX652-MINIFS(AX:AX,$E:$E,$E652))/(MAXIFS(AX:AX,$E:$E,$E652)-MINIFS(AX:AX,$E:$E,$E652)),
100*(AX652-MINIFS(AX:AX,$E:$E,$E652))/(MAXIFS(AX:AX,$E:$E,$E652)-MINIFS(AX:AX,$E:$E,$E652))))</f>
        <v/>
      </c>
      <c r="DN652" s="232" t="str">
        <f t="array" ref="DN652">IF(AY652="","",
IF(INDEX(Settings!$H:$H,MATCH(DN$1,Settings!$G:$G,0))=TRUE,
100-100*(AY652-MINIFS(AY:AY,$E:$E,$E652))/(MAXIFS(AY:AY,$E:$E,$E652)-MINIFS(AY:AY,$E:$E,$E652)),
100*(AY652-MINIFS(AY:AY,$E:$E,$E652))/(MAXIFS(AY:AY,$E:$E,$E652)-MINIFS(AY:AY,$E:$E,$E652))))</f>
        <v/>
      </c>
      <c r="DO652" s="232" t="str">
        <f t="array" ref="DO652">IF(AZ652="","",
IF(INDEX(Settings!$H:$H,MATCH(DO$1,Settings!$G:$G,0))=TRUE,
100-100*(AZ652-MINIFS(AZ:AZ,$E:$E,$E652))/(MAXIFS(AZ:AZ,$E:$E,$E652)-MINIFS(AZ:AZ,$E:$E,$E652)),
100*(AZ652-MINIFS(AZ:AZ,$E:$E,$E652))/(MAXIFS(AZ:AZ,$E:$E,$E652)-MINIFS(AZ:AZ,$E:$E,$E652))))</f>
        <v/>
      </c>
      <c r="DP652" s="232" t="str">
        <f t="array" ref="DP652">IF(BA652="","",
IF(INDEX(Settings!$H:$H,MATCH(DP$1,Settings!$G:$G,0))=TRUE,
100-100*(BA652-MINIFS(BA:BA,$E:$E,$E652))/(MAXIFS(BA:BA,$E:$E,$E652)-MINIFS(BA:BA,$E:$E,$E652)),
100*(BA652-MINIFS(BA:BA,$E:$E,$E652))/(MAXIFS(BA:BA,$E:$E,$E652)-MINIFS(BA:BA,$E:$E,$E652))))</f>
        <v/>
      </c>
      <c r="DQ652" s="232" t="str">
        <f t="array" ref="DQ652">IF(BB652="","",
IF(INDEX(Settings!$H:$H,MATCH(DQ$1,Settings!$G:$G,0))=TRUE,
100-100*(BB652-MINIFS(BB:BB,$E:$E,$E652))/(MAXIFS(BB:BB,$E:$E,$E652)-MINIFS(BB:BB,$E:$E,$E652)),
100*(BB652-MINIFS(BB:BB,$E:$E,$E652))/(MAXIFS(BB:BB,$E:$E,$E652)-MINIFS(BB:BB,$E:$E,$E652))))</f>
        <v/>
      </c>
      <c r="DR652" s="232" t="str">
        <f t="array" ref="DR652">IF(BC652="","",
IF(INDEX(Settings!$H:$H,MATCH(DR$1,Settings!$G:$G,0))=TRUE,
100-100*(BC652-MINIFS(BC:BC,$E:$E,$E652))/(MAXIFS(BC:BC,$E:$E,$E652)-MINIFS(BC:BC,$E:$E,$E652)),
100*(BC652-MINIFS(BC:BC,$E:$E,$E652))/(MAXIFS(BC:BC,$E:$E,$E652)-MINIFS(BC:BC,$E:$E,$E652))))</f>
        <v/>
      </c>
      <c r="DS652" s="232" t="str">
        <f t="array" ref="DS652">IF(BD652="","",
IF(INDEX(Settings!$H:$H,MATCH(DS$1,Settings!$G:$G,0))=TRUE,
100-100*(BD652-MINIFS(BD:BD,$E:$E,$E652))/(MAXIFS(BD:BD,$E:$E,$E652)-MINIFS(BD:BD,$E:$E,$E652)),
100*(BD652-MINIFS(BD:BD,$E:$E,$E652))/(MAXIFS(BD:BD,$E:$E,$E652)-MINIFS(BD:BD,$E:$E,$E652))))</f>
        <v/>
      </c>
      <c r="DT652" s="232" t="str">
        <f t="array" ref="DT652">IF(BE652="","",
IF(INDEX(Settings!$H:$H,MATCH(DT$1,Settings!$G:$G,0))=TRUE,
100-100*(BE652-MINIFS(BE:BE,$E:$E,$E652))/(MAXIFS(BE:BE,$E:$E,$E652)-MINIFS(BE:BE,$E:$E,$E652)),
100*(BE652-MINIFS(BE:BE,$E:$E,$E652))/(MAXIFS(BE:BE,$E:$E,$E652)-MINIFS(BE:BE,$E:$E,$E652))))</f>
        <v/>
      </c>
      <c r="DU652" s="232" t="str">
        <f t="array" ref="DU652">IF(BF652="","",
IF(INDEX(Settings!$H:$H,MATCH(DU$1,Settings!$G:$G,0))=TRUE,
100-100*(BF652-MINIFS(BF:BF,$E:$E,$E652))/(MAXIFS(BF:BF,$E:$E,$E652)-MINIFS(BF:BF,$E:$E,$E652)),
100*(BF652-MINIFS(BF:BF,$E:$E,$E652))/(MAXIFS(BF:BF,$E:$E,$E652)-MINIFS(BF:BF,$E:$E,$E652))))</f>
        <v/>
      </c>
      <c r="DV652" s="232" t="str">
        <f t="array" ref="DV652">IF(BG652="","",
IF(INDEX(Settings!$H:$H,MATCH(DV$1,Settings!$G:$G,0))=TRUE,
100-100*(BG652-MINIFS(BG:BG,$E:$E,$E652))/(MAXIFS(BG:BG,$E:$E,$E652)-MINIFS(BG:BG,$E:$E,$E652)),
100*(BG652-MINIFS(BG:BG,$E:$E,$E652))/(MAXIFS(BG:BG,$E:$E,$E652)-MINIFS(BG:BG,$E:$E,$E652))))</f>
        <v/>
      </c>
      <c r="DW652" s="232" t="str">
        <f t="array" ref="DW652">IF(BH652="","",
IF(INDEX(Settings!$H:$H,MATCH(DW$1,Settings!$G:$G,0))=TRUE,
100-100*(BH652-MINIFS(BH:BH,$E:$E,$E652))/(MAXIFS(BH:BH,$E:$E,$E652)-MINIFS(BH:BH,$E:$E,$E652)),
100*(BH652-MINIFS(BH:BH,$E:$E,$E652))/(MAXIFS(BH:BH,$E:$E,$E652)-MINIFS(BH:BH,$E:$E,$E652))))</f>
        <v/>
      </c>
      <c r="DX652" s="232" t="str">
        <f t="array" ref="DX652">IF(BI652="","",
IF(INDEX(Settings!$H:$H,MATCH(DX$1,Settings!$G:$G,0))=TRUE,
100-100*(BI652-MINIFS(BI:BI,$E:$E,$E652))/(MAXIFS(BI:BI,$E:$E,$E652)-MINIFS(BI:BI,$E:$E,$E652)),
100*(BI652-MINIFS(BI:BI,$E:$E,$E652))/(MAXIFS(BI:BI,$E:$E,$E652)-MINIFS(BI:BI,$E:$E,$E652))))</f>
        <v/>
      </c>
      <c r="DY652" s="232" t="str">
        <f t="array" ref="DY652">IF(BJ652="","",
IF(INDEX(Settings!$H:$H,MATCH(DY$1,Settings!$G:$G,0))=TRUE,
100-100*(BJ652-MINIFS(BJ:BJ,$E:$E,$E652))/(MAXIFS(BJ:BJ,$E:$E,$E652)-MINIFS(BJ:BJ,$E:$E,$E652)),
100*(BJ652-MINIFS(BJ:BJ,$E:$E,$E652))/(MAXIFS(BJ:BJ,$E:$E,$E652)-MINIFS(BJ:BJ,$E:$E,$E652))))</f>
        <v/>
      </c>
      <c r="DZ652" s="234"/>
      <c r="EA652" s="234"/>
      <c r="EB652" s="234" t="str">
        <f t="shared" si="8"/>
        <v/>
      </c>
      <c r="EC652" s="234" t="str">
        <f t="shared" si="9"/>
        <v/>
      </c>
      <c r="ED652" s="234" t="str">
        <f t="shared" si="10"/>
        <v/>
      </c>
      <c r="EE652" s="234" t="str">
        <f t="shared" si="11"/>
        <v/>
      </c>
      <c r="EF652" s="234" t="str">
        <f t="shared" si="12"/>
        <v/>
      </c>
      <c r="EG652" s="234" t="str">
        <f t="shared" si="13"/>
        <v/>
      </c>
      <c r="EH652" s="234"/>
      <c r="EI652" s="234"/>
      <c r="EJ652" s="234"/>
      <c r="EK652" s="234"/>
      <c r="EL652" s="234"/>
      <c r="EM652" s="234"/>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3" t="str">
        <f t="shared" si="14"/>
        <v/>
      </c>
      <c r="N653" s="49"/>
      <c r="O653" s="49"/>
      <c r="P653" s="49"/>
      <c r="Q653" s="49"/>
      <c r="R653" s="49"/>
      <c r="S653" s="222" t="str">
        <f>IFERROR(VLOOKUP(AF653, 'YOYO IR Scores'!A:C, 3, FALSE), "")
</f>
        <v/>
      </c>
      <c r="T653" s="49"/>
      <c r="U653" s="49"/>
      <c r="V653" s="49"/>
      <c r="W653" s="49"/>
      <c r="X653" s="224" t="str">
        <f t="shared" si="4"/>
        <v/>
      </c>
      <c r="Y653" s="225" t="str">
        <f t="shared" si="5"/>
        <v/>
      </c>
      <c r="Z653" s="225" t="str">
        <f t="shared" si="6"/>
        <v/>
      </c>
      <c r="AA653" s="224" t="str">
        <f t="shared" si="7"/>
        <v/>
      </c>
      <c r="AB653" s="223"/>
      <c r="AC653" s="223"/>
      <c r="AD653" s="223"/>
      <c r="AE653" s="223" t="str">
        <f>IFERROR(VLOOKUP(AF653, 'YOYO IR Scores'!A:C, 2, FALSE), "")</f>
        <v/>
      </c>
      <c r="AF653" s="223"/>
      <c r="AG653" s="223"/>
      <c r="AH653" s="223"/>
      <c r="AI653" s="223"/>
      <c r="AJ653" s="223"/>
      <c r="AK653" s="223"/>
      <c r="AL653" s="223"/>
      <c r="AM653" s="223"/>
      <c r="AN653" s="223"/>
      <c r="AO653" s="223"/>
      <c r="AP653" s="223"/>
      <c r="AQ653" s="223"/>
      <c r="AR653" s="223"/>
      <c r="AS653" s="223"/>
      <c r="AT653" s="223"/>
      <c r="AU653" s="223"/>
      <c r="AV653" s="223"/>
      <c r="AW653" s="223"/>
      <c r="AX653" s="223"/>
      <c r="AY653" s="223"/>
      <c r="AZ653" s="223"/>
      <c r="BA653" s="223"/>
      <c r="BB653" s="223"/>
      <c r="BC653" s="223"/>
      <c r="BD653" s="223"/>
      <c r="BE653" s="223"/>
      <c r="BF653" s="223"/>
      <c r="BG653" s="223"/>
      <c r="BH653" s="223"/>
      <c r="BI653" s="223"/>
      <c r="BJ653" s="223"/>
      <c r="BK653" s="223" t="str">
        <f t="array" ref="BK653">IF(J653="","",
IF(INDEX(Settings!$H:$H,MATCH(BY$1,Settings!$G:$G,0))=TRUE,
100-100*(J653-MIN(J:J))/(MAX(J:J)-MIN(J:J)),
100*(J653-MIN(J:J))/(MAX(J:J)-MIN(J:J))))</f>
        <v/>
      </c>
      <c r="BL653" s="223" t="str">
        <f t="array" ref="BL653">IF(J653="","",
IF(INDEX(Settings!$H:$H,MATCH(BY$1,Settings!$G:$G,0))=TRUE,
100-100*(J653-MINIFS(J:J,$E:$E,$E653))/(MAXIFS(J:J,$E:$E,$E653)-MINIFS(J:J,$E:$E,$E653)),
100*(J653-MINIFS(J:J,$E:$E,$E653))/(MAXIFS(J:J,$E:$E,$E653)-MINIFS(J:J,$E:$E,$E653))))</f>
        <v/>
      </c>
      <c r="BM653" s="223"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4" t="str">
        <f t="array" ref="BQ653">IF(J653="","",
IF(INDEX(Settings!$H:$H,MATCH(BY$1,Settings!$G:$G,0))=TRUE,
-1*(J653-AVERAGE(J:J))/STDEV(J:J),
(J653-AVERAGE(J:J))/STDEV(J:J)))</f>
        <v/>
      </c>
      <c r="BR653" s="224" t="str">
        <f>IFERROR(__xludf.DUMMYFUNCTION("IF(J653="""","""",
IF(INDEX(Settings!$H:$H,MATCH(BY$1,Settings!$G:$G,0))=TRUE,
-1*(J653-AVERAGEIFS(J:J,$E:$E,$E653))/STDEV(FILTER(J:J,$E:$E=$E653)),
(J653-AVERAGEIFS(J:J,$E:$E,$E653))/STDEV(FILTER(J:J,$E:$E=$E653))))"),"")</f>
        <v/>
      </c>
      <c r="BS653" s="224"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3" t="str">
        <f t="array" ref="BY653">IF(J653="","",
IF(INDEX(Settings!$H:$H,MATCH(BY$1,Settings!$G:$G,0))=TRUE,
100-100*(J653-MINIFS(J:J,$E:$E,$E653))/(MAXIFS(J:J,$E:$E,$E653)-MINIFS(J:J,$E:$E,$E653)),
100*(J653-MINIFS(J:J,$E:$E,$E653))/(MAXIFS(J:J,$E:$E,$E653)-MINIFS(J:J,$E:$E,$E653))))</f>
        <v/>
      </c>
      <c r="BZ653" s="223" t="str">
        <f t="array" ref="BZ653">IF(K653="","",
IF(INDEX(Settings!$H:$H,MATCH(BZ$1,Settings!$G:$G,0))=TRUE,
100-100*(K653-MINIFS(K:K,$E:$E,$E653))/(MAXIFS(K:K,$E:$E,$E653)-MINIFS(K:K,$E:$E,$E653)),
100*(K653-MINIFS(K:K,$E:$E,$E653))/(MAXIFS(K:K,$E:$E,$E653)-MINIFS(K:K,$E:$E,$E653))))</f>
        <v/>
      </c>
      <c r="CA653" s="223" t="str">
        <f t="array" ref="CA653">IF(L653="","",
IF(INDEX(Settings!$H:$H,MATCH(CA$1,Settings!$G:$G,0))=TRUE,
100-100*(L653-MINIFS(L:L,$E:$E,$E653))/(MAXIFS(L:L,$E:$E,$E653)-MINIFS(L:L,$E:$E,$E653)),
100*(L653-MINIFS(L:L,$E:$E,$E653))/(MAXIFS(L:L,$E:$E,$E653)-MINIFS(L:L,$E:$E,$E653))))</f>
        <v/>
      </c>
      <c r="CB653" s="223" t="str">
        <f t="array" ref="CB653">IF(M653="","",
IF(INDEX(Settings!$H:$H,MATCH(CB$1,Settings!$G:$G,0))=TRUE,
100-100*(M653-MINIFS(M:M,$E:$E,$E653))/(MAXIFS(M:M,$E:$E,$E653)-MINIFS(M:M,$E:$E,$E653)),
100*(M653-MINIFS(M:M,$E:$E,$E653))/(MAXIFS(M:M,$E:$E,$E653)-MINIFS(M:M,$E:$E,$E653))))</f>
        <v/>
      </c>
      <c r="CC653" s="223" t="str">
        <f t="array" ref="CC653">IF(N653="","",
IF(INDEX(Settings!$H:$H,MATCH(CC$1,Settings!$G:$G,0))=TRUE,
100-100*(N653-MINIFS(N:N,$E:$E,$E653))/(MAXIFS(N:N,$E:$E,$E653)-MINIFS(N:N,$E:$E,$E653)),
100*(N653-MINIFS(N:N,$E:$E,$E653))/(MAXIFS(N:N,$E:$E,$E653)-MINIFS(N:N,$E:$E,$E653))))</f>
        <v/>
      </c>
      <c r="CD653" s="223" t="str">
        <f t="array" ref="CD653">IF(O653="","",
IF(INDEX(Settings!$H:$H,MATCH(CD$1,Settings!$G:$G,0))=TRUE,
100-100*(O653-MINIFS(O:O,$E:$E,$E653))/(MAXIFS(O:O,$E:$E,$E653)-MINIFS(O:O,$E:$E,$E653)),
100*(O653-MINIFS(O:O,$E:$E,$E653))/(MAXIFS(O:O,$E:$E,$E653)-MINIFS(O:O,$E:$E,$E653))))</f>
        <v/>
      </c>
      <c r="CE653" s="223" t="str">
        <f t="array" ref="CE653">IF(P653="","",
IF(INDEX(Settings!$H:$H,MATCH(CE$1,Settings!$G:$G,0))=TRUE,
100-100*(P653-MINIFS(P:P,$E:$E,$E653))/(MAXIFS(P:P,$E:$E,$E653)-MINIFS(P:P,$E:$E,$E653)),
100*(P653-MINIFS(P:P,$E:$E,$E653))/(MAXIFS(P:P,$E:$E,$E653)-MINIFS(P:P,$E:$E,$E653))))</f>
        <v/>
      </c>
      <c r="CF653" s="223" t="str">
        <f t="array" ref="CF653">IF(Q653="","",
IF(INDEX(Settings!$H:$H,MATCH(CF$1,Settings!$G:$G,0))=TRUE,
100-100*(Q653-MINIFS(Q:Q,$E:$E,$E653))/(MAXIFS(Q:Q,$E:$E,$E653)-MINIFS(Q:Q,$E:$E,$E653)),
100*(Q653-MINIFS(Q:Q,$E:$E,$E653))/(MAXIFS(Q:Q,$E:$E,$E653)-MINIFS(Q:Q,$E:$E,$E653))))</f>
        <v/>
      </c>
      <c r="CG653" s="223" t="str">
        <f t="array" ref="CG653">IF(R653="","",
IF(INDEX(Settings!$H:$H,MATCH(CG$1,Settings!$G:$G,0))=TRUE,
100-100*(R653-MINIFS(R:R,$E:$E,$E653))/(MAXIFS(R:R,$E:$E,$E653)-MINIFS(R:R,$E:$E,$E653)),
100*(R653-MINIFS(R:R,$E:$E,$E653))/(MAXIFS(R:R,$E:$E,$E653)-MINIFS(R:R,$E:$E,$E653))))</f>
        <v/>
      </c>
      <c r="CH653" s="223" t="str">
        <f t="array" ref="CH653">IF(S653="","",
IF(INDEX(Settings!$H:$H,MATCH(CH$1,Settings!$G:$G,0))=TRUE,
100-100*(S653-MINIFS(S:S,$E:$E,$E653))/(MAXIFS(S:S,$E:$E,$E653)-MINIFS(S:S,$E:$E,$E653)),
100*(S653-MINIFS(S:S,$E:$E,$E653))/(MAXIFS(S:S,$E:$E,$E653)-MINIFS(S:S,$E:$E,$E653))))</f>
        <v/>
      </c>
      <c r="CI653" s="223" t="str">
        <f t="array" ref="CI653">IF(T653="","",
IF(INDEX(Settings!$H:$H,MATCH(CI$1,Settings!$G:$G,0))=TRUE,
100-100*(T653-MINIFS(T:T,$E:$E,$E653))/(MAXIFS(T:T,$E:$E,$E653)-MINIFS(T:T,$E:$E,$E653)),
100*(T653-MINIFS(T:T,$E:$E,$E653))/(MAXIFS(T:T,$E:$E,$E653)-MINIFS(T:T,$E:$E,$E653))))</f>
        <v/>
      </c>
      <c r="CJ653" s="223" t="str">
        <f t="array" ref="CJ653">IF(U653="","",
IF(INDEX(Settings!$H:$H,MATCH(CJ$1,Settings!$G:$G,0))=TRUE,
100-100*(U653-MINIFS(U:U,$E:$E,$E653))/(MAXIFS(U:U,$E:$E,$E653)-MINIFS(U:U,$E:$E,$E653)),
100*(U653-MINIFS(U:U,$E:$E,$E653))/(MAXIFS(U:U,$E:$E,$E653)-MINIFS(U:U,$E:$E,$E653))))</f>
        <v/>
      </c>
      <c r="CK653" s="223" t="str">
        <f t="array" ref="CK653">IF(V653="","",
IF(INDEX(Settings!$H:$H,MATCH(CK$1,Settings!$G:$G,0))=TRUE,
100-100*(V653-MINIFS(V:V,$E:$E,$E653))/(MAXIFS(V:V,$E:$E,$E653)-MINIFS(V:V,$E:$E,$E653)),
100*(V653-MINIFS(V:V,$E:$E,$E653))/(MAXIFS(V:V,$E:$E,$E653)-MINIFS(V:V,$E:$E,$E653))))</f>
        <v/>
      </c>
      <c r="CL653" s="223" t="str">
        <f t="array" ref="CL653">IF(W653="","",
IF(INDEX(Settings!$H:$H,MATCH(CL$1,Settings!$G:$G,0))=TRUE,
100-100*(W653-MINIFS(W:W,$E:$E,$E653))/(MAXIFS(W:W,$E:$E,$E653)-MINIFS(W:W,$E:$E,$E653)),
100*(W653-MINIFS(W:W,$E:$E,$E653))/(MAXIFS(W:W,$E:$E,$E653)-MINIFS(W:W,$E:$E,$E653))))</f>
        <v/>
      </c>
      <c r="CM653" s="223" t="str">
        <f t="array" ref="CM653">IF(X653="","",
IF(INDEX(Settings!$H:$H,MATCH(CM$1,Settings!$G:$G,0))=TRUE,
100-100*(X653-MINIFS(X:X,$E:$E,$E653))/(MAXIFS(X:X,$E:$E,$E653)-MINIFS(X:X,$E:$E,$E653)),
100*(X653-MINIFS(X:X,$E:$E,$E653))/(MAXIFS(X:X,$E:$E,$E653)-MINIFS(X:X,$E:$E,$E653))))</f>
        <v/>
      </c>
      <c r="CN653" s="223" t="str">
        <f t="array" ref="CN653">IF(Y653="","",
IF(INDEX(Settings!$H:$H,MATCH(CN$1,Settings!$G:$G,0))=TRUE,
100-100*(Y653-MINIFS(Y:Y,$E:$E,$E653))/(MAXIFS(Y:Y,$E:$E,$E653)-MINIFS(Y:Y,$E:$E,$E653)),
100*(Y653-MINIFS(Y:Y,$E:$E,$E653))/(MAXIFS(Y:Y,$E:$E,$E653)-MINIFS(Y:Y,$E:$E,$E653))))</f>
        <v/>
      </c>
      <c r="CO653" s="223" t="str">
        <f t="array" ref="CO653">IF(Z653="","",
IF(INDEX(Settings!$H:$H,MATCH(CO$1,Settings!$G:$G,0))=TRUE,
100-100*(Z653-MINIFS(Z:Z,$E:$E,$E653))/(MAXIFS(Z:Z,$E:$E,$E653)-MINIFS(Z:Z,$E:$E,$E653)),
100*(Z653-MINIFS(Z:Z,$E:$E,$E653))/(MAXIFS(Z:Z,$E:$E,$E653)-MINIFS(Z:Z,$E:$E,$E653))))</f>
        <v/>
      </c>
      <c r="CP653" s="223" t="str">
        <f t="array" ref="CP653">IF(AA653="","",
IF(INDEX(Settings!$H:$H,MATCH(CP$1,Settings!$G:$G,0))=TRUE,
100-100*(AA653-MINIFS(AA:AA,$E:$E,$E653))/(MAXIFS(AA:AA,$E:$E,$E653)-MINIFS(AA:AA,$E:$E,$E653)),
100*(AA653-MINIFS(AA:AA,$E:$E,$E653))/(MAXIFS(AA:AA,$E:$E,$E653)-MINIFS(AA:AA,$E:$E,$E653))))</f>
        <v/>
      </c>
      <c r="CQ653" s="223" t="str">
        <f t="array" ref="CQ653">IF(AB653="","",
IF(INDEX(Settings!$H:$H,MATCH(CQ$1,Settings!$G:$G,0))=TRUE,
100-100*(AB653-MINIFS(AB:AB,$E:$E,$E653))/(MAXIFS(AB:AB,$E:$E,$E653)-MINIFS(AB:AB,$E:$E,$E653)),
100*(AB653-MINIFS(AB:AB,$E:$E,$E653))/(MAXIFS(AB:AB,$E:$E,$E653)-MINIFS(AB:AB,$E:$E,$E653))))</f>
        <v/>
      </c>
      <c r="CR653" s="223" t="str">
        <f t="array" ref="CR653">IF(AC653="","",
IF(INDEX(Settings!$H:$H,MATCH(CR$1,Settings!$G:$G,0))=TRUE,
100-100*(AC653-MINIFS(AC:AC,$E:$E,$E653))/(MAXIFS(AC:AC,$E:$E,$E653)-MINIFS(AC:AC,$E:$E,$E653)),
100*(AC653-MINIFS(AC:AC,$E:$E,$E653))/(MAXIFS(AC:AC,$E:$E,$E653)-MINIFS(AC:AC,$E:$E,$E653))))</f>
        <v/>
      </c>
      <c r="CS653" s="223" t="str">
        <f t="array" ref="CS653">IF(AD653="","",
IF(INDEX(Settings!$H:$H,MATCH(CS$1,Settings!$G:$G,0))=TRUE,
100-100*(AD653-MINIFS(AD:AD,$E:$E,$E653))/(MAXIFS(AD:AD,$E:$E,$E653)-MINIFS(AD:AD,$E:$E,$E653)),
100*(AD653-MINIFS(AD:AD,$E:$E,$E653))/(MAXIFS(AD:AD,$E:$E,$E653)-MINIFS(AD:AD,$E:$E,$E653))))</f>
        <v/>
      </c>
      <c r="CT653" s="223" t="str">
        <f t="array" ref="CT653">IF(AE653="","",
IF(INDEX(Settings!$H:$H,MATCH(CT$1,Settings!$G:$G,0))=TRUE,
100-100*(AE653-MINIFS(AE:AE,$E:$E,$E653))/(MAXIFS(AE:AE,$E:$E,$E653)-MINIFS(AE:AE,$E:$E,$E653)),
100*(AE653-MINIFS(AE:AE,$E:$E,$E653))/(MAXIFS(AE:AE,$E:$E,$E653)-MINIFS(AE:AE,$E:$E,$E653))))</f>
        <v/>
      </c>
      <c r="CU653" s="223" t="str">
        <f t="array" ref="CU653">IF(AF653="","",
IF(INDEX(Settings!$H:$H,MATCH(CU$1,Settings!$G:$G,0))=TRUE,
100-100*(AF653-MINIFS(AF:AF,$E:$E,$E653))/(MAXIFS(AF:AF,$E:$E,$E653)-MINIFS(AF:AF,$E:$E,$E653)),
100*(AF653-MINIFS(AF:AF,$E:$E,$E653))/(MAXIFS(AF:AF,$E:$E,$E653)-MINIFS(AF:AF,$E:$E,$E653))))</f>
        <v/>
      </c>
      <c r="CV653" s="223" t="str">
        <f t="array" ref="CV653">IF(AG653="","",
IF(INDEX(Settings!$H:$H,MATCH(CV$1,Settings!$G:$G,0))=TRUE,
100-100*(AG653-MINIFS(AG:AG,$E:$E,$E653))/(MAXIFS(AG:AG,$E:$E,$E653)-MINIFS(AG:AG,$E:$E,$E653)),
100*(AG653-MINIFS(AG:AG,$E:$E,$E653))/(MAXIFS(AG:AG,$E:$E,$E653)-MINIFS(AG:AG,$E:$E,$E653))))</f>
        <v/>
      </c>
      <c r="CW653" s="223" t="str">
        <f t="array" ref="CW653">IF(AH653="","",
IF(INDEX(Settings!$H:$H,MATCH(CW$1,Settings!$G:$G,0))=TRUE,
100-100*(AH653-MINIFS(AH:AH,$E:$E,$E653))/(MAXIFS(AH:AH,$E:$E,$E653)-MINIFS(AH:AH,$E:$E,$E653)),
100*(AH653-MINIFS(AH:AH,$E:$E,$E653))/(MAXIFS(AH:AH,$E:$E,$E653)-MINIFS(AH:AH,$E:$E,$E653))))</f>
        <v/>
      </c>
      <c r="CX653" s="223" t="str">
        <f t="array" ref="CX653">IF(AI653="","",
IF(INDEX(Settings!$H:$H,MATCH(CX$1,Settings!$G:$G,0))=TRUE,
100-100*(AI653-MINIFS(AI:AI,$E:$E,$E653))/(MAXIFS(AI:AI,$E:$E,$E653)-MINIFS(AI:AI,$E:$E,$E653)),
100*(AI653-MINIFS(AI:AI,$E:$E,$E653))/(MAXIFS(AI:AI,$E:$E,$E653)-MINIFS(AI:AI,$E:$E,$E653))))</f>
        <v/>
      </c>
      <c r="CY653" s="223" t="str">
        <f t="array" ref="CY653">IF(AJ653="","",
IF(INDEX(Settings!$H:$H,MATCH(CY$1,Settings!$G:$G,0))=TRUE,
100-100*(AJ653-MINIFS(AJ:AJ,$E:$E,$E653))/(MAXIFS(AJ:AJ,$E:$E,$E653)-MINIFS(AJ:AJ,$E:$E,$E653)),
100*(AJ653-MINIFS(AJ:AJ,$E:$E,$E653))/(MAXIFS(AJ:AJ,$E:$E,$E653)-MINIFS(AJ:AJ,$E:$E,$E653))))</f>
        <v/>
      </c>
      <c r="CZ653" s="223" t="str">
        <f t="array" ref="CZ653">IF(AK653="","",
IF(INDEX(Settings!$H:$H,MATCH(CZ$1,Settings!$G:$G,0))=TRUE,
100-100*(AK653-MINIFS(AK:AK,$E:$E,$E653))/(MAXIFS(AK:AK,$E:$E,$E653)-MINIFS(AK:AK,$E:$E,$E653)),
100*(AK653-MINIFS(AK:AK,$E:$E,$E653))/(MAXIFS(AK:AK,$E:$E,$E653)-MINIFS(AK:AK,$E:$E,$E653))))</f>
        <v/>
      </c>
      <c r="DA653" s="223" t="str">
        <f t="array" ref="DA653">IF(AL653="","",
IF(INDEX(Settings!$H:$H,MATCH(DA$1,Settings!$G:$G,0))=TRUE,
100-100*(AL653-MINIFS(AL:AL,$E:$E,$E653))/(MAXIFS(AL:AL,$E:$E,$E653)-MINIFS(AL:AL,$E:$E,$E653)),
100*(AL653-MINIFS(AL:AL,$E:$E,$E653))/(MAXIFS(AL:AL,$E:$E,$E653)-MINIFS(AL:AL,$E:$E,$E653))))</f>
        <v/>
      </c>
      <c r="DB653" s="223" t="str">
        <f t="array" ref="DB653">IF(AM653="","",
IF(INDEX(Settings!$H:$H,MATCH(DB$1,Settings!$G:$G,0))=TRUE,
100-100*(AM653-MINIFS(AM:AM,$E:$E,$E653))/(MAXIFS(AM:AM,$E:$E,$E653)-MINIFS(AM:AM,$E:$E,$E653)),
100*(AM653-MINIFS(AM:AM,$E:$E,$E653))/(MAXIFS(AM:AM,$E:$E,$E653)-MINIFS(AM:AM,$E:$E,$E653))))</f>
        <v/>
      </c>
      <c r="DC653" s="223" t="str">
        <f t="array" ref="DC653">IF(AN653="","",
IF(INDEX(Settings!$H:$H,MATCH(DC$1,Settings!$G:$G,0))=TRUE,
100-100*(AN653-MINIFS(AN:AN,$E:$E,$E653))/(MAXIFS(AN:AN,$E:$E,$E653)-MINIFS(AN:AN,$E:$E,$E653)),
100*(AN653-MINIFS(AN:AN,$E:$E,$E653))/(MAXIFS(AN:AN,$E:$E,$E653)-MINIFS(AN:AN,$E:$E,$E653))))</f>
        <v/>
      </c>
      <c r="DD653" s="223" t="str">
        <f t="array" ref="DD653">IF(AO653="","",
IF(INDEX(Settings!$H:$H,MATCH(DD$1,Settings!$G:$G,0))=TRUE,
100-100*(AO653-MINIFS(AO:AO,$E:$E,$E653))/(MAXIFS(AO:AO,$E:$E,$E653)-MINIFS(AO:AO,$E:$E,$E653)),
100*(AO653-MINIFS(AO:AO,$E:$E,$E653))/(MAXIFS(AO:AO,$E:$E,$E653)-MINIFS(AO:AO,$E:$E,$E653))))</f>
        <v/>
      </c>
      <c r="DE653" s="223" t="str">
        <f t="array" ref="DE653">IF(AP653="","",
IF(INDEX(Settings!$H:$H,MATCH(DE$1,Settings!$G:$G,0))=TRUE,
100-100*(AP653-MINIFS(AP:AP,$E:$E,$E653))/(MAXIFS(AP:AP,$E:$E,$E653)-MINIFS(AP:AP,$E:$E,$E653)),
100*(AP653-MINIFS(AP:AP,$E:$E,$E653))/(MAXIFS(AP:AP,$E:$E,$E653)-MINIFS(AP:AP,$E:$E,$E653))))</f>
        <v/>
      </c>
      <c r="DF653" s="223" t="str">
        <f t="array" ref="DF653">IF(AQ653="","",
IF(INDEX(Settings!$H:$H,MATCH(DF$1,Settings!$G:$G,0))=TRUE,
100-100*(AQ653-MINIFS(AQ:AQ,$E:$E,$E653))/(MAXIFS(AQ:AQ,$E:$E,$E653)-MINIFS(AQ:AQ,$E:$E,$E653)),
100*(AQ653-MINIFS(AQ:AQ,$E:$E,$E653))/(MAXIFS(AQ:AQ,$E:$E,$E653)-MINIFS(AQ:AQ,$E:$E,$E653))))</f>
        <v/>
      </c>
      <c r="DG653" s="223" t="str">
        <f t="array" ref="DG653">IF(AR653="","",
IF(INDEX(Settings!$H:$H,MATCH(DG$1,Settings!$G:$G,0))=TRUE,
100-100*(AR653-MINIFS(AR:AR,$E:$E,$E653))/(MAXIFS(AR:AR,$E:$E,$E653)-MINIFS(AR:AR,$E:$E,$E653)),
100*(AR653-MINIFS(AR:AR,$E:$E,$E653))/(MAXIFS(AR:AR,$E:$E,$E653)-MINIFS(AR:AR,$E:$E,$E653))))</f>
        <v/>
      </c>
      <c r="DH653" s="223" t="str">
        <f t="array" ref="DH653">IF(AS653="","",
IF(INDEX(Settings!$H:$H,MATCH(DH$1,Settings!$G:$G,0))=TRUE,
100-100*(AS653-MINIFS(AS:AS,$E:$E,$E653))/(MAXIFS(AS:AS,$E:$E,$E653)-MINIFS(AS:AS,$E:$E,$E653)),
100*(AS653-MINIFS(AS:AS,$E:$E,$E653))/(MAXIFS(AS:AS,$E:$E,$E653)-MINIFS(AS:AS,$E:$E,$E653))))</f>
        <v/>
      </c>
      <c r="DI653" s="223" t="str">
        <f t="array" ref="DI653">IF(AT653="","",
IF(INDEX(Settings!$H:$H,MATCH(DI$1,Settings!$G:$G,0))=TRUE,
100-100*(AT653-MINIFS(AT:AT,$E:$E,$E653))/(MAXIFS(AT:AT,$E:$E,$E653)-MINIFS(AT:AT,$E:$E,$E653)),
100*(AT653-MINIFS(AT:AT,$E:$E,$E653))/(MAXIFS(AT:AT,$E:$E,$E653)-MINIFS(AT:AT,$E:$E,$E653))))</f>
        <v/>
      </c>
      <c r="DJ653" s="223" t="str">
        <f t="array" ref="DJ653">IF(AU653="","",
IF(INDEX(Settings!$H:$H,MATCH(DJ$1,Settings!$G:$G,0))=TRUE,
100-100*(AU653-MINIFS(AU:AU,$E:$E,$E653))/(MAXIFS(AU:AU,$E:$E,$E653)-MINIFS(AU:AU,$E:$E,$E653)),
100*(AU653-MINIFS(AU:AU,$E:$E,$E653))/(MAXIFS(AU:AU,$E:$E,$E653)-MINIFS(AU:AU,$E:$E,$E653))))</f>
        <v/>
      </c>
      <c r="DK653" s="223" t="str">
        <f t="array" ref="DK653">IF(AV653="","",
IF(INDEX(Settings!$H:$H,MATCH(DK$1,Settings!$G:$G,0))=TRUE,
100-100*(AV653-MINIFS(AV:AV,$E:$E,$E653))/(MAXIFS(AV:AV,$E:$E,$E653)-MINIFS(AV:AV,$E:$E,$E653)),
100*(AV653-MINIFS(AV:AV,$E:$E,$E653))/(MAXIFS(AV:AV,$E:$E,$E653)-MINIFS(AV:AV,$E:$E,$E653))))</f>
        <v/>
      </c>
      <c r="DL653" s="223" t="str">
        <f t="array" ref="DL653">IF(AW653="","",
IF(INDEX(Settings!$H:$H,MATCH(DL$1,Settings!$G:$G,0))=TRUE,
100-100*(AW653-MINIFS(AW:AW,$E:$E,$E653))/(MAXIFS(AW:AW,$E:$E,$E653)-MINIFS(AW:AW,$E:$E,$E653)),
100*(AW653-MINIFS(AW:AW,$E:$E,$E653))/(MAXIFS(AW:AW,$E:$E,$E653)-MINIFS(AW:AW,$E:$E,$E653))))</f>
        <v/>
      </c>
      <c r="DM653" s="223" t="str">
        <f t="array" ref="DM653">IF(AX653="","",
IF(INDEX(Settings!$H:$H,MATCH(DM$1,Settings!$G:$G,0))=TRUE,
100-100*(AX653-MINIFS(AX:AX,$E:$E,$E653))/(MAXIFS(AX:AX,$E:$E,$E653)-MINIFS(AX:AX,$E:$E,$E653)),
100*(AX653-MINIFS(AX:AX,$E:$E,$E653))/(MAXIFS(AX:AX,$E:$E,$E653)-MINIFS(AX:AX,$E:$E,$E653))))</f>
        <v/>
      </c>
      <c r="DN653" s="223" t="str">
        <f t="array" ref="DN653">IF(AY653="","",
IF(INDEX(Settings!$H:$H,MATCH(DN$1,Settings!$G:$G,0))=TRUE,
100-100*(AY653-MINIFS(AY:AY,$E:$E,$E653))/(MAXIFS(AY:AY,$E:$E,$E653)-MINIFS(AY:AY,$E:$E,$E653)),
100*(AY653-MINIFS(AY:AY,$E:$E,$E653))/(MAXIFS(AY:AY,$E:$E,$E653)-MINIFS(AY:AY,$E:$E,$E653))))</f>
        <v/>
      </c>
      <c r="DO653" s="223" t="str">
        <f t="array" ref="DO653">IF(AZ653="","",
IF(INDEX(Settings!$H:$H,MATCH(DO$1,Settings!$G:$G,0))=TRUE,
100-100*(AZ653-MINIFS(AZ:AZ,$E:$E,$E653))/(MAXIFS(AZ:AZ,$E:$E,$E653)-MINIFS(AZ:AZ,$E:$E,$E653)),
100*(AZ653-MINIFS(AZ:AZ,$E:$E,$E653))/(MAXIFS(AZ:AZ,$E:$E,$E653)-MINIFS(AZ:AZ,$E:$E,$E653))))</f>
        <v/>
      </c>
      <c r="DP653" s="223" t="str">
        <f t="array" ref="DP653">IF(BA653="","",
IF(INDEX(Settings!$H:$H,MATCH(DP$1,Settings!$G:$G,0))=TRUE,
100-100*(BA653-MINIFS(BA:BA,$E:$E,$E653))/(MAXIFS(BA:BA,$E:$E,$E653)-MINIFS(BA:BA,$E:$E,$E653)),
100*(BA653-MINIFS(BA:BA,$E:$E,$E653))/(MAXIFS(BA:BA,$E:$E,$E653)-MINIFS(BA:BA,$E:$E,$E653))))</f>
        <v/>
      </c>
      <c r="DQ653" s="223" t="str">
        <f t="array" ref="DQ653">IF(BB653="","",
IF(INDEX(Settings!$H:$H,MATCH(DQ$1,Settings!$G:$G,0))=TRUE,
100-100*(BB653-MINIFS(BB:BB,$E:$E,$E653))/(MAXIFS(BB:BB,$E:$E,$E653)-MINIFS(BB:BB,$E:$E,$E653)),
100*(BB653-MINIFS(BB:BB,$E:$E,$E653))/(MAXIFS(BB:BB,$E:$E,$E653)-MINIFS(BB:BB,$E:$E,$E653))))</f>
        <v/>
      </c>
      <c r="DR653" s="223" t="str">
        <f t="array" ref="DR653">IF(BC653="","",
IF(INDEX(Settings!$H:$H,MATCH(DR$1,Settings!$G:$G,0))=TRUE,
100-100*(BC653-MINIFS(BC:BC,$E:$E,$E653))/(MAXIFS(BC:BC,$E:$E,$E653)-MINIFS(BC:BC,$E:$E,$E653)),
100*(BC653-MINIFS(BC:BC,$E:$E,$E653))/(MAXIFS(BC:BC,$E:$E,$E653)-MINIFS(BC:BC,$E:$E,$E653))))</f>
        <v/>
      </c>
      <c r="DS653" s="223" t="str">
        <f t="array" ref="DS653">IF(BD653="","",
IF(INDEX(Settings!$H:$H,MATCH(DS$1,Settings!$G:$G,0))=TRUE,
100-100*(BD653-MINIFS(BD:BD,$E:$E,$E653))/(MAXIFS(BD:BD,$E:$E,$E653)-MINIFS(BD:BD,$E:$E,$E653)),
100*(BD653-MINIFS(BD:BD,$E:$E,$E653))/(MAXIFS(BD:BD,$E:$E,$E653)-MINIFS(BD:BD,$E:$E,$E653))))</f>
        <v/>
      </c>
      <c r="DT653" s="223" t="str">
        <f t="array" ref="DT653">IF(BE653="","",
IF(INDEX(Settings!$H:$H,MATCH(DT$1,Settings!$G:$G,0))=TRUE,
100-100*(BE653-MINIFS(BE:BE,$E:$E,$E653))/(MAXIFS(BE:BE,$E:$E,$E653)-MINIFS(BE:BE,$E:$E,$E653)),
100*(BE653-MINIFS(BE:BE,$E:$E,$E653))/(MAXIFS(BE:BE,$E:$E,$E653)-MINIFS(BE:BE,$E:$E,$E653))))</f>
        <v/>
      </c>
      <c r="DU653" s="223" t="str">
        <f t="array" ref="DU653">IF(BF653="","",
IF(INDEX(Settings!$H:$H,MATCH(DU$1,Settings!$G:$G,0))=TRUE,
100-100*(BF653-MINIFS(BF:BF,$E:$E,$E653))/(MAXIFS(BF:BF,$E:$E,$E653)-MINIFS(BF:BF,$E:$E,$E653)),
100*(BF653-MINIFS(BF:BF,$E:$E,$E653))/(MAXIFS(BF:BF,$E:$E,$E653)-MINIFS(BF:BF,$E:$E,$E653))))</f>
        <v/>
      </c>
      <c r="DV653" s="223" t="str">
        <f t="array" ref="DV653">IF(BG653="","",
IF(INDEX(Settings!$H:$H,MATCH(DV$1,Settings!$G:$G,0))=TRUE,
100-100*(BG653-MINIFS(BG:BG,$E:$E,$E653))/(MAXIFS(BG:BG,$E:$E,$E653)-MINIFS(BG:BG,$E:$E,$E653)),
100*(BG653-MINIFS(BG:BG,$E:$E,$E653))/(MAXIFS(BG:BG,$E:$E,$E653)-MINIFS(BG:BG,$E:$E,$E653))))</f>
        <v/>
      </c>
      <c r="DW653" s="223" t="str">
        <f t="array" ref="DW653">IF(BH653="","",
IF(INDEX(Settings!$H:$H,MATCH(DW$1,Settings!$G:$G,0))=TRUE,
100-100*(BH653-MINIFS(BH:BH,$E:$E,$E653))/(MAXIFS(BH:BH,$E:$E,$E653)-MINIFS(BH:BH,$E:$E,$E653)),
100*(BH653-MINIFS(BH:BH,$E:$E,$E653))/(MAXIFS(BH:BH,$E:$E,$E653)-MINIFS(BH:BH,$E:$E,$E653))))</f>
        <v/>
      </c>
      <c r="DX653" s="223" t="str">
        <f t="array" ref="DX653">IF(BI653="","",
IF(INDEX(Settings!$H:$H,MATCH(DX$1,Settings!$G:$G,0))=TRUE,
100-100*(BI653-MINIFS(BI:BI,$E:$E,$E653))/(MAXIFS(BI:BI,$E:$E,$E653)-MINIFS(BI:BI,$E:$E,$E653)),
100*(BI653-MINIFS(BI:BI,$E:$E,$E653))/(MAXIFS(BI:BI,$E:$E,$E653)-MINIFS(BI:BI,$E:$E,$E653))))</f>
        <v/>
      </c>
      <c r="DY653" s="223" t="str">
        <f t="array" ref="DY653">IF(BJ653="","",
IF(INDEX(Settings!$H:$H,MATCH(DY$1,Settings!$G:$G,0))=TRUE,
100-100*(BJ653-MINIFS(BJ:BJ,$E:$E,$E653))/(MAXIFS(BJ:BJ,$E:$E,$E653)-MINIFS(BJ:BJ,$E:$E,$E653)),
100*(BJ653-MINIFS(BJ:BJ,$E:$E,$E653))/(MAXIFS(BJ:BJ,$E:$E,$E653)-MINIFS(BJ:BJ,$E:$E,$E653))))</f>
        <v/>
      </c>
      <c r="DZ653" s="225"/>
      <c r="EA653" s="225"/>
      <c r="EB653" s="225" t="str">
        <f t="shared" si="8"/>
        <v/>
      </c>
      <c r="EC653" s="225" t="str">
        <f t="shared" si="9"/>
        <v/>
      </c>
      <c r="ED653" s="225" t="str">
        <f t="shared" si="10"/>
        <v/>
      </c>
      <c r="EE653" s="225" t="str">
        <f t="shared" si="11"/>
        <v/>
      </c>
      <c r="EF653" s="225" t="str">
        <f t="shared" si="12"/>
        <v/>
      </c>
      <c r="EG653" s="225" t="str">
        <f t="shared" si="13"/>
        <v/>
      </c>
      <c r="EH653" s="225"/>
      <c r="EI653" s="225"/>
      <c r="EJ653" s="225"/>
      <c r="EK653" s="225"/>
      <c r="EL653" s="225"/>
      <c r="EM653" s="225"/>
    </row>
    <row r="654">
      <c r="A654" s="231"/>
      <c r="B654" s="231"/>
      <c r="C654" s="231"/>
      <c r="D654" s="231" t="str">
        <f t="array" ref="D654">IFERROR(INDEX(Profiles!$B:$B,MATCH($A654,Profiles!$A:$A,0)),"")</f>
        <v/>
      </c>
      <c r="E654" s="231"/>
      <c r="F654" s="231"/>
      <c r="G654" s="231"/>
      <c r="H654" s="231"/>
      <c r="I654" s="231" t="str">
        <f>IF(A654="","",IF(Settings!$N$3="DATE",F654&amp;": "&amp;TEXT(B654,"M/DD/YY"),F654&amp;": "&amp;H654))</f>
        <v/>
      </c>
      <c r="J654" s="231"/>
      <c r="K654" s="231"/>
      <c r="L654" s="231"/>
      <c r="M654" s="232" t="str">
        <f t="shared" si="14"/>
        <v/>
      </c>
      <c r="N654" s="231"/>
      <c r="O654" s="231"/>
      <c r="P654" s="231"/>
      <c r="Q654" s="231"/>
      <c r="R654" s="231"/>
      <c r="S654" s="230" t="str">
        <f>IFERROR(VLOOKUP(AF654, 'YOYO IR Scores'!A:C, 3, FALSE), "")
</f>
        <v/>
      </c>
      <c r="T654" s="231"/>
      <c r="U654" s="231"/>
      <c r="V654" s="231"/>
      <c r="W654" s="231"/>
      <c r="X654" s="233" t="str">
        <f t="shared" si="4"/>
        <v/>
      </c>
      <c r="Y654" s="234" t="str">
        <f t="shared" si="5"/>
        <v/>
      </c>
      <c r="Z654" s="234" t="str">
        <f t="shared" si="6"/>
        <v/>
      </c>
      <c r="AA654" s="233" t="str">
        <f t="shared" si="7"/>
        <v/>
      </c>
      <c r="AB654" s="232"/>
      <c r="AC654" s="232"/>
      <c r="AD654" s="232"/>
      <c r="AE654" s="232" t="str">
        <f>IFERROR(VLOOKUP(AF654, 'YOYO IR Scores'!A:C, 2, FALSE), "")</f>
        <v/>
      </c>
      <c r="AF654" s="232"/>
      <c r="AG654" s="23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c r="BD654" s="232"/>
      <c r="BE654" s="232"/>
      <c r="BF654" s="232"/>
      <c r="BG654" s="232"/>
      <c r="BH654" s="232"/>
      <c r="BI654" s="232"/>
      <c r="BJ654" s="232"/>
      <c r="BK654" s="232" t="str">
        <f t="array" ref="BK654">IF(J654="","",
IF(INDEX(Settings!$H:$H,MATCH(BY$1,Settings!$G:$G,0))=TRUE,
100-100*(J654-MIN(J:J))/(MAX(J:J)-MIN(J:J)),
100*(J654-MIN(J:J))/(MAX(J:J)-MIN(J:J))))</f>
        <v/>
      </c>
      <c r="BL654" s="232" t="str">
        <f t="array" ref="BL654">IF(J654="","",
IF(INDEX(Settings!$H:$H,MATCH(BY$1,Settings!$G:$G,0))=TRUE,
100-100*(J654-MINIFS(J:J,$E:$E,$E654))/(MAXIFS(J:J,$E:$E,$E654)-MINIFS(J:J,$E:$E,$E654)),
100*(J654-MINIFS(J:J,$E:$E,$E654))/(MAXIFS(J:J,$E:$E,$E654)-MINIFS(J:J,$E:$E,$E654))))</f>
        <v/>
      </c>
      <c r="BM654" s="232" t="str">
        <f t="array" ref="BM654">IF(J654="","",
IF(INDEX(Settings!$H:$H,MATCH(BY$1,Settings!$G:$G,0))=TRUE,
100-100*(J654-MINIFS(J:J,$E:$E,$E654,$I:$I,$I654))/(MAXIFS(J:J,$E:$E,$E654,$I:$I,$I654)-MINIFS(J:J,$E:$E,$E654,$I:$I,$I654)),
100*(J654-MINIFS(J:J,$E:$E,$E654,$I:$I,$I654))/(MAXIFS(J:J,$E:$E,$E654,$I:$I,$I654)-MINIFS(J:J,$E:$E,$E654,$I:$I,$I654))))</f>
        <v/>
      </c>
      <c r="BN654" s="231" t="str">
        <f t="array" ref="BN654">IF(J654="","",
IF(INDEX(Settings!$H:$H,MATCH(BY$1,Settings!$G:$G,0))=TRUE,
100-100*PERCENTRANK(J:J,J654),
100*PERCENTRANK(J:J,J654)))</f>
        <v/>
      </c>
      <c r="BO654" s="231" t="str">
        <f>IFERROR(__xludf.DUMMYFUNCTION("IF(J654="""","""",
IF(INDEX(Settings!$H:$H,MATCH(BY$1,Settings!$G:$G,0))=TRUE,
100-100*PERCENTRANK(FILTER(J:J,$E:$E=$E654),J654),
100*PERCENTRANK(FILTER(J:J,$E:$E=$E654),J654)))"),"")</f>
        <v/>
      </c>
      <c r="BP654" s="231" t="str">
        <f>IFERROR(__xludf.DUMMYFUNCTION("IF(J654="""","""",
IF(INDEX(Settings!$H:$H,MATCH(BY$1,Settings!$G:$G,0))=TRUE,
100-100*PERCENTRANK(FILTER(J:J,$E:$E=$E654,$I:$I=$I654),J654),
100*PERCENTRANK(FILTER(J:J,$E:$E=$E654,$I:$I=$I654),J654)))"),"")</f>
        <v/>
      </c>
      <c r="BQ654" s="233" t="str">
        <f t="array" ref="BQ654">IF(J654="","",
IF(INDEX(Settings!$H:$H,MATCH(BY$1,Settings!$G:$G,0))=TRUE,
-1*(J654-AVERAGE(J:J))/STDEV(J:J),
(J654-AVERAGE(J:J))/STDEV(J:J)))</f>
        <v/>
      </c>
      <c r="BR654" s="233" t="str">
        <f>IFERROR(__xludf.DUMMYFUNCTION("IF(J654="""","""",
IF(INDEX(Settings!$H:$H,MATCH(BY$1,Settings!$G:$G,0))=TRUE,
-1*(J654-AVERAGEIFS(J:J,$E:$E,$E654))/STDEV(FILTER(J:J,$E:$E=$E654)),
(J654-AVERAGEIFS(J:J,$E:$E,$E654))/STDEV(FILTER(J:J,$E:$E=$E654))))"),"")</f>
        <v/>
      </c>
      <c r="BS654" s="233"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1"/>
      <c r="BX654" s="231"/>
      <c r="BY654" s="232" t="str">
        <f t="array" ref="BY654">IF(J654="","",
IF(INDEX(Settings!$H:$H,MATCH(BY$1,Settings!$G:$G,0))=TRUE,
100-100*(J654-MINIFS(J:J,$E:$E,$E654))/(MAXIFS(J:J,$E:$E,$E654)-MINIFS(J:J,$E:$E,$E654)),
100*(J654-MINIFS(J:J,$E:$E,$E654))/(MAXIFS(J:J,$E:$E,$E654)-MINIFS(J:J,$E:$E,$E654))))</f>
        <v/>
      </c>
      <c r="BZ654" s="232" t="str">
        <f t="array" ref="BZ654">IF(K654="","",
IF(INDEX(Settings!$H:$H,MATCH(BZ$1,Settings!$G:$G,0))=TRUE,
100-100*(K654-MINIFS(K:K,$E:$E,$E654))/(MAXIFS(K:K,$E:$E,$E654)-MINIFS(K:K,$E:$E,$E654)),
100*(K654-MINIFS(K:K,$E:$E,$E654))/(MAXIFS(K:K,$E:$E,$E654)-MINIFS(K:K,$E:$E,$E654))))</f>
        <v/>
      </c>
      <c r="CA654" s="232" t="str">
        <f t="array" ref="CA654">IF(L654="","",
IF(INDEX(Settings!$H:$H,MATCH(CA$1,Settings!$G:$G,0))=TRUE,
100-100*(L654-MINIFS(L:L,$E:$E,$E654))/(MAXIFS(L:L,$E:$E,$E654)-MINIFS(L:L,$E:$E,$E654)),
100*(L654-MINIFS(L:L,$E:$E,$E654))/(MAXIFS(L:L,$E:$E,$E654)-MINIFS(L:L,$E:$E,$E654))))</f>
        <v/>
      </c>
      <c r="CB654" s="232" t="str">
        <f t="array" ref="CB654">IF(M654="","",
IF(INDEX(Settings!$H:$H,MATCH(CB$1,Settings!$G:$G,0))=TRUE,
100-100*(M654-MINIFS(M:M,$E:$E,$E654))/(MAXIFS(M:M,$E:$E,$E654)-MINIFS(M:M,$E:$E,$E654)),
100*(M654-MINIFS(M:M,$E:$E,$E654))/(MAXIFS(M:M,$E:$E,$E654)-MINIFS(M:M,$E:$E,$E654))))</f>
        <v/>
      </c>
      <c r="CC654" s="232" t="str">
        <f t="array" ref="CC654">IF(N654="","",
IF(INDEX(Settings!$H:$H,MATCH(CC$1,Settings!$G:$G,0))=TRUE,
100-100*(N654-MINIFS(N:N,$E:$E,$E654))/(MAXIFS(N:N,$E:$E,$E654)-MINIFS(N:N,$E:$E,$E654)),
100*(N654-MINIFS(N:N,$E:$E,$E654))/(MAXIFS(N:N,$E:$E,$E654)-MINIFS(N:N,$E:$E,$E654))))</f>
        <v/>
      </c>
      <c r="CD654" s="232" t="str">
        <f t="array" ref="CD654">IF(O654="","",
IF(INDEX(Settings!$H:$H,MATCH(CD$1,Settings!$G:$G,0))=TRUE,
100-100*(O654-MINIFS(O:O,$E:$E,$E654))/(MAXIFS(O:O,$E:$E,$E654)-MINIFS(O:O,$E:$E,$E654)),
100*(O654-MINIFS(O:O,$E:$E,$E654))/(MAXIFS(O:O,$E:$E,$E654)-MINIFS(O:O,$E:$E,$E654))))</f>
        <v/>
      </c>
      <c r="CE654" s="232" t="str">
        <f t="array" ref="CE654">IF(P654="","",
IF(INDEX(Settings!$H:$H,MATCH(CE$1,Settings!$G:$G,0))=TRUE,
100-100*(P654-MINIFS(P:P,$E:$E,$E654))/(MAXIFS(P:P,$E:$E,$E654)-MINIFS(P:P,$E:$E,$E654)),
100*(P654-MINIFS(P:P,$E:$E,$E654))/(MAXIFS(P:P,$E:$E,$E654)-MINIFS(P:P,$E:$E,$E654))))</f>
        <v/>
      </c>
      <c r="CF654" s="232" t="str">
        <f t="array" ref="CF654">IF(Q654="","",
IF(INDEX(Settings!$H:$H,MATCH(CF$1,Settings!$G:$G,0))=TRUE,
100-100*(Q654-MINIFS(Q:Q,$E:$E,$E654))/(MAXIFS(Q:Q,$E:$E,$E654)-MINIFS(Q:Q,$E:$E,$E654)),
100*(Q654-MINIFS(Q:Q,$E:$E,$E654))/(MAXIFS(Q:Q,$E:$E,$E654)-MINIFS(Q:Q,$E:$E,$E654))))</f>
        <v/>
      </c>
      <c r="CG654" s="232" t="str">
        <f t="array" ref="CG654">IF(R654="","",
IF(INDEX(Settings!$H:$H,MATCH(CG$1,Settings!$G:$G,0))=TRUE,
100-100*(R654-MINIFS(R:R,$E:$E,$E654))/(MAXIFS(R:R,$E:$E,$E654)-MINIFS(R:R,$E:$E,$E654)),
100*(R654-MINIFS(R:R,$E:$E,$E654))/(MAXIFS(R:R,$E:$E,$E654)-MINIFS(R:R,$E:$E,$E654))))</f>
        <v/>
      </c>
      <c r="CH654" s="232" t="str">
        <f t="array" ref="CH654">IF(S654="","",
IF(INDEX(Settings!$H:$H,MATCH(CH$1,Settings!$G:$G,0))=TRUE,
100-100*(S654-MINIFS(S:S,$E:$E,$E654))/(MAXIFS(S:S,$E:$E,$E654)-MINIFS(S:S,$E:$E,$E654)),
100*(S654-MINIFS(S:S,$E:$E,$E654))/(MAXIFS(S:S,$E:$E,$E654)-MINIFS(S:S,$E:$E,$E654))))</f>
        <v/>
      </c>
      <c r="CI654" s="232" t="str">
        <f t="array" ref="CI654">IF(T654="","",
IF(INDEX(Settings!$H:$H,MATCH(CI$1,Settings!$G:$G,0))=TRUE,
100-100*(T654-MINIFS(T:T,$E:$E,$E654))/(MAXIFS(T:T,$E:$E,$E654)-MINIFS(T:T,$E:$E,$E654)),
100*(T654-MINIFS(T:T,$E:$E,$E654))/(MAXIFS(T:T,$E:$E,$E654)-MINIFS(T:T,$E:$E,$E654))))</f>
        <v/>
      </c>
      <c r="CJ654" s="232" t="str">
        <f t="array" ref="CJ654">IF(U654="","",
IF(INDEX(Settings!$H:$H,MATCH(CJ$1,Settings!$G:$G,0))=TRUE,
100-100*(U654-MINIFS(U:U,$E:$E,$E654))/(MAXIFS(U:U,$E:$E,$E654)-MINIFS(U:U,$E:$E,$E654)),
100*(U654-MINIFS(U:U,$E:$E,$E654))/(MAXIFS(U:U,$E:$E,$E654)-MINIFS(U:U,$E:$E,$E654))))</f>
        <v/>
      </c>
      <c r="CK654" s="232" t="str">
        <f t="array" ref="CK654">IF(V654="","",
IF(INDEX(Settings!$H:$H,MATCH(CK$1,Settings!$G:$G,0))=TRUE,
100-100*(V654-MINIFS(V:V,$E:$E,$E654))/(MAXIFS(V:V,$E:$E,$E654)-MINIFS(V:V,$E:$E,$E654)),
100*(V654-MINIFS(V:V,$E:$E,$E654))/(MAXIFS(V:V,$E:$E,$E654)-MINIFS(V:V,$E:$E,$E654))))</f>
        <v/>
      </c>
      <c r="CL654" s="232" t="str">
        <f t="array" ref="CL654">IF(W654="","",
IF(INDEX(Settings!$H:$H,MATCH(CL$1,Settings!$G:$G,0))=TRUE,
100-100*(W654-MINIFS(W:W,$E:$E,$E654))/(MAXIFS(W:W,$E:$E,$E654)-MINIFS(W:W,$E:$E,$E654)),
100*(W654-MINIFS(W:W,$E:$E,$E654))/(MAXIFS(W:W,$E:$E,$E654)-MINIFS(W:W,$E:$E,$E654))))</f>
        <v/>
      </c>
      <c r="CM654" s="232" t="str">
        <f t="array" ref="CM654">IF(X654="","",
IF(INDEX(Settings!$H:$H,MATCH(CM$1,Settings!$G:$G,0))=TRUE,
100-100*(X654-MINIFS(X:X,$E:$E,$E654))/(MAXIFS(X:X,$E:$E,$E654)-MINIFS(X:X,$E:$E,$E654)),
100*(X654-MINIFS(X:X,$E:$E,$E654))/(MAXIFS(X:X,$E:$E,$E654)-MINIFS(X:X,$E:$E,$E654))))</f>
        <v/>
      </c>
      <c r="CN654" s="232" t="str">
        <f t="array" ref="CN654">IF(Y654="","",
IF(INDEX(Settings!$H:$H,MATCH(CN$1,Settings!$G:$G,0))=TRUE,
100-100*(Y654-MINIFS(Y:Y,$E:$E,$E654))/(MAXIFS(Y:Y,$E:$E,$E654)-MINIFS(Y:Y,$E:$E,$E654)),
100*(Y654-MINIFS(Y:Y,$E:$E,$E654))/(MAXIFS(Y:Y,$E:$E,$E654)-MINIFS(Y:Y,$E:$E,$E654))))</f>
        <v/>
      </c>
      <c r="CO654" s="232" t="str">
        <f t="array" ref="CO654">IF(Z654="","",
IF(INDEX(Settings!$H:$H,MATCH(CO$1,Settings!$G:$G,0))=TRUE,
100-100*(Z654-MINIFS(Z:Z,$E:$E,$E654))/(MAXIFS(Z:Z,$E:$E,$E654)-MINIFS(Z:Z,$E:$E,$E654)),
100*(Z654-MINIFS(Z:Z,$E:$E,$E654))/(MAXIFS(Z:Z,$E:$E,$E654)-MINIFS(Z:Z,$E:$E,$E654))))</f>
        <v/>
      </c>
      <c r="CP654" s="232" t="str">
        <f t="array" ref="CP654">IF(AA654="","",
IF(INDEX(Settings!$H:$H,MATCH(CP$1,Settings!$G:$G,0))=TRUE,
100-100*(AA654-MINIFS(AA:AA,$E:$E,$E654))/(MAXIFS(AA:AA,$E:$E,$E654)-MINIFS(AA:AA,$E:$E,$E654)),
100*(AA654-MINIFS(AA:AA,$E:$E,$E654))/(MAXIFS(AA:AA,$E:$E,$E654)-MINIFS(AA:AA,$E:$E,$E654))))</f>
        <v/>
      </c>
      <c r="CQ654" s="232" t="str">
        <f t="array" ref="CQ654">IF(AB654="","",
IF(INDEX(Settings!$H:$H,MATCH(CQ$1,Settings!$G:$G,0))=TRUE,
100-100*(AB654-MINIFS(AB:AB,$E:$E,$E654))/(MAXIFS(AB:AB,$E:$E,$E654)-MINIFS(AB:AB,$E:$E,$E654)),
100*(AB654-MINIFS(AB:AB,$E:$E,$E654))/(MAXIFS(AB:AB,$E:$E,$E654)-MINIFS(AB:AB,$E:$E,$E654))))</f>
        <v/>
      </c>
      <c r="CR654" s="232" t="str">
        <f t="array" ref="CR654">IF(AC654="","",
IF(INDEX(Settings!$H:$H,MATCH(CR$1,Settings!$G:$G,0))=TRUE,
100-100*(AC654-MINIFS(AC:AC,$E:$E,$E654))/(MAXIFS(AC:AC,$E:$E,$E654)-MINIFS(AC:AC,$E:$E,$E654)),
100*(AC654-MINIFS(AC:AC,$E:$E,$E654))/(MAXIFS(AC:AC,$E:$E,$E654)-MINIFS(AC:AC,$E:$E,$E654))))</f>
        <v/>
      </c>
      <c r="CS654" s="232" t="str">
        <f t="array" ref="CS654">IF(AD654="","",
IF(INDEX(Settings!$H:$H,MATCH(CS$1,Settings!$G:$G,0))=TRUE,
100-100*(AD654-MINIFS(AD:AD,$E:$E,$E654))/(MAXIFS(AD:AD,$E:$E,$E654)-MINIFS(AD:AD,$E:$E,$E654)),
100*(AD654-MINIFS(AD:AD,$E:$E,$E654))/(MAXIFS(AD:AD,$E:$E,$E654)-MINIFS(AD:AD,$E:$E,$E654))))</f>
        <v/>
      </c>
      <c r="CT654" s="232" t="str">
        <f t="array" ref="CT654">IF(AE654="","",
IF(INDEX(Settings!$H:$H,MATCH(CT$1,Settings!$G:$G,0))=TRUE,
100-100*(AE654-MINIFS(AE:AE,$E:$E,$E654))/(MAXIFS(AE:AE,$E:$E,$E654)-MINIFS(AE:AE,$E:$E,$E654)),
100*(AE654-MINIFS(AE:AE,$E:$E,$E654))/(MAXIFS(AE:AE,$E:$E,$E654)-MINIFS(AE:AE,$E:$E,$E654))))</f>
        <v/>
      </c>
      <c r="CU654" s="232" t="str">
        <f t="array" ref="CU654">IF(AF654="","",
IF(INDEX(Settings!$H:$H,MATCH(CU$1,Settings!$G:$G,0))=TRUE,
100-100*(AF654-MINIFS(AF:AF,$E:$E,$E654))/(MAXIFS(AF:AF,$E:$E,$E654)-MINIFS(AF:AF,$E:$E,$E654)),
100*(AF654-MINIFS(AF:AF,$E:$E,$E654))/(MAXIFS(AF:AF,$E:$E,$E654)-MINIFS(AF:AF,$E:$E,$E654))))</f>
        <v/>
      </c>
      <c r="CV654" s="232" t="str">
        <f t="array" ref="CV654">IF(AG654="","",
IF(INDEX(Settings!$H:$H,MATCH(CV$1,Settings!$G:$G,0))=TRUE,
100-100*(AG654-MINIFS(AG:AG,$E:$E,$E654))/(MAXIFS(AG:AG,$E:$E,$E654)-MINIFS(AG:AG,$E:$E,$E654)),
100*(AG654-MINIFS(AG:AG,$E:$E,$E654))/(MAXIFS(AG:AG,$E:$E,$E654)-MINIFS(AG:AG,$E:$E,$E654))))</f>
        <v/>
      </c>
      <c r="CW654" s="232" t="str">
        <f t="array" ref="CW654">IF(AH654="","",
IF(INDEX(Settings!$H:$H,MATCH(CW$1,Settings!$G:$G,0))=TRUE,
100-100*(AH654-MINIFS(AH:AH,$E:$E,$E654))/(MAXIFS(AH:AH,$E:$E,$E654)-MINIFS(AH:AH,$E:$E,$E654)),
100*(AH654-MINIFS(AH:AH,$E:$E,$E654))/(MAXIFS(AH:AH,$E:$E,$E654)-MINIFS(AH:AH,$E:$E,$E654))))</f>
        <v/>
      </c>
      <c r="CX654" s="232" t="str">
        <f t="array" ref="CX654">IF(AI654="","",
IF(INDEX(Settings!$H:$H,MATCH(CX$1,Settings!$G:$G,0))=TRUE,
100-100*(AI654-MINIFS(AI:AI,$E:$E,$E654))/(MAXIFS(AI:AI,$E:$E,$E654)-MINIFS(AI:AI,$E:$E,$E654)),
100*(AI654-MINIFS(AI:AI,$E:$E,$E654))/(MAXIFS(AI:AI,$E:$E,$E654)-MINIFS(AI:AI,$E:$E,$E654))))</f>
        <v/>
      </c>
      <c r="CY654" s="232" t="str">
        <f t="array" ref="CY654">IF(AJ654="","",
IF(INDEX(Settings!$H:$H,MATCH(CY$1,Settings!$G:$G,0))=TRUE,
100-100*(AJ654-MINIFS(AJ:AJ,$E:$E,$E654))/(MAXIFS(AJ:AJ,$E:$E,$E654)-MINIFS(AJ:AJ,$E:$E,$E654)),
100*(AJ654-MINIFS(AJ:AJ,$E:$E,$E654))/(MAXIFS(AJ:AJ,$E:$E,$E654)-MINIFS(AJ:AJ,$E:$E,$E654))))</f>
        <v/>
      </c>
      <c r="CZ654" s="232" t="str">
        <f t="array" ref="CZ654">IF(AK654="","",
IF(INDEX(Settings!$H:$H,MATCH(CZ$1,Settings!$G:$G,0))=TRUE,
100-100*(AK654-MINIFS(AK:AK,$E:$E,$E654))/(MAXIFS(AK:AK,$E:$E,$E654)-MINIFS(AK:AK,$E:$E,$E654)),
100*(AK654-MINIFS(AK:AK,$E:$E,$E654))/(MAXIFS(AK:AK,$E:$E,$E654)-MINIFS(AK:AK,$E:$E,$E654))))</f>
        <v/>
      </c>
      <c r="DA654" s="232" t="str">
        <f t="array" ref="DA654">IF(AL654="","",
IF(INDEX(Settings!$H:$H,MATCH(DA$1,Settings!$G:$G,0))=TRUE,
100-100*(AL654-MINIFS(AL:AL,$E:$E,$E654))/(MAXIFS(AL:AL,$E:$E,$E654)-MINIFS(AL:AL,$E:$E,$E654)),
100*(AL654-MINIFS(AL:AL,$E:$E,$E654))/(MAXIFS(AL:AL,$E:$E,$E654)-MINIFS(AL:AL,$E:$E,$E654))))</f>
        <v/>
      </c>
      <c r="DB654" s="232" t="str">
        <f t="array" ref="DB654">IF(AM654="","",
IF(INDEX(Settings!$H:$H,MATCH(DB$1,Settings!$G:$G,0))=TRUE,
100-100*(AM654-MINIFS(AM:AM,$E:$E,$E654))/(MAXIFS(AM:AM,$E:$E,$E654)-MINIFS(AM:AM,$E:$E,$E654)),
100*(AM654-MINIFS(AM:AM,$E:$E,$E654))/(MAXIFS(AM:AM,$E:$E,$E654)-MINIFS(AM:AM,$E:$E,$E654))))</f>
        <v/>
      </c>
      <c r="DC654" s="232" t="str">
        <f t="array" ref="DC654">IF(AN654="","",
IF(INDEX(Settings!$H:$H,MATCH(DC$1,Settings!$G:$G,0))=TRUE,
100-100*(AN654-MINIFS(AN:AN,$E:$E,$E654))/(MAXIFS(AN:AN,$E:$E,$E654)-MINIFS(AN:AN,$E:$E,$E654)),
100*(AN654-MINIFS(AN:AN,$E:$E,$E654))/(MAXIFS(AN:AN,$E:$E,$E654)-MINIFS(AN:AN,$E:$E,$E654))))</f>
        <v/>
      </c>
      <c r="DD654" s="232" t="str">
        <f t="array" ref="DD654">IF(AO654="","",
IF(INDEX(Settings!$H:$H,MATCH(DD$1,Settings!$G:$G,0))=TRUE,
100-100*(AO654-MINIFS(AO:AO,$E:$E,$E654))/(MAXIFS(AO:AO,$E:$E,$E654)-MINIFS(AO:AO,$E:$E,$E654)),
100*(AO654-MINIFS(AO:AO,$E:$E,$E654))/(MAXIFS(AO:AO,$E:$E,$E654)-MINIFS(AO:AO,$E:$E,$E654))))</f>
        <v/>
      </c>
      <c r="DE654" s="232" t="str">
        <f t="array" ref="DE654">IF(AP654="","",
IF(INDEX(Settings!$H:$H,MATCH(DE$1,Settings!$G:$G,0))=TRUE,
100-100*(AP654-MINIFS(AP:AP,$E:$E,$E654))/(MAXIFS(AP:AP,$E:$E,$E654)-MINIFS(AP:AP,$E:$E,$E654)),
100*(AP654-MINIFS(AP:AP,$E:$E,$E654))/(MAXIFS(AP:AP,$E:$E,$E654)-MINIFS(AP:AP,$E:$E,$E654))))</f>
        <v/>
      </c>
      <c r="DF654" s="232" t="str">
        <f t="array" ref="DF654">IF(AQ654="","",
IF(INDEX(Settings!$H:$H,MATCH(DF$1,Settings!$G:$G,0))=TRUE,
100-100*(AQ654-MINIFS(AQ:AQ,$E:$E,$E654))/(MAXIFS(AQ:AQ,$E:$E,$E654)-MINIFS(AQ:AQ,$E:$E,$E654)),
100*(AQ654-MINIFS(AQ:AQ,$E:$E,$E654))/(MAXIFS(AQ:AQ,$E:$E,$E654)-MINIFS(AQ:AQ,$E:$E,$E654))))</f>
        <v/>
      </c>
      <c r="DG654" s="232" t="str">
        <f t="array" ref="DG654">IF(AR654="","",
IF(INDEX(Settings!$H:$H,MATCH(DG$1,Settings!$G:$G,0))=TRUE,
100-100*(AR654-MINIFS(AR:AR,$E:$E,$E654))/(MAXIFS(AR:AR,$E:$E,$E654)-MINIFS(AR:AR,$E:$E,$E654)),
100*(AR654-MINIFS(AR:AR,$E:$E,$E654))/(MAXIFS(AR:AR,$E:$E,$E654)-MINIFS(AR:AR,$E:$E,$E654))))</f>
        <v/>
      </c>
      <c r="DH654" s="232" t="str">
        <f t="array" ref="DH654">IF(AS654="","",
IF(INDEX(Settings!$H:$H,MATCH(DH$1,Settings!$G:$G,0))=TRUE,
100-100*(AS654-MINIFS(AS:AS,$E:$E,$E654))/(MAXIFS(AS:AS,$E:$E,$E654)-MINIFS(AS:AS,$E:$E,$E654)),
100*(AS654-MINIFS(AS:AS,$E:$E,$E654))/(MAXIFS(AS:AS,$E:$E,$E654)-MINIFS(AS:AS,$E:$E,$E654))))</f>
        <v/>
      </c>
      <c r="DI654" s="232" t="str">
        <f t="array" ref="DI654">IF(AT654="","",
IF(INDEX(Settings!$H:$H,MATCH(DI$1,Settings!$G:$G,0))=TRUE,
100-100*(AT654-MINIFS(AT:AT,$E:$E,$E654))/(MAXIFS(AT:AT,$E:$E,$E654)-MINIFS(AT:AT,$E:$E,$E654)),
100*(AT654-MINIFS(AT:AT,$E:$E,$E654))/(MAXIFS(AT:AT,$E:$E,$E654)-MINIFS(AT:AT,$E:$E,$E654))))</f>
        <v/>
      </c>
      <c r="DJ654" s="232" t="str">
        <f t="array" ref="DJ654">IF(AU654="","",
IF(INDEX(Settings!$H:$H,MATCH(DJ$1,Settings!$G:$G,0))=TRUE,
100-100*(AU654-MINIFS(AU:AU,$E:$E,$E654))/(MAXIFS(AU:AU,$E:$E,$E654)-MINIFS(AU:AU,$E:$E,$E654)),
100*(AU654-MINIFS(AU:AU,$E:$E,$E654))/(MAXIFS(AU:AU,$E:$E,$E654)-MINIFS(AU:AU,$E:$E,$E654))))</f>
        <v/>
      </c>
      <c r="DK654" s="232" t="str">
        <f t="array" ref="DK654">IF(AV654="","",
IF(INDEX(Settings!$H:$H,MATCH(DK$1,Settings!$G:$G,0))=TRUE,
100-100*(AV654-MINIFS(AV:AV,$E:$E,$E654))/(MAXIFS(AV:AV,$E:$E,$E654)-MINIFS(AV:AV,$E:$E,$E654)),
100*(AV654-MINIFS(AV:AV,$E:$E,$E654))/(MAXIFS(AV:AV,$E:$E,$E654)-MINIFS(AV:AV,$E:$E,$E654))))</f>
        <v/>
      </c>
      <c r="DL654" s="232" t="str">
        <f t="array" ref="DL654">IF(AW654="","",
IF(INDEX(Settings!$H:$H,MATCH(DL$1,Settings!$G:$G,0))=TRUE,
100-100*(AW654-MINIFS(AW:AW,$E:$E,$E654))/(MAXIFS(AW:AW,$E:$E,$E654)-MINIFS(AW:AW,$E:$E,$E654)),
100*(AW654-MINIFS(AW:AW,$E:$E,$E654))/(MAXIFS(AW:AW,$E:$E,$E654)-MINIFS(AW:AW,$E:$E,$E654))))</f>
        <v/>
      </c>
      <c r="DM654" s="232" t="str">
        <f t="array" ref="DM654">IF(AX654="","",
IF(INDEX(Settings!$H:$H,MATCH(DM$1,Settings!$G:$G,0))=TRUE,
100-100*(AX654-MINIFS(AX:AX,$E:$E,$E654))/(MAXIFS(AX:AX,$E:$E,$E654)-MINIFS(AX:AX,$E:$E,$E654)),
100*(AX654-MINIFS(AX:AX,$E:$E,$E654))/(MAXIFS(AX:AX,$E:$E,$E654)-MINIFS(AX:AX,$E:$E,$E654))))</f>
        <v/>
      </c>
      <c r="DN654" s="232" t="str">
        <f t="array" ref="DN654">IF(AY654="","",
IF(INDEX(Settings!$H:$H,MATCH(DN$1,Settings!$G:$G,0))=TRUE,
100-100*(AY654-MINIFS(AY:AY,$E:$E,$E654))/(MAXIFS(AY:AY,$E:$E,$E654)-MINIFS(AY:AY,$E:$E,$E654)),
100*(AY654-MINIFS(AY:AY,$E:$E,$E654))/(MAXIFS(AY:AY,$E:$E,$E654)-MINIFS(AY:AY,$E:$E,$E654))))</f>
        <v/>
      </c>
      <c r="DO654" s="232" t="str">
        <f t="array" ref="DO654">IF(AZ654="","",
IF(INDEX(Settings!$H:$H,MATCH(DO$1,Settings!$G:$G,0))=TRUE,
100-100*(AZ654-MINIFS(AZ:AZ,$E:$E,$E654))/(MAXIFS(AZ:AZ,$E:$E,$E654)-MINIFS(AZ:AZ,$E:$E,$E654)),
100*(AZ654-MINIFS(AZ:AZ,$E:$E,$E654))/(MAXIFS(AZ:AZ,$E:$E,$E654)-MINIFS(AZ:AZ,$E:$E,$E654))))</f>
        <v/>
      </c>
      <c r="DP654" s="232" t="str">
        <f t="array" ref="DP654">IF(BA654="","",
IF(INDEX(Settings!$H:$H,MATCH(DP$1,Settings!$G:$G,0))=TRUE,
100-100*(BA654-MINIFS(BA:BA,$E:$E,$E654))/(MAXIFS(BA:BA,$E:$E,$E654)-MINIFS(BA:BA,$E:$E,$E654)),
100*(BA654-MINIFS(BA:BA,$E:$E,$E654))/(MAXIFS(BA:BA,$E:$E,$E654)-MINIFS(BA:BA,$E:$E,$E654))))</f>
        <v/>
      </c>
      <c r="DQ654" s="232" t="str">
        <f t="array" ref="DQ654">IF(BB654="","",
IF(INDEX(Settings!$H:$H,MATCH(DQ$1,Settings!$G:$G,0))=TRUE,
100-100*(BB654-MINIFS(BB:BB,$E:$E,$E654))/(MAXIFS(BB:BB,$E:$E,$E654)-MINIFS(BB:BB,$E:$E,$E654)),
100*(BB654-MINIFS(BB:BB,$E:$E,$E654))/(MAXIFS(BB:BB,$E:$E,$E654)-MINIFS(BB:BB,$E:$E,$E654))))</f>
        <v/>
      </c>
      <c r="DR654" s="232" t="str">
        <f t="array" ref="DR654">IF(BC654="","",
IF(INDEX(Settings!$H:$H,MATCH(DR$1,Settings!$G:$G,0))=TRUE,
100-100*(BC654-MINIFS(BC:BC,$E:$E,$E654))/(MAXIFS(BC:BC,$E:$E,$E654)-MINIFS(BC:BC,$E:$E,$E654)),
100*(BC654-MINIFS(BC:BC,$E:$E,$E654))/(MAXIFS(BC:BC,$E:$E,$E654)-MINIFS(BC:BC,$E:$E,$E654))))</f>
        <v/>
      </c>
      <c r="DS654" s="232" t="str">
        <f t="array" ref="DS654">IF(BD654="","",
IF(INDEX(Settings!$H:$H,MATCH(DS$1,Settings!$G:$G,0))=TRUE,
100-100*(BD654-MINIFS(BD:BD,$E:$E,$E654))/(MAXIFS(BD:BD,$E:$E,$E654)-MINIFS(BD:BD,$E:$E,$E654)),
100*(BD654-MINIFS(BD:BD,$E:$E,$E654))/(MAXIFS(BD:BD,$E:$E,$E654)-MINIFS(BD:BD,$E:$E,$E654))))</f>
        <v/>
      </c>
      <c r="DT654" s="232" t="str">
        <f t="array" ref="DT654">IF(BE654="","",
IF(INDEX(Settings!$H:$H,MATCH(DT$1,Settings!$G:$G,0))=TRUE,
100-100*(BE654-MINIFS(BE:BE,$E:$E,$E654))/(MAXIFS(BE:BE,$E:$E,$E654)-MINIFS(BE:BE,$E:$E,$E654)),
100*(BE654-MINIFS(BE:BE,$E:$E,$E654))/(MAXIFS(BE:BE,$E:$E,$E654)-MINIFS(BE:BE,$E:$E,$E654))))</f>
        <v/>
      </c>
      <c r="DU654" s="232" t="str">
        <f t="array" ref="DU654">IF(BF654="","",
IF(INDEX(Settings!$H:$H,MATCH(DU$1,Settings!$G:$G,0))=TRUE,
100-100*(BF654-MINIFS(BF:BF,$E:$E,$E654))/(MAXIFS(BF:BF,$E:$E,$E654)-MINIFS(BF:BF,$E:$E,$E654)),
100*(BF654-MINIFS(BF:BF,$E:$E,$E654))/(MAXIFS(BF:BF,$E:$E,$E654)-MINIFS(BF:BF,$E:$E,$E654))))</f>
        <v/>
      </c>
      <c r="DV654" s="232" t="str">
        <f t="array" ref="DV654">IF(BG654="","",
IF(INDEX(Settings!$H:$H,MATCH(DV$1,Settings!$G:$G,0))=TRUE,
100-100*(BG654-MINIFS(BG:BG,$E:$E,$E654))/(MAXIFS(BG:BG,$E:$E,$E654)-MINIFS(BG:BG,$E:$E,$E654)),
100*(BG654-MINIFS(BG:BG,$E:$E,$E654))/(MAXIFS(BG:BG,$E:$E,$E654)-MINIFS(BG:BG,$E:$E,$E654))))</f>
        <v/>
      </c>
      <c r="DW654" s="232" t="str">
        <f t="array" ref="DW654">IF(BH654="","",
IF(INDEX(Settings!$H:$H,MATCH(DW$1,Settings!$G:$G,0))=TRUE,
100-100*(BH654-MINIFS(BH:BH,$E:$E,$E654))/(MAXIFS(BH:BH,$E:$E,$E654)-MINIFS(BH:BH,$E:$E,$E654)),
100*(BH654-MINIFS(BH:BH,$E:$E,$E654))/(MAXIFS(BH:BH,$E:$E,$E654)-MINIFS(BH:BH,$E:$E,$E654))))</f>
        <v/>
      </c>
      <c r="DX654" s="232" t="str">
        <f t="array" ref="DX654">IF(BI654="","",
IF(INDEX(Settings!$H:$H,MATCH(DX$1,Settings!$G:$G,0))=TRUE,
100-100*(BI654-MINIFS(BI:BI,$E:$E,$E654))/(MAXIFS(BI:BI,$E:$E,$E654)-MINIFS(BI:BI,$E:$E,$E654)),
100*(BI654-MINIFS(BI:BI,$E:$E,$E654))/(MAXIFS(BI:BI,$E:$E,$E654)-MINIFS(BI:BI,$E:$E,$E654))))</f>
        <v/>
      </c>
      <c r="DY654" s="232" t="str">
        <f t="array" ref="DY654">IF(BJ654="","",
IF(INDEX(Settings!$H:$H,MATCH(DY$1,Settings!$G:$G,0))=TRUE,
100-100*(BJ654-MINIFS(BJ:BJ,$E:$E,$E654))/(MAXIFS(BJ:BJ,$E:$E,$E654)-MINIFS(BJ:BJ,$E:$E,$E654)),
100*(BJ654-MINIFS(BJ:BJ,$E:$E,$E654))/(MAXIFS(BJ:BJ,$E:$E,$E654)-MINIFS(BJ:BJ,$E:$E,$E654))))</f>
        <v/>
      </c>
      <c r="DZ654" s="234"/>
      <c r="EA654" s="234"/>
      <c r="EB654" s="234" t="str">
        <f t="shared" si="8"/>
        <v/>
      </c>
      <c r="EC654" s="234" t="str">
        <f t="shared" si="9"/>
        <v/>
      </c>
      <c r="ED654" s="234" t="str">
        <f t="shared" si="10"/>
        <v/>
      </c>
      <c r="EE654" s="234" t="str">
        <f t="shared" si="11"/>
        <v/>
      </c>
      <c r="EF654" s="234" t="str">
        <f t="shared" si="12"/>
        <v/>
      </c>
      <c r="EG654" s="234" t="str">
        <f t="shared" si="13"/>
        <v/>
      </c>
      <c r="EH654" s="234"/>
      <c r="EI654" s="234"/>
      <c r="EJ654" s="234"/>
      <c r="EK654" s="234"/>
      <c r="EL654" s="234"/>
      <c r="EM654" s="234"/>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3" t="str">
        <f t="shared" si="14"/>
        <v/>
      </c>
      <c r="N655" s="49"/>
      <c r="O655" s="49"/>
      <c r="P655" s="49"/>
      <c r="Q655" s="49"/>
      <c r="R655" s="49"/>
      <c r="S655" s="222" t="str">
        <f>IFERROR(VLOOKUP(AF655, 'YOYO IR Scores'!A:C, 3, FALSE), "")
</f>
        <v/>
      </c>
      <c r="T655" s="49"/>
      <c r="U655" s="49"/>
      <c r="V655" s="49"/>
      <c r="W655" s="49"/>
      <c r="X655" s="224" t="str">
        <f t="shared" si="4"/>
        <v/>
      </c>
      <c r="Y655" s="225" t="str">
        <f t="shared" si="5"/>
        <v/>
      </c>
      <c r="Z655" s="225" t="str">
        <f t="shared" si="6"/>
        <v/>
      </c>
      <c r="AA655" s="224" t="str">
        <f t="shared" si="7"/>
        <v/>
      </c>
      <c r="AB655" s="223"/>
      <c r="AC655" s="223"/>
      <c r="AD655" s="223"/>
      <c r="AE655" s="223" t="str">
        <f>IFERROR(VLOOKUP(AF655, 'YOYO IR Scores'!A:C, 2, FALSE), "")</f>
        <v/>
      </c>
      <c r="AF655" s="223"/>
      <c r="AG655" s="223"/>
      <c r="AH655" s="223"/>
      <c r="AI655" s="223"/>
      <c r="AJ655" s="223"/>
      <c r="AK655" s="223"/>
      <c r="AL655" s="223"/>
      <c r="AM655" s="223"/>
      <c r="AN655" s="223"/>
      <c r="AO655" s="223"/>
      <c r="AP655" s="223"/>
      <c r="AQ655" s="223"/>
      <c r="AR655" s="223"/>
      <c r="AS655" s="223"/>
      <c r="AT655" s="223"/>
      <c r="AU655" s="223"/>
      <c r="AV655" s="223"/>
      <c r="AW655" s="223"/>
      <c r="AX655" s="223"/>
      <c r="AY655" s="223"/>
      <c r="AZ655" s="223"/>
      <c r="BA655" s="223"/>
      <c r="BB655" s="223"/>
      <c r="BC655" s="223"/>
      <c r="BD655" s="223"/>
      <c r="BE655" s="223"/>
      <c r="BF655" s="223"/>
      <c r="BG655" s="223"/>
      <c r="BH655" s="223"/>
      <c r="BI655" s="223"/>
      <c r="BJ655" s="223"/>
      <c r="BK655" s="223" t="str">
        <f t="array" ref="BK655">IF(J655="","",
IF(INDEX(Settings!$H:$H,MATCH(BY$1,Settings!$G:$G,0))=TRUE,
100-100*(J655-MIN(J:J))/(MAX(J:J)-MIN(J:J)),
100*(J655-MIN(J:J))/(MAX(J:J)-MIN(J:J))))</f>
        <v/>
      </c>
      <c r="BL655" s="223" t="str">
        <f t="array" ref="BL655">IF(J655="","",
IF(INDEX(Settings!$H:$H,MATCH(BY$1,Settings!$G:$G,0))=TRUE,
100-100*(J655-MINIFS(J:J,$E:$E,$E655))/(MAXIFS(J:J,$E:$E,$E655)-MINIFS(J:J,$E:$E,$E655)),
100*(J655-MINIFS(J:J,$E:$E,$E655))/(MAXIFS(J:J,$E:$E,$E655)-MINIFS(J:J,$E:$E,$E655))))</f>
        <v/>
      </c>
      <c r="BM655" s="223"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4" t="str">
        <f t="array" ref="BQ655">IF(J655="","",
IF(INDEX(Settings!$H:$H,MATCH(BY$1,Settings!$G:$G,0))=TRUE,
-1*(J655-AVERAGE(J:J))/STDEV(J:J),
(J655-AVERAGE(J:J))/STDEV(J:J)))</f>
        <v/>
      </c>
      <c r="BR655" s="224" t="str">
        <f>IFERROR(__xludf.DUMMYFUNCTION("IF(J655="""","""",
IF(INDEX(Settings!$H:$H,MATCH(BY$1,Settings!$G:$G,0))=TRUE,
-1*(J655-AVERAGEIFS(J:J,$E:$E,$E655))/STDEV(FILTER(J:J,$E:$E=$E655)),
(J655-AVERAGEIFS(J:J,$E:$E,$E655))/STDEV(FILTER(J:J,$E:$E=$E655))))"),"")</f>
        <v/>
      </c>
      <c r="BS655" s="224"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3" t="str">
        <f t="array" ref="BY655">IF(J655="","",
IF(INDEX(Settings!$H:$H,MATCH(BY$1,Settings!$G:$G,0))=TRUE,
100-100*(J655-MINIFS(J:J,$E:$E,$E655))/(MAXIFS(J:J,$E:$E,$E655)-MINIFS(J:J,$E:$E,$E655)),
100*(J655-MINIFS(J:J,$E:$E,$E655))/(MAXIFS(J:J,$E:$E,$E655)-MINIFS(J:J,$E:$E,$E655))))</f>
        <v/>
      </c>
      <c r="BZ655" s="223" t="str">
        <f t="array" ref="BZ655">IF(K655="","",
IF(INDEX(Settings!$H:$H,MATCH(BZ$1,Settings!$G:$G,0))=TRUE,
100-100*(K655-MINIFS(K:K,$E:$E,$E655))/(MAXIFS(K:K,$E:$E,$E655)-MINIFS(K:K,$E:$E,$E655)),
100*(K655-MINIFS(K:K,$E:$E,$E655))/(MAXIFS(K:K,$E:$E,$E655)-MINIFS(K:K,$E:$E,$E655))))</f>
        <v/>
      </c>
      <c r="CA655" s="223" t="str">
        <f t="array" ref="CA655">IF(L655="","",
IF(INDEX(Settings!$H:$H,MATCH(CA$1,Settings!$G:$G,0))=TRUE,
100-100*(L655-MINIFS(L:L,$E:$E,$E655))/(MAXIFS(L:L,$E:$E,$E655)-MINIFS(L:L,$E:$E,$E655)),
100*(L655-MINIFS(L:L,$E:$E,$E655))/(MAXIFS(L:L,$E:$E,$E655)-MINIFS(L:L,$E:$E,$E655))))</f>
        <v/>
      </c>
      <c r="CB655" s="223" t="str">
        <f t="array" ref="CB655">IF(M655="","",
IF(INDEX(Settings!$H:$H,MATCH(CB$1,Settings!$G:$G,0))=TRUE,
100-100*(M655-MINIFS(M:M,$E:$E,$E655))/(MAXIFS(M:M,$E:$E,$E655)-MINIFS(M:M,$E:$E,$E655)),
100*(M655-MINIFS(M:M,$E:$E,$E655))/(MAXIFS(M:M,$E:$E,$E655)-MINIFS(M:M,$E:$E,$E655))))</f>
        <v/>
      </c>
      <c r="CC655" s="223" t="str">
        <f t="array" ref="CC655">IF(N655="","",
IF(INDEX(Settings!$H:$H,MATCH(CC$1,Settings!$G:$G,0))=TRUE,
100-100*(N655-MINIFS(N:N,$E:$E,$E655))/(MAXIFS(N:N,$E:$E,$E655)-MINIFS(N:N,$E:$E,$E655)),
100*(N655-MINIFS(N:N,$E:$E,$E655))/(MAXIFS(N:N,$E:$E,$E655)-MINIFS(N:N,$E:$E,$E655))))</f>
        <v/>
      </c>
      <c r="CD655" s="223" t="str">
        <f t="array" ref="CD655">IF(O655="","",
IF(INDEX(Settings!$H:$H,MATCH(CD$1,Settings!$G:$G,0))=TRUE,
100-100*(O655-MINIFS(O:O,$E:$E,$E655))/(MAXIFS(O:O,$E:$E,$E655)-MINIFS(O:O,$E:$E,$E655)),
100*(O655-MINIFS(O:O,$E:$E,$E655))/(MAXIFS(O:O,$E:$E,$E655)-MINIFS(O:O,$E:$E,$E655))))</f>
        <v/>
      </c>
      <c r="CE655" s="223" t="str">
        <f t="array" ref="CE655">IF(P655="","",
IF(INDEX(Settings!$H:$H,MATCH(CE$1,Settings!$G:$G,0))=TRUE,
100-100*(P655-MINIFS(P:P,$E:$E,$E655))/(MAXIFS(P:P,$E:$E,$E655)-MINIFS(P:P,$E:$E,$E655)),
100*(P655-MINIFS(P:P,$E:$E,$E655))/(MAXIFS(P:P,$E:$E,$E655)-MINIFS(P:P,$E:$E,$E655))))</f>
        <v/>
      </c>
      <c r="CF655" s="223" t="str">
        <f t="array" ref="CF655">IF(Q655="","",
IF(INDEX(Settings!$H:$H,MATCH(CF$1,Settings!$G:$G,0))=TRUE,
100-100*(Q655-MINIFS(Q:Q,$E:$E,$E655))/(MAXIFS(Q:Q,$E:$E,$E655)-MINIFS(Q:Q,$E:$E,$E655)),
100*(Q655-MINIFS(Q:Q,$E:$E,$E655))/(MAXIFS(Q:Q,$E:$E,$E655)-MINIFS(Q:Q,$E:$E,$E655))))</f>
        <v/>
      </c>
      <c r="CG655" s="223" t="str">
        <f t="array" ref="CG655">IF(R655="","",
IF(INDEX(Settings!$H:$H,MATCH(CG$1,Settings!$G:$G,0))=TRUE,
100-100*(R655-MINIFS(R:R,$E:$E,$E655))/(MAXIFS(R:R,$E:$E,$E655)-MINIFS(R:R,$E:$E,$E655)),
100*(R655-MINIFS(R:R,$E:$E,$E655))/(MAXIFS(R:R,$E:$E,$E655)-MINIFS(R:R,$E:$E,$E655))))</f>
        <v/>
      </c>
      <c r="CH655" s="223" t="str">
        <f t="array" ref="CH655">IF(S655="","",
IF(INDEX(Settings!$H:$H,MATCH(CH$1,Settings!$G:$G,0))=TRUE,
100-100*(S655-MINIFS(S:S,$E:$E,$E655))/(MAXIFS(S:S,$E:$E,$E655)-MINIFS(S:S,$E:$E,$E655)),
100*(S655-MINIFS(S:S,$E:$E,$E655))/(MAXIFS(S:S,$E:$E,$E655)-MINIFS(S:S,$E:$E,$E655))))</f>
        <v/>
      </c>
      <c r="CI655" s="223" t="str">
        <f t="array" ref="CI655">IF(T655="","",
IF(INDEX(Settings!$H:$H,MATCH(CI$1,Settings!$G:$G,0))=TRUE,
100-100*(T655-MINIFS(T:T,$E:$E,$E655))/(MAXIFS(T:T,$E:$E,$E655)-MINIFS(T:T,$E:$E,$E655)),
100*(T655-MINIFS(T:T,$E:$E,$E655))/(MAXIFS(T:T,$E:$E,$E655)-MINIFS(T:T,$E:$E,$E655))))</f>
        <v/>
      </c>
      <c r="CJ655" s="223" t="str">
        <f t="array" ref="CJ655">IF(U655="","",
IF(INDEX(Settings!$H:$H,MATCH(CJ$1,Settings!$G:$G,0))=TRUE,
100-100*(U655-MINIFS(U:U,$E:$E,$E655))/(MAXIFS(U:U,$E:$E,$E655)-MINIFS(U:U,$E:$E,$E655)),
100*(U655-MINIFS(U:U,$E:$E,$E655))/(MAXIFS(U:U,$E:$E,$E655)-MINIFS(U:U,$E:$E,$E655))))</f>
        <v/>
      </c>
      <c r="CK655" s="223" t="str">
        <f t="array" ref="CK655">IF(V655="","",
IF(INDEX(Settings!$H:$H,MATCH(CK$1,Settings!$G:$G,0))=TRUE,
100-100*(V655-MINIFS(V:V,$E:$E,$E655))/(MAXIFS(V:V,$E:$E,$E655)-MINIFS(V:V,$E:$E,$E655)),
100*(V655-MINIFS(V:V,$E:$E,$E655))/(MAXIFS(V:V,$E:$E,$E655)-MINIFS(V:V,$E:$E,$E655))))</f>
        <v/>
      </c>
      <c r="CL655" s="223" t="str">
        <f t="array" ref="CL655">IF(W655="","",
IF(INDEX(Settings!$H:$H,MATCH(CL$1,Settings!$G:$G,0))=TRUE,
100-100*(W655-MINIFS(W:W,$E:$E,$E655))/(MAXIFS(W:W,$E:$E,$E655)-MINIFS(W:W,$E:$E,$E655)),
100*(W655-MINIFS(W:W,$E:$E,$E655))/(MAXIFS(W:W,$E:$E,$E655)-MINIFS(W:W,$E:$E,$E655))))</f>
        <v/>
      </c>
      <c r="CM655" s="223" t="str">
        <f t="array" ref="CM655">IF(X655="","",
IF(INDEX(Settings!$H:$H,MATCH(CM$1,Settings!$G:$G,0))=TRUE,
100-100*(X655-MINIFS(X:X,$E:$E,$E655))/(MAXIFS(X:X,$E:$E,$E655)-MINIFS(X:X,$E:$E,$E655)),
100*(X655-MINIFS(X:X,$E:$E,$E655))/(MAXIFS(X:X,$E:$E,$E655)-MINIFS(X:X,$E:$E,$E655))))</f>
        <v/>
      </c>
      <c r="CN655" s="223" t="str">
        <f t="array" ref="CN655">IF(Y655="","",
IF(INDEX(Settings!$H:$H,MATCH(CN$1,Settings!$G:$G,0))=TRUE,
100-100*(Y655-MINIFS(Y:Y,$E:$E,$E655))/(MAXIFS(Y:Y,$E:$E,$E655)-MINIFS(Y:Y,$E:$E,$E655)),
100*(Y655-MINIFS(Y:Y,$E:$E,$E655))/(MAXIFS(Y:Y,$E:$E,$E655)-MINIFS(Y:Y,$E:$E,$E655))))</f>
        <v/>
      </c>
      <c r="CO655" s="223" t="str">
        <f t="array" ref="CO655">IF(Z655="","",
IF(INDEX(Settings!$H:$H,MATCH(CO$1,Settings!$G:$G,0))=TRUE,
100-100*(Z655-MINIFS(Z:Z,$E:$E,$E655))/(MAXIFS(Z:Z,$E:$E,$E655)-MINIFS(Z:Z,$E:$E,$E655)),
100*(Z655-MINIFS(Z:Z,$E:$E,$E655))/(MAXIFS(Z:Z,$E:$E,$E655)-MINIFS(Z:Z,$E:$E,$E655))))</f>
        <v/>
      </c>
      <c r="CP655" s="223" t="str">
        <f t="array" ref="CP655">IF(AA655="","",
IF(INDEX(Settings!$H:$H,MATCH(CP$1,Settings!$G:$G,0))=TRUE,
100-100*(AA655-MINIFS(AA:AA,$E:$E,$E655))/(MAXIFS(AA:AA,$E:$E,$E655)-MINIFS(AA:AA,$E:$E,$E655)),
100*(AA655-MINIFS(AA:AA,$E:$E,$E655))/(MAXIFS(AA:AA,$E:$E,$E655)-MINIFS(AA:AA,$E:$E,$E655))))</f>
        <v/>
      </c>
      <c r="CQ655" s="223" t="str">
        <f t="array" ref="CQ655">IF(AB655="","",
IF(INDEX(Settings!$H:$H,MATCH(CQ$1,Settings!$G:$G,0))=TRUE,
100-100*(AB655-MINIFS(AB:AB,$E:$E,$E655))/(MAXIFS(AB:AB,$E:$E,$E655)-MINIFS(AB:AB,$E:$E,$E655)),
100*(AB655-MINIFS(AB:AB,$E:$E,$E655))/(MAXIFS(AB:AB,$E:$E,$E655)-MINIFS(AB:AB,$E:$E,$E655))))</f>
        <v/>
      </c>
      <c r="CR655" s="223" t="str">
        <f t="array" ref="CR655">IF(AC655="","",
IF(INDEX(Settings!$H:$H,MATCH(CR$1,Settings!$G:$G,0))=TRUE,
100-100*(AC655-MINIFS(AC:AC,$E:$E,$E655))/(MAXIFS(AC:AC,$E:$E,$E655)-MINIFS(AC:AC,$E:$E,$E655)),
100*(AC655-MINIFS(AC:AC,$E:$E,$E655))/(MAXIFS(AC:AC,$E:$E,$E655)-MINIFS(AC:AC,$E:$E,$E655))))</f>
        <v/>
      </c>
      <c r="CS655" s="223" t="str">
        <f t="array" ref="CS655">IF(AD655="","",
IF(INDEX(Settings!$H:$H,MATCH(CS$1,Settings!$G:$G,0))=TRUE,
100-100*(AD655-MINIFS(AD:AD,$E:$E,$E655))/(MAXIFS(AD:AD,$E:$E,$E655)-MINIFS(AD:AD,$E:$E,$E655)),
100*(AD655-MINIFS(AD:AD,$E:$E,$E655))/(MAXIFS(AD:AD,$E:$E,$E655)-MINIFS(AD:AD,$E:$E,$E655))))</f>
        <v/>
      </c>
      <c r="CT655" s="223" t="str">
        <f t="array" ref="CT655">IF(AE655="","",
IF(INDEX(Settings!$H:$H,MATCH(CT$1,Settings!$G:$G,0))=TRUE,
100-100*(AE655-MINIFS(AE:AE,$E:$E,$E655))/(MAXIFS(AE:AE,$E:$E,$E655)-MINIFS(AE:AE,$E:$E,$E655)),
100*(AE655-MINIFS(AE:AE,$E:$E,$E655))/(MAXIFS(AE:AE,$E:$E,$E655)-MINIFS(AE:AE,$E:$E,$E655))))</f>
        <v/>
      </c>
      <c r="CU655" s="223" t="str">
        <f t="array" ref="CU655">IF(AF655="","",
IF(INDEX(Settings!$H:$H,MATCH(CU$1,Settings!$G:$G,0))=TRUE,
100-100*(AF655-MINIFS(AF:AF,$E:$E,$E655))/(MAXIFS(AF:AF,$E:$E,$E655)-MINIFS(AF:AF,$E:$E,$E655)),
100*(AF655-MINIFS(AF:AF,$E:$E,$E655))/(MAXIFS(AF:AF,$E:$E,$E655)-MINIFS(AF:AF,$E:$E,$E655))))</f>
        <v/>
      </c>
      <c r="CV655" s="223" t="str">
        <f t="array" ref="CV655">IF(AG655="","",
IF(INDEX(Settings!$H:$H,MATCH(CV$1,Settings!$G:$G,0))=TRUE,
100-100*(AG655-MINIFS(AG:AG,$E:$E,$E655))/(MAXIFS(AG:AG,$E:$E,$E655)-MINIFS(AG:AG,$E:$E,$E655)),
100*(AG655-MINIFS(AG:AG,$E:$E,$E655))/(MAXIFS(AG:AG,$E:$E,$E655)-MINIFS(AG:AG,$E:$E,$E655))))</f>
        <v/>
      </c>
      <c r="CW655" s="223" t="str">
        <f t="array" ref="CW655">IF(AH655="","",
IF(INDEX(Settings!$H:$H,MATCH(CW$1,Settings!$G:$G,0))=TRUE,
100-100*(AH655-MINIFS(AH:AH,$E:$E,$E655))/(MAXIFS(AH:AH,$E:$E,$E655)-MINIFS(AH:AH,$E:$E,$E655)),
100*(AH655-MINIFS(AH:AH,$E:$E,$E655))/(MAXIFS(AH:AH,$E:$E,$E655)-MINIFS(AH:AH,$E:$E,$E655))))</f>
        <v/>
      </c>
      <c r="CX655" s="223" t="str">
        <f t="array" ref="CX655">IF(AI655="","",
IF(INDEX(Settings!$H:$H,MATCH(CX$1,Settings!$G:$G,0))=TRUE,
100-100*(AI655-MINIFS(AI:AI,$E:$E,$E655))/(MAXIFS(AI:AI,$E:$E,$E655)-MINIFS(AI:AI,$E:$E,$E655)),
100*(AI655-MINIFS(AI:AI,$E:$E,$E655))/(MAXIFS(AI:AI,$E:$E,$E655)-MINIFS(AI:AI,$E:$E,$E655))))</f>
        <v/>
      </c>
      <c r="CY655" s="223" t="str">
        <f t="array" ref="CY655">IF(AJ655="","",
IF(INDEX(Settings!$H:$H,MATCH(CY$1,Settings!$G:$G,0))=TRUE,
100-100*(AJ655-MINIFS(AJ:AJ,$E:$E,$E655))/(MAXIFS(AJ:AJ,$E:$E,$E655)-MINIFS(AJ:AJ,$E:$E,$E655)),
100*(AJ655-MINIFS(AJ:AJ,$E:$E,$E655))/(MAXIFS(AJ:AJ,$E:$E,$E655)-MINIFS(AJ:AJ,$E:$E,$E655))))</f>
        <v/>
      </c>
      <c r="CZ655" s="223" t="str">
        <f t="array" ref="CZ655">IF(AK655="","",
IF(INDEX(Settings!$H:$H,MATCH(CZ$1,Settings!$G:$G,0))=TRUE,
100-100*(AK655-MINIFS(AK:AK,$E:$E,$E655))/(MAXIFS(AK:AK,$E:$E,$E655)-MINIFS(AK:AK,$E:$E,$E655)),
100*(AK655-MINIFS(AK:AK,$E:$E,$E655))/(MAXIFS(AK:AK,$E:$E,$E655)-MINIFS(AK:AK,$E:$E,$E655))))</f>
        <v/>
      </c>
      <c r="DA655" s="223" t="str">
        <f t="array" ref="DA655">IF(AL655="","",
IF(INDEX(Settings!$H:$H,MATCH(DA$1,Settings!$G:$G,0))=TRUE,
100-100*(AL655-MINIFS(AL:AL,$E:$E,$E655))/(MAXIFS(AL:AL,$E:$E,$E655)-MINIFS(AL:AL,$E:$E,$E655)),
100*(AL655-MINIFS(AL:AL,$E:$E,$E655))/(MAXIFS(AL:AL,$E:$E,$E655)-MINIFS(AL:AL,$E:$E,$E655))))</f>
        <v/>
      </c>
      <c r="DB655" s="223" t="str">
        <f t="array" ref="DB655">IF(AM655="","",
IF(INDEX(Settings!$H:$H,MATCH(DB$1,Settings!$G:$G,0))=TRUE,
100-100*(AM655-MINIFS(AM:AM,$E:$E,$E655))/(MAXIFS(AM:AM,$E:$E,$E655)-MINIFS(AM:AM,$E:$E,$E655)),
100*(AM655-MINIFS(AM:AM,$E:$E,$E655))/(MAXIFS(AM:AM,$E:$E,$E655)-MINIFS(AM:AM,$E:$E,$E655))))</f>
        <v/>
      </c>
      <c r="DC655" s="223" t="str">
        <f t="array" ref="DC655">IF(AN655="","",
IF(INDEX(Settings!$H:$H,MATCH(DC$1,Settings!$G:$G,0))=TRUE,
100-100*(AN655-MINIFS(AN:AN,$E:$E,$E655))/(MAXIFS(AN:AN,$E:$E,$E655)-MINIFS(AN:AN,$E:$E,$E655)),
100*(AN655-MINIFS(AN:AN,$E:$E,$E655))/(MAXIFS(AN:AN,$E:$E,$E655)-MINIFS(AN:AN,$E:$E,$E655))))</f>
        <v/>
      </c>
      <c r="DD655" s="223" t="str">
        <f t="array" ref="DD655">IF(AO655="","",
IF(INDEX(Settings!$H:$H,MATCH(DD$1,Settings!$G:$G,0))=TRUE,
100-100*(AO655-MINIFS(AO:AO,$E:$E,$E655))/(MAXIFS(AO:AO,$E:$E,$E655)-MINIFS(AO:AO,$E:$E,$E655)),
100*(AO655-MINIFS(AO:AO,$E:$E,$E655))/(MAXIFS(AO:AO,$E:$E,$E655)-MINIFS(AO:AO,$E:$E,$E655))))</f>
        <v/>
      </c>
      <c r="DE655" s="223" t="str">
        <f t="array" ref="DE655">IF(AP655="","",
IF(INDEX(Settings!$H:$H,MATCH(DE$1,Settings!$G:$G,0))=TRUE,
100-100*(AP655-MINIFS(AP:AP,$E:$E,$E655))/(MAXIFS(AP:AP,$E:$E,$E655)-MINIFS(AP:AP,$E:$E,$E655)),
100*(AP655-MINIFS(AP:AP,$E:$E,$E655))/(MAXIFS(AP:AP,$E:$E,$E655)-MINIFS(AP:AP,$E:$E,$E655))))</f>
        <v/>
      </c>
      <c r="DF655" s="223" t="str">
        <f t="array" ref="DF655">IF(AQ655="","",
IF(INDEX(Settings!$H:$H,MATCH(DF$1,Settings!$G:$G,0))=TRUE,
100-100*(AQ655-MINIFS(AQ:AQ,$E:$E,$E655))/(MAXIFS(AQ:AQ,$E:$E,$E655)-MINIFS(AQ:AQ,$E:$E,$E655)),
100*(AQ655-MINIFS(AQ:AQ,$E:$E,$E655))/(MAXIFS(AQ:AQ,$E:$E,$E655)-MINIFS(AQ:AQ,$E:$E,$E655))))</f>
        <v/>
      </c>
      <c r="DG655" s="223" t="str">
        <f t="array" ref="DG655">IF(AR655="","",
IF(INDEX(Settings!$H:$H,MATCH(DG$1,Settings!$G:$G,0))=TRUE,
100-100*(AR655-MINIFS(AR:AR,$E:$E,$E655))/(MAXIFS(AR:AR,$E:$E,$E655)-MINIFS(AR:AR,$E:$E,$E655)),
100*(AR655-MINIFS(AR:AR,$E:$E,$E655))/(MAXIFS(AR:AR,$E:$E,$E655)-MINIFS(AR:AR,$E:$E,$E655))))</f>
        <v/>
      </c>
      <c r="DH655" s="223" t="str">
        <f t="array" ref="DH655">IF(AS655="","",
IF(INDEX(Settings!$H:$H,MATCH(DH$1,Settings!$G:$G,0))=TRUE,
100-100*(AS655-MINIFS(AS:AS,$E:$E,$E655))/(MAXIFS(AS:AS,$E:$E,$E655)-MINIFS(AS:AS,$E:$E,$E655)),
100*(AS655-MINIFS(AS:AS,$E:$E,$E655))/(MAXIFS(AS:AS,$E:$E,$E655)-MINIFS(AS:AS,$E:$E,$E655))))</f>
        <v/>
      </c>
      <c r="DI655" s="223" t="str">
        <f t="array" ref="DI655">IF(AT655="","",
IF(INDEX(Settings!$H:$H,MATCH(DI$1,Settings!$G:$G,0))=TRUE,
100-100*(AT655-MINIFS(AT:AT,$E:$E,$E655))/(MAXIFS(AT:AT,$E:$E,$E655)-MINIFS(AT:AT,$E:$E,$E655)),
100*(AT655-MINIFS(AT:AT,$E:$E,$E655))/(MAXIFS(AT:AT,$E:$E,$E655)-MINIFS(AT:AT,$E:$E,$E655))))</f>
        <v/>
      </c>
      <c r="DJ655" s="223" t="str">
        <f t="array" ref="DJ655">IF(AU655="","",
IF(INDEX(Settings!$H:$H,MATCH(DJ$1,Settings!$G:$G,0))=TRUE,
100-100*(AU655-MINIFS(AU:AU,$E:$E,$E655))/(MAXIFS(AU:AU,$E:$E,$E655)-MINIFS(AU:AU,$E:$E,$E655)),
100*(AU655-MINIFS(AU:AU,$E:$E,$E655))/(MAXIFS(AU:AU,$E:$E,$E655)-MINIFS(AU:AU,$E:$E,$E655))))</f>
        <v/>
      </c>
      <c r="DK655" s="223" t="str">
        <f t="array" ref="DK655">IF(AV655="","",
IF(INDEX(Settings!$H:$H,MATCH(DK$1,Settings!$G:$G,0))=TRUE,
100-100*(AV655-MINIFS(AV:AV,$E:$E,$E655))/(MAXIFS(AV:AV,$E:$E,$E655)-MINIFS(AV:AV,$E:$E,$E655)),
100*(AV655-MINIFS(AV:AV,$E:$E,$E655))/(MAXIFS(AV:AV,$E:$E,$E655)-MINIFS(AV:AV,$E:$E,$E655))))</f>
        <v/>
      </c>
      <c r="DL655" s="223" t="str">
        <f t="array" ref="DL655">IF(AW655="","",
IF(INDEX(Settings!$H:$H,MATCH(DL$1,Settings!$G:$G,0))=TRUE,
100-100*(AW655-MINIFS(AW:AW,$E:$E,$E655))/(MAXIFS(AW:AW,$E:$E,$E655)-MINIFS(AW:AW,$E:$E,$E655)),
100*(AW655-MINIFS(AW:AW,$E:$E,$E655))/(MAXIFS(AW:AW,$E:$E,$E655)-MINIFS(AW:AW,$E:$E,$E655))))</f>
        <v/>
      </c>
      <c r="DM655" s="223" t="str">
        <f t="array" ref="DM655">IF(AX655="","",
IF(INDEX(Settings!$H:$H,MATCH(DM$1,Settings!$G:$G,0))=TRUE,
100-100*(AX655-MINIFS(AX:AX,$E:$E,$E655))/(MAXIFS(AX:AX,$E:$E,$E655)-MINIFS(AX:AX,$E:$E,$E655)),
100*(AX655-MINIFS(AX:AX,$E:$E,$E655))/(MAXIFS(AX:AX,$E:$E,$E655)-MINIFS(AX:AX,$E:$E,$E655))))</f>
        <v/>
      </c>
      <c r="DN655" s="223" t="str">
        <f t="array" ref="DN655">IF(AY655="","",
IF(INDEX(Settings!$H:$H,MATCH(DN$1,Settings!$G:$G,0))=TRUE,
100-100*(AY655-MINIFS(AY:AY,$E:$E,$E655))/(MAXIFS(AY:AY,$E:$E,$E655)-MINIFS(AY:AY,$E:$E,$E655)),
100*(AY655-MINIFS(AY:AY,$E:$E,$E655))/(MAXIFS(AY:AY,$E:$E,$E655)-MINIFS(AY:AY,$E:$E,$E655))))</f>
        <v/>
      </c>
      <c r="DO655" s="223" t="str">
        <f t="array" ref="DO655">IF(AZ655="","",
IF(INDEX(Settings!$H:$H,MATCH(DO$1,Settings!$G:$G,0))=TRUE,
100-100*(AZ655-MINIFS(AZ:AZ,$E:$E,$E655))/(MAXIFS(AZ:AZ,$E:$E,$E655)-MINIFS(AZ:AZ,$E:$E,$E655)),
100*(AZ655-MINIFS(AZ:AZ,$E:$E,$E655))/(MAXIFS(AZ:AZ,$E:$E,$E655)-MINIFS(AZ:AZ,$E:$E,$E655))))</f>
        <v/>
      </c>
      <c r="DP655" s="223" t="str">
        <f t="array" ref="DP655">IF(BA655="","",
IF(INDEX(Settings!$H:$H,MATCH(DP$1,Settings!$G:$G,0))=TRUE,
100-100*(BA655-MINIFS(BA:BA,$E:$E,$E655))/(MAXIFS(BA:BA,$E:$E,$E655)-MINIFS(BA:BA,$E:$E,$E655)),
100*(BA655-MINIFS(BA:BA,$E:$E,$E655))/(MAXIFS(BA:BA,$E:$E,$E655)-MINIFS(BA:BA,$E:$E,$E655))))</f>
        <v/>
      </c>
      <c r="DQ655" s="223" t="str">
        <f t="array" ref="DQ655">IF(BB655="","",
IF(INDEX(Settings!$H:$H,MATCH(DQ$1,Settings!$G:$G,0))=TRUE,
100-100*(BB655-MINIFS(BB:BB,$E:$E,$E655))/(MAXIFS(BB:BB,$E:$E,$E655)-MINIFS(BB:BB,$E:$E,$E655)),
100*(BB655-MINIFS(BB:BB,$E:$E,$E655))/(MAXIFS(BB:BB,$E:$E,$E655)-MINIFS(BB:BB,$E:$E,$E655))))</f>
        <v/>
      </c>
      <c r="DR655" s="223" t="str">
        <f t="array" ref="DR655">IF(BC655="","",
IF(INDEX(Settings!$H:$H,MATCH(DR$1,Settings!$G:$G,0))=TRUE,
100-100*(BC655-MINIFS(BC:BC,$E:$E,$E655))/(MAXIFS(BC:BC,$E:$E,$E655)-MINIFS(BC:BC,$E:$E,$E655)),
100*(BC655-MINIFS(BC:BC,$E:$E,$E655))/(MAXIFS(BC:BC,$E:$E,$E655)-MINIFS(BC:BC,$E:$E,$E655))))</f>
        <v/>
      </c>
      <c r="DS655" s="223" t="str">
        <f t="array" ref="DS655">IF(BD655="","",
IF(INDEX(Settings!$H:$H,MATCH(DS$1,Settings!$G:$G,0))=TRUE,
100-100*(BD655-MINIFS(BD:BD,$E:$E,$E655))/(MAXIFS(BD:BD,$E:$E,$E655)-MINIFS(BD:BD,$E:$E,$E655)),
100*(BD655-MINIFS(BD:BD,$E:$E,$E655))/(MAXIFS(BD:BD,$E:$E,$E655)-MINIFS(BD:BD,$E:$E,$E655))))</f>
        <v/>
      </c>
      <c r="DT655" s="223" t="str">
        <f t="array" ref="DT655">IF(BE655="","",
IF(INDEX(Settings!$H:$H,MATCH(DT$1,Settings!$G:$G,0))=TRUE,
100-100*(BE655-MINIFS(BE:BE,$E:$E,$E655))/(MAXIFS(BE:BE,$E:$E,$E655)-MINIFS(BE:BE,$E:$E,$E655)),
100*(BE655-MINIFS(BE:BE,$E:$E,$E655))/(MAXIFS(BE:BE,$E:$E,$E655)-MINIFS(BE:BE,$E:$E,$E655))))</f>
        <v/>
      </c>
      <c r="DU655" s="223" t="str">
        <f t="array" ref="DU655">IF(BF655="","",
IF(INDEX(Settings!$H:$H,MATCH(DU$1,Settings!$G:$G,0))=TRUE,
100-100*(BF655-MINIFS(BF:BF,$E:$E,$E655))/(MAXIFS(BF:BF,$E:$E,$E655)-MINIFS(BF:BF,$E:$E,$E655)),
100*(BF655-MINIFS(BF:BF,$E:$E,$E655))/(MAXIFS(BF:BF,$E:$E,$E655)-MINIFS(BF:BF,$E:$E,$E655))))</f>
        <v/>
      </c>
      <c r="DV655" s="223" t="str">
        <f t="array" ref="DV655">IF(BG655="","",
IF(INDEX(Settings!$H:$H,MATCH(DV$1,Settings!$G:$G,0))=TRUE,
100-100*(BG655-MINIFS(BG:BG,$E:$E,$E655))/(MAXIFS(BG:BG,$E:$E,$E655)-MINIFS(BG:BG,$E:$E,$E655)),
100*(BG655-MINIFS(BG:BG,$E:$E,$E655))/(MAXIFS(BG:BG,$E:$E,$E655)-MINIFS(BG:BG,$E:$E,$E655))))</f>
        <v/>
      </c>
      <c r="DW655" s="223" t="str">
        <f t="array" ref="DW655">IF(BH655="","",
IF(INDEX(Settings!$H:$H,MATCH(DW$1,Settings!$G:$G,0))=TRUE,
100-100*(BH655-MINIFS(BH:BH,$E:$E,$E655))/(MAXIFS(BH:BH,$E:$E,$E655)-MINIFS(BH:BH,$E:$E,$E655)),
100*(BH655-MINIFS(BH:BH,$E:$E,$E655))/(MAXIFS(BH:BH,$E:$E,$E655)-MINIFS(BH:BH,$E:$E,$E655))))</f>
        <v/>
      </c>
      <c r="DX655" s="223" t="str">
        <f t="array" ref="DX655">IF(BI655="","",
IF(INDEX(Settings!$H:$H,MATCH(DX$1,Settings!$G:$G,0))=TRUE,
100-100*(BI655-MINIFS(BI:BI,$E:$E,$E655))/(MAXIFS(BI:BI,$E:$E,$E655)-MINIFS(BI:BI,$E:$E,$E655)),
100*(BI655-MINIFS(BI:BI,$E:$E,$E655))/(MAXIFS(BI:BI,$E:$E,$E655)-MINIFS(BI:BI,$E:$E,$E655))))</f>
        <v/>
      </c>
      <c r="DY655" s="223" t="str">
        <f t="array" ref="DY655">IF(BJ655="","",
IF(INDEX(Settings!$H:$H,MATCH(DY$1,Settings!$G:$G,0))=TRUE,
100-100*(BJ655-MINIFS(BJ:BJ,$E:$E,$E655))/(MAXIFS(BJ:BJ,$E:$E,$E655)-MINIFS(BJ:BJ,$E:$E,$E655)),
100*(BJ655-MINIFS(BJ:BJ,$E:$E,$E655))/(MAXIFS(BJ:BJ,$E:$E,$E655)-MINIFS(BJ:BJ,$E:$E,$E655))))</f>
        <v/>
      </c>
      <c r="DZ655" s="225"/>
      <c r="EA655" s="225"/>
      <c r="EB655" s="225" t="str">
        <f t="shared" si="8"/>
        <v/>
      </c>
      <c r="EC655" s="225" t="str">
        <f t="shared" si="9"/>
        <v/>
      </c>
      <c r="ED655" s="225" t="str">
        <f t="shared" si="10"/>
        <v/>
      </c>
      <c r="EE655" s="225" t="str">
        <f t="shared" si="11"/>
        <v/>
      </c>
      <c r="EF655" s="225" t="str">
        <f t="shared" si="12"/>
        <v/>
      </c>
      <c r="EG655" s="225" t="str">
        <f t="shared" si="13"/>
        <v/>
      </c>
      <c r="EH655" s="225"/>
      <c r="EI655" s="225"/>
      <c r="EJ655" s="225"/>
      <c r="EK655" s="225"/>
      <c r="EL655" s="225"/>
      <c r="EM655" s="225"/>
    </row>
    <row r="656">
      <c r="A656" s="231"/>
      <c r="B656" s="231"/>
      <c r="C656" s="231"/>
      <c r="D656" s="231" t="str">
        <f t="array" ref="D656">IFERROR(INDEX(Profiles!$B:$B,MATCH($A656,Profiles!$A:$A,0)),"")</f>
        <v/>
      </c>
      <c r="E656" s="231"/>
      <c r="F656" s="231"/>
      <c r="G656" s="231"/>
      <c r="H656" s="231"/>
      <c r="I656" s="231" t="str">
        <f>IF(A656="","",IF(Settings!$N$3="DATE",F656&amp;": "&amp;TEXT(B656,"M/DD/YY"),F656&amp;": "&amp;H656))</f>
        <v/>
      </c>
      <c r="J656" s="231"/>
      <c r="K656" s="231"/>
      <c r="L656" s="231"/>
      <c r="M656" s="232" t="str">
        <f t="shared" si="14"/>
        <v/>
      </c>
      <c r="N656" s="231"/>
      <c r="O656" s="231"/>
      <c r="P656" s="231"/>
      <c r="Q656" s="231"/>
      <c r="R656" s="231"/>
      <c r="S656" s="230" t="str">
        <f>IFERROR(VLOOKUP(AF656, 'YOYO IR Scores'!A:C, 3, FALSE), "")
</f>
        <v/>
      </c>
      <c r="T656" s="231"/>
      <c r="U656" s="231"/>
      <c r="V656" s="231"/>
      <c r="W656" s="231"/>
      <c r="X656" s="233" t="str">
        <f t="shared" si="4"/>
        <v/>
      </c>
      <c r="Y656" s="234" t="str">
        <f t="shared" si="5"/>
        <v/>
      </c>
      <c r="Z656" s="234" t="str">
        <f t="shared" si="6"/>
        <v/>
      </c>
      <c r="AA656" s="233" t="str">
        <f t="shared" si="7"/>
        <v/>
      </c>
      <c r="AB656" s="232"/>
      <c r="AC656" s="232"/>
      <c r="AD656" s="232"/>
      <c r="AE656" s="232" t="str">
        <f>IFERROR(VLOOKUP(AF656, 'YOYO IR Scores'!A:C, 2, FALSE), "")</f>
        <v/>
      </c>
      <c r="AF656" s="232"/>
      <c r="AG656" s="23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c r="BD656" s="232"/>
      <c r="BE656" s="232"/>
      <c r="BF656" s="232"/>
      <c r="BG656" s="232"/>
      <c r="BH656" s="232"/>
      <c r="BI656" s="232"/>
      <c r="BJ656" s="232"/>
      <c r="BK656" s="232" t="str">
        <f t="array" ref="BK656">IF(J656="","",
IF(INDEX(Settings!$H:$H,MATCH(BY$1,Settings!$G:$G,0))=TRUE,
100-100*(J656-MIN(J:J))/(MAX(J:J)-MIN(J:J)),
100*(J656-MIN(J:J))/(MAX(J:J)-MIN(J:J))))</f>
        <v/>
      </c>
      <c r="BL656" s="232" t="str">
        <f t="array" ref="BL656">IF(J656="","",
IF(INDEX(Settings!$H:$H,MATCH(BY$1,Settings!$G:$G,0))=TRUE,
100-100*(J656-MINIFS(J:J,$E:$E,$E656))/(MAXIFS(J:J,$E:$E,$E656)-MINIFS(J:J,$E:$E,$E656)),
100*(J656-MINIFS(J:J,$E:$E,$E656))/(MAXIFS(J:J,$E:$E,$E656)-MINIFS(J:J,$E:$E,$E656))))</f>
        <v/>
      </c>
      <c r="BM656" s="232" t="str">
        <f t="array" ref="BM656">IF(J656="","",
IF(INDEX(Settings!$H:$H,MATCH(BY$1,Settings!$G:$G,0))=TRUE,
100-100*(J656-MINIFS(J:J,$E:$E,$E656,$I:$I,$I656))/(MAXIFS(J:J,$E:$E,$E656,$I:$I,$I656)-MINIFS(J:J,$E:$E,$E656,$I:$I,$I656)),
100*(J656-MINIFS(J:J,$E:$E,$E656,$I:$I,$I656))/(MAXIFS(J:J,$E:$E,$E656,$I:$I,$I656)-MINIFS(J:J,$E:$E,$E656,$I:$I,$I656))))</f>
        <v/>
      </c>
      <c r="BN656" s="231" t="str">
        <f t="array" ref="BN656">IF(J656="","",
IF(INDEX(Settings!$H:$H,MATCH(BY$1,Settings!$G:$G,0))=TRUE,
100-100*PERCENTRANK(J:J,J656),
100*PERCENTRANK(J:J,J656)))</f>
        <v/>
      </c>
      <c r="BO656" s="231" t="str">
        <f>IFERROR(__xludf.DUMMYFUNCTION("IF(J656="""","""",
IF(INDEX(Settings!$H:$H,MATCH(BY$1,Settings!$G:$G,0))=TRUE,
100-100*PERCENTRANK(FILTER(J:J,$E:$E=$E656),J656),
100*PERCENTRANK(FILTER(J:J,$E:$E=$E656),J656)))"),"")</f>
        <v/>
      </c>
      <c r="BP656" s="231" t="str">
        <f>IFERROR(__xludf.DUMMYFUNCTION("IF(J656="""","""",
IF(INDEX(Settings!$H:$H,MATCH(BY$1,Settings!$G:$G,0))=TRUE,
100-100*PERCENTRANK(FILTER(J:J,$E:$E=$E656,$I:$I=$I656),J656),
100*PERCENTRANK(FILTER(J:J,$E:$E=$E656,$I:$I=$I656),J656)))"),"")</f>
        <v/>
      </c>
      <c r="BQ656" s="233" t="str">
        <f t="array" ref="BQ656">IF(J656="","",
IF(INDEX(Settings!$H:$H,MATCH(BY$1,Settings!$G:$G,0))=TRUE,
-1*(J656-AVERAGE(J:J))/STDEV(J:J),
(J656-AVERAGE(J:J))/STDEV(J:J)))</f>
        <v/>
      </c>
      <c r="BR656" s="233" t="str">
        <f>IFERROR(__xludf.DUMMYFUNCTION("IF(J656="""","""",
IF(INDEX(Settings!$H:$H,MATCH(BY$1,Settings!$G:$G,0))=TRUE,
-1*(J656-AVERAGEIFS(J:J,$E:$E,$E656))/STDEV(FILTER(J:J,$E:$E=$E656)),
(J656-AVERAGEIFS(J:J,$E:$E,$E656))/STDEV(FILTER(J:J,$E:$E=$E656))))"),"")</f>
        <v/>
      </c>
      <c r="BS656" s="233"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1"/>
      <c r="BX656" s="231"/>
      <c r="BY656" s="232" t="str">
        <f t="array" ref="BY656">IF(J656="","",
IF(INDEX(Settings!$H:$H,MATCH(BY$1,Settings!$G:$G,0))=TRUE,
100-100*(J656-MINIFS(J:J,$E:$E,$E656))/(MAXIFS(J:J,$E:$E,$E656)-MINIFS(J:J,$E:$E,$E656)),
100*(J656-MINIFS(J:J,$E:$E,$E656))/(MAXIFS(J:J,$E:$E,$E656)-MINIFS(J:J,$E:$E,$E656))))</f>
        <v/>
      </c>
      <c r="BZ656" s="232" t="str">
        <f t="array" ref="BZ656">IF(K656="","",
IF(INDEX(Settings!$H:$H,MATCH(BZ$1,Settings!$G:$G,0))=TRUE,
100-100*(K656-MINIFS(K:K,$E:$E,$E656))/(MAXIFS(K:K,$E:$E,$E656)-MINIFS(K:K,$E:$E,$E656)),
100*(K656-MINIFS(K:K,$E:$E,$E656))/(MAXIFS(K:K,$E:$E,$E656)-MINIFS(K:K,$E:$E,$E656))))</f>
        <v/>
      </c>
      <c r="CA656" s="232" t="str">
        <f t="array" ref="CA656">IF(L656="","",
IF(INDEX(Settings!$H:$H,MATCH(CA$1,Settings!$G:$G,0))=TRUE,
100-100*(L656-MINIFS(L:L,$E:$E,$E656))/(MAXIFS(L:L,$E:$E,$E656)-MINIFS(L:L,$E:$E,$E656)),
100*(L656-MINIFS(L:L,$E:$E,$E656))/(MAXIFS(L:L,$E:$E,$E656)-MINIFS(L:L,$E:$E,$E656))))</f>
        <v/>
      </c>
      <c r="CB656" s="232" t="str">
        <f t="array" ref="CB656">IF(M656="","",
IF(INDEX(Settings!$H:$H,MATCH(CB$1,Settings!$G:$G,0))=TRUE,
100-100*(M656-MINIFS(M:M,$E:$E,$E656))/(MAXIFS(M:M,$E:$E,$E656)-MINIFS(M:M,$E:$E,$E656)),
100*(M656-MINIFS(M:M,$E:$E,$E656))/(MAXIFS(M:M,$E:$E,$E656)-MINIFS(M:M,$E:$E,$E656))))</f>
        <v/>
      </c>
      <c r="CC656" s="232" t="str">
        <f t="array" ref="CC656">IF(N656="","",
IF(INDEX(Settings!$H:$H,MATCH(CC$1,Settings!$G:$G,0))=TRUE,
100-100*(N656-MINIFS(N:N,$E:$E,$E656))/(MAXIFS(N:N,$E:$E,$E656)-MINIFS(N:N,$E:$E,$E656)),
100*(N656-MINIFS(N:N,$E:$E,$E656))/(MAXIFS(N:N,$E:$E,$E656)-MINIFS(N:N,$E:$E,$E656))))</f>
        <v/>
      </c>
      <c r="CD656" s="232" t="str">
        <f t="array" ref="CD656">IF(O656="","",
IF(INDEX(Settings!$H:$H,MATCH(CD$1,Settings!$G:$G,0))=TRUE,
100-100*(O656-MINIFS(O:O,$E:$E,$E656))/(MAXIFS(O:O,$E:$E,$E656)-MINIFS(O:O,$E:$E,$E656)),
100*(O656-MINIFS(O:O,$E:$E,$E656))/(MAXIFS(O:O,$E:$E,$E656)-MINIFS(O:O,$E:$E,$E656))))</f>
        <v/>
      </c>
      <c r="CE656" s="232" t="str">
        <f t="array" ref="CE656">IF(P656="","",
IF(INDEX(Settings!$H:$H,MATCH(CE$1,Settings!$G:$G,0))=TRUE,
100-100*(P656-MINIFS(P:P,$E:$E,$E656))/(MAXIFS(P:P,$E:$E,$E656)-MINIFS(P:P,$E:$E,$E656)),
100*(P656-MINIFS(P:P,$E:$E,$E656))/(MAXIFS(P:P,$E:$E,$E656)-MINIFS(P:P,$E:$E,$E656))))</f>
        <v/>
      </c>
      <c r="CF656" s="232" t="str">
        <f t="array" ref="CF656">IF(Q656="","",
IF(INDEX(Settings!$H:$H,MATCH(CF$1,Settings!$G:$G,0))=TRUE,
100-100*(Q656-MINIFS(Q:Q,$E:$E,$E656))/(MAXIFS(Q:Q,$E:$E,$E656)-MINIFS(Q:Q,$E:$E,$E656)),
100*(Q656-MINIFS(Q:Q,$E:$E,$E656))/(MAXIFS(Q:Q,$E:$E,$E656)-MINIFS(Q:Q,$E:$E,$E656))))</f>
        <v/>
      </c>
      <c r="CG656" s="232" t="str">
        <f t="array" ref="CG656">IF(R656="","",
IF(INDEX(Settings!$H:$H,MATCH(CG$1,Settings!$G:$G,0))=TRUE,
100-100*(R656-MINIFS(R:R,$E:$E,$E656))/(MAXIFS(R:R,$E:$E,$E656)-MINIFS(R:R,$E:$E,$E656)),
100*(R656-MINIFS(R:R,$E:$E,$E656))/(MAXIFS(R:R,$E:$E,$E656)-MINIFS(R:R,$E:$E,$E656))))</f>
        <v/>
      </c>
      <c r="CH656" s="232" t="str">
        <f t="array" ref="CH656">IF(S656="","",
IF(INDEX(Settings!$H:$H,MATCH(CH$1,Settings!$G:$G,0))=TRUE,
100-100*(S656-MINIFS(S:S,$E:$E,$E656))/(MAXIFS(S:S,$E:$E,$E656)-MINIFS(S:S,$E:$E,$E656)),
100*(S656-MINIFS(S:S,$E:$E,$E656))/(MAXIFS(S:S,$E:$E,$E656)-MINIFS(S:S,$E:$E,$E656))))</f>
        <v/>
      </c>
      <c r="CI656" s="232" t="str">
        <f t="array" ref="CI656">IF(T656="","",
IF(INDEX(Settings!$H:$H,MATCH(CI$1,Settings!$G:$G,0))=TRUE,
100-100*(T656-MINIFS(T:T,$E:$E,$E656))/(MAXIFS(T:T,$E:$E,$E656)-MINIFS(T:T,$E:$E,$E656)),
100*(T656-MINIFS(T:T,$E:$E,$E656))/(MAXIFS(T:T,$E:$E,$E656)-MINIFS(T:T,$E:$E,$E656))))</f>
        <v/>
      </c>
      <c r="CJ656" s="232" t="str">
        <f t="array" ref="CJ656">IF(U656="","",
IF(INDEX(Settings!$H:$H,MATCH(CJ$1,Settings!$G:$G,0))=TRUE,
100-100*(U656-MINIFS(U:U,$E:$E,$E656))/(MAXIFS(U:U,$E:$E,$E656)-MINIFS(U:U,$E:$E,$E656)),
100*(U656-MINIFS(U:U,$E:$E,$E656))/(MAXIFS(U:U,$E:$E,$E656)-MINIFS(U:U,$E:$E,$E656))))</f>
        <v/>
      </c>
      <c r="CK656" s="232" t="str">
        <f t="array" ref="CK656">IF(V656="","",
IF(INDEX(Settings!$H:$H,MATCH(CK$1,Settings!$G:$G,0))=TRUE,
100-100*(V656-MINIFS(V:V,$E:$E,$E656))/(MAXIFS(V:V,$E:$E,$E656)-MINIFS(V:V,$E:$E,$E656)),
100*(V656-MINIFS(V:V,$E:$E,$E656))/(MAXIFS(V:V,$E:$E,$E656)-MINIFS(V:V,$E:$E,$E656))))</f>
        <v/>
      </c>
      <c r="CL656" s="232" t="str">
        <f t="array" ref="CL656">IF(W656="","",
IF(INDEX(Settings!$H:$H,MATCH(CL$1,Settings!$G:$G,0))=TRUE,
100-100*(W656-MINIFS(W:W,$E:$E,$E656))/(MAXIFS(W:W,$E:$E,$E656)-MINIFS(W:W,$E:$E,$E656)),
100*(W656-MINIFS(W:W,$E:$E,$E656))/(MAXIFS(W:W,$E:$E,$E656)-MINIFS(W:W,$E:$E,$E656))))</f>
        <v/>
      </c>
      <c r="CM656" s="232" t="str">
        <f t="array" ref="CM656">IF(X656="","",
IF(INDEX(Settings!$H:$H,MATCH(CM$1,Settings!$G:$G,0))=TRUE,
100-100*(X656-MINIFS(X:X,$E:$E,$E656))/(MAXIFS(X:X,$E:$E,$E656)-MINIFS(X:X,$E:$E,$E656)),
100*(X656-MINIFS(X:X,$E:$E,$E656))/(MAXIFS(X:X,$E:$E,$E656)-MINIFS(X:X,$E:$E,$E656))))</f>
        <v/>
      </c>
      <c r="CN656" s="232" t="str">
        <f t="array" ref="CN656">IF(Y656="","",
IF(INDEX(Settings!$H:$H,MATCH(CN$1,Settings!$G:$G,0))=TRUE,
100-100*(Y656-MINIFS(Y:Y,$E:$E,$E656))/(MAXIFS(Y:Y,$E:$E,$E656)-MINIFS(Y:Y,$E:$E,$E656)),
100*(Y656-MINIFS(Y:Y,$E:$E,$E656))/(MAXIFS(Y:Y,$E:$E,$E656)-MINIFS(Y:Y,$E:$E,$E656))))</f>
        <v/>
      </c>
      <c r="CO656" s="232" t="str">
        <f t="array" ref="CO656">IF(Z656="","",
IF(INDEX(Settings!$H:$H,MATCH(CO$1,Settings!$G:$G,0))=TRUE,
100-100*(Z656-MINIFS(Z:Z,$E:$E,$E656))/(MAXIFS(Z:Z,$E:$E,$E656)-MINIFS(Z:Z,$E:$E,$E656)),
100*(Z656-MINIFS(Z:Z,$E:$E,$E656))/(MAXIFS(Z:Z,$E:$E,$E656)-MINIFS(Z:Z,$E:$E,$E656))))</f>
        <v/>
      </c>
      <c r="CP656" s="232" t="str">
        <f t="array" ref="CP656">IF(AA656="","",
IF(INDEX(Settings!$H:$H,MATCH(CP$1,Settings!$G:$G,0))=TRUE,
100-100*(AA656-MINIFS(AA:AA,$E:$E,$E656))/(MAXIFS(AA:AA,$E:$E,$E656)-MINIFS(AA:AA,$E:$E,$E656)),
100*(AA656-MINIFS(AA:AA,$E:$E,$E656))/(MAXIFS(AA:AA,$E:$E,$E656)-MINIFS(AA:AA,$E:$E,$E656))))</f>
        <v/>
      </c>
      <c r="CQ656" s="232" t="str">
        <f t="array" ref="CQ656">IF(AB656="","",
IF(INDEX(Settings!$H:$H,MATCH(CQ$1,Settings!$G:$G,0))=TRUE,
100-100*(AB656-MINIFS(AB:AB,$E:$E,$E656))/(MAXIFS(AB:AB,$E:$E,$E656)-MINIFS(AB:AB,$E:$E,$E656)),
100*(AB656-MINIFS(AB:AB,$E:$E,$E656))/(MAXIFS(AB:AB,$E:$E,$E656)-MINIFS(AB:AB,$E:$E,$E656))))</f>
        <v/>
      </c>
      <c r="CR656" s="232" t="str">
        <f t="array" ref="CR656">IF(AC656="","",
IF(INDEX(Settings!$H:$H,MATCH(CR$1,Settings!$G:$G,0))=TRUE,
100-100*(AC656-MINIFS(AC:AC,$E:$E,$E656))/(MAXIFS(AC:AC,$E:$E,$E656)-MINIFS(AC:AC,$E:$E,$E656)),
100*(AC656-MINIFS(AC:AC,$E:$E,$E656))/(MAXIFS(AC:AC,$E:$E,$E656)-MINIFS(AC:AC,$E:$E,$E656))))</f>
        <v/>
      </c>
      <c r="CS656" s="232" t="str">
        <f t="array" ref="CS656">IF(AD656="","",
IF(INDEX(Settings!$H:$H,MATCH(CS$1,Settings!$G:$G,0))=TRUE,
100-100*(AD656-MINIFS(AD:AD,$E:$E,$E656))/(MAXIFS(AD:AD,$E:$E,$E656)-MINIFS(AD:AD,$E:$E,$E656)),
100*(AD656-MINIFS(AD:AD,$E:$E,$E656))/(MAXIFS(AD:AD,$E:$E,$E656)-MINIFS(AD:AD,$E:$E,$E656))))</f>
        <v/>
      </c>
      <c r="CT656" s="232" t="str">
        <f t="array" ref="CT656">IF(AE656="","",
IF(INDEX(Settings!$H:$H,MATCH(CT$1,Settings!$G:$G,0))=TRUE,
100-100*(AE656-MINIFS(AE:AE,$E:$E,$E656))/(MAXIFS(AE:AE,$E:$E,$E656)-MINIFS(AE:AE,$E:$E,$E656)),
100*(AE656-MINIFS(AE:AE,$E:$E,$E656))/(MAXIFS(AE:AE,$E:$E,$E656)-MINIFS(AE:AE,$E:$E,$E656))))</f>
        <v/>
      </c>
      <c r="CU656" s="232" t="str">
        <f t="array" ref="CU656">IF(AF656="","",
IF(INDEX(Settings!$H:$H,MATCH(CU$1,Settings!$G:$G,0))=TRUE,
100-100*(AF656-MINIFS(AF:AF,$E:$E,$E656))/(MAXIFS(AF:AF,$E:$E,$E656)-MINIFS(AF:AF,$E:$E,$E656)),
100*(AF656-MINIFS(AF:AF,$E:$E,$E656))/(MAXIFS(AF:AF,$E:$E,$E656)-MINIFS(AF:AF,$E:$E,$E656))))</f>
        <v/>
      </c>
      <c r="CV656" s="232" t="str">
        <f t="array" ref="CV656">IF(AG656="","",
IF(INDEX(Settings!$H:$H,MATCH(CV$1,Settings!$G:$G,0))=TRUE,
100-100*(AG656-MINIFS(AG:AG,$E:$E,$E656))/(MAXIFS(AG:AG,$E:$E,$E656)-MINIFS(AG:AG,$E:$E,$E656)),
100*(AG656-MINIFS(AG:AG,$E:$E,$E656))/(MAXIFS(AG:AG,$E:$E,$E656)-MINIFS(AG:AG,$E:$E,$E656))))</f>
        <v/>
      </c>
      <c r="CW656" s="232" t="str">
        <f t="array" ref="CW656">IF(AH656="","",
IF(INDEX(Settings!$H:$H,MATCH(CW$1,Settings!$G:$G,0))=TRUE,
100-100*(AH656-MINIFS(AH:AH,$E:$E,$E656))/(MAXIFS(AH:AH,$E:$E,$E656)-MINIFS(AH:AH,$E:$E,$E656)),
100*(AH656-MINIFS(AH:AH,$E:$E,$E656))/(MAXIFS(AH:AH,$E:$E,$E656)-MINIFS(AH:AH,$E:$E,$E656))))</f>
        <v/>
      </c>
      <c r="CX656" s="232" t="str">
        <f t="array" ref="CX656">IF(AI656="","",
IF(INDEX(Settings!$H:$H,MATCH(CX$1,Settings!$G:$G,0))=TRUE,
100-100*(AI656-MINIFS(AI:AI,$E:$E,$E656))/(MAXIFS(AI:AI,$E:$E,$E656)-MINIFS(AI:AI,$E:$E,$E656)),
100*(AI656-MINIFS(AI:AI,$E:$E,$E656))/(MAXIFS(AI:AI,$E:$E,$E656)-MINIFS(AI:AI,$E:$E,$E656))))</f>
        <v/>
      </c>
      <c r="CY656" s="232" t="str">
        <f t="array" ref="CY656">IF(AJ656="","",
IF(INDEX(Settings!$H:$H,MATCH(CY$1,Settings!$G:$G,0))=TRUE,
100-100*(AJ656-MINIFS(AJ:AJ,$E:$E,$E656))/(MAXIFS(AJ:AJ,$E:$E,$E656)-MINIFS(AJ:AJ,$E:$E,$E656)),
100*(AJ656-MINIFS(AJ:AJ,$E:$E,$E656))/(MAXIFS(AJ:AJ,$E:$E,$E656)-MINIFS(AJ:AJ,$E:$E,$E656))))</f>
        <v/>
      </c>
      <c r="CZ656" s="232" t="str">
        <f t="array" ref="CZ656">IF(AK656="","",
IF(INDEX(Settings!$H:$H,MATCH(CZ$1,Settings!$G:$G,0))=TRUE,
100-100*(AK656-MINIFS(AK:AK,$E:$E,$E656))/(MAXIFS(AK:AK,$E:$E,$E656)-MINIFS(AK:AK,$E:$E,$E656)),
100*(AK656-MINIFS(AK:AK,$E:$E,$E656))/(MAXIFS(AK:AK,$E:$E,$E656)-MINIFS(AK:AK,$E:$E,$E656))))</f>
        <v/>
      </c>
      <c r="DA656" s="232" t="str">
        <f t="array" ref="DA656">IF(AL656="","",
IF(INDEX(Settings!$H:$H,MATCH(DA$1,Settings!$G:$G,0))=TRUE,
100-100*(AL656-MINIFS(AL:AL,$E:$E,$E656))/(MAXIFS(AL:AL,$E:$E,$E656)-MINIFS(AL:AL,$E:$E,$E656)),
100*(AL656-MINIFS(AL:AL,$E:$E,$E656))/(MAXIFS(AL:AL,$E:$E,$E656)-MINIFS(AL:AL,$E:$E,$E656))))</f>
        <v/>
      </c>
      <c r="DB656" s="232" t="str">
        <f t="array" ref="DB656">IF(AM656="","",
IF(INDEX(Settings!$H:$H,MATCH(DB$1,Settings!$G:$G,0))=TRUE,
100-100*(AM656-MINIFS(AM:AM,$E:$E,$E656))/(MAXIFS(AM:AM,$E:$E,$E656)-MINIFS(AM:AM,$E:$E,$E656)),
100*(AM656-MINIFS(AM:AM,$E:$E,$E656))/(MAXIFS(AM:AM,$E:$E,$E656)-MINIFS(AM:AM,$E:$E,$E656))))</f>
        <v/>
      </c>
      <c r="DC656" s="232" t="str">
        <f t="array" ref="DC656">IF(AN656="","",
IF(INDEX(Settings!$H:$H,MATCH(DC$1,Settings!$G:$G,0))=TRUE,
100-100*(AN656-MINIFS(AN:AN,$E:$E,$E656))/(MAXIFS(AN:AN,$E:$E,$E656)-MINIFS(AN:AN,$E:$E,$E656)),
100*(AN656-MINIFS(AN:AN,$E:$E,$E656))/(MAXIFS(AN:AN,$E:$E,$E656)-MINIFS(AN:AN,$E:$E,$E656))))</f>
        <v/>
      </c>
      <c r="DD656" s="232" t="str">
        <f t="array" ref="DD656">IF(AO656="","",
IF(INDEX(Settings!$H:$H,MATCH(DD$1,Settings!$G:$G,0))=TRUE,
100-100*(AO656-MINIFS(AO:AO,$E:$E,$E656))/(MAXIFS(AO:AO,$E:$E,$E656)-MINIFS(AO:AO,$E:$E,$E656)),
100*(AO656-MINIFS(AO:AO,$E:$E,$E656))/(MAXIFS(AO:AO,$E:$E,$E656)-MINIFS(AO:AO,$E:$E,$E656))))</f>
        <v/>
      </c>
      <c r="DE656" s="232" t="str">
        <f t="array" ref="DE656">IF(AP656="","",
IF(INDEX(Settings!$H:$H,MATCH(DE$1,Settings!$G:$G,0))=TRUE,
100-100*(AP656-MINIFS(AP:AP,$E:$E,$E656))/(MAXIFS(AP:AP,$E:$E,$E656)-MINIFS(AP:AP,$E:$E,$E656)),
100*(AP656-MINIFS(AP:AP,$E:$E,$E656))/(MAXIFS(AP:AP,$E:$E,$E656)-MINIFS(AP:AP,$E:$E,$E656))))</f>
        <v/>
      </c>
      <c r="DF656" s="232" t="str">
        <f t="array" ref="DF656">IF(AQ656="","",
IF(INDEX(Settings!$H:$H,MATCH(DF$1,Settings!$G:$G,0))=TRUE,
100-100*(AQ656-MINIFS(AQ:AQ,$E:$E,$E656))/(MAXIFS(AQ:AQ,$E:$E,$E656)-MINIFS(AQ:AQ,$E:$E,$E656)),
100*(AQ656-MINIFS(AQ:AQ,$E:$E,$E656))/(MAXIFS(AQ:AQ,$E:$E,$E656)-MINIFS(AQ:AQ,$E:$E,$E656))))</f>
        <v/>
      </c>
      <c r="DG656" s="232" t="str">
        <f t="array" ref="DG656">IF(AR656="","",
IF(INDEX(Settings!$H:$H,MATCH(DG$1,Settings!$G:$G,0))=TRUE,
100-100*(AR656-MINIFS(AR:AR,$E:$E,$E656))/(MAXIFS(AR:AR,$E:$E,$E656)-MINIFS(AR:AR,$E:$E,$E656)),
100*(AR656-MINIFS(AR:AR,$E:$E,$E656))/(MAXIFS(AR:AR,$E:$E,$E656)-MINIFS(AR:AR,$E:$E,$E656))))</f>
        <v/>
      </c>
      <c r="DH656" s="232" t="str">
        <f t="array" ref="DH656">IF(AS656="","",
IF(INDEX(Settings!$H:$H,MATCH(DH$1,Settings!$G:$G,0))=TRUE,
100-100*(AS656-MINIFS(AS:AS,$E:$E,$E656))/(MAXIFS(AS:AS,$E:$E,$E656)-MINIFS(AS:AS,$E:$E,$E656)),
100*(AS656-MINIFS(AS:AS,$E:$E,$E656))/(MAXIFS(AS:AS,$E:$E,$E656)-MINIFS(AS:AS,$E:$E,$E656))))</f>
        <v/>
      </c>
      <c r="DI656" s="232" t="str">
        <f t="array" ref="DI656">IF(AT656="","",
IF(INDEX(Settings!$H:$H,MATCH(DI$1,Settings!$G:$G,0))=TRUE,
100-100*(AT656-MINIFS(AT:AT,$E:$E,$E656))/(MAXIFS(AT:AT,$E:$E,$E656)-MINIFS(AT:AT,$E:$E,$E656)),
100*(AT656-MINIFS(AT:AT,$E:$E,$E656))/(MAXIFS(AT:AT,$E:$E,$E656)-MINIFS(AT:AT,$E:$E,$E656))))</f>
        <v/>
      </c>
      <c r="DJ656" s="232" t="str">
        <f t="array" ref="DJ656">IF(AU656="","",
IF(INDEX(Settings!$H:$H,MATCH(DJ$1,Settings!$G:$G,0))=TRUE,
100-100*(AU656-MINIFS(AU:AU,$E:$E,$E656))/(MAXIFS(AU:AU,$E:$E,$E656)-MINIFS(AU:AU,$E:$E,$E656)),
100*(AU656-MINIFS(AU:AU,$E:$E,$E656))/(MAXIFS(AU:AU,$E:$E,$E656)-MINIFS(AU:AU,$E:$E,$E656))))</f>
        <v/>
      </c>
      <c r="DK656" s="232" t="str">
        <f t="array" ref="DK656">IF(AV656="","",
IF(INDEX(Settings!$H:$H,MATCH(DK$1,Settings!$G:$G,0))=TRUE,
100-100*(AV656-MINIFS(AV:AV,$E:$E,$E656))/(MAXIFS(AV:AV,$E:$E,$E656)-MINIFS(AV:AV,$E:$E,$E656)),
100*(AV656-MINIFS(AV:AV,$E:$E,$E656))/(MAXIFS(AV:AV,$E:$E,$E656)-MINIFS(AV:AV,$E:$E,$E656))))</f>
        <v/>
      </c>
      <c r="DL656" s="232" t="str">
        <f t="array" ref="DL656">IF(AW656="","",
IF(INDEX(Settings!$H:$H,MATCH(DL$1,Settings!$G:$G,0))=TRUE,
100-100*(AW656-MINIFS(AW:AW,$E:$E,$E656))/(MAXIFS(AW:AW,$E:$E,$E656)-MINIFS(AW:AW,$E:$E,$E656)),
100*(AW656-MINIFS(AW:AW,$E:$E,$E656))/(MAXIFS(AW:AW,$E:$E,$E656)-MINIFS(AW:AW,$E:$E,$E656))))</f>
        <v/>
      </c>
      <c r="DM656" s="232" t="str">
        <f t="array" ref="DM656">IF(AX656="","",
IF(INDEX(Settings!$H:$H,MATCH(DM$1,Settings!$G:$G,0))=TRUE,
100-100*(AX656-MINIFS(AX:AX,$E:$E,$E656))/(MAXIFS(AX:AX,$E:$E,$E656)-MINIFS(AX:AX,$E:$E,$E656)),
100*(AX656-MINIFS(AX:AX,$E:$E,$E656))/(MAXIFS(AX:AX,$E:$E,$E656)-MINIFS(AX:AX,$E:$E,$E656))))</f>
        <v/>
      </c>
      <c r="DN656" s="232" t="str">
        <f t="array" ref="DN656">IF(AY656="","",
IF(INDEX(Settings!$H:$H,MATCH(DN$1,Settings!$G:$G,0))=TRUE,
100-100*(AY656-MINIFS(AY:AY,$E:$E,$E656))/(MAXIFS(AY:AY,$E:$E,$E656)-MINIFS(AY:AY,$E:$E,$E656)),
100*(AY656-MINIFS(AY:AY,$E:$E,$E656))/(MAXIFS(AY:AY,$E:$E,$E656)-MINIFS(AY:AY,$E:$E,$E656))))</f>
        <v/>
      </c>
      <c r="DO656" s="232" t="str">
        <f t="array" ref="DO656">IF(AZ656="","",
IF(INDEX(Settings!$H:$H,MATCH(DO$1,Settings!$G:$G,0))=TRUE,
100-100*(AZ656-MINIFS(AZ:AZ,$E:$E,$E656))/(MAXIFS(AZ:AZ,$E:$E,$E656)-MINIFS(AZ:AZ,$E:$E,$E656)),
100*(AZ656-MINIFS(AZ:AZ,$E:$E,$E656))/(MAXIFS(AZ:AZ,$E:$E,$E656)-MINIFS(AZ:AZ,$E:$E,$E656))))</f>
        <v/>
      </c>
      <c r="DP656" s="232" t="str">
        <f t="array" ref="DP656">IF(BA656="","",
IF(INDEX(Settings!$H:$H,MATCH(DP$1,Settings!$G:$G,0))=TRUE,
100-100*(BA656-MINIFS(BA:BA,$E:$E,$E656))/(MAXIFS(BA:BA,$E:$E,$E656)-MINIFS(BA:BA,$E:$E,$E656)),
100*(BA656-MINIFS(BA:BA,$E:$E,$E656))/(MAXIFS(BA:BA,$E:$E,$E656)-MINIFS(BA:BA,$E:$E,$E656))))</f>
        <v/>
      </c>
      <c r="DQ656" s="232" t="str">
        <f t="array" ref="DQ656">IF(BB656="","",
IF(INDEX(Settings!$H:$H,MATCH(DQ$1,Settings!$G:$G,0))=TRUE,
100-100*(BB656-MINIFS(BB:BB,$E:$E,$E656))/(MAXIFS(BB:BB,$E:$E,$E656)-MINIFS(BB:BB,$E:$E,$E656)),
100*(BB656-MINIFS(BB:BB,$E:$E,$E656))/(MAXIFS(BB:BB,$E:$E,$E656)-MINIFS(BB:BB,$E:$E,$E656))))</f>
        <v/>
      </c>
      <c r="DR656" s="232" t="str">
        <f t="array" ref="DR656">IF(BC656="","",
IF(INDEX(Settings!$H:$H,MATCH(DR$1,Settings!$G:$G,0))=TRUE,
100-100*(BC656-MINIFS(BC:BC,$E:$E,$E656))/(MAXIFS(BC:BC,$E:$E,$E656)-MINIFS(BC:BC,$E:$E,$E656)),
100*(BC656-MINIFS(BC:BC,$E:$E,$E656))/(MAXIFS(BC:BC,$E:$E,$E656)-MINIFS(BC:BC,$E:$E,$E656))))</f>
        <v/>
      </c>
      <c r="DS656" s="232" t="str">
        <f t="array" ref="DS656">IF(BD656="","",
IF(INDEX(Settings!$H:$H,MATCH(DS$1,Settings!$G:$G,0))=TRUE,
100-100*(BD656-MINIFS(BD:BD,$E:$E,$E656))/(MAXIFS(BD:BD,$E:$E,$E656)-MINIFS(BD:BD,$E:$E,$E656)),
100*(BD656-MINIFS(BD:BD,$E:$E,$E656))/(MAXIFS(BD:BD,$E:$E,$E656)-MINIFS(BD:BD,$E:$E,$E656))))</f>
        <v/>
      </c>
      <c r="DT656" s="232" t="str">
        <f t="array" ref="DT656">IF(BE656="","",
IF(INDEX(Settings!$H:$H,MATCH(DT$1,Settings!$G:$G,0))=TRUE,
100-100*(BE656-MINIFS(BE:BE,$E:$E,$E656))/(MAXIFS(BE:BE,$E:$E,$E656)-MINIFS(BE:BE,$E:$E,$E656)),
100*(BE656-MINIFS(BE:BE,$E:$E,$E656))/(MAXIFS(BE:BE,$E:$E,$E656)-MINIFS(BE:BE,$E:$E,$E656))))</f>
        <v/>
      </c>
      <c r="DU656" s="232" t="str">
        <f t="array" ref="DU656">IF(BF656="","",
IF(INDEX(Settings!$H:$H,MATCH(DU$1,Settings!$G:$G,0))=TRUE,
100-100*(BF656-MINIFS(BF:BF,$E:$E,$E656))/(MAXIFS(BF:BF,$E:$E,$E656)-MINIFS(BF:BF,$E:$E,$E656)),
100*(BF656-MINIFS(BF:BF,$E:$E,$E656))/(MAXIFS(BF:BF,$E:$E,$E656)-MINIFS(BF:BF,$E:$E,$E656))))</f>
        <v/>
      </c>
      <c r="DV656" s="232" t="str">
        <f t="array" ref="DV656">IF(BG656="","",
IF(INDEX(Settings!$H:$H,MATCH(DV$1,Settings!$G:$G,0))=TRUE,
100-100*(BG656-MINIFS(BG:BG,$E:$E,$E656))/(MAXIFS(BG:BG,$E:$E,$E656)-MINIFS(BG:BG,$E:$E,$E656)),
100*(BG656-MINIFS(BG:BG,$E:$E,$E656))/(MAXIFS(BG:BG,$E:$E,$E656)-MINIFS(BG:BG,$E:$E,$E656))))</f>
        <v/>
      </c>
      <c r="DW656" s="232" t="str">
        <f t="array" ref="DW656">IF(BH656="","",
IF(INDEX(Settings!$H:$H,MATCH(DW$1,Settings!$G:$G,0))=TRUE,
100-100*(BH656-MINIFS(BH:BH,$E:$E,$E656))/(MAXIFS(BH:BH,$E:$E,$E656)-MINIFS(BH:BH,$E:$E,$E656)),
100*(BH656-MINIFS(BH:BH,$E:$E,$E656))/(MAXIFS(BH:BH,$E:$E,$E656)-MINIFS(BH:BH,$E:$E,$E656))))</f>
        <v/>
      </c>
      <c r="DX656" s="232" t="str">
        <f t="array" ref="DX656">IF(BI656="","",
IF(INDEX(Settings!$H:$H,MATCH(DX$1,Settings!$G:$G,0))=TRUE,
100-100*(BI656-MINIFS(BI:BI,$E:$E,$E656))/(MAXIFS(BI:BI,$E:$E,$E656)-MINIFS(BI:BI,$E:$E,$E656)),
100*(BI656-MINIFS(BI:BI,$E:$E,$E656))/(MAXIFS(BI:BI,$E:$E,$E656)-MINIFS(BI:BI,$E:$E,$E656))))</f>
        <v/>
      </c>
      <c r="DY656" s="232" t="str">
        <f t="array" ref="DY656">IF(BJ656="","",
IF(INDEX(Settings!$H:$H,MATCH(DY$1,Settings!$G:$G,0))=TRUE,
100-100*(BJ656-MINIFS(BJ:BJ,$E:$E,$E656))/(MAXIFS(BJ:BJ,$E:$E,$E656)-MINIFS(BJ:BJ,$E:$E,$E656)),
100*(BJ656-MINIFS(BJ:BJ,$E:$E,$E656))/(MAXIFS(BJ:BJ,$E:$E,$E656)-MINIFS(BJ:BJ,$E:$E,$E656))))</f>
        <v/>
      </c>
      <c r="DZ656" s="234"/>
      <c r="EA656" s="234"/>
      <c r="EB656" s="234" t="str">
        <f t="shared" si="8"/>
        <v/>
      </c>
      <c r="EC656" s="234" t="str">
        <f t="shared" si="9"/>
        <v/>
      </c>
      <c r="ED656" s="234" t="str">
        <f t="shared" si="10"/>
        <v/>
      </c>
      <c r="EE656" s="234" t="str">
        <f t="shared" si="11"/>
        <v/>
      </c>
      <c r="EF656" s="234" t="str">
        <f t="shared" si="12"/>
        <v/>
      </c>
      <c r="EG656" s="234" t="str">
        <f t="shared" si="13"/>
        <v/>
      </c>
      <c r="EH656" s="234"/>
      <c r="EI656" s="234"/>
      <c r="EJ656" s="234"/>
      <c r="EK656" s="234"/>
      <c r="EL656" s="234"/>
      <c r="EM656" s="234"/>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3" t="str">
        <f t="shared" si="14"/>
        <v/>
      </c>
      <c r="N657" s="49"/>
      <c r="O657" s="49"/>
      <c r="P657" s="49"/>
      <c r="Q657" s="49"/>
      <c r="R657" s="49"/>
      <c r="S657" s="222" t="str">
        <f>IFERROR(VLOOKUP(AF657, 'YOYO IR Scores'!A:C, 3, FALSE), "")
</f>
        <v/>
      </c>
      <c r="T657" s="49"/>
      <c r="U657" s="49"/>
      <c r="V657" s="49"/>
      <c r="W657" s="49"/>
      <c r="X657" s="224" t="str">
        <f t="shared" si="4"/>
        <v/>
      </c>
      <c r="Y657" s="225" t="str">
        <f t="shared" si="5"/>
        <v/>
      </c>
      <c r="Z657" s="225" t="str">
        <f t="shared" si="6"/>
        <v/>
      </c>
      <c r="AA657" s="224" t="str">
        <f t="shared" si="7"/>
        <v/>
      </c>
      <c r="AB657" s="223"/>
      <c r="AC657" s="223"/>
      <c r="AD657" s="223"/>
      <c r="AE657" s="223" t="str">
        <f>IFERROR(VLOOKUP(AF657, 'YOYO IR Scores'!A:C, 2, FALSE), "")</f>
        <v/>
      </c>
      <c r="AF657" s="223"/>
      <c r="AG657" s="223"/>
      <c r="AH657" s="223"/>
      <c r="AI657" s="223"/>
      <c r="AJ657" s="223"/>
      <c r="AK657" s="223"/>
      <c r="AL657" s="223"/>
      <c r="AM657" s="223"/>
      <c r="AN657" s="223"/>
      <c r="AO657" s="223"/>
      <c r="AP657" s="223"/>
      <c r="AQ657" s="223"/>
      <c r="AR657" s="223"/>
      <c r="AS657" s="223"/>
      <c r="AT657" s="223"/>
      <c r="AU657" s="223"/>
      <c r="AV657" s="223"/>
      <c r="AW657" s="223"/>
      <c r="AX657" s="223"/>
      <c r="AY657" s="223"/>
      <c r="AZ657" s="223"/>
      <c r="BA657" s="223"/>
      <c r="BB657" s="223"/>
      <c r="BC657" s="223"/>
      <c r="BD657" s="223"/>
      <c r="BE657" s="223"/>
      <c r="BF657" s="223"/>
      <c r="BG657" s="223"/>
      <c r="BH657" s="223"/>
      <c r="BI657" s="223"/>
      <c r="BJ657" s="223"/>
      <c r="BK657" s="223" t="str">
        <f t="array" ref="BK657">IF(J657="","",
IF(INDEX(Settings!$H:$H,MATCH(BY$1,Settings!$G:$G,0))=TRUE,
100-100*(J657-MIN(J:J))/(MAX(J:J)-MIN(J:J)),
100*(J657-MIN(J:J))/(MAX(J:J)-MIN(J:J))))</f>
        <v/>
      </c>
      <c r="BL657" s="223" t="str">
        <f t="array" ref="BL657">IF(J657="","",
IF(INDEX(Settings!$H:$H,MATCH(BY$1,Settings!$G:$G,0))=TRUE,
100-100*(J657-MINIFS(J:J,$E:$E,$E657))/(MAXIFS(J:J,$E:$E,$E657)-MINIFS(J:J,$E:$E,$E657)),
100*(J657-MINIFS(J:J,$E:$E,$E657))/(MAXIFS(J:J,$E:$E,$E657)-MINIFS(J:J,$E:$E,$E657))))</f>
        <v/>
      </c>
      <c r="BM657" s="223"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4" t="str">
        <f t="array" ref="BQ657">IF(J657="","",
IF(INDEX(Settings!$H:$H,MATCH(BY$1,Settings!$G:$G,0))=TRUE,
-1*(J657-AVERAGE(J:J))/STDEV(J:J),
(J657-AVERAGE(J:J))/STDEV(J:J)))</f>
        <v/>
      </c>
      <c r="BR657" s="224" t="str">
        <f>IFERROR(__xludf.DUMMYFUNCTION("IF(J657="""","""",
IF(INDEX(Settings!$H:$H,MATCH(BY$1,Settings!$G:$G,0))=TRUE,
-1*(J657-AVERAGEIFS(J:J,$E:$E,$E657))/STDEV(FILTER(J:J,$E:$E=$E657)),
(J657-AVERAGEIFS(J:J,$E:$E,$E657))/STDEV(FILTER(J:J,$E:$E=$E657))))"),"")</f>
        <v/>
      </c>
      <c r="BS657" s="224"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3" t="str">
        <f t="array" ref="BY657">IF(J657="","",
IF(INDEX(Settings!$H:$H,MATCH(BY$1,Settings!$G:$G,0))=TRUE,
100-100*(J657-MINIFS(J:J,$E:$E,$E657))/(MAXIFS(J:J,$E:$E,$E657)-MINIFS(J:J,$E:$E,$E657)),
100*(J657-MINIFS(J:J,$E:$E,$E657))/(MAXIFS(J:J,$E:$E,$E657)-MINIFS(J:J,$E:$E,$E657))))</f>
        <v/>
      </c>
      <c r="BZ657" s="223" t="str">
        <f t="array" ref="BZ657">IF(K657="","",
IF(INDEX(Settings!$H:$H,MATCH(BZ$1,Settings!$G:$G,0))=TRUE,
100-100*(K657-MINIFS(K:K,$E:$E,$E657))/(MAXIFS(K:K,$E:$E,$E657)-MINIFS(K:K,$E:$E,$E657)),
100*(K657-MINIFS(K:K,$E:$E,$E657))/(MAXIFS(K:K,$E:$E,$E657)-MINIFS(K:K,$E:$E,$E657))))</f>
        <v/>
      </c>
      <c r="CA657" s="223" t="str">
        <f t="array" ref="CA657">IF(L657="","",
IF(INDEX(Settings!$H:$H,MATCH(CA$1,Settings!$G:$G,0))=TRUE,
100-100*(L657-MINIFS(L:L,$E:$E,$E657))/(MAXIFS(L:L,$E:$E,$E657)-MINIFS(L:L,$E:$E,$E657)),
100*(L657-MINIFS(L:L,$E:$E,$E657))/(MAXIFS(L:L,$E:$E,$E657)-MINIFS(L:L,$E:$E,$E657))))</f>
        <v/>
      </c>
      <c r="CB657" s="223" t="str">
        <f t="array" ref="CB657">IF(M657="","",
IF(INDEX(Settings!$H:$H,MATCH(CB$1,Settings!$G:$G,0))=TRUE,
100-100*(M657-MINIFS(M:M,$E:$E,$E657))/(MAXIFS(M:M,$E:$E,$E657)-MINIFS(M:M,$E:$E,$E657)),
100*(M657-MINIFS(M:M,$E:$E,$E657))/(MAXIFS(M:M,$E:$E,$E657)-MINIFS(M:M,$E:$E,$E657))))</f>
        <v/>
      </c>
      <c r="CC657" s="223" t="str">
        <f t="array" ref="CC657">IF(N657="","",
IF(INDEX(Settings!$H:$H,MATCH(CC$1,Settings!$G:$G,0))=TRUE,
100-100*(N657-MINIFS(N:N,$E:$E,$E657))/(MAXIFS(N:N,$E:$E,$E657)-MINIFS(N:N,$E:$E,$E657)),
100*(N657-MINIFS(N:N,$E:$E,$E657))/(MAXIFS(N:N,$E:$E,$E657)-MINIFS(N:N,$E:$E,$E657))))</f>
        <v/>
      </c>
      <c r="CD657" s="223" t="str">
        <f t="array" ref="CD657">IF(O657="","",
IF(INDEX(Settings!$H:$H,MATCH(CD$1,Settings!$G:$G,0))=TRUE,
100-100*(O657-MINIFS(O:O,$E:$E,$E657))/(MAXIFS(O:O,$E:$E,$E657)-MINIFS(O:O,$E:$E,$E657)),
100*(O657-MINIFS(O:O,$E:$E,$E657))/(MAXIFS(O:O,$E:$E,$E657)-MINIFS(O:O,$E:$E,$E657))))</f>
        <v/>
      </c>
      <c r="CE657" s="223" t="str">
        <f t="array" ref="CE657">IF(P657="","",
IF(INDEX(Settings!$H:$H,MATCH(CE$1,Settings!$G:$G,0))=TRUE,
100-100*(P657-MINIFS(P:P,$E:$E,$E657))/(MAXIFS(P:P,$E:$E,$E657)-MINIFS(P:P,$E:$E,$E657)),
100*(P657-MINIFS(P:P,$E:$E,$E657))/(MAXIFS(P:P,$E:$E,$E657)-MINIFS(P:P,$E:$E,$E657))))</f>
        <v/>
      </c>
      <c r="CF657" s="223" t="str">
        <f t="array" ref="CF657">IF(Q657="","",
IF(INDEX(Settings!$H:$H,MATCH(CF$1,Settings!$G:$G,0))=TRUE,
100-100*(Q657-MINIFS(Q:Q,$E:$E,$E657))/(MAXIFS(Q:Q,$E:$E,$E657)-MINIFS(Q:Q,$E:$E,$E657)),
100*(Q657-MINIFS(Q:Q,$E:$E,$E657))/(MAXIFS(Q:Q,$E:$E,$E657)-MINIFS(Q:Q,$E:$E,$E657))))</f>
        <v/>
      </c>
      <c r="CG657" s="223" t="str">
        <f t="array" ref="CG657">IF(R657="","",
IF(INDEX(Settings!$H:$H,MATCH(CG$1,Settings!$G:$G,0))=TRUE,
100-100*(R657-MINIFS(R:R,$E:$E,$E657))/(MAXIFS(R:R,$E:$E,$E657)-MINIFS(R:R,$E:$E,$E657)),
100*(R657-MINIFS(R:R,$E:$E,$E657))/(MAXIFS(R:R,$E:$E,$E657)-MINIFS(R:R,$E:$E,$E657))))</f>
        <v/>
      </c>
      <c r="CH657" s="223" t="str">
        <f t="array" ref="CH657">IF(S657="","",
IF(INDEX(Settings!$H:$H,MATCH(CH$1,Settings!$G:$G,0))=TRUE,
100-100*(S657-MINIFS(S:S,$E:$E,$E657))/(MAXIFS(S:S,$E:$E,$E657)-MINIFS(S:S,$E:$E,$E657)),
100*(S657-MINIFS(S:S,$E:$E,$E657))/(MAXIFS(S:S,$E:$E,$E657)-MINIFS(S:S,$E:$E,$E657))))</f>
        <v/>
      </c>
      <c r="CI657" s="223" t="str">
        <f t="array" ref="CI657">IF(T657="","",
IF(INDEX(Settings!$H:$H,MATCH(CI$1,Settings!$G:$G,0))=TRUE,
100-100*(T657-MINIFS(T:T,$E:$E,$E657))/(MAXIFS(T:T,$E:$E,$E657)-MINIFS(T:T,$E:$E,$E657)),
100*(T657-MINIFS(T:T,$E:$E,$E657))/(MAXIFS(T:T,$E:$E,$E657)-MINIFS(T:T,$E:$E,$E657))))</f>
        <v/>
      </c>
      <c r="CJ657" s="223" t="str">
        <f t="array" ref="CJ657">IF(U657="","",
IF(INDEX(Settings!$H:$H,MATCH(CJ$1,Settings!$G:$G,0))=TRUE,
100-100*(U657-MINIFS(U:U,$E:$E,$E657))/(MAXIFS(U:U,$E:$E,$E657)-MINIFS(U:U,$E:$E,$E657)),
100*(U657-MINIFS(U:U,$E:$E,$E657))/(MAXIFS(U:U,$E:$E,$E657)-MINIFS(U:U,$E:$E,$E657))))</f>
        <v/>
      </c>
      <c r="CK657" s="223" t="str">
        <f t="array" ref="CK657">IF(V657="","",
IF(INDEX(Settings!$H:$H,MATCH(CK$1,Settings!$G:$G,0))=TRUE,
100-100*(V657-MINIFS(V:V,$E:$E,$E657))/(MAXIFS(V:V,$E:$E,$E657)-MINIFS(V:V,$E:$E,$E657)),
100*(V657-MINIFS(V:V,$E:$E,$E657))/(MAXIFS(V:V,$E:$E,$E657)-MINIFS(V:V,$E:$E,$E657))))</f>
        <v/>
      </c>
      <c r="CL657" s="223" t="str">
        <f t="array" ref="CL657">IF(W657="","",
IF(INDEX(Settings!$H:$H,MATCH(CL$1,Settings!$G:$G,0))=TRUE,
100-100*(W657-MINIFS(W:W,$E:$E,$E657))/(MAXIFS(W:W,$E:$E,$E657)-MINIFS(W:W,$E:$E,$E657)),
100*(W657-MINIFS(W:W,$E:$E,$E657))/(MAXIFS(W:W,$E:$E,$E657)-MINIFS(W:W,$E:$E,$E657))))</f>
        <v/>
      </c>
      <c r="CM657" s="223" t="str">
        <f t="array" ref="CM657">IF(X657="","",
IF(INDEX(Settings!$H:$H,MATCH(CM$1,Settings!$G:$G,0))=TRUE,
100-100*(X657-MINIFS(X:X,$E:$E,$E657))/(MAXIFS(X:X,$E:$E,$E657)-MINIFS(X:X,$E:$E,$E657)),
100*(X657-MINIFS(X:X,$E:$E,$E657))/(MAXIFS(X:X,$E:$E,$E657)-MINIFS(X:X,$E:$E,$E657))))</f>
        <v/>
      </c>
      <c r="CN657" s="223" t="str">
        <f t="array" ref="CN657">IF(Y657="","",
IF(INDEX(Settings!$H:$H,MATCH(CN$1,Settings!$G:$G,0))=TRUE,
100-100*(Y657-MINIFS(Y:Y,$E:$E,$E657))/(MAXIFS(Y:Y,$E:$E,$E657)-MINIFS(Y:Y,$E:$E,$E657)),
100*(Y657-MINIFS(Y:Y,$E:$E,$E657))/(MAXIFS(Y:Y,$E:$E,$E657)-MINIFS(Y:Y,$E:$E,$E657))))</f>
        <v/>
      </c>
      <c r="CO657" s="223" t="str">
        <f t="array" ref="CO657">IF(Z657="","",
IF(INDEX(Settings!$H:$H,MATCH(CO$1,Settings!$G:$G,0))=TRUE,
100-100*(Z657-MINIFS(Z:Z,$E:$E,$E657))/(MAXIFS(Z:Z,$E:$E,$E657)-MINIFS(Z:Z,$E:$E,$E657)),
100*(Z657-MINIFS(Z:Z,$E:$E,$E657))/(MAXIFS(Z:Z,$E:$E,$E657)-MINIFS(Z:Z,$E:$E,$E657))))</f>
        <v/>
      </c>
      <c r="CP657" s="223" t="str">
        <f t="array" ref="CP657">IF(AA657="","",
IF(INDEX(Settings!$H:$H,MATCH(CP$1,Settings!$G:$G,0))=TRUE,
100-100*(AA657-MINIFS(AA:AA,$E:$E,$E657))/(MAXIFS(AA:AA,$E:$E,$E657)-MINIFS(AA:AA,$E:$E,$E657)),
100*(AA657-MINIFS(AA:AA,$E:$E,$E657))/(MAXIFS(AA:AA,$E:$E,$E657)-MINIFS(AA:AA,$E:$E,$E657))))</f>
        <v/>
      </c>
      <c r="CQ657" s="223" t="str">
        <f t="array" ref="CQ657">IF(AB657="","",
IF(INDEX(Settings!$H:$H,MATCH(CQ$1,Settings!$G:$G,0))=TRUE,
100-100*(AB657-MINIFS(AB:AB,$E:$E,$E657))/(MAXIFS(AB:AB,$E:$E,$E657)-MINIFS(AB:AB,$E:$E,$E657)),
100*(AB657-MINIFS(AB:AB,$E:$E,$E657))/(MAXIFS(AB:AB,$E:$E,$E657)-MINIFS(AB:AB,$E:$E,$E657))))</f>
        <v/>
      </c>
      <c r="CR657" s="223" t="str">
        <f t="array" ref="CR657">IF(AC657="","",
IF(INDEX(Settings!$H:$H,MATCH(CR$1,Settings!$G:$G,0))=TRUE,
100-100*(AC657-MINIFS(AC:AC,$E:$E,$E657))/(MAXIFS(AC:AC,$E:$E,$E657)-MINIFS(AC:AC,$E:$E,$E657)),
100*(AC657-MINIFS(AC:AC,$E:$E,$E657))/(MAXIFS(AC:AC,$E:$E,$E657)-MINIFS(AC:AC,$E:$E,$E657))))</f>
        <v/>
      </c>
      <c r="CS657" s="223" t="str">
        <f t="array" ref="CS657">IF(AD657="","",
IF(INDEX(Settings!$H:$H,MATCH(CS$1,Settings!$G:$G,0))=TRUE,
100-100*(AD657-MINIFS(AD:AD,$E:$E,$E657))/(MAXIFS(AD:AD,$E:$E,$E657)-MINIFS(AD:AD,$E:$E,$E657)),
100*(AD657-MINIFS(AD:AD,$E:$E,$E657))/(MAXIFS(AD:AD,$E:$E,$E657)-MINIFS(AD:AD,$E:$E,$E657))))</f>
        <v/>
      </c>
      <c r="CT657" s="223" t="str">
        <f t="array" ref="CT657">IF(AE657="","",
IF(INDEX(Settings!$H:$H,MATCH(CT$1,Settings!$G:$G,0))=TRUE,
100-100*(AE657-MINIFS(AE:AE,$E:$E,$E657))/(MAXIFS(AE:AE,$E:$E,$E657)-MINIFS(AE:AE,$E:$E,$E657)),
100*(AE657-MINIFS(AE:AE,$E:$E,$E657))/(MAXIFS(AE:AE,$E:$E,$E657)-MINIFS(AE:AE,$E:$E,$E657))))</f>
        <v/>
      </c>
      <c r="CU657" s="223" t="str">
        <f t="array" ref="CU657">IF(AF657="","",
IF(INDEX(Settings!$H:$H,MATCH(CU$1,Settings!$G:$G,0))=TRUE,
100-100*(AF657-MINIFS(AF:AF,$E:$E,$E657))/(MAXIFS(AF:AF,$E:$E,$E657)-MINIFS(AF:AF,$E:$E,$E657)),
100*(AF657-MINIFS(AF:AF,$E:$E,$E657))/(MAXIFS(AF:AF,$E:$E,$E657)-MINIFS(AF:AF,$E:$E,$E657))))</f>
        <v/>
      </c>
      <c r="CV657" s="223" t="str">
        <f t="array" ref="CV657">IF(AG657="","",
IF(INDEX(Settings!$H:$H,MATCH(CV$1,Settings!$G:$G,0))=TRUE,
100-100*(AG657-MINIFS(AG:AG,$E:$E,$E657))/(MAXIFS(AG:AG,$E:$E,$E657)-MINIFS(AG:AG,$E:$E,$E657)),
100*(AG657-MINIFS(AG:AG,$E:$E,$E657))/(MAXIFS(AG:AG,$E:$E,$E657)-MINIFS(AG:AG,$E:$E,$E657))))</f>
        <v/>
      </c>
      <c r="CW657" s="223" t="str">
        <f t="array" ref="CW657">IF(AH657="","",
IF(INDEX(Settings!$H:$H,MATCH(CW$1,Settings!$G:$G,0))=TRUE,
100-100*(AH657-MINIFS(AH:AH,$E:$E,$E657))/(MAXIFS(AH:AH,$E:$E,$E657)-MINIFS(AH:AH,$E:$E,$E657)),
100*(AH657-MINIFS(AH:AH,$E:$E,$E657))/(MAXIFS(AH:AH,$E:$E,$E657)-MINIFS(AH:AH,$E:$E,$E657))))</f>
        <v/>
      </c>
      <c r="CX657" s="223" t="str">
        <f t="array" ref="CX657">IF(AI657="","",
IF(INDEX(Settings!$H:$H,MATCH(CX$1,Settings!$G:$G,0))=TRUE,
100-100*(AI657-MINIFS(AI:AI,$E:$E,$E657))/(MAXIFS(AI:AI,$E:$E,$E657)-MINIFS(AI:AI,$E:$E,$E657)),
100*(AI657-MINIFS(AI:AI,$E:$E,$E657))/(MAXIFS(AI:AI,$E:$E,$E657)-MINIFS(AI:AI,$E:$E,$E657))))</f>
        <v/>
      </c>
      <c r="CY657" s="223" t="str">
        <f t="array" ref="CY657">IF(AJ657="","",
IF(INDEX(Settings!$H:$H,MATCH(CY$1,Settings!$G:$G,0))=TRUE,
100-100*(AJ657-MINIFS(AJ:AJ,$E:$E,$E657))/(MAXIFS(AJ:AJ,$E:$E,$E657)-MINIFS(AJ:AJ,$E:$E,$E657)),
100*(AJ657-MINIFS(AJ:AJ,$E:$E,$E657))/(MAXIFS(AJ:AJ,$E:$E,$E657)-MINIFS(AJ:AJ,$E:$E,$E657))))</f>
        <v/>
      </c>
      <c r="CZ657" s="223" t="str">
        <f t="array" ref="CZ657">IF(AK657="","",
IF(INDEX(Settings!$H:$H,MATCH(CZ$1,Settings!$G:$G,0))=TRUE,
100-100*(AK657-MINIFS(AK:AK,$E:$E,$E657))/(MAXIFS(AK:AK,$E:$E,$E657)-MINIFS(AK:AK,$E:$E,$E657)),
100*(AK657-MINIFS(AK:AK,$E:$E,$E657))/(MAXIFS(AK:AK,$E:$E,$E657)-MINIFS(AK:AK,$E:$E,$E657))))</f>
        <v/>
      </c>
      <c r="DA657" s="223" t="str">
        <f t="array" ref="DA657">IF(AL657="","",
IF(INDEX(Settings!$H:$H,MATCH(DA$1,Settings!$G:$G,0))=TRUE,
100-100*(AL657-MINIFS(AL:AL,$E:$E,$E657))/(MAXIFS(AL:AL,$E:$E,$E657)-MINIFS(AL:AL,$E:$E,$E657)),
100*(AL657-MINIFS(AL:AL,$E:$E,$E657))/(MAXIFS(AL:AL,$E:$E,$E657)-MINIFS(AL:AL,$E:$E,$E657))))</f>
        <v/>
      </c>
      <c r="DB657" s="223" t="str">
        <f t="array" ref="DB657">IF(AM657="","",
IF(INDEX(Settings!$H:$H,MATCH(DB$1,Settings!$G:$G,0))=TRUE,
100-100*(AM657-MINIFS(AM:AM,$E:$E,$E657))/(MAXIFS(AM:AM,$E:$E,$E657)-MINIFS(AM:AM,$E:$E,$E657)),
100*(AM657-MINIFS(AM:AM,$E:$E,$E657))/(MAXIFS(AM:AM,$E:$E,$E657)-MINIFS(AM:AM,$E:$E,$E657))))</f>
        <v/>
      </c>
      <c r="DC657" s="223" t="str">
        <f t="array" ref="DC657">IF(AN657="","",
IF(INDEX(Settings!$H:$H,MATCH(DC$1,Settings!$G:$G,0))=TRUE,
100-100*(AN657-MINIFS(AN:AN,$E:$E,$E657))/(MAXIFS(AN:AN,$E:$E,$E657)-MINIFS(AN:AN,$E:$E,$E657)),
100*(AN657-MINIFS(AN:AN,$E:$E,$E657))/(MAXIFS(AN:AN,$E:$E,$E657)-MINIFS(AN:AN,$E:$E,$E657))))</f>
        <v/>
      </c>
      <c r="DD657" s="223" t="str">
        <f t="array" ref="DD657">IF(AO657="","",
IF(INDEX(Settings!$H:$H,MATCH(DD$1,Settings!$G:$G,0))=TRUE,
100-100*(AO657-MINIFS(AO:AO,$E:$E,$E657))/(MAXIFS(AO:AO,$E:$E,$E657)-MINIFS(AO:AO,$E:$E,$E657)),
100*(AO657-MINIFS(AO:AO,$E:$E,$E657))/(MAXIFS(AO:AO,$E:$E,$E657)-MINIFS(AO:AO,$E:$E,$E657))))</f>
        <v/>
      </c>
      <c r="DE657" s="223" t="str">
        <f t="array" ref="DE657">IF(AP657="","",
IF(INDEX(Settings!$H:$H,MATCH(DE$1,Settings!$G:$G,0))=TRUE,
100-100*(AP657-MINIFS(AP:AP,$E:$E,$E657))/(MAXIFS(AP:AP,$E:$E,$E657)-MINIFS(AP:AP,$E:$E,$E657)),
100*(AP657-MINIFS(AP:AP,$E:$E,$E657))/(MAXIFS(AP:AP,$E:$E,$E657)-MINIFS(AP:AP,$E:$E,$E657))))</f>
        <v/>
      </c>
      <c r="DF657" s="223" t="str">
        <f t="array" ref="DF657">IF(AQ657="","",
IF(INDEX(Settings!$H:$H,MATCH(DF$1,Settings!$G:$G,0))=TRUE,
100-100*(AQ657-MINIFS(AQ:AQ,$E:$E,$E657))/(MAXIFS(AQ:AQ,$E:$E,$E657)-MINIFS(AQ:AQ,$E:$E,$E657)),
100*(AQ657-MINIFS(AQ:AQ,$E:$E,$E657))/(MAXIFS(AQ:AQ,$E:$E,$E657)-MINIFS(AQ:AQ,$E:$E,$E657))))</f>
        <v/>
      </c>
      <c r="DG657" s="223" t="str">
        <f t="array" ref="DG657">IF(AR657="","",
IF(INDEX(Settings!$H:$H,MATCH(DG$1,Settings!$G:$G,0))=TRUE,
100-100*(AR657-MINIFS(AR:AR,$E:$E,$E657))/(MAXIFS(AR:AR,$E:$E,$E657)-MINIFS(AR:AR,$E:$E,$E657)),
100*(AR657-MINIFS(AR:AR,$E:$E,$E657))/(MAXIFS(AR:AR,$E:$E,$E657)-MINIFS(AR:AR,$E:$E,$E657))))</f>
        <v/>
      </c>
      <c r="DH657" s="223" t="str">
        <f t="array" ref="DH657">IF(AS657="","",
IF(INDEX(Settings!$H:$H,MATCH(DH$1,Settings!$G:$G,0))=TRUE,
100-100*(AS657-MINIFS(AS:AS,$E:$E,$E657))/(MAXIFS(AS:AS,$E:$E,$E657)-MINIFS(AS:AS,$E:$E,$E657)),
100*(AS657-MINIFS(AS:AS,$E:$E,$E657))/(MAXIFS(AS:AS,$E:$E,$E657)-MINIFS(AS:AS,$E:$E,$E657))))</f>
        <v/>
      </c>
      <c r="DI657" s="223" t="str">
        <f t="array" ref="DI657">IF(AT657="","",
IF(INDEX(Settings!$H:$H,MATCH(DI$1,Settings!$G:$G,0))=TRUE,
100-100*(AT657-MINIFS(AT:AT,$E:$E,$E657))/(MAXIFS(AT:AT,$E:$E,$E657)-MINIFS(AT:AT,$E:$E,$E657)),
100*(AT657-MINIFS(AT:AT,$E:$E,$E657))/(MAXIFS(AT:AT,$E:$E,$E657)-MINIFS(AT:AT,$E:$E,$E657))))</f>
        <v/>
      </c>
      <c r="DJ657" s="223" t="str">
        <f t="array" ref="DJ657">IF(AU657="","",
IF(INDEX(Settings!$H:$H,MATCH(DJ$1,Settings!$G:$G,0))=TRUE,
100-100*(AU657-MINIFS(AU:AU,$E:$E,$E657))/(MAXIFS(AU:AU,$E:$E,$E657)-MINIFS(AU:AU,$E:$E,$E657)),
100*(AU657-MINIFS(AU:AU,$E:$E,$E657))/(MAXIFS(AU:AU,$E:$E,$E657)-MINIFS(AU:AU,$E:$E,$E657))))</f>
        <v/>
      </c>
      <c r="DK657" s="223" t="str">
        <f t="array" ref="DK657">IF(AV657="","",
IF(INDEX(Settings!$H:$H,MATCH(DK$1,Settings!$G:$G,0))=TRUE,
100-100*(AV657-MINIFS(AV:AV,$E:$E,$E657))/(MAXIFS(AV:AV,$E:$E,$E657)-MINIFS(AV:AV,$E:$E,$E657)),
100*(AV657-MINIFS(AV:AV,$E:$E,$E657))/(MAXIFS(AV:AV,$E:$E,$E657)-MINIFS(AV:AV,$E:$E,$E657))))</f>
        <v/>
      </c>
      <c r="DL657" s="223" t="str">
        <f t="array" ref="DL657">IF(AW657="","",
IF(INDEX(Settings!$H:$H,MATCH(DL$1,Settings!$G:$G,0))=TRUE,
100-100*(AW657-MINIFS(AW:AW,$E:$E,$E657))/(MAXIFS(AW:AW,$E:$E,$E657)-MINIFS(AW:AW,$E:$E,$E657)),
100*(AW657-MINIFS(AW:AW,$E:$E,$E657))/(MAXIFS(AW:AW,$E:$E,$E657)-MINIFS(AW:AW,$E:$E,$E657))))</f>
        <v/>
      </c>
      <c r="DM657" s="223" t="str">
        <f t="array" ref="DM657">IF(AX657="","",
IF(INDEX(Settings!$H:$H,MATCH(DM$1,Settings!$G:$G,0))=TRUE,
100-100*(AX657-MINIFS(AX:AX,$E:$E,$E657))/(MAXIFS(AX:AX,$E:$E,$E657)-MINIFS(AX:AX,$E:$E,$E657)),
100*(AX657-MINIFS(AX:AX,$E:$E,$E657))/(MAXIFS(AX:AX,$E:$E,$E657)-MINIFS(AX:AX,$E:$E,$E657))))</f>
        <v/>
      </c>
      <c r="DN657" s="223" t="str">
        <f t="array" ref="DN657">IF(AY657="","",
IF(INDEX(Settings!$H:$H,MATCH(DN$1,Settings!$G:$G,0))=TRUE,
100-100*(AY657-MINIFS(AY:AY,$E:$E,$E657))/(MAXIFS(AY:AY,$E:$E,$E657)-MINIFS(AY:AY,$E:$E,$E657)),
100*(AY657-MINIFS(AY:AY,$E:$E,$E657))/(MAXIFS(AY:AY,$E:$E,$E657)-MINIFS(AY:AY,$E:$E,$E657))))</f>
        <v/>
      </c>
      <c r="DO657" s="223" t="str">
        <f t="array" ref="DO657">IF(AZ657="","",
IF(INDEX(Settings!$H:$H,MATCH(DO$1,Settings!$G:$G,0))=TRUE,
100-100*(AZ657-MINIFS(AZ:AZ,$E:$E,$E657))/(MAXIFS(AZ:AZ,$E:$E,$E657)-MINIFS(AZ:AZ,$E:$E,$E657)),
100*(AZ657-MINIFS(AZ:AZ,$E:$E,$E657))/(MAXIFS(AZ:AZ,$E:$E,$E657)-MINIFS(AZ:AZ,$E:$E,$E657))))</f>
        <v/>
      </c>
      <c r="DP657" s="223" t="str">
        <f t="array" ref="DP657">IF(BA657="","",
IF(INDEX(Settings!$H:$H,MATCH(DP$1,Settings!$G:$G,0))=TRUE,
100-100*(BA657-MINIFS(BA:BA,$E:$E,$E657))/(MAXIFS(BA:BA,$E:$E,$E657)-MINIFS(BA:BA,$E:$E,$E657)),
100*(BA657-MINIFS(BA:BA,$E:$E,$E657))/(MAXIFS(BA:BA,$E:$E,$E657)-MINIFS(BA:BA,$E:$E,$E657))))</f>
        <v/>
      </c>
      <c r="DQ657" s="223" t="str">
        <f t="array" ref="DQ657">IF(BB657="","",
IF(INDEX(Settings!$H:$H,MATCH(DQ$1,Settings!$G:$G,0))=TRUE,
100-100*(BB657-MINIFS(BB:BB,$E:$E,$E657))/(MAXIFS(BB:BB,$E:$E,$E657)-MINIFS(BB:BB,$E:$E,$E657)),
100*(BB657-MINIFS(BB:BB,$E:$E,$E657))/(MAXIFS(BB:BB,$E:$E,$E657)-MINIFS(BB:BB,$E:$E,$E657))))</f>
        <v/>
      </c>
      <c r="DR657" s="223" t="str">
        <f t="array" ref="DR657">IF(BC657="","",
IF(INDEX(Settings!$H:$H,MATCH(DR$1,Settings!$G:$G,0))=TRUE,
100-100*(BC657-MINIFS(BC:BC,$E:$E,$E657))/(MAXIFS(BC:BC,$E:$E,$E657)-MINIFS(BC:BC,$E:$E,$E657)),
100*(BC657-MINIFS(BC:BC,$E:$E,$E657))/(MAXIFS(BC:BC,$E:$E,$E657)-MINIFS(BC:BC,$E:$E,$E657))))</f>
        <v/>
      </c>
      <c r="DS657" s="223" t="str">
        <f t="array" ref="DS657">IF(BD657="","",
IF(INDEX(Settings!$H:$H,MATCH(DS$1,Settings!$G:$G,0))=TRUE,
100-100*(BD657-MINIFS(BD:BD,$E:$E,$E657))/(MAXIFS(BD:BD,$E:$E,$E657)-MINIFS(BD:BD,$E:$E,$E657)),
100*(BD657-MINIFS(BD:BD,$E:$E,$E657))/(MAXIFS(BD:BD,$E:$E,$E657)-MINIFS(BD:BD,$E:$E,$E657))))</f>
        <v/>
      </c>
      <c r="DT657" s="223" t="str">
        <f t="array" ref="DT657">IF(BE657="","",
IF(INDEX(Settings!$H:$H,MATCH(DT$1,Settings!$G:$G,0))=TRUE,
100-100*(BE657-MINIFS(BE:BE,$E:$E,$E657))/(MAXIFS(BE:BE,$E:$E,$E657)-MINIFS(BE:BE,$E:$E,$E657)),
100*(BE657-MINIFS(BE:BE,$E:$E,$E657))/(MAXIFS(BE:BE,$E:$E,$E657)-MINIFS(BE:BE,$E:$E,$E657))))</f>
        <v/>
      </c>
      <c r="DU657" s="223" t="str">
        <f t="array" ref="DU657">IF(BF657="","",
IF(INDEX(Settings!$H:$H,MATCH(DU$1,Settings!$G:$G,0))=TRUE,
100-100*(BF657-MINIFS(BF:BF,$E:$E,$E657))/(MAXIFS(BF:BF,$E:$E,$E657)-MINIFS(BF:BF,$E:$E,$E657)),
100*(BF657-MINIFS(BF:BF,$E:$E,$E657))/(MAXIFS(BF:BF,$E:$E,$E657)-MINIFS(BF:BF,$E:$E,$E657))))</f>
        <v/>
      </c>
      <c r="DV657" s="223" t="str">
        <f t="array" ref="DV657">IF(BG657="","",
IF(INDEX(Settings!$H:$H,MATCH(DV$1,Settings!$G:$G,0))=TRUE,
100-100*(BG657-MINIFS(BG:BG,$E:$E,$E657))/(MAXIFS(BG:BG,$E:$E,$E657)-MINIFS(BG:BG,$E:$E,$E657)),
100*(BG657-MINIFS(BG:BG,$E:$E,$E657))/(MAXIFS(BG:BG,$E:$E,$E657)-MINIFS(BG:BG,$E:$E,$E657))))</f>
        <v/>
      </c>
      <c r="DW657" s="223" t="str">
        <f t="array" ref="DW657">IF(BH657="","",
IF(INDEX(Settings!$H:$H,MATCH(DW$1,Settings!$G:$G,0))=TRUE,
100-100*(BH657-MINIFS(BH:BH,$E:$E,$E657))/(MAXIFS(BH:BH,$E:$E,$E657)-MINIFS(BH:BH,$E:$E,$E657)),
100*(BH657-MINIFS(BH:BH,$E:$E,$E657))/(MAXIFS(BH:BH,$E:$E,$E657)-MINIFS(BH:BH,$E:$E,$E657))))</f>
        <v/>
      </c>
      <c r="DX657" s="223" t="str">
        <f t="array" ref="DX657">IF(BI657="","",
IF(INDEX(Settings!$H:$H,MATCH(DX$1,Settings!$G:$G,0))=TRUE,
100-100*(BI657-MINIFS(BI:BI,$E:$E,$E657))/(MAXIFS(BI:BI,$E:$E,$E657)-MINIFS(BI:BI,$E:$E,$E657)),
100*(BI657-MINIFS(BI:BI,$E:$E,$E657))/(MAXIFS(BI:BI,$E:$E,$E657)-MINIFS(BI:BI,$E:$E,$E657))))</f>
        <v/>
      </c>
      <c r="DY657" s="223" t="str">
        <f t="array" ref="DY657">IF(BJ657="","",
IF(INDEX(Settings!$H:$H,MATCH(DY$1,Settings!$G:$G,0))=TRUE,
100-100*(BJ657-MINIFS(BJ:BJ,$E:$E,$E657))/(MAXIFS(BJ:BJ,$E:$E,$E657)-MINIFS(BJ:BJ,$E:$E,$E657)),
100*(BJ657-MINIFS(BJ:BJ,$E:$E,$E657))/(MAXIFS(BJ:BJ,$E:$E,$E657)-MINIFS(BJ:BJ,$E:$E,$E657))))</f>
        <v/>
      </c>
      <c r="DZ657" s="225"/>
      <c r="EA657" s="225"/>
      <c r="EB657" s="225" t="str">
        <f t="shared" si="8"/>
        <v/>
      </c>
      <c r="EC657" s="225" t="str">
        <f t="shared" si="9"/>
        <v/>
      </c>
      <c r="ED657" s="225" t="str">
        <f t="shared" si="10"/>
        <v/>
      </c>
      <c r="EE657" s="225" t="str">
        <f t="shared" si="11"/>
        <v/>
      </c>
      <c r="EF657" s="225" t="str">
        <f t="shared" si="12"/>
        <v/>
      </c>
      <c r="EG657" s="225" t="str">
        <f t="shared" si="13"/>
        <v/>
      </c>
      <c r="EH657" s="225"/>
      <c r="EI657" s="225"/>
      <c r="EJ657" s="225"/>
      <c r="EK657" s="225"/>
      <c r="EL657" s="225"/>
      <c r="EM657" s="225"/>
    </row>
    <row r="658">
      <c r="A658" s="231"/>
      <c r="B658" s="231"/>
      <c r="C658" s="231"/>
      <c r="D658" s="231" t="str">
        <f t="array" ref="D658">IFERROR(INDEX(Profiles!$B:$B,MATCH($A658,Profiles!$A:$A,0)),"")</f>
        <v/>
      </c>
      <c r="E658" s="231"/>
      <c r="F658" s="231"/>
      <c r="G658" s="231"/>
      <c r="H658" s="231"/>
      <c r="I658" s="231" t="str">
        <f>IF(A658="","",IF(Settings!$N$3="DATE",F658&amp;": "&amp;TEXT(B658,"M/DD/YY"),F658&amp;": "&amp;H658))</f>
        <v/>
      </c>
      <c r="J658" s="231"/>
      <c r="K658" s="231"/>
      <c r="L658" s="231"/>
      <c r="M658" s="232" t="str">
        <f t="shared" si="14"/>
        <v/>
      </c>
      <c r="N658" s="231"/>
      <c r="O658" s="231"/>
      <c r="P658" s="231"/>
      <c r="Q658" s="231"/>
      <c r="R658" s="231"/>
      <c r="S658" s="230" t="str">
        <f>IFERROR(VLOOKUP(AF658, 'YOYO IR Scores'!A:C, 3, FALSE), "")
</f>
        <v/>
      </c>
      <c r="T658" s="231"/>
      <c r="U658" s="231"/>
      <c r="V658" s="231"/>
      <c r="W658" s="231"/>
      <c r="X658" s="233" t="str">
        <f t="shared" si="4"/>
        <v/>
      </c>
      <c r="Y658" s="234" t="str">
        <f t="shared" si="5"/>
        <v/>
      </c>
      <c r="Z658" s="234" t="str">
        <f t="shared" si="6"/>
        <v/>
      </c>
      <c r="AA658" s="233" t="str">
        <f t="shared" si="7"/>
        <v/>
      </c>
      <c r="AB658" s="232"/>
      <c r="AC658" s="232"/>
      <c r="AD658" s="232"/>
      <c r="AE658" s="232" t="str">
        <f>IFERROR(VLOOKUP(AF658, 'YOYO IR Scores'!A:C, 2, FALSE), "")</f>
        <v/>
      </c>
      <c r="AF658" s="232"/>
      <c r="AG658" s="23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c r="BD658" s="232"/>
      <c r="BE658" s="232"/>
      <c r="BF658" s="232"/>
      <c r="BG658" s="232"/>
      <c r="BH658" s="232"/>
      <c r="BI658" s="232"/>
      <c r="BJ658" s="232"/>
      <c r="BK658" s="232" t="str">
        <f t="array" ref="BK658">IF(J658="","",
IF(INDEX(Settings!$H:$H,MATCH(BY$1,Settings!$G:$G,0))=TRUE,
100-100*(J658-MIN(J:J))/(MAX(J:J)-MIN(J:J)),
100*(J658-MIN(J:J))/(MAX(J:J)-MIN(J:J))))</f>
        <v/>
      </c>
      <c r="BL658" s="232" t="str">
        <f t="array" ref="BL658">IF(J658="","",
IF(INDEX(Settings!$H:$H,MATCH(BY$1,Settings!$G:$G,0))=TRUE,
100-100*(J658-MINIFS(J:J,$E:$E,$E658))/(MAXIFS(J:J,$E:$E,$E658)-MINIFS(J:J,$E:$E,$E658)),
100*(J658-MINIFS(J:J,$E:$E,$E658))/(MAXIFS(J:J,$E:$E,$E658)-MINIFS(J:J,$E:$E,$E658))))</f>
        <v/>
      </c>
      <c r="BM658" s="232" t="str">
        <f t="array" ref="BM658">IF(J658="","",
IF(INDEX(Settings!$H:$H,MATCH(BY$1,Settings!$G:$G,0))=TRUE,
100-100*(J658-MINIFS(J:J,$E:$E,$E658,$I:$I,$I658))/(MAXIFS(J:J,$E:$E,$E658,$I:$I,$I658)-MINIFS(J:J,$E:$E,$E658,$I:$I,$I658)),
100*(J658-MINIFS(J:J,$E:$E,$E658,$I:$I,$I658))/(MAXIFS(J:J,$E:$E,$E658,$I:$I,$I658)-MINIFS(J:J,$E:$E,$E658,$I:$I,$I658))))</f>
        <v/>
      </c>
      <c r="BN658" s="231" t="str">
        <f t="array" ref="BN658">IF(J658="","",
IF(INDEX(Settings!$H:$H,MATCH(BY$1,Settings!$G:$G,0))=TRUE,
100-100*PERCENTRANK(J:J,J658),
100*PERCENTRANK(J:J,J658)))</f>
        <v/>
      </c>
      <c r="BO658" s="231" t="str">
        <f>IFERROR(__xludf.DUMMYFUNCTION("IF(J658="""","""",
IF(INDEX(Settings!$H:$H,MATCH(BY$1,Settings!$G:$G,0))=TRUE,
100-100*PERCENTRANK(FILTER(J:J,$E:$E=$E658),J658),
100*PERCENTRANK(FILTER(J:J,$E:$E=$E658),J658)))"),"")</f>
        <v/>
      </c>
      <c r="BP658" s="231" t="str">
        <f>IFERROR(__xludf.DUMMYFUNCTION("IF(J658="""","""",
IF(INDEX(Settings!$H:$H,MATCH(BY$1,Settings!$G:$G,0))=TRUE,
100-100*PERCENTRANK(FILTER(J:J,$E:$E=$E658,$I:$I=$I658),J658),
100*PERCENTRANK(FILTER(J:J,$E:$E=$E658,$I:$I=$I658),J658)))"),"")</f>
        <v/>
      </c>
      <c r="BQ658" s="233" t="str">
        <f t="array" ref="BQ658">IF(J658="","",
IF(INDEX(Settings!$H:$H,MATCH(BY$1,Settings!$G:$G,0))=TRUE,
-1*(J658-AVERAGE(J:J))/STDEV(J:J),
(J658-AVERAGE(J:J))/STDEV(J:J)))</f>
        <v/>
      </c>
      <c r="BR658" s="233" t="str">
        <f>IFERROR(__xludf.DUMMYFUNCTION("IF(J658="""","""",
IF(INDEX(Settings!$H:$H,MATCH(BY$1,Settings!$G:$G,0))=TRUE,
-1*(J658-AVERAGEIFS(J:J,$E:$E,$E658))/STDEV(FILTER(J:J,$E:$E=$E658)),
(J658-AVERAGEIFS(J:J,$E:$E,$E658))/STDEV(FILTER(J:J,$E:$E=$E658))))"),"")</f>
        <v/>
      </c>
      <c r="BS658" s="233"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1"/>
      <c r="BX658" s="231"/>
      <c r="BY658" s="232" t="str">
        <f t="array" ref="BY658">IF(J658="","",
IF(INDEX(Settings!$H:$H,MATCH(BY$1,Settings!$G:$G,0))=TRUE,
100-100*(J658-MINIFS(J:J,$E:$E,$E658))/(MAXIFS(J:J,$E:$E,$E658)-MINIFS(J:J,$E:$E,$E658)),
100*(J658-MINIFS(J:J,$E:$E,$E658))/(MAXIFS(J:J,$E:$E,$E658)-MINIFS(J:J,$E:$E,$E658))))</f>
        <v/>
      </c>
      <c r="BZ658" s="232" t="str">
        <f t="array" ref="BZ658">IF(K658="","",
IF(INDEX(Settings!$H:$H,MATCH(BZ$1,Settings!$G:$G,0))=TRUE,
100-100*(K658-MINIFS(K:K,$E:$E,$E658))/(MAXIFS(K:K,$E:$E,$E658)-MINIFS(K:K,$E:$E,$E658)),
100*(K658-MINIFS(K:K,$E:$E,$E658))/(MAXIFS(K:K,$E:$E,$E658)-MINIFS(K:K,$E:$E,$E658))))</f>
        <v/>
      </c>
      <c r="CA658" s="232" t="str">
        <f t="array" ref="CA658">IF(L658="","",
IF(INDEX(Settings!$H:$H,MATCH(CA$1,Settings!$G:$G,0))=TRUE,
100-100*(L658-MINIFS(L:L,$E:$E,$E658))/(MAXIFS(L:L,$E:$E,$E658)-MINIFS(L:L,$E:$E,$E658)),
100*(L658-MINIFS(L:L,$E:$E,$E658))/(MAXIFS(L:L,$E:$E,$E658)-MINIFS(L:L,$E:$E,$E658))))</f>
        <v/>
      </c>
      <c r="CB658" s="232" t="str">
        <f t="array" ref="CB658">IF(M658="","",
IF(INDEX(Settings!$H:$H,MATCH(CB$1,Settings!$G:$G,0))=TRUE,
100-100*(M658-MINIFS(M:M,$E:$E,$E658))/(MAXIFS(M:M,$E:$E,$E658)-MINIFS(M:M,$E:$E,$E658)),
100*(M658-MINIFS(M:M,$E:$E,$E658))/(MAXIFS(M:M,$E:$E,$E658)-MINIFS(M:M,$E:$E,$E658))))</f>
        <v/>
      </c>
      <c r="CC658" s="232" t="str">
        <f t="array" ref="CC658">IF(N658="","",
IF(INDEX(Settings!$H:$H,MATCH(CC$1,Settings!$G:$G,0))=TRUE,
100-100*(N658-MINIFS(N:N,$E:$E,$E658))/(MAXIFS(N:N,$E:$E,$E658)-MINIFS(N:N,$E:$E,$E658)),
100*(N658-MINIFS(N:N,$E:$E,$E658))/(MAXIFS(N:N,$E:$E,$E658)-MINIFS(N:N,$E:$E,$E658))))</f>
        <v/>
      </c>
      <c r="CD658" s="232" t="str">
        <f t="array" ref="CD658">IF(O658="","",
IF(INDEX(Settings!$H:$H,MATCH(CD$1,Settings!$G:$G,0))=TRUE,
100-100*(O658-MINIFS(O:O,$E:$E,$E658))/(MAXIFS(O:O,$E:$E,$E658)-MINIFS(O:O,$E:$E,$E658)),
100*(O658-MINIFS(O:O,$E:$E,$E658))/(MAXIFS(O:O,$E:$E,$E658)-MINIFS(O:O,$E:$E,$E658))))</f>
        <v/>
      </c>
      <c r="CE658" s="232" t="str">
        <f t="array" ref="CE658">IF(P658="","",
IF(INDEX(Settings!$H:$H,MATCH(CE$1,Settings!$G:$G,0))=TRUE,
100-100*(P658-MINIFS(P:P,$E:$E,$E658))/(MAXIFS(P:P,$E:$E,$E658)-MINIFS(P:P,$E:$E,$E658)),
100*(P658-MINIFS(P:P,$E:$E,$E658))/(MAXIFS(P:P,$E:$E,$E658)-MINIFS(P:P,$E:$E,$E658))))</f>
        <v/>
      </c>
      <c r="CF658" s="232" t="str">
        <f t="array" ref="CF658">IF(Q658="","",
IF(INDEX(Settings!$H:$H,MATCH(CF$1,Settings!$G:$G,0))=TRUE,
100-100*(Q658-MINIFS(Q:Q,$E:$E,$E658))/(MAXIFS(Q:Q,$E:$E,$E658)-MINIFS(Q:Q,$E:$E,$E658)),
100*(Q658-MINIFS(Q:Q,$E:$E,$E658))/(MAXIFS(Q:Q,$E:$E,$E658)-MINIFS(Q:Q,$E:$E,$E658))))</f>
        <v/>
      </c>
      <c r="CG658" s="232" t="str">
        <f t="array" ref="CG658">IF(R658="","",
IF(INDEX(Settings!$H:$H,MATCH(CG$1,Settings!$G:$G,0))=TRUE,
100-100*(R658-MINIFS(R:R,$E:$E,$E658))/(MAXIFS(R:R,$E:$E,$E658)-MINIFS(R:R,$E:$E,$E658)),
100*(R658-MINIFS(R:R,$E:$E,$E658))/(MAXIFS(R:R,$E:$E,$E658)-MINIFS(R:R,$E:$E,$E658))))</f>
        <v/>
      </c>
      <c r="CH658" s="232" t="str">
        <f t="array" ref="CH658">IF(S658="","",
IF(INDEX(Settings!$H:$H,MATCH(CH$1,Settings!$G:$G,0))=TRUE,
100-100*(S658-MINIFS(S:S,$E:$E,$E658))/(MAXIFS(S:S,$E:$E,$E658)-MINIFS(S:S,$E:$E,$E658)),
100*(S658-MINIFS(S:S,$E:$E,$E658))/(MAXIFS(S:S,$E:$E,$E658)-MINIFS(S:S,$E:$E,$E658))))</f>
        <v/>
      </c>
      <c r="CI658" s="232" t="str">
        <f t="array" ref="CI658">IF(T658="","",
IF(INDEX(Settings!$H:$H,MATCH(CI$1,Settings!$G:$G,0))=TRUE,
100-100*(T658-MINIFS(T:T,$E:$E,$E658))/(MAXIFS(T:T,$E:$E,$E658)-MINIFS(T:T,$E:$E,$E658)),
100*(T658-MINIFS(T:T,$E:$E,$E658))/(MAXIFS(T:T,$E:$E,$E658)-MINIFS(T:T,$E:$E,$E658))))</f>
        <v/>
      </c>
      <c r="CJ658" s="232" t="str">
        <f t="array" ref="CJ658">IF(U658="","",
IF(INDEX(Settings!$H:$H,MATCH(CJ$1,Settings!$G:$G,0))=TRUE,
100-100*(U658-MINIFS(U:U,$E:$E,$E658))/(MAXIFS(U:U,$E:$E,$E658)-MINIFS(U:U,$E:$E,$E658)),
100*(U658-MINIFS(U:U,$E:$E,$E658))/(MAXIFS(U:U,$E:$E,$E658)-MINIFS(U:U,$E:$E,$E658))))</f>
        <v/>
      </c>
      <c r="CK658" s="232" t="str">
        <f t="array" ref="CK658">IF(V658="","",
IF(INDEX(Settings!$H:$H,MATCH(CK$1,Settings!$G:$G,0))=TRUE,
100-100*(V658-MINIFS(V:V,$E:$E,$E658))/(MAXIFS(V:V,$E:$E,$E658)-MINIFS(V:V,$E:$E,$E658)),
100*(V658-MINIFS(V:V,$E:$E,$E658))/(MAXIFS(V:V,$E:$E,$E658)-MINIFS(V:V,$E:$E,$E658))))</f>
        <v/>
      </c>
      <c r="CL658" s="232" t="str">
        <f t="array" ref="CL658">IF(W658="","",
IF(INDEX(Settings!$H:$H,MATCH(CL$1,Settings!$G:$G,0))=TRUE,
100-100*(W658-MINIFS(W:W,$E:$E,$E658))/(MAXIFS(W:W,$E:$E,$E658)-MINIFS(W:W,$E:$E,$E658)),
100*(W658-MINIFS(W:W,$E:$E,$E658))/(MAXIFS(W:W,$E:$E,$E658)-MINIFS(W:W,$E:$E,$E658))))</f>
        <v/>
      </c>
      <c r="CM658" s="232" t="str">
        <f t="array" ref="CM658">IF(X658="","",
IF(INDEX(Settings!$H:$H,MATCH(CM$1,Settings!$G:$G,0))=TRUE,
100-100*(X658-MINIFS(X:X,$E:$E,$E658))/(MAXIFS(X:X,$E:$E,$E658)-MINIFS(X:X,$E:$E,$E658)),
100*(X658-MINIFS(X:X,$E:$E,$E658))/(MAXIFS(X:X,$E:$E,$E658)-MINIFS(X:X,$E:$E,$E658))))</f>
        <v/>
      </c>
      <c r="CN658" s="232" t="str">
        <f t="array" ref="CN658">IF(Y658="","",
IF(INDEX(Settings!$H:$H,MATCH(CN$1,Settings!$G:$G,0))=TRUE,
100-100*(Y658-MINIFS(Y:Y,$E:$E,$E658))/(MAXIFS(Y:Y,$E:$E,$E658)-MINIFS(Y:Y,$E:$E,$E658)),
100*(Y658-MINIFS(Y:Y,$E:$E,$E658))/(MAXIFS(Y:Y,$E:$E,$E658)-MINIFS(Y:Y,$E:$E,$E658))))</f>
        <v/>
      </c>
      <c r="CO658" s="232" t="str">
        <f t="array" ref="CO658">IF(Z658="","",
IF(INDEX(Settings!$H:$H,MATCH(CO$1,Settings!$G:$G,0))=TRUE,
100-100*(Z658-MINIFS(Z:Z,$E:$E,$E658))/(MAXIFS(Z:Z,$E:$E,$E658)-MINIFS(Z:Z,$E:$E,$E658)),
100*(Z658-MINIFS(Z:Z,$E:$E,$E658))/(MAXIFS(Z:Z,$E:$E,$E658)-MINIFS(Z:Z,$E:$E,$E658))))</f>
        <v/>
      </c>
      <c r="CP658" s="232" t="str">
        <f t="array" ref="CP658">IF(AA658="","",
IF(INDEX(Settings!$H:$H,MATCH(CP$1,Settings!$G:$G,0))=TRUE,
100-100*(AA658-MINIFS(AA:AA,$E:$E,$E658))/(MAXIFS(AA:AA,$E:$E,$E658)-MINIFS(AA:AA,$E:$E,$E658)),
100*(AA658-MINIFS(AA:AA,$E:$E,$E658))/(MAXIFS(AA:AA,$E:$E,$E658)-MINIFS(AA:AA,$E:$E,$E658))))</f>
        <v/>
      </c>
      <c r="CQ658" s="232" t="str">
        <f t="array" ref="CQ658">IF(AB658="","",
IF(INDEX(Settings!$H:$H,MATCH(CQ$1,Settings!$G:$G,0))=TRUE,
100-100*(AB658-MINIFS(AB:AB,$E:$E,$E658))/(MAXIFS(AB:AB,$E:$E,$E658)-MINIFS(AB:AB,$E:$E,$E658)),
100*(AB658-MINIFS(AB:AB,$E:$E,$E658))/(MAXIFS(AB:AB,$E:$E,$E658)-MINIFS(AB:AB,$E:$E,$E658))))</f>
        <v/>
      </c>
      <c r="CR658" s="232" t="str">
        <f t="array" ref="CR658">IF(AC658="","",
IF(INDEX(Settings!$H:$H,MATCH(CR$1,Settings!$G:$G,0))=TRUE,
100-100*(AC658-MINIFS(AC:AC,$E:$E,$E658))/(MAXIFS(AC:AC,$E:$E,$E658)-MINIFS(AC:AC,$E:$E,$E658)),
100*(AC658-MINIFS(AC:AC,$E:$E,$E658))/(MAXIFS(AC:AC,$E:$E,$E658)-MINIFS(AC:AC,$E:$E,$E658))))</f>
        <v/>
      </c>
      <c r="CS658" s="232" t="str">
        <f t="array" ref="CS658">IF(AD658="","",
IF(INDEX(Settings!$H:$H,MATCH(CS$1,Settings!$G:$G,0))=TRUE,
100-100*(AD658-MINIFS(AD:AD,$E:$E,$E658))/(MAXIFS(AD:AD,$E:$E,$E658)-MINIFS(AD:AD,$E:$E,$E658)),
100*(AD658-MINIFS(AD:AD,$E:$E,$E658))/(MAXIFS(AD:AD,$E:$E,$E658)-MINIFS(AD:AD,$E:$E,$E658))))</f>
        <v/>
      </c>
      <c r="CT658" s="232" t="str">
        <f t="array" ref="CT658">IF(AE658="","",
IF(INDEX(Settings!$H:$H,MATCH(CT$1,Settings!$G:$G,0))=TRUE,
100-100*(AE658-MINIFS(AE:AE,$E:$E,$E658))/(MAXIFS(AE:AE,$E:$E,$E658)-MINIFS(AE:AE,$E:$E,$E658)),
100*(AE658-MINIFS(AE:AE,$E:$E,$E658))/(MAXIFS(AE:AE,$E:$E,$E658)-MINIFS(AE:AE,$E:$E,$E658))))</f>
        <v/>
      </c>
      <c r="CU658" s="232" t="str">
        <f t="array" ref="CU658">IF(AF658="","",
IF(INDEX(Settings!$H:$H,MATCH(CU$1,Settings!$G:$G,0))=TRUE,
100-100*(AF658-MINIFS(AF:AF,$E:$E,$E658))/(MAXIFS(AF:AF,$E:$E,$E658)-MINIFS(AF:AF,$E:$E,$E658)),
100*(AF658-MINIFS(AF:AF,$E:$E,$E658))/(MAXIFS(AF:AF,$E:$E,$E658)-MINIFS(AF:AF,$E:$E,$E658))))</f>
        <v/>
      </c>
      <c r="CV658" s="232" t="str">
        <f t="array" ref="CV658">IF(AG658="","",
IF(INDEX(Settings!$H:$H,MATCH(CV$1,Settings!$G:$G,0))=TRUE,
100-100*(AG658-MINIFS(AG:AG,$E:$E,$E658))/(MAXIFS(AG:AG,$E:$E,$E658)-MINIFS(AG:AG,$E:$E,$E658)),
100*(AG658-MINIFS(AG:AG,$E:$E,$E658))/(MAXIFS(AG:AG,$E:$E,$E658)-MINIFS(AG:AG,$E:$E,$E658))))</f>
        <v/>
      </c>
      <c r="CW658" s="232" t="str">
        <f t="array" ref="CW658">IF(AH658="","",
IF(INDEX(Settings!$H:$H,MATCH(CW$1,Settings!$G:$G,0))=TRUE,
100-100*(AH658-MINIFS(AH:AH,$E:$E,$E658))/(MAXIFS(AH:AH,$E:$E,$E658)-MINIFS(AH:AH,$E:$E,$E658)),
100*(AH658-MINIFS(AH:AH,$E:$E,$E658))/(MAXIFS(AH:AH,$E:$E,$E658)-MINIFS(AH:AH,$E:$E,$E658))))</f>
        <v/>
      </c>
      <c r="CX658" s="232" t="str">
        <f t="array" ref="CX658">IF(AI658="","",
IF(INDEX(Settings!$H:$H,MATCH(CX$1,Settings!$G:$G,0))=TRUE,
100-100*(AI658-MINIFS(AI:AI,$E:$E,$E658))/(MAXIFS(AI:AI,$E:$E,$E658)-MINIFS(AI:AI,$E:$E,$E658)),
100*(AI658-MINIFS(AI:AI,$E:$E,$E658))/(MAXIFS(AI:AI,$E:$E,$E658)-MINIFS(AI:AI,$E:$E,$E658))))</f>
        <v/>
      </c>
      <c r="CY658" s="232" t="str">
        <f t="array" ref="CY658">IF(AJ658="","",
IF(INDEX(Settings!$H:$H,MATCH(CY$1,Settings!$G:$G,0))=TRUE,
100-100*(AJ658-MINIFS(AJ:AJ,$E:$E,$E658))/(MAXIFS(AJ:AJ,$E:$E,$E658)-MINIFS(AJ:AJ,$E:$E,$E658)),
100*(AJ658-MINIFS(AJ:AJ,$E:$E,$E658))/(MAXIFS(AJ:AJ,$E:$E,$E658)-MINIFS(AJ:AJ,$E:$E,$E658))))</f>
        <v/>
      </c>
      <c r="CZ658" s="232" t="str">
        <f t="array" ref="CZ658">IF(AK658="","",
IF(INDEX(Settings!$H:$H,MATCH(CZ$1,Settings!$G:$G,0))=TRUE,
100-100*(AK658-MINIFS(AK:AK,$E:$E,$E658))/(MAXIFS(AK:AK,$E:$E,$E658)-MINIFS(AK:AK,$E:$E,$E658)),
100*(AK658-MINIFS(AK:AK,$E:$E,$E658))/(MAXIFS(AK:AK,$E:$E,$E658)-MINIFS(AK:AK,$E:$E,$E658))))</f>
        <v/>
      </c>
      <c r="DA658" s="232" t="str">
        <f t="array" ref="DA658">IF(AL658="","",
IF(INDEX(Settings!$H:$H,MATCH(DA$1,Settings!$G:$G,0))=TRUE,
100-100*(AL658-MINIFS(AL:AL,$E:$E,$E658))/(MAXIFS(AL:AL,$E:$E,$E658)-MINIFS(AL:AL,$E:$E,$E658)),
100*(AL658-MINIFS(AL:AL,$E:$E,$E658))/(MAXIFS(AL:AL,$E:$E,$E658)-MINIFS(AL:AL,$E:$E,$E658))))</f>
        <v/>
      </c>
      <c r="DB658" s="232" t="str">
        <f t="array" ref="DB658">IF(AM658="","",
IF(INDEX(Settings!$H:$H,MATCH(DB$1,Settings!$G:$G,0))=TRUE,
100-100*(AM658-MINIFS(AM:AM,$E:$E,$E658))/(MAXIFS(AM:AM,$E:$E,$E658)-MINIFS(AM:AM,$E:$E,$E658)),
100*(AM658-MINIFS(AM:AM,$E:$E,$E658))/(MAXIFS(AM:AM,$E:$E,$E658)-MINIFS(AM:AM,$E:$E,$E658))))</f>
        <v/>
      </c>
      <c r="DC658" s="232" t="str">
        <f t="array" ref="DC658">IF(AN658="","",
IF(INDEX(Settings!$H:$H,MATCH(DC$1,Settings!$G:$G,0))=TRUE,
100-100*(AN658-MINIFS(AN:AN,$E:$E,$E658))/(MAXIFS(AN:AN,$E:$E,$E658)-MINIFS(AN:AN,$E:$E,$E658)),
100*(AN658-MINIFS(AN:AN,$E:$E,$E658))/(MAXIFS(AN:AN,$E:$E,$E658)-MINIFS(AN:AN,$E:$E,$E658))))</f>
        <v/>
      </c>
      <c r="DD658" s="232" t="str">
        <f t="array" ref="DD658">IF(AO658="","",
IF(INDEX(Settings!$H:$H,MATCH(DD$1,Settings!$G:$G,0))=TRUE,
100-100*(AO658-MINIFS(AO:AO,$E:$E,$E658))/(MAXIFS(AO:AO,$E:$E,$E658)-MINIFS(AO:AO,$E:$E,$E658)),
100*(AO658-MINIFS(AO:AO,$E:$E,$E658))/(MAXIFS(AO:AO,$E:$E,$E658)-MINIFS(AO:AO,$E:$E,$E658))))</f>
        <v/>
      </c>
      <c r="DE658" s="232" t="str">
        <f t="array" ref="DE658">IF(AP658="","",
IF(INDEX(Settings!$H:$H,MATCH(DE$1,Settings!$G:$G,0))=TRUE,
100-100*(AP658-MINIFS(AP:AP,$E:$E,$E658))/(MAXIFS(AP:AP,$E:$E,$E658)-MINIFS(AP:AP,$E:$E,$E658)),
100*(AP658-MINIFS(AP:AP,$E:$E,$E658))/(MAXIFS(AP:AP,$E:$E,$E658)-MINIFS(AP:AP,$E:$E,$E658))))</f>
        <v/>
      </c>
      <c r="DF658" s="232" t="str">
        <f t="array" ref="DF658">IF(AQ658="","",
IF(INDEX(Settings!$H:$H,MATCH(DF$1,Settings!$G:$G,0))=TRUE,
100-100*(AQ658-MINIFS(AQ:AQ,$E:$E,$E658))/(MAXIFS(AQ:AQ,$E:$E,$E658)-MINIFS(AQ:AQ,$E:$E,$E658)),
100*(AQ658-MINIFS(AQ:AQ,$E:$E,$E658))/(MAXIFS(AQ:AQ,$E:$E,$E658)-MINIFS(AQ:AQ,$E:$E,$E658))))</f>
        <v/>
      </c>
      <c r="DG658" s="232" t="str">
        <f t="array" ref="DG658">IF(AR658="","",
IF(INDEX(Settings!$H:$H,MATCH(DG$1,Settings!$G:$G,0))=TRUE,
100-100*(AR658-MINIFS(AR:AR,$E:$E,$E658))/(MAXIFS(AR:AR,$E:$E,$E658)-MINIFS(AR:AR,$E:$E,$E658)),
100*(AR658-MINIFS(AR:AR,$E:$E,$E658))/(MAXIFS(AR:AR,$E:$E,$E658)-MINIFS(AR:AR,$E:$E,$E658))))</f>
        <v/>
      </c>
      <c r="DH658" s="232" t="str">
        <f t="array" ref="DH658">IF(AS658="","",
IF(INDEX(Settings!$H:$H,MATCH(DH$1,Settings!$G:$G,0))=TRUE,
100-100*(AS658-MINIFS(AS:AS,$E:$E,$E658))/(MAXIFS(AS:AS,$E:$E,$E658)-MINIFS(AS:AS,$E:$E,$E658)),
100*(AS658-MINIFS(AS:AS,$E:$E,$E658))/(MAXIFS(AS:AS,$E:$E,$E658)-MINIFS(AS:AS,$E:$E,$E658))))</f>
        <v/>
      </c>
      <c r="DI658" s="232" t="str">
        <f t="array" ref="DI658">IF(AT658="","",
IF(INDEX(Settings!$H:$H,MATCH(DI$1,Settings!$G:$G,0))=TRUE,
100-100*(AT658-MINIFS(AT:AT,$E:$E,$E658))/(MAXIFS(AT:AT,$E:$E,$E658)-MINIFS(AT:AT,$E:$E,$E658)),
100*(AT658-MINIFS(AT:AT,$E:$E,$E658))/(MAXIFS(AT:AT,$E:$E,$E658)-MINIFS(AT:AT,$E:$E,$E658))))</f>
        <v/>
      </c>
      <c r="DJ658" s="232" t="str">
        <f t="array" ref="DJ658">IF(AU658="","",
IF(INDEX(Settings!$H:$H,MATCH(DJ$1,Settings!$G:$G,0))=TRUE,
100-100*(AU658-MINIFS(AU:AU,$E:$E,$E658))/(MAXIFS(AU:AU,$E:$E,$E658)-MINIFS(AU:AU,$E:$E,$E658)),
100*(AU658-MINIFS(AU:AU,$E:$E,$E658))/(MAXIFS(AU:AU,$E:$E,$E658)-MINIFS(AU:AU,$E:$E,$E658))))</f>
        <v/>
      </c>
      <c r="DK658" s="232" t="str">
        <f t="array" ref="DK658">IF(AV658="","",
IF(INDEX(Settings!$H:$H,MATCH(DK$1,Settings!$G:$G,0))=TRUE,
100-100*(AV658-MINIFS(AV:AV,$E:$E,$E658))/(MAXIFS(AV:AV,$E:$E,$E658)-MINIFS(AV:AV,$E:$E,$E658)),
100*(AV658-MINIFS(AV:AV,$E:$E,$E658))/(MAXIFS(AV:AV,$E:$E,$E658)-MINIFS(AV:AV,$E:$E,$E658))))</f>
        <v/>
      </c>
      <c r="DL658" s="232" t="str">
        <f t="array" ref="DL658">IF(AW658="","",
IF(INDEX(Settings!$H:$H,MATCH(DL$1,Settings!$G:$G,0))=TRUE,
100-100*(AW658-MINIFS(AW:AW,$E:$E,$E658))/(MAXIFS(AW:AW,$E:$E,$E658)-MINIFS(AW:AW,$E:$E,$E658)),
100*(AW658-MINIFS(AW:AW,$E:$E,$E658))/(MAXIFS(AW:AW,$E:$E,$E658)-MINIFS(AW:AW,$E:$E,$E658))))</f>
        <v/>
      </c>
      <c r="DM658" s="232" t="str">
        <f t="array" ref="DM658">IF(AX658="","",
IF(INDEX(Settings!$H:$H,MATCH(DM$1,Settings!$G:$G,0))=TRUE,
100-100*(AX658-MINIFS(AX:AX,$E:$E,$E658))/(MAXIFS(AX:AX,$E:$E,$E658)-MINIFS(AX:AX,$E:$E,$E658)),
100*(AX658-MINIFS(AX:AX,$E:$E,$E658))/(MAXIFS(AX:AX,$E:$E,$E658)-MINIFS(AX:AX,$E:$E,$E658))))</f>
        <v/>
      </c>
      <c r="DN658" s="232" t="str">
        <f t="array" ref="DN658">IF(AY658="","",
IF(INDEX(Settings!$H:$H,MATCH(DN$1,Settings!$G:$G,0))=TRUE,
100-100*(AY658-MINIFS(AY:AY,$E:$E,$E658))/(MAXIFS(AY:AY,$E:$E,$E658)-MINIFS(AY:AY,$E:$E,$E658)),
100*(AY658-MINIFS(AY:AY,$E:$E,$E658))/(MAXIFS(AY:AY,$E:$E,$E658)-MINIFS(AY:AY,$E:$E,$E658))))</f>
        <v/>
      </c>
      <c r="DO658" s="232" t="str">
        <f t="array" ref="DO658">IF(AZ658="","",
IF(INDEX(Settings!$H:$H,MATCH(DO$1,Settings!$G:$G,0))=TRUE,
100-100*(AZ658-MINIFS(AZ:AZ,$E:$E,$E658))/(MAXIFS(AZ:AZ,$E:$E,$E658)-MINIFS(AZ:AZ,$E:$E,$E658)),
100*(AZ658-MINIFS(AZ:AZ,$E:$E,$E658))/(MAXIFS(AZ:AZ,$E:$E,$E658)-MINIFS(AZ:AZ,$E:$E,$E658))))</f>
        <v/>
      </c>
      <c r="DP658" s="232" t="str">
        <f t="array" ref="DP658">IF(BA658="","",
IF(INDEX(Settings!$H:$H,MATCH(DP$1,Settings!$G:$G,0))=TRUE,
100-100*(BA658-MINIFS(BA:BA,$E:$E,$E658))/(MAXIFS(BA:BA,$E:$E,$E658)-MINIFS(BA:BA,$E:$E,$E658)),
100*(BA658-MINIFS(BA:BA,$E:$E,$E658))/(MAXIFS(BA:BA,$E:$E,$E658)-MINIFS(BA:BA,$E:$E,$E658))))</f>
        <v/>
      </c>
      <c r="DQ658" s="232" t="str">
        <f t="array" ref="DQ658">IF(BB658="","",
IF(INDEX(Settings!$H:$H,MATCH(DQ$1,Settings!$G:$G,0))=TRUE,
100-100*(BB658-MINIFS(BB:BB,$E:$E,$E658))/(MAXIFS(BB:BB,$E:$E,$E658)-MINIFS(BB:BB,$E:$E,$E658)),
100*(BB658-MINIFS(BB:BB,$E:$E,$E658))/(MAXIFS(BB:BB,$E:$E,$E658)-MINIFS(BB:BB,$E:$E,$E658))))</f>
        <v/>
      </c>
      <c r="DR658" s="232" t="str">
        <f t="array" ref="DR658">IF(BC658="","",
IF(INDEX(Settings!$H:$H,MATCH(DR$1,Settings!$G:$G,0))=TRUE,
100-100*(BC658-MINIFS(BC:BC,$E:$E,$E658))/(MAXIFS(BC:BC,$E:$E,$E658)-MINIFS(BC:BC,$E:$E,$E658)),
100*(BC658-MINIFS(BC:BC,$E:$E,$E658))/(MAXIFS(BC:BC,$E:$E,$E658)-MINIFS(BC:BC,$E:$E,$E658))))</f>
        <v/>
      </c>
      <c r="DS658" s="232" t="str">
        <f t="array" ref="DS658">IF(BD658="","",
IF(INDEX(Settings!$H:$H,MATCH(DS$1,Settings!$G:$G,0))=TRUE,
100-100*(BD658-MINIFS(BD:BD,$E:$E,$E658))/(MAXIFS(BD:BD,$E:$E,$E658)-MINIFS(BD:BD,$E:$E,$E658)),
100*(BD658-MINIFS(BD:BD,$E:$E,$E658))/(MAXIFS(BD:BD,$E:$E,$E658)-MINIFS(BD:BD,$E:$E,$E658))))</f>
        <v/>
      </c>
      <c r="DT658" s="232" t="str">
        <f t="array" ref="DT658">IF(BE658="","",
IF(INDEX(Settings!$H:$H,MATCH(DT$1,Settings!$G:$G,0))=TRUE,
100-100*(BE658-MINIFS(BE:BE,$E:$E,$E658))/(MAXIFS(BE:BE,$E:$E,$E658)-MINIFS(BE:BE,$E:$E,$E658)),
100*(BE658-MINIFS(BE:BE,$E:$E,$E658))/(MAXIFS(BE:BE,$E:$E,$E658)-MINIFS(BE:BE,$E:$E,$E658))))</f>
        <v/>
      </c>
      <c r="DU658" s="232" t="str">
        <f t="array" ref="DU658">IF(BF658="","",
IF(INDEX(Settings!$H:$H,MATCH(DU$1,Settings!$G:$G,0))=TRUE,
100-100*(BF658-MINIFS(BF:BF,$E:$E,$E658))/(MAXIFS(BF:BF,$E:$E,$E658)-MINIFS(BF:BF,$E:$E,$E658)),
100*(BF658-MINIFS(BF:BF,$E:$E,$E658))/(MAXIFS(BF:BF,$E:$E,$E658)-MINIFS(BF:BF,$E:$E,$E658))))</f>
        <v/>
      </c>
      <c r="DV658" s="232" t="str">
        <f t="array" ref="DV658">IF(BG658="","",
IF(INDEX(Settings!$H:$H,MATCH(DV$1,Settings!$G:$G,0))=TRUE,
100-100*(BG658-MINIFS(BG:BG,$E:$E,$E658))/(MAXIFS(BG:BG,$E:$E,$E658)-MINIFS(BG:BG,$E:$E,$E658)),
100*(BG658-MINIFS(BG:BG,$E:$E,$E658))/(MAXIFS(BG:BG,$E:$E,$E658)-MINIFS(BG:BG,$E:$E,$E658))))</f>
        <v/>
      </c>
      <c r="DW658" s="232" t="str">
        <f t="array" ref="DW658">IF(BH658="","",
IF(INDEX(Settings!$H:$H,MATCH(DW$1,Settings!$G:$G,0))=TRUE,
100-100*(BH658-MINIFS(BH:BH,$E:$E,$E658))/(MAXIFS(BH:BH,$E:$E,$E658)-MINIFS(BH:BH,$E:$E,$E658)),
100*(BH658-MINIFS(BH:BH,$E:$E,$E658))/(MAXIFS(BH:BH,$E:$E,$E658)-MINIFS(BH:BH,$E:$E,$E658))))</f>
        <v/>
      </c>
      <c r="DX658" s="232" t="str">
        <f t="array" ref="DX658">IF(BI658="","",
IF(INDEX(Settings!$H:$H,MATCH(DX$1,Settings!$G:$G,0))=TRUE,
100-100*(BI658-MINIFS(BI:BI,$E:$E,$E658))/(MAXIFS(BI:BI,$E:$E,$E658)-MINIFS(BI:BI,$E:$E,$E658)),
100*(BI658-MINIFS(BI:BI,$E:$E,$E658))/(MAXIFS(BI:BI,$E:$E,$E658)-MINIFS(BI:BI,$E:$E,$E658))))</f>
        <v/>
      </c>
      <c r="DY658" s="232" t="str">
        <f t="array" ref="DY658">IF(BJ658="","",
IF(INDEX(Settings!$H:$H,MATCH(DY$1,Settings!$G:$G,0))=TRUE,
100-100*(BJ658-MINIFS(BJ:BJ,$E:$E,$E658))/(MAXIFS(BJ:BJ,$E:$E,$E658)-MINIFS(BJ:BJ,$E:$E,$E658)),
100*(BJ658-MINIFS(BJ:BJ,$E:$E,$E658))/(MAXIFS(BJ:BJ,$E:$E,$E658)-MINIFS(BJ:BJ,$E:$E,$E658))))</f>
        <v/>
      </c>
      <c r="DZ658" s="234"/>
      <c r="EA658" s="234"/>
      <c r="EB658" s="234" t="str">
        <f t="shared" si="8"/>
        <v/>
      </c>
      <c r="EC658" s="234" t="str">
        <f t="shared" si="9"/>
        <v/>
      </c>
      <c r="ED658" s="234" t="str">
        <f t="shared" si="10"/>
        <v/>
      </c>
      <c r="EE658" s="234" t="str">
        <f t="shared" si="11"/>
        <v/>
      </c>
      <c r="EF658" s="234" t="str">
        <f t="shared" si="12"/>
        <v/>
      </c>
      <c r="EG658" s="234" t="str">
        <f t="shared" si="13"/>
        <v/>
      </c>
      <c r="EH658" s="234"/>
      <c r="EI658" s="234"/>
      <c r="EJ658" s="234"/>
      <c r="EK658" s="234"/>
      <c r="EL658" s="234"/>
      <c r="EM658" s="234"/>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3" t="str">
        <f t="shared" si="14"/>
        <v/>
      </c>
      <c r="N659" s="49"/>
      <c r="O659" s="49"/>
      <c r="P659" s="49"/>
      <c r="Q659" s="49"/>
      <c r="R659" s="49"/>
      <c r="S659" s="222" t="str">
        <f>IFERROR(VLOOKUP(AF659, 'YOYO IR Scores'!A:C, 3, FALSE), "")
</f>
        <v/>
      </c>
      <c r="T659" s="49"/>
      <c r="U659" s="49"/>
      <c r="V659" s="49"/>
      <c r="W659" s="49"/>
      <c r="X659" s="224" t="str">
        <f t="shared" si="4"/>
        <v/>
      </c>
      <c r="Y659" s="225" t="str">
        <f t="shared" si="5"/>
        <v/>
      </c>
      <c r="Z659" s="225" t="str">
        <f t="shared" si="6"/>
        <v/>
      </c>
      <c r="AA659" s="224" t="str">
        <f t="shared" si="7"/>
        <v/>
      </c>
      <c r="AB659" s="223"/>
      <c r="AC659" s="223"/>
      <c r="AD659" s="223"/>
      <c r="AE659" s="223" t="str">
        <f>IFERROR(VLOOKUP(AF659, 'YOYO IR Scores'!A:C, 2, FALSE), "")</f>
        <v/>
      </c>
      <c r="AF659" s="223"/>
      <c r="AG659" s="223"/>
      <c r="AH659" s="223"/>
      <c r="AI659" s="223"/>
      <c r="AJ659" s="223"/>
      <c r="AK659" s="223"/>
      <c r="AL659" s="223"/>
      <c r="AM659" s="223"/>
      <c r="AN659" s="223"/>
      <c r="AO659" s="223"/>
      <c r="AP659" s="223"/>
      <c r="AQ659" s="223"/>
      <c r="AR659" s="223"/>
      <c r="AS659" s="223"/>
      <c r="AT659" s="223"/>
      <c r="AU659" s="223"/>
      <c r="AV659" s="223"/>
      <c r="AW659" s="223"/>
      <c r="AX659" s="223"/>
      <c r="AY659" s="223"/>
      <c r="AZ659" s="223"/>
      <c r="BA659" s="223"/>
      <c r="BB659" s="223"/>
      <c r="BC659" s="223"/>
      <c r="BD659" s="223"/>
      <c r="BE659" s="223"/>
      <c r="BF659" s="223"/>
      <c r="BG659" s="223"/>
      <c r="BH659" s="223"/>
      <c r="BI659" s="223"/>
      <c r="BJ659" s="223"/>
      <c r="BK659" s="223" t="str">
        <f t="array" ref="BK659">IF(J659="","",
IF(INDEX(Settings!$H:$H,MATCH(BY$1,Settings!$G:$G,0))=TRUE,
100-100*(J659-MIN(J:J))/(MAX(J:J)-MIN(J:J)),
100*(J659-MIN(J:J))/(MAX(J:J)-MIN(J:J))))</f>
        <v/>
      </c>
      <c r="BL659" s="223" t="str">
        <f t="array" ref="BL659">IF(J659="","",
IF(INDEX(Settings!$H:$H,MATCH(BY$1,Settings!$G:$G,0))=TRUE,
100-100*(J659-MINIFS(J:J,$E:$E,$E659))/(MAXIFS(J:J,$E:$E,$E659)-MINIFS(J:J,$E:$E,$E659)),
100*(J659-MINIFS(J:J,$E:$E,$E659))/(MAXIFS(J:J,$E:$E,$E659)-MINIFS(J:J,$E:$E,$E659))))</f>
        <v/>
      </c>
      <c r="BM659" s="223"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4" t="str">
        <f t="array" ref="BQ659">IF(J659="","",
IF(INDEX(Settings!$H:$H,MATCH(BY$1,Settings!$G:$G,0))=TRUE,
-1*(J659-AVERAGE(J:J))/STDEV(J:J),
(J659-AVERAGE(J:J))/STDEV(J:J)))</f>
        <v/>
      </c>
      <c r="BR659" s="224" t="str">
        <f>IFERROR(__xludf.DUMMYFUNCTION("IF(J659="""","""",
IF(INDEX(Settings!$H:$H,MATCH(BY$1,Settings!$G:$G,0))=TRUE,
-1*(J659-AVERAGEIFS(J:J,$E:$E,$E659))/STDEV(FILTER(J:J,$E:$E=$E659)),
(J659-AVERAGEIFS(J:J,$E:$E,$E659))/STDEV(FILTER(J:J,$E:$E=$E659))))"),"")</f>
        <v/>
      </c>
      <c r="BS659" s="224"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3" t="str">
        <f t="array" ref="BY659">IF(J659="","",
IF(INDEX(Settings!$H:$H,MATCH(BY$1,Settings!$G:$G,0))=TRUE,
100-100*(J659-MINIFS(J:J,$E:$E,$E659))/(MAXIFS(J:J,$E:$E,$E659)-MINIFS(J:J,$E:$E,$E659)),
100*(J659-MINIFS(J:J,$E:$E,$E659))/(MAXIFS(J:J,$E:$E,$E659)-MINIFS(J:J,$E:$E,$E659))))</f>
        <v/>
      </c>
      <c r="BZ659" s="223" t="str">
        <f t="array" ref="BZ659">IF(K659="","",
IF(INDEX(Settings!$H:$H,MATCH(BZ$1,Settings!$G:$G,0))=TRUE,
100-100*(K659-MINIFS(K:K,$E:$E,$E659))/(MAXIFS(K:K,$E:$E,$E659)-MINIFS(K:K,$E:$E,$E659)),
100*(K659-MINIFS(K:K,$E:$E,$E659))/(MAXIFS(K:K,$E:$E,$E659)-MINIFS(K:K,$E:$E,$E659))))</f>
        <v/>
      </c>
      <c r="CA659" s="223" t="str">
        <f t="array" ref="CA659">IF(L659="","",
IF(INDEX(Settings!$H:$H,MATCH(CA$1,Settings!$G:$G,0))=TRUE,
100-100*(L659-MINIFS(L:L,$E:$E,$E659))/(MAXIFS(L:L,$E:$E,$E659)-MINIFS(L:L,$E:$E,$E659)),
100*(L659-MINIFS(L:L,$E:$E,$E659))/(MAXIFS(L:L,$E:$E,$E659)-MINIFS(L:L,$E:$E,$E659))))</f>
        <v/>
      </c>
      <c r="CB659" s="223" t="str">
        <f t="array" ref="CB659">IF(M659="","",
IF(INDEX(Settings!$H:$H,MATCH(CB$1,Settings!$G:$G,0))=TRUE,
100-100*(M659-MINIFS(M:M,$E:$E,$E659))/(MAXIFS(M:M,$E:$E,$E659)-MINIFS(M:M,$E:$E,$E659)),
100*(M659-MINIFS(M:M,$E:$E,$E659))/(MAXIFS(M:M,$E:$E,$E659)-MINIFS(M:M,$E:$E,$E659))))</f>
        <v/>
      </c>
      <c r="CC659" s="223" t="str">
        <f t="array" ref="CC659">IF(N659="","",
IF(INDEX(Settings!$H:$H,MATCH(CC$1,Settings!$G:$G,0))=TRUE,
100-100*(N659-MINIFS(N:N,$E:$E,$E659))/(MAXIFS(N:N,$E:$E,$E659)-MINIFS(N:N,$E:$E,$E659)),
100*(N659-MINIFS(N:N,$E:$E,$E659))/(MAXIFS(N:N,$E:$E,$E659)-MINIFS(N:N,$E:$E,$E659))))</f>
        <v/>
      </c>
      <c r="CD659" s="223" t="str">
        <f t="array" ref="CD659">IF(O659="","",
IF(INDEX(Settings!$H:$H,MATCH(CD$1,Settings!$G:$G,0))=TRUE,
100-100*(O659-MINIFS(O:O,$E:$E,$E659))/(MAXIFS(O:O,$E:$E,$E659)-MINIFS(O:O,$E:$E,$E659)),
100*(O659-MINIFS(O:O,$E:$E,$E659))/(MAXIFS(O:O,$E:$E,$E659)-MINIFS(O:O,$E:$E,$E659))))</f>
        <v/>
      </c>
      <c r="CE659" s="223" t="str">
        <f t="array" ref="CE659">IF(P659="","",
IF(INDEX(Settings!$H:$H,MATCH(CE$1,Settings!$G:$G,0))=TRUE,
100-100*(P659-MINIFS(P:P,$E:$E,$E659))/(MAXIFS(P:P,$E:$E,$E659)-MINIFS(P:P,$E:$E,$E659)),
100*(P659-MINIFS(P:P,$E:$E,$E659))/(MAXIFS(P:P,$E:$E,$E659)-MINIFS(P:P,$E:$E,$E659))))</f>
        <v/>
      </c>
      <c r="CF659" s="223" t="str">
        <f t="array" ref="CF659">IF(Q659="","",
IF(INDEX(Settings!$H:$H,MATCH(CF$1,Settings!$G:$G,0))=TRUE,
100-100*(Q659-MINIFS(Q:Q,$E:$E,$E659))/(MAXIFS(Q:Q,$E:$E,$E659)-MINIFS(Q:Q,$E:$E,$E659)),
100*(Q659-MINIFS(Q:Q,$E:$E,$E659))/(MAXIFS(Q:Q,$E:$E,$E659)-MINIFS(Q:Q,$E:$E,$E659))))</f>
        <v/>
      </c>
      <c r="CG659" s="223" t="str">
        <f t="array" ref="CG659">IF(R659="","",
IF(INDEX(Settings!$H:$H,MATCH(CG$1,Settings!$G:$G,0))=TRUE,
100-100*(R659-MINIFS(R:R,$E:$E,$E659))/(MAXIFS(R:R,$E:$E,$E659)-MINIFS(R:R,$E:$E,$E659)),
100*(R659-MINIFS(R:R,$E:$E,$E659))/(MAXIFS(R:R,$E:$E,$E659)-MINIFS(R:R,$E:$E,$E659))))</f>
        <v/>
      </c>
      <c r="CH659" s="223" t="str">
        <f t="array" ref="CH659">IF(S659="","",
IF(INDEX(Settings!$H:$H,MATCH(CH$1,Settings!$G:$G,0))=TRUE,
100-100*(S659-MINIFS(S:S,$E:$E,$E659))/(MAXIFS(S:S,$E:$E,$E659)-MINIFS(S:S,$E:$E,$E659)),
100*(S659-MINIFS(S:S,$E:$E,$E659))/(MAXIFS(S:S,$E:$E,$E659)-MINIFS(S:S,$E:$E,$E659))))</f>
        <v/>
      </c>
      <c r="CI659" s="223" t="str">
        <f t="array" ref="CI659">IF(T659="","",
IF(INDEX(Settings!$H:$H,MATCH(CI$1,Settings!$G:$G,0))=TRUE,
100-100*(T659-MINIFS(T:T,$E:$E,$E659))/(MAXIFS(T:T,$E:$E,$E659)-MINIFS(T:T,$E:$E,$E659)),
100*(T659-MINIFS(T:T,$E:$E,$E659))/(MAXIFS(T:T,$E:$E,$E659)-MINIFS(T:T,$E:$E,$E659))))</f>
        <v/>
      </c>
      <c r="CJ659" s="223" t="str">
        <f t="array" ref="CJ659">IF(U659="","",
IF(INDEX(Settings!$H:$H,MATCH(CJ$1,Settings!$G:$G,0))=TRUE,
100-100*(U659-MINIFS(U:U,$E:$E,$E659))/(MAXIFS(U:U,$E:$E,$E659)-MINIFS(U:U,$E:$E,$E659)),
100*(U659-MINIFS(U:U,$E:$E,$E659))/(MAXIFS(U:U,$E:$E,$E659)-MINIFS(U:U,$E:$E,$E659))))</f>
        <v/>
      </c>
      <c r="CK659" s="223" t="str">
        <f t="array" ref="CK659">IF(V659="","",
IF(INDEX(Settings!$H:$H,MATCH(CK$1,Settings!$G:$G,0))=TRUE,
100-100*(V659-MINIFS(V:V,$E:$E,$E659))/(MAXIFS(V:V,$E:$E,$E659)-MINIFS(V:V,$E:$E,$E659)),
100*(V659-MINIFS(V:V,$E:$E,$E659))/(MAXIFS(V:V,$E:$E,$E659)-MINIFS(V:V,$E:$E,$E659))))</f>
        <v/>
      </c>
      <c r="CL659" s="223" t="str">
        <f t="array" ref="CL659">IF(W659="","",
IF(INDEX(Settings!$H:$H,MATCH(CL$1,Settings!$G:$G,0))=TRUE,
100-100*(W659-MINIFS(W:W,$E:$E,$E659))/(MAXIFS(W:W,$E:$E,$E659)-MINIFS(W:W,$E:$E,$E659)),
100*(W659-MINIFS(W:W,$E:$E,$E659))/(MAXIFS(W:W,$E:$E,$E659)-MINIFS(W:W,$E:$E,$E659))))</f>
        <v/>
      </c>
      <c r="CM659" s="223" t="str">
        <f t="array" ref="CM659">IF(X659="","",
IF(INDEX(Settings!$H:$H,MATCH(CM$1,Settings!$G:$G,0))=TRUE,
100-100*(X659-MINIFS(X:X,$E:$E,$E659))/(MAXIFS(X:X,$E:$E,$E659)-MINIFS(X:X,$E:$E,$E659)),
100*(X659-MINIFS(X:X,$E:$E,$E659))/(MAXIFS(X:X,$E:$E,$E659)-MINIFS(X:X,$E:$E,$E659))))</f>
        <v/>
      </c>
      <c r="CN659" s="223" t="str">
        <f t="array" ref="CN659">IF(Y659="","",
IF(INDEX(Settings!$H:$H,MATCH(CN$1,Settings!$G:$G,0))=TRUE,
100-100*(Y659-MINIFS(Y:Y,$E:$E,$E659))/(MAXIFS(Y:Y,$E:$E,$E659)-MINIFS(Y:Y,$E:$E,$E659)),
100*(Y659-MINIFS(Y:Y,$E:$E,$E659))/(MAXIFS(Y:Y,$E:$E,$E659)-MINIFS(Y:Y,$E:$E,$E659))))</f>
        <v/>
      </c>
      <c r="CO659" s="223" t="str">
        <f t="array" ref="CO659">IF(Z659="","",
IF(INDEX(Settings!$H:$H,MATCH(CO$1,Settings!$G:$G,0))=TRUE,
100-100*(Z659-MINIFS(Z:Z,$E:$E,$E659))/(MAXIFS(Z:Z,$E:$E,$E659)-MINIFS(Z:Z,$E:$E,$E659)),
100*(Z659-MINIFS(Z:Z,$E:$E,$E659))/(MAXIFS(Z:Z,$E:$E,$E659)-MINIFS(Z:Z,$E:$E,$E659))))</f>
        <v/>
      </c>
      <c r="CP659" s="223" t="str">
        <f t="array" ref="CP659">IF(AA659="","",
IF(INDEX(Settings!$H:$H,MATCH(CP$1,Settings!$G:$G,0))=TRUE,
100-100*(AA659-MINIFS(AA:AA,$E:$E,$E659))/(MAXIFS(AA:AA,$E:$E,$E659)-MINIFS(AA:AA,$E:$E,$E659)),
100*(AA659-MINIFS(AA:AA,$E:$E,$E659))/(MAXIFS(AA:AA,$E:$E,$E659)-MINIFS(AA:AA,$E:$E,$E659))))</f>
        <v/>
      </c>
      <c r="CQ659" s="223" t="str">
        <f t="array" ref="CQ659">IF(AB659="","",
IF(INDEX(Settings!$H:$H,MATCH(CQ$1,Settings!$G:$G,0))=TRUE,
100-100*(AB659-MINIFS(AB:AB,$E:$E,$E659))/(MAXIFS(AB:AB,$E:$E,$E659)-MINIFS(AB:AB,$E:$E,$E659)),
100*(AB659-MINIFS(AB:AB,$E:$E,$E659))/(MAXIFS(AB:AB,$E:$E,$E659)-MINIFS(AB:AB,$E:$E,$E659))))</f>
        <v/>
      </c>
      <c r="CR659" s="223" t="str">
        <f t="array" ref="CR659">IF(AC659="","",
IF(INDEX(Settings!$H:$H,MATCH(CR$1,Settings!$G:$G,0))=TRUE,
100-100*(AC659-MINIFS(AC:AC,$E:$E,$E659))/(MAXIFS(AC:AC,$E:$E,$E659)-MINIFS(AC:AC,$E:$E,$E659)),
100*(AC659-MINIFS(AC:AC,$E:$E,$E659))/(MAXIFS(AC:AC,$E:$E,$E659)-MINIFS(AC:AC,$E:$E,$E659))))</f>
        <v/>
      </c>
      <c r="CS659" s="223" t="str">
        <f t="array" ref="CS659">IF(AD659="","",
IF(INDEX(Settings!$H:$H,MATCH(CS$1,Settings!$G:$G,0))=TRUE,
100-100*(AD659-MINIFS(AD:AD,$E:$E,$E659))/(MAXIFS(AD:AD,$E:$E,$E659)-MINIFS(AD:AD,$E:$E,$E659)),
100*(AD659-MINIFS(AD:AD,$E:$E,$E659))/(MAXIFS(AD:AD,$E:$E,$E659)-MINIFS(AD:AD,$E:$E,$E659))))</f>
        <v/>
      </c>
      <c r="CT659" s="223" t="str">
        <f t="array" ref="CT659">IF(AE659="","",
IF(INDEX(Settings!$H:$H,MATCH(CT$1,Settings!$G:$G,0))=TRUE,
100-100*(AE659-MINIFS(AE:AE,$E:$E,$E659))/(MAXIFS(AE:AE,$E:$E,$E659)-MINIFS(AE:AE,$E:$E,$E659)),
100*(AE659-MINIFS(AE:AE,$E:$E,$E659))/(MAXIFS(AE:AE,$E:$E,$E659)-MINIFS(AE:AE,$E:$E,$E659))))</f>
        <v/>
      </c>
      <c r="CU659" s="223" t="str">
        <f t="array" ref="CU659">IF(AF659="","",
IF(INDEX(Settings!$H:$H,MATCH(CU$1,Settings!$G:$G,0))=TRUE,
100-100*(AF659-MINIFS(AF:AF,$E:$E,$E659))/(MAXIFS(AF:AF,$E:$E,$E659)-MINIFS(AF:AF,$E:$E,$E659)),
100*(AF659-MINIFS(AF:AF,$E:$E,$E659))/(MAXIFS(AF:AF,$E:$E,$E659)-MINIFS(AF:AF,$E:$E,$E659))))</f>
        <v/>
      </c>
      <c r="CV659" s="223" t="str">
        <f t="array" ref="CV659">IF(AG659="","",
IF(INDEX(Settings!$H:$H,MATCH(CV$1,Settings!$G:$G,0))=TRUE,
100-100*(AG659-MINIFS(AG:AG,$E:$E,$E659))/(MAXIFS(AG:AG,$E:$E,$E659)-MINIFS(AG:AG,$E:$E,$E659)),
100*(AG659-MINIFS(AG:AG,$E:$E,$E659))/(MAXIFS(AG:AG,$E:$E,$E659)-MINIFS(AG:AG,$E:$E,$E659))))</f>
        <v/>
      </c>
      <c r="CW659" s="223" t="str">
        <f t="array" ref="CW659">IF(AH659="","",
IF(INDEX(Settings!$H:$H,MATCH(CW$1,Settings!$G:$G,0))=TRUE,
100-100*(AH659-MINIFS(AH:AH,$E:$E,$E659))/(MAXIFS(AH:AH,$E:$E,$E659)-MINIFS(AH:AH,$E:$E,$E659)),
100*(AH659-MINIFS(AH:AH,$E:$E,$E659))/(MAXIFS(AH:AH,$E:$E,$E659)-MINIFS(AH:AH,$E:$E,$E659))))</f>
        <v/>
      </c>
      <c r="CX659" s="223" t="str">
        <f t="array" ref="CX659">IF(AI659="","",
IF(INDEX(Settings!$H:$H,MATCH(CX$1,Settings!$G:$G,0))=TRUE,
100-100*(AI659-MINIFS(AI:AI,$E:$E,$E659))/(MAXIFS(AI:AI,$E:$E,$E659)-MINIFS(AI:AI,$E:$E,$E659)),
100*(AI659-MINIFS(AI:AI,$E:$E,$E659))/(MAXIFS(AI:AI,$E:$E,$E659)-MINIFS(AI:AI,$E:$E,$E659))))</f>
        <v/>
      </c>
      <c r="CY659" s="223" t="str">
        <f t="array" ref="CY659">IF(AJ659="","",
IF(INDEX(Settings!$H:$H,MATCH(CY$1,Settings!$G:$G,0))=TRUE,
100-100*(AJ659-MINIFS(AJ:AJ,$E:$E,$E659))/(MAXIFS(AJ:AJ,$E:$E,$E659)-MINIFS(AJ:AJ,$E:$E,$E659)),
100*(AJ659-MINIFS(AJ:AJ,$E:$E,$E659))/(MAXIFS(AJ:AJ,$E:$E,$E659)-MINIFS(AJ:AJ,$E:$E,$E659))))</f>
        <v/>
      </c>
      <c r="CZ659" s="223" t="str">
        <f t="array" ref="CZ659">IF(AK659="","",
IF(INDEX(Settings!$H:$H,MATCH(CZ$1,Settings!$G:$G,0))=TRUE,
100-100*(AK659-MINIFS(AK:AK,$E:$E,$E659))/(MAXIFS(AK:AK,$E:$E,$E659)-MINIFS(AK:AK,$E:$E,$E659)),
100*(AK659-MINIFS(AK:AK,$E:$E,$E659))/(MAXIFS(AK:AK,$E:$E,$E659)-MINIFS(AK:AK,$E:$E,$E659))))</f>
        <v/>
      </c>
      <c r="DA659" s="223" t="str">
        <f t="array" ref="DA659">IF(AL659="","",
IF(INDEX(Settings!$H:$H,MATCH(DA$1,Settings!$G:$G,0))=TRUE,
100-100*(AL659-MINIFS(AL:AL,$E:$E,$E659))/(MAXIFS(AL:AL,$E:$E,$E659)-MINIFS(AL:AL,$E:$E,$E659)),
100*(AL659-MINIFS(AL:AL,$E:$E,$E659))/(MAXIFS(AL:AL,$E:$E,$E659)-MINIFS(AL:AL,$E:$E,$E659))))</f>
        <v/>
      </c>
      <c r="DB659" s="223" t="str">
        <f t="array" ref="DB659">IF(AM659="","",
IF(INDEX(Settings!$H:$H,MATCH(DB$1,Settings!$G:$G,0))=TRUE,
100-100*(AM659-MINIFS(AM:AM,$E:$E,$E659))/(MAXIFS(AM:AM,$E:$E,$E659)-MINIFS(AM:AM,$E:$E,$E659)),
100*(AM659-MINIFS(AM:AM,$E:$E,$E659))/(MAXIFS(AM:AM,$E:$E,$E659)-MINIFS(AM:AM,$E:$E,$E659))))</f>
        <v/>
      </c>
      <c r="DC659" s="223" t="str">
        <f t="array" ref="DC659">IF(AN659="","",
IF(INDEX(Settings!$H:$H,MATCH(DC$1,Settings!$G:$G,0))=TRUE,
100-100*(AN659-MINIFS(AN:AN,$E:$E,$E659))/(MAXIFS(AN:AN,$E:$E,$E659)-MINIFS(AN:AN,$E:$E,$E659)),
100*(AN659-MINIFS(AN:AN,$E:$E,$E659))/(MAXIFS(AN:AN,$E:$E,$E659)-MINIFS(AN:AN,$E:$E,$E659))))</f>
        <v/>
      </c>
      <c r="DD659" s="223" t="str">
        <f t="array" ref="DD659">IF(AO659="","",
IF(INDEX(Settings!$H:$H,MATCH(DD$1,Settings!$G:$G,0))=TRUE,
100-100*(AO659-MINIFS(AO:AO,$E:$E,$E659))/(MAXIFS(AO:AO,$E:$E,$E659)-MINIFS(AO:AO,$E:$E,$E659)),
100*(AO659-MINIFS(AO:AO,$E:$E,$E659))/(MAXIFS(AO:AO,$E:$E,$E659)-MINIFS(AO:AO,$E:$E,$E659))))</f>
        <v/>
      </c>
      <c r="DE659" s="223" t="str">
        <f t="array" ref="DE659">IF(AP659="","",
IF(INDEX(Settings!$H:$H,MATCH(DE$1,Settings!$G:$G,0))=TRUE,
100-100*(AP659-MINIFS(AP:AP,$E:$E,$E659))/(MAXIFS(AP:AP,$E:$E,$E659)-MINIFS(AP:AP,$E:$E,$E659)),
100*(AP659-MINIFS(AP:AP,$E:$E,$E659))/(MAXIFS(AP:AP,$E:$E,$E659)-MINIFS(AP:AP,$E:$E,$E659))))</f>
        <v/>
      </c>
      <c r="DF659" s="223" t="str">
        <f t="array" ref="DF659">IF(AQ659="","",
IF(INDEX(Settings!$H:$H,MATCH(DF$1,Settings!$G:$G,0))=TRUE,
100-100*(AQ659-MINIFS(AQ:AQ,$E:$E,$E659))/(MAXIFS(AQ:AQ,$E:$E,$E659)-MINIFS(AQ:AQ,$E:$E,$E659)),
100*(AQ659-MINIFS(AQ:AQ,$E:$E,$E659))/(MAXIFS(AQ:AQ,$E:$E,$E659)-MINIFS(AQ:AQ,$E:$E,$E659))))</f>
        <v/>
      </c>
      <c r="DG659" s="223" t="str">
        <f t="array" ref="DG659">IF(AR659="","",
IF(INDEX(Settings!$H:$H,MATCH(DG$1,Settings!$G:$G,0))=TRUE,
100-100*(AR659-MINIFS(AR:AR,$E:$E,$E659))/(MAXIFS(AR:AR,$E:$E,$E659)-MINIFS(AR:AR,$E:$E,$E659)),
100*(AR659-MINIFS(AR:AR,$E:$E,$E659))/(MAXIFS(AR:AR,$E:$E,$E659)-MINIFS(AR:AR,$E:$E,$E659))))</f>
        <v/>
      </c>
      <c r="DH659" s="223" t="str">
        <f t="array" ref="DH659">IF(AS659="","",
IF(INDEX(Settings!$H:$H,MATCH(DH$1,Settings!$G:$G,0))=TRUE,
100-100*(AS659-MINIFS(AS:AS,$E:$E,$E659))/(MAXIFS(AS:AS,$E:$E,$E659)-MINIFS(AS:AS,$E:$E,$E659)),
100*(AS659-MINIFS(AS:AS,$E:$E,$E659))/(MAXIFS(AS:AS,$E:$E,$E659)-MINIFS(AS:AS,$E:$E,$E659))))</f>
        <v/>
      </c>
      <c r="DI659" s="223" t="str">
        <f t="array" ref="DI659">IF(AT659="","",
IF(INDEX(Settings!$H:$H,MATCH(DI$1,Settings!$G:$G,0))=TRUE,
100-100*(AT659-MINIFS(AT:AT,$E:$E,$E659))/(MAXIFS(AT:AT,$E:$E,$E659)-MINIFS(AT:AT,$E:$E,$E659)),
100*(AT659-MINIFS(AT:AT,$E:$E,$E659))/(MAXIFS(AT:AT,$E:$E,$E659)-MINIFS(AT:AT,$E:$E,$E659))))</f>
        <v/>
      </c>
      <c r="DJ659" s="223" t="str">
        <f t="array" ref="DJ659">IF(AU659="","",
IF(INDEX(Settings!$H:$H,MATCH(DJ$1,Settings!$G:$G,0))=TRUE,
100-100*(AU659-MINIFS(AU:AU,$E:$E,$E659))/(MAXIFS(AU:AU,$E:$E,$E659)-MINIFS(AU:AU,$E:$E,$E659)),
100*(AU659-MINIFS(AU:AU,$E:$E,$E659))/(MAXIFS(AU:AU,$E:$E,$E659)-MINIFS(AU:AU,$E:$E,$E659))))</f>
        <v/>
      </c>
      <c r="DK659" s="223" t="str">
        <f t="array" ref="DK659">IF(AV659="","",
IF(INDEX(Settings!$H:$H,MATCH(DK$1,Settings!$G:$G,0))=TRUE,
100-100*(AV659-MINIFS(AV:AV,$E:$E,$E659))/(MAXIFS(AV:AV,$E:$E,$E659)-MINIFS(AV:AV,$E:$E,$E659)),
100*(AV659-MINIFS(AV:AV,$E:$E,$E659))/(MAXIFS(AV:AV,$E:$E,$E659)-MINIFS(AV:AV,$E:$E,$E659))))</f>
        <v/>
      </c>
      <c r="DL659" s="223" t="str">
        <f t="array" ref="DL659">IF(AW659="","",
IF(INDEX(Settings!$H:$H,MATCH(DL$1,Settings!$G:$G,0))=TRUE,
100-100*(AW659-MINIFS(AW:AW,$E:$E,$E659))/(MAXIFS(AW:AW,$E:$E,$E659)-MINIFS(AW:AW,$E:$E,$E659)),
100*(AW659-MINIFS(AW:AW,$E:$E,$E659))/(MAXIFS(AW:AW,$E:$E,$E659)-MINIFS(AW:AW,$E:$E,$E659))))</f>
        <v/>
      </c>
      <c r="DM659" s="223" t="str">
        <f t="array" ref="DM659">IF(AX659="","",
IF(INDEX(Settings!$H:$H,MATCH(DM$1,Settings!$G:$G,0))=TRUE,
100-100*(AX659-MINIFS(AX:AX,$E:$E,$E659))/(MAXIFS(AX:AX,$E:$E,$E659)-MINIFS(AX:AX,$E:$E,$E659)),
100*(AX659-MINIFS(AX:AX,$E:$E,$E659))/(MAXIFS(AX:AX,$E:$E,$E659)-MINIFS(AX:AX,$E:$E,$E659))))</f>
        <v/>
      </c>
      <c r="DN659" s="223" t="str">
        <f t="array" ref="DN659">IF(AY659="","",
IF(INDEX(Settings!$H:$H,MATCH(DN$1,Settings!$G:$G,0))=TRUE,
100-100*(AY659-MINIFS(AY:AY,$E:$E,$E659))/(MAXIFS(AY:AY,$E:$E,$E659)-MINIFS(AY:AY,$E:$E,$E659)),
100*(AY659-MINIFS(AY:AY,$E:$E,$E659))/(MAXIFS(AY:AY,$E:$E,$E659)-MINIFS(AY:AY,$E:$E,$E659))))</f>
        <v/>
      </c>
      <c r="DO659" s="223" t="str">
        <f t="array" ref="DO659">IF(AZ659="","",
IF(INDEX(Settings!$H:$H,MATCH(DO$1,Settings!$G:$G,0))=TRUE,
100-100*(AZ659-MINIFS(AZ:AZ,$E:$E,$E659))/(MAXIFS(AZ:AZ,$E:$E,$E659)-MINIFS(AZ:AZ,$E:$E,$E659)),
100*(AZ659-MINIFS(AZ:AZ,$E:$E,$E659))/(MAXIFS(AZ:AZ,$E:$E,$E659)-MINIFS(AZ:AZ,$E:$E,$E659))))</f>
        <v/>
      </c>
      <c r="DP659" s="223" t="str">
        <f t="array" ref="DP659">IF(BA659="","",
IF(INDEX(Settings!$H:$H,MATCH(DP$1,Settings!$G:$G,0))=TRUE,
100-100*(BA659-MINIFS(BA:BA,$E:$E,$E659))/(MAXIFS(BA:BA,$E:$E,$E659)-MINIFS(BA:BA,$E:$E,$E659)),
100*(BA659-MINIFS(BA:BA,$E:$E,$E659))/(MAXIFS(BA:BA,$E:$E,$E659)-MINIFS(BA:BA,$E:$E,$E659))))</f>
        <v/>
      </c>
      <c r="DQ659" s="223" t="str">
        <f t="array" ref="DQ659">IF(BB659="","",
IF(INDEX(Settings!$H:$H,MATCH(DQ$1,Settings!$G:$G,0))=TRUE,
100-100*(BB659-MINIFS(BB:BB,$E:$E,$E659))/(MAXIFS(BB:BB,$E:$E,$E659)-MINIFS(BB:BB,$E:$E,$E659)),
100*(BB659-MINIFS(BB:BB,$E:$E,$E659))/(MAXIFS(BB:BB,$E:$E,$E659)-MINIFS(BB:BB,$E:$E,$E659))))</f>
        <v/>
      </c>
      <c r="DR659" s="223" t="str">
        <f t="array" ref="DR659">IF(BC659="","",
IF(INDEX(Settings!$H:$H,MATCH(DR$1,Settings!$G:$G,0))=TRUE,
100-100*(BC659-MINIFS(BC:BC,$E:$E,$E659))/(MAXIFS(BC:BC,$E:$E,$E659)-MINIFS(BC:BC,$E:$E,$E659)),
100*(BC659-MINIFS(BC:BC,$E:$E,$E659))/(MAXIFS(BC:BC,$E:$E,$E659)-MINIFS(BC:BC,$E:$E,$E659))))</f>
        <v/>
      </c>
      <c r="DS659" s="223" t="str">
        <f t="array" ref="DS659">IF(BD659="","",
IF(INDEX(Settings!$H:$H,MATCH(DS$1,Settings!$G:$G,0))=TRUE,
100-100*(BD659-MINIFS(BD:BD,$E:$E,$E659))/(MAXIFS(BD:BD,$E:$E,$E659)-MINIFS(BD:BD,$E:$E,$E659)),
100*(BD659-MINIFS(BD:BD,$E:$E,$E659))/(MAXIFS(BD:BD,$E:$E,$E659)-MINIFS(BD:BD,$E:$E,$E659))))</f>
        <v/>
      </c>
      <c r="DT659" s="223" t="str">
        <f t="array" ref="DT659">IF(BE659="","",
IF(INDEX(Settings!$H:$H,MATCH(DT$1,Settings!$G:$G,0))=TRUE,
100-100*(BE659-MINIFS(BE:BE,$E:$E,$E659))/(MAXIFS(BE:BE,$E:$E,$E659)-MINIFS(BE:BE,$E:$E,$E659)),
100*(BE659-MINIFS(BE:BE,$E:$E,$E659))/(MAXIFS(BE:BE,$E:$E,$E659)-MINIFS(BE:BE,$E:$E,$E659))))</f>
        <v/>
      </c>
      <c r="DU659" s="223" t="str">
        <f t="array" ref="DU659">IF(BF659="","",
IF(INDEX(Settings!$H:$H,MATCH(DU$1,Settings!$G:$G,0))=TRUE,
100-100*(BF659-MINIFS(BF:BF,$E:$E,$E659))/(MAXIFS(BF:BF,$E:$E,$E659)-MINIFS(BF:BF,$E:$E,$E659)),
100*(BF659-MINIFS(BF:BF,$E:$E,$E659))/(MAXIFS(BF:BF,$E:$E,$E659)-MINIFS(BF:BF,$E:$E,$E659))))</f>
        <v/>
      </c>
      <c r="DV659" s="223" t="str">
        <f t="array" ref="DV659">IF(BG659="","",
IF(INDEX(Settings!$H:$H,MATCH(DV$1,Settings!$G:$G,0))=TRUE,
100-100*(BG659-MINIFS(BG:BG,$E:$E,$E659))/(MAXIFS(BG:BG,$E:$E,$E659)-MINIFS(BG:BG,$E:$E,$E659)),
100*(BG659-MINIFS(BG:BG,$E:$E,$E659))/(MAXIFS(BG:BG,$E:$E,$E659)-MINIFS(BG:BG,$E:$E,$E659))))</f>
        <v/>
      </c>
      <c r="DW659" s="223" t="str">
        <f t="array" ref="DW659">IF(BH659="","",
IF(INDEX(Settings!$H:$H,MATCH(DW$1,Settings!$G:$G,0))=TRUE,
100-100*(BH659-MINIFS(BH:BH,$E:$E,$E659))/(MAXIFS(BH:BH,$E:$E,$E659)-MINIFS(BH:BH,$E:$E,$E659)),
100*(BH659-MINIFS(BH:BH,$E:$E,$E659))/(MAXIFS(BH:BH,$E:$E,$E659)-MINIFS(BH:BH,$E:$E,$E659))))</f>
        <v/>
      </c>
      <c r="DX659" s="223" t="str">
        <f t="array" ref="DX659">IF(BI659="","",
IF(INDEX(Settings!$H:$H,MATCH(DX$1,Settings!$G:$G,0))=TRUE,
100-100*(BI659-MINIFS(BI:BI,$E:$E,$E659))/(MAXIFS(BI:BI,$E:$E,$E659)-MINIFS(BI:BI,$E:$E,$E659)),
100*(BI659-MINIFS(BI:BI,$E:$E,$E659))/(MAXIFS(BI:BI,$E:$E,$E659)-MINIFS(BI:BI,$E:$E,$E659))))</f>
        <v/>
      </c>
      <c r="DY659" s="223" t="str">
        <f t="array" ref="DY659">IF(BJ659="","",
IF(INDEX(Settings!$H:$H,MATCH(DY$1,Settings!$G:$G,0))=TRUE,
100-100*(BJ659-MINIFS(BJ:BJ,$E:$E,$E659))/(MAXIFS(BJ:BJ,$E:$E,$E659)-MINIFS(BJ:BJ,$E:$E,$E659)),
100*(BJ659-MINIFS(BJ:BJ,$E:$E,$E659))/(MAXIFS(BJ:BJ,$E:$E,$E659)-MINIFS(BJ:BJ,$E:$E,$E659))))</f>
        <v/>
      </c>
      <c r="DZ659" s="225"/>
      <c r="EA659" s="225"/>
      <c r="EB659" s="225" t="str">
        <f t="shared" si="8"/>
        <v/>
      </c>
      <c r="EC659" s="225" t="str">
        <f t="shared" si="9"/>
        <v/>
      </c>
      <c r="ED659" s="225" t="str">
        <f t="shared" si="10"/>
        <v/>
      </c>
      <c r="EE659" s="225" t="str">
        <f t="shared" si="11"/>
        <v/>
      </c>
      <c r="EF659" s="225" t="str">
        <f t="shared" si="12"/>
        <v/>
      </c>
      <c r="EG659" s="225" t="str">
        <f t="shared" si="13"/>
        <v/>
      </c>
      <c r="EH659" s="225"/>
      <c r="EI659" s="225"/>
      <c r="EJ659" s="225"/>
      <c r="EK659" s="225"/>
      <c r="EL659" s="225"/>
      <c r="EM659" s="225"/>
    </row>
    <row r="660">
      <c r="A660" s="231"/>
      <c r="B660" s="231"/>
      <c r="C660" s="231"/>
      <c r="D660" s="231" t="str">
        <f t="array" ref="D660">IFERROR(INDEX(Profiles!$B:$B,MATCH($A660,Profiles!$A:$A,0)),"")</f>
        <v/>
      </c>
      <c r="E660" s="231"/>
      <c r="F660" s="231"/>
      <c r="G660" s="231"/>
      <c r="H660" s="231"/>
      <c r="I660" s="231" t="str">
        <f>IF(A660="","",IF(Settings!$N$3="DATE",F660&amp;": "&amp;TEXT(B660,"M/DD/YY"),F660&amp;": "&amp;H660))</f>
        <v/>
      </c>
      <c r="J660" s="231"/>
      <c r="K660" s="231"/>
      <c r="L660" s="231"/>
      <c r="M660" s="232" t="str">
        <f t="shared" si="14"/>
        <v/>
      </c>
      <c r="N660" s="231"/>
      <c r="O660" s="231"/>
      <c r="P660" s="231"/>
      <c r="Q660" s="231"/>
      <c r="R660" s="231"/>
      <c r="S660" s="230" t="str">
        <f>IFERROR(VLOOKUP(AF660, 'YOYO IR Scores'!A:C, 3, FALSE), "")
</f>
        <v/>
      </c>
      <c r="T660" s="231"/>
      <c r="U660" s="231"/>
      <c r="V660" s="231"/>
      <c r="W660" s="231"/>
      <c r="X660" s="233" t="str">
        <f t="shared" si="4"/>
        <v/>
      </c>
      <c r="Y660" s="234" t="str">
        <f t="shared" si="5"/>
        <v/>
      </c>
      <c r="Z660" s="234" t="str">
        <f t="shared" si="6"/>
        <v/>
      </c>
      <c r="AA660" s="233" t="str">
        <f t="shared" si="7"/>
        <v/>
      </c>
      <c r="AB660" s="232"/>
      <c r="AC660" s="232"/>
      <c r="AD660" s="232"/>
      <c r="AE660" s="232" t="str">
        <f>IFERROR(VLOOKUP(AF660, 'YOYO IR Scores'!A:C, 2, FALSE), "")</f>
        <v/>
      </c>
      <c r="AF660" s="232"/>
      <c r="AG660" s="23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c r="BD660" s="232"/>
      <c r="BE660" s="232"/>
      <c r="BF660" s="232"/>
      <c r="BG660" s="232"/>
      <c r="BH660" s="232"/>
      <c r="BI660" s="232"/>
      <c r="BJ660" s="232"/>
      <c r="BK660" s="232" t="str">
        <f t="array" ref="BK660">IF(J660="","",
IF(INDEX(Settings!$H:$H,MATCH(BY$1,Settings!$G:$G,0))=TRUE,
100-100*(J660-MIN(J:J))/(MAX(J:J)-MIN(J:J)),
100*(J660-MIN(J:J))/(MAX(J:J)-MIN(J:J))))</f>
        <v/>
      </c>
      <c r="BL660" s="232" t="str">
        <f t="array" ref="BL660">IF(J660="","",
IF(INDEX(Settings!$H:$H,MATCH(BY$1,Settings!$G:$G,0))=TRUE,
100-100*(J660-MINIFS(J:J,$E:$E,$E660))/(MAXIFS(J:J,$E:$E,$E660)-MINIFS(J:J,$E:$E,$E660)),
100*(J660-MINIFS(J:J,$E:$E,$E660))/(MAXIFS(J:J,$E:$E,$E660)-MINIFS(J:J,$E:$E,$E660))))</f>
        <v/>
      </c>
      <c r="BM660" s="232" t="str">
        <f t="array" ref="BM660">IF(J660="","",
IF(INDEX(Settings!$H:$H,MATCH(BY$1,Settings!$G:$G,0))=TRUE,
100-100*(J660-MINIFS(J:J,$E:$E,$E660,$I:$I,$I660))/(MAXIFS(J:J,$E:$E,$E660,$I:$I,$I660)-MINIFS(J:J,$E:$E,$E660,$I:$I,$I660)),
100*(J660-MINIFS(J:J,$E:$E,$E660,$I:$I,$I660))/(MAXIFS(J:J,$E:$E,$E660,$I:$I,$I660)-MINIFS(J:J,$E:$E,$E660,$I:$I,$I660))))</f>
        <v/>
      </c>
      <c r="BN660" s="231" t="str">
        <f t="array" ref="BN660">IF(J660="","",
IF(INDEX(Settings!$H:$H,MATCH(BY$1,Settings!$G:$G,0))=TRUE,
100-100*PERCENTRANK(J:J,J660),
100*PERCENTRANK(J:J,J660)))</f>
        <v/>
      </c>
      <c r="BO660" s="231" t="str">
        <f>IFERROR(__xludf.DUMMYFUNCTION("IF(J660="""","""",
IF(INDEX(Settings!$H:$H,MATCH(BY$1,Settings!$G:$G,0))=TRUE,
100-100*PERCENTRANK(FILTER(J:J,$E:$E=$E660),J660),
100*PERCENTRANK(FILTER(J:J,$E:$E=$E660),J660)))"),"")</f>
        <v/>
      </c>
      <c r="BP660" s="231" t="str">
        <f>IFERROR(__xludf.DUMMYFUNCTION("IF(J660="""","""",
IF(INDEX(Settings!$H:$H,MATCH(BY$1,Settings!$G:$G,0))=TRUE,
100-100*PERCENTRANK(FILTER(J:J,$E:$E=$E660,$I:$I=$I660),J660),
100*PERCENTRANK(FILTER(J:J,$E:$E=$E660,$I:$I=$I660),J660)))"),"")</f>
        <v/>
      </c>
      <c r="BQ660" s="233" t="str">
        <f t="array" ref="BQ660">IF(J660="","",
IF(INDEX(Settings!$H:$H,MATCH(BY$1,Settings!$G:$G,0))=TRUE,
-1*(J660-AVERAGE(J:J))/STDEV(J:J),
(J660-AVERAGE(J:J))/STDEV(J:J)))</f>
        <v/>
      </c>
      <c r="BR660" s="233" t="str">
        <f>IFERROR(__xludf.DUMMYFUNCTION("IF(J660="""","""",
IF(INDEX(Settings!$H:$H,MATCH(BY$1,Settings!$G:$G,0))=TRUE,
-1*(J660-AVERAGEIFS(J:J,$E:$E,$E660))/STDEV(FILTER(J:J,$E:$E=$E660)),
(J660-AVERAGEIFS(J:J,$E:$E,$E660))/STDEV(FILTER(J:J,$E:$E=$E660))))"),"")</f>
        <v/>
      </c>
      <c r="BS660" s="233"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1"/>
      <c r="BX660" s="231"/>
      <c r="BY660" s="232" t="str">
        <f t="array" ref="BY660">IF(J660="","",
IF(INDEX(Settings!$H:$H,MATCH(BY$1,Settings!$G:$G,0))=TRUE,
100-100*(J660-MINIFS(J:J,$E:$E,$E660))/(MAXIFS(J:J,$E:$E,$E660)-MINIFS(J:J,$E:$E,$E660)),
100*(J660-MINIFS(J:J,$E:$E,$E660))/(MAXIFS(J:J,$E:$E,$E660)-MINIFS(J:J,$E:$E,$E660))))</f>
        <v/>
      </c>
      <c r="BZ660" s="232" t="str">
        <f t="array" ref="BZ660">IF(K660="","",
IF(INDEX(Settings!$H:$H,MATCH(BZ$1,Settings!$G:$G,0))=TRUE,
100-100*(K660-MINIFS(K:K,$E:$E,$E660))/(MAXIFS(K:K,$E:$E,$E660)-MINIFS(K:K,$E:$E,$E660)),
100*(K660-MINIFS(K:K,$E:$E,$E660))/(MAXIFS(K:K,$E:$E,$E660)-MINIFS(K:K,$E:$E,$E660))))</f>
        <v/>
      </c>
      <c r="CA660" s="232" t="str">
        <f t="array" ref="CA660">IF(L660="","",
IF(INDEX(Settings!$H:$H,MATCH(CA$1,Settings!$G:$G,0))=TRUE,
100-100*(L660-MINIFS(L:L,$E:$E,$E660))/(MAXIFS(L:L,$E:$E,$E660)-MINIFS(L:L,$E:$E,$E660)),
100*(L660-MINIFS(L:L,$E:$E,$E660))/(MAXIFS(L:L,$E:$E,$E660)-MINIFS(L:L,$E:$E,$E660))))</f>
        <v/>
      </c>
      <c r="CB660" s="232" t="str">
        <f t="array" ref="CB660">IF(M660="","",
IF(INDEX(Settings!$H:$H,MATCH(CB$1,Settings!$G:$G,0))=TRUE,
100-100*(M660-MINIFS(M:M,$E:$E,$E660))/(MAXIFS(M:M,$E:$E,$E660)-MINIFS(M:M,$E:$E,$E660)),
100*(M660-MINIFS(M:M,$E:$E,$E660))/(MAXIFS(M:M,$E:$E,$E660)-MINIFS(M:M,$E:$E,$E660))))</f>
        <v/>
      </c>
      <c r="CC660" s="232" t="str">
        <f t="array" ref="CC660">IF(N660="","",
IF(INDEX(Settings!$H:$H,MATCH(CC$1,Settings!$G:$G,0))=TRUE,
100-100*(N660-MINIFS(N:N,$E:$E,$E660))/(MAXIFS(N:N,$E:$E,$E660)-MINIFS(N:N,$E:$E,$E660)),
100*(N660-MINIFS(N:N,$E:$E,$E660))/(MAXIFS(N:N,$E:$E,$E660)-MINIFS(N:N,$E:$E,$E660))))</f>
        <v/>
      </c>
      <c r="CD660" s="232" t="str">
        <f t="array" ref="CD660">IF(O660="","",
IF(INDEX(Settings!$H:$H,MATCH(CD$1,Settings!$G:$G,0))=TRUE,
100-100*(O660-MINIFS(O:O,$E:$E,$E660))/(MAXIFS(O:O,$E:$E,$E660)-MINIFS(O:O,$E:$E,$E660)),
100*(O660-MINIFS(O:O,$E:$E,$E660))/(MAXIFS(O:O,$E:$E,$E660)-MINIFS(O:O,$E:$E,$E660))))</f>
        <v/>
      </c>
      <c r="CE660" s="232" t="str">
        <f t="array" ref="CE660">IF(P660="","",
IF(INDEX(Settings!$H:$H,MATCH(CE$1,Settings!$G:$G,0))=TRUE,
100-100*(P660-MINIFS(P:P,$E:$E,$E660))/(MAXIFS(P:P,$E:$E,$E660)-MINIFS(P:P,$E:$E,$E660)),
100*(P660-MINIFS(P:P,$E:$E,$E660))/(MAXIFS(P:P,$E:$E,$E660)-MINIFS(P:P,$E:$E,$E660))))</f>
        <v/>
      </c>
      <c r="CF660" s="232" t="str">
        <f t="array" ref="CF660">IF(Q660="","",
IF(INDEX(Settings!$H:$H,MATCH(CF$1,Settings!$G:$G,0))=TRUE,
100-100*(Q660-MINIFS(Q:Q,$E:$E,$E660))/(MAXIFS(Q:Q,$E:$E,$E660)-MINIFS(Q:Q,$E:$E,$E660)),
100*(Q660-MINIFS(Q:Q,$E:$E,$E660))/(MAXIFS(Q:Q,$E:$E,$E660)-MINIFS(Q:Q,$E:$E,$E660))))</f>
        <v/>
      </c>
      <c r="CG660" s="232" t="str">
        <f t="array" ref="CG660">IF(R660="","",
IF(INDEX(Settings!$H:$H,MATCH(CG$1,Settings!$G:$G,0))=TRUE,
100-100*(R660-MINIFS(R:R,$E:$E,$E660))/(MAXIFS(R:R,$E:$E,$E660)-MINIFS(R:R,$E:$E,$E660)),
100*(R660-MINIFS(R:R,$E:$E,$E660))/(MAXIFS(R:R,$E:$E,$E660)-MINIFS(R:R,$E:$E,$E660))))</f>
        <v/>
      </c>
      <c r="CH660" s="232" t="str">
        <f t="array" ref="CH660">IF(S660="","",
IF(INDEX(Settings!$H:$H,MATCH(CH$1,Settings!$G:$G,0))=TRUE,
100-100*(S660-MINIFS(S:S,$E:$E,$E660))/(MAXIFS(S:S,$E:$E,$E660)-MINIFS(S:S,$E:$E,$E660)),
100*(S660-MINIFS(S:S,$E:$E,$E660))/(MAXIFS(S:S,$E:$E,$E660)-MINIFS(S:S,$E:$E,$E660))))</f>
        <v/>
      </c>
      <c r="CI660" s="232" t="str">
        <f t="array" ref="CI660">IF(T660="","",
IF(INDEX(Settings!$H:$H,MATCH(CI$1,Settings!$G:$G,0))=TRUE,
100-100*(T660-MINIFS(T:T,$E:$E,$E660))/(MAXIFS(T:T,$E:$E,$E660)-MINIFS(T:T,$E:$E,$E660)),
100*(T660-MINIFS(T:T,$E:$E,$E660))/(MAXIFS(T:T,$E:$E,$E660)-MINIFS(T:T,$E:$E,$E660))))</f>
        <v/>
      </c>
      <c r="CJ660" s="232" t="str">
        <f t="array" ref="CJ660">IF(U660="","",
IF(INDEX(Settings!$H:$H,MATCH(CJ$1,Settings!$G:$G,0))=TRUE,
100-100*(U660-MINIFS(U:U,$E:$E,$E660))/(MAXIFS(U:U,$E:$E,$E660)-MINIFS(U:U,$E:$E,$E660)),
100*(U660-MINIFS(U:U,$E:$E,$E660))/(MAXIFS(U:U,$E:$E,$E660)-MINIFS(U:U,$E:$E,$E660))))</f>
        <v/>
      </c>
      <c r="CK660" s="232" t="str">
        <f t="array" ref="CK660">IF(V660="","",
IF(INDEX(Settings!$H:$H,MATCH(CK$1,Settings!$G:$G,0))=TRUE,
100-100*(V660-MINIFS(V:V,$E:$E,$E660))/(MAXIFS(V:V,$E:$E,$E660)-MINIFS(V:V,$E:$E,$E660)),
100*(V660-MINIFS(V:V,$E:$E,$E660))/(MAXIFS(V:V,$E:$E,$E660)-MINIFS(V:V,$E:$E,$E660))))</f>
        <v/>
      </c>
      <c r="CL660" s="232" t="str">
        <f t="array" ref="CL660">IF(W660="","",
IF(INDEX(Settings!$H:$H,MATCH(CL$1,Settings!$G:$G,0))=TRUE,
100-100*(W660-MINIFS(W:W,$E:$E,$E660))/(MAXIFS(W:W,$E:$E,$E660)-MINIFS(W:W,$E:$E,$E660)),
100*(W660-MINIFS(W:W,$E:$E,$E660))/(MAXIFS(W:W,$E:$E,$E660)-MINIFS(W:W,$E:$E,$E660))))</f>
        <v/>
      </c>
      <c r="CM660" s="232" t="str">
        <f t="array" ref="CM660">IF(X660="","",
IF(INDEX(Settings!$H:$H,MATCH(CM$1,Settings!$G:$G,0))=TRUE,
100-100*(X660-MINIFS(X:X,$E:$E,$E660))/(MAXIFS(X:X,$E:$E,$E660)-MINIFS(X:X,$E:$E,$E660)),
100*(X660-MINIFS(X:X,$E:$E,$E660))/(MAXIFS(X:X,$E:$E,$E660)-MINIFS(X:X,$E:$E,$E660))))</f>
        <v/>
      </c>
      <c r="CN660" s="232" t="str">
        <f t="array" ref="CN660">IF(Y660="","",
IF(INDEX(Settings!$H:$H,MATCH(CN$1,Settings!$G:$G,0))=TRUE,
100-100*(Y660-MINIFS(Y:Y,$E:$E,$E660))/(MAXIFS(Y:Y,$E:$E,$E660)-MINIFS(Y:Y,$E:$E,$E660)),
100*(Y660-MINIFS(Y:Y,$E:$E,$E660))/(MAXIFS(Y:Y,$E:$E,$E660)-MINIFS(Y:Y,$E:$E,$E660))))</f>
        <v/>
      </c>
      <c r="CO660" s="232" t="str">
        <f t="array" ref="CO660">IF(Z660="","",
IF(INDEX(Settings!$H:$H,MATCH(CO$1,Settings!$G:$G,0))=TRUE,
100-100*(Z660-MINIFS(Z:Z,$E:$E,$E660))/(MAXIFS(Z:Z,$E:$E,$E660)-MINIFS(Z:Z,$E:$E,$E660)),
100*(Z660-MINIFS(Z:Z,$E:$E,$E660))/(MAXIFS(Z:Z,$E:$E,$E660)-MINIFS(Z:Z,$E:$E,$E660))))</f>
        <v/>
      </c>
      <c r="CP660" s="232" t="str">
        <f t="array" ref="CP660">IF(AA660="","",
IF(INDEX(Settings!$H:$H,MATCH(CP$1,Settings!$G:$G,0))=TRUE,
100-100*(AA660-MINIFS(AA:AA,$E:$E,$E660))/(MAXIFS(AA:AA,$E:$E,$E660)-MINIFS(AA:AA,$E:$E,$E660)),
100*(AA660-MINIFS(AA:AA,$E:$E,$E660))/(MAXIFS(AA:AA,$E:$E,$E660)-MINIFS(AA:AA,$E:$E,$E660))))</f>
        <v/>
      </c>
      <c r="CQ660" s="232" t="str">
        <f t="array" ref="CQ660">IF(AB660="","",
IF(INDEX(Settings!$H:$H,MATCH(CQ$1,Settings!$G:$G,0))=TRUE,
100-100*(AB660-MINIFS(AB:AB,$E:$E,$E660))/(MAXIFS(AB:AB,$E:$E,$E660)-MINIFS(AB:AB,$E:$E,$E660)),
100*(AB660-MINIFS(AB:AB,$E:$E,$E660))/(MAXIFS(AB:AB,$E:$E,$E660)-MINIFS(AB:AB,$E:$E,$E660))))</f>
        <v/>
      </c>
      <c r="CR660" s="232" t="str">
        <f t="array" ref="CR660">IF(AC660="","",
IF(INDEX(Settings!$H:$H,MATCH(CR$1,Settings!$G:$G,0))=TRUE,
100-100*(AC660-MINIFS(AC:AC,$E:$E,$E660))/(MAXIFS(AC:AC,$E:$E,$E660)-MINIFS(AC:AC,$E:$E,$E660)),
100*(AC660-MINIFS(AC:AC,$E:$E,$E660))/(MAXIFS(AC:AC,$E:$E,$E660)-MINIFS(AC:AC,$E:$E,$E660))))</f>
        <v/>
      </c>
      <c r="CS660" s="232" t="str">
        <f t="array" ref="CS660">IF(AD660="","",
IF(INDEX(Settings!$H:$H,MATCH(CS$1,Settings!$G:$G,0))=TRUE,
100-100*(AD660-MINIFS(AD:AD,$E:$E,$E660))/(MAXIFS(AD:AD,$E:$E,$E660)-MINIFS(AD:AD,$E:$E,$E660)),
100*(AD660-MINIFS(AD:AD,$E:$E,$E660))/(MAXIFS(AD:AD,$E:$E,$E660)-MINIFS(AD:AD,$E:$E,$E660))))</f>
        <v/>
      </c>
      <c r="CT660" s="232" t="str">
        <f t="array" ref="CT660">IF(AE660="","",
IF(INDEX(Settings!$H:$H,MATCH(CT$1,Settings!$G:$G,0))=TRUE,
100-100*(AE660-MINIFS(AE:AE,$E:$E,$E660))/(MAXIFS(AE:AE,$E:$E,$E660)-MINIFS(AE:AE,$E:$E,$E660)),
100*(AE660-MINIFS(AE:AE,$E:$E,$E660))/(MAXIFS(AE:AE,$E:$E,$E660)-MINIFS(AE:AE,$E:$E,$E660))))</f>
        <v/>
      </c>
      <c r="CU660" s="232" t="str">
        <f t="array" ref="CU660">IF(AF660="","",
IF(INDEX(Settings!$H:$H,MATCH(CU$1,Settings!$G:$G,0))=TRUE,
100-100*(AF660-MINIFS(AF:AF,$E:$E,$E660))/(MAXIFS(AF:AF,$E:$E,$E660)-MINIFS(AF:AF,$E:$E,$E660)),
100*(AF660-MINIFS(AF:AF,$E:$E,$E660))/(MAXIFS(AF:AF,$E:$E,$E660)-MINIFS(AF:AF,$E:$E,$E660))))</f>
        <v/>
      </c>
      <c r="CV660" s="232" t="str">
        <f t="array" ref="CV660">IF(AG660="","",
IF(INDEX(Settings!$H:$H,MATCH(CV$1,Settings!$G:$G,0))=TRUE,
100-100*(AG660-MINIFS(AG:AG,$E:$E,$E660))/(MAXIFS(AG:AG,$E:$E,$E660)-MINIFS(AG:AG,$E:$E,$E660)),
100*(AG660-MINIFS(AG:AG,$E:$E,$E660))/(MAXIFS(AG:AG,$E:$E,$E660)-MINIFS(AG:AG,$E:$E,$E660))))</f>
        <v/>
      </c>
      <c r="CW660" s="232" t="str">
        <f t="array" ref="CW660">IF(AH660="","",
IF(INDEX(Settings!$H:$H,MATCH(CW$1,Settings!$G:$G,0))=TRUE,
100-100*(AH660-MINIFS(AH:AH,$E:$E,$E660))/(MAXIFS(AH:AH,$E:$E,$E660)-MINIFS(AH:AH,$E:$E,$E660)),
100*(AH660-MINIFS(AH:AH,$E:$E,$E660))/(MAXIFS(AH:AH,$E:$E,$E660)-MINIFS(AH:AH,$E:$E,$E660))))</f>
        <v/>
      </c>
      <c r="CX660" s="232" t="str">
        <f t="array" ref="CX660">IF(AI660="","",
IF(INDEX(Settings!$H:$H,MATCH(CX$1,Settings!$G:$G,0))=TRUE,
100-100*(AI660-MINIFS(AI:AI,$E:$E,$E660))/(MAXIFS(AI:AI,$E:$E,$E660)-MINIFS(AI:AI,$E:$E,$E660)),
100*(AI660-MINIFS(AI:AI,$E:$E,$E660))/(MAXIFS(AI:AI,$E:$E,$E660)-MINIFS(AI:AI,$E:$E,$E660))))</f>
        <v/>
      </c>
      <c r="CY660" s="232" t="str">
        <f t="array" ref="CY660">IF(AJ660="","",
IF(INDEX(Settings!$H:$H,MATCH(CY$1,Settings!$G:$G,0))=TRUE,
100-100*(AJ660-MINIFS(AJ:AJ,$E:$E,$E660))/(MAXIFS(AJ:AJ,$E:$E,$E660)-MINIFS(AJ:AJ,$E:$E,$E660)),
100*(AJ660-MINIFS(AJ:AJ,$E:$E,$E660))/(MAXIFS(AJ:AJ,$E:$E,$E660)-MINIFS(AJ:AJ,$E:$E,$E660))))</f>
        <v/>
      </c>
      <c r="CZ660" s="232" t="str">
        <f t="array" ref="CZ660">IF(AK660="","",
IF(INDEX(Settings!$H:$H,MATCH(CZ$1,Settings!$G:$G,0))=TRUE,
100-100*(AK660-MINIFS(AK:AK,$E:$E,$E660))/(MAXIFS(AK:AK,$E:$E,$E660)-MINIFS(AK:AK,$E:$E,$E660)),
100*(AK660-MINIFS(AK:AK,$E:$E,$E660))/(MAXIFS(AK:AK,$E:$E,$E660)-MINIFS(AK:AK,$E:$E,$E660))))</f>
        <v/>
      </c>
      <c r="DA660" s="232" t="str">
        <f t="array" ref="DA660">IF(AL660="","",
IF(INDEX(Settings!$H:$H,MATCH(DA$1,Settings!$G:$G,0))=TRUE,
100-100*(AL660-MINIFS(AL:AL,$E:$E,$E660))/(MAXIFS(AL:AL,$E:$E,$E660)-MINIFS(AL:AL,$E:$E,$E660)),
100*(AL660-MINIFS(AL:AL,$E:$E,$E660))/(MAXIFS(AL:AL,$E:$E,$E660)-MINIFS(AL:AL,$E:$E,$E660))))</f>
        <v/>
      </c>
      <c r="DB660" s="232" t="str">
        <f t="array" ref="DB660">IF(AM660="","",
IF(INDEX(Settings!$H:$H,MATCH(DB$1,Settings!$G:$G,0))=TRUE,
100-100*(AM660-MINIFS(AM:AM,$E:$E,$E660))/(MAXIFS(AM:AM,$E:$E,$E660)-MINIFS(AM:AM,$E:$E,$E660)),
100*(AM660-MINIFS(AM:AM,$E:$E,$E660))/(MAXIFS(AM:AM,$E:$E,$E660)-MINIFS(AM:AM,$E:$E,$E660))))</f>
        <v/>
      </c>
      <c r="DC660" s="232" t="str">
        <f t="array" ref="DC660">IF(AN660="","",
IF(INDEX(Settings!$H:$H,MATCH(DC$1,Settings!$G:$G,0))=TRUE,
100-100*(AN660-MINIFS(AN:AN,$E:$E,$E660))/(MAXIFS(AN:AN,$E:$E,$E660)-MINIFS(AN:AN,$E:$E,$E660)),
100*(AN660-MINIFS(AN:AN,$E:$E,$E660))/(MAXIFS(AN:AN,$E:$E,$E660)-MINIFS(AN:AN,$E:$E,$E660))))</f>
        <v/>
      </c>
      <c r="DD660" s="232" t="str">
        <f t="array" ref="DD660">IF(AO660="","",
IF(INDEX(Settings!$H:$H,MATCH(DD$1,Settings!$G:$G,0))=TRUE,
100-100*(AO660-MINIFS(AO:AO,$E:$E,$E660))/(MAXIFS(AO:AO,$E:$E,$E660)-MINIFS(AO:AO,$E:$E,$E660)),
100*(AO660-MINIFS(AO:AO,$E:$E,$E660))/(MAXIFS(AO:AO,$E:$E,$E660)-MINIFS(AO:AO,$E:$E,$E660))))</f>
        <v/>
      </c>
      <c r="DE660" s="232" t="str">
        <f t="array" ref="DE660">IF(AP660="","",
IF(INDEX(Settings!$H:$H,MATCH(DE$1,Settings!$G:$G,0))=TRUE,
100-100*(AP660-MINIFS(AP:AP,$E:$E,$E660))/(MAXIFS(AP:AP,$E:$E,$E660)-MINIFS(AP:AP,$E:$E,$E660)),
100*(AP660-MINIFS(AP:AP,$E:$E,$E660))/(MAXIFS(AP:AP,$E:$E,$E660)-MINIFS(AP:AP,$E:$E,$E660))))</f>
        <v/>
      </c>
      <c r="DF660" s="232" t="str">
        <f t="array" ref="DF660">IF(AQ660="","",
IF(INDEX(Settings!$H:$H,MATCH(DF$1,Settings!$G:$G,0))=TRUE,
100-100*(AQ660-MINIFS(AQ:AQ,$E:$E,$E660))/(MAXIFS(AQ:AQ,$E:$E,$E660)-MINIFS(AQ:AQ,$E:$E,$E660)),
100*(AQ660-MINIFS(AQ:AQ,$E:$E,$E660))/(MAXIFS(AQ:AQ,$E:$E,$E660)-MINIFS(AQ:AQ,$E:$E,$E660))))</f>
        <v/>
      </c>
      <c r="DG660" s="232" t="str">
        <f t="array" ref="DG660">IF(AR660="","",
IF(INDEX(Settings!$H:$H,MATCH(DG$1,Settings!$G:$G,0))=TRUE,
100-100*(AR660-MINIFS(AR:AR,$E:$E,$E660))/(MAXIFS(AR:AR,$E:$E,$E660)-MINIFS(AR:AR,$E:$E,$E660)),
100*(AR660-MINIFS(AR:AR,$E:$E,$E660))/(MAXIFS(AR:AR,$E:$E,$E660)-MINIFS(AR:AR,$E:$E,$E660))))</f>
        <v/>
      </c>
      <c r="DH660" s="232" t="str">
        <f t="array" ref="DH660">IF(AS660="","",
IF(INDEX(Settings!$H:$H,MATCH(DH$1,Settings!$G:$G,0))=TRUE,
100-100*(AS660-MINIFS(AS:AS,$E:$E,$E660))/(MAXIFS(AS:AS,$E:$E,$E660)-MINIFS(AS:AS,$E:$E,$E660)),
100*(AS660-MINIFS(AS:AS,$E:$E,$E660))/(MAXIFS(AS:AS,$E:$E,$E660)-MINIFS(AS:AS,$E:$E,$E660))))</f>
        <v/>
      </c>
      <c r="DI660" s="232" t="str">
        <f t="array" ref="DI660">IF(AT660="","",
IF(INDEX(Settings!$H:$H,MATCH(DI$1,Settings!$G:$G,0))=TRUE,
100-100*(AT660-MINIFS(AT:AT,$E:$E,$E660))/(MAXIFS(AT:AT,$E:$E,$E660)-MINIFS(AT:AT,$E:$E,$E660)),
100*(AT660-MINIFS(AT:AT,$E:$E,$E660))/(MAXIFS(AT:AT,$E:$E,$E660)-MINIFS(AT:AT,$E:$E,$E660))))</f>
        <v/>
      </c>
      <c r="DJ660" s="232" t="str">
        <f t="array" ref="DJ660">IF(AU660="","",
IF(INDEX(Settings!$H:$H,MATCH(DJ$1,Settings!$G:$G,0))=TRUE,
100-100*(AU660-MINIFS(AU:AU,$E:$E,$E660))/(MAXIFS(AU:AU,$E:$E,$E660)-MINIFS(AU:AU,$E:$E,$E660)),
100*(AU660-MINIFS(AU:AU,$E:$E,$E660))/(MAXIFS(AU:AU,$E:$E,$E660)-MINIFS(AU:AU,$E:$E,$E660))))</f>
        <v/>
      </c>
      <c r="DK660" s="232" t="str">
        <f t="array" ref="DK660">IF(AV660="","",
IF(INDEX(Settings!$H:$H,MATCH(DK$1,Settings!$G:$G,0))=TRUE,
100-100*(AV660-MINIFS(AV:AV,$E:$E,$E660))/(MAXIFS(AV:AV,$E:$E,$E660)-MINIFS(AV:AV,$E:$E,$E660)),
100*(AV660-MINIFS(AV:AV,$E:$E,$E660))/(MAXIFS(AV:AV,$E:$E,$E660)-MINIFS(AV:AV,$E:$E,$E660))))</f>
        <v/>
      </c>
      <c r="DL660" s="232" t="str">
        <f t="array" ref="DL660">IF(AW660="","",
IF(INDEX(Settings!$H:$H,MATCH(DL$1,Settings!$G:$G,0))=TRUE,
100-100*(AW660-MINIFS(AW:AW,$E:$E,$E660))/(MAXIFS(AW:AW,$E:$E,$E660)-MINIFS(AW:AW,$E:$E,$E660)),
100*(AW660-MINIFS(AW:AW,$E:$E,$E660))/(MAXIFS(AW:AW,$E:$E,$E660)-MINIFS(AW:AW,$E:$E,$E660))))</f>
        <v/>
      </c>
      <c r="DM660" s="232" t="str">
        <f t="array" ref="DM660">IF(AX660="","",
IF(INDEX(Settings!$H:$H,MATCH(DM$1,Settings!$G:$G,0))=TRUE,
100-100*(AX660-MINIFS(AX:AX,$E:$E,$E660))/(MAXIFS(AX:AX,$E:$E,$E660)-MINIFS(AX:AX,$E:$E,$E660)),
100*(AX660-MINIFS(AX:AX,$E:$E,$E660))/(MAXIFS(AX:AX,$E:$E,$E660)-MINIFS(AX:AX,$E:$E,$E660))))</f>
        <v/>
      </c>
      <c r="DN660" s="232" t="str">
        <f t="array" ref="DN660">IF(AY660="","",
IF(INDEX(Settings!$H:$H,MATCH(DN$1,Settings!$G:$G,0))=TRUE,
100-100*(AY660-MINIFS(AY:AY,$E:$E,$E660))/(MAXIFS(AY:AY,$E:$E,$E660)-MINIFS(AY:AY,$E:$E,$E660)),
100*(AY660-MINIFS(AY:AY,$E:$E,$E660))/(MAXIFS(AY:AY,$E:$E,$E660)-MINIFS(AY:AY,$E:$E,$E660))))</f>
        <v/>
      </c>
      <c r="DO660" s="232" t="str">
        <f t="array" ref="DO660">IF(AZ660="","",
IF(INDEX(Settings!$H:$H,MATCH(DO$1,Settings!$G:$G,0))=TRUE,
100-100*(AZ660-MINIFS(AZ:AZ,$E:$E,$E660))/(MAXIFS(AZ:AZ,$E:$E,$E660)-MINIFS(AZ:AZ,$E:$E,$E660)),
100*(AZ660-MINIFS(AZ:AZ,$E:$E,$E660))/(MAXIFS(AZ:AZ,$E:$E,$E660)-MINIFS(AZ:AZ,$E:$E,$E660))))</f>
        <v/>
      </c>
      <c r="DP660" s="232" t="str">
        <f t="array" ref="DP660">IF(BA660="","",
IF(INDEX(Settings!$H:$H,MATCH(DP$1,Settings!$G:$G,0))=TRUE,
100-100*(BA660-MINIFS(BA:BA,$E:$E,$E660))/(MAXIFS(BA:BA,$E:$E,$E660)-MINIFS(BA:BA,$E:$E,$E660)),
100*(BA660-MINIFS(BA:BA,$E:$E,$E660))/(MAXIFS(BA:BA,$E:$E,$E660)-MINIFS(BA:BA,$E:$E,$E660))))</f>
        <v/>
      </c>
      <c r="DQ660" s="232" t="str">
        <f t="array" ref="DQ660">IF(BB660="","",
IF(INDEX(Settings!$H:$H,MATCH(DQ$1,Settings!$G:$G,0))=TRUE,
100-100*(BB660-MINIFS(BB:BB,$E:$E,$E660))/(MAXIFS(BB:BB,$E:$E,$E660)-MINIFS(BB:BB,$E:$E,$E660)),
100*(BB660-MINIFS(BB:BB,$E:$E,$E660))/(MAXIFS(BB:BB,$E:$E,$E660)-MINIFS(BB:BB,$E:$E,$E660))))</f>
        <v/>
      </c>
      <c r="DR660" s="232" t="str">
        <f t="array" ref="DR660">IF(BC660="","",
IF(INDEX(Settings!$H:$H,MATCH(DR$1,Settings!$G:$G,0))=TRUE,
100-100*(BC660-MINIFS(BC:BC,$E:$E,$E660))/(MAXIFS(BC:BC,$E:$E,$E660)-MINIFS(BC:BC,$E:$E,$E660)),
100*(BC660-MINIFS(BC:BC,$E:$E,$E660))/(MAXIFS(BC:BC,$E:$E,$E660)-MINIFS(BC:BC,$E:$E,$E660))))</f>
        <v/>
      </c>
      <c r="DS660" s="232" t="str">
        <f t="array" ref="DS660">IF(BD660="","",
IF(INDEX(Settings!$H:$H,MATCH(DS$1,Settings!$G:$G,0))=TRUE,
100-100*(BD660-MINIFS(BD:BD,$E:$E,$E660))/(MAXIFS(BD:BD,$E:$E,$E660)-MINIFS(BD:BD,$E:$E,$E660)),
100*(BD660-MINIFS(BD:BD,$E:$E,$E660))/(MAXIFS(BD:BD,$E:$E,$E660)-MINIFS(BD:BD,$E:$E,$E660))))</f>
        <v/>
      </c>
      <c r="DT660" s="232" t="str">
        <f t="array" ref="DT660">IF(BE660="","",
IF(INDEX(Settings!$H:$H,MATCH(DT$1,Settings!$G:$G,0))=TRUE,
100-100*(BE660-MINIFS(BE:BE,$E:$E,$E660))/(MAXIFS(BE:BE,$E:$E,$E660)-MINIFS(BE:BE,$E:$E,$E660)),
100*(BE660-MINIFS(BE:BE,$E:$E,$E660))/(MAXIFS(BE:BE,$E:$E,$E660)-MINIFS(BE:BE,$E:$E,$E660))))</f>
        <v/>
      </c>
      <c r="DU660" s="232" t="str">
        <f t="array" ref="DU660">IF(BF660="","",
IF(INDEX(Settings!$H:$H,MATCH(DU$1,Settings!$G:$G,0))=TRUE,
100-100*(BF660-MINIFS(BF:BF,$E:$E,$E660))/(MAXIFS(BF:BF,$E:$E,$E660)-MINIFS(BF:BF,$E:$E,$E660)),
100*(BF660-MINIFS(BF:BF,$E:$E,$E660))/(MAXIFS(BF:BF,$E:$E,$E660)-MINIFS(BF:BF,$E:$E,$E660))))</f>
        <v/>
      </c>
      <c r="DV660" s="232" t="str">
        <f t="array" ref="DV660">IF(BG660="","",
IF(INDEX(Settings!$H:$H,MATCH(DV$1,Settings!$G:$G,0))=TRUE,
100-100*(BG660-MINIFS(BG:BG,$E:$E,$E660))/(MAXIFS(BG:BG,$E:$E,$E660)-MINIFS(BG:BG,$E:$E,$E660)),
100*(BG660-MINIFS(BG:BG,$E:$E,$E660))/(MAXIFS(BG:BG,$E:$E,$E660)-MINIFS(BG:BG,$E:$E,$E660))))</f>
        <v/>
      </c>
      <c r="DW660" s="232" t="str">
        <f t="array" ref="DW660">IF(BH660="","",
IF(INDEX(Settings!$H:$H,MATCH(DW$1,Settings!$G:$G,0))=TRUE,
100-100*(BH660-MINIFS(BH:BH,$E:$E,$E660))/(MAXIFS(BH:BH,$E:$E,$E660)-MINIFS(BH:BH,$E:$E,$E660)),
100*(BH660-MINIFS(BH:BH,$E:$E,$E660))/(MAXIFS(BH:BH,$E:$E,$E660)-MINIFS(BH:BH,$E:$E,$E660))))</f>
        <v/>
      </c>
      <c r="DX660" s="232" t="str">
        <f t="array" ref="DX660">IF(BI660="","",
IF(INDEX(Settings!$H:$H,MATCH(DX$1,Settings!$G:$G,0))=TRUE,
100-100*(BI660-MINIFS(BI:BI,$E:$E,$E660))/(MAXIFS(BI:BI,$E:$E,$E660)-MINIFS(BI:BI,$E:$E,$E660)),
100*(BI660-MINIFS(BI:BI,$E:$E,$E660))/(MAXIFS(BI:BI,$E:$E,$E660)-MINIFS(BI:BI,$E:$E,$E660))))</f>
        <v/>
      </c>
      <c r="DY660" s="232" t="str">
        <f t="array" ref="DY660">IF(BJ660="","",
IF(INDEX(Settings!$H:$H,MATCH(DY$1,Settings!$G:$G,0))=TRUE,
100-100*(BJ660-MINIFS(BJ:BJ,$E:$E,$E660))/(MAXIFS(BJ:BJ,$E:$E,$E660)-MINIFS(BJ:BJ,$E:$E,$E660)),
100*(BJ660-MINIFS(BJ:BJ,$E:$E,$E660))/(MAXIFS(BJ:BJ,$E:$E,$E660)-MINIFS(BJ:BJ,$E:$E,$E660))))</f>
        <v/>
      </c>
      <c r="DZ660" s="234"/>
      <c r="EA660" s="234"/>
      <c r="EB660" s="234" t="str">
        <f t="shared" si="8"/>
        <v/>
      </c>
      <c r="EC660" s="234" t="str">
        <f t="shared" si="9"/>
        <v/>
      </c>
      <c r="ED660" s="234" t="str">
        <f t="shared" si="10"/>
        <v/>
      </c>
      <c r="EE660" s="234" t="str">
        <f t="shared" si="11"/>
        <v/>
      </c>
      <c r="EF660" s="234" t="str">
        <f t="shared" si="12"/>
        <v/>
      </c>
      <c r="EG660" s="234" t="str">
        <f t="shared" si="13"/>
        <v/>
      </c>
      <c r="EH660" s="234"/>
      <c r="EI660" s="234"/>
      <c r="EJ660" s="234"/>
      <c r="EK660" s="234"/>
      <c r="EL660" s="234"/>
      <c r="EM660" s="234"/>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3" t="str">
        <f t="shared" si="14"/>
        <v/>
      </c>
      <c r="N661" s="49"/>
      <c r="O661" s="49"/>
      <c r="P661" s="49"/>
      <c r="Q661" s="49"/>
      <c r="R661" s="49"/>
      <c r="S661" s="222" t="str">
        <f>IFERROR(VLOOKUP(AF661, 'YOYO IR Scores'!A:C, 3, FALSE), "")
</f>
        <v/>
      </c>
      <c r="T661" s="49"/>
      <c r="U661" s="49"/>
      <c r="V661" s="49"/>
      <c r="W661" s="49"/>
      <c r="X661" s="224" t="str">
        <f t="shared" si="4"/>
        <v/>
      </c>
      <c r="Y661" s="225" t="str">
        <f t="shared" si="5"/>
        <v/>
      </c>
      <c r="Z661" s="225" t="str">
        <f t="shared" si="6"/>
        <v/>
      </c>
      <c r="AA661" s="224" t="str">
        <f t="shared" si="7"/>
        <v/>
      </c>
      <c r="AB661" s="223"/>
      <c r="AC661" s="223"/>
      <c r="AD661" s="223"/>
      <c r="AE661" s="223" t="str">
        <f>IFERROR(VLOOKUP(AF661, 'YOYO IR Scores'!A:C, 2, FALSE), "")</f>
        <v/>
      </c>
      <c r="AF661" s="223"/>
      <c r="AG661" s="223"/>
      <c r="AH661" s="223"/>
      <c r="AI661" s="223"/>
      <c r="AJ661" s="223"/>
      <c r="AK661" s="223"/>
      <c r="AL661" s="223"/>
      <c r="AM661" s="223"/>
      <c r="AN661" s="223"/>
      <c r="AO661" s="223"/>
      <c r="AP661" s="223"/>
      <c r="AQ661" s="223"/>
      <c r="AR661" s="223"/>
      <c r="AS661" s="223"/>
      <c r="AT661" s="223"/>
      <c r="AU661" s="223"/>
      <c r="AV661" s="223"/>
      <c r="AW661" s="223"/>
      <c r="AX661" s="223"/>
      <c r="AY661" s="223"/>
      <c r="AZ661" s="223"/>
      <c r="BA661" s="223"/>
      <c r="BB661" s="223"/>
      <c r="BC661" s="223"/>
      <c r="BD661" s="223"/>
      <c r="BE661" s="223"/>
      <c r="BF661" s="223"/>
      <c r="BG661" s="223"/>
      <c r="BH661" s="223"/>
      <c r="BI661" s="223"/>
      <c r="BJ661" s="223"/>
      <c r="BK661" s="223" t="str">
        <f t="array" ref="BK661">IF(J661="","",
IF(INDEX(Settings!$H:$H,MATCH(BY$1,Settings!$G:$G,0))=TRUE,
100-100*(J661-MIN(J:J))/(MAX(J:J)-MIN(J:J)),
100*(J661-MIN(J:J))/(MAX(J:J)-MIN(J:J))))</f>
        <v/>
      </c>
      <c r="BL661" s="223" t="str">
        <f t="array" ref="BL661">IF(J661="","",
IF(INDEX(Settings!$H:$H,MATCH(BY$1,Settings!$G:$G,0))=TRUE,
100-100*(J661-MINIFS(J:J,$E:$E,$E661))/(MAXIFS(J:J,$E:$E,$E661)-MINIFS(J:J,$E:$E,$E661)),
100*(J661-MINIFS(J:J,$E:$E,$E661))/(MAXIFS(J:J,$E:$E,$E661)-MINIFS(J:J,$E:$E,$E661))))</f>
        <v/>
      </c>
      <c r="BM661" s="223"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4" t="str">
        <f t="array" ref="BQ661">IF(J661="","",
IF(INDEX(Settings!$H:$H,MATCH(BY$1,Settings!$G:$G,0))=TRUE,
-1*(J661-AVERAGE(J:J))/STDEV(J:J),
(J661-AVERAGE(J:J))/STDEV(J:J)))</f>
        <v/>
      </c>
      <c r="BR661" s="224" t="str">
        <f>IFERROR(__xludf.DUMMYFUNCTION("IF(J661="""","""",
IF(INDEX(Settings!$H:$H,MATCH(BY$1,Settings!$G:$G,0))=TRUE,
-1*(J661-AVERAGEIFS(J:J,$E:$E,$E661))/STDEV(FILTER(J:J,$E:$E=$E661)),
(J661-AVERAGEIFS(J:J,$E:$E,$E661))/STDEV(FILTER(J:J,$E:$E=$E661))))"),"")</f>
        <v/>
      </c>
      <c r="BS661" s="224"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3" t="str">
        <f t="array" ref="BY661">IF(J661="","",
IF(INDEX(Settings!$H:$H,MATCH(BY$1,Settings!$G:$G,0))=TRUE,
100-100*(J661-MINIFS(J:J,$E:$E,$E661))/(MAXIFS(J:J,$E:$E,$E661)-MINIFS(J:J,$E:$E,$E661)),
100*(J661-MINIFS(J:J,$E:$E,$E661))/(MAXIFS(J:J,$E:$E,$E661)-MINIFS(J:J,$E:$E,$E661))))</f>
        <v/>
      </c>
      <c r="BZ661" s="223" t="str">
        <f t="array" ref="BZ661">IF(K661="","",
IF(INDEX(Settings!$H:$H,MATCH(BZ$1,Settings!$G:$G,0))=TRUE,
100-100*(K661-MINIFS(K:K,$E:$E,$E661))/(MAXIFS(K:K,$E:$E,$E661)-MINIFS(K:K,$E:$E,$E661)),
100*(K661-MINIFS(K:K,$E:$E,$E661))/(MAXIFS(K:K,$E:$E,$E661)-MINIFS(K:K,$E:$E,$E661))))</f>
        <v/>
      </c>
      <c r="CA661" s="223" t="str">
        <f t="array" ref="CA661">IF(L661="","",
IF(INDEX(Settings!$H:$H,MATCH(CA$1,Settings!$G:$G,0))=TRUE,
100-100*(L661-MINIFS(L:L,$E:$E,$E661))/(MAXIFS(L:L,$E:$E,$E661)-MINIFS(L:L,$E:$E,$E661)),
100*(L661-MINIFS(L:L,$E:$E,$E661))/(MAXIFS(L:L,$E:$E,$E661)-MINIFS(L:L,$E:$E,$E661))))</f>
        <v/>
      </c>
      <c r="CB661" s="223" t="str">
        <f t="array" ref="CB661">IF(M661="","",
IF(INDEX(Settings!$H:$H,MATCH(CB$1,Settings!$G:$G,0))=TRUE,
100-100*(M661-MINIFS(M:M,$E:$E,$E661))/(MAXIFS(M:M,$E:$E,$E661)-MINIFS(M:M,$E:$E,$E661)),
100*(M661-MINIFS(M:M,$E:$E,$E661))/(MAXIFS(M:M,$E:$E,$E661)-MINIFS(M:M,$E:$E,$E661))))</f>
        <v/>
      </c>
      <c r="CC661" s="223" t="str">
        <f t="array" ref="CC661">IF(N661="","",
IF(INDEX(Settings!$H:$H,MATCH(CC$1,Settings!$G:$G,0))=TRUE,
100-100*(N661-MINIFS(N:N,$E:$E,$E661))/(MAXIFS(N:N,$E:$E,$E661)-MINIFS(N:N,$E:$E,$E661)),
100*(N661-MINIFS(N:N,$E:$E,$E661))/(MAXIFS(N:N,$E:$E,$E661)-MINIFS(N:N,$E:$E,$E661))))</f>
        <v/>
      </c>
      <c r="CD661" s="223" t="str">
        <f t="array" ref="CD661">IF(O661="","",
IF(INDEX(Settings!$H:$H,MATCH(CD$1,Settings!$G:$G,0))=TRUE,
100-100*(O661-MINIFS(O:O,$E:$E,$E661))/(MAXIFS(O:O,$E:$E,$E661)-MINIFS(O:O,$E:$E,$E661)),
100*(O661-MINIFS(O:O,$E:$E,$E661))/(MAXIFS(O:O,$E:$E,$E661)-MINIFS(O:O,$E:$E,$E661))))</f>
        <v/>
      </c>
      <c r="CE661" s="223" t="str">
        <f t="array" ref="CE661">IF(P661="","",
IF(INDEX(Settings!$H:$H,MATCH(CE$1,Settings!$G:$G,0))=TRUE,
100-100*(P661-MINIFS(P:P,$E:$E,$E661))/(MAXIFS(P:P,$E:$E,$E661)-MINIFS(P:P,$E:$E,$E661)),
100*(P661-MINIFS(P:P,$E:$E,$E661))/(MAXIFS(P:P,$E:$E,$E661)-MINIFS(P:P,$E:$E,$E661))))</f>
        <v/>
      </c>
      <c r="CF661" s="223" t="str">
        <f t="array" ref="CF661">IF(Q661="","",
IF(INDEX(Settings!$H:$H,MATCH(CF$1,Settings!$G:$G,0))=TRUE,
100-100*(Q661-MINIFS(Q:Q,$E:$E,$E661))/(MAXIFS(Q:Q,$E:$E,$E661)-MINIFS(Q:Q,$E:$E,$E661)),
100*(Q661-MINIFS(Q:Q,$E:$E,$E661))/(MAXIFS(Q:Q,$E:$E,$E661)-MINIFS(Q:Q,$E:$E,$E661))))</f>
        <v/>
      </c>
      <c r="CG661" s="223" t="str">
        <f t="array" ref="CG661">IF(R661="","",
IF(INDEX(Settings!$H:$H,MATCH(CG$1,Settings!$G:$G,0))=TRUE,
100-100*(R661-MINIFS(R:R,$E:$E,$E661))/(MAXIFS(R:R,$E:$E,$E661)-MINIFS(R:R,$E:$E,$E661)),
100*(R661-MINIFS(R:R,$E:$E,$E661))/(MAXIFS(R:R,$E:$E,$E661)-MINIFS(R:R,$E:$E,$E661))))</f>
        <v/>
      </c>
      <c r="CH661" s="223" t="str">
        <f t="array" ref="CH661">IF(S661="","",
IF(INDEX(Settings!$H:$H,MATCH(CH$1,Settings!$G:$G,0))=TRUE,
100-100*(S661-MINIFS(S:S,$E:$E,$E661))/(MAXIFS(S:S,$E:$E,$E661)-MINIFS(S:S,$E:$E,$E661)),
100*(S661-MINIFS(S:S,$E:$E,$E661))/(MAXIFS(S:S,$E:$E,$E661)-MINIFS(S:S,$E:$E,$E661))))</f>
        <v/>
      </c>
      <c r="CI661" s="223" t="str">
        <f t="array" ref="CI661">IF(T661="","",
IF(INDEX(Settings!$H:$H,MATCH(CI$1,Settings!$G:$G,0))=TRUE,
100-100*(T661-MINIFS(T:T,$E:$E,$E661))/(MAXIFS(T:T,$E:$E,$E661)-MINIFS(T:T,$E:$E,$E661)),
100*(T661-MINIFS(T:T,$E:$E,$E661))/(MAXIFS(T:T,$E:$E,$E661)-MINIFS(T:T,$E:$E,$E661))))</f>
        <v/>
      </c>
      <c r="CJ661" s="223" t="str">
        <f t="array" ref="CJ661">IF(U661="","",
IF(INDEX(Settings!$H:$H,MATCH(CJ$1,Settings!$G:$G,0))=TRUE,
100-100*(U661-MINIFS(U:U,$E:$E,$E661))/(MAXIFS(U:U,$E:$E,$E661)-MINIFS(U:U,$E:$E,$E661)),
100*(U661-MINIFS(U:U,$E:$E,$E661))/(MAXIFS(U:U,$E:$E,$E661)-MINIFS(U:U,$E:$E,$E661))))</f>
        <v/>
      </c>
      <c r="CK661" s="223" t="str">
        <f t="array" ref="CK661">IF(V661="","",
IF(INDEX(Settings!$H:$H,MATCH(CK$1,Settings!$G:$G,0))=TRUE,
100-100*(V661-MINIFS(V:V,$E:$E,$E661))/(MAXIFS(V:V,$E:$E,$E661)-MINIFS(V:V,$E:$E,$E661)),
100*(V661-MINIFS(V:V,$E:$E,$E661))/(MAXIFS(V:V,$E:$E,$E661)-MINIFS(V:V,$E:$E,$E661))))</f>
        <v/>
      </c>
      <c r="CL661" s="223" t="str">
        <f t="array" ref="CL661">IF(W661="","",
IF(INDEX(Settings!$H:$H,MATCH(CL$1,Settings!$G:$G,0))=TRUE,
100-100*(W661-MINIFS(W:W,$E:$E,$E661))/(MAXIFS(W:W,$E:$E,$E661)-MINIFS(W:W,$E:$E,$E661)),
100*(W661-MINIFS(W:W,$E:$E,$E661))/(MAXIFS(W:W,$E:$E,$E661)-MINIFS(W:W,$E:$E,$E661))))</f>
        <v/>
      </c>
      <c r="CM661" s="223" t="str">
        <f t="array" ref="CM661">IF(X661="","",
IF(INDEX(Settings!$H:$H,MATCH(CM$1,Settings!$G:$G,0))=TRUE,
100-100*(X661-MINIFS(X:X,$E:$E,$E661))/(MAXIFS(X:X,$E:$E,$E661)-MINIFS(X:X,$E:$E,$E661)),
100*(X661-MINIFS(X:X,$E:$E,$E661))/(MAXIFS(X:X,$E:$E,$E661)-MINIFS(X:X,$E:$E,$E661))))</f>
        <v/>
      </c>
      <c r="CN661" s="223" t="str">
        <f t="array" ref="CN661">IF(Y661="","",
IF(INDEX(Settings!$H:$H,MATCH(CN$1,Settings!$G:$G,0))=TRUE,
100-100*(Y661-MINIFS(Y:Y,$E:$E,$E661))/(MAXIFS(Y:Y,$E:$E,$E661)-MINIFS(Y:Y,$E:$E,$E661)),
100*(Y661-MINIFS(Y:Y,$E:$E,$E661))/(MAXIFS(Y:Y,$E:$E,$E661)-MINIFS(Y:Y,$E:$E,$E661))))</f>
        <v/>
      </c>
      <c r="CO661" s="223" t="str">
        <f t="array" ref="CO661">IF(Z661="","",
IF(INDEX(Settings!$H:$H,MATCH(CO$1,Settings!$G:$G,0))=TRUE,
100-100*(Z661-MINIFS(Z:Z,$E:$E,$E661))/(MAXIFS(Z:Z,$E:$E,$E661)-MINIFS(Z:Z,$E:$E,$E661)),
100*(Z661-MINIFS(Z:Z,$E:$E,$E661))/(MAXIFS(Z:Z,$E:$E,$E661)-MINIFS(Z:Z,$E:$E,$E661))))</f>
        <v/>
      </c>
      <c r="CP661" s="223" t="str">
        <f t="array" ref="CP661">IF(AA661="","",
IF(INDEX(Settings!$H:$H,MATCH(CP$1,Settings!$G:$G,0))=TRUE,
100-100*(AA661-MINIFS(AA:AA,$E:$E,$E661))/(MAXIFS(AA:AA,$E:$E,$E661)-MINIFS(AA:AA,$E:$E,$E661)),
100*(AA661-MINIFS(AA:AA,$E:$E,$E661))/(MAXIFS(AA:AA,$E:$E,$E661)-MINIFS(AA:AA,$E:$E,$E661))))</f>
        <v/>
      </c>
      <c r="CQ661" s="223" t="str">
        <f t="array" ref="CQ661">IF(AB661="","",
IF(INDEX(Settings!$H:$H,MATCH(CQ$1,Settings!$G:$G,0))=TRUE,
100-100*(AB661-MINIFS(AB:AB,$E:$E,$E661))/(MAXIFS(AB:AB,$E:$E,$E661)-MINIFS(AB:AB,$E:$E,$E661)),
100*(AB661-MINIFS(AB:AB,$E:$E,$E661))/(MAXIFS(AB:AB,$E:$E,$E661)-MINIFS(AB:AB,$E:$E,$E661))))</f>
        <v/>
      </c>
      <c r="CR661" s="223" t="str">
        <f t="array" ref="CR661">IF(AC661="","",
IF(INDEX(Settings!$H:$H,MATCH(CR$1,Settings!$G:$G,0))=TRUE,
100-100*(AC661-MINIFS(AC:AC,$E:$E,$E661))/(MAXIFS(AC:AC,$E:$E,$E661)-MINIFS(AC:AC,$E:$E,$E661)),
100*(AC661-MINIFS(AC:AC,$E:$E,$E661))/(MAXIFS(AC:AC,$E:$E,$E661)-MINIFS(AC:AC,$E:$E,$E661))))</f>
        <v/>
      </c>
      <c r="CS661" s="223" t="str">
        <f t="array" ref="CS661">IF(AD661="","",
IF(INDEX(Settings!$H:$H,MATCH(CS$1,Settings!$G:$G,0))=TRUE,
100-100*(AD661-MINIFS(AD:AD,$E:$E,$E661))/(MAXIFS(AD:AD,$E:$E,$E661)-MINIFS(AD:AD,$E:$E,$E661)),
100*(AD661-MINIFS(AD:AD,$E:$E,$E661))/(MAXIFS(AD:AD,$E:$E,$E661)-MINIFS(AD:AD,$E:$E,$E661))))</f>
        <v/>
      </c>
      <c r="CT661" s="223" t="str">
        <f t="array" ref="CT661">IF(AE661="","",
IF(INDEX(Settings!$H:$H,MATCH(CT$1,Settings!$G:$G,0))=TRUE,
100-100*(AE661-MINIFS(AE:AE,$E:$E,$E661))/(MAXIFS(AE:AE,$E:$E,$E661)-MINIFS(AE:AE,$E:$E,$E661)),
100*(AE661-MINIFS(AE:AE,$E:$E,$E661))/(MAXIFS(AE:AE,$E:$E,$E661)-MINIFS(AE:AE,$E:$E,$E661))))</f>
        <v/>
      </c>
      <c r="CU661" s="223" t="str">
        <f t="array" ref="CU661">IF(AF661="","",
IF(INDEX(Settings!$H:$H,MATCH(CU$1,Settings!$G:$G,0))=TRUE,
100-100*(AF661-MINIFS(AF:AF,$E:$E,$E661))/(MAXIFS(AF:AF,$E:$E,$E661)-MINIFS(AF:AF,$E:$E,$E661)),
100*(AF661-MINIFS(AF:AF,$E:$E,$E661))/(MAXIFS(AF:AF,$E:$E,$E661)-MINIFS(AF:AF,$E:$E,$E661))))</f>
        <v/>
      </c>
      <c r="CV661" s="223" t="str">
        <f t="array" ref="CV661">IF(AG661="","",
IF(INDEX(Settings!$H:$H,MATCH(CV$1,Settings!$G:$G,0))=TRUE,
100-100*(AG661-MINIFS(AG:AG,$E:$E,$E661))/(MAXIFS(AG:AG,$E:$E,$E661)-MINIFS(AG:AG,$E:$E,$E661)),
100*(AG661-MINIFS(AG:AG,$E:$E,$E661))/(MAXIFS(AG:AG,$E:$E,$E661)-MINIFS(AG:AG,$E:$E,$E661))))</f>
        <v/>
      </c>
      <c r="CW661" s="223" t="str">
        <f t="array" ref="CW661">IF(AH661="","",
IF(INDEX(Settings!$H:$H,MATCH(CW$1,Settings!$G:$G,0))=TRUE,
100-100*(AH661-MINIFS(AH:AH,$E:$E,$E661))/(MAXIFS(AH:AH,$E:$E,$E661)-MINIFS(AH:AH,$E:$E,$E661)),
100*(AH661-MINIFS(AH:AH,$E:$E,$E661))/(MAXIFS(AH:AH,$E:$E,$E661)-MINIFS(AH:AH,$E:$E,$E661))))</f>
        <v/>
      </c>
      <c r="CX661" s="223" t="str">
        <f t="array" ref="CX661">IF(AI661="","",
IF(INDEX(Settings!$H:$H,MATCH(CX$1,Settings!$G:$G,0))=TRUE,
100-100*(AI661-MINIFS(AI:AI,$E:$E,$E661))/(MAXIFS(AI:AI,$E:$E,$E661)-MINIFS(AI:AI,$E:$E,$E661)),
100*(AI661-MINIFS(AI:AI,$E:$E,$E661))/(MAXIFS(AI:AI,$E:$E,$E661)-MINIFS(AI:AI,$E:$E,$E661))))</f>
        <v/>
      </c>
      <c r="CY661" s="223" t="str">
        <f t="array" ref="CY661">IF(AJ661="","",
IF(INDEX(Settings!$H:$H,MATCH(CY$1,Settings!$G:$G,0))=TRUE,
100-100*(AJ661-MINIFS(AJ:AJ,$E:$E,$E661))/(MAXIFS(AJ:AJ,$E:$E,$E661)-MINIFS(AJ:AJ,$E:$E,$E661)),
100*(AJ661-MINIFS(AJ:AJ,$E:$E,$E661))/(MAXIFS(AJ:AJ,$E:$E,$E661)-MINIFS(AJ:AJ,$E:$E,$E661))))</f>
        <v/>
      </c>
      <c r="CZ661" s="223" t="str">
        <f t="array" ref="CZ661">IF(AK661="","",
IF(INDEX(Settings!$H:$H,MATCH(CZ$1,Settings!$G:$G,0))=TRUE,
100-100*(AK661-MINIFS(AK:AK,$E:$E,$E661))/(MAXIFS(AK:AK,$E:$E,$E661)-MINIFS(AK:AK,$E:$E,$E661)),
100*(AK661-MINIFS(AK:AK,$E:$E,$E661))/(MAXIFS(AK:AK,$E:$E,$E661)-MINIFS(AK:AK,$E:$E,$E661))))</f>
        <v/>
      </c>
      <c r="DA661" s="223" t="str">
        <f t="array" ref="DA661">IF(AL661="","",
IF(INDEX(Settings!$H:$H,MATCH(DA$1,Settings!$G:$G,0))=TRUE,
100-100*(AL661-MINIFS(AL:AL,$E:$E,$E661))/(MAXIFS(AL:AL,$E:$E,$E661)-MINIFS(AL:AL,$E:$E,$E661)),
100*(AL661-MINIFS(AL:AL,$E:$E,$E661))/(MAXIFS(AL:AL,$E:$E,$E661)-MINIFS(AL:AL,$E:$E,$E661))))</f>
        <v/>
      </c>
      <c r="DB661" s="223" t="str">
        <f t="array" ref="DB661">IF(AM661="","",
IF(INDEX(Settings!$H:$H,MATCH(DB$1,Settings!$G:$G,0))=TRUE,
100-100*(AM661-MINIFS(AM:AM,$E:$E,$E661))/(MAXIFS(AM:AM,$E:$E,$E661)-MINIFS(AM:AM,$E:$E,$E661)),
100*(AM661-MINIFS(AM:AM,$E:$E,$E661))/(MAXIFS(AM:AM,$E:$E,$E661)-MINIFS(AM:AM,$E:$E,$E661))))</f>
        <v/>
      </c>
      <c r="DC661" s="223" t="str">
        <f t="array" ref="DC661">IF(AN661="","",
IF(INDEX(Settings!$H:$H,MATCH(DC$1,Settings!$G:$G,0))=TRUE,
100-100*(AN661-MINIFS(AN:AN,$E:$E,$E661))/(MAXIFS(AN:AN,$E:$E,$E661)-MINIFS(AN:AN,$E:$E,$E661)),
100*(AN661-MINIFS(AN:AN,$E:$E,$E661))/(MAXIFS(AN:AN,$E:$E,$E661)-MINIFS(AN:AN,$E:$E,$E661))))</f>
        <v/>
      </c>
      <c r="DD661" s="223" t="str">
        <f t="array" ref="DD661">IF(AO661="","",
IF(INDEX(Settings!$H:$H,MATCH(DD$1,Settings!$G:$G,0))=TRUE,
100-100*(AO661-MINIFS(AO:AO,$E:$E,$E661))/(MAXIFS(AO:AO,$E:$E,$E661)-MINIFS(AO:AO,$E:$E,$E661)),
100*(AO661-MINIFS(AO:AO,$E:$E,$E661))/(MAXIFS(AO:AO,$E:$E,$E661)-MINIFS(AO:AO,$E:$E,$E661))))</f>
        <v/>
      </c>
      <c r="DE661" s="223" t="str">
        <f t="array" ref="DE661">IF(AP661="","",
IF(INDEX(Settings!$H:$H,MATCH(DE$1,Settings!$G:$G,0))=TRUE,
100-100*(AP661-MINIFS(AP:AP,$E:$E,$E661))/(MAXIFS(AP:AP,$E:$E,$E661)-MINIFS(AP:AP,$E:$E,$E661)),
100*(AP661-MINIFS(AP:AP,$E:$E,$E661))/(MAXIFS(AP:AP,$E:$E,$E661)-MINIFS(AP:AP,$E:$E,$E661))))</f>
        <v/>
      </c>
      <c r="DF661" s="223" t="str">
        <f t="array" ref="DF661">IF(AQ661="","",
IF(INDEX(Settings!$H:$H,MATCH(DF$1,Settings!$G:$G,0))=TRUE,
100-100*(AQ661-MINIFS(AQ:AQ,$E:$E,$E661))/(MAXIFS(AQ:AQ,$E:$E,$E661)-MINIFS(AQ:AQ,$E:$E,$E661)),
100*(AQ661-MINIFS(AQ:AQ,$E:$E,$E661))/(MAXIFS(AQ:AQ,$E:$E,$E661)-MINIFS(AQ:AQ,$E:$E,$E661))))</f>
        <v/>
      </c>
      <c r="DG661" s="223" t="str">
        <f t="array" ref="DG661">IF(AR661="","",
IF(INDEX(Settings!$H:$H,MATCH(DG$1,Settings!$G:$G,0))=TRUE,
100-100*(AR661-MINIFS(AR:AR,$E:$E,$E661))/(MAXIFS(AR:AR,$E:$E,$E661)-MINIFS(AR:AR,$E:$E,$E661)),
100*(AR661-MINIFS(AR:AR,$E:$E,$E661))/(MAXIFS(AR:AR,$E:$E,$E661)-MINIFS(AR:AR,$E:$E,$E661))))</f>
        <v/>
      </c>
      <c r="DH661" s="223" t="str">
        <f t="array" ref="DH661">IF(AS661="","",
IF(INDEX(Settings!$H:$H,MATCH(DH$1,Settings!$G:$G,0))=TRUE,
100-100*(AS661-MINIFS(AS:AS,$E:$E,$E661))/(MAXIFS(AS:AS,$E:$E,$E661)-MINIFS(AS:AS,$E:$E,$E661)),
100*(AS661-MINIFS(AS:AS,$E:$E,$E661))/(MAXIFS(AS:AS,$E:$E,$E661)-MINIFS(AS:AS,$E:$E,$E661))))</f>
        <v/>
      </c>
      <c r="DI661" s="223" t="str">
        <f t="array" ref="DI661">IF(AT661="","",
IF(INDEX(Settings!$H:$H,MATCH(DI$1,Settings!$G:$G,0))=TRUE,
100-100*(AT661-MINIFS(AT:AT,$E:$E,$E661))/(MAXIFS(AT:AT,$E:$E,$E661)-MINIFS(AT:AT,$E:$E,$E661)),
100*(AT661-MINIFS(AT:AT,$E:$E,$E661))/(MAXIFS(AT:AT,$E:$E,$E661)-MINIFS(AT:AT,$E:$E,$E661))))</f>
        <v/>
      </c>
      <c r="DJ661" s="223" t="str">
        <f t="array" ref="DJ661">IF(AU661="","",
IF(INDEX(Settings!$H:$H,MATCH(DJ$1,Settings!$G:$G,0))=TRUE,
100-100*(AU661-MINIFS(AU:AU,$E:$E,$E661))/(MAXIFS(AU:AU,$E:$E,$E661)-MINIFS(AU:AU,$E:$E,$E661)),
100*(AU661-MINIFS(AU:AU,$E:$E,$E661))/(MAXIFS(AU:AU,$E:$E,$E661)-MINIFS(AU:AU,$E:$E,$E661))))</f>
        <v/>
      </c>
      <c r="DK661" s="223" t="str">
        <f t="array" ref="DK661">IF(AV661="","",
IF(INDEX(Settings!$H:$H,MATCH(DK$1,Settings!$G:$G,0))=TRUE,
100-100*(AV661-MINIFS(AV:AV,$E:$E,$E661))/(MAXIFS(AV:AV,$E:$E,$E661)-MINIFS(AV:AV,$E:$E,$E661)),
100*(AV661-MINIFS(AV:AV,$E:$E,$E661))/(MAXIFS(AV:AV,$E:$E,$E661)-MINIFS(AV:AV,$E:$E,$E661))))</f>
        <v/>
      </c>
      <c r="DL661" s="223" t="str">
        <f t="array" ref="DL661">IF(AW661="","",
IF(INDEX(Settings!$H:$H,MATCH(DL$1,Settings!$G:$G,0))=TRUE,
100-100*(AW661-MINIFS(AW:AW,$E:$E,$E661))/(MAXIFS(AW:AW,$E:$E,$E661)-MINIFS(AW:AW,$E:$E,$E661)),
100*(AW661-MINIFS(AW:AW,$E:$E,$E661))/(MAXIFS(AW:AW,$E:$E,$E661)-MINIFS(AW:AW,$E:$E,$E661))))</f>
        <v/>
      </c>
      <c r="DM661" s="223" t="str">
        <f t="array" ref="DM661">IF(AX661="","",
IF(INDEX(Settings!$H:$H,MATCH(DM$1,Settings!$G:$G,0))=TRUE,
100-100*(AX661-MINIFS(AX:AX,$E:$E,$E661))/(MAXIFS(AX:AX,$E:$E,$E661)-MINIFS(AX:AX,$E:$E,$E661)),
100*(AX661-MINIFS(AX:AX,$E:$E,$E661))/(MAXIFS(AX:AX,$E:$E,$E661)-MINIFS(AX:AX,$E:$E,$E661))))</f>
        <v/>
      </c>
      <c r="DN661" s="223" t="str">
        <f t="array" ref="DN661">IF(AY661="","",
IF(INDEX(Settings!$H:$H,MATCH(DN$1,Settings!$G:$G,0))=TRUE,
100-100*(AY661-MINIFS(AY:AY,$E:$E,$E661))/(MAXIFS(AY:AY,$E:$E,$E661)-MINIFS(AY:AY,$E:$E,$E661)),
100*(AY661-MINIFS(AY:AY,$E:$E,$E661))/(MAXIFS(AY:AY,$E:$E,$E661)-MINIFS(AY:AY,$E:$E,$E661))))</f>
        <v/>
      </c>
      <c r="DO661" s="223" t="str">
        <f t="array" ref="DO661">IF(AZ661="","",
IF(INDEX(Settings!$H:$H,MATCH(DO$1,Settings!$G:$G,0))=TRUE,
100-100*(AZ661-MINIFS(AZ:AZ,$E:$E,$E661))/(MAXIFS(AZ:AZ,$E:$E,$E661)-MINIFS(AZ:AZ,$E:$E,$E661)),
100*(AZ661-MINIFS(AZ:AZ,$E:$E,$E661))/(MAXIFS(AZ:AZ,$E:$E,$E661)-MINIFS(AZ:AZ,$E:$E,$E661))))</f>
        <v/>
      </c>
      <c r="DP661" s="223" t="str">
        <f t="array" ref="DP661">IF(BA661="","",
IF(INDEX(Settings!$H:$H,MATCH(DP$1,Settings!$G:$G,0))=TRUE,
100-100*(BA661-MINIFS(BA:BA,$E:$E,$E661))/(MAXIFS(BA:BA,$E:$E,$E661)-MINIFS(BA:BA,$E:$E,$E661)),
100*(BA661-MINIFS(BA:BA,$E:$E,$E661))/(MAXIFS(BA:BA,$E:$E,$E661)-MINIFS(BA:BA,$E:$E,$E661))))</f>
        <v/>
      </c>
      <c r="DQ661" s="223" t="str">
        <f t="array" ref="DQ661">IF(BB661="","",
IF(INDEX(Settings!$H:$H,MATCH(DQ$1,Settings!$G:$G,0))=TRUE,
100-100*(BB661-MINIFS(BB:BB,$E:$E,$E661))/(MAXIFS(BB:BB,$E:$E,$E661)-MINIFS(BB:BB,$E:$E,$E661)),
100*(BB661-MINIFS(BB:BB,$E:$E,$E661))/(MAXIFS(BB:BB,$E:$E,$E661)-MINIFS(BB:BB,$E:$E,$E661))))</f>
        <v/>
      </c>
      <c r="DR661" s="223" t="str">
        <f t="array" ref="DR661">IF(BC661="","",
IF(INDEX(Settings!$H:$H,MATCH(DR$1,Settings!$G:$G,0))=TRUE,
100-100*(BC661-MINIFS(BC:BC,$E:$E,$E661))/(MAXIFS(BC:BC,$E:$E,$E661)-MINIFS(BC:BC,$E:$E,$E661)),
100*(BC661-MINIFS(BC:BC,$E:$E,$E661))/(MAXIFS(BC:BC,$E:$E,$E661)-MINIFS(BC:BC,$E:$E,$E661))))</f>
        <v/>
      </c>
      <c r="DS661" s="223" t="str">
        <f t="array" ref="DS661">IF(BD661="","",
IF(INDEX(Settings!$H:$H,MATCH(DS$1,Settings!$G:$G,0))=TRUE,
100-100*(BD661-MINIFS(BD:BD,$E:$E,$E661))/(MAXIFS(BD:BD,$E:$E,$E661)-MINIFS(BD:BD,$E:$E,$E661)),
100*(BD661-MINIFS(BD:BD,$E:$E,$E661))/(MAXIFS(BD:BD,$E:$E,$E661)-MINIFS(BD:BD,$E:$E,$E661))))</f>
        <v/>
      </c>
      <c r="DT661" s="223" t="str">
        <f t="array" ref="DT661">IF(BE661="","",
IF(INDEX(Settings!$H:$H,MATCH(DT$1,Settings!$G:$G,0))=TRUE,
100-100*(BE661-MINIFS(BE:BE,$E:$E,$E661))/(MAXIFS(BE:BE,$E:$E,$E661)-MINIFS(BE:BE,$E:$E,$E661)),
100*(BE661-MINIFS(BE:BE,$E:$E,$E661))/(MAXIFS(BE:BE,$E:$E,$E661)-MINIFS(BE:BE,$E:$E,$E661))))</f>
        <v/>
      </c>
      <c r="DU661" s="223" t="str">
        <f t="array" ref="DU661">IF(BF661="","",
IF(INDEX(Settings!$H:$H,MATCH(DU$1,Settings!$G:$G,0))=TRUE,
100-100*(BF661-MINIFS(BF:BF,$E:$E,$E661))/(MAXIFS(BF:BF,$E:$E,$E661)-MINIFS(BF:BF,$E:$E,$E661)),
100*(BF661-MINIFS(BF:BF,$E:$E,$E661))/(MAXIFS(BF:BF,$E:$E,$E661)-MINIFS(BF:BF,$E:$E,$E661))))</f>
        <v/>
      </c>
      <c r="DV661" s="223" t="str">
        <f t="array" ref="DV661">IF(BG661="","",
IF(INDEX(Settings!$H:$H,MATCH(DV$1,Settings!$G:$G,0))=TRUE,
100-100*(BG661-MINIFS(BG:BG,$E:$E,$E661))/(MAXIFS(BG:BG,$E:$E,$E661)-MINIFS(BG:BG,$E:$E,$E661)),
100*(BG661-MINIFS(BG:BG,$E:$E,$E661))/(MAXIFS(BG:BG,$E:$E,$E661)-MINIFS(BG:BG,$E:$E,$E661))))</f>
        <v/>
      </c>
      <c r="DW661" s="223" t="str">
        <f t="array" ref="DW661">IF(BH661="","",
IF(INDEX(Settings!$H:$H,MATCH(DW$1,Settings!$G:$G,0))=TRUE,
100-100*(BH661-MINIFS(BH:BH,$E:$E,$E661))/(MAXIFS(BH:BH,$E:$E,$E661)-MINIFS(BH:BH,$E:$E,$E661)),
100*(BH661-MINIFS(BH:BH,$E:$E,$E661))/(MAXIFS(BH:BH,$E:$E,$E661)-MINIFS(BH:BH,$E:$E,$E661))))</f>
        <v/>
      </c>
      <c r="DX661" s="223" t="str">
        <f t="array" ref="DX661">IF(BI661="","",
IF(INDEX(Settings!$H:$H,MATCH(DX$1,Settings!$G:$G,0))=TRUE,
100-100*(BI661-MINIFS(BI:BI,$E:$E,$E661))/(MAXIFS(BI:BI,$E:$E,$E661)-MINIFS(BI:BI,$E:$E,$E661)),
100*(BI661-MINIFS(BI:BI,$E:$E,$E661))/(MAXIFS(BI:BI,$E:$E,$E661)-MINIFS(BI:BI,$E:$E,$E661))))</f>
        <v/>
      </c>
      <c r="DY661" s="223" t="str">
        <f t="array" ref="DY661">IF(BJ661="","",
IF(INDEX(Settings!$H:$H,MATCH(DY$1,Settings!$G:$G,0))=TRUE,
100-100*(BJ661-MINIFS(BJ:BJ,$E:$E,$E661))/(MAXIFS(BJ:BJ,$E:$E,$E661)-MINIFS(BJ:BJ,$E:$E,$E661)),
100*(BJ661-MINIFS(BJ:BJ,$E:$E,$E661))/(MAXIFS(BJ:BJ,$E:$E,$E661)-MINIFS(BJ:BJ,$E:$E,$E661))))</f>
        <v/>
      </c>
      <c r="DZ661" s="225"/>
      <c r="EA661" s="225"/>
      <c r="EB661" s="225" t="str">
        <f t="shared" si="8"/>
        <v/>
      </c>
      <c r="EC661" s="225" t="str">
        <f t="shared" si="9"/>
        <v/>
      </c>
      <c r="ED661" s="225" t="str">
        <f t="shared" si="10"/>
        <v/>
      </c>
      <c r="EE661" s="225" t="str">
        <f t="shared" si="11"/>
        <v/>
      </c>
      <c r="EF661" s="225" t="str">
        <f t="shared" si="12"/>
        <v/>
      </c>
      <c r="EG661" s="225" t="str">
        <f t="shared" si="13"/>
        <v/>
      </c>
      <c r="EH661" s="225"/>
      <c r="EI661" s="225"/>
      <c r="EJ661" s="225"/>
      <c r="EK661" s="225"/>
      <c r="EL661" s="225"/>
      <c r="EM661" s="225"/>
    </row>
    <row r="662">
      <c r="A662" s="231"/>
      <c r="B662" s="231"/>
      <c r="C662" s="231"/>
      <c r="D662" s="231" t="str">
        <f t="array" ref="D662">IFERROR(INDEX(Profiles!$B:$B,MATCH($A662,Profiles!$A:$A,0)),"")</f>
        <v/>
      </c>
      <c r="E662" s="231"/>
      <c r="F662" s="231"/>
      <c r="G662" s="231"/>
      <c r="H662" s="231"/>
      <c r="I662" s="231" t="str">
        <f>IF(A662="","",IF(Settings!$N$3="DATE",F662&amp;": "&amp;TEXT(B662,"M/DD/YY"),F662&amp;": "&amp;H662))</f>
        <v/>
      </c>
      <c r="J662" s="231"/>
      <c r="K662" s="231"/>
      <c r="L662" s="231"/>
      <c r="M662" s="232" t="str">
        <f t="shared" si="14"/>
        <v/>
      </c>
      <c r="N662" s="231"/>
      <c r="O662" s="231"/>
      <c r="P662" s="231"/>
      <c r="Q662" s="231"/>
      <c r="R662" s="231"/>
      <c r="S662" s="230" t="str">
        <f>IFERROR(VLOOKUP(AF662, 'YOYO IR Scores'!A:C, 3, FALSE), "")
</f>
        <v/>
      </c>
      <c r="T662" s="231"/>
      <c r="U662" s="231"/>
      <c r="V662" s="231"/>
      <c r="W662" s="231"/>
      <c r="X662" s="233" t="str">
        <f t="shared" si="4"/>
        <v/>
      </c>
      <c r="Y662" s="234" t="str">
        <f t="shared" si="5"/>
        <v/>
      </c>
      <c r="Z662" s="234" t="str">
        <f t="shared" si="6"/>
        <v/>
      </c>
      <c r="AA662" s="233" t="str">
        <f t="shared" si="7"/>
        <v/>
      </c>
      <c r="AB662" s="232"/>
      <c r="AC662" s="232"/>
      <c r="AD662" s="232"/>
      <c r="AE662" s="232" t="str">
        <f>IFERROR(VLOOKUP(AF662, 'YOYO IR Scores'!A:C, 2, FALSE), "")</f>
        <v/>
      </c>
      <c r="AF662" s="232"/>
      <c r="AG662" s="23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c r="BD662" s="232"/>
      <c r="BE662" s="232"/>
      <c r="BF662" s="232"/>
      <c r="BG662" s="232"/>
      <c r="BH662" s="232"/>
      <c r="BI662" s="232"/>
      <c r="BJ662" s="232"/>
      <c r="BK662" s="232" t="str">
        <f t="array" ref="BK662">IF(J662="","",
IF(INDEX(Settings!$H:$H,MATCH(BY$1,Settings!$G:$G,0))=TRUE,
100-100*(J662-MIN(J:J))/(MAX(J:J)-MIN(J:J)),
100*(J662-MIN(J:J))/(MAX(J:J)-MIN(J:J))))</f>
        <v/>
      </c>
      <c r="BL662" s="232" t="str">
        <f t="array" ref="BL662">IF(J662="","",
IF(INDEX(Settings!$H:$H,MATCH(BY$1,Settings!$G:$G,0))=TRUE,
100-100*(J662-MINIFS(J:J,$E:$E,$E662))/(MAXIFS(J:J,$E:$E,$E662)-MINIFS(J:J,$E:$E,$E662)),
100*(J662-MINIFS(J:J,$E:$E,$E662))/(MAXIFS(J:J,$E:$E,$E662)-MINIFS(J:J,$E:$E,$E662))))</f>
        <v/>
      </c>
      <c r="BM662" s="232" t="str">
        <f t="array" ref="BM662">IF(J662="","",
IF(INDEX(Settings!$H:$H,MATCH(BY$1,Settings!$G:$G,0))=TRUE,
100-100*(J662-MINIFS(J:J,$E:$E,$E662,$I:$I,$I662))/(MAXIFS(J:J,$E:$E,$E662,$I:$I,$I662)-MINIFS(J:J,$E:$E,$E662,$I:$I,$I662)),
100*(J662-MINIFS(J:J,$E:$E,$E662,$I:$I,$I662))/(MAXIFS(J:J,$E:$E,$E662,$I:$I,$I662)-MINIFS(J:J,$E:$E,$E662,$I:$I,$I662))))</f>
        <v/>
      </c>
      <c r="BN662" s="231" t="str">
        <f t="array" ref="BN662">IF(J662="","",
IF(INDEX(Settings!$H:$H,MATCH(BY$1,Settings!$G:$G,0))=TRUE,
100-100*PERCENTRANK(J:J,J662),
100*PERCENTRANK(J:J,J662)))</f>
        <v/>
      </c>
      <c r="BO662" s="231" t="str">
        <f>IFERROR(__xludf.DUMMYFUNCTION("IF(J662="""","""",
IF(INDEX(Settings!$H:$H,MATCH(BY$1,Settings!$G:$G,0))=TRUE,
100-100*PERCENTRANK(FILTER(J:J,$E:$E=$E662),J662),
100*PERCENTRANK(FILTER(J:J,$E:$E=$E662),J662)))"),"")</f>
        <v/>
      </c>
      <c r="BP662" s="231" t="str">
        <f>IFERROR(__xludf.DUMMYFUNCTION("IF(J662="""","""",
IF(INDEX(Settings!$H:$H,MATCH(BY$1,Settings!$G:$G,0))=TRUE,
100-100*PERCENTRANK(FILTER(J:J,$E:$E=$E662,$I:$I=$I662),J662),
100*PERCENTRANK(FILTER(J:J,$E:$E=$E662,$I:$I=$I662),J662)))"),"")</f>
        <v/>
      </c>
      <c r="BQ662" s="233" t="str">
        <f t="array" ref="BQ662">IF(J662="","",
IF(INDEX(Settings!$H:$H,MATCH(BY$1,Settings!$G:$G,0))=TRUE,
-1*(J662-AVERAGE(J:J))/STDEV(J:J),
(J662-AVERAGE(J:J))/STDEV(J:J)))</f>
        <v/>
      </c>
      <c r="BR662" s="233" t="str">
        <f>IFERROR(__xludf.DUMMYFUNCTION("IF(J662="""","""",
IF(INDEX(Settings!$H:$H,MATCH(BY$1,Settings!$G:$G,0))=TRUE,
-1*(J662-AVERAGEIFS(J:J,$E:$E,$E662))/STDEV(FILTER(J:J,$E:$E=$E662)),
(J662-AVERAGEIFS(J:J,$E:$E,$E662))/STDEV(FILTER(J:J,$E:$E=$E662))))"),"")</f>
        <v/>
      </c>
      <c r="BS662" s="233"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1"/>
      <c r="BX662" s="231"/>
      <c r="BY662" s="232" t="str">
        <f t="array" ref="BY662">IF(J662="","",
IF(INDEX(Settings!$H:$H,MATCH(BY$1,Settings!$G:$G,0))=TRUE,
100-100*(J662-MINIFS(J:J,$E:$E,$E662))/(MAXIFS(J:J,$E:$E,$E662)-MINIFS(J:J,$E:$E,$E662)),
100*(J662-MINIFS(J:J,$E:$E,$E662))/(MAXIFS(J:J,$E:$E,$E662)-MINIFS(J:J,$E:$E,$E662))))</f>
        <v/>
      </c>
      <c r="BZ662" s="232" t="str">
        <f t="array" ref="BZ662">IF(K662="","",
IF(INDEX(Settings!$H:$H,MATCH(BZ$1,Settings!$G:$G,0))=TRUE,
100-100*(K662-MINIFS(K:K,$E:$E,$E662))/(MAXIFS(K:K,$E:$E,$E662)-MINIFS(K:K,$E:$E,$E662)),
100*(K662-MINIFS(K:K,$E:$E,$E662))/(MAXIFS(K:K,$E:$E,$E662)-MINIFS(K:K,$E:$E,$E662))))</f>
        <v/>
      </c>
      <c r="CA662" s="232" t="str">
        <f t="array" ref="CA662">IF(L662="","",
IF(INDEX(Settings!$H:$H,MATCH(CA$1,Settings!$G:$G,0))=TRUE,
100-100*(L662-MINIFS(L:L,$E:$E,$E662))/(MAXIFS(L:L,$E:$E,$E662)-MINIFS(L:L,$E:$E,$E662)),
100*(L662-MINIFS(L:L,$E:$E,$E662))/(MAXIFS(L:L,$E:$E,$E662)-MINIFS(L:L,$E:$E,$E662))))</f>
        <v/>
      </c>
      <c r="CB662" s="232" t="str">
        <f t="array" ref="CB662">IF(M662="","",
IF(INDEX(Settings!$H:$H,MATCH(CB$1,Settings!$G:$G,0))=TRUE,
100-100*(M662-MINIFS(M:M,$E:$E,$E662))/(MAXIFS(M:M,$E:$E,$E662)-MINIFS(M:M,$E:$E,$E662)),
100*(M662-MINIFS(M:M,$E:$E,$E662))/(MAXIFS(M:M,$E:$E,$E662)-MINIFS(M:M,$E:$E,$E662))))</f>
        <v/>
      </c>
      <c r="CC662" s="232" t="str">
        <f t="array" ref="CC662">IF(N662="","",
IF(INDEX(Settings!$H:$H,MATCH(CC$1,Settings!$G:$G,0))=TRUE,
100-100*(N662-MINIFS(N:N,$E:$E,$E662))/(MAXIFS(N:N,$E:$E,$E662)-MINIFS(N:N,$E:$E,$E662)),
100*(N662-MINIFS(N:N,$E:$E,$E662))/(MAXIFS(N:N,$E:$E,$E662)-MINIFS(N:N,$E:$E,$E662))))</f>
        <v/>
      </c>
      <c r="CD662" s="232" t="str">
        <f t="array" ref="CD662">IF(O662="","",
IF(INDEX(Settings!$H:$H,MATCH(CD$1,Settings!$G:$G,0))=TRUE,
100-100*(O662-MINIFS(O:O,$E:$E,$E662))/(MAXIFS(O:O,$E:$E,$E662)-MINIFS(O:O,$E:$E,$E662)),
100*(O662-MINIFS(O:O,$E:$E,$E662))/(MAXIFS(O:O,$E:$E,$E662)-MINIFS(O:O,$E:$E,$E662))))</f>
        <v/>
      </c>
      <c r="CE662" s="232" t="str">
        <f t="array" ref="CE662">IF(P662="","",
IF(INDEX(Settings!$H:$H,MATCH(CE$1,Settings!$G:$G,0))=TRUE,
100-100*(P662-MINIFS(P:P,$E:$E,$E662))/(MAXIFS(P:P,$E:$E,$E662)-MINIFS(P:P,$E:$E,$E662)),
100*(P662-MINIFS(P:P,$E:$E,$E662))/(MAXIFS(P:P,$E:$E,$E662)-MINIFS(P:P,$E:$E,$E662))))</f>
        <v/>
      </c>
      <c r="CF662" s="232" t="str">
        <f t="array" ref="CF662">IF(Q662="","",
IF(INDEX(Settings!$H:$H,MATCH(CF$1,Settings!$G:$G,0))=TRUE,
100-100*(Q662-MINIFS(Q:Q,$E:$E,$E662))/(MAXIFS(Q:Q,$E:$E,$E662)-MINIFS(Q:Q,$E:$E,$E662)),
100*(Q662-MINIFS(Q:Q,$E:$E,$E662))/(MAXIFS(Q:Q,$E:$E,$E662)-MINIFS(Q:Q,$E:$E,$E662))))</f>
        <v/>
      </c>
      <c r="CG662" s="232" t="str">
        <f t="array" ref="CG662">IF(R662="","",
IF(INDEX(Settings!$H:$H,MATCH(CG$1,Settings!$G:$G,0))=TRUE,
100-100*(R662-MINIFS(R:R,$E:$E,$E662))/(MAXIFS(R:R,$E:$E,$E662)-MINIFS(R:R,$E:$E,$E662)),
100*(R662-MINIFS(R:R,$E:$E,$E662))/(MAXIFS(R:R,$E:$E,$E662)-MINIFS(R:R,$E:$E,$E662))))</f>
        <v/>
      </c>
      <c r="CH662" s="232" t="str">
        <f t="array" ref="CH662">IF(S662="","",
IF(INDEX(Settings!$H:$H,MATCH(CH$1,Settings!$G:$G,0))=TRUE,
100-100*(S662-MINIFS(S:S,$E:$E,$E662))/(MAXIFS(S:S,$E:$E,$E662)-MINIFS(S:S,$E:$E,$E662)),
100*(S662-MINIFS(S:S,$E:$E,$E662))/(MAXIFS(S:S,$E:$E,$E662)-MINIFS(S:S,$E:$E,$E662))))</f>
        <v/>
      </c>
      <c r="CI662" s="232" t="str">
        <f t="array" ref="CI662">IF(T662="","",
IF(INDEX(Settings!$H:$H,MATCH(CI$1,Settings!$G:$G,0))=TRUE,
100-100*(T662-MINIFS(T:T,$E:$E,$E662))/(MAXIFS(T:T,$E:$E,$E662)-MINIFS(T:T,$E:$E,$E662)),
100*(T662-MINIFS(T:T,$E:$E,$E662))/(MAXIFS(T:T,$E:$E,$E662)-MINIFS(T:T,$E:$E,$E662))))</f>
        <v/>
      </c>
      <c r="CJ662" s="232" t="str">
        <f t="array" ref="CJ662">IF(U662="","",
IF(INDEX(Settings!$H:$H,MATCH(CJ$1,Settings!$G:$G,0))=TRUE,
100-100*(U662-MINIFS(U:U,$E:$E,$E662))/(MAXIFS(U:U,$E:$E,$E662)-MINIFS(U:U,$E:$E,$E662)),
100*(U662-MINIFS(U:U,$E:$E,$E662))/(MAXIFS(U:U,$E:$E,$E662)-MINIFS(U:U,$E:$E,$E662))))</f>
        <v/>
      </c>
      <c r="CK662" s="232" t="str">
        <f t="array" ref="CK662">IF(V662="","",
IF(INDEX(Settings!$H:$H,MATCH(CK$1,Settings!$G:$G,0))=TRUE,
100-100*(V662-MINIFS(V:V,$E:$E,$E662))/(MAXIFS(V:V,$E:$E,$E662)-MINIFS(V:V,$E:$E,$E662)),
100*(V662-MINIFS(V:V,$E:$E,$E662))/(MAXIFS(V:V,$E:$E,$E662)-MINIFS(V:V,$E:$E,$E662))))</f>
        <v/>
      </c>
      <c r="CL662" s="232" t="str">
        <f t="array" ref="CL662">IF(W662="","",
IF(INDEX(Settings!$H:$H,MATCH(CL$1,Settings!$G:$G,0))=TRUE,
100-100*(W662-MINIFS(W:W,$E:$E,$E662))/(MAXIFS(W:W,$E:$E,$E662)-MINIFS(W:W,$E:$E,$E662)),
100*(W662-MINIFS(W:W,$E:$E,$E662))/(MAXIFS(W:W,$E:$E,$E662)-MINIFS(W:W,$E:$E,$E662))))</f>
        <v/>
      </c>
      <c r="CM662" s="232" t="str">
        <f t="array" ref="CM662">IF(X662="","",
IF(INDEX(Settings!$H:$H,MATCH(CM$1,Settings!$G:$G,0))=TRUE,
100-100*(X662-MINIFS(X:X,$E:$E,$E662))/(MAXIFS(X:X,$E:$E,$E662)-MINIFS(X:X,$E:$E,$E662)),
100*(X662-MINIFS(X:X,$E:$E,$E662))/(MAXIFS(X:X,$E:$E,$E662)-MINIFS(X:X,$E:$E,$E662))))</f>
        <v/>
      </c>
      <c r="CN662" s="232" t="str">
        <f t="array" ref="CN662">IF(Y662="","",
IF(INDEX(Settings!$H:$H,MATCH(CN$1,Settings!$G:$G,0))=TRUE,
100-100*(Y662-MINIFS(Y:Y,$E:$E,$E662))/(MAXIFS(Y:Y,$E:$E,$E662)-MINIFS(Y:Y,$E:$E,$E662)),
100*(Y662-MINIFS(Y:Y,$E:$E,$E662))/(MAXIFS(Y:Y,$E:$E,$E662)-MINIFS(Y:Y,$E:$E,$E662))))</f>
        <v/>
      </c>
      <c r="CO662" s="232" t="str">
        <f t="array" ref="CO662">IF(Z662="","",
IF(INDEX(Settings!$H:$H,MATCH(CO$1,Settings!$G:$G,0))=TRUE,
100-100*(Z662-MINIFS(Z:Z,$E:$E,$E662))/(MAXIFS(Z:Z,$E:$E,$E662)-MINIFS(Z:Z,$E:$E,$E662)),
100*(Z662-MINIFS(Z:Z,$E:$E,$E662))/(MAXIFS(Z:Z,$E:$E,$E662)-MINIFS(Z:Z,$E:$E,$E662))))</f>
        <v/>
      </c>
      <c r="CP662" s="232" t="str">
        <f t="array" ref="CP662">IF(AA662="","",
IF(INDEX(Settings!$H:$H,MATCH(CP$1,Settings!$G:$G,0))=TRUE,
100-100*(AA662-MINIFS(AA:AA,$E:$E,$E662))/(MAXIFS(AA:AA,$E:$E,$E662)-MINIFS(AA:AA,$E:$E,$E662)),
100*(AA662-MINIFS(AA:AA,$E:$E,$E662))/(MAXIFS(AA:AA,$E:$E,$E662)-MINIFS(AA:AA,$E:$E,$E662))))</f>
        <v/>
      </c>
      <c r="CQ662" s="232" t="str">
        <f t="array" ref="CQ662">IF(AB662="","",
IF(INDEX(Settings!$H:$H,MATCH(CQ$1,Settings!$G:$G,0))=TRUE,
100-100*(AB662-MINIFS(AB:AB,$E:$E,$E662))/(MAXIFS(AB:AB,$E:$E,$E662)-MINIFS(AB:AB,$E:$E,$E662)),
100*(AB662-MINIFS(AB:AB,$E:$E,$E662))/(MAXIFS(AB:AB,$E:$E,$E662)-MINIFS(AB:AB,$E:$E,$E662))))</f>
        <v/>
      </c>
      <c r="CR662" s="232" t="str">
        <f t="array" ref="CR662">IF(AC662="","",
IF(INDEX(Settings!$H:$H,MATCH(CR$1,Settings!$G:$G,0))=TRUE,
100-100*(AC662-MINIFS(AC:AC,$E:$E,$E662))/(MAXIFS(AC:AC,$E:$E,$E662)-MINIFS(AC:AC,$E:$E,$E662)),
100*(AC662-MINIFS(AC:AC,$E:$E,$E662))/(MAXIFS(AC:AC,$E:$E,$E662)-MINIFS(AC:AC,$E:$E,$E662))))</f>
        <v/>
      </c>
      <c r="CS662" s="232" t="str">
        <f t="array" ref="CS662">IF(AD662="","",
IF(INDEX(Settings!$H:$H,MATCH(CS$1,Settings!$G:$G,0))=TRUE,
100-100*(AD662-MINIFS(AD:AD,$E:$E,$E662))/(MAXIFS(AD:AD,$E:$E,$E662)-MINIFS(AD:AD,$E:$E,$E662)),
100*(AD662-MINIFS(AD:AD,$E:$E,$E662))/(MAXIFS(AD:AD,$E:$E,$E662)-MINIFS(AD:AD,$E:$E,$E662))))</f>
        <v/>
      </c>
      <c r="CT662" s="232" t="str">
        <f t="array" ref="CT662">IF(AE662="","",
IF(INDEX(Settings!$H:$H,MATCH(CT$1,Settings!$G:$G,0))=TRUE,
100-100*(AE662-MINIFS(AE:AE,$E:$E,$E662))/(MAXIFS(AE:AE,$E:$E,$E662)-MINIFS(AE:AE,$E:$E,$E662)),
100*(AE662-MINIFS(AE:AE,$E:$E,$E662))/(MAXIFS(AE:AE,$E:$E,$E662)-MINIFS(AE:AE,$E:$E,$E662))))</f>
        <v/>
      </c>
      <c r="CU662" s="232" t="str">
        <f t="array" ref="CU662">IF(AF662="","",
IF(INDEX(Settings!$H:$H,MATCH(CU$1,Settings!$G:$G,0))=TRUE,
100-100*(AF662-MINIFS(AF:AF,$E:$E,$E662))/(MAXIFS(AF:AF,$E:$E,$E662)-MINIFS(AF:AF,$E:$E,$E662)),
100*(AF662-MINIFS(AF:AF,$E:$E,$E662))/(MAXIFS(AF:AF,$E:$E,$E662)-MINIFS(AF:AF,$E:$E,$E662))))</f>
        <v/>
      </c>
      <c r="CV662" s="232" t="str">
        <f t="array" ref="CV662">IF(AG662="","",
IF(INDEX(Settings!$H:$H,MATCH(CV$1,Settings!$G:$G,0))=TRUE,
100-100*(AG662-MINIFS(AG:AG,$E:$E,$E662))/(MAXIFS(AG:AG,$E:$E,$E662)-MINIFS(AG:AG,$E:$E,$E662)),
100*(AG662-MINIFS(AG:AG,$E:$E,$E662))/(MAXIFS(AG:AG,$E:$E,$E662)-MINIFS(AG:AG,$E:$E,$E662))))</f>
        <v/>
      </c>
      <c r="CW662" s="232" t="str">
        <f t="array" ref="CW662">IF(AH662="","",
IF(INDEX(Settings!$H:$H,MATCH(CW$1,Settings!$G:$G,0))=TRUE,
100-100*(AH662-MINIFS(AH:AH,$E:$E,$E662))/(MAXIFS(AH:AH,$E:$E,$E662)-MINIFS(AH:AH,$E:$E,$E662)),
100*(AH662-MINIFS(AH:AH,$E:$E,$E662))/(MAXIFS(AH:AH,$E:$E,$E662)-MINIFS(AH:AH,$E:$E,$E662))))</f>
        <v/>
      </c>
      <c r="CX662" s="232" t="str">
        <f t="array" ref="CX662">IF(AI662="","",
IF(INDEX(Settings!$H:$H,MATCH(CX$1,Settings!$G:$G,0))=TRUE,
100-100*(AI662-MINIFS(AI:AI,$E:$E,$E662))/(MAXIFS(AI:AI,$E:$E,$E662)-MINIFS(AI:AI,$E:$E,$E662)),
100*(AI662-MINIFS(AI:AI,$E:$E,$E662))/(MAXIFS(AI:AI,$E:$E,$E662)-MINIFS(AI:AI,$E:$E,$E662))))</f>
        <v/>
      </c>
      <c r="CY662" s="232" t="str">
        <f t="array" ref="CY662">IF(AJ662="","",
IF(INDEX(Settings!$H:$H,MATCH(CY$1,Settings!$G:$G,0))=TRUE,
100-100*(AJ662-MINIFS(AJ:AJ,$E:$E,$E662))/(MAXIFS(AJ:AJ,$E:$E,$E662)-MINIFS(AJ:AJ,$E:$E,$E662)),
100*(AJ662-MINIFS(AJ:AJ,$E:$E,$E662))/(MAXIFS(AJ:AJ,$E:$E,$E662)-MINIFS(AJ:AJ,$E:$E,$E662))))</f>
        <v/>
      </c>
      <c r="CZ662" s="232" t="str">
        <f t="array" ref="CZ662">IF(AK662="","",
IF(INDEX(Settings!$H:$H,MATCH(CZ$1,Settings!$G:$G,0))=TRUE,
100-100*(AK662-MINIFS(AK:AK,$E:$E,$E662))/(MAXIFS(AK:AK,$E:$E,$E662)-MINIFS(AK:AK,$E:$E,$E662)),
100*(AK662-MINIFS(AK:AK,$E:$E,$E662))/(MAXIFS(AK:AK,$E:$E,$E662)-MINIFS(AK:AK,$E:$E,$E662))))</f>
        <v/>
      </c>
      <c r="DA662" s="232" t="str">
        <f t="array" ref="DA662">IF(AL662="","",
IF(INDEX(Settings!$H:$H,MATCH(DA$1,Settings!$G:$G,0))=TRUE,
100-100*(AL662-MINIFS(AL:AL,$E:$E,$E662))/(MAXIFS(AL:AL,$E:$E,$E662)-MINIFS(AL:AL,$E:$E,$E662)),
100*(AL662-MINIFS(AL:AL,$E:$E,$E662))/(MAXIFS(AL:AL,$E:$E,$E662)-MINIFS(AL:AL,$E:$E,$E662))))</f>
        <v/>
      </c>
      <c r="DB662" s="232" t="str">
        <f t="array" ref="DB662">IF(AM662="","",
IF(INDEX(Settings!$H:$H,MATCH(DB$1,Settings!$G:$G,0))=TRUE,
100-100*(AM662-MINIFS(AM:AM,$E:$E,$E662))/(MAXIFS(AM:AM,$E:$E,$E662)-MINIFS(AM:AM,$E:$E,$E662)),
100*(AM662-MINIFS(AM:AM,$E:$E,$E662))/(MAXIFS(AM:AM,$E:$E,$E662)-MINIFS(AM:AM,$E:$E,$E662))))</f>
        <v/>
      </c>
      <c r="DC662" s="232" t="str">
        <f t="array" ref="DC662">IF(AN662="","",
IF(INDEX(Settings!$H:$H,MATCH(DC$1,Settings!$G:$G,0))=TRUE,
100-100*(AN662-MINIFS(AN:AN,$E:$E,$E662))/(MAXIFS(AN:AN,$E:$E,$E662)-MINIFS(AN:AN,$E:$E,$E662)),
100*(AN662-MINIFS(AN:AN,$E:$E,$E662))/(MAXIFS(AN:AN,$E:$E,$E662)-MINIFS(AN:AN,$E:$E,$E662))))</f>
        <v/>
      </c>
      <c r="DD662" s="232" t="str">
        <f t="array" ref="DD662">IF(AO662="","",
IF(INDEX(Settings!$H:$H,MATCH(DD$1,Settings!$G:$G,0))=TRUE,
100-100*(AO662-MINIFS(AO:AO,$E:$E,$E662))/(MAXIFS(AO:AO,$E:$E,$E662)-MINIFS(AO:AO,$E:$E,$E662)),
100*(AO662-MINIFS(AO:AO,$E:$E,$E662))/(MAXIFS(AO:AO,$E:$E,$E662)-MINIFS(AO:AO,$E:$E,$E662))))</f>
        <v/>
      </c>
      <c r="DE662" s="232" t="str">
        <f t="array" ref="DE662">IF(AP662="","",
IF(INDEX(Settings!$H:$H,MATCH(DE$1,Settings!$G:$G,0))=TRUE,
100-100*(AP662-MINIFS(AP:AP,$E:$E,$E662))/(MAXIFS(AP:AP,$E:$E,$E662)-MINIFS(AP:AP,$E:$E,$E662)),
100*(AP662-MINIFS(AP:AP,$E:$E,$E662))/(MAXIFS(AP:AP,$E:$E,$E662)-MINIFS(AP:AP,$E:$E,$E662))))</f>
        <v/>
      </c>
      <c r="DF662" s="232" t="str">
        <f t="array" ref="DF662">IF(AQ662="","",
IF(INDEX(Settings!$H:$H,MATCH(DF$1,Settings!$G:$G,0))=TRUE,
100-100*(AQ662-MINIFS(AQ:AQ,$E:$E,$E662))/(MAXIFS(AQ:AQ,$E:$E,$E662)-MINIFS(AQ:AQ,$E:$E,$E662)),
100*(AQ662-MINIFS(AQ:AQ,$E:$E,$E662))/(MAXIFS(AQ:AQ,$E:$E,$E662)-MINIFS(AQ:AQ,$E:$E,$E662))))</f>
        <v/>
      </c>
      <c r="DG662" s="232" t="str">
        <f t="array" ref="DG662">IF(AR662="","",
IF(INDEX(Settings!$H:$H,MATCH(DG$1,Settings!$G:$G,0))=TRUE,
100-100*(AR662-MINIFS(AR:AR,$E:$E,$E662))/(MAXIFS(AR:AR,$E:$E,$E662)-MINIFS(AR:AR,$E:$E,$E662)),
100*(AR662-MINIFS(AR:AR,$E:$E,$E662))/(MAXIFS(AR:AR,$E:$E,$E662)-MINIFS(AR:AR,$E:$E,$E662))))</f>
        <v/>
      </c>
      <c r="DH662" s="232" t="str">
        <f t="array" ref="DH662">IF(AS662="","",
IF(INDEX(Settings!$H:$H,MATCH(DH$1,Settings!$G:$G,0))=TRUE,
100-100*(AS662-MINIFS(AS:AS,$E:$E,$E662))/(MAXIFS(AS:AS,$E:$E,$E662)-MINIFS(AS:AS,$E:$E,$E662)),
100*(AS662-MINIFS(AS:AS,$E:$E,$E662))/(MAXIFS(AS:AS,$E:$E,$E662)-MINIFS(AS:AS,$E:$E,$E662))))</f>
        <v/>
      </c>
      <c r="DI662" s="232" t="str">
        <f t="array" ref="DI662">IF(AT662="","",
IF(INDEX(Settings!$H:$H,MATCH(DI$1,Settings!$G:$G,0))=TRUE,
100-100*(AT662-MINIFS(AT:AT,$E:$E,$E662))/(MAXIFS(AT:AT,$E:$E,$E662)-MINIFS(AT:AT,$E:$E,$E662)),
100*(AT662-MINIFS(AT:AT,$E:$E,$E662))/(MAXIFS(AT:AT,$E:$E,$E662)-MINIFS(AT:AT,$E:$E,$E662))))</f>
        <v/>
      </c>
      <c r="DJ662" s="232" t="str">
        <f t="array" ref="DJ662">IF(AU662="","",
IF(INDEX(Settings!$H:$H,MATCH(DJ$1,Settings!$G:$G,0))=TRUE,
100-100*(AU662-MINIFS(AU:AU,$E:$E,$E662))/(MAXIFS(AU:AU,$E:$E,$E662)-MINIFS(AU:AU,$E:$E,$E662)),
100*(AU662-MINIFS(AU:AU,$E:$E,$E662))/(MAXIFS(AU:AU,$E:$E,$E662)-MINIFS(AU:AU,$E:$E,$E662))))</f>
        <v/>
      </c>
      <c r="DK662" s="232" t="str">
        <f t="array" ref="DK662">IF(AV662="","",
IF(INDEX(Settings!$H:$H,MATCH(DK$1,Settings!$G:$G,0))=TRUE,
100-100*(AV662-MINIFS(AV:AV,$E:$E,$E662))/(MAXIFS(AV:AV,$E:$E,$E662)-MINIFS(AV:AV,$E:$E,$E662)),
100*(AV662-MINIFS(AV:AV,$E:$E,$E662))/(MAXIFS(AV:AV,$E:$E,$E662)-MINIFS(AV:AV,$E:$E,$E662))))</f>
        <v/>
      </c>
      <c r="DL662" s="232" t="str">
        <f t="array" ref="DL662">IF(AW662="","",
IF(INDEX(Settings!$H:$H,MATCH(DL$1,Settings!$G:$G,0))=TRUE,
100-100*(AW662-MINIFS(AW:AW,$E:$E,$E662))/(MAXIFS(AW:AW,$E:$E,$E662)-MINIFS(AW:AW,$E:$E,$E662)),
100*(AW662-MINIFS(AW:AW,$E:$E,$E662))/(MAXIFS(AW:AW,$E:$E,$E662)-MINIFS(AW:AW,$E:$E,$E662))))</f>
        <v/>
      </c>
      <c r="DM662" s="232" t="str">
        <f t="array" ref="DM662">IF(AX662="","",
IF(INDEX(Settings!$H:$H,MATCH(DM$1,Settings!$G:$G,0))=TRUE,
100-100*(AX662-MINIFS(AX:AX,$E:$E,$E662))/(MAXIFS(AX:AX,$E:$E,$E662)-MINIFS(AX:AX,$E:$E,$E662)),
100*(AX662-MINIFS(AX:AX,$E:$E,$E662))/(MAXIFS(AX:AX,$E:$E,$E662)-MINIFS(AX:AX,$E:$E,$E662))))</f>
        <v/>
      </c>
      <c r="DN662" s="232" t="str">
        <f t="array" ref="DN662">IF(AY662="","",
IF(INDEX(Settings!$H:$H,MATCH(DN$1,Settings!$G:$G,0))=TRUE,
100-100*(AY662-MINIFS(AY:AY,$E:$E,$E662))/(MAXIFS(AY:AY,$E:$E,$E662)-MINIFS(AY:AY,$E:$E,$E662)),
100*(AY662-MINIFS(AY:AY,$E:$E,$E662))/(MAXIFS(AY:AY,$E:$E,$E662)-MINIFS(AY:AY,$E:$E,$E662))))</f>
        <v/>
      </c>
      <c r="DO662" s="232" t="str">
        <f t="array" ref="DO662">IF(AZ662="","",
IF(INDEX(Settings!$H:$H,MATCH(DO$1,Settings!$G:$G,0))=TRUE,
100-100*(AZ662-MINIFS(AZ:AZ,$E:$E,$E662))/(MAXIFS(AZ:AZ,$E:$E,$E662)-MINIFS(AZ:AZ,$E:$E,$E662)),
100*(AZ662-MINIFS(AZ:AZ,$E:$E,$E662))/(MAXIFS(AZ:AZ,$E:$E,$E662)-MINIFS(AZ:AZ,$E:$E,$E662))))</f>
        <v/>
      </c>
      <c r="DP662" s="232" t="str">
        <f t="array" ref="DP662">IF(BA662="","",
IF(INDEX(Settings!$H:$H,MATCH(DP$1,Settings!$G:$G,0))=TRUE,
100-100*(BA662-MINIFS(BA:BA,$E:$E,$E662))/(MAXIFS(BA:BA,$E:$E,$E662)-MINIFS(BA:BA,$E:$E,$E662)),
100*(BA662-MINIFS(BA:BA,$E:$E,$E662))/(MAXIFS(BA:BA,$E:$E,$E662)-MINIFS(BA:BA,$E:$E,$E662))))</f>
        <v/>
      </c>
      <c r="DQ662" s="232" t="str">
        <f t="array" ref="DQ662">IF(BB662="","",
IF(INDEX(Settings!$H:$H,MATCH(DQ$1,Settings!$G:$G,0))=TRUE,
100-100*(BB662-MINIFS(BB:BB,$E:$E,$E662))/(MAXIFS(BB:BB,$E:$E,$E662)-MINIFS(BB:BB,$E:$E,$E662)),
100*(BB662-MINIFS(BB:BB,$E:$E,$E662))/(MAXIFS(BB:BB,$E:$E,$E662)-MINIFS(BB:BB,$E:$E,$E662))))</f>
        <v/>
      </c>
      <c r="DR662" s="232" t="str">
        <f t="array" ref="DR662">IF(BC662="","",
IF(INDEX(Settings!$H:$H,MATCH(DR$1,Settings!$G:$G,0))=TRUE,
100-100*(BC662-MINIFS(BC:BC,$E:$E,$E662))/(MAXIFS(BC:BC,$E:$E,$E662)-MINIFS(BC:BC,$E:$E,$E662)),
100*(BC662-MINIFS(BC:BC,$E:$E,$E662))/(MAXIFS(BC:BC,$E:$E,$E662)-MINIFS(BC:BC,$E:$E,$E662))))</f>
        <v/>
      </c>
      <c r="DS662" s="232" t="str">
        <f t="array" ref="DS662">IF(BD662="","",
IF(INDEX(Settings!$H:$H,MATCH(DS$1,Settings!$G:$G,0))=TRUE,
100-100*(BD662-MINIFS(BD:BD,$E:$E,$E662))/(MAXIFS(BD:BD,$E:$E,$E662)-MINIFS(BD:BD,$E:$E,$E662)),
100*(BD662-MINIFS(BD:BD,$E:$E,$E662))/(MAXIFS(BD:BD,$E:$E,$E662)-MINIFS(BD:BD,$E:$E,$E662))))</f>
        <v/>
      </c>
      <c r="DT662" s="232" t="str">
        <f t="array" ref="DT662">IF(BE662="","",
IF(INDEX(Settings!$H:$H,MATCH(DT$1,Settings!$G:$G,0))=TRUE,
100-100*(BE662-MINIFS(BE:BE,$E:$E,$E662))/(MAXIFS(BE:BE,$E:$E,$E662)-MINIFS(BE:BE,$E:$E,$E662)),
100*(BE662-MINIFS(BE:BE,$E:$E,$E662))/(MAXIFS(BE:BE,$E:$E,$E662)-MINIFS(BE:BE,$E:$E,$E662))))</f>
        <v/>
      </c>
      <c r="DU662" s="232" t="str">
        <f t="array" ref="DU662">IF(BF662="","",
IF(INDEX(Settings!$H:$H,MATCH(DU$1,Settings!$G:$G,0))=TRUE,
100-100*(BF662-MINIFS(BF:BF,$E:$E,$E662))/(MAXIFS(BF:BF,$E:$E,$E662)-MINIFS(BF:BF,$E:$E,$E662)),
100*(BF662-MINIFS(BF:BF,$E:$E,$E662))/(MAXIFS(BF:BF,$E:$E,$E662)-MINIFS(BF:BF,$E:$E,$E662))))</f>
        <v/>
      </c>
      <c r="DV662" s="232" t="str">
        <f t="array" ref="DV662">IF(BG662="","",
IF(INDEX(Settings!$H:$H,MATCH(DV$1,Settings!$G:$G,0))=TRUE,
100-100*(BG662-MINIFS(BG:BG,$E:$E,$E662))/(MAXIFS(BG:BG,$E:$E,$E662)-MINIFS(BG:BG,$E:$E,$E662)),
100*(BG662-MINIFS(BG:BG,$E:$E,$E662))/(MAXIFS(BG:BG,$E:$E,$E662)-MINIFS(BG:BG,$E:$E,$E662))))</f>
        <v/>
      </c>
      <c r="DW662" s="232" t="str">
        <f t="array" ref="DW662">IF(BH662="","",
IF(INDEX(Settings!$H:$H,MATCH(DW$1,Settings!$G:$G,0))=TRUE,
100-100*(BH662-MINIFS(BH:BH,$E:$E,$E662))/(MAXIFS(BH:BH,$E:$E,$E662)-MINIFS(BH:BH,$E:$E,$E662)),
100*(BH662-MINIFS(BH:BH,$E:$E,$E662))/(MAXIFS(BH:BH,$E:$E,$E662)-MINIFS(BH:BH,$E:$E,$E662))))</f>
        <v/>
      </c>
      <c r="DX662" s="232" t="str">
        <f t="array" ref="DX662">IF(BI662="","",
IF(INDEX(Settings!$H:$H,MATCH(DX$1,Settings!$G:$G,0))=TRUE,
100-100*(BI662-MINIFS(BI:BI,$E:$E,$E662))/(MAXIFS(BI:BI,$E:$E,$E662)-MINIFS(BI:BI,$E:$E,$E662)),
100*(BI662-MINIFS(BI:BI,$E:$E,$E662))/(MAXIFS(BI:BI,$E:$E,$E662)-MINIFS(BI:BI,$E:$E,$E662))))</f>
        <v/>
      </c>
      <c r="DY662" s="232" t="str">
        <f t="array" ref="DY662">IF(BJ662="","",
IF(INDEX(Settings!$H:$H,MATCH(DY$1,Settings!$G:$G,0))=TRUE,
100-100*(BJ662-MINIFS(BJ:BJ,$E:$E,$E662))/(MAXIFS(BJ:BJ,$E:$E,$E662)-MINIFS(BJ:BJ,$E:$E,$E662)),
100*(BJ662-MINIFS(BJ:BJ,$E:$E,$E662))/(MAXIFS(BJ:BJ,$E:$E,$E662)-MINIFS(BJ:BJ,$E:$E,$E662))))</f>
        <v/>
      </c>
      <c r="DZ662" s="234"/>
      <c r="EA662" s="234"/>
      <c r="EB662" s="234" t="str">
        <f t="shared" si="8"/>
        <v/>
      </c>
      <c r="EC662" s="234" t="str">
        <f t="shared" si="9"/>
        <v/>
      </c>
      <c r="ED662" s="234" t="str">
        <f t="shared" si="10"/>
        <v/>
      </c>
      <c r="EE662" s="234" t="str">
        <f t="shared" si="11"/>
        <v/>
      </c>
      <c r="EF662" s="234" t="str">
        <f t="shared" si="12"/>
        <v/>
      </c>
      <c r="EG662" s="234" t="str">
        <f t="shared" si="13"/>
        <v/>
      </c>
      <c r="EH662" s="234"/>
      <c r="EI662" s="234"/>
      <c r="EJ662" s="234"/>
      <c r="EK662" s="234"/>
      <c r="EL662" s="234"/>
      <c r="EM662" s="234"/>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3" t="str">
        <f t="shared" si="14"/>
        <v/>
      </c>
      <c r="N663" s="49"/>
      <c r="O663" s="49"/>
      <c r="P663" s="49"/>
      <c r="Q663" s="49"/>
      <c r="R663" s="49"/>
      <c r="S663" s="222" t="str">
        <f>IFERROR(VLOOKUP(AF663, 'YOYO IR Scores'!A:C, 3, FALSE), "")
</f>
        <v/>
      </c>
      <c r="T663" s="49"/>
      <c r="U663" s="49"/>
      <c r="V663" s="49"/>
      <c r="W663" s="49"/>
      <c r="X663" s="224" t="str">
        <f t="shared" si="4"/>
        <v/>
      </c>
      <c r="Y663" s="225" t="str">
        <f t="shared" si="5"/>
        <v/>
      </c>
      <c r="Z663" s="225" t="str">
        <f t="shared" si="6"/>
        <v/>
      </c>
      <c r="AA663" s="224" t="str">
        <f t="shared" si="7"/>
        <v/>
      </c>
      <c r="AB663" s="223"/>
      <c r="AC663" s="223"/>
      <c r="AD663" s="223"/>
      <c r="AE663" s="223" t="str">
        <f>IFERROR(VLOOKUP(AF663, 'YOYO IR Scores'!A:C, 2, FALSE), "")</f>
        <v/>
      </c>
      <c r="AF663" s="223"/>
      <c r="AG663" s="223"/>
      <c r="AH663" s="223"/>
      <c r="AI663" s="223"/>
      <c r="AJ663" s="223"/>
      <c r="AK663" s="223"/>
      <c r="AL663" s="223"/>
      <c r="AM663" s="223"/>
      <c r="AN663" s="223"/>
      <c r="AO663" s="223"/>
      <c r="AP663" s="223"/>
      <c r="AQ663" s="223"/>
      <c r="AR663" s="223"/>
      <c r="AS663" s="223"/>
      <c r="AT663" s="223"/>
      <c r="AU663" s="223"/>
      <c r="AV663" s="223"/>
      <c r="AW663" s="223"/>
      <c r="AX663" s="223"/>
      <c r="AY663" s="223"/>
      <c r="AZ663" s="223"/>
      <c r="BA663" s="223"/>
      <c r="BB663" s="223"/>
      <c r="BC663" s="223"/>
      <c r="BD663" s="223"/>
      <c r="BE663" s="223"/>
      <c r="BF663" s="223"/>
      <c r="BG663" s="223"/>
      <c r="BH663" s="223"/>
      <c r="BI663" s="223"/>
      <c r="BJ663" s="223"/>
      <c r="BK663" s="223" t="str">
        <f t="array" ref="BK663">IF(J663="","",
IF(INDEX(Settings!$H:$H,MATCH(BY$1,Settings!$G:$G,0))=TRUE,
100-100*(J663-MIN(J:J))/(MAX(J:J)-MIN(J:J)),
100*(J663-MIN(J:J))/(MAX(J:J)-MIN(J:J))))</f>
        <v/>
      </c>
      <c r="BL663" s="223" t="str">
        <f t="array" ref="BL663">IF(J663="","",
IF(INDEX(Settings!$H:$H,MATCH(BY$1,Settings!$G:$G,0))=TRUE,
100-100*(J663-MINIFS(J:J,$E:$E,$E663))/(MAXIFS(J:J,$E:$E,$E663)-MINIFS(J:J,$E:$E,$E663)),
100*(J663-MINIFS(J:J,$E:$E,$E663))/(MAXIFS(J:J,$E:$E,$E663)-MINIFS(J:J,$E:$E,$E663))))</f>
        <v/>
      </c>
      <c r="BM663" s="223"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4" t="str">
        <f t="array" ref="BQ663">IF(J663="","",
IF(INDEX(Settings!$H:$H,MATCH(BY$1,Settings!$G:$G,0))=TRUE,
-1*(J663-AVERAGE(J:J))/STDEV(J:J),
(J663-AVERAGE(J:J))/STDEV(J:J)))</f>
        <v/>
      </c>
      <c r="BR663" s="224" t="str">
        <f>IFERROR(__xludf.DUMMYFUNCTION("IF(J663="""","""",
IF(INDEX(Settings!$H:$H,MATCH(BY$1,Settings!$G:$G,0))=TRUE,
-1*(J663-AVERAGEIFS(J:J,$E:$E,$E663))/STDEV(FILTER(J:J,$E:$E=$E663)),
(J663-AVERAGEIFS(J:J,$E:$E,$E663))/STDEV(FILTER(J:J,$E:$E=$E663))))"),"")</f>
        <v/>
      </c>
      <c r="BS663" s="224"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3" t="str">
        <f t="array" ref="BY663">IF(J663="","",
IF(INDEX(Settings!$H:$H,MATCH(BY$1,Settings!$G:$G,0))=TRUE,
100-100*(J663-MINIFS(J:J,$E:$E,$E663))/(MAXIFS(J:J,$E:$E,$E663)-MINIFS(J:J,$E:$E,$E663)),
100*(J663-MINIFS(J:J,$E:$E,$E663))/(MAXIFS(J:J,$E:$E,$E663)-MINIFS(J:J,$E:$E,$E663))))</f>
        <v/>
      </c>
      <c r="BZ663" s="223" t="str">
        <f t="array" ref="BZ663">IF(K663="","",
IF(INDEX(Settings!$H:$H,MATCH(BZ$1,Settings!$G:$G,0))=TRUE,
100-100*(K663-MINIFS(K:K,$E:$E,$E663))/(MAXIFS(K:K,$E:$E,$E663)-MINIFS(K:K,$E:$E,$E663)),
100*(K663-MINIFS(K:K,$E:$E,$E663))/(MAXIFS(K:K,$E:$E,$E663)-MINIFS(K:K,$E:$E,$E663))))</f>
        <v/>
      </c>
      <c r="CA663" s="223" t="str">
        <f t="array" ref="CA663">IF(L663="","",
IF(INDEX(Settings!$H:$H,MATCH(CA$1,Settings!$G:$G,0))=TRUE,
100-100*(L663-MINIFS(L:L,$E:$E,$E663))/(MAXIFS(L:L,$E:$E,$E663)-MINIFS(L:L,$E:$E,$E663)),
100*(L663-MINIFS(L:L,$E:$E,$E663))/(MAXIFS(L:L,$E:$E,$E663)-MINIFS(L:L,$E:$E,$E663))))</f>
        <v/>
      </c>
      <c r="CB663" s="223" t="str">
        <f t="array" ref="CB663">IF(M663="","",
IF(INDEX(Settings!$H:$H,MATCH(CB$1,Settings!$G:$G,0))=TRUE,
100-100*(M663-MINIFS(M:M,$E:$E,$E663))/(MAXIFS(M:M,$E:$E,$E663)-MINIFS(M:M,$E:$E,$E663)),
100*(M663-MINIFS(M:M,$E:$E,$E663))/(MAXIFS(M:M,$E:$E,$E663)-MINIFS(M:M,$E:$E,$E663))))</f>
        <v/>
      </c>
      <c r="CC663" s="223" t="str">
        <f t="array" ref="CC663">IF(N663="","",
IF(INDEX(Settings!$H:$H,MATCH(CC$1,Settings!$G:$G,0))=TRUE,
100-100*(N663-MINIFS(N:N,$E:$E,$E663))/(MAXIFS(N:N,$E:$E,$E663)-MINIFS(N:N,$E:$E,$E663)),
100*(N663-MINIFS(N:N,$E:$E,$E663))/(MAXIFS(N:N,$E:$E,$E663)-MINIFS(N:N,$E:$E,$E663))))</f>
        <v/>
      </c>
      <c r="CD663" s="223" t="str">
        <f t="array" ref="CD663">IF(O663="","",
IF(INDEX(Settings!$H:$H,MATCH(CD$1,Settings!$G:$G,0))=TRUE,
100-100*(O663-MINIFS(O:O,$E:$E,$E663))/(MAXIFS(O:O,$E:$E,$E663)-MINIFS(O:O,$E:$E,$E663)),
100*(O663-MINIFS(O:O,$E:$E,$E663))/(MAXIFS(O:O,$E:$E,$E663)-MINIFS(O:O,$E:$E,$E663))))</f>
        <v/>
      </c>
      <c r="CE663" s="223" t="str">
        <f t="array" ref="CE663">IF(P663="","",
IF(INDEX(Settings!$H:$H,MATCH(CE$1,Settings!$G:$G,0))=TRUE,
100-100*(P663-MINIFS(P:P,$E:$E,$E663))/(MAXIFS(P:P,$E:$E,$E663)-MINIFS(P:P,$E:$E,$E663)),
100*(P663-MINIFS(P:P,$E:$E,$E663))/(MAXIFS(P:P,$E:$E,$E663)-MINIFS(P:P,$E:$E,$E663))))</f>
        <v/>
      </c>
      <c r="CF663" s="223" t="str">
        <f t="array" ref="CF663">IF(Q663="","",
IF(INDEX(Settings!$H:$H,MATCH(CF$1,Settings!$G:$G,0))=TRUE,
100-100*(Q663-MINIFS(Q:Q,$E:$E,$E663))/(MAXIFS(Q:Q,$E:$E,$E663)-MINIFS(Q:Q,$E:$E,$E663)),
100*(Q663-MINIFS(Q:Q,$E:$E,$E663))/(MAXIFS(Q:Q,$E:$E,$E663)-MINIFS(Q:Q,$E:$E,$E663))))</f>
        <v/>
      </c>
      <c r="CG663" s="223" t="str">
        <f t="array" ref="CG663">IF(R663="","",
IF(INDEX(Settings!$H:$H,MATCH(CG$1,Settings!$G:$G,0))=TRUE,
100-100*(R663-MINIFS(R:R,$E:$E,$E663))/(MAXIFS(R:R,$E:$E,$E663)-MINIFS(R:R,$E:$E,$E663)),
100*(R663-MINIFS(R:R,$E:$E,$E663))/(MAXIFS(R:R,$E:$E,$E663)-MINIFS(R:R,$E:$E,$E663))))</f>
        <v/>
      </c>
      <c r="CH663" s="223" t="str">
        <f t="array" ref="CH663">IF(S663="","",
IF(INDEX(Settings!$H:$H,MATCH(CH$1,Settings!$G:$G,0))=TRUE,
100-100*(S663-MINIFS(S:S,$E:$E,$E663))/(MAXIFS(S:S,$E:$E,$E663)-MINIFS(S:S,$E:$E,$E663)),
100*(S663-MINIFS(S:S,$E:$E,$E663))/(MAXIFS(S:S,$E:$E,$E663)-MINIFS(S:S,$E:$E,$E663))))</f>
        <v/>
      </c>
      <c r="CI663" s="223" t="str">
        <f t="array" ref="CI663">IF(T663="","",
IF(INDEX(Settings!$H:$H,MATCH(CI$1,Settings!$G:$G,0))=TRUE,
100-100*(T663-MINIFS(T:T,$E:$E,$E663))/(MAXIFS(T:T,$E:$E,$E663)-MINIFS(T:T,$E:$E,$E663)),
100*(T663-MINIFS(T:T,$E:$E,$E663))/(MAXIFS(T:T,$E:$E,$E663)-MINIFS(T:T,$E:$E,$E663))))</f>
        <v/>
      </c>
      <c r="CJ663" s="223" t="str">
        <f t="array" ref="CJ663">IF(U663="","",
IF(INDEX(Settings!$H:$H,MATCH(CJ$1,Settings!$G:$G,0))=TRUE,
100-100*(U663-MINIFS(U:U,$E:$E,$E663))/(MAXIFS(U:U,$E:$E,$E663)-MINIFS(U:U,$E:$E,$E663)),
100*(U663-MINIFS(U:U,$E:$E,$E663))/(MAXIFS(U:U,$E:$E,$E663)-MINIFS(U:U,$E:$E,$E663))))</f>
        <v/>
      </c>
      <c r="CK663" s="223" t="str">
        <f t="array" ref="CK663">IF(V663="","",
IF(INDEX(Settings!$H:$H,MATCH(CK$1,Settings!$G:$G,0))=TRUE,
100-100*(V663-MINIFS(V:V,$E:$E,$E663))/(MAXIFS(V:V,$E:$E,$E663)-MINIFS(V:V,$E:$E,$E663)),
100*(V663-MINIFS(V:V,$E:$E,$E663))/(MAXIFS(V:V,$E:$E,$E663)-MINIFS(V:V,$E:$E,$E663))))</f>
        <v/>
      </c>
      <c r="CL663" s="223" t="str">
        <f t="array" ref="CL663">IF(W663="","",
IF(INDEX(Settings!$H:$H,MATCH(CL$1,Settings!$G:$G,0))=TRUE,
100-100*(W663-MINIFS(W:W,$E:$E,$E663))/(MAXIFS(W:W,$E:$E,$E663)-MINIFS(W:W,$E:$E,$E663)),
100*(W663-MINIFS(W:W,$E:$E,$E663))/(MAXIFS(W:W,$E:$E,$E663)-MINIFS(W:W,$E:$E,$E663))))</f>
        <v/>
      </c>
      <c r="CM663" s="223" t="str">
        <f t="array" ref="CM663">IF(X663="","",
IF(INDEX(Settings!$H:$H,MATCH(CM$1,Settings!$G:$G,0))=TRUE,
100-100*(X663-MINIFS(X:X,$E:$E,$E663))/(MAXIFS(X:X,$E:$E,$E663)-MINIFS(X:X,$E:$E,$E663)),
100*(X663-MINIFS(X:X,$E:$E,$E663))/(MAXIFS(X:X,$E:$E,$E663)-MINIFS(X:X,$E:$E,$E663))))</f>
        <v/>
      </c>
      <c r="CN663" s="223" t="str">
        <f t="array" ref="CN663">IF(Y663="","",
IF(INDEX(Settings!$H:$H,MATCH(CN$1,Settings!$G:$G,0))=TRUE,
100-100*(Y663-MINIFS(Y:Y,$E:$E,$E663))/(MAXIFS(Y:Y,$E:$E,$E663)-MINIFS(Y:Y,$E:$E,$E663)),
100*(Y663-MINIFS(Y:Y,$E:$E,$E663))/(MAXIFS(Y:Y,$E:$E,$E663)-MINIFS(Y:Y,$E:$E,$E663))))</f>
        <v/>
      </c>
      <c r="CO663" s="223" t="str">
        <f t="array" ref="CO663">IF(Z663="","",
IF(INDEX(Settings!$H:$H,MATCH(CO$1,Settings!$G:$G,0))=TRUE,
100-100*(Z663-MINIFS(Z:Z,$E:$E,$E663))/(MAXIFS(Z:Z,$E:$E,$E663)-MINIFS(Z:Z,$E:$E,$E663)),
100*(Z663-MINIFS(Z:Z,$E:$E,$E663))/(MAXIFS(Z:Z,$E:$E,$E663)-MINIFS(Z:Z,$E:$E,$E663))))</f>
        <v/>
      </c>
      <c r="CP663" s="223" t="str">
        <f t="array" ref="CP663">IF(AA663="","",
IF(INDEX(Settings!$H:$H,MATCH(CP$1,Settings!$G:$G,0))=TRUE,
100-100*(AA663-MINIFS(AA:AA,$E:$E,$E663))/(MAXIFS(AA:AA,$E:$E,$E663)-MINIFS(AA:AA,$E:$E,$E663)),
100*(AA663-MINIFS(AA:AA,$E:$E,$E663))/(MAXIFS(AA:AA,$E:$E,$E663)-MINIFS(AA:AA,$E:$E,$E663))))</f>
        <v/>
      </c>
      <c r="CQ663" s="223" t="str">
        <f t="array" ref="CQ663">IF(AB663="","",
IF(INDEX(Settings!$H:$H,MATCH(CQ$1,Settings!$G:$G,0))=TRUE,
100-100*(AB663-MINIFS(AB:AB,$E:$E,$E663))/(MAXIFS(AB:AB,$E:$E,$E663)-MINIFS(AB:AB,$E:$E,$E663)),
100*(AB663-MINIFS(AB:AB,$E:$E,$E663))/(MAXIFS(AB:AB,$E:$E,$E663)-MINIFS(AB:AB,$E:$E,$E663))))</f>
        <v/>
      </c>
      <c r="CR663" s="223" t="str">
        <f t="array" ref="CR663">IF(AC663="","",
IF(INDEX(Settings!$H:$H,MATCH(CR$1,Settings!$G:$G,0))=TRUE,
100-100*(AC663-MINIFS(AC:AC,$E:$E,$E663))/(MAXIFS(AC:AC,$E:$E,$E663)-MINIFS(AC:AC,$E:$E,$E663)),
100*(AC663-MINIFS(AC:AC,$E:$E,$E663))/(MAXIFS(AC:AC,$E:$E,$E663)-MINIFS(AC:AC,$E:$E,$E663))))</f>
        <v/>
      </c>
      <c r="CS663" s="223" t="str">
        <f t="array" ref="CS663">IF(AD663="","",
IF(INDEX(Settings!$H:$H,MATCH(CS$1,Settings!$G:$G,0))=TRUE,
100-100*(AD663-MINIFS(AD:AD,$E:$E,$E663))/(MAXIFS(AD:AD,$E:$E,$E663)-MINIFS(AD:AD,$E:$E,$E663)),
100*(AD663-MINIFS(AD:AD,$E:$E,$E663))/(MAXIFS(AD:AD,$E:$E,$E663)-MINIFS(AD:AD,$E:$E,$E663))))</f>
        <v/>
      </c>
      <c r="CT663" s="223" t="str">
        <f t="array" ref="CT663">IF(AE663="","",
IF(INDEX(Settings!$H:$H,MATCH(CT$1,Settings!$G:$G,0))=TRUE,
100-100*(AE663-MINIFS(AE:AE,$E:$E,$E663))/(MAXIFS(AE:AE,$E:$E,$E663)-MINIFS(AE:AE,$E:$E,$E663)),
100*(AE663-MINIFS(AE:AE,$E:$E,$E663))/(MAXIFS(AE:AE,$E:$E,$E663)-MINIFS(AE:AE,$E:$E,$E663))))</f>
        <v/>
      </c>
      <c r="CU663" s="223" t="str">
        <f t="array" ref="CU663">IF(AF663="","",
IF(INDEX(Settings!$H:$H,MATCH(CU$1,Settings!$G:$G,0))=TRUE,
100-100*(AF663-MINIFS(AF:AF,$E:$E,$E663))/(MAXIFS(AF:AF,$E:$E,$E663)-MINIFS(AF:AF,$E:$E,$E663)),
100*(AF663-MINIFS(AF:AF,$E:$E,$E663))/(MAXIFS(AF:AF,$E:$E,$E663)-MINIFS(AF:AF,$E:$E,$E663))))</f>
        <v/>
      </c>
      <c r="CV663" s="223" t="str">
        <f t="array" ref="CV663">IF(AG663="","",
IF(INDEX(Settings!$H:$H,MATCH(CV$1,Settings!$G:$G,0))=TRUE,
100-100*(AG663-MINIFS(AG:AG,$E:$E,$E663))/(MAXIFS(AG:AG,$E:$E,$E663)-MINIFS(AG:AG,$E:$E,$E663)),
100*(AG663-MINIFS(AG:AG,$E:$E,$E663))/(MAXIFS(AG:AG,$E:$E,$E663)-MINIFS(AG:AG,$E:$E,$E663))))</f>
        <v/>
      </c>
      <c r="CW663" s="223" t="str">
        <f t="array" ref="CW663">IF(AH663="","",
IF(INDEX(Settings!$H:$H,MATCH(CW$1,Settings!$G:$G,0))=TRUE,
100-100*(AH663-MINIFS(AH:AH,$E:$E,$E663))/(MAXIFS(AH:AH,$E:$E,$E663)-MINIFS(AH:AH,$E:$E,$E663)),
100*(AH663-MINIFS(AH:AH,$E:$E,$E663))/(MAXIFS(AH:AH,$E:$E,$E663)-MINIFS(AH:AH,$E:$E,$E663))))</f>
        <v/>
      </c>
      <c r="CX663" s="223" t="str">
        <f t="array" ref="CX663">IF(AI663="","",
IF(INDEX(Settings!$H:$H,MATCH(CX$1,Settings!$G:$G,0))=TRUE,
100-100*(AI663-MINIFS(AI:AI,$E:$E,$E663))/(MAXIFS(AI:AI,$E:$E,$E663)-MINIFS(AI:AI,$E:$E,$E663)),
100*(AI663-MINIFS(AI:AI,$E:$E,$E663))/(MAXIFS(AI:AI,$E:$E,$E663)-MINIFS(AI:AI,$E:$E,$E663))))</f>
        <v/>
      </c>
      <c r="CY663" s="223" t="str">
        <f t="array" ref="CY663">IF(AJ663="","",
IF(INDEX(Settings!$H:$H,MATCH(CY$1,Settings!$G:$G,0))=TRUE,
100-100*(AJ663-MINIFS(AJ:AJ,$E:$E,$E663))/(MAXIFS(AJ:AJ,$E:$E,$E663)-MINIFS(AJ:AJ,$E:$E,$E663)),
100*(AJ663-MINIFS(AJ:AJ,$E:$E,$E663))/(MAXIFS(AJ:AJ,$E:$E,$E663)-MINIFS(AJ:AJ,$E:$E,$E663))))</f>
        <v/>
      </c>
      <c r="CZ663" s="223" t="str">
        <f t="array" ref="CZ663">IF(AK663="","",
IF(INDEX(Settings!$H:$H,MATCH(CZ$1,Settings!$G:$G,0))=TRUE,
100-100*(AK663-MINIFS(AK:AK,$E:$E,$E663))/(MAXIFS(AK:AK,$E:$E,$E663)-MINIFS(AK:AK,$E:$E,$E663)),
100*(AK663-MINIFS(AK:AK,$E:$E,$E663))/(MAXIFS(AK:AK,$E:$E,$E663)-MINIFS(AK:AK,$E:$E,$E663))))</f>
        <v/>
      </c>
      <c r="DA663" s="223" t="str">
        <f t="array" ref="DA663">IF(AL663="","",
IF(INDEX(Settings!$H:$H,MATCH(DA$1,Settings!$G:$G,0))=TRUE,
100-100*(AL663-MINIFS(AL:AL,$E:$E,$E663))/(MAXIFS(AL:AL,$E:$E,$E663)-MINIFS(AL:AL,$E:$E,$E663)),
100*(AL663-MINIFS(AL:AL,$E:$E,$E663))/(MAXIFS(AL:AL,$E:$E,$E663)-MINIFS(AL:AL,$E:$E,$E663))))</f>
        <v/>
      </c>
      <c r="DB663" s="223" t="str">
        <f t="array" ref="DB663">IF(AM663="","",
IF(INDEX(Settings!$H:$H,MATCH(DB$1,Settings!$G:$G,0))=TRUE,
100-100*(AM663-MINIFS(AM:AM,$E:$E,$E663))/(MAXIFS(AM:AM,$E:$E,$E663)-MINIFS(AM:AM,$E:$E,$E663)),
100*(AM663-MINIFS(AM:AM,$E:$E,$E663))/(MAXIFS(AM:AM,$E:$E,$E663)-MINIFS(AM:AM,$E:$E,$E663))))</f>
        <v/>
      </c>
      <c r="DC663" s="223" t="str">
        <f t="array" ref="DC663">IF(AN663="","",
IF(INDEX(Settings!$H:$H,MATCH(DC$1,Settings!$G:$G,0))=TRUE,
100-100*(AN663-MINIFS(AN:AN,$E:$E,$E663))/(MAXIFS(AN:AN,$E:$E,$E663)-MINIFS(AN:AN,$E:$E,$E663)),
100*(AN663-MINIFS(AN:AN,$E:$E,$E663))/(MAXIFS(AN:AN,$E:$E,$E663)-MINIFS(AN:AN,$E:$E,$E663))))</f>
        <v/>
      </c>
      <c r="DD663" s="223" t="str">
        <f t="array" ref="DD663">IF(AO663="","",
IF(INDEX(Settings!$H:$H,MATCH(DD$1,Settings!$G:$G,0))=TRUE,
100-100*(AO663-MINIFS(AO:AO,$E:$E,$E663))/(MAXIFS(AO:AO,$E:$E,$E663)-MINIFS(AO:AO,$E:$E,$E663)),
100*(AO663-MINIFS(AO:AO,$E:$E,$E663))/(MAXIFS(AO:AO,$E:$E,$E663)-MINIFS(AO:AO,$E:$E,$E663))))</f>
        <v/>
      </c>
      <c r="DE663" s="223" t="str">
        <f t="array" ref="DE663">IF(AP663="","",
IF(INDEX(Settings!$H:$H,MATCH(DE$1,Settings!$G:$G,0))=TRUE,
100-100*(AP663-MINIFS(AP:AP,$E:$E,$E663))/(MAXIFS(AP:AP,$E:$E,$E663)-MINIFS(AP:AP,$E:$E,$E663)),
100*(AP663-MINIFS(AP:AP,$E:$E,$E663))/(MAXIFS(AP:AP,$E:$E,$E663)-MINIFS(AP:AP,$E:$E,$E663))))</f>
        <v/>
      </c>
      <c r="DF663" s="223" t="str">
        <f t="array" ref="DF663">IF(AQ663="","",
IF(INDEX(Settings!$H:$H,MATCH(DF$1,Settings!$G:$G,0))=TRUE,
100-100*(AQ663-MINIFS(AQ:AQ,$E:$E,$E663))/(MAXIFS(AQ:AQ,$E:$E,$E663)-MINIFS(AQ:AQ,$E:$E,$E663)),
100*(AQ663-MINIFS(AQ:AQ,$E:$E,$E663))/(MAXIFS(AQ:AQ,$E:$E,$E663)-MINIFS(AQ:AQ,$E:$E,$E663))))</f>
        <v/>
      </c>
      <c r="DG663" s="223" t="str">
        <f t="array" ref="DG663">IF(AR663="","",
IF(INDEX(Settings!$H:$H,MATCH(DG$1,Settings!$G:$G,0))=TRUE,
100-100*(AR663-MINIFS(AR:AR,$E:$E,$E663))/(MAXIFS(AR:AR,$E:$E,$E663)-MINIFS(AR:AR,$E:$E,$E663)),
100*(AR663-MINIFS(AR:AR,$E:$E,$E663))/(MAXIFS(AR:AR,$E:$E,$E663)-MINIFS(AR:AR,$E:$E,$E663))))</f>
        <v/>
      </c>
      <c r="DH663" s="223" t="str">
        <f t="array" ref="DH663">IF(AS663="","",
IF(INDEX(Settings!$H:$H,MATCH(DH$1,Settings!$G:$G,0))=TRUE,
100-100*(AS663-MINIFS(AS:AS,$E:$E,$E663))/(MAXIFS(AS:AS,$E:$E,$E663)-MINIFS(AS:AS,$E:$E,$E663)),
100*(AS663-MINIFS(AS:AS,$E:$E,$E663))/(MAXIFS(AS:AS,$E:$E,$E663)-MINIFS(AS:AS,$E:$E,$E663))))</f>
        <v/>
      </c>
      <c r="DI663" s="223" t="str">
        <f t="array" ref="DI663">IF(AT663="","",
IF(INDEX(Settings!$H:$H,MATCH(DI$1,Settings!$G:$G,0))=TRUE,
100-100*(AT663-MINIFS(AT:AT,$E:$E,$E663))/(MAXIFS(AT:AT,$E:$E,$E663)-MINIFS(AT:AT,$E:$E,$E663)),
100*(AT663-MINIFS(AT:AT,$E:$E,$E663))/(MAXIFS(AT:AT,$E:$E,$E663)-MINIFS(AT:AT,$E:$E,$E663))))</f>
        <v/>
      </c>
      <c r="DJ663" s="223" t="str">
        <f t="array" ref="DJ663">IF(AU663="","",
IF(INDEX(Settings!$H:$H,MATCH(DJ$1,Settings!$G:$G,0))=TRUE,
100-100*(AU663-MINIFS(AU:AU,$E:$E,$E663))/(MAXIFS(AU:AU,$E:$E,$E663)-MINIFS(AU:AU,$E:$E,$E663)),
100*(AU663-MINIFS(AU:AU,$E:$E,$E663))/(MAXIFS(AU:AU,$E:$E,$E663)-MINIFS(AU:AU,$E:$E,$E663))))</f>
        <v/>
      </c>
      <c r="DK663" s="223" t="str">
        <f t="array" ref="DK663">IF(AV663="","",
IF(INDEX(Settings!$H:$H,MATCH(DK$1,Settings!$G:$G,0))=TRUE,
100-100*(AV663-MINIFS(AV:AV,$E:$E,$E663))/(MAXIFS(AV:AV,$E:$E,$E663)-MINIFS(AV:AV,$E:$E,$E663)),
100*(AV663-MINIFS(AV:AV,$E:$E,$E663))/(MAXIFS(AV:AV,$E:$E,$E663)-MINIFS(AV:AV,$E:$E,$E663))))</f>
        <v/>
      </c>
      <c r="DL663" s="223" t="str">
        <f t="array" ref="DL663">IF(AW663="","",
IF(INDEX(Settings!$H:$H,MATCH(DL$1,Settings!$G:$G,0))=TRUE,
100-100*(AW663-MINIFS(AW:AW,$E:$E,$E663))/(MAXIFS(AW:AW,$E:$E,$E663)-MINIFS(AW:AW,$E:$E,$E663)),
100*(AW663-MINIFS(AW:AW,$E:$E,$E663))/(MAXIFS(AW:AW,$E:$E,$E663)-MINIFS(AW:AW,$E:$E,$E663))))</f>
        <v/>
      </c>
      <c r="DM663" s="223" t="str">
        <f t="array" ref="DM663">IF(AX663="","",
IF(INDEX(Settings!$H:$H,MATCH(DM$1,Settings!$G:$G,0))=TRUE,
100-100*(AX663-MINIFS(AX:AX,$E:$E,$E663))/(MAXIFS(AX:AX,$E:$E,$E663)-MINIFS(AX:AX,$E:$E,$E663)),
100*(AX663-MINIFS(AX:AX,$E:$E,$E663))/(MAXIFS(AX:AX,$E:$E,$E663)-MINIFS(AX:AX,$E:$E,$E663))))</f>
        <v/>
      </c>
      <c r="DN663" s="223" t="str">
        <f t="array" ref="DN663">IF(AY663="","",
IF(INDEX(Settings!$H:$H,MATCH(DN$1,Settings!$G:$G,0))=TRUE,
100-100*(AY663-MINIFS(AY:AY,$E:$E,$E663))/(MAXIFS(AY:AY,$E:$E,$E663)-MINIFS(AY:AY,$E:$E,$E663)),
100*(AY663-MINIFS(AY:AY,$E:$E,$E663))/(MAXIFS(AY:AY,$E:$E,$E663)-MINIFS(AY:AY,$E:$E,$E663))))</f>
        <v/>
      </c>
      <c r="DO663" s="223" t="str">
        <f t="array" ref="DO663">IF(AZ663="","",
IF(INDEX(Settings!$H:$H,MATCH(DO$1,Settings!$G:$G,0))=TRUE,
100-100*(AZ663-MINIFS(AZ:AZ,$E:$E,$E663))/(MAXIFS(AZ:AZ,$E:$E,$E663)-MINIFS(AZ:AZ,$E:$E,$E663)),
100*(AZ663-MINIFS(AZ:AZ,$E:$E,$E663))/(MAXIFS(AZ:AZ,$E:$E,$E663)-MINIFS(AZ:AZ,$E:$E,$E663))))</f>
        <v/>
      </c>
      <c r="DP663" s="223" t="str">
        <f t="array" ref="DP663">IF(BA663="","",
IF(INDEX(Settings!$H:$H,MATCH(DP$1,Settings!$G:$G,0))=TRUE,
100-100*(BA663-MINIFS(BA:BA,$E:$E,$E663))/(MAXIFS(BA:BA,$E:$E,$E663)-MINIFS(BA:BA,$E:$E,$E663)),
100*(BA663-MINIFS(BA:BA,$E:$E,$E663))/(MAXIFS(BA:BA,$E:$E,$E663)-MINIFS(BA:BA,$E:$E,$E663))))</f>
        <v/>
      </c>
      <c r="DQ663" s="223" t="str">
        <f t="array" ref="DQ663">IF(BB663="","",
IF(INDEX(Settings!$H:$H,MATCH(DQ$1,Settings!$G:$G,0))=TRUE,
100-100*(BB663-MINIFS(BB:BB,$E:$E,$E663))/(MAXIFS(BB:BB,$E:$E,$E663)-MINIFS(BB:BB,$E:$E,$E663)),
100*(BB663-MINIFS(BB:BB,$E:$E,$E663))/(MAXIFS(BB:BB,$E:$E,$E663)-MINIFS(BB:BB,$E:$E,$E663))))</f>
        <v/>
      </c>
      <c r="DR663" s="223" t="str">
        <f t="array" ref="DR663">IF(BC663="","",
IF(INDEX(Settings!$H:$H,MATCH(DR$1,Settings!$G:$G,0))=TRUE,
100-100*(BC663-MINIFS(BC:BC,$E:$E,$E663))/(MAXIFS(BC:BC,$E:$E,$E663)-MINIFS(BC:BC,$E:$E,$E663)),
100*(BC663-MINIFS(BC:BC,$E:$E,$E663))/(MAXIFS(BC:BC,$E:$E,$E663)-MINIFS(BC:BC,$E:$E,$E663))))</f>
        <v/>
      </c>
      <c r="DS663" s="223" t="str">
        <f t="array" ref="DS663">IF(BD663="","",
IF(INDEX(Settings!$H:$H,MATCH(DS$1,Settings!$G:$G,0))=TRUE,
100-100*(BD663-MINIFS(BD:BD,$E:$E,$E663))/(MAXIFS(BD:BD,$E:$E,$E663)-MINIFS(BD:BD,$E:$E,$E663)),
100*(BD663-MINIFS(BD:BD,$E:$E,$E663))/(MAXIFS(BD:BD,$E:$E,$E663)-MINIFS(BD:BD,$E:$E,$E663))))</f>
        <v/>
      </c>
      <c r="DT663" s="223" t="str">
        <f t="array" ref="DT663">IF(BE663="","",
IF(INDEX(Settings!$H:$H,MATCH(DT$1,Settings!$G:$G,0))=TRUE,
100-100*(BE663-MINIFS(BE:BE,$E:$E,$E663))/(MAXIFS(BE:BE,$E:$E,$E663)-MINIFS(BE:BE,$E:$E,$E663)),
100*(BE663-MINIFS(BE:BE,$E:$E,$E663))/(MAXIFS(BE:BE,$E:$E,$E663)-MINIFS(BE:BE,$E:$E,$E663))))</f>
        <v/>
      </c>
      <c r="DU663" s="223" t="str">
        <f t="array" ref="DU663">IF(BF663="","",
IF(INDEX(Settings!$H:$H,MATCH(DU$1,Settings!$G:$G,0))=TRUE,
100-100*(BF663-MINIFS(BF:BF,$E:$E,$E663))/(MAXIFS(BF:BF,$E:$E,$E663)-MINIFS(BF:BF,$E:$E,$E663)),
100*(BF663-MINIFS(BF:BF,$E:$E,$E663))/(MAXIFS(BF:BF,$E:$E,$E663)-MINIFS(BF:BF,$E:$E,$E663))))</f>
        <v/>
      </c>
      <c r="DV663" s="223" t="str">
        <f t="array" ref="DV663">IF(BG663="","",
IF(INDEX(Settings!$H:$H,MATCH(DV$1,Settings!$G:$G,0))=TRUE,
100-100*(BG663-MINIFS(BG:BG,$E:$E,$E663))/(MAXIFS(BG:BG,$E:$E,$E663)-MINIFS(BG:BG,$E:$E,$E663)),
100*(BG663-MINIFS(BG:BG,$E:$E,$E663))/(MAXIFS(BG:BG,$E:$E,$E663)-MINIFS(BG:BG,$E:$E,$E663))))</f>
        <v/>
      </c>
      <c r="DW663" s="223" t="str">
        <f t="array" ref="DW663">IF(BH663="","",
IF(INDEX(Settings!$H:$H,MATCH(DW$1,Settings!$G:$G,0))=TRUE,
100-100*(BH663-MINIFS(BH:BH,$E:$E,$E663))/(MAXIFS(BH:BH,$E:$E,$E663)-MINIFS(BH:BH,$E:$E,$E663)),
100*(BH663-MINIFS(BH:BH,$E:$E,$E663))/(MAXIFS(BH:BH,$E:$E,$E663)-MINIFS(BH:BH,$E:$E,$E663))))</f>
        <v/>
      </c>
      <c r="DX663" s="223" t="str">
        <f t="array" ref="DX663">IF(BI663="","",
IF(INDEX(Settings!$H:$H,MATCH(DX$1,Settings!$G:$G,0))=TRUE,
100-100*(BI663-MINIFS(BI:BI,$E:$E,$E663))/(MAXIFS(BI:BI,$E:$E,$E663)-MINIFS(BI:BI,$E:$E,$E663)),
100*(BI663-MINIFS(BI:BI,$E:$E,$E663))/(MAXIFS(BI:BI,$E:$E,$E663)-MINIFS(BI:BI,$E:$E,$E663))))</f>
        <v/>
      </c>
      <c r="DY663" s="223" t="str">
        <f t="array" ref="DY663">IF(BJ663="","",
IF(INDEX(Settings!$H:$H,MATCH(DY$1,Settings!$G:$G,0))=TRUE,
100-100*(BJ663-MINIFS(BJ:BJ,$E:$E,$E663))/(MAXIFS(BJ:BJ,$E:$E,$E663)-MINIFS(BJ:BJ,$E:$E,$E663)),
100*(BJ663-MINIFS(BJ:BJ,$E:$E,$E663))/(MAXIFS(BJ:BJ,$E:$E,$E663)-MINIFS(BJ:BJ,$E:$E,$E663))))</f>
        <v/>
      </c>
      <c r="DZ663" s="225"/>
      <c r="EA663" s="225"/>
      <c r="EB663" s="225" t="str">
        <f t="shared" si="8"/>
        <v/>
      </c>
      <c r="EC663" s="225" t="str">
        <f t="shared" si="9"/>
        <v/>
      </c>
      <c r="ED663" s="225" t="str">
        <f t="shared" si="10"/>
        <v/>
      </c>
      <c r="EE663" s="225" t="str">
        <f t="shared" si="11"/>
        <v/>
      </c>
      <c r="EF663" s="225" t="str">
        <f t="shared" si="12"/>
        <v/>
      </c>
      <c r="EG663" s="225" t="str">
        <f t="shared" si="13"/>
        <v/>
      </c>
      <c r="EH663" s="225"/>
      <c r="EI663" s="225"/>
      <c r="EJ663" s="225"/>
      <c r="EK663" s="225"/>
      <c r="EL663" s="225"/>
      <c r="EM663" s="225"/>
    </row>
    <row r="664">
      <c r="A664" s="231"/>
      <c r="B664" s="231"/>
      <c r="C664" s="231"/>
      <c r="D664" s="231" t="str">
        <f t="array" ref="D664">IFERROR(INDEX(Profiles!$B:$B,MATCH($A664,Profiles!$A:$A,0)),"")</f>
        <v/>
      </c>
      <c r="E664" s="231"/>
      <c r="F664" s="231"/>
      <c r="G664" s="231"/>
      <c r="H664" s="231"/>
      <c r="I664" s="231" t="str">
        <f>IF(A664="","",IF(Settings!$N$3="DATE",F664&amp;": "&amp;TEXT(B664,"M/DD/YY"),F664&amp;": "&amp;H664))</f>
        <v/>
      </c>
      <c r="J664" s="231"/>
      <c r="K664" s="231"/>
      <c r="L664" s="231"/>
      <c r="M664" s="232" t="str">
        <f t="shared" si="14"/>
        <v/>
      </c>
      <c r="N664" s="231"/>
      <c r="O664" s="231"/>
      <c r="P664" s="231"/>
      <c r="Q664" s="231"/>
      <c r="R664" s="231"/>
      <c r="S664" s="230" t="str">
        <f>IFERROR(VLOOKUP(AF664, 'YOYO IR Scores'!A:C, 3, FALSE), "")
</f>
        <v/>
      </c>
      <c r="T664" s="231"/>
      <c r="U664" s="231"/>
      <c r="V664" s="231"/>
      <c r="W664" s="231"/>
      <c r="X664" s="233" t="str">
        <f t="shared" si="4"/>
        <v/>
      </c>
      <c r="Y664" s="234" t="str">
        <f t="shared" si="5"/>
        <v/>
      </c>
      <c r="Z664" s="234" t="str">
        <f t="shared" si="6"/>
        <v/>
      </c>
      <c r="AA664" s="233" t="str">
        <f t="shared" si="7"/>
        <v/>
      </c>
      <c r="AB664" s="232"/>
      <c r="AC664" s="232"/>
      <c r="AD664" s="232"/>
      <c r="AE664" s="232" t="str">
        <f>IFERROR(VLOOKUP(AF664, 'YOYO IR Scores'!A:C, 2, FALSE), "")</f>
        <v/>
      </c>
      <c r="AF664" s="232"/>
      <c r="AG664" s="23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c r="BD664" s="232"/>
      <c r="BE664" s="232"/>
      <c r="BF664" s="232"/>
      <c r="BG664" s="232"/>
      <c r="BH664" s="232"/>
      <c r="BI664" s="232"/>
      <c r="BJ664" s="232"/>
      <c r="BK664" s="232" t="str">
        <f t="array" ref="BK664">IF(J664="","",
IF(INDEX(Settings!$H:$H,MATCH(BY$1,Settings!$G:$G,0))=TRUE,
100-100*(J664-MIN(J:J))/(MAX(J:J)-MIN(J:J)),
100*(J664-MIN(J:J))/(MAX(J:J)-MIN(J:J))))</f>
        <v/>
      </c>
      <c r="BL664" s="232" t="str">
        <f t="array" ref="BL664">IF(J664="","",
IF(INDEX(Settings!$H:$H,MATCH(BY$1,Settings!$G:$G,0))=TRUE,
100-100*(J664-MINIFS(J:J,$E:$E,$E664))/(MAXIFS(J:J,$E:$E,$E664)-MINIFS(J:J,$E:$E,$E664)),
100*(J664-MINIFS(J:J,$E:$E,$E664))/(MAXIFS(J:J,$E:$E,$E664)-MINIFS(J:J,$E:$E,$E664))))</f>
        <v/>
      </c>
      <c r="BM664" s="232" t="str">
        <f t="array" ref="BM664">IF(J664="","",
IF(INDEX(Settings!$H:$H,MATCH(BY$1,Settings!$G:$G,0))=TRUE,
100-100*(J664-MINIFS(J:J,$E:$E,$E664,$I:$I,$I664))/(MAXIFS(J:J,$E:$E,$E664,$I:$I,$I664)-MINIFS(J:J,$E:$E,$E664,$I:$I,$I664)),
100*(J664-MINIFS(J:J,$E:$E,$E664,$I:$I,$I664))/(MAXIFS(J:J,$E:$E,$E664,$I:$I,$I664)-MINIFS(J:J,$E:$E,$E664,$I:$I,$I664))))</f>
        <v/>
      </c>
      <c r="BN664" s="231" t="str">
        <f t="array" ref="BN664">IF(J664="","",
IF(INDEX(Settings!$H:$H,MATCH(BY$1,Settings!$G:$G,0))=TRUE,
100-100*PERCENTRANK(J:J,J664),
100*PERCENTRANK(J:J,J664)))</f>
        <v/>
      </c>
      <c r="BO664" s="231" t="str">
        <f>IFERROR(__xludf.DUMMYFUNCTION("IF(J664="""","""",
IF(INDEX(Settings!$H:$H,MATCH(BY$1,Settings!$G:$G,0))=TRUE,
100-100*PERCENTRANK(FILTER(J:J,$E:$E=$E664),J664),
100*PERCENTRANK(FILTER(J:J,$E:$E=$E664),J664)))"),"")</f>
        <v/>
      </c>
      <c r="BP664" s="231" t="str">
        <f>IFERROR(__xludf.DUMMYFUNCTION("IF(J664="""","""",
IF(INDEX(Settings!$H:$H,MATCH(BY$1,Settings!$G:$G,0))=TRUE,
100-100*PERCENTRANK(FILTER(J:J,$E:$E=$E664,$I:$I=$I664),J664),
100*PERCENTRANK(FILTER(J:J,$E:$E=$E664,$I:$I=$I664),J664)))"),"")</f>
        <v/>
      </c>
      <c r="BQ664" s="233" t="str">
        <f t="array" ref="BQ664">IF(J664="","",
IF(INDEX(Settings!$H:$H,MATCH(BY$1,Settings!$G:$G,0))=TRUE,
-1*(J664-AVERAGE(J:J))/STDEV(J:J),
(J664-AVERAGE(J:J))/STDEV(J:J)))</f>
        <v/>
      </c>
      <c r="BR664" s="233" t="str">
        <f>IFERROR(__xludf.DUMMYFUNCTION("IF(J664="""","""",
IF(INDEX(Settings!$H:$H,MATCH(BY$1,Settings!$G:$G,0))=TRUE,
-1*(J664-AVERAGEIFS(J:J,$E:$E,$E664))/STDEV(FILTER(J:J,$E:$E=$E664)),
(J664-AVERAGEIFS(J:J,$E:$E,$E664))/STDEV(FILTER(J:J,$E:$E=$E664))))"),"")</f>
        <v/>
      </c>
      <c r="BS664" s="233"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1"/>
      <c r="BX664" s="231"/>
      <c r="BY664" s="232" t="str">
        <f t="array" ref="BY664">IF(J664="","",
IF(INDEX(Settings!$H:$H,MATCH(BY$1,Settings!$G:$G,0))=TRUE,
100-100*(J664-MINIFS(J:J,$E:$E,$E664))/(MAXIFS(J:J,$E:$E,$E664)-MINIFS(J:J,$E:$E,$E664)),
100*(J664-MINIFS(J:J,$E:$E,$E664))/(MAXIFS(J:J,$E:$E,$E664)-MINIFS(J:J,$E:$E,$E664))))</f>
        <v/>
      </c>
      <c r="BZ664" s="232" t="str">
        <f t="array" ref="BZ664">IF(K664="","",
IF(INDEX(Settings!$H:$H,MATCH(BZ$1,Settings!$G:$G,0))=TRUE,
100-100*(K664-MINIFS(K:K,$E:$E,$E664))/(MAXIFS(K:K,$E:$E,$E664)-MINIFS(K:K,$E:$E,$E664)),
100*(K664-MINIFS(K:K,$E:$E,$E664))/(MAXIFS(K:K,$E:$E,$E664)-MINIFS(K:K,$E:$E,$E664))))</f>
        <v/>
      </c>
      <c r="CA664" s="232" t="str">
        <f t="array" ref="CA664">IF(L664="","",
IF(INDEX(Settings!$H:$H,MATCH(CA$1,Settings!$G:$G,0))=TRUE,
100-100*(L664-MINIFS(L:L,$E:$E,$E664))/(MAXIFS(L:L,$E:$E,$E664)-MINIFS(L:L,$E:$E,$E664)),
100*(L664-MINIFS(L:L,$E:$E,$E664))/(MAXIFS(L:L,$E:$E,$E664)-MINIFS(L:L,$E:$E,$E664))))</f>
        <v/>
      </c>
      <c r="CB664" s="232" t="str">
        <f t="array" ref="CB664">IF(M664="","",
IF(INDEX(Settings!$H:$H,MATCH(CB$1,Settings!$G:$G,0))=TRUE,
100-100*(M664-MINIFS(M:M,$E:$E,$E664))/(MAXIFS(M:M,$E:$E,$E664)-MINIFS(M:M,$E:$E,$E664)),
100*(M664-MINIFS(M:M,$E:$E,$E664))/(MAXIFS(M:M,$E:$E,$E664)-MINIFS(M:M,$E:$E,$E664))))</f>
        <v/>
      </c>
      <c r="CC664" s="232" t="str">
        <f t="array" ref="CC664">IF(N664="","",
IF(INDEX(Settings!$H:$H,MATCH(CC$1,Settings!$G:$G,0))=TRUE,
100-100*(N664-MINIFS(N:N,$E:$E,$E664))/(MAXIFS(N:N,$E:$E,$E664)-MINIFS(N:N,$E:$E,$E664)),
100*(N664-MINIFS(N:N,$E:$E,$E664))/(MAXIFS(N:N,$E:$E,$E664)-MINIFS(N:N,$E:$E,$E664))))</f>
        <v/>
      </c>
      <c r="CD664" s="232" t="str">
        <f t="array" ref="CD664">IF(O664="","",
IF(INDEX(Settings!$H:$H,MATCH(CD$1,Settings!$G:$G,0))=TRUE,
100-100*(O664-MINIFS(O:O,$E:$E,$E664))/(MAXIFS(O:O,$E:$E,$E664)-MINIFS(O:O,$E:$E,$E664)),
100*(O664-MINIFS(O:O,$E:$E,$E664))/(MAXIFS(O:O,$E:$E,$E664)-MINIFS(O:O,$E:$E,$E664))))</f>
        <v/>
      </c>
      <c r="CE664" s="232" t="str">
        <f t="array" ref="CE664">IF(P664="","",
IF(INDEX(Settings!$H:$H,MATCH(CE$1,Settings!$G:$G,0))=TRUE,
100-100*(P664-MINIFS(P:P,$E:$E,$E664))/(MAXIFS(P:P,$E:$E,$E664)-MINIFS(P:P,$E:$E,$E664)),
100*(P664-MINIFS(P:P,$E:$E,$E664))/(MAXIFS(P:P,$E:$E,$E664)-MINIFS(P:P,$E:$E,$E664))))</f>
        <v/>
      </c>
      <c r="CF664" s="232" t="str">
        <f t="array" ref="CF664">IF(Q664="","",
IF(INDEX(Settings!$H:$H,MATCH(CF$1,Settings!$G:$G,0))=TRUE,
100-100*(Q664-MINIFS(Q:Q,$E:$E,$E664))/(MAXIFS(Q:Q,$E:$E,$E664)-MINIFS(Q:Q,$E:$E,$E664)),
100*(Q664-MINIFS(Q:Q,$E:$E,$E664))/(MAXIFS(Q:Q,$E:$E,$E664)-MINIFS(Q:Q,$E:$E,$E664))))</f>
        <v/>
      </c>
      <c r="CG664" s="232" t="str">
        <f t="array" ref="CG664">IF(R664="","",
IF(INDEX(Settings!$H:$H,MATCH(CG$1,Settings!$G:$G,0))=TRUE,
100-100*(R664-MINIFS(R:R,$E:$E,$E664))/(MAXIFS(R:R,$E:$E,$E664)-MINIFS(R:R,$E:$E,$E664)),
100*(R664-MINIFS(R:R,$E:$E,$E664))/(MAXIFS(R:R,$E:$E,$E664)-MINIFS(R:R,$E:$E,$E664))))</f>
        <v/>
      </c>
      <c r="CH664" s="232" t="str">
        <f t="array" ref="CH664">IF(S664="","",
IF(INDEX(Settings!$H:$H,MATCH(CH$1,Settings!$G:$G,0))=TRUE,
100-100*(S664-MINIFS(S:S,$E:$E,$E664))/(MAXIFS(S:S,$E:$E,$E664)-MINIFS(S:S,$E:$E,$E664)),
100*(S664-MINIFS(S:S,$E:$E,$E664))/(MAXIFS(S:S,$E:$E,$E664)-MINIFS(S:S,$E:$E,$E664))))</f>
        <v/>
      </c>
      <c r="CI664" s="232" t="str">
        <f t="array" ref="CI664">IF(T664="","",
IF(INDEX(Settings!$H:$H,MATCH(CI$1,Settings!$G:$G,0))=TRUE,
100-100*(T664-MINIFS(T:T,$E:$E,$E664))/(MAXIFS(T:T,$E:$E,$E664)-MINIFS(T:T,$E:$E,$E664)),
100*(T664-MINIFS(T:T,$E:$E,$E664))/(MAXIFS(T:T,$E:$E,$E664)-MINIFS(T:T,$E:$E,$E664))))</f>
        <v/>
      </c>
      <c r="CJ664" s="232" t="str">
        <f t="array" ref="CJ664">IF(U664="","",
IF(INDEX(Settings!$H:$H,MATCH(CJ$1,Settings!$G:$G,0))=TRUE,
100-100*(U664-MINIFS(U:U,$E:$E,$E664))/(MAXIFS(U:U,$E:$E,$E664)-MINIFS(U:U,$E:$E,$E664)),
100*(U664-MINIFS(U:U,$E:$E,$E664))/(MAXIFS(U:U,$E:$E,$E664)-MINIFS(U:U,$E:$E,$E664))))</f>
        <v/>
      </c>
      <c r="CK664" s="232" t="str">
        <f t="array" ref="CK664">IF(V664="","",
IF(INDEX(Settings!$H:$H,MATCH(CK$1,Settings!$G:$G,0))=TRUE,
100-100*(V664-MINIFS(V:V,$E:$E,$E664))/(MAXIFS(V:V,$E:$E,$E664)-MINIFS(V:V,$E:$E,$E664)),
100*(V664-MINIFS(V:V,$E:$E,$E664))/(MAXIFS(V:V,$E:$E,$E664)-MINIFS(V:V,$E:$E,$E664))))</f>
        <v/>
      </c>
      <c r="CL664" s="232" t="str">
        <f t="array" ref="CL664">IF(W664="","",
IF(INDEX(Settings!$H:$H,MATCH(CL$1,Settings!$G:$G,0))=TRUE,
100-100*(W664-MINIFS(W:W,$E:$E,$E664))/(MAXIFS(W:W,$E:$E,$E664)-MINIFS(W:W,$E:$E,$E664)),
100*(W664-MINIFS(W:W,$E:$E,$E664))/(MAXIFS(W:W,$E:$E,$E664)-MINIFS(W:W,$E:$E,$E664))))</f>
        <v/>
      </c>
      <c r="CM664" s="232" t="str">
        <f t="array" ref="CM664">IF(X664="","",
IF(INDEX(Settings!$H:$H,MATCH(CM$1,Settings!$G:$G,0))=TRUE,
100-100*(X664-MINIFS(X:X,$E:$E,$E664))/(MAXIFS(X:X,$E:$E,$E664)-MINIFS(X:X,$E:$E,$E664)),
100*(X664-MINIFS(X:X,$E:$E,$E664))/(MAXIFS(X:X,$E:$E,$E664)-MINIFS(X:X,$E:$E,$E664))))</f>
        <v/>
      </c>
      <c r="CN664" s="232" t="str">
        <f t="array" ref="CN664">IF(Y664="","",
IF(INDEX(Settings!$H:$H,MATCH(CN$1,Settings!$G:$G,0))=TRUE,
100-100*(Y664-MINIFS(Y:Y,$E:$E,$E664))/(MAXIFS(Y:Y,$E:$E,$E664)-MINIFS(Y:Y,$E:$E,$E664)),
100*(Y664-MINIFS(Y:Y,$E:$E,$E664))/(MAXIFS(Y:Y,$E:$E,$E664)-MINIFS(Y:Y,$E:$E,$E664))))</f>
        <v/>
      </c>
      <c r="CO664" s="232" t="str">
        <f t="array" ref="CO664">IF(Z664="","",
IF(INDEX(Settings!$H:$H,MATCH(CO$1,Settings!$G:$G,0))=TRUE,
100-100*(Z664-MINIFS(Z:Z,$E:$E,$E664))/(MAXIFS(Z:Z,$E:$E,$E664)-MINIFS(Z:Z,$E:$E,$E664)),
100*(Z664-MINIFS(Z:Z,$E:$E,$E664))/(MAXIFS(Z:Z,$E:$E,$E664)-MINIFS(Z:Z,$E:$E,$E664))))</f>
        <v/>
      </c>
      <c r="CP664" s="232" t="str">
        <f t="array" ref="CP664">IF(AA664="","",
IF(INDEX(Settings!$H:$H,MATCH(CP$1,Settings!$G:$G,0))=TRUE,
100-100*(AA664-MINIFS(AA:AA,$E:$E,$E664))/(MAXIFS(AA:AA,$E:$E,$E664)-MINIFS(AA:AA,$E:$E,$E664)),
100*(AA664-MINIFS(AA:AA,$E:$E,$E664))/(MAXIFS(AA:AA,$E:$E,$E664)-MINIFS(AA:AA,$E:$E,$E664))))</f>
        <v/>
      </c>
      <c r="CQ664" s="232" t="str">
        <f t="array" ref="CQ664">IF(AB664="","",
IF(INDEX(Settings!$H:$H,MATCH(CQ$1,Settings!$G:$G,0))=TRUE,
100-100*(AB664-MINIFS(AB:AB,$E:$E,$E664))/(MAXIFS(AB:AB,$E:$E,$E664)-MINIFS(AB:AB,$E:$E,$E664)),
100*(AB664-MINIFS(AB:AB,$E:$E,$E664))/(MAXIFS(AB:AB,$E:$E,$E664)-MINIFS(AB:AB,$E:$E,$E664))))</f>
        <v/>
      </c>
      <c r="CR664" s="232" t="str">
        <f t="array" ref="CR664">IF(AC664="","",
IF(INDEX(Settings!$H:$H,MATCH(CR$1,Settings!$G:$G,0))=TRUE,
100-100*(AC664-MINIFS(AC:AC,$E:$E,$E664))/(MAXIFS(AC:AC,$E:$E,$E664)-MINIFS(AC:AC,$E:$E,$E664)),
100*(AC664-MINIFS(AC:AC,$E:$E,$E664))/(MAXIFS(AC:AC,$E:$E,$E664)-MINIFS(AC:AC,$E:$E,$E664))))</f>
        <v/>
      </c>
      <c r="CS664" s="232" t="str">
        <f t="array" ref="CS664">IF(AD664="","",
IF(INDEX(Settings!$H:$H,MATCH(CS$1,Settings!$G:$G,0))=TRUE,
100-100*(AD664-MINIFS(AD:AD,$E:$E,$E664))/(MAXIFS(AD:AD,$E:$E,$E664)-MINIFS(AD:AD,$E:$E,$E664)),
100*(AD664-MINIFS(AD:AD,$E:$E,$E664))/(MAXIFS(AD:AD,$E:$E,$E664)-MINIFS(AD:AD,$E:$E,$E664))))</f>
        <v/>
      </c>
      <c r="CT664" s="232" t="str">
        <f t="array" ref="CT664">IF(AE664="","",
IF(INDEX(Settings!$H:$H,MATCH(CT$1,Settings!$G:$G,0))=TRUE,
100-100*(AE664-MINIFS(AE:AE,$E:$E,$E664))/(MAXIFS(AE:AE,$E:$E,$E664)-MINIFS(AE:AE,$E:$E,$E664)),
100*(AE664-MINIFS(AE:AE,$E:$E,$E664))/(MAXIFS(AE:AE,$E:$E,$E664)-MINIFS(AE:AE,$E:$E,$E664))))</f>
        <v/>
      </c>
      <c r="CU664" s="232" t="str">
        <f t="array" ref="CU664">IF(AF664="","",
IF(INDEX(Settings!$H:$H,MATCH(CU$1,Settings!$G:$G,0))=TRUE,
100-100*(AF664-MINIFS(AF:AF,$E:$E,$E664))/(MAXIFS(AF:AF,$E:$E,$E664)-MINIFS(AF:AF,$E:$E,$E664)),
100*(AF664-MINIFS(AF:AF,$E:$E,$E664))/(MAXIFS(AF:AF,$E:$E,$E664)-MINIFS(AF:AF,$E:$E,$E664))))</f>
        <v/>
      </c>
      <c r="CV664" s="232" t="str">
        <f t="array" ref="CV664">IF(AG664="","",
IF(INDEX(Settings!$H:$H,MATCH(CV$1,Settings!$G:$G,0))=TRUE,
100-100*(AG664-MINIFS(AG:AG,$E:$E,$E664))/(MAXIFS(AG:AG,$E:$E,$E664)-MINIFS(AG:AG,$E:$E,$E664)),
100*(AG664-MINIFS(AG:AG,$E:$E,$E664))/(MAXIFS(AG:AG,$E:$E,$E664)-MINIFS(AG:AG,$E:$E,$E664))))</f>
        <v/>
      </c>
      <c r="CW664" s="232" t="str">
        <f t="array" ref="CW664">IF(AH664="","",
IF(INDEX(Settings!$H:$H,MATCH(CW$1,Settings!$G:$G,0))=TRUE,
100-100*(AH664-MINIFS(AH:AH,$E:$E,$E664))/(MAXIFS(AH:AH,$E:$E,$E664)-MINIFS(AH:AH,$E:$E,$E664)),
100*(AH664-MINIFS(AH:AH,$E:$E,$E664))/(MAXIFS(AH:AH,$E:$E,$E664)-MINIFS(AH:AH,$E:$E,$E664))))</f>
        <v/>
      </c>
      <c r="CX664" s="232" t="str">
        <f t="array" ref="CX664">IF(AI664="","",
IF(INDEX(Settings!$H:$H,MATCH(CX$1,Settings!$G:$G,0))=TRUE,
100-100*(AI664-MINIFS(AI:AI,$E:$E,$E664))/(MAXIFS(AI:AI,$E:$E,$E664)-MINIFS(AI:AI,$E:$E,$E664)),
100*(AI664-MINIFS(AI:AI,$E:$E,$E664))/(MAXIFS(AI:AI,$E:$E,$E664)-MINIFS(AI:AI,$E:$E,$E664))))</f>
        <v/>
      </c>
      <c r="CY664" s="232" t="str">
        <f t="array" ref="CY664">IF(AJ664="","",
IF(INDEX(Settings!$H:$H,MATCH(CY$1,Settings!$G:$G,0))=TRUE,
100-100*(AJ664-MINIFS(AJ:AJ,$E:$E,$E664))/(MAXIFS(AJ:AJ,$E:$E,$E664)-MINIFS(AJ:AJ,$E:$E,$E664)),
100*(AJ664-MINIFS(AJ:AJ,$E:$E,$E664))/(MAXIFS(AJ:AJ,$E:$E,$E664)-MINIFS(AJ:AJ,$E:$E,$E664))))</f>
        <v/>
      </c>
      <c r="CZ664" s="232" t="str">
        <f t="array" ref="CZ664">IF(AK664="","",
IF(INDEX(Settings!$H:$H,MATCH(CZ$1,Settings!$G:$G,0))=TRUE,
100-100*(AK664-MINIFS(AK:AK,$E:$E,$E664))/(MAXIFS(AK:AK,$E:$E,$E664)-MINIFS(AK:AK,$E:$E,$E664)),
100*(AK664-MINIFS(AK:AK,$E:$E,$E664))/(MAXIFS(AK:AK,$E:$E,$E664)-MINIFS(AK:AK,$E:$E,$E664))))</f>
        <v/>
      </c>
      <c r="DA664" s="232" t="str">
        <f t="array" ref="DA664">IF(AL664="","",
IF(INDEX(Settings!$H:$H,MATCH(DA$1,Settings!$G:$G,0))=TRUE,
100-100*(AL664-MINIFS(AL:AL,$E:$E,$E664))/(MAXIFS(AL:AL,$E:$E,$E664)-MINIFS(AL:AL,$E:$E,$E664)),
100*(AL664-MINIFS(AL:AL,$E:$E,$E664))/(MAXIFS(AL:AL,$E:$E,$E664)-MINIFS(AL:AL,$E:$E,$E664))))</f>
        <v/>
      </c>
      <c r="DB664" s="232" t="str">
        <f t="array" ref="DB664">IF(AM664="","",
IF(INDEX(Settings!$H:$H,MATCH(DB$1,Settings!$G:$G,0))=TRUE,
100-100*(AM664-MINIFS(AM:AM,$E:$E,$E664))/(MAXIFS(AM:AM,$E:$E,$E664)-MINIFS(AM:AM,$E:$E,$E664)),
100*(AM664-MINIFS(AM:AM,$E:$E,$E664))/(MAXIFS(AM:AM,$E:$E,$E664)-MINIFS(AM:AM,$E:$E,$E664))))</f>
        <v/>
      </c>
      <c r="DC664" s="232" t="str">
        <f t="array" ref="DC664">IF(AN664="","",
IF(INDEX(Settings!$H:$H,MATCH(DC$1,Settings!$G:$G,0))=TRUE,
100-100*(AN664-MINIFS(AN:AN,$E:$E,$E664))/(MAXIFS(AN:AN,$E:$E,$E664)-MINIFS(AN:AN,$E:$E,$E664)),
100*(AN664-MINIFS(AN:AN,$E:$E,$E664))/(MAXIFS(AN:AN,$E:$E,$E664)-MINIFS(AN:AN,$E:$E,$E664))))</f>
        <v/>
      </c>
      <c r="DD664" s="232" t="str">
        <f t="array" ref="DD664">IF(AO664="","",
IF(INDEX(Settings!$H:$H,MATCH(DD$1,Settings!$G:$G,0))=TRUE,
100-100*(AO664-MINIFS(AO:AO,$E:$E,$E664))/(MAXIFS(AO:AO,$E:$E,$E664)-MINIFS(AO:AO,$E:$E,$E664)),
100*(AO664-MINIFS(AO:AO,$E:$E,$E664))/(MAXIFS(AO:AO,$E:$E,$E664)-MINIFS(AO:AO,$E:$E,$E664))))</f>
        <v/>
      </c>
      <c r="DE664" s="232" t="str">
        <f t="array" ref="DE664">IF(AP664="","",
IF(INDEX(Settings!$H:$H,MATCH(DE$1,Settings!$G:$G,0))=TRUE,
100-100*(AP664-MINIFS(AP:AP,$E:$E,$E664))/(MAXIFS(AP:AP,$E:$E,$E664)-MINIFS(AP:AP,$E:$E,$E664)),
100*(AP664-MINIFS(AP:AP,$E:$E,$E664))/(MAXIFS(AP:AP,$E:$E,$E664)-MINIFS(AP:AP,$E:$E,$E664))))</f>
        <v/>
      </c>
      <c r="DF664" s="232" t="str">
        <f t="array" ref="DF664">IF(AQ664="","",
IF(INDEX(Settings!$H:$H,MATCH(DF$1,Settings!$G:$G,0))=TRUE,
100-100*(AQ664-MINIFS(AQ:AQ,$E:$E,$E664))/(MAXIFS(AQ:AQ,$E:$E,$E664)-MINIFS(AQ:AQ,$E:$E,$E664)),
100*(AQ664-MINIFS(AQ:AQ,$E:$E,$E664))/(MAXIFS(AQ:AQ,$E:$E,$E664)-MINIFS(AQ:AQ,$E:$E,$E664))))</f>
        <v/>
      </c>
      <c r="DG664" s="232" t="str">
        <f t="array" ref="DG664">IF(AR664="","",
IF(INDEX(Settings!$H:$H,MATCH(DG$1,Settings!$G:$G,0))=TRUE,
100-100*(AR664-MINIFS(AR:AR,$E:$E,$E664))/(MAXIFS(AR:AR,$E:$E,$E664)-MINIFS(AR:AR,$E:$E,$E664)),
100*(AR664-MINIFS(AR:AR,$E:$E,$E664))/(MAXIFS(AR:AR,$E:$E,$E664)-MINIFS(AR:AR,$E:$E,$E664))))</f>
        <v/>
      </c>
      <c r="DH664" s="232" t="str">
        <f t="array" ref="DH664">IF(AS664="","",
IF(INDEX(Settings!$H:$H,MATCH(DH$1,Settings!$G:$G,0))=TRUE,
100-100*(AS664-MINIFS(AS:AS,$E:$E,$E664))/(MAXIFS(AS:AS,$E:$E,$E664)-MINIFS(AS:AS,$E:$E,$E664)),
100*(AS664-MINIFS(AS:AS,$E:$E,$E664))/(MAXIFS(AS:AS,$E:$E,$E664)-MINIFS(AS:AS,$E:$E,$E664))))</f>
        <v/>
      </c>
      <c r="DI664" s="232" t="str">
        <f t="array" ref="DI664">IF(AT664="","",
IF(INDEX(Settings!$H:$H,MATCH(DI$1,Settings!$G:$G,0))=TRUE,
100-100*(AT664-MINIFS(AT:AT,$E:$E,$E664))/(MAXIFS(AT:AT,$E:$E,$E664)-MINIFS(AT:AT,$E:$E,$E664)),
100*(AT664-MINIFS(AT:AT,$E:$E,$E664))/(MAXIFS(AT:AT,$E:$E,$E664)-MINIFS(AT:AT,$E:$E,$E664))))</f>
        <v/>
      </c>
      <c r="DJ664" s="232" t="str">
        <f t="array" ref="DJ664">IF(AU664="","",
IF(INDEX(Settings!$H:$H,MATCH(DJ$1,Settings!$G:$G,0))=TRUE,
100-100*(AU664-MINIFS(AU:AU,$E:$E,$E664))/(MAXIFS(AU:AU,$E:$E,$E664)-MINIFS(AU:AU,$E:$E,$E664)),
100*(AU664-MINIFS(AU:AU,$E:$E,$E664))/(MAXIFS(AU:AU,$E:$E,$E664)-MINIFS(AU:AU,$E:$E,$E664))))</f>
        <v/>
      </c>
      <c r="DK664" s="232" t="str">
        <f t="array" ref="DK664">IF(AV664="","",
IF(INDEX(Settings!$H:$H,MATCH(DK$1,Settings!$G:$G,0))=TRUE,
100-100*(AV664-MINIFS(AV:AV,$E:$E,$E664))/(MAXIFS(AV:AV,$E:$E,$E664)-MINIFS(AV:AV,$E:$E,$E664)),
100*(AV664-MINIFS(AV:AV,$E:$E,$E664))/(MAXIFS(AV:AV,$E:$E,$E664)-MINIFS(AV:AV,$E:$E,$E664))))</f>
        <v/>
      </c>
      <c r="DL664" s="232" t="str">
        <f t="array" ref="DL664">IF(AW664="","",
IF(INDEX(Settings!$H:$H,MATCH(DL$1,Settings!$G:$G,0))=TRUE,
100-100*(AW664-MINIFS(AW:AW,$E:$E,$E664))/(MAXIFS(AW:AW,$E:$E,$E664)-MINIFS(AW:AW,$E:$E,$E664)),
100*(AW664-MINIFS(AW:AW,$E:$E,$E664))/(MAXIFS(AW:AW,$E:$E,$E664)-MINIFS(AW:AW,$E:$E,$E664))))</f>
        <v/>
      </c>
      <c r="DM664" s="232" t="str">
        <f t="array" ref="DM664">IF(AX664="","",
IF(INDEX(Settings!$H:$H,MATCH(DM$1,Settings!$G:$G,0))=TRUE,
100-100*(AX664-MINIFS(AX:AX,$E:$E,$E664))/(MAXIFS(AX:AX,$E:$E,$E664)-MINIFS(AX:AX,$E:$E,$E664)),
100*(AX664-MINIFS(AX:AX,$E:$E,$E664))/(MAXIFS(AX:AX,$E:$E,$E664)-MINIFS(AX:AX,$E:$E,$E664))))</f>
        <v/>
      </c>
      <c r="DN664" s="232" t="str">
        <f t="array" ref="DN664">IF(AY664="","",
IF(INDEX(Settings!$H:$H,MATCH(DN$1,Settings!$G:$G,0))=TRUE,
100-100*(AY664-MINIFS(AY:AY,$E:$E,$E664))/(MAXIFS(AY:AY,$E:$E,$E664)-MINIFS(AY:AY,$E:$E,$E664)),
100*(AY664-MINIFS(AY:AY,$E:$E,$E664))/(MAXIFS(AY:AY,$E:$E,$E664)-MINIFS(AY:AY,$E:$E,$E664))))</f>
        <v/>
      </c>
      <c r="DO664" s="232" t="str">
        <f t="array" ref="DO664">IF(AZ664="","",
IF(INDEX(Settings!$H:$H,MATCH(DO$1,Settings!$G:$G,0))=TRUE,
100-100*(AZ664-MINIFS(AZ:AZ,$E:$E,$E664))/(MAXIFS(AZ:AZ,$E:$E,$E664)-MINIFS(AZ:AZ,$E:$E,$E664)),
100*(AZ664-MINIFS(AZ:AZ,$E:$E,$E664))/(MAXIFS(AZ:AZ,$E:$E,$E664)-MINIFS(AZ:AZ,$E:$E,$E664))))</f>
        <v/>
      </c>
      <c r="DP664" s="232" t="str">
        <f t="array" ref="DP664">IF(BA664="","",
IF(INDEX(Settings!$H:$H,MATCH(DP$1,Settings!$G:$G,0))=TRUE,
100-100*(BA664-MINIFS(BA:BA,$E:$E,$E664))/(MAXIFS(BA:BA,$E:$E,$E664)-MINIFS(BA:BA,$E:$E,$E664)),
100*(BA664-MINIFS(BA:BA,$E:$E,$E664))/(MAXIFS(BA:BA,$E:$E,$E664)-MINIFS(BA:BA,$E:$E,$E664))))</f>
        <v/>
      </c>
      <c r="DQ664" s="232" t="str">
        <f t="array" ref="DQ664">IF(BB664="","",
IF(INDEX(Settings!$H:$H,MATCH(DQ$1,Settings!$G:$G,0))=TRUE,
100-100*(BB664-MINIFS(BB:BB,$E:$E,$E664))/(MAXIFS(BB:BB,$E:$E,$E664)-MINIFS(BB:BB,$E:$E,$E664)),
100*(BB664-MINIFS(BB:BB,$E:$E,$E664))/(MAXIFS(BB:BB,$E:$E,$E664)-MINIFS(BB:BB,$E:$E,$E664))))</f>
        <v/>
      </c>
      <c r="DR664" s="232" t="str">
        <f t="array" ref="DR664">IF(BC664="","",
IF(INDEX(Settings!$H:$H,MATCH(DR$1,Settings!$G:$G,0))=TRUE,
100-100*(BC664-MINIFS(BC:BC,$E:$E,$E664))/(MAXIFS(BC:BC,$E:$E,$E664)-MINIFS(BC:BC,$E:$E,$E664)),
100*(BC664-MINIFS(BC:BC,$E:$E,$E664))/(MAXIFS(BC:BC,$E:$E,$E664)-MINIFS(BC:BC,$E:$E,$E664))))</f>
        <v/>
      </c>
      <c r="DS664" s="232" t="str">
        <f t="array" ref="DS664">IF(BD664="","",
IF(INDEX(Settings!$H:$H,MATCH(DS$1,Settings!$G:$G,0))=TRUE,
100-100*(BD664-MINIFS(BD:BD,$E:$E,$E664))/(MAXIFS(BD:BD,$E:$E,$E664)-MINIFS(BD:BD,$E:$E,$E664)),
100*(BD664-MINIFS(BD:BD,$E:$E,$E664))/(MAXIFS(BD:BD,$E:$E,$E664)-MINIFS(BD:BD,$E:$E,$E664))))</f>
        <v/>
      </c>
      <c r="DT664" s="232" t="str">
        <f t="array" ref="DT664">IF(BE664="","",
IF(INDEX(Settings!$H:$H,MATCH(DT$1,Settings!$G:$G,0))=TRUE,
100-100*(BE664-MINIFS(BE:BE,$E:$E,$E664))/(MAXIFS(BE:BE,$E:$E,$E664)-MINIFS(BE:BE,$E:$E,$E664)),
100*(BE664-MINIFS(BE:BE,$E:$E,$E664))/(MAXIFS(BE:BE,$E:$E,$E664)-MINIFS(BE:BE,$E:$E,$E664))))</f>
        <v/>
      </c>
      <c r="DU664" s="232" t="str">
        <f t="array" ref="DU664">IF(BF664="","",
IF(INDEX(Settings!$H:$H,MATCH(DU$1,Settings!$G:$G,0))=TRUE,
100-100*(BF664-MINIFS(BF:BF,$E:$E,$E664))/(MAXIFS(BF:BF,$E:$E,$E664)-MINIFS(BF:BF,$E:$E,$E664)),
100*(BF664-MINIFS(BF:BF,$E:$E,$E664))/(MAXIFS(BF:BF,$E:$E,$E664)-MINIFS(BF:BF,$E:$E,$E664))))</f>
        <v/>
      </c>
      <c r="DV664" s="232" t="str">
        <f t="array" ref="DV664">IF(BG664="","",
IF(INDEX(Settings!$H:$H,MATCH(DV$1,Settings!$G:$G,0))=TRUE,
100-100*(BG664-MINIFS(BG:BG,$E:$E,$E664))/(MAXIFS(BG:BG,$E:$E,$E664)-MINIFS(BG:BG,$E:$E,$E664)),
100*(BG664-MINIFS(BG:BG,$E:$E,$E664))/(MAXIFS(BG:BG,$E:$E,$E664)-MINIFS(BG:BG,$E:$E,$E664))))</f>
        <v/>
      </c>
      <c r="DW664" s="232" t="str">
        <f t="array" ref="DW664">IF(BH664="","",
IF(INDEX(Settings!$H:$H,MATCH(DW$1,Settings!$G:$G,0))=TRUE,
100-100*(BH664-MINIFS(BH:BH,$E:$E,$E664))/(MAXIFS(BH:BH,$E:$E,$E664)-MINIFS(BH:BH,$E:$E,$E664)),
100*(BH664-MINIFS(BH:BH,$E:$E,$E664))/(MAXIFS(BH:BH,$E:$E,$E664)-MINIFS(BH:BH,$E:$E,$E664))))</f>
        <v/>
      </c>
      <c r="DX664" s="232" t="str">
        <f t="array" ref="DX664">IF(BI664="","",
IF(INDEX(Settings!$H:$H,MATCH(DX$1,Settings!$G:$G,0))=TRUE,
100-100*(BI664-MINIFS(BI:BI,$E:$E,$E664))/(MAXIFS(BI:BI,$E:$E,$E664)-MINIFS(BI:BI,$E:$E,$E664)),
100*(BI664-MINIFS(BI:BI,$E:$E,$E664))/(MAXIFS(BI:BI,$E:$E,$E664)-MINIFS(BI:BI,$E:$E,$E664))))</f>
        <v/>
      </c>
      <c r="DY664" s="232" t="str">
        <f t="array" ref="DY664">IF(BJ664="","",
IF(INDEX(Settings!$H:$H,MATCH(DY$1,Settings!$G:$G,0))=TRUE,
100-100*(BJ664-MINIFS(BJ:BJ,$E:$E,$E664))/(MAXIFS(BJ:BJ,$E:$E,$E664)-MINIFS(BJ:BJ,$E:$E,$E664)),
100*(BJ664-MINIFS(BJ:BJ,$E:$E,$E664))/(MAXIFS(BJ:BJ,$E:$E,$E664)-MINIFS(BJ:BJ,$E:$E,$E664))))</f>
        <v/>
      </c>
      <c r="DZ664" s="234"/>
      <c r="EA664" s="234"/>
      <c r="EB664" s="234" t="str">
        <f t="shared" si="8"/>
        <v/>
      </c>
      <c r="EC664" s="234" t="str">
        <f t="shared" si="9"/>
        <v/>
      </c>
      <c r="ED664" s="234" t="str">
        <f t="shared" si="10"/>
        <v/>
      </c>
      <c r="EE664" s="234" t="str">
        <f t="shared" si="11"/>
        <v/>
      </c>
      <c r="EF664" s="234" t="str">
        <f t="shared" si="12"/>
        <v/>
      </c>
      <c r="EG664" s="234" t="str">
        <f t="shared" si="13"/>
        <v/>
      </c>
      <c r="EH664" s="234"/>
      <c r="EI664" s="234"/>
      <c r="EJ664" s="234"/>
      <c r="EK664" s="234"/>
      <c r="EL664" s="234"/>
      <c r="EM664" s="234"/>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3" t="str">
        <f t="shared" si="14"/>
        <v/>
      </c>
      <c r="N665" s="49"/>
      <c r="O665" s="49"/>
      <c r="P665" s="49"/>
      <c r="Q665" s="49"/>
      <c r="R665" s="49"/>
      <c r="S665" s="222" t="str">
        <f>IFERROR(VLOOKUP(AF665, 'YOYO IR Scores'!A:C, 3, FALSE), "")
</f>
        <v/>
      </c>
      <c r="T665" s="49"/>
      <c r="U665" s="49"/>
      <c r="V665" s="49"/>
      <c r="W665" s="49"/>
      <c r="X665" s="224" t="str">
        <f t="shared" si="4"/>
        <v/>
      </c>
      <c r="Y665" s="225" t="str">
        <f t="shared" si="5"/>
        <v/>
      </c>
      <c r="Z665" s="225" t="str">
        <f t="shared" si="6"/>
        <v/>
      </c>
      <c r="AA665" s="224" t="str">
        <f t="shared" si="7"/>
        <v/>
      </c>
      <c r="AB665" s="223"/>
      <c r="AC665" s="223"/>
      <c r="AD665" s="223"/>
      <c r="AE665" s="223" t="str">
        <f>IFERROR(VLOOKUP(AF665, 'YOYO IR Scores'!A:C, 2, FALSE), "")</f>
        <v/>
      </c>
      <c r="AF665" s="223"/>
      <c r="AG665" s="223"/>
      <c r="AH665" s="223"/>
      <c r="AI665" s="223"/>
      <c r="AJ665" s="223"/>
      <c r="AK665" s="223"/>
      <c r="AL665" s="223"/>
      <c r="AM665" s="223"/>
      <c r="AN665" s="223"/>
      <c r="AO665" s="223"/>
      <c r="AP665" s="223"/>
      <c r="AQ665" s="223"/>
      <c r="AR665" s="223"/>
      <c r="AS665" s="223"/>
      <c r="AT665" s="223"/>
      <c r="AU665" s="223"/>
      <c r="AV665" s="223"/>
      <c r="AW665" s="223"/>
      <c r="AX665" s="223"/>
      <c r="AY665" s="223"/>
      <c r="AZ665" s="223"/>
      <c r="BA665" s="223"/>
      <c r="BB665" s="223"/>
      <c r="BC665" s="223"/>
      <c r="BD665" s="223"/>
      <c r="BE665" s="223"/>
      <c r="BF665" s="223"/>
      <c r="BG665" s="223"/>
      <c r="BH665" s="223"/>
      <c r="BI665" s="223"/>
      <c r="BJ665" s="223"/>
      <c r="BK665" s="223" t="str">
        <f t="array" ref="BK665">IF(J665="","",
IF(INDEX(Settings!$H:$H,MATCH(BY$1,Settings!$G:$G,0))=TRUE,
100-100*(J665-MIN(J:J))/(MAX(J:J)-MIN(J:J)),
100*(J665-MIN(J:J))/(MAX(J:J)-MIN(J:J))))</f>
        <v/>
      </c>
      <c r="BL665" s="223" t="str">
        <f t="array" ref="BL665">IF(J665="","",
IF(INDEX(Settings!$H:$H,MATCH(BY$1,Settings!$G:$G,0))=TRUE,
100-100*(J665-MINIFS(J:J,$E:$E,$E665))/(MAXIFS(J:J,$E:$E,$E665)-MINIFS(J:J,$E:$E,$E665)),
100*(J665-MINIFS(J:J,$E:$E,$E665))/(MAXIFS(J:J,$E:$E,$E665)-MINIFS(J:J,$E:$E,$E665))))</f>
        <v/>
      </c>
      <c r="BM665" s="223"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4" t="str">
        <f t="array" ref="BQ665">IF(J665="","",
IF(INDEX(Settings!$H:$H,MATCH(BY$1,Settings!$G:$G,0))=TRUE,
-1*(J665-AVERAGE(J:J))/STDEV(J:J),
(J665-AVERAGE(J:J))/STDEV(J:J)))</f>
        <v/>
      </c>
      <c r="BR665" s="224" t="str">
        <f>IFERROR(__xludf.DUMMYFUNCTION("IF(J665="""","""",
IF(INDEX(Settings!$H:$H,MATCH(BY$1,Settings!$G:$G,0))=TRUE,
-1*(J665-AVERAGEIFS(J:J,$E:$E,$E665))/STDEV(FILTER(J:J,$E:$E=$E665)),
(J665-AVERAGEIFS(J:J,$E:$E,$E665))/STDEV(FILTER(J:J,$E:$E=$E665))))"),"")</f>
        <v/>
      </c>
      <c r="BS665" s="224"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3" t="str">
        <f t="array" ref="BY665">IF(J665="","",
IF(INDEX(Settings!$H:$H,MATCH(BY$1,Settings!$G:$G,0))=TRUE,
100-100*(J665-MINIFS(J:J,$E:$E,$E665))/(MAXIFS(J:J,$E:$E,$E665)-MINIFS(J:J,$E:$E,$E665)),
100*(J665-MINIFS(J:J,$E:$E,$E665))/(MAXIFS(J:J,$E:$E,$E665)-MINIFS(J:J,$E:$E,$E665))))</f>
        <v/>
      </c>
      <c r="BZ665" s="223" t="str">
        <f t="array" ref="BZ665">IF(K665="","",
IF(INDEX(Settings!$H:$H,MATCH(BZ$1,Settings!$G:$G,0))=TRUE,
100-100*(K665-MINIFS(K:K,$E:$E,$E665))/(MAXIFS(K:K,$E:$E,$E665)-MINIFS(K:K,$E:$E,$E665)),
100*(K665-MINIFS(K:K,$E:$E,$E665))/(MAXIFS(K:K,$E:$E,$E665)-MINIFS(K:K,$E:$E,$E665))))</f>
        <v/>
      </c>
      <c r="CA665" s="223" t="str">
        <f t="array" ref="CA665">IF(L665="","",
IF(INDEX(Settings!$H:$H,MATCH(CA$1,Settings!$G:$G,0))=TRUE,
100-100*(L665-MINIFS(L:L,$E:$E,$E665))/(MAXIFS(L:L,$E:$E,$E665)-MINIFS(L:L,$E:$E,$E665)),
100*(L665-MINIFS(L:L,$E:$E,$E665))/(MAXIFS(L:L,$E:$E,$E665)-MINIFS(L:L,$E:$E,$E665))))</f>
        <v/>
      </c>
      <c r="CB665" s="223" t="str">
        <f t="array" ref="CB665">IF(M665="","",
IF(INDEX(Settings!$H:$H,MATCH(CB$1,Settings!$G:$G,0))=TRUE,
100-100*(M665-MINIFS(M:M,$E:$E,$E665))/(MAXIFS(M:M,$E:$E,$E665)-MINIFS(M:M,$E:$E,$E665)),
100*(M665-MINIFS(M:M,$E:$E,$E665))/(MAXIFS(M:M,$E:$E,$E665)-MINIFS(M:M,$E:$E,$E665))))</f>
        <v/>
      </c>
      <c r="CC665" s="223" t="str">
        <f t="array" ref="CC665">IF(N665="","",
IF(INDEX(Settings!$H:$H,MATCH(CC$1,Settings!$G:$G,0))=TRUE,
100-100*(N665-MINIFS(N:N,$E:$E,$E665))/(MAXIFS(N:N,$E:$E,$E665)-MINIFS(N:N,$E:$E,$E665)),
100*(N665-MINIFS(N:N,$E:$E,$E665))/(MAXIFS(N:N,$E:$E,$E665)-MINIFS(N:N,$E:$E,$E665))))</f>
        <v/>
      </c>
      <c r="CD665" s="223" t="str">
        <f t="array" ref="CD665">IF(O665="","",
IF(INDEX(Settings!$H:$H,MATCH(CD$1,Settings!$G:$G,0))=TRUE,
100-100*(O665-MINIFS(O:O,$E:$E,$E665))/(MAXIFS(O:O,$E:$E,$E665)-MINIFS(O:O,$E:$E,$E665)),
100*(O665-MINIFS(O:O,$E:$E,$E665))/(MAXIFS(O:O,$E:$E,$E665)-MINIFS(O:O,$E:$E,$E665))))</f>
        <v/>
      </c>
      <c r="CE665" s="223" t="str">
        <f t="array" ref="CE665">IF(P665="","",
IF(INDEX(Settings!$H:$H,MATCH(CE$1,Settings!$G:$G,0))=TRUE,
100-100*(P665-MINIFS(P:P,$E:$E,$E665))/(MAXIFS(P:P,$E:$E,$E665)-MINIFS(P:P,$E:$E,$E665)),
100*(P665-MINIFS(P:P,$E:$E,$E665))/(MAXIFS(P:P,$E:$E,$E665)-MINIFS(P:P,$E:$E,$E665))))</f>
        <v/>
      </c>
      <c r="CF665" s="223" t="str">
        <f t="array" ref="CF665">IF(Q665="","",
IF(INDEX(Settings!$H:$H,MATCH(CF$1,Settings!$G:$G,0))=TRUE,
100-100*(Q665-MINIFS(Q:Q,$E:$E,$E665))/(MAXIFS(Q:Q,$E:$E,$E665)-MINIFS(Q:Q,$E:$E,$E665)),
100*(Q665-MINIFS(Q:Q,$E:$E,$E665))/(MAXIFS(Q:Q,$E:$E,$E665)-MINIFS(Q:Q,$E:$E,$E665))))</f>
        <v/>
      </c>
      <c r="CG665" s="223" t="str">
        <f t="array" ref="CG665">IF(R665="","",
IF(INDEX(Settings!$H:$H,MATCH(CG$1,Settings!$G:$G,0))=TRUE,
100-100*(R665-MINIFS(R:R,$E:$E,$E665))/(MAXIFS(R:R,$E:$E,$E665)-MINIFS(R:R,$E:$E,$E665)),
100*(R665-MINIFS(R:R,$E:$E,$E665))/(MAXIFS(R:R,$E:$E,$E665)-MINIFS(R:R,$E:$E,$E665))))</f>
        <v/>
      </c>
      <c r="CH665" s="223" t="str">
        <f t="array" ref="CH665">IF(S665="","",
IF(INDEX(Settings!$H:$H,MATCH(CH$1,Settings!$G:$G,0))=TRUE,
100-100*(S665-MINIFS(S:S,$E:$E,$E665))/(MAXIFS(S:S,$E:$E,$E665)-MINIFS(S:S,$E:$E,$E665)),
100*(S665-MINIFS(S:S,$E:$E,$E665))/(MAXIFS(S:S,$E:$E,$E665)-MINIFS(S:S,$E:$E,$E665))))</f>
        <v/>
      </c>
      <c r="CI665" s="223" t="str">
        <f t="array" ref="CI665">IF(T665="","",
IF(INDEX(Settings!$H:$H,MATCH(CI$1,Settings!$G:$G,0))=TRUE,
100-100*(T665-MINIFS(T:T,$E:$E,$E665))/(MAXIFS(T:T,$E:$E,$E665)-MINIFS(T:T,$E:$E,$E665)),
100*(T665-MINIFS(T:T,$E:$E,$E665))/(MAXIFS(T:T,$E:$E,$E665)-MINIFS(T:T,$E:$E,$E665))))</f>
        <v/>
      </c>
      <c r="CJ665" s="223" t="str">
        <f t="array" ref="CJ665">IF(U665="","",
IF(INDEX(Settings!$H:$H,MATCH(CJ$1,Settings!$G:$G,0))=TRUE,
100-100*(U665-MINIFS(U:U,$E:$E,$E665))/(MAXIFS(U:U,$E:$E,$E665)-MINIFS(U:U,$E:$E,$E665)),
100*(U665-MINIFS(U:U,$E:$E,$E665))/(MAXIFS(U:U,$E:$E,$E665)-MINIFS(U:U,$E:$E,$E665))))</f>
        <v/>
      </c>
      <c r="CK665" s="223" t="str">
        <f t="array" ref="CK665">IF(V665="","",
IF(INDEX(Settings!$H:$H,MATCH(CK$1,Settings!$G:$G,0))=TRUE,
100-100*(V665-MINIFS(V:V,$E:$E,$E665))/(MAXIFS(V:V,$E:$E,$E665)-MINIFS(V:V,$E:$E,$E665)),
100*(V665-MINIFS(V:V,$E:$E,$E665))/(MAXIFS(V:V,$E:$E,$E665)-MINIFS(V:V,$E:$E,$E665))))</f>
        <v/>
      </c>
      <c r="CL665" s="223" t="str">
        <f t="array" ref="CL665">IF(W665="","",
IF(INDEX(Settings!$H:$H,MATCH(CL$1,Settings!$G:$G,0))=TRUE,
100-100*(W665-MINIFS(W:W,$E:$E,$E665))/(MAXIFS(W:W,$E:$E,$E665)-MINIFS(W:W,$E:$E,$E665)),
100*(W665-MINIFS(W:W,$E:$E,$E665))/(MAXIFS(W:W,$E:$E,$E665)-MINIFS(W:W,$E:$E,$E665))))</f>
        <v/>
      </c>
      <c r="CM665" s="223" t="str">
        <f t="array" ref="CM665">IF(X665="","",
IF(INDEX(Settings!$H:$H,MATCH(CM$1,Settings!$G:$G,0))=TRUE,
100-100*(X665-MINIFS(X:X,$E:$E,$E665))/(MAXIFS(X:X,$E:$E,$E665)-MINIFS(X:X,$E:$E,$E665)),
100*(X665-MINIFS(X:X,$E:$E,$E665))/(MAXIFS(X:X,$E:$E,$E665)-MINIFS(X:X,$E:$E,$E665))))</f>
        <v/>
      </c>
      <c r="CN665" s="223" t="str">
        <f t="array" ref="CN665">IF(Y665="","",
IF(INDEX(Settings!$H:$H,MATCH(CN$1,Settings!$G:$G,0))=TRUE,
100-100*(Y665-MINIFS(Y:Y,$E:$E,$E665))/(MAXIFS(Y:Y,$E:$E,$E665)-MINIFS(Y:Y,$E:$E,$E665)),
100*(Y665-MINIFS(Y:Y,$E:$E,$E665))/(MAXIFS(Y:Y,$E:$E,$E665)-MINIFS(Y:Y,$E:$E,$E665))))</f>
        <v/>
      </c>
      <c r="CO665" s="223" t="str">
        <f t="array" ref="CO665">IF(Z665="","",
IF(INDEX(Settings!$H:$H,MATCH(CO$1,Settings!$G:$G,0))=TRUE,
100-100*(Z665-MINIFS(Z:Z,$E:$E,$E665))/(MAXIFS(Z:Z,$E:$E,$E665)-MINIFS(Z:Z,$E:$E,$E665)),
100*(Z665-MINIFS(Z:Z,$E:$E,$E665))/(MAXIFS(Z:Z,$E:$E,$E665)-MINIFS(Z:Z,$E:$E,$E665))))</f>
        <v/>
      </c>
      <c r="CP665" s="223" t="str">
        <f t="array" ref="CP665">IF(AA665="","",
IF(INDEX(Settings!$H:$H,MATCH(CP$1,Settings!$G:$G,0))=TRUE,
100-100*(AA665-MINIFS(AA:AA,$E:$E,$E665))/(MAXIFS(AA:AA,$E:$E,$E665)-MINIFS(AA:AA,$E:$E,$E665)),
100*(AA665-MINIFS(AA:AA,$E:$E,$E665))/(MAXIFS(AA:AA,$E:$E,$E665)-MINIFS(AA:AA,$E:$E,$E665))))</f>
        <v/>
      </c>
      <c r="CQ665" s="223" t="str">
        <f t="array" ref="CQ665">IF(AB665="","",
IF(INDEX(Settings!$H:$H,MATCH(CQ$1,Settings!$G:$G,0))=TRUE,
100-100*(AB665-MINIFS(AB:AB,$E:$E,$E665))/(MAXIFS(AB:AB,$E:$E,$E665)-MINIFS(AB:AB,$E:$E,$E665)),
100*(AB665-MINIFS(AB:AB,$E:$E,$E665))/(MAXIFS(AB:AB,$E:$E,$E665)-MINIFS(AB:AB,$E:$E,$E665))))</f>
        <v/>
      </c>
      <c r="CR665" s="223" t="str">
        <f t="array" ref="CR665">IF(AC665="","",
IF(INDEX(Settings!$H:$H,MATCH(CR$1,Settings!$G:$G,0))=TRUE,
100-100*(AC665-MINIFS(AC:AC,$E:$E,$E665))/(MAXIFS(AC:AC,$E:$E,$E665)-MINIFS(AC:AC,$E:$E,$E665)),
100*(AC665-MINIFS(AC:AC,$E:$E,$E665))/(MAXIFS(AC:AC,$E:$E,$E665)-MINIFS(AC:AC,$E:$E,$E665))))</f>
        <v/>
      </c>
      <c r="CS665" s="223" t="str">
        <f t="array" ref="CS665">IF(AD665="","",
IF(INDEX(Settings!$H:$H,MATCH(CS$1,Settings!$G:$G,0))=TRUE,
100-100*(AD665-MINIFS(AD:AD,$E:$E,$E665))/(MAXIFS(AD:AD,$E:$E,$E665)-MINIFS(AD:AD,$E:$E,$E665)),
100*(AD665-MINIFS(AD:AD,$E:$E,$E665))/(MAXIFS(AD:AD,$E:$E,$E665)-MINIFS(AD:AD,$E:$E,$E665))))</f>
        <v/>
      </c>
      <c r="CT665" s="223" t="str">
        <f t="array" ref="CT665">IF(AE665="","",
IF(INDEX(Settings!$H:$H,MATCH(CT$1,Settings!$G:$G,0))=TRUE,
100-100*(AE665-MINIFS(AE:AE,$E:$E,$E665))/(MAXIFS(AE:AE,$E:$E,$E665)-MINIFS(AE:AE,$E:$E,$E665)),
100*(AE665-MINIFS(AE:AE,$E:$E,$E665))/(MAXIFS(AE:AE,$E:$E,$E665)-MINIFS(AE:AE,$E:$E,$E665))))</f>
        <v/>
      </c>
      <c r="CU665" s="223" t="str">
        <f t="array" ref="CU665">IF(AF665="","",
IF(INDEX(Settings!$H:$H,MATCH(CU$1,Settings!$G:$G,0))=TRUE,
100-100*(AF665-MINIFS(AF:AF,$E:$E,$E665))/(MAXIFS(AF:AF,$E:$E,$E665)-MINIFS(AF:AF,$E:$E,$E665)),
100*(AF665-MINIFS(AF:AF,$E:$E,$E665))/(MAXIFS(AF:AF,$E:$E,$E665)-MINIFS(AF:AF,$E:$E,$E665))))</f>
        <v/>
      </c>
      <c r="CV665" s="223" t="str">
        <f t="array" ref="CV665">IF(AG665="","",
IF(INDEX(Settings!$H:$H,MATCH(CV$1,Settings!$G:$G,0))=TRUE,
100-100*(AG665-MINIFS(AG:AG,$E:$E,$E665))/(MAXIFS(AG:AG,$E:$E,$E665)-MINIFS(AG:AG,$E:$E,$E665)),
100*(AG665-MINIFS(AG:AG,$E:$E,$E665))/(MAXIFS(AG:AG,$E:$E,$E665)-MINIFS(AG:AG,$E:$E,$E665))))</f>
        <v/>
      </c>
      <c r="CW665" s="223" t="str">
        <f t="array" ref="CW665">IF(AH665="","",
IF(INDEX(Settings!$H:$H,MATCH(CW$1,Settings!$G:$G,0))=TRUE,
100-100*(AH665-MINIFS(AH:AH,$E:$E,$E665))/(MAXIFS(AH:AH,$E:$E,$E665)-MINIFS(AH:AH,$E:$E,$E665)),
100*(AH665-MINIFS(AH:AH,$E:$E,$E665))/(MAXIFS(AH:AH,$E:$E,$E665)-MINIFS(AH:AH,$E:$E,$E665))))</f>
        <v/>
      </c>
      <c r="CX665" s="223" t="str">
        <f t="array" ref="CX665">IF(AI665="","",
IF(INDEX(Settings!$H:$H,MATCH(CX$1,Settings!$G:$G,0))=TRUE,
100-100*(AI665-MINIFS(AI:AI,$E:$E,$E665))/(MAXIFS(AI:AI,$E:$E,$E665)-MINIFS(AI:AI,$E:$E,$E665)),
100*(AI665-MINIFS(AI:AI,$E:$E,$E665))/(MAXIFS(AI:AI,$E:$E,$E665)-MINIFS(AI:AI,$E:$E,$E665))))</f>
        <v/>
      </c>
      <c r="CY665" s="223" t="str">
        <f t="array" ref="CY665">IF(AJ665="","",
IF(INDEX(Settings!$H:$H,MATCH(CY$1,Settings!$G:$G,0))=TRUE,
100-100*(AJ665-MINIFS(AJ:AJ,$E:$E,$E665))/(MAXIFS(AJ:AJ,$E:$E,$E665)-MINIFS(AJ:AJ,$E:$E,$E665)),
100*(AJ665-MINIFS(AJ:AJ,$E:$E,$E665))/(MAXIFS(AJ:AJ,$E:$E,$E665)-MINIFS(AJ:AJ,$E:$E,$E665))))</f>
        <v/>
      </c>
      <c r="CZ665" s="223" t="str">
        <f t="array" ref="CZ665">IF(AK665="","",
IF(INDEX(Settings!$H:$H,MATCH(CZ$1,Settings!$G:$G,0))=TRUE,
100-100*(AK665-MINIFS(AK:AK,$E:$E,$E665))/(MAXIFS(AK:AK,$E:$E,$E665)-MINIFS(AK:AK,$E:$E,$E665)),
100*(AK665-MINIFS(AK:AK,$E:$E,$E665))/(MAXIFS(AK:AK,$E:$E,$E665)-MINIFS(AK:AK,$E:$E,$E665))))</f>
        <v/>
      </c>
      <c r="DA665" s="223" t="str">
        <f t="array" ref="DA665">IF(AL665="","",
IF(INDEX(Settings!$H:$H,MATCH(DA$1,Settings!$G:$G,0))=TRUE,
100-100*(AL665-MINIFS(AL:AL,$E:$E,$E665))/(MAXIFS(AL:AL,$E:$E,$E665)-MINIFS(AL:AL,$E:$E,$E665)),
100*(AL665-MINIFS(AL:AL,$E:$E,$E665))/(MAXIFS(AL:AL,$E:$E,$E665)-MINIFS(AL:AL,$E:$E,$E665))))</f>
        <v/>
      </c>
      <c r="DB665" s="223" t="str">
        <f t="array" ref="DB665">IF(AM665="","",
IF(INDEX(Settings!$H:$H,MATCH(DB$1,Settings!$G:$G,0))=TRUE,
100-100*(AM665-MINIFS(AM:AM,$E:$E,$E665))/(MAXIFS(AM:AM,$E:$E,$E665)-MINIFS(AM:AM,$E:$E,$E665)),
100*(AM665-MINIFS(AM:AM,$E:$E,$E665))/(MAXIFS(AM:AM,$E:$E,$E665)-MINIFS(AM:AM,$E:$E,$E665))))</f>
        <v/>
      </c>
      <c r="DC665" s="223" t="str">
        <f t="array" ref="DC665">IF(AN665="","",
IF(INDEX(Settings!$H:$H,MATCH(DC$1,Settings!$G:$G,0))=TRUE,
100-100*(AN665-MINIFS(AN:AN,$E:$E,$E665))/(MAXIFS(AN:AN,$E:$E,$E665)-MINIFS(AN:AN,$E:$E,$E665)),
100*(AN665-MINIFS(AN:AN,$E:$E,$E665))/(MAXIFS(AN:AN,$E:$E,$E665)-MINIFS(AN:AN,$E:$E,$E665))))</f>
        <v/>
      </c>
      <c r="DD665" s="223" t="str">
        <f t="array" ref="DD665">IF(AO665="","",
IF(INDEX(Settings!$H:$H,MATCH(DD$1,Settings!$G:$G,0))=TRUE,
100-100*(AO665-MINIFS(AO:AO,$E:$E,$E665))/(MAXIFS(AO:AO,$E:$E,$E665)-MINIFS(AO:AO,$E:$E,$E665)),
100*(AO665-MINIFS(AO:AO,$E:$E,$E665))/(MAXIFS(AO:AO,$E:$E,$E665)-MINIFS(AO:AO,$E:$E,$E665))))</f>
        <v/>
      </c>
      <c r="DE665" s="223" t="str">
        <f t="array" ref="DE665">IF(AP665="","",
IF(INDEX(Settings!$H:$H,MATCH(DE$1,Settings!$G:$G,0))=TRUE,
100-100*(AP665-MINIFS(AP:AP,$E:$E,$E665))/(MAXIFS(AP:AP,$E:$E,$E665)-MINIFS(AP:AP,$E:$E,$E665)),
100*(AP665-MINIFS(AP:AP,$E:$E,$E665))/(MAXIFS(AP:AP,$E:$E,$E665)-MINIFS(AP:AP,$E:$E,$E665))))</f>
        <v/>
      </c>
      <c r="DF665" s="223" t="str">
        <f t="array" ref="DF665">IF(AQ665="","",
IF(INDEX(Settings!$H:$H,MATCH(DF$1,Settings!$G:$G,0))=TRUE,
100-100*(AQ665-MINIFS(AQ:AQ,$E:$E,$E665))/(MAXIFS(AQ:AQ,$E:$E,$E665)-MINIFS(AQ:AQ,$E:$E,$E665)),
100*(AQ665-MINIFS(AQ:AQ,$E:$E,$E665))/(MAXIFS(AQ:AQ,$E:$E,$E665)-MINIFS(AQ:AQ,$E:$E,$E665))))</f>
        <v/>
      </c>
      <c r="DG665" s="223" t="str">
        <f t="array" ref="DG665">IF(AR665="","",
IF(INDEX(Settings!$H:$H,MATCH(DG$1,Settings!$G:$G,0))=TRUE,
100-100*(AR665-MINIFS(AR:AR,$E:$E,$E665))/(MAXIFS(AR:AR,$E:$E,$E665)-MINIFS(AR:AR,$E:$E,$E665)),
100*(AR665-MINIFS(AR:AR,$E:$E,$E665))/(MAXIFS(AR:AR,$E:$E,$E665)-MINIFS(AR:AR,$E:$E,$E665))))</f>
        <v/>
      </c>
      <c r="DH665" s="223" t="str">
        <f t="array" ref="DH665">IF(AS665="","",
IF(INDEX(Settings!$H:$H,MATCH(DH$1,Settings!$G:$G,0))=TRUE,
100-100*(AS665-MINIFS(AS:AS,$E:$E,$E665))/(MAXIFS(AS:AS,$E:$E,$E665)-MINIFS(AS:AS,$E:$E,$E665)),
100*(AS665-MINIFS(AS:AS,$E:$E,$E665))/(MAXIFS(AS:AS,$E:$E,$E665)-MINIFS(AS:AS,$E:$E,$E665))))</f>
        <v/>
      </c>
      <c r="DI665" s="223" t="str">
        <f t="array" ref="DI665">IF(AT665="","",
IF(INDEX(Settings!$H:$H,MATCH(DI$1,Settings!$G:$G,0))=TRUE,
100-100*(AT665-MINIFS(AT:AT,$E:$E,$E665))/(MAXIFS(AT:AT,$E:$E,$E665)-MINIFS(AT:AT,$E:$E,$E665)),
100*(AT665-MINIFS(AT:AT,$E:$E,$E665))/(MAXIFS(AT:AT,$E:$E,$E665)-MINIFS(AT:AT,$E:$E,$E665))))</f>
        <v/>
      </c>
      <c r="DJ665" s="223" t="str">
        <f t="array" ref="DJ665">IF(AU665="","",
IF(INDEX(Settings!$H:$H,MATCH(DJ$1,Settings!$G:$G,0))=TRUE,
100-100*(AU665-MINIFS(AU:AU,$E:$E,$E665))/(MAXIFS(AU:AU,$E:$E,$E665)-MINIFS(AU:AU,$E:$E,$E665)),
100*(AU665-MINIFS(AU:AU,$E:$E,$E665))/(MAXIFS(AU:AU,$E:$E,$E665)-MINIFS(AU:AU,$E:$E,$E665))))</f>
        <v/>
      </c>
      <c r="DK665" s="223" t="str">
        <f t="array" ref="DK665">IF(AV665="","",
IF(INDEX(Settings!$H:$H,MATCH(DK$1,Settings!$G:$G,0))=TRUE,
100-100*(AV665-MINIFS(AV:AV,$E:$E,$E665))/(MAXIFS(AV:AV,$E:$E,$E665)-MINIFS(AV:AV,$E:$E,$E665)),
100*(AV665-MINIFS(AV:AV,$E:$E,$E665))/(MAXIFS(AV:AV,$E:$E,$E665)-MINIFS(AV:AV,$E:$E,$E665))))</f>
        <v/>
      </c>
      <c r="DL665" s="223" t="str">
        <f t="array" ref="DL665">IF(AW665="","",
IF(INDEX(Settings!$H:$H,MATCH(DL$1,Settings!$G:$G,0))=TRUE,
100-100*(AW665-MINIFS(AW:AW,$E:$E,$E665))/(MAXIFS(AW:AW,$E:$E,$E665)-MINIFS(AW:AW,$E:$E,$E665)),
100*(AW665-MINIFS(AW:AW,$E:$E,$E665))/(MAXIFS(AW:AW,$E:$E,$E665)-MINIFS(AW:AW,$E:$E,$E665))))</f>
        <v/>
      </c>
      <c r="DM665" s="223" t="str">
        <f t="array" ref="DM665">IF(AX665="","",
IF(INDEX(Settings!$H:$H,MATCH(DM$1,Settings!$G:$G,0))=TRUE,
100-100*(AX665-MINIFS(AX:AX,$E:$E,$E665))/(MAXIFS(AX:AX,$E:$E,$E665)-MINIFS(AX:AX,$E:$E,$E665)),
100*(AX665-MINIFS(AX:AX,$E:$E,$E665))/(MAXIFS(AX:AX,$E:$E,$E665)-MINIFS(AX:AX,$E:$E,$E665))))</f>
        <v/>
      </c>
      <c r="DN665" s="223" t="str">
        <f t="array" ref="DN665">IF(AY665="","",
IF(INDEX(Settings!$H:$H,MATCH(DN$1,Settings!$G:$G,0))=TRUE,
100-100*(AY665-MINIFS(AY:AY,$E:$E,$E665))/(MAXIFS(AY:AY,$E:$E,$E665)-MINIFS(AY:AY,$E:$E,$E665)),
100*(AY665-MINIFS(AY:AY,$E:$E,$E665))/(MAXIFS(AY:AY,$E:$E,$E665)-MINIFS(AY:AY,$E:$E,$E665))))</f>
        <v/>
      </c>
      <c r="DO665" s="223" t="str">
        <f t="array" ref="DO665">IF(AZ665="","",
IF(INDEX(Settings!$H:$H,MATCH(DO$1,Settings!$G:$G,0))=TRUE,
100-100*(AZ665-MINIFS(AZ:AZ,$E:$E,$E665))/(MAXIFS(AZ:AZ,$E:$E,$E665)-MINIFS(AZ:AZ,$E:$E,$E665)),
100*(AZ665-MINIFS(AZ:AZ,$E:$E,$E665))/(MAXIFS(AZ:AZ,$E:$E,$E665)-MINIFS(AZ:AZ,$E:$E,$E665))))</f>
        <v/>
      </c>
      <c r="DP665" s="223" t="str">
        <f t="array" ref="DP665">IF(BA665="","",
IF(INDEX(Settings!$H:$H,MATCH(DP$1,Settings!$G:$G,0))=TRUE,
100-100*(BA665-MINIFS(BA:BA,$E:$E,$E665))/(MAXIFS(BA:BA,$E:$E,$E665)-MINIFS(BA:BA,$E:$E,$E665)),
100*(BA665-MINIFS(BA:BA,$E:$E,$E665))/(MAXIFS(BA:BA,$E:$E,$E665)-MINIFS(BA:BA,$E:$E,$E665))))</f>
        <v/>
      </c>
      <c r="DQ665" s="223" t="str">
        <f t="array" ref="DQ665">IF(BB665="","",
IF(INDEX(Settings!$H:$H,MATCH(DQ$1,Settings!$G:$G,0))=TRUE,
100-100*(BB665-MINIFS(BB:BB,$E:$E,$E665))/(MAXIFS(BB:BB,$E:$E,$E665)-MINIFS(BB:BB,$E:$E,$E665)),
100*(BB665-MINIFS(BB:BB,$E:$E,$E665))/(MAXIFS(BB:BB,$E:$E,$E665)-MINIFS(BB:BB,$E:$E,$E665))))</f>
        <v/>
      </c>
      <c r="DR665" s="223" t="str">
        <f t="array" ref="DR665">IF(BC665="","",
IF(INDEX(Settings!$H:$H,MATCH(DR$1,Settings!$G:$G,0))=TRUE,
100-100*(BC665-MINIFS(BC:BC,$E:$E,$E665))/(MAXIFS(BC:BC,$E:$E,$E665)-MINIFS(BC:BC,$E:$E,$E665)),
100*(BC665-MINIFS(BC:BC,$E:$E,$E665))/(MAXIFS(BC:BC,$E:$E,$E665)-MINIFS(BC:BC,$E:$E,$E665))))</f>
        <v/>
      </c>
      <c r="DS665" s="223" t="str">
        <f t="array" ref="DS665">IF(BD665="","",
IF(INDEX(Settings!$H:$H,MATCH(DS$1,Settings!$G:$G,0))=TRUE,
100-100*(BD665-MINIFS(BD:BD,$E:$E,$E665))/(MAXIFS(BD:BD,$E:$E,$E665)-MINIFS(BD:BD,$E:$E,$E665)),
100*(BD665-MINIFS(BD:BD,$E:$E,$E665))/(MAXIFS(BD:BD,$E:$E,$E665)-MINIFS(BD:BD,$E:$E,$E665))))</f>
        <v/>
      </c>
      <c r="DT665" s="223" t="str">
        <f t="array" ref="DT665">IF(BE665="","",
IF(INDEX(Settings!$H:$H,MATCH(DT$1,Settings!$G:$G,0))=TRUE,
100-100*(BE665-MINIFS(BE:BE,$E:$E,$E665))/(MAXIFS(BE:BE,$E:$E,$E665)-MINIFS(BE:BE,$E:$E,$E665)),
100*(BE665-MINIFS(BE:BE,$E:$E,$E665))/(MAXIFS(BE:BE,$E:$E,$E665)-MINIFS(BE:BE,$E:$E,$E665))))</f>
        <v/>
      </c>
      <c r="DU665" s="223" t="str">
        <f t="array" ref="DU665">IF(BF665="","",
IF(INDEX(Settings!$H:$H,MATCH(DU$1,Settings!$G:$G,0))=TRUE,
100-100*(BF665-MINIFS(BF:BF,$E:$E,$E665))/(MAXIFS(BF:BF,$E:$E,$E665)-MINIFS(BF:BF,$E:$E,$E665)),
100*(BF665-MINIFS(BF:BF,$E:$E,$E665))/(MAXIFS(BF:BF,$E:$E,$E665)-MINIFS(BF:BF,$E:$E,$E665))))</f>
        <v/>
      </c>
      <c r="DV665" s="223" t="str">
        <f t="array" ref="DV665">IF(BG665="","",
IF(INDEX(Settings!$H:$H,MATCH(DV$1,Settings!$G:$G,0))=TRUE,
100-100*(BG665-MINIFS(BG:BG,$E:$E,$E665))/(MAXIFS(BG:BG,$E:$E,$E665)-MINIFS(BG:BG,$E:$E,$E665)),
100*(BG665-MINIFS(BG:BG,$E:$E,$E665))/(MAXIFS(BG:BG,$E:$E,$E665)-MINIFS(BG:BG,$E:$E,$E665))))</f>
        <v/>
      </c>
      <c r="DW665" s="223" t="str">
        <f t="array" ref="DW665">IF(BH665="","",
IF(INDEX(Settings!$H:$H,MATCH(DW$1,Settings!$G:$G,0))=TRUE,
100-100*(BH665-MINIFS(BH:BH,$E:$E,$E665))/(MAXIFS(BH:BH,$E:$E,$E665)-MINIFS(BH:BH,$E:$E,$E665)),
100*(BH665-MINIFS(BH:BH,$E:$E,$E665))/(MAXIFS(BH:BH,$E:$E,$E665)-MINIFS(BH:BH,$E:$E,$E665))))</f>
        <v/>
      </c>
      <c r="DX665" s="223" t="str">
        <f t="array" ref="DX665">IF(BI665="","",
IF(INDEX(Settings!$H:$H,MATCH(DX$1,Settings!$G:$G,0))=TRUE,
100-100*(BI665-MINIFS(BI:BI,$E:$E,$E665))/(MAXIFS(BI:BI,$E:$E,$E665)-MINIFS(BI:BI,$E:$E,$E665)),
100*(BI665-MINIFS(BI:BI,$E:$E,$E665))/(MAXIFS(BI:BI,$E:$E,$E665)-MINIFS(BI:BI,$E:$E,$E665))))</f>
        <v/>
      </c>
      <c r="DY665" s="223" t="str">
        <f t="array" ref="DY665">IF(BJ665="","",
IF(INDEX(Settings!$H:$H,MATCH(DY$1,Settings!$G:$G,0))=TRUE,
100-100*(BJ665-MINIFS(BJ:BJ,$E:$E,$E665))/(MAXIFS(BJ:BJ,$E:$E,$E665)-MINIFS(BJ:BJ,$E:$E,$E665)),
100*(BJ665-MINIFS(BJ:BJ,$E:$E,$E665))/(MAXIFS(BJ:BJ,$E:$E,$E665)-MINIFS(BJ:BJ,$E:$E,$E665))))</f>
        <v/>
      </c>
      <c r="DZ665" s="225"/>
      <c r="EA665" s="225"/>
      <c r="EB665" s="225" t="str">
        <f t="shared" si="8"/>
        <v/>
      </c>
      <c r="EC665" s="225" t="str">
        <f t="shared" si="9"/>
        <v/>
      </c>
      <c r="ED665" s="225" t="str">
        <f t="shared" si="10"/>
        <v/>
      </c>
      <c r="EE665" s="225" t="str">
        <f t="shared" si="11"/>
        <v/>
      </c>
      <c r="EF665" s="225" t="str">
        <f t="shared" si="12"/>
        <v/>
      </c>
      <c r="EG665" s="225" t="str">
        <f t="shared" si="13"/>
        <v/>
      </c>
      <c r="EH665" s="225"/>
      <c r="EI665" s="225"/>
      <c r="EJ665" s="225"/>
      <c r="EK665" s="225"/>
      <c r="EL665" s="225"/>
      <c r="EM665" s="225"/>
    </row>
    <row r="666">
      <c r="A666" s="231"/>
      <c r="B666" s="231"/>
      <c r="C666" s="231"/>
      <c r="D666" s="231" t="str">
        <f t="array" ref="D666">IFERROR(INDEX(Profiles!$B:$B,MATCH($A666,Profiles!$A:$A,0)),"")</f>
        <v/>
      </c>
      <c r="E666" s="231"/>
      <c r="F666" s="231"/>
      <c r="G666" s="231"/>
      <c r="H666" s="231"/>
      <c r="I666" s="231" t="str">
        <f>IF(A666="","",IF(Settings!$N$3="DATE",F666&amp;": "&amp;TEXT(B666,"M/DD/YY"),F666&amp;": "&amp;H666))</f>
        <v/>
      </c>
      <c r="J666" s="231"/>
      <c r="K666" s="231"/>
      <c r="L666" s="231"/>
      <c r="M666" s="232" t="str">
        <f t="shared" si="14"/>
        <v/>
      </c>
      <c r="N666" s="231"/>
      <c r="O666" s="231"/>
      <c r="P666" s="231"/>
      <c r="Q666" s="231"/>
      <c r="R666" s="231"/>
      <c r="S666" s="230" t="str">
        <f>IFERROR(VLOOKUP(AF666, 'YOYO IR Scores'!A:C, 3, FALSE), "")
</f>
        <v/>
      </c>
      <c r="T666" s="231"/>
      <c r="U666" s="231"/>
      <c r="V666" s="231"/>
      <c r="W666" s="231"/>
      <c r="X666" s="233" t="str">
        <f t="shared" si="4"/>
        <v/>
      </c>
      <c r="Y666" s="234" t="str">
        <f t="shared" si="5"/>
        <v/>
      </c>
      <c r="Z666" s="234" t="str">
        <f t="shared" si="6"/>
        <v/>
      </c>
      <c r="AA666" s="233" t="str">
        <f t="shared" si="7"/>
        <v/>
      </c>
      <c r="AB666" s="232"/>
      <c r="AC666" s="232"/>
      <c r="AD666" s="232"/>
      <c r="AE666" s="232" t="str">
        <f>IFERROR(VLOOKUP(AF666, 'YOYO IR Scores'!A:C, 2, FALSE), "")</f>
        <v/>
      </c>
      <c r="AF666" s="232"/>
      <c r="AG666" s="23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c r="BD666" s="232"/>
      <c r="BE666" s="232"/>
      <c r="BF666" s="232"/>
      <c r="BG666" s="232"/>
      <c r="BH666" s="232"/>
      <c r="BI666" s="232"/>
      <c r="BJ666" s="232"/>
      <c r="BK666" s="232" t="str">
        <f t="array" ref="BK666">IF(J666="","",
IF(INDEX(Settings!$H:$H,MATCH(BY$1,Settings!$G:$G,0))=TRUE,
100-100*(J666-MIN(J:J))/(MAX(J:J)-MIN(J:J)),
100*(J666-MIN(J:J))/(MAX(J:J)-MIN(J:J))))</f>
        <v/>
      </c>
      <c r="BL666" s="232" t="str">
        <f t="array" ref="BL666">IF(J666="","",
IF(INDEX(Settings!$H:$H,MATCH(BY$1,Settings!$G:$G,0))=TRUE,
100-100*(J666-MINIFS(J:J,$E:$E,$E666))/(MAXIFS(J:J,$E:$E,$E666)-MINIFS(J:J,$E:$E,$E666)),
100*(J666-MINIFS(J:J,$E:$E,$E666))/(MAXIFS(J:J,$E:$E,$E666)-MINIFS(J:J,$E:$E,$E666))))</f>
        <v/>
      </c>
      <c r="BM666" s="232" t="str">
        <f t="array" ref="BM666">IF(J666="","",
IF(INDEX(Settings!$H:$H,MATCH(BY$1,Settings!$G:$G,0))=TRUE,
100-100*(J666-MINIFS(J:J,$E:$E,$E666,$I:$I,$I666))/(MAXIFS(J:J,$E:$E,$E666,$I:$I,$I666)-MINIFS(J:J,$E:$E,$E666,$I:$I,$I666)),
100*(J666-MINIFS(J:J,$E:$E,$E666,$I:$I,$I666))/(MAXIFS(J:J,$E:$E,$E666,$I:$I,$I666)-MINIFS(J:J,$E:$E,$E666,$I:$I,$I666))))</f>
        <v/>
      </c>
      <c r="BN666" s="231" t="str">
        <f t="array" ref="BN666">IF(J666="","",
IF(INDEX(Settings!$H:$H,MATCH(BY$1,Settings!$G:$G,0))=TRUE,
100-100*PERCENTRANK(J:J,J666),
100*PERCENTRANK(J:J,J666)))</f>
        <v/>
      </c>
      <c r="BO666" s="231" t="str">
        <f>IFERROR(__xludf.DUMMYFUNCTION("IF(J666="""","""",
IF(INDEX(Settings!$H:$H,MATCH(BY$1,Settings!$G:$G,0))=TRUE,
100-100*PERCENTRANK(FILTER(J:J,$E:$E=$E666),J666),
100*PERCENTRANK(FILTER(J:J,$E:$E=$E666),J666)))"),"")</f>
        <v/>
      </c>
      <c r="BP666" s="231" t="str">
        <f>IFERROR(__xludf.DUMMYFUNCTION("IF(J666="""","""",
IF(INDEX(Settings!$H:$H,MATCH(BY$1,Settings!$G:$G,0))=TRUE,
100-100*PERCENTRANK(FILTER(J:J,$E:$E=$E666,$I:$I=$I666),J666),
100*PERCENTRANK(FILTER(J:J,$E:$E=$E666,$I:$I=$I666),J666)))"),"")</f>
        <v/>
      </c>
      <c r="BQ666" s="233" t="str">
        <f t="array" ref="BQ666">IF(J666="","",
IF(INDEX(Settings!$H:$H,MATCH(BY$1,Settings!$G:$G,0))=TRUE,
-1*(J666-AVERAGE(J:J))/STDEV(J:J),
(J666-AVERAGE(J:J))/STDEV(J:J)))</f>
        <v/>
      </c>
      <c r="BR666" s="233" t="str">
        <f>IFERROR(__xludf.DUMMYFUNCTION("IF(J666="""","""",
IF(INDEX(Settings!$H:$H,MATCH(BY$1,Settings!$G:$G,0))=TRUE,
-1*(J666-AVERAGEIFS(J:J,$E:$E,$E666))/STDEV(FILTER(J:J,$E:$E=$E666)),
(J666-AVERAGEIFS(J:J,$E:$E,$E666))/STDEV(FILTER(J:J,$E:$E=$E666))))"),"")</f>
        <v/>
      </c>
      <c r="BS666" s="233"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1"/>
      <c r="BX666" s="231"/>
      <c r="BY666" s="232" t="str">
        <f t="array" ref="BY666">IF(J666="","",
IF(INDEX(Settings!$H:$H,MATCH(BY$1,Settings!$G:$G,0))=TRUE,
100-100*(J666-MINIFS(J:J,$E:$E,$E666))/(MAXIFS(J:J,$E:$E,$E666)-MINIFS(J:J,$E:$E,$E666)),
100*(J666-MINIFS(J:J,$E:$E,$E666))/(MAXIFS(J:J,$E:$E,$E666)-MINIFS(J:J,$E:$E,$E666))))</f>
        <v/>
      </c>
      <c r="BZ666" s="232" t="str">
        <f t="array" ref="BZ666">IF(K666="","",
IF(INDEX(Settings!$H:$H,MATCH(BZ$1,Settings!$G:$G,0))=TRUE,
100-100*(K666-MINIFS(K:K,$E:$E,$E666))/(MAXIFS(K:K,$E:$E,$E666)-MINIFS(K:K,$E:$E,$E666)),
100*(K666-MINIFS(K:K,$E:$E,$E666))/(MAXIFS(K:K,$E:$E,$E666)-MINIFS(K:K,$E:$E,$E666))))</f>
        <v/>
      </c>
      <c r="CA666" s="232" t="str">
        <f t="array" ref="CA666">IF(L666="","",
IF(INDEX(Settings!$H:$H,MATCH(CA$1,Settings!$G:$G,0))=TRUE,
100-100*(L666-MINIFS(L:L,$E:$E,$E666))/(MAXIFS(L:L,$E:$E,$E666)-MINIFS(L:L,$E:$E,$E666)),
100*(L666-MINIFS(L:L,$E:$E,$E666))/(MAXIFS(L:L,$E:$E,$E666)-MINIFS(L:L,$E:$E,$E666))))</f>
        <v/>
      </c>
      <c r="CB666" s="232" t="str">
        <f t="array" ref="CB666">IF(M666="","",
IF(INDEX(Settings!$H:$H,MATCH(CB$1,Settings!$G:$G,0))=TRUE,
100-100*(M666-MINIFS(M:M,$E:$E,$E666))/(MAXIFS(M:M,$E:$E,$E666)-MINIFS(M:M,$E:$E,$E666)),
100*(M666-MINIFS(M:M,$E:$E,$E666))/(MAXIFS(M:M,$E:$E,$E666)-MINIFS(M:M,$E:$E,$E666))))</f>
        <v/>
      </c>
      <c r="CC666" s="232" t="str">
        <f t="array" ref="CC666">IF(N666="","",
IF(INDEX(Settings!$H:$H,MATCH(CC$1,Settings!$G:$G,0))=TRUE,
100-100*(N666-MINIFS(N:N,$E:$E,$E666))/(MAXIFS(N:N,$E:$E,$E666)-MINIFS(N:N,$E:$E,$E666)),
100*(N666-MINIFS(N:N,$E:$E,$E666))/(MAXIFS(N:N,$E:$E,$E666)-MINIFS(N:N,$E:$E,$E666))))</f>
        <v/>
      </c>
      <c r="CD666" s="232" t="str">
        <f t="array" ref="CD666">IF(O666="","",
IF(INDEX(Settings!$H:$H,MATCH(CD$1,Settings!$G:$G,0))=TRUE,
100-100*(O666-MINIFS(O:O,$E:$E,$E666))/(MAXIFS(O:O,$E:$E,$E666)-MINIFS(O:O,$E:$E,$E666)),
100*(O666-MINIFS(O:O,$E:$E,$E666))/(MAXIFS(O:O,$E:$E,$E666)-MINIFS(O:O,$E:$E,$E666))))</f>
        <v/>
      </c>
      <c r="CE666" s="232" t="str">
        <f t="array" ref="CE666">IF(P666="","",
IF(INDEX(Settings!$H:$H,MATCH(CE$1,Settings!$G:$G,0))=TRUE,
100-100*(P666-MINIFS(P:P,$E:$E,$E666))/(MAXIFS(P:P,$E:$E,$E666)-MINIFS(P:P,$E:$E,$E666)),
100*(P666-MINIFS(P:P,$E:$E,$E666))/(MAXIFS(P:P,$E:$E,$E666)-MINIFS(P:P,$E:$E,$E666))))</f>
        <v/>
      </c>
      <c r="CF666" s="232" t="str">
        <f t="array" ref="CF666">IF(Q666="","",
IF(INDEX(Settings!$H:$H,MATCH(CF$1,Settings!$G:$G,0))=TRUE,
100-100*(Q666-MINIFS(Q:Q,$E:$E,$E666))/(MAXIFS(Q:Q,$E:$E,$E666)-MINIFS(Q:Q,$E:$E,$E666)),
100*(Q666-MINIFS(Q:Q,$E:$E,$E666))/(MAXIFS(Q:Q,$E:$E,$E666)-MINIFS(Q:Q,$E:$E,$E666))))</f>
        <v/>
      </c>
      <c r="CG666" s="232" t="str">
        <f t="array" ref="CG666">IF(R666="","",
IF(INDEX(Settings!$H:$H,MATCH(CG$1,Settings!$G:$G,0))=TRUE,
100-100*(R666-MINIFS(R:R,$E:$E,$E666))/(MAXIFS(R:R,$E:$E,$E666)-MINIFS(R:R,$E:$E,$E666)),
100*(R666-MINIFS(R:R,$E:$E,$E666))/(MAXIFS(R:R,$E:$E,$E666)-MINIFS(R:R,$E:$E,$E666))))</f>
        <v/>
      </c>
      <c r="CH666" s="232" t="str">
        <f t="array" ref="CH666">IF(S666="","",
IF(INDEX(Settings!$H:$H,MATCH(CH$1,Settings!$G:$G,0))=TRUE,
100-100*(S666-MINIFS(S:S,$E:$E,$E666))/(MAXIFS(S:S,$E:$E,$E666)-MINIFS(S:S,$E:$E,$E666)),
100*(S666-MINIFS(S:S,$E:$E,$E666))/(MAXIFS(S:S,$E:$E,$E666)-MINIFS(S:S,$E:$E,$E666))))</f>
        <v/>
      </c>
      <c r="CI666" s="232" t="str">
        <f t="array" ref="CI666">IF(T666="","",
IF(INDEX(Settings!$H:$H,MATCH(CI$1,Settings!$G:$G,0))=TRUE,
100-100*(T666-MINIFS(T:T,$E:$E,$E666))/(MAXIFS(T:T,$E:$E,$E666)-MINIFS(T:T,$E:$E,$E666)),
100*(T666-MINIFS(T:T,$E:$E,$E666))/(MAXIFS(T:T,$E:$E,$E666)-MINIFS(T:T,$E:$E,$E666))))</f>
        <v/>
      </c>
      <c r="CJ666" s="232" t="str">
        <f t="array" ref="CJ666">IF(U666="","",
IF(INDEX(Settings!$H:$H,MATCH(CJ$1,Settings!$G:$G,0))=TRUE,
100-100*(U666-MINIFS(U:U,$E:$E,$E666))/(MAXIFS(U:U,$E:$E,$E666)-MINIFS(U:U,$E:$E,$E666)),
100*(U666-MINIFS(U:U,$E:$E,$E666))/(MAXIFS(U:U,$E:$E,$E666)-MINIFS(U:U,$E:$E,$E666))))</f>
        <v/>
      </c>
      <c r="CK666" s="232" t="str">
        <f t="array" ref="CK666">IF(V666="","",
IF(INDEX(Settings!$H:$H,MATCH(CK$1,Settings!$G:$G,0))=TRUE,
100-100*(V666-MINIFS(V:V,$E:$E,$E666))/(MAXIFS(V:V,$E:$E,$E666)-MINIFS(V:V,$E:$E,$E666)),
100*(V666-MINIFS(V:V,$E:$E,$E666))/(MAXIFS(V:V,$E:$E,$E666)-MINIFS(V:V,$E:$E,$E666))))</f>
        <v/>
      </c>
      <c r="CL666" s="232" t="str">
        <f t="array" ref="CL666">IF(W666="","",
IF(INDEX(Settings!$H:$H,MATCH(CL$1,Settings!$G:$G,0))=TRUE,
100-100*(W666-MINIFS(W:W,$E:$E,$E666))/(MAXIFS(W:W,$E:$E,$E666)-MINIFS(W:W,$E:$E,$E666)),
100*(W666-MINIFS(W:W,$E:$E,$E666))/(MAXIFS(W:W,$E:$E,$E666)-MINIFS(W:W,$E:$E,$E666))))</f>
        <v/>
      </c>
      <c r="CM666" s="232" t="str">
        <f t="array" ref="CM666">IF(X666="","",
IF(INDEX(Settings!$H:$H,MATCH(CM$1,Settings!$G:$G,0))=TRUE,
100-100*(X666-MINIFS(X:X,$E:$E,$E666))/(MAXIFS(X:X,$E:$E,$E666)-MINIFS(X:X,$E:$E,$E666)),
100*(X666-MINIFS(X:X,$E:$E,$E666))/(MAXIFS(X:X,$E:$E,$E666)-MINIFS(X:X,$E:$E,$E666))))</f>
        <v/>
      </c>
      <c r="CN666" s="232" t="str">
        <f t="array" ref="CN666">IF(Y666="","",
IF(INDEX(Settings!$H:$H,MATCH(CN$1,Settings!$G:$G,0))=TRUE,
100-100*(Y666-MINIFS(Y:Y,$E:$E,$E666))/(MAXIFS(Y:Y,$E:$E,$E666)-MINIFS(Y:Y,$E:$E,$E666)),
100*(Y666-MINIFS(Y:Y,$E:$E,$E666))/(MAXIFS(Y:Y,$E:$E,$E666)-MINIFS(Y:Y,$E:$E,$E666))))</f>
        <v/>
      </c>
      <c r="CO666" s="232" t="str">
        <f t="array" ref="CO666">IF(Z666="","",
IF(INDEX(Settings!$H:$H,MATCH(CO$1,Settings!$G:$G,0))=TRUE,
100-100*(Z666-MINIFS(Z:Z,$E:$E,$E666))/(MAXIFS(Z:Z,$E:$E,$E666)-MINIFS(Z:Z,$E:$E,$E666)),
100*(Z666-MINIFS(Z:Z,$E:$E,$E666))/(MAXIFS(Z:Z,$E:$E,$E666)-MINIFS(Z:Z,$E:$E,$E666))))</f>
        <v/>
      </c>
      <c r="CP666" s="232" t="str">
        <f t="array" ref="CP666">IF(AA666="","",
IF(INDEX(Settings!$H:$H,MATCH(CP$1,Settings!$G:$G,0))=TRUE,
100-100*(AA666-MINIFS(AA:AA,$E:$E,$E666))/(MAXIFS(AA:AA,$E:$E,$E666)-MINIFS(AA:AA,$E:$E,$E666)),
100*(AA666-MINIFS(AA:AA,$E:$E,$E666))/(MAXIFS(AA:AA,$E:$E,$E666)-MINIFS(AA:AA,$E:$E,$E666))))</f>
        <v/>
      </c>
      <c r="CQ666" s="232" t="str">
        <f t="array" ref="CQ666">IF(AB666="","",
IF(INDEX(Settings!$H:$H,MATCH(CQ$1,Settings!$G:$G,0))=TRUE,
100-100*(AB666-MINIFS(AB:AB,$E:$E,$E666))/(MAXIFS(AB:AB,$E:$E,$E666)-MINIFS(AB:AB,$E:$E,$E666)),
100*(AB666-MINIFS(AB:AB,$E:$E,$E666))/(MAXIFS(AB:AB,$E:$E,$E666)-MINIFS(AB:AB,$E:$E,$E666))))</f>
        <v/>
      </c>
      <c r="CR666" s="232" t="str">
        <f t="array" ref="CR666">IF(AC666="","",
IF(INDEX(Settings!$H:$H,MATCH(CR$1,Settings!$G:$G,0))=TRUE,
100-100*(AC666-MINIFS(AC:AC,$E:$E,$E666))/(MAXIFS(AC:AC,$E:$E,$E666)-MINIFS(AC:AC,$E:$E,$E666)),
100*(AC666-MINIFS(AC:AC,$E:$E,$E666))/(MAXIFS(AC:AC,$E:$E,$E666)-MINIFS(AC:AC,$E:$E,$E666))))</f>
        <v/>
      </c>
      <c r="CS666" s="232" t="str">
        <f t="array" ref="CS666">IF(AD666="","",
IF(INDEX(Settings!$H:$H,MATCH(CS$1,Settings!$G:$G,0))=TRUE,
100-100*(AD666-MINIFS(AD:AD,$E:$E,$E666))/(MAXIFS(AD:AD,$E:$E,$E666)-MINIFS(AD:AD,$E:$E,$E666)),
100*(AD666-MINIFS(AD:AD,$E:$E,$E666))/(MAXIFS(AD:AD,$E:$E,$E666)-MINIFS(AD:AD,$E:$E,$E666))))</f>
        <v/>
      </c>
      <c r="CT666" s="232" t="str">
        <f t="array" ref="CT666">IF(AE666="","",
IF(INDEX(Settings!$H:$H,MATCH(CT$1,Settings!$G:$G,0))=TRUE,
100-100*(AE666-MINIFS(AE:AE,$E:$E,$E666))/(MAXIFS(AE:AE,$E:$E,$E666)-MINIFS(AE:AE,$E:$E,$E666)),
100*(AE666-MINIFS(AE:AE,$E:$E,$E666))/(MAXIFS(AE:AE,$E:$E,$E666)-MINIFS(AE:AE,$E:$E,$E666))))</f>
        <v/>
      </c>
      <c r="CU666" s="232" t="str">
        <f t="array" ref="CU666">IF(AF666="","",
IF(INDEX(Settings!$H:$H,MATCH(CU$1,Settings!$G:$G,0))=TRUE,
100-100*(AF666-MINIFS(AF:AF,$E:$E,$E666))/(MAXIFS(AF:AF,$E:$E,$E666)-MINIFS(AF:AF,$E:$E,$E666)),
100*(AF666-MINIFS(AF:AF,$E:$E,$E666))/(MAXIFS(AF:AF,$E:$E,$E666)-MINIFS(AF:AF,$E:$E,$E666))))</f>
        <v/>
      </c>
      <c r="CV666" s="232" t="str">
        <f t="array" ref="CV666">IF(AG666="","",
IF(INDEX(Settings!$H:$H,MATCH(CV$1,Settings!$G:$G,0))=TRUE,
100-100*(AG666-MINIFS(AG:AG,$E:$E,$E666))/(MAXIFS(AG:AG,$E:$E,$E666)-MINIFS(AG:AG,$E:$E,$E666)),
100*(AG666-MINIFS(AG:AG,$E:$E,$E666))/(MAXIFS(AG:AG,$E:$E,$E666)-MINIFS(AG:AG,$E:$E,$E666))))</f>
        <v/>
      </c>
      <c r="CW666" s="232" t="str">
        <f t="array" ref="CW666">IF(AH666="","",
IF(INDEX(Settings!$H:$H,MATCH(CW$1,Settings!$G:$G,0))=TRUE,
100-100*(AH666-MINIFS(AH:AH,$E:$E,$E666))/(MAXIFS(AH:AH,$E:$E,$E666)-MINIFS(AH:AH,$E:$E,$E666)),
100*(AH666-MINIFS(AH:AH,$E:$E,$E666))/(MAXIFS(AH:AH,$E:$E,$E666)-MINIFS(AH:AH,$E:$E,$E666))))</f>
        <v/>
      </c>
      <c r="CX666" s="232" t="str">
        <f t="array" ref="CX666">IF(AI666="","",
IF(INDEX(Settings!$H:$H,MATCH(CX$1,Settings!$G:$G,0))=TRUE,
100-100*(AI666-MINIFS(AI:AI,$E:$E,$E666))/(MAXIFS(AI:AI,$E:$E,$E666)-MINIFS(AI:AI,$E:$E,$E666)),
100*(AI666-MINIFS(AI:AI,$E:$E,$E666))/(MAXIFS(AI:AI,$E:$E,$E666)-MINIFS(AI:AI,$E:$E,$E666))))</f>
        <v/>
      </c>
      <c r="CY666" s="232" t="str">
        <f t="array" ref="CY666">IF(AJ666="","",
IF(INDEX(Settings!$H:$H,MATCH(CY$1,Settings!$G:$G,0))=TRUE,
100-100*(AJ666-MINIFS(AJ:AJ,$E:$E,$E666))/(MAXIFS(AJ:AJ,$E:$E,$E666)-MINIFS(AJ:AJ,$E:$E,$E666)),
100*(AJ666-MINIFS(AJ:AJ,$E:$E,$E666))/(MAXIFS(AJ:AJ,$E:$E,$E666)-MINIFS(AJ:AJ,$E:$E,$E666))))</f>
        <v/>
      </c>
      <c r="CZ666" s="232" t="str">
        <f t="array" ref="CZ666">IF(AK666="","",
IF(INDEX(Settings!$H:$H,MATCH(CZ$1,Settings!$G:$G,0))=TRUE,
100-100*(AK666-MINIFS(AK:AK,$E:$E,$E666))/(MAXIFS(AK:AK,$E:$E,$E666)-MINIFS(AK:AK,$E:$E,$E666)),
100*(AK666-MINIFS(AK:AK,$E:$E,$E666))/(MAXIFS(AK:AK,$E:$E,$E666)-MINIFS(AK:AK,$E:$E,$E666))))</f>
        <v/>
      </c>
      <c r="DA666" s="232" t="str">
        <f t="array" ref="DA666">IF(AL666="","",
IF(INDEX(Settings!$H:$H,MATCH(DA$1,Settings!$G:$G,0))=TRUE,
100-100*(AL666-MINIFS(AL:AL,$E:$E,$E666))/(MAXIFS(AL:AL,$E:$E,$E666)-MINIFS(AL:AL,$E:$E,$E666)),
100*(AL666-MINIFS(AL:AL,$E:$E,$E666))/(MAXIFS(AL:AL,$E:$E,$E666)-MINIFS(AL:AL,$E:$E,$E666))))</f>
        <v/>
      </c>
      <c r="DB666" s="232" t="str">
        <f t="array" ref="DB666">IF(AM666="","",
IF(INDEX(Settings!$H:$H,MATCH(DB$1,Settings!$G:$G,0))=TRUE,
100-100*(AM666-MINIFS(AM:AM,$E:$E,$E666))/(MAXIFS(AM:AM,$E:$E,$E666)-MINIFS(AM:AM,$E:$E,$E666)),
100*(AM666-MINIFS(AM:AM,$E:$E,$E666))/(MAXIFS(AM:AM,$E:$E,$E666)-MINIFS(AM:AM,$E:$E,$E666))))</f>
        <v/>
      </c>
      <c r="DC666" s="232" t="str">
        <f t="array" ref="DC666">IF(AN666="","",
IF(INDEX(Settings!$H:$H,MATCH(DC$1,Settings!$G:$G,0))=TRUE,
100-100*(AN666-MINIFS(AN:AN,$E:$E,$E666))/(MAXIFS(AN:AN,$E:$E,$E666)-MINIFS(AN:AN,$E:$E,$E666)),
100*(AN666-MINIFS(AN:AN,$E:$E,$E666))/(MAXIFS(AN:AN,$E:$E,$E666)-MINIFS(AN:AN,$E:$E,$E666))))</f>
        <v/>
      </c>
      <c r="DD666" s="232" t="str">
        <f t="array" ref="DD666">IF(AO666="","",
IF(INDEX(Settings!$H:$H,MATCH(DD$1,Settings!$G:$G,0))=TRUE,
100-100*(AO666-MINIFS(AO:AO,$E:$E,$E666))/(MAXIFS(AO:AO,$E:$E,$E666)-MINIFS(AO:AO,$E:$E,$E666)),
100*(AO666-MINIFS(AO:AO,$E:$E,$E666))/(MAXIFS(AO:AO,$E:$E,$E666)-MINIFS(AO:AO,$E:$E,$E666))))</f>
        <v/>
      </c>
      <c r="DE666" s="232" t="str">
        <f t="array" ref="DE666">IF(AP666="","",
IF(INDEX(Settings!$H:$H,MATCH(DE$1,Settings!$G:$G,0))=TRUE,
100-100*(AP666-MINIFS(AP:AP,$E:$E,$E666))/(MAXIFS(AP:AP,$E:$E,$E666)-MINIFS(AP:AP,$E:$E,$E666)),
100*(AP666-MINIFS(AP:AP,$E:$E,$E666))/(MAXIFS(AP:AP,$E:$E,$E666)-MINIFS(AP:AP,$E:$E,$E666))))</f>
        <v/>
      </c>
      <c r="DF666" s="232" t="str">
        <f t="array" ref="DF666">IF(AQ666="","",
IF(INDEX(Settings!$H:$H,MATCH(DF$1,Settings!$G:$G,0))=TRUE,
100-100*(AQ666-MINIFS(AQ:AQ,$E:$E,$E666))/(MAXIFS(AQ:AQ,$E:$E,$E666)-MINIFS(AQ:AQ,$E:$E,$E666)),
100*(AQ666-MINIFS(AQ:AQ,$E:$E,$E666))/(MAXIFS(AQ:AQ,$E:$E,$E666)-MINIFS(AQ:AQ,$E:$E,$E666))))</f>
        <v/>
      </c>
      <c r="DG666" s="232" t="str">
        <f t="array" ref="DG666">IF(AR666="","",
IF(INDEX(Settings!$H:$H,MATCH(DG$1,Settings!$G:$G,0))=TRUE,
100-100*(AR666-MINIFS(AR:AR,$E:$E,$E666))/(MAXIFS(AR:AR,$E:$E,$E666)-MINIFS(AR:AR,$E:$E,$E666)),
100*(AR666-MINIFS(AR:AR,$E:$E,$E666))/(MAXIFS(AR:AR,$E:$E,$E666)-MINIFS(AR:AR,$E:$E,$E666))))</f>
        <v/>
      </c>
      <c r="DH666" s="232" t="str">
        <f t="array" ref="DH666">IF(AS666="","",
IF(INDEX(Settings!$H:$H,MATCH(DH$1,Settings!$G:$G,0))=TRUE,
100-100*(AS666-MINIFS(AS:AS,$E:$E,$E666))/(MAXIFS(AS:AS,$E:$E,$E666)-MINIFS(AS:AS,$E:$E,$E666)),
100*(AS666-MINIFS(AS:AS,$E:$E,$E666))/(MAXIFS(AS:AS,$E:$E,$E666)-MINIFS(AS:AS,$E:$E,$E666))))</f>
        <v/>
      </c>
      <c r="DI666" s="232" t="str">
        <f t="array" ref="DI666">IF(AT666="","",
IF(INDEX(Settings!$H:$H,MATCH(DI$1,Settings!$G:$G,0))=TRUE,
100-100*(AT666-MINIFS(AT:AT,$E:$E,$E666))/(MAXIFS(AT:AT,$E:$E,$E666)-MINIFS(AT:AT,$E:$E,$E666)),
100*(AT666-MINIFS(AT:AT,$E:$E,$E666))/(MAXIFS(AT:AT,$E:$E,$E666)-MINIFS(AT:AT,$E:$E,$E666))))</f>
        <v/>
      </c>
      <c r="DJ666" s="232" t="str">
        <f t="array" ref="DJ666">IF(AU666="","",
IF(INDEX(Settings!$H:$H,MATCH(DJ$1,Settings!$G:$G,0))=TRUE,
100-100*(AU666-MINIFS(AU:AU,$E:$E,$E666))/(MAXIFS(AU:AU,$E:$E,$E666)-MINIFS(AU:AU,$E:$E,$E666)),
100*(AU666-MINIFS(AU:AU,$E:$E,$E666))/(MAXIFS(AU:AU,$E:$E,$E666)-MINIFS(AU:AU,$E:$E,$E666))))</f>
        <v/>
      </c>
      <c r="DK666" s="232" t="str">
        <f t="array" ref="DK666">IF(AV666="","",
IF(INDEX(Settings!$H:$H,MATCH(DK$1,Settings!$G:$G,0))=TRUE,
100-100*(AV666-MINIFS(AV:AV,$E:$E,$E666))/(MAXIFS(AV:AV,$E:$E,$E666)-MINIFS(AV:AV,$E:$E,$E666)),
100*(AV666-MINIFS(AV:AV,$E:$E,$E666))/(MAXIFS(AV:AV,$E:$E,$E666)-MINIFS(AV:AV,$E:$E,$E666))))</f>
        <v/>
      </c>
      <c r="DL666" s="232" t="str">
        <f t="array" ref="DL666">IF(AW666="","",
IF(INDEX(Settings!$H:$H,MATCH(DL$1,Settings!$G:$G,0))=TRUE,
100-100*(AW666-MINIFS(AW:AW,$E:$E,$E666))/(MAXIFS(AW:AW,$E:$E,$E666)-MINIFS(AW:AW,$E:$E,$E666)),
100*(AW666-MINIFS(AW:AW,$E:$E,$E666))/(MAXIFS(AW:AW,$E:$E,$E666)-MINIFS(AW:AW,$E:$E,$E666))))</f>
        <v/>
      </c>
      <c r="DM666" s="232" t="str">
        <f t="array" ref="DM666">IF(AX666="","",
IF(INDEX(Settings!$H:$H,MATCH(DM$1,Settings!$G:$G,0))=TRUE,
100-100*(AX666-MINIFS(AX:AX,$E:$E,$E666))/(MAXIFS(AX:AX,$E:$E,$E666)-MINIFS(AX:AX,$E:$E,$E666)),
100*(AX666-MINIFS(AX:AX,$E:$E,$E666))/(MAXIFS(AX:AX,$E:$E,$E666)-MINIFS(AX:AX,$E:$E,$E666))))</f>
        <v/>
      </c>
      <c r="DN666" s="232" t="str">
        <f t="array" ref="DN666">IF(AY666="","",
IF(INDEX(Settings!$H:$H,MATCH(DN$1,Settings!$G:$G,0))=TRUE,
100-100*(AY666-MINIFS(AY:AY,$E:$E,$E666))/(MAXIFS(AY:AY,$E:$E,$E666)-MINIFS(AY:AY,$E:$E,$E666)),
100*(AY666-MINIFS(AY:AY,$E:$E,$E666))/(MAXIFS(AY:AY,$E:$E,$E666)-MINIFS(AY:AY,$E:$E,$E666))))</f>
        <v/>
      </c>
      <c r="DO666" s="232" t="str">
        <f t="array" ref="DO666">IF(AZ666="","",
IF(INDEX(Settings!$H:$H,MATCH(DO$1,Settings!$G:$G,0))=TRUE,
100-100*(AZ666-MINIFS(AZ:AZ,$E:$E,$E666))/(MAXIFS(AZ:AZ,$E:$E,$E666)-MINIFS(AZ:AZ,$E:$E,$E666)),
100*(AZ666-MINIFS(AZ:AZ,$E:$E,$E666))/(MAXIFS(AZ:AZ,$E:$E,$E666)-MINIFS(AZ:AZ,$E:$E,$E666))))</f>
        <v/>
      </c>
      <c r="DP666" s="232" t="str">
        <f t="array" ref="DP666">IF(BA666="","",
IF(INDEX(Settings!$H:$H,MATCH(DP$1,Settings!$G:$G,0))=TRUE,
100-100*(BA666-MINIFS(BA:BA,$E:$E,$E666))/(MAXIFS(BA:BA,$E:$E,$E666)-MINIFS(BA:BA,$E:$E,$E666)),
100*(BA666-MINIFS(BA:BA,$E:$E,$E666))/(MAXIFS(BA:BA,$E:$E,$E666)-MINIFS(BA:BA,$E:$E,$E666))))</f>
        <v/>
      </c>
      <c r="DQ666" s="232" t="str">
        <f t="array" ref="DQ666">IF(BB666="","",
IF(INDEX(Settings!$H:$H,MATCH(DQ$1,Settings!$G:$G,0))=TRUE,
100-100*(BB666-MINIFS(BB:BB,$E:$E,$E666))/(MAXIFS(BB:BB,$E:$E,$E666)-MINIFS(BB:BB,$E:$E,$E666)),
100*(BB666-MINIFS(BB:BB,$E:$E,$E666))/(MAXIFS(BB:BB,$E:$E,$E666)-MINIFS(BB:BB,$E:$E,$E666))))</f>
        <v/>
      </c>
      <c r="DR666" s="232" t="str">
        <f t="array" ref="DR666">IF(BC666="","",
IF(INDEX(Settings!$H:$H,MATCH(DR$1,Settings!$G:$G,0))=TRUE,
100-100*(BC666-MINIFS(BC:BC,$E:$E,$E666))/(MAXIFS(BC:BC,$E:$E,$E666)-MINIFS(BC:BC,$E:$E,$E666)),
100*(BC666-MINIFS(BC:BC,$E:$E,$E666))/(MAXIFS(BC:BC,$E:$E,$E666)-MINIFS(BC:BC,$E:$E,$E666))))</f>
        <v/>
      </c>
      <c r="DS666" s="232" t="str">
        <f t="array" ref="DS666">IF(BD666="","",
IF(INDEX(Settings!$H:$H,MATCH(DS$1,Settings!$G:$G,0))=TRUE,
100-100*(BD666-MINIFS(BD:BD,$E:$E,$E666))/(MAXIFS(BD:BD,$E:$E,$E666)-MINIFS(BD:BD,$E:$E,$E666)),
100*(BD666-MINIFS(BD:BD,$E:$E,$E666))/(MAXIFS(BD:BD,$E:$E,$E666)-MINIFS(BD:BD,$E:$E,$E666))))</f>
        <v/>
      </c>
      <c r="DT666" s="232" t="str">
        <f t="array" ref="DT666">IF(BE666="","",
IF(INDEX(Settings!$H:$H,MATCH(DT$1,Settings!$G:$G,0))=TRUE,
100-100*(BE666-MINIFS(BE:BE,$E:$E,$E666))/(MAXIFS(BE:BE,$E:$E,$E666)-MINIFS(BE:BE,$E:$E,$E666)),
100*(BE666-MINIFS(BE:BE,$E:$E,$E666))/(MAXIFS(BE:BE,$E:$E,$E666)-MINIFS(BE:BE,$E:$E,$E666))))</f>
        <v/>
      </c>
      <c r="DU666" s="232" t="str">
        <f t="array" ref="DU666">IF(BF666="","",
IF(INDEX(Settings!$H:$H,MATCH(DU$1,Settings!$G:$G,0))=TRUE,
100-100*(BF666-MINIFS(BF:BF,$E:$E,$E666))/(MAXIFS(BF:BF,$E:$E,$E666)-MINIFS(BF:BF,$E:$E,$E666)),
100*(BF666-MINIFS(BF:BF,$E:$E,$E666))/(MAXIFS(BF:BF,$E:$E,$E666)-MINIFS(BF:BF,$E:$E,$E666))))</f>
        <v/>
      </c>
      <c r="DV666" s="232" t="str">
        <f t="array" ref="DV666">IF(BG666="","",
IF(INDEX(Settings!$H:$H,MATCH(DV$1,Settings!$G:$G,0))=TRUE,
100-100*(BG666-MINIFS(BG:BG,$E:$E,$E666))/(MAXIFS(BG:BG,$E:$E,$E666)-MINIFS(BG:BG,$E:$E,$E666)),
100*(BG666-MINIFS(BG:BG,$E:$E,$E666))/(MAXIFS(BG:BG,$E:$E,$E666)-MINIFS(BG:BG,$E:$E,$E666))))</f>
        <v/>
      </c>
      <c r="DW666" s="232" t="str">
        <f t="array" ref="DW666">IF(BH666="","",
IF(INDEX(Settings!$H:$H,MATCH(DW$1,Settings!$G:$G,0))=TRUE,
100-100*(BH666-MINIFS(BH:BH,$E:$E,$E666))/(MAXIFS(BH:BH,$E:$E,$E666)-MINIFS(BH:BH,$E:$E,$E666)),
100*(BH666-MINIFS(BH:BH,$E:$E,$E666))/(MAXIFS(BH:BH,$E:$E,$E666)-MINIFS(BH:BH,$E:$E,$E666))))</f>
        <v/>
      </c>
      <c r="DX666" s="232" t="str">
        <f t="array" ref="DX666">IF(BI666="","",
IF(INDEX(Settings!$H:$H,MATCH(DX$1,Settings!$G:$G,0))=TRUE,
100-100*(BI666-MINIFS(BI:BI,$E:$E,$E666))/(MAXIFS(BI:BI,$E:$E,$E666)-MINIFS(BI:BI,$E:$E,$E666)),
100*(BI666-MINIFS(BI:BI,$E:$E,$E666))/(MAXIFS(BI:BI,$E:$E,$E666)-MINIFS(BI:BI,$E:$E,$E666))))</f>
        <v/>
      </c>
      <c r="DY666" s="232" t="str">
        <f t="array" ref="DY666">IF(BJ666="","",
IF(INDEX(Settings!$H:$H,MATCH(DY$1,Settings!$G:$G,0))=TRUE,
100-100*(BJ666-MINIFS(BJ:BJ,$E:$E,$E666))/(MAXIFS(BJ:BJ,$E:$E,$E666)-MINIFS(BJ:BJ,$E:$E,$E666)),
100*(BJ666-MINIFS(BJ:BJ,$E:$E,$E666))/(MAXIFS(BJ:BJ,$E:$E,$E666)-MINIFS(BJ:BJ,$E:$E,$E666))))</f>
        <v/>
      </c>
      <c r="DZ666" s="234"/>
      <c r="EA666" s="234"/>
      <c r="EB666" s="234" t="str">
        <f t="shared" si="8"/>
        <v/>
      </c>
      <c r="EC666" s="234" t="str">
        <f t="shared" si="9"/>
        <v/>
      </c>
      <c r="ED666" s="234" t="str">
        <f t="shared" si="10"/>
        <v/>
      </c>
      <c r="EE666" s="234" t="str">
        <f t="shared" si="11"/>
        <v/>
      </c>
      <c r="EF666" s="234" t="str">
        <f t="shared" si="12"/>
        <v/>
      </c>
      <c r="EG666" s="234" t="str">
        <f t="shared" si="13"/>
        <v/>
      </c>
      <c r="EH666" s="234"/>
      <c r="EI666" s="234"/>
      <c r="EJ666" s="234"/>
      <c r="EK666" s="234"/>
      <c r="EL666" s="234"/>
      <c r="EM666" s="234"/>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3" t="str">
        <f t="shared" si="14"/>
        <v/>
      </c>
      <c r="N667" s="49"/>
      <c r="O667" s="49"/>
      <c r="P667" s="49"/>
      <c r="Q667" s="49"/>
      <c r="R667" s="49"/>
      <c r="S667" s="222" t="str">
        <f>IFERROR(VLOOKUP(AF667, 'YOYO IR Scores'!A:C, 3, FALSE), "")
</f>
        <v/>
      </c>
      <c r="T667" s="49"/>
      <c r="U667" s="49"/>
      <c r="V667" s="49"/>
      <c r="W667" s="49"/>
      <c r="X667" s="224" t="str">
        <f t="shared" si="4"/>
        <v/>
      </c>
      <c r="Y667" s="225" t="str">
        <f t="shared" si="5"/>
        <v/>
      </c>
      <c r="Z667" s="225" t="str">
        <f t="shared" si="6"/>
        <v/>
      </c>
      <c r="AA667" s="224" t="str">
        <f t="shared" si="7"/>
        <v/>
      </c>
      <c r="AB667" s="223"/>
      <c r="AC667" s="223"/>
      <c r="AD667" s="223"/>
      <c r="AE667" s="223" t="str">
        <f>IFERROR(VLOOKUP(AF667, 'YOYO IR Scores'!A:C, 2, FALSE), "")</f>
        <v/>
      </c>
      <c r="AF667" s="223"/>
      <c r="AG667" s="223"/>
      <c r="AH667" s="223"/>
      <c r="AI667" s="223"/>
      <c r="AJ667" s="223"/>
      <c r="AK667" s="223"/>
      <c r="AL667" s="223"/>
      <c r="AM667" s="223"/>
      <c r="AN667" s="223"/>
      <c r="AO667" s="223"/>
      <c r="AP667" s="223"/>
      <c r="AQ667" s="223"/>
      <c r="AR667" s="223"/>
      <c r="AS667" s="223"/>
      <c r="AT667" s="223"/>
      <c r="AU667" s="223"/>
      <c r="AV667" s="223"/>
      <c r="AW667" s="223"/>
      <c r="AX667" s="223"/>
      <c r="AY667" s="223"/>
      <c r="AZ667" s="223"/>
      <c r="BA667" s="223"/>
      <c r="BB667" s="223"/>
      <c r="BC667" s="223"/>
      <c r="BD667" s="223"/>
      <c r="BE667" s="223"/>
      <c r="BF667" s="223"/>
      <c r="BG667" s="223"/>
      <c r="BH667" s="223"/>
      <c r="BI667" s="223"/>
      <c r="BJ667" s="223"/>
      <c r="BK667" s="223" t="str">
        <f t="array" ref="BK667">IF(J667="","",
IF(INDEX(Settings!$H:$H,MATCH(BY$1,Settings!$G:$G,0))=TRUE,
100-100*(J667-MIN(J:J))/(MAX(J:J)-MIN(J:J)),
100*(J667-MIN(J:J))/(MAX(J:J)-MIN(J:J))))</f>
        <v/>
      </c>
      <c r="BL667" s="223" t="str">
        <f t="array" ref="BL667">IF(J667="","",
IF(INDEX(Settings!$H:$H,MATCH(BY$1,Settings!$G:$G,0))=TRUE,
100-100*(J667-MINIFS(J:J,$E:$E,$E667))/(MAXIFS(J:J,$E:$E,$E667)-MINIFS(J:J,$E:$E,$E667)),
100*(J667-MINIFS(J:J,$E:$E,$E667))/(MAXIFS(J:J,$E:$E,$E667)-MINIFS(J:J,$E:$E,$E667))))</f>
        <v/>
      </c>
      <c r="BM667" s="223"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4" t="str">
        <f t="array" ref="BQ667">IF(J667="","",
IF(INDEX(Settings!$H:$H,MATCH(BY$1,Settings!$G:$G,0))=TRUE,
-1*(J667-AVERAGE(J:J))/STDEV(J:J),
(J667-AVERAGE(J:J))/STDEV(J:J)))</f>
        <v/>
      </c>
      <c r="BR667" s="224" t="str">
        <f>IFERROR(__xludf.DUMMYFUNCTION("IF(J667="""","""",
IF(INDEX(Settings!$H:$H,MATCH(BY$1,Settings!$G:$G,0))=TRUE,
-1*(J667-AVERAGEIFS(J:J,$E:$E,$E667))/STDEV(FILTER(J:J,$E:$E=$E667)),
(J667-AVERAGEIFS(J:J,$E:$E,$E667))/STDEV(FILTER(J:J,$E:$E=$E667))))"),"")</f>
        <v/>
      </c>
      <c r="BS667" s="224"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3" t="str">
        <f t="array" ref="BY667">IF(J667="","",
IF(INDEX(Settings!$H:$H,MATCH(BY$1,Settings!$G:$G,0))=TRUE,
100-100*(J667-MINIFS(J:J,$E:$E,$E667))/(MAXIFS(J:J,$E:$E,$E667)-MINIFS(J:J,$E:$E,$E667)),
100*(J667-MINIFS(J:J,$E:$E,$E667))/(MAXIFS(J:J,$E:$E,$E667)-MINIFS(J:J,$E:$E,$E667))))</f>
        <v/>
      </c>
      <c r="BZ667" s="223" t="str">
        <f t="array" ref="BZ667">IF(K667="","",
IF(INDEX(Settings!$H:$H,MATCH(BZ$1,Settings!$G:$G,0))=TRUE,
100-100*(K667-MINIFS(K:K,$E:$E,$E667))/(MAXIFS(K:K,$E:$E,$E667)-MINIFS(K:K,$E:$E,$E667)),
100*(K667-MINIFS(K:K,$E:$E,$E667))/(MAXIFS(K:K,$E:$E,$E667)-MINIFS(K:K,$E:$E,$E667))))</f>
        <v/>
      </c>
      <c r="CA667" s="223" t="str">
        <f t="array" ref="CA667">IF(L667="","",
IF(INDEX(Settings!$H:$H,MATCH(CA$1,Settings!$G:$G,0))=TRUE,
100-100*(L667-MINIFS(L:L,$E:$E,$E667))/(MAXIFS(L:L,$E:$E,$E667)-MINIFS(L:L,$E:$E,$E667)),
100*(L667-MINIFS(L:L,$E:$E,$E667))/(MAXIFS(L:L,$E:$E,$E667)-MINIFS(L:L,$E:$E,$E667))))</f>
        <v/>
      </c>
      <c r="CB667" s="223" t="str">
        <f t="array" ref="CB667">IF(M667="","",
IF(INDEX(Settings!$H:$H,MATCH(CB$1,Settings!$G:$G,0))=TRUE,
100-100*(M667-MINIFS(M:M,$E:$E,$E667))/(MAXIFS(M:M,$E:$E,$E667)-MINIFS(M:M,$E:$E,$E667)),
100*(M667-MINIFS(M:M,$E:$E,$E667))/(MAXIFS(M:M,$E:$E,$E667)-MINIFS(M:M,$E:$E,$E667))))</f>
        <v/>
      </c>
      <c r="CC667" s="223" t="str">
        <f t="array" ref="CC667">IF(N667="","",
IF(INDEX(Settings!$H:$H,MATCH(CC$1,Settings!$G:$G,0))=TRUE,
100-100*(N667-MINIFS(N:N,$E:$E,$E667))/(MAXIFS(N:N,$E:$E,$E667)-MINIFS(N:N,$E:$E,$E667)),
100*(N667-MINIFS(N:N,$E:$E,$E667))/(MAXIFS(N:N,$E:$E,$E667)-MINIFS(N:N,$E:$E,$E667))))</f>
        <v/>
      </c>
      <c r="CD667" s="223" t="str">
        <f t="array" ref="CD667">IF(O667="","",
IF(INDEX(Settings!$H:$H,MATCH(CD$1,Settings!$G:$G,0))=TRUE,
100-100*(O667-MINIFS(O:O,$E:$E,$E667))/(MAXIFS(O:O,$E:$E,$E667)-MINIFS(O:O,$E:$E,$E667)),
100*(O667-MINIFS(O:O,$E:$E,$E667))/(MAXIFS(O:O,$E:$E,$E667)-MINIFS(O:O,$E:$E,$E667))))</f>
        <v/>
      </c>
      <c r="CE667" s="223" t="str">
        <f t="array" ref="CE667">IF(P667="","",
IF(INDEX(Settings!$H:$H,MATCH(CE$1,Settings!$G:$G,0))=TRUE,
100-100*(P667-MINIFS(P:P,$E:$E,$E667))/(MAXIFS(P:P,$E:$E,$E667)-MINIFS(P:P,$E:$E,$E667)),
100*(P667-MINIFS(P:P,$E:$E,$E667))/(MAXIFS(P:P,$E:$E,$E667)-MINIFS(P:P,$E:$E,$E667))))</f>
        <v/>
      </c>
      <c r="CF667" s="223" t="str">
        <f t="array" ref="CF667">IF(Q667="","",
IF(INDEX(Settings!$H:$H,MATCH(CF$1,Settings!$G:$G,0))=TRUE,
100-100*(Q667-MINIFS(Q:Q,$E:$E,$E667))/(MAXIFS(Q:Q,$E:$E,$E667)-MINIFS(Q:Q,$E:$E,$E667)),
100*(Q667-MINIFS(Q:Q,$E:$E,$E667))/(MAXIFS(Q:Q,$E:$E,$E667)-MINIFS(Q:Q,$E:$E,$E667))))</f>
        <v/>
      </c>
      <c r="CG667" s="223" t="str">
        <f t="array" ref="CG667">IF(R667="","",
IF(INDEX(Settings!$H:$H,MATCH(CG$1,Settings!$G:$G,0))=TRUE,
100-100*(R667-MINIFS(R:R,$E:$E,$E667))/(MAXIFS(R:R,$E:$E,$E667)-MINIFS(R:R,$E:$E,$E667)),
100*(R667-MINIFS(R:R,$E:$E,$E667))/(MAXIFS(R:R,$E:$E,$E667)-MINIFS(R:R,$E:$E,$E667))))</f>
        <v/>
      </c>
      <c r="CH667" s="223" t="str">
        <f t="array" ref="CH667">IF(S667="","",
IF(INDEX(Settings!$H:$H,MATCH(CH$1,Settings!$G:$G,0))=TRUE,
100-100*(S667-MINIFS(S:S,$E:$E,$E667))/(MAXIFS(S:S,$E:$E,$E667)-MINIFS(S:S,$E:$E,$E667)),
100*(S667-MINIFS(S:S,$E:$E,$E667))/(MAXIFS(S:S,$E:$E,$E667)-MINIFS(S:S,$E:$E,$E667))))</f>
        <v/>
      </c>
      <c r="CI667" s="223" t="str">
        <f t="array" ref="CI667">IF(T667="","",
IF(INDEX(Settings!$H:$H,MATCH(CI$1,Settings!$G:$G,0))=TRUE,
100-100*(T667-MINIFS(T:T,$E:$E,$E667))/(MAXIFS(T:T,$E:$E,$E667)-MINIFS(T:T,$E:$E,$E667)),
100*(T667-MINIFS(T:T,$E:$E,$E667))/(MAXIFS(T:T,$E:$E,$E667)-MINIFS(T:T,$E:$E,$E667))))</f>
        <v/>
      </c>
      <c r="CJ667" s="223" t="str">
        <f t="array" ref="CJ667">IF(U667="","",
IF(INDEX(Settings!$H:$H,MATCH(CJ$1,Settings!$G:$G,0))=TRUE,
100-100*(U667-MINIFS(U:U,$E:$E,$E667))/(MAXIFS(U:U,$E:$E,$E667)-MINIFS(U:U,$E:$E,$E667)),
100*(U667-MINIFS(U:U,$E:$E,$E667))/(MAXIFS(U:U,$E:$E,$E667)-MINIFS(U:U,$E:$E,$E667))))</f>
        <v/>
      </c>
      <c r="CK667" s="223" t="str">
        <f t="array" ref="CK667">IF(V667="","",
IF(INDEX(Settings!$H:$H,MATCH(CK$1,Settings!$G:$G,0))=TRUE,
100-100*(V667-MINIFS(V:V,$E:$E,$E667))/(MAXIFS(V:V,$E:$E,$E667)-MINIFS(V:V,$E:$E,$E667)),
100*(V667-MINIFS(V:V,$E:$E,$E667))/(MAXIFS(V:V,$E:$E,$E667)-MINIFS(V:V,$E:$E,$E667))))</f>
        <v/>
      </c>
      <c r="CL667" s="223" t="str">
        <f t="array" ref="CL667">IF(W667="","",
IF(INDEX(Settings!$H:$H,MATCH(CL$1,Settings!$G:$G,0))=TRUE,
100-100*(W667-MINIFS(W:W,$E:$E,$E667))/(MAXIFS(W:W,$E:$E,$E667)-MINIFS(W:W,$E:$E,$E667)),
100*(W667-MINIFS(W:W,$E:$E,$E667))/(MAXIFS(W:W,$E:$E,$E667)-MINIFS(W:W,$E:$E,$E667))))</f>
        <v/>
      </c>
      <c r="CM667" s="223" t="str">
        <f t="array" ref="CM667">IF(X667="","",
IF(INDEX(Settings!$H:$H,MATCH(CM$1,Settings!$G:$G,0))=TRUE,
100-100*(X667-MINIFS(X:X,$E:$E,$E667))/(MAXIFS(X:X,$E:$E,$E667)-MINIFS(X:X,$E:$E,$E667)),
100*(X667-MINIFS(X:X,$E:$E,$E667))/(MAXIFS(X:X,$E:$E,$E667)-MINIFS(X:X,$E:$E,$E667))))</f>
        <v/>
      </c>
      <c r="CN667" s="223" t="str">
        <f t="array" ref="CN667">IF(Y667="","",
IF(INDEX(Settings!$H:$H,MATCH(CN$1,Settings!$G:$G,0))=TRUE,
100-100*(Y667-MINIFS(Y:Y,$E:$E,$E667))/(MAXIFS(Y:Y,$E:$E,$E667)-MINIFS(Y:Y,$E:$E,$E667)),
100*(Y667-MINIFS(Y:Y,$E:$E,$E667))/(MAXIFS(Y:Y,$E:$E,$E667)-MINIFS(Y:Y,$E:$E,$E667))))</f>
        <v/>
      </c>
      <c r="CO667" s="223" t="str">
        <f t="array" ref="CO667">IF(Z667="","",
IF(INDEX(Settings!$H:$H,MATCH(CO$1,Settings!$G:$G,0))=TRUE,
100-100*(Z667-MINIFS(Z:Z,$E:$E,$E667))/(MAXIFS(Z:Z,$E:$E,$E667)-MINIFS(Z:Z,$E:$E,$E667)),
100*(Z667-MINIFS(Z:Z,$E:$E,$E667))/(MAXIFS(Z:Z,$E:$E,$E667)-MINIFS(Z:Z,$E:$E,$E667))))</f>
        <v/>
      </c>
      <c r="CP667" s="223" t="str">
        <f t="array" ref="CP667">IF(AA667="","",
IF(INDEX(Settings!$H:$H,MATCH(CP$1,Settings!$G:$G,0))=TRUE,
100-100*(AA667-MINIFS(AA:AA,$E:$E,$E667))/(MAXIFS(AA:AA,$E:$E,$E667)-MINIFS(AA:AA,$E:$E,$E667)),
100*(AA667-MINIFS(AA:AA,$E:$E,$E667))/(MAXIFS(AA:AA,$E:$E,$E667)-MINIFS(AA:AA,$E:$E,$E667))))</f>
        <v/>
      </c>
      <c r="CQ667" s="223" t="str">
        <f t="array" ref="CQ667">IF(AB667="","",
IF(INDEX(Settings!$H:$H,MATCH(CQ$1,Settings!$G:$G,0))=TRUE,
100-100*(AB667-MINIFS(AB:AB,$E:$E,$E667))/(MAXIFS(AB:AB,$E:$E,$E667)-MINIFS(AB:AB,$E:$E,$E667)),
100*(AB667-MINIFS(AB:AB,$E:$E,$E667))/(MAXIFS(AB:AB,$E:$E,$E667)-MINIFS(AB:AB,$E:$E,$E667))))</f>
        <v/>
      </c>
      <c r="CR667" s="223" t="str">
        <f t="array" ref="CR667">IF(AC667="","",
IF(INDEX(Settings!$H:$H,MATCH(CR$1,Settings!$G:$G,0))=TRUE,
100-100*(AC667-MINIFS(AC:AC,$E:$E,$E667))/(MAXIFS(AC:AC,$E:$E,$E667)-MINIFS(AC:AC,$E:$E,$E667)),
100*(AC667-MINIFS(AC:AC,$E:$E,$E667))/(MAXIFS(AC:AC,$E:$E,$E667)-MINIFS(AC:AC,$E:$E,$E667))))</f>
        <v/>
      </c>
      <c r="CS667" s="223" t="str">
        <f t="array" ref="CS667">IF(AD667="","",
IF(INDEX(Settings!$H:$H,MATCH(CS$1,Settings!$G:$G,0))=TRUE,
100-100*(AD667-MINIFS(AD:AD,$E:$E,$E667))/(MAXIFS(AD:AD,$E:$E,$E667)-MINIFS(AD:AD,$E:$E,$E667)),
100*(AD667-MINIFS(AD:AD,$E:$E,$E667))/(MAXIFS(AD:AD,$E:$E,$E667)-MINIFS(AD:AD,$E:$E,$E667))))</f>
        <v/>
      </c>
      <c r="CT667" s="223" t="str">
        <f t="array" ref="CT667">IF(AE667="","",
IF(INDEX(Settings!$H:$H,MATCH(CT$1,Settings!$G:$G,0))=TRUE,
100-100*(AE667-MINIFS(AE:AE,$E:$E,$E667))/(MAXIFS(AE:AE,$E:$E,$E667)-MINIFS(AE:AE,$E:$E,$E667)),
100*(AE667-MINIFS(AE:AE,$E:$E,$E667))/(MAXIFS(AE:AE,$E:$E,$E667)-MINIFS(AE:AE,$E:$E,$E667))))</f>
        <v/>
      </c>
      <c r="CU667" s="223" t="str">
        <f t="array" ref="CU667">IF(AF667="","",
IF(INDEX(Settings!$H:$H,MATCH(CU$1,Settings!$G:$G,0))=TRUE,
100-100*(AF667-MINIFS(AF:AF,$E:$E,$E667))/(MAXIFS(AF:AF,$E:$E,$E667)-MINIFS(AF:AF,$E:$E,$E667)),
100*(AF667-MINIFS(AF:AF,$E:$E,$E667))/(MAXIFS(AF:AF,$E:$E,$E667)-MINIFS(AF:AF,$E:$E,$E667))))</f>
        <v/>
      </c>
      <c r="CV667" s="223" t="str">
        <f t="array" ref="CV667">IF(AG667="","",
IF(INDEX(Settings!$H:$H,MATCH(CV$1,Settings!$G:$G,0))=TRUE,
100-100*(AG667-MINIFS(AG:AG,$E:$E,$E667))/(MAXIFS(AG:AG,$E:$E,$E667)-MINIFS(AG:AG,$E:$E,$E667)),
100*(AG667-MINIFS(AG:AG,$E:$E,$E667))/(MAXIFS(AG:AG,$E:$E,$E667)-MINIFS(AG:AG,$E:$E,$E667))))</f>
        <v/>
      </c>
      <c r="CW667" s="223" t="str">
        <f t="array" ref="CW667">IF(AH667="","",
IF(INDEX(Settings!$H:$H,MATCH(CW$1,Settings!$G:$G,0))=TRUE,
100-100*(AH667-MINIFS(AH:AH,$E:$E,$E667))/(MAXIFS(AH:AH,$E:$E,$E667)-MINIFS(AH:AH,$E:$E,$E667)),
100*(AH667-MINIFS(AH:AH,$E:$E,$E667))/(MAXIFS(AH:AH,$E:$E,$E667)-MINIFS(AH:AH,$E:$E,$E667))))</f>
        <v/>
      </c>
      <c r="CX667" s="223" t="str">
        <f t="array" ref="CX667">IF(AI667="","",
IF(INDEX(Settings!$H:$H,MATCH(CX$1,Settings!$G:$G,0))=TRUE,
100-100*(AI667-MINIFS(AI:AI,$E:$E,$E667))/(MAXIFS(AI:AI,$E:$E,$E667)-MINIFS(AI:AI,$E:$E,$E667)),
100*(AI667-MINIFS(AI:AI,$E:$E,$E667))/(MAXIFS(AI:AI,$E:$E,$E667)-MINIFS(AI:AI,$E:$E,$E667))))</f>
        <v/>
      </c>
      <c r="CY667" s="223" t="str">
        <f t="array" ref="CY667">IF(AJ667="","",
IF(INDEX(Settings!$H:$H,MATCH(CY$1,Settings!$G:$G,0))=TRUE,
100-100*(AJ667-MINIFS(AJ:AJ,$E:$E,$E667))/(MAXIFS(AJ:AJ,$E:$E,$E667)-MINIFS(AJ:AJ,$E:$E,$E667)),
100*(AJ667-MINIFS(AJ:AJ,$E:$E,$E667))/(MAXIFS(AJ:AJ,$E:$E,$E667)-MINIFS(AJ:AJ,$E:$E,$E667))))</f>
        <v/>
      </c>
      <c r="CZ667" s="223" t="str">
        <f t="array" ref="CZ667">IF(AK667="","",
IF(INDEX(Settings!$H:$H,MATCH(CZ$1,Settings!$G:$G,0))=TRUE,
100-100*(AK667-MINIFS(AK:AK,$E:$E,$E667))/(MAXIFS(AK:AK,$E:$E,$E667)-MINIFS(AK:AK,$E:$E,$E667)),
100*(AK667-MINIFS(AK:AK,$E:$E,$E667))/(MAXIFS(AK:AK,$E:$E,$E667)-MINIFS(AK:AK,$E:$E,$E667))))</f>
        <v/>
      </c>
      <c r="DA667" s="223" t="str">
        <f t="array" ref="DA667">IF(AL667="","",
IF(INDEX(Settings!$H:$H,MATCH(DA$1,Settings!$G:$G,0))=TRUE,
100-100*(AL667-MINIFS(AL:AL,$E:$E,$E667))/(MAXIFS(AL:AL,$E:$E,$E667)-MINIFS(AL:AL,$E:$E,$E667)),
100*(AL667-MINIFS(AL:AL,$E:$E,$E667))/(MAXIFS(AL:AL,$E:$E,$E667)-MINIFS(AL:AL,$E:$E,$E667))))</f>
        <v/>
      </c>
      <c r="DB667" s="223" t="str">
        <f t="array" ref="DB667">IF(AM667="","",
IF(INDEX(Settings!$H:$H,MATCH(DB$1,Settings!$G:$G,0))=TRUE,
100-100*(AM667-MINIFS(AM:AM,$E:$E,$E667))/(MAXIFS(AM:AM,$E:$E,$E667)-MINIFS(AM:AM,$E:$E,$E667)),
100*(AM667-MINIFS(AM:AM,$E:$E,$E667))/(MAXIFS(AM:AM,$E:$E,$E667)-MINIFS(AM:AM,$E:$E,$E667))))</f>
        <v/>
      </c>
      <c r="DC667" s="223" t="str">
        <f t="array" ref="DC667">IF(AN667="","",
IF(INDEX(Settings!$H:$H,MATCH(DC$1,Settings!$G:$G,0))=TRUE,
100-100*(AN667-MINIFS(AN:AN,$E:$E,$E667))/(MAXIFS(AN:AN,$E:$E,$E667)-MINIFS(AN:AN,$E:$E,$E667)),
100*(AN667-MINIFS(AN:AN,$E:$E,$E667))/(MAXIFS(AN:AN,$E:$E,$E667)-MINIFS(AN:AN,$E:$E,$E667))))</f>
        <v/>
      </c>
      <c r="DD667" s="223" t="str">
        <f t="array" ref="DD667">IF(AO667="","",
IF(INDEX(Settings!$H:$H,MATCH(DD$1,Settings!$G:$G,0))=TRUE,
100-100*(AO667-MINIFS(AO:AO,$E:$E,$E667))/(MAXIFS(AO:AO,$E:$E,$E667)-MINIFS(AO:AO,$E:$E,$E667)),
100*(AO667-MINIFS(AO:AO,$E:$E,$E667))/(MAXIFS(AO:AO,$E:$E,$E667)-MINIFS(AO:AO,$E:$E,$E667))))</f>
        <v/>
      </c>
      <c r="DE667" s="223" t="str">
        <f t="array" ref="DE667">IF(AP667="","",
IF(INDEX(Settings!$H:$H,MATCH(DE$1,Settings!$G:$G,0))=TRUE,
100-100*(AP667-MINIFS(AP:AP,$E:$E,$E667))/(MAXIFS(AP:AP,$E:$E,$E667)-MINIFS(AP:AP,$E:$E,$E667)),
100*(AP667-MINIFS(AP:AP,$E:$E,$E667))/(MAXIFS(AP:AP,$E:$E,$E667)-MINIFS(AP:AP,$E:$E,$E667))))</f>
        <v/>
      </c>
      <c r="DF667" s="223" t="str">
        <f t="array" ref="DF667">IF(AQ667="","",
IF(INDEX(Settings!$H:$H,MATCH(DF$1,Settings!$G:$G,0))=TRUE,
100-100*(AQ667-MINIFS(AQ:AQ,$E:$E,$E667))/(MAXIFS(AQ:AQ,$E:$E,$E667)-MINIFS(AQ:AQ,$E:$E,$E667)),
100*(AQ667-MINIFS(AQ:AQ,$E:$E,$E667))/(MAXIFS(AQ:AQ,$E:$E,$E667)-MINIFS(AQ:AQ,$E:$E,$E667))))</f>
        <v/>
      </c>
      <c r="DG667" s="223" t="str">
        <f t="array" ref="DG667">IF(AR667="","",
IF(INDEX(Settings!$H:$H,MATCH(DG$1,Settings!$G:$G,0))=TRUE,
100-100*(AR667-MINIFS(AR:AR,$E:$E,$E667))/(MAXIFS(AR:AR,$E:$E,$E667)-MINIFS(AR:AR,$E:$E,$E667)),
100*(AR667-MINIFS(AR:AR,$E:$E,$E667))/(MAXIFS(AR:AR,$E:$E,$E667)-MINIFS(AR:AR,$E:$E,$E667))))</f>
        <v/>
      </c>
      <c r="DH667" s="223" t="str">
        <f t="array" ref="DH667">IF(AS667="","",
IF(INDEX(Settings!$H:$H,MATCH(DH$1,Settings!$G:$G,0))=TRUE,
100-100*(AS667-MINIFS(AS:AS,$E:$E,$E667))/(MAXIFS(AS:AS,$E:$E,$E667)-MINIFS(AS:AS,$E:$E,$E667)),
100*(AS667-MINIFS(AS:AS,$E:$E,$E667))/(MAXIFS(AS:AS,$E:$E,$E667)-MINIFS(AS:AS,$E:$E,$E667))))</f>
        <v/>
      </c>
      <c r="DI667" s="223" t="str">
        <f t="array" ref="DI667">IF(AT667="","",
IF(INDEX(Settings!$H:$H,MATCH(DI$1,Settings!$G:$G,0))=TRUE,
100-100*(AT667-MINIFS(AT:AT,$E:$E,$E667))/(MAXIFS(AT:AT,$E:$E,$E667)-MINIFS(AT:AT,$E:$E,$E667)),
100*(AT667-MINIFS(AT:AT,$E:$E,$E667))/(MAXIFS(AT:AT,$E:$E,$E667)-MINIFS(AT:AT,$E:$E,$E667))))</f>
        <v/>
      </c>
      <c r="DJ667" s="223" t="str">
        <f t="array" ref="DJ667">IF(AU667="","",
IF(INDEX(Settings!$H:$H,MATCH(DJ$1,Settings!$G:$G,0))=TRUE,
100-100*(AU667-MINIFS(AU:AU,$E:$E,$E667))/(MAXIFS(AU:AU,$E:$E,$E667)-MINIFS(AU:AU,$E:$E,$E667)),
100*(AU667-MINIFS(AU:AU,$E:$E,$E667))/(MAXIFS(AU:AU,$E:$E,$E667)-MINIFS(AU:AU,$E:$E,$E667))))</f>
        <v/>
      </c>
      <c r="DK667" s="223" t="str">
        <f t="array" ref="DK667">IF(AV667="","",
IF(INDEX(Settings!$H:$H,MATCH(DK$1,Settings!$G:$G,0))=TRUE,
100-100*(AV667-MINIFS(AV:AV,$E:$E,$E667))/(MAXIFS(AV:AV,$E:$E,$E667)-MINIFS(AV:AV,$E:$E,$E667)),
100*(AV667-MINIFS(AV:AV,$E:$E,$E667))/(MAXIFS(AV:AV,$E:$E,$E667)-MINIFS(AV:AV,$E:$E,$E667))))</f>
        <v/>
      </c>
      <c r="DL667" s="223" t="str">
        <f t="array" ref="DL667">IF(AW667="","",
IF(INDEX(Settings!$H:$H,MATCH(DL$1,Settings!$G:$G,0))=TRUE,
100-100*(AW667-MINIFS(AW:AW,$E:$E,$E667))/(MAXIFS(AW:AW,$E:$E,$E667)-MINIFS(AW:AW,$E:$E,$E667)),
100*(AW667-MINIFS(AW:AW,$E:$E,$E667))/(MAXIFS(AW:AW,$E:$E,$E667)-MINIFS(AW:AW,$E:$E,$E667))))</f>
        <v/>
      </c>
      <c r="DM667" s="223" t="str">
        <f t="array" ref="DM667">IF(AX667="","",
IF(INDEX(Settings!$H:$H,MATCH(DM$1,Settings!$G:$G,0))=TRUE,
100-100*(AX667-MINIFS(AX:AX,$E:$E,$E667))/(MAXIFS(AX:AX,$E:$E,$E667)-MINIFS(AX:AX,$E:$E,$E667)),
100*(AX667-MINIFS(AX:AX,$E:$E,$E667))/(MAXIFS(AX:AX,$E:$E,$E667)-MINIFS(AX:AX,$E:$E,$E667))))</f>
        <v/>
      </c>
      <c r="DN667" s="223" t="str">
        <f t="array" ref="DN667">IF(AY667="","",
IF(INDEX(Settings!$H:$H,MATCH(DN$1,Settings!$G:$G,0))=TRUE,
100-100*(AY667-MINIFS(AY:AY,$E:$E,$E667))/(MAXIFS(AY:AY,$E:$E,$E667)-MINIFS(AY:AY,$E:$E,$E667)),
100*(AY667-MINIFS(AY:AY,$E:$E,$E667))/(MAXIFS(AY:AY,$E:$E,$E667)-MINIFS(AY:AY,$E:$E,$E667))))</f>
        <v/>
      </c>
      <c r="DO667" s="223" t="str">
        <f t="array" ref="DO667">IF(AZ667="","",
IF(INDEX(Settings!$H:$H,MATCH(DO$1,Settings!$G:$G,0))=TRUE,
100-100*(AZ667-MINIFS(AZ:AZ,$E:$E,$E667))/(MAXIFS(AZ:AZ,$E:$E,$E667)-MINIFS(AZ:AZ,$E:$E,$E667)),
100*(AZ667-MINIFS(AZ:AZ,$E:$E,$E667))/(MAXIFS(AZ:AZ,$E:$E,$E667)-MINIFS(AZ:AZ,$E:$E,$E667))))</f>
        <v/>
      </c>
      <c r="DP667" s="223" t="str">
        <f t="array" ref="DP667">IF(BA667="","",
IF(INDEX(Settings!$H:$H,MATCH(DP$1,Settings!$G:$G,0))=TRUE,
100-100*(BA667-MINIFS(BA:BA,$E:$E,$E667))/(MAXIFS(BA:BA,$E:$E,$E667)-MINIFS(BA:BA,$E:$E,$E667)),
100*(BA667-MINIFS(BA:BA,$E:$E,$E667))/(MAXIFS(BA:BA,$E:$E,$E667)-MINIFS(BA:BA,$E:$E,$E667))))</f>
        <v/>
      </c>
      <c r="DQ667" s="223" t="str">
        <f t="array" ref="DQ667">IF(BB667="","",
IF(INDEX(Settings!$H:$H,MATCH(DQ$1,Settings!$G:$G,0))=TRUE,
100-100*(BB667-MINIFS(BB:BB,$E:$E,$E667))/(MAXIFS(BB:BB,$E:$E,$E667)-MINIFS(BB:BB,$E:$E,$E667)),
100*(BB667-MINIFS(BB:BB,$E:$E,$E667))/(MAXIFS(BB:BB,$E:$E,$E667)-MINIFS(BB:BB,$E:$E,$E667))))</f>
        <v/>
      </c>
      <c r="DR667" s="223" t="str">
        <f t="array" ref="DR667">IF(BC667="","",
IF(INDEX(Settings!$H:$H,MATCH(DR$1,Settings!$G:$G,0))=TRUE,
100-100*(BC667-MINIFS(BC:BC,$E:$E,$E667))/(MAXIFS(BC:BC,$E:$E,$E667)-MINIFS(BC:BC,$E:$E,$E667)),
100*(BC667-MINIFS(BC:BC,$E:$E,$E667))/(MAXIFS(BC:BC,$E:$E,$E667)-MINIFS(BC:BC,$E:$E,$E667))))</f>
        <v/>
      </c>
      <c r="DS667" s="223" t="str">
        <f t="array" ref="DS667">IF(BD667="","",
IF(INDEX(Settings!$H:$H,MATCH(DS$1,Settings!$G:$G,0))=TRUE,
100-100*(BD667-MINIFS(BD:BD,$E:$E,$E667))/(MAXIFS(BD:BD,$E:$E,$E667)-MINIFS(BD:BD,$E:$E,$E667)),
100*(BD667-MINIFS(BD:BD,$E:$E,$E667))/(MAXIFS(BD:BD,$E:$E,$E667)-MINIFS(BD:BD,$E:$E,$E667))))</f>
        <v/>
      </c>
      <c r="DT667" s="223" t="str">
        <f t="array" ref="DT667">IF(BE667="","",
IF(INDEX(Settings!$H:$H,MATCH(DT$1,Settings!$G:$G,0))=TRUE,
100-100*(BE667-MINIFS(BE:BE,$E:$E,$E667))/(MAXIFS(BE:BE,$E:$E,$E667)-MINIFS(BE:BE,$E:$E,$E667)),
100*(BE667-MINIFS(BE:BE,$E:$E,$E667))/(MAXIFS(BE:BE,$E:$E,$E667)-MINIFS(BE:BE,$E:$E,$E667))))</f>
        <v/>
      </c>
      <c r="DU667" s="223" t="str">
        <f t="array" ref="DU667">IF(BF667="","",
IF(INDEX(Settings!$H:$H,MATCH(DU$1,Settings!$G:$G,0))=TRUE,
100-100*(BF667-MINIFS(BF:BF,$E:$E,$E667))/(MAXIFS(BF:BF,$E:$E,$E667)-MINIFS(BF:BF,$E:$E,$E667)),
100*(BF667-MINIFS(BF:BF,$E:$E,$E667))/(MAXIFS(BF:BF,$E:$E,$E667)-MINIFS(BF:BF,$E:$E,$E667))))</f>
        <v/>
      </c>
      <c r="DV667" s="223" t="str">
        <f t="array" ref="DV667">IF(BG667="","",
IF(INDEX(Settings!$H:$H,MATCH(DV$1,Settings!$G:$G,0))=TRUE,
100-100*(BG667-MINIFS(BG:BG,$E:$E,$E667))/(MAXIFS(BG:BG,$E:$E,$E667)-MINIFS(BG:BG,$E:$E,$E667)),
100*(BG667-MINIFS(BG:BG,$E:$E,$E667))/(MAXIFS(BG:BG,$E:$E,$E667)-MINIFS(BG:BG,$E:$E,$E667))))</f>
        <v/>
      </c>
      <c r="DW667" s="223" t="str">
        <f t="array" ref="DW667">IF(BH667="","",
IF(INDEX(Settings!$H:$H,MATCH(DW$1,Settings!$G:$G,0))=TRUE,
100-100*(BH667-MINIFS(BH:BH,$E:$E,$E667))/(MAXIFS(BH:BH,$E:$E,$E667)-MINIFS(BH:BH,$E:$E,$E667)),
100*(BH667-MINIFS(BH:BH,$E:$E,$E667))/(MAXIFS(BH:BH,$E:$E,$E667)-MINIFS(BH:BH,$E:$E,$E667))))</f>
        <v/>
      </c>
      <c r="DX667" s="223" t="str">
        <f t="array" ref="DX667">IF(BI667="","",
IF(INDEX(Settings!$H:$H,MATCH(DX$1,Settings!$G:$G,0))=TRUE,
100-100*(BI667-MINIFS(BI:BI,$E:$E,$E667))/(MAXIFS(BI:BI,$E:$E,$E667)-MINIFS(BI:BI,$E:$E,$E667)),
100*(BI667-MINIFS(BI:BI,$E:$E,$E667))/(MAXIFS(BI:BI,$E:$E,$E667)-MINIFS(BI:BI,$E:$E,$E667))))</f>
        <v/>
      </c>
      <c r="DY667" s="223" t="str">
        <f t="array" ref="DY667">IF(BJ667="","",
IF(INDEX(Settings!$H:$H,MATCH(DY$1,Settings!$G:$G,0))=TRUE,
100-100*(BJ667-MINIFS(BJ:BJ,$E:$E,$E667))/(MAXIFS(BJ:BJ,$E:$E,$E667)-MINIFS(BJ:BJ,$E:$E,$E667)),
100*(BJ667-MINIFS(BJ:BJ,$E:$E,$E667))/(MAXIFS(BJ:BJ,$E:$E,$E667)-MINIFS(BJ:BJ,$E:$E,$E667))))</f>
        <v/>
      </c>
      <c r="DZ667" s="225"/>
      <c r="EA667" s="225"/>
      <c r="EB667" s="225" t="str">
        <f t="shared" si="8"/>
        <v/>
      </c>
      <c r="EC667" s="225" t="str">
        <f t="shared" si="9"/>
        <v/>
      </c>
      <c r="ED667" s="225" t="str">
        <f t="shared" si="10"/>
        <v/>
      </c>
      <c r="EE667" s="225" t="str">
        <f t="shared" si="11"/>
        <v/>
      </c>
      <c r="EF667" s="225" t="str">
        <f t="shared" si="12"/>
        <v/>
      </c>
      <c r="EG667" s="225" t="str">
        <f t="shared" si="13"/>
        <v/>
      </c>
      <c r="EH667" s="225"/>
      <c r="EI667" s="225"/>
      <c r="EJ667" s="225"/>
      <c r="EK667" s="225"/>
      <c r="EL667" s="225"/>
      <c r="EM667" s="225"/>
    </row>
    <row r="668">
      <c r="A668" s="231"/>
      <c r="B668" s="231"/>
      <c r="C668" s="231"/>
      <c r="D668" s="231" t="str">
        <f t="array" ref="D668">IFERROR(INDEX(Profiles!$B:$B,MATCH($A668,Profiles!$A:$A,0)),"")</f>
        <v/>
      </c>
      <c r="E668" s="231"/>
      <c r="F668" s="231"/>
      <c r="G668" s="231"/>
      <c r="H668" s="231"/>
      <c r="I668" s="231" t="str">
        <f>IF(A668="","",IF(Settings!$N$3="DATE",F668&amp;": "&amp;TEXT(B668,"M/DD/YY"),F668&amp;": "&amp;H668))</f>
        <v/>
      </c>
      <c r="J668" s="231"/>
      <c r="K668" s="231"/>
      <c r="L668" s="231"/>
      <c r="M668" s="232" t="str">
        <f t="shared" si="14"/>
        <v/>
      </c>
      <c r="N668" s="231"/>
      <c r="O668" s="231"/>
      <c r="P668" s="231"/>
      <c r="Q668" s="231"/>
      <c r="R668" s="231"/>
      <c r="S668" s="230" t="str">
        <f>IFERROR(VLOOKUP(AF668, 'YOYO IR Scores'!A:C, 3, FALSE), "")
</f>
        <v/>
      </c>
      <c r="T668" s="231"/>
      <c r="U668" s="231"/>
      <c r="V668" s="231"/>
      <c r="W668" s="231"/>
      <c r="X668" s="233" t="str">
        <f t="shared" si="4"/>
        <v/>
      </c>
      <c r="Y668" s="234" t="str">
        <f t="shared" si="5"/>
        <v/>
      </c>
      <c r="Z668" s="234" t="str">
        <f t="shared" si="6"/>
        <v/>
      </c>
      <c r="AA668" s="233" t="str">
        <f t="shared" si="7"/>
        <v/>
      </c>
      <c r="AB668" s="232"/>
      <c r="AC668" s="232"/>
      <c r="AD668" s="232"/>
      <c r="AE668" s="232" t="str">
        <f>IFERROR(VLOOKUP(AF668, 'YOYO IR Scores'!A:C, 2, FALSE), "")</f>
        <v/>
      </c>
      <c r="AF668" s="232"/>
      <c r="AG668" s="23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c r="BD668" s="232"/>
      <c r="BE668" s="232"/>
      <c r="BF668" s="232"/>
      <c r="BG668" s="232"/>
      <c r="BH668" s="232"/>
      <c r="BI668" s="232"/>
      <c r="BJ668" s="232"/>
      <c r="BK668" s="232" t="str">
        <f t="array" ref="BK668">IF(J668="","",
IF(INDEX(Settings!$H:$H,MATCH(BY$1,Settings!$G:$G,0))=TRUE,
100-100*(J668-MIN(J:J))/(MAX(J:J)-MIN(J:J)),
100*(J668-MIN(J:J))/(MAX(J:J)-MIN(J:J))))</f>
        <v/>
      </c>
      <c r="BL668" s="232" t="str">
        <f t="array" ref="BL668">IF(J668="","",
IF(INDEX(Settings!$H:$H,MATCH(BY$1,Settings!$G:$G,0))=TRUE,
100-100*(J668-MINIFS(J:J,$E:$E,$E668))/(MAXIFS(J:J,$E:$E,$E668)-MINIFS(J:J,$E:$E,$E668)),
100*(J668-MINIFS(J:J,$E:$E,$E668))/(MAXIFS(J:J,$E:$E,$E668)-MINIFS(J:J,$E:$E,$E668))))</f>
        <v/>
      </c>
      <c r="BM668" s="232" t="str">
        <f t="array" ref="BM668">IF(J668="","",
IF(INDEX(Settings!$H:$H,MATCH(BY$1,Settings!$G:$G,0))=TRUE,
100-100*(J668-MINIFS(J:J,$E:$E,$E668,$I:$I,$I668))/(MAXIFS(J:J,$E:$E,$E668,$I:$I,$I668)-MINIFS(J:J,$E:$E,$E668,$I:$I,$I668)),
100*(J668-MINIFS(J:J,$E:$E,$E668,$I:$I,$I668))/(MAXIFS(J:J,$E:$E,$E668,$I:$I,$I668)-MINIFS(J:J,$E:$E,$E668,$I:$I,$I668))))</f>
        <v/>
      </c>
      <c r="BN668" s="231" t="str">
        <f t="array" ref="BN668">IF(J668="","",
IF(INDEX(Settings!$H:$H,MATCH(BY$1,Settings!$G:$G,0))=TRUE,
100-100*PERCENTRANK(J:J,J668),
100*PERCENTRANK(J:J,J668)))</f>
        <v/>
      </c>
      <c r="BO668" s="231" t="str">
        <f>IFERROR(__xludf.DUMMYFUNCTION("IF(J668="""","""",
IF(INDEX(Settings!$H:$H,MATCH(BY$1,Settings!$G:$G,0))=TRUE,
100-100*PERCENTRANK(FILTER(J:J,$E:$E=$E668),J668),
100*PERCENTRANK(FILTER(J:J,$E:$E=$E668),J668)))"),"")</f>
        <v/>
      </c>
      <c r="BP668" s="231" t="str">
        <f>IFERROR(__xludf.DUMMYFUNCTION("IF(J668="""","""",
IF(INDEX(Settings!$H:$H,MATCH(BY$1,Settings!$G:$G,0))=TRUE,
100-100*PERCENTRANK(FILTER(J:J,$E:$E=$E668,$I:$I=$I668),J668),
100*PERCENTRANK(FILTER(J:J,$E:$E=$E668,$I:$I=$I668),J668)))"),"")</f>
        <v/>
      </c>
      <c r="BQ668" s="233" t="str">
        <f t="array" ref="BQ668">IF(J668="","",
IF(INDEX(Settings!$H:$H,MATCH(BY$1,Settings!$G:$G,0))=TRUE,
-1*(J668-AVERAGE(J:J))/STDEV(J:J),
(J668-AVERAGE(J:J))/STDEV(J:J)))</f>
        <v/>
      </c>
      <c r="BR668" s="233" t="str">
        <f>IFERROR(__xludf.DUMMYFUNCTION("IF(J668="""","""",
IF(INDEX(Settings!$H:$H,MATCH(BY$1,Settings!$G:$G,0))=TRUE,
-1*(J668-AVERAGEIFS(J:J,$E:$E,$E668))/STDEV(FILTER(J:J,$E:$E=$E668)),
(J668-AVERAGEIFS(J:J,$E:$E,$E668))/STDEV(FILTER(J:J,$E:$E=$E668))))"),"")</f>
        <v/>
      </c>
      <c r="BS668" s="233"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1"/>
      <c r="BX668" s="231"/>
      <c r="BY668" s="232" t="str">
        <f t="array" ref="BY668">IF(J668="","",
IF(INDEX(Settings!$H:$H,MATCH(BY$1,Settings!$G:$G,0))=TRUE,
100-100*(J668-MINIFS(J:J,$E:$E,$E668))/(MAXIFS(J:J,$E:$E,$E668)-MINIFS(J:J,$E:$E,$E668)),
100*(J668-MINIFS(J:J,$E:$E,$E668))/(MAXIFS(J:J,$E:$E,$E668)-MINIFS(J:J,$E:$E,$E668))))</f>
        <v/>
      </c>
      <c r="BZ668" s="232" t="str">
        <f t="array" ref="BZ668">IF(K668="","",
IF(INDEX(Settings!$H:$H,MATCH(BZ$1,Settings!$G:$G,0))=TRUE,
100-100*(K668-MINIFS(K:K,$E:$E,$E668))/(MAXIFS(K:K,$E:$E,$E668)-MINIFS(K:K,$E:$E,$E668)),
100*(K668-MINIFS(K:K,$E:$E,$E668))/(MAXIFS(K:K,$E:$E,$E668)-MINIFS(K:K,$E:$E,$E668))))</f>
        <v/>
      </c>
      <c r="CA668" s="232" t="str">
        <f t="array" ref="CA668">IF(L668="","",
IF(INDEX(Settings!$H:$H,MATCH(CA$1,Settings!$G:$G,0))=TRUE,
100-100*(L668-MINIFS(L:L,$E:$E,$E668))/(MAXIFS(L:L,$E:$E,$E668)-MINIFS(L:L,$E:$E,$E668)),
100*(L668-MINIFS(L:L,$E:$E,$E668))/(MAXIFS(L:L,$E:$E,$E668)-MINIFS(L:L,$E:$E,$E668))))</f>
        <v/>
      </c>
      <c r="CB668" s="232" t="str">
        <f t="array" ref="CB668">IF(M668="","",
IF(INDEX(Settings!$H:$H,MATCH(CB$1,Settings!$G:$G,0))=TRUE,
100-100*(M668-MINIFS(M:M,$E:$E,$E668))/(MAXIFS(M:M,$E:$E,$E668)-MINIFS(M:M,$E:$E,$E668)),
100*(M668-MINIFS(M:M,$E:$E,$E668))/(MAXIFS(M:M,$E:$E,$E668)-MINIFS(M:M,$E:$E,$E668))))</f>
        <v/>
      </c>
      <c r="CC668" s="232" t="str">
        <f t="array" ref="CC668">IF(N668="","",
IF(INDEX(Settings!$H:$H,MATCH(CC$1,Settings!$G:$G,0))=TRUE,
100-100*(N668-MINIFS(N:N,$E:$E,$E668))/(MAXIFS(N:N,$E:$E,$E668)-MINIFS(N:N,$E:$E,$E668)),
100*(N668-MINIFS(N:N,$E:$E,$E668))/(MAXIFS(N:N,$E:$E,$E668)-MINIFS(N:N,$E:$E,$E668))))</f>
        <v/>
      </c>
      <c r="CD668" s="232" t="str">
        <f t="array" ref="CD668">IF(O668="","",
IF(INDEX(Settings!$H:$H,MATCH(CD$1,Settings!$G:$G,0))=TRUE,
100-100*(O668-MINIFS(O:O,$E:$E,$E668))/(MAXIFS(O:O,$E:$E,$E668)-MINIFS(O:O,$E:$E,$E668)),
100*(O668-MINIFS(O:O,$E:$E,$E668))/(MAXIFS(O:O,$E:$E,$E668)-MINIFS(O:O,$E:$E,$E668))))</f>
        <v/>
      </c>
      <c r="CE668" s="232" t="str">
        <f t="array" ref="CE668">IF(P668="","",
IF(INDEX(Settings!$H:$H,MATCH(CE$1,Settings!$G:$G,0))=TRUE,
100-100*(P668-MINIFS(P:P,$E:$E,$E668))/(MAXIFS(P:P,$E:$E,$E668)-MINIFS(P:P,$E:$E,$E668)),
100*(P668-MINIFS(P:P,$E:$E,$E668))/(MAXIFS(P:P,$E:$E,$E668)-MINIFS(P:P,$E:$E,$E668))))</f>
        <v/>
      </c>
      <c r="CF668" s="232" t="str">
        <f t="array" ref="CF668">IF(Q668="","",
IF(INDEX(Settings!$H:$H,MATCH(CF$1,Settings!$G:$G,0))=TRUE,
100-100*(Q668-MINIFS(Q:Q,$E:$E,$E668))/(MAXIFS(Q:Q,$E:$E,$E668)-MINIFS(Q:Q,$E:$E,$E668)),
100*(Q668-MINIFS(Q:Q,$E:$E,$E668))/(MAXIFS(Q:Q,$E:$E,$E668)-MINIFS(Q:Q,$E:$E,$E668))))</f>
        <v/>
      </c>
      <c r="CG668" s="232" t="str">
        <f t="array" ref="CG668">IF(R668="","",
IF(INDEX(Settings!$H:$H,MATCH(CG$1,Settings!$G:$G,0))=TRUE,
100-100*(R668-MINIFS(R:R,$E:$E,$E668))/(MAXIFS(R:R,$E:$E,$E668)-MINIFS(R:R,$E:$E,$E668)),
100*(R668-MINIFS(R:R,$E:$E,$E668))/(MAXIFS(R:R,$E:$E,$E668)-MINIFS(R:R,$E:$E,$E668))))</f>
        <v/>
      </c>
      <c r="CH668" s="232" t="str">
        <f t="array" ref="CH668">IF(S668="","",
IF(INDEX(Settings!$H:$H,MATCH(CH$1,Settings!$G:$G,0))=TRUE,
100-100*(S668-MINIFS(S:S,$E:$E,$E668))/(MAXIFS(S:S,$E:$E,$E668)-MINIFS(S:S,$E:$E,$E668)),
100*(S668-MINIFS(S:S,$E:$E,$E668))/(MAXIFS(S:S,$E:$E,$E668)-MINIFS(S:S,$E:$E,$E668))))</f>
        <v/>
      </c>
      <c r="CI668" s="232" t="str">
        <f t="array" ref="CI668">IF(T668="","",
IF(INDEX(Settings!$H:$H,MATCH(CI$1,Settings!$G:$G,0))=TRUE,
100-100*(T668-MINIFS(T:T,$E:$E,$E668))/(MAXIFS(T:T,$E:$E,$E668)-MINIFS(T:T,$E:$E,$E668)),
100*(T668-MINIFS(T:T,$E:$E,$E668))/(MAXIFS(T:T,$E:$E,$E668)-MINIFS(T:T,$E:$E,$E668))))</f>
        <v/>
      </c>
      <c r="CJ668" s="232" t="str">
        <f t="array" ref="CJ668">IF(U668="","",
IF(INDEX(Settings!$H:$H,MATCH(CJ$1,Settings!$G:$G,0))=TRUE,
100-100*(U668-MINIFS(U:U,$E:$E,$E668))/(MAXIFS(U:U,$E:$E,$E668)-MINIFS(U:U,$E:$E,$E668)),
100*(U668-MINIFS(U:U,$E:$E,$E668))/(MAXIFS(U:U,$E:$E,$E668)-MINIFS(U:U,$E:$E,$E668))))</f>
        <v/>
      </c>
      <c r="CK668" s="232" t="str">
        <f t="array" ref="CK668">IF(V668="","",
IF(INDEX(Settings!$H:$H,MATCH(CK$1,Settings!$G:$G,0))=TRUE,
100-100*(V668-MINIFS(V:V,$E:$E,$E668))/(MAXIFS(V:V,$E:$E,$E668)-MINIFS(V:V,$E:$E,$E668)),
100*(V668-MINIFS(V:V,$E:$E,$E668))/(MAXIFS(V:V,$E:$E,$E668)-MINIFS(V:V,$E:$E,$E668))))</f>
        <v/>
      </c>
      <c r="CL668" s="232" t="str">
        <f t="array" ref="CL668">IF(W668="","",
IF(INDEX(Settings!$H:$H,MATCH(CL$1,Settings!$G:$G,0))=TRUE,
100-100*(W668-MINIFS(W:W,$E:$E,$E668))/(MAXIFS(W:W,$E:$E,$E668)-MINIFS(W:W,$E:$E,$E668)),
100*(W668-MINIFS(W:W,$E:$E,$E668))/(MAXIFS(W:W,$E:$E,$E668)-MINIFS(W:W,$E:$E,$E668))))</f>
        <v/>
      </c>
      <c r="CM668" s="232" t="str">
        <f t="array" ref="CM668">IF(X668="","",
IF(INDEX(Settings!$H:$H,MATCH(CM$1,Settings!$G:$G,0))=TRUE,
100-100*(X668-MINIFS(X:X,$E:$E,$E668))/(MAXIFS(X:X,$E:$E,$E668)-MINIFS(X:X,$E:$E,$E668)),
100*(X668-MINIFS(X:X,$E:$E,$E668))/(MAXIFS(X:X,$E:$E,$E668)-MINIFS(X:X,$E:$E,$E668))))</f>
        <v/>
      </c>
      <c r="CN668" s="232" t="str">
        <f t="array" ref="CN668">IF(Y668="","",
IF(INDEX(Settings!$H:$H,MATCH(CN$1,Settings!$G:$G,0))=TRUE,
100-100*(Y668-MINIFS(Y:Y,$E:$E,$E668))/(MAXIFS(Y:Y,$E:$E,$E668)-MINIFS(Y:Y,$E:$E,$E668)),
100*(Y668-MINIFS(Y:Y,$E:$E,$E668))/(MAXIFS(Y:Y,$E:$E,$E668)-MINIFS(Y:Y,$E:$E,$E668))))</f>
        <v/>
      </c>
      <c r="CO668" s="232" t="str">
        <f t="array" ref="CO668">IF(Z668="","",
IF(INDEX(Settings!$H:$H,MATCH(CO$1,Settings!$G:$G,0))=TRUE,
100-100*(Z668-MINIFS(Z:Z,$E:$E,$E668))/(MAXIFS(Z:Z,$E:$E,$E668)-MINIFS(Z:Z,$E:$E,$E668)),
100*(Z668-MINIFS(Z:Z,$E:$E,$E668))/(MAXIFS(Z:Z,$E:$E,$E668)-MINIFS(Z:Z,$E:$E,$E668))))</f>
        <v/>
      </c>
      <c r="CP668" s="232" t="str">
        <f t="array" ref="CP668">IF(AA668="","",
IF(INDEX(Settings!$H:$H,MATCH(CP$1,Settings!$G:$G,0))=TRUE,
100-100*(AA668-MINIFS(AA:AA,$E:$E,$E668))/(MAXIFS(AA:AA,$E:$E,$E668)-MINIFS(AA:AA,$E:$E,$E668)),
100*(AA668-MINIFS(AA:AA,$E:$E,$E668))/(MAXIFS(AA:AA,$E:$E,$E668)-MINIFS(AA:AA,$E:$E,$E668))))</f>
        <v/>
      </c>
      <c r="CQ668" s="232" t="str">
        <f t="array" ref="CQ668">IF(AB668="","",
IF(INDEX(Settings!$H:$H,MATCH(CQ$1,Settings!$G:$G,0))=TRUE,
100-100*(AB668-MINIFS(AB:AB,$E:$E,$E668))/(MAXIFS(AB:AB,$E:$E,$E668)-MINIFS(AB:AB,$E:$E,$E668)),
100*(AB668-MINIFS(AB:AB,$E:$E,$E668))/(MAXIFS(AB:AB,$E:$E,$E668)-MINIFS(AB:AB,$E:$E,$E668))))</f>
        <v/>
      </c>
      <c r="CR668" s="232" t="str">
        <f t="array" ref="CR668">IF(AC668="","",
IF(INDEX(Settings!$H:$H,MATCH(CR$1,Settings!$G:$G,0))=TRUE,
100-100*(AC668-MINIFS(AC:AC,$E:$E,$E668))/(MAXIFS(AC:AC,$E:$E,$E668)-MINIFS(AC:AC,$E:$E,$E668)),
100*(AC668-MINIFS(AC:AC,$E:$E,$E668))/(MAXIFS(AC:AC,$E:$E,$E668)-MINIFS(AC:AC,$E:$E,$E668))))</f>
        <v/>
      </c>
      <c r="CS668" s="232" t="str">
        <f t="array" ref="CS668">IF(AD668="","",
IF(INDEX(Settings!$H:$H,MATCH(CS$1,Settings!$G:$G,0))=TRUE,
100-100*(AD668-MINIFS(AD:AD,$E:$E,$E668))/(MAXIFS(AD:AD,$E:$E,$E668)-MINIFS(AD:AD,$E:$E,$E668)),
100*(AD668-MINIFS(AD:AD,$E:$E,$E668))/(MAXIFS(AD:AD,$E:$E,$E668)-MINIFS(AD:AD,$E:$E,$E668))))</f>
        <v/>
      </c>
      <c r="CT668" s="232" t="str">
        <f t="array" ref="CT668">IF(AE668="","",
IF(INDEX(Settings!$H:$H,MATCH(CT$1,Settings!$G:$G,0))=TRUE,
100-100*(AE668-MINIFS(AE:AE,$E:$E,$E668))/(MAXIFS(AE:AE,$E:$E,$E668)-MINIFS(AE:AE,$E:$E,$E668)),
100*(AE668-MINIFS(AE:AE,$E:$E,$E668))/(MAXIFS(AE:AE,$E:$E,$E668)-MINIFS(AE:AE,$E:$E,$E668))))</f>
        <v/>
      </c>
      <c r="CU668" s="232" t="str">
        <f t="array" ref="CU668">IF(AF668="","",
IF(INDEX(Settings!$H:$H,MATCH(CU$1,Settings!$G:$G,0))=TRUE,
100-100*(AF668-MINIFS(AF:AF,$E:$E,$E668))/(MAXIFS(AF:AF,$E:$E,$E668)-MINIFS(AF:AF,$E:$E,$E668)),
100*(AF668-MINIFS(AF:AF,$E:$E,$E668))/(MAXIFS(AF:AF,$E:$E,$E668)-MINIFS(AF:AF,$E:$E,$E668))))</f>
        <v/>
      </c>
      <c r="CV668" s="232" t="str">
        <f t="array" ref="CV668">IF(AG668="","",
IF(INDEX(Settings!$H:$H,MATCH(CV$1,Settings!$G:$G,0))=TRUE,
100-100*(AG668-MINIFS(AG:AG,$E:$E,$E668))/(MAXIFS(AG:AG,$E:$E,$E668)-MINIFS(AG:AG,$E:$E,$E668)),
100*(AG668-MINIFS(AG:AG,$E:$E,$E668))/(MAXIFS(AG:AG,$E:$E,$E668)-MINIFS(AG:AG,$E:$E,$E668))))</f>
        <v/>
      </c>
      <c r="CW668" s="232" t="str">
        <f t="array" ref="CW668">IF(AH668="","",
IF(INDEX(Settings!$H:$H,MATCH(CW$1,Settings!$G:$G,0))=TRUE,
100-100*(AH668-MINIFS(AH:AH,$E:$E,$E668))/(MAXIFS(AH:AH,$E:$E,$E668)-MINIFS(AH:AH,$E:$E,$E668)),
100*(AH668-MINIFS(AH:AH,$E:$E,$E668))/(MAXIFS(AH:AH,$E:$E,$E668)-MINIFS(AH:AH,$E:$E,$E668))))</f>
        <v/>
      </c>
      <c r="CX668" s="232" t="str">
        <f t="array" ref="CX668">IF(AI668="","",
IF(INDEX(Settings!$H:$H,MATCH(CX$1,Settings!$G:$G,0))=TRUE,
100-100*(AI668-MINIFS(AI:AI,$E:$E,$E668))/(MAXIFS(AI:AI,$E:$E,$E668)-MINIFS(AI:AI,$E:$E,$E668)),
100*(AI668-MINIFS(AI:AI,$E:$E,$E668))/(MAXIFS(AI:AI,$E:$E,$E668)-MINIFS(AI:AI,$E:$E,$E668))))</f>
        <v/>
      </c>
      <c r="CY668" s="232" t="str">
        <f t="array" ref="CY668">IF(AJ668="","",
IF(INDEX(Settings!$H:$H,MATCH(CY$1,Settings!$G:$G,0))=TRUE,
100-100*(AJ668-MINIFS(AJ:AJ,$E:$E,$E668))/(MAXIFS(AJ:AJ,$E:$E,$E668)-MINIFS(AJ:AJ,$E:$E,$E668)),
100*(AJ668-MINIFS(AJ:AJ,$E:$E,$E668))/(MAXIFS(AJ:AJ,$E:$E,$E668)-MINIFS(AJ:AJ,$E:$E,$E668))))</f>
        <v/>
      </c>
      <c r="CZ668" s="232" t="str">
        <f t="array" ref="CZ668">IF(AK668="","",
IF(INDEX(Settings!$H:$H,MATCH(CZ$1,Settings!$G:$G,0))=TRUE,
100-100*(AK668-MINIFS(AK:AK,$E:$E,$E668))/(MAXIFS(AK:AK,$E:$E,$E668)-MINIFS(AK:AK,$E:$E,$E668)),
100*(AK668-MINIFS(AK:AK,$E:$E,$E668))/(MAXIFS(AK:AK,$E:$E,$E668)-MINIFS(AK:AK,$E:$E,$E668))))</f>
        <v/>
      </c>
      <c r="DA668" s="232" t="str">
        <f t="array" ref="DA668">IF(AL668="","",
IF(INDEX(Settings!$H:$H,MATCH(DA$1,Settings!$G:$G,0))=TRUE,
100-100*(AL668-MINIFS(AL:AL,$E:$E,$E668))/(MAXIFS(AL:AL,$E:$E,$E668)-MINIFS(AL:AL,$E:$E,$E668)),
100*(AL668-MINIFS(AL:AL,$E:$E,$E668))/(MAXIFS(AL:AL,$E:$E,$E668)-MINIFS(AL:AL,$E:$E,$E668))))</f>
        <v/>
      </c>
      <c r="DB668" s="232" t="str">
        <f t="array" ref="DB668">IF(AM668="","",
IF(INDEX(Settings!$H:$H,MATCH(DB$1,Settings!$G:$G,0))=TRUE,
100-100*(AM668-MINIFS(AM:AM,$E:$E,$E668))/(MAXIFS(AM:AM,$E:$E,$E668)-MINIFS(AM:AM,$E:$E,$E668)),
100*(AM668-MINIFS(AM:AM,$E:$E,$E668))/(MAXIFS(AM:AM,$E:$E,$E668)-MINIFS(AM:AM,$E:$E,$E668))))</f>
        <v/>
      </c>
      <c r="DC668" s="232" t="str">
        <f t="array" ref="DC668">IF(AN668="","",
IF(INDEX(Settings!$H:$H,MATCH(DC$1,Settings!$G:$G,0))=TRUE,
100-100*(AN668-MINIFS(AN:AN,$E:$E,$E668))/(MAXIFS(AN:AN,$E:$E,$E668)-MINIFS(AN:AN,$E:$E,$E668)),
100*(AN668-MINIFS(AN:AN,$E:$E,$E668))/(MAXIFS(AN:AN,$E:$E,$E668)-MINIFS(AN:AN,$E:$E,$E668))))</f>
        <v/>
      </c>
      <c r="DD668" s="232" t="str">
        <f t="array" ref="DD668">IF(AO668="","",
IF(INDEX(Settings!$H:$H,MATCH(DD$1,Settings!$G:$G,0))=TRUE,
100-100*(AO668-MINIFS(AO:AO,$E:$E,$E668))/(MAXIFS(AO:AO,$E:$E,$E668)-MINIFS(AO:AO,$E:$E,$E668)),
100*(AO668-MINIFS(AO:AO,$E:$E,$E668))/(MAXIFS(AO:AO,$E:$E,$E668)-MINIFS(AO:AO,$E:$E,$E668))))</f>
        <v/>
      </c>
      <c r="DE668" s="232" t="str">
        <f t="array" ref="DE668">IF(AP668="","",
IF(INDEX(Settings!$H:$H,MATCH(DE$1,Settings!$G:$G,0))=TRUE,
100-100*(AP668-MINIFS(AP:AP,$E:$E,$E668))/(MAXIFS(AP:AP,$E:$E,$E668)-MINIFS(AP:AP,$E:$E,$E668)),
100*(AP668-MINIFS(AP:AP,$E:$E,$E668))/(MAXIFS(AP:AP,$E:$E,$E668)-MINIFS(AP:AP,$E:$E,$E668))))</f>
        <v/>
      </c>
      <c r="DF668" s="232" t="str">
        <f t="array" ref="DF668">IF(AQ668="","",
IF(INDEX(Settings!$H:$H,MATCH(DF$1,Settings!$G:$G,0))=TRUE,
100-100*(AQ668-MINIFS(AQ:AQ,$E:$E,$E668))/(MAXIFS(AQ:AQ,$E:$E,$E668)-MINIFS(AQ:AQ,$E:$E,$E668)),
100*(AQ668-MINIFS(AQ:AQ,$E:$E,$E668))/(MAXIFS(AQ:AQ,$E:$E,$E668)-MINIFS(AQ:AQ,$E:$E,$E668))))</f>
        <v/>
      </c>
      <c r="DG668" s="232" t="str">
        <f t="array" ref="DG668">IF(AR668="","",
IF(INDEX(Settings!$H:$H,MATCH(DG$1,Settings!$G:$G,0))=TRUE,
100-100*(AR668-MINIFS(AR:AR,$E:$E,$E668))/(MAXIFS(AR:AR,$E:$E,$E668)-MINIFS(AR:AR,$E:$E,$E668)),
100*(AR668-MINIFS(AR:AR,$E:$E,$E668))/(MAXIFS(AR:AR,$E:$E,$E668)-MINIFS(AR:AR,$E:$E,$E668))))</f>
        <v/>
      </c>
      <c r="DH668" s="232" t="str">
        <f t="array" ref="DH668">IF(AS668="","",
IF(INDEX(Settings!$H:$H,MATCH(DH$1,Settings!$G:$G,0))=TRUE,
100-100*(AS668-MINIFS(AS:AS,$E:$E,$E668))/(MAXIFS(AS:AS,$E:$E,$E668)-MINIFS(AS:AS,$E:$E,$E668)),
100*(AS668-MINIFS(AS:AS,$E:$E,$E668))/(MAXIFS(AS:AS,$E:$E,$E668)-MINIFS(AS:AS,$E:$E,$E668))))</f>
        <v/>
      </c>
      <c r="DI668" s="232" t="str">
        <f t="array" ref="DI668">IF(AT668="","",
IF(INDEX(Settings!$H:$H,MATCH(DI$1,Settings!$G:$G,0))=TRUE,
100-100*(AT668-MINIFS(AT:AT,$E:$E,$E668))/(MAXIFS(AT:AT,$E:$E,$E668)-MINIFS(AT:AT,$E:$E,$E668)),
100*(AT668-MINIFS(AT:AT,$E:$E,$E668))/(MAXIFS(AT:AT,$E:$E,$E668)-MINIFS(AT:AT,$E:$E,$E668))))</f>
        <v/>
      </c>
      <c r="DJ668" s="232" t="str">
        <f t="array" ref="DJ668">IF(AU668="","",
IF(INDEX(Settings!$H:$H,MATCH(DJ$1,Settings!$G:$G,0))=TRUE,
100-100*(AU668-MINIFS(AU:AU,$E:$E,$E668))/(MAXIFS(AU:AU,$E:$E,$E668)-MINIFS(AU:AU,$E:$E,$E668)),
100*(AU668-MINIFS(AU:AU,$E:$E,$E668))/(MAXIFS(AU:AU,$E:$E,$E668)-MINIFS(AU:AU,$E:$E,$E668))))</f>
        <v/>
      </c>
      <c r="DK668" s="232" t="str">
        <f t="array" ref="DK668">IF(AV668="","",
IF(INDEX(Settings!$H:$H,MATCH(DK$1,Settings!$G:$G,0))=TRUE,
100-100*(AV668-MINIFS(AV:AV,$E:$E,$E668))/(MAXIFS(AV:AV,$E:$E,$E668)-MINIFS(AV:AV,$E:$E,$E668)),
100*(AV668-MINIFS(AV:AV,$E:$E,$E668))/(MAXIFS(AV:AV,$E:$E,$E668)-MINIFS(AV:AV,$E:$E,$E668))))</f>
        <v/>
      </c>
      <c r="DL668" s="232" t="str">
        <f t="array" ref="DL668">IF(AW668="","",
IF(INDEX(Settings!$H:$H,MATCH(DL$1,Settings!$G:$G,0))=TRUE,
100-100*(AW668-MINIFS(AW:AW,$E:$E,$E668))/(MAXIFS(AW:AW,$E:$E,$E668)-MINIFS(AW:AW,$E:$E,$E668)),
100*(AW668-MINIFS(AW:AW,$E:$E,$E668))/(MAXIFS(AW:AW,$E:$E,$E668)-MINIFS(AW:AW,$E:$E,$E668))))</f>
        <v/>
      </c>
      <c r="DM668" s="232" t="str">
        <f t="array" ref="DM668">IF(AX668="","",
IF(INDEX(Settings!$H:$H,MATCH(DM$1,Settings!$G:$G,0))=TRUE,
100-100*(AX668-MINIFS(AX:AX,$E:$E,$E668))/(MAXIFS(AX:AX,$E:$E,$E668)-MINIFS(AX:AX,$E:$E,$E668)),
100*(AX668-MINIFS(AX:AX,$E:$E,$E668))/(MAXIFS(AX:AX,$E:$E,$E668)-MINIFS(AX:AX,$E:$E,$E668))))</f>
        <v/>
      </c>
      <c r="DN668" s="232" t="str">
        <f t="array" ref="DN668">IF(AY668="","",
IF(INDEX(Settings!$H:$H,MATCH(DN$1,Settings!$G:$G,0))=TRUE,
100-100*(AY668-MINIFS(AY:AY,$E:$E,$E668))/(MAXIFS(AY:AY,$E:$E,$E668)-MINIFS(AY:AY,$E:$E,$E668)),
100*(AY668-MINIFS(AY:AY,$E:$E,$E668))/(MAXIFS(AY:AY,$E:$E,$E668)-MINIFS(AY:AY,$E:$E,$E668))))</f>
        <v/>
      </c>
      <c r="DO668" s="232" t="str">
        <f t="array" ref="DO668">IF(AZ668="","",
IF(INDEX(Settings!$H:$H,MATCH(DO$1,Settings!$G:$G,0))=TRUE,
100-100*(AZ668-MINIFS(AZ:AZ,$E:$E,$E668))/(MAXIFS(AZ:AZ,$E:$E,$E668)-MINIFS(AZ:AZ,$E:$E,$E668)),
100*(AZ668-MINIFS(AZ:AZ,$E:$E,$E668))/(MAXIFS(AZ:AZ,$E:$E,$E668)-MINIFS(AZ:AZ,$E:$E,$E668))))</f>
        <v/>
      </c>
      <c r="DP668" s="232" t="str">
        <f t="array" ref="DP668">IF(BA668="","",
IF(INDEX(Settings!$H:$H,MATCH(DP$1,Settings!$G:$G,0))=TRUE,
100-100*(BA668-MINIFS(BA:BA,$E:$E,$E668))/(MAXIFS(BA:BA,$E:$E,$E668)-MINIFS(BA:BA,$E:$E,$E668)),
100*(BA668-MINIFS(BA:BA,$E:$E,$E668))/(MAXIFS(BA:BA,$E:$E,$E668)-MINIFS(BA:BA,$E:$E,$E668))))</f>
        <v/>
      </c>
      <c r="DQ668" s="232" t="str">
        <f t="array" ref="DQ668">IF(BB668="","",
IF(INDEX(Settings!$H:$H,MATCH(DQ$1,Settings!$G:$G,0))=TRUE,
100-100*(BB668-MINIFS(BB:BB,$E:$E,$E668))/(MAXIFS(BB:BB,$E:$E,$E668)-MINIFS(BB:BB,$E:$E,$E668)),
100*(BB668-MINIFS(BB:BB,$E:$E,$E668))/(MAXIFS(BB:BB,$E:$E,$E668)-MINIFS(BB:BB,$E:$E,$E668))))</f>
        <v/>
      </c>
      <c r="DR668" s="232" t="str">
        <f t="array" ref="DR668">IF(BC668="","",
IF(INDEX(Settings!$H:$H,MATCH(DR$1,Settings!$G:$G,0))=TRUE,
100-100*(BC668-MINIFS(BC:BC,$E:$E,$E668))/(MAXIFS(BC:BC,$E:$E,$E668)-MINIFS(BC:BC,$E:$E,$E668)),
100*(BC668-MINIFS(BC:BC,$E:$E,$E668))/(MAXIFS(BC:BC,$E:$E,$E668)-MINIFS(BC:BC,$E:$E,$E668))))</f>
        <v/>
      </c>
      <c r="DS668" s="232" t="str">
        <f t="array" ref="DS668">IF(BD668="","",
IF(INDEX(Settings!$H:$H,MATCH(DS$1,Settings!$G:$G,0))=TRUE,
100-100*(BD668-MINIFS(BD:BD,$E:$E,$E668))/(MAXIFS(BD:BD,$E:$E,$E668)-MINIFS(BD:BD,$E:$E,$E668)),
100*(BD668-MINIFS(BD:BD,$E:$E,$E668))/(MAXIFS(BD:BD,$E:$E,$E668)-MINIFS(BD:BD,$E:$E,$E668))))</f>
        <v/>
      </c>
      <c r="DT668" s="232" t="str">
        <f t="array" ref="DT668">IF(BE668="","",
IF(INDEX(Settings!$H:$H,MATCH(DT$1,Settings!$G:$G,0))=TRUE,
100-100*(BE668-MINIFS(BE:BE,$E:$E,$E668))/(MAXIFS(BE:BE,$E:$E,$E668)-MINIFS(BE:BE,$E:$E,$E668)),
100*(BE668-MINIFS(BE:BE,$E:$E,$E668))/(MAXIFS(BE:BE,$E:$E,$E668)-MINIFS(BE:BE,$E:$E,$E668))))</f>
        <v/>
      </c>
      <c r="DU668" s="232" t="str">
        <f t="array" ref="DU668">IF(BF668="","",
IF(INDEX(Settings!$H:$H,MATCH(DU$1,Settings!$G:$G,0))=TRUE,
100-100*(BF668-MINIFS(BF:BF,$E:$E,$E668))/(MAXIFS(BF:BF,$E:$E,$E668)-MINIFS(BF:BF,$E:$E,$E668)),
100*(BF668-MINIFS(BF:BF,$E:$E,$E668))/(MAXIFS(BF:BF,$E:$E,$E668)-MINIFS(BF:BF,$E:$E,$E668))))</f>
        <v/>
      </c>
      <c r="DV668" s="232" t="str">
        <f t="array" ref="DV668">IF(BG668="","",
IF(INDEX(Settings!$H:$H,MATCH(DV$1,Settings!$G:$G,0))=TRUE,
100-100*(BG668-MINIFS(BG:BG,$E:$E,$E668))/(MAXIFS(BG:BG,$E:$E,$E668)-MINIFS(BG:BG,$E:$E,$E668)),
100*(BG668-MINIFS(BG:BG,$E:$E,$E668))/(MAXIFS(BG:BG,$E:$E,$E668)-MINIFS(BG:BG,$E:$E,$E668))))</f>
        <v/>
      </c>
      <c r="DW668" s="232" t="str">
        <f t="array" ref="DW668">IF(BH668="","",
IF(INDEX(Settings!$H:$H,MATCH(DW$1,Settings!$G:$G,0))=TRUE,
100-100*(BH668-MINIFS(BH:BH,$E:$E,$E668))/(MAXIFS(BH:BH,$E:$E,$E668)-MINIFS(BH:BH,$E:$E,$E668)),
100*(BH668-MINIFS(BH:BH,$E:$E,$E668))/(MAXIFS(BH:BH,$E:$E,$E668)-MINIFS(BH:BH,$E:$E,$E668))))</f>
        <v/>
      </c>
      <c r="DX668" s="232" t="str">
        <f t="array" ref="DX668">IF(BI668="","",
IF(INDEX(Settings!$H:$H,MATCH(DX$1,Settings!$G:$G,0))=TRUE,
100-100*(BI668-MINIFS(BI:BI,$E:$E,$E668))/(MAXIFS(BI:BI,$E:$E,$E668)-MINIFS(BI:BI,$E:$E,$E668)),
100*(BI668-MINIFS(BI:BI,$E:$E,$E668))/(MAXIFS(BI:BI,$E:$E,$E668)-MINIFS(BI:BI,$E:$E,$E668))))</f>
        <v/>
      </c>
      <c r="DY668" s="232" t="str">
        <f t="array" ref="DY668">IF(BJ668="","",
IF(INDEX(Settings!$H:$H,MATCH(DY$1,Settings!$G:$G,0))=TRUE,
100-100*(BJ668-MINIFS(BJ:BJ,$E:$E,$E668))/(MAXIFS(BJ:BJ,$E:$E,$E668)-MINIFS(BJ:BJ,$E:$E,$E668)),
100*(BJ668-MINIFS(BJ:BJ,$E:$E,$E668))/(MAXIFS(BJ:BJ,$E:$E,$E668)-MINIFS(BJ:BJ,$E:$E,$E668))))</f>
        <v/>
      </c>
      <c r="DZ668" s="234"/>
      <c r="EA668" s="234"/>
      <c r="EB668" s="234" t="str">
        <f t="shared" si="8"/>
        <v/>
      </c>
      <c r="EC668" s="234" t="str">
        <f t="shared" si="9"/>
        <v/>
      </c>
      <c r="ED668" s="234" t="str">
        <f t="shared" si="10"/>
        <v/>
      </c>
      <c r="EE668" s="234" t="str">
        <f t="shared" si="11"/>
        <v/>
      </c>
      <c r="EF668" s="234" t="str">
        <f t="shared" si="12"/>
        <v/>
      </c>
      <c r="EG668" s="234" t="str">
        <f t="shared" si="13"/>
        <v/>
      </c>
      <c r="EH668" s="234"/>
      <c r="EI668" s="234"/>
      <c r="EJ668" s="234"/>
      <c r="EK668" s="234"/>
      <c r="EL668" s="234"/>
      <c r="EM668" s="234"/>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3" t="str">
        <f t="shared" si="14"/>
        <v/>
      </c>
      <c r="N669" s="49"/>
      <c r="O669" s="49"/>
      <c r="P669" s="49"/>
      <c r="Q669" s="49"/>
      <c r="R669" s="49"/>
      <c r="S669" s="222" t="str">
        <f>IFERROR(VLOOKUP(AF669, 'YOYO IR Scores'!A:C, 3, FALSE), "")
</f>
        <v/>
      </c>
      <c r="T669" s="49"/>
      <c r="U669" s="49"/>
      <c r="V669" s="49"/>
      <c r="W669" s="49"/>
      <c r="X669" s="224" t="str">
        <f t="shared" si="4"/>
        <v/>
      </c>
      <c r="Y669" s="225" t="str">
        <f t="shared" si="5"/>
        <v/>
      </c>
      <c r="Z669" s="225" t="str">
        <f t="shared" si="6"/>
        <v/>
      </c>
      <c r="AA669" s="224" t="str">
        <f t="shared" si="7"/>
        <v/>
      </c>
      <c r="AB669" s="223"/>
      <c r="AC669" s="223"/>
      <c r="AD669" s="223"/>
      <c r="AE669" s="223" t="str">
        <f>IFERROR(VLOOKUP(AF669, 'YOYO IR Scores'!A:C, 2, FALSE), "")</f>
        <v/>
      </c>
      <c r="AF669" s="223"/>
      <c r="AG669" s="223"/>
      <c r="AH669" s="223"/>
      <c r="AI669" s="223"/>
      <c r="AJ669" s="223"/>
      <c r="AK669" s="223"/>
      <c r="AL669" s="223"/>
      <c r="AM669" s="223"/>
      <c r="AN669" s="223"/>
      <c r="AO669" s="223"/>
      <c r="AP669" s="223"/>
      <c r="AQ669" s="223"/>
      <c r="AR669" s="223"/>
      <c r="AS669" s="223"/>
      <c r="AT669" s="223"/>
      <c r="AU669" s="223"/>
      <c r="AV669" s="223"/>
      <c r="AW669" s="223"/>
      <c r="AX669" s="223"/>
      <c r="AY669" s="223"/>
      <c r="AZ669" s="223"/>
      <c r="BA669" s="223"/>
      <c r="BB669" s="223"/>
      <c r="BC669" s="223"/>
      <c r="BD669" s="223"/>
      <c r="BE669" s="223"/>
      <c r="BF669" s="223"/>
      <c r="BG669" s="223"/>
      <c r="BH669" s="223"/>
      <c r="BI669" s="223"/>
      <c r="BJ669" s="223"/>
      <c r="BK669" s="223" t="str">
        <f t="array" ref="BK669">IF(J669="","",
IF(INDEX(Settings!$H:$H,MATCH(BY$1,Settings!$G:$G,0))=TRUE,
100-100*(J669-MIN(J:J))/(MAX(J:J)-MIN(J:J)),
100*(J669-MIN(J:J))/(MAX(J:J)-MIN(J:J))))</f>
        <v/>
      </c>
      <c r="BL669" s="223" t="str">
        <f t="array" ref="BL669">IF(J669="","",
IF(INDEX(Settings!$H:$H,MATCH(BY$1,Settings!$G:$G,0))=TRUE,
100-100*(J669-MINIFS(J:J,$E:$E,$E669))/(MAXIFS(J:J,$E:$E,$E669)-MINIFS(J:J,$E:$E,$E669)),
100*(J669-MINIFS(J:J,$E:$E,$E669))/(MAXIFS(J:J,$E:$E,$E669)-MINIFS(J:J,$E:$E,$E669))))</f>
        <v/>
      </c>
      <c r="BM669" s="223"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4" t="str">
        <f t="array" ref="BQ669">IF(J669="","",
IF(INDEX(Settings!$H:$H,MATCH(BY$1,Settings!$G:$G,0))=TRUE,
-1*(J669-AVERAGE(J:J))/STDEV(J:J),
(J669-AVERAGE(J:J))/STDEV(J:J)))</f>
        <v/>
      </c>
      <c r="BR669" s="224" t="str">
        <f>IFERROR(__xludf.DUMMYFUNCTION("IF(J669="""","""",
IF(INDEX(Settings!$H:$H,MATCH(BY$1,Settings!$G:$G,0))=TRUE,
-1*(J669-AVERAGEIFS(J:J,$E:$E,$E669))/STDEV(FILTER(J:J,$E:$E=$E669)),
(J669-AVERAGEIFS(J:J,$E:$E,$E669))/STDEV(FILTER(J:J,$E:$E=$E669))))"),"")</f>
        <v/>
      </c>
      <c r="BS669" s="224"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3" t="str">
        <f t="array" ref="BY669">IF(J669="","",
IF(INDEX(Settings!$H:$H,MATCH(BY$1,Settings!$G:$G,0))=TRUE,
100-100*(J669-MINIFS(J:J,$E:$E,$E669))/(MAXIFS(J:J,$E:$E,$E669)-MINIFS(J:J,$E:$E,$E669)),
100*(J669-MINIFS(J:J,$E:$E,$E669))/(MAXIFS(J:J,$E:$E,$E669)-MINIFS(J:J,$E:$E,$E669))))</f>
        <v/>
      </c>
      <c r="BZ669" s="223" t="str">
        <f t="array" ref="BZ669">IF(K669="","",
IF(INDEX(Settings!$H:$H,MATCH(BZ$1,Settings!$G:$G,0))=TRUE,
100-100*(K669-MINIFS(K:K,$E:$E,$E669))/(MAXIFS(K:K,$E:$E,$E669)-MINIFS(K:K,$E:$E,$E669)),
100*(K669-MINIFS(K:K,$E:$E,$E669))/(MAXIFS(K:K,$E:$E,$E669)-MINIFS(K:K,$E:$E,$E669))))</f>
        <v/>
      </c>
      <c r="CA669" s="223" t="str">
        <f t="array" ref="CA669">IF(L669="","",
IF(INDEX(Settings!$H:$H,MATCH(CA$1,Settings!$G:$G,0))=TRUE,
100-100*(L669-MINIFS(L:L,$E:$E,$E669))/(MAXIFS(L:L,$E:$E,$E669)-MINIFS(L:L,$E:$E,$E669)),
100*(L669-MINIFS(L:L,$E:$E,$E669))/(MAXIFS(L:L,$E:$E,$E669)-MINIFS(L:L,$E:$E,$E669))))</f>
        <v/>
      </c>
      <c r="CB669" s="223" t="str">
        <f t="array" ref="CB669">IF(M669="","",
IF(INDEX(Settings!$H:$H,MATCH(CB$1,Settings!$G:$G,0))=TRUE,
100-100*(M669-MINIFS(M:M,$E:$E,$E669))/(MAXIFS(M:M,$E:$E,$E669)-MINIFS(M:M,$E:$E,$E669)),
100*(M669-MINIFS(M:M,$E:$E,$E669))/(MAXIFS(M:M,$E:$E,$E669)-MINIFS(M:M,$E:$E,$E669))))</f>
        <v/>
      </c>
      <c r="CC669" s="223" t="str">
        <f t="array" ref="CC669">IF(N669="","",
IF(INDEX(Settings!$H:$H,MATCH(CC$1,Settings!$G:$G,0))=TRUE,
100-100*(N669-MINIFS(N:N,$E:$E,$E669))/(MAXIFS(N:N,$E:$E,$E669)-MINIFS(N:N,$E:$E,$E669)),
100*(N669-MINIFS(N:N,$E:$E,$E669))/(MAXIFS(N:N,$E:$E,$E669)-MINIFS(N:N,$E:$E,$E669))))</f>
        <v/>
      </c>
      <c r="CD669" s="223" t="str">
        <f t="array" ref="CD669">IF(O669="","",
IF(INDEX(Settings!$H:$H,MATCH(CD$1,Settings!$G:$G,0))=TRUE,
100-100*(O669-MINIFS(O:O,$E:$E,$E669))/(MAXIFS(O:O,$E:$E,$E669)-MINIFS(O:O,$E:$E,$E669)),
100*(O669-MINIFS(O:O,$E:$E,$E669))/(MAXIFS(O:O,$E:$E,$E669)-MINIFS(O:O,$E:$E,$E669))))</f>
        <v/>
      </c>
      <c r="CE669" s="223" t="str">
        <f t="array" ref="CE669">IF(P669="","",
IF(INDEX(Settings!$H:$H,MATCH(CE$1,Settings!$G:$G,0))=TRUE,
100-100*(P669-MINIFS(P:P,$E:$E,$E669))/(MAXIFS(P:P,$E:$E,$E669)-MINIFS(P:P,$E:$E,$E669)),
100*(P669-MINIFS(P:P,$E:$E,$E669))/(MAXIFS(P:P,$E:$E,$E669)-MINIFS(P:P,$E:$E,$E669))))</f>
        <v/>
      </c>
      <c r="CF669" s="223" t="str">
        <f t="array" ref="CF669">IF(Q669="","",
IF(INDEX(Settings!$H:$H,MATCH(CF$1,Settings!$G:$G,0))=TRUE,
100-100*(Q669-MINIFS(Q:Q,$E:$E,$E669))/(MAXIFS(Q:Q,$E:$E,$E669)-MINIFS(Q:Q,$E:$E,$E669)),
100*(Q669-MINIFS(Q:Q,$E:$E,$E669))/(MAXIFS(Q:Q,$E:$E,$E669)-MINIFS(Q:Q,$E:$E,$E669))))</f>
        <v/>
      </c>
      <c r="CG669" s="223" t="str">
        <f t="array" ref="CG669">IF(R669="","",
IF(INDEX(Settings!$H:$H,MATCH(CG$1,Settings!$G:$G,0))=TRUE,
100-100*(R669-MINIFS(R:R,$E:$E,$E669))/(MAXIFS(R:R,$E:$E,$E669)-MINIFS(R:R,$E:$E,$E669)),
100*(R669-MINIFS(R:R,$E:$E,$E669))/(MAXIFS(R:R,$E:$E,$E669)-MINIFS(R:R,$E:$E,$E669))))</f>
        <v/>
      </c>
      <c r="CH669" s="223" t="str">
        <f t="array" ref="CH669">IF(S669="","",
IF(INDEX(Settings!$H:$H,MATCH(CH$1,Settings!$G:$G,0))=TRUE,
100-100*(S669-MINIFS(S:S,$E:$E,$E669))/(MAXIFS(S:S,$E:$E,$E669)-MINIFS(S:S,$E:$E,$E669)),
100*(S669-MINIFS(S:S,$E:$E,$E669))/(MAXIFS(S:S,$E:$E,$E669)-MINIFS(S:S,$E:$E,$E669))))</f>
        <v/>
      </c>
      <c r="CI669" s="223" t="str">
        <f t="array" ref="CI669">IF(T669="","",
IF(INDEX(Settings!$H:$H,MATCH(CI$1,Settings!$G:$G,0))=TRUE,
100-100*(T669-MINIFS(T:T,$E:$E,$E669))/(MAXIFS(T:T,$E:$E,$E669)-MINIFS(T:T,$E:$E,$E669)),
100*(T669-MINIFS(T:T,$E:$E,$E669))/(MAXIFS(T:T,$E:$E,$E669)-MINIFS(T:T,$E:$E,$E669))))</f>
        <v/>
      </c>
      <c r="CJ669" s="223" t="str">
        <f t="array" ref="CJ669">IF(U669="","",
IF(INDEX(Settings!$H:$H,MATCH(CJ$1,Settings!$G:$G,0))=TRUE,
100-100*(U669-MINIFS(U:U,$E:$E,$E669))/(MAXIFS(U:U,$E:$E,$E669)-MINIFS(U:U,$E:$E,$E669)),
100*(U669-MINIFS(U:U,$E:$E,$E669))/(MAXIFS(U:U,$E:$E,$E669)-MINIFS(U:U,$E:$E,$E669))))</f>
        <v/>
      </c>
      <c r="CK669" s="223" t="str">
        <f t="array" ref="CK669">IF(V669="","",
IF(INDEX(Settings!$H:$H,MATCH(CK$1,Settings!$G:$G,0))=TRUE,
100-100*(V669-MINIFS(V:V,$E:$E,$E669))/(MAXIFS(V:V,$E:$E,$E669)-MINIFS(V:V,$E:$E,$E669)),
100*(V669-MINIFS(V:V,$E:$E,$E669))/(MAXIFS(V:V,$E:$E,$E669)-MINIFS(V:V,$E:$E,$E669))))</f>
        <v/>
      </c>
      <c r="CL669" s="223" t="str">
        <f t="array" ref="CL669">IF(W669="","",
IF(INDEX(Settings!$H:$H,MATCH(CL$1,Settings!$G:$G,0))=TRUE,
100-100*(W669-MINIFS(W:W,$E:$E,$E669))/(MAXIFS(W:W,$E:$E,$E669)-MINIFS(W:W,$E:$E,$E669)),
100*(W669-MINIFS(W:W,$E:$E,$E669))/(MAXIFS(W:W,$E:$E,$E669)-MINIFS(W:W,$E:$E,$E669))))</f>
        <v/>
      </c>
      <c r="CM669" s="223" t="str">
        <f t="array" ref="CM669">IF(X669="","",
IF(INDEX(Settings!$H:$H,MATCH(CM$1,Settings!$G:$G,0))=TRUE,
100-100*(X669-MINIFS(X:X,$E:$E,$E669))/(MAXIFS(X:X,$E:$E,$E669)-MINIFS(X:X,$E:$E,$E669)),
100*(X669-MINIFS(X:X,$E:$E,$E669))/(MAXIFS(X:X,$E:$E,$E669)-MINIFS(X:X,$E:$E,$E669))))</f>
        <v/>
      </c>
      <c r="CN669" s="223" t="str">
        <f t="array" ref="CN669">IF(Y669="","",
IF(INDEX(Settings!$H:$H,MATCH(CN$1,Settings!$G:$G,0))=TRUE,
100-100*(Y669-MINIFS(Y:Y,$E:$E,$E669))/(MAXIFS(Y:Y,$E:$E,$E669)-MINIFS(Y:Y,$E:$E,$E669)),
100*(Y669-MINIFS(Y:Y,$E:$E,$E669))/(MAXIFS(Y:Y,$E:$E,$E669)-MINIFS(Y:Y,$E:$E,$E669))))</f>
        <v/>
      </c>
      <c r="CO669" s="223" t="str">
        <f t="array" ref="CO669">IF(Z669="","",
IF(INDEX(Settings!$H:$H,MATCH(CO$1,Settings!$G:$G,0))=TRUE,
100-100*(Z669-MINIFS(Z:Z,$E:$E,$E669))/(MAXIFS(Z:Z,$E:$E,$E669)-MINIFS(Z:Z,$E:$E,$E669)),
100*(Z669-MINIFS(Z:Z,$E:$E,$E669))/(MAXIFS(Z:Z,$E:$E,$E669)-MINIFS(Z:Z,$E:$E,$E669))))</f>
        <v/>
      </c>
      <c r="CP669" s="223" t="str">
        <f t="array" ref="CP669">IF(AA669="","",
IF(INDEX(Settings!$H:$H,MATCH(CP$1,Settings!$G:$G,0))=TRUE,
100-100*(AA669-MINIFS(AA:AA,$E:$E,$E669))/(MAXIFS(AA:AA,$E:$E,$E669)-MINIFS(AA:AA,$E:$E,$E669)),
100*(AA669-MINIFS(AA:AA,$E:$E,$E669))/(MAXIFS(AA:AA,$E:$E,$E669)-MINIFS(AA:AA,$E:$E,$E669))))</f>
        <v/>
      </c>
      <c r="CQ669" s="223" t="str">
        <f t="array" ref="CQ669">IF(AB669="","",
IF(INDEX(Settings!$H:$H,MATCH(CQ$1,Settings!$G:$G,0))=TRUE,
100-100*(AB669-MINIFS(AB:AB,$E:$E,$E669))/(MAXIFS(AB:AB,$E:$E,$E669)-MINIFS(AB:AB,$E:$E,$E669)),
100*(AB669-MINIFS(AB:AB,$E:$E,$E669))/(MAXIFS(AB:AB,$E:$E,$E669)-MINIFS(AB:AB,$E:$E,$E669))))</f>
        <v/>
      </c>
      <c r="CR669" s="223" t="str">
        <f t="array" ref="CR669">IF(AC669="","",
IF(INDEX(Settings!$H:$H,MATCH(CR$1,Settings!$G:$G,0))=TRUE,
100-100*(AC669-MINIFS(AC:AC,$E:$E,$E669))/(MAXIFS(AC:AC,$E:$E,$E669)-MINIFS(AC:AC,$E:$E,$E669)),
100*(AC669-MINIFS(AC:AC,$E:$E,$E669))/(MAXIFS(AC:AC,$E:$E,$E669)-MINIFS(AC:AC,$E:$E,$E669))))</f>
        <v/>
      </c>
      <c r="CS669" s="223" t="str">
        <f t="array" ref="CS669">IF(AD669="","",
IF(INDEX(Settings!$H:$H,MATCH(CS$1,Settings!$G:$G,0))=TRUE,
100-100*(AD669-MINIFS(AD:AD,$E:$E,$E669))/(MAXIFS(AD:AD,$E:$E,$E669)-MINIFS(AD:AD,$E:$E,$E669)),
100*(AD669-MINIFS(AD:AD,$E:$E,$E669))/(MAXIFS(AD:AD,$E:$E,$E669)-MINIFS(AD:AD,$E:$E,$E669))))</f>
        <v/>
      </c>
      <c r="CT669" s="223" t="str">
        <f t="array" ref="CT669">IF(AE669="","",
IF(INDEX(Settings!$H:$H,MATCH(CT$1,Settings!$G:$G,0))=TRUE,
100-100*(AE669-MINIFS(AE:AE,$E:$E,$E669))/(MAXIFS(AE:AE,$E:$E,$E669)-MINIFS(AE:AE,$E:$E,$E669)),
100*(AE669-MINIFS(AE:AE,$E:$E,$E669))/(MAXIFS(AE:AE,$E:$E,$E669)-MINIFS(AE:AE,$E:$E,$E669))))</f>
        <v/>
      </c>
      <c r="CU669" s="223" t="str">
        <f t="array" ref="CU669">IF(AF669="","",
IF(INDEX(Settings!$H:$H,MATCH(CU$1,Settings!$G:$G,0))=TRUE,
100-100*(AF669-MINIFS(AF:AF,$E:$E,$E669))/(MAXIFS(AF:AF,$E:$E,$E669)-MINIFS(AF:AF,$E:$E,$E669)),
100*(AF669-MINIFS(AF:AF,$E:$E,$E669))/(MAXIFS(AF:AF,$E:$E,$E669)-MINIFS(AF:AF,$E:$E,$E669))))</f>
        <v/>
      </c>
      <c r="CV669" s="223" t="str">
        <f t="array" ref="CV669">IF(AG669="","",
IF(INDEX(Settings!$H:$H,MATCH(CV$1,Settings!$G:$G,0))=TRUE,
100-100*(AG669-MINIFS(AG:AG,$E:$E,$E669))/(MAXIFS(AG:AG,$E:$E,$E669)-MINIFS(AG:AG,$E:$E,$E669)),
100*(AG669-MINIFS(AG:AG,$E:$E,$E669))/(MAXIFS(AG:AG,$E:$E,$E669)-MINIFS(AG:AG,$E:$E,$E669))))</f>
        <v/>
      </c>
      <c r="CW669" s="223" t="str">
        <f t="array" ref="CW669">IF(AH669="","",
IF(INDEX(Settings!$H:$H,MATCH(CW$1,Settings!$G:$G,0))=TRUE,
100-100*(AH669-MINIFS(AH:AH,$E:$E,$E669))/(MAXIFS(AH:AH,$E:$E,$E669)-MINIFS(AH:AH,$E:$E,$E669)),
100*(AH669-MINIFS(AH:AH,$E:$E,$E669))/(MAXIFS(AH:AH,$E:$E,$E669)-MINIFS(AH:AH,$E:$E,$E669))))</f>
        <v/>
      </c>
      <c r="CX669" s="223" t="str">
        <f t="array" ref="CX669">IF(AI669="","",
IF(INDEX(Settings!$H:$H,MATCH(CX$1,Settings!$G:$G,0))=TRUE,
100-100*(AI669-MINIFS(AI:AI,$E:$E,$E669))/(MAXIFS(AI:AI,$E:$E,$E669)-MINIFS(AI:AI,$E:$E,$E669)),
100*(AI669-MINIFS(AI:AI,$E:$E,$E669))/(MAXIFS(AI:AI,$E:$E,$E669)-MINIFS(AI:AI,$E:$E,$E669))))</f>
        <v/>
      </c>
      <c r="CY669" s="223" t="str">
        <f t="array" ref="CY669">IF(AJ669="","",
IF(INDEX(Settings!$H:$H,MATCH(CY$1,Settings!$G:$G,0))=TRUE,
100-100*(AJ669-MINIFS(AJ:AJ,$E:$E,$E669))/(MAXIFS(AJ:AJ,$E:$E,$E669)-MINIFS(AJ:AJ,$E:$E,$E669)),
100*(AJ669-MINIFS(AJ:AJ,$E:$E,$E669))/(MAXIFS(AJ:AJ,$E:$E,$E669)-MINIFS(AJ:AJ,$E:$E,$E669))))</f>
        <v/>
      </c>
      <c r="CZ669" s="223" t="str">
        <f t="array" ref="CZ669">IF(AK669="","",
IF(INDEX(Settings!$H:$H,MATCH(CZ$1,Settings!$G:$G,0))=TRUE,
100-100*(AK669-MINIFS(AK:AK,$E:$E,$E669))/(MAXIFS(AK:AK,$E:$E,$E669)-MINIFS(AK:AK,$E:$E,$E669)),
100*(AK669-MINIFS(AK:AK,$E:$E,$E669))/(MAXIFS(AK:AK,$E:$E,$E669)-MINIFS(AK:AK,$E:$E,$E669))))</f>
        <v/>
      </c>
      <c r="DA669" s="223" t="str">
        <f t="array" ref="DA669">IF(AL669="","",
IF(INDEX(Settings!$H:$H,MATCH(DA$1,Settings!$G:$G,0))=TRUE,
100-100*(AL669-MINIFS(AL:AL,$E:$E,$E669))/(MAXIFS(AL:AL,$E:$E,$E669)-MINIFS(AL:AL,$E:$E,$E669)),
100*(AL669-MINIFS(AL:AL,$E:$E,$E669))/(MAXIFS(AL:AL,$E:$E,$E669)-MINIFS(AL:AL,$E:$E,$E669))))</f>
        <v/>
      </c>
      <c r="DB669" s="223" t="str">
        <f t="array" ref="DB669">IF(AM669="","",
IF(INDEX(Settings!$H:$H,MATCH(DB$1,Settings!$G:$G,0))=TRUE,
100-100*(AM669-MINIFS(AM:AM,$E:$E,$E669))/(MAXIFS(AM:AM,$E:$E,$E669)-MINIFS(AM:AM,$E:$E,$E669)),
100*(AM669-MINIFS(AM:AM,$E:$E,$E669))/(MAXIFS(AM:AM,$E:$E,$E669)-MINIFS(AM:AM,$E:$E,$E669))))</f>
        <v/>
      </c>
      <c r="DC669" s="223" t="str">
        <f t="array" ref="DC669">IF(AN669="","",
IF(INDEX(Settings!$H:$H,MATCH(DC$1,Settings!$G:$G,0))=TRUE,
100-100*(AN669-MINIFS(AN:AN,$E:$E,$E669))/(MAXIFS(AN:AN,$E:$E,$E669)-MINIFS(AN:AN,$E:$E,$E669)),
100*(AN669-MINIFS(AN:AN,$E:$E,$E669))/(MAXIFS(AN:AN,$E:$E,$E669)-MINIFS(AN:AN,$E:$E,$E669))))</f>
        <v/>
      </c>
      <c r="DD669" s="223" t="str">
        <f t="array" ref="DD669">IF(AO669="","",
IF(INDEX(Settings!$H:$H,MATCH(DD$1,Settings!$G:$G,0))=TRUE,
100-100*(AO669-MINIFS(AO:AO,$E:$E,$E669))/(MAXIFS(AO:AO,$E:$E,$E669)-MINIFS(AO:AO,$E:$E,$E669)),
100*(AO669-MINIFS(AO:AO,$E:$E,$E669))/(MAXIFS(AO:AO,$E:$E,$E669)-MINIFS(AO:AO,$E:$E,$E669))))</f>
        <v/>
      </c>
      <c r="DE669" s="223" t="str">
        <f t="array" ref="DE669">IF(AP669="","",
IF(INDEX(Settings!$H:$H,MATCH(DE$1,Settings!$G:$G,0))=TRUE,
100-100*(AP669-MINIFS(AP:AP,$E:$E,$E669))/(MAXIFS(AP:AP,$E:$E,$E669)-MINIFS(AP:AP,$E:$E,$E669)),
100*(AP669-MINIFS(AP:AP,$E:$E,$E669))/(MAXIFS(AP:AP,$E:$E,$E669)-MINIFS(AP:AP,$E:$E,$E669))))</f>
        <v/>
      </c>
      <c r="DF669" s="223" t="str">
        <f t="array" ref="DF669">IF(AQ669="","",
IF(INDEX(Settings!$H:$H,MATCH(DF$1,Settings!$G:$G,0))=TRUE,
100-100*(AQ669-MINIFS(AQ:AQ,$E:$E,$E669))/(MAXIFS(AQ:AQ,$E:$E,$E669)-MINIFS(AQ:AQ,$E:$E,$E669)),
100*(AQ669-MINIFS(AQ:AQ,$E:$E,$E669))/(MAXIFS(AQ:AQ,$E:$E,$E669)-MINIFS(AQ:AQ,$E:$E,$E669))))</f>
        <v/>
      </c>
      <c r="DG669" s="223" t="str">
        <f t="array" ref="DG669">IF(AR669="","",
IF(INDEX(Settings!$H:$H,MATCH(DG$1,Settings!$G:$G,0))=TRUE,
100-100*(AR669-MINIFS(AR:AR,$E:$E,$E669))/(MAXIFS(AR:AR,$E:$E,$E669)-MINIFS(AR:AR,$E:$E,$E669)),
100*(AR669-MINIFS(AR:AR,$E:$E,$E669))/(MAXIFS(AR:AR,$E:$E,$E669)-MINIFS(AR:AR,$E:$E,$E669))))</f>
        <v/>
      </c>
      <c r="DH669" s="223" t="str">
        <f t="array" ref="DH669">IF(AS669="","",
IF(INDEX(Settings!$H:$H,MATCH(DH$1,Settings!$G:$G,0))=TRUE,
100-100*(AS669-MINIFS(AS:AS,$E:$E,$E669))/(MAXIFS(AS:AS,$E:$E,$E669)-MINIFS(AS:AS,$E:$E,$E669)),
100*(AS669-MINIFS(AS:AS,$E:$E,$E669))/(MAXIFS(AS:AS,$E:$E,$E669)-MINIFS(AS:AS,$E:$E,$E669))))</f>
        <v/>
      </c>
      <c r="DI669" s="223" t="str">
        <f t="array" ref="DI669">IF(AT669="","",
IF(INDEX(Settings!$H:$H,MATCH(DI$1,Settings!$G:$G,0))=TRUE,
100-100*(AT669-MINIFS(AT:AT,$E:$E,$E669))/(MAXIFS(AT:AT,$E:$E,$E669)-MINIFS(AT:AT,$E:$E,$E669)),
100*(AT669-MINIFS(AT:AT,$E:$E,$E669))/(MAXIFS(AT:AT,$E:$E,$E669)-MINIFS(AT:AT,$E:$E,$E669))))</f>
        <v/>
      </c>
      <c r="DJ669" s="223" t="str">
        <f t="array" ref="DJ669">IF(AU669="","",
IF(INDEX(Settings!$H:$H,MATCH(DJ$1,Settings!$G:$G,0))=TRUE,
100-100*(AU669-MINIFS(AU:AU,$E:$E,$E669))/(MAXIFS(AU:AU,$E:$E,$E669)-MINIFS(AU:AU,$E:$E,$E669)),
100*(AU669-MINIFS(AU:AU,$E:$E,$E669))/(MAXIFS(AU:AU,$E:$E,$E669)-MINIFS(AU:AU,$E:$E,$E669))))</f>
        <v/>
      </c>
      <c r="DK669" s="223" t="str">
        <f t="array" ref="DK669">IF(AV669="","",
IF(INDEX(Settings!$H:$H,MATCH(DK$1,Settings!$G:$G,0))=TRUE,
100-100*(AV669-MINIFS(AV:AV,$E:$E,$E669))/(MAXIFS(AV:AV,$E:$E,$E669)-MINIFS(AV:AV,$E:$E,$E669)),
100*(AV669-MINIFS(AV:AV,$E:$E,$E669))/(MAXIFS(AV:AV,$E:$E,$E669)-MINIFS(AV:AV,$E:$E,$E669))))</f>
        <v/>
      </c>
      <c r="DL669" s="223" t="str">
        <f t="array" ref="DL669">IF(AW669="","",
IF(INDEX(Settings!$H:$H,MATCH(DL$1,Settings!$G:$G,0))=TRUE,
100-100*(AW669-MINIFS(AW:AW,$E:$E,$E669))/(MAXIFS(AW:AW,$E:$E,$E669)-MINIFS(AW:AW,$E:$E,$E669)),
100*(AW669-MINIFS(AW:AW,$E:$E,$E669))/(MAXIFS(AW:AW,$E:$E,$E669)-MINIFS(AW:AW,$E:$E,$E669))))</f>
        <v/>
      </c>
      <c r="DM669" s="223" t="str">
        <f t="array" ref="DM669">IF(AX669="","",
IF(INDEX(Settings!$H:$H,MATCH(DM$1,Settings!$G:$G,0))=TRUE,
100-100*(AX669-MINIFS(AX:AX,$E:$E,$E669))/(MAXIFS(AX:AX,$E:$E,$E669)-MINIFS(AX:AX,$E:$E,$E669)),
100*(AX669-MINIFS(AX:AX,$E:$E,$E669))/(MAXIFS(AX:AX,$E:$E,$E669)-MINIFS(AX:AX,$E:$E,$E669))))</f>
        <v/>
      </c>
      <c r="DN669" s="223" t="str">
        <f t="array" ref="DN669">IF(AY669="","",
IF(INDEX(Settings!$H:$H,MATCH(DN$1,Settings!$G:$G,0))=TRUE,
100-100*(AY669-MINIFS(AY:AY,$E:$E,$E669))/(MAXIFS(AY:AY,$E:$E,$E669)-MINIFS(AY:AY,$E:$E,$E669)),
100*(AY669-MINIFS(AY:AY,$E:$E,$E669))/(MAXIFS(AY:AY,$E:$E,$E669)-MINIFS(AY:AY,$E:$E,$E669))))</f>
        <v/>
      </c>
      <c r="DO669" s="223" t="str">
        <f t="array" ref="DO669">IF(AZ669="","",
IF(INDEX(Settings!$H:$H,MATCH(DO$1,Settings!$G:$G,0))=TRUE,
100-100*(AZ669-MINIFS(AZ:AZ,$E:$E,$E669))/(MAXIFS(AZ:AZ,$E:$E,$E669)-MINIFS(AZ:AZ,$E:$E,$E669)),
100*(AZ669-MINIFS(AZ:AZ,$E:$E,$E669))/(MAXIFS(AZ:AZ,$E:$E,$E669)-MINIFS(AZ:AZ,$E:$E,$E669))))</f>
        <v/>
      </c>
      <c r="DP669" s="223" t="str">
        <f t="array" ref="DP669">IF(BA669="","",
IF(INDEX(Settings!$H:$H,MATCH(DP$1,Settings!$G:$G,0))=TRUE,
100-100*(BA669-MINIFS(BA:BA,$E:$E,$E669))/(MAXIFS(BA:BA,$E:$E,$E669)-MINIFS(BA:BA,$E:$E,$E669)),
100*(BA669-MINIFS(BA:BA,$E:$E,$E669))/(MAXIFS(BA:BA,$E:$E,$E669)-MINIFS(BA:BA,$E:$E,$E669))))</f>
        <v/>
      </c>
      <c r="DQ669" s="223" t="str">
        <f t="array" ref="DQ669">IF(BB669="","",
IF(INDEX(Settings!$H:$H,MATCH(DQ$1,Settings!$G:$G,0))=TRUE,
100-100*(BB669-MINIFS(BB:BB,$E:$E,$E669))/(MAXIFS(BB:BB,$E:$E,$E669)-MINIFS(BB:BB,$E:$E,$E669)),
100*(BB669-MINIFS(BB:BB,$E:$E,$E669))/(MAXIFS(BB:BB,$E:$E,$E669)-MINIFS(BB:BB,$E:$E,$E669))))</f>
        <v/>
      </c>
      <c r="DR669" s="223" t="str">
        <f t="array" ref="DR669">IF(BC669="","",
IF(INDEX(Settings!$H:$H,MATCH(DR$1,Settings!$G:$G,0))=TRUE,
100-100*(BC669-MINIFS(BC:BC,$E:$E,$E669))/(MAXIFS(BC:BC,$E:$E,$E669)-MINIFS(BC:BC,$E:$E,$E669)),
100*(BC669-MINIFS(BC:BC,$E:$E,$E669))/(MAXIFS(BC:BC,$E:$E,$E669)-MINIFS(BC:BC,$E:$E,$E669))))</f>
        <v/>
      </c>
      <c r="DS669" s="223" t="str">
        <f t="array" ref="DS669">IF(BD669="","",
IF(INDEX(Settings!$H:$H,MATCH(DS$1,Settings!$G:$G,0))=TRUE,
100-100*(BD669-MINIFS(BD:BD,$E:$E,$E669))/(MAXIFS(BD:BD,$E:$E,$E669)-MINIFS(BD:BD,$E:$E,$E669)),
100*(BD669-MINIFS(BD:BD,$E:$E,$E669))/(MAXIFS(BD:BD,$E:$E,$E669)-MINIFS(BD:BD,$E:$E,$E669))))</f>
        <v/>
      </c>
      <c r="DT669" s="223" t="str">
        <f t="array" ref="DT669">IF(BE669="","",
IF(INDEX(Settings!$H:$H,MATCH(DT$1,Settings!$G:$G,0))=TRUE,
100-100*(BE669-MINIFS(BE:BE,$E:$E,$E669))/(MAXIFS(BE:BE,$E:$E,$E669)-MINIFS(BE:BE,$E:$E,$E669)),
100*(BE669-MINIFS(BE:BE,$E:$E,$E669))/(MAXIFS(BE:BE,$E:$E,$E669)-MINIFS(BE:BE,$E:$E,$E669))))</f>
        <v/>
      </c>
      <c r="DU669" s="223" t="str">
        <f t="array" ref="DU669">IF(BF669="","",
IF(INDEX(Settings!$H:$H,MATCH(DU$1,Settings!$G:$G,0))=TRUE,
100-100*(BF669-MINIFS(BF:BF,$E:$E,$E669))/(MAXIFS(BF:BF,$E:$E,$E669)-MINIFS(BF:BF,$E:$E,$E669)),
100*(BF669-MINIFS(BF:BF,$E:$E,$E669))/(MAXIFS(BF:BF,$E:$E,$E669)-MINIFS(BF:BF,$E:$E,$E669))))</f>
        <v/>
      </c>
      <c r="DV669" s="223" t="str">
        <f t="array" ref="DV669">IF(BG669="","",
IF(INDEX(Settings!$H:$H,MATCH(DV$1,Settings!$G:$G,0))=TRUE,
100-100*(BG669-MINIFS(BG:BG,$E:$E,$E669))/(MAXIFS(BG:BG,$E:$E,$E669)-MINIFS(BG:BG,$E:$E,$E669)),
100*(BG669-MINIFS(BG:BG,$E:$E,$E669))/(MAXIFS(BG:BG,$E:$E,$E669)-MINIFS(BG:BG,$E:$E,$E669))))</f>
        <v/>
      </c>
      <c r="DW669" s="223" t="str">
        <f t="array" ref="DW669">IF(BH669="","",
IF(INDEX(Settings!$H:$H,MATCH(DW$1,Settings!$G:$G,0))=TRUE,
100-100*(BH669-MINIFS(BH:BH,$E:$E,$E669))/(MAXIFS(BH:BH,$E:$E,$E669)-MINIFS(BH:BH,$E:$E,$E669)),
100*(BH669-MINIFS(BH:BH,$E:$E,$E669))/(MAXIFS(BH:BH,$E:$E,$E669)-MINIFS(BH:BH,$E:$E,$E669))))</f>
        <v/>
      </c>
      <c r="DX669" s="223" t="str">
        <f t="array" ref="DX669">IF(BI669="","",
IF(INDEX(Settings!$H:$H,MATCH(DX$1,Settings!$G:$G,0))=TRUE,
100-100*(BI669-MINIFS(BI:BI,$E:$E,$E669))/(MAXIFS(BI:BI,$E:$E,$E669)-MINIFS(BI:BI,$E:$E,$E669)),
100*(BI669-MINIFS(BI:BI,$E:$E,$E669))/(MAXIFS(BI:BI,$E:$E,$E669)-MINIFS(BI:BI,$E:$E,$E669))))</f>
        <v/>
      </c>
      <c r="DY669" s="223" t="str">
        <f t="array" ref="DY669">IF(BJ669="","",
IF(INDEX(Settings!$H:$H,MATCH(DY$1,Settings!$G:$G,0))=TRUE,
100-100*(BJ669-MINIFS(BJ:BJ,$E:$E,$E669))/(MAXIFS(BJ:BJ,$E:$E,$E669)-MINIFS(BJ:BJ,$E:$E,$E669)),
100*(BJ669-MINIFS(BJ:BJ,$E:$E,$E669))/(MAXIFS(BJ:BJ,$E:$E,$E669)-MINIFS(BJ:BJ,$E:$E,$E669))))</f>
        <v/>
      </c>
      <c r="DZ669" s="225"/>
      <c r="EA669" s="225"/>
      <c r="EB669" s="225" t="str">
        <f t="shared" si="8"/>
        <v/>
      </c>
      <c r="EC669" s="225" t="str">
        <f t="shared" si="9"/>
        <v/>
      </c>
      <c r="ED669" s="225" t="str">
        <f t="shared" si="10"/>
        <v/>
      </c>
      <c r="EE669" s="225" t="str">
        <f t="shared" si="11"/>
        <v/>
      </c>
      <c r="EF669" s="225" t="str">
        <f t="shared" si="12"/>
        <v/>
      </c>
      <c r="EG669" s="225" t="str">
        <f t="shared" si="13"/>
        <v/>
      </c>
      <c r="EH669" s="225"/>
      <c r="EI669" s="225"/>
      <c r="EJ669" s="225"/>
      <c r="EK669" s="225"/>
      <c r="EL669" s="225"/>
      <c r="EM669" s="225"/>
    </row>
    <row r="670">
      <c r="A670" s="231"/>
      <c r="B670" s="231"/>
      <c r="C670" s="231"/>
      <c r="D670" s="231" t="str">
        <f t="array" ref="D670">IFERROR(INDEX(Profiles!$B:$B,MATCH($A670,Profiles!$A:$A,0)),"")</f>
        <v/>
      </c>
      <c r="E670" s="231"/>
      <c r="F670" s="231"/>
      <c r="G670" s="231"/>
      <c r="H670" s="231"/>
      <c r="I670" s="231" t="str">
        <f>IF(A670="","",IF(Settings!$N$3="DATE",F670&amp;": "&amp;TEXT(B670,"M/DD/YY"),F670&amp;": "&amp;H670))</f>
        <v/>
      </c>
      <c r="J670" s="231"/>
      <c r="K670" s="231"/>
      <c r="L670" s="231"/>
      <c r="M670" s="232" t="str">
        <f t="shared" si="14"/>
        <v/>
      </c>
      <c r="N670" s="231"/>
      <c r="O670" s="231"/>
      <c r="P670" s="231"/>
      <c r="Q670" s="231"/>
      <c r="R670" s="231"/>
      <c r="S670" s="230" t="str">
        <f>IFERROR(VLOOKUP(AF670, 'YOYO IR Scores'!A:C, 3, FALSE), "")
</f>
        <v/>
      </c>
      <c r="T670" s="231"/>
      <c r="U670" s="231"/>
      <c r="V670" s="231"/>
      <c r="W670" s="231"/>
      <c r="X670" s="233" t="str">
        <f t="shared" si="4"/>
        <v/>
      </c>
      <c r="Y670" s="234" t="str">
        <f t="shared" si="5"/>
        <v/>
      </c>
      <c r="Z670" s="234" t="str">
        <f t="shared" si="6"/>
        <v/>
      </c>
      <c r="AA670" s="233" t="str">
        <f t="shared" si="7"/>
        <v/>
      </c>
      <c r="AB670" s="232"/>
      <c r="AC670" s="232"/>
      <c r="AD670" s="232"/>
      <c r="AE670" s="232" t="str">
        <f>IFERROR(VLOOKUP(AF670, 'YOYO IR Scores'!A:C, 2, FALSE), "")</f>
        <v/>
      </c>
      <c r="AF670" s="232"/>
      <c r="AG670" s="23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c r="BD670" s="232"/>
      <c r="BE670" s="232"/>
      <c r="BF670" s="232"/>
      <c r="BG670" s="232"/>
      <c r="BH670" s="232"/>
      <c r="BI670" s="232"/>
      <c r="BJ670" s="232"/>
      <c r="BK670" s="232" t="str">
        <f t="array" ref="BK670">IF(J670="","",
IF(INDEX(Settings!$H:$H,MATCH(BY$1,Settings!$G:$G,0))=TRUE,
100-100*(J670-MIN(J:J))/(MAX(J:J)-MIN(J:J)),
100*(J670-MIN(J:J))/(MAX(J:J)-MIN(J:J))))</f>
        <v/>
      </c>
      <c r="BL670" s="232" t="str">
        <f t="array" ref="BL670">IF(J670="","",
IF(INDEX(Settings!$H:$H,MATCH(BY$1,Settings!$G:$G,0))=TRUE,
100-100*(J670-MINIFS(J:J,$E:$E,$E670))/(MAXIFS(J:J,$E:$E,$E670)-MINIFS(J:J,$E:$E,$E670)),
100*(J670-MINIFS(J:J,$E:$E,$E670))/(MAXIFS(J:J,$E:$E,$E670)-MINIFS(J:J,$E:$E,$E670))))</f>
        <v/>
      </c>
      <c r="BM670" s="232" t="str">
        <f t="array" ref="BM670">IF(J670="","",
IF(INDEX(Settings!$H:$H,MATCH(BY$1,Settings!$G:$G,0))=TRUE,
100-100*(J670-MINIFS(J:J,$E:$E,$E670,$I:$I,$I670))/(MAXIFS(J:J,$E:$E,$E670,$I:$I,$I670)-MINIFS(J:J,$E:$E,$E670,$I:$I,$I670)),
100*(J670-MINIFS(J:J,$E:$E,$E670,$I:$I,$I670))/(MAXIFS(J:J,$E:$E,$E670,$I:$I,$I670)-MINIFS(J:J,$E:$E,$E670,$I:$I,$I670))))</f>
        <v/>
      </c>
      <c r="BN670" s="231" t="str">
        <f t="array" ref="BN670">IF(J670="","",
IF(INDEX(Settings!$H:$H,MATCH(BY$1,Settings!$G:$G,0))=TRUE,
100-100*PERCENTRANK(J:J,J670),
100*PERCENTRANK(J:J,J670)))</f>
        <v/>
      </c>
      <c r="BO670" s="231" t="str">
        <f>IFERROR(__xludf.DUMMYFUNCTION("IF(J670="""","""",
IF(INDEX(Settings!$H:$H,MATCH(BY$1,Settings!$G:$G,0))=TRUE,
100-100*PERCENTRANK(FILTER(J:J,$E:$E=$E670),J670),
100*PERCENTRANK(FILTER(J:J,$E:$E=$E670),J670)))"),"")</f>
        <v/>
      </c>
      <c r="BP670" s="231" t="str">
        <f>IFERROR(__xludf.DUMMYFUNCTION("IF(J670="""","""",
IF(INDEX(Settings!$H:$H,MATCH(BY$1,Settings!$G:$G,0))=TRUE,
100-100*PERCENTRANK(FILTER(J:J,$E:$E=$E670,$I:$I=$I670),J670),
100*PERCENTRANK(FILTER(J:J,$E:$E=$E670,$I:$I=$I670),J670)))"),"")</f>
        <v/>
      </c>
      <c r="BQ670" s="233" t="str">
        <f t="array" ref="BQ670">IF(J670="","",
IF(INDEX(Settings!$H:$H,MATCH(BY$1,Settings!$G:$G,0))=TRUE,
-1*(J670-AVERAGE(J:J))/STDEV(J:J),
(J670-AVERAGE(J:J))/STDEV(J:J)))</f>
        <v/>
      </c>
      <c r="BR670" s="233" t="str">
        <f>IFERROR(__xludf.DUMMYFUNCTION("IF(J670="""","""",
IF(INDEX(Settings!$H:$H,MATCH(BY$1,Settings!$G:$G,0))=TRUE,
-1*(J670-AVERAGEIFS(J:J,$E:$E,$E670))/STDEV(FILTER(J:J,$E:$E=$E670)),
(J670-AVERAGEIFS(J:J,$E:$E,$E670))/STDEV(FILTER(J:J,$E:$E=$E670))))"),"")</f>
        <v/>
      </c>
      <c r="BS670" s="233"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1"/>
      <c r="BX670" s="231"/>
      <c r="BY670" s="232" t="str">
        <f t="array" ref="BY670">IF(J670="","",
IF(INDEX(Settings!$H:$H,MATCH(BY$1,Settings!$G:$G,0))=TRUE,
100-100*(J670-MINIFS(J:J,$E:$E,$E670))/(MAXIFS(J:J,$E:$E,$E670)-MINIFS(J:J,$E:$E,$E670)),
100*(J670-MINIFS(J:J,$E:$E,$E670))/(MAXIFS(J:J,$E:$E,$E670)-MINIFS(J:J,$E:$E,$E670))))</f>
        <v/>
      </c>
      <c r="BZ670" s="232" t="str">
        <f t="array" ref="BZ670">IF(K670="","",
IF(INDEX(Settings!$H:$H,MATCH(BZ$1,Settings!$G:$G,0))=TRUE,
100-100*(K670-MINIFS(K:K,$E:$E,$E670))/(MAXIFS(K:K,$E:$E,$E670)-MINIFS(K:K,$E:$E,$E670)),
100*(K670-MINIFS(K:K,$E:$E,$E670))/(MAXIFS(K:K,$E:$E,$E670)-MINIFS(K:K,$E:$E,$E670))))</f>
        <v/>
      </c>
      <c r="CA670" s="232" t="str">
        <f t="array" ref="CA670">IF(L670="","",
IF(INDEX(Settings!$H:$H,MATCH(CA$1,Settings!$G:$G,0))=TRUE,
100-100*(L670-MINIFS(L:L,$E:$E,$E670))/(MAXIFS(L:L,$E:$E,$E670)-MINIFS(L:L,$E:$E,$E670)),
100*(L670-MINIFS(L:L,$E:$E,$E670))/(MAXIFS(L:L,$E:$E,$E670)-MINIFS(L:L,$E:$E,$E670))))</f>
        <v/>
      </c>
      <c r="CB670" s="232" t="str">
        <f t="array" ref="CB670">IF(M670="","",
IF(INDEX(Settings!$H:$H,MATCH(CB$1,Settings!$G:$G,0))=TRUE,
100-100*(M670-MINIFS(M:M,$E:$E,$E670))/(MAXIFS(M:M,$E:$E,$E670)-MINIFS(M:M,$E:$E,$E670)),
100*(M670-MINIFS(M:M,$E:$E,$E670))/(MAXIFS(M:M,$E:$E,$E670)-MINIFS(M:M,$E:$E,$E670))))</f>
        <v/>
      </c>
      <c r="CC670" s="232" t="str">
        <f t="array" ref="CC670">IF(N670="","",
IF(INDEX(Settings!$H:$H,MATCH(CC$1,Settings!$G:$G,0))=TRUE,
100-100*(N670-MINIFS(N:N,$E:$E,$E670))/(MAXIFS(N:N,$E:$E,$E670)-MINIFS(N:N,$E:$E,$E670)),
100*(N670-MINIFS(N:N,$E:$E,$E670))/(MAXIFS(N:N,$E:$E,$E670)-MINIFS(N:N,$E:$E,$E670))))</f>
        <v/>
      </c>
      <c r="CD670" s="232" t="str">
        <f t="array" ref="CD670">IF(O670="","",
IF(INDEX(Settings!$H:$H,MATCH(CD$1,Settings!$G:$G,0))=TRUE,
100-100*(O670-MINIFS(O:O,$E:$E,$E670))/(MAXIFS(O:O,$E:$E,$E670)-MINIFS(O:O,$E:$E,$E670)),
100*(O670-MINIFS(O:O,$E:$E,$E670))/(MAXIFS(O:O,$E:$E,$E670)-MINIFS(O:O,$E:$E,$E670))))</f>
        <v/>
      </c>
      <c r="CE670" s="232" t="str">
        <f t="array" ref="CE670">IF(P670="","",
IF(INDEX(Settings!$H:$H,MATCH(CE$1,Settings!$G:$G,0))=TRUE,
100-100*(P670-MINIFS(P:P,$E:$E,$E670))/(MAXIFS(P:P,$E:$E,$E670)-MINIFS(P:P,$E:$E,$E670)),
100*(P670-MINIFS(P:P,$E:$E,$E670))/(MAXIFS(P:P,$E:$E,$E670)-MINIFS(P:P,$E:$E,$E670))))</f>
        <v/>
      </c>
      <c r="CF670" s="232" t="str">
        <f t="array" ref="CF670">IF(Q670="","",
IF(INDEX(Settings!$H:$H,MATCH(CF$1,Settings!$G:$G,0))=TRUE,
100-100*(Q670-MINIFS(Q:Q,$E:$E,$E670))/(MAXIFS(Q:Q,$E:$E,$E670)-MINIFS(Q:Q,$E:$E,$E670)),
100*(Q670-MINIFS(Q:Q,$E:$E,$E670))/(MAXIFS(Q:Q,$E:$E,$E670)-MINIFS(Q:Q,$E:$E,$E670))))</f>
        <v/>
      </c>
      <c r="CG670" s="232" t="str">
        <f t="array" ref="CG670">IF(R670="","",
IF(INDEX(Settings!$H:$H,MATCH(CG$1,Settings!$G:$G,0))=TRUE,
100-100*(R670-MINIFS(R:R,$E:$E,$E670))/(MAXIFS(R:R,$E:$E,$E670)-MINIFS(R:R,$E:$E,$E670)),
100*(R670-MINIFS(R:R,$E:$E,$E670))/(MAXIFS(R:R,$E:$E,$E670)-MINIFS(R:R,$E:$E,$E670))))</f>
        <v/>
      </c>
      <c r="CH670" s="232" t="str">
        <f t="array" ref="CH670">IF(S670="","",
IF(INDEX(Settings!$H:$H,MATCH(CH$1,Settings!$G:$G,0))=TRUE,
100-100*(S670-MINIFS(S:S,$E:$E,$E670))/(MAXIFS(S:S,$E:$E,$E670)-MINIFS(S:S,$E:$E,$E670)),
100*(S670-MINIFS(S:S,$E:$E,$E670))/(MAXIFS(S:S,$E:$E,$E670)-MINIFS(S:S,$E:$E,$E670))))</f>
        <v/>
      </c>
      <c r="CI670" s="232" t="str">
        <f t="array" ref="CI670">IF(T670="","",
IF(INDEX(Settings!$H:$H,MATCH(CI$1,Settings!$G:$G,0))=TRUE,
100-100*(T670-MINIFS(T:T,$E:$E,$E670))/(MAXIFS(T:T,$E:$E,$E670)-MINIFS(T:T,$E:$E,$E670)),
100*(T670-MINIFS(T:T,$E:$E,$E670))/(MAXIFS(T:T,$E:$E,$E670)-MINIFS(T:T,$E:$E,$E670))))</f>
        <v/>
      </c>
      <c r="CJ670" s="232" t="str">
        <f t="array" ref="CJ670">IF(U670="","",
IF(INDEX(Settings!$H:$H,MATCH(CJ$1,Settings!$G:$G,0))=TRUE,
100-100*(U670-MINIFS(U:U,$E:$E,$E670))/(MAXIFS(U:U,$E:$E,$E670)-MINIFS(U:U,$E:$E,$E670)),
100*(U670-MINIFS(U:U,$E:$E,$E670))/(MAXIFS(U:U,$E:$E,$E670)-MINIFS(U:U,$E:$E,$E670))))</f>
        <v/>
      </c>
      <c r="CK670" s="232" t="str">
        <f t="array" ref="CK670">IF(V670="","",
IF(INDEX(Settings!$H:$H,MATCH(CK$1,Settings!$G:$G,0))=TRUE,
100-100*(V670-MINIFS(V:V,$E:$E,$E670))/(MAXIFS(V:V,$E:$E,$E670)-MINIFS(V:V,$E:$E,$E670)),
100*(V670-MINIFS(V:V,$E:$E,$E670))/(MAXIFS(V:V,$E:$E,$E670)-MINIFS(V:V,$E:$E,$E670))))</f>
        <v/>
      </c>
      <c r="CL670" s="232" t="str">
        <f t="array" ref="CL670">IF(W670="","",
IF(INDEX(Settings!$H:$H,MATCH(CL$1,Settings!$G:$G,0))=TRUE,
100-100*(W670-MINIFS(W:W,$E:$E,$E670))/(MAXIFS(W:W,$E:$E,$E670)-MINIFS(W:W,$E:$E,$E670)),
100*(W670-MINIFS(W:W,$E:$E,$E670))/(MAXIFS(W:W,$E:$E,$E670)-MINIFS(W:W,$E:$E,$E670))))</f>
        <v/>
      </c>
      <c r="CM670" s="232" t="str">
        <f t="array" ref="CM670">IF(X670="","",
IF(INDEX(Settings!$H:$H,MATCH(CM$1,Settings!$G:$G,0))=TRUE,
100-100*(X670-MINIFS(X:X,$E:$E,$E670))/(MAXIFS(X:X,$E:$E,$E670)-MINIFS(X:X,$E:$E,$E670)),
100*(X670-MINIFS(X:X,$E:$E,$E670))/(MAXIFS(X:X,$E:$E,$E670)-MINIFS(X:X,$E:$E,$E670))))</f>
        <v/>
      </c>
      <c r="CN670" s="232" t="str">
        <f t="array" ref="CN670">IF(Y670="","",
IF(INDEX(Settings!$H:$H,MATCH(CN$1,Settings!$G:$G,0))=TRUE,
100-100*(Y670-MINIFS(Y:Y,$E:$E,$E670))/(MAXIFS(Y:Y,$E:$E,$E670)-MINIFS(Y:Y,$E:$E,$E670)),
100*(Y670-MINIFS(Y:Y,$E:$E,$E670))/(MAXIFS(Y:Y,$E:$E,$E670)-MINIFS(Y:Y,$E:$E,$E670))))</f>
        <v/>
      </c>
      <c r="CO670" s="232" t="str">
        <f t="array" ref="CO670">IF(Z670="","",
IF(INDEX(Settings!$H:$H,MATCH(CO$1,Settings!$G:$G,0))=TRUE,
100-100*(Z670-MINIFS(Z:Z,$E:$E,$E670))/(MAXIFS(Z:Z,$E:$E,$E670)-MINIFS(Z:Z,$E:$E,$E670)),
100*(Z670-MINIFS(Z:Z,$E:$E,$E670))/(MAXIFS(Z:Z,$E:$E,$E670)-MINIFS(Z:Z,$E:$E,$E670))))</f>
        <v/>
      </c>
      <c r="CP670" s="232" t="str">
        <f t="array" ref="CP670">IF(AA670="","",
IF(INDEX(Settings!$H:$H,MATCH(CP$1,Settings!$G:$G,0))=TRUE,
100-100*(AA670-MINIFS(AA:AA,$E:$E,$E670))/(MAXIFS(AA:AA,$E:$E,$E670)-MINIFS(AA:AA,$E:$E,$E670)),
100*(AA670-MINIFS(AA:AA,$E:$E,$E670))/(MAXIFS(AA:AA,$E:$E,$E670)-MINIFS(AA:AA,$E:$E,$E670))))</f>
        <v/>
      </c>
      <c r="CQ670" s="232" t="str">
        <f t="array" ref="CQ670">IF(AB670="","",
IF(INDEX(Settings!$H:$H,MATCH(CQ$1,Settings!$G:$G,0))=TRUE,
100-100*(AB670-MINIFS(AB:AB,$E:$E,$E670))/(MAXIFS(AB:AB,$E:$E,$E670)-MINIFS(AB:AB,$E:$E,$E670)),
100*(AB670-MINIFS(AB:AB,$E:$E,$E670))/(MAXIFS(AB:AB,$E:$E,$E670)-MINIFS(AB:AB,$E:$E,$E670))))</f>
        <v/>
      </c>
      <c r="CR670" s="232" t="str">
        <f t="array" ref="CR670">IF(AC670="","",
IF(INDEX(Settings!$H:$H,MATCH(CR$1,Settings!$G:$G,0))=TRUE,
100-100*(AC670-MINIFS(AC:AC,$E:$E,$E670))/(MAXIFS(AC:AC,$E:$E,$E670)-MINIFS(AC:AC,$E:$E,$E670)),
100*(AC670-MINIFS(AC:AC,$E:$E,$E670))/(MAXIFS(AC:AC,$E:$E,$E670)-MINIFS(AC:AC,$E:$E,$E670))))</f>
        <v/>
      </c>
      <c r="CS670" s="232" t="str">
        <f t="array" ref="CS670">IF(AD670="","",
IF(INDEX(Settings!$H:$H,MATCH(CS$1,Settings!$G:$G,0))=TRUE,
100-100*(AD670-MINIFS(AD:AD,$E:$E,$E670))/(MAXIFS(AD:AD,$E:$E,$E670)-MINIFS(AD:AD,$E:$E,$E670)),
100*(AD670-MINIFS(AD:AD,$E:$E,$E670))/(MAXIFS(AD:AD,$E:$E,$E670)-MINIFS(AD:AD,$E:$E,$E670))))</f>
        <v/>
      </c>
      <c r="CT670" s="232" t="str">
        <f t="array" ref="CT670">IF(AE670="","",
IF(INDEX(Settings!$H:$H,MATCH(CT$1,Settings!$G:$G,0))=TRUE,
100-100*(AE670-MINIFS(AE:AE,$E:$E,$E670))/(MAXIFS(AE:AE,$E:$E,$E670)-MINIFS(AE:AE,$E:$E,$E670)),
100*(AE670-MINIFS(AE:AE,$E:$E,$E670))/(MAXIFS(AE:AE,$E:$E,$E670)-MINIFS(AE:AE,$E:$E,$E670))))</f>
        <v/>
      </c>
      <c r="CU670" s="232" t="str">
        <f t="array" ref="CU670">IF(AF670="","",
IF(INDEX(Settings!$H:$H,MATCH(CU$1,Settings!$G:$G,0))=TRUE,
100-100*(AF670-MINIFS(AF:AF,$E:$E,$E670))/(MAXIFS(AF:AF,$E:$E,$E670)-MINIFS(AF:AF,$E:$E,$E670)),
100*(AF670-MINIFS(AF:AF,$E:$E,$E670))/(MAXIFS(AF:AF,$E:$E,$E670)-MINIFS(AF:AF,$E:$E,$E670))))</f>
        <v/>
      </c>
      <c r="CV670" s="232" t="str">
        <f t="array" ref="CV670">IF(AG670="","",
IF(INDEX(Settings!$H:$H,MATCH(CV$1,Settings!$G:$G,0))=TRUE,
100-100*(AG670-MINIFS(AG:AG,$E:$E,$E670))/(MAXIFS(AG:AG,$E:$E,$E670)-MINIFS(AG:AG,$E:$E,$E670)),
100*(AG670-MINIFS(AG:AG,$E:$E,$E670))/(MAXIFS(AG:AG,$E:$E,$E670)-MINIFS(AG:AG,$E:$E,$E670))))</f>
        <v/>
      </c>
      <c r="CW670" s="232" t="str">
        <f t="array" ref="CW670">IF(AH670="","",
IF(INDEX(Settings!$H:$H,MATCH(CW$1,Settings!$G:$G,0))=TRUE,
100-100*(AH670-MINIFS(AH:AH,$E:$E,$E670))/(MAXIFS(AH:AH,$E:$E,$E670)-MINIFS(AH:AH,$E:$E,$E670)),
100*(AH670-MINIFS(AH:AH,$E:$E,$E670))/(MAXIFS(AH:AH,$E:$E,$E670)-MINIFS(AH:AH,$E:$E,$E670))))</f>
        <v/>
      </c>
      <c r="CX670" s="232" t="str">
        <f t="array" ref="CX670">IF(AI670="","",
IF(INDEX(Settings!$H:$H,MATCH(CX$1,Settings!$G:$G,0))=TRUE,
100-100*(AI670-MINIFS(AI:AI,$E:$E,$E670))/(MAXIFS(AI:AI,$E:$E,$E670)-MINIFS(AI:AI,$E:$E,$E670)),
100*(AI670-MINIFS(AI:AI,$E:$E,$E670))/(MAXIFS(AI:AI,$E:$E,$E670)-MINIFS(AI:AI,$E:$E,$E670))))</f>
        <v/>
      </c>
      <c r="CY670" s="232" t="str">
        <f t="array" ref="CY670">IF(AJ670="","",
IF(INDEX(Settings!$H:$H,MATCH(CY$1,Settings!$G:$G,0))=TRUE,
100-100*(AJ670-MINIFS(AJ:AJ,$E:$E,$E670))/(MAXIFS(AJ:AJ,$E:$E,$E670)-MINIFS(AJ:AJ,$E:$E,$E670)),
100*(AJ670-MINIFS(AJ:AJ,$E:$E,$E670))/(MAXIFS(AJ:AJ,$E:$E,$E670)-MINIFS(AJ:AJ,$E:$E,$E670))))</f>
        <v/>
      </c>
      <c r="CZ670" s="232" t="str">
        <f t="array" ref="CZ670">IF(AK670="","",
IF(INDEX(Settings!$H:$H,MATCH(CZ$1,Settings!$G:$G,0))=TRUE,
100-100*(AK670-MINIFS(AK:AK,$E:$E,$E670))/(MAXIFS(AK:AK,$E:$E,$E670)-MINIFS(AK:AK,$E:$E,$E670)),
100*(AK670-MINIFS(AK:AK,$E:$E,$E670))/(MAXIFS(AK:AK,$E:$E,$E670)-MINIFS(AK:AK,$E:$E,$E670))))</f>
        <v/>
      </c>
      <c r="DA670" s="232" t="str">
        <f t="array" ref="DA670">IF(AL670="","",
IF(INDEX(Settings!$H:$H,MATCH(DA$1,Settings!$G:$G,0))=TRUE,
100-100*(AL670-MINIFS(AL:AL,$E:$E,$E670))/(MAXIFS(AL:AL,$E:$E,$E670)-MINIFS(AL:AL,$E:$E,$E670)),
100*(AL670-MINIFS(AL:AL,$E:$E,$E670))/(MAXIFS(AL:AL,$E:$E,$E670)-MINIFS(AL:AL,$E:$E,$E670))))</f>
        <v/>
      </c>
      <c r="DB670" s="232" t="str">
        <f t="array" ref="DB670">IF(AM670="","",
IF(INDEX(Settings!$H:$H,MATCH(DB$1,Settings!$G:$G,0))=TRUE,
100-100*(AM670-MINIFS(AM:AM,$E:$E,$E670))/(MAXIFS(AM:AM,$E:$E,$E670)-MINIFS(AM:AM,$E:$E,$E670)),
100*(AM670-MINIFS(AM:AM,$E:$E,$E670))/(MAXIFS(AM:AM,$E:$E,$E670)-MINIFS(AM:AM,$E:$E,$E670))))</f>
        <v/>
      </c>
      <c r="DC670" s="232" t="str">
        <f t="array" ref="DC670">IF(AN670="","",
IF(INDEX(Settings!$H:$H,MATCH(DC$1,Settings!$G:$G,0))=TRUE,
100-100*(AN670-MINIFS(AN:AN,$E:$E,$E670))/(MAXIFS(AN:AN,$E:$E,$E670)-MINIFS(AN:AN,$E:$E,$E670)),
100*(AN670-MINIFS(AN:AN,$E:$E,$E670))/(MAXIFS(AN:AN,$E:$E,$E670)-MINIFS(AN:AN,$E:$E,$E670))))</f>
        <v/>
      </c>
      <c r="DD670" s="232" t="str">
        <f t="array" ref="DD670">IF(AO670="","",
IF(INDEX(Settings!$H:$H,MATCH(DD$1,Settings!$G:$G,0))=TRUE,
100-100*(AO670-MINIFS(AO:AO,$E:$E,$E670))/(MAXIFS(AO:AO,$E:$E,$E670)-MINIFS(AO:AO,$E:$E,$E670)),
100*(AO670-MINIFS(AO:AO,$E:$E,$E670))/(MAXIFS(AO:AO,$E:$E,$E670)-MINIFS(AO:AO,$E:$E,$E670))))</f>
        <v/>
      </c>
      <c r="DE670" s="232" t="str">
        <f t="array" ref="DE670">IF(AP670="","",
IF(INDEX(Settings!$H:$H,MATCH(DE$1,Settings!$G:$G,0))=TRUE,
100-100*(AP670-MINIFS(AP:AP,$E:$E,$E670))/(MAXIFS(AP:AP,$E:$E,$E670)-MINIFS(AP:AP,$E:$E,$E670)),
100*(AP670-MINIFS(AP:AP,$E:$E,$E670))/(MAXIFS(AP:AP,$E:$E,$E670)-MINIFS(AP:AP,$E:$E,$E670))))</f>
        <v/>
      </c>
      <c r="DF670" s="232" t="str">
        <f t="array" ref="DF670">IF(AQ670="","",
IF(INDEX(Settings!$H:$H,MATCH(DF$1,Settings!$G:$G,0))=TRUE,
100-100*(AQ670-MINIFS(AQ:AQ,$E:$E,$E670))/(MAXIFS(AQ:AQ,$E:$E,$E670)-MINIFS(AQ:AQ,$E:$E,$E670)),
100*(AQ670-MINIFS(AQ:AQ,$E:$E,$E670))/(MAXIFS(AQ:AQ,$E:$E,$E670)-MINIFS(AQ:AQ,$E:$E,$E670))))</f>
        <v/>
      </c>
      <c r="DG670" s="232" t="str">
        <f t="array" ref="DG670">IF(AR670="","",
IF(INDEX(Settings!$H:$H,MATCH(DG$1,Settings!$G:$G,0))=TRUE,
100-100*(AR670-MINIFS(AR:AR,$E:$E,$E670))/(MAXIFS(AR:AR,$E:$E,$E670)-MINIFS(AR:AR,$E:$E,$E670)),
100*(AR670-MINIFS(AR:AR,$E:$E,$E670))/(MAXIFS(AR:AR,$E:$E,$E670)-MINIFS(AR:AR,$E:$E,$E670))))</f>
        <v/>
      </c>
      <c r="DH670" s="232" t="str">
        <f t="array" ref="DH670">IF(AS670="","",
IF(INDEX(Settings!$H:$H,MATCH(DH$1,Settings!$G:$G,0))=TRUE,
100-100*(AS670-MINIFS(AS:AS,$E:$E,$E670))/(MAXIFS(AS:AS,$E:$E,$E670)-MINIFS(AS:AS,$E:$E,$E670)),
100*(AS670-MINIFS(AS:AS,$E:$E,$E670))/(MAXIFS(AS:AS,$E:$E,$E670)-MINIFS(AS:AS,$E:$E,$E670))))</f>
        <v/>
      </c>
      <c r="DI670" s="232" t="str">
        <f t="array" ref="DI670">IF(AT670="","",
IF(INDEX(Settings!$H:$H,MATCH(DI$1,Settings!$G:$G,0))=TRUE,
100-100*(AT670-MINIFS(AT:AT,$E:$E,$E670))/(MAXIFS(AT:AT,$E:$E,$E670)-MINIFS(AT:AT,$E:$E,$E670)),
100*(AT670-MINIFS(AT:AT,$E:$E,$E670))/(MAXIFS(AT:AT,$E:$E,$E670)-MINIFS(AT:AT,$E:$E,$E670))))</f>
        <v/>
      </c>
      <c r="DJ670" s="232" t="str">
        <f t="array" ref="DJ670">IF(AU670="","",
IF(INDEX(Settings!$H:$H,MATCH(DJ$1,Settings!$G:$G,0))=TRUE,
100-100*(AU670-MINIFS(AU:AU,$E:$E,$E670))/(MAXIFS(AU:AU,$E:$E,$E670)-MINIFS(AU:AU,$E:$E,$E670)),
100*(AU670-MINIFS(AU:AU,$E:$E,$E670))/(MAXIFS(AU:AU,$E:$E,$E670)-MINIFS(AU:AU,$E:$E,$E670))))</f>
        <v/>
      </c>
      <c r="DK670" s="232" t="str">
        <f t="array" ref="DK670">IF(AV670="","",
IF(INDEX(Settings!$H:$H,MATCH(DK$1,Settings!$G:$G,0))=TRUE,
100-100*(AV670-MINIFS(AV:AV,$E:$E,$E670))/(MAXIFS(AV:AV,$E:$E,$E670)-MINIFS(AV:AV,$E:$E,$E670)),
100*(AV670-MINIFS(AV:AV,$E:$E,$E670))/(MAXIFS(AV:AV,$E:$E,$E670)-MINIFS(AV:AV,$E:$E,$E670))))</f>
        <v/>
      </c>
      <c r="DL670" s="232" t="str">
        <f t="array" ref="DL670">IF(AW670="","",
IF(INDEX(Settings!$H:$H,MATCH(DL$1,Settings!$G:$G,0))=TRUE,
100-100*(AW670-MINIFS(AW:AW,$E:$E,$E670))/(MAXIFS(AW:AW,$E:$E,$E670)-MINIFS(AW:AW,$E:$E,$E670)),
100*(AW670-MINIFS(AW:AW,$E:$E,$E670))/(MAXIFS(AW:AW,$E:$E,$E670)-MINIFS(AW:AW,$E:$E,$E670))))</f>
        <v/>
      </c>
      <c r="DM670" s="232" t="str">
        <f t="array" ref="DM670">IF(AX670="","",
IF(INDEX(Settings!$H:$H,MATCH(DM$1,Settings!$G:$G,0))=TRUE,
100-100*(AX670-MINIFS(AX:AX,$E:$E,$E670))/(MAXIFS(AX:AX,$E:$E,$E670)-MINIFS(AX:AX,$E:$E,$E670)),
100*(AX670-MINIFS(AX:AX,$E:$E,$E670))/(MAXIFS(AX:AX,$E:$E,$E670)-MINIFS(AX:AX,$E:$E,$E670))))</f>
        <v/>
      </c>
      <c r="DN670" s="232" t="str">
        <f t="array" ref="DN670">IF(AY670="","",
IF(INDEX(Settings!$H:$H,MATCH(DN$1,Settings!$G:$G,0))=TRUE,
100-100*(AY670-MINIFS(AY:AY,$E:$E,$E670))/(MAXIFS(AY:AY,$E:$E,$E670)-MINIFS(AY:AY,$E:$E,$E670)),
100*(AY670-MINIFS(AY:AY,$E:$E,$E670))/(MAXIFS(AY:AY,$E:$E,$E670)-MINIFS(AY:AY,$E:$E,$E670))))</f>
        <v/>
      </c>
      <c r="DO670" s="232" t="str">
        <f t="array" ref="DO670">IF(AZ670="","",
IF(INDEX(Settings!$H:$H,MATCH(DO$1,Settings!$G:$G,0))=TRUE,
100-100*(AZ670-MINIFS(AZ:AZ,$E:$E,$E670))/(MAXIFS(AZ:AZ,$E:$E,$E670)-MINIFS(AZ:AZ,$E:$E,$E670)),
100*(AZ670-MINIFS(AZ:AZ,$E:$E,$E670))/(MAXIFS(AZ:AZ,$E:$E,$E670)-MINIFS(AZ:AZ,$E:$E,$E670))))</f>
        <v/>
      </c>
      <c r="DP670" s="232" t="str">
        <f t="array" ref="DP670">IF(BA670="","",
IF(INDEX(Settings!$H:$H,MATCH(DP$1,Settings!$G:$G,0))=TRUE,
100-100*(BA670-MINIFS(BA:BA,$E:$E,$E670))/(MAXIFS(BA:BA,$E:$E,$E670)-MINIFS(BA:BA,$E:$E,$E670)),
100*(BA670-MINIFS(BA:BA,$E:$E,$E670))/(MAXIFS(BA:BA,$E:$E,$E670)-MINIFS(BA:BA,$E:$E,$E670))))</f>
        <v/>
      </c>
      <c r="DQ670" s="232" t="str">
        <f t="array" ref="DQ670">IF(BB670="","",
IF(INDEX(Settings!$H:$H,MATCH(DQ$1,Settings!$G:$G,0))=TRUE,
100-100*(BB670-MINIFS(BB:BB,$E:$E,$E670))/(MAXIFS(BB:BB,$E:$E,$E670)-MINIFS(BB:BB,$E:$E,$E670)),
100*(BB670-MINIFS(BB:BB,$E:$E,$E670))/(MAXIFS(BB:BB,$E:$E,$E670)-MINIFS(BB:BB,$E:$E,$E670))))</f>
        <v/>
      </c>
      <c r="DR670" s="232" t="str">
        <f t="array" ref="DR670">IF(BC670="","",
IF(INDEX(Settings!$H:$H,MATCH(DR$1,Settings!$G:$G,0))=TRUE,
100-100*(BC670-MINIFS(BC:BC,$E:$E,$E670))/(MAXIFS(BC:BC,$E:$E,$E670)-MINIFS(BC:BC,$E:$E,$E670)),
100*(BC670-MINIFS(BC:BC,$E:$E,$E670))/(MAXIFS(BC:BC,$E:$E,$E670)-MINIFS(BC:BC,$E:$E,$E670))))</f>
        <v/>
      </c>
      <c r="DS670" s="232" t="str">
        <f t="array" ref="DS670">IF(BD670="","",
IF(INDEX(Settings!$H:$H,MATCH(DS$1,Settings!$G:$G,0))=TRUE,
100-100*(BD670-MINIFS(BD:BD,$E:$E,$E670))/(MAXIFS(BD:BD,$E:$E,$E670)-MINIFS(BD:BD,$E:$E,$E670)),
100*(BD670-MINIFS(BD:BD,$E:$E,$E670))/(MAXIFS(BD:BD,$E:$E,$E670)-MINIFS(BD:BD,$E:$E,$E670))))</f>
        <v/>
      </c>
      <c r="DT670" s="232" t="str">
        <f t="array" ref="DT670">IF(BE670="","",
IF(INDEX(Settings!$H:$H,MATCH(DT$1,Settings!$G:$G,0))=TRUE,
100-100*(BE670-MINIFS(BE:BE,$E:$E,$E670))/(MAXIFS(BE:BE,$E:$E,$E670)-MINIFS(BE:BE,$E:$E,$E670)),
100*(BE670-MINIFS(BE:BE,$E:$E,$E670))/(MAXIFS(BE:BE,$E:$E,$E670)-MINIFS(BE:BE,$E:$E,$E670))))</f>
        <v/>
      </c>
      <c r="DU670" s="232" t="str">
        <f t="array" ref="DU670">IF(BF670="","",
IF(INDEX(Settings!$H:$H,MATCH(DU$1,Settings!$G:$G,0))=TRUE,
100-100*(BF670-MINIFS(BF:BF,$E:$E,$E670))/(MAXIFS(BF:BF,$E:$E,$E670)-MINIFS(BF:BF,$E:$E,$E670)),
100*(BF670-MINIFS(BF:BF,$E:$E,$E670))/(MAXIFS(BF:BF,$E:$E,$E670)-MINIFS(BF:BF,$E:$E,$E670))))</f>
        <v/>
      </c>
      <c r="DV670" s="232" t="str">
        <f t="array" ref="DV670">IF(BG670="","",
IF(INDEX(Settings!$H:$H,MATCH(DV$1,Settings!$G:$G,0))=TRUE,
100-100*(BG670-MINIFS(BG:BG,$E:$E,$E670))/(MAXIFS(BG:BG,$E:$E,$E670)-MINIFS(BG:BG,$E:$E,$E670)),
100*(BG670-MINIFS(BG:BG,$E:$E,$E670))/(MAXIFS(BG:BG,$E:$E,$E670)-MINIFS(BG:BG,$E:$E,$E670))))</f>
        <v/>
      </c>
      <c r="DW670" s="232" t="str">
        <f t="array" ref="DW670">IF(BH670="","",
IF(INDEX(Settings!$H:$H,MATCH(DW$1,Settings!$G:$G,0))=TRUE,
100-100*(BH670-MINIFS(BH:BH,$E:$E,$E670))/(MAXIFS(BH:BH,$E:$E,$E670)-MINIFS(BH:BH,$E:$E,$E670)),
100*(BH670-MINIFS(BH:BH,$E:$E,$E670))/(MAXIFS(BH:BH,$E:$E,$E670)-MINIFS(BH:BH,$E:$E,$E670))))</f>
        <v/>
      </c>
      <c r="DX670" s="232" t="str">
        <f t="array" ref="DX670">IF(BI670="","",
IF(INDEX(Settings!$H:$H,MATCH(DX$1,Settings!$G:$G,0))=TRUE,
100-100*(BI670-MINIFS(BI:BI,$E:$E,$E670))/(MAXIFS(BI:BI,$E:$E,$E670)-MINIFS(BI:BI,$E:$E,$E670)),
100*(BI670-MINIFS(BI:BI,$E:$E,$E670))/(MAXIFS(BI:BI,$E:$E,$E670)-MINIFS(BI:BI,$E:$E,$E670))))</f>
        <v/>
      </c>
      <c r="DY670" s="232" t="str">
        <f t="array" ref="DY670">IF(BJ670="","",
IF(INDEX(Settings!$H:$H,MATCH(DY$1,Settings!$G:$G,0))=TRUE,
100-100*(BJ670-MINIFS(BJ:BJ,$E:$E,$E670))/(MAXIFS(BJ:BJ,$E:$E,$E670)-MINIFS(BJ:BJ,$E:$E,$E670)),
100*(BJ670-MINIFS(BJ:BJ,$E:$E,$E670))/(MAXIFS(BJ:BJ,$E:$E,$E670)-MINIFS(BJ:BJ,$E:$E,$E670))))</f>
        <v/>
      </c>
      <c r="DZ670" s="234"/>
      <c r="EA670" s="234"/>
      <c r="EB670" s="234" t="str">
        <f t="shared" si="8"/>
        <v/>
      </c>
      <c r="EC670" s="234" t="str">
        <f t="shared" si="9"/>
        <v/>
      </c>
      <c r="ED670" s="234" t="str">
        <f t="shared" si="10"/>
        <v/>
      </c>
      <c r="EE670" s="234" t="str">
        <f t="shared" si="11"/>
        <v/>
      </c>
      <c r="EF670" s="234" t="str">
        <f t="shared" si="12"/>
        <v/>
      </c>
      <c r="EG670" s="234" t="str">
        <f t="shared" si="13"/>
        <v/>
      </c>
      <c r="EH670" s="234"/>
      <c r="EI670" s="234"/>
      <c r="EJ670" s="234"/>
      <c r="EK670" s="234"/>
      <c r="EL670" s="234"/>
      <c r="EM670" s="234"/>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3" t="str">
        <f t="shared" si="14"/>
        <v/>
      </c>
      <c r="N671" s="49"/>
      <c r="O671" s="49"/>
      <c r="P671" s="49"/>
      <c r="Q671" s="49"/>
      <c r="R671" s="49"/>
      <c r="S671" s="222" t="str">
        <f>IFERROR(VLOOKUP(AF671, 'YOYO IR Scores'!A:C, 3, FALSE), "")
</f>
        <v/>
      </c>
      <c r="T671" s="49"/>
      <c r="U671" s="49"/>
      <c r="V671" s="49"/>
      <c r="W671" s="49"/>
      <c r="X671" s="224" t="str">
        <f t="shared" si="4"/>
        <v/>
      </c>
      <c r="Y671" s="225" t="str">
        <f t="shared" si="5"/>
        <v/>
      </c>
      <c r="Z671" s="225" t="str">
        <f t="shared" si="6"/>
        <v/>
      </c>
      <c r="AA671" s="224" t="str">
        <f t="shared" si="7"/>
        <v/>
      </c>
      <c r="AB671" s="223"/>
      <c r="AC671" s="223"/>
      <c r="AD671" s="223"/>
      <c r="AE671" s="223" t="str">
        <f>IFERROR(VLOOKUP(AF671, 'YOYO IR Scores'!A:C, 2, FALSE), "")</f>
        <v/>
      </c>
      <c r="AF671" s="223"/>
      <c r="AG671" s="223"/>
      <c r="AH671" s="223"/>
      <c r="AI671" s="223"/>
      <c r="AJ671" s="223"/>
      <c r="AK671" s="223"/>
      <c r="AL671" s="223"/>
      <c r="AM671" s="223"/>
      <c r="AN671" s="223"/>
      <c r="AO671" s="223"/>
      <c r="AP671" s="223"/>
      <c r="AQ671" s="223"/>
      <c r="AR671" s="223"/>
      <c r="AS671" s="223"/>
      <c r="AT671" s="223"/>
      <c r="AU671" s="223"/>
      <c r="AV671" s="223"/>
      <c r="AW671" s="223"/>
      <c r="AX671" s="223"/>
      <c r="AY671" s="223"/>
      <c r="AZ671" s="223"/>
      <c r="BA671" s="223"/>
      <c r="BB671" s="223"/>
      <c r="BC671" s="223"/>
      <c r="BD671" s="223"/>
      <c r="BE671" s="223"/>
      <c r="BF671" s="223"/>
      <c r="BG671" s="223"/>
      <c r="BH671" s="223"/>
      <c r="BI671" s="223"/>
      <c r="BJ671" s="223"/>
      <c r="BK671" s="223" t="str">
        <f t="array" ref="BK671">IF(J671="","",
IF(INDEX(Settings!$H:$H,MATCH(BY$1,Settings!$G:$G,0))=TRUE,
100-100*(J671-MIN(J:J))/(MAX(J:J)-MIN(J:J)),
100*(J671-MIN(J:J))/(MAX(J:J)-MIN(J:J))))</f>
        <v/>
      </c>
      <c r="BL671" s="223" t="str">
        <f t="array" ref="BL671">IF(J671="","",
IF(INDEX(Settings!$H:$H,MATCH(BY$1,Settings!$G:$G,0))=TRUE,
100-100*(J671-MINIFS(J:J,$E:$E,$E671))/(MAXIFS(J:J,$E:$E,$E671)-MINIFS(J:J,$E:$E,$E671)),
100*(J671-MINIFS(J:J,$E:$E,$E671))/(MAXIFS(J:J,$E:$E,$E671)-MINIFS(J:J,$E:$E,$E671))))</f>
        <v/>
      </c>
      <c r="BM671" s="223"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4" t="str">
        <f t="array" ref="BQ671">IF(J671="","",
IF(INDEX(Settings!$H:$H,MATCH(BY$1,Settings!$G:$G,0))=TRUE,
-1*(J671-AVERAGE(J:J))/STDEV(J:J),
(J671-AVERAGE(J:J))/STDEV(J:J)))</f>
        <v/>
      </c>
      <c r="BR671" s="224" t="str">
        <f>IFERROR(__xludf.DUMMYFUNCTION("IF(J671="""","""",
IF(INDEX(Settings!$H:$H,MATCH(BY$1,Settings!$G:$G,0))=TRUE,
-1*(J671-AVERAGEIFS(J:J,$E:$E,$E671))/STDEV(FILTER(J:J,$E:$E=$E671)),
(J671-AVERAGEIFS(J:J,$E:$E,$E671))/STDEV(FILTER(J:J,$E:$E=$E671))))"),"")</f>
        <v/>
      </c>
      <c r="BS671" s="224"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3" t="str">
        <f t="array" ref="BY671">IF(J671="","",
IF(INDEX(Settings!$H:$H,MATCH(BY$1,Settings!$G:$G,0))=TRUE,
100-100*(J671-MINIFS(J:J,$E:$E,$E671))/(MAXIFS(J:J,$E:$E,$E671)-MINIFS(J:J,$E:$E,$E671)),
100*(J671-MINIFS(J:J,$E:$E,$E671))/(MAXIFS(J:J,$E:$E,$E671)-MINIFS(J:J,$E:$E,$E671))))</f>
        <v/>
      </c>
      <c r="BZ671" s="223" t="str">
        <f t="array" ref="BZ671">IF(K671="","",
IF(INDEX(Settings!$H:$H,MATCH(BZ$1,Settings!$G:$G,0))=TRUE,
100-100*(K671-MINIFS(K:K,$E:$E,$E671))/(MAXIFS(K:K,$E:$E,$E671)-MINIFS(K:K,$E:$E,$E671)),
100*(K671-MINIFS(K:K,$E:$E,$E671))/(MAXIFS(K:K,$E:$E,$E671)-MINIFS(K:K,$E:$E,$E671))))</f>
        <v/>
      </c>
      <c r="CA671" s="223" t="str">
        <f t="array" ref="CA671">IF(L671="","",
IF(INDEX(Settings!$H:$H,MATCH(CA$1,Settings!$G:$G,0))=TRUE,
100-100*(L671-MINIFS(L:L,$E:$E,$E671))/(MAXIFS(L:L,$E:$E,$E671)-MINIFS(L:L,$E:$E,$E671)),
100*(L671-MINIFS(L:L,$E:$E,$E671))/(MAXIFS(L:L,$E:$E,$E671)-MINIFS(L:L,$E:$E,$E671))))</f>
        <v/>
      </c>
      <c r="CB671" s="223" t="str">
        <f t="array" ref="CB671">IF(M671="","",
IF(INDEX(Settings!$H:$H,MATCH(CB$1,Settings!$G:$G,0))=TRUE,
100-100*(M671-MINIFS(M:M,$E:$E,$E671))/(MAXIFS(M:M,$E:$E,$E671)-MINIFS(M:M,$E:$E,$E671)),
100*(M671-MINIFS(M:M,$E:$E,$E671))/(MAXIFS(M:M,$E:$E,$E671)-MINIFS(M:M,$E:$E,$E671))))</f>
        <v/>
      </c>
      <c r="CC671" s="223" t="str">
        <f t="array" ref="CC671">IF(N671="","",
IF(INDEX(Settings!$H:$H,MATCH(CC$1,Settings!$G:$G,0))=TRUE,
100-100*(N671-MINIFS(N:N,$E:$E,$E671))/(MAXIFS(N:N,$E:$E,$E671)-MINIFS(N:N,$E:$E,$E671)),
100*(N671-MINIFS(N:N,$E:$E,$E671))/(MAXIFS(N:N,$E:$E,$E671)-MINIFS(N:N,$E:$E,$E671))))</f>
        <v/>
      </c>
      <c r="CD671" s="223" t="str">
        <f t="array" ref="CD671">IF(O671="","",
IF(INDEX(Settings!$H:$H,MATCH(CD$1,Settings!$G:$G,0))=TRUE,
100-100*(O671-MINIFS(O:O,$E:$E,$E671))/(MAXIFS(O:O,$E:$E,$E671)-MINIFS(O:O,$E:$E,$E671)),
100*(O671-MINIFS(O:O,$E:$E,$E671))/(MAXIFS(O:O,$E:$E,$E671)-MINIFS(O:O,$E:$E,$E671))))</f>
        <v/>
      </c>
      <c r="CE671" s="223" t="str">
        <f t="array" ref="CE671">IF(P671="","",
IF(INDEX(Settings!$H:$H,MATCH(CE$1,Settings!$G:$G,0))=TRUE,
100-100*(P671-MINIFS(P:P,$E:$E,$E671))/(MAXIFS(P:P,$E:$E,$E671)-MINIFS(P:P,$E:$E,$E671)),
100*(P671-MINIFS(P:P,$E:$E,$E671))/(MAXIFS(P:P,$E:$E,$E671)-MINIFS(P:P,$E:$E,$E671))))</f>
        <v/>
      </c>
      <c r="CF671" s="223" t="str">
        <f t="array" ref="CF671">IF(Q671="","",
IF(INDEX(Settings!$H:$H,MATCH(CF$1,Settings!$G:$G,0))=TRUE,
100-100*(Q671-MINIFS(Q:Q,$E:$E,$E671))/(MAXIFS(Q:Q,$E:$E,$E671)-MINIFS(Q:Q,$E:$E,$E671)),
100*(Q671-MINIFS(Q:Q,$E:$E,$E671))/(MAXIFS(Q:Q,$E:$E,$E671)-MINIFS(Q:Q,$E:$E,$E671))))</f>
        <v/>
      </c>
      <c r="CG671" s="223" t="str">
        <f t="array" ref="CG671">IF(R671="","",
IF(INDEX(Settings!$H:$H,MATCH(CG$1,Settings!$G:$G,0))=TRUE,
100-100*(R671-MINIFS(R:R,$E:$E,$E671))/(MAXIFS(R:R,$E:$E,$E671)-MINIFS(R:R,$E:$E,$E671)),
100*(R671-MINIFS(R:R,$E:$E,$E671))/(MAXIFS(R:R,$E:$E,$E671)-MINIFS(R:R,$E:$E,$E671))))</f>
        <v/>
      </c>
      <c r="CH671" s="223" t="str">
        <f t="array" ref="CH671">IF(S671="","",
IF(INDEX(Settings!$H:$H,MATCH(CH$1,Settings!$G:$G,0))=TRUE,
100-100*(S671-MINIFS(S:S,$E:$E,$E671))/(MAXIFS(S:S,$E:$E,$E671)-MINIFS(S:S,$E:$E,$E671)),
100*(S671-MINIFS(S:S,$E:$E,$E671))/(MAXIFS(S:S,$E:$E,$E671)-MINIFS(S:S,$E:$E,$E671))))</f>
        <v/>
      </c>
      <c r="CI671" s="223" t="str">
        <f t="array" ref="CI671">IF(T671="","",
IF(INDEX(Settings!$H:$H,MATCH(CI$1,Settings!$G:$G,0))=TRUE,
100-100*(T671-MINIFS(T:T,$E:$E,$E671))/(MAXIFS(T:T,$E:$E,$E671)-MINIFS(T:T,$E:$E,$E671)),
100*(T671-MINIFS(T:T,$E:$E,$E671))/(MAXIFS(T:T,$E:$E,$E671)-MINIFS(T:T,$E:$E,$E671))))</f>
        <v/>
      </c>
      <c r="CJ671" s="223" t="str">
        <f t="array" ref="CJ671">IF(U671="","",
IF(INDEX(Settings!$H:$H,MATCH(CJ$1,Settings!$G:$G,0))=TRUE,
100-100*(U671-MINIFS(U:U,$E:$E,$E671))/(MAXIFS(U:U,$E:$E,$E671)-MINIFS(U:U,$E:$E,$E671)),
100*(U671-MINIFS(U:U,$E:$E,$E671))/(MAXIFS(U:U,$E:$E,$E671)-MINIFS(U:U,$E:$E,$E671))))</f>
        <v/>
      </c>
      <c r="CK671" s="223" t="str">
        <f t="array" ref="CK671">IF(V671="","",
IF(INDEX(Settings!$H:$H,MATCH(CK$1,Settings!$G:$G,0))=TRUE,
100-100*(V671-MINIFS(V:V,$E:$E,$E671))/(MAXIFS(V:V,$E:$E,$E671)-MINIFS(V:V,$E:$E,$E671)),
100*(V671-MINIFS(V:V,$E:$E,$E671))/(MAXIFS(V:V,$E:$E,$E671)-MINIFS(V:V,$E:$E,$E671))))</f>
        <v/>
      </c>
      <c r="CL671" s="223" t="str">
        <f t="array" ref="CL671">IF(W671="","",
IF(INDEX(Settings!$H:$H,MATCH(CL$1,Settings!$G:$G,0))=TRUE,
100-100*(W671-MINIFS(W:W,$E:$E,$E671))/(MAXIFS(W:W,$E:$E,$E671)-MINIFS(W:W,$E:$E,$E671)),
100*(W671-MINIFS(W:W,$E:$E,$E671))/(MAXIFS(W:W,$E:$E,$E671)-MINIFS(W:W,$E:$E,$E671))))</f>
        <v/>
      </c>
      <c r="CM671" s="223" t="str">
        <f t="array" ref="CM671">IF(X671="","",
IF(INDEX(Settings!$H:$H,MATCH(CM$1,Settings!$G:$G,0))=TRUE,
100-100*(X671-MINIFS(X:X,$E:$E,$E671))/(MAXIFS(X:X,$E:$E,$E671)-MINIFS(X:X,$E:$E,$E671)),
100*(X671-MINIFS(X:X,$E:$E,$E671))/(MAXIFS(X:X,$E:$E,$E671)-MINIFS(X:X,$E:$E,$E671))))</f>
        <v/>
      </c>
      <c r="CN671" s="223" t="str">
        <f t="array" ref="CN671">IF(Y671="","",
IF(INDEX(Settings!$H:$H,MATCH(CN$1,Settings!$G:$G,0))=TRUE,
100-100*(Y671-MINIFS(Y:Y,$E:$E,$E671))/(MAXIFS(Y:Y,$E:$E,$E671)-MINIFS(Y:Y,$E:$E,$E671)),
100*(Y671-MINIFS(Y:Y,$E:$E,$E671))/(MAXIFS(Y:Y,$E:$E,$E671)-MINIFS(Y:Y,$E:$E,$E671))))</f>
        <v/>
      </c>
      <c r="CO671" s="223" t="str">
        <f t="array" ref="CO671">IF(Z671="","",
IF(INDEX(Settings!$H:$H,MATCH(CO$1,Settings!$G:$G,0))=TRUE,
100-100*(Z671-MINIFS(Z:Z,$E:$E,$E671))/(MAXIFS(Z:Z,$E:$E,$E671)-MINIFS(Z:Z,$E:$E,$E671)),
100*(Z671-MINIFS(Z:Z,$E:$E,$E671))/(MAXIFS(Z:Z,$E:$E,$E671)-MINIFS(Z:Z,$E:$E,$E671))))</f>
        <v/>
      </c>
      <c r="CP671" s="223" t="str">
        <f t="array" ref="CP671">IF(AA671="","",
IF(INDEX(Settings!$H:$H,MATCH(CP$1,Settings!$G:$G,0))=TRUE,
100-100*(AA671-MINIFS(AA:AA,$E:$E,$E671))/(MAXIFS(AA:AA,$E:$E,$E671)-MINIFS(AA:AA,$E:$E,$E671)),
100*(AA671-MINIFS(AA:AA,$E:$E,$E671))/(MAXIFS(AA:AA,$E:$E,$E671)-MINIFS(AA:AA,$E:$E,$E671))))</f>
        <v/>
      </c>
      <c r="CQ671" s="223" t="str">
        <f t="array" ref="CQ671">IF(AB671="","",
IF(INDEX(Settings!$H:$H,MATCH(CQ$1,Settings!$G:$G,0))=TRUE,
100-100*(AB671-MINIFS(AB:AB,$E:$E,$E671))/(MAXIFS(AB:AB,$E:$E,$E671)-MINIFS(AB:AB,$E:$E,$E671)),
100*(AB671-MINIFS(AB:AB,$E:$E,$E671))/(MAXIFS(AB:AB,$E:$E,$E671)-MINIFS(AB:AB,$E:$E,$E671))))</f>
        <v/>
      </c>
      <c r="CR671" s="223" t="str">
        <f t="array" ref="CR671">IF(AC671="","",
IF(INDEX(Settings!$H:$H,MATCH(CR$1,Settings!$G:$G,0))=TRUE,
100-100*(AC671-MINIFS(AC:AC,$E:$E,$E671))/(MAXIFS(AC:AC,$E:$E,$E671)-MINIFS(AC:AC,$E:$E,$E671)),
100*(AC671-MINIFS(AC:AC,$E:$E,$E671))/(MAXIFS(AC:AC,$E:$E,$E671)-MINIFS(AC:AC,$E:$E,$E671))))</f>
        <v/>
      </c>
      <c r="CS671" s="223" t="str">
        <f t="array" ref="CS671">IF(AD671="","",
IF(INDEX(Settings!$H:$H,MATCH(CS$1,Settings!$G:$G,0))=TRUE,
100-100*(AD671-MINIFS(AD:AD,$E:$E,$E671))/(MAXIFS(AD:AD,$E:$E,$E671)-MINIFS(AD:AD,$E:$E,$E671)),
100*(AD671-MINIFS(AD:AD,$E:$E,$E671))/(MAXIFS(AD:AD,$E:$E,$E671)-MINIFS(AD:AD,$E:$E,$E671))))</f>
        <v/>
      </c>
      <c r="CT671" s="223" t="str">
        <f t="array" ref="CT671">IF(AE671="","",
IF(INDEX(Settings!$H:$H,MATCH(CT$1,Settings!$G:$G,0))=TRUE,
100-100*(AE671-MINIFS(AE:AE,$E:$E,$E671))/(MAXIFS(AE:AE,$E:$E,$E671)-MINIFS(AE:AE,$E:$E,$E671)),
100*(AE671-MINIFS(AE:AE,$E:$E,$E671))/(MAXIFS(AE:AE,$E:$E,$E671)-MINIFS(AE:AE,$E:$E,$E671))))</f>
        <v/>
      </c>
      <c r="CU671" s="223" t="str">
        <f t="array" ref="CU671">IF(AF671="","",
IF(INDEX(Settings!$H:$H,MATCH(CU$1,Settings!$G:$G,0))=TRUE,
100-100*(AF671-MINIFS(AF:AF,$E:$E,$E671))/(MAXIFS(AF:AF,$E:$E,$E671)-MINIFS(AF:AF,$E:$E,$E671)),
100*(AF671-MINIFS(AF:AF,$E:$E,$E671))/(MAXIFS(AF:AF,$E:$E,$E671)-MINIFS(AF:AF,$E:$E,$E671))))</f>
        <v/>
      </c>
      <c r="CV671" s="223" t="str">
        <f t="array" ref="CV671">IF(AG671="","",
IF(INDEX(Settings!$H:$H,MATCH(CV$1,Settings!$G:$G,0))=TRUE,
100-100*(AG671-MINIFS(AG:AG,$E:$E,$E671))/(MAXIFS(AG:AG,$E:$E,$E671)-MINIFS(AG:AG,$E:$E,$E671)),
100*(AG671-MINIFS(AG:AG,$E:$E,$E671))/(MAXIFS(AG:AG,$E:$E,$E671)-MINIFS(AG:AG,$E:$E,$E671))))</f>
        <v/>
      </c>
      <c r="CW671" s="223" t="str">
        <f t="array" ref="CW671">IF(AH671="","",
IF(INDEX(Settings!$H:$H,MATCH(CW$1,Settings!$G:$G,0))=TRUE,
100-100*(AH671-MINIFS(AH:AH,$E:$E,$E671))/(MAXIFS(AH:AH,$E:$E,$E671)-MINIFS(AH:AH,$E:$E,$E671)),
100*(AH671-MINIFS(AH:AH,$E:$E,$E671))/(MAXIFS(AH:AH,$E:$E,$E671)-MINIFS(AH:AH,$E:$E,$E671))))</f>
        <v/>
      </c>
      <c r="CX671" s="223" t="str">
        <f t="array" ref="CX671">IF(AI671="","",
IF(INDEX(Settings!$H:$H,MATCH(CX$1,Settings!$G:$G,0))=TRUE,
100-100*(AI671-MINIFS(AI:AI,$E:$E,$E671))/(MAXIFS(AI:AI,$E:$E,$E671)-MINIFS(AI:AI,$E:$E,$E671)),
100*(AI671-MINIFS(AI:AI,$E:$E,$E671))/(MAXIFS(AI:AI,$E:$E,$E671)-MINIFS(AI:AI,$E:$E,$E671))))</f>
        <v/>
      </c>
      <c r="CY671" s="223" t="str">
        <f t="array" ref="CY671">IF(AJ671="","",
IF(INDEX(Settings!$H:$H,MATCH(CY$1,Settings!$G:$G,0))=TRUE,
100-100*(AJ671-MINIFS(AJ:AJ,$E:$E,$E671))/(MAXIFS(AJ:AJ,$E:$E,$E671)-MINIFS(AJ:AJ,$E:$E,$E671)),
100*(AJ671-MINIFS(AJ:AJ,$E:$E,$E671))/(MAXIFS(AJ:AJ,$E:$E,$E671)-MINIFS(AJ:AJ,$E:$E,$E671))))</f>
        <v/>
      </c>
      <c r="CZ671" s="223" t="str">
        <f t="array" ref="CZ671">IF(AK671="","",
IF(INDEX(Settings!$H:$H,MATCH(CZ$1,Settings!$G:$G,0))=TRUE,
100-100*(AK671-MINIFS(AK:AK,$E:$E,$E671))/(MAXIFS(AK:AK,$E:$E,$E671)-MINIFS(AK:AK,$E:$E,$E671)),
100*(AK671-MINIFS(AK:AK,$E:$E,$E671))/(MAXIFS(AK:AK,$E:$E,$E671)-MINIFS(AK:AK,$E:$E,$E671))))</f>
        <v/>
      </c>
      <c r="DA671" s="223" t="str">
        <f t="array" ref="DA671">IF(AL671="","",
IF(INDEX(Settings!$H:$H,MATCH(DA$1,Settings!$G:$G,0))=TRUE,
100-100*(AL671-MINIFS(AL:AL,$E:$E,$E671))/(MAXIFS(AL:AL,$E:$E,$E671)-MINIFS(AL:AL,$E:$E,$E671)),
100*(AL671-MINIFS(AL:AL,$E:$E,$E671))/(MAXIFS(AL:AL,$E:$E,$E671)-MINIFS(AL:AL,$E:$E,$E671))))</f>
        <v/>
      </c>
      <c r="DB671" s="223" t="str">
        <f t="array" ref="DB671">IF(AM671="","",
IF(INDEX(Settings!$H:$H,MATCH(DB$1,Settings!$G:$G,0))=TRUE,
100-100*(AM671-MINIFS(AM:AM,$E:$E,$E671))/(MAXIFS(AM:AM,$E:$E,$E671)-MINIFS(AM:AM,$E:$E,$E671)),
100*(AM671-MINIFS(AM:AM,$E:$E,$E671))/(MAXIFS(AM:AM,$E:$E,$E671)-MINIFS(AM:AM,$E:$E,$E671))))</f>
        <v/>
      </c>
      <c r="DC671" s="223" t="str">
        <f t="array" ref="DC671">IF(AN671="","",
IF(INDEX(Settings!$H:$H,MATCH(DC$1,Settings!$G:$G,0))=TRUE,
100-100*(AN671-MINIFS(AN:AN,$E:$E,$E671))/(MAXIFS(AN:AN,$E:$E,$E671)-MINIFS(AN:AN,$E:$E,$E671)),
100*(AN671-MINIFS(AN:AN,$E:$E,$E671))/(MAXIFS(AN:AN,$E:$E,$E671)-MINIFS(AN:AN,$E:$E,$E671))))</f>
        <v/>
      </c>
      <c r="DD671" s="223" t="str">
        <f t="array" ref="DD671">IF(AO671="","",
IF(INDEX(Settings!$H:$H,MATCH(DD$1,Settings!$G:$G,0))=TRUE,
100-100*(AO671-MINIFS(AO:AO,$E:$E,$E671))/(MAXIFS(AO:AO,$E:$E,$E671)-MINIFS(AO:AO,$E:$E,$E671)),
100*(AO671-MINIFS(AO:AO,$E:$E,$E671))/(MAXIFS(AO:AO,$E:$E,$E671)-MINIFS(AO:AO,$E:$E,$E671))))</f>
        <v/>
      </c>
      <c r="DE671" s="223" t="str">
        <f t="array" ref="DE671">IF(AP671="","",
IF(INDEX(Settings!$H:$H,MATCH(DE$1,Settings!$G:$G,0))=TRUE,
100-100*(AP671-MINIFS(AP:AP,$E:$E,$E671))/(MAXIFS(AP:AP,$E:$E,$E671)-MINIFS(AP:AP,$E:$E,$E671)),
100*(AP671-MINIFS(AP:AP,$E:$E,$E671))/(MAXIFS(AP:AP,$E:$E,$E671)-MINIFS(AP:AP,$E:$E,$E671))))</f>
        <v/>
      </c>
      <c r="DF671" s="223" t="str">
        <f t="array" ref="DF671">IF(AQ671="","",
IF(INDEX(Settings!$H:$H,MATCH(DF$1,Settings!$G:$G,0))=TRUE,
100-100*(AQ671-MINIFS(AQ:AQ,$E:$E,$E671))/(MAXIFS(AQ:AQ,$E:$E,$E671)-MINIFS(AQ:AQ,$E:$E,$E671)),
100*(AQ671-MINIFS(AQ:AQ,$E:$E,$E671))/(MAXIFS(AQ:AQ,$E:$E,$E671)-MINIFS(AQ:AQ,$E:$E,$E671))))</f>
        <v/>
      </c>
      <c r="DG671" s="223" t="str">
        <f t="array" ref="DG671">IF(AR671="","",
IF(INDEX(Settings!$H:$H,MATCH(DG$1,Settings!$G:$G,0))=TRUE,
100-100*(AR671-MINIFS(AR:AR,$E:$E,$E671))/(MAXIFS(AR:AR,$E:$E,$E671)-MINIFS(AR:AR,$E:$E,$E671)),
100*(AR671-MINIFS(AR:AR,$E:$E,$E671))/(MAXIFS(AR:AR,$E:$E,$E671)-MINIFS(AR:AR,$E:$E,$E671))))</f>
        <v/>
      </c>
      <c r="DH671" s="223" t="str">
        <f t="array" ref="DH671">IF(AS671="","",
IF(INDEX(Settings!$H:$H,MATCH(DH$1,Settings!$G:$G,0))=TRUE,
100-100*(AS671-MINIFS(AS:AS,$E:$E,$E671))/(MAXIFS(AS:AS,$E:$E,$E671)-MINIFS(AS:AS,$E:$E,$E671)),
100*(AS671-MINIFS(AS:AS,$E:$E,$E671))/(MAXIFS(AS:AS,$E:$E,$E671)-MINIFS(AS:AS,$E:$E,$E671))))</f>
        <v/>
      </c>
      <c r="DI671" s="223" t="str">
        <f t="array" ref="DI671">IF(AT671="","",
IF(INDEX(Settings!$H:$H,MATCH(DI$1,Settings!$G:$G,0))=TRUE,
100-100*(AT671-MINIFS(AT:AT,$E:$E,$E671))/(MAXIFS(AT:AT,$E:$E,$E671)-MINIFS(AT:AT,$E:$E,$E671)),
100*(AT671-MINIFS(AT:AT,$E:$E,$E671))/(MAXIFS(AT:AT,$E:$E,$E671)-MINIFS(AT:AT,$E:$E,$E671))))</f>
        <v/>
      </c>
      <c r="DJ671" s="223" t="str">
        <f t="array" ref="DJ671">IF(AU671="","",
IF(INDEX(Settings!$H:$H,MATCH(DJ$1,Settings!$G:$G,0))=TRUE,
100-100*(AU671-MINIFS(AU:AU,$E:$E,$E671))/(MAXIFS(AU:AU,$E:$E,$E671)-MINIFS(AU:AU,$E:$E,$E671)),
100*(AU671-MINIFS(AU:AU,$E:$E,$E671))/(MAXIFS(AU:AU,$E:$E,$E671)-MINIFS(AU:AU,$E:$E,$E671))))</f>
        <v/>
      </c>
      <c r="DK671" s="223" t="str">
        <f t="array" ref="DK671">IF(AV671="","",
IF(INDEX(Settings!$H:$H,MATCH(DK$1,Settings!$G:$G,0))=TRUE,
100-100*(AV671-MINIFS(AV:AV,$E:$E,$E671))/(MAXIFS(AV:AV,$E:$E,$E671)-MINIFS(AV:AV,$E:$E,$E671)),
100*(AV671-MINIFS(AV:AV,$E:$E,$E671))/(MAXIFS(AV:AV,$E:$E,$E671)-MINIFS(AV:AV,$E:$E,$E671))))</f>
        <v/>
      </c>
      <c r="DL671" s="223" t="str">
        <f t="array" ref="DL671">IF(AW671="","",
IF(INDEX(Settings!$H:$H,MATCH(DL$1,Settings!$G:$G,0))=TRUE,
100-100*(AW671-MINIFS(AW:AW,$E:$E,$E671))/(MAXIFS(AW:AW,$E:$E,$E671)-MINIFS(AW:AW,$E:$E,$E671)),
100*(AW671-MINIFS(AW:AW,$E:$E,$E671))/(MAXIFS(AW:AW,$E:$E,$E671)-MINIFS(AW:AW,$E:$E,$E671))))</f>
        <v/>
      </c>
      <c r="DM671" s="223" t="str">
        <f t="array" ref="DM671">IF(AX671="","",
IF(INDEX(Settings!$H:$H,MATCH(DM$1,Settings!$G:$G,0))=TRUE,
100-100*(AX671-MINIFS(AX:AX,$E:$E,$E671))/(MAXIFS(AX:AX,$E:$E,$E671)-MINIFS(AX:AX,$E:$E,$E671)),
100*(AX671-MINIFS(AX:AX,$E:$E,$E671))/(MAXIFS(AX:AX,$E:$E,$E671)-MINIFS(AX:AX,$E:$E,$E671))))</f>
        <v/>
      </c>
      <c r="DN671" s="223" t="str">
        <f t="array" ref="DN671">IF(AY671="","",
IF(INDEX(Settings!$H:$H,MATCH(DN$1,Settings!$G:$G,0))=TRUE,
100-100*(AY671-MINIFS(AY:AY,$E:$E,$E671))/(MAXIFS(AY:AY,$E:$E,$E671)-MINIFS(AY:AY,$E:$E,$E671)),
100*(AY671-MINIFS(AY:AY,$E:$E,$E671))/(MAXIFS(AY:AY,$E:$E,$E671)-MINIFS(AY:AY,$E:$E,$E671))))</f>
        <v/>
      </c>
      <c r="DO671" s="223" t="str">
        <f t="array" ref="DO671">IF(AZ671="","",
IF(INDEX(Settings!$H:$H,MATCH(DO$1,Settings!$G:$G,0))=TRUE,
100-100*(AZ671-MINIFS(AZ:AZ,$E:$E,$E671))/(MAXIFS(AZ:AZ,$E:$E,$E671)-MINIFS(AZ:AZ,$E:$E,$E671)),
100*(AZ671-MINIFS(AZ:AZ,$E:$E,$E671))/(MAXIFS(AZ:AZ,$E:$E,$E671)-MINIFS(AZ:AZ,$E:$E,$E671))))</f>
        <v/>
      </c>
      <c r="DP671" s="223" t="str">
        <f t="array" ref="DP671">IF(BA671="","",
IF(INDEX(Settings!$H:$H,MATCH(DP$1,Settings!$G:$G,0))=TRUE,
100-100*(BA671-MINIFS(BA:BA,$E:$E,$E671))/(MAXIFS(BA:BA,$E:$E,$E671)-MINIFS(BA:BA,$E:$E,$E671)),
100*(BA671-MINIFS(BA:BA,$E:$E,$E671))/(MAXIFS(BA:BA,$E:$E,$E671)-MINIFS(BA:BA,$E:$E,$E671))))</f>
        <v/>
      </c>
      <c r="DQ671" s="223" t="str">
        <f t="array" ref="DQ671">IF(BB671="","",
IF(INDEX(Settings!$H:$H,MATCH(DQ$1,Settings!$G:$G,0))=TRUE,
100-100*(BB671-MINIFS(BB:BB,$E:$E,$E671))/(MAXIFS(BB:BB,$E:$E,$E671)-MINIFS(BB:BB,$E:$E,$E671)),
100*(BB671-MINIFS(BB:BB,$E:$E,$E671))/(MAXIFS(BB:BB,$E:$E,$E671)-MINIFS(BB:BB,$E:$E,$E671))))</f>
        <v/>
      </c>
      <c r="DR671" s="223" t="str">
        <f t="array" ref="DR671">IF(BC671="","",
IF(INDEX(Settings!$H:$H,MATCH(DR$1,Settings!$G:$G,0))=TRUE,
100-100*(BC671-MINIFS(BC:BC,$E:$E,$E671))/(MAXIFS(BC:BC,$E:$E,$E671)-MINIFS(BC:BC,$E:$E,$E671)),
100*(BC671-MINIFS(BC:BC,$E:$E,$E671))/(MAXIFS(BC:BC,$E:$E,$E671)-MINIFS(BC:BC,$E:$E,$E671))))</f>
        <v/>
      </c>
      <c r="DS671" s="223" t="str">
        <f t="array" ref="DS671">IF(BD671="","",
IF(INDEX(Settings!$H:$H,MATCH(DS$1,Settings!$G:$G,0))=TRUE,
100-100*(BD671-MINIFS(BD:BD,$E:$E,$E671))/(MAXIFS(BD:BD,$E:$E,$E671)-MINIFS(BD:BD,$E:$E,$E671)),
100*(BD671-MINIFS(BD:BD,$E:$E,$E671))/(MAXIFS(BD:BD,$E:$E,$E671)-MINIFS(BD:BD,$E:$E,$E671))))</f>
        <v/>
      </c>
      <c r="DT671" s="223" t="str">
        <f t="array" ref="DT671">IF(BE671="","",
IF(INDEX(Settings!$H:$H,MATCH(DT$1,Settings!$G:$G,0))=TRUE,
100-100*(BE671-MINIFS(BE:BE,$E:$E,$E671))/(MAXIFS(BE:BE,$E:$E,$E671)-MINIFS(BE:BE,$E:$E,$E671)),
100*(BE671-MINIFS(BE:BE,$E:$E,$E671))/(MAXIFS(BE:BE,$E:$E,$E671)-MINIFS(BE:BE,$E:$E,$E671))))</f>
        <v/>
      </c>
      <c r="DU671" s="223" t="str">
        <f t="array" ref="DU671">IF(BF671="","",
IF(INDEX(Settings!$H:$H,MATCH(DU$1,Settings!$G:$G,0))=TRUE,
100-100*(BF671-MINIFS(BF:BF,$E:$E,$E671))/(MAXIFS(BF:BF,$E:$E,$E671)-MINIFS(BF:BF,$E:$E,$E671)),
100*(BF671-MINIFS(BF:BF,$E:$E,$E671))/(MAXIFS(BF:BF,$E:$E,$E671)-MINIFS(BF:BF,$E:$E,$E671))))</f>
        <v/>
      </c>
      <c r="DV671" s="223" t="str">
        <f t="array" ref="DV671">IF(BG671="","",
IF(INDEX(Settings!$H:$H,MATCH(DV$1,Settings!$G:$G,0))=TRUE,
100-100*(BG671-MINIFS(BG:BG,$E:$E,$E671))/(MAXIFS(BG:BG,$E:$E,$E671)-MINIFS(BG:BG,$E:$E,$E671)),
100*(BG671-MINIFS(BG:BG,$E:$E,$E671))/(MAXIFS(BG:BG,$E:$E,$E671)-MINIFS(BG:BG,$E:$E,$E671))))</f>
        <v/>
      </c>
      <c r="DW671" s="223" t="str">
        <f t="array" ref="DW671">IF(BH671="","",
IF(INDEX(Settings!$H:$H,MATCH(DW$1,Settings!$G:$G,0))=TRUE,
100-100*(BH671-MINIFS(BH:BH,$E:$E,$E671))/(MAXIFS(BH:BH,$E:$E,$E671)-MINIFS(BH:BH,$E:$E,$E671)),
100*(BH671-MINIFS(BH:BH,$E:$E,$E671))/(MAXIFS(BH:BH,$E:$E,$E671)-MINIFS(BH:BH,$E:$E,$E671))))</f>
        <v/>
      </c>
      <c r="DX671" s="223" t="str">
        <f t="array" ref="DX671">IF(BI671="","",
IF(INDEX(Settings!$H:$H,MATCH(DX$1,Settings!$G:$G,0))=TRUE,
100-100*(BI671-MINIFS(BI:BI,$E:$E,$E671))/(MAXIFS(BI:BI,$E:$E,$E671)-MINIFS(BI:BI,$E:$E,$E671)),
100*(BI671-MINIFS(BI:BI,$E:$E,$E671))/(MAXIFS(BI:BI,$E:$E,$E671)-MINIFS(BI:BI,$E:$E,$E671))))</f>
        <v/>
      </c>
      <c r="DY671" s="223" t="str">
        <f t="array" ref="DY671">IF(BJ671="","",
IF(INDEX(Settings!$H:$H,MATCH(DY$1,Settings!$G:$G,0))=TRUE,
100-100*(BJ671-MINIFS(BJ:BJ,$E:$E,$E671))/(MAXIFS(BJ:BJ,$E:$E,$E671)-MINIFS(BJ:BJ,$E:$E,$E671)),
100*(BJ671-MINIFS(BJ:BJ,$E:$E,$E671))/(MAXIFS(BJ:BJ,$E:$E,$E671)-MINIFS(BJ:BJ,$E:$E,$E671))))</f>
        <v/>
      </c>
      <c r="DZ671" s="225"/>
      <c r="EA671" s="225"/>
      <c r="EB671" s="225" t="str">
        <f t="shared" si="8"/>
        <v/>
      </c>
      <c r="EC671" s="225" t="str">
        <f t="shared" si="9"/>
        <v/>
      </c>
      <c r="ED671" s="225" t="str">
        <f t="shared" si="10"/>
        <v/>
      </c>
      <c r="EE671" s="225" t="str">
        <f t="shared" si="11"/>
        <v/>
      </c>
      <c r="EF671" s="225" t="str">
        <f t="shared" si="12"/>
        <v/>
      </c>
      <c r="EG671" s="225" t="str">
        <f t="shared" si="13"/>
        <v/>
      </c>
      <c r="EH671" s="225"/>
      <c r="EI671" s="225"/>
      <c r="EJ671" s="225"/>
      <c r="EK671" s="225"/>
      <c r="EL671" s="225"/>
      <c r="EM671" s="225"/>
    </row>
    <row r="672">
      <c r="A672" s="231"/>
      <c r="B672" s="231"/>
      <c r="C672" s="231"/>
      <c r="D672" s="231" t="str">
        <f t="array" ref="D672">IFERROR(INDEX(Profiles!$B:$B,MATCH($A672,Profiles!$A:$A,0)),"")</f>
        <v/>
      </c>
      <c r="E672" s="231"/>
      <c r="F672" s="231"/>
      <c r="G672" s="231"/>
      <c r="H672" s="231"/>
      <c r="I672" s="231" t="str">
        <f>IF(A672="","",IF(Settings!$N$3="DATE",F672&amp;": "&amp;TEXT(B672,"M/DD/YY"),F672&amp;": "&amp;H672))</f>
        <v/>
      </c>
      <c r="J672" s="231"/>
      <c r="K672" s="231"/>
      <c r="L672" s="231"/>
      <c r="M672" s="232" t="str">
        <f t="shared" si="14"/>
        <v/>
      </c>
      <c r="N672" s="231"/>
      <c r="O672" s="231"/>
      <c r="P672" s="231"/>
      <c r="Q672" s="231"/>
      <c r="R672" s="231"/>
      <c r="S672" s="230" t="str">
        <f>IFERROR(VLOOKUP(AF672, 'YOYO IR Scores'!A:C, 3, FALSE), "")
</f>
        <v/>
      </c>
      <c r="T672" s="231"/>
      <c r="U672" s="231"/>
      <c r="V672" s="231"/>
      <c r="W672" s="231"/>
      <c r="X672" s="233" t="str">
        <f t="shared" si="4"/>
        <v/>
      </c>
      <c r="Y672" s="234" t="str">
        <f t="shared" si="5"/>
        <v/>
      </c>
      <c r="Z672" s="234" t="str">
        <f t="shared" si="6"/>
        <v/>
      </c>
      <c r="AA672" s="233" t="str">
        <f t="shared" si="7"/>
        <v/>
      </c>
      <c r="AB672" s="232"/>
      <c r="AC672" s="232"/>
      <c r="AD672" s="232"/>
      <c r="AE672" s="232" t="str">
        <f>IFERROR(VLOOKUP(AF672, 'YOYO IR Scores'!A:C, 2, FALSE), "")</f>
        <v/>
      </c>
      <c r="AF672" s="232"/>
      <c r="AG672" s="23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c r="BD672" s="232"/>
      <c r="BE672" s="232"/>
      <c r="BF672" s="232"/>
      <c r="BG672" s="232"/>
      <c r="BH672" s="232"/>
      <c r="BI672" s="232"/>
      <c r="BJ672" s="232"/>
      <c r="BK672" s="232" t="str">
        <f t="array" ref="BK672">IF(J672="","",
IF(INDEX(Settings!$H:$H,MATCH(BY$1,Settings!$G:$G,0))=TRUE,
100-100*(J672-MIN(J:J))/(MAX(J:J)-MIN(J:J)),
100*(J672-MIN(J:J))/(MAX(J:J)-MIN(J:J))))</f>
        <v/>
      </c>
      <c r="BL672" s="232" t="str">
        <f t="array" ref="BL672">IF(J672="","",
IF(INDEX(Settings!$H:$H,MATCH(BY$1,Settings!$G:$G,0))=TRUE,
100-100*(J672-MINIFS(J:J,$E:$E,$E672))/(MAXIFS(J:J,$E:$E,$E672)-MINIFS(J:J,$E:$E,$E672)),
100*(J672-MINIFS(J:J,$E:$E,$E672))/(MAXIFS(J:J,$E:$E,$E672)-MINIFS(J:J,$E:$E,$E672))))</f>
        <v/>
      </c>
      <c r="BM672" s="232" t="str">
        <f t="array" ref="BM672">IF(J672="","",
IF(INDEX(Settings!$H:$H,MATCH(BY$1,Settings!$G:$G,0))=TRUE,
100-100*(J672-MINIFS(J:J,$E:$E,$E672,$I:$I,$I672))/(MAXIFS(J:J,$E:$E,$E672,$I:$I,$I672)-MINIFS(J:J,$E:$E,$E672,$I:$I,$I672)),
100*(J672-MINIFS(J:J,$E:$E,$E672,$I:$I,$I672))/(MAXIFS(J:J,$E:$E,$E672,$I:$I,$I672)-MINIFS(J:J,$E:$E,$E672,$I:$I,$I672))))</f>
        <v/>
      </c>
      <c r="BN672" s="231" t="str">
        <f t="array" ref="BN672">IF(J672="","",
IF(INDEX(Settings!$H:$H,MATCH(BY$1,Settings!$G:$G,0))=TRUE,
100-100*PERCENTRANK(J:J,J672),
100*PERCENTRANK(J:J,J672)))</f>
        <v/>
      </c>
      <c r="BO672" s="231" t="str">
        <f>IFERROR(__xludf.DUMMYFUNCTION("IF(J672="""","""",
IF(INDEX(Settings!$H:$H,MATCH(BY$1,Settings!$G:$G,0))=TRUE,
100-100*PERCENTRANK(FILTER(J:J,$E:$E=$E672),J672),
100*PERCENTRANK(FILTER(J:J,$E:$E=$E672),J672)))"),"")</f>
        <v/>
      </c>
      <c r="BP672" s="231" t="str">
        <f>IFERROR(__xludf.DUMMYFUNCTION("IF(J672="""","""",
IF(INDEX(Settings!$H:$H,MATCH(BY$1,Settings!$G:$G,0))=TRUE,
100-100*PERCENTRANK(FILTER(J:J,$E:$E=$E672,$I:$I=$I672),J672),
100*PERCENTRANK(FILTER(J:J,$E:$E=$E672,$I:$I=$I672),J672)))"),"")</f>
        <v/>
      </c>
      <c r="BQ672" s="233" t="str">
        <f t="array" ref="BQ672">IF(J672="","",
IF(INDEX(Settings!$H:$H,MATCH(BY$1,Settings!$G:$G,0))=TRUE,
-1*(J672-AVERAGE(J:J))/STDEV(J:J),
(J672-AVERAGE(J:J))/STDEV(J:J)))</f>
        <v/>
      </c>
      <c r="BR672" s="233" t="str">
        <f>IFERROR(__xludf.DUMMYFUNCTION("IF(J672="""","""",
IF(INDEX(Settings!$H:$H,MATCH(BY$1,Settings!$G:$G,0))=TRUE,
-1*(J672-AVERAGEIFS(J:J,$E:$E,$E672))/STDEV(FILTER(J:J,$E:$E=$E672)),
(J672-AVERAGEIFS(J:J,$E:$E,$E672))/STDEV(FILTER(J:J,$E:$E=$E672))))"),"")</f>
        <v/>
      </c>
      <c r="BS672" s="233"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1"/>
      <c r="BX672" s="231"/>
      <c r="BY672" s="232" t="str">
        <f t="array" ref="BY672">IF(J672="","",
IF(INDEX(Settings!$H:$H,MATCH(BY$1,Settings!$G:$G,0))=TRUE,
100-100*(J672-MINIFS(J:J,$E:$E,$E672))/(MAXIFS(J:J,$E:$E,$E672)-MINIFS(J:J,$E:$E,$E672)),
100*(J672-MINIFS(J:J,$E:$E,$E672))/(MAXIFS(J:J,$E:$E,$E672)-MINIFS(J:J,$E:$E,$E672))))</f>
        <v/>
      </c>
      <c r="BZ672" s="232" t="str">
        <f t="array" ref="BZ672">IF(K672="","",
IF(INDEX(Settings!$H:$H,MATCH(BZ$1,Settings!$G:$G,0))=TRUE,
100-100*(K672-MINIFS(K:K,$E:$E,$E672))/(MAXIFS(K:K,$E:$E,$E672)-MINIFS(K:K,$E:$E,$E672)),
100*(K672-MINIFS(K:K,$E:$E,$E672))/(MAXIFS(K:K,$E:$E,$E672)-MINIFS(K:K,$E:$E,$E672))))</f>
        <v/>
      </c>
      <c r="CA672" s="232" t="str">
        <f t="array" ref="CA672">IF(L672="","",
IF(INDEX(Settings!$H:$H,MATCH(CA$1,Settings!$G:$G,0))=TRUE,
100-100*(L672-MINIFS(L:L,$E:$E,$E672))/(MAXIFS(L:L,$E:$E,$E672)-MINIFS(L:L,$E:$E,$E672)),
100*(L672-MINIFS(L:L,$E:$E,$E672))/(MAXIFS(L:L,$E:$E,$E672)-MINIFS(L:L,$E:$E,$E672))))</f>
        <v/>
      </c>
      <c r="CB672" s="232" t="str">
        <f t="array" ref="CB672">IF(M672="","",
IF(INDEX(Settings!$H:$H,MATCH(CB$1,Settings!$G:$G,0))=TRUE,
100-100*(M672-MINIFS(M:M,$E:$E,$E672))/(MAXIFS(M:M,$E:$E,$E672)-MINIFS(M:M,$E:$E,$E672)),
100*(M672-MINIFS(M:M,$E:$E,$E672))/(MAXIFS(M:M,$E:$E,$E672)-MINIFS(M:M,$E:$E,$E672))))</f>
        <v/>
      </c>
      <c r="CC672" s="232" t="str">
        <f t="array" ref="CC672">IF(N672="","",
IF(INDEX(Settings!$H:$H,MATCH(CC$1,Settings!$G:$G,0))=TRUE,
100-100*(N672-MINIFS(N:N,$E:$E,$E672))/(MAXIFS(N:N,$E:$E,$E672)-MINIFS(N:N,$E:$E,$E672)),
100*(N672-MINIFS(N:N,$E:$E,$E672))/(MAXIFS(N:N,$E:$E,$E672)-MINIFS(N:N,$E:$E,$E672))))</f>
        <v/>
      </c>
      <c r="CD672" s="232" t="str">
        <f t="array" ref="CD672">IF(O672="","",
IF(INDEX(Settings!$H:$H,MATCH(CD$1,Settings!$G:$G,0))=TRUE,
100-100*(O672-MINIFS(O:O,$E:$E,$E672))/(MAXIFS(O:O,$E:$E,$E672)-MINIFS(O:O,$E:$E,$E672)),
100*(O672-MINIFS(O:O,$E:$E,$E672))/(MAXIFS(O:O,$E:$E,$E672)-MINIFS(O:O,$E:$E,$E672))))</f>
        <v/>
      </c>
      <c r="CE672" s="232" t="str">
        <f t="array" ref="CE672">IF(P672="","",
IF(INDEX(Settings!$H:$H,MATCH(CE$1,Settings!$G:$G,0))=TRUE,
100-100*(P672-MINIFS(P:P,$E:$E,$E672))/(MAXIFS(P:P,$E:$E,$E672)-MINIFS(P:P,$E:$E,$E672)),
100*(P672-MINIFS(P:P,$E:$E,$E672))/(MAXIFS(P:P,$E:$E,$E672)-MINIFS(P:P,$E:$E,$E672))))</f>
        <v/>
      </c>
      <c r="CF672" s="232" t="str">
        <f t="array" ref="CF672">IF(Q672="","",
IF(INDEX(Settings!$H:$H,MATCH(CF$1,Settings!$G:$G,0))=TRUE,
100-100*(Q672-MINIFS(Q:Q,$E:$E,$E672))/(MAXIFS(Q:Q,$E:$E,$E672)-MINIFS(Q:Q,$E:$E,$E672)),
100*(Q672-MINIFS(Q:Q,$E:$E,$E672))/(MAXIFS(Q:Q,$E:$E,$E672)-MINIFS(Q:Q,$E:$E,$E672))))</f>
        <v/>
      </c>
      <c r="CG672" s="232" t="str">
        <f t="array" ref="CG672">IF(R672="","",
IF(INDEX(Settings!$H:$H,MATCH(CG$1,Settings!$G:$G,0))=TRUE,
100-100*(R672-MINIFS(R:R,$E:$E,$E672))/(MAXIFS(R:R,$E:$E,$E672)-MINIFS(R:R,$E:$E,$E672)),
100*(R672-MINIFS(R:R,$E:$E,$E672))/(MAXIFS(R:R,$E:$E,$E672)-MINIFS(R:R,$E:$E,$E672))))</f>
        <v/>
      </c>
      <c r="CH672" s="232" t="str">
        <f t="array" ref="CH672">IF(S672="","",
IF(INDEX(Settings!$H:$H,MATCH(CH$1,Settings!$G:$G,0))=TRUE,
100-100*(S672-MINIFS(S:S,$E:$E,$E672))/(MAXIFS(S:S,$E:$E,$E672)-MINIFS(S:S,$E:$E,$E672)),
100*(S672-MINIFS(S:S,$E:$E,$E672))/(MAXIFS(S:S,$E:$E,$E672)-MINIFS(S:S,$E:$E,$E672))))</f>
        <v/>
      </c>
      <c r="CI672" s="232" t="str">
        <f t="array" ref="CI672">IF(T672="","",
IF(INDEX(Settings!$H:$H,MATCH(CI$1,Settings!$G:$G,0))=TRUE,
100-100*(T672-MINIFS(T:T,$E:$E,$E672))/(MAXIFS(T:T,$E:$E,$E672)-MINIFS(T:T,$E:$E,$E672)),
100*(T672-MINIFS(T:T,$E:$E,$E672))/(MAXIFS(T:T,$E:$E,$E672)-MINIFS(T:T,$E:$E,$E672))))</f>
        <v/>
      </c>
      <c r="CJ672" s="232" t="str">
        <f t="array" ref="CJ672">IF(U672="","",
IF(INDEX(Settings!$H:$H,MATCH(CJ$1,Settings!$G:$G,0))=TRUE,
100-100*(U672-MINIFS(U:U,$E:$E,$E672))/(MAXIFS(U:U,$E:$E,$E672)-MINIFS(U:U,$E:$E,$E672)),
100*(U672-MINIFS(U:U,$E:$E,$E672))/(MAXIFS(U:U,$E:$E,$E672)-MINIFS(U:U,$E:$E,$E672))))</f>
        <v/>
      </c>
      <c r="CK672" s="232" t="str">
        <f t="array" ref="CK672">IF(V672="","",
IF(INDEX(Settings!$H:$H,MATCH(CK$1,Settings!$G:$G,0))=TRUE,
100-100*(V672-MINIFS(V:V,$E:$E,$E672))/(MAXIFS(V:V,$E:$E,$E672)-MINIFS(V:V,$E:$E,$E672)),
100*(V672-MINIFS(V:V,$E:$E,$E672))/(MAXIFS(V:V,$E:$E,$E672)-MINIFS(V:V,$E:$E,$E672))))</f>
        <v/>
      </c>
      <c r="CL672" s="232" t="str">
        <f t="array" ref="CL672">IF(W672="","",
IF(INDEX(Settings!$H:$H,MATCH(CL$1,Settings!$G:$G,0))=TRUE,
100-100*(W672-MINIFS(W:W,$E:$E,$E672))/(MAXIFS(W:W,$E:$E,$E672)-MINIFS(W:W,$E:$E,$E672)),
100*(W672-MINIFS(W:W,$E:$E,$E672))/(MAXIFS(W:W,$E:$E,$E672)-MINIFS(W:W,$E:$E,$E672))))</f>
        <v/>
      </c>
      <c r="CM672" s="232" t="str">
        <f t="array" ref="CM672">IF(X672="","",
IF(INDEX(Settings!$H:$H,MATCH(CM$1,Settings!$G:$G,0))=TRUE,
100-100*(X672-MINIFS(X:X,$E:$E,$E672))/(MAXIFS(X:X,$E:$E,$E672)-MINIFS(X:X,$E:$E,$E672)),
100*(X672-MINIFS(X:X,$E:$E,$E672))/(MAXIFS(X:X,$E:$E,$E672)-MINIFS(X:X,$E:$E,$E672))))</f>
        <v/>
      </c>
      <c r="CN672" s="232" t="str">
        <f t="array" ref="CN672">IF(Y672="","",
IF(INDEX(Settings!$H:$H,MATCH(CN$1,Settings!$G:$G,0))=TRUE,
100-100*(Y672-MINIFS(Y:Y,$E:$E,$E672))/(MAXIFS(Y:Y,$E:$E,$E672)-MINIFS(Y:Y,$E:$E,$E672)),
100*(Y672-MINIFS(Y:Y,$E:$E,$E672))/(MAXIFS(Y:Y,$E:$E,$E672)-MINIFS(Y:Y,$E:$E,$E672))))</f>
        <v/>
      </c>
      <c r="CO672" s="232" t="str">
        <f t="array" ref="CO672">IF(Z672="","",
IF(INDEX(Settings!$H:$H,MATCH(CO$1,Settings!$G:$G,0))=TRUE,
100-100*(Z672-MINIFS(Z:Z,$E:$E,$E672))/(MAXIFS(Z:Z,$E:$E,$E672)-MINIFS(Z:Z,$E:$E,$E672)),
100*(Z672-MINIFS(Z:Z,$E:$E,$E672))/(MAXIFS(Z:Z,$E:$E,$E672)-MINIFS(Z:Z,$E:$E,$E672))))</f>
        <v/>
      </c>
      <c r="CP672" s="232" t="str">
        <f t="array" ref="CP672">IF(AA672="","",
IF(INDEX(Settings!$H:$H,MATCH(CP$1,Settings!$G:$G,0))=TRUE,
100-100*(AA672-MINIFS(AA:AA,$E:$E,$E672))/(MAXIFS(AA:AA,$E:$E,$E672)-MINIFS(AA:AA,$E:$E,$E672)),
100*(AA672-MINIFS(AA:AA,$E:$E,$E672))/(MAXIFS(AA:AA,$E:$E,$E672)-MINIFS(AA:AA,$E:$E,$E672))))</f>
        <v/>
      </c>
      <c r="CQ672" s="232" t="str">
        <f t="array" ref="CQ672">IF(AB672="","",
IF(INDEX(Settings!$H:$H,MATCH(CQ$1,Settings!$G:$G,0))=TRUE,
100-100*(AB672-MINIFS(AB:AB,$E:$E,$E672))/(MAXIFS(AB:AB,$E:$E,$E672)-MINIFS(AB:AB,$E:$E,$E672)),
100*(AB672-MINIFS(AB:AB,$E:$E,$E672))/(MAXIFS(AB:AB,$E:$E,$E672)-MINIFS(AB:AB,$E:$E,$E672))))</f>
        <v/>
      </c>
      <c r="CR672" s="232" t="str">
        <f t="array" ref="CR672">IF(AC672="","",
IF(INDEX(Settings!$H:$H,MATCH(CR$1,Settings!$G:$G,0))=TRUE,
100-100*(AC672-MINIFS(AC:AC,$E:$E,$E672))/(MAXIFS(AC:AC,$E:$E,$E672)-MINIFS(AC:AC,$E:$E,$E672)),
100*(AC672-MINIFS(AC:AC,$E:$E,$E672))/(MAXIFS(AC:AC,$E:$E,$E672)-MINIFS(AC:AC,$E:$E,$E672))))</f>
        <v/>
      </c>
      <c r="CS672" s="232" t="str">
        <f t="array" ref="CS672">IF(AD672="","",
IF(INDEX(Settings!$H:$H,MATCH(CS$1,Settings!$G:$G,0))=TRUE,
100-100*(AD672-MINIFS(AD:AD,$E:$E,$E672))/(MAXIFS(AD:AD,$E:$E,$E672)-MINIFS(AD:AD,$E:$E,$E672)),
100*(AD672-MINIFS(AD:AD,$E:$E,$E672))/(MAXIFS(AD:AD,$E:$E,$E672)-MINIFS(AD:AD,$E:$E,$E672))))</f>
        <v/>
      </c>
      <c r="CT672" s="232" t="str">
        <f t="array" ref="CT672">IF(AE672="","",
IF(INDEX(Settings!$H:$H,MATCH(CT$1,Settings!$G:$G,0))=TRUE,
100-100*(AE672-MINIFS(AE:AE,$E:$E,$E672))/(MAXIFS(AE:AE,$E:$E,$E672)-MINIFS(AE:AE,$E:$E,$E672)),
100*(AE672-MINIFS(AE:AE,$E:$E,$E672))/(MAXIFS(AE:AE,$E:$E,$E672)-MINIFS(AE:AE,$E:$E,$E672))))</f>
        <v/>
      </c>
      <c r="CU672" s="232" t="str">
        <f t="array" ref="CU672">IF(AF672="","",
IF(INDEX(Settings!$H:$H,MATCH(CU$1,Settings!$G:$G,0))=TRUE,
100-100*(AF672-MINIFS(AF:AF,$E:$E,$E672))/(MAXIFS(AF:AF,$E:$E,$E672)-MINIFS(AF:AF,$E:$E,$E672)),
100*(AF672-MINIFS(AF:AF,$E:$E,$E672))/(MAXIFS(AF:AF,$E:$E,$E672)-MINIFS(AF:AF,$E:$E,$E672))))</f>
        <v/>
      </c>
      <c r="CV672" s="232" t="str">
        <f t="array" ref="CV672">IF(AG672="","",
IF(INDEX(Settings!$H:$H,MATCH(CV$1,Settings!$G:$G,0))=TRUE,
100-100*(AG672-MINIFS(AG:AG,$E:$E,$E672))/(MAXIFS(AG:AG,$E:$E,$E672)-MINIFS(AG:AG,$E:$E,$E672)),
100*(AG672-MINIFS(AG:AG,$E:$E,$E672))/(MAXIFS(AG:AG,$E:$E,$E672)-MINIFS(AG:AG,$E:$E,$E672))))</f>
        <v/>
      </c>
      <c r="CW672" s="232" t="str">
        <f t="array" ref="CW672">IF(AH672="","",
IF(INDEX(Settings!$H:$H,MATCH(CW$1,Settings!$G:$G,0))=TRUE,
100-100*(AH672-MINIFS(AH:AH,$E:$E,$E672))/(MAXIFS(AH:AH,$E:$E,$E672)-MINIFS(AH:AH,$E:$E,$E672)),
100*(AH672-MINIFS(AH:AH,$E:$E,$E672))/(MAXIFS(AH:AH,$E:$E,$E672)-MINIFS(AH:AH,$E:$E,$E672))))</f>
        <v/>
      </c>
      <c r="CX672" s="232" t="str">
        <f t="array" ref="CX672">IF(AI672="","",
IF(INDEX(Settings!$H:$H,MATCH(CX$1,Settings!$G:$G,0))=TRUE,
100-100*(AI672-MINIFS(AI:AI,$E:$E,$E672))/(MAXIFS(AI:AI,$E:$E,$E672)-MINIFS(AI:AI,$E:$E,$E672)),
100*(AI672-MINIFS(AI:AI,$E:$E,$E672))/(MAXIFS(AI:AI,$E:$E,$E672)-MINIFS(AI:AI,$E:$E,$E672))))</f>
        <v/>
      </c>
      <c r="CY672" s="232" t="str">
        <f t="array" ref="CY672">IF(AJ672="","",
IF(INDEX(Settings!$H:$H,MATCH(CY$1,Settings!$G:$G,0))=TRUE,
100-100*(AJ672-MINIFS(AJ:AJ,$E:$E,$E672))/(MAXIFS(AJ:AJ,$E:$E,$E672)-MINIFS(AJ:AJ,$E:$E,$E672)),
100*(AJ672-MINIFS(AJ:AJ,$E:$E,$E672))/(MAXIFS(AJ:AJ,$E:$E,$E672)-MINIFS(AJ:AJ,$E:$E,$E672))))</f>
        <v/>
      </c>
      <c r="CZ672" s="232" t="str">
        <f t="array" ref="CZ672">IF(AK672="","",
IF(INDEX(Settings!$H:$H,MATCH(CZ$1,Settings!$G:$G,0))=TRUE,
100-100*(AK672-MINIFS(AK:AK,$E:$E,$E672))/(MAXIFS(AK:AK,$E:$E,$E672)-MINIFS(AK:AK,$E:$E,$E672)),
100*(AK672-MINIFS(AK:AK,$E:$E,$E672))/(MAXIFS(AK:AK,$E:$E,$E672)-MINIFS(AK:AK,$E:$E,$E672))))</f>
        <v/>
      </c>
      <c r="DA672" s="232" t="str">
        <f t="array" ref="DA672">IF(AL672="","",
IF(INDEX(Settings!$H:$H,MATCH(DA$1,Settings!$G:$G,0))=TRUE,
100-100*(AL672-MINIFS(AL:AL,$E:$E,$E672))/(MAXIFS(AL:AL,$E:$E,$E672)-MINIFS(AL:AL,$E:$E,$E672)),
100*(AL672-MINIFS(AL:AL,$E:$E,$E672))/(MAXIFS(AL:AL,$E:$E,$E672)-MINIFS(AL:AL,$E:$E,$E672))))</f>
        <v/>
      </c>
      <c r="DB672" s="232" t="str">
        <f t="array" ref="DB672">IF(AM672="","",
IF(INDEX(Settings!$H:$H,MATCH(DB$1,Settings!$G:$G,0))=TRUE,
100-100*(AM672-MINIFS(AM:AM,$E:$E,$E672))/(MAXIFS(AM:AM,$E:$E,$E672)-MINIFS(AM:AM,$E:$E,$E672)),
100*(AM672-MINIFS(AM:AM,$E:$E,$E672))/(MAXIFS(AM:AM,$E:$E,$E672)-MINIFS(AM:AM,$E:$E,$E672))))</f>
        <v/>
      </c>
      <c r="DC672" s="232" t="str">
        <f t="array" ref="DC672">IF(AN672="","",
IF(INDEX(Settings!$H:$H,MATCH(DC$1,Settings!$G:$G,0))=TRUE,
100-100*(AN672-MINIFS(AN:AN,$E:$E,$E672))/(MAXIFS(AN:AN,$E:$E,$E672)-MINIFS(AN:AN,$E:$E,$E672)),
100*(AN672-MINIFS(AN:AN,$E:$E,$E672))/(MAXIFS(AN:AN,$E:$E,$E672)-MINIFS(AN:AN,$E:$E,$E672))))</f>
        <v/>
      </c>
      <c r="DD672" s="232" t="str">
        <f t="array" ref="DD672">IF(AO672="","",
IF(INDEX(Settings!$H:$H,MATCH(DD$1,Settings!$G:$G,0))=TRUE,
100-100*(AO672-MINIFS(AO:AO,$E:$E,$E672))/(MAXIFS(AO:AO,$E:$E,$E672)-MINIFS(AO:AO,$E:$E,$E672)),
100*(AO672-MINIFS(AO:AO,$E:$E,$E672))/(MAXIFS(AO:AO,$E:$E,$E672)-MINIFS(AO:AO,$E:$E,$E672))))</f>
        <v/>
      </c>
      <c r="DE672" s="232" t="str">
        <f t="array" ref="DE672">IF(AP672="","",
IF(INDEX(Settings!$H:$H,MATCH(DE$1,Settings!$G:$G,0))=TRUE,
100-100*(AP672-MINIFS(AP:AP,$E:$E,$E672))/(MAXIFS(AP:AP,$E:$E,$E672)-MINIFS(AP:AP,$E:$E,$E672)),
100*(AP672-MINIFS(AP:AP,$E:$E,$E672))/(MAXIFS(AP:AP,$E:$E,$E672)-MINIFS(AP:AP,$E:$E,$E672))))</f>
        <v/>
      </c>
      <c r="DF672" s="232" t="str">
        <f t="array" ref="DF672">IF(AQ672="","",
IF(INDEX(Settings!$H:$H,MATCH(DF$1,Settings!$G:$G,0))=TRUE,
100-100*(AQ672-MINIFS(AQ:AQ,$E:$E,$E672))/(MAXIFS(AQ:AQ,$E:$E,$E672)-MINIFS(AQ:AQ,$E:$E,$E672)),
100*(AQ672-MINIFS(AQ:AQ,$E:$E,$E672))/(MAXIFS(AQ:AQ,$E:$E,$E672)-MINIFS(AQ:AQ,$E:$E,$E672))))</f>
        <v/>
      </c>
      <c r="DG672" s="232" t="str">
        <f t="array" ref="DG672">IF(AR672="","",
IF(INDEX(Settings!$H:$H,MATCH(DG$1,Settings!$G:$G,0))=TRUE,
100-100*(AR672-MINIFS(AR:AR,$E:$E,$E672))/(MAXIFS(AR:AR,$E:$E,$E672)-MINIFS(AR:AR,$E:$E,$E672)),
100*(AR672-MINIFS(AR:AR,$E:$E,$E672))/(MAXIFS(AR:AR,$E:$E,$E672)-MINIFS(AR:AR,$E:$E,$E672))))</f>
        <v/>
      </c>
      <c r="DH672" s="232" t="str">
        <f t="array" ref="DH672">IF(AS672="","",
IF(INDEX(Settings!$H:$H,MATCH(DH$1,Settings!$G:$G,0))=TRUE,
100-100*(AS672-MINIFS(AS:AS,$E:$E,$E672))/(MAXIFS(AS:AS,$E:$E,$E672)-MINIFS(AS:AS,$E:$E,$E672)),
100*(AS672-MINIFS(AS:AS,$E:$E,$E672))/(MAXIFS(AS:AS,$E:$E,$E672)-MINIFS(AS:AS,$E:$E,$E672))))</f>
        <v/>
      </c>
      <c r="DI672" s="232" t="str">
        <f t="array" ref="DI672">IF(AT672="","",
IF(INDEX(Settings!$H:$H,MATCH(DI$1,Settings!$G:$G,0))=TRUE,
100-100*(AT672-MINIFS(AT:AT,$E:$E,$E672))/(MAXIFS(AT:AT,$E:$E,$E672)-MINIFS(AT:AT,$E:$E,$E672)),
100*(AT672-MINIFS(AT:AT,$E:$E,$E672))/(MAXIFS(AT:AT,$E:$E,$E672)-MINIFS(AT:AT,$E:$E,$E672))))</f>
        <v/>
      </c>
      <c r="DJ672" s="232" t="str">
        <f t="array" ref="DJ672">IF(AU672="","",
IF(INDEX(Settings!$H:$H,MATCH(DJ$1,Settings!$G:$G,0))=TRUE,
100-100*(AU672-MINIFS(AU:AU,$E:$E,$E672))/(MAXIFS(AU:AU,$E:$E,$E672)-MINIFS(AU:AU,$E:$E,$E672)),
100*(AU672-MINIFS(AU:AU,$E:$E,$E672))/(MAXIFS(AU:AU,$E:$E,$E672)-MINIFS(AU:AU,$E:$E,$E672))))</f>
        <v/>
      </c>
      <c r="DK672" s="232" t="str">
        <f t="array" ref="DK672">IF(AV672="","",
IF(INDEX(Settings!$H:$H,MATCH(DK$1,Settings!$G:$G,0))=TRUE,
100-100*(AV672-MINIFS(AV:AV,$E:$E,$E672))/(MAXIFS(AV:AV,$E:$E,$E672)-MINIFS(AV:AV,$E:$E,$E672)),
100*(AV672-MINIFS(AV:AV,$E:$E,$E672))/(MAXIFS(AV:AV,$E:$E,$E672)-MINIFS(AV:AV,$E:$E,$E672))))</f>
        <v/>
      </c>
      <c r="DL672" s="232" t="str">
        <f t="array" ref="DL672">IF(AW672="","",
IF(INDEX(Settings!$H:$H,MATCH(DL$1,Settings!$G:$G,0))=TRUE,
100-100*(AW672-MINIFS(AW:AW,$E:$E,$E672))/(MAXIFS(AW:AW,$E:$E,$E672)-MINIFS(AW:AW,$E:$E,$E672)),
100*(AW672-MINIFS(AW:AW,$E:$E,$E672))/(MAXIFS(AW:AW,$E:$E,$E672)-MINIFS(AW:AW,$E:$E,$E672))))</f>
        <v/>
      </c>
      <c r="DM672" s="232" t="str">
        <f t="array" ref="DM672">IF(AX672="","",
IF(INDEX(Settings!$H:$H,MATCH(DM$1,Settings!$G:$G,0))=TRUE,
100-100*(AX672-MINIFS(AX:AX,$E:$E,$E672))/(MAXIFS(AX:AX,$E:$E,$E672)-MINIFS(AX:AX,$E:$E,$E672)),
100*(AX672-MINIFS(AX:AX,$E:$E,$E672))/(MAXIFS(AX:AX,$E:$E,$E672)-MINIFS(AX:AX,$E:$E,$E672))))</f>
        <v/>
      </c>
      <c r="DN672" s="232" t="str">
        <f t="array" ref="DN672">IF(AY672="","",
IF(INDEX(Settings!$H:$H,MATCH(DN$1,Settings!$G:$G,0))=TRUE,
100-100*(AY672-MINIFS(AY:AY,$E:$E,$E672))/(MAXIFS(AY:AY,$E:$E,$E672)-MINIFS(AY:AY,$E:$E,$E672)),
100*(AY672-MINIFS(AY:AY,$E:$E,$E672))/(MAXIFS(AY:AY,$E:$E,$E672)-MINIFS(AY:AY,$E:$E,$E672))))</f>
        <v/>
      </c>
      <c r="DO672" s="232" t="str">
        <f t="array" ref="DO672">IF(AZ672="","",
IF(INDEX(Settings!$H:$H,MATCH(DO$1,Settings!$G:$G,0))=TRUE,
100-100*(AZ672-MINIFS(AZ:AZ,$E:$E,$E672))/(MAXIFS(AZ:AZ,$E:$E,$E672)-MINIFS(AZ:AZ,$E:$E,$E672)),
100*(AZ672-MINIFS(AZ:AZ,$E:$E,$E672))/(MAXIFS(AZ:AZ,$E:$E,$E672)-MINIFS(AZ:AZ,$E:$E,$E672))))</f>
        <v/>
      </c>
      <c r="DP672" s="232" t="str">
        <f t="array" ref="DP672">IF(BA672="","",
IF(INDEX(Settings!$H:$H,MATCH(DP$1,Settings!$G:$G,0))=TRUE,
100-100*(BA672-MINIFS(BA:BA,$E:$E,$E672))/(MAXIFS(BA:BA,$E:$E,$E672)-MINIFS(BA:BA,$E:$E,$E672)),
100*(BA672-MINIFS(BA:BA,$E:$E,$E672))/(MAXIFS(BA:BA,$E:$E,$E672)-MINIFS(BA:BA,$E:$E,$E672))))</f>
        <v/>
      </c>
      <c r="DQ672" s="232" t="str">
        <f t="array" ref="DQ672">IF(BB672="","",
IF(INDEX(Settings!$H:$H,MATCH(DQ$1,Settings!$G:$G,0))=TRUE,
100-100*(BB672-MINIFS(BB:BB,$E:$E,$E672))/(MAXIFS(BB:BB,$E:$E,$E672)-MINIFS(BB:BB,$E:$E,$E672)),
100*(BB672-MINIFS(BB:BB,$E:$E,$E672))/(MAXIFS(BB:BB,$E:$E,$E672)-MINIFS(BB:BB,$E:$E,$E672))))</f>
        <v/>
      </c>
      <c r="DR672" s="232" t="str">
        <f t="array" ref="DR672">IF(BC672="","",
IF(INDEX(Settings!$H:$H,MATCH(DR$1,Settings!$G:$G,0))=TRUE,
100-100*(BC672-MINIFS(BC:BC,$E:$E,$E672))/(MAXIFS(BC:BC,$E:$E,$E672)-MINIFS(BC:BC,$E:$E,$E672)),
100*(BC672-MINIFS(BC:BC,$E:$E,$E672))/(MAXIFS(BC:BC,$E:$E,$E672)-MINIFS(BC:BC,$E:$E,$E672))))</f>
        <v/>
      </c>
      <c r="DS672" s="232" t="str">
        <f t="array" ref="DS672">IF(BD672="","",
IF(INDEX(Settings!$H:$H,MATCH(DS$1,Settings!$G:$G,0))=TRUE,
100-100*(BD672-MINIFS(BD:BD,$E:$E,$E672))/(MAXIFS(BD:BD,$E:$E,$E672)-MINIFS(BD:BD,$E:$E,$E672)),
100*(BD672-MINIFS(BD:BD,$E:$E,$E672))/(MAXIFS(BD:BD,$E:$E,$E672)-MINIFS(BD:BD,$E:$E,$E672))))</f>
        <v/>
      </c>
      <c r="DT672" s="232" t="str">
        <f t="array" ref="DT672">IF(BE672="","",
IF(INDEX(Settings!$H:$H,MATCH(DT$1,Settings!$G:$G,0))=TRUE,
100-100*(BE672-MINIFS(BE:BE,$E:$E,$E672))/(MAXIFS(BE:BE,$E:$E,$E672)-MINIFS(BE:BE,$E:$E,$E672)),
100*(BE672-MINIFS(BE:BE,$E:$E,$E672))/(MAXIFS(BE:BE,$E:$E,$E672)-MINIFS(BE:BE,$E:$E,$E672))))</f>
        <v/>
      </c>
      <c r="DU672" s="232" t="str">
        <f t="array" ref="DU672">IF(BF672="","",
IF(INDEX(Settings!$H:$H,MATCH(DU$1,Settings!$G:$G,0))=TRUE,
100-100*(BF672-MINIFS(BF:BF,$E:$E,$E672))/(MAXIFS(BF:BF,$E:$E,$E672)-MINIFS(BF:BF,$E:$E,$E672)),
100*(BF672-MINIFS(BF:BF,$E:$E,$E672))/(MAXIFS(BF:BF,$E:$E,$E672)-MINIFS(BF:BF,$E:$E,$E672))))</f>
        <v/>
      </c>
      <c r="DV672" s="232" t="str">
        <f t="array" ref="DV672">IF(BG672="","",
IF(INDEX(Settings!$H:$H,MATCH(DV$1,Settings!$G:$G,0))=TRUE,
100-100*(BG672-MINIFS(BG:BG,$E:$E,$E672))/(MAXIFS(BG:BG,$E:$E,$E672)-MINIFS(BG:BG,$E:$E,$E672)),
100*(BG672-MINIFS(BG:BG,$E:$E,$E672))/(MAXIFS(BG:BG,$E:$E,$E672)-MINIFS(BG:BG,$E:$E,$E672))))</f>
        <v/>
      </c>
      <c r="DW672" s="232" t="str">
        <f t="array" ref="DW672">IF(BH672="","",
IF(INDEX(Settings!$H:$H,MATCH(DW$1,Settings!$G:$G,0))=TRUE,
100-100*(BH672-MINIFS(BH:BH,$E:$E,$E672))/(MAXIFS(BH:BH,$E:$E,$E672)-MINIFS(BH:BH,$E:$E,$E672)),
100*(BH672-MINIFS(BH:BH,$E:$E,$E672))/(MAXIFS(BH:BH,$E:$E,$E672)-MINIFS(BH:BH,$E:$E,$E672))))</f>
        <v/>
      </c>
      <c r="DX672" s="232" t="str">
        <f t="array" ref="DX672">IF(BI672="","",
IF(INDEX(Settings!$H:$H,MATCH(DX$1,Settings!$G:$G,0))=TRUE,
100-100*(BI672-MINIFS(BI:BI,$E:$E,$E672))/(MAXIFS(BI:BI,$E:$E,$E672)-MINIFS(BI:BI,$E:$E,$E672)),
100*(BI672-MINIFS(BI:BI,$E:$E,$E672))/(MAXIFS(BI:BI,$E:$E,$E672)-MINIFS(BI:BI,$E:$E,$E672))))</f>
        <v/>
      </c>
      <c r="DY672" s="232" t="str">
        <f t="array" ref="DY672">IF(BJ672="","",
IF(INDEX(Settings!$H:$H,MATCH(DY$1,Settings!$G:$G,0))=TRUE,
100-100*(BJ672-MINIFS(BJ:BJ,$E:$E,$E672))/(MAXIFS(BJ:BJ,$E:$E,$E672)-MINIFS(BJ:BJ,$E:$E,$E672)),
100*(BJ672-MINIFS(BJ:BJ,$E:$E,$E672))/(MAXIFS(BJ:BJ,$E:$E,$E672)-MINIFS(BJ:BJ,$E:$E,$E672))))</f>
        <v/>
      </c>
      <c r="DZ672" s="234"/>
      <c r="EA672" s="234"/>
      <c r="EB672" s="234" t="str">
        <f t="shared" si="8"/>
        <v/>
      </c>
      <c r="EC672" s="234" t="str">
        <f t="shared" si="9"/>
        <v/>
      </c>
      <c r="ED672" s="234" t="str">
        <f t="shared" si="10"/>
        <v/>
      </c>
      <c r="EE672" s="234" t="str">
        <f t="shared" si="11"/>
        <v/>
      </c>
      <c r="EF672" s="234" t="str">
        <f t="shared" si="12"/>
        <v/>
      </c>
      <c r="EG672" s="234" t="str">
        <f t="shared" si="13"/>
        <v/>
      </c>
      <c r="EH672" s="234"/>
      <c r="EI672" s="234"/>
      <c r="EJ672" s="234"/>
      <c r="EK672" s="234"/>
      <c r="EL672" s="234"/>
      <c r="EM672" s="234"/>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3" t="str">
        <f t="shared" si="14"/>
        <v/>
      </c>
      <c r="N673" s="49"/>
      <c r="O673" s="49"/>
      <c r="P673" s="49"/>
      <c r="Q673" s="49"/>
      <c r="R673" s="49"/>
      <c r="S673" s="222" t="str">
        <f>IFERROR(VLOOKUP(AF673, 'YOYO IR Scores'!A:C, 3, FALSE), "")
</f>
        <v/>
      </c>
      <c r="T673" s="49"/>
      <c r="U673" s="49"/>
      <c r="V673" s="49"/>
      <c r="W673" s="49"/>
      <c r="X673" s="224" t="str">
        <f t="shared" si="4"/>
        <v/>
      </c>
      <c r="Y673" s="225" t="str">
        <f t="shared" si="5"/>
        <v/>
      </c>
      <c r="Z673" s="225" t="str">
        <f t="shared" si="6"/>
        <v/>
      </c>
      <c r="AA673" s="224" t="str">
        <f t="shared" si="7"/>
        <v/>
      </c>
      <c r="AB673" s="223"/>
      <c r="AC673" s="223"/>
      <c r="AD673" s="223"/>
      <c r="AE673" s="223" t="str">
        <f>IFERROR(VLOOKUP(AF673, 'YOYO IR Scores'!A:C, 2, FALSE), "")</f>
        <v/>
      </c>
      <c r="AF673" s="223"/>
      <c r="AG673" s="223"/>
      <c r="AH673" s="223"/>
      <c r="AI673" s="223"/>
      <c r="AJ673" s="223"/>
      <c r="AK673" s="223"/>
      <c r="AL673" s="223"/>
      <c r="AM673" s="223"/>
      <c r="AN673" s="223"/>
      <c r="AO673" s="223"/>
      <c r="AP673" s="223"/>
      <c r="AQ673" s="223"/>
      <c r="AR673" s="223"/>
      <c r="AS673" s="223"/>
      <c r="AT673" s="223"/>
      <c r="AU673" s="223"/>
      <c r="AV673" s="223"/>
      <c r="AW673" s="223"/>
      <c r="AX673" s="223"/>
      <c r="AY673" s="223"/>
      <c r="AZ673" s="223"/>
      <c r="BA673" s="223"/>
      <c r="BB673" s="223"/>
      <c r="BC673" s="223"/>
      <c r="BD673" s="223"/>
      <c r="BE673" s="223"/>
      <c r="BF673" s="223"/>
      <c r="BG673" s="223"/>
      <c r="BH673" s="223"/>
      <c r="BI673" s="223"/>
      <c r="BJ673" s="223"/>
      <c r="BK673" s="223" t="str">
        <f t="array" ref="BK673">IF(J673="","",
IF(INDEX(Settings!$H:$H,MATCH(BY$1,Settings!$G:$G,0))=TRUE,
100-100*(J673-MIN(J:J))/(MAX(J:J)-MIN(J:J)),
100*(J673-MIN(J:J))/(MAX(J:J)-MIN(J:J))))</f>
        <v/>
      </c>
      <c r="BL673" s="223" t="str">
        <f t="array" ref="BL673">IF(J673="","",
IF(INDEX(Settings!$H:$H,MATCH(BY$1,Settings!$G:$G,0))=TRUE,
100-100*(J673-MINIFS(J:J,$E:$E,$E673))/(MAXIFS(J:J,$E:$E,$E673)-MINIFS(J:J,$E:$E,$E673)),
100*(J673-MINIFS(J:J,$E:$E,$E673))/(MAXIFS(J:J,$E:$E,$E673)-MINIFS(J:J,$E:$E,$E673))))</f>
        <v/>
      </c>
      <c r="BM673" s="223"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4" t="str">
        <f t="array" ref="BQ673">IF(J673="","",
IF(INDEX(Settings!$H:$H,MATCH(BY$1,Settings!$G:$G,0))=TRUE,
-1*(J673-AVERAGE(J:J))/STDEV(J:J),
(J673-AVERAGE(J:J))/STDEV(J:J)))</f>
        <v/>
      </c>
      <c r="BR673" s="224" t="str">
        <f>IFERROR(__xludf.DUMMYFUNCTION("IF(J673="""","""",
IF(INDEX(Settings!$H:$H,MATCH(BY$1,Settings!$G:$G,0))=TRUE,
-1*(J673-AVERAGEIFS(J:J,$E:$E,$E673))/STDEV(FILTER(J:J,$E:$E=$E673)),
(J673-AVERAGEIFS(J:J,$E:$E,$E673))/STDEV(FILTER(J:J,$E:$E=$E673))))"),"")</f>
        <v/>
      </c>
      <c r="BS673" s="224"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3" t="str">
        <f t="array" ref="BY673">IF(J673="","",
IF(INDEX(Settings!$H:$H,MATCH(BY$1,Settings!$G:$G,0))=TRUE,
100-100*(J673-MINIFS(J:J,$E:$E,$E673))/(MAXIFS(J:J,$E:$E,$E673)-MINIFS(J:J,$E:$E,$E673)),
100*(J673-MINIFS(J:J,$E:$E,$E673))/(MAXIFS(J:J,$E:$E,$E673)-MINIFS(J:J,$E:$E,$E673))))</f>
        <v/>
      </c>
      <c r="BZ673" s="223" t="str">
        <f t="array" ref="BZ673">IF(K673="","",
IF(INDEX(Settings!$H:$H,MATCH(BZ$1,Settings!$G:$G,0))=TRUE,
100-100*(K673-MINIFS(K:K,$E:$E,$E673))/(MAXIFS(K:K,$E:$E,$E673)-MINIFS(K:K,$E:$E,$E673)),
100*(K673-MINIFS(K:K,$E:$E,$E673))/(MAXIFS(K:K,$E:$E,$E673)-MINIFS(K:K,$E:$E,$E673))))</f>
        <v/>
      </c>
      <c r="CA673" s="223" t="str">
        <f t="array" ref="CA673">IF(L673="","",
IF(INDEX(Settings!$H:$H,MATCH(CA$1,Settings!$G:$G,0))=TRUE,
100-100*(L673-MINIFS(L:L,$E:$E,$E673))/(MAXIFS(L:L,$E:$E,$E673)-MINIFS(L:L,$E:$E,$E673)),
100*(L673-MINIFS(L:L,$E:$E,$E673))/(MAXIFS(L:L,$E:$E,$E673)-MINIFS(L:L,$E:$E,$E673))))</f>
        <v/>
      </c>
      <c r="CB673" s="223" t="str">
        <f t="array" ref="CB673">IF(M673="","",
IF(INDEX(Settings!$H:$H,MATCH(CB$1,Settings!$G:$G,0))=TRUE,
100-100*(M673-MINIFS(M:M,$E:$E,$E673))/(MAXIFS(M:M,$E:$E,$E673)-MINIFS(M:M,$E:$E,$E673)),
100*(M673-MINIFS(M:M,$E:$E,$E673))/(MAXIFS(M:M,$E:$E,$E673)-MINIFS(M:M,$E:$E,$E673))))</f>
        <v/>
      </c>
      <c r="CC673" s="223" t="str">
        <f t="array" ref="CC673">IF(N673="","",
IF(INDEX(Settings!$H:$H,MATCH(CC$1,Settings!$G:$G,0))=TRUE,
100-100*(N673-MINIFS(N:N,$E:$E,$E673))/(MAXIFS(N:N,$E:$E,$E673)-MINIFS(N:N,$E:$E,$E673)),
100*(N673-MINIFS(N:N,$E:$E,$E673))/(MAXIFS(N:N,$E:$E,$E673)-MINIFS(N:N,$E:$E,$E673))))</f>
        <v/>
      </c>
      <c r="CD673" s="223" t="str">
        <f t="array" ref="CD673">IF(O673="","",
IF(INDEX(Settings!$H:$H,MATCH(CD$1,Settings!$G:$G,0))=TRUE,
100-100*(O673-MINIFS(O:O,$E:$E,$E673))/(MAXIFS(O:O,$E:$E,$E673)-MINIFS(O:O,$E:$E,$E673)),
100*(O673-MINIFS(O:O,$E:$E,$E673))/(MAXIFS(O:O,$E:$E,$E673)-MINIFS(O:O,$E:$E,$E673))))</f>
        <v/>
      </c>
      <c r="CE673" s="223" t="str">
        <f t="array" ref="CE673">IF(P673="","",
IF(INDEX(Settings!$H:$H,MATCH(CE$1,Settings!$G:$G,0))=TRUE,
100-100*(P673-MINIFS(P:P,$E:$E,$E673))/(MAXIFS(P:P,$E:$E,$E673)-MINIFS(P:P,$E:$E,$E673)),
100*(P673-MINIFS(P:P,$E:$E,$E673))/(MAXIFS(P:P,$E:$E,$E673)-MINIFS(P:P,$E:$E,$E673))))</f>
        <v/>
      </c>
      <c r="CF673" s="223" t="str">
        <f t="array" ref="CF673">IF(Q673="","",
IF(INDEX(Settings!$H:$H,MATCH(CF$1,Settings!$G:$G,0))=TRUE,
100-100*(Q673-MINIFS(Q:Q,$E:$E,$E673))/(MAXIFS(Q:Q,$E:$E,$E673)-MINIFS(Q:Q,$E:$E,$E673)),
100*(Q673-MINIFS(Q:Q,$E:$E,$E673))/(MAXIFS(Q:Q,$E:$E,$E673)-MINIFS(Q:Q,$E:$E,$E673))))</f>
        <v/>
      </c>
      <c r="CG673" s="223" t="str">
        <f t="array" ref="CG673">IF(R673="","",
IF(INDEX(Settings!$H:$H,MATCH(CG$1,Settings!$G:$G,0))=TRUE,
100-100*(R673-MINIFS(R:R,$E:$E,$E673))/(MAXIFS(R:R,$E:$E,$E673)-MINIFS(R:R,$E:$E,$E673)),
100*(R673-MINIFS(R:R,$E:$E,$E673))/(MAXIFS(R:R,$E:$E,$E673)-MINIFS(R:R,$E:$E,$E673))))</f>
        <v/>
      </c>
      <c r="CH673" s="223" t="str">
        <f t="array" ref="CH673">IF(S673="","",
IF(INDEX(Settings!$H:$H,MATCH(CH$1,Settings!$G:$G,0))=TRUE,
100-100*(S673-MINIFS(S:S,$E:$E,$E673))/(MAXIFS(S:S,$E:$E,$E673)-MINIFS(S:S,$E:$E,$E673)),
100*(S673-MINIFS(S:S,$E:$E,$E673))/(MAXIFS(S:S,$E:$E,$E673)-MINIFS(S:S,$E:$E,$E673))))</f>
        <v/>
      </c>
      <c r="CI673" s="223" t="str">
        <f t="array" ref="CI673">IF(T673="","",
IF(INDEX(Settings!$H:$H,MATCH(CI$1,Settings!$G:$G,0))=TRUE,
100-100*(T673-MINIFS(T:T,$E:$E,$E673))/(MAXIFS(T:T,$E:$E,$E673)-MINIFS(T:T,$E:$E,$E673)),
100*(T673-MINIFS(T:T,$E:$E,$E673))/(MAXIFS(T:T,$E:$E,$E673)-MINIFS(T:T,$E:$E,$E673))))</f>
        <v/>
      </c>
      <c r="CJ673" s="223" t="str">
        <f t="array" ref="CJ673">IF(U673="","",
IF(INDEX(Settings!$H:$H,MATCH(CJ$1,Settings!$G:$G,0))=TRUE,
100-100*(U673-MINIFS(U:U,$E:$E,$E673))/(MAXIFS(U:U,$E:$E,$E673)-MINIFS(U:U,$E:$E,$E673)),
100*(U673-MINIFS(U:U,$E:$E,$E673))/(MAXIFS(U:U,$E:$E,$E673)-MINIFS(U:U,$E:$E,$E673))))</f>
        <v/>
      </c>
      <c r="CK673" s="223" t="str">
        <f t="array" ref="CK673">IF(V673="","",
IF(INDEX(Settings!$H:$H,MATCH(CK$1,Settings!$G:$G,0))=TRUE,
100-100*(V673-MINIFS(V:V,$E:$E,$E673))/(MAXIFS(V:V,$E:$E,$E673)-MINIFS(V:V,$E:$E,$E673)),
100*(V673-MINIFS(V:V,$E:$E,$E673))/(MAXIFS(V:V,$E:$E,$E673)-MINIFS(V:V,$E:$E,$E673))))</f>
        <v/>
      </c>
      <c r="CL673" s="223" t="str">
        <f t="array" ref="CL673">IF(W673="","",
IF(INDEX(Settings!$H:$H,MATCH(CL$1,Settings!$G:$G,0))=TRUE,
100-100*(W673-MINIFS(W:W,$E:$E,$E673))/(MAXIFS(W:W,$E:$E,$E673)-MINIFS(W:W,$E:$E,$E673)),
100*(W673-MINIFS(W:W,$E:$E,$E673))/(MAXIFS(W:W,$E:$E,$E673)-MINIFS(W:W,$E:$E,$E673))))</f>
        <v/>
      </c>
      <c r="CM673" s="223" t="str">
        <f t="array" ref="CM673">IF(X673="","",
IF(INDEX(Settings!$H:$H,MATCH(CM$1,Settings!$G:$G,0))=TRUE,
100-100*(X673-MINIFS(X:X,$E:$E,$E673))/(MAXIFS(X:X,$E:$E,$E673)-MINIFS(X:X,$E:$E,$E673)),
100*(X673-MINIFS(X:X,$E:$E,$E673))/(MAXIFS(X:X,$E:$E,$E673)-MINIFS(X:X,$E:$E,$E673))))</f>
        <v/>
      </c>
      <c r="CN673" s="223" t="str">
        <f t="array" ref="CN673">IF(Y673="","",
IF(INDEX(Settings!$H:$H,MATCH(CN$1,Settings!$G:$G,0))=TRUE,
100-100*(Y673-MINIFS(Y:Y,$E:$E,$E673))/(MAXIFS(Y:Y,$E:$E,$E673)-MINIFS(Y:Y,$E:$E,$E673)),
100*(Y673-MINIFS(Y:Y,$E:$E,$E673))/(MAXIFS(Y:Y,$E:$E,$E673)-MINIFS(Y:Y,$E:$E,$E673))))</f>
        <v/>
      </c>
      <c r="CO673" s="223" t="str">
        <f t="array" ref="CO673">IF(Z673="","",
IF(INDEX(Settings!$H:$H,MATCH(CO$1,Settings!$G:$G,0))=TRUE,
100-100*(Z673-MINIFS(Z:Z,$E:$E,$E673))/(MAXIFS(Z:Z,$E:$E,$E673)-MINIFS(Z:Z,$E:$E,$E673)),
100*(Z673-MINIFS(Z:Z,$E:$E,$E673))/(MAXIFS(Z:Z,$E:$E,$E673)-MINIFS(Z:Z,$E:$E,$E673))))</f>
        <v/>
      </c>
      <c r="CP673" s="223" t="str">
        <f t="array" ref="CP673">IF(AA673="","",
IF(INDEX(Settings!$H:$H,MATCH(CP$1,Settings!$G:$G,0))=TRUE,
100-100*(AA673-MINIFS(AA:AA,$E:$E,$E673))/(MAXIFS(AA:AA,$E:$E,$E673)-MINIFS(AA:AA,$E:$E,$E673)),
100*(AA673-MINIFS(AA:AA,$E:$E,$E673))/(MAXIFS(AA:AA,$E:$E,$E673)-MINIFS(AA:AA,$E:$E,$E673))))</f>
        <v/>
      </c>
      <c r="CQ673" s="223" t="str">
        <f t="array" ref="CQ673">IF(AB673="","",
IF(INDEX(Settings!$H:$H,MATCH(CQ$1,Settings!$G:$G,0))=TRUE,
100-100*(AB673-MINIFS(AB:AB,$E:$E,$E673))/(MAXIFS(AB:AB,$E:$E,$E673)-MINIFS(AB:AB,$E:$E,$E673)),
100*(AB673-MINIFS(AB:AB,$E:$E,$E673))/(MAXIFS(AB:AB,$E:$E,$E673)-MINIFS(AB:AB,$E:$E,$E673))))</f>
        <v/>
      </c>
      <c r="CR673" s="223" t="str">
        <f t="array" ref="CR673">IF(AC673="","",
IF(INDEX(Settings!$H:$H,MATCH(CR$1,Settings!$G:$G,0))=TRUE,
100-100*(AC673-MINIFS(AC:AC,$E:$E,$E673))/(MAXIFS(AC:AC,$E:$E,$E673)-MINIFS(AC:AC,$E:$E,$E673)),
100*(AC673-MINIFS(AC:AC,$E:$E,$E673))/(MAXIFS(AC:AC,$E:$E,$E673)-MINIFS(AC:AC,$E:$E,$E673))))</f>
        <v/>
      </c>
      <c r="CS673" s="223" t="str">
        <f t="array" ref="CS673">IF(AD673="","",
IF(INDEX(Settings!$H:$H,MATCH(CS$1,Settings!$G:$G,0))=TRUE,
100-100*(AD673-MINIFS(AD:AD,$E:$E,$E673))/(MAXIFS(AD:AD,$E:$E,$E673)-MINIFS(AD:AD,$E:$E,$E673)),
100*(AD673-MINIFS(AD:AD,$E:$E,$E673))/(MAXIFS(AD:AD,$E:$E,$E673)-MINIFS(AD:AD,$E:$E,$E673))))</f>
        <v/>
      </c>
      <c r="CT673" s="223" t="str">
        <f t="array" ref="CT673">IF(AE673="","",
IF(INDEX(Settings!$H:$H,MATCH(CT$1,Settings!$G:$G,0))=TRUE,
100-100*(AE673-MINIFS(AE:AE,$E:$E,$E673))/(MAXIFS(AE:AE,$E:$E,$E673)-MINIFS(AE:AE,$E:$E,$E673)),
100*(AE673-MINIFS(AE:AE,$E:$E,$E673))/(MAXIFS(AE:AE,$E:$E,$E673)-MINIFS(AE:AE,$E:$E,$E673))))</f>
        <v/>
      </c>
      <c r="CU673" s="223" t="str">
        <f t="array" ref="CU673">IF(AF673="","",
IF(INDEX(Settings!$H:$H,MATCH(CU$1,Settings!$G:$G,0))=TRUE,
100-100*(AF673-MINIFS(AF:AF,$E:$E,$E673))/(MAXIFS(AF:AF,$E:$E,$E673)-MINIFS(AF:AF,$E:$E,$E673)),
100*(AF673-MINIFS(AF:AF,$E:$E,$E673))/(MAXIFS(AF:AF,$E:$E,$E673)-MINIFS(AF:AF,$E:$E,$E673))))</f>
        <v/>
      </c>
      <c r="CV673" s="223" t="str">
        <f t="array" ref="CV673">IF(AG673="","",
IF(INDEX(Settings!$H:$H,MATCH(CV$1,Settings!$G:$G,0))=TRUE,
100-100*(AG673-MINIFS(AG:AG,$E:$E,$E673))/(MAXIFS(AG:AG,$E:$E,$E673)-MINIFS(AG:AG,$E:$E,$E673)),
100*(AG673-MINIFS(AG:AG,$E:$E,$E673))/(MAXIFS(AG:AG,$E:$E,$E673)-MINIFS(AG:AG,$E:$E,$E673))))</f>
        <v/>
      </c>
      <c r="CW673" s="223" t="str">
        <f t="array" ref="CW673">IF(AH673="","",
IF(INDEX(Settings!$H:$H,MATCH(CW$1,Settings!$G:$G,0))=TRUE,
100-100*(AH673-MINIFS(AH:AH,$E:$E,$E673))/(MAXIFS(AH:AH,$E:$E,$E673)-MINIFS(AH:AH,$E:$E,$E673)),
100*(AH673-MINIFS(AH:AH,$E:$E,$E673))/(MAXIFS(AH:AH,$E:$E,$E673)-MINIFS(AH:AH,$E:$E,$E673))))</f>
        <v/>
      </c>
      <c r="CX673" s="223" t="str">
        <f t="array" ref="CX673">IF(AI673="","",
IF(INDEX(Settings!$H:$H,MATCH(CX$1,Settings!$G:$G,0))=TRUE,
100-100*(AI673-MINIFS(AI:AI,$E:$E,$E673))/(MAXIFS(AI:AI,$E:$E,$E673)-MINIFS(AI:AI,$E:$E,$E673)),
100*(AI673-MINIFS(AI:AI,$E:$E,$E673))/(MAXIFS(AI:AI,$E:$E,$E673)-MINIFS(AI:AI,$E:$E,$E673))))</f>
        <v/>
      </c>
      <c r="CY673" s="223" t="str">
        <f t="array" ref="CY673">IF(AJ673="","",
IF(INDEX(Settings!$H:$H,MATCH(CY$1,Settings!$G:$G,0))=TRUE,
100-100*(AJ673-MINIFS(AJ:AJ,$E:$E,$E673))/(MAXIFS(AJ:AJ,$E:$E,$E673)-MINIFS(AJ:AJ,$E:$E,$E673)),
100*(AJ673-MINIFS(AJ:AJ,$E:$E,$E673))/(MAXIFS(AJ:AJ,$E:$E,$E673)-MINIFS(AJ:AJ,$E:$E,$E673))))</f>
        <v/>
      </c>
      <c r="CZ673" s="223" t="str">
        <f t="array" ref="CZ673">IF(AK673="","",
IF(INDEX(Settings!$H:$H,MATCH(CZ$1,Settings!$G:$G,0))=TRUE,
100-100*(AK673-MINIFS(AK:AK,$E:$E,$E673))/(MAXIFS(AK:AK,$E:$E,$E673)-MINIFS(AK:AK,$E:$E,$E673)),
100*(AK673-MINIFS(AK:AK,$E:$E,$E673))/(MAXIFS(AK:AK,$E:$E,$E673)-MINIFS(AK:AK,$E:$E,$E673))))</f>
        <v/>
      </c>
      <c r="DA673" s="223" t="str">
        <f t="array" ref="DA673">IF(AL673="","",
IF(INDEX(Settings!$H:$H,MATCH(DA$1,Settings!$G:$G,0))=TRUE,
100-100*(AL673-MINIFS(AL:AL,$E:$E,$E673))/(MAXIFS(AL:AL,$E:$E,$E673)-MINIFS(AL:AL,$E:$E,$E673)),
100*(AL673-MINIFS(AL:AL,$E:$E,$E673))/(MAXIFS(AL:AL,$E:$E,$E673)-MINIFS(AL:AL,$E:$E,$E673))))</f>
        <v/>
      </c>
      <c r="DB673" s="223" t="str">
        <f t="array" ref="DB673">IF(AM673="","",
IF(INDEX(Settings!$H:$H,MATCH(DB$1,Settings!$G:$G,0))=TRUE,
100-100*(AM673-MINIFS(AM:AM,$E:$E,$E673))/(MAXIFS(AM:AM,$E:$E,$E673)-MINIFS(AM:AM,$E:$E,$E673)),
100*(AM673-MINIFS(AM:AM,$E:$E,$E673))/(MAXIFS(AM:AM,$E:$E,$E673)-MINIFS(AM:AM,$E:$E,$E673))))</f>
        <v/>
      </c>
      <c r="DC673" s="223" t="str">
        <f t="array" ref="DC673">IF(AN673="","",
IF(INDEX(Settings!$H:$H,MATCH(DC$1,Settings!$G:$G,0))=TRUE,
100-100*(AN673-MINIFS(AN:AN,$E:$E,$E673))/(MAXIFS(AN:AN,$E:$E,$E673)-MINIFS(AN:AN,$E:$E,$E673)),
100*(AN673-MINIFS(AN:AN,$E:$E,$E673))/(MAXIFS(AN:AN,$E:$E,$E673)-MINIFS(AN:AN,$E:$E,$E673))))</f>
        <v/>
      </c>
      <c r="DD673" s="223" t="str">
        <f t="array" ref="DD673">IF(AO673="","",
IF(INDEX(Settings!$H:$H,MATCH(DD$1,Settings!$G:$G,0))=TRUE,
100-100*(AO673-MINIFS(AO:AO,$E:$E,$E673))/(MAXIFS(AO:AO,$E:$E,$E673)-MINIFS(AO:AO,$E:$E,$E673)),
100*(AO673-MINIFS(AO:AO,$E:$E,$E673))/(MAXIFS(AO:AO,$E:$E,$E673)-MINIFS(AO:AO,$E:$E,$E673))))</f>
        <v/>
      </c>
      <c r="DE673" s="223" t="str">
        <f t="array" ref="DE673">IF(AP673="","",
IF(INDEX(Settings!$H:$H,MATCH(DE$1,Settings!$G:$G,0))=TRUE,
100-100*(AP673-MINIFS(AP:AP,$E:$E,$E673))/(MAXIFS(AP:AP,$E:$E,$E673)-MINIFS(AP:AP,$E:$E,$E673)),
100*(AP673-MINIFS(AP:AP,$E:$E,$E673))/(MAXIFS(AP:AP,$E:$E,$E673)-MINIFS(AP:AP,$E:$E,$E673))))</f>
        <v/>
      </c>
      <c r="DF673" s="223" t="str">
        <f t="array" ref="DF673">IF(AQ673="","",
IF(INDEX(Settings!$H:$H,MATCH(DF$1,Settings!$G:$G,0))=TRUE,
100-100*(AQ673-MINIFS(AQ:AQ,$E:$E,$E673))/(MAXIFS(AQ:AQ,$E:$E,$E673)-MINIFS(AQ:AQ,$E:$E,$E673)),
100*(AQ673-MINIFS(AQ:AQ,$E:$E,$E673))/(MAXIFS(AQ:AQ,$E:$E,$E673)-MINIFS(AQ:AQ,$E:$E,$E673))))</f>
        <v/>
      </c>
      <c r="DG673" s="223" t="str">
        <f t="array" ref="DG673">IF(AR673="","",
IF(INDEX(Settings!$H:$H,MATCH(DG$1,Settings!$G:$G,0))=TRUE,
100-100*(AR673-MINIFS(AR:AR,$E:$E,$E673))/(MAXIFS(AR:AR,$E:$E,$E673)-MINIFS(AR:AR,$E:$E,$E673)),
100*(AR673-MINIFS(AR:AR,$E:$E,$E673))/(MAXIFS(AR:AR,$E:$E,$E673)-MINIFS(AR:AR,$E:$E,$E673))))</f>
        <v/>
      </c>
      <c r="DH673" s="223" t="str">
        <f t="array" ref="DH673">IF(AS673="","",
IF(INDEX(Settings!$H:$H,MATCH(DH$1,Settings!$G:$G,0))=TRUE,
100-100*(AS673-MINIFS(AS:AS,$E:$E,$E673))/(MAXIFS(AS:AS,$E:$E,$E673)-MINIFS(AS:AS,$E:$E,$E673)),
100*(AS673-MINIFS(AS:AS,$E:$E,$E673))/(MAXIFS(AS:AS,$E:$E,$E673)-MINIFS(AS:AS,$E:$E,$E673))))</f>
        <v/>
      </c>
      <c r="DI673" s="223" t="str">
        <f t="array" ref="DI673">IF(AT673="","",
IF(INDEX(Settings!$H:$H,MATCH(DI$1,Settings!$G:$G,0))=TRUE,
100-100*(AT673-MINIFS(AT:AT,$E:$E,$E673))/(MAXIFS(AT:AT,$E:$E,$E673)-MINIFS(AT:AT,$E:$E,$E673)),
100*(AT673-MINIFS(AT:AT,$E:$E,$E673))/(MAXIFS(AT:AT,$E:$E,$E673)-MINIFS(AT:AT,$E:$E,$E673))))</f>
        <v/>
      </c>
      <c r="DJ673" s="223" t="str">
        <f t="array" ref="DJ673">IF(AU673="","",
IF(INDEX(Settings!$H:$H,MATCH(DJ$1,Settings!$G:$G,0))=TRUE,
100-100*(AU673-MINIFS(AU:AU,$E:$E,$E673))/(MAXIFS(AU:AU,$E:$E,$E673)-MINIFS(AU:AU,$E:$E,$E673)),
100*(AU673-MINIFS(AU:AU,$E:$E,$E673))/(MAXIFS(AU:AU,$E:$E,$E673)-MINIFS(AU:AU,$E:$E,$E673))))</f>
        <v/>
      </c>
      <c r="DK673" s="223" t="str">
        <f t="array" ref="DK673">IF(AV673="","",
IF(INDEX(Settings!$H:$H,MATCH(DK$1,Settings!$G:$G,0))=TRUE,
100-100*(AV673-MINIFS(AV:AV,$E:$E,$E673))/(MAXIFS(AV:AV,$E:$E,$E673)-MINIFS(AV:AV,$E:$E,$E673)),
100*(AV673-MINIFS(AV:AV,$E:$E,$E673))/(MAXIFS(AV:AV,$E:$E,$E673)-MINIFS(AV:AV,$E:$E,$E673))))</f>
        <v/>
      </c>
      <c r="DL673" s="223" t="str">
        <f t="array" ref="DL673">IF(AW673="","",
IF(INDEX(Settings!$H:$H,MATCH(DL$1,Settings!$G:$G,0))=TRUE,
100-100*(AW673-MINIFS(AW:AW,$E:$E,$E673))/(MAXIFS(AW:AW,$E:$E,$E673)-MINIFS(AW:AW,$E:$E,$E673)),
100*(AW673-MINIFS(AW:AW,$E:$E,$E673))/(MAXIFS(AW:AW,$E:$E,$E673)-MINIFS(AW:AW,$E:$E,$E673))))</f>
        <v/>
      </c>
      <c r="DM673" s="223" t="str">
        <f t="array" ref="DM673">IF(AX673="","",
IF(INDEX(Settings!$H:$H,MATCH(DM$1,Settings!$G:$G,0))=TRUE,
100-100*(AX673-MINIFS(AX:AX,$E:$E,$E673))/(MAXIFS(AX:AX,$E:$E,$E673)-MINIFS(AX:AX,$E:$E,$E673)),
100*(AX673-MINIFS(AX:AX,$E:$E,$E673))/(MAXIFS(AX:AX,$E:$E,$E673)-MINIFS(AX:AX,$E:$E,$E673))))</f>
        <v/>
      </c>
      <c r="DN673" s="223" t="str">
        <f t="array" ref="DN673">IF(AY673="","",
IF(INDEX(Settings!$H:$H,MATCH(DN$1,Settings!$G:$G,0))=TRUE,
100-100*(AY673-MINIFS(AY:AY,$E:$E,$E673))/(MAXIFS(AY:AY,$E:$E,$E673)-MINIFS(AY:AY,$E:$E,$E673)),
100*(AY673-MINIFS(AY:AY,$E:$E,$E673))/(MAXIFS(AY:AY,$E:$E,$E673)-MINIFS(AY:AY,$E:$E,$E673))))</f>
        <v/>
      </c>
      <c r="DO673" s="223" t="str">
        <f t="array" ref="DO673">IF(AZ673="","",
IF(INDEX(Settings!$H:$H,MATCH(DO$1,Settings!$G:$G,0))=TRUE,
100-100*(AZ673-MINIFS(AZ:AZ,$E:$E,$E673))/(MAXIFS(AZ:AZ,$E:$E,$E673)-MINIFS(AZ:AZ,$E:$E,$E673)),
100*(AZ673-MINIFS(AZ:AZ,$E:$E,$E673))/(MAXIFS(AZ:AZ,$E:$E,$E673)-MINIFS(AZ:AZ,$E:$E,$E673))))</f>
        <v/>
      </c>
      <c r="DP673" s="223" t="str">
        <f t="array" ref="DP673">IF(BA673="","",
IF(INDEX(Settings!$H:$H,MATCH(DP$1,Settings!$G:$G,0))=TRUE,
100-100*(BA673-MINIFS(BA:BA,$E:$E,$E673))/(MAXIFS(BA:BA,$E:$E,$E673)-MINIFS(BA:BA,$E:$E,$E673)),
100*(BA673-MINIFS(BA:BA,$E:$E,$E673))/(MAXIFS(BA:BA,$E:$E,$E673)-MINIFS(BA:BA,$E:$E,$E673))))</f>
        <v/>
      </c>
      <c r="DQ673" s="223" t="str">
        <f t="array" ref="DQ673">IF(BB673="","",
IF(INDEX(Settings!$H:$H,MATCH(DQ$1,Settings!$G:$G,0))=TRUE,
100-100*(BB673-MINIFS(BB:BB,$E:$E,$E673))/(MAXIFS(BB:BB,$E:$E,$E673)-MINIFS(BB:BB,$E:$E,$E673)),
100*(BB673-MINIFS(BB:BB,$E:$E,$E673))/(MAXIFS(BB:BB,$E:$E,$E673)-MINIFS(BB:BB,$E:$E,$E673))))</f>
        <v/>
      </c>
      <c r="DR673" s="223" t="str">
        <f t="array" ref="DR673">IF(BC673="","",
IF(INDEX(Settings!$H:$H,MATCH(DR$1,Settings!$G:$G,0))=TRUE,
100-100*(BC673-MINIFS(BC:BC,$E:$E,$E673))/(MAXIFS(BC:BC,$E:$E,$E673)-MINIFS(BC:BC,$E:$E,$E673)),
100*(BC673-MINIFS(BC:BC,$E:$E,$E673))/(MAXIFS(BC:BC,$E:$E,$E673)-MINIFS(BC:BC,$E:$E,$E673))))</f>
        <v/>
      </c>
      <c r="DS673" s="223" t="str">
        <f t="array" ref="DS673">IF(BD673="","",
IF(INDEX(Settings!$H:$H,MATCH(DS$1,Settings!$G:$G,0))=TRUE,
100-100*(BD673-MINIFS(BD:BD,$E:$E,$E673))/(MAXIFS(BD:BD,$E:$E,$E673)-MINIFS(BD:BD,$E:$E,$E673)),
100*(BD673-MINIFS(BD:BD,$E:$E,$E673))/(MAXIFS(BD:BD,$E:$E,$E673)-MINIFS(BD:BD,$E:$E,$E673))))</f>
        <v/>
      </c>
      <c r="DT673" s="223" t="str">
        <f t="array" ref="DT673">IF(BE673="","",
IF(INDEX(Settings!$H:$H,MATCH(DT$1,Settings!$G:$G,0))=TRUE,
100-100*(BE673-MINIFS(BE:BE,$E:$E,$E673))/(MAXIFS(BE:BE,$E:$E,$E673)-MINIFS(BE:BE,$E:$E,$E673)),
100*(BE673-MINIFS(BE:BE,$E:$E,$E673))/(MAXIFS(BE:BE,$E:$E,$E673)-MINIFS(BE:BE,$E:$E,$E673))))</f>
        <v/>
      </c>
      <c r="DU673" s="223" t="str">
        <f t="array" ref="DU673">IF(BF673="","",
IF(INDEX(Settings!$H:$H,MATCH(DU$1,Settings!$G:$G,0))=TRUE,
100-100*(BF673-MINIFS(BF:BF,$E:$E,$E673))/(MAXIFS(BF:BF,$E:$E,$E673)-MINIFS(BF:BF,$E:$E,$E673)),
100*(BF673-MINIFS(BF:BF,$E:$E,$E673))/(MAXIFS(BF:BF,$E:$E,$E673)-MINIFS(BF:BF,$E:$E,$E673))))</f>
        <v/>
      </c>
      <c r="DV673" s="223" t="str">
        <f t="array" ref="DV673">IF(BG673="","",
IF(INDEX(Settings!$H:$H,MATCH(DV$1,Settings!$G:$G,0))=TRUE,
100-100*(BG673-MINIFS(BG:BG,$E:$E,$E673))/(MAXIFS(BG:BG,$E:$E,$E673)-MINIFS(BG:BG,$E:$E,$E673)),
100*(BG673-MINIFS(BG:BG,$E:$E,$E673))/(MAXIFS(BG:BG,$E:$E,$E673)-MINIFS(BG:BG,$E:$E,$E673))))</f>
        <v/>
      </c>
      <c r="DW673" s="223" t="str">
        <f t="array" ref="DW673">IF(BH673="","",
IF(INDEX(Settings!$H:$H,MATCH(DW$1,Settings!$G:$G,0))=TRUE,
100-100*(BH673-MINIFS(BH:BH,$E:$E,$E673))/(MAXIFS(BH:BH,$E:$E,$E673)-MINIFS(BH:BH,$E:$E,$E673)),
100*(BH673-MINIFS(BH:BH,$E:$E,$E673))/(MAXIFS(BH:BH,$E:$E,$E673)-MINIFS(BH:BH,$E:$E,$E673))))</f>
        <v/>
      </c>
      <c r="DX673" s="223" t="str">
        <f t="array" ref="DX673">IF(BI673="","",
IF(INDEX(Settings!$H:$H,MATCH(DX$1,Settings!$G:$G,0))=TRUE,
100-100*(BI673-MINIFS(BI:BI,$E:$E,$E673))/(MAXIFS(BI:BI,$E:$E,$E673)-MINIFS(BI:BI,$E:$E,$E673)),
100*(BI673-MINIFS(BI:BI,$E:$E,$E673))/(MAXIFS(BI:BI,$E:$E,$E673)-MINIFS(BI:BI,$E:$E,$E673))))</f>
        <v/>
      </c>
      <c r="DY673" s="223" t="str">
        <f t="array" ref="DY673">IF(BJ673="","",
IF(INDEX(Settings!$H:$H,MATCH(DY$1,Settings!$G:$G,0))=TRUE,
100-100*(BJ673-MINIFS(BJ:BJ,$E:$E,$E673))/(MAXIFS(BJ:BJ,$E:$E,$E673)-MINIFS(BJ:BJ,$E:$E,$E673)),
100*(BJ673-MINIFS(BJ:BJ,$E:$E,$E673))/(MAXIFS(BJ:BJ,$E:$E,$E673)-MINIFS(BJ:BJ,$E:$E,$E673))))</f>
        <v/>
      </c>
      <c r="DZ673" s="225"/>
      <c r="EA673" s="225"/>
      <c r="EB673" s="225" t="str">
        <f t="shared" si="8"/>
        <v/>
      </c>
      <c r="EC673" s="225" t="str">
        <f t="shared" si="9"/>
        <v/>
      </c>
      <c r="ED673" s="225" t="str">
        <f t="shared" si="10"/>
        <v/>
      </c>
      <c r="EE673" s="225" t="str">
        <f t="shared" si="11"/>
        <v/>
      </c>
      <c r="EF673" s="225" t="str">
        <f t="shared" si="12"/>
        <v/>
      </c>
      <c r="EG673" s="225" t="str">
        <f t="shared" si="13"/>
        <v/>
      </c>
      <c r="EH673" s="225"/>
      <c r="EI673" s="225"/>
      <c r="EJ673" s="225"/>
      <c r="EK673" s="225"/>
      <c r="EL673" s="225"/>
      <c r="EM673" s="225"/>
    </row>
    <row r="674">
      <c r="A674" s="231"/>
      <c r="B674" s="231"/>
      <c r="C674" s="231"/>
      <c r="D674" s="231" t="str">
        <f t="array" ref="D674">IFERROR(INDEX(Profiles!$B:$B,MATCH($A674,Profiles!$A:$A,0)),"")</f>
        <v/>
      </c>
      <c r="E674" s="231"/>
      <c r="F674" s="231"/>
      <c r="G674" s="231"/>
      <c r="H674" s="231"/>
      <c r="I674" s="231" t="str">
        <f>IF(A674="","",IF(Settings!$N$3="DATE",F674&amp;": "&amp;TEXT(B674,"M/DD/YY"),F674&amp;": "&amp;H674))</f>
        <v/>
      </c>
      <c r="J674" s="231"/>
      <c r="K674" s="231"/>
      <c r="L674" s="231"/>
      <c r="M674" s="232" t="str">
        <f t="shared" si="14"/>
        <v/>
      </c>
      <c r="N674" s="231"/>
      <c r="O674" s="231"/>
      <c r="P674" s="231"/>
      <c r="Q674" s="231"/>
      <c r="R674" s="231"/>
      <c r="S674" s="230" t="str">
        <f>IFERROR(VLOOKUP(AF674, 'YOYO IR Scores'!A:C, 3, FALSE), "")
</f>
        <v/>
      </c>
      <c r="T674" s="231"/>
      <c r="U674" s="231"/>
      <c r="V674" s="231"/>
      <c r="W674" s="231"/>
      <c r="X674" s="233" t="str">
        <f t="shared" si="4"/>
        <v/>
      </c>
      <c r="Y674" s="234" t="str">
        <f t="shared" si="5"/>
        <v/>
      </c>
      <c r="Z674" s="234" t="str">
        <f t="shared" si="6"/>
        <v/>
      </c>
      <c r="AA674" s="233" t="str">
        <f t="shared" si="7"/>
        <v/>
      </c>
      <c r="AB674" s="232"/>
      <c r="AC674" s="232"/>
      <c r="AD674" s="232"/>
      <c r="AE674" s="232" t="str">
        <f>IFERROR(VLOOKUP(AF674, 'YOYO IR Scores'!A:C, 2, FALSE), "")</f>
        <v/>
      </c>
      <c r="AF674" s="232"/>
      <c r="AG674" s="23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c r="BD674" s="232"/>
      <c r="BE674" s="232"/>
      <c r="BF674" s="232"/>
      <c r="BG674" s="232"/>
      <c r="BH674" s="232"/>
      <c r="BI674" s="232"/>
      <c r="BJ674" s="232"/>
      <c r="BK674" s="232" t="str">
        <f t="array" ref="BK674">IF(J674="","",
IF(INDEX(Settings!$H:$H,MATCH(BY$1,Settings!$G:$G,0))=TRUE,
100-100*(J674-MIN(J:J))/(MAX(J:J)-MIN(J:J)),
100*(J674-MIN(J:J))/(MAX(J:J)-MIN(J:J))))</f>
        <v/>
      </c>
      <c r="BL674" s="232" t="str">
        <f t="array" ref="BL674">IF(J674="","",
IF(INDEX(Settings!$H:$H,MATCH(BY$1,Settings!$G:$G,0))=TRUE,
100-100*(J674-MINIFS(J:J,$E:$E,$E674))/(MAXIFS(J:J,$E:$E,$E674)-MINIFS(J:J,$E:$E,$E674)),
100*(J674-MINIFS(J:J,$E:$E,$E674))/(MAXIFS(J:J,$E:$E,$E674)-MINIFS(J:J,$E:$E,$E674))))</f>
        <v/>
      </c>
      <c r="BM674" s="232" t="str">
        <f t="array" ref="BM674">IF(J674="","",
IF(INDEX(Settings!$H:$H,MATCH(BY$1,Settings!$G:$G,0))=TRUE,
100-100*(J674-MINIFS(J:J,$E:$E,$E674,$I:$I,$I674))/(MAXIFS(J:J,$E:$E,$E674,$I:$I,$I674)-MINIFS(J:J,$E:$E,$E674,$I:$I,$I674)),
100*(J674-MINIFS(J:J,$E:$E,$E674,$I:$I,$I674))/(MAXIFS(J:J,$E:$E,$E674,$I:$I,$I674)-MINIFS(J:J,$E:$E,$E674,$I:$I,$I674))))</f>
        <v/>
      </c>
      <c r="BN674" s="231" t="str">
        <f t="array" ref="BN674">IF(J674="","",
IF(INDEX(Settings!$H:$H,MATCH(BY$1,Settings!$G:$G,0))=TRUE,
100-100*PERCENTRANK(J:J,J674),
100*PERCENTRANK(J:J,J674)))</f>
        <v/>
      </c>
      <c r="BO674" s="231" t="str">
        <f>IFERROR(__xludf.DUMMYFUNCTION("IF(J674="""","""",
IF(INDEX(Settings!$H:$H,MATCH(BY$1,Settings!$G:$G,0))=TRUE,
100-100*PERCENTRANK(FILTER(J:J,$E:$E=$E674),J674),
100*PERCENTRANK(FILTER(J:J,$E:$E=$E674),J674)))"),"")</f>
        <v/>
      </c>
      <c r="BP674" s="231" t="str">
        <f>IFERROR(__xludf.DUMMYFUNCTION("IF(J674="""","""",
IF(INDEX(Settings!$H:$H,MATCH(BY$1,Settings!$G:$G,0))=TRUE,
100-100*PERCENTRANK(FILTER(J:J,$E:$E=$E674,$I:$I=$I674),J674),
100*PERCENTRANK(FILTER(J:J,$E:$E=$E674,$I:$I=$I674),J674)))"),"")</f>
        <v/>
      </c>
      <c r="BQ674" s="233" t="str">
        <f t="array" ref="BQ674">IF(J674="","",
IF(INDEX(Settings!$H:$H,MATCH(BY$1,Settings!$G:$G,0))=TRUE,
-1*(J674-AVERAGE(J:J))/STDEV(J:J),
(J674-AVERAGE(J:J))/STDEV(J:J)))</f>
        <v/>
      </c>
      <c r="BR674" s="233" t="str">
        <f>IFERROR(__xludf.DUMMYFUNCTION("IF(J674="""","""",
IF(INDEX(Settings!$H:$H,MATCH(BY$1,Settings!$G:$G,0))=TRUE,
-1*(J674-AVERAGEIFS(J:J,$E:$E,$E674))/STDEV(FILTER(J:J,$E:$E=$E674)),
(J674-AVERAGEIFS(J:J,$E:$E,$E674))/STDEV(FILTER(J:J,$E:$E=$E674))))"),"")</f>
        <v/>
      </c>
      <c r="BS674" s="233"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1"/>
      <c r="BX674" s="231"/>
      <c r="BY674" s="232" t="str">
        <f t="array" ref="BY674">IF(J674="","",
IF(INDEX(Settings!$H:$H,MATCH(BY$1,Settings!$G:$G,0))=TRUE,
100-100*(J674-MINIFS(J:J,$E:$E,$E674))/(MAXIFS(J:J,$E:$E,$E674)-MINIFS(J:J,$E:$E,$E674)),
100*(J674-MINIFS(J:J,$E:$E,$E674))/(MAXIFS(J:J,$E:$E,$E674)-MINIFS(J:J,$E:$E,$E674))))</f>
        <v/>
      </c>
      <c r="BZ674" s="232" t="str">
        <f t="array" ref="BZ674">IF(K674="","",
IF(INDEX(Settings!$H:$H,MATCH(BZ$1,Settings!$G:$G,0))=TRUE,
100-100*(K674-MINIFS(K:K,$E:$E,$E674))/(MAXIFS(K:K,$E:$E,$E674)-MINIFS(K:K,$E:$E,$E674)),
100*(K674-MINIFS(K:K,$E:$E,$E674))/(MAXIFS(K:K,$E:$E,$E674)-MINIFS(K:K,$E:$E,$E674))))</f>
        <v/>
      </c>
      <c r="CA674" s="232" t="str">
        <f t="array" ref="CA674">IF(L674="","",
IF(INDEX(Settings!$H:$H,MATCH(CA$1,Settings!$G:$G,0))=TRUE,
100-100*(L674-MINIFS(L:L,$E:$E,$E674))/(MAXIFS(L:L,$E:$E,$E674)-MINIFS(L:L,$E:$E,$E674)),
100*(L674-MINIFS(L:L,$E:$E,$E674))/(MAXIFS(L:L,$E:$E,$E674)-MINIFS(L:L,$E:$E,$E674))))</f>
        <v/>
      </c>
      <c r="CB674" s="232" t="str">
        <f t="array" ref="CB674">IF(M674="","",
IF(INDEX(Settings!$H:$H,MATCH(CB$1,Settings!$G:$G,0))=TRUE,
100-100*(M674-MINIFS(M:M,$E:$E,$E674))/(MAXIFS(M:M,$E:$E,$E674)-MINIFS(M:M,$E:$E,$E674)),
100*(M674-MINIFS(M:M,$E:$E,$E674))/(MAXIFS(M:M,$E:$E,$E674)-MINIFS(M:M,$E:$E,$E674))))</f>
        <v/>
      </c>
      <c r="CC674" s="232" t="str">
        <f t="array" ref="CC674">IF(N674="","",
IF(INDEX(Settings!$H:$H,MATCH(CC$1,Settings!$G:$G,0))=TRUE,
100-100*(N674-MINIFS(N:N,$E:$E,$E674))/(MAXIFS(N:N,$E:$E,$E674)-MINIFS(N:N,$E:$E,$E674)),
100*(N674-MINIFS(N:N,$E:$E,$E674))/(MAXIFS(N:N,$E:$E,$E674)-MINIFS(N:N,$E:$E,$E674))))</f>
        <v/>
      </c>
      <c r="CD674" s="232" t="str">
        <f t="array" ref="CD674">IF(O674="","",
IF(INDEX(Settings!$H:$H,MATCH(CD$1,Settings!$G:$G,0))=TRUE,
100-100*(O674-MINIFS(O:O,$E:$E,$E674))/(MAXIFS(O:O,$E:$E,$E674)-MINIFS(O:O,$E:$E,$E674)),
100*(O674-MINIFS(O:O,$E:$E,$E674))/(MAXIFS(O:O,$E:$E,$E674)-MINIFS(O:O,$E:$E,$E674))))</f>
        <v/>
      </c>
      <c r="CE674" s="232" t="str">
        <f t="array" ref="CE674">IF(P674="","",
IF(INDEX(Settings!$H:$H,MATCH(CE$1,Settings!$G:$G,0))=TRUE,
100-100*(P674-MINIFS(P:P,$E:$E,$E674))/(MAXIFS(P:P,$E:$E,$E674)-MINIFS(P:P,$E:$E,$E674)),
100*(P674-MINIFS(P:P,$E:$E,$E674))/(MAXIFS(P:P,$E:$E,$E674)-MINIFS(P:P,$E:$E,$E674))))</f>
        <v/>
      </c>
      <c r="CF674" s="232" t="str">
        <f t="array" ref="CF674">IF(Q674="","",
IF(INDEX(Settings!$H:$H,MATCH(CF$1,Settings!$G:$G,0))=TRUE,
100-100*(Q674-MINIFS(Q:Q,$E:$E,$E674))/(MAXIFS(Q:Q,$E:$E,$E674)-MINIFS(Q:Q,$E:$E,$E674)),
100*(Q674-MINIFS(Q:Q,$E:$E,$E674))/(MAXIFS(Q:Q,$E:$E,$E674)-MINIFS(Q:Q,$E:$E,$E674))))</f>
        <v/>
      </c>
      <c r="CG674" s="232" t="str">
        <f t="array" ref="CG674">IF(R674="","",
IF(INDEX(Settings!$H:$H,MATCH(CG$1,Settings!$G:$G,0))=TRUE,
100-100*(R674-MINIFS(R:R,$E:$E,$E674))/(MAXIFS(R:R,$E:$E,$E674)-MINIFS(R:R,$E:$E,$E674)),
100*(R674-MINIFS(R:R,$E:$E,$E674))/(MAXIFS(R:R,$E:$E,$E674)-MINIFS(R:R,$E:$E,$E674))))</f>
        <v/>
      </c>
      <c r="CH674" s="232" t="str">
        <f t="array" ref="CH674">IF(S674="","",
IF(INDEX(Settings!$H:$H,MATCH(CH$1,Settings!$G:$G,0))=TRUE,
100-100*(S674-MINIFS(S:S,$E:$E,$E674))/(MAXIFS(S:S,$E:$E,$E674)-MINIFS(S:S,$E:$E,$E674)),
100*(S674-MINIFS(S:S,$E:$E,$E674))/(MAXIFS(S:S,$E:$E,$E674)-MINIFS(S:S,$E:$E,$E674))))</f>
        <v/>
      </c>
      <c r="CI674" s="232" t="str">
        <f t="array" ref="CI674">IF(T674="","",
IF(INDEX(Settings!$H:$H,MATCH(CI$1,Settings!$G:$G,0))=TRUE,
100-100*(T674-MINIFS(T:T,$E:$E,$E674))/(MAXIFS(T:T,$E:$E,$E674)-MINIFS(T:T,$E:$E,$E674)),
100*(T674-MINIFS(T:T,$E:$E,$E674))/(MAXIFS(T:T,$E:$E,$E674)-MINIFS(T:T,$E:$E,$E674))))</f>
        <v/>
      </c>
      <c r="CJ674" s="232" t="str">
        <f t="array" ref="CJ674">IF(U674="","",
IF(INDEX(Settings!$H:$H,MATCH(CJ$1,Settings!$G:$G,0))=TRUE,
100-100*(U674-MINIFS(U:U,$E:$E,$E674))/(MAXIFS(U:U,$E:$E,$E674)-MINIFS(U:U,$E:$E,$E674)),
100*(U674-MINIFS(U:U,$E:$E,$E674))/(MAXIFS(U:U,$E:$E,$E674)-MINIFS(U:U,$E:$E,$E674))))</f>
        <v/>
      </c>
      <c r="CK674" s="232" t="str">
        <f t="array" ref="CK674">IF(V674="","",
IF(INDEX(Settings!$H:$H,MATCH(CK$1,Settings!$G:$G,0))=TRUE,
100-100*(V674-MINIFS(V:V,$E:$E,$E674))/(MAXIFS(V:V,$E:$E,$E674)-MINIFS(V:V,$E:$E,$E674)),
100*(V674-MINIFS(V:V,$E:$E,$E674))/(MAXIFS(V:V,$E:$E,$E674)-MINIFS(V:V,$E:$E,$E674))))</f>
        <v/>
      </c>
      <c r="CL674" s="232" t="str">
        <f t="array" ref="CL674">IF(W674="","",
IF(INDEX(Settings!$H:$H,MATCH(CL$1,Settings!$G:$G,0))=TRUE,
100-100*(W674-MINIFS(W:W,$E:$E,$E674))/(MAXIFS(W:W,$E:$E,$E674)-MINIFS(W:W,$E:$E,$E674)),
100*(W674-MINIFS(W:W,$E:$E,$E674))/(MAXIFS(W:W,$E:$E,$E674)-MINIFS(W:W,$E:$E,$E674))))</f>
        <v/>
      </c>
      <c r="CM674" s="232" t="str">
        <f t="array" ref="CM674">IF(X674="","",
IF(INDEX(Settings!$H:$H,MATCH(CM$1,Settings!$G:$G,0))=TRUE,
100-100*(X674-MINIFS(X:X,$E:$E,$E674))/(MAXIFS(X:X,$E:$E,$E674)-MINIFS(X:X,$E:$E,$E674)),
100*(X674-MINIFS(X:X,$E:$E,$E674))/(MAXIFS(X:X,$E:$E,$E674)-MINIFS(X:X,$E:$E,$E674))))</f>
        <v/>
      </c>
      <c r="CN674" s="232" t="str">
        <f t="array" ref="CN674">IF(Y674="","",
IF(INDEX(Settings!$H:$H,MATCH(CN$1,Settings!$G:$G,0))=TRUE,
100-100*(Y674-MINIFS(Y:Y,$E:$E,$E674))/(MAXIFS(Y:Y,$E:$E,$E674)-MINIFS(Y:Y,$E:$E,$E674)),
100*(Y674-MINIFS(Y:Y,$E:$E,$E674))/(MAXIFS(Y:Y,$E:$E,$E674)-MINIFS(Y:Y,$E:$E,$E674))))</f>
        <v/>
      </c>
      <c r="CO674" s="232" t="str">
        <f t="array" ref="CO674">IF(Z674="","",
IF(INDEX(Settings!$H:$H,MATCH(CO$1,Settings!$G:$G,0))=TRUE,
100-100*(Z674-MINIFS(Z:Z,$E:$E,$E674))/(MAXIFS(Z:Z,$E:$E,$E674)-MINIFS(Z:Z,$E:$E,$E674)),
100*(Z674-MINIFS(Z:Z,$E:$E,$E674))/(MAXIFS(Z:Z,$E:$E,$E674)-MINIFS(Z:Z,$E:$E,$E674))))</f>
        <v/>
      </c>
      <c r="CP674" s="232" t="str">
        <f t="array" ref="CP674">IF(AA674="","",
IF(INDEX(Settings!$H:$H,MATCH(CP$1,Settings!$G:$G,0))=TRUE,
100-100*(AA674-MINIFS(AA:AA,$E:$E,$E674))/(MAXIFS(AA:AA,$E:$E,$E674)-MINIFS(AA:AA,$E:$E,$E674)),
100*(AA674-MINIFS(AA:AA,$E:$E,$E674))/(MAXIFS(AA:AA,$E:$E,$E674)-MINIFS(AA:AA,$E:$E,$E674))))</f>
        <v/>
      </c>
      <c r="CQ674" s="232" t="str">
        <f t="array" ref="CQ674">IF(AB674="","",
IF(INDEX(Settings!$H:$H,MATCH(CQ$1,Settings!$G:$G,0))=TRUE,
100-100*(AB674-MINIFS(AB:AB,$E:$E,$E674))/(MAXIFS(AB:AB,$E:$E,$E674)-MINIFS(AB:AB,$E:$E,$E674)),
100*(AB674-MINIFS(AB:AB,$E:$E,$E674))/(MAXIFS(AB:AB,$E:$E,$E674)-MINIFS(AB:AB,$E:$E,$E674))))</f>
        <v/>
      </c>
      <c r="CR674" s="232" t="str">
        <f t="array" ref="CR674">IF(AC674="","",
IF(INDEX(Settings!$H:$H,MATCH(CR$1,Settings!$G:$G,0))=TRUE,
100-100*(AC674-MINIFS(AC:AC,$E:$E,$E674))/(MAXIFS(AC:AC,$E:$E,$E674)-MINIFS(AC:AC,$E:$E,$E674)),
100*(AC674-MINIFS(AC:AC,$E:$E,$E674))/(MAXIFS(AC:AC,$E:$E,$E674)-MINIFS(AC:AC,$E:$E,$E674))))</f>
        <v/>
      </c>
      <c r="CS674" s="232" t="str">
        <f t="array" ref="CS674">IF(AD674="","",
IF(INDEX(Settings!$H:$H,MATCH(CS$1,Settings!$G:$G,0))=TRUE,
100-100*(AD674-MINIFS(AD:AD,$E:$E,$E674))/(MAXIFS(AD:AD,$E:$E,$E674)-MINIFS(AD:AD,$E:$E,$E674)),
100*(AD674-MINIFS(AD:AD,$E:$E,$E674))/(MAXIFS(AD:AD,$E:$E,$E674)-MINIFS(AD:AD,$E:$E,$E674))))</f>
        <v/>
      </c>
      <c r="CT674" s="232" t="str">
        <f t="array" ref="CT674">IF(AE674="","",
IF(INDEX(Settings!$H:$H,MATCH(CT$1,Settings!$G:$G,0))=TRUE,
100-100*(AE674-MINIFS(AE:AE,$E:$E,$E674))/(MAXIFS(AE:AE,$E:$E,$E674)-MINIFS(AE:AE,$E:$E,$E674)),
100*(AE674-MINIFS(AE:AE,$E:$E,$E674))/(MAXIFS(AE:AE,$E:$E,$E674)-MINIFS(AE:AE,$E:$E,$E674))))</f>
        <v/>
      </c>
      <c r="CU674" s="232" t="str">
        <f t="array" ref="CU674">IF(AF674="","",
IF(INDEX(Settings!$H:$H,MATCH(CU$1,Settings!$G:$G,0))=TRUE,
100-100*(AF674-MINIFS(AF:AF,$E:$E,$E674))/(MAXIFS(AF:AF,$E:$E,$E674)-MINIFS(AF:AF,$E:$E,$E674)),
100*(AF674-MINIFS(AF:AF,$E:$E,$E674))/(MAXIFS(AF:AF,$E:$E,$E674)-MINIFS(AF:AF,$E:$E,$E674))))</f>
        <v/>
      </c>
      <c r="CV674" s="232" t="str">
        <f t="array" ref="CV674">IF(AG674="","",
IF(INDEX(Settings!$H:$H,MATCH(CV$1,Settings!$G:$G,0))=TRUE,
100-100*(AG674-MINIFS(AG:AG,$E:$E,$E674))/(MAXIFS(AG:AG,$E:$E,$E674)-MINIFS(AG:AG,$E:$E,$E674)),
100*(AG674-MINIFS(AG:AG,$E:$E,$E674))/(MAXIFS(AG:AG,$E:$E,$E674)-MINIFS(AG:AG,$E:$E,$E674))))</f>
        <v/>
      </c>
      <c r="CW674" s="232" t="str">
        <f t="array" ref="CW674">IF(AH674="","",
IF(INDEX(Settings!$H:$H,MATCH(CW$1,Settings!$G:$G,0))=TRUE,
100-100*(AH674-MINIFS(AH:AH,$E:$E,$E674))/(MAXIFS(AH:AH,$E:$E,$E674)-MINIFS(AH:AH,$E:$E,$E674)),
100*(AH674-MINIFS(AH:AH,$E:$E,$E674))/(MAXIFS(AH:AH,$E:$E,$E674)-MINIFS(AH:AH,$E:$E,$E674))))</f>
        <v/>
      </c>
      <c r="CX674" s="232" t="str">
        <f t="array" ref="CX674">IF(AI674="","",
IF(INDEX(Settings!$H:$H,MATCH(CX$1,Settings!$G:$G,0))=TRUE,
100-100*(AI674-MINIFS(AI:AI,$E:$E,$E674))/(MAXIFS(AI:AI,$E:$E,$E674)-MINIFS(AI:AI,$E:$E,$E674)),
100*(AI674-MINIFS(AI:AI,$E:$E,$E674))/(MAXIFS(AI:AI,$E:$E,$E674)-MINIFS(AI:AI,$E:$E,$E674))))</f>
        <v/>
      </c>
      <c r="CY674" s="232" t="str">
        <f t="array" ref="CY674">IF(AJ674="","",
IF(INDEX(Settings!$H:$H,MATCH(CY$1,Settings!$G:$G,0))=TRUE,
100-100*(AJ674-MINIFS(AJ:AJ,$E:$E,$E674))/(MAXIFS(AJ:AJ,$E:$E,$E674)-MINIFS(AJ:AJ,$E:$E,$E674)),
100*(AJ674-MINIFS(AJ:AJ,$E:$E,$E674))/(MAXIFS(AJ:AJ,$E:$E,$E674)-MINIFS(AJ:AJ,$E:$E,$E674))))</f>
        <v/>
      </c>
      <c r="CZ674" s="232" t="str">
        <f t="array" ref="CZ674">IF(AK674="","",
IF(INDEX(Settings!$H:$H,MATCH(CZ$1,Settings!$G:$G,0))=TRUE,
100-100*(AK674-MINIFS(AK:AK,$E:$E,$E674))/(MAXIFS(AK:AK,$E:$E,$E674)-MINIFS(AK:AK,$E:$E,$E674)),
100*(AK674-MINIFS(AK:AK,$E:$E,$E674))/(MAXIFS(AK:AK,$E:$E,$E674)-MINIFS(AK:AK,$E:$E,$E674))))</f>
        <v/>
      </c>
      <c r="DA674" s="232" t="str">
        <f t="array" ref="DA674">IF(AL674="","",
IF(INDEX(Settings!$H:$H,MATCH(DA$1,Settings!$G:$G,0))=TRUE,
100-100*(AL674-MINIFS(AL:AL,$E:$E,$E674))/(MAXIFS(AL:AL,$E:$E,$E674)-MINIFS(AL:AL,$E:$E,$E674)),
100*(AL674-MINIFS(AL:AL,$E:$E,$E674))/(MAXIFS(AL:AL,$E:$E,$E674)-MINIFS(AL:AL,$E:$E,$E674))))</f>
        <v/>
      </c>
      <c r="DB674" s="232" t="str">
        <f t="array" ref="DB674">IF(AM674="","",
IF(INDEX(Settings!$H:$H,MATCH(DB$1,Settings!$G:$G,0))=TRUE,
100-100*(AM674-MINIFS(AM:AM,$E:$E,$E674))/(MAXIFS(AM:AM,$E:$E,$E674)-MINIFS(AM:AM,$E:$E,$E674)),
100*(AM674-MINIFS(AM:AM,$E:$E,$E674))/(MAXIFS(AM:AM,$E:$E,$E674)-MINIFS(AM:AM,$E:$E,$E674))))</f>
        <v/>
      </c>
      <c r="DC674" s="232" t="str">
        <f t="array" ref="DC674">IF(AN674="","",
IF(INDEX(Settings!$H:$H,MATCH(DC$1,Settings!$G:$G,0))=TRUE,
100-100*(AN674-MINIFS(AN:AN,$E:$E,$E674))/(MAXIFS(AN:AN,$E:$E,$E674)-MINIFS(AN:AN,$E:$E,$E674)),
100*(AN674-MINIFS(AN:AN,$E:$E,$E674))/(MAXIFS(AN:AN,$E:$E,$E674)-MINIFS(AN:AN,$E:$E,$E674))))</f>
        <v/>
      </c>
      <c r="DD674" s="232" t="str">
        <f t="array" ref="DD674">IF(AO674="","",
IF(INDEX(Settings!$H:$H,MATCH(DD$1,Settings!$G:$G,0))=TRUE,
100-100*(AO674-MINIFS(AO:AO,$E:$E,$E674))/(MAXIFS(AO:AO,$E:$E,$E674)-MINIFS(AO:AO,$E:$E,$E674)),
100*(AO674-MINIFS(AO:AO,$E:$E,$E674))/(MAXIFS(AO:AO,$E:$E,$E674)-MINIFS(AO:AO,$E:$E,$E674))))</f>
        <v/>
      </c>
      <c r="DE674" s="232" t="str">
        <f t="array" ref="DE674">IF(AP674="","",
IF(INDEX(Settings!$H:$H,MATCH(DE$1,Settings!$G:$G,0))=TRUE,
100-100*(AP674-MINIFS(AP:AP,$E:$E,$E674))/(MAXIFS(AP:AP,$E:$E,$E674)-MINIFS(AP:AP,$E:$E,$E674)),
100*(AP674-MINIFS(AP:AP,$E:$E,$E674))/(MAXIFS(AP:AP,$E:$E,$E674)-MINIFS(AP:AP,$E:$E,$E674))))</f>
        <v/>
      </c>
      <c r="DF674" s="232" t="str">
        <f t="array" ref="DF674">IF(AQ674="","",
IF(INDEX(Settings!$H:$H,MATCH(DF$1,Settings!$G:$G,0))=TRUE,
100-100*(AQ674-MINIFS(AQ:AQ,$E:$E,$E674))/(MAXIFS(AQ:AQ,$E:$E,$E674)-MINIFS(AQ:AQ,$E:$E,$E674)),
100*(AQ674-MINIFS(AQ:AQ,$E:$E,$E674))/(MAXIFS(AQ:AQ,$E:$E,$E674)-MINIFS(AQ:AQ,$E:$E,$E674))))</f>
        <v/>
      </c>
      <c r="DG674" s="232" t="str">
        <f t="array" ref="DG674">IF(AR674="","",
IF(INDEX(Settings!$H:$H,MATCH(DG$1,Settings!$G:$G,0))=TRUE,
100-100*(AR674-MINIFS(AR:AR,$E:$E,$E674))/(MAXIFS(AR:AR,$E:$E,$E674)-MINIFS(AR:AR,$E:$E,$E674)),
100*(AR674-MINIFS(AR:AR,$E:$E,$E674))/(MAXIFS(AR:AR,$E:$E,$E674)-MINIFS(AR:AR,$E:$E,$E674))))</f>
        <v/>
      </c>
      <c r="DH674" s="232" t="str">
        <f t="array" ref="DH674">IF(AS674="","",
IF(INDEX(Settings!$H:$H,MATCH(DH$1,Settings!$G:$G,0))=TRUE,
100-100*(AS674-MINIFS(AS:AS,$E:$E,$E674))/(MAXIFS(AS:AS,$E:$E,$E674)-MINIFS(AS:AS,$E:$E,$E674)),
100*(AS674-MINIFS(AS:AS,$E:$E,$E674))/(MAXIFS(AS:AS,$E:$E,$E674)-MINIFS(AS:AS,$E:$E,$E674))))</f>
        <v/>
      </c>
      <c r="DI674" s="232" t="str">
        <f t="array" ref="DI674">IF(AT674="","",
IF(INDEX(Settings!$H:$H,MATCH(DI$1,Settings!$G:$G,0))=TRUE,
100-100*(AT674-MINIFS(AT:AT,$E:$E,$E674))/(MAXIFS(AT:AT,$E:$E,$E674)-MINIFS(AT:AT,$E:$E,$E674)),
100*(AT674-MINIFS(AT:AT,$E:$E,$E674))/(MAXIFS(AT:AT,$E:$E,$E674)-MINIFS(AT:AT,$E:$E,$E674))))</f>
        <v/>
      </c>
      <c r="DJ674" s="232" t="str">
        <f t="array" ref="DJ674">IF(AU674="","",
IF(INDEX(Settings!$H:$H,MATCH(DJ$1,Settings!$G:$G,0))=TRUE,
100-100*(AU674-MINIFS(AU:AU,$E:$E,$E674))/(MAXIFS(AU:AU,$E:$E,$E674)-MINIFS(AU:AU,$E:$E,$E674)),
100*(AU674-MINIFS(AU:AU,$E:$E,$E674))/(MAXIFS(AU:AU,$E:$E,$E674)-MINIFS(AU:AU,$E:$E,$E674))))</f>
        <v/>
      </c>
      <c r="DK674" s="232" t="str">
        <f t="array" ref="DK674">IF(AV674="","",
IF(INDEX(Settings!$H:$H,MATCH(DK$1,Settings!$G:$G,0))=TRUE,
100-100*(AV674-MINIFS(AV:AV,$E:$E,$E674))/(MAXIFS(AV:AV,$E:$E,$E674)-MINIFS(AV:AV,$E:$E,$E674)),
100*(AV674-MINIFS(AV:AV,$E:$E,$E674))/(MAXIFS(AV:AV,$E:$E,$E674)-MINIFS(AV:AV,$E:$E,$E674))))</f>
        <v/>
      </c>
      <c r="DL674" s="232" t="str">
        <f t="array" ref="DL674">IF(AW674="","",
IF(INDEX(Settings!$H:$H,MATCH(DL$1,Settings!$G:$G,0))=TRUE,
100-100*(AW674-MINIFS(AW:AW,$E:$E,$E674))/(MAXIFS(AW:AW,$E:$E,$E674)-MINIFS(AW:AW,$E:$E,$E674)),
100*(AW674-MINIFS(AW:AW,$E:$E,$E674))/(MAXIFS(AW:AW,$E:$E,$E674)-MINIFS(AW:AW,$E:$E,$E674))))</f>
        <v/>
      </c>
      <c r="DM674" s="232" t="str">
        <f t="array" ref="DM674">IF(AX674="","",
IF(INDEX(Settings!$H:$H,MATCH(DM$1,Settings!$G:$G,0))=TRUE,
100-100*(AX674-MINIFS(AX:AX,$E:$E,$E674))/(MAXIFS(AX:AX,$E:$E,$E674)-MINIFS(AX:AX,$E:$E,$E674)),
100*(AX674-MINIFS(AX:AX,$E:$E,$E674))/(MAXIFS(AX:AX,$E:$E,$E674)-MINIFS(AX:AX,$E:$E,$E674))))</f>
        <v/>
      </c>
      <c r="DN674" s="232" t="str">
        <f t="array" ref="DN674">IF(AY674="","",
IF(INDEX(Settings!$H:$H,MATCH(DN$1,Settings!$G:$G,0))=TRUE,
100-100*(AY674-MINIFS(AY:AY,$E:$E,$E674))/(MAXIFS(AY:AY,$E:$E,$E674)-MINIFS(AY:AY,$E:$E,$E674)),
100*(AY674-MINIFS(AY:AY,$E:$E,$E674))/(MAXIFS(AY:AY,$E:$E,$E674)-MINIFS(AY:AY,$E:$E,$E674))))</f>
        <v/>
      </c>
      <c r="DO674" s="232" t="str">
        <f t="array" ref="DO674">IF(AZ674="","",
IF(INDEX(Settings!$H:$H,MATCH(DO$1,Settings!$G:$G,0))=TRUE,
100-100*(AZ674-MINIFS(AZ:AZ,$E:$E,$E674))/(MAXIFS(AZ:AZ,$E:$E,$E674)-MINIFS(AZ:AZ,$E:$E,$E674)),
100*(AZ674-MINIFS(AZ:AZ,$E:$E,$E674))/(MAXIFS(AZ:AZ,$E:$E,$E674)-MINIFS(AZ:AZ,$E:$E,$E674))))</f>
        <v/>
      </c>
      <c r="DP674" s="232" t="str">
        <f t="array" ref="DP674">IF(BA674="","",
IF(INDEX(Settings!$H:$H,MATCH(DP$1,Settings!$G:$G,0))=TRUE,
100-100*(BA674-MINIFS(BA:BA,$E:$E,$E674))/(MAXIFS(BA:BA,$E:$E,$E674)-MINIFS(BA:BA,$E:$E,$E674)),
100*(BA674-MINIFS(BA:BA,$E:$E,$E674))/(MAXIFS(BA:BA,$E:$E,$E674)-MINIFS(BA:BA,$E:$E,$E674))))</f>
        <v/>
      </c>
      <c r="DQ674" s="232" t="str">
        <f t="array" ref="DQ674">IF(BB674="","",
IF(INDEX(Settings!$H:$H,MATCH(DQ$1,Settings!$G:$G,0))=TRUE,
100-100*(BB674-MINIFS(BB:BB,$E:$E,$E674))/(MAXIFS(BB:BB,$E:$E,$E674)-MINIFS(BB:BB,$E:$E,$E674)),
100*(BB674-MINIFS(BB:BB,$E:$E,$E674))/(MAXIFS(BB:BB,$E:$E,$E674)-MINIFS(BB:BB,$E:$E,$E674))))</f>
        <v/>
      </c>
      <c r="DR674" s="232" t="str">
        <f t="array" ref="DR674">IF(BC674="","",
IF(INDEX(Settings!$H:$H,MATCH(DR$1,Settings!$G:$G,0))=TRUE,
100-100*(BC674-MINIFS(BC:BC,$E:$E,$E674))/(MAXIFS(BC:BC,$E:$E,$E674)-MINIFS(BC:BC,$E:$E,$E674)),
100*(BC674-MINIFS(BC:BC,$E:$E,$E674))/(MAXIFS(BC:BC,$E:$E,$E674)-MINIFS(BC:BC,$E:$E,$E674))))</f>
        <v/>
      </c>
      <c r="DS674" s="232" t="str">
        <f t="array" ref="DS674">IF(BD674="","",
IF(INDEX(Settings!$H:$H,MATCH(DS$1,Settings!$G:$G,0))=TRUE,
100-100*(BD674-MINIFS(BD:BD,$E:$E,$E674))/(MAXIFS(BD:BD,$E:$E,$E674)-MINIFS(BD:BD,$E:$E,$E674)),
100*(BD674-MINIFS(BD:BD,$E:$E,$E674))/(MAXIFS(BD:BD,$E:$E,$E674)-MINIFS(BD:BD,$E:$E,$E674))))</f>
        <v/>
      </c>
      <c r="DT674" s="232" t="str">
        <f t="array" ref="DT674">IF(BE674="","",
IF(INDEX(Settings!$H:$H,MATCH(DT$1,Settings!$G:$G,0))=TRUE,
100-100*(BE674-MINIFS(BE:BE,$E:$E,$E674))/(MAXIFS(BE:BE,$E:$E,$E674)-MINIFS(BE:BE,$E:$E,$E674)),
100*(BE674-MINIFS(BE:BE,$E:$E,$E674))/(MAXIFS(BE:BE,$E:$E,$E674)-MINIFS(BE:BE,$E:$E,$E674))))</f>
        <v/>
      </c>
      <c r="DU674" s="232" t="str">
        <f t="array" ref="DU674">IF(BF674="","",
IF(INDEX(Settings!$H:$H,MATCH(DU$1,Settings!$G:$G,0))=TRUE,
100-100*(BF674-MINIFS(BF:BF,$E:$E,$E674))/(MAXIFS(BF:BF,$E:$E,$E674)-MINIFS(BF:BF,$E:$E,$E674)),
100*(BF674-MINIFS(BF:BF,$E:$E,$E674))/(MAXIFS(BF:BF,$E:$E,$E674)-MINIFS(BF:BF,$E:$E,$E674))))</f>
        <v/>
      </c>
      <c r="DV674" s="232" t="str">
        <f t="array" ref="DV674">IF(BG674="","",
IF(INDEX(Settings!$H:$H,MATCH(DV$1,Settings!$G:$G,0))=TRUE,
100-100*(BG674-MINIFS(BG:BG,$E:$E,$E674))/(MAXIFS(BG:BG,$E:$E,$E674)-MINIFS(BG:BG,$E:$E,$E674)),
100*(BG674-MINIFS(BG:BG,$E:$E,$E674))/(MAXIFS(BG:BG,$E:$E,$E674)-MINIFS(BG:BG,$E:$E,$E674))))</f>
        <v/>
      </c>
      <c r="DW674" s="232" t="str">
        <f t="array" ref="DW674">IF(BH674="","",
IF(INDEX(Settings!$H:$H,MATCH(DW$1,Settings!$G:$G,0))=TRUE,
100-100*(BH674-MINIFS(BH:BH,$E:$E,$E674))/(MAXIFS(BH:BH,$E:$E,$E674)-MINIFS(BH:BH,$E:$E,$E674)),
100*(BH674-MINIFS(BH:BH,$E:$E,$E674))/(MAXIFS(BH:BH,$E:$E,$E674)-MINIFS(BH:BH,$E:$E,$E674))))</f>
        <v/>
      </c>
      <c r="DX674" s="232" t="str">
        <f t="array" ref="DX674">IF(BI674="","",
IF(INDEX(Settings!$H:$H,MATCH(DX$1,Settings!$G:$G,0))=TRUE,
100-100*(BI674-MINIFS(BI:BI,$E:$E,$E674))/(MAXIFS(BI:BI,$E:$E,$E674)-MINIFS(BI:BI,$E:$E,$E674)),
100*(BI674-MINIFS(BI:BI,$E:$E,$E674))/(MAXIFS(BI:BI,$E:$E,$E674)-MINIFS(BI:BI,$E:$E,$E674))))</f>
        <v/>
      </c>
      <c r="DY674" s="232" t="str">
        <f t="array" ref="DY674">IF(BJ674="","",
IF(INDEX(Settings!$H:$H,MATCH(DY$1,Settings!$G:$G,0))=TRUE,
100-100*(BJ674-MINIFS(BJ:BJ,$E:$E,$E674))/(MAXIFS(BJ:BJ,$E:$E,$E674)-MINIFS(BJ:BJ,$E:$E,$E674)),
100*(BJ674-MINIFS(BJ:BJ,$E:$E,$E674))/(MAXIFS(BJ:BJ,$E:$E,$E674)-MINIFS(BJ:BJ,$E:$E,$E674))))</f>
        <v/>
      </c>
      <c r="DZ674" s="234"/>
      <c r="EA674" s="234"/>
      <c r="EB674" s="234" t="str">
        <f t="shared" si="8"/>
        <v/>
      </c>
      <c r="EC674" s="234" t="str">
        <f t="shared" si="9"/>
        <v/>
      </c>
      <c r="ED674" s="234" t="str">
        <f t="shared" si="10"/>
        <v/>
      </c>
      <c r="EE674" s="234" t="str">
        <f t="shared" si="11"/>
        <v/>
      </c>
      <c r="EF674" s="234" t="str">
        <f t="shared" si="12"/>
        <v/>
      </c>
      <c r="EG674" s="234" t="str">
        <f t="shared" si="13"/>
        <v/>
      </c>
      <c r="EH674" s="234"/>
      <c r="EI674" s="234"/>
      <c r="EJ674" s="234"/>
      <c r="EK674" s="234"/>
      <c r="EL674" s="234"/>
      <c r="EM674" s="234"/>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3" t="str">
        <f t="shared" si="14"/>
        <v/>
      </c>
      <c r="N675" s="49"/>
      <c r="O675" s="49"/>
      <c r="P675" s="49"/>
      <c r="Q675" s="49"/>
      <c r="R675" s="49"/>
      <c r="S675" s="222" t="str">
        <f>IFERROR(VLOOKUP(AF675, 'YOYO IR Scores'!A:C, 3, FALSE), "")
</f>
        <v/>
      </c>
      <c r="T675" s="49"/>
      <c r="U675" s="49"/>
      <c r="V675" s="49"/>
      <c r="W675" s="49"/>
      <c r="X675" s="224" t="str">
        <f t="shared" si="4"/>
        <v/>
      </c>
      <c r="Y675" s="225" t="str">
        <f t="shared" si="5"/>
        <v/>
      </c>
      <c r="Z675" s="225" t="str">
        <f t="shared" si="6"/>
        <v/>
      </c>
      <c r="AA675" s="224" t="str">
        <f t="shared" si="7"/>
        <v/>
      </c>
      <c r="AB675" s="223"/>
      <c r="AC675" s="223"/>
      <c r="AD675" s="223"/>
      <c r="AE675" s="223" t="str">
        <f>IFERROR(VLOOKUP(AF675, 'YOYO IR Scores'!A:C, 2, FALSE), "")</f>
        <v/>
      </c>
      <c r="AF675" s="223"/>
      <c r="AG675" s="223"/>
      <c r="AH675" s="223"/>
      <c r="AI675" s="223"/>
      <c r="AJ675" s="223"/>
      <c r="AK675" s="223"/>
      <c r="AL675" s="223"/>
      <c r="AM675" s="223"/>
      <c r="AN675" s="223"/>
      <c r="AO675" s="223"/>
      <c r="AP675" s="223"/>
      <c r="AQ675" s="223"/>
      <c r="AR675" s="223"/>
      <c r="AS675" s="223"/>
      <c r="AT675" s="223"/>
      <c r="AU675" s="223"/>
      <c r="AV675" s="223"/>
      <c r="AW675" s="223"/>
      <c r="AX675" s="223"/>
      <c r="AY675" s="223"/>
      <c r="AZ675" s="223"/>
      <c r="BA675" s="223"/>
      <c r="BB675" s="223"/>
      <c r="BC675" s="223"/>
      <c r="BD675" s="223"/>
      <c r="BE675" s="223"/>
      <c r="BF675" s="223"/>
      <c r="BG675" s="223"/>
      <c r="BH675" s="223"/>
      <c r="BI675" s="223"/>
      <c r="BJ675" s="223"/>
      <c r="BK675" s="223" t="str">
        <f t="array" ref="BK675">IF(J675="","",
IF(INDEX(Settings!$H:$H,MATCH(BY$1,Settings!$G:$G,0))=TRUE,
100-100*(J675-MIN(J:J))/(MAX(J:J)-MIN(J:J)),
100*(J675-MIN(J:J))/(MAX(J:J)-MIN(J:J))))</f>
        <v/>
      </c>
      <c r="BL675" s="223" t="str">
        <f t="array" ref="BL675">IF(J675="","",
IF(INDEX(Settings!$H:$H,MATCH(BY$1,Settings!$G:$G,0))=TRUE,
100-100*(J675-MINIFS(J:J,$E:$E,$E675))/(MAXIFS(J:J,$E:$E,$E675)-MINIFS(J:J,$E:$E,$E675)),
100*(J675-MINIFS(J:J,$E:$E,$E675))/(MAXIFS(J:J,$E:$E,$E675)-MINIFS(J:J,$E:$E,$E675))))</f>
        <v/>
      </c>
      <c r="BM675" s="223"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4" t="str">
        <f t="array" ref="BQ675">IF(J675="","",
IF(INDEX(Settings!$H:$H,MATCH(BY$1,Settings!$G:$G,0))=TRUE,
-1*(J675-AVERAGE(J:J))/STDEV(J:J),
(J675-AVERAGE(J:J))/STDEV(J:J)))</f>
        <v/>
      </c>
      <c r="BR675" s="224" t="str">
        <f>IFERROR(__xludf.DUMMYFUNCTION("IF(J675="""","""",
IF(INDEX(Settings!$H:$H,MATCH(BY$1,Settings!$G:$G,0))=TRUE,
-1*(J675-AVERAGEIFS(J:J,$E:$E,$E675))/STDEV(FILTER(J:J,$E:$E=$E675)),
(J675-AVERAGEIFS(J:J,$E:$E,$E675))/STDEV(FILTER(J:J,$E:$E=$E675))))"),"")</f>
        <v/>
      </c>
      <c r="BS675" s="224"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3" t="str">
        <f t="array" ref="BY675">IF(J675="","",
IF(INDEX(Settings!$H:$H,MATCH(BY$1,Settings!$G:$G,0))=TRUE,
100-100*(J675-MINIFS(J:J,$E:$E,$E675))/(MAXIFS(J:J,$E:$E,$E675)-MINIFS(J:J,$E:$E,$E675)),
100*(J675-MINIFS(J:J,$E:$E,$E675))/(MAXIFS(J:J,$E:$E,$E675)-MINIFS(J:J,$E:$E,$E675))))</f>
        <v/>
      </c>
      <c r="BZ675" s="223" t="str">
        <f t="array" ref="BZ675">IF(K675="","",
IF(INDEX(Settings!$H:$H,MATCH(BZ$1,Settings!$G:$G,0))=TRUE,
100-100*(K675-MINIFS(K:K,$E:$E,$E675))/(MAXIFS(K:K,$E:$E,$E675)-MINIFS(K:K,$E:$E,$E675)),
100*(K675-MINIFS(K:K,$E:$E,$E675))/(MAXIFS(K:K,$E:$E,$E675)-MINIFS(K:K,$E:$E,$E675))))</f>
        <v/>
      </c>
      <c r="CA675" s="223" t="str">
        <f t="array" ref="CA675">IF(L675="","",
IF(INDEX(Settings!$H:$H,MATCH(CA$1,Settings!$G:$G,0))=TRUE,
100-100*(L675-MINIFS(L:L,$E:$E,$E675))/(MAXIFS(L:L,$E:$E,$E675)-MINIFS(L:L,$E:$E,$E675)),
100*(L675-MINIFS(L:L,$E:$E,$E675))/(MAXIFS(L:L,$E:$E,$E675)-MINIFS(L:L,$E:$E,$E675))))</f>
        <v/>
      </c>
      <c r="CB675" s="223" t="str">
        <f t="array" ref="CB675">IF(M675="","",
IF(INDEX(Settings!$H:$H,MATCH(CB$1,Settings!$G:$G,0))=TRUE,
100-100*(M675-MINIFS(M:M,$E:$E,$E675))/(MAXIFS(M:M,$E:$E,$E675)-MINIFS(M:M,$E:$E,$E675)),
100*(M675-MINIFS(M:M,$E:$E,$E675))/(MAXIFS(M:M,$E:$E,$E675)-MINIFS(M:M,$E:$E,$E675))))</f>
        <v/>
      </c>
      <c r="CC675" s="223" t="str">
        <f t="array" ref="CC675">IF(N675="","",
IF(INDEX(Settings!$H:$H,MATCH(CC$1,Settings!$G:$G,0))=TRUE,
100-100*(N675-MINIFS(N:N,$E:$E,$E675))/(MAXIFS(N:N,$E:$E,$E675)-MINIFS(N:N,$E:$E,$E675)),
100*(N675-MINIFS(N:N,$E:$E,$E675))/(MAXIFS(N:N,$E:$E,$E675)-MINIFS(N:N,$E:$E,$E675))))</f>
        <v/>
      </c>
      <c r="CD675" s="223" t="str">
        <f t="array" ref="CD675">IF(O675="","",
IF(INDEX(Settings!$H:$H,MATCH(CD$1,Settings!$G:$G,0))=TRUE,
100-100*(O675-MINIFS(O:O,$E:$E,$E675))/(MAXIFS(O:O,$E:$E,$E675)-MINIFS(O:O,$E:$E,$E675)),
100*(O675-MINIFS(O:O,$E:$E,$E675))/(MAXIFS(O:O,$E:$E,$E675)-MINIFS(O:O,$E:$E,$E675))))</f>
        <v/>
      </c>
      <c r="CE675" s="223" t="str">
        <f t="array" ref="CE675">IF(P675="","",
IF(INDEX(Settings!$H:$H,MATCH(CE$1,Settings!$G:$G,0))=TRUE,
100-100*(P675-MINIFS(P:P,$E:$E,$E675))/(MAXIFS(P:P,$E:$E,$E675)-MINIFS(P:P,$E:$E,$E675)),
100*(P675-MINIFS(P:P,$E:$E,$E675))/(MAXIFS(P:P,$E:$E,$E675)-MINIFS(P:P,$E:$E,$E675))))</f>
        <v/>
      </c>
      <c r="CF675" s="223" t="str">
        <f t="array" ref="CF675">IF(Q675="","",
IF(INDEX(Settings!$H:$H,MATCH(CF$1,Settings!$G:$G,0))=TRUE,
100-100*(Q675-MINIFS(Q:Q,$E:$E,$E675))/(MAXIFS(Q:Q,$E:$E,$E675)-MINIFS(Q:Q,$E:$E,$E675)),
100*(Q675-MINIFS(Q:Q,$E:$E,$E675))/(MAXIFS(Q:Q,$E:$E,$E675)-MINIFS(Q:Q,$E:$E,$E675))))</f>
        <v/>
      </c>
      <c r="CG675" s="223" t="str">
        <f t="array" ref="CG675">IF(R675="","",
IF(INDEX(Settings!$H:$H,MATCH(CG$1,Settings!$G:$G,0))=TRUE,
100-100*(R675-MINIFS(R:R,$E:$E,$E675))/(MAXIFS(R:R,$E:$E,$E675)-MINIFS(R:R,$E:$E,$E675)),
100*(R675-MINIFS(R:R,$E:$E,$E675))/(MAXIFS(R:R,$E:$E,$E675)-MINIFS(R:R,$E:$E,$E675))))</f>
        <v/>
      </c>
      <c r="CH675" s="223" t="str">
        <f t="array" ref="CH675">IF(S675="","",
IF(INDEX(Settings!$H:$H,MATCH(CH$1,Settings!$G:$G,0))=TRUE,
100-100*(S675-MINIFS(S:S,$E:$E,$E675))/(MAXIFS(S:S,$E:$E,$E675)-MINIFS(S:S,$E:$E,$E675)),
100*(S675-MINIFS(S:S,$E:$E,$E675))/(MAXIFS(S:S,$E:$E,$E675)-MINIFS(S:S,$E:$E,$E675))))</f>
        <v/>
      </c>
      <c r="CI675" s="223" t="str">
        <f t="array" ref="CI675">IF(T675="","",
IF(INDEX(Settings!$H:$H,MATCH(CI$1,Settings!$G:$G,0))=TRUE,
100-100*(T675-MINIFS(T:T,$E:$E,$E675))/(MAXIFS(T:T,$E:$E,$E675)-MINIFS(T:T,$E:$E,$E675)),
100*(T675-MINIFS(T:T,$E:$E,$E675))/(MAXIFS(T:T,$E:$E,$E675)-MINIFS(T:T,$E:$E,$E675))))</f>
        <v/>
      </c>
      <c r="CJ675" s="223" t="str">
        <f t="array" ref="CJ675">IF(U675="","",
IF(INDEX(Settings!$H:$H,MATCH(CJ$1,Settings!$G:$G,0))=TRUE,
100-100*(U675-MINIFS(U:U,$E:$E,$E675))/(MAXIFS(U:U,$E:$E,$E675)-MINIFS(U:U,$E:$E,$E675)),
100*(U675-MINIFS(U:U,$E:$E,$E675))/(MAXIFS(U:U,$E:$E,$E675)-MINIFS(U:U,$E:$E,$E675))))</f>
        <v/>
      </c>
      <c r="CK675" s="223" t="str">
        <f t="array" ref="CK675">IF(V675="","",
IF(INDEX(Settings!$H:$H,MATCH(CK$1,Settings!$G:$G,0))=TRUE,
100-100*(V675-MINIFS(V:V,$E:$E,$E675))/(MAXIFS(V:V,$E:$E,$E675)-MINIFS(V:V,$E:$E,$E675)),
100*(V675-MINIFS(V:V,$E:$E,$E675))/(MAXIFS(V:V,$E:$E,$E675)-MINIFS(V:V,$E:$E,$E675))))</f>
        <v/>
      </c>
      <c r="CL675" s="223" t="str">
        <f t="array" ref="CL675">IF(W675="","",
IF(INDEX(Settings!$H:$H,MATCH(CL$1,Settings!$G:$G,0))=TRUE,
100-100*(W675-MINIFS(W:W,$E:$E,$E675))/(MAXIFS(W:W,$E:$E,$E675)-MINIFS(W:W,$E:$E,$E675)),
100*(W675-MINIFS(W:W,$E:$E,$E675))/(MAXIFS(W:W,$E:$E,$E675)-MINIFS(W:W,$E:$E,$E675))))</f>
        <v/>
      </c>
      <c r="CM675" s="223" t="str">
        <f t="array" ref="CM675">IF(X675="","",
IF(INDEX(Settings!$H:$H,MATCH(CM$1,Settings!$G:$G,0))=TRUE,
100-100*(X675-MINIFS(X:X,$E:$E,$E675))/(MAXIFS(X:X,$E:$E,$E675)-MINIFS(X:X,$E:$E,$E675)),
100*(X675-MINIFS(X:X,$E:$E,$E675))/(MAXIFS(X:X,$E:$E,$E675)-MINIFS(X:X,$E:$E,$E675))))</f>
        <v/>
      </c>
      <c r="CN675" s="223" t="str">
        <f t="array" ref="CN675">IF(Y675="","",
IF(INDEX(Settings!$H:$H,MATCH(CN$1,Settings!$G:$G,0))=TRUE,
100-100*(Y675-MINIFS(Y:Y,$E:$E,$E675))/(MAXIFS(Y:Y,$E:$E,$E675)-MINIFS(Y:Y,$E:$E,$E675)),
100*(Y675-MINIFS(Y:Y,$E:$E,$E675))/(MAXIFS(Y:Y,$E:$E,$E675)-MINIFS(Y:Y,$E:$E,$E675))))</f>
        <v/>
      </c>
      <c r="CO675" s="223" t="str">
        <f t="array" ref="CO675">IF(Z675="","",
IF(INDEX(Settings!$H:$H,MATCH(CO$1,Settings!$G:$G,0))=TRUE,
100-100*(Z675-MINIFS(Z:Z,$E:$E,$E675))/(MAXIFS(Z:Z,$E:$E,$E675)-MINIFS(Z:Z,$E:$E,$E675)),
100*(Z675-MINIFS(Z:Z,$E:$E,$E675))/(MAXIFS(Z:Z,$E:$E,$E675)-MINIFS(Z:Z,$E:$E,$E675))))</f>
        <v/>
      </c>
      <c r="CP675" s="223" t="str">
        <f t="array" ref="CP675">IF(AA675="","",
IF(INDEX(Settings!$H:$H,MATCH(CP$1,Settings!$G:$G,0))=TRUE,
100-100*(AA675-MINIFS(AA:AA,$E:$E,$E675))/(MAXIFS(AA:AA,$E:$E,$E675)-MINIFS(AA:AA,$E:$E,$E675)),
100*(AA675-MINIFS(AA:AA,$E:$E,$E675))/(MAXIFS(AA:AA,$E:$E,$E675)-MINIFS(AA:AA,$E:$E,$E675))))</f>
        <v/>
      </c>
      <c r="CQ675" s="223" t="str">
        <f t="array" ref="CQ675">IF(AB675="","",
IF(INDEX(Settings!$H:$H,MATCH(CQ$1,Settings!$G:$G,0))=TRUE,
100-100*(AB675-MINIFS(AB:AB,$E:$E,$E675))/(MAXIFS(AB:AB,$E:$E,$E675)-MINIFS(AB:AB,$E:$E,$E675)),
100*(AB675-MINIFS(AB:AB,$E:$E,$E675))/(MAXIFS(AB:AB,$E:$E,$E675)-MINIFS(AB:AB,$E:$E,$E675))))</f>
        <v/>
      </c>
      <c r="CR675" s="223" t="str">
        <f t="array" ref="CR675">IF(AC675="","",
IF(INDEX(Settings!$H:$H,MATCH(CR$1,Settings!$G:$G,0))=TRUE,
100-100*(AC675-MINIFS(AC:AC,$E:$E,$E675))/(MAXIFS(AC:AC,$E:$E,$E675)-MINIFS(AC:AC,$E:$E,$E675)),
100*(AC675-MINIFS(AC:AC,$E:$E,$E675))/(MAXIFS(AC:AC,$E:$E,$E675)-MINIFS(AC:AC,$E:$E,$E675))))</f>
        <v/>
      </c>
      <c r="CS675" s="223" t="str">
        <f t="array" ref="CS675">IF(AD675="","",
IF(INDEX(Settings!$H:$H,MATCH(CS$1,Settings!$G:$G,0))=TRUE,
100-100*(AD675-MINIFS(AD:AD,$E:$E,$E675))/(MAXIFS(AD:AD,$E:$E,$E675)-MINIFS(AD:AD,$E:$E,$E675)),
100*(AD675-MINIFS(AD:AD,$E:$E,$E675))/(MAXIFS(AD:AD,$E:$E,$E675)-MINIFS(AD:AD,$E:$E,$E675))))</f>
        <v/>
      </c>
      <c r="CT675" s="223" t="str">
        <f t="array" ref="CT675">IF(AE675="","",
IF(INDEX(Settings!$H:$H,MATCH(CT$1,Settings!$G:$G,0))=TRUE,
100-100*(AE675-MINIFS(AE:AE,$E:$E,$E675))/(MAXIFS(AE:AE,$E:$E,$E675)-MINIFS(AE:AE,$E:$E,$E675)),
100*(AE675-MINIFS(AE:AE,$E:$E,$E675))/(MAXIFS(AE:AE,$E:$E,$E675)-MINIFS(AE:AE,$E:$E,$E675))))</f>
        <v/>
      </c>
      <c r="CU675" s="223" t="str">
        <f t="array" ref="CU675">IF(AF675="","",
IF(INDEX(Settings!$H:$H,MATCH(CU$1,Settings!$G:$G,0))=TRUE,
100-100*(AF675-MINIFS(AF:AF,$E:$E,$E675))/(MAXIFS(AF:AF,$E:$E,$E675)-MINIFS(AF:AF,$E:$E,$E675)),
100*(AF675-MINIFS(AF:AF,$E:$E,$E675))/(MAXIFS(AF:AF,$E:$E,$E675)-MINIFS(AF:AF,$E:$E,$E675))))</f>
        <v/>
      </c>
      <c r="CV675" s="223" t="str">
        <f t="array" ref="CV675">IF(AG675="","",
IF(INDEX(Settings!$H:$H,MATCH(CV$1,Settings!$G:$G,0))=TRUE,
100-100*(AG675-MINIFS(AG:AG,$E:$E,$E675))/(MAXIFS(AG:AG,$E:$E,$E675)-MINIFS(AG:AG,$E:$E,$E675)),
100*(AG675-MINIFS(AG:AG,$E:$E,$E675))/(MAXIFS(AG:AG,$E:$E,$E675)-MINIFS(AG:AG,$E:$E,$E675))))</f>
        <v/>
      </c>
      <c r="CW675" s="223" t="str">
        <f t="array" ref="CW675">IF(AH675="","",
IF(INDEX(Settings!$H:$H,MATCH(CW$1,Settings!$G:$G,0))=TRUE,
100-100*(AH675-MINIFS(AH:AH,$E:$E,$E675))/(MAXIFS(AH:AH,$E:$E,$E675)-MINIFS(AH:AH,$E:$E,$E675)),
100*(AH675-MINIFS(AH:AH,$E:$E,$E675))/(MAXIFS(AH:AH,$E:$E,$E675)-MINIFS(AH:AH,$E:$E,$E675))))</f>
        <v/>
      </c>
      <c r="CX675" s="223" t="str">
        <f t="array" ref="CX675">IF(AI675="","",
IF(INDEX(Settings!$H:$H,MATCH(CX$1,Settings!$G:$G,0))=TRUE,
100-100*(AI675-MINIFS(AI:AI,$E:$E,$E675))/(MAXIFS(AI:AI,$E:$E,$E675)-MINIFS(AI:AI,$E:$E,$E675)),
100*(AI675-MINIFS(AI:AI,$E:$E,$E675))/(MAXIFS(AI:AI,$E:$E,$E675)-MINIFS(AI:AI,$E:$E,$E675))))</f>
        <v/>
      </c>
      <c r="CY675" s="223" t="str">
        <f t="array" ref="CY675">IF(AJ675="","",
IF(INDEX(Settings!$H:$H,MATCH(CY$1,Settings!$G:$G,0))=TRUE,
100-100*(AJ675-MINIFS(AJ:AJ,$E:$E,$E675))/(MAXIFS(AJ:AJ,$E:$E,$E675)-MINIFS(AJ:AJ,$E:$E,$E675)),
100*(AJ675-MINIFS(AJ:AJ,$E:$E,$E675))/(MAXIFS(AJ:AJ,$E:$E,$E675)-MINIFS(AJ:AJ,$E:$E,$E675))))</f>
        <v/>
      </c>
      <c r="CZ675" s="223" t="str">
        <f t="array" ref="CZ675">IF(AK675="","",
IF(INDEX(Settings!$H:$H,MATCH(CZ$1,Settings!$G:$G,0))=TRUE,
100-100*(AK675-MINIFS(AK:AK,$E:$E,$E675))/(MAXIFS(AK:AK,$E:$E,$E675)-MINIFS(AK:AK,$E:$E,$E675)),
100*(AK675-MINIFS(AK:AK,$E:$E,$E675))/(MAXIFS(AK:AK,$E:$E,$E675)-MINIFS(AK:AK,$E:$E,$E675))))</f>
        <v/>
      </c>
      <c r="DA675" s="223" t="str">
        <f t="array" ref="DA675">IF(AL675="","",
IF(INDEX(Settings!$H:$H,MATCH(DA$1,Settings!$G:$G,0))=TRUE,
100-100*(AL675-MINIFS(AL:AL,$E:$E,$E675))/(MAXIFS(AL:AL,$E:$E,$E675)-MINIFS(AL:AL,$E:$E,$E675)),
100*(AL675-MINIFS(AL:AL,$E:$E,$E675))/(MAXIFS(AL:AL,$E:$E,$E675)-MINIFS(AL:AL,$E:$E,$E675))))</f>
        <v/>
      </c>
      <c r="DB675" s="223" t="str">
        <f t="array" ref="DB675">IF(AM675="","",
IF(INDEX(Settings!$H:$H,MATCH(DB$1,Settings!$G:$G,0))=TRUE,
100-100*(AM675-MINIFS(AM:AM,$E:$E,$E675))/(MAXIFS(AM:AM,$E:$E,$E675)-MINIFS(AM:AM,$E:$E,$E675)),
100*(AM675-MINIFS(AM:AM,$E:$E,$E675))/(MAXIFS(AM:AM,$E:$E,$E675)-MINIFS(AM:AM,$E:$E,$E675))))</f>
        <v/>
      </c>
      <c r="DC675" s="223" t="str">
        <f t="array" ref="DC675">IF(AN675="","",
IF(INDEX(Settings!$H:$H,MATCH(DC$1,Settings!$G:$G,0))=TRUE,
100-100*(AN675-MINIFS(AN:AN,$E:$E,$E675))/(MAXIFS(AN:AN,$E:$E,$E675)-MINIFS(AN:AN,$E:$E,$E675)),
100*(AN675-MINIFS(AN:AN,$E:$E,$E675))/(MAXIFS(AN:AN,$E:$E,$E675)-MINIFS(AN:AN,$E:$E,$E675))))</f>
        <v/>
      </c>
      <c r="DD675" s="223" t="str">
        <f t="array" ref="DD675">IF(AO675="","",
IF(INDEX(Settings!$H:$H,MATCH(DD$1,Settings!$G:$G,0))=TRUE,
100-100*(AO675-MINIFS(AO:AO,$E:$E,$E675))/(MAXIFS(AO:AO,$E:$E,$E675)-MINIFS(AO:AO,$E:$E,$E675)),
100*(AO675-MINIFS(AO:AO,$E:$E,$E675))/(MAXIFS(AO:AO,$E:$E,$E675)-MINIFS(AO:AO,$E:$E,$E675))))</f>
        <v/>
      </c>
      <c r="DE675" s="223" t="str">
        <f t="array" ref="DE675">IF(AP675="","",
IF(INDEX(Settings!$H:$H,MATCH(DE$1,Settings!$G:$G,0))=TRUE,
100-100*(AP675-MINIFS(AP:AP,$E:$E,$E675))/(MAXIFS(AP:AP,$E:$E,$E675)-MINIFS(AP:AP,$E:$E,$E675)),
100*(AP675-MINIFS(AP:AP,$E:$E,$E675))/(MAXIFS(AP:AP,$E:$E,$E675)-MINIFS(AP:AP,$E:$E,$E675))))</f>
        <v/>
      </c>
      <c r="DF675" s="223" t="str">
        <f t="array" ref="DF675">IF(AQ675="","",
IF(INDEX(Settings!$H:$H,MATCH(DF$1,Settings!$G:$G,0))=TRUE,
100-100*(AQ675-MINIFS(AQ:AQ,$E:$E,$E675))/(MAXIFS(AQ:AQ,$E:$E,$E675)-MINIFS(AQ:AQ,$E:$E,$E675)),
100*(AQ675-MINIFS(AQ:AQ,$E:$E,$E675))/(MAXIFS(AQ:AQ,$E:$E,$E675)-MINIFS(AQ:AQ,$E:$E,$E675))))</f>
        <v/>
      </c>
      <c r="DG675" s="223" t="str">
        <f t="array" ref="DG675">IF(AR675="","",
IF(INDEX(Settings!$H:$H,MATCH(DG$1,Settings!$G:$G,0))=TRUE,
100-100*(AR675-MINIFS(AR:AR,$E:$E,$E675))/(MAXIFS(AR:AR,$E:$E,$E675)-MINIFS(AR:AR,$E:$E,$E675)),
100*(AR675-MINIFS(AR:AR,$E:$E,$E675))/(MAXIFS(AR:AR,$E:$E,$E675)-MINIFS(AR:AR,$E:$E,$E675))))</f>
        <v/>
      </c>
      <c r="DH675" s="223" t="str">
        <f t="array" ref="DH675">IF(AS675="","",
IF(INDEX(Settings!$H:$H,MATCH(DH$1,Settings!$G:$G,0))=TRUE,
100-100*(AS675-MINIFS(AS:AS,$E:$E,$E675))/(MAXIFS(AS:AS,$E:$E,$E675)-MINIFS(AS:AS,$E:$E,$E675)),
100*(AS675-MINIFS(AS:AS,$E:$E,$E675))/(MAXIFS(AS:AS,$E:$E,$E675)-MINIFS(AS:AS,$E:$E,$E675))))</f>
        <v/>
      </c>
      <c r="DI675" s="223" t="str">
        <f t="array" ref="DI675">IF(AT675="","",
IF(INDEX(Settings!$H:$H,MATCH(DI$1,Settings!$G:$G,0))=TRUE,
100-100*(AT675-MINIFS(AT:AT,$E:$E,$E675))/(MAXIFS(AT:AT,$E:$E,$E675)-MINIFS(AT:AT,$E:$E,$E675)),
100*(AT675-MINIFS(AT:AT,$E:$E,$E675))/(MAXIFS(AT:AT,$E:$E,$E675)-MINIFS(AT:AT,$E:$E,$E675))))</f>
        <v/>
      </c>
      <c r="DJ675" s="223" t="str">
        <f t="array" ref="DJ675">IF(AU675="","",
IF(INDEX(Settings!$H:$H,MATCH(DJ$1,Settings!$G:$G,0))=TRUE,
100-100*(AU675-MINIFS(AU:AU,$E:$E,$E675))/(MAXIFS(AU:AU,$E:$E,$E675)-MINIFS(AU:AU,$E:$E,$E675)),
100*(AU675-MINIFS(AU:AU,$E:$E,$E675))/(MAXIFS(AU:AU,$E:$E,$E675)-MINIFS(AU:AU,$E:$E,$E675))))</f>
        <v/>
      </c>
      <c r="DK675" s="223" t="str">
        <f t="array" ref="DK675">IF(AV675="","",
IF(INDEX(Settings!$H:$H,MATCH(DK$1,Settings!$G:$G,0))=TRUE,
100-100*(AV675-MINIFS(AV:AV,$E:$E,$E675))/(MAXIFS(AV:AV,$E:$E,$E675)-MINIFS(AV:AV,$E:$E,$E675)),
100*(AV675-MINIFS(AV:AV,$E:$E,$E675))/(MAXIFS(AV:AV,$E:$E,$E675)-MINIFS(AV:AV,$E:$E,$E675))))</f>
        <v/>
      </c>
      <c r="DL675" s="223" t="str">
        <f t="array" ref="DL675">IF(AW675="","",
IF(INDEX(Settings!$H:$H,MATCH(DL$1,Settings!$G:$G,0))=TRUE,
100-100*(AW675-MINIFS(AW:AW,$E:$E,$E675))/(MAXIFS(AW:AW,$E:$E,$E675)-MINIFS(AW:AW,$E:$E,$E675)),
100*(AW675-MINIFS(AW:AW,$E:$E,$E675))/(MAXIFS(AW:AW,$E:$E,$E675)-MINIFS(AW:AW,$E:$E,$E675))))</f>
        <v/>
      </c>
      <c r="DM675" s="223" t="str">
        <f t="array" ref="DM675">IF(AX675="","",
IF(INDEX(Settings!$H:$H,MATCH(DM$1,Settings!$G:$G,0))=TRUE,
100-100*(AX675-MINIFS(AX:AX,$E:$E,$E675))/(MAXIFS(AX:AX,$E:$E,$E675)-MINIFS(AX:AX,$E:$E,$E675)),
100*(AX675-MINIFS(AX:AX,$E:$E,$E675))/(MAXIFS(AX:AX,$E:$E,$E675)-MINIFS(AX:AX,$E:$E,$E675))))</f>
        <v/>
      </c>
      <c r="DN675" s="223" t="str">
        <f t="array" ref="DN675">IF(AY675="","",
IF(INDEX(Settings!$H:$H,MATCH(DN$1,Settings!$G:$G,0))=TRUE,
100-100*(AY675-MINIFS(AY:AY,$E:$E,$E675))/(MAXIFS(AY:AY,$E:$E,$E675)-MINIFS(AY:AY,$E:$E,$E675)),
100*(AY675-MINIFS(AY:AY,$E:$E,$E675))/(MAXIFS(AY:AY,$E:$E,$E675)-MINIFS(AY:AY,$E:$E,$E675))))</f>
        <v/>
      </c>
      <c r="DO675" s="223" t="str">
        <f t="array" ref="DO675">IF(AZ675="","",
IF(INDEX(Settings!$H:$H,MATCH(DO$1,Settings!$G:$G,0))=TRUE,
100-100*(AZ675-MINIFS(AZ:AZ,$E:$E,$E675))/(MAXIFS(AZ:AZ,$E:$E,$E675)-MINIFS(AZ:AZ,$E:$E,$E675)),
100*(AZ675-MINIFS(AZ:AZ,$E:$E,$E675))/(MAXIFS(AZ:AZ,$E:$E,$E675)-MINIFS(AZ:AZ,$E:$E,$E675))))</f>
        <v/>
      </c>
      <c r="DP675" s="223" t="str">
        <f t="array" ref="DP675">IF(BA675="","",
IF(INDEX(Settings!$H:$H,MATCH(DP$1,Settings!$G:$G,0))=TRUE,
100-100*(BA675-MINIFS(BA:BA,$E:$E,$E675))/(MAXIFS(BA:BA,$E:$E,$E675)-MINIFS(BA:BA,$E:$E,$E675)),
100*(BA675-MINIFS(BA:BA,$E:$E,$E675))/(MAXIFS(BA:BA,$E:$E,$E675)-MINIFS(BA:BA,$E:$E,$E675))))</f>
        <v/>
      </c>
      <c r="DQ675" s="223" t="str">
        <f t="array" ref="DQ675">IF(BB675="","",
IF(INDEX(Settings!$H:$H,MATCH(DQ$1,Settings!$G:$G,0))=TRUE,
100-100*(BB675-MINIFS(BB:BB,$E:$E,$E675))/(MAXIFS(BB:BB,$E:$E,$E675)-MINIFS(BB:BB,$E:$E,$E675)),
100*(BB675-MINIFS(BB:BB,$E:$E,$E675))/(MAXIFS(BB:BB,$E:$E,$E675)-MINIFS(BB:BB,$E:$E,$E675))))</f>
        <v/>
      </c>
      <c r="DR675" s="223" t="str">
        <f t="array" ref="DR675">IF(BC675="","",
IF(INDEX(Settings!$H:$H,MATCH(DR$1,Settings!$G:$G,0))=TRUE,
100-100*(BC675-MINIFS(BC:BC,$E:$E,$E675))/(MAXIFS(BC:BC,$E:$E,$E675)-MINIFS(BC:BC,$E:$E,$E675)),
100*(BC675-MINIFS(BC:BC,$E:$E,$E675))/(MAXIFS(BC:BC,$E:$E,$E675)-MINIFS(BC:BC,$E:$E,$E675))))</f>
        <v/>
      </c>
      <c r="DS675" s="223" t="str">
        <f t="array" ref="DS675">IF(BD675="","",
IF(INDEX(Settings!$H:$H,MATCH(DS$1,Settings!$G:$G,0))=TRUE,
100-100*(BD675-MINIFS(BD:BD,$E:$E,$E675))/(MAXIFS(BD:BD,$E:$E,$E675)-MINIFS(BD:BD,$E:$E,$E675)),
100*(BD675-MINIFS(BD:BD,$E:$E,$E675))/(MAXIFS(BD:BD,$E:$E,$E675)-MINIFS(BD:BD,$E:$E,$E675))))</f>
        <v/>
      </c>
      <c r="DT675" s="223" t="str">
        <f t="array" ref="DT675">IF(BE675="","",
IF(INDEX(Settings!$H:$H,MATCH(DT$1,Settings!$G:$G,0))=TRUE,
100-100*(BE675-MINIFS(BE:BE,$E:$E,$E675))/(MAXIFS(BE:BE,$E:$E,$E675)-MINIFS(BE:BE,$E:$E,$E675)),
100*(BE675-MINIFS(BE:BE,$E:$E,$E675))/(MAXIFS(BE:BE,$E:$E,$E675)-MINIFS(BE:BE,$E:$E,$E675))))</f>
        <v/>
      </c>
      <c r="DU675" s="223" t="str">
        <f t="array" ref="DU675">IF(BF675="","",
IF(INDEX(Settings!$H:$H,MATCH(DU$1,Settings!$G:$G,0))=TRUE,
100-100*(BF675-MINIFS(BF:BF,$E:$E,$E675))/(MAXIFS(BF:BF,$E:$E,$E675)-MINIFS(BF:BF,$E:$E,$E675)),
100*(BF675-MINIFS(BF:BF,$E:$E,$E675))/(MAXIFS(BF:BF,$E:$E,$E675)-MINIFS(BF:BF,$E:$E,$E675))))</f>
        <v/>
      </c>
      <c r="DV675" s="223" t="str">
        <f t="array" ref="DV675">IF(BG675="","",
IF(INDEX(Settings!$H:$H,MATCH(DV$1,Settings!$G:$G,0))=TRUE,
100-100*(BG675-MINIFS(BG:BG,$E:$E,$E675))/(MAXIFS(BG:BG,$E:$E,$E675)-MINIFS(BG:BG,$E:$E,$E675)),
100*(BG675-MINIFS(BG:BG,$E:$E,$E675))/(MAXIFS(BG:BG,$E:$E,$E675)-MINIFS(BG:BG,$E:$E,$E675))))</f>
        <v/>
      </c>
      <c r="DW675" s="223" t="str">
        <f t="array" ref="DW675">IF(BH675="","",
IF(INDEX(Settings!$H:$H,MATCH(DW$1,Settings!$G:$G,0))=TRUE,
100-100*(BH675-MINIFS(BH:BH,$E:$E,$E675))/(MAXIFS(BH:BH,$E:$E,$E675)-MINIFS(BH:BH,$E:$E,$E675)),
100*(BH675-MINIFS(BH:BH,$E:$E,$E675))/(MAXIFS(BH:BH,$E:$E,$E675)-MINIFS(BH:BH,$E:$E,$E675))))</f>
        <v/>
      </c>
      <c r="DX675" s="223" t="str">
        <f t="array" ref="DX675">IF(BI675="","",
IF(INDEX(Settings!$H:$H,MATCH(DX$1,Settings!$G:$G,0))=TRUE,
100-100*(BI675-MINIFS(BI:BI,$E:$E,$E675))/(MAXIFS(BI:BI,$E:$E,$E675)-MINIFS(BI:BI,$E:$E,$E675)),
100*(BI675-MINIFS(BI:BI,$E:$E,$E675))/(MAXIFS(BI:BI,$E:$E,$E675)-MINIFS(BI:BI,$E:$E,$E675))))</f>
        <v/>
      </c>
      <c r="DY675" s="223" t="str">
        <f t="array" ref="DY675">IF(BJ675="","",
IF(INDEX(Settings!$H:$H,MATCH(DY$1,Settings!$G:$G,0))=TRUE,
100-100*(BJ675-MINIFS(BJ:BJ,$E:$E,$E675))/(MAXIFS(BJ:BJ,$E:$E,$E675)-MINIFS(BJ:BJ,$E:$E,$E675)),
100*(BJ675-MINIFS(BJ:BJ,$E:$E,$E675))/(MAXIFS(BJ:BJ,$E:$E,$E675)-MINIFS(BJ:BJ,$E:$E,$E675))))</f>
        <v/>
      </c>
      <c r="DZ675" s="225"/>
      <c r="EA675" s="225"/>
      <c r="EB675" s="225" t="str">
        <f t="shared" si="8"/>
        <v/>
      </c>
      <c r="EC675" s="225" t="str">
        <f t="shared" si="9"/>
        <v/>
      </c>
      <c r="ED675" s="225" t="str">
        <f t="shared" si="10"/>
        <v/>
      </c>
      <c r="EE675" s="225" t="str">
        <f t="shared" si="11"/>
        <v/>
      </c>
      <c r="EF675" s="225" t="str">
        <f t="shared" si="12"/>
        <v/>
      </c>
      <c r="EG675" s="225" t="str">
        <f t="shared" si="13"/>
        <v/>
      </c>
      <c r="EH675" s="225"/>
      <c r="EI675" s="225"/>
      <c r="EJ675" s="225"/>
      <c r="EK675" s="225"/>
      <c r="EL675" s="225"/>
      <c r="EM675" s="225"/>
    </row>
    <row r="676">
      <c r="A676" s="231"/>
      <c r="B676" s="231"/>
      <c r="C676" s="231"/>
      <c r="D676" s="231" t="str">
        <f t="array" ref="D676">IFERROR(INDEX(Profiles!$B:$B,MATCH($A676,Profiles!$A:$A,0)),"")</f>
        <v/>
      </c>
      <c r="E676" s="231"/>
      <c r="F676" s="231"/>
      <c r="G676" s="231"/>
      <c r="H676" s="231"/>
      <c r="I676" s="231" t="str">
        <f>IF(A676="","",IF(Settings!$N$3="DATE",F676&amp;": "&amp;TEXT(B676,"M/DD/YY"),F676&amp;": "&amp;H676))</f>
        <v/>
      </c>
      <c r="J676" s="231"/>
      <c r="K676" s="231"/>
      <c r="L676" s="231"/>
      <c r="M676" s="232" t="str">
        <f t="shared" si="14"/>
        <v/>
      </c>
      <c r="N676" s="231"/>
      <c r="O676" s="231"/>
      <c r="P676" s="231"/>
      <c r="Q676" s="231"/>
      <c r="R676" s="231"/>
      <c r="S676" s="230" t="str">
        <f>IFERROR(VLOOKUP(AF676, 'YOYO IR Scores'!A:C, 3, FALSE), "")
</f>
        <v/>
      </c>
      <c r="T676" s="231"/>
      <c r="U676" s="231"/>
      <c r="V676" s="231"/>
      <c r="W676" s="231"/>
      <c r="X676" s="233" t="str">
        <f t="shared" si="4"/>
        <v/>
      </c>
      <c r="Y676" s="234" t="str">
        <f t="shared" si="5"/>
        <v/>
      </c>
      <c r="Z676" s="234" t="str">
        <f t="shared" si="6"/>
        <v/>
      </c>
      <c r="AA676" s="233" t="str">
        <f t="shared" si="7"/>
        <v/>
      </c>
      <c r="AB676" s="232"/>
      <c r="AC676" s="232"/>
      <c r="AD676" s="232"/>
      <c r="AE676" s="232" t="str">
        <f>IFERROR(VLOOKUP(AF676, 'YOYO IR Scores'!A:C, 2, FALSE), "")</f>
        <v/>
      </c>
      <c r="AF676" s="232"/>
      <c r="AG676" s="23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c r="BD676" s="232"/>
      <c r="BE676" s="232"/>
      <c r="BF676" s="232"/>
      <c r="BG676" s="232"/>
      <c r="BH676" s="232"/>
      <c r="BI676" s="232"/>
      <c r="BJ676" s="232"/>
      <c r="BK676" s="232" t="str">
        <f t="array" ref="BK676">IF(J676="","",
IF(INDEX(Settings!$H:$H,MATCH(BY$1,Settings!$G:$G,0))=TRUE,
100-100*(J676-MIN(J:J))/(MAX(J:J)-MIN(J:J)),
100*(J676-MIN(J:J))/(MAX(J:J)-MIN(J:J))))</f>
        <v/>
      </c>
      <c r="BL676" s="232" t="str">
        <f t="array" ref="BL676">IF(J676="","",
IF(INDEX(Settings!$H:$H,MATCH(BY$1,Settings!$G:$G,0))=TRUE,
100-100*(J676-MINIFS(J:J,$E:$E,$E676))/(MAXIFS(J:J,$E:$E,$E676)-MINIFS(J:J,$E:$E,$E676)),
100*(J676-MINIFS(J:J,$E:$E,$E676))/(MAXIFS(J:J,$E:$E,$E676)-MINIFS(J:J,$E:$E,$E676))))</f>
        <v/>
      </c>
      <c r="BM676" s="232" t="str">
        <f t="array" ref="BM676">IF(J676="","",
IF(INDEX(Settings!$H:$H,MATCH(BY$1,Settings!$G:$G,0))=TRUE,
100-100*(J676-MINIFS(J:J,$E:$E,$E676,$I:$I,$I676))/(MAXIFS(J:J,$E:$E,$E676,$I:$I,$I676)-MINIFS(J:J,$E:$E,$E676,$I:$I,$I676)),
100*(J676-MINIFS(J:J,$E:$E,$E676,$I:$I,$I676))/(MAXIFS(J:J,$E:$E,$E676,$I:$I,$I676)-MINIFS(J:J,$E:$E,$E676,$I:$I,$I676))))</f>
        <v/>
      </c>
      <c r="BN676" s="231" t="str">
        <f t="array" ref="BN676">IF(J676="","",
IF(INDEX(Settings!$H:$H,MATCH(BY$1,Settings!$G:$G,0))=TRUE,
100-100*PERCENTRANK(J:J,J676),
100*PERCENTRANK(J:J,J676)))</f>
        <v/>
      </c>
      <c r="BO676" s="231" t="str">
        <f>IFERROR(__xludf.DUMMYFUNCTION("IF(J676="""","""",
IF(INDEX(Settings!$H:$H,MATCH(BY$1,Settings!$G:$G,0))=TRUE,
100-100*PERCENTRANK(FILTER(J:J,$E:$E=$E676),J676),
100*PERCENTRANK(FILTER(J:J,$E:$E=$E676),J676)))"),"")</f>
        <v/>
      </c>
      <c r="BP676" s="231" t="str">
        <f>IFERROR(__xludf.DUMMYFUNCTION("IF(J676="""","""",
IF(INDEX(Settings!$H:$H,MATCH(BY$1,Settings!$G:$G,0))=TRUE,
100-100*PERCENTRANK(FILTER(J:J,$E:$E=$E676,$I:$I=$I676),J676),
100*PERCENTRANK(FILTER(J:J,$E:$E=$E676,$I:$I=$I676),J676)))"),"")</f>
        <v/>
      </c>
      <c r="BQ676" s="233" t="str">
        <f t="array" ref="BQ676">IF(J676="","",
IF(INDEX(Settings!$H:$H,MATCH(BY$1,Settings!$G:$G,0))=TRUE,
-1*(J676-AVERAGE(J:J))/STDEV(J:J),
(J676-AVERAGE(J:J))/STDEV(J:J)))</f>
        <v/>
      </c>
      <c r="BR676" s="233" t="str">
        <f>IFERROR(__xludf.DUMMYFUNCTION("IF(J676="""","""",
IF(INDEX(Settings!$H:$H,MATCH(BY$1,Settings!$G:$G,0))=TRUE,
-1*(J676-AVERAGEIFS(J:J,$E:$E,$E676))/STDEV(FILTER(J:J,$E:$E=$E676)),
(J676-AVERAGEIFS(J:J,$E:$E,$E676))/STDEV(FILTER(J:J,$E:$E=$E676))))"),"")</f>
        <v/>
      </c>
      <c r="BS676" s="233"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1"/>
      <c r="BX676" s="231"/>
      <c r="BY676" s="232" t="str">
        <f t="array" ref="BY676">IF(J676="","",
IF(INDEX(Settings!$H:$H,MATCH(BY$1,Settings!$G:$G,0))=TRUE,
100-100*(J676-MINIFS(J:J,$E:$E,$E676))/(MAXIFS(J:J,$E:$E,$E676)-MINIFS(J:J,$E:$E,$E676)),
100*(J676-MINIFS(J:J,$E:$E,$E676))/(MAXIFS(J:J,$E:$E,$E676)-MINIFS(J:J,$E:$E,$E676))))</f>
        <v/>
      </c>
      <c r="BZ676" s="232" t="str">
        <f t="array" ref="BZ676">IF(K676="","",
IF(INDEX(Settings!$H:$H,MATCH(BZ$1,Settings!$G:$G,0))=TRUE,
100-100*(K676-MINIFS(K:K,$E:$E,$E676))/(MAXIFS(K:K,$E:$E,$E676)-MINIFS(K:K,$E:$E,$E676)),
100*(K676-MINIFS(K:K,$E:$E,$E676))/(MAXIFS(K:K,$E:$E,$E676)-MINIFS(K:K,$E:$E,$E676))))</f>
        <v/>
      </c>
      <c r="CA676" s="232" t="str">
        <f t="array" ref="CA676">IF(L676="","",
IF(INDEX(Settings!$H:$H,MATCH(CA$1,Settings!$G:$G,0))=TRUE,
100-100*(L676-MINIFS(L:L,$E:$E,$E676))/(MAXIFS(L:L,$E:$E,$E676)-MINIFS(L:L,$E:$E,$E676)),
100*(L676-MINIFS(L:L,$E:$E,$E676))/(MAXIFS(L:L,$E:$E,$E676)-MINIFS(L:L,$E:$E,$E676))))</f>
        <v/>
      </c>
      <c r="CB676" s="232" t="str">
        <f t="array" ref="CB676">IF(M676="","",
IF(INDEX(Settings!$H:$H,MATCH(CB$1,Settings!$G:$G,0))=TRUE,
100-100*(M676-MINIFS(M:M,$E:$E,$E676))/(MAXIFS(M:M,$E:$E,$E676)-MINIFS(M:M,$E:$E,$E676)),
100*(M676-MINIFS(M:M,$E:$E,$E676))/(MAXIFS(M:M,$E:$E,$E676)-MINIFS(M:M,$E:$E,$E676))))</f>
        <v/>
      </c>
      <c r="CC676" s="232" t="str">
        <f t="array" ref="CC676">IF(N676="","",
IF(INDEX(Settings!$H:$H,MATCH(CC$1,Settings!$G:$G,0))=TRUE,
100-100*(N676-MINIFS(N:N,$E:$E,$E676))/(MAXIFS(N:N,$E:$E,$E676)-MINIFS(N:N,$E:$E,$E676)),
100*(N676-MINIFS(N:N,$E:$E,$E676))/(MAXIFS(N:N,$E:$E,$E676)-MINIFS(N:N,$E:$E,$E676))))</f>
        <v/>
      </c>
      <c r="CD676" s="232" t="str">
        <f t="array" ref="CD676">IF(O676="","",
IF(INDEX(Settings!$H:$H,MATCH(CD$1,Settings!$G:$G,0))=TRUE,
100-100*(O676-MINIFS(O:O,$E:$E,$E676))/(MAXIFS(O:O,$E:$E,$E676)-MINIFS(O:O,$E:$E,$E676)),
100*(O676-MINIFS(O:O,$E:$E,$E676))/(MAXIFS(O:O,$E:$E,$E676)-MINIFS(O:O,$E:$E,$E676))))</f>
        <v/>
      </c>
      <c r="CE676" s="232" t="str">
        <f t="array" ref="CE676">IF(P676="","",
IF(INDEX(Settings!$H:$H,MATCH(CE$1,Settings!$G:$G,0))=TRUE,
100-100*(P676-MINIFS(P:P,$E:$E,$E676))/(MAXIFS(P:P,$E:$E,$E676)-MINIFS(P:P,$E:$E,$E676)),
100*(P676-MINIFS(P:P,$E:$E,$E676))/(MAXIFS(P:P,$E:$E,$E676)-MINIFS(P:P,$E:$E,$E676))))</f>
        <v/>
      </c>
      <c r="CF676" s="232" t="str">
        <f t="array" ref="CF676">IF(Q676="","",
IF(INDEX(Settings!$H:$H,MATCH(CF$1,Settings!$G:$G,0))=TRUE,
100-100*(Q676-MINIFS(Q:Q,$E:$E,$E676))/(MAXIFS(Q:Q,$E:$E,$E676)-MINIFS(Q:Q,$E:$E,$E676)),
100*(Q676-MINIFS(Q:Q,$E:$E,$E676))/(MAXIFS(Q:Q,$E:$E,$E676)-MINIFS(Q:Q,$E:$E,$E676))))</f>
        <v/>
      </c>
      <c r="CG676" s="232" t="str">
        <f t="array" ref="CG676">IF(R676="","",
IF(INDEX(Settings!$H:$H,MATCH(CG$1,Settings!$G:$G,0))=TRUE,
100-100*(R676-MINIFS(R:R,$E:$E,$E676))/(MAXIFS(R:R,$E:$E,$E676)-MINIFS(R:R,$E:$E,$E676)),
100*(R676-MINIFS(R:R,$E:$E,$E676))/(MAXIFS(R:R,$E:$E,$E676)-MINIFS(R:R,$E:$E,$E676))))</f>
        <v/>
      </c>
      <c r="CH676" s="232" t="str">
        <f t="array" ref="CH676">IF(S676="","",
IF(INDEX(Settings!$H:$H,MATCH(CH$1,Settings!$G:$G,0))=TRUE,
100-100*(S676-MINIFS(S:S,$E:$E,$E676))/(MAXIFS(S:S,$E:$E,$E676)-MINIFS(S:S,$E:$E,$E676)),
100*(S676-MINIFS(S:S,$E:$E,$E676))/(MAXIFS(S:S,$E:$E,$E676)-MINIFS(S:S,$E:$E,$E676))))</f>
        <v/>
      </c>
      <c r="CI676" s="232" t="str">
        <f t="array" ref="CI676">IF(T676="","",
IF(INDEX(Settings!$H:$H,MATCH(CI$1,Settings!$G:$G,0))=TRUE,
100-100*(T676-MINIFS(T:T,$E:$E,$E676))/(MAXIFS(T:T,$E:$E,$E676)-MINIFS(T:T,$E:$E,$E676)),
100*(T676-MINIFS(T:T,$E:$E,$E676))/(MAXIFS(T:T,$E:$E,$E676)-MINIFS(T:T,$E:$E,$E676))))</f>
        <v/>
      </c>
      <c r="CJ676" s="232" t="str">
        <f t="array" ref="CJ676">IF(U676="","",
IF(INDEX(Settings!$H:$H,MATCH(CJ$1,Settings!$G:$G,0))=TRUE,
100-100*(U676-MINIFS(U:U,$E:$E,$E676))/(MAXIFS(U:U,$E:$E,$E676)-MINIFS(U:U,$E:$E,$E676)),
100*(U676-MINIFS(U:U,$E:$E,$E676))/(MAXIFS(U:U,$E:$E,$E676)-MINIFS(U:U,$E:$E,$E676))))</f>
        <v/>
      </c>
      <c r="CK676" s="232" t="str">
        <f t="array" ref="CK676">IF(V676="","",
IF(INDEX(Settings!$H:$H,MATCH(CK$1,Settings!$G:$G,0))=TRUE,
100-100*(V676-MINIFS(V:V,$E:$E,$E676))/(MAXIFS(V:V,$E:$E,$E676)-MINIFS(V:V,$E:$E,$E676)),
100*(V676-MINIFS(V:V,$E:$E,$E676))/(MAXIFS(V:V,$E:$E,$E676)-MINIFS(V:V,$E:$E,$E676))))</f>
        <v/>
      </c>
      <c r="CL676" s="232" t="str">
        <f t="array" ref="CL676">IF(W676="","",
IF(INDEX(Settings!$H:$H,MATCH(CL$1,Settings!$G:$G,0))=TRUE,
100-100*(W676-MINIFS(W:W,$E:$E,$E676))/(MAXIFS(W:W,$E:$E,$E676)-MINIFS(W:W,$E:$E,$E676)),
100*(W676-MINIFS(W:W,$E:$E,$E676))/(MAXIFS(W:W,$E:$E,$E676)-MINIFS(W:W,$E:$E,$E676))))</f>
        <v/>
      </c>
      <c r="CM676" s="232" t="str">
        <f t="array" ref="CM676">IF(X676="","",
IF(INDEX(Settings!$H:$H,MATCH(CM$1,Settings!$G:$G,0))=TRUE,
100-100*(X676-MINIFS(X:X,$E:$E,$E676))/(MAXIFS(X:X,$E:$E,$E676)-MINIFS(X:X,$E:$E,$E676)),
100*(X676-MINIFS(X:X,$E:$E,$E676))/(MAXIFS(X:X,$E:$E,$E676)-MINIFS(X:X,$E:$E,$E676))))</f>
        <v/>
      </c>
      <c r="CN676" s="232" t="str">
        <f t="array" ref="CN676">IF(Y676="","",
IF(INDEX(Settings!$H:$H,MATCH(CN$1,Settings!$G:$G,0))=TRUE,
100-100*(Y676-MINIFS(Y:Y,$E:$E,$E676))/(MAXIFS(Y:Y,$E:$E,$E676)-MINIFS(Y:Y,$E:$E,$E676)),
100*(Y676-MINIFS(Y:Y,$E:$E,$E676))/(MAXIFS(Y:Y,$E:$E,$E676)-MINIFS(Y:Y,$E:$E,$E676))))</f>
        <v/>
      </c>
      <c r="CO676" s="232" t="str">
        <f t="array" ref="CO676">IF(Z676="","",
IF(INDEX(Settings!$H:$H,MATCH(CO$1,Settings!$G:$G,0))=TRUE,
100-100*(Z676-MINIFS(Z:Z,$E:$E,$E676))/(MAXIFS(Z:Z,$E:$E,$E676)-MINIFS(Z:Z,$E:$E,$E676)),
100*(Z676-MINIFS(Z:Z,$E:$E,$E676))/(MAXIFS(Z:Z,$E:$E,$E676)-MINIFS(Z:Z,$E:$E,$E676))))</f>
        <v/>
      </c>
      <c r="CP676" s="232" t="str">
        <f t="array" ref="CP676">IF(AA676="","",
IF(INDEX(Settings!$H:$H,MATCH(CP$1,Settings!$G:$G,0))=TRUE,
100-100*(AA676-MINIFS(AA:AA,$E:$E,$E676))/(MAXIFS(AA:AA,$E:$E,$E676)-MINIFS(AA:AA,$E:$E,$E676)),
100*(AA676-MINIFS(AA:AA,$E:$E,$E676))/(MAXIFS(AA:AA,$E:$E,$E676)-MINIFS(AA:AA,$E:$E,$E676))))</f>
        <v/>
      </c>
      <c r="CQ676" s="232" t="str">
        <f t="array" ref="CQ676">IF(AB676="","",
IF(INDEX(Settings!$H:$H,MATCH(CQ$1,Settings!$G:$G,0))=TRUE,
100-100*(AB676-MINIFS(AB:AB,$E:$E,$E676))/(MAXIFS(AB:AB,$E:$E,$E676)-MINIFS(AB:AB,$E:$E,$E676)),
100*(AB676-MINIFS(AB:AB,$E:$E,$E676))/(MAXIFS(AB:AB,$E:$E,$E676)-MINIFS(AB:AB,$E:$E,$E676))))</f>
        <v/>
      </c>
      <c r="CR676" s="232" t="str">
        <f t="array" ref="CR676">IF(AC676="","",
IF(INDEX(Settings!$H:$H,MATCH(CR$1,Settings!$G:$G,0))=TRUE,
100-100*(AC676-MINIFS(AC:AC,$E:$E,$E676))/(MAXIFS(AC:AC,$E:$E,$E676)-MINIFS(AC:AC,$E:$E,$E676)),
100*(AC676-MINIFS(AC:AC,$E:$E,$E676))/(MAXIFS(AC:AC,$E:$E,$E676)-MINIFS(AC:AC,$E:$E,$E676))))</f>
        <v/>
      </c>
      <c r="CS676" s="232" t="str">
        <f t="array" ref="CS676">IF(AD676="","",
IF(INDEX(Settings!$H:$H,MATCH(CS$1,Settings!$G:$G,0))=TRUE,
100-100*(AD676-MINIFS(AD:AD,$E:$E,$E676))/(MAXIFS(AD:AD,$E:$E,$E676)-MINIFS(AD:AD,$E:$E,$E676)),
100*(AD676-MINIFS(AD:AD,$E:$E,$E676))/(MAXIFS(AD:AD,$E:$E,$E676)-MINIFS(AD:AD,$E:$E,$E676))))</f>
        <v/>
      </c>
      <c r="CT676" s="232" t="str">
        <f t="array" ref="CT676">IF(AE676="","",
IF(INDEX(Settings!$H:$H,MATCH(CT$1,Settings!$G:$G,0))=TRUE,
100-100*(AE676-MINIFS(AE:AE,$E:$E,$E676))/(MAXIFS(AE:AE,$E:$E,$E676)-MINIFS(AE:AE,$E:$E,$E676)),
100*(AE676-MINIFS(AE:AE,$E:$E,$E676))/(MAXIFS(AE:AE,$E:$E,$E676)-MINIFS(AE:AE,$E:$E,$E676))))</f>
        <v/>
      </c>
      <c r="CU676" s="232" t="str">
        <f t="array" ref="CU676">IF(AF676="","",
IF(INDEX(Settings!$H:$H,MATCH(CU$1,Settings!$G:$G,0))=TRUE,
100-100*(AF676-MINIFS(AF:AF,$E:$E,$E676))/(MAXIFS(AF:AF,$E:$E,$E676)-MINIFS(AF:AF,$E:$E,$E676)),
100*(AF676-MINIFS(AF:AF,$E:$E,$E676))/(MAXIFS(AF:AF,$E:$E,$E676)-MINIFS(AF:AF,$E:$E,$E676))))</f>
        <v/>
      </c>
      <c r="CV676" s="232" t="str">
        <f t="array" ref="CV676">IF(AG676="","",
IF(INDEX(Settings!$H:$H,MATCH(CV$1,Settings!$G:$G,0))=TRUE,
100-100*(AG676-MINIFS(AG:AG,$E:$E,$E676))/(MAXIFS(AG:AG,$E:$E,$E676)-MINIFS(AG:AG,$E:$E,$E676)),
100*(AG676-MINIFS(AG:AG,$E:$E,$E676))/(MAXIFS(AG:AG,$E:$E,$E676)-MINIFS(AG:AG,$E:$E,$E676))))</f>
        <v/>
      </c>
      <c r="CW676" s="232" t="str">
        <f t="array" ref="CW676">IF(AH676="","",
IF(INDEX(Settings!$H:$H,MATCH(CW$1,Settings!$G:$G,0))=TRUE,
100-100*(AH676-MINIFS(AH:AH,$E:$E,$E676))/(MAXIFS(AH:AH,$E:$E,$E676)-MINIFS(AH:AH,$E:$E,$E676)),
100*(AH676-MINIFS(AH:AH,$E:$E,$E676))/(MAXIFS(AH:AH,$E:$E,$E676)-MINIFS(AH:AH,$E:$E,$E676))))</f>
        <v/>
      </c>
      <c r="CX676" s="232" t="str">
        <f t="array" ref="CX676">IF(AI676="","",
IF(INDEX(Settings!$H:$H,MATCH(CX$1,Settings!$G:$G,0))=TRUE,
100-100*(AI676-MINIFS(AI:AI,$E:$E,$E676))/(MAXIFS(AI:AI,$E:$E,$E676)-MINIFS(AI:AI,$E:$E,$E676)),
100*(AI676-MINIFS(AI:AI,$E:$E,$E676))/(MAXIFS(AI:AI,$E:$E,$E676)-MINIFS(AI:AI,$E:$E,$E676))))</f>
        <v/>
      </c>
      <c r="CY676" s="232" t="str">
        <f t="array" ref="CY676">IF(AJ676="","",
IF(INDEX(Settings!$H:$H,MATCH(CY$1,Settings!$G:$G,0))=TRUE,
100-100*(AJ676-MINIFS(AJ:AJ,$E:$E,$E676))/(MAXIFS(AJ:AJ,$E:$E,$E676)-MINIFS(AJ:AJ,$E:$E,$E676)),
100*(AJ676-MINIFS(AJ:AJ,$E:$E,$E676))/(MAXIFS(AJ:AJ,$E:$E,$E676)-MINIFS(AJ:AJ,$E:$E,$E676))))</f>
        <v/>
      </c>
      <c r="CZ676" s="232" t="str">
        <f t="array" ref="CZ676">IF(AK676="","",
IF(INDEX(Settings!$H:$H,MATCH(CZ$1,Settings!$G:$G,0))=TRUE,
100-100*(AK676-MINIFS(AK:AK,$E:$E,$E676))/(MAXIFS(AK:AK,$E:$E,$E676)-MINIFS(AK:AK,$E:$E,$E676)),
100*(AK676-MINIFS(AK:AK,$E:$E,$E676))/(MAXIFS(AK:AK,$E:$E,$E676)-MINIFS(AK:AK,$E:$E,$E676))))</f>
        <v/>
      </c>
      <c r="DA676" s="232" t="str">
        <f t="array" ref="DA676">IF(AL676="","",
IF(INDEX(Settings!$H:$H,MATCH(DA$1,Settings!$G:$G,0))=TRUE,
100-100*(AL676-MINIFS(AL:AL,$E:$E,$E676))/(MAXIFS(AL:AL,$E:$E,$E676)-MINIFS(AL:AL,$E:$E,$E676)),
100*(AL676-MINIFS(AL:AL,$E:$E,$E676))/(MAXIFS(AL:AL,$E:$E,$E676)-MINIFS(AL:AL,$E:$E,$E676))))</f>
        <v/>
      </c>
      <c r="DB676" s="232" t="str">
        <f t="array" ref="DB676">IF(AM676="","",
IF(INDEX(Settings!$H:$H,MATCH(DB$1,Settings!$G:$G,0))=TRUE,
100-100*(AM676-MINIFS(AM:AM,$E:$E,$E676))/(MAXIFS(AM:AM,$E:$E,$E676)-MINIFS(AM:AM,$E:$E,$E676)),
100*(AM676-MINIFS(AM:AM,$E:$E,$E676))/(MAXIFS(AM:AM,$E:$E,$E676)-MINIFS(AM:AM,$E:$E,$E676))))</f>
        <v/>
      </c>
      <c r="DC676" s="232" t="str">
        <f t="array" ref="DC676">IF(AN676="","",
IF(INDEX(Settings!$H:$H,MATCH(DC$1,Settings!$G:$G,0))=TRUE,
100-100*(AN676-MINIFS(AN:AN,$E:$E,$E676))/(MAXIFS(AN:AN,$E:$E,$E676)-MINIFS(AN:AN,$E:$E,$E676)),
100*(AN676-MINIFS(AN:AN,$E:$E,$E676))/(MAXIFS(AN:AN,$E:$E,$E676)-MINIFS(AN:AN,$E:$E,$E676))))</f>
        <v/>
      </c>
      <c r="DD676" s="232" t="str">
        <f t="array" ref="DD676">IF(AO676="","",
IF(INDEX(Settings!$H:$H,MATCH(DD$1,Settings!$G:$G,0))=TRUE,
100-100*(AO676-MINIFS(AO:AO,$E:$E,$E676))/(MAXIFS(AO:AO,$E:$E,$E676)-MINIFS(AO:AO,$E:$E,$E676)),
100*(AO676-MINIFS(AO:AO,$E:$E,$E676))/(MAXIFS(AO:AO,$E:$E,$E676)-MINIFS(AO:AO,$E:$E,$E676))))</f>
        <v/>
      </c>
      <c r="DE676" s="232" t="str">
        <f t="array" ref="DE676">IF(AP676="","",
IF(INDEX(Settings!$H:$H,MATCH(DE$1,Settings!$G:$G,0))=TRUE,
100-100*(AP676-MINIFS(AP:AP,$E:$E,$E676))/(MAXIFS(AP:AP,$E:$E,$E676)-MINIFS(AP:AP,$E:$E,$E676)),
100*(AP676-MINIFS(AP:AP,$E:$E,$E676))/(MAXIFS(AP:AP,$E:$E,$E676)-MINIFS(AP:AP,$E:$E,$E676))))</f>
        <v/>
      </c>
      <c r="DF676" s="232" t="str">
        <f t="array" ref="DF676">IF(AQ676="","",
IF(INDEX(Settings!$H:$H,MATCH(DF$1,Settings!$G:$G,0))=TRUE,
100-100*(AQ676-MINIFS(AQ:AQ,$E:$E,$E676))/(MAXIFS(AQ:AQ,$E:$E,$E676)-MINIFS(AQ:AQ,$E:$E,$E676)),
100*(AQ676-MINIFS(AQ:AQ,$E:$E,$E676))/(MAXIFS(AQ:AQ,$E:$E,$E676)-MINIFS(AQ:AQ,$E:$E,$E676))))</f>
        <v/>
      </c>
      <c r="DG676" s="232" t="str">
        <f t="array" ref="DG676">IF(AR676="","",
IF(INDEX(Settings!$H:$H,MATCH(DG$1,Settings!$G:$G,0))=TRUE,
100-100*(AR676-MINIFS(AR:AR,$E:$E,$E676))/(MAXIFS(AR:AR,$E:$E,$E676)-MINIFS(AR:AR,$E:$E,$E676)),
100*(AR676-MINIFS(AR:AR,$E:$E,$E676))/(MAXIFS(AR:AR,$E:$E,$E676)-MINIFS(AR:AR,$E:$E,$E676))))</f>
        <v/>
      </c>
      <c r="DH676" s="232" t="str">
        <f t="array" ref="DH676">IF(AS676="","",
IF(INDEX(Settings!$H:$H,MATCH(DH$1,Settings!$G:$G,0))=TRUE,
100-100*(AS676-MINIFS(AS:AS,$E:$E,$E676))/(MAXIFS(AS:AS,$E:$E,$E676)-MINIFS(AS:AS,$E:$E,$E676)),
100*(AS676-MINIFS(AS:AS,$E:$E,$E676))/(MAXIFS(AS:AS,$E:$E,$E676)-MINIFS(AS:AS,$E:$E,$E676))))</f>
        <v/>
      </c>
      <c r="DI676" s="232" t="str">
        <f t="array" ref="DI676">IF(AT676="","",
IF(INDEX(Settings!$H:$H,MATCH(DI$1,Settings!$G:$G,0))=TRUE,
100-100*(AT676-MINIFS(AT:AT,$E:$E,$E676))/(MAXIFS(AT:AT,$E:$E,$E676)-MINIFS(AT:AT,$E:$E,$E676)),
100*(AT676-MINIFS(AT:AT,$E:$E,$E676))/(MAXIFS(AT:AT,$E:$E,$E676)-MINIFS(AT:AT,$E:$E,$E676))))</f>
        <v/>
      </c>
      <c r="DJ676" s="232" t="str">
        <f t="array" ref="DJ676">IF(AU676="","",
IF(INDEX(Settings!$H:$H,MATCH(DJ$1,Settings!$G:$G,0))=TRUE,
100-100*(AU676-MINIFS(AU:AU,$E:$E,$E676))/(MAXIFS(AU:AU,$E:$E,$E676)-MINIFS(AU:AU,$E:$E,$E676)),
100*(AU676-MINIFS(AU:AU,$E:$E,$E676))/(MAXIFS(AU:AU,$E:$E,$E676)-MINIFS(AU:AU,$E:$E,$E676))))</f>
        <v/>
      </c>
      <c r="DK676" s="232" t="str">
        <f t="array" ref="DK676">IF(AV676="","",
IF(INDEX(Settings!$H:$H,MATCH(DK$1,Settings!$G:$G,0))=TRUE,
100-100*(AV676-MINIFS(AV:AV,$E:$E,$E676))/(MAXIFS(AV:AV,$E:$E,$E676)-MINIFS(AV:AV,$E:$E,$E676)),
100*(AV676-MINIFS(AV:AV,$E:$E,$E676))/(MAXIFS(AV:AV,$E:$E,$E676)-MINIFS(AV:AV,$E:$E,$E676))))</f>
        <v/>
      </c>
      <c r="DL676" s="232" t="str">
        <f t="array" ref="DL676">IF(AW676="","",
IF(INDEX(Settings!$H:$H,MATCH(DL$1,Settings!$G:$G,0))=TRUE,
100-100*(AW676-MINIFS(AW:AW,$E:$E,$E676))/(MAXIFS(AW:AW,$E:$E,$E676)-MINIFS(AW:AW,$E:$E,$E676)),
100*(AW676-MINIFS(AW:AW,$E:$E,$E676))/(MAXIFS(AW:AW,$E:$E,$E676)-MINIFS(AW:AW,$E:$E,$E676))))</f>
        <v/>
      </c>
      <c r="DM676" s="232" t="str">
        <f t="array" ref="DM676">IF(AX676="","",
IF(INDEX(Settings!$H:$H,MATCH(DM$1,Settings!$G:$G,0))=TRUE,
100-100*(AX676-MINIFS(AX:AX,$E:$E,$E676))/(MAXIFS(AX:AX,$E:$E,$E676)-MINIFS(AX:AX,$E:$E,$E676)),
100*(AX676-MINIFS(AX:AX,$E:$E,$E676))/(MAXIFS(AX:AX,$E:$E,$E676)-MINIFS(AX:AX,$E:$E,$E676))))</f>
        <v/>
      </c>
      <c r="DN676" s="232" t="str">
        <f t="array" ref="DN676">IF(AY676="","",
IF(INDEX(Settings!$H:$H,MATCH(DN$1,Settings!$G:$G,0))=TRUE,
100-100*(AY676-MINIFS(AY:AY,$E:$E,$E676))/(MAXIFS(AY:AY,$E:$E,$E676)-MINIFS(AY:AY,$E:$E,$E676)),
100*(AY676-MINIFS(AY:AY,$E:$E,$E676))/(MAXIFS(AY:AY,$E:$E,$E676)-MINIFS(AY:AY,$E:$E,$E676))))</f>
        <v/>
      </c>
      <c r="DO676" s="232" t="str">
        <f t="array" ref="DO676">IF(AZ676="","",
IF(INDEX(Settings!$H:$H,MATCH(DO$1,Settings!$G:$G,0))=TRUE,
100-100*(AZ676-MINIFS(AZ:AZ,$E:$E,$E676))/(MAXIFS(AZ:AZ,$E:$E,$E676)-MINIFS(AZ:AZ,$E:$E,$E676)),
100*(AZ676-MINIFS(AZ:AZ,$E:$E,$E676))/(MAXIFS(AZ:AZ,$E:$E,$E676)-MINIFS(AZ:AZ,$E:$E,$E676))))</f>
        <v/>
      </c>
      <c r="DP676" s="232" t="str">
        <f t="array" ref="DP676">IF(BA676="","",
IF(INDEX(Settings!$H:$H,MATCH(DP$1,Settings!$G:$G,0))=TRUE,
100-100*(BA676-MINIFS(BA:BA,$E:$E,$E676))/(MAXIFS(BA:BA,$E:$E,$E676)-MINIFS(BA:BA,$E:$E,$E676)),
100*(BA676-MINIFS(BA:BA,$E:$E,$E676))/(MAXIFS(BA:BA,$E:$E,$E676)-MINIFS(BA:BA,$E:$E,$E676))))</f>
        <v/>
      </c>
      <c r="DQ676" s="232" t="str">
        <f t="array" ref="DQ676">IF(BB676="","",
IF(INDEX(Settings!$H:$H,MATCH(DQ$1,Settings!$G:$G,0))=TRUE,
100-100*(BB676-MINIFS(BB:BB,$E:$E,$E676))/(MAXIFS(BB:BB,$E:$E,$E676)-MINIFS(BB:BB,$E:$E,$E676)),
100*(BB676-MINIFS(BB:BB,$E:$E,$E676))/(MAXIFS(BB:BB,$E:$E,$E676)-MINIFS(BB:BB,$E:$E,$E676))))</f>
        <v/>
      </c>
      <c r="DR676" s="232" t="str">
        <f t="array" ref="DR676">IF(BC676="","",
IF(INDEX(Settings!$H:$H,MATCH(DR$1,Settings!$G:$G,0))=TRUE,
100-100*(BC676-MINIFS(BC:BC,$E:$E,$E676))/(MAXIFS(BC:BC,$E:$E,$E676)-MINIFS(BC:BC,$E:$E,$E676)),
100*(BC676-MINIFS(BC:BC,$E:$E,$E676))/(MAXIFS(BC:BC,$E:$E,$E676)-MINIFS(BC:BC,$E:$E,$E676))))</f>
        <v/>
      </c>
      <c r="DS676" s="232" t="str">
        <f t="array" ref="DS676">IF(BD676="","",
IF(INDEX(Settings!$H:$H,MATCH(DS$1,Settings!$G:$G,0))=TRUE,
100-100*(BD676-MINIFS(BD:BD,$E:$E,$E676))/(MAXIFS(BD:BD,$E:$E,$E676)-MINIFS(BD:BD,$E:$E,$E676)),
100*(BD676-MINIFS(BD:BD,$E:$E,$E676))/(MAXIFS(BD:BD,$E:$E,$E676)-MINIFS(BD:BD,$E:$E,$E676))))</f>
        <v/>
      </c>
      <c r="DT676" s="232" t="str">
        <f t="array" ref="DT676">IF(BE676="","",
IF(INDEX(Settings!$H:$H,MATCH(DT$1,Settings!$G:$G,0))=TRUE,
100-100*(BE676-MINIFS(BE:BE,$E:$E,$E676))/(MAXIFS(BE:BE,$E:$E,$E676)-MINIFS(BE:BE,$E:$E,$E676)),
100*(BE676-MINIFS(BE:BE,$E:$E,$E676))/(MAXIFS(BE:BE,$E:$E,$E676)-MINIFS(BE:BE,$E:$E,$E676))))</f>
        <v/>
      </c>
      <c r="DU676" s="232" t="str">
        <f t="array" ref="DU676">IF(BF676="","",
IF(INDEX(Settings!$H:$H,MATCH(DU$1,Settings!$G:$G,0))=TRUE,
100-100*(BF676-MINIFS(BF:BF,$E:$E,$E676))/(MAXIFS(BF:BF,$E:$E,$E676)-MINIFS(BF:BF,$E:$E,$E676)),
100*(BF676-MINIFS(BF:BF,$E:$E,$E676))/(MAXIFS(BF:BF,$E:$E,$E676)-MINIFS(BF:BF,$E:$E,$E676))))</f>
        <v/>
      </c>
      <c r="DV676" s="232" t="str">
        <f t="array" ref="DV676">IF(BG676="","",
IF(INDEX(Settings!$H:$H,MATCH(DV$1,Settings!$G:$G,0))=TRUE,
100-100*(BG676-MINIFS(BG:BG,$E:$E,$E676))/(MAXIFS(BG:BG,$E:$E,$E676)-MINIFS(BG:BG,$E:$E,$E676)),
100*(BG676-MINIFS(BG:BG,$E:$E,$E676))/(MAXIFS(BG:BG,$E:$E,$E676)-MINIFS(BG:BG,$E:$E,$E676))))</f>
        <v/>
      </c>
      <c r="DW676" s="232" t="str">
        <f t="array" ref="DW676">IF(BH676="","",
IF(INDEX(Settings!$H:$H,MATCH(DW$1,Settings!$G:$G,0))=TRUE,
100-100*(BH676-MINIFS(BH:BH,$E:$E,$E676))/(MAXIFS(BH:BH,$E:$E,$E676)-MINIFS(BH:BH,$E:$E,$E676)),
100*(BH676-MINIFS(BH:BH,$E:$E,$E676))/(MAXIFS(BH:BH,$E:$E,$E676)-MINIFS(BH:BH,$E:$E,$E676))))</f>
        <v/>
      </c>
      <c r="DX676" s="232" t="str">
        <f t="array" ref="DX676">IF(BI676="","",
IF(INDEX(Settings!$H:$H,MATCH(DX$1,Settings!$G:$G,0))=TRUE,
100-100*(BI676-MINIFS(BI:BI,$E:$E,$E676))/(MAXIFS(BI:BI,$E:$E,$E676)-MINIFS(BI:BI,$E:$E,$E676)),
100*(BI676-MINIFS(BI:BI,$E:$E,$E676))/(MAXIFS(BI:BI,$E:$E,$E676)-MINIFS(BI:BI,$E:$E,$E676))))</f>
        <v/>
      </c>
      <c r="DY676" s="232" t="str">
        <f t="array" ref="DY676">IF(BJ676="","",
IF(INDEX(Settings!$H:$H,MATCH(DY$1,Settings!$G:$G,0))=TRUE,
100-100*(BJ676-MINIFS(BJ:BJ,$E:$E,$E676))/(MAXIFS(BJ:BJ,$E:$E,$E676)-MINIFS(BJ:BJ,$E:$E,$E676)),
100*(BJ676-MINIFS(BJ:BJ,$E:$E,$E676))/(MAXIFS(BJ:BJ,$E:$E,$E676)-MINIFS(BJ:BJ,$E:$E,$E676))))</f>
        <v/>
      </c>
      <c r="DZ676" s="234"/>
      <c r="EA676" s="234"/>
      <c r="EB676" s="234" t="str">
        <f t="shared" si="8"/>
        <v/>
      </c>
      <c r="EC676" s="234" t="str">
        <f t="shared" si="9"/>
        <v/>
      </c>
      <c r="ED676" s="234" t="str">
        <f t="shared" si="10"/>
        <v/>
      </c>
      <c r="EE676" s="234" t="str">
        <f t="shared" si="11"/>
        <v/>
      </c>
      <c r="EF676" s="234" t="str">
        <f t="shared" si="12"/>
        <v/>
      </c>
      <c r="EG676" s="234" t="str">
        <f t="shared" si="13"/>
        <v/>
      </c>
      <c r="EH676" s="234"/>
      <c r="EI676" s="234"/>
      <c r="EJ676" s="234"/>
      <c r="EK676" s="234"/>
      <c r="EL676" s="234"/>
      <c r="EM676" s="234"/>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3" t="str">
        <f t="shared" si="14"/>
        <v/>
      </c>
      <c r="N677" s="49"/>
      <c r="O677" s="49"/>
      <c r="P677" s="49"/>
      <c r="Q677" s="49"/>
      <c r="R677" s="49"/>
      <c r="S677" s="222" t="str">
        <f>IFERROR(VLOOKUP(AF677, 'YOYO IR Scores'!A:C, 3, FALSE), "")
</f>
        <v/>
      </c>
      <c r="T677" s="49"/>
      <c r="U677" s="49"/>
      <c r="V677" s="49"/>
      <c r="W677" s="49"/>
      <c r="X677" s="224" t="str">
        <f t="shared" si="4"/>
        <v/>
      </c>
      <c r="Y677" s="225" t="str">
        <f t="shared" si="5"/>
        <v/>
      </c>
      <c r="Z677" s="225" t="str">
        <f t="shared" si="6"/>
        <v/>
      </c>
      <c r="AA677" s="224" t="str">
        <f t="shared" si="7"/>
        <v/>
      </c>
      <c r="AB677" s="223"/>
      <c r="AC677" s="223"/>
      <c r="AD677" s="223"/>
      <c r="AE677" s="223" t="str">
        <f>IFERROR(VLOOKUP(AF677, 'YOYO IR Scores'!A:C, 2, FALSE), "")</f>
        <v/>
      </c>
      <c r="AF677" s="223"/>
      <c r="AG677" s="223"/>
      <c r="AH677" s="223"/>
      <c r="AI677" s="223"/>
      <c r="AJ677" s="223"/>
      <c r="AK677" s="223"/>
      <c r="AL677" s="223"/>
      <c r="AM677" s="223"/>
      <c r="AN677" s="223"/>
      <c r="AO677" s="223"/>
      <c r="AP677" s="223"/>
      <c r="AQ677" s="223"/>
      <c r="AR677" s="223"/>
      <c r="AS677" s="223"/>
      <c r="AT677" s="223"/>
      <c r="AU677" s="223"/>
      <c r="AV677" s="223"/>
      <c r="AW677" s="223"/>
      <c r="AX677" s="223"/>
      <c r="AY677" s="223"/>
      <c r="AZ677" s="223"/>
      <c r="BA677" s="223"/>
      <c r="BB677" s="223"/>
      <c r="BC677" s="223"/>
      <c r="BD677" s="223"/>
      <c r="BE677" s="223"/>
      <c r="BF677" s="223"/>
      <c r="BG677" s="223"/>
      <c r="BH677" s="223"/>
      <c r="BI677" s="223"/>
      <c r="BJ677" s="223"/>
      <c r="BK677" s="223" t="str">
        <f t="array" ref="BK677">IF(J677="","",
IF(INDEX(Settings!$H:$H,MATCH(BY$1,Settings!$G:$G,0))=TRUE,
100-100*(J677-MIN(J:J))/(MAX(J:J)-MIN(J:J)),
100*(J677-MIN(J:J))/(MAX(J:J)-MIN(J:J))))</f>
        <v/>
      </c>
      <c r="BL677" s="223" t="str">
        <f t="array" ref="BL677">IF(J677="","",
IF(INDEX(Settings!$H:$H,MATCH(BY$1,Settings!$G:$G,0))=TRUE,
100-100*(J677-MINIFS(J:J,$E:$E,$E677))/(MAXIFS(J:J,$E:$E,$E677)-MINIFS(J:J,$E:$E,$E677)),
100*(J677-MINIFS(J:J,$E:$E,$E677))/(MAXIFS(J:J,$E:$E,$E677)-MINIFS(J:J,$E:$E,$E677))))</f>
        <v/>
      </c>
      <c r="BM677" s="223"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4" t="str">
        <f t="array" ref="BQ677">IF(J677="","",
IF(INDEX(Settings!$H:$H,MATCH(BY$1,Settings!$G:$G,0))=TRUE,
-1*(J677-AVERAGE(J:J))/STDEV(J:J),
(J677-AVERAGE(J:J))/STDEV(J:J)))</f>
        <v/>
      </c>
      <c r="BR677" s="224" t="str">
        <f>IFERROR(__xludf.DUMMYFUNCTION("IF(J677="""","""",
IF(INDEX(Settings!$H:$H,MATCH(BY$1,Settings!$G:$G,0))=TRUE,
-1*(J677-AVERAGEIFS(J:J,$E:$E,$E677))/STDEV(FILTER(J:J,$E:$E=$E677)),
(J677-AVERAGEIFS(J:J,$E:$E,$E677))/STDEV(FILTER(J:J,$E:$E=$E677))))"),"")</f>
        <v/>
      </c>
      <c r="BS677" s="224"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3" t="str">
        <f t="array" ref="BY677">IF(J677="","",
IF(INDEX(Settings!$H:$H,MATCH(BY$1,Settings!$G:$G,0))=TRUE,
100-100*(J677-MINIFS(J:J,$E:$E,$E677))/(MAXIFS(J:J,$E:$E,$E677)-MINIFS(J:J,$E:$E,$E677)),
100*(J677-MINIFS(J:J,$E:$E,$E677))/(MAXIFS(J:J,$E:$E,$E677)-MINIFS(J:J,$E:$E,$E677))))</f>
        <v/>
      </c>
      <c r="BZ677" s="223" t="str">
        <f t="array" ref="BZ677">IF(K677="","",
IF(INDEX(Settings!$H:$H,MATCH(BZ$1,Settings!$G:$G,0))=TRUE,
100-100*(K677-MINIFS(K:K,$E:$E,$E677))/(MAXIFS(K:K,$E:$E,$E677)-MINIFS(K:K,$E:$E,$E677)),
100*(K677-MINIFS(K:K,$E:$E,$E677))/(MAXIFS(K:K,$E:$E,$E677)-MINIFS(K:K,$E:$E,$E677))))</f>
        <v/>
      </c>
      <c r="CA677" s="223" t="str">
        <f t="array" ref="CA677">IF(L677="","",
IF(INDEX(Settings!$H:$H,MATCH(CA$1,Settings!$G:$G,0))=TRUE,
100-100*(L677-MINIFS(L:L,$E:$E,$E677))/(MAXIFS(L:L,$E:$E,$E677)-MINIFS(L:L,$E:$E,$E677)),
100*(L677-MINIFS(L:L,$E:$E,$E677))/(MAXIFS(L:L,$E:$E,$E677)-MINIFS(L:L,$E:$E,$E677))))</f>
        <v/>
      </c>
      <c r="CB677" s="223" t="str">
        <f t="array" ref="CB677">IF(M677="","",
IF(INDEX(Settings!$H:$H,MATCH(CB$1,Settings!$G:$G,0))=TRUE,
100-100*(M677-MINIFS(M:M,$E:$E,$E677))/(MAXIFS(M:M,$E:$E,$E677)-MINIFS(M:M,$E:$E,$E677)),
100*(M677-MINIFS(M:M,$E:$E,$E677))/(MAXIFS(M:M,$E:$E,$E677)-MINIFS(M:M,$E:$E,$E677))))</f>
        <v/>
      </c>
      <c r="CC677" s="223" t="str">
        <f t="array" ref="CC677">IF(N677="","",
IF(INDEX(Settings!$H:$H,MATCH(CC$1,Settings!$G:$G,0))=TRUE,
100-100*(N677-MINIFS(N:N,$E:$E,$E677))/(MAXIFS(N:N,$E:$E,$E677)-MINIFS(N:N,$E:$E,$E677)),
100*(N677-MINIFS(N:N,$E:$E,$E677))/(MAXIFS(N:N,$E:$E,$E677)-MINIFS(N:N,$E:$E,$E677))))</f>
        <v/>
      </c>
      <c r="CD677" s="223" t="str">
        <f t="array" ref="CD677">IF(O677="","",
IF(INDEX(Settings!$H:$H,MATCH(CD$1,Settings!$G:$G,0))=TRUE,
100-100*(O677-MINIFS(O:O,$E:$E,$E677))/(MAXIFS(O:O,$E:$E,$E677)-MINIFS(O:O,$E:$E,$E677)),
100*(O677-MINIFS(O:O,$E:$E,$E677))/(MAXIFS(O:O,$E:$E,$E677)-MINIFS(O:O,$E:$E,$E677))))</f>
        <v/>
      </c>
      <c r="CE677" s="223" t="str">
        <f t="array" ref="CE677">IF(P677="","",
IF(INDEX(Settings!$H:$H,MATCH(CE$1,Settings!$G:$G,0))=TRUE,
100-100*(P677-MINIFS(P:P,$E:$E,$E677))/(MAXIFS(P:P,$E:$E,$E677)-MINIFS(P:P,$E:$E,$E677)),
100*(P677-MINIFS(P:P,$E:$E,$E677))/(MAXIFS(P:P,$E:$E,$E677)-MINIFS(P:P,$E:$E,$E677))))</f>
        <v/>
      </c>
      <c r="CF677" s="223" t="str">
        <f t="array" ref="CF677">IF(Q677="","",
IF(INDEX(Settings!$H:$H,MATCH(CF$1,Settings!$G:$G,0))=TRUE,
100-100*(Q677-MINIFS(Q:Q,$E:$E,$E677))/(MAXIFS(Q:Q,$E:$E,$E677)-MINIFS(Q:Q,$E:$E,$E677)),
100*(Q677-MINIFS(Q:Q,$E:$E,$E677))/(MAXIFS(Q:Q,$E:$E,$E677)-MINIFS(Q:Q,$E:$E,$E677))))</f>
        <v/>
      </c>
      <c r="CG677" s="223" t="str">
        <f t="array" ref="CG677">IF(R677="","",
IF(INDEX(Settings!$H:$H,MATCH(CG$1,Settings!$G:$G,0))=TRUE,
100-100*(R677-MINIFS(R:R,$E:$E,$E677))/(MAXIFS(R:R,$E:$E,$E677)-MINIFS(R:R,$E:$E,$E677)),
100*(R677-MINIFS(R:R,$E:$E,$E677))/(MAXIFS(R:R,$E:$E,$E677)-MINIFS(R:R,$E:$E,$E677))))</f>
        <v/>
      </c>
      <c r="CH677" s="223" t="str">
        <f t="array" ref="CH677">IF(S677="","",
IF(INDEX(Settings!$H:$H,MATCH(CH$1,Settings!$G:$G,0))=TRUE,
100-100*(S677-MINIFS(S:S,$E:$E,$E677))/(MAXIFS(S:S,$E:$E,$E677)-MINIFS(S:S,$E:$E,$E677)),
100*(S677-MINIFS(S:S,$E:$E,$E677))/(MAXIFS(S:S,$E:$E,$E677)-MINIFS(S:S,$E:$E,$E677))))</f>
        <v/>
      </c>
      <c r="CI677" s="223" t="str">
        <f t="array" ref="CI677">IF(T677="","",
IF(INDEX(Settings!$H:$H,MATCH(CI$1,Settings!$G:$G,0))=TRUE,
100-100*(T677-MINIFS(T:T,$E:$E,$E677))/(MAXIFS(T:T,$E:$E,$E677)-MINIFS(T:T,$E:$E,$E677)),
100*(T677-MINIFS(T:T,$E:$E,$E677))/(MAXIFS(T:T,$E:$E,$E677)-MINIFS(T:T,$E:$E,$E677))))</f>
        <v/>
      </c>
      <c r="CJ677" s="223" t="str">
        <f t="array" ref="CJ677">IF(U677="","",
IF(INDEX(Settings!$H:$H,MATCH(CJ$1,Settings!$G:$G,0))=TRUE,
100-100*(U677-MINIFS(U:U,$E:$E,$E677))/(MAXIFS(U:U,$E:$E,$E677)-MINIFS(U:U,$E:$E,$E677)),
100*(U677-MINIFS(U:U,$E:$E,$E677))/(MAXIFS(U:U,$E:$E,$E677)-MINIFS(U:U,$E:$E,$E677))))</f>
        <v/>
      </c>
      <c r="CK677" s="223" t="str">
        <f t="array" ref="CK677">IF(V677="","",
IF(INDEX(Settings!$H:$H,MATCH(CK$1,Settings!$G:$G,0))=TRUE,
100-100*(V677-MINIFS(V:V,$E:$E,$E677))/(MAXIFS(V:V,$E:$E,$E677)-MINIFS(V:V,$E:$E,$E677)),
100*(V677-MINIFS(V:V,$E:$E,$E677))/(MAXIFS(V:V,$E:$E,$E677)-MINIFS(V:V,$E:$E,$E677))))</f>
        <v/>
      </c>
      <c r="CL677" s="223" t="str">
        <f t="array" ref="CL677">IF(W677="","",
IF(INDEX(Settings!$H:$H,MATCH(CL$1,Settings!$G:$G,0))=TRUE,
100-100*(W677-MINIFS(W:W,$E:$E,$E677))/(MAXIFS(W:W,$E:$E,$E677)-MINIFS(W:W,$E:$E,$E677)),
100*(W677-MINIFS(W:W,$E:$E,$E677))/(MAXIFS(W:W,$E:$E,$E677)-MINIFS(W:W,$E:$E,$E677))))</f>
        <v/>
      </c>
      <c r="CM677" s="223" t="str">
        <f t="array" ref="CM677">IF(X677="","",
IF(INDEX(Settings!$H:$H,MATCH(CM$1,Settings!$G:$G,0))=TRUE,
100-100*(X677-MINIFS(X:X,$E:$E,$E677))/(MAXIFS(X:X,$E:$E,$E677)-MINIFS(X:X,$E:$E,$E677)),
100*(X677-MINIFS(X:X,$E:$E,$E677))/(MAXIFS(X:X,$E:$E,$E677)-MINIFS(X:X,$E:$E,$E677))))</f>
        <v/>
      </c>
      <c r="CN677" s="223" t="str">
        <f t="array" ref="CN677">IF(Y677="","",
IF(INDEX(Settings!$H:$H,MATCH(CN$1,Settings!$G:$G,0))=TRUE,
100-100*(Y677-MINIFS(Y:Y,$E:$E,$E677))/(MAXIFS(Y:Y,$E:$E,$E677)-MINIFS(Y:Y,$E:$E,$E677)),
100*(Y677-MINIFS(Y:Y,$E:$E,$E677))/(MAXIFS(Y:Y,$E:$E,$E677)-MINIFS(Y:Y,$E:$E,$E677))))</f>
        <v/>
      </c>
      <c r="CO677" s="223" t="str">
        <f t="array" ref="CO677">IF(Z677="","",
IF(INDEX(Settings!$H:$H,MATCH(CO$1,Settings!$G:$G,0))=TRUE,
100-100*(Z677-MINIFS(Z:Z,$E:$E,$E677))/(MAXIFS(Z:Z,$E:$E,$E677)-MINIFS(Z:Z,$E:$E,$E677)),
100*(Z677-MINIFS(Z:Z,$E:$E,$E677))/(MAXIFS(Z:Z,$E:$E,$E677)-MINIFS(Z:Z,$E:$E,$E677))))</f>
        <v/>
      </c>
      <c r="CP677" s="223" t="str">
        <f t="array" ref="CP677">IF(AA677="","",
IF(INDEX(Settings!$H:$H,MATCH(CP$1,Settings!$G:$G,0))=TRUE,
100-100*(AA677-MINIFS(AA:AA,$E:$E,$E677))/(MAXIFS(AA:AA,$E:$E,$E677)-MINIFS(AA:AA,$E:$E,$E677)),
100*(AA677-MINIFS(AA:AA,$E:$E,$E677))/(MAXIFS(AA:AA,$E:$E,$E677)-MINIFS(AA:AA,$E:$E,$E677))))</f>
        <v/>
      </c>
      <c r="CQ677" s="223" t="str">
        <f t="array" ref="CQ677">IF(AB677="","",
IF(INDEX(Settings!$H:$H,MATCH(CQ$1,Settings!$G:$G,0))=TRUE,
100-100*(AB677-MINIFS(AB:AB,$E:$E,$E677))/(MAXIFS(AB:AB,$E:$E,$E677)-MINIFS(AB:AB,$E:$E,$E677)),
100*(AB677-MINIFS(AB:AB,$E:$E,$E677))/(MAXIFS(AB:AB,$E:$E,$E677)-MINIFS(AB:AB,$E:$E,$E677))))</f>
        <v/>
      </c>
      <c r="CR677" s="223" t="str">
        <f t="array" ref="CR677">IF(AC677="","",
IF(INDEX(Settings!$H:$H,MATCH(CR$1,Settings!$G:$G,0))=TRUE,
100-100*(AC677-MINIFS(AC:AC,$E:$E,$E677))/(MAXIFS(AC:AC,$E:$E,$E677)-MINIFS(AC:AC,$E:$E,$E677)),
100*(AC677-MINIFS(AC:AC,$E:$E,$E677))/(MAXIFS(AC:AC,$E:$E,$E677)-MINIFS(AC:AC,$E:$E,$E677))))</f>
        <v/>
      </c>
      <c r="CS677" s="223" t="str">
        <f t="array" ref="CS677">IF(AD677="","",
IF(INDEX(Settings!$H:$H,MATCH(CS$1,Settings!$G:$G,0))=TRUE,
100-100*(AD677-MINIFS(AD:AD,$E:$E,$E677))/(MAXIFS(AD:AD,$E:$E,$E677)-MINIFS(AD:AD,$E:$E,$E677)),
100*(AD677-MINIFS(AD:AD,$E:$E,$E677))/(MAXIFS(AD:AD,$E:$E,$E677)-MINIFS(AD:AD,$E:$E,$E677))))</f>
        <v/>
      </c>
      <c r="CT677" s="223" t="str">
        <f t="array" ref="CT677">IF(AE677="","",
IF(INDEX(Settings!$H:$H,MATCH(CT$1,Settings!$G:$G,0))=TRUE,
100-100*(AE677-MINIFS(AE:AE,$E:$E,$E677))/(MAXIFS(AE:AE,$E:$E,$E677)-MINIFS(AE:AE,$E:$E,$E677)),
100*(AE677-MINIFS(AE:AE,$E:$E,$E677))/(MAXIFS(AE:AE,$E:$E,$E677)-MINIFS(AE:AE,$E:$E,$E677))))</f>
        <v/>
      </c>
      <c r="CU677" s="223" t="str">
        <f t="array" ref="CU677">IF(AF677="","",
IF(INDEX(Settings!$H:$H,MATCH(CU$1,Settings!$G:$G,0))=TRUE,
100-100*(AF677-MINIFS(AF:AF,$E:$E,$E677))/(MAXIFS(AF:AF,$E:$E,$E677)-MINIFS(AF:AF,$E:$E,$E677)),
100*(AF677-MINIFS(AF:AF,$E:$E,$E677))/(MAXIFS(AF:AF,$E:$E,$E677)-MINIFS(AF:AF,$E:$E,$E677))))</f>
        <v/>
      </c>
      <c r="CV677" s="223" t="str">
        <f t="array" ref="CV677">IF(AG677="","",
IF(INDEX(Settings!$H:$H,MATCH(CV$1,Settings!$G:$G,0))=TRUE,
100-100*(AG677-MINIFS(AG:AG,$E:$E,$E677))/(MAXIFS(AG:AG,$E:$E,$E677)-MINIFS(AG:AG,$E:$E,$E677)),
100*(AG677-MINIFS(AG:AG,$E:$E,$E677))/(MAXIFS(AG:AG,$E:$E,$E677)-MINIFS(AG:AG,$E:$E,$E677))))</f>
        <v/>
      </c>
      <c r="CW677" s="223" t="str">
        <f t="array" ref="CW677">IF(AH677="","",
IF(INDEX(Settings!$H:$H,MATCH(CW$1,Settings!$G:$G,0))=TRUE,
100-100*(AH677-MINIFS(AH:AH,$E:$E,$E677))/(MAXIFS(AH:AH,$E:$E,$E677)-MINIFS(AH:AH,$E:$E,$E677)),
100*(AH677-MINIFS(AH:AH,$E:$E,$E677))/(MAXIFS(AH:AH,$E:$E,$E677)-MINIFS(AH:AH,$E:$E,$E677))))</f>
        <v/>
      </c>
      <c r="CX677" s="223" t="str">
        <f t="array" ref="CX677">IF(AI677="","",
IF(INDEX(Settings!$H:$H,MATCH(CX$1,Settings!$G:$G,0))=TRUE,
100-100*(AI677-MINIFS(AI:AI,$E:$E,$E677))/(MAXIFS(AI:AI,$E:$E,$E677)-MINIFS(AI:AI,$E:$E,$E677)),
100*(AI677-MINIFS(AI:AI,$E:$E,$E677))/(MAXIFS(AI:AI,$E:$E,$E677)-MINIFS(AI:AI,$E:$E,$E677))))</f>
        <v/>
      </c>
      <c r="CY677" s="223" t="str">
        <f t="array" ref="CY677">IF(AJ677="","",
IF(INDEX(Settings!$H:$H,MATCH(CY$1,Settings!$G:$G,0))=TRUE,
100-100*(AJ677-MINIFS(AJ:AJ,$E:$E,$E677))/(MAXIFS(AJ:AJ,$E:$E,$E677)-MINIFS(AJ:AJ,$E:$E,$E677)),
100*(AJ677-MINIFS(AJ:AJ,$E:$E,$E677))/(MAXIFS(AJ:AJ,$E:$E,$E677)-MINIFS(AJ:AJ,$E:$E,$E677))))</f>
        <v/>
      </c>
      <c r="CZ677" s="223" t="str">
        <f t="array" ref="CZ677">IF(AK677="","",
IF(INDEX(Settings!$H:$H,MATCH(CZ$1,Settings!$G:$G,0))=TRUE,
100-100*(AK677-MINIFS(AK:AK,$E:$E,$E677))/(MAXIFS(AK:AK,$E:$E,$E677)-MINIFS(AK:AK,$E:$E,$E677)),
100*(AK677-MINIFS(AK:AK,$E:$E,$E677))/(MAXIFS(AK:AK,$E:$E,$E677)-MINIFS(AK:AK,$E:$E,$E677))))</f>
        <v/>
      </c>
      <c r="DA677" s="223" t="str">
        <f t="array" ref="DA677">IF(AL677="","",
IF(INDEX(Settings!$H:$H,MATCH(DA$1,Settings!$G:$G,0))=TRUE,
100-100*(AL677-MINIFS(AL:AL,$E:$E,$E677))/(MAXIFS(AL:AL,$E:$E,$E677)-MINIFS(AL:AL,$E:$E,$E677)),
100*(AL677-MINIFS(AL:AL,$E:$E,$E677))/(MAXIFS(AL:AL,$E:$E,$E677)-MINIFS(AL:AL,$E:$E,$E677))))</f>
        <v/>
      </c>
      <c r="DB677" s="223" t="str">
        <f t="array" ref="DB677">IF(AM677="","",
IF(INDEX(Settings!$H:$H,MATCH(DB$1,Settings!$G:$G,0))=TRUE,
100-100*(AM677-MINIFS(AM:AM,$E:$E,$E677))/(MAXIFS(AM:AM,$E:$E,$E677)-MINIFS(AM:AM,$E:$E,$E677)),
100*(AM677-MINIFS(AM:AM,$E:$E,$E677))/(MAXIFS(AM:AM,$E:$E,$E677)-MINIFS(AM:AM,$E:$E,$E677))))</f>
        <v/>
      </c>
      <c r="DC677" s="223" t="str">
        <f t="array" ref="DC677">IF(AN677="","",
IF(INDEX(Settings!$H:$H,MATCH(DC$1,Settings!$G:$G,0))=TRUE,
100-100*(AN677-MINIFS(AN:AN,$E:$E,$E677))/(MAXIFS(AN:AN,$E:$E,$E677)-MINIFS(AN:AN,$E:$E,$E677)),
100*(AN677-MINIFS(AN:AN,$E:$E,$E677))/(MAXIFS(AN:AN,$E:$E,$E677)-MINIFS(AN:AN,$E:$E,$E677))))</f>
        <v/>
      </c>
      <c r="DD677" s="223" t="str">
        <f t="array" ref="DD677">IF(AO677="","",
IF(INDEX(Settings!$H:$H,MATCH(DD$1,Settings!$G:$G,0))=TRUE,
100-100*(AO677-MINIFS(AO:AO,$E:$E,$E677))/(MAXIFS(AO:AO,$E:$E,$E677)-MINIFS(AO:AO,$E:$E,$E677)),
100*(AO677-MINIFS(AO:AO,$E:$E,$E677))/(MAXIFS(AO:AO,$E:$E,$E677)-MINIFS(AO:AO,$E:$E,$E677))))</f>
        <v/>
      </c>
      <c r="DE677" s="223" t="str">
        <f t="array" ref="DE677">IF(AP677="","",
IF(INDEX(Settings!$H:$H,MATCH(DE$1,Settings!$G:$G,0))=TRUE,
100-100*(AP677-MINIFS(AP:AP,$E:$E,$E677))/(MAXIFS(AP:AP,$E:$E,$E677)-MINIFS(AP:AP,$E:$E,$E677)),
100*(AP677-MINIFS(AP:AP,$E:$E,$E677))/(MAXIFS(AP:AP,$E:$E,$E677)-MINIFS(AP:AP,$E:$E,$E677))))</f>
        <v/>
      </c>
      <c r="DF677" s="223" t="str">
        <f t="array" ref="DF677">IF(AQ677="","",
IF(INDEX(Settings!$H:$H,MATCH(DF$1,Settings!$G:$G,0))=TRUE,
100-100*(AQ677-MINIFS(AQ:AQ,$E:$E,$E677))/(MAXIFS(AQ:AQ,$E:$E,$E677)-MINIFS(AQ:AQ,$E:$E,$E677)),
100*(AQ677-MINIFS(AQ:AQ,$E:$E,$E677))/(MAXIFS(AQ:AQ,$E:$E,$E677)-MINIFS(AQ:AQ,$E:$E,$E677))))</f>
        <v/>
      </c>
      <c r="DG677" s="223" t="str">
        <f t="array" ref="DG677">IF(AR677="","",
IF(INDEX(Settings!$H:$H,MATCH(DG$1,Settings!$G:$G,0))=TRUE,
100-100*(AR677-MINIFS(AR:AR,$E:$E,$E677))/(MAXIFS(AR:AR,$E:$E,$E677)-MINIFS(AR:AR,$E:$E,$E677)),
100*(AR677-MINIFS(AR:AR,$E:$E,$E677))/(MAXIFS(AR:AR,$E:$E,$E677)-MINIFS(AR:AR,$E:$E,$E677))))</f>
        <v/>
      </c>
      <c r="DH677" s="223" t="str">
        <f t="array" ref="DH677">IF(AS677="","",
IF(INDEX(Settings!$H:$H,MATCH(DH$1,Settings!$G:$G,0))=TRUE,
100-100*(AS677-MINIFS(AS:AS,$E:$E,$E677))/(MAXIFS(AS:AS,$E:$E,$E677)-MINIFS(AS:AS,$E:$E,$E677)),
100*(AS677-MINIFS(AS:AS,$E:$E,$E677))/(MAXIFS(AS:AS,$E:$E,$E677)-MINIFS(AS:AS,$E:$E,$E677))))</f>
        <v/>
      </c>
      <c r="DI677" s="223" t="str">
        <f t="array" ref="DI677">IF(AT677="","",
IF(INDEX(Settings!$H:$H,MATCH(DI$1,Settings!$G:$G,0))=TRUE,
100-100*(AT677-MINIFS(AT:AT,$E:$E,$E677))/(MAXIFS(AT:AT,$E:$E,$E677)-MINIFS(AT:AT,$E:$E,$E677)),
100*(AT677-MINIFS(AT:AT,$E:$E,$E677))/(MAXIFS(AT:AT,$E:$E,$E677)-MINIFS(AT:AT,$E:$E,$E677))))</f>
        <v/>
      </c>
      <c r="DJ677" s="223" t="str">
        <f t="array" ref="DJ677">IF(AU677="","",
IF(INDEX(Settings!$H:$H,MATCH(DJ$1,Settings!$G:$G,0))=TRUE,
100-100*(AU677-MINIFS(AU:AU,$E:$E,$E677))/(MAXIFS(AU:AU,$E:$E,$E677)-MINIFS(AU:AU,$E:$E,$E677)),
100*(AU677-MINIFS(AU:AU,$E:$E,$E677))/(MAXIFS(AU:AU,$E:$E,$E677)-MINIFS(AU:AU,$E:$E,$E677))))</f>
        <v/>
      </c>
      <c r="DK677" s="223" t="str">
        <f t="array" ref="DK677">IF(AV677="","",
IF(INDEX(Settings!$H:$H,MATCH(DK$1,Settings!$G:$G,0))=TRUE,
100-100*(AV677-MINIFS(AV:AV,$E:$E,$E677))/(MAXIFS(AV:AV,$E:$E,$E677)-MINIFS(AV:AV,$E:$E,$E677)),
100*(AV677-MINIFS(AV:AV,$E:$E,$E677))/(MAXIFS(AV:AV,$E:$E,$E677)-MINIFS(AV:AV,$E:$E,$E677))))</f>
        <v/>
      </c>
      <c r="DL677" s="223" t="str">
        <f t="array" ref="DL677">IF(AW677="","",
IF(INDEX(Settings!$H:$H,MATCH(DL$1,Settings!$G:$G,0))=TRUE,
100-100*(AW677-MINIFS(AW:AW,$E:$E,$E677))/(MAXIFS(AW:AW,$E:$E,$E677)-MINIFS(AW:AW,$E:$E,$E677)),
100*(AW677-MINIFS(AW:AW,$E:$E,$E677))/(MAXIFS(AW:AW,$E:$E,$E677)-MINIFS(AW:AW,$E:$E,$E677))))</f>
        <v/>
      </c>
      <c r="DM677" s="223" t="str">
        <f t="array" ref="DM677">IF(AX677="","",
IF(INDEX(Settings!$H:$H,MATCH(DM$1,Settings!$G:$G,0))=TRUE,
100-100*(AX677-MINIFS(AX:AX,$E:$E,$E677))/(MAXIFS(AX:AX,$E:$E,$E677)-MINIFS(AX:AX,$E:$E,$E677)),
100*(AX677-MINIFS(AX:AX,$E:$E,$E677))/(MAXIFS(AX:AX,$E:$E,$E677)-MINIFS(AX:AX,$E:$E,$E677))))</f>
        <v/>
      </c>
      <c r="DN677" s="223" t="str">
        <f t="array" ref="DN677">IF(AY677="","",
IF(INDEX(Settings!$H:$H,MATCH(DN$1,Settings!$G:$G,0))=TRUE,
100-100*(AY677-MINIFS(AY:AY,$E:$E,$E677))/(MAXIFS(AY:AY,$E:$E,$E677)-MINIFS(AY:AY,$E:$E,$E677)),
100*(AY677-MINIFS(AY:AY,$E:$E,$E677))/(MAXIFS(AY:AY,$E:$E,$E677)-MINIFS(AY:AY,$E:$E,$E677))))</f>
        <v/>
      </c>
      <c r="DO677" s="223" t="str">
        <f t="array" ref="DO677">IF(AZ677="","",
IF(INDEX(Settings!$H:$H,MATCH(DO$1,Settings!$G:$G,0))=TRUE,
100-100*(AZ677-MINIFS(AZ:AZ,$E:$E,$E677))/(MAXIFS(AZ:AZ,$E:$E,$E677)-MINIFS(AZ:AZ,$E:$E,$E677)),
100*(AZ677-MINIFS(AZ:AZ,$E:$E,$E677))/(MAXIFS(AZ:AZ,$E:$E,$E677)-MINIFS(AZ:AZ,$E:$E,$E677))))</f>
        <v/>
      </c>
      <c r="DP677" s="223" t="str">
        <f t="array" ref="DP677">IF(BA677="","",
IF(INDEX(Settings!$H:$H,MATCH(DP$1,Settings!$G:$G,0))=TRUE,
100-100*(BA677-MINIFS(BA:BA,$E:$E,$E677))/(MAXIFS(BA:BA,$E:$E,$E677)-MINIFS(BA:BA,$E:$E,$E677)),
100*(BA677-MINIFS(BA:BA,$E:$E,$E677))/(MAXIFS(BA:BA,$E:$E,$E677)-MINIFS(BA:BA,$E:$E,$E677))))</f>
        <v/>
      </c>
      <c r="DQ677" s="223" t="str">
        <f t="array" ref="DQ677">IF(BB677="","",
IF(INDEX(Settings!$H:$H,MATCH(DQ$1,Settings!$G:$G,0))=TRUE,
100-100*(BB677-MINIFS(BB:BB,$E:$E,$E677))/(MAXIFS(BB:BB,$E:$E,$E677)-MINIFS(BB:BB,$E:$E,$E677)),
100*(BB677-MINIFS(BB:BB,$E:$E,$E677))/(MAXIFS(BB:BB,$E:$E,$E677)-MINIFS(BB:BB,$E:$E,$E677))))</f>
        <v/>
      </c>
      <c r="DR677" s="223" t="str">
        <f t="array" ref="DR677">IF(BC677="","",
IF(INDEX(Settings!$H:$H,MATCH(DR$1,Settings!$G:$G,0))=TRUE,
100-100*(BC677-MINIFS(BC:BC,$E:$E,$E677))/(MAXIFS(BC:BC,$E:$E,$E677)-MINIFS(BC:BC,$E:$E,$E677)),
100*(BC677-MINIFS(BC:BC,$E:$E,$E677))/(MAXIFS(BC:BC,$E:$E,$E677)-MINIFS(BC:BC,$E:$E,$E677))))</f>
        <v/>
      </c>
      <c r="DS677" s="223" t="str">
        <f t="array" ref="DS677">IF(BD677="","",
IF(INDEX(Settings!$H:$H,MATCH(DS$1,Settings!$G:$G,0))=TRUE,
100-100*(BD677-MINIFS(BD:BD,$E:$E,$E677))/(MAXIFS(BD:BD,$E:$E,$E677)-MINIFS(BD:BD,$E:$E,$E677)),
100*(BD677-MINIFS(BD:BD,$E:$E,$E677))/(MAXIFS(BD:BD,$E:$E,$E677)-MINIFS(BD:BD,$E:$E,$E677))))</f>
        <v/>
      </c>
      <c r="DT677" s="223" t="str">
        <f t="array" ref="DT677">IF(BE677="","",
IF(INDEX(Settings!$H:$H,MATCH(DT$1,Settings!$G:$G,0))=TRUE,
100-100*(BE677-MINIFS(BE:BE,$E:$E,$E677))/(MAXIFS(BE:BE,$E:$E,$E677)-MINIFS(BE:BE,$E:$E,$E677)),
100*(BE677-MINIFS(BE:BE,$E:$E,$E677))/(MAXIFS(BE:BE,$E:$E,$E677)-MINIFS(BE:BE,$E:$E,$E677))))</f>
        <v/>
      </c>
      <c r="DU677" s="223" t="str">
        <f t="array" ref="DU677">IF(BF677="","",
IF(INDEX(Settings!$H:$H,MATCH(DU$1,Settings!$G:$G,0))=TRUE,
100-100*(BF677-MINIFS(BF:BF,$E:$E,$E677))/(MAXIFS(BF:BF,$E:$E,$E677)-MINIFS(BF:BF,$E:$E,$E677)),
100*(BF677-MINIFS(BF:BF,$E:$E,$E677))/(MAXIFS(BF:BF,$E:$E,$E677)-MINIFS(BF:BF,$E:$E,$E677))))</f>
        <v/>
      </c>
      <c r="DV677" s="223" t="str">
        <f t="array" ref="DV677">IF(BG677="","",
IF(INDEX(Settings!$H:$H,MATCH(DV$1,Settings!$G:$G,0))=TRUE,
100-100*(BG677-MINIFS(BG:BG,$E:$E,$E677))/(MAXIFS(BG:BG,$E:$E,$E677)-MINIFS(BG:BG,$E:$E,$E677)),
100*(BG677-MINIFS(BG:BG,$E:$E,$E677))/(MAXIFS(BG:BG,$E:$E,$E677)-MINIFS(BG:BG,$E:$E,$E677))))</f>
        <v/>
      </c>
      <c r="DW677" s="223" t="str">
        <f t="array" ref="DW677">IF(BH677="","",
IF(INDEX(Settings!$H:$H,MATCH(DW$1,Settings!$G:$G,0))=TRUE,
100-100*(BH677-MINIFS(BH:BH,$E:$E,$E677))/(MAXIFS(BH:BH,$E:$E,$E677)-MINIFS(BH:BH,$E:$E,$E677)),
100*(BH677-MINIFS(BH:BH,$E:$E,$E677))/(MAXIFS(BH:BH,$E:$E,$E677)-MINIFS(BH:BH,$E:$E,$E677))))</f>
        <v/>
      </c>
      <c r="DX677" s="223" t="str">
        <f t="array" ref="DX677">IF(BI677="","",
IF(INDEX(Settings!$H:$H,MATCH(DX$1,Settings!$G:$G,0))=TRUE,
100-100*(BI677-MINIFS(BI:BI,$E:$E,$E677))/(MAXIFS(BI:BI,$E:$E,$E677)-MINIFS(BI:BI,$E:$E,$E677)),
100*(BI677-MINIFS(BI:BI,$E:$E,$E677))/(MAXIFS(BI:BI,$E:$E,$E677)-MINIFS(BI:BI,$E:$E,$E677))))</f>
        <v/>
      </c>
      <c r="DY677" s="223" t="str">
        <f t="array" ref="DY677">IF(BJ677="","",
IF(INDEX(Settings!$H:$H,MATCH(DY$1,Settings!$G:$G,0))=TRUE,
100-100*(BJ677-MINIFS(BJ:BJ,$E:$E,$E677))/(MAXIFS(BJ:BJ,$E:$E,$E677)-MINIFS(BJ:BJ,$E:$E,$E677)),
100*(BJ677-MINIFS(BJ:BJ,$E:$E,$E677))/(MAXIFS(BJ:BJ,$E:$E,$E677)-MINIFS(BJ:BJ,$E:$E,$E677))))</f>
        <v/>
      </c>
      <c r="DZ677" s="225"/>
      <c r="EA677" s="225"/>
      <c r="EB677" s="225" t="str">
        <f t="shared" si="8"/>
        <v/>
      </c>
      <c r="EC677" s="225" t="str">
        <f t="shared" si="9"/>
        <v/>
      </c>
      <c r="ED677" s="225" t="str">
        <f t="shared" si="10"/>
        <v/>
      </c>
      <c r="EE677" s="225" t="str">
        <f t="shared" si="11"/>
        <v/>
      </c>
      <c r="EF677" s="225" t="str">
        <f t="shared" si="12"/>
        <v/>
      </c>
      <c r="EG677" s="225" t="str">
        <f t="shared" si="13"/>
        <v/>
      </c>
      <c r="EH677" s="225"/>
      <c r="EI677" s="225"/>
      <c r="EJ677" s="225"/>
      <c r="EK677" s="225"/>
      <c r="EL677" s="225"/>
      <c r="EM677" s="225"/>
    </row>
    <row r="678">
      <c r="A678" s="231"/>
      <c r="B678" s="231"/>
      <c r="C678" s="231"/>
      <c r="D678" s="231" t="str">
        <f t="array" ref="D678">IFERROR(INDEX(Profiles!$B:$B,MATCH($A678,Profiles!$A:$A,0)),"")</f>
        <v/>
      </c>
      <c r="E678" s="231"/>
      <c r="F678" s="231"/>
      <c r="G678" s="231"/>
      <c r="H678" s="231"/>
      <c r="I678" s="231" t="str">
        <f>IF(A678="","",IF(Settings!$N$3="DATE",F678&amp;": "&amp;TEXT(B678,"M/DD/YY"),F678&amp;": "&amp;H678))</f>
        <v/>
      </c>
      <c r="J678" s="231"/>
      <c r="K678" s="231"/>
      <c r="L678" s="231"/>
      <c r="M678" s="232" t="str">
        <f t="shared" si="14"/>
        <v/>
      </c>
      <c r="N678" s="231"/>
      <c r="O678" s="231"/>
      <c r="P678" s="231"/>
      <c r="Q678" s="231"/>
      <c r="R678" s="231"/>
      <c r="S678" s="230" t="str">
        <f>IFERROR(VLOOKUP(AF678, 'YOYO IR Scores'!A:C, 3, FALSE), "")
</f>
        <v/>
      </c>
      <c r="T678" s="231"/>
      <c r="U678" s="231"/>
      <c r="V678" s="231"/>
      <c r="W678" s="231"/>
      <c r="X678" s="233" t="str">
        <f t="shared" si="4"/>
        <v/>
      </c>
      <c r="Y678" s="234" t="str">
        <f t="shared" si="5"/>
        <v/>
      </c>
      <c r="Z678" s="234" t="str">
        <f t="shared" si="6"/>
        <v/>
      </c>
      <c r="AA678" s="233" t="str">
        <f t="shared" si="7"/>
        <v/>
      </c>
      <c r="AB678" s="232"/>
      <c r="AC678" s="232"/>
      <c r="AD678" s="232"/>
      <c r="AE678" s="232" t="str">
        <f>IFERROR(VLOOKUP(AF678, 'YOYO IR Scores'!A:C, 2, FALSE), "")</f>
        <v/>
      </c>
      <c r="AF678" s="232"/>
      <c r="AG678" s="23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c r="BD678" s="232"/>
      <c r="BE678" s="232"/>
      <c r="BF678" s="232"/>
      <c r="BG678" s="232"/>
      <c r="BH678" s="232"/>
      <c r="BI678" s="232"/>
      <c r="BJ678" s="232"/>
      <c r="BK678" s="232" t="str">
        <f t="array" ref="BK678">IF(J678="","",
IF(INDEX(Settings!$H:$H,MATCH(BY$1,Settings!$G:$G,0))=TRUE,
100-100*(J678-MIN(J:J))/(MAX(J:J)-MIN(J:J)),
100*(J678-MIN(J:J))/(MAX(J:J)-MIN(J:J))))</f>
        <v/>
      </c>
      <c r="BL678" s="232" t="str">
        <f t="array" ref="BL678">IF(J678="","",
IF(INDEX(Settings!$H:$H,MATCH(BY$1,Settings!$G:$G,0))=TRUE,
100-100*(J678-MINIFS(J:J,$E:$E,$E678))/(MAXIFS(J:J,$E:$E,$E678)-MINIFS(J:J,$E:$E,$E678)),
100*(J678-MINIFS(J:J,$E:$E,$E678))/(MAXIFS(J:J,$E:$E,$E678)-MINIFS(J:J,$E:$E,$E678))))</f>
        <v/>
      </c>
      <c r="BM678" s="232" t="str">
        <f t="array" ref="BM678">IF(J678="","",
IF(INDEX(Settings!$H:$H,MATCH(BY$1,Settings!$G:$G,0))=TRUE,
100-100*(J678-MINIFS(J:J,$E:$E,$E678,$I:$I,$I678))/(MAXIFS(J:J,$E:$E,$E678,$I:$I,$I678)-MINIFS(J:J,$E:$E,$E678,$I:$I,$I678)),
100*(J678-MINIFS(J:J,$E:$E,$E678,$I:$I,$I678))/(MAXIFS(J:J,$E:$E,$E678,$I:$I,$I678)-MINIFS(J:J,$E:$E,$E678,$I:$I,$I678))))</f>
        <v/>
      </c>
      <c r="BN678" s="231" t="str">
        <f t="array" ref="BN678">IF(J678="","",
IF(INDEX(Settings!$H:$H,MATCH(BY$1,Settings!$G:$G,0))=TRUE,
100-100*PERCENTRANK(J:J,J678),
100*PERCENTRANK(J:J,J678)))</f>
        <v/>
      </c>
      <c r="BO678" s="231" t="str">
        <f>IFERROR(__xludf.DUMMYFUNCTION("IF(J678="""","""",
IF(INDEX(Settings!$H:$H,MATCH(BY$1,Settings!$G:$G,0))=TRUE,
100-100*PERCENTRANK(FILTER(J:J,$E:$E=$E678),J678),
100*PERCENTRANK(FILTER(J:J,$E:$E=$E678),J678)))"),"")</f>
        <v/>
      </c>
      <c r="BP678" s="231" t="str">
        <f>IFERROR(__xludf.DUMMYFUNCTION("IF(J678="""","""",
IF(INDEX(Settings!$H:$H,MATCH(BY$1,Settings!$G:$G,0))=TRUE,
100-100*PERCENTRANK(FILTER(J:J,$E:$E=$E678,$I:$I=$I678),J678),
100*PERCENTRANK(FILTER(J:J,$E:$E=$E678,$I:$I=$I678),J678)))"),"")</f>
        <v/>
      </c>
      <c r="BQ678" s="233" t="str">
        <f t="array" ref="BQ678">IF(J678="","",
IF(INDEX(Settings!$H:$H,MATCH(BY$1,Settings!$G:$G,0))=TRUE,
-1*(J678-AVERAGE(J:J))/STDEV(J:J),
(J678-AVERAGE(J:J))/STDEV(J:J)))</f>
        <v/>
      </c>
      <c r="BR678" s="233" t="str">
        <f>IFERROR(__xludf.DUMMYFUNCTION("IF(J678="""","""",
IF(INDEX(Settings!$H:$H,MATCH(BY$1,Settings!$G:$G,0))=TRUE,
-1*(J678-AVERAGEIFS(J:J,$E:$E,$E678))/STDEV(FILTER(J:J,$E:$E=$E678)),
(J678-AVERAGEIFS(J:J,$E:$E,$E678))/STDEV(FILTER(J:J,$E:$E=$E678))))"),"")</f>
        <v/>
      </c>
      <c r="BS678" s="233"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1"/>
      <c r="BX678" s="231"/>
      <c r="BY678" s="232" t="str">
        <f t="array" ref="BY678">IF(J678="","",
IF(INDEX(Settings!$H:$H,MATCH(BY$1,Settings!$G:$G,0))=TRUE,
100-100*(J678-MINIFS(J:J,$E:$E,$E678))/(MAXIFS(J:J,$E:$E,$E678)-MINIFS(J:J,$E:$E,$E678)),
100*(J678-MINIFS(J:J,$E:$E,$E678))/(MAXIFS(J:J,$E:$E,$E678)-MINIFS(J:J,$E:$E,$E678))))</f>
        <v/>
      </c>
      <c r="BZ678" s="232" t="str">
        <f t="array" ref="BZ678">IF(K678="","",
IF(INDEX(Settings!$H:$H,MATCH(BZ$1,Settings!$G:$G,0))=TRUE,
100-100*(K678-MINIFS(K:K,$E:$E,$E678))/(MAXIFS(K:K,$E:$E,$E678)-MINIFS(K:K,$E:$E,$E678)),
100*(K678-MINIFS(K:K,$E:$E,$E678))/(MAXIFS(K:K,$E:$E,$E678)-MINIFS(K:K,$E:$E,$E678))))</f>
        <v/>
      </c>
      <c r="CA678" s="232" t="str">
        <f t="array" ref="CA678">IF(L678="","",
IF(INDEX(Settings!$H:$H,MATCH(CA$1,Settings!$G:$G,0))=TRUE,
100-100*(L678-MINIFS(L:L,$E:$E,$E678))/(MAXIFS(L:L,$E:$E,$E678)-MINIFS(L:L,$E:$E,$E678)),
100*(L678-MINIFS(L:L,$E:$E,$E678))/(MAXIFS(L:L,$E:$E,$E678)-MINIFS(L:L,$E:$E,$E678))))</f>
        <v/>
      </c>
      <c r="CB678" s="232" t="str">
        <f t="array" ref="CB678">IF(M678="","",
IF(INDEX(Settings!$H:$H,MATCH(CB$1,Settings!$G:$G,0))=TRUE,
100-100*(M678-MINIFS(M:M,$E:$E,$E678))/(MAXIFS(M:M,$E:$E,$E678)-MINIFS(M:M,$E:$E,$E678)),
100*(M678-MINIFS(M:M,$E:$E,$E678))/(MAXIFS(M:M,$E:$E,$E678)-MINIFS(M:M,$E:$E,$E678))))</f>
        <v/>
      </c>
      <c r="CC678" s="232" t="str">
        <f t="array" ref="CC678">IF(N678="","",
IF(INDEX(Settings!$H:$H,MATCH(CC$1,Settings!$G:$G,0))=TRUE,
100-100*(N678-MINIFS(N:N,$E:$E,$E678))/(MAXIFS(N:N,$E:$E,$E678)-MINIFS(N:N,$E:$E,$E678)),
100*(N678-MINIFS(N:N,$E:$E,$E678))/(MAXIFS(N:N,$E:$E,$E678)-MINIFS(N:N,$E:$E,$E678))))</f>
        <v/>
      </c>
      <c r="CD678" s="232" t="str">
        <f t="array" ref="CD678">IF(O678="","",
IF(INDEX(Settings!$H:$H,MATCH(CD$1,Settings!$G:$G,0))=TRUE,
100-100*(O678-MINIFS(O:O,$E:$E,$E678))/(MAXIFS(O:O,$E:$E,$E678)-MINIFS(O:O,$E:$E,$E678)),
100*(O678-MINIFS(O:O,$E:$E,$E678))/(MAXIFS(O:O,$E:$E,$E678)-MINIFS(O:O,$E:$E,$E678))))</f>
        <v/>
      </c>
      <c r="CE678" s="232" t="str">
        <f t="array" ref="CE678">IF(P678="","",
IF(INDEX(Settings!$H:$H,MATCH(CE$1,Settings!$G:$G,0))=TRUE,
100-100*(P678-MINIFS(P:P,$E:$E,$E678))/(MAXIFS(P:P,$E:$E,$E678)-MINIFS(P:P,$E:$E,$E678)),
100*(P678-MINIFS(P:P,$E:$E,$E678))/(MAXIFS(P:P,$E:$E,$E678)-MINIFS(P:P,$E:$E,$E678))))</f>
        <v/>
      </c>
      <c r="CF678" s="232" t="str">
        <f t="array" ref="CF678">IF(Q678="","",
IF(INDEX(Settings!$H:$H,MATCH(CF$1,Settings!$G:$G,0))=TRUE,
100-100*(Q678-MINIFS(Q:Q,$E:$E,$E678))/(MAXIFS(Q:Q,$E:$E,$E678)-MINIFS(Q:Q,$E:$E,$E678)),
100*(Q678-MINIFS(Q:Q,$E:$E,$E678))/(MAXIFS(Q:Q,$E:$E,$E678)-MINIFS(Q:Q,$E:$E,$E678))))</f>
        <v/>
      </c>
      <c r="CG678" s="232" t="str">
        <f t="array" ref="CG678">IF(R678="","",
IF(INDEX(Settings!$H:$H,MATCH(CG$1,Settings!$G:$G,0))=TRUE,
100-100*(R678-MINIFS(R:R,$E:$E,$E678))/(MAXIFS(R:R,$E:$E,$E678)-MINIFS(R:R,$E:$E,$E678)),
100*(R678-MINIFS(R:R,$E:$E,$E678))/(MAXIFS(R:R,$E:$E,$E678)-MINIFS(R:R,$E:$E,$E678))))</f>
        <v/>
      </c>
      <c r="CH678" s="232" t="str">
        <f t="array" ref="CH678">IF(S678="","",
IF(INDEX(Settings!$H:$H,MATCH(CH$1,Settings!$G:$G,0))=TRUE,
100-100*(S678-MINIFS(S:S,$E:$E,$E678))/(MAXIFS(S:S,$E:$E,$E678)-MINIFS(S:S,$E:$E,$E678)),
100*(S678-MINIFS(S:S,$E:$E,$E678))/(MAXIFS(S:S,$E:$E,$E678)-MINIFS(S:S,$E:$E,$E678))))</f>
        <v/>
      </c>
      <c r="CI678" s="232" t="str">
        <f t="array" ref="CI678">IF(T678="","",
IF(INDEX(Settings!$H:$H,MATCH(CI$1,Settings!$G:$G,0))=TRUE,
100-100*(T678-MINIFS(T:T,$E:$E,$E678))/(MAXIFS(T:T,$E:$E,$E678)-MINIFS(T:T,$E:$E,$E678)),
100*(T678-MINIFS(T:T,$E:$E,$E678))/(MAXIFS(T:T,$E:$E,$E678)-MINIFS(T:T,$E:$E,$E678))))</f>
        <v/>
      </c>
      <c r="CJ678" s="232" t="str">
        <f t="array" ref="CJ678">IF(U678="","",
IF(INDEX(Settings!$H:$H,MATCH(CJ$1,Settings!$G:$G,0))=TRUE,
100-100*(U678-MINIFS(U:U,$E:$E,$E678))/(MAXIFS(U:U,$E:$E,$E678)-MINIFS(U:U,$E:$E,$E678)),
100*(U678-MINIFS(U:U,$E:$E,$E678))/(MAXIFS(U:U,$E:$E,$E678)-MINIFS(U:U,$E:$E,$E678))))</f>
        <v/>
      </c>
      <c r="CK678" s="232" t="str">
        <f t="array" ref="CK678">IF(V678="","",
IF(INDEX(Settings!$H:$H,MATCH(CK$1,Settings!$G:$G,0))=TRUE,
100-100*(V678-MINIFS(V:V,$E:$E,$E678))/(MAXIFS(V:V,$E:$E,$E678)-MINIFS(V:V,$E:$E,$E678)),
100*(V678-MINIFS(V:V,$E:$E,$E678))/(MAXIFS(V:V,$E:$E,$E678)-MINIFS(V:V,$E:$E,$E678))))</f>
        <v/>
      </c>
      <c r="CL678" s="232" t="str">
        <f t="array" ref="CL678">IF(W678="","",
IF(INDEX(Settings!$H:$H,MATCH(CL$1,Settings!$G:$G,0))=TRUE,
100-100*(W678-MINIFS(W:W,$E:$E,$E678))/(MAXIFS(W:W,$E:$E,$E678)-MINIFS(W:W,$E:$E,$E678)),
100*(W678-MINIFS(W:W,$E:$E,$E678))/(MAXIFS(W:W,$E:$E,$E678)-MINIFS(W:W,$E:$E,$E678))))</f>
        <v/>
      </c>
      <c r="CM678" s="232" t="str">
        <f t="array" ref="CM678">IF(X678="","",
IF(INDEX(Settings!$H:$H,MATCH(CM$1,Settings!$G:$G,0))=TRUE,
100-100*(X678-MINIFS(X:X,$E:$E,$E678))/(MAXIFS(X:X,$E:$E,$E678)-MINIFS(X:X,$E:$E,$E678)),
100*(X678-MINIFS(X:X,$E:$E,$E678))/(MAXIFS(X:X,$E:$E,$E678)-MINIFS(X:X,$E:$E,$E678))))</f>
        <v/>
      </c>
      <c r="CN678" s="232" t="str">
        <f t="array" ref="CN678">IF(Y678="","",
IF(INDEX(Settings!$H:$H,MATCH(CN$1,Settings!$G:$G,0))=TRUE,
100-100*(Y678-MINIFS(Y:Y,$E:$E,$E678))/(MAXIFS(Y:Y,$E:$E,$E678)-MINIFS(Y:Y,$E:$E,$E678)),
100*(Y678-MINIFS(Y:Y,$E:$E,$E678))/(MAXIFS(Y:Y,$E:$E,$E678)-MINIFS(Y:Y,$E:$E,$E678))))</f>
        <v/>
      </c>
      <c r="CO678" s="232" t="str">
        <f t="array" ref="CO678">IF(Z678="","",
IF(INDEX(Settings!$H:$H,MATCH(CO$1,Settings!$G:$G,0))=TRUE,
100-100*(Z678-MINIFS(Z:Z,$E:$E,$E678))/(MAXIFS(Z:Z,$E:$E,$E678)-MINIFS(Z:Z,$E:$E,$E678)),
100*(Z678-MINIFS(Z:Z,$E:$E,$E678))/(MAXIFS(Z:Z,$E:$E,$E678)-MINIFS(Z:Z,$E:$E,$E678))))</f>
        <v/>
      </c>
      <c r="CP678" s="232" t="str">
        <f t="array" ref="CP678">IF(AA678="","",
IF(INDEX(Settings!$H:$H,MATCH(CP$1,Settings!$G:$G,0))=TRUE,
100-100*(AA678-MINIFS(AA:AA,$E:$E,$E678))/(MAXIFS(AA:AA,$E:$E,$E678)-MINIFS(AA:AA,$E:$E,$E678)),
100*(AA678-MINIFS(AA:AA,$E:$E,$E678))/(MAXIFS(AA:AA,$E:$E,$E678)-MINIFS(AA:AA,$E:$E,$E678))))</f>
        <v/>
      </c>
      <c r="CQ678" s="232" t="str">
        <f t="array" ref="CQ678">IF(AB678="","",
IF(INDEX(Settings!$H:$H,MATCH(CQ$1,Settings!$G:$G,0))=TRUE,
100-100*(AB678-MINIFS(AB:AB,$E:$E,$E678))/(MAXIFS(AB:AB,$E:$E,$E678)-MINIFS(AB:AB,$E:$E,$E678)),
100*(AB678-MINIFS(AB:AB,$E:$E,$E678))/(MAXIFS(AB:AB,$E:$E,$E678)-MINIFS(AB:AB,$E:$E,$E678))))</f>
        <v/>
      </c>
      <c r="CR678" s="232" t="str">
        <f t="array" ref="CR678">IF(AC678="","",
IF(INDEX(Settings!$H:$H,MATCH(CR$1,Settings!$G:$G,0))=TRUE,
100-100*(AC678-MINIFS(AC:AC,$E:$E,$E678))/(MAXIFS(AC:AC,$E:$E,$E678)-MINIFS(AC:AC,$E:$E,$E678)),
100*(AC678-MINIFS(AC:AC,$E:$E,$E678))/(MAXIFS(AC:AC,$E:$E,$E678)-MINIFS(AC:AC,$E:$E,$E678))))</f>
        <v/>
      </c>
      <c r="CS678" s="232" t="str">
        <f t="array" ref="CS678">IF(AD678="","",
IF(INDEX(Settings!$H:$H,MATCH(CS$1,Settings!$G:$G,0))=TRUE,
100-100*(AD678-MINIFS(AD:AD,$E:$E,$E678))/(MAXIFS(AD:AD,$E:$E,$E678)-MINIFS(AD:AD,$E:$E,$E678)),
100*(AD678-MINIFS(AD:AD,$E:$E,$E678))/(MAXIFS(AD:AD,$E:$E,$E678)-MINIFS(AD:AD,$E:$E,$E678))))</f>
        <v/>
      </c>
      <c r="CT678" s="232" t="str">
        <f t="array" ref="CT678">IF(AE678="","",
IF(INDEX(Settings!$H:$H,MATCH(CT$1,Settings!$G:$G,0))=TRUE,
100-100*(AE678-MINIFS(AE:AE,$E:$E,$E678))/(MAXIFS(AE:AE,$E:$E,$E678)-MINIFS(AE:AE,$E:$E,$E678)),
100*(AE678-MINIFS(AE:AE,$E:$E,$E678))/(MAXIFS(AE:AE,$E:$E,$E678)-MINIFS(AE:AE,$E:$E,$E678))))</f>
        <v/>
      </c>
      <c r="CU678" s="232" t="str">
        <f t="array" ref="CU678">IF(AF678="","",
IF(INDEX(Settings!$H:$H,MATCH(CU$1,Settings!$G:$G,0))=TRUE,
100-100*(AF678-MINIFS(AF:AF,$E:$E,$E678))/(MAXIFS(AF:AF,$E:$E,$E678)-MINIFS(AF:AF,$E:$E,$E678)),
100*(AF678-MINIFS(AF:AF,$E:$E,$E678))/(MAXIFS(AF:AF,$E:$E,$E678)-MINIFS(AF:AF,$E:$E,$E678))))</f>
        <v/>
      </c>
      <c r="CV678" s="232" t="str">
        <f t="array" ref="CV678">IF(AG678="","",
IF(INDEX(Settings!$H:$H,MATCH(CV$1,Settings!$G:$G,0))=TRUE,
100-100*(AG678-MINIFS(AG:AG,$E:$E,$E678))/(MAXIFS(AG:AG,$E:$E,$E678)-MINIFS(AG:AG,$E:$E,$E678)),
100*(AG678-MINIFS(AG:AG,$E:$E,$E678))/(MAXIFS(AG:AG,$E:$E,$E678)-MINIFS(AG:AG,$E:$E,$E678))))</f>
        <v/>
      </c>
      <c r="CW678" s="232" t="str">
        <f t="array" ref="CW678">IF(AH678="","",
IF(INDEX(Settings!$H:$H,MATCH(CW$1,Settings!$G:$G,0))=TRUE,
100-100*(AH678-MINIFS(AH:AH,$E:$E,$E678))/(MAXIFS(AH:AH,$E:$E,$E678)-MINIFS(AH:AH,$E:$E,$E678)),
100*(AH678-MINIFS(AH:AH,$E:$E,$E678))/(MAXIFS(AH:AH,$E:$E,$E678)-MINIFS(AH:AH,$E:$E,$E678))))</f>
        <v/>
      </c>
      <c r="CX678" s="232" t="str">
        <f t="array" ref="CX678">IF(AI678="","",
IF(INDEX(Settings!$H:$H,MATCH(CX$1,Settings!$G:$G,0))=TRUE,
100-100*(AI678-MINIFS(AI:AI,$E:$E,$E678))/(MAXIFS(AI:AI,$E:$E,$E678)-MINIFS(AI:AI,$E:$E,$E678)),
100*(AI678-MINIFS(AI:AI,$E:$E,$E678))/(MAXIFS(AI:AI,$E:$E,$E678)-MINIFS(AI:AI,$E:$E,$E678))))</f>
        <v/>
      </c>
      <c r="CY678" s="232" t="str">
        <f t="array" ref="CY678">IF(AJ678="","",
IF(INDEX(Settings!$H:$H,MATCH(CY$1,Settings!$G:$G,0))=TRUE,
100-100*(AJ678-MINIFS(AJ:AJ,$E:$E,$E678))/(MAXIFS(AJ:AJ,$E:$E,$E678)-MINIFS(AJ:AJ,$E:$E,$E678)),
100*(AJ678-MINIFS(AJ:AJ,$E:$E,$E678))/(MAXIFS(AJ:AJ,$E:$E,$E678)-MINIFS(AJ:AJ,$E:$E,$E678))))</f>
        <v/>
      </c>
      <c r="CZ678" s="232" t="str">
        <f t="array" ref="CZ678">IF(AK678="","",
IF(INDEX(Settings!$H:$H,MATCH(CZ$1,Settings!$G:$G,0))=TRUE,
100-100*(AK678-MINIFS(AK:AK,$E:$E,$E678))/(MAXIFS(AK:AK,$E:$E,$E678)-MINIFS(AK:AK,$E:$E,$E678)),
100*(AK678-MINIFS(AK:AK,$E:$E,$E678))/(MAXIFS(AK:AK,$E:$E,$E678)-MINIFS(AK:AK,$E:$E,$E678))))</f>
        <v/>
      </c>
      <c r="DA678" s="232" t="str">
        <f t="array" ref="DA678">IF(AL678="","",
IF(INDEX(Settings!$H:$H,MATCH(DA$1,Settings!$G:$G,0))=TRUE,
100-100*(AL678-MINIFS(AL:AL,$E:$E,$E678))/(MAXIFS(AL:AL,$E:$E,$E678)-MINIFS(AL:AL,$E:$E,$E678)),
100*(AL678-MINIFS(AL:AL,$E:$E,$E678))/(MAXIFS(AL:AL,$E:$E,$E678)-MINIFS(AL:AL,$E:$E,$E678))))</f>
        <v/>
      </c>
      <c r="DB678" s="232" t="str">
        <f t="array" ref="DB678">IF(AM678="","",
IF(INDEX(Settings!$H:$H,MATCH(DB$1,Settings!$G:$G,0))=TRUE,
100-100*(AM678-MINIFS(AM:AM,$E:$E,$E678))/(MAXIFS(AM:AM,$E:$E,$E678)-MINIFS(AM:AM,$E:$E,$E678)),
100*(AM678-MINIFS(AM:AM,$E:$E,$E678))/(MAXIFS(AM:AM,$E:$E,$E678)-MINIFS(AM:AM,$E:$E,$E678))))</f>
        <v/>
      </c>
      <c r="DC678" s="232" t="str">
        <f t="array" ref="DC678">IF(AN678="","",
IF(INDEX(Settings!$H:$H,MATCH(DC$1,Settings!$G:$G,0))=TRUE,
100-100*(AN678-MINIFS(AN:AN,$E:$E,$E678))/(MAXIFS(AN:AN,$E:$E,$E678)-MINIFS(AN:AN,$E:$E,$E678)),
100*(AN678-MINIFS(AN:AN,$E:$E,$E678))/(MAXIFS(AN:AN,$E:$E,$E678)-MINIFS(AN:AN,$E:$E,$E678))))</f>
        <v/>
      </c>
      <c r="DD678" s="232" t="str">
        <f t="array" ref="DD678">IF(AO678="","",
IF(INDEX(Settings!$H:$H,MATCH(DD$1,Settings!$G:$G,0))=TRUE,
100-100*(AO678-MINIFS(AO:AO,$E:$E,$E678))/(MAXIFS(AO:AO,$E:$E,$E678)-MINIFS(AO:AO,$E:$E,$E678)),
100*(AO678-MINIFS(AO:AO,$E:$E,$E678))/(MAXIFS(AO:AO,$E:$E,$E678)-MINIFS(AO:AO,$E:$E,$E678))))</f>
        <v/>
      </c>
      <c r="DE678" s="232" t="str">
        <f t="array" ref="DE678">IF(AP678="","",
IF(INDEX(Settings!$H:$H,MATCH(DE$1,Settings!$G:$G,0))=TRUE,
100-100*(AP678-MINIFS(AP:AP,$E:$E,$E678))/(MAXIFS(AP:AP,$E:$E,$E678)-MINIFS(AP:AP,$E:$E,$E678)),
100*(AP678-MINIFS(AP:AP,$E:$E,$E678))/(MAXIFS(AP:AP,$E:$E,$E678)-MINIFS(AP:AP,$E:$E,$E678))))</f>
        <v/>
      </c>
      <c r="DF678" s="232" t="str">
        <f t="array" ref="DF678">IF(AQ678="","",
IF(INDEX(Settings!$H:$H,MATCH(DF$1,Settings!$G:$G,0))=TRUE,
100-100*(AQ678-MINIFS(AQ:AQ,$E:$E,$E678))/(MAXIFS(AQ:AQ,$E:$E,$E678)-MINIFS(AQ:AQ,$E:$E,$E678)),
100*(AQ678-MINIFS(AQ:AQ,$E:$E,$E678))/(MAXIFS(AQ:AQ,$E:$E,$E678)-MINIFS(AQ:AQ,$E:$E,$E678))))</f>
        <v/>
      </c>
      <c r="DG678" s="232" t="str">
        <f t="array" ref="DG678">IF(AR678="","",
IF(INDEX(Settings!$H:$H,MATCH(DG$1,Settings!$G:$G,0))=TRUE,
100-100*(AR678-MINIFS(AR:AR,$E:$E,$E678))/(MAXIFS(AR:AR,$E:$E,$E678)-MINIFS(AR:AR,$E:$E,$E678)),
100*(AR678-MINIFS(AR:AR,$E:$E,$E678))/(MAXIFS(AR:AR,$E:$E,$E678)-MINIFS(AR:AR,$E:$E,$E678))))</f>
        <v/>
      </c>
      <c r="DH678" s="232" t="str">
        <f t="array" ref="DH678">IF(AS678="","",
IF(INDEX(Settings!$H:$H,MATCH(DH$1,Settings!$G:$G,0))=TRUE,
100-100*(AS678-MINIFS(AS:AS,$E:$E,$E678))/(MAXIFS(AS:AS,$E:$E,$E678)-MINIFS(AS:AS,$E:$E,$E678)),
100*(AS678-MINIFS(AS:AS,$E:$E,$E678))/(MAXIFS(AS:AS,$E:$E,$E678)-MINIFS(AS:AS,$E:$E,$E678))))</f>
        <v/>
      </c>
      <c r="DI678" s="232" t="str">
        <f t="array" ref="DI678">IF(AT678="","",
IF(INDEX(Settings!$H:$H,MATCH(DI$1,Settings!$G:$G,0))=TRUE,
100-100*(AT678-MINIFS(AT:AT,$E:$E,$E678))/(MAXIFS(AT:AT,$E:$E,$E678)-MINIFS(AT:AT,$E:$E,$E678)),
100*(AT678-MINIFS(AT:AT,$E:$E,$E678))/(MAXIFS(AT:AT,$E:$E,$E678)-MINIFS(AT:AT,$E:$E,$E678))))</f>
        <v/>
      </c>
      <c r="DJ678" s="232" t="str">
        <f t="array" ref="DJ678">IF(AU678="","",
IF(INDEX(Settings!$H:$H,MATCH(DJ$1,Settings!$G:$G,0))=TRUE,
100-100*(AU678-MINIFS(AU:AU,$E:$E,$E678))/(MAXIFS(AU:AU,$E:$E,$E678)-MINIFS(AU:AU,$E:$E,$E678)),
100*(AU678-MINIFS(AU:AU,$E:$E,$E678))/(MAXIFS(AU:AU,$E:$E,$E678)-MINIFS(AU:AU,$E:$E,$E678))))</f>
        <v/>
      </c>
      <c r="DK678" s="232" t="str">
        <f t="array" ref="DK678">IF(AV678="","",
IF(INDEX(Settings!$H:$H,MATCH(DK$1,Settings!$G:$G,0))=TRUE,
100-100*(AV678-MINIFS(AV:AV,$E:$E,$E678))/(MAXIFS(AV:AV,$E:$E,$E678)-MINIFS(AV:AV,$E:$E,$E678)),
100*(AV678-MINIFS(AV:AV,$E:$E,$E678))/(MAXIFS(AV:AV,$E:$E,$E678)-MINIFS(AV:AV,$E:$E,$E678))))</f>
        <v/>
      </c>
      <c r="DL678" s="232" t="str">
        <f t="array" ref="DL678">IF(AW678="","",
IF(INDEX(Settings!$H:$H,MATCH(DL$1,Settings!$G:$G,0))=TRUE,
100-100*(AW678-MINIFS(AW:AW,$E:$E,$E678))/(MAXIFS(AW:AW,$E:$E,$E678)-MINIFS(AW:AW,$E:$E,$E678)),
100*(AW678-MINIFS(AW:AW,$E:$E,$E678))/(MAXIFS(AW:AW,$E:$E,$E678)-MINIFS(AW:AW,$E:$E,$E678))))</f>
        <v/>
      </c>
      <c r="DM678" s="232" t="str">
        <f t="array" ref="DM678">IF(AX678="","",
IF(INDEX(Settings!$H:$H,MATCH(DM$1,Settings!$G:$G,0))=TRUE,
100-100*(AX678-MINIFS(AX:AX,$E:$E,$E678))/(MAXIFS(AX:AX,$E:$E,$E678)-MINIFS(AX:AX,$E:$E,$E678)),
100*(AX678-MINIFS(AX:AX,$E:$E,$E678))/(MAXIFS(AX:AX,$E:$E,$E678)-MINIFS(AX:AX,$E:$E,$E678))))</f>
        <v/>
      </c>
      <c r="DN678" s="232" t="str">
        <f t="array" ref="DN678">IF(AY678="","",
IF(INDEX(Settings!$H:$H,MATCH(DN$1,Settings!$G:$G,0))=TRUE,
100-100*(AY678-MINIFS(AY:AY,$E:$E,$E678))/(MAXIFS(AY:AY,$E:$E,$E678)-MINIFS(AY:AY,$E:$E,$E678)),
100*(AY678-MINIFS(AY:AY,$E:$E,$E678))/(MAXIFS(AY:AY,$E:$E,$E678)-MINIFS(AY:AY,$E:$E,$E678))))</f>
        <v/>
      </c>
      <c r="DO678" s="232" t="str">
        <f t="array" ref="DO678">IF(AZ678="","",
IF(INDEX(Settings!$H:$H,MATCH(DO$1,Settings!$G:$G,0))=TRUE,
100-100*(AZ678-MINIFS(AZ:AZ,$E:$E,$E678))/(MAXIFS(AZ:AZ,$E:$E,$E678)-MINIFS(AZ:AZ,$E:$E,$E678)),
100*(AZ678-MINIFS(AZ:AZ,$E:$E,$E678))/(MAXIFS(AZ:AZ,$E:$E,$E678)-MINIFS(AZ:AZ,$E:$E,$E678))))</f>
        <v/>
      </c>
      <c r="DP678" s="232" t="str">
        <f t="array" ref="DP678">IF(BA678="","",
IF(INDEX(Settings!$H:$H,MATCH(DP$1,Settings!$G:$G,0))=TRUE,
100-100*(BA678-MINIFS(BA:BA,$E:$E,$E678))/(MAXIFS(BA:BA,$E:$E,$E678)-MINIFS(BA:BA,$E:$E,$E678)),
100*(BA678-MINIFS(BA:BA,$E:$E,$E678))/(MAXIFS(BA:BA,$E:$E,$E678)-MINIFS(BA:BA,$E:$E,$E678))))</f>
        <v/>
      </c>
      <c r="DQ678" s="232" t="str">
        <f t="array" ref="DQ678">IF(BB678="","",
IF(INDEX(Settings!$H:$H,MATCH(DQ$1,Settings!$G:$G,0))=TRUE,
100-100*(BB678-MINIFS(BB:BB,$E:$E,$E678))/(MAXIFS(BB:BB,$E:$E,$E678)-MINIFS(BB:BB,$E:$E,$E678)),
100*(BB678-MINIFS(BB:BB,$E:$E,$E678))/(MAXIFS(BB:BB,$E:$E,$E678)-MINIFS(BB:BB,$E:$E,$E678))))</f>
        <v/>
      </c>
      <c r="DR678" s="232" t="str">
        <f t="array" ref="DR678">IF(BC678="","",
IF(INDEX(Settings!$H:$H,MATCH(DR$1,Settings!$G:$G,0))=TRUE,
100-100*(BC678-MINIFS(BC:BC,$E:$E,$E678))/(MAXIFS(BC:BC,$E:$E,$E678)-MINIFS(BC:BC,$E:$E,$E678)),
100*(BC678-MINIFS(BC:BC,$E:$E,$E678))/(MAXIFS(BC:BC,$E:$E,$E678)-MINIFS(BC:BC,$E:$E,$E678))))</f>
        <v/>
      </c>
      <c r="DS678" s="232" t="str">
        <f t="array" ref="DS678">IF(BD678="","",
IF(INDEX(Settings!$H:$H,MATCH(DS$1,Settings!$G:$G,0))=TRUE,
100-100*(BD678-MINIFS(BD:BD,$E:$E,$E678))/(MAXIFS(BD:BD,$E:$E,$E678)-MINIFS(BD:BD,$E:$E,$E678)),
100*(BD678-MINIFS(BD:BD,$E:$E,$E678))/(MAXIFS(BD:BD,$E:$E,$E678)-MINIFS(BD:BD,$E:$E,$E678))))</f>
        <v/>
      </c>
      <c r="DT678" s="232" t="str">
        <f t="array" ref="DT678">IF(BE678="","",
IF(INDEX(Settings!$H:$H,MATCH(DT$1,Settings!$G:$G,0))=TRUE,
100-100*(BE678-MINIFS(BE:BE,$E:$E,$E678))/(MAXIFS(BE:BE,$E:$E,$E678)-MINIFS(BE:BE,$E:$E,$E678)),
100*(BE678-MINIFS(BE:BE,$E:$E,$E678))/(MAXIFS(BE:BE,$E:$E,$E678)-MINIFS(BE:BE,$E:$E,$E678))))</f>
        <v/>
      </c>
      <c r="DU678" s="232" t="str">
        <f t="array" ref="DU678">IF(BF678="","",
IF(INDEX(Settings!$H:$H,MATCH(DU$1,Settings!$G:$G,0))=TRUE,
100-100*(BF678-MINIFS(BF:BF,$E:$E,$E678))/(MAXIFS(BF:BF,$E:$E,$E678)-MINIFS(BF:BF,$E:$E,$E678)),
100*(BF678-MINIFS(BF:BF,$E:$E,$E678))/(MAXIFS(BF:BF,$E:$E,$E678)-MINIFS(BF:BF,$E:$E,$E678))))</f>
        <v/>
      </c>
      <c r="DV678" s="232" t="str">
        <f t="array" ref="DV678">IF(BG678="","",
IF(INDEX(Settings!$H:$H,MATCH(DV$1,Settings!$G:$G,0))=TRUE,
100-100*(BG678-MINIFS(BG:BG,$E:$E,$E678))/(MAXIFS(BG:BG,$E:$E,$E678)-MINIFS(BG:BG,$E:$E,$E678)),
100*(BG678-MINIFS(BG:BG,$E:$E,$E678))/(MAXIFS(BG:BG,$E:$E,$E678)-MINIFS(BG:BG,$E:$E,$E678))))</f>
        <v/>
      </c>
      <c r="DW678" s="232" t="str">
        <f t="array" ref="DW678">IF(BH678="","",
IF(INDEX(Settings!$H:$H,MATCH(DW$1,Settings!$G:$G,0))=TRUE,
100-100*(BH678-MINIFS(BH:BH,$E:$E,$E678))/(MAXIFS(BH:BH,$E:$E,$E678)-MINIFS(BH:BH,$E:$E,$E678)),
100*(BH678-MINIFS(BH:BH,$E:$E,$E678))/(MAXIFS(BH:BH,$E:$E,$E678)-MINIFS(BH:BH,$E:$E,$E678))))</f>
        <v/>
      </c>
      <c r="DX678" s="232" t="str">
        <f t="array" ref="DX678">IF(BI678="","",
IF(INDEX(Settings!$H:$H,MATCH(DX$1,Settings!$G:$G,0))=TRUE,
100-100*(BI678-MINIFS(BI:BI,$E:$E,$E678))/(MAXIFS(BI:BI,$E:$E,$E678)-MINIFS(BI:BI,$E:$E,$E678)),
100*(BI678-MINIFS(BI:BI,$E:$E,$E678))/(MAXIFS(BI:BI,$E:$E,$E678)-MINIFS(BI:BI,$E:$E,$E678))))</f>
        <v/>
      </c>
      <c r="DY678" s="232" t="str">
        <f t="array" ref="DY678">IF(BJ678="","",
IF(INDEX(Settings!$H:$H,MATCH(DY$1,Settings!$G:$G,0))=TRUE,
100-100*(BJ678-MINIFS(BJ:BJ,$E:$E,$E678))/(MAXIFS(BJ:BJ,$E:$E,$E678)-MINIFS(BJ:BJ,$E:$E,$E678)),
100*(BJ678-MINIFS(BJ:BJ,$E:$E,$E678))/(MAXIFS(BJ:BJ,$E:$E,$E678)-MINIFS(BJ:BJ,$E:$E,$E678))))</f>
        <v/>
      </c>
      <c r="DZ678" s="234"/>
      <c r="EA678" s="234"/>
      <c r="EB678" s="234" t="str">
        <f t="shared" si="8"/>
        <v/>
      </c>
      <c r="EC678" s="234" t="str">
        <f t="shared" si="9"/>
        <v/>
      </c>
      <c r="ED678" s="234" t="str">
        <f t="shared" si="10"/>
        <v/>
      </c>
      <c r="EE678" s="234" t="str">
        <f t="shared" si="11"/>
        <v/>
      </c>
      <c r="EF678" s="234" t="str">
        <f t="shared" si="12"/>
        <v/>
      </c>
      <c r="EG678" s="234" t="str">
        <f t="shared" si="13"/>
        <v/>
      </c>
      <c r="EH678" s="234"/>
      <c r="EI678" s="234"/>
      <c r="EJ678" s="234"/>
      <c r="EK678" s="234"/>
      <c r="EL678" s="234"/>
      <c r="EM678" s="234"/>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3" t="str">
        <f t="shared" si="14"/>
        <v/>
      </c>
      <c r="N679" s="49"/>
      <c r="O679" s="49"/>
      <c r="P679" s="49"/>
      <c r="Q679" s="49"/>
      <c r="R679" s="49"/>
      <c r="S679" s="222" t="str">
        <f>IFERROR(VLOOKUP(AF679, 'YOYO IR Scores'!A:C, 3, FALSE), "")
</f>
        <v/>
      </c>
      <c r="T679" s="49"/>
      <c r="U679" s="49"/>
      <c r="V679" s="49"/>
      <c r="W679" s="49"/>
      <c r="X679" s="224" t="str">
        <f t="shared" si="4"/>
        <v/>
      </c>
      <c r="Y679" s="225" t="str">
        <f t="shared" si="5"/>
        <v/>
      </c>
      <c r="Z679" s="225" t="str">
        <f t="shared" si="6"/>
        <v/>
      </c>
      <c r="AA679" s="224" t="str">
        <f t="shared" si="7"/>
        <v/>
      </c>
      <c r="AB679" s="223"/>
      <c r="AC679" s="223"/>
      <c r="AD679" s="223"/>
      <c r="AE679" s="223" t="str">
        <f>IFERROR(VLOOKUP(AF679, 'YOYO IR Scores'!A:C, 2, FALSE), "")</f>
        <v/>
      </c>
      <c r="AF679" s="223"/>
      <c r="AG679" s="223"/>
      <c r="AH679" s="223"/>
      <c r="AI679" s="223"/>
      <c r="AJ679" s="223"/>
      <c r="AK679" s="223"/>
      <c r="AL679" s="223"/>
      <c r="AM679" s="223"/>
      <c r="AN679" s="223"/>
      <c r="AO679" s="223"/>
      <c r="AP679" s="223"/>
      <c r="AQ679" s="223"/>
      <c r="AR679" s="223"/>
      <c r="AS679" s="223"/>
      <c r="AT679" s="223"/>
      <c r="AU679" s="223"/>
      <c r="AV679" s="223"/>
      <c r="AW679" s="223"/>
      <c r="AX679" s="223"/>
      <c r="AY679" s="223"/>
      <c r="AZ679" s="223"/>
      <c r="BA679" s="223"/>
      <c r="BB679" s="223"/>
      <c r="BC679" s="223"/>
      <c r="BD679" s="223"/>
      <c r="BE679" s="223"/>
      <c r="BF679" s="223"/>
      <c r="BG679" s="223"/>
      <c r="BH679" s="223"/>
      <c r="BI679" s="223"/>
      <c r="BJ679" s="223"/>
      <c r="BK679" s="223" t="str">
        <f t="array" ref="BK679">IF(J679="","",
IF(INDEX(Settings!$H:$H,MATCH(BY$1,Settings!$G:$G,0))=TRUE,
100-100*(J679-MIN(J:J))/(MAX(J:J)-MIN(J:J)),
100*(J679-MIN(J:J))/(MAX(J:J)-MIN(J:J))))</f>
        <v/>
      </c>
      <c r="BL679" s="223" t="str">
        <f t="array" ref="BL679">IF(J679="","",
IF(INDEX(Settings!$H:$H,MATCH(BY$1,Settings!$G:$G,0))=TRUE,
100-100*(J679-MINIFS(J:J,$E:$E,$E679))/(MAXIFS(J:J,$E:$E,$E679)-MINIFS(J:J,$E:$E,$E679)),
100*(J679-MINIFS(J:J,$E:$E,$E679))/(MAXIFS(J:J,$E:$E,$E679)-MINIFS(J:J,$E:$E,$E679))))</f>
        <v/>
      </c>
      <c r="BM679" s="223"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4" t="str">
        <f t="array" ref="BQ679">IF(J679="","",
IF(INDEX(Settings!$H:$H,MATCH(BY$1,Settings!$G:$G,0))=TRUE,
-1*(J679-AVERAGE(J:J))/STDEV(J:J),
(J679-AVERAGE(J:J))/STDEV(J:J)))</f>
        <v/>
      </c>
      <c r="BR679" s="224" t="str">
        <f>IFERROR(__xludf.DUMMYFUNCTION("IF(J679="""","""",
IF(INDEX(Settings!$H:$H,MATCH(BY$1,Settings!$G:$G,0))=TRUE,
-1*(J679-AVERAGEIFS(J:J,$E:$E,$E679))/STDEV(FILTER(J:J,$E:$E=$E679)),
(J679-AVERAGEIFS(J:J,$E:$E,$E679))/STDEV(FILTER(J:J,$E:$E=$E679))))"),"")</f>
        <v/>
      </c>
      <c r="BS679" s="224"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3" t="str">
        <f t="array" ref="BY679">IF(J679="","",
IF(INDEX(Settings!$H:$H,MATCH(BY$1,Settings!$G:$G,0))=TRUE,
100-100*(J679-MINIFS(J:J,$E:$E,$E679))/(MAXIFS(J:J,$E:$E,$E679)-MINIFS(J:J,$E:$E,$E679)),
100*(J679-MINIFS(J:J,$E:$E,$E679))/(MAXIFS(J:J,$E:$E,$E679)-MINIFS(J:J,$E:$E,$E679))))</f>
        <v/>
      </c>
      <c r="BZ679" s="223" t="str">
        <f t="array" ref="BZ679">IF(K679="","",
IF(INDEX(Settings!$H:$H,MATCH(BZ$1,Settings!$G:$G,0))=TRUE,
100-100*(K679-MINIFS(K:K,$E:$E,$E679))/(MAXIFS(K:K,$E:$E,$E679)-MINIFS(K:K,$E:$E,$E679)),
100*(K679-MINIFS(K:K,$E:$E,$E679))/(MAXIFS(K:K,$E:$E,$E679)-MINIFS(K:K,$E:$E,$E679))))</f>
        <v/>
      </c>
      <c r="CA679" s="223" t="str">
        <f t="array" ref="CA679">IF(L679="","",
IF(INDEX(Settings!$H:$H,MATCH(CA$1,Settings!$G:$G,0))=TRUE,
100-100*(L679-MINIFS(L:L,$E:$E,$E679))/(MAXIFS(L:L,$E:$E,$E679)-MINIFS(L:L,$E:$E,$E679)),
100*(L679-MINIFS(L:L,$E:$E,$E679))/(MAXIFS(L:L,$E:$E,$E679)-MINIFS(L:L,$E:$E,$E679))))</f>
        <v/>
      </c>
      <c r="CB679" s="223" t="str">
        <f t="array" ref="CB679">IF(M679="","",
IF(INDEX(Settings!$H:$H,MATCH(CB$1,Settings!$G:$G,0))=TRUE,
100-100*(M679-MINIFS(M:M,$E:$E,$E679))/(MAXIFS(M:M,$E:$E,$E679)-MINIFS(M:M,$E:$E,$E679)),
100*(M679-MINIFS(M:M,$E:$E,$E679))/(MAXIFS(M:M,$E:$E,$E679)-MINIFS(M:M,$E:$E,$E679))))</f>
        <v/>
      </c>
      <c r="CC679" s="223" t="str">
        <f t="array" ref="CC679">IF(N679="","",
IF(INDEX(Settings!$H:$H,MATCH(CC$1,Settings!$G:$G,0))=TRUE,
100-100*(N679-MINIFS(N:N,$E:$E,$E679))/(MAXIFS(N:N,$E:$E,$E679)-MINIFS(N:N,$E:$E,$E679)),
100*(N679-MINIFS(N:N,$E:$E,$E679))/(MAXIFS(N:N,$E:$E,$E679)-MINIFS(N:N,$E:$E,$E679))))</f>
        <v/>
      </c>
      <c r="CD679" s="223" t="str">
        <f t="array" ref="CD679">IF(O679="","",
IF(INDEX(Settings!$H:$H,MATCH(CD$1,Settings!$G:$G,0))=TRUE,
100-100*(O679-MINIFS(O:O,$E:$E,$E679))/(MAXIFS(O:O,$E:$E,$E679)-MINIFS(O:O,$E:$E,$E679)),
100*(O679-MINIFS(O:O,$E:$E,$E679))/(MAXIFS(O:O,$E:$E,$E679)-MINIFS(O:O,$E:$E,$E679))))</f>
        <v/>
      </c>
      <c r="CE679" s="223" t="str">
        <f t="array" ref="CE679">IF(P679="","",
IF(INDEX(Settings!$H:$H,MATCH(CE$1,Settings!$G:$G,0))=TRUE,
100-100*(P679-MINIFS(P:P,$E:$E,$E679))/(MAXIFS(P:P,$E:$E,$E679)-MINIFS(P:P,$E:$E,$E679)),
100*(P679-MINIFS(P:P,$E:$E,$E679))/(MAXIFS(P:P,$E:$E,$E679)-MINIFS(P:P,$E:$E,$E679))))</f>
        <v/>
      </c>
      <c r="CF679" s="223" t="str">
        <f t="array" ref="CF679">IF(Q679="","",
IF(INDEX(Settings!$H:$H,MATCH(CF$1,Settings!$G:$G,0))=TRUE,
100-100*(Q679-MINIFS(Q:Q,$E:$E,$E679))/(MAXIFS(Q:Q,$E:$E,$E679)-MINIFS(Q:Q,$E:$E,$E679)),
100*(Q679-MINIFS(Q:Q,$E:$E,$E679))/(MAXIFS(Q:Q,$E:$E,$E679)-MINIFS(Q:Q,$E:$E,$E679))))</f>
        <v/>
      </c>
      <c r="CG679" s="223" t="str">
        <f t="array" ref="CG679">IF(R679="","",
IF(INDEX(Settings!$H:$H,MATCH(CG$1,Settings!$G:$G,0))=TRUE,
100-100*(R679-MINIFS(R:R,$E:$E,$E679))/(MAXIFS(R:R,$E:$E,$E679)-MINIFS(R:R,$E:$E,$E679)),
100*(R679-MINIFS(R:R,$E:$E,$E679))/(MAXIFS(R:R,$E:$E,$E679)-MINIFS(R:R,$E:$E,$E679))))</f>
        <v/>
      </c>
      <c r="CH679" s="223" t="str">
        <f t="array" ref="CH679">IF(S679="","",
IF(INDEX(Settings!$H:$H,MATCH(CH$1,Settings!$G:$G,0))=TRUE,
100-100*(S679-MINIFS(S:S,$E:$E,$E679))/(MAXIFS(S:S,$E:$E,$E679)-MINIFS(S:S,$E:$E,$E679)),
100*(S679-MINIFS(S:S,$E:$E,$E679))/(MAXIFS(S:S,$E:$E,$E679)-MINIFS(S:S,$E:$E,$E679))))</f>
        <v/>
      </c>
      <c r="CI679" s="223" t="str">
        <f t="array" ref="CI679">IF(T679="","",
IF(INDEX(Settings!$H:$H,MATCH(CI$1,Settings!$G:$G,0))=TRUE,
100-100*(T679-MINIFS(T:T,$E:$E,$E679))/(MAXIFS(T:T,$E:$E,$E679)-MINIFS(T:T,$E:$E,$E679)),
100*(T679-MINIFS(T:T,$E:$E,$E679))/(MAXIFS(T:T,$E:$E,$E679)-MINIFS(T:T,$E:$E,$E679))))</f>
        <v/>
      </c>
      <c r="CJ679" s="223" t="str">
        <f t="array" ref="CJ679">IF(U679="","",
IF(INDEX(Settings!$H:$H,MATCH(CJ$1,Settings!$G:$G,0))=TRUE,
100-100*(U679-MINIFS(U:U,$E:$E,$E679))/(MAXIFS(U:U,$E:$E,$E679)-MINIFS(U:U,$E:$E,$E679)),
100*(U679-MINIFS(U:U,$E:$E,$E679))/(MAXIFS(U:U,$E:$E,$E679)-MINIFS(U:U,$E:$E,$E679))))</f>
        <v/>
      </c>
      <c r="CK679" s="223" t="str">
        <f t="array" ref="CK679">IF(V679="","",
IF(INDEX(Settings!$H:$H,MATCH(CK$1,Settings!$G:$G,0))=TRUE,
100-100*(V679-MINIFS(V:V,$E:$E,$E679))/(MAXIFS(V:V,$E:$E,$E679)-MINIFS(V:V,$E:$E,$E679)),
100*(V679-MINIFS(V:V,$E:$E,$E679))/(MAXIFS(V:V,$E:$E,$E679)-MINIFS(V:V,$E:$E,$E679))))</f>
        <v/>
      </c>
      <c r="CL679" s="223" t="str">
        <f t="array" ref="CL679">IF(W679="","",
IF(INDEX(Settings!$H:$H,MATCH(CL$1,Settings!$G:$G,0))=TRUE,
100-100*(W679-MINIFS(W:W,$E:$E,$E679))/(MAXIFS(W:W,$E:$E,$E679)-MINIFS(W:W,$E:$E,$E679)),
100*(W679-MINIFS(W:W,$E:$E,$E679))/(MAXIFS(W:W,$E:$E,$E679)-MINIFS(W:W,$E:$E,$E679))))</f>
        <v/>
      </c>
      <c r="CM679" s="223" t="str">
        <f t="array" ref="CM679">IF(X679="","",
IF(INDEX(Settings!$H:$H,MATCH(CM$1,Settings!$G:$G,0))=TRUE,
100-100*(X679-MINIFS(X:X,$E:$E,$E679))/(MAXIFS(X:X,$E:$E,$E679)-MINIFS(X:X,$E:$E,$E679)),
100*(X679-MINIFS(X:X,$E:$E,$E679))/(MAXIFS(X:X,$E:$E,$E679)-MINIFS(X:X,$E:$E,$E679))))</f>
        <v/>
      </c>
      <c r="CN679" s="223" t="str">
        <f t="array" ref="CN679">IF(Y679="","",
IF(INDEX(Settings!$H:$H,MATCH(CN$1,Settings!$G:$G,0))=TRUE,
100-100*(Y679-MINIFS(Y:Y,$E:$E,$E679))/(MAXIFS(Y:Y,$E:$E,$E679)-MINIFS(Y:Y,$E:$E,$E679)),
100*(Y679-MINIFS(Y:Y,$E:$E,$E679))/(MAXIFS(Y:Y,$E:$E,$E679)-MINIFS(Y:Y,$E:$E,$E679))))</f>
        <v/>
      </c>
      <c r="CO679" s="223" t="str">
        <f t="array" ref="CO679">IF(Z679="","",
IF(INDEX(Settings!$H:$H,MATCH(CO$1,Settings!$G:$G,0))=TRUE,
100-100*(Z679-MINIFS(Z:Z,$E:$E,$E679))/(MAXIFS(Z:Z,$E:$E,$E679)-MINIFS(Z:Z,$E:$E,$E679)),
100*(Z679-MINIFS(Z:Z,$E:$E,$E679))/(MAXIFS(Z:Z,$E:$E,$E679)-MINIFS(Z:Z,$E:$E,$E679))))</f>
        <v/>
      </c>
      <c r="CP679" s="223" t="str">
        <f t="array" ref="CP679">IF(AA679="","",
IF(INDEX(Settings!$H:$H,MATCH(CP$1,Settings!$G:$G,0))=TRUE,
100-100*(AA679-MINIFS(AA:AA,$E:$E,$E679))/(MAXIFS(AA:AA,$E:$E,$E679)-MINIFS(AA:AA,$E:$E,$E679)),
100*(AA679-MINIFS(AA:AA,$E:$E,$E679))/(MAXIFS(AA:AA,$E:$E,$E679)-MINIFS(AA:AA,$E:$E,$E679))))</f>
        <v/>
      </c>
      <c r="CQ679" s="223" t="str">
        <f t="array" ref="CQ679">IF(AB679="","",
IF(INDEX(Settings!$H:$H,MATCH(CQ$1,Settings!$G:$G,0))=TRUE,
100-100*(AB679-MINIFS(AB:AB,$E:$E,$E679))/(MAXIFS(AB:AB,$E:$E,$E679)-MINIFS(AB:AB,$E:$E,$E679)),
100*(AB679-MINIFS(AB:AB,$E:$E,$E679))/(MAXIFS(AB:AB,$E:$E,$E679)-MINIFS(AB:AB,$E:$E,$E679))))</f>
        <v/>
      </c>
      <c r="CR679" s="223" t="str">
        <f t="array" ref="CR679">IF(AC679="","",
IF(INDEX(Settings!$H:$H,MATCH(CR$1,Settings!$G:$G,0))=TRUE,
100-100*(AC679-MINIFS(AC:AC,$E:$E,$E679))/(MAXIFS(AC:AC,$E:$E,$E679)-MINIFS(AC:AC,$E:$E,$E679)),
100*(AC679-MINIFS(AC:AC,$E:$E,$E679))/(MAXIFS(AC:AC,$E:$E,$E679)-MINIFS(AC:AC,$E:$E,$E679))))</f>
        <v/>
      </c>
      <c r="CS679" s="223" t="str">
        <f t="array" ref="CS679">IF(AD679="","",
IF(INDEX(Settings!$H:$H,MATCH(CS$1,Settings!$G:$G,0))=TRUE,
100-100*(AD679-MINIFS(AD:AD,$E:$E,$E679))/(MAXIFS(AD:AD,$E:$E,$E679)-MINIFS(AD:AD,$E:$E,$E679)),
100*(AD679-MINIFS(AD:AD,$E:$E,$E679))/(MAXIFS(AD:AD,$E:$E,$E679)-MINIFS(AD:AD,$E:$E,$E679))))</f>
        <v/>
      </c>
      <c r="CT679" s="223" t="str">
        <f t="array" ref="CT679">IF(AE679="","",
IF(INDEX(Settings!$H:$H,MATCH(CT$1,Settings!$G:$G,0))=TRUE,
100-100*(AE679-MINIFS(AE:AE,$E:$E,$E679))/(MAXIFS(AE:AE,$E:$E,$E679)-MINIFS(AE:AE,$E:$E,$E679)),
100*(AE679-MINIFS(AE:AE,$E:$E,$E679))/(MAXIFS(AE:AE,$E:$E,$E679)-MINIFS(AE:AE,$E:$E,$E679))))</f>
        <v/>
      </c>
      <c r="CU679" s="223" t="str">
        <f t="array" ref="CU679">IF(AF679="","",
IF(INDEX(Settings!$H:$H,MATCH(CU$1,Settings!$G:$G,0))=TRUE,
100-100*(AF679-MINIFS(AF:AF,$E:$E,$E679))/(MAXIFS(AF:AF,$E:$E,$E679)-MINIFS(AF:AF,$E:$E,$E679)),
100*(AF679-MINIFS(AF:AF,$E:$E,$E679))/(MAXIFS(AF:AF,$E:$E,$E679)-MINIFS(AF:AF,$E:$E,$E679))))</f>
        <v/>
      </c>
      <c r="CV679" s="223" t="str">
        <f t="array" ref="CV679">IF(AG679="","",
IF(INDEX(Settings!$H:$H,MATCH(CV$1,Settings!$G:$G,0))=TRUE,
100-100*(AG679-MINIFS(AG:AG,$E:$E,$E679))/(MAXIFS(AG:AG,$E:$E,$E679)-MINIFS(AG:AG,$E:$E,$E679)),
100*(AG679-MINIFS(AG:AG,$E:$E,$E679))/(MAXIFS(AG:AG,$E:$E,$E679)-MINIFS(AG:AG,$E:$E,$E679))))</f>
        <v/>
      </c>
      <c r="CW679" s="223" t="str">
        <f t="array" ref="CW679">IF(AH679="","",
IF(INDEX(Settings!$H:$H,MATCH(CW$1,Settings!$G:$G,0))=TRUE,
100-100*(AH679-MINIFS(AH:AH,$E:$E,$E679))/(MAXIFS(AH:AH,$E:$E,$E679)-MINIFS(AH:AH,$E:$E,$E679)),
100*(AH679-MINIFS(AH:AH,$E:$E,$E679))/(MAXIFS(AH:AH,$E:$E,$E679)-MINIFS(AH:AH,$E:$E,$E679))))</f>
        <v/>
      </c>
      <c r="CX679" s="223" t="str">
        <f t="array" ref="CX679">IF(AI679="","",
IF(INDEX(Settings!$H:$H,MATCH(CX$1,Settings!$G:$G,0))=TRUE,
100-100*(AI679-MINIFS(AI:AI,$E:$E,$E679))/(MAXIFS(AI:AI,$E:$E,$E679)-MINIFS(AI:AI,$E:$E,$E679)),
100*(AI679-MINIFS(AI:AI,$E:$E,$E679))/(MAXIFS(AI:AI,$E:$E,$E679)-MINIFS(AI:AI,$E:$E,$E679))))</f>
        <v/>
      </c>
      <c r="CY679" s="223" t="str">
        <f t="array" ref="CY679">IF(AJ679="","",
IF(INDEX(Settings!$H:$H,MATCH(CY$1,Settings!$G:$G,0))=TRUE,
100-100*(AJ679-MINIFS(AJ:AJ,$E:$E,$E679))/(MAXIFS(AJ:AJ,$E:$E,$E679)-MINIFS(AJ:AJ,$E:$E,$E679)),
100*(AJ679-MINIFS(AJ:AJ,$E:$E,$E679))/(MAXIFS(AJ:AJ,$E:$E,$E679)-MINIFS(AJ:AJ,$E:$E,$E679))))</f>
        <v/>
      </c>
      <c r="CZ679" s="223" t="str">
        <f t="array" ref="CZ679">IF(AK679="","",
IF(INDEX(Settings!$H:$H,MATCH(CZ$1,Settings!$G:$G,0))=TRUE,
100-100*(AK679-MINIFS(AK:AK,$E:$E,$E679))/(MAXIFS(AK:AK,$E:$E,$E679)-MINIFS(AK:AK,$E:$E,$E679)),
100*(AK679-MINIFS(AK:AK,$E:$E,$E679))/(MAXIFS(AK:AK,$E:$E,$E679)-MINIFS(AK:AK,$E:$E,$E679))))</f>
        <v/>
      </c>
      <c r="DA679" s="223" t="str">
        <f t="array" ref="DA679">IF(AL679="","",
IF(INDEX(Settings!$H:$H,MATCH(DA$1,Settings!$G:$G,0))=TRUE,
100-100*(AL679-MINIFS(AL:AL,$E:$E,$E679))/(MAXIFS(AL:AL,$E:$E,$E679)-MINIFS(AL:AL,$E:$E,$E679)),
100*(AL679-MINIFS(AL:AL,$E:$E,$E679))/(MAXIFS(AL:AL,$E:$E,$E679)-MINIFS(AL:AL,$E:$E,$E679))))</f>
        <v/>
      </c>
      <c r="DB679" s="223" t="str">
        <f t="array" ref="DB679">IF(AM679="","",
IF(INDEX(Settings!$H:$H,MATCH(DB$1,Settings!$G:$G,0))=TRUE,
100-100*(AM679-MINIFS(AM:AM,$E:$E,$E679))/(MAXIFS(AM:AM,$E:$E,$E679)-MINIFS(AM:AM,$E:$E,$E679)),
100*(AM679-MINIFS(AM:AM,$E:$E,$E679))/(MAXIFS(AM:AM,$E:$E,$E679)-MINIFS(AM:AM,$E:$E,$E679))))</f>
        <v/>
      </c>
      <c r="DC679" s="223" t="str">
        <f t="array" ref="DC679">IF(AN679="","",
IF(INDEX(Settings!$H:$H,MATCH(DC$1,Settings!$G:$G,0))=TRUE,
100-100*(AN679-MINIFS(AN:AN,$E:$E,$E679))/(MAXIFS(AN:AN,$E:$E,$E679)-MINIFS(AN:AN,$E:$E,$E679)),
100*(AN679-MINIFS(AN:AN,$E:$E,$E679))/(MAXIFS(AN:AN,$E:$E,$E679)-MINIFS(AN:AN,$E:$E,$E679))))</f>
        <v/>
      </c>
      <c r="DD679" s="223" t="str">
        <f t="array" ref="DD679">IF(AO679="","",
IF(INDEX(Settings!$H:$H,MATCH(DD$1,Settings!$G:$G,0))=TRUE,
100-100*(AO679-MINIFS(AO:AO,$E:$E,$E679))/(MAXIFS(AO:AO,$E:$E,$E679)-MINIFS(AO:AO,$E:$E,$E679)),
100*(AO679-MINIFS(AO:AO,$E:$E,$E679))/(MAXIFS(AO:AO,$E:$E,$E679)-MINIFS(AO:AO,$E:$E,$E679))))</f>
        <v/>
      </c>
      <c r="DE679" s="223" t="str">
        <f t="array" ref="DE679">IF(AP679="","",
IF(INDEX(Settings!$H:$H,MATCH(DE$1,Settings!$G:$G,0))=TRUE,
100-100*(AP679-MINIFS(AP:AP,$E:$E,$E679))/(MAXIFS(AP:AP,$E:$E,$E679)-MINIFS(AP:AP,$E:$E,$E679)),
100*(AP679-MINIFS(AP:AP,$E:$E,$E679))/(MAXIFS(AP:AP,$E:$E,$E679)-MINIFS(AP:AP,$E:$E,$E679))))</f>
        <v/>
      </c>
      <c r="DF679" s="223" t="str">
        <f t="array" ref="DF679">IF(AQ679="","",
IF(INDEX(Settings!$H:$H,MATCH(DF$1,Settings!$G:$G,0))=TRUE,
100-100*(AQ679-MINIFS(AQ:AQ,$E:$E,$E679))/(MAXIFS(AQ:AQ,$E:$E,$E679)-MINIFS(AQ:AQ,$E:$E,$E679)),
100*(AQ679-MINIFS(AQ:AQ,$E:$E,$E679))/(MAXIFS(AQ:AQ,$E:$E,$E679)-MINIFS(AQ:AQ,$E:$E,$E679))))</f>
        <v/>
      </c>
      <c r="DG679" s="223" t="str">
        <f t="array" ref="DG679">IF(AR679="","",
IF(INDEX(Settings!$H:$H,MATCH(DG$1,Settings!$G:$G,0))=TRUE,
100-100*(AR679-MINIFS(AR:AR,$E:$E,$E679))/(MAXIFS(AR:AR,$E:$E,$E679)-MINIFS(AR:AR,$E:$E,$E679)),
100*(AR679-MINIFS(AR:AR,$E:$E,$E679))/(MAXIFS(AR:AR,$E:$E,$E679)-MINIFS(AR:AR,$E:$E,$E679))))</f>
        <v/>
      </c>
      <c r="DH679" s="223" t="str">
        <f t="array" ref="DH679">IF(AS679="","",
IF(INDEX(Settings!$H:$H,MATCH(DH$1,Settings!$G:$G,0))=TRUE,
100-100*(AS679-MINIFS(AS:AS,$E:$E,$E679))/(MAXIFS(AS:AS,$E:$E,$E679)-MINIFS(AS:AS,$E:$E,$E679)),
100*(AS679-MINIFS(AS:AS,$E:$E,$E679))/(MAXIFS(AS:AS,$E:$E,$E679)-MINIFS(AS:AS,$E:$E,$E679))))</f>
        <v/>
      </c>
      <c r="DI679" s="223" t="str">
        <f t="array" ref="DI679">IF(AT679="","",
IF(INDEX(Settings!$H:$H,MATCH(DI$1,Settings!$G:$G,0))=TRUE,
100-100*(AT679-MINIFS(AT:AT,$E:$E,$E679))/(MAXIFS(AT:AT,$E:$E,$E679)-MINIFS(AT:AT,$E:$E,$E679)),
100*(AT679-MINIFS(AT:AT,$E:$E,$E679))/(MAXIFS(AT:AT,$E:$E,$E679)-MINIFS(AT:AT,$E:$E,$E679))))</f>
        <v/>
      </c>
      <c r="DJ679" s="223" t="str">
        <f t="array" ref="DJ679">IF(AU679="","",
IF(INDEX(Settings!$H:$H,MATCH(DJ$1,Settings!$G:$G,0))=TRUE,
100-100*(AU679-MINIFS(AU:AU,$E:$E,$E679))/(MAXIFS(AU:AU,$E:$E,$E679)-MINIFS(AU:AU,$E:$E,$E679)),
100*(AU679-MINIFS(AU:AU,$E:$E,$E679))/(MAXIFS(AU:AU,$E:$E,$E679)-MINIFS(AU:AU,$E:$E,$E679))))</f>
        <v/>
      </c>
      <c r="DK679" s="223" t="str">
        <f t="array" ref="DK679">IF(AV679="","",
IF(INDEX(Settings!$H:$H,MATCH(DK$1,Settings!$G:$G,0))=TRUE,
100-100*(AV679-MINIFS(AV:AV,$E:$E,$E679))/(MAXIFS(AV:AV,$E:$E,$E679)-MINIFS(AV:AV,$E:$E,$E679)),
100*(AV679-MINIFS(AV:AV,$E:$E,$E679))/(MAXIFS(AV:AV,$E:$E,$E679)-MINIFS(AV:AV,$E:$E,$E679))))</f>
        <v/>
      </c>
      <c r="DL679" s="223" t="str">
        <f t="array" ref="DL679">IF(AW679="","",
IF(INDEX(Settings!$H:$H,MATCH(DL$1,Settings!$G:$G,0))=TRUE,
100-100*(AW679-MINIFS(AW:AW,$E:$E,$E679))/(MAXIFS(AW:AW,$E:$E,$E679)-MINIFS(AW:AW,$E:$E,$E679)),
100*(AW679-MINIFS(AW:AW,$E:$E,$E679))/(MAXIFS(AW:AW,$E:$E,$E679)-MINIFS(AW:AW,$E:$E,$E679))))</f>
        <v/>
      </c>
      <c r="DM679" s="223" t="str">
        <f t="array" ref="DM679">IF(AX679="","",
IF(INDEX(Settings!$H:$H,MATCH(DM$1,Settings!$G:$G,0))=TRUE,
100-100*(AX679-MINIFS(AX:AX,$E:$E,$E679))/(MAXIFS(AX:AX,$E:$E,$E679)-MINIFS(AX:AX,$E:$E,$E679)),
100*(AX679-MINIFS(AX:AX,$E:$E,$E679))/(MAXIFS(AX:AX,$E:$E,$E679)-MINIFS(AX:AX,$E:$E,$E679))))</f>
        <v/>
      </c>
      <c r="DN679" s="223" t="str">
        <f t="array" ref="DN679">IF(AY679="","",
IF(INDEX(Settings!$H:$H,MATCH(DN$1,Settings!$G:$G,0))=TRUE,
100-100*(AY679-MINIFS(AY:AY,$E:$E,$E679))/(MAXIFS(AY:AY,$E:$E,$E679)-MINIFS(AY:AY,$E:$E,$E679)),
100*(AY679-MINIFS(AY:AY,$E:$E,$E679))/(MAXIFS(AY:AY,$E:$E,$E679)-MINIFS(AY:AY,$E:$E,$E679))))</f>
        <v/>
      </c>
      <c r="DO679" s="223" t="str">
        <f t="array" ref="DO679">IF(AZ679="","",
IF(INDEX(Settings!$H:$H,MATCH(DO$1,Settings!$G:$G,0))=TRUE,
100-100*(AZ679-MINIFS(AZ:AZ,$E:$E,$E679))/(MAXIFS(AZ:AZ,$E:$E,$E679)-MINIFS(AZ:AZ,$E:$E,$E679)),
100*(AZ679-MINIFS(AZ:AZ,$E:$E,$E679))/(MAXIFS(AZ:AZ,$E:$E,$E679)-MINIFS(AZ:AZ,$E:$E,$E679))))</f>
        <v/>
      </c>
      <c r="DP679" s="223" t="str">
        <f t="array" ref="DP679">IF(BA679="","",
IF(INDEX(Settings!$H:$H,MATCH(DP$1,Settings!$G:$G,0))=TRUE,
100-100*(BA679-MINIFS(BA:BA,$E:$E,$E679))/(MAXIFS(BA:BA,$E:$E,$E679)-MINIFS(BA:BA,$E:$E,$E679)),
100*(BA679-MINIFS(BA:BA,$E:$E,$E679))/(MAXIFS(BA:BA,$E:$E,$E679)-MINIFS(BA:BA,$E:$E,$E679))))</f>
        <v/>
      </c>
      <c r="DQ679" s="223" t="str">
        <f t="array" ref="DQ679">IF(BB679="","",
IF(INDEX(Settings!$H:$H,MATCH(DQ$1,Settings!$G:$G,0))=TRUE,
100-100*(BB679-MINIFS(BB:BB,$E:$E,$E679))/(MAXIFS(BB:BB,$E:$E,$E679)-MINIFS(BB:BB,$E:$E,$E679)),
100*(BB679-MINIFS(BB:BB,$E:$E,$E679))/(MAXIFS(BB:BB,$E:$E,$E679)-MINIFS(BB:BB,$E:$E,$E679))))</f>
        <v/>
      </c>
      <c r="DR679" s="223" t="str">
        <f t="array" ref="DR679">IF(BC679="","",
IF(INDEX(Settings!$H:$H,MATCH(DR$1,Settings!$G:$G,0))=TRUE,
100-100*(BC679-MINIFS(BC:BC,$E:$E,$E679))/(MAXIFS(BC:BC,$E:$E,$E679)-MINIFS(BC:BC,$E:$E,$E679)),
100*(BC679-MINIFS(BC:BC,$E:$E,$E679))/(MAXIFS(BC:BC,$E:$E,$E679)-MINIFS(BC:BC,$E:$E,$E679))))</f>
        <v/>
      </c>
      <c r="DS679" s="223" t="str">
        <f t="array" ref="DS679">IF(BD679="","",
IF(INDEX(Settings!$H:$H,MATCH(DS$1,Settings!$G:$G,0))=TRUE,
100-100*(BD679-MINIFS(BD:BD,$E:$E,$E679))/(MAXIFS(BD:BD,$E:$E,$E679)-MINIFS(BD:BD,$E:$E,$E679)),
100*(BD679-MINIFS(BD:BD,$E:$E,$E679))/(MAXIFS(BD:BD,$E:$E,$E679)-MINIFS(BD:BD,$E:$E,$E679))))</f>
        <v/>
      </c>
      <c r="DT679" s="223" t="str">
        <f t="array" ref="DT679">IF(BE679="","",
IF(INDEX(Settings!$H:$H,MATCH(DT$1,Settings!$G:$G,0))=TRUE,
100-100*(BE679-MINIFS(BE:BE,$E:$E,$E679))/(MAXIFS(BE:BE,$E:$E,$E679)-MINIFS(BE:BE,$E:$E,$E679)),
100*(BE679-MINIFS(BE:BE,$E:$E,$E679))/(MAXIFS(BE:BE,$E:$E,$E679)-MINIFS(BE:BE,$E:$E,$E679))))</f>
        <v/>
      </c>
      <c r="DU679" s="223" t="str">
        <f t="array" ref="DU679">IF(BF679="","",
IF(INDEX(Settings!$H:$H,MATCH(DU$1,Settings!$G:$G,0))=TRUE,
100-100*(BF679-MINIFS(BF:BF,$E:$E,$E679))/(MAXIFS(BF:BF,$E:$E,$E679)-MINIFS(BF:BF,$E:$E,$E679)),
100*(BF679-MINIFS(BF:BF,$E:$E,$E679))/(MAXIFS(BF:BF,$E:$E,$E679)-MINIFS(BF:BF,$E:$E,$E679))))</f>
        <v/>
      </c>
      <c r="DV679" s="223" t="str">
        <f t="array" ref="DV679">IF(BG679="","",
IF(INDEX(Settings!$H:$H,MATCH(DV$1,Settings!$G:$G,0))=TRUE,
100-100*(BG679-MINIFS(BG:BG,$E:$E,$E679))/(MAXIFS(BG:BG,$E:$E,$E679)-MINIFS(BG:BG,$E:$E,$E679)),
100*(BG679-MINIFS(BG:BG,$E:$E,$E679))/(MAXIFS(BG:BG,$E:$E,$E679)-MINIFS(BG:BG,$E:$E,$E679))))</f>
        <v/>
      </c>
      <c r="DW679" s="223" t="str">
        <f t="array" ref="DW679">IF(BH679="","",
IF(INDEX(Settings!$H:$H,MATCH(DW$1,Settings!$G:$G,0))=TRUE,
100-100*(BH679-MINIFS(BH:BH,$E:$E,$E679))/(MAXIFS(BH:BH,$E:$E,$E679)-MINIFS(BH:BH,$E:$E,$E679)),
100*(BH679-MINIFS(BH:BH,$E:$E,$E679))/(MAXIFS(BH:BH,$E:$E,$E679)-MINIFS(BH:BH,$E:$E,$E679))))</f>
        <v/>
      </c>
      <c r="DX679" s="223" t="str">
        <f t="array" ref="DX679">IF(BI679="","",
IF(INDEX(Settings!$H:$H,MATCH(DX$1,Settings!$G:$G,0))=TRUE,
100-100*(BI679-MINIFS(BI:BI,$E:$E,$E679))/(MAXIFS(BI:BI,$E:$E,$E679)-MINIFS(BI:BI,$E:$E,$E679)),
100*(BI679-MINIFS(BI:BI,$E:$E,$E679))/(MAXIFS(BI:BI,$E:$E,$E679)-MINIFS(BI:BI,$E:$E,$E679))))</f>
        <v/>
      </c>
      <c r="DY679" s="223" t="str">
        <f t="array" ref="DY679">IF(BJ679="","",
IF(INDEX(Settings!$H:$H,MATCH(DY$1,Settings!$G:$G,0))=TRUE,
100-100*(BJ679-MINIFS(BJ:BJ,$E:$E,$E679))/(MAXIFS(BJ:BJ,$E:$E,$E679)-MINIFS(BJ:BJ,$E:$E,$E679)),
100*(BJ679-MINIFS(BJ:BJ,$E:$E,$E679))/(MAXIFS(BJ:BJ,$E:$E,$E679)-MINIFS(BJ:BJ,$E:$E,$E679))))</f>
        <v/>
      </c>
      <c r="DZ679" s="225"/>
      <c r="EA679" s="225"/>
      <c r="EB679" s="225" t="str">
        <f t="shared" si="8"/>
        <v/>
      </c>
      <c r="EC679" s="225" t="str">
        <f t="shared" si="9"/>
        <v/>
      </c>
      <c r="ED679" s="225" t="str">
        <f t="shared" si="10"/>
        <v/>
      </c>
      <c r="EE679" s="225" t="str">
        <f t="shared" si="11"/>
        <v/>
      </c>
      <c r="EF679" s="225" t="str">
        <f t="shared" si="12"/>
        <v/>
      </c>
      <c r="EG679" s="225" t="str">
        <f t="shared" si="13"/>
        <v/>
      </c>
      <c r="EH679" s="225"/>
      <c r="EI679" s="225"/>
      <c r="EJ679" s="225"/>
      <c r="EK679" s="225"/>
      <c r="EL679" s="225"/>
      <c r="EM679" s="225"/>
    </row>
    <row r="680">
      <c r="A680" s="231"/>
      <c r="B680" s="231"/>
      <c r="C680" s="231"/>
      <c r="D680" s="231" t="str">
        <f t="array" ref="D680">IFERROR(INDEX(Profiles!$B:$B,MATCH($A680,Profiles!$A:$A,0)),"")</f>
        <v/>
      </c>
      <c r="E680" s="231"/>
      <c r="F680" s="231"/>
      <c r="G680" s="231"/>
      <c r="H680" s="231"/>
      <c r="I680" s="231" t="str">
        <f>IF(A680="","",IF(Settings!$N$3="DATE",F680&amp;": "&amp;TEXT(B680,"M/DD/YY"),F680&amp;": "&amp;H680))</f>
        <v/>
      </c>
      <c r="J680" s="231"/>
      <c r="K680" s="231"/>
      <c r="L680" s="231"/>
      <c r="M680" s="232" t="str">
        <f t="shared" si="14"/>
        <v/>
      </c>
      <c r="N680" s="231"/>
      <c r="O680" s="231"/>
      <c r="P680" s="231"/>
      <c r="Q680" s="231"/>
      <c r="R680" s="231"/>
      <c r="S680" s="230" t="str">
        <f>IFERROR(VLOOKUP(AF680, 'YOYO IR Scores'!A:C, 3, FALSE), "")
</f>
        <v/>
      </c>
      <c r="T680" s="231"/>
      <c r="U680" s="231"/>
      <c r="V680" s="231"/>
      <c r="W680" s="231"/>
      <c r="X680" s="233" t="str">
        <f t="shared" si="4"/>
        <v/>
      </c>
      <c r="Y680" s="234" t="str">
        <f t="shared" si="5"/>
        <v/>
      </c>
      <c r="Z680" s="234" t="str">
        <f t="shared" si="6"/>
        <v/>
      </c>
      <c r="AA680" s="233" t="str">
        <f t="shared" si="7"/>
        <v/>
      </c>
      <c r="AB680" s="232"/>
      <c r="AC680" s="232"/>
      <c r="AD680" s="232"/>
      <c r="AE680" s="232" t="str">
        <f>IFERROR(VLOOKUP(AF680, 'YOYO IR Scores'!A:C, 2, FALSE), "")</f>
        <v/>
      </c>
      <c r="AF680" s="232"/>
      <c r="AG680" s="23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c r="BD680" s="232"/>
      <c r="BE680" s="232"/>
      <c r="BF680" s="232"/>
      <c r="BG680" s="232"/>
      <c r="BH680" s="232"/>
      <c r="BI680" s="232"/>
      <c r="BJ680" s="232"/>
      <c r="BK680" s="232" t="str">
        <f t="array" ref="BK680">IF(J680="","",
IF(INDEX(Settings!$H:$H,MATCH(BY$1,Settings!$G:$G,0))=TRUE,
100-100*(J680-MIN(J:J))/(MAX(J:J)-MIN(J:J)),
100*(J680-MIN(J:J))/(MAX(J:J)-MIN(J:J))))</f>
        <v/>
      </c>
      <c r="BL680" s="232" t="str">
        <f t="array" ref="BL680">IF(J680="","",
IF(INDEX(Settings!$H:$H,MATCH(BY$1,Settings!$G:$G,0))=TRUE,
100-100*(J680-MINIFS(J:J,$E:$E,$E680))/(MAXIFS(J:J,$E:$E,$E680)-MINIFS(J:J,$E:$E,$E680)),
100*(J680-MINIFS(J:J,$E:$E,$E680))/(MAXIFS(J:J,$E:$E,$E680)-MINIFS(J:J,$E:$E,$E680))))</f>
        <v/>
      </c>
      <c r="BM680" s="232" t="str">
        <f t="array" ref="BM680">IF(J680="","",
IF(INDEX(Settings!$H:$H,MATCH(BY$1,Settings!$G:$G,0))=TRUE,
100-100*(J680-MINIFS(J:J,$E:$E,$E680,$I:$I,$I680))/(MAXIFS(J:J,$E:$E,$E680,$I:$I,$I680)-MINIFS(J:J,$E:$E,$E680,$I:$I,$I680)),
100*(J680-MINIFS(J:J,$E:$E,$E680,$I:$I,$I680))/(MAXIFS(J:J,$E:$E,$E680,$I:$I,$I680)-MINIFS(J:J,$E:$E,$E680,$I:$I,$I680))))</f>
        <v/>
      </c>
      <c r="BN680" s="231" t="str">
        <f t="array" ref="BN680">IF(J680="","",
IF(INDEX(Settings!$H:$H,MATCH(BY$1,Settings!$G:$G,0))=TRUE,
100-100*PERCENTRANK(J:J,J680),
100*PERCENTRANK(J:J,J680)))</f>
        <v/>
      </c>
      <c r="BO680" s="231" t="str">
        <f>IFERROR(__xludf.DUMMYFUNCTION("IF(J680="""","""",
IF(INDEX(Settings!$H:$H,MATCH(BY$1,Settings!$G:$G,0))=TRUE,
100-100*PERCENTRANK(FILTER(J:J,$E:$E=$E680),J680),
100*PERCENTRANK(FILTER(J:J,$E:$E=$E680),J680)))"),"")</f>
        <v/>
      </c>
      <c r="BP680" s="231" t="str">
        <f>IFERROR(__xludf.DUMMYFUNCTION("IF(J680="""","""",
IF(INDEX(Settings!$H:$H,MATCH(BY$1,Settings!$G:$G,0))=TRUE,
100-100*PERCENTRANK(FILTER(J:J,$E:$E=$E680,$I:$I=$I680),J680),
100*PERCENTRANK(FILTER(J:J,$E:$E=$E680,$I:$I=$I680),J680)))"),"")</f>
        <v/>
      </c>
      <c r="BQ680" s="233" t="str">
        <f t="array" ref="BQ680">IF(J680="","",
IF(INDEX(Settings!$H:$H,MATCH(BY$1,Settings!$G:$G,0))=TRUE,
-1*(J680-AVERAGE(J:J))/STDEV(J:J),
(J680-AVERAGE(J:J))/STDEV(J:J)))</f>
        <v/>
      </c>
      <c r="BR680" s="233" t="str">
        <f>IFERROR(__xludf.DUMMYFUNCTION("IF(J680="""","""",
IF(INDEX(Settings!$H:$H,MATCH(BY$1,Settings!$G:$G,0))=TRUE,
-1*(J680-AVERAGEIFS(J:J,$E:$E,$E680))/STDEV(FILTER(J:J,$E:$E=$E680)),
(J680-AVERAGEIFS(J:J,$E:$E,$E680))/STDEV(FILTER(J:J,$E:$E=$E680))))"),"")</f>
        <v/>
      </c>
      <c r="BS680" s="233"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1"/>
      <c r="BX680" s="231"/>
      <c r="BY680" s="232" t="str">
        <f t="array" ref="BY680">IF(J680="","",
IF(INDEX(Settings!$H:$H,MATCH(BY$1,Settings!$G:$G,0))=TRUE,
100-100*(J680-MINIFS(J:J,$E:$E,$E680))/(MAXIFS(J:J,$E:$E,$E680)-MINIFS(J:J,$E:$E,$E680)),
100*(J680-MINIFS(J:J,$E:$E,$E680))/(MAXIFS(J:J,$E:$E,$E680)-MINIFS(J:J,$E:$E,$E680))))</f>
        <v/>
      </c>
      <c r="BZ680" s="232" t="str">
        <f t="array" ref="BZ680">IF(K680="","",
IF(INDEX(Settings!$H:$H,MATCH(BZ$1,Settings!$G:$G,0))=TRUE,
100-100*(K680-MINIFS(K:K,$E:$E,$E680))/(MAXIFS(K:K,$E:$E,$E680)-MINIFS(K:K,$E:$E,$E680)),
100*(K680-MINIFS(K:K,$E:$E,$E680))/(MAXIFS(K:K,$E:$E,$E680)-MINIFS(K:K,$E:$E,$E680))))</f>
        <v/>
      </c>
      <c r="CA680" s="232" t="str">
        <f t="array" ref="CA680">IF(L680="","",
IF(INDEX(Settings!$H:$H,MATCH(CA$1,Settings!$G:$G,0))=TRUE,
100-100*(L680-MINIFS(L:L,$E:$E,$E680))/(MAXIFS(L:L,$E:$E,$E680)-MINIFS(L:L,$E:$E,$E680)),
100*(L680-MINIFS(L:L,$E:$E,$E680))/(MAXIFS(L:L,$E:$E,$E680)-MINIFS(L:L,$E:$E,$E680))))</f>
        <v/>
      </c>
      <c r="CB680" s="232" t="str">
        <f t="array" ref="CB680">IF(M680="","",
IF(INDEX(Settings!$H:$H,MATCH(CB$1,Settings!$G:$G,0))=TRUE,
100-100*(M680-MINIFS(M:M,$E:$E,$E680))/(MAXIFS(M:M,$E:$E,$E680)-MINIFS(M:M,$E:$E,$E680)),
100*(M680-MINIFS(M:M,$E:$E,$E680))/(MAXIFS(M:M,$E:$E,$E680)-MINIFS(M:M,$E:$E,$E680))))</f>
        <v/>
      </c>
      <c r="CC680" s="232" t="str">
        <f t="array" ref="CC680">IF(N680="","",
IF(INDEX(Settings!$H:$H,MATCH(CC$1,Settings!$G:$G,0))=TRUE,
100-100*(N680-MINIFS(N:N,$E:$E,$E680))/(MAXIFS(N:N,$E:$E,$E680)-MINIFS(N:N,$E:$E,$E680)),
100*(N680-MINIFS(N:N,$E:$E,$E680))/(MAXIFS(N:N,$E:$E,$E680)-MINIFS(N:N,$E:$E,$E680))))</f>
        <v/>
      </c>
      <c r="CD680" s="232" t="str">
        <f t="array" ref="CD680">IF(O680="","",
IF(INDEX(Settings!$H:$H,MATCH(CD$1,Settings!$G:$G,0))=TRUE,
100-100*(O680-MINIFS(O:O,$E:$E,$E680))/(MAXIFS(O:O,$E:$E,$E680)-MINIFS(O:O,$E:$E,$E680)),
100*(O680-MINIFS(O:O,$E:$E,$E680))/(MAXIFS(O:O,$E:$E,$E680)-MINIFS(O:O,$E:$E,$E680))))</f>
        <v/>
      </c>
      <c r="CE680" s="232" t="str">
        <f t="array" ref="CE680">IF(P680="","",
IF(INDEX(Settings!$H:$H,MATCH(CE$1,Settings!$G:$G,0))=TRUE,
100-100*(P680-MINIFS(P:P,$E:$E,$E680))/(MAXIFS(P:P,$E:$E,$E680)-MINIFS(P:P,$E:$E,$E680)),
100*(P680-MINIFS(P:P,$E:$E,$E680))/(MAXIFS(P:P,$E:$E,$E680)-MINIFS(P:P,$E:$E,$E680))))</f>
        <v/>
      </c>
      <c r="CF680" s="232" t="str">
        <f t="array" ref="CF680">IF(Q680="","",
IF(INDEX(Settings!$H:$H,MATCH(CF$1,Settings!$G:$G,0))=TRUE,
100-100*(Q680-MINIFS(Q:Q,$E:$E,$E680))/(MAXIFS(Q:Q,$E:$E,$E680)-MINIFS(Q:Q,$E:$E,$E680)),
100*(Q680-MINIFS(Q:Q,$E:$E,$E680))/(MAXIFS(Q:Q,$E:$E,$E680)-MINIFS(Q:Q,$E:$E,$E680))))</f>
        <v/>
      </c>
      <c r="CG680" s="232" t="str">
        <f t="array" ref="CG680">IF(R680="","",
IF(INDEX(Settings!$H:$H,MATCH(CG$1,Settings!$G:$G,0))=TRUE,
100-100*(R680-MINIFS(R:R,$E:$E,$E680))/(MAXIFS(R:R,$E:$E,$E680)-MINIFS(R:R,$E:$E,$E680)),
100*(R680-MINIFS(R:R,$E:$E,$E680))/(MAXIFS(R:R,$E:$E,$E680)-MINIFS(R:R,$E:$E,$E680))))</f>
        <v/>
      </c>
      <c r="CH680" s="232" t="str">
        <f t="array" ref="CH680">IF(S680="","",
IF(INDEX(Settings!$H:$H,MATCH(CH$1,Settings!$G:$G,0))=TRUE,
100-100*(S680-MINIFS(S:S,$E:$E,$E680))/(MAXIFS(S:S,$E:$E,$E680)-MINIFS(S:S,$E:$E,$E680)),
100*(S680-MINIFS(S:S,$E:$E,$E680))/(MAXIFS(S:S,$E:$E,$E680)-MINIFS(S:S,$E:$E,$E680))))</f>
        <v/>
      </c>
      <c r="CI680" s="232" t="str">
        <f t="array" ref="CI680">IF(T680="","",
IF(INDEX(Settings!$H:$H,MATCH(CI$1,Settings!$G:$G,0))=TRUE,
100-100*(T680-MINIFS(T:T,$E:$E,$E680))/(MAXIFS(T:T,$E:$E,$E680)-MINIFS(T:T,$E:$E,$E680)),
100*(T680-MINIFS(T:T,$E:$E,$E680))/(MAXIFS(T:T,$E:$E,$E680)-MINIFS(T:T,$E:$E,$E680))))</f>
        <v/>
      </c>
      <c r="CJ680" s="232" t="str">
        <f t="array" ref="CJ680">IF(U680="","",
IF(INDEX(Settings!$H:$H,MATCH(CJ$1,Settings!$G:$G,0))=TRUE,
100-100*(U680-MINIFS(U:U,$E:$E,$E680))/(MAXIFS(U:U,$E:$E,$E680)-MINIFS(U:U,$E:$E,$E680)),
100*(U680-MINIFS(U:U,$E:$E,$E680))/(MAXIFS(U:U,$E:$E,$E680)-MINIFS(U:U,$E:$E,$E680))))</f>
        <v/>
      </c>
      <c r="CK680" s="232" t="str">
        <f t="array" ref="CK680">IF(V680="","",
IF(INDEX(Settings!$H:$H,MATCH(CK$1,Settings!$G:$G,0))=TRUE,
100-100*(V680-MINIFS(V:V,$E:$E,$E680))/(MAXIFS(V:V,$E:$E,$E680)-MINIFS(V:V,$E:$E,$E680)),
100*(V680-MINIFS(V:V,$E:$E,$E680))/(MAXIFS(V:V,$E:$E,$E680)-MINIFS(V:V,$E:$E,$E680))))</f>
        <v/>
      </c>
      <c r="CL680" s="232" t="str">
        <f t="array" ref="CL680">IF(W680="","",
IF(INDEX(Settings!$H:$H,MATCH(CL$1,Settings!$G:$G,0))=TRUE,
100-100*(W680-MINIFS(W:W,$E:$E,$E680))/(MAXIFS(W:W,$E:$E,$E680)-MINIFS(W:W,$E:$E,$E680)),
100*(W680-MINIFS(W:W,$E:$E,$E680))/(MAXIFS(W:W,$E:$E,$E680)-MINIFS(W:W,$E:$E,$E680))))</f>
        <v/>
      </c>
      <c r="CM680" s="232" t="str">
        <f t="array" ref="CM680">IF(X680="","",
IF(INDEX(Settings!$H:$H,MATCH(CM$1,Settings!$G:$G,0))=TRUE,
100-100*(X680-MINIFS(X:X,$E:$E,$E680))/(MAXIFS(X:X,$E:$E,$E680)-MINIFS(X:X,$E:$E,$E680)),
100*(X680-MINIFS(X:X,$E:$E,$E680))/(MAXIFS(X:X,$E:$E,$E680)-MINIFS(X:X,$E:$E,$E680))))</f>
        <v/>
      </c>
      <c r="CN680" s="232" t="str">
        <f t="array" ref="CN680">IF(Y680="","",
IF(INDEX(Settings!$H:$H,MATCH(CN$1,Settings!$G:$G,0))=TRUE,
100-100*(Y680-MINIFS(Y:Y,$E:$E,$E680))/(MAXIFS(Y:Y,$E:$E,$E680)-MINIFS(Y:Y,$E:$E,$E680)),
100*(Y680-MINIFS(Y:Y,$E:$E,$E680))/(MAXIFS(Y:Y,$E:$E,$E680)-MINIFS(Y:Y,$E:$E,$E680))))</f>
        <v/>
      </c>
      <c r="CO680" s="232" t="str">
        <f t="array" ref="CO680">IF(Z680="","",
IF(INDEX(Settings!$H:$H,MATCH(CO$1,Settings!$G:$G,0))=TRUE,
100-100*(Z680-MINIFS(Z:Z,$E:$E,$E680))/(MAXIFS(Z:Z,$E:$E,$E680)-MINIFS(Z:Z,$E:$E,$E680)),
100*(Z680-MINIFS(Z:Z,$E:$E,$E680))/(MAXIFS(Z:Z,$E:$E,$E680)-MINIFS(Z:Z,$E:$E,$E680))))</f>
        <v/>
      </c>
      <c r="CP680" s="232" t="str">
        <f t="array" ref="CP680">IF(AA680="","",
IF(INDEX(Settings!$H:$H,MATCH(CP$1,Settings!$G:$G,0))=TRUE,
100-100*(AA680-MINIFS(AA:AA,$E:$E,$E680))/(MAXIFS(AA:AA,$E:$E,$E680)-MINIFS(AA:AA,$E:$E,$E680)),
100*(AA680-MINIFS(AA:AA,$E:$E,$E680))/(MAXIFS(AA:AA,$E:$E,$E680)-MINIFS(AA:AA,$E:$E,$E680))))</f>
        <v/>
      </c>
      <c r="CQ680" s="232" t="str">
        <f t="array" ref="CQ680">IF(AB680="","",
IF(INDEX(Settings!$H:$H,MATCH(CQ$1,Settings!$G:$G,0))=TRUE,
100-100*(AB680-MINIFS(AB:AB,$E:$E,$E680))/(MAXIFS(AB:AB,$E:$E,$E680)-MINIFS(AB:AB,$E:$E,$E680)),
100*(AB680-MINIFS(AB:AB,$E:$E,$E680))/(MAXIFS(AB:AB,$E:$E,$E680)-MINIFS(AB:AB,$E:$E,$E680))))</f>
        <v/>
      </c>
      <c r="CR680" s="232" t="str">
        <f t="array" ref="CR680">IF(AC680="","",
IF(INDEX(Settings!$H:$H,MATCH(CR$1,Settings!$G:$G,0))=TRUE,
100-100*(AC680-MINIFS(AC:AC,$E:$E,$E680))/(MAXIFS(AC:AC,$E:$E,$E680)-MINIFS(AC:AC,$E:$E,$E680)),
100*(AC680-MINIFS(AC:AC,$E:$E,$E680))/(MAXIFS(AC:AC,$E:$E,$E680)-MINIFS(AC:AC,$E:$E,$E680))))</f>
        <v/>
      </c>
      <c r="CS680" s="232" t="str">
        <f t="array" ref="CS680">IF(AD680="","",
IF(INDEX(Settings!$H:$H,MATCH(CS$1,Settings!$G:$G,0))=TRUE,
100-100*(AD680-MINIFS(AD:AD,$E:$E,$E680))/(MAXIFS(AD:AD,$E:$E,$E680)-MINIFS(AD:AD,$E:$E,$E680)),
100*(AD680-MINIFS(AD:AD,$E:$E,$E680))/(MAXIFS(AD:AD,$E:$E,$E680)-MINIFS(AD:AD,$E:$E,$E680))))</f>
        <v/>
      </c>
      <c r="CT680" s="232" t="str">
        <f t="array" ref="CT680">IF(AE680="","",
IF(INDEX(Settings!$H:$H,MATCH(CT$1,Settings!$G:$G,0))=TRUE,
100-100*(AE680-MINIFS(AE:AE,$E:$E,$E680))/(MAXIFS(AE:AE,$E:$E,$E680)-MINIFS(AE:AE,$E:$E,$E680)),
100*(AE680-MINIFS(AE:AE,$E:$E,$E680))/(MAXIFS(AE:AE,$E:$E,$E680)-MINIFS(AE:AE,$E:$E,$E680))))</f>
        <v/>
      </c>
      <c r="CU680" s="232" t="str">
        <f t="array" ref="CU680">IF(AF680="","",
IF(INDEX(Settings!$H:$H,MATCH(CU$1,Settings!$G:$G,0))=TRUE,
100-100*(AF680-MINIFS(AF:AF,$E:$E,$E680))/(MAXIFS(AF:AF,$E:$E,$E680)-MINIFS(AF:AF,$E:$E,$E680)),
100*(AF680-MINIFS(AF:AF,$E:$E,$E680))/(MAXIFS(AF:AF,$E:$E,$E680)-MINIFS(AF:AF,$E:$E,$E680))))</f>
        <v/>
      </c>
      <c r="CV680" s="232" t="str">
        <f t="array" ref="CV680">IF(AG680="","",
IF(INDEX(Settings!$H:$H,MATCH(CV$1,Settings!$G:$G,0))=TRUE,
100-100*(AG680-MINIFS(AG:AG,$E:$E,$E680))/(MAXIFS(AG:AG,$E:$E,$E680)-MINIFS(AG:AG,$E:$E,$E680)),
100*(AG680-MINIFS(AG:AG,$E:$E,$E680))/(MAXIFS(AG:AG,$E:$E,$E680)-MINIFS(AG:AG,$E:$E,$E680))))</f>
        <v/>
      </c>
      <c r="CW680" s="232" t="str">
        <f t="array" ref="CW680">IF(AH680="","",
IF(INDEX(Settings!$H:$H,MATCH(CW$1,Settings!$G:$G,0))=TRUE,
100-100*(AH680-MINIFS(AH:AH,$E:$E,$E680))/(MAXIFS(AH:AH,$E:$E,$E680)-MINIFS(AH:AH,$E:$E,$E680)),
100*(AH680-MINIFS(AH:AH,$E:$E,$E680))/(MAXIFS(AH:AH,$E:$E,$E680)-MINIFS(AH:AH,$E:$E,$E680))))</f>
        <v/>
      </c>
      <c r="CX680" s="232" t="str">
        <f t="array" ref="CX680">IF(AI680="","",
IF(INDEX(Settings!$H:$H,MATCH(CX$1,Settings!$G:$G,0))=TRUE,
100-100*(AI680-MINIFS(AI:AI,$E:$E,$E680))/(MAXIFS(AI:AI,$E:$E,$E680)-MINIFS(AI:AI,$E:$E,$E680)),
100*(AI680-MINIFS(AI:AI,$E:$E,$E680))/(MAXIFS(AI:AI,$E:$E,$E680)-MINIFS(AI:AI,$E:$E,$E680))))</f>
        <v/>
      </c>
      <c r="CY680" s="232" t="str">
        <f t="array" ref="CY680">IF(AJ680="","",
IF(INDEX(Settings!$H:$H,MATCH(CY$1,Settings!$G:$G,0))=TRUE,
100-100*(AJ680-MINIFS(AJ:AJ,$E:$E,$E680))/(MAXIFS(AJ:AJ,$E:$E,$E680)-MINIFS(AJ:AJ,$E:$E,$E680)),
100*(AJ680-MINIFS(AJ:AJ,$E:$E,$E680))/(MAXIFS(AJ:AJ,$E:$E,$E680)-MINIFS(AJ:AJ,$E:$E,$E680))))</f>
        <v/>
      </c>
      <c r="CZ680" s="232" t="str">
        <f t="array" ref="CZ680">IF(AK680="","",
IF(INDEX(Settings!$H:$H,MATCH(CZ$1,Settings!$G:$G,0))=TRUE,
100-100*(AK680-MINIFS(AK:AK,$E:$E,$E680))/(MAXIFS(AK:AK,$E:$E,$E680)-MINIFS(AK:AK,$E:$E,$E680)),
100*(AK680-MINIFS(AK:AK,$E:$E,$E680))/(MAXIFS(AK:AK,$E:$E,$E680)-MINIFS(AK:AK,$E:$E,$E680))))</f>
        <v/>
      </c>
      <c r="DA680" s="232" t="str">
        <f t="array" ref="DA680">IF(AL680="","",
IF(INDEX(Settings!$H:$H,MATCH(DA$1,Settings!$G:$G,0))=TRUE,
100-100*(AL680-MINIFS(AL:AL,$E:$E,$E680))/(MAXIFS(AL:AL,$E:$E,$E680)-MINIFS(AL:AL,$E:$E,$E680)),
100*(AL680-MINIFS(AL:AL,$E:$E,$E680))/(MAXIFS(AL:AL,$E:$E,$E680)-MINIFS(AL:AL,$E:$E,$E680))))</f>
        <v/>
      </c>
      <c r="DB680" s="232" t="str">
        <f t="array" ref="DB680">IF(AM680="","",
IF(INDEX(Settings!$H:$H,MATCH(DB$1,Settings!$G:$G,0))=TRUE,
100-100*(AM680-MINIFS(AM:AM,$E:$E,$E680))/(MAXIFS(AM:AM,$E:$E,$E680)-MINIFS(AM:AM,$E:$E,$E680)),
100*(AM680-MINIFS(AM:AM,$E:$E,$E680))/(MAXIFS(AM:AM,$E:$E,$E680)-MINIFS(AM:AM,$E:$E,$E680))))</f>
        <v/>
      </c>
      <c r="DC680" s="232" t="str">
        <f t="array" ref="DC680">IF(AN680="","",
IF(INDEX(Settings!$H:$H,MATCH(DC$1,Settings!$G:$G,0))=TRUE,
100-100*(AN680-MINIFS(AN:AN,$E:$E,$E680))/(MAXIFS(AN:AN,$E:$E,$E680)-MINIFS(AN:AN,$E:$E,$E680)),
100*(AN680-MINIFS(AN:AN,$E:$E,$E680))/(MAXIFS(AN:AN,$E:$E,$E680)-MINIFS(AN:AN,$E:$E,$E680))))</f>
        <v/>
      </c>
      <c r="DD680" s="232" t="str">
        <f t="array" ref="DD680">IF(AO680="","",
IF(INDEX(Settings!$H:$H,MATCH(DD$1,Settings!$G:$G,0))=TRUE,
100-100*(AO680-MINIFS(AO:AO,$E:$E,$E680))/(MAXIFS(AO:AO,$E:$E,$E680)-MINIFS(AO:AO,$E:$E,$E680)),
100*(AO680-MINIFS(AO:AO,$E:$E,$E680))/(MAXIFS(AO:AO,$E:$E,$E680)-MINIFS(AO:AO,$E:$E,$E680))))</f>
        <v/>
      </c>
      <c r="DE680" s="232" t="str">
        <f t="array" ref="DE680">IF(AP680="","",
IF(INDEX(Settings!$H:$H,MATCH(DE$1,Settings!$G:$G,0))=TRUE,
100-100*(AP680-MINIFS(AP:AP,$E:$E,$E680))/(MAXIFS(AP:AP,$E:$E,$E680)-MINIFS(AP:AP,$E:$E,$E680)),
100*(AP680-MINIFS(AP:AP,$E:$E,$E680))/(MAXIFS(AP:AP,$E:$E,$E680)-MINIFS(AP:AP,$E:$E,$E680))))</f>
        <v/>
      </c>
      <c r="DF680" s="232" t="str">
        <f t="array" ref="DF680">IF(AQ680="","",
IF(INDEX(Settings!$H:$H,MATCH(DF$1,Settings!$G:$G,0))=TRUE,
100-100*(AQ680-MINIFS(AQ:AQ,$E:$E,$E680))/(MAXIFS(AQ:AQ,$E:$E,$E680)-MINIFS(AQ:AQ,$E:$E,$E680)),
100*(AQ680-MINIFS(AQ:AQ,$E:$E,$E680))/(MAXIFS(AQ:AQ,$E:$E,$E680)-MINIFS(AQ:AQ,$E:$E,$E680))))</f>
        <v/>
      </c>
      <c r="DG680" s="232" t="str">
        <f t="array" ref="DG680">IF(AR680="","",
IF(INDEX(Settings!$H:$H,MATCH(DG$1,Settings!$G:$G,0))=TRUE,
100-100*(AR680-MINIFS(AR:AR,$E:$E,$E680))/(MAXIFS(AR:AR,$E:$E,$E680)-MINIFS(AR:AR,$E:$E,$E680)),
100*(AR680-MINIFS(AR:AR,$E:$E,$E680))/(MAXIFS(AR:AR,$E:$E,$E680)-MINIFS(AR:AR,$E:$E,$E680))))</f>
        <v/>
      </c>
      <c r="DH680" s="232" t="str">
        <f t="array" ref="DH680">IF(AS680="","",
IF(INDEX(Settings!$H:$H,MATCH(DH$1,Settings!$G:$G,0))=TRUE,
100-100*(AS680-MINIFS(AS:AS,$E:$E,$E680))/(MAXIFS(AS:AS,$E:$E,$E680)-MINIFS(AS:AS,$E:$E,$E680)),
100*(AS680-MINIFS(AS:AS,$E:$E,$E680))/(MAXIFS(AS:AS,$E:$E,$E680)-MINIFS(AS:AS,$E:$E,$E680))))</f>
        <v/>
      </c>
      <c r="DI680" s="232" t="str">
        <f t="array" ref="DI680">IF(AT680="","",
IF(INDEX(Settings!$H:$H,MATCH(DI$1,Settings!$G:$G,0))=TRUE,
100-100*(AT680-MINIFS(AT:AT,$E:$E,$E680))/(MAXIFS(AT:AT,$E:$E,$E680)-MINIFS(AT:AT,$E:$E,$E680)),
100*(AT680-MINIFS(AT:AT,$E:$E,$E680))/(MAXIFS(AT:AT,$E:$E,$E680)-MINIFS(AT:AT,$E:$E,$E680))))</f>
        <v/>
      </c>
      <c r="DJ680" s="232" t="str">
        <f t="array" ref="DJ680">IF(AU680="","",
IF(INDEX(Settings!$H:$H,MATCH(DJ$1,Settings!$G:$G,0))=TRUE,
100-100*(AU680-MINIFS(AU:AU,$E:$E,$E680))/(MAXIFS(AU:AU,$E:$E,$E680)-MINIFS(AU:AU,$E:$E,$E680)),
100*(AU680-MINIFS(AU:AU,$E:$E,$E680))/(MAXIFS(AU:AU,$E:$E,$E680)-MINIFS(AU:AU,$E:$E,$E680))))</f>
        <v/>
      </c>
      <c r="DK680" s="232" t="str">
        <f t="array" ref="DK680">IF(AV680="","",
IF(INDEX(Settings!$H:$H,MATCH(DK$1,Settings!$G:$G,0))=TRUE,
100-100*(AV680-MINIFS(AV:AV,$E:$E,$E680))/(MAXIFS(AV:AV,$E:$E,$E680)-MINIFS(AV:AV,$E:$E,$E680)),
100*(AV680-MINIFS(AV:AV,$E:$E,$E680))/(MAXIFS(AV:AV,$E:$E,$E680)-MINIFS(AV:AV,$E:$E,$E680))))</f>
        <v/>
      </c>
      <c r="DL680" s="232" t="str">
        <f t="array" ref="DL680">IF(AW680="","",
IF(INDEX(Settings!$H:$H,MATCH(DL$1,Settings!$G:$G,0))=TRUE,
100-100*(AW680-MINIFS(AW:AW,$E:$E,$E680))/(MAXIFS(AW:AW,$E:$E,$E680)-MINIFS(AW:AW,$E:$E,$E680)),
100*(AW680-MINIFS(AW:AW,$E:$E,$E680))/(MAXIFS(AW:AW,$E:$E,$E680)-MINIFS(AW:AW,$E:$E,$E680))))</f>
        <v/>
      </c>
      <c r="DM680" s="232" t="str">
        <f t="array" ref="DM680">IF(AX680="","",
IF(INDEX(Settings!$H:$H,MATCH(DM$1,Settings!$G:$G,0))=TRUE,
100-100*(AX680-MINIFS(AX:AX,$E:$E,$E680))/(MAXIFS(AX:AX,$E:$E,$E680)-MINIFS(AX:AX,$E:$E,$E680)),
100*(AX680-MINIFS(AX:AX,$E:$E,$E680))/(MAXIFS(AX:AX,$E:$E,$E680)-MINIFS(AX:AX,$E:$E,$E680))))</f>
        <v/>
      </c>
      <c r="DN680" s="232" t="str">
        <f t="array" ref="DN680">IF(AY680="","",
IF(INDEX(Settings!$H:$H,MATCH(DN$1,Settings!$G:$G,0))=TRUE,
100-100*(AY680-MINIFS(AY:AY,$E:$E,$E680))/(MAXIFS(AY:AY,$E:$E,$E680)-MINIFS(AY:AY,$E:$E,$E680)),
100*(AY680-MINIFS(AY:AY,$E:$E,$E680))/(MAXIFS(AY:AY,$E:$E,$E680)-MINIFS(AY:AY,$E:$E,$E680))))</f>
        <v/>
      </c>
      <c r="DO680" s="232" t="str">
        <f t="array" ref="DO680">IF(AZ680="","",
IF(INDEX(Settings!$H:$H,MATCH(DO$1,Settings!$G:$G,0))=TRUE,
100-100*(AZ680-MINIFS(AZ:AZ,$E:$E,$E680))/(MAXIFS(AZ:AZ,$E:$E,$E680)-MINIFS(AZ:AZ,$E:$E,$E680)),
100*(AZ680-MINIFS(AZ:AZ,$E:$E,$E680))/(MAXIFS(AZ:AZ,$E:$E,$E680)-MINIFS(AZ:AZ,$E:$E,$E680))))</f>
        <v/>
      </c>
      <c r="DP680" s="232" t="str">
        <f t="array" ref="DP680">IF(BA680="","",
IF(INDEX(Settings!$H:$H,MATCH(DP$1,Settings!$G:$G,0))=TRUE,
100-100*(BA680-MINIFS(BA:BA,$E:$E,$E680))/(MAXIFS(BA:BA,$E:$E,$E680)-MINIFS(BA:BA,$E:$E,$E680)),
100*(BA680-MINIFS(BA:BA,$E:$E,$E680))/(MAXIFS(BA:BA,$E:$E,$E680)-MINIFS(BA:BA,$E:$E,$E680))))</f>
        <v/>
      </c>
      <c r="DQ680" s="232" t="str">
        <f t="array" ref="DQ680">IF(BB680="","",
IF(INDEX(Settings!$H:$H,MATCH(DQ$1,Settings!$G:$G,0))=TRUE,
100-100*(BB680-MINIFS(BB:BB,$E:$E,$E680))/(MAXIFS(BB:BB,$E:$E,$E680)-MINIFS(BB:BB,$E:$E,$E680)),
100*(BB680-MINIFS(BB:BB,$E:$E,$E680))/(MAXIFS(BB:BB,$E:$E,$E680)-MINIFS(BB:BB,$E:$E,$E680))))</f>
        <v/>
      </c>
      <c r="DR680" s="232" t="str">
        <f t="array" ref="DR680">IF(BC680="","",
IF(INDEX(Settings!$H:$H,MATCH(DR$1,Settings!$G:$G,0))=TRUE,
100-100*(BC680-MINIFS(BC:BC,$E:$E,$E680))/(MAXIFS(BC:BC,$E:$E,$E680)-MINIFS(BC:BC,$E:$E,$E680)),
100*(BC680-MINIFS(BC:BC,$E:$E,$E680))/(MAXIFS(BC:BC,$E:$E,$E680)-MINIFS(BC:BC,$E:$E,$E680))))</f>
        <v/>
      </c>
      <c r="DS680" s="232" t="str">
        <f t="array" ref="DS680">IF(BD680="","",
IF(INDEX(Settings!$H:$H,MATCH(DS$1,Settings!$G:$G,0))=TRUE,
100-100*(BD680-MINIFS(BD:BD,$E:$E,$E680))/(MAXIFS(BD:BD,$E:$E,$E680)-MINIFS(BD:BD,$E:$E,$E680)),
100*(BD680-MINIFS(BD:BD,$E:$E,$E680))/(MAXIFS(BD:BD,$E:$E,$E680)-MINIFS(BD:BD,$E:$E,$E680))))</f>
        <v/>
      </c>
      <c r="DT680" s="232" t="str">
        <f t="array" ref="DT680">IF(BE680="","",
IF(INDEX(Settings!$H:$H,MATCH(DT$1,Settings!$G:$G,0))=TRUE,
100-100*(BE680-MINIFS(BE:BE,$E:$E,$E680))/(MAXIFS(BE:BE,$E:$E,$E680)-MINIFS(BE:BE,$E:$E,$E680)),
100*(BE680-MINIFS(BE:BE,$E:$E,$E680))/(MAXIFS(BE:BE,$E:$E,$E680)-MINIFS(BE:BE,$E:$E,$E680))))</f>
        <v/>
      </c>
      <c r="DU680" s="232" t="str">
        <f t="array" ref="DU680">IF(BF680="","",
IF(INDEX(Settings!$H:$H,MATCH(DU$1,Settings!$G:$G,0))=TRUE,
100-100*(BF680-MINIFS(BF:BF,$E:$E,$E680))/(MAXIFS(BF:BF,$E:$E,$E680)-MINIFS(BF:BF,$E:$E,$E680)),
100*(BF680-MINIFS(BF:BF,$E:$E,$E680))/(MAXIFS(BF:BF,$E:$E,$E680)-MINIFS(BF:BF,$E:$E,$E680))))</f>
        <v/>
      </c>
      <c r="DV680" s="232" t="str">
        <f t="array" ref="DV680">IF(BG680="","",
IF(INDEX(Settings!$H:$H,MATCH(DV$1,Settings!$G:$G,0))=TRUE,
100-100*(BG680-MINIFS(BG:BG,$E:$E,$E680))/(MAXIFS(BG:BG,$E:$E,$E680)-MINIFS(BG:BG,$E:$E,$E680)),
100*(BG680-MINIFS(BG:BG,$E:$E,$E680))/(MAXIFS(BG:BG,$E:$E,$E680)-MINIFS(BG:BG,$E:$E,$E680))))</f>
        <v/>
      </c>
      <c r="DW680" s="232" t="str">
        <f t="array" ref="DW680">IF(BH680="","",
IF(INDEX(Settings!$H:$H,MATCH(DW$1,Settings!$G:$G,0))=TRUE,
100-100*(BH680-MINIFS(BH:BH,$E:$E,$E680))/(MAXIFS(BH:BH,$E:$E,$E680)-MINIFS(BH:BH,$E:$E,$E680)),
100*(BH680-MINIFS(BH:BH,$E:$E,$E680))/(MAXIFS(BH:BH,$E:$E,$E680)-MINIFS(BH:BH,$E:$E,$E680))))</f>
        <v/>
      </c>
      <c r="DX680" s="232" t="str">
        <f t="array" ref="DX680">IF(BI680="","",
IF(INDEX(Settings!$H:$H,MATCH(DX$1,Settings!$G:$G,0))=TRUE,
100-100*(BI680-MINIFS(BI:BI,$E:$E,$E680))/(MAXIFS(BI:BI,$E:$E,$E680)-MINIFS(BI:BI,$E:$E,$E680)),
100*(BI680-MINIFS(BI:BI,$E:$E,$E680))/(MAXIFS(BI:BI,$E:$E,$E680)-MINIFS(BI:BI,$E:$E,$E680))))</f>
        <v/>
      </c>
      <c r="DY680" s="232" t="str">
        <f t="array" ref="DY680">IF(BJ680="","",
IF(INDEX(Settings!$H:$H,MATCH(DY$1,Settings!$G:$G,0))=TRUE,
100-100*(BJ680-MINIFS(BJ:BJ,$E:$E,$E680))/(MAXIFS(BJ:BJ,$E:$E,$E680)-MINIFS(BJ:BJ,$E:$E,$E680)),
100*(BJ680-MINIFS(BJ:BJ,$E:$E,$E680))/(MAXIFS(BJ:BJ,$E:$E,$E680)-MINIFS(BJ:BJ,$E:$E,$E680))))</f>
        <v/>
      </c>
      <c r="DZ680" s="234"/>
      <c r="EA680" s="234"/>
      <c r="EB680" s="234" t="str">
        <f t="shared" si="8"/>
        <v/>
      </c>
      <c r="EC680" s="234" t="str">
        <f t="shared" si="9"/>
        <v/>
      </c>
      <c r="ED680" s="234" t="str">
        <f t="shared" si="10"/>
        <v/>
      </c>
      <c r="EE680" s="234" t="str">
        <f t="shared" si="11"/>
        <v/>
      </c>
      <c r="EF680" s="234" t="str">
        <f t="shared" si="12"/>
        <v/>
      </c>
      <c r="EG680" s="234" t="str">
        <f t="shared" si="13"/>
        <v/>
      </c>
      <c r="EH680" s="234"/>
      <c r="EI680" s="234"/>
      <c r="EJ680" s="234"/>
      <c r="EK680" s="234"/>
      <c r="EL680" s="234"/>
      <c r="EM680" s="234"/>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3" t="str">
        <f t="shared" si="14"/>
        <v/>
      </c>
      <c r="N681" s="49"/>
      <c r="O681" s="49"/>
      <c r="P681" s="49"/>
      <c r="Q681" s="49"/>
      <c r="R681" s="49"/>
      <c r="S681" s="222" t="str">
        <f>IFERROR(VLOOKUP(AF681, 'YOYO IR Scores'!A:C, 3, FALSE), "")
</f>
        <v/>
      </c>
      <c r="T681" s="49"/>
      <c r="U681" s="49"/>
      <c r="V681" s="49"/>
      <c r="W681" s="49"/>
      <c r="X681" s="224" t="str">
        <f t="shared" si="4"/>
        <v/>
      </c>
      <c r="Y681" s="225" t="str">
        <f t="shared" si="5"/>
        <v/>
      </c>
      <c r="Z681" s="225" t="str">
        <f t="shared" si="6"/>
        <v/>
      </c>
      <c r="AA681" s="224" t="str">
        <f t="shared" si="7"/>
        <v/>
      </c>
      <c r="AB681" s="223"/>
      <c r="AC681" s="223"/>
      <c r="AD681" s="223"/>
      <c r="AE681" s="223" t="str">
        <f>IFERROR(VLOOKUP(AF681, 'YOYO IR Scores'!A:C, 2, FALSE), "")</f>
        <v/>
      </c>
      <c r="AF681" s="223"/>
      <c r="AG681" s="223"/>
      <c r="AH681" s="223"/>
      <c r="AI681" s="223"/>
      <c r="AJ681" s="223"/>
      <c r="AK681" s="223"/>
      <c r="AL681" s="223"/>
      <c r="AM681" s="223"/>
      <c r="AN681" s="223"/>
      <c r="AO681" s="223"/>
      <c r="AP681" s="223"/>
      <c r="AQ681" s="223"/>
      <c r="AR681" s="223"/>
      <c r="AS681" s="223"/>
      <c r="AT681" s="223"/>
      <c r="AU681" s="223"/>
      <c r="AV681" s="223"/>
      <c r="AW681" s="223"/>
      <c r="AX681" s="223"/>
      <c r="AY681" s="223"/>
      <c r="AZ681" s="223"/>
      <c r="BA681" s="223"/>
      <c r="BB681" s="223"/>
      <c r="BC681" s="223"/>
      <c r="BD681" s="223"/>
      <c r="BE681" s="223"/>
      <c r="BF681" s="223"/>
      <c r="BG681" s="223"/>
      <c r="BH681" s="223"/>
      <c r="BI681" s="223"/>
      <c r="BJ681" s="223"/>
      <c r="BK681" s="223" t="str">
        <f t="array" ref="BK681">IF(J681="","",
IF(INDEX(Settings!$H:$H,MATCH(BY$1,Settings!$G:$G,0))=TRUE,
100-100*(J681-MIN(J:J))/(MAX(J:J)-MIN(J:J)),
100*(J681-MIN(J:J))/(MAX(J:J)-MIN(J:J))))</f>
        <v/>
      </c>
      <c r="BL681" s="223" t="str">
        <f t="array" ref="BL681">IF(J681="","",
IF(INDEX(Settings!$H:$H,MATCH(BY$1,Settings!$G:$G,0))=TRUE,
100-100*(J681-MINIFS(J:J,$E:$E,$E681))/(MAXIFS(J:J,$E:$E,$E681)-MINIFS(J:J,$E:$E,$E681)),
100*(J681-MINIFS(J:J,$E:$E,$E681))/(MAXIFS(J:J,$E:$E,$E681)-MINIFS(J:J,$E:$E,$E681))))</f>
        <v/>
      </c>
      <c r="BM681" s="223"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4" t="str">
        <f t="array" ref="BQ681">IF(J681="","",
IF(INDEX(Settings!$H:$H,MATCH(BY$1,Settings!$G:$G,0))=TRUE,
-1*(J681-AVERAGE(J:J))/STDEV(J:J),
(J681-AVERAGE(J:J))/STDEV(J:J)))</f>
        <v/>
      </c>
      <c r="BR681" s="224" t="str">
        <f>IFERROR(__xludf.DUMMYFUNCTION("IF(J681="""","""",
IF(INDEX(Settings!$H:$H,MATCH(BY$1,Settings!$G:$G,0))=TRUE,
-1*(J681-AVERAGEIFS(J:J,$E:$E,$E681))/STDEV(FILTER(J:J,$E:$E=$E681)),
(J681-AVERAGEIFS(J:J,$E:$E,$E681))/STDEV(FILTER(J:J,$E:$E=$E681))))"),"")</f>
        <v/>
      </c>
      <c r="BS681" s="224"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3" t="str">
        <f t="array" ref="BY681">IF(J681="","",
IF(INDEX(Settings!$H:$H,MATCH(BY$1,Settings!$G:$G,0))=TRUE,
100-100*(J681-MINIFS(J:J,$E:$E,$E681))/(MAXIFS(J:J,$E:$E,$E681)-MINIFS(J:J,$E:$E,$E681)),
100*(J681-MINIFS(J:J,$E:$E,$E681))/(MAXIFS(J:J,$E:$E,$E681)-MINIFS(J:J,$E:$E,$E681))))</f>
        <v/>
      </c>
      <c r="BZ681" s="223" t="str">
        <f t="array" ref="BZ681">IF(K681="","",
IF(INDEX(Settings!$H:$H,MATCH(BZ$1,Settings!$G:$G,0))=TRUE,
100-100*(K681-MINIFS(K:K,$E:$E,$E681))/(MAXIFS(K:K,$E:$E,$E681)-MINIFS(K:K,$E:$E,$E681)),
100*(K681-MINIFS(K:K,$E:$E,$E681))/(MAXIFS(K:K,$E:$E,$E681)-MINIFS(K:K,$E:$E,$E681))))</f>
        <v/>
      </c>
      <c r="CA681" s="223" t="str">
        <f t="array" ref="CA681">IF(L681="","",
IF(INDEX(Settings!$H:$H,MATCH(CA$1,Settings!$G:$G,0))=TRUE,
100-100*(L681-MINIFS(L:L,$E:$E,$E681))/(MAXIFS(L:L,$E:$E,$E681)-MINIFS(L:L,$E:$E,$E681)),
100*(L681-MINIFS(L:L,$E:$E,$E681))/(MAXIFS(L:L,$E:$E,$E681)-MINIFS(L:L,$E:$E,$E681))))</f>
        <v/>
      </c>
      <c r="CB681" s="223" t="str">
        <f t="array" ref="CB681">IF(M681="","",
IF(INDEX(Settings!$H:$H,MATCH(CB$1,Settings!$G:$G,0))=TRUE,
100-100*(M681-MINIFS(M:M,$E:$E,$E681))/(MAXIFS(M:M,$E:$E,$E681)-MINIFS(M:M,$E:$E,$E681)),
100*(M681-MINIFS(M:M,$E:$E,$E681))/(MAXIFS(M:M,$E:$E,$E681)-MINIFS(M:M,$E:$E,$E681))))</f>
        <v/>
      </c>
      <c r="CC681" s="223" t="str">
        <f t="array" ref="CC681">IF(N681="","",
IF(INDEX(Settings!$H:$H,MATCH(CC$1,Settings!$G:$G,0))=TRUE,
100-100*(N681-MINIFS(N:N,$E:$E,$E681))/(MAXIFS(N:N,$E:$E,$E681)-MINIFS(N:N,$E:$E,$E681)),
100*(N681-MINIFS(N:N,$E:$E,$E681))/(MAXIFS(N:N,$E:$E,$E681)-MINIFS(N:N,$E:$E,$E681))))</f>
        <v/>
      </c>
      <c r="CD681" s="223" t="str">
        <f t="array" ref="CD681">IF(O681="","",
IF(INDEX(Settings!$H:$H,MATCH(CD$1,Settings!$G:$G,0))=TRUE,
100-100*(O681-MINIFS(O:O,$E:$E,$E681))/(MAXIFS(O:O,$E:$E,$E681)-MINIFS(O:O,$E:$E,$E681)),
100*(O681-MINIFS(O:O,$E:$E,$E681))/(MAXIFS(O:O,$E:$E,$E681)-MINIFS(O:O,$E:$E,$E681))))</f>
        <v/>
      </c>
      <c r="CE681" s="223" t="str">
        <f t="array" ref="CE681">IF(P681="","",
IF(INDEX(Settings!$H:$H,MATCH(CE$1,Settings!$G:$G,0))=TRUE,
100-100*(P681-MINIFS(P:P,$E:$E,$E681))/(MAXIFS(P:P,$E:$E,$E681)-MINIFS(P:P,$E:$E,$E681)),
100*(P681-MINIFS(P:P,$E:$E,$E681))/(MAXIFS(P:P,$E:$E,$E681)-MINIFS(P:P,$E:$E,$E681))))</f>
        <v/>
      </c>
      <c r="CF681" s="223" t="str">
        <f t="array" ref="CF681">IF(Q681="","",
IF(INDEX(Settings!$H:$H,MATCH(CF$1,Settings!$G:$G,0))=TRUE,
100-100*(Q681-MINIFS(Q:Q,$E:$E,$E681))/(MAXIFS(Q:Q,$E:$E,$E681)-MINIFS(Q:Q,$E:$E,$E681)),
100*(Q681-MINIFS(Q:Q,$E:$E,$E681))/(MAXIFS(Q:Q,$E:$E,$E681)-MINIFS(Q:Q,$E:$E,$E681))))</f>
        <v/>
      </c>
      <c r="CG681" s="223" t="str">
        <f t="array" ref="CG681">IF(R681="","",
IF(INDEX(Settings!$H:$H,MATCH(CG$1,Settings!$G:$G,0))=TRUE,
100-100*(R681-MINIFS(R:R,$E:$E,$E681))/(MAXIFS(R:R,$E:$E,$E681)-MINIFS(R:R,$E:$E,$E681)),
100*(R681-MINIFS(R:R,$E:$E,$E681))/(MAXIFS(R:R,$E:$E,$E681)-MINIFS(R:R,$E:$E,$E681))))</f>
        <v/>
      </c>
      <c r="CH681" s="223" t="str">
        <f t="array" ref="CH681">IF(S681="","",
IF(INDEX(Settings!$H:$H,MATCH(CH$1,Settings!$G:$G,0))=TRUE,
100-100*(S681-MINIFS(S:S,$E:$E,$E681))/(MAXIFS(S:S,$E:$E,$E681)-MINIFS(S:S,$E:$E,$E681)),
100*(S681-MINIFS(S:S,$E:$E,$E681))/(MAXIFS(S:S,$E:$E,$E681)-MINIFS(S:S,$E:$E,$E681))))</f>
        <v/>
      </c>
      <c r="CI681" s="223" t="str">
        <f t="array" ref="CI681">IF(T681="","",
IF(INDEX(Settings!$H:$H,MATCH(CI$1,Settings!$G:$G,0))=TRUE,
100-100*(T681-MINIFS(T:T,$E:$E,$E681))/(MAXIFS(T:T,$E:$E,$E681)-MINIFS(T:T,$E:$E,$E681)),
100*(T681-MINIFS(T:T,$E:$E,$E681))/(MAXIFS(T:T,$E:$E,$E681)-MINIFS(T:T,$E:$E,$E681))))</f>
        <v/>
      </c>
      <c r="CJ681" s="223" t="str">
        <f t="array" ref="CJ681">IF(U681="","",
IF(INDEX(Settings!$H:$H,MATCH(CJ$1,Settings!$G:$G,0))=TRUE,
100-100*(U681-MINIFS(U:U,$E:$E,$E681))/(MAXIFS(U:U,$E:$E,$E681)-MINIFS(U:U,$E:$E,$E681)),
100*(U681-MINIFS(U:U,$E:$E,$E681))/(MAXIFS(U:U,$E:$E,$E681)-MINIFS(U:U,$E:$E,$E681))))</f>
        <v/>
      </c>
      <c r="CK681" s="223" t="str">
        <f t="array" ref="CK681">IF(V681="","",
IF(INDEX(Settings!$H:$H,MATCH(CK$1,Settings!$G:$G,0))=TRUE,
100-100*(V681-MINIFS(V:V,$E:$E,$E681))/(MAXIFS(V:V,$E:$E,$E681)-MINIFS(V:V,$E:$E,$E681)),
100*(V681-MINIFS(V:V,$E:$E,$E681))/(MAXIFS(V:V,$E:$E,$E681)-MINIFS(V:V,$E:$E,$E681))))</f>
        <v/>
      </c>
      <c r="CL681" s="223" t="str">
        <f t="array" ref="CL681">IF(W681="","",
IF(INDEX(Settings!$H:$H,MATCH(CL$1,Settings!$G:$G,0))=TRUE,
100-100*(W681-MINIFS(W:W,$E:$E,$E681))/(MAXIFS(W:W,$E:$E,$E681)-MINIFS(W:W,$E:$E,$E681)),
100*(W681-MINIFS(W:W,$E:$E,$E681))/(MAXIFS(W:W,$E:$E,$E681)-MINIFS(W:W,$E:$E,$E681))))</f>
        <v/>
      </c>
      <c r="CM681" s="223" t="str">
        <f t="array" ref="CM681">IF(X681="","",
IF(INDEX(Settings!$H:$H,MATCH(CM$1,Settings!$G:$G,0))=TRUE,
100-100*(X681-MINIFS(X:X,$E:$E,$E681))/(MAXIFS(X:X,$E:$E,$E681)-MINIFS(X:X,$E:$E,$E681)),
100*(X681-MINIFS(X:X,$E:$E,$E681))/(MAXIFS(X:X,$E:$E,$E681)-MINIFS(X:X,$E:$E,$E681))))</f>
        <v/>
      </c>
      <c r="CN681" s="223" t="str">
        <f t="array" ref="CN681">IF(Y681="","",
IF(INDEX(Settings!$H:$H,MATCH(CN$1,Settings!$G:$G,0))=TRUE,
100-100*(Y681-MINIFS(Y:Y,$E:$E,$E681))/(MAXIFS(Y:Y,$E:$E,$E681)-MINIFS(Y:Y,$E:$E,$E681)),
100*(Y681-MINIFS(Y:Y,$E:$E,$E681))/(MAXIFS(Y:Y,$E:$E,$E681)-MINIFS(Y:Y,$E:$E,$E681))))</f>
        <v/>
      </c>
      <c r="CO681" s="223" t="str">
        <f t="array" ref="CO681">IF(Z681="","",
IF(INDEX(Settings!$H:$H,MATCH(CO$1,Settings!$G:$G,0))=TRUE,
100-100*(Z681-MINIFS(Z:Z,$E:$E,$E681))/(MAXIFS(Z:Z,$E:$E,$E681)-MINIFS(Z:Z,$E:$E,$E681)),
100*(Z681-MINIFS(Z:Z,$E:$E,$E681))/(MAXIFS(Z:Z,$E:$E,$E681)-MINIFS(Z:Z,$E:$E,$E681))))</f>
        <v/>
      </c>
      <c r="CP681" s="223" t="str">
        <f t="array" ref="CP681">IF(AA681="","",
IF(INDEX(Settings!$H:$H,MATCH(CP$1,Settings!$G:$G,0))=TRUE,
100-100*(AA681-MINIFS(AA:AA,$E:$E,$E681))/(MAXIFS(AA:AA,$E:$E,$E681)-MINIFS(AA:AA,$E:$E,$E681)),
100*(AA681-MINIFS(AA:AA,$E:$E,$E681))/(MAXIFS(AA:AA,$E:$E,$E681)-MINIFS(AA:AA,$E:$E,$E681))))</f>
        <v/>
      </c>
      <c r="CQ681" s="223" t="str">
        <f t="array" ref="CQ681">IF(AB681="","",
IF(INDEX(Settings!$H:$H,MATCH(CQ$1,Settings!$G:$G,0))=TRUE,
100-100*(AB681-MINIFS(AB:AB,$E:$E,$E681))/(MAXIFS(AB:AB,$E:$E,$E681)-MINIFS(AB:AB,$E:$E,$E681)),
100*(AB681-MINIFS(AB:AB,$E:$E,$E681))/(MAXIFS(AB:AB,$E:$E,$E681)-MINIFS(AB:AB,$E:$E,$E681))))</f>
        <v/>
      </c>
      <c r="CR681" s="223" t="str">
        <f t="array" ref="CR681">IF(AC681="","",
IF(INDEX(Settings!$H:$H,MATCH(CR$1,Settings!$G:$G,0))=TRUE,
100-100*(AC681-MINIFS(AC:AC,$E:$E,$E681))/(MAXIFS(AC:AC,$E:$E,$E681)-MINIFS(AC:AC,$E:$E,$E681)),
100*(AC681-MINIFS(AC:AC,$E:$E,$E681))/(MAXIFS(AC:AC,$E:$E,$E681)-MINIFS(AC:AC,$E:$E,$E681))))</f>
        <v/>
      </c>
      <c r="CS681" s="223" t="str">
        <f t="array" ref="CS681">IF(AD681="","",
IF(INDEX(Settings!$H:$H,MATCH(CS$1,Settings!$G:$G,0))=TRUE,
100-100*(AD681-MINIFS(AD:AD,$E:$E,$E681))/(MAXIFS(AD:AD,$E:$E,$E681)-MINIFS(AD:AD,$E:$E,$E681)),
100*(AD681-MINIFS(AD:AD,$E:$E,$E681))/(MAXIFS(AD:AD,$E:$E,$E681)-MINIFS(AD:AD,$E:$E,$E681))))</f>
        <v/>
      </c>
      <c r="CT681" s="223" t="str">
        <f t="array" ref="CT681">IF(AE681="","",
IF(INDEX(Settings!$H:$H,MATCH(CT$1,Settings!$G:$G,0))=TRUE,
100-100*(AE681-MINIFS(AE:AE,$E:$E,$E681))/(MAXIFS(AE:AE,$E:$E,$E681)-MINIFS(AE:AE,$E:$E,$E681)),
100*(AE681-MINIFS(AE:AE,$E:$E,$E681))/(MAXIFS(AE:AE,$E:$E,$E681)-MINIFS(AE:AE,$E:$E,$E681))))</f>
        <v/>
      </c>
      <c r="CU681" s="223" t="str">
        <f t="array" ref="CU681">IF(AF681="","",
IF(INDEX(Settings!$H:$H,MATCH(CU$1,Settings!$G:$G,0))=TRUE,
100-100*(AF681-MINIFS(AF:AF,$E:$E,$E681))/(MAXIFS(AF:AF,$E:$E,$E681)-MINIFS(AF:AF,$E:$E,$E681)),
100*(AF681-MINIFS(AF:AF,$E:$E,$E681))/(MAXIFS(AF:AF,$E:$E,$E681)-MINIFS(AF:AF,$E:$E,$E681))))</f>
        <v/>
      </c>
      <c r="CV681" s="223" t="str">
        <f t="array" ref="CV681">IF(AG681="","",
IF(INDEX(Settings!$H:$H,MATCH(CV$1,Settings!$G:$G,0))=TRUE,
100-100*(AG681-MINIFS(AG:AG,$E:$E,$E681))/(MAXIFS(AG:AG,$E:$E,$E681)-MINIFS(AG:AG,$E:$E,$E681)),
100*(AG681-MINIFS(AG:AG,$E:$E,$E681))/(MAXIFS(AG:AG,$E:$E,$E681)-MINIFS(AG:AG,$E:$E,$E681))))</f>
        <v/>
      </c>
      <c r="CW681" s="223" t="str">
        <f t="array" ref="CW681">IF(AH681="","",
IF(INDEX(Settings!$H:$H,MATCH(CW$1,Settings!$G:$G,0))=TRUE,
100-100*(AH681-MINIFS(AH:AH,$E:$E,$E681))/(MAXIFS(AH:AH,$E:$E,$E681)-MINIFS(AH:AH,$E:$E,$E681)),
100*(AH681-MINIFS(AH:AH,$E:$E,$E681))/(MAXIFS(AH:AH,$E:$E,$E681)-MINIFS(AH:AH,$E:$E,$E681))))</f>
        <v/>
      </c>
      <c r="CX681" s="223" t="str">
        <f t="array" ref="CX681">IF(AI681="","",
IF(INDEX(Settings!$H:$H,MATCH(CX$1,Settings!$G:$G,0))=TRUE,
100-100*(AI681-MINIFS(AI:AI,$E:$E,$E681))/(MAXIFS(AI:AI,$E:$E,$E681)-MINIFS(AI:AI,$E:$E,$E681)),
100*(AI681-MINIFS(AI:AI,$E:$E,$E681))/(MAXIFS(AI:AI,$E:$E,$E681)-MINIFS(AI:AI,$E:$E,$E681))))</f>
        <v/>
      </c>
      <c r="CY681" s="223" t="str">
        <f t="array" ref="CY681">IF(AJ681="","",
IF(INDEX(Settings!$H:$H,MATCH(CY$1,Settings!$G:$G,0))=TRUE,
100-100*(AJ681-MINIFS(AJ:AJ,$E:$E,$E681))/(MAXIFS(AJ:AJ,$E:$E,$E681)-MINIFS(AJ:AJ,$E:$E,$E681)),
100*(AJ681-MINIFS(AJ:AJ,$E:$E,$E681))/(MAXIFS(AJ:AJ,$E:$E,$E681)-MINIFS(AJ:AJ,$E:$E,$E681))))</f>
        <v/>
      </c>
      <c r="CZ681" s="223" t="str">
        <f t="array" ref="CZ681">IF(AK681="","",
IF(INDEX(Settings!$H:$H,MATCH(CZ$1,Settings!$G:$G,0))=TRUE,
100-100*(AK681-MINIFS(AK:AK,$E:$E,$E681))/(MAXIFS(AK:AK,$E:$E,$E681)-MINIFS(AK:AK,$E:$E,$E681)),
100*(AK681-MINIFS(AK:AK,$E:$E,$E681))/(MAXIFS(AK:AK,$E:$E,$E681)-MINIFS(AK:AK,$E:$E,$E681))))</f>
        <v/>
      </c>
      <c r="DA681" s="223" t="str">
        <f t="array" ref="DA681">IF(AL681="","",
IF(INDEX(Settings!$H:$H,MATCH(DA$1,Settings!$G:$G,0))=TRUE,
100-100*(AL681-MINIFS(AL:AL,$E:$E,$E681))/(MAXIFS(AL:AL,$E:$E,$E681)-MINIFS(AL:AL,$E:$E,$E681)),
100*(AL681-MINIFS(AL:AL,$E:$E,$E681))/(MAXIFS(AL:AL,$E:$E,$E681)-MINIFS(AL:AL,$E:$E,$E681))))</f>
        <v/>
      </c>
      <c r="DB681" s="223" t="str">
        <f t="array" ref="DB681">IF(AM681="","",
IF(INDEX(Settings!$H:$H,MATCH(DB$1,Settings!$G:$G,0))=TRUE,
100-100*(AM681-MINIFS(AM:AM,$E:$E,$E681))/(MAXIFS(AM:AM,$E:$E,$E681)-MINIFS(AM:AM,$E:$E,$E681)),
100*(AM681-MINIFS(AM:AM,$E:$E,$E681))/(MAXIFS(AM:AM,$E:$E,$E681)-MINIFS(AM:AM,$E:$E,$E681))))</f>
        <v/>
      </c>
      <c r="DC681" s="223" t="str">
        <f t="array" ref="DC681">IF(AN681="","",
IF(INDEX(Settings!$H:$H,MATCH(DC$1,Settings!$G:$G,0))=TRUE,
100-100*(AN681-MINIFS(AN:AN,$E:$E,$E681))/(MAXIFS(AN:AN,$E:$E,$E681)-MINIFS(AN:AN,$E:$E,$E681)),
100*(AN681-MINIFS(AN:AN,$E:$E,$E681))/(MAXIFS(AN:AN,$E:$E,$E681)-MINIFS(AN:AN,$E:$E,$E681))))</f>
        <v/>
      </c>
      <c r="DD681" s="223" t="str">
        <f t="array" ref="DD681">IF(AO681="","",
IF(INDEX(Settings!$H:$H,MATCH(DD$1,Settings!$G:$G,0))=TRUE,
100-100*(AO681-MINIFS(AO:AO,$E:$E,$E681))/(MAXIFS(AO:AO,$E:$E,$E681)-MINIFS(AO:AO,$E:$E,$E681)),
100*(AO681-MINIFS(AO:AO,$E:$E,$E681))/(MAXIFS(AO:AO,$E:$E,$E681)-MINIFS(AO:AO,$E:$E,$E681))))</f>
        <v/>
      </c>
      <c r="DE681" s="223" t="str">
        <f t="array" ref="DE681">IF(AP681="","",
IF(INDEX(Settings!$H:$H,MATCH(DE$1,Settings!$G:$G,0))=TRUE,
100-100*(AP681-MINIFS(AP:AP,$E:$E,$E681))/(MAXIFS(AP:AP,$E:$E,$E681)-MINIFS(AP:AP,$E:$E,$E681)),
100*(AP681-MINIFS(AP:AP,$E:$E,$E681))/(MAXIFS(AP:AP,$E:$E,$E681)-MINIFS(AP:AP,$E:$E,$E681))))</f>
        <v/>
      </c>
      <c r="DF681" s="223" t="str">
        <f t="array" ref="DF681">IF(AQ681="","",
IF(INDEX(Settings!$H:$H,MATCH(DF$1,Settings!$G:$G,0))=TRUE,
100-100*(AQ681-MINIFS(AQ:AQ,$E:$E,$E681))/(MAXIFS(AQ:AQ,$E:$E,$E681)-MINIFS(AQ:AQ,$E:$E,$E681)),
100*(AQ681-MINIFS(AQ:AQ,$E:$E,$E681))/(MAXIFS(AQ:AQ,$E:$E,$E681)-MINIFS(AQ:AQ,$E:$E,$E681))))</f>
        <v/>
      </c>
      <c r="DG681" s="223" t="str">
        <f t="array" ref="DG681">IF(AR681="","",
IF(INDEX(Settings!$H:$H,MATCH(DG$1,Settings!$G:$G,0))=TRUE,
100-100*(AR681-MINIFS(AR:AR,$E:$E,$E681))/(MAXIFS(AR:AR,$E:$E,$E681)-MINIFS(AR:AR,$E:$E,$E681)),
100*(AR681-MINIFS(AR:AR,$E:$E,$E681))/(MAXIFS(AR:AR,$E:$E,$E681)-MINIFS(AR:AR,$E:$E,$E681))))</f>
        <v/>
      </c>
      <c r="DH681" s="223" t="str">
        <f t="array" ref="DH681">IF(AS681="","",
IF(INDEX(Settings!$H:$H,MATCH(DH$1,Settings!$G:$G,0))=TRUE,
100-100*(AS681-MINIFS(AS:AS,$E:$E,$E681))/(MAXIFS(AS:AS,$E:$E,$E681)-MINIFS(AS:AS,$E:$E,$E681)),
100*(AS681-MINIFS(AS:AS,$E:$E,$E681))/(MAXIFS(AS:AS,$E:$E,$E681)-MINIFS(AS:AS,$E:$E,$E681))))</f>
        <v/>
      </c>
      <c r="DI681" s="223" t="str">
        <f t="array" ref="DI681">IF(AT681="","",
IF(INDEX(Settings!$H:$H,MATCH(DI$1,Settings!$G:$G,0))=TRUE,
100-100*(AT681-MINIFS(AT:AT,$E:$E,$E681))/(MAXIFS(AT:AT,$E:$E,$E681)-MINIFS(AT:AT,$E:$E,$E681)),
100*(AT681-MINIFS(AT:AT,$E:$E,$E681))/(MAXIFS(AT:AT,$E:$E,$E681)-MINIFS(AT:AT,$E:$E,$E681))))</f>
        <v/>
      </c>
      <c r="DJ681" s="223" t="str">
        <f t="array" ref="DJ681">IF(AU681="","",
IF(INDEX(Settings!$H:$H,MATCH(DJ$1,Settings!$G:$G,0))=TRUE,
100-100*(AU681-MINIFS(AU:AU,$E:$E,$E681))/(MAXIFS(AU:AU,$E:$E,$E681)-MINIFS(AU:AU,$E:$E,$E681)),
100*(AU681-MINIFS(AU:AU,$E:$E,$E681))/(MAXIFS(AU:AU,$E:$E,$E681)-MINIFS(AU:AU,$E:$E,$E681))))</f>
        <v/>
      </c>
      <c r="DK681" s="223" t="str">
        <f t="array" ref="DK681">IF(AV681="","",
IF(INDEX(Settings!$H:$H,MATCH(DK$1,Settings!$G:$G,0))=TRUE,
100-100*(AV681-MINIFS(AV:AV,$E:$E,$E681))/(MAXIFS(AV:AV,$E:$E,$E681)-MINIFS(AV:AV,$E:$E,$E681)),
100*(AV681-MINIFS(AV:AV,$E:$E,$E681))/(MAXIFS(AV:AV,$E:$E,$E681)-MINIFS(AV:AV,$E:$E,$E681))))</f>
        <v/>
      </c>
      <c r="DL681" s="223" t="str">
        <f t="array" ref="DL681">IF(AW681="","",
IF(INDEX(Settings!$H:$H,MATCH(DL$1,Settings!$G:$G,0))=TRUE,
100-100*(AW681-MINIFS(AW:AW,$E:$E,$E681))/(MAXIFS(AW:AW,$E:$E,$E681)-MINIFS(AW:AW,$E:$E,$E681)),
100*(AW681-MINIFS(AW:AW,$E:$E,$E681))/(MAXIFS(AW:AW,$E:$E,$E681)-MINIFS(AW:AW,$E:$E,$E681))))</f>
        <v/>
      </c>
      <c r="DM681" s="223" t="str">
        <f t="array" ref="DM681">IF(AX681="","",
IF(INDEX(Settings!$H:$H,MATCH(DM$1,Settings!$G:$G,0))=TRUE,
100-100*(AX681-MINIFS(AX:AX,$E:$E,$E681))/(MAXIFS(AX:AX,$E:$E,$E681)-MINIFS(AX:AX,$E:$E,$E681)),
100*(AX681-MINIFS(AX:AX,$E:$E,$E681))/(MAXIFS(AX:AX,$E:$E,$E681)-MINIFS(AX:AX,$E:$E,$E681))))</f>
        <v/>
      </c>
      <c r="DN681" s="223" t="str">
        <f t="array" ref="DN681">IF(AY681="","",
IF(INDEX(Settings!$H:$H,MATCH(DN$1,Settings!$G:$G,0))=TRUE,
100-100*(AY681-MINIFS(AY:AY,$E:$E,$E681))/(MAXIFS(AY:AY,$E:$E,$E681)-MINIFS(AY:AY,$E:$E,$E681)),
100*(AY681-MINIFS(AY:AY,$E:$E,$E681))/(MAXIFS(AY:AY,$E:$E,$E681)-MINIFS(AY:AY,$E:$E,$E681))))</f>
        <v/>
      </c>
      <c r="DO681" s="223" t="str">
        <f t="array" ref="DO681">IF(AZ681="","",
IF(INDEX(Settings!$H:$H,MATCH(DO$1,Settings!$G:$G,0))=TRUE,
100-100*(AZ681-MINIFS(AZ:AZ,$E:$E,$E681))/(MAXIFS(AZ:AZ,$E:$E,$E681)-MINIFS(AZ:AZ,$E:$E,$E681)),
100*(AZ681-MINIFS(AZ:AZ,$E:$E,$E681))/(MAXIFS(AZ:AZ,$E:$E,$E681)-MINIFS(AZ:AZ,$E:$E,$E681))))</f>
        <v/>
      </c>
      <c r="DP681" s="223" t="str">
        <f t="array" ref="DP681">IF(BA681="","",
IF(INDEX(Settings!$H:$H,MATCH(DP$1,Settings!$G:$G,0))=TRUE,
100-100*(BA681-MINIFS(BA:BA,$E:$E,$E681))/(MAXIFS(BA:BA,$E:$E,$E681)-MINIFS(BA:BA,$E:$E,$E681)),
100*(BA681-MINIFS(BA:BA,$E:$E,$E681))/(MAXIFS(BA:BA,$E:$E,$E681)-MINIFS(BA:BA,$E:$E,$E681))))</f>
        <v/>
      </c>
      <c r="DQ681" s="223" t="str">
        <f t="array" ref="DQ681">IF(BB681="","",
IF(INDEX(Settings!$H:$H,MATCH(DQ$1,Settings!$G:$G,0))=TRUE,
100-100*(BB681-MINIFS(BB:BB,$E:$E,$E681))/(MAXIFS(BB:BB,$E:$E,$E681)-MINIFS(BB:BB,$E:$E,$E681)),
100*(BB681-MINIFS(BB:BB,$E:$E,$E681))/(MAXIFS(BB:BB,$E:$E,$E681)-MINIFS(BB:BB,$E:$E,$E681))))</f>
        <v/>
      </c>
      <c r="DR681" s="223" t="str">
        <f t="array" ref="DR681">IF(BC681="","",
IF(INDEX(Settings!$H:$H,MATCH(DR$1,Settings!$G:$G,0))=TRUE,
100-100*(BC681-MINIFS(BC:BC,$E:$E,$E681))/(MAXIFS(BC:BC,$E:$E,$E681)-MINIFS(BC:BC,$E:$E,$E681)),
100*(BC681-MINIFS(BC:BC,$E:$E,$E681))/(MAXIFS(BC:BC,$E:$E,$E681)-MINIFS(BC:BC,$E:$E,$E681))))</f>
        <v/>
      </c>
      <c r="DS681" s="223" t="str">
        <f t="array" ref="DS681">IF(BD681="","",
IF(INDEX(Settings!$H:$H,MATCH(DS$1,Settings!$G:$G,0))=TRUE,
100-100*(BD681-MINIFS(BD:BD,$E:$E,$E681))/(MAXIFS(BD:BD,$E:$E,$E681)-MINIFS(BD:BD,$E:$E,$E681)),
100*(BD681-MINIFS(BD:BD,$E:$E,$E681))/(MAXIFS(BD:BD,$E:$E,$E681)-MINIFS(BD:BD,$E:$E,$E681))))</f>
        <v/>
      </c>
      <c r="DT681" s="223" t="str">
        <f t="array" ref="DT681">IF(BE681="","",
IF(INDEX(Settings!$H:$H,MATCH(DT$1,Settings!$G:$G,0))=TRUE,
100-100*(BE681-MINIFS(BE:BE,$E:$E,$E681))/(MAXIFS(BE:BE,$E:$E,$E681)-MINIFS(BE:BE,$E:$E,$E681)),
100*(BE681-MINIFS(BE:BE,$E:$E,$E681))/(MAXIFS(BE:BE,$E:$E,$E681)-MINIFS(BE:BE,$E:$E,$E681))))</f>
        <v/>
      </c>
      <c r="DU681" s="223" t="str">
        <f t="array" ref="DU681">IF(BF681="","",
IF(INDEX(Settings!$H:$H,MATCH(DU$1,Settings!$G:$G,0))=TRUE,
100-100*(BF681-MINIFS(BF:BF,$E:$E,$E681))/(MAXIFS(BF:BF,$E:$E,$E681)-MINIFS(BF:BF,$E:$E,$E681)),
100*(BF681-MINIFS(BF:BF,$E:$E,$E681))/(MAXIFS(BF:BF,$E:$E,$E681)-MINIFS(BF:BF,$E:$E,$E681))))</f>
        <v/>
      </c>
      <c r="DV681" s="223" t="str">
        <f t="array" ref="DV681">IF(BG681="","",
IF(INDEX(Settings!$H:$H,MATCH(DV$1,Settings!$G:$G,0))=TRUE,
100-100*(BG681-MINIFS(BG:BG,$E:$E,$E681))/(MAXIFS(BG:BG,$E:$E,$E681)-MINIFS(BG:BG,$E:$E,$E681)),
100*(BG681-MINIFS(BG:BG,$E:$E,$E681))/(MAXIFS(BG:BG,$E:$E,$E681)-MINIFS(BG:BG,$E:$E,$E681))))</f>
        <v/>
      </c>
      <c r="DW681" s="223" t="str">
        <f t="array" ref="DW681">IF(BH681="","",
IF(INDEX(Settings!$H:$H,MATCH(DW$1,Settings!$G:$G,0))=TRUE,
100-100*(BH681-MINIFS(BH:BH,$E:$E,$E681))/(MAXIFS(BH:BH,$E:$E,$E681)-MINIFS(BH:BH,$E:$E,$E681)),
100*(BH681-MINIFS(BH:BH,$E:$E,$E681))/(MAXIFS(BH:BH,$E:$E,$E681)-MINIFS(BH:BH,$E:$E,$E681))))</f>
        <v/>
      </c>
      <c r="DX681" s="223" t="str">
        <f t="array" ref="DX681">IF(BI681="","",
IF(INDEX(Settings!$H:$H,MATCH(DX$1,Settings!$G:$G,0))=TRUE,
100-100*(BI681-MINIFS(BI:BI,$E:$E,$E681))/(MAXIFS(BI:BI,$E:$E,$E681)-MINIFS(BI:BI,$E:$E,$E681)),
100*(BI681-MINIFS(BI:BI,$E:$E,$E681))/(MAXIFS(BI:BI,$E:$E,$E681)-MINIFS(BI:BI,$E:$E,$E681))))</f>
        <v/>
      </c>
      <c r="DY681" s="223" t="str">
        <f t="array" ref="DY681">IF(BJ681="","",
IF(INDEX(Settings!$H:$H,MATCH(DY$1,Settings!$G:$G,0))=TRUE,
100-100*(BJ681-MINIFS(BJ:BJ,$E:$E,$E681))/(MAXIFS(BJ:BJ,$E:$E,$E681)-MINIFS(BJ:BJ,$E:$E,$E681)),
100*(BJ681-MINIFS(BJ:BJ,$E:$E,$E681))/(MAXIFS(BJ:BJ,$E:$E,$E681)-MINIFS(BJ:BJ,$E:$E,$E681))))</f>
        <v/>
      </c>
      <c r="DZ681" s="225"/>
      <c r="EA681" s="225"/>
      <c r="EB681" s="225" t="str">
        <f t="shared" si="8"/>
        <v/>
      </c>
      <c r="EC681" s="225" t="str">
        <f t="shared" si="9"/>
        <v/>
      </c>
      <c r="ED681" s="225" t="str">
        <f t="shared" si="10"/>
        <v/>
      </c>
      <c r="EE681" s="225" t="str">
        <f t="shared" si="11"/>
        <v/>
      </c>
      <c r="EF681" s="225" t="str">
        <f t="shared" si="12"/>
        <v/>
      </c>
      <c r="EG681" s="225" t="str">
        <f t="shared" si="13"/>
        <v/>
      </c>
      <c r="EH681" s="225"/>
      <c r="EI681" s="225"/>
      <c r="EJ681" s="225"/>
      <c r="EK681" s="225"/>
      <c r="EL681" s="225"/>
      <c r="EM681" s="225"/>
    </row>
    <row r="682">
      <c r="A682" s="231"/>
      <c r="B682" s="231"/>
      <c r="C682" s="231"/>
      <c r="D682" s="231" t="str">
        <f t="array" ref="D682">IFERROR(INDEX(Profiles!$B:$B,MATCH($A682,Profiles!$A:$A,0)),"")</f>
        <v/>
      </c>
      <c r="E682" s="231"/>
      <c r="F682" s="231"/>
      <c r="G682" s="231"/>
      <c r="H682" s="231"/>
      <c r="I682" s="231" t="str">
        <f>IF(A682="","",IF(Settings!$N$3="DATE",F682&amp;": "&amp;TEXT(B682,"M/DD/YY"),F682&amp;": "&amp;H682))</f>
        <v/>
      </c>
      <c r="J682" s="231"/>
      <c r="K682" s="231"/>
      <c r="L682" s="231"/>
      <c r="M682" s="232" t="str">
        <f t="shared" si="14"/>
        <v/>
      </c>
      <c r="N682" s="231"/>
      <c r="O682" s="231"/>
      <c r="P682" s="231"/>
      <c r="Q682" s="231"/>
      <c r="R682" s="231"/>
      <c r="S682" s="230" t="str">
        <f>IFERROR(VLOOKUP(AF682, 'YOYO IR Scores'!A:C, 3, FALSE), "")
</f>
        <v/>
      </c>
      <c r="T682" s="231"/>
      <c r="U682" s="231"/>
      <c r="V682" s="231"/>
      <c r="W682" s="231"/>
      <c r="X682" s="233" t="str">
        <f t="shared" si="4"/>
        <v/>
      </c>
      <c r="Y682" s="234" t="str">
        <f t="shared" si="5"/>
        <v/>
      </c>
      <c r="Z682" s="234" t="str">
        <f t="shared" si="6"/>
        <v/>
      </c>
      <c r="AA682" s="233" t="str">
        <f t="shared" si="7"/>
        <v/>
      </c>
      <c r="AB682" s="232"/>
      <c r="AC682" s="232"/>
      <c r="AD682" s="232"/>
      <c r="AE682" s="232" t="str">
        <f>IFERROR(VLOOKUP(AF682, 'YOYO IR Scores'!A:C, 2, FALSE), "")</f>
        <v/>
      </c>
      <c r="AF682" s="232"/>
      <c r="AG682" s="23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c r="BD682" s="232"/>
      <c r="BE682" s="232"/>
      <c r="BF682" s="232"/>
      <c r="BG682" s="232"/>
      <c r="BH682" s="232"/>
      <c r="BI682" s="232"/>
      <c r="BJ682" s="232"/>
      <c r="BK682" s="232" t="str">
        <f t="array" ref="BK682">IF(J682="","",
IF(INDEX(Settings!$H:$H,MATCH(BY$1,Settings!$G:$G,0))=TRUE,
100-100*(J682-MIN(J:J))/(MAX(J:J)-MIN(J:J)),
100*(J682-MIN(J:J))/(MAX(J:J)-MIN(J:J))))</f>
        <v/>
      </c>
      <c r="BL682" s="232" t="str">
        <f t="array" ref="BL682">IF(J682="","",
IF(INDEX(Settings!$H:$H,MATCH(BY$1,Settings!$G:$G,0))=TRUE,
100-100*(J682-MINIFS(J:J,$E:$E,$E682))/(MAXIFS(J:J,$E:$E,$E682)-MINIFS(J:J,$E:$E,$E682)),
100*(J682-MINIFS(J:J,$E:$E,$E682))/(MAXIFS(J:J,$E:$E,$E682)-MINIFS(J:J,$E:$E,$E682))))</f>
        <v/>
      </c>
      <c r="BM682" s="232" t="str">
        <f t="array" ref="BM682">IF(J682="","",
IF(INDEX(Settings!$H:$H,MATCH(BY$1,Settings!$G:$G,0))=TRUE,
100-100*(J682-MINIFS(J:J,$E:$E,$E682,$I:$I,$I682))/(MAXIFS(J:J,$E:$E,$E682,$I:$I,$I682)-MINIFS(J:J,$E:$E,$E682,$I:$I,$I682)),
100*(J682-MINIFS(J:J,$E:$E,$E682,$I:$I,$I682))/(MAXIFS(J:J,$E:$E,$E682,$I:$I,$I682)-MINIFS(J:J,$E:$E,$E682,$I:$I,$I682))))</f>
        <v/>
      </c>
      <c r="BN682" s="231" t="str">
        <f t="array" ref="BN682">IF(J682="","",
IF(INDEX(Settings!$H:$H,MATCH(BY$1,Settings!$G:$G,0))=TRUE,
100-100*PERCENTRANK(J:J,J682),
100*PERCENTRANK(J:J,J682)))</f>
        <v/>
      </c>
      <c r="BO682" s="231" t="str">
        <f>IFERROR(__xludf.DUMMYFUNCTION("IF(J682="""","""",
IF(INDEX(Settings!$H:$H,MATCH(BY$1,Settings!$G:$G,0))=TRUE,
100-100*PERCENTRANK(FILTER(J:J,$E:$E=$E682),J682),
100*PERCENTRANK(FILTER(J:J,$E:$E=$E682),J682)))"),"")</f>
        <v/>
      </c>
      <c r="BP682" s="231" t="str">
        <f>IFERROR(__xludf.DUMMYFUNCTION("IF(J682="""","""",
IF(INDEX(Settings!$H:$H,MATCH(BY$1,Settings!$G:$G,0))=TRUE,
100-100*PERCENTRANK(FILTER(J:J,$E:$E=$E682,$I:$I=$I682),J682),
100*PERCENTRANK(FILTER(J:J,$E:$E=$E682,$I:$I=$I682),J682)))"),"")</f>
        <v/>
      </c>
      <c r="BQ682" s="233" t="str">
        <f t="array" ref="BQ682">IF(J682="","",
IF(INDEX(Settings!$H:$H,MATCH(BY$1,Settings!$G:$G,0))=TRUE,
-1*(J682-AVERAGE(J:J))/STDEV(J:J),
(J682-AVERAGE(J:J))/STDEV(J:J)))</f>
        <v/>
      </c>
      <c r="BR682" s="233" t="str">
        <f>IFERROR(__xludf.DUMMYFUNCTION("IF(J682="""","""",
IF(INDEX(Settings!$H:$H,MATCH(BY$1,Settings!$G:$G,0))=TRUE,
-1*(J682-AVERAGEIFS(J:J,$E:$E,$E682))/STDEV(FILTER(J:J,$E:$E=$E682)),
(J682-AVERAGEIFS(J:J,$E:$E,$E682))/STDEV(FILTER(J:J,$E:$E=$E682))))"),"")</f>
        <v/>
      </c>
      <c r="BS682" s="233"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1"/>
      <c r="BX682" s="231"/>
      <c r="BY682" s="232" t="str">
        <f t="array" ref="BY682">IF(J682="","",
IF(INDEX(Settings!$H:$H,MATCH(BY$1,Settings!$G:$G,0))=TRUE,
100-100*(J682-MINIFS(J:J,$E:$E,$E682))/(MAXIFS(J:J,$E:$E,$E682)-MINIFS(J:J,$E:$E,$E682)),
100*(J682-MINIFS(J:J,$E:$E,$E682))/(MAXIFS(J:J,$E:$E,$E682)-MINIFS(J:J,$E:$E,$E682))))</f>
        <v/>
      </c>
      <c r="BZ682" s="232" t="str">
        <f t="array" ref="BZ682">IF(K682="","",
IF(INDEX(Settings!$H:$H,MATCH(BZ$1,Settings!$G:$G,0))=TRUE,
100-100*(K682-MINIFS(K:K,$E:$E,$E682))/(MAXIFS(K:K,$E:$E,$E682)-MINIFS(K:K,$E:$E,$E682)),
100*(K682-MINIFS(K:K,$E:$E,$E682))/(MAXIFS(K:K,$E:$E,$E682)-MINIFS(K:K,$E:$E,$E682))))</f>
        <v/>
      </c>
      <c r="CA682" s="232" t="str">
        <f t="array" ref="CA682">IF(L682="","",
IF(INDEX(Settings!$H:$H,MATCH(CA$1,Settings!$G:$G,0))=TRUE,
100-100*(L682-MINIFS(L:L,$E:$E,$E682))/(MAXIFS(L:L,$E:$E,$E682)-MINIFS(L:L,$E:$E,$E682)),
100*(L682-MINIFS(L:L,$E:$E,$E682))/(MAXIFS(L:L,$E:$E,$E682)-MINIFS(L:L,$E:$E,$E682))))</f>
        <v/>
      </c>
      <c r="CB682" s="232" t="str">
        <f t="array" ref="CB682">IF(M682="","",
IF(INDEX(Settings!$H:$H,MATCH(CB$1,Settings!$G:$G,0))=TRUE,
100-100*(M682-MINIFS(M:M,$E:$E,$E682))/(MAXIFS(M:M,$E:$E,$E682)-MINIFS(M:M,$E:$E,$E682)),
100*(M682-MINIFS(M:M,$E:$E,$E682))/(MAXIFS(M:M,$E:$E,$E682)-MINIFS(M:M,$E:$E,$E682))))</f>
        <v/>
      </c>
      <c r="CC682" s="232" t="str">
        <f t="array" ref="CC682">IF(N682="","",
IF(INDEX(Settings!$H:$H,MATCH(CC$1,Settings!$G:$G,0))=TRUE,
100-100*(N682-MINIFS(N:N,$E:$E,$E682))/(MAXIFS(N:N,$E:$E,$E682)-MINIFS(N:N,$E:$E,$E682)),
100*(N682-MINIFS(N:N,$E:$E,$E682))/(MAXIFS(N:N,$E:$E,$E682)-MINIFS(N:N,$E:$E,$E682))))</f>
        <v/>
      </c>
      <c r="CD682" s="232" t="str">
        <f t="array" ref="CD682">IF(O682="","",
IF(INDEX(Settings!$H:$H,MATCH(CD$1,Settings!$G:$G,0))=TRUE,
100-100*(O682-MINIFS(O:O,$E:$E,$E682))/(MAXIFS(O:O,$E:$E,$E682)-MINIFS(O:O,$E:$E,$E682)),
100*(O682-MINIFS(O:O,$E:$E,$E682))/(MAXIFS(O:O,$E:$E,$E682)-MINIFS(O:O,$E:$E,$E682))))</f>
        <v/>
      </c>
      <c r="CE682" s="232" t="str">
        <f t="array" ref="CE682">IF(P682="","",
IF(INDEX(Settings!$H:$H,MATCH(CE$1,Settings!$G:$G,0))=TRUE,
100-100*(P682-MINIFS(P:P,$E:$E,$E682))/(MAXIFS(P:P,$E:$E,$E682)-MINIFS(P:P,$E:$E,$E682)),
100*(P682-MINIFS(P:P,$E:$E,$E682))/(MAXIFS(P:P,$E:$E,$E682)-MINIFS(P:P,$E:$E,$E682))))</f>
        <v/>
      </c>
      <c r="CF682" s="232" t="str">
        <f t="array" ref="CF682">IF(Q682="","",
IF(INDEX(Settings!$H:$H,MATCH(CF$1,Settings!$G:$G,0))=TRUE,
100-100*(Q682-MINIFS(Q:Q,$E:$E,$E682))/(MAXIFS(Q:Q,$E:$E,$E682)-MINIFS(Q:Q,$E:$E,$E682)),
100*(Q682-MINIFS(Q:Q,$E:$E,$E682))/(MAXIFS(Q:Q,$E:$E,$E682)-MINIFS(Q:Q,$E:$E,$E682))))</f>
        <v/>
      </c>
      <c r="CG682" s="232" t="str">
        <f t="array" ref="CG682">IF(R682="","",
IF(INDEX(Settings!$H:$H,MATCH(CG$1,Settings!$G:$G,0))=TRUE,
100-100*(R682-MINIFS(R:R,$E:$E,$E682))/(MAXIFS(R:R,$E:$E,$E682)-MINIFS(R:R,$E:$E,$E682)),
100*(R682-MINIFS(R:R,$E:$E,$E682))/(MAXIFS(R:R,$E:$E,$E682)-MINIFS(R:R,$E:$E,$E682))))</f>
        <v/>
      </c>
      <c r="CH682" s="232" t="str">
        <f t="array" ref="CH682">IF(S682="","",
IF(INDEX(Settings!$H:$H,MATCH(CH$1,Settings!$G:$G,0))=TRUE,
100-100*(S682-MINIFS(S:S,$E:$E,$E682))/(MAXIFS(S:S,$E:$E,$E682)-MINIFS(S:S,$E:$E,$E682)),
100*(S682-MINIFS(S:S,$E:$E,$E682))/(MAXIFS(S:S,$E:$E,$E682)-MINIFS(S:S,$E:$E,$E682))))</f>
        <v/>
      </c>
      <c r="CI682" s="232" t="str">
        <f t="array" ref="CI682">IF(T682="","",
IF(INDEX(Settings!$H:$H,MATCH(CI$1,Settings!$G:$G,0))=TRUE,
100-100*(T682-MINIFS(T:T,$E:$E,$E682))/(MAXIFS(T:T,$E:$E,$E682)-MINIFS(T:T,$E:$E,$E682)),
100*(T682-MINIFS(T:T,$E:$E,$E682))/(MAXIFS(T:T,$E:$E,$E682)-MINIFS(T:T,$E:$E,$E682))))</f>
        <v/>
      </c>
      <c r="CJ682" s="232" t="str">
        <f t="array" ref="CJ682">IF(U682="","",
IF(INDEX(Settings!$H:$H,MATCH(CJ$1,Settings!$G:$G,0))=TRUE,
100-100*(U682-MINIFS(U:U,$E:$E,$E682))/(MAXIFS(U:U,$E:$E,$E682)-MINIFS(U:U,$E:$E,$E682)),
100*(U682-MINIFS(U:U,$E:$E,$E682))/(MAXIFS(U:U,$E:$E,$E682)-MINIFS(U:U,$E:$E,$E682))))</f>
        <v/>
      </c>
      <c r="CK682" s="232" t="str">
        <f t="array" ref="CK682">IF(V682="","",
IF(INDEX(Settings!$H:$H,MATCH(CK$1,Settings!$G:$G,0))=TRUE,
100-100*(V682-MINIFS(V:V,$E:$E,$E682))/(MAXIFS(V:V,$E:$E,$E682)-MINIFS(V:V,$E:$E,$E682)),
100*(V682-MINIFS(V:V,$E:$E,$E682))/(MAXIFS(V:V,$E:$E,$E682)-MINIFS(V:V,$E:$E,$E682))))</f>
        <v/>
      </c>
      <c r="CL682" s="232" t="str">
        <f t="array" ref="CL682">IF(W682="","",
IF(INDEX(Settings!$H:$H,MATCH(CL$1,Settings!$G:$G,0))=TRUE,
100-100*(W682-MINIFS(W:W,$E:$E,$E682))/(MAXIFS(W:W,$E:$E,$E682)-MINIFS(W:W,$E:$E,$E682)),
100*(W682-MINIFS(W:W,$E:$E,$E682))/(MAXIFS(W:W,$E:$E,$E682)-MINIFS(W:W,$E:$E,$E682))))</f>
        <v/>
      </c>
      <c r="CM682" s="232" t="str">
        <f t="array" ref="CM682">IF(X682="","",
IF(INDEX(Settings!$H:$H,MATCH(CM$1,Settings!$G:$G,0))=TRUE,
100-100*(X682-MINIFS(X:X,$E:$E,$E682))/(MAXIFS(X:X,$E:$E,$E682)-MINIFS(X:X,$E:$E,$E682)),
100*(X682-MINIFS(X:X,$E:$E,$E682))/(MAXIFS(X:X,$E:$E,$E682)-MINIFS(X:X,$E:$E,$E682))))</f>
        <v/>
      </c>
      <c r="CN682" s="232" t="str">
        <f t="array" ref="CN682">IF(Y682="","",
IF(INDEX(Settings!$H:$H,MATCH(CN$1,Settings!$G:$G,0))=TRUE,
100-100*(Y682-MINIFS(Y:Y,$E:$E,$E682))/(MAXIFS(Y:Y,$E:$E,$E682)-MINIFS(Y:Y,$E:$E,$E682)),
100*(Y682-MINIFS(Y:Y,$E:$E,$E682))/(MAXIFS(Y:Y,$E:$E,$E682)-MINIFS(Y:Y,$E:$E,$E682))))</f>
        <v/>
      </c>
      <c r="CO682" s="232" t="str">
        <f t="array" ref="CO682">IF(Z682="","",
IF(INDEX(Settings!$H:$H,MATCH(CO$1,Settings!$G:$G,0))=TRUE,
100-100*(Z682-MINIFS(Z:Z,$E:$E,$E682))/(MAXIFS(Z:Z,$E:$E,$E682)-MINIFS(Z:Z,$E:$E,$E682)),
100*(Z682-MINIFS(Z:Z,$E:$E,$E682))/(MAXIFS(Z:Z,$E:$E,$E682)-MINIFS(Z:Z,$E:$E,$E682))))</f>
        <v/>
      </c>
      <c r="CP682" s="232" t="str">
        <f t="array" ref="CP682">IF(AA682="","",
IF(INDEX(Settings!$H:$H,MATCH(CP$1,Settings!$G:$G,0))=TRUE,
100-100*(AA682-MINIFS(AA:AA,$E:$E,$E682))/(MAXIFS(AA:AA,$E:$E,$E682)-MINIFS(AA:AA,$E:$E,$E682)),
100*(AA682-MINIFS(AA:AA,$E:$E,$E682))/(MAXIFS(AA:AA,$E:$E,$E682)-MINIFS(AA:AA,$E:$E,$E682))))</f>
        <v/>
      </c>
      <c r="CQ682" s="232" t="str">
        <f t="array" ref="CQ682">IF(AB682="","",
IF(INDEX(Settings!$H:$H,MATCH(CQ$1,Settings!$G:$G,0))=TRUE,
100-100*(AB682-MINIFS(AB:AB,$E:$E,$E682))/(MAXIFS(AB:AB,$E:$E,$E682)-MINIFS(AB:AB,$E:$E,$E682)),
100*(AB682-MINIFS(AB:AB,$E:$E,$E682))/(MAXIFS(AB:AB,$E:$E,$E682)-MINIFS(AB:AB,$E:$E,$E682))))</f>
        <v/>
      </c>
      <c r="CR682" s="232" t="str">
        <f t="array" ref="CR682">IF(AC682="","",
IF(INDEX(Settings!$H:$H,MATCH(CR$1,Settings!$G:$G,0))=TRUE,
100-100*(AC682-MINIFS(AC:AC,$E:$E,$E682))/(MAXIFS(AC:AC,$E:$E,$E682)-MINIFS(AC:AC,$E:$E,$E682)),
100*(AC682-MINIFS(AC:AC,$E:$E,$E682))/(MAXIFS(AC:AC,$E:$E,$E682)-MINIFS(AC:AC,$E:$E,$E682))))</f>
        <v/>
      </c>
      <c r="CS682" s="232" t="str">
        <f t="array" ref="CS682">IF(AD682="","",
IF(INDEX(Settings!$H:$H,MATCH(CS$1,Settings!$G:$G,0))=TRUE,
100-100*(AD682-MINIFS(AD:AD,$E:$E,$E682))/(MAXIFS(AD:AD,$E:$E,$E682)-MINIFS(AD:AD,$E:$E,$E682)),
100*(AD682-MINIFS(AD:AD,$E:$E,$E682))/(MAXIFS(AD:AD,$E:$E,$E682)-MINIFS(AD:AD,$E:$E,$E682))))</f>
        <v/>
      </c>
      <c r="CT682" s="232" t="str">
        <f t="array" ref="CT682">IF(AE682="","",
IF(INDEX(Settings!$H:$H,MATCH(CT$1,Settings!$G:$G,0))=TRUE,
100-100*(AE682-MINIFS(AE:AE,$E:$E,$E682))/(MAXIFS(AE:AE,$E:$E,$E682)-MINIFS(AE:AE,$E:$E,$E682)),
100*(AE682-MINIFS(AE:AE,$E:$E,$E682))/(MAXIFS(AE:AE,$E:$E,$E682)-MINIFS(AE:AE,$E:$E,$E682))))</f>
        <v/>
      </c>
      <c r="CU682" s="232" t="str">
        <f t="array" ref="CU682">IF(AF682="","",
IF(INDEX(Settings!$H:$H,MATCH(CU$1,Settings!$G:$G,0))=TRUE,
100-100*(AF682-MINIFS(AF:AF,$E:$E,$E682))/(MAXIFS(AF:AF,$E:$E,$E682)-MINIFS(AF:AF,$E:$E,$E682)),
100*(AF682-MINIFS(AF:AF,$E:$E,$E682))/(MAXIFS(AF:AF,$E:$E,$E682)-MINIFS(AF:AF,$E:$E,$E682))))</f>
        <v/>
      </c>
      <c r="CV682" s="232" t="str">
        <f t="array" ref="CV682">IF(AG682="","",
IF(INDEX(Settings!$H:$H,MATCH(CV$1,Settings!$G:$G,0))=TRUE,
100-100*(AG682-MINIFS(AG:AG,$E:$E,$E682))/(MAXIFS(AG:AG,$E:$E,$E682)-MINIFS(AG:AG,$E:$E,$E682)),
100*(AG682-MINIFS(AG:AG,$E:$E,$E682))/(MAXIFS(AG:AG,$E:$E,$E682)-MINIFS(AG:AG,$E:$E,$E682))))</f>
        <v/>
      </c>
      <c r="CW682" s="232" t="str">
        <f t="array" ref="CW682">IF(AH682="","",
IF(INDEX(Settings!$H:$H,MATCH(CW$1,Settings!$G:$G,0))=TRUE,
100-100*(AH682-MINIFS(AH:AH,$E:$E,$E682))/(MAXIFS(AH:AH,$E:$E,$E682)-MINIFS(AH:AH,$E:$E,$E682)),
100*(AH682-MINIFS(AH:AH,$E:$E,$E682))/(MAXIFS(AH:AH,$E:$E,$E682)-MINIFS(AH:AH,$E:$E,$E682))))</f>
        <v/>
      </c>
      <c r="CX682" s="232" t="str">
        <f t="array" ref="CX682">IF(AI682="","",
IF(INDEX(Settings!$H:$H,MATCH(CX$1,Settings!$G:$G,0))=TRUE,
100-100*(AI682-MINIFS(AI:AI,$E:$E,$E682))/(MAXIFS(AI:AI,$E:$E,$E682)-MINIFS(AI:AI,$E:$E,$E682)),
100*(AI682-MINIFS(AI:AI,$E:$E,$E682))/(MAXIFS(AI:AI,$E:$E,$E682)-MINIFS(AI:AI,$E:$E,$E682))))</f>
        <v/>
      </c>
      <c r="CY682" s="232" t="str">
        <f t="array" ref="CY682">IF(AJ682="","",
IF(INDEX(Settings!$H:$H,MATCH(CY$1,Settings!$G:$G,0))=TRUE,
100-100*(AJ682-MINIFS(AJ:AJ,$E:$E,$E682))/(MAXIFS(AJ:AJ,$E:$E,$E682)-MINIFS(AJ:AJ,$E:$E,$E682)),
100*(AJ682-MINIFS(AJ:AJ,$E:$E,$E682))/(MAXIFS(AJ:AJ,$E:$E,$E682)-MINIFS(AJ:AJ,$E:$E,$E682))))</f>
        <v/>
      </c>
      <c r="CZ682" s="232" t="str">
        <f t="array" ref="CZ682">IF(AK682="","",
IF(INDEX(Settings!$H:$H,MATCH(CZ$1,Settings!$G:$G,0))=TRUE,
100-100*(AK682-MINIFS(AK:AK,$E:$E,$E682))/(MAXIFS(AK:AK,$E:$E,$E682)-MINIFS(AK:AK,$E:$E,$E682)),
100*(AK682-MINIFS(AK:AK,$E:$E,$E682))/(MAXIFS(AK:AK,$E:$E,$E682)-MINIFS(AK:AK,$E:$E,$E682))))</f>
        <v/>
      </c>
      <c r="DA682" s="232" t="str">
        <f t="array" ref="DA682">IF(AL682="","",
IF(INDEX(Settings!$H:$H,MATCH(DA$1,Settings!$G:$G,0))=TRUE,
100-100*(AL682-MINIFS(AL:AL,$E:$E,$E682))/(MAXIFS(AL:AL,$E:$E,$E682)-MINIFS(AL:AL,$E:$E,$E682)),
100*(AL682-MINIFS(AL:AL,$E:$E,$E682))/(MAXIFS(AL:AL,$E:$E,$E682)-MINIFS(AL:AL,$E:$E,$E682))))</f>
        <v/>
      </c>
      <c r="DB682" s="232" t="str">
        <f t="array" ref="DB682">IF(AM682="","",
IF(INDEX(Settings!$H:$H,MATCH(DB$1,Settings!$G:$G,0))=TRUE,
100-100*(AM682-MINIFS(AM:AM,$E:$E,$E682))/(MAXIFS(AM:AM,$E:$E,$E682)-MINIFS(AM:AM,$E:$E,$E682)),
100*(AM682-MINIFS(AM:AM,$E:$E,$E682))/(MAXIFS(AM:AM,$E:$E,$E682)-MINIFS(AM:AM,$E:$E,$E682))))</f>
        <v/>
      </c>
      <c r="DC682" s="232" t="str">
        <f t="array" ref="DC682">IF(AN682="","",
IF(INDEX(Settings!$H:$H,MATCH(DC$1,Settings!$G:$G,0))=TRUE,
100-100*(AN682-MINIFS(AN:AN,$E:$E,$E682))/(MAXIFS(AN:AN,$E:$E,$E682)-MINIFS(AN:AN,$E:$E,$E682)),
100*(AN682-MINIFS(AN:AN,$E:$E,$E682))/(MAXIFS(AN:AN,$E:$E,$E682)-MINIFS(AN:AN,$E:$E,$E682))))</f>
        <v/>
      </c>
      <c r="DD682" s="232" t="str">
        <f t="array" ref="DD682">IF(AO682="","",
IF(INDEX(Settings!$H:$H,MATCH(DD$1,Settings!$G:$G,0))=TRUE,
100-100*(AO682-MINIFS(AO:AO,$E:$E,$E682))/(MAXIFS(AO:AO,$E:$E,$E682)-MINIFS(AO:AO,$E:$E,$E682)),
100*(AO682-MINIFS(AO:AO,$E:$E,$E682))/(MAXIFS(AO:AO,$E:$E,$E682)-MINIFS(AO:AO,$E:$E,$E682))))</f>
        <v/>
      </c>
      <c r="DE682" s="232" t="str">
        <f t="array" ref="DE682">IF(AP682="","",
IF(INDEX(Settings!$H:$H,MATCH(DE$1,Settings!$G:$G,0))=TRUE,
100-100*(AP682-MINIFS(AP:AP,$E:$E,$E682))/(MAXIFS(AP:AP,$E:$E,$E682)-MINIFS(AP:AP,$E:$E,$E682)),
100*(AP682-MINIFS(AP:AP,$E:$E,$E682))/(MAXIFS(AP:AP,$E:$E,$E682)-MINIFS(AP:AP,$E:$E,$E682))))</f>
        <v/>
      </c>
      <c r="DF682" s="232" t="str">
        <f t="array" ref="DF682">IF(AQ682="","",
IF(INDEX(Settings!$H:$H,MATCH(DF$1,Settings!$G:$G,0))=TRUE,
100-100*(AQ682-MINIFS(AQ:AQ,$E:$E,$E682))/(MAXIFS(AQ:AQ,$E:$E,$E682)-MINIFS(AQ:AQ,$E:$E,$E682)),
100*(AQ682-MINIFS(AQ:AQ,$E:$E,$E682))/(MAXIFS(AQ:AQ,$E:$E,$E682)-MINIFS(AQ:AQ,$E:$E,$E682))))</f>
        <v/>
      </c>
      <c r="DG682" s="232" t="str">
        <f t="array" ref="DG682">IF(AR682="","",
IF(INDEX(Settings!$H:$H,MATCH(DG$1,Settings!$G:$G,0))=TRUE,
100-100*(AR682-MINIFS(AR:AR,$E:$E,$E682))/(MAXIFS(AR:AR,$E:$E,$E682)-MINIFS(AR:AR,$E:$E,$E682)),
100*(AR682-MINIFS(AR:AR,$E:$E,$E682))/(MAXIFS(AR:AR,$E:$E,$E682)-MINIFS(AR:AR,$E:$E,$E682))))</f>
        <v/>
      </c>
      <c r="DH682" s="232" t="str">
        <f t="array" ref="DH682">IF(AS682="","",
IF(INDEX(Settings!$H:$H,MATCH(DH$1,Settings!$G:$G,0))=TRUE,
100-100*(AS682-MINIFS(AS:AS,$E:$E,$E682))/(MAXIFS(AS:AS,$E:$E,$E682)-MINIFS(AS:AS,$E:$E,$E682)),
100*(AS682-MINIFS(AS:AS,$E:$E,$E682))/(MAXIFS(AS:AS,$E:$E,$E682)-MINIFS(AS:AS,$E:$E,$E682))))</f>
        <v/>
      </c>
      <c r="DI682" s="232" t="str">
        <f t="array" ref="DI682">IF(AT682="","",
IF(INDEX(Settings!$H:$H,MATCH(DI$1,Settings!$G:$G,0))=TRUE,
100-100*(AT682-MINIFS(AT:AT,$E:$E,$E682))/(MAXIFS(AT:AT,$E:$E,$E682)-MINIFS(AT:AT,$E:$E,$E682)),
100*(AT682-MINIFS(AT:AT,$E:$E,$E682))/(MAXIFS(AT:AT,$E:$E,$E682)-MINIFS(AT:AT,$E:$E,$E682))))</f>
        <v/>
      </c>
      <c r="DJ682" s="232" t="str">
        <f t="array" ref="DJ682">IF(AU682="","",
IF(INDEX(Settings!$H:$H,MATCH(DJ$1,Settings!$G:$G,0))=TRUE,
100-100*(AU682-MINIFS(AU:AU,$E:$E,$E682))/(MAXIFS(AU:AU,$E:$E,$E682)-MINIFS(AU:AU,$E:$E,$E682)),
100*(AU682-MINIFS(AU:AU,$E:$E,$E682))/(MAXIFS(AU:AU,$E:$E,$E682)-MINIFS(AU:AU,$E:$E,$E682))))</f>
        <v/>
      </c>
      <c r="DK682" s="232" t="str">
        <f t="array" ref="DK682">IF(AV682="","",
IF(INDEX(Settings!$H:$H,MATCH(DK$1,Settings!$G:$G,0))=TRUE,
100-100*(AV682-MINIFS(AV:AV,$E:$E,$E682))/(MAXIFS(AV:AV,$E:$E,$E682)-MINIFS(AV:AV,$E:$E,$E682)),
100*(AV682-MINIFS(AV:AV,$E:$E,$E682))/(MAXIFS(AV:AV,$E:$E,$E682)-MINIFS(AV:AV,$E:$E,$E682))))</f>
        <v/>
      </c>
      <c r="DL682" s="232" t="str">
        <f t="array" ref="DL682">IF(AW682="","",
IF(INDEX(Settings!$H:$H,MATCH(DL$1,Settings!$G:$G,0))=TRUE,
100-100*(AW682-MINIFS(AW:AW,$E:$E,$E682))/(MAXIFS(AW:AW,$E:$E,$E682)-MINIFS(AW:AW,$E:$E,$E682)),
100*(AW682-MINIFS(AW:AW,$E:$E,$E682))/(MAXIFS(AW:AW,$E:$E,$E682)-MINIFS(AW:AW,$E:$E,$E682))))</f>
        <v/>
      </c>
      <c r="DM682" s="232" t="str">
        <f t="array" ref="DM682">IF(AX682="","",
IF(INDEX(Settings!$H:$H,MATCH(DM$1,Settings!$G:$G,0))=TRUE,
100-100*(AX682-MINIFS(AX:AX,$E:$E,$E682))/(MAXIFS(AX:AX,$E:$E,$E682)-MINIFS(AX:AX,$E:$E,$E682)),
100*(AX682-MINIFS(AX:AX,$E:$E,$E682))/(MAXIFS(AX:AX,$E:$E,$E682)-MINIFS(AX:AX,$E:$E,$E682))))</f>
        <v/>
      </c>
      <c r="DN682" s="232" t="str">
        <f t="array" ref="DN682">IF(AY682="","",
IF(INDEX(Settings!$H:$H,MATCH(DN$1,Settings!$G:$G,0))=TRUE,
100-100*(AY682-MINIFS(AY:AY,$E:$E,$E682))/(MAXIFS(AY:AY,$E:$E,$E682)-MINIFS(AY:AY,$E:$E,$E682)),
100*(AY682-MINIFS(AY:AY,$E:$E,$E682))/(MAXIFS(AY:AY,$E:$E,$E682)-MINIFS(AY:AY,$E:$E,$E682))))</f>
        <v/>
      </c>
      <c r="DO682" s="232" t="str">
        <f t="array" ref="DO682">IF(AZ682="","",
IF(INDEX(Settings!$H:$H,MATCH(DO$1,Settings!$G:$G,0))=TRUE,
100-100*(AZ682-MINIFS(AZ:AZ,$E:$E,$E682))/(MAXIFS(AZ:AZ,$E:$E,$E682)-MINIFS(AZ:AZ,$E:$E,$E682)),
100*(AZ682-MINIFS(AZ:AZ,$E:$E,$E682))/(MAXIFS(AZ:AZ,$E:$E,$E682)-MINIFS(AZ:AZ,$E:$E,$E682))))</f>
        <v/>
      </c>
      <c r="DP682" s="232" t="str">
        <f t="array" ref="DP682">IF(BA682="","",
IF(INDEX(Settings!$H:$H,MATCH(DP$1,Settings!$G:$G,0))=TRUE,
100-100*(BA682-MINIFS(BA:BA,$E:$E,$E682))/(MAXIFS(BA:BA,$E:$E,$E682)-MINIFS(BA:BA,$E:$E,$E682)),
100*(BA682-MINIFS(BA:BA,$E:$E,$E682))/(MAXIFS(BA:BA,$E:$E,$E682)-MINIFS(BA:BA,$E:$E,$E682))))</f>
        <v/>
      </c>
      <c r="DQ682" s="232" t="str">
        <f t="array" ref="DQ682">IF(BB682="","",
IF(INDEX(Settings!$H:$H,MATCH(DQ$1,Settings!$G:$G,0))=TRUE,
100-100*(BB682-MINIFS(BB:BB,$E:$E,$E682))/(MAXIFS(BB:BB,$E:$E,$E682)-MINIFS(BB:BB,$E:$E,$E682)),
100*(BB682-MINIFS(BB:BB,$E:$E,$E682))/(MAXIFS(BB:BB,$E:$E,$E682)-MINIFS(BB:BB,$E:$E,$E682))))</f>
        <v/>
      </c>
      <c r="DR682" s="232" t="str">
        <f t="array" ref="DR682">IF(BC682="","",
IF(INDEX(Settings!$H:$H,MATCH(DR$1,Settings!$G:$G,0))=TRUE,
100-100*(BC682-MINIFS(BC:BC,$E:$E,$E682))/(MAXIFS(BC:BC,$E:$E,$E682)-MINIFS(BC:BC,$E:$E,$E682)),
100*(BC682-MINIFS(BC:BC,$E:$E,$E682))/(MAXIFS(BC:BC,$E:$E,$E682)-MINIFS(BC:BC,$E:$E,$E682))))</f>
        <v/>
      </c>
      <c r="DS682" s="232" t="str">
        <f t="array" ref="DS682">IF(BD682="","",
IF(INDEX(Settings!$H:$H,MATCH(DS$1,Settings!$G:$G,0))=TRUE,
100-100*(BD682-MINIFS(BD:BD,$E:$E,$E682))/(MAXIFS(BD:BD,$E:$E,$E682)-MINIFS(BD:BD,$E:$E,$E682)),
100*(BD682-MINIFS(BD:BD,$E:$E,$E682))/(MAXIFS(BD:BD,$E:$E,$E682)-MINIFS(BD:BD,$E:$E,$E682))))</f>
        <v/>
      </c>
      <c r="DT682" s="232" t="str">
        <f t="array" ref="DT682">IF(BE682="","",
IF(INDEX(Settings!$H:$H,MATCH(DT$1,Settings!$G:$G,0))=TRUE,
100-100*(BE682-MINIFS(BE:BE,$E:$E,$E682))/(MAXIFS(BE:BE,$E:$E,$E682)-MINIFS(BE:BE,$E:$E,$E682)),
100*(BE682-MINIFS(BE:BE,$E:$E,$E682))/(MAXIFS(BE:BE,$E:$E,$E682)-MINIFS(BE:BE,$E:$E,$E682))))</f>
        <v/>
      </c>
      <c r="DU682" s="232" t="str">
        <f t="array" ref="DU682">IF(BF682="","",
IF(INDEX(Settings!$H:$H,MATCH(DU$1,Settings!$G:$G,0))=TRUE,
100-100*(BF682-MINIFS(BF:BF,$E:$E,$E682))/(MAXIFS(BF:BF,$E:$E,$E682)-MINIFS(BF:BF,$E:$E,$E682)),
100*(BF682-MINIFS(BF:BF,$E:$E,$E682))/(MAXIFS(BF:BF,$E:$E,$E682)-MINIFS(BF:BF,$E:$E,$E682))))</f>
        <v/>
      </c>
      <c r="DV682" s="232" t="str">
        <f t="array" ref="DV682">IF(BG682="","",
IF(INDEX(Settings!$H:$H,MATCH(DV$1,Settings!$G:$G,0))=TRUE,
100-100*(BG682-MINIFS(BG:BG,$E:$E,$E682))/(MAXIFS(BG:BG,$E:$E,$E682)-MINIFS(BG:BG,$E:$E,$E682)),
100*(BG682-MINIFS(BG:BG,$E:$E,$E682))/(MAXIFS(BG:BG,$E:$E,$E682)-MINIFS(BG:BG,$E:$E,$E682))))</f>
        <v/>
      </c>
      <c r="DW682" s="232" t="str">
        <f t="array" ref="DW682">IF(BH682="","",
IF(INDEX(Settings!$H:$H,MATCH(DW$1,Settings!$G:$G,0))=TRUE,
100-100*(BH682-MINIFS(BH:BH,$E:$E,$E682))/(MAXIFS(BH:BH,$E:$E,$E682)-MINIFS(BH:BH,$E:$E,$E682)),
100*(BH682-MINIFS(BH:BH,$E:$E,$E682))/(MAXIFS(BH:BH,$E:$E,$E682)-MINIFS(BH:BH,$E:$E,$E682))))</f>
        <v/>
      </c>
      <c r="DX682" s="232" t="str">
        <f t="array" ref="DX682">IF(BI682="","",
IF(INDEX(Settings!$H:$H,MATCH(DX$1,Settings!$G:$G,0))=TRUE,
100-100*(BI682-MINIFS(BI:BI,$E:$E,$E682))/(MAXIFS(BI:BI,$E:$E,$E682)-MINIFS(BI:BI,$E:$E,$E682)),
100*(BI682-MINIFS(BI:BI,$E:$E,$E682))/(MAXIFS(BI:BI,$E:$E,$E682)-MINIFS(BI:BI,$E:$E,$E682))))</f>
        <v/>
      </c>
      <c r="DY682" s="232" t="str">
        <f t="array" ref="DY682">IF(BJ682="","",
IF(INDEX(Settings!$H:$H,MATCH(DY$1,Settings!$G:$G,0))=TRUE,
100-100*(BJ682-MINIFS(BJ:BJ,$E:$E,$E682))/(MAXIFS(BJ:BJ,$E:$E,$E682)-MINIFS(BJ:BJ,$E:$E,$E682)),
100*(BJ682-MINIFS(BJ:BJ,$E:$E,$E682))/(MAXIFS(BJ:BJ,$E:$E,$E682)-MINIFS(BJ:BJ,$E:$E,$E682))))</f>
        <v/>
      </c>
      <c r="DZ682" s="234"/>
      <c r="EA682" s="234"/>
      <c r="EB682" s="234" t="str">
        <f t="shared" si="8"/>
        <v/>
      </c>
      <c r="EC682" s="234" t="str">
        <f t="shared" si="9"/>
        <v/>
      </c>
      <c r="ED682" s="234" t="str">
        <f t="shared" si="10"/>
        <v/>
      </c>
      <c r="EE682" s="234" t="str">
        <f t="shared" si="11"/>
        <v/>
      </c>
      <c r="EF682" s="234" t="str">
        <f t="shared" si="12"/>
        <v/>
      </c>
      <c r="EG682" s="234" t="str">
        <f t="shared" si="13"/>
        <v/>
      </c>
      <c r="EH682" s="234"/>
      <c r="EI682" s="234"/>
      <c r="EJ682" s="234"/>
      <c r="EK682" s="234"/>
      <c r="EL682" s="234"/>
      <c r="EM682" s="234"/>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3" t="str">
        <f t="shared" si="14"/>
        <v/>
      </c>
      <c r="N683" s="49"/>
      <c r="O683" s="49"/>
      <c r="P683" s="49"/>
      <c r="Q683" s="49"/>
      <c r="R683" s="49"/>
      <c r="S683" s="222" t="str">
        <f>IFERROR(VLOOKUP(AF683, 'YOYO IR Scores'!A:C, 3, FALSE), "")
</f>
        <v/>
      </c>
      <c r="T683" s="49"/>
      <c r="U683" s="49"/>
      <c r="V683" s="49"/>
      <c r="W683" s="49"/>
      <c r="X683" s="224" t="str">
        <f t="shared" si="4"/>
        <v/>
      </c>
      <c r="Y683" s="225" t="str">
        <f t="shared" si="5"/>
        <v/>
      </c>
      <c r="Z683" s="225" t="str">
        <f t="shared" si="6"/>
        <v/>
      </c>
      <c r="AA683" s="224" t="str">
        <f t="shared" si="7"/>
        <v/>
      </c>
      <c r="AB683" s="223"/>
      <c r="AC683" s="223"/>
      <c r="AD683" s="223"/>
      <c r="AE683" s="223" t="str">
        <f>IFERROR(VLOOKUP(AF683, 'YOYO IR Scores'!A:C, 2, FALSE), "")</f>
        <v/>
      </c>
      <c r="AF683" s="223"/>
      <c r="AG683" s="223"/>
      <c r="AH683" s="223"/>
      <c r="AI683" s="223"/>
      <c r="AJ683" s="223"/>
      <c r="AK683" s="223"/>
      <c r="AL683" s="223"/>
      <c r="AM683" s="223"/>
      <c r="AN683" s="223"/>
      <c r="AO683" s="223"/>
      <c r="AP683" s="223"/>
      <c r="AQ683" s="223"/>
      <c r="AR683" s="223"/>
      <c r="AS683" s="223"/>
      <c r="AT683" s="223"/>
      <c r="AU683" s="223"/>
      <c r="AV683" s="223"/>
      <c r="AW683" s="223"/>
      <c r="AX683" s="223"/>
      <c r="AY683" s="223"/>
      <c r="AZ683" s="223"/>
      <c r="BA683" s="223"/>
      <c r="BB683" s="223"/>
      <c r="BC683" s="223"/>
      <c r="BD683" s="223"/>
      <c r="BE683" s="223"/>
      <c r="BF683" s="223"/>
      <c r="BG683" s="223"/>
      <c r="BH683" s="223"/>
      <c r="BI683" s="223"/>
      <c r="BJ683" s="223"/>
      <c r="BK683" s="223" t="str">
        <f t="array" ref="BK683">IF(J683="","",
IF(INDEX(Settings!$H:$H,MATCH(BY$1,Settings!$G:$G,0))=TRUE,
100-100*(J683-MIN(J:J))/(MAX(J:J)-MIN(J:J)),
100*(J683-MIN(J:J))/(MAX(J:J)-MIN(J:J))))</f>
        <v/>
      </c>
      <c r="BL683" s="223" t="str">
        <f t="array" ref="BL683">IF(J683="","",
IF(INDEX(Settings!$H:$H,MATCH(BY$1,Settings!$G:$G,0))=TRUE,
100-100*(J683-MINIFS(J:J,$E:$E,$E683))/(MAXIFS(J:J,$E:$E,$E683)-MINIFS(J:J,$E:$E,$E683)),
100*(J683-MINIFS(J:J,$E:$E,$E683))/(MAXIFS(J:J,$E:$E,$E683)-MINIFS(J:J,$E:$E,$E683))))</f>
        <v/>
      </c>
      <c r="BM683" s="223"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4" t="str">
        <f t="array" ref="BQ683">IF(J683="","",
IF(INDEX(Settings!$H:$H,MATCH(BY$1,Settings!$G:$G,0))=TRUE,
-1*(J683-AVERAGE(J:J))/STDEV(J:J),
(J683-AVERAGE(J:J))/STDEV(J:J)))</f>
        <v/>
      </c>
      <c r="BR683" s="224" t="str">
        <f>IFERROR(__xludf.DUMMYFUNCTION("IF(J683="""","""",
IF(INDEX(Settings!$H:$H,MATCH(BY$1,Settings!$G:$G,0))=TRUE,
-1*(J683-AVERAGEIFS(J:J,$E:$E,$E683))/STDEV(FILTER(J:J,$E:$E=$E683)),
(J683-AVERAGEIFS(J:J,$E:$E,$E683))/STDEV(FILTER(J:J,$E:$E=$E683))))"),"")</f>
        <v/>
      </c>
      <c r="BS683" s="224"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3" t="str">
        <f t="array" ref="BY683">IF(J683="","",
IF(INDEX(Settings!$H:$H,MATCH(BY$1,Settings!$G:$G,0))=TRUE,
100-100*(J683-MINIFS(J:J,$E:$E,$E683))/(MAXIFS(J:J,$E:$E,$E683)-MINIFS(J:J,$E:$E,$E683)),
100*(J683-MINIFS(J:J,$E:$E,$E683))/(MAXIFS(J:J,$E:$E,$E683)-MINIFS(J:J,$E:$E,$E683))))</f>
        <v/>
      </c>
      <c r="BZ683" s="223" t="str">
        <f t="array" ref="BZ683">IF(K683="","",
IF(INDEX(Settings!$H:$H,MATCH(BZ$1,Settings!$G:$G,0))=TRUE,
100-100*(K683-MINIFS(K:K,$E:$E,$E683))/(MAXIFS(K:K,$E:$E,$E683)-MINIFS(K:K,$E:$E,$E683)),
100*(K683-MINIFS(K:K,$E:$E,$E683))/(MAXIFS(K:K,$E:$E,$E683)-MINIFS(K:K,$E:$E,$E683))))</f>
        <v/>
      </c>
      <c r="CA683" s="223" t="str">
        <f t="array" ref="CA683">IF(L683="","",
IF(INDEX(Settings!$H:$H,MATCH(CA$1,Settings!$G:$G,0))=TRUE,
100-100*(L683-MINIFS(L:L,$E:$E,$E683))/(MAXIFS(L:L,$E:$E,$E683)-MINIFS(L:L,$E:$E,$E683)),
100*(L683-MINIFS(L:L,$E:$E,$E683))/(MAXIFS(L:L,$E:$E,$E683)-MINIFS(L:L,$E:$E,$E683))))</f>
        <v/>
      </c>
      <c r="CB683" s="223" t="str">
        <f t="array" ref="CB683">IF(M683="","",
IF(INDEX(Settings!$H:$H,MATCH(CB$1,Settings!$G:$G,0))=TRUE,
100-100*(M683-MINIFS(M:M,$E:$E,$E683))/(MAXIFS(M:M,$E:$E,$E683)-MINIFS(M:M,$E:$E,$E683)),
100*(M683-MINIFS(M:M,$E:$E,$E683))/(MAXIFS(M:M,$E:$E,$E683)-MINIFS(M:M,$E:$E,$E683))))</f>
        <v/>
      </c>
      <c r="CC683" s="223" t="str">
        <f t="array" ref="CC683">IF(N683="","",
IF(INDEX(Settings!$H:$H,MATCH(CC$1,Settings!$G:$G,0))=TRUE,
100-100*(N683-MINIFS(N:N,$E:$E,$E683))/(MAXIFS(N:N,$E:$E,$E683)-MINIFS(N:N,$E:$E,$E683)),
100*(N683-MINIFS(N:N,$E:$E,$E683))/(MAXIFS(N:N,$E:$E,$E683)-MINIFS(N:N,$E:$E,$E683))))</f>
        <v/>
      </c>
      <c r="CD683" s="223" t="str">
        <f t="array" ref="CD683">IF(O683="","",
IF(INDEX(Settings!$H:$H,MATCH(CD$1,Settings!$G:$G,0))=TRUE,
100-100*(O683-MINIFS(O:O,$E:$E,$E683))/(MAXIFS(O:O,$E:$E,$E683)-MINIFS(O:O,$E:$E,$E683)),
100*(O683-MINIFS(O:O,$E:$E,$E683))/(MAXIFS(O:O,$E:$E,$E683)-MINIFS(O:O,$E:$E,$E683))))</f>
        <v/>
      </c>
      <c r="CE683" s="223" t="str">
        <f t="array" ref="CE683">IF(P683="","",
IF(INDEX(Settings!$H:$H,MATCH(CE$1,Settings!$G:$G,0))=TRUE,
100-100*(P683-MINIFS(P:P,$E:$E,$E683))/(MAXIFS(P:P,$E:$E,$E683)-MINIFS(P:P,$E:$E,$E683)),
100*(P683-MINIFS(P:P,$E:$E,$E683))/(MAXIFS(P:P,$E:$E,$E683)-MINIFS(P:P,$E:$E,$E683))))</f>
        <v/>
      </c>
      <c r="CF683" s="223" t="str">
        <f t="array" ref="CF683">IF(Q683="","",
IF(INDEX(Settings!$H:$H,MATCH(CF$1,Settings!$G:$G,0))=TRUE,
100-100*(Q683-MINIFS(Q:Q,$E:$E,$E683))/(MAXIFS(Q:Q,$E:$E,$E683)-MINIFS(Q:Q,$E:$E,$E683)),
100*(Q683-MINIFS(Q:Q,$E:$E,$E683))/(MAXIFS(Q:Q,$E:$E,$E683)-MINIFS(Q:Q,$E:$E,$E683))))</f>
        <v/>
      </c>
      <c r="CG683" s="223" t="str">
        <f t="array" ref="CG683">IF(R683="","",
IF(INDEX(Settings!$H:$H,MATCH(CG$1,Settings!$G:$G,0))=TRUE,
100-100*(R683-MINIFS(R:R,$E:$E,$E683))/(MAXIFS(R:R,$E:$E,$E683)-MINIFS(R:R,$E:$E,$E683)),
100*(R683-MINIFS(R:R,$E:$E,$E683))/(MAXIFS(R:R,$E:$E,$E683)-MINIFS(R:R,$E:$E,$E683))))</f>
        <v/>
      </c>
      <c r="CH683" s="223" t="str">
        <f t="array" ref="CH683">IF(S683="","",
IF(INDEX(Settings!$H:$H,MATCH(CH$1,Settings!$G:$G,0))=TRUE,
100-100*(S683-MINIFS(S:S,$E:$E,$E683))/(MAXIFS(S:S,$E:$E,$E683)-MINIFS(S:S,$E:$E,$E683)),
100*(S683-MINIFS(S:S,$E:$E,$E683))/(MAXIFS(S:S,$E:$E,$E683)-MINIFS(S:S,$E:$E,$E683))))</f>
        <v/>
      </c>
      <c r="CI683" s="223" t="str">
        <f t="array" ref="CI683">IF(T683="","",
IF(INDEX(Settings!$H:$H,MATCH(CI$1,Settings!$G:$G,0))=TRUE,
100-100*(T683-MINIFS(T:T,$E:$E,$E683))/(MAXIFS(T:T,$E:$E,$E683)-MINIFS(T:T,$E:$E,$E683)),
100*(T683-MINIFS(T:T,$E:$E,$E683))/(MAXIFS(T:T,$E:$E,$E683)-MINIFS(T:T,$E:$E,$E683))))</f>
        <v/>
      </c>
      <c r="CJ683" s="223" t="str">
        <f t="array" ref="CJ683">IF(U683="","",
IF(INDEX(Settings!$H:$H,MATCH(CJ$1,Settings!$G:$G,0))=TRUE,
100-100*(U683-MINIFS(U:U,$E:$E,$E683))/(MAXIFS(U:U,$E:$E,$E683)-MINIFS(U:U,$E:$E,$E683)),
100*(U683-MINIFS(U:U,$E:$E,$E683))/(MAXIFS(U:U,$E:$E,$E683)-MINIFS(U:U,$E:$E,$E683))))</f>
        <v/>
      </c>
      <c r="CK683" s="223" t="str">
        <f t="array" ref="CK683">IF(V683="","",
IF(INDEX(Settings!$H:$H,MATCH(CK$1,Settings!$G:$G,0))=TRUE,
100-100*(V683-MINIFS(V:V,$E:$E,$E683))/(MAXIFS(V:V,$E:$E,$E683)-MINIFS(V:V,$E:$E,$E683)),
100*(V683-MINIFS(V:V,$E:$E,$E683))/(MAXIFS(V:V,$E:$E,$E683)-MINIFS(V:V,$E:$E,$E683))))</f>
        <v/>
      </c>
      <c r="CL683" s="223" t="str">
        <f t="array" ref="CL683">IF(W683="","",
IF(INDEX(Settings!$H:$H,MATCH(CL$1,Settings!$G:$G,0))=TRUE,
100-100*(W683-MINIFS(W:W,$E:$E,$E683))/(MAXIFS(W:W,$E:$E,$E683)-MINIFS(W:W,$E:$E,$E683)),
100*(W683-MINIFS(W:W,$E:$E,$E683))/(MAXIFS(W:W,$E:$E,$E683)-MINIFS(W:W,$E:$E,$E683))))</f>
        <v/>
      </c>
      <c r="CM683" s="223" t="str">
        <f t="array" ref="CM683">IF(X683="","",
IF(INDEX(Settings!$H:$H,MATCH(CM$1,Settings!$G:$G,0))=TRUE,
100-100*(X683-MINIFS(X:X,$E:$E,$E683))/(MAXIFS(X:X,$E:$E,$E683)-MINIFS(X:X,$E:$E,$E683)),
100*(X683-MINIFS(X:X,$E:$E,$E683))/(MAXIFS(X:X,$E:$E,$E683)-MINIFS(X:X,$E:$E,$E683))))</f>
        <v/>
      </c>
      <c r="CN683" s="223" t="str">
        <f t="array" ref="CN683">IF(Y683="","",
IF(INDEX(Settings!$H:$H,MATCH(CN$1,Settings!$G:$G,0))=TRUE,
100-100*(Y683-MINIFS(Y:Y,$E:$E,$E683))/(MAXIFS(Y:Y,$E:$E,$E683)-MINIFS(Y:Y,$E:$E,$E683)),
100*(Y683-MINIFS(Y:Y,$E:$E,$E683))/(MAXIFS(Y:Y,$E:$E,$E683)-MINIFS(Y:Y,$E:$E,$E683))))</f>
        <v/>
      </c>
      <c r="CO683" s="223" t="str">
        <f t="array" ref="CO683">IF(Z683="","",
IF(INDEX(Settings!$H:$H,MATCH(CO$1,Settings!$G:$G,0))=TRUE,
100-100*(Z683-MINIFS(Z:Z,$E:$E,$E683))/(MAXIFS(Z:Z,$E:$E,$E683)-MINIFS(Z:Z,$E:$E,$E683)),
100*(Z683-MINIFS(Z:Z,$E:$E,$E683))/(MAXIFS(Z:Z,$E:$E,$E683)-MINIFS(Z:Z,$E:$E,$E683))))</f>
        <v/>
      </c>
      <c r="CP683" s="223" t="str">
        <f t="array" ref="CP683">IF(AA683="","",
IF(INDEX(Settings!$H:$H,MATCH(CP$1,Settings!$G:$G,0))=TRUE,
100-100*(AA683-MINIFS(AA:AA,$E:$E,$E683))/(MAXIFS(AA:AA,$E:$E,$E683)-MINIFS(AA:AA,$E:$E,$E683)),
100*(AA683-MINIFS(AA:AA,$E:$E,$E683))/(MAXIFS(AA:AA,$E:$E,$E683)-MINIFS(AA:AA,$E:$E,$E683))))</f>
        <v/>
      </c>
      <c r="CQ683" s="223" t="str">
        <f t="array" ref="CQ683">IF(AB683="","",
IF(INDEX(Settings!$H:$H,MATCH(CQ$1,Settings!$G:$G,0))=TRUE,
100-100*(AB683-MINIFS(AB:AB,$E:$E,$E683))/(MAXIFS(AB:AB,$E:$E,$E683)-MINIFS(AB:AB,$E:$E,$E683)),
100*(AB683-MINIFS(AB:AB,$E:$E,$E683))/(MAXIFS(AB:AB,$E:$E,$E683)-MINIFS(AB:AB,$E:$E,$E683))))</f>
        <v/>
      </c>
      <c r="CR683" s="223" t="str">
        <f t="array" ref="CR683">IF(AC683="","",
IF(INDEX(Settings!$H:$H,MATCH(CR$1,Settings!$G:$G,0))=TRUE,
100-100*(AC683-MINIFS(AC:AC,$E:$E,$E683))/(MAXIFS(AC:AC,$E:$E,$E683)-MINIFS(AC:AC,$E:$E,$E683)),
100*(AC683-MINIFS(AC:AC,$E:$E,$E683))/(MAXIFS(AC:AC,$E:$E,$E683)-MINIFS(AC:AC,$E:$E,$E683))))</f>
        <v/>
      </c>
      <c r="CS683" s="223" t="str">
        <f t="array" ref="CS683">IF(AD683="","",
IF(INDEX(Settings!$H:$H,MATCH(CS$1,Settings!$G:$G,0))=TRUE,
100-100*(AD683-MINIFS(AD:AD,$E:$E,$E683))/(MAXIFS(AD:AD,$E:$E,$E683)-MINIFS(AD:AD,$E:$E,$E683)),
100*(AD683-MINIFS(AD:AD,$E:$E,$E683))/(MAXIFS(AD:AD,$E:$E,$E683)-MINIFS(AD:AD,$E:$E,$E683))))</f>
        <v/>
      </c>
      <c r="CT683" s="223" t="str">
        <f t="array" ref="CT683">IF(AE683="","",
IF(INDEX(Settings!$H:$H,MATCH(CT$1,Settings!$G:$G,0))=TRUE,
100-100*(AE683-MINIFS(AE:AE,$E:$E,$E683))/(MAXIFS(AE:AE,$E:$E,$E683)-MINIFS(AE:AE,$E:$E,$E683)),
100*(AE683-MINIFS(AE:AE,$E:$E,$E683))/(MAXIFS(AE:AE,$E:$E,$E683)-MINIFS(AE:AE,$E:$E,$E683))))</f>
        <v/>
      </c>
      <c r="CU683" s="223" t="str">
        <f t="array" ref="CU683">IF(AF683="","",
IF(INDEX(Settings!$H:$H,MATCH(CU$1,Settings!$G:$G,0))=TRUE,
100-100*(AF683-MINIFS(AF:AF,$E:$E,$E683))/(MAXIFS(AF:AF,$E:$E,$E683)-MINIFS(AF:AF,$E:$E,$E683)),
100*(AF683-MINIFS(AF:AF,$E:$E,$E683))/(MAXIFS(AF:AF,$E:$E,$E683)-MINIFS(AF:AF,$E:$E,$E683))))</f>
        <v/>
      </c>
      <c r="CV683" s="223" t="str">
        <f t="array" ref="CV683">IF(AG683="","",
IF(INDEX(Settings!$H:$H,MATCH(CV$1,Settings!$G:$G,0))=TRUE,
100-100*(AG683-MINIFS(AG:AG,$E:$E,$E683))/(MAXIFS(AG:AG,$E:$E,$E683)-MINIFS(AG:AG,$E:$E,$E683)),
100*(AG683-MINIFS(AG:AG,$E:$E,$E683))/(MAXIFS(AG:AG,$E:$E,$E683)-MINIFS(AG:AG,$E:$E,$E683))))</f>
        <v/>
      </c>
      <c r="CW683" s="223" t="str">
        <f t="array" ref="CW683">IF(AH683="","",
IF(INDEX(Settings!$H:$H,MATCH(CW$1,Settings!$G:$G,0))=TRUE,
100-100*(AH683-MINIFS(AH:AH,$E:$E,$E683))/(MAXIFS(AH:AH,$E:$E,$E683)-MINIFS(AH:AH,$E:$E,$E683)),
100*(AH683-MINIFS(AH:AH,$E:$E,$E683))/(MAXIFS(AH:AH,$E:$E,$E683)-MINIFS(AH:AH,$E:$E,$E683))))</f>
        <v/>
      </c>
      <c r="CX683" s="223" t="str">
        <f t="array" ref="CX683">IF(AI683="","",
IF(INDEX(Settings!$H:$H,MATCH(CX$1,Settings!$G:$G,0))=TRUE,
100-100*(AI683-MINIFS(AI:AI,$E:$E,$E683))/(MAXIFS(AI:AI,$E:$E,$E683)-MINIFS(AI:AI,$E:$E,$E683)),
100*(AI683-MINIFS(AI:AI,$E:$E,$E683))/(MAXIFS(AI:AI,$E:$E,$E683)-MINIFS(AI:AI,$E:$E,$E683))))</f>
        <v/>
      </c>
      <c r="CY683" s="223" t="str">
        <f t="array" ref="CY683">IF(AJ683="","",
IF(INDEX(Settings!$H:$H,MATCH(CY$1,Settings!$G:$G,0))=TRUE,
100-100*(AJ683-MINIFS(AJ:AJ,$E:$E,$E683))/(MAXIFS(AJ:AJ,$E:$E,$E683)-MINIFS(AJ:AJ,$E:$E,$E683)),
100*(AJ683-MINIFS(AJ:AJ,$E:$E,$E683))/(MAXIFS(AJ:AJ,$E:$E,$E683)-MINIFS(AJ:AJ,$E:$E,$E683))))</f>
        <v/>
      </c>
      <c r="CZ683" s="223" t="str">
        <f t="array" ref="CZ683">IF(AK683="","",
IF(INDEX(Settings!$H:$H,MATCH(CZ$1,Settings!$G:$G,0))=TRUE,
100-100*(AK683-MINIFS(AK:AK,$E:$E,$E683))/(MAXIFS(AK:AK,$E:$E,$E683)-MINIFS(AK:AK,$E:$E,$E683)),
100*(AK683-MINIFS(AK:AK,$E:$E,$E683))/(MAXIFS(AK:AK,$E:$E,$E683)-MINIFS(AK:AK,$E:$E,$E683))))</f>
        <v/>
      </c>
      <c r="DA683" s="223" t="str">
        <f t="array" ref="DA683">IF(AL683="","",
IF(INDEX(Settings!$H:$H,MATCH(DA$1,Settings!$G:$G,0))=TRUE,
100-100*(AL683-MINIFS(AL:AL,$E:$E,$E683))/(MAXIFS(AL:AL,$E:$E,$E683)-MINIFS(AL:AL,$E:$E,$E683)),
100*(AL683-MINIFS(AL:AL,$E:$E,$E683))/(MAXIFS(AL:AL,$E:$E,$E683)-MINIFS(AL:AL,$E:$E,$E683))))</f>
        <v/>
      </c>
      <c r="DB683" s="223" t="str">
        <f t="array" ref="DB683">IF(AM683="","",
IF(INDEX(Settings!$H:$H,MATCH(DB$1,Settings!$G:$G,0))=TRUE,
100-100*(AM683-MINIFS(AM:AM,$E:$E,$E683))/(MAXIFS(AM:AM,$E:$E,$E683)-MINIFS(AM:AM,$E:$E,$E683)),
100*(AM683-MINIFS(AM:AM,$E:$E,$E683))/(MAXIFS(AM:AM,$E:$E,$E683)-MINIFS(AM:AM,$E:$E,$E683))))</f>
        <v/>
      </c>
      <c r="DC683" s="223" t="str">
        <f t="array" ref="DC683">IF(AN683="","",
IF(INDEX(Settings!$H:$H,MATCH(DC$1,Settings!$G:$G,0))=TRUE,
100-100*(AN683-MINIFS(AN:AN,$E:$E,$E683))/(MAXIFS(AN:AN,$E:$E,$E683)-MINIFS(AN:AN,$E:$E,$E683)),
100*(AN683-MINIFS(AN:AN,$E:$E,$E683))/(MAXIFS(AN:AN,$E:$E,$E683)-MINIFS(AN:AN,$E:$E,$E683))))</f>
        <v/>
      </c>
      <c r="DD683" s="223" t="str">
        <f t="array" ref="DD683">IF(AO683="","",
IF(INDEX(Settings!$H:$H,MATCH(DD$1,Settings!$G:$G,0))=TRUE,
100-100*(AO683-MINIFS(AO:AO,$E:$E,$E683))/(MAXIFS(AO:AO,$E:$E,$E683)-MINIFS(AO:AO,$E:$E,$E683)),
100*(AO683-MINIFS(AO:AO,$E:$E,$E683))/(MAXIFS(AO:AO,$E:$E,$E683)-MINIFS(AO:AO,$E:$E,$E683))))</f>
        <v/>
      </c>
      <c r="DE683" s="223" t="str">
        <f t="array" ref="DE683">IF(AP683="","",
IF(INDEX(Settings!$H:$H,MATCH(DE$1,Settings!$G:$G,0))=TRUE,
100-100*(AP683-MINIFS(AP:AP,$E:$E,$E683))/(MAXIFS(AP:AP,$E:$E,$E683)-MINIFS(AP:AP,$E:$E,$E683)),
100*(AP683-MINIFS(AP:AP,$E:$E,$E683))/(MAXIFS(AP:AP,$E:$E,$E683)-MINIFS(AP:AP,$E:$E,$E683))))</f>
        <v/>
      </c>
      <c r="DF683" s="223" t="str">
        <f t="array" ref="DF683">IF(AQ683="","",
IF(INDEX(Settings!$H:$H,MATCH(DF$1,Settings!$G:$G,0))=TRUE,
100-100*(AQ683-MINIFS(AQ:AQ,$E:$E,$E683))/(MAXIFS(AQ:AQ,$E:$E,$E683)-MINIFS(AQ:AQ,$E:$E,$E683)),
100*(AQ683-MINIFS(AQ:AQ,$E:$E,$E683))/(MAXIFS(AQ:AQ,$E:$E,$E683)-MINIFS(AQ:AQ,$E:$E,$E683))))</f>
        <v/>
      </c>
      <c r="DG683" s="223" t="str">
        <f t="array" ref="DG683">IF(AR683="","",
IF(INDEX(Settings!$H:$H,MATCH(DG$1,Settings!$G:$G,0))=TRUE,
100-100*(AR683-MINIFS(AR:AR,$E:$E,$E683))/(MAXIFS(AR:AR,$E:$E,$E683)-MINIFS(AR:AR,$E:$E,$E683)),
100*(AR683-MINIFS(AR:AR,$E:$E,$E683))/(MAXIFS(AR:AR,$E:$E,$E683)-MINIFS(AR:AR,$E:$E,$E683))))</f>
        <v/>
      </c>
      <c r="DH683" s="223" t="str">
        <f t="array" ref="DH683">IF(AS683="","",
IF(INDEX(Settings!$H:$H,MATCH(DH$1,Settings!$G:$G,0))=TRUE,
100-100*(AS683-MINIFS(AS:AS,$E:$E,$E683))/(MAXIFS(AS:AS,$E:$E,$E683)-MINIFS(AS:AS,$E:$E,$E683)),
100*(AS683-MINIFS(AS:AS,$E:$E,$E683))/(MAXIFS(AS:AS,$E:$E,$E683)-MINIFS(AS:AS,$E:$E,$E683))))</f>
        <v/>
      </c>
      <c r="DI683" s="223" t="str">
        <f t="array" ref="DI683">IF(AT683="","",
IF(INDEX(Settings!$H:$H,MATCH(DI$1,Settings!$G:$G,0))=TRUE,
100-100*(AT683-MINIFS(AT:AT,$E:$E,$E683))/(MAXIFS(AT:AT,$E:$E,$E683)-MINIFS(AT:AT,$E:$E,$E683)),
100*(AT683-MINIFS(AT:AT,$E:$E,$E683))/(MAXIFS(AT:AT,$E:$E,$E683)-MINIFS(AT:AT,$E:$E,$E683))))</f>
        <v/>
      </c>
      <c r="DJ683" s="223" t="str">
        <f t="array" ref="DJ683">IF(AU683="","",
IF(INDEX(Settings!$H:$H,MATCH(DJ$1,Settings!$G:$G,0))=TRUE,
100-100*(AU683-MINIFS(AU:AU,$E:$E,$E683))/(MAXIFS(AU:AU,$E:$E,$E683)-MINIFS(AU:AU,$E:$E,$E683)),
100*(AU683-MINIFS(AU:AU,$E:$E,$E683))/(MAXIFS(AU:AU,$E:$E,$E683)-MINIFS(AU:AU,$E:$E,$E683))))</f>
        <v/>
      </c>
      <c r="DK683" s="223" t="str">
        <f t="array" ref="DK683">IF(AV683="","",
IF(INDEX(Settings!$H:$H,MATCH(DK$1,Settings!$G:$G,0))=TRUE,
100-100*(AV683-MINIFS(AV:AV,$E:$E,$E683))/(MAXIFS(AV:AV,$E:$E,$E683)-MINIFS(AV:AV,$E:$E,$E683)),
100*(AV683-MINIFS(AV:AV,$E:$E,$E683))/(MAXIFS(AV:AV,$E:$E,$E683)-MINIFS(AV:AV,$E:$E,$E683))))</f>
        <v/>
      </c>
      <c r="DL683" s="223" t="str">
        <f t="array" ref="DL683">IF(AW683="","",
IF(INDEX(Settings!$H:$H,MATCH(DL$1,Settings!$G:$G,0))=TRUE,
100-100*(AW683-MINIFS(AW:AW,$E:$E,$E683))/(MAXIFS(AW:AW,$E:$E,$E683)-MINIFS(AW:AW,$E:$E,$E683)),
100*(AW683-MINIFS(AW:AW,$E:$E,$E683))/(MAXIFS(AW:AW,$E:$E,$E683)-MINIFS(AW:AW,$E:$E,$E683))))</f>
        <v/>
      </c>
      <c r="DM683" s="223" t="str">
        <f t="array" ref="DM683">IF(AX683="","",
IF(INDEX(Settings!$H:$H,MATCH(DM$1,Settings!$G:$G,0))=TRUE,
100-100*(AX683-MINIFS(AX:AX,$E:$E,$E683))/(MAXIFS(AX:AX,$E:$E,$E683)-MINIFS(AX:AX,$E:$E,$E683)),
100*(AX683-MINIFS(AX:AX,$E:$E,$E683))/(MAXIFS(AX:AX,$E:$E,$E683)-MINIFS(AX:AX,$E:$E,$E683))))</f>
        <v/>
      </c>
      <c r="DN683" s="223" t="str">
        <f t="array" ref="DN683">IF(AY683="","",
IF(INDEX(Settings!$H:$H,MATCH(DN$1,Settings!$G:$G,0))=TRUE,
100-100*(AY683-MINIFS(AY:AY,$E:$E,$E683))/(MAXIFS(AY:AY,$E:$E,$E683)-MINIFS(AY:AY,$E:$E,$E683)),
100*(AY683-MINIFS(AY:AY,$E:$E,$E683))/(MAXIFS(AY:AY,$E:$E,$E683)-MINIFS(AY:AY,$E:$E,$E683))))</f>
        <v/>
      </c>
      <c r="DO683" s="223" t="str">
        <f t="array" ref="DO683">IF(AZ683="","",
IF(INDEX(Settings!$H:$H,MATCH(DO$1,Settings!$G:$G,0))=TRUE,
100-100*(AZ683-MINIFS(AZ:AZ,$E:$E,$E683))/(MAXIFS(AZ:AZ,$E:$E,$E683)-MINIFS(AZ:AZ,$E:$E,$E683)),
100*(AZ683-MINIFS(AZ:AZ,$E:$E,$E683))/(MAXIFS(AZ:AZ,$E:$E,$E683)-MINIFS(AZ:AZ,$E:$E,$E683))))</f>
        <v/>
      </c>
      <c r="DP683" s="223" t="str">
        <f t="array" ref="DP683">IF(BA683="","",
IF(INDEX(Settings!$H:$H,MATCH(DP$1,Settings!$G:$G,0))=TRUE,
100-100*(BA683-MINIFS(BA:BA,$E:$E,$E683))/(MAXIFS(BA:BA,$E:$E,$E683)-MINIFS(BA:BA,$E:$E,$E683)),
100*(BA683-MINIFS(BA:BA,$E:$E,$E683))/(MAXIFS(BA:BA,$E:$E,$E683)-MINIFS(BA:BA,$E:$E,$E683))))</f>
        <v/>
      </c>
      <c r="DQ683" s="223" t="str">
        <f t="array" ref="DQ683">IF(BB683="","",
IF(INDEX(Settings!$H:$H,MATCH(DQ$1,Settings!$G:$G,0))=TRUE,
100-100*(BB683-MINIFS(BB:BB,$E:$E,$E683))/(MAXIFS(BB:BB,$E:$E,$E683)-MINIFS(BB:BB,$E:$E,$E683)),
100*(BB683-MINIFS(BB:BB,$E:$E,$E683))/(MAXIFS(BB:BB,$E:$E,$E683)-MINIFS(BB:BB,$E:$E,$E683))))</f>
        <v/>
      </c>
      <c r="DR683" s="223" t="str">
        <f t="array" ref="DR683">IF(BC683="","",
IF(INDEX(Settings!$H:$H,MATCH(DR$1,Settings!$G:$G,0))=TRUE,
100-100*(BC683-MINIFS(BC:BC,$E:$E,$E683))/(MAXIFS(BC:BC,$E:$E,$E683)-MINIFS(BC:BC,$E:$E,$E683)),
100*(BC683-MINIFS(BC:BC,$E:$E,$E683))/(MAXIFS(BC:BC,$E:$E,$E683)-MINIFS(BC:BC,$E:$E,$E683))))</f>
        <v/>
      </c>
      <c r="DS683" s="223" t="str">
        <f t="array" ref="DS683">IF(BD683="","",
IF(INDEX(Settings!$H:$H,MATCH(DS$1,Settings!$G:$G,0))=TRUE,
100-100*(BD683-MINIFS(BD:BD,$E:$E,$E683))/(MAXIFS(BD:BD,$E:$E,$E683)-MINIFS(BD:BD,$E:$E,$E683)),
100*(BD683-MINIFS(BD:BD,$E:$E,$E683))/(MAXIFS(BD:BD,$E:$E,$E683)-MINIFS(BD:BD,$E:$E,$E683))))</f>
        <v/>
      </c>
      <c r="DT683" s="223" t="str">
        <f t="array" ref="DT683">IF(BE683="","",
IF(INDEX(Settings!$H:$H,MATCH(DT$1,Settings!$G:$G,0))=TRUE,
100-100*(BE683-MINIFS(BE:BE,$E:$E,$E683))/(MAXIFS(BE:BE,$E:$E,$E683)-MINIFS(BE:BE,$E:$E,$E683)),
100*(BE683-MINIFS(BE:BE,$E:$E,$E683))/(MAXIFS(BE:BE,$E:$E,$E683)-MINIFS(BE:BE,$E:$E,$E683))))</f>
        <v/>
      </c>
      <c r="DU683" s="223" t="str">
        <f t="array" ref="DU683">IF(BF683="","",
IF(INDEX(Settings!$H:$H,MATCH(DU$1,Settings!$G:$G,0))=TRUE,
100-100*(BF683-MINIFS(BF:BF,$E:$E,$E683))/(MAXIFS(BF:BF,$E:$E,$E683)-MINIFS(BF:BF,$E:$E,$E683)),
100*(BF683-MINIFS(BF:BF,$E:$E,$E683))/(MAXIFS(BF:BF,$E:$E,$E683)-MINIFS(BF:BF,$E:$E,$E683))))</f>
        <v/>
      </c>
      <c r="DV683" s="223" t="str">
        <f t="array" ref="DV683">IF(BG683="","",
IF(INDEX(Settings!$H:$H,MATCH(DV$1,Settings!$G:$G,0))=TRUE,
100-100*(BG683-MINIFS(BG:BG,$E:$E,$E683))/(MAXIFS(BG:BG,$E:$E,$E683)-MINIFS(BG:BG,$E:$E,$E683)),
100*(BG683-MINIFS(BG:BG,$E:$E,$E683))/(MAXIFS(BG:BG,$E:$E,$E683)-MINIFS(BG:BG,$E:$E,$E683))))</f>
        <v/>
      </c>
      <c r="DW683" s="223" t="str">
        <f t="array" ref="DW683">IF(BH683="","",
IF(INDEX(Settings!$H:$H,MATCH(DW$1,Settings!$G:$G,0))=TRUE,
100-100*(BH683-MINIFS(BH:BH,$E:$E,$E683))/(MAXIFS(BH:BH,$E:$E,$E683)-MINIFS(BH:BH,$E:$E,$E683)),
100*(BH683-MINIFS(BH:BH,$E:$E,$E683))/(MAXIFS(BH:BH,$E:$E,$E683)-MINIFS(BH:BH,$E:$E,$E683))))</f>
        <v/>
      </c>
      <c r="DX683" s="223" t="str">
        <f t="array" ref="DX683">IF(BI683="","",
IF(INDEX(Settings!$H:$H,MATCH(DX$1,Settings!$G:$G,0))=TRUE,
100-100*(BI683-MINIFS(BI:BI,$E:$E,$E683))/(MAXIFS(BI:BI,$E:$E,$E683)-MINIFS(BI:BI,$E:$E,$E683)),
100*(BI683-MINIFS(BI:BI,$E:$E,$E683))/(MAXIFS(BI:BI,$E:$E,$E683)-MINIFS(BI:BI,$E:$E,$E683))))</f>
        <v/>
      </c>
      <c r="DY683" s="223" t="str">
        <f t="array" ref="DY683">IF(BJ683="","",
IF(INDEX(Settings!$H:$H,MATCH(DY$1,Settings!$G:$G,0))=TRUE,
100-100*(BJ683-MINIFS(BJ:BJ,$E:$E,$E683))/(MAXIFS(BJ:BJ,$E:$E,$E683)-MINIFS(BJ:BJ,$E:$E,$E683)),
100*(BJ683-MINIFS(BJ:BJ,$E:$E,$E683))/(MAXIFS(BJ:BJ,$E:$E,$E683)-MINIFS(BJ:BJ,$E:$E,$E683))))</f>
        <v/>
      </c>
      <c r="DZ683" s="225"/>
      <c r="EA683" s="225"/>
      <c r="EB683" s="225" t="str">
        <f t="shared" si="8"/>
        <v/>
      </c>
      <c r="EC683" s="225" t="str">
        <f t="shared" si="9"/>
        <v/>
      </c>
      <c r="ED683" s="225" t="str">
        <f t="shared" si="10"/>
        <v/>
      </c>
      <c r="EE683" s="225" t="str">
        <f t="shared" si="11"/>
        <v/>
      </c>
      <c r="EF683" s="225" t="str">
        <f t="shared" si="12"/>
        <v/>
      </c>
      <c r="EG683" s="225" t="str">
        <f t="shared" si="13"/>
        <v/>
      </c>
      <c r="EH683" s="225"/>
      <c r="EI683" s="225"/>
      <c r="EJ683" s="225"/>
      <c r="EK683" s="225"/>
      <c r="EL683" s="225"/>
      <c r="EM683" s="225"/>
    </row>
    <row r="684">
      <c r="A684" s="231"/>
      <c r="B684" s="231"/>
      <c r="C684" s="231"/>
      <c r="D684" s="231" t="str">
        <f t="array" ref="D684">IFERROR(INDEX(Profiles!$B:$B,MATCH($A684,Profiles!$A:$A,0)),"")</f>
        <v/>
      </c>
      <c r="E684" s="231"/>
      <c r="F684" s="231"/>
      <c r="G684" s="231"/>
      <c r="H684" s="231"/>
      <c r="I684" s="231" t="str">
        <f>IF(A684="","",IF(Settings!$N$3="DATE",F684&amp;": "&amp;TEXT(B684,"M/DD/YY"),F684&amp;": "&amp;H684))</f>
        <v/>
      </c>
      <c r="J684" s="231"/>
      <c r="K684" s="231"/>
      <c r="L684" s="231"/>
      <c r="M684" s="232" t="str">
        <f t="shared" si="14"/>
        <v/>
      </c>
      <c r="N684" s="231"/>
      <c r="O684" s="231"/>
      <c r="P684" s="231"/>
      <c r="Q684" s="231"/>
      <c r="R684" s="231"/>
      <c r="S684" s="230" t="str">
        <f>IFERROR(VLOOKUP(AF684, 'YOYO IR Scores'!A:C, 3, FALSE), "")
</f>
        <v/>
      </c>
      <c r="T684" s="231"/>
      <c r="U684" s="231"/>
      <c r="V684" s="231"/>
      <c r="W684" s="231"/>
      <c r="X684" s="233" t="str">
        <f t="shared" si="4"/>
        <v/>
      </c>
      <c r="Y684" s="234" t="str">
        <f t="shared" si="5"/>
        <v/>
      </c>
      <c r="Z684" s="234" t="str">
        <f t="shared" si="6"/>
        <v/>
      </c>
      <c r="AA684" s="233" t="str">
        <f t="shared" si="7"/>
        <v/>
      </c>
      <c r="AB684" s="232"/>
      <c r="AC684" s="232"/>
      <c r="AD684" s="232"/>
      <c r="AE684" s="232" t="str">
        <f>IFERROR(VLOOKUP(AF684, 'YOYO IR Scores'!A:C, 2, FALSE), "")</f>
        <v/>
      </c>
      <c r="AF684" s="232"/>
      <c r="AG684" s="23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c r="BD684" s="232"/>
      <c r="BE684" s="232"/>
      <c r="BF684" s="232"/>
      <c r="BG684" s="232"/>
      <c r="BH684" s="232"/>
      <c r="BI684" s="232"/>
      <c r="BJ684" s="232"/>
      <c r="BK684" s="232" t="str">
        <f t="array" ref="BK684">IF(J684="","",
IF(INDEX(Settings!$H:$H,MATCH(BY$1,Settings!$G:$G,0))=TRUE,
100-100*(J684-MIN(J:J))/(MAX(J:J)-MIN(J:J)),
100*(J684-MIN(J:J))/(MAX(J:J)-MIN(J:J))))</f>
        <v/>
      </c>
      <c r="BL684" s="232" t="str">
        <f t="array" ref="BL684">IF(J684="","",
IF(INDEX(Settings!$H:$H,MATCH(BY$1,Settings!$G:$G,0))=TRUE,
100-100*(J684-MINIFS(J:J,$E:$E,$E684))/(MAXIFS(J:J,$E:$E,$E684)-MINIFS(J:J,$E:$E,$E684)),
100*(J684-MINIFS(J:J,$E:$E,$E684))/(MAXIFS(J:J,$E:$E,$E684)-MINIFS(J:J,$E:$E,$E684))))</f>
        <v/>
      </c>
      <c r="BM684" s="232" t="str">
        <f t="array" ref="BM684">IF(J684="","",
IF(INDEX(Settings!$H:$H,MATCH(BY$1,Settings!$G:$G,0))=TRUE,
100-100*(J684-MINIFS(J:J,$E:$E,$E684,$I:$I,$I684))/(MAXIFS(J:J,$E:$E,$E684,$I:$I,$I684)-MINIFS(J:J,$E:$E,$E684,$I:$I,$I684)),
100*(J684-MINIFS(J:J,$E:$E,$E684,$I:$I,$I684))/(MAXIFS(J:J,$E:$E,$E684,$I:$I,$I684)-MINIFS(J:J,$E:$E,$E684,$I:$I,$I684))))</f>
        <v/>
      </c>
      <c r="BN684" s="231" t="str">
        <f t="array" ref="BN684">IF(J684="","",
IF(INDEX(Settings!$H:$H,MATCH(BY$1,Settings!$G:$G,0))=TRUE,
100-100*PERCENTRANK(J:J,J684),
100*PERCENTRANK(J:J,J684)))</f>
        <v/>
      </c>
      <c r="BO684" s="231" t="str">
        <f>IFERROR(__xludf.DUMMYFUNCTION("IF(J684="""","""",
IF(INDEX(Settings!$H:$H,MATCH(BY$1,Settings!$G:$G,0))=TRUE,
100-100*PERCENTRANK(FILTER(J:J,$E:$E=$E684),J684),
100*PERCENTRANK(FILTER(J:J,$E:$E=$E684),J684)))"),"")</f>
        <v/>
      </c>
      <c r="BP684" s="231" t="str">
        <f>IFERROR(__xludf.DUMMYFUNCTION("IF(J684="""","""",
IF(INDEX(Settings!$H:$H,MATCH(BY$1,Settings!$G:$G,0))=TRUE,
100-100*PERCENTRANK(FILTER(J:J,$E:$E=$E684,$I:$I=$I684),J684),
100*PERCENTRANK(FILTER(J:J,$E:$E=$E684,$I:$I=$I684),J684)))"),"")</f>
        <v/>
      </c>
      <c r="BQ684" s="233" t="str">
        <f t="array" ref="BQ684">IF(J684="","",
IF(INDEX(Settings!$H:$H,MATCH(BY$1,Settings!$G:$G,0))=TRUE,
-1*(J684-AVERAGE(J:J))/STDEV(J:J),
(J684-AVERAGE(J:J))/STDEV(J:J)))</f>
        <v/>
      </c>
      <c r="BR684" s="233" t="str">
        <f>IFERROR(__xludf.DUMMYFUNCTION("IF(J684="""","""",
IF(INDEX(Settings!$H:$H,MATCH(BY$1,Settings!$G:$G,0))=TRUE,
-1*(J684-AVERAGEIFS(J:J,$E:$E,$E684))/STDEV(FILTER(J:J,$E:$E=$E684)),
(J684-AVERAGEIFS(J:J,$E:$E,$E684))/STDEV(FILTER(J:J,$E:$E=$E684))))"),"")</f>
        <v/>
      </c>
      <c r="BS684" s="233"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1"/>
      <c r="BX684" s="231"/>
      <c r="BY684" s="232" t="str">
        <f t="array" ref="BY684">IF(J684="","",
IF(INDEX(Settings!$H:$H,MATCH(BY$1,Settings!$G:$G,0))=TRUE,
100-100*(J684-MINIFS(J:J,$E:$E,$E684))/(MAXIFS(J:J,$E:$E,$E684)-MINIFS(J:J,$E:$E,$E684)),
100*(J684-MINIFS(J:J,$E:$E,$E684))/(MAXIFS(J:J,$E:$E,$E684)-MINIFS(J:J,$E:$E,$E684))))</f>
        <v/>
      </c>
      <c r="BZ684" s="232" t="str">
        <f t="array" ref="BZ684">IF(K684="","",
IF(INDEX(Settings!$H:$H,MATCH(BZ$1,Settings!$G:$G,0))=TRUE,
100-100*(K684-MINIFS(K:K,$E:$E,$E684))/(MAXIFS(K:K,$E:$E,$E684)-MINIFS(K:K,$E:$E,$E684)),
100*(K684-MINIFS(K:K,$E:$E,$E684))/(MAXIFS(K:K,$E:$E,$E684)-MINIFS(K:K,$E:$E,$E684))))</f>
        <v/>
      </c>
      <c r="CA684" s="232" t="str">
        <f t="array" ref="CA684">IF(L684="","",
IF(INDEX(Settings!$H:$H,MATCH(CA$1,Settings!$G:$G,0))=TRUE,
100-100*(L684-MINIFS(L:L,$E:$E,$E684))/(MAXIFS(L:L,$E:$E,$E684)-MINIFS(L:L,$E:$E,$E684)),
100*(L684-MINIFS(L:L,$E:$E,$E684))/(MAXIFS(L:L,$E:$E,$E684)-MINIFS(L:L,$E:$E,$E684))))</f>
        <v/>
      </c>
      <c r="CB684" s="232" t="str">
        <f t="array" ref="CB684">IF(M684="","",
IF(INDEX(Settings!$H:$H,MATCH(CB$1,Settings!$G:$G,0))=TRUE,
100-100*(M684-MINIFS(M:M,$E:$E,$E684))/(MAXIFS(M:M,$E:$E,$E684)-MINIFS(M:M,$E:$E,$E684)),
100*(M684-MINIFS(M:M,$E:$E,$E684))/(MAXIFS(M:M,$E:$E,$E684)-MINIFS(M:M,$E:$E,$E684))))</f>
        <v/>
      </c>
      <c r="CC684" s="232" t="str">
        <f t="array" ref="CC684">IF(N684="","",
IF(INDEX(Settings!$H:$H,MATCH(CC$1,Settings!$G:$G,0))=TRUE,
100-100*(N684-MINIFS(N:N,$E:$E,$E684))/(MAXIFS(N:N,$E:$E,$E684)-MINIFS(N:N,$E:$E,$E684)),
100*(N684-MINIFS(N:N,$E:$E,$E684))/(MAXIFS(N:N,$E:$E,$E684)-MINIFS(N:N,$E:$E,$E684))))</f>
        <v/>
      </c>
      <c r="CD684" s="232" t="str">
        <f t="array" ref="CD684">IF(O684="","",
IF(INDEX(Settings!$H:$H,MATCH(CD$1,Settings!$G:$G,0))=TRUE,
100-100*(O684-MINIFS(O:O,$E:$E,$E684))/(MAXIFS(O:O,$E:$E,$E684)-MINIFS(O:O,$E:$E,$E684)),
100*(O684-MINIFS(O:O,$E:$E,$E684))/(MAXIFS(O:O,$E:$E,$E684)-MINIFS(O:O,$E:$E,$E684))))</f>
        <v/>
      </c>
      <c r="CE684" s="232" t="str">
        <f t="array" ref="CE684">IF(P684="","",
IF(INDEX(Settings!$H:$H,MATCH(CE$1,Settings!$G:$G,0))=TRUE,
100-100*(P684-MINIFS(P:P,$E:$E,$E684))/(MAXIFS(P:P,$E:$E,$E684)-MINIFS(P:P,$E:$E,$E684)),
100*(P684-MINIFS(P:P,$E:$E,$E684))/(MAXIFS(P:P,$E:$E,$E684)-MINIFS(P:P,$E:$E,$E684))))</f>
        <v/>
      </c>
      <c r="CF684" s="232" t="str">
        <f t="array" ref="CF684">IF(Q684="","",
IF(INDEX(Settings!$H:$H,MATCH(CF$1,Settings!$G:$G,0))=TRUE,
100-100*(Q684-MINIFS(Q:Q,$E:$E,$E684))/(MAXIFS(Q:Q,$E:$E,$E684)-MINIFS(Q:Q,$E:$E,$E684)),
100*(Q684-MINIFS(Q:Q,$E:$E,$E684))/(MAXIFS(Q:Q,$E:$E,$E684)-MINIFS(Q:Q,$E:$E,$E684))))</f>
        <v/>
      </c>
      <c r="CG684" s="232" t="str">
        <f t="array" ref="CG684">IF(R684="","",
IF(INDEX(Settings!$H:$H,MATCH(CG$1,Settings!$G:$G,0))=TRUE,
100-100*(R684-MINIFS(R:R,$E:$E,$E684))/(MAXIFS(R:R,$E:$E,$E684)-MINIFS(R:R,$E:$E,$E684)),
100*(R684-MINIFS(R:R,$E:$E,$E684))/(MAXIFS(R:R,$E:$E,$E684)-MINIFS(R:R,$E:$E,$E684))))</f>
        <v/>
      </c>
      <c r="CH684" s="232" t="str">
        <f t="array" ref="CH684">IF(S684="","",
IF(INDEX(Settings!$H:$H,MATCH(CH$1,Settings!$G:$G,0))=TRUE,
100-100*(S684-MINIFS(S:S,$E:$E,$E684))/(MAXIFS(S:S,$E:$E,$E684)-MINIFS(S:S,$E:$E,$E684)),
100*(S684-MINIFS(S:S,$E:$E,$E684))/(MAXIFS(S:S,$E:$E,$E684)-MINIFS(S:S,$E:$E,$E684))))</f>
        <v/>
      </c>
      <c r="CI684" s="232" t="str">
        <f t="array" ref="CI684">IF(T684="","",
IF(INDEX(Settings!$H:$H,MATCH(CI$1,Settings!$G:$G,0))=TRUE,
100-100*(T684-MINIFS(T:T,$E:$E,$E684))/(MAXIFS(T:T,$E:$E,$E684)-MINIFS(T:T,$E:$E,$E684)),
100*(T684-MINIFS(T:T,$E:$E,$E684))/(MAXIFS(T:T,$E:$E,$E684)-MINIFS(T:T,$E:$E,$E684))))</f>
        <v/>
      </c>
      <c r="CJ684" s="232" t="str">
        <f t="array" ref="CJ684">IF(U684="","",
IF(INDEX(Settings!$H:$H,MATCH(CJ$1,Settings!$G:$G,0))=TRUE,
100-100*(U684-MINIFS(U:U,$E:$E,$E684))/(MAXIFS(U:U,$E:$E,$E684)-MINIFS(U:U,$E:$E,$E684)),
100*(U684-MINIFS(U:U,$E:$E,$E684))/(MAXIFS(U:U,$E:$E,$E684)-MINIFS(U:U,$E:$E,$E684))))</f>
        <v/>
      </c>
      <c r="CK684" s="232" t="str">
        <f t="array" ref="CK684">IF(V684="","",
IF(INDEX(Settings!$H:$H,MATCH(CK$1,Settings!$G:$G,0))=TRUE,
100-100*(V684-MINIFS(V:V,$E:$E,$E684))/(MAXIFS(V:V,$E:$E,$E684)-MINIFS(V:V,$E:$E,$E684)),
100*(V684-MINIFS(V:V,$E:$E,$E684))/(MAXIFS(V:V,$E:$E,$E684)-MINIFS(V:V,$E:$E,$E684))))</f>
        <v/>
      </c>
      <c r="CL684" s="232" t="str">
        <f t="array" ref="CL684">IF(W684="","",
IF(INDEX(Settings!$H:$H,MATCH(CL$1,Settings!$G:$G,0))=TRUE,
100-100*(W684-MINIFS(W:W,$E:$E,$E684))/(MAXIFS(W:W,$E:$E,$E684)-MINIFS(W:W,$E:$E,$E684)),
100*(W684-MINIFS(W:W,$E:$E,$E684))/(MAXIFS(W:W,$E:$E,$E684)-MINIFS(W:W,$E:$E,$E684))))</f>
        <v/>
      </c>
      <c r="CM684" s="232" t="str">
        <f t="array" ref="CM684">IF(X684="","",
IF(INDEX(Settings!$H:$H,MATCH(CM$1,Settings!$G:$G,0))=TRUE,
100-100*(X684-MINIFS(X:X,$E:$E,$E684))/(MAXIFS(X:X,$E:$E,$E684)-MINIFS(X:X,$E:$E,$E684)),
100*(X684-MINIFS(X:X,$E:$E,$E684))/(MAXIFS(X:X,$E:$E,$E684)-MINIFS(X:X,$E:$E,$E684))))</f>
        <v/>
      </c>
      <c r="CN684" s="232" t="str">
        <f t="array" ref="CN684">IF(Y684="","",
IF(INDEX(Settings!$H:$H,MATCH(CN$1,Settings!$G:$G,0))=TRUE,
100-100*(Y684-MINIFS(Y:Y,$E:$E,$E684))/(MAXIFS(Y:Y,$E:$E,$E684)-MINIFS(Y:Y,$E:$E,$E684)),
100*(Y684-MINIFS(Y:Y,$E:$E,$E684))/(MAXIFS(Y:Y,$E:$E,$E684)-MINIFS(Y:Y,$E:$E,$E684))))</f>
        <v/>
      </c>
      <c r="CO684" s="232" t="str">
        <f t="array" ref="CO684">IF(Z684="","",
IF(INDEX(Settings!$H:$H,MATCH(CO$1,Settings!$G:$G,0))=TRUE,
100-100*(Z684-MINIFS(Z:Z,$E:$E,$E684))/(MAXIFS(Z:Z,$E:$E,$E684)-MINIFS(Z:Z,$E:$E,$E684)),
100*(Z684-MINIFS(Z:Z,$E:$E,$E684))/(MAXIFS(Z:Z,$E:$E,$E684)-MINIFS(Z:Z,$E:$E,$E684))))</f>
        <v/>
      </c>
      <c r="CP684" s="232" t="str">
        <f t="array" ref="CP684">IF(AA684="","",
IF(INDEX(Settings!$H:$H,MATCH(CP$1,Settings!$G:$G,0))=TRUE,
100-100*(AA684-MINIFS(AA:AA,$E:$E,$E684))/(MAXIFS(AA:AA,$E:$E,$E684)-MINIFS(AA:AA,$E:$E,$E684)),
100*(AA684-MINIFS(AA:AA,$E:$E,$E684))/(MAXIFS(AA:AA,$E:$E,$E684)-MINIFS(AA:AA,$E:$E,$E684))))</f>
        <v/>
      </c>
      <c r="CQ684" s="232" t="str">
        <f t="array" ref="CQ684">IF(AB684="","",
IF(INDEX(Settings!$H:$H,MATCH(CQ$1,Settings!$G:$G,0))=TRUE,
100-100*(AB684-MINIFS(AB:AB,$E:$E,$E684))/(MAXIFS(AB:AB,$E:$E,$E684)-MINIFS(AB:AB,$E:$E,$E684)),
100*(AB684-MINIFS(AB:AB,$E:$E,$E684))/(MAXIFS(AB:AB,$E:$E,$E684)-MINIFS(AB:AB,$E:$E,$E684))))</f>
        <v/>
      </c>
      <c r="CR684" s="232" t="str">
        <f t="array" ref="CR684">IF(AC684="","",
IF(INDEX(Settings!$H:$H,MATCH(CR$1,Settings!$G:$G,0))=TRUE,
100-100*(AC684-MINIFS(AC:AC,$E:$E,$E684))/(MAXIFS(AC:AC,$E:$E,$E684)-MINIFS(AC:AC,$E:$E,$E684)),
100*(AC684-MINIFS(AC:AC,$E:$E,$E684))/(MAXIFS(AC:AC,$E:$E,$E684)-MINIFS(AC:AC,$E:$E,$E684))))</f>
        <v/>
      </c>
      <c r="CS684" s="232" t="str">
        <f t="array" ref="CS684">IF(AD684="","",
IF(INDEX(Settings!$H:$H,MATCH(CS$1,Settings!$G:$G,0))=TRUE,
100-100*(AD684-MINIFS(AD:AD,$E:$E,$E684))/(MAXIFS(AD:AD,$E:$E,$E684)-MINIFS(AD:AD,$E:$E,$E684)),
100*(AD684-MINIFS(AD:AD,$E:$E,$E684))/(MAXIFS(AD:AD,$E:$E,$E684)-MINIFS(AD:AD,$E:$E,$E684))))</f>
        <v/>
      </c>
      <c r="CT684" s="232" t="str">
        <f t="array" ref="CT684">IF(AE684="","",
IF(INDEX(Settings!$H:$H,MATCH(CT$1,Settings!$G:$G,0))=TRUE,
100-100*(AE684-MINIFS(AE:AE,$E:$E,$E684))/(MAXIFS(AE:AE,$E:$E,$E684)-MINIFS(AE:AE,$E:$E,$E684)),
100*(AE684-MINIFS(AE:AE,$E:$E,$E684))/(MAXIFS(AE:AE,$E:$E,$E684)-MINIFS(AE:AE,$E:$E,$E684))))</f>
        <v/>
      </c>
      <c r="CU684" s="232" t="str">
        <f t="array" ref="CU684">IF(AF684="","",
IF(INDEX(Settings!$H:$H,MATCH(CU$1,Settings!$G:$G,0))=TRUE,
100-100*(AF684-MINIFS(AF:AF,$E:$E,$E684))/(MAXIFS(AF:AF,$E:$E,$E684)-MINIFS(AF:AF,$E:$E,$E684)),
100*(AF684-MINIFS(AF:AF,$E:$E,$E684))/(MAXIFS(AF:AF,$E:$E,$E684)-MINIFS(AF:AF,$E:$E,$E684))))</f>
        <v/>
      </c>
      <c r="CV684" s="232" t="str">
        <f t="array" ref="CV684">IF(AG684="","",
IF(INDEX(Settings!$H:$H,MATCH(CV$1,Settings!$G:$G,0))=TRUE,
100-100*(AG684-MINIFS(AG:AG,$E:$E,$E684))/(MAXIFS(AG:AG,$E:$E,$E684)-MINIFS(AG:AG,$E:$E,$E684)),
100*(AG684-MINIFS(AG:AG,$E:$E,$E684))/(MAXIFS(AG:AG,$E:$E,$E684)-MINIFS(AG:AG,$E:$E,$E684))))</f>
        <v/>
      </c>
      <c r="CW684" s="232" t="str">
        <f t="array" ref="CW684">IF(AH684="","",
IF(INDEX(Settings!$H:$H,MATCH(CW$1,Settings!$G:$G,0))=TRUE,
100-100*(AH684-MINIFS(AH:AH,$E:$E,$E684))/(MAXIFS(AH:AH,$E:$E,$E684)-MINIFS(AH:AH,$E:$E,$E684)),
100*(AH684-MINIFS(AH:AH,$E:$E,$E684))/(MAXIFS(AH:AH,$E:$E,$E684)-MINIFS(AH:AH,$E:$E,$E684))))</f>
        <v/>
      </c>
      <c r="CX684" s="232" t="str">
        <f t="array" ref="CX684">IF(AI684="","",
IF(INDEX(Settings!$H:$H,MATCH(CX$1,Settings!$G:$G,0))=TRUE,
100-100*(AI684-MINIFS(AI:AI,$E:$E,$E684))/(MAXIFS(AI:AI,$E:$E,$E684)-MINIFS(AI:AI,$E:$E,$E684)),
100*(AI684-MINIFS(AI:AI,$E:$E,$E684))/(MAXIFS(AI:AI,$E:$E,$E684)-MINIFS(AI:AI,$E:$E,$E684))))</f>
        <v/>
      </c>
      <c r="CY684" s="232" t="str">
        <f t="array" ref="CY684">IF(AJ684="","",
IF(INDEX(Settings!$H:$H,MATCH(CY$1,Settings!$G:$G,0))=TRUE,
100-100*(AJ684-MINIFS(AJ:AJ,$E:$E,$E684))/(MAXIFS(AJ:AJ,$E:$E,$E684)-MINIFS(AJ:AJ,$E:$E,$E684)),
100*(AJ684-MINIFS(AJ:AJ,$E:$E,$E684))/(MAXIFS(AJ:AJ,$E:$E,$E684)-MINIFS(AJ:AJ,$E:$E,$E684))))</f>
        <v/>
      </c>
      <c r="CZ684" s="232" t="str">
        <f t="array" ref="CZ684">IF(AK684="","",
IF(INDEX(Settings!$H:$H,MATCH(CZ$1,Settings!$G:$G,0))=TRUE,
100-100*(AK684-MINIFS(AK:AK,$E:$E,$E684))/(MAXIFS(AK:AK,$E:$E,$E684)-MINIFS(AK:AK,$E:$E,$E684)),
100*(AK684-MINIFS(AK:AK,$E:$E,$E684))/(MAXIFS(AK:AK,$E:$E,$E684)-MINIFS(AK:AK,$E:$E,$E684))))</f>
        <v/>
      </c>
      <c r="DA684" s="232" t="str">
        <f t="array" ref="DA684">IF(AL684="","",
IF(INDEX(Settings!$H:$H,MATCH(DA$1,Settings!$G:$G,0))=TRUE,
100-100*(AL684-MINIFS(AL:AL,$E:$E,$E684))/(MAXIFS(AL:AL,$E:$E,$E684)-MINIFS(AL:AL,$E:$E,$E684)),
100*(AL684-MINIFS(AL:AL,$E:$E,$E684))/(MAXIFS(AL:AL,$E:$E,$E684)-MINIFS(AL:AL,$E:$E,$E684))))</f>
        <v/>
      </c>
      <c r="DB684" s="232" t="str">
        <f t="array" ref="DB684">IF(AM684="","",
IF(INDEX(Settings!$H:$H,MATCH(DB$1,Settings!$G:$G,0))=TRUE,
100-100*(AM684-MINIFS(AM:AM,$E:$E,$E684))/(MAXIFS(AM:AM,$E:$E,$E684)-MINIFS(AM:AM,$E:$E,$E684)),
100*(AM684-MINIFS(AM:AM,$E:$E,$E684))/(MAXIFS(AM:AM,$E:$E,$E684)-MINIFS(AM:AM,$E:$E,$E684))))</f>
        <v/>
      </c>
      <c r="DC684" s="232" t="str">
        <f t="array" ref="DC684">IF(AN684="","",
IF(INDEX(Settings!$H:$H,MATCH(DC$1,Settings!$G:$G,0))=TRUE,
100-100*(AN684-MINIFS(AN:AN,$E:$E,$E684))/(MAXIFS(AN:AN,$E:$E,$E684)-MINIFS(AN:AN,$E:$E,$E684)),
100*(AN684-MINIFS(AN:AN,$E:$E,$E684))/(MAXIFS(AN:AN,$E:$E,$E684)-MINIFS(AN:AN,$E:$E,$E684))))</f>
        <v/>
      </c>
      <c r="DD684" s="232" t="str">
        <f t="array" ref="DD684">IF(AO684="","",
IF(INDEX(Settings!$H:$H,MATCH(DD$1,Settings!$G:$G,0))=TRUE,
100-100*(AO684-MINIFS(AO:AO,$E:$E,$E684))/(MAXIFS(AO:AO,$E:$E,$E684)-MINIFS(AO:AO,$E:$E,$E684)),
100*(AO684-MINIFS(AO:AO,$E:$E,$E684))/(MAXIFS(AO:AO,$E:$E,$E684)-MINIFS(AO:AO,$E:$E,$E684))))</f>
        <v/>
      </c>
      <c r="DE684" s="232" t="str">
        <f t="array" ref="DE684">IF(AP684="","",
IF(INDEX(Settings!$H:$H,MATCH(DE$1,Settings!$G:$G,0))=TRUE,
100-100*(AP684-MINIFS(AP:AP,$E:$E,$E684))/(MAXIFS(AP:AP,$E:$E,$E684)-MINIFS(AP:AP,$E:$E,$E684)),
100*(AP684-MINIFS(AP:AP,$E:$E,$E684))/(MAXIFS(AP:AP,$E:$E,$E684)-MINIFS(AP:AP,$E:$E,$E684))))</f>
        <v/>
      </c>
      <c r="DF684" s="232" t="str">
        <f t="array" ref="DF684">IF(AQ684="","",
IF(INDEX(Settings!$H:$H,MATCH(DF$1,Settings!$G:$G,0))=TRUE,
100-100*(AQ684-MINIFS(AQ:AQ,$E:$E,$E684))/(MAXIFS(AQ:AQ,$E:$E,$E684)-MINIFS(AQ:AQ,$E:$E,$E684)),
100*(AQ684-MINIFS(AQ:AQ,$E:$E,$E684))/(MAXIFS(AQ:AQ,$E:$E,$E684)-MINIFS(AQ:AQ,$E:$E,$E684))))</f>
        <v/>
      </c>
      <c r="DG684" s="232" t="str">
        <f t="array" ref="DG684">IF(AR684="","",
IF(INDEX(Settings!$H:$H,MATCH(DG$1,Settings!$G:$G,0))=TRUE,
100-100*(AR684-MINIFS(AR:AR,$E:$E,$E684))/(MAXIFS(AR:AR,$E:$E,$E684)-MINIFS(AR:AR,$E:$E,$E684)),
100*(AR684-MINIFS(AR:AR,$E:$E,$E684))/(MAXIFS(AR:AR,$E:$E,$E684)-MINIFS(AR:AR,$E:$E,$E684))))</f>
        <v/>
      </c>
      <c r="DH684" s="232" t="str">
        <f t="array" ref="DH684">IF(AS684="","",
IF(INDEX(Settings!$H:$H,MATCH(DH$1,Settings!$G:$G,0))=TRUE,
100-100*(AS684-MINIFS(AS:AS,$E:$E,$E684))/(MAXIFS(AS:AS,$E:$E,$E684)-MINIFS(AS:AS,$E:$E,$E684)),
100*(AS684-MINIFS(AS:AS,$E:$E,$E684))/(MAXIFS(AS:AS,$E:$E,$E684)-MINIFS(AS:AS,$E:$E,$E684))))</f>
        <v/>
      </c>
      <c r="DI684" s="232" t="str">
        <f t="array" ref="DI684">IF(AT684="","",
IF(INDEX(Settings!$H:$H,MATCH(DI$1,Settings!$G:$G,0))=TRUE,
100-100*(AT684-MINIFS(AT:AT,$E:$E,$E684))/(MAXIFS(AT:AT,$E:$E,$E684)-MINIFS(AT:AT,$E:$E,$E684)),
100*(AT684-MINIFS(AT:AT,$E:$E,$E684))/(MAXIFS(AT:AT,$E:$E,$E684)-MINIFS(AT:AT,$E:$E,$E684))))</f>
        <v/>
      </c>
      <c r="DJ684" s="232" t="str">
        <f t="array" ref="DJ684">IF(AU684="","",
IF(INDEX(Settings!$H:$H,MATCH(DJ$1,Settings!$G:$G,0))=TRUE,
100-100*(AU684-MINIFS(AU:AU,$E:$E,$E684))/(MAXIFS(AU:AU,$E:$E,$E684)-MINIFS(AU:AU,$E:$E,$E684)),
100*(AU684-MINIFS(AU:AU,$E:$E,$E684))/(MAXIFS(AU:AU,$E:$E,$E684)-MINIFS(AU:AU,$E:$E,$E684))))</f>
        <v/>
      </c>
      <c r="DK684" s="232" t="str">
        <f t="array" ref="DK684">IF(AV684="","",
IF(INDEX(Settings!$H:$H,MATCH(DK$1,Settings!$G:$G,0))=TRUE,
100-100*(AV684-MINIFS(AV:AV,$E:$E,$E684))/(MAXIFS(AV:AV,$E:$E,$E684)-MINIFS(AV:AV,$E:$E,$E684)),
100*(AV684-MINIFS(AV:AV,$E:$E,$E684))/(MAXIFS(AV:AV,$E:$E,$E684)-MINIFS(AV:AV,$E:$E,$E684))))</f>
        <v/>
      </c>
      <c r="DL684" s="232" t="str">
        <f t="array" ref="DL684">IF(AW684="","",
IF(INDEX(Settings!$H:$H,MATCH(DL$1,Settings!$G:$G,0))=TRUE,
100-100*(AW684-MINIFS(AW:AW,$E:$E,$E684))/(MAXIFS(AW:AW,$E:$E,$E684)-MINIFS(AW:AW,$E:$E,$E684)),
100*(AW684-MINIFS(AW:AW,$E:$E,$E684))/(MAXIFS(AW:AW,$E:$E,$E684)-MINIFS(AW:AW,$E:$E,$E684))))</f>
        <v/>
      </c>
      <c r="DM684" s="232" t="str">
        <f t="array" ref="DM684">IF(AX684="","",
IF(INDEX(Settings!$H:$H,MATCH(DM$1,Settings!$G:$G,0))=TRUE,
100-100*(AX684-MINIFS(AX:AX,$E:$E,$E684))/(MAXIFS(AX:AX,$E:$E,$E684)-MINIFS(AX:AX,$E:$E,$E684)),
100*(AX684-MINIFS(AX:AX,$E:$E,$E684))/(MAXIFS(AX:AX,$E:$E,$E684)-MINIFS(AX:AX,$E:$E,$E684))))</f>
        <v/>
      </c>
      <c r="DN684" s="232" t="str">
        <f t="array" ref="DN684">IF(AY684="","",
IF(INDEX(Settings!$H:$H,MATCH(DN$1,Settings!$G:$G,0))=TRUE,
100-100*(AY684-MINIFS(AY:AY,$E:$E,$E684))/(MAXIFS(AY:AY,$E:$E,$E684)-MINIFS(AY:AY,$E:$E,$E684)),
100*(AY684-MINIFS(AY:AY,$E:$E,$E684))/(MAXIFS(AY:AY,$E:$E,$E684)-MINIFS(AY:AY,$E:$E,$E684))))</f>
        <v/>
      </c>
      <c r="DO684" s="232" t="str">
        <f t="array" ref="DO684">IF(AZ684="","",
IF(INDEX(Settings!$H:$H,MATCH(DO$1,Settings!$G:$G,0))=TRUE,
100-100*(AZ684-MINIFS(AZ:AZ,$E:$E,$E684))/(MAXIFS(AZ:AZ,$E:$E,$E684)-MINIFS(AZ:AZ,$E:$E,$E684)),
100*(AZ684-MINIFS(AZ:AZ,$E:$E,$E684))/(MAXIFS(AZ:AZ,$E:$E,$E684)-MINIFS(AZ:AZ,$E:$E,$E684))))</f>
        <v/>
      </c>
      <c r="DP684" s="232" t="str">
        <f t="array" ref="DP684">IF(BA684="","",
IF(INDEX(Settings!$H:$H,MATCH(DP$1,Settings!$G:$G,0))=TRUE,
100-100*(BA684-MINIFS(BA:BA,$E:$E,$E684))/(MAXIFS(BA:BA,$E:$E,$E684)-MINIFS(BA:BA,$E:$E,$E684)),
100*(BA684-MINIFS(BA:BA,$E:$E,$E684))/(MAXIFS(BA:BA,$E:$E,$E684)-MINIFS(BA:BA,$E:$E,$E684))))</f>
        <v/>
      </c>
      <c r="DQ684" s="232" t="str">
        <f t="array" ref="DQ684">IF(BB684="","",
IF(INDEX(Settings!$H:$H,MATCH(DQ$1,Settings!$G:$G,0))=TRUE,
100-100*(BB684-MINIFS(BB:BB,$E:$E,$E684))/(MAXIFS(BB:BB,$E:$E,$E684)-MINIFS(BB:BB,$E:$E,$E684)),
100*(BB684-MINIFS(BB:BB,$E:$E,$E684))/(MAXIFS(BB:BB,$E:$E,$E684)-MINIFS(BB:BB,$E:$E,$E684))))</f>
        <v/>
      </c>
      <c r="DR684" s="232" t="str">
        <f t="array" ref="DR684">IF(BC684="","",
IF(INDEX(Settings!$H:$H,MATCH(DR$1,Settings!$G:$G,0))=TRUE,
100-100*(BC684-MINIFS(BC:BC,$E:$E,$E684))/(MAXIFS(BC:BC,$E:$E,$E684)-MINIFS(BC:BC,$E:$E,$E684)),
100*(BC684-MINIFS(BC:BC,$E:$E,$E684))/(MAXIFS(BC:BC,$E:$E,$E684)-MINIFS(BC:BC,$E:$E,$E684))))</f>
        <v/>
      </c>
      <c r="DS684" s="232" t="str">
        <f t="array" ref="DS684">IF(BD684="","",
IF(INDEX(Settings!$H:$H,MATCH(DS$1,Settings!$G:$G,0))=TRUE,
100-100*(BD684-MINIFS(BD:BD,$E:$E,$E684))/(MAXIFS(BD:BD,$E:$E,$E684)-MINIFS(BD:BD,$E:$E,$E684)),
100*(BD684-MINIFS(BD:BD,$E:$E,$E684))/(MAXIFS(BD:BD,$E:$E,$E684)-MINIFS(BD:BD,$E:$E,$E684))))</f>
        <v/>
      </c>
      <c r="DT684" s="232" t="str">
        <f t="array" ref="DT684">IF(BE684="","",
IF(INDEX(Settings!$H:$H,MATCH(DT$1,Settings!$G:$G,0))=TRUE,
100-100*(BE684-MINIFS(BE:BE,$E:$E,$E684))/(MAXIFS(BE:BE,$E:$E,$E684)-MINIFS(BE:BE,$E:$E,$E684)),
100*(BE684-MINIFS(BE:BE,$E:$E,$E684))/(MAXIFS(BE:BE,$E:$E,$E684)-MINIFS(BE:BE,$E:$E,$E684))))</f>
        <v/>
      </c>
      <c r="DU684" s="232" t="str">
        <f t="array" ref="DU684">IF(BF684="","",
IF(INDEX(Settings!$H:$H,MATCH(DU$1,Settings!$G:$G,0))=TRUE,
100-100*(BF684-MINIFS(BF:BF,$E:$E,$E684))/(MAXIFS(BF:BF,$E:$E,$E684)-MINIFS(BF:BF,$E:$E,$E684)),
100*(BF684-MINIFS(BF:BF,$E:$E,$E684))/(MAXIFS(BF:BF,$E:$E,$E684)-MINIFS(BF:BF,$E:$E,$E684))))</f>
        <v/>
      </c>
      <c r="DV684" s="232" t="str">
        <f t="array" ref="DV684">IF(BG684="","",
IF(INDEX(Settings!$H:$H,MATCH(DV$1,Settings!$G:$G,0))=TRUE,
100-100*(BG684-MINIFS(BG:BG,$E:$E,$E684))/(MAXIFS(BG:BG,$E:$E,$E684)-MINIFS(BG:BG,$E:$E,$E684)),
100*(BG684-MINIFS(BG:BG,$E:$E,$E684))/(MAXIFS(BG:BG,$E:$E,$E684)-MINIFS(BG:BG,$E:$E,$E684))))</f>
        <v/>
      </c>
      <c r="DW684" s="232" t="str">
        <f t="array" ref="DW684">IF(BH684="","",
IF(INDEX(Settings!$H:$H,MATCH(DW$1,Settings!$G:$G,0))=TRUE,
100-100*(BH684-MINIFS(BH:BH,$E:$E,$E684))/(MAXIFS(BH:BH,$E:$E,$E684)-MINIFS(BH:BH,$E:$E,$E684)),
100*(BH684-MINIFS(BH:BH,$E:$E,$E684))/(MAXIFS(BH:BH,$E:$E,$E684)-MINIFS(BH:BH,$E:$E,$E684))))</f>
        <v/>
      </c>
      <c r="DX684" s="232" t="str">
        <f t="array" ref="DX684">IF(BI684="","",
IF(INDEX(Settings!$H:$H,MATCH(DX$1,Settings!$G:$G,0))=TRUE,
100-100*(BI684-MINIFS(BI:BI,$E:$E,$E684))/(MAXIFS(BI:BI,$E:$E,$E684)-MINIFS(BI:BI,$E:$E,$E684)),
100*(BI684-MINIFS(BI:BI,$E:$E,$E684))/(MAXIFS(BI:BI,$E:$E,$E684)-MINIFS(BI:BI,$E:$E,$E684))))</f>
        <v/>
      </c>
      <c r="DY684" s="232" t="str">
        <f t="array" ref="DY684">IF(BJ684="","",
IF(INDEX(Settings!$H:$H,MATCH(DY$1,Settings!$G:$G,0))=TRUE,
100-100*(BJ684-MINIFS(BJ:BJ,$E:$E,$E684))/(MAXIFS(BJ:BJ,$E:$E,$E684)-MINIFS(BJ:BJ,$E:$E,$E684)),
100*(BJ684-MINIFS(BJ:BJ,$E:$E,$E684))/(MAXIFS(BJ:BJ,$E:$E,$E684)-MINIFS(BJ:BJ,$E:$E,$E684))))</f>
        <v/>
      </c>
      <c r="DZ684" s="234"/>
      <c r="EA684" s="234"/>
      <c r="EB684" s="234" t="str">
        <f t="shared" si="8"/>
        <v/>
      </c>
      <c r="EC684" s="234" t="str">
        <f t="shared" si="9"/>
        <v/>
      </c>
      <c r="ED684" s="234" t="str">
        <f t="shared" si="10"/>
        <v/>
      </c>
      <c r="EE684" s="234" t="str">
        <f t="shared" si="11"/>
        <v/>
      </c>
      <c r="EF684" s="234" t="str">
        <f t="shared" si="12"/>
        <v/>
      </c>
      <c r="EG684" s="234" t="str">
        <f t="shared" si="13"/>
        <v/>
      </c>
      <c r="EH684" s="234"/>
      <c r="EI684" s="234"/>
      <c r="EJ684" s="234"/>
      <c r="EK684" s="234"/>
      <c r="EL684" s="234"/>
      <c r="EM684" s="234"/>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3" t="str">
        <f t="shared" si="14"/>
        <v/>
      </c>
      <c r="N685" s="49"/>
      <c r="O685" s="49"/>
      <c r="P685" s="49"/>
      <c r="Q685" s="49"/>
      <c r="R685" s="49"/>
      <c r="S685" s="222" t="str">
        <f>IFERROR(VLOOKUP(AF685, 'YOYO IR Scores'!A:C, 3, FALSE), "")
</f>
        <v/>
      </c>
      <c r="T685" s="49"/>
      <c r="U685" s="49"/>
      <c r="V685" s="49"/>
      <c r="W685" s="49"/>
      <c r="X685" s="224" t="str">
        <f t="shared" si="4"/>
        <v/>
      </c>
      <c r="Y685" s="225" t="str">
        <f t="shared" si="5"/>
        <v/>
      </c>
      <c r="Z685" s="225" t="str">
        <f t="shared" si="6"/>
        <v/>
      </c>
      <c r="AA685" s="224" t="str">
        <f t="shared" si="7"/>
        <v/>
      </c>
      <c r="AB685" s="223"/>
      <c r="AC685" s="223"/>
      <c r="AD685" s="223"/>
      <c r="AE685" s="223" t="str">
        <f>IFERROR(VLOOKUP(AF685, 'YOYO IR Scores'!A:C, 2, FALSE), "")</f>
        <v/>
      </c>
      <c r="AF685" s="223"/>
      <c r="AG685" s="223"/>
      <c r="AH685" s="223"/>
      <c r="AI685" s="223"/>
      <c r="AJ685" s="223"/>
      <c r="AK685" s="223"/>
      <c r="AL685" s="223"/>
      <c r="AM685" s="223"/>
      <c r="AN685" s="223"/>
      <c r="AO685" s="223"/>
      <c r="AP685" s="223"/>
      <c r="AQ685" s="223"/>
      <c r="AR685" s="223"/>
      <c r="AS685" s="223"/>
      <c r="AT685" s="223"/>
      <c r="AU685" s="223"/>
      <c r="AV685" s="223"/>
      <c r="AW685" s="223"/>
      <c r="AX685" s="223"/>
      <c r="AY685" s="223"/>
      <c r="AZ685" s="223"/>
      <c r="BA685" s="223"/>
      <c r="BB685" s="223"/>
      <c r="BC685" s="223"/>
      <c r="BD685" s="223"/>
      <c r="BE685" s="223"/>
      <c r="BF685" s="223"/>
      <c r="BG685" s="223"/>
      <c r="BH685" s="223"/>
      <c r="BI685" s="223"/>
      <c r="BJ685" s="223"/>
      <c r="BK685" s="223" t="str">
        <f t="array" ref="BK685">IF(J685="","",
IF(INDEX(Settings!$H:$H,MATCH(BY$1,Settings!$G:$G,0))=TRUE,
100-100*(J685-MIN(J:J))/(MAX(J:J)-MIN(J:J)),
100*(J685-MIN(J:J))/(MAX(J:J)-MIN(J:J))))</f>
        <v/>
      </c>
      <c r="BL685" s="223" t="str">
        <f t="array" ref="BL685">IF(J685="","",
IF(INDEX(Settings!$H:$H,MATCH(BY$1,Settings!$G:$G,0))=TRUE,
100-100*(J685-MINIFS(J:J,$E:$E,$E685))/(MAXIFS(J:J,$E:$E,$E685)-MINIFS(J:J,$E:$E,$E685)),
100*(J685-MINIFS(J:J,$E:$E,$E685))/(MAXIFS(J:J,$E:$E,$E685)-MINIFS(J:J,$E:$E,$E685))))</f>
        <v/>
      </c>
      <c r="BM685" s="223"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4" t="str">
        <f t="array" ref="BQ685">IF(J685="","",
IF(INDEX(Settings!$H:$H,MATCH(BY$1,Settings!$G:$G,0))=TRUE,
-1*(J685-AVERAGE(J:J))/STDEV(J:J),
(J685-AVERAGE(J:J))/STDEV(J:J)))</f>
        <v/>
      </c>
      <c r="BR685" s="224" t="str">
        <f>IFERROR(__xludf.DUMMYFUNCTION("IF(J685="""","""",
IF(INDEX(Settings!$H:$H,MATCH(BY$1,Settings!$G:$G,0))=TRUE,
-1*(J685-AVERAGEIFS(J:J,$E:$E,$E685))/STDEV(FILTER(J:J,$E:$E=$E685)),
(J685-AVERAGEIFS(J:J,$E:$E,$E685))/STDEV(FILTER(J:J,$E:$E=$E685))))"),"")</f>
        <v/>
      </c>
      <c r="BS685" s="224"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3" t="str">
        <f t="array" ref="BY685">IF(J685="","",
IF(INDEX(Settings!$H:$H,MATCH(BY$1,Settings!$G:$G,0))=TRUE,
100-100*(J685-MINIFS(J:J,$E:$E,$E685))/(MAXIFS(J:J,$E:$E,$E685)-MINIFS(J:J,$E:$E,$E685)),
100*(J685-MINIFS(J:J,$E:$E,$E685))/(MAXIFS(J:J,$E:$E,$E685)-MINIFS(J:J,$E:$E,$E685))))</f>
        <v/>
      </c>
      <c r="BZ685" s="223" t="str">
        <f t="array" ref="BZ685">IF(K685="","",
IF(INDEX(Settings!$H:$H,MATCH(BZ$1,Settings!$G:$G,0))=TRUE,
100-100*(K685-MINIFS(K:K,$E:$E,$E685))/(MAXIFS(K:K,$E:$E,$E685)-MINIFS(K:K,$E:$E,$E685)),
100*(K685-MINIFS(K:K,$E:$E,$E685))/(MAXIFS(K:K,$E:$E,$E685)-MINIFS(K:K,$E:$E,$E685))))</f>
        <v/>
      </c>
      <c r="CA685" s="223" t="str">
        <f t="array" ref="CA685">IF(L685="","",
IF(INDEX(Settings!$H:$H,MATCH(CA$1,Settings!$G:$G,0))=TRUE,
100-100*(L685-MINIFS(L:L,$E:$E,$E685))/(MAXIFS(L:L,$E:$E,$E685)-MINIFS(L:L,$E:$E,$E685)),
100*(L685-MINIFS(L:L,$E:$E,$E685))/(MAXIFS(L:L,$E:$E,$E685)-MINIFS(L:L,$E:$E,$E685))))</f>
        <v/>
      </c>
      <c r="CB685" s="223" t="str">
        <f t="array" ref="CB685">IF(M685="","",
IF(INDEX(Settings!$H:$H,MATCH(CB$1,Settings!$G:$G,0))=TRUE,
100-100*(M685-MINIFS(M:M,$E:$E,$E685))/(MAXIFS(M:M,$E:$E,$E685)-MINIFS(M:M,$E:$E,$E685)),
100*(M685-MINIFS(M:M,$E:$E,$E685))/(MAXIFS(M:M,$E:$E,$E685)-MINIFS(M:M,$E:$E,$E685))))</f>
        <v/>
      </c>
      <c r="CC685" s="223" t="str">
        <f t="array" ref="CC685">IF(N685="","",
IF(INDEX(Settings!$H:$H,MATCH(CC$1,Settings!$G:$G,0))=TRUE,
100-100*(N685-MINIFS(N:N,$E:$E,$E685))/(MAXIFS(N:N,$E:$E,$E685)-MINIFS(N:N,$E:$E,$E685)),
100*(N685-MINIFS(N:N,$E:$E,$E685))/(MAXIFS(N:N,$E:$E,$E685)-MINIFS(N:N,$E:$E,$E685))))</f>
        <v/>
      </c>
      <c r="CD685" s="223" t="str">
        <f t="array" ref="CD685">IF(O685="","",
IF(INDEX(Settings!$H:$H,MATCH(CD$1,Settings!$G:$G,0))=TRUE,
100-100*(O685-MINIFS(O:O,$E:$E,$E685))/(MAXIFS(O:O,$E:$E,$E685)-MINIFS(O:O,$E:$E,$E685)),
100*(O685-MINIFS(O:O,$E:$E,$E685))/(MAXIFS(O:O,$E:$E,$E685)-MINIFS(O:O,$E:$E,$E685))))</f>
        <v/>
      </c>
      <c r="CE685" s="223" t="str">
        <f t="array" ref="CE685">IF(P685="","",
IF(INDEX(Settings!$H:$H,MATCH(CE$1,Settings!$G:$G,0))=TRUE,
100-100*(P685-MINIFS(P:P,$E:$E,$E685))/(MAXIFS(P:P,$E:$E,$E685)-MINIFS(P:P,$E:$E,$E685)),
100*(P685-MINIFS(P:P,$E:$E,$E685))/(MAXIFS(P:P,$E:$E,$E685)-MINIFS(P:P,$E:$E,$E685))))</f>
        <v/>
      </c>
      <c r="CF685" s="223" t="str">
        <f t="array" ref="CF685">IF(Q685="","",
IF(INDEX(Settings!$H:$H,MATCH(CF$1,Settings!$G:$G,0))=TRUE,
100-100*(Q685-MINIFS(Q:Q,$E:$E,$E685))/(MAXIFS(Q:Q,$E:$E,$E685)-MINIFS(Q:Q,$E:$E,$E685)),
100*(Q685-MINIFS(Q:Q,$E:$E,$E685))/(MAXIFS(Q:Q,$E:$E,$E685)-MINIFS(Q:Q,$E:$E,$E685))))</f>
        <v/>
      </c>
      <c r="CG685" s="223" t="str">
        <f t="array" ref="CG685">IF(R685="","",
IF(INDEX(Settings!$H:$H,MATCH(CG$1,Settings!$G:$G,0))=TRUE,
100-100*(R685-MINIFS(R:R,$E:$E,$E685))/(MAXIFS(R:R,$E:$E,$E685)-MINIFS(R:R,$E:$E,$E685)),
100*(R685-MINIFS(R:R,$E:$E,$E685))/(MAXIFS(R:R,$E:$E,$E685)-MINIFS(R:R,$E:$E,$E685))))</f>
        <v/>
      </c>
      <c r="CH685" s="223" t="str">
        <f t="array" ref="CH685">IF(S685="","",
IF(INDEX(Settings!$H:$H,MATCH(CH$1,Settings!$G:$G,0))=TRUE,
100-100*(S685-MINIFS(S:S,$E:$E,$E685))/(MAXIFS(S:S,$E:$E,$E685)-MINIFS(S:S,$E:$E,$E685)),
100*(S685-MINIFS(S:S,$E:$E,$E685))/(MAXIFS(S:S,$E:$E,$E685)-MINIFS(S:S,$E:$E,$E685))))</f>
        <v/>
      </c>
      <c r="CI685" s="223" t="str">
        <f t="array" ref="CI685">IF(T685="","",
IF(INDEX(Settings!$H:$H,MATCH(CI$1,Settings!$G:$G,0))=TRUE,
100-100*(T685-MINIFS(T:T,$E:$E,$E685))/(MAXIFS(T:T,$E:$E,$E685)-MINIFS(T:T,$E:$E,$E685)),
100*(T685-MINIFS(T:T,$E:$E,$E685))/(MAXIFS(T:T,$E:$E,$E685)-MINIFS(T:T,$E:$E,$E685))))</f>
        <v/>
      </c>
      <c r="CJ685" s="223" t="str">
        <f t="array" ref="CJ685">IF(U685="","",
IF(INDEX(Settings!$H:$H,MATCH(CJ$1,Settings!$G:$G,0))=TRUE,
100-100*(U685-MINIFS(U:U,$E:$E,$E685))/(MAXIFS(U:U,$E:$E,$E685)-MINIFS(U:U,$E:$E,$E685)),
100*(U685-MINIFS(U:U,$E:$E,$E685))/(MAXIFS(U:U,$E:$E,$E685)-MINIFS(U:U,$E:$E,$E685))))</f>
        <v/>
      </c>
      <c r="CK685" s="223" t="str">
        <f t="array" ref="CK685">IF(V685="","",
IF(INDEX(Settings!$H:$H,MATCH(CK$1,Settings!$G:$G,0))=TRUE,
100-100*(V685-MINIFS(V:V,$E:$E,$E685))/(MAXIFS(V:V,$E:$E,$E685)-MINIFS(V:V,$E:$E,$E685)),
100*(V685-MINIFS(V:V,$E:$E,$E685))/(MAXIFS(V:V,$E:$E,$E685)-MINIFS(V:V,$E:$E,$E685))))</f>
        <v/>
      </c>
      <c r="CL685" s="223" t="str">
        <f t="array" ref="CL685">IF(W685="","",
IF(INDEX(Settings!$H:$H,MATCH(CL$1,Settings!$G:$G,0))=TRUE,
100-100*(W685-MINIFS(W:W,$E:$E,$E685))/(MAXIFS(W:W,$E:$E,$E685)-MINIFS(W:W,$E:$E,$E685)),
100*(W685-MINIFS(W:W,$E:$E,$E685))/(MAXIFS(W:W,$E:$E,$E685)-MINIFS(W:W,$E:$E,$E685))))</f>
        <v/>
      </c>
      <c r="CM685" s="223" t="str">
        <f t="array" ref="CM685">IF(X685="","",
IF(INDEX(Settings!$H:$H,MATCH(CM$1,Settings!$G:$G,0))=TRUE,
100-100*(X685-MINIFS(X:X,$E:$E,$E685))/(MAXIFS(X:X,$E:$E,$E685)-MINIFS(X:X,$E:$E,$E685)),
100*(X685-MINIFS(X:X,$E:$E,$E685))/(MAXIFS(X:X,$E:$E,$E685)-MINIFS(X:X,$E:$E,$E685))))</f>
        <v/>
      </c>
      <c r="CN685" s="223" t="str">
        <f t="array" ref="CN685">IF(Y685="","",
IF(INDEX(Settings!$H:$H,MATCH(CN$1,Settings!$G:$G,0))=TRUE,
100-100*(Y685-MINIFS(Y:Y,$E:$E,$E685))/(MAXIFS(Y:Y,$E:$E,$E685)-MINIFS(Y:Y,$E:$E,$E685)),
100*(Y685-MINIFS(Y:Y,$E:$E,$E685))/(MAXIFS(Y:Y,$E:$E,$E685)-MINIFS(Y:Y,$E:$E,$E685))))</f>
        <v/>
      </c>
      <c r="CO685" s="223" t="str">
        <f t="array" ref="CO685">IF(Z685="","",
IF(INDEX(Settings!$H:$H,MATCH(CO$1,Settings!$G:$G,0))=TRUE,
100-100*(Z685-MINIFS(Z:Z,$E:$E,$E685))/(MAXIFS(Z:Z,$E:$E,$E685)-MINIFS(Z:Z,$E:$E,$E685)),
100*(Z685-MINIFS(Z:Z,$E:$E,$E685))/(MAXIFS(Z:Z,$E:$E,$E685)-MINIFS(Z:Z,$E:$E,$E685))))</f>
        <v/>
      </c>
      <c r="CP685" s="223" t="str">
        <f t="array" ref="CP685">IF(AA685="","",
IF(INDEX(Settings!$H:$H,MATCH(CP$1,Settings!$G:$G,0))=TRUE,
100-100*(AA685-MINIFS(AA:AA,$E:$E,$E685))/(MAXIFS(AA:AA,$E:$E,$E685)-MINIFS(AA:AA,$E:$E,$E685)),
100*(AA685-MINIFS(AA:AA,$E:$E,$E685))/(MAXIFS(AA:AA,$E:$E,$E685)-MINIFS(AA:AA,$E:$E,$E685))))</f>
        <v/>
      </c>
      <c r="CQ685" s="223" t="str">
        <f t="array" ref="CQ685">IF(AB685="","",
IF(INDEX(Settings!$H:$H,MATCH(CQ$1,Settings!$G:$G,0))=TRUE,
100-100*(AB685-MINIFS(AB:AB,$E:$E,$E685))/(MAXIFS(AB:AB,$E:$E,$E685)-MINIFS(AB:AB,$E:$E,$E685)),
100*(AB685-MINIFS(AB:AB,$E:$E,$E685))/(MAXIFS(AB:AB,$E:$E,$E685)-MINIFS(AB:AB,$E:$E,$E685))))</f>
        <v/>
      </c>
      <c r="CR685" s="223" t="str">
        <f t="array" ref="CR685">IF(AC685="","",
IF(INDEX(Settings!$H:$H,MATCH(CR$1,Settings!$G:$G,0))=TRUE,
100-100*(AC685-MINIFS(AC:AC,$E:$E,$E685))/(MAXIFS(AC:AC,$E:$E,$E685)-MINIFS(AC:AC,$E:$E,$E685)),
100*(AC685-MINIFS(AC:AC,$E:$E,$E685))/(MAXIFS(AC:AC,$E:$E,$E685)-MINIFS(AC:AC,$E:$E,$E685))))</f>
        <v/>
      </c>
      <c r="CS685" s="223" t="str">
        <f t="array" ref="CS685">IF(AD685="","",
IF(INDEX(Settings!$H:$H,MATCH(CS$1,Settings!$G:$G,0))=TRUE,
100-100*(AD685-MINIFS(AD:AD,$E:$E,$E685))/(MAXIFS(AD:AD,$E:$E,$E685)-MINIFS(AD:AD,$E:$E,$E685)),
100*(AD685-MINIFS(AD:AD,$E:$E,$E685))/(MAXIFS(AD:AD,$E:$E,$E685)-MINIFS(AD:AD,$E:$E,$E685))))</f>
        <v/>
      </c>
      <c r="CT685" s="223" t="str">
        <f t="array" ref="CT685">IF(AE685="","",
IF(INDEX(Settings!$H:$H,MATCH(CT$1,Settings!$G:$G,0))=TRUE,
100-100*(AE685-MINIFS(AE:AE,$E:$E,$E685))/(MAXIFS(AE:AE,$E:$E,$E685)-MINIFS(AE:AE,$E:$E,$E685)),
100*(AE685-MINIFS(AE:AE,$E:$E,$E685))/(MAXIFS(AE:AE,$E:$E,$E685)-MINIFS(AE:AE,$E:$E,$E685))))</f>
        <v/>
      </c>
      <c r="CU685" s="223" t="str">
        <f t="array" ref="CU685">IF(AF685="","",
IF(INDEX(Settings!$H:$H,MATCH(CU$1,Settings!$G:$G,0))=TRUE,
100-100*(AF685-MINIFS(AF:AF,$E:$E,$E685))/(MAXIFS(AF:AF,$E:$E,$E685)-MINIFS(AF:AF,$E:$E,$E685)),
100*(AF685-MINIFS(AF:AF,$E:$E,$E685))/(MAXIFS(AF:AF,$E:$E,$E685)-MINIFS(AF:AF,$E:$E,$E685))))</f>
        <v/>
      </c>
      <c r="CV685" s="223" t="str">
        <f t="array" ref="CV685">IF(AG685="","",
IF(INDEX(Settings!$H:$H,MATCH(CV$1,Settings!$G:$G,0))=TRUE,
100-100*(AG685-MINIFS(AG:AG,$E:$E,$E685))/(MAXIFS(AG:AG,$E:$E,$E685)-MINIFS(AG:AG,$E:$E,$E685)),
100*(AG685-MINIFS(AG:AG,$E:$E,$E685))/(MAXIFS(AG:AG,$E:$E,$E685)-MINIFS(AG:AG,$E:$E,$E685))))</f>
        <v/>
      </c>
      <c r="CW685" s="223" t="str">
        <f t="array" ref="CW685">IF(AH685="","",
IF(INDEX(Settings!$H:$H,MATCH(CW$1,Settings!$G:$G,0))=TRUE,
100-100*(AH685-MINIFS(AH:AH,$E:$E,$E685))/(MAXIFS(AH:AH,$E:$E,$E685)-MINIFS(AH:AH,$E:$E,$E685)),
100*(AH685-MINIFS(AH:AH,$E:$E,$E685))/(MAXIFS(AH:AH,$E:$E,$E685)-MINIFS(AH:AH,$E:$E,$E685))))</f>
        <v/>
      </c>
      <c r="CX685" s="223" t="str">
        <f t="array" ref="CX685">IF(AI685="","",
IF(INDEX(Settings!$H:$H,MATCH(CX$1,Settings!$G:$G,0))=TRUE,
100-100*(AI685-MINIFS(AI:AI,$E:$E,$E685))/(MAXIFS(AI:AI,$E:$E,$E685)-MINIFS(AI:AI,$E:$E,$E685)),
100*(AI685-MINIFS(AI:AI,$E:$E,$E685))/(MAXIFS(AI:AI,$E:$E,$E685)-MINIFS(AI:AI,$E:$E,$E685))))</f>
        <v/>
      </c>
      <c r="CY685" s="223" t="str">
        <f t="array" ref="CY685">IF(AJ685="","",
IF(INDEX(Settings!$H:$H,MATCH(CY$1,Settings!$G:$G,0))=TRUE,
100-100*(AJ685-MINIFS(AJ:AJ,$E:$E,$E685))/(MAXIFS(AJ:AJ,$E:$E,$E685)-MINIFS(AJ:AJ,$E:$E,$E685)),
100*(AJ685-MINIFS(AJ:AJ,$E:$E,$E685))/(MAXIFS(AJ:AJ,$E:$E,$E685)-MINIFS(AJ:AJ,$E:$E,$E685))))</f>
        <v/>
      </c>
      <c r="CZ685" s="223" t="str">
        <f t="array" ref="CZ685">IF(AK685="","",
IF(INDEX(Settings!$H:$H,MATCH(CZ$1,Settings!$G:$G,0))=TRUE,
100-100*(AK685-MINIFS(AK:AK,$E:$E,$E685))/(MAXIFS(AK:AK,$E:$E,$E685)-MINIFS(AK:AK,$E:$E,$E685)),
100*(AK685-MINIFS(AK:AK,$E:$E,$E685))/(MAXIFS(AK:AK,$E:$E,$E685)-MINIFS(AK:AK,$E:$E,$E685))))</f>
        <v/>
      </c>
      <c r="DA685" s="223" t="str">
        <f t="array" ref="DA685">IF(AL685="","",
IF(INDEX(Settings!$H:$H,MATCH(DA$1,Settings!$G:$G,0))=TRUE,
100-100*(AL685-MINIFS(AL:AL,$E:$E,$E685))/(MAXIFS(AL:AL,$E:$E,$E685)-MINIFS(AL:AL,$E:$E,$E685)),
100*(AL685-MINIFS(AL:AL,$E:$E,$E685))/(MAXIFS(AL:AL,$E:$E,$E685)-MINIFS(AL:AL,$E:$E,$E685))))</f>
        <v/>
      </c>
      <c r="DB685" s="223" t="str">
        <f t="array" ref="DB685">IF(AM685="","",
IF(INDEX(Settings!$H:$H,MATCH(DB$1,Settings!$G:$G,0))=TRUE,
100-100*(AM685-MINIFS(AM:AM,$E:$E,$E685))/(MAXIFS(AM:AM,$E:$E,$E685)-MINIFS(AM:AM,$E:$E,$E685)),
100*(AM685-MINIFS(AM:AM,$E:$E,$E685))/(MAXIFS(AM:AM,$E:$E,$E685)-MINIFS(AM:AM,$E:$E,$E685))))</f>
        <v/>
      </c>
      <c r="DC685" s="223" t="str">
        <f t="array" ref="DC685">IF(AN685="","",
IF(INDEX(Settings!$H:$H,MATCH(DC$1,Settings!$G:$G,0))=TRUE,
100-100*(AN685-MINIFS(AN:AN,$E:$E,$E685))/(MAXIFS(AN:AN,$E:$E,$E685)-MINIFS(AN:AN,$E:$E,$E685)),
100*(AN685-MINIFS(AN:AN,$E:$E,$E685))/(MAXIFS(AN:AN,$E:$E,$E685)-MINIFS(AN:AN,$E:$E,$E685))))</f>
        <v/>
      </c>
      <c r="DD685" s="223" t="str">
        <f t="array" ref="DD685">IF(AO685="","",
IF(INDEX(Settings!$H:$H,MATCH(DD$1,Settings!$G:$G,0))=TRUE,
100-100*(AO685-MINIFS(AO:AO,$E:$E,$E685))/(MAXIFS(AO:AO,$E:$E,$E685)-MINIFS(AO:AO,$E:$E,$E685)),
100*(AO685-MINIFS(AO:AO,$E:$E,$E685))/(MAXIFS(AO:AO,$E:$E,$E685)-MINIFS(AO:AO,$E:$E,$E685))))</f>
        <v/>
      </c>
      <c r="DE685" s="223" t="str">
        <f t="array" ref="DE685">IF(AP685="","",
IF(INDEX(Settings!$H:$H,MATCH(DE$1,Settings!$G:$G,0))=TRUE,
100-100*(AP685-MINIFS(AP:AP,$E:$E,$E685))/(MAXIFS(AP:AP,$E:$E,$E685)-MINIFS(AP:AP,$E:$E,$E685)),
100*(AP685-MINIFS(AP:AP,$E:$E,$E685))/(MAXIFS(AP:AP,$E:$E,$E685)-MINIFS(AP:AP,$E:$E,$E685))))</f>
        <v/>
      </c>
      <c r="DF685" s="223" t="str">
        <f t="array" ref="DF685">IF(AQ685="","",
IF(INDEX(Settings!$H:$H,MATCH(DF$1,Settings!$G:$G,0))=TRUE,
100-100*(AQ685-MINIFS(AQ:AQ,$E:$E,$E685))/(MAXIFS(AQ:AQ,$E:$E,$E685)-MINIFS(AQ:AQ,$E:$E,$E685)),
100*(AQ685-MINIFS(AQ:AQ,$E:$E,$E685))/(MAXIFS(AQ:AQ,$E:$E,$E685)-MINIFS(AQ:AQ,$E:$E,$E685))))</f>
        <v/>
      </c>
      <c r="DG685" s="223" t="str">
        <f t="array" ref="DG685">IF(AR685="","",
IF(INDEX(Settings!$H:$H,MATCH(DG$1,Settings!$G:$G,0))=TRUE,
100-100*(AR685-MINIFS(AR:AR,$E:$E,$E685))/(MAXIFS(AR:AR,$E:$E,$E685)-MINIFS(AR:AR,$E:$E,$E685)),
100*(AR685-MINIFS(AR:AR,$E:$E,$E685))/(MAXIFS(AR:AR,$E:$E,$E685)-MINIFS(AR:AR,$E:$E,$E685))))</f>
        <v/>
      </c>
      <c r="DH685" s="223" t="str">
        <f t="array" ref="DH685">IF(AS685="","",
IF(INDEX(Settings!$H:$H,MATCH(DH$1,Settings!$G:$G,0))=TRUE,
100-100*(AS685-MINIFS(AS:AS,$E:$E,$E685))/(MAXIFS(AS:AS,$E:$E,$E685)-MINIFS(AS:AS,$E:$E,$E685)),
100*(AS685-MINIFS(AS:AS,$E:$E,$E685))/(MAXIFS(AS:AS,$E:$E,$E685)-MINIFS(AS:AS,$E:$E,$E685))))</f>
        <v/>
      </c>
      <c r="DI685" s="223" t="str">
        <f t="array" ref="DI685">IF(AT685="","",
IF(INDEX(Settings!$H:$H,MATCH(DI$1,Settings!$G:$G,0))=TRUE,
100-100*(AT685-MINIFS(AT:AT,$E:$E,$E685))/(MAXIFS(AT:AT,$E:$E,$E685)-MINIFS(AT:AT,$E:$E,$E685)),
100*(AT685-MINIFS(AT:AT,$E:$E,$E685))/(MAXIFS(AT:AT,$E:$E,$E685)-MINIFS(AT:AT,$E:$E,$E685))))</f>
        <v/>
      </c>
      <c r="DJ685" s="223" t="str">
        <f t="array" ref="DJ685">IF(AU685="","",
IF(INDEX(Settings!$H:$H,MATCH(DJ$1,Settings!$G:$G,0))=TRUE,
100-100*(AU685-MINIFS(AU:AU,$E:$E,$E685))/(MAXIFS(AU:AU,$E:$E,$E685)-MINIFS(AU:AU,$E:$E,$E685)),
100*(AU685-MINIFS(AU:AU,$E:$E,$E685))/(MAXIFS(AU:AU,$E:$E,$E685)-MINIFS(AU:AU,$E:$E,$E685))))</f>
        <v/>
      </c>
      <c r="DK685" s="223" t="str">
        <f t="array" ref="DK685">IF(AV685="","",
IF(INDEX(Settings!$H:$H,MATCH(DK$1,Settings!$G:$G,0))=TRUE,
100-100*(AV685-MINIFS(AV:AV,$E:$E,$E685))/(MAXIFS(AV:AV,$E:$E,$E685)-MINIFS(AV:AV,$E:$E,$E685)),
100*(AV685-MINIFS(AV:AV,$E:$E,$E685))/(MAXIFS(AV:AV,$E:$E,$E685)-MINIFS(AV:AV,$E:$E,$E685))))</f>
        <v/>
      </c>
      <c r="DL685" s="223" t="str">
        <f t="array" ref="DL685">IF(AW685="","",
IF(INDEX(Settings!$H:$H,MATCH(DL$1,Settings!$G:$G,0))=TRUE,
100-100*(AW685-MINIFS(AW:AW,$E:$E,$E685))/(MAXIFS(AW:AW,$E:$E,$E685)-MINIFS(AW:AW,$E:$E,$E685)),
100*(AW685-MINIFS(AW:AW,$E:$E,$E685))/(MAXIFS(AW:AW,$E:$E,$E685)-MINIFS(AW:AW,$E:$E,$E685))))</f>
        <v/>
      </c>
      <c r="DM685" s="223" t="str">
        <f t="array" ref="DM685">IF(AX685="","",
IF(INDEX(Settings!$H:$H,MATCH(DM$1,Settings!$G:$G,0))=TRUE,
100-100*(AX685-MINIFS(AX:AX,$E:$E,$E685))/(MAXIFS(AX:AX,$E:$E,$E685)-MINIFS(AX:AX,$E:$E,$E685)),
100*(AX685-MINIFS(AX:AX,$E:$E,$E685))/(MAXIFS(AX:AX,$E:$E,$E685)-MINIFS(AX:AX,$E:$E,$E685))))</f>
        <v/>
      </c>
      <c r="DN685" s="223" t="str">
        <f t="array" ref="DN685">IF(AY685="","",
IF(INDEX(Settings!$H:$H,MATCH(DN$1,Settings!$G:$G,0))=TRUE,
100-100*(AY685-MINIFS(AY:AY,$E:$E,$E685))/(MAXIFS(AY:AY,$E:$E,$E685)-MINIFS(AY:AY,$E:$E,$E685)),
100*(AY685-MINIFS(AY:AY,$E:$E,$E685))/(MAXIFS(AY:AY,$E:$E,$E685)-MINIFS(AY:AY,$E:$E,$E685))))</f>
        <v/>
      </c>
      <c r="DO685" s="223" t="str">
        <f t="array" ref="DO685">IF(AZ685="","",
IF(INDEX(Settings!$H:$H,MATCH(DO$1,Settings!$G:$G,0))=TRUE,
100-100*(AZ685-MINIFS(AZ:AZ,$E:$E,$E685))/(MAXIFS(AZ:AZ,$E:$E,$E685)-MINIFS(AZ:AZ,$E:$E,$E685)),
100*(AZ685-MINIFS(AZ:AZ,$E:$E,$E685))/(MAXIFS(AZ:AZ,$E:$E,$E685)-MINIFS(AZ:AZ,$E:$E,$E685))))</f>
        <v/>
      </c>
      <c r="DP685" s="223" t="str">
        <f t="array" ref="DP685">IF(BA685="","",
IF(INDEX(Settings!$H:$H,MATCH(DP$1,Settings!$G:$G,0))=TRUE,
100-100*(BA685-MINIFS(BA:BA,$E:$E,$E685))/(MAXIFS(BA:BA,$E:$E,$E685)-MINIFS(BA:BA,$E:$E,$E685)),
100*(BA685-MINIFS(BA:BA,$E:$E,$E685))/(MAXIFS(BA:BA,$E:$E,$E685)-MINIFS(BA:BA,$E:$E,$E685))))</f>
        <v/>
      </c>
      <c r="DQ685" s="223" t="str">
        <f t="array" ref="DQ685">IF(BB685="","",
IF(INDEX(Settings!$H:$H,MATCH(DQ$1,Settings!$G:$G,0))=TRUE,
100-100*(BB685-MINIFS(BB:BB,$E:$E,$E685))/(MAXIFS(BB:BB,$E:$E,$E685)-MINIFS(BB:BB,$E:$E,$E685)),
100*(BB685-MINIFS(BB:BB,$E:$E,$E685))/(MAXIFS(BB:BB,$E:$E,$E685)-MINIFS(BB:BB,$E:$E,$E685))))</f>
        <v/>
      </c>
      <c r="DR685" s="223" t="str">
        <f t="array" ref="DR685">IF(BC685="","",
IF(INDEX(Settings!$H:$H,MATCH(DR$1,Settings!$G:$G,0))=TRUE,
100-100*(BC685-MINIFS(BC:BC,$E:$E,$E685))/(MAXIFS(BC:BC,$E:$E,$E685)-MINIFS(BC:BC,$E:$E,$E685)),
100*(BC685-MINIFS(BC:BC,$E:$E,$E685))/(MAXIFS(BC:BC,$E:$E,$E685)-MINIFS(BC:BC,$E:$E,$E685))))</f>
        <v/>
      </c>
      <c r="DS685" s="223" t="str">
        <f t="array" ref="DS685">IF(BD685="","",
IF(INDEX(Settings!$H:$H,MATCH(DS$1,Settings!$G:$G,0))=TRUE,
100-100*(BD685-MINIFS(BD:BD,$E:$E,$E685))/(MAXIFS(BD:BD,$E:$E,$E685)-MINIFS(BD:BD,$E:$E,$E685)),
100*(BD685-MINIFS(BD:BD,$E:$E,$E685))/(MAXIFS(BD:BD,$E:$E,$E685)-MINIFS(BD:BD,$E:$E,$E685))))</f>
        <v/>
      </c>
      <c r="DT685" s="223" t="str">
        <f t="array" ref="DT685">IF(BE685="","",
IF(INDEX(Settings!$H:$H,MATCH(DT$1,Settings!$G:$G,0))=TRUE,
100-100*(BE685-MINIFS(BE:BE,$E:$E,$E685))/(MAXIFS(BE:BE,$E:$E,$E685)-MINIFS(BE:BE,$E:$E,$E685)),
100*(BE685-MINIFS(BE:BE,$E:$E,$E685))/(MAXIFS(BE:BE,$E:$E,$E685)-MINIFS(BE:BE,$E:$E,$E685))))</f>
        <v/>
      </c>
      <c r="DU685" s="223" t="str">
        <f t="array" ref="DU685">IF(BF685="","",
IF(INDEX(Settings!$H:$H,MATCH(DU$1,Settings!$G:$G,0))=TRUE,
100-100*(BF685-MINIFS(BF:BF,$E:$E,$E685))/(MAXIFS(BF:BF,$E:$E,$E685)-MINIFS(BF:BF,$E:$E,$E685)),
100*(BF685-MINIFS(BF:BF,$E:$E,$E685))/(MAXIFS(BF:BF,$E:$E,$E685)-MINIFS(BF:BF,$E:$E,$E685))))</f>
        <v/>
      </c>
      <c r="DV685" s="223" t="str">
        <f t="array" ref="DV685">IF(BG685="","",
IF(INDEX(Settings!$H:$H,MATCH(DV$1,Settings!$G:$G,0))=TRUE,
100-100*(BG685-MINIFS(BG:BG,$E:$E,$E685))/(MAXIFS(BG:BG,$E:$E,$E685)-MINIFS(BG:BG,$E:$E,$E685)),
100*(BG685-MINIFS(BG:BG,$E:$E,$E685))/(MAXIFS(BG:BG,$E:$E,$E685)-MINIFS(BG:BG,$E:$E,$E685))))</f>
        <v/>
      </c>
      <c r="DW685" s="223" t="str">
        <f t="array" ref="DW685">IF(BH685="","",
IF(INDEX(Settings!$H:$H,MATCH(DW$1,Settings!$G:$G,0))=TRUE,
100-100*(BH685-MINIFS(BH:BH,$E:$E,$E685))/(MAXIFS(BH:BH,$E:$E,$E685)-MINIFS(BH:BH,$E:$E,$E685)),
100*(BH685-MINIFS(BH:BH,$E:$E,$E685))/(MAXIFS(BH:BH,$E:$E,$E685)-MINIFS(BH:BH,$E:$E,$E685))))</f>
        <v/>
      </c>
      <c r="DX685" s="223" t="str">
        <f t="array" ref="DX685">IF(BI685="","",
IF(INDEX(Settings!$H:$H,MATCH(DX$1,Settings!$G:$G,0))=TRUE,
100-100*(BI685-MINIFS(BI:BI,$E:$E,$E685))/(MAXIFS(BI:BI,$E:$E,$E685)-MINIFS(BI:BI,$E:$E,$E685)),
100*(BI685-MINIFS(BI:BI,$E:$E,$E685))/(MAXIFS(BI:BI,$E:$E,$E685)-MINIFS(BI:BI,$E:$E,$E685))))</f>
        <v/>
      </c>
      <c r="DY685" s="223" t="str">
        <f t="array" ref="DY685">IF(BJ685="","",
IF(INDEX(Settings!$H:$H,MATCH(DY$1,Settings!$G:$G,0))=TRUE,
100-100*(BJ685-MINIFS(BJ:BJ,$E:$E,$E685))/(MAXIFS(BJ:BJ,$E:$E,$E685)-MINIFS(BJ:BJ,$E:$E,$E685)),
100*(BJ685-MINIFS(BJ:BJ,$E:$E,$E685))/(MAXIFS(BJ:BJ,$E:$E,$E685)-MINIFS(BJ:BJ,$E:$E,$E685))))</f>
        <v/>
      </c>
      <c r="DZ685" s="225"/>
      <c r="EA685" s="225"/>
      <c r="EB685" s="225" t="str">
        <f t="shared" si="8"/>
        <v/>
      </c>
      <c r="EC685" s="225" t="str">
        <f t="shared" si="9"/>
        <v/>
      </c>
      <c r="ED685" s="225" t="str">
        <f t="shared" si="10"/>
        <v/>
      </c>
      <c r="EE685" s="225" t="str">
        <f t="shared" si="11"/>
        <v/>
      </c>
      <c r="EF685" s="225" t="str">
        <f t="shared" si="12"/>
        <v/>
      </c>
      <c r="EG685" s="225" t="str">
        <f t="shared" si="13"/>
        <v/>
      </c>
      <c r="EH685" s="225"/>
      <c r="EI685" s="225"/>
      <c r="EJ685" s="225"/>
      <c r="EK685" s="225"/>
      <c r="EL685" s="225"/>
      <c r="EM685" s="225"/>
    </row>
    <row r="686">
      <c r="A686" s="231"/>
      <c r="B686" s="231"/>
      <c r="C686" s="231"/>
      <c r="D686" s="231" t="str">
        <f t="array" ref="D686">IFERROR(INDEX(Profiles!$B:$B,MATCH($A686,Profiles!$A:$A,0)),"")</f>
        <v/>
      </c>
      <c r="E686" s="231"/>
      <c r="F686" s="231"/>
      <c r="G686" s="231"/>
      <c r="H686" s="231"/>
      <c r="I686" s="231" t="str">
        <f>IF(A686="","",IF(Settings!$N$3="DATE",F686&amp;": "&amp;TEXT(B686,"M/DD/YY"),F686&amp;": "&amp;H686))</f>
        <v/>
      </c>
      <c r="J686" s="231"/>
      <c r="K686" s="231"/>
      <c r="L686" s="231"/>
      <c r="M686" s="232" t="str">
        <f t="shared" si="14"/>
        <v/>
      </c>
      <c r="N686" s="231"/>
      <c r="O686" s="231"/>
      <c r="P686" s="231"/>
      <c r="Q686" s="231"/>
      <c r="R686" s="231"/>
      <c r="S686" s="230" t="str">
        <f>IFERROR(VLOOKUP(AF686, 'YOYO IR Scores'!A:C, 3, FALSE), "")
</f>
        <v/>
      </c>
      <c r="T686" s="231"/>
      <c r="U686" s="231"/>
      <c r="V686" s="231"/>
      <c r="W686" s="231"/>
      <c r="X686" s="233" t="str">
        <f t="shared" si="4"/>
        <v/>
      </c>
      <c r="Y686" s="234" t="str">
        <f t="shared" si="5"/>
        <v/>
      </c>
      <c r="Z686" s="234" t="str">
        <f t="shared" si="6"/>
        <v/>
      </c>
      <c r="AA686" s="233" t="str">
        <f t="shared" si="7"/>
        <v/>
      </c>
      <c r="AB686" s="232"/>
      <c r="AC686" s="232"/>
      <c r="AD686" s="232"/>
      <c r="AE686" s="232" t="str">
        <f>IFERROR(VLOOKUP(AF686, 'YOYO IR Scores'!A:C, 2, FALSE), "")</f>
        <v/>
      </c>
      <c r="AF686" s="232"/>
      <c r="AG686" s="23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c r="BD686" s="232"/>
      <c r="BE686" s="232"/>
      <c r="BF686" s="232"/>
      <c r="BG686" s="232"/>
      <c r="BH686" s="232"/>
      <c r="BI686" s="232"/>
      <c r="BJ686" s="232"/>
      <c r="BK686" s="232" t="str">
        <f t="array" ref="BK686">IF(J686="","",
IF(INDEX(Settings!$H:$H,MATCH(BY$1,Settings!$G:$G,0))=TRUE,
100-100*(J686-MIN(J:J))/(MAX(J:J)-MIN(J:J)),
100*(J686-MIN(J:J))/(MAX(J:J)-MIN(J:J))))</f>
        <v/>
      </c>
      <c r="BL686" s="232" t="str">
        <f t="array" ref="BL686">IF(J686="","",
IF(INDEX(Settings!$H:$H,MATCH(BY$1,Settings!$G:$G,0))=TRUE,
100-100*(J686-MINIFS(J:J,$E:$E,$E686))/(MAXIFS(J:J,$E:$E,$E686)-MINIFS(J:J,$E:$E,$E686)),
100*(J686-MINIFS(J:J,$E:$E,$E686))/(MAXIFS(J:J,$E:$E,$E686)-MINIFS(J:J,$E:$E,$E686))))</f>
        <v/>
      </c>
      <c r="BM686" s="232" t="str">
        <f t="array" ref="BM686">IF(J686="","",
IF(INDEX(Settings!$H:$H,MATCH(BY$1,Settings!$G:$G,0))=TRUE,
100-100*(J686-MINIFS(J:J,$E:$E,$E686,$I:$I,$I686))/(MAXIFS(J:J,$E:$E,$E686,$I:$I,$I686)-MINIFS(J:J,$E:$E,$E686,$I:$I,$I686)),
100*(J686-MINIFS(J:J,$E:$E,$E686,$I:$I,$I686))/(MAXIFS(J:J,$E:$E,$E686,$I:$I,$I686)-MINIFS(J:J,$E:$E,$E686,$I:$I,$I686))))</f>
        <v/>
      </c>
      <c r="BN686" s="231" t="str">
        <f t="array" ref="BN686">IF(J686="","",
IF(INDEX(Settings!$H:$H,MATCH(BY$1,Settings!$G:$G,0))=TRUE,
100-100*PERCENTRANK(J:J,J686),
100*PERCENTRANK(J:J,J686)))</f>
        <v/>
      </c>
      <c r="BO686" s="231" t="str">
        <f>IFERROR(__xludf.DUMMYFUNCTION("IF(J686="""","""",
IF(INDEX(Settings!$H:$H,MATCH(BY$1,Settings!$G:$G,0))=TRUE,
100-100*PERCENTRANK(FILTER(J:J,$E:$E=$E686),J686),
100*PERCENTRANK(FILTER(J:J,$E:$E=$E686),J686)))"),"")</f>
        <v/>
      </c>
      <c r="BP686" s="231" t="str">
        <f>IFERROR(__xludf.DUMMYFUNCTION("IF(J686="""","""",
IF(INDEX(Settings!$H:$H,MATCH(BY$1,Settings!$G:$G,0))=TRUE,
100-100*PERCENTRANK(FILTER(J:J,$E:$E=$E686,$I:$I=$I686),J686),
100*PERCENTRANK(FILTER(J:J,$E:$E=$E686,$I:$I=$I686),J686)))"),"")</f>
        <v/>
      </c>
      <c r="BQ686" s="233" t="str">
        <f t="array" ref="BQ686">IF(J686="","",
IF(INDEX(Settings!$H:$H,MATCH(BY$1,Settings!$G:$G,0))=TRUE,
-1*(J686-AVERAGE(J:J))/STDEV(J:J),
(J686-AVERAGE(J:J))/STDEV(J:J)))</f>
        <v/>
      </c>
      <c r="BR686" s="233" t="str">
        <f>IFERROR(__xludf.DUMMYFUNCTION("IF(J686="""","""",
IF(INDEX(Settings!$H:$H,MATCH(BY$1,Settings!$G:$G,0))=TRUE,
-1*(J686-AVERAGEIFS(J:J,$E:$E,$E686))/STDEV(FILTER(J:J,$E:$E=$E686)),
(J686-AVERAGEIFS(J:J,$E:$E,$E686))/STDEV(FILTER(J:J,$E:$E=$E686))))"),"")</f>
        <v/>
      </c>
      <c r="BS686" s="233"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1"/>
      <c r="BX686" s="231"/>
      <c r="BY686" s="232" t="str">
        <f t="array" ref="BY686">IF(J686="","",
IF(INDEX(Settings!$H:$H,MATCH(BY$1,Settings!$G:$G,0))=TRUE,
100-100*(J686-MINIFS(J:J,$E:$E,$E686))/(MAXIFS(J:J,$E:$E,$E686)-MINIFS(J:J,$E:$E,$E686)),
100*(J686-MINIFS(J:J,$E:$E,$E686))/(MAXIFS(J:J,$E:$E,$E686)-MINIFS(J:J,$E:$E,$E686))))</f>
        <v/>
      </c>
      <c r="BZ686" s="232" t="str">
        <f t="array" ref="BZ686">IF(K686="","",
IF(INDEX(Settings!$H:$H,MATCH(BZ$1,Settings!$G:$G,0))=TRUE,
100-100*(K686-MINIFS(K:K,$E:$E,$E686))/(MAXIFS(K:K,$E:$E,$E686)-MINIFS(K:K,$E:$E,$E686)),
100*(K686-MINIFS(K:K,$E:$E,$E686))/(MAXIFS(K:K,$E:$E,$E686)-MINIFS(K:K,$E:$E,$E686))))</f>
        <v/>
      </c>
      <c r="CA686" s="232" t="str">
        <f t="array" ref="CA686">IF(L686="","",
IF(INDEX(Settings!$H:$H,MATCH(CA$1,Settings!$G:$G,0))=TRUE,
100-100*(L686-MINIFS(L:L,$E:$E,$E686))/(MAXIFS(L:L,$E:$E,$E686)-MINIFS(L:L,$E:$E,$E686)),
100*(L686-MINIFS(L:L,$E:$E,$E686))/(MAXIFS(L:L,$E:$E,$E686)-MINIFS(L:L,$E:$E,$E686))))</f>
        <v/>
      </c>
      <c r="CB686" s="232" t="str">
        <f t="array" ref="CB686">IF(M686="","",
IF(INDEX(Settings!$H:$H,MATCH(CB$1,Settings!$G:$G,0))=TRUE,
100-100*(M686-MINIFS(M:M,$E:$E,$E686))/(MAXIFS(M:M,$E:$E,$E686)-MINIFS(M:M,$E:$E,$E686)),
100*(M686-MINIFS(M:M,$E:$E,$E686))/(MAXIFS(M:M,$E:$E,$E686)-MINIFS(M:M,$E:$E,$E686))))</f>
        <v/>
      </c>
      <c r="CC686" s="232" t="str">
        <f t="array" ref="CC686">IF(N686="","",
IF(INDEX(Settings!$H:$H,MATCH(CC$1,Settings!$G:$G,0))=TRUE,
100-100*(N686-MINIFS(N:N,$E:$E,$E686))/(MAXIFS(N:N,$E:$E,$E686)-MINIFS(N:N,$E:$E,$E686)),
100*(N686-MINIFS(N:N,$E:$E,$E686))/(MAXIFS(N:N,$E:$E,$E686)-MINIFS(N:N,$E:$E,$E686))))</f>
        <v/>
      </c>
      <c r="CD686" s="232" t="str">
        <f t="array" ref="CD686">IF(O686="","",
IF(INDEX(Settings!$H:$H,MATCH(CD$1,Settings!$G:$G,0))=TRUE,
100-100*(O686-MINIFS(O:O,$E:$E,$E686))/(MAXIFS(O:O,$E:$E,$E686)-MINIFS(O:O,$E:$E,$E686)),
100*(O686-MINIFS(O:O,$E:$E,$E686))/(MAXIFS(O:O,$E:$E,$E686)-MINIFS(O:O,$E:$E,$E686))))</f>
        <v/>
      </c>
      <c r="CE686" s="232" t="str">
        <f t="array" ref="CE686">IF(P686="","",
IF(INDEX(Settings!$H:$H,MATCH(CE$1,Settings!$G:$G,0))=TRUE,
100-100*(P686-MINIFS(P:P,$E:$E,$E686))/(MAXIFS(P:P,$E:$E,$E686)-MINIFS(P:P,$E:$E,$E686)),
100*(P686-MINIFS(P:P,$E:$E,$E686))/(MAXIFS(P:P,$E:$E,$E686)-MINIFS(P:P,$E:$E,$E686))))</f>
        <v/>
      </c>
      <c r="CF686" s="232" t="str">
        <f t="array" ref="CF686">IF(Q686="","",
IF(INDEX(Settings!$H:$H,MATCH(CF$1,Settings!$G:$G,0))=TRUE,
100-100*(Q686-MINIFS(Q:Q,$E:$E,$E686))/(MAXIFS(Q:Q,$E:$E,$E686)-MINIFS(Q:Q,$E:$E,$E686)),
100*(Q686-MINIFS(Q:Q,$E:$E,$E686))/(MAXIFS(Q:Q,$E:$E,$E686)-MINIFS(Q:Q,$E:$E,$E686))))</f>
        <v/>
      </c>
      <c r="CG686" s="232" t="str">
        <f t="array" ref="CG686">IF(R686="","",
IF(INDEX(Settings!$H:$H,MATCH(CG$1,Settings!$G:$G,0))=TRUE,
100-100*(R686-MINIFS(R:R,$E:$E,$E686))/(MAXIFS(R:R,$E:$E,$E686)-MINIFS(R:R,$E:$E,$E686)),
100*(R686-MINIFS(R:R,$E:$E,$E686))/(MAXIFS(R:R,$E:$E,$E686)-MINIFS(R:R,$E:$E,$E686))))</f>
        <v/>
      </c>
      <c r="CH686" s="232" t="str">
        <f t="array" ref="CH686">IF(S686="","",
IF(INDEX(Settings!$H:$H,MATCH(CH$1,Settings!$G:$G,0))=TRUE,
100-100*(S686-MINIFS(S:S,$E:$E,$E686))/(MAXIFS(S:S,$E:$E,$E686)-MINIFS(S:S,$E:$E,$E686)),
100*(S686-MINIFS(S:S,$E:$E,$E686))/(MAXIFS(S:S,$E:$E,$E686)-MINIFS(S:S,$E:$E,$E686))))</f>
        <v/>
      </c>
      <c r="CI686" s="232" t="str">
        <f t="array" ref="CI686">IF(T686="","",
IF(INDEX(Settings!$H:$H,MATCH(CI$1,Settings!$G:$G,0))=TRUE,
100-100*(T686-MINIFS(T:T,$E:$E,$E686))/(MAXIFS(T:T,$E:$E,$E686)-MINIFS(T:T,$E:$E,$E686)),
100*(T686-MINIFS(T:T,$E:$E,$E686))/(MAXIFS(T:T,$E:$E,$E686)-MINIFS(T:T,$E:$E,$E686))))</f>
        <v/>
      </c>
      <c r="CJ686" s="232" t="str">
        <f t="array" ref="CJ686">IF(U686="","",
IF(INDEX(Settings!$H:$H,MATCH(CJ$1,Settings!$G:$G,0))=TRUE,
100-100*(U686-MINIFS(U:U,$E:$E,$E686))/(MAXIFS(U:U,$E:$E,$E686)-MINIFS(U:U,$E:$E,$E686)),
100*(U686-MINIFS(U:U,$E:$E,$E686))/(MAXIFS(U:U,$E:$E,$E686)-MINIFS(U:U,$E:$E,$E686))))</f>
        <v/>
      </c>
      <c r="CK686" s="232" t="str">
        <f t="array" ref="CK686">IF(V686="","",
IF(INDEX(Settings!$H:$H,MATCH(CK$1,Settings!$G:$G,0))=TRUE,
100-100*(V686-MINIFS(V:V,$E:$E,$E686))/(MAXIFS(V:V,$E:$E,$E686)-MINIFS(V:V,$E:$E,$E686)),
100*(V686-MINIFS(V:V,$E:$E,$E686))/(MAXIFS(V:V,$E:$E,$E686)-MINIFS(V:V,$E:$E,$E686))))</f>
        <v/>
      </c>
      <c r="CL686" s="232" t="str">
        <f t="array" ref="CL686">IF(W686="","",
IF(INDEX(Settings!$H:$H,MATCH(CL$1,Settings!$G:$G,0))=TRUE,
100-100*(W686-MINIFS(W:W,$E:$E,$E686))/(MAXIFS(W:W,$E:$E,$E686)-MINIFS(W:W,$E:$E,$E686)),
100*(W686-MINIFS(W:W,$E:$E,$E686))/(MAXIFS(W:W,$E:$E,$E686)-MINIFS(W:W,$E:$E,$E686))))</f>
        <v/>
      </c>
      <c r="CM686" s="232" t="str">
        <f t="array" ref="CM686">IF(X686="","",
IF(INDEX(Settings!$H:$H,MATCH(CM$1,Settings!$G:$G,0))=TRUE,
100-100*(X686-MINIFS(X:X,$E:$E,$E686))/(MAXIFS(X:X,$E:$E,$E686)-MINIFS(X:X,$E:$E,$E686)),
100*(X686-MINIFS(X:X,$E:$E,$E686))/(MAXIFS(X:X,$E:$E,$E686)-MINIFS(X:X,$E:$E,$E686))))</f>
        <v/>
      </c>
      <c r="CN686" s="232" t="str">
        <f t="array" ref="CN686">IF(Y686="","",
IF(INDEX(Settings!$H:$H,MATCH(CN$1,Settings!$G:$G,0))=TRUE,
100-100*(Y686-MINIFS(Y:Y,$E:$E,$E686))/(MAXIFS(Y:Y,$E:$E,$E686)-MINIFS(Y:Y,$E:$E,$E686)),
100*(Y686-MINIFS(Y:Y,$E:$E,$E686))/(MAXIFS(Y:Y,$E:$E,$E686)-MINIFS(Y:Y,$E:$E,$E686))))</f>
        <v/>
      </c>
      <c r="CO686" s="232" t="str">
        <f t="array" ref="CO686">IF(Z686="","",
IF(INDEX(Settings!$H:$H,MATCH(CO$1,Settings!$G:$G,0))=TRUE,
100-100*(Z686-MINIFS(Z:Z,$E:$E,$E686))/(MAXIFS(Z:Z,$E:$E,$E686)-MINIFS(Z:Z,$E:$E,$E686)),
100*(Z686-MINIFS(Z:Z,$E:$E,$E686))/(MAXIFS(Z:Z,$E:$E,$E686)-MINIFS(Z:Z,$E:$E,$E686))))</f>
        <v/>
      </c>
      <c r="CP686" s="232" t="str">
        <f t="array" ref="CP686">IF(AA686="","",
IF(INDEX(Settings!$H:$H,MATCH(CP$1,Settings!$G:$G,0))=TRUE,
100-100*(AA686-MINIFS(AA:AA,$E:$E,$E686))/(MAXIFS(AA:AA,$E:$E,$E686)-MINIFS(AA:AA,$E:$E,$E686)),
100*(AA686-MINIFS(AA:AA,$E:$E,$E686))/(MAXIFS(AA:AA,$E:$E,$E686)-MINIFS(AA:AA,$E:$E,$E686))))</f>
        <v/>
      </c>
      <c r="CQ686" s="232" t="str">
        <f t="array" ref="CQ686">IF(AB686="","",
IF(INDEX(Settings!$H:$H,MATCH(CQ$1,Settings!$G:$G,0))=TRUE,
100-100*(AB686-MINIFS(AB:AB,$E:$E,$E686))/(MAXIFS(AB:AB,$E:$E,$E686)-MINIFS(AB:AB,$E:$E,$E686)),
100*(AB686-MINIFS(AB:AB,$E:$E,$E686))/(MAXIFS(AB:AB,$E:$E,$E686)-MINIFS(AB:AB,$E:$E,$E686))))</f>
        <v/>
      </c>
      <c r="CR686" s="232" t="str">
        <f t="array" ref="CR686">IF(AC686="","",
IF(INDEX(Settings!$H:$H,MATCH(CR$1,Settings!$G:$G,0))=TRUE,
100-100*(AC686-MINIFS(AC:AC,$E:$E,$E686))/(MAXIFS(AC:AC,$E:$E,$E686)-MINIFS(AC:AC,$E:$E,$E686)),
100*(AC686-MINIFS(AC:AC,$E:$E,$E686))/(MAXIFS(AC:AC,$E:$E,$E686)-MINIFS(AC:AC,$E:$E,$E686))))</f>
        <v/>
      </c>
      <c r="CS686" s="232" t="str">
        <f t="array" ref="CS686">IF(AD686="","",
IF(INDEX(Settings!$H:$H,MATCH(CS$1,Settings!$G:$G,0))=TRUE,
100-100*(AD686-MINIFS(AD:AD,$E:$E,$E686))/(MAXIFS(AD:AD,$E:$E,$E686)-MINIFS(AD:AD,$E:$E,$E686)),
100*(AD686-MINIFS(AD:AD,$E:$E,$E686))/(MAXIFS(AD:AD,$E:$E,$E686)-MINIFS(AD:AD,$E:$E,$E686))))</f>
        <v/>
      </c>
      <c r="CT686" s="232" t="str">
        <f t="array" ref="CT686">IF(AE686="","",
IF(INDEX(Settings!$H:$H,MATCH(CT$1,Settings!$G:$G,0))=TRUE,
100-100*(AE686-MINIFS(AE:AE,$E:$E,$E686))/(MAXIFS(AE:AE,$E:$E,$E686)-MINIFS(AE:AE,$E:$E,$E686)),
100*(AE686-MINIFS(AE:AE,$E:$E,$E686))/(MAXIFS(AE:AE,$E:$E,$E686)-MINIFS(AE:AE,$E:$E,$E686))))</f>
        <v/>
      </c>
      <c r="CU686" s="232" t="str">
        <f t="array" ref="CU686">IF(AF686="","",
IF(INDEX(Settings!$H:$H,MATCH(CU$1,Settings!$G:$G,0))=TRUE,
100-100*(AF686-MINIFS(AF:AF,$E:$E,$E686))/(MAXIFS(AF:AF,$E:$E,$E686)-MINIFS(AF:AF,$E:$E,$E686)),
100*(AF686-MINIFS(AF:AF,$E:$E,$E686))/(MAXIFS(AF:AF,$E:$E,$E686)-MINIFS(AF:AF,$E:$E,$E686))))</f>
        <v/>
      </c>
      <c r="CV686" s="232" t="str">
        <f t="array" ref="CV686">IF(AG686="","",
IF(INDEX(Settings!$H:$H,MATCH(CV$1,Settings!$G:$G,0))=TRUE,
100-100*(AG686-MINIFS(AG:AG,$E:$E,$E686))/(MAXIFS(AG:AG,$E:$E,$E686)-MINIFS(AG:AG,$E:$E,$E686)),
100*(AG686-MINIFS(AG:AG,$E:$E,$E686))/(MAXIFS(AG:AG,$E:$E,$E686)-MINIFS(AG:AG,$E:$E,$E686))))</f>
        <v/>
      </c>
      <c r="CW686" s="232" t="str">
        <f t="array" ref="CW686">IF(AH686="","",
IF(INDEX(Settings!$H:$H,MATCH(CW$1,Settings!$G:$G,0))=TRUE,
100-100*(AH686-MINIFS(AH:AH,$E:$E,$E686))/(MAXIFS(AH:AH,$E:$E,$E686)-MINIFS(AH:AH,$E:$E,$E686)),
100*(AH686-MINIFS(AH:AH,$E:$E,$E686))/(MAXIFS(AH:AH,$E:$E,$E686)-MINIFS(AH:AH,$E:$E,$E686))))</f>
        <v/>
      </c>
      <c r="CX686" s="232" t="str">
        <f t="array" ref="CX686">IF(AI686="","",
IF(INDEX(Settings!$H:$H,MATCH(CX$1,Settings!$G:$G,0))=TRUE,
100-100*(AI686-MINIFS(AI:AI,$E:$E,$E686))/(MAXIFS(AI:AI,$E:$E,$E686)-MINIFS(AI:AI,$E:$E,$E686)),
100*(AI686-MINIFS(AI:AI,$E:$E,$E686))/(MAXIFS(AI:AI,$E:$E,$E686)-MINIFS(AI:AI,$E:$E,$E686))))</f>
        <v/>
      </c>
      <c r="CY686" s="232" t="str">
        <f t="array" ref="CY686">IF(AJ686="","",
IF(INDEX(Settings!$H:$H,MATCH(CY$1,Settings!$G:$G,0))=TRUE,
100-100*(AJ686-MINIFS(AJ:AJ,$E:$E,$E686))/(MAXIFS(AJ:AJ,$E:$E,$E686)-MINIFS(AJ:AJ,$E:$E,$E686)),
100*(AJ686-MINIFS(AJ:AJ,$E:$E,$E686))/(MAXIFS(AJ:AJ,$E:$E,$E686)-MINIFS(AJ:AJ,$E:$E,$E686))))</f>
        <v/>
      </c>
      <c r="CZ686" s="232" t="str">
        <f t="array" ref="CZ686">IF(AK686="","",
IF(INDEX(Settings!$H:$H,MATCH(CZ$1,Settings!$G:$G,0))=TRUE,
100-100*(AK686-MINIFS(AK:AK,$E:$E,$E686))/(MAXIFS(AK:AK,$E:$E,$E686)-MINIFS(AK:AK,$E:$E,$E686)),
100*(AK686-MINIFS(AK:AK,$E:$E,$E686))/(MAXIFS(AK:AK,$E:$E,$E686)-MINIFS(AK:AK,$E:$E,$E686))))</f>
        <v/>
      </c>
      <c r="DA686" s="232" t="str">
        <f t="array" ref="DA686">IF(AL686="","",
IF(INDEX(Settings!$H:$H,MATCH(DA$1,Settings!$G:$G,0))=TRUE,
100-100*(AL686-MINIFS(AL:AL,$E:$E,$E686))/(MAXIFS(AL:AL,$E:$E,$E686)-MINIFS(AL:AL,$E:$E,$E686)),
100*(AL686-MINIFS(AL:AL,$E:$E,$E686))/(MAXIFS(AL:AL,$E:$E,$E686)-MINIFS(AL:AL,$E:$E,$E686))))</f>
        <v/>
      </c>
      <c r="DB686" s="232" t="str">
        <f t="array" ref="DB686">IF(AM686="","",
IF(INDEX(Settings!$H:$H,MATCH(DB$1,Settings!$G:$G,0))=TRUE,
100-100*(AM686-MINIFS(AM:AM,$E:$E,$E686))/(MAXIFS(AM:AM,$E:$E,$E686)-MINIFS(AM:AM,$E:$E,$E686)),
100*(AM686-MINIFS(AM:AM,$E:$E,$E686))/(MAXIFS(AM:AM,$E:$E,$E686)-MINIFS(AM:AM,$E:$E,$E686))))</f>
        <v/>
      </c>
      <c r="DC686" s="232" t="str">
        <f t="array" ref="DC686">IF(AN686="","",
IF(INDEX(Settings!$H:$H,MATCH(DC$1,Settings!$G:$G,0))=TRUE,
100-100*(AN686-MINIFS(AN:AN,$E:$E,$E686))/(MAXIFS(AN:AN,$E:$E,$E686)-MINIFS(AN:AN,$E:$E,$E686)),
100*(AN686-MINIFS(AN:AN,$E:$E,$E686))/(MAXIFS(AN:AN,$E:$E,$E686)-MINIFS(AN:AN,$E:$E,$E686))))</f>
        <v/>
      </c>
      <c r="DD686" s="232" t="str">
        <f t="array" ref="DD686">IF(AO686="","",
IF(INDEX(Settings!$H:$H,MATCH(DD$1,Settings!$G:$G,0))=TRUE,
100-100*(AO686-MINIFS(AO:AO,$E:$E,$E686))/(MAXIFS(AO:AO,$E:$E,$E686)-MINIFS(AO:AO,$E:$E,$E686)),
100*(AO686-MINIFS(AO:AO,$E:$E,$E686))/(MAXIFS(AO:AO,$E:$E,$E686)-MINIFS(AO:AO,$E:$E,$E686))))</f>
        <v/>
      </c>
      <c r="DE686" s="232" t="str">
        <f t="array" ref="DE686">IF(AP686="","",
IF(INDEX(Settings!$H:$H,MATCH(DE$1,Settings!$G:$G,0))=TRUE,
100-100*(AP686-MINIFS(AP:AP,$E:$E,$E686))/(MAXIFS(AP:AP,$E:$E,$E686)-MINIFS(AP:AP,$E:$E,$E686)),
100*(AP686-MINIFS(AP:AP,$E:$E,$E686))/(MAXIFS(AP:AP,$E:$E,$E686)-MINIFS(AP:AP,$E:$E,$E686))))</f>
        <v/>
      </c>
      <c r="DF686" s="232" t="str">
        <f t="array" ref="DF686">IF(AQ686="","",
IF(INDEX(Settings!$H:$H,MATCH(DF$1,Settings!$G:$G,0))=TRUE,
100-100*(AQ686-MINIFS(AQ:AQ,$E:$E,$E686))/(MAXIFS(AQ:AQ,$E:$E,$E686)-MINIFS(AQ:AQ,$E:$E,$E686)),
100*(AQ686-MINIFS(AQ:AQ,$E:$E,$E686))/(MAXIFS(AQ:AQ,$E:$E,$E686)-MINIFS(AQ:AQ,$E:$E,$E686))))</f>
        <v/>
      </c>
      <c r="DG686" s="232" t="str">
        <f t="array" ref="DG686">IF(AR686="","",
IF(INDEX(Settings!$H:$H,MATCH(DG$1,Settings!$G:$G,0))=TRUE,
100-100*(AR686-MINIFS(AR:AR,$E:$E,$E686))/(MAXIFS(AR:AR,$E:$E,$E686)-MINIFS(AR:AR,$E:$E,$E686)),
100*(AR686-MINIFS(AR:AR,$E:$E,$E686))/(MAXIFS(AR:AR,$E:$E,$E686)-MINIFS(AR:AR,$E:$E,$E686))))</f>
        <v/>
      </c>
      <c r="DH686" s="232" t="str">
        <f t="array" ref="DH686">IF(AS686="","",
IF(INDEX(Settings!$H:$H,MATCH(DH$1,Settings!$G:$G,0))=TRUE,
100-100*(AS686-MINIFS(AS:AS,$E:$E,$E686))/(MAXIFS(AS:AS,$E:$E,$E686)-MINIFS(AS:AS,$E:$E,$E686)),
100*(AS686-MINIFS(AS:AS,$E:$E,$E686))/(MAXIFS(AS:AS,$E:$E,$E686)-MINIFS(AS:AS,$E:$E,$E686))))</f>
        <v/>
      </c>
      <c r="DI686" s="232" t="str">
        <f t="array" ref="DI686">IF(AT686="","",
IF(INDEX(Settings!$H:$H,MATCH(DI$1,Settings!$G:$G,0))=TRUE,
100-100*(AT686-MINIFS(AT:AT,$E:$E,$E686))/(MAXIFS(AT:AT,$E:$E,$E686)-MINIFS(AT:AT,$E:$E,$E686)),
100*(AT686-MINIFS(AT:AT,$E:$E,$E686))/(MAXIFS(AT:AT,$E:$E,$E686)-MINIFS(AT:AT,$E:$E,$E686))))</f>
        <v/>
      </c>
      <c r="DJ686" s="232" t="str">
        <f t="array" ref="DJ686">IF(AU686="","",
IF(INDEX(Settings!$H:$H,MATCH(DJ$1,Settings!$G:$G,0))=TRUE,
100-100*(AU686-MINIFS(AU:AU,$E:$E,$E686))/(MAXIFS(AU:AU,$E:$E,$E686)-MINIFS(AU:AU,$E:$E,$E686)),
100*(AU686-MINIFS(AU:AU,$E:$E,$E686))/(MAXIFS(AU:AU,$E:$E,$E686)-MINIFS(AU:AU,$E:$E,$E686))))</f>
        <v/>
      </c>
      <c r="DK686" s="232" t="str">
        <f t="array" ref="DK686">IF(AV686="","",
IF(INDEX(Settings!$H:$H,MATCH(DK$1,Settings!$G:$G,0))=TRUE,
100-100*(AV686-MINIFS(AV:AV,$E:$E,$E686))/(MAXIFS(AV:AV,$E:$E,$E686)-MINIFS(AV:AV,$E:$E,$E686)),
100*(AV686-MINIFS(AV:AV,$E:$E,$E686))/(MAXIFS(AV:AV,$E:$E,$E686)-MINIFS(AV:AV,$E:$E,$E686))))</f>
        <v/>
      </c>
      <c r="DL686" s="232" t="str">
        <f t="array" ref="DL686">IF(AW686="","",
IF(INDEX(Settings!$H:$H,MATCH(DL$1,Settings!$G:$G,0))=TRUE,
100-100*(AW686-MINIFS(AW:AW,$E:$E,$E686))/(MAXIFS(AW:AW,$E:$E,$E686)-MINIFS(AW:AW,$E:$E,$E686)),
100*(AW686-MINIFS(AW:AW,$E:$E,$E686))/(MAXIFS(AW:AW,$E:$E,$E686)-MINIFS(AW:AW,$E:$E,$E686))))</f>
        <v/>
      </c>
      <c r="DM686" s="232" t="str">
        <f t="array" ref="DM686">IF(AX686="","",
IF(INDEX(Settings!$H:$H,MATCH(DM$1,Settings!$G:$G,0))=TRUE,
100-100*(AX686-MINIFS(AX:AX,$E:$E,$E686))/(MAXIFS(AX:AX,$E:$E,$E686)-MINIFS(AX:AX,$E:$E,$E686)),
100*(AX686-MINIFS(AX:AX,$E:$E,$E686))/(MAXIFS(AX:AX,$E:$E,$E686)-MINIFS(AX:AX,$E:$E,$E686))))</f>
        <v/>
      </c>
      <c r="DN686" s="232" t="str">
        <f t="array" ref="DN686">IF(AY686="","",
IF(INDEX(Settings!$H:$H,MATCH(DN$1,Settings!$G:$G,0))=TRUE,
100-100*(AY686-MINIFS(AY:AY,$E:$E,$E686))/(MAXIFS(AY:AY,$E:$E,$E686)-MINIFS(AY:AY,$E:$E,$E686)),
100*(AY686-MINIFS(AY:AY,$E:$E,$E686))/(MAXIFS(AY:AY,$E:$E,$E686)-MINIFS(AY:AY,$E:$E,$E686))))</f>
        <v/>
      </c>
      <c r="DO686" s="232" t="str">
        <f t="array" ref="DO686">IF(AZ686="","",
IF(INDEX(Settings!$H:$H,MATCH(DO$1,Settings!$G:$G,0))=TRUE,
100-100*(AZ686-MINIFS(AZ:AZ,$E:$E,$E686))/(MAXIFS(AZ:AZ,$E:$E,$E686)-MINIFS(AZ:AZ,$E:$E,$E686)),
100*(AZ686-MINIFS(AZ:AZ,$E:$E,$E686))/(MAXIFS(AZ:AZ,$E:$E,$E686)-MINIFS(AZ:AZ,$E:$E,$E686))))</f>
        <v/>
      </c>
      <c r="DP686" s="232" t="str">
        <f t="array" ref="DP686">IF(BA686="","",
IF(INDEX(Settings!$H:$H,MATCH(DP$1,Settings!$G:$G,0))=TRUE,
100-100*(BA686-MINIFS(BA:BA,$E:$E,$E686))/(MAXIFS(BA:BA,$E:$E,$E686)-MINIFS(BA:BA,$E:$E,$E686)),
100*(BA686-MINIFS(BA:BA,$E:$E,$E686))/(MAXIFS(BA:BA,$E:$E,$E686)-MINIFS(BA:BA,$E:$E,$E686))))</f>
        <v/>
      </c>
      <c r="DQ686" s="232" t="str">
        <f t="array" ref="DQ686">IF(BB686="","",
IF(INDEX(Settings!$H:$H,MATCH(DQ$1,Settings!$G:$G,0))=TRUE,
100-100*(BB686-MINIFS(BB:BB,$E:$E,$E686))/(MAXIFS(BB:BB,$E:$E,$E686)-MINIFS(BB:BB,$E:$E,$E686)),
100*(BB686-MINIFS(BB:BB,$E:$E,$E686))/(MAXIFS(BB:BB,$E:$E,$E686)-MINIFS(BB:BB,$E:$E,$E686))))</f>
        <v/>
      </c>
      <c r="DR686" s="232" t="str">
        <f t="array" ref="DR686">IF(BC686="","",
IF(INDEX(Settings!$H:$H,MATCH(DR$1,Settings!$G:$G,0))=TRUE,
100-100*(BC686-MINIFS(BC:BC,$E:$E,$E686))/(MAXIFS(BC:BC,$E:$E,$E686)-MINIFS(BC:BC,$E:$E,$E686)),
100*(BC686-MINIFS(BC:BC,$E:$E,$E686))/(MAXIFS(BC:BC,$E:$E,$E686)-MINIFS(BC:BC,$E:$E,$E686))))</f>
        <v/>
      </c>
      <c r="DS686" s="232" t="str">
        <f t="array" ref="DS686">IF(BD686="","",
IF(INDEX(Settings!$H:$H,MATCH(DS$1,Settings!$G:$G,0))=TRUE,
100-100*(BD686-MINIFS(BD:BD,$E:$E,$E686))/(MAXIFS(BD:BD,$E:$E,$E686)-MINIFS(BD:BD,$E:$E,$E686)),
100*(BD686-MINIFS(BD:BD,$E:$E,$E686))/(MAXIFS(BD:BD,$E:$E,$E686)-MINIFS(BD:BD,$E:$E,$E686))))</f>
        <v/>
      </c>
      <c r="DT686" s="232" t="str">
        <f t="array" ref="DT686">IF(BE686="","",
IF(INDEX(Settings!$H:$H,MATCH(DT$1,Settings!$G:$G,0))=TRUE,
100-100*(BE686-MINIFS(BE:BE,$E:$E,$E686))/(MAXIFS(BE:BE,$E:$E,$E686)-MINIFS(BE:BE,$E:$E,$E686)),
100*(BE686-MINIFS(BE:BE,$E:$E,$E686))/(MAXIFS(BE:BE,$E:$E,$E686)-MINIFS(BE:BE,$E:$E,$E686))))</f>
        <v/>
      </c>
      <c r="DU686" s="232" t="str">
        <f t="array" ref="DU686">IF(BF686="","",
IF(INDEX(Settings!$H:$H,MATCH(DU$1,Settings!$G:$G,0))=TRUE,
100-100*(BF686-MINIFS(BF:BF,$E:$E,$E686))/(MAXIFS(BF:BF,$E:$E,$E686)-MINIFS(BF:BF,$E:$E,$E686)),
100*(BF686-MINIFS(BF:BF,$E:$E,$E686))/(MAXIFS(BF:BF,$E:$E,$E686)-MINIFS(BF:BF,$E:$E,$E686))))</f>
        <v/>
      </c>
      <c r="DV686" s="232" t="str">
        <f t="array" ref="DV686">IF(BG686="","",
IF(INDEX(Settings!$H:$H,MATCH(DV$1,Settings!$G:$G,0))=TRUE,
100-100*(BG686-MINIFS(BG:BG,$E:$E,$E686))/(MAXIFS(BG:BG,$E:$E,$E686)-MINIFS(BG:BG,$E:$E,$E686)),
100*(BG686-MINIFS(BG:BG,$E:$E,$E686))/(MAXIFS(BG:BG,$E:$E,$E686)-MINIFS(BG:BG,$E:$E,$E686))))</f>
        <v/>
      </c>
      <c r="DW686" s="232" t="str">
        <f t="array" ref="DW686">IF(BH686="","",
IF(INDEX(Settings!$H:$H,MATCH(DW$1,Settings!$G:$G,0))=TRUE,
100-100*(BH686-MINIFS(BH:BH,$E:$E,$E686))/(MAXIFS(BH:BH,$E:$E,$E686)-MINIFS(BH:BH,$E:$E,$E686)),
100*(BH686-MINIFS(BH:BH,$E:$E,$E686))/(MAXIFS(BH:BH,$E:$E,$E686)-MINIFS(BH:BH,$E:$E,$E686))))</f>
        <v/>
      </c>
      <c r="DX686" s="232" t="str">
        <f t="array" ref="DX686">IF(BI686="","",
IF(INDEX(Settings!$H:$H,MATCH(DX$1,Settings!$G:$G,0))=TRUE,
100-100*(BI686-MINIFS(BI:BI,$E:$E,$E686))/(MAXIFS(BI:BI,$E:$E,$E686)-MINIFS(BI:BI,$E:$E,$E686)),
100*(BI686-MINIFS(BI:BI,$E:$E,$E686))/(MAXIFS(BI:BI,$E:$E,$E686)-MINIFS(BI:BI,$E:$E,$E686))))</f>
        <v/>
      </c>
      <c r="DY686" s="232" t="str">
        <f t="array" ref="DY686">IF(BJ686="","",
IF(INDEX(Settings!$H:$H,MATCH(DY$1,Settings!$G:$G,0))=TRUE,
100-100*(BJ686-MINIFS(BJ:BJ,$E:$E,$E686))/(MAXIFS(BJ:BJ,$E:$E,$E686)-MINIFS(BJ:BJ,$E:$E,$E686)),
100*(BJ686-MINIFS(BJ:BJ,$E:$E,$E686))/(MAXIFS(BJ:BJ,$E:$E,$E686)-MINIFS(BJ:BJ,$E:$E,$E686))))</f>
        <v/>
      </c>
      <c r="DZ686" s="234"/>
      <c r="EA686" s="234"/>
      <c r="EB686" s="234" t="str">
        <f t="shared" si="8"/>
        <v/>
      </c>
      <c r="EC686" s="234" t="str">
        <f t="shared" si="9"/>
        <v/>
      </c>
      <c r="ED686" s="234" t="str">
        <f t="shared" si="10"/>
        <v/>
      </c>
      <c r="EE686" s="234" t="str">
        <f t="shared" si="11"/>
        <v/>
      </c>
      <c r="EF686" s="234" t="str">
        <f t="shared" si="12"/>
        <v/>
      </c>
      <c r="EG686" s="234" t="str">
        <f t="shared" si="13"/>
        <v/>
      </c>
      <c r="EH686" s="234"/>
      <c r="EI686" s="234"/>
      <c r="EJ686" s="234"/>
      <c r="EK686" s="234"/>
      <c r="EL686" s="234"/>
      <c r="EM686" s="234"/>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3" t="str">
        <f t="shared" si="14"/>
        <v/>
      </c>
      <c r="N687" s="49"/>
      <c r="O687" s="49"/>
      <c r="P687" s="49"/>
      <c r="Q687" s="49"/>
      <c r="R687" s="49"/>
      <c r="S687" s="222" t="str">
        <f>IFERROR(VLOOKUP(AF687, 'YOYO IR Scores'!A:C, 3, FALSE), "")
</f>
        <v/>
      </c>
      <c r="T687" s="49"/>
      <c r="U687" s="49"/>
      <c r="V687" s="49"/>
      <c r="W687" s="49"/>
      <c r="X687" s="224" t="str">
        <f t="shared" si="4"/>
        <v/>
      </c>
      <c r="Y687" s="225" t="str">
        <f t="shared" si="5"/>
        <v/>
      </c>
      <c r="Z687" s="225" t="str">
        <f t="shared" si="6"/>
        <v/>
      </c>
      <c r="AA687" s="224" t="str">
        <f t="shared" si="7"/>
        <v/>
      </c>
      <c r="AB687" s="223"/>
      <c r="AC687" s="223"/>
      <c r="AD687" s="223"/>
      <c r="AE687" s="223" t="str">
        <f>IFERROR(VLOOKUP(AF687, 'YOYO IR Scores'!A:C, 2, FALSE), "")</f>
        <v/>
      </c>
      <c r="AF687" s="223"/>
      <c r="AG687" s="223"/>
      <c r="AH687" s="223"/>
      <c r="AI687" s="223"/>
      <c r="AJ687" s="223"/>
      <c r="AK687" s="223"/>
      <c r="AL687" s="223"/>
      <c r="AM687" s="223"/>
      <c r="AN687" s="223"/>
      <c r="AO687" s="223"/>
      <c r="AP687" s="223"/>
      <c r="AQ687" s="223"/>
      <c r="AR687" s="223"/>
      <c r="AS687" s="223"/>
      <c r="AT687" s="223"/>
      <c r="AU687" s="223"/>
      <c r="AV687" s="223"/>
      <c r="AW687" s="223"/>
      <c r="AX687" s="223"/>
      <c r="AY687" s="223"/>
      <c r="AZ687" s="223"/>
      <c r="BA687" s="223"/>
      <c r="BB687" s="223"/>
      <c r="BC687" s="223"/>
      <c r="BD687" s="223"/>
      <c r="BE687" s="223"/>
      <c r="BF687" s="223"/>
      <c r="BG687" s="223"/>
      <c r="BH687" s="223"/>
      <c r="BI687" s="223"/>
      <c r="BJ687" s="223"/>
      <c r="BK687" s="223" t="str">
        <f t="array" ref="BK687">IF(J687="","",
IF(INDEX(Settings!$H:$H,MATCH(BY$1,Settings!$G:$G,0))=TRUE,
100-100*(J687-MIN(J:J))/(MAX(J:J)-MIN(J:J)),
100*(J687-MIN(J:J))/(MAX(J:J)-MIN(J:J))))</f>
        <v/>
      </c>
      <c r="BL687" s="223" t="str">
        <f t="array" ref="BL687">IF(J687="","",
IF(INDEX(Settings!$H:$H,MATCH(BY$1,Settings!$G:$G,0))=TRUE,
100-100*(J687-MINIFS(J:J,$E:$E,$E687))/(MAXIFS(J:J,$E:$E,$E687)-MINIFS(J:J,$E:$E,$E687)),
100*(J687-MINIFS(J:J,$E:$E,$E687))/(MAXIFS(J:J,$E:$E,$E687)-MINIFS(J:J,$E:$E,$E687))))</f>
        <v/>
      </c>
      <c r="BM687" s="223"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4" t="str">
        <f t="array" ref="BQ687">IF(J687="","",
IF(INDEX(Settings!$H:$H,MATCH(BY$1,Settings!$G:$G,0))=TRUE,
-1*(J687-AVERAGE(J:J))/STDEV(J:J),
(J687-AVERAGE(J:J))/STDEV(J:J)))</f>
        <v/>
      </c>
      <c r="BR687" s="224" t="str">
        <f>IFERROR(__xludf.DUMMYFUNCTION("IF(J687="""","""",
IF(INDEX(Settings!$H:$H,MATCH(BY$1,Settings!$G:$G,0))=TRUE,
-1*(J687-AVERAGEIFS(J:J,$E:$E,$E687))/STDEV(FILTER(J:J,$E:$E=$E687)),
(J687-AVERAGEIFS(J:J,$E:$E,$E687))/STDEV(FILTER(J:J,$E:$E=$E687))))"),"")</f>
        <v/>
      </c>
      <c r="BS687" s="224"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3" t="str">
        <f t="array" ref="BY687">IF(J687="","",
IF(INDEX(Settings!$H:$H,MATCH(BY$1,Settings!$G:$G,0))=TRUE,
100-100*(J687-MINIFS(J:J,$E:$E,$E687))/(MAXIFS(J:J,$E:$E,$E687)-MINIFS(J:J,$E:$E,$E687)),
100*(J687-MINIFS(J:J,$E:$E,$E687))/(MAXIFS(J:J,$E:$E,$E687)-MINIFS(J:J,$E:$E,$E687))))</f>
        <v/>
      </c>
      <c r="BZ687" s="223" t="str">
        <f t="array" ref="BZ687">IF(K687="","",
IF(INDEX(Settings!$H:$H,MATCH(BZ$1,Settings!$G:$G,0))=TRUE,
100-100*(K687-MINIFS(K:K,$E:$E,$E687))/(MAXIFS(K:K,$E:$E,$E687)-MINIFS(K:K,$E:$E,$E687)),
100*(K687-MINIFS(K:K,$E:$E,$E687))/(MAXIFS(K:K,$E:$E,$E687)-MINIFS(K:K,$E:$E,$E687))))</f>
        <v/>
      </c>
      <c r="CA687" s="223" t="str">
        <f t="array" ref="CA687">IF(L687="","",
IF(INDEX(Settings!$H:$H,MATCH(CA$1,Settings!$G:$G,0))=TRUE,
100-100*(L687-MINIFS(L:L,$E:$E,$E687))/(MAXIFS(L:L,$E:$E,$E687)-MINIFS(L:L,$E:$E,$E687)),
100*(L687-MINIFS(L:L,$E:$E,$E687))/(MAXIFS(L:L,$E:$E,$E687)-MINIFS(L:L,$E:$E,$E687))))</f>
        <v/>
      </c>
      <c r="CB687" s="223" t="str">
        <f t="array" ref="CB687">IF(M687="","",
IF(INDEX(Settings!$H:$H,MATCH(CB$1,Settings!$G:$G,0))=TRUE,
100-100*(M687-MINIFS(M:M,$E:$E,$E687))/(MAXIFS(M:M,$E:$E,$E687)-MINIFS(M:M,$E:$E,$E687)),
100*(M687-MINIFS(M:M,$E:$E,$E687))/(MAXIFS(M:M,$E:$E,$E687)-MINIFS(M:M,$E:$E,$E687))))</f>
        <v/>
      </c>
      <c r="CC687" s="223" t="str">
        <f t="array" ref="CC687">IF(N687="","",
IF(INDEX(Settings!$H:$H,MATCH(CC$1,Settings!$G:$G,0))=TRUE,
100-100*(N687-MINIFS(N:N,$E:$E,$E687))/(MAXIFS(N:N,$E:$E,$E687)-MINIFS(N:N,$E:$E,$E687)),
100*(N687-MINIFS(N:N,$E:$E,$E687))/(MAXIFS(N:N,$E:$E,$E687)-MINIFS(N:N,$E:$E,$E687))))</f>
        <v/>
      </c>
      <c r="CD687" s="223" t="str">
        <f t="array" ref="CD687">IF(O687="","",
IF(INDEX(Settings!$H:$H,MATCH(CD$1,Settings!$G:$G,0))=TRUE,
100-100*(O687-MINIFS(O:O,$E:$E,$E687))/(MAXIFS(O:O,$E:$E,$E687)-MINIFS(O:O,$E:$E,$E687)),
100*(O687-MINIFS(O:O,$E:$E,$E687))/(MAXIFS(O:O,$E:$E,$E687)-MINIFS(O:O,$E:$E,$E687))))</f>
        <v/>
      </c>
      <c r="CE687" s="223" t="str">
        <f t="array" ref="CE687">IF(P687="","",
IF(INDEX(Settings!$H:$H,MATCH(CE$1,Settings!$G:$G,0))=TRUE,
100-100*(P687-MINIFS(P:P,$E:$E,$E687))/(MAXIFS(P:P,$E:$E,$E687)-MINIFS(P:P,$E:$E,$E687)),
100*(P687-MINIFS(P:P,$E:$E,$E687))/(MAXIFS(P:P,$E:$E,$E687)-MINIFS(P:P,$E:$E,$E687))))</f>
        <v/>
      </c>
      <c r="CF687" s="223" t="str">
        <f t="array" ref="CF687">IF(Q687="","",
IF(INDEX(Settings!$H:$H,MATCH(CF$1,Settings!$G:$G,0))=TRUE,
100-100*(Q687-MINIFS(Q:Q,$E:$E,$E687))/(MAXIFS(Q:Q,$E:$E,$E687)-MINIFS(Q:Q,$E:$E,$E687)),
100*(Q687-MINIFS(Q:Q,$E:$E,$E687))/(MAXIFS(Q:Q,$E:$E,$E687)-MINIFS(Q:Q,$E:$E,$E687))))</f>
        <v/>
      </c>
      <c r="CG687" s="223" t="str">
        <f t="array" ref="CG687">IF(R687="","",
IF(INDEX(Settings!$H:$H,MATCH(CG$1,Settings!$G:$G,0))=TRUE,
100-100*(R687-MINIFS(R:R,$E:$E,$E687))/(MAXIFS(R:R,$E:$E,$E687)-MINIFS(R:R,$E:$E,$E687)),
100*(R687-MINIFS(R:R,$E:$E,$E687))/(MAXIFS(R:R,$E:$E,$E687)-MINIFS(R:R,$E:$E,$E687))))</f>
        <v/>
      </c>
      <c r="CH687" s="223" t="str">
        <f t="array" ref="CH687">IF(S687="","",
IF(INDEX(Settings!$H:$H,MATCH(CH$1,Settings!$G:$G,0))=TRUE,
100-100*(S687-MINIFS(S:S,$E:$E,$E687))/(MAXIFS(S:S,$E:$E,$E687)-MINIFS(S:S,$E:$E,$E687)),
100*(S687-MINIFS(S:S,$E:$E,$E687))/(MAXIFS(S:S,$E:$E,$E687)-MINIFS(S:S,$E:$E,$E687))))</f>
        <v/>
      </c>
      <c r="CI687" s="223" t="str">
        <f t="array" ref="CI687">IF(T687="","",
IF(INDEX(Settings!$H:$H,MATCH(CI$1,Settings!$G:$G,0))=TRUE,
100-100*(T687-MINIFS(T:T,$E:$E,$E687))/(MAXIFS(T:T,$E:$E,$E687)-MINIFS(T:T,$E:$E,$E687)),
100*(T687-MINIFS(T:T,$E:$E,$E687))/(MAXIFS(T:T,$E:$E,$E687)-MINIFS(T:T,$E:$E,$E687))))</f>
        <v/>
      </c>
      <c r="CJ687" s="223" t="str">
        <f t="array" ref="CJ687">IF(U687="","",
IF(INDEX(Settings!$H:$H,MATCH(CJ$1,Settings!$G:$G,0))=TRUE,
100-100*(U687-MINIFS(U:U,$E:$E,$E687))/(MAXIFS(U:U,$E:$E,$E687)-MINIFS(U:U,$E:$E,$E687)),
100*(U687-MINIFS(U:U,$E:$E,$E687))/(MAXIFS(U:U,$E:$E,$E687)-MINIFS(U:U,$E:$E,$E687))))</f>
        <v/>
      </c>
      <c r="CK687" s="223" t="str">
        <f t="array" ref="CK687">IF(V687="","",
IF(INDEX(Settings!$H:$H,MATCH(CK$1,Settings!$G:$G,0))=TRUE,
100-100*(V687-MINIFS(V:V,$E:$E,$E687))/(MAXIFS(V:V,$E:$E,$E687)-MINIFS(V:V,$E:$E,$E687)),
100*(V687-MINIFS(V:V,$E:$E,$E687))/(MAXIFS(V:V,$E:$E,$E687)-MINIFS(V:V,$E:$E,$E687))))</f>
        <v/>
      </c>
      <c r="CL687" s="223" t="str">
        <f t="array" ref="CL687">IF(W687="","",
IF(INDEX(Settings!$H:$H,MATCH(CL$1,Settings!$G:$G,0))=TRUE,
100-100*(W687-MINIFS(W:W,$E:$E,$E687))/(MAXIFS(W:W,$E:$E,$E687)-MINIFS(W:W,$E:$E,$E687)),
100*(W687-MINIFS(W:W,$E:$E,$E687))/(MAXIFS(W:W,$E:$E,$E687)-MINIFS(W:W,$E:$E,$E687))))</f>
        <v/>
      </c>
      <c r="CM687" s="223" t="str">
        <f t="array" ref="CM687">IF(X687="","",
IF(INDEX(Settings!$H:$H,MATCH(CM$1,Settings!$G:$G,0))=TRUE,
100-100*(X687-MINIFS(X:X,$E:$E,$E687))/(MAXIFS(X:X,$E:$E,$E687)-MINIFS(X:X,$E:$E,$E687)),
100*(X687-MINIFS(X:X,$E:$E,$E687))/(MAXIFS(X:X,$E:$E,$E687)-MINIFS(X:X,$E:$E,$E687))))</f>
        <v/>
      </c>
      <c r="CN687" s="223" t="str">
        <f t="array" ref="CN687">IF(Y687="","",
IF(INDEX(Settings!$H:$H,MATCH(CN$1,Settings!$G:$G,0))=TRUE,
100-100*(Y687-MINIFS(Y:Y,$E:$E,$E687))/(MAXIFS(Y:Y,$E:$E,$E687)-MINIFS(Y:Y,$E:$E,$E687)),
100*(Y687-MINIFS(Y:Y,$E:$E,$E687))/(MAXIFS(Y:Y,$E:$E,$E687)-MINIFS(Y:Y,$E:$E,$E687))))</f>
        <v/>
      </c>
      <c r="CO687" s="223" t="str">
        <f t="array" ref="CO687">IF(Z687="","",
IF(INDEX(Settings!$H:$H,MATCH(CO$1,Settings!$G:$G,0))=TRUE,
100-100*(Z687-MINIFS(Z:Z,$E:$E,$E687))/(MAXIFS(Z:Z,$E:$E,$E687)-MINIFS(Z:Z,$E:$E,$E687)),
100*(Z687-MINIFS(Z:Z,$E:$E,$E687))/(MAXIFS(Z:Z,$E:$E,$E687)-MINIFS(Z:Z,$E:$E,$E687))))</f>
        <v/>
      </c>
      <c r="CP687" s="223" t="str">
        <f t="array" ref="CP687">IF(AA687="","",
IF(INDEX(Settings!$H:$H,MATCH(CP$1,Settings!$G:$G,0))=TRUE,
100-100*(AA687-MINIFS(AA:AA,$E:$E,$E687))/(MAXIFS(AA:AA,$E:$E,$E687)-MINIFS(AA:AA,$E:$E,$E687)),
100*(AA687-MINIFS(AA:AA,$E:$E,$E687))/(MAXIFS(AA:AA,$E:$E,$E687)-MINIFS(AA:AA,$E:$E,$E687))))</f>
        <v/>
      </c>
      <c r="CQ687" s="223" t="str">
        <f t="array" ref="CQ687">IF(AB687="","",
IF(INDEX(Settings!$H:$H,MATCH(CQ$1,Settings!$G:$G,0))=TRUE,
100-100*(AB687-MINIFS(AB:AB,$E:$E,$E687))/(MAXIFS(AB:AB,$E:$E,$E687)-MINIFS(AB:AB,$E:$E,$E687)),
100*(AB687-MINIFS(AB:AB,$E:$E,$E687))/(MAXIFS(AB:AB,$E:$E,$E687)-MINIFS(AB:AB,$E:$E,$E687))))</f>
        <v/>
      </c>
      <c r="CR687" s="223" t="str">
        <f t="array" ref="CR687">IF(AC687="","",
IF(INDEX(Settings!$H:$H,MATCH(CR$1,Settings!$G:$G,0))=TRUE,
100-100*(AC687-MINIFS(AC:AC,$E:$E,$E687))/(MAXIFS(AC:AC,$E:$E,$E687)-MINIFS(AC:AC,$E:$E,$E687)),
100*(AC687-MINIFS(AC:AC,$E:$E,$E687))/(MAXIFS(AC:AC,$E:$E,$E687)-MINIFS(AC:AC,$E:$E,$E687))))</f>
        <v/>
      </c>
      <c r="CS687" s="223" t="str">
        <f t="array" ref="CS687">IF(AD687="","",
IF(INDEX(Settings!$H:$H,MATCH(CS$1,Settings!$G:$G,0))=TRUE,
100-100*(AD687-MINIFS(AD:AD,$E:$E,$E687))/(MAXIFS(AD:AD,$E:$E,$E687)-MINIFS(AD:AD,$E:$E,$E687)),
100*(AD687-MINIFS(AD:AD,$E:$E,$E687))/(MAXIFS(AD:AD,$E:$E,$E687)-MINIFS(AD:AD,$E:$E,$E687))))</f>
        <v/>
      </c>
      <c r="CT687" s="223" t="str">
        <f t="array" ref="CT687">IF(AE687="","",
IF(INDEX(Settings!$H:$H,MATCH(CT$1,Settings!$G:$G,0))=TRUE,
100-100*(AE687-MINIFS(AE:AE,$E:$E,$E687))/(MAXIFS(AE:AE,$E:$E,$E687)-MINIFS(AE:AE,$E:$E,$E687)),
100*(AE687-MINIFS(AE:AE,$E:$E,$E687))/(MAXIFS(AE:AE,$E:$E,$E687)-MINIFS(AE:AE,$E:$E,$E687))))</f>
        <v/>
      </c>
      <c r="CU687" s="223" t="str">
        <f t="array" ref="CU687">IF(AF687="","",
IF(INDEX(Settings!$H:$H,MATCH(CU$1,Settings!$G:$G,0))=TRUE,
100-100*(AF687-MINIFS(AF:AF,$E:$E,$E687))/(MAXIFS(AF:AF,$E:$E,$E687)-MINIFS(AF:AF,$E:$E,$E687)),
100*(AF687-MINIFS(AF:AF,$E:$E,$E687))/(MAXIFS(AF:AF,$E:$E,$E687)-MINIFS(AF:AF,$E:$E,$E687))))</f>
        <v/>
      </c>
      <c r="CV687" s="223" t="str">
        <f t="array" ref="CV687">IF(AG687="","",
IF(INDEX(Settings!$H:$H,MATCH(CV$1,Settings!$G:$G,0))=TRUE,
100-100*(AG687-MINIFS(AG:AG,$E:$E,$E687))/(MAXIFS(AG:AG,$E:$E,$E687)-MINIFS(AG:AG,$E:$E,$E687)),
100*(AG687-MINIFS(AG:AG,$E:$E,$E687))/(MAXIFS(AG:AG,$E:$E,$E687)-MINIFS(AG:AG,$E:$E,$E687))))</f>
        <v/>
      </c>
      <c r="CW687" s="223" t="str">
        <f t="array" ref="CW687">IF(AH687="","",
IF(INDEX(Settings!$H:$H,MATCH(CW$1,Settings!$G:$G,0))=TRUE,
100-100*(AH687-MINIFS(AH:AH,$E:$E,$E687))/(MAXIFS(AH:AH,$E:$E,$E687)-MINIFS(AH:AH,$E:$E,$E687)),
100*(AH687-MINIFS(AH:AH,$E:$E,$E687))/(MAXIFS(AH:AH,$E:$E,$E687)-MINIFS(AH:AH,$E:$E,$E687))))</f>
        <v/>
      </c>
      <c r="CX687" s="223" t="str">
        <f t="array" ref="CX687">IF(AI687="","",
IF(INDEX(Settings!$H:$H,MATCH(CX$1,Settings!$G:$G,0))=TRUE,
100-100*(AI687-MINIFS(AI:AI,$E:$E,$E687))/(MAXIFS(AI:AI,$E:$E,$E687)-MINIFS(AI:AI,$E:$E,$E687)),
100*(AI687-MINIFS(AI:AI,$E:$E,$E687))/(MAXIFS(AI:AI,$E:$E,$E687)-MINIFS(AI:AI,$E:$E,$E687))))</f>
        <v/>
      </c>
      <c r="CY687" s="223" t="str">
        <f t="array" ref="CY687">IF(AJ687="","",
IF(INDEX(Settings!$H:$H,MATCH(CY$1,Settings!$G:$G,0))=TRUE,
100-100*(AJ687-MINIFS(AJ:AJ,$E:$E,$E687))/(MAXIFS(AJ:AJ,$E:$E,$E687)-MINIFS(AJ:AJ,$E:$E,$E687)),
100*(AJ687-MINIFS(AJ:AJ,$E:$E,$E687))/(MAXIFS(AJ:AJ,$E:$E,$E687)-MINIFS(AJ:AJ,$E:$E,$E687))))</f>
        <v/>
      </c>
      <c r="CZ687" s="223" t="str">
        <f t="array" ref="CZ687">IF(AK687="","",
IF(INDEX(Settings!$H:$H,MATCH(CZ$1,Settings!$G:$G,0))=TRUE,
100-100*(AK687-MINIFS(AK:AK,$E:$E,$E687))/(MAXIFS(AK:AK,$E:$E,$E687)-MINIFS(AK:AK,$E:$E,$E687)),
100*(AK687-MINIFS(AK:AK,$E:$E,$E687))/(MAXIFS(AK:AK,$E:$E,$E687)-MINIFS(AK:AK,$E:$E,$E687))))</f>
        <v/>
      </c>
      <c r="DA687" s="223" t="str">
        <f t="array" ref="DA687">IF(AL687="","",
IF(INDEX(Settings!$H:$H,MATCH(DA$1,Settings!$G:$G,0))=TRUE,
100-100*(AL687-MINIFS(AL:AL,$E:$E,$E687))/(MAXIFS(AL:AL,$E:$E,$E687)-MINIFS(AL:AL,$E:$E,$E687)),
100*(AL687-MINIFS(AL:AL,$E:$E,$E687))/(MAXIFS(AL:AL,$E:$E,$E687)-MINIFS(AL:AL,$E:$E,$E687))))</f>
        <v/>
      </c>
      <c r="DB687" s="223" t="str">
        <f t="array" ref="DB687">IF(AM687="","",
IF(INDEX(Settings!$H:$H,MATCH(DB$1,Settings!$G:$G,0))=TRUE,
100-100*(AM687-MINIFS(AM:AM,$E:$E,$E687))/(MAXIFS(AM:AM,$E:$E,$E687)-MINIFS(AM:AM,$E:$E,$E687)),
100*(AM687-MINIFS(AM:AM,$E:$E,$E687))/(MAXIFS(AM:AM,$E:$E,$E687)-MINIFS(AM:AM,$E:$E,$E687))))</f>
        <v/>
      </c>
      <c r="DC687" s="223" t="str">
        <f t="array" ref="DC687">IF(AN687="","",
IF(INDEX(Settings!$H:$H,MATCH(DC$1,Settings!$G:$G,0))=TRUE,
100-100*(AN687-MINIFS(AN:AN,$E:$E,$E687))/(MAXIFS(AN:AN,$E:$E,$E687)-MINIFS(AN:AN,$E:$E,$E687)),
100*(AN687-MINIFS(AN:AN,$E:$E,$E687))/(MAXIFS(AN:AN,$E:$E,$E687)-MINIFS(AN:AN,$E:$E,$E687))))</f>
        <v/>
      </c>
      <c r="DD687" s="223" t="str">
        <f t="array" ref="DD687">IF(AO687="","",
IF(INDEX(Settings!$H:$H,MATCH(DD$1,Settings!$G:$G,0))=TRUE,
100-100*(AO687-MINIFS(AO:AO,$E:$E,$E687))/(MAXIFS(AO:AO,$E:$E,$E687)-MINIFS(AO:AO,$E:$E,$E687)),
100*(AO687-MINIFS(AO:AO,$E:$E,$E687))/(MAXIFS(AO:AO,$E:$E,$E687)-MINIFS(AO:AO,$E:$E,$E687))))</f>
        <v/>
      </c>
      <c r="DE687" s="223" t="str">
        <f t="array" ref="DE687">IF(AP687="","",
IF(INDEX(Settings!$H:$H,MATCH(DE$1,Settings!$G:$G,0))=TRUE,
100-100*(AP687-MINIFS(AP:AP,$E:$E,$E687))/(MAXIFS(AP:AP,$E:$E,$E687)-MINIFS(AP:AP,$E:$E,$E687)),
100*(AP687-MINIFS(AP:AP,$E:$E,$E687))/(MAXIFS(AP:AP,$E:$E,$E687)-MINIFS(AP:AP,$E:$E,$E687))))</f>
        <v/>
      </c>
      <c r="DF687" s="223" t="str">
        <f t="array" ref="DF687">IF(AQ687="","",
IF(INDEX(Settings!$H:$H,MATCH(DF$1,Settings!$G:$G,0))=TRUE,
100-100*(AQ687-MINIFS(AQ:AQ,$E:$E,$E687))/(MAXIFS(AQ:AQ,$E:$E,$E687)-MINIFS(AQ:AQ,$E:$E,$E687)),
100*(AQ687-MINIFS(AQ:AQ,$E:$E,$E687))/(MAXIFS(AQ:AQ,$E:$E,$E687)-MINIFS(AQ:AQ,$E:$E,$E687))))</f>
        <v/>
      </c>
      <c r="DG687" s="223" t="str">
        <f t="array" ref="DG687">IF(AR687="","",
IF(INDEX(Settings!$H:$H,MATCH(DG$1,Settings!$G:$G,0))=TRUE,
100-100*(AR687-MINIFS(AR:AR,$E:$E,$E687))/(MAXIFS(AR:AR,$E:$E,$E687)-MINIFS(AR:AR,$E:$E,$E687)),
100*(AR687-MINIFS(AR:AR,$E:$E,$E687))/(MAXIFS(AR:AR,$E:$E,$E687)-MINIFS(AR:AR,$E:$E,$E687))))</f>
        <v/>
      </c>
      <c r="DH687" s="223" t="str">
        <f t="array" ref="DH687">IF(AS687="","",
IF(INDEX(Settings!$H:$H,MATCH(DH$1,Settings!$G:$G,0))=TRUE,
100-100*(AS687-MINIFS(AS:AS,$E:$E,$E687))/(MAXIFS(AS:AS,$E:$E,$E687)-MINIFS(AS:AS,$E:$E,$E687)),
100*(AS687-MINIFS(AS:AS,$E:$E,$E687))/(MAXIFS(AS:AS,$E:$E,$E687)-MINIFS(AS:AS,$E:$E,$E687))))</f>
        <v/>
      </c>
      <c r="DI687" s="223" t="str">
        <f t="array" ref="DI687">IF(AT687="","",
IF(INDEX(Settings!$H:$H,MATCH(DI$1,Settings!$G:$G,0))=TRUE,
100-100*(AT687-MINIFS(AT:AT,$E:$E,$E687))/(MAXIFS(AT:AT,$E:$E,$E687)-MINIFS(AT:AT,$E:$E,$E687)),
100*(AT687-MINIFS(AT:AT,$E:$E,$E687))/(MAXIFS(AT:AT,$E:$E,$E687)-MINIFS(AT:AT,$E:$E,$E687))))</f>
        <v/>
      </c>
      <c r="DJ687" s="223" t="str">
        <f t="array" ref="DJ687">IF(AU687="","",
IF(INDEX(Settings!$H:$H,MATCH(DJ$1,Settings!$G:$G,0))=TRUE,
100-100*(AU687-MINIFS(AU:AU,$E:$E,$E687))/(MAXIFS(AU:AU,$E:$E,$E687)-MINIFS(AU:AU,$E:$E,$E687)),
100*(AU687-MINIFS(AU:AU,$E:$E,$E687))/(MAXIFS(AU:AU,$E:$E,$E687)-MINIFS(AU:AU,$E:$E,$E687))))</f>
        <v/>
      </c>
      <c r="DK687" s="223" t="str">
        <f t="array" ref="DK687">IF(AV687="","",
IF(INDEX(Settings!$H:$H,MATCH(DK$1,Settings!$G:$G,0))=TRUE,
100-100*(AV687-MINIFS(AV:AV,$E:$E,$E687))/(MAXIFS(AV:AV,$E:$E,$E687)-MINIFS(AV:AV,$E:$E,$E687)),
100*(AV687-MINIFS(AV:AV,$E:$E,$E687))/(MAXIFS(AV:AV,$E:$E,$E687)-MINIFS(AV:AV,$E:$E,$E687))))</f>
        <v/>
      </c>
      <c r="DL687" s="223" t="str">
        <f t="array" ref="DL687">IF(AW687="","",
IF(INDEX(Settings!$H:$H,MATCH(DL$1,Settings!$G:$G,0))=TRUE,
100-100*(AW687-MINIFS(AW:AW,$E:$E,$E687))/(MAXIFS(AW:AW,$E:$E,$E687)-MINIFS(AW:AW,$E:$E,$E687)),
100*(AW687-MINIFS(AW:AW,$E:$E,$E687))/(MAXIFS(AW:AW,$E:$E,$E687)-MINIFS(AW:AW,$E:$E,$E687))))</f>
        <v/>
      </c>
      <c r="DM687" s="223" t="str">
        <f t="array" ref="DM687">IF(AX687="","",
IF(INDEX(Settings!$H:$H,MATCH(DM$1,Settings!$G:$G,0))=TRUE,
100-100*(AX687-MINIFS(AX:AX,$E:$E,$E687))/(MAXIFS(AX:AX,$E:$E,$E687)-MINIFS(AX:AX,$E:$E,$E687)),
100*(AX687-MINIFS(AX:AX,$E:$E,$E687))/(MAXIFS(AX:AX,$E:$E,$E687)-MINIFS(AX:AX,$E:$E,$E687))))</f>
        <v/>
      </c>
      <c r="DN687" s="223" t="str">
        <f t="array" ref="DN687">IF(AY687="","",
IF(INDEX(Settings!$H:$H,MATCH(DN$1,Settings!$G:$G,0))=TRUE,
100-100*(AY687-MINIFS(AY:AY,$E:$E,$E687))/(MAXIFS(AY:AY,$E:$E,$E687)-MINIFS(AY:AY,$E:$E,$E687)),
100*(AY687-MINIFS(AY:AY,$E:$E,$E687))/(MAXIFS(AY:AY,$E:$E,$E687)-MINIFS(AY:AY,$E:$E,$E687))))</f>
        <v/>
      </c>
      <c r="DO687" s="223" t="str">
        <f t="array" ref="DO687">IF(AZ687="","",
IF(INDEX(Settings!$H:$H,MATCH(DO$1,Settings!$G:$G,0))=TRUE,
100-100*(AZ687-MINIFS(AZ:AZ,$E:$E,$E687))/(MAXIFS(AZ:AZ,$E:$E,$E687)-MINIFS(AZ:AZ,$E:$E,$E687)),
100*(AZ687-MINIFS(AZ:AZ,$E:$E,$E687))/(MAXIFS(AZ:AZ,$E:$E,$E687)-MINIFS(AZ:AZ,$E:$E,$E687))))</f>
        <v/>
      </c>
      <c r="DP687" s="223" t="str">
        <f t="array" ref="DP687">IF(BA687="","",
IF(INDEX(Settings!$H:$H,MATCH(DP$1,Settings!$G:$G,0))=TRUE,
100-100*(BA687-MINIFS(BA:BA,$E:$E,$E687))/(MAXIFS(BA:BA,$E:$E,$E687)-MINIFS(BA:BA,$E:$E,$E687)),
100*(BA687-MINIFS(BA:BA,$E:$E,$E687))/(MAXIFS(BA:BA,$E:$E,$E687)-MINIFS(BA:BA,$E:$E,$E687))))</f>
        <v/>
      </c>
      <c r="DQ687" s="223" t="str">
        <f t="array" ref="DQ687">IF(BB687="","",
IF(INDEX(Settings!$H:$H,MATCH(DQ$1,Settings!$G:$G,0))=TRUE,
100-100*(BB687-MINIFS(BB:BB,$E:$E,$E687))/(MAXIFS(BB:BB,$E:$E,$E687)-MINIFS(BB:BB,$E:$E,$E687)),
100*(BB687-MINIFS(BB:BB,$E:$E,$E687))/(MAXIFS(BB:BB,$E:$E,$E687)-MINIFS(BB:BB,$E:$E,$E687))))</f>
        <v/>
      </c>
      <c r="DR687" s="223" t="str">
        <f t="array" ref="DR687">IF(BC687="","",
IF(INDEX(Settings!$H:$H,MATCH(DR$1,Settings!$G:$G,0))=TRUE,
100-100*(BC687-MINIFS(BC:BC,$E:$E,$E687))/(MAXIFS(BC:BC,$E:$E,$E687)-MINIFS(BC:BC,$E:$E,$E687)),
100*(BC687-MINIFS(BC:BC,$E:$E,$E687))/(MAXIFS(BC:BC,$E:$E,$E687)-MINIFS(BC:BC,$E:$E,$E687))))</f>
        <v/>
      </c>
      <c r="DS687" s="223" t="str">
        <f t="array" ref="DS687">IF(BD687="","",
IF(INDEX(Settings!$H:$H,MATCH(DS$1,Settings!$G:$G,0))=TRUE,
100-100*(BD687-MINIFS(BD:BD,$E:$E,$E687))/(MAXIFS(BD:BD,$E:$E,$E687)-MINIFS(BD:BD,$E:$E,$E687)),
100*(BD687-MINIFS(BD:BD,$E:$E,$E687))/(MAXIFS(BD:BD,$E:$E,$E687)-MINIFS(BD:BD,$E:$E,$E687))))</f>
        <v/>
      </c>
      <c r="DT687" s="223" t="str">
        <f t="array" ref="DT687">IF(BE687="","",
IF(INDEX(Settings!$H:$H,MATCH(DT$1,Settings!$G:$G,0))=TRUE,
100-100*(BE687-MINIFS(BE:BE,$E:$E,$E687))/(MAXIFS(BE:BE,$E:$E,$E687)-MINIFS(BE:BE,$E:$E,$E687)),
100*(BE687-MINIFS(BE:BE,$E:$E,$E687))/(MAXIFS(BE:BE,$E:$E,$E687)-MINIFS(BE:BE,$E:$E,$E687))))</f>
        <v/>
      </c>
      <c r="DU687" s="223" t="str">
        <f t="array" ref="DU687">IF(BF687="","",
IF(INDEX(Settings!$H:$H,MATCH(DU$1,Settings!$G:$G,0))=TRUE,
100-100*(BF687-MINIFS(BF:BF,$E:$E,$E687))/(MAXIFS(BF:BF,$E:$E,$E687)-MINIFS(BF:BF,$E:$E,$E687)),
100*(BF687-MINIFS(BF:BF,$E:$E,$E687))/(MAXIFS(BF:BF,$E:$E,$E687)-MINIFS(BF:BF,$E:$E,$E687))))</f>
        <v/>
      </c>
      <c r="DV687" s="223" t="str">
        <f t="array" ref="DV687">IF(BG687="","",
IF(INDEX(Settings!$H:$H,MATCH(DV$1,Settings!$G:$G,0))=TRUE,
100-100*(BG687-MINIFS(BG:BG,$E:$E,$E687))/(MAXIFS(BG:BG,$E:$E,$E687)-MINIFS(BG:BG,$E:$E,$E687)),
100*(BG687-MINIFS(BG:BG,$E:$E,$E687))/(MAXIFS(BG:BG,$E:$E,$E687)-MINIFS(BG:BG,$E:$E,$E687))))</f>
        <v/>
      </c>
      <c r="DW687" s="223" t="str">
        <f t="array" ref="DW687">IF(BH687="","",
IF(INDEX(Settings!$H:$H,MATCH(DW$1,Settings!$G:$G,0))=TRUE,
100-100*(BH687-MINIFS(BH:BH,$E:$E,$E687))/(MAXIFS(BH:BH,$E:$E,$E687)-MINIFS(BH:BH,$E:$E,$E687)),
100*(BH687-MINIFS(BH:BH,$E:$E,$E687))/(MAXIFS(BH:BH,$E:$E,$E687)-MINIFS(BH:BH,$E:$E,$E687))))</f>
        <v/>
      </c>
      <c r="DX687" s="223" t="str">
        <f t="array" ref="DX687">IF(BI687="","",
IF(INDEX(Settings!$H:$H,MATCH(DX$1,Settings!$G:$G,0))=TRUE,
100-100*(BI687-MINIFS(BI:BI,$E:$E,$E687))/(MAXIFS(BI:BI,$E:$E,$E687)-MINIFS(BI:BI,$E:$E,$E687)),
100*(BI687-MINIFS(BI:BI,$E:$E,$E687))/(MAXIFS(BI:BI,$E:$E,$E687)-MINIFS(BI:BI,$E:$E,$E687))))</f>
        <v/>
      </c>
      <c r="DY687" s="223" t="str">
        <f t="array" ref="DY687">IF(BJ687="","",
IF(INDEX(Settings!$H:$H,MATCH(DY$1,Settings!$G:$G,0))=TRUE,
100-100*(BJ687-MINIFS(BJ:BJ,$E:$E,$E687))/(MAXIFS(BJ:BJ,$E:$E,$E687)-MINIFS(BJ:BJ,$E:$E,$E687)),
100*(BJ687-MINIFS(BJ:BJ,$E:$E,$E687))/(MAXIFS(BJ:BJ,$E:$E,$E687)-MINIFS(BJ:BJ,$E:$E,$E687))))</f>
        <v/>
      </c>
      <c r="DZ687" s="225"/>
      <c r="EA687" s="225"/>
      <c r="EB687" s="225" t="str">
        <f t="shared" si="8"/>
        <v/>
      </c>
      <c r="EC687" s="225" t="str">
        <f t="shared" si="9"/>
        <v/>
      </c>
      <c r="ED687" s="225" t="str">
        <f t="shared" si="10"/>
        <v/>
      </c>
      <c r="EE687" s="225" t="str">
        <f t="shared" si="11"/>
        <v/>
      </c>
      <c r="EF687" s="225" t="str">
        <f t="shared" si="12"/>
        <v/>
      </c>
      <c r="EG687" s="225" t="str">
        <f t="shared" si="13"/>
        <v/>
      </c>
      <c r="EH687" s="225"/>
      <c r="EI687" s="225"/>
      <c r="EJ687" s="225"/>
      <c r="EK687" s="225"/>
      <c r="EL687" s="225"/>
      <c r="EM687" s="225"/>
    </row>
    <row r="688">
      <c r="A688" s="231"/>
      <c r="B688" s="231"/>
      <c r="C688" s="231"/>
      <c r="D688" s="231" t="str">
        <f t="array" ref="D688">IFERROR(INDEX(Profiles!$B:$B,MATCH($A688,Profiles!$A:$A,0)),"")</f>
        <v/>
      </c>
      <c r="E688" s="231"/>
      <c r="F688" s="231"/>
      <c r="G688" s="231"/>
      <c r="H688" s="231"/>
      <c r="I688" s="231" t="str">
        <f>IF(A688="","",IF(Settings!$N$3="DATE",F688&amp;": "&amp;TEXT(B688,"M/DD/YY"),F688&amp;": "&amp;H688))</f>
        <v/>
      </c>
      <c r="J688" s="231"/>
      <c r="K688" s="231"/>
      <c r="L688" s="231"/>
      <c r="M688" s="232" t="str">
        <f t="shared" si="14"/>
        <v/>
      </c>
      <c r="N688" s="231"/>
      <c r="O688" s="231"/>
      <c r="P688" s="231"/>
      <c r="Q688" s="231"/>
      <c r="R688" s="231"/>
      <c r="S688" s="230" t="str">
        <f>IFERROR(VLOOKUP(AF688, 'YOYO IR Scores'!A:C, 3, FALSE), "")
</f>
        <v/>
      </c>
      <c r="T688" s="231"/>
      <c r="U688" s="231"/>
      <c r="V688" s="231"/>
      <c r="W688" s="231"/>
      <c r="X688" s="233" t="str">
        <f t="shared" si="4"/>
        <v/>
      </c>
      <c r="Y688" s="234" t="str">
        <f t="shared" si="5"/>
        <v/>
      </c>
      <c r="Z688" s="234" t="str">
        <f t="shared" si="6"/>
        <v/>
      </c>
      <c r="AA688" s="233" t="str">
        <f t="shared" si="7"/>
        <v/>
      </c>
      <c r="AB688" s="232"/>
      <c r="AC688" s="232"/>
      <c r="AD688" s="232"/>
      <c r="AE688" s="232" t="str">
        <f>IFERROR(VLOOKUP(AF688, 'YOYO IR Scores'!A:C, 2, FALSE), "")</f>
        <v/>
      </c>
      <c r="AF688" s="232"/>
      <c r="AG688" s="23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c r="BD688" s="232"/>
      <c r="BE688" s="232"/>
      <c r="BF688" s="232"/>
      <c r="BG688" s="232"/>
      <c r="BH688" s="232"/>
      <c r="BI688" s="232"/>
      <c r="BJ688" s="232"/>
      <c r="BK688" s="232" t="str">
        <f t="array" ref="BK688">IF(J688="","",
IF(INDEX(Settings!$H:$H,MATCH(BY$1,Settings!$G:$G,0))=TRUE,
100-100*(J688-MIN(J:J))/(MAX(J:J)-MIN(J:J)),
100*(J688-MIN(J:J))/(MAX(J:J)-MIN(J:J))))</f>
        <v/>
      </c>
      <c r="BL688" s="232" t="str">
        <f t="array" ref="BL688">IF(J688="","",
IF(INDEX(Settings!$H:$H,MATCH(BY$1,Settings!$G:$G,0))=TRUE,
100-100*(J688-MINIFS(J:J,$E:$E,$E688))/(MAXIFS(J:J,$E:$E,$E688)-MINIFS(J:J,$E:$E,$E688)),
100*(J688-MINIFS(J:J,$E:$E,$E688))/(MAXIFS(J:J,$E:$E,$E688)-MINIFS(J:J,$E:$E,$E688))))</f>
        <v/>
      </c>
      <c r="BM688" s="232" t="str">
        <f t="array" ref="BM688">IF(J688="","",
IF(INDEX(Settings!$H:$H,MATCH(BY$1,Settings!$G:$G,0))=TRUE,
100-100*(J688-MINIFS(J:J,$E:$E,$E688,$I:$I,$I688))/(MAXIFS(J:J,$E:$E,$E688,$I:$I,$I688)-MINIFS(J:J,$E:$E,$E688,$I:$I,$I688)),
100*(J688-MINIFS(J:J,$E:$E,$E688,$I:$I,$I688))/(MAXIFS(J:J,$E:$E,$E688,$I:$I,$I688)-MINIFS(J:J,$E:$E,$E688,$I:$I,$I688))))</f>
        <v/>
      </c>
      <c r="BN688" s="231" t="str">
        <f t="array" ref="BN688">IF(J688="","",
IF(INDEX(Settings!$H:$H,MATCH(BY$1,Settings!$G:$G,0))=TRUE,
100-100*PERCENTRANK(J:J,J688),
100*PERCENTRANK(J:J,J688)))</f>
        <v/>
      </c>
      <c r="BO688" s="231" t="str">
        <f>IFERROR(__xludf.DUMMYFUNCTION("IF(J688="""","""",
IF(INDEX(Settings!$H:$H,MATCH(BY$1,Settings!$G:$G,0))=TRUE,
100-100*PERCENTRANK(FILTER(J:J,$E:$E=$E688),J688),
100*PERCENTRANK(FILTER(J:J,$E:$E=$E688),J688)))"),"")</f>
        <v/>
      </c>
      <c r="BP688" s="231" t="str">
        <f>IFERROR(__xludf.DUMMYFUNCTION("IF(J688="""","""",
IF(INDEX(Settings!$H:$H,MATCH(BY$1,Settings!$G:$G,0))=TRUE,
100-100*PERCENTRANK(FILTER(J:J,$E:$E=$E688,$I:$I=$I688),J688),
100*PERCENTRANK(FILTER(J:J,$E:$E=$E688,$I:$I=$I688),J688)))"),"")</f>
        <v/>
      </c>
      <c r="BQ688" s="233" t="str">
        <f t="array" ref="BQ688">IF(J688="","",
IF(INDEX(Settings!$H:$H,MATCH(BY$1,Settings!$G:$G,0))=TRUE,
-1*(J688-AVERAGE(J:J))/STDEV(J:J),
(J688-AVERAGE(J:J))/STDEV(J:J)))</f>
        <v/>
      </c>
      <c r="BR688" s="233" t="str">
        <f>IFERROR(__xludf.DUMMYFUNCTION("IF(J688="""","""",
IF(INDEX(Settings!$H:$H,MATCH(BY$1,Settings!$G:$G,0))=TRUE,
-1*(J688-AVERAGEIFS(J:J,$E:$E,$E688))/STDEV(FILTER(J:J,$E:$E=$E688)),
(J688-AVERAGEIFS(J:J,$E:$E,$E688))/STDEV(FILTER(J:J,$E:$E=$E688))))"),"")</f>
        <v/>
      </c>
      <c r="BS688" s="233"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1"/>
      <c r="BX688" s="231"/>
      <c r="BY688" s="232" t="str">
        <f t="array" ref="BY688">IF(J688="","",
IF(INDEX(Settings!$H:$H,MATCH(BY$1,Settings!$G:$G,0))=TRUE,
100-100*(J688-MINIFS(J:J,$E:$E,$E688))/(MAXIFS(J:J,$E:$E,$E688)-MINIFS(J:J,$E:$E,$E688)),
100*(J688-MINIFS(J:J,$E:$E,$E688))/(MAXIFS(J:J,$E:$E,$E688)-MINIFS(J:J,$E:$E,$E688))))</f>
        <v/>
      </c>
      <c r="BZ688" s="232" t="str">
        <f t="array" ref="BZ688">IF(K688="","",
IF(INDEX(Settings!$H:$H,MATCH(BZ$1,Settings!$G:$G,0))=TRUE,
100-100*(K688-MINIFS(K:K,$E:$E,$E688))/(MAXIFS(K:K,$E:$E,$E688)-MINIFS(K:K,$E:$E,$E688)),
100*(K688-MINIFS(K:K,$E:$E,$E688))/(MAXIFS(K:K,$E:$E,$E688)-MINIFS(K:K,$E:$E,$E688))))</f>
        <v/>
      </c>
      <c r="CA688" s="232" t="str">
        <f t="array" ref="CA688">IF(L688="","",
IF(INDEX(Settings!$H:$H,MATCH(CA$1,Settings!$G:$G,0))=TRUE,
100-100*(L688-MINIFS(L:L,$E:$E,$E688))/(MAXIFS(L:L,$E:$E,$E688)-MINIFS(L:L,$E:$E,$E688)),
100*(L688-MINIFS(L:L,$E:$E,$E688))/(MAXIFS(L:L,$E:$E,$E688)-MINIFS(L:L,$E:$E,$E688))))</f>
        <v/>
      </c>
      <c r="CB688" s="232" t="str">
        <f t="array" ref="CB688">IF(M688="","",
IF(INDEX(Settings!$H:$H,MATCH(CB$1,Settings!$G:$G,0))=TRUE,
100-100*(M688-MINIFS(M:M,$E:$E,$E688))/(MAXIFS(M:M,$E:$E,$E688)-MINIFS(M:M,$E:$E,$E688)),
100*(M688-MINIFS(M:M,$E:$E,$E688))/(MAXIFS(M:M,$E:$E,$E688)-MINIFS(M:M,$E:$E,$E688))))</f>
        <v/>
      </c>
      <c r="CC688" s="232" t="str">
        <f t="array" ref="CC688">IF(N688="","",
IF(INDEX(Settings!$H:$H,MATCH(CC$1,Settings!$G:$G,0))=TRUE,
100-100*(N688-MINIFS(N:N,$E:$E,$E688))/(MAXIFS(N:N,$E:$E,$E688)-MINIFS(N:N,$E:$E,$E688)),
100*(N688-MINIFS(N:N,$E:$E,$E688))/(MAXIFS(N:N,$E:$E,$E688)-MINIFS(N:N,$E:$E,$E688))))</f>
        <v/>
      </c>
      <c r="CD688" s="232" t="str">
        <f t="array" ref="CD688">IF(O688="","",
IF(INDEX(Settings!$H:$H,MATCH(CD$1,Settings!$G:$G,0))=TRUE,
100-100*(O688-MINIFS(O:O,$E:$E,$E688))/(MAXIFS(O:O,$E:$E,$E688)-MINIFS(O:O,$E:$E,$E688)),
100*(O688-MINIFS(O:O,$E:$E,$E688))/(MAXIFS(O:O,$E:$E,$E688)-MINIFS(O:O,$E:$E,$E688))))</f>
        <v/>
      </c>
      <c r="CE688" s="232" t="str">
        <f t="array" ref="CE688">IF(P688="","",
IF(INDEX(Settings!$H:$H,MATCH(CE$1,Settings!$G:$G,0))=TRUE,
100-100*(P688-MINIFS(P:P,$E:$E,$E688))/(MAXIFS(P:P,$E:$E,$E688)-MINIFS(P:P,$E:$E,$E688)),
100*(P688-MINIFS(P:P,$E:$E,$E688))/(MAXIFS(P:P,$E:$E,$E688)-MINIFS(P:P,$E:$E,$E688))))</f>
        <v/>
      </c>
      <c r="CF688" s="232" t="str">
        <f t="array" ref="CF688">IF(Q688="","",
IF(INDEX(Settings!$H:$H,MATCH(CF$1,Settings!$G:$G,0))=TRUE,
100-100*(Q688-MINIFS(Q:Q,$E:$E,$E688))/(MAXIFS(Q:Q,$E:$E,$E688)-MINIFS(Q:Q,$E:$E,$E688)),
100*(Q688-MINIFS(Q:Q,$E:$E,$E688))/(MAXIFS(Q:Q,$E:$E,$E688)-MINIFS(Q:Q,$E:$E,$E688))))</f>
        <v/>
      </c>
      <c r="CG688" s="232" t="str">
        <f t="array" ref="CG688">IF(R688="","",
IF(INDEX(Settings!$H:$H,MATCH(CG$1,Settings!$G:$G,0))=TRUE,
100-100*(R688-MINIFS(R:R,$E:$E,$E688))/(MAXIFS(R:R,$E:$E,$E688)-MINIFS(R:R,$E:$E,$E688)),
100*(R688-MINIFS(R:R,$E:$E,$E688))/(MAXIFS(R:R,$E:$E,$E688)-MINIFS(R:R,$E:$E,$E688))))</f>
        <v/>
      </c>
      <c r="CH688" s="232" t="str">
        <f t="array" ref="CH688">IF(S688="","",
IF(INDEX(Settings!$H:$H,MATCH(CH$1,Settings!$G:$G,0))=TRUE,
100-100*(S688-MINIFS(S:S,$E:$E,$E688))/(MAXIFS(S:S,$E:$E,$E688)-MINIFS(S:S,$E:$E,$E688)),
100*(S688-MINIFS(S:S,$E:$E,$E688))/(MAXIFS(S:S,$E:$E,$E688)-MINIFS(S:S,$E:$E,$E688))))</f>
        <v/>
      </c>
      <c r="CI688" s="232" t="str">
        <f t="array" ref="CI688">IF(T688="","",
IF(INDEX(Settings!$H:$H,MATCH(CI$1,Settings!$G:$G,0))=TRUE,
100-100*(T688-MINIFS(T:T,$E:$E,$E688))/(MAXIFS(T:T,$E:$E,$E688)-MINIFS(T:T,$E:$E,$E688)),
100*(T688-MINIFS(T:T,$E:$E,$E688))/(MAXIFS(T:T,$E:$E,$E688)-MINIFS(T:T,$E:$E,$E688))))</f>
        <v/>
      </c>
      <c r="CJ688" s="232" t="str">
        <f t="array" ref="CJ688">IF(U688="","",
IF(INDEX(Settings!$H:$H,MATCH(CJ$1,Settings!$G:$G,0))=TRUE,
100-100*(U688-MINIFS(U:U,$E:$E,$E688))/(MAXIFS(U:U,$E:$E,$E688)-MINIFS(U:U,$E:$E,$E688)),
100*(U688-MINIFS(U:U,$E:$E,$E688))/(MAXIFS(U:U,$E:$E,$E688)-MINIFS(U:U,$E:$E,$E688))))</f>
        <v/>
      </c>
      <c r="CK688" s="232" t="str">
        <f t="array" ref="CK688">IF(V688="","",
IF(INDEX(Settings!$H:$H,MATCH(CK$1,Settings!$G:$G,0))=TRUE,
100-100*(V688-MINIFS(V:V,$E:$E,$E688))/(MAXIFS(V:V,$E:$E,$E688)-MINIFS(V:V,$E:$E,$E688)),
100*(V688-MINIFS(V:V,$E:$E,$E688))/(MAXIFS(V:V,$E:$E,$E688)-MINIFS(V:V,$E:$E,$E688))))</f>
        <v/>
      </c>
      <c r="CL688" s="232" t="str">
        <f t="array" ref="CL688">IF(W688="","",
IF(INDEX(Settings!$H:$H,MATCH(CL$1,Settings!$G:$G,0))=TRUE,
100-100*(W688-MINIFS(W:W,$E:$E,$E688))/(MAXIFS(W:W,$E:$E,$E688)-MINIFS(W:W,$E:$E,$E688)),
100*(W688-MINIFS(W:W,$E:$E,$E688))/(MAXIFS(W:W,$E:$E,$E688)-MINIFS(W:W,$E:$E,$E688))))</f>
        <v/>
      </c>
      <c r="CM688" s="232" t="str">
        <f t="array" ref="CM688">IF(X688="","",
IF(INDEX(Settings!$H:$H,MATCH(CM$1,Settings!$G:$G,0))=TRUE,
100-100*(X688-MINIFS(X:X,$E:$E,$E688))/(MAXIFS(X:X,$E:$E,$E688)-MINIFS(X:X,$E:$E,$E688)),
100*(X688-MINIFS(X:X,$E:$E,$E688))/(MAXIFS(X:X,$E:$E,$E688)-MINIFS(X:X,$E:$E,$E688))))</f>
        <v/>
      </c>
      <c r="CN688" s="232" t="str">
        <f t="array" ref="CN688">IF(Y688="","",
IF(INDEX(Settings!$H:$H,MATCH(CN$1,Settings!$G:$G,0))=TRUE,
100-100*(Y688-MINIFS(Y:Y,$E:$E,$E688))/(MAXIFS(Y:Y,$E:$E,$E688)-MINIFS(Y:Y,$E:$E,$E688)),
100*(Y688-MINIFS(Y:Y,$E:$E,$E688))/(MAXIFS(Y:Y,$E:$E,$E688)-MINIFS(Y:Y,$E:$E,$E688))))</f>
        <v/>
      </c>
      <c r="CO688" s="232" t="str">
        <f t="array" ref="CO688">IF(Z688="","",
IF(INDEX(Settings!$H:$H,MATCH(CO$1,Settings!$G:$G,0))=TRUE,
100-100*(Z688-MINIFS(Z:Z,$E:$E,$E688))/(MAXIFS(Z:Z,$E:$E,$E688)-MINIFS(Z:Z,$E:$E,$E688)),
100*(Z688-MINIFS(Z:Z,$E:$E,$E688))/(MAXIFS(Z:Z,$E:$E,$E688)-MINIFS(Z:Z,$E:$E,$E688))))</f>
        <v/>
      </c>
      <c r="CP688" s="232" t="str">
        <f t="array" ref="CP688">IF(AA688="","",
IF(INDEX(Settings!$H:$H,MATCH(CP$1,Settings!$G:$G,0))=TRUE,
100-100*(AA688-MINIFS(AA:AA,$E:$E,$E688))/(MAXIFS(AA:AA,$E:$E,$E688)-MINIFS(AA:AA,$E:$E,$E688)),
100*(AA688-MINIFS(AA:AA,$E:$E,$E688))/(MAXIFS(AA:AA,$E:$E,$E688)-MINIFS(AA:AA,$E:$E,$E688))))</f>
        <v/>
      </c>
      <c r="CQ688" s="232" t="str">
        <f t="array" ref="CQ688">IF(AB688="","",
IF(INDEX(Settings!$H:$H,MATCH(CQ$1,Settings!$G:$G,0))=TRUE,
100-100*(AB688-MINIFS(AB:AB,$E:$E,$E688))/(MAXIFS(AB:AB,$E:$E,$E688)-MINIFS(AB:AB,$E:$E,$E688)),
100*(AB688-MINIFS(AB:AB,$E:$E,$E688))/(MAXIFS(AB:AB,$E:$E,$E688)-MINIFS(AB:AB,$E:$E,$E688))))</f>
        <v/>
      </c>
      <c r="CR688" s="232" t="str">
        <f t="array" ref="CR688">IF(AC688="","",
IF(INDEX(Settings!$H:$H,MATCH(CR$1,Settings!$G:$G,0))=TRUE,
100-100*(AC688-MINIFS(AC:AC,$E:$E,$E688))/(MAXIFS(AC:AC,$E:$E,$E688)-MINIFS(AC:AC,$E:$E,$E688)),
100*(AC688-MINIFS(AC:AC,$E:$E,$E688))/(MAXIFS(AC:AC,$E:$E,$E688)-MINIFS(AC:AC,$E:$E,$E688))))</f>
        <v/>
      </c>
      <c r="CS688" s="232" t="str">
        <f t="array" ref="CS688">IF(AD688="","",
IF(INDEX(Settings!$H:$H,MATCH(CS$1,Settings!$G:$G,0))=TRUE,
100-100*(AD688-MINIFS(AD:AD,$E:$E,$E688))/(MAXIFS(AD:AD,$E:$E,$E688)-MINIFS(AD:AD,$E:$E,$E688)),
100*(AD688-MINIFS(AD:AD,$E:$E,$E688))/(MAXIFS(AD:AD,$E:$E,$E688)-MINIFS(AD:AD,$E:$E,$E688))))</f>
        <v/>
      </c>
      <c r="CT688" s="232" t="str">
        <f t="array" ref="CT688">IF(AE688="","",
IF(INDEX(Settings!$H:$H,MATCH(CT$1,Settings!$G:$G,0))=TRUE,
100-100*(AE688-MINIFS(AE:AE,$E:$E,$E688))/(MAXIFS(AE:AE,$E:$E,$E688)-MINIFS(AE:AE,$E:$E,$E688)),
100*(AE688-MINIFS(AE:AE,$E:$E,$E688))/(MAXIFS(AE:AE,$E:$E,$E688)-MINIFS(AE:AE,$E:$E,$E688))))</f>
        <v/>
      </c>
      <c r="CU688" s="232" t="str">
        <f t="array" ref="CU688">IF(AF688="","",
IF(INDEX(Settings!$H:$H,MATCH(CU$1,Settings!$G:$G,0))=TRUE,
100-100*(AF688-MINIFS(AF:AF,$E:$E,$E688))/(MAXIFS(AF:AF,$E:$E,$E688)-MINIFS(AF:AF,$E:$E,$E688)),
100*(AF688-MINIFS(AF:AF,$E:$E,$E688))/(MAXIFS(AF:AF,$E:$E,$E688)-MINIFS(AF:AF,$E:$E,$E688))))</f>
        <v/>
      </c>
      <c r="CV688" s="232" t="str">
        <f t="array" ref="CV688">IF(AG688="","",
IF(INDEX(Settings!$H:$H,MATCH(CV$1,Settings!$G:$G,0))=TRUE,
100-100*(AG688-MINIFS(AG:AG,$E:$E,$E688))/(MAXIFS(AG:AG,$E:$E,$E688)-MINIFS(AG:AG,$E:$E,$E688)),
100*(AG688-MINIFS(AG:AG,$E:$E,$E688))/(MAXIFS(AG:AG,$E:$E,$E688)-MINIFS(AG:AG,$E:$E,$E688))))</f>
        <v/>
      </c>
      <c r="CW688" s="232" t="str">
        <f t="array" ref="CW688">IF(AH688="","",
IF(INDEX(Settings!$H:$H,MATCH(CW$1,Settings!$G:$G,0))=TRUE,
100-100*(AH688-MINIFS(AH:AH,$E:$E,$E688))/(MAXIFS(AH:AH,$E:$E,$E688)-MINIFS(AH:AH,$E:$E,$E688)),
100*(AH688-MINIFS(AH:AH,$E:$E,$E688))/(MAXIFS(AH:AH,$E:$E,$E688)-MINIFS(AH:AH,$E:$E,$E688))))</f>
        <v/>
      </c>
      <c r="CX688" s="232" t="str">
        <f t="array" ref="CX688">IF(AI688="","",
IF(INDEX(Settings!$H:$H,MATCH(CX$1,Settings!$G:$G,0))=TRUE,
100-100*(AI688-MINIFS(AI:AI,$E:$E,$E688))/(MAXIFS(AI:AI,$E:$E,$E688)-MINIFS(AI:AI,$E:$E,$E688)),
100*(AI688-MINIFS(AI:AI,$E:$E,$E688))/(MAXIFS(AI:AI,$E:$E,$E688)-MINIFS(AI:AI,$E:$E,$E688))))</f>
        <v/>
      </c>
      <c r="CY688" s="232" t="str">
        <f t="array" ref="CY688">IF(AJ688="","",
IF(INDEX(Settings!$H:$H,MATCH(CY$1,Settings!$G:$G,0))=TRUE,
100-100*(AJ688-MINIFS(AJ:AJ,$E:$E,$E688))/(MAXIFS(AJ:AJ,$E:$E,$E688)-MINIFS(AJ:AJ,$E:$E,$E688)),
100*(AJ688-MINIFS(AJ:AJ,$E:$E,$E688))/(MAXIFS(AJ:AJ,$E:$E,$E688)-MINIFS(AJ:AJ,$E:$E,$E688))))</f>
        <v/>
      </c>
      <c r="CZ688" s="232" t="str">
        <f t="array" ref="CZ688">IF(AK688="","",
IF(INDEX(Settings!$H:$H,MATCH(CZ$1,Settings!$G:$G,0))=TRUE,
100-100*(AK688-MINIFS(AK:AK,$E:$E,$E688))/(MAXIFS(AK:AK,$E:$E,$E688)-MINIFS(AK:AK,$E:$E,$E688)),
100*(AK688-MINIFS(AK:AK,$E:$E,$E688))/(MAXIFS(AK:AK,$E:$E,$E688)-MINIFS(AK:AK,$E:$E,$E688))))</f>
        <v/>
      </c>
      <c r="DA688" s="232" t="str">
        <f t="array" ref="DA688">IF(AL688="","",
IF(INDEX(Settings!$H:$H,MATCH(DA$1,Settings!$G:$G,0))=TRUE,
100-100*(AL688-MINIFS(AL:AL,$E:$E,$E688))/(MAXIFS(AL:AL,$E:$E,$E688)-MINIFS(AL:AL,$E:$E,$E688)),
100*(AL688-MINIFS(AL:AL,$E:$E,$E688))/(MAXIFS(AL:AL,$E:$E,$E688)-MINIFS(AL:AL,$E:$E,$E688))))</f>
        <v/>
      </c>
      <c r="DB688" s="232" t="str">
        <f t="array" ref="DB688">IF(AM688="","",
IF(INDEX(Settings!$H:$H,MATCH(DB$1,Settings!$G:$G,0))=TRUE,
100-100*(AM688-MINIFS(AM:AM,$E:$E,$E688))/(MAXIFS(AM:AM,$E:$E,$E688)-MINIFS(AM:AM,$E:$E,$E688)),
100*(AM688-MINIFS(AM:AM,$E:$E,$E688))/(MAXIFS(AM:AM,$E:$E,$E688)-MINIFS(AM:AM,$E:$E,$E688))))</f>
        <v/>
      </c>
      <c r="DC688" s="232" t="str">
        <f t="array" ref="DC688">IF(AN688="","",
IF(INDEX(Settings!$H:$H,MATCH(DC$1,Settings!$G:$G,0))=TRUE,
100-100*(AN688-MINIFS(AN:AN,$E:$E,$E688))/(MAXIFS(AN:AN,$E:$E,$E688)-MINIFS(AN:AN,$E:$E,$E688)),
100*(AN688-MINIFS(AN:AN,$E:$E,$E688))/(MAXIFS(AN:AN,$E:$E,$E688)-MINIFS(AN:AN,$E:$E,$E688))))</f>
        <v/>
      </c>
      <c r="DD688" s="232" t="str">
        <f t="array" ref="DD688">IF(AO688="","",
IF(INDEX(Settings!$H:$H,MATCH(DD$1,Settings!$G:$G,0))=TRUE,
100-100*(AO688-MINIFS(AO:AO,$E:$E,$E688))/(MAXIFS(AO:AO,$E:$E,$E688)-MINIFS(AO:AO,$E:$E,$E688)),
100*(AO688-MINIFS(AO:AO,$E:$E,$E688))/(MAXIFS(AO:AO,$E:$E,$E688)-MINIFS(AO:AO,$E:$E,$E688))))</f>
        <v/>
      </c>
      <c r="DE688" s="232" t="str">
        <f t="array" ref="DE688">IF(AP688="","",
IF(INDEX(Settings!$H:$H,MATCH(DE$1,Settings!$G:$G,0))=TRUE,
100-100*(AP688-MINIFS(AP:AP,$E:$E,$E688))/(MAXIFS(AP:AP,$E:$E,$E688)-MINIFS(AP:AP,$E:$E,$E688)),
100*(AP688-MINIFS(AP:AP,$E:$E,$E688))/(MAXIFS(AP:AP,$E:$E,$E688)-MINIFS(AP:AP,$E:$E,$E688))))</f>
        <v/>
      </c>
      <c r="DF688" s="232" t="str">
        <f t="array" ref="DF688">IF(AQ688="","",
IF(INDEX(Settings!$H:$H,MATCH(DF$1,Settings!$G:$G,0))=TRUE,
100-100*(AQ688-MINIFS(AQ:AQ,$E:$E,$E688))/(MAXIFS(AQ:AQ,$E:$E,$E688)-MINIFS(AQ:AQ,$E:$E,$E688)),
100*(AQ688-MINIFS(AQ:AQ,$E:$E,$E688))/(MAXIFS(AQ:AQ,$E:$E,$E688)-MINIFS(AQ:AQ,$E:$E,$E688))))</f>
        <v/>
      </c>
      <c r="DG688" s="232" t="str">
        <f t="array" ref="DG688">IF(AR688="","",
IF(INDEX(Settings!$H:$H,MATCH(DG$1,Settings!$G:$G,0))=TRUE,
100-100*(AR688-MINIFS(AR:AR,$E:$E,$E688))/(MAXIFS(AR:AR,$E:$E,$E688)-MINIFS(AR:AR,$E:$E,$E688)),
100*(AR688-MINIFS(AR:AR,$E:$E,$E688))/(MAXIFS(AR:AR,$E:$E,$E688)-MINIFS(AR:AR,$E:$E,$E688))))</f>
        <v/>
      </c>
      <c r="DH688" s="232" t="str">
        <f t="array" ref="DH688">IF(AS688="","",
IF(INDEX(Settings!$H:$H,MATCH(DH$1,Settings!$G:$G,0))=TRUE,
100-100*(AS688-MINIFS(AS:AS,$E:$E,$E688))/(MAXIFS(AS:AS,$E:$E,$E688)-MINIFS(AS:AS,$E:$E,$E688)),
100*(AS688-MINIFS(AS:AS,$E:$E,$E688))/(MAXIFS(AS:AS,$E:$E,$E688)-MINIFS(AS:AS,$E:$E,$E688))))</f>
        <v/>
      </c>
      <c r="DI688" s="232" t="str">
        <f t="array" ref="DI688">IF(AT688="","",
IF(INDEX(Settings!$H:$H,MATCH(DI$1,Settings!$G:$G,0))=TRUE,
100-100*(AT688-MINIFS(AT:AT,$E:$E,$E688))/(MAXIFS(AT:AT,$E:$E,$E688)-MINIFS(AT:AT,$E:$E,$E688)),
100*(AT688-MINIFS(AT:AT,$E:$E,$E688))/(MAXIFS(AT:AT,$E:$E,$E688)-MINIFS(AT:AT,$E:$E,$E688))))</f>
        <v/>
      </c>
      <c r="DJ688" s="232" t="str">
        <f t="array" ref="DJ688">IF(AU688="","",
IF(INDEX(Settings!$H:$H,MATCH(DJ$1,Settings!$G:$G,0))=TRUE,
100-100*(AU688-MINIFS(AU:AU,$E:$E,$E688))/(MAXIFS(AU:AU,$E:$E,$E688)-MINIFS(AU:AU,$E:$E,$E688)),
100*(AU688-MINIFS(AU:AU,$E:$E,$E688))/(MAXIFS(AU:AU,$E:$E,$E688)-MINIFS(AU:AU,$E:$E,$E688))))</f>
        <v/>
      </c>
      <c r="DK688" s="232" t="str">
        <f t="array" ref="DK688">IF(AV688="","",
IF(INDEX(Settings!$H:$H,MATCH(DK$1,Settings!$G:$G,0))=TRUE,
100-100*(AV688-MINIFS(AV:AV,$E:$E,$E688))/(MAXIFS(AV:AV,$E:$E,$E688)-MINIFS(AV:AV,$E:$E,$E688)),
100*(AV688-MINIFS(AV:AV,$E:$E,$E688))/(MAXIFS(AV:AV,$E:$E,$E688)-MINIFS(AV:AV,$E:$E,$E688))))</f>
        <v/>
      </c>
      <c r="DL688" s="232" t="str">
        <f t="array" ref="DL688">IF(AW688="","",
IF(INDEX(Settings!$H:$H,MATCH(DL$1,Settings!$G:$G,0))=TRUE,
100-100*(AW688-MINIFS(AW:AW,$E:$E,$E688))/(MAXIFS(AW:AW,$E:$E,$E688)-MINIFS(AW:AW,$E:$E,$E688)),
100*(AW688-MINIFS(AW:AW,$E:$E,$E688))/(MAXIFS(AW:AW,$E:$E,$E688)-MINIFS(AW:AW,$E:$E,$E688))))</f>
        <v/>
      </c>
      <c r="DM688" s="232" t="str">
        <f t="array" ref="DM688">IF(AX688="","",
IF(INDEX(Settings!$H:$H,MATCH(DM$1,Settings!$G:$G,0))=TRUE,
100-100*(AX688-MINIFS(AX:AX,$E:$E,$E688))/(MAXIFS(AX:AX,$E:$E,$E688)-MINIFS(AX:AX,$E:$E,$E688)),
100*(AX688-MINIFS(AX:AX,$E:$E,$E688))/(MAXIFS(AX:AX,$E:$E,$E688)-MINIFS(AX:AX,$E:$E,$E688))))</f>
        <v/>
      </c>
      <c r="DN688" s="232" t="str">
        <f t="array" ref="DN688">IF(AY688="","",
IF(INDEX(Settings!$H:$H,MATCH(DN$1,Settings!$G:$G,0))=TRUE,
100-100*(AY688-MINIFS(AY:AY,$E:$E,$E688))/(MAXIFS(AY:AY,$E:$E,$E688)-MINIFS(AY:AY,$E:$E,$E688)),
100*(AY688-MINIFS(AY:AY,$E:$E,$E688))/(MAXIFS(AY:AY,$E:$E,$E688)-MINIFS(AY:AY,$E:$E,$E688))))</f>
        <v/>
      </c>
      <c r="DO688" s="232" t="str">
        <f t="array" ref="DO688">IF(AZ688="","",
IF(INDEX(Settings!$H:$H,MATCH(DO$1,Settings!$G:$G,0))=TRUE,
100-100*(AZ688-MINIFS(AZ:AZ,$E:$E,$E688))/(MAXIFS(AZ:AZ,$E:$E,$E688)-MINIFS(AZ:AZ,$E:$E,$E688)),
100*(AZ688-MINIFS(AZ:AZ,$E:$E,$E688))/(MAXIFS(AZ:AZ,$E:$E,$E688)-MINIFS(AZ:AZ,$E:$E,$E688))))</f>
        <v/>
      </c>
      <c r="DP688" s="232" t="str">
        <f t="array" ref="DP688">IF(BA688="","",
IF(INDEX(Settings!$H:$H,MATCH(DP$1,Settings!$G:$G,0))=TRUE,
100-100*(BA688-MINIFS(BA:BA,$E:$E,$E688))/(MAXIFS(BA:BA,$E:$E,$E688)-MINIFS(BA:BA,$E:$E,$E688)),
100*(BA688-MINIFS(BA:BA,$E:$E,$E688))/(MAXIFS(BA:BA,$E:$E,$E688)-MINIFS(BA:BA,$E:$E,$E688))))</f>
        <v/>
      </c>
      <c r="DQ688" s="232" t="str">
        <f t="array" ref="DQ688">IF(BB688="","",
IF(INDEX(Settings!$H:$H,MATCH(DQ$1,Settings!$G:$G,0))=TRUE,
100-100*(BB688-MINIFS(BB:BB,$E:$E,$E688))/(MAXIFS(BB:BB,$E:$E,$E688)-MINIFS(BB:BB,$E:$E,$E688)),
100*(BB688-MINIFS(BB:BB,$E:$E,$E688))/(MAXIFS(BB:BB,$E:$E,$E688)-MINIFS(BB:BB,$E:$E,$E688))))</f>
        <v/>
      </c>
      <c r="DR688" s="232" t="str">
        <f t="array" ref="DR688">IF(BC688="","",
IF(INDEX(Settings!$H:$H,MATCH(DR$1,Settings!$G:$G,0))=TRUE,
100-100*(BC688-MINIFS(BC:BC,$E:$E,$E688))/(MAXIFS(BC:BC,$E:$E,$E688)-MINIFS(BC:BC,$E:$E,$E688)),
100*(BC688-MINIFS(BC:BC,$E:$E,$E688))/(MAXIFS(BC:BC,$E:$E,$E688)-MINIFS(BC:BC,$E:$E,$E688))))</f>
        <v/>
      </c>
      <c r="DS688" s="232" t="str">
        <f t="array" ref="DS688">IF(BD688="","",
IF(INDEX(Settings!$H:$H,MATCH(DS$1,Settings!$G:$G,0))=TRUE,
100-100*(BD688-MINIFS(BD:BD,$E:$E,$E688))/(MAXIFS(BD:BD,$E:$E,$E688)-MINIFS(BD:BD,$E:$E,$E688)),
100*(BD688-MINIFS(BD:BD,$E:$E,$E688))/(MAXIFS(BD:BD,$E:$E,$E688)-MINIFS(BD:BD,$E:$E,$E688))))</f>
        <v/>
      </c>
      <c r="DT688" s="232" t="str">
        <f t="array" ref="DT688">IF(BE688="","",
IF(INDEX(Settings!$H:$H,MATCH(DT$1,Settings!$G:$G,0))=TRUE,
100-100*(BE688-MINIFS(BE:BE,$E:$E,$E688))/(MAXIFS(BE:BE,$E:$E,$E688)-MINIFS(BE:BE,$E:$E,$E688)),
100*(BE688-MINIFS(BE:BE,$E:$E,$E688))/(MAXIFS(BE:BE,$E:$E,$E688)-MINIFS(BE:BE,$E:$E,$E688))))</f>
        <v/>
      </c>
      <c r="DU688" s="232" t="str">
        <f t="array" ref="DU688">IF(BF688="","",
IF(INDEX(Settings!$H:$H,MATCH(DU$1,Settings!$G:$G,0))=TRUE,
100-100*(BF688-MINIFS(BF:BF,$E:$E,$E688))/(MAXIFS(BF:BF,$E:$E,$E688)-MINIFS(BF:BF,$E:$E,$E688)),
100*(BF688-MINIFS(BF:BF,$E:$E,$E688))/(MAXIFS(BF:BF,$E:$E,$E688)-MINIFS(BF:BF,$E:$E,$E688))))</f>
        <v/>
      </c>
      <c r="DV688" s="232" t="str">
        <f t="array" ref="DV688">IF(BG688="","",
IF(INDEX(Settings!$H:$H,MATCH(DV$1,Settings!$G:$G,0))=TRUE,
100-100*(BG688-MINIFS(BG:BG,$E:$E,$E688))/(MAXIFS(BG:BG,$E:$E,$E688)-MINIFS(BG:BG,$E:$E,$E688)),
100*(BG688-MINIFS(BG:BG,$E:$E,$E688))/(MAXIFS(BG:BG,$E:$E,$E688)-MINIFS(BG:BG,$E:$E,$E688))))</f>
        <v/>
      </c>
      <c r="DW688" s="232" t="str">
        <f t="array" ref="DW688">IF(BH688="","",
IF(INDEX(Settings!$H:$H,MATCH(DW$1,Settings!$G:$G,0))=TRUE,
100-100*(BH688-MINIFS(BH:BH,$E:$E,$E688))/(MAXIFS(BH:BH,$E:$E,$E688)-MINIFS(BH:BH,$E:$E,$E688)),
100*(BH688-MINIFS(BH:BH,$E:$E,$E688))/(MAXIFS(BH:BH,$E:$E,$E688)-MINIFS(BH:BH,$E:$E,$E688))))</f>
        <v/>
      </c>
      <c r="DX688" s="232" t="str">
        <f t="array" ref="DX688">IF(BI688="","",
IF(INDEX(Settings!$H:$H,MATCH(DX$1,Settings!$G:$G,0))=TRUE,
100-100*(BI688-MINIFS(BI:BI,$E:$E,$E688))/(MAXIFS(BI:BI,$E:$E,$E688)-MINIFS(BI:BI,$E:$E,$E688)),
100*(BI688-MINIFS(BI:BI,$E:$E,$E688))/(MAXIFS(BI:BI,$E:$E,$E688)-MINIFS(BI:BI,$E:$E,$E688))))</f>
        <v/>
      </c>
      <c r="DY688" s="232" t="str">
        <f t="array" ref="DY688">IF(BJ688="","",
IF(INDEX(Settings!$H:$H,MATCH(DY$1,Settings!$G:$G,0))=TRUE,
100-100*(BJ688-MINIFS(BJ:BJ,$E:$E,$E688))/(MAXIFS(BJ:BJ,$E:$E,$E688)-MINIFS(BJ:BJ,$E:$E,$E688)),
100*(BJ688-MINIFS(BJ:BJ,$E:$E,$E688))/(MAXIFS(BJ:BJ,$E:$E,$E688)-MINIFS(BJ:BJ,$E:$E,$E688))))</f>
        <v/>
      </c>
      <c r="DZ688" s="234"/>
      <c r="EA688" s="234"/>
      <c r="EB688" s="234" t="str">
        <f t="shared" si="8"/>
        <v/>
      </c>
      <c r="EC688" s="234" t="str">
        <f t="shared" si="9"/>
        <v/>
      </c>
      <c r="ED688" s="234" t="str">
        <f t="shared" si="10"/>
        <v/>
      </c>
      <c r="EE688" s="234" t="str">
        <f t="shared" si="11"/>
        <v/>
      </c>
      <c r="EF688" s="234" t="str">
        <f t="shared" si="12"/>
        <v/>
      </c>
      <c r="EG688" s="234" t="str">
        <f t="shared" si="13"/>
        <v/>
      </c>
      <c r="EH688" s="234"/>
      <c r="EI688" s="234"/>
      <c r="EJ688" s="234"/>
      <c r="EK688" s="234"/>
      <c r="EL688" s="234"/>
      <c r="EM688" s="234"/>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3" t="str">
        <f t="shared" si="14"/>
        <v/>
      </c>
      <c r="N689" s="49"/>
      <c r="O689" s="49"/>
      <c r="P689" s="49"/>
      <c r="Q689" s="49"/>
      <c r="R689" s="49"/>
      <c r="S689" s="222" t="str">
        <f>IFERROR(VLOOKUP(AF689, 'YOYO IR Scores'!A:C, 3, FALSE), "")
</f>
        <v/>
      </c>
      <c r="T689" s="49"/>
      <c r="U689" s="49"/>
      <c r="V689" s="49"/>
      <c r="W689" s="49"/>
      <c r="X689" s="224" t="str">
        <f t="shared" si="4"/>
        <v/>
      </c>
      <c r="Y689" s="225" t="str">
        <f t="shared" si="5"/>
        <v/>
      </c>
      <c r="Z689" s="225" t="str">
        <f t="shared" si="6"/>
        <v/>
      </c>
      <c r="AA689" s="224" t="str">
        <f t="shared" si="7"/>
        <v/>
      </c>
      <c r="AB689" s="223"/>
      <c r="AC689" s="223"/>
      <c r="AD689" s="223"/>
      <c r="AE689" s="223" t="str">
        <f>IFERROR(VLOOKUP(AF689, 'YOYO IR Scores'!A:C, 2, FALSE), "")</f>
        <v/>
      </c>
      <c r="AF689" s="223"/>
      <c r="AG689" s="223"/>
      <c r="AH689" s="223"/>
      <c r="AI689" s="223"/>
      <c r="AJ689" s="223"/>
      <c r="AK689" s="223"/>
      <c r="AL689" s="223"/>
      <c r="AM689" s="223"/>
      <c r="AN689" s="223"/>
      <c r="AO689" s="223"/>
      <c r="AP689" s="223"/>
      <c r="AQ689" s="223"/>
      <c r="AR689" s="223"/>
      <c r="AS689" s="223"/>
      <c r="AT689" s="223"/>
      <c r="AU689" s="223"/>
      <c r="AV689" s="223"/>
      <c r="AW689" s="223"/>
      <c r="AX689" s="223"/>
      <c r="AY689" s="223"/>
      <c r="AZ689" s="223"/>
      <c r="BA689" s="223"/>
      <c r="BB689" s="223"/>
      <c r="BC689" s="223"/>
      <c r="BD689" s="223"/>
      <c r="BE689" s="223"/>
      <c r="BF689" s="223"/>
      <c r="BG689" s="223"/>
      <c r="BH689" s="223"/>
      <c r="BI689" s="223"/>
      <c r="BJ689" s="223"/>
      <c r="BK689" s="223" t="str">
        <f t="array" ref="BK689">IF(J689="","",
IF(INDEX(Settings!$H:$H,MATCH(BY$1,Settings!$G:$G,0))=TRUE,
100-100*(J689-MIN(J:J))/(MAX(J:J)-MIN(J:J)),
100*(J689-MIN(J:J))/(MAX(J:J)-MIN(J:J))))</f>
        <v/>
      </c>
      <c r="BL689" s="223" t="str">
        <f t="array" ref="BL689">IF(J689="","",
IF(INDEX(Settings!$H:$H,MATCH(BY$1,Settings!$G:$G,0))=TRUE,
100-100*(J689-MINIFS(J:J,$E:$E,$E689))/(MAXIFS(J:J,$E:$E,$E689)-MINIFS(J:J,$E:$E,$E689)),
100*(J689-MINIFS(J:J,$E:$E,$E689))/(MAXIFS(J:J,$E:$E,$E689)-MINIFS(J:J,$E:$E,$E689))))</f>
        <v/>
      </c>
      <c r="BM689" s="223"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4" t="str">
        <f t="array" ref="BQ689">IF(J689="","",
IF(INDEX(Settings!$H:$H,MATCH(BY$1,Settings!$G:$G,0))=TRUE,
-1*(J689-AVERAGE(J:J))/STDEV(J:J),
(J689-AVERAGE(J:J))/STDEV(J:J)))</f>
        <v/>
      </c>
      <c r="BR689" s="224" t="str">
        <f>IFERROR(__xludf.DUMMYFUNCTION("IF(J689="""","""",
IF(INDEX(Settings!$H:$H,MATCH(BY$1,Settings!$G:$G,0))=TRUE,
-1*(J689-AVERAGEIFS(J:J,$E:$E,$E689))/STDEV(FILTER(J:J,$E:$E=$E689)),
(J689-AVERAGEIFS(J:J,$E:$E,$E689))/STDEV(FILTER(J:J,$E:$E=$E689))))"),"")</f>
        <v/>
      </c>
      <c r="BS689" s="224"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3" t="str">
        <f t="array" ref="BY689">IF(J689="","",
IF(INDEX(Settings!$H:$H,MATCH(BY$1,Settings!$G:$G,0))=TRUE,
100-100*(J689-MINIFS(J:J,$E:$E,$E689))/(MAXIFS(J:J,$E:$E,$E689)-MINIFS(J:J,$E:$E,$E689)),
100*(J689-MINIFS(J:J,$E:$E,$E689))/(MAXIFS(J:J,$E:$E,$E689)-MINIFS(J:J,$E:$E,$E689))))</f>
        <v/>
      </c>
      <c r="BZ689" s="223" t="str">
        <f t="array" ref="BZ689">IF(K689="","",
IF(INDEX(Settings!$H:$H,MATCH(BZ$1,Settings!$G:$G,0))=TRUE,
100-100*(K689-MINIFS(K:K,$E:$E,$E689))/(MAXIFS(K:K,$E:$E,$E689)-MINIFS(K:K,$E:$E,$E689)),
100*(K689-MINIFS(K:K,$E:$E,$E689))/(MAXIFS(K:K,$E:$E,$E689)-MINIFS(K:K,$E:$E,$E689))))</f>
        <v/>
      </c>
      <c r="CA689" s="223" t="str">
        <f t="array" ref="CA689">IF(L689="","",
IF(INDEX(Settings!$H:$H,MATCH(CA$1,Settings!$G:$G,0))=TRUE,
100-100*(L689-MINIFS(L:L,$E:$E,$E689))/(MAXIFS(L:L,$E:$E,$E689)-MINIFS(L:L,$E:$E,$E689)),
100*(L689-MINIFS(L:L,$E:$E,$E689))/(MAXIFS(L:L,$E:$E,$E689)-MINIFS(L:L,$E:$E,$E689))))</f>
        <v/>
      </c>
      <c r="CB689" s="223" t="str">
        <f t="array" ref="CB689">IF(M689="","",
IF(INDEX(Settings!$H:$H,MATCH(CB$1,Settings!$G:$G,0))=TRUE,
100-100*(M689-MINIFS(M:M,$E:$E,$E689))/(MAXIFS(M:M,$E:$E,$E689)-MINIFS(M:M,$E:$E,$E689)),
100*(M689-MINIFS(M:M,$E:$E,$E689))/(MAXIFS(M:M,$E:$E,$E689)-MINIFS(M:M,$E:$E,$E689))))</f>
        <v/>
      </c>
      <c r="CC689" s="223" t="str">
        <f t="array" ref="CC689">IF(N689="","",
IF(INDEX(Settings!$H:$H,MATCH(CC$1,Settings!$G:$G,0))=TRUE,
100-100*(N689-MINIFS(N:N,$E:$E,$E689))/(MAXIFS(N:N,$E:$E,$E689)-MINIFS(N:N,$E:$E,$E689)),
100*(N689-MINIFS(N:N,$E:$E,$E689))/(MAXIFS(N:N,$E:$E,$E689)-MINIFS(N:N,$E:$E,$E689))))</f>
        <v/>
      </c>
      <c r="CD689" s="223" t="str">
        <f t="array" ref="CD689">IF(O689="","",
IF(INDEX(Settings!$H:$H,MATCH(CD$1,Settings!$G:$G,0))=TRUE,
100-100*(O689-MINIFS(O:O,$E:$E,$E689))/(MAXIFS(O:O,$E:$E,$E689)-MINIFS(O:O,$E:$E,$E689)),
100*(O689-MINIFS(O:O,$E:$E,$E689))/(MAXIFS(O:O,$E:$E,$E689)-MINIFS(O:O,$E:$E,$E689))))</f>
        <v/>
      </c>
      <c r="CE689" s="223" t="str">
        <f t="array" ref="CE689">IF(P689="","",
IF(INDEX(Settings!$H:$H,MATCH(CE$1,Settings!$G:$G,0))=TRUE,
100-100*(P689-MINIFS(P:P,$E:$E,$E689))/(MAXIFS(P:P,$E:$E,$E689)-MINIFS(P:P,$E:$E,$E689)),
100*(P689-MINIFS(P:P,$E:$E,$E689))/(MAXIFS(P:P,$E:$E,$E689)-MINIFS(P:P,$E:$E,$E689))))</f>
        <v/>
      </c>
      <c r="CF689" s="223" t="str">
        <f t="array" ref="CF689">IF(Q689="","",
IF(INDEX(Settings!$H:$H,MATCH(CF$1,Settings!$G:$G,0))=TRUE,
100-100*(Q689-MINIFS(Q:Q,$E:$E,$E689))/(MAXIFS(Q:Q,$E:$E,$E689)-MINIFS(Q:Q,$E:$E,$E689)),
100*(Q689-MINIFS(Q:Q,$E:$E,$E689))/(MAXIFS(Q:Q,$E:$E,$E689)-MINIFS(Q:Q,$E:$E,$E689))))</f>
        <v/>
      </c>
      <c r="CG689" s="223" t="str">
        <f t="array" ref="CG689">IF(R689="","",
IF(INDEX(Settings!$H:$H,MATCH(CG$1,Settings!$G:$G,0))=TRUE,
100-100*(R689-MINIFS(R:R,$E:$E,$E689))/(MAXIFS(R:R,$E:$E,$E689)-MINIFS(R:R,$E:$E,$E689)),
100*(R689-MINIFS(R:R,$E:$E,$E689))/(MAXIFS(R:R,$E:$E,$E689)-MINIFS(R:R,$E:$E,$E689))))</f>
        <v/>
      </c>
      <c r="CH689" s="223" t="str">
        <f t="array" ref="CH689">IF(S689="","",
IF(INDEX(Settings!$H:$H,MATCH(CH$1,Settings!$G:$G,0))=TRUE,
100-100*(S689-MINIFS(S:S,$E:$E,$E689))/(MAXIFS(S:S,$E:$E,$E689)-MINIFS(S:S,$E:$E,$E689)),
100*(S689-MINIFS(S:S,$E:$E,$E689))/(MAXIFS(S:S,$E:$E,$E689)-MINIFS(S:S,$E:$E,$E689))))</f>
        <v/>
      </c>
      <c r="CI689" s="223" t="str">
        <f t="array" ref="CI689">IF(T689="","",
IF(INDEX(Settings!$H:$H,MATCH(CI$1,Settings!$G:$G,0))=TRUE,
100-100*(T689-MINIFS(T:T,$E:$E,$E689))/(MAXIFS(T:T,$E:$E,$E689)-MINIFS(T:T,$E:$E,$E689)),
100*(T689-MINIFS(T:T,$E:$E,$E689))/(MAXIFS(T:T,$E:$E,$E689)-MINIFS(T:T,$E:$E,$E689))))</f>
        <v/>
      </c>
      <c r="CJ689" s="223" t="str">
        <f t="array" ref="CJ689">IF(U689="","",
IF(INDEX(Settings!$H:$H,MATCH(CJ$1,Settings!$G:$G,0))=TRUE,
100-100*(U689-MINIFS(U:U,$E:$E,$E689))/(MAXIFS(U:U,$E:$E,$E689)-MINIFS(U:U,$E:$E,$E689)),
100*(U689-MINIFS(U:U,$E:$E,$E689))/(MAXIFS(U:U,$E:$E,$E689)-MINIFS(U:U,$E:$E,$E689))))</f>
        <v/>
      </c>
      <c r="CK689" s="223" t="str">
        <f t="array" ref="CK689">IF(V689="","",
IF(INDEX(Settings!$H:$H,MATCH(CK$1,Settings!$G:$G,0))=TRUE,
100-100*(V689-MINIFS(V:V,$E:$E,$E689))/(MAXIFS(V:V,$E:$E,$E689)-MINIFS(V:V,$E:$E,$E689)),
100*(V689-MINIFS(V:V,$E:$E,$E689))/(MAXIFS(V:V,$E:$E,$E689)-MINIFS(V:V,$E:$E,$E689))))</f>
        <v/>
      </c>
      <c r="CL689" s="223" t="str">
        <f t="array" ref="CL689">IF(W689="","",
IF(INDEX(Settings!$H:$H,MATCH(CL$1,Settings!$G:$G,0))=TRUE,
100-100*(W689-MINIFS(W:W,$E:$E,$E689))/(MAXIFS(W:W,$E:$E,$E689)-MINIFS(W:W,$E:$E,$E689)),
100*(W689-MINIFS(W:W,$E:$E,$E689))/(MAXIFS(W:W,$E:$E,$E689)-MINIFS(W:W,$E:$E,$E689))))</f>
        <v/>
      </c>
      <c r="CM689" s="223" t="str">
        <f t="array" ref="CM689">IF(X689="","",
IF(INDEX(Settings!$H:$H,MATCH(CM$1,Settings!$G:$G,0))=TRUE,
100-100*(X689-MINIFS(X:X,$E:$E,$E689))/(MAXIFS(X:X,$E:$E,$E689)-MINIFS(X:X,$E:$E,$E689)),
100*(X689-MINIFS(X:X,$E:$E,$E689))/(MAXIFS(X:X,$E:$E,$E689)-MINIFS(X:X,$E:$E,$E689))))</f>
        <v/>
      </c>
      <c r="CN689" s="223" t="str">
        <f t="array" ref="CN689">IF(Y689="","",
IF(INDEX(Settings!$H:$H,MATCH(CN$1,Settings!$G:$G,0))=TRUE,
100-100*(Y689-MINIFS(Y:Y,$E:$E,$E689))/(MAXIFS(Y:Y,$E:$E,$E689)-MINIFS(Y:Y,$E:$E,$E689)),
100*(Y689-MINIFS(Y:Y,$E:$E,$E689))/(MAXIFS(Y:Y,$E:$E,$E689)-MINIFS(Y:Y,$E:$E,$E689))))</f>
        <v/>
      </c>
      <c r="CO689" s="223" t="str">
        <f t="array" ref="CO689">IF(Z689="","",
IF(INDEX(Settings!$H:$H,MATCH(CO$1,Settings!$G:$G,0))=TRUE,
100-100*(Z689-MINIFS(Z:Z,$E:$E,$E689))/(MAXIFS(Z:Z,$E:$E,$E689)-MINIFS(Z:Z,$E:$E,$E689)),
100*(Z689-MINIFS(Z:Z,$E:$E,$E689))/(MAXIFS(Z:Z,$E:$E,$E689)-MINIFS(Z:Z,$E:$E,$E689))))</f>
        <v/>
      </c>
      <c r="CP689" s="223" t="str">
        <f t="array" ref="CP689">IF(AA689="","",
IF(INDEX(Settings!$H:$H,MATCH(CP$1,Settings!$G:$G,0))=TRUE,
100-100*(AA689-MINIFS(AA:AA,$E:$E,$E689))/(MAXIFS(AA:AA,$E:$E,$E689)-MINIFS(AA:AA,$E:$E,$E689)),
100*(AA689-MINIFS(AA:AA,$E:$E,$E689))/(MAXIFS(AA:AA,$E:$E,$E689)-MINIFS(AA:AA,$E:$E,$E689))))</f>
        <v/>
      </c>
      <c r="CQ689" s="223" t="str">
        <f t="array" ref="CQ689">IF(AB689="","",
IF(INDEX(Settings!$H:$H,MATCH(CQ$1,Settings!$G:$G,0))=TRUE,
100-100*(AB689-MINIFS(AB:AB,$E:$E,$E689))/(MAXIFS(AB:AB,$E:$E,$E689)-MINIFS(AB:AB,$E:$E,$E689)),
100*(AB689-MINIFS(AB:AB,$E:$E,$E689))/(MAXIFS(AB:AB,$E:$E,$E689)-MINIFS(AB:AB,$E:$E,$E689))))</f>
        <v/>
      </c>
      <c r="CR689" s="223" t="str">
        <f t="array" ref="CR689">IF(AC689="","",
IF(INDEX(Settings!$H:$H,MATCH(CR$1,Settings!$G:$G,0))=TRUE,
100-100*(AC689-MINIFS(AC:AC,$E:$E,$E689))/(MAXIFS(AC:AC,$E:$E,$E689)-MINIFS(AC:AC,$E:$E,$E689)),
100*(AC689-MINIFS(AC:AC,$E:$E,$E689))/(MAXIFS(AC:AC,$E:$E,$E689)-MINIFS(AC:AC,$E:$E,$E689))))</f>
        <v/>
      </c>
      <c r="CS689" s="223" t="str">
        <f t="array" ref="CS689">IF(AD689="","",
IF(INDEX(Settings!$H:$H,MATCH(CS$1,Settings!$G:$G,0))=TRUE,
100-100*(AD689-MINIFS(AD:AD,$E:$E,$E689))/(MAXIFS(AD:AD,$E:$E,$E689)-MINIFS(AD:AD,$E:$E,$E689)),
100*(AD689-MINIFS(AD:AD,$E:$E,$E689))/(MAXIFS(AD:AD,$E:$E,$E689)-MINIFS(AD:AD,$E:$E,$E689))))</f>
        <v/>
      </c>
      <c r="CT689" s="223" t="str">
        <f t="array" ref="CT689">IF(AE689="","",
IF(INDEX(Settings!$H:$H,MATCH(CT$1,Settings!$G:$G,0))=TRUE,
100-100*(AE689-MINIFS(AE:AE,$E:$E,$E689))/(MAXIFS(AE:AE,$E:$E,$E689)-MINIFS(AE:AE,$E:$E,$E689)),
100*(AE689-MINIFS(AE:AE,$E:$E,$E689))/(MAXIFS(AE:AE,$E:$E,$E689)-MINIFS(AE:AE,$E:$E,$E689))))</f>
        <v/>
      </c>
      <c r="CU689" s="223" t="str">
        <f t="array" ref="CU689">IF(AF689="","",
IF(INDEX(Settings!$H:$H,MATCH(CU$1,Settings!$G:$G,0))=TRUE,
100-100*(AF689-MINIFS(AF:AF,$E:$E,$E689))/(MAXIFS(AF:AF,$E:$E,$E689)-MINIFS(AF:AF,$E:$E,$E689)),
100*(AF689-MINIFS(AF:AF,$E:$E,$E689))/(MAXIFS(AF:AF,$E:$E,$E689)-MINIFS(AF:AF,$E:$E,$E689))))</f>
        <v/>
      </c>
      <c r="CV689" s="223" t="str">
        <f t="array" ref="CV689">IF(AG689="","",
IF(INDEX(Settings!$H:$H,MATCH(CV$1,Settings!$G:$G,0))=TRUE,
100-100*(AG689-MINIFS(AG:AG,$E:$E,$E689))/(MAXIFS(AG:AG,$E:$E,$E689)-MINIFS(AG:AG,$E:$E,$E689)),
100*(AG689-MINIFS(AG:AG,$E:$E,$E689))/(MAXIFS(AG:AG,$E:$E,$E689)-MINIFS(AG:AG,$E:$E,$E689))))</f>
        <v/>
      </c>
      <c r="CW689" s="223" t="str">
        <f t="array" ref="CW689">IF(AH689="","",
IF(INDEX(Settings!$H:$H,MATCH(CW$1,Settings!$G:$G,0))=TRUE,
100-100*(AH689-MINIFS(AH:AH,$E:$E,$E689))/(MAXIFS(AH:AH,$E:$E,$E689)-MINIFS(AH:AH,$E:$E,$E689)),
100*(AH689-MINIFS(AH:AH,$E:$E,$E689))/(MAXIFS(AH:AH,$E:$E,$E689)-MINIFS(AH:AH,$E:$E,$E689))))</f>
        <v/>
      </c>
      <c r="CX689" s="223" t="str">
        <f t="array" ref="CX689">IF(AI689="","",
IF(INDEX(Settings!$H:$H,MATCH(CX$1,Settings!$G:$G,0))=TRUE,
100-100*(AI689-MINIFS(AI:AI,$E:$E,$E689))/(MAXIFS(AI:AI,$E:$E,$E689)-MINIFS(AI:AI,$E:$E,$E689)),
100*(AI689-MINIFS(AI:AI,$E:$E,$E689))/(MAXIFS(AI:AI,$E:$E,$E689)-MINIFS(AI:AI,$E:$E,$E689))))</f>
        <v/>
      </c>
      <c r="CY689" s="223" t="str">
        <f t="array" ref="CY689">IF(AJ689="","",
IF(INDEX(Settings!$H:$H,MATCH(CY$1,Settings!$G:$G,0))=TRUE,
100-100*(AJ689-MINIFS(AJ:AJ,$E:$E,$E689))/(MAXIFS(AJ:AJ,$E:$E,$E689)-MINIFS(AJ:AJ,$E:$E,$E689)),
100*(AJ689-MINIFS(AJ:AJ,$E:$E,$E689))/(MAXIFS(AJ:AJ,$E:$E,$E689)-MINIFS(AJ:AJ,$E:$E,$E689))))</f>
        <v/>
      </c>
      <c r="CZ689" s="223" t="str">
        <f t="array" ref="CZ689">IF(AK689="","",
IF(INDEX(Settings!$H:$H,MATCH(CZ$1,Settings!$G:$G,0))=TRUE,
100-100*(AK689-MINIFS(AK:AK,$E:$E,$E689))/(MAXIFS(AK:AK,$E:$E,$E689)-MINIFS(AK:AK,$E:$E,$E689)),
100*(AK689-MINIFS(AK:AK,$E:$E,$E689))/(MAXIFS(AK:AK,$E:$E,$E689)-MINIFS(AK:AK,$E:$E,$E689))))</f>
        <v/>
      </c>
      <c r="DA689" s="223" t="str">
        <f t="array" ref="DA689">IF(AL689="","",
IF(INDEX(Settings!$H:$H,MATCH(DA$1,Settings!$G:$G,0))=TRUE,
100-100*(AL689-MINIFS(AL:AL,$E:$E,$E689))/(MAXIFS(AL:AL,$E:$E,$E689)-MINIFS(AL:AL,$E:$E,$E689)),
100*(AL689-MINIFS(AL:AL,$E:$E,$E689))/(MAXIFS(AL:AL,$E:$E,$E689)-MINIFS(AL:AL,$E:$E,$E689))))</f>
        <v/>
      </c>
      <c r="DB689" s="223" t="str">
        <f t="array" ref="DB689">IF(AM689="","",
IF(INDEX(Settings!$H:$H,MATCH(DB$1,Settings!$G:$G,0))=TRUE,
100-100*(AM689-MINIFS(AM:AM,$E:$E,$E689))/(MAXIFS(AM:AM,$E:$E,$E689)-MINIFS(AM:AM,$E:$E,$E689)),
100*(AM689-MINIFS(AM:AM,$E:$E,$E689))/(MAXIFS(AM:AM,$E:$E,$E689)-MINIFS(AM:AM,$E:$E,$E689))))</f>
        <v/>
      </c>
      <c r="DC689" s="223" t="str">
        <f t="array" ref="DC689">IF(AN689="","",
IF(INDEX(Settings!$H:$H,MATCH(DC$1,Settings!$G:$G,0))=TRUE,
100-100*(AN689-MINIFS(AN:AN,$E:$E,$E689))/(MAXIFS(AN:AN,$E:$E,$E689)-MINIFS(AN:AN,$E:$E,$E689)),
100*(AN689-MINIFS(AN:AN,$E:$E,$E689))/(MAXIFS(AN:AN,$E:$E,$E689)-MINIFS(AN:AN,$E:$E,$E689))))</f>
        <v/>
      </c>
      <c r="DD689" s="223" t="str">
        <f t="array" ref="DD689">IF(AO689="","",
IF(INDEX(Settings!$H:$H,MATCH(DD$1,Settings!$G:$G,0))=TRUE,
100-100*(AO689-MINIFS(AO:AO,$E:$E,$E689))/(MAXIFS(AO:AO,$E:$E,$E689)-MINIFS(AO:AO,$E:$E,$E689)),
100*(AO689-MINIFS(AO:AO,$E:$E,$E689))/(MAXIFS(AO:AO,$E:$E,$E689)-MINIFS(AO:AO,$E:$E,$E689))))</f>
        <v/>
      </c>
      <c r="DE689" s="223" t="str">
        <f t="array" ref="DE689">IF(AP689="","",
IF(INDEX(Settings!$H:$H,MATCH(DE$1,Settings!$G:$G,0))=TRUE,
100-100*(AP689-MINIFS(AP:AP,$E:$E,$E689))/(MAXIFS(AP:AP,$E:$E,$E689)-MINIFS(AP:AP,$E:$E,$E689)),
100*(AP689-MINIFS(AP:AP,$E:$E,$E689))/(MAXIFS(AP:AP,$E:$E,$E689)-MINIFS(AP:AP,$E:$E,$E689))))</f>
        <v/>
      </c>
      <c r="DF689" s="223" t="str">
        <f t="array" ref="DF689">IF(AQ689="","",
IF(INDEX(Settings!$H:$H,MATCH(DF$1,Settings!$G:$G,0))=TRUE,
100-100*(AQ689-MINIFS(AQ:AQ,$E:$E,$E689))/(MAXIFS(AQ:AQ,$E:$E,$E689)-MINIFS(AQ:AQ,$E:$E,$E689)),
100*(AQ689-MINIFS(AQ:AQ,$E:$E,$E689))/(MAXIFS(AQ:AQ,$E:$E,$E689)-MINIFS(AQ:AQ,$E:$E,$E689))))</f>
        <v/>
      </c>
      <c r="DG689" s="223" t="str">
        <f t="array" ref="DG689">IF(AR689="","",
IF(INDEX(Settings!$H:$H,MATCH(DG$1,Settings!$G:$G,0))=TRUE,
100-100*(AR689-MINIFS(AR:AR,$E:$E,$E689))/(MAXIFS(AR:AR,$E:$E,$E689)-MINIFS(AR:AR,$E:$E,$E689)),
100*(AR689-MINIFS(AR:AR,$E:$E,$E689))/(MAXIFS(AR:AR,$E:$E,$E689)-MINIFS(AR:AR,$E:$E,$E689))))</f>
        <v/>
      </c>
      <c r="DH689" s="223" t="str">
        <f t="array" ref="DH689">IF(AS689="","",
IF(INDEX(Settings!$H:$H,MATCH(DH$1,Settings!$G:$G,0))=TRUE,
100-100*(AS689-MINIFS(AS:AS,$E:$E,$E689))/(MAXIFS(AS:AS,$E:$E,$E689)-MINIFS(AS:AS,$E:$E,$E689)),
100*(AS689-MINIFS(AS:AS,$E:$E,$E689))/(MAXIFS(AS:AS,$E:$E,$E689)-MINIFS(AS:AS,$E:$E,$E689))))</f>
        <v/>
      </c>
      <c r="DI689" s="223" t="str">
        <f t="array" ref="DI689">IF(AT689="","",
IF(INDEX(Settings!$H:$H,MATCH(DI$1,Settings!$G:$G,0))=TRUE,
100-100*(AT689-MINIFS(AT:AT,$E:$E,$E689))/(MAXIFS(AT:AT,$E:$E,$E689)-MINIFS(AT:AT,$E:$E,$E689)),
100*(AT689-MINIFS(AT:AT,$E:$E,$E689))/(MAXIFS(AT:AT,$E:$E,$E689)-MINIFS(AT:AT,$E:$E,$E689))))</f>
        <v/>
      </c>
      <c r="DJ689" s="223" t="str">
        <f t="array" ref="DJ689">IF(AU689="","",
IF(INDEX(Settings!$H:$H,MATCH(DJ$1,Settings!$G:$G,0))=TRUE,
100-100*(AU689-MINIFS(AU:AU,$E:$E,$E689))/(MAXIFS(AU:AU,$E:$E,$E689)-MINIFS(AU:AU,$E:$E,$E689)),
100*(AU689-MINIFS(AU:AU,$E:$E,$E689))/(MAXIFS(AU:AU,$E:$E,$E689)-MINIFS(AU:AU,$E:$E,$E689))))</f>
        <v/>
      </c>
      <c r="DK689" s="223" t="str">
        <f t="array" ref="DK689">IF(AV689="","",
IF(INDEX(Settings!$H:$H,MATCH(DK$1,Settings!$G:$G,0))=TRUE,
100-100*(AV689-MINIFS(AV:AV,$E:$E,$E689))/(MAXIFS(AV:AV,$E:$E,$E689)-MINIFS(AV:AV,$E:$E,$E689)),
100*(AV689-MINIFS(AV:AV,$E:$E,$E689))/(MAXIFS(AV:AV,$E:$E,$E689)-MINIFS(AV:AV,$E:$E,$E689))))</f>
        <v/>
      </c>
      <c r="DL689" s="223" t="str">
        <f t="array" ref="DL689">IF(AW689="","",
IF(INDEX(Settings!$H:$H,MATCH(DL$1,Settings!$G:$G,0))=TRUE,
100-100*(AW689-MINIFS(AW:AW,$E:$E,$E689))/(MAXIFS(AW:AW,$E:$E,$E689)-MINIFS(AW:AW,$E:$E,$E689)),
100*(AW689-MINIFS(AW:AW,$E:$E,$E689))/(MAXIFS(AW:AW,$E:$E,$E689)-MINIFS(AW:AW,$E:$E,$E689))))</f>
        <v/>
      </c>
      <c r="DM689" s="223" t="str">
        <f t="array" ref="DM689">IF(AX689="","",
IF(INDEX(Settings!$H:$H,MATCH(DM$1,Settings!$G:$G,0))=TRUE,
100-100*(AX689-MINIFS(AX:AX,$E:$E,$E689))/(MAXIFS(AX:AX,$E:$E,$E689)-MINIFS(AX:AX,$E:$E,$E689)),
100*(AX689-MINIFS(AX:AX,$E:$E,$E689))/(MAXIFS(AX:AX,$E:$E,$E689)-MINIFS(AX:AX,$E:$E,$E689))))</f>
        <v/>
      </c>
      <c r="DN689" s="223" t="str">
        <f t="array" ref="DN689">IF(AY689="","",
IF(INDEX(Settings!$H:$H,MATCH(DN$1,Settings!$G:$G,0))=TRUE,
100-100*(AY689-MINIFS(AY:AY,$E:$E,$E689))/(MAXIFS(AY:AY,$E:$E,$E689)-MINIFS(AY:AY,$E:$E,$E689)),
100*(AY689-MINIFS(AY:AY,$E:$E,$E689))/(MAXIFS(AY:AY,$E:$E,$E689)-MINIFS(AY:AY,$E:$E,$E689))))</f>
        <v/>
      </c>
      <c r="DO689" s="223" t="str">
        <f t="array" ref="DO689">IF(AZ689="","",
IF(INDEX(Settings!$H:$H,MATCH(DO$1,Settings!$G:$G,0))=TRUE,
100-100*(AZ689-MINIFS(AZ:AZ,$E:$E,$E689))/(MAXIFS(AZ:AZ,$E:$E,$E689)-MINIFS(AZ:AZ,$E:$E,$E689)),
100*(AZ689-MINIFS(AZ:AZ,$E:$E,$E689))/(MAXIFS(AZ:AZ,$E:$E,$E689)-MINIFS(AZ:AZ,$E:$E,$E689))))</f>
        <v/>
      </c>
      <c r="DP689" s="223" t="str">
        <f t="array" ref="DP689">IF(BA689="","",
IF(INDEX(Settings!$H:$H,MATCH(DP$1,Settings!$G:$G,0))=TRUE,
100-100*(BA689-MINIFS(BA:BA,$E:$E,$E689))/(MAXIFS(BA:BA,$E:$E,$E689)-MINIFS(BA:BA,$E:$E,$E689)),
100*(BA689-MINIFS(BA:BA,$E:$E,$E689))/(MAXIFS(BA:BA,$E:$E,$E689)-MINIFS(BA:BA,$E:$E,$E689))))</f>
        <v/>
      </c>
      <c r="DQ689" s="223" t="str">
        <f t="array" ref="DQ689">IF(BB689="","",
IF(INDEX(Settings!$H:$H,MATCH(DQ$1,Settings!$G:$G,0))=TRUE,
100-100*(BB689-MINIFS(BB:BB,$E:$E,$E689))/(MAXIFS(BB:BB,$E:$E,$E689)-MINIFS(BB:BB,$E:$E,$E689)),
100*(BB689-MINIFS(BB:BB,$E:$E,$E689))/(MAXIFS(BB:BB,$E:$E,$E689)-MINIFS(BB:BB,$E:$E,$E689))))</f>
        <v/>
      </c>
      <c r="DR689" s="223" t="str">
        <f t="array" ref="DR689">IF(BC689="","",
IF(INDEX(Settings!$H:$H,MATCH(DR$1,Settings!$G:$G,0))=TRUE,
100-100*(BC689-MINIFS(BC:BC,$E:$E,$E689))/(MAXIFS(BC:BC,$E:$E,$E689)-MINIFS(BC:BC,$E:$E,$E689)),
100*(BC689-MINIFS(BC:BC,$E:$E,$E689))/(MAXIFS(BC:BC,$E:$E,$E689)-MINIFS(BC:BC,$E:$E,$E689))))</f>
        <v/>
      </c>
      <c r="DS689" s="223" t="str">
        <f t="array" ref="DS689">IF(BD689="","",
IF(INDEX(Settings!$H:$H,MATCH(DS$1,Settings!$G:$G,0))=TRUE,
100-100*(BD689-MINIFS(BD:BD,$E:$E,$E689))/(MAXIFS(BD:BD,$E:$E,$E689)-MINIFS(BD:BD,$E:$E,$E689)),
100*(BD689-MINIFS(BD:BD,$E:$E,$E689))/(MAXIFS(BD:BD,$E:$E,$E689)-MINIFS(BD:BD,$E:$E,$E689))))</f>
        <v/>
      </c>
      <c r="DT689" s="223" t="str">
        <f t="array" ref="DT689">IF(BE689="","",
IF(INDEX(Settings!$H:$H,MATCH(DT$1,Settings!$G:$G,0))=TRUE,
100-100*(BE689-MINIFS(BE:BE,$E:$E,$E689))/(MAXIFS(BE:BE,$E:$E,$E689)-MINIFS(BE:BE,$E:$E,$E689)),
100*(BE689-MINIFS(BE:BE,$E:$E,$E689))/(MAXIFS(BE:BE,$E:$E,$E689)-MINIFS(BE:BE,$E:$E,$E689))))</f>
        <v/>
      </c>
      <c r="DU689" s="223" t="str">
        <f t="array" ref="DU689">IF(BF689="","",
IF(INDEX(Settings!$H:$H,MATCH(DU$1,Settings!$G:$G,0))=TRUE,
100-100*(BF689-MINIFS(BF:BF,$E:$E,$E689))/(MAXIFS(BF:BF,$E:$E,$E689)-MINIFS(BF:BF,$E:$E,$E689)),
100*(BF689-MINIFS(BF:BF,$E:$E,$E689))/(MAXIFS(BF:BF,$E:$E,$E689)-MINIFS(BF:BF,$E:$E,$E689))))</f>
        <v/>
      </c>
      <c r="DV689" s="223" t="str">
        <f t="array" ref="DV689">IF(BG689="","",
IF(INDEX(Settings!$H:$H,MATCH(DV$1,Settings!$G:$G,0))=TRUE,
100-100*(BG689-MINIFS(BG:BG,$E:$E,$E689))/(MAXIFS(BG:BG,$E:$E,$E689)-MINIFS(BG:BG,$E:$E,$E689)),
100*(BG689-MINIFS(BG:BG,$E:$E,$E689))/(MAXIFS(BG:BG,$E:$E,$E689)-MINIFS(BG:BG,$E:$E,$E689))))</f>
        <v/>
      </c>
      <c r="DW689" s="223" t="str">
        <f t="array" ref="DW689">IF(BH689="","",
IF(INDEX(Settings!$H:$H,MATCH(DW$1,Settings!$G:$G,0))=TRUE,
100-100*(BH689-MINIFS(BH:BH,$E:$E,$E689))/(MAXIFS(BH:BH,$E:$E,$E689)-MINIFS(BH:BH,$E:$E,$E689)),
100*(BH689-MINIFS(BH:BH,$E:$E,$E689))/(MAXIFS(BH:BH,$E:$E,$E689)-MINIFS(BH:BH,$E:$E,$E689))))</f>
        <v/>
      </c>
      <c r="DX689" s="223" t="str">
        <f t="array" ref="DX689">IF(BI689="","",
IF(INDEX(Settings!$H:$H,MATCH(DX$1,Settings!$G:$G,0))=TRUE,
100-100*(BI689-MINIFS(BI:BI,$E:$E,$E689))/(MAXIFS(BI:BI,$E:$E,$E689)-MINIFS(BI:BI,$E:$E,$E689)),
100*(BI689-MINIFS(BI:BI,$E:$E,$E689))/(MAXIFS(BI:BI,$E:$E,$E689)-MINIFS(BI:BI,$E:$E,$E689))))</f>
        <v/>
      </c>
      <c r="DY689" s="223" t="str">
        <f t="array" ref="DY689">IF(BJ689="","",
IF(INDEX(Settings!$H:$H,MATCH(DY$1,Settings!$G:$G,0))=TRUE,
100-100*(BJ689-MINIFS(BJ:BJ,$E:$E,$E689))/(MAXIFS(BJ:BJ,$E:$E,$E689)-MINIFS(BJ:BJ,$E:$E,$E689)),
100*(BJ689-MINIFS(BJ:BJ,$E:$E,$E689))/(MAXIFS(BJ:BJ,$E:$E,$E689)-MINIFS(BJ:BJ,$E:$E,$E689))))</f>
        <v/>
      </c>
      <c r="DZ689" s="225"/>
      <c r="EA689" s="225"/>
      <c r="EB689" s="225" t="str">
        <f t="shared" si="8"/>
        <v/>
      </c>
      <c r="EC689" s="225" t="str">
        <f t="shared" si="9"/>
        <v/>
      </c>
      <c r="ED689" s="225" t="str">
        <f t="shared" si="10"/>
        <v/>
      </c>
      <c r="EE689" s="225" t="str">
        <f t="shared" si="11"/>
        <v/>
      </c>
      <c r="EF689" s="225" t="str">
        <f t="shared" si="12"/>
        <v/>
      </c>
      <c r="EG689" s="225" t="str">
        <f t="shared" si="13"/>
        <v/>
      </c>
      <c r="EH689" s="225"/>
      <c r="EI689" s="225"/>
      <c r="EJ689" s="225"/>
      <c r="EK689" s="225"/>
      <c r="EL689" s="225"/>
      <c r="EM689" s="225"/>
    </row>
    <row r="690">
      <c r="A690" s="231"/>
      <c r="B690" s="231"/>
      <c r="C690" s="231"/>
      <c r="D690" s="231" t="str">
        <f t="array" ref="D690">IFERROR(INDEX(Profiles!$B:$B,MATCH($A690,Profiles!$A:$A,0)),"")</f>
        <v/>
      </c>
      <c r="E690" s="231"/>
      <c r="F690" s="231"/>
      <c r="G690" s="231"/>
      <c r="H690" s="231"/>
      <c r="I690" s="231" t="str">
        <f>IF(A690="","",IF(Settings!$N$3="DATE",F690&amp;": "&amp;TEXT(B690,"M/DD/YY"),F690&amp;": "&amp;H690))</f>
        <v/>
      </c>
      <c r="J690" s="231"/>
      <c r="K690" s="231"/>
      <c r="L690" s="231"/>
      <c r="M690" s="232" t="str">
        <f t="shared" si="14"/>
        <v/>
      </c>
      <c r="N690" s="231"/>
      <c r="O690" s="231"/>
      <c r="P690" s="231"/>
      <c r="Q690" s="231"/>
      <c r="R690" s="231"/>
      <c r="S690" s="230" t="str">
        <f>IFERROR(VLOOKUP(AF690, 'YOYO IR Scores'!A:C, 3, FALSE), "")
</f>
        <v/>
      </c>
      <c r="T690" s="231"/>
      <c r="U690" s="231"/>
      <c r="V690" s="231"/>
      <c r="W690" s="231"/>
      <c r="X690" s="233" t="str">
        <f t="shared" si="4"/>
        <v/>
      </c>
      <c r="Y690" s="234" t="str">
        <f t="shared" si="5"/>
        <v/>
      </c>
      <c r="Z690" s="234" t="str">
        <f t="shared" si="6"/>
        <v/>
      </c>
      <c r="AA690" s="233" t="str">
        <f t="shared" si="7"/>
        <v/>
      </c>
      <c r="AB690" s="232"/>
      <c r="AC690" s="232"/>
      <c r="AD690" s="232"/>
      <c r="AE690" s="232" t="str">
        <f>IFERROR(VLOOKUP(AF690, 'YOYO IR Scores'!A:C, 2, FALSE), "")</f>
        <v/>
      </c>
      <c r="AF690" s="232"/>
      <c r="AG690" s="23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c r="BD690" s="232"/>
      <c r="BE690" s="232"/>
      <c r="BF690" s="232"/>
      <c r="BG690" s="232"/>
      <c r="BH690" s="232"/>
      <c r="BI690" s="232"/>
      <c r="BJ690" s="232"/>
      <c r="BK690" s="232" t="str">
        <f t="array" ref="BK690">IF(J690="","",
IF(INDEX(Settings!$H:$H,MATCH(BY$1,Settings!$G:$G,0))=TRUE,
100-100*(J690-MIN(J:J))/(MAX(J:J)-MIN(J:J)),
100*(J690-MIN(J:J))/(MAX(J:J)-MIN(J:J))))</f>
        <v/>
      </c>
      <c r="BL690" s="232" t="str">
        <f t="array" ref="BL690">IF(J690="","",
IF(INDEX(Settings!$H:$H,MATCH(BY$1,Settings!$G:$G,0))=TRUE,
100-100*(J690-MINIFS(J:J,$E:$E,$E690))/(MAXIFS(J:J,$E:$E,$E690)-MINIFS(J:J,$E:$E,$E690)),
100*(J690-MINIFS(J:J,$E:$E,$E690))/(MAXIFS(J:J,$E:$E,$E690)-MINIFS(J:J,$E:$E,$E690))))</f>
        <v/>
      </c>
      <c r="BM690" s="232" t="str">
        <f t="array" ref="BM690">IF(J690="","",
IF(INDEX(Settings!$H:$H,MATCH(BY$1,Settings!$G:$G,0))=TRUE,
100-100*(J690-MINIFS(J:J,$E:$E,$E690,$I:$I,$I690))/(MAXIFS(J:J,$E:$E,$E690,$I:$I,$I690)-MINIFS(J:J,$E:$E,$E690,$I:$I,$I690)),
100*(J690-MINIFS(J:J,$E:$E,$E690,$I:$I,$I690))/(MAXIFS(J:J,$E:$E,$E690,$I:$I,$I690)-MINIFS(J:J,$E:$E,$E690,$I:$I,$I690))))</f>
        <v/>
      </c>
      <c r="BN690" s="231" t="str">
        <f t="array" ref="BN690">IF(J690="","",
IF(INDEX(Settings!$H:$H,MATCH(BY$1,Settings!$G:$G,0))=TRUE,
100-100*PERCENTRANK(J:J,J690),
100*PERCENTRANK(J:J,J690)))</f>
        <v/>
      </c>
      <c r="BO690" s="231" t="str">
        <f>IFERROR(__xludf.DUMMYFUNCTION("IF(J690="""","""",
IF(INDEX(Settings!$H:$H,MATCH(BY$1,Settings!$G:$G,0))=TRUE,
100-100*PERCENTRANK(FILTER(J:J,$E:$E=$E690),J690),
100*PERCENTRANK(FILTER(J:J,$E:$E=$E690),J690)))"),"")</f>
        <v/>
      </c>
      <c r="BP690" s="231" t="str">
        <f>IFERROR(__xludf.DUMMYFUNCTION("IF(J690="""","""",
IF(INDEX(Settings!$H:$H,MATCH(BY$1,Settings!$G:$G,0))=TRUE,
100-100*PERCENTRANK(FILTER(J:J,$E:$E=$E690,$I:$I=$I690),J690),
100*PERCENTRANK(FILTER(J:J,$E:$E=$E690,$I:$I=$I690),J690)))"),"")</f>
        <v/>
      </c>
      <c r="BQ690" s="233" t="str">
        <f t="array" ref="BQ690">IF(J690="","",
IF(INDEX(Settings!$H:$H,MATCH(BY$1,Settings!$G:$G,0))=TRUE,
-1*(J690-AVERAGE(J:J))/STDEV(J:J),
(J690-AVERAGE(J:J))/STDEV(J:J)))</f>
        <v/>
      </c>
      <c r="BR690" s="233" t="str">
        <f>IFERROR(__xludf.DUMMYFUNCTION("IF(J690="""","""",
IF(INDEX(Settings!$H:$H,MATCH(BY$1,Settings!$G:$G,0))=TRUE,
-1*(J690-AVERAGEIFS(J:J,$E:$E,$E690))/STDEV(FILTER(J:J,$E:$E=$E690)),
(J690-AVERAGEIFS(J:J,$E:$E,$E690))/STDEV(FILTER(J:J,$E:$E=$E690))))"),"")</f>
        <v/>
      </c>
      <c r="BS690" s="233"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1"/>
      <c r="BX690" s="231"/>
      <c r="BY690" s="232" t="str">
        <f t="array" ref="BY690">IF(J690="","",
IF(INDEX(Settings!$H:$H,MATCH(BY$1,Settings!$G:$G,0))=TRUE,
100-100*(J690-MINIFS(J:J,$E:$E,$E690))/(MAXIFS(J:J,$E:$E,$E690)-MINIFS(J:J,$E:$E,$E690)),
100*(J690-MINIFS(J:J,$E:$E,$E690))/(MAXIFS(J:J,$E:$E,$E690)-MINIFS(J:J,$E:$E,$E690))))</f>
        <v/>
      </c>
      <c r="BZ690" s="232" t="str">
        <f t="array" ref="BZ690">IF(K690="","",
IF(INDEX(Settings!$H:$H,MATCH(BZ$1,Settings!$G:$G,0))=TRUE,
100-100*(K690-MINIFS(K:K,$E:$E,$E690))/(MAXIFS(K:K,$E:$E,$E690)-MINIFS(K:K,$E:$E,$E690)),
100*(K690-MINIFS(K:K,$E:$E,$E690))/(MAXIFS(K:K,$E:$E,$E690)-MINIFS(K:K,$E:$E,$E690))))</f>
        <v/>
      </c>
      <c r="CA690" s="232" t="str">
        <f t="array" ref="CA690">IF(L690="","",
IF(INDEX(Settings!$H:$H,MATCH(CA$1,Settings!$G:$G,0))=TRUE,
100-100*(L690-MINIFS(L:L,$E:$E,$E690))/(MAXIFS(L:L,$E:$E,$E690)-MINIFS(L:L,$E:$E,$E690)),
100*(L690-MINIFS(L:L,$E:$E,$E690))/(MAXIFS(L:L,$E:$E,$E690)-MINIFS(L:L,$E:$E,$E690))))</f>
        <v/>
      </c>
      <c r="CB690" s="232" t="str">
        <f t="array" ref="CB690">IF(M690="","",
IF(INDEX(Settings!$H:$H,MATCH(CB$1,Settings!$G:$G,0))=TRUE,
100-100*(M690-MINIFS(M:M,$E:$E,$E690))/(MAXIFS(M:M,$E:$E,$E690)-MINIFS(M:M,$E:$E,$E690)),
100*(M690-MINIFS(M:M,$E:$E,$E690))/(MAXIFS(M:M,$E:$E,$E690)-MINIFS(M:M,$E:$E,$E690))))</f>
        <v/>
      </c>
      <c r="CC690" s="232" t="str">
        <f t="array" ref="CC690">IF(N690="","",
IF(INDEX(Settings!$H:$H,MATCH(CC$1,Settings!$G:$G,0))=TRUE,
100-100*(N690-MINIFS(N:N,$E:$E,$E690))/(MAXIFS(N:N,$E:$E,$E690)-MINIFS(N:N,$E:$E,$E690)),
100*(N690-MINIFS(N:N,$E:$E,$E690))/(MAXIFS(N:N,$E:$E,$E690)-MINIFS(N:N,$E:$E,$E690))))</f>
        <v/>
      </c>
      <c r="CD690" s="232" t="str">
        <f t="array" ref="CD690">IF(O690="","",
IF(INDEX(Settings!$H:$H,MATCH(CD$1,Settings!$G:$G,0))=TRUE,
100-100*(O690-MINIFS(O:O,$E:$E,$E690))/(MAXIFS(O:O,$E:$E,$E690)-MINIFS(O:O,$E:$E,$E690)),
100*(O690-MINIFS(O:O,$E:$E,$E690))/(MAXIFS(O:O,$E:$E,$E690)-MINIFS(O:O,$E:$E,$E690))))</f>
        <v/>
      </c>
      <c r="CE690" s="232" t="str">
        <f t="array" ref="CE690">IF(P690="","",
IF(INDEX(Settings!$H:$H,MATCH(CE$1,Settings!$G:$G,0))=TRUE,
100-100*(P690-MINIFS(P:P,$E:$E,$E690))/(MAXIFS(P:P,$E:$E,$E690)-MINIFS(P:P,$E:$E,$E690)),
100*(P690-MINIFS(P:P,$E:$E,$E690))/(MAXIFS(P:P,$E:$E,$E690)-MINIFS(P:P,$E:$E,$E690))))</f>
        <v/>
      </c>
      <c r="CF690" s="232" t="str">
        <f t="array" ref="CF690">IF(Q690="","",
IF(INDEX(Settings!$H:$H,MATCH(CF$1,Settings!$G:$G,0))=TRUE,
100-100*(Q690-MINIFS(Q:Q,$E:$E,$E690))/(MAXIFS(Q:Q,$E:$E,$E690)-MINIFS(Q:Q,$E:$E,$E690)),
100*(Q690-MINIFS(Q:Q,$E:$E,$E690))/(MAXIFS(Q:Q,$E:$E,$E690)-MINIFS(Q:Q,$E:$E,$E690))))</f>
        <v/>
      </c>
      <c r="CG690" s="232" t="str">
        <f t="array" ref="CG690">IF(R690="","",
IF(INDEX(Settings!$H:$H,MATCH(CG$1,Settings!$G:$G,0))=TRUE,
100-100*(R690-MINIFS(R:R,$E:$E,$E690))/(MAXIFS(R:R,$E:$E,$E690)-MINIFS(R:R,$E:$E,$E690)),
100*(R690-MINIFS(R:R,$E:$E,$E690))/(MAXIFS(R:R,$E:$E,$E690)-MINIFS(R:R,$E:$E,$E690))))</f>
        <v/>
      </c>
      <c r="CH690" s="232" t="str">
        <f t="array" ref="CH690">IF(S690="","",
IF(INDEX(Settings!$H:$H,MATCH(CH$1,Settings!$G:$G,0))=TRUE,
100-100*(S690-MINIFS(S:S,$E:$E,$E690))/(MAXIFS(S:S,$E:$E,$E690)-MINIFS(S:S,$E:$E,$E690)),
100*(S690-MINIFS(S:S,$E:$E,$E690))/(MAXIFS(S:S,$E:$E,$E690)-MINIFS(S:S,$E:$E,$E690))))</f>
        <v/>
      </c>
      <c r="CI690" s="232" t="str">
        <f t="array" ref="CI690">IF(T690="","",
IF(INDEX(Settings!$H:$H,MATCH(CI$1,Settings!$G:$G,0))=TRUE,
100-100*(T690-MINIFS(T:T,$E:$E,$E690))/(MAXIFS(T:T,$E:$E,$E690)-MINIFS(T:T,$E:$E,$E690)),
100*(T690-MINIFS(T:T,$E:$E,$E690))/(MAXIFS(T:T,$E:$E,$E690)-MINIFS(T:T,$E:$E,$E690))))</f>
        <v/>
      </c>
      <c r="CJ690" s="232" t="str">
        <f t="array" ref="CJ690">IF(U690="","",
IF(INDEX(Settings!$H:$H,MATCH(CJ$1,Settings!$G:$G,0))=TRUE,
100-100*(U690-MINIFS(U:U,$E:$E,$E690))/(MAXIFS(U:U,$E:$E,$E690)-MINIFS(U:U,$E:$E,$E690)),
100*(U690-MINIFS(U:U,$E:$E,$E690))/(MAXIFS(U:U,$E:$E,$E690)-MINIFS(U:U,$E:$E,$E690))))</f>
        <v/>
      </c>
      <c r="CK690" s="232" t="str">
        <f t="array" ref="CK690">IF(V690="","",
IF(INDEX(Settings!$H:$H,MATCH(CK$1,Settings!$G:$G,0))=TRUE,
100-100*(V690-MINIFS(V:V,$E:$E,$E690))/(MAXIFS(V:V,$E:$E,$E690)-MINIFS(V:V,$E:$E,$E690)),
100*(V690-MINIFS(V:V,$E:$E,$E690))/(MAXIFS(V:V,$E:$E,$E690)-MINIFS(V:V,$E:$E,$E690))))</f>
        <v/>
      </c>
      <c r="CL690" s="232" t="str">
        <f t="array" ref="CL690">IF(W690="","",
IF(INDEX(Settings!$H:$H,MATCH(CL$1,Settings!$G:$G,0))=TRUE,
100-100*(W690-MINIFS(W:W,$E:$E,$E690))/(MAXIFS(W:W,$E:$E,$E690)-MINIFS(W:W,$E:$E,$E690)),
100*(W690-MINIFS(W:W,$E:$E,$E690))/(MAXIFS(W:W,$E:$E,$E690)-MINIFS(W:W,$E:$E,$E690))))</f>
        <v/>
      </c>
      <c r="CM690" s="232" t="str">
        <f t="array" ref="CM690">IF(X690="","",
IF(INDEX(Settings!$H:$H,MATCH(CM$1,Settings!$G:$G,0))=TRUE,
100-100*(X690-MINIFS(X:X,$E:$E,$E690))/(MAXIFS(X:X,$E:$E,$E690)-MINIFS(X:X,$E:$E,$E690)),
100*(X690-MINIFS(X:X,$E:$E,$E690))/(MAXIFS(X:X,$E:$E,$E690)-MINIFS(X:X,$E:$E,$E690))))</f>
        <v/>
      </c>
      <c r="CN690" s="232" t="str">
        <f t="array" ref="CN690">IF(Y690="","",
IF(INDEX(Settings!$H:$H,MATCH(CN$1,Settings!$G:$G,0))=TRUE,
100-100*(Y690-MINIFS(Y:Y,$E:$E,$E690))/(MAXIFS(Y:Y,$E:$E,$E690)-MINIFS(Y:Y,$E:$E,$E690)),
100*(Y690-MINIFS(Y:Y,$E:$E,$E690))/(MAXIFS(Y:Y,$E:$E,$E690)-MINIFS(Y:Y,$E:$E,$E690))))</f>
        <v/>
      </c>
      <c r="CO690" s="232" t="str">
        <f t="array" ref="CO690">IF(Z690="","",
IF(INDEX(Settings!$H:$H,MATCH(CO$1,Settings!$G:$G,0))=TRUE,
100-100*(Z690-MINIFS(Z:Z,$E:$E,$E690))/(MAXIFS(Z:Z,$E:$E,$E690)-MINIFS(Z:Z,$E:$E,$E690)),
100*(Z690-MINIFS(Z:Z,$E:$E,$E690))/(MAXIFS(Z:Z,$E:$E,$E690)-MINIFS(Z:Z,$E:$E,$E690))))</f>
        <v/>
      </c>
      <c r="CP690" s="232" t="str">
        <f t="array" ref="CP690">IF(AA690="","",
IF(INDEX(Settings!$H:$H,MATCH(CP$1,Settings!$G:$G,0))=TRUE,
100-100*(AA690-MINIFS(AA:AA,$E:$E,$E690))/(MAXIFS(AA:AA,$E:$E,$E690)-MINIFS(AA:AA,$E:$E,$E690)),
100*(AA690-MINIFS(AA:AA,$E:$E,$E690))/(MAXIFS(AA:AA,$E:$E,$E690)-MINIFS(AA:AA,$E:$E,$E690))))</f>
        <v/>
      </c>
      <c r="CQ690" s="232" t="str">
        <f t="array" ref="CQ690">IF(AB690="","",
IF(INDEX(Settings!$H:$H,MATCH(CQ$1,Settings!$G:$G,0))=TRUE,
100-100*(AB690-MINIFS(AB:AB,$E:$E,$E690))/(MAXIFS(AB:AB,$E:$E,$E690)-MINIFS(AB:AB,$E:$E,$E690)),
100*(AB690-MINIFS(AB:AB,$E:$E,$E690))/(MAXIFS(AB:AB,$E:$E,$E690)-MINIFS(AB:AB,$E:$E,$E690))))</f>
        <v/>
      </c>
      <c r="CR690" s="232" t="str">
        <f t="array" ref="CR690">IF(AC690="","",
IF(INDEX(Settings!$H:$H,MATCH(CR$1,Settings!$G:$G,0))=TRUE,
100-100*(AC690-MINIFS(AC:AC,$E:$E,$E690))/(MAXIFS(AC:AC,$E:$E,$E690)-MINIFS(AC:AC,$E:$E,$E690)),
100*(AC690-MINIFS(AC:AC,$E:$E,$E690))/(MAXIFS(AC:AC,$E:$E,$E690)-MINIFS(AC:AC,$E:$E,$E690))))</f>
        <v/>
      </c>
      <c r="CS690" s="232" t="str">
        <f t="array" ref="CS690">IF(AD690="","",
IF(INDEX(Settings!$H:$H,MATCH(CS$1,Settings!$G:$G,0))=TRUE,
100-100*(AD690-MINIFS(AD:AD,$E:$E,$E690))/(MAXIFS(AD:AD,$E:$E,$E690)-MINIFS(AD:AD,$E:$E,$E690)),
100*(AD690-MINIFS(AD:AD,$E:$E,$E690))/(MAXIFS(AD:AD,$E:$E,$E690)-MINIFS(AD:AD,$E:$E,$E690))))</f>
        <v/>
      </c>
      <c r="CT690" s="232" t="str">
        <f t="array" ref="CT690">IF(AE690="","",
IF(INDEX(Settings!$H:$H,MATCH(CT$1,Settings!$G:$G,0))=TRUE,
100-100*(AE690-MINIFS(AE:AE,$E:$E,$E690))/(MAXIFS(AE:AE,$E:$E,$E690)-MINIFS(AE:AE,$E:$E,$E690)),
100*(AE690-MINIFS(AE:AE,$E:$E,$E690))/(MAXIFS(AE:AE,$E:$E,$E690)-MINIFS(AE:AE,$E:$E,$E690))))</f>
        <v/>
      </c>
      <c r="CU690" s="232" t="str">
        <f t="array" ref="CU690">IF(AF690="","",
IF(INDEX(Settings!$H:$H,MATCH(CU$1,Settings!$G:$G,0))=TRUE,
100-100*(AF690-MINIFS(AF:AF,$E:$E,$E690))/(MAXIFS(AF:AF,$E:$E,$E690)-MINIFS(AF:AF,$E:$E,$E690)),
100*(AF690-MINIFS(AF:AF,$E:$E,$E690))/(MAXIFS(AF:AF,$E:$E,$E690)-MINIFS(AF:AF,$E:$E,$E690))))</f>
        <v/>
      </c>
      <c r="CV690" s="232" t="str">
        <f t="array" ref="CV690">IF(AG690="","",
IF(INDEX(Settings!$H:$H,MATCH(CV$1,Settings!$G:$G,0))=TRUE,
100-100*(AG690-MINIFS(AG:AG,$E:$E,$E690))/(MAXIFS(AG:AG,$E:$E,$E690)-MINIFS(AG:AG,$E:$E,$E690)),
100*(AG690-MINIFS(AG:AG,$E:$E,$E690))/(MAXIFS(AG:AG,$E:$E,$E690)-MINIFS(AG:AG,$E:$E,$E690))))</f>
        <v/>
      </c>
      <c r="CW690" s="232" t="str">
        <f t="array" ref="CW690">IF(AH690="","",
IF(INDEX(Settings!$H:$H,MATCH(CW$1,Settings!$G:$G,0))=TRUE,
100-100*(AH690-MINIFS(AH:AH,$E:$E,$E690))/(MAXIFS(AH:AH,$E:$E,$E690)-MINIFS(AH:AH,$E:$E,$E690)),
100*(AH690-MINIFS(AH:AH,$E:$E,$E690))/(MAXIFS(AH:AH,$E:$E,$E690)-MINIFS(AH:AH,$E:$E,$E690))))</f>
        <v/>
      </c>
      <c r="CX690" s="232" t="str">
        <f t="array" ref="CX690">IF(AI690="","",
IF(INDEX(Settings!$H:$H,MATCH(CX$1,Settings!$G:$G,0))=TRUE,
100-100*(AI690-MINIFS(AI:AI,$E:$E,$E690))/(MAXIFS(AI:AI,$E:$E,$E690)-MINIFS(AI:AI,$E:$E,$E690)),
100*(AI690-MINIFS(AI:AI,$E:$E,$E690))/(MAXIFS(AI:AI,$E:$E,$E690)-MINIFS(AI:AI,$E:$E,$E690))))</f>
        <v/>
      </c>
      <c r="CY690" s="232" t="str">
        <f t="array" ref="CY690">IF(AJ690="","",
IF(INDEX(Settings!$H:$H,MATCH(CY$1,Settings!$G:$G,0))=TRUE,
100-100*(AJ690-MINIFS(AJ:AJ,$E:$E,$E690))/(MAXIFS(AJ:AJ,$E:$E,$E690)-MINIFS(AJ:AJ,$E:$E,$E690)),
100*(AJ690-MINIFS(AJ:AJ,$E:$E,$E690))/(MAXIFS(AJ:AJ,$E:$E,$E690)-MINIFS(AJ:AJ,$E:$E,$E690))))</f>
        <v/>
      </c>
      <c r="CZ690" s="232" t="str">
        <f t="array" ref="CZ690">IF(AK690="","",
IF(INDEX(Settings!$H:$H,MATCH(CZ$1,Settings!$G:$G,0))=TRUE,
100-100*(AK690-MINIFS(AK:AK,$E:$E,$E690))/(MAXIFS(AK:AK,$E:$E,$E690)-MINIFS(AK:AK,$E:$E,$E690)),
100*(AK690-MINIFS(AK:AK,$E:$E,$E690))/(MAXIFS(AK:AK,$E:$E,$E690)-MINIFS(AK:AK,$E:$E,$E690))))</f>
        <v/>
      </c>
      <c r="DA690" s="232" t="str">
        <f t="array" ref="DA690">IF(AL690="","",
IF(INDEX(Settings!$H:$H,MATCH(DA$1,Settings!$G:$G,0))=TRUE,
100-100*(AL690-MINIFS(AL:AL,$E:$E,$E690))/(MAXIFS(AL:AL,$E:$E,$E690)-MINIFS(AL:AL,$E:$E,$E690)),
100*(AL690-MINIFS(AL:AL,$E:$E,$E690))/(MAXIFS(AL:AL,$E:$E,$E690)-MINIFS(AL:AL,$E:$E,$E690))))</f>
        <v/>
      </c>
      <c r="DB690" s="232" t="str">
        <f t="array" ref="DB690">IF(AM690="","",
IF(INDEX(Settings!$H:$H,MATCH(DB$1,Settings!$G:$G,0))=TRUE,
100-100*(AM690-MINIFS(AM:AM,$E:$E,$E690))/(MAXIFS(AM:AM,$E:$E,$E690)-MINIFS(AM:AM,$E:$E,$E690)),
100*(AM690-MINIFS(AM:AM,$E:$E,$E690))/(MAXIFS(AM:AM,$E:$E,$E690)-MINIFS(AM:AM,$E:$E,$E690))))</f>
        <v/>
      </c>
      <c r="DC690" s="232" t="str">
        <f t="array" ref="DC690">IF(AN690="","",
IF(INDEX(Settings!$H:$H,MATCH(DC$1,Settings!$G:$G,0))=TRUE,
100-100*(AN690-MINIFS(AN:AN,$E:$E,$E690))/(MAXIFS(AN:AN,$E:$E,$E690)-MINIFS(AN:AN,$E:$E,$E690)),
100*(AN690-MINIFS(AN:AN,$E:$E,$E690))/(MAXIFS(AN:AN,$E:$E,$E690)-MINIFS(AN:AN,$E:$E,$E690))))</f>
        <v/>
      </c>
      <c r="DD690" s="232" t="str">
        <f t="array" ref="DD690">IF(AO690="","",
IF(INDEX(Settings!$H:$H,MATCH(DD$1,Settings!$G:$G,0))=TRUE,
100-100*(AO690-MINIFS(AO:AO,$E:$E,$E690))/(MAXIFS(AO:AO,$E:$E,$E690)-MINIFS(AO:AO,$E:$E,$E690)),
100*(AO690-MINIFS(AO:AO,$E:$E,$E690))/(MAXIFS(AO:AO,$E:$E,$E690)-MINIFS(AO:AO,$E:$E,$E690))))</f>
        <v/>
      </c>
      <c r="DE690" s="232" t="str">
        <f t="array" ref="DE690">IF(AP690="","",
IF(INDEX(Settings!$H:$H,MATCH(DE$1,Settings!$G:$G,0))=TRUE,
100-100*(AP690-MINIFS(AP:AP,$E:$E,$E690))/(MAXIFS(AP:AP,$E:$E,$E690)-MINIFS(AP:AP,$E:$E,$E690)),
100*(AP690-MINIFS(AP:AP,$E:$E,$E690))/(MAXIFS(AP:AP,$E:$E,$E690)-MINIFS(AP:AP,$E:$E,$E690))))</f>
        <v/>
      </c>
      <c r="DF690" s="232" t="str">
        <f t="array" ref="DF690">IF(AQ690="","",
IF(INDEX(Settings!$H:$H,MATCH(DF$1,Settings!$G:$G,0))=TRUE,
100-100*(AQ690-MINIFS(AQ:AQ,$E:$E,$E690))/(MAXIFS(AQ:AQ,$E:$E,$E690)-MINIFS(AQ:AQ,$E:$E,$E690)),
100*(AQ690-MINIFS(AQ:AQ,$E:$E,$E690))/(MAXIFS(AQ:AQ,$E:$E,$E690)-MINIFS(AQ:AQ,$E:$E,$E690))))</f>
        <v/>
      </c>
      <c r="DG690" s="232" t="str">
        <f t="array" ref="DG690">IF(AR690="","",
IF(INDEX(Settings!$H:$H,MATCH(DG$1,Settings!$G:$G,0))=TRUE,
100-100*(AR690-MINIFS(AR:AR,$E:$E,$E690))/(MAXIFS(AR:AR,$E:$E,$E690)-MINIFS(AR:AR,$E:$E,$E690)),
100*(AR690-MINIFS(AR:AR,$E:$E,$E690))/(MAXIFS(AR:AR,$E:$E,$E690)-MINIFS(AR:AR,$E:$E,$E690))))</f>
        <v/>
      </c>
      <c r="DH690" s="232" t="str">
        <f t="array" ref="DH690">IF(AS690="","",
IF(INDEX(Settings!$H:$H,MATCH(DH$1,Settings!$G:$G,0))=TRUE,
100-100*(AS690-MINIFS(AS:AS,$E:$E,$E690))/(MAXIFS(AS:AS,$E:$E,$E690)-MINIFS(AS:AS,$E:$E,$E690)),
100*(AS690-MINIFS(AS:AS,$E:$E,$E690))/(MAXIFS(AS:AS,$E:$E,$E690)-MINIFS(AS:AS,$E:$E,$E690))))</f>
        <v/>
      </c>
      <c r="DI690" s="232" t="str">
        <f t="array" ref="DI690">IF(AT690="","",
IF(INDEX(Settings!$H:$H,MATCH(DI$1,Settings!$G:$G,0))=TRUE,
100-100*(AT690-MINIFS(AT:AT,$E:$E,$E690))/(MAXIFS(AT:AT,$E:$E,$E690)-MINIFS(AT:AT,$E:$E,$E690)),
100*(AT690-MINIFS(AT:AT,$E:$E,$E690))/(MAXIFS(AT:AT,$E:$E,$E690)-MINIFS(AT:AT,$E:$E,$E690))))</f>
        <v/>
      </c>
      <c r="DJ690" s="232" t="str">
        <f t="array" ref="DJ690">IF(AU690="","",
IF(INDEX(Settings!$H:$H,MATCH(DJ$1,Settings!$G:$G,0))=TRUE,
100-100*(AU690-MINIFS(AU:AU,$E:$E,$E690))/(MAXIFS(AU:AU,$E:$E,$E690)-MINIFS(AU:AU,$E:$E,$E690)),
100*(AU690-MINIFS(AU:AU,$E:$E,$E690))/(MAXIFS(AU:AU,$E:$E,$E690)-MINIFS(AU:AU,$E:$E,$E690))))</f>
        <v/>
      </c>
      <c r="DK690" s="232" t="str">
        <f t="array" ref="DK690">IF(AV690="","",
IF(INDEX(Settings!$H:$H,MATCH(DK$1,Settings!$G:$G,0))=TRUE,
100-100*(AV690-MINIFS(AV:AV,$E:$E,$E690))/(MAXIFS(AV:AV,$E:$E,$E690)-MINIFS(AV:AV,$E:$E,$E690)),
100*(AV690-MINIFS(AV:AV,$E:$E,$E690))/(MAXIFS(AV:AV,$E:$E,$E690)-MINIFS(AV:AV,$E:$E,$E690))))</f>
        <v/>
      </c>
      <c r="DL690" s="232" t="str">
        <f t="array" ref="DL690">IF(AW690="","",
IF(INDEX(Settings!$H:$H,MATCH(DL$1,Settings!$G:$G,0))=TRUE,
100-100*(AW690-MINIFS(AW:AW,$E:$E,$E690))/(MAXIFS(AW:AW,$E:$E,$E690)-MINIFS(AW:AW,$E:$E,$E690)),
100*(AW690-MINIFS(AW:AW,$E:$E,$E690))/(MAXIFS(AW:AW,$E:$E,$E690)-MINIFS(AW:AW,$E:$E,$E690))))</f>
        <v/>
      </c>
      <c r="DM690" s="232" t="str">
        <f t="array" ref="DM690">IF(AX690="","",
IF(INDEX(Settings!$H:$H,MATCH(DM$1,Settings!$G:$G,0))=TRUE,
100-100*(AX690-MINIFS(AX:AX,$E:$E,$E690))/(MAXIFS(AX:AX,$E:$E,$E690)-MINIFS(AX:AX,$E:$E,$E690)),
100*(AX690-MINIFS(AX:AX,$E:$E,$E690))/(MAXIFS(AX:AX,$E:$E,$E690)-MINIFS(AX:AX,$E:$E,$E690))))</f>
        <v/>
      </c>
      <c r="DN690" s="232" t="str">
        <f t="array" ref="DN690">IF(AY690="","",
IF(INDEX(Settings!$H:$H,MATCH(DN$1,Settings!$G:$G,0))=TRUE,
100-100*(AY690-MINIFS(AY:AY,$E:$E,$E690))/(MAXIFS(AY:AY,$E:$E,$E690)-MINIFS(AY:AY,$E:$E,$E690)),
100*(AY690-MINIFS(AY:AY,$E:$E,$E690))/(MAXIFS(AY:AY,$E:$E,$E690)-MINIFS(AY:AY,$E:$E,$E690))))</f>
        <v/>
      </c>
      <c r="DO690" s="232" t="str">
        <f t="array" ref="DO690">IF(AZ690="","",
IF(INDEX(Settings!$H:$H,MATCH(DO$1,Settings!$G:$G,0))=TRUE,
100-100*(AZ690-MINIFS(AZ:AZ,$E:$E,$E690))/(MAXIFS(AZ:AZ,$E:$E,$E690)-MINIFS(AZ:AZ,$E:$E,$E690)),
100*(AZ690-MINIFS(AZ:AZ,$E:$E,$E690))/(MAXIFS(AZ:AZ,$E:$E,$E690)-MINIFS(AZ:AZ,$E:$E,$E690))))</f>
        <v/>
      </c>
      <c r="DP690" s="232" t="str">
        <f t="array" ref="DP690">IF(BA690="","",
IF(INDEX(Settings!$H:$H,MATCH(DP$1,Settings!$G:$G,0))=TRUE,
100-100*(BA690-MINIFS(BA:BA,$E:$E,$E690))/(MAXIFS(BA:BA,$E:$E,$E690)-MINIFS(BA:BA,$E:$E,$E690)),
100*(BA690-MINIFS(BA:BA,$E:$E,$E690))/(MAXIFS(BA:BA,$E:$E,$E690)-MINIFS(BA:BA,$E:$E,$E690))))</f>
        <v/>
      </c>
      <c r="DQ690" s="232" t="str">
        <f t="array" ref="DQ690">IF(BB690="","",
IF(INDEX(Settings!$H:$H,MATCH(DQ$1,Settings!$G:$G,0))=TRUE,
100-100*(BB690-MINIFS(BB:BB,$E:$E,$E690))/(MAXIFS(BB:BB,$E:$E,$E690)-MINIFS(BB:BB,$E:$E,$E690)),
100*(BB690-MINIFS(BB:BB,$E:$E,$E690))/(MAXIFS(BB:BB,$E:$E,$E690)-MINIFS(BB:BB,$E:$E,$E690))))</f>
        <v/>
      </c>
      <c r="DR690" s="232" t="str">
        <f t="array" ref="DR690">IF(BC690="","",
IF(INDEX(Settings!$H:$H,MATCH(DR$1,Settings!$G:$G,0))=TRUE,
100-100*(BC690-MINIFS(BC:BC,$E:$E,$E690))/(MAXIFS(BC:BC,$E:$E,$E690)-MINIFS(BC:BC,$E:$E,$E690)),
100*(BC690-MINIFS(BC:BC,$E:$E,$E690))/(MAXIFS(BC:BC,$E:$E,$E690)-MINIFS(BC:BC,$E:$E,$E690))))</f>
        <v/>
      </c>
      <c r="DS690" s="232" t="str">
        <f t="array" ref="DS690">IF(BD690="","",
IF(INDEX(Settings!$H:$H,MATCH(DS$1,Settings!$G:$G,0))=TRUE,
100-100*(BD690-MINIFS(BD:BD,$E:$E,$E690))/(MAXIFS(BD:BD,$E:$E,$E690)-MINIFS(BD:BD,$E:$E,$E690)),
100*(BD690-MINIFS(BD:BD,$E:$E,$E690))/(MAXIFS(BD:BD,$E:$E,$E690)-MINIFS(BD:BD,$E:$E,$E690))))</f>
        <v/>
      </c>
      <c r="DT690" s="232" t="str">
        <f t="array" ref="DT690">IF(BE690="","",
IF(INDEX(Settings!$H:$H,MATCH(DT$1,Settings!$G:$G,0))=TRUE,
100-100*(BE690-MINIFS(BE:BE,$E:$E,$E690))/(MAXIFS(BE:BE,$E:$E,$E690)-MINIFS(BE:BE,$E:$E,$E690)),
100*(BE690-MINIFS(BE:BE,$E:$E,$E690))/(MAXIFS(BE:BE,$E:$E,$E690)-MINIFS(BE:BE,$E:$E,$E690))))</f>
        <v/>
      </c>
      <c r="DU690" s="232" t="str">
        <f t="array" ref="DU690">IF(BF690="","",
IF(INDEX(Settings!$H:$H,MATCH(DU$1,Settings!$G:$G,0))=TRUE,
100-100*(BF690-MINIFS(BF:BF,$E:$E,$E690))/(MAXIFS(BF:BF,$E:$E,$E690)-MINIFS(BF:BF,$E:$E,$E690)),
100*(BF690-MINIFS(BF:BF,$E:$E,$E690))/(MAXIFS(BF:BF,$E:$E,$E690)-MINIFS(BF:BF,$E:$E,$E690))))</f>
        <v/>
      </c>
      <c r="DV690" s="232" t="str">
        <f t="array" ref="DV690">IF(BG690="","",
IF(INDEX(Settings!$H:$H,MATCH(DV$1,Settings!$G:$G,0))=TRUE,
100-100*(BG690-MINIFS(BG:BG,$E:$E,$E690))/(MAXIFS(BG:BG,$E:$E,$E690)-MINIFS(BG:BG,$E:$E,$E690)),
100*(BG690-MINIFS(BG:BG,$E:$E,$E690))/(MAXIFS(BG:BG,$E:$E,$E690)-MINIFS(BG:BG,$E:$E,$E690))))</f>
        <v/>
      </c>
      <c r="DW690" s="232" t="str">
        <f t="array" ref="DW690">IF(BH690="","",
IF(INDEX(Settings!$H:$H,MATCH(DW$1,Settings!$G:$G,0))=TRUE,
100-100*(BH690-MINIFS(BH:BH,$E:$E,$E690))/(MAXIFS(BH:BH,$E:$E,$E690)-MINIFS(BH:BH,$E:$E,$E690)),
100*(BH690-MINIFS(BH:BH,$E:$E,$E690))/(MAXIFS(BH:BH,$E:$E,$E690)-MINIFS(BH:BH,$E:$E,$E690))))</f>
        <v/>
      </c>
      <c r="DX690" s="232" t="str">
        <f t="array" ref="DX690">IF(BI690="","",
IF(INDEX(Settings!$H:$H,MATCH(DX$1,Settings!$G:$G,0))=TRUE,
100-100*(BI690-MINIFS(BI:BI,$E:$E,$E690))/(MAXIFS(BI:BI,$E:$E,$E690)-MINIFS(BI:BI,$E:$E,$E690)),
100*(BI690-MINIFS(BI:BI,$E:$E,$E690))/(MAXIFS(BI:BI,$E:$E,$E690)-MINIFS(BI:BI,$E:$E,$E690))))</f>
        <v/>
      </c>
      <c r="DY690" s="232" t="str">
        <f t="array" ref="DY690">IF(BJ690="","",
IF(INDEX(Settings!$H:$H,MATCH(DY$1,Settings!$G:$G,0))=TRUE,
100-100*(BJ690-MINIFS(BJ:BJ,$E:$E,$E690))/(MAXIFS(BJ:BJ,$E:$E,$E690)-MINIFS(BJ:BJ,$E:$E,$E690)),
100*(BJ690-MINIFS(BJ:BJ,$E:$E,$E690))/(MAXIFS(BJ:BJ,$E:$E,$E690)-MINIFS(BJ:BJ,$E:$E,$E690))))</f>
        <v/>
      </c>
      <c r="DZ690" s="234"/>
      <c r="EA690" s="234"/>
      <c r="EB690" s="234" t="str">
        <f t="shared" si="8"/>
        <v/>
      </c>
      <c r="EC690" s="234" t="str">
        <f t="shared" si="9"/>
        <v/>
      </c>
      <c r="ED690" s="234" t="str">
        <f t="shared" si="10"/>
        <v/>
      </c>
      <c r="EE690" s="234" t="str">
        <f t="shared" si="11"/>
        <v/>
      </c>
      <c r="EF690" s="234" t="str">
        <f t="shared" si="12"/>
        <v/>
      </c>
      <c r="EG690" s="234" t="str">
        <f t="shared" si="13"/>
        <v/>
      </c>
      <c r="EH690" s="234"/>
      <c r="EI690" s="234"/>
      <c r="EJ690" s="234"/>
      <c r="EK690" s="234"/>
      <c r="EL690" s="234"/>
      <c r="EM690" s="234"/>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3" t="str">
        <f t="shared" si="14"/>
        <v/>
      </c>
      <c r="N691" s="49"/>
      <c r="O691" s="49"/>
      <c r="P691" s="49"/>
      <c r="Q691" s="49"/>
      <c r="R691" s="49"/>
      <c r="S691" s="222" t="str">
        <f>IFERROR(VLOOKUP(AF691, 'YOYO IR Scores'!A:C, 3, FALSE), "")
</f>
        <v/>
      </c>
      <c r="T691" s="49"/>
      <c r="U691" s="49"/>
      <c r="V691" s="49"/>
      <c r="W691" s="49"/>
      <c r="X691" s="224" t="str">
        <f t="shared" si="4"/>
        <v/>
      </c>
      <c r="Y691" s="225" t="str">
        <f t="shared" si="5"/>
        <v/>
      </c>
      <c r="Z691" s="225" t="str">
        <f t="shared" si="6"/>
        <v/>
      </c>
      <c r="AA691" s="224" t="str">
        <f t="shared" si="7"/>
        <v/>
      </c>
      <c r="AB691" s="223"/>
      <c r="AC691" s="223"/>
      <c r="AD691" s="223"/>
      <c r="AE691" s="223" t="str">
        <f>IFERROR(VLOOKUP(AF691, 'YOYO IR Scores'!A:C, 2, FALSE), "")</f>
        <v/>
      </c>
      <c r="AF691" s="223"/>
      <c r="AG691" s="223"/>
      <c r="AH691" s="223"/>
      <c r="AI691" s="223"/>
      <c r="AJ691" s="223"/>
      <c r="AK691" s="223"/>
      <c r="AL691" s="223"/>
      <c r="AM691" s="223"/>
      <c r="AN691" s="223"/>
      <c r="AO691" s="223"/>
      <c r="AP691" s="223"/>
      <c r="AQ691" s="223"/>
      <c r="AR691" s="223"/>
      <c r="AS691" s="223"/>
      <c r="AT691" s="223"/>
      <c r="AU691" s="223"/>
      <c r="AV691" s="223"/>
      <c r="AW691" s="223"/>
      <c r="AX691" s="223"/>
      <c r="AY691" s="223"/>
      <c r="AZ691" s="223"/>
      <c r="BA691" s="223"/>
      <c r="BB691" s="223"/>
      <c r="BC691" s="223"/>
      <c r="BD691" s="223"/>
      <c r="BE691" s="223"/>
      <c r="BF691" s="223"/>
      <c r="BG691" s="223"/>
      <c r="BH691" s="223"/>
      <c r="BI691" s="223"/>
      <c r="BJ691" s="223"/>
      <c r="BK691" s="223" t="str">
        <f t="array" ref="BK691">IF(J691="","",
IF(INDEX(Settings!$H:$H,MATCH(BY$1,Settings!$G:$G,0))=TRUE,
100-100*(J691-MIN(J:J))/(MAX(J:J)-MIN(J:J)),
100*(J691-MIN(J:J))/(MAX(J:J)-MIN(J:J))))</f>
        <v/>
      </c>
      <c r="BL691" s="223" t="str">
        <f t="array" ref="BL691">IF(J691="","",
IF(INDEX(Settings!$H:$H,MATCH(BY$1,Settings!$G:$G,0))=TRUE,
100-100*(J691-MINIFS(J:J,$E:$E,$E691))/(MAXIFS(J:J,$E:$E,$E691)-MINIFS(J:J,$E:$E,$E691)),
100*(J691-MINIFS(J:J,$E:$E,$E691))/(MAXIFS(J:J,$E:$E,$E691)-MINIFS(J:J,$E:$E,$E691))))</f>
        <v/>
      </c>
      <c r="BM691" s="223"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4" t="str">
        <f t="array" ref="BQ691">IF(J691="","",
IF(INDEX(Settings!$H:$H,MATCH(BY$1,Settings!$G:$G,0))=TRUE,
-1*(J691-AVERAGE(J:J))/STDEV(J:J),
(J691-AVERAGE(J:J))/STDEV(J:J)))</f>
        <v/>
      </c>
      <c r="BR691" s="224" t="str">
        <f>IFERROR(__xludf.DUMMYFUNCTION("IF(J691="""","""",
IF(INDEX(Settings!$H:$H,MATCH(BY$1,Settings!$G:$G,0))=TRUE,
-1*(J691-AVERAGEIFS(J:J,$E:$E,$E691))/STDEV(FILTER(J:J,$E:$E=$E691)),
(J691-AVERAGEIFS(J:J,$E:$E,$E691))/STDEV(FILTER(J:J,$E:$E=$E691))))"),"")</f>
        <v/>
      </c>
      <c r="BS691" s="224"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3" t="str">
        <f t="array" ref="BY691">IF(J691="","",
IF(INDEX(Settings!$H:$H,MATCH(BY$1,Settings!$G:$G,0))=TRUE,
100-100*(J691-MINIFS(J:J,$E:$E,$E691))/(MAXIFS(J:J,$E:$E,$E691)-MINIFS(J:J,$E:$E,$E691)),
100*(J691-MINIFS(J:J,$E:$E,$E691))/(MAXIFS(J:J,$E:$E,$E691)-MINIFS(J:J,$E:$E,$E691))))</f>
        <v/>
      </c>
      <c r="BZ691" s="223" t="str">
        <f t="array" ref="BZ691">IF(K691="","",
IF(INDEX(Settings!$H:$H,MATCH(BZ$1,Settings!$G:$G,0))=TRUE,
100-100*(K691-MINIFS(K:K,$E:$E,$E691))/(MAXIFS(K:K,$E:$E,$E691)-MINIFS(K:K,$E:$E,$E691)),
100*(K691-MINIFS(K:K,$E:$E,$E691))/(MAXIFS(K:K,$E:$E,$E691)-MINIFS(K:K,$E:$E,$E691))))</f>
        <v/>
      </c>
      <c r="CA691" s="223" t="str">
        <f t="array" ref="CA691">IF(L691="","",
IF(INDEX(Settings!$H:$H,MATCH(CA$1,Settings!$G:$G,0))=TRUE,
100-100*(L691-MINIFS(L:L,$E:$E,$E691))/(MAXIFS(L:L,$E:$E,$E691)-MINIFS(L:L,$E:$E,$E691)),
100*(L691-MINIFS(L:L,$E:$E,$E691))/(MAXIFS(L:L,$E:$E,$E691)-MINIFS(L:L,$E:$E,$E691))))</f>
        <v/>
      </c>
      <c r="CB691" s="223" t="str">
        <f t="array" ref="CB691">IF(M691="","",
IF(INDEX(Settings!$H:$H,MATCH(CB$1,Settings!$G:$G,0))=TRUE,
100-100*(M691-MINIFS(M:M,$E:$E,$E691))/(MAXIFS(M:M,$E:$E,$E691)-MINIFS(M:M,$E:$E,$E691)),
100*(M691-MINIFS(M:M,$E:$E,$E691))/(MAXIFS(M:M,$E:$E,$E691)-MINIFS(M:M,$E:$E,$E691))))</f>
        <v/>
      </c>
      <c r="CC691" s="223" t="str">
        <f t="array" ref="CC691">IF(N691="","",
IF(INDEX(Settings!$H:$H,MATCH(CC$1,Settings!$G:$G,0))=TRUE,
100-100*(N691-MINIFS(N:N,$E:$E,$E691))/(MAXIFS(N:N,$E:$E,$E691)-MINIFS(N:N,$E:$E,$E691)),
100*(N691-MINIFS(N:N,$E:$E,$E691))/(MAXIFS(N:N,$E:$E,$E691)-MINIFS(N:N,$E:$E,$E691))))</f>
        <v/>
      </c>
      <c r="CD691" s="223" t="str">
        <f t="array" ref="CD691">IF(O691="","",
IF(INDEX(Settings!$H:$H,MATCH(CD$1,Settings!$G:$G,0))=TRUE,
100-100*(O691-MINIFS(O:O,$E:$E,$E691))/(MAXIFS(O:O,$E:$E,$E691)-MINIFS(O:O,$E:$E,$E691)),
100*(O691-MINIFS(O:O,$E:$E,$E691))/(MAXIFS(O:O,$E:$E,$E691)-MINIFS(O:O,$E:$E,$E691))))</f>
        <v/>
      </c>
      <c r="CE691" s="223" t="str">
        <f t="array" ref="CE691">IF(P691="","",
IF(INDEX(Settings!$H:$H,MATCH(CE$1,Settings!$G:$G,0))=TRUE,
100-100*(P691-MINIFS(P:P,$E:$E,$E691))/(MAXIFS(P:P,$E:$E,$E691)-MINIFS(P:P,$E:$E,$E691)),
100*(P691-MINIFS(P:P,$E:$E,$E691))/(MAXIFS(P:P,$E:$E,$E691)-MINIFS(P:P,$E:$E,$E691))))</f>
        <v/>
      </c>
      <c r="CF691" s="223" t="str">
        <f t="array" ref="CF691">IF(Q691="","",
IF(INDEX(Settings!$H:$H,MATCH(CF$1,Settings!$G:$G,0))=TRUE,
100-100*(Q691-MINIFS(Q:Q,$E:$E,$E691))/(MAXIFS(Q:Q,$E:$E,$E691)-MINIFS(Q:Q,$E:$E,$E691)),
100*(Q691-MINIFS(Q:Q,$E:$E,$E691))/(MAXIFS(Q:Q,$E:$E,$E691)-MINIFS(Q:Q,$E:$E,$E691))))</f>
        <v/>
      </c>
      <c r="CG691" s="223" t="str">
        <f t="array" ref="CG691">IF(R691="","",
IF(INDEX(Settings!$H:$H,MATCH(CG$1,Settings!$G:$G,0))=TRUE,
100-100*(R691-MINIFS(R:R,$E:$E,$E691))/(MAXIFS(R:R,$E:$E,$E691)-MINIFS(R:R,$E:$E,$E691)),
100*(R691-MINIFS(R:R,$E:$E,$E691))/(MAXIFS(R:R,$E:$E,$E691)-MINIFS(R:R,$E:$E,$E691))))</f>
        <v/>
      </c>
      <c r="CH691" s="223" t="str">
        <f t="array" ref="CH691">IF(S691="","",
IF(INDEX(Settings!$H:$H,MATCH(CH$1,Settings!$G:$G,0))=TRUE,
100-100*(S691-MINIFS(S:S,$E:$E,$E691))/(MAXIFS(S:S,$E:$E,$E691)-MINIFS(S:S,$E:$E,$E691)),
100*(S691-MINIFS(S:S,$E:$E,$E691))/(MAXIFS(S:S,$E:$E,$E691)-MINIFS(S:S,$E:$E,$E691))))</f>
        <v/>
      </c>
      <c r="CI691" s="223" t="str">
        <f t="array" ref="CI691">IF(T691="","",
IF(INDEX(Settings!$H:$H,MATCH(CI$1,Settings!$G:$G,0))=TRUE,
100-100*(T691-MINIFS(T:T,$E:$E,$E691))/(MAXIFS(T:T,$E:$E,$E691)-MINIFS(T:T,$E:$E,$E691)),
100*(T691-MINIFS(T:T,$E:$E,$E691))/(MAXIFS(T:T,$E:$E,$E691)-MINIFS(T:T,$E:$E,$E691))))</f>
        <v/>
      </c>
      <c r="CJ691" s="223" t="str">
        <f t="array" ref="CJ691">IF(U691="","",
IF(INDEX(Settings!$H:$H,MATCH(CJ$1,Settings!$G:$G,0))=TRUE,
100-100*(U691-MINIFS(U:U,$E:$E,$E691))/(MAXIFS(U:U,$E:$E,$E691)-MINIFS(U:U,$E:$E,$E691)),
100*(U691-MINIFS(U:U,$E:$E,$E691))/(MAXIFS(U:U,$E:$E,$E691)-MINIFS(U:U,$E:$E,$E691))))</f>
        <v/>
      </c>
      <c r="CK691" s="223" t="str">
        <f t="array" ref="CK691">IF(V691="","",
IF(INDEX(Settings!$H:$H,MATCH(CK$1,Settings!$G:$G,0))=TRUE,
100-100*(V691-MINIFS(V:V,$E:$E,$E691))/(MAXIFS(V:V,$E:$E,$E691)-MINIFS(V:V,$E:$E,$E691)),
100*(V691-MINIFS(V:V,$E:$E,$E691))/(MAXIFS(V:V,$E:$E,$E691)-MINIFS(V:V,$E:$E,$E691))))</f>
        <v/>
      </c>
      <c r="CL691" s="223" t="str">
        <f t="array" ref="CL691">IF(W691="","",
IF(INDEX(Settings!$H:$H,MATCH(CL$1,Settings!$G:$G,0))=TRUE,
100-100*(W691-MINIFS(W:W,$E:$E,$E691))/(MAXIFS(W:W,$E:$E,$E691)-MINIFS(W:W,$E:$E,$E691)),
100*(W691-MINIFS(W:W,$E:$E,$E691))/(MAXIFS(W:W,$E:$E,$E691)-MINIFS(W:W,$E:$E,$E691))))</f>
        <v/>
      </c>
      <c r="CM691" s="223" t="str">
        <f t="array" ref="CM691">IF(X691="","",
IF(INDEX(Settings!$H:$H,MATCH(CM$1,Settings!$G:$G,0))=TRUE,
100-100*(X691-MINIFS(X:X,$E:$E,$E691))/(MAXIFS(X:X,$E:$E,$E691)-MINIFS(X:X,$E:$E,$E691)),
100*(X691-MINIFS(X:X,$E:$E,$E691))/(MAXIFS(X:X,$E:$E,$E691)-MINIFS(X:X,$E:$E,$E691))))</f>
        <v/>
      </c>
      <c r="CN691" s="223" t="str">
        <f t="array" ref="CN691">IF(Y691="","",
IF(INDEX(Settings!$H:$H,MATCH(CN$1,Settings!$G:$G,0))=TRUE,
100-100*(Y691-MINIFS(Y:Y,$E:$E,$E691))/(MAXIFS(Y:Y,$E:$E,$E691)-MINIFS(Y:Y,$E:$E,$E691)),
100*(Y691-MINIFS(Y:Y,$E:$E,$E691))/(MAXIFS(Y:Y,$E:$E,$E691)-MINIFS(Y:Y,$E:$E,$E691))))</f>
        <v/>
      </c>
      <c r="CO691" s="223" t="str">
        <f t="array" ref="CO691">IF(Z691="","",
IF(INDEX(Settings!$H:$H,MATCH(CO$1,Settings!$G:$G,0))=TRUE,
100-100*(Z691-MINIFS(Z:Z,$E:$E,$E691))/(MAXIFS(Z:Z,$E:$E,$E691)-MINIFS(Z:Z,$E:$E,$E691)),
100*(Z691-MINIFS(Z:Z,$E:$E,$E691))/(MAXIFS(Z:Z,$E:$E,$E691)-MINIFS(Z:Z,$E:$E,$E691))))</f>
        <v/>
      </c>
      <c r="CP691" s="223" t="str">
        <f t="array" ref="CP691">IF(AA691="","",
IF(INDEX(Settings!$H:$H,MATCH(CP$1,Settings!$G:$G,0))=TRUE,
100-100*(AA691-MINIFS(AA:AA,$E:$E,$E691))/(MAXIFS(AA:AA,$E:$E,$E691)-MINIFS(AA:AA,$E:$E,$E691)),
100*(AA691-MINIFS(AA:AA,$E:$E,$E691))/(MAXIFS(AA:AA,$E:$E,$E691)-MINIFS(AA:AA,$E:$E,$E691))))</f>
        <v/>
      </c>
      <c r="CQ691" s="223" t="str">
        <f t="array" ref="CQ691">IF(AB691="","",
IF(INDEX(Settings!$H:$H,MATCH(CQ$1,Settings!$G:$G,0))=TRUE,
100-100*(AB691-MINIFS(AB:AB,$E:$E,$E691))/(MAXIFS(AB:AB,$E:$E,$E691)-MINIFS(AB:AB,$E:$E,$E691)),
100*(AB691-MINIFS(AB:AB,$E:$E,$E691))/(MAXIFS(AB:AB,$E:$E,$E691)-MINIFS(AB:AB,$E:$E,$E691))))</f>
        <v/>
      </c>
      <c r="CR691" s="223" t="str">
        <f t="array" ref="CR691">IF(AC691="","",
IF(INDEX(Settings!$H:$H,MATCH(CR$1,Settings!$G:$G,0))=TRUE,
100-100*(AC691-MINIFS(AC:AC,$E:$E,$E691))/(MAXIFS(AC:AC,$E:$E,$E691)-MINIFS(AC:AC,$E:$E,$E691)),
100*(AC691-MINIFS(AC:AC,$E:$E,$E691))/(MAXIFS(AC:AC,$E:$E,$E691)-MINIFS(AC:AC,$E:$E,$E691))))</f>
        <v/>
      </c>
      <c r="CS691" s="223" t="str">
        <f t="array" ref="CS691">IF(AD691="","",
IF(INDEX(Settings!$H:$H,MATCH(CS$1,Settings!$G:$G,0))=TRUE,
100-100*(AD691-MINIFS(AD:AD,$E:$E,$E691))/(MAXIFS(AD:AD,$E:$E,$E691)-MINIFS(AD:AD,$E:$E,$E691)),
100*(AD691-MINIFS(AD:AD,$E:$E,$E691))/(MAXIFS(AD:AD,$E:$E,$E691)-MINIFS(AD:AD,$E:$E,$E691))))</f>
        <v/>
      </c>
      <c r="CT691" s="223" t="str">
        <f t="array" ref="CT691">IF(AE691="","",
IF(INDEX(Settings!$H:$H,MATCH(CT$1,Settings!$G:$G,0))=TRUE,
100-100*(AE691-MINIFS(AE:AE,$E:$E,$E691))/(MAXIFS(AE:AE,$E:$E,$E691)-MINIFS(AE:AE,$E:$E,$E691)),
100*(AE691-MINIFS(AE:AE,$E:$E,$E691))/(MAXIFS(AE:AE,$E:$E,$E691)-MINIFS(AE:AE,$E:$E,$E691))))</f>
        <v/>
      </c>
      <c r="CU691" s="223" t="str">
        <f t="array" ref="CU691">IF(AF691="","",
IF(INDEX(Settings!$H:$H,MATCH(CU$1,Settings!$G:$G,0))=TRUE,
100-100*(AF691-MINIFS(AF:AF,$E:$E,$E691))/(MAXIFS(AF:AF,$E:$E,$E691)-MINIFS(AF:AF,$E:$E,$E691)),
100*(AF691-MINIFS(AF:AF,$E:$E,$E691))/(MAXIFS(AF:AF,$E:$E,$E691)-MINIFS(AF:AF,$E:$E,$E691))))</f>
        <v/>
      </c>
      <c r="CV691" s="223" t="str">
        <f t="array" ref="CV691">IF(AG691="","",
IF(INDEX(Settings!$H:$H,MATCH(CV$1,Settings!$G:$G,0))=TRUE,
100-100*(AG691-MINIFS(AG:AG,$E:$E,$E691))/(MAXIFS(AG:AG,$E:$E,$E691)-MINIFS(AG:AG,$E:$E,$E691)),
100*(AG691-MINIFS(AG:AG,$E:$E,$E691))/(MAXIFS(AG:AG,$E:$E,$E691)-MINIFS(AG:AG,$E:$E,$E691))))</f>
        <v/>
      </c>
      <c r="CW691" s="223" t="str">
        <f t="array" ref="CW691">IF(AH691="","",
IF(INDEX(Settings!$H:$H,MATCH(CW$1,Settings!$G:$G,0))=TRUE,
100-100*(AH691-MINIFS(AH:AH,$E:$E,$E691))/(MAXIFS(AH:AH,$E:$E,$E691)-MINIFS(AH:AH,$E:$E,$E691)),
100*(AH691-MINIFS(AH:AH,$E:$E,$E691))/(MAXIFS(AH:AH,$E:$E,$E691)-MINIFS(AH:AH,$E:$E,$E691))))</f>
        <v/>
      </c>
      <c r="CX691" s="223" t="str">
        <f t="array" ref="CX691">IF(AI691="","",
IF(INDEX(Settings!$H:$H,MATCH(CX$1,Settings!$G:$G,0))=TRUE,
100-100*(AI691-MINIFS(AI:AI,$E:$E,$E691))/(MAXIFS(AI:AI,$E:$E,$E691)-MINIFS(AI:AI,$E:$E,$E691)),
100*(AI691-MINIFS(AI:AI,$E:$E,$E691))/(MAXIFS(AI:AI,$E:$E,$E691)-MINIFS(AI:AI,$E:$E,$E691))))</f>
        <v/>
      </c>
      <c r="CY691" s="223" t="str">
        <f t="array" ref="CY691">IF(AJ691="","",
IF(INDEX(Settings!$H:$H,MATCH(CY$1,Settings!$G:$G,0))=TRUE,
100-100*(AJ691-MINIFS(AJ:AJ,$E:$E,$E691))/(MAXIFS(AJ:AJ,$E:$E,$E691)-MINIFS(AJ:AJ,$E:$E,$E691)),
100*(AJ691-MINIFS(AJ:AJ,$E:$E,$E691))/(MAXIFS(AJ:AJ,$E:$E,$E691)-MINIFS(AJ:AJ,$E:$E,$E691))))</f>
        <v/>
      </c>
      <c r="CZ691" s="223" t="str">
        <f t="array" ref="CZ691">IF(AK691="","",
IF(INDEX(Settings!$H:$H,MATCH(CZ$1,Settings!$G:$G,0))=TRUE,
100-100*(AK691-MINIFS(AK:AK,$E:$E,$E691))/(MAXIFS(AK:AK,$E:$E,$E691)-MINIFS(AK:AK,$E:$E,$E691)),
100*(AK691-MINIFS(AK:AK,$E:$E,$E691))/(MAXIFS(AK:AK,$E:$E,$E691)-MINIFS(AK:AK,$E:$E,$E691))))</f>
        <v/>
      </c>
      <c r="DA691" s="223" t="str">
        <f t="array" ref="DA691">IF(AL691="","",
IF(INDEX(Settings!$H:$H,MATCH(DA$1,Settings!$G:$G,0))=TRUE,
100-100*(AL691-MINIFS(AL:AL,$E:$E,$E691))/(MAXIFS(AL:AL,$E:$E,$E691)-MINIFS(AL:AL,$E:$E,$E691)),
100*(AL691-MINIFS(AL:AL,$E:$E,$E691))/(MAXIFS(AL:AL,$E:$E,$E691)-MINIFS(AL:AL,$E:$E,$E691))))</f>
        <v/>
      </c>
      <c r="DB691" s="223" t="str">
        <f t="array" ref="DB691">IF(AM691="","",
IF(INDEX(Settings!$H:$H,MATCH(DB$1,Settings!$G:$G,0))=TRUE,
100-100*(AM691-MINIFS(AM:AM,$E:$E,$E691))/(MAXIFS(AM:AM,$E:$E,$E691)-MINIFS(AM:AM,$E:$E,$E691)),
100*(AM691-MINIFS(AM:AM,$E:$E,$E691))/(MAXIFS(AM:AM,$E:$E,$E691)-MINIFS(AM:AM,$E:$E,$E691))))</f>
        <v/>
      </c>
      <c r="DC691" s="223" t="str">
        <f t="array" ref="DC691">IF(AN691="","",
IF(INDEX(Settings!$H:$H,MATCH(DC$1,Settings!$G:$G,0))=TRUE,
100-100*(AN691-MINIFS(AN:AN,$E:$E,$E691))/(MAXIFS(AN:AN,$E:$E,$E691)-MINIFS(AN:AN,$E:$E,$E691)),
100*(AN691-MINIFS(AN:AN,$E:$E,$E691))/(MAXIFS(AN:AN,$E:$E,$E691)-MINIFS(AN:AN,$E:$E,$E691))))</f>
        <v/>
      </c>
      <c r="DD691" s="223" t="str">
        <f t="array" ref="DD691">IF(AO691="","",
IF(INDEX(Settings!$H:$H,MATCH(DD$1,Settings!$G:$G,0))=TRUE,
100-100*(AO691-MINIFS(AO:AO,$E:$E,$E691))/(MAXIFS(AO:AO,$E:$E,$E691)-MINIFS(AO:AO,$E:$E,$E691)),
100*(AO691-MINIFS(AO:AO,$E:$E,$E691))/(MAXIFS(AO:AO,$E:$E,$E691)-MINIFS(AO:AO,$E:$E,$E691))))</f>
        <v/>
      </c>
      <c r="DE691" s="223" t="str">
        <f t="array" ref="DE691">IF(AP691="","",
IF(INDEX(Settings!$H:$H,MATCH(DE$1,Settings!$G:$G,0))=TRUE,
100-100*(AP691-MINIFS(AP:AP,$E:$E,$E691))/(MAXIFS(AP:AP,$E:$E,$E691)-MINIFS(AP:AP,$E:$E,$E691)),
100*(AP691-MINIFS(AP:AP,$E:$E,$E691))/(MAXIFS(AP:AP,$E:$E,$E691)-MINIFS(AP:AP,$E:$E,$E691))))</f>
        <v/>
      </c>
      <c r="DF691" s="223" t="str">
        <f t="array" ref="DF691">IF(AQ691="","",
IF(INDEX(Settings!$H:$H,MATCH(DF$1,Settings!$G:$G,0))=TRUE,
100-100*(AQ691-MINIFS(AQ:AQ,$E:$E,$E691))/(MAXIFS(AQ:AQ,$E:$E,$E691)-MINIFS(AQ:AQ,$E:$E,$E691)),
100*(AQ691-MINIFS(AQ:AQ,$E:$E,$E691))/(MAXIFS(AQ:AQ,$E:$E,$E691)-MINIFS(AQ:AQ,$E:$E,$E691))))</f>
        <v/>
      </c>
      <c r="DG691" s="223" t="str">
        <f t="array" ref="DG691">IF(AR691="","",
IF(INDEX(Settings!$H:$H,MATCH(DG$1,Settings!$G:$G,0))=TRUE,
100-100*(AR691-MINIFS(AR:AR,$E:$E,$E691))/(MAXIFS(AR:AR,$E:$E,$E691)-MINIFS(AR:AR,$E:$E,$E691)),
100*(AR691-MINIFS(AR:AR,$E:$E,$E691))/(MAXIFS(AR:AR,$E:$E,$E691)-MINIFS(AR:AR,$E:$E,$E691))))</f>
        <v/>
      </c>
      <c r="DH691" s="223" t="str">
        <f t="array" ref="DH691">IF(AS691="","",
IF(INDEX(Settings!$H:$H,MATCH(DH$1,Settings!$G:$G,0))=TRUE,
100-100*(AS691-MINIFS(AS:AS,$E:$E,$E691))/(MAXIFS(AS:AS,$E:$E,$E691)-MINIFS(AS:AS,$E:$E,$E691)),
100*(AS691-MINIFS(AS:AS,$E:$E,$E691))/(MAXIFS(AS:AS,$E:$E,$E691)-MINIFS(AS:AS,$E:$E,$E691))))</f>
        <v/>
      </c>
      <c r="DI691" s="223" t="str">
        <f t="array" ref="DI691">IF(AT691="","",
IF(INDEX(Settings!$H:$H,MATCH(DI$1,Settings!$G:$G,0))=TRUE,
100-100*(AT691-MINIFS(AT:AT,$E:$E,$E691))/(MAXIFS(AT:AT,$E:$E,$E691)-MINIFS(AT:AT,$E:$E,$E691)),
100*(AT691-MINIFS(AT:AT,$E:$E,$E691))/(MAXIFS(AT:AT,$E:$E,$E691)-MINIFS(AT:AT,$E:$E,$E691))))</f>
        <v/>
      </c>
      <c r="DJ691" s="223" t="str">
        <f t="array" ref="DJ691">IF(AU691="","",
IF(INDEX(Settings!$H:$H,MATCH(DJ$1,Settings!$G:$G,0))=TRUE,
100-100*(AU691-MINIFS(AU:AU,$E:$E,$E691))/(MAXIFS(AU:AU,$E:$E,$E691)-MINIFS(AU:AU,$E:$E,$E691)),
100*(AU691-MINIFS(AU:AU,$E:$E,$E691))/(MAXIFS(AU:AU,$E:$E,$E691)-MINIFS(AU:AU,$E:$E,$E691))))</f>
        <v/>
      </c>
      <c r="DK691" s="223" t="str">
        <f t="array" ref="DK691">IF(AV691="","",
IF(INDEX(Settings!$H:$H,MATCH(DK$1,Settings!$G:$G,0))=TRUE,
100-100*(AV691-MINIFS(AV:AV,$E:$E,$E691))/(MAXIFS(AV:AV,$E:$E,$E691)-MINIFS(AV:AV,$E:$E,$E691)),
100*(AV691-MINIFS(AV:AV,$E:$E,$E691))/(MAXIFS(AV:AV,$E:$E,$E691)-MINIFS(AV:AV,$E:$E,$E691))))</f>
        <v/>
      </c>
      <c r="DL691" s="223" t="str">
        <f t="array" ref="DL691">IF(AW691="","",
IF(INDEX(Settings!$H:$H,MATCH(DL$1,Settings!$G:$G,0))=TRUE,
100-100*(AW691-MINIFS(AW:AW,$E:$E,$E691))/(MAXIFS(AW:AW,$E:$E,$E691)-MINIFS(AW:AW,$E:$E,$E691)),
100*(AW691-MINIFS(AW:AW,$E:$E,$E691))/(MAXIFS(AW:AW,$E:$E,$E691)-MINIFS(AW:AW,$E:$E,$E691))))</f>
        <v/>
      </c>
      <c r="DM691" s="223" t="str">
        <f t="array" ref="DM691">IF(AX691="","",
IF(INDEX(Settings!$H:$H,MATCH(DM$1,Settings!$G:$G,0))=TRUE,
100-100*(AX691-MINIFS(AX:AX,$E:$E,$E691))/(MAXIFS(AX:AX,$E:$E,$E691)-MINIFS(AX:AX,$E:$E,$E691)),
100*(AX691-MINIFS(AX:AX,$E:$E,$E691))/(MAXIFS(AX:AX,$E:$E,$E691)-MINIFS(AX:AX,$E:$E,$E691))))</f>
        <v/>
      </c>
      <c r="DN691" s="223" t="str">
        <f t="array" ref="DN691">IF(AY691="","",
IF(INDEX(Settings!$H:$H,MATCH(DN$1,Settings!$G:$G,0))=TRUE,
100-100*(AY691-MINIFS(AY:AY,$E:$E,$E691))/(MAXIFS(AY:AY,$E:$E,$E691)-MINIFS(AY:AY,$E:$E,$E691)),
100*(AY691-MINIFS(AY:AY,$E:$E,$E691))/(MAXIFS(AY:AY,$E:$E,$E691)-MINIFS(AY:AY,$E:$E,$E691))))</f>
        <v/>
      </c>
      <c r="DO691" s="223" t="str">
        <f t="array" ref="DO691">IF(AZ691="","",
IF(INDEX(Settings!$H:$H,MATCH(DO$1,Settings!$G:$G,0))=TRUE,
100-100*(AZ691-MINIFS(AZ:AZ,$E:$E,$E691))/(MAXIFS(AZ:AZ,$E:$E,$E691)-MINIFS(AZ:AZ,$E:$E,$E691)),
100*(AZ691-MINIFS(AZ:AZ,$E:$E,$E691))/(MAXIFS(AZ:AZ,$E:$E,$E691)-MINIFS(AZ:AZ,$E:$E,$E691))))</f>
        <v/>
      </c>
      <c r="DP691" s="223" t="str">
        <f t="array" ref="DP691">IF(BA691="","",
IF(INDEX(Settings!$H:$H,MATCH(DP$1,Settings!$G:$G,0))=TRUE,
100-100*(BA691-MINIFS(BA:BA,$E:$E,$E691))/(MAXIFS(BA:BA,$E:$E,$E691)-MINIFS(BA:BA,$E:$E,$E691)),
100*(BA691-MINIFS(BA:BA,$E:$E,$E691))/(MAXIFS(BA:BA,$E:$E,$E691)-MINIFS(BA:BA,$E:$E,$E691))))</f>
        <v/>
      </c>
      <c r="DQ691" s="223" t="str">
        <f t="array" ref="DQ691">IF(BB691="","",
IF(INDEX(Settings!$H:$H,MATCH(DQ$1,Settings!$G:$G,0))=TRUE,
100-100*(BB691-MINIFS(BB:BB,$E:$E,$E691))/(MAXIFS(BB:BB,$E:$E,$E691)-MINIFS(BB:BB,$E:$E,$E691)),
100*(BB691-MINIFS(BB:BB,$E:$E,$E691))/(MAXIFS(BB:BB,$E:$E,$E691)-MINIFS(BB:BB,$E:$E,$E691))))</f>
        <v/>
      </c>
      <c r="DR691" s="223" t="str">
        <f t="array" ref="DR691">IF(BC691="","",
IF(INDEX(Settings!$H:$H,MATCH(DR$1,Settings!$G:$G,0))=TRUE,
100-100*(BC691-MINIFS(BC:BC,$E:$E,$E691))/(MAXIFS(BC:BC,$E:$E,$E691)-MINIFS(BC:BC,$E:$E,$E691)),
100*(BC691-MINIFS(BC:BC,$E:$E,$E691))/(MAXIFS(BC:BC,$E:$E,$E691)-MINIFS(BC:BC,$E:$E,$E691))))</f>
        <v/>
      </c>
      <c r="DS691" s="223" t="str">
        <f t="array" ref="DS691">IF(BD691="","",
IF(INDEX(Settings!$H:$H,MATCH(DS$1,Settings!$G:$G,0))=TRUE,
100-100*(BD691-MINIFS(BD:BD,$E:$E,$E691))/(MAXIFS(BD:BD,$E:$E,$E691)-MINIFS(BD:BD,$E:$E,$E691)),
100*(BD691-MINIFS(BD:BD,$E:$E,$E691))/(MAXIFS(BD:BD,$E:$E,$E691)-MINIFS(BD:BD,$E:$E,$E691))))</f>
        <v/>
      </c>
      <c r="DT691" s="223" t="str">
        <f t="array" ref="DT691">IF(BE691="","",
IF(INDEX(Settings!$H:$H,MATCH(DT$1,Settings!$G:$G,0))=TRUE,
100-100*(BE691-MINIFS(BE:BE,$E:$E,$E691))/(MAXIFS(BE:BE,$E:$E,$E691)-MINIFS(BE:BE,$E:$E,$E691)),
100*(BE691-MINIFS(BE:BE,$E:$E,$E691))/(MAXIFS(BE:BE,$E:$E,$E691)-MINIFS(BE:BE,$E:$E,$E691))))</f>
        <v/>
      </c>
      <c r="DU691" s="223" t="str">
        <f t="array" ref="DU691">IF(BF691="","",
IF(INDEX(Settings!$H:$H,MATCH(DU$1,Settings!$G:$G,0))=TRUE,
100-100*(BF691-MINIFS(BF:BF,$E:$E,$E691))/(MAXIFS(BF:BF,$E:$E,$E691)-MINIFS(BF:BF,$E:$E,$E691)),
100*(BF691-MINIFS(BF:BF,$E:$E,$E691))/(MAXIFS(BF:BF,$E:$E,$E691)-MINIFS(BF:BF,$E:$E,$E691))))</f>
        <v/>
      </c>
      <c r="DV691" s="223" t="str">
        <f t="array" ref="DV691">IF(BG691="","",
IF(INDEX(Settings!$H:$H,MATCH(DV$1,Settings!$G:$G,0))=TRUE,
100-100*(BG691-MINIFS(BG:BG,$E:$E,$E691))/(MAXIFS(BG:BG,$E:$E,$E691)-MINIFS(BG:BG,$E:$E,$E691)),
100*(BG691-MINIFS(BG:BG,$E:$E,$E691))/(MAXIFS(BG:BG,$E:$E,$E691)-MINIFS(BG:BG,$E:$E,$E691))))</f>
        <v/>
      </c>
      <c r="DW691" s="223" t="str">
        <f t="array" ref="DW691">IF(BH691="","",
IF(INDEX(Settings!$H:$H,MATCH(DW$1,Settings!$G:$G,0))=TRUE,
100-100*(BH691-MINIFS(BH:BH,$E:$E,$E691))/(MAXIFS(BH:BH,$E:$E,$E691)-MINIFS(BH:BH,$E:$E,$E691)),
100*(BH691-MINIFS(BH:BH,$E:$E,$E691))/(MAXIFS(BH:BH,$E:$E,$E691)-MINIFS(BH:BH,$E:$E,$E691))))</f>
        <v/>
      </c>
      <c r="DX691" s="223" t="str">
        <f t="array" ref="DX691">IF(BI691="","",
IF(INDEX(Settings!$H:$H,MATCH(DX$1,Settings!$G:$G,0))=TRUE,
100-100*(BI691-MINIFS(BI:BI,$E:$E,$E691))/(MAXIFS(BI:BI,$E:$E,$E691)-MINIFS(BI:BI,$E:$E,$E691)),
100*(BI691-MINIFS(BI:BI,$E:$E,$E691))/(MAXIFS(BI:BI,$E:$E,$E691)-MINIFS(BI:BI,$E:$E,$E691))))</f>
        <v/>
      </c>
      <c r="DY691" s="223" t="str">
        <f t="array" ref="DY691">IF(BJ691="","",
IF(INDEX(Settings!$H:$H,MATCH(DY$1,Settings!$G:$G,0))=TRUE,
100-100*(BJ691-MINIFS(BJ:BJ,$E:$E,$E691))/(MAXIFS(BJ:BJ,$E:$E,$E691)-MINIFS(BJ:BJ,$E:$E,$E691)),
100*(BJ691-MINIFS(BJ:BJ,$E:$E,$E691))/(MAXIFS(BJ:BJ,$E:$E,$E691)-MINIFS(BJ:BJ,$E:$E,$E691))))</f>
        <v/>
      </c>
      <c r="DZ691" s="225"/>
      <c r="EA691" s="225"/>
      <c r="EB691" s="225" t="str">
        <f t="shared" si="8"/>
        <v/>
      </c>
      <c r="EC691" s="225" t="str">
        <f t="shared" si="9"/>
        <v/>
      </c>
      <c r="ED691" s="225" t="str">
        <f t="shared" si="10"/>
        <v/>
      </c>
      <c r="EE691" s="225" t="str">
        <f t="shared" si="11"/>
        <v/>
      </c>
      <c r="EF691" s="225" t="str">
        <f t="shared" si="12"/>
        <v/>
      </c>
      <c r="EG691" s="225" t="str">
        <f t="shared" si="13"/>
        <v/>
      </c>
      <c r="EH691" s="225"/>
      <c r="EI691" s="225"/>
      <c r="EJ691" s="225"/>
      <c r="EK691" s="225"/>
      <c r="EL691" s="225"/>
      <c r="EM691" s="225"/>
    </row>
    <row r="692">
      <c r="A692" s="231"/>
      <c r="B692" s="231"/>
      <c r="C692" s="231"/>
      <c r="D692" s="231" t="str">
        <f t="array" ref="D692">IFERROR(INDEX(Profiles!$B:$B,MATCH($A692,Profiles!$A:$A,0)),"")</f>
        <v/>
      </c>
      <c r="E692" s="231"/>
      <c r="F692" s="231"/>
      <c r="G692" s="231"/>
      <c r="H692" s="231"/>
      <c r="I692" s="231" t="str">
        <f>IF(A692="","",IF(Settings!$N$3="DATE",F692&amp;": "&amp;TEXT(B692,"M/DD/YY"),F692&amp;": "&amp;H692))</f>
        <v/>
      </c>
      <c r="J692" s="231"/>
      <c r="K692" s="231"/>
      <c r="L692" s="231"/>
      <c r="M692" s="232" t="str">
        <f t="shared" si="14"/>
        <v/>
      </c>
      <c r="N692" s="231"/>
      <c r="O692" s="231"/>
      <c r="P692" s="231"/>
      <c r="Q692" s="231"/>
      <c r="R692" s="231"/>
      <c r="S692" s="230" t="str">
        <f>IFERROR(VLOOKUP(AF692, 'YOYO IR Scores'!A:C, 3, FALSE), "")
</f>
        <v/>
      </c>
      <c r="T692" s="231"/>
      <c r="U692" s="231"/>
      <c r="V692" s="231"/>
      <c r="W692" s="231"/>
      <c r="X692" s="233" t="str">
        <f t="shared" si="4"/>
        <v/>
      </c>
      <c r="Y692" s="234" t="str">
        <f t="shared" si="5"/>
        <v/>
      </c>
      <c r="Z692" s="234" t="str">
        <f t="shared" si="6"/>
        <v/>
      </c>
      <c r="AA692" s="233" t="str">
        <f t="shared" si="7"/>
        <v/>
      </c>
      <c r="AB692" s="232"/>
      <c r="AC692" s="232"/>
      <c r="AD692" s="232"/>
      <c r="AE692" s="232" t="str">
        <f>IFERROR(VLOOKUP(AF692, 'YOYO IR Scores'!A:C, 2, FALSE), "")</f>
        <v/>
      </c>
      <c r="AF692" s="232"/>
      <c r="AG692" s="23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c r="BD692" s="232"/>
      <c r="BE692" s="232"/>
      <c r="BF692" s="232"/>
      <c r="BG692" s="232"/>
      <c r="BH692" s="232"/>
      <c r="BI692" s="232"/>
      <c r="BJ692" s="232"/>
      <c r="BK692" s="232" t="str">
        <f t="array" ref="BK692">IF(J692="","",
IF(INDEX(Settings!$H:$H,MATCH(BY$1,Settings!$G:$G,0))=TRUE,
100-100*(J692-MIN(J:J))/(MAX(J:J)-MIN(J:J)),
100*(J692-MIN(J:J))/(MAX(J:J)-MIN(J:J))))</f>
        <v/>
      </c>
      <c r="BL692" s="232" t="str">
        <f t="array" ref="BL692">IF(J692="","",
IF(INDEX(Settings!$H:$H,MATCH(BY$1,Settings!$G:$G,0))=TRUE,
100-100*(J692-MINIFS(J:J,$E:$E,$E692))/(MAXIFS(J:J,$E:$E,$E692)-MINIFS(J:J,$E:$E,$E692)),
100*(J692-MINIFS(J:J,$E:$E,$E692))/(MAXIFS(J:J,$E:$E,$E692)-MINIFS(J:J,$E:$E,$E692))))</f>
        <v/>
      </c>
      <c r="BM692" s="232" t="str">
        <f t="array" ref="BM692">IF(J692="","",
IF(INDEX(Settings!$H:$H,MATCH(BY$1,Settings!$G:$G,0))=TRUE,
100-100*(J692-MINIFS(J:J,$E:$E,$E692,$I:$I,$I692))/(MAXIFS(J:J,$E:$E,$E692,$I:$I,$I692)-MINIFS(J:J,$E:$E,$E692,$I:$I,$I692)),
100*(J692-MINIFS(J:J,$E:$E,$E692,$I:$I,$I692))/(MAXIFS(J:J,$E:$E,$E692,$I:$I,$I692)-MINIFS(J:J,$E:$E,$E692,$I:$I,$I692))))</f>
        <v/>
      </c>
      <c r="BN692" s="231" t="str">
        <f t="array" ref="BN692">IF(J692="","",
IF(INDEX(Settings!$H:$H,MATCH(BY$1,Settings!$G:$G,0))=TRUE,
100-100*PERCENTRANK(J:J,J692),
100*PERCENTRANK(J:J,J692)))</f>
        <v/>
      </c>
      <c r="BO692" s="231" t="str">
        <f>IFERROR(__xludf.DUMMYFUNCTION("IF(J692="""","""",
IF(INDEX(Settings!$H:$H,MATCH(BY$1,Settings!$G:$G,0))=TRUE,
100-100*PERCENTRANK(FILTER(J:J,$E:$E=$E692),J692),
100*PERCENTRANK(FILTER(J:J,$E:$E=$E692),J692)))"),"")</f>
        <v/>
      </c>
      <c r="BP692" s="231" t="str">
        <f>IFERROR(__xludf.DUMMYFUNCTION("IF(J692="""","""",
IF(INDEX(Settings!$H:$H,MATCH(BY$1,Settings!$G:$G,0))=TRUE,
100-100*PERCENTRANK(FILTER(J:J,$E:$E=$E692,$I:$I=$I692),J692),
100*PERCENTRANK(FILTER(J:J,$E:$E=$E692,$I:$I=$I692),J692)))"),"")</f>
        <v/>
      </c>
      <c r="BQ692" s="233" t="str">
        <f t="array" ref="BQ692">IF(J692="","",
IF(INDEX(Settings!$H:$H,MATCH(BY$1,Settings!$G:$G,0))=TRUE,
-1*(J692-AVERAGE(J:J))/STDEV(J:J),
(J692-AVERAGE(J:J))/STDEV(J:J)))</f>
        <v/>
      </c>
      <c r="BR692" s="233" t="str">
        <f>IFERROR(__xludf.DUMMYFUNCTION("IF(J692="""","""",
IF(INDEX(Settings!$H:$H,MATCH(BY$1,Settings!$G:$G,0))=TRUE,
-1*(J692-AVERAGEIFS(J:J,$E:$E,$E692))/STDEV(FILTER(J:J,$E:$E=$E692)),
(J692-AVERAGEIFS(J:J,$E:$E,$E692))/STDEV(FILTER(J:J,$E:$E=$E692))))"),"")</f>
        <v/>
      </c>
      <c r="BS692" s="233"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1"/>
      <c r="BX692" s="231"/>
      <c r="BY692" s="232" t="str">
        <f t="array" ref="BY692">IF(J692="","",
IF(INDEX(Settings!$H:$H,MATCH(BY$1,Settings!$G:$G,0))=TRUE,
100-100*(J692-MINIFS(J:J,$E:$E,$E692))/(MAXIFS(J:J,$E:$E,$E692)-MINIFS(J:J,$E:$E,$E692)),
100*(J692-MINIFS(J:J,$E:$E,$E692))/(MAXIFS(J:J,$E:$E,$E692)-MINIFS(J:J,$E:$E,$E692))))</f>
        <v/>
      </c>
      <c r="BZ692" s="232" t="str">
        <f t="array" ref="BZ692">IF(K692="","",
IF(INDEX(Settings!$H:$H,MATCH(BZ$1,Settings!$G:$G,0))=TRUE,
100-100*(K692-MINIFS(K:K,$E:$E,$E692))/(MAXIFS(K:K,$E:$E,$E692)-MINIFS(K:K,$E:$E,$E692)),
100*(K692-MINIFS(K:K,$E:$E,$E692))/(MAXIFS(K:K,$E:$E,$E692)-MINIFS(K:K,$E:$E,$E692))))</f>
        <v/>
      </c>
      <c r="CA692" s="232" t="str">
        <f t="array" ref="CA692">IF(L692="","",
IF(INDEX(Settings!$H:$H,MATCH(CA$1,Settings!$G:$G,0))=TRUE,
100-100*(L692-MINIFS(L:L,$E:$E,$E692))/(MAXIFS(L:L,$E:$E,$E692)-MINIFS(L:L,$E:$E,$E692)),
100*(L692-MINIFS(L:L,$E:$E,$E692))/(MAXIFS(L:L,$E:$E,$E692)-MINIFS(L:L,$E:$E,$E692))))</f>
        <v/>
      </c>
      <c r="CB692" s="232" t="str">
        <f t="array" ref="CB692">IF(M692="","",
IF(INDEX(Settings!$H:$H,MATCH(CB$1,Settings!$G:$G,0))=TRUE,
100-100*(M692-MINIFS(M:M,$E:$E,$E692))/(MAXIFS(M:M,$E:$E,$E692)-MINIFS(M:M,$E:$E,$E692)),
100*(M692-MINIFS(M:M,$E:$E,$E692))/(MAXIFS(M:M,$E:$E,$E692)-MINIFS(M:M,$E:$E,$E692))))</f>
        <v/>
      </c>
      <c r="CC692" s="232" t="str">
        <f t="array" ref="CC692">IF(N692="","",
IF(INDEX(Settings!$H:$H,MATCH(CC$1,Settings!$G:$G,0))=TRUE,
100-100*(N692-MINIFS(N:N,$E:$E,$E692))/(MAXIFS(N:N,$E:$E,$E692)-MINIFS(N:N,$E:$E,$E692)),
100*(N692-MINIFS(N:N,$E:$E,$E692))/(MAXIFS(N:N,$E:$E,$E692)-MINIFS(N:N,$E:$E,$E692))))</f>
        <v/>
      </c>
      <c r="CD692" s="232" t="str">
        <f t="array" ref="CD692">IF(O692="","",
IF(INDEX(Settings!$H:$H,MATCH(CD$1,Settings!$G:$G,0))=TRUE,
100-100*(O692-MINIFS(O:O,$E:$E,$E692))/(MAXIFS(O:O,$E:$E,$E692)-MINIFS(O:O,$E:$E,$E692)),
100*(O692-MINIFS(O:O,$E:$E,$E692))/(MAXIFS(O:O,$E:$E,$E692)-MINIFS(O:O,$E:$E,$E692))))</f>
        <v/>
      </c>
      <c r="CE692" s="232" t="str">
        <f t="array" ref="CE692">IF(P692="","",
IF(INDEX(Settings!$H:$H,MATCH(CE$1,Settings!$G:$G,0))=TRUE,
100-100*(P692-MINIFS(P:P,$E:$E,$E692))/(MAXIFS(P:P,$E:$E,$E692)-MINIFS(P:P,$E:$E,$E692)),
100*(P692-MINIFS(P:P,$E:$E,$E692))/(MAXIFS(P:P,$E:$E,$E692)-MINIFS(P:P,$E:$E,$E692))))</f>
        <v/>
      </c>
      <c r="CF692" s="232" t="str">
        <f t="array" ref="CF692">IF(Q692="","",
IF(INDEX(Settings!$H:$H,MATCH(CF$1,Settings!$G:$G,0))=TRUE,
100-100*(Q692-MINIFS(Q:Q,$E:$E,$E692))/(MAXIFS(Q:Q,$E:$E,$E692)-MINIFS(Q:Q,$E:$E,$E692)),
100*(Q692-MINIFS(Q:Q,$E:$E,$E692))/(MAXIFS(Q:Q,$E:$E,$E692)-MINIFS(Q:Q,$E:$E,$E692))))</f>
        <v/>
      </c>
      <c r="CG692" s="232" t="str">
        <f t="array" ref="CG692">IF(R692="","",
IF(INDEX(Settings!$H:$H,MATCH(CG$1,Settings!$G:$G,0))=TRUE,
100-100*(R692-MINIFS(R:R,$E:$E,$E692))/(MAXIFS(R:R,$E:$E,$E692)-MINIFS(R:R,$E:$E,$E692)),
100*(R692-MINIFS(R:R,$E:$E,$E692))/(MAXIFS(R:R,$E:$E,$E692)-MINIFS(R:R,$E:$E,$E692))))</f>
        <v/>
      </c>
      <c r="CH692" s="232" t="str">
        <f t="array" ref="CH692">IF(S692="","",
IF(INDEX(Settings!$H:$H,MATCH(CH$1,Settings!$G:$G,0))=TRUE,
100-100*(S692-MINIFS(S:S,$E:$E,$E692))/(MAXIFS(S:S,$E:$E,$E692)-MINIFS(S:S,$E:$E,$E692)),
100*(S692-MINIFS(S:S,$E:$E,$E692))/(MAXIFS(S:S,$E:$E,$E692)-MINIFS(S:S,$E:$E,$E692))))</f>
        <v/>
      </c>
      <c r="CI692" s="232" t="str">
        <f t="array" ref="CI692">IF(T692="","",
IF(INDEX(Settings!$H:$H,MATCH(CI$1,Settings!$G:$G,0))=TRUE,
100-100*(T692-MINIFS(T:T,$E:$E,$E692))/(MAXIFS(T:T,$E:$E,$E692)-MINIFS(T:T,$E:$E,$E692)),
100*(T692-MINIFS(T:T,$E:$E,$E692))/(MAXIFS(T:T,$E:$E,$E692)-MINIFS(T:T,$E:$E,$E692))))</f>
        <v/>
      </c>
      <c r="CJ692" s="232" t="str">
        <f t="array" ref="CJ692">IF(U692="","",
IF(INDEX(Settings!$H:$H,MATCH(CJ$1,Settings!$G:$G,0))=TRUE,
100-100*(U692-MINIFS(U:U,$E:$E,$E692))/(MAXIFS(U:U,$E:$E,$E692)-MINIFS(U:U,$E:$E,$E692)),
100*(U692-MINIFS(U:U,$E:$E,$E692))/(MAXIFS(U:U,$E:$E,$E692)-MINIFS(U:U,$E:$E,$E692))))</f>
        <v/>
      </c>
      <c r="CK692" s="232" t="str">
        <f t="array" ref="CK692">IF(V692="","",
IF(INDEX(Settings!$H:$H,MATCH(CK$1,Settings!$G:$G,0))=TRUE,
100-100*(V692-MINIFS(V:V,$E:$E,$E692))/(MAXIFS(V:V,$E:$E,$E692)-MINIFS(V:V,$E:$E,$E692)),
100*(V692-MINIFS(V:V,$E:$E,$E692))/(MAXIFS(V:V,$E:$E,$E692)-MINIFS(V:V,$E:$E,$E692))))</f>
        <v/>
      </c>
      <c r="CL692" s="232" t="str">
        <f t="array" ref="CL692">IF(W692="","",
IF(INDEX(Settings!$H:$H,MATCH(CL$1,Settings!$G:$G,0))=TRUE,
100-100*(W692-MINIFS(W:W,$E:$E,$E692))/(MAXIFS(W:W,$E:$E,$E692)-MINIFS(W:W,$E:$E,$E692)),
100*(W692-MINIFS(W:W,$E:$E,$E692))/(MAXIFS(W:W,$E:$E,$E692)-MINIFS(W:W,$E:$E,$E692))))</f>
        <v/>
      </c>
      <c r="CM692" s="232" t="str">
        <f t="array" ref="CM692">IF(X692="","",
IF(INDEX(Settings!$H:$H,MATCH(CM$1,Settings!$G:$G,0))=TRUE,
100-100*(X692-MINIFS(X:X,$E:$E,$E692))/(MAXIFS(X:X,$E:$E,$E692)-MINIFS(X:X,$E:$E,$E692)),
100*(X692-MINIFS(X:X,$E:$E,$E692))/(MAXIFS(X:X,$E:$E,$E692)-MINIFS(X:X,$E:$E,$E692))))</f>
        <v/>
      </c>
      <c r="CN692" s="232" t="str">
        <f t="array" ref="CN692">IF(Y692="","",
IF(INDEX(Settings!$H:$H,MATCH(CN$1,Settings!$G:$G,0))=TRUE,
100-100*(Y692-MINIFS(Y:Y,$E:$E,$E692))/(MAXIFS(Y:Y,$E:$E,$E692)-MINIFS(Y:Y,$E:$E,$E692)),
100*(Y692-MINIFS(Y:Y,$E:$E,$E692))/(MAXIFS(Y:Y,$E:$E,$E692)-MINIFS(Y:Y,$E:$E,$E692))))</f>
        <v/>
      </c>
      <c r="CO692" s="232" t="str">
        <f t="array" ref="CO692">IF(Z692="","",
IF(INDEX(Settings!$H:$H,MATCH(CO$1,Settings!$G:$G,0))=TRUE,
100-100*(Z692-MINIFS(Z:Z,$E:$E,$E692))/(MAXIFS(Z:Z,$E:$E,$E692)-MINIFS(Z:Z,$E:$E,$E692)),
100*(Z692-MINIFS(Z:Z,$E:$E,$E692))/(MAXIFS(Z:Z,$E:$E,$E692)-MINIFS(Z:Z,$E:$E,$E692))))</f>
        <v/>
      </c>
      <c r="CP692" s="232" t="str">
        <f t="array" ref="CP692">IF(AA692="","",
IF(INDEX(Settings!$H:$H,MATCH(CP$1,Settings!$G:$G,0))=TRUE,
100-100*(AA692-MINIFS(AA:AA,$E:$E,$E692))/(MAXIFS(AA:AA,$E:$E,$E692)-MINIFS(AA:AA,$E:$E,$E692)),
100*(AA692-MINIFS(AA:AA,$E:$E,$E692))/(MAXIFS(AA:AA,$E:$E,$E692)-MINIFS(AA:AA,$E:$E,$E692))))</f>
        <v/>
      </c>
      <c r="CQ692" s="232" t="str">
        <f t="array" ref="CQ692">IF(AB692="","",
IF(INDEX(Settings!$H:$H,MATCH(CQ$1,Settings!$G:$G,0))=TRUE,
100-100*(AB692-MINIFS(AB:AB,$E:$E,$E692))/(MAXIFS(AB:AB,$E:$E,$E692)-MINIFS(AB:AB,$E:$E,$E692)),
100*(AB692-MINIFS(AB:AB,$E:$E,$E692))/(MAXIFS(AB:AB,$E:$E,$E692)-MINIFS(AB:AB,$E:$E,$E692))))</f>
        <v/>
      </c>
      <c r="CR692" s="232" t="str">
        <f t="array" ref="CR692">IF(AC692="","",
IF(INDEX(Settings!$H:$H,MATCH(CR$1,Settings!$G:$G,0))=TRUE,
100-100*(AC692-MINIFS(AC:AC,$E:$E,$E692))/(MAXIFS(AC:AC,$E:$E,$E692)-MINIFS(AC:AC,$E:$E,$E692)),
100*(AC692-MINIFS(AC:AC,$E:$E,$E692))/(MAXIFS(AC:AC,$E:$E,$E692)-MINIFS(AC:AC,$E:$E,$E692))))</f>
        <v/>
      </c>
      <c r="CS692" s="232" t="str">
        <f t="array" ref="CS692">IF(AD692="","",
IF(INDEX(Settings!$H:$H,MATCH(CS$1,Settings!$G:$G,0))=TRUE,
100-100*(AD692-MINIFS(AD:AD,$E:$E,$E692))/(MAXIFS(AD:AD,$E:$E,$E692)-MINIFS(AD:AD,$E:$E,$E692)),
100*(AD692-MINIFS(AD:AD,$E:$E,$E692))/(MAXIFS(AD:AD,$E:$E,$E692)-MINIFS(AD:AD,$E:$E,$E692))))</f>
        <v/>
      </c>
      <c r="CT692" s="232" t="str">
        <f t="array" ref="CT692">IF(AE692="","",
IF(INDEX(Settings!$H:$H,MATCH(CT$1,Settings!$G:$G,0))=TRUE,
100-100*(AE692-MINIFS(AE:AE,$E:$E,$E692))/(MAXIFS(AE:AE,$E:$E,$E692)-MINIFS(AE:AE,$E:$E,$E692)),
100*(AE692-MINIFS(AE:AE,$E:$E,$E692))/(MAXIFS(AE:AE,$E:$E,$E692)-MINIFS(AE:AE,$E:$E,$E692))))</f>
        <v/>
      </c>
      <c r="CU692" s="232" t="str">
        <f t="array" ref="CU692">IF(AF692="","",
IF(INDEX(Settings!$H:$H,MATCH(CU$1,Settings!$G:$G,0))=TRUE,
100-100*(AF692-MINIFS(AF:AF,$E:$E,$E692))/(MAXIFS(AF:AF,$E:$E,$E692)-MINIFS(AF:AF,$E:$E,$E692)),
100*(AF692-MINIFS(AF:AF,$E:$E,$E692))/(MAXIFS(AF:AF,$E:$E,$E692)-MINIFS(AF:AF,$E:$E,$E692))))</f>
        <v/>
      </c>
      <c r="CV692" s="232" t="str">
        <f t="array" ref="CV692">IF(AG692="","",
IF(INDEX(Settings!$H:$H,MATCH(CV$1,Settings!$G:$G,0))=TRUE,
100-100*(AG692-MINIFS(AG:AG,$E:$E,$E692))/(MAXIFS(AG:AG,$E:$E,$E692)-MINIFS(AG:AG,$E:$E,$E692)),
100*(AG692-MINIFS(AG:AG,$E:$E,$E692))/(MAXIFS(AG:AG,$E:$E,$E692)-MINIFS(AG:AG,$E:$E,$E692))))</f>
        <v/>
      </c>
      <c r="CW692" s="232" t="str">
        <f t="array" ref="CW692">IF(AH692="","",
IF(INDEX(Settings!$H:$H,MATCH(CW$1,Settings!$G:$G,0))=TRUE,
100-100*(AH692-MINIFS(AH:AH,$E:$E,$E692))/(MAXIFS(AH:AH,$E:$E,$E692)-MINIFS(AH:AH,$E:$E,$E692)),
100*(AH692-MINIFS(AH:AH,$E:$E,$E692))/(MAXIFS(AH:AH,$E:$E,$E692)-MINIFS(AH:AH,$E:$E,$E692))))</f>
        <v/>
      </c>
      <c r="CX692" s="232" t="str">
        <f t="array" ref="CX692">IF(AI692="","",
IF(INDEX(Settings!$H:$H,MATCH(CX$1,Settings!$G:$G,0))=TRUE,
100-100*(AI692-MINIFS(AI:AI,$E:$E,$E692))/(MAXIFS(AI:AI,$E:$E,$E692)-MINIFS(AI:AI,$E:$E,$E692)),
100*(AI692-MINIFS(AI:AI,$E:$E,$E692))/(MAXIFS(AI:AI,$E:$E,$E692)-MINIFS(AI:AI,$E:$E,$E692))))</f>
        <v/>
      </c>
      <c r="CY692" s="232" t="str">
        <f t="array" ref="CY692">IF(AJ692="","",
IF(INDEX(Settings!$H:$H,MATCH(CY$1,Settings!$G:$G,0))=TRUE,
100-100*(AJ692-MINIFS(AJ:AJ,$E:$E,$E692))/(MAXIFS(AJ:AJ,$E:$E,$E692)-MINIFS(AJ:AJ,$E:$E,$E692)),
100*(AJ692-MINIFS(AJ:AJ,$E:$E,$E692))/(MAXIFS(AJ:AJ,$E:$E,$E692)-MINIFS(AJ:AJ,$E:$E,$E692))))</f>
        <v/>
      </c>
      <c r="CZ692" s="232" t="str">
        <f t="array" ref="CZ692">IF(AK692="","",
IF(INDEX(Settings!$H:$H,MATCH(CZ$1,Settings!$G:$G,0))=TRUE,
100-100*(AK692-MINIFS(AK:AK,$E:$E,$E692))/(MAXIFS(AK:AK,$E:$E,$E692)-MINIFS(AK:AK,$E:$E,$E692)),
100*(AK692-MINIFS(AK:AK,$E:$E,$E692))/(MAXIFS(AK:AK,$E:$E,$E692)-MINIFS(AK:AK,$E:$E,$E692))))</f>
        <v/>
      </c>
      <c r="DA692" s="232" t="str">
        <f t="array" ref="DA692">IF(AL692="","",
IF(INDEX(Settings!$H:$H,MATCH(DA$1,Settings!$G:$G,0))=TRUE,
100-100*(AL692-MINIFS(AL:AL,$E:$E,$E692))/(MAXIFS(AL:AL,$E:$E,$E692)-MINIFS(AL:AL,$E:$E,$E692)),
100*(AL692-MINIFS(AL:AL,$E:$E,$E692))/(MAXIFS(AL:AL,$E:$E,$E692)-MINIFS(AL:AL,$E:$E,$E692))))</f>
        <v/>
      </c>
      <c r="DB692" s="232" t="str">
        <f t="array" ref="DB692">IF(AM692="","",
IF(INDEX(Settings!$H:$H,MATCH(DB$1,Settings!$G:$G,0))=TRUE,
100-100*(AM692-MINIFS(AM:AM,$E:$E,$E692))/(MAXIFS(AM:AM,$E:$E,$E692)-MINIFS(AM:AM,$E:$E,$E692)),
100*(AM692-MINIFS(AM:AM,$E:$E,$E692))/(MAXIFS(AM:AM,$E:$E,$E692)-MINIFS(AM:AM,$E:$E,$E692))))</f>
        <v/>
      </c>
      <c r="DC692" s="232" t="str">
        <f t="array" ref="DC692">IF(AN692="","",
IF(INDEX(Settings!$H:$H,MATCH(DC$1,Settings!$G:$G,0))=TRUE,
100-100*(AN692-MINIFS(AN:AN,$E:$E,$E692))/(MAXIFS(AN:AN,$E:$E,$E692)-MINIFS(AN:AN,$E:$E,$E692)),
100*(AN692-MINIFS(AN:AN,$E:$E,$E692))/(MAXIFS(AN:AN,$E:$E,$E692)-MINIFS(AN:AN,$E:$E,$E692))))</f>
        <v/>
      </c>
      <c r="DD692" s="232" t="str">
        <f t="array" ref="DD692">IF(AO692="","",
IF(INDEX(Settings!$H:$H,MATCH(DD$1,Settings!$G:$G,0))=TRUE,
100-100*(AO692-MINIFS(AO:AO,$E:$E,$E692))/(MAXIFS(AO:AO,$E:$E,$E692)-MINIFS(AO:AO,$E:$E,$E692)),
100*(AO692-MINIFS(AO:AO,$E:$E,$E692))/(MAXIFS(AO:AO,$E:$E,$E692)-MINIFS(AO:AO,$E:$E,$E692))))</f>
        <v/>
      </c>
      <c r="DE692" s="232" t="str">
        <f t="array" ref="DE692">IF(AP692="","",
IF(INDEX(Settings!$H:$H,MATCH(DE$1,Settings!$G:$G,0))=TRUE,
100-100*(AP692-MINIFS(AP:AP,$E:$E,$E692))/(MAXIFS(AP:AP,$E:$E,$E692)-MINIFS(AP:AP,$E:$E,$E692)),
100*(AP692-MINIFS(AP:AP,$E:$E,$E692))/(MAXIFS(AP:AP,$E:$E,$E692)-MINIFS(AP:AP,$E:$E,$E692))))</f>
        <v/>
      </c>
      <c r="DF692" s="232" t="str">
        <f t="array" ref="DF692">IF(AQ692="","",
IF(INDEX(Settings!$H:$H,MATCH(DF$1,Settings!$G:$G,0))=TRUE,
100-100*(AQ692-MINIFS(AQ:AQ,$E:$E,$E692))/(MAXIFS(AQ:AQ,$E:$E,$E692)-MINIFS(AQ:AQ,$E:$E,$E692)),
100*(AQ692-MINIFS(AQ:AQ,$E:$E,$E692))/(MAXIFS(AQ:AQ,$E:$E,$E692)-MINIFS(AQ:AQ,$E:$E,$E692))))</f>
        <v/>
      </c>
      <c r="DG692" s="232" t="str">
        <f t="array" ref="DG692">IF(AR692="","",
IF(INDEX(Settings!$H:$H,MATCH(DG$1,Settings!$G:$G,0))=TRUE,
100-100*(AR692-MINIFS(AR:AR,$E:$E,$E692))/(MAXIFS(AR:AR,$E:$E,$E692)-MINIFS(AR:AR,$E:$E,$E692)),
100*(AR692-MINIFS(AR:AR,$E:$E,$E692))/(MAXIFS(AR:AR,$E:$E,$E692)-MINIFS(AR:AR,$E:$E,$E692))))</f>
        <v/>
      </c>
      <c r="DH692" s="232" t="str">
        <f t="array" ref="DH692">IF(AS692="","",
IF(INDEX(Settings!$H:$H,MATCH(DH$1,Settings!$G:$G,0))=TRUE,
100-100*(AS692-MINIFS(AS:AS,$E:$E,$E692))/(MAXIFS(AS:AS,$E:$E,$E692)-MINIFS(AS:AS,$E:$E,$E692)),
100*(AS692-MINIFS(AS:AS,$E:$E,$E692))/(MAXIFS(AS:AS,$E:$E,$E692)-MINIFS(AS:AS,$E:$E,$E692))))</f>
        <v/>
      </c>
      <c r="DI692" s="232" t="str">
        <f t="array" ref="DI692">IF(AT692="","",
IF(INDEX(Settings!$H:$H,MATCH(DI$1,Settings!$G:$G,0))=TRUE,
100-100*(AT692-MINIFS(AT:AT,$E:$E,$E692))/(MAXIFS(AT:AT,$E:$E,$E692)-MINIFS(AT:AT,$E:$E,$E692)),
100*(AT692-MINIFS(AT:AT,$E:$E,$E692))/(MAXIFS(AT:AT,$E:$E,$E692)-MINIFS(AT:AT,$E:$E,$E692))))</f>
        <v/>
      </c>
      <c r="DJ692" s="232" t="str">
        <f t="array" ref="DJ692">IF(AU692="","",
IF(INDEX(Settings!$H:$H,MATCH(DJ$1,Settings!$G:$G,0))=TRUE,
100-100*(AU692-MINIFS(AU:AU,$E:$E,$E692))/(MAXIFS(AU:AU,$E:$E,$E692)-MINIFS(AU:AU,$E:$E,$E692)),
100*(AU692-MINIFS(AU:AU,$E:$E,$E692))/(MAXIFS(AU:AU,$E:$E,$E692)-MINIFS(AU:AU,$E:$E,$E692))))</f>
        <v/>
      </c>
      <c r="DK692" s="232" t="str">
        <f t="array" ref="DK692">IF(AV692="","",
IF(INDEX(Settings!$H:$H,MATCH(DK$1,Settings!$G:$G,0))=TRUE,
100-100*(AV692-MINIFS(AV:AV,$E:$E,$E692))/(MAXIFS(AV:AV,$E:$E,$E692)-MINIFS(AV:AV,$E:$E,$E692)),
100*(AV692-MINIFS(AV:AV,$E:$E,$E692))/(MAXIFS(AV:AV,$E:$E,$E692)-MINIFS(AV:AV,$E:$E,$E692))))</f>
        <v/>
      </c>
      <c r="DL692" s="232" t="str">
        <f t="array" ref="DL692">IF(AW692="","",
IF(INDEX(Settings!$H:$H,MATCH(DL$1,Settings!$G:$G,0))=TRUE,
100-100*(AW692-MINIFS(AW:AW,$E:$E,$E692))/(MAXIFS(AW:AW,$E:$E,$E692)-MINIFS(AW:AW,$E:$E,$E692)),
100*(AW692-MINIFS(AW:AW,$E:$E,$E692))/(MAXIFS(AW:AW,$E:$E,$E692)-MINIFS(AW:AW,$E:$E,$E692))))</f>
        <v/>
      </c>
      <c r="DM692" s="232" t="str">
        <f t="array" ref="DM692">IF(AX692="","",
IF(INDEX(Settings!$H:$H,MATCH(DM$1,Settings!$G:$G,0))=TRUE,
100-100*(AX692-MINIFS(AX:AX,$E:$E,$E692))/(MAXIFS(AX:AX,$E:$E,$E692)-MINIFS(AX:AX,$E:$E,$E692)),
100*(AX692-MINIFS(AX:AX,$E:$E,$E692))/(MAXIFS(AX:AX,$E:$E,$E692)-MINIFS(AX:AX,$E:$E,$E692))))</f>
        <v/>
      </c>
      <c r="DN692" s="232" t="str">
        <f t="array" ref="DN692">IF(AY692="","",
IF(INDEX(Settings!$H:$H,MATCH(DN$1,Settings!$G:$G,0))=TRUE,
100-100*(AY692-MINIFS(AY:AY,$E:$E,$E692))/(MAXIFS(AY:AY,$E:$E,$E692)-MINIFS(AY:AY,$E:$E,$E692)),
100*(AY692-MINIFS(AY:AY,$E:$E,$E692))/(MAXIFS(AY:AY,$E:$E,$E692)-MINIFS(AY:AY,$E:$E,$E692))))</f>
        <v/>
      </c>
      <c r="DO692" s="232" t="str">
        <f t="array" ref="DO692">IF(AZ692="","",
IF(INDEX(Settings!$H:$H,MATCH(DO$1,Settings!$G:$G,0))=TRUE,
100-100*(AZ692-MINIFS(AZ:AZ,$E:$E,$E692))/(MAXIFS(AZ:AZ,$E:$E,$E692)-MINIFS(AZ:AZ,$E:$E,$E692)),
100*(AZ692-MINIFS(AZ:AZ,$E:$E,$E692))/(MAXIFS(AZ:AZ,$E:$E,$E692)-MINIFS(AZ:AZ,$E:$E,$E692))))</f>
        <v/>
      </c>
      <c r="DP692" s="232" t="str">
        <f t="array" ref="DP692">IF(BA692="","",
IF(INDEX(Settings!$H:$H,MATCH(DP$1,Settings!$G:$G,0))=TRUE,
100-100*(BA692-MINIFS(BA:BA,$E:$E,$E692))/(MAXIFS(BA:BA,$E:$E,$E692)-MINIFS(BA:BA,$E:$E,$E692)),
100*(BA692-MINIFS(BA:BA,$E:$E,$E692))/(MAXIFS(BA:BA,$E:$E,$E692)-MINIFS(BA:BA,$E:$E,$E692))))</f>
        <v/>
      </c>
      <c r="DQ692" s="232" t="str">
        <f t="array" ref="DQ692">IF(BB692="","",
IF(INDEX(Settings!$H:$H,MATCH(DQ$1,Settings!$G:$G,0))=TRUE,
100-100*(BB692-MINIFS(BB:BB,$E:$E,$E692))/(MAXIFS(BB:BB,$E:$E,$E692)-MINIFS(BB:BB,$E:$E,$E692)),
100*(BB692-MINIFS(BB:BB,$E:$E,$E692))/(MAXIFS(BB:BB,$E:$E,$E692)-MINIFS(BB:BB,$E:$E,$E692))))</f>
        <v/>
      </c>
      <c r="DR692" s="232" t="str">
        <f t="array" ref="DR692">IF(BC692="","",
IF(INDEX(Settings!$H:$H,MATCH(DR$1,Settings!$G:$G,0))=TRUE,
100-100*(BC692-MINIFS(BC:BC,$E:$E,$E692))/(MAXIFS(BC:BC,$E:$E,$E692)-MINIFS(BC:BC,$E:$E,$E692)),
100*(BC692-MINIFS(BC:BC,$E:$E,$E692))/(MAXIFS(BC:BC,$E:$E,$E692)-MINIFS(BC:BC,$E:$E,$E692))))</f>
        <v/>
      </c>
      <c r="DS692" s="232" t="str">
        <f t="array" ref="DS692">IF(BD692="","",
IF(INDEX(Settings!$H:$H,MATCH(DS$1,Settings!$G:$G,0))=TRUE,
100-100*(BD692-MINIFS(BD:BD,$E:$E,$E692))/(MAXIFS(BD:BD,$E:$E,$E692)-MINIFS(BD:BD,$E:$E,$E692)),
100*(BD692-MINIFS(BD:BD,$E:$E,$E692))/(MAXIFS(BD:BD,$E:$E,$E692)-MINIFS(BD:BD,$E:$E,$E692))))</f>
        <v/>
      </c>
      <c r="DT692" s="232" t="str">
        <f t="array" ref="DT692">IF(BE692="","",
IF(INDEX(Settings!$H:$H,MATCH(DT$1,Settings!$G:$G,0))=TRUE,
100-100*(BE692-MINIFS(BE:BE,$E:$E,$E692))/(MAXIFS(BE:BE,$E:$E,$E692)-MINIFS(BE:BE,$E:$E,$E692)),
100*(BE692-MINIFS(BE:BE,$E:$E,$E692))/(MAXIFS(BE:BE,$E:$E,$E692)-MINIFS(BE:BE,$E:$E,$E692))))</f>
        <v/>
      </c>
      <c r="DU692" s="232" t="str">
        <f t="array" ref="DU692">IF(BF692="","",
IF(INDEX(Settings!$H:$H,MATCH(DU$1,Settings!$G:$G,0))=TRUE,
100-100*(BF692-MINIFS(BF:BF,$E:$E,$E692))/(MAXIFS(BF:BF,$E:$E,$E692)-MINIFS(BF:BF,$E:$E,$E692)),
100*(BF692-MINIFS(BF:BF,$E:$E,$E692))/(MAXIFS(BF:BF,$E:$E,$E692)-MINIFS(BF:BF,$E:$E,$E692))))</f>
        <v/>
      </c>
      <c r="DV692" s="232" t="str">
        <f t="array" ref="DV692">IF(BG692="","",
IF(INDEX(Settings!$H:$H,MATCH(DV$1,Settings!$G:$G,0))=TRUE,
100-100*(BG692-MINIFS(BG:BG,$E:$E,$E692))/(MAXIFS(BG:BG,$E:$E,$E692)-MINIFS(BG:BG,$E:$E,$E692)),
100*(BG692-MINIFS(BG:BG,$E:$E,$E692))/(MAXIFS(BG:BG,$E:$E,$E692)-MINIFS(BG:BG,$E:$E,$E692))))</f>
        <v/>
      </c>
      <c r="DW692" s="232" t="str">
        <f t="array" ref="DW692">IF(BH692="","",
IF(INDEX(Settings!$H:$H,MATCH(DW$1,Settings!$G:$G,0))=TRUE,
100-100*(BH692-MINIFS(BH:BH,$E:$E,$E692))/(MAXIFS(BH:BH,$E:$E,$E692)-MINIFS(BH:BH,$E:$E,$E692)),
100*(BH692-MINIFS(BH:BH,$E:$E,$E692))/(MAXIFS(BH:BH,$E:$E,$E692)-MINIFS(BH:BH,$E:$E,$E692))))</f>
        <v/>
      </c>
      <c r="DX692" s="232" t="str">
        <f t="array" ref="DX692">IF(BI692="","",
IF(INDEX(Settings!$H:$H,MATCH(DX$1,Settings!$G:$G,0))=TRUE,
100-100*(BI692-MINIFS(BI:BI,$E:$E,$E692))/(MAXIFS(BI:BI,$E:$E,$E692)-MINIFS(BI:BI,$E:$E,$E692)),
100*(BI692-MINIFS(BI:BI,$E:$E,$E692))/(MAXIFS(BI:BI,$E:$E,$E692)-MINIFS(BI:BI,$E:$E,$E692))))</f>
        <v/>
      </c>
      <c r="DY692" s="232" t="str">
        <f t="array" ref="DY692">IF(BJ692="","",
IF(INDEX(Settings!$H:$H,MATCH(DY$1,Settings!$G:$G,0))=TRUE,
100-100*(BJ692-MINIFS(BJ:BJ,$E:$E,$E692))/(MAXIFS(BJ:BJ,$E:$E,$E692)-MINIFS(BJ:BJ,$E:$E,$E692)),
100*(BJ692-MINIFS(BJ:BJ,$E:$E,$E692))/(MAXIFS(BJ:BJ,$E:$E,$E692)-MINIFS(BJ:BJ,$E:$E,$E692))))</f>
        <v/>
      </c>
      <c r="DZ692" s="234"/>
      <c r="EA692" s="234"/>
      <c r="EB692" s="234" t="str">
        <f t="shared" si="8"/>
        <v/>
      </c>
      <c r="EC692" s="234" t="str">
        <f t="shared" si="9"/>
        <v/>
      </c>
      <c r="ED692" s="234" t="str">
        <f t="shared" si="10"/>
        <v/>
      </c>
      <c r="EE692" s="234" t="str">
        <f t="shared" si="11"/>
        <v/>
      </c>
      <c r="EF692" s="234" t="str">
        <f t="shared" si="12"/>
        <v/>
      </c>
      <c r="EG692" s="234" t="str">
        <f t="shared" si="13"/>
        <v/>
      </c>
      <c r="EH692" s="234"/>
      <c r="EI692" s="234"/>
      <c r="EJ692" s="234"/>
      <c r="EK692" s="234"/>
      <c r="EL692" s="234"/>
      <c r="EM692" s="234"/>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3" t="str">
        <f t="shared" si="14"/>
        <v/>
      </c>
      <c r="N693" s="49"/>
      <c r="O693" s="49"/>
      <c r="P693" s="49"/>
      <c r="Q693" s="49"/>
      <c r="R693" s="49"/>
      <c r="S693" s="222" t="str">
        <f>IFERROR(VLOOKUP(AF693, 'YOYO IR Scores'!A:C, 3, FALSE), "")
</f>
        <v/>
      </c>
      <c r="T693" s="49"/>
      <c r="U693" s="49"/>
      <c r="V693" s="49"/>
      <c r="W693" s="49"/>
      <c r="X693" s="224" t="str">
        <f t="shared" si="4"/>
        <v/>
      </c>
      <c r="Y693" s="225" t="str">
        <f t="shared" si="5"/>
        <v/>
      </c>
      <c r="Z693" s="225" t="str">
        <f t="shared" si="6"/>
        <v/>
      </c>
      <c r="AA693" s="224" t="str">
        <f t="shared" si="7"/>
        <v/>
      </c>
      <c r="AB693" s="223"/>
      <c r="AC693" s="223"/>
      <c r="AD693" s="223"/>
      <c r="AE693" s="223" t="str">
        <f>IFERROR(VLOOKUP(AF693, 'YOYO IR Scores'!A:C, 2, FALSE), "")</f>
        <v/>
      </c>
      <c r="AF693" s="223"/>
      <c r="AG693" s="223"/>
      <c r="AH693" s="223"/>
      <c r="AI693" s="223"/>
      <c r="AJ693" s="223"/>
      <c r="AK693" s="223"/>
      <c r="AL693" s="223"/>
      <c r="AM693" s="223"/>
      <c r="AN693" s="223"/>
      <c r="AO693" s="223"/>
      <c r="AP693" s="223"/>
      <c r="AQ693" s="223"/>
      <c r="AR693" s="223"/>
      <c r="AS693" s="223"/>
      <c r="AT693" s="223"/>
      <c r="AU693" s="223"/>
      <c r="AV693" s="223"/>
      <c r="AW693" s="223"/>
      <c r="AX693" s="223"/>
      <c r="AY693" s="223"/>
      <c r="AZ693" s="223"/>
      <c r="BA693" s="223"/>
      <c r="BB693" s="223"/>
      <c r="BC693" s="223"/>
      <c r="BD693" s="223"/>
      <c r="BE693" s="223"/>
      <c r="BF693" s="223"/>
      <c r="BG693" s="223"/>
      <c r="BH693" s="223"/>
      <c r="BI693" s="223"/>
      <c r="BJ693" s="223"/>
      <c r="BK693" s="223" t="str">
        <f t="array" ref="BK693">IF(J693="","",
IF(INDEX(Settings!$H:$H,MATCH(BY$1,Settings!$G:$G,0))=TRUE,
100-100*(J693-MIN(J:J))/(MAX(J:J)-MIN(J:J)),
100*(J693-MIN(J:J))/(MAX(J:J)-MIN(J:J))))</f>
        <v/>
      </c>
      <c r="BL693" s="223" t="str">
        <f t="array" ref="BL693">IF(J693="","",
IF(INDEX(Settings!$H:$H,MATCH(BY$1,Settings!$G:$G,0))=TRUE,
100-100*(J693-MINIFS(J:J,$E:$E,$E693))/(MAXIFS(J:J,$E:$E,$E693)-MINIFS(J:J,$E:$E,$E693)),
100*(J693-MINIFS(J:J,$E:$E,$E693))/(MAXIFS(J:J,$E:$E,$E693)-MINIFS(J:J,$E:$E,$E693))))</f>
        <v/>
      </c>
      <c r="BM693" s="223"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4" t="str">
        <f t="array" ref="BQ693">IF(J693="","",
IF(INDEX(Settings!$H:$H,MATCH(BY$1,Settings!$G:$G,0))=TRUE,
-1*(J693-AVERAGE(J:J))/STDEV(J:J),
(J693-AVERAGE(J:J))/STDEV(J:J)))</f>
        <v/>
      </c>
      <c r="BR693" s="224" t="str">
        <f>IFERROR(__xludf.DUMMYFUNCTION("IF(J693="""","""",
IF(INDEX(Settings!$H:$H,MATCH(BY$1,Settings!$G:$G,0))=TRUE,
-1*(J693-AVERAGEIFS(J:J,$E:$E,$E693))/STDEV(FILTER(J:J,$E:$E=$E693)),
(J693-AVERAGEIFS(J:J,$E:$E,$E693))/STDEV(FILTER(J:J,$E:$E=$E693))))"),"")</f>
        <v/>
      </c>
      <c r="BS693" s="224"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3" t="str">
        <f t="array" ref="BY693">IF(J693="","",
IF(INDEX(Settings!$H:$H,MATCH(BY$1,Settings!$G:$G,0))=TRUE,
100-100*(J693-MINIFS(J:J,$E:$E,$E693))/(MAXIFS(J:J,$E:$E,$E693)-MINIFS(J:J,$E:$E,$E693)),
100*(J693-MINIFS(J:J,$E:$E,$E693))/(MAXIFS(J:J,$E:$E,$E693)-MINIFS(J:J,$E:$E,$E693))))</f>
        <v/>
      </c>
      <c r="BZ693" s="223" t="str">
        <f t="array" ref="BZ693">IF(K693="","",
IF(INDEX(Settings!$H:$H,MATCH(BZ$1,Settings!$G:$G,0))=TRUE,
100-100*(K693-MINIFS(K:K,$E:$E,$E693))/(MAXIFS(K:K,$E:$E,$E693)-MINIFS(K:K,$E:$E,$E693)),
100*(K693-MINIFS(K:K,$E:$E,$E693))/(MAXIFS(K:K,$E:$E,$E693)-MINIFS(K:K,$E:$E,$E693))))</f>
        <v/>
      </c>
      <c r="CA693" s="223" t="str">
        <f t="array" ref="CA693">IF(L693="","",
IF(INDEX(Settings!$H:$H,MATCH(CA$1,Settings!$G:$G,0))=TRUE,
100-100*(L693-MINIFS(L:L,$E:$E,$E693))/(MAXIFS(L:L,$E:$E,$E693)-MINIFS(L:L,$E:$E,$E693)),
100*(L693-MINIFS(L:L,$E:$E,$E693))/(MAXIFS(L:L,$E:$E,$E693)-MINIFS(L:L,$E:$E,$E693))))</f>
        <v/>
      </c>
      <c r="CB693" s="223" t="str">
        <f t="array" ref="CB693">IF(M693="","",
IF(INDEX(Settings!$H:$H,MATCH(CB$1,Settings!$G:$G,0))=TRUE,
100-100*(M693-MINIFS(M:M,$E:$E,$E693))/(MAXIFS(M:M,$E:$E,$E693)-MINIFS(M:M,$E:$E,$E693)),
100*(M693-MINIFS(M:M,$E:$E,$E693))/(MAXIFS(M:M,$E:$E,$E693)-MINIFS(M:M,$E:$E,$E693))))</f>
        <v/>
      </c>
      <c r="CC693" s="223" t="str">
        <f t="array" ref="CC693">IF(N693="","",
IF(INDEX(Settings!$H:$H,MATCH(CC$1,Settings!$G:$G,0))=TRUE,
100-100*(N693-MINIFS(N:N,$E:$E,$E693))/(MAXIFS(N:N,$E:$E,$E693)-MINIFS(N:N,$E:$E,$E693)),
100*(N693-MINIFS(N:N,$E:$E,$E693))/(MAXIFS(N:N,$E:$E,$E693)-MINIFS(N:N,$E:$E,$E693))))</f>
        <v/>
      </c>
      <c r="CD693" s="223" t="str">
        <f t="array" ref="CD693">IF(O693="","",
IF(INDEX(Settings!$H:$H,MATCH(CD$1,Settings!$G:$G,0))=TRUE,
100-100*(O693-MINIFS(O:O,$E:$E,$E693))/(MAXIFS(O:O,$E:$E,$E693)-MINIFS(O:O,$E:$E,$E693)),
100*(O693-MINIFS(O:O,$E:$E,$E693))/(MAXIFS(O:O,$E:$E,$E693)-MINIFS(O:O,$E:$E,$E693))))</f>
        <v/>
      </c>
      <c r="CE693" s="223" t="str">
        <f t="array" ref="CE693">IF(P693="","",
IF(INDEX(Settings!$H:$H,MATCH(CE$1,Settings!$G:$G,0))=TRUE,
100-100*(P693-MINIFS(P:P,$E:$E,$E693))/(MAXIFS(P:P,$E:$E,$E693)-MINIFS(P:P,$E:$E,$E693)),
100*(P693-MINIFS(P:P,$E:$E,$E693))/(MAXIFS(P:P,$E:$E,$E693)-MINIFS(P:P,$E:$E,$E693))))</f>
        <v/>
      </c>
      <c r="CF693" s="223" t="str">
        <f t="array" ref="CF693">IF(Q693="","",
IF(INDEX(Settings!$H:$H,MATCH(CF$1,Settings!$G:$G,0))=TRUE,
100-100*(Q693-MINIFS(Q:Q,$E:$E,$E693))/(MAXIFS(Q:Q,$E:$E,$E693)-MINIFS(Q:Q,$E:$E,$E693)),
100*(Q693-MINIFS(Q:Q,$E:$E,$E693))/(MAXIFS(Q:Q,$E:$E,$E693)-MINIFS(Q:Q,$E:$E,$E693))))</f>
        <v/>
      </c>
      <c r="CG693" s="223" t="str">
        <f t="array" ref="CG693">IF(R693="","",
IF(INDEX(Settings!$H:$H,MATCH(CG$1,Settings!$G:$G,0))=TRUE,
100-100*(R693-MINIFS(R:R,$E:$E,$E693))/(MAXIFS(R:R,$E:$E,$E693)-MINIFS(R:R,$E:$E,$E693)),
100*(R693-MINIFS(R:R,$E:$E,$E693))/(MAXIFS(R:R,$E:$E,$E693)-MINIFS(R:R,$E:$E,$E693))))</f>
        <v/>
      </c>
      <c r="CH693" s="223" t="str">
        <f t="array" ref="CH693">IF(S693="","",
IF(INDEX(Settings!$H:$H,MATCH(CH$1,Settings!$G:$G,0))=TRUE,
100-100*(S693-MINIFS(S:S,$E:$E,$E693))/(MAXIFS(S:S,$E:$E,$E693)-MINIFS(S:S,$E:$E,$E693)),
100*(S693-MINIFS(S:S,$E:$E,$E693))/(MAXIFS(S:S,$E:$E,$E693)-MINIFS(S:S,$E:$E,$E693))))</f>
        <v/>
      </c>
      <c r="CI693" s="223" t="str">
        <f t="array" ref="CI693">IF(T693="","",
IF(INDEX(Settings!$H:$H,MATCH(CI$1,Settings!$G:$G,0))=TRUE,
100-100*(T693-MINIFS(T:T,$E:$E,$E693))/(MAXIFS(T:T,$E:$E,$E693)-MINIFS(T:T,$E:$E,$E693)),
100*(T693-MINIFS(T:T,$E:$E,$E693))/(MAXIFS(T:T,$E:$E,$E693)-MINIFS(T:T,$E:$E,$E693))))</f>
        <v/>
      </c>
      <c r="CJ693" s="223" t="str">
        <f t="array" ref="CJ693">IF(U693="","",
IF(INDEX(Settings!$H:$H,MATCH(CJ$1,Settings!$G:$G,0))=TRUE,
100-100*(U693-MINIFS(U:U,$E:$E,$E693))/(MAXIFS(U:U,$E:$E,$E693)-MINIFS(U:U,$E:$E,$E693)),
100*(U693-MINIFS(U:U,$E:$E,$E693))/(MAXIFS(U:U,$E:$E,$E693)-MINIFS(U:U,$E:$E,$E693))))</f>
        <v/>
      </c>
      <c r="CK693" s="223" t="str">
        <f t="array" ref="CK693">IF(V693="","",
IF(INDEX(Settings!$H:$H,MATCH(CK$1,Settings!$G:$G,0))=TRUE,
100-100*(V693-MINIFS(V:V,$E:$E,$E693))/(MAXIFS(V:V,$E:$E,$E693)-MINIFS(V:V,$E:$E,$E693)),
100*(V693-MINIFS(V:V,$E:$E,$E693))/(MAXIFS(V:V,$E:$E,$E693)-MINIFS(V:V,$E:$E,$E693))))</f>
        <v/>
      </c>
      <c r="CL693" s="223" t="str">
        <f t="array" ref="CL693">IF(W693="","",
IF(INDEX(Settings!$H:$H,MATCH(CL$1,Settings!$G:$G,0))=TRUE,
100-100*(W693-MINIFS(W:W,$E:$E,$E693))/(MAXIFS(W:W,$E:$E,$E693)-MINIFS(W:W,$E:$E,$E693)),
100*(W693-MINIFS(W:W,$E:$E,$E693))/(MAXIFS(W:W,$E:$E,$E693)-MINIFS(W:W,$E:$E,$E693))))</f>
        <v/>
      </c>
      <c r="CM693" s="223" t="str">
        <f t="array" ref="CM693">IF(X693="","",
IF(INDEX(Settings!$H:$H,MATCH(CM$1,Settings!$G:$G,0))=TRUE,
100-100*(X693-MINIFS(X:X,$E:$E,$E693))/(MAXIFS(X:X,$E:$E,$E693)-MINIFS(X:X,$E:$E,$E693)),
100*(X693-MINIFS(X:X,$E:$E,$E693))/(MAXIFS(X:X,$E:$E,$E693)-MINIFS(X:X,$E:$E,$E693))))</f>
        <v/>
      </c>
      <c r="CN693" s="223" t="str">
        <f t="array" ref="CN693">IF(Y693="","",
IF(INDEX(Settings!$H:$H,MATCH(CN$1,Settings!$G:$G,0))=TRUE,
100-100*(Y693-MINIFS(Y:Y,$E:$E,$E693))/(MAXIFS(Y:Y,$E:$E,$E693)-MINIFS(Y:Y,$E:$E,$E693)),
100*(Y693-MINIFS(Y:Y,$E:$E,$E693))/(MAXIFS(Y:Y,$E:$E,$E693)-MINIFS(Y:Y,$E:$E,$E693))))</f>
        <v/>
      </c>
      <c r="CO693" s="223" t="str">
        <f t="array" ref="CO693">IF(Z693="","",
IF(INDEX(Settings!$H:$H,MATCH(CO$1,Settings!$G:$G,0))=TRUE,
100-100*(Z693-MINIFS(Z:Z,$E:$E,$E693))/(MAXIFS(Z:Z,$E:$E,$E693)-MINIFS(Z:Z,$E:$E,$E693)),
100*(Z693-MINIFS(Z:Z,$E:$E,$E693))/(MAXIFS(Z:Z,$E:$E,$E693)-MINIFS(Z:Z,$E:$E,$E693))))</f>
        <v/>
      </c>
      <c r="CP693" s="223" t="str">
        <f t="array" ref="CP693">IF(AA693="","",
IF(INDEX(Settings!$H:$H,MATCH(CP$1,Settings!$G:$G,0))=TRUE,
100-100*(AA693-MINIFS(AA:AA,$E:$E,$E693))/(MAXIFS(AA:AA,$E:$E,$E693)-MINIFS(AA:AA,$E:$E,$E693)),
100*(AA693-MINIFS(AA:AA,$E:$E,$E693))/(MAXIFS(AA:AA,$E:$E,$E693)-MINIFS(AA:AA,$E:$E,$E693))))</f>
        <v/>
      </c>
      <c r="CQ693" s="223" t="str">
        <f t="array" ref="CQ693">IF(AB693="","",
IF(INDEX(Settings!$H:$H,MATCH(CQ$1,Settings!$G:$G,0))=TRUE,
100-100*(AB693-MINIFS(AB:AB,$E:$E,$E693))/(MAXIFS(AB:AB,$E:$E,$E693)-MINIFS(AB:AB,$E:$E,$E693)),
100*(AB693-MINIFS(AB:AB,$E:$E,$E693))/(MAXIFS(AB:AB,$E:$E,$E693)-MINIFS(AB:AB,$E:$E,$E693))))</f>
        <v/>
      </c>
      <c r="CR693" s="223" t="str">
        <f t="array" ref="CR693">IF(AC693="","",
IF(INDEX(Settings!$H:$H,MATCH(CR$1,Settings!$G:$G,0))=TRUE,
100-100*(AC693-MINIFS(AC:AC,$E:$E,$E693))/(MAXIFS(AC:AC,$E:$E,$E693)-MINIFS(AC:AC,$E:$E,$E693)),
100*(AC693-MINIFS(AC:AC,$E:$E,$E693))/(MAXIFS(AC:AC,$E:$E,$E693)-MINIFS(AC:AC,$E:$E,$E693))))</f>
        <v/>
      </c>
      <c r="CS693" s="223" t="str">
        <f t="array" ref="CS693">IF(AD693="","",
IF(INDEX(Settings!$H:$H,MATCH(CS$1,Settings!$G:$G,0))=TRUE,
100-100*(AD693-MINIFS(AD:AD,$E:$E,$E693))/(MAXIFS(AD:AD,$E:$E,$E693)-MINIFS(AD:AD,$E:$E,$E693)),
100*(AD693-MINIFS(AD:AD,$E:$E,$E693))/(MAXIFS(AD:AD,$E:$E,$E693)-MINIFS(AD:AD,$E:$E,$E693))))</f>
        <v/>
      </c>
      <c r="CT693" s="223" t="str">
        <f t="array" ref="CT693">IF(AE693="","",
IF(INDEX(Settings!$H:$H,MATCH(CT$1,Settings!$G:$G,0))=TRUE,
100-100*(AE693-MINIFS(AE:AE,$E:$E,$E693))/(MAXIFS(AE:AE,$E:$E,$E693)-MINIFS(AE:AE,$E:$E,$E693)),
100*(AE693-MINIFS(AE:AE,$E:$E,$E693))/(MAXIFS(AE:AE,$E:$E,$E693)-MINIFS(AE:AE,$E:$E,$E693))))</f>
        <v/>
      </c>
      <c r="CU693" s="223" t="str">
        <f t="array" ref="CU693">IF(AF693="","",
IF(INDEX(Settings!$H:$H,MATCH(CU$1,Settings!$G:$G,0))=TRUE,
100-100*(AF693-MINIFS(AF:AF,$E:$E,$E693))/(MAXIFS(AF:AF,$E:$E,$E693)-MINIFS(AF:AF,$E:$E,$E693)),
100*(AF693-MINIFS(AF:AF,$E:$E,$E693))/(MAXIFS(AF:AF,$E:$E,$E693)-MINIFS(AF:AF,$E:$E,$E693))))</f>
        <v/>
      </c>
      <c r="CV693" s="223" t="str">
        <f t="array" ref="CV693">IF(AG693="","",
IF(INDEX(Settings!$H:$H,MATCH(CV$1,Settings!$G:$G,0))=TRUE,
100-100*(AG693-MINIFS(AG:AG,$E:$E,$E693))/(MAXIFS(AG:AG,$E:$E,$E693)-MINIFS(AG:AG,$E:$E,$E693)),
100*(AG693-MINIFS(AG:AG,$E:$E,$E693))/(MAXIFS(AG:AG,$E:$E,$E693)-MINIFS(AG:AG,$E:$E,$E693))))</f>
        <v/>
      </c>
      <c r="CW693" s="223" t="str">
        <f t="array" ref="CW693">IF(AH693="","",
IF(INDEX(Settings!$H:$H,MATCH(CW$1,Settings!$G:$G,0))=TRUE,
100-100*(AH693-MINIFS(AH:AH,$E:$E,$E693))/(MAXIFS(AH:AH,$E:$E,$E693)-MINIFS(AH:AH,$E:$E,$E693)),
100*(AH693-MINIFS(AH:AH,$E:$E,$E693))/(MAXIFS(AH:AH,$E:$E,$E693)-MINIFS(AH:AH,$E:$E,$E693))))</f>
        <v/>
      </c>
      <c r="CX693" s="223" t="str">
        <f t="array" ref="CX693">IF(AI693="","",
IF(INDEX(Settings!$H:$H,MATCH(CX$1,Settings!$G:$G,0))=TRUE,
100-100*(AI693-MINIFS(AI:AI,$E:$E,$E693))/(MAXIFS(AI:AI,$E:$E,$E693)-MINIFS(AI:AI,$E:$E,$E693)),
100*(AI693-MINIFS(AI:AI,$E:$E,$E693))/(MAXIFS(AI:AI,$E:$E,$E693)-MINIFS(AI:AI,$E:$E,$E693))))</f>
        <v/>
      </c>
      <c r="CY693" s="223" t="str">
        <f t="array" ref="CY693">IF(AJ693="","",
IF(INDEX(Settings!$H:$H,MATCH(CY$1,Settings!$G:$G,0))=TRUE,
100-100*(AJ693-MINIFS(AJ:AJ,$E:$E,$E693))/(MAXIFS(AJ:AJ,$E:$E,$E693)-MINIFS(AJ:AJ,$E:$E,$E693)),
100*(AJ693-MINIFS(AJ:AJ,$E:$E,$E693))/(MAXIFS(AJ:AJ,$E:$E,$E693)-MINIFS(AJ:AJ,$E:$E,$E693))))</f>
        <v/>
      </c>
      <c r="CZ693" s="223" t="str">
        <f t="array" ref="CZ693">IF(AK693="","",
IF(INDEX(Settings!$H:$H,MATCH(CZ$1,Settings!$G:$G,0))=TRUE,
100-100*(AK693-MINIFS(AK:AK,$E:$E,$E693))/(MAXIFS(AK:AK,$E:$E,$E693)-MINIFS(AK:AK,$E:$E,$E693)),
100*(AK693-MINIFS(AK:AK,$E:$E,$E693))/(MAXIFS(AK:AK,$E:$E,$E693)-MINIFS(AK:AK,$E:$E,$E693))))</f>
        <v/>
      </c>
      <c r="DA693" s="223" t="str">
        <f t="array" ref="DA693">IF(AL693="","",
IF(INDEX(Settings!$H:$H,MATCH(DA$1,Settings!$G:$G,0))=TRUE,
100-100*(AL693-MINIFS(AL:AL,$E:$E,$E693))/(MAXIFS(AL:AL,$E:$E,$E693)-MINIFS(AL:AL,$E:$E,$E693)),
100*(AL693-MINIFS(AL:AL,$E:$E,$E693))/(MAXIFS(AL:AL,$E:$E,$E693)-MINIFS(AL:AL,$E:$E,$E693))))</f>
        <v/>
      </c>
      <c r="DB693" s="223" t="str">
        <f t="array" ref="DB693">IF(AM693="","",
IF(INDEX(Settings!$H:$H,MATCH(DB$1,Settings!$G:$G,0))=TRUE,
100-100*(AM693-MINIFS(AM:AM,$E:$E,$E693))/(MAXIFS(AM:AM,$E:$E,$E693)-MINIFS(AM:AM,$E:$E,$E693)),
100*(AM693-MINIFS(AM:AM,$E:$E,$E693))/(MAXIFS(AM:AM,$E:$E,$E693)-MINIFS(AM:AM,$E:$E,$E693))))</f>
        <v/>
      </c>
      <c r="DC693" s="223" t="str">
        <f t="array" ref="DC693">IF(AN693="","",
IF(INDEX(Settings!$H:$H,MATCH(DC$1,Settings!$G:$G,0))=TRUE,
100-100*(AN693-MINIFS(AN:AN,$E:$E,$E693))/(MAXIFS(AN:AN,$E:$E,$E693)-MINIFS(AN:AN,$E:$E,$E693)),
100*(AN693-MINIFS(AN:AN,$E:$E,$E693))/(MAXIFS(AN:AN,$E:$E,$E693)-MINIFS(AN:AN,$E:$E,$E693))))</f>
        <v/>
      </c>
      <c r="DD693" s="223" t="str">
        <f t="array" ref="DD693">IF(AO693="","",
IF(INDEX(Settings!$H:$H,MATCH(DD$1,Settings!$G:$G,0))=TRUE,
100-100*(AO693-MINIFS(AO:AO,$E:$E,$E693))/(MAXIFS(AO:AO,$E:$E,$E693)-MINIFS(AO:AO,$E:$E,$E693)),
100*(AO693-MINIFS(AO:AO,$E:$E,$E693))/(MAXIFS(AO:AO,$E:$E,$E693)-MINIFS(AO:AO,$E:$E,$E693))))</f>
        <v/>
      </c>
      <c r="DE693" s="223" t="str">
        <f t="array" ref="DE693">IF(AP693="","",
IF(INDEX(Settings!$H:$H,MATCH(DE$1,Settings!$G:$G,0))=TRUE,
100-100*(AP693-MINIFS(AP:AP,$E:$E,$E693))/(MAXIFS(AP:AP,$E:$E,$E693)-MINIFS(AP:AP,$E:$E,$E693)),
100*(AP693-MINIFS(AP:AP,$E:$E,$E693))/(MAXIFS(AP:AP,$E:$E,$E693)-MINIFS(AP:AP,$E:$E,$E693))))</f>
        <v/>
      </c>
      <c r="DF693" s="223" t="str">
        <f t="array" ref="DF693">IF(AQ693="","",
IF(INDEX(Settings!$H:$H,MATCH(DF$1,Settings!$G:$G,0))=TRUE,
100-100*(AQ693-MINIFS(AQ:AQ,$E:$E,$E693))/(MAXIFS(AQ:AQ,$E:$E,$E693)-MINIFS(AQ:AQ,$E:$E,$E693)),
100*(AQ693-MINIFS(AQ:AQ,$E:$E,$E693))/(MAXIFS(AQ:AQ,$E:$E,$E693)-MINIFS(AQ:AQ,$E:$E,$E693))))</f>
        <v/>
      </c>
      <c r="DG693" s="223" t="str">
        <f t="array" ref="DG693">IF(AR693="","",
IF(INDEX(Settings!$H:$H,MATCH(DG$1,Settings!$G:$G,0))=TRUE,
100-100*(AR693-MINIFS(AR:AR,$E:$E,$E693))/(MAXIFS(AR:AR,$E:$E,$E693)-MINIFS(AR:AR,$E:$E,$E693)),
100*(AR693-MINIFS(AR:AR,$E:$E,$E693))/(MAXIFS(AR:AR,$E:$E,$E693)-MINIFS(AR:AR,$E:$E,$E693))))</f>
        <v/>
      </c>
      <c r="DH693" s="223" t="str">
        <f t="array" ref="DH693">IF(AS693="","",
IF(INDEX(Settings!$H:$H,MATCH(DH$1,Settings!$G:$G,0))=TRUE,
100-100*(AS693-MINIFS(AS:AS,$E:$E,$E693))/(MAXIFS(AS:AS,$E:$E,$E693)-MINIFS(AS:AS,$E:$E,$E693)),
100*(AS693-MINIFS(AS:AS,$E:$E,$E693))/(MAXIFS(AS:AS,$E:$E,$E693)-MINIFS(AS:AS,$E:$E,$E693))))</f>
        <v/>
      </c>
      <c r="DI693" s="223" t="str">
        <f t="array" ref="DI693">IF(AT693="","",
IF(INDEX(Settings!$H:$H,MATCH(DI$1,Settings!$G:$G,0))=TRUE,
100-100*(AT693-MINIFS(AT:AT,$E:$E,$E693))/(MAXIFS(AT:AT,$E:$E,$E693)-MINIFS(AT:AT,$E:$E,$E693)),
100*(AT693-MINIFS(AT:AT,$E:$E,$E693))/(MAXIFS(AT:AT,$E:$E,$E693)-MINIFS(AT:AT,$E:$E,$E693))))</f>
        <v/>
      </c>
      <c r="DJ693" s="223" t="str">
        <f t="array" ref="DJ693">IF(AU693="","",
IF(INDEX(Settings!$H:$H,MATCH(DJ$1,Settings!$G:$G,0))=TRUE,
100-100*(AU693-MINIFS(AU:AU,$E:$E,$E693))/(MAXIFS(AU:AU,$E:$E,$E693)-MINIFS(AU:AU,$E:$E,$E693)),
100*(AU693-MINIFS(AU:AU,$E:$E,$E693))/(MAXIFS(AU:AU,$E:$E,$E693)-MINIFS(AU:AU,$E:$E,$E693))))</f>
        <v/>
      </c>
      <c r="DK693" s="223" t="str">
        <f t="array" ref="DK693">IF(AV693="","",
IF(INDEX(Settings!$H:$H,MATCH(DK$1,Settings!$G:$G,0))=TRUE,
100-100*(AV693-MINIFS(AV:AV,$E:$E,$E693))/(MAXIFS(AV:AV,$E:$E,$E693)-MINIFS(AV:AV,$E:$E,$E693)),
100*(AV693-MINIFS(AV:AV,$E:$E,$E693))/(MAXIFS(AV:AV,$E:$E,$E693)-MINIFS(AV:AV,$E:$E,$E693))))</f>
        <v/>
      </c>
      <c r="DL693" s="223" t="str">
        <f t="array" ref="DL693">IF(AW693="","",
IF(INDEX(Settings!$H:$H,MATCH(DL$1,Settings!$G:$G,0))=TRUE,
100-100*(AW693-MINIFS(AW:AW,$E:$E,$E693))/(MAXIFS(AW:AW,$E:$E,$E693)-MINIFS(AW:AW,$E:$E,$E693)),
100*(AW693-MINIFS(AW:AW,$E:$E,$E693))/(MAXIFS(AW:AW,$E:$E,$E693)-MINIFS(AW:AW,$E:$E,$E693))))</f>
        <v/>
      </c>
      <c r="DM693" s="223" t="str">
        <f t="array" ref="DM693">IF(AX693="","",
IF(INDEX(Settings!$H:$H,MATCH(DM$1,Settings!$G:$G,0))=TRUE,
100-100*(AX693-MINIFS(AX:AX,$E:$E,$E693))/(MAXIFS(AX:AX,$E:$E,$E693)-MINIFS(AX:AX,$E:$E,$E693)),
100*(AX693-MINIFS(AX:AX,$E:$E,$E693))/(MAXIFS(AX:AX,$E:$E,$E693)-MINIFS(AX:AX,$E:$E,$E693))))</f>
        <v/>
      </c>
      <c r="DN693" s="223" t="str">
        <f t="array" ref="DN693">IF(AY693="","",
IF(INDEX(Settings!$H:$H,MATCH(DN$1,Settings!$G:$G,0))=TRUE,
100-100*(AY693-MINIFS(AY:AY,$E:$E,$E693))/(MAXIFS(AY:AY,$E:$E,$E693)-MINIFS(AY:AY,$E:$E,$E693)),
100*(AY693-MINIFS(AY:AY,$E:$E,$E693))/(MAXIFS(AY:AY,$E:$E,$E693)-MINIFS(AY:AY,$E:$E,$E693))))</f>
        <v/>
      </c>
      <c r="DO693" s="223" t="str">
        <f t="array" ref="DO693">IF(AZ693="","",
IF(INDEX(Settings!$H:$H,MATCH(DO$1,Settings!$G:$G,0))=TRUE,
100-100*(AZ693-MINIFS(AZ:AZ,$E:$E,$E693))/(MAXIFS(AZ:AZ,$E:$E,$E693)-MINIFS(AZ:AZ,$E:$E,$E693)),
100*(AZ693-MINIFS(AZ:AZ,$E:$E,$E693))/(MAXIFS(AZ:AZ,$E:$E,$E693)-MINIFS(AZ:AZ,$E:$E,$E693))))</f>
        <v/>
      </c>
      <c r="DP693" s="223" t="str">
        <f t="array" ref="DP693">IF(BA693="","",
IF(INDEX(Settings!$H:$H,MATCH(DP$1,Settings!$G:$G,0))=TRUE,
100-100*(BA693-MINIFS(BA:BA,$E:$E,$E693))/(MAXIFS(BA:BA,$E:$E,$E693)-MINIFS(BA:BA,$E:$E,$E693)),
100*(BA693-MINIFS(BA:BA,$E:$E,$E693))/(MAXIFS(BA:BA,$E:$E,$E693)-MINIFS(BA:BA,$E:$E,$E693))))</f>
        <v/>
      </c>
      <c r="DQ693" s="223" t="str">
        <f t="array" ref="DQ693">IF(BB693="","",
IF(INDEX(Settings!$H:$H,MATCH(DQ$1,Settings!$G:$G,0))=TRUE,
100-100*(BB693-MINIFS(BB:BB,$E:$E,$E693))/(MAXIFS(BB:BB,$E:$E,$E693)-MINIFS(BB:BB,$E:$E,$E693)),
100*(BB693-MINIFS(BB:BB,$E:$E,$E693))/(MAXIFS(BB:BB,$E:$E,$E693)-MINIFS(BB:BB,$E:$E,$E693))))</f>
        <v/>
      </c>
      <c r="DR693" s="223" t="str">
        <f t="array" ref="DR693">IF(BC693="","",
IF(INDEX(Settings!$H:$H,MATCH(DR$1,Settings!$G:$G,0))=TRUE,
100-100*(BC693-MINIFS(BC:BC,$E:$E,$E693))/(MAXIFS(BC:BC,$E:$E,$E693)-MINIFS(BC:BC,$E:$E,$E693)),
100*(BC693-MINIFS(BC:BC,$E:$E,$E693))/(MAXIFS(BC:BC,$E:$E,$E693)-MINIFS(BC:BC,$E:$E,$E693))))</f>
        <v/>
      </c>
      <c r="DS693" s="223" t="str">
        <f t="array" ref="DS693">IF(BD693="","",
IF(INDEX(Settings!$H:$H,MATCH(DS$1,Settings!$G:$G,0))=TRUE,
100-100*(BD693-MINIFS(BD:BD,$E:$E,$E693))/(MAXIFS(BD:BD,$E:$E,$E693)-MINIFS(BD:BD,$E:$E,$E693)),
100*(BD693-MINIFS(BD:BD,$E:$E,$E693))/(MAXIFS(BD:BD,$E:$E,$E693)-MINIFS(BD:BD,$E:$E,$E693))))</f>
        <v/>
      </c>
      <c r="DT693" s="223" t="str">
        <f t="array" ref="DT693">IF(BE693="","",
IF(INDEX(Settings!$H:$H,MATCH(DT$1,Settings!$G:$G,0))=TRUE,
100-100*(BE693-MINIFS(BE:BE,$E:$E,$E693))/(MAXIFS(BE:BE,$E:$E,$E693)-MINIFS(BE:BE,$E:$E,$E693)),
100*(BE693-MINIFS(BE:BE,$E:$E,$E693))/(MAXIFS(BE:BE,$E:$E,$E693)-MINIFS(BE:BE,$E:$E,$E693))))</f>
        <v/>
      </c>
      <c r="DU693" s="223" t="str">
        <f t="array" ref="DU693">IF(BF693="","",
IF(INDEX(Settings!$H:$H,MATCH(DU$1,Settings!$G:$G,0))=TRUE,
100-100*(BF693-MINIFS(BF:BF,$E:$E,$E693))/(MAXIFS(BF:BF,$E:$E,$E693)-MINIFS(BF:BF,$E:$E,$E693)),
100*(BF693-MINIFS(BF:BF,$E:$E,$E693))/(MAXIFS(BF:BF,$E:$E,$E693)-MINIFS(BF:BF,$E:$E,$E693))))</f>
        <v/>
      </c>
      <c r="DV693" s="223" t="str">
        <f t="array" ref="DV693">IF(BG693="","",
IF(INDEX(Settings!$H:$H,MATCH(DV$1,Settings!$G:$G,0))=TRUE,
100-100*(BG693-MINIFS(BG:BG,$E:$E,$E693))/(MAXIFS(BG:BG,$E:$E,$E693)-MINIFS(BG:BG,$E:$E,$E693)),
100*(BG693-MINIFS(BG:BG,$E:$E,$E693))/(MAXIFS(BG:BG,$E:$E,$E693)-MINIFS(BG:BG,$E:$E,$E693))))</f>
        <v/>
      </c>
      <c r="DW693" s="223" t="str">
        <f t="array" ref="DW693">IF(BH693="","",
IF(INDEX(Settings!$H:$H,MATCH(DW$1,Settings!$G:$G,0))=TRUE,
100-100*(BH693-MINIFS(BH:BH,$E:$E,$E693))/(MAXIFS(BH:BH,$E:$E,$E693)-MINIFS(BH:BH,$E:$E,$E693)),
100*(BH693-MINIFS(BH:BH,$E:$E,$E693))/(MAXIFS(BH:BH,$E:$E,$E693)-MINIFS(BH:BH,$E:$E,$E693))))</f>
        <v/>
      </c>
      <c r="DX693" s="223" t="str">
        <f t="array" ref="DX693">IF(BI693="","",
IF(INDEX(Settings!$H:$H,MATCH(DX$1,Settings!$G:$G,0))=TRUE,
100-100*(BI693-MINIFS(BI:BI,$E:$E,$E693))/(MAXIFS(BI:BI,$E:$E,$E693)-MINIFS(BI:BI,$E:$E,$E693)),
100*(BI693-MINIFS(BI:BI,$E:$E,$E693))/(MAXIFS(BI:BI,$E:$E,$E693)-MINIFS(BI:BI,$E:$E,$E693))))</f>
        <v/>
      </c>
      <c r="DY693" s="223" t="str">
        <f t="array" ref="DY693">IF(BJ693="","",
IF(INDEX(Settings!$H:$H,MATCH(DY$1,Settings!$G:$G,0))=TRUE,
100-100*(BJ693-MINIFS(BJ:BJ,$E:$E,$E693))/(MAXIFS(BJ:BJ,$E:$E,$E693)-MINIFS(BJ:BJ,$E:$E,$E693)),
100*(BJ693-MINIFS(BJ:BJ,$E:$E,$E693))/(MAXIFS(BJ:BJ,$E:$E,$E693)-MINIFS(BJ:BJ,$E:$E,$E693))))</f>
        <v/>
      </c>
      <c r="DZ693" s="225"/>
      <c r="EA693" s="225"/>
      <c r="EB693" s="225" t="str">
        <f t="shared" si="8"/>
        <v/>
      </c>
      <c r="EC693" s="225" t="str">
        <f t="shared" si="9"/>
        <v/>
      </c>
      <c r="ED693" s="225" t="str">
        <f t="shared" si="10"/>
        <v/>
      </c>
      <c r="EE693" s="225" t="str">
        <f t="shared" si="11"/>
        <v/>
      </c>
      <c r="EF693" s="225" t="str">
        <f t="shared" si="12"/>
        <v/>
      </c>
      <c r="EG693" s="225" t="str">
        <f t="shared" si="13"/>
        <v/>
      </c>
      <c r="EH693" s="225"/>
      <c r="EI693" s="225"/>
      <c r="EJ693" s="225"/>
      <c r="EK693" s="225"/>
      <c r="EL693" s="225"/>
      <c r="EM693" s="225"/>
    </row>
    <row r="694">
      <c r="A694" s="231"/>
      <c r="B694" s="231"/>
      <c r="C694" s="231"/>
      <c r="D694" s="231" t="str">
        <f t="array" ref="D694">IFERROR(INDEX(Profiles!$B:$B,MATCH($A694,Profiles!$A:$A,0)),"")</f>
        <v/>
      </c>
      <c r="E694" s="231"/>
      <c r="F694" s="231"/>
      <c r="G694" s="231"/>
      <c r="H694" s="231"/>
      <c r="I694" s="231" t="str">
        <f>IF(A694="","",IF(Settings!$N$3="DATE",F694&amp;": "&amp;TEXT(B694,"M/DD/YY"),F694&amp;": "&amp;H694))</f>
        <v/>
      </c>
      <c r="J694" s="231"/>
      <c r="K694" s="231"/>
      <c r="L694" s="231"/>
      <c r="M694" s="232" t="str">
        <f t="shared" si="14"/>
        <v/>
      </c>
      <c r="N694" s="231"/>
      <c r="O694" s="231"/>
      <c r="P694" s="231"/>
      <c r="Q694" s="231"/>
      <c r="R694" s="231"/>
      <c r="S694" s="230" t="str">
        <f>IFERROR(VLOOKUP(AF694, 'YOYO IR Scores'!A:C, 3, FALSE), "")
</f>
        <v/>
      </c>
      <c r="T694" s="231"/>
      <c r="U694" s="231"/>
      <c r="V694" s="231"/>
      <c r="W694" s="231"/>
      <c r="X694" s="233" t="str">
        <f t="shared" si="4"/>
        <v/>
      </c>
      <c r="Y694" s="234" t="str">
        <f t="shared" si="5"/>
        <v/>
      </c>
      <c r="Z694" s="234" t="str">
        <f t="shared" si="6"/>
        <v/>
      </c>
      <c r="AA694" s="233" t="str">
        <f t="shared" si="7"/>
        <v/>
      </c>
      <c r="AB694" s="232"/>
      <c r="AC694" s="232"/>
      <c r="AD694" s="232"/>
      <c r="AE694" s="232" t="str">
        <f>IFERROR(VLOOKUP(AF694, 'YOYO IR Scores'!A:C, 2, FALSE), "")</f>
        <v/>
      </c>
      <c r="AF694" s="232"/>
      <c r="AG694" s="23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c r="BD694" s="232"/>
      <c r="BE694" s="232"/>
      <c r="BF694" s="232"/>
      <c r="BG694" s="232"/>
      <c r="BH694" s="232"/>
      <c r="BI694" s="232"/>
      <c r="BJ694" s="232"/>
      <c r="BK694" s="232" t="str">
        <f t="array" ref="BK694">IF(J694="","",
IF(INDEX(Settings!$H:$H,MATCH(BY$1,Settings!$G:$G,0))=TRUE,
100-100*(J694-MIN(J:J))/(MAX(J:J)-MIN(J:J)),
100*(J694-MIN(J:J))/(MAX(J:J)-MIN(J:J))))</f>
        <v/>
      </c>
      <c r="BL694" s="232" t="str">
        <f t="array" ref="BL694">IF(J694="","",
IF(INDEX(Settings!$H:$H,MATCH(BY$1,Settings!$G:$G,0))=TRUE,
100-100*(J694-MINIFS(J:J,$E:$E,$E694))/(MAXIFS(J:J,$E:$E,$E694)-MINIFS(J:J,$E:$E,$E694)),
100*(J694-MINIFS(J:J,$E:$E,$E694))/(MAXIFS(J:J,$E:$E,$E694)-MINIFS(J:J,$E:$E,$E694))))</f>
        <v/>
      </c>
      <c r="BM694" s="232" t="str">
        <f t="array" ref="BM694">IF(J694="","",
IF(INDEX(Settings!$H:$H,MATCH(BY$1,Settings!$G:$G,0))=TRUE,
100-100*(J694-MINIFS(J:J,$E:$E,$E694,$I:$I,$I694))/(MAXIFS(J:J,$E:$E,$E694,$I:$I,$I694)-MINIFS(J:J,$E:$E,$E694,$I:$I,$I694)),
100*(J694-MINIFS(J:J,$E:$E,$E694,$I:$I,$I694))/(MAXIFS(J:J,$E:$E,$E694,$I:$I,$I694)-MINIFS(J:J,$E:$E,$E694,$I:$I,$I694))))</f>
        <v/>
      </c>
      <c r="BN694" s="231" t="str">
        <f t="array" ref="BN694">IF(J694="","",
IF(INDEX(Settings!$H:$H,MATCH(BY$1,Settings!$G:$G,0))=TRUE,
100-100*PERCENTRANK(J:J,J694),
100*PERCENTRANK(J:J,J694)))</f>
        <v/>
      </c>
      <c r="BO694" s="231" t="str">
        <f>IFERROR(__xludf.DUMMYFUNCTION("IF(J694="""","""",
IF(INDEX(Settings!$H:$H,MATCH(BY$1,Settings!$G:$G,0))=TRUE,
100-100*PERCENTRANK(FILTER(J:J,$E:$E=$E694),J694),
100*PERCENTRANK(FILTER(J:J,$E:$E=$E694),J694)))"),"")</f>
        <v/>
      </c>
      <c r="BP694" s="231" t="str">
        <f>IFERROR(__xludf.DUMMYFUNCTION("IF(J694="""","""",
IF(INDEX(Settings!$H:$H,MATCH(BY$1,Settings!$G:$G,0))=TRUE,
100-100*PERCENTRANK(FILTER(J:J,$E:$E=$E694,$I:$I=$I694),J694),
100*PERCENTRANK(FILTER(J:J,$E:$E=$E694,$I:$I=$I694),J694)))"),"")</f>
        <v/>
      </c>
      <c r="BQ694" s="233" t="str">
        <f t="array" ref="BQ694">IF(J694="","",
IF(INDEX(Settings!$H:$H,MATCH(BY$1,Settings!$G:$G,0))=TRUE,
-1*(J694-AVERAGE(J:J))/STDEV(J:J),
(J694-AVERAGE(J:J))/STDEV(J:J)))</f>
        <v/>
      </c>
      <c r="BR694" s="233" t="str">
        <f>IFERROR(__xludf.DUMMYFUNCTION("IF(J694="""","""",
IF(INDEX(Settings!$H:$H,MATCH(BY$1,Settings!$G:$G,0))=TRUE,
-1*(J694-AVERAGEIFS(J:J,$E:$E,$E694))/STDEV(FILTER(J:J,$E:$E=$E694)),
(J694-AVERAGEIFS(J:J,$E:$E,$E694))/STDEV(FILTER(J:J,$E:$E=$E694))))"),"")</f>
        <v/>
      </c>
      <c r="BS694" s="233"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1"/>
      <c r="BX694" s="231"/>
      <c r="BY694" s="232" t="str">
        <f t="array" ref="BY694">IF(J694="","",
IF(INDEX(Settings!$H:$H,MATCH(BY$1,Settings!$G:$G,0))=TRUE,
100-100*(J694-MINIFS(J:J,$E:$E,$E694))/(MAXIFS(J:J,$E:$E,$E694)-MINIFS(J:J,$E:$E,$E694)),
100*(J694-MINIFS(J:J,$E:$E,$E694))/(MAXIFS(J:J,$E:$E,$E694)-MINIFS(J:J,$E:$E,$E694))))</f>
        <v/>
      </c>
      <c r="BZ694" s="232" t="str">
        <f t="array" ref="BZ694">IF(K694="","",
IF(INDEX(Settings!$H:$H,MATCH(BZ$1,Settings!$G:$G,0))=TRUE,
100-100*(K694-MINIFS(K:K,$E:$E,$E694))/(MAXIFS(K:K,$E:$E,$E694)-MINIFS(K:K,$E:$E,$E694)),
100*(K694-MINIFS(K:K,$E:$E,$E694))/(MAXIFS(K:K,$E:$E,$E694)-MINIFS(K:K,$E:$E,$E694))))</f>
        <v/>
      </c>
      <c r="CA694" s="232" t="str">
        <f t="array" ref="CA694">IF(L694="","",
IF(INDEX(Settings!$H:$H,MATCH(CA$1,Settings!$G:$G,0))=TRUE,
100-100*(L694-MINIFS(L:L,$E:$E,$E694))/(MAXIFS(L:L,$E:$E,$E694)-MINIFS(L:L,$E:$E,$E694)),
100*(L694-MINIFS(L:L,$E:$E,$E694))/(MAXIFS(L:L,$E:$E,$E694)-MINIFS(L:L,$E:$E,$E694))))</f>
        <v/>
      </c>
      <c r="CB694" s="232" t="str">
        <f t="array" ref="CB694">IF(M694="","",
IF(INDEX(Settings!$H:$H,MATCH(CB$1,Settings!$G:$G,0))=TRUE,
100-100*(M694-MINIFS(M:M,$E:$E,$E694))/(MAXIFS(M:M,$E:$E,$E694)-MINIFS(M:M,$E:$E,$E694)),
100*(M694-MINIFS(M:M,$E:$E,$E694))/(MAXIFS(M:M,$E:$E,$E694)-MINIFS(M:M,$E:$E,$E694))))</f>
        <v/>
      </c>
      <c r="CC694" s="232" t="str">
        <f t="array" ref="CC694">IF(N694="","",
IF(INDEX(Settings!$H:$H,MATCH(CC$1,Settings!$G:$G,0))=TRUE,
100-100*(N694-MINIFS(N:N,$E:$E,$E694))/(MAXIFS(N:N,$E:$E,$E694)-MINIFS(N:N,$E:$E,$E694)),
100*(N694-MINIFS(N:N,$E:$E,$E694))/(MAXIFS(N:N,$E:$E,$E694)-MINIFS(N:N,$E:$E,$E694))))</f>
        <v/>
      </c>
      <c r="CD694" s="232" t="str">
        <f t="array" ref="CD694">IF(O694="","",
IF(INDEX(Settings!$H:$H,MATCH(CD$1,Settings!$G:$G,0))=TRUE,
100-100*(O694-MINIFS(O:O,$E:$E,$E694))/(MAXIFS(O:O,$E:$E,$E694)-MINIFS(O:O,$E:$E,$E694)),
100*(O694-MINIFS(O:O,$E:$E,$E694))/(MAXIFS(O:O,$E:$E,$E694)-MINIFS(O:O,$E:$E,$E694))))</f>
        <v/>
      </c>
      <c r="CE694" s="232" t="str">
        <f t="array" ref="CE694">IF(P694="","",
IF(INDEX(Settings!$H:$H,MATCH(CE$1,Settings!$G:$G,0))=TRUE,
100-100*(P694-MINIFS(P:P,$E:$E,$E694))/(MAXIFS(P:P,$E:$E,$E694)-MINIFS(P:P,$E:$E,$E694)),
100*(P694-MINIFS(P:P,$E:$E,$E694))/(MAXIFS(P:P,$E:$E,$E694)-MINIFS(P:P,$E:$E,$E694))))</f>
        <v/>
      </c>
      <c r="CF694" s="232" t="str">
        <f t="array" ref="CF694">IF(Q694="","",
IF(INDEX(Settings!$H:$H,MATCH(CF$1,Settings!$G:$G,0))=TRUE,
100-100*(Q694-MINIFS(Q:Q,$E:$E,$E694))/(MAXIFS(Q:Q,$E:$E,$E694)-MINIFS(Q:Q,$E:$E,$E694)),
100*(Q694-MINIFS(Q:Q,$E:$E,$E694))/(MAXIFS(Q:Q,$E:$E,$E694)-MINIFS(Q:Q,$E:$E,$E694))))</f>
        <v/>
      </c>
      <c r="CG694" s="232" t="str">
        <f t="array" ref="CG694">IF(R694="","",
IF(INDEX(Settings!$H:$H,MATCH(CG$1,Settings!$G:$G,0))=TRUE,
100-100*(R694-MINIFS(R:R,$E:$E,$E694))/(MAXIFS(R:R,$E:$E,$E694)-MINIFS(R:R,$E:$E,$E694)),
100*(R694-MINIFS(R:R,$E:$E,$E694))/(MAXIFS(R:R,$E:$E,$E694)-MINIFS(R:R,$E:$E,$E694))))</f>
        <v/>
      </c>
      <c r="CH694" s="232" t="str">
        <f t="array" ref="CH694">IF(S694="","",
IF(INDEX(Settings!$H:$H,MATCH(CH$1,Settings!$G:$G,0))=TRUE,
100-100*(S694-MINIFS(S:S,$E:$E,$E694))/(MAXIFS(S:S,$E:$E,$E694)-MINIFS(S:S,$E:$E,$E694)),
100*(S694-MINIFS(S:S,$E:$E,$E694))/(MAXIFS(S:S,$E:$E,$E694)-MINIFS(S:S,$E:$E,$E694))))</f>
        <v/>
      </c>
      <c r="CI694" s="232" t="str">
        <f t="array" ref="CI694">IF(T694="","",
IF(INDEX(Settings!$H:$H,MATCH(CI$1,Settings!$G:$G,0))=TRUE,
100-100*(T694-MINIFS(T:T,$E:$E,$E694))/(MAXIFS(T:T,$E:$E,$E694)-MINIFS(T:T,$E:$E,$E694)),
100*(T694-MINIFS(T:T,$E:$E,$E694))/(MAXIFS(T:T,$E:$E,$E694)-MINIFS(T:T,$E:$E,$E694))))</f>
        <v/>
      </c>
      <c r="CJ694" s="232" t="str">
        <f t="array" ref="CJ694">IF(U694="","",
IF(INDEX(Settings!$H:$H,MATCH(CJ$1,Settings!$G:$G,0))=TRUE,
100-100*(U694-MINIFS(U:U,$E:$E,$E694))/(MAXIFS(U:U,$E:$E,$E694)-MINIFS(U:U,$E:$E,$E694)),
100*(U694-MINIFS(U:U,$E:$E,$E694))/(MAXIFS(U:U,$E:$E,$E694)-MINIFS(U:U,$E:$E,$E694))))</f>
        <v/>
      </c>
      <c r="CK694" s="232" t="str">
        <f t="array" ref="CK694">IF(V694="","",
IF(INDEX(Settings!$H:$H,MATCH(CK$1,Settings!$G:$G,0))=TRUE,
100-100*(V694-MINIFS(V:V,$E:$E,$E694))/(MAXIFS(V:V,$E:$E,$E694)-MINIFS(V:V,$E:$E,$E694)),
100*(V694-MINIFS(V:V,$E:$E,$E694))/(MAXIFS(V:V,$E:$E,$E694)-MINIFS(V:V,$E:$E,$E694))))</f>
        <v/>
      </c>
      <c r="CL694" s="232" t="str">
        <f t="array" ref="CL694">IF(W694="","",
IF(INDEX(Settings!$H:$H,MATCH(CL$1,Settings!$G:$G,0))=TRUE,
100-100*(W694-MINIFS(W:W,$E:$E,$E694))/(MAXIFS(W:W,$E:$E,$E694)-MINIFS(W:W,$E:$E,$E694)),
100*(W694-MINIFS(W:W,$E:$E,$E694))/(MAXIFS(W:W,$E:$E,$E694)-MINIFS(W:W,$E:$E,$E694))))</f>
        <v/>
      </c>
      <c r="CM694" s="232" t="str">
        <f t="array" ref="CM694">IF(X694="","",
IF(INDEX(Settings!$H:$H,MATCH(CM$1,Settings!$G:$G,0))=TRUE,
100-100*(X694-MINIFS(X:X,$E:$E,$E694))/(MAXIFS(X:X,$E:$E,$E694)-MINIFS(X:X,$E:$E,$E694)),
100*(X694-MINIFS(X:X,$E:$E,$E694))/(MAXIFS(X:X,$E:$E,$E694)-MINIFS(X:X,$E:$E,$E694))))</f>
        <v/>
      </c>
      <c r="CN694" s="232" t="str">
        <f t="array" ref="CN694">IF(Y694="","",
IF(INDEX(Settings!$H:$H,MATCH(CN$1,Settings!$G:$G,0))=TRUE,
100-100*(Y694-MINIFS(Y:Y,$E:$E,$E694))/(MAXIFS(Y:Y,$E:$E,$E694)-MINIFS(Y:Y,$E:$E,$E694)),
100*(Y694-MINIFS(Y:Y,$E:$E,$E694))/(MAXIFS(Y:Y,$E:$E,$E694)-MINIFS(Y:Y,$E:$E,$E694))))</f>
        <v/>
      </c>
      <c r="CO694" s="232" t="str">
        <f t="array" ref="CO694">IF(Z694="","",
IF(INDEX(Settings!$H:$H,MATCH(CO$1,Settings!$G:$G,0))=TRUE,
100-100*(Z694-MINIFS(Z:Z,$E:$E,$E694))/(MAXIFS(Z:Z,$E:$E,$E694)-MINIFS(Z:Z,$E:$E,$E694)),
100*(Z694-MINIFS(Z:Z,$E:$E,$E694))/(MAXIFS(Z:Z,$E:$E,$E694)-MINIFS(Z:Z,$E:$E,$E694))))</f>
        <v/>
      </c>
      <c r="CP694" s="232" t="str">
        <f t="array" ref="CP694">IF(AA694="","",
IF(INDEX(Settings!$H:$H,MATCH(CP$1,Settings!$G:$G,0))=TRUE,
100-100*(AA694-MINIFS(AA:AA,$E:$E,$E694))/(MAXIFS(AA:AA,$E:$E,$E694)-MINIFS(AA:AA,$E:$E,$E694)),
100*(AA694-MINIFS(AA:AA,$E:$E,$E694))/(MAXIFS(AA:AA,$E:$E,$E694)-MINIFS(AA:AA,$E:$E,$E694))))</f>
        <v/>
      </c>
      <c r="CQ694" s="232" t="str">
        <f t="array" ref="CQ694">IF(AB694="","",
IF(INDEX(Settings!$H:$H,MATCH(CQ$1,Settings!$G:$G,0))=TRUE,
100-100*(AB694-MINIFS(AB:AB,$E:$E,$E694))/(MAXIFS(AB:AB,$E:$E,$E694)-MINIFS(AB:AB,$E:$E,$E694)),
100*(AB694-MINIFS(AB:AB,$E:$E,$E694))/(MAXIFS(AB:AB,$E:$E,$E694)-MINIFS(AB:AB,$E:$E,$E694))))</f>
        <v/>
      </c>
      <c r="CR694" s="232" t="str">
        <f t="array" ref="CR694">IF(AC694="","",
IF(INDEX(Settings!$H:$H,MATCH(CR$1,Settings!$G:$G,0))=TRUE,
100-100*(AC694-MINIFS(AC:AC,$E:$E,$E694))/(MAXIFS(AC:AC,$E:$E,$E694)-MINIFS(AC:AC,$E:$E,$E694)),
100*(AC694-MINIFS(AC:AC,$E:$E,$E694))/(MAXIFS(AC:AC,$E:$E,$E694)-MINIFS(AC:AC,$E:$E,$E694))))</f>
        <v/>
      </c>
      <c r="CS694" s="232" t="str">
        <f t="array" ref="CS694">IF(AD694="","",
IF(INDEX(Settings!$H:$H,MATCH(CS$1,Settings!$G:$G,0))=TRUE,
100-100*(AD694-MINIFS(AD:AD,$E:$E,$E694))/(MAXIFS(AD:AD,$E:$E,$E694)-MINIFS(AD:AD,$E:$E,$E694)),
100*(AD694-MINIFS(AD:AD,$E:$E,$E694))/(MAXIFS(AD:AD,$E:$E,$E694)-MINIFS(AD:AD,$E:$E,$E694))))</f>
        <v/>
      </c>
      <c r="CT694" s="232" t="str">
        <f t="array" ref="CT694">IF(AE694="","",
IF(INDEX(Settings!$H:$H,MATCH(CT$1,Settings!$G:$G,0))=TRUE,
100-100*(AE694-MINIFS(AE:AE,$E:$E,$E694))/(MAXIFS(AE:AE,$E:$E,$E694)-MINIFS(AE:AE,$E:$E,$E694)),
100*(AE694-MINIFS(AE:AE,$E:$E,$E694))/(MAXIFS(AE:AE,$E:$E,$E694)-MINIFS(AE:AE,$E:$E,$E694))))</f>
        <v/>
      </c>
      <c r="CU694" s="232" t="str">
        <f t="array" ref="CU694">IF(AF694="","",
IF(INDEX(Settings!$H:$H,MATCH(CU$1,Settings!$G:$G,0))=TRUE,
100-100*(AF694-MINIFS(AF:AF,$E:$E,$E694))/(MAXIFS(AF:AF,$E:$E,$E694)-MINIFS(AF:AF,$E:$E,$E694)),
100*(AF694-MINIFS(AF:AF,$E:$E,$E694))/(MAXIFS(AF:AF,$E:$E,$E694)-MINIFS(AF:AF,$E:$E,$E694))))</f>
        <v/>
      </c>
      <c r="CV694" s="232" t="str">
        <f t="array" ref="CV694">IF(AG694="","",
IF(INDEX(Settings!$H:$H,MATCH(CV$1,Settings!$G:$G,0))=TRUE,
100-100*(AG694-MINIFS(AG:AG,$E:$E,$E694))/(MAXIFS(AG:AG,$E:$E,$E694)-MINIFS(AG:AG,$E:$E,$E694)),
100*(AG694-MINIFS(AG:AG,$E:$E,$E694))/(MAXIFS(AG:AG,$E:$E,$E694)-MINIFS(AG:AG,$E:$E,$E694))))</f>
        <v/>
      </c>
      <c r="CW694" s="232" t="str">
        <f t="array" ref="CW694">IF(AH694="","",
IF(INDEX(Settings!$H:$H,MATCH(CW$1,Settings!$G:$G,0))=TRUE,
100-100*(AH694-MINIFS(AH:AH,$E:$E,$E694))/(MAXIFS(AH:AH,$E:$E,$E694)-MINIFS(AH:AH,$E:$E,$E694)),
100*(AH694-MINIFS(AH:AH,$E:$E,$E694))/(MAXIFS(AH:AH,$E:$E,$E694)-MINIFS(AH:AH,$E:$E,$E694))))</f>
        <v/>
      </c>
      <c r="CX694" s="232" t="str">
        <f t="array" ref="CX694">IF(AI694="","",
IF(INDEX(Settings!$H:$H,MATCH(CX$1,Settings!$G:$G,0))=TRUE,
100-100*(AI694-MINIFS(AI:AI,$E:$E,$E694))/(MAXIFS(AI:AI,$E:$E,$E694)-MINIFS(AI:AI,$E:$E,$E694)),
100*(AI694-MINIFS(AI:AI,$E:$E,$E694))/(MAXIFS(AI:AI,$E:$E,$E694)-MINIFS(AI:AI,$E:$E,$E694))))</f>
        <v/>
      </c>
      <c r="CY694" s="232" t="str">
        <f t="array" ref="CY694">IF(AJ694="","",
IF(INDEX(Settings!$H:$H,MATCH(CY$1,Settings!$G:$G,0))=TRUE,
100-100*(AJ694-MINIFS(AJ:AJ,$E:$E,$E694))/(MAXIFS(AJ:AJ,$E:$E,$E694)-MINIFS(AJ:AJ,$E:$E,$E694)),
100*(AJ694-MINIFS(AJ:AJ,$E:$E,$E694))/(MAXIFS(AJ:AJ,$E:$E,$E694)-MINIFS(AJ:AJ,$E:$E,$E694))))</f>
        <v/>
      </c>
      <c r="CZ694" s="232" t="str">
        <f t="array" ref="CZ694">IF(AK694="","",
IF(INDEX(Settings!$H:$H,MATCH(CZ$1,Settings!$G:$G,0))=TRUE,
100-100*(AK694-MINIFS(AK:AK,$E:$E,$E694))/(MAXIFS(AK:AK,$E:$E,$E694)-MINIFS(AK:AK,$E:$E,$E694)),
100*(AK694-MINIFS(AK:AK,$E:$E,$E694))/(MAXIFS(AK:AK,$E:$E,$E694)-MINIFS(AK:AK,$E:$E,$E694))))</f>
        <v/>
      </c>
      <c r="DA694" s="232" t="str">
        <f t="array" ref="DA694">IF(AL694="","",
IF(INDEX(Settings!$H:$H,MATCH(DA$1,Settings!$G:$G,0))=TRUE,
100-100*(AL694-MINIFS(AL:AL,$E:$E,$E694))/(MAXIFS(AL:AL,$E:$E,$E694)-MINIFS(AL:AL,$E:$E,$E694)),
100*(AL694-MINIFS(AL:AL,$E:$E,$E694))/(MAXIFS(AL:AL,$E:$E,$E694)-MINIFS(AL:AL,$E:$E,$E694))))</f>
        <v/>
      </c>
      <c r="DB694" s="232" t="str">
        <f t="array" ref="DB694">IF(AM694="","",
IF(INDEX(Settings!$H:$H,MATCH(DB$1,Settings!$G:$G,0))=TRUE,
100-100*(AM694-MINIFS(AM:AM,$E:$E,$E694))/(MAXIFS(AM:AM,$E:$E,$E694)-MINIFS(AM:AM,$E:$E,$E694)),
100*(AM694-MINIFS(AM:AM,$E:$E,$E694))/(MAXIFS(AM:AM,$E:$E,$E694)-MINIFS(AM:AM,$E:$E,$E694))))</f>
        <v/>
      </c>
      <c r="DC694" s="232" t="str">
        <f t="array" ref="DC694">IF(AN694="","",
IF(INDEX(Settings!$H:$H,MATCH(DC$1,Settings!$G:$G,0))=TRUE,
100-100*(AN694-MINIFS(AN:AN,$E:$E,$E694))/(MAXIFS(AN:AN,$E:$E,$E694)-MINIFS(AN:AN,$E:$E,$E694)),
100*(AN694-MINIFS(AN:AN,$E:$E,$E694))/(MAXIFS(AN:AN,$E:$E,$E694)-MINIFS(AN:AN,$E:$E,$E694))))</f>
        <v/>
      </c>
      <c r="DD694" s="232" t="str">
        <f t="array" ref="DD694">IF(AO694="","",
IF(INDEX(Settings!$H:$H,MATCH(DD$1,Settings!$G:$G,0))=TRUE,
100-100*(AO694-MINIFS(AO:AO,$E:$E,$E694))/(MAXIFS(AO:AO,$E:$E,$E694)-MINIFS(AO:AO,$E:$E,$E694)),
100*(AO694-MINIFS(AO:AO,$E:$E,$E694))/(MAXIFS(AO:AO,$E:$E,$E694)-MINIFS(AO:AO,$E:$E,$E694))))</f>
        <v/>
      </c>
      <c r="DE694" s="232" t="str">
        <f t="array" ref="DE694">IF(AP694="","",
IF(INDEX(Settings!$H:$H,MATCH(DE$1,Settings!$G:$G,0))=TRUE,
100-100*(AP694-MINIFS(AP:AP,$E:$E,$E694))/(MAXIFS(AP:AP,$E:$E,$E694)-MINIFS(AP:AP,$E:$E,$E694)),
100*(AP694-MINIFS(AP:AP,$E:$E,$E694))/(MAXIFS(AP:AP,$E:$E,$E694)-MINIFS(AP:AP,$E:$E,$E694))))</f>
        <v/>
      </c>
      <c r="DF694" s="232" t="str">
        <f t="array" ref="DF694">IF(AQ694="","",
IF(INDEX(Settings!$H:$H,MATCH(DF$1,Settings!$G:$G,0))=TRUE,
100-100*(AQ694-MINIFS(AQ:AQ,$E:$E,$E694))/(MAXIFS(AQ:AQ,$E:$E,$E694)-MINIFS(AQ:AQ,$E:$E,$E694)),
100*(AQ694-MINIFS(AQ:AQ,$E:$E,$E694))/(MAXIFS(AQ:AQ,$E:$E,$E694)-MINIFS(AQ:AQ,$E:$E,$E694))))</f>
        <v/>
      </c>
      <c r="DG694" s="232" t="str">
        <f t="array" ref="DG694">IF(AR694="","",
IF(INDEX(Settings!$H:$H,MATCH(DG$1,Settings!$G:$G,0))=TRUE,
100-100*(AR694-MINIFS(AR:AR,$E:$E,$E694))/(MAXIFS(AR:AR,$E:$E,$E694)-MINIFS(AR:AR,$E:$E,$E694)),
100*(AR694-MINIFS(AR:AR,$E:$E,$E694))/(MAXIFS(AR:AR,$E:$E,$E694)-MINIFS(AR:AR,$E:$E,$E694))))</f>
        <v/>
      </c>
      <c r="DH694" s="232" t="str">
        <f t="array" ref="DH694">IF(AS694="","",
IF(INDEX(Settings!$H:$H,MATCH(DH$1,Settings!$G:$G,0))=TRUE,
100-100*(AS694-MINIFS(AS:AS,$E:$E,$E694))/(MAXIFS(AS:AS,$E:$E,$E694)-MINIFS(AS:AS,$E:$E,$E694)),
100*(AS694-MINIFS(AS:AS,$E:$E,$E694))/(MAXIFS(AS:AS,$E:$E,$E694)-MINIFS(AS:AS,$E:$E,$E694))))</f>
        <v/>
      </c>
      <c r="DI694" s="232" t="str">
        <f t="array" ref="DI694">IF(AT694="","",
IF(INDEX(Settings!$H:$H,MATCH(DI$1,Settings!$G:$G,0))=TRUE,
100-100*(AT694-MINIFS(AT:AT,$E:$E,$E694))/(MAXIFS(AT:AT,$E:$E,$E694)-MINIFS(AT:AT,$E:$E,$E694)),
100*(AT694-MINIFS(AT:AT,$E:$E,$E694))/(MAXIFS(AT:AT,$E:$E,$E694)-MINIFS(AT:AT,$E:$E,$E694))))</f>
        <v/>
      </c>
      <c r="DJ694" s="232" t="str">
        <f t="array" ref="DJ694">IF(AU694="","",
IF(INDEX(Settings!$H:$H,MATCH(DJ$1,Settings!$G:$G,0))=TRUE,
100-100*(AU694-MINIFS(AU:AU,$E:$E,$E694))/(MAXIFS(AU:AU,$E:$E,$E694)-MINIFS(AU:AU,$E:$E,$E694)),
100*(AU694-MINIFS(AU:AU,$E:$E,$E694))/(MAXIFS(AU:AU,$E:$E,$E694)-MINIFS(AU:AU,$E:$E,$E694))))</f>
        <v/>
      </c>
      <c r="DK694" s="232" t="str">
        <f t="array" ref="DK694">IF(AV694="","",
IF(INDEX(Settings!$H:$H,MATCH(DK$1,Settings!$G:$G,0))=TRUE,
100-100*(AV694-MINIFS(AV:AV,$E:$E,$E694))/(MAXIFS(AV:AV,$E:$E,$E694)-MINIFS(AV:AV,$E:$E,$E694)),
100*(AV694-MINIFS(AV:AV,$E:$E,$E694))/(MAXIFS(AV:AV,$E:$E,$E694)-MINIFS(AV:AV,$E:$E,$E694))))</f>
        <v/>
      </c>
      <c r="DL694" s="232" t="str">
        <f t="array" ref="DL694">IF(AW694="","",
IF(INDEX(Settings!$H:$H,MATCH(DL$1,Settings!$G:$G,0))=TRUE,
100-100*(AW694-MINIFS(AW:AW,$E:$E,$E694))/(MAXIFS(AW:AW,$E:$E,$E694)-MINIFS(AW:AW,$E:$E,$E694)),
100*(AW694-MINIFS(AW:AW,$E:$E,$E694))/(MAXIFS(AW:AW,$E:$E,$E694)-MINIFS(AW:AW,$E:$E,$E694))))</f>
        <v/>
      </c>
      <c r="DM694" s="232" t="str">
        <f t="array" ref="DM694">IF(AX694="","",
IF(INDEX(Settings!$H:$H,MATCH(DM$1,Settings!$G:$G,0))=TRUE,
100-100*(AX694-MINIFS(AX:AX,$E:$E,$E694))/(MAXIFS(AX:AX,$E:$E,$E694)-MINIFS(AX:AX,$E:$E,$E694)),
100*(AX694-MINIFS(AX:AX,$E:$E,$E694))/(MAXIFS(AX:AX,$E:$E,$E694)-MINIFS(AX:AX,$E:$E,$E694))))</f>
        <v/>
      </c>
      <c r="DN694" s="232" t="str">
        <f t="array" ref="DN694">IF(AY694="","",
IF(INDEX(Settings!$H:$H,MATCH(DN$1,Settings!$G:$G,0))=TRUE,
100-100*(AY694-MINIFS(AY:AY,$E:$E,$E694))/(MAXIFS(AY:AY,$E:$E,$E694)-MINIFS(AY:AY,$E:$E,$E694)),
100*(AY694-MINIFS(AY:AY,$E:$E,$E694))/(MAXIFS(AY:AY,$E:$E,$E694)-MINIFS(AY:AY,$E:$E,$E694))))</f>
        <v/>
      </c>
      <c r="DO694" s="232" t="str">
        <f t="array" ref="DO694">IF(AZ694="","",
IF(INDEX(Settings!$H:$H,MATCH(DO$1,Settings!$G:$G,0))=TRUE,
100-100*(AZ694-MINIFS(AZ:AZ,$E:$E,$E694))/(MAXIFS(AZ:AZ,$E:$E,$E694)-MINIFS(AZ:AZ,$E:$E,$E694)),
100*(AZ694-MINIFS(AZ:AZ,$E:$E,$E694))/(MAXIFS(AZ:AZ,$E:$E,$E694)-MINIFS(AZ:AZ,$E:$E,$E694))))</f>
        <v/>
      </c>
      <c r="DP694" s="232" t="str">
        <f t="array" ref="DP694">IF(BA694="","",
IF(INDEX(Settings!$H:$H,MATCH(DP$1,Settings!$G:$G,0))=TRUE,
100-100*(BA694-MINIFS(BA:BA,$E:$E,$E694))/(MAXIFS(BA:BA,$E:$E,$E694)-MINIFS(BA:BA,$E:$E,$E694)),
100*(BA694-MINIFS(BA:BA,$E:$E,$E694))/(MAXIFS(BA:BA,$E:$E,$E694)-MINIFS(BA:BA,$E:$E,$E694))))</f>
        <v/>
      </c>
      <c r="DQ694" s="232" t="str">
        <f t="array" ref="DQ694">IF(BB694="","",
IF(INDEX(Settings!$H:$H,MATCH(DQ$1,Settings!$G:$G,0))=TRUE,
100-100*(BB694-MINIFS(BB:BB,$E:$E,$E694))/(MAXIFS(BB:BB,$E:$E,$E694)-MINIFS(BB:BB,$E:$E,$E694)),
100*(BB694-MINIFS(BB:BB,$E:$E,$E694))/(MAXIFS(BB:BB,$E:$E,$E694)-MINIFS(BB:BB,$E:$E,$E694))))</f>
        <v/>
      </c>
      <c r="DR694" s="232" t="str">
        <f t="array" ref="DR694">IF(BC694="","",
IF(INDEX(Settings!$H:$H,MATCH(DR$1,Settings!$G:$G,0))=TRUE,
100-100*(BC694-MINIFS(BC:BC,$E:$E,$E694))/(MAXIFS(BC:BC,$E:$E,$E694)-MINIFS(BC:BC,$E:$E,$E694)),
100*(BC694-MINIFS(BC:BC,$E:$E,$E694))/(MAXIFS(BC:BC,$E:$E,$E694)-MINIFS(BC:BC,$E:$E,$E694))))</f>
        <v/>
      </c>
      <c r="DS694" s="232" t="str">
        <f t="array" ref="DS694">IF(BD694="","",
IF(INDEX(Settings!$H:$H,MATCH(DS$1,Settings!$G:$G,0))=TRUE,
100-100*(BD694-MINIFS(BD:BD,$E:$E,$E694))/(MAXIFS(BD:BD,$E:$E,$E694)-MINIFS(BD:BD,$E:$E,$E694)),
100*(BD694-MINIFS(BD:BD,$E:$E,$E694))/(MAXIFS(BD:BD,$E:$E,$E694)-MINIFS(BD:BD,$E:$E,$E694))))</f>
        <v/>
      </c>
      <c r="DT694" s="232" t="str">
        <f t="array" ref="DT694">IF(BE694="","",
IF(INDEX(Settings!$H:$H,MATCH(DT$1,Settings!$G:$G,0))=TRUE,
100-100*(BE694-MINIFS(BE:BE,$E:$E,$E694))/(MAXIFS(BE:BE,$E:$E,$E694)-MINIFS(BE:BE,$E:$E,$E694)),
100*(BE694-MINIFS(BE:BE,$E:$E,$E694))/(MAXIFS(BE:BE,$E:$E,$E694)-MINIFS(BE:BE,$E:$E,$E694))))</f>
        <v/>
      </c>
      <c r="DU694" s="232" t="str">
        <f t="array" ref="DU694">IF(BF694="","",
IF(INDEX(Settings!$H:$H,MATCH(DU$1,Settings!$G:$G,0))=TRUE,
100-100*(BF694-MINIFS(BF:BF,$E:$E,$E694))/(MAXIFS(BF:BF,$E:$E,$E694)-MINIFS(BF:BF,$E:$E,$E694)),
100*(BF694-MINIFS(BF:BF,$E:$E,$E694))/(MAXIFS(BF:BF,$E:$E,$E694)-MINIFS(BF:BF,$E:$E,$E694))))</f>
        <v/>
      </c>
      <c r="DV694" s="232" t="str">
        <f t="array" ref="DV694">IF(BG694="","",
IF(INDEX(Settings!$H:$H,MATCH(DV$1,Settings!$G:$G,0))=TRUE,
100-100*(BG694-MINIFS(BG:BG,$E:$E,$E694))/(MAXIFS(BG:BG,$E:$E,$E694)-MINIFS(BG:BG,$E:$E,$E694)),
100*(BG694-MINIFS(BG:BG,$E:$E,$E694))/(MAXIFS(BG:BG,$E:$E,$E694)-MINIFS(BG:BG,$E:$E,$E694))))</f>
        <v/>
      </c>
      <c r="DW694" s="232" t="str">
        <f t="array" ref="DW694">IF(BH694="","",
IF(INDEX(Settings!$H:$H,MATCH(DW$1,Settings!$G:$G,0))=TRUE,
100-100*(BH694-MINIFS(BH:BH,$E:$E,$E694))/(MAXIFS(BH:BH,$E:$E,$E694)-MINIFS(BH:BH,$E:$E,$E694)),
100*(BH694-MINIFS(BH:BH,$E:$E,$E694))/(MAXIFS(BH:BH,$E:$E,$E694)-MINIFS(BH:BH,$E:$E,$E694))))</f>
        <v/>
      </c>
      <c r="DX694" s="232" t="str">
        <f t="array" ref="DX694">IF(BI694="","",
IF(INDEX(Settings!$H:$H,MATCH(DX$1,Settings!$G:$G,0))=TRUE,
100-100*(BI694-MINIFS(BI:BI,$E:$E,$E694))/(MAXIFS(BI:BI,$E:$E,$E694)-MINIFS(BI:BI,$E:$E,$E694)),
100*(BI694-MINIFS(BI:BI,$E:$E,$E694))/(MAXIFS(BI:BI,$E:$E,$E694)-MINIFS(BI:BI,$E:$E,$E694))))</f>
        <v/>
      </c>
      <c r="DY694" s="232" t="str">
        <f t="array" ref="DY694">IF(BJ694="","",
IF(INDEX(Settings!$H:$H,MATCH(DY$1,Settings!$G:$G,0))=TRUE,
100-100*(BJ694-MINIFS(BJ:BJ,$E:$E,$E694))/(MAXIFS(BJ:BJ,$E:$E,$E694)-MINIFS(BJ:BJ,$E:$E,$E694)),
100*(BJ694-MINIFS(BJ:BJ,$E:$E,$E694))/(MAXIFS(BJ:BJ,$E:$E,$E694)-MINIFS(BJ:BJ,$E:$E,$E694))))</f>
        <v/>
      </c>
      <c r="DZ694" s="234"/>
      <c r="EA694" s="234"/>
      <c r="EB694" s="234" t="str">
        <f t="shared" si="8"/>
        <v/>
      </c>
      <c r="EC694" s="234" t="str">
        <f t="shared" si="9"/>
        <v/>
      </c>
      <c r="ED694" s="234" t="str">
        <f t="shared" si="10"/>
        <v/>
      </c>
      <c r="EE694" s="234" t="str">
        <f t="shared" si="11"/>
        <v/>
      </c>
      <c r="EF694" s="234" t="str">
        <f t="shared" si="12"/>
        <v/>
      </c>
      <c r="EG694" s="234" t="str">
        <f t="shared" si="13"/>
        <v/>
      </c>
      <c r="EH694" s="234"/>
      <c r="EI694" s="234"/>
      <c r="EJ694" s="234"/>
      <c r="EK694" s="234"/>
      <c r="EL694" s="234"/>
      <c r="EM694" s="234"/>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3" t="str">
        <f t="shared" si="14"/>
        <v/>
      </c>
      <c r="N695" s="49"/>
      <c r="O695" s="49"/>
      <c r="P695" s="49"/>
      <c r="Q695" s="49"/>
      <c r="R695" s="49"/>
      <c r="S695" s="222" t="str">
        <f>IFERROR(VLOOKUP(AF695, 'YOYO IR Scores'!A:C, 3, FALSE), "")
</f>
        <v/>
      </c>
      <c r="T695" s="49"/>
      <c r="U695" s="49"/>
      <c r="V695" s="49"/>
      <c r="W695" s="49"/>
      <c r="X695" s="224" t="str">
        <f t="shared" si="4"/>
        <v/>
      </c>
      <c r="Y695" s="225" t="str">
        <f t="shared" si="5"/>
        <v/>
      </c>
      <c r="Z695" s="225" t="str">
        <f t="shared" si="6"/>
        <v/>
      </c>
      <c r="AA695" s="224" t="str">
        <f t="shared" si="7"/>
        <v/>
      </c>
      <c r="AB695" s="223"/>
      <c r="AC695" s="223"/>
      <c r="AD695" s="223"/>
      <c r="AE695" s="223" t="str">
        <f>IFERROR(VLOOKUP(AF695, 'YOYO IR Scores'!A:C, 2, FALSE), "")</f>
        <v/>
      </c>
      <c r="AF695" s="223"/>
      <c r="AG695" s="223"/>
      <c r="AH695" s="223"/>
      <c r="AI695" s="223"/>
      <c r="AJ695" s="223"/>
      <c r="AK695" s="223"/>
      <c r="AL695" s="223"/>
      <c r="AM695" s="223"/>
      <c r="AN695" s="223"/>
      <c r="AO695" s="223"/>
      <c r="AP695" s="223"/>
      <c r="AQ695" s="223"/>
      <c r="AR695" s="223"/>
      <c r="AS695" s="223"/>
      <c r="AT695" s="223"/>
      <c r="AU695" s="223"/>
      <c r="AV695" s="223"/>
      <c r="AW695" s="223"/>
      <c r="AX695" s="223"/>
      <c r="AY695" s="223"/>
      <c r="AZ695" s="223"/>
      <c r="BA695" s="223"/>
      <c r="BB695" s="223"/>
      <c r="BC695" s="223"/>
      <c r="BD695" s="223"/>
      <c r="BE695" s="223"/>
      <c r="BF695" s="223"/>
      <c r="BG695" s="223"/>
      <c r="BH695" s="223"/>
      <c r="BI695" s="223"/>
      <c r="BJ695" s="223"/>
      <c r="BK695" s="223" t="str">
        <f t="array" ref="BK695">IF(J695="","",
IF(INDEX(Settings!$H:$H,MATCH(BY$1,Settings!$G:$G,0))=TRUE,
100-100*(J695-MIN(J:J))/(MAX(J:J)-MIN(J:J)),
100*(J695-MIN(J:J))/(MAX(J:J)-MIN(J:J))))</f>
        <v/>
      </c>
      <c r="BL695" s="223" t="str">
        <f t="array" ref="BL695">IF(J695="","",
IF(INDEX(Settings!$H:$H,MATCH(BY$1,Settings!$G:$G,0))=TRUE,
100-100*(J695-MINIFS(J:J,$E:$E,$E695))/(MAXIFS(J:J,$E:$E,$E695)-MINIFS(J:J,$E:$E,$E695)),
100*(J695-MINIFS(J:J,$E:$E,$E695))/(MAXIFS(J:J,$E:$E,$E695)-MINIFS(J:J,$E:$E,$E695))))</f>
        <v/>
      </c>
      <c r="BM695" s="223"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4" t="str">
        <f t="array" ref="BQ695">IF(J695="","",
IF(INDEX(Settings!$H:$H,MATCH(BY$1,Settings!$G:$G,0))=TRUE,
-1*(J695-AVERAGE(J:J))/STDEV(J:J),
(J695-AVERAGE(J:J))/STDEV(J:J)))</f>
        <v/>
      </c>
      <c r="BR695" s="224" t="str">
        <f>IFERROR(__xludf.DUMMYFUNCTION("IF(J695="""","""",
IF(INDEX(Settings!$H:$H,MATCH(BY$1,Settings!$G:$G,0))=TRUE,
-1*(J695-AVERAGEIFS(J:J,$E:$E,$E695))/STDEV(FILTER(J:J,$E:$E=$E695)),
(J695-AVERAGEIFS(J:J,$E:$E,$E695))/STDEV(FILTER(J:J,$E:$E=$E695))))"),"")</f>
        <v/>
      </c>
      <c r="BS695" s="224"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3" t="str">
        <f t="array" ref="BY695">IF(J695="","",
IF(INDEX(Settings!$H:$H,MATCH(BY$1,Settings!$G:$G,0))=TRUE,
100-100*(J695-MINIFS(J:J,$E:$E,$E695))/(MAXIFS(J:J,$E:$E,$E695)-MINIFS(J:J,$E:$E,$E695)),
100*(J695-MINIFS(J:J,$E:$E,$E695))/(MAXIFS(J:J,$E:$E,$E695)-MINIFS(J:J,$E:$E,$E695))))</f>
        <v/>
      </c>
      <c r="BZ695" s="223" t="str">
        <f t="array" ref="BZ695">IF(K695="","",
IF(INDEX(Settings!$H:$H,MATCH(BZ$1,Settings!$G:$G,0))=TRUE,
100-100*(K695-MINIFS(K:K,$E:$E,$E695))/(MAXIFS(K:K,$E:$E,$E695)-MINIFS(K:K,$E:$E,$E695)),
100*(K695-MINIFS(K:K,$E:$E,$E695))/(MAXIFS(K:K,$E:$E,$E695)-MINIFS(K:K,$E:$E,$E695))))</f>
        <v/>
      </c>
      <c r="CA695" s="223" t="str">
        <f t="array" ref="CA695">IF(L695="","",
IF(INDEX(Settings!$H:$H,MATCH(CA$1,Settings!$G:$G,0))=TRUE,
100-100*(L695-MINIFS(L:L,$E:$E,$E695))/(MAXIFS(L:L,$E:$E,$E695)-MINIFS(L:L,$E:$E,$E695)),
100*(L695-MINIFS(L:L,$E:$E,$E695))/(MAXIFS(L:L,$E:$E,$E695)-MINIFS(L:L,$E:$E,$E695))))</f>
        <v/>
      </c>
      <c r="CB695" s="223" t="str">
        <f t="array" ref="CB695">IF(M695="","",
IF(INDEX(Settings!$H:$H,MATCH(CB$1,Settings!$G:$G,0))=TRUE,
100-100*(M695-MINIFS(M:M,$E:$E,$E695))/(MAXIFS(M:M,$E:$E,$E695)-MINIFS(M:M,$E:$E,$E695)),
100*(M695-MINIFS(M:M,$E:$E,$E695))/(MAXIFS(M:M,$E:$E,$E695)-MINIFS(M:M,$E:$E,$E695))))</f>
        <v/>
      </c>
      <c r="CC695" s="223" t="str">
        <f t="array" ref="CC695">IF(N695="","",
IF(INDEX(Settings!$H:$H,MATCH(CC$1,Settings!$G:$G,0))=TRUE,
100-100*(N695-MINIFS(N:N,$E:$E,$E695))/(MAXIFS(N:N,$E:$E,$E695)-MINIFS(N:N,$E:$E,$E695)),
100*(N695-MINIFS(N:N,$E:$E,$E695))/(MAXIFS(N:N,$E:$E,$E695)-MINIFS(N:N,$E:$E,$E695))))</f>
        <v/>
      </c>
      <c r="CD695" s="223" t="str">
        <f t="array" ref="CD695">IF(O695="","",
IF(INDEX(Settings!$H:$H,MATCH(CD$1,Settings!$G:$G,0))=TRUE,
100-100*(O695-MINIFS(O:O,$E:$E,$E695))/(MAXIFS(O:O,$E:$E,$E695)-MINIFS(O:O,$E:$E,$E695)),
100*(O695-MINIFS(O:O,$E:$E,$E695))/(MAXIFS(O:O,$E:$E,$E695)-MINIFS(O:O,$E:$E,$E695))))</f>
        <v/>
      </c>
      <c r="CE695" s="223" t="str">
        <f t="array" ref="CE695">IF(P695="","",
IF(INDEX(Settings!$H:$H,MATCH(CE$1,Settings!$G:$G,0))=TRUE,
100-100*(P695-MINIFS(P:P,$E:$E,$E695))/(MAXIFS(P:P,$E:$E,$E695)-MINIFS(P:P,$E:$E,$E695)),
100*(P695-MINIFS(P:P,$E:$E,$E695))/(MAXIFS(P:P,$E:$E,$E695)-MINIFS(P:P,$E:$E,$E695))))</f>
        <v/>
      </c>
      <c r="CF695" s="223" t="str">
        <f t="array" ref="CF695">IF(Q695="","",
IF(INDEX(Settings!$H:$H,MATCH(CF$1,Settings!$G:$G,0))=TRUE,
100-100*(Q695-MINIFS(Q:Q,$E:$E,$E695))/(MAXIFS(Q:Q,$E:$E,$E695)-MINIFS(Q:Q,$E:$E,$E695)),
100*(Q695-MINIFS(Q:Q,$E:$E,$E695))/(MAXIFS(Q:Q,$E:$E,$E695)-MINIFS(Q:Q,$E:$E,$E695))))</f>
        <v/>
      </c>
      <c r="CG695" s="223" t="str">
        <f t="array" ref="CG695">IF(R695="","",
IF(INDEX(Settings!$H:$H,MATCH(CG$1,Settings!$G:$G,0))=TRUE,
100-100*(R695-MINIFS(R:R,$E:$E,$E695))/(MAXIFS(R:R,$E:$E,$E695)-MINIFS(R:R,$E:$E,$E695)),
100*(R695-MINIFS(R:R,$E:$E,$E695))/(MAXIFS(R:R,$E:$E,$E695)-MINIFS(R:R,$E:$E,$E695))))</f>
        <v/>
      </c>
      <c r="CH695" s="223" t="str">
        <f t="array" ref="CH695">IF(S695="","",
IF(INDEX(Settings!$H:$H,MATCH(CH$1,Settings!$G:$G,0))=TRUE,
100-100*(S695-MINIFS(S:S,$E:$E,$E695))/(MAXIFS(S:S,$E:$E,$E695)-MINIFS(S:S,$E:$E,$E695)),
100*(S695-MINIFS(S:S,$E:$E,$E695))/(MAXIFS(S:S,$E:$E,$E695)-MINIFS(S:S,$E:$E,$E695))))</f>
        <v/>
      </c>
      <c r="CI695" s="223" t="str">
        <f t="array" ref="CI695">IF(T695="","",
IF(INDEX(Settings!$H:$H,MATCH(CI$1,Settings!$G:$G,0))=TRUE,
100-100*(T695-MINIFS(T:T,$E:$E,$E695))/(MAXIFS(T:T,$E:$E,$E695)-MINIFS(T:T,$E:$E,$E695)),
100*(T695-MINIFS(T:T,$E:$E,$E695))/(MAXIFS(T:T,$E:$E,$E695)-MINIFS(T:T,$E:$E,$E695))))</f>
        <v/>
      </c>
      <c r="CJ695" s="223" t="str">
        <f t="array" ref="CJ695">IF(U695="","",
IF(INDEX(Settings!$H:$H,MATCH(CJ$1,Settings!$G:$G,0))=TRUE,
100-100*(U695-MINIFS(U:U,$E:$E,$E695))/(MAXIFS(U:U,$E:$E,$E695)-MINIFS(U:U,$E:$E,$E695)),
100*(U695-MINIFS(U:U,$E:$E,$E695))/(MAXIFS(U:U,$E:$E,$E695)-MINIFS(U:U,$E:$E,$E695))))</f>
        <v/>
      </c>
      <c r="CK695" s="223" t="str">
        <f t="array" ref="CK695">IF(V695="","",
IF(INDEX(Settings!$H:$H,MATCH(CK$1,Settings!$G:$G,0))=TRUE,
100-100*(V695-MINIFS(V:V,$E:$E,$E695))/(MAXIFS(V:V,$E:$E,$E695)-MINIFS(V:V,$E:$E,$E695)),
100*(V695-MINIFS(V:V,$E:$E,$E695))/(MAXIFS(V:V,$E:$E,$E695)-MINIFS(V:V,$E:$E,$E695))))</f>
        <v/>
      </c>
      <c r="CL695" s="223" t="str">
        <f t="array" ref="CL695">IF(W695="","",
IF(INDEX(Settings!$H:$H,MATCH(CL$1,Settings!$G:$G,0))=TRUE,
100-100*(W695-MINIFS(W:W,$E:$E,$E695))/(MAXIFS(W:W,$E:$E,$E695)-MINIFS(W:W,$E:$E,$E695)),
100*(W695-MINIFS(W:W,$E:$E,$E695))/(MAXIFS(W:W,$E:$E,$E695)-MINIFS(W:W,$E:$E,$E695))))</f>
        <v/>
      </c>
      <c r="CM695" s="223" t="str">
        <f t="array" ref="CM695">IF(X695="","",
IF(INDEX(Settings!$H:$H,MATCH(CM$1,Settings!$G:$G,0))=TRUE,
100-100*(X695-MINIFS(X:X,$E:$E,$E695))/(MAXIFS(X:X,$E:$E,$E695)-MINIFS(X:X,$E:$E,$E695)),
100*(X695-MINIFS(X:X,$E:$E,$E695))/(MAXIFS(X:X,$E:$E,$E695)-MINIFS(X:X,$E:$E,$E695))))</f>
        <v/>
      </c>
      <c r="CN695" s="223" t="str">
        <f t="array" ref="CN695">IF(Y695="","",
IF(INDEX(Settings!$H:$H,MATCH(CN$1,Settings!$G:$G,0))=TRUE,
100-100*(Y695-MINIFS(Y:Y,$E:$E,$E695))/(MAXIFS(Y:Y,$E:$E,$E695)-MINIFS(Y:Y,$E:$E,$E695)),
100*(Y695-MINIFS(Y:Y,$E:$E,$E695))/(MAXIFS(Y:Y,$E:$E,$E695)-MINIFS(Y:Y,$E:$E,$E695))))</f>
        <v/>
      </c>
      <c r="CO695" s="223" t="str">
        <f t="array" ref="CO695">IF(Z695="","",
IF(INDEX(Settings!$H:$H,MATCH(CO$1,Settings!$G:$G,0))=TRUE,
100-100*(Z695-MINIFS(Z:Z,$E:$E,$E695))/(MAXIFS(Z:Z,$E:$E,$E695)-MINIFS(Z:Z,$E:$E,$E695)),
100*(Z695-MINIFS(Z:Z,$E:$E,$E695))/(MAXIFS(Z:Z,$E:$E,$E695)-MINIFS(Z:Z,$E:$E,$E695))))</f>
        <v/>
      </c>
      <c r="CP695" s="223" t="str">
        <f t="array" ref="CP695">IF(AA695="","",
IF(INDEX(Settings!$H:$H,MATCH(CP$1,Settings!$G:$G,0))=TRUE,
100-100*(AA695-MINIFS(AA:AA,$E:$E,$E695))/(MAXIFS(AA:AA,$E:$E,$E695)-MINIFS(AA:AA,$E:$E,$E695)),
100*(AA695-MINIFS(AA:AA,$E:$E,$E695))/(MAXIFS(AA:AA,$E:$E,$E695)-MINIFS(AA:AA,$E:$E,$E695))))</f>
        <v/>
      </c>
      <c r="CQ695" s="223" t="str">
        <f t="array" ref="CQ695">IF(AB695="","",
IF(INDEX(Settings!$H:$H,MATCH(CQ$1,Settings!$G:$G,0))=TRUE,
100-100*(AB695-MINIFS(AB:AB,$E:$E,$E695))/(MAXIFS(AB:AB,$E:$E,$E695)-MINIFS(AB:AB,$E:$E,$E695)),
100*(AB695-MINIFS(AB:AB,$E:$E,$E695))/(MAXIFS(AB:AB,$E:$E,$E695)-MINIFS(AB:AB,$E:$E,$E695))))</f>
        <v/>
      </c>
      <c r="CR695" s="223" t="str">
        <f t="array" ref="CR695">IF(AC695="","",
IF(INDEX(Settings!$H:$H,MATCH(CR$1,Settings!$G:$G,0))=TRUE,
100-100*(AC695-MINIFS(AC:AC,$E:$E,$E695))/(MAXIFS(AC:AC,$E:$E,$E695)-MINIFS(AC:AC,$E:$E,$E695)),
100*(AC695-MINIFS(AC:AC,$E:$E,$E695))/(MAXIFS(AC:AC,$E:$E,$E695)-MINIFS(AC:AC,$E:$E,$E695))))</f>
        <v/>
      </c>
      <c r="CS695" s="223" t="str">
        <f t="array" ref="CS695">IF(AD695="","",
IF(INDEX(Settings!$H:$H,MATCH(CS$1,Settings!$G:$G,0))=TRUE,
100-100*(AD695-MINIFS(AD:AD,$E:$E,$E695))/(MAXIFS(AD:AD,$E:$E,$E695)-MINIFS(AD:AD,$E:$E,$E695)),
100*(AD695-MINIFS(AD:AD,$E:$E,$E695))/(MAXIFS(AD:AD,$E:$E,$E695)-MINIFS(AD:AD,$E:$E,$E695))))</f>
        <v/>
      </c>
      <c r="CT695" s="223" t="str">
        <f t="array" ref="CT695">IF(AE695="","",
IF(INDEX(Settings!$H:$H,MATCH(CT$1,Settings!$G:$G,0))=TRUE,
100-100*(AE695-MINIFS(AE:AE,$E:$E,$E695))/(MAXIFS(AE:AE,$E:$E,$E695)-MINIFS(AE:AE,$E:$E,$E695)),
100*(AE695-MINIFS(AE:AE,$E:$E,$E695))/(MAXIFS(AE:AE,$E:$E,$E695)-MINIFS(AE:AE,$E:$E,$E695))))</f>
        <v/>
      </c>
      <c r="CU695" s="223" t="str">
        <f t="array" ref="CU695">IF(AF695="","",
IF(INDEX(Settings!$H:$H,MATCH(CU$1,Settings!$G:$G,0))=TRUE,
100-100*(AF695-MINIFS(AF:AF,$E:$E,$E695))/(MAXIFS(AF:AF,$E:$E,$E695)-MINIFS(AF:AF,$E:$E,$E695)),
100*(AF695-MINIFS(AF:AF,$E:$E,$E695))/(MAXIFS(AF:AF,$E:$E,$E695)-MINIFS(AF:AF,$E:$E,$E695))))</f>
        <v/>
      </c>
      <c r="CV695" s="223" t="str">
        <f t="array" ref="CV695">IF(AG695="","",
IF(INDEX(Settings!$H:$H,MATCH(CV$1,Settings!$G:$G,0))=TRUE,
100-100*(AG695-MINIFS(AG:AG,$E:$E,$E695))/(MAXIFS(AG:AG,$E:$E,$E695)-MINIFS(AG:AG,$E:$E,$E695)),
100*(AG695-MINIFS(AG:AG,$E:$E,$E695))/(MAXIFS(AG:AG,$E:$E,$E695)-MINIFS(AG:AG,$E:$E,$E695))))</f>
        <v/>
      </c>
      <c r="CW695" s="223" t="str">
        <f t="array" ref="CW695">IF(AH695="","",
IF(INDEX(Settings!$H:$H,MATCH(CW$1,Settings!$G:$G,0))=TRUE,
100-100*(AH695-MINIFS(AH:AH,$E:$E,$E695))/(MAXIFS(AH:AH,$E:$E,$E695)-MINIFS(AH:AH,$E:$E,$E695)),
100*(AH695-MINIFS(AH:AH,$E:$E,$E695))/(MAXIFS(AH:AH,$E:$E,$E695)-MINIFS(AH:AH,$E:$E,$E695))))</f>
        <v/>
      </c>
      <c r="CX695" s="223" t="str">
        <f t="array" ref="CX695">IF(AI695="","",
IF(INDEX(Settings!$H:$H,MATCH(CX$1,Settings!$G:$G,0))=TRUE,
100-100*(AI695-MINIFS(AI:AI,$E:$E,$E695))/(MAXIFS(AI:AI,$E:$E,$E695)-MINIFS(AI:AI,$E:$E,$E695)),
100*(AI695-MINIFS(AI:AI,$E:$E,$E695))/(MAXIFS(AI:AI,$E:$E,$E695)-MINIFS(AI:AI,$E:$E,$E695))))</f>
        <v/>
      </c>
      <c r="CY695" s="223" t="str">
        <f t="array" ref="CY695">IF(AJ695="","",
IF(INDEX(Settings!$H:$H,MATCH(CY$1,Settings!$G:$G,0))=TRUE,
100-100*(AJ695-MINIFS(AJ:AJ,$E:$E,$E695))/(MAXIFS(AJ:AJ,$E:$E,$E695)-MINIFS(AJ:AJ,$E:$E,$E695)),
100*(AJ695-MINIFS(AJ:AJ,$E:$E,$E695))/(MAXIFS(AJ:AJ,$E:$E,$E695)-MINIFS(AJ:AJ,$E:$E,$E695))))</f>
        <v/>
      </c>
      <c r="CZ695" s="223" t="str">
        <f t="array" ref="CZ695">IF(AK695="","",
IF(INDEX(Settings!$H:$H,MATCH(CZ$1,Settings!$G:$G,0))=TRUE,
100-100*(AK695-MINIFS(AK:AK,$E:$E,$E695))/(MAXIFS(AK:AK,$E:$E,$E695)-MINIFS(AK:AK,$E:$E,$E695)),
100*(AK695-MINIFS(AK:AK,$E:$E,$E695))/(MAXIFS(AK:AK,$E:$E,$E695)-MINIFS(AK:AK,$E:$E,$E695))))</f>
        <v/>
      </c>
      <c r="DA695" s="223" t="str">
        <f t="array" ref="DA695">IF(AL695="","",
IF(INDEX(Settings!$H:$H,MATCH(DA$1,Settings!$G:$G,0))=TRUE,
100-100*(AL695-MINIFS(AL:AL,$E:$E,$E695))/(MAXIFS(AL:AL,$E:$E,$E695)-MINIFS(AL:AL,$E:$E,$E695)),
100*(AL695-MINIFS(AL:AL,$E:$E,$E695))/(MAXIFS(AL:AL,$E:$E,$E695)-MINIFS(AL:AL,$E:$E,$E695))))</f>
        <v/>
      </c>
      <c r="DB695" s="223" t="str">
        <f t="array" ref="DB695">IF(AM695="","",
IF(INDEX(Settings!$H:$H,MATCH(DB$1,Settings!$G:$G,0))=TRUE,
100-100*(AM695-MINIFS(AM:AM,$E:$E,$E695))/(MAXIFS(AM:AM,$E:$E,$E695)-MINIFS(AM:AM,$E:$E,$E695)),
100*(AM695-MINIFS(AM:AM,$E:$E,$E695))/(MAXIFS(AM:AM,$E:$E,$E695)-MINIFS(AM:AM,$E:$E,$E695))))</f>
        <v/>
      </c>
      <c r="DC695" s="223" t="str">
        <f t="array" ref="DC695">IF(AN695="","",
IF(INDEX(Settings!$H:$H,MATCH(DC$1,Settings!$G:$G,0))=TRUE,
100-100*(AN695-MINIFS(AN:AN,$E:$E,$E695))/(MAXIFS(AN:AN,$E:$E,$E695)-MINIFS(AN:AN,$E:$E,$E695)),
100*(AN695-MINIFS(AN:AN,$E:$E,$E695))/(MAXIFS(AN:AN,$E:$E,$E695)-MINIFS(AN:AN,$E:$E,$E695))))</f>
        <v/>
      </c>
      <c r="DD695" s="223" t="str">
        <f t="array" ref="DD695">IF(AO695="","",
IF(INDEX(Settings!$H:$H,MATCH(DD$1,Settings!$G:$G,0))=TRUE,
100-100*(AO695-MINIFS(AO:AO,$E:$E,$E695))/(MAXIFS(AO:AO,$E:$E,$E695)-MINIFS(AO:AO,$E:$E,$E695)),
100*(AO695-MINIFS(AO:AO,$E:$E,$E695))/(MAXIFS(AO:AO,$E:$E,$E695)-MINIFS(AO:AO,$E:$E,$E695))))</f>
        <v/>
      </c>
      <c r="DE695" s="223" t="str">
        <f t="array" ref="DE695">IF(AP695="","",
IF(INDEX(Settings!$H:$H,MATCH(DE$1,Settings!$G:$G,0))=TRUE,
100-100*(AP695-MINIFS(AP:AP,$E:$E,$E695))/(MAXIFS(AP:AP,$E:$E,$E695)-MINIFS(AP:AP,$E:$E,$E695)),
100*(AP695-MINIFS(AP:AP,$E:$E,$E695))/(MAXIFS(AP:AP,$E:$E,$E695)-MINIFS(AP:AP,$E:$E,$E695))))</f>
        <v/>
      </c>
      <c r="DF695" s="223" t="str">
        <f t="array" ref="DF695">IF(AQ695="","",
IF(INDEX(Settings!$H:$H,MATCH(DF$1,Settings!$G:$G,0))=TRUE,
100-100*(AQ695-MINIFS(AQ:AQ,$E:$E,$E695))/(MAXIFS(AQ:AQ,$E:$E,$E695)-MINIFS(AQ:AQ,$E:$E,$E695)),
100*(AQ695-MINIFS(AQ:AQ,$E:$E,$E695))/(MAXIFS(AQ:AQ,$E:$E,$E695)-MINIFS(AQ:AQ,$E:$E,$E695))))</f>
        <v/>
      </c>
      <c r="DG695" s="223" t="str">
        <f t="array" ref="DG695">IF(AR695="","",
IF(INDEX(Settings!$H:$H,MATCH(DG$1,Settings!$G:$G,0))=TRUE,
100-100*(AR695-MINIFS(AR:AR,$E:$E,$E695))/(MAXIFS(AR:AR,$E:$E,$E695)-MINIFS(AR:AR,$E:$E,$E695)),
100*(AR695-MINIFS(AR:AR,$E:$E,$E695))/(MAXIFS(AR:AR,$E:$E,$E695)-MINIFS(AR:AR,$E:$E,$E695))))</f>
        <v/>
      </c>
      <c r="DH695" s="223" t="str">
        <f t="array" ref="DH695">IF(AS695="","",
IF(INDEX(Settings!$H:$H,MATCH(DH$1,Settings!$G:$G,0))=TRUE,
100-100*(AS695-MINIFS(AS:AS,$E:$E,$E695))/(MAXIFS(AS:AS,$E:$E,$E695)-MINIFS(AS:AS,$E:$E,$E695)),
100*(AS695-MINIFS(AS:AS,$E:$E,$E695))/(MAXIFS(AS:AS,$E:$E,$E695)-MINIFS(AS:AS,$E:$E,$E695))))</f>
        <v/>
      </c>
      <c r="DI695" s="223" t="str">
        <f t="array" ref="DI695">IF(AT695="","",
IF(INDEX(Settings!$H:$H,MATCH(DI$1,Settings!$G:$G,0))=TRUE,
100-100*(AT695-MINIFS(AT:AT,$E:$E,$E695))/(MAXIFS(AT:AT,$E:$E,$E695)-MINIFS(AT:AT,$E:$E,$E695)),
100*(AT695-MINIFS(AT:AT,$E:$E,$E695))/(MAXIFS(AT:AT,$E:$E,$E695)-MINIFS(AT:AT,$E:$E,$E695))))</f>
        <v/>
      </c>
      <c r="DJ695" s="223" t="str">
        <f t="array" ref="DJ695">IF(AU695="","",
IF(INDEX(Settings!$H:$H,MATCH(DJ$1,Settings!$G:$G,0))=TRUE,
100-100*(AU695-MINIFS(AU:AU,$E:$E,$E695))/(MAXIFS(AU:AU,$E:$E,$E695)-MINIFS(AU:AU,$E:$E,$E695)),
100*(AU695-MINIFS(AU:AU,$E:$E,$E695))/(MAXIFS(AU:AU,$E:$E,$E695)-MINIFS(AU:AU,$E:$E,$E695))))</f>
        <v/>
      </c>
      <c r="DK695" s="223" t="str">
        <f t="array" ref="DK695">IF(AV695="","",
IF(INDEX(Settings!$H:$H,MATCH(DK$1,Settings!$G:$G,0))=TRUE,
100-100*(AV695-MINIFS(AV:AV,$E:$E,$E695))/(MAXIFS(AV:AV,$E:$E,$E695)-MINIFS(AV:AV,$E:$E,$E695)),
100*(AV695-MINIFS(AV:AV,$E:$E,$E695))/(MAXIFS(AV:AV,$E:$E,$E695)-MINIFS(AV:AV,$E:$E,$E695))))</f>
        <v/>
      </c>
      <c r="DL695" s="223" t="str">
        <f t="array" ref="DL695">IF(AW695="","",
IF(INDEX(Settings!$H:$H,MATCH(DL$1,Settings!$G:$G,0))=TRUE,
100-100*(AW695-MINIFS(AW:AW,$E:$E,$E695))/(MAXIFS(AW:AW,$E:$E,$E695)-MINIFS(AW:AW,$E:$E,$E695)),
100*(AW695-MINIFS(AW:AW,$E:$E,$E695))/(MAXIFS(AW:AW,$E:$E,$E695)-MINIFS(AW:AW,$E:$E,$E695))))</f>
        <v/>
      </c>
      <c r="DM695" s="223" t="str">
        <f t="array" ref="DM695">IF(AX695="","",
IF(INDEX(Settings!$H:$H,MATCH(DM$1,Settings!$G:$G,0))=TRUE,
100-100*(AX695-MINIFS(AX:AX,$E:$E,$E695))/(MAXIFS(AX:AX,$E:$E,$E695)-MINIFS(AX:AX,$E:$E,$E695)),
100*(AX695-MINIFS(AX:AX,$E:$E,$E695))/(MAXIFS(AX:AX,$E:$E,$E695)-MINIFS(AX:AX,$E:$E,$E695))))</f>
        <v/>
      </c>
      <c r="DN695" s="223" t="str">
        <f t="array" ref="DN695">IF(AY695="","",
IF(INDEX(Settings!$H:$H,MATCH(DN$1,Settings!$G:$G,0))=TRUE,
100-100*(AY695-MINIFS(AY:AY,$E:$E,$E695))/(MAXIFS(AY:AY,$E:$E,$E695)-MINIFS(AY:AY,$E:$E,$E695)),
100*(AY695-MINIFS(AY:AY,$E:$E,$E695))/(MAXIFS(AY:AY,$E:$E,$E695)-MINIFS(AY:AY,$E:$E,$E695))))</f>
        <v/>
      </c>
      <c r="DO695" s="223" t="str">
        <f t="array" ref="DO695">IF(AZ695="","",
IF(INDEX(Settings!$H:$H,MATCH(DO$1,Settings!$G:$G,0))=TRUE,
100-100*(AZ695-MINIFS(AZ:AZ,$E:$E,$E695))/(MAXIFS(AZ:AZ,$E:$E,$E695)-MINIFS(AZ:AZ,$E:$E,$E695)),
100*(AZ695-MINIFS(AZ:AZ,$E:$E,$E695))/(MAXIFS(AZ:AZ,$E:$E,$E695)-MINIFS(AZ:AZ,$E:$E,$E695))))</f>
        <v/>
      </c>
      <c r="DP695" s="223" t="str">
        <f t="array" ref="DP695">IF(BA695="","",
IF(INDEX(Settings!$H:$H,MATCH(DP$1,Settings!$G:$G,0))=TRUE,
100-100*(BA695-MINIFS(BA:BA,$E:$E,$E695))/(MAXIFS(BA:BA,$E:$E,$E695)-MINIFS(BA:BA,$E:$E,$E695)),
100*(BA695-MINIFS(BA:BA,$E:$E,$E695))/(MAXIFS(BA:BA,$E:$E,$E695)-MINIFS(BA:BA,$E:$E,$E695))))</f>
        <v/>
      </c>
      <c r="DQ695" s="223" t="str">
        <f t="array" ref="DQ695">IF(BB695="","",
IF(INDEX(Settings!$H:$H,MATCH(DQ$1,Settings!$G:$G,0))=TRUE,
100-100*(BB695-MINIFS(BB:BB,$E:$E,$E695))/(MAXIFS(BB:BB,$E:$E,$E695)-MINIFS(BB:BB,$E:$E,$E695)),
100*(BB695-MINIFS(BB:BB,$E:$E,$E695))/(MAXIFS(BB:BB,$E:$E,$E695)-MINIFS(BB:BB,$E:$E,$E695))))</f>
        <v/>
      </c>
      <c r="DR695" s="223" t="str">
        <f t="array" ref="DR695">IF(BC695="","",
IF(INDEX(Settings!$H:$H,MATCH(DR$1,Settings!$G:$G,0))=TRUE,
100-100*(BC695-MINIFS(BC:BC,$E:$E,$E695))/(MAXIFS(BC:BC,$E:$E,$E695)-MINIFS(BC:BC,$E:$E,$E695)),
100*(BC695-MINIFS(BC:BC,$E:$E,$E695))/(MAXIFS(BC:BC,$E:$E,$E695)-MINIFS(BC:BC,$E:$E,$E695))))</f>
        <v/>
      </c>
      <c r="DS695" s="223" t="str">
        <f t="array" ref="DS695">IF(BD695="","",
IF(INDEX(Settings!$H:$H,MATCH(DS$1,Settings!$G:$G,0))=TRUE,
100-100*(BD695-MINIFS(BD:BD,$E:$E,$E695))/(MAXIFS(BD:BD,$E:$E,$E695)-MINIFS(BD:BD,$E:$E,$E695)),
100*(BD695-MINIFS(BD:BD,$E:$E,$E695))/(MAXIFS(BD:BD,$E:$E,$E695)-MINIFS(BD:BD,$E:$E,$E695))))</f>
        <v/>
      </c>
      <c r="DT695" s="223" t="str">
        <f t="array" ref="DT695">IF(BE695="","",
IF(INDEX(Settings!$H:$H,MATCH(DT$1,Settings!$G:$G,0))=TRUE,
100-100*(BE695-MINIFS(BE:BE,$E:$E,$E695))/(MAXIFS(BE:BE,$E:$E,$E695)-MINIFS(BE:BE,$E:$E,$E695)),
100*(BE695-MINIFS(BE:BE,$E:$E,$E695))/(MAXIFS(BE:BE,$E:$E,$E695)-MINIFS(BE:BE,$E:$E,$E695))))</f>
        <v/>
      </c>
      <c r="DU695" s="223" t="str">
        <f t="array" ref="DU695">IF(BF695="","",
IF(INDEX(Settings!$H:$H,MATCH(DU$1,Settings!$G:$G,0))=TRUE,
100-100*(BF695-MINIFS(BF:BF,$E:$E,$E695))/(MAXIFS(BF:BF,$E:$E,$E695)-MINIFS(BF:BF,$E:$E,$E695)),
100*(BF695-MINIFS(BF:BF,$E:$E,$E695))/(MAXIFS(BF:BF,$E:$E,$E695)-MINIFS(BF:BF,$E:$E,$E695))))</f>
        <v/>
      </c>
      <c r="DV695" s="223" t="str">
        <f t="array" ref="DV695">IF(BG695="","",
IF(INDEX(Settings!$H:$H,MATCH(DV$1,Settings!$G:$G,0))=TRUE,
100-100*(BG695-MINIFS(BG:BG,$E:$E,$E695))/(MAXIFS(BG:BG,$E:$E,$E695)-MINIFS(BG:BG,$E:$E,$E695)),
100*(BG695-MINIFS(BG:BG,$E:$E,$E695))/(MAXIFS(BG:BG,$E:$E,$E695)-MINIFS(BG:BG,$E:$E,$E695))))</f>
        <v/>
      </c>
      <c r="DW695" s="223" t="str">
        <f t="array" ref="DW695">IF(BH695="","",
IF(INDEX(Settings!$H:$H,MATCH(DW$1,Settings!$G:$G,0))=TRUE,
100-100*(BH695-MINIFS(BH:BH,$E:$E,$E695))/(MAXIFS(BH:BH,$E:$E,$E695)-MINIFS(BH:BH,$E:$E,$E695)),
100*(BH695-MINIFS(BH:BH,$E:$E,$E695))/(MAXIFS(BH:BH,$E:$E,$E695)-MINIFS(BH:BH,$E:$E,$E695))))</f>
        <v/>
      </c>
      <c r="DX695" s="223" t="str">
        <f t="array" ref="DX695">IF(BI695="","",
IF(INDEX(Settings!$H:$H,MATCH(DX$1,Settings!$G:$G,0))=TRUE,
100-100*(BI695-MINIFS(BI:BI,$E:$E,$E695))/(MAXIFS(BI:BI,$E:$E,$E695)-MINIFS(BI:BI,$E:$E,$E695)),
100*(BI695-MINIFS(BI:BI,$E:$E,$E695))/(MAXIFS(BI:BI,$E:$E,$E695)-MINIFS(BI:BI,$E:$E,$E695))))</f>
        <v/>
      </c>
      <c r="DY695" s="223" t="str">
        <f t="array" ref="DY695">IF(BJ695="","",
IF(INDEX(Settings!$H:$H,MATCH(DY$1,Settings!$G:$G,0))=TRUE,
100-100*(BJ695-MINIFS(BJ:BJ,$E:$E,$E695))/(MAXIFS(BJ:BJ,$E:$E,$E695)-MINIFS(BJ:BJ,$E:$E,$E695)),
100*(BJ695-MINIFS(BJ:BJ,$E:$E,$E695))/(MAXIFS(BJ:BJ,$E:$E,$E695)-MINIFS(BJ:BJ,$E:$E,$E695))))</f>
        <v/>
      </c>
      <c r="DZ695" s="225"/>
      <c r="EA695" s="225"/>
      <c r="EB695" s="225" t="str">
        <f t="shared" si="8"/>
        <v/>
      </c>
      <c r="EC695" s="225" t="str">
        <f t="shared" si="9"/>
        <v/>
      </c>
      <c r="ED695" s="225" t="str">
        <f t="shared" si="10"/>
        <v/>
      </c>
      <c r="EE695" s="225" t="str">
        <f t="shared" si="11"/>
        <v/>
      </c>
      <c r="EF695" s="225" t="str">
        <f t="shared" si="12"/>
        <v/>
      </c>
      <c r="EG695" s="225" t="str">
        <f t="shared" si="13"/>
        <v/>
      </c>
      <c r="EH695" s="225"/>
      <c r="EI695" s="225"/>
      <c r="EJ695" s="225"/>
      <c r="EK695" s="225"/>
      <c r="EL695" s="225"/>
      <c r="EM695" s="225"/>
    </row>
    <row r="696">
      <c r="A696" s="231"/>
      <c r="B696" s="231"/>
      <c r="C696" s="231"/>
      <c r="D696" s="231" t="str">
        <f t="array" ref="D696">IFERROR(INDEX(Profiles!$B:$B,MATCH($A696,Profiles!$A:$A,0)),"")</f>
        <v/>
      </c>
      <c r="E696" s="231"/>
      <c r="F696" s="231"/>
      <c r="G696" s="231"/>
      <c r="H696" s="231"/>
      <c r="I696" s="231" t="str">
        <f>IF(A696="","",IF(Settings!$N$3="DATE",F696&amp;": "&amp;TEXT(B696,"M/DD/YY"),F696&amp;": "&amp;H696))</f>
        <v/>
      </c>
      <c r="J696" s="231"/>
      <c r="K696" s="231"/>
      <c r="L696" s="231"/>
      <c r="M696" s="232" t="str">
        <f t="shared" si="14"/>
        <v/>
      </c>
      <c r="N696" s="231"/>
      <c r="O696" s="231"/>
      <c r="P696" s="231"/>
      <c r="Q696" s="231"/>
      <c r="R696" s="231"/>
      <c r="S696" s="230" t="str">
        <f>IFERROR(VLOOKUP(AF696, 'YOYO IR Scores'!A:C, 3, FALSE), "")
</f>
        <v/>
      </c>
      <c r="T696" s="231"/>
      <c r="U696" s="231"/>
      <c r="V696" s="231"/>
      <c r="W696" s="231"/>
      <c r="X696" s="233" t="str">
        <f t="shared" si="4"/>
        <v/>
      </c>
      <c r="Y696" s="234" t="str">
        <f t="shared" si="5"/>
        <v/>
      </c>
      <c r="Z696" s="234" t="str">
        <f t="shared" si="6"/>
        <v/>
      </c>
      <c r="AA696" s="233" t="str">
        <f t="shared" si="7"/>
        <v/>
      </c>
      <c r="AB696" s="232"/>
      <c r="AC696" s="232"/>
      <c r="AD696" s="232"/>
      <c r="AE696" s="232" t="str">
        <f>IFERROR(VLOOKUP(AF696, 'YOYO IR Scores'!A:C, 2, FALSE), "")</f>
        <v/>
      </c>
      <c r="AF696" s="232"/>
      <c r="AG696" s="23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c r="BD696" s="232"/>
      <c r="BE696" s="232"/>
      <c r="BF696" s="232"/>
      <c r="BG696" s="232"/>
      <c r="BH696" s="232"/>
      <c r="BI696" s="232"/>
      <c r="BJ696" s="232"/>
      <c r="BK696" s="232" t="str">
        <f t="array" ref="BK696">IF(J696="","",
IF(INDEX(Settings!$H:$H,MATCH(BY$1,Settings!$G:$G,0))=TRUE,
100-100*(J696-MIN(J:J))/(MAX(J:J)-MIN(J:J)),
100*(J696-MIN(J:J))/(MAX(J:J)-MIN(J:J))))</f>
        <v/>
      </c>
      <c r="BL696" s="232" t="str">
        <f t="array" ref="BL696">IF(J696="","",
IF(INDEX(Settings!$H:$H,MATCH(BY$1,Settings!$G:$G,0))=TRUE,
100-100*(J696-MINIFS(J:J,$E:$E,$E696))/(MAXIFS(J:J,$E:$E,$E696)-MINIFS(J:J,$E:$E,$E696)),
100*(J696-MINIFS(J:J,$E:$E,$E696))/(MAXIFS(J:J,$E:$E,$E696)-MINIFS(J:J,$E:$E,$E696))))</f>
        <v/>
      </c>
      <c r="BM696" s="232" t="str">
        <f t="array" ref="BM696">IF(J696="","",
IF(INDEX(Settings!$H:$H,MATCH(BY$1,Settings!$G:$G,0))=TRUE,
100-100*(J696-MINIFS(J:J,$E:$E,$E696,$I:$I,$I696))/(MAXIFS(J:J,$E:$E,$E696,$I:$I,$I696)-MINIFS(J:J,$E:$E,$E696,$I:$I,$I696)),
100*(J696-MINIFS(J:J,$E:$E,$E696,$I:$I,$I696))/(MAXIFS(J:J,$E:$E,$E696,$I:$I,$I696)-MINIFS(J:J,$E:$E,$E696,$I:$I,$I696))))</f>
        <v/>
      </c>
      <c r="BN696" s="231" t="str">
        <f t="array" ref="BN696">IF(J696="","",
IF(INDEX(Settings!$H:$H,MATCH(BY$1,Settings!$G:$G,0))=TRUE,
100-100*PERCENTRANK(J:J,J696),
100*PERCENTRANK(J:J,J696)))</f>
        <v/>
      </c>
      <c r="BO696" s="231" t="str">
        <f>IFERROR(__xludf.DUMMYFUNCTION("IF(J696="""","""",
IF(INDEX(Settings!$H:$H,MATCH(BY$1,Settings!$G:$G,0))=TRUE,
100-100*PERCENTRANK(FILTER(J:J,$E:$E=$E696),J696),
100*PERCENTRANK(FILTER(J:J,$E:$E=$E696),J696)))"),"")</f>
        <v/>
      </c>
      <c r="BP696" s="231" t="str">
        <f>IFERROR(__xludf.DUMMYFUNCTION("IF(J696="""","""",
IF(INDEX(Settings!$H:$H,MATCH(BY$1,Settings!$G:$G,0))=TRUE,
100-100*PERCENTRANK(FILTER(J:J,$E:$E=$E696,$I:$I=$I696),J696),
100*PERCENTRANK(FILTER(J:J,$E:$E=$E696,$I:$I=$I696),J696)))"),"")</f>
        <v/>
      </c>
      <c r="BQ696" s="233" t="str">
        <f t="array" ref="BQ696">IF(J696="","",
IF(INDEX(Settings!$H:$H,MATCH(BY$1,Settings!$G:$G,0))=TRUE,
-1*(J696-AVERAGE(J:J))/STDEV(J:J),
(J696-AVERAGE(J:J))/STDEV(J:J)))</f>
        <v/>
      </c>
      <c r="BR696" s="233" t="str">
        <f>IFERROR(__xludf.DUMMYFUNCTION("IF(J696="""","""",
IF(INDEX(Settings!$H:$H,MATCH(BY$1,Settings!$G:$G,0))=TRUE,
-1*(J696-AVERAGEIFS(J:J,$E:$E,$E696))/STDEV(FILTER(J:J,$E:$E=$E696)),
(J696-AVERAGEIFS(J:J,$E:$E,$E696))/STDEV(FILTER(J:J,$E:$E=$E696))))"),"")</f>
        <v/>
      </c>
      <c r="BS696" s="233"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1"/>
      <c r="BX696" s="231"/>
      <c r="BY696" s="232" t="str">
        <f t="array" ref="BY696">IF(J696="","",
IF(INDEX(Settings!$H:$H,MATCH(BY$1,Settings!$G:$G,0))=TRUE,
100-100*(J696-MINIFS(J:J,$E:$E,$E696))/(MAXIFS(J:J,$E:$E,$E696)-MINIFS(J:J,$E:$E,$E696)),
100*(J696-MINIFS(J:J,$E:$E,$E696))/(MAXIFS(J:J,$E:$E,$E696)-MINIFS(J:J,$E:$E,$E696))))</f>
        <v/>
      </c>
      <c r="BZ696" s="232" t="str">
        <f t="array" ref="BZ696">IF(K696="","",
IF(INDEX(Settings!$H:$H,MATCH(BZ$1,Settings!$G:$G,0))=TRUE,
100-100*(K696-MINIFS(K:K,$E:$E,$E696))/(MAXIFS(K:K,$E:$E,$E696)-MINIFS(K:K,$E:$E,$E696)),
100*(K696-MINIFS(K:K,$E:$E,$E696))/(MAXIFS(K:K,$E:$E,$E696)-MINIFS(K:K,$E:$E,$E696))))</f>
        <v/>
      </c>
      <c r="CA696" s="232" t="str">
        <f t="array" ref="CA696">IF(L696="","",
IF(INDEX(Settings!$H:$H,MATCH(CA$1,Settings!$G:$G,0))=TRUE,
100-100*(L696-MINIFS(L:L,$E:$E,$E696))/(MAXIFS(L:L,$E:$E,$E696)-MINIFS(L:L,$E:$E,$E696)),
100*(L696-MINIFS(L:L,$E:$E,$E696))/(MAXIFS(L:L,$E:$E,$E696)-MINIFS(L:L,$E:$E,$E696))))</f>
        <v/>
      </c>
      <c r="CB696" s="232" t="str">
        <f t="array" ref="CB696">IF(M696="","",
IF(INDEX(Settings!$H:$H,MATCH(CB$1,Settings!$G:$G,0))=TRUE,
100-100*(M696-MINIFS(M:M,$E:$E,$E696))/(MAXIFS(M:M,$E:$E,$E696)-MINIFS(M:M,$E:$E,$E696)),
100*(M696-MINIFS(M:M,$E:$E,$E696))/(MAXIFS(M:M,$E:$E,$E696)-MINIFS(M:M,$E:$E,$E696))))</f>
        <v/>
      </c>
      <c r="CC696" s="232" t="str">
        <f t="array" ref="CC696">IF(N696="","",
IF(INDEX(Settings!$H:$H,MATCH(CC$1,Settings!$G:$G,0))=TRUE,
100-100*(N696-MINIFS(N:N,$E:$E,$E696))/(MAXIFS(N:N,$E:$E,$E696)-MINIFS(N:N,$E:$E,$E696)),
100*(N696-MINIFS(N:N,$E:$E,$E696))/(MAXIFS(N:N,$E:$E,$E696)-MINIFS(N:N,$E:$E,$E696))))</f>
        <v/>
      </c>
      <c r="CD696" s="232" t="str">
        <f t="array" ref="CD696">IF(O696="","",
IF(INDEX(Settings!$H:$H,MATCH(CD$1,Settings!$G:$G,0))=TRUE,
100-100*(O696-MINIFS(O:O,$E:$E,$E696))/(MAXIFS(O:O,$E:$E,$E696)-MINIFS(O:O,$E:$E,$E696)),
100*(O696-MINIFS(O:O,$E:$E,$E696))/(MAXIFS(O:O,$E:$E,$E696)-MINIFS(O:O,$E:$E,$E696))))</f>
        <v/>
      </c>
      <c r="CE696" s="232" t="str">
        <f t="array" ref="CE696">IF(P696="","",
IF(INDEX(Settings!$H:$H,MATCH(CE$1,Settings!$G:$G,0))=TRUE,
100-100*(P696-MINIFS(P:P,$E:$E,$E696))/(MAXIFS(P:P,$E:$E,$E696)-MINIFS(P:P,$E:$E,$E696)),
100*(P696-MINIFS(P:P,$E:$E,$E696))/(MAXIFS(P:P,$E:$E,$E696)-MINIFS(P:P,$E:$E,$E696))))</f>
        <v/>
      </c>
      <c r="CF696" s="232" t="str">
        <f t="array" ref="CF696">IF(Q696="","",
IF(INDEX(Settings!$H:$H,MATCH(CF$1,Settings!$G:$G,0))=TRUE,
100-100*(Q696-MINIFS(Q:Q,$E:$E,$E696))/(MAXIFS(Q:Q,$E:$E,$E696)-MINIFS(Q:Q,$E:$E,$E696)),
100*(Q696-MINIFS(Q:Q,$E:$E,$E696))/(MAXIFS(Q:Q,$E:$E,$E696)-MINIFS(Q:Q,$E:$E,$E696))))</f>
        <v/>
      </c>
      <c r="CG696" s="232" t="str">
        <f t="array" ref="CG696">IF(R696="","",
IF(INDEX(Settings!$H:$H,MATCH(CG$1,Settings!$G:$G,0))=TRUE,
100-100*(R696-MINIFS(R:R,$E:$E,$E696))/(MAXIFS(R:R,$E:$E,$E696)-MINIFS(R:R,$E:$E,$E696)),
100*(R696-MINIFS(R:R,$E:$E,$E696))/(MAXIFS(R:R,$E:$E,$E696)-MINIFS(R:R,$E:$E,$E696))))</f>
        <v/>
      </c>
      <c r="CH696" s="232" t="str">
        <f t="array" ref="CH696">IF(S696="","",
IF(INDEX(Settings!$H:$H,MATCH(CH$1,Settings!$G:$G,0))=TRUE,
100-100*(S696-MINIFS(S:S,$E:$E,$E696))/(MAXIFS(S:S,$E:$E,$E696)-MINIFS(S:S,$E:$E,$E696)),
100*(S696-MINIFS(S:S,$E:$E,$E696))/(MAXIFS(S:S,$E:$E,$E696)-MINIFS(S:S,$E:$E,$E696))))</f>
        <v/>
      </c>
      <c r="CI696" s="232" t="str">
        <f t="array" ref="CI696">IF(T696="","",
IF(INDEX(Settings!$H:$H,MATCH(CI$1,Settings!$G:$G,0))=TRUE,
100-100*(T696-MINIFS(T:T,$E:$E,$E696))/(MAXIFS(T:T,$E:$E,$E696)-MINIFS(T:T,$E:$E,$E696)),
100*(T696-MINIFS(T:T,$E:$E,$E696))/(MAXIFS(T:T,$E:$E,$E696)-MINIFS(T:T,$E:$E,$E696))))</f>
        <v/>
      </c>
      <c r="CJ696" s="232" t="str">
        <f t="array" ref="CJ696">IF(U696="","",
IF(INDEX(Settings!$H:$H,MATCH(CJ$1,Settings!$G:$G,0))=TRUE,
100-100*(U696-MINIFS(U:U,$E:$E,$E696))/(MAXIFS(U:U,$E:$E,$E696)-MINIFS(U:U,$E:$E,$E696)),
100*(U696-MINIFS(U:U,$E:$E,$E696))/(MAXIFS(U:U,$E:$E,$E696)-MINIFS(U:U,$E:$E,$E696))))</f>
        <v/>
      </c>
      <c r="CK696" s="232" t="str">
        <f t="array" ref="CK696">IF(V696="","",
IF(INDEX(Settings!$H:$H,MATCH(CK$1,Settings!$G:$G,0))=TRUE,
100-100*(V696-MINIFS(V:V,$E:$E,$E696))/(MAXIFS(V:V,$E:$E,$E696)-MINIFS(V:V,$E:$E,$E696)),
100*(V696-MINIFS(V:V,$E:$E,$E696))/(MAXIFS(V:V,$E:$E,$E696)-MINIFS(V:V,$E:$E,$E696))))</f>
        <v/>
      </c>
      <c r="CL696" s="232" t="str">
        <f t="array" ref="CL696">IF(W696="","",
IF(INDEX(Settings!$H:$H,MATCH(CL$1,Settings!$G:$G,0))=TRUE,
100-100*(W696-MINIFS(W:W,$E:$E,$E696))/(MAXIFS(W:W,$E:$E,$E696)-MINIFS(W:W,$E:$E,$E696)),
100*(W696-MINIFS(W:W,$E:$E,$E696))/(MAXIFS(W:W,$E:$E,$E696)-MINIFS(W:W,$E:$E,$E696))))</f>
        <v/>
      </c>
      <c r="CM696" s="232" t="str">
        <f t="array" ref="CM696">IF(X696="","",
IF(INDEX(Settings!$H:$H,MATCH(CM$1,Settings!$G:$G,0))=TRUE,
100-100*(X696-MINIFS(X:X,$E:$E,$E696))/(MAXIFS(X:X,$E:$E,$E696)-MINIFS(X:X,$E:$E,$E696)),
100*(X696-MINIFS(X:X,$E:$E,$E696))/(MAXIFS(X:X,$E:$E,$E696)-MINIFS(X:X,$E:$E,$E696))))</f>
        <v/>
      </c>
      <c r="CN696" s="232" t="str">
        <f t="array" ref="CN696">IF(Y696="","",
IF(INDEX(Settings!$H:$H,MATCH(CN$1,Settings!$G:$G,0))=TRUE,
100-100*(Y696-MINIFS(Y:Y,$E:$E,$E696))/(MAXIFS(Y:Y,$E:$E,$E696)-MINIFS(Y:Y,$E:$E,$E696)),
100*(Y696-MINIFS(Y:Y,$E:$E,$E696))/(MAXIFS(Y:Y,$E:$E,$E696)-MINIFS(Y:Y,$E:$E,$E696))))</f>
        <v/>
      </c>
      <c r="CO696" s="232" t="str">
        <f t="array" ref="CO696">IF(Z696="","",
IF(INDEX(Settings!$H:$H,MATCH(CO$1,Settings!$G:$G,0))=TRUE,
100-100*(Z696-MINIFS(Z:Z,$E:$E,$E696))/(MAXIFS(Z:Z,$E:$E,$E696)-MINIFS(Z:Z,$E:$E,$E696)),
100*(Z696-MINIFS(Z:Z,$E:$E,$E696))/(MAXIFS(Z:Z,$E:$E,$E696)-MINIFS(Z:Z,$E:$E,$E696))))</f>
        <v/>
      </c>
      <c r="CP696" s="232" t="str">
        <f t="array" ref="CP696">IF(AA696="","",
IF(INDEX(Settings!$H:$H,MATCH(CP$1,Settings!$G:$G,0))=TRUE,
100-100*(AA696-MINIFS(AA:AA,$E:$E,$E696))/(MAXIFS(AA:AA,$E:$E,$E696)-MINIFS(AA:AA,$E:$E,$E696)),
100*(AA696-MINIFS(AA:AA,$E:$E,$E696))/(MAXIFS(AA:AA,$E:$E,$E696)-MINIFS(AA:AA,$E:$E,$E696))))</f>
        <v/>
      </c>
      <c r="CQ696" s="232" t="str">
        <f t="array" ref="CQ696">IF(AB696="","",
IF(INDEX(Settings!$H:$H,MATCH(CQ$1,Settings!$G:$G,0))=TRUE,
100-100*(AB696-MINIFS(AB:AB,$E:$E,$E696))/(MAXIFS(AB:AB,$E:$E,$E696)-MINIFS(AB:AB,$E:$E,$E696)),
100*(AB696-MINIFS(AB:AB,$E:$E,$E696))/(MAXIFS(AB:AB,$E:$E,$E696)-MINIFS(AB:AB,$E:$E,$E696))))</f>
        <v/>
      </c>
      <c r="CR696" s="232" t="str">
        <f t="array" ref="CR696">IF(AC696="","",
IF(INDEX(Settings!$H:$H,MATCH(CR$1,Settings!$G:$G,0))=TRUE,
100-100*(AC696-MINIFS(AC:AC,$E:$E,$E696))/(MAXIFS(AC:AC,$E:$E,$E696)-MINIFS(AC:AC,$E:$E,$E696)),
100*(AC696-MINIFS(AC:AC,$E:$E,$E696))/(MAXIFS(AC:AC,$E:$E,$E696)-MINIFS(AC:AC,$E:$E,$E696))))</f>
        <v/>
      </c>
      <c r="CS696" s="232" t="str">
        <f t="array" ref="CS696">IF(AD696="","",
IF(INDEX(Settings!$H:$H,MATCH(CS$1,Settings!$G:$G,0))=TRUE,
100-100*(AD696-MINIFS(AD:AD,$E:$E,$E696))/(MAXIFS(AD:AD,$E:$E,$E696)-MINIFS(AD:AD,$E:$E,$E696)),
100*(AD696-MINIFS(AD:AD,$E:$E,$E696))/(MAXIFS(AD:AD,$E:$E,$E696)-MINIFS(AD:AD,$E:$E,$E696))))</f>
        <v/>
      </c>
      <c r="CT696" s="232" t="str">
        <f t="array" ref="CT696">IF(AE696="","",
IF(INDEX(Settings!$H:$H,MATCH(CT$1,Settings!$G:$G,0))=TRUE,
100-100*(AE696-MINIFS(AE:AE,$E:$E,$E696))/(MAXIFS(AE:AE,$E:$E,$E696)-MINIFS(AE:AE,$E:$E,$E696)),
100*(AE696-MINIFS(AE:AE,$E:$E,$E696))/(MAXIFS(AE:AE,$E:$E,$E696)-MINIFS(AE:AE,$E:$E,$E696))))</f>
        <v/>
      </c>
      <c r="CU696" s="232" t="str">
        <f t="array" ref="CU696">IF(AF696="","",
IF(INDEX(Settings!$H:$H,MATCH(CU$1,Settings!$G:$G,0))=TRUE,
100-100*(AF696-MINIFS(AF:AF,$E:$E,$E696))/(MAXIFS(AF:AF,$E:$E,$E696)-MINIFS(AF:AF,$E:$E,$E696)),
100*(AF696-MINIFS(AF:AF,$E:$E,$E696))/(MAXIFS(AF:AF,$E:$E,$E696)-MINIFS(AF:AF,$E:$E,$E696))))</f>
        <v/>
      </c>
      <c r="CV696" s="232" t="str">
        <f t="array" ref="CV696">IF(AG696="","",
IF(INDEX(Settings!$H:$H,MATCH(CV$1,Settings!$G:$G,0))=TRUE,
100-100*(AG696-MINIFS(AG:AG,$E:$E,$E696))/(MAXIFS(AG:AG,$E:$E,$E696)-MINIFS(AG:AG,$E:$E,$E696)),
100*(AG696-MINIFS(AG:AG,$E:$E,$E696))/(MAXIFS(AG:AG,$E:$E,$E696)-MINIFS(AG:AG,$E:$E,$E696))))</f>
        <v/>
      </c>
      <c r="CW696" s="232" t="str">
        <f t="array" ref="CW696">IF(AH696="","",
IF(INDEX(Settings!$H:$H,MATCH(CW$1,Settings!$G:$G,0))=TRUE,
100-100*(AH696-MINIFS(AH:AH,$E:$E,$E696))/(MAXIFS(AH:AH,$E:$E,$E696)-MINIFS(AH:AH,$E:$E,$E696)),
100*(AH696-MINIFS(AH:AH,$E:$E,$E696))/(MAXIFS(AH:AH,$E:$E,$E696)-MINIFS(AH:AH,$E:$E,$E696))))</f>
        <v/>
      </c>
      <c r="CX696" s="232" t="str">
        <f t="array" ref="CX696">IF(AI696="","",
IF(INDEX(Settings!$H:$H,MATCH(CX$1,Settings!$G:$G,0))=TRUE,
100-100*(AI696-MINIFS(AI:AI,$E:$E,$E696))/(MAXIFS(AI:AI,$E:$E,$E696)-MINIFS(AI:AI,$E:$E,$E696)),
100*(AI696-MINIFS(AI:AI,$E:$E,$E696))/(MAXIFS(AI:AI,$E:$E,$E696)-MINIFS(AI:AI,$E:$E,$E696))))</f>
        <v/>
      </c>
      <c r="CY696" s="232" t="str">
        <f t="array" ref="CY696">IF(AJ696="","",
IF(INDEX(Settings!$H:$H,MATCH(CY$1,Settings!$G:$G,0))=TRUE,
100-100*(AJ696-MINIFS(AJ:AJ,$E:$E,$E696))/(MAXIFS(AJ:AJ,$E:$E,$E696)-MINIFS(AJ:AJ,$E:$E,$E696)),
100*(AJ696-MINIFS(AJ:AJ,$E:$E,$E696))/(MAXIFS(AJ:AJ,$E:$E,$E696)-MINIFS(AJ:AJ,$E:$E,$E696))))</f>
        <v/>
      </c>
      <c r="CZ696" s="232" t="str">
        <f t="array" ref="CZ696">IF(AK696="","",
IF(INDEX(Settings!$H:$H,MATCH(CZ$1,Settings!$G:$G,0))=TRUE,
100-100*(AK696-MINIFS(AK:AK,$E:$E,$E696))/(MAXIFS(AK:AK,$E:$E,$E696)-MINIFS(AK:AK,$E:$E,$E696)),
100*(AK696-MINIFS(AK:AK,$E:$E,$E696))/(MAXIFS(AK:AK,$E:$E,$E696)-MINIFS(AK:AK,$E:$E,$E696))))</f>
        <v/>
      </c>
      <c r="DA696" s="232" t="str">
        <f t="array" ref="DA696">IF(AL696="","",
IF(INDEX(Settings!$H:$H,MATCH(DA$1,Settings!$G:$G,0))=TRUE,
100-100*(AL696-MINIFS(AL:AL,$E:$E,$E696))/(MAXIFS(AL:AL,$E:$E,$E696)-MINIFS(AL:AL,$E:$E,$E696)),
100*(AL696-MINIFS(AL:AL,$E:$E,$E696))/(MAXIFS(AL:AL,$E:$E,$E696)-MINIFS(AL:AL,$E:$E,$E696))))</f>
        <v/>
      </c>
      <c r="DB696" s="232" t="str">
        <f t="array" ref="DB696">IF(AM696="","",
IF(INDEX(Settings!$H:$H,MATCH(DB$1,Settings!$G:$G,0))=TRUE,
100-100*(AM696-MINIFS(AM:AM,$E:$E,$E696))/(MAXIFS(AM:AM,$E:$E,$E696)-MINIFS(AM:AM,$E:$E,$E696)),
100*(AM696-MINIFS(AM:AM,$E:$E,$E696))/(MAXIFS(AM:AM,$E:$E,$E696)-MINIFS(AM:AM,$E:$E,$E696))))</f>
        <v/>
      </c>
      <c r="DC696" s="232" t="str">
        <f t="array" ref="DC696">IF(AN696="","",
IF(INDEX(Settings!$H:$H,MATCH(DC$1,Settings!$G:$G,0))=TRUE,
100-100*(AN696-MINIFS(AN:AN,$E:$E,$E696))/(MAXIFS(AN:AN,$E:$E,$E696)-MINIFS(AN:AN,$E:$E,$E696)),
100*(AN696-MINIFS(AN:AN,$E:$E,$E696))/(MAXIFS(AN:AN,$E:$E,$E696)-MINIFS(AN:AN,$E:$E,$E696))))</f>
        <v/>
      </c>
      <c r="DD696" s="232" t="str">
        <f t="array" ref="DD696">IF(AO696="","",
IF(INDEX(Settings!$H:$H,MATCH(DD$1,Settings!$G:$G,0))=TRUE,
100-100*(AO696-MINIFS(AO:AO,$E:$E,$E696))/(MAXIFS(AO:AO,$E:$E,$E696)-MINIFS(AO:AO,$E:$E,$E696)),
100*(AO696-MINIFS(AO:AO,$E:$E,$E696))/(MAXIFS(AO:AO,$E:$E,$E696)-MINIFS(AO:AO,$E:$E,$E696))))</f>
        <v/>
      </c>
      <c r="DE696" s="232" t="str">
        <f t="array" ref="DE696">IF(AP696="","",
IF(INDEX(Settings!$H:$H,MATCH(DE$1,Settings!$G:$G,0))=TRUE,
100-100*(AP696-MINIFS(AP:AP,$E:$E,$E696))/(MAXIFS(AP:AP,$E:$E,$E696)-MINIFS(AP:AP,$E:$E,$E696)),
100*(AP696-MINIFS(AP:AP,$E:$E,$E696))/(MAXIFS(AP:AP,$E:$E,$E696)-MINIFS(AP:AP,$E:$E,$E696))))</f>
        <v/>
      </c>
      <c r="DF696" s="232" t="str">
        <f t="array" ref="DF696">IF(AQ696="","",
IF(INDEX(Settings!$H:$H,MATCH(DF$1,Settings!$G:$G,0))=TRUE,
100-100*(AQ696-MINIFS(AQ:AQ,$E:$E,$E696))/(MAXIFS(AQ:AQ,$E:$E,$E696)-MINIFS(AQ:AQ,$E:$E,$E696)),
100*(AQ696-MINIFS(AQ:AQ,$E:$E,$E696))/(MAXIFS(AQ:AQ,$E:$E,$E696)-MINIFS(AQ:AQ,$E:$E,$E696))))</f>
        <v/>
      </c>
      <c r="DG696" s="232" t="str">
        <f t="array" ref="DG696">IF(AR696="","",
IF(INDEX(Settings!$H:$H,MATCH(DG$1,Settings!$G:$G,0))=TRUE,
100-100*(AR696-MINIFS(AR:AR,$E:$E,$E696))/(MAXIFS(AR:AR,$E:$E,$E696)-MINIFS(AR:AR,$E:$E,$E696)),
100*(AR696-MINIFS(AR:AR,$E:$E,$E696))/(MAXIFS(AR:AR,$E:$E,$E696)-MINIFS(AR:AR,$E:$E,$E696))))</f>
        <v/>
      </c>
      <c r="DH696" s="232" t="str">
        <f t="array" ref="DH696">IF(AS696="","",
IF(INDEX(Settings!$H:$H,MATCH(DH$1,Settings!$G:$G,0))=TRUE,
100-100*(AS696-MINIFS(AS:AS,$E:$E,$E696))/(MAXIFS(AS:AS,$E:$E,$E696)-MINIFS(AS:AS,$E:$E,$E696)),
100*(AS696-MINIFS(AS:AS,$E:$E,$E696))/(MAXIFS(AS:AS,$E:$E,$E696)-MINIFS(AS:AS,$E:$E,$E696))))</f>
        <v/>
      </c>
      <c r="DI696" s="232" t="str">
        <f t="array" ref="DI696">IF(AT696="","",
IF(INDEX(Settings!$H:$H,MATCH(DI$1,Settings!$G:$G,0))=TRUE,
100-100*(AT696-MINIFS(AT:AT,$E:$E,$E696))/(MAXIFS(AT:AT,$E:$E,$E696)-MINIFS(AT:AT,$E:$E,$E696)),
100*(AT696-MINIFS(AT:AT,$E:$E,$E696))/(MAXIFS(AT:AT,$E:$E,$E696)-MINIFS(AT:AT,$E:$E,$E696))))</f>
        <v/>
      </c>
      <c r="DJ696" s="232" t="str">
        <f t="array" ref="DJ696">IF(AU696="","",
IF(INDEX(Settings!$H:$H,MATCH(DJ$1,Settings!$G:$G,0))=TRUE,
100-100*(AU696-MINIFS(AU:AU,$E:$E,$E696))/(MAXIFS(AU:AU,$E:$E,$E696)-MINIFS(AU:AU,$E:$E,$E696)),
100*(AU696-MINIFS(AU:AU,$E:$E,$E696))/(MAXIFS(AU:AU,$E:$E,$E696)-MINIFS(AU:AU,$E:$E,$E696))))</f>
        <v/>
      </c>
      <c r="DK696" s="232" t="str">
        <f t="array" ref="DK696">IF(AV696="","",
IF(INDEX(Settings!$H:$H,MATCH(DK$1,Settings!$G:$G,0))=TRUE,
100-100*(AV696-MINIFS(AV:AV,$E:$E,$E696))/(MAXIFS(AV:AV,$E:$E,$E696)-MINIFS(AV:AV,$E:$E,$E696)),
100*(AV696-MINIFS(AV:AV,$E:$E,$E696))/(MAXIFS(AV:AV,$E:$E,$E696)-MINIFS(AV:AV,$E:$E,$E696))))</f>
        <v/>
      </c>
      <c r="DL696" s="232" t="str">
        <f t="array" ref="DL696">IF(AW696="","",
IF(INDEX(Settings!$H:$H,MATCH(DL$1,Settings!$G:$G,0))=TRUE,
100-100*(AW696-MINIFS(AW:AW,$E:$E,$E696))/(MAXIFS(AW:AW,$E:$E,$E696)-MINIFS(AW:AW,$E:$E,$E696)),
100*(AW696-MINIFS(AW:AW,$E:$E,$E696))/(MAXIFS(AW:AW,$E:$E,$E696)-MINIFS(AW:AW,$E:$E,$E696))))</f>
        <v/>
      </c>
      <c r="DM696" s="232" t="str">
        <f t="array" ref="DM696">IF(AX696="","",
IF(INDEX(Settings!$H:$H,MATCH(DM$1,Settings!$G:$G,0))=TRUE,
100-100*(AX696-MINIFS(AX:AX,$E:$E,$E696))/(MAXIFS(AX:AX,$E:$E,$E696)-MINIFS(AX:AX,$E:$E,$E696)),
100*(AX696-MINIFS(AX:AX,$E:$E,$E696))/(MAXIFS(AX:AX,$E:$E,$E696)-MINIFS(AX:AX,$E:$E,$E696))))</f>
        <v/>
      </c>
      <c r="DN696" s="232" t="str">
        <f t="array" ref="DN696">IF(AY696="","",
IF(INDEX(Settings!$H:$H,MATCH(DN$1,Settings!$G:$G,0))=TRUE,
100-100*(AY696-MINIFS(AY:AY,$E:$E,$E696))/(MAXIFS(AY:AY,$E:$E,$E696)-MINIFS(AY:AY,$E:$E,$E696)),
100*(AY696-MINIFS(AY:AY,$E:$E,$E696))/(MAXIFS(AY:AY,$E:$E,$E696)-MINIFS(AY:AY,$E:$E,$E696))))</f>
        <v/>
      </c>
      <c r="DO696" s="232" t="str">
        <f t="array" ref="DO696">IF(AZ696="","",
IF(INDEX(Settings!$H:$H,MATCH(DO$1,Settings!$G:$G,0))=TRUE,
100-100*(AZ696-MINIFS(AZ:AZ,$E:$E,$E696))/(MAXIFS(AZ:AZ,$E:$E,$E696)-MINIFS(AZ:AZ,$E:$E,$E696)),
100*(AZ696-MINIFS(AZ:AZ,$E:$E,$E696))/(MAXIFS(AZ:AZ,$E:$E,$E696)-MINIFS(AZ:AZ,$E:$E,$E696))))</f>
        <v/>
      </c>
      <c r="DP696" s="232" t="str">
        <f t="array" ref="DP696">IF(BA696="","",
IF(INDEX(Settings!$H:$H,MATCH(DP$1,Settings!$G:$G,0))=TRUE,
100-100*(BA696-MINIFS(BA:BA,$E:$E,$E696))/(MAXIFS(BA:BA,$E:$E,$E696)-MINIFS(BA:BA,$E:$E,$E696)),
100*(BA696-MINIFS(BA:BA,$E:$E,$E696))/(MAXIFS(BA:BA,$E:$E,$E696)-MINIFS(BA:BA,$E:$E,$E696))))</f>
        <v/>
      </c>
      <c r="DQ696" s="232" t="str">
        <f t="array" ref="DQ696">IF(BB696="","",
IF(INDEX(Settings!$H:$H,MATCH(DQ$1,Settings!$G:$G,0))=TRUE,
100-100*(BB696-MINIFS(BB:BB,$E:$E,$E696))/(MAXIFS(BB:BB,$E:$E,$E696)-MINIFS(BB:BB,$E:$E,$E696)),
100*(BB696-MINIFS(BB:BB,$E:$E,$E696))/(MAXIFS(BB:BB,$E:$E,$E696)-MINIFS(BB:BB,$E:$E,$E696))))</f>
        <v/>
      </c>
      <c r="DR696" s="232" t="str">
        <f t="array" ref="DR696">IF(BC696="","",
IF(INDEX(Settings!$H:$H,MATCH(DR$1,Settings!$G:$G,0))=TRUE,
100-100*(BC696-MINIFS(BC:BC,$E:$E,$E696))/(MAXIFS(BC:BC,$E:$E,$E696)-MINIFS(BC:BC,$E:$E,$E696)),
100*(BC696-MINIFS(BC:BC,$E:$E,$E696))/(MAXIFS(BC:BC,$E:$E,$E696)-MINIFS(BC:BC,$E:$E,$E696))))</f>
        <v/>
      </c>
      <c r="DS696" s="232" t="str">
        <f t="array" ref="DS696">IF(BD696="","",
IF(INDEX(Settings!$H:$H,MATCH(DS$1,Settings!$G:$G,0))=TRUE,
100-100*(BD696-MINIFS(BD:BD,$E:$E,$E696))/(MAXIFS(BD:BD,$E:$E,$E696)-MINIFS(BD:BD,$E:$E,$E696)),
100*(BD696-MINIFS(BD:BD,$E:$E,$E696))/(MAXIFS(BD:BD,$E:$E,$E696)-MINIFS(BD:BD,$E:$E,$E696))))</f>
        <v/>
      </c>
      <c r="DT696" s="232" t="str">
        <f t="array" ref="DT696">IF(BE696="","",
IF(INDEX(Settings!$H:$H,MATCH(DT$1,Settings!$G:$G,0))=TRUE,
100-100*(BE696-MINIFS(BE:BE,$E:$E,$E696))/(MAXIFS(BE:BE,$E:$E,$E696)-MINIFS(BE:BE,$E:$E,$E696)),
100*(BE696-MINIFS(BE:BE,$E:$E,$E696))/(MAXIFS(BE:BE,$E:$E,$E696)-MINIFS(BE:BE,$E:$E,$E696))))</f>
        <v/>
      </c>
      <c r="DU696" s="232" t="str">
        <f t="array" ref="DU696">IF(BF696="","",
IF(INDEX(Settings!$H:$H,MATCH(DU$1,Settings!$G:$G,0))=TRUE,
100-100*(BF696-MINIFS(BF:BF,$E:$E,$E696))/(MAXIFS(BF:BF,$E:$E,$E696)-MINIFS(BF:BF,$E:$E,$E696)),
100*(BF696-MINIFS(BF:BF,$E:$E,$E696))/(MAXIFS(BF:BF,$E:$E,$E696)-MINIFS(BF:BF,$E:$E,$E696))))</f>
        <v/>
      </c>
      <c r="DV696" s="232" t="str">
        <f t="array" ref="DV696">IF(BG696="","",
IF(INDEX(Settings!$H:$H,MATCH(DV$1,Settings!$G:$G,0))=TRUE,
100-100*(BG696-MINIFS(BG:BG,$E:$E,$E696))/(MAXIFS(BG:BG,$E:$E,$E696)-MINIFS(BG:BG,$E:$E,$E696)),
100*(BG696-MINIFS(BG:BG,$E:$E,$E696))/(MAXIFS(BG:BG,$E:$E,$E696)-MINIFS(BG:BG,$E:$E,$E696))))</f>
        <v/>
      </c>
      <c r="DW696" s="232" t="str">
        <f t="array" ref="DW696">IF(BH696="","",
IF(INDEX(Settings!$H:$H,MATCH(DW$1,Settings!$G:$G,0))=TRUE,
100-100*(BH696-MINIFS(BH:BH,$E:$E,$E696))/(MAXIFS(BH:BH,$E:$E,$E696)-MINIFS(BH:BH,$E:$E,$E696)),
100*(BH696-MINIFS(BH:BH,$E:$E,$E696))/(MAXIFS(BH:BH,$E:$E,$E696)-MINIFS(BH:BH,$E:$E,$E696))))</f>
        <v/>
      </c>
      <c r="DX696" s="232" t="str">
        <f t="array" ref="DX696">IF(BI696="","",
IF(INDEX(Settings!$H:$H,MATCH(DX$1,Settings!$G:$G,0))=TRUE,
100-100*(BI696-MINIFS(BI:BI,$E:$E,$E696))/(MAXIFS(BI:BI,$E:$E,$E696)-MINIFS(BI:BI,$E:$E,$E696)),
100*(BI696-MINIFS(BI:BI,$E:$E,$E696))/(MAXIFS(BI:BI,$E:$E,$E696)-MINIFS(BI:BI,$E:$E,$E696))))</f>
        <v/>
      </c>
      <c r="DY696" s="232" t="str">
        <f t="array" ref="DY696">IF(BJ696="","",
IF(INDEX(Settings!$H:$H,MATCH(DY$1,Settings!$G:$G,0))=TRUE,
100-100*(BJ696-MINIFS(BJ:BJ,$E:$E,$E696))/(MAXIFS(BJ:BJ,$E:$E,$E696)-MINIFS(BJ:BJ,$E:$E,$E696)),
100*(BJ696-MINIFS(BJ:BJ,$E:$E,$E696))/(MAXIFS(BJ:BJ,$E:$E,$E696)-MINIFS(BJ:BJ,$E:$E,$E696))))</f>
        <v/>
      </c>
      <c r="DZ696" s="234"/>
      <c r="EA696" s="234"/>
      <c r="EB696" s="234" t="str">
        <f t="shared" si="8"/>
        <v/>
      </c>
      <c r="EC696" s="234" t="str">
        <f t="shared" si="9"/>
        <v/>
      </c>
      <c r="ED696" s="234" t="str">
        <f t="shared" si="10"/>
        <v/>
      </c>
      <c r="EE696" s="234" t="str">
        <f t="shared" si="11"/>
        <v/>
      </c>
      <c r="EF696" s="234" t="str">
        <f t="shared" si="12"/>
        <v/>
      </c>
      <c r="EG696" s="234" t="str">
        <f t="shared" si="13"/>
        <v/>
      </c>
      <c r="EH696" s="234"/>
      <c r="EI696" s="234"/>
      <c r="EJ696" s="234"/>
      <c r="EK696" s="234"/>
      <c r="EL696" s="234"/>
      <c r="EM696" s="234"/>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3" t="str">
        <f t="shared" si="14"/>
        <v/>
      </c>
      <c r="N697" s="49"/>
      <c r="O697" s="49"/>
      <c r="P697" s="49"/>
      <c r="Q697" s="49"/>
      <c r="R697" s="49"/>
      <c r="S697" s="222" t="str">
        <f>IFERROR(VLOOKUP(AF697, 'YOYO IR Scores'!A:C, 3, FALSE), "")
</f>
        <v/>
      </c>
      <c r="T697" s="49"/>
      <c r="U697" s="49"/>
      <c r="V697" s="49"/>
      <c r="W697" s="49"/>
      <c r="X697" s="224" t="str">
        <f t="shared" si="4"/>
        <v/>
      </c>
      <c r="Y697" s="225" t="str">
        <f t="shared" si="5"/>
        <v/>
      </c>
      <c r="Z697" s="225" t="str">
        <f t="shared" si="6"/>
        <v/>
      </c>
      <c r="AA697" s="224" t="str">
        <f t="shared" si="7"/>
        <v/>
      </c>
      <c r="AB697" s="223"/>
      <c r="AC697" s="223"/>
      <c r="AD697" s="223"/>
      <c r="AE697" s="223" t="str">
        <f>IFERROR(VLOOKUP(AF697, 'YOYO IR Scores'!A:C, 2, FALSE), "")</f>
        <v/>
      </c>
      <c r="AF697" s="223"/>
      <c r="AG697" s="223"/>
      <c r="AH697" s="223"/>
      <c r="AI697" s="223"/>
      <c r="AJ697" s="223"/>
      <c r="AK697" s="223"/>
      <c r="AL697" s="223"/>
      <c r="AM697" s="223"/>
      <c r="AN697" s="223"/>
      <c r="AO697" s="223"/>
      <c r="AP697" s="223"/>
      <c r="AQ697" s="223"/>
      <c r="AR697" s="223"/>
      <c r="AS697" s="223"/>
      <c r="AT697" s="223"/>
      <c r="AU697" s="223"/>
      <c r="AV697" s="223"/>
      <c r="AW697" s="223"/>
      <c r="AX697" s="223"/>
      <c r="AY697" s="223"/>
      <c r="AZ697" s="223"/>
      <c r="BA697" s="223"/>
      <c r="BB697" s="223"/>
      <c r="BC697" s="223"/>
      <c r="BD697" s="223"/>
      <c r="BE697" s="223"/>
      <c r="BF697" s="223"/>
      <c r="BG697" s="223"/>
      <c r="BH697" s="223"/>
      <c r="BI697" s="223"/>
      <c r="BJ697" s="223"/>
      <c r="BK697" s="223" t="str">
        <f t="array" ref="BK697">IF(J697="","",
IF(INDEX(Settings!$H:$H,MATCH(BY$1,Settings!$G:$G,0))=TRUE,
100-100*(J697-MIN(J:J))/(MAX(J:J)-MIN(J:J)),
100*(J697-MIN(J:J))/(MAX(J:J)-MIN(J:J))))</f>
        <v/>
      </c>
      <c r="BL697" s="223" t="str">
        <f t="array" ref="BL697">IF(J697="","",
IF(INDEX(Settings!$H:$H,MATCH(BY$1,Settings!$G:$G,0))=TRUE,
100-100*(J697-MINIFS(J:J,$E:$E,$E697))/(MAXIFS(J:J,$E:$E,$E697)-MINIFS(J:J,$E:$E,$E697)),
100*(J697-MINIFS(J:J,$E:$E,$E697))/(MAXIFS(J:J,$E:$E,$E697)-MINIFS(J:J,$E:$E,$E697))))</f>
        <v/>
      </c>
      <c r="BM697" s="223"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4" t="str">
        <f t="array" ref="BQ697">IF(J697="","",
IF(INDEX(Settings!$H:$H,MATCH(BY$1,Settings!$G:$G,0))=TRUE,
-1*(J697-AVERAGE(J:J))/STDEV(J:J),
(J697-AVERAGE(J:J))/STDEV(J:J)))</f>
        <v/>
      </c>
      <c r="BR697" s="224" t="str">
        <f>IFERROR(__xludf.DUMMYFUNCTION("IF(J697="""","""",
IF(INDEX(Settings!$H:$H,MATCH(BY$1,Settings!$G:$G,0))=TRUE,
-1*(J697-AVERAGEIFS(J:J,$E:$E,$E697))/STDEV(FILTER(J:J,$E:$E=$E697)),
(J697-AVERAGEIFS(J:J,$E:$E,$E697))/STDEV(FILTER(J:J,$E:$E=$E697))))"),"")</f>
        <v/>
      </c>
      <c r="BS697" s="224"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3" t="str">
        <f t="array" ref="BY697">IF(J697="","",
IF(INDEX(Settings!$H:$H,MATCH(BY$1,Settings!$G:$G,0))=TRUE,
100-100*(J697-MINIFS(J:J,$E:$E,$E697))/(MAXIFS(J:J,$E:$E,$E697)-MINIFS(J:J,$E:$E,$E697)),
100*(J697-MINIFS(J:J,$E:$E,$E697))/(MAXIFS(J:J,$E:$E,$E697)-MINIFS(J:J,$E:$E,$E697))))</f>
        <v/>
      </c>
      <c r="BZ697" s="223" t="str">
        <f t="array" ref="BZ697">IF(K697="","",
IF(INDEX(Settings!$H:$H,MATCH(BZ$1,Settings!$G:$G,0))=TRUE,
100-100*(K697-MINIFS(K:K,$E:$E,$E697))/(MAXIFS(K:K,$E:$E,$E697)-MINIFS(K:K,$E:$E,$E697)),
100*(K697-MINIFS(K:K,$E:$E,$E697))/(MAXIFS(K:K,$E:$E,$E697)-MINIFS(K:K,$E:$E,$E697))))</f>
        <v/>
      </c>
      <c r="CA697" s="223" t="str">
        <f t="array" ref="CA697">IF(L697="","",
IF(INDEX(Settings!$H:$H,MATCH(CA$1,Settings!$G:$G,0))=TRUE,
100-100*(L697-MINIFS(L:L,$E:$E,$E697))/(MAXIFS(L:L,$E:$E,$E697)-MINIFS(L:L,$E:$E,$E697)),
100*(L697-MINIFS(L:L,$E:$E,$E697))/(MAXIFS(L:L,$E:$E,$E697)-MINIFS(L:L,$E:$E,$E697))))</f>
        <v/>
      </c>
      <c r="CB697" s="223" t="str">
        <f t="array" ref="CB697">IF(M697="","",
IF(INDEX(Settings!$H:$H,MATCH(CB$1,Settings!$G:$G,0))=TRUE,
100-100*(M697-MINIFS(M:M,$E:$E,$E697))/(MAXIFS(M:M,$E:$E,$E697)-MINIFS(M:M,$E:$E,$E697)),
100*(M697-MINIFS(M:M,$E:$E,$E697))/(MAXIFS(M:M,$E:$E,$E697)-MINIFS(M:M,$E:$E,$E697))))</f>
        <v/>
      </c>
      <c r="CC697" s="223" t="str">
        <f t="array" ref="CC697">IF(N697="","",
IF(INDEX(Settings!$H:$H,MATCH(CC$1,Settings!$G:$G,0))=TRUE,
100-100*(N697-MINIFS(N:N,$E:$E,$E697))/(MAXIFS(N:N,$E:$E,$E697)-MINIFS(N:N,$E:$E,$E697)),
100*(N697-MINIFS(N:N,$E:$E,$E697))/(MAXIFS(N:N,$E:$E,$E697)-MINIFS(N:N,$E:$E,$E697))))</f>
        <v/>
      </c>
      <c r="CD697" s="223" t="str">
        <f t="array" ref="CD697">IF(O697="","",
IF(INDEX(Settings!$H:$H,MATCH(CD$1,Settings!$G:$G,0))=TRUE,
100-100*(O697-MINIFS(O:O,$E:$E,$E697))/(MAXIFS(O:O,$E:$E,$E697)-MINIFS(O:O,$E:$E,$E697)),
100*(O697-MINIFS(O:O,$E:$E,$E697))/(MAXIFS(O:O,$E:$E,$E697)-MINIFS(O:O,$E:$E,$E697))))</f>
        <v/>
      </c>
      <c r="CE697" s="223" t="str">
        <f t="array" ref="CE697">IF(P697="","",
IF(INDEX(Settings!$H:$H,MATCH(CE$1,Settings!$G:$G,0))=TRUE,
100-100*(P697-MINIFS(P:P,$E:$E,$E697))/(MAXIFS(P:P,$E:$E,$E697)-MINIFS(P:P,$E:$E,$E697)),
100*(P697-MINIFS(P:P,$E:$E,$E697))/(MAXIFS(P:P,$E:$E,$E697)-MINIFS(P:P,$E:$E,$E697))))</f>
        <v/>
      </c>
      <c r="CF697" s="223" t="str">
        <f t="array" ref="CF697">IF(Q697="","",
IF(INDEX(Settings!$H:$H,MATCH(CF$1,Settings!$G:$G,0))=TRUE,
100-100*(Q697-MINIFS(Q:Q,$E:$E,$E697))/(MAXIFS(Q:Q,$E:$E,$E697)-MINIFS(Q:Q,$E:$E,$E697)),
100*(Q697-MINIFS(Q:Q,$E:$E,$E697))/(MAXIFS(Q:Q,$E:$E,$E697)-MINIFS(Q:Q,$E:$E,$E697))))</f>
        <v/>
      </c>
      <c r="CG697" s="223" t="str">
        <f t="array" ref="CG697">IF(R697="","",
IF(INDEX(Settings!$H:$H,MATCH(CG$1,Settings!$G:$G,0))=TRUE,
100-100*(R697-MINIFS(R:R,$E:$E,$E697))/(MAXIFS(R:R,$E:$E,$E697)-MINIFS(R:R,$E:$E,$E697)),
100*(R697-MINIFS(R:R,$E:$E,$E697))/(MAXIFS(R:R,$E:$E,$E697)-MINIFS(R:R,$E:$E,$E697))))</f>
        <v/>
      </c>
      <c r="CH697" s="223" t="str">
        <f t="array" ref="CH697">IF(S697="","",
IF(INDEX(Settings!$H:$H,MATCH(CH$1,Settings!$G:$G,0))=TRUE,
100-100*(S697-MINIFS(S:S,$E:$E,$E697))/(MAXIFS(S:S,$E:$E,$E697)-MINIFS(S:S,$E:$E,$E697)),
100*(S697-MINIFS(S:S,$E:$E,$E697))/(MAXIFS(S:S,$E:$E,$E697)-MINIFS(S:S,$E:$E,$E697))))</f>
        <v/>
      </c>
      <c r="CI697" s="223" t="str">
        <f t="array" ref="CI697">IF(T697="","",
IF(INDEX(Settings!$H:$H,MATCH(CI$1,Settings!$G:$G,0))=TRUE,
100-100*(T697-MINIFS(T:T,$E:$E,$E697))/(MAXIFS(T:T,$E:$E,$E697)-MINIFS(T:T,$E:$E,$E697)),
100*(T697-MINIFS(T:T,$E:$E,$E697))/(MAXIFS(T:T,$E:$E,$E697)-MINIFS(T:T,$E:$E,$E697))))</f>
        <v/>
      </c>
      <c r="CJ697" s="223" t="str">
        <f t="array" ref="CJ697">IF(U697="","",
IF(INDEX(Settings!$H:$H,MATCH(CJ$1,Settings!$G:$G,0))=TRUE,
100-100*(U697-MINIFS(U:U,$E:$E,$E697))/(MAXIFS(U:U,$E:$E,$E697)-MINIFS(U:U,$E:$E,$E697)),
100*(U697-MINIFS(U:U,$E:$E,$E697))/(MAXIFS(U:U,$E:$E,$E697)-MINIFS(U:U,$E:$E,$E697))))</f>
        <v/>
      </c>
      <c r="CK697" s="223" t="str">
        <f t="array" ref="CK697">IF(V697="","",
IF(INDEX(Settings!$H:$H,MATCH(CK$1,Settings!$G:$G,0))=TRUE,
100-100*(V697-MINIFS(V:V,$E:$E,$E697))/(MAXIFS(V:V,$E:$E,$E697)-MINIFS(V:V,$E:$E,$E697)),
100*(V697-MINIFS(V:V,$E:$E,$E697))/(MAXIFS(V:V,$E:$E,$E697)-MINIFS(V:V,$E:$E,$E697))))</f>
        <v/>
      </c>
      <c r="CL697" s="223" t="str">
        <f t="array" ref="CL697">IF(W697="","",
IF(INDEX(Settings!$H:$H,MATCH(CL$1,Settings!$G:$G,0))=TRUE,
100-100*(W697-MINIFS(W:W,$E:$E,$E697))/(MAXIFS(W:W,$E:$E,$E697)-MINIFS(W:W,$E:$E,$E697)),
100*(W697-MINIFS(W:W,$E:$E,$E697))/(MAXIFS(W:W,$E:$E,$E697)-MINIFS(W:W,$E:$E,$E697))))</f>
        <v/>
      </c>
      <c r="CM697" s="223" t="str">
        <f t="array" ref="CM697">IF(X697="","",
IF(INDEX(Settings!$H:$H,MATCH(CM$1,Settings!$G:$G,0))=TRUE,
100-100*(X697-MINIFS(X:X,$E:$E,$E697))/(MAXIFS(X:X,$E:$E,$E697)-MINIFS(X:X,$E:$E,$E697)),
100*(X697-MINIFS(X:X,$E:$E,$E697))/(MAXIFS(X:X,$E:$E,$E697)-MINIFS(X:X,$E:$E,$E697))))</f>
        <v/>
      </c>
      <c r="CN697" s="223" t="str">
        <f t="array" ref="CN697">IF(Y697="","",
IF(INDEX(Settings!$H:$H,MATCH(CN$1,Settings!$G:$G,0))=TRUE,
100-100*(Y697-MINIFS(Y:Y,$E:$E,$E697))/(MAXIFS(Y:Y,$E:$E,$E697)-MINIFS(Y:Y,$E:$E,$E697)),
100*(Y697-MINIFS(Y:Y,$E:$E,$E697))/(MAXIFS(Y:Y,$E:$E,$E697)-MINIFS(Y:Y,$E:$E,$E697))))</f>
        <v/>
      </c>
      <c r="CO697" s="223" t="str">
        <f t="array" ref="CO697">IF(Z697="","",
IF(INDEX(Settings!$H:$H,MATCH(CO$1,Settings!$G:$G,0))=TRUE,
100-100*(Z697-MINIFS(Z:Z,$E:$E,$E697))/(MAXIFS(Z:Z,$E:$E,$E697)-MINIFS(Z:Z,$E:$E,$E697)),
100*(Z697-MINIFS(Z:Z,$E:$E,$E697))/(MAXIFS(Z:Z,$E:$E,$E697)-MINIFS(Z:Z,$E:$E,$E697))))</f>
        <v/>
      </c>
      <c r="CP697" s="223" t="str">
        <f t="array" ref="CP697">IF(AA697="","",
IF(INDEX(Settings!$H:$H,MATCH(CP$1,Settings!$G:$G,0))=TRUE,
100-100*(AA697-MINIFS(AA:AA,$E:$E,$E697))/(MAXIFS(AA:AA,$E:$E,$E697)-MINIFS(AA:AA,$E:$E,$E697)),
100*(AA697-MINIFS(AA:AA,$E:$E,$E697))/(MAXIFS(AA:AA,$E:$E,$E697)-MINIFS(AA:AA,$E:$E,$E697))))</f>
        <v/>
      </c>
      <c r="CQ697" s="223" t="str">
        <f t="array" ref="CQ697">IF(AB697="","",
IF(INDEX(Settings!$H:$H,MATCH(CQ$1,Settings!$G:$G,0))=TRUE,
100-100*(AB697-MINIFS(AB:AB,$E:$E,$E697))/(MAXIFS(AB:AB,$E:$E,$E697)-MINIFS(AB:AB,$E:$E,$E697)),
100*(AB697-MINIFS(AB:AB,$E:$E,$E697))/(MAXIFS(AB:AB,$E:$E,$E697)-MINIFS(AB:AB,$E:$E,$E697))))</f>
        <v/>
      </c>
      <c r="CR697" s="223" t="str">
        <f t="array" ref="CR697">IF(AC697="","",
IF(INDEX(Settings!$H:$H,MATCH(CR$1,Settings!$G:$G,0))=TRUE,
100-100*(AC697-MINIFS(AC:AC,$E:$E,$E697))/(MAXIFS(AC:AC,$E:$E,$E697)-MINIFS(AC:AC,$E:$E,$E697)),
100*(AC697-MINIFS(AC:AC,$E:$E,$E697))/(MAXIFS(AC:AC,$E:$E,$E697)-MINIFS(AC:AC,$E:$E,$E697))))</f>
        <v/>
      </c>
      <c r="CS697" s="223" t="str">
        <f t="array" ref="CS697">IF(AD697="","",
IF(INDEX(Settings!$H:$H,MATCH(CS$1,Settings!$G:$G,0))=TRUE,
100-100*(AD697-MINIFS(AD:AD,$E:$E,$E697))/(MAXIFS(AD:AD,$E:$E,$E697)-MINIFS(AD:AD,$E:$E,$E697)),
100*(AD697-MINIFS(AD:AD,$E:$E,$E697))/(MAXIFS(AD:AD,$E:$E,$E697)-MINIFS(AD:AD,$E:$E,$E697))))</f>
        <v/>
      </c>
      <c r="CT697" s="223" t="str">
        <f t="array" ref="CT697">IF(AE697="","",
IF(INDEX(Settings!$H:$H,MATCH(CT$1,Settings!$G:$G,0))=TRUE,
100-100*(AE697-MINIFS(AE:AE,$E:$E,$E697))/(MAXIFS(AE:AE,$E:$E,$E697)-MINIFS(AE:AE,$E:$E,$E697)),
100*(AE697-MINIFS(AE:AE,$E:$E,$E697))/(MAXIFS(AE:AE,$E:$E,$E697)-MINIFS(AE:AE,$E:$E,$E697))))</f>
        <v/>
      </c>
      <c r="CU697" s="223" t="str">
        <f t="array" ref="CU697">IF(AF697="","",
IF(INDEX(Settings!$H:$H,MATCH(CU$1,Settings!$G:$G,0))=TRUE,
100-100*(AF697-MINIFS(AF:AF,$E:$E,$E697))/(MAXIFS(AF:AF,$E:$E,$E697)-MINIFS(AF:AF,$E:$E,$E697)),
100*(AF697-MINIFS(AF:AF,$E:$E,$E697))/(MAXIFS(AF:AF,$E:$E,$E697)-MINIFS(AF:AF,$E:$E,$E697))))</f>
        <v/>
      </c>
      <c r="CV697" s="223" t="str">
        <f t="array" ref="CV697">IF(AG697="","",
IF(INDEX(Settings!$H:$H,MATCH(CV$1,Settings!$G:$G,0))=TRUE,
100-100*(AG697-MINIFS(AG:AG,$E:$E,$E697))/(MAXIFS(AG:AG,$E:$E,$E697)-MINIFS(AG:AG,$E:$E,$E697)),
100*(AG697-MINIFS(AG:AG,$E:$E,$E697))/(MAXIFS(AG:AG,$E:$E,$E697)-MINIFS(AG:AG,$E:$E,$E697))))</f>
        <v/>
      </c>
      <c r="CW697" s="223" t="str">
        <f t="array" ref="CW697">IF(AH697="","",
IF(INDEX(Settings!$H:$H,MATCH(CW$1,Settings!$G:$G,0))=TRUE,
100-100*(AH697-MINIFS(AH:AH,$E:$E,$E697))/(MAXIFS(AH:AH,$E:$E,$E697)-MINIFS(AH:AH,$E:$E,$E697)),
100*(AH697-MINIFS(AH:AH,$E:$E,$E697))/(MAXIFS(AH:AH,$E:$E,$E697)-MINIFS(AH:AH,$E:$E,$E697))))</f>
        <v/>
      </c>
      <c r="CX697" s="223" t="str">
        <f t="array" ref="CX697">IF(AI697="","",
IF(INDEX(Settings!$H:$H,MATCH(CX$1,Settings!$G:$G,0))=TRUE,
100-100*(AI697-MINIFS(AI:AI,$E:$E,$E697))/(MAXIFS(AI:AI,$E:$E,$E697)-MINIFS(AI:AI,$E:$E,$E697)),
100*(AI697-MINIFS(AI:AI,$E:$E,$E697))/(MAXIFS(AI:AI,$E:$E,$E697)-MINIFS(AI:AI,$E:$E,$E697))))</f>
        <v/>
      </c>
      <c r="CY697" s="223" t="str">
        <f t="array" ref="CY697">IF(AJ697="","",
IF(INDEX(Settings!$H:$H,MATCH(CY$1,Settings!$G:$G,0))=TRUE,
100-100*(AJ697-MINIFS(AJ:AJ,$E:$E,$E697))/(MAXIFS(AJ:AJ,$E:$E,$E697)-MINIFS(AJ:AJ,$E:$E,$E697)),
100*(AJ697-MINIFS(AJ:AJ,$E:$E,$E697))/(MAXIFS(AJ:AJ,$E:$E,$E697)-MINIFS(AJ:AJ,$E:$E,$E697))))</f>
        <v/>
      </c>
      <c r="CZ697" s="223" t="str">
        <f t="array" ref="CZ697">IF(AK697="","",
IF(INDEX(Settings!$H:$H,MATCH(CZ$1,Settings!$G:$G,0))=TRUE,
100-100*(AK697-MINIFS(AK:AK,$E:$E,$E697))/(MAXIFS(AK:AK,$E:$E,$E697)-MINIFS(AK:AK,$E:$E,$E697)),
100*(AK697-MINIFS(AK:AK,$E:$E,$E697))/(MAXIFS(AK:AK,$E:$E,$E697)-MINIFS(AK:AK,$E:$E,$E697))))</f>
        <v/>
      </c>
      <c r="DA697" s="223" t="str">
        <f t="array" ref="DA697">IF(AL697="","",
IF(INDEX(Settings!$H:$H,MATCH(DA$1,Settings!$G:$G,0))=TRUE,
100-100*(AL697-MINIFS(AL:AL,$E:$E,$E697))/(MAXIFS(AL:AL,$E:$E,$E697)-MINIFS(AL:AL,$E:$E,$E697)),
100*(AL697-MINIFS(AL:AL,$E:$E,$E697))/(MAXIFS(AL:AL,$E:$E,$E697)-MINIFS(AL:AL,$E:$E,$E697))))</f>
        <v/>
      </c>
      <c r="DB697" s="223" t="str">
        <f t="array" ref="DB697">IF(AM697="","",
IF(INDEX(Settings!$H:$H,MATCH(DB$1,Settings!$G:$G,0))=TRUE,
100-100*(AM697-MINIFS(AM:AM,$E:$E,$E697))/(MAXIFS(AM:AM,$E:$E,$E697)-MINIFS(AM:AM,$E:$E,$E697)),
100*(AM697-MINIFS(AM:AM,$E:$E,$E697))/(MAXIFS(AM:AM,$E:$E,$E697)-MINIFS(AM:AM,$E:$E,$E697))))</f>
        <v/>
      </c>
      <c r="DC697" s="223" t="str">
        <f t="array" ref="DC697">IF(AN697="","",
IF(INDEX(Settings!$H:$H,MATCH(DC$1,Settings!$G:$G,0))=TRUE,
100-100*(AN697-MINIFS(AN:AN,$E:$E,$E697))/(MAXIFS(AN:AN,$E:$E,$E697)-MINIFS(AN:AN,$E:$E,$E697)),
100*(AN697-MINIFS(AN:AN,$E:$E,$E697))/(MAXIFS(AN:AN,$E:$E,$E697)-MINIFS(AN:AN,$E:$E,$E697))))</f>
        <v/>
      </c>
      <c r="DD697" s="223" t="str">
        <f t="array" ref="DD697">IF(AO697="","",
IF(INDEX(Settings!$H:$H,MATCH(DD$1,Settings!$G:$G,0))=TRUE,
100-100*(AO697-MINIFS(AO:AO,$E:$E,$E697))/(MAXIFS(AO:AO,$E:$E,$E697)-MINIFS(AO:AO,$E:$E,$E697)),
100*(AO697-MINIFS(AO:AO,$E:$E,$E697))/(MAXIFS(AO:AO,$E:$E,$E697)-MINIFS(AO:AO,$E:$E,$E697))))</f>
        <v/>
      </c>
      <c r="DE697" s="223" t="str">
        <f t="array" ref="DE697">IF(AP697="","",
IF(INDEX(Settings!$H:$H,MATCH(DE$1,Settings!$G:$G,0))=TRUE,
100-100*(AP697-MINIFS(AP:AP,$E:$E,$E697))/(MAXIFS(AP:AP,$E:$E,$E697)-MINIFS(AP:AP,$E:$E,$E697)),
100*(AP697-MINIFS(AP:AP,$E:$E,$E697))/(MAXIFS(AP:AP,$E:$E,$E697)-MINIFS(AP:AP,$E:$E,$E697))))</f>
        <v/>
      </c>
      <c r="DF697" s="223" t="str">
        <f t="array" ref="DF697">IF(AQ697="","",
IF(INDEX(Settings!$H:$H,MATCH(DF$1,Settings!$G:$G,0))=TRUE,
100-100*(AQ697-MINIFS(AQ:AQ,$E:$E,$E697))/(MAXIFS(AQ:AQ,$E:$E,$E697)-MINIFS(AQ:AQ,$E:$E,$E697)),
100*(AQ697-MINIFS(AQ:AQ,$E:$E,$E697))/(MAXIFS(AQ:AQ,$E:$E,$E697)-MINIFS(AQ:AQ,$E:$E,$E697))))</f>
        <v/>
      </c>
      <c r="DG697" s="223" t="str">
        <f t="array" ref="DG697">IF(AR697="","",
IF(INDEX(Settings!$H:$H,MATCH(DG$1,Settings!$G:$G,0))=TRUE,
100-100*(AR697-MINIFS(AR:AR,$E:$E,$E697))/(MAXIFS(AR:AR,$E:$E,$E697)-MINIFS(AR:AR,$E:$E,$E697)),
100*(AR697-MINIFS(AR:AR,$E:$E,$E697))/(MAXIFS(AR:AR,$E:$E,$E697)-MINIFS(AR:AR,$E:$E,$E697))))</f>
        <v/>
      </c>
      <c r="DH697" s="223" t="str">
        <f t="array" ref="DH697">IF(AS697="","",
IF(INDEX(Settings!$H:$H,MATCH(DH$1,Settings!$G:$G,0))=TRUE,
100-100*(AS697-MINIFS(AS:AS,$E:$E,$E697))/(MAXIFS(AS:AS,$E:$E,$E697)-MINIFS(AS:AS,$E:$E,$E697)),
100*(AS697-MINIFS(AS:AS,$E:$E,$E697))/(MAXIFS(AS:AS,$E:$E,$E697)-MINIFS(AS:AS,$E:$E,$E697))))</f>
        <v/>
      </c>
      <c r="DI697" s="223" t="str">
        <f t="array" ref="DI697">IF(AT697="","",
IF(INDEX(Settings!$H:$H,MATCH(DI$1,Settings!$G:$G,0))=TRUE,
100-100*(AT697-MINIFS(AT:AT,$E:$E,$E697))/(MAXIFS(AT:AT,$E:$E,$E697)-MINIFS(AT:AT,$E:$E,$E697)),
100*(AT697-MINIFS(AT:AT,$E:$E,$E697))/(MAXIFS(AT:AT,$E:$E,$E697)-MINIFS(AT:AT,$E:$E,$E697))))</f>
        <v/>
      </c>
      <c r="DJ697" s="223" t="str">
        <f t="array" ref="DJ697">IF(AU697="","",
IF(INDEX(Settings!$H:$H,MATCH(DJ$1,Settings!$G:$G,0))=TRUE,
100-100*(AU697-MINIFS(AU:AU,$E:$E,$E697))/(MAXIFS(AU:AU,$E:$E,$E697)-MINIFS(AU:AU,$E:$E,$E697)),
100*(AU697-MINIFS(AU:AU,$E:$E,$E697))/(MAXIFS(AU:AU,$E:$E,$E697)-MINIFS(AU:AU,$E:$E,$E697))))</f>
        <v/>
      </c>
      <c r="DK697" s="223" t="str">
        <f t="array" ref="DK697">IF(AV697="","",
IF(INDEX(Settings!$H:$H,MATCH(DK$1,Settings!$G:$G,0))=TRUE,
100-100*(AV697-MINIFS(AV:AV,$E:$E,$E697))/(MAXIFS(AV:AV,$E:$E,$E697)-MINIFS(AV:AV,$E:$E,$E697)),
100*(AV697-MINIFS(AV:AV,$E:$E,$E697))/(MAXIFS(AV:AV,$E:$E,$E697)-MINIFS(AV:AV,$E:$E,$E697))))</f>
        <v/>
      </c>
      <c r="DL697" s="223" t="str">
        <f t="array" ref="DL697">IF(AW697="","",
IF(INDEX(Settings!$H:$H,MATCH(DL$1,Settings!$G:$G,0))=TRUE,
100-100*(AW697-MINIFS(AW:AW,$E:$E,$E697))/(MAXIFS(AW:AW,$E:$E,$E697)-MINIFS(AW:AW,$E:$E,$E697)),
100*(AW697-MINIFS(AW:AW,$E:$E,$E697))/(MAXIFS(AW:AW,$E:$E,$E697)-MINIFS(AW:AW,$E:$E,$E697))))</f>
        <v/>
      </c>
      <c r="DM697" s="223" t="str">
        <f t="array" ref="DM697">IF(AX697="","",
IF(INDEX(Settings!$H:$H,MATCH(DM$1,Settings!$G:$G,0))=TRUE,
100-100*(AX697-MINIFS(AX:AX,$E:$E,$E697))/(MAXIFS(AX:AX,$E:$E,$E697)-MINIFS(AX:AX,$E:$E,$E697)),
100*(AX697-MINIFS(AX:AX,$E:$E,$E697))/(MAXIFS(AX:AX,$E:$E,$E697)-MINIFS(AX:AX,$E:$E,$E697))))</f>
        <v/>
      </c>
      <c r="DN697" s="223" t="str">
        <f t="array" ref="DN697">IF(AY697="","",
IF(INDEX(Settings!$H:$H,MATCH(DN$1,Settings!$G:$G,0))=TRUE,
100-100*(AY697-MINIFS(AY:AY,$E:$E,$E697))/(MAXIFS(AY:AY,$E:$E,$E697)-MINIFS(AY:AY,$E:$E,$E697)),
100*(AY697-MINIFS(AY:AY,$E:$E,$E697))/(MAXIFS(AY:AY,$E:$E,$E697)-MINIFS(AY:AY,$E:$E,$E697))))</f>
        <v/>
      </c>
      <c r="DO697" s="223" t="str">
        <f t="array" ref="DO697">IF(AZ697="","",
IF(INDEX(Settings!$H:$H,MATCH(DO$1,Settings!$G:$G,0))=TRUE,
100-100*(AZ697-MINIFS(AZ:AZ,$E:$E,$E697))/(MAXIFS(AZ:AZ,$E:$E,$E697)-MINIFS(AZ:AZ,$E:$E,$E697)),
100*(AZ697-MINIFS(AZ:AZ,$E:$E,$E697))/(MAXIFS(AZ:AZ,$E:$E,$E697)-MINIFS(AZ:AZ,$E:$E,$E697))))</f>
        <v/>
      </c>
      <c r="DP697" s="223" t="str">
        <f t="array" ref="DP697">IF(BA697="","",
IF(INDEX(Settings!$H:$H,MATCH(DP$1,Settings!$G:$G,0))=TRUE,
100-100*(BA697-MINIFS(BA:BA,$E:$E,$E697))/(MAXIFS(BA:BA,$E:$E,$E697)-MINIFS(BA:BA,$E:$E,$E697)),
100*(BA697-MINIFS(BA:BA,$E:$E,$E697))/(MAXIFS(BA:BA,$E:$E,$E697)-MINIFS(BA:BA,$E:$E,$E697))))</f>
        <v/>
      </c>
      <c r="DQ697" s="223" t="str">
        <f t="array" ref="DQ697">IF(BB697="","",
IF(INDEX(Settings!$H:$H,MATCH(DQ$1,Settings!$G:$G,0))=TRUE,
100-100*(BB697-MINIFS(BB:BB,$E:$E,$E697))/(MAXIFS(BB:BB,$E:$E,$E697)-MINIFS(BB:BB,$E:$E,$E697)),
100*(BB697-MINIFS(BB:BB,$E:$E,$E697))/(MAXIFS(BB:BB,$E:$E,$E697)-MINIFS(BB:BB,$E:$E,$E697))))</f>
        <v/>
      </c>
      <c r="DR697" s="223" t="str">
        <f t="array" ref="DR697">IF(BC697="","",
IF(INDEX(Settings!$H:$H,MATCH(DR$1,Settings!$G:$G,0))=TRUE,
100-100*(BC697-MINIFS(BC:BC,$E:$E,$E697))/(MAXIFS(BC:BC,$E:$E,$E697)-MINIFS(BC:BC,$E:$E,$E697)),
100*(BC697-MINIFS(BC:BC,$E:$E,$E697))/(MAXIFS(BC:BC,$E:$E,$E697)-MINIFS(BC:BC,$E:$E,$E697))))</f>
        <v/>
      </c>
      <c r="DS697" s="223" t="str">
        <f t="array" ref="DS697">IF(BD697="","",
IF(INDEX(Settings!$H:$H,MATCH(DS$1,Settings!$G:$G,0))=TRUE,
100-100*(BD697-MINIFS(BD:BD,$E:$E,$E697))/(MAXIFS(BD:BD,$E:$E,$E697)-MINIFS(BD:BD,$E:$E,$E697)),
100*(BD697-MINIFS(BD:BD,$E:$E,$E697))/(MAXIFS(BD:BD,$E:$E,$E697)-MINIFS(BD:BD,$E:$E,$E697))))</f>
        <v/>
      </c>
      <c r="DT697" s="223" t="str">
        <f t="array" ref="DT697">IF(BE697="","",
IF(INDEX(Settings!$H:$H,MATCH(DT$1,Settings!$G:$G,0))=TRUE,
100-100*(BE697-MINIFS(BE:BE,$E:$E,$E697))/(MAXIFS(BE:BE,$E:$E,$E697)-MINIFS(BE:BE,$E:$E,$E697)),
100*(BE697-MINIFS(BE:BE,$E:$E,$E697))/(MAXIFS(BE:BE,$E:$E,$E697)-MINIFS(BE:BE,$E:$E,$E697))))</f>
        <v/>
      </c>
      <c r="DU697" s="223" t="str">
        <f t="array" ref="DU697">IF(BF697="","",
IF(INDEX(Settings!$H:$H,MATCH(DU$1,Settings!$G:$G,0))=TRUE,
100-100*(BF697-MINIFS(BF:BF,$E:$E,$E697))/(MAXIFS(BF:BF,$E:$E,$E697)-MINIFS(BF:BF,$E:$E,$E697)),
100*(BF697-MINIFS(BF:BF,$E:$E,$E697))/(MAXIFS(BF:BF,$E:$E,$E697)-MINIFS(BF:BF,$E:$E,$E697))))</f>
        <v/>
      </c>
      <c r="DV697" s="223" t="str">
        <f t="array" ref="DV697">IF(BG697="","",
IF(INDEX(Settings!$H:$H,MATCH(DV$1,Settings!$G:$G,0))=TRUE,
100-100*(BG697-MINIFS(BG:BG,$E:$E,$E697))/(MAXIFS(BG:BG,$E:$E,$E697)-MINIFS(BG:BG,$E:$E,$E697)),
100*(BG697-MINIFS(BG:BG,$E:$E,$E697))/(MAXIFS(BG:BG,$E:$E,$E697)-MINIFS(BG:BG,$E:$E,$E697))))</f>
        <v/>
      </c>
      <c r="DW697" s="223" t="str">
        <f t="array" ref="DW697">IF(BH697="","",
IF(INDEX(Settings!$H:$H,MATCH(DW$1,Settings!$G:$G,0))=TRUE,
100-100*(BH697-MINIFS(BH:BH,$E:$E,$E697))/(MAXIFS(BH:BH,$E:$E,$E697)-MINIFS(BH:BH,$E:$E,$E697)),
100*(BH697-MINIFS(BH:BH,$E:$E,$E697))/(MAXIFS(BH:BH,$E:$E,$E697)-MINIFS(BH:BH,$E:$E,$E697))))</f>
        <v/>
      </c>
      <c r="DX697" s="223" t="str">
        <f t="array" ref="DX697">IF(BI697="","",
IF(INDEX(Settings!$H:$H,MATCH(DX$1,Settings!$G:$G,0))=TRUE,
100-100*(BI697-MINIFS(BI:BI,$E:$E,$E697))/(MAXIFS(BI:BI,$E:$E,$E697)-MINIFS(BI:BI,$E:$E,$E697)),
100*(BI697-MINIFS(BI:BI,$E:$E,$E697))/(MAXIFS(BI:BI,$E:$E,$E697)-MINIFS(BI:BI,$E:$E,$E697))))</f>
        <v/>
      </c>
      <c r="DY697" s="223" t="str">
        <f t="array" ref="DY697">IF(BJ697="","",
IF(INDEX(Settings!$H:$H,MATCH(DY$1,Settings!$G:$G,0))=TRUE,
100-100*(BJ697-MINIFS(BJ:BJ,$E:$E,$E697))/(MAXIFS(BJ:BJ,$E:$E,$E697)-MINIFS(BJ:BJ,$E:$E,$E697)),
100*(BJ697-MINIFS(BJ:BJ,$E:$E,$E697))/(MAXIFS(BJ:BJ,$E:$E,$E697)-MINIFS(BJ:BJ,$E:$E,$E697))))</f>
        <v/>
      </c>
      <c r="DZ697" s="225"/>
      <c r="EA697" s="225"/>
      <c r="EB697" s="225" t="str">
        <f t="shared" si="8"/>
        <v/>
      </c>
      <c r="EC697" s="225" t="str">
        <f t="shared" si="9"/>
        <v/>
      </c>
      <c r="ED697" s="225" t="str">
        <f t="shared" si="10"/>
        <v/>
      </c>
      <c r="EE697" s="225" t="str">
        <f t="shared" si="11"/>
        <v/>
      </c>
      <c r="EF697" s="225" t="str">
        <f t="shared" si="12"/>
        <v/>
      </c>
      <c r="EG697" s="225" t="str">
        <f t="shared" si="13"/>
        <v/>
      </c>
      <c r="EH697" s="225"/>
      <c r="EI697" s="225"/>
      <c r="EJ697" s="225"/>
      <c r="EK697" s="225"/>
      <c r="EL697" s="225"/>
      <c r="EM697" s="225"/>
    </row>
    <row r="698">
      <c r="A698" s="231"/>
      <c r="B698" s="231"/>
      <c r="C698" s="231"/>
      <c r="D698" s="231" t="str">
        <f t="array" ref="D698">IFERROR(INDEX(Profiles!$B:$B,MATCH($A698,Profiles!$A:$A,0)),"")</f>
        <v/>
      </c>
      <c r="E698" s="231"/>
      <c r="F698" s="231"/>
      <c r="G698" s="231"/>
      <c r="H698" s="231"/>
      <c r="I698" s="231" t="str">
        <f>IF(A698="","",IF(Settings!$N$3="DATE",F698&amp;": "&amp;TEXT(B698,"M/DD/YY"),F698&amp;": "&amp;H698))</f>
        <v/>
      </c>
      <c r="J698" s="231"/>
      <c r="K698" s="231"/>
      <c r="L698" s="231"/>
      <c r="M698" s="232" t="str">
        <f t="shared" si="14"/>
        <v/>
      </c>
      <c r="N698" s="231"/>
      <c r="O698" s="231"/>
      <c r="P698" s="231"/>
      <c r="Q698" s="231"/>
      <c r="R698" s="231"/>
      <c r="S698" s="230" t="str">
        <f>IFERROR(VLOOKUP(AF698, 'YOYO IR Scores'!A:C, 3, FALSE), "")
</f>
        <v/>
      </c>
      <c r="T698" s="231"/>
      <c r="U698" s="231"/>
      <c r="V698" s="231"/>
      <c r="W698" s="231"/>
      <c r="X698" s="233" t="str">
        <f t="shared" si="4"/>
        <v/>
      </c>
      <c r="Y698" s="234" t="str">
        <f t="shared" si="5"/>
        <v/>
      </c>
      <c r="Z698" s="234" t="str">
        <f t="shared" si="6"/>
        <v/>
      </c>
      <c r="AA698" s="233" t="str">
        <f t="shared" si="7"/>
        <v/>
      </c>
      <c r="AB698" s="232"/>
      <c r="AC698" s="232"/>
      <c r="AD698" s="232"/>
      <c r="AE698" s="232" t="str">
        <f>IFERROR(VLOOKUP(AF698, 'YOYO IR Scores'!A:C, 2, FALSE), "")</f>
        <v/>
      </c>
      <c r="AF698" s="232"/>
      <c r="AG698" s="23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c r="BD698" s="232"/>
      <c r="BE698" s="232"/>
      <c r="BF698" s="232"/>
      <c r="BG698" s="232"/>
      <c r="BH698" s="232"/>
      <c r="BI698" s="232"/>
      <c r="BJ698" s="232"/>
      <c r="BK698" s="232" t="str">
        <f t="array" ref="BK698">IF(J698="","",
IF(INDEX(Settings!$H:$H,MATCH(BY$1,Settings!$G:$G,0))=TRUE,
100-100*(J698-MIN(J:J))/(MAX(J:J)-MIN(J:J)),
100*(J698-MIN(J:J))/(MAX(J:J)-MIN(J:J))))</f>
        <v/>
      </c>
      <c r="BL698" s="232" t="str">
        <f t="array" ref="BL698">IF(J698="","",
IF(INDEX(Settings!$H:$H,MATCH(BY$1,Settings!$G:$G,0))=TRUE,
100-100*(J698-MINIFS(J:J,$E:$E,$E698))/(MAXIFS(J:J,$E:$E,$E698)-MINIFS(J:J,$E:$E,$E698)),
100*(J698-MINIFS(J:J,$E:$E,$E698))/(MAXIFS(J:J,$E:$E,$E698)-MINIFS(J:J,$E:$E,$E698))))</f>
        <v/>
      </c>
      <c r="BM698" s="232" t="str">
        <f t="array" ref="BM698">IF(J698="","",
IF(INDEX(Settings!$H:$H,MATCH(BY$1,Settings!$G:$G,0))=TRUE,
100-100*(J698-MINIFS(J:J,$E:$E,$E698,$I:$I,$I698))/(MAXIFS(J:J,$E:$E,$E698,$I:$I,$I698)-MINIFS(J:J,$E:$E,$E698,$I:$I,$I698)),
100*(J698-MINIFS(J:J,$E:$E,$E698,$I:$I,$I698))/(MAXIFS(J:J,$E:$E,$E698,$I:$I,$I698)-MINIFS(J:J,$E:$E,$E698,$I:$I,$I698))))</f>
        <v/>
      </c>
      <c r="BN698" s="231" t="str">
        <f t="array" ref="BN698">IF(J698="","",
IF(INDEX(Settings!$H:$H,MATCH(BY$1,Settings!$G:$G,0))=TRUE,
100-100*PERCENTRANK(J:J,J698),
100*PERCENTRANK(J:J,J698)))</f>
        <v/>
      </c>
      <c r="BO698" s="231" t="str">
        <f>IFERROR(__xludf.DUMMYFUNCTION("IF(J698="""","""",
IF(INDEX(Settings!$H:$H,MATCH(BY$1,Settings!$G:$G,0))=TRUE,
100-100*PERCENTRANK(FILTER(J:J,$E:$E=$E698),J698),
100*PERCENTRANK(FILTER(J:J,$E:$E=$E698),J698)))"),"")</f>
        <v/>
      </c>
      <c r="BP698" s="231" t="str">
        <f>IFERROR(__xludf.DUMMYFUNCTION("IF(J698="""","""",
IF(INDEX(Settings!$H:$H,MATCH(BY$1,Settings!$G:$G,0))=TRUE,
100-100*PERCENTRANK(FILTER(J:J,$E:$E=$E698,$I:$I=$I698),J698),
100*PERCENTRANK(FILTER(J:J,$E:$E=$E698,$I:$I=$I698),J698)))"),"")</f>
        <v/>
      </c>
      <c r="BQ698" s="233" t="str">
        <f t="array" ref="BQ698">IF(J698="","",
IF(INDEX(Settings!$H:$H,MATCH(BY$1,Settings!$G:$G,0))=TRUE,
-1*(J698-AVERAGE(J:J))/STDEV(J:J),
(J698-AVERAGE(J:J))/STDEV(J:J)))</f>
        <v/>
      </c>
      <c r="BR698" s="233" t="str">
        <f>IFERROR(__xludf.DUMMYFUNCTION("IF(J698="""","""",
IF(INDEX(Settings!$H:$H,MATCH(BY$1,Settings!$G:$G,0))=TRUE,
-1*(J698-AVERAGEIFS(J:J,$E:$E,$E698))/STDEV(FILTER(J:J,$E:$E=$E698)),
(J698-AVERAGEIFS(J:J,$E:$E,$E698))/STDEV(FILTER(J:J,$E:$E=$E698))))"),"")</f>
        <v/>
      </c>
      <c r="BS698" s="233"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1"/>
      <c r="BX698" s="231"/>
      <c r="BY698" s="232" t="str">
        <f t="array" ref="BY698">IF(J698="","",
IF(INDEX(Settings!$H:$H,MATCH(BY$1,Settings!$G:$G,0))=TRUE,
100-100*(J698-MINIFS(J:J,$E:$E,$E698))/(MAXIFS(J:J,$E:$E,$E698)-MINIFS(J:J,$E:$E,$E698)),
100*(J698-MINIFS(J:J,$E:$E,$E698))/(MAXIFS(J:J,$E:$E,$E698)-MINIFS(J:J,$E:$E,$E698))))</f>
        <v/>
      </c>
      <c r="BZ698" s="232" t="str">
        <f t="array" ref="BZ698">IF(K698="","",
IF(INDEX(Settings!$H:$H,MATCH(BZ$1,Settings!$G:$G,0))=TRUE,
100-100*(K698-MINIFS(K:K,$E:$E,$E698))/(MAXIFS(K:K,$E:$E,$E698)-MINIFS(K:K,$E:$E,$E698)),
100*(K698-MINIFS(K:K,$E:$E,$E698))/(MAXIFS(K:K,$E:$E,$E698)-MINIFS(K:K,$E:$E,$E698))))</f>
        <v/>
      </c>
      <c r="CA698" s="232" t="str">
        <f t="array" ref="CA698">IF(L698="","",
IF(INDEX(Settings!$H:$H,MATCH(CA$1,Settings!$G:$G,0))=TRUE,
100-100*(L698-MINIFS(L:L,$E:$E,$E698))/(MAXIFS(L:L,$E:$E,$E698)-MINIFS(L:L,$E:$E,$E698)),
100*(L698-MINIFS(L:L,$E:$E,$E698))/(MAXIFS(L:L,$E:$E,$E698)-MINIFS(L:L,$E:$E,$E698))))</f>
        <v/>
      </c>
      <c r="CB698" s="232" t="str">
        <f t="array" ref="CB698">IF(M698="","",
IF(INDEX(Settings!$H:$H,MATCH(CB$1,Settings!$G:$G,0))=TRUE,
100-100*(M698-MINIFS(M:M,$E:$E,$E698))/(MAXIFS(M:M,$E:$E,$E698)-MINIFS(M:M,$E:$E,$E698)),
100*(M698-MINIFS(M:M,$E:$E,$E698))/(MAXIFS(M:M,$E:$E,$E698)-MINIFS(M:M,$E:$E,$E698))))</f>
        <v/>
      </c>
      <c r="CC698" s="232" t="str">
        <f t="array" ref="CC698">IF(N698="","",
IF(INDEX(Settings!$H:$H,MATCH(CC$1,Settings!$G:$G,0))=TRUE,
100-100*(N698-MINIFS(N:N,$E:$E,$E698))/(MAXIFS(N:N,$E:$E,$E698)-MINIFS(N:N,$E:$E,$E698)),
100*(N698-MINIFS(N:N,$E:$E,$E698))/(MAXIFS(N:N,$E:$E,$E698)-MINIFS(N:N,$E:$E,$E698))))</f>
        <v/>
      </c>
      <c r="CD698" s="232" t="str">
        <f t="array" ref="CD698">IF(O698="","",
IF(INDEX(Settings!$H:$H,MATCH(CD$1,Settings!$G:$G,0))=TRUE,
100-100*(O698-MINIFS(O:O,$E:$E,$E698))/(MAXIFS(O:O,$E:$E,$E698)-MINIFS(O:O,$E:$E,$E698)),
100*(O698-MINIFS(O:O,$E:$E,$E698))/(MAXIFS(O:O,$E:$E,$E698)-MINIFS(O:O,$E:$E,$E698))))</f>
        <v/>
      </c>
      <c r="CE698" s="232" t="str">
        <f t="array" ref="CE698">IF(P698="","",
IF(INDEX(Settings!$H:$H,MATCH(CE$1,Settings!$G:$G,0))=TRUE,
100-100*(P698-MINIFS(P:P,$E:$E,$E698))/(MAXIFS(P:P,$E:$E,$E698)-MINIFS(P:P,$E:$E,$E698)),
100*(P698-MINIFS(P:P,$E:$E,$E698))/(MAXIFS(P:P,$E:$E,$E698)-MINIFS(P:P,$E:$E,$E698))))</f>
        <v/>
      </c>
      <c r="CF698" s="232" t="str">
        <f t="array" ref="CF698">IF(Q698="","",
IF(INDEX(Settings!$H:$H,MATCH(CF$1,Settings!$G:$G,0))=TRUE,
100-100*(Q698-MINIFS(Q:Q,$E:$E,$E698))/(MAXIFS(Q:Q,$E:$E,$E698)-MINIFS(Q:Q,$E:$E,$E698)),
100*(Q698-MINIFS(Q:Q,$E:$E,$E698))/(MAXIFS(Q:Q,$E:$E,$E698)-MINIFS(Q:Q,$E:$E,$E698))))</f>
        <v/>
      </c>
      <c r="CG698" s="232" t="str">
        <f t="array" ref="CG698">IF(R698="","",
IF(INDEX(Settings!$H:$H,MATCH(CG$1,Settings!$G:$G,0))=TRUE,
100-100*(R698-MINIFS(R:R,$E:$E,$E698))/(MAXIFS(R:R,$E:$E,$E698)-MINIFS(R:R,$E:$E,$E698)),
100*(R698-MINIFS(R:R,$E:$E,$E698))/(MAXIFS(R:R,$E:$E,$E698)-MINIFS(R:R,$E:$E,$E698))))</f>
        <v/>
      </c>
      <c r="CH698" s="232" t="str">
        <f t="array" ref="CH698">IF(S698="","",
IF(INDEX(Settings!$H:$H,MATCH(CH$1,Settings!$G:$G,0))=TRUE,
100-100*(S698-MINIFS(S:S,$E:$E,$E698))/(MAXIFS(S:S,$E:$E,$E698)-MINIFS(S:S,$E:$E,$E698)),
100*(S698-MINIFS(S:S,$E:$E,$E698))/(MAXIFS(S:S,$E:$E,$E698)-MINIFS(S:S,$E:$E,$E698))))</f>
        <v/>
      </c>
      <c r="CI698" s="232" t="str">
        <f t="array" ref="CI698">IF(T698="","",
IF(INDEX(Settings!$H:$H,MATCH(CI$1,Settings!$G:$G,0))=TRUE,
100-100*(T698-MINIFS(T:T,$E:$E,$E698))/(MAXIFS(T:T,$E:$E,$E698)-MINIFS(T:T,$E:$E,$E698)),
100*(T698-MINIFS(T:T,$E:$E,$E698))/(MAXIFS(T:T,$E:$E,$E698)-MINIFS(T:T,$E:$E,$E698))))</f>
        <v/>
      </c>
      <c r="CJ698" s="232" t="str">
        <f t="array" ref="CJ698">IF(U698="","",
IF(INDEX(Settings!$H:$H,MATCH(CJ$1,Settings!$G:$G,0))=TRUE,
100-100*(U698-MINIFS(U:U,$E:$E,$E698))/(MAXIFS(U:U,$E:$E,$E698)-MINIFS(U:U,$E:$E,$E698)),
100*(U698-MINIFS(U:U,$E:$E,$E698))/(MAXIFS(U:U,$E:$E,$E698)-MINIFS(U:U,$E:$E,$E698))))</f>
        <v/>
      </c>
      <c r="CK698" s="232" t="str">
        <f t="array" ref="CK698">IF(V698="","",
IF(INDEX(Settings!$H:$H,MATCH(CK$1,Settings!$G:$G,0))=TRUE,
100-100*(V698-MINIFS(V:V,$E:$E,$E698))/(MAXIFS(V:V,$E:$E,$E698)-MINIFS(V:V,$E:$E,$E698)),
100*(V698-MINIFS(V:V,$E:$E,$E698))/(MAXIFS(V:V,$E:$E,$E698)-MINIFS(V:V,$E:$E,$E698))))</f>
        <v/>
      </c>
      <c r="CL698" s="232" t="str">
        <f t="array" ref="CL698">IF(W698="","",
IF(INDEX(Settings!$H:$H,MATCH(CL$1,Settings!$G:$G,0))=TRUE,
100-100*(W698-MINIFS(W:W,$E:$E,$E698))/(MAXIFS(W:W,$E:$E,$E698)-MINIFS(W:W,$E:$E,$E698)),
100*(W698-MINIFS(W:W,$E:$E,$E698))/(MAXIFS(W:W,$E:$E,$E698)-MINIFS(W:W,$E:$E,$E698))))</f>
        <v/>
      </c>
      <c r="CM698" s="232" t="str">
        <f t="array" ref="CM698">IF(X698="","",
IF(INDEX(Settings!$H:$H,MATCH(CM$1,Settings!$G:$G,0))=TRUE,
100-100*(X698-MINIFS(X:X,$E:$E,$E698))/(MAXIFS(X:X,$E:$E,$E698)-MINIFS(X:X,$E:$E,$E698)),
100*(X698-MINIFS(X:X,$E:$E,$E698))/(MAXIFS(X:X,$E:$E,$E698)-MINIFS(X:X,$E:$E,$E698))))</f>
        <v/>
      </c>
      <c r="CN698" s="232" t="str">
        <f t="array" ref="CN698">IF(Y698="","",
IF(INDEX(Settings!$H:$H,MATCH(CN$1,Settings!$G:$G,0))=TRUE,
100-100*(Y698-MINIFS(Y:Y,$E:$E,$E698))/(MAXIFS(Y:Y,$E:$E,$E698)-MINIFS(Y:Y,$E:$E,$E698)),
100*(Y698-MINIFS(Y:Y,$E:$E,$E698))/(MAXIFS(Y:Y,$E:$E,$E698)-MINIFS(Y:Y,$E:$E,$E698))))</f>
        <v/>
      </c>
      <c r="CO698" s="232" t="str">
        <f t="array" ref="CO698">IF(Z698="","",
IF(INDEX(Settings!$H:$H,MATCH(CO$1,Settings!$G:$G,0))=TRUE,
100-100*(Z698-MINIFS(Z:Z,$E:$E,$E698))/(MAXIFS(Z:Z,$E:$E,$E698)-MINIFS(Z:Z,$E:$E,$E698)),
100*(Z698-MINIFS(Z:Z,$E:$E,$E698))/(MAXIFS(Z:Z,$E:$E,$E698)-MINIFS(Z:Z,$E:$E,$E698))))</f>
        <v/>
      </c>
      <c r="CP698" s="232" t="str">
        <f t="array" ref="CP698">IF(AA698="","",
IF(INDEX(Settings!$H:$H,MATCH(CP$1,Settings!$G:$G,0))=TRUE,
100-100*(AA698-MINIFS(AA:AA,$E:$E,$E698))/(MAXIFS(AA:AA,$E:$E,$E698)-MINIFS(AA:AA,$E:$E,$E698)),
100*(AA698-MINIFS(AA:AA,$E:$E,$E698))/(MAXIFS(AA:AA,$E:$E,$E698)-MINIFS(AA:AA,$E:$E,$E698))))</f>
        <v/>
      </c>
      <c r="CQ698" s="232" t="str">
        <f t="array" ref="CQ698">IF(AB698="","",
IF(INDEX(Settings!$H:$H,MATCH(CQ$1,Settings!$G:$G,0))=TRUE,
100-100*(AB698-MINIFS(AB:AB,$E:$E,$E698))/(MAXIFS(AB:AB,$E:$E,$E698)-MINIFS(AB:AB,$E:$E,$E698)),
100*(AB698-MINIFS(AB:AB,$E:$E,$E698))/(MAXIFS(AB:AB,$E:$E,$E698)-MINIFS(AB:AB,$E:$E,$E698))))</f>
        <v/>
      </c>
      <c r="CR698" s="232" t="str">
        <f t="array" ref="CR698">IF(AC698="","",
IF(INDEX(Settings!$H:$H,MATCH(CR$1,Settings!$G:$G,0))=TRUE,
100-100*(AC698-MINIFS(AC:AC,$E:$E,$E698))/(MAXIFS(AC:AC,$E:$E,$E698)-MINIFS(AC:AC,$E:$E,$E698)),
100*(AC698-MINIFS(AC:AC,$E:$E,$E698))/(MAXIFS(AC:AC,$E:$E,$E698)-MINIFS(AC:AC,$E:$E,$E698))))</f>
        <v/>
      </c>
      <c r="CS698" s="232" t="str">
        <f t="array" ref="CS698">IF(AD698="","",
IF(INDEX(Settings!$H:$H,MATCH(CS$1,Settings!$G:$G,0))=TRUE,
100-100*(AD698-MINIFS(AD:AD,$E:$E,$E698))/(MAXIFS(AD:AD,$E:$E,$E698)-MINIFS(AD:AD,$E:$E,$E698)),
100*(AD698-MINIFS(AD:AD,$E:$E,$E698))/(MAXIFS(AD:AD,$E:$E,$E698)-MINIFS(AD:AD,$E:$E,$E698))))</f>
        <v/>
      </c>
      <c r="CT698" s="232" t="str">
        <f t="array" ref="CT698">IF(AE698="","",
IF(INDEX(Settings!$H:$H,MATCH(CT$1,Settings!$G:$G,0))=TRUE,
100-100*(AE698-MINIFS(AE:AE,$E:$E,$E698))/(MAXIFS(AE:AE,$E:$E,$E698)-MINIFS(AE:AE,$E:$E,$E698)),
100*(AE698-MINIFS(AE:AE,$E:$E,$E698))/(MAXIFS(AE:AE,$E:$E,$E698)-MINIFS(AE:AE,$E:$E,$E698))))</f>
        <v/>
      </c>
      <c r="CU698" s="232" t="str">
        <f t="array" ref="CU698">IF(AF698="","",
IF(INDEX(Settings!$H:$H,MATCH(CU$1,Settings!$G:$G,0))=TRUE,
100-100*(AF698-MINIFS(AF:AF,$E:$E,$E698))/(MAXIFS(AF:AF,$E:$E,$E698)-MINIFS(AF:AF,$E:$E,$E698)),
100*(AF698-MINIFS(AF:AF,$E:$E,$E698))/(MAXIFS(AF:AF,$E:$E,$E698)-MINIFS(AF:AF,$E:$E,$E698))))</f>
        <v/>
      </c>
      <c r="CV698" s="232" t="str">
        <f t="array" ref="CV698">IF(AG698="","",
IF(INDEX(Settings!$H:$H,MATCH(CV$1,Settings!$G:$G,0))=TRUE,
100-100*(AG698-MINIFS(AG:AG,$E:$E,$E698))/(MAXIFS(AG:AG,$E:$E,$E698)-MINIFS(AG:AG,$E:$E,$E698)),
100*(AG698-MINIFS(AG:AG,$E:$E,$E698))/(MAXIFS(AG:AG,$E:$E,$E698)-MINIFS(AG:AG,$E:$E,$E698))))</f>
        <v/>
      </c>
      <c r="CW698" s="232" t="str">
        <f t="array" ref="CW698">IF(AH698="","",
IF(INDEX(Settings!$H:$H,MATCH(CW$1,Settings!$G:$G,0))=TRUE,
100-100*(AH698-MINIFS(AH:AH,$E:$E,$E698))/(MAXIFS(AH:AH,$E:$E,$E698)-MINIFS(AH:AH,$E:$E,$E698)),
100*(AH698-MINIFS(AH:AH,$E:$E,$E698))/(MAXIFS(AH:AH,$E:$E,$E698)-MINIFS(AH:AH,$E:$E,$E698))))</f>
        <v/>
      </c>
      <c r="CX698" s="232" t="str">
        <f t="array" ref="CX698">IF(AI698="","",
IF(INDEX(Settings!$H:$H,MATCH(CX$1,Settings!$G:$G,0))=TRUE,
100-100*(AI698-MINIFS(AI:AI,$E:$E,$E698))/(MAXIFS(AI:AI,$E:$E,$E698)-MINIFS(AI:AI,$E:$E,$E698)),
100*(AI698-MINIFS(AI:AI,$E:$E,$E698))/(MAXIFS(AI:AI,$E:$E,$E698)-MINIFS(AI:AI,$E:$E,$E698))))</f>
        <v/>
      </c>
      <c r="CY698" s="232" t="str">
        <f t="array" ref="CY698">IF(AJ698="","",
IF(INDEX(Settings!$H:$H,MATCH(CY$1,Settings!$G:$G,0))=TRUE,
100-100*(AJ698-MINIFS(AJ:AJ,$E:$E,$E698))/(MAXIFS(AJ:AJ,$E:$E,$E698)-MINIFS(AJ:AJ,$E:$E,$E698)),
100*(AJ698-MINIFS(AJ:AJ,$E:$E,$E698))/(MAXIFS(AJ:AJ,$E:$E,$E698)-MINIFS(AJ:AJ,$E:$E,$E698))))</f>
        <v/>
      </c>
      <c r="CZ698" s="232" t="str">
        <f t="array" ref="CZ698">IF(AK698="","",
IF(INDEX(Settings!$H:$H,MATCH(CZ$1,Settings!$G:$G,0))=TRUE,
100-100*(AK698-MINIFS(AK:AK,$E:$E,$E698))/(MAXIFS(AK:AK,$E:$E,$E698)-MINIFS(AK:AK,$E:$E,$E698)),
100*(AK698-MINIFS(AK:AK,$E:$E,$E698))/(MAXIFS(AK:AK,$E:$E,$E698)-MINIFS(AK:AK,$E:$E,$E698))))</f>
        <v/>
      </c>
      <c r="DA698" s="232" t="str">
        <f t="array" ref="DA698">IF(AL698="","",
IF(INDEX(Settings!$H:$H,MATCH(DA$1,Settings!$G:$G,0))=TRUE,
100-100*(AL698-MINIFS(AL:AL,$E:$E,$E698))/(MAXIFS(AL:AL,$E:$E,$E698)-MINIFS(AL:AL,$E:$E,$E698)),
100*(AL698-MINIFS(AL:AL,$E:$E,$E698))/(MAXIFS(AL:AL,$E:$E,$E698)-MINIFS(AL:AL,$E:$E,$E698))))</f>
        <v/>
      </c>
      <c r="DB698" s="232" t="str">
        <f t="array" ref="DB698">IF(AM698="","",
IF(INDEX(Settings!$H:$H,MATCH(DB$1,Settings!$G:$G,0))=TRUE,
100-100*(AM698-MINIFS(AM:AM,$E:$E,$E698))/(MAXIFS(AM:AM,$E:$E,$E698)-MINIFS(AM:AM,$E:$E,$E698)),
100*(AM698-MINIFS(AM:AM,$E:$E,$E698))/(MAXIFS(AM:AM,$E:$E,$E698)-MINIFS(AM:AM,$E:$E,$E698))))</f>
        <v/>
      </c>
      <c r="DC698" s="232" t="str">
        <f t="array" ref="DC698">IF(AN698="","",
IF(INDEX(Settings!$H:$H,MATCH(DC$1,Settings!$G:$G,0))=TRUE,
100-100*(AN698-MINIFS(AN:AN,$E:$E,$E698))/(MAXIFS(AN:AN,$E:$E,$E698)-MINIFS(AN:AN,$E:$E,$E698)),
100*(AN698-MINIFS(AN:AN,$E:$E,$E698))/(MAXIFS(AN:AN,$E:$E,$E698)-MINIFS(AN:AN,$E:$E,$E698))))</f>
        <v/>
      </c>
      <c r="DD698" s="232" t="str">
        <f t="array" ref="DD698">IF(AO698="","",
IF(INDEX(Settings!$H:$H,MATCH(DD$1,Settings!$G:$G,0))=TRUE,
100-100*(AO698-MINIFS(AO:AO,$E:$E,$E698))/(MAXIFS(AO:AO,$E:$E,$E698)-MINIFS(AO:AO,$E:$E,$E698)),
100*(AO698-MINIFS(AO:AO,$E:$E,$E698))/(MAXIFS(AO:AO,$E:$E,$E698)-MINIFS(AO:AO,$E:$E,$E698))))</f>
        <v/>
      </c>
      <c r="DE698" s="232" t="str">
        <f t="array" ref="DE698">IF(AP698="","",
IF(INDEX(Settings!$H:$H,MATCH(DE$1,Settings!$G:$G,0))=TRUE,
100-100*(AP698-MINIFS(AP:AP,$E:$E,$E698))/(MAXIFS(AP:AP,$E:$E,$E698)-MINIFS(AP:AP,$E:$E,$E698)),
100*(AP698-MINIFS(AP:AP,$E:$E,$E698))/(MAXIFS(AP:AP,$E:$E,$E698)-MINIFS(AP:AP,$E:$E,$E698))))</f>
        <v/>
      </c>
      <c r="DF698" s="232" t="str">
        <f t="array" ref="DF698">IF(AQ698="","",
IF(INDEX(Settings!$H:$H,MATCH(DF$1,Settings!$G:$G,0))=TRUE,
100-100*(AQ698-MINIFS(AQ:AQ,$E:$E,$E698))/(MAXIFS(AQ:AQ,$E:$E,$E698)-MINIFS(AQ:AQ,$E:$E,$E698)),
100*(AQ698-MINIFS(AQ:AQ,$E:$E,$E698))/(MAXIFS(AQ:AQ,$E:$E,$E698)-MINIFS(AQ:AQ,$E:$E,$E698))))</f>
        <v/>
      </c>
      <c r="DG698" s="232" t="str">
        <f t="array" ref="DG698">IF(AR698="","",
IF(INDEX(Settings!$H:$H,MATCH(DG$1,Settings!$G:$G,0))=TRUE,
100-100*(AR698-MINIFS(AR:AR,$E:$E,$E698))/(MAXIFS(AR:AR,$E:$E,$E698)-MINIFS(AR:AR,$E:$E,$E698)),
100*(AR698-MINIFS(AR:AR,$E:$E,$E698))/(MAXIFS(AR:AR,$E:$E,$E698)-MINIFS(AR:AR,$E:$E,$E698))))</f>
        <v/>
      </c>
      <c r="DH698" s="232" t="str">
        <f t="array" ref="DH698">IF(AS698="","",
IF(INDEX(Settings!$H:$H,MATCH(DH$1,Settings!$G:$G,0))=TRUE,
100-100*(AS698-MINIFS(AS:AS,$E:$E,$E698))/(MAXIFS(AS:AS,$E:$E,$E698)-MINIFS(AS:AS,$E:$E,$E698)),
100*(AS698-MINIFS(AS:AS,$E:$E,$E698))/(MAXIFS(AS:AS,$E:$E,$E698)-MINIFS(AS:AS,$E:$E,$E698))))</f>
        <v/>
      </c>
      <c r="DI698" s="232" t="str">
        <f t="array" ref="DI698">IF(AT698="","",
IF(INDEX(Settings!$H:$H,MATCH(DI$1,Settings!$G:$G,0))=TRUE,
100-100*(AT698-MINIFS(AT:AT,$E:$E,$E698))/(MAXIFS(AT:AT,$E:$E,$E698)-MINIFS(AT:AT,$E:$E,$E698)),
100*(AT698-MINIFS(AT:AT,$E:$E,$E698))/(MAXIFS(AT:AT,$E:$E,$E698)-MINIFS(AT:AT,$E:$E,$E698))))</f>
        <v/>
      </c>
      <c r="DJ698" s="232" t="str">
        <f t="array" ref="DJ698">IF(AU698="","",
IF(INDEX(Settings!$H:$H,MATCH(DJ$1,Settings!$G:$G,0))=TRUE,
100-100*(AU698-MINIFS(AU:AU,$E:$E,$E698))/(MAXIFS(AU:AU,$E:$E,$E698)-MINIFS(AU:AU,$E:$E,$E698)),
100*(AU698-MINIFS(AU:AU,$E:$E,$E698))/(MAXIFS(AU:AU,$E:$E,$E698)-MINIFS(AU:AU,$E:$E,$E698))))</f>
        <v/>
      </c>
      <c r="DK698" s="232" t="str">
        <f t="array" ref="DK698">IF(AV698="","",
IF(INDEX(Settings!$H:$H,MATCH(DK$1,Settings!$G:$G,0))=TRUE,
100-100*(AV698-MINIFS(AV:AV,$E:$E,$E698))/(MAXIFS(AV:AV,$E:$E,$E698)-MINIFS(AV:AV,$E:$E,$E698)),
100*(AV698-MINIFS(AV:AV,$E:$E,$E698))/(MAXIFS(AV:AV,$E:$E,$E698)-MINIFS(AV:AV,$E:$E,$E698))))</f>
        <v/>
      </c>
      <c r="DL698" s="232" t="str">
        <f t="array" ref="DL698">IF(AW698="","",
IF(INDEX(Settings!$H:$H,MATCH(DL$1,Settings!$G:$G,0))=TRUE,
100-100*(AW698-MINIFS(AW:AW,$E:$E,$E698))/(MAXIFS(AW:AW,$E:$E,$E698)-MINIFS(AW:AW,$E:$E,$E698)),
100*(AW698-MINIFS(AW:AW,$E:$E,$E698))/(MAXIFS(AW:AW,$E:$E,$E698)-MINIFS(AW:AW,$E:$E,$E698))))</f>
        <v/>
      </c>
      <c r="DM698" s="232" t="str">
        <f t="array" ref="DM698">IF(AX698="","",
IF(INDEX(Settings!$H:$H,MATCH(DM$1,Settings!$G:$G,0))=TRUE,
100-100*(AX698-MINIFS(AX:AX,$E:$E,$E698))/(MAXIFS(AX:AX,$E:$E,$E698)-MINIFS(AX:AX,$E:$E,$E698)),
100*(AX698-MINIFS(AX:AX,$E:$E,$E698))/(MAXIFS(AX:AX,$E:$E,$E698)-MINIFS(AX:AX,$E:$E,$E698))))</f>
        <v/>
      </c>
      <c r="DN698" s="232" t="str">
        <f t="array" ref="DN698">IF(AY698="","",
IF(INDEX(Settings!$H:$H,MATCH(DN$1,Settings!$G:$G,0))=TRUE,
100-100*(AY698-MINIFS(AY:AY,$E:$E,$E698))/(MAXIFS(AY:AY,$E:$E,$E698)-MINIFS(AY:AY,$E:$E,$E698)),
100*(AY698-MINIFS(AY:AY,$E:$E,$E698))/(MAXIFS(AY:AY,$E:$E,$E698)-MINIFS(AY:AY,$E:$E,$E698))))</f>
        <v/>
      </c>
      <c r="DO698" s="232" t="str">
        <f t="array" ref="DO698">IF(AZ698="","",
IF(INDEX(Settings!$H:$H,MATCH(DO$1,Settings!$G:$G,0))=TRUE,
100-100*(AZ698-MINIFS(AZ:AZ,$E:$E,$E698))/(MAXIFS(AZ:AZ,$E:$E,$E698)-MINIFS(AZ:AZ,$E:$E,$E698)),
100*(AZ698-MINIFS(AZ:AZ,$E:$E,$E698))/(MAXIFS(AZ:AZ,$E:$E,$E698)-MINIFS(AZ:AZ,$E:$E,$E698))))</f>
        <v/>
      </c>
      <c r="DP698" s="232" t="str">
        <f t="array" ref="DP698">IF(BA698="","",
IF(INDEX(Settings!$H:$H,MATCH(DP$1,Settings!$G:$G,0))=TRUE,
100-100*(BA698-MINIFS(BA:BA,$E:$E,$E698))/(MAXIFS(BA:BA,$E:$E,$E698)-MINIFS(BA:BA,$E:$E,$E698)),
100*(BA698-MINIFS(BA:BA,$E:$E,$E698))/(MAXIFS(BA:BA,$E:$E,$E698)-MINIFS(BA:BA,$E:$E,$E698))))</f>
        <v/>
      </c>
      <c r="DQ698" s="232" t="str">
        <f t="array" ref="DQ698">IF(BB698="","",
IF(INDEX(Settings!$H:$H,MATCH(DQ$1,Settings!$G:$G,0))=TRUE,
100-100*(BB698-MINIFS(BB:BB,$E:$E,$E698))/(MAXIFS(BB:BB,$E:$E,$E698)-MINIFS(BB:BB,$E:$E,$E698)),
100*(BB698-MINIFS(BB:BB,$E:$E,$E698))/(MAXIFS(BB:BB,$E:$E,$E698)-MINIFS(BB:BB,$E:$E,$E698))))</f>
        <v/>
      </c>
      <c r="DR698" s="232" t="str">
        <f t="array" ref="DR698">IF(BC698="","",
IF(INDEX(Settings!$H:$H,MATCH(DR$1,Settings!$G:$G,0))=TRUE,
100-100*(BC698-MINIFS(BC:BC,$E:$E,$E698))/(MAXIFS(BC:BC,$E:$E,$E698)-MINIFS(BC:BC,$E:$E,$E698)),
100*(BC698-MINIFS(BC:BC,$E:$E,$E698))/(MAXIFS(BC:BC,$E:$E,$E698)-MINIFS(BC:BC,$E:$E,$E698))))</f>
        <v/>
      </c>
      <c r="DS698" s="232" t="str">
        <f t="array" ref="DS698">IF(BD698="","",
IF(INDEX(Settings!$H:$H,MATCH(DS$1,Settings!$G:$G,0))=TRUE,
100-100*(BD698-MINIFS(BD:BD,$E:$E,$E698))/(MAXIFS(BD:BD,$E:$E,$E698)-MINIFS(BD:BD,$E:$E,$E698)),
100*(BD698-MINIFS(BD:BD,$E:$E,$E698))/(MAXIFS(BD:BD,$E:$E,$E698)-MINIFS(BD:BD,$E:$E,$E698))))</f>
        <v/>
      </c>
      <c r="DT698" s="232" t="str">
        <f t="array" ref="DT698">IF(BE698="","",
IF(INDEX(Settings!$H:$H,MATCH(DT$1,Settings!$G:$G,0))=TRUE,
100-100*(BE698-MINIFS(BE:BE,$E:$E,$E698))/(MAXIFS(BE:BE,$E:$E,$E698)-MINIFS(BE:BE,$E:$E,$E698)),
100*(BE698-MINIFS(BE:BE,$E:$E,$E698))/(MAXIFS(BE:BE,$E:$E,$E698)-MINIFS(BE:BE,$E:$E,$E698))))</f>
        <v/>
      </c>
      <c r="DU698" s="232" t="str">
        <f t="array" ref="DU698">IF(BF698="","",
IF(INDEX(Settings!$H:$H,MATCH(DU$1,Settings!$G:$G,0))=TRUE,
100-100*(BF698-MINIFS(BF:BF,$E:$E,$E698))/(MAXIFS(BF:BF,$E:$E,$E698)-MINIFS(BF:BF,$E:$E,$E698)),
100*(BF698-MINIFS(BF:BF,$E:$E,$E698))/(MAXIFS(BF:BF,$E:$E,$E698)-MINIFS(BF:BF,$E:$E,$E698))))</f>
        <v/>
      </c>
      <c r="DV698" s="232" t="str">
        <f t="array" ref="DV698">IF(BG698="","",
IF(INDEX(Settings!$H:$H,MATCH(DV$1,Settings!$G:$G,0))=TRUE,
100-100*(BG698-MINIFS(BG:BG,$E:$E,$E698))/(MAXIFS(BG:BG,$E:$E,$E698)-MINIFS(BG:BG,$E:$E,$E698)),
100*(BG698-MINIFS(BG:BG,$E:$E,$E698))/(MAXIFS(BG:BG,$E:$E,$E698)-MINIFS(BG:BG,$E:$E,$E698))))</f>
        <v/>
      </c>
      <c r="DW698" s="232" t="str">
        <f t="array" ref="DW698">IF(BH698="","",
IF(INDEX(Settings!$H:$H,MATCH(DW$1,Settings!$G:$G,0))=TRUE,
100-100*(BH698-MINIFS(BH:BH,$E:$E,$E698))/(MAXIFS(BH:BH,$E:$E,$E698)-MINIFS(BH:BH,$E:$E,$E698)),
100*(BH698-MINIFS(BH:BH,$E:$E,$E698))/(MAXIFS(BH:BH,$E:$E,$E698)-MINIFS(BH:BH,$E:$E,$E698))))</f>
        <v/>
      </c>
      <c r="DX698" s="232" t="str">
        <f t="array" ref="DX698">IF(BI698="","",
IF(INDEX(Settings!$H:$H,MATCH(DX$1,Settings!$G:$G,0))=TRUE,
100-100*(BI698-MINIFS(BI:BI,$E:$E,$E698))/(MAXIFS(BI:BI,$E:$E,$E698)-MINIFS(BI:BI,$E:$E,$E698)),
100*(BI698-MINIFS(BI:BI,$E:$E,$E698))/(MAXIFS(BI:BI,$E:$E,$E698)-MINIFS(BI:BI,$E:$E,$E698))))</f>
        <v/>
      </c>
      <c r="DY698" s="232" t="str">
        <f t="array" ref="DY698">IF(BJ698="","",
IF(INDEX(Settings!$H:$H,MATCH(DY$1,Settings!$G:$G,0))=TRUE,
100-100*(BJ698-MINIFS(BJ:BJ,$E:$E,$E698))/(MAXIFS(BJ:BJ,$E:$E,$E698)-MINIFS(BJ:BJ,$E:$E,$E698)),
100*(BJ698-MINIFS(BJ:BJ,$E:$E,$E698))/(MAXIFS(BJ:BJ,$E:$E,$E698)-MINIFS(BJ:BJ,$E:$E,$E698))))</f>
        <v/>
      </c>
      <c r="DZ698" s="234"/>
      <c r="EA698" s="234"/>
      <c r="EB698" s="234" t="str">
        <f t="shared" si="8"/>
        <v/>
      </c>
      <c r="EC698" s="234" t="str">
        <f t="shared" si="9"/>
        <v/>
      </c>
      <c r="ED698" s="234" t="str">
        <f t="shared" si="10"/>
        <v/>
      </c>
      <c r="EE698" s="234" t="str">
        <f t="shared" si="11"/>
        <v/>
      </c>
      <c r="EF698" s="234" t="str">
        <f t="shared" si="12"/>
        <v/>
      </c>
      <c r="EG698" s="234" t="str">
        <f t="shared" si="13"/>
        <v/>
      </c>
      <c r="EH698" s="234"/>
      <c r="EI698" s="234"/>
      <c r="EJ698" s="234"/>
      <c r="EK698" s="234"/>
      <c r="EL698" s="234"/>
      <c r="EM698" s="234"/>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3" t="str">
        <f t="shared" si="14"/>
        <v/>
      </c>
      <c r="N699" s="49"/>
      <c r="O699" s="49"/>
      <c r="P699" s="49"/>
      <c r="Q699" s="49"/>
      <c r="R699" s="49"/>
      <c r="S699" s="222" t="str">
        <f>IFERROR(VLOOKUP(AF699, 'YOYO IR Scores'!A:C, 3, FALSE), "")
</f>
        <v/>
      </c>
      <c r="T699" s="49"/>
      <c r="U699" s="49"/>
      <c r="V699" s="49"/>
      <c r="W699" s="49"/>
      <c r="X699" s="224" t="str">
        <f t="shared" si="4"/>
        <v/>
      </c>
      <c r="Y699" s="225" t="str">
        <f t="shared" si="5"/>
        <v/>
      </c>
      <c r="Z699" s="225" t="str">
        <f t="shared" si="6"/>
        <v/>
      </c>
      <c r="AA699" s="224" t="str">
        <f t="shared" si="7"/>
        <v/>
      </c>
      <c r="AB699" s="223"/>
      <c r="AC699" s="223"/>
      <c r="AD699" s="223"/>
      <c r="AE699" s="223" t="str">
        <f>IFERROR(VLOOKUP(AF699, 'YOYO IR Scores'!A:C, 2, FALSE), "")</f>
        <v/>
      </c>
      <c r="AF699" s="223"/>
      <c r="AG699" s="223"/>
      <c r="AH699" s="223"/>
      <c r="AI699" s="223"/>
      <c r="AJ699" s="223"/>
      <c r="AK699" s="223"/>
      <c r="AL699" s="223"/>
      <c r="AM699" s="223"/>
      <c r="AN699" s="223"/>
      <c r="AO699" s="223"/>
      <c r="AP699" s="223"/>
      <c r="AQ699" s="223"/>
      <c r="AR699" s="223"/>
      <c r="AS699" s="223"/>
      <c r="AT699" s="223"/>
      <c r="AU699" s="223"/>
      <c r="AV699" s="223"/>
      <c r="AW699" s="223"/>
      <c r="AX699" s="223"/>
      <c r="AY699" s="223"/>
      <c r="AZ699" s="223"/>
      <c r="BA699" s="223"/>
      <c r="BB699" s="223"/>
      <c r="BC699" s="223"/>
      <c r="BD699" s="223"/>
      <c r="BE699" s="223"/>
      <c r="BF699" s="223"/>
      <c r="BG699" s="223"/>
      <c r="BH699" s="223"/>
      <c r="BI699" s="223"/>
      <c r="BJ699" s="223"/>
      <c r="BK699" s="223" t="str">
        <f t="array" ref="BK699">IF(J699="","",
IF(INDEX(Settings!$H:$H,MATCH(BY$1,Settings!$G:$G,0))=TRUE,
100-100*(J699-MIN(J:J))/(MAX(J:J)-MIN(J:J)),
100*(J699-MIN(J:J))/(MAX(J:J)-MIN(J:J))))</f>
        <v/>
      </c>
      <c r="BL699" s="223" t="str">
        <f t="array" ref="BL699">IF(J699="","",
IF(INDEX(Settings!$H:$H,MATCH(BY$1,Settings!$G:$G,0))=TRUE,
100-100*(J699-MINIFS(J:J,$E:$E,$E699))/(MAXIFS(J:J,$E:$E,$E699)-MINIFS(J:J,$E:$E,$E699)),
100*(J699-MINIFS(J:J,$E:$E,$E699))/(MAXIFS(J:J,$E:$E,$E699)-MINIFS(J:J,$E:$E,$E699))))</f>
        <v/>
      </c>
      <c r="BM699" s="223"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4" t="str">
        <f t="array" ref="BQ699">IF(J699="","",
IF(INDEX(Settings!$H:$H,MATCH(BY$1,Settings!$G:$G,0))=TRUE,
-1*(J699-AVERAGE(J:J))/STDEV(J:J),
(J699-AVERAGE(J:J))/STDEV(J:J)))</f>
        <v/>
      </c>
      <c r="BR699" s="224" t="str">
        <f>IFERROR(__xludf.DUMMYFUNCTION("IF(J699="""","""",
IF(INDEX(Settings!$H:$H,MATCH(BY$1,Settings!$G:$G,0))=TRUE,
-1*(J699-AVERAGEIFS(J:J,$E:$E,$E699))/STDEV(FILTER(J:J,$E:$E=$E699)),
(J699-AVERAGEIFS(J:J,$E:$E,$E699))/STDEV(FILTER(J:J,$E:$E=$E699))))"),"")</f>
        <v/>
      </c>
      <c r="BS699" s="224"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3" t="str">
        <f t="array" ref="BY699">IF(J699="","",
IF(INDEX(Settings!$H:$H,MATCH(BY$1,Settings!$G:$G,0))=TRUE,
100-100*(J699-MINIFS(J:J,$E:$E,$E699))/(MAXIFS(J:J,$E:$E,$E699)-MINIFS(J:J,$E:$E,$E699)),
100*(J699-MINIFS(J:J,$E:$E,$E699))/(MAXIFS(J:J,$E:$E,$E699)-MINIFS(J:J,$E:$E,$E699))))</f>
        <v/>
      </c>
      <c r="BZ699" s="223" t="str">
        <f t="array" ref="BZ699">IF(K699="","",
IF(INDEX(Settings!$H:$H,MATCH(BZ$1,Settings!$G:$G,0))=TRUE,
100-100*(K699-MINIFS(K:K,$E:$E,$E699))/(MAXIFS(K:K,$E:$E,$E699)-MINIFS(K:K,$E:$E,$E699)),
100*(K699-MINIFS(K:K,$E:$E,$E699))/(MAXIFS(K:K,$E:$E,$E699)-MINIFS(K:K,$E:$E,$E699))))</f>
        <v/>
      </c>
      <c r="CA699" s="223" t="str">
        <f t="array" ref="CA699">IF(L699="","",
IF(INDEX(Settings!$H:$H,MATCH(CA$1,Settings!$G:$G,0))=TRUE,
100-100*(L699-MINIFS(L:L,$E:$E,$E699))/(MAXIFS(L:L,$E:$E,$E699)-MINIFS(L:L,$E:$E,$E699)),
100*(L699-MINIFS(L:L,$E:$E,$E699))/(MAXIFS(L:L,$E:$E,$E699)-MINIFS(L:L,$E:$E,$E699))))</f>
        <v/>
      </c>
      <c r="CB699" s="223" t="str">
        <f t="array" ref="CB699">IF(M699="","",
IF(INDEX(Settings!$H:$H,MATCH(CB$1,Settings!$G:$G,0))=TRUE,
100-100*(M699-MINIFS(M:M,$E:$E,$E699))/(MAXIFS(M:M,$E:$E,$E699)-MINIFS(M:M,$E:$E,$E699)),
100*(M699-MINIFS(M:M,$E:$E,$E699))/(MAXIFS(M:M,$E:$E,$E699)-MINIFS(M:M,$E:$E,$E699))))</f>
        <v/>
      </c>
      <c r="CC699" s="223" t="str">
        <f t="array" ref="CC699">IF(N699="","",
IF(INDEX(Settings!$H:$H,MATCH(CC$1,Settings!$G:$G,0))=TRUE,
100-100*(N699-MINIFS(N:N,$E:$E,$E699))/(MAXIFS(N:N,$E:$E,$E699)-MINIFS(N:N,$E:$E,$E699)),
100*(N699-MINIFS(N:N,$E:$E,$E699))/(MAXIFS(N:N,$E:$E,$E699)-MINIFS(N:N,$E:$E,$E699))))</f>
        <v/>
      </c>
      <c r="CD699" s="223" t="str">
        <f t="array" ref="CD699">IF(O699="","",
IF(INDEX(Settings!$H:$H,MATCH(CD$1,Settings!$G:$G,0))=TRUE,
100-100*(O699-MINIFS(O:O,$E:$E,$E699))/(MAXIFS(O:O,$E:$E,$E699)-MINIFS(O:O,$E:$E,$E699)),
100*(O699-MINIFS(O:O,$E:$E,$E699))/(MAXIFS(O:O,$E:$E,$E699)-MINIFS(O:O,$E:$E,$E699))))</f>
        <v/>
      </c>
      <c r="CE699" s="223" t="str">
        <f t="array" ref="CE699">IF(P699="","",
IF(INDEX(Settings!$H:$H,MATCH(CE$1,Settings!$G:$G,0))=TRUE,
100-100*(P699-MINIFS(P:P,$E:$E,$E699))/(MAXIFS(P:P,$E:$E,$E699)-MINIFS(P:P,$E:$E,$E699)),
100*(P699-MINIFS(P:P,$E:$E,$E699))/(MAXIFS(P:P,$E:$E,$E699)-MINIFS(P:P,$E:$E,$E699))))</f>
        <v/>
      </c>
      <c r="CF699" s="223" t="str">
        <f t="array" ref="CF699">IF(Q699="","",
IF(INDEX(Settings!$H:$H,MATCH(CF$1,Settings!$G:$G,0))=TRUE,
100-100*(Q699-MINIFS(Q:Q,$E:$E,$E699))/(MAXIFS(Q:Q,$E:$E,$E699)-MINIFS(Q:Q,$E:$E,$E699)),
100*(Q699-MINIFS(Q:Q,$E:$E,$E699))/(MAXIFS(Q:Q,$E:$E,$E699)-MINIFS(Q:Q,$E:$E,$E699))))</f>
        <v/>
      </c>
      <c r="CG699" s="223" t="str">
        <f t="array" ref="CG699">IF(R699="","",
IF(INDEX(Settings!$H:$H,MATCH(CG$1,Settings!$G:$G,0))=TRUE,
100-100*(R699-MINIFS(R:R,$E:$E,$E699))/(MAXIFS(R:R,$E:$E,$E699)-MINIFS(R:R,$E:$E,$E699)),
100*(R699-MINIFS(R:R,$E:$E,$E699))/(MAXIFS(R:R,$E:$E,$E699)-MINIFS(R:R,$E:$E,$E699))))</f>
        <v/>
      </c>
      <c r="CH699" s="223" t="str">
        <f t="array" ref="CH699">IF(S699="","",
IF(INDEX(Settings!$H:$H,MATCH(CH$1,Settings!$G:$G,0))=TRUE,
100-100*(S699-MINIFS(S:S,$E:$E,$E699))/(MAXIFS(S:S,$E:$E,$E699)-MINIFS(S:S,$E:$E,$E699)),
100*(S699-MINIFS(S:S,$E:$E,$E699))/(MAXIFS(S:S,$E:$E,$E699)-MINIFS(S:S,$E:$E,$E699))))</f>
        <v/>
      </c>
      <c r="CI699" s="223" t="str">
        <f t="array" ref="CI699">IF(T699="","",
IF(INDEX(Settings!$H:$H,MATCH(CI$1,Settings!$G:$G,0))=TRUE,
100-100*(T699-MINIFS(T:T,$E:$E,$E699))/(MAXIFS(T:T,$E:$E,$E699)-MINIFS(T:T,$E:$E,$E699)),
100*(T699-MINIFS(T:T,$E:$E,$E699))/(MAXIFS(T:T,$E:$E,$E699)-MINIFS(T:T,$E:$E,$E699))))</f>
        <v/>
      </c>
      <c r="CJ699" s="223" t="str">
        <f t="array" ref="CJ699">IF(U699="","",
IF(INDEX(Settings!$H:$H,MATCH(CJ$1,Settings!$G:$G,0))=TRUE,
100-100*(U699-MINIFS(U:U,$E:$E,$E699))/(MAXIFS(U:U,$E:$E,$E699)-MINIFS(U:U,$E:$E,$E699)),
100*(U699-MINIFS(U:U,$E:$E,$E699))/(MAXIFS(U:U,$E:$E,$E699)-MINIFS(U:U,$E:$E,$E699))))</f>
        <v/>
      </c>
      <c r="CK699" s="223" t="str">
        <f t="array" ref="CK699">IF(V699="","",
IF(INDEX(Settings!$H:$H,MATCH(CK$1,Settings!$G:$G,0))=TRUE,
100-100*(V699-MINIFS(V:V,$E:$E,$E699))/(MAXIFS(V:V,$E:$E,$E699)-MINIFS(V:V,$E:$E,$E699)),
100*(V699-MINIFS(V:V,$E:$E,$E699))/(MAXIFS(V:V,$E:$E,$E699)-MINIFS(V:V,$E:$E,$E699))))</f>
        <v/>
      </c>
      <c r="CL699" s="223" t="str">
        <f t="array" ref="CL699">IF(W699="","",
IF(INDEX(Settings!$H:$H,MATCH(CL$1,Settings!$G:$G,0))=TRUE,
100-100*(W699-MINIFS(W:W,$E:$E,$E699))/(MAXIFS(W:W,$E:$E,$E699)-MINIFS(W:W,$E:$E,$E699)),
100*(W699-MINIFS(W:W,$E:$E,$E699))/(MAXIFS(W:W,$E:$E,$E699)-MINIFS(W:W,$E:$E,$E699))))</f>
        <v/>
      </c>
      <c r="CM699" s="223" t="str">
        <f t="array" ref="CM699">IF(X699="","",
IF(INDEX(Settings!$H:$H,MATCH(CM$1,Settings!$G:$G,0))=TRUE,
100-100*(X699-MINIFS(X:X,$E:$E,$E699))/(MAXIFS(X:X,$E:$E,$E699)-MINIFS(X:X,$E:$E,$E699)),
100*(X699-MINIFS(X:X,$E:$E,$E699))/(MAXIFS(X:X,$E:$E,$E699)-MINIFS(X:X,$E:$E,$E699))))</f>
        <v/>
      </c>
      <c r="CN699" s="223" t="str">
        <f t="array" ref="CN699">IF(Y699="","",
IF(INDEX(Settings!$H:$H,MATCH(CN$1,Settings!$G:$G,0))=TRUE,
100-100*(Y699-MINIFS(Y:Y,$E:$E,$E699))/(MAXIFS(Y:Y,$E:$E,$E699)-MINIFS(Y:Y,$E:$E,$E699)),
100*(Y699-MINIFS(Y:Y,$E:$E,$E699))/(MAXIFS(Y:Y,$E:$E,$E699)-MINIFS(Y:Y,$E:$E,$E699))))</f>
        <v/>
      </c>
      <c r="CO699" s="223" t="str">
        <f t="array" ref="CO699">IF(Z699="","",
IF(INDEX(Settings!$H:$H,MATCH(CO$1,Settings!$G:$G,0))=TRUE,
100-100*(Z699-MINIFS(Z:Z,$E:$E,$E699))/(MAXIFS(Z:Z,$E:$E,$E699)-MINIFS(Z:Z,$E:$E,$E699)),
100*(Z699-MINIFS(Z:Z,$E:$E,$E699))/(MAXIFS(Z:Z,$E:$E,$E699)-MINIFS(Z:Z,$E:$E,$E699))))</f>
        <v/>
      </c>
      <c r="CP699" s="223" t="str">
        <f t="array" ref="CP699">IF(AA699="","",
IF(INDEX(Settings!$H:$H,MATCH(CP$1,Settings!$G:$G,0))=TRUE,
100-100*(AA699-MINIFS(AA:AA,$E:$E,$E699))/(MAXIFS(AA:AA,$E:$E,$E699)-MINIFS(AA:AA,$E:$E,$E699)),
100*(AA699-MINIFS(AA:AA,$E:$E,$E699))/(MAXIFS(AA:AA,$E:$E,$E699)-MINIFS(AA:AA,$E:$E,$E699))))</f>
        <v/>
      </c>
      <c r="CQ699" s="223" t="str">
        <f t="array" ref="CQ699">IF(AB699="","",
IF(INDEX(Settings!$H:$H,MATCH(CQ$1,Settings!$G:$G,0))=TRUE,
100-100*(AB699-MINIFS(AB:AB,$E:$E,$E699))/(MAXIFS(AB:AB,$E:$E,$E699)-MINIFS(AB:AB,$E:$E,$E699)),
100*(AB699-MINIFS(AB:AB,$E:$E,$E699))/(MAXIFS(AB:AB,$E:$E,$E699)-MINIFS(AB:AB,$E:$E,$E699))))</f>
        <v/>
      </c>
      <c r="CR699" s="223" t="str">
        <f t="array" ref="CR699">IF(AC699="","",
IF(INDEX(Settings!$H:$H,MATCH(CR$1,Settings!$G:$G,0))=TRUE,
100-100*(AC699-MINIFS(AC:AC,$E:$E,$E699))/(MAXIFS(AC:AC,$E:$E,$E699)-MINIFS(AC:AC,$E:$E,$E699)),
100*(AC699-MINIFS(AC:AC,$E:$E,$E699))/(MAXIFS(AC:AC,$E:$E,$E699)-MINIFS(AC:AC,$E:$E,$E699))))</f>
        <v/>
      </c>
      <c r="CS699" s="223" t="str">
        <f t="array" ref="CS699">IF(AD699="","",
IF(INDEX(Settings!$H:$H,MATCH(CS$1,Settings!$G:$G,0))=TRUE,
100-100*(AD699-MINIFS(AD:AD,$E:$E,$E699))/(MAXIFS(AD:AD,$E:$E,$E699)-MINIFS(AD:AD,$E:$E,$E699)),
100*(AD699-MINIFS(AD:AD,$E:$E,$E699))/(MAXIFS(AD:AD,$E:$E,$E699)-MINIFS(AD:AD,$E:$E,$E699))))</f>
        <v/>
      </c>
      <c r="CT699" s="223" t="str">
        <f t="array" ref="CT699">IF(AE699="","",
IF(INDEX(Settings!$H:$H,MATCH(CT$1,Settings!$G:$G,0))=TRUE,
100-100*(AE699-MINIFS(AE:AE,$E:$E,$E699))/(MAXIFS(AE:AE,$E:$E,$E699)-MINIFS(AE:AE,$E:$E,$E699)),
100*(AE699-MINIFS(AE:AE,$E:$E,$E699))/(MAXIFS(AE:AE,$E:$E,$E699)-MINIFS(AE:AE,$E:$E,$E699))))</f>
        <v/>
      </c>
      <c r="CU699" s="223" t="str">
        <f t="array" ref="CU699">IF(AF699="","",
IF(INDEX(Settings!$H:$H,MATCH(CU$1,Settings!$G:$G,0))=TRUE,
100-100*(AF699-MINIFS(AF:AF,$E:$E,$E699))/(MAXIFS(AF:AF,$E:$E,$E699)-MINIFS(AF:AF,$E:$E,$E699)),
100*(AF699-MINIFS(AF:AF,$E:$E,$E699))/(MAXIFS(AF:AF,$E:$E,$E699)-MINIFS(AF:AF,$E:$E,$E699))))</f>
        <v/>
      </c>
      <c r="CV699" s="223" t="str">
        <f t="array" ref="CV699">IF(AG699="","",
IF(INDEX(Settings!$H:$H,MATCH(CV$1,Settings!$G:$G,0))=TRUE,
100-100*(AG699-MINIFS(AG:AG,$E:$E,$E699))/(MAXIFS(AG:AG,$E:$E,$E699)-MINIFS(AG:AG,$E:$E,$E699)),
100*(AG699-MINIFS(AG:AG,$E:$E,$E699))/(MAXIFS(AG:AG,$E:$E,$E699)-MINIFS(AG:AG,$E:$E,$E699))))</f>
        <v/>
      </c>
      <c r="CW699" s="223" t="str">
        <f t="array" ref="CW699">IF(AH699="","",
IF(INDEX(Settings!$H:$H,MATCH(CW$1,Settings!$G:$G,0))=TRUE,
100-100*(AH699-MINIFS(AH:AH,$E:$E,$E699))/(MAXIFS(AH:AH,$E:$E,$E699)-MINIFS(AH:AH,$E:$E,$E699)),
100*(AH699-MINIFS(AH:AH,$E:$E,$E699))/(MAXIFS(AH:AH,$E:$E,$E699)-MINIFS(AH:AH,$E:$E,$E699))))</f>
        <v/>
      </c>
      <c r="CX699" s="223" t="str">
        <f t="array" ref="CX699">IF(AI699="","",
IF(INDEX(Settings!$H:$H,MATCH(CX$1,Settings!$G:$G,0))=TRUE,
100-100*(AI699-MINIFS(AI:AI,$E:$E,$E699))/(MAXIFS(AI:AI,$E:$E,$E699)-MINIFS(AI:AI,$E:$E,$E699)),
100*(AI699-MINIFS(AI:AI,$E:$E,$E699))/(MAXIFS(AI:AI,$E:$E,$E699)-MINIFS(AI:AI,$E:$E,$E699))))</f>
        <v/>
      </c>
      <c r="CY699" s="223" t="str">
        <f t="array" ref="CY699">IF(AJ699="","",
IF(INDEX(Settings!$H:$H,MATCH(CY$1,Settings!$G:$G,0))=TRUE,
100-100*(AJ699-MINIFS(AJ:AJ,$E:$E,$E699))/(MAXIFS(AJ:AJ,$E:$E,$E699)-MINIFS(AJ:AJ,$E:$E,$E699)),
100*(AJ699-MINIFS(AJ:AJ,$E:$E,$E699))/(MAXIFS(AJ:AJ,$E:$E,$E699)-MINIFS(AJ:AJ,$E:$E,$E699))))</f>
        <v/>
      </c>
      <c r="CZ699" s="223" t="str">
        <f t="array" ref="CZ699">IF(AK699="","",
IF(INDEX(Settings!$H:$H,MATCH(CZ$1,Settings!$G:$G,0))=TRUE,
100-100*(AK699-MINIFS(AK:AK,$E:$E,$E699))/(MAXIFS(AK:AK,$E:$E,$E699)-MINIFS(AK:AK,$E:$E,$E699)),
100*(AK699-MINIFS(AK:AK,$E:$E,$E699))/(MAXIFS(AK:AK,$E:$E,$E699)-MINIFS(AK:AK,$E:$E,$E699))))</f>
        <v/>
      </c>
      <c r="DA699" s="223" t="str">
        <f t="array" ref="DA699">IF(AL699="","",
IF(INDEX(Settings!$H:$H,MATCH(DA$1,Settings!$G:$G,0))=TRUE,
100-100*(AL699-MINIFS(AL:AL,$E:$E,$E699))/(MAXIFS(AL:AL,$E:$E,$E699)-MINIFS(AL:AL,$E:$E,$E699)),
100*(AL699-MINIFS(AL:AL,$E:$E,$E699))/(MAXIFS(AL:AL,$E:$E,$E699)-MINIFS(AL:AL,$E:$E,$E699))))</f>
        <v/>
      </c>
      <c r="DB699" s="223" t="str">
        <f t="array" ref="DB699">IF(AM699="","",
IF(INDEX(Settings!$H:$H,MATCH(DB$1,Settings!$G:$G,0))=TRUE,
100-100*(AM699-MINIFS(AM:AM,$E:$E,$E699))/(MAXIFS(AM:AM,$E:$E,$E699)-MINIFS(AM:AM,$E:$E,$E699)),
100*(AM699-MINIFS(AM:AM,$E:$E,$E699))/(MAXIFS(AM:AM,$E:$E,$E699)-MINIFS(AM:AM,$E:$E,$E699))))</f>
        <v/>
      </c>
      <c r="DC699" s="223" t="str">
        <f t="array" ref="DC699">IF(AN699="","",
IF(INDEX(Settings!$H:$H,MATCH(DC$1,Settings!$G:$G,0))=TRUE,
100-100*(AN699-MINIFS(AN:AN,$E:$E,$E699))/(MAXIFS(AN:AN,$E:$E,$E699)-MINIFS(AN:AN,$E:$E,$E699)),
100*(AN699-MINIFS(AN:AN,$E:$E,$E699))/(MAXIFS(AN:AN,$E:$E,$E699)-MINIFS(AN:AN,$E:$E,$E699))))</f>
        <v/>
      </c>
      <c r="DD699" s="223" t="str">
        <f t="array" ref="DD699">IF(AO699="","",
IF(INDEX(Settings!$H:$H,MATCH(DD$1,Settings!$G:$G,0))=TRUE,
100-100*(AO699-MINIFS(AO:AO,$E:$E,$E699))/(MAXIFS(AO:AO,$E:$E,$E699)-MINIFS(AO:AO,$E:$E,$E699)),
100*(AO699-MINIFS(AO:AO,$E:$E,$E699))/(MAXIFS(AO:AO,$E:$E,$E699)-MINIFS(AO:AO,$E:$E,$E699))))</f>
        <v/>
      </c>
      <c r="DE699" s="223" t="str">
        <f t="array" ref="DE699">IF(AP699="","",
IF(INDEX(Settings!$H:$H,MATCH(DE$1,Settings!$G:$G,0))=TRUE,
100-100*(AP699-MINIFS(AP:AP,$E:$E,$E699))/(MAXIFS(AP:AP,$E:$E,$E699)-MINIFS(AP:AP,$E:$E,$E699)),
100*(AP699-MINIFS(AP:AP,$E:$E,$E699))/(MAXIFS(AP:AP,$E:$E,$E699)-MINIFS(AP:AP,$E:$E,$E699))))</f>
        <v/>
      </c>
      <c r="DF699" s="223" t="str">
        <f t="array" ref="DF699">IF(AQ699="","",
IF(INDEX(Settings!$H:$H,MATCH(DF$1,Settings!$G:$G,0))=TRUE,
100-100*(AQ699-MINIFS(AQ:AQ,$E:$E,$E699))/(MAXIFS(AQ:AQ,$E:$E,$E699)-MINIFS(AQ:AQ,$E:$E,$E699)),
100*(AQ699-MINIFS(AQ:AQ,$E:$E,$E699))/(MAXIFS(AQ:AQ,$E:$E,$E699)-MINIFS(AQ:AQ,$E:$E,$E699))))</f>
        <v/>
      </c>
      <c r="DG699" s="223" t="str">
        <f t="array" ref="DG699">IF(AR699="","",
IF(INDEX(Settings!$H:$H,MATCH(DG$1,Settings!$G:$G,0))=TRUE,
100-100*(AR699-MINIFS(AR:AR,$E:$E,$E699))/(MAXIFS(AR:AR,$E:$E,$E699)-MINIFS(AR:AR,$E:$E,$E699)),
100*(AR699-MINIFS(AR:AR,$E:$E,$E699))/(MAXIFS(AR:AR,$E:$E,$E699)-MINIFS(AR:AR,$E:$E,$E699))))</f>
        <v/>
      </c>
      <c r="DH699" s="223" t="str">
        <f t="array" ref="DH699">IF(AS699="","",
IF(INDEX(Settings!$H:$H,MATCH(DH$1,Settings!$G:$G,0))=TRUE,
100-100*(AS699-MINIFS(AS:AS,$E:$E,$E699))/(MAXIFS(AS:AS,$E:$E,$E699)-MINIFS(AS:AS,$E:$E,$E699)),
100*(AS699-MINIFS(AS:AS,$E:$E,$E699))/(MAXIFS(AS:AS,$E:$E,$E699)-MINIFS(AS:AS,$E:$E,$E699))))</f>
        <v/>
      </c>
      <c r="DI699" s="223" t="str">
        <f t="array" ref="DI699">IF(AT699="","",
IF(INDEX(Settings!$H:$H,MATCH(DI$1,Settings!$G:$G,0))=TRUE,
100-100*(AT699-MINIFS(AT:AT,$E:$E,$E699))/(MAXIFS(AT:AT,$E:$E,$E699)-MINIFS(AT:AT,$E:$E,$E699)),
100*(AT699-MINIFS(AT:AT,$E:$E,$E699))/(MAXIFS(AT:AT,$E:$E,$E699)-MINIFS(AT:AT,$E:$E,$E699))))</f>
        <v/>
      </c>
      <c r="DJ699" s="223" t="str">
        <f t="array" ref="DJ699">IF(AU699="","",
IF(INDEX(Settings!$H:$H,MATCH(DJ$1,Settings!$G:$G,0))=TRUE,
100-100*(AU699-MINIFS(AU:AU,$E:$E,$E699))/(MAXIFS(AU:AU,$E:$E,$E699)-MINIFS(AU:AU,$E:$E,$E699)),
100*(AU699-MINIFS(AU:AU,$E:$E,$E699))/(MAXIFS(AU:AU,$E:$E,$E699)-MINIFS(AU:AU,$E:$E,$E699))))</f>
        <v/>
      </c>
      <c r="DK699" s="223" t="str">
        <f t="array" ref="DK699">IF(AV699="","",
IF(INDEX(Settings!$H:$H,MATCH(DK$1,Settings!$G:$G,0))=TRUE,
100-100*(AV699-MINIFS(AV:AV,$E:$E,$E699))/(MAXIFS(AV:AV,$E:$E,$E699)-MINIFS(AV:AV,$E:$E,$E699)),
100*(AV699-MINIFS(AV:AV,$E:$E,$E699))/(MAXIFS(AV:AV,$E:$E,$E699)-MINIFS(AV:AV,$E:$E,$E699))))</f>
        <v/>
      </c>
      <c r="DL699" s="223" t="str">
        <f t="array" ref="DL699">IF(AW699="","",
IF(INDEX(Settings!$H:$H,MATCH(DL$1,Settings!$G:$G,0))=TRUE,
100-100*(AW699-MINIFS(AW:AW,$E:$E,$E699))/(MAXIFS(AW:AW,$E:$E,$E699)-MINIFS(AW:AW,$E:$E,$E699)),
100*(AW699-MINIFS(AW:AW,$E:$E,$E699))/(MAXIFS(AW:AW,$E:$E,$E699)-MINIFS(AW:AW,$E:$E,$E699))))</f>
        <v/>
      </c>
      <c r="DM699" s="223" t="str">
        <f t="array" ref="DM699">IF(AX699="","",
IF(INDEX(Settings!$H:$H,MATCH(DM$1,Settings!$G:$G,0))=TRUE,
100-100*(AX699-MINIFS(AX:AX,$E:$E,$E699))/(MAXIFS(AX:AX,$E:$E,$E699)-MINIFS(AX:AX,$E:$E,$E699)),
100*(AX699-MINIFS(AX:AX,$E:$E,$E699))/(MAXIFS(AX:AX,$E:$E,$E699)-MINIFS(AX:AX,$E:$E,$E699))))</f>
        <v/>
      </c>
      <c r="DN699" s="223" t="str">
        <f t="array" ref="DN699">IF(AY699="","",
IF(INDEX(Settings!$H:$H,MATCH(DN$1,Settings!$G:$G,0))=TRUE,
100-100*(AY699-MINIFS(AY:AY,$E:$E,$E699))/(MAXIFS(AY:AY,$E:$E,$E699)-MINIFS(AY:AY,$E:$E,$E699)),
100*(AY699-MINIFS(AY:AY,$E:$E,$E699))/(MAXIFS(AY:AY,$E:$E,$E699)-MINIFS(AY:AY,$E:$E,$E699))))</f>
        <v/>
      </c>
      <c r="DO699" s="223" t="str">
        <f t="array" ref="DO699">IF(AZ699="","",
IF(INDEX(Settings!$H:$H,MATCH(DO$1,Settings!$G:$G,0))=TRUE,
100-100*(AZ699-MINIFS(AZ:AZ,$E:$E,$E699))/(MAXIFS(AZ:AZ,$E:$E,$E699)-MINIFS(AZ:AZ,$E:$E,$E699)),
100*(AZ699-MINIFS(AZ:AZ,$E:$E,$E699))/(MAXIFS(AZ:AZ,$E:$E,$E699)-MINIFS(AZ:AZ,$E:$E,$E699))))</f>
        <v/>
      </c>
      <c r="DP699" s="223" t="str">
        <f t="array" ref="DP699">IF(BA699="","",
IF(INDEX(Settings!$H:$H,MATCH(DP$1,Settings!$G:$G,0))=TRUE,
100-100*(BA699-MINIFS(BA:BA,$E:$E,$E699))/(MAXIFS(BA:BA,$E:$E,$E699)-MINIFS(BA:BA,$E:$E,$E699)),
100*(BA699-MINIFS(BA:BA,$E:$E,$E699))/(MAXIFS(BA:BA,$E:$E,$E699)-MINIFS(BA:BA,$E:$E,$E699))))</f>
        <v/>
      </c>
      <c r="DQ699" s="223" t="str">
        <f t="array" ref="DQ699">IF(BB699="","",
IF(INDEX(Settings!$H:$H,MATCH(DQ$1,Settings!$G:$G,0))=TRUE,
100-100*(BB699-MINIFS(BB:BB,$E:$E,$E699))/(MAXIFS(BB:BB,$E:$E,$E699)-MINIFS(BB:BB,$E:$E,$E699)),
100*(BB699-MINIFS(BB:BB,$E:$E,$E699))/(MAXIFS(BB:BB,$E:$E,$E699)-MINIFS(BB:BB,$E:$E,$E699))))</f>
        <v/>
      </c>
      <c r="DR699" s="223" t="str">
        <f t="array" ref="DR699">IF(BC699="","",
IF(INDEX(Settings!$H:$H,MATCH(DR$1,Settings!$G:$G,0))=TRUE,
100-100*(BC699-MINIFS(BC:BC,$E:$E,$E699))/(MAXIFS(BC:BC,$E:$E,$E699)-MINIFS(BC:BC,$E:$E,$E699)),
100*(BC699-MINIFS(BC:BC,$E:$E,$E699))/(MAXIFS(BC:BC,$E:$E,$E699)-MINIFS(BC:BC,$E:$E,$E699))))</f>
        <v/>
      </c>
      <c r="DS699" s="223" t="str">
        <f t="array" ref="DS699">IF(BD699="","",
IF(INDEX(Settings!$H:$H,MATCH(DS$1,Settings!$G:$G,0))=TRUE,
100-100*(BD699-MINIFS(BD:BD,$E:$E,$E699))/(MAXIFS(BD:BD,$E:$E,$E699)-MINIFS(BD:BD,$E:$E,$E699)),
100*(BD699-MINIFS(BD:BD,$E:$E,$E699))/(MAXIFS(BD:BD,$E:$E,$E699)-MINIFS(BD:BD,$E:$E,$E699))))</f>
        <v/>
      </c>
      <c r="DT699" s="223" t="str">
        <f t="array" ref="DT699">IF(BE699="","",
IF(INDEX(Settings!$H:$H,MATCH(DT$1,Settings!$G:$G,0))=TRUE,
100-100*(BE699-MINIFS(BE:BE,$E:$E,$E699))/(MAXIFS(BE:BE,$E:$E,$E699)-MINIFS(BE:BE,$E:$E,$E699)),
100*(BE699-MINIFS(BE:BE,$E:$E,$E699))/(MAXIFS(BE:BE,$E:$E,$E699)-MINIFS(BE:BE,$E:$E,$E699))))</f>
        <v/>
      </c>
      <c r="DU699" s="223" t="str">
        <f t="array" ref="DU699">IF(BF699="","",
IF(INDEX(Settings!$H:$H,MATCH(DU$1,Settings!$G:$G,0))=TRUE,
100-100*(BF699-MINIFS(BF:BF,$E:$E,$E699))/(MAXIFS(BF:BF,$E:$E,$E699)-MINIFS(BF:BF,$E:$E,$E699)),
100*(BF699-MINIFS(BF:BF,$E:$E,$E699))/(MAXIFS(BF:BF,$E:$E,$E699)-MINIFS(BF:BF,$E:$E,$E699))))</f>
        <v/>
      </c>
      <c r="DV699" s="223" t="str">
        <f t="array" ref="DV699">IF(BG699="","",
IF(INDEX(Settings!$H:$H,MATCH(DV$1,Settings!$G:$G,0))=TRUE,
100-100*(BG699-MINIFS(BG:BG,$E:$E,$E699))/(MAXIFS(BG:BG,$E:$E,$E699)-MINIFS(BG:BG,$E:$E,$E699)),
100*(BG699-MINIFS(BG:BG,$E:$E,$E699))/(MAXIFS(BG:BG,$E:$E,$E699)-MINIFS(BG:BG,$E:$E,$E699))))</f>
        <v/>
      </c>
      <c r="DW699" s="223" t="str">
        <f t="array" ref="DW699">IF(BH699="","",
IF(INDEX(Settings!$H:$H,MATCH(DW$1,Settings!$G:$G,0))=TRUE,
100-100*(BH699-MINIFS(BH:BH,$E:$E,$E699))/(MAXIFS(BH:BH,$E:$E,$E699)-MINIFS(BH:BH,$E:$E,$E699)),
100*(BH699-MINIFS(BH:BH,$E:$E,$E699))/(MAXIFS(BH:BH,$E:$E,$E699)-MINIFS(BH:BH,$E:$E,$E699))))</f>
        <v/>
      </c>
      <c r="DX699" s="223" t="str">
        <f t="array" ref="DX699">IF(BI699="","",
IF(INDEX(Settings!$H:$H,MATCH(DX$1,Settings!$G:$G,0))=TRUE,
100-100*(BI699-MINIFS(BI:BI,$E:$E,$E699))/(MAXIFS(BI:BI,$E:$E,$E699)-MINIFS(BI:BI,$E:$E,$E699)),
100*(BI699-MINIFS(BI:BI,$E:$E,$E699))/(MAXIFS(BI:BI,$E:$E,$E699)-MINIFS(BI:BI,$E:$E,$E699))))</f>
        <v/>
      </c>
      <c r="DY699" s="223" t="str">
        <f t="array" ref="DY699">IF(BJ699="","",
IF(INDEX(Settings!$H:$H,MATCH(DY$1,Settings!$G:$G,0))=TRUE,
100-100*(BJ699-MINIFS(BJ:BJ,$E:$E,$E699))/(MAXIFS(BJ:BJ,$E:$E,$E699)-MINIFS(BJ:BJ,$E:$E,$E699)),
100*(BJ699-MINIFS(BJ:BJ,$E:$E,$E699))/(MAXIFS(BJ:BJ,$E:$E,$E699)-MINIFS(BJ:BJ,$E:$E,$E699))))</f>
        <v/>
      </c>
      <c r="DZ699" s="225"/>
      <c r="EA699" s="225"/>
      <c r="EB699" s="225" t="str">
        <f t="shared" si="8"/>
        <v/>
      </c>
      <c r="EC699" s="225" t="str">
        <f t="shared" si="9"/>
        <v/>
      </c>
      <c r="ED699" s="225" t="str">
        <f t="shared" si="10"/>
        <v/>
      </c>
      <c r="EE699" s="225" t="str">
        <f t="shared" si="11"/>
        <v/>
      </c>
      <c r="EF699" s="225" t="str">
        <f t="shared" si="12"/>
        <v/>
      </c>
      <c r="EG699" s="225" t="str">
        <f t="shared" si="13"/>
        <v/>
      </c>
      <c r="EH699" s="225"/>
      <c r="EI699" s="225"/>
      <c r="EJ699" s="225"/>
      <c r="EK699" s="225"/>
      <c r="EL699" s="225"/>
      <c r="EM699" s="225"/>
    </row>
    <row r="700">
      <c r="A700" s="231"/>
      <c r="B700" s="231"/>
      <c r="C700" s="231"/>
      <c r="D700" s="231" t="str">
        <f t="array" ref="D700">IFERROR(INDEX(Profiles!$B:$B,MATCH($A700,Profiles!$A:$A,0)),"")</f>
        <v/>
      </c>
      <c r="E700" s="231"/>
      <c r="F700" s="231"/>
      <c r="G700" s="231"/>
      <c r="H700" s="231"/>
      <c r="I700" s="231" t="str">
        <f>IF(A700="","",IF(Settings!$N$3="DATE",F700&amp;": "&amp;TEXT(B700,"M/DD/YY"),F700&amp;": "&amp;H700))</f>
        <v/>
      </c>
      <c r="J700" s="231"/>
      <c r="K700" s="231"/>
      <c r="L700" s="231"/>
      <c r="M700" s="232" t="str">
        <f t="shared" si="14"/>
        <v/>
      </c>
      <c r="N700" s="231"/>
      <c r="O700" s="231"/>
      <c r="P700" s="231"/>
      <c r="Q700" s="231"/>
      <c r="R700" s="231"/>
      <c r="S700" s="230" t="str">
        <f>IFERROR(VLOOKUP(AF700, 'YOYO IR Scores'!A:C, 3, FALSE), "")
</f>
        <v/>
      </c>
      <c r="T700" s="231"/>
      <c r="U700" s="231"/>
      <c r="V700" s="231"/>
      <c r="W700" s="231"/>
      <c r="X700" s="233" t="str">
        <f t="shared" si="4"/>
        <v/>
      </c>
      <c r="Y700" s="234" t="str">
        <f t="shared" si="5"/>
        <v/>
      </c>
      <c r="Z700" s="234" t="str">
        <f t="shared" si="6"/>
        <v/>
      </c>
      <c r="AA700" s="233" t="str">
        <f t="shared" si="7"/>
        <v/>
      </c>
      <c r="AB700" s="232"/>
      <c r="AC700" s="232"/>
      <c r="AD700" s="232"/>
      <c r="AE700" s="232" t="str">
        <f>IFERROR(VLOOKUP(AF700, 'YOYO IR Scores'!A:C, 2, FALSE), "")</f>
        <v/>
      </c>
      <c r="AF700" s="232"/>
      <c r="AG700" s="23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c r="BD700" s="232"/>
      <c r="BE700" s="232"/>
      <c r="BF700" s="232"/>
      <c r="BG700" s="232"/>
      <c r="BH700" s="232"/>
      <c r="BI700" s="232"/>
      <c r="BJ700" s="232"/>
      <c r="BK700" s="232" t="str">
        <f t="array" ref="BK700">IF(J700="","",
IF(INDEX(Settings!$H:$H,MATCH(BY$1,Settings!$G:$G,0))=TRUE,
100-100*(J700-MIN(J:J))/(MAX(J:J)-MIN(J:J)),
100*(J700-MIN(J:J))/(MAX(J:J)-MIN(J:J))))</f>
        <v/>
      </c>
      <c r="BL700" s="232" t="str">
        <f t="array" ref="BL700">IF(J700="","",
IF(INDEX(Settings!$H:$H,MATCH(BY$1,Settings!$G:$G,0))=TRUE,
100-100*(J700-MINIFS(J:J,$E:$E,$E700))/(MAXIFS(J:J,$E:$E,$E700)-MINIFS(J:J,$E:$E,$E700)),
100*(J700-MINIFS(J:J,$E:$E,$E700))/(MAXIFS(J:J,$E:$E,$E700)-MINIFS(J:J,$E:$E,$E700))))</f>
        <v/>
      </c>
      <c r="BM700" s="232" t="str">
        <f t="array" ref="BM700">IF(J700="","",
IF(INDEX(Settings!$H:$H,MATCH(BY$1,Settings!$G:$G,0))=TRUE,
100-100*(J700-MINIFS(J:J,$E:$E,$E700,$I:$I,$I700))/(MAXIFS(J:J,$E:$E,$E700,$I:$I,$I700)-MINIFS(J:J,$E:$E,$E700,$I:$I,$I700)),
100*(J700-MINIFS(J:J,$E:$E,$E700,$I:$I,$I700))/(MAXIFS(J:J,$E:$E,$E700,$I:$I,$I700)-MINIFS(J:J,$E:$E,$E700,$I:$I,$I700))))</f>
        <v/>
      </c>
      <c r="BN700" s="231" t="str">
        <f t="array" ref="BN700">IF(J700="","",
IF(INDEX(Settings!$H:$H,MATCH(BY$1,Settings!$G:$G,0))=TRUE,
100-100*PERCENTRANK(J:J,J700),
100*PERCENTRANK(J:J,J700)))</f>
        <v/>
      </c>
      <c r="BO700" s="231" t="str">
        <f>IFERROR(__xludf.DUMMYFUNCTION("IF(J700="""","""",
IF(INDEX(Settings!$H:$H,MATCH(BY$1,Settings!$G:$G,0))=TRUE,
100-100*PERCENTRANK(FILTER(J:J,$E:$E=$E700),J700),
100*PERCENTRANK(FILTER(J:J,$E:$E=$E700),J700)))"),"")</f>
        <v/>
      </c>
      <c r="BP700" s="231" t="str">
        <f>IFERROR(__xludf.DUMMYFUNCTION("IF(J700="""","""",
IF(INDEX(Settings!$H:$H,MATCH(BY$1,Settings!$G:$G,0))=TRUE,
100-100*PERCENTRANK(FILTER(J:J,$E:$E=$E700,$I:$I=$I700),J700),
100*PERCENTRANK(FILTER(J:J,$E:$E=$E700,$I:$I=$I700),J700)))"),"")</f>
        <v/>
      </c>
      <c r="BQ700" s="233" t="str">
        <f t="array" ref="BQ700">IF(J700="","",
IF(INDEX(Settings!$H:$H,MATCH(BY$1,Settings!$G:$G,0))=TRUE,
-1*(J700-AVERAGE(J:J))/STDEV(J:J),
(J700-AVERAGE(J:J))/STDEV(J:J)))</f>
        <v/>
      </c>
      <c r="BR700" s="233" t="str">
        <f>IFERROR(__xludf.DUMMYFUNCTION("IF(J700="""","""",
IF(INDEX(Settings!$H:$H,MATCH(BY$1,Settings!$G:$G,0))=TRUE,
-1*(J700-AVERAGEIFS(J:J,$E:$E,$E700))/STDEV(FILTER(J:J,$E:$E=$E700)),
(J700-AVERAGEIFS(J:J,$E:$E,$E700))/STDEV(FILTER(J:J,$E:$E=$E700))))"),"")</f>
        <v/>
      </c>
      <c r="BS700" s="233"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1"/>
      <c r="BX700" s="231"/>
      <c r="BY700" s="232" t="str">
        <f t="array" ref="BY700">IF(J700="","",
IF(INDEX(Settings!$H:$H,MATCH(BY$1,Settings!$G:$G,0))=TRUE,
100-100*(J700-MINIFS(J:J,$E:$E,$E700))/(MAXIFS(J:J,$E:$E,$E700)-MINIFS(J:J,$E:$E,$E700)),
100*(J700-MINIFS(J:J,$E:$E,$E700))/(MAXIFS(J:J,$E:$E,$E700)-MINIFS(J:J,$E:$E,$E700))))</f>
        <v/>
      </c>
      <c r="BZ700" s="232" t="str">
        <f t="array" ref="BZ700">IF(K700="","",
IF(INDEX(Settings!$H:$H,MATCH(BZ$1,Settings!$G:$G,0))=TRUE,
100-100*(K700-MINIFS(K:K,$E:$E,$E700))/(MAXIFS(K:K,$E:$E,$E700)-MINIFS(K:K,$E:$E,$E700)),
100*(K700-MINIFS(K:K,$E:$E,$E700))/(MAXIFS(K:K,$E:$E,$E700)-MINIFS(K:K,$E:$E,$E700))))</f>
        <v/>
      </c>
      <c r="CA700" s="232" t="str">
        <f t="array" ref="CA700">IF(L700="","",
IF(INDEX(Settings!$H:$H,MATCH(CA$1,Settings!$G:$G,0))=TRUE,
100-100*(L700-MINIFS(L:L,$E:$E,$E700))/(MAXIFS(L:L,$E:$E,$E700)-MINIFS(L:L,$E:$E,$E700)),
100*(L700-MINIFS(L:L,$E:$E,$E700))/(MAXIFS(L:L,$E:$E,$E700)-MINIFS(L:L,$E:$E,$E700))))</f>
        <v/>
      </c>
      <c r="CB700" s="232" t="str">
        <f t="array" ref="CB700">IF(M700="","",
IF(INDEX(Settings!$H:$H,MATCH(CB$1,Settings!$G:$G,0))=TRUE,
100-100*(M700-MINIFS(M:M,$E:$E,$E700))/(MAXIFS(M:M,$E:$E,$E700)-MINIFS(M:M,$E:$E,$E700)),
100*(M700-MINIFS(M:M,$E:$E,$E700))/(MAXIFS(M:M,$E:$E,$E700)-MINIFS(M:M,$E:$E,$E700))))</f>
        <v/>
      </c>
      <c r="CC700" s="232" t="str">
        <f t="array" ref="CC700">IF(N700="","",
IF(INDEX(Settings!$H:$H,MATCH(CC$1,Settings!$G:$G,0))=TRUE,
100-100*(N700-MINIFS(N:N,$E:$E,$E700))/(MAXIFS(N:N,$E:$E,$E700)-MINIFS(N:N,$E:$E,$E700)),
100*(N700-MINIFS(N:N,$E:$E,$E700))/(MAXIFS(N:N,$E:$E,$E700)-MINIFS(N:N,$E:$E,$E700))))</f>
        <v/>
      </c>
      <c r="CD700" s="232" t="str">
        <f t="array" ref="CD700">IF(O700="","",
IF(INDEX(Settings!$H:$H,MATCH(CD$1,Settings!$G:$G,0))=TRUE,
100-100*(O700-MINIFS(O:O,$E:$E,$E700))/(MAXIFS(O:O,$E:$E,$E700)-MINIFS(O:O,$E:$E,$E700)),
100*(O700-MINIFS(O:O,$E:$E,$E700))/(MAXIFS(O:O,$E:$E,$E700)-MINIFS(O:O,$E:$E,$E700))))</f>
        <v/>
      </c>
      <c r="CE700" s="232" t="str">
        <f t="array" ref="CE700">IF(P700="","",
IF(INDEX(Settings!$H:$H,MATCH(CE$1,Settings!$G:$G,0))=TRUE,
100-100*(P700-MINIFS(P:P,$E:$E,$E700))/(MAXIFS(P:P,$E:$E,$E700)-MINIFS(P:P,$E:$E,$E700)),
100*(P700-MINIFS(P:P,$E:$E,$E700))/(MAXIFS(P:P,$E:$E,$E700)-MINIFS(P:P,$E:$E,$E700))))</f>
        <v/>
      </c>
      <c r="CF700" s="232" t="str">
        <f t="array" ref="CF700">IF(Q700="","",
IF(INDEX(Settings!$H:$H,MATCH(CF$1,Settings!$G:$G,0))=TRUE,
100-100*(Q700-MINIFS(Q:Q,$E:$E,$E700))/(MAXIFS(Q:Q,$E:$E,$E700)-MINIFS(Q:Q,$E:$E,$E700)),
100*(Q700-MINIFS(Q:Q,$E:$E,$E700))/(MAXIFS(Q:Q,$E:$E,$E700)-MINIFS(Q:Q,$E:$E,$E700))))</f>
        <v/>
      </c>
      <c r="CG700" s="232" t="str">
        <f t="array" ref="CG700">IF(R700="","",
IF(INDEX(Settings!$H:$H,MATCH(CG$1,Settings!$G:$G,0))=TRUE,
100-100*(R700-MINIFS(R:R,$E:$E,$E700))/(MAXIFS(R:R,$E:$E,$E700)-MINIFS(R:R,$E:$E,$E700)),
100*(R700-MINIFS(R:R,$E:$E,$E700))/(MAXIFS(R:R,$E:$E,$E700)-MINIFS(R:R,$E:$E,$E700))))</f>
        <v/>
      </c>
      <c r="CH700" s="232" t="str">
        <f t="array" ref="CH700">IF(S700="","",
IF(INDEX(Settings!$H:$H,MATCH(CH$1,Settings!$G:$G,0))=TRUE,
100-100*(S700-MINIFS(S:S,$E:$E,$E700))/(MAXIFS(S:S,$E:$E,$E700)-MINIFS(S:S,$E:$E,$E700)),
100*(S700-MINIFS(S:S,$E:$E,$E700))/(MAXIFS(S:S,$E:$E,$E700)-MINIFS(S:S,$E:$E,$E700))))</f>
        <v/>
      </c>
      <c r="CI700" s="232" t="str">
        <f t="array" ref="CI700">IF(T700="","",
IF(INDEX(Settings!$H:$H,MATCH(CI$1,Settings!$G:$G,0))=TRUE,
100-100*(T700-MINIFS(T:T,$E:$E,$E700))/(MAXIFS(T:T,$E:$E,$E700)-MINIFS(T:T,$E:$E,$E700)),
100*(T700-MINIFS(T:T,$E:$E,$E700))/(MAXIFS(T:T,$E:$E,$E700)-MINIFS(T:T,$E:$E,$E700))))</f>
        <v/>
      </c>
      <c r="CJ700" s="232" t="str">
        <f t="array" ref="CJ700">IF(U700="","",
IF(INDEX(Settings!$H:$H,MATCH(CJ$1,Settings!$G:$G,0))=TRUE,
100-100*(U700-MINIFS(U:U,$E:$E,$E700))/(MAXIFS(U:U,$E:$E,$E700)-MINIFS(U:U,$E:$E,$E700)),
100*(U700-MINIFS(U:U,$E:$E,$E700))/(MAXIFS(U:U,$E:$E,$E700)-MINIFS(U:U,$E:$E,$E700))))</f>
        <v/>
      </c>
      <c r="CK700" s="232" t="str">
        <f t="array" ref="CK700">IF(V700="","",
IF(INDEX(Settings!$H:$H,MATCH(CK$1,Settings!$G:$G,0))=TRUE,
100-100*(V700-MINIFS(V:V,$E:$E,$E700))/(MAXIFS(V:V,$E:$E,$E700)-MINIFS(V:V,$E:$E,$E700)),
100*(V700-MINIFS(V:V,$E:$E,$E700))/(MAXIFS(V:V,$E:$E,$E700)-MINIFS(V:V,$E:$E,$E700))))</f>
        <v/>
      </c>
      <c r="CL700" s="232" t="str">
        <f t="array" ref="CL700">IF(W700="","",
IF(INDEX(Settings!$H:$H,MATCH(CL$1,Settings!$G:$G,0))=TRUE,
100-100*(W700-MINIFS(W:W,$E:$E,$E700))/(MAXIFS(W:W,$E:$E,$E700)-MINIFS(W:W,$E:$E,$E700)),
100*(W700-MINIFS(W:W,$E:$E,$E700))/(MAXIFS(W:W,$E:$E,$E700)-MINIFS(W:W,$E:$E,$E700))))</f>
        <v/>
      </c>
      <c r="CM700" s="232" t="str">
        <f t="array" ref="CM700">IF(X700="","",
IF(INDEX(Settings!$H:$H,MATCH(CM$1,Settings!$G:$G,0))=TRUE,
100-100*(X700-MINIFS(X:X,$E:$E,$E700))/(MAXIFS(X:X,$E:$E,$E700)-MINIFS(X:X,$E:$E,$E700)),
100*(X700-MINIFS(X:X,$E:$E,$E700))/(MAXIFS(X:X,$E:$E,$E700)-MINIFS(X:X,$E:$E,$E700))))</f>
        <v/>
      </c>
      <c r="CN700" s="232" t="str">
        <f t="array" ref="CN700">IF(Y700="","",
IF(INDEX(Settings!$H:$H,MATCH(CN$1,Settings!$G:$G,0))=TRUE,
100-100*(Y700-MINIFS(Y:Y,$E:$E,$E700))/(MAXIFS(Y:Y,$E:$E,$E700)-MINIFS(Y:Y,$E:$E,$E700)),
100*(Y700-MINIFS(Y:Y,$E:$E,$E700))/(MAXIFS(Y:Y,$E:$E,$E700)-MINIFS(Y:Y,$E:$E,$E700))))</f>
        <v/>
      </c>
      <c r="CO700" s="232" t="str">
        <f t="array" ref="CO700">IF(Z700="","",
IF(INDEX(Settings!$H:$H,MATCH(CO$1,Settings!$G:$G,0))=TRUE,
100-100*(Z700-MINIFS(Z:Z,$E:$E,$E700))/(MAXIFS(Z:Z,$E:$E,$E700)-MINIFS(Z:Z,$E:$E,$E700)),
100*(Z700-MINIFS(Z:Z,$E:$E,$E700))/(MAXIFS(Z:Z,$E:$E,$E700)-MINIFS(Z:Z,$E:$E,$E700))))</f>
        <v/>
      </c>
      <c r="CP700" s="232" t="str">
        <f t="array" ref="CP700">IF(AA700="","",
IF(INDEX(Settings!$H:$H,MATCH(CP$1,Settings!$G:$G,0))=TRUE,
100-100*(AA700-MINIFS(AA:AA,$E:$E,$E700))/(MAXIFS(AA:AA,$E:$E,$E700)-MINIFS(AA:AA,$E:$E,$E700)),
100*(AA700-MINIFS(AA:AA,$E:$E,$E700))/(MAXIFS(AA:AA,$E:$E,$E700)-MINIFS(AA:AA,$E:$E,$E700))))</f>
        <v/>
      </c>
      <c r="CQ700" s="232" t="str">
        <f t="array" ref="CQ700">IF(AB700="","",
IF(INDEX(Settings!$H:$H,MATCH(CQ$1,Settings!$G:$G,0))=TRUE,
100-100*(AB700-MINIFS(AB:AB,$E:$E,$E700))/(MAXIFS(AB:AB,$E:$E,$E700)-MINIFS(AB:AB,$E:$E,$E700)),
100*(AB700-MINIFS(AB:AB,$E:$E,$E700))/(MAXIFS(AB:AB,$E:$E,$E700)-MINIFS(AB:AB,$E:$E,$E700))))</f>
        <v/>
      </c>
      <c r="CR700" s="232" t="str">
        <f t="array" ref="CR700">IF(AC700="","",
IF(INDEX(Settings!$H:$H,MATCH(CR$1,Settings!$G:$G,0))=TRUE,
100-100*(AC700-MINIFS(AC:AC,$E:$E,$E700))/(MAXIFS(AC:AC,$E:$E,$E700)-MINIFS(AC:AC,$E:$E,$E700)),
100*(AC700-MINIFS(AC:AC,$E:$E,$E700))/(MAXIFS(AC:AC,$E:$E,$E700)-MINIFS(AC:AC,$E:$E,$E700))))</f>
        <v/>
      </c>
      <c r="CS700" s="232" t="str">
        <f t="array" ref="CS700">IF(AD700="","",
IF(INDEX(Settings!$H:$H,MATCH(CS$1,Settings!$G:$G,0))=TRUE,
100-100*(AD700-MINIFS(AD:AD,$E:$E,$E700))/(MAXIFS(AD:AD,$E:$E,$E700)-MINIFS(AD:AD,$E:$E,$E700)),
100*(AD700-MINIFS(AD:AD,$E:$E,$E700))/(MAXIFS(AD:AD,$E:$E,$E700)-MINIFS(AD:AD,$E:$E,$E700))))</f>
        <v/>
      </c>
      <c r="CT700" s="232" t="str">
        <f t="array" ref="CT700">IF(AE700="","",
IF(INDEX(Settings!$H:$H,MATCH(CT$1,Settings!$G:$G,0))=TRUE,
100-100*(AE700-MINIFS(AE:AE,$E:$E,$E700))/(MAXIFS(AE:AE,$E:$E,$E700)-MINIFS(AE:AE,$E:$E,$E700)),
100*(AE700-MINIFS(AE:AE,$E:$E,$E700))/(MAXIFS(AE:AE,$E:$E,$E700)-MINIFS(AE:AE,$E:$E,$E700))))</f>
        <v/>
      </c>
      <c r="CU700" s="232" t="str">
        <f t="array" ref="CU700">IF(AF700="","",
IF(INDEX(Settings!$H:$H,MATCH(CU$1,Settings!$G:$G,0))=TRUE,
100-100*(AF700-MINIFS(AF:AF,$E:$E,$E700))/(MAXIFS(AF:AF,$E:$E,$E700)-MINIFS(AF:AF,$E:$E,$E700)),
100*(AF700-MINIFS(AF:AF,$E:$E,$E700))/(MAXIFS(AF:AF,$E:$E,$E700)-MINIFS(AF:AF,$E:$E,$E700))))</f>
        <v/>
      </c>
      <c r="CV700" s="232" t="str">
        <f t="array" ref="CV700">IF(AG700="","",
IF(INDEX(Settings!$H:$H,MATCH(CV$1,Settings!$G:$G,0))=TRUE,
100-100*(AG700-MINIFS(AG:AG,$E:$E,$E700))/(MAXIFS(AG:AG,$E:$E,$E700)-MINIFS(AG:AG,$E:$E,$E700)),
100*(AG700-MINIFS(AG:AG,$E:$E,$E700))/(MAXIFS(AG:AG,$E:$E,$E700)-MINIFS(AG:AG,$E:$E,$E700))))</f>
        <v/>
      </c>
      <c r="CW700" s="232" t="str">
        <f t="array" ref="CW700">IF(AH700="","",
IF(INDEX(Settings!$H:$H,MATCH(CW$1,Settings!$G:$G,0))=TRUE,
100-100*(AH700-MINIFS(AH:AH,$E:$E,$E700))/(MAXIFS(AH:AH,$E:$E,$E700)-MINIFS(AH:AH,$E:$E,$E700)),
100*(AH700-MINIFS(AH:AH,$E:$E,$E700))/(MAXIFS(AH:AH,$E:$E,$E700)-MINIFS(AH:AH,$E:$E,$E700))))</f>
        <v/>
      </c>
      <c r="CX700" s="232" t="str">
        <f t="array" ref="CX700">IF(AI700="","",
IF(INDEX(Settings!$H:$H,MATCH(CX$1,Settings!$G:$G,0))=TRUE,
100-100*(AI700-MINIFS(AI:AI,$E:$E,$E700))/(MAXIFS(AI:AI,$E:$E,$E700)-MINIFS(AI:AI,$E:$E,$E700)),
100*(AI700-MINIFS(AI:AI,$E:$E,$E700))/(MAXIFS(AI:AI,$E:$E,$E700)-MINIFS(AI:AI,$E:$E,$E700))))</f>
        <v/>
      </c>
      <c r="CY700" s="232" t="str">
        <f t="array" ref="CY700">IF(AJ700="","",
IF(INDEX(Settings!$H:$H,MATCH(CY$1,Settings!$G:$G,0))=TRUE,
100-100*(AJ700-MINIFS(AJ:AJ,$E:$E,$E700))/(MAXIFS(AJ:AJ,$E:$E,$E700)-MINIFS(AJ:AJ,$E:$E,$E700)),
100*(AJ700-MINIFS(AJ:AJ,$E:$E,$E700))/(MAXIFS(AJ:AJ,$E:$E,$E700)-MINIFS(AJ:AJ,$E:$E,$E700))))</f>
        <v/>
      </c>
      <c r="CZ700" s="232" t="str">
        <f t="array" ref="CZ700">IF(AK700="","",
IF(INDEX(Settings!$H:$H,MATCH(CZ$1,Settings!$G:$G,0))=TRUE,
100-100*(AK700-MINIFS(AK:AK,$E:$E,$E700))/(MAXIFS(AK:AK,$E:$E,$E700)-MINIFS(AK:AK,$E:$E,$E700)),
100*(AK700-MINIFS(AK:AK,$E:$E,$E700))/(MAXIFS(AK:AK,$E:$E,$E700)-MINIFS(AK:AK,$E:$E,$E700))))</f>
        <v/>
      </c>
      <c r="DA700" s="232" t="str">
        <f t="array" ref="DA700">IF(AL700="","",
IF(INDEX(Settings!$H:$H,MATCH(DA$1,Settings!$G:$G,0))=TRUE,
100-100*(AL700-MINIFS(AL:AL,$E:$E,$E700))/(MAXIFS(AL:AL,$E:$E,$E700)-MINIFS(AL:AL,$E:$E,$E700)),
100*(AL700-MINIFS(AL:AL,$E:$E,$E700))/(MAXIFS(AL:AL,$E:$E,$E700)-MINIFS(AL:AL,$E:$E,$E700))))</f>
        <v/>
      </c>
      <c r="DB700" s="232" t="str">
        <f t="array" ref="DB700">IF(AM700="","",
IF(INDEX(Settings!$H:$H,MATCH(DB$1,Settings!$G:$G,0))=TRUE,
100-100*(AM700-MINIFS(AM:AM,$E:$E,$E700))/(MAXIFS(AM:AM,$E:$E,$E700)-MINIFS(AM:AM,$E:$E,$E700)),
100*(AM700-MINIFS(AM:AM,$E:$E,$E700))/(MAXIFS(AM:AM,$E:$E,$E700)-MINIFS(AM:AM,$E:$E,$E700))))</f>
        <v/>
      </c>
      <c r="DC700" s="232" t="str">
        <f t="array" ref="DC700">IF(AN700="","",
IF(INDEX(Settings!$H:$H,MATCH(DC$1,Settings!$G:$G,0))=TRUE,
100-100*(AN700-MINIFS(AN:AN,$E:$E,$E700))/(MAXIFS(AN:AN,$E:$E,$E700)-MINIFS(AN:AN,$E:$E,$E700)),
100*(AN700-MINIFS(AN:AN,$E:$E,$E700))/(MAXIFS(AN:AN,$E:$E,$E700)-MINIFS(AN:AN,$E:$E,$E700))))</f>
        <v/>
      </c>
      <c r="DD700" s="232" t="str">
        <f t="array" ref="DD700">IF(AO700="","",
IF(INDEX(Settings!$H:$H,MATCH(DD$1,Settings!$G:$G,0))=TRUE,
100-100*(AO700-MINIFS(AO:AO,$E:$E,$E700))/(MAXIFS(AO:AO,$E:$E,$E700)-MINIFS(AO:AO,$E:$E,$E700)),
100*(AO700-MINIFS(AO:AO,$E:$E,$E700))/(MAXIFS(AO:AO,$E:$E,$E700)-MINIFS(AO:AO,$E:$E,$E700))))</f>
        <v/>
      </c>
      <c r="DE700" s="232" t="str">
        <f t="array" ref="DE700">IF(AP700="","",
IF(INDEX(Settings!$H:$H,MATCH(DE$1,Settings!$G:$G,0))=TRUE,
100-100*(AP700-MINIFS(AP:AP,$E:$E,$E700))/(MAXIFS(AP:AP,$E:$E,$E700)-MINIFS(AP:AP,$E:$E,$E700)),
100*(AP700-MINIFS(AP:AP,$E:$E,$E700))/(MAXIFS(AP:AP,$E:$E,$E700)-MINIFS(AP:AP,$E:$E,$E700))))</f>
        <v/>
      </c>
      <c r="DF700" s="232" t="str">
        <f t="array" ref="DF700">IF(AQ700="","",
IF(INDEX(Settings!$H:$H,MATCH(DF$1,Settings!$G:$G,0))=TRUE,
100-100*(AQ700-MINIFS(AQ:AQ,$E:$E,$E700))/(MAXIFS(AQ:AQ,$E:$E,$E700)-MINIFS(AQ:AQ,$E:$E,$E700)),
100*(AQ700-MINIFS(AQ:AQ,$E:$E,$E700))/(MAXIFS(AQ:AQ,$E:$E,$E700)-MINIFS(AQ:AQ,$E:$E,$E700))))</f>
        <v/>
      </c>
      <c r="DG700" s="232" t="str">
        <f t="array" ref="DG700">IF(AR700="","",
IF(INDEX(Settings!$H:$H,MATCH(DG$1,Settings!$G:$G,0))=TRUE,
100-100*(AR700-MINIFS(AR:AR,$E:$E,$E700))/(MAXIFS(AR:AR,$E:$E,$E700)-MINIFS(AR:AR,$E:$E,$E700)),
100*(AR700-MINIFS(AR:AR,$E:$E,$E700))/(MAXIFS(AR:AR,$E:$E,$E700)-MINIFS(AR:AR,$E:$E,$E700))))</f>
        <v/>
      </c>
      <c r="DH700" s="232" t="str">
        <f t="array" ref="DH700">IF(AS700="","",
IF(INDEX(Settings!$H:$H,MATCH(DH$1,Settings!$G:$G,0))=TRUE,
100-100*(AS700-MINIFS(AS:AS,$E:$E,$E700))/(MAXIFS(AS:AS,$E:$E,$E700)-MINIFS(AS:AS,$E:$E,$E700)),
100*(AS700-MINIFS(AS:AS,$E:$E,$E700))/(MAXIFS(AS:AS,$E:$E,$E700)-MINIFS(AS:AS,$E:$E,$E700))))</f>
        <v/>
      </c>
      <c r="DI700" s="232" t="str">
        <f t="array" ref="DI700">IF(AT700="","",
IF(INDEX(Settings!$H:$H,MATCH(DI$1,Settings!$G:$G,0))=TRUE,
100-100*(AT700-MINIFS(AT:AT,$E:$E,$E700))/(MAXIFS(AT:AT,$E:$E,$E700)-MINIFS(AT:AT,$E:$E,$E700)),
100*(AT700-MINIFS(AT:AT,$E:$E,$E700))/(MAXIFS(AT:AT,$E:$E,$E700)-MINIFS(AT:AT,$E:$E,$E700))))</f>
        <v/>
      </c>
      <c r="DJ700" s="232" t="str">
        <f t="array" ref="DJ700">IF(AU700="","",
IF(INDEX(Settings!$H:$H,MATCH(DJ$1,Settings!$G:$G,0))=TRUE,
100-100*(AU700-MINIFS(AU:AU,$E:$E,$E700))/(MAXIFS(AU:AU,$E:$E,$E700)-MINIFS(AU:AU,$E:$E,$E700)),
100*(AU700-MINIFS(AU:AU,$E:$E,$E700))/(MAXIFS(AU:AU,$E:$E,$E700)-MINIFS(AU:AU,$E:$E,$E700))))</f>
        <v/>
      </c>
      <c r="DK700" s="232" t="str">
        <f t="array" ref="DK700">IF(AV700="","",
IF(INDEX(Settings!$H:$H,MATCH(DK$1,Settings!$G:$G,0))=TRUE,
100-100*(AV700-MINIFS(AV:AV,$E:$E,$E700))/(MAXIFS(AV:AV,$E:$E,$E700)-MINIFS(AV:AV,$E:$E,$E700)),
100*(AV700-MINIFS(AV:AV,$E:$E,$E700))/(MAXIFS(AV:AV,$E:$E,$E700)-MINIFS(AV:AV,$E:$E,$E700))))</f>
        <v/>
      </c>
      <c r="DL700" s="232" t="str">
        <f t="array" ref="DL700">IF(AW700="","",
IF(INDEX(Settings!$H:$H,MATCH(DL$1,Settings!$G:$G,0))=TRUE,
100-100*(AW700-MINIFS(AW:AW,$E:$E,$E700))/(MAXIFS(AW:AW,$E:$E,$E700)-MINIFS(AW:AW,$E:$E,$E700)),
100*(AW700-MINIFS(AW:AW,$E:$E,$E700))/(MAXIFS(AW:AW,$E:$E,$E700)-MINIFS(AW:AW,$E:$E,$E700))))</f>
        <v/>
      </c>
      <c r="DM700" s="232" t="str">
        <f t="array" ref="DM700">IF(AX700="","",
IF(INDEX(Settings!$H:$H,MATCH(DM$1,Settings!$G:$G,0))=TRUE,
100-100*(AX700-MINIFS(AX:AX,$E:$E,$E700))/(MAXIFS(AX:AX,$E:$E,$E700)-MINIFS(AX:AX,$E:$E,$E700)),
100*(AX700-MINIFS(AX:AX,$E:$E,$E700))/(MAXIFS(AX:AX,$E:$E,$E700)-MINIFS(AX:AX,$E:$E,$E700))))</f>
        <v/>
      </c>
      <c r="DN700" s="232" t="str">
        <f t="array" ref="DN700">IF(AY700="","",
IF(INDEX(Settings!$H:$H,MATCH(DN$1,Settings!$G:$G,0))=TRUE,
100-100*(AY700-MINIFS(AY:AY,$E:$E,$E700))/(MAXIFS(AY:AY,$E:$E,$E700)-MINIFS(AY:AY,$E:$E,$E700)),
100*(AY700-MINIFS(AY:AY,$E:$E,$E700))/(MAXIFS(AY:AY,$E:$E,$E700)-MINIFS(AY:AY,$E:$E,$E700))))</f>
        <v/>
      </c>
      <c r="DO700" s="232" t="str">
        <f t="array" ref="DO700">IF(AZ700="","",
IF(INDEX(Settings!$H:$H,MATCH(DO$1,Settings!$G:$G,0))=TRUE,
100-100*(AZ700-MINIFS(AZ:AZ,$E:$E,$E700))/(MAXIFS(AZ:AZ,$E:$E,$E700)-MINIFS(AZ:AZ,$E:$E,$E700)),
100*(AZ700-MINIFS(AZ:AZ,$E:$E,$E700))/(MAXIFS(AZ:AZ,$E:$E,$E700)-MINIFS(AZ:AZ,$E:$E,$E700))))</f>
        <v/>
      </c>
      <c r="DP700" s="232" t="str">
        <f t="array" ref="DP700">IF(BA700="","",
IF(INDEX(Settings!$H:$H,MATCH(DP$1,Settings!$G:$G,0))=TRUE,
100-100*(BA700-MINIFS(BA:BA,$E:$E,$E700))/(MAXIFS(BA:BA,$E:$E,$E700)-MINIFS(BA:BA,$E:$E,$E700)),
100*(BA700-MINIFS(BA:BA,$E:$E,$E700))/(MAXIFS(BA:BA,$E:$E,$E700)-MINIFS(BA:BA,$E:$E,$E700))))</f>
        <v/>
      </c>
      <c r="DQ700" s="232" t="str">
        <f t="array" ref="DQ700">IF(BB700="","",
IF(INDEX(Settings!$H:$H,MATCH(DQ$1,Settings!$G:$G,0))=TRUE,
100-100*(BB700-MINIFS(BB:BB,$E:$E,$E700))/(MAXIFS(BB:BB,$E:$E,$E700)-MINIFS(BB:BB,$E:$E,$E700)),
100*(BB700-MINIFS(BB:BB,$E:$E,$E700))/(MAXIFS(BB:BB,$E:$E,$E700)-MINIFS(BB:BB,$E:$E,$E700))))</f>
        <v/>
      </c>
      <c r="DR700" s="232" t="str">
        <f t="array" ref="DR700">IF(BC700="","",
IF(INDEX(Settings!$H:$H,MATCH(DR$1,Settings!$G:$G,0))=TRUE,
100-100*(BC700-MINIFS(BC:BC,$E:$E,$E700))/(MAXIFS(BC:BC,$E:$E,$E700)-MINIFS(BC:BC,$E:$E,$E700)),
100*(BC700-MINIFS(BC:BC,$E:$E,$E700))/(MAXIFS(BC:BC,$E:$E,$E700)-MINIFS(BC:BC,$E:$E,$E700))))</f>
        <v/>
      </c>
      <c r="DS700" s="232" t="str">
        <f t="array" ref="DS700">IF(BD700="","",
IF(INDEX(Settings!$H:$H,MATCH(DS$1,Settings!$G:$G,0))=TRUE,
100-100*(BD700-MINIFS(BD:BD,$E:$E,$E700))/(MAXIFS(BD:BD,$E:$E,$E700)-MINIFS(BD:BD,$E:$E,$E700)),
100*(BD700-MINIFS(BD:BD,$E:$E,$E700))/(MAXIFS(BD:BD,$E:$E,$E700)-MINIFS(BD:BD,$E:$E,$E700))))</f>
        <v/>
      </c>
      <c r="DT700" s="232" t="str">
        <f t="array" ref="DT700">IF(BE700="","",
IF(INDEX(Settings!$H:$H,MATCH(DT$1,Settings!$G:$G,0))=TRUE,
100-100*(BE700-MINIFS(BE:BE,$E:$E,$E700))/(MAXIFS(BE:BE,$E:$E,$E700)-MINIFS(BE:BE,$E:$E,$E700)),
100*(BE700-MINIFS(BE:BE,$E:$E,$E700))/(MAXIFS(BE:BE,$E:$E,$E700)-MINIFS(BE:BE,$E:$E,$E700))))</f>
        <v/>
      </c>
      <c r="DU700" s="232" t="str">
        <f t="array" ref="DU700">IF(BF700="","",
IF(INDEX(Settings!$H:$H,MATCH(DU$1,Settings!$G:$G,0))=TRUE,
100-100*(BF700-MINIFS(BF:BF,$E:$E,$E700))/(MAXIFS(BF:BF,$E:$E,$E700)-MINIFS(BF:BF,$E:$E,$E700)),
100*(BF700-MINIFS(BF:BF,$E:$E,$E700))/(MAXIFS(BF:BF,$E:$E,$E700)-MINIFS(BF:BF,$E:$E,$E700))))</f>
        <v/>
      </c>
      <c r="DV700" s="232" t="str">
        <f t="array" ref="DV700">IF(BG700="","",
IF(INDEX(Settings!$H:$H,MATCH(DV$1,Settings!$G:$G,0))=TRUE,
100-100*(BG700-MINIFS(BG:BG,$E:$E,$E700))/(MAXIFS(BG:BG,$E:$E,$E700)-MINIFS(BG:BG,$E:$E,$E700)),
100*(BG700-MINIFS(BG:BG,$E:$E,$E700))/(MAXIFS(BG:BG,$E:$E,$E700)-MINIFS(BG:BG,$E:$E,$E700))))</f>
        <v/>
      </c>
      <c r="DW700" s="232" t="str">
        <f t="array" ref="DW700">IF(BH700="","",
IF(INDEX(Settings!$H:$H,MATCH(DW$1,Settings!$G:$G,0))=TRUE,
100-100*(BH700-MINIFS(BH:BH,$E:$E,$E700))/(MAXIFS(BH:BH,$E:$E,$E700)-MINIFS(BH:BH,$E:$E,$E700)),
100*(BH700-MINIFS(BH:BH,$E:$E,$E700))/(MAXIFS(BH:BH,$E:$E,$E700)-MINIFS(BH:BH,$E:$E,$E700))))</f>
        <v/>
      </c>
      <c r="DX700" s="232" t="str">
        <f t="array" ref="DX700">IF(BI700="","",
IF(INDEX(Settings!$H:$H,MATCH(DX$1,Settings!$G:$G,0))=TRUE,
100-100*(BI700-MINIFS(BI:BI,$E:$E,$E700))/(MAXIFS(BI:BI,$E:$E,$E700)-MINIFS(BI:BI,$E:$E,$E700)),
100*(BI700-MINIFS(BI:BI,$E:$E,$E700))/(MAXIFS(BI:BI,$E:$E,$E700)-MINIFS(BI:BI,$E:$E,$E700))))</f>
        <v/>
      </c>
      <c r="DY700" s="232" t="str">
        <f t="array" ref="DY700">IF(BJ700="","",
IF(INDEX(Settings!$H:$H,MATCH(DY$1,Settings!$G:$G,0))=TRUE,
100-100*(BJ700-MINIFS(BJ:BJ,$E:$E,$E700))/(MAXIFS(BJ:BJ,$E:$E,$E700)-MINIFS(BJ:BJ,$E:$E,$E700)),
100*(BJ700-MINIFS(BJ:BJ,$E:$E,$E700))/(MAXIFS(BJ:BJ,$E:$E,$E700)-MINIFS(BJ:BJ,$E:$E,$E700))))</f>
        <v/>
      </c>
      <c r="DZ700" s="234"/>
      <c r="EA700" s="234"/>
      <c r="EB700" s="234" t="str">
        <f t="shared" si="8"/>
        <v/>
      </c>
      <c r="EC700" s="234" t="str">
        <f t="shared" si="9"/>
        <v/>
      </c>
      <c r="ED700" s="234" t="str">
        <f t="shared" si="10"/>
        <v/>
      </c>
      <c r="EE700" s="234" t="str">
        <f t="shared" si="11"/>
        <v/>
      </c>
      <c r="EF700" s="234" t="str">
        <f t="shared" si="12"/>
        <v/>
      </c>
      <c r="EG700" s="234" t="str">
        <f t="shared" si="13"/>
        <v/>
      </c>
      <c r="EH700" s="234"/>
      <c r="EI700" s="234"/>
      <c r="EJ700" s="234"/>
      <c r="EK700" s="234"/>
      <c r="EL700" s="234"/>
      <c r="EM700" s="234"/>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3" t="str">
        <f t="shared" si="14"/>
        <v/>
      </c>
      <c r="N701" s="49"/>
      <c r="O701" s="49"/>
      <c r="P701" s="49"/>
      <c r="Q701" s="49"/>
      <c r="R701" s="49"/>
      <c r="S701" s="222" t="str">
        <f>IFERROR(VLOOKUP(AF701, 'YOYO IR Scores'!A:C, 3, FALSE), "")
</f>
        <v/>
      </c>
      <c r="T701" s="49"/>
      <c r="U701" s="49"/>
      <c r="V701" s="49"/>
      <c r="W701" s="49"/>
      <c r="X701" s="224" t="str">
        <f t="shared" si="4"/>
        <v/>
      </c>
      <c r="Y701" s="225" t="str">
        <f t="shared" si="5"/>
        <v/>
      </c>
      <c r="Z701" s="225" t="str">
        <f t="shared" si="6"/>
        <v/>
      </c>
      <c r="AA701" s="224" t="str">
        <f t="shared" si="7"/>
        <v/>
      </c>
      <c r="AB701" s="223"/>
      <c r="AC701" s="223"/>
      <c r="AD701" s="223"/>
      <c r="AE701" s="223" t="str">
        <f>IFERROR(VLOOKUP(AF701, 'YOYO IR Scores'!A:C, 2, FALSE), "")</f>
        <v/>
      </c>
      <c r="AF701" s="223"/>
      <c r="AG701" s="223"/>
      <c r="AH701" s="223"/>
      <c r="AI701" s="223"/>
      <c r="AJ701" s="223"/>
      <c r="AK701" s="223"/>
      <c r="AL701" s="223"/>
      <c r="AM701" s="223"/>
      <c r="AN701" s="223"/>
      <c r="AO701" s="223"/>
      <c r="AP701" s="223"/>
      <c r="AQ701" s="223"/>
      <c r="AR701" s="223"/>
      <c r="AS701" s="223"/>
      <c r="AT701" s="223"/>
      <c r="AU701" s="223"/>
      <c r="AV701" s="223"/>
      <c r="AW701" s="223"/>
      <c r="AX701" s="223"/>
      <c r="AY701" s="223"/>
      <c r="AZ701" s="223"/>
      <c r="BA701" s="223"/>
      <c r="BB701" s="223"/>
      <c r="BC701" s="223"/>
      <c r="BD701" s="223"/>
      <c r="BE701" s="223"/>
      <c r="BF701" s="223"/>
      <c r="BG701" s="223"/>
      <c r="BH701" s="223"/>
      <c r="BI701" s="223"/>
      <c r="BJ701" s="223"/>
      <c r="BK701" s="223" t="str">
        <f t="array" ref="BK701">IF(J701="","",
IF(INDEX(Settings!$H:$H,MATCH(BY$1,Settings!$G:$G,0))=TRUE,
100-100*(J701-MIN(J:J))/(MAX(J:J)-MIN(J:J)),
100*(J701-MIN(J:J))/(MAX(J:J)-MIN(J:J))))</f>
        <v/>
      </c>
      <c r="BL701" s="223" t="str">
        <f t="array" ref="BL701">IF(J701="","",
IF(INDEX(Settings!$H:$H,MATCH(BY$1,Settings!$G:$G,0))=TRUE,
100-100*(J701-MINIFS(J:J,$E:$E,$E701))/(MAXIFS(J:J,$E:$E,$E701)-MINIFS(J:J,$E:$E,$E701)),
100*(J701-MINIFS(J:J,$E:$E,$E701))/(MAXIFS(J:J,$E:$E,$E701)-MINIFS(J:J,$E:$E,$E701))))</f>
        <v/>
      </c>
      <c r="BM701" s="223"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4" t="str">
        <f t="array" ref="BQ701">IF(J701="","",
IF(INDEX(Settings!$H:$H,MATCH(BY$1,Settings!$G:$G,0))=TRUE,
-1*(J701-AVERAGE(J:J))/STDEV(J:J),
(J701-AVERAGE(J:J))/STDEV(J:J)))</f>
        <v/>
      </c>
      <c r="BR701" s="224" t="str">
        <f>IFERROR(__xludf.DUMMYFUNCTION("IF(J701="""","""",
IF(INDEX(Settings!$H:$H,MATCH(BY$1,Settings!$G:$G,0))=TRUE,
-1*(J701-AVERAGEIFS(J:J,$E:$E,$E701))/STDEV(FILTER(J:J,$E:$E=$E701)),
(J701-AVERAGEIFS(J:J,$E:$E,$E701))/STDEV(FILTER(J:J,$E:$E=$E701))))"),"")</f>
        <v/>
      </c>
      <c r="BS701" s="224"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3" t="str">
        <f t="array" ref="BY701">IF(J701="","",
IF(INDEX(Settings!$H:$H,MATCH(BY$1,Settings!$G:$G,0))=TRUE,
100-100*(J701-MINIFS(J:J,$E:$E,$E701))/(MAXIFS(J:J,$E:$E,$E701)-MINIFS(J:J,$E:$E,$E701)),
100*(J701-MINIFS(J:J,$E:$E,$E701))/(MAXIFS(J:J,$E:$E,$E701)-MINIFS(J:J,$E:$E,$E701))))</f>
        <v/>
      </c>
      <c r="BZ701" s="223" t="str">
        <f t="array" ref="BZ701">IF(K701="","",
IF(INDEX(Settings!$H:$H,MATCH(BZ$1,Settings!$G:$G,0))=TRUE,
100-100*(K701-MINIFS(K:K,$E:$E,$E701))/(MAXIFS(K:K,$E:$E,$E701)-MINIFS(K:K,$E:$E,$E701)),
100*(K701-MINIFS(K:K,$E:$E,$E701))/(MAXIFS(K:K,$E:$E,$E701)-MINIFS(K:K,$E:$E,$E701))))</f>
        <v/>
      </c>
      <c r="CA701" s="223" t="str">
        <f t="array" ref="CA701">IF(L701="","",
IF(INDEX(Settings!$H:$H,MATCH(CA$1,Settings!$G:$G,0))=TRUE,
100-100*(L701-MINIFS(L:L,$E:$E,$E701))/(MAXIFS(L:L,$E:$E,$E701)-MINIFS(L:L,$E:$E,$E701)),
100*(L701-MINIFS(L:L,$E:$E,$E701))/(MAXIFS(L:L,$E:$E,$E701)-MINIFS(L:L,$E:$E,$E701))))</f>
        <v/>
      </c>
      <c r="CB701" s="223" t="str">
        <f t="array" ref="CB701">IF(M701="","",
IF(INDEX(Settings!$H:$H,MATCH(CB$1,Settings!$G:$G,0))=TRUE,
100-100*(M701-MINIFS(M:M,$E:$E,$E701))/(MAXIFS(M:M,$E:$E,$E701)-MINIFS(M:M,$E:$E,$E701)),
100*(M701-MINIFS(M:M,$E:$E,$E701))/(MAXIFS(M:M,$E:$E,$E701)-MINIFS(M:M,$E:$E,$E701))))</f>
        <v/>
      </c>
      <c r="CC701" s="223" t="str">
        <f t="array" ref="CC701">IF(N701="","",
IF(INDEX(Settings!$H:$H,MATCH(CC$1,Settings!$G:$G,0))=TRUE,
100-100*(N701-MINIFS(N:N,$E:$E,$E701))/(MAXIFS(N:N,$E:$E,$E701)-MINIFS(N:N,$E:$E,$E701)),
100*(N701-MINIFS(N:N,$E:$E,$E701))/(MAXIFS(N:N,$E:$E,$E701)-MINIFS(N:N,$E:$E,$E701))))</f>
        <v/>
      </c>
      <c r="CD701" s="223" t="str">
        <f t="array" ref="CD701">IF(O701="","",
IF(INDEX(Settings!$H:$H,MATCH(CD$1,Settings!$G:$G,0))=TRUE,
100-100*(O701-MINIFS(O:O,$E:$E,$E701))/(MAXIFS(O:O,$E:$E,$E701)-MINIFS(O:O,$E:$E,$E701)),
100*(O701-MINIFS(O:O,$E:$E,$E701))/(MAXIFS(O:O,$E:$E,$E701)-MINIFS(O:O,$E:$E,$E701))))</f>
        <v/>
      </c>
      <c r="CE701" s="223" t="str">
        <f t="array" ref="CE701">IF(P701="","",
IF(INDEX(Settings!$H:$H,MATCH(CE$1,Settings!$G:$G,0))=TRUE,
100-100*(P701-MINIFS(P:P,$E:$E,$E701))/(MAXIFS(P:P,$E:$E,$E701)-MINIFS(P:P,$E:$E,$E701)),
100*(P701-MINIFS(P:P,$E:$E,$E701))/(MAXIFS(P:P,$E:$E,$E701)-MINIFS(P:P,$E:$E,$E701))))</f>
        <v/>
      </c>
      <c r="CF701" s="223" t="str">
        <f t="array" ref="CF701">IF(Q701="","",
IF(INDEX(Settings!$H:$H,MATCH(CF$1,Settings!$G:$G,0))=TRUE,
100-100*(Q701-MINIFS(Q:Q,$E:$E,$E701))/(MAXIFS(Q:Q,$E:$E,$E701)-MINIFS(Q:Q,$E:$E,$E701)),
100*(Q701-MINIFS(Q:Q,$E:$E,$E701))/(MAXIFS(Q:Q,$E:$E,$E701)-MINIFS(Q:Q,$E:$E,$E701))))</f>
        <v/>
      </c>
      <c r="CG701" s="223" t="str">
        <f t="array" ref="CG701">IF(R701="","",
IF(INDEX(Settings!$H:$H,MATCH(CG$1,Settings!$G:$G,0))=TRUE,
100-100*(R701-MINIFS(R:R,$E:$E,$E701))/(MAXIFS(R:R,$E:$E,$E701)-MINIFS(R:R,$E:$E,$E701)),
100*(R701-MINIFS(R:R,$E:$E,$E701))/(MAXIFS(R:R,$E:$E,$E701)-MINIFS(R:R,$E:$E,$E701))))</f>
        <v/>
      </c>
      <c r="CH701" s="223" t="str">
        <f t="array" ref="CH701">IF(S701="","",
IF(INDEX(Settings!$H:$H,MATCH(CH$1,Settings!$G:$G,0))=TRUE,
100-100*(S701-MINIFS(S:S,$E:$E,$E701))/(MAXIFS(S:S,$E:$E,$E701)-MINIFS(S:S,$E:$E,$E701)),
100*(S701-MINIFS(S:S,$E:$E,$E701))/(MAXIFS(S:S,$E:$E,$E701)-MINIFS(S:S,$E:$E,$E701))))</f>
        <v/>
      </c>
      <c r="CI701" s="223" t="str">
        <f t="array" ref="CI701">IF(T701="","",
IF(INDEX(Settings!$H:$H,MATCH(CI$1,Settings!$G:$G,0))=TRUE,
100-100*(T701-MINIFS(T:T,$E:$E,$E701))/(MAXIFS(T:T,$E:$E,$E701)-MINIFS(T:T,$E:$E,$E701)),
100*(T701-MINIFS(T:T,$E:$E,$E701))/(MAXIFS(T:T,$E:$E,$E701)-MINIFS(T:T,$E:$E,$E701))))</f>
        <v/>
      </c>
      <c r="CJ701" s="223" t="str">
        <f t="array" ref="CJ701">IF(U701="","",
IF(INDEX(Settings!$H:$H,MATCH(CJ$1,Settings!$G:$G,0))=TRUE,
100-100*(U701-MINIFS(U:U,$E:$E,$E701))/(MAXIFS(U:U,$E:$E,$E701)-MINIFS(U:U,$E:$E,$E701)),
100*(U701-MINIFS(U:U,$E:$E,$E701))/(MAXIFS(U:U,$E:$E,$E701)-MINIFS(U:U,$E:$E,$E701))))</f>
        <v/>
      </c>
      <c r="CK701" s="223" t="str">
        <f t="array" ref="CK701">IF(V701="","",
IF(INDEX(Settings!$H:$H,MATCH(CK$1,Settings!$G:$G,0))=TRUE,
100-100*(V701-MINIFS(V:V,$E:$E,$E701))/(MAXIFS(V:V,$E:$E,$E701)-MINIFS(V:V,$E:$E,$E701)),
100*(V701-MINIFS(V:V,$E:$E,$E701))/(MAXIFS(V:V,$E:$E,$E701)-MINIFS(V:V,$E:$E,$E701))))</f>
        <v/>
      </c>
      <c r="CL701" s="223" t="str">
        <f t="array" ref="CL701">IF(W701="","",
IF(INDEX(Settings!$H:$H,MATCH(CL$1,Settings!$G:$G,0))=TRUE,
100-100*(W701-MINIFS(W:W,$E:$E,$E701))/(MAXIFS(W:W,$E:$E,$E701)-MINIFS(W:W,$E:$E,$E701)),
100*(W701-MINIFS(W:W,$E:$E,$E701))/(MAXIFS(W:W,$E:$E,$E701)-MINIFS(W:W,$E:$E,$E701))))</f>
        <v/>
      </c>
      <c r="CM701" s="223" t="str">
        <f t="array" ref="CM701">IF(X701="","",
IF(INDEX(Settings!$H:$H,MATCH(CM$1,Settings!$G:$G,0))=TRUE,
100-100*(X701-MINIFS(X:X,$E:$E,$E701))/(MAXIFS(X:X,$E:$E,$E701)-MINIFS(X:X,$E:$E,$E701)),
100*(X701-MINIFS(X:X,$E:$E,$E701))/(MAXIFS(X:X,$E:$E,$E701)-MINIFS(X:X,$E:$E,$E701))))</f>
        <v/>
      </c>
      <c r="CN701" s="223" t="str">
        <f t="array" ref="CN701">IF(Y701="","",
IF(INDEX(Settings!$H:$H,MATCH(CN$1,Settings!$G:$G,0))=TRUE,
100-100*(Y701-MINIFS(Y:Y,$E:$E,$E701))/(MAXIFS(Y:Y,$E:$E,$E701)-MINIFS(Y:Y,$E:$E,$E701)),
100*(Y701-MINIFS(Y:Y,$E:$E,$E701))/(MAXIFS(Y:Y,$E:$E,$E701)-MINIFS(Y:Y,$E:$E,$E701))))</f>
        <v/>
      </c>
      <c r="CO701" s="223" t="str">
        <f t="array" ref="CO701">IF(Z701="","",
IF(INDEX(Settings!$H:$H,MATCH(CO$1,Settings!$G:$G,0))=TRUE,
100-100*(Z701-MINIFS(Z:Z,$E:$E,$E701))/(MAXIFS(Z:Z,$E:$E,$E701)-MINIFS(Z:Z,$E:$E,$E701)),
100*(Z701-MINIFS(Z:Z,$E:$E,$E701))/(MAXIFS(Z:Z,$E:$E,$E701)-MINIFS(Z:Z,$E:$E,$E701))))</f>
        <v/>
      </c>
      <c r="CP701" s="223" t="str">
        <f t="array" ref="CP701">IF(AA701="","",
IF(INDEX(Settings!$H:$H,MATCH(CP$1,Settings!$G:$G,0))=TRUE,
100-100*(AA701-MINIFS(AA:AA,$E:$E,$E701))/(MAXIFS(AA:AA,$E:$E,$E701)-MINIFS(AA:AA,$E:$E,$E701)),
100*(AA701-MINIFS(AA:AA,$E:$E,$E701))/(MAXIFS(AA:AA,$E:$E,$E701)-MINIFS(AA:AA,$E:$E,$E701))))</f>
        <v/>
      </c>
      <c r="CQ701" s="223" t="str">
        <f t="array" ref="CQ701">IF(AB701="","",
IF(INDEX(Settings!$H:$H,MATCH(CQ$1,Settings!$G:$G,0))=TRUE,
100-100*(AB701-MINIFS(AB:AB,$E:$E,$E701))/(MAXIFS(AB:AB,$E:$E,$E701)-MINIFS(AB:AB,$E:$E,$E701)),
100*(AB701-MINIFS(AB:AB,$E:$E,$E701))/(MAXIFS(AB:AB,$E:$E,$E701)-MINIFS(AB:AB,$E:$E,$E701))))</f>
        <v/>
      </c>
      <c r="CR701" s="223" t="str">
        <f t="array" ref="CR701">IF(AC701="","",
IF(INDEX(Settings!$H:$H,MATCH(CR$1,Settings!$G:$G,0))=TRUE,
100-100*(AC701-MINIFS(AC:AC,$E:$E,$E701))/(MAXIFS(AC:AC,$E:$E,$E701)-MINIFS(AC:AC,$E:$E,$E701)),
100*(AC701-MINIFS(AC:AC,$E:$E,$E701))/(MAXIFS(AC:AC,$E:$E,$E701)-MINIFS(AC:AC,$E:$E,$E701))))</f>
        <v/>
      </c>
      <c r="CS701" s="223" t="str">
        <f t="array" ref="CS701">IF(AD701="","",
IF(INDEX(Settings!$H:$H,MATCH(CS$1,Settings!$G:$G,0))=TRUE,
100-100*(AD701-MINIFS(AD:AD,$E:$E,$E701))/(MAXIFS(AD:AD,$E:$E,$E701)-MINIFS(AD:AD,$E:$E,$E701)),
100*(AD701-MINIFS(AD:AD,$E:$E,$E701))/(MAXIFS(AD:AD,$E:$E,$E701)-MINIFS(AD:AD,$E:$E,$E701))))</f>
        <v/>
      </c>
      <c r="CT701" s="223" t="str">
        <f t="array" ref="CT701">IF(AE701="","",
IF(INDEX(Settings!$H:$H,MATCH(CT$1,Settings!$G:$G,0))=TRUE,
100-100*(AE701-MINIFS(AE:AE,$E:$E,$E701))/(MAXIFS(AE:AE,$E:$E,$E701)-MINIFS(AE:AE,$E:$E,$E701)),
100*(AE701-MINIFS(AE:AE,$E:$E,$E701))/(MAXIFS(AE:AE,$E:$E,$E701)-MINIFS(AE:AE,$E:$E,$E701))))</f>
        <v/>
      </c>
      <c r="CU701" s="223" t="str">
        <f t="array" ref="CU701">IF(AF701="","",
IF(INDEX(Settings!$H:$H,MATCH(CU$1,Settings!$G:$G,0))=TRUE,
100-100*(AF701-MINIFS(AF:AF,$E:$E,$E701))/(MAXIFS(AF:AF,$E:$E,$E701)-MINIFS(AF:AF,$E:$E,$E701)),
100*(AF701-MINIFS(AF:AF,$E:$E,$E701))/(MAXIFS(AF:AF,$E:$E,$E701)-MINIFS(AF:AF,$E:$E,$E701))))</f>
        <v/>
      </c>
      <c r="CV701" s="223" t="str">
        <f t="array" ref="CV701">IF(AG701="","",
IF(INDEX(Settings!$H:$H,MATCH(CV$1,Settings!$G:$G,0))=TRUE,
100-100*(AG701-MINIFS(AG:AG,$E:$E,$E701))/(MAXIFS(AG:AG,$E:$E,$E701)-MINIFS(AG:AG,$E:$E,$E701)),
100*(AG701-MINIFS(AG:AG,$E:$E,$E701))/(MAXIFS(AG:AG,$E:$E,$E701)-MINIFS(AG:AG,$E:$E,$E701))))</f>
        <v/>
      </c>
      <c r="CW701" s="223" t="str">
        <f t="array" ref="CW701">IF(AH701="","",
IF(INDEX(Settings!$H:$H,MATCH(CW$1,Settings!$G:$G,0))=TRUE,
100-100*(AH701-MINIFS(AH:AH,$E:$E,$E701))/(MAXIFS(AH:AH,$E:$E,$E701)-MINIFS(AH:AH,$E:$E,$E701)),
100*(AH701-MINIFS(AH:AH,$E:$E,$E701))/(MAXIFS(AH:AH,$E:$E,$E701)-MINIFS(AH:AH,$E:$E,$E701))))</f>
        <v/>
      </c>
      <c r="CX701" s="223" t="str">
        <f t="array" ref="CX701">IF(AI701="","",
IF(INDEX(Settings!$H:$H,MATCH(CX$1,Settings!$G:$G,0))=TRUE,
100-100*(AI701-MINIFS(AI:AI,$E:$E,$E701))/(MAXIFS(AI:AI,$E:$E,$E701)-MINIFS(AI:AI,$E:$E,$E701)),
100*(AI701-MINIFS(AI:AI,$E:$E,$E701))/(MAXIFS(AI:AI,$E:$E,$E701)-MINIFS(AI:AI,$E:$E,$E701))))</f>
        <v/>
      </c>
      <c r="CY701" s="223" t="str">
        <f t="array" ref="CY701">IF(AJ701="","",
IF(INDEX(Settings!$H:$H,MATCH(CY$1,Settings!$G:$G,0))=TRUE,
100-100*(AJ701-MINIFS(AJ:AJ,$E:$E,$E701))/(MAXIFS(AJ:AJ,$E:$E,$E701)-MINIFS(AJ:AJ,$E:$E,$E701)),
100*(AJ701-MINIFS(AJ:AJ,$E:$E,$E701))/(MAXIFS(AJ:AJ,$E:$E,$E701)-MINIFS(AJ:AJ,$E:$E,$E701))))</f>
        <v/>
      </c>
      <c r="CZ701" s="223" t="str">
        <f t="array" ref="CZ701">IF(AK701="","",
IF(INDEX(Settings!$H:$H,MATCH(CZ$1,Settings!$G:$G,0))=TRUE,
100-100*(AK701-MINIFS(AK:AK,$E:$E,$E701))/(MAXIFS(AK:AK,$E:$E,$E701)-MINIFS(AK:AK,$E:$E,$E701)),
100*(AK701-MINIFS(AK:AK,$E:$E,$E701))/(MAXIFS(AK:AK,$E:$E,$E701)-MINIFS(AK:AK,$E:$E,$E701))))</f>
        <v/>
      </c>
      <c r="DA701" s="223" t="str">
        <f t="array" ref="DA701">IF(AL701="","",
IF(INDEX(Settings!$H:$H,MATCH(DA$1,Settings!$G:$G,0))=TRUE,
100-100*(AL701-MINIFS(AL:AL,$E:$E,$E701))/(MAXIFS(AL:AL,$E:$E,$E701)-MINIFS(AL:AL,$E:$E,$E701)),
100*(AL701-MINIFS(AL:AL,$E:$E,$E701))/(MAXIFS(AL:AL,$E:$E,$E701)-MINIFS(AL:AL,$E:$E,$E701))))</f>
        <v/>
      </c>
      <c r="DB701" s="223" t="str">
        <f t="array" ref="DB701">IF(AM701="","",
IF(INDEX(Settings!$H:$H,MATCH(DB$1,Settings!$G:$G,0))=TRUE,
100-100*(AM701-MINIFS(AM:AM,$E:$E,$E701))/(MAXIFS(AM:AM,$E:$E,$E701)-MINIFS(AM:AM,$E:$E,$E701)),
100*(AM701-MINIFS(AM:AM,$E:$E,$E701))/(MAXIFS(AM:AM,$E:$E,$E701)-MINIFS(AM:AM,$E:$E,$E701))))</f>
        <v/>
      </c>
      <c r="DC701" s="223" t="str">
        <f t="array" ref="DC701">IF(AN701="","",
IF(INDEX(Settings!$H:$H,MATCH(DC$1,Settings!$G:$G,0))=TRUE,
100-100*(AN701-MINIFS(AN:AN,$E:$E,$E701))/(MAXIFS(AN:AN,$E:$E,$E701)-MINIFS(AN:AN,$E:$E,$E701)),
100*(AN701-MINIFS(AN:AN,$E:$E,$E701))/(MAXIFS(AN:AN,$E:$E,$E701)-MINIFS(AN:AN,$E:$E,$E701))))</f>
        <v/>
      </c>
      <c r="DD701" s="223" t="str">
        <f t="array" ref="DD701">IF(AO701="","",
IF(INDEX(Settings!$H:$H,MATCH(DD$1,Settings!$G:$G,0))=TRUE,
100-100*(AO701-MINIFS(AO:AO,$E:$E,$E701))/(MAXIFS(AO:AO,$E:$E,$E701)-MINIFS(AO:AO,$E:$E,$E701)),
100*(AO701-MINIFS(AO:AO,$E:$E,$E701))/(MAXIFS(AO:AO,$E:$E,$E701)-MINIFS(AO:AO,$E:$E,$E701))))</f>
        <v/>
      </c>
      <c r="DE701" s="223" t="str">
        <f t="array" ref="DE701">IF(AP701="","",
IF(INDEX(Settings!$H:$H,MATCH(DE$1,Settings!$G:$G,0))=TRUE,
100-100*(AP701-MINIFS(AP:AP,$E:$E,$E701))/(MAXIFS(AP:AP,$E:$E,$E701)-MINIFS(AP:AP,$E:$E,$E701)),
100*(AP701-MINIFS(AP:AP,$E:$E,$E701))/(MAXIFS(AP:AP,$E:$E,$E701)-MINIFS(AP:AP,$E:$E,$E701))))</f>
        <v/>
      </c>
      <c r="DF701" s="223" t="str">
        <f t="array" ref="DF701">IF(AQ701="","",
IF(INDEX(Settings!$H:$H,MATCH(DF$1,Settings!$G:$G,0))=TRUE,
100-100*(AQ701-MINIFS(AQ:AQ,$E:$E,$E701))/(MAXIFS(AQ:AQ,$E:$E,$E701)-MINIFS(AQ:AQ,$E:$E,$E701)),
100*(AQ701-MINIFS(AQ:AQ,$E:$E,$E701))/(MAXIFS(AQ:AQ,$E:$E,$E701)-MINIFS(AQ:AQ,$E:$E,$E701))))</f>
        <v/>
      </c>
      <c r="DG701" s="223" t="str">
        <f t="array" ref="DG701">IF(AR701="","",
IF(INDEX(Settings!$H:$H,MATCH(DG$1,Settings!$G:$G,0))=TRUE,
100-100*(AR701-MINIFS(AR:AR,$E:$E,$E701))/(MAXIFS(AR:AR,$E:$E,$E701)-MINIFS(AR:AR,$E:$E,$E701)),
100*(AR701-MINIFS(AR:AR,$E:$E,$E701))/(MAXIFS(AR:AR,$E:$E,$E701)-MINIFS(AR:AR,$E:$E,$E701))))</f>
        <v/>
      </c>
      <c r="DH701" s="223" t="str">
        <f t="array" ref="DH701">IF(AS701="","",
IF(INDEX(Settings!$H:$H,MATCH(DH$1,Settings!$G:$G,0))=TRUE,
100-100*(AS701-MINIFS(AS:AS,$E:$E,$E701))/(MAXIFS(AS:AS,$E:$E,$E701)-MINIFS(AS:AS,$E:$E,$E701)),
100*(AS701-MINIFS(AS:AS,$E:$E,$E701))/(MAXIFS(AS:AS,$E:$E,$E701)-MINIFS(AS:AS,$E:$E,$E701))))</f>
        <v/>
      </c>
      <c r="DI701" s="223" t="str">
        <f t="array" ref="DI701">IF(AT701="","",
IF(INDEX(Settings!$H:$H,MATCH(DI$1,Settings!$G:$G,0))=TRUE,
100-100*(AT701-MINIFS(AT:AT,$E:$E,$E701))/(MAXIFS(AT:AT,$E:$E,$E701)-MINIFS(AT:AT,$E:$E,$E701)),
100*(AT701-MINIFS(AT:AT,$E:$E,$E701))/(MAXIFS(AT:AT,$E:$E,$E701)-MINIFS(AT:AT,$E:$E,$E701))))</f>
        <v/>
      </c>
      <c r="DJ701" s="223" t="str">
        <f t="array" ref="DJ701">IF(AU701="","",
IF(INDEX(Settings!$H:$H,MATCH(DJ$1,Settings!$G:$G,0))=TRUE,
100-100*(AU701-MINIFS(AU:AU,$E:$E,$E701))/(MAXIFS(AU:AU,$E:$E,$E701)-MINIFS(AU:AU,$E:$E,$E701)),
100*(AU701-MINIFS(AU:AU,$E:$E,$E701))/(MAXIFS(AU:AU,$E:$E,$E701)-MINIFS(AU:AU,$E:$E,$E701))))</f>
        <v/>
      </c>
      <c r="DK701" s="223" t="str">
        <f t="array" ref="DK701">IF(AV701="","",
IF(INDEX(Settings!$H:$H,MATCH(DK$1,Settings!$G:$G,0))=TRUE,
100-100*(AV701-MINIFS(AV:AV,$E:$E,$E701))/(MAXIFS(AV:AV,$E:$E,$E701)-MINIFS(AV:AV,$E:$E,$E701)),
100*(AV701-MINIFS(AV:AV,$E:$E,$E701))/(MAXIFS(AV:AV,$E:$E,$E701)-MINIFS(AV:AV,$E:$E,$E701))))</f>
        <v/>
      </c>
      <c r="DL701" s="223" t="str">
        <f t="array" ref="DL701">IF(AW701="","",
IF(INDEX(Settings!$H:$H,MATCH(DL$1,Settings!$G:$G,0))=TRUE,
100-100*(AW701-MINIFS(AW:AW,$E:$E,$E701))/(MAXIFS(AW:AW,$E:$E,$E701)-MINIFS(AW:AW,$E:$E,$E701)),
100*(AW701-MINIFS(AW:AW,$E:$E,$E701))/(MAXIFS(AW:AW,$E:$E,$E701)-MINIFS(AW:AW,$E:$E,$E701))))</f>
        <v/>
      </c>
      <c r="DM701" s="223" t="str">
        <f t="array" ref="DM701">IF(AX701="","",
IF(INDEX(Settings!$H:$H,MATCH(DM$1,Settings!$G:$G,0))=TRUE,
100-100*(AX701-MINIFS(AX:AX,$E:$E,$E701))/(MAXIFS(AX:AX,$E:$E,$E701)-MINIFS(AX:AX,$E:$E,$E701)),
100*(AX701-MINIFS(AX:AX,$E:$E,$E701))/(MAXIFS(AX:AX,$E:$E,$E701)-MINIFS(AX:AX,$E:$E,$E701))))</f>
        <v/>
      </c>
      <c r="DN701" s="223" t="str">
        <f t="array" ref="DN701">IF(AY701="","",
IF(INDEX(Settings!$H:$H,MATCH(DN$1,Settings!$G:$G,0))=TRUE,
100-100*(AY701-MINIFS(AY:AY,$E:$E,$E701))/(MAXIFS(AY:AY,$E:$E,$E701)-MINIFS(AY:AY,$E:$E,$E701)),
100*(AY701-MINIFS(AY:AY,$E:$E,$E701))/(MAXIFS(AY:AY,$E:$E,$E701)-MINIFS(AY:AY,$E:$E,$E701))))</f>
        <v/>
      </c>
      <c r="DO701" s="223" t="str">
        <f t="array" ref="DO701">IF(AZ701="","",
IF(INDEX(Settings!$H:$H,MATCH(DO$1,Settings!$G:$G,0))=TRUE,
100-100*(AZ701-MINIFS(AZ:AZ,$E:$E,$E701))/(MAXIFS(AZ:AZ,$E:$E,$E701)-MINIFS(AZ:AZ,$E:$E,$E701)),
100*(AZ701-MINIFS(AZ:AZ,$E:$E,$E701))/(MAXIFS(AZ:AZ,$E:$E,$E701)-MINIFS(AZ:AZ,$E:$E,$E701))))</f>
        <v/>
      </c>
      <c r="DP701" s="223" t="str">
        <f t="array" ref="DP701">IF(BA701="","",
IF(INDEX(Settings!$H:$H,MATCH(DP$1,Settings!$G:$G,0))=TRUE,
100-100*(BA701-MINIFS(BA:BA,$E:$E,$E701))/(MAXIFS(BA:BA,$E:$E,$E701)-MINIFS(BA:BA,$E:$E,$E701)),
100*(BA701-MINIFS(BA:BA,$E:$E,$E701))/(MAXIFS(BA:BA,$E:$E,$E701)-MINIFS(BA:BA,$E:$E,$E701))))</f>
        <v/>
      </c>
      <c r="DQ701" s="223" t="str">
        <f t="array" ref="DQ701">IF(BB701="","",
IF(INDEX(Settings!$H:$H,MATCH(DQ$1,Settings!$G:$G,0))=TRUE,
100-100*(BB701-MINIFS(BB:BB,$E:$E,$E701))/(MAXIFS(BB:BB,$E:$E,$E701)-MINIFS(BB:BB,$E:$E,$E701)),
100*(BB701-MINIFS(BB:BB,$E:$E,$E701))/(MAXIFS(BB:BB,$E:$E,$E701)-MINIFS(BB:BB,$E:$E,$E701))))</f>
        <v/>
      </c>
      <c r="DR701" s="223" t="str">
        <f t="array" ref="DR701">IF(BC701="","",
IF(INDEX(Settings!$H:$H,MATCH(DR$1,Settings!$G:$G,0))=TRUE,
100-100*(BC701-MINIFS(BC:BC,$E:$E,$E701))/(MAXIFS(BC:BC,$E:$E,$E701)-MINIFS(BC:BC,$E:$E,$E701)),
100*(BC701-MINIFS(BC:BC,$E:$E,$E701))/(MAXIFS(BC:BC,$E:$E,$E701)-MINIFS(BC:BC,$E:$E,$E701))))</f>
        <v/>
      </c>
      <c r="DS701" s="223" t="str">
        <f t="array" ref="DS701">IF(BD701="","",
IF(INDEX(Settings!$H:$H,MATCH(DS$1,Settings!$G:$G,0))=TRUE,
100-100*(BD701-MINIFS(BD:BD,$E:$E,$E701))/(MAXIFS(BD:BD,$E:$E,$E701)-MINIFS(BD:BD,$E:$E,$E701)),
100*(BD701-MINIFS(BD:BD,$E:$E,$E701))/(MAXIFS(BD:BD,$E:$E,$E701)-MINIFS(BD:BD,$E:$E,$E701))))</f>
        <v/>
      </c>
      <c r="DT701" s="223" t="str">
        <f t="array" ref="DT701">IF(BE701="","",
IF(INDEX(Settings!$H:$H,MATCH(DT$1,Settings!$G:$G,0))=TRUE,
100-100*(BE701-MINIFS(BE:BE,$E:$E,$E701))/(MAXIFS(BE:BE,$E:$E,$E701)-MINIFS(BE:BE,$E:$E,$E701)),
100*(BE701-MINIFS(BE:BE,$E:$E,$E701))/(MAXIFS(BE:BE,$E:$E,$E701)-MINIFS(BE:BE,$E:$E,$E701))))</f>
        <v/>
      </c>
      <c r="DU701" s="223" t="str">
        <f t="array" ref="DU701">IF(BF701="","",
IF(INDEX(Settings!$H:$H,MATCH(DU$1,Settings!$G:$G,0))=TRUE,
100-100*(BF701-MINIFS(BF:BF,$E:$E,$E701))/(MAXIFS(BF:BF,$E:$E,$E701)-MINIFS(BF:BF,$E:$E,$E701)),
100*(BF701-MINIFS(BF:BF,$E:$E,$E701))/(MAXIFS(BF:BF,$E:$E,$E701)-MINIFS(BF:BF,$E:$E,$E701))))</f>
        <v/>
      </c>
      <c r="DV701" s="223" t="str">
        <f t="array" ref="DV701">IF(BG701="","",
IF(INDEX(Settings!$H:$H,MATCH(DV$1,Settings!$G:$G,0))=TRUE,
100-100*(BG701-MINIFS(BG:BG,$E:$E,$E701))/(MAXIFS(BG:BG,$E:$E,$E701)-MINIFS(BG:BG,$E:$E,$E701)),
100*(BG701-MINIFS(BG:BG,$E:$E,$E701))/(MAXIFS(BG:BG,$E:$E,$E701)-MINIFS(BG:BG,$E:$E,$E701))))</f>
        <v/>
      </c>
      <c r="DW701" s="223" t="str">
        <f t="array" ref="DW701">IF(BH701="","",
IF(INDEX(Settings!$H:$H,MATCH(DW$1,Settings!$G:$G,0))=TRUE,
100-100*(BH701-MINIFS(BH:BH,$E:$E,$E701))/(MAXIFS(BH:BH,$E:$E,$E701)-MINIFS(BH:BH,$E:$E,$E701)),
100*(BH701-MINIFS(BH:BH,$E:$E,$E701))/(MAXIFS(BH:BH,$E:$E,$E701)-MINIFS(BH:BH,$E:$E,$E701))))</f>
        <v/>
      </c>
      <c r="DX701" s="223" t="str">
        <f t="array" ref="DX701">IF(BI701="","",
IF(INDEX(Settings!$H:$H,MATCH(DX$1,Settings!$G:$G,0))=TRUE,
100-100*(BI701-MINIFS(BI:BI,$E:$E,$E701))/(MAXIFS(BI:BI,$E:$E,$E701)-MINIFS(BI:BI,$E:$E,$E701)),
100*(BI701-MINIFS(BI:BI,$E:$E,$E701))/(MAXIFS(BI:BI,$E:$E,$E701)-MINIFS(BI:BI,$E:$E,$E701))))</f>
        <v/>
      </c>
      <c r="DY701" s="223" t="str">
        <f t="array" ref="DY701">IF(BJ701="","",
IF(INDEX(Settings!$H:$H,MATCH(DY$1,Settings!$G:$G,0))=TRUE,
100-100*(BJ701-MINIFS(BJ:BJ,$E:$E,$E701))/(MAXIFS(BJ:BJ,$E:$E,$E701)-MINIFS(BJ:BJ,$E:$E,$E701)),
100*(BJ701-MINIFS(BJ:BJ,$E:$E,$E701))/(MAXIFS(BJ:BJ,$E:$E,$E701)-MINIFS(BJ:BJ,$E:$E,$E701))))</f>
        <v/>
      </c>
      <c r="DZ701" s="225"/>
      <c r="EA701" s="225"/>
      <c r="EB701" s="225" t="str">
        <f t="shared" si="8"/>
        <v/>
      </c>
      <c r="EC701" s="225" t="str">
        <f t="shared" si="9"/>
        <v/>
      </c>
      <c r="ED701" s="225" t="str">
        <f t="shared" si="10"/>
        <v/>
      </c>
      <c r="EE701" s="225" t="str">
        <f t="shared" si="11"/>
        <v/>
      </c>
      <c r="EF701" s="225" t="str">
        <f t="shared" si="12"/>
        <v/>
      </c>
      <c r="EG701" s="225" t="str">
        <f t="shared" si="13"/>
        <v/>
      </c>
      <c r="EH701" s="225"/>
      <c r="EI701" s="225"/>
      <c r="EJ701" s="225"/>
      <c r="EK701" s="225"/>
      <c r="EL701" s="225"/>
      <c r="EM701" s="225"/>
    </row>
    <row r="702">
      <c r="A702" s="231"/>
      <c r="B702" s="231"/>
      <c r="C702" s="231"/>
      <c r="D702" s="231" t="str">
        <f t="array" ref="D702">IFERROR(INDEX(Profiles!$B:$B,MATCH($A702,Profiles!$A:$A,0)),"")</f>
        <v/>
      </c>
      <c r="E702" s="231"/>
      <c r="F702" s="231"/>
      <c r="G702" s="231"/>
      <c r="H702" s="231"/>
      <c r="I702" s="231" t="str">
        <f>IF(A702="","",IF(Settings!$N$3="DATE",F702&amp;": "&amp;TEXT(B702,"M/DD/YY"),F702&amp;": "&amp;H702))</f>
        <v/>
      </c>
      <c r="J702" s="231"/>
      <c r="K702" s="231"/>
      <c r="L702" s="231"/>
      <c r="M702" s="232" t="str">
        <f t="shared" si="14"/>
        <v/>
      </c>
      <c r="N702" s="231"/>
      <c r="O702" s="231"/>
      <c r="P702" s="231"/>
      <c r="Q702" s="231"/>
      <c r="R702" s="231"/>
      <c r="S702" s="230" t="str">
        <f>IFERROR(VLOOKUP(AF702, 'YOYO IR Scores'!A:C, 3, FALSE), "")
</f>
        <v/>
      </c>
      <c r="T702" s="231"/>
      <c r="U702" s="231"/>
      <c r="V702" s="231"/>
      <c r="W702" s="231"/>
      <c r="X702" s="233" t="str">
        <f t="shared" si="4"/>
        <v/>
      </c>
      <c r="Y702" s="234" t="str">
        <f t="shared" si="5"/>
        <v/>
      </c>
      <c r="Z702" s="234" t="str">
        <f t="shared" si="6"/>
        <v/>
      </c>
      <c r="AA702" s="233" t="str">
        <f t="shared" si="7"/>
        <v/>
      </c>
      <c r="AB702" s="232"/>
      <c r="AC702" s="232"/>
      <c r="AD702" s="232"/>
      <c r="AE702" s="232" t="str">
        <f>IFERROR(VLOOKUP(AF702, 'YOYO IR Scores'!A:C, 2, FALSE), "")</f>
        <v/>
      </c>
      <c r="AF702" s="232"/>
      <c r="AG702" s="23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c r="BD702" s="232"/>
      <c r="BE702" s="232"/>
      <c r="BF702" s="232"/>
      <c r="BG702" s="232"/>
      <c r="BH702" s="232"/>
      <c r="BI702" s="232"/>
      <c r="BJ702" s="232"/>
      <c r="BK702" s="232" t="str">
        <f t="array" ref="BK702">IF(J702="","",
IF(INDEX(Settings!$H:$H,MATCH(BY$1,Settings!$G:$G,0))=TRUE,
100-100*(J702-MIN(J:J))/(MAX(J:J)-MIN(J:J)),
100*(J702-MIN(J:J))/(MAX(J:J)-MIN(J:J))))</f>
        <v/>
      </c>
      <c r="BL702" s="232" t="str">
        <f t="array" ref="BL702">IF(J702="","",
IF(INDEX(Settings!$H:$H,MATCH(BY$1,Settings!$G:$G,0))=TRUE,
100-100*(J702-MINIFS(J:J,$E:$E,$E702))/(MAXIFS(J:J,$E:$E,$E702)-MINIFS(J:J,$E:$E,$E702)),
100*(J702-MINIFS(J:J,$E:$E,$E702))/(MAXIFS(J:J,$E:$E,$E702)-MINIFS(J:J,$E:$E,$E702))))</f>
        <v/>
      </c>
      <c r="BM702" s="232" t="str">
        <f t="array" ref="BM702">IF(J702="","",
IF(INDEX(Settings!$H:$H,MATCH(BY$1,Settings!$G:$G,0))=TRUE,
100-100*(J702-MINIFS(J:J,$E:$E,$E702,$I:$I,$I702))/(MAXIFS(J:J,$E:$E,$E702,$I:$I,$I702)-MINIFS(J:J,$E:$E,$E702,$I:$I,$I702)),
100*(J702-MINIFS(J:J,$E:$E,$E702,$I:$I,$I702))/(MAXIFS(J:J,$E:$E,$E702,$I:$I,$I702)-MINIFS(J:J,$E:$E,$E702,$I:$I,$I702))))</f>
        <v/>
      </c>
      <c r="BN702" s="231" t="str">
        <f t="array" ref="BN702">IF(J702="","",
IF(INDEX(Settings!$H:$H,MATCH(BY$1,Settings!$G:$G,0))=TRUE,
100-100*PERCENTRANK(J:J,J702),
100*PERCENTRANK(J:J,J702)))</f>
        <v/>
      </c>
      <c r="BO702" s="231" t="str">
        <f>IFERROR(__xludf.DUMMYFUNCTION("IF(J702="""","""",
IF(INDEX(Settings!$H:$H,MATCH(BY$1,Settings!$G:$G,0))=TRUE,
100-100*PERCENTRANK(FILTER(J:J,$E:$E=$E702),J702),
100*PERCENTRANK(FILTER(J:J,$E:$E=$E702),J702)))"),"")</f>
        <v/>
      </c>
      <c r="BP702" s="231" t="str">
        <f>IFERROR(__xludf.DUMMYFUNCTION("IF(J702="""","""",
IF(INDEX(Settings!$H:$H,MATCH(BY$1,Settings!$G:$G,0))=TRUE,
100-100*PERCENTRANK(FILTER(J:J,$E:$E=$E702,$I:$I=$I702),J702),
100*PERCENTRANK(FILTER(J:J,$E:$E=$E702,$I:$I=$I702),J702)))"),"")</f>
        <v/>
      </c>
      <c r="BQ702" s="233" t="str">
        <f t="array" ref="BQ702">IF(J702="","",
IF(INDEX(Settings!$H:$H,MATCH(BY$1,Settings!$G:$G,0))=TRUE,
-1*(J702-AVERAGE(J:J))/STDEV(J:J),
(J702-AVERAGE(J:J))/STDEV(J:J)))</f>
        <v/>
      </c>
      <c r="BR702" s="233" t="str">
        <f>IFERROR(__xludf.DUMMYFUNCTION("IF(J702="""","""",
IF(INDEX(Settings!$H:$H,MATCH(BY$1,Settings!$G:$G,0))=TRUE,
-1*(J702-AVERAGEIFS(J:J,$E:$E,$E702))/STDEV(FILTER(J:J,$E:$E=$E702)),
(J702-AVERAGEIFS(J:J,$E:$E,$E702))/STDEV(FILTER(J:J,$E:$E=$E702))))"),"")</f>
        <v/>
      </c>
      <c r="BS702" s="233"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1"/>
      <c r="BX702" s="231"/>
      <c r="BY702" s="232" t="str">
        <f t="array" ref="BY702">IF(J702="","",
IF(INDEX(Settings!$H:$H,MATCH(BY$1,Settings!$G:$G,0))=TRUE,
100-100*(J702-MINIFS(J:J,$E:$E,$E702))/(MAXIFS(J:J,$E:$E,$E702)-MINIFS(J:J,$E:$E,$E702)),
100*(J702-MINIFS(J:J,$E:$E,$E702))/(MAXIFS(J:J,$E:$E,$E702)-MINIFS(J:J,$E:$E,$E702))))</f>
        <v/>
      </c>
      <c r="BZ702" s="232" t="str">
        <f t="array" ref="BZ702">IF(K702="","",
IF(INDEX(Settings!$H:$H,MATCH(BZ$1,Settings!$G:$G,0))=TRUE,
100-100*(K702-MINIFS(K:K,$E:$E,$E702))/(MAXIFS(K:K,$E:$E,$E702)-MINIFS(K:K,$E:$E,$E702)),
100*(K702-MINIFS(K:K,$E:$E,$E702))/(MAXIFS(K:K,$E:$E,$E702)-MINIFS(K:K,$E:$E,$E702))))</f>
        <v/>
      </c>
      <c r="CA702" s="232" t="str">
        <f t="array" ref="CA702">IF(L702="","",
IF(INDEX(Settings!$H:$H,MATCH(CA$1,Settings!$G:$G,0))=TRUE,
100-100*(L702-MINIFS(L:L,$E:$E,$E702))/(MAXIFS(L:L,$E:$E,$E702)-MINIFS(L:L,$E:$E,$E702)),
100*(L702-MINIFS(L:L,$E:$E,$E702))/(MAXIFS(L:L,$E:$E,$E702)-MINIFS(L:L,$E:$E,$E702))))</f>
        <v/>
      </c>
      <c r="CB702" s="232" t="str">
        <f t="array" ref="CB702">IF(M702="","",
IF(INDEX(Settings!$H:$H,MATCH(CB$1,Settings!$G:$G,0))=TRUE,
100-100*(M702-MINIFS(M:M,$E:$E,$E702))/(MAXIFS(M:M,$E:$E,$E702)-MINIFS(M:M,$E:$E,$E702)),
100*(M702-MINIFS(M:M,$E:$E,$E702))/(MAXIFS(M:M,$E:$E,$E702)-MINIFS(M:M,$E:$E,$E702))))</f>
        <v/>
      </c>
      <c r="CC702" s="232" t="str">
        <f t="array" ref="CC702">IF(N702="","",
IF(INDEX(Settings!$H:$H,MATCH(CC$1,Settings!$G:$G,0))=TRUE,
100-100*(N702-MINIFS(N:N,$E:$E,$E702))/(MAXIFS(N:N,$E:$E,$E702)-MINIFS(N:N,$E:$E,$E702)),
100*(N702-MINIFS(N:N,$E:$E,$E702))/(MAXIFS(N:N,$E:$E,$E702)-MINIFS(N:N,$E:$E,$E702))))</f>
        <v/>
      </c>
      <c r="CD702" s="232" t="str">
        <f t="array" ref="CD702">IF(O702="","",
IF(INDEX(Settings!$H:$H,MATCH(CD$1,Settings!$G:$G,0))=TRUE,
100-100*(O702-MINIFS(O:O,$E:$E,$E702))/(MAXIFS(O:O,$E:$E,$E702)-MINIFS(O:O,$E:$E,$E702)),
100*(O702-MINIFS(O:O,$E:$E,$E702))/(MAXIFS(O:O,$E:$E,$E702)-MINIFS(O:O,$E:$E,$E702))))</f>
        <v/>
      </c>
      <c r="CE702" s="232" t="str">
        <f t="array" ref="CE702">IF(P702="","",
IF(INDEX(Settings!$H:$H,MATCH(CE$1,Settings!$G:$G,0))=TRUE,
100-100*(P702-MINIFS(P:P,$E:$E,$E702))/(MAXIFS(P:P,$E:$E,$E702)-MINIFS(P:P,$E:$E,$E702)),
100*(P702-MINIFS(P:P,$E:$E,$E702))/(MAXIFS(P:P,$E:$E,$E702)-MINIFS(P:P,$E:$E,$E702))))</f>
        <v/>
      </c>
      <c r="CF702" s="232" t="str">
        <f t="array" ref="CF702">IF(Q702="","",
IF(INDEX(Settings!$H:$H,MATCH(CF$1,Settings!$G:$G,0))=TRUE,
100-100*(Q702-MINIFS(Q:Q,$E:$E,$E702))/(MAXIFS(Q:Q,$E:$E,$E702)-MINIFS(Q:Q,$E:$E,$E702)),
100*(Q702-MINIFS(Q:Q,$E:$E,$E702))/(MAXIFS(Q:Q,$E:$E,$E702)-MINIFS(Q:Q,$E:$E,$E702))))</f>
        <v/>
      </c>
      <c r="CG702" s="232" t="str">
        <f t="array" ref="CG702">IF(R702="","",
IF(INDEX(Settings!$H:$H,MATCH(CG$1,Settings!$G:$G,0))=TRUE,
100-100*(R702-MINIFS(R:R,$E:$E,$E702))/(MAXIFS(R:R,$E:$E,$E702)-MINIFS(R:R,$E:$E,$E702)),
100*(R702-MINIFS(R:R,$E:$E,$E702))/(MAXIFS(R:R,$E:$E,$E702)-MINIFS(R:R,$E:$E,$E702))))</f>
        <v/>
      </c>
      <c r="CH702" s="232" t="str">
        <f t="array" ref="CH702">IF(S702="","",
IF(INDEX(Settings!$H:$H,MATCH(CH$1,Settings!$G:$G,0))=TRUE,
100-100*(S702-MINIFS(S:S,$E:$E,$E702))/(MAXIFS(S:S,$E:$E,$E702)-MINIFS(S:S,$E:$E,$E702)),
100*(S702-MINIFS(S:S,$E:$E,$E702))/(MAXIFS(S:S,$E:$E,$E702)-MINIFS(S:S,$E:$E,$E702))))</f>
        <v/>
      </c>
      <c r="CI702" s="232" t="str">
        <f t="array" ref="CI702">IF(T702="","",
IF(INDEX(Settings!$H:$H,MATCH(CI$1,Settings!$G:$G,0))=TRUE,
100-100*(T702-MINIFS(T:T,$E:$E,$E702))/(MAXIFS(T:T,$E:$E,$E702)-MINIFS(T:T,$E:$E,$E702)),
100*(T702-MINIFS(T:T,$E:$E,$E702))/(MAXIFS(T:T,$E:$E,$E702)-MINIFS(T:T,$E:$E,$E702))))</f>
        <v/>
      </c>
      <c r="CJ702" s="232" t="str">
        <f t="array" ref="CJ702">IF(U702="","",
IF(INDEX(Settings!$H:$H,MATCH(CJ$1,Settings!$G:$G,0))=TRUE,
100-100*(U702-MINIFS(U:U,$E:$E,$E702))/(MAXIFS(U:U,$E:$E,$E702)-MINIFS(U:U,$E:$E,$E702)),
100*(U702-MINIFS(U:U,$E:$E,$E702))/(MAXIFS(U:U,$E:$E,$E702)-MINIFS(U:U,$E:$E,$E702))))</f>
        <v/>
      </c>
      <c r="CK702" s="232" t="str">
        <f t="array" ref="CK702">IF(V702="","",
IF(INDEX(Settings!$H:$H,MATCH(CK$1,Settings!$G:$G,0))=TRUE,
100-100*(V702-MINIFS(V:V,$E:$E,$E702))/(MAXIFS(V:V,$E:$E,$E702)-MINIFS(V:V,$E:$E,$E702)),
100*(V702-MINIFS(V:V,$E:$E,$E702))/(MAXIFS(V:V,$E:$E,$E702)-MINIFS(V:V,$E:$E,$E702))))</f>
        <v/>
      </c>
      <c r="CL702" s="232" t="str">
        <f t="array" ref="CL702">IF(W702="","",
IF(INDEX(Settings!$H:$H,MATCH(CL$1,Settings!$G:$G,0))=TRUE,
100-100*(W702-MINIFS(W:W,$E:$E,$E702))/(MAXIFS(W:W,$E:$E,$E702)-MINIFS(W:W,$E:$E,$E702)),
100*(W702-MINIFS(W:W,$E:$E,$E702))/(MAXIFS(W:W,$E:$E,$E702)-MINIFS(W:W,$E:$E,$E702))))</f>
        <v/>
      </c>
      <c r="CM702" s="232" t="str">
        <f t="array" ref="CM702">IF(X702="","",
IF(INDEX(Settings!$H:$H,MATCH(CM$1,Settings!$G:$G,0))=TRUE,
100-100*(X702-MINIFS(X:X,$E:$E,$E702))/(MAXIFS(X:X,$E:$E,$E702)-MINIFS(X:X,$E:$E,$E702)),
100*(X702-MINIFS(X:X,$E:$E,$E702))/(MAXIFS(X:X,$E:$E,$E702)-MINIFS(X:X,$E:$E,$E702))))</f>
        <v/>
      </c>
      <c r="CN702" s="232" t="str">
        <f t="array" ref="CN702">IF(Y702="","",
IF(INDEX(Settings!$H:$H,MATCH(CN$1,Settings!$G:$G,0))=TRUE,
100-100*(Y702-MINIFS(Y:Y,$E:$E,$E702))/(MAXIFS(Y:Y,$E:$E,$E702)-MINIFS(Y:Y,$E:$E,$E702)),
100*(Y702-MINIFS(Y:Y,$E:$E,$E702))/(MAXIFS(Y:Y,$E:$E,$E702)-MINIFS(Y:Y,$E:$E,$E702))))</f>
        <v/>
      </c>
      <c r="CO702" s="232" t="str">
        <f t="array" ref="CO702">IF(Z702="","",
IF(INDEX(Settings!$H:$H,MATCH(CO$1,Settings!$G:$G,0))=TRUE,
100-100*(Z702-MINIFS(Z:Z,$E:$E,$E702))/(MAXIFS(Z:Z,$E:$E,$E702)-MINIFS(Z:Z,$E:$E,$E702)),
100*(Z702-MINIFS(Z:Z,$E:$E,$E702))/(MAXIFS(Z:Z,$E:$E,$E702)-MINIFS(Z:Z,$E:$E,$E702))))</f>
        <v/>
      </c>
      <c r="CP702" s="232" t="str">
        <f t="array" ref="CP702">IF(AA702="","",
IF(INDEX(Settings!$H:$H,MATCH(CP$1,Settings!$G:$G,0))=TRUE,
100-100*(AA702-MINIFS(AA:AA,$E:$E,$E702))/(MAXIFS(AA:AA,$E:$E,$E702)-MINIFS(AA:AA,$E:$E,$E702)),
100*(AA702-MINIFS(AA:AA,$E:$E,$E702))/(MAXIFS(AA:AA,$E:$E,$E702)-MINIFS(AA:AA,$E:$E,$E702))))</f>
        <v/>
      </c>
      <c r="CQ702" s="232" t="str">
        <f t="array" ref="CQ702">IF(AB702="","",
IF(INDEX(Settings!$H:$H,MATCH(CQ$1,Settings!$G:$G,0))=TRUE,
100-100*(AB702-MINIFS(AB:AB,$E:$E,$E702))/(MAXIFS(AB:AB,$E:$E,$E702)-MINIFS(AB:AB,$E:$E,$E702)),
100*(AB702-MINIFS(AB:AB,$E:$E,$E702))/(MAXIFS(AB:AB,$E:$E,$E702)-MINIFS(AB:AB,$E:$E,$E702))))</f>
        <v/>
      </c>
      <c r="CR702" s="232" t="str">
        <f t="array" ref="CR702">IF(AC702="","",
IF(INDEX(Settings!$H:$H,MATCH(CR$1,Settings!$G:$G,0))=TRUE,
100-100*(AC702-MINIFS(AC:AC,$E:$E,$E702))/(MAXIFS(AC:AC,$E:$E,$E702)-MINIFS(AC:AC,$E:$E,$E702)),
100*(AC702-MINIFS(AC:AC,$E:$E,$E702))/(MAXIFS(AC:AC,$E:$E,$E702)-MINIFS(AC:AC,$E:$E,$E702))))</f>
        <v/>
      </c>
      <c r="CS702" s="232" t="str">
        <f t="array" ref="CS702">IF(AD702="","",
IF(INDEX(Settings!$H:$H,MATCH(CS$1,Settings!$G:$G,0))=TRUE,
100-100*(AD702-MINIFS(AD:AD,$E:$E,$E702))/(MAXIFS(AD:AD,$E:$E,$E702)-MINIFS(AD:AD,$E:$E,$E702)),
100*(AD702-MINIFS(AD:AD,$E:$E,$E702))/(MAXIFS(AD:AD,$E:$E,$E702)-MINIFS(AD:AD,$E:$E,$E702))))</f>
        <v/>
      </c>
      <c r="CT702" s="232" t="str">
        <f t="array" ref="CT702">IF(AE702="","",
IF(INDEX(Settings!$H:$H,MATCH(CT$1,Settings!$G:$G,0))=TRUE,
100-100*(AE702-MINIFS(AE:AE,$E:$E,$E702))/(MAXIFS(AE:AE,$E:$E,$E702)-MINIFS(AE:AE,$E:$E,$E702)),
100*(AE702-MINIFS(AE:AE,$E:$E,$E702))/(MAXIFS(AE:AE,$E:$E,$E702)-MINIFS(AE:AE,$E:$E,$E702))))</f>
        <v/>
      </c>
      <c r="CU702" s="232" t="str">
        <f t="array" ref="CU702">IF(AF702="","",
IF(INDEX(Settings!$H:$H,MATCH(CU$1,Settings!$G:$G,0))=TRUE,
100-100*(AF702-MINIFS(AF:AF,$E:$E,$E702))/(MAXIFS(AF:AF,$E:$E,$E702)-MINIFS(AF:AF,$E:$E,$E702)),
100*(AF702-MINIFS(AF:AF,$E:$E,$E702))/(MAXIFS(AF:AF,$E:$E,$E702)-MINIFS(AF:AF,$E:$E,$E702))))</f>
        <v/>
      </c>
      <c r="CV702" s="232" t="str">
        <f t="array" ref="CV702">IF(AG702="","",
IF(INDEX(Settings!$H:$H,MATCH(CV$1,Settings!$G:$G,0))=TRUE,
100-100*(AG702-MINIFS(AG:AG,$E:$E,$E702))/(MAXIFS(AG:AG,$E:$E,$E702)-MINIFS(AG:AG,$E:$E,$E702)),
100*(AG702-MINIFS(AG:AG,$E:$E,$E702))/(MAXIFS(AG:AG,$E:$E,$E702)-MINIFS(AG:AG,$E:$E,$E702))))</f>
        <v/>
      </c>
      <c r="CW702" s="232" t="str">
        <f t="array" ref="CW702">IF(AH702="","",
IF(INDEX(Settings!$H:$H,MATCH(CW$1,Settings!$G:$G,0))=TRUE,
100-100*(AH702-MINIFS(AH:AH,$E:$E,$E702))/(MAXIFS(AH:AH,$E:$E,$E702)-MINIFS(AH:AH,$E:$E,$E702)),
100*(AH702-MINIFS(AH:AH,$E:$E,$E702))/(MAXIFS(AH:AH,$E:$E,$E702)-MINIFS(AH:AH,$E:$E,$E702))))</f>
        <v/>
      </c>
      <c r="CX702" s="232" t="str">
        <f t="array" ref="CX702">IF(AI702="","",
IF(INDEX(Settings!$H:$H,MATCH(CX$1,Settings!$G:$G,0))=TRUE,
100-100*(AI702-MINIFS(AI:AI,$E:$E,$E702))/(MAXIFS(AI:AI,$E:$E,$E702)-MINIFS(AI:AI,$E:$E,$E702)),
100*(AI702-MINIFS(AI:AI,$E:$E,$E702))/(MAXIFS(AI:AI,$E:$E,$E702)-MINIFS(AI:AI,$E:$E,$E702))))</f>
        <v/>
      </c>
      <c r="CY702" s="232" t="str">
        <f t="array" ref="CY702">IF(AJ702="","",
IF(INDEX(Settings!$H:$H,MATCH(CY$1,Settings!$G:$G,0))=TRUE,
100-100*(AJ702-MINIFS(AJ:AJ,$E:$E,$E702))/(MAXIFS(AJ:AJ,$E:$E,$E702)-MINIFS(AJ:AJ,$E:$E,$E702)),
100*(AJ702-MINIFS(AJ:AJ,$E:$E,$E702))/(MAXIFS(AJ:AJ,$E:$E,$E702)-MINIFS(AJ:AJ,$E:$E,$E702))))</f>
        <v/>
      </c>
      <c r="CZ702" s="232" t="str">
        <f t="array" ref="CZ702">IF(AK702="","",
IF(INDEX(Settings!$H:$H,MATCH(CZ$1,Settings!$G:$G,0))=TRUE,
100-100*(AK702-MINIFS(AK:AK,$E:$E,$E702))/(MAXIFS(AK:AK,$E:$E,$E702)-MINIFS(AK:AK,$E:$E,$E702)),
100*(AK702-MINIFS(AK:AK,$E:$E,$E702))/(MAXIFS(AK:AK,$E:$E,$E702)-MINIFS(AK:AK,$E:$E,$E702))))</f>
        <v/>
      </c>
      <c r="DA702" s="232" t="str">
        <f t="array" ref="DA702">IF(AL702="","",
IF(INDEX(Settings!$H:$H,MATCH(DA$1,Settings!$G:$G,0))=TRUE,
100-100*(AL702-MINIFS(AL:AL,$E:$E,$E702))/(MAXIFS(AL:AL,$E:$E,$E702)-MINIFS(AL:AL,$E:$E,$E702)),
100*(AL702-MINIFS(AL:AL,$E:$E,$E702))/(MAXIFS(AL:AL,$E:$E,$E702)-MINIFS(AL:AL,$E:$E,$E702))))</f>
        <v/>
      </c>
      <c r="DB702" s="232" t="str">
        <f t="array" ref="DB702">IF(AM702="","",
IF(INDEX(Settings!$H:$H,MATCH(DB$1,Settings!$G:$G,0))=TRUE,
100-100*(AM702-MINIFS(AM:AM,$E:$E,$E702))/(MAXIFS(AM:AM,$E:$E,$E702)-MINIFS(AM:AM,$E:$E,$E702)),
100*(AM702-MINIFS(AM:AM,$E:$E,$E702))/(MAXIFS(AM:AM,$E:$E,$E702)-MINIFS(AM:AM,$E:$E,$E702))))</f>
        <v/>
      </c>
      <c r="DC702" s="232" t="str">
        <f t="array" ref="DC702">IF(AN702="","",
IF(INDEX(Settings!$H:$H,MATCH(DC$1,Settings!$G:$G,0))=TRUE,
100-100*(AN702-MINIFS(AN:AN,$E:$E,$E702))/(MAXIFS(AN:AN,$E:$E,$E702)-MINIFS(AN:AN,$E:$E,$E702)),
100*(AN702-MINIFS(AN:AN,$E:$E,$E702))/(MAXIFS(AN:AN,$E:$E,$E702)-MINIFS(AN:AN,$E:$E,$E702))))</f>
        <v/>
      </c>
      <c r="DD702" s="232" t="str">
        <f t="array" ref="DD702">IF(AO702="","",
IF(INDEX(Settings!$H:$H,MATCH(DD$1,Settings!$G:$G,0))=TRUE,
100-100*(AO702-MINIFS(AO:AO,$E:$E,$E702))/(MAXIFS(AO:AO,$E:$E,$E702)-MINIFS(AO:AO,$E:$E,$E702)),
100*(AO702-MINIFS(AO:AO,$E:$E,$E702))/(MAXIFS(AO:AO,$E:$E,$E702)-MINIFS(AO:AO,$E:$E,$E702))))</f>
        <v/>
      </c>
      <c r="DE702" s="232" t="str">
        <f t="array" ref="DE702">IF(AP702="","",
IF(INDEX(Settings!$H:$H,MATCH(DE$1,Settings!$G:$G,0))=TRUE,
100-100*(AP702-MINIFS(AP:AP,$E:$E,$E702))/(MAXIFS(AP:AP,$E:$E,$E702)-MINIFS(AP:AP,$E:$E,$E702)),
100*(AP702-MINIFS(AP:AP,$E:$E,$E702))/(MAXIFS(AP:AP,$E:$E,$E702)-MINIFS(AP:AP,$E:$E,$E702))))</f>
        <v/>
      </c>
      <c r="DF702" s="232" t="str">
        <f t="array" ref="DF702">IF(AQ702="","",
IF(INDEX(Settings!$H:$H,MATCH(DF$1,Settings!$G:$G,0))=TRUE,
100-100*(AQ702-MINIFS(AQ:AQ,$E:$E,$E702))/(MAXIFS(AQ:AQ,$E:$E,$E702)-MINIFS(AQ:AQ,$E:$E,$E702)),
100*(AQ702-MINIFS(AQ:AQ,$E:$E,$E702))/(MAXIFS(AQ:AQ,$E:$E,$E702)-MINIFS(AQ:AQ,$E:$E,$E702))))</f>
        <v/>
      </c>
      <c r="DG702" s="232" t="str">
        <f t="array" ref="DG702">IF(AR702="","",
IF(INDEX(Settings!$H:$H,MATCH(DG$1,Settings!$G:$G,0))=TRUE,
100-100*(AR702-MINIFS(AR:AR,$E:$E,$E702))/(MAXIFS(AR:AR,$E:$E,$E702)-MINIFS(AR:AR,$E:$E,$E702)),
100*(AR702-MINIFS(AR:AR,$E:$E,$E702))/(MAXIFS(AR:AR,$E:$E,$E702)-MINIFS(AR:AR,$E:$E,$E702))))</f>
        <v/>
      </c>
      <c r="DH702" s="232" t="str">
        <f t="array" ref="DH702">IF(AS702="","",
IF(INDEX(Settings!$H:$H,MATCH(DH$1,Settings!$G:$G,0))=TRUE,
100-100*(AS702-MINIFS(AS:AS,$E:$E,$E702))/(MAXIFS(AS:AS,$E:$E,$E702)-MINIFS(AS:AS,$E:$E,$E702)),
100*(AS702-MINIFS(AS:AS,$E:$E,$E702))/(MAXIFS(AS:AS,$E:$E,$E702)-MINIFS(AS:AS,$E:$E,$E702))))</f>
        <v/>
      </c>
      <c r="DI702" s="232" t="str">
        <f t="array" ref="DI702">IF(AT702="","",
IF(INDEX(Settings!$H:$H,MATCH(DI$1,Settings!$G:$G,0))=TRUE,
100-100*(AT702-MINIFS(AT:AT,$E:$E,$E702))/(MAXIFS(AT:AT,$E:$E,$E702)-MINIFS(AT:AT,$E:$E,$E702)),
100*(AT702-MINIFS(AT:AT,$E:$E,$E702))/(MAXIFS(AT:AT,$E:$E,$E702)-MINIFS(AT:AT,$E:$E,$E702))))</f>
        <v/>
      </c>
      <c r="DJ702" s="232" t="str">
        <f t="array" ref="DJ702">IF(AU702="","",
IF(INDEX(Settings!$H:$H,MATCH(DJ$1,Settings!$G:$G,0))=TRUE,
100-100*(AU702-MINIFS(AU:AU,$E:$E,$E702))/(MAXIFS(AU:AU,$E:$E,$E702)-MINIFS(AU:AU,$E:$E,$E702)),
100*(AU702-MINIFS(AU:AU,$E:$E,$E702))/(MAXIFS(AU:AU,$E:$E,$E702)-MINIFS(AU:AU,$E:$E,$E702))))</f>
        <v/>
      </c>
      <c r="DK702" s="232" t="str">
        <f t="array" ref="DK702">IF(AV702="","",
IF(INDEX(Settings!$H:$H,MATCH(DK$1,Settings!$G:$G,0))=TRUE,
100-100*(AV702-MINIFS(AV:AV,$E:$E,$E702))/(MAXIFS(AV:AV,$E:$E,$E702)-MINIFS(AV:AV,$E:$E,$E702)),
100*(AV702-MINIFS(AV:AV,$E:$E,$E702))/(MAXIFS(AV:AV,$E:$E,$E702)-MINIFS(AV:AV,$E:$E,$E702))))</f>
        <v/>
      </c>
      <c r="DL702" s="232" t="str">
        <f t="array" ref="DL702">IF(AW702="","",
IF(INDEX(Settings!$H:$H,MATCH(DL$1,Settings!$G:$G,0))=TRUE,
100-100*(AW702-MINIFS(AW:AW,$E:$E,$E702))/(MAXIFS(AW:AW,$E:$E,$E702)-MINIFS(AW:AW,$E:$E,$E702)),
100*(AW702-MINIFS(AW:AW,$E:$E,$E702))/(MAXIFS(AW:AW,$E:$E,$E702)-MINIFS(AW:AW,$E:$E,$E702))))</f>
        <v/>
      </c>
      <c r="DM702" s="232" t="str">
        <f t="array" ref="DM702">IF(AX702="","",
IF(INDEX(Settings!$H:$H,MATCH(DM$1,Settings!$G:$G,0))=TRUE,
100-100*(AX702-MINIFS(AX:AX,$E:$E,$E702))/(MAXIFS(AX:AX,$E:$E,$E702)-MINIFS(AX:AX,$E:$E,$E702)),
100*(AX702-MINIFS(AX:AX,$E:$E,$E702))/(MAXIFS(AX:AX,$E:$E,$E702)-MINIFS(AX:AX,$E:$E,$E702))))</f>
        <v/>
      </c>
      <c r="DN702" s="232" t="str">
        <f t="array" ref="DN702">IF(AY702="","",
IF(INDEX(Settings!$H:$H,MATCH(DN$1,Settings!$G:$G,0))=TRUE,
100-100*(AY702-MINIFS(AY:AY,$E:$E,$E702))/(MAXIFS(AY:AY,$E:$E,$E702)-MINIFS(AY:AY,$E:$E,$E702)),
100*(AY702-MINIFS(AY:AY,$E:$E,$E702))/(MAXIFS(AY:AY,$E:$E,$E702)-MINIFS(AY:AY,$E:$E,$E702))))</f>
        <v/>
      </c>
      <c r="DO702" s="232" t="str">
        <f t="array" ref="DO702">IF(AZ702="","",
IF(INDEX(Settings!$H:$H,MATCH(DO$1,Settings!$G:$G,0))=TRUE,
100-100*(AZ702-MINIFS(AZ:AZ,$E:$E,$E702))/(MAXIFS(AZ:AZ,$E:$E,$E702)-MINIFS(AZ:AZ,$E:$E,$E702)),
100*(AZ702-MINIFS(AZ:AZ,$E:$E,$E702))/(MAXIFS(AZ:AZ,$E:$E,$E702)-MINIFS(AZ:AZ,$E:$E,$E702))))</f>
        <v/>
      </c>
      <c r="DP702" s="232" t="str">
        <f t="array" ref="DP702">IF(BA702="","",
IF(INDEX(Settings!$H:$H,MATCH(DP$1,Settings!$G:$G,0))=TRUE,
100-100*(BA702-MINIFS(BA:BA,$E:$E,$E702))/(MAXIFS(BA:BA,$E:$E,$E702)-MINIFS(BA:BA,$E:$E,$E702)),
100*(BA702-MINIFS(BA:BA,$E:$E,$E702))/(MAXIFS(BA:BA,$E:$E,$E702)-MINIFS(BA:BA,$E:$E,$E702))))</f>
        <v/>
      </c>
      <c r="DQ702" s="232" t="str">
        <f t="array" ref="DQ702">IF(BB702="","",
IF(INDEX(Settings!$H:$H,MATCH(DQ$1,Settings!$G:$G,0))=TRUE,
100-100*(BB702-MINIFS(BB:BB,$E:$E,$E702))/(MAXIFS(BB:BB,$E:$E,$E702)-MINIFS(BB:BB,$E:$E,$E702)),
100*(BB702-MINIFS(BB:BB,$E:$E,$E702))/(MAXIFS(BB:BB,$E:$E,$E702)-MINIFS(BB:BB,$E:$E,$E702))))</f>
        <v/>
      </c>
      <c r="DR702" s="232" t="str">
        <f t="array" ref="DR702">IF(BC702="","",
IF(INDEX(Settings!$H:$H,MATCH(DR$1,Settings!$G:$G,0))=TRUE,
100-100*(BC702-MINIFS(BC:BC,$E:$E,$E702))/(MAXIFS(BC:BC,$E:$E,$E702)-MINIFS(BC:BC,$E:$E,$E702)),
100*(BC702-MINIFS(BC:BC,$E:$E,$E702))/(MAXIFS(BC:BC,$E:$E,$E702)-MINIFS(BC:BC,$E:$E,$E702))))</f>
        <v/>
      </c>
      <c r="DS702" s="232" t="str">
        <f t="array" ref="DS702">IF(BD702="","",
IF(INDEX(Settings!$H:$H,MATCH(DS$1,Settings!$G:$G,0))=TRUE,
100-100*(BD702-MINIFS(BD:BD,$E:$E,$E702))/(MAXIFS(BD:BD,$E:$E,$E702)-MINIFS(BD:BD,$E:$E,$E702)),
100*(BD702-MINIFS(BD:BD,$E:$E,$E702))/(MAXIFS(BD:BD,$E:$E,$E702)-MINIFS(BD:BD,$E:$E,$E702))))</f>
        <v/>
      </c>
      <c r="DT702" s="232" t="str">
        <f t="array" ref="DT702">IF(BE702="","",
IF(INDEX(Settings!$H:$H,MATCH(DT$1,Settings!$G:$G,0))=TRUE,
100-100*(BE702-MINIFS(BE:BE,$E:$E,$E702))/(MAXIFS(BE:BE,$E:$E,$E702)-MINIFS(BE:BE,$E:$E,$E702)),
100*(BE702-MINIFS(BE:BE,$E:$E,$E702))/(MAXIFS(BE:BE,$E:$E,$E702)-MINIFS(BE:BE,$E:$E,$E702))))</f>
        <v/>
      </c>
      <c r="DU702" s="232" t="str">
        <f t="array" ref="DU702">IF(BF702="","",
IF(INDEX(Settings!$H:$H,MATCH(DU$1,Settings!$G:$G,0))=TRUE,
100-100*(BF702-MINIFS(BF:BF,$E:$E,$E702))/(MAXIFS(BF:BF,$E:$E,$E702)-MINIFS(BF:BF,$E:$E,$E702)),
100*(BF702-MINIFS(BF:BF,$E:$E,$E702))/(MAXIFS(BF:BF,$E:$E,$E702)-MINIFS(BF:BF,$E:$E,$E702))))</f>
        <v/>
      </c>
      <c r="DV702" s="232" t="str">
        <f t="array" ref="DV702">IF(BG702="","",
IF(INDEX(Settings!$H:$H,MATCH(DV$1,Settings!$G:$G,0))=TRUE,
100-100*(BG702-MINIFS(BG:BG,$E:$E,$E702))/(MAXIFS(BG:BG,$E:$E,$E702)-MINIFS(BG:BG,$E:$E,$E702)),
100*(BG702-MINIFS(BG:BG,$E:$E,$E702))/(MAXIFS(BG:BG,$E:$E,$E702)-MINIFS(BG:BG,$E:$E,$E702))))</f>
        <v/>
      </c>
      <c r="DW702" s="232" t="str">
        <f t="array" ref="DW702">IF(BH702="","",
IF(INDEX(Settings!$H:$H,MATCH(DW$1,Settings!$G:$G,0))=TRUE,
100-100*(BH702-MINIFS(BH:BH,$E:$E,$E702))/(MAXIFS(BH:BH,$E:$E,$E702)-MINIFS(BH:BH,$E:$E,$E702)),
100*(BH702-MINIFS(BH:BH,$E:$E,$E702))/(MAXIFS(BH:BH,$E:$E,$E702)-MINIFS(BH:BH,$E:$E,$E702))))</f>
        <v/>
      </c>
      <c r="DX702" s="232" t="str">
        <f t="array" ref="DX702">IF(BI702="","",
IF(INDEX(Settings!$H:$H,MATCH(DX$1,Settings!$G:$G,0))=TRUE,
100-100*(BI702-MINIFS(BI:BI,$E:$E,$E702))/(MAXIFS(BI:BI,$E:$E,$E702)-MINIFS(BI:BI,$E:$E,$E702)),
100*(BI702-MINIFS(BI:BI,$E:$E,$E702))/(MAXIFS(BI:BI,$E:$E,$E702)-MINIFS(BI:BI,$E:$E,$E702))))</f>
        <v/>
      </c>
      <c r="DY702" s="232" t="str">
        <f t="array" ref="DY702">IF(BJ702="","",
IF(INDEX(Settings!$H:$H,MATCH(DY$1,Settings!$G:$G,0))=TRUE,
100-100*(BJ702-MINIFS(BJ:BJ,$E:$E,$E702))/(MAXIFS(BJ:BJ,$E:$E,$E702)-MINIFS(BJ:BJ,$E:$E,$E702)),
100*(BJ702-MINIFS(BJ:BJ,$E:$E,$E702))/(MAXIFS(BJ:BJ,$E:$E,$E702)-MINIFS(BJ:BJ,$E:$E,$E702))))</f>
        <v/>
      </c>
      <c r="DZ702" s="234"/>
      <c r="EA702" s="234"/>
      <c r="EB702" s="234" t="str">
        <f t="shared" si="8"/>
        <v/>
      </c>
      <c r="EC702" s="234" t="str">
        <f t="shared" si="9"/>
        <v/>
      </c>
      <c r="ED702" s="234" t="str">
        <f t="shared" si="10"/>
        <v/>
      </c>
      <c r="EE702" s="234" t="str">
        <f t="shared" si="11"/>
        <v/>
      </c>
      <c r="EF702" s="234" t="str">
        <f t="shared" si="12"/>
        <v/>
      </c>
      <c r="EG702" s="234" t="str">
        <f t="shared" si="13"/>
        <v/>
      </c>
      <c r="EH702" s="234"/>
      <c r="EI702" s="234"/>
      <c r="EJ702" s="234"/>
      <c r="EK702" s="234"/>
      <c r="EL702" s="234"/>
      <c r="EM702" s="234"/>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3" t="str">
        <f t="shared" si="14"/>
        <v/>
      </c>
      <c r="N703" s="49"/>
      <c r="O703" s="49"/>
      <c r="P703" s="49"/>
      <c r="Q703" s="49"/>
      <c r="R703" s="49"/>
      <c r="S703" s="222" t="str">
        <f>IFERROR(VLOOKUP(AF703, 'YOYO IR Scores'!A:C, 3, FALSE), "")
</f>
        <v/>
      </c>
      <c r="T703" s="49"/>
      <c r="U703" s="49"/>
      <c r="V703" s="49"/>
      <c r="W703" s="49"/>
      <c r="X703" s="224" t="str">
        <f t="shared" si="4"/>
        <v/>
      </c>
      <c r="Y703" s="225" t="str">
        <f t="shared" si="5"/>
        <v/>
      </c>
      <c r="Z703" s="225" t="str">
        <f t="shared" si="6"/>
        <v/>
      </c>
      <c r="AA703" s="224" t="str">
        <f t="shared" si="7"/>
        <v/>
      </c>
      <c r="AB703" s="223"/>
      <c r="AC703" s="223"/>
      <c r="AD703" s="223"/>
      <c r="AE703" s="223" t="str">
        <f>IFERROR(VLOOKUP(AF703, 'YOYO IR Scores'!A:C, 2, FALSE), "")</f>
        <v/>
      </c>
      <c r="AF703" s="223"/>
      <c r="AG703" s="223"/>
      <c r="AH703" s="223"/>
      <c r="AI703" s="223"/>
      <c r="AJ703" s="223"/>
      <c r="AK703" s="223"/>
      <c r="AL703" s="223"/>
      <c r="AM703" s="223"/>
      <c r="AN703" s="223"/>
      <c r="AO703" s="223"/>
      <c r="AP703" s="223"/>
      <c r="AQ703" s="223"/>
      <c r="AR703" s="223"/>
      <c r="AS703" s="223"/>
      <c r="AT703" s="223"/>
      <c r="AU703" s="223"/>
      <c r="AV703" s="223"/>
      <c r="AW703" s="223"/>
      <c r="AX703" s="223"/>
      <c r="AY703" s="223"/>
      <c r="AZ703" s="223"/>
      <c r="BA703" s="223"/>
      <c r="BB703" s="223"/>
      <c r="BC703" s="223"/>
      <c r="BD703" s="223"/>
      <c r="BE703" s="223"/>
      <c r="BF703" s="223"/>
      <c r="BG703" s="223"/>
      <c r="BH703" s="223"/>
      <c r="BI703" s="223"/>
      <c r="BJ703" s="223"/>
      <c r="BK703" s="223" t="str">
        <f t="array" ref="BK703">IF(J703="","",
IF(INDEX(Settings!$H:$H,MATCH(BY$1,Settings!$G:$G,0))=TRUE,
100-100*(J703-MIN(J:J))/(MAX(J:J)-MIN(J:J)),
100*(J703-MIN(J:J))/(MAX(J:J)-MIN(J:J))))</f>
        <v/>
      </c>
      <c r="BL703" s="223" t="str">
        <f t="array" ref="BL703">IF(J703="","",
IF(INDEX(Settings!$H:$H,MATCH(BY$1,Settings!$G:$G,0))=TRUE,
100-100*(J703-MINIFS(J:J,$E:$E,$E703))/(MAXIFS(J:J,$E:$E,$E703)-MINIFS(J:J,$E:$E,$E703)),
100*(J703-MINIFS(J:J,$E:$E,$E703))/(MAXIFS(J:J,$E:$E,$E703)-MINIFS(J:J,$E:$E,$E703))))</f>
        <v/>
      </c>
      <c r="BM703" s="223"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4" t="str">
        <f t="array" ref="BQ703">IF(J703="","",
IF(INDEX(Settings!$H:$H,MATCH(BY$1,Settings!$G:$G,0))=TRUE,
-1*(J703-AVERAGE(J:J))/STDEV(J:J),
(J703-AVERAGE(J:J))/STDEV(J:J)))</f>
        <v/>
      </c>
      <c r="BR703" s="224" t="str">
        <f>IFERROR(__xludf.DUMMYFUNCTION("IF(J703="""","""",
IF(INDEX(Settings!$H:$H,MATCH(BY$1,Settings!$G:$G,0))=TRUE,
-1*(J703-AVERAGEIFS(J:J,$E:$E,$E703))/STDEV(FILTER(J:J,$E:$E=$E703)),
(J703-AVERAGEIFS(J:J,$E:$E,$E703))/STDEV(FILTER(J:J,$E:$E=$E703))))"),"")</f>
        <v/>
      </c>
      <c r="BS703" s="224"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3" t="str">
        <f t="array" ref="BY703">IF(J703="","",
IF(INDEX(Settings!$H:$H,MATCH(BY$1,Settings!$G:$G,0))=TRUE,
100-100*(J703-MINIFS(J:J,$E:$E,$E703))/(MAXIFS(J:J,$E:$E,$E703)-MINIFS(J:J,$E:$E,$E703)),
100*(J703-MINIFS(J:J,$E:$E,$E703))/(MAXIFS(J:J,$E:$E,$E703)-MINIFS(J:J,$E:$E,$E703))))</f>
        <v/>
      </c>
      <c r="BZ703" s="223" t="str">
        <f t="array" ref="BZ703">IF(K703="","",
IF(INDEX(Settings!$H:$H,MATCH(BZ$1,Settings!$G:$G,0))=TRUE,
100-100*(K703-MINIFS(K:K,$E:$E,$E703))/(MAXIFS(K:K,$E:$E,$E703)-MINIFS(K:K,$E:$E,$E703)),
100*(K703-MINIFS(K:K,$E:$E,$E703))/(MAXIFS(K:K,$E:$E,$E703)-MINIFS(K:K,$E:$E,$E703))))</f>
        <v/>
      </c>
      <c r="CA703" s="223" t="str">
        <f t="array" ref="CA703">IF(L703="","",
IF(INDEX(Settings!$H:$H,MATCH(CA$1,Settings!$G:$G,0))=TRUE,
100-100*(L703-MINIFS(L:L,$E:$E,$E703))/(MAXIFS(L:L,$E:$E,$E703)-MINIFS(L:L,$E:$E,$E703)),
100*(L703-MINIFS(L:L,$E:$E,$E703))/(MAXIFS(L:L,$E:$E,$E703)-MINIFS(L:L,$E:$E,$E703))))</f>
        <v/>
      </c>
      <c r="CB703" s="223" t="str">
        <f t="array" ref="CB703">IF(M703="","",
IF(INDEX(Settings!$H:$H,MATCH(CB$1,Settings!$G:$G,0))=TRUE,
100-100*(M703-MINIFS(M:M,$E:$E,$E703))/(MAXIFS(M:M,$E:$E,$E703)-MINIFS(M:M,$E:$E,$E703)),
100*(M703-MINIFS(M:M,$E:$E,$E703))/(MAXIFS(M:M,$E:$E,$E703)-MINIFS(M:M,$E:$E,$E703))))</f>
        <v/>
      </c>
      <c r="CC703" s="223" t="str">
        <f t="array" ref="CC703">IF(N703="","",
IF(INDEX(Settings!$H:$H,MATCH(CC$1,Settings!$G:$G,0))=TRUE,
100-100*(N703-MINIFS(N:N,$E:$E,$E703))/(MAXIFS(N:N,$E:$E,$E703)-MINIFS(N:N,$E:$E,$E703)),
100*(N703-MINIFS(N:N,$E:$E,$E703))/(MAXIFS(N:N,$E:$E,$E703)-MINIFS(N:N,$E:$E,$E703))))</f>
        <v/>
      </c>
      <c r="CD703" s="223" t="str">
        <f t="array" ref="CD703">IF(O703="","",
IF(INDEX(Settings!$H:$H,MATCH(CD$1,Settings!$G:$G,0))=TRUE,
100-100*(O703-MINIFS(O:O,$E:$E,$E703))/(MAXIFS(O:O,$E:$E,$E703)-MINIFS(O:O,$E:$E,$E703)),
100*(O703-MINIFS(O:O,$E:$E,$E703))/(MAXIFS(O:O,$E:$E,$E703)-MINIFS(O:O,$E:$E,$E703))))</f>
        <v/>
      </c>
      <c r="CE703" s="223" t="str">
        <f t="array" ref="CE703">IF(P703="","",
IF(INDEX(Settings!$H:$H,MATCH(CE$1,Settings!$G:$G,0))=TRUE,
100-100*(P703-MINIFS(P:P,$E:$E,$E703))/(MAXIFS(P:P,$E:$E,$E703)-MINIFS(P:P,$E:$E,$E703)),
100*(P703-MINIFS(P:P,$E:$E,$E703))/(MAXIFS(P:P,$E:$E,$E703)-MINIFS(P:P,$E:$E,$E703))))</f>
        <v/>
      </c>
      <c r="CF703" s="223" t="str">
        <f t="array" ref="CF703">IF(Q703="","",
IF(INDEX(Settings!$H:$H,MATCH(CF$1,Settings!$G:$G,0))=TRUE,
100-100*(Q703-MINIFS(Q:Q,$E:$E,$E703))/(MAXIFS(Q:Q,$E:$E,$E703)-MINIFS(Q:Q,$E:$E,$E703)),
100*(Q703-MINIFS(Q:Q,$E:$E,$E703))/(MAXIFS(Q:Q,$E:$E,$E703)-MINIFS(Q:Q,$E:$E,$E703))))</f>
        <v/>
      </c>
      <c r="CG703" s="223" t="str">
        <f t="array" ref="CG703">IF(R703="","",
IF(INDEX(Settings!$H:$H,MATCH(CG$1,Settings!$G:$G,0))=TRUE,
100-100*(R703-MINIFS(R:R,$E:$E,$E703))/(MAXIFS(R:R,$E:$E,$E703)-MINIFS(R:R,$E:$E,$E703)),
100*(R703-MINIFS(R:R,$E:$E,$E703))/(MAXIFS(R:R,$E:$E,$E703)-MINIFS(R:R,$E:$E,$E703))))</f>
        <v/>
      </c>
      <c r="CH703" s="223" t="str">
        <f t="array" ref="CH703">IF(S703="","",
IF(INDEX(Settings!$H:$H,MATCH(CH$1,Settings!$G:$G,0))=TRUE,
100-100*(S703-MINIFS(S:S,$E:$E,$E703))/(MAXIFS(S:S,$E:$E,$E703)-MINIFS(S:S,$E:$E,$E703)),
100*(S703-MINIFS(S:S,$E:$E,$E703))/(MAXIFS(S:S,$E:$E,$E703)-MINIFS(S:S,$E:$E,$E703))))</f>
        <v/>
      </c>
      <c r="CI703" s="223" t="str">
        <f t="array" ref="CI703">IF(T703="","",
IF(INDEX(Settings!$H:$H,MATCH(CI$1,Settings!$G:$G,0))=TRUE,
100-100*(T703-MINIFS(T:T,$E:$E,$E703))/(MAXIFS(T:T,$E:$E,$E703)-MINIFS(T:T,$E:$E,$E703)),
100*(T703-MINIFS(T:T,$E:$E,$E703))/(MAXIFS(T:T,$E:$E,$E703)-MINIFS(T:T,$E:$E,$E703))))</f>
        <v/>
      </c>
      <c r="CJ703" s="223" t="str">
        <f t="array" ref="CJ703">IF(U703="","",
IF(INDEX(Settings!$H:$H,MATCH(CJ$1,Settings!$G:$G,0))=TRUE,
100-100*(U703-MINIFS(U:U,$E:$E,$E703))/(MAXIFS(U:U,$E:$E,$E703)-MINIFS(U:U,$E:$E,$E703)),
100*(U703-MINIFS(U:U,$E:$E,$E703))/(MAXIFS(U:U,$E:$E,$E703)-MINIFS(U:U,$E:$E,$E703))))</f>
        <v/>
      </c>
      <c r="CK703" s="223" t="str">
        <f t="array" ref="CK703">IF(V703="","",
IF(INDEX(Settings!$H:$H,MATCH(CK$1,Settings!$G:$G,0))=TRUE,
100-100*(V703-MINIFS(V:V,$E:$E,$E703))/(MAXIFS(V:V,$E:$E,$E703)-MINIFS(V:V,$E:$E,$E703)),
100*(V703-MINIFS(V:V,$E:$E,$E703))/(MAXIFS(V:V,$E:$E,$E703)-MINIFS(V:V,$E:$E,$E703))))</f>
        <v/>
      </c>
      <c r="CL703" s="223" t="str">
        <f t="array" ref="CL703">IF(W703="","",
IF(INDEX(Settings!$H:$H,MATCH(CL$1,Settings!$G:$G,0))=TRUE,
100-100*(W703-MINIFS(W:W,$E:$E,$E703))/(MAXIFS(W:W,$E:$E,$E703)-MINIFS(W:W,$E:$E,$E703)),
100*(W703-MINIFS(W:W,$E:$E,$E703))/(MAXIFS(W:W,$E:$E,$E703)-MINIFS(W:W,$E:$E,$E703))))</f>
        <v/>
      </c>
      <c r="CM703" s="223" t="str">
        <f t="array" ref="CM703">IF(X703="","",
IF(INDEX(Settings!$H:$H,MATCH(CM$1,Settings!$G:$G,0))=TRUE,
100-100*(X703-MINIFS(X:X,$E:$E,$E703))/(MAXIFS(X:X,$E:$E,$E703)-MINIFS(X:X,$E:$E,$E703)),
100*(X703-MINIFS(X:X,$E:$E,$E703))/(MAXIFS(X:X,$E:$E,$E703)-MINIFS(X:X,$E:$E,$E703))))</f>
        <v/>
      </c>
      <c r="CN703" s="223" t="str">
        <f t="array" ref="CN703">IF(Y703="","",
IF(INDEX(Settings!$H:$H,MATCH(CN$1,Settings!$G:$G,0))=TRUE,
100-100*(Y703-MINIFS(Y:Y,$E:$E,$E703))/(MAXIFS(Y:Y,$E:$E,$E703)-MINIFS(Y:Y,$E:$E,$E703)),
100*(Y703-MINIFS(Y:Y,$E:$E,$E703))/(MAXIFS(Y:Y,$E:$E,$E703)-MINIFS(Y:Y,$E:$E,$E703))))</f>
        <v/>
      </c>
      <c r="CO703" s="223" t="str">
        <f t="array" ref="CO703">IF(Z703="","",
IF(INDEX(Settings!$H:$H,MATCH(CO$1,Settings!$G:$G,0))=TRUE,
100-100*(Z703-MINIFS(Z:Z,$E:$E,$E703))/(MAXIFS(Z:Z,$E:$E,$E703)-MINIFS(Z:Z,$E:$E,$E703)),
100*(Z703-MINIFS(Z:Z,$E:$E,$E703))/(MAXIFS(Z:Z,$E:$E,$E703)-MINIFS(Z:Z,$E:$E,$E703))))</f>
        <v/>
      </c>
      <c r="CP703" s="223" t="str">
        <f t="array" ref="CP703">IF(AA703="","",
IF(INDEX(Settings!$H:$H,MATCH(CP$1,Settings!$G:$G,0))=TRUE,
100-100*(AA703-MINIFS(AA:AA,$E:$E,$E703))/(MAXIFS(AA:AA,$E:$E,$E703)-MINIFS(AA:AA,$E:$E,$E703)),
100*(AA703-MINIFS(AA:AA,$E:$E,$E703))/(MAXIFS(AA:AA,$E:$E,$E703)-MINIFS(AA:AA,$E:$E,$E703))))</f>
        <v/>
      </c>
      <c r="CQ703" s="223" t="str">
        <f t="array" ref="CQ703">IF(AB703="","",
IF(INDEX(Settings!$H:$H,MATCH(CQ$1,Settings!$G:$G,0))=TRUE,
100-100*(AB703-MINIFS(AB:AB,$E:$E,$E703))/(MAXIFS(AB:AB,$E:$E,$E703)-MINIFS(AB:AB,$E:$E,$E703)),
100*(AB703-MINIFS(AB:AB,$E:$E,$E703))/(MAXIFS(AB:AB,$E:$E,$E703)-MINIFS(AB:AB,$E:$E,$E703))))</f>
        <v/>
      </c>
      <c r="CR703" s="223" t="str">
        <f t="array" ref="CR703">IF(AC703="","",
IF(INDEX(Settings!$H:$H,MATCH(CR$1,Settings!$G:$G,0))=TRUE,
100-100*(AC703-MINIFS(AC:AC,$E:$E,$E703))/(MAXIFS(AC:AC,$E:$E,$E703)-MINIFS(AC:AC,$E:$E,$E703)),
100*(AC703-MINIFS(AC:AC,$E:$E,$E703))/(MAXIFS(AC:AC,$E:$E,$E703)-MINIFS(AC:AC,$E:$E,$E703))))</f>
        <v/>
      </c>
      <c r="CS703" s="223" t="str">
        <f t="array" ref="CS703">IF(AD703="","",
IF(INDEX(Settings!$H:$H,MATCH(CS$1,Settings!$G:$G,0))=TRUE,
100-100*(AD703-MINIFS(AD:AD,$E:$E,$E703))/(MAXIFS(AD:AD,$E:$E,$E703)-MINIFS(AD:AD,$E:$E,$E703)),
100*(AD703-MINIFS(AD:AD,$E:$E,$E703))/(MAXIFS(AD:AD,$E:$E,$E703)-MINIFS(AD:AD,$E:$E,$E703))))</f>
        <v/>
      </c>
      <c r="CT703" s="223" t="str">
        <f t="array" ref="CT703">IF(AE703="","",
IF(INDEX(Settings!$H:$H,MATCH(CT$1,Settings!$G:$G,0))=TRUE,
100-100*(AE703-MINIFS(AE:AE,$E:$E,$E703))/(MAXIFS(AE:AE,$E:$E,$E703)-MINIFS(AE:AE,$E:$E,$E703)),
100*(AE703-MINIFS(AE:AE,$E:$E,$E703))/(MAXIFS(AE:AE,$E:$E,$E703)-MINIFS(AE:AE,$E:$E,$E703))))</f>
        <v/>
      </c>
      <c r="CU703" s="223" t="str">
        <f t="array" ref="CU703">IF(AF703="","",
IF(INDEX(Settings!$H:$H,MATCH(CU$1,Settings!$G:$G,0))=TRUE,
100-100*(AF703-MINIFS(AF:AF,$E:$E,$E703))/(MAXIFS(AF:AF,$E:$E,$E703)-MINIFS(AF:AF,$E:$E,$E703)),
100*(AF703-MINIFS(AF:AF,$E:$E,$E703))/(MAXIFS(AF:AF,$E:$E,$E703)-MINIFS(AF:AF,$E:$E,$E703))))</f>
        <v/>
      </c>
      <c r="CV703" s="223" t="str">
        <f t="array" ref="CV703">IF(AG703="","",
IF(INDEX(Settings!$H:$H,MATCH(CV$1,Settings!$G:$G,0))=TRUE,
100-100*(AG703-MINIFS(AG:AG,$E:$E,$E703))/(MAXIFS(AG:AG,$E:$E,$E703)-MINIFS(AG:AG,$E:$E,$E703)),
100*(AG703-MINIFS(AG:AG,$E:$E,$E703))/(MAXIFS(AG:AG,$E:$E,$E703)-MINIFS(AG:AG,$E:$E,$E703))))</f>
        <v/>
      </c>
      <c r="CW703" s="223" t="str">
        <f t="array" ref="CW703">IF(AH703="","",
IF(INDEX(Settings!$H:$H,MATCH(CW$1,Settings!$G:$G,0))=TRUE,
100-100*(AH703-MINIFS(AH:AH,$E:$E,$E703))/(MAXIFS(AH:AH,$E:$E,$E703)-MINIFS(AH:AH,$E:$E,$E703)),
100*(AH703-MINIFS(AH:AH,$E:$E,$E703))/(MAXIFS(AH:AH,$E:$E,$E703)-MINIFS(AH:AH,$E:$E,$E703))))</f>
        <v/>
      </c>
      <c r="CX703" s="223" t="str">
        <f t="array" ref="CX703">IF(AI703="","",
IF(INDEX(Settings!$H:$H,MATCH(CX$1,Settings!$G:$G,0))=TRUE,
100-100*(AI703-MINIFS(AI:AI,$E:$E,$E703))/(MAXIFS(AI:AI,$E:$E,$E703)-MINIFS(AI:AI,$E:$E,$E703)),
100*(AI703-MINIFS(AI:AI,$E:$E,$E703))/(MAXIFS(AI:AI,$E:$E,$E703)-MINIFS(AI:AI,$E:$E,$E703))))</f>
        <v/>
      </c>
      <c r="CY703" s="223" t="str">
        <f t="array" ref="CY703">IF(AJ703="","",
IF(INDEX(Settings!$H:$H,MATCH(CY$1,Settings!$G:$G,0))=TRUE,
100-100*(AJ703-MINIFS(AJ:AJ,$E:$E,$E703))/(MAXIFS(AJ:AJ,$E:$E,$E703)-MINIFS(AJ:AJ,$E:$E,$E703)),
100*(AJ703-MINIFS(AJ:AJ,$E:$E,$E703))/(MAXIFS(AJ:AJ,$E:$E,$E703)-MINIFS(AJ:AJ,$E:$E,$E703))))</f>
        <v/>
      </c>
      <c r="CZ703" s="223" t="str">
        <f t="array" ref="CZ703">IF(AK703="","",
IF(INDEX(Settings!$H:$H,MATCH(CZ$1,Settings!$G:$G,0))=TRUE,
100-100*(AK703-MINIFS(AK:AK,$E:$E,$E703))/(MAXIFS(AK:AK,$E:$E,$E703)-MINIFS(AK:AK,$E:$E,$E703)),
100*(AK703-MINIFS(AK:AK,$E:$E,$E703))/(MAXIFS(AK:AK,$E:$E,$E703)-MINIFS(AK:AK,$E:$E,$E703))))</f>
        <v/>
      </c>
      <c r="DA703" s="223" t="str">
        <f t="array" ref="DA703">IF(AL703="","",
IF(INDEX(Settings!$H:$H,MATCH(DA$1,Settings!$G:$G,0))=TRUE,
100-100*(AL703-MINIFS(AL:AL,$E:$E,$E703))/(MAXIFS(AL:AL,$E:$E,$E703)-MINIFS(AL:AL,$E:$E,$E703)),
100*(AL703-MINIFS(AL:AL,$E:$E,$E703))/(MAXIFS(AL:AL,$E:$E,$E703)-MINIFS(AL:AL,$E:$E,$E703))))</f>
        <v/>
      </c>
      <c r="DB703" s="223" t="str">
        <f t="array" ref="DB703">IF(AM703="","",
IF(INDEX(Settings!$H:$H,MATCH(DB$1,Settings!$G:$G,0))=TRUE,
100-100*(AM703-MINIFS(AM:AM,$E:$E,$E703))/(MAXIFS(AM:AM,$E:$E,$E703)-MINIFS(AM:AM,$E:$E,$E703)),
100*(AM703-MINIFS(AM:AM,$E:$E,$E703))/(MAXIFS(AM:AM,$E:$E,$E703)-MINIFS(AM:AM,$E:$E,$E703))))</f>
        <v/>
      </c>
      <c r="DC703" s="223" t="str">
        <f t="array" ref="DC703">IF(AN703="","",
IF(INDEX(Settings!$H:$H,MATCH(DC$1,Settings!$G:$G,0))=TRUE,
100-100*(AN703-MINIFS(AN:AN,$E:$E,$E703))/(MAXIFS(AN:AN,$E:$E,$E703)-MINIFS(AN:AN,$E:$E,$E703)),
100*(AN703-MINIFS(AN:AN,$E:$E,$E703))/(MAXIFS(AN:AN,$E:$E,$E703)-MINIFS(AN:AN,$E:$E,$E703))))</f>
        <v/>
      </c>
      <c r="DD703" s="223" t="str">
        <f t="array" ref="DD703">IF(AO703="","",
IF(INDEX(Settings!$H:$H,MATCH(DD$1,Settings!$G:$G,0))=TRUE,
100-100*(AO703-MINIFS(AO:AO,$E:$E,$E703))/(MAXIFS(AO:AO,$E:$E,$E703)-MINIFS(AO:AO,$E:$E,$E703)),
100*(AO703-MINIFS(AO:AO,$E:$E,$E703))/(MAXIFS(AO:AO,$E:$E,$E703)-MINIFS(AO:AO,$E:$E,$E703))))</f>
        <v/>
      </c>
      <c r="DE703" s="223" t="str">
        <f t="array" ref="DE703">IF(AP703="","",
IF(INDEX(Settings!$H:$H,MATCH(DE$1,Settings!$G:$G,0))=TRUE,
100-100*(AP703-MINIFS(AP:AP,$E:$E,$E703))/(MAXIFS(AP:AP,$E:$E,$E703)-MINIFS(AP:AP,$E:$E,$E703)),
100*(AP703-MINIFS(AP:AP,$E:$E,$E703))/(MAXIFS(AP:AP,$E:$E,$E703)-MINIFS(AP:AP,$E:$E,$E703))))</f>
        <v/>
      </c>
      <c r="DF703" s="223" t="str">
        <f t="array" ref="DF703">IF(AQ703="","",
IF(INDEX(Settings!$H:$H,MATCH(DF$1,Settings!$G:$G,0))=TRUE,
100-100*(AQ703-MINIFS(AQ:AQ,$E:$E,$E703))/(MAXIFS(AQ:AQ,$E:$E,$E703)-MINIFS(AQ:AQ,$E:$E,$E703)),
100*(AQ703-MINIFS(AQ:AQ,$E:$E,$E703))/(MAXIFS(AQ:AQ,$E:$E,$E703)-MINIFS(AQ:AQ,$E:$E,$E703))))</f>
        <v/>
      </c>
      <c r="DG703" s="223" t="str">
        <f t="array" ref="DG703">IF(AR703="","",
IF(INDEX(Settings!$H:$H,MATCH(DG$1,Settings!$G:$G,0))=TRUE,
100-100*(AR703-MINIFS(AR:AR,$E:$E,$E703))/(MAXIFS(AR:AR,$E:$E,$E703)-MINIFS(AR:AR,$E:$E,$E703)),
100*(AR703-MINIFS(AR:AR,$E:$E,$E703))/(MAXIFS(AR:AR,$E:$E,$E703)-MINIFS(AR:AR,$E:$E,$E703))))</f>
        <v/>
      </c>
      <c r="DH703" s="223" t="str">
        <f t="array" ref="DH703">IF(AS703="","",
IF(INDEX(Settings!$H:$H,MATCH(DH$1,Settings!$G:$G,0))=TRUE,
100-100*(AS703-MINIFS(AS:AS,$E:$E,$E703))/(MAXIFS(AS:AS,$E:$E,$E703)-MINIFS(AS:AS,$E:$E,$E703)),
100*(AS703-MINIFS(AS:AS,$E:$E,$E703))/(MAXIFS(AS:AS,$E:$E,$E703)-MINIFS(AS:AS,$E:$E,$E703))))</f>
        <v/>
      </c>
      <c r="DI703" s="223" t="str">
        <f t="array" ref="DI703">IF(AT703="","",
IF(INDEX(Settings!$H:$H,MATCH(DI$1,Settings!$G:$G,0))=TRUE,
100-100*(AT703-MINIFS(AT:AT,$E:$E,$E703))/(MAXIFS(AT:AT,$E:$E,$E703)-MINIFS(AT:AT,$E:$E,$E703)),
100*(AT703-MINIFS(AT:AT,$E:$E,$E703))/(MAXIFS(AT:AT,$E:$E,$E703)-MINIFS(AT:AT,$E:$E,$E703))))</f>
        <v/>
      </c>
      <c r="DJ703" s="223" t="str">
        <f t="array" ref="DJ703">IF(AU703="","",
IF(INDEX(Settings!$H:$H,MATCH(DJ$1,Settings!$G:$G,0))=TRUE,
100-100*(AU703-MINIFS(AU:AU,$E:$E,$E703))/(MAXIFS(AU:AU,$E:$E,$E703)-MINIFS(AU:AU,$E:$E,$E703)),
100*(AU703-MINIFS(AU:AU,$E:$E,$E703))/(MAXIFS(AU:AU,$E:$E,$E703)-MINIFS(AU:AU,$E:$E,$E703))))</f>
        <v/>
      </c>
      <c r="DK703" s="223" t="str">
        <f t="array" ref="DK703">IF(AV703="","",
IF(INDEX(Settings!$H:$H,MATCH(DK$1,Settings!$G:$G,0))=TRUE,
100-100*(AV703-MINIFS(AV:AV,$E:$E,$E703))/(MAXIFS(AV:AV,$E:$E,$E703)-MINIFS(AV:AV,$E:$E,$E703)),
100*(AV703-MINIFS(AV:AV,$E:$E,$E703))/(MAXIFS(AV:AV,$E:$E,$E703)-MINIFS(AV:AV,$E:$E,$E703))))</f>
        <v/>
      </c>
      <c r="DL703" s="223" t="str">
        <f t="array" ref="DL703">IF(AW703="","",
IF(INDEX(Settings!$H:$H,MATCH(DL$1,Settings!$G:$G,0))=TRUE,
100-100*(AW703-MINIFS(AW:AW,$E:$E,$E703))/(MAXIFS(AW:AW,$E:$E,$E703)-MINIFS(AW:AW,$E:$E,$E703)),
100*(AW703-MINIFS(AW:AW,$E:$E,$E703))/(MAXIFS(AW:AW,$E:$E,$E703)-MINIFS(AW:AW,$E:$E,$E703))))</f>
        <v/>
      </c>
      <c r="DM703" s="223" t="str">
        <f t="array" ref="DM703">IF(AX703="","",
IF(INDEX(Settings!$H:$H,MATCH(DM$1,Settings!$G:$G,0))=TRUE,
100-100*(AX703-MINIFS(AX:AX,$E:$E,$E703))/(MAXIFS(AX:AX,$E:$E,$E703)-MINIFS(AX:AX,$E:$E,$E703)),
100*(AX703-MINIFS(AX:AX,$E:$E,$E703))/(MAXIFS(AX:AX,$E:$E,$E703)-MINIFS(AX:AX,$E:$E,$E703))))</f>
        <v/>
      </c>
      <c r="DN703" s="223" t="str">
        <f t="array" ref="DN703">IF(AY703="","",
IF(INDEX(Settings!$H:$H,MATCH(DN$1,Settings!$G:$G,0))=TRUE,
100-100*(AY703-MINIFS(AY:AY,$E:$E,$E703))/(MAXIFS(AY:AY,$E:$E,$E703)-MINIFS(AY:AY,$E:$E,$E703)),
100*(AY703-MINIFS(AY:AY,$E:$E,$E703))/(MAXIFS(AY:AY,$E:$E,$E703)-MINIFS(AY:AY,$E:$E,$E703))))</f>
        <v/>
      </c>
      <c r="DO703" s="223" t="str">
        <f t="array" ref="DO703">IF(AZ703="","",
IF(INDEX(Settings!$H:$H,MATCH(DO$1,Settings!$G:$G,0))=TRUE,
100-100*(AZ703-MINIFS(AZ:AZ,$E:$E,$E703))/(MAXIFS(AZ:AZ,$E:$E,$E703)-MINIFS(AZ:AZ,$E:$E,$E703)),
100*(AZ703-MINIFS(AZ:AZ,$E:$E,$E703))/(MAXIFS(AZ:AZ,$E:$E,$E703)-MINIFS(AZ:AZ,$E:$E,$E703))))</f>
        <v/>
      </c>
      <c r="DP703" s="223" t="str">
        <f t="array" ref="DP703">IF(BA703="","",
IF(INDEX(Settings!$H:$H,MATCH(DP$1,Settings!$G:$G,0))=TRUE,
100-100*(BA703-MINIFS(BA:BA,$E:$E,$E703))/(MAXIFS(BA:BA,$E:$E,$E703)-MINIFS(BA:BA,$E:$E,$E703)),
100*(BA703-MINIFS(BA:BA,$E:$E,$E703))/(MAXIFS(BA:BA,$E:$E,$E703)-MINIFS(BA:BA,$E:$E,$E703))))</f>
        <v/>
      </c>
      <c r="DQ703" s="223" t="str">
        <f t="array" ref="DQ703">IF(BB703="","",
IF(INDEX(Settings!$H:$H,MATCH(DQ$1,Settings!$G:$G,0))=TRUE,
100-100*(BB703-MINIFS(BB:BB,$E:$E,$E703))/(MAXIFS(BB:BB,$E:$E,$E703)-MINIFS(BB:BB,$E:$E,$E703)),
100*(BB703-MINIFS(BB:BB,$E:$E,$E703))/(MAXIFS(BB:BB,$E:$E,$E703)-MINIFS(BB:BB,$E:$E,$E703))))</f>
        <v/>
      </c>
      <c r="DR703" s="223" t="str">
        <f t="array" ref="DR703">IF(BC703="","",
IF(INDEX(Settings!$H:$H,MATCH(DR$1,Settings!$G:$G,0))=TRUE,
100-100*(BC703-MINIFS(BC:BC,$E:$E,$E703))/(MAXIFS(BC:BC,$E:$E,$E703)-MINIFS(BC:BC,$E:$E,$E703)),
100*(BC703-MINIFS(BC:BC,$E:$E,$E703))/(MAXIFS(BC:BC,$E:$E,$E703)-MINIFS(BC:BC,$E:$E,$E703))))</f>
        <v/>
      </c>
      <c r="DS703" s="223" t="str">
        <f t="array" ref="DS703">IF(BD703="","",
IF(INDEX(Settings!$H:$H,MATCH(DS$1,Settings!$G:$G,0))=TRUE,
100-100*(BD703-MINIFS(BD:BD,$E:$E,$E703))/(MAXIFS(BD:BD,$E:$E,$E703)-MINIFS(BD:BD,$E:$E,$E703)),
100*(BD703-MINIFS(BD:BD,$E:$E,$E703))/(MAXIFS(BD:BD,$E:$E,$E703)-MINIFS(BD:BD,$E:$E,$E703))))</f>
        <v/>
      </c>
      <c r="DT703" s="223" t="str">
        <f t="array" ref="DT703">IF(BE703="","",
IF(INDEX(Settings!$H:$H,MATCH(DT$1,Settings!$G:$G,0))=TRUE,
100-100*(BE703-MINIFS(BE:BE,$E:$E,$E703))/(MAXIFS(BE:BE,$E:$E,$E703)-MINIFS(BE:BE,$E:$E,$E703)),
100*(BE703-MINIFS(BE:BE,$E:$E,$E703))/(MAXIFS(BE:BE,$E:$E,$E703)-MINIFS(BE:BE,$E:$E,$E703))))</f>
        <v/>
      </c>
      <c r="DU703" s="223" t="str">
        <f t="array" ref="DU703">IF(BF703="","",
IF(INDEX(Settings!$H:$H,MATCH(DU$1,Settings!$G:$G,0))=TRUE,
100-100*(BF703-MINIFS(BF:BF,$E:$E,$E703))/(MAXIFS(BF:BF,$E:$E,$E703)-MINIFS(BF:BF,$E:$E,$E703)),
100*(BF703-MINIFS(BF:BF,$E:$E,$E703))/(MAXIFS(BF:BF,$E:$E,$E703)-MINIFS(BF:BF,$E:$E,$E703))))</f>
        <v/>
      </c>
      <c r="DV703" s="223" t="str">
        <f t="array" ref="DV703">IF(BG703="","",
IF(INDEX(Settings!$H:$H,MATCH(DV$1,Settings!$G:$G,0))=TRUE,
100-100*(BG703-MINIFS(BG:BG,$E:$E,$E703))/(MAXIFS(BG:BG,$E:$E,$E703)-MINIFS(BG:BG,$E:$E,$E703)),
100*(BG703-MINIFS(BG:BG,$E:$E,$E703))/(MAXIFS(BG:BG,$E:$E,$E703)-MINIFS(BG:BG,$E:$E,$E703))))</f>
        <v/>
      </c>
      <c r="DW703" s="223" t="str">
        <f t="array" ref="DW703">IF(BH703="","",
IF(INDEX(Settings!$H:$H,MATCH(DW$1,Settings!$G:$G,0))=TRUE,
100-100*(BH703-MINIFS(BH:BH,$E:$E,$E703))/(MAXIFS(BH:BH,$E:$E,$E703)-MINIFS(BH:BH,$E:$E,$E703)),
100*(BH703-MINIFS(BH:BH,$E:$E,$E703))/(MAXIFS(BH:BH,$E:$E,$E703)-MINIFS(BH:BH,$E:$E,$E703))))</f>
        <v/>
      </c>
      <c r="DX703" s="223" t="str">
        <f t="array" ref="DX703">IF(BI703="","",
IF(INDEX(Settings!$H:$H,MATCH(DX$1,Settings!$G:$G,0))=TRUE,
100-100*(BI703-MINIFS(BI:BI,$E:$E,$E703))/(MAXIFS(BI:BI,$E:$E,$E703)-MINIFS(BI:BI,$E:$E,$E703)),
100*(BI703-MINIFS(BI:BI,$E:$E,$E703))/(MAXIFS(BI:BI,$E:$E,$E703)-MINIFS(BI:BI,$E:$E,$E703))))</f>
        <v/>
      </c>
      <c r="DY703" s="223" t="str">
        <f t="array" ref="DY703">IF(BJ703="","",
IF(INDEX(Settings!$H:$H,MATCH(DY$1,Settings!$G:$G,0))=TRUE,
100-100*(BJ703-MINIFS(BJ:BJ,$E:$E,$E703))/(MAXIFS(BJ:BJ,$E:$E,$E703)-MINIFS(BJ:BJ,$E:$E,$E703)),
100*(BJ703-MINIFS(BJ:BJ,$E:$E,$E703))/(MAXIFS(BJ:BJ,$E:$E,$E703)-MINIFS(BJ:BJ,$E:$E,$E703))))</f>
        <v/>
      </c>
      <c r="DZ703" s="225"/>
      <c r="EA703" s="225"/>
      <c r="EB703" s="225" t="str">
        <f t="shared" si="8"/>
        <v/>
      </c>
      <c r="EC703" s="225" t="str">
        <f t="shared" si="9"/>
        <v/>
      </c>
      <c r="ED703" s="225" t="str">
        <f t="shared" si="10"/>
        <v/>
      </c>
      <c r="EE703" s="225" t="str">
        <f t="shared" si="11"/>
        <v/>
      </c>
      <c r="EF703" s="225" t="str">
        <f t="shared" si="12"/>
        <v/>
      </c>
      <c r="EG703" s="225" t="str">
        <f t="shared" si="13"/>
        <v/>
      </c>
      <c r="EH703" s="225"/>
      <c r="EI703" s="225"/>
      <c r="EJ703" s="225"/>
      <c r="EK703" s="225"/>
      <c r="EL703" s="225"/>
      <c r="EM703" s="225"/>
    </row>
    <row r="704">
      <c r="A704" s="231"/>
      <c r="B704" s="231"/>
      <c r="C704" s="231"/>
      <c r="D704" s="231" t="str">
        <f t="array" ref="D704">IFERROR(INDEX(Profiles!$B:$B,MATCH($A704,Profiles!$A:$A,0)),"")</f>
        <v/>
      </c>
      <c r="E704" s="231"/>
      <c r="F704" s="231"/>
      <c r="G704" s="231"/>
      <c r="H704" s="231"/>
      <c r="I704" s="231" t="str">
        <f>IF(A704="","",IF(Settings!$N$3="DATE",F704&amp;": "&amp;TEXT(B704,"M/DD/YY"),F704&amp;": "&amp;H704))</f>
        <v/>
      </c>
      <c r="J704" s="231"/>
      <c r="K704" s="231"/>
      <c r="L704" s="231"/>
      <c r="M704" s="232" t="str">
        <f t="shared" si="14"/>
        <v/>
      </c>
      <c r="N704" s="231"/>
      <c r="O704" s="231"/>
      <c r="P704" s="231"/>
      <c r="Q704" s="231"/>
      <c r="R704" s="231"/>
      <c r="S704" s="230" t="str">
        <f>IFERROR(VLOOKUP(AF704, 'YOYO IR Scores'!A:C, 3, FALSE), "")
</f>
        <v/>
      </c>
      <c r="T704" s="231"/>
      <c r="U704" s="231"/>
      <c r="V704" s="231"/>
      <c r="W704" s="231"/>
      <c r="X704" s="233" t="str">
        <f t="shared" si="4"/>
        <v/>
      </c>
      <c r="Y704" s="234" t="str">
        <f t="shared" si="5"/>
        <v/>
      </c>
      <c r="Z704" s="234" t="str">
        <f t="shared" si="6"/>
        <v/>
      </c>
      <c r="AA704" s="233" t="str">
        <f t="shared" si="7"/>
        <v/>
      </c>
      <c r="AB704" s="232"/>
      <c r="AC704" s="232"/>
      <c r="AD704" s="232"/>
      <c r="AE704" s="232" t="str">
        <f>IFERROR(VLOOKUP(AF704, 'YOYO IR Scores'!A:C, 2, FALSE), "")</f>
        <v/>
      </c>
      <c r="AF704" s="232"/>
      <c r="AG704" s="23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c r="BD704" s="232"/>
      <c r="BE704" s="232"/>
      <c r="BF704" s="232"/>
      <c r="BG704" s="232"/>
      <c r="BH704" s="232"/>
      <c r="BI704" s="232"/>
      <c r="BJ704" s="232"/>
      <c r="BK704" s="232" t="str">
        <f t="array" ref="BK704">IF(J704="","",
IF(INDEX(Settings!$H:$H,MATCH(BY$1,Settings!$G:$G,0))=TRUE,
100-100*(J704-MIN(J:J))/(MAX(J:J)-MIN(J:J)),
100*(J704-MIN(J:J))/(MAX(J:J)-MIN(J:J))))</f>
        <v/>
      </c>
      <c r="BL704" s="232" t="str">
        <f t="array" ref="BL704">IF(J704="","",
IF(INDEX(Settings!$H:$H,MATCH(BY$1,Settings!$G:$G,0))=TRUE,
100-100*(J704-MINIFS(J:J,$E:$E,$E704))/(MAXIFS(J:J,$E:$E,$E704)-MINIFS(J:J,$E:$E,$E704)),
100*(J704-MINIFS(J:J,$E:$E,$E704))/(MAXIFS(J:J,$E:$E,$E704)-MINIFS(J:J,$E:$E,$E704))))</f>
        <v/>
      </c>
      <c r="BM704" s="232" t="str">
        <f t="array" ref="BM704">IF(J704="","",
IF(INDEX(Settings!$H:$H,MATCH(BY$1,Settings!$G:$G,0))=TRUE,
100-100*(J704-MINIFS(J:J,$E:$E,$E704,$I:$I,$I704))/(MAXIFS(J:J,$E:$E,$E704,$I:$I,$I704)-MINIFS(J:J,$E:$E,$E704,$I:$I,$I704)),
100*(J704-MINIFS(J:J,$E:$E,$E704,$I:$I,$I704))/(MAXIFS(J:J,$E:$E,$E704,$I:$I,$I704)-MINIFS(J:J,$E:$E,$E704,$I:$I,$I704))))</f>
        <v/>
      </c>
      <c r="BN704" s="231" t="str">
        <f t="array" ref="BN704">IF(J704="","",
IF(INDEX(Settings!$H:$H,MATCH(BY$1,Settings!$G:$G,0))=TRUE,
100-100*PERCENTRANK(J:J,J704),
100*PERCENTRANK(J:J,J704)))</f>
        <v/>
      </c>
      <c r="BO704" s="231" t="str">
        <f>IFERROR(__xludf.DUMMYFUNCTION("IF(J704="""","""",
IF(INDEX(Settings!$H:$H,MATCH(BY$1,Settings!$G:$G,0))=TRUE,
100-100*PERCENTRANK(FILTER(J:J,$E:$E=$E704),J704),
100*PERCENTRANK(FILTER(J:J,$E:$E=$E704),J704)))"),"")</f>
        <v/>
      </c>
      <c r="BP704" s="231" t="str">
        <f>IFERROR(__xludf.DUMMYFUNCTION("IF(J704="""","""",
IF(INDEX(Settings!$H:$H,MATCH(BY$1,Settings!$G:$G,0))=TRUE,
100-100*PERCENTRANK(FILTER(J:J,$E:$E=$E704,$I:$I=$I704),J704),
100*PERCENTRANK(FILTER(J:J,$E:$E=$E704,$I:$I=$I704),J704)))"),"")</f>
        <v/>
      </c>
      <c r="BQ704" s="233" t="str">
        <f t="array" ref="BQ704">IF(J704="","",
IF(INDEX(Settings!$H:$H,MATCH(BY$1,Settings!$G:$G,0))=TRUE,
-1*(J704-AVERAGE(J:J))/STDEV(J:J),
(J704-AVERAGE(J:J))/STDEV(J:J)))</f>
        <v/>
      </c>
      <c r="BR704" s="233" t="str">
        <f>IFERROR(__xludf.DUMMYFUNCTION("IF(J704="""","""",
IF(INDEX(Settings!$H:$H,MATCH(BY$1,Settings!$G:$G,0))=TRUE,
-1*(J704-AVERAGEIFS(J:J,$E:$E,$E704))/STDEV(FILTER(J:J,$E:$E=$E704)),
(J704-AVERAGEIFS(J:J,$E:$E,$E704))/STDEV(FILTER(J:J,$E:$E=$E704))))"),"")</f>
        <v/>
      </c>
      <c r="BS704" s="233"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1"/>
      <c r="BX704" s="231"/>
      <c r="BY704" s="232" t="str">
        <f t="array" ref="BY704">IF(J704="","",
IF(INDEX(Settings!$H:$H,MATCH(BY$1,Settings!$G:$G,0))=TRUE,
100-100*(J704-MINIFS(J:J,$E:$E,$E704))/(MAXIFS(J:J,$E:$E,$E704)-MINIFS(J:J,$E:$E,$E704)),
100*(J704-MINIFS(J:J,$E:$E,$E704))/(MAXIFS(J:J,$E:$E,$E704)-MINIFS(J:J,$E:$E,$E704))))</f>
        <v/>
      </c>
      <c r="BZ704" s="232" t="str">
        <f t="array" ref="BZ704">IF(K704="","",
IF(INDEX(Settings!$H:$H,MATCH(BZ$1,Settings!$G:$G,0))=TRUE,
100-100*(K704-MINIFS(K:K,$E:$E,$E704))/(MAXIFS(K:K,$E:$E,$E704)-MINIFS(K:K,$E:$E,$E704)),
100*(K704-MINIFS(K:K,$E:$E,$E704))/(MAXIFS(K:K,$E:$E,$E704)-MINIFS(K:K,$E:$E,$E704))))</f>
        <v/>
      </c>
      <c r="CA704" s="232" t="str">
        <f t="array" ref="CA704">IF(L704="","",
IF(INDEX(Settings!$H:$H,MATCH(CA$1,Settings!$G:$G,0))=TRUE,
100-100*(L704-MINIFS(L:L,$E:$E,$E704))/(MAXIFS(L:L,$E:$E,$E704)-MINIFS(L:L,$E:$E,$E704)),
100*(L704-MINIFS(L:L,$E:$E,$E704))/(MAXIFS(L:L,$E:$E,$E704)-MINIFS(L:L,$E:$E,$E704))))</f>
        <v/>
      </c>
      <c r="CB704" s="232" t="str">
        <f t="array" ref="CB704">IF(M704="","",
IF(INDEX(Settings!$H:$H,MATCH(CB$1,Settings!$G:$G,0))=TRUE,
100-100*(M704-MINIFS(M:M,$E:$E,$E704))/(MAXIFS(M:M,$E:$E,$E704)-MINIFS(M:M,$E:$E,$E704)),
100*(M704-MINIFS(M:M,$E:$E,$E704))/(MAXIFS(M:M,$E:$E,$E704)-MINIFS(M:M,$E:$E,$E704))))</f>
        <v/>
      </c>
      <c r="CC704" s="232" t="str">
        <f t="array" ref="CC704">IF(N704="","",
IF(INDEX(Settings!$H:$H,MATCH(CC$1,Settings!$G:$G,0))=TRUE,
100-100*(N704-MINIFS(N:N,$E:$E,$E704))/(MAXIFS(N:N,$E:$E,$E704)-MINIFS(N:N,$E:$E,$E704)),
100*(N704-MINIFS(N:N,$E:$E,$E704))/(MAXIFS(N:N,$E:$E,$E704)-MINIFS(N:N,$E:$E,$E704))))</f>
        <v/>
      </c>
      <c r="CD704" s="232" t="str">
        <f t="array" ref="CD704">IF(O704="","",
IF(INDEX(Settings!$H:$H,MATCH(CD$1,Settings!$G:$G,0))=TRUE,
100-100*(O704-MINIFS(O:O,$E:$E,$E704))/(MAXIFS(O:O,$E:$E,$E704)-MINIFS(O:O,$E:$E,$E704)),
100*(O704-MINIFS(O:O,$E:$E,$E704))/(MAXIFS(O:O,$E:$E,$E704)-MINIFS(O:O,$E:$E,$E704))))</f>
        <v/>
      </c>
      <c r="CE704" s="232" t="str">
        <f t="array" ref="CE704">IF(P704="","",
IF(INDEX(Settings!$H:$H,MATCH(CE$1,Settings!$G:$G,0))=TRUE,
100-100*(P704-MINIFS(P:P,$E:$E,$E704))/(MAXIFS(P:P,$E:$E,$E704)-MINIFS(P:P,$E:$E,$E704)),
100*(P704-MINIFS(P:P,$E:$E,$E704))/(MAXIFS(P:P,$E:$E,$E704)-MINIFS(P:P,$E:$E,$E704))))</f>
        <v/>
      </c>
      <c r="CF704" s="232" t="str">
        <f t="array" ref="CF704">IF(Q704="","",
IF(INDEX(Settings!$H:$H,MATCH(CF$1,Settings!$G:$G,0))=TRUE,
100-100*(Q704-MINIFS(Q:Q,$E:$E,$E704))/(MAXIFS(Q:Q,$E:$E,$E704)-MINIFS(Q:Q,$E:$E,$E704)),
100*(Q704-MINIFS(Q:Q,$E:$E,$E704))/(MAXIFS(Q:Q,$E:$E,$E704)-MINIFS(Q:Q,$E:$E,$E704))))</f>
        <v/>
      </c>
      <c r="CG704" s="232" t="str">
        <f t="array" ref="CG704">IF(R704="","",
IF(INDEX(Settings!$H:$H,MATCH(CG$1,Settings!$G:$G,0))=TRUE,
100-100*(R704-MINIFS(R:R,$E:$E,$E704))/(MAXIFS(R:R,$E:$E,$E704)-MINIFS(R:R,$E:$E,$E704)),
100*(R704-MINIFS(R:R,$E:$E,$E704))/(MAXIFS(R:R,$E:$E,$E704)-MINIFS(R:R,$E:$E,$E704))))</f>
        <v/>
      </c>
      <c r="CH704" s="232" t="str">
        <f t="array" ref="CH704">IF(S704="","",
IF(INDEX(Settings!$H:$H,MATCH(CH$1,Settings!$G:$G,0))=TRUE,
100-100*(S704-MINIFS(S:S,$E:$E,$E704))/(MAXIFS(S:S,$E:$E,$E704)-MINIFS(S:S,$E:$E,$E704)),
100*(S704-MINIFS(S:S,$E:$E,$E704))/(MAXIFS(S:S,$E:$E,$E704)-MINIFS(S:S,$E:$E,$E704))))</f>
        <v/>
      </c>
      <c r="CI704" s="232" t="str">
        <f t="array" ref="CI704">IF(T704="","",
IF(INDEX(Settings!$H:$H,MATCH(CI$1,Settings!$G:$G,0))=TRUE,
100-100*(T704-MINIFS(T:T,$E:$E,$E704))/(MAXIFS(T:T,$E:$E,$E704)-MINIFS(T:T,$E:$E,$E704)),
100*(T704-MINIFS(T:T,$E:$E,$E704))/(MAXIFS(T:T,$E:$E,$E704)-MINIFS(T:T,$E:$E,$E704))))</f>
        <v/>
      </c>
      <c r="CJ704" s="232" t="str">
        <f t="array" ref="CJ704">IF(U704="","",
IF(INDEX(Settings!$H:$H,MATCH(CJ$1,Settings!$G:$G,0))=TRUE,
100-100*(U704-MINIFS(U:U,$E:$E,$E704))/(MAXIFS(U:U,$E:$E,$E704)-MINIFS(U:U,$E:$E,$E704)),
100*(U704-MINIFS(U:U,$E:$E,$E704))/(MAXIFS(U:U,$E:$E,$E704)-MINIFS(U:U,$E:$E,$E704))))</f>
        <v/>
      </c>
      <c r="CK704" s="232" t="str">
        <f t="array" ref="CK704">IF(V704="","",
IF(INDEX(Settings!$H:$H,MATCH(CK$1,Settings!$G:$G,0))=TRUE,
100-100*(V704-MINIFS(V:V,$E:$E,$E704))/(MAXIFS(V:V,$E:$E,$E704)-MINIFS(V:V,$E:$E,$E704)),
100*(V704-MINIFS(V:V,$E:$E,$E704))/(MAXIFS(V:V,$E:$E,$E704)-MINIFS(V:V,$E:$E,$E704))))</f>
        <v/>
      </c>
      <c r="CL704" s="232" t="str">
        <f t="array" ref="CL704">IF(W704="","",
IF(INDEX(Settings!$H:$H,MATCH(CL$1,Settings!$G:$G,0))=TRUE,
100-100*(W704-MINIFS(W:W,$E:$E,$E704))/(MAXIFS(W:W,$E:$E,$E704)-MINIFS(W:W,$E:$E,$E704)),
100*(W704-MINIFS(W:W,$E:$E,$E704))/(MAXIFS(W:W,$E:$E,$E704)-MINIFS(W:W,$E:$E,$E704))))</f>
        <v/>
      </c>
      <c r="CM704" s="232" t="str">
        <f t="array" ref="CM704">IF(X704="","",
IF(INDEX(Settings!$H:$H,MATCH(CM$1,Settings!$G:$G,0))=TRUE,
100-100*(X704-MINIFS(X:X,$E:$E,$E704))/(MAXIFS(X:X,$E:$E,$E704)-MINIFS(X:X,$E:$E,$E704)),
100*(X704-MINIFS(X:X,$E:$E,$E704))/(MAXIFS(X:X,$E:$E,$E704)-MINIFS(X:X,$E:$E,$E704))))</f>
        <v/>
      </c>
      <c r="CN704" s="232" t="str">
        <f t="array" ref="CN704">IF(Y704="","",
IF(INDEX(Settings!$H:$H,MATCH(CN$1,Settings!$G:$G,0))=TRUE,
100-100*(Y704-MINIFS(Y:Y,$E:$E,$E704))/(MAXIFS(Y:Y,$E:$E,$E704)-MINIFS(Y:Y,$E:$E,$E704)),
100*(Y704-MINIFS(Y:Y,$E:$E,$E704))/(MAXIFS(Y:Y,$E:$E,$E704)-MINIFS(Y:Y,$E:$E,$E704))))</f>
        <v/>
      </c>
      <c r="CO704" s="232" t="str">
        <f t="array" ref="CO704">IF(Z704="","",
IF(INDEX(Settings!$H:$H,MATCH(CO$1,Settings!$G:$G,0))=TRUE,
100-100*(Z704-MINIFS(Z:Z,$E:$E,$E704))/(MAXIFS(Z:Z,$E:$E,$E704)-MINIFS(Z:Z,$E:$E,$E704)),
100*(Z704-MINIFS(Z:Z,$E:$E,$E704))/(MAXIFS(Z:Z,$E:$E,$E704)-MINIFS(Z:Z,$E:$E,$E704))))</f>
        <v/>
      </c>
      <c r="CP704" s="232" t="str">
        <f t="array" ref="CP704">IF(AA704="","",
IF(INDEX(Settings!$H:$H,MATCH(CP$1,Settings!$G:$G,0))=TRUE,
100-100*(AA704-MINIFS(AA:AA,$E:$E,$E704))/(MAXIFS(AA:AA,$E:$E,$E704)-MINIFS(AA:AA,$E:$E,$E704)),
100*(AA704-MINIFS(AA:AA,$E:$E,$E704))/(MAXIFS(AA:AA,$E:$E,$E704)-MINIFS(AA:AA,$E:$E,$E704))))</f>
        <v/>
      </c>
      <c r="CQ704" s="232" t="str">
        <f t="array" ref="CQ704">IF(AB704="","",
IF(INDEX(Settings!$H:$H,MATCH(CQ$1,Settings!$G:$G,0))=TRUE,
100-100*(AB704-MINIFS(AB:AB,$E:$E,$E704))/(MAXIFS(AB:AB,$E:$E,$E704)-MINIFS(AB:AB,$E:$E,$E704)),
100*(AB704-MINIFS(AB:AB,$E:$E,$E704))/(MAXIFS(AB:AB,$E:$E,$E704)-MINIFS(AB:AB,$E:$E,$E704))))</f>
        <v/>
      </c>
      <c r="CR704" s="232" t="str">
        <f t="array" ref="CR704">IF(AC704="","",
IF(INDEX(Settings!$H:$H,MATCH(CR$1,Settings!$G:$G,0))=TRUE,
100-100*(AC704-MINIFS(AC:AC,$E:$E,$E704))/(MAXIFS(AC:AC,$E:$E,$E704)-MINIFS(AC:AC,$E:$E,$E704)),
100*(AC704-MINIFS(AC:AC,$E:$E,$E704))/(MAXIFS(AC:AC,$E:$E,$E704)-MINIFS(AC:AC,$E:$E,$E704))))</f>
        <v/>
      </c>
      <c r="CS704" s="232" t="str">
        <f t="array" ref="CS704">IF(AD704="","",
IF(INDEX(Settings!$H:$H,MATCH(CS$1,Settings!$G:$G,0))=TRUE,
100-100*(AD704-MINIFS(AD:AD,$E:$E,$E704))/(MAXIFS(AD:AD,$E:$E,$E704)-MINIFS(AD:AD,$E:$E,$E704)),
100*(AD704-MINIFS(AD:AD,$E:$E,$E704))/(MAXIFS(AD:AD,$E:$E,$E704)-MINIFS(AD:AD,$E:$E,$E704))))</f>
        <v/>
      </c>
      <c r="CT704" s="232" t="str">
        <f t="array" ref="CT704">IF(AE704="","",
IF(INDEX(Settings!$H:$H,MATCH(CT$1,Settings!$G:$G,0))=TRUE,
100-100*(AE704-MINIFS(AE:AE,$E:$E,$E704))/(MAXIFS(AE:AE,$E:$E,$E704)-MINIFS(AE:AE,$E:$E,$E704)),
100*(AE704-MINIFS(AE:AE,$E:$E,$E704))/(MAXIFS(AE:AE,$E:$E,$E704)-MINIFS(AE:AE,$E:$E,$E704))))</f>
        <v/>
      </c>
      <c r="CU704" s="232" t="str">
        <f t="array" ref="CU704">IF(AF704="","",
IF(INDEX(Settings!$H:$H,MATCH(CU$1,Settings!$G:$G,0))=TRUE,
100-100*(AF704-MINIFS(AF:AF,$E:$E,$E704))/(MAXIFS(AF:AF,$E:$E,$E704)-MINIFS(AF:AF,$E:$E,$E704)),
100*(AF704-MINIFS(AF:AF,$E:$E,$E704))/(MAXIFS(AF:AF,$E:$E,$E704)-MINIFS(AF:AF,$E:$E,$E704))))</f>
        <v/>
      </c>
      <c r="CV704" s="232" t="str">
        <f t="array" ref="CV704">IF(AG704="","",
IF(INDEX(Settings!$H:$H,MATCH(CV$1,Settings!$G:$G,0))=TRUE,
100-100*(AG704-MINIFS(AG:AG,$E:$E,$E704))/(MAXIFS(AG:AG,$E:$E,$E704)-MINIFS(AG:AG,$E:$E,$E704)),
100*(AG704-MINIFS(AG:AG,$E:$E,$E704))/(MAXIFS(AG:AG,$E:$E,$E704)-MINIFS(AG:AG,$E:$E,$E704))))</f>
        <v/>
      </c>
      <c r="CW704" s="232" t="str">
        <f t="array" ref="CW704">IF(AH704="","",
IF(INDEX(Settings!$H:$H,MATCH(CW$1,Settings!$G:$G,0))=TRUE,
100-100*(AH704-MINIFS(AH:AH,$E:$E,$E704))/(MAXIFS(AH:AH,$E:$E,$E704)-MINIFS(AH:AH,$E:$E,$E704)),
100*(AH704-MINIFS(AH:AH,$E:$E,$E704))/(MAXIFS(AH:AH,$E:$E,$E704)-MINIFS(AH:AH,$E:$E,$E704))))</f>
        <v/>
      </c>
      <c r="CX704" s="232" t="str">
        <f t="array" ref="CX704">IF(AI704="","",
IF(INDEX(Settings!$H:$H,MATCH(CX$1,Settings!$G:$G,0))=TRUE,
100-100*(AI704-MINIFS(AI:AI,$E:$E,$E704))/(MAXIFS(AI:AI,$E:$E,$E704)-MINIFS(AI:AI,$E:$E,$E704)),
100*(AI704-MINIFS(AI:AI,$E:$E,$E704))/(MAXIFS(AI:AI,$E:$E,$E704)-MINIFS(AI:AI,$E:$E,$E704))))</f>
        <v/>
      </c>
      <c r="CY704" s="232" t="str">
        <f t="array" ref="CY704">IF(AJ704="","",
IF(INDEX(Settings!$H:$H,MATCH(CY$1,Settings!$G:$G,0))=TRUE,
100-100*(AJ704-MINIFS(AJ:AJ,$E:$E,$E704))/(MAXIFS(AJ:AJ,$E:$E,$E704)-MINIFS(AJ:AJ,$E:$E,$E704)),
100*(AJ704-MINIFS(AJ:AJ,$E:$E,$E704))/(MAXIFS(AJ:AJ,$E:$E,$E704)-MINIFS(AJ:AJ,$E:$E,$E704))))</f>
        <v/>
      </c>
      <c r="CZ704" s="232" t="str">
        <f t="array" ref="CZ704">IF(AK704="","",
IF(INDEX(Settings!$H:$H,MATCH(CZ$1,Settings!$G:$G,0))=TRUE,
100-100*(AK704-MINIFS(AK:AK,$E:$E,$E704))/(MAXIFS(AK:AK,$E:$E,$E704)-MINIFS(AK:AK,$E:$E,$E704)),
100*(AK704-MINIFS(AK:AK,$E:$E,$E704))/(MAXIFS(AK:AK,$E:$E,$E704)-MINIFS(AK:AK,$E:$E,$E704))))</f>
        <v/>
      </c>
      <c r="DA704" s="232" t="str">
        <f t="array" ref="DA704">IF(AL704="","",
IF(INDEX(Settings!$H:$H,MATCH(DA$1,Settings!$G:$G,0))=TRUE,
100-100*(AL704-MINIFS(AL:AL,$E:$E,$E704))/(MAXIFS(AL:AL,$E:$E,$E704)-MINIFS(AL:AL,$E:$E,$E704)),
100*(AL704-MINIFS(AL:AL,$E:$E,$E704))/(MAXIFS(AL:AL,$E:$E,$E704)-MINIFS(AL:AL,$E:$E,$E704))))</f>
        <v/>
      </c>
      <c r="DB704" s="232" t="str">
        <f t="array" ref="DB704">IF(AM704="","",
IF(INDEX(Settings!$H:$H,MATCH(DB$1,Settings!$G:$G,0))=TRUE,
100-100*(AM704-MINIFS(AM:AM,$E:$E,$E704))/(MAXIFS(AM:AM,$E:$E,$E704)-MINIFS(AM:AM,$E:$E,$E704)),
100*(AM704-MINIFS(AM:AM,$E:$E,$E704))/(MAXIFS(AM:AM,$E:$E,$E704)-MINIFS(AM:AM,$E:$E,$E704))))</f>
        <v/>
      </c>
      <c r="DC704" s="232" t="str">
        <f t="array" ref="DC704">IF(AN704="","",
IF(INDEX(Settings!$H:$H,MATCH(DC$1,Settings!$G:$G,0))=TRUE,
100-100*(AN704-MINIFS(AN:AN,$E:$E,$E704))/(MAXIFS(AN:AN,$E:$E,$E704)-MINIFS(AN:AN,$E:$E,$E704)),
100*(AN704-MINIFS(AN:AN,$E:$E,$E704))/(MAXIFS(AN:AN,$E:$E,$E704)-MINIFS(AN:AN,$E:$E,$E704))))</f>
        <v/>
      </c>
      <c r="DD704" s="232" t="str">
        <f t="array" ref="DD704">IF(AO704="","",
IF(INDEX(Settings!$H:$H,MATCH(DD$1,Settings!$G:$G,0))=TRUE,
100-100*(AO704-MINIFS(AO:AO,$E:$E,$E704))/(MAXIFS(AO:AO,$E:$E,$E704)-MINIFS(AO:AO,$E:$E,$E704)),
100*(AO704-MINIFS(AO:AO,$E:$E,$E704))/(MAXIFS(AO:AO,$E:$E,$E704)-MINIFS(AO:AO,$E:$E,$E704))))</f>
        <v/>
      </c>
      <c r="DE704" s="232" t="str">
        <f t="array" ref="DE704">IF(AP704="","",
IF(INDEX(Settings!$H:$H,MATCH(DE$1,Settings!$G:$G,0))=TRUE,
100-100*(AP704-MINIFS(AP:AP,$E:$E,$E704))/(MAXIFS(AP:AP,$E:$E,$E704)-MINIFS(AP:AP,$E:$E,$E704)),
100*(AP704-MINIFS(AP:AP,$E:$E,$E704))/(MAXIFS(AP:AP,$E:$E,$E704)-MINIFS(AP:AP,$E:$E,$E704))))</f>
        <v/>
      </c>
      <c r="DF704" s="232" t="str">
        <f t="array" ref="DF704">IF(AQ704="","",
IF(INDEX(Settings!$H:$H,MATCH(DF$1,Settings!$G:$G,0))=TRUE,
100-100*(AQ704-MINIFS(AQ:AQ,$E:$E,$E704))/(MAXIFS(AQ:AQ,$E:$E,$E704)-MINIFS(AQ:AQ,$E:$E,$E704)),
100*(AQ704-MINIFS(AQ:AQ,$E:$E,$E704))/(MAXIFS(AQ:AQ,$E:$E,$E704)-MINIFS(AQ:AQ,$E:$E,$E704))))</f>
        <v/>
      </c>
      <c r="DG704" s="232" t="str">
        <f t="array" ref="DG704">IF(AR704="","",
IF(INDEX(Settings!$H:$H,MATCH(DG$1,Settings!$G:$G,0))=TRUE,
100-100*(AR704-MINIFS(AR:AR,$E:$E,$E704))/(MAXIFS(AR:AR,$E:$E,$E704)-MINIFS(AR:AR,$E:$E,$E704)),
100*(AR704-MINIFS(AR:AR,$E:$E,$E704))/(MAXIFS(AR:AR,$E:$E,$E704)-MINIFS(AR:AR,$E:$E,$E704))))</f>
        <v/>
      </c>
      <c r="DH704" s="232" t="str">
        <f t="array" ref="DH704">IF(AS704="","",
IF(INDEX(Settings!$H:$H,MATCH(DH$1,Settings!$G:$G,0))=TRUE,
100-100*(AS704-MINIFS(AS:AS,$E:$E,$E704))/(MAXIFS(AS:AS,$E:$E,$E704)-MINIFS(AS:AS,$E:$E,$E704)),
100*(AS704-MINIFS(AS:AS,$E:$E,$E704))/(MAXIFS(AS:AS,$E:$E,$E704)-MINIFS(AS:AS,$E:$E,$E704))))</f>
        <v/>
      </c>
      <c r="DI704" s="232" t="str">
        <f t="array" ref="DI704">IF(AT704="","",
IF(INDEX(Settings!$H:$H,MATCH(DI$1,Settings!$G:$G,0))=TRUE,
100-100*(AT704-MINIFS(AT:AT,$E:$E,$E704))/(MAXIFS(AT:AT,$E:$E,$E704)-MINIFS(AT:AT,$E:$E,$E704)),
100*(AT704-MINIFS(AT:AT,$E:$E,$E704))/(MAXIFS(AT:AT,$E:$E,$E704)-MINIFS(AT:AT,$E:$E,$E704))))</f>
        <v/>
      </c>
      <c r="DJ704" s="232" t="str">
        <f t="array" ref="DJ704">IF(AU704="","",
IF(INDEX(Settings!$H:$H,MATCH(DJ$1,Settings!$G:$G,0))=TRUE,
100-100*(AU704-MINIFS(AU:AU,$E:$E,$E704))/(MAXIFS(AU:AU,$E:$E,$E704)-MINIFS(AU:AU,$E:$E,$E704)),
100*(AU704-MINIFS(AU:AU,$E:$E,$E704))/(MAXIFS(AU:AU,$E:$E,$E704)-MINIFS(AU:AU,$E:$E,$E704))))</f>
        <v/>
      </c>
      <c r="DK704" s="232" t="str">
        <f t="array" ref="DK704">IF(AV704="","",
IF(INDEX(Settings!$H:$H,MATCH(DK$1,Settings!$G:$G,0))=TRUE,
100-100*(AV704-MINIFS(AV:AV,$E:$E,$E704))/(MAXIFS(AV:AV,$E:$E,$E704)-MINIFS(AV:AV,$E:$E,$E704)),
100*(AV704-MINIFS(AV:AV,$E:$E,$E704))/(MAXIFS(AV:AV,$E:$E,$E704)-MINIFS(AV:AV,$E:$E,$E704))))</f>
        <v/>
      </c>
      <c r="DL704" s="232" t="str">
        <f t="array" ref="DL704">IF(AW704="","",
IF(INDEX(Settings!$H:$H,MATCH(DL$1,Settings!$G:$G,0))=TRUE,
100-100*(AW704-MINIFS(AW:AW,$E:$E,$E704))/(MAXIFS(AW:AW,$E:$E,$E704)-MINIFS(AW:AW,$E:$E,$E704)),
100*(AW704-MINIFS(AW:AW,$E:$E,$E704))/(MAXIFS(AW:AW,$E:$E,$E704)-MINIFS(AW:AW,$E:$E,$E704))))</f>
        <v/>
      </c>
      <c r="DM704" s="232" t="str">
        <f t="array" ref="DM704">IF(AX704="","",
IF(INDEX(Settings!$H:$H,MATCH(DM$1,Settings!$G:$G,0))=TRUE,
100-100*(AX704-MINIFS(AX:AX,$E:$E,$E704))/(MAXIFS(AX:AX,$E:$E,$E704)-MINIFS(AX:AX,$E:$E,$E704)),
100*(AX704-MINIFS(AX:AX,$E:$E,$E704))/(MAXIFS(AX:AX,$E:$E,$E704)-MINIFS(AX:AX,$E:$E,$E704))))</f>
        <v/>
      </c>
      <c r="DN704" s="232" t="str">
        <f t="array" ref="DN704">IF(AY704="","",
IF(INDEX(Settings!$H:$H,MATCH(DN$1,Settings!$G:$G,0))=TRUE,
100-100*(AY704-MINIFS(AY:AY,$E:$E,$E704))/(MAXIFS(AY:AY,$E:$E,$E704)-MINIFS(AY:AY,$E:$E,$E704)),
100*(AY704-MINIFS(AY:AY,$E:$E,$E704))/(MAXIFS(AY:AY,$E:$E,$E704)-MINIFS(AY:AY,$E:$E,$E704))))</f>
        <v/>
      </c>
      <c r="DO704" s="232" t="str">
        <f t="array" ref="DO704">IF(AZ704="","",
IF(INDEX(Settings!$H:$H,MATCH(DO$1,Settings!$G:$G,0))=TRUE,
100-100*(AZ704-MINIFS(AZ:AZ,$E:$E,$E704))/(MAXIFS(AZ:AZ,$E:$E,$E704)-MINIFS(AZ:AZ,$E:$E,$E704)),
100*(AZ704-MINIFS(AZ:AZ,$E:$E,$E704))/(MAXIFS(AZ:AZ,$E:$E,$E704)-MINIFS(AZ:AZ,$E:$E,$E704))))</f>
        <v/>
      </c>
      <c r="DP704" s="232" t="str">
        <f t="array" ref="DP704">IF(BA704="","",
IF(INDEX(Settings!$H:$H,MATCH(DP$1,Settings!$G:$G,0))=TRUE,
100-100*(BA704-MINIFS(BA:BA,$E:$E,$E704))/(MAXIFS(BA:BA,$E:$E,$E704)-MINIFS(BA:BA,$E:$E,$E704)),
100*(BA704-MINIFS(BA:BA,$E:$E,$E704))/(MAXIFS(BA:BA,$E:$E,$E704)-MINIFS(BA:BA,$E:$E,$E704))))</f>
        <v/>
      </c>
      <c r="DQ704" s="232" t="str">
        <f t="array" ref="DQ704">IF(BB704="","",
IF(INDEX(Settings!$H:$H,MATCH(DQ$1,Settings!$G:$G,0))=TRUE,
100-100*(BB704-MINIFS(BB:BB,$E:$E,$E704))/(MAXIFS(BB:BB,$E:$E,$E704)-MINIFS(BB:BB,$E:$E,$E704)),
100*(BB704-MINIFS(BB:BB,$E:$E,$E704))/(MAXIFS(BB:BB,$E:$E,$E704)-MINIFS(BB:BB,$E:$E,$E704))))</f>
        <v/>
      </c>
      <c r="DR704" s="232" t="str">
        <f t="array" ref="DR704">IF(BC704="","",
IF(INDEX(Settings!$H:$H,MATCH(DR$1,Settings!$G:$G,0))=TRUE,
100-100*(BC704-MINIFS(BC:BC,$E:$E,$E704))/(MAXIFS(BC:BC,$E:$E,$E704)-MINIFS(BC:BC,$E:$E,$E704)),
100*(BC704-MINIFS(BC:BC,$E:$E,$E704))/(MAXIFS(BC:BC,$E:$E,$E704)-MINIFS(BC:BC,$E:$E,$E704))))</f>
        <v/>
      </c>
      <c r="DS704" s="232" t="str">
        <f t="array" ref="DS704">IF(BD704="","",
IF(INDEX(Settings!$H:$H,MATCH(DS$1,Settings!$G:$G,0))=TRUE,
100-100*(BD704-MINIFS(BD:BD,$E:$E,$E704))/(MAXIFS(BD:BD,$E:$E,$E704)-MINIFS(BD:BD,$E:$E,$E704)),
100*(BD704-MINIFS(BD:BD,$E:$E,$E704))/(MAXIFS(BD:BD,$E:$E,$E704)-MINIFS(BD:BD,$E:$E,$E704))))</f>
        <v/>
      </c>
      <c r="DT704" s="232" t="str">
        <f t="array" ref="DT704">IF(BE704="","",
IF(INDEX(Settings!$H:$H,MATCH(DT$1,Settings!$G:$G,0))=TRUE,
100-100*(BE704-MINIFS(BE:BE,$E:$E,$E704))/(MAXIFS(BE:BE,$E:$E,$E704)-MINIFS(BE:BE,$E:$E,$E704)),
100*(BE704-MINIFS(BE:BE,$E:$E,$E704))/(MAXIFS(BE:BE,$E:$E,$E704)-MINIFS(BE:BE,$E:$E,$E704))))</f>
        <v/>
      </c>
      <c r="DU704" s="232" t="str">
        <f t="array" ref="DU704">IF(BF704="","",
IF(INDEX(Settings!$H:$H,MATCH(DU$1,Settings!$G:$G,0))=TRUE,
100-100*(BF704-MINIFS(BF:BF,$E:$E,$E704))/(MAXIFS(BF:BF,$E:$E,$E704)-MINIFS(BF:BF,$E:$E,$E704)),
100*(BF704-MINIFS(BF:BF,$E:$E,$E704))/(MAXIFS(BF:BF,$E:$E,$E704)-MINIFS(BF:BF,$E:$E,$E704))))</f>
        <v/>
      </c>
      <c r="DV704" s="232" t="str">
        <f t="array" ref="DV704">IF(BG704="","",
IF(INDEX(Settings!$H:$H,MATCH(DV$1,Settings!$G:$G,0))=TRUE,
100-100*(BG704-MINIFS(BG:BG,$E:$E,$E704))/(MAXIFS(BG:BG,$E:$E,$E704)-MINIFS(BG:BG,$E:$E,$E704)),
100*(BG704-MINIFS(BG:BG,$E:$E,$E704))/(MAXIFS(BG:BG,$E:$E,$E704)-MINIFS(BG:BG,$E:$E,$E704))))</f>
        <v/>
      </c>
      <c r="DW704" s="232" t="str">
        <f t="array" ref="DW704">IF(BH704="","",
IF(INDEX(Settings!$H:$H,MATCH(DW$1,Settings!$G:$G,0))=TRUE,
100-100*(BH704-MINIFS(BH:BH,$E:$E,$E704))/(MAXIFS(BH:BH,$E:$E,$E704)-MINIFS(BH:BH,$E:$E,$E704)),
100*(BH704-MINIFS(BH:BH,$E:$E,$E704))/(MAXIFS(BH:BH,$E:$E,$E704)-MINIFS(BH:BH,$E:$E,$E704))))</f>
        <v/>
      </c>
      <c r="DX704" s="232" t="str">
        <f t="array" ref="DX704">IF(BI704="","",
IF(INDEX(Settings!$H:$H,MATCH(DX$1,Settings!$G:$G,0))=TRUE,
100-100*(BI704-MINIFS(BI:BI,$E:$E,$E704))/(MAXIFS(BI:BI,$E:$E,$E704)-MINIFS(BI:BI,$E:$E,$E704)),
100*(BI704-MINIFS(BI:BI,$E:$E,$E704))/(MAXIFS(BI:BI,$E:$E,$E704)-MINIFS(BI:BI,$E:$E,$E704))))</f>
        <v/>
      </c>
      <c r="DY704" s="232" t="str">
        <f t="array" ref="DY704">IF(BJ704="","",
IF(INDEX(Settings!$H:$H,MATCH(DY$1,Settings!$G:$G,0))=TRUE,
100-100*(BJ704-MINIFS(BJ:BJ,$E:$E,$E704))/(MAXIFS(BJ:BJ,$E:$E,$E704)-MINIFS(BJ:BJ,$E:$E,$E704)),
100*(BJ704-MINIFS(BJ:BJ,$E:$E,$E704))/(MAXIFS(BJ:BJ,$E:$E,$E704)-MINIFS(BJ:BJ,$E:$E,$E704))))</f>
        <v/>
      </c>
      <c r="DZ704" s="234"/>
      <c r="EA704" s="234"/>
      <c r="EB704" s="234" t="str">
        <f t="shared" si="8"/>
        <v/>
      </c>
      <c r="EC704" s="234" t="str">
        <f t="shared" si="9"/>
        <v/>
      </c>
      <c r="ED704" s="234" t="str">
        <f t="shared" si="10"/>
        <v/>
      </c>
      <c r="EE704" s="234" t="str">
        <f t="shared" si="11"/>
        <v/>
      </c>
      <c r="EF704" s="234" t="str">
        <f t="shared" si="12"/>
        <v/>
      </c>
      <c r="EG704" s="234" t="str">
        <f t="shared" si="13"/>
        <v/>
      </c>
      <c r="EH704" s="234"/>
      <c r="EI704" s="234"/>
      <c r="EJ704" s="234"/>
      <c r="EK704" s="234"/>
      <c r="EL704" s="234"/>
      <c r="EM704" s="234"/>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3" t="str">
        <f t="shared" si="14"/>
        <v/>
      </c>
      <c r="N705" s="49"/>
      <c r="O705" s="49"/>
      <c r="P705" s="49"/>
      <c r="Q705" s="49"/>
      <c r="R705" s="49"/>
      <c r="S705" s="222" t="str">
        <f>IFERROR(VLOOKUP(AF705, 'YOYO IR Scores'!A:C, 3, FALSE), "")
</f>
        <v/>
      </c>
      <c r="T705" s="49"/>
      <c r="U705" s="49"/>
      <c r="V705" s="49"/>
      <c r="W705" s="49"/>
      <c r="X705" s="224" t="str">
        <f t="shared" si="4"/>
        <v/>
      </c>
      <c r="Y705" s="225" t="str">
        <f t="shared" si="5"/>
        <v/>
      </c>
      <c r="Z705" s="225" t="str">
        <f t="shared" si="6"/>
        <v/>
      </c>
      <c r="AA705" s="224" t="str">
        <f t="shared" si="7"/>
        <v/>
      </c>
      <c r="AB705" s="223"/>
      <c r="AC705" s="223"/>
      <c r="AD705" s="223"/>
      <c r="AE705" s="223" t="str">
        <f>IFERROR(VLOOKUP(AF705, 'YOYO IR Scores'!A:C, 2, FALSE), "")</f>
        <v/>
      </c>
      <c r="AF705" s="223"/>
      <c r="AG705" s="223"/>
      <c r="AH705" s="223"/>
      <c r="AI705" s="223"/>
      <c r="AJ705" s="223"/>
      <c r="AK705" s="223"/>
      <c r="AL705" s="223"/>
      <c r="AM705" s="223"/>
      <c r="AN705" s="223"/>
      <c r="AO705" s="223"/>
      <c r="AP705" s="223"/>
      <c r="AQ705" s="223"/>
      <c r="AR705" s="223"/>
      <c r="AS705" s="223"/>
      <c r="AT705" s="223"/>
      <c r="AU705" s="223"/>
      <c r="AV705" s="223"/>
      <c r="AW705" s="223"/>
      <c r="AX705" s="223"/>
      <c r="AY705" s="223"/>
      <c r="AZ705" s="223"/>
      <c r="BA705" s="223"/>
      <c r="BB705" s="223"/>
      <c r="BC705" s="223"/>
      <c r="BD705" s="223"/>
      <c r="BE705" s="223"/>
      <c r="BF705" s="223"/>
      <c r="BG705" s="223"/>
      <c r="BH705" s="223"/>
      <c r="BI705" s="223"/>
      <c r="BJ705" s="223"/>
      <c r="BK705" s="223" t="str">
        <f t="array" ref="BK705">IF(J705="","",
IF(INDEX(Settings!$H:$H,MATCH(BY$1,Settings!$G:$G,0))=TRUE,
100-100*(J705-MIN(J:J))/(MAX(J:J)-MIN(J:J)),
100*(J705-MIN(J:J))/(MAX(J:J)-MIN(J:J))))</f>
        <v/>
      </c>
      <c r="BL705" s="223" t="str">
        <f t="array" ref="BL705">IF(J705="","",
IF(INDEX(Settings!$H:$H,MATCH(BY$1,Settings!$G:$G,0))=TRUE,
100-100*(J705-MINIFS(J:J,$E:$E,$E705))/(MAXIFS(J:J,$E:$E,$E705)-MINIFS(J:J,$E:$E,$E705)),
100*(J705-MINIFS(J:J,$E:$E,$E705))/(MAXIFS(J:J,$E:$E,$E705)-MINIFS(J:J,$E:$E,$E705))))</f>
        <v/>
      </c>
      <c r="BM705" s="223"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4" t="str">
        <f t="array" ref="BQ705">IF(J705="","",
IF(INDEX(Settings!$H:$H,MATCH(BY$1,Settings!$G:$G,0))=TRUE,
-1*(J705-AVERAGE(J:J))/STDEV(J:J),
(J705-AVERAGE(J:J))/STDEV(J:J)))</f>
        <v/>
      </c>
      <c r="BR705" s="224" t="str">
        <f>IFERROR(__xludf.DUMMYFUNCTION("IF(J705="""","""",
IF(INDEX(Settings!$H:$H,MATCH(BY$1,Settings!$G:$G,0))=TRUE,
-1*(J705-AVERAGEIFS(J:J,$E:$E,$E705))/STDEV(FILTER(J:J,$E:$E=$E705)),
(J705-AVERAGEIFS(J:J,$E:$E,$E705))/STDEV(FILTER(J:J,$E:$E=$E705))))"),"")</f>
        <v/>
      </c>
      <c r="BS705" s="224"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3" t="str">
        <f t="array" ref="BY705">IF(J705="","",
IF(INDEX(Settings!$H:$H,MATCH(BY$1,Settings!$G:$G,0))=TRUE,
100-100*(J705-MINIFS(J:J,$E:$E,$E705))/(MAXIFS(J:J,$E:$E,$E705)-MINIFS(J:J,$E:$E,$E705)),
100*(J705-MINIFS(J:J,$E:$E,$E705))/(MAXIFS(J:J,$E:$E,$E705)-MINIFS(J:J,$E:$E,$E705))))</f>
        <v/>
      </c>
      <c r="BZ705" s="223" t="str">
        <f t="array" ref="BZ705">IF(K705="","",
IF(INDEX(Settings!$H:$H,MATCH(BZ$1,Settings!$G:$G,0))=TRUE,
100-100*(K705-MINIFS(K:K,$E:$E,$E705))/(MAXIFS(K:K,$E:$E,$E705)-MINIFS(K:K,$E:$E,$E705)),
100*(K705-MINIFS(K:K,$E:$E,$E705))/(MAXIFS(K:K,$E:$E,$E705)-MINIFS(K:K,$E:$E,$E705))))</f>
        <v/>
      </c>
      <c r="CA705" s="223" t="str">
        <f t="array" ref="CA705">IF(L705="","",
IF(INDEX(Settings!$H:$H,MATCH(CA$1,Settings!$G:$G,0))=TRUE,
100-100*(L705-MINIFS(L:L,$E:$E,$E705))/(MAXIFS(L:L,$E:$E,$E705)-MINIFS(L:L,$E:$E,$E705)),
100*(L705-MINIFS(L:L,$E:$E,$E705))/(MAXIFS(L:L,$E:$E,$E705)-MINIFS(L:L,$E:$E,$E705))))</f>
        <v/>
      </c>
      <c r="CB705" s="223" t="str">
        <f t="array" ref="CB705">IF(M705="","",
IF(INDEX(Settings!$H:$H,MATCH(CB$1,Settings!$G:$G,0))=TRUE,
100-100*(M705-MINIFS(M:M,$E:$E,$E705))/(MAXIFS(M:M,$E:$E,$E705)-MINIFS(M:M,$E:$E,$E705)),
100*(M705-MINIFS(M:M,$E:$E,$E705))/(MAXIFS(M:M,$E:$E,$E705)-MINIFS(M:M,$E:$E,$E705))))</f>
        <v/>
      </c>
      <c r="CC705" s="223" t="str">
        <f t="array" ref="CC705">IF(N705="","",
IF(INDEX(Settings!$H:$H,MATCH(CC$1,Settings!$G:$G,0))=TRUE,
100-100*(N705-MINIFS(N:N,$E:$E,$E705))/(MAXIFS(N:N,$E:$E,$E705)-MINIFS(N:N,$E:$E,$E705)),
100*(N705-MINIFS(N:N,$E:$E,$E705))/(MAXIFS(N:N,$E:$E,$E705)-MINIFS(N:N,$E:$E,$E705))))</f>
        <v/>
      </c>
      <c r="CD705" s="223" t="str">
        <f t="array" ref="CD705">IF(O705="","",
IF(INDEX(Settings!$H:$H,MATCH(CD$1,Settings!$G:$G,0))=TRUE,
100-100*(O705-MINIFS(O:O,$E:$E,$E705))/(MAXIFS(O:O,$E:$E,$E705)-MINIFS(O:O,$E:$E,$E705)),
100*(O705-MINIFS(O:O,$E:$E,$E705))/(MAXIFS(O:O,$E:$E,$E705)-MINIFS(O:O,$E:$E,$E705))))</f>
        <v/>
      </c>
      <c r="CE705" s="223" t="str">
        <f t="array" ref="CE705">IF(P705="","",
IF(INDEX(Settings!$H:$H,MATCH(CE$1,Settings!$G:$G,0))=TRUE,
100-100*(P705-MINIFS(P:P,$E:$E,$E705))/(MAXIFS(P:P,$E:$E,$E705)-MINIFS(P:P,$E:$E,$E705)),
100*(P705-MINIFS(P:P,$E:$E,$E705))/(MAXIFS(P:P,$E:$E,$E705)-MINIFS(P:P,$E:$E,$E705))))</f>
        <v/>
      </c>
      <c r="CF705" s="223" t="str">
        <f t="array" ref="CF705">IF(Q705="","",
IF(INDEX(Settings!$H:$H,MATCH(CF$1,Settings!$G:$G,0))=TRUE,
100-100*(Q705-MINIFS(Q:Q,$E:$E,$E705))/(MAXIFS(Q:Q,$E:$E,$E705)-MINIFS(Q:Q,$E:$E,$E705)),
100*(Q705-MINIFS(Q:Q,$E:$E,$E705))/(MAXIFS(Q:Q,$E:$E,$E705)-MINIFS(Q:Q,$E:$E,$E705))))</f>
        <v/>
      </c>
      <c r="CG705" s="223" t="str">
        <f t="array" ref="CG705">IF(R705="","",
IF(INDEX(Settings!$H:$H,MATCH(CG$1,Settings!$G:$G,0))=TRUE,
100-100*(R705-MINIFS(R:R,$E:$E,$E705))/(MAXIFS(R:R,$E:$E,$E705)-MINIFS(R:R,$E:$E,$E705)),
100*(R705-MINIFS(R:R,$E:$E,$E705))/(MAXIFS(R:R,$E:$E,$E705)-MINIFS(R:R,$E:$E,$E705))))</f>
        <v/>
      </c>
      <c r="CH705" s="223" t="str">
        <f t="array" ref="CH705">IF(S705="","",
IF(INDEX(Settings!$H:$H,MATCH(CH$1,Settings!$G:$G,0))=TRUE,
100-100*(S705-MINIFS(S:S,$E:$E,$E705))/(MAXIFS(S:S,$E:$E,$E705)-MINIFS(S:S,$E:$E,$E705)),
100*(S705-MINIFS(S:S,$E:$E,$E705))/(MAXIFS(S:S,$E:$E,$E705)-MINIFS(S:S,$E:$E,$E705))))</f>
        <v/>
      </c>
      <c r="CI705" s="223" t="str">
        <f t="array" ref="CI705">IF(T705="","",
IF(INDEX(Settings!$H:$H,MATCH(CI$1,Settings!$G:$G,0))=TRUE,
100-100*(T705-MINIFS(T:T,$E:$E,$E705))/(MAXIFS(T:T,$E:$E,$E705)-MINIFS(T:T,$E:$E,$E705)),
100*(T705-MINIFS(T:T,$E:$E,$E705))/(MAXIFS(T:T,$E:$E,$E705)-MINIFS(T:T,$E:$E,$E705))))</f>
        <v/>
      </c>
      <c r="CJ705" s="223" t="str">
        <f t="array" ref="CJ705">IF(U705="","",
IF(INDEX(Settings!$H:$H,MATCH(CJ$1,Settings!$G:$G,0))=TRUE,
100-100*(U705-MINIFS(U:U,$E:$E,$E705))/(MAXIFS(U:U,$E:$E,$E705)-MINIFS(U:U,$E:$E,$E705)),
100*(U705-MINIFS(U:U,$E:$E,$E705))/(MAXIFS(U:U,$E:$E,$E705)-MINIFS(U:U,$E:$E,$E705))))</f>
        <v/>
      </c>
      <c r="CK705" s="223" t="str">
        <f t="array" ref="CK705">IF(V705="","",
IF(INDEX(Settings!$H:$H,MATCH(CK$1,Settings!$G:$G,0))=TRUE,
100-100*(V705-MINIFS(V:V,$E:$E,$E705))/(MAXIFS(V:V,$E:$E,$E705)-MINIFS(V:V,$E:$E,$E705)),
100*(V705-MINIFS(V:V,$E:$E,$E705))/(MAXIFS(V:V,$E:$E,$E705)-MINIFS(V:V,$E:$E,$E705))))</f>
        <v/>
      </c>
      <c r="CL705" s="223" t="str">
        <f t="array" ref="CL705">IF(W705="","",
IF(INDEX(Settings!$H:$H,MATCH(CL$1,Settings!$G:$G,0))=TRUE,
100-100*(W705-MINIFS(W:W,$E:$E,$E705))/(MAXIFS(W:W,$E:$E,$E705)-MINIFS(W:W,$E:$E,$E705)),
100*(W705-MINIFS(W:W,$E:$E,$E705))/(MAXIFS(W:W,$E:$E,$E705)-MINIFS(W:W,$E:$E,$E705))))</f>
        <v/>
      </c>
      <c r="CM705" s="223" t="str">
        <f t="array" ref="CM705">IF(X705="","",
IF(INDEX(Settings!$H:$H,MATCH(CM$1,Settings!$G:$G,0))=TRUE,
100-100*(X705-MINIFS(X:X,$E:$E,$E705))/(MAXIFS(X:X,$E:$E,$E705)-MINIFS(X:X,$E:$E,$E705)),
100*(X705-MINIFS(X:X,$E:$E,$E705))/(MAXIFS(X:X,$E:$E,$E705)-MINIFS(X:X,$E:$E,$E705))))</f>
        <v/>
      </c>
      <c r="CN705" s="223" t="str">
        <f t="array" ref="CN705">IF(Y705="","",
IF(INDEX(Settings!$H:$H,MATCH(CN$1,Settings!$G:$G,0))=TRUE,
100-100*(Y705-MINIFS(Y:Y,$E:$E,$E705))/(MAXIFS(Y:Y,$E:$E,$E705)-MINIFS(Y:Y,$E:$E,$E705)),
100*(Y705-MINIFS(Y:Y,$E:$E,$E705))/(MAXIFS(Y:Y,$E:$E,$E705)-MINIFS(Y:Y,$E:$E,$E705))))</f>
        <v/>
      </c>
      <c r="CO705" s="223" t="str">
        <f t="array" ref="CO705">IF(Z705="","",
IF(INDEX(Settings!$H:$H,MATCH(CO$1,Settings!$G:$G,0))=TRUE,
100-100*(Z705-MINIFS(Z:Z,$E:$E,$E705))/(MAXIFS(Z:Z,$E:$E,$E705)-MINIFS(Z:Z,$E:$E,$E705)),
100*(Z705-MINIFS(Z:Z,$E:$E,$E705))/(MAXIFS(Z:Z,$E:$E,$E705)-MINIFS(Z:Z,$E:$E,$E705))))</f>
        <v/>
      </c>
      <c r="CP705" s="223" t="str">
        <f t="array" ref="CP705">IF(AA705="","",
IF(INDEX(Settings!$H:$H,MATCH(CP$1,Settings!$G:$G,0))=TRUE,
100-100*(AA705-MINIFS(AA:AA,$E:$E,$E705))/(MAXIFS(AA:AA,$E:$E,$E705)-MINIFS(AA:AA,$E:$E,$E705)),
100*(AA705-MINIFS(AA:AA,$E:$E,$E705))/(MAXIFS(AA:AA,$E:$E,$E705)-MINIFS(AA:AA,$E:$E,$E705))))</f>
        <v/>
      </c>
      <c r="CQ705" s="223" t="str">
        <f t="array" ref="CQ705">IF(AB705="","",
IF(INDEX(Settings!$H:$H,MATCH(CQ$1,Settings!$G:$G,0))=TRUE,
100-100*(AB705-MINIFS(AB:AB,$E:$E,$E705))/(MAXIFS(AB:AB,$E:$E,$E705)-MINIFS(AB:AB,$E:$E,$E705)),
100*(AB705-MINIFS(AB:AB,$E:$E,$E705))/(MAXIFS(AB:AB,$E:$E,$E705)-MINIFS(AB:AB,$E:$E,$E705))))</f>
        <v/>
      </c>
      <c r="CR705" s="223" t="str">
        <f t="array" ref="CR705">IF(AC705="","",
IF(INDEX(Settings!$H:$H,MATCH(CR$1,Settings!$G:$G,0))=TRUE,
100-100*(AC705-MINIFS(AC:AC,$E:$E,$E705))/(MAXIFS(AC:AC,$E:$E,$E705)-MINIFS(AC:AC,$E:$E,$E705)),
100*(AC705-MINIFS(AC:AC,$E:$E,$E705))/(MAXIFS(AC:AC,$E:$E,$E705)-MINIFS(AC:AC,$E:$E,$E705))))</f>
        <v/>
      </c>
      <c r="CS705" s="223" t="str">
        <f t="array" ref="CS705">IF(AD705="","",
IF(INDEX(Settings!$H:$H,MATCH(CS$1,Settings!$G:$G,0))=TRUE,
100-100*(AD705-MINIFS(AD:AD,$E:$E,$E705))/(MAXIFS(AD:AD,$E:$E,$E705)-MINIFS(AD:AD,$E:$E,$E705)),
100*(AD705-MINIFS(AD:AD,$E:$E,$E705))/(MAXIFS(AD:AD,$E:$E,$E705)-MINIFS(AD:AD,$E:$E,$E705))))</f>
        <v/>
      </c>
      <c r="CT705" s="223" t="str">
        <f t="array" ref="CT705">IF(AE705="","",
IF(INDEX(Settings!$H:$H,MATCH(CT$1,Settings!$G:$G,0))=TRUE,
100-100*(AE705-MINIFS(AE:AE,$E:$E,$E705))/(MAXIFS(AE:AE,$E:$E,$E705)-MINIFS(AE:AE,$E:$E,$E705)),
100*(AE705-MINIFS(AE:AE,$E:$E,$E705))/(MAXIFS(AE:AE,$E:$E,$E705)-MINIFS(AE:AE,$E:$E,$E705))))</f>
        <v/>
      </c>
      <c r="CU705" s="223" t="str">
        <f t="array" ref="CU705">IF(AF705="","",
IF(INDEX(Settings!$H:$H,MATCH(CU$1,Settings!$G:$G,0))=TRUE,
100-100*(AF705-MINIFS(AF:AF,$E:$E,$E705))/(MAXIFS(AF:AF,$E:$E,$E705)-MINIFS(AF:AF,$E:$E,$E705)),
100*(AF705-MINIFS(AF:AF,$E:$E,$E705))/(MAXIFS(AF:AF,$E:$E,$E705)-MINIFS(AF:AF,$E:$E,$E705))))</f>
        <v/>
      </c>
      <c r="CV705" s="223" t="str">
        <f t="array" ref="CV705">IF(AG705="","",
IF(INDEX(Settings!$H:$H,MATCH(CV$1,Settings!$G:$G,0))=TRUE,
100-100*(AG705-MINIFS(AG:AG,$E:$E,$E705))/(MAXIFS(AG:AG,$E:$E,$E705)-MINIFS(AG:AG,$E:$E,$E705)),
100*(AG705-MINIFS(AG:AG,$E:$E,$E705))/(MAXIFS(AG:AG,$E:$E,$E705)-MINIFS(AG:AG,$E:$E,$E705))))</f>
        <v/>
      </c>
      <c r="CW705" s="223" t="str">
        <f t="array" ref="CW705">IF(AH705="","",
IF(INDEX(Settings!$H:$H,MATCH(CW$1,Settings!$G:$G,0))=TRUE,
100-100*(AH705-MINIFS(AH:AH,$E:$E,$E705))/(MAXIFS(AH:AH,$E:$E,$E705)-MINIFS(AH:AH,$E:$E,$E705)),
100*(AH705-MINIFS(AH:AH,$E:$E,$E705))/(MAXIFS(AH:AH,$E:$E,$E705)-MINIFS(AH:AH,$E:$E,$E705))))</f>
        <v/>
      </c>
      <c r="CX705" s="223" t="str">
        <f t="array" ref="CX705">IF(AI705="","",
IF(INDEX(Settings!$H:$H,MATCH(CX$1,Settings!$G:$G,0))=TRUE,
100-100*(AI705-MINIFS(AI:AI,$E:$E,$E705))/(MAXIFS(AI:AI,$E:$E,$E705)-MINIFS(AI:AI,$E:$E,$E705)),
100*(AI705-MINIFS(AI:AI,$E:$E,$E705))/(MAXIFS(AI:AI,$E:$E,$E705)-MINIFS(AI:AI,$E:$E,$E705))))</f>
        <v/>
      </c>
      <c r="CY705" s="223" t="str">
        <f t="array" ref="CY705">IF(AJ705="","",
IF(INDEX(Settings!$H:$H,MATCH(CY$1,Settings!$G:$G,0))=TRUE,
100-100*(AJ705-MINIFS(AJ:AJ,$E:$E,$E705))/(MAXIFS(AJ:AJ,$E:$E,$E705)-MINIFS(AJ:AJ,$E:$E,$E705)),
100*(AJ705-MINIFS(AJ:AJ,$E:$E,$E705))/(MAXIFS(AJ:AJ,$E:$E,$E705)-MINIFS(AJ:AJ,$E:$E,$E705))))</f>
        <v/>
      </c>
      <c r="CZ705" s="223" t="str">
        <f t="array" ref="CZ705">IF(AK705="","",
IF(INDEX(Settings!$H:$H,MATCH(CZ$1,Settings!$G:$G,0))=TRUE,
100-100*(AK705-MINIFS(AK:AK,$E:$E,$E705))/(MAXIFS(AK:AK,$E:$E,$E705)-MINIFS(AK:AK,$E:$E,$E705)),
100*(AK705-MINIFS(AK:AK,$E:$E,$E705))/(MAXIFS(AK:AK,$E:$E,$E705)-MINIFS(AK:AK,$E:$E,$E705))))</f>
        <v/>
      </c>
      <c r="DA705" s="223" t="str">
        <f t="array" ref="DA705">IF(AL705="","",
IF(INDEX(Settings!$H:$H,MATCH(DA$1,Settings!$G:$G,0))=TRUE,
100-100*(AL705-MINIFS(AL:AL,$E:$E,$E705))/(MAXIFS(AL:AL,$E:$E,$E705)-MINIFS(AL:AL,$E:$E,$E705)),
100*(AL705-MINIFS(AL:AL,$E:$E,$E705))/(MAXIFS(AL:AL,$E:$E,$E705)-MINIFS(AL:AL,$E:$E,$E705))))</f>
        <v/>
      </c>
      <c r="DB705" s="223" t="str">
        <f t="array" ref="DB705">IF(AM705="","",
IF(INDEX(Settings!$H:$H,MATCH(DB$1,Settings!$G:$G,0))=TRUE,
100-100*(AM705-MINIFS(AM:AM,$E:$E,$E705))/(MAXIFS(AM:AM,$E:$E,$E705)-MINIFS(AM:AM,$E:$E,$E705)),
100*(AM705-MINIFS(AM:AM,$E:$E,$E705))/(MAXIFS(AM:AM,$E:$E,$E705)-MINIFS(AM:AM,$E:$E,$E705))))</f>
        <v/>
      </c>
      <c r="DC705" s="223" t="str">
        <f t="array" ref="DC705">IF(AN705="","",
IF(INDEX(Settings!$H:$H,MATCH(DC$1,Settings!$G:$G,0))=TRUE,
100-100*(AN705-MINIFS(AN:AN,$E:$E,$E705))/(MAXIFS(AN:AN,$E:$E,$E705)-MINIFS(AN:AN,$E:$E,$E705)),
100*(AN705-MINIFS(AN:AN,$E:$E,$E705))/(MAXIFS(AN:AN,$E:$E,$E705)-MINIFS(AN:AN,$E:$E,$E705))))</f>
        <v/>
      </c>
      <c r="DD705" s="223" t="str">
        <f t="array" ref="DD705">IF(AO705="","",
IF(INDEX(Settings!$H:$H,MATCH(DD$1,Settings!$G:$G,0))=TRUE,
100-100*(AO705-MINIFS(AO:AO,$E:$E,$E705))/(MAXIFS(AO:AO,$E:$E,$E705)-MINIFS(AO:AO,$E:$E,$E705)),
100*(AO705-MINIFS(AO:AO,$E:$E,$E705))/(MAXIFS(AO:AO,$E:$E,$E705)-MINIFS(AO:AO,$E:$E,$E705))))</f>
        <v/>
      </c>
      <c r="DE705" s="223" t="str">
        <f t="array" ref="DE705">IF(AP705="","",
IF(INDEX(Settings!$H:$H,MATCH(DE$1,Settings!$G:$G,0))=TRUE,
100-100*(AP705-MINIFS(AP:AP,$E:$E,$E705))/(MAXIFS(AP:AP,$E:$E,$E705)-MINIFS(AP:AP,$E:$E,$E705)),
100*(AP705-MINIFS(AP:AP,$E:$E,$E705))/(MAXIFS(AP:AP,$E:$E,$E705)-MINIFS(AP:AP,$E:$E,$E705))))</f>
        <v/>
      </c>
      <c r="DF705" s="223" t="str">
        <f t="array" ref="DF705">IF(AQ705="","",
IF(INDEX(Settings!$H:$H,MATCH(DF$1,Settings!$G:$G,0))=TRUE,
100-100*(AQ705-MINIFS(AQ:AQ,$E:$E,$E705))/(MAXIFS(AQ:AQ,$E:$E,$E705)-MINIFS(AQ:AQ,$E:$E,$E705)),
100*(AQ705-MINIFS(AQ:AQ,$E:$E,$E705))/(MAXIFS(AQ:AQ,$E:$E,$E705)-MINIFS(AQ:AQ,$E:$E,$E705))))</f>
        <v/>
      </c>
      <c r="DG705" s="223" t="str">
        <f t="array" ref="DG705">IF(AR705="","",
IF(INDEX(Settings!$H:$H,MATCH(DG$1,Settings!$G:$G,0))=TRUE,
100-100*(AR705-MINIFS(AR:AR,$E:$E,$E705))/(MAXIFS(AR:AR,$E:$E,$E705)-MINIFS(AR:AR,$E:$E,$E705)),
100*(AR705-MINIFS(AR:AR,$E:$E,$E705))/(MAXIFS(AR:AR,$E:$E,$E705)-MINIFS(AR:AR,$E:$E,$E705))))</f>
        <v/>
      </c>
      <c r="DH705" s="223" t="str">
        <f t="array" ref="DH705">IF(AS705="","",
IF(INDEX(Settings!$H:$H,MATCH(DH$1,Settings!$G:$G,0))=TRUE,
100-100*(AS705-MINIFS(AS:AS,$E:$E,$E705))/(MAXIFS(AS:AS,$E:$E,$E705)-MINIFS(AS:AS,$E:$E,$E705)),
100*(AS705-MINIFS(AS:AS,$E:$E,$E705))/(MAXIFS(AS:AS,$E:$E,$E705)-MINIFS(AS:AS,$E:$E,$E705))))</f>
        <v/>
      </c>
      <c r="DI705" s="223" t="str">
        <f t="array" ref="DI705">IF(AT705="","",
IF(INDEX(Settings!$H:$H,MATCH(DI$1,Settings!$G:$G,0))=TRUE,
100-100*(AT705-MINIFS(AT:AT,$E:$E,$E705))/(MAXIFS(AT:AT,$E:$E,$E705)-MINIFS(AT:AT,$E:$E,$E705)),
100*(AT705-MINIFS(AT:AT,$E:$E,$E705))/(MAXIFS(AT:AT,$E:$E,$E705)-MINIFS(AT:AT,$E:$E,$E705))))</f>
        <v/>
      </c>
      <c r="DJ705" s="223" t="str">
        <f t="array" ref="DJ705">IF(AU705="","",
IF(INDEX(Settings!$H:$H,MATCH(DJ$1,Settings!$G:$G,0))=TRUE,
100-100*(AU705-MINIFS(AU:AU,$E:$E,$E705))/(MAXIFS(AU:AU,$E:$E,$E705)-MINIFS(AU:AU,$E:$E,$E705)),
100*(AU705-MINIFS(AU:AU,$E:$E,$E705))/(MAXIFS(AU:AU,$E:$E,$E705)-MINIFS(AU:AU,$E:$E,$E705))))</f>
        <v/>
      </c>
      <c r="DK705" s="223" t="str">
        <f t="array" ref="DK705">IF(AV705="","",
IF(INDEX(Settings!$H:$H,MATCH(DK$1,Settings!$G:$G,0))=TRUE,
100-100*(AV705-MINIFS(AV:AV,$E:$E,$E705))/(MAXIFS(AV:AV,$E:$E,$E705)-MINIFS(AV:AV,$E:$E,$E705)),
100*(AV705-MINIFS(AV:AV,$E:$E,$E705))/(MAXIFS(AV:AV,$E:$E,$E705)-MINIFS(AV:AV,$E:$E,$E705))))</f>
        <v/>
      </c>
      <c r="DL705" s="223" t="str">
        <f t="array" ref="DL705">IF(AW705="","",
IF(INDEX(Settings!$H:$H,MATCH(DL$1,Settings!$G:$G,0))=TRUE,
100-100*(AW705-MINIFS(AW:AW,$E:$E,$E705))/(MAXIFS(AW:AW,$E:$E,$E705)-MINIFS(AW:AW,$E:$E,$E705)),
100*(AW705-MINIFS(AW:AW,$E:$E,$E705))/(MAXIFS(AW:AW,$E:$E,$E705)-MINIFS(AW:AW,$E:$E,$E705))))</f>
        <v/>
      </c>
      <c r="DM705" s="223" t="str">
        <f t="array" ref="DM705">IF(AX705="","",
IF(INDEX(Settings!$H:$H,MATCH(DM$1,Settings!$G:$G,0))=TRUE,
100-100*(AX705-MINIFS(AX:AX,$E:$E,$E705))/(MAXIFS(AX:AX,$E:$E,$E705)-MINIFS(AX:AX,$E:$E,$E705)),
100*(AX705-MINIFS(AX:AX,$E:$E,$E705))/(MAXIFS(AX:AX,$E:$E,$E705)-MINIFS(AX:AX,$E:$E,$E705))))</f>
        <v/>
      </c>
      <c r="DN705" s="223" t="str">
        <f t="array" ref="DN705">IF(AY705="","",
IF(INDEX(Settings!$H:$H,MATCH(DN$1,Settings!$G:$G,0))=TRUE,
100-100*(AY705-MINIFS(AY:AY,$E:$E,$E705))/(MAXIFS(AY:AY,$E:$E,$E705)-MINIFS(AY:AY,$E:$E,$E705)),
100*(AY705-MINIFS(AY:AY,$E:$E,$E705))/(MAXIFS(AY:AY,$E:$E,$E705)-MINIFS(AY:AY,$E:$E,$E705))))</f>
        <v/>
      </c>
      <c r="DO705" s="223" t="str">
        <f t="array" ref="DO705">IF(AZ705="","",
IF(INDEX(Settings!$H:$H,MATCH(DO$1,Settings!$G:$G,0))=TRUE,
100-100*(AZ705-MINIFS(AZ:AZ,$E:$E,$E705))/(MAXIFS(AZ:AZ,$E:$E,$E705)-MINIFS(AZ:AZ,$E:$E,$E705)),
100*(AZ705-MINIFS(AZ:AZ,$E:$E,$E705))/(MAXIFS(AZ:AZ,$E:$E,$E705)-MINIFS(AZ:AZ,$E:$E,$E705))))</f>
        <v/>
      </c>
      <c r="DP705" s="223" t="str">
        <f t="array" ref="DP705">IF(BA705="","",
IF(INDEX(Settings!$H:$H,MATCH(DP$1,Settings!$G:$G,0))=TRUE,
100-100*(BA705-MINIFS(BA:BA,$E:$E,$E705))/(MAXIFS(BA:BA,$E:$E,$E705)-MINIFS(BA:BA,$E:$E,$E705)),
100*(BA705-MINIFS(BA:BA,$E:$E,$E705))/(MAXIFS(BA:BA,$E:$E,$E705)-MINIFS(BA:BA,$E:$E,$E705))))</f>
        <v/>
      </c>
      <c r="DQ705" s="223" t="str">
        <f t="array" ref="DQ705">IF(BB705="","",
IF(INDEX(Settings!$H:$H,MATCH(DQ$1,Settings!$G:$G,0))=TRUE,
100-100*(BB705-MINIFS(BB:BB,$E:$E,$E705))/(MAXIFS(BB:BB,$E:$E,$E705)-MINIFS(BB:BB,$E:$E,$E705)),
100*(BB705-MINIFS(BB:BB,$E:$E,$E705))/(MAXIFS(BB:BB,$E:$E,$E705)-MINIFS(BB:BB,$E:$E,$E705))))</f>
        <v/>
      </c>
      <c r="DR705" s="223" t="str">
        <f t="array" ref="DR705">IF(BC705="","",
IF(INDEX(Settings!$H:$H,MATCH(DR$1,Settings!$G:$G,0))=TRUE,
100-100*(BC705-MINIFS(BC:BC,$E:$E,$E705))/(MAXIFS(BC:BC,$E:$E,$E705)-MINIFS(BC:BC,$E:$E,$E705)),
100*(BC705-MINIFS(BC:BC,$E:$E,$E705))/(MAXIFS(BC:BC,$E:$E,$E705)-MINIFS(BC:BC,$E:$E,$E705))))</f>
        <v/>
      </c>
      <c r="DS705" s="223" t="str">
        <f t="array" ref="DS705">IF(BD705="","",
IF(INDEX(Settings!$H:$H,MATCH(DS$1,Settings!$G:$G,0))=TRUE,
100-100*(BD705-MINIFS(BD:BD,$E:$E,$E705))/(MAXIFS(BD:BD,$E:$E,$E705)-MINIFS(BD:BD,$E:$E,$E705)),
100*(BD705-MINIFS(BD:BD,$E:$E,$E705))/(MAXIFS(BD:BD,$E:$E,$E705)-MINIFS(BD:BD,$E:$E,$E705))))</f>
        <v/>
      </c>
      <c r="DT705" s="223" t="str">
        <f t="array" ref="DT705">IF(BE705="","",
IF(INDEX(Settings!$H:$H,MATCH(DT$1,Settings!$G:$G,0))=TRUE,
100-100*(BE705-MINIFS(BE:BE,$E:$E,$E705))/(MAXIFS(BE:BE,$E:$E,$E705)-MINIFS(BE:BE,$E:$E,$E705)),
100*(BE705-MINIFS(BE:BE,$E:$E,$E705))/(MAXIFS(BE:BE,$E:$E,$E705)-MINIFS(BE:BE,$E:$E,$E705))))</f>
        <v/>
      </c>
      <c r="DU705" s="223" t="str">
        <f t="array" ref="DU705">IF(BF705="","",
IF(INDEX(Settings!$H:$H,MATCH(DU$1,Settings!$G:$G,0))=TRUE,
100-100*(BF705-MINIFS(BF:BF,$E:$E,$E705))/(MAXIFS(BF:BF,$E:$E,$E705)-MINIFS(BF:BF,$E:$E,$E705)),
100*(BF705-MINIFS(BF:BF,$E:$E,$E705))/(MAXIFS(BF:BF,$E:$E,$E705)-MINIFS(BF:BF,$E:$E,$E705))))</f>
        <v/>
      </c>
      <c r="DV705" s="223" t="str">
        <f t="array" ref="DV705">IF(BG705="","",
IF(INDEX(Settings!$H:$H,MATCH(DV$1,Settings!$G:$G,0))=TRUE,
100-100*(BG705-MINIFS(BG:BG,$E:$E,$E705))/(MAXIFS(BG:BG,$E:$E,$E705)-MINIFS(BG:BG,$E:$E,$E705)),
100*(BG705-MINIFS(BG:BG,$E:$E,$E705))/(MAXIFS(BG:BG,$E:$E,$E705)-MINIFS(BG:BG,$E:$E,$E705))))</f>
        <v/>
      </c>
      <c r="DW705" s="223" t="str">
        <f t="array" ref="DW705">IF(BH705="","",
IF(INDEX(Settings!$H:$H,MATCH(DW$1,Settings!$G:$G,0))=TRUE,
100-100*(BH705-MINIFS(BH:BH,$E:$E,$E705))/(MAXIFS(BH:BH,$E:$E,$E705)-MINIFS(BH:BH,$E:$E,$E705)),
100*(BH705-MINIFS(BH:BH,$E:$E,$E705))/(MAXIFS(BH:BH,$E:$E,$E705)-MINIFS(BH:BH,$E:$E,$E705))))</f>
        <v/>
      </c>
      <c r="DX705" s="223" t="str">
        <f t="array" ref="DX705">IF(BI705="","",
IF(INDEX(Settings!$H:$H,MATCH(DX$1,Settings!$G:$G,0))=TRUE,
100-100*(BI705-MINIFS(BI:BI,$E:$E,$E705))/(MAXIFS(BI:BI,$E:$E,$E705)-MINIFS(BI:BI,$E:$E,$E705)),
100*(BI705-MINIFS(BI:BI,$E:$E,$E705))/(MAXIFS(BI:BI,$E:$E,$E705)-MINIFS(BI:BI,$E:$E,$E705))))</f>
        <v/>
      </c>
      <c r="DY705" s="223" t="str">
        <f t="array" ref="DY705">IF(BJ705="","",
IF(INDEX(Settings!$H:$H,MATCH(DY$1,Settings!$G:$G,0))=TRUE,
100-100*(BJ705-MINIFS(BJ:BJ,$E:$E,$E705))/(MAXIFS(BJ:BJ,$E:$E,$E705)-MINIFS(BJ:BJ,$E:$E,$E705)),
100*(BJ705-MINIFS(BJ:BJ,$E:$E,$E705))/(MAXIFS(BJ:BJ,$E:$E,$E705)-MINIFS(BJ:BJ,$E:$E,$E705))))</f>
        <v/>
      </c>
      <c r="DZ705" s="225"/>
      <c r="EA705" s="225"/>
      <c r="EB705" s="225" t="str">
        <f t="shared" si="8"/>
        <v/>
      </c>
      <c r="EC705" s="225" t="str">
        <f t="shared" si="9"/>
        <v/>
      </c>
      <c r="ED705" s="225" t="str">
        <f t="shared" si="10"/>
        <v/>
      </c>
      <c r="EE705" s="225" t="str">
        <f t="shared" si="11"/>
        <v/>
      </c>
      <c r="EF705" s="225" t="str">
        <f t="shared" si="12"/>
        <v/>
      </c>
      <c r="EG705" s="225" t="str">
        <f t="shared" si="13"/>
        <v/>
      </c>
      <c r="EH705" s="225"/>
      <c r="EI705" s="225"/>
      <c r="EJ705" s="225"/>
      <c r="EK705" s="225"/>
      <c r="EL705" s="225"/>
      <c r="EM705" s="225"/>
    </row>
    <row r="706">
      <c r="A706" s="231"/>
      <c r="B706" s="231"/>
      <c r="C706" s="231"/>
      <c r="D706" s="231" t="str">
        <f t="array" ref="D706">IFERROR(INDEX(Profiles!$B:$B,MATCH($A706,Profiles!$A:$A,0)),"")</f>
        <v/>
      </c>
      <c r="E706" s="231"/>
      <c r="F706" s="231"/>
      <c r="G706" s="231"/>
      <c r="H706" s="231"/>
      <c r="I706" s="231" t="str">
        <f>IF(A706="","",IF(Settings!$N$3="DATE",F706&amp;": "&amp;TEXT(B706,"M/DD/YY"),F706&amp;": "&amp;H706))</f>
        <v/>
      </c>
      <c r="J706" s="231"/>
      <c r="K706" s="231"/>
      <c r="L706" s="231"/>
      <c r="M706" s="232" t="str">
        <f t="shared" si="14"/>
        <v/>
      </c>
      <c r="N706" s="231"/>
      <c r="O706" s="231"/>
      <c r="P706" s="231"/>
      <c r="Q706" s="231"/>
      <c r="R706" s="231"/>
      <c r="S706" s="230" t="str">
        <f>IFERROR(VLOOKUP(AF706, 'YOYO IR Scores'!A:C, 3, FALSE), "")
</f>
        <v/>
      </c>
      <c r="T706" s="231"/>
      <c r="U706" s="231"/>
      <c r="V706" s="231"/>
      <c r="W706" s="231"/>
      <c r="X706" s="233" t="str">
        <f t="shared" si="4"/>
        <v/>
      </c>
      <c r="Y706" s="234" t="str">
        <f t="shared" si="5"/>
        <v/>
      </c>
      <c r="Z706" s="234" t="str">
        <f t="shared" si="6"/>
        <v/>
      </c>
      <c r="AA706" s="233" t="str">
        <f t="shared" si="7"/>
        <v/>
      </c>
      <c r="AB706" s="232"/>
      <c r="AC706" s="232"/>
      <c r="AD706" s="232"/>
      <c r="AE706" s="232" t="str">
        <f>IFERROR(VLOOKUP(AF706, 'YOYO IR Scores'!A:C, 2, FALSE), "")</f>
        <v/>
      </c>
      <c r="AF706" s="232"/>
      <c r="AG706" s="23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c r="BD706" s="232"/>
      <c r="BE706" s="232"/>
      <c r="BF706" s="232"/>
      <c r="BG706" s="232"/>
      <c r="BH706" s="232"/>
      <c r="BI706" s="232"/>
      <c r="BJ706" s="232"/>
      <c r="BK706" s="232" t="str">
        <f t="array" ref="BK706">IF(J706="","",
IF(INDEX(Settings!$H:$H,MATCH(BY$1,Settings!$G:$G,0))=TRUE,
100-100*(J706-MIN(J:J))/(MAX(J:J)-MIN(J:J)),
100*(J706-MIN(J:J))/(MAX(J:J)-MIN(J:J))))</f>
        <v/>
      </c>
      <c r="BL706" s="232" t="str">
        <f t="array" ref="BL706">IF(J706="","",
IF(INDEX(Settings!$H:$H,MATCH(BY$1,Settings!$G:$G,0))=TRUE,
100-100*(J706-MINIFS(J:J,$E:$E,$E706))/(MAXIFS(J:J,$E:$E,$E706)-MINIFS(J:J,$E:$E,$E706)),
100*(J706-MINIFS(J:J,$E:$E,$E706))/(MAXIFS(J:J,$E:$E,$E706)-MINIFS(J:J,$E:$E,$E706))))</f>
        <v/>
      </c>
      <c r="BM706" s="232" t="str">
        <f t="array" ref="BM706">IF(J706="","",
IF(INDEX(Settings!$H:$H,MATCH(BY$1,Settings!$G:$G,0))=TRUE,
100-100*(J706-MINIFS(J:J,$E:$E,$E706,$I:$I,$I706))/(MAXIFS(J:J,$E:$E,$E706,$I:$I,$I706)-MINIFS(J:J,$E:$E,$E706,$I:$I,$I706)),
100*(J706-MINIFS(J:J,$E:$E,$E706,$I:$I,$I706))/(MAXIFS(J:J,$E:$E,$E706,$I:$I,$I706)-MINIFS(J:J,$E:$E,$E706,$I:$I,$I706))))</f>
        <v/>
      </c>
      <c r="BN706" s="231" t="str">
        <f t="array" ref="BN706">IF(J706="","",
IF(INDEX(Settings!$H:$H,MATCH(BY$1,Settings!$G:$G,0))=TRUE,
100-100*PERCENTRANK(J:J,J706),
100*PERCENTRANK(J:J,J706)))</f>
        <v/>
      </c>
      <c r="BO706" s="231" t="str">
        <f>IFERROR(__xludf.DUMMYFUNCTION("IF(J706="""","""",
IF(INDEX(Settings!$H:$H,MATCH(BY$1,Settings!$G:$G,0))=TRUE,
100-100*PERCENTRANK(FILTER(J:J,$E:$E=$E706),J706),
100*PERCENTRANK(FILTER(J:J,$E:$E=$E706),J706)))"),"")</f>
        <v/>
      </c>
      <c r="BP706" s="231" t="str">
        <f>IFERROR(__xludf.DUMMYFUNCTION("IF(J706="""","""",
IF(INDEX(Settings!$H:$H,MATCH(BY$1,Settings!$G:$G,0))=TRUE,
100-100*PERCENTRANK(FILTER(J:J,$E:$E=$E706,$I:$I=$I706),J706),
100*PERCENTRANK(FILTER(J:J,$E:$E=$E706,$I:$I=$I706),J706)))"),"")</f>
        <v/>
      </c>
      <c r="BQ706" s="233" t="str">
        <f t="array" ref="BQ706">IF(J706="","",
IF(INDEX(Settings!$H:$H,MATCH(BY$1,Settings!$G:$G,0))=TRUE,
-1*(J706-AVERAGE(J:J))/STDEV(J:J),
(J706-AVERAGE(J:J))/STDEV(J:J)))</f>
        <v/>
      </c>
      <c r="BR706" s="233" t="str">
        <f>IFERROR(__xludf.DUMMYFUNCTION("IF(J706="""","""",
IF(INDEX(Settings!$H:$H,MATCH(BY$1,Settings!$G:$G,0))=TRUE,
-1*(J706-AVERAGEIFS(J:J,$E:$E,$E706))/STDEV(FILTER(J:J,$E:$E=$E706)),
(J706-AVERAGEIFS(J:J,$E:$E,$E706))/STDEV(FILTER(J:J,$E:$E=$E706))))"),"")</f>
        <v/>
      </c>
      <c r="BS706" s="233"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1"/>
      <c r="BX706" s="231"/>
      <c r="BY706" s="232" t="str">
        <f t="array" ref="BY706">IF(J706="","",
IF(INDEX(Settings!$H:$H,MATCH(BY$1,Settings!$G:$G,0))=TRUE,
100-100*(J706-MINIFS(J:J,$E:$E,$E706))/(MAXIFS(J:J,$E:$E,$E706)-MINIFS(J:J,$E:$E,$E706)),
100*(J706-MINIFS(J:J,$E:$E,$E706))/(MAXIFS(J:J,$E:$E,$E706)-MINIFS(J:J,$E:$E,$E706))))</f>
        <v/>
      </c>
      <c r="BZ706" s="232" t="str">
        <f t="array" ref="BZ706">IF(K706="","",
IF(INDEX(Settings!$H:$H,MATCH(BZ$1,Settings!$G:$G,0))=TRUE,
100-100*(K706-MINIFS(K:K,$E:$E,$E706))/(MAXIFS(K:K,$E:$E,$E706)-MINIFS(K:K,$E:$E,$E706)),
100*(K706-MINIFS(K:K,$E:$E,$E706))/(MAXIFS(K:K,$E:$E,$E706)-MINIFS(K:K,$E:$E,$E706))))</f>
        <v/>
      </c>
      <c r="CA706" s="232" t="str">
        <f t="array" ref="CA706">IF(L706="","",
IF(INDEX(Settings!$H:$H,MATCH(CA$1,Settings!$G:$G,0))=TRUE,
100-100*(L706-MINIFS(L:L,$E:$E,$E706))/(MAXIFS(L:L,$E:$E,$E706)-MINIFS(L:L,$E:$E,$E706)),
100*(L706-MINIFS(L:L,$E:$E,$E706))/(MAXIFS(L:L,$E:$E,$E706)-MINIFS(L:L,$E:$E,$E706))))</f>
        <v/>
      </c>
      <c r="CB706" s="232" t="str">
        <f t="array" ref="CB706">IF(M706="","",
IF(INDEX(Settings!$H:$H,MATCH(CB$1,Settings!$G:$G,0))=TRUE,
100-100*(M706-MINIFS(M:M,$E:$E,$E706))/(MAXIFS(M:M,$E:$E,$E706)-MINIFS(M:M,$E:$E,$E706)),
100*(M706-MINIFS(M:M,$E:$E,$E706))/(MAXIFS(M:M,$E:$E,$E706)-MINIFS(M:M,$E:$E,$E706))))</f>
        <v/>
      </c>
      <c r="CC706" s="232" t="str">
        <f t="array" ref="CC706">IF(N706="","",
IF(INDEX(Settings!$H:$H,MATCH(CC$1,Settings!$G:$G,0))=TRUE,
100-100*(N706-MINIFS(N:N,$E:$E,$E706))/(MAXIFS(N:N,$E:$E,$E706)-MINIFS(N:N,$E:$E,$E706)),
100*(N706-MINIFS(N:N,$E:$E,$E706))/(MAXIFS(N:N,$E:$E,$E706)-MINIFS(N:N,$E:$E,$E706))))</f>
        <v/>
      </c>
      <c r="CD706" s="232" t="str">
        <f t="array" ref="CD706">IF(O706="","",
IF(INDEX(Settings!$H:$H,MATCH(CD$1,Settings!$G:$G,0))=TRUE,
100-100*(O706-MINIFS(O:O,$E:$E,$E706))/(MAXIFS(O:O,$E:$E,$E706)-MINIFS(O:O,$E:$E,$E706)),
100*(O706-MINIFS(O:O,$E:$E,$E706))/(MAXIFS(O:O,$E:$E,$E706)-MINIFS(O:O,$E:$E,$E706))))</f>
        <v/>
      </c>
      <c r="CE706" s="232" t="str">
        <f t="array" ref="CE706">IF(P706="","",
IF(INDEX(Settings!$H:$H,MATCH(CE$1,Settings!$G:$G,0))=TRUE,
100-100*(P706-MINIFS(P:P,$E:$E,$E706))/(MAXIFS(P:P,$E:$E,$E706)-MINIFS(P:P,$E:$E,$E706)),
100*(P706-MINIFS(P:P,$E:$E,$E706))/(MAXIFS(P:P,$E:$E,$E706)-MINIFS(P:P,$E:$E,$E706))))</f>
        <v/>
      </c>
      <c r="CF706" s="232" t="str">
        <f t="array" ref="CF706">IF(Q706="","",
IF(INDEX(Settings!$H:$H,MATCH(CF$1,Settings!$G:$G,0))=TRUE,
100-100*(Q706-MINIFS(Q:Q,$E:$E,$E706))/(MAXIFS(Q:Q,$E:$E,$E706)-MINIFS(Q:Q,$E:$E,$E706)),
100*(Q706-MINIFS(Q:Q,$E:$E,$E706))/(MAXIFS(Q:Q,$E:$E,$E706)-MINIFS(Q:Q,$E:$E,$E706))))</f>
        <v/>
      </c>
      <c r="CG706" s="232" t="str">
        <f t="array" ref="CG706">IF(R706="","",
IF(INDEX(Settings!$H:$H,MATCH(CG$1,Settings!$G:$G,0))=TRUE,
100-100*(R706-MINIFS(R:R,$E:$E,$E706))/(MAXIFS(R:R,$E:$E,$E706)-MINIFS(R:R,$E:$E,$E706)),
100*(R706-MINIFS(R:R,$E:$E,$E706))/(MAXIFS(R:R,$E:$E,$E706)-MINIFS(R:R,$E:$E,$E706))))</f>
        <v/>
      </c>
      <c r="CH706" s="232" t="str">
        <f t="array" ref="CH706">IF(S706="","",
IF(INDEX(Settings!$H:$H,MATCH(CH$1,Settings!$G:$G,0))=TRUE,
100-100*(S706-MINIFS(S:S,$E:$E,$E706))/(MAXIFS(S:S,$E:$E,$E706)-MINIFS(S:S,$E:$E,$E706)),
100*(S706-MINIFS(S:S,$E:$E,$E706))/(MAXIFS(S:S,$E:$E,$E706)-MINIFS(S:S,$E:$E,$E706))))</f>
        <v/>
      </c>
      <c r="CI706" s="232" t="str">
        <f t="array" ref="CI706">IF(T706="","",
IF(INDEX(Settings!$H:$H,MATCH(CI$1,Settings!$G:$G,0))=TRUE,
100-100*(T706-MINIFS(T:T,$E:$E,$E706))/(MAXIFS(T:T,$E:$E,$E706)-MINIFS(T:T,$E:$E,$E706)),
100*(T706-MINIFS(T:T,$E:$E,$E706))/(MAXIFS(T:T,$E:$E,$E706)-MINIFS(T:T,$E:$E,$E706))))</f>
        <v/>
      </c>
      <c r="CJ706" s="232" t="str">
        <f t="array" ref="CJ706">IF(U706="","",
IF(INDEX(Settings!$H:$H,MATCH(CJ$1,Settings!$G:$G,0))=TRUE,
100-100*(U706-MINIFS(U:U,$E:$E,$E706))/(MAXIFS(U:U,$E:$E,$E706)-MINIFS(U:U,$E:$E,$E706)),
100*(U706-MINIFS(U:U,$E:$E,$E706))/(MAXIFS(U:U,$E:$E,$E706)-MINIFS(U:U,$E:$E,$E706))))</f>
        <v/>
      </c>
      <c r="CK706" s="232" t="str">
        <f t="array" ref="CK706">IF(V706="","",
IF(INDEX(Settings!$H:$H,MATCH(CK$1,Settings!$G:$G,0))=TRUE,
100-100*(V706-MINIFS(V:V,$E:$E,$E706))/(MAXIFS(V:V,$E:$E,$E706)-MINIFS(V:V,$E:$E,$E706)),
100*(V706-MINIFS(V:V,$E:$E,$E706))/(MAXIFS(V:V,$E:$E,$E706)-MINIFS(V:V,$E:$E,$E706))))</f>
        <v/>
      </c>
      <c r="CL706" s="232" t="str">
        <f t="array" ref="CL706">IF(W706="","",
IF(INDEX(Settings!$H:$H,MATCH(CL$1,Settings!$G:$G,0))=TRUE,
100-100*(W706-MINIFS(W:W,$E:$E,$E706))/(MAXIFS(W:W,$E:$E,$E706)-MINIFS(W:W,$E:$E,$E706)),
100*(W706-MINIFS(W:W,$E:$E,$E706))/(MAXIFS(W:W,$E:$E,$E706)-MINIFS(W:W,$E:$E,$E706))))</f>
        <v/>
      </c>
      <c r="CM706" s="232" t="str">
        <f t="array" ref="CM706">IF(X706="","",
IF(INDEX(Settings!$H:$H,MATCH(CM$1,Settings!$G:$G,0))=TRUE,
100-100*(X706-MINIFS(X:X,$E:$E,$E706))/(MAXIFS(X:X,$E:$E,$E706)-MINIFS(X:X,$E:$E,$E706)),
100*(X706-MINIFS(X:X,$E:$E,$E706))/(MAXIFS(X:X,$E:$E,$E706)-MINIFS(X:X,$E:$E,$E706))))</f>
        <v/>
      </c>
      <c r="CN706" s="232" t="str">
        <f t="array" ref="CN706">IF(Y706="","",
IF(INDEX(Settings!$H:$H,MATCH(CN$1,Settings!$G:$G,0))=TRUE,
100-100*(Y706-MINIFS(Y:Y,$E:$E,$E706))/(MAXIFS(Y:Y,$E:$E,$E706)-MINIFS(Y:Y,$E:$E,$E706)),
100*(Y706-MINIFS(Y:Y,$E:$E,$E706))/(MAXIFS(Y:Y,$E:$E,$E706)-MINIFS(Y:Y,$E:$E,$E706))))</f>
        <v/>
      </c>
      <c r="CO706" s="232" t="str">
        <f t="array" ref="CO706">IF(Z706="","",
IF(INDEX(Settings!$H:$H,MATCH(CO$1,Settings!$G:$G,0))=TRUE,
100-100*(Z706-MINIFS(Z:Z,$E:$E,$E706))/(MAXIFS(Z:Z,$E:$E,$E706)-MINIFS(Z:Z,$E:$E,$E706)),
100*(Z706-MINIFS(Z:Z,$E:$E,$E706))/(MAXIFS(Z:Z,$E:$E,$E706)-MINIFS(Z:Z,$E:$E,$E706))))</f>
        <v/>
      </c>
      <c r="CP706" s="232" t="str">
        <f t="array" ref="CP706">IF(AA706="","",
IF(INDEX(Settings!$H:$H,MATCH(CP$1,Settings!$G:$G,0))=TRUE,
100-100*(AA706-MINIFS(AA:AA,$E:$E,$E706))/(MAXIFS(AA:AA,$E:$E,$E706)-MINIFS(AA:AA,$E:$E,$E706)),
100*(AA706-MINIFS(AA:AA,$E:$E,$E706))/(MAXIFS(AA:AA,$E:$E,$E706)-MINIFS(AA:AA,$E:$E,$E706))))</f>
        <v/>
      </c>
      <c r="CQ706" s="232" t="str">
        <f t="array" ref="CQ706">IF(AB706="","",
IF(INDEX(Settings!$H:$H,MATCH(CQ$1,Settings!$G:$G,0))=TRUE,
100-100*(AB706-MINIFS(AB:AB,$E:$E,$E706))/(MAXIFS(AB:AB,$E:$E,$E706)-MINIFS(AB:AB,$E:$E,$E706)),
100*(AB706-MINIFS(AB:AB,$E:$E,$E706))/(MAXIFS(AB:AB,$E:$E,$E706)-MINIFS(AB:AB,$E:$E,$E706))))</f>
        <v/>
      </c>
      <c r="CR706" s="232" t="str">
        <f t="array" ref="CR706">IF(AC706="","",
IF(INDEX(Settings!$H:$H,MATCH(CR$1,Settings!$G:$G,0))=TRUE,
100-100*(AC706-MINIFS(AC:AC,$E:$E,$E706))/(MAXIFS(AC:AC,$E:$E,$E706)-MINIFS(AC:AC,$E:$E,$E706)),
100*(AC706-MINIFS(AC:AC,$E:$E,$E706))/(MAXIFS(AC:AC,$E:$E,$E706)-MINIFS(AC:AC,$E:$E,$E706))))</f>
        <v/>
      </c>
      <c r="CS706" s="232" t="str">
        <f t="array" ref="CS706">IF(AD706="","",
IF(INDEX(Settings!$H:$H,MATCH(CS$1,Settings!$G:$G,0))=TRUE,
100-100*(AD706-MINIFS(AD:AD,$E:$E,$E706))/(MAXIFS(AD:AD,$E:$E,$E706)-MINIFS(AD:AD,$E:$E,$E706)),
100*(AD706-MINIFS(AD:AD,$E:$E,$E706))/(MAXIFS(AD:AD,$E:$E,$E706)-MINIFS(AD:AD,$E:$E,$E706))))</f>
        <v/>
      </c>
      <c r="CT706" s="232" t="str">
        <f t="array" ref="CT706">IF(AE706="","",
IF(INDEX(Settings!$H:$H,MATCH(CT$1,Settings!$G:$G,0))=TRUE,
100-100*(AE706-MINIFS(AE:AE,$E:$E,$E706))/(MAXIFS(AE:AE,$E:$E,$E706)-MINIFS(AE:AE,$E:$E,$E706)),
100*(AE706-MINIFS(AE:AE,$E:$E,$E706))/(MAXIFS(AE:AE,$E:$E,$E706)-MINIFS(AE:AE,$E:$E,$E706))))</f>
        <v/>
      </c>
      <c r="CU706" s="232" t="str">
        <f t="array" ref="CU706">IF(AF706="","",
IF(INDEX(Settings!$H:$H,MATCH(CU$1,Settings!$G:$G,0))=TRUE,
100-100*(AF706-MINIFS(AF:AF,$E:$E,$E706))/(MAXIFS(AF:AF,$E:$E,$E706)-MINIFS(AF:AF,$E:$E,$E706)),
100*(AF706-MINIFS(AF:AF,$E:$E,$E706))/(MAXIFS(AF:AF,$E:$E,$E706)-MINIFS(AF:AF,$E:$E,$E706))))</f>
        <v/>
      </c>
      <c r="CV706" s="232" t="str">
        <f t="array" ref="CV706">IF(AG706="","",
IF(INDEX(Settings!$H:$H,MATCH(CV$1,Settings!$G:$G,0))=TRUE,
100-100*(AG706-MINIFS(AG:AG,$E:$E,$E706))/(MAXIFS(AG:AG,$E:$E,$E706)-MINIFS(AG:AG,$E:$E,$E706)),
100*(AG706-MINIFS(AG:AG,$E:$E,$E706))/(MAXIFS(AG:AG,$E:$E,$E706)-MINIFS(AG:AG,$E:$E,$E706))))</f>
        <v/>
      </c>
      <c r="CW706" s="232" t="str">
        <f t="array" ref="CW706">IF(AH706="","",
IF(INDEX(Settings!$H:$H,MATCH(CW$1,Settings!$G:$G,0))=TRUE,
100-100*(AH706-MINIFS(AH:AH,$E:$E,$E706))/(MAXIFS(AH:AH,$E:$E,$E706)-MINIFS(AH:AH,$E:$E,$E706)),
100*(AH706-MINIFS(AH:AH,$E:$E,$E706))/(MAXIFS(AH:AH,$E:$E,$E706)-MINIFS(AH:AH,$E:$E,$E706))))</f>
        <v/>
      </c>
      <c r="CX706" s="232" t="str">
        <f t="array" ref="CX706">IF(AI706="","",
IF(INDEX(Settings!$H:$H,MATCH(CX$1,Settings!$G:$G,0))=TRUE,
100-100*(AI706-MINIFS(AI:AI,$E:$E,$E706))/(MAXIFS(AI:AI,$E:$E,$E706)-MINIFS(AI:AI,$E:$E,$E706)),
100*(AI706-MINIFS(AI:AI,$E:$E,$E706))/(MAXIFS(AI:AI,$E:$E,$E706)-MINIFS(AI:AI,$E:$E,$E706))))</f>
        <v/>
      </c>
      <c r="CY706" s="232" t="str">
        <f t="array" ref="CY706">IF(AJ706="","",
IF(INDEX(Settings!$H:$H,MATCH(CY$1,Settings!$G:$G,0))=TRUE,
100-100*(AJ706-MINIFS(AJ:AJ,$E:$E,$E706))/(MAXIFS(AJ:AJ,$E:$E,$E706)-MINIFS(AJ:AJ,$E:$E,$E706)),
100*(AJ706-MINIFS(AJ:AJ,$E:$E,$E706))/(MAXIFS(AJ:AJ,$E:$E,$E706)-MINIFS(AJ:AJ,$E:$E,$E706))))</f>
        <v/>
      </c>
      <c r="CZ706" s="232" t="str">
        <f t="array" ref="CZ706">IF(AK706="","",
IF(INDEX(Settings!$H:$H,MATCH(CZ$1,Settings!$G:$G,0))=TRUE,
100-100*(AK706-MINIFS(AK:AK,$E:$E,$E706))/(MAXIFS(AK:AK,$E:$E,$E706)-MINIFS(AK:AK,$E:$E,$E706)),
100*(AK706-MINIFS(AK:AK,$E:$E,$E706))/(MAXIFS(AK:AK,$E:$E,$E706)-MINIFS(AK:AK,$E:$E,$E706))))</f>
        <v/>
      </c>
      <c r="DA706" s="232" t="str">
        <f t="array" ref="DA706">IF(AL706="","",
IF(INDEX(Settings!$H:$H,MATCH(DA$1,Settings!$G:$G,0))=TRUE,
100-100*(AL706-MINIFS(AL:AL,$E:$E,$E706))/(MAXIFS(AL:AL,$E:$E,$E706)-MINIFS(AL:AL,$E:$E,$E706)),
100*(AL706-MINIFS(AL:AL,$E:$E,$E706))/(MAXIFS(AL:AL,$E:$E,$E706)-MINIFS(AL:AL,$E:$E,$E706))))</f>
        <v/>
      </c>
      <c r="DB706" s="232" t="str">
        <f t="array" ref="DB706">IF(AM706="","",
IF(INDEX(Settings!$H:$H,MATCH(DB$1,Settings!$G:$G,0))=TRUE,
100-100*(AM706-MINIFS(AM:AM,$E:$E,$E706))/(MAXIFS(AM:AM,$E:$E,$E706)-MINIFS(AM:AM,$E:$E,$E706)),
100*(AM706-MINIFS(AM:AM,$E:$E,$E706))/(MAXIFS(AM:AM,$E:$E,$E706)-MINIFS(AM:AM,$E:$E,$E706))))</f>
        <v/>
      </c>
      <c r="DC706" s="232" t="str">
        <f t="array" ref="DC706">IF(AN706="","",
IF(INDEX(Settings!$H:$H,MATCH(DC$1,Settings!$G:$G,0))=TRUE,
100-100*(AN706-MINIFS(AN:AN,$E:$E,$E706))/(MAXIFS(AN:AN,$E:$E,$E706)-MINIFS(AN:AN,$E:$E,$E706)),
100*(AN706-MINIFS(AN:AN,$E:$E,$E706))/(MAXIFS(AN:AN,$E:$E,$E706)-MINIFS(AN:AN,$E:$E,$E706))))</f>
        <v/>
      </c>
      <c r="DD706" s="232" t="str">
        <f t="array" ref="DD706">IF(AO706="","",
IF(INDEX(Settings!$H:$H,MATCH(DD$1,Settings!$G:$G,0))=TRUE,
100-100*(AO706-MINIFS(AO:AO,$E:$E,$E706))/(MAXIFS(AO:AO,$E:$E,$E706)-MINIFS(AO:AO,$E:$E,$E706)),
100*(AO706-MINIFS(AO:AO,$E:$E,$E706))/(MAXIFS(AO:AO,$E:$E,$E706)-MINIFS(AO:AO,$E:$E,$E706))))</f>
        <v/>
      </c>
      <c r="DE706" s="232" t="str">
        <f t="array" ref="DE706">IF(AP706="","",
IF(INDEX(Settings!$H:$H,MATCH(DE$1,Settings!$G:$G,0))=TRUE,
100-100*(AP706-MINIFS(AP:AP,$E:$E,$E706))/(MAXIFS(AP:AP,$E:$E,$E706)-MINIFS(AP:AP,$E:$E,$E706)),
100*(AP706-MINIFS(AP:AP,$E:$E,$E706))/(MAXIFS(AP:AP,$E:$E,$E706)-MINIFS(AP:AP,$E:$E,$E706))))</f>
        <v/>
      </c>
      <c r="DF706" s="232" t="str">
        <f t="array" ref="DF706">IF(AQ706="","",
IF(INDEX(Settings!$H:$H,MATCH(DF$1,Settings!$G:$G,0))=TRUE,
100-100*(AQ706-MINIFS(AQ:AQ,$E:$E,$E706))/(MAXIFS(AQ:AQ,$E:$E,$E706)-MINIFS(AQ:AQ,$E:$E,$E706)),
100*(AQ706-MINIFS(AQ:AQ,$E:$E,$E706))/(MAXIFS(AQ:AQ,$E:$E,$E706)-MINIFS(AQ:AQ,$E:$E,$E706))))</f>
        <v/>
      </c>
      <c r="DG706" s="232" t="str">
        <f t="array" ref="DG706">IF(AR706="","",
IF(INDEX(Settings!$H:$H,MATCH(DG$1,Settings!$G:$G,0))=TRUE,
100-100*(AR706-MINIFS(AR:AR,$E:$E,$E706))/(MAXIFS(AR:AR,$E:$E,$E706)-MINIFS(AR:AR,$E:$E,$E706)),
100*(AR706-MINIFS(AR:AR,$E:$E,$E706))/(MAXIFS(AR:AR,$E:$E,$E706)-MINIFS(AR:AR,$E:$E,$E706))))</f>
        <v/>
      </c>
      <c r="DH706" s="232" t="str">
        <f t="array" ref="DH706">IF(AS706="","",
IF(INDEX(Settings!$H:$H,MATCH(DH$1,Settings!$G:$G,0))=TRUE,
100-100*(AS706-MINIFS(AS:AS,$E:$E,$E706))/(MAXIFS(AS:AS,$E:$E,$E706)-MINIFS(AS:AS,$E:$E,$E706)),
100*(AS706-MINIFS(AS:AS,$E:$E,$E706))/(MAXIFS(AS:AS,$E:$E,$E706)-MINIFS(AS:AS,$E:$E,$E706))))</f>
        <v/>
      </c>
      <c r="DI706" s="232" t="str">
        <f t="array" ref="DI706">IF(AT706="","",
IF(INDEX(Settings!$H:$H,MATCH(DI$1,Settings!$G:$G,0))=TRUE,
100-100*(AT706-MINIFS(AT:AT,$E:$E,$E706))/(MAXIFS(AT:AT,$E:$E,$E706)-MINIFS(AT:AT,$E:$E,$E706)),
100*(AT706-MINIFS(AT:AT,$E:$E,$E706))/(MAXIFS(AT:AT,$E:$E,$E706)-MINIFS(AT:AT,$E:$E,$E706))))</f>
        <v/>
      </c>
      <c r="DJ706" s="232" t="str">
        <f t="array" ref="DJ706">IF(AU706="","",
IF(INDEX(Settings!$H:$H,MATCH(DJ$1,Settings!$G:$G,0))=TRUE,
100-100*(AU706-MINIFS(AU:AU,$E:$E,$E706))/(MAXIFS(AU:AU,$E:$E,$E706)-MINIFS(AU:AU,$E:$E,$E706)),
100*(AU706-MINIFS(AU:AU,$E:$E,$E706))/(MAXIFS(AU:AU,$E:$E,$E706)-MINIFS(AU:AU,$E:$E,$E706))))</f>
        <v/>
      </c>
      <c r="DK706" s="232" t="str">
        <f t="array" ref="DK706">IF(AV706="","",
IF(INDEX(Settings!$H:$H,MATCH(DK$1,Settings!$G:$G,0))=TRUE,
100-100*(AV706-MINIFS(AV:AV,$E:$E,$E706))/(MAXIFS(AV:AV,$E:$E,$E706)-MINIFS(AV:AV,$E:$E,$E706)),
100*(AV706-MINIFS(AV:AV,$E:$E,$E706))/(MAXIFS(AV:AV,$E:$E,$E706)-MINIFS(AV:AV,$E:$E,$E706))))</f>
        <v/>
      </c>
      <c r="DL706" s="232" t="str">
        <f t="array" ref="DL706">IF(AW706="","",
IF(INDEX(Settings!$H:$H,MATCH(DL$1,Settings!$G:$G,0))=TRUE,
100-100*(AW706-MINIFS(AW:AW,$E:$E,$E706))/(MAXIFS(AW:AW,$E:$E,$E706)-MINIFS(AW:AW,$E:$E,$E706)),
100*(AW706-MINIFS(AW:AW,$E:$E,$E706))/(MAXIFS(AW:AW,$E:$E,$E706)-MINIFS(AW:AW,$E:$E,$E706))))</f>
        <v/>
      </c>
      <c r="DM706" s="232" t="str">
        <f t="array" ref="DM706">IF(AX706="","",
IF(INDEX(Settings!$H:$H,MATCH(DM$1,Settings!$G:$G,0))=TRUE,
100-100*(AX706-MINIFS(AX:AX,$E:$E,$E706))/(MAXIFS(AX:AX,$E:$E,$E706)-MINIFS(AX:AX,$E:$E,$E706)),
100*(AX706-MINIFS(AX:AX,$E:$E,$E706))/(MAXIFS(AX:AX,$E:$E,$E706)-MINIFS(AX:AX,$E:$E,$E706))))</f>
        <v/>
      </c>
      <c r="DN706" s="232" t="str">
        <f t="array" ref="DN706">IF(AY706="","",
IF(INDEX(Settings!$H:$H,MATCH(DN$1,Settings!$G:$G,0))=TRUE,
100-100*(AY706-MINIFS(AY:AY,$E:$E,$E706))/(MAXIFS(AY:AY,$E:$E,$E706)-MINIFS(AY:AY,$E:$E,$E706)),
100*(AY706-MINIFS(AY:AY,$E:$E,$E706))/(MAXIFS(AY:AY,$E:$E,$E706)-MINIFS(AY:AY,$E:$E,$E706))))</f>
        <v/>
      </c>
      <c r="DO706" s="232" t="str">
        <f t="array" ref="DO706">IF(AZ706="","",
IF(INDEX(Settings!$H:$H,MATCH(DO$1,Settings!$G:$G,0))=TRUE,
100-100*(AZ706-MINIFS(AZ:AZ,$E:$E,$E706))/(MAXIFS(AZ:AZ,$E:$E,$E706)-MINIFS(AZ:AZ,$E:$E,$E706)),
100*(AZ706-MINIFS(AZ:AZ,$E:$E,$E706))/(MAXIFS(AZ:AZ,$E:$E,$E706)-MINIFS(AZ:AZ,$E:$E,$E706))))</f>
        <v/>
      </c>
      <c r="DP706" s="232" t="str">
        <f t="array" ref="DP706">IF(BA706="","",
IF(INDEX(Settings!$H:$H,MATCH(DP$1,Settings!$G:$G,0))=TRUE,
100-100*(BA706-MINIFS(BA:BA,$E:$E,$E706))/(MAXIFS(BA:BA,$E:$E,$E706)-MINIFS(BA:BA,$E:$E,$E706)),
100*(BA706-MINIFS(BA:BA,$E:$E,$E706))/(MAXIFS(BA:BA,$E:$E,$E706)-MINIFS(BA:BA,$E:$E,$E706))))</f>
        <v/>
      </c>
      <c r="DQ706" s="232" t="str">
        <f t="array" ref="DQ706">IF(BB706="","",
IF(INDEX(Settings!$H:$H,MATCH(DQ$1,Settings!$G:$G,0))=TRUE,
100-100*(BB706-MINIFS(BB:BB,$E:$E,$E706))/(MAXIFS(BB:BB,$E:$E,$E706)-MINIFS(BB:BB,$E:$E,$E706)),
100*(BB706-MINIFS(BB:BB,$E:$E,$E706))/(MAXIFS(BB:BB,$E:$E,$E706)-MINIFS(BB:BB,$E:$E,$E706))))</f>
        <v/>
      </c>
      <c r="DR706" s="232" t="str">
        <f t="array" ref="DR706">IF(BC706="","",
IF(INDEX(Settings!$H:$H,MATCH(DR$1,Settings!$G:$G,0))=TRUE,
100-100*(BC706-MINIFS(BC:BC,$E:$E,$E706))/(MAXIFS(BC:BC,$E:$E,$E706)-MINIFS(BC:BC,$E:$E,$E706)),
100*(BC706-MINIFS(BC:BC,$E:$E,$E706))/(MAXIFS(BC:BC,$E:$E,$E706)-MINIFS(BC:BC,$E:$E,$E706))))</f>
        <v/>
      </c>
      <c r="DS706" s="232" t="str">
        <f t="array" ref="DS706">IF(BD706="","",
IF(INDEX(Settings!$H:$H,MATCH(DS$1,Settings!$G:$G,0))=TRUE,
100-100*(BD706-MINIFS(BD:BD,$E:$E,$E706))/(MAXIFS(BD:BD,$E:$E,$E706)-MINIFS(BD:BD,$E:$E,$E706)),
100*(BD706-MINIFS(BD:BD,$E:$E,$E706))/(MAXIFS(BD:BD,$E:$E,$E706)-MINIFS(BD:BD,$E:$E,$E706))))</f>
        <v/>
      </c>
      <c r="DT706" s="232" t="str">
        <f t="array" ref="DT706">IF(BE706="","",
IF(INDEX(Settings!$H:$H,MATCH(DT$1,Settings!$G:$G,0))=TRUE,
100-100*(BE706-MINIFS(BE:BE,$E:$E,$E706))/(MAXIFS(BE:BE,$E:$E,$E706)-MINIFS(BE:BE,$E:$E,$E706)),
100*(BE706-MINIFS(BE:BE,$E:$E,$E706))/(MAXIFS(BE:BE,$E:$E,$E706)-MINIFS(BE:BE,$E:$E,$E706))))</f>
        <v/>
      </c>
      <c r="DU706" s="232" t="str">
        <f t="array" ref="DU706">IF(BF706="","",
IF(INDEX(Settings!$H:$H,MATCH(DU$1,Settings!$G:$G,0))=TRUE,
100-100*(BF706-MINIFS(BF:BF,$E:$E,$E706))/(MAXIFS(BF:BF,$E:$E,$E706)-MINIFS(BF:BF,$E:$E,$E706)),
100*(BF706-MINIFS(BF:BF,$E:$E,$E706))/(MAXIFS(BF:BF,$E:$E,$E706)-MINIFS(BF:BF,$E:$E,$E706))))</f>
        <v/>
      </c>
      <c r="DV706" s="232" t="str">
        <f t="array" ref="DV706">IF(BG706="","",
IF(INDEX(Settings!$H:$H,MATCH(DV$1,Settings!$G:$G,0))=TRUE,
100-100*(BG706-MINIFS(BG:BG,$E:$E,$E706))/(MAXIFS(BG:BG,$E:$E,$E706)-MINIFS(BG:BG,$E:$E,$E706)),
100*(BG706-MINIFS(BG:BG,$E:$E,$E706))/(MAXIFS(BG:BG,$E:$E,$E706)-MINIFS(BG:BG,$E:$E,$E706))))</f>
        <v/>
      </c>
      <c r="DW706" s="232" t="str">
        <f t="array" ref="DW706">IF(BH706="","",
IF(INDEX(Settings!$H:$H,MATCH(DW$1,Settings!$G:$G,0))=TRUE,
100-100*(BH706-MINIFS(BH:BH,$E:$E,$E706))/(MAXIFS(BH:BH,$E:$E,$E706)-MINIFS(BH:BH,$E:$E,$E706)),
100*(BH706-MINIFS(BH:BH,$E:$E,$E706))/(MAXIFS(BH:BH,$E:$E,$E706)-MINIFS(BH:BH,$E:$E,$E706))))</f>
        <v/>
      </c>
      <c r="DX706" s="232" t="str">
        <f t="array" ref="DX706">IF(BI706="","",
IF(INDEX(Settings!$H:$H,MATCH(DX$1,Settings!$G:$G,0))=TRUE,
100-100*(BI706-MINIFS(BI:BI,$E:$E,$E706))/(MAXIFS(BI:BI,$E:$E,$E706)-MINIFS(BI:BI,$E:$E,$E706)),
100*(BI706-MINIFS(BI:BI,$E:$E,$E706))/(MAXIFS(BI:BI,$E:$E,$E706)-MINIFS(BI:BI,$E:$E,$E706))))</f>
        <v/>
      </c>
      <c r="DY706" s="232" t="str">
        <f t="array" ref="DY706">IF(BJ706="","",
IF(INDEX(Settings!$H:$H,MATCH(DY$1,Settings!$G:$G,0))=TRUE,
100-100*(BJ706-MINIFS(BJ:BJ,$E:$E,$E706))/(MAXIFS(BJ:BJ,$E:$E,$E706)-MINIFS(BJ:BJ,$E:$E,$E706)),
100*(BJ706-MINIFS(BJ:BJ,$E:$E,$E706))/(MAXIFS(BJ:BJ,$E:$E,$E706)-MINIFS(BJ:BJ,$E:$E,$E706))))</f>
        <v/>
      </c>
      <c r="DZ706" s="234"/>
      <c r="EA706" s="234"/>
      <c r="EB706" s="234" t="str">
        <f t="shared" si="8"/>
        <v/>
      </c>
      <c r="EC706" s="234" t="str">
        <f t="shared" si="9"/>
        <v/>
      </c>
      <c r="ED706" s="234" t="str">
        <f t="shared" si="10"/>
        <v/>
      </c>
      <c r="EE706" s="234" t="str">
        <f t="shared" si="11"/>
        <v/>
      </c>
      <c r="EF706" s="234" t="str">
        <f t="shared" si="12"/>
        <v/>
      </c>
      <c r="EG706" s="234" t="str">
        <f t="shared" si="13"/>
        <v/>
      </c>
      <c r="EH706" s="234"/>
      <c r="EI706" s="234"/>
      <c r="EJ706" s="234"/>
      <c r="EK706" s="234"/>
      <c r="EL706" s="234"/>
      <c r="EM706" s="234"/>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3" t="str">
        <f t="shared" si="14"/>
        <v/>
      </c>
      <c r="N707" s="49"/>
      <c r="O707" s="49"/>
      <c r="P707" s="49"/>
      <c r="Q707" s="49"/>
      <c r="R707" s="49"/>
      <c r="S707" s="222" t="str">
        <f>IFERROR(VLOOKUP(AF707, 'YOYO IR Scores'!A:C, 3, FALSE), "")
</f>
        <v/>
      </c>
      <c r="T707" s="49"/>
      <c r="U707" s="49"/>
      <c r="V707" s="49"/>
      <c r="W707" s="49"/>
      <c r="X707" s="224" t="str">
        <f t="shared" si="4"/>
        <v/>
      </c>
      <c r="Y707" s="225" t="str">
        <f t="shared" si="5"/>
        <v/>
      </c>
      <c r="Z707" s="225" t="str">
        <f t="shared" si="6"/>
        <v/>
      </c>
      <c r="AA707" s="224" t="str">
        <f t="shared" si="7"/>
        <v/>
      </c>
      <c r="AB707" s="223"/>
      <c r="AC707" s="223"/>
      <c r="AD707" s="223"/>
      <c r="AE707" s="223" t="str">
        <f>IFERROR(VLOOKUP(AF707, 'YOYO IR Scores'!A:C, 2, FALSE), "")</f>
        <v/>
      </c>
      <c r="AF707" s="223"/>
      <c r="AG707" s="223"/>
      <c r="AH707" s="223"/>
      <c r="AI707" s="223"/>
      <c r="AJ707" s="223"/>
      <c r="AK707" s="223"/>
      <c r="AL707" s="223"/>
      <c r="AM707" s="223"/>
      <c r="AN707" s="223"/>
      <c r="AO707" s="223"/>
      <c r="AP707" s="223"/>
      <c r="AQ707" s="223"/>
      <c r="AR707" s="223"/>
      <c r="AS707" s="223"/>
      <c r="AT707" s="223"/>
      <c r="AU707" s="223"/>
      <c r="AV707" s="223"/>
      <c r="AW707" s="223"/>
      <c r="AX707" s="223"/>
      <c r="AY707" s="223"/>
      <c r="AZ707" s="223"/>
      <c r="BA707" s="223"/>
      <c r="BB707" s="223"/>
      <c r="BC707" s="223"/>
      <c r="BD707" s="223"/>
      <c r="BE707" s="223"/>
      <c r="BF707" s="223"/>
      <c r="BG707" s="223"/>
      <c r="BH707" s="223"/>
      <c r="BI707" s="223"/>
      <c r="BJ707" s="223"/>
      <c r="BK707" s="223" t="str">
        <f t="array" ref="BK707">IF(J707="","",
IF(INDEX(Settings!$H:$H,MATCH(BY$1,Settings!$G:$G,0))=TRUE,
100-100*(J707-MIN(J:J))/(MAX(J:J)-MIN(J:J)),
100*(J707-MIN(J:J))/(MAX(J:J)-MIN(J:J))))</f>
        <v/>
      </c>
      <c r="BL707" s="223" t="str">
        <f t="array" ref="BL707">IF(J707="","",
IF(INDEX(Settings!$H:$H,MATCH(BY$1,Settings!$G:$G,0))=TRUE,
100-100*(J707-MINIFS(J:J,$E:$E,$E707))/(MAXIFS(J:J,$E:$E,$E707)-MINIFS(J:J,$E:$E,$E707)),
100*(J707-MINIFS(J:J,$E:$E,$E707))/(MAXIFS(J:J,$E:$E,$E707)-MINIFS(J:J,$E:$E,$E707))))</f>
        <v/>
      </c>
      <c r="BM707" s="223"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4" t="str">
        <f t="array" ref="BQ707">IF(J707="","",
IF(INDEX(Settings!$H:$H,MATCH(BY$1,Settings!$G:$G,0))=TRUE,
-1*(J707-AVERAGE(J:J))/STDEV(J:J),
(J707-AVERAGE(J:J))/STDEV(J:J)))</f>
        <v/>
      </c>
      <c r="BR707" s="224" t="str">
        <f>IFERROR(__xludf.DUMMYFUNCTION("IF(J707="""","""",
IF(INDEX(Settings!$H:$H,MATCH(BY$1,Settings!$G:$G,0))=TRUE,
-1*(J707-AVERAGEIFS(J:J,$E:$E,$E707))/STDEV(FILTER(J:J,$E:$E=$E707)),
(J707-AVERAGEIFS(J:J,$E:$E,$E707))/STDEV(FILTER(J:J,$E:$E=$E707))))"),"")</f>
        <v/>
      </c>
      <c r="BS707" s="224"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3" t="str">
        <f t="array" ref="BY707">IF(J707="","",
IF(INDEX(Settings!$H:$H,MATCH(BY$1,Settings!$G:$G,0))=TRUE,
100-100*(J707-MINIFS(J:J,$E:$E,$E707))/(MAXIFS(J:J,$E:$E,$E707)-MINIFS(J:J,$E:$E,$E707)),
100*(J707-MINIFS(J:J,$E:$E,$E707))/(MAXIFS(J:J,$E:$E,$E707)-MINIFS(J:J,$E:$E,$E707))))</f>
        <v/>
      </c>
      <c r="BZ707" s="223" t="str">
        <f t="array" ref="BZ707">IF(K707="","",
IF(INDEX(Settings!$H:$H,MATCH(BZ$1,Settings!$G:$G,0))=TRUE,
100-100*(K707-MINIFS(K:K,$E:$E,$E707))/(MAXIFS(K:K,$E:$E,$E707)-MINIFS(K:K,$E:$E,$E707)),
100*(K707-MINIFS(K:K,$E:$E,$E707))/(MAXIFS(K:K,$E:$E,$E707)-MINIFS(K:K,$E:$E,$E707))))</f>
        <v/>
      </c>
      <c r="CA707" s="223" t="str">
        <f t="array" ref="CA707">IF(L707="","",
IF(INDEX(Settings!$H:$H,MATCH(CA$1,Settings!$G:$G,0))=TRUE,
100-100*(L707-MINIFS(L:L,$E:$E,$E707))/(MAXIFS(L:L,$E:$E,$E707)-MINIFS(L:L,$E:$E,$E707)),
100*(L707-MINIFS(L:L,$E:$E,$E707))/(MAXIFS(L:L,$E:$E,$E707)-MINIFS(L:L,$E:$E,$E707))))</f>
        <v/>
      </c>
      <c r="CB707" s="223" t="str">
        <f t="array" ref="CB707">IF(M707="","",
IF(INDEX(Settings!$H:$H,MATCH(CB$1,Settings!$G:$G,0))=TRUE,
100-100*(M707-MINIFS(M:M,$E:$E,$E707))/(MAXIFS(M:M,$E:$E,$E707)-MINIFS(M:M,$E:$E,$E707)),
100*(M707-MINIFS(M:M,$E:$E,$E707))/(MAXIFS(M:M,$E:$E,$E707)-MINIFS(M:M,$E:$E,$E707))))</f>
        <v/>
      </c>
      <c r="CC707" s="223" t="str">
        <f t="array" ref="CC707">IF(N707="","",
IF(INDEX(Settings!$H:$H,MATCH(CC$1,Settings!$G:$G,0))=TRUE,
100-100*(N707-MINIFS(N:N,$E:$E,$E707))/(MAXIFS(N:N,$E:$E,$E707)-MINIFS(N:N,$E:$E,$E707)),
100*(N707-MINIFS(N:N,$E:$E,$E707))/(MAXIFS(N:N,$E:$E,$E707)-MINIFS(N:N,$E:$E,$E707))))</f>
        <v/>
      </c>
      <c r="CD707" s="223" t="str">
        <f t="array" ref="CD707">IF(O707="","",
IF(INDEX(Settings!$H:$H,MATCH(CD$1,Settings!$G:$G,0))=TRUE,
100-100*(O707-MINIFS(O:O,$E:$E,$E707))/(MAXIFS(O:O,$E:$E,$E707)-MINIFS(O:O,$E:$E,$E707)),
100*(O707-MINIFS(O:O,$E:$E,$E707))/(MAXIFS(O:O,$E:$E,$E707)-MINIFS(O:O,$E:$E,$E707))))</f>
        <v/>
      </c>
      <c r="CE707" s="223" t="str">
        <f t="array" ref="CE707">IF(P707="","",
IF(INDEX(Settings!$H:$H,MATCH(CE$1,Settings!$G:$G,0))=TRUE,
100-100*(P707-MINIFS(P:P,$E:$E,$E707))/(MAXIFS(P:P,$E:$E,$E707)-MINIFS(P:P,$E:$E,$E707)),
100*(P707-MINIFS(P:P,$E:$E,$E707))/(MAXIFS(P:P,$E:$E,$E707)-MINIFS(P:P,$E:$E,$E707))))</f>
        <v/>
      </c>
      <c r="CF707" s="223" t="str">
        <f t="array" ref="CF707">IF(Q707="","",
IF(INDEX(Settings!$H:$H,MATCH(CF$1,Settings!$G:$G,0))=TRUE,
100-100*(Q707-MINIFS(Q:Q,$E:$E,$E707))/(MAXIFS(Q:Q,$E:$E,$E707)-MINIFS(Q:Q,$E:$E,$E707)),
100*(Q707-MINIFS(Q:Q,$E:$E,$E707))/(MAXIFS(Q:Q,$E:$E,$E707)-MINIFS(Q:Q,$E:$E,$E707))))</f>
        <v/>
      </c>
      <c r="CG707" s="223" t="str">
        <f t="array" ref="CG707">IF(R707="","",
IF(INDEX(Settings!$H:$H,MATCH(CG$1,Settings!$G:$G,0))=TRUE,
100-100*(R707-MINIFS(R:R,$E:$E,$E707))/(MAXIFS(R:R,$E:$E,$E707)-MINIFS(R:R,$E:$E,$E707)),
100*(R707-MINIFS(R:R,$E:$E,$E707))/(MAXIFS(R:R,$E:$E,$E707)-MINIFS(R:R,$E:$E,$E707))))</f>
        <v/>
      </c>
      <c r="CH707" s="223" t="str">
        <f t="array" ref="CH707">IF(S707="","",
IF(INDEX(Settings!$H:$H,MATCH(CH$1,Settings!$G:$G,0))=TRUE,
100-100*(S707-MINIFS(S:S,$E:$E,$E707))/(MAXIFS(S:S,$E:$E,$E707)-MINIFS(S:S,$E:$E,$E707)),
100*(S707-MINIFS(S:S,$E:$E,$E707))/(MAXIFS(S:S,$E:$E,$E707)-MINIFS(S:S,$E:$E,$E707))))</f>
        <v/>
      </c>
      <c r="CI707" s="223" t="str">
        <f t="array" ref="CI707">IF(T707="","",
IF(INDEX(Settings!$H:$H,MATCH(CI$1,Settings!$G:$G,0))=TRUE,
100-100*(T707-MINIFS(T:T,$E:$E,$E707))/(MAXIFS(T:T,$E:$E,$E707)-MINIFS(T:T,$E:$E,$E707)),
100*(T707-MINIFS(T:T,$E:$E,$E707))/(MAXIFS(T:T,$E:$E,$E707)-MINIFS(T:T,$E:$E,$E707))))</f>
        <v/>
      </c>
      <c r="CJ707" s="223" t="str">
        <f t="array" ref="CJ707">IF(U707="","",
IF(INDEX(Settings!$H:$H,MATCH(CJ$1,Settings!$G:$G,0))=TRUE,
100-100*(U707-MINIFS(U:U,$E:$E,$E707))/(MAXIFS(U:U,$E:$E,$E707)-MINIFS(U:U,$E:$E,$E707)),
100*(U707-MINIFS(U:U,$E:$E,$E707))/(MAXIFS(U:U,$E:$E,$E707)-MINIFS(U:U,$E:$E,$E707))))</f>
        <v/>
      </c>
      <c r="CK707" s="223" t="str">
        <f t="array" ref="CK707">IF(V707="","",
IF(INDEX(Settings!$H:$H,MATCH(CK$1,Settings!$G:$G,0))=TRUE,
100-100*(V707-MINIFS(V:V,$E:$E,$E707))/(MAXIFS(V:V,$E:$E,$E707)-MINIFS(V:V,$E:$E,$E707)),
100*(V707-MINIFS(V:V,$E:$E,$E707))/(MAXIFS(V:V,$E:$E,$E707)-MINIFS(V:V,$E:$E,$E707))))</f>
        <v/>
      </c>
      <c r="CL707" s="223" t="str">
        <f t="array" ref="CL707">IF(W707="","",
IF(INDEX(Settings!$H:$H,MATCH(CL$1,Settings!$G:$G,0))=TRUE,
100-100*(W707-MINIFS(W:W,$E:$E,$E707))/(MAXIFS(W:W,$E:$E,$E707)-MINIFS(W:W,$E:$E,$E707)),
100*(W707-MINIFS(W:W,$E:$E,$E707))/(MAXIFS(W:W,$E:$E,$E707)-MINIFS(W:W,$E:$E,$E707))))</f>
        <v/>
      </c>
      <c r="CM707" s="223" t="str">
        <f t="array" ref="CM707">IF(X707="","",
IF(INDEX(Settings!$H:$H,MATCH(CM$1,Settings!$G:$G,0))=TRUE,
100-100*(X707-MINIFS(X:X,$E:$E,$E707))/(MAXIFS(X:X,$E:$E,$E707)-MINIFS(X:X,$E:$E,$E707)),
100*(X707-MINIFS(X:X,$E:$E,$E707))/(MAXIFS(X:X,$E:$E,$E707)-MINIFS(X:X,$E:$E,$E707))))</f>
        <v/>
      </c>
      <c r="CN707" s="223" t="str">
        <f t="array" ref="CN707">IF(Y707="","",
IF(INDEX(Settings!$H:$H,MATCH(CN$1,Settings!$G:$G,0))=TRUE,
100-100*(Y707-MINIFS(Y:Y,$E:$E,$E707))/(MAXIFS(Y:Y,$E:$E,$E707)-MINIFS(Y:Y,$E:$E,$E707)),
100*(Y707-MINIFS(Y:Y,$E:$E,$E707))/(MAXIFS(Y:Y,$E:$E,$E707)-MINIFS(Y:Y,$E:$E,$E707))))</f>
        <v/>
      </c>
      <c r="CO707" s="223" t="str">
        <f t="array" ref="CO707">IF(Z707="","",
IF(INDEX(Settings!$H:$H,MATCH(CO$1,Settings!$G:$G,0))=TRUE,
100-100*(Z707-MINIFS(Z:Z,$E:$E,$E707))/(MAXIFS(Z:Z,$E:$E,$E707)-MINIFS(Z:Z,$E:$E,$E707)),
100*(Z707-MINIFS(Z:Z,$E:$E,$E707))/(MAXIFS(Z:Z,$E:$E,$E707)-MINIFS(Z:Z,$E:$E,$E707))))</f>
        <v/>
      </c>
      <c r="CP707" s="223" t="str">
        <f t="array" ref="CP707">IF(AA707="","",
IF(INDEX(Settings!$H:$H,MATCH(CP$1,Settings!$G:$G,0))=TRUE,
100-100*(AA707-MINIFS(AA:AA,$E:$E,$E707))/(MAXIFS(AA:AA,$E:$E,$E707)-MINIFS(AA:AA,$E:$E,$E707)),
100*(AA707-MINIFS(AA:AA,$E:$E,$E707))/(MAXIFS(AA:AA,$E:$E,$E707)-MINIFS(AA:AA,$E:$E,$E707))))</f>
        <v/>
      </c>
      <c r="CQ707" s="223" t="str">
        <f t="array" ref="CQ707">IF(AB707="","",
IF(INDEX(Settings!$H:$H,MATCH(CQ$1,Settings!$G:$G,0))=TRUE,
100-100*(AB707-MINIFS(AB:AB,$E:$E,$E707))/(MAXIFS(AB:AB,$E:$E,$E707)-MINIFS(AB:AB,$E:$E,$E707)),
100*(AB707-MINIFS(AB:AB,$E:$E,$E707))/(MAXIFS(AB:AB,$E:$E,$E707)-MINIFS(AB:AB,$E:$E,$E707))))</f>
        <v/>
      </c>
      <c r="CR707" s="223" t="str">
        <f t="array" ref="CR707">IF(AC707="","",
IF(INDEX(Settings!$H:$H,MATCH(CR$1,Settings!$G:$G,0))=TRUE,
100-100*(AC707-MINIFS(AC:AC,$E:$E,$E707))/(MAXIFS(AC:AC,$E:$E,$E707)-MINIFS(AC:AC,$E:$E,$E707)),
100*(AC707-MINIFS(AC:AC,$E:$E,$E707))/(MAXIFS(AC:AC,$E:$E,$E707)-MINIFS(AC:AC,$E:$E,$E707))))</f>
        <v/>
      </c>
      <c r="CS707" s="223" t="str">
        <f t="array" ref="CS707">IF(AD707="","",
IF(INDEX(Settings!$H:$H,MATCH(CS$1,Settings!$G:$G,0))=TRUE,
100-100*(AD707-MINIFS(AD:AD,$E:$E,$E707))/(MAXIFS(AD:AD,$E:$E,$E707)-MINIFS(AD:AD,$E:$E,$E707)),
100*(AD707-MINIFS(AD:AD,$E:$E,$E707))/(MAXIFS(AD:AD,$E:$E,$E707)-MINIFS(AD:AD,$E:$E,$E707))))</f>
        <v/>
      </c>
      <c r="CT707" s="223" t="str">
        <f t="array" ref="CT707">IF(AE707="","",
IF(INDEX(Settings!$H:$H,MATCH(CT$1,Settings!$G:$G,0))=TRUE,
100-100*(AE707-MINIFS(AE:AE,$E:$E,$E707))/(MAXIFS(AE:AE,$E:$E,$E707)-MINIFS(AE:AE,$E:$E,$E707)),
100*(AE707-MINIFS(AE:AE,$E:$E,$E707))/(MAXIFS(AE:AE,$E:$E,$E707)-MINIFS(AE:AE,$E:$E,$E707))))</f>
        <v/>
      </c>
      <c r="CU707" s="223" t="str">
        <f t="array" ref="CU707">IF(AF707="","",
IF(INDEX(Settings!$H:$H,MATCH(CU$1,Settings!$G:$G,0))=TRUE,
100-100*(AF707-MINIFS(AF:AF,$E:$E,$E707))/(MAXIFS(AF:AF,$E:$E,$E707)-MINIFS(AF:AF,$E:$E,$E707)),
100*(AF707-MINIFS(AF:AF,$E:$E,$E707))/(MAXIFS(AF:AF,$E:$E,$E707)-MINIFS(AF:AF,$E:$E,$E707))))</f>
        <v/>
      </c>
      <c r="CV707" s="223" t="str">
        <f t="array" ref="CV707">IF(AG707="","",
IF(INDEX(Settings!$H:$H,MATCH(CV$1,Settings!$G:$G,0))=TRUE,
100-100*(AG707-MINIFS(AG:AG,$E:$E,$E707))/(MAXIFS(AG:AG,$E:$E,$E707)-MINIFS(AG:AG,$E:$E,$E707)),
100*(AG707-MINIFS(AG:AG,$E:$E,$E707))/(MAXIFS(AG:AG,$E:$E,$E707)-MINIFS(AG:AG,$E:$E,$E707))))</f>
        <v/>
      </c>
      <c r="CW707" s="223" t="str">
        <f t="array" ref="CW707">IF(AH707="","",
IF(INDEX(Settings!$H:$H,MATCH(CW$1,Settings!$G:$G,0))=TRUE,
100-100*(AH707-MINIFS(AH:AH,$E:$E,$E707))/(MAXIFS(AH:AH,$E:$E,$E707)-MINIFS(AH:AH,$E:$E,$E707)),
100*(AH707-MINIFS(AH:AH,$E:$E,$E707))/(MAXIFS(AH:AH,$E:$E,$E707)-MINIFS(AH:AH,$E:$E,$E707))))</f>
        <v/>
      </c>
      <c r="CX707" s="223" t="str">
        <f t="array" ref="CX707">IF(AI707="","",
IF(INDEX(Settings!$H:$H,MATCH(CX$1,Settings!$G:$G,0))=TRUE,
100-100*(AI707-MINIFS(AI:AI,$E:$E,$E707))/(MAXIFS(AI:AI,$E:$E,$E707)-MINIFS(AI:AI,$E:$E,$E707)),
100*(AI707-MINIFS(AI:AI,$E:$E,$E707))/(MAXIFS(AI:AI,$E:$E,$E707)-MINIFS(AI:AI,$E:$E,$E707))))</f>
        <v/>
      </c>
      <c r="CY707" s="223" t="str">
        <f t="array" ref="CY707">IF(AJ707="","",
IF(INDEX(Settings!$H:$H,MATCH(CY$1,Settings!$G:$G,0))=TRUE,
100-100*(AJ707-MINIFS(AJ:AJ,$E:$E,$E707))/(MAXIFS(AJ:AJ,$E:$E,$E707)-MINIFS(AJ:AJ,$E:$E,$E707)),
100*(AJ707-MINIFS(AJ:AJ,$E:$E,$E707))/(MAXIFS(AJ:AJ,$E:$E,$E707)-MINIFS(AJ:AJ,$E:$E,$E707))))</f>
        <v/>
      </c>
      <c r="CZ707" s="223" t="str">
        <f t="array" ref="CZ707">IF(AK707="","",
IF(INDEX(Settings!$H:$H,MATCH(CZ$1,Settings!$G:$G,0))=TRUE,
100-100*(AK707-MINIFS(AK:AK,$E:$E,$E707))/(MAXIFS(AK:AK,$E:$E,$E707)-MINIFS(AK:AK,$E:$E,$E707)),
100*(AK707-MINIFS(AK:AK,$E:$E,$E707))/(MAXIFS(AK:AK,$E:$E,$E707)-MINIFS(AK:AK,$E:$E,$E707))))</f>
        <v/>
      </c>
      <c r="DA707" s="223" t="str">
        <f t="array" ref="DA707">IF(AL707="","",
IF(INDEX(Settings!$H:$H,MATCH(DA$1,Settings!$G:$G,0))=TRUE,
100-100*(AL707-MINIFS(AL:AL,$E:$E,$E707))/(MAXIFS(AL:AL,$E:$E,$E707)-MINIFS(AL:AL,$E:$E,$E707)),
100*(AL707-MINIFS(AL:AL,$E:$E,$E707))/(MAXIFS(AL:AL,$E:$E,$E707)-MINIFS(AL:AL,$E:$E,$E707))))</f>
        <v/>
      </c>
      <c r="DB707" s="223" t="str">
        <f t="array" ref="DB707">IF(AM707="","",
IF(INDEX(Settings!$H:$H,MATCH(DB$1,Settings!$G:$G,0))=TRUE,
100-100*(AM707-MINIFS(AM:AM,$E:$E,$E707))/(MAXIFS(AM:AM,$E:$E,$E707)-MINIFS(AM:AM,$E:$E,$E707)),
100*(AM707-MINIFS(AM:AM,$E:$E,$E707))/(MAXIFS(AM:AM,$E:$E,$E707)-MINIFS(AM:AM,$E:$E,$E707))))</f>
        <v/>
      </c>
      <c r="DC707" s="223" t="str">
        <f t="array" ref="DC707">IF(AN707="","",
IF(INDEX(Settings!$H:$H,MATCH(DC$1,Settings!$G:$G,0))=TRUE,
100-100*(AN707-MINIFS(AN:AN,$E:$E,$E707))/(MAXIFS(AN:AN,$E:$E,$E707)-MINIFS(AN:AN,$E:$E,$E707)),
100*(AN707-MINIFS(AN:AN,$E:$E,$E707))/(MAXIFS(AN:AN,$E:$E,$E707)-MINIFS(AN:AN,$E:$E,$E707))))</f>
        <v/>
      </c>
      <c r="DD707" s="223" t="str">
        <f t="array" ref="DD707">IF(AO707="","",
IF(INDEX(Settings!$H:$H,MATCH(DD$1,Settings!$G:$G,0))=TRUE,
100-100*(AO707-MINIFS(AO:AO,$E:$E,$E707))/(MAXIFS(AO:AO,$E:$E,$E707)-MINIFS(AO:AO,$E:$E,$E707)),
100*(AO707-MINIFS(AO:AO,$E:$E,$E707))/(MAXIFS(AO:AO,$E:$E,$E707)-MINIFS(AO:AO,$E:$E,$E707))))</f>
        <v/>
      </c>
      <c r="DE707" s="223" t="str">
        <f t="array" ref="DE707">IF(AP707="","",
IF(INDEX(Settings!$H:$H,MATCH(DE$1,Settings!$G:$G,0))=TRUE,
100-100*(AP707-MINIFS(AP:AP,$E:$E,$E707))/(MAXIFS(AP:AP,$E:$E,$E707)-MINIFS(AP:AP,$E:$E,$E707)),
100*(AP707-MINIFS(AP:AP,$E:$E,$E707))/(MAXIFS(AP:AP,$E:$E,$E707)-MINIFS(AP:AP,$E:$E,$E707))))</f>
        <v/>
      </c>
      <c r="DF707" s="223" t="str">
        <f t="array" ref="DF707">IF(AQ707="","",
IF(INDEX(Settings!$H:$H,MATCH(DF$1,Settings!$G:$G,0))=TRUE,
100-100*(AQ707-MINIFS(AQ:AQ,$E:$E,$E707))/(MAXIFS(AQ:AQ,$E:$E,$E707)-MINIFS(AQ:AQ,$E:$E,$E707)),
100*(AQ707-MINIFS(AQ:AQ,$E:$E,$E707))/(MAXIFS(AQ:AQ,$E:$E,$E707)-MINIFS(AQ:AQ,$E:$E,$E707))))</f>
        <v/>
      </c>
      <c r="DG707" s="223" t="str">
        <f t="array" ref="DG707">IF(AR707="","",
IF(INDEX(Settings!$H:$H,MATCH(DG$1,Settings!$G:$G,0))=TRUE,
100-100*(AR707-MINIFS(AR:AR,$E:$E,$E707))/(MAXIFS(AR:AR,$E:$E,$E707)-MINIFS(AR:AR,$E:$E,$E707)),
100*(AR707-MINIFS(AR:AR,$E:$E,$E707))/(MAXIFS(AR:AR,$E:$E,$E707)-MINIFS(AR:AR,$E:$E,$E707))))</f>
        <v/>
      </c>
      <c r="DH707" s="223" t="str">
        <f t="array" ref="DH707">IF(AS707="","",
IF(INDEX(Settings!$H:$H,MATCH(DH$1,Settings!$G:$G,0))=TRUE,
100-100*(AS707-MINIFS(AS:AS,$E:$E,$E707))/(MAXIFS(AS:AS,$E:$E,$E707)-MINIFS(AS:AS,$E:$E,$E707)),
100*(AS707-MINIFS(AS:AS,$E:$E,$E707))/(MAXIFS(AS:AS,$E:$E,$E707)-MINIFS(AS:AS,$E:$E,$E707))))</f>
        <v/>
      </c>
      <c r="DI707" s="223" t="str">
        <f t="array" ref="DI707">IF(AT707="","",
IF(INDEX(Settings!$H:$H,MATCH(DI$1,Settings!$G:$G,0))=TRUE,
100-100*(AT707-MINIFS(AT:AT,$E:$E,$E707))/(MAXIFS(AT:AT,$E:$E,$E707)-MINIFS(AT:AT,$E:$E,$E707)),
100*(AT707-MINIFS(AT:AT,$E:$E,$E707))/(MAXIFS(AT:AT,$E:$E,$E707)-MINIFS(AT:AT,$E:$E,$E707))))</f>
        <v/>
      </c>
      <c r="DJ707" s="223" t="str">
        <f t="array" ref="DJ707">IF(AU707="","",
IF(INDEX(Settings!$H:$H,MATCH(DJ$1,Settings!$G:$G,0))=TRUE,
100-100*(AU707-MINIFS(AU:AU,$E:$E,$E707))/(MAXIFS(AU:AU,$E:$E,$E707)-MINIFS(AU:AU,$E:$E,$E707)),
100*(AU707-MINIFS(AU:AU,$E:$E,$E707))/(MAXIFS(AU:AU,$E:$E,$E707)-MINIFS(AU:AU,$E:$E,$E707))))</f>
        <v/>
      </c>
      <c r="DK707" s="223" t="str">
        <f t="array" ref="DK707">IF(AV707="","",
IF(INDEX(Settings!$H:$H,MATCH(DK$1,Settings!$G:$G,0))=TRUE,
100-100*(AV707-MINIFS(AV:AV,$E:$E,$E707))/(MAXIFS(AV:AV,$E:$E,$E707)-MINIFS(AV:AV,$E:$E,$E707)),
100*(AV707-MINIFS(AV:AV,$E:$E,$E707))/(MAXIFS(AV:AV,$E:$E,$E707)-MINIFS(AV:AV,$E:$E,$E707))))</f>
        <v/>
      </c>
      <c r="DL707" s="223" t="str">
        <f t="array" ref="DL707">IF(AW707="","",
IF(INDEX(Settings!$H:$H,MATCH(DL$1,Settings!$G:$G,0))=TRUE,
100-100*(AW707-MINIFS(AW:AW,$E:$E,$E707))/(MAXIFS(AW:AW,$E:$E,$E707)-MINIFS(AW:AW,$E:$E,$E707)),
100*(AW707-MINIFS(AW:AW,$E:$E,$E707))/(MAXIFS(AW:AW,$E:$E,$E707)-MINIFS(AW:AW,$E:$E,$E707))))</f>
        <v/>
      </c>
      <c r="DM707" s="223" t="str">
        <f t="array" ref="DM707">IF(AX707="","",
IF(INDEX(Settings!$H:$H,MATCH(DM$1,Settings!$G:$G,0))=TRUE,
100-100*(AX707-MINIFS(AX:AX,$E:$E,$E707))/(MAXIFS(AX:AX,$E:$E,$E707)-MINIFS(AX:AX,$E:$E,$E707)),
100*(AX707-MINIFS(AX:AX,$E:$E,$E707))/(MAXIFS(AX:AX,$E:$E,$E707)-MINIFS(AX:AX,$E:$E,$E707))))</f>
        <v/>
      </c>
      <c r="DN707" s="223" t="str">
        <f t="array" ref="DN707">IF(AY707="","",
IF(INDEX(Settings!$H:$H,MATCH(DN$1,Settings!$G:$G,0))=TRUE,
100-100*(AY707-MINIFS(AY:AY,$E:$E,$E707))/(MAXIFS(AY:AY,$E:$E,$E707)-MINIFS(AY:AY,$E:$E,$E707)),
100*(AY707-MINIFS(AY:AY,$E:$E,$E707))/(MAXIFS(AY:AY,$E:$E,$E707)-MINIFS(AY:AY,$E:$E,$E707))))</f>
        <v/>
      </c>
      <c r="DO707" s="223" t="str">
        <f t="array" ref="DO707">IF(AZ707="","",
IF(INDEX(Settings!$H:$H,MATCH(DO$1,Settings!$G:$G,0))=TRUE,
100-100*(AZ707-MINIFS(AZ:AZ,$E:$E,$E707))/(MAXIFS(AZ:AZ,$E:$E,$E707)-MINIFS(AZ:AZ,$E:$E,$E707)),
100*(AZ707-MINIFS(AZ:AZ,$E:$E,$E707))/(MAXIFS(AZ:AZ,$E:$E,$E707)-MINIFS(AZ:AZ,$E:$E,$E707))))</f>
        <v/>
      </c>
      <c r="DP707" s="223" t="str">
        <f t="array" ref="DP707">IF(BA707="","",
IF(INDEX(Settings!$H:$H,MATCH(DP$1,Settings!$G:$G,0))=TRUE,
100-100*(BA707-MINIFS(BA:BA,$E:$E,$E707))/(MAXIFS(BA:BA,$E:$E,$E707)-MINIFS(BA:BA,$E:$E,$E707)),
100*(BA707-MINIFS(BA:BA,$E:$E,$E707))/(MAXIFS(BA:BA,$E:$E,$E707)-MINIFS(BA:BA,$E:$E,$E707))))</f>
        <v/>
      </c>
      <c r="DQ707" s="223" t="str">
        <f t="array" ref="DQ707">IF(BB707="","",
IF(INDEX(Settings!$H:$H,MATCH(DQ$1,Settings!$G:$G,0))=TRUE,
100-100*(BB707-MINIFS(BB:BB,$E:$E,$E707))/(MAXIFS(BB:BB,$E:$E,$E707)-MINIFS(BB:BB,$E:$E,$E707)),
100*(BB707-MINIFS(BB:BB,$E:$E,$E707))/(MAXIFS(BB:BB,$E:$E,$E707)-MINIFS(BB:BB,$E:$E,$E707))))</f>
        <v/>
      </c>
      <c r="DR707" s="223" t="str">
        <f t="array" ref="DR707">IF(BC707="","",
IF(INDEX(Settings!$H:$H,MATCH(DR$1,Settings!$G:$G,0))=TRUE,
100-100*(BC707-MINIFS(BC:BC,$E:$E,$E707))/(MAXIFS(BC:BC,$E:$E,$E707)-MINIFS(BC:BC,$E:$E,$E707)),
100*(BC707-MINIFS(BC:BC,$E:$E,$E707))/(MAXIFS(BC:BC,$E:$E,$E707)-MINIFS(BC:BC,$E:$E,$E707))))</f>
        <v/>
      </c>
      <c r="DS707" s="223" t="str">
        <f t="array" ref="DS707">IF(BD707="","",
IF(INDEX(Settings!$H:$H,MATCH(DS$1,Settings!$G:$G,0))=TRUE,
100-100*(BD707-MINIFS(BD:BD,$E:$E,$E707))/(MAXIFS(BD:BD,$E:$E,$E707)-MINIFS(BD:BD,$E:$E,$E707)),
100*(BD707-MINIFS(BD:BD,$E:$E,$E707))/(MAXIFS(BD:BD,$E:$E,$E707)-MINIFS(BD:BD,$E:$E,$E707))))</f>
        <v/>
      </c>
      <c r="DT707" s="223" t="str">
        <f t="array" ref="DT707">IF(BE707="","",
IF(INDEX(Settings!$H:$H,MATCH(DT$1,Settings!$G:$G,0))=TRUE,
100-100*(BE707-MINIFS(BE:BE,$E:$E,$E707))/(MAXIFS(BE:BE,$E:$E,$E707)-MINIFS(BE:BE,$E:$E,$E707)),
100*(BE707-MINIFS(BE:BE,$E:$E,$E707))/(MAXIFS(BE:BE,$E:$E,$E707)-MINIFS(BE:BE,$E:$E,$E707))))</f>
        <v/>
      </c>
      <c r="DU707" s="223" t="str">
        <f t="array" ref="DU707">IF(BF707="","",
IF(INDEX(Settings!$H:$H,MATCH(DU$1,Settings!$G:$G,0))=TRUE,
100-100*(BF707-MINIFS(BF:BF,$E:$E,$E707))/(MAXIFS(BF:BF,$E:$E,$E707)-MINIFS(BF:BF,$E:$E,$E707)),
100*(BF707-MINIFS(BF:BF,$E:$E,$E707))/(MAXIFS(BF:BF,$E:$E,$E707)-MINIFS(BF:BF,$E:$E,$E707))))</f>
        <v/>
      </c>
      <c r="DV707" s="223" t="str">
        <f t="array" ref="DV707">IF(BG707="","",
IF(INDEX(Settings!$H:$H,MATCH(DV$1,Settings!$G:$G,0))=TRUE,
100-100*(BG707-MINIFS(BG:BG,$E:$E,$E707))/(MAXIFS(BG:BG,$E:$E,$E707)-MINIFS(BG:BG,$E:$E,$E707)),
100*(BG707-MINIFS(BG:BG,$E:$E,$E707))/(MAXIFS(BG:BG,$E:$E,$E707)-MINIFS(BG:BG,$E:$E,$E707))))</f>
        <v/>
      </c>
      <c r="DW707" s="223" t="str">
        <f t="array" ref="DW707">IF(BH707="","",
IF(INDEX(Settings!$H:$H,MATCH(DW$1,Settings!$G:$G,0))=TRUE,
100-100*(BH707-MINIFS(BH:BH,$E:$E,$E707))/(MAXIFS(BH:BH,$E:$E,$E707)-MINIFS(BH:BH,$E:$E,$E707)),
100*(BH707-MINIFS(BH:BH,$E:$E,$E707))/(MAXIFS(BH:BH,$E:$E,$E707)-MINIFS(BH:BH,$E:$E,$E707))))</f>
        <v/>
      </c>
      <c r="DX707" s="223" t="str">
        <f t="array" ref="DX707">IF(BI707="","",
IF(INDEX(Settings!$H:$H,MATCH(DX$1,Settings!$G:$G,0))=TRUE,
100-100*(BI707-MINIFS(BI:BI,$E:$E,$E707))/(MAXIFS(BI:BI,$E:$E,$E707)-MINIFS(BI:BI,$E:$E,$E707)),
100*(BI707-MINIFS(BI:BI,$E:$E,$E707))/(MAXIFS(BI:BI,$E:$E,$E707)-MINIFS(BI:BI,$E:$E,$E707))))</f>
        <v/>
      </c>
      <c r="DY707" s="223" t="str">
        <f t="array" ref="DY707">IF(BJ707="","",
IF(INDEX(Settings!$H:$H,MATCH(DY$1,Settings!$G:$G,0))=TRUE,
100-100*(BJ707-MINIFS(BJ:BJ,$E:$E,$E707))/(MAXIFS(BJ:BJ,$E:$E,$E707)-MINIFS(BJ:BJ,$E:$E,$E707)),
100*(BJ707-MINIFS(BJ:BJ,$E:$E,$E707))/(MAXIFS(BJ:BJ,$E:$E,$E707)-MINIFS(BJ:BJ,$E:$E,$E707))))</f>
        <v/>
      </c>
      <c r="DZ707" s="225"/>
      <c r="EA707" s="225"/>
      <c r="EB707" s="225" t="str">
        <f t="shared" si="8"/>
        <v/>
      </c>
      <c r="EC707" s="225" t="str">
        <f t="shared" si="9"/>
        <v/>
      </c>
      <c r="ED707" s="225" t="str">
        <f t="shared" si="10"/>
        <v/>
      </c>
      <c r="EE707" s="225" t="str">
        <f t="shared" si="11"/>
        <v/>
      </c>
      <c r="EF707" s="225" t="str">
        <f t="shared" si="12"/>
        <v/>
      </c>
      <c r="EG707" s="225" t="str">
        <f t="shared" si="13"/>
        <v/>
      </c>
      <c r="EH707" s="225"/>
      <c r="EI707" s="225"/>
      <c r="EJ707" s="225"/>
      <c r="EK707" s="225"/>
      <c r="EL707" s="225"/>
      <c r="EM707" s="225"/>
    </row>
    <row r="708">
      <c r="A708" s="231"/>
      <c r="B708" s="231"/>
      <c r="C708" s="231"/>
      <c r="D708" s="231" t="str">
        <f t="array" ref="D708">IFERROR(INDEX(Profiles!$B:$B,MATCH($A708,Profiles!$A:$A,0)),"")</f>
        <v/>
      </c>
      <c r="E708" s="231"/>
      <c r="F708" s="231"/>
      <c r="G708" s="231"/>
      <c r="H708" s="231"/>
      <c r="I708" s="231" t="str">
        <f>IF(A708="","",IF(Settings!$N$3="DATE",F708&amp;": "&amp;TEXT(B708,"M/DD/YY"),F708&amp;": "&amp;H708))</f>
        <v/>
      </c>
      <c r="J708" s="231"/>
      <c r="K708" s="231"/>
      <c r="L708" s="231"/>
      <c r="M708" s="232" t="str">
        <f t="shared" si="14"/>
        <v/>
      </c>
      <c r="N708" s="231"/>
      <c r="O708" s="231"/>
      <c r="P708" s="231"/>
      <c r="Q708" s="231"/>
      <c r="R708" s="231"/>
      <c r="S708" s="230" t="str">
        <f>IFERROR(VLOOKUP(AF708, 'YOYO IR Scores'!A:C, 3, FALSE), "")
</f>
        <v/>
      </c>
      <c r="T708" s="231"/>
      <c r="U708" s="231"/>
      <c r="V708" s="231"/>
      <c r="W708" s="231"/>
      <c r="X708" s="233" t="str">
        <f t="shared" si="4"/>
        <v/>
      </c>
      <c r="Y708" s="234" t="str">
        <f t="shared" si="5"/>
        <v/>
      </c>
      <c r="Z708" s="234" t="str">
        <f t="shared" si="6"/>
        <v/>
      </c>
      <c r="AA708" s="233" t="str">
        <f t="shared" si="7"/>
        <v/>
      </c>
      <c r="AB708" s="232"/>
      <c r="AC708" s="232"/>
      <c r="AD708" s="232"/>
      <c r="AE708" s="232" t="str">
        <f>IFERROR(VLOOKUP(AF708, 'YOYO IR Scores'!A:C, 2, FALSE), "")</f>
        <v/>
      </c>
      <c r="AF708" s="232"/>
      <c r="AG708" s="23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c r="BD708" s="232"/>
      <c r="BE708" s="232"/>
      <c r="BF708" s="232"/>
      <c r="BG708" s="232"/>
      <c r="BH708" s="232"/>
      <c r="BI708" s="232"/>
      <c r="BJ708" s="232"/>
      <c r="BK708" s="232" t="str">
        <f t="array" ref="BK708">IF(J708="","",
IF(INDEX(Settings!$H:$H,MATCH(BY$1,Settings!$G:$G,0))=TRUE,
100-100*(J708-MIN(J:J))/(MAX(J:J)-MIN(J:J)),
100*(J708-MIN(J:J))/(MAX(J:J)-MIN(J:J))))</f>
        <v/>
      </c>
      <c r="BL708" s="232" t="str">
        <f t="array" ref="BL708">IF(J708="","",
IF(INDEX(Settings!$H:$H,MATCH(BY$1,Settings!$G:$G,0))=TRUE,
100-100*(J708-MINIFS(J:J,$E:$E,$E708))/(MAXIFS(J:J,$E:$E,$E708)-MINIFS(J:J,$E:$E,$E708)),
100*(J708-MINIFS(J:J,$E:$E,$E708))/(MAXIFS(J:J,$E:$E,$E708)-MINIFS(J:J,$E:$E,$E708))))</f>
        <v/>
      </c>
      <c r="BM708" s="232" t="str">
        <f t="array" ref="BM708">IF(J708="","",
IF(INDEX(Settings!$H:$H,MATCH(BY$1,Settings!$G:$G,0))=TRUE,
100-100*(J708-MINIFS(J:J,$E:$E,$E708,$I:$I,$I708))/(MAXIFS(J:J,$E:$E,$E708,$I:$I,$I708)-MINIFS(J:J,$E:$E,$E708,$I:$I,$I708)),
100*(J708-MINIFS(J:J,$E:$E,$E708,$I:$I,$I708))/(MAXIFS(J:J,$E:$E,$E708,$I:$I,$I708)-MINIFS(J:J,$E:$E,$E708,$I:$I,$I708))))</f>
        <v/>
      </c>
      <c r="BN708" s="231" t="str">
        <f t="array" ref="BN708">IF(J708="","",
IF(INDEX(Settings!$H:$H,MATCH(BY$1,Settings!$G:$G,0))=TRUE,
100-100*PERCENTRANK(J:J,J708),
100*PERCENTRANK(J:J,J708)))</f>
        <v/>
      </c>
      <c r="BO708" s="231" t="str">
        <f>IFERROR(__xludf.DUMMYFUNCTION("IF(J708="""","""",
IF(INDEX(Settings!$H:$H,MATCH(BY$1,Settings!$G:$G,0))=TRUE,
100-100*PERCENTRANK(FILTER(J:J,$E:$E=$E708),J708),
100*PERCENTRANK(FILTER(J:J,$E:$E=$E708),J708)))"),"")</f>
        <v/>
      </c>
      <c r="BP708" s="231" t="str">
        <f>IFERROR(__xludf.DUMMYFUNCTION("IF(J708="""","""",
IF(INDEX(Settings!$H:$H,MATCH(BY$1,Settings!$G:$G,0))=TRUE,
100-100*PERCENTRANK(FILTER(J:J,$E:$E=$E708,$I:$I=$I708),J708),
100*PERCENTRANK(FILTER(J:J,$E:$E=$E708,$I:$I=$I708),J708)))"),"")</f>
        <v/>
      </c>
      <c r="BQ708" s="233" t="str">
        <f t="array" ref="BQ708">IF(J708="","",
IF(INDEX(Settings!$H:$H,MATCH(BY$1,Settings!$G:$G,0))=TRUE,
-1*(J708-AVERAGE(J:J))/STDEV(J:J),
(J708-AVERAGE(J:J))/STDEV(J:J)))</f>
        <v/>
      </c>
      <c r="BR708" s="233" t="str">
        <f>IFERROR(__xludf.DUMMYFUNCTION("IF(J708="""","""",
IF(INDEX(Settings!$H:$H,MATCH(BY$1,Settings!$G:$G,0))=TRUE,
-1*(J708-AVERAGEIFS(J:J,$E:$E,$E708))/STDEV(FILTER(J:J,$E:$E=$E708)),
(J708-AVERAGEIFS(J:J,$E:$E,$E708))/STDEV(FILTER(J:J,$E:$E=$E708))))"),"")</f>
        <v/>
      </c>
      <c r="BS708" s="233"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1"/>
      <c r="BX708" s="231"/>
      <c r="BY708" s="232" t="str">
        <f t="array" ref="BY708">IF(J708="","",
IF(INDEX(Settings!$H:$H,MATCH(BY$1,Settings!$G:$G,0))=TRUE,
100-100*(J708-MINIFS(J:J,$E:$E,$E708))/(MAXIFS(J:J,$E:$E,$E708)-MINIFS(J:J,$E:$E,$E708)),
100*(J708-MINIFS(J:J,$E:$E,$E708))/(MAXIFS(J:J,$E:$E,$E708)-MINIFS(J:J,$E:$E,$E708))))</f>
        <v/>
      </c>
      <c r="BZ708" s="232" t="str">
        <f t="array" ref="BZ708">IF(K708="","",
IF(INDEX(Settings!$H:$H,MATCH(BZ$1,Settings!$G:$G,0))=TRUE,
100-100*(K708-MINIFS(K:K,$E:$E,$E708))/(MAXIFS(K:K,$E:$E,$E708)-MINIFS(K:K,$E:$E,$E708)),
100*(K708-MINIFS(K:K,$E:$E,$E708))/(MAXIFS(K:K,$E:$E,$E708)-MINIFS(K:K,$E:$E,$E708))))</f>
        <v/>
      </c>
      <c r="CA708" s="232" t="str">
        <f t="array" ref="CA708">IF(L708="","",
IF(INDEX(Settings!$H:$H,MATCH(CA$1,Settings!$G:$G,0))=TRUE,
100-100*(L708-MINIFS(L:L,$E:$E,$E708))/(MAXIFS(L:L,$E:$E,$E708)-MINIFS(L:L,$E:$E,$E708)),
100*(L708-MINIFS(L:L,$E:$E,$E708))/(MAXIFS(L:L,$E:$E,$E708)-MINIFS(L:L,$E:$E,$E708))))</f>
        <v/>
      </c>
      <c r="CB708" s="232" t="str">
        <f t="array" ref="CB708">IF(M708="","",
IF(INDEX(Settings!$H:$H,MATCH(CB$1,Settings!$G:$G,0))=TRUE,
100-100*(M708-MINIFS(M:M,$E:$E,$E708))/(MAXIFS(M:M,$E:$E,$E708)-MINIFS(M:M,$E:$E,$E708)),
100*(M708-MINIFS(M:M,$E:$E,$E708))/(MAXIFS(M:M,$E:$E,$E708)-MINIFS(M:M,$E:$E,$E708))))</f>
        <v/>
      </c>
      <c r="CC708" s="232" t="str">
        <f t="array" ref="CC708">IF(N708="","",
IF(INDEX(Settings!$H:$H,MATCH(CC$1,Settings!$G:$G,0))=TRUE,
100-100*(N708-MINIFS(N:N,$E:$E,$E708))/(MAXIFS(N:N,$E:$E,$E708)-MINIFS(N:N,$E:$E,$E708)),
100*(N708-MINIFS(N:N,$E:$E,$E708))/(MAXIFS(N:N,$E:$E,$E708)-MINIFS(N:N,$E:$E,$E708))))</f>
        <v/>
      </c>
      <c r="CD708" s="232" t="str">
        <f t="array" ref="CD708">IF(O708="","",
IF(INDEX(Settings!$H:$H,MATCH(CD$1,Settings!$G:$G,0))=TRUE,
100-100*(O708-MINIFS(O:O,$E:$E,$E708))/(MAXIFS(O:O,$E:$E,$E708)-MINIFS(O:O,$E:$E,$E708)),
100*(O708-MINIFS(O:O,$E:$E,$E708))/(MAXIFS(O:O,$E:$E,$E708)-MINIFS(O:O,$E:$E,$E708))))</f>
        <v/>
      </c>
      <c r="CE708" s="232" t="str">
        <f t="array" ref="CE708">IF(P708="","",
IF(INDEX(Settings!$H:$H,MATCH(CE$1,Settings!$G:$G,0))=TRUE,
100-100*(P708-MINIFS(P:P,$E:$E,$E708))/(MAXIFS(P:P,$E:$E,$E708)-MINIFS(P:P,$E:$E,$E708)),
100*(P708-MINIFS(P:P,$E:$E,$E708))/(MAXIFS(P:P,$E:$E,$E708)-MINIFS(P:P,$E:$E,$E708))))</f>
        <v/>
      </c>
      <c r="CF708" s="232" t="str">
        <f t="array" ref="CF708">IF(Q708="","",
IF(INDEX(Settings!$H:$H,MATCH(CF$1,Settings!$G:$G,0))=TRUE,
100-100*(Q708-MINIFS(Q:Q,$E:$E,$E708))/(MAXIFS(Q:Q,$E:$E,$E708)-MINIFS(Q:Q,$E:$E,$E708)),
100*(Q708-MINIFS(Q:Q,$E:$E,$E708))/(MAXIFS(Q:Q,$E:$E,$E708)-MINIFS(Q:Q,$E:$E,$E708))))</f>
        <v/>
      </c>
      <c r="CG708" s="232" t="str">
        <f t="array" ref="CG708">IF(R708="","",
IF(INDEX(Settings!$H:$H,MATCH(CG$1,Settings!$G:$G,0))=TRUE,
100-100*(R708-MINIFS(R:R,$E:$E,$E708))/(MAXIFS(R:R,$E:$E,$E708)-MINIFS(R:R,$E:$E,$E708)),
100*(R708-MINIFS(R:R,$E:$E,$E708))/(MAXIFS(R:R,$E:$E,$E708)-MINIFS(R:R,$E:$E,$E708))))</f>
        <v/>
      </c>
      <c r="CH708" s="232" t="str">
        <f t="array" ref="CH708">IF(S708="","",
IF(INDEX(Settings!$H:$H,MATCH(CH$1,Settings!$G:$G,0))=TRUE,
100-100*(S708-MINIFS(S:S,$E:$E,$E708))/(MAXIFS(S:S,$E:$E,$E708)-MINIFS(S:S,$E:$E,$E708)),
100*(S708-MINIFS(S:S,$E:$E,$E708))/(MAXIFS(S:S,$E:$E,$E708)-MINIFS(S:S,$E:$E,$E708))))</f>
        <v/>
      </c>
      <c r="CI708" s="232" t="str">
        <f t="array" ref="CI708">IF(T708="","",
IF(INDEX(Settings!$H:$H,MATCH(CI$1,Settings!$G:$G,0))=TRUE,
100-100*(T708-MINIFS(T:T,$E:$E,$E708))/(MAXIFS(T:T,$E:$E,$E708)-MINIFS(T:T,$E:$E,$E708)),
100*(T708-MINIFS(T:T,$E:$E,$E708))/(MAXIFS(T:T,$E:$E,$E708)-MINIFS(T:T,$E:$E,$E708))))</f>
        <v/>
      </c>
      <c r="CJ708" s="232" t="str">
        <f t="array" ref="CJ708">IF(U708="","",
IF(INDEX(Settings!$H:$H,MATCH(CJ$1,Settings!$G:$G,0))=TRUE,
100-100*(U708-MINIFS(U:U,$E:$E,$E708))/(MAXIFS(U:U,$E:$E,$E708)-MINIFS(U:U,$E:$E,$E708)),
100*(U708-MINIFS(U:U,$E:$E,$E708))/(MAXIFS(U:U,$E:$E,$E708)-MINIFS(U:U,$E:$E,$E708))))</f>
        <v/>
      </c>
      <c r="CK708" s="232" t="str">
        <f t="array" ref="CK708">IF(V708="","",
IF(INDEX(Settings!$H:$H,MATCH(CK$1,Settings!$G:$G,0))=TRUE,
100-100*(V708-MINIFS(V:V,$E:$E,$E708))/(MAXIFS(V:V,$E:$E,$E708)-MINIFS(V:V,$E:$E,$E708)),
100*(V708-MINIFS(V:V,$E:$E,$E708))/(MAXIFS(V:V,$E:$E,$E708)-MINIFS(V:V,$E:$E,$E708))))</f>
        <v/>
      </c>
      <c r="CL708" s="232" t="str">
        <f t="array" ref="CL708">IF(W708="","",
IF(INDEX(Settings!$H:$H,MATCH(CL$1,Settings!$G:$G,0))=TRUE,
100-100*(W708-MINIFS(W:W,$E:$E,$E708))/(MAXIFS(W:W,$E:$E,$E708)-MINIFS(W:W,$E:$E,$E708)),
100*(W708-MINIFS(W:W,$E:$E,$E708))/(MAXIFS(W:W,$E:$E,$E708)-MINIFS(W:W,$E:$E,$E708))))</f>
        <v/>
      </c>
      <c r="CM708" s="232" t="str">
        <f t="array" ref="CM708">IF(X708="","",
IF(INDEX(Settings!$H:$H,MATCH(CM$1,Settings!$G:$G,0))=TRUE,
100-100*(X708-MINIFS(X:X,$E:$E,$E708))/(MAXIFS(X:X,$E:$E,$E708)-MINIFS(X:X,$E:$E,$E708)),
100*(X708-MINIFS(X:X,$E:$E,$E708))/(MAXIFS(X:X,$E:$E,$E708)-MINIFS(X:X,$E:$E,$E708))))</f>
        <v/>
      </c>
      <c r="CN708" s="232" t="str">
        <f t="array" ref="CN708">IF(Y708="","",
IF(INDEX(Settings!$H:$H,MATCH(CN$1,Settings!$G:$G,0))=TRUE,
100-100*(Y708-MINIFS(Y:Y,$E:$E,$E708))/(MAXIFS(Y:Y,$E:$E,$E708)-MINIFS(Y:Y,$E:$E,$E708)),
100*(Y708-MINIFS(Y:Y,$E:$E,$E708))/(MAXIFS(Y:Y,$E:$E,$E708)-MINIFS(Y:Y,$E:$E,$E708))))</f>
        <v/>
      </c>
      <c r="CO708" s="232" t="str">
        <f t="array" ref="CO708">IF(Z708="","",
IF(INDEX(Settings!$H:$H,MATCH(CO$1,Settings!$G:$G,0))=TRUE,
100-100*(Z708-MINIFS(Z:Z,$E:$E,$E708))/(MAXIFS(Z:Z,$E:$E,$E708)-MINIFS(Z:Z,$E:$E,$E708)),
100*(Z708-MINIFS(Z:Z,$E:$E,$E708))/(MAXIFS(Z:Z,$E:$E,$E708)-MINIFS(Z:Z,$E:$E,$E708))))</f>
        <v/>
      </c>
      <c r="CP708" s="232" t="str">
        <f t="array" ref="CP708">IF(AA708="","",
IF(INDEX(Settings!$H:$H,MATCH(CP$1,Settings!$G:$G,0))=TRUE,
100-100*(AA708-MINIFS(AA:AA,$E:$E,$E708))/(MAXIFS(AA:AA,$E:$E,$E708)-MINIFS(AA:AA,$E:$E,$E708)),
100*(AA708-MINIFS(AA:AA,$E:$E,$E708))/(MAXIFS(AA:AA,$E:$E,$E708)-MINIFS(AA:AA,$E:$E,$E708))))</f>
        <v/>
      </c>
      <c r="CQ708" s="232" t="str">
        <f t="array" ref="CQ708">IF(AB708="","",
IF(INDEX(Settings!$H:$H,MATCH(CQ$1,Settings!$G:$G,0))=TRUE,
100-100*(AB708-MINIFS(AB:AB,$E:$E,$E708))/(MAXIFS(AB:AB,$E:$E,$E708)-MINIFS(AB:AB,$E:$E,$E708)),
100*(AB708-MINIFS(AB:AB,$E:$E,$E708))/(MAXIFS(AB:AB,$E:$E,$E708)-MINIFS(AB:AB,$E:$E,$E708))))</f>
        <v/>
      </c>
      <c r="CR708" s="232" t="str">
        <f t="array" ref="CR708">IF(AC708="","",
IF(INDEX(Settings!$H:$H,MATCH(CR$1,Settings!$G:$G,0))=TRUE,
100-100*(AC708-MINIFS(AC:AC,$E:$E,$E708))/(MAXIFS(AC:AC,$E:$E,$E708)-MINIFS(AC:AC,$E:$E,$E708)),
100*(AC708-MINIFS(AC:AC,$E:$E,$E708))/(MAXIFS(AC:AC,$E:$E,$E708)-MINIFS(AC:AC,$E:$E,$E708))))</f>
        <v/>
      </c>
      <c r="CS708" s="232" t="str">
        <f t="array" ref="CS708">IF(AD708="","",
IF(INDEX(Settings!$H:$H,MATCH(CS$1,Settings!$G:$G,0))=TRUE,
100-100*(AD708-MINIFS(AD:AD,$E:$E,$E708))/(MAXIFS(AD:AD,$E:$E,$E708)-MINIFS(AD:AD,$E:$E,$E708)),
100*(AD708-MINIFS(AD:AD,$E:$E,$E708))/(MAXIFS(AD:AD,$E:$E,$E708)-MINIFS(AD:AD,$E:$E,$E708))))</f>
        <v/>
      </c>
      <c r="CT708" s="232" t="str">
        <f t="array" ref="CT708">IF(AE708="","",
IF(INDEX(Settings!$H:$H,MATCH(CT$1,Settings!$G:$G,0))=TRUE,
100-100*(AE708-MINIFS(AE:AE,$E:$E,$E708))/(MAXIFS(AE:AE,$E:$E,$E708)-MINIFS(AE:AE,$E:$E,$E708)),
100*(AE708-MINIFS(AE:AE,$E:$E,$E708))/(MAXIFS(AE:AE,$E:$E,$E708)-MINIFS(AE:AE,$E:$E,$E708))))</f>
        <v/>
      </c>
      <c r="CU708" s="232" t="str">
        <f t="array" ref="CU708">IF(AF708="","",
IF(INDEX(Settings!$H:$H,MATCH(CU$1,Settings!$G:$G,0))=TRUE,
100-100*(AF708-MINIFS(AF:AF,$E:$E,$E708))/(MAXIFS(AF:AF,$E:$E,$E708)-MINIFS(AF:AF,$E:$E,$E708)),
100*(AF708-MINIFS(AF:AF,$E:$E,$E708))/(MAXIFS(AF:AF,$E:$E,$E708)-MINIFS(AF:AF,$E:$E,$E708))))</f>
        <v/>
      </c>
      <c r="CV708" s="232" t="str">
        <f t="array" ref="CV708">IF(AG708="","",
IF(INDEX(Settings!$H:$H,MATCH(CV$1,Settings!$G:$G,0))=TRUE,
100-100*(AG708-MINIFS(AG:AG,$E:$E,$E708))/(MAXIFS(AG:AG,$E:$E,$E708)-MINIFS(AG:AG,$E:$E,$E708)),
100*(AG708-MINIFS(AG:AG,$E:$E,$E708))/(MAXIFS(AG:AG,$E:$E,$E708)-MINIFS(AG:AG,$E:$E,$E708))))</f>
        <v/>
      </c>
      <c r="CW708" s="232" t="str">
        <f t="array" ref="CW708">IF(AH708="","",
IF(INDEX(Settings!$H:$H,MATCH(CW$1,Settings!$G:$G,0))=TRUE,
100-100*(AH708-MINIFS(AH:AH,$E:$E,$E708))/(MAXIFS(AH:AH,$E:$E,$E708)-MINIFS(AH:AH,$E:$E,$E708)),
100*(AH708-MINIFS(AH:AH,$E:$E,$E708))/(MAXIFS(AH:AH,$E:$E,$E708)-MINIFS(AH:AH,$E:$E,$E708))))</f>
        <v/>
      </c>
      <c r="CX708" s="232" t="str">
        <f t="array" ref="CX708">IF(AI708="","",
IF(INDEX(Settings!$H:$H,MATCH(CX$1,Settings!$G:$G,0))=TRUE,
100-100*(AI708-MINIFS(AI:AI,$E:$E,$E708))/(MAXIFS(AI:AI,$E:$E,$E708)-MINIFS(AI:AI,$E:$E,$E708)),
100*(AI708-MINIFS(AI:AI,$E:$E,$E708))/(MAXIFS(AI:AI,$E:$E,$E708)-MINIFS(AI:AI,$E:$E,$E708))))</f>
        <v/>
      </c>
      <c r="CY708" s="232" t="str">
        <f t="array" ref="CY708">IF(AJ708="","",
IF(INDEX(Settings!$H:$H,MATCH(CY$1,Settings!$G:$G,0))=TRUE,
100-100*(AJ708-MINIFS(AJ:AJ,$E:$E,$E708))/(MAXIFS(AJ:AJ,$E:$E,$E708)-MINIFS(AJ:AJ,$E:$E,$E708)),
100*(AJ708-MINIFS(AJ:AJ,$E:$E,$E708))/(MAXIFS(AJ:AJ,$E:$E,$E708)-MINIFS(AJ:AJ,$E:$E,$E708))))</f>
        <v/>
      </c>
      <c r="CZ708" s="232" t="str">
        <f t="array" ref="CZ708">IF(AK708="","",
IF(INDEX(Settings!$H:$H,MATCH(CZ$1,Settings!$G:$G,0))=TRUE,
100-100*(AK708-MINIFS(AK:AK,$E:$E,$E708))/(MAXIFS(AK:AK,$E:$E,$E708)-MINIFS(AK:AK,$E:$E,$E708)),
100*(AK708-MINIFS(AK:AK,$E:$E,$E708))/(MAXIFS(AK:AK,$E:$E,$E708)-MINIFS(AK:AK,$E:$E,$E708))))</f>
        <v/>
      </c>
      <c r="DA708" s="232" t="str">
        <f t="array" ref="DA708">IF(AL708="","",
IF(INDEX(Settings!$H:$H,MATCH(DA$1,Settings!$G:$G,0))=TRUE,
100-100*(AL708-MINIFS(AL:AL,$E:$E,$E708))/(MAXIFS(AL:AL,$E:$E,$E708)-MINIFS(AL:AL,$E:$E,$E708)),
100*(AL708-MINIFS(AL:AL,$E:$E,$E708))/(MAXIFS(AL:AL,$E:$E,$E708)-MINIFS(AL:AL,$E:$E,$E708))))</f>
        <v/>
      </c>
      <c r="DB708" s="232" t="str">
        <f t="array" ref="DB708">IF(AM708="","",
IF(INDEX(Settings!$H:$H,MATCH(DB$1,Settings!$G:$G,0))=TRUE,
100-100*(AM708-MINIFS(AM:AM,$E:$E,$E708))/(MAXIFS(AM:AM,$E:$E,$E708)-MINIFS(AM:AM,$E:$E,$E708)),
100*(AM708-MINIFS(AM:AM,$E:$E,$E708))/(MAXIFS(AM:AM,$E:$E,$E708)-MINIFS(AM:AM,$E:$E,$E708))))</f>
        <v/>
      </c>
      <c r="DC708" s="232" t="str">
        <f t="array" ref="DC708">IF(AN708="","",
IF(INDEX(Settings!$H:$H,MATCH(DC$1,Settings!$G:$G,0))=TRUE,
100-100*(AN708-MINIFS(AN:AN,$E:$E,$E708))/(MAXIFS(AN:AN,$E:$E,$E708)-MINIFS(AN:AN,$E:$E,$E708)),
100*(AN708-MINIFS(AN:AN,$E:$E,$E708))/(MAXIFS(AN:AN,$E:$E,$E708)-MINIFS(AN:AN,$E:$E,$E708))))</f>
        <v/>
      </c>
      <c r="DD708" s="232" t="str">
        <f t="array" ref="DD708">IF(AO708="","",
IF(INDEX(Settings!$H:$H,MATCH(DD$1,Settings!$G:$G,0))=TRUE,
100-100*(AO708-MINIFS(AO:AO,$E:$E,$E708))/(MAXIFS(AO:AO,$E:$E,$E708)-MINIFS(AO:AO,$E:$E,$E708)),
100*(AO708-MINIFS(AO:AO,$E:$E,$E708))/(MAXIFS(AO:AO,$E:$E,$E708)-MINIFS(AO:AO,$E:$E,$E708))))</f>
        <v/>
      </c>
      <c r="DE708" s="232" t="str">
        <f t="array" ref="DE708">IF(AP708="","",
IF(INDEX(Settings!$H:$H,MATCH(DE$1,Settings!$G:$G,0))=TRUE,
100-100*(AP708-MINIFS(AP:AP,$E:$E,$E708))/(MAXIFS(AP:AP,$E:$E,$E708)-MINIFS(AP:AP,$E:$E,$E708)),
100*(AP708-MINIFS(AP:AP,$E:$E,$E708))/(MAXIFS(AP:AP,$E:$E,$E708)-MINIFS(AP:AP,$E:$E,$E708))))</f>
        <v/>
      </c>
      <c r="DF708" s="232" t="str">
        <f t="array" ref="DF708">IF(AQ708="","",
IF(INDEX(Settings!$H:$H,MATCH(DF$1,Settings!$G:$G,0))=TRUE,
100-100*(AQ708-MINIFS(AQ:AQ,$E:$E,$E708))/(MAXIFS(AQ:AQ,$E:$E,$E708)-MINIFS(AQ:AQ,$E:$E,$E708)),
100*(AQ708-MINIFS(AQ:AQ,$E:$E,$E708))/(MAXIFS(AQ:AQ,$E:$E,$E708)-MINIFS(AQ:AQ,$E:$E,$E708))))</f>
        <v/>
      </c>
      <c r="DG708" s="232" t="str">
        <f t="array" ref="DG708">IF(AR708="","",
IF(INDEX(Settings!$H:$H,MATCH(DG$1,Settings!$G:$G,0))=TRUE,
100-100*(AR708-MINIFS(AR:AR,$E:$E,$E708))/(MAXIFS(AR:AR,$E:$E,$E708)-MINIFS(AR:AR,$E:$E,$E708)),
100*(AR708-MINIFS(AR:AR,$E:$E,$E708))/(MAXIFS(AR:AR,$E:$E,$E708)-MINIFS(AR:AR,$E:$E,$E708))))</f>
        <v/>
      </c>
      <c r="DH708" s="232" t="str">
        <f t="array" ref="DH708">IF(AS708="","",
IF(INDEX(Settings!$H:$H,MATCH(DH$1,Settings!$G:$G,0))=TRUE,
100-100*(AS708-MINIFS(AS:AS,$E:$E,$E708))/(MAXIFS(AS:AS,$E:$E,$E708)-MINIFS(AS:AS,$E:$E,$E708)),
100*(AS708-MINIFS(AS:AS,$E:$E,$E708))/(MAXIFS(AS:AS,$E:$E,$E708)-MINIFS(AS:AS,$E:$E,$E708))))</f>
        <v/>
      </c>
      <c r="DI708" s="232" t="str">
        <f t="array" ref="DI708">IF(AT708="","",
IF(INDEX(Settings!$H:$H,MATCH(DI$1,Settings!$G:$G,0))=TRUE,
100-100*(AT708-MINIFS(AT:AT,$E:$E,$E708))/(MAXIFS(AT:AT,$E:$E,$E708)-MINIFS(AT:AT,$E:$E,$E708)),
100*(AT708-MINIFS(AT:AT,$E:$E,$E708))/(MAXIFS(AT:AT,$E:$E,$E708)-MINIFS(AT:AT,$E:$E,$E708))))</f>
        <v/>
      </c>
      <c r="DJ708" s="232" t="str">
        <f t="array" ref="DJ708">IF(AU708="","",
IF(INDEX(Settings!$H:$H,MATCH(DJ$1,Settings!$G:$G,0))=TRUE,
100-100*(AU708-MINIFS(AU:AU,$E:$E,$E708))/(MAXIFS(AU:AU,$E:$E,$E708)-MINIFS(AU:AU,$E:$E,$E708)),
100*(AU708-MINIFS(AU:AU,$E:$E,$E708))/(MAXIFS(AU:AU,$E:$E,$E708)-MINIFS(AU:AU,$E:$E,$E708))))</f>
        <v/>
      </c>
      <c r="DK708" s="232" t="str">
        <f t="array" ref="DK708">IF(AV708="","",
IF(INDEX(Settings!$H:$H,MATCH(DK$1,Settings!$G:$G,0))=TRUE,
100-100*(AV708-MINIFS(AV:AV,$E:$E,$E708))/(MAXIFS(AV:AV,$E:$E,$E708)-MINIFS(AV:AV,$E:$E,$E708)),
100*(AV708-MINIFS(AV:AV,$E:$E,$E708))/(MAXIFS(AV:AV,$E:$E,$E708)-MINIFS(AV:AV,$E:$E,$E708))))</f>
        <v/>
      </c>
      <c r="DL708" s="232" t="str">
        <f t="array" ref="DL708">IF(AW708="","",
IF(INDEX(Settings!$H:$H,MATCH(DL$1,Settings!$G:$G,0))=TRUE,
100-100*(AW708-MINIFS(AW:AW,$E:$E,$E708))/(MAXIFS(AW:AW,$E:$E,$E708)-MINIFS(AW:AW,$E:$E,$E708)),
100*(AW708-MINIFS(AW:AW,$E:$E,$E708))/(MAXIFS(AW:AW,$E:$E,$E708)-MINIFS(AW:AW,$E:$E,$E708))))</f>
        <v/>
      </c>
      <c r="DM708" s="232" t="str">
        <f t="array" ref="DM708">IF(AX708="","",
IF(INDEX(Settings!$H:$H,MATCH(DM$1,Settings!$G:$G,0))=TRUE,
100-100*(AX708-MINIFS(AX:AX,$E:$E,$E708))/(MAXIFS(AX:AX,$E:$E,$E708)-MINIFS(AX:AX,$E:$E,$E708)),
100*(AX708-MINIFS(AX:AX,$E:$E,$E708))/(MAXIFS(AX:AX,$E:$E,$E708)-MINIFS(AX:AX,$E:$E,$E708))))</f>
        <v/>
      </c>
      <c r="DN708" s="232" t="str">
        <f t="array" ref="DN708">IF(AY708="","",
IF(INDEX(Settings!$H:$H,MATCH(DN$1,Settings!$G:$G,0))=TRUE,
100-100*(AY708-MINIFS(AY:AY,$E:$E,$E708))/(MAXIFS(AY:AY,$E:$E,$E708)-MINIFS(AY:AY,$E:$E,$E708)),
100*(AY708-MINIFS(AY:AY,$E:$E,$E708))/(MAXIFS(AY:AY,$E:$E,$E708)-MINIFS(AY:AY,$E:$E,$E708))))</f>
        <v/>
      </c>
      <c r="DO708" s="232" t="str">
        <f t="array" ref="DO708">IF(AZ708="","",
IF(INDEX(Settings!$H:$H,MATCH(DO$1,Settings!$G:$G,0))=TRUE,
100-100*(AZ708-MINIFS(AZ:AZ,$E:$E,$E708))/(MAXIFS(AZ:AZ,$E:$E,$E708)-MINIFS(AZ:AZ,$E:$E,$E708)),
100*(AZ708-MINIFS(AZ:AZ,$E:$E,$E708))/(MAXIFS(AZ:AZ,$E:$E,$E708)-MINIFS(AZ:AZ,$E:$E,$E708))))</f>
        <v/>
      </c>
      <c r="DP708" s="232" t="str">
        <f t="array" ref="DP708">IF(BA708="","",
IF(INDEX(Settings!$H:$H,MATCH(DP$1,Settings!$G:$G,0))=TRUE,
100-100*(BA708-MINIFS(BA:BA,$E:$E,$E708))/(MAXIFS(BA:BA,$E:$E,$E708)-MINIFS(BA:BA,$E:$E,$E708)),
100*(BA708-MINIFS(BA:BA,$E:$E,$E708))/(MAXIFS(BA:BA,$E:$E,$E708)-MINIFS(BA:BA,$E:$E,$E708))))</f>
        <v/>
      </c>
      <c r="DQ708" s="232" t="str">
        <f t="array" ref="DQ708">IF(BB708="","",
IF(INDEX(Settings!$H:$H,MATCH(DQ$1,Settings!$G:$G,0))=TRUE,
100-100*(BB708-MINIFS(BB:BB,$E:$E,$E708))/(MAXIFS(BB:BB,$E:$E,$E708)-MINIFS(BB:BB,$E:$E,$E708)),
100*(BB708-MINIFS(BB:BB,$E:$E,$E708))/(MAXIFS(BB:BB,$E:$E,$E708)-MINIFS(BB:BB,$E:$E,$E708))))</f>
        <v/>
      </c>
      <c r="DR708" s="232" t="str">
        <f t="array" ref="DR708">IF(BC708="","",
IF(INDEX(Settings!$H:$H,MATCH(DR$1,Settings!$G:$G,0))=TRUE,
100-100*(BC708-MINIFS(BC:BC,$E:$E,$E708))/(MAXIFS(BC:BC,$E:$E,$E708)-MINIFS(BC:BC,$E:$E,$E708)),
100*(BC708-MINIFS(BC:BC,$E:$E,$E708))/(MAXIFS(BC:BC,$E:$E,$E708)-MINIFS(BC:BC,$E:$E,$E708))))</f>
        <v/>
      </c>
      <c r="DS708" s="232" t="str">
        <f t="array" ref="DS708">IF(BD708="","",
IF(INDEX(Settings!$H:$H,MATCH(DS$1,Settings!$G:$G,0))=TRUE,
100-100*(BD708-MINIFS(BD:BD,$E:$E,$E708))/(MAXIFS(BD:BD,$E:$E,$E708)-MINIFS(BD:BD,$E:$E,$E708)),
100*(BD708-MINIFS(BD:BD,$E:$E,$E708))/(MAXIFS(BD:BD,$E:$E,$E708)-MINIFS(BD:BD,$E:$E,$E708))))</f>
        <v/>
      </c>
      <c r="DT708" s="232" t="str">
        <f t="array" ref="DT708">IF(BE708="","",
IF(INDEX(Settings!$H:$H,MATCH(DT$1,Settings!$G:$G,0))=TRUE,
100-100*(BE708-MINIFS(BE:BE,$E:$E,$E708))/(MAXIFS(BE:BE,$E:$E,$E708)-MINIFS(BE:BE,$E:$E,$E708)),
100*(BE708-MINIFS(BE:BE,$E:$E,$E708))/(MAXIFS(BE:BE,$E:$E,$E708)-MINIFS(BE:BE,$E:$E,$E708))))</f>
        <v/>
      </c>
      <c r="DU708" s="232" t="str">
        <f t="array" ref="DU708">IF(BF708="","",
IF(INDEX(Settings!$H:$H,MATCH(DU$1,Settings!$G:$G,0))=TRUE,
100-100*(BF708-MINIFS(BF:BF,$E:$E,$E708))/(MAXIFS(BF:BF,$E:$E,$E708)-MINIFS(BF:BF,$E:$E,$E708)),
100*(BF708-MINIFS(BF:BF,$E:$E,$E708))/(MAXIFS(BF:BF,$E:$E,$E708)-MINIFS(BF:BF,$E:$E,$E708))))</f>
        <v/>
      </c>
      <c r="DV708" s="232" t="str">
        <f t="array" ref="DV708">IF(BG708="","",
IF(INDEX(Settings!$H:$H,MATCH(DV$1,Settings!$G:$G,0))=TRUE,
100-100*(BG708-MINIFS(BG:BG,$E:$E,$E708))/(MAXIFS(BG:BG,$E:$E,$E708)-MINIFS(BG:BG,$E:$E,$E708)),
100*(BG708-MINIFS(BG:BG,$E:$E,$E708))/(MAXIFS(BG:BG,$E:$E,$E708)-MINIFS(BG:BG,$E:$E,$E708))))</f>
        <v/>
      </c>
      <c r="DW708" s="232" t="str">
        <f t="array" ref="DW708">IF(BH708="","",
IF(INDEX(Settings!$H:$H,MATCH(DW$1,Settings!$G:$G,0))=TRUE,
100-100*(BH708-MINIFS(BH:BH,$E:$E,$E708))/(MAXIFS(BH:BH,$E:$E,$E708)-MINIFS(BH:BH,$E:$E,$E708)),
100*(BH708-MINIFS(BH:BH,$E:$E,$E708))/(MAXIFS(BH:BH,$E:$E,$E708)-MINIFS(BH:BH,$E:$E,$E708))))</f>
        <v/>
      </c>
      <c r="DX708" s="232" t="str">
        <f t="array" ref="DX708">IF(BI708="","",
IF(INDEX(Settings!$H:$H,MATCH(DX$1,Settings!$G:$G,0))=TRUE,
100-100*(BI708-MINIFS(BI:BI,$E:$E,$E708))/(MAXIFS(BI:BI,$E:$E,$E708)-MINIFS(BI:BI,$E:$E,$E708)),
100*(BI708-MINIFS(BI:BI,$E:$E,$E708))/(MAXIFS(BI:BI,$E:$E,$E708)-MINIFS(BI:BI,$E:$E,$E708))))</f>
        <v/>
      </c>
      <c r="DY708" s="232" t="str">
        <f t="array" ref="DY708">IF(BJ708="","",
IF(INDEX(Settings!$H:$H,MATCH(DY$1,Settings!$G:$G,0))=TRUE,
100-100*(BJ708-MINIFS(BJ:BJ,$E:$E,$E708))/(MAXIFS(BJ:BJ,$E:$E,$E708)-MINIFS(BJ:BJ,$E:$E,$E708)),
100*(BJ708-MINIFS(BJ:BJ,$E:$E,$E708))/(MAXIFS(BJ:BJ,$E:$E,$E708)-MINIFS(BJ:BJ,$E:$E,$E708))))</f>
        <v/>
      </c>
      <c r="DZ708" s="234"/>
      <c r="EA708" s="234"/>
      <c r="EB708" s="234" t="str">
        <f t="shared" si="8"/>
        <v/>
      </c>
      <c r="EC708" s="234" t="str">
        <f t="shared" si="9"/>
        <v/>
      </c>
      <c r="ED708" s="234" t="str">
        <f t="shared" si="10"/>
        <v/>
      </c>
      <c r="EE708" s="234" t="str">
        <f t="shared" si="11"/>
        <v/>
      </c>
      <c r="EF708" s="234" t="str">
        <f t="shared" si="12"/>
        <v/>
      </c>
      <c r="EG708" s="234" t="str">
        <f t="shared" si="13"/>
        <v/>
      </c>
      <c r="EH708" s="234"/>
      <c r="EI708" s="234"/>
      <c r="EJ708" s="234"/>
      <c r="EK708" s="234"/>
      <c r="EL708" s="234"/>
      <c r="EM708" s="234"/>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3" t="str">
        <f t="shared" si="14"/>
        <v/>
      </c>
      <c r="N709" s="49"/>
      <c r="O709" s="49"/>
      <c r="P709" s="49"/>
      <c r="Q709" s="49"/>
      <c r="R709" s="49"/>
      <c r="S709" s="222" t="str">
        <f>IFERROR(VLOOKUP(AF709, 'YOYO IR Scores'!A:C, 3, FALSE), "")
</f>
        <v/>
      </c>
      <c r="T709" s="49"/>
      <c r="U709" s="49"/>
      <c r="V709" s="49"/>
      <c r="W709" s="49"/>
      <c r="X709" s="224" t="str">
        <f t="shared" si="4"/>
        <v/>
      </c>
      <c r="Y709" s="225" t="str">
        <f t="shared" si="5"/>
        <v/>
      </c>
      <c r="Z709" s="225" t="str">
        <f t="shared" si="6"/>
        <v/>
      </c>
      <c r="AA709" s="224" t="str">
        <f t="shared" si="7"/>
        <v/>
      </c>
      <c r="AB709" s="223"/>
      <c r="AC709" s="223"/>
      <c r="AD709" s="223"/>
      <c r="AE709" s="223" t="str">
        <f>IFERROR(VLOOKUP(AF709, 'YOYO IR Scores'!A:C, 2, FALSE), "")</f>
        <v/>
      </c>
      <c r="AF709" s="223"/>
      <c r="AG709" s="223"/>
      <c r="AH709" s="223"/>
      <c r="AI709" s="223"/>
      <c r="AJ709" s="223"/>
      <c r="AK709" s="223"/>
      <c r="AL709" s="223"/>
      <c r="AM709" s="223"/>
      <c r="AN709" s="223"/>
      <c r="AO709" s="223"/>
      <c r="AP709" s="223"/>
      <c r="AQ709" s="223"/>
      <c r="AR709" s="223"/>
      <c r="AS709" s="223"/>
      <c r="AT709" s="223"/>
      <c r="AU709" s="223"/>
      <c r="AV709" s="223"/>
      <c r="AW709" s="223"/>
      <c r="AX709" s="223"/>
      <c r="AY709" s="223"/>
      <c r="AZ709" s="223"/>
      <c r="BA709" s="223"/>
      <c r="BB709" s="223"/>
      <c r="BC709" s="223"/>
      <c r="BD709" s="223"/>
      <c r="BE709" s="223"/>
      <c r="BF709" s="223"/>
      <c r="BG709" s="223"/>
      <c r="BH709" s="223"/>
      <c r="BI709" s="223"/>
      <c r="BJ709" s="223"/>
      <c r="BK709" s="223" t="str">
        <f t="array" ref="BK709">IF(J709="","",
IF(INDEX(Settings!$H:$H,MATCH(BY$1,Settings!$G:$G,0))=TRUE,
100-100*(J709-MIN(J:J))/(MAX(J:J)-MIN(J:J)),
100*(J709-MIN(J:J))/(MAX(J:J)-MIN(J:J))))</f>
        <v/>
      </c>
      <c r="BL709" s="223" t="str">
        <f t="array" ref="BL709">IF(J709="","",
IF(INDEX(Settings!$H:$H,MATCH(BY$1,Settings!$G:$G,0))=TRUE,
100-100*(J709-MINIFS(J:J,$E:$E,$E709))/(MAXIFS(J:J,$E:$E,$E709)-MINIFS(J:J,$E:$E,$E709)),
100*(J709-MINIFS(J:J,$E:$E,$E709))/(MAXIFS(J:J,$E:$E,$E709)-MINIFS(J:J,$E:$E,$E709))))</f>
        <v/>
      </c>
      <c r="BM709" s="223"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4" t="str">
        <f t="array" ref="BQ709">IF(J709="","",
IF(INDEX(Settings!$H:$H,MATCH(BY$1,Settings!$G:$G,0))=TRUE,
-1*(J709-AVERAGE(J:J))/STDEV(J:J),
(J709-AVERAGE(J:J))/STDEV(J:J)))</f>
        <v/>
      </c>
      <c r="BR709" s="224" t="str">
        <f>IFERROR(__xludf.DUMMYFUNCTION("IF(J709="""","""",
IF(INDEX(Settings!$H:$H,MATCH(BY$1,Settings!$G:$G,0))=TRUE,
-1*(J709-AVERAGEIFS(J:J,$E:$E,$E709))/STDEV(FILTER(J:J,$E:$E=$E709)),
(J709-AVERAGEIFS(J:J,$E:$E,$E709))/STDEV(FILTER(J:J,$E:$E=$E709))))"),"")</f>
        <v/>
      </c>
      <c r="BS709" s="224"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3" t="str">
        <f t="array" ref="BY709">IF(J709="","",
IF(INDEX(Settings!$H:$H,MATCH(BY$1,Settings!$G:$G,0))=TRUE,
100-100*(J709-MINIFS(J:J,$E:$E,$E709))/(MAXIFS(J:J,$E:$E,$E709)-MINIFS(J:J,$E:$E,$E709)),
100*(J709-MINIFS(J:J,$E:$E,$E709))/(MAXIFS(J:J,$E:$E,$E709)-MINIFS(J:J,$E:$E,$E709))))</f>
        <v/>
      </c>
      <c r="BZ709" s="223" t="str">
        <f t="array" ref="BZ709">IF(K709="","",
IF(INDEX(Settings!$H:$H,MATCH(BZ$1,Settings!$G:$G,0))=TRUE,
100-100*(K709-MINIFS(K:K,$E:$E,$E709))/(MAXIFS(K:K,$E:$E,$E709)-MINIFS(K:K,$E:$E,$E709)),
100*(K709-MINIFS(K:K,$E:$E,$E709))/(MAXIFS(K:K,$E:$E,$E709)-MINIFS(K:K,$E:$E,$E709))))</f>
        <v/>
      </c>
      <c r="CA709" s="223" t="str">
        <f t="array" ref="CA709">IF(L709="","",
IF(INDEX(Settings!$H:$H,MATCH(CA$1,Settings!$G:$G,0))=TRUE,
100-100*(L709-MINIFS(L:L,$E:$E,$E709))/(MAXIFS(L:L,$E:$E,$E709)-MINIFS(L:L,$E:$E,$E709)),
100*(L709-MINIFS(L:L,$E:$E,$E709))/(MAXIFS(L:L,$E:$E,$E709)-MINIFS(L:L,$E:$E,$E709))))</f>
        <v/>
      </c>
      <c r="CB709" s="223" t="str">
        <f t="array" ref="CB709">IF(M709="","",
IF(INDEX(Settings!$H:$H,MATCH(CB$1,Settings!$G:$G,0))=TRUE,
100-100*(M709-MINIFS(M:M,$E:$E,$E709))/(MAXIFS(M:M,$E:$E,$E709)-MINIFS(M:M,$E:$E,$E709)),
100*(M709-MINIFS(M:M,$E:$E,$E709))/(MAXIFS(M:M,$E:$E,$E709)-MINIFS(M:M,$E:$E,$E709))))</f>
        <v/>
      </c>
      <c r="CC709" s="223" t="str">
        <f t="array" ref="CC709">IF(N709="","",
IF(INDEX(Settings!$H:$H,MATCH(CC$1,Settings!$G:$G,0))=TRUE,
100-100*(N709-MINIFS(N:N,$E:$E,$E709))/(MAXIFS(N:N,$E:$E,$E709)-MINIFS(N:N,$E:$E,$E709)),
100*(N709-MINIFS(N:N,$E:$E,$E709))/(MAXIFS(N:N,$E:$E,$E709)-MINIFS(N:N,$E:$E,$E709))))</f>
        <v/>
      </c>
      <c r="CD709" s="223" t="str">
        <f t="array" ref="CD709">IF(O709="","",
IF(INDEX(Settings!$H:$H,MATCH(CD$1,Settings!$G:$G,0))=TRUE,
100-100*(O709-MINIFS(O:O,$E:$E,$E709))/(MAXIFS(O:O,$E:$E,$E709)-MINIFS(O:O,$E:$E,$E709)),
100*(O709-MINIFS(O:O,$E:$E,$E709))/(MAXIFS(O:O,$E:$E,$E709)-MINIFS(O:O,$E:$E,$E709))))</f>
        <v/>
      </c>
      <c r="CE709" s="223" t="str">
        <f t="array" ref="CE709">IF(P709="","",
IF(INDEX(Settings!$H:$H,MATCH(CE$1,Settings!$G:$G,0))=TRUE,
100-100*(P709-MINIFS(P:P,$E:$E,$E709))/(MAXIFS(P:P,$E:$E,$E709)-MINIFS(P:P,$E:$E,$E709)),
100*(P709-MINIFS(P:P,$E:$E,$E709))/(MAXIFS(P:P,$E:$E,$E709)-MINIFS(P:P,$E:$E,$E709))))</f>
        <v/>
      </c>
      <c r="CF709" s="223" t="str">
        <f t="array" ref="CF709">IF(Q709="","",
IF(INDEX(Settings!$H:$H,MATCH(CF$1,Settings!$G:$G,0))=TRUE,
100-100*(Q709-MINIFS(Q:Q,$E:$E,$E709))/(MAXIFS(Q:Q,$E:$E,$E709)-MINIFS(Q:Q,$E:$E,$E709)),
100*(Q709-MINIFS(Q:Q,$E:$E,$E709))/(MAXIFS(Q:Q,$E:$E,$E709)-MINIFS(Q:Q,$E:$E,$E709))))</f>
        <v/>
      </c>
      <c r="CG709" s="223" t="str">
        <f t="array" ref="CG709">IF(R709="","",
IF(INDEX(Settings!$H:$H,MATCH(CG$1,Settings!$G:$G,0))=TRUE,
100-100*(R709-MINIFS(R:R,$E:$E,$E709))/(MAXIFS(R:R,$E:$E,$E709)-MINIFS(R:R,$E:$E,$E709)),
100*(R709-MINIFS(R:R,$E:$E,$E709))/(MAXIFS(R:R,$E:$E,$E709)-MINIFS(R:R,$E:$E,$E709))))</f>
        <v/>
      </c>
      <c r="CH709" s="223" t="str">
        <f t="array" ref="CH709">IF(S709="","",
IF(INDEX(Settings!$H:$H,MATCH(CH$1,Settings!$G:$G,0))=TRUE,
100-100*(S709-MINIFS(S:S,$E:$E,$E709))/(MAXIFS(S:S,$E:$E,$E709)-MINIFS(S:S,$E:$E,$E709)),
100*(S709-MINIFS(S:S,$E:$E,$E709))/(MAXIFS(S:S,$E:$E,$E709)-MINIFS(S:S,$E:$E,$E709))))</f>
        <v/>
      </c>
      <c r="CI709" s="223" t="str">
        <f t="array" ref="CI709">IF(T709="","",
IF(INDEX(Settings!$H:$H,MATCH(CI$1,Settings!$G:$G,0))=TRUE,
100-100*(T709-MINIFS(T:T,$E:$E,$E709))/(MAXIFS(T:T,$E:$E,$E709)-MINIFS(T:T,$E:$E,$E709)),
100*(T709-MINIFS(T:T,$E:$E,$E709))/(MAXIFS(T:T,$E:$E,$E709)-MINIFS(T:T,$E:$E,$E709))))</f>
        <v/>
      </c>
      <c r="CJ709" s="223" t="str">
        <f t="array" ref="CJ709">IF(U709="","",
IF(INDEX(Settings!$H:$H,MATCH(CJ$1,Settings!$G:$G,0))=TRUE,
100-100*(U709-MINIFS(U:U,$E:$E,$E709))/(MAXIFS(U:U,$E:$E,$E709)-MINIFS(U:U,$E:$E,$E709)),
100*(U709-MINIFS(U:U,$E:$E,$E709))/(MAXIFS(U:U,$E:$E,$E709)-MINIFS(U:U,$E:$E,$E709))))</f>
        <v/>
      </c>
      <c r="CK709" s="223" t="str">
        <f t="array" ref="CK709">IF(V709="","",
IF(INDEX(Settings!$H:$H,MATCH(CK$1,Settings!$G:$G,0))=TRUE,
100-100*(V709-MINIFS(V:V,$E:$E,$E709))/(MAXIFS(V:V,$E:$E,$E709)-MINIFS(V:V,$E:$E,$E709)),
100*(V709-MINIFS(V:V,$E:$E,$E709))/(MAXIFS(V:V,$E:$E,$E709)-MINIFS(V:V,$E:$E,$E709))))</f>
        <v/>
      </c>
      <c r="CL709" s="223" t="str">
        <f t="array" ref="CL709">IF(W709="","",
IF(INDEX(Settings!$H:$H,MATCH(CL$1,Settings!$G:$G,0))=TRUE,
100-100*(W709-MINIFS(W:W,$E:$E,$E709))/(MAXIFS(W:W,$E:$E,$E709)-MINIFS(W:W,$E:$E,$E709)),
100*(W709-MINIFS(W:W,$E:$E,$E709))/(MAXIFS(W:W,$E:$E,$E709)-MINIFS(W:W,$E:$E,$E709))))</f>
        <v/>
      </c>
      <c r="CM709" s="223" t="str">
        <f t="array" ref="CM709">IF(X709="","",
IF(INDEX(Settings!$H:$H,MATCH(CM$1,Settings!$G:$G,0))=TRUE,
100-100*(X709-MINIFS(X:X,$E:$E,$E709))/(MAXIFS(X:X,$E:$E,$E709)-MINIFS(X:X,$E:$E,$E709)),
100*(X709-MINIFS(X:X,$E:$E,$E709))/(MAXIFS(X:X,$E:$E,$E709)-MINIFS(X:X,$E:$E,$E709))))</f>
        <v/>
      </c>
      <c r="CN709" s="223" t="str">
        <f t="array" ref="CN709">IF(Y709="","",
IF(INDEX(Settings!$H:$H,MATCH(CN$1,Settings!$G:$G,0))=TRUE,
100-100*(Y709-MINIFS(Y:Y,$E:$E,$E709))/(MAXIFS(Y:Y,$E:$E,$E709)-MINIFS(Y:Y,$E:$E,$E709)),
100*(Y709-MINIFS(Y:Y,$E:$E,$E709))/(MAXIFS(Y:Y,$E:$E,$E709)-MINIFS(Y:Y,$E:$E,$E709))))</f>
        <v/>
      </c>
      <c r="CO709" s="223" t="str">
        <f t="array" ref="CO709">IF(Z709="","",
IF(INDEX(Settings!$H:$H,MATCH(CO$1,Settings!$G:$G,0))=TRUE,
100-100*(Z709-MINIFS(Z:Z,$E:$E,$E709))/(MAXIFS(Z:Z,$E:$E,$E709)-MINIFS(Z:Z,$E:$E,$E709)),
100*(Z709-MINIFS(Z:Z,$E:$E,$E709))/(MAXIFS(Z:Z,$E:$E,$E709)-MINIFS(Z:Z,$E:$E,$E709))))</f>
        <v/>
      </c>
      <c r="CP709" s="223" t="str">
        <f t="array" ref="CP709">IF(AA709="","",
IF(INDEX(Settings!$H:$H,MATCH(CP$1,Settings!$G:$G,0))=TRUE,
100-100*(AA709-MINIFS(AA:AA,$E:$E,$E709))/(MAXIFS(AA:AA,$E:$E,$E709)-MINIFS(AA:AA,$E:$E,$E709)),
100*(AA709-MINIFS(AA:AA,$E:$E,$E709))/(MAXIFS(AA:AA,$E:$E,$E709)-MINIFS(AA:AA,$E:$E,$E709))))</f>
        <v/>
      </c>
      <c r="CQ709" s="223" t="str">
        <f t="array" ref="CQ709">IF(AB709="","",
IF(INDEX(Settings!$H:$H,MATCH(CQ$1,Settings!$G:$G,0))=TRUE,
100-100*(AB709-MINIFS(AB:AB,$E:$E,$E709))/(MAXIFS(AB:AB,$E:$E,$E709)-MINIFS(AB:AB,$E:$E,$E709)),
100*(AB709-MINIFS(AB:AB,$E:$E,$E709))/(MAXIFS(AB:AB,$E:$E,$E709)-MINIFS(AB:AB,$E:$E,$E709))))</f>
        <v/>
      </c>
      <c r="CR709" s="223" t="str">
        <f t="array" ref="CR709">IF(AC709="","",
IF(INDEX(Settings!$H:$H,MATCH(CR$1,Settings!$G:$G,0))=TRUE,
100-100*(AC709-MINIFS(AC:AC,$E:$E,$E709))/(MAXIFS(AC:AC,$E:$E,$E709)-MINIFS(AC:AC,$E:$E,$E709)),
100*(AC709-MINIFS(AC:AC,$E:$E,$E709))/(MAXIFS(AC:AC,$E:$E,$E709)-MINIFS(AC:AC,$E:$E,$E709))))</f>
        <v/>
      </c>
      <c r="CS709" s="223" t="str">
        <f t="array" ref="CS709">IF(AD709="","",
IF(INDEX(Settings!$H:$H,MATCH(CS$1,Settings!$G:$G,0))=TRUE,
100-100*(AD709-MINIFS(AD:AD,$E:$E,$E709))/(MAXIFS(AD:AD,$E:$E,$E709)-MINIFS(AD:AD,$E:$E,$E709)),
100*(AD709-MINIFS(AD:AD,$E:$E,$E709))/(MAXIFS(AD:AD,$E:$E,$E709)-MINIFS(AD:AD,$E:$E,$E709))))</f>
        <v/>
      </c>
      <c r="CT709" s="223" t="str">
        <f t="array" ref="CT709">IF(AE709="","",
IF(INDEX(Settings!$H:$H,MATCH(CT$1,Settings!$G:$G,0))=TRUE,
100-100*(AE709-MINIFS(AE:AE,$E:$E,$E709))/(MAXIFS(AE:AE,$E:$E,$E709)-MINIFS(AE:AE,$E:$E,$E709)),
100*(AE709-MINIFS(AE:AE,$E:$E,$E709))/(MAXIFS(AE:AE,$E:$E,$E709)-MINIFS(AE:AE,$E:$E,$E709))))</f>
        <v/>
      </c>
      <c r="CU709" s="223" t="str">
        <f t="array" ref="CU709">IF(AF709="","",
IF(INDEX(Settings!$H:$H,MATCH(CU$1,Settings!$G:$G,0))=TRUE,
100-100*(AF709-MINIFS(AF:AF,$E:$E,$E709))/(MAXIFS(AF:AF,$E:$E,$E709)-MINIFS(AF:AF,$E:$E,$E709)),
100*(AF709-MINIFS(AF:AF,$E:$E,$E709))/(MAXIFS(AF:AF,$E:$E,$E709)-MINIFS(AF:AF,$E:$E,$E709))))</f>
        <v/>
      </c>
      <c r="CV709" s="223" t="str">
        <f t="array" ref="CV709">IF(AG709="","",
IF(INDEX(Settings!$H:$H,MATCH(CV$1,Settings!$G:$G,0))=TRUE,
100-100*(AG709-MINIFS(AG:AG,$E:$E,$E709))/(MAXIFS(AG:AG,$E:$E,$E709)-MINIFS(AG:AG,$E:$E,$E709)),
100*(AG709-MINIFS(AG:AG,$E:$E,$E709))/(MAXIFS(AG:AG,$E:$E,$E709)-MINIFS(AG:AG,$E:$E,$E709))))</f>
        <v/>
      </c>
      <c r="CW709" s="223" t="str">
        <f t="array" ref="CW709">IF(AH709="","",
IF(INDEX(Settings!$H:$H,MATCH(CW$1,Settings!$G:$G,0))=TRUE,
100-100*(AH709-MINIFS(AH:AH,$E:$E,$E709))/(MAXIFS(AH:AH,$E:$E,$E709)-MINIFS(AH:AH,$E:$E,$E709)),
100*(AH709-MINIFS(AH:AH,$E:$E,$E709))/(MAXIFS(AH:AH,$E:$E,$E709)-MINIFS(AH:AH,$E:$E,$E709))))</f>
        <v/>
      </c>
      <c r="CX709" s="223" t="str">
        <f t="array" ref="CX709">IF(AI709="","",
IF(INDEX(Settings!$H:$H,MATCH(CX$1,Settings!$G:$G,0))=TRUE,
100-100*(AI709-MINIFS(AI:AI,$E:$E,$E709))/(MAXIFS(AI:AI,$E:$E,$E709)-MINIFS(AI:AI,$E:$E,$E709)),
100*(AI709-MINIFS(AI:AI,$E:$E,$E709))/(MAXIFS(AI:AI,$E:$E,$E709)-MINIFS(AI:AI,$E:$E,$E709))))</f>
        <v/>
      </c>
      <c r="CY709" s="223" t="str">
        <f t="array" ref="CY709">IF(AJ709="","",
IF(INDEX(Settings!$H:$H,MATCH(CY$1,Settings!$G:$G,0))=TRUE,
100-100*(AJ709-MINIFS(AJ:AJ,$E:$E,$E709))/(MAXIFS(AJ:AJ,$E:$E,$E709)-MINIFS(AJ:AJ,$E:$E,$E709)),
100*(AJ709-MINIFS(AJ:AJ,$E:$E,$E709))/(MAXIFS(AJ:AJ,$E:$E,$E709)-MINIFS(AJ:AJ,$E:$E,$E709))))</f>
        <v/>
      </c>
      <c r="CZ709" s="223" t="str">
        <f t="array" ref="CZ709">IF(AK709="","",
IF(INDEX(Settings!$H:$H,MATCH(CZ$1,Settings!$G:$G,0))=TRUE,
100-100*(AK709-MINIFS(AK:AK,$E:$E,$E709))/(MAXIFS(AK:AK,$E:$E,$E709)-MINIFS(AK:AK,$E:$E,$E709)),
100*(AK709-MINIFS(AK:AK,$E:$E,$E709))/(MAXIFS(AK:AK,$E:$E,$E709)-MINIFS(AK:AK,$E:$E,$E709))))</f>
        <v/>
      </c>
      <c r="DA709" s="223" t="str">
        <f t="array" ref="DA709">IF(AL709="","",
IF(INDEX(Settings!$H:$H,MATCH(DA$1,Settings!$G:$G,0))=TRUE,
100-100*(AL709-MINIFS(AL:AL,$E:$E,$E709))/(MAXIFS(AL:AL,$E:$E,$E709)-MINIFS(AL:AL,$E:$E,$E709)),
100*(AL709-MINIFS(AL:AL,$E:$E,$E709))/(MAXIFS(AL:AL,$E:$E,$E709)-MINIFS(AL:AL,$E:$E,$E709))))</f>
        <v/>
      </c>
      <c r="DB709" s="223" t="str">
        <f t="array" ref="DB709">IF(AM709="","",
IF(INDEX(Settings!$H:$H,MATCH(DB$1,Settings!$G:$G,0))=TRUE,
100-100*(AM709-MINIFS(AM:AM,$E:$E,$E709))/(MAXIFS(AM:AM,$E:$E,$E709)-MINIFS(AM:AM,$E:$E,$E709)),
100*(AM709-MINIFS(AM:AM,$E:$E,$E709))/(MAXIFS(AM:AM,$E:$E,$E709)-MINIFS(AM:AM,$E:$E,$E709))))</f>
        <v/>
      </c>
      <c r="DC709" s="223" t="str">
        <f t="array" ref="DC709">IF(AN709="","",
IF(INDEX(Settings!$H:$H,MATCH(DC$1,Settings!$G:$G,0))=TRUE,
100-100*(AN709-MINIFS(AN:AN,$E:$E,$E709))/(MAXIFS(AN:AN,$E:$E,$E709)-MINIFS(AN:AN,$E:$E,$E709)),
100*(AN709-MINIFS(AN:AN,$E:$E,$E709))/(MAXIFS(AN:AN,$E:$E,$E709)-MINIFS(AN:AN,$E:$E,$E709))))</f>
        <v/>
      </c>
      <c r="DD709" s="223" t="str">
        <f t="array" ref="DD709">IF(AO709="","",
IF(INDEX(Settings!$H:$H,MATCH(DD$1,Settings!$G:$G,0))=TRUE,
100-100*(AO709-MINIFS(AO:AO,$E:$E,$E709))/(MAXIFS(AO:AO,$E:$E,$E709)-MINIFS(AO:AO,$E:$E,$E709)),
100*(AO709-MINIFS(AO:AO,$E:$E,$E709))/(MAXIFS(AO:AO,$E:$E,$E709)-MINIFS(AO:AO,$E:$E,$E709))))</f>
        <v/>
      </c>
      <c r="DE709" s="223" t="str">
        <f t="array" ref="DE709">IF(AP709="","",
IF(INDEX(Settings!$H:$H,MATCH(DE$1,Settings!$G:$G,0))=TRUE,
100-100*(AP709-MINIFS(AP:AP,$E:$E,$E709))/(MAXIFS(AP:AP,$E:$E,$E709)-MINIFS(AP:AP,$E:$E,$E709)),
100*(AP709-MINIFS(AP:AP,$E:$E,$E709))/(MAXIFS(AP:AP,$E:$E,$E709)-MINIFS(AP:AP,$E:$E,$E709))))</f>
        <v/>
      </c>
      <c r="DF709" s="223" t="str">
        <f t="array" ref="DF709">IF(AQ709="","",
IF(INDEX(Settings!$H:$H,MATCH(DF$1,Settings!$G:$G,0))=TRUE,
100-100*(AQ709-MINIFS(AQ:AQ,$E:$E,$E709))/(MAXIFS(AQ:AQ,$E:$E,$E709)-MINIFS(AQ:AQ,$E:$E,$E709)),
100*(AQ709-MINIFS(AQ:AQ,$E:$E,$E709))/(MAXIFS(AQ:AQ,$E:$E,$E709)-MINIFS(AQ:AQ,$E:$E,$E709))))</f>
        <v/>
      </c>
      <c r="DG709" s="223" t="str">
        <f t="array" ref="DG709">IF(AR709="","",
IF(INDEX(Settings!$H:$H,MATCH(DG$1,Settings!$G:$G,0))=TRUE,
100-100*(AR709-MINIFS(AR:AR,$E:$E,$E709))/(MAXIFS(AR:AR,$E:$E,$E709)-MINIFS(AR:AR,$E:$E,$E709)),
100*(AR709-MINIFS(AR:AR,$E:$E,$E709))/(MAXIFS(AR:AR,$E:$E,$E709)-MINIFS(AR:AR,$E:$E,$E709))))</f>
        <v/>
      </c>
      <c r="DH709" s="223" t="str">
        <f t="array" ref="DH709">IF(AS709="","",
IF(INDEX(Settings!$H:$H,MATCH(DH$1,Settings!$G:$G,0))=TRUE,
100-100*(AS709-MINIFS(AS:AS,$E:$E,$E709))/(MAXIFS(AS:AS,$E:$E,$E709)-MINIFS(AS:AS,$E:$E,$E709)),
100*(AS709-MINIFS(AS:AS,$E:$E,$E709))/(MAXIFS(AS:AS,$E:$E,$E709)-MINIFS(AS:AS,$E:$E,$E709))))</f>
        <v/>
      </c>
      <c r="DI709" s="223" t="str">
        <f t="array" ref="DI709">IF(AT709="","",
IF(INDEX(Settings!$H:$H,MATCH(DI$1,Settings!$G:$G,0))=TRUE,
100-100*(AT709-MINIFS(AT:AT,$E:$E,$E709))/(MAXIFS(AT:AT,$E:$E,$E709)-MINIFS(AT:AT,$E:$E,$E709)),
100*(AT709-MINIFS(AT:AT,$E:$E,$E709))/(MAXIFS(AT:AT,$E:$E,$E709)-MINIFS(AT:AT,$E:$E,$E709))))</f>
        <v/>
      </c>
      <c r="DJ709" s="223" t="str">
        <f t="array" ref="DJ709">IF(AU709="","",
IF(INDEX(Settings!$H:$H,MATCH(DJ$1,Settings!$G:$G,0))=TRUE,
100-100*(AU709-MINIFS(AU:AU,$E:$E,$E709))/(MAXIFS(AU:AU,$E:$E,$E709)-MINIFS(AU:AU,$E:$E,$E709)),
100*(AU709-MINIFS(AU:AU,$E:$E,$E709))/(MAXIFS(AU:AU,$E:$E,$E709)-MINIFS(AU:AU,$E:$E,$E709))))</f>
        <v/>
      </c>
      <c r="DK709" s="223" t="str">
        <f t="array" ref="DK709">IF(AV709="","",
IF(INDEX(Settings!$H:$H,MATCH(DK$1,Settings!$G:$G,0))=TRUE,
100-100*(AV709-MINIFS(AV:AV,$E:$E,$E709))/(MAXIFS(AV:AV,$E:$E,$E709)-MINIFS(AV:AV,$E:$E,$E709)),
100*(AV709-MINIFS(AV:AV,$E:$E,$E709))/(MAXIFS(AV:AV,$E:$E,$E709)-MINIFS(AV:AV,$E:$E,$E709))))</f>
        <v/>
      </c>
      <c r="DL709" s="223" t="str">
        <f t="array" ref="DL709">IF(AW709="","",
IF(INDEX(Settings!$H:$H,MATCH(DL$1,Settings!$G:$G,0))=TRUE,
100-100*(AW709-MINIFS(AW:AW,$E:$E,$E709))/(MAXIFS(AW:AW,$E:$E,$E709)-MINIFS(AW:AW,$E:$E,$E709)),
100*(AW709-MINIFS(AW:AW,$E:$E,$E709))/(MAXIFS(AW:AW,$E:$E,$E709)-MINIFS(AW:AW,$E:$E,$E709))))</f>
        <v/>
      </c>
      <c r="DM709" s="223" t="str">
        <f t="array" ref="DM709">IF(AX709="","",
IF(INDEX(Settings!$H:$H,MATCH(DM$1,Settings!$G:$G,0))=TRUE,
100-100*(AX709-MINIFS(AX:AX,$E:$E,$E709))/(MAXIFS(AX:AX,$E:$E,$E709)-MINIFS(AX:AX,$E:$E,$E709)),
100*(AX709-MINIFS(AX:AX,$E:$E,$E709))/(MAXIFS(AX:AX,$E:$E,$E709)-MINIFS(AX:AX,$E:$E,$E709))))</f>
        <v/>
      </c>
      <c r="DN709" s="223" t="str">
        <f t="array" ref="DN709">IF(AY709="","",
IF(INDEX(Settings!$H:$H,MATCH(DN$1,Settings!$G:$G,0))=TRUE,
100-100*(AY709-MINIFS(AY:AY,$E:$E,$E709))/(MAXIFS(AY:AY,$E:$E,$E709)-MINIFS(AY:AY,$E:$E,$E709)),
100*(AY709-MINIFS(AY:AY,$E:$E,$E709))/(MAXIFS(AY:AY,$E:$E,$E709)-MINIFS(AY:AY,$E:$E,$E709))))</f>
        <v/>
      </c>
      <c r="DO709" s="223" t="str">
        <f t="array" ref="DO709">IF(AZ709="","",
IF(INDEX(Settings!$H:$H,MATCH(DO$1,Settings!$G:$G,0))=TRUE,
100-100*(AZ709-MINIFS(AZ:AZ,$E:$E,$E709))/(MAXIFS(AZ:AZ,$E:$E,$E709)-MINIFS(AZ:AZ,$E:$E,$E709)),
100*(AZ709-MINIFS(AZ:AZ,$E:$E,$E709))/(MAXIFS(AZ:AZ,$E:$E,$E709)-MINIFS(AZ:AZ,$E:$E,$E709))))</f>
        <v/>
      </c>
      <c r="DP709" s="223" t="str">
        <f t="array" ref="DP709">IF(BA709="","",
IF(INDEX(Settings!$H:$H,MATCH(DP$1,Settings!$G:$G,0))=TRUE,
100-100*(BA709-MINIFS(BA:BA,$E:$E,$E709))/(MAXIFS(BA:BA,$E:$E,$E709)-MINIFS(BA:BA,$E:$E,$E709)),
100*(BA709-MINIFS(BA:BA,$E:$E,$E709))/(MAXIFS(BA:BA,$E:$E,$E709)-MINIFS(BA:BA,$E:$E,$E709))))</f>
        <v/>
      </c>
      <c r="DQ709" s="223" t="str">
        <f t="array" ref="DQ709">IF(BB709="","",
IF(INDEX(Settings!$H:$H,MATCH(DQ$1,Settings!$G:$G,0))=TRUE,
100-100*(BB709-MINIFS(BB:BB,$E:$E,$E709))/(MAXIFS(BB:BB,$E:$E,$E709)-MINIFS(BB:BB,$E:$E,$E709)),
100*(BB709-MINIFS(BB:BB,$E:$E,$E709))/(MAXIFS(BB:BB,$E:$E,$E709)-MINIFS(BB:BB,$E:$E,$E709))))</f>
        <v/>
      </c>
      <c r="DR709" s="223" t="str">
        <f t="array" ref="DR709">IF(BC709="","",
IF(INDEX(Settings!$H:$H,MATCH(DR$1,Settings!$G:$G,0))=TRUE,
100-100*(BC709-MINIFS(BC:BC,$E:$E,$E709))/(MAXIFS(BC:BC,$E:$E,$E709)-MINIFS(BC:BC,$E:$E,$E709)),
100*(BC709-MINIFS(BC:BC,$E:$E,$E709))/(MAXIFS(BC:BC,$E:$E,$E709)-MINIFS(BC:BC,$E:$E,$E709))))</f>
        <v/>
      </c>
      <c r="DS709" s="223" t="str">
        <f t="array" ref="DS709">IF(BD709="","",
IF(INDEX(Settings!$H:$H,MATCH(DS$1,Settings!$G:$G,0))=TRUE,
100-100*(BD709-MINIFS(BD:BD,$E:$E,$E709))/(MAXIFS(BD:BD,$E:$E,$E709)-MINIFS(BD:BD,$E:$E,$E709)),
100*(BD709-MINIFS(BD:BD,$E:$E,$E709))/(MAXIFS(BD:BD,$E:$E,$E709)-MINIFS(BD:BD,$E:$E,$E709))))</f>
        <v/>
      </c>
      <c r="DT709" s="223" t="str">
        <f t="array" ref="DT709">IF(BE709="","",
IF(INDEX(Settings!$H:$H,MATCH(DT$1,Settings!$G:$G,0))=TRUE,
100-100*(BE709-MINIFS(BE:BE,$E:$E,$E709))/(MAXIFS(BE:BE,$E:$E,$E709)-MINIFS(BE:BE,$E:$E,$E709)),
100*(BE709-MINIFS(BE:BE,$E:$E,$E709))/(MAXIFS(BE:BE,$E:$E,$E709)-MINIFS(BE:BE,$E:$E,$E709))))</f>
        <v/>
      </c>
      <c r="DU709" s="223" t="str">
        <f t="array" ref="DU709">IF(BF709="","",
IF(INDEX(Settings!$H:$H,MATCH(DU$1,Settings!$G:$G,0))=TRUE,
100-100*(BF709-MINIFS(BF:BF,$E:$E,$E709))/(MAXIFS(BF:BF,$E:$E,$E709)-MINIFS(BF:BF,$E:$E,$E709)),
100*(BF709-MINIFS(BF:BF,$E:$E,$E709))/(MAXIFS(BF:BF,$E:$E,$E709)-MINIFS(BF:BF,$E:$E,$E709))))</f>
        <v/>
      </c>
      <c r="DV709" s="223" t="str">
        <f t="array" ref="DV709">IF(BG709="","",
IF(INDEX(Settings!$H:$H,MATCH(DV$1,Settings!$G:$G,0))=TRUE,
100-100*(BG709-MINIFS(BG:BG,$E:$E,$E709))/(MAXIFS(BG:BG,$E:$E,$E709)-MINIFS(BG:BG,$E:$E,$E709)),
100*(BG709-MINIFS(BG:BG,$E:$E,$E709))/(MAXIFS(BG:BG,$E:$E,$E709)-MINIFS(BG:BG,$E:$E,$E709))))</f>
        <v/>
      </c>
      <c r="DW709" s="223" t="str">
        <f t="array" ref="DW709">IF(BH709="","",
IF(INDEX(Settings!$H:$H,MATCH(DW$1,Settings!$G:$G,0))=TRUE,
100-100*(BH709-MINIFS(BH:BH,$E:$E,$E709))/(MAXIFS(BH:BH,$E:$E,$E709)-MINIFS(BH:BH,$E:$E,$E709)),
100*(BH709-MINIFS(BH:BH,$E:$E,$E709))/(MAXIFS(BH:BH,$E:$E,$E709)-MINIFS(BH:BH,$E:$E,$E709))))</f>
        <v/>
      </c>
      <c r="DX709" s="223" t="str">
        <f t="array" ref="DX709">IF(BI709="","",
IF(INDEX(Settings!$H:$H,MATCH(DX$1,Settings!$G:$G,0))=TRUE,
100-100*(BI709-MINIFS(BI:BI,$E:$E,$E709))/(MAXIFS(BI:BI,$E:$E,$E709)-MINIFS(BI:BI,$E:$E,$E709)),
100*(BI709-MINIFS(BI:BI,$E:$E,$E709))/(MAXIFS(BI:BI,$E:$E,$E709)-MINIFS(BI:BI,$E:$E,$E709))))</f>
        <v/>
      </c>
      <c r="DY709" s="223" t="str">
        <f t="array" ref="DY709">IF(BJ709="","",
IF(INDEX(Settings!$H:$H,MATCH(DY$1,Settings!$G:$G,0))=TRUE,
100-100*(BJ709-MINIFS(BJ:BJ,$E:$E,$E709))/(MAXIFS(BJ:BJ,$E:$E,$E709)-MINIFS(BJ:BJ,$E:$E,$E709)),
100*(BJ709-MINIFS(BJ:BJ,$E:$E,$E709))/(MAXIFS(BJ:BJ,$E:$E,$E709)-MINIFS(BJ:BJ,$E:$E,$E709))))</f>
        <v/>
      </c>
      <c r="DZ709" s="225"/>
      <c r="EA709" s="225"/>
      <c r="EB709" s="225" t="str">
        <f t="shared" si="8"/>
        <v/>
      </c>
      <c r="EC709" s="225" t="str">
        <f t="shared" si="9"/>
        <v/>
      </c>
      <c r="ED709" s="225" t="str">
        <f t="shared" si="10"/>
        <v/>
      </c>
      <c r="EE709" s="225" t="str">
        <f t="shared" si="11"/>
        <v/>
      </c>
      <c r="EF709" s="225" t="str">
        <f t="shared" si="12"/>
        <v/>
      </c>
      <c r="EG709" s="225" t="str">
        <f t="shared" si="13"/>
        <v/>
      </c>
      <c r="EH709" s="225"/>
      <c r="EI709" s="225"/>
      <c r="EJ709" s="225"/>
      <c r="EK709" s="225"/>
      <c r="EL709" s="225"/>
      <c r="EM709" s="225"/>
    </row>
    <row r="710">
      <c r="A710" s="231"/>
      <c r="B710" s="231"/>
      <c r="C710" s="231"/>
      <c r="D710" s="231" t="str">
        <f t="array" ref="D710">IFERROR(INDEX(Profiles!$B:$B,MATCH($A710,Profiles!$A:$A,0)),"")</f>
        <v/>
      </c>
      <c r="E710" s="231"/>
      <c r="F710" s="231"/>
      <c r="G710" s="231"/>
      <c r="H710" s="231"/>
      <c r="I710" s="231" t="str">
        <f>IF(A710="","",IF(Settings!$N$3="DATE",F710&amp;": "&amp;TEXT(B710,"M/DD/YY"),F710&amp;": "&amp;H710))</f>
        <v/>
      </c>
      <c r="J710" s="231"/>
      <c r="K710" s="231"/>
      <c r="L710" s="231"/>
      <c r="M710" s="232" t="str">
        <f t="shared" si="14"/>
        <v/>
      </c>
      <c r="N710" s="231"/>
      <c r="O710" s="231"/>
      <c r="P710" s="231"/>
      <c r="Q710" s="231"/>
      <c r="R710" s="231"/>
      <c r="S710" s="230" t="str">
        <f>IFERROR(VLOOKUP(AF710, 'YOYO IR Scores'!A:C, 3, FALSE), "")
</f>
        <v/>
      </c>
      <c r="T710" s="231"/>
      <c r="U710" s="231"/>
      <c r="V710" s="231"/>
      <c r="W710" s="231"/>
      <c r="X710" s="233" t="str">
        <f t="shared" si="4"/>
        <v/>
      </c>
      <c r="Y710" s="234" t="str">
        <f t="shared" si="5"/>
        <v/>
      </c>
      <c r="Z710" s="234" t="str">
        <f t="shared" si="6"/>
        <v/>
      </c>
      <c r="AA710" s="233" t="str">
        <f t="shared" si="7"/>
        <v/>
      </c>
      <c r="AB710" s="232"/>
      <c r="AC710" s="232"/>
      <c r="AD710" s="232"/>
      <c r="AE710" s="232" t="str">
        <f>IFERROR(VLOOKUP(AF710, 'YOYO IR Scores'!A:C, 2, FALSE), "")</f>
        <v/>
      </c>
      <c r="AF710" s="232"/>
      <c r="AG710" s="23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c r="BD710" s="232"/>
      <c r="BE710" s="232"/>
      <c r="BF710" s="232"/>
      <c r="BG710" s="232"/>
      <c r="BH710" s="232"/>
      <c r="BI710" s="232"/>
      <c r="BJ710" s="232"/>
      <c r="BK710" s="232" t="str">
        <f t="array" ref="BK710">IF(J710="","",
IF(INDEX(Settings!$H:$H,MATCH(BY$1,Settings!$G:$G,0))=TRUE,
100-100*(J710-MIN(J:J))/(MAX(J:J)-MIN(J:J)),
100*(J710-MIN(J:J))/(MAX(J:J)-MIN(J:J))))</f>
        <v/>
      </c>
      <c r="BL710" s="232" t="str">
        <f t="array" ref="BL710">IF(J710="","",
IF(INDEX(Settings!$H:$H,MATCH(BY$1,Settings!$G:$G,0))=TRUE,
100-100*(J710-MINIFS(J:J,$E:$E,$E710))/(MAXIFS(J:J,$E:$E,$E710)-MINIFS(J:J,$E:$E,$E710)),
100*(J710-MINIFS(J:J,$E:$E,$E710))/(MAXIFS(J:J,$E:$E,$E710)-MINIFS(J:J,$E:$E,$E710))))</f>
        <v/>
      </c>
      <c r="BM710" s="232" t="str">
        <f t="array" ref="BM710">IF(J710="","",
IF(INDEX(Settings!$H:$H,MATCH(BY$1,Settings!$G:$G,0))=TRUE,
100-100*(J710-MINIFS(J:J,$E:$E,$E710,$I:$I,$I710))/(MAXIFS(J:J,$E:$E,$E710,$I:$I,$I710)-MINIFS(J:J,$E:$E,$E710,$I:$I,$I710)),
100*(J710-MINIFS(J:J,$E:$E,$E710,$I:$I,$I710))/(MAXIFS(J:J,$E:$E,$E710,$I:$I,$I710)-MINIFS(J:J,$E:$E,$E710,$I:$I,$I710))))</f>
        <v/>
      </c>
      <c r="BN710" s="231" t="str">
        <f t="array" ref="BN710">IF(J710="","",
IF(INDEX(Settings!$H:$H,MATCH(BY$1,Settings!$G:$G,0))=TRUE,
100-100*PERCENTRANK(J:J,J710),
100*PERCENTRANK(J:J,J710)))</f>
        <v/>
      </c>
      <c r="BO710" s="231" t="str">
        <f>IFERROR(__xludf.DUMMYFUNCTION("IF(J710="""","""",
IF(INDEX(Settings!$H:$H,MATCH(BY$1,Settings!$G:$G,0))=TRUE,
100-100*PERCENTRANK(FILTER(J:J,$E:$E=$E710),J710),
100*PERCENTRANK(FILTER(J:J,$E:$E=$E710),J710)))"),"")</f>
        <v/>
      </c>
      <c r="BP710" s="231" t="str">
        <f>IFERROR(__xludf.DUMMYFUNCTION("IF(J710="""","""",
IF(INDEX(Settings!$H:$H,MATCH(BY$1,Settings!$G:$G,0))=TRUE,
100-100*PERCENTRANK(FILTER(J:J,$E:$E=$E710,$I:$I=$I710),J710),
100*PERCENTRANK(FILTER(J:J,$E:$E=$E710,$I:$I=$I710),J710)))"),"")</f>
        <v/>
      </c>
      <c r="BQ710" s="233" t="str">
        <f t="array" ref="BQ710">IF(J710="","",
IF(INDEX(Settings!$H:$H,MATCH(BY$1,Settings!$G:$G,0))=TRUE,
-1*(J710-AVERAGE(J:J))/STDEV(J:J),
(J710-AVERAGE(J:J))/STDEV(J:J)))</f>
        <v/>
      </c>
      <c r="BR710" s="233" t="str">
        <f>IFERROR(__xludf.DUMMYFUNCTION("IF(J710="""","""",
IF(INDEX(Settings!$H:$H,MATCH(BY$1,Settings!$G:$G,0))=TRUE,
-1*(J710-AVERAGEIFS(J:J,$E:$E,$E710))/STDEV(FILTER(J:J,$E:$E=$E710)),
(J710-AVERAGEIFS(J:J,$E:$E,$E710))/STDEV(FILTER(J:J,$E:$E=$E710))))"),"")</f>
        <v/>
      </c>
      <c r="BS710" s="233"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1"/>
      <c r="BX710" s="231"/>
      <c r="BY710" s="232" t="str">
        <f t="array" ref="BY710">IF(J710="","",
IF(INDEX(Settings!$H:$H,MATCH(BY$1,Settings!$G:$G,0))=TRUE,
100-100*(J710-MINIFS(J:J,$E:$E,$E710))/(MAXIFS(J:J,$E:$E,$E710)-MINIFS(J:J,$E:$E,$E710)),
100*(J710-MINIFS(J:J,$E:$E,$E710))/(MAXIFS(J:J,$E:$E,$E710)-MINIFS(J:J,$E:$E,$E710))))</f>
        <v/>
      </c>
      <c r="BZ710" s="232" t="str">
        <f t="array" ref="BZ710">IF(K710="","",
IF(INDEX(Settings!$H:$H,MATCH(BZ$1,Settings!$G:$G,0))=TRUE,
100-100*(K710-MINIFS(K:K,$E:$E,$E710))/(MAXIFS(K:K,$E:$E,$E710)-MINIFS(K:K,$E:$E,$E710)),
100*(K710-MINIFS(K:K,$E:$E,$E710))/(MAXIFS(K:K,$E:$E,$E710)-MINIFS(K:K,$E:$E,$E710))))</f>
        <v/>
      </c>
      <c r="CA710" s="232" t="str">
        <f t="array" ref="CA710">IF(L710="","",
IF(INDEX(Settings!$H:$H,MATCH(CA$1,Settings!$G:$G,0))=TRUE,
100-100*(L710-MINIFS(L:L,$E:$E,$E710))/(MAXIFS(L:L,$E:$E,$E710)-MINIFS(L:L,$E:$E,$E710)),
100*(L710-MINIFS(L:L,$E:$E,$E710))/(MAXIFS(L:L,$E:$E,$E710)-MINIFS(L:L,$E:$E,$E710))))</f>
        <v/>
      </c>
      <c r="CB710" s="232" t="str">
        <f t="array" ref="CB710">IF(M710="","",
IF(INDEX(Settings!$H:$H,MATCH(CB$1,Settings!$G:$G,0))=TRUE,
100-100*(M710-MINIFS(M:M,$E:$E,$E710))/(MAXIFS(M:M,$E:$E,$E710)-MINIFS(M:M,$E:$E,$E710)),
100*(M710-MINIFS(M:M,$E:$E,$E710))/(MAXIFS(M:M,$E:$E,$E710)-MINIFS(M:M,$E:$E,$E710))))</f>
        <v/>
      </c>
      <c r="CC710" s="232" t="str">
        <f t="array" ref="CC710">IF(N710="","",
IF(INDEX(Settings!$H:$H,MATCH(CC$1,Settings!$G:$G,0))=TRUE,
100-100*(N710-MINIFS(N:N,$E:$E,$E710))/(MAXIFS(N:N,$E:$E,$E710)-MINIFS(N:N,$E:$E,$E710)),
100*(N710-MINIFS(N:N,$E:$E,$E710))/(MAXIFS(N:N,$E:$E,$E710)-MINIFS(N:N,$E:$E,$E710))))</f>
        <v/>
      </c>
      <c r="CD710" s="232" t="str">
        <f t="array" ref="CD710">IF(O710="","",
IF(INDEX(Settings!$H:$H,MATCH(CD$1,Settings!$G:$G,0))=TRUE,
100-100*(O710-MINIFS(O:O,$E:$E,$E710))/(MAXIFS(O:O,$E:$E,$E710)-MINIFS(O:O,$E:$E,$E710)),
100*(O710-MINIFS(O:O,$E:$E,$E710))/(MAXIFS(O:O,$E:$E,$E710)-MINIFS(O:O,$E:$E,$E710))))</f>
        <v/>
      </c>
      <c r="CE710" s="232" t="str">
        <f t="array" ref="CE710">IF(P710="","",
IF(INDEX(Settings!$H:$H,MATCH(CE$1,Settings!$G:$G,0))=TRUE,
100-100*(P710-MINIFS(P:P,$E:$E,$E710))/(MAXIFS(P:P,$E:$E,$E710)-MINIFS(P:P,$E:$E,$E710)),
100*(P710-MINIFS(P:P,$E:$E,$E710))/(MAXIFS(P:P,$E:$E,$E710)-MINIFS(P:P,$E:$E,$E710))))</f>
        <v/>
      </c>
      <c r="CF710" s="232" t="str">
        <f t="array" ref="CF710">IF(Q710="","",
IF(INDEX(Settings!$H:$H,MATCH(CF$1,Settings!$G:$G,0))=TRUE,
100-100*(Q710-MINIFS(Q:Q,$E:$E,$E710))/(MAXIFS(Q:Q,$E:$E,$E710)-MINIFS(Q:Q,$E:$E,$E710)),
100*(Q710-MINIFS(Q:Q,$E:$E,$E710))/(MAXIFS(Q:Q,$E:$E,$E710)-MINIFS(Q:Q,$E:$E,$E710))))</f>
        <v/>
      </c>
      <c r="CG710" s="232" t="str">
        <f t="array" ref="CG710">IF(R710="","",
IF(INDEX(Settings!$H:$H,MATCH(CG$1,Settings!$G:$G,0))=TRUE,
100-100*(R710-MINIFS(R:R,$E:$E,$E710))/(MAXIFS(R:R,$E:$E,$E710)-MINIFS(R:R,$E:$E,$E710)),
100*(R710-MINIFS(R:R,$E:$E,$E710))/(MAXIFS(R:R,$E:$E,$E710)-MINIFS(R:R,$E:$E,$E710))))</f>
        <v/>
      </c>
      <c r="CH710" s="232" t="str">
        <f t="array" ref="CH710">IF(S710="","",
IF(INDEX(Settings!$H:$H,MATCH(CH$1,Settings!$G:$G,0))=TRUE,
100-100*(S710-MINIFS(S:S,$E:$E,$E710))/(MAXIFS(S:S,$E:$E,$E710)-MINIFS(S:S,$E:$E,$E710)),
100*(S710-MINIFS(S:S,$E:$E,$E710))/(MAXIFS(S:S,$E:$E,$E710)-MINIFS(S:S,$E:$E,$E710))))</f>
        <v/>
      </c>
      <c r="CI710" s="232" t="str">
        <f t="array" ref="CI710">IF(T710="","",
IF(INDEX(Settings!$H:$H,MATCH(CI$1,Settings!$G:$G,0))=TRUE,
100-100*(T710-MINIFS(T:T,$E:$E,$E710))/(MAXIFS(T:T,$E:$E,$E710)-MINIFS(T:T,$E:$E,$E710)),
100*(T710-MINIFS(T:T,$E:$E,$E710))/(MAXIFS(T:T,$E:$E,$E710)-MINIFS(T:T,$E:$E,$E710))))</f>
        <v/>
      </c>
      <c r="CJ710" s="232" t="str">
        <f t="array" ref="CJ710">IF(U710="","",
IF(INDEX(Settings!$H:$H,MATCH(CJ$1,Settings!$G:$G,0))=TRUE,
100-100*(U710-MINIFS(U:U,$E:$E,$E710))/(MAXIFS(U:U,$E:$E,$E710)-MINIFS(U:U,$E:$E,$E710)),
100*(U710-MINIFS(U:U,$E:$E,$E710))/(MAXIFS(U:U,$E:$E,$E710)-MINIFS(U:U,$E:$E,$E710))))</f>
        <v/>
      </c>
      <c r="CK710" s="232" t="str">
        <f t="array" ref="CK710">IF(V710="","",
IF(INDEX(Settings!$H:$H,MATCH(CK$1,Settings!$G:$G,0))=TRUE,
100-100*(V710-MINIFS(V:V,$E:$E,$E710))/(MAXIFS(V:V,$E:$E,$E710)-MINIFS(V:V,$E:$E,$E710)),
100*(V710-MINIFS(V:V,$E:$E,$E710))/(MAXIFS(V:V,$E:$E,$E710)-MINIFS(V:V,$E:$E,$E710))))</f>
        <v/>
      </c>
      <c r="CL710" s="232" t="str">
        <f t="array" ref="CL710">IF(W710="","",
IF(INDEX(Settings!$H:$H,MATCH(CL$1,Settings!$G:$G,0))=TRUE,
100-100*(W710-MINIFS(W:W,$E:$E,$E710))/(MAXIFS(W:W,$E:$E,$E710)-MINIFS(W:W,$E:$E,$E710)),
100*(W710-MINIFS(W:W,$E:$E,$E710))/(MAXIFS(W:W,$E:$E,$E710)-MINIFS(W:W,$E:$E,$E710))))</f>
        <v/>
      </c>
      <c r="CM710" s="232" t="str">
        <f t="array" ref="CM710">IF(X710="","",
IF(INDEX(Settings!$H:$H,MATCH(CM$1,Settings!$G:$G,0))=TRUE,
100-100*(X710-MINIFS(X:X,$E:$E,$E710))/(MAXIFS(X:X,$E:$E,$E710)-MINIFS(X:X,$E:$E,$E710)),
100*(X710-MINIFS(X:X,$E:$E,$E710))/(MAXIFS(X:X,$E:$E,$E710)-MINIFS(X:X,$E:$E,$E710))))</f>
        <v/>
      </c>
      <c r="CN710" s="232" t="str">
        <f t="array" ref="CN710">IF(Y710="","",
IF(INDEX(Settings!$H:$H,MATCH(CN$1,Settings!$G:$G,0))=TRUE,
100-100*(Y710-MINIFS(Y:Y,$E:$E,$E710))/(MAXIFS(Y:Y,$E:$E,$E710)-MINIFS(Y:Y,$E:$E,$E710)),
100*(Y710-MINIFS(Y:Y,$E:$E,$E710))/(MAXIFS(Y:Y,$E:$E,$E710)-MINIFS(Y:Y,$E:$E,$E710))))</f>
        <v/>
      </c>
      <c r="CO710" s="232" t="str">
        <f t="array" ref="CO710">IF(Z710="","",
IF(INDEX(Settings!$H:$H,MATCH(CO$1,Settings!$G:$G,0))=TRUE,
100-100*(Z710-MINIFS(Z:Z,$E:$E,$E710))/(MAXIFS(Z:Z,$E:$E,$E710)-MINIFS(Z:Z,$E:$E,$E710)),
100*(Z710-MINIFS(Z:Z,$E:$E,$E710))/(MAXIFS(Z:Z,$E:$E,$E710)-MINIFS(Z:Z,$E:$E,$E710))))</f>
        <v/>
      </c>
      <c r="CP710" s="232" t="str">
        <f t="array" ref="CP710">IF(AA710="","",
IF(INDEX(Settings!$H:$H,MATCH(CP$1,Settings!$G:$G,0))=TRUE,
100-100*(AA710-MINIFS(AA:AA,$E:$E,$E710))/(MAXIFS(AA:AA,$E:$E,$E710)-MINIFS(AA:AA,$E:$E,$E710)),
100*(AA710-MINIFS(AA:AA,$E:$E,$E710))/(MAXIFS(AA:AA,$E:$E,$E710)-MINIFS(AA:AA,$E:$E,$E710))))</f>
        <v/>
      </c>
      <c r="CQ710" s="232" t="str">
        <f t="array" ref="CQ710">IF(AB710="","",
IF(INDEX(Settings!$H:$H,MATCH(CQ$1,Settings!$G:$G,0))=TRUE,
100-100*(AB710-MINIFS(AB:AB,$E:$E,$E710))/(MAXIFS(AB:AB,$E:$E,$E710)-MINIFS(AB:AB,$E:$E,$E710)),
100*(AB710-MINIFS(AB:AB,$E:$E,$E710))/(MAXIFS(AB:AB,$E:$E,$E710)-MINIFS(AB:AB,$E:$E,$E710))))</f>
        <v/>
      </c>
      <c r="CR710" s="232" t="str">
        <f t="array" ref="CR710">IF(AC710="","",
IF(INDEX(Settings!$H:$H,MATCH(CR$1,Settings!$G:$G,0))=TRUE,
100-100*(AC710-MINIFS(AC:AC,$E:$E,$E710))/(MAXIFS(AC:AC,$E:$E,$E710)-MINIFS(AC:AC,$E:$E,$E710)),
100*(AC710-MINIFS(AC:AC,$E:$E,$E710))/(MAXIFS(AC:AC,$E:$E,$E710)-MINIFS(AC:AC,$E:$E,$E710))))</f>
        <v/>
      </c>
      <c r="CS710" s="232" t="str">
        <f t="array" ref="CS710">IF(AD710="","",
IF(INDEX(Settings!$H:$H,MATCH(CS$1,Settings!$G:$G,0))=TRUE,
100-100*(AD710-MINIFS(AD:AD,$E:$E,$E710))/(MAXIFS(AD:AD,$E:$E,$E710)-MINIFS(AD:AD,$E:$E,$E710)),
100*(AD710-MINIFS(AD:AD,$E:$E,$E710))/(MAXIFS(AD:AD,$E:$E,$E710)-MINIFS(AD:AD,$E:$E,$E710))))</f>
        <v/>
      </c>
      <c r="CT710" s="232" t="str">
        <f t="array" ref="CT710">IF(AE710="","",
IF(INDEX(Settings!$H:$H,MATCH(CT$1,Settings!$G:$G,0))=TRUE,
100-100*(AE710-MINIFS(AE:AE,$E:$E,$E710))/(MAXIFS(AE:AE,$E:$E,$E710)-MINIFS(AE:AE,$E:$E,$E710)),
100*(AE710-MINIFS(AE:AE,$E:$E,$E710))/(MAXIFS(AE:AE,$E:$E,$E710)-MINIFS(AE:AE,$E:$E,$E710))))</f>
        <v/>
      </c>
      <c r="CU710" s="232" t="str">
        <f t="array" ref="CU710">IF(AF710="","",
IF(INDEX(Settings!$H:$H,MATCH(CU$1,Settings!$G:$G,0))=TRUE,
100-100*(AF710-MINIFS(AF:AF,$E:$E,$E710))/(MAXIFS(AF:AF,$E:$E,$E710)-MINIFS(AF:AF,$E:$E,$E710)),
100*(AF710-MINIFS(AF:AF,$E:$E,$E710))/(MAXIFS(AF:AF,$E:$E,$E710)-MINIFS(AF:AF,$E:$E,$E710))))</f>
        <v/>
      </c>
      <c r="CV710" s="232" t="str">
        <f t="array" ref="CV710">IF(AG710="","",
IF(INDEX(Settings!$H:$H,MATCH(CV$1,Settings!$G:$G,0))=TRUE,
100-100*(AG710-MINIFS(AG:AG,$E:$E,$E710))/(MAXIFS(AG:AG,$E:$E,$E710)-MINIFS(AG:AG,$E:$E,$E710)),
100*(AG710-MINIFS(AG:AG,$E:$E,$E710))/(MAXIFS(AG:AG,$E:$E,$E710)-MINIFS(AG:AG,$E:$E,$E710))))</f>
        <v/>
      </c>
      <c r="CW710" s="232" t="str">
        <f t="array" ref="CW710">IF(AH710="","",
IF(INDEX(Settings!$H:$H,MATCH(CW$1,Settings!$G:$G,0))=TRUE,
100-100*(AH710-MINIFS(AH:AH,$E:$E,$E710))/(MAXIFS(AH:AH,$E:$E,$E710)-MINIFS(AH:AH,$E:$E,$E710)),
100*(AH710-MINIFS(AH:AH,$E:$E,$E710))/(MAXIFS(AH:AH,$E:$E,$E710)-MINIFS(AH:AH,$E:$E,$E710))))</f>
        <v/>
      </c>
      <c r="CX710" s="232" t="str">
        <f t="array" ref="CX710">IF(AI710="","",
IF(INDEX(Settings!$H:$H,MATCH(CX$1,Settings!$G:$G,0))=TRUE,
100-100*(AI710-MINIFS(AI:AI,$E:$E,$E710))/(MAXIFS(AI:AI,$E:$E,$E710)-MINIFS(AI:AI,$E:$E,$E710)),
100*(AI710-MINIFS(AI:AI,$E:$E,$E710))/(MAXIFS(AI:AI,$E:$E,$E710)-MINIFS(AI:AI,$E:$E,$E710))))</f>
        <v/>
      </c>
      <c r="CY710" s="232" t="str">
        <f t="array" ref="CY710">IF(AJ710="","",
IF(INDEX(Settings!$H:$H,MATCH(CY$1,Settings!$G:$G,0))=TRUE,
100-100*(AJ710-MINIFS(AJ:AJ,$E:$E,$E710))/(MAXIFS(AJ:AJ,$E:$E,$E710)-MINIFS(AJ:AJ,$E:$E,$E710)),
100*(AJ710-MINIFS(AJ:AJ,$E:$E,$E710))/(MAXIFS(AJ:AJ,$E:$E,$E710)-MINIFS(AJ:AJ,$E:$E,$E710))))</f>
        <v/>
      </c>
      <c r="CZ710" s="232" t="str">
        <f t="array" ref="CZ710">IF(AK710="","",
IF(INDEX(Settings!$H:$H,MATCH(CZ$1,Settings!$G:$G,0))=TRUE,
100-100*(AK710-MINIFS(AK:AK,$E:$E,$E710))/(MAXIFS(AK:AK,$E:$E,$E710)-MINIFS(AK:AK,$E:$E,$E710)),
100*(AK710-MINIFS(AK:AK,$E:$E,$E710))/(MAXIFS(AK:AK,$E:$E,$E710)-MINIFS(AK:AK,$E:$E,$E710))))</f>
        <v/>
      </c>
      <c r="DA710" s="232" t="str">
        <f t="array" ref="DA710">IF(AL710="","",
IF(INDEX(Settings!$H:$H,MATCH(DA$1,Settings!$G:$G,0))=TRUE,
100-100*(AL710-MINIFS(AL:AL,$E:$E,$E710))/(MAXIFS(AL:AL,$E:$E,$E710)-MINIFS(AL:AL,$E:$E,$E710)),
100*(AL710-MINIFS(AL:AL,$E:$E,$E710))/(MAXIFS(AL:AL,$E:$E,$E710)-MINIFS(AL:AL,$E:$E,$E710))))</f>
        <v/>
      </c>
      <c r="DB710" s="232" t="str">
        <f t="array" ref="DB710">IF(AM710="","",
IF(INDEX(Settings!$H:$H,MATCH(DB$1,Settings!$G:$G,0))=TRUE,
100-100*(AM710-MINIFS(AM:AM,$E:$E,$E710))/(MAXIFS(AM:AM,$E:$E,$E710)-MINIFS(AM:AM,$E:$E,$E710)),
100*(AM710-MINIFS(AM:AM,$E:$E,$E710))/(MAXIFS(AM:AM,$E:$E,$E710)-MINIFS(AM:AM,$E:$E,$E710))))</f>
        <v/>
      </c>
      <c r="DC710" s="232" t="str">
        <f t="array" ref="DC710">IF(AN710="","",
IF(INDEX(Settings!$H:$H,MATCH(DC$1,Settings!$G:$G,0))=TRUE,
100-100*(AN710-MINIFS(AN:AN,$E:$E,$E710))/(MAXIFS(AN:AN,$E:$E,$E710)-MINIFS(AN:AN,$E:$E,$E710)),
100*(AN710-MINIFS(AN:AN,$E:$E,$E710))/(MAXIFS(AN:AN,$E:$E,$E710)-MINIFS(AN:AN,$E:$E,$E710))))</f>
        <v/>
      </c>
      <c r="DD710" s="232" t="str">
        <f t="array" ref="DD710">IF(AO710="","",
IF(INDEX(Settings!$H:$H,MATCH(DD$1,Settings!$G:$G,0))=TRUE,
100-100*(AO710-MINIFS(AO:AO,$E:$E,$E710))/(MAXIFS(AO:AO,$E:$E,$E710)-MINIFS(AO:AO,$E:$E,$E710)),
100*(AO710-MINIFS(AO:AO,$E:$E,$E710))/(MAXIFS(AO:AO,$E:$E,$E710)-MINIFS(AO:AO,$E:$E,$E710))))</f>
        <v/>
      </c>
      <c r="DE710" s="232" t="str">
        <f t="array" ref="DE710">IF(AP710="","",
IF(INDEX(Settings!$H:$H,MATCH(DE$1,Settings!$G:$G,0))=TRUE,
100-100*(AP710-MINIFS(AP:AP,$E:$E,$E710))/(MAXIFS(AP:AP,$E:$E,$E710)-MINIFS(AP:AP,$E:$E,$E710)),
100*(AP710-MINIFS(AP:AP,$E:$E,$E710))/(MAXIFS(AP:AP,$E:$E,$E710)-MINIFS(AP:AP,$E:$E,$E710))))</f>
        <v/>
      </c>
      <c r="DF710" s="232" t="str">
        <f t="array" ref="DF710">IF(AQ710="","",
IF(INDEX(Settings!$H:$H,MATCH(DF$1,Settings!$G:$G,0))=TRUE,
100-100*(AQ710-MINIFS(AQ:AQ,$E:$E,$E710))/(MAXIFS(AQ:AQ,$E:$E,$E710)-MINIFS(AQ:AQ,$E:$E,$E710)),
100*(AQ710-MINIFS(AQ:AQ,$E:$E,$E710))/(MAXIFS(AQ:AQ,$E:$E,$E710)-MINIFS(AQ:AQ,$E:$E,$E710))))</f>
        <v/>
      </c>
      <c r="DG710" s="232" t="str">
        <f t="array" ref="DG710">IF(AR710="","",
IF(INDEX(Settings!$H:$H,MATCH(DG$1,Settings!$G:$G,0))=TRUE,
100-100*(AR710-MINIFS(AR:AR,$E:$E,$E710))/(MAXIFS(AR:AR,$E:$E,$E710)-MINIFS(AR:AR,$E:$E,$E710)),
100*(AR710-MINIFS(AR:AR,$E:$E,$E710))/(MAXIFS(AR:AR,$E:$E,$E710)-MINIFS(AR:AR,$E:$E,$E710))))</f>
        <v/>
      </c>
      <c r="DH710" s="232" t="str">
        <f t="array" ref="DH710">IF(AS710="","",
IF(INDEX(Settings!$H:$H,MATCH(DH$1,Settings!$G:$G,0))=TRUE,
100-100*(AS710-MINIFS(AS:AS,$E:$E,$E710))/(MAXIFS(AS:AS,$E:$E,$E710)-MINIFS(AS:AS,$E:$E,$E710)),
100*(AS710-MINIFS(AS:AS,$E:$E,$E710))/(MAXIFS(AS:AS,$E:$E,$E710)-MINIFS(AS:AS,$E:$E,$E710))))</f>
        <v/>
      </c>
      <c r="DI710" s="232" t="str">
        <f t="array" ref="DI710">IF(AT710="","",
IF(INDEX(Settings!$H:$H,MATCH(DI$1,Settings!$G:$G,0))=TRUE,
100-100*(AT710-MINIFS(AT:AT,$E:$E,$E710))/(MAXIFS(AT:AT,$E:$E,$E710)-MINIFS(AT:AT,$E:$E,$E710)),
100*(AT710-MINIFS(AT:AT,$E:$E,$E710))/(MAXIFS(AT:AT,$E:$E,$E710)-MINIFS(AT:AT,$E:$E,$E710))))</f>
        <v/>
      </c>
      <c r="DJ710" s="232" t="str">
        <f t="array" ref="DJ710">IF(AU710="","",
IF(INDEX(Settings!$H:$H,MATCH(DJ$1,Settings!$G:$G,0))=TRUE,
100-100*(AU710-MINIFS(AU:AU,$E:$E,$E710))/(MAXIFS(AU:AU,$E:$E,$E710)-MINIFS(AU:AU,$E:$E,$E710)),
100*(AU710-MINIFS(AU:AU,$E:$E,$E710))/(MAXIFS(AU:AU,$E:$E,$E710)-MINIFS(AU:AU,$E:$E,$E710))))</f>
        <v/>
      </c>
      <c r="DK710" s="232" t="str">
        <f t="array" ref="DK710">IF(AV710="","",
IF(INDEX(Settings!$H:$H,MATCH(DK$1,Settings!$G:$G,0))=TRUE,
100-100*(AV710-MINIFS(AV:AV,$E:$E,$E710))/(MAXIFS(AV:AV,$E:$E,$E710)-MINIFS(AV:AV,$E:$E,$E710)),
100*(AV710-MINIFS(AV:AV,$E:$E,$E710))/(MAXIFS(AV:AV,$E:$E,$E710)-MINIFS(AV:AV,$E:$E,$E710))))</f>
        <v/>
      </c>
      <c r="DL710" s="232" t="str">
        <f t="array" ref="DL710">IF(AW710="","",
IF(INDEX(Settings!$H:$H,MATCH(DL$1,Settings!$G:$G,0))=TRUE,
100-100*(AW710-MINIFS(AW:AW,$E:$E,$E710))/(MAXIFS(AW:AW,$E:$E,$E710)-MINIFS(AW:AW,$E:$E,$E710)),
100*(AW710-MINIFS(AW:AW,$E:$E,$E710))/(MAXIFS(AW:AW,$E:$E,$E710)-MINIFS(AW:AW,$E:$E,$E710))))</f>
        <v/>
      </c>
      <c r="DM710" s="232" t="str">
        <f t="array" ref="DM710">IF(AX710="","",
IF(INDEX(Settings!$H:$H,MATCH(DM$1,Settings!$G:$G,0))=TRUE,
100-100*(AX710-MINIFS(AX:AX,$E:$E,$E710))/(MAXIFS(AX:AX,$E:$E,$E710)-MINIFS(AX:AX,$E:$E,$E710)),
100*(AX710-MINIFS(AX:AX,$E:$E,$E710))/(MAXIFS(AX:AX,$E:$E,$E710)-MINIFS(AX:AX,$E:$E,$E710))))</f>
        <v/>
      </c>
      <c r="DN710" s="232" t="str">
        <f t="array" ref="DN710">IF(AY710="","",
IF(INDEX(Settings!$H:$H,MATCH(DN$1,Settings!$G:$G,0))=TRUE,
100-100*(AY710-MINIFS(AY:AY,$E:$E,$E710))/(MAXIFS(AY:AY,$E:$E,$E710)-MINIFS(AY:AY,$E:$E,$E710)),
100*(AY710-MINIFS(AY:AY,$E:$E,$E710))/(MAXIFS(AY:AY,$E:$E,$E710)-MINIFS(AY:AY,$E:$E,$E710))))</f>
        <v/>
      </c>
      <c r="DO710" s="232" t="str">
        <f t="array" ref="DO710">IF(AZ710="","",
IF(INDEX(Settings!$H:$H,MATCH(DO$1,Settings!$G:$G,0))=TRUE,
100-100*(AZ710-MINIFS(AZ:AZ,$E:$E,$E710))/(MAXIFS(AZ:AZ,$E:$E,$E710)-MINIFS(AZ:AZ,$E:$E,$E710)),
100*(AZ710-MINIFS(AZ:AZ,$E:$E,$E710))/(MAXIFS(AZ:AZ,$E:$E,$E710)-MINIFS(AZ:AZ,$E:$E,$E710))))</f>
        <v/>
      </c>
      <c r="DP710" s="232" t="str">
        <f t="array" ref="DP710">IF(BA710="","",
IF(INDEX(Settings!$H:$H,MATCH(DP$1,Settings!$G:$G,0))=TRUE,
100-100*(BA710-MINIFS(BA:BA,$E:$E,$E710))/(MAXIFS(BA:BA,$E:$E,$E710)-MINIFS(BA:BA,$E:$E,$E710)),
100*(BA710-MINIFS(BA:BA,$E:$E,$E710))/(MAXIFS(BA:BA,$E:$E,$E710)-MINIFS(BA:BA,$E:$E,$E710))))</f>
        <v/>
      </c>
      <c r="DQ710" s="232" t="str">
        <f t="array" ref="DQ710">IF(BB710="","",
IF(INDEX(Settings!$H:$H,MATCH(DQ$1,Settings!$G:$G,0))=TRUE,
100-100*(BB710-MINIFS(BB:BB,$E:$E,$E710))/(MAXIFS(BB:BB,$E:$E,$E710)-MINIFS(BB:BB,$E:$E,$E710)),
100*(BB710-MINIFS(BB:BB,$E:$E,$E710))/(MAXIFS(BB:BB,$E:$E,$E710)-MINIFS(BB:BB,$E:$E,$E710))))</f>
        <v/>
      </c>
      <c r="DR710" s="232" t="str">
        <f t="array" ref="DR710">IF(BC710="","",
IF(INDEX(Settings!$H:$H,MATCH(DR$1,Settings!$G:$G,0))=TRUE,
100-100*(BC710-MINIFS(BC:BC,$E:$E,$E710))/(MAXIFS(BC:BC,$E:$E,$E710)-MINIFS(BC:BC,$E:$E,$E710)),
100*(BC710-MINIFS(BC:BC,$E:$E,$E710))/(MAXIFS(BC:BC,$E:$E,$E710)-MINIFS(BC:BC,$E:$E,$E710))))</f>
        <v/>
      </c>
      <c r="DS710" s="232" t="str">
        <f t="array" ref="DS710">IF(BD710="","",
IF(INDEX(Settings!$H:$H,MATCH(DS$1,Settings!$G:$G,0))=TRUE,
100-100*(BD710-MINIFS(BD:BD,$E:$E,$E710))/(MAXIFS(BD:BD,$E:$E,$E710)-MINIFS(BD:BD,$E:$E,$E710)),
100*(BD710-MINIFS(BD:BD,$E:$E,$E710))/(MAXIFS(BD:BD,$E:$E,$E710)-MINIFS(BD:BD,$E:$E,$E710))))</f>
        <v/>
      </c>
      <c r="DT710" s="232" t="str">
        <f t="array" ref="DT710">IF(BE710="","",
IF(INDEX(Settings!$H:$H,MATCH(DT$1,Settings!$G:$G,0))=TRUE,
100-100*(BE710-MINIFS(BE:BE,$E:$E,$E710))/(MAXIFS(BE:BE,$E:$E,$E710)-MINIFS(BE:BE,$E:$E,$E710)),
100*(BE710-MINIFS(BE:BE,$E:$E,$E710))/(MAXIFS(BE:BE,$E:$E,$E710)-MINIFS(BE:BE,$E:$E,$E710))))</f>
        <v/>
      </c>
      <c r="DU710" s="232" t="str">
        <f t="array" ref="DU710">IF(BF710="","",
IF(INDEX(Settings!$H:$H,MATCH(DU$1,Settings!$G:$G,0))=TRUE,
100-100*(BF710-MINIFS(BF:BF,$E:$E,$E710))/(MAXIFS(BF:BF,$E:$E,$E710)-MINIFS(BF:BF,$E:$E,$E710)),
100*(BF710-MINIFS(BF:BF,$E:$E,$E710))/(MAXIFS(BF:BF,$E:$E,$E710)-MINIFS(BF:BF,$E:$E,$E710))))</f>
        <v/>
      </c>
      <c r="DV710" s="232" t="str">
        <f t="array" ref="DV710">IF(BG710="","",
IF(INDEX(Settings!$H:$H,MATCH(DV$1,Settings!$G:$G,0))=TRUE,
100-100*(BG710-MINIFS(BG:BG,$E:$E,$E710))/(MAXIFS(BG:BG,$E:$E,$E710)-MINIFS(BG:BG,$E:$E,$E710)),
100*(BG710-MINIFS(BG:BG,$E:$E,$E710))/(MAXIFS(BG:BG,$E:$E,$E710)-MINIFS(BG:BG,$E:$E,$E710))))</f>
        <v/>
      </c>
      <c r="DW710" s="232" t="str">
        <f t="array" ref="DW710">IF(BH710="","",
IF(INDEX(Settings!$H:$H,MATCH(DW$1,Settings!$G:$G,0))=TRUE,
100-100*(BH710-MINIFS(BH:BH,$E:$E,$E710))/(MAXIFS(BH:BH,$E:$E,$E710)-MINIFS(BH:BH,$E:$E,$E710)),
100*(BH710-MINIFS(BH:BH,$E:$E,$E710))/(MAXIFS(BH:BH,$E:$E,$E710)-MINIFS(BH:BH,$E:$E,$E710))))</f>
        <v/>
      </c>
      <c r="DX710" s="232" t="str">
        <f t="array" ref="DX710">IF(BI710="","",
IF(INDEX(Settings!$H:$H,MATCH(DX$1,Settings!$G:$G,0))=TRUE,
100-100*(BI710-MINIFS(BI:BI,$E:$E,$E710))/(MAXIFS(BI:BI,$E:$E,$E710)-MINIFS(BI:BI,$E:$E,$E710)),
100*(BI710-MINIFS(BI:BI,$E:$E,$E710))/(MAXIFS(BI:BI,$E:$E,$E710)-MINIFS(BI:BI,$E:$E,$E710))))</f>
        <v/>
      </c>
      <c r="DY710" s="232" t="str">
        <f t="array" ref="DY710">IF(BJ710="","",
IF(INDEX(Settings!$H:$H,MATCH(DY$1,Settings!$G:$G,0))=TRUE,
100-100*(BJ710-MINIFS(BJ:BJ,$E:$E,$E710))/(MAXIFS(BJ:BJ,$E:$E,$E710)-MINIFS(BJ:BJ,$E:$E,$E710)),
100*(BJ710-MINIFS(BJ:BJ,$E:$E,$E710))/(MAXIFS(BJ:BJ,$E:$E,$E710)-MINIFS(BJ:BJ,$E:$E,$E710))))</f>
        <v/>
      </c>
      <c r="DZ710" s="234"/>
      <c r="EA710" s="234"/>
      <c r="EB710" s="234" t="str">
        <f t="shared" si="8"/>
        <v/>
      </c>
      <c r="EC710" s="234" t="str">
        <f t="shared" si="9"/>
        <v/>
      </c>
      <c r="ED710" s="234" t="str">
        <f t="shared" si="10"/>
        <v/>
      </c>
      <c r="EE710" s="234" t="str">
        <f t="shared" si="11"/>
        <v/>
      </c>
      <c r="EF710" s="234" t="str">
        <f t="shared" si="12"/>
        <v/>
      </c>
      <c r="EG710" s="234" t="str">
        <f t="shared" si="13"/>
        <v/>
      </c>
      <c r="EH710" s="234"/>
      <c r="EI710" s="234"/>
      <c r="EJ710" s="234"/>
      <c r="EK710" s="234"/>
      <c r="EL710" s="234"/>
      <c r="EM710" s="234"/>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3" t="str">
        <f t="shared" si="14"/>
        <v/>
      </c>
      <c r="N711" s="49"/>
      <c r="O711" s="49"/>
      <c r="P711" s="49"/>
      <c r="Q711" s="49"/>
      <c r="R711" s="49"/>
      <c r="S711" s="222" t="str">
        <f>IFERROR(VLOOKUP(AF711, 'YOYO IR Scores'!A:C, 3, FALSE), "")
</f>
        <v/>
      </c>
      <c r="T711" s="49"/>
      <c r="U711" s="49"/>
      <c r="V711" s="49"/>
      <c r="W711" s="49"/>
      <c r="X711" s="224" t="str">
        <f t="shared" si="4"/>
        <v/>
      </c>
      <c r="Y711" s="225" t="str">
        <f t="shared" si="5"/>
        <v/>
      </c>
      <c r="Z711" s="225" t="str">
        <f t="shared" si="6"/>
        <v/>
      </c>
      <c r="AA711" s="224" t="str">
        <f t="shared" si="7"/>
        <v/>
      </c>
      <c r="AB711" s="223"/>
      <c r="AC711" s="223"/>
      <c r="AD711" s="223"/>
      <c r="AE711" s="223" t="str">
        <f>IFERROR(VLOOKUP(AF711, 'YOYO IR Scores'!A:C, 2, FALSE), "")</f>
        <v/>
      </c>
      <c r="AF711" s="223"/>
      <c r="AG711" s="223"/>
      <c r="AH711" s="223"/>
      <c r="AI711" s="223"/>
      <c r="AJ711" s="223"/>
      <c r="AK711" s="223"/>
      <c r="AL711" s="223"/>
      <c r="AM711" s="223"/>
      <c r="AN711" s="223"/>
      <c r="AO711" s="223"/>
      <c r="AP711" s="223"/>
      <c r="AQ711" s="223"/>
      <c r="AR711" s="223"/>
      <c r="AS711" s="223"/>
      <c r="AT711" s="223"/>
      <c r="AU711" s="223"/>
      <c r="AV711" s="223"/>
      <c r="AW711" s="223"/>
      <c r="AX711" s="223"/>
      <c r="AY711" s="223"/>
      <c r="AZ711" s="223"/>
      <c r="BA711" s="223"/>
      <c r="BB711" s="223"/>
      <c r="BC711" s="223"/>
      <c r="BD711" s="223"/>
      <c r="BE711" s="223"/>
      <c r="BF711" s="223"/>
      <c r="BG711" s="223"/>
      <c r="BH711" s="223"/>
      <c r="BI711" s="223"/>
      <c r="BJ711" s="223"/>
      <c r="BK711" s="223" t="str">
        <f t="array" ref="BK711">IF(J711="","",
IF(INDEX(Settings!$H:$H,MATCH(BY$1,Settings!$G:$G,0))=TRUE,
100-100*(J711-MIN(J:J))/(MAX(J:J)-MIN(J:J)),
100*(J711-MIN(J:J))/(MAX(J:J)-MIN(J:J))))</f>
        <v/>
      </c>
      <c r="BL711" s="223" t="str">
        <f t="array" ref="BL711">IF(J711="","",
IF(INDEX(Settings!$H:$H,MATCH(BY$1,Settings!$G:$G,0))=TRUE,
100-100*(J711-MINIFS(J:J,$E:$E,$E711))/(MAXIFS(J:J,$E:$E,$E711)-MINIFS(J:J,$E:$E,$E711)),
100*(J711-MINIFS(J:J,$E:$E,$E711))/(MAXIFS(J:J,$E:$E,$E711)-MINIFS(J:J,$E:$E,$E711))))</f>
        <v/>
      </c>
      <c r="BM711" s="223"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4" t="str">
        <f t="array" ref="BQ711">IF(J711="","",
IF(INDEX(Settings!$H:$H,MATCH(BY$1,Settings!$G:$G,0))=TRUE,
-1*(J711-AVERAGE(J:J))/STDEV(J:J),
(J711-AVERAGE(J:J))/STDEV(J:J)))</f>
        <v/>
      </c>
      <c r="BR711" s="224" t="str">
        <f>IFERROR(__xludf.DUMMYFUNCTION("IF(J711="""","""",
IF(INDEX(Settings!$H:$H,MATCH(BY$1,Settings!$G:$G,0))=TRUE,
-1*(J711-AVERAGEIFS(J:J,$E:$E,$E711))/STDEV(FILTER(J:J,$E:$E=$E711)),
(J711-AVERAGEIFS(J:J,$E:$E,$E711))/STDEV(FILTER(J:J,$E:$E=$E711))))"),"")</f>
        <v/>
      </c>
      <c r="BS711" s="224"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3" t="str">
        <f t="array" ref="BY711">IF(J711="","",
IF(INDEX(Settings!$H:$H,MATCH(BY$1,Settings!$G:$G,0))=TRUE,
100-100*(J711-MINIFS(J:J,$E:$E,$E711))/(MAXIFS(J:J,$E:$E,$E711)-MINIFS(J:J,$E:$E,$E711)),
100*(J711-MINIFS(J:J,$E:$E,$E711))/(MAXIFS(J:J,$E:$E,$E711)-MINIFS(J:J,$E:$E,$E711))))</f>
        <v/>
      </c>
      <c r="BZ711" s="223" t="str">
        <f t="array" ref="BZ711">IF(K711="","",
IF(INDEX(Settings!$H:$H,MATCH(BZ$1,Settings!$G:$G,0))=TRUE,
100-100*(K711-MINIFS(K:K,$E:$E,$E711))/(MAXIFS(K:K,$E:$E,$E711)-MINIFS(K:K,$E:$E,$E711)),
100*(K711-MINIFS(K:K,$E:$E,$E711))/(MAXIFS(K:K,$E:$E,$E711)-MINIFS(K:K,$E:$E,$E711))))</f>
        <v/>
      </c>
      <c r="CA711" s="223" t="str">
        <f t="array" ref="CA711">IF(L711="","",
IF(INDEX(Settings!$H:$H,MATCH(CA$1,Settings!$G:$G,0))=TRUE,
100-100*(L711-MINIFS(L:L,$E:$E,$E711))/(MAXIFS(L:L,$E:$E,$E711)-MINIFS(L:L,$E:$E,$E711)),
100*(L711-MINIFS(L:L,$E:$E,$E711))/(MAXIFS(L:L,$E:$E,$E711)-MINIFS(L:L,$E:$E,$E711))))</f>
        <v/>
      </c>
      <c r="CB711" s="223" t="str">
        <f t="array" ref="CB711">IF(M711="","",
IF(INDEX(Settings!$H:$H,MATCH(CB$1,Settings!$G:$G,0))=TRUE,
100-100*(M711-MINIFS(M:M,$E:$E,$E711))/(MAXIFS(M:M,$E:$E,$E711)-MINIFS(M:M,$E:$E,$E711)),
100*(M711-MINIFS(M:M,$E:$E,$E711))/(MAXIFS(M:M,$E:$E,$E711)-MINIFS(M:M,$E:$E,$E711))))</f>
        <v/>
      </c>
      <c r="CC711" s="223" t="str">
        <f t="array" ref="CC711">IF(N711="","",
IF(INDEX(Settings!$H:$H,MATCH(CC$1,Settings!$G:$G,0))=TRUE,
100-100*(N711-MINIFS(N:N,$E:$E,$E711))/(MAXIFS(N:N,$E:$E,$E711)-MINIFS(N:N,$E:$E,$E711)),
100*(N711-MINIFS(N:N,$E:$E,$E711))/(MAXIFS(N:N,$E:$E,$E711)-MINIFS(N:N,$E:$E,$E711))))</f>
        <v/>
      </c>
      <c r="CD711" s="223" t="str">
        <f t="array" ref="CD711">IF(O711="","",
IF(INDEX(Settings!$H:$H,MATCH(CD$1,Settings!$G:$G,0))=TRUE,
100-100*(O711-MINIFS(O:O,$E:$E,$E711))/(MAXIFS(O:O,$E:$E,$E711)-MINIFS(O:O,$E:$E,$E711)),
100*(O711-MINIFS(O:O,$E:$E,$E711))/(MAXIFS(O:O,$E:$E,$E711)-MINIFS(O:O,$E:$E,$E711))))</f>
        <v/>
      </c>
      <c r="CE711" s="223" t="str">
        <f t="array" ref="CE711">IF(P711="","",
IF(INDEX(Settings!$H:$H,MATCH(CE$1,Settings!$G:$G,0))=TRUE,
100-100*(P711-MINIFS(P:P,$E:$E,$E711))/(MAXIFS(P:P,$E:$E,$E711)-MINIFS(P:P,$E:$E,$E711)),
100*(P711-MINIFS(P:P,$E:$E,$E711))/(MAXIFS(P:P,$E:$E,$E711)-MINIFS(P:P,$E:$E,$E711))))</f>
        <v/>
      </c>
      <c r="CF711" s="223" t="str">
        <f t="array" ref="CF711">IF(Q711="","",
IF(INDEX(Settings!$H:$H,MATCH(CF$1,Settings!$G:$G,0))=TRUE,
100-100*(Q711-MINIFS(Q:Q,$E:$E,$E711))/(MAXIFS(Q:Q,$E:$E,$E711)-MINIFS(Q:Q,$E:$E,$E711)),
100*(Q711-MINIFS(Q:Q,$E:$E,$E711))/(MAXIFS(Q:Q,$E:$E,$E711)-MINIFS(Q:Q,$E:$E,$E711))))</f>
        <v/>
      </c>
      <c r="CG711" s="223" t="str">
        <f t="array" ref="CG711">IF(R711="","",
IF(INDEX(Settings!$H:$H,MATCH(CG$1,Settings!$G:$G,0))=TRUE,
100-100*(R711-MINIFS(R:R,$E:$E,$E711))/(MAXIFS(R:R,$E:$E,$E711)-MINIFS(R:R,$E:$E,$E711)),
100*(R711-MINIFS(R:R,$E:$E,$E711))/(MAXIFS(R:R,$E:$E,$E711)-MINIFS(R:R,$E:$E,$E711))))</f>
        <v/>
      </c>
      <c r="CH711" s="223" t="str">
        <f t="array" ref="CH711">IF(S711="","",
IF(INDEX(Settings!$H:$H,MATCH(CH$1,Settings!$G:$G,0))=TRUE,
100-100*(S711-MINIFS(S:S,$E:$E,$E711))/(MAXIFS(S:S,$E:$E,$E711)-MINIFS(S:S,$E:$E,$E711)),
100*(S711-MINIFS(S:S,$E:$E,$E711))/(MAXIFS(S:S,$E:$E,$E711)-MINIFS(S:S,$E:$E,$E711))))</f>
        <v/>
      </c>
      <c r="CI711" s="223" t="str">
        <f t="array" ref="CI711">IF(T711="","",
IF(INDEX(Settings!$H:$H,MATCH(CI$1,Settings!$G:$G,0))=TRUE,
100-100*(T711-MINIFS(T:T,$E:$E,$E711))/(MAXIFS(T:T,$E:$E,$E711)-MINIFS(T:T,$E:$E,$E711)),
100*(T711-MINIFS(T:T,$E:$E,$E711))/(MAXIFS(T:T,$E:$E,$E711)-MINIFS(T:T,$E:$E,$E711))))</f>
        <v/>
      </c>
      <c r="CJ711" s="223" t="str">
        <f t="array" ref="CJ711">IF(U711="","",
IF(INDEX(Settings!$H:$H,MATCH(CJ$1,Settings!$G:$G,0))=TRUE,
100-100*(U711-MINIFS(U:U,$E:$E,$E711))/(MAXIFS(U:U,$E:$E,$E711)-MINIFS(U:U,$E:$E,$E711)),
100*(U711-MINIFS(U:U,$E:$E,$E711))/(MAXIFS(U:U,$E:$E,$E711)-MINIFS(U:U,$E:$E,$E711))))</f>
        <v/>
      </c>
      <c r="CK711" s="223" t="str">
        <f t="array" ref="CK711">IF(V711="","",
IF(INDEX(Settings!$H:$H,MATCH(CK$1,Settings!$G:$G,0))=TRUE,
100-100*(V711-MINIFS(V:V,$E:$E,$E711))/(MAXIFS(V:V,$E:$E,$E711)-MINIFS(V:V,$E:$E,$E711)),
100*(V711-MINIFS(V:V,$E:$E,$E711))/(MAXIFS(V:V,$E:$E,$E711)-MINIFS(V:V,$E:$E,$E711))))</f>
        <v/>
      </c>
      <c r="CL711" s="223" t="str">
        <f t="array" ref="CL711">IF(W711="","",
IF(INDEX(Settings!$H:$H,MATCH(CL$1,Settings!$G:$G,0))=TRUE,
100-100*(W711-MINIFS(W:W,$E:$E,$E711))/(MAXIFS(W:W,$E:$E,$E711)-MINIFS(W:W,$E:$E,$E711)),
100*(W711-MINIFS(W:W,$E:$E,$E711))/(MAXIFS(W:W,$E:$E,$E711)-MINIFS(W:W,$E:$E,$E711))))</f>
        <v/>
      </c>
      <c r="CM711" s="223" t="str">
        <f t="array" ref="CM711">IF(X711="","",
IF(INDEX(Settings!$H:$H,MATCH(CM$1,Settings!$G:$G,0))=TRUE,
100-100*(X711-MINIFS(X:X,$E:$E,$E711))/(MAXIFS(X:X,$E:$E,$E711)-MINIFS(X:X,$E:$E,$E711)),
100*(X711-MINIFS(X:X,$E:$E,$E711))/(MAXIFS(X:X,$E:$E,$E711)-MINIFS(X:X,$E:$E,$E711))))</f>
        <v/>
      </c>
      <c r="CN711" s="223" t="str">
        <f t="array" ref="CN711">IF(Y711="","",
IF(INDEX(Settings!$H:$H,MATCH(CN$1,Settings!$G:$G,0))=TRUE,
100-100*(Y711-MINIFS(Y:Y,$E:$E,$E711))/(MAXIFS(Y:Y,$E:$E,$E711)-MINIFS(Y:Y,$E:$E,$E711)),
100*(Y711-MINIFS(Y:Y,$E:$E,$E711))/(MAXIFS(Y:Y,$E:$E,$E711)-MINIFS(Y:Y,$E:$E,$E711))))</f>
        <v/>
      </c>
      <c r="CO711" s="223" t="str">
        <f t="array" ref="CO711">IF(Z711="","",
IF(INDEX(Settings!$H:$H,MATCH(CO$1,Settings!$G:$G,0))=TRUE,
100-100*(Z711-MINIFS(Z:Z,$E:$E,$E711))/(MAXIFS(Z:Z,$E:$E,$E711)-MINIFS(Z:Z,$E:$E,$E711)),
100*(Z711-MINIFS(Z:Z,$E:$E,$E711))/(MAXIFS(Z:Z,$E:$E,$E711)-MINIFS(Z:Z,$E:$E,$E711))))</f>
        <v/>
      </c>
      <c r="CP711" s="223" t="str">
        <f t="array" ref="CP711">IF(AA711="","",
IF(INDEX(Settings!$H:$H,MATCH(CP$1,Settings!$G:$G,0))=TRUE,
100-100*(AA711-MINIFS(AA:AA,$E:$E,$E711))/(MAXIFS(AA:AA,$E:$E,$E711)-MINIFS(AA:AA,$E:$E,$E711)),
100*(AA711-MINIFS(AA:AA,$E:$E,$E711))/(MAXIFS(AA:AA,$E:$E,$E711)-MINIFS(AA:AA,$E:$E,$E711))))</f>
        <v/>
      </c>
      <c r="CQ711" s="223" t="str">
        <f t="array" ref="CQ711">IF(AB711="","",
IF(INDEX(Settings!$H:$H,MATCH(CQ$1,Settings!$G:$G,0))=TRUE,
100-100*(AB711-MINIFS(AB:AB,$E:$E,$E711))/(MAXIFS(AB:AB,$E:$E,$E711)-MINIFS(AB:AB,$E:$E,$E711)),
100*(AB711-MINIFS(AB:AB,$E:$E,$E711))/(MAXIFS(AB:AB,$E:$E,$E711)-MINIFS(AB:AB,$E:$E,$E711))))</f>
        <v/>
      </c>
      <c r="CR711" s="223" t="str">
        <f t="array" ref="CR711">IF(AC711="","",
IF(INDEX(Settings!$H:$H,MATCH(CR$1,Settings!$G:$G,0))=TRUE,
100-100*(AC711-MINIFS(AC:AC,$E:$E,$E711))/(MAXIFS(AC:AC,$E:$E,$E711)-MINIFS(AC:AC,$E:$E,$E711)),
100*(AC711-MINIFS(AC:AC,$E:$E,$E711))/(MAXIFS(AC:AC,$E:$E,$E711)-MINIFS(AC:AC,$E:$E,$E711))))</f>
        <v/>
      </c>
      <c r="CS711" s="223" t="str">
        <f t="array" ref="CS711">IF(AD711="","",
IF(INDEX(Settings!$H:$H,MATCH(CS$1,Settings!$G:$G,0))=TRUE,
100-100*(AD711-MINIFS(AD:AD,$E:$E,$E711))/(MAXIFS(AD:AD,$E:$E,$E711)-MINIFS(AD:AD,$E:$E,$E711)),
100*(AD711-MINIFS(AD:AD,$E:$E,$E711))/(MAXIFS(AD:AD,$E:$E,$E711)-MINIFS(AD:AD,$E:$E,$E711))))</f>
        <v/>
      </c>
      <c r="CT711" s="223" t="str">
        <f t="array" ref="CT711">IF(AE711="","",
IF(INDEX(Settings!$H:$H,MATCH(CT$1,Settings!$G:$G,0))=TRUE,
100-100*(AE711-MINIFS(AE:AE,$E:$E,$E711))/(MAXIFS(AE:AE,$E:$E,$E711)-MINIFS(AE:AE,$E:$E,$E711)),
100*(AE711-MINIFS(AE:AE,$E:$E,$E711))/(MAXIFS(AE:AE,$E:$E,$E711)-MINIFS(AE:AE,$E:$E,$E711))))</f>
        <v/>
      </c>
      <c r="CU711" s="223" t="str">
        <f t="array" ref="CU711">IF(AF711="","",
IF(INDEX(Settings!$H:$H,MATCH(CU$1,Settings!$G:$G,0))=TRUE,
100-100*(AF711-MINIFS(AF:AF,$E:$E,$E711))/(MAXIFS(AF:AF,$E:$E,$E711)-MINIFS(AF:AF,$E:$E,$E711)),
100*(AF711-MINIFS(AF:AF,$E:$E,$E711))/(MAXIFS(AF:AF,$E:$E,$E711)-MINIFS(AF:AF,$E:$E,$E711))))</f>
        <v/>
      </c>
      <c r="CV711" s="223" t="str">
        <f t="array" ref="CV711">IF(AG711="","",
IF(INDEX(Settings!$H:$H,MATCH(CV$1,Settings!$G:$G,0))=TRUE,
100-100*(AG711-MINIFS(AG:AG,$E:$E,$E711))/(MAXIFS(AG:AG,$E:$E,$E711)-MINIFS(AG:AG,$E:$E,$E711)),
100*(AG711-MINIFS(AG:AG,$E:$E,$E711))/(MAXIFS(AG:AG,$E:$E,$E711)-MINIFS(AG:AG,$E:$E,$E711))))</f>
        <v/>
      </c>
      <c r="CW711" s="223" t="str">
        <f t="array" ref="CW711">IF(AH711="","",
IF(INDEX(Settings!$H:$H,MATCH(CW$1,Settings!$G:$G,0))=TRUE,
100-100*(AH711-MINIFS(AH:AH,$E:$E,$E711))/(MAXIFS(AH:AH,$E:$E,$E711)-MINIFS(AH:AH,$E:$E,$E711)),
100*(AH711-MINIFS(AH:AH,$E:$E,$E711))/(MAXIFS(AH:AH,$E:$E,$E711)-MINIFS(AH:AH,$E:$E,$E711))))</f>
        <v/>
      </c>
      <c r="CX711" s="223" t="str">
        <f t="array" ref="CX711">IF(AI711="","",
IF(INDEX(Settings!$H:$H,MATCH(CX$1,Settings!$G:$G,0))=TRUE,
100-100*(AI711-MINIFS(AI:AI,$E:$E,$E711))/(MAXIFS(AI:AI,$E:$E,$E711)-MINIFS(AI:AI,$E:$E,$E711)),
100*(AI711-MINIFS(AI:AI,$E:$E,$E711))/(MAXIFS(AI:AI,$E:$E,$E711)-MINIFS(AI:AI,$E:$E,$E711))))</f>
        <v/>
      </c>
      <c r="CY711" s="223" t="str">
        <f t="array" ref="CY711">IF(AJ711="","",
IF(INDEX(Settings!$H:$H,MATCH(CY$1,Settings!$G:$G,0))=TRUE,
100-100*(AJ711-MINIFS(AJ:AJ,$E:$E,$E711))/(MAXIFS(AJ:AJ,$E:$E,$E711)-MINIFS(AJ:AJ,$E:$E,$E711)),
100*(AJ711-MINIFS(AJ:AJ,$E:$E,$E711))/(MAXIFS(AJ:AJ,$E:$E,$E711)-MINIFS(AJ:AJ,$E:$E,$E711))))</f>
        <v/>
      </c>
      <c r="CZ711" s="223" t="str">
        <f t="array" ref="CZ711">IF(AK711="","",
IF(INDEX(Settings!$H:$H,MATCH(CZ$1,Settings!$G:$G,0))=TRUE,
100-100*(AK711-MINIFS(AK:AK,$E:$E,$E711))/(MAXIFS(AK:AK,$E:$E,$E711)-MINIFS(AK:AK,$E:$E,$E711)),
100*(AK711-MINIFS(AK:AK,$E:$E,$E711))/(MAXIFS(AK:AK,$E:$E,$E711)-MINIFS(AK:AK,$E:$E,$E711))))</f>
        <v/>
      </c>
      <c r="DA711" s="223" t="str">
        <f t="array" ref="DA711">IF(AL711="","",
IF(INDEX(Settings!$H:$H,MATCH(DA$1,Settings!$G:$G,0))=TRUE,
100-100*(AL711-MINIFS(AL:AL,$E:$E,$E711))/(MAXIFS(AL:AL,$E:$E,$E711)-MINIFS(AL:AL,$E:$E,$E711)),
100*(AL711-MINIFS(AL:AL,$E:$E,$E711))/(MAXIFS(AL:AL,$E:$E,$E711)-MINIFS(AL:AL,$E:$E,$E711))))</f>
        <v/>
      </c>
      <c r="DB711" s="223" t="str">
        <f t="array" ref="DB711">IF(AM711="","",
IF(INDEX(Settings!$H:$H,MATCH(DB$1,Settings!$G:$G,0))=TRUE,
100-100*(AM711-MINIFS(AM:AM,$E:$E,$E711))/(MAXIFS(AM:AM,$E:$E,$E711)-MINIFS(AM:AM,$E:$E,$E711)),
100*(AM711-MINIFS(AM:AM,$E:$E,$E711))/(MAXIFS(AM:AM,$E:$E,$E711)-MINIFS(AM:AM,$E:$E,$E711))))</f>
        <v/>
      </c>
      <c r="DC711" s="223" t="str">
        <f t="array" ref="DC711">IF(AN711="","",
IF(INDEX(Settings!$H:$H,MATCH(DC$1,Settings!$G:$G,0))=TRUE,
100-100*(AN711-MINIFS(AN:AN,$E:$E,$E711))/(MAXIFS(AN:AN,$E:$E,$E711)-MINIFS(AN:AN,$E:$E,$E711)),
100*(AN711-MINIFS(AN:AN,$E:$E,$E711))/(MAXIFS(AN:AN,$E:$E,$E711)-MINIFS(AN:AN,$E:$E,$E711))))</f>
        <v/>
      </c>
      <c r="DD711" s="223" t="str">
        <f t="array" ref="DD711">IF(AO711="","",
IF(INDEX(Settings!$H:$H,MATCH(DD$1,Settings!$G:$G,0))=TRUE,
100-100*(AO711-MINIFS(AO:AO,$E:$E,$E711))/(MAXIFS(AO:AO,$E:$E,$E711)-MINIFS(AO:AO,$E:$E,$E711)),
100*(AO711-MINIFS(AO:AO,$E:$E,$E711))/(MAXIFS(AO:AO,$E:$E,$E711)-MINIFS(AO:AO,$E:$E,$E711))))</f>
        <v/>
      </c>
      <c r="DE711" s="223" t="str">
        <f t="array" ref="DE711">IF(AP711="","",
IF(INDEX(Settings!$H:$H,MATCH(DE$1,Settings!$G:$G,0))=TRUE,
100-100*(AP711-MINIFS(AP:AP,$E:$E,$E711))/(MAXIFS(AP:AP,$E:$E,$E711)-MINIFS(AP:AP,$E:$E,$E711)),
100*(AP711-MINIFS(AP:AP,$E:$E,$E711))/(MAXIFS(AP:AP,$E:$E,$E711)-MINIFS(AP:AP,$E:$E,$E711))))</f>
        <v/>
      </c>
      <c r="DF711" s="223" t="str">
        <f t="array" ref="DF711">IF(AQ711="","",
IF(INDEX(Settings!$H:$H,MATCH(DF$1,Settings!$G:$G,0))=TRUE,
100-100*(AQ711-MINIFS(AQ:AQ,$E:$E,$E711))/(MAXIFS(AQ:AQ,$E:$E,$E711)-MINIFS(AQ:AQ,$E:$E,$E711)),
100*(AQ711-MINIFS(AQ:AQ,$E:$E,$E711))/(MAXIFS(AQ:AQ,$E:$E,$E711)-MINIFS(AQ:AQ,$E:$E,$E711))))</f>
        <v/>
      </c>
      <c r="DG711" s="223" t="str">
        <f t="array" ref="DG711">IF(AR711="","",
IF(INDEX(Settings!$H:$H,MATCH(DG$1,Settings!$G:$G,0))=TRUE,
100-100*(AR711-MINIFS(AR:AR,$E:$E,$E711))/(MAXIFS(AR:AR,$E:$E,$E711)-MINIFS(AR:AR,$E:$E,$E711)),
100*(AR711-MINIFS(AR:AR,$E:$E,$E711))/(MAXIFS(AR:AR,$E:$E,$E711)-MINIFS(AR:AR,$E:$E,$E711))))</f>
        <v/>
      </c>
      <c r="DH711" s="223" t="str">
        <f t="array" ref="DH711">IF(AS711="","",
IF(INDEX(Settings!$H:$H,MATCH(DH$1,Settings!$G:$G,0))=TRUE,
100-100*(AS711-MINIFS(AS:AS,$E:$E,$E711))/(MAXIFS(AS:AS,$E:$E,$E711)-MINIFS(AS:AS,$E:$E,$E711)),
100*(AS711-MINIFS(AS:AS,$E:$E,$E711))/(MAXIFS(AS:AS,$E:$E,$E711)-MINIFS(AS:AS,$E:$E,$E711))))</f>
        <v/>
      </c>
      <c r="DI711" s="223" t="str">
        <f t="array" ref="DI711">IF(AT711="","",
IF(INDEX(Settings!$H:$H,MATCH(DI$1,Settings!$G:$G,0))=TRUE,
100-100*(AT711-MINIFS(AT:AT,$E:$E,$E711))/(MAXIFS(AT:AT,$E:$E,$E711)-MINIFS(AT:AT,$E:$E,$E711)),
100*(AT711-MINIFS(AT:AT,$E:$E,$E711))/(MAXIFS(AT:AT,$E:$E,$E711)-MINIFS(AT:AT,$E:$E,$E711))))</f>
        <v/>
      </c>
      <c r="DJ711" s="223" t="str">
        <f t="array" ref="DJ711">IF(AU711="","",
IF(INDEX(Settings!$H:$H,MATCH(DJ$1,Settings!$G:$G,0))=TRUE,
100-100*(AU711-MINIFS(AU:AU,$E:$E,$E711))/(MAXIFS(AU:AU,$E:$E,$E711)-MINIFS(AU:AU,$E:$E,$E711)),
100*(AU711-MINIFS(AU:AU,$E:$E,$E711))/(MAXIFS(AU:AU,$E:$E,$E711)-MINIFS(AU:AU,$E:$E,$E711))))</f>
        <v/>
      </c>
      <c r="DK711" s="223" t="str">
        <f t="array" ref="DK711">IF(AV711="","",
IF(INDEX(Settings!$H:$H,MATCH(DK$1,Settings!$G:$G,0))=TRUE,
100-100*(AV711-MINIFS(AV:AV,$E:$E,$E711))/(MAXIFS(AV:AV,$E:$E,$E711)-MINIFS(AV:AV,$E:$E,$E711)),
100*(AV711-MINIFS(AV:AV,$E:$E,$E711))/(MAXIFS(AV:AV,$E:$E,$E711)-MINIFS(AV:AV,$E:$E,$E711))))</f>
        <v/>
      </c>
      <c r="DL711" s="223" t="str">
        <f t="array" ref="DL711">IF(AW711="","",
IF(INDEX(Settings!$H:$H,MATCH(DL$1,Settings!$G:$G,0))=TRUE,
100-100*(AW711-MINIFS(AW:AW,$E:$E,$E711))/(MAXIFS(AW:AW,$E:$E,$E711)-MINIFS(AW:AW,$E:$E,$E711)),
100*(AW711-MINIFS(AW:AW,$E:$E,$E711))/(MAXIFS(AW:AW,$E:$E,$E711)-MINIFS(AW:AW,$E:$E,$E711))))</f>
        <v/>
      </c>
      <c r="DM711" s="223" t="str">
        <f t="array" ref="DM711">IF(AX711="","",
IF(INDEX(Settings!$H:$H,MATCH(DM$1,Settings!$G:$G,0))=TRUE,
100-100*(AX711-MINIFS(AX:AX,$E:$E,$E711))/(MAXIFS(AX:AX,$E:$E,$E711)-MINIFS(AX:AX,$E:$E,$E711)),
100*(AX711-MINIFS(AX:AX,$E:$E,$E711))/(MAXIFS(AX:AX,$E:$E,$E711)-MINIFS(AX:AX,$E:$E,$E711))))</f>
        <v/>
      </c>
      <c r="DN711" s="223" t="str">
        <f t="array" ref="DN711">IF(AY711="","",
IF(INDEX(Settings!$H:$H,MATCH(DN$1,Settings!$G:$G,0))=TRUE,
100-100*(AY711-MINIFS(AY:AY,$E:$E,$E711))/(MAXIFS(AY:AY,$E:$E,$E711)-MINIFS(AY:AY,$E:$E,$E711)),
100*(AY711-MINIFS(AY:AY,$E:$E,$E711))/(MAXIFS(AY:AY,$E:$E,$E711)-MINIFS(AY:AY,$E:$E,$E711))))</f>
        <v/>
      </c>
      <c r="DO711" s="223" t="str">
        <f t="array" ref="DO711">IF(AZ711="","",
IF(INDEX(Settings!$H:$H,MATCH(DO$1,Settings!$G:$G,0))=TRUE,
100-100*(AZ711-MINIFS(AZ:AZ,$E:$E,$E711))/(MAXIFS(AZ:AZ,$E:$E,$E711)-MINIFS(AZ:AZ,$E:$E,$E711)),
100*(AZ711-MINIFS(AZ:AZ,$E:$E,$E711))/(MAXIFS(AZ:AZ,$E:$E,$E711)-MINIFS(AZ:AZ,$E:$E,$E711))))</f>
        <v/>
      </c>
      <c r="DP711" s="223" t="str">
        <f t="array" ref="DP711">IF(BA711="","",
IF(INDEX(Settings!$H:$H,MATCH(DP$1,Settings!$G:$G,0))=TRUE,
100-100*(BA711-MINIFS(BA:BA,$E:$E,$E711))/(MAXIFS(BA:BA,$E:$E,$E711)-MINIFS(BA:BA,$E:$E,$E711)),
100*(BA711-MINIFS(BA:BA,$E:$E,$E711))/(MAXIFS(BA:BA,$E:$E,$E711)-MINIFS(BA:BA,$E:$E,$E711))))</f>
        <v/>
      </c>
      <c r="DQ711" s="223" t="str">
        <f t="array" ref="DQ711">IF(BB711="","",
IF(INDEX(Settings!$H:$H,MATCH(DQ$1,Settings!$G:$G,0))=TRUE,
100-100*(BB711-MINIFS(BB:BB,$E:$E,$E711))/(MAXIFS(BB:BB,$E:$E,$E711)-MINIFS(BB:BB,$E:$E,$E711)),
100*(BB711-MINIFS(BB:BB,$E:$E,$E711))/(MAXIFS(BB:BB,$E:$E,$E711)-MINIFS(BB:BB,$E:$E,$E711))))</f>
        <v/>
      </c>
      <c r="DR711" s="223" t="str">
        <f t="array" ref="DR711">IF(BC711="","",
IF(INDEX(Settings!$H:$H,MATCH(DR$1,Settings!$G:$G,0))=TRUE,
100-100*(BC711-MINIFS(BC:BC,$E:$E,$E711))/(MAXIFS(BC:BC,$E:$E,$E711)-MINIFS(BC:BC,$E:$E,$E711)),
100*(BC711-MINIFS(BC:BC,$E:$E,$E711))/(MAXIFS(BC:BC,$E:$E,$E711)-MINIFS(BC:BC,$E:$E,$E711))))</f>
        <v/>
      </c>
      <c r="DS711" s="223" t="str">
        <f t="array" ref="DS711">IF(BD711="","",
IF(INDEX(Settings!$H:$H,MATCH(DS$1,Settings!$G:$G,0))=TRUE,
100-100*(BD711-MINIFS(BD:BD,$E:$E,$E711))/(MAXIFS(BD:BD,$E:$E,$E711)-MINIFS(BD:BD,$E:$E,$E711)),
100*(BD711-MINIFS(BD:BD,$E:$E,$E711))/(MAXIFS(BD:BD,$E:$E,$E711)-MINIFS(BD:BD,$E:$E,$E711))))</f>
        <v/>
      </c>
      <c r="DT711" s="223" t="str">
        <f t="array" ref="DT711">IF(BE711="","",
IF(INDEX(Settings!$H:$H,MATCH(DT$1,Settings!$G:$G,0))=TRUE,
100-100*(BE711-MINIFS(BE:BE,$E:$E,$E711))/(MAXIFS(BE:BE,$E:$E,$E711)-MINIFS(BE:BE,$E:$E,$E711)),
100*(BE711-MINIFS(BE:BE,$E:$E,$E711))/(MAXIFS(BE:BE,$E:$E,$E711)-MINIFS(BE:BE,$E:$E,$E711))))</f>
        <v/>
      </c>
      <c r="DU711" s="223" t="str">
        <f t="array" ref="DU711">IF(BF711="","",
IF(INDEX(Settings!$H:$H,MATCH(DU$1,Settings!$G:$G,0))=TRUE,
100-100*(BF711-MINIFS(BF:BF,$E:$E,$E711))/(MAXIFS(BF:BF,$E:$E,$E711)-MINIFS(BF:BF,$E:$E,$E711)),
100*(BF711-MINIFS(BF:BF,$E:$E,$E711))/(MAXIFS(BF:BF,$E:$E,$E711)-MINIFS(BF:BF,$E:$E,$E711))))</f>
        <v/>
      </c>
      <c r="DV711" s="223" t="str">
        <f t="array" ref="DV711">IF(BG711="","",
IF(INDEX(Settings!$H:$H,MATCH(DV$1,Settings!$G:$G,0))=TRUE,
100-100*(BG711-MINIFS(BG:BG,$E:$E,$E711))/(MAXIFS(BG:BG,$E:$E,$E711)-MINIFS(BG:BG,$E:$E,$E711)),
100*(BG711-MINIFS(BG:BG,$E:$E,$E711))/(MAXIFS(BG:BG,$E:$E,$E711)-MINIFS(BG:BG,$E:$E,$E711))))</f>
        <v/>
      </c>
      <c r="DW711" s="223" t="str">
        <f t="array" ref="DW711">IF(BH711="","",
IF(INDEX(Settings!$H:$H,MATCH(DW$1,Settings!$G:$G,0))=TRUE,
100-100*(BH711-MINIFS(BH:BH,$E:$E,$E711))/(MAXIFS(BH:BH,$E:$E,$E711)-MINIFS(BH:BH,$E:$E,$E711)),
100*(BH711-MINIFS(BH:BH,$E:$E,$E711))/(MAXIFS(BH:BH,$E:$E,$E711)-MINIFS(BH:BH,$E:$E,$E711))))</f>
        <v/>
      </c>
      <c r="DX711" s="223" t="str">
        <f t="array" ref="DX711">IF(BI711="","",
IF(INDEX(Settings!$H:$H,MATCH(DX$1,Settings!$G:$G,0))=TRUE,
100-100*(BI711-MINIFS(BI:BI,$E:$E,$E711))/(MAXIFS(BI:BI,$E:$E,$E711)-MINIFS(BI:BI,$E:$E,$E711)),
100*(BI711-MINIFS(BI:BI,$E:$E,$E711))/(MAXIFS(BI:BI,$E:$E,$E711)-MINIFS(BI:BI,$E:$E,$E711))))</f>
        <v/>
      </c>
      <c r="DY711" s="223" t="str">
        <f t="array" ref="DY711">IF(BJ711="","",
IF(INDEX(Settings!$H:$H,MATCH(DY$1,Settings!$G:$G,0))=TRUE,
100-100*(BJ711-MINIFS(BJ:BJ,$E:$E,$E711))/(MAXIFS(BJ:BJ,$E:$E,$E711)-MINIFS(BJ:BJ,$E:$E,$E711)),
100*(BJ711-MINIFS(BJ:BJ,$E:$E,$E711))/(MAXIFS(BJ:BJ,$E:$E,$E711)-MINIFS(BJ:BJ,$E:$E,$E711))))</f>
        <v/>
      </c>
      <c r="DZ711" s="225"/>
      <c r="EA711" s="225"/>
      <c r="EB711" s="225" t="str">
        <f t="shared" si="8"/>
        <v/>
      </c>
      <c r="EC711" s="225" t="str">
        <f t="shared" si="9"/>
        <v/>
      </c>
      <c r="ED711" s="225" t="str">
        <f t="shared" si="10"/>
        <v/>
      </c>
      <c r="EE711" s="225" t="str">
        <f t="shared" si="11"/>
        <v/>
      </c>
      <c r="EF711" s="225" t="str">
        <f t="shared" si="12"/>
        <v/>
      </c>
      <c r="EG711" s="225" t="str">
        <f t="shared" si="13"/>
        <v/>
      </c>
      <c r="EH711" s="225"/>
      <c r="EI711" s="225"/>
      <c r="EJ711" s="225"/>
      <c r="EK711" s="225"/>
      <c r="EL711" s="225"/>
      <c r="EM711" s="225"/>
    </row>
    <row r="712">
      <c r="A712" s="231"/>
      <c r="B712" s="231"/>
      <c r="C712" s="231"/>
      <c r="D712" s="231" t="str">
        <f t="array" ref="D712">IFERROR(INDEX(Profiles!$B:$B,MATCH($A712,Profiles!$A:$A,0)),"")</f>
        <v/>
      </c>
      <c r="E712" s="231"/>
      <c r="F712" s="231"/>
      <c r="G712" s="231"/>
      <c r="H712" s="231"/>
      <c r="I712" s="231" t="str">
        <f>IF(A712="","",IF(Settings!$N$3="DATE",F712&amp;": "&amp;TEXT(B712,"M/DD/YY"),F712&amp;": "&amp;H712))</f>
        <v/>
      </c>
      <c r="J712" s="231"/>
      <c r="K712" s="231"/>
      <c r="L712" s="231"/>
      <c r="M712" s="232" t="str">
        <f t="shared" si="14"/>
        <v/>
      </c>
      <c r="N712" s="231"/>
      <c r="O712" s="231"/>
      <c r="P712" s="231"/>
      <c r="Q712" s="231"/>
      <c r="R712" s="231"/>
      <c r="S712" s="230" t="str">
        <f>IFERROR(VLOOKUP(AF712, 'YOYO IR Scores'!A:C, 3, FALSE), "")
</f>
        <v/>
      </c>
      <c r="T712" s="231"/>
      <c r="U712" s="231"/>
      <c r="V712" s="231"/>
      <c r="W712" s="231"/>
      <c r="X712" s="233" t="str">
        <f t="shared" si="4"/>
        <v/>
      </c>
      <c r="Y712" s="234" t="str">
        <f t="shared" si="5"/>
        <v/>
      </c>
      <c r="Z712" s="234" t="str">
        <f t="shared" si="6"/>
        <v/>
      </c>
      <c r="AA712" s="233" t="str">
        <f t="shared" si="7"/>
        <v/>
      </c>
      <c r="AB712" s="232"/>
      <c r="AC712" s="232"/>
      <c r="AD712" s="232"/>
      <c r="AE712" s="232" t="str">
        <f>IFERROR(VLOOKUP(AF712, 'YOYO IR Scores'!A:C, 2, FALSE), "")</f>
        <v/>
      </c>
      <c r="AF712" s="232"/>
      <c r="AG712" s="23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c r="BD712" s="232"/>
      <c r="BE712" s="232"/>
      <c r="BF712" s="232"/>
      <c r="BG712" s="232"/>
      <c r="BH712" s="232"/>
      <c r="BI712" s="232"/>
      <c r="BJ712" s="232"/>
      <c r="BK712" s="232" t="str">
        <f t="array" ref="BK712">IF(J712="","",
IF(INDEX(Settings!$H:$H,MATCH(BY$1,Settings!$G:$G,0))=TRUE,
100-100*(J712-MIN(J:J))/(MAX(J:J)-MIN(J:J)),
100*(J712-MIN(J:J))/(MAX(J:J)-MIN(J:J))))</f>
        <v/>
      </c>
      <c r="BL712" s="232" t="str">
        <f t="array" ref="BL712">IF(J712="","",
IF(INDEX(Settings!$H:$H,MATCH(BY$1,Settings!$G:$G,0))=TRUE,
100-100*(J712-MINIFS(J:J,$E:$E,$E712))/(MAXIFS(J:J,$E:$E,$E712)-MINIFS(J:J,$E:$E,$E712)),
100*(J712-MINIFS(J:J,$E:$E,$E712))/(MAXIFS(J:J,$E:$E,$E712)-MINIFS(J:J,$E:$E,$E712))))</f>
        <v/>
      </c>
      <c r="BM712" s="232" t="str">
        <f t="array" ref="BM712">IF(J712="","",
IF(INDEX(Settings!$H:$H,MATCH(BY$1,Settings!$G:$G,0))=TRUE,
100-100*(J712-MINIFS(J:J,$E:$E,$E712,$I:$I,$I712))/(MAXIFS(J:J,$E:$E,$E712,$I:$I,$I712)-MINIFS(J:J,$E:$E,$E712,$I:$I,$I712)),
100*(J712-MINIFS(J:J,$E:$E,$E712,$I:$I,$I712))/(MAXIFS(J:J,$E:$E,$E712,$I:$I,$I712)-MINIFS(J:J,$E:$E,$E712,$I:$I,$I712))))</f>
        <v/>
      </c>
      <c r="BN712" s="231" t="str">
        <f t="array" ref="BN712">IF(J712="","",
IF(INDEX(Settings!$H:$H,MATCH(BY$1,Settings!$G:$G,0))=TRUE,
100-100*PERCENTRANK(J:J,J712),
100*PERCENTRANK(J:J,J712)))</f>
        <v/>
      </c>
      <c r="BO712" s="231" t="str">
        <f>IFERROR(__xludf.DUMMYFUNCTION("IF(J712="""","""",
IF(INDEX(Settings!$H:$H,MATCH(BY$1,Settings!$G:$G,0))=TRUE,
100-100*PERCENTRANK(FILTER(J:J,$E:$E=$E712),J712),
100*PERCENTRANK(FILTER(J:J,$E:$E=$E712),J712)))"),"")</f>
        <v/>
      </c>
      <c r="BP712" s="231" t="str">
        <f>IFERROR(__xludf.DUMMYFUNCTION("IF(J712="""","""",
IF(INDEX(Settings!$H:$H,MATCH(BY$1,Settings!$G:$G,0))=TRUE,
100-100*PERCENTRANK(FILTER(J:J,$E:$E=$E712,$I:$I=$I712),J712),
100*PERCENTRANK(FILTER(J:J,$E:$E=$E712,$I:$I=$I712),J712)))"),"")</f>
        <v/>
      </c>
      <c r="BQ712" s="233" t="str">
        <f t="array" ref="BQ712">IF(J712="","",
IF(INDEX(Settings!$H:$H,MATCH(BY$1,Settings!$G:$G,0))=TRUE,
-1*(J712-AVERAGE(J:J))/STDEV(J:J),
(J712-AVERAGE(J:J))/STDEV(J:J)))</f>
        <v/>
      </c>
      <c r="BR712" s="233" t="str">
        <f>IFERROR(__xludf.DUMMYFUNCTION("IF(J712="""","""",
IF(INDEX(Settings!$H:$H,MATCH(BY$1,Settings!$G:$G,0))=TRUE,
-1*(J712-AVERAGEIFS(J:J,$E:$E,$E712))/STDEV(FILTER(J:J,$E:$E=$E712)),
(J712-AVERAGEIFS(J:J,$E:$E,$E712))/STDEV(FILTER(J:J,$E:$E=$E712))))"),"")</f>
        <v/>
      </c>
      <c r="BS712" s="233"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1"/>
      <c r="BX712" s="231"/>
      <c r="BY712" s="232" t="str">
        <f t="array" ref="BY712">IF(J712="","",
IF(INDEX(Settings!$H:$H,MATCH(BY$1,Settings!$G:$G,0))=TRUE,
100-100*(J712-MINIFS(J:J,$E:$E,$E712))/(MAXIFS(J:J,$E:$E,$E712)-MINIFS(J:J,$E:$E,$E712)),
100*(J712-MINIFS(J:J,$E:$E,$E712))/(MAXIFS(J:J,$E:$E,$E712)-MINIFS(J:J,$E:$E,$E712))))</f>
        <v/>
      </c>
      <c r="BZ712" s="232" t="str">
        <f t="array" ref="BZ712">IF(K712="","",
IF(INDEX(Settings!$H:$H,MATCH(BZ$1,Settings!$G:$G,0))=TRUE,
100-100*(K712-MINIFS(K:K,$E:$E,$E712))/(MAXIFS(K:K,$E:$E,$E712)-MINIFS(K:K,$E:$E,$E712)),
100*(K712-MINIFS(K:K,$E:$E,$E712))/(MAXIFS(K:K,$E:$E,$E712)-MINIFS(K:K,$E:$E,$E712))))</f>
        <v/>
      </c>
      <c r="CA712" s="232" t="str">
        <f t="array" ref="CA712">IF(L712="","",
IF(INDEX(Settings!$H:$H,MATCH(CA$1,Settings!$G:$G,0))=TRUE,
100-100*(L712-MINIFS(L:L,$E:$E,$E712))/(MAXIFS(L:L,$E:$E,$E712)-MINIFS(L:L,$E:$E,$E712)),
100*(L712-MINIFS(L:L,$E:$E,$E712))/(MAXIFS(L:L,$E:$E,$E712)-MINIFS(L:L,$E:$E,$E712))))</f>
        <v/>
      </c>
      <c r="CB712" s="232" t="str">
        <f t="array" ref="CB712">IF(M712="","",
IF(INDEX(Settings!$H:$H,MATCH(CB$1,Settings!$G:$G,0))=TRUE,
100-100*(M712-MINIFS(M:M,$E:$E,$E712))/(MAXIFS(M:M,$E:$E,$E712)-MINIFS(M:M,$E:$E,$E712)),
100*(M712-MINIFS(M:M,$E:$E,$E712))/(MAXIFS(M:M,$E:$E,$E712)-MINIFS(M:M,$E:$E,$E712))))</f>
        <v/>
      </c>
      <c r="CC712" s="232" t="str">
        <f t="array" ref="CC712">IF(N712="","",
IF(INDEX(Settings!$H:$H,MATCH(CC$1,Settings!$G:$G,0))=TRUE,
100-100*(N712-MINIFS(N:N,$E:$E,$E712))/(MAXIFS(N:N,$E:$E,$E712)-MINIFS(N:N,$E:$E,$E712)),
100*(N712-MINIFS(N:N,$E:$E,$E712))/(MAXIFS(N:N,$E:$E,$E712)-MINIFS(N:N,$E:$E,$E712))))</f>
        <v/>
      </c>
      <c r="CD712" s="232" t="str">
        <f t="array" ref="CD712">IF(O712="","",
IF(INDEX(Settings!$H:$H,MATCH(CD$1,Settings!$G:$G,0))=TRUE,
100-100*(O712-MINIFS(O:O,$E:$E,$E712))/(MAXIFS(O:O,$E:$E,$E712)-MINIFS(O:O,$E:$E,$E712)),
100*(O712-MINIFS(O:O,$E:$E,$E712))/(MAXIFS(O:O,$E:$E,$E712)-MINIFS(O:O,$E:$E,$E712))))</f>
        <v/>
      </c>
      <c r="CE712" s="232" t="str">
        <f t="array" ref="CE712">IF(P712="","",
IF(INDEX(Settings!$H:$H,MATCH(CE$1,Settings!$G:$G,0))=TRUE,
100-100*(P712-MINIFS(P:P,$E:$E,$E712))/(MAXIFS(P:P,$E:$E,$E712)-MINIFS(P:P,$E:$E,$E712)),
100*(P712-MINIFS(P:P,$E:$E,$E712))/(MAXIFS(P:P,$E:$E,$E712)-MINIFS(P:P,$E:$E,$E712))))</f>
        <v/>
      </c>
      <c r="CF712" s="232" t="str">
        <f t="array" ref="CF712">IF(Q712="","",
IF(INDEX(Settings!$H:$H,MATCH(CF$1,Settings!$G:$G,0))=TRUE,
100-100*(Q712-MINIFS(Q:Q,$E:$E,$E712))/(MAXIFS(Q:Q,$E:$E,$E712)-MINIFS(Q:Q,$E:$E,$E712)),
100*(Q712-MINIFS(Q:Q,$E:$E,$E712))/(MAXIFS(Q:Q,$E:$E,$E712)-MINIFS(Q:Q,$E:$E,$E712))))</f>
        <v/>
      </c>
      <c r="CG712" s="232" t="str">
        <f t="array" ref="CG712">IF(R712="","",
IF(INDEX(Settings!$H:$H,MATCH(CG$1,Settings!$G:$G,0))=TRUE,
100-100*(R712-MINIFS(R:R,$E:$E,$E712))/(MAXIFS(R:R,$E:$E,$E712)-MINIFS(R:R,$E:$E,$E712)),
100*(R712-MINIFS(R:R,$E:$E,$E712))/(MAXIFS(R:R,$E:$E,$E712)-MINIFS(R:R,$E:$E,$E712))))</f>
        <v/>
      </c>
      <c r="CH712" s="232" t="str">
        <f t="array" ref="CH712">IF(S712="","",
IF(INDEX(Settings!$H:$H,MATCH(CH$1,Settings!$G:$G,0))=TRUE,
100-100*(S712-MINIFS(S:S,$E:$E,$E712))/(MAXIFS(S:S,$E:$E,$E712)-MINIFS(S:S,$E:$E,$E712)),
100*(S712-MINIFS(S:S,$E:$E,$E712))/(MAXIFS(S:S,$E:$E,$E712)-MINIFS(S:S,$E:$E,$E712))))</f>
        <v/>
      </c>
      <c r="CI712" s="232" t="str">
        <f t="array" ref="CI712">IF(T712="","",
IF(INDEX(Settings!$H:$H,MATCH(CI$1,Settings!$G:$G,0))=TRUE,
100-100*(T712-MINIFS(T:T,$E:$E,$E712))/(MAXIFS(T:T,$E:$E,$E712)-MINIFS(T:T,$E:$E,$E712)),
100*(T712-MINIFS(T:T,$E:$E,$E712))/(MAXIFS(T:T,$E:$E,$E712)-MINIFS(T:T,$E:$E,$E712))))</f>
        <v/>
      </c>
      <c r="CJ712" s="232" t="str">
        <f t="array" ref="CJ712">IF(U712="","",
IF(INDEX(Settings!$H:$H,MATCH(CJ$1,Settings!$G:$G,0))=TRUE,
100-100*(U712-MINIFS(U:U,$E:$E,$E712))/(MAXIFS(U:U,$E:$E,$E712)-MINIFS(U:U,$E:$E,$E712)),
100*(U712-MINIFS(U:U,$E:$E,$E712))/(MAXIFS(U:U,$E:$E,$E712)-MINIFS(U:U,$E:$E,$E712))))</f>
        <v/>
      </c>
      <c r="CK712" s="232" t="str">
        <f t="array" ref="CK712">IF(V712="","",
IF(INDEX(Settings!$H:$H,MATCH(CK$1,Settings!$G:$G,0))=TRUE,
100-100*(V712-MINIFS(V:V,$E:$E,$E712))/(MAXIFS(V:V,$E:$E,$E712)-MINIFS(V:V,$E:$E,$E712)),
100*(V712-MINIFS(V:V,$E:$E,$E712))/(MAXIFS(V:V,$E:$E,$E712)-MINIFS(V:V,$E:$E,$E712))))</f>
        <v/>
      </c>
      <c r="CL712" s="232" t="str">
        <f t="array" ref="CL712">IF(W712="","",
IF(INDEX(Settings!$H:$H,MATCH(CL$1,Settings!$G:$G,0))=TRUE,
100-100*(W712-MINIFS(W:W,$E:$E,$E712))/(MAXIFS(W:W,$E:$E,$E712)-MINIFS(W:W,$E:$E,$E712)),
100*(W712-MINIFS(W:W,$E:$E,$E712))/(MAXIFS(W:W,$E:$E,$E712)-MINIFS(W:W,$E:$E,$E712))))</f>
        <v/>
      </c>
      <c r="CM712" s="232" t="str">
        <f t="array" ref="CM712">IF(X712="","",
IF(INDEX(Settings!$H:$H,MATCH(CM$1,Settings!$G:$G,0))=TRUE,
100-100*(X712-MINIFS(X:X,$E:$E,$E712))/(MAXIFS(X:X,$E:$E,$E712)-MINIFS(X:X,$E:$E,$E712)),
100*(X712-MINIFS(X:X,$E:$E,$E712))/(MAXIFS(X:X,$E:$E,$E712)-MINIFS(X:X,$E:$E,$E712))))</f>
        <v/>
      </c>
      <c r="CN712" s="232" t="str">
        <f t="array" ref="CN712">IF(Y712="","",
IF(INDEX(Settings!$H:$H,MATCH(CN$1,Settings!$G:$G,0))=TRUE,
100-100*(Y712-MINIFS(Y:Y,$E:$E,$E712))/(MAXIFS(Y:Y,$E:$E,$E712)-MINIFS(Y:Y,$E:$E,$E712)),
100*(Y712-MINIFS(Y:Y,$E:$E,$E712))/(MAXIFS(Y:Y,$E:$E,$E712)-MINIFS(Y:Y,$E:$E,$E712))))</f>
        <v/>
      </c>
      <c r="CO712" s="232" t="str">
        <f t="array" ref="CO712">IF(Z712="","",
IF(INDEX(Settings!$H:$H,MATCH(CO$1,Settings!$G:$G,0))=TRUE,
100-100*(Z712-MINIFS(Z:Z,$E:$E,$E712))/(MAXIFS(Z:Z,$E:$E,$E712)-MINIFS(Z:Z,$E:$E,$E712)),
100*(Z712-MINIFS(Z:Z,$E:$E,$E712))/(MAXIFS(Z:Z,$E:$E,$E712)-MINIFS(Z:Z,$E:$E,$E712))))</f>
        <v/>
      </c>
      <c r="CP712" s="232" t="str">
        <f t="array" ref="CP712">IF(AA712="","",
IF(INDEX(Settings!$H:$H,MATCH(CP$1,Settings!$G:$G,0))=TRUE,
100-100*(AA712-MINIFS(AA:AA,$E:$E,$E712))/(MAXIFS(AA:AA,$E:$E,$E712)-MINIFS(AA:AA,$E:$E,$E712)),
100*(AA712-MINIFS(AA:AA,$E:$E,$E712))/(MAXIFS(AA:AA,$E:$E,$E712)-MINIFS(AA:AA,$E:$E,$E712))))</f>
        <v/>
      </c>
      <c r="CQ712" s="232" t="str">
        <f t="array" ref="CQ712">IF(AB712="","",
IF(INDEX(Settings!$H:$H,MATCH(CQ$1,Settings!$G:$G,0))=TRUE,
100-100*(AB712-MINIFS(AB:AB,$E:$E,$E712))/(MAXIFS(AB:AB,$E:$E,$E712)-MINIFS(AB:AB,$E:$E,$E712)),
100*(AB712-MINIFS(AB:AB,$E:$E,$E712))/(MAXIFS(AB:AB,$E:$E,$E712)-MINIFS(AB:AB,$E:$E,$E712))))</f>
        <v/>
      </c>
      <c r="CR712" s="232" t="str">
        <f t="array" ref="CR712">IF(AC712="","",
IF(INDEX(Settings!$H:$H,MATCH(CR$1,Settings!$G:$G,0))=TRUE,
100-100*(AC712-MINIFS(AC:AC,$E:$E,$E712))/(MAXIFS(AC:AC,$E:$E,$E712)-MINIFS(AC:AC,$E:$E,$E712)),
100*(AC712-MINIFS(AC:AC,$E:$E,$E712))/(MAXIFS(AC:AC,$E:$E,$E712)-MINIFS(AC:AC,$E:$E,$E712))))</f>
        <v/>
      </c>
      <c r="CS712" s="232" t="str">
        <f t="array" ref="CS712">IF(AD712="","",
IF(INDEX(Settings!$H:$H,MATCH(CS$1,Settings!$G:$G,0))=TRUE,
100-100*(AD712-MINIFS(AD:AD,$E:$E,$E712))/(MAXIFS(AD:AD,$E:$E,$E712)-MINIFS(AD:AD,$E:$E,$E712)),
100*(AD712-MINIFS(AD:AD,$E:$E,$E712))/(MAXIFS(AD:AD,$E:$E,$E712)-MINIFS(AD:AD,$E:$E,$E712))))</f>
        <v/>
      </c>
      <c r="CT712" s="232" t="str">
        <f t="array" ref="CT712">IF(AE712="","",
IF(INDEX(Settings!$H:$H,MATCH(CT$1,Settings!$G:$G,0))=TRUE,
100-100*(AE712-MINIFS(AE:AE,$E:$E,$E712))/(MAXIFS(AE:AE,$E:$E,$E712)-MINIFS(AE:AE,$E:$E,$E712)),
100*(AE712-MINIFS(AE:AE,$E:$E,$E712))/(MAXIFS(AE:AE,$E:$E,$E712)-MINIFS(AE:AE,$E:$E,$E712))))</f>
        <v/>
      </c>
      <c r="CU712" s="232" t="str">
        <f t="array" ref="CU712">IF(AF712="","",
IF(INDEX(Settings!$H:$H,MATCH(CU$1,Settings!$G:$G,0))=TRUE,
100-100*(AF712-MINIFS(AF:AF,$E:$E,$E712))/(MAXIFS(AF:AF,$E:$E,$E712)-MINIFS(AF:AF,$E:$E,$E712)),
100*(AF712-MINIFS(AF:AF,$E:$E,$E712))/(MAXIFS(AF:AF,$E:$E,$E712)-MINIFS(AF:AF,$E:$E,$E712))))</f>
        <v/>
      </c>
      <c r="CV712" s="232" t="str">
        <f t="array" ref="CV712">IF(AG712="","",
IF(INDEX(Settings!$H:$H,MATCH(CV$1,Settings!$G:$G,0))=TRUE,
100-100*(AG712-MINIFS(AG:AG,$E:$E,$E712))/(MAXIFS(AG:AG,$E:$E,$E712)-MINIFS(AG:AG,$E:$E,$E712)),
100*(AG712-MINIFS(AG:AG,$E:$E,$E712))/(MAXIFS(AG:AG,$E:$E,$E712)-MINIFS(AG:AG,$E:$E,$E712))))</f>
        <v/>
      </c>
      <c r="CW712" s="232" t="str">
        <f t="array" ref="CW712">IF(AH712="","",
IF(INDEX(Settings!$H:$H,MATCH(CW$1,Settings!$G:$G,0))=TRUE,
100-100*(AH712-MINIFS(AH:AH,$E:$E,$E712))/(MAXIFS(AH:AH,$E:$E,$E712)-MINIFS(AH:AH,$E:$E,$E712)),
100*(AH712-MINIFS(AH:AH,$E:$E,$E712))/(MAXIFS(AH:AH,$E:$E,$E712)-MINIFS(AH:AH,$E:$E,$E712))))</f>
        <v/>
      </c>
      <c r="CX712" s="232" t="str">
        <f t="array" ref="CX712">IF(AI712="","",
IF(INDEX(Settings!$H:$H,MATCH(CX$1,Settings!$G:$G,0))=TRUE,
100-100*(AI712-MINIFS(AI:AI,$E:$E,$E712))/(MAXIFS(AI:AI,$E:$E,$E712)-MINIFS(AI:AI,$E:$E,$E712)),
100*(AI712-MINIFS(AI:AI,$E:$E,$E712))/(MAXIFS(AI:AI,$E:$E,$E712)-MINIFS(AI:AI,$E:$E,$E712))))</f>
        <v/>
      </c>
      <c r="CY712" s="232" t="str">
        <f t="array" ref="CY712">IF(AJ712="","",
IF(INDEX(Settings!$H:$H,MATCH(CY$1,Settings!$G:$G,0))=TRUE,
100-100*(AJ712-MINIFS(AJ:AJ,$E:$E,$E712))/(MAXIFS(AJ:AJ,$E:$E,$E712)-MINIFS(AJ:AJ,$E:$E,$E712)),
100*(AJ712-MINIFS(AJ:AJ,$E:$E,$E712))/(MAXIFS(AJ:AJ,$E:$E,$E712)-MINIFS(AJ:AJ,$E:$E,$E712))))</f>
        <v/>
      </c>
      <c r="CZ712" s="232" t="str">
        <f t="array" ref="CZ712">IF(AK712="","",
IF(INDEX(Settings!$H:$H,MATCH(CZ$1,Settings!$G:$G,0))=TRUE,
100-100*(AK712-MINIFS(AK:AK,$E:$E,$E712))/(MAXIFS(AK:AK,$E:$E,$E712)-MINIFS(AK:AK,$E:$E,$E712)),
100*(AK712-MINIFS(AK:AK,$E:$E,$E712))/(MAXIFS(AK:AK,$E:$E,$E712)-MINIFS(AK:AK,$E:$E,$E712))))</f>
        <v/>
      </c>
      <c r="DA712" s="232" t="str">
        <f t="array" ref="DA712">IF(AL712="","",
IF(INDEX(Settings!$H:$H,MATCH(DA$1,Settings!$G:$G,0))=TRUE,
100-100*(AL712-MINIFS(AL:AL,$E:$E,$E712))/(MAXIFS(AL:AL,$E:$E,$E712)-MINIFS(AL:AL,$E:$E,$E712)),
100*(AL712-MINIFS(AL:AL,$E:$E,$E712))/(MAXIFS(AL:AL,$E:$E,$E712)-MINIFS(AL:AL,$E:$E,$E712))))</f>
        <v/>
      </c>
      <c r="DB712" s="232" t="str">
        <f t="array" ref="DB712">IF(AM712="","",
IF(INDEX(Settings!$H:$H,MATCH(DB$1,Settings!$G:$G,0))=TRUE,
100-100*(AM712-MINIFS(AM:AM,$E:$E,$E712))/(MAXIFS(AM:AM,$E:$E,$E712)-MINIFS(AM:AM,$E:$E,$E712)),
100*(AM712-MINIFS(AM:AM,$E:$E,$E712))/(MAXIFS(AM:AM,$E:$E,$E712)-MINIFS(AM:AM,$E:$E,$E712))))</f>
        <v/>
      </c>
      <c r="DC712" s="232" t="str">
        <f t="array" ref="DC712">IF(AN712="","",
IF(INDEX(Settings!$H:$H,MATCH(DC$1,Settings!$G:$G,0))=TRUE,
100-100*(AN712-MINIFS(AN:AN,$E:$E,$E712))/(MAXIFS(AN:AN,$E:$E,$E712)-MINIFS(AN:AN,$E:$E,$E712)),
100*(AN712-MINIFS(AN:AN,$E:$E,$E712))/(MAXIFS(AN:AN,$E:$E,$E712)-MINIFS(AN:AN,$E:$E,$E712))))</f>
        <v/>
      </c>
      <c r="DD712" s="232" t="str">
        <f t="array" ref="DD712">IF(AO712="","",
IF(INDEX(Settings!$H:$H,MATCH(DD$1,Settings!$G:$G,0))=TRUE,
100-100*(AO712-MINIFS(AO:AO,$E:$E,$E712))/(MAXIFS(AO:AO,$E:$E,$E712)-MINIFS(AO:AO,$E:$E,$E712)),
100*(AO712-MINIFS(AO:AO,$E:$E,$E712))/(MAXIFS(AO:AO,$E:$E,$E712)-MINIFS(AO:AO,$E:$E,$E712))))</f>
        <v/>
      </c>
      <c r="DE712" s="232" t="str">
        <f t="array" ref="DE712">IF(AP712="","",
IF(INDEX(Settings!$H:$H,MATCH(DE$1,Settings!$G:$G,0))=TRUE,
100-100*(AP712-MINIFS(AP:AP,$E:$E,$E712))/(MAXIFS(AP:AP,$E:$E,$E712)-MINIFS(AP:AP,$E:$E,$E712)),
100*(AP712-MINIFS(AP:AP,$E:$E,$E712))/(MAXIFS(AP:AP,$E:$E,$E712)-MINIFS(AP:AP,$E:$E,$E712))))</f>
        <v/>
      </c>
      <c r="DF712" s="232" t="str">
        <f t="array" ref="DF712">IF(AQ712="","",
IF(INDEX(Settings!$H:$H,MATCH(DF$1,Settings!$G:$G,0))=TRUE,
100-100*(AQ712-MINIFS(AQ:AQ,$E:$E,$E712))/(MAXIFS(AQ:AQ,$E:$E,$E712)-MINIFS(AQ:AQ,$E:$E,$E712)),
100*(AQ712-MINIFS(AQ:AQ,$E:$E,$E712))/(MAXIFS(AQ:AQ,$E:$E,$E712)-MINIFS(AQ:AQ,$E:$E,$E712))))</f>
        <v/>
      </c>
      <c r="DG712" s="232" t="str">
        <f t="array" ref="DG712">IF(AR712="","",
IF(INDEX(Settings!$H:$H,MATCH(DG$1,Settings!$G:$G,0))=TRUE,
100-100*(AR712-MINIFS(AR:AR,$E:$E,$E712))/(MAXIFS(AR:AR,$E:$E,$E712)-MINIFS(AR:AR,$E:$E,$E712)),
100*(AR712-MINIFS(AR:AR,$E:$E,$E712))/(MAXIFS(AR:AR,$E:$E,$E712)-MINIFS(AR:AR,$E:$E,$E712))))</f>
        <v/>
      </c>
      <c r="DH712" s="232" t="str">
        <f t="array" ref="DH712">IF(AS712="","",
IF(INDEX(Settings!$H:$H,MATCH(DH$1,Settings!$G:$G,0))=TRUE,
100-100*(AS712-MINIFS(AS:AS,$E:$E,$E712))/(MAXIFS(AS:AS,$E:$E,$E712)-MINIFS(AS:AS,$E:$E,$E712)),
100*(AS712-MINIFS(AS:AS,$E:$E,$E712))/(MAXIFS(AS:AS,$E:$E,$E712)-MINIFS(AS:AS,$E:$E,$E712))))</f>
        <v/>
      </c>
      <c r="DI712" s="232" t="str">
        <f t="array" ref="DI712">IF(AT712="","",
IF(INDEX(Settings!$H:$H,MATCH(DI$1,Settings!$G:$G,0))=TRUE,
100-100*(AT712-MINIFS(AT:AT,$E:$E,$E712))/(MAXIFS(AT:AT,$E:$E,$E712)-MINIFS(AT:AT,$E:$E,$E712)),
100*(AT712-MINIFS(AT:AT,$E:$E,$E712))/(MAXIFS(AT:AT,$E:$E,$E712)-MINIFS(AT:AT,$E:$E,$E712))))</f>
        <v/>
      </c>
      <c r="DJ712" s="232" t="str">
        <f t="array" ref="DJ712">IF(AU712="","",
IF(INDEX(Settings!$H:$H,MATCH(DJ$1,Settings!$G:$G,0))=TRUE,
100-100*(AU712-MINIFS(AU:AU,$E:$E,$E712))/(MAXIFS(AU:AU,$E:$E,$E712)-MINIFS(AU:AU,$E:$E,$E712)),
100*(AU712-MINIFS(AU:AU,$E:$E,$E712))/(MAXIFS(AU:AU,$E:$E,$E712)-MINIFS(AU:AU,$E:$E,$E712))))</f>
        <v/>
      </c>
      <c r="DK712" s="232" t="str">
        <f t="array" ref="DK712">IF(AV712="","",
IF(INDEX(Settings!$H:$H,MATCH(DK$1,Settings!$G:$G,0))=TRUE,
100-100*(AV712-MINIFS(AV:AV,$E:$E,$E712))/(MAXIFS(AV:AV,$E:$E,$E712)-MINIFS(AV:AV,$E:$E,$E712)),
100*(AV712-MINIFS(AV:AV,$E:$E,$E712))/(MAXIFS(AV:AV,$E:$E,$E712)-MINIFS(AV:AV,$E:$E,$E712))))</f>
        <v/>
      </c>
      <c r="DL712" s="232" t="str">
        <f t="array" ref="DL712">IF(AW712="","",
IF(INDEX(Settings!$H:$H,MATCH(DL$1,Settings!$G:$G,0))=TRUE,
100-100*(AW712-MINIFS(AW:AW,$E:$E,$E712))/(MAXIFS(AW:AW,$E:$E,$E712)-MINIFS(AW:AW,$E:$E,$E712)),
100*(AW712-MINIFS(AW:AW,$E:$E,$E712))/(MAXIFS(AW:AW,$E:$E,$E712)-MINIFS(AW:AW,$E:$E,$E712))))</f>
        <v/>
      </c>
      <c r="DM712" s="232" t="str">
        <f t="array" ref="DM712">IF(AX712="","",
IF(INDEX(Settings!$H:$H,MATCH(DM$1,Settings!$G:$G,0))=TRUE,
100-100*(AX712-MINIFS(AX:AX,$E:$E,$E712))/(MAXIFS(AX:AX,$E:$E,$E712)-MINIFS(AX:AX,$E:$E,$E712)),
100*(AX712-MINIFS(AX:AX,$E:$E,$E712))/(MAXIFS(AX:AX,$E:$E,$E712)-MINIFS(AX:AX,$E:$E,$E712))))</f>
        <v/>
      </c>
      <c r="DN712" s="232" t="str">
        <f t="array" ref="DN712">IF(AY712="","",
IF(INDEX(Settings!$H:$H,MATCH(DN$1,Settings!$G:$G,0))=TRUE,
100-100*(AY712-MINIFS(AY:AY,$E:$E,$E712))/(MAXIFS(AY:AY,$E:$E,$E712)-MINIFS(AY:AY,$E:$E,$E712)),
100*(AY712-MINIFS(AY:AY,$E:$E,$E712))/(MAXIFS(AY:AY,$E:$E,$E712)-MINIFS(AY:AY,$E:$E,$E712))))</f>
        <v/>
      </c>
      <c r="DO712" s="232" t="str">
        <f t="array" ref="DO712">IF(AZ712="","",
IF(INDEX(Settings!$H:$H,MATCH(DO$1,Settings!$G:$G,0))=TRUE,
100-100*(AZ712-MINIFS(AZ:AZ,$E:$E,$E712))/(MAXIFS(AZ:AZ,$E:$E,$E712)-MINIFS(AZ:AZ,$E:$E,$E712)),
100*(AZ712-MINIFS(AZ:AZ,$E:$E,$E712))/(MAXIFS(AZ:AZ,$E:$E,$E712)-MINIFS(AZ:AZ,$E:$E,$E712))))</f>
        <v/>
      </c>
      <c r="DP712" s="232" t="str">
        <f t="array" ref="DP712">IF(BA712="","",
IF(INDEX(Settings!$H:$H,MATCH(DP$1,Settings!$G:$G,0))=TRUE,
100-100*(BA712-MINIFS(BA:BA,$E:$E,$E712))/(MAXIFS(BA:BA,$E:$E,$E712)-MINIFS(BA:BA,$E:$E,$E712)),
100*(BA712-MINIFS(BA:BA,$E:$E,$E712))/(MAXIFS(BA:BA,$E:$E,$E712)-MINIFS(BA:BA,$E:$E,$E712))))</f>
        <v/>
      </c>
      <c r="DQ712" s="232" t="str">
        <f t="array" ref="DQ712">IF(BB712="","",
IF(INDEX(Settings!$H:$H,MATCH(DQ$1,Settings!$G:$G,0))=TRUE,
100-100*(BB712-MINIFS(BB:BB,$E:$E,$E712))/(MAXIFS(BB:BB,$E:$E,$E712)-MINIFS(BB:BB,$E:$E,$E712)),
100*(BB712-MINIFS(BB:BB,$E:$E,$E712))/(MAXIFS(BB:BB,$E:$E,$E712)-MINIFS(BB:BB,$E:$E,$E712))))</f>
        <v/>
      </c>
      <c r="DR712" s="232" t="str">
        <f t="array" ref="DR712">IF(BC712="","",
IF(INDEX(Settings!$H:$H,MATCH(DR$1,Settings!$G:$G,0))=TRUE,
100-100*(BC712-MINIFS(BC:BC,$E:$E,$E712))/(MAXIFS(BC:BC,$E:$E,$E712)-MINIFS(BC:BC,$E:$E,$E712)),
100*(BC712-MINIFS(BC:BC,$E:$E,$E712))/(MAXIFS(BC:BC,$E:$E,$E712)-MINIFS(BC:BC,$E:$E,$E712))))</f>
        <v/>
      </c>
      <c r="DS712" s="232" t="str">
        <f t="array" ref="DS712">IF(BD712="","",
IF(INDEX(Settings!$H:$H,MATCH(DS$1,Settings!$G:$G,0))=TRUE,
100-100*(BD712-MINIFS(BD:BD,$E:$E,$E712))/(MAXIFS(BD:BD,$E:$E,$E712)-MINIFS(BD:BD,$E:$E,$E712)),
100*(BD712-MINIFS(BD:BD,$E:$E,$E712))/(MAXIFS(BD:BD,$E:$E,$E712)-MINIFS(BD:BD,$E:$E,$E712))))</f>
        <v/>
      </c>
      <c r="DT712" s="232" t="str">
        <f t="array" ref="DT712">IF(BE712="","",
IF(INDEX(Settings!$H:$H,MATCH(DT$1,Settings!$G:$G,0))=TRUE,
100-100*(BE712-MINIFS(BE:BE,$E:$E,$E712))/(MAXIFS(BE:BE,$E:$E,$E712)-MINIFS(BE:BE,$E:$E,$E712)),
100*(BE712-MINIFS(BE:BE,$E:$E,$E712))/(MAXIFS(BE:BE,$E:$E,$E712)-MINIFS(BE:BE,$E:$E,$E712))))</f>
        <v/>
      </c>
      <c r="DU712" s="232" t="str">
        <f t="array" ref="DU712">IF(BF712="","",
IF(INDEX(Settings!$H:$H,MATCH(DU$1,Settings!$G:$G,0))=TRUE,
100-100*(BF712-MINIFS(BF:BF,$E:$E,$E712))/(MAXIFS(BF:BF,$E:$E,$E712)-MINIFS(BF:BF,$E:$E,$E712)),
100*(BF712-MINIFS(BF:BF,$E:$E,$E712))/(MAXIFS(BF:BF,$E:$E,$E712)-MINIFS(BF:BF,$E:$E,$E712))))</f>
        <v/>
      </c>
      <c r="DV712" s="232" t="str">
        <f t="array" ref="DV712">IF(BG712="","",
IF(INDEX(Settings!$H:$H,MATCH(DV$1,Settings!$G:$G,0))=TRUE,
100-100*(BG712-MINIFS(BG:BG,$E:$E,$E712))/(MAXIFS(BG:BG,$E:$E,$E712)-MINIFS(BG:BG,$E:$E,$E712)),
100*(BG712-MINIFS(BG:BG,$E:$E,$E712))/(MAXIFS(BG:BG,$E:$E,$E712)-MINIFS(BG:BG,$E:$E,$E712))))</f>
        <v/>
      </c>
      <c r="DW712" s="232" t="str">
        <f t="array" ref="DW712">IF(BH712="","",
IF(INDEX(Settings!$H:$H,MATCH(DW$1,Settings!$G:$G,0))=TRUE,
100-100*(BH712-MINIFS(BH:BH,$E:$E,$E712))/(MAXIFS(BH:BH,$E:$E,$E712)-MINIFS(BH:BH,$E:$E,$E712)),
100*(BH712-MINIFS(BH:BH,$E:$E,$E712))/(MAXIFS(BH:BH,$E:$E,$E712)-MINIFS(BH:BH,$E:$E,$E712))))</f>
        <v/>
      </c>
      <c r="DX712" s="232" t="str">
        <f t="array" ref="DX712">IF(BI712="","",
IF(INDEX(Settings!$H:$H,MATCH(DX$1,Settings!$G:$G,0))=TRUE,
100-100*(BI712-MINIFS(BI:BI,$E:$E,$E712))/(MAXIFS(BI:BI,$E:$E,$E712)-MINIFS(BI:BI,$E:$E,$E712)),
100*(BI712-MINIFS(BI:BI,$E:$E,$E712))/(MAXIFS(BI:BI,$E:$E,$E712)-MINIFS(BI:BI,$E:$E,$E712))))</f>
        <v/>
      </c>
      <c r="DY712" s="232" t="str">
        <f t="array" ref="DY712">IF(BJ712="","",
IF(INDEX(Settings!$H:$H,MATCH(DY$1,Settings!$G:$G,0))=TRUE,
100-100*(BJ712-MINIFS(BJ:BJ,$E:$E,$E712))/(MAXIFS(BJ:BJ,$E:$E,$E712)-MINIFS(BJ:BJ,$E:$E,$E712)),
100*(BJ712-MINIFS(BJ:BJ,$E:$E,$E712))/(MAXIFS(BJ:BJ,$E:$E,$E712)-MINIFS(BJ:BJ,$E:$E,$E712))))</f>
        <v/>
      </c>
      <c r="DZ712" s="234"/>
      <c r="EA712" s="234"/>
      <c r="EB712" s="234" t="str">
        <f t="shared" si="8"/>
        <v/>
      </c>
      <c r="EC712" s="234" t="str">
        <f t="shared" si="9"/>
        <v/>
      </c>
      <c r="ED712" s="234" t="str">
        <f t="shared" si="10"/>
        <v/>
      </c>
      <c r="EE712" s="234" t="str">
        <f t="shared" si="11"/>
        <v/>
      </c>
      <c r="EF712" s="234" t="str">
        <f t="shared" si="12"/>
        <v/>
      </c>
      <c r="EG712" s="234" t="str">
        <f t="shared" si="13"/>
        <v/>
      </c>
      <c r="EH712" s="234"/>
      <c r="EI712" s="234"/>
      <c r="EJ712" s="234"/>
      <c r="EK712" s="234"/>
      <c r="EL712" s="234"/>
      <c r="EM712" s="234"/>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3" t="str">
        <f t="shared" si="14"/>
        <v/>
      </c>
      <c r="N713" s="49"/>
      <c r="O713" s="49"/>
      <c r="P713" s="49"/>
      <c r="Q713" s="49"/>
      <c r="R713" s="49"/>
      <c r="S713" s="222" t="str">
        <f>IFERROR(VLOOKUP(AF713, 'YOYO IR Scores'!A:C, 3, FALSE), "")
</f>
        <v/>
      </c>
      <c r="T713" s="49"/>
      <c r="U713" s="49"/>
      <c r="V713" s="49"/>
      <c r="W713" s="49"/>
      <c r="X713" s="224" t="str">
        <f t="shared" si="4"/>
        <v/>
      </c>
      <c r="Y713" s="225" t="str">
        <f t="shared" si="5"/>
        <v/>
      </c>
      <c r="Z713" s="225" t="str">
        <f t="shared" si="6"/>
        <v/>
      </c>
      <c r="AA713" s="224" t="str">
        <f t="shared" si="7"/>
        <v/>
      </c>
      <c r="AB713" s="223"/>
      <c r="AC713" s="223"/>
      <c r="AD713" s="223"/>
      <c r="AE713" s="223" t="str">
        <f>IFERROR(VLOOKUP(AF713, 'YOYO IR Scores'!A:C, 2, FALSE), "")</f>
        <v/>
      </c>
      <c r="AF713" s="223"/>
      <c r="AG713" s="223"/>
      <c r="AH713" s="223"/>
      <c r="AI713" s="223"/>
      <c r="AJ713" s="223"/>
      <c r="AK713" s="223"/>
      <c r="AL713" s="223"/>
      <c r="AM713" s="223"/>
      <c r="AN713" s="223"/>
      <c r="AO713" s="223"/>
      <c r="AP713" s="223"/>
      <c r="AQ713" s="223"/>
      <c r="AR713" s="223"/>
      <c r="AS713" s="223"/>
      <c r="AT713" s="223"/>
      <c r="AU713" s="223"/>
      <c r="AV713" s="223"/>
      <c r="AW713" s="223"/>
      <c r="AX713" s="223"/>
      <c r="AY713" s="223"/>
      <c r="AZ713" s="223"/>
      <c r="BA713" s="223"/>
      <c r="BB713" s="223"/>
      <c r="BC713" s="223"/>
      <c r="BD713" s="223"/>
      <c r="BE713" s="223"/>
      <c r="BF713" s="223"/>
      <c r="BG713" s="223"/>
      <c r="BH713" s="223"/>
      <c r="BI713" s="223"/>
      <c r="BJ713" s="223"/>
      <c r="BK713" s="223" t="str">
        <f t="array" ref="BK713">IF(J713="","",
IF(INDEX(Settings!$H:$H,MATCH(BY$1,Settings!$G:$G,0))=TRUE,
100-100*(J713-MIN(J:J))/(MAX(J:J)-MIN(J:J)),
100*(J713-MIN(J:J))/(MAX(J:J)-MIN(J:J))))</f>
        <v/>
      </c>
      <c r="BL713" s="223" t="str">
        <f t="array" ref="BL713">IF(J713="","",
IF(INDEX(Settings!$H:$H,MATCH(BY$1,Settings!$G:$G,0))=TRUE,
100-100*(J713-MINIFS(J:J,$E:$E,$E713))/(MAXIFS(J:J,$E:$E,$E713)-MINIFS(J:J,$E:$E,$E713)),
100*(J713-MINIFS(J:J,$E:$E,$E713))/(MAXIFS(J:J,$E:$E,$E713)-MINIFS(J:J,$E:$E,$E713))))</f>
        <v/>
      </c>
      <c r="BM713" s="223"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4" t="str">
        <f t="array" ref="BQ713">IF(J713="","",
IF(INDEX(Settings!$H:$H,MATCH(BY$1,Settings!$G:$G,0))=TRUE,
-1*(J713-AVERAGE(J:J))/STDEV(J:J),
(J713-AVERAGE(J:J))/STDEV(J:J)))</f>
        <v/>
      </c>
      <c r="BR713" s="224" t="str">
        <f>IFERROR(__xludf.DUMMYFUNCTION("IF(J713="""","""",
IF(INDEX(Settings!$H:$H,MATCH(BY$1,Settings!$G:$G,0))=TRUE,
-1*(J713-AVERAGEIFS(J:J,$E:$E,$E713))/STDEV(FILTER(J:J,$E:$E=$E713)),
(J713-AVERAGEIFS(J:J,$E:$E,$E713))/STDEV(FILTER(J:J,$E:$E=$E713))))"),"")</f>
        <v/>
      </c>
      <c r="BS713" s="224"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3" t="str">
        <f t="array" ref="BY713">IF(J713="","",
IF(INDEX(Settings!$H:$H,MATCH(BY$1,Settings!$G:$G,0))=TRUE,
100-100*(J713-MINIFS(J:J,$E:$E,$E713))/(MAXIFS(J:J,$E:$E,$E713)-MINIFS(J:J,$E:$E,$E713)),
100*(J713-MINIFS(J:J,$E:$E,$E713))/(MAXIFS(J:J,$E:$E,$E713)-MINIFS(J:J,$E:$E,$E713))))</f>
        <v/>
      </c>
      <c r="BZ713" s="223" t="str">
        <f t="array" ref="BZ713">IF(K713="","",
IF(INDEX(Settings!$H:$H,MATCH(BZ$1,Settings!$G:$G,0))=TRUE,
100-100*(K713-MINIFS(K:K,$E:$E,$E713))/(MAXIFS(K:K,$E:$E,$E713)-MINIFS(K:K,$E:$E,$E713)),
100*(K713-MINIFS(K:K,$E:$E,$E713))/(MAXIFS(K:K,$E:$E,$E713)-MINIFS(K:K,$E:$E,$E713))))</f>
        <v/>
      </c>
      <c r="CA713" s="223" t="str">
        <f t="array" ref="CA713">IF(L713="","",
IF(INDEX(Settings!$H:$H,MATCH(CA$1,Settings!$G:$G,0))=TRUE,
100-100*(L713-MINIFS(L:L,$E:$E,$E713))/(MAXIFS(L:L,$E:$E,$E713)-MINIFS(L:L,$E:$E,$E713)),
100*(L713-MINIFS(L:L,$E:$E,$E713))/(MAXIFS(L:L,$E:$E,$E713)-MINIFS(L:L,$E:$E,$E713))))</f>
        <v/>
      </c>
      <c r="CB713" s="223" t="str">
        <f t="array" ref="CB713">IF(M713="","",
IF(INDEX(Settings!$H:$H,MATCH(CB$1,Settings!$G:$G,0))=TRUE,
100-100*(M713-MINIFS(M:M,$E:$E,$E713))/(MAXIFS(M:M,$E:$E,$E713)-MINIFS(M:M,$E:$E,$E713)),
100*(M713-MINIFS(M:M,$E:$E,$E713))/(MAXIFS(M:M,$E:$E,$E713)-MINIFS(M:M,$E:$E,$E713))))</f>
        <v/>
      </c>
      <c r="CC713" s="223" t="str">
        <f t="array" ref="CC713">IF(N713="","",
IF(INDEX(Settings!$H:$H,MATCH(CC$1,Settings!$G:$G,0))=TRUE,
100-100*(N713-MINIFS(N:N,$E:$E,$E713))/(MAXIFS(N:N,$E:$E,$E713)-MINIFS(N:N,$E:$E,$E713)),
100*(N713-MINIFS(N:N,$E:$E,$E713))/(MAXIFS(N:N,$E:$E,$E713)-MINIFS(N:N,$E:$E,$E713))))</f>
        <v/>
      </c>
      <c r="CD713" s="223" t="str">
        <f t="array" ref="CD713">IF(O713="","",
IF(INDEX(Settings!$H:$H,MATCH(CD$1,Settings!$G:$G,0))=TRUE,
100-100*(O713-MINIFS(O:O,$E:$E,$E713))/(MAXIFS(O:O,$E:$E,$E713)-MINIFS(O:O,$E:$E,$E713)),
100*(O713-MINIFS(O:O,$E:$E,$E713))/(MAXIFS(O:O,$E:$E,$E713)-MINIFS(O:O,$E:$E,$E713))))</f>
        <v/>
      </c>
      <c r="CE713" s="223" t="str">
        <f t="array" ref="CE713">IF(P713="","",
IF(INDEX(Settings!$H:$H,MATCH(CE$1,Settings!$G:$G,0))=TRUE,
100-100*(P713-MINIFS(P:P,$E:$E,$E713))/(MAXIFS(P:P,$E:$E,$E713)-MINIFS(P:P,$E:$E,$E713)),
100*(P713-MINIFS(P:P,$E:$E,$E713))/(MAXIFS(P:P,$E:$E,$E713)-MINIFS(P:P,$E:$E,$E713))))</f>
        <v/>
      </c>
      <c r="CF713" s="223" t="str">
        <f t="array" ref="CF713">IF(Q713="","",
IF(INDEX(Settings!$H:$H,MATCH(CF$1,Settings!$G:$G,0))=TRUE,
100-100*(Q713-MINIFS(Q:Q,$E:$E,$E713))/(MAXIFS(Q:Q,$E:$E,$E713)-MINIFS(Q:Q,$E:$E,$E713)),
100*(Q713-MINIFS(Q:Q,$E:$E,$E713))/(MAXIFS(Q:Q,$E:$E,$E713)-MINIFS(Q:Q,$E:$E,$E713))))</f>
        <v/>
      </c>
      <c r="CG713" s="223" t="str">
        <f t="array" ref="CG713">IF(R713="","",
IF(INDEX(Settings!$H:$H,MATCH(CG$1,Settings!$G:$G,0))=TRUE,
100-100*(R713-MINIFS(R:R,$E:$E,$E713))/(MAXIFS(R:R,$E:$E,$E713)-MINIFS(R:R,$E:$E,$E713)),
100*(R713-MINIFS(R:R,$E:$E,$E713))/(MAXIFS(R:R,$E:$E,$E713)-MINIFS(R:R,$E:$E,$E713))))</f>
        <v/>
      </c>
      <c r="CH713" s="223" t="str">
        <f t="array" ref="CH713">IF(S713="","",
IF(INDEX(Settings!$H:$H,MATCH(CH$1,Settings!$G:$G,0))=TRUE,
100-100*(S713-MINIFS(S:S,$E:$E,$E713))/(MAXIFS(S:S,$E:$E,$E713)-MINIFS(S:S,$E:$E,$E713)),
100*(S713-MINIFS(S:S,$E:$E,$E713))/(MAXIFS(S:S,$E:$E,$E713)-MINIFS(S:S,$E:$E,$E713))))</f>
        <v/>
      </c>
      <c r="CI713" s="223" t="str">
        <f t="array" ref="CI713">IF(T713="","",
IF(INDEX(Settings!$H:$H,MATCH(CI$1,Settings!$G:$G,0))=TRUE,
100-100*(T713-MINIFS(T:T,$E:$E,$E713))/(MAXIFS(T:T,$E:$E,$E713)-MINIFS(T:T,$E:$E,$E713)),
100*(T713-MINIFS(T:T,$E:$E,$E713))/(MAXIFS(T:T,$E:$E,$E713)-MINIFS(T:T,$E:$E,$E713))))</f>
        <v/>
      </c>
      <c r="CJ713" s="223" t="str">
        <f t="array" ref="CJ713">IF(U713="","",
IF(INDEX(Settings!$H:$H,MATCH(CJ$1,Settings!$G:$G,0))=TRUE,
100-100*(U713-MINIFS(U:U,$E:$E,$E713))/(MAXIFS(U:U,$E:$E,$E713)-MINIFS(U:U,$E:$E,$E713)),
100*(U713-MINIFS(U:U,$E:$E,$E713))/(MAXIFS(U:U,$E:$E,$E713)-MINIFS(U:U,$E:$E,$E713))))</f>
        <v/>
      </c>
      <c r="CK713" s="223" t="str">
        <f t="array" ref="CK713">IF(V713="","",
IF(INDEX(Settings!$H:$H,MATCH(CK$1,Settings!$G:$G,0))=TRUE,
100-100*(V713-MINIFS(V:V,$E:$E,$E713))/(MAXIFS(V:V,$E:$E,$E713)-MINIFS(V:V,$E:$E,$E713)),
100*(V713-MINIFS(V:V,$E:$E,$E713))/(MAXIFS(V:V,$E:$E,$E713)-MINIFS(V:V,$E:$E,$E713))))</f>
        <v/>
      </c>
      <c r="CL713" s="223" t="str">
        <f t="array" ref="CL713">IF(W713="","",
IF(INDEX(Settings!$H:$H,MATCH(CL$1,Settings!$G:$G,0))=TRUE,
100-100*(W713-MINIFS(W:W,$E:$E,$E713))/(MAXIFS(W:W,$E:$E,$E713)-MINIFS(W:W,$E:$E,$E713)),
100*(W713-MINIFS(W:W,$E:$E,$E713))/(MAXIFS(W:W,$E:$E,$E713)-MINIFS(W:W,$E:$E,$E713))))</f>
        <v/>
      </c>
      <c r="CM713" s="223" t="str">
        <f t="array" ref="CM713">IF(X713="","",
IF(INDEX(Settings!$H:$H,MATCH(CM$1,Settings!$G:$G,0))=TRUE,
100-100*(X713-MINIFS(X:X,$E:$E,$E713))/(MAXIFS(X:X,$E:$E,$E713)-MINIFS(X:X,$E:$E,$E713)),
100*(X713-MINIFS(X:X,$E:$E,$E713))/(MAXIFS(X:X,$E:$E,$E713)-MINIFS(X:X,$E:$E,$E713))))</f>
        <v/>
      </c>
      <c r="CN713" s="223" t="str">
        <f t="array" ref="CN713">IF(Y713="","",
IF(INDEX(Settings!$H:$H,MATCH(CN$1,Settings!$G:$G,0))=TRUE,
100-100*(Y713-MINIFS(Y:Y,$E:$E,$E713))/(MAXIFS(Y:Y,$E:$E,$E713)-MINIFS(Y:Y,$E:$E,$E713)),
100*(Y713-MINIFS(Y:Y,$E:$E,$E713))/(MAXIFS(Y:Y,$E:$E,$E713)-MINIFS(Y:Y,$E:$E,$E713))))</f>
        <v/>
      </c>
      <c r="CO713" s="223" t="str">
        <f t="array" ref="CO713">IF(Z713="","",
IF(INDEX(Settings!$H:$H,MATCH(CO$1,Settings!$G:$G,0))=TRUE,
100-100*(Z713-MINIFS(Z:Z,$E:$E,$E713))/(MAXIFS(Z:Z,$E:$E,$E713)-MINIFS(Z:Z,$E:$E,$E713)),
100*(Z713-MINIFS(Z:Z,$E:$E,$E713))/(MAXIFS(Z:Z,$E:$E,$E713)-MINIFS(Z:Z,$E:$E,$E713))))</f>
        <v/>
      </c>
      <c r="CP713" s="223" t="str">
        <f t="array" ref="CP713">IF(AA713="","",
IF(INDEX(Settings!$H:$H,MATCH(CP$1,Settings!$G:$G,0))=TRUE,
100-100*(AA713-MINIFS(AA:AA,$E:$E,$E713))/(MAXIFS(AA:AA,$E:$E,$E713)-MINIFS(AA:AA,$E:$E,$E713)),
100*(AA713-MINIFS(AA:AA,$E:$E,$E713))/(MAXIFS(AA:AA,$E:$E,$E713)-MINIFS(AA:AA,$E:$E,$E713))))</f>
        <v/>
      </c>
      <c r="CQ713" s="223" t="str">
        <f t="array" ref="CQ713">IF(AB713="","",
IF(INDEX(Settings!$H:$H,MATCH(CQ$1,Settings!$G:$G,0))=TRUE,
100-100*(AB713-MINIFS(AB:AB,$E:$E,$E713))/(MAXIFS(AB:AB,$E:$E,$E713)-MINIFS(AB:AB,$E:$E,$E713)),
100*(AB713-MINIFS(AB:AB,$E:$E,$E713))/(MAXIFS(AB:AB,$E:$E,$E713)-MINIFS(AB:AB,$E:$E,$E713))))</f>
        <v/>
      </c>
      <c r="CR713" s="223" t="str">
        <f t="array" ref="CR713">IF(AC713="","",
IF(INDEX(Settings!$H:$H,MATCH(CR$1,Settings!$G:$G,0))=TRUE,
100-100*(AC713-MINIFS(AC:AC,$E:$E,$E713))/(MAXIFS(AC:AC,$E:$E,$E713)-MINIFS(AC:AC,$E:$E,$E713)),
100*(AC713-MINIFS(AC:AC,$E:$E,$E713))/(MAXIFS(AC:AC,$E:$E,$E713)-MINIFS(AC:AC,$E:$E,$E713))))</f>
        <v/>
      </c>
      <c r="CS713" s="223" t="str">
        <f t="array" ref="CS713">IF(AD713="","",
IF(INDEX(Settings!$H:$H,MATCH(CS$1,Settings!$G:$G,0))=TRUE,
100-100*(AD713-MINIFS(AD:AD,$E:$E,$E713))/(MAXIFS(AD:AD,$E:$E,$E713)-MINIFS(AD:AD,$E:$E,$E713)),
100*(AD713-MINIFS(AD:AD,$E:$E,$E713))/(MAXIFS(AD:AD,$E:$E,$E713)-MINIFS(AD:AD,$E:$E,$E713))))</f>
        <v/>
      </c>
      <c r="CT713" s="223" t="str">
        <f t="array" ref="CT713">IF(AE713="","",
IF(INDEX(Settings!$H:$H,MATCH(CT$1,Settings!$G:$G,0))=TRUE,
100-100*(AE713-MINIFS(AE:AE,$E:$E,$E713))/(MAXIFS(AE:AE,$E:$E,$E713)-MINIFS(AE:AE,$E:$E,$E713)),
100*(AE713-MINIFS(AE:AE,$E:$E,$E713))/(MAXIFS(AE:AE,$E:$E,$E713)-MINIFS(AE:AE,$E:$E,$E713))))</f>
        <v/>
      </c>
      <c r="CU713" s="223" t="str">
        <f t="array" ref="CU713">IF(AF713="","",
IF(INDEX(Settings!$H:$H,MATCH(CU$1,Settings!$G:$G,0))=TRUE,
100-100*(AF713-MINIFS(AF:AF,$E:$E,$E713))/(MAXIFS(AF:AF,$E:$E,$E713)-MINIFS(AF:AF,$E:$E,$E713)),
100*(AF713-MINIFS(AF:AF,$E:$E,$E713))/(MAXIFS(AF:AF,$E:$E,$E713)-MINIFS(AF:AF,$E:$E,$E713))))</f>
        <v/>
      </c>
      <c r="CV713" s="223" t="str">
        <f t="array" ref="CV713">IF(AG713="","",
IF(INDEX(Settings!$H:$H,MATCH(CV$1,Settings!$G:$G,0))=TRUE,
100-100*(AG713-MINIFS(AG:AG,$E:$E,$E713))/(MAXIFS(AG:AG,$E:$E,$E713)-MINIFS(AG:AG,$E:$E,$E713)),
100*(AG713-MINIFS(AG:AG,$E:$E,$E713))/(MAXIFS(AG:AG,$E:$E,$E713)-MINIFS(AG:AG,$E:$E,$E713))))</f>
        <v/>
      </c>
      <c r="CW713" s="223" t="str">
        <f t="array" ref="CW713">IF(AH713="","",
IF(INDEX(Settings!$H:$H,MATCH(CW$1,Settings!$G:$G,0))=TRUE,
100-100*(AH713-MINIFS(AH:AH,$E:$E,$E713))/(MAXIFS(AH:AH,$E:$E,$E713)-MINIFS(AH:AH,$E:$E,$E713)),
100*(AH713-MINIFS(AH:AH,$E:$E,$E713))/(MAXIFS(AH:AH,$E:$E,$E713)-MINIFS(AH:AH,$E:$E,$E713))))</f>
        <v/>
      </c>
      <c r="CX713" s="223" t="str">
        <f t="array" ref="CX713">IF(AI713="","",
IF(INDEX(Settings!$H:$H,MATCH(CX$1,Settings!$G:$G,0))=TRUE,
100-100*(AI713-MINIFS(AI:AI,$E:$E,$E713))/(MAXIFS(AI:AI,$E:$E,$E713)-MINIFS(AI:AI,$E:$E,$E713)),
100*(AI713-MINIFS(AI:AI,$E:$E,$E713))/(MAXIFS(AI:AI,$E:$E,$E713)-MINIFS(AI:AI,$E:$E,$E713))))</f>
        <v/>
      </c>
      <c r="CY713" s="223" t="str">
        <f t="array" ref="CY713">IF(AJ713="","",
IF(INDEX(Settings!$H:$H,MATCH(CY$1,Settings!$G:$G,0))=TRUE,
100-100*(AJ713-MINIFS(AJ:AJ,$E:$E,$E713))/(MAXIFS(AJ:AJ,$E:$E,$E713)-MINIFS(AJ:AJ,$E:$E,$E713)),
100*(AJ713-MINIFS(AJ:AJ,$E:$E,$E713))/(MAXIFS(AJ:AJ,$E:$E,$E713)-MINIFS(AJ:AJ,$E:$E,$E713))))</f>
        <v/>
      </c>
      <c r="CZ713" s="223" t="str">
        <f t="array" ref="CZ713">IF(AK713="","",
IF(INDEX(Settings!$H:$H,MATCH(CZ$1,Settings!$G:$G,0))=TRUE,
100-100*(AK713-MINIFS(AK:AK,$E:$E,$E713))/(MAXIFS(AK:AK,$E:$E,$E713)-MINIFS(AK:AK,$E:$E,$E713)),
100*(AK713-MINIFS(AK:AK,$E:$E,$E713))/(MAXIFS(AK:AK,$E:$E,$E713)-MINIFS(AK:AK,$E:$E,$E713))))</f>
        <v/>
      </c>
      <c r="DA713" s="223" t="str">
        <f t="array" ref="DA713">IF(AL713="","",
IF(INDEX(Settings!$H:$H,MATCH(DA$1,Settings!$G:$G,0))=TRUE,
100-100*(AL713-MINIFS(AL:AL,$E:$E,$E713))/(MAXIFS(AL:AL,$E:$E,$E713)-MINIFS(AL:AL,$E:$E,$E713)),
100*(AL713-MINIFS(AL:AL,$E:$E,$E713))/(MAXIFS(AL:AL,$E:$E,$E713)-MINIFS(AL:AL,$E:$E,$E713))))</f>
        <v/>
      </c>
      <c r="DB713" s="223" t="str">
        <f t="array" ref="DB713">IF(AM713="","",
IF(INDEX(Settings!$H:$H,MATCH(DB$1,Settings!$G:$G,0))=TRUE,
100-100*(AM713-MINIFS(AM:AM,$E:$E,$E713))/(MAXIFS(AM:AM,$E:$E,$E713)-MINIFS(AM:AM,$E:$E,$E713)),
100*(AM713-MINIFS(AM:AM,$E:$E,$E713))/(MAXIFS(AM:AM,$E:$E,$E713)-MINIFS(AM:AM,$E:$E,$E713))))</f>
        <v/>
      </c>
      <c r="DC713" s="223" t="str">
        <f t="array" ref="DC713">IF(AN713="","",
IF(INDEX(Settings!$H:$H,MATCH(DC$1,Settings!$G:$G,0))=TRUE,
100-100*(AN713-MINIFS(AN:AN,$E:$E,$E713))/(MAXIFS(AN:AN,$E:$E,$E713)-MINIFS(AN:AN,$E:$E,$E713)),
100*(AN713-MINIFS(AN:AN,$E:$E,$E713))/(MAXIFS(AN:AN,$E:$E,$E713)-MINIFS(AN:AN,$E:$E,$E713))))</f>
        <v/>
      </c>
      <c r="DD713" s="223" t="str">
        <f t="array" ref="DD713">IF(AO713="","",
IF(INDEX(Settings!$H:$H,MATCH(DD$1,Settings!$G:$G,0))=TRUE,
100-100*(AO713-MINIFS(AO:AO,$E:$E,$E713))/(MAXIFS(AO:AO,$E:$E,$E713)-MINIFS(AO:AO,$E:$E,$E713)),
100*(AO713-MINIFS(AO:AO,$E:$E,$E713))/(MAXIFS(AO:AO,$E:$E,$E713)-MINIFS(AO:AO,$E:$E,$E713))))</f>
        <v/>
      </c>
      <c r="DE713" s="223" t="str">
        <f t="array" ref="DE713">IF(AP713="","",
IF(INDEX(Settings!$H:$H,MATCH(DE$1,Settings!$G:$G,0))=TRUE,
100-100*(AP713-MINIFS(AP:AP,$E:$E,$E713))/(MAXIFS(AP:AP,$E:$E,$E713)-MINIFS(AP:AP,$E:$E,$E713)),
100*(AP713-MINIFS(AP:AP,$E:$E,$E713))/(MAXIFS(AP:AP,$E:$E,$E713)-MINIFS(AP:AP,$E:$E,$E713))))</f>
        <v/>
      </c>
      <c r="DF713" s="223" t="str">
        <f t="array" ref="DF713">IF(AQ713="","",
IF(INDEX(Settings!$H:$H,MATCH(DF$1,Settings!$G:$G,0))=TRUE,
100-100*(AQ713-MINIFS(AQ:AQ,$E:$E,$E713))/(MAXIFS(AQ:AQ,$E:$E,$E713)-MINIFS(AQ:AQ,$E:$E,$E713)),
100*(AQ713-MINIFS(AQ:AQ,$E:$E,$E713))/(MAXIFS(AQ:AQ,$E:$E,$E713)-MINIFS(AQ:AQ,$E:$E,$E713))))</f>
        <v/>
      </c>
      <c r="DG713" s="223" t="str">
        <f t="array" ref="DG713">IF(AR713="","",
IF(INDEX(Settings!$H:$H,MATCH(DG$1,Settings!$G:$G,0))=TRUE,
100-100*(AR713-MINIFS(AR:AR,$E:$E,$E713))/(MAXIFS(AR:AR,$E:$E,$E713)-MINIFS(AR:AR,$E:$E,$E713)),
100*(AR713-MINIFS(AR:AR,$E:$E,$E713))/(MAXIFS(AR:AR,$E:$E,$E713)-MINIFS(AR:AR,$E:$E,$E713))))</f>
        <v/>
      </c>
      <c r="DH713" s="223" t="str">
        <f t="array" ref="DH713">IF(AS713="","",
IF(INDEX(Settings!$H:$H,MATCH(DH$1,Settings!$G:$G,0))=TRUE,
100-100*(AS713-MINIFS(AS:AS,$E:$E,$E713))/(MAXIFS(AS:AS,$E:$E,$E713)-MINIFS(AS:AS,$E:$E,$E713)),
100*(AS713-MINIFS(AS:AS,$E:$E,$E713))/(MAXIFS(AS:AS,$E:$E,$E713)-MINIFS(AS:AS,$E:$E,$E713))))</f>
        <v/>
      </c>
      <c r="DI713" s="223" t="str">
        <f t="array" ref="DI713">IF(AT713="","",
IF(INDEX(Settings!$H:$H,MATCH(DI$1,Settings!$G:$G,0))=TRUE,
100-100*(AT713-MINIFS(AT:AT,$E:$E,$E713))/(MAXIFS(AT:AT,$E:$E,$E713)-MINIFS(AT:AT,$E:$E,$E713)),
100*(AT713-MINIFS(AT:AT,$E:$E,$E713))/(MAXIFS(AT:AT,$E:$E,$E713)-MINIFS(AT:AT,$E:$E,$E713))))</f>
        <v/>
      </c>
      <c r="DJ713" s="223" t="str">
        <f t="array" ref="DJ713">IF(AU713="","",
IF(INDEX(Settings!$H:$H,MATCH(DJ$1,Settings!$G:$G,0))=TRUE,
100-100*(AU713-MINIFS(AU:AU,$E:$E,$E713))/(MAXIFS(AU:AU,$E:$E,$E713)-MINIFS(AU:AU,$E:$E,$E713)),
100*(AU713-MINIFS(AU:AU,$E:$E,$E713))/(MAXIFS(AU:AU,$E:$E,$E713)-MINIFS(AU:AU,$E:$E,$E713))))</f>
        <v/>
      </c>
      <c r="DK713" s="223" t="str">
        <f t="array" ref="DK713">IF(AV713="","",
IF(INDEX(Settings!$H:$H,MATCH(DK$1,Settings!$G:$G,0))=TRUE,
100-100*(AV713-MINIFS(AV:AV,$E:$E,$E713))/(MAXIFS(AV:AV,$E:$E,$E713)-MINIFS(AV:AV,$E:$E,$E713)),
100*(AV713-MINIFS(AV:AV,$E:$E,$E713))/(MAXIFS(AV:AV,$E:$E,$E713)-MINIFS(AV:AV,$E:$E,$E713))))</f>
        <v/>
      </c>
      <c r="DL713" s="223" t="str">
        <f t="array" ref="DL713">IF(AW713="","",
IF(INDEX(Settings!$H:$H,MATCH(DL$1,Settings!$G:$G,0))=TRUE,
100-100*(AW713-MINIFS(AW:AW,$E:$E,$E713))/(MAXIFS(AW:AW,$E:$E,$E713)-MINIFS(AW:AW,$E:$E,$E713)),
100*(AW713-MINIFS(AW:AW,$E:$E,$E713))/(MAXIFS(AW:AW,$E:$E,$E713)-MINIFS(AW:AW,$E:$E,$E713))))</f>
        <v/>
      </c>
      <c r="DM713" s="223" t="str">
        <f t="array" ref="DM713">IF(AX713="","",
IF(INDEX(Settings!$H:$H,MATCH(DM$1,Settings!$G:$G,0))=TRUE,
100-100*(AX713-MINIFS(AX:AX,$E:$E,$E713))/(MAXIFS(AX:AX,$E:$E,$E713)-MINIFS(AX:AX,$E:$E,$E713)),
100*(AX713-MINIFS(AX:AX,$E:$E,$E713))/(MAXIFS(AX:AX,$E:$E,$E713)-MINIFS(AX:AX,$E:$E,$E713))))</f>
        <v/>
      </c>
      <c r="DN713" s="223" t="str">
        <f t="array" ref="DN713">IF(AY713="","",
IF(INDEX(Settings!$H:$H,MATCH(DN$1,Settings!$G:$G,0))=TRUE,
100-100*(AY713-MINIFS(AY:AY,$E:$E,$E713))/(MAXIFS(AY:AY,$E:$E,$E713)-MINIFS(AY:AY,$E:$E,$E713)),
100*(AY713-MINIFS(AY:AY,$E:$E,$E713))/(MAXIFS(AY:AY,$E:$E,$E713)-MINIFS(AY:AY,$E:$E,$E713))))</f>
        <v/>
      </c>
      <c r="DO713" s="223" t="str">
        <f t="array" ref="DO713">IF(AZ713="","",
IF(INDEX(Settings!$H:$H,MATCH(DO$1,Settings!$G:$G,0))=TRUE,
100-100*(AZ713-MINIFS(AZ:AZ,$E:$E,$E713))/(MAXIFS(AZ:AZ,$E:$E,$E713)-MINIFS(AZ:AZ,$E:$E,$E713)),
100*(AZ713-MINIFS(AZ:AZ,$E:$E,$E713))/(MAXIFS(AZ:AZ,$E:$E,$E713)-MINIFS(AZ:AZ,$E:$E,$E713))))</f>
        <v/>
      </c>
      <c r="DP713" s="223" t="str">
        <f t="array" ref="DP713">IF(BA713="","",
IF(INDEX(Settings!$H:$H,MATCH(DP$1,Settings!$G:$G,0))=TRUE,
100-100*(BA713-MINIFS(BA:BA,$E:$E,$E713))/(MAXIFS(BA:BA,$E:$E,$E713)-MINIFS(BA:BA,$E:$E,$E713)),
100*(BA713-MINIFS(BA:BA,$E:$E,$E713))/(MAXIFS(BA:BA,$E:$E,$E713)-MINIFS(BA:BA,$E:$E,$E713))))</f>
        <v/>
      </c>
      <c r="DQ713" s="223" t="str">
        <f t="array" ref="DQ713">IF(BB713="","",
IF(INDEX(Settings!$H:$H,MATCH(DQ$1,Settings!$G:$G,0))=TRUE,
100-100*(BB713-MINIFS(BB:BB,$E:$E,$E713))/(MAXIFS(BB:BB,$E:$E,$E713)-MINIFS(BB:BB,$E:$E,$E713)),
100*(BB713-MINIFS(BB:BB,$E:$E,$E713))/(MAXIFS(BB:BB,$E:$E,$E713)-MINIFS(BB:BB,$E:$E,$E713))))</f>
        <v/>
      </c>
      <c r="DR713" s="223" t="str">
        <f t="array" ref="DR713">IF(BC713="","",
IF(INDEX(Settings!$H:$H,MATCH(DR$1,Settings!$G:$G,0))=TRUE,
100-100*(BC713-MINIFS(BC:BC,$E:$E,$E713))/(MAXIFS(BC:BC,$E:$E,$E713)-MINIFS(BC:BC,$E:$E,$E713)),
100*(BC713-MINIFS(BC:BC,$E:$E,$E713))/(MAXIFS(BC:BC,$E:$E,$E713)-MINIFS(BC:BC,$E:$E,$E713))))</f>
        <v/>
      </c>
      <c r="DS713" s="223" t="str">
        <f t="array" ref="DS713">IF(BD713="","",
IF(INDEX(Settings!$H:$H,MATCH(DS$1,Settings!$G:$G,0))=TRUE,
100-100*(BD713-MINIFS(BD:BD,$E:$E,$E713))/(MAXIFS(BD:BD,$E:$E,$E713)-MINIFS(BD:BD,$E:$E,$E713)),
100*(BD713-MINIFS(BD:BD,$E:$E,$E713))/(MAXIFS(BD:BD,$E:$E,$E713)-MINIFS(BD:BD,$E:$E,$E713))))</f>
        <v/>
      </c>
      <c r="DT713" s="223" t="str">
        <f t="array" ref="DT713">IF(BE713="","",
IF(INDEX(Settings!$H:$H,MATCH(DT$1,Settings!$G:$G,0))=TRUE,
100-100*(BE713-MINIFS(BE:BE,$E:$E,$E713))/(MAXIFS(BE:BE,$E:$E,$E713)-MINIFS(BE:BE,$E:$E,$E713)),
100*(BE713-MINIFS(BE:BE,$E:$E,$E713))/(MAXIFS(BE:BE,$E:$E,$E713)-MINIFS(BE:BE,$E:$E,$E713))))</f>
        <v/>
      </c>
      <c r="DU713" s="223" t="str">
        <f t="array" ref="DU713">IF(BF713="","",
IF(INDEX(Settings!$H:$H,MATCH(DU$1,Settings!$G:$G,0))=TRUE,
100-100*(BF713-MINIFS(BF:BF,$E:$E,$E713))/(MAXIFS(BF:BF,$E:$E,$E713)-MINIFS(BF:BF,$E:$E,$E713)),
100*(BF713-MINIFS(BF:BF,$E:$E,$E713))/(MAXIFS(BF:BF,$E:$E,$E713)-MINIFS(BF:BF,$E:$E,$E713))))</f>
        <v/>
      </c>
      <c r="DV713" s="223" t="str">
        <f t="array" ref="DV713">IF(BG713="","",
IF(INDEX(Settings!$H:$H,MATCH(DV$1,Settings!$G:$G,0))=TRUE,
100-100*(BG713-MINIFS(BG:BG,$E:$E,$E713))/(MAXIFS(BG:BG,$E:$E,$E713)-MINIFS(BG:BG,$E:$E,$E713)),
100*(BG713-MINIFS(BG:BG,$E:$E,$E713))/(MAXIFS(BG:BG,$E:$E,$E713)-MINIFS(BG:BG,$E:$E,$E713))))</f>
        <v/>
      </c>
      <c r="DW713" s="223" t="str">
        <f t="array" ref="DW713">IF(BH713="","",
IF(INDEX(Settings!$H:$H,MATCH(DW$1,Settings!$G:$G,0))=TRUE,
100-100*(BH713-MINIFS(BH:BH,$E:$E,$E713))/(MAXIFS(BH:BH,$E:$E,$E713)-MINIFS(BH:BH,$E:$E,$E713)),
100*(BH713-MINIFS(BH:BH,$E:$E,$E713))/(MAXIFS(BH:BH,$E:$E,$E713)-MINIFS(BH:BH,$E:$E,$E713))))</f>
        <v/>
      </c>
      <c r="DX713" s="223" t="str">
        <f t="array" ref="DX713">IF(BI713="","",
IF(INDEX(Settings!$H:$H,MATCH(DX$1,Settings!$G:$G,0))=TRUE,
100-100*(BI713-MINIFS(BI:BI,$E:$E,$E713))/(MAXIFS(BI:BI,$E:$E,$E713)-MINIFS(BI:BI,$E:$E,$E713)),
100*(BI713-MINIFS(BI:BI,$E:$E,$E713))/(MAXIFS(BI:BI,$E:$E,$E713)-MINIFS(BI:BI,$E:$E,$E713))))</f>
        <v/>
      </c>
      <c r="DY713" s="223" t="str">
        <f t="array" ref="DY713">IF(BJ713="","",
IF(INDEX(Settings!$H:$H,MATCH(DY$1,Settings!$G:$G,0))=TRUE,
100-100*(BJ713-MINIFS(BJ:BJ,$E:$E,$E713))/(MAXIFS(BJ:BJ,$E:$E,$E713)-MINIFS(BJ:BJ,$E:$E,$E713)),
100*(BJ713-MINIFS(BJ:BJ,$E:$E,$E713))/(MAXIFS(BJ:BJ,$E:$E,$E713)-MINIFS(BJ:BJ,$E:$E,$E713))))</f>
        <v/>
      </c>
      <c r="DZ713" s="225"/>
      <c r="EA713" s="225"/>
      <c r="EB713" s="225" t="str">
        <f t="shared" si="8"/>
        <v/>
      </c>
      <c r="EC713" s="225" t="str">
        <f t="shared" si="9"/>
        <v/>
      </c>
      <c r="ED713" s="225" t="str">
        <f t="shared" si="10"/>
        <v/>
      </c>
      <c r="EE713" s="225" t="str">
        <f t="shared" si="11"/>
        <v/>
      </c>
      <c r="EF713" s="225" t="str">
        <f t="shared" si="12"/>
        <v/>
      </c>
      <c r="EG713" s="225" t="str">
        <f t="shared" si="13"/>
        <v/>
      </c>
      <c r="EH713" s="225"/>
      <c r="EI713" s="225"/>
      <c r="EJ713" s="225"/>
      <c r="EK713" s="225"/>
      <c r="EL713" s="225"/>
      <c r="EM713" s="225"/>
    </row>
    <row r="714">
      <c r="A714" s="231"/>
      <c r="B714" s="231"/>
      <c r="C714" s="231"/>
      <c r="D714" s="231" t="str">
        <f t="array" ref="D714">IFERROR(INDEX(Profiles!$B:$B,MATCH($A714,Profiles!$A:$A,0)),"")</f>
        <v/>
      </c>
      <c r="E714" s="231"/>
      <c r="F714" s="231"/>
      <c r="G714" s="231"/>
      <c r="H714" s="231"/>
      <c r="I714" s="231" t="str">
        <f>IF(A714="","",IF(Settings!$N$3="DATE",F714&amp;": "&amp;TEXT(B714,"M/DD/YY"),F714&amp;": "&amp;H714))</f>
        <v/>
      </c>
      <c r="J714" s="231"/>
      <c r="K714" s="231"/>
      <c r="L714" s="231"/>
      <c r="M714" s="232" t="str">
        <f t="shared" si="14"/>
        <v/>
      </c>
      <c r="N714" s="231"/>
      <c r="O714" s="231"/>
      <c r="P714" s="231"/>
      <c r="Q714" s="231"/>
      <c r="R714" s="231"/>
      <c r="S714" s="230" t="str">
        <f>IFERROR(VLOOKUP(AF714, 'YOYO IR Scores'!A:C, 3, FALSE), "")
</f>
        <v/>
      </c>
      <c r="T714" s="231"/>
      <c r="U714" s="231"/>
      <c r="V714" s="231"/>
      <c r="W714" s="231"/>
      <c r="X714" s="233" t="str">
        <f t="shared" si="4"/>
        <v/>
      </c>
      <c r="Y714" s="234" t="str">
        <f t="shared" si="5"/>
        <v/>
      </c>
      <c r="Z714" s="234" t="str">
        <f t="shared" si="6"/>
        <v/>
      </c>
      <c r="AA714" s="233" t="str">
        <f t="shared" si="7"/>
        <v/>
      </c>
      <c r="AB714" s="232"/>
      <c r="AC714" s="232"/>
      <c r="AD714" s="232"/>
      <c r="AE714" s="232" t="str">
        <f>IFERROR(VLOOKUP(AF714, 'YOYO IR Scores'!A:C, 2, FALSE), "")</f>
        <v/>
      </c>
      <c r="AF714" s="232"/>
      <c r="AG714" s="23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c r="BD714" s="232"/>
      <c r="BE714" s="232"/>
      <c r="BF714" s="232"/>
      <c r="BG714" s="232"/>
      <c r="BH714" s="232"/>
      <c r="BI714" s="232"/>
      <c r="BJ714" s="232"/>
      <c r="BK714" s="232" t="str">
        <f t="array" ref="BK714">IF(J714="","",
IF(INDEX(Settings!$H:$H,MATCH(BY$1,Settings!$G:$G,0))=TRUE,
100-100*(J714-MIN(J:J))/(MAX(J:J)-MIN(J:J)),
100*(J714-MIN(J:J))/(MAX(J:J)-MIN(J:J))))</f>
        <v/>
      </c>
      <c r="BL714" s="232" t="str">
        <f t="array" ref="BL714">IF(J714="","",
IF(INDEX(Settings!$H:$H,MATCH(BY$1,Settings!$G:$G,0))=TRUE,
100-100*(J714-MINIFS(J:J,$E:$E,$E714))/(MAXIFS(J:J,$E:$E,$E714)-MINIFS(J:J,$E:$E,$E714)),
100*(J714-MINIFS(J:J,$E:$E,$E714))/(MAXIFS(J:J,$E:$E,$E714)-MINIFS(J:J,$E:$E,$E714))))</f>
        <v/>
      </c>
      <c r="BM714" s="232" t="str">
        <f t="array" ref="BM714">IF(J714="","",
IF(INDEX(Settings!$H:$H,MATCH(BY$1,Settings!$G:$G,0))=TRUE,
100-100*(J714-MINIFS(J:J,$E:$E,$E714,$I:$I,$I714))/(MAXIFS(J:J,$E:$E,$E714,$I:$I,$I714)-MINIFS(J:J,$E:$E,$E714,$I:$I,$I714)),
100*(J714-MINIFS(J:J,$E:$E,$E714,$I:$I,$I714))/(MAXIFS(J:J,$E:$E,$E714,$I:$I,$I714)-MINIFS(J:J,$E:$E,$E714,$I:$I,$I714))))</f>
        <v/>
      </c>
      <c r="BN714" s="231" t="str">
        <f t="array" ref="BN714">IF(J714="","",
IF(INDEX(Settings!$H:$H,MATCH(BY$1,Settings!$G:$G,0))=TRUE,
100-100*PERCENTRANK(J:J,J714),
100*PERCENTRANK(J:J,J714)))</f>
        <v/>
      </c>
      <c r="BO714" s="231" t="str">
        <f>IFERROR(__xludf.DUMMYFUNCTION("IF(J714="""","""",
IF(INDEX(Settings!$H:$H,MATCH(BY$1,Settings!$G:$G,0))=TRUE,
100-100*PERCENTRANK(FILTER(J:J,$E:$E=$E714),J714),
100*PERCENTRANK(FILTER(J:J,$E:$E=$E714),J714)))"),"")</f>
        <v/>
      </c>
      <c r="BP714" s="231" t="str">
        <f>IFERROR(__xludf.DUMMYFUNCTION("IF(J714="""","""",
IF(INDEX(Settings!$H:$H,MATCH(BY$1,Settings!$G:$G,0))=TRUE,
100-100*PERCENTRANK(FILTER(J:J,$E:$E=$E714,$I:$I=$I714),J714),
100*PERCENTRANK(FILTER(J:J,$E:$E=$E714,$I:$I=$I714),J714)))"),"")</f>
        <v/>
      </c>
      <c r="BQ714" s="233" t="str">
        <f t="array" ref="BQ714">IF(J714="","",
IF(INDEX(Settings!$H:$H,MATCH(BY$1,Settings!$G:$G,0))=TRUE,
-1*(J714-AVERAGE(J:J))/STDEV(J:J),
(J714-AVERAGE(J:J))/STDEV(J:J)))</f>
        <v/>
      </c>
      <c r="BR714" s="233" t="str">
        <f>IFERROR(__xludf.DUMMYFUNCTION("IF(J714="""","""",
IF(INDEX(Settings!$H:$H,MATCH(BY$1,Settings!$G:$G,0))=TRUE,
-1*(J714-AVERAGEIFS(J:J,$E:$E,$E714))/STDEV(FILTER(J:J,$E:$E=$E714)),
(J714-AVERAGEIFS(J:J,$E:$E,$E714))/STDEV(FILTER(J:J,$E:$E=$E714))))"),"")</f>
        <v/>
      </c>
      <c r="BS714" s="233"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1"/>
      <c r="BX714" s="231"/>
      <c r="BY714" s="232" t="str">
        <f t="array" ref="BY714">IF(J714="","",
IF(INDEX(Settings!$H:$H,MATCH(BY$1,Settings!$G:$G,0))=TRUE,
100-100*(J714-MINIFS(J:J,$E:$E,$E714))/(MAXIFS(J:J,$E:$E,$E714)-MINIFS(J:J,$E:$E,$E714)),
100*(J714-MINIFS(J:J,$E:$E,$E714))/(MAXIFS(J:J,$E:$E,$E714)-MINIFS(J:J,$E:$E,$E714))))</f>
        <v/>
      </c>
      <c r="BZ714" s="232" t="str">
        <f t="array" ref="BZ714">IF(K714="","",
IF(INDEX(Settings!$H:$H,MATCH(BZ$1,Settings!$G:$G,0))=TRUE,
100-100*(K714-MINIFS(K:K,$E:$E,$E714))/(MAXIFS(K:K,$E:$E,$E714)-MINIFS(K:K,$E:$E,$E714)),
100*(K714-MINIFS(K:K,$E:$E,$E714))/(MAXIFS(K:K,$E:$E,$E714)-MINIFS(K:K,$E:$E,$E714))))</f>
        <v/>
      </c>
      <c r="CA714" s="232" t="str">
        <f t="array" ref="CA714">IF(L714="","",
IF(INDEX(Settings!$H:$H,MATCH(CA$1,Settings!$G:$G,0))=TRUE,
100-100*(L714-MINIFS(L:L,$E:$E,$E714))/(MAXIFS(L:L,$E:$E,$E714)-MINIFS(L:L,$E:$E,$E714)),
100*(L714-MINIFS(L:L,$E:$E,$E714))/(MAXIFS(L:L,$E:$E,$E714)-MINIFS(L:L,$E:$E,$E714))))</f>
        <v/>
      </c>
      <c r="CB714" s="232" t="str">
        <f t="array" ref="CB714">IF(M714="","",
IF(INDEX(Settings!$H:$H,MATCH(CB$1,Settings!$G:$G,0))=TRUE,
100-100*(M714-MINIFS(M:M,$E:$E,$E714))/(MAXIFS(M:M,$E:$E,$E714)-MINIFS(M:M,$E:$E,$E714)),
100*(M714-MINIFS(M:M,$E:$E,$E714))/(MAXIFS(M:M,$E:$E,$E714)-MINIFS(M:M,$E:$E,$E714))))</f>
        <v/>
      </c>
      <c r="CC714" s="232" t="str">
        <f t="array" ref="CC714">IF(N714="","",
IF(INDEX(Settings!$H:$H,MATCH(CC$1,Settings!$G:$G,0))=TRUE,
100-100*(N714-MINIFS(N:N,$E:$E,$E714))/(MAXIFS(N:N,$E:$E,$E714)-MINIFS(N:N,$E:$E,$E714)),
100*(N714-MINIFS(N:N,$E:$E,$E714))/(MAXIFS(N:N,$E:$E,$E714)-MINIFS(N:N,$E:$E,$E714))))</f>
        <v/>
      </c>
      <c r="CD714" s="232" t="str">
        <f t="array" ref="CD714">IF(O714="","",
IF(INDEX(Settings!$H:$H,MATCH(CD$1,Settings!$G:$G,0))=TRUE,
100-100*(O714-MINIFS(O:O,$E:$E,$E714))/(MAXIFS(O:O,$E:$E,$E714)-MINIFS(O:O,$E:$E,$E714)),
100*(O714-MINIFS(O:O,$E:$E,$E714))/(MAXIFS(O:O,$E:$E,$E714)-MINIFS(O:O,$E:$E,$E714))))</f>
        <v/>
      </c>
      <c r="CE714" s="232" t="str">
        <f t="array" ref="CE714">IF(P714="","",
IF(INDEX(Settings!$H:$H,MATCH(CE$1,Settings!$G:$G,0))=TRUE,
100-100*(P714-MINIFS(P:P,$E:$E,$E714))/(MAXIFS(P:P,$E:$E,$E714)-MINIFS(P:P,$E:$E,$E714)),
100*(P714-MINIFS(P:P,$E:$E,$E714))/(MAXIFS(P:P,$E:$E,$E714)-MINIFS(P:P,$E:$E,$E714))))</f>
        <v/>
      </c>
      <c r="CF714" s="232" t="str">
        <f t="array" ref="CF714">IF(Q714="","",
IF(INDEX(Settings!$H:$H,MATCH(CF$1,Settings!$G:$G,0))=TRUE,
100-100*(Q714-MINIFS(Q:Q,$E:$E,$E714))/(MAXIFS(Q:Q,$E:$E,$E714)-MINIFS(Q:Q,$E:$E,$E714)),
100*(Q714-MINIFS(Q:Q,$E:$E,$E714))/(MAXIFS(Q:Q,$E:$E,$E714)-MINIFS(Q:Q,$E:$E,$E714))))</f>
        <v/>
      </c>
      <c r="CG714" s="232" t="str">
        <f t="array" ref="CG714">IF(R714="","",
IF(INDEX(Settings!$H:$H,MATCH(CG$1,Settings!$G:$G,0))=TRUE,
100-100*(R714-MINIFS(R:R,$E:$E,$E714))/(MAXIFS(R:R,$E:$E,$E714)-MINIFS(R:R,$E:$E,$E714)),
100*(R714-MINIFS(R:R,$E:$E,$E714))/(MAXIFS(R:R,$E:$E,$E714)-MINIFS(R:R,$E:$E,$E714))))</f>
        <v/>
      </c>
      <c r="CH714" s="232" t="str">
        <f t="array" ref="CH714">IF(S714="","",
IF(INDEX(Settings!$H:$H,MATCH(CH$1,Settings!$G:$G,0))=TRUE,
100-100*(S714-MINIFS(S:S,$E:$E,$E714))/(MAXIFS(S:S,$E:$E,$E714)-MINIFS(S:S,$E:$E,$E714)),
100*(S714-MINIFS(S:S,$E:$E,$E714))/(MAXIFS(S:S,$E:$E,$E714)-MINIFS(S:S,$E:$E,$E714))))</f>
        <v/>
      </c>
      <c r="CI714" s="232" t="str">
        <f t="array" ref="CI714">IF(T714="","",
IF(INDEX(Settings!$H:$H,MATCH(CI$1,Settings!$G:$G,0))=TRUE,
100-100*(T714-MINIFS(T:T,$E:$E,$E714))/(MAXIFS(T:T,$E:$E,$E714)-MINIFS(T:T,$E:$E,$E714)),
100*(T714-MINIFS(T:T,$E:$E,$E714))/(MAXIFS(T:T,$E:$E,$E714)-MINIFS(T:T,$E:$E,$E714))))</f>
        <v/>
      </c>
      <c r="CJ714" s="232" t="str">
        <f t="array" ref="CJ714">IF(U714="","",
IF(INDEX(Settings!$H:$H,MATCH(CJ$1,Settings!$G:$G,0))=TRUE,
100-100*(U714-MINIFS(U:U,$E:$E,$E714))/(MAXIFS(U:U,$E:$E,$E714)-MINIFS(U:U,$E:$E,$E714)),
100*(U714-MINIFS(U:U,$E:$E,$E714))/(MAXIFS(U:U,$E:$E,$E714)-MINIFS(U:U,$E:$E,$E714))))</f>
        <v/>
      </c>
      <c r="CK714" s="232" t="str">
        <f t="array" ref="CK714">IF(V714="","",
IF(INDEX(Settings!$H:$H,MATCH(CK$1,Settings!$G:$G,0))=TRUE,
100-100*(V714-MINIFS(V:V,$E:$E,$E714))/(MAXIFS(V:V,$E:$E,$E714)-MINIFS(V:V,$E:$E,$E714)),
100*(V714-MINIFS(V:V,$E:$E,$E714))/(MAXIFS(V:V,$E:$E,$E714)-MINIFS(V:V,$E:$E,$E714))))</f>
        <v/>
      </c>
      <c r="CL714" s="232" t="str">
        <f t="array" ref="CL714">IF(W714="","",
IF(INDEX(Settings!$H:$H,MATCH(CL$1,Settings!$G:$G,0))=TRUE,
100-100*(W714-MINIFS(W:W,$E:$E,$E714))/(MAXIFS(W:W,$E:$E,$E714)-MINIFS(W:W,$E:$E,$E714)),
100*(W714-MINIFS(W:W,$E:$E,$E714))/(MAXIFS(W:W,$E:$E,$E714)-MINIFS(W:W,$E:$E,$E714))))</f>
        <v/>
      </c>
      <c r="CM714" s="232" t="str">
        <f t="array" ref="CM714">IF(X714="","",
IF(INDEX(Settings!$H:$H,MATCH(CM$1,Settings!$G:$G,0))=TRUE,
100-100*(X714-MINIFS(X:X,$E:$E,$E714))/(MAXIFS(X:X,$E:$E,$E714)-MINIFS(X:X,$E:$E,$E714)),
100*(X714-MINIFS(X:X,$E:$E,$E714))/(MAXIFS(X:X,$E:$E,$E714)-MINIFS(X:X,$E:$E,$E714))))</f>
        <v/>
      </c>
      <c r="CN714" s="232" t="str">
        <f t="array" ref="CN714">IF(Y714="","",
IF(INDEX(Settings!$H:$H,MATCH(CN$1,Settings!$G:$G,0))=TRUE,
100-100*(Y714-MINIFS(Y:Y,$E:$E,$E714))/(MAXIFS(Y:Y,$E:$E,$E714)-MINIFS(Y:Y,$E:$E,$E714)),
100*(Y714-MINIFS(Y:Y,$E:$E,$E714))/(MAXIFS(Y:Y,$E:$E,$E714)-MINIFS(Y:Y,$E:$E,$E714))))</f>
        <v/>
      </c>
      <c r="CO714" s="232" t="str">
        <f t="array" ref="CO714">IF(Z714="","",
IF(INDEX(Settings!$H:$H,MATCH(CO$1,Settings!$G:$G,0))=TRUE,
100-100*(Z714-MINIFS(Z:Z,$E:$E,$E714))/(MAXIFS(Z:Z,$E:$E,$E714)-MINIFS(Z:Z,$E:$E,$E714)),
100*(Z714-MINIFS(Z:Z,$E:$E,$E714))/(MAXIFS(Z:Z,$E:$E,$E714)-MINIFS(Z:Z,$E:$E,$E714))))</f>
        <v/>
      </c>
      <c r="CP714" s="232" t="str">
        <f t="array" ref="CP714">IF(AA714="","",
IF(INDEX(Settings!$H:$H,MATCH(CP$1,Settings!$G:$G,0))=TRUE,
100-100*(AA714-MINIFS(AA:AA,$E:$E,$E714))/(MAXIFS(AA:AA,$E:$E,$E714)-MINIFS(AA:AA,$E:$E,$E714)),
100*(AA714-MINIFS(AA:AA,$E:$E,$E714))/(MAXIFS(AA:AA,$E:$E,$E714)-MINIFS(AA:AA,$E:$E,$E714))))</f>
        <v/>
      </c>
      <c r="CQ714" s="232" t="str">
        <f t="array" ref="CQ714">IF(AB714="","",
IF(INDEX(Settings!$H:$H,MATCH(CQ$1,Settings!$G:$G,0))=TRUE,
100-100*(AB714-MINIFS(AB:AB,$E:$E,$E714))/(MAXIFS(AB:AB,$E:$E,$E714)-MINIFS(AB:AB,$E:$E,$E714)),
100*(AB714-MINIFS(AB:AB,$E:$E,$E714))/(MAXIFS(AB:AB,$E:$E,$E714)-MINIFS(AB:AB,$E:$E,$E714))))</f>
        <v/>
      </c>
      <c r="CR714" s="232" t="str">
        <f t="array" ref="CR714">IF(AC714="","",
IF(INDEX(Settings!$H:$H,MATCH(CR$1,Settings!$G:$G,0))=TRUE,
100-100*(AC714-MINIFS(AC:AC,$E:$E,$E714))/(MAXIFS(AC:AC,$E:$E,$E714)-MINIFS(AC:AC,$E:$E,$E714)),
100*(AC714-MINIFS(AC:AC,$E:$E,$E714))/(MAXIFS(AC:AC,$E:$E,$E714)-MINIFS(AC:AC,$E:$E,$E714))))</f>
        <v/>
      </c>
      <c r="CS714" s="232" t="str">
        <f t="array" ref="CS714">IF(AD714="","",
IF(INDEX(Settings!$H:$H,MATCH(CS$1,Settings!$G:$G,0))=TRUE,
100-100*(AD714-MINIFS(AD:AD,$E:$E,$E714))/(MAXIFS(AD:AD,$E:$E,$E714)-MINIFS(AD:AD,$E:$E,$E714)),
100*(AD714-MINIFS(AD:AD,$E:$E,$E714))/(MAXIFS(AD:AD,$E:$E,$E714)-MINIFS(AD:AD,$E:$E,$E714))))</f>
        <v/>
      </c>
      <c r="CT714" s="232" t="str">
        <f t="array" ref="CT714">IF(AE714="","",
IF(INDEX(Settings!$H:$H,MATCH(CT$1,Settings!$G:$G,0))=TRUE,
100-100*(AE714-MINIFS(AE:AE,$E:$E,$E714))/(MAXIFS(AE:AE,$E:$E,$E714)-MINIFS(AE:AE,$E:$E,$E714)),
100*(AE714-MINIFS(AE:AE,$E:$E,$E714))/(MAXIFS(AE:AE,$E:$E,$E714)-MINIFS(AE:AE,$E:$E,$E714))))</f>
        <v/>
      </c>
      <c r="CU714" s="232" t="str">
        <f t="array" ref="CU714">IF(AF714="","",
IF(INDEX(Settings!$H:$H,MATCH(CU$1,Settings!$G:$G,0))=TRUE,
100-100*(AF714-MINIFS(AF:AF,$E:$E,$E714))/(MAXIFS(AF:AF,$E:$E,$E714)-MINIFS(AF:AF,$E:$E,$E714)),
100*(AF714-MINIFS(AF:AF,$E:$E,$E714))/(MAXIFS(AF:AF,$E:$E,$E714)-MINIFS(AF:AF,$E:$E,$E714))))</f>
        <v/>
      </c>
      <c r="CV714" s="232" t="str">
        <f t="array" ref="CV714">IF(AG714="","",
IF(INDEX(Settings!$H:$H,MATCH(CV$1,Settings!$G:$G,0))=TRUE,
100-100*(AG714-MINIFS(AG:AG,$E:$E,$E714))/(MAXIFS(AG:AG,$E:$E,$E714)-MINIFS(AG:AG,$E:$E,$E714)),
100*(AG714-MINIFS(AG:AG,$E:$E,$E714))/(MAXIFS(AG:AG,$E:$E,$E714)-MINIFS(AG:AG,$E:$E,$E714))))</f>
        <v/>
      </c>
      <c r="CW714" s="232" t="str">
        <f t="array" ref="CW714">IF(AH714="","",
IF(INDEX(Settings!$H:$H,MATCH(CW$1,Settings!$G:$G,0))=TRUE,
100-100*(AH714-MINIFS(AH:AH,$E:$E,$E714))/(MAXIFS(AH:AH,$E:$E,$E714)-MINIFS(AH:AH,$E:$E,$E714)),
100*(AH714-MINIFS(AH:AH,$E:$E,$E714))/(MAXIFS(AH:AH,$E:$E,$E714)-MINIFS(AH:AH,$E:$E,$E714))))</f>
        <v/>
      </c>
      <c r="CX714" s="232" t="str">
        <f t="array" ref="CX714">IF(AI714="","",
IF(INDEX(Settings!$H:$H,MATCH(CX$1,Settings!$G:$G,0))=TRUE,
100-100*(AI714-MINIFS(AI:AI,$E:$E,$E714))/(MAXIFS(AI:AI,$E:$E,$E714)-MINIFS(AI:AI,$E:$E,$E714)),
100*(AI714-MINIFS(AI:AI,$E:$E,$E714))/(MAXIFS(AI:AI,$E:$E,$E714)-MINIFS(AI:AI,$E:$E,$E714))))</f>
        <v/>
      </c>
      <c r="CY714" s="232" t="str">
        <f t="array" ref="CY714">IF(AJ714="","",
IF(INDEX(Settings!$H:$H,MATCH(CY$1,Settings!$G:$G,0))=TRUE,
100-100*(AJ714-MINIFS(AJ:AJ,$E:$E,$E714))/(MAXIFS(AJ:AJ,$E:$E,$E714)-MINIFS(AJ:AJ,$E:$E,$E714)),
100*(AJ714-MINIFS(AJ:AJ,$E:$E,$E714))/(MAXIFS(AJ:AJ,$E:$E,$E714)-MINIFS(AJ:AJ,$E:$E,$E714))))</f>
        <v/>
      </c>
      <c r="CZ714" s="232" t="str">
        <f t="array" ref="CZ714">IF(AK714="","",
IF(INDEX(Settings!$H:$H,MATCH(CZ$1,Settings!$G:$G,0))=TRUE,
100-100*(AK714-MINIFS(AK:AK,$E:$E,$E714))/(MAXIFS(AK:AK,$E:$E,$E714)-MINIFS(AK:AK,$E:$E,$E714)),
100*(AK714-MINIFS(AK:AK,$E:$E,$E714))/(MAXIFS(AK:AK,$E:$E,$E714)-MINIFS(AK:AK,$E:$E,$E714))))</f>
        <v/>
      </c>
      <c r="DA714" s="232" t="str">
        <f t="array" ref="DA714">IF(AL714="","",
IF(INDEX(Settings!$H:$H,MATCH(DA$1,Settings!$G:$G,0))=TRUE,
100-100*(AL714-MINIFS(AL:AL,$E:$E,$E714))/(MAXIFS(AL:AL,$E:$E,$E714)-MINIFS(AL:AL,$E:$E,$E714)),
100*(AL714-MINIFS(AL:AL,$E:$E,$E714))/(MAXIFS(AL:AL,$E:$E,$E714)-MINIFS(AL:AL,$E:$E,$E714))))</f>
        <v/>
      </c>
      <c r="DB714" s="232" t="str">
        <f t="array" ref="DB714">IF(AM714="","",
IF(INDEX(Settings!$H:$H,MATCH(DB$1,Settings!$G:$G,0))=TRUE,
100-100*(AM714-MINIFS(AM:AM,$E:$E,$E714))/(MAXIFS(AM:AM,$E:$E,$E714)-MINIFS(AM:AM,$E:$E,$E714)),
100*(AM714-MINIFS(AM:AM,$E:$E,$E714))/(MAXIFS(AM:AM,$E:$E,$E714)-MINIFS(AM:AM,$E:$E,$E714))))</f>
        <v/>
      </c>
      <c r="DC714" s="232" t="str">
        <f t="array" ref="DC714">IF(AN714="","",
IF(INDEX(Settings!$H:$H,MATCH(DC$1,Settings!$G:$G,0))=TRUE,
100-100*(AN714-MINIFS(AN:AN,$E:$E,$E714))/(MAXIFS(AN:AN,$E:$E,$E714)-MINIFS(AN:AN,$E:$E,$E714)),
100*(AN714-MINIFS(AN:AN,$E:$E,$E714))/(MAXIFS(AN:AN,$E:$E,$E714)-MINIFS(AN:AN,$E:$E,$E714))))</f>
        <v/>
      </c>
      <c r="DD714" s="232" t="str">
        <f t="array" ref="DD714">IF(AO714="","",
IF(INDEX(Settings!$H:$H,MATCH(DD$1,Settings!$G:$G,0))=TRUE,
100-100*(AO714-MINIFS(AO:AO,$E:$E,$E714))/(MAXIFS(AO:AO,$E:$E,$E714)-MINIFS(AO:AO,$E:$E,$E714)),
100*(AO714-MINIFS(AO:AO,$E:$E,$E714))/(MAXIFS(AO:AO,$E:$E,$E714)-MINIFS(AO:AO,$E:$E,$E714))))</f>
        <v/>
      </c>
      <c r="DE714" s="232" t="str">
        <f t="array" ref="DE714">IF(AP714="","",
IF(INDEX(Settings!$H:$H,MATCH(DE$1,Settings!$G:$G,0))=TRUE,
100-100*(AP714-MINIFS(AP:AP,$E:$E,$E714))/(MAXIFS(AP:AP,$E:$E,$E714)-MINIFS(AP:AP,$E:$E,$E714)),
100*(AP714-MINIFS(AP:AP,$E:$E,$E714))/(MAXIFS(AP:AP,$E:$E,$E714)-MINIFS(AP:AP,$E:$E,$E714))))</f>
        <v/>
      </c>
      <c r="DF714" s="232" t="str">
        <f t="array" ref="DF714">IF(AQ714="","",
IF(INDEX(Settings!$H:$H,MATCH(DF$1,Settings!$G:$G,0))=TRUE,
100-100*(AQ714-MINIFS(AQ:AQ,$E:$E,$E714))/(MAXIFS(AQ:AQ,$E:$E,$E714)-MINIFS(AQ:AQ,$E:$E,$E714)),
100*(AQ714-MINIFS(AQ:AQ,$E:$E,$E714))/(MAXIFS(AQ:AQ,$E:$E,$E714)-MINIFS(AQ:AQ,$E:$E,$E714))))</f>
        <v/>
      </c>
      <c r="DG714" s="232" t="str">
        <f t="array" ref="DG714">IF(AR714="","",
IF(INDEX(Settings!$H:$H,MATCH(DG$1,Settings!$G:$G,0))=TRUE,
100-100*(AR714-MINIFS(AR:AR,$E:$E,$E714))/(MAXIFS(AR:AR,$E:$E,$E714)-MINIFS(AR:AR,$E:$E,$E714)),
100*(AR714-MINIFS(AR:AR,$E:$E,$E714))/(MAXIFS(AR:AR,$E:$E,$E714)-MINIFS(AR:AR,$E:$E,$E714))))</f>
        <v/>
      </c>
      <c r="DH714" s="232" t="str">
        <f t="array" ref="DH714">IF(AS714="","",
IF(INDEX(Settings!$H:$H,MATCH(DH$1,Settings!$G:$G,0))=TRUE,
100-100*(AS714-MINIFS(AS:AS,$E:$E,$E714))/(MAXIFS(AS:AS,$E:$E,$E714)-MINIFS(AS:AS,$E:$E,$E714)),
100*(AS714-MINIFS(AS:AS,$E:$E,$E714))/(MAXIFS(AS:AS,$E:$E,$E714)-MINIFS(AS:AS,$E:$E,$E714))))</f>
        <v/>
      </c>
      <c r="DI714" s="232" t="str">
        <f t="array" ref="DI714">IF(AT714="","",
IF(INDEX(Settings!$H:$H,MATCH(DI$1,Settings!$G:$G,0))=TRUE,
100-100*(AT714-MINIFS(AT:AT,$E:$E,$E714))/(MAXIFS(AT:AT,$E:$E,$E714)-MINIFS(AT:AT,$E:$E,$E714)),
100*(AT714-MINIFS(AT:AT,$E:$E,$E714))/(MAXIFS(AT:AT,$E:$E,$E714)-MINIFS(AT:AT,$E:$E,$E714))))</f>
        <v/>
      </c>
      <c r="DJ714" s="232" t="str">
        <f t="array" ref="DJ714">IF(AU714="","",
IF(INDEX(Settings!$H:$H,MATCH(DJ$1,Settings!$G:$G,0))=TRUE,
100-100*(AU714-MINIFS(AU:AU,$E:$E,$E714))/(MAXIFS(AU:AU,$E:$E,$E714)-MINIFS(AU:AU,$E:$E,$E714)),
100*(AU714-MINIFS(AU:AU,$E:$E,$E714))/(MAXIFS(AU:AU,$E:$E,$E714)-MINIFS(AU:AU,$E:$E,$E714))))</f>
        <v/>
      </c>
      <c r="DK714" s="232" t="str">
        <f t="array" ref="DK714">IF(AV714="","",
IF(INDEX(Settings!$H:$H,MATCH(DK$1,Settings!$G:$G,0))=TRUE,
100-100*(AV714-MINIFS(AV:AV,$E:$E,$E714))/(MAXIFS(AV:AV,$E:$E,$E714)-MINIFS(AV:AV,$E:$E,$E714)),
100*(AV714-MINIFS(AV:AV,$E:$E,$E714))/(MAXIFS(AV:AV,$E:$E,$E714)-MINIFS(AV:AV,$E:$E,$E714))))</f>
        <v/>
      </c>
      <c r="DL714" s="232" t="str">
        <f t="array" ref="DL714">IF(AW714="","",
IF(INDEX(Settings!$H:$H,MATCH(DL$1,Settings!$G:$G,0))=TRUE,
100-100*(AW714-MINIFS(AW:AW,$E:$E,$E714))/(MAXIFS(AW:AW,$E:$E,$E714)-MINIFS(AW:AW,$E:$E,$E714)),
100*(AW714-MINIFS(AW:AW,$E:$E,$E714))/(MAXIFS(AW:AW,$E:$E,$E714)-MINIFS(AW:AW,$E:$E,$E714))))</f>
        <v/>
      </c>
      <c r="DM714" s="232" t="str">
        <f t="array" ref="DM714">IF(AX714="","",
IF(INDEX(Settings!$H:$H,MATCH(DM$1,Settings!$G:$G,0))=TRUE,
100-100*(AX714-MINIFS(AX:AX,$E:$E,$E714))/(MAXIFS(AX:AX,$E:$E,$E714)-MINIFS(AX:AX,$E:$E,$E714)),
100*(AX714-MINIFS(AX:AX,$E:$E,$E714))/(MAXIFS(AX:AX,$E:$E,$E714)-MINIFS(AX:AX,$E:$E,$E714))))</f>
        <v/>
      </c>
      <c r="DN714" s="232" t="str">
        <f t="array" ref="DN714">IF(AY714="","",
IF(INDEX(Settings!$H:$H,MATCH(DN$1,Settings!$G:$G,0))=TRUE,
100-100*(AY714-MINIFS(AY:AY,$E:$E,$E714))/(MAXIFS(AY:AY,$E:$E,$E714)-MINIFS(AY:AY,$E:$E,$E714)),
100*(AY714-MINIFS(AY:AY,$E:$E,$E714))/(MAXIFS(AY:AY,$E:$E,$E714)-MINIFS(AY:AY,$E:$E,$E714))))</f>
        <v/>
      </c>
      <c r="DO714" s="232" t="str">
        <f t="array" ref="DO714">IF(AZ714="","",
IF(INDEX(Settings!$H:$H,MATCH(DO$1,Settings!$G:$G,0))=TRUE,
100-100*(AZ714-MINIFS(AZ:AZ,$E:$E,$E714))/(MAXIFS(AZ:AZ,$E:$E,$E714)-MINIFS(AZ:AZ,$E:$E,$E714)),
100*(AZ714-MINIFS(AZ:AZ,$E:$E,$E714))/(MAXIFS(AZ:AZ,$E:$E,$E714)-MINIFS(AZ:AZ,$E:$E,$E714))))</f>
        <v/>
      </c>
      <c r="DP714" s="232" t="str">
        <f t="array" ref="DP714">IF(BA714="","",
IF(INDEX(Settings!$H:$H,MATCH(DP$1,Settings!$G:$G,0))=TRUE,
100-100*(BA714-MINIFS(BA:BA,$E:$E,$E714))/(MAXIFS(BA:BA,$E:$E,$E714)-MINIFS(BA:BA,$E:$E,$E714)),
100*(BA714-MINIFS(BA:BA,$E:$E,$E714))/(MAXIFS(BA:BA,$E:$E,$E714)-MINIFS(BA:BA,$E:$E,$E714))))</f>
        <v/>
      </c>
      <c r="DQ714" s="232" t="str">
        <f t="array" ref="DQ714">IF(BB714="","",
IF(INDEX(Settings!$H:$H,MATCH(DQ$1,Settings!$G:$G,0))=TRUE,
100-100*(BB714-MINIFS(BB:BB,$E:$E,$E714))/(MAXIFS(BB:BB,$E:$E,$E714)-MINIFS(BB:BB,$E:$E,$E714)),
100*(BB714-MINIFS(BB:BB,$E:$E,$E714))/(MAXIFS(BB:BB,$E:$E,$E714)-MINIFS(BB:BB,$E:$E,$E714))))</f>
        <v/>
      </c>
      <c r="DR714" s="232" t="str">
        <f t="array" ref="DR714">IF(BC714="","",
IF(INDEX(Settings!$H:$H,MATCH(DR$1,Settings!$G:$G,0))=TRUE,
100-100*(BC714-MINIFS(BC:BC,$E:$E,$E714))/(MAXIFS(BC:BC,$E:$E,$E714)-MINIFS(BC:BC,$E:$E,$E714)),
100*(BC714-MINIFS(BC:BC,$E:$E,$E714))/(MAXIFS(BC:BC,$E:$E,$E714)-MINIFS(BC:BC,$E:$E,$E714))))</f>
        <v/>
      </c>
      <c r="DS714" s="232" t="str">
        <f t="array" ref="DS714">IF(BD714="","",
IF(INDEX(Settings!$H:$H,MATCH(DS$1,Settings!$G:$G,0))=TRUE,
100-100*(BD714-MINIFS(BD:BD,$E:$E,$E714))/(MAXIFS(BD:BD,$E:$E,$E714)-MINIFS(BD:BD,$E:$E,$E714)),
100*(BD714-MINIFS(BD:BD,$E:$E,$E714))/(MAXIFS(BD:BD,$E:$E,$E714)-MINIFS(BD:BD,$E:$E,$E714))))</f>
        <v/>
      </c>
      <c r="DT714" s="232" t="str">
        <f t="array" ref="DT714">IF(BE714="","",
IF(INDEX(Settings!$H:$H,MATCH(DT$1,Settings!$G:$G,0))=TRUE,
100-100*(BE714-MINIFS(BE:BE,$E:$E,$E714))/(MAXIFS(BE:BE,$E:$E,$E714)-MINIFS(BE:BE,$E:$E,$E714)),
100*(BE714-MINIFS(BE:BE,$E:$E,$E714))/(MAXIFS(BE:BE,$E:$E,$E714)-MINIFS(BE:BE,$E:$E,$E714))))</f>
        <v/>
      </c>
      <c r="DU714" s="232" t="str">
        <f t="array" ref="DU714">IF(BF714="","",
IF(INDEX(Settings!$H:$H,MATCH(DU$1,Settings!$G:$G,0))=TRUE,
100-100*(BF714-MINIFS(BF:BF,$E:$E,$E714))/(MAXIFS(BF:BF,$E:$E,$E714)-MINIFS(BF:BF,$E:$E,$E714)),
100*(BF714-MINIFS(BF:BF,$E:$E,$E714))/(MAXIFS(BF:BF,$E:$E,$E714)-MINIFS(BF:BF,$E:$E,$E714))))</f>
        <v/>
      </c>
      <c r="DV714" s="232" t="str">
        <f t="array" ref="DV714">IF(BG714="","",
IF(INDEX(Settings!$H:$H,MATCH(DV$1,Settings!$G:$G,0))=TRUE,
100-100*(BG714-MINIFS(BG:BG,$E:$E,$E714))/(MAXIFS(BG:BG,$E:$E,$E714)-MINIFS(BG:BG,$E:$E,$E714)),
100*(BG714-MINIFS(BG:BG,$E:$E,$E714))/(MAXIFS(BG:BG,$E:$E,$E714)-MINIFS(BG:BG,$E:$E,$E714))))</f>
        <v/>
      </c>
      <c r="DW714" s="232" t="str">
        <f t="array" ref="DW714">IF(BH714="","",
IF(INDEX(Settings!$H:$H,MATCH(DW$1,Settings!$G:$G,0))=TRUE,
100-100*(BH714-MINIFS(BH:BH,$E:$E,$E714))/(MAXIFS(BH:BH,$E:$E,$E714)-MINIFS(BH:BH,$E:$E,$E714)),
100*(BH714-MINIFS(BH:BH,$E:$E,$E714))/(MAXIFS(BH:BH,$E:$E,$E714)-MINIFS(BH:BH,$E:$E,$E714))))</f>
        <v/>
      </c>
      <c r="DX714" s="232" t="str">
        <f t="array" ref="DX714">IF(BI714="","",
IF(INDEX(Settings!$H:$H,MATCH(DX$1,Settings!$G:$G,0))=TRUE,
100-100*(BI714-MINIFS(BI:BI,$E:$E,$E714))/(MAXIFS(BI:BI,$E:$E,$E714)-MINIFS(BI:BI,$E:$E,$E714)),
100*(BI714-MINIFS(BI:BI,$E:$E,$E714))/(MAXIFS(BI:BI,$E:$E,$E714)-MINIFS(BI:BI,$E:$E,$E714))))</f>
        <v/>
      </c>
      <c r="DY714" s="232" t="str">
        <f t="array" ref="DY714">IF(BJ714="","",
IF(INDEX(Settings!$H:$H,MATCH(DY$1,Settings!$G:$G,0))=TRUE,
100-100*(BJ714-MINIFS(BJ:BJ,$E:$E,$E714))/(MAXIFS(BJ:BJ,$E:$E,$E714)-MINIFS(BJ:BJ,$E:$E,$E714)),
100*(BJ714-MINIFS(BJ:BJ,$E:$E,$E714))/(MAXIFS(BJ:BJ,$E:$E,$E714)-MINIFS(BJ:BJ,$E:$E,$E714))))</f>
        <v/>
      </c>
      <c r="DZ714" s="234"/>
      <c r="EA714" s="234"/>
      <c r="EB714" s="234" t="str">
        <f t="shared" si="8"/>
        <v/>
      </c>
      <c r="EC714" s="234" t="str">
        <f t="shared" si="9"/>
        <v/>
      </c>
      <c r="ED714" s="234" t="str">
        <f t="shared" si="10"/>
        <v/>
      </c>
      <c r="EE714" s="234" t="str">
        <f t="shared" si="11"/>
        <v/>
      </c>
      <c r="EF714" s="234" t="str">
        <f t="shared" si="12"/>
        <v/>
      </c>
      <c r="EG714" s="234" t="str">
        <f t="shared" si="13"/>
        <v/>
      </c>
      <c r="EH714" s="234"/>
      <c r="EI714" s="234"/>
      <c r="EJ714" s="234"/>
      <c r="EK714" s="234"/>
      <c r="EL714" s="234"/>
      <c r="EM714" s="234"/>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3" t="str">
        <f t="shared" si="14"/>
        <v/>
      </c>
      <c r="N715" s="49"/>
      <c r="O715" s="49"/>
      <c r="P715" s="49"/>
      <c r="Q715" s="49"/>
      <c r="R715" s="49"/>
      <c r="S715" s="222" t="str">
        <f>IFERROR(VLOOKUP(AF715, 'YOYO IR Scores'!A:C, 3, FALSE), "")
</f>
        <v/>
      </c>
      <c r="T715" s="49"/>
      <c r="U715" s="49"/>
      <c r="V715" s="49"/>
      <c r="W715" s="49"/>
      <c r="X715" s="224" t="str">
        <f t="shared" si="4"/>
        <v/>
      </c>
      <c r="Y715" s="225" t="str">
        <f t="shared" si="5"/>
        <v/>
      </c>
      <c r="Z715" s="225" t="str">
        <f t="shared" si="6"/>
        <v/>
      </c>
      <c r="AA715" s="224" t="str">
        <f t="shared" si="7"/>
        <v/>
      </c>
      <c r="AB715" s="223"/>
      <c r="AC715" s="223"/>
      <c r="AD715" s="223"/>
      <c r="AE715" s="223" t="str">
        <f>IFERROR(VLOOKUP(AF715, 'YOYO IR Scores'!A:C, 2, FALSE), "")</f>
        <v/>
      </c>
      <c r="AF715" s="223"/>
      <c r="AG715" s="223"/>
      <c r="AH715" s="223"/>
      <c r="AI715" s="223"/>
      <c r="AJ715" s="223"/>
      <c r="AK715" s="223"/>
      <c r="AL715" s="223"/>
      <c r="AM715" s="223"/>
      <c r="AN715" s="223"/>
      <c r="AO715" s="223"/>
      <c r="AP715" s="223"/>
      <c r="AQ715" s="223"/>
      <c r="AR715" s="223"/>
      <c r="AS715" s="223"/>
      <c r="AT715" s="223"/>
      <c r="AU715" s="223"/>
      <c r="AV715" s="223"/>
      <c r="AW715" s="223"/>
      <c r="AX715" s="223"/>
      <c r="AY715" s="223"/>
      <c r="AZ715" s="223"/>
      <c r="BA715" s="223"/>
      <c r="BB715" s="223"/>
      <c r="BC715" s="223"/>
      <c r="BD715" s="223"/>
      <c r="BE715" s="223"/>
      <c r="BF715" s="223"/>
      <c r="BG715" s="223"/>
      <c r="BH715" s="223"/>
      <c r="BI715" s="223"/>
      <c r="BJ715" s="223"/>
      <c r="BK715" s="223" t="str">
        <f t="array" ref="BK715">IF(J715="","",
IF(INDEX(Settings!$H:$H,MATCH(BY$1,Settings!$G:$G,0))=TRUE,
100-100*(J715-MIN(J:J))/(MAX(J:J)-MIN(J:J)),
100*(J715-MIN(J:J))/(MAX(J:J)-MIN(J:J))))</f>
        <v/>
      </c>
      <c r="BL715" s="223" t="str">
        <f t="array" ref="BL715">IF(J715="","",
IF(INDEX(Settings!$H:$H,MATCH(BY$1,Settings!$G:$G,0))=TRUE,
100-100*(J715-MINIFS(J:J,$E:$E,$E715))/(MAXIFS(J:J,$E:$E,$E715)-MINIFS(J:J,$E:$E,$E715)),
100*(J715-MINIFS(J:J,$E:$E,$E715))/(MAXIFS(J:J,$E:$E,$E715)-MINIFS(J:J,$E:$E,$E715))))</f>
        <v/>
      </c>
      <c r="BM715" s="223"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4" t="str">
        <f t="array" ref="BQ715">IF(J715="","",
IF(INDEX(Settings!$H:$H,MATCH(BY$1,Settings!$G:$G,0))=TRUE,
-1*(J715-AVERAGE(J:J))/STDEV(J:J),
(J715-AVERAGE(J:J))/STDEV(J:J)))</f>
        <v/>
      </c>
      <c r="BR715" s="224" t="str">
        <f>IFERROR(__xludf.DUMMYFUNCTION("IF(J715="""","""",
IF(INDEX(Settings!$H:$H,MATCH(BY$1,Settings!$G:$G,0))=TRUE,
-1*(J715-AVERAGEIFS(J:J,$E:$E,$E715))/STDEV(FILTER(J:J,$E:$E=$E715)),
(J715-AVERAGEIFS(J:J,$E:$E,$E715))/STDEV(FILTER(J:J,$E:$E=$E715))))"),"")</f>
        <v/>
      </c>
      <c r="BS715" s="224"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3" t="str">
        <f t="array" ref="BY715">IF(J715="","",
IF(INDEX(Settings!$H:$H,MATCH(BY$1,Settings!$G:$G,0))=TRUE,
100-100*(J715-MINIFS(J:J,$E:$E,$E715))/(MAXIFS(J:J,$E:$E,$E715)-MINIFS(J:J,$E:$E,$E715)),
100*(J715-MINIFS(J:J,$E:$E,$E715))/(MAXIFS(J:J,$E:$E,$E715)-MINIFS(J:J,$E:$E,$E715))))</f>
        <v/>
      </c>
      <c r="BZ715" s="223" t="str">
        <f t="array" ref="BZ715">IF(K715="","",
IF(INDEX(Settings!$H:$H,MATCH(BZ$1,Settings!$G:$G,0))=TRUE,
100-100*(K715-MINIFS(K:K,$E:$E,$E715))/(MAXIFS(K:K,$E:$E,$E715)-MINIFS(K:K,$E:$E,$E715)),
100*(K715-MINIFS(K:K,$E:$E,$E715))/(MAXIFS(K:K,$E:$E,$E715)-MINIFS(K:K,$E:$E,$E715))))</f>
        <v/>
      </c>
      <c r="CA715" s="223" t="str">
        <f t="array" ref="CA715">IF(L715="","",
IF(INDEX(Settings!$H:$H,MATCH(CA$1,Settings!$G:$G,0))=TRUE,
100-100*(L715-MINIFS(L:L,$E:$E,$E715))/(MAXIFS(L:L,$E:$E,$E715)-MINIFS(L:L,$E:$E,$E715)),
100*(L715-MINIFS(L:L,$E:$E,$E715))/(MAXIFS(L:L,$E:$E,$E715)-MINIFS(L:L,$E:$E,$E715))))</f>
        <v/>
      </c>
      <c r="CB715" s="223" t="str">
        <f t="array" ref="CB715">IF(M715="","",
IF(INDEX(Settings!$H:$H,MATCH(CB$1,Settings!$G:$G,0))=TRUE,
100-100*(M715-MINIFS(M:M,$E:$E,$E715))/(MAXIFS(M:M,$E:$E,$E715)-MINIFS(M:M,$E:$E,$E715)),
100*(M715-MINIFS(M:M,$E:$E,$E715))/(MAXIFS(M:M,$E:$E,$E715)-MINIFS(M:M,$E:$E,$E715))))</f>
        <v/>
      </c>
      <c r="CC715" s="223" t="str">
        <f t="array" ref="CC715">IF(N715="","",
IF(INDEX(Settings!$H:$H,MATCH(CC$1,Settings!$G:$G,0))=TRUE,
100-100*(N715-MINIFS(N:N,$E:$E,$E715))/(MAXIFS(N:N,$E:$E,$E715)-MINIFS(N:N,$E:$E,$E715)),
100*(N715-MINIFS(N:N,$E:$E,$E715))/(MAXIFS(N:N,$E:$E,$E715)-MINIFS(N:N,$E:$E,$E715))))</f>
        <v/>
      </c>
      <c r="CD715" s="223" t="str">
        <f t="array" ref="CD715">IF(O715="","",
IF(INDEX(Settings!$H:$H,MATCH(CD$1,Settings!$G:$G,0))=TRUE,
100-100*(O715-MINIFS(O:O,$E:$E,$E715))/(MAXIFS(O:O,$E:$E,$E715)-MINIFS(O:O,$E:$E,$E715)),
100*(O715-MINIFS(O:O,$E:$E,$E715))/(MAXIFS(O:O,$E:$E,$E715)-MINIFS(O:O,$E:$E,$E715))))</f>
        <v/>
      </c>
      <c r="CE715" s="223" t="str">
        <f t="array" ref="CE715">IF(P715="","",
IF(INDEX(Settings!$H:$H,MATCH(CE$1,Settings!$G:$G,0))=TRUE,
100-100*(P715-MINIFS(P:P,$E:$E,$E715))/(MAXIFS(P:P,$E:$E,$E715)-MINIFS(P:P,$E:$E,$E715)),
100*(P715-MINIFS(P:P,$E:$E,$E715))/(MAXIFS(P:P,$E:$E,$E715)-MINIFS(P:P,$E:$E,$E715))))</f>
        <v/>
      </c>
      <c r="CF715" s="223" t="str">
        <f t="array" ref="CF715">IF(Q715="","",
IF(INDEX(Settings!$H:$H,MATCH(CF$1,Settings!$G:$G,0))=TRUE,
100-100*(Q715-MINIFS(Q:Q,$E:$E,$E715))/(MAXIFS(Q:Q,$E:$E,$E715)-MINIFS(Q:Q,$E:$E,$E715)),
100*(Q715-MINIFS(Q:Q,$E:$E,$E715))/(MAXIFS(Q:Q,$E:$E,$E715)-MINIFS(Q:Q,$E:$E,$E715))))</f>
        <v/>
      </c>
      <c r="CG715" s="223" t="str">
        <f t="array" ref="CG715">IF(R715="","",
IF(INDEX(Settings!$H:$H,MATCH(CG$1,Settings!$G:$G,0))=TRUE,
100-100*(R715-MINIFS(R:R,$E:$E,$E715))/(MAXIFS(R:R,$E:$E,$E715)-MINIFS(R:R,$E:$E,$E715)),
100*(R715-MINIFS(R:R,$E:$E,$E715))/(MAXIFS(R:R,$E:$E,$E715)-MINIFS(R:R,$E:$E,$E715))))</f>
        <v/>
      </c>
      <c r="CH715" s="223" t="str">
        <f t="array" ref="CH715">IF(S715="","",
IF(INDEX(Settings!$H:$H,MATCH(CH$1,Settings!$G:$G,0))=TRUE,
100-100*(S715-MINIFS(S:S,$E:$E,$E715))/(MAXIFS(S:S,$E:$E,$E715)-MINIFS(S:S,$E:$E,$E715)),
100*(S715-MINIFS(S:S,$E:$E,$E715))/(MAXIFS(S:S,$E:$E,$E715)-MINIFS(S:S,$E:$E,$E715))))</f>
        <v/>
      </c>
      <c r="CI715" s="223" t="str">
        <f t="array" ref="CI715">IF(T715="","",
IF(INDEX(Settings!$H:$H,MATCH(CI$1,Settings!$G:$G,0))=TRUE,
100-100*(T715-MINIFS(T:T,$E:$E,$E715))/(MAXIFS(T:T,$E:$E,$E715)-MINIFS(T:T,$E:$E,$E715)),
100*(T715-MINIFS(T:T,$E:$E,$E715))/(MAXIFS(T:T,$E:$E,$E715)-MINIFS(T:T,$E:$E,$E715))))</f>
        <v/>
      </c>
      <c r="CJ715" s="223" t="str">
        <f t="array" ref="CJ715">IF(U715="","",
IF(INDEX(Settings!$H:$H,MATCH(CJ$1,Settings!$G:$G,0))=TRUE,
100-100*(U715-MINIFS(U:U,$E:$E,$E715))/(MAXIFS(U:U,$E:$E,$E715)-MINIFS(U:U,$E:$E,$E715)),
100*(U715-MINIFS(U:U,$E:$E,$E715))/(MAXIFS(U:U,$E:$E,$E715)-MINIFS(U:U,$E:$E,$E715))))</f>
        <v/>
      </c>
      <c r="CK715" s="223" t="str">
        <f t="array" ref="CK715">IF(V715="","",
IF(INDEX(Settings!$H:$H,MATCH(CK$1,Settings!$G:$G,0))=TRUE,
100-100*(V715-MINIFS(V:V,$E:$E,$E715))/(MAXIFS(V:V,$E:$E,$E715)-MINIFS(V:V,$E:$E,$E715)),
100*(V715-MINIFS(V:V,$E:$E,$E715))/(MAXIFS(V:V,$E:$E,$E715)-MINIFS(V:V,$E:$E,$E715))))</f>
        <v/>
      </c>
      <c r="CL715" s="223" t="str">
        <f t="array" ref="CL715">IF(W715="","",
IF(INDEX(Settings!$H:$H,MATCH(CL$1,Settings!$G:$G,0))=TRUE,
100-100*(W715-MINIFS(W:W,$E:$E,$E715))/(MAXIFS(W:W,$E:$E,$E715)-MINIFS(W:W,$E:$E,$E715)),
100*(W715-MINIFS(W:W,$E:$E,$E715))/(MAXIFS(W:W,$E:$E,$E715)-MINIFS(W:W,$E:$E,$E715))))</f>
        <v/>
      </c>
      <c r="CM715" s="223" t="str">
        <f t="array" ref="CM715">IF(X715="","",
IF(INDEX(Settings!$H:$H,MATCH(CM$1,Settings!$G:$G,0))=TRUE,
100-100*(X715-MINIFS(X:X,$E:$E,$E715))/(MAXIFS(X:X,$E:$E,$E715)-MINIFS(X:X,$E:$E,$E715)),
100*(X715-MINIFS(X:X,$E:$E,$E715))/(MAXIFS(X:X,$E:$E,$E715)-MINIFS(X:X,$E:$E,$E715))))</f>
        <v/>
      </c>
      <c r="CN715" s="223" t="str">
        <f t="array" ref="CN715">IF(Y715="","",
IF(INDEX(Settings!$H:$H,MATCH(CN$1,Settings!$G:$G,0))=TRUE,
100-100*(Y715-MINIFS(Y:Y,$E:$E,$E715))/(MAXIFS(Y:Y,$E:$E,$E715)-MINIFS(Y:Y,$E:$E,$E715)),
100*(Y715-MINIFS(Y:Y,$E:$E,$E715))/(MAXIFS(Y:Y,$E:$E,$E715)-MINIFS(Y:Y,$E:$E,$E715))))</f>
        <v/>
      </c>
      <c r="CO715" s="223" t="str">
        <f t="array" ref="CO715">IF(Z715="","",
IF(INDEX(Settings!$H:$H,MATCH(CO$1,Settings!$G:$G,0))=TRUE,
100-100*(Z715-MINIFS(Z:Z,$E:$E,$E715))/(MAXIFS(Z:Z,$E:$E,$E715)-MINIFS(Z:Z,$E:$E,$E715)),
100*(Z715-MINIFS(Z:Z,$E:$E,$E715))/(MAXIFS(Z:Z,$E:$E,$E715)-MINIFS(Z:Z,$E:$E,$E715))))</f>
        <v/>
      </c>
      <c r="CP715" s="223" t="str">
        <f t="array" ref="CP715">IF(AA715="","",
IF(INDEX(Settings!$H:$H,MATCH(CP$1,Settings!$G:$G,0))=TRUE,
100-100*(AA715-MINIFS(AA:AA,$E:$E,$E715))/(MAXIFS(AA:AA,$E:$E,$E715)-MINIFS(AA:AA,$E:$E,$E715)),
100*(AA715-MINIFS(AA:AA,$E:$E,$E715))/(MAXIFS(AA:AA,$E:$E,$E715)-MINIFS(AA:AA,$E:$E,$E715))))</f>
        <v/>
      </c>
      <c r="CQ715" s="223" t="str">
        <f t="array" ref="CQ715">IF(AB715="","",
IF(INDEX(Settings!$H:$H,MATCH(CQ$1,Settings!$G:$G,0))=TRUE,
100-100*(AB715-MINIFS(AB:AB,$E:$E,$E715))/(MAXIFS(AB:AB,$E:$E,$E715)-MINIFS(AB:AB,$E:$E,$E715)),
100*(AB715-MINIFS(AB:AB,$E:$E,$E715))/(MAXIFS(AB:AB,$E:$E,$E715)-MINIFS(AB:AB,$E:$E,$E715))))</f>
        <v/>
      </c>
      <c r="CR715" s="223" t="str">
        <f t="array" ref="CR715">IF(AC715="","",
IF(INDEX(Settings!$H:$H,MATCH(CR$1,Settings!$G:$G,0))=TRUE,
100-100*(AC715-MINIFS(AC:AC,$E:$E,$E715))/(MAXIFS(AC:AC,$E:$E,$E715)-MINIFS(AC:AC,$E:$E,$E715)),
100*(AC715-MINIFS(AC:AC,$E:$E,$E715))/(MAXIFS(AC:AC,$E:$E,$E715)-MINIFS(AC:AC,$E:$E,$E715))))</f>
        <v/>
      </c>
      <c r="CS715" s="223" t="str">
        <f t="array" ref="CS715">IF(AD715="","",
IF(INDEX(Settings!$H:$H,MATCH(CS$1,Settings!$G:$G,0))=TRUE,
100-100*(AD715-MINIFS(AD:AD,$E:$E,$E715))/(MAXIFS(AD:AD,$E:$E,$E715)-MINIFS(AD:AD,$E:$E,$E715)),
100*(AD715-MINIFS(AD:AD,$E:$E,$E715))/(MAXIFS(AD:AD,$E:$E,$E715)-MINIFS(AD:AD,$E:$E,$E715))))</f>
        <v/>
      </c>
      <c r="CT715" s="223" t="str">
        <f t="array" ref="CT715">IF(AE715="","",
IF(INDEX(Settings!$H:$H,MATCH(CT$1,Settings!$G:$G,0))=TRUE,
100-100*(AE715-MINIFS(AE:AE,$E:$E,$E715))/(MAXIFS(AE:AE,$E:$E,$E715)-MINIFS(AE:AE,$E:$E,$E715)),
100*(AE715-MINIFS(AE:AE,$E:$E,$E715))/(MAXIFS(AE:AE,$E:$E,$E715)-MINIFS(AE:AE,$E:$E,$E715))))</f>
        <v/>
      </c>
      <c r="CU715" s="223" t="str">
        <f t="array" ref="CU715">IF(AF715="","",
IF(INDEX(Settings!$H:$H,MATCH(CU$1,Settings!$G:$G,0))=TRUE,
100-100*(AF715-MINIFS(AF:AF,$E:$E,$E715))/(MAXIFS(AF:AF,$E:$E,$E715)-MINIFS(AF:AF,$E:$E,$E715)),
100*(AF715-MINIFS(AF:AF,$E:$E,$E715))/(MAXIFS(AF:AF,$E:$E,$E715)-MINIFS(AF:AF,$E:$E,$E715))))</f>
        <v/>
      </c>
      <c r="CV715" s="223" t="str">
        <f t="array" ref="CV715">IF(AG715="","",
IF(INDEX(Settings!$H:$H,MATCH(CV$1,Settings!$G:$G,0))=TRUE,
100-100*(AG715-MINIFS(AG:AG,$E:$E,$E715))/(MAXIFS(AG:AG,$E:$E,$E715)-MINIFS(AG:AG,$E:$E,$E715)),
100*(AG715-MINIFS(AG:AG,$E:$E,$E715))/(MAXIFS(AG:AG,$E:$E,$E715)-MINIFS(AG:AG,$E:$E,$E715))))</f>
        <v/>
      </c>
      <c r="CW715" s="223" t="str">
        <f t="array" ref="CW715">IF(AH715="","",
IF(INDEX(Settings!$H:$H,MATCH(CW$1,Settings!$G:$G,0))=TRUE,
100-100*(AH715-MINIFS(AH:AH,$E:$E,$E715))/(MAXIFS(AH:AH,$E:$E,$E715)-MINIFS(AH:AH,$E:$E,$E715)),
100*(AH715-MINIFS(AH:AH,$E:$E,$E715))/(MAXIFS(AH:AH,$E:$E,$E715)-MINIFS(AH:AH,$E:$E,$E715))))</f>
        <v/>
      </c>
      <c r="CX715" s="223" t="str">
        <f t="array" ref="CX715">IF(AI715="","",
IF(INDEX(Settings!$H:$H,MATCH(CX$1,Settings!$G:$G,0))=TRUE,
100-100*(AI715-MINIFS(AI:AI,$E:$E,$E715))/(MAXIFS(AI:AI,$E:$E,$E715)-MINIFS(AI:AI,$E:$E,$E715)),
100*(AI715-MINIFS(AI:AI,$E:$E,$E715))/(MAXIFS(AI:AI,$E:$E,$E715)-MINIFS(AI:AI,$E:$E,$E715))))</f>
        <v/>
      </c>
      <c r="CY715" s="223" t="str">
        <f t="array" ref="CY715">IF(AJ715="","",
IF(INDEX(Settings!$H:$H,MATCH(CY$1,Settings!$G:$G,0))=TRUE,
100-100*(AJ715-MINIFS(AJ:AJ,$E:$E,$E715))/(MAXIFS(AJ:AJ,$E:$E,$E715)-MINIFS(AJ:AJ,$E:$E,$E715)),
100*(AJ715-MINIFS(AJ:AJ,$E:$E,$E715))/(MAXIFS(AJ:AJ,$E:$E,$E715)-MINIFS(AJ:AJ,$E:$E,$E715))))</f>
        <v/>
      </c>
      <c r="CZ715" s="223" t="str">
        <f t="array" ref="CZ715">IF(AK715="","",
IF(INDEX(Settings!$H:$H,MATCH(CZ$1,Settings!$G:$G,0))=TRUE,
100-100*(AK715-MINIFS(AK:AK,$E:$E,$E715))/(MAXIFS(AK:AK,$E:$E,$E715)-MINIFS(AK:AK,$E:$E,$E715)),
100*(AK715-MINIFS(AK:AK,$E:$E,$E715))/(MAXIFS(AK:AK,$E:$E,$E715)-MINIFS(AK:AK,$E:$E,$E715))))</f>
        <v/>
      </c>
      <c r="DA715" s="223" t="str">
        <f t="array" ref="DA715">IF(AL715="","",
IF(INDEX(Settings!$H:$H,MATCH(DA$1,Settings!$G:$G,0))=TRUE,
100-100*(AL715-MINIFS(AL:AL,$E:$E,$E715))/(MAXIFS(AL:AL,$E:$E,$E715)-MINIFS(AL:AL,$E:$E,$E715)),
100*(AL715-MINIFS(AL:AL,$E:$E,$E715))/(MAXIFS(AL:AL,$E:$E,$E715)-MINIFS(AL:AL,$E:$E,$E715))))</f>
        <v/>
      </c>
      <c r="DB715" s="223" t="str">
        <f t="array" ref="DB715">IF(AM715="","",
IF(INDEX(Settings!$H:$H,MATCH(DB$1,Settings!$G:$G,0))=TRUE,
100-100*(AM715-MINIFS(AM:AM,$E:$E,$E715))/(MAXIFS(AM:AM,$E:$E,$E715)-MINIFS(AM:AM,$E:$E,$E715)),
100*(AM715-MINIFS(AM:AM,$E:$E,$E715))/(MAXIFS(AM:AM,$E:$E,$E715)-MINIFS(AM:AM,$E:$E,$E715))))</f>
        <v/>
      </c>
      <c r="DC715" s="223" t="str">
        <f t="array" ref="DC715">IF(AN715="","",
IF(INDEX(Settings!$H:$H,MATCH(DC$1,Settings!$G:$G,0))=TRUE,
100-100*(AN715-MINIFS(AN:AN,$E:$E,$E715))/(MAXIFS(AN:AN,$E:$E,$E715)-MINIFS(AN:AN,$E:$E,$E715)),
100*(AN715-MINIFS(AN:AN,$E:$E,$E715))/(MAXIFS(AN:AN,$E:$E,$E715)-MINIFS(AN:AN,$E:$E,$E715))))</f>
        <v/>
      </c>
      <c r="DD715" s="223" t="str">
        <f t="array" ref="DD715">IF(AO715="","",
IF(INDEX(Settings!$H:$H,MATCH(DD$1,Settings!$G:$G,0))=TRUE,
100-100*(AO715-MINIFS(AO:AO,$E:$E,$E715))/(MAXIFS(AO:AO,$E:$E,$E715)-MINIFS(AO:AO,$E:$E,$E715)),
100*(AO715-MINIFS(AO:AO,$E:$E,$E715))/(MAXIFS(AO:AO,$E:$E,$E715)-MINIFS(AO:AO,$E:$E,$E715))))</f>
        <v/>
      </c>
      <c r="DE715" s="223" t="str">
        <f t="array" ref="DE715">IF(AP715="","",
IF(INDEX(Settings!$H:$H,MATCH(DE$1,Settings!$G:$G,0))=TRUE,
100-100*(AP715-MINIFS(AP:AP,$E:$E,$E715))/(MAXIFS(AP:AP,$E:$E,$E715)-MINIFS(AP:AP,$E:$E,$E715)),
100*(AP715-MINIFS(AP:AP,$E:$E,$E715))/(MAXIFS(AP:AP,$E:$E,$E715)-MINIFS(AP:AP,$E:$E,$E715))))</f>
        <v/>
      </c>
      <c r="DF715" s="223" t="str">
        <f t="array" ref="DF715">IF(AQ715="","",
IF(INDEX(Settings!$H:$H,MATCH(DF$1,Settings!$G:$G,0))=TRUE,
100-100*(AQ715-MINIFS(AQ:AQ,$E:$E,$E715))/(MAXIFS(AQ:AQ,$E:$E,$E715)-MINIFS(AQ:AQ,$E:$E,$E715)),
100*(AQ715-MINIFS(AQ:AQ,$E:$E,$E715))/(MAXIFS(AQ:AQ,$E:$E,$E715)-MINIFS(AQ:AQ,$E:$E,$E715))))</f>
        <v/>
      </c>
      <c r="DG715" s="223" t="str">
        <f t="array" ref="DG715">IF(AR715="","",
IF(INDEX(Settings!$H:$H,MATCH(DG$1,Settings!$G:$G,0))=TRUE,
100-100*(AR715-MINIFS(AR:AR,$E:$E,$E715))/(MAXIFS(AR:AR,$E:$E,$E715)-MINIFS(AR:AR,$E:$E,$E715)),
100*(AR715-MINIFS(AR:AR,$E:$E,$E715))/(MAXIFS(AR:AR,$E:$E,$E715)-MINIFS(AR:AR,$E:$E,$E715))))</f>
        <v/>
      </c>
      <c r="DH715" s="223" t="str">
        <f t="array" ref="DH715">IF(AS715="","",
IF(INDEX(Settings!$H:$H,MATCH(DH$1,Settings!$G:$G,0))=TRUE,
100-100*(AS715-MINIFS(AS:AS,$E:$E,$E715))/(MAXIFS(AS:AS,$E:$E,$E715)-MINIFS(AS:AS,$E:$E,$E715)),
100*(AS715-MINIFS(AS:AS,$E:$E,$E715))/(MAXIFS(AS:AS,$E:$E,$E715)-MINIFS(AS:AS,$E:$E,$E715))))</f>
        <v/>
      </c>
      <c r="DI715" s="223" t="str">
        <f t="array" ref="DI715">IF(AT715="","",
IF(INDEX(Settings!$H:$H,MATCH(DI$1,Settings!$G:$G,0))=TRUE,
100-100*(AT715-MINIFS(AT:AT,$E:$E,$E715))/(MAXIFS(AT:AT,$E:$E,$E715)-MINIFS(AT:AT,$E:$E,$E715)),
100*(AT715-MINIFS(AT:AT,$E:$E,$E715))/(MAXIFS(AT:AT,$E:$E,$E715)-MINIFS(AT:AT,$E:$E,$E715))))</f>
        <v/>
      </c>
      <c r="DJ715" s="223" t="str">
        <f t="array" ref="DJ715">IF(AU715="","",
IF(INDEX(Settings!$H:$H,MATCH(DJ$1,Settings!$G:$G,0))=TRUE,
100-100*(AU715-MINIFS(AU:AU,$E:$E,$E715))/(MAXIFS(AU:AU,$E:$E,$E715)-MINIFS(AU:AU,$E:$E,$E715)),
100*(AU715-MINIFS(AU:AU,$E:$E,$E715))/(MAXIFS(AU:AU,$E:$E,$E715)-MINIFS(AU:AU,$E:$E,$E715))))</f>
        <v/>
      </c>
      <c r="DK715" s="223" t="str">
        <f t="array" ref="DK715">IF(AV715="","",
IF(INDEX(Settings!$H:$H,MATCH(DK$1,Settings!$G:$G,0))=TRUE,
100-100*(AV715-MINIFS(AV:AV,$E:$E,$E715))/(MAXIFS(AV:AV,$E:$E,$E715)-MINIFS(AV:AV,$E:$E,$E715)),
100*(AV715-MINIFS(AV:AV,$E:$E,$E715))/(MAXIFS(AV:AV,$E:$E,$E715)-MINIFS(AV:AV,$E:$E,$E715))))</f>
        <v/>
      </c>
      <c r="DL715" s="223" t="str">
        <f t="array" ref="DL715">IF(AW715="","",
IF(INDEX(Settings!$H:$H,MATCH(DL$1,Settings!$G:$G,0))=TRUE,
100-100*(AW715-MINIFS(AW:AW,$E:$E,$E715))/(MAXIFS(AW:AW,$E:$E,$E715)-MINIFS(AW:AW,$E:$E,$E715)),
100*(AW715-MINIFS(AW:AW,$E:$E,$E715))/(MAXIFS(AW:AW,$E:$E,$E715)-MINIFS(AW:AW,$E:$E,$E715))))</f>
        <v/>
      </c>
      <c r="DM715" s="223" t="str">
        <f t="array" ref="DM715">IF(AX715="","",
IF(INDEX(Settings!$H:$H,MATCH(DM$1,Settings!$G:$G,0))=TRUE,
100-100*(AX715-MINIFS(AX:AX,$E:$E,$E715))/(MAXIFS(AX:AX,$E:$E,$E715)-MINIFS(AX:AX,$E:$E,$E715)),
100*(AX715-MINIFS(AX:AX,$E:$E,$E715))/(MAXIFS(AX:AX,$E:$E,$E715)-MINIFS(AX:AX,$E:$E,$E715))))</f>
        <v/>
      </c>
      <c r="DN715" s="223" t="str">
        <f t="array" ref="DN715">IF(AY715="","",
IF(INDEX(Settings!$H:$H,MATCH(DN$1,Settings!$G:$G,0))=TRUE,
100-100*(AY715-MINIFS(AY:AY,$E:$E,$E715))/(MAXIFS(AY:AY,$E:$E,$E715)-MINIFS(AY:AY,$E:$E,$E715)),
100*(AY715-MINIFS(AY:AY,$E:$E,$E715))/(MAXIFS(AY:AY,$E:$E,$E715)-MINIFS(AY:AY,$E:$E,$E715))))</f>
        <v/>
      </c>
      <c r="DO715" s="223" t="str">
        <f t="array" ref="DO715">IF(AZ715="","",
IF(INDEX(Settings!$H:$H,MATCH(DO$1,Settings!$G:$G,0))=TRUE,
100-100*(AZ715-MINIFS(AZ:AZ,$E:$E,$E715))/(MAXIFS(AZ:AZ,$E:$E,$E715)-MINIFS(AZ:AZ,$E:$E,$E715)),
100*(AZ715-MINIFS(AZ:AZ,$E:$E,$E715))/(MAXIFS(AZ:AZ,$E:$E,$E715)-MINIFS(AZ:AZ,$E:$E,$E715))))</f>
        <v/>
      </c>
      <c r="DP715" s="223" t="str">
        <f t="array" ref="DP715">IF(BA715="","",
IF(INDEX(Settings!$H:$H,MATCH(DP$1,Settings!$G:$G,0))=TRUE,
100-100*(BA715-MINIFS(BA:BA,$E:$E,$E715))/(MAXIFS(BA:BA,$E:$E,$E715)-MINIFS(BA:BA,$E:$E,$E715)),
100*(BA715-MINIFS(BA:BA,$E:$E,$E715))/(MAXIFS(BA:BA,$E:$E,$E715)-MINIFS(BA:BA,$E:$E,$E715))))</f>
        <v/>
      </c>
      <c r="DQ715" s="223" t="str">
        <f t="array" ref="DQ715">IF(BB715="","",
IF(INDEX(Settings!$H:$H,MATCH(DQ$1,Settings!$G:$G,0))=TRUE,
100-100*(BB715-MINIFS(BB:BB,$E:$E,$E715))/(MAXIFS(BB:BB,$E:$E,$E715)-MINIFS(BB:BB,$E:$E,$E715)),
100*(BB715-MINIFS(BB:BB,$E:$E,$E715))/(MAXIFS(BB:BB,$E:$E,$E715)-MINIFS(BB:BB,$E:$E,$E715))))</f>
        <v/>
      </c>
      <c r="DR715" s="223" t="str">
        <f t="array" ref="DR715">IF(BC715="","",
IF(INDEX(Settings!$H:$H,MATCH(DR$1,Settings!$G:$G,0))=TRUE,
100-100*(BC715-MINIFS(BC:BC,$E:$E,$E715))/(MAXIFS(BC:BC,$E:$E,$E715)-MINIFS(BC:BC,$E:$E,$E715)),
100*(BC715-MINIFS(BC:BC,$E:$E,$E715))/(MAXIFS(BC:BC,$E:$E,$E715)-MINIFS(BC:BC,$E:$E,$E715))))</f>
        <v/>
      </c>
      <c r="DS715" s="223" t="str">
        <f t="array" ref="DS715">IF(BD715="","",
IF(INDEX(Settings!$H:$H,MATCH(DS$1,Settings!$G:$G,0))=TRUE,
100-100*(BD715-MINIFS(BD:BD,$E:$E,$E715))/(MAXIFS(BD:BD,$E:$E,$E715)-MINIFS(BD:BD,$E:$E,$E715)),
100*(BD715-MINIFS(BD:BD,$E:$E,$E715))/(MAXIFS(BD:BD,$E:$E,$E715)-MINIFS(BD:BD,$E:$E,$E715))))</f>
        <v/>
      </c>
      <c r="DT715" s="223" t="str">
        <f t="array" ref="DT715">IF(BE715="","",
IF(INDEX(Settings!$H:$H,MATCH(DT$1,Settings!$G:$G,0))=TRUE,
100-100*(BE715-MINIFS(BE:BE,$E:$E,$E715))/(MAXIFS(BE:BE,$E:$E,$E715)-MINIFS(BE:BE,$E:$E,$E715)),
100*(BE715-MINIFS(BE:BE,$E:$E,$E715))/(MAXIFS(BE:BE,$E:$E,$E715)-MINIFS(BE:BE,$E:$E,$E715))))</f>
        <v/>
      </c>
      <c r="DU715" s="223" t="str">
        <f t="array" ref="DU715">IF(BF715="","",
IF(INDEX(Settings!$H:$H,MATCH(DU$1,Settings!$G:$G,0))=TRUE,
100-100*(BF715-MINIFS(BF:BF,$E:$E,$E715))/(MAXIFS(BF:BF,$E:$E,$E715)-MINIFS(BF:BF,$E:$E,$E715)),
100*(BF715-MINIFS(BF:BF,$E:$E,$E715))/(MAXIFS(BF:BF,$E:$E,$E715)-MINIFS(BF:BF,$E:$E,$E715))))</f>
        <v/>
      </c>
      <c r="DV715" s="223" t="str">
        <f t="array" ref="DV715">IF(BG715="","",
IF(INDEX(Settings!$H:$H,MATCH(DV$1,Settings!$G:$G,0))=TRUE,
100-100*(BG715-MINIFS(BG:BG,$E:$E,$E715))/(MAXIFS(BG:BG,$E:$E,$E715)-MINIFS(BG:BG,$E:$E,$E715)),
100*(BG715-MINIFS(BG:BG,$E:$E,$E715))/(MAXIFS(BG:BG,$E:$E,$E715)-MINIFS(BG:BG,$E:$E,$E715))))</f>
        <v/>
      </c>
      <c r="DW715" s="223" t="str">
        <f t="array" ref="DW715">IF(BH715="","",
IF(INDEX(Settings!$H:$H,MATCH(DW$1,Settings!$G:$G,0))=TRUE,
100-100*(BH715-MINIFS(BH:BH,$E:$E,$E715))/(MAXIFS(BH:BH,$E:$E,$E715)-MINIFS(BH:BH,$E:$E,$E715)),
100*(BH715-MINIFS(BH:BH,$E:$E,$E715))/(MAXIFS(BH:BH,$E:$E,$E715)-MINIFS(BH:BH,$E:$E,$E715))))</f>
        <v/>
      </c>
      <c r="DX715" s="223" t="str">
        <f t="array" ref="DX715">IF(BI715="","",
IF(INDEX(Settings!$H:$H,MATCH(DX$1,Settings!$G:$G,0))=TRUE,
100-100*(BI715-MINIFS(BI:BI,$E:$E,$E715))/(MAXIFS(BI:BI,$E:$E,$E715)-MINIFS(BI:BI,$E:$E,$E715)),
100*(BI715-MINIFS(BI:BI,$E:$E,$E715))/(MAXIFS(BI:BI,$E:$E,$E715)-MINIFS(BI:BI,$E:$E,$E715))))</f>
        <v/>
      </c>
      <c r="DY715" s="223" t="str">
        <f t="array" ref="DY715">IF(BJ715="","",
IF(INDEX(Settings!$H:$H,MATCH(DY$1,Settings!$G:$G,0))=TRUE,
100-100*(BJ715-MINIFS(BJ:BJ,$E:$E,$E715))/(MAXIFS(BJ:BJ,$E:$E,$E715)-MINIFS(BJ:BJ,$E:$E,$E715)),
100*(BJ715-MINIFS(BJ:BJ,$E:$E,$E715))/(MAXIFS(BJ:BJ,$E:$E,$E715)-MINIFS(BJ:BJ,$E:$E,$E715))))</f>
        <v/>
      </c>
      <c r="DZ715" s="225"/>
      <c r="EA715" s="225"/>
      <c r="EB715" s="225" t="str">
        <f t="shared" si="8"/>
        <v/>
      </c>
      <c r="EC715" s="225" t="str">
        <f t="shared" si="9"/>
        <v/>
      </c>
      <c r="ED715" s="225" t="str">
        <f t="shared" si="10"/>
        <v/>
      </c>
      <c r="EE715" s="225" t="str">
        <f t="shared" si="11"/>
        <v/>
      </c>
      <c r="EF715" s="225" t="str">
        <f t="shared" si="12"/>
        <v/>
      </c>
      <c r="EG715" s="225" t="str">
        <f t="shared" si="13"/>
        <v/>
      </c>
      <c r="EH715" s="225"/>
      <c r="EI715" s="225"/>
      <c r="EJ715" s="225"/>
      <c r="EK715" s="225"/>
      <c r="EL715" s="225"/>
      <c r="EM715" s="225"/>
    </row>
    <row r="716">
      <c r="A716" s="231"/>
      <c r="B716" s="231"/>
      <c r="C716" s="231"/>
      <c r="D716" s="231" t="str">
        <f t="array" ref="D716">IFERROR(INDEX(Profiles!$B:$B,MATCH($A716,Profiles!$A:$A,0)),"")</f>
        <v/>
      </c>
      <c r="E716" s="231"/>
      <c r="F716" s="231"/>
      <c r="G716" s="231"/>
      <c r="H716" s="231"/>
      <c r="I716" s="231" t="str">
        <f>IF(A716="","",IF(Settings!$N$3="DATE",F716&amp;": "&amp;TEXT(B716,"M/DD/YY"),F716&amp;": "&amp;H716))</f>
        <v/>
      </c>
      <c r="J716" s="231"/>
      <c r="K716" s="231"/>
      <c r="L716" s="231"/>
      <c r="M716" s="232" t="str">
        <f t="shared" si="14"/>
        <v/>
      </c>
      <c r="N716" s="231"/>
      <c r="O716" s="231"/>
      <c r="P716" s="231"/>
      <c r="Q716" s="231"/>
      <c r="R716" s="231"/>
      <c r="S716" s="230" t="str">
        <f>IFERROR(VLOOKUP(AF716, 'YOYO IR Scores'!A:C, 3, FALSE), "")
</f>
        <v/>
      </c>
      <c r="T716" s="231"/>
      <c r="U716" s="231"/>
      <c r="V716" s="231"/>
      <c r="W716" s="231"/>
      <c r="X716" s="233" t="str">
        <f t="shared" si="4"/>
        <v/>
      </c>
      <c r="Y716" s="234" t="str">
        <f t="shared" si="5"/>
        <v/>
      </c>
      <c r="Z716" s="234" t="str">
        <f t="shared" si="6"/>
        <v/>
      </c>
      <c r="AA716" s="233" t="str">
        <f t="shared" si="7"/>
        <v/>
      </c>
      <c r="AB716" s="232"/>
      <c r="AC716" s="232"/>
      <c r="AD716" s="232"/>
      <c r="AE716" s="232" t="str">
        <f>IFERROR(VLOOKUP(AF716, 'YOYO IR Scores'!A:C, 2, FALSE), "")</f>
        <v/>
      </c>
      <c r="AF716" s="232"/>
      <c r="AG716" s="23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c r="BD716" s="232"/>
      <c r="BE716" s="232"/>
      <c r="BF716" s="232"/>
      <c r="BG716" s="232"/>
      <c r="BH716" s="232"/>
      <c r="BI716" s="232"/>
      <c r="BJ716" s="232"/>
      <c r="BK716" s="232" t="str">
        <f t="array" ref="BK716">IF(J716="","",
IF(INDEX(Settings!$H:$H,MATCH(BY$1,Settings!$G:$G,0))=TRUE,
100-100*(J716-MIN(J:J))/(MAX(J:J)-MIN(J:J)),
100*(J716-MIN(J:J))/(MAX(J:J)-MIN(J:J))))</f>
        <v/>
      </c>
      <c r="BL716" s="232" t="str">
        <f t="array" ref="BL716">IF(J716="","",
IF(INDEX(Settings!$H:$H,MATCH(BY$1,Settings!$G:$G,0))=TRUE,
100-100*(J716-MINIFS(J:J,$E:$E,$E716))/(MAXIFS(J:J,$E:$E,$E716)-MINIFS(J:J,$E:$E,$E716)),
100*(J716-MINIFS(J:J,$E:$E,$E716))/(MAXIFS(J:J,$E:$E,$E716)-MINIFS(J:J,$E:$E,$E716))))</f>
        <v/>
      </c>
      <c r="BM716" s="232" t="str">
        <f t="array" ref="BM716">IF(J716="","",
IF(INDEX(Settings!$H:$H,MATCH(BY$1,Settings!$G:$G,0))=TRUE,
100-100*(J716-MINIFS(J:J,$E:$E,$E716,$I:$I,$I716))/(MAXIFS(J:J,$E:$E,$E716,$I:$I,$I716)-MINIFS(J:J,$E:$E,$E716,$I:$I,$I716)),
100*(J716-MINIFS(J:J,$E:$E,$E716,$I:$I,$I716))/(MAXIFS(J:J,$E:$E,$E716,$I:$I,$I716)-MINIFS(J:J,$E:$E,$E716,$I:$I,$I716))))</f>
        <v/>
      </c>
      <c r="BN716" s="231" t="str">
        <f t="array" ref="BN716">IF(J716="","",
IF(INDEX(Settings!$H:$H,MATCH(BY$1,Settings!$G:$G,0))=TRUE,
100-100*PERCENTRANK(J:J,J716),
100*PERCENTRANK(J:J,J716)))</f>
        <v/>
      </c>
      <c r="BO716" s="231" t="str">
        <f>IFERROR(__xludf.DUMMYFUNCTION("IF(J716="""","""",
IF(INDEX(Settings!$H:$H,MATCH(BY$1,Settings!$G:$G,0))=TRUE,
100-100*PERCENTRANK(FILTER(J:J,$E:$E=$E716),J716),
100*PERCENTRANK(FILTER(J:J,$E:$E=$E716),J716)))"),"")</f>
        <v/>
      </c>
      <c r="BP716" s="231" t="str">
        <f>IFERROR(__xludf.DUMMYFUNCTION("IF(J716="""","""",
IF(INDEX(Settings!$H:$H,MATCH(BY$1,Settings!$G:$G,0))=TRUE,
100-100*PERCENTRANK(FILTER(J:J,$E:$E=$E716,$I:$I=$I716),J716),
100*PERCENTRANK(FILTER(J:J,$E:$E=$E716,$I:$I=$I716),J716)))"),"")</f>
        <v/>
      </c>
      <c r="BQ716" s="233" t="str">
        <f t="array" ref="BQ716">IF(J716="","",
IF(INDEX(Settings!$H:$H,MATCH(BY$1,Settings!$G:$G,0))=TRUE,
-1*(J716-AVERAGE(J:J))/STDEV(J:J),
(J716-AVERAGE(J:J))/STDEV(J:J)))</f>
        <v/>
      </c>
      <c r="BR716" s="233" t="str">
        <f>IFERROR(__xludf.DUMMYFUNCTION("IF(J716="""","""",
IF(INDEX(Settings!$H:$H,MATCH(BY$1,Settings!$G:$G,0))=TRUE,
-1*(J716-AVERAGEIFS(J:J,$E:$E,$E716))/STDEV(FILTER(J:J,$E:$E=$E716)),
(J716-AVERAGEIFS(J:J,$E:$E,$E716))/STDEV(FILTER(J:J,$E:$E=$E716))))"),"")</f>
        <v/>
      </c>
      <c r="BS716" s="233"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1"/>
      <c r="BX716" s="231"/>
      <c r="BY716" s="232" t="str">
        <f t="array" ref="BY716">IF(J716="","",
IF(INDEX(Settings!$H:$H,MATCH(BY$1,Settings!$G:$G,0))=TRUE,
100-100*(J716-MINIFS(J:J,$E:$E,$E716))/(MAXIFS(J:J,$E:$E,$E716)-MINIFS(J:J,$E:$E,$E716)),
100*(J716-MINIFS(J:J,$E:$E,$E716))/(MAXIFS(J:J,$E:$E,$E716)-MINIFS(J:J,$E:$E,$E716))))</f>
        <v/>
      </c>
      <c r="BZ716" s="232" t="str">
        <f t="array" ref="BZ716">IF(K716="","",
IF(INDEX(Settings!$H:$H,MATCH(BZ$1,Settings!$G:$G,0))=TRUE,
100-100*(K716-MINIFS(K:K,$E:$E,$E716))/(MAXIFS(K:K,$E:$E,$E716)-MINIFS(K:K,$E:$E,$E716)),
100*(K716-MINIFS(K:K,$E:$E,$E716))/(MAXIFS(K:K,$E:$E,$E716)-MINIFS(K:K,$E:$E,$E716))))</f>
        <v/>
      </c>
      <c r="CA716" s="232" t="str">
        <f t="array" ref="CA716">IF(L716="","",
IF(INDEX(Settings!$H:$H,MATCH(CA$1,Settings!$G:$G,0))=TRUE,
100-100*(L716-MINIFS(L:L,$E:$E,$E716))/(MAXIFS(L:L,$E:$E,$E716)-MINIFS(L:L,$E:$E,$E716)),
100*(L716-MINIFS(L:L,$E:$E,$E716))/(MAXIFS(L:L,$E:$E,$E716)-MINIFS(L:L,$E:$E,$E716))))</f>
        <v/>
      </c>
      <c r="CB716" s="232" t="str">
        <f t="array" ref="CB716">IF(M716="","",
IF(INDEX(Settings!$H:$H,MATCH(CB$1,Settings!$G:$G,0))=TRUE,
100-100*(M716-MINIFS(M:M,$E:$E,$E716))/(MAXIFS(M:M,$E:$E,$E716)-MINIFS(M:M,$E:$E,$E716)),
100*(M716-MINIFS(M:M,$E:$E,$E716))/(MAXIFS(M:M,$E:$E,$E716)-MINIFS(M:M,$E:$E,$E716))))</f>
        <v/>
      </c>
      <c r="CC716" s="232" t="str">
        <f t="array" ref="CC716">IF(N716="","",
IF(INDEX(Settings!$H:$H,MATCH(CC$1,Settings!$G:$G,0))=TRUE,
100-100*(N716-MINIFS(N:N,$E:$E,$E716))/(MAXIFS(N:N,$E:$E,$E716)-MINIFS(N:N,$E:$E,$E716)),
100*(N716-MINIFS(N:N,$E:$E,$E716))/(MAXIFS(N:N,$E:$E,$E716)-MINIFS(N:N,$E:$E,$E716))))</f>
        <v/>
      </c>
      <c r="CD716" s="232" t="str">
        <f t="array" ref="CD716">IF(O716="","",
IF(INDEX(Settings!$H:$H,MATCH(CD$1,Settings!$G:$G,0))=TRUE,
100-100*(O716-MINIFS(O:O,$E:$E,$E716))/(MAXIFS(O:O,$E:$E,$E716)-MINIFS(O:O,$E:$E,$E716)),
100*(O716-MINIFS(O:O,$E:$E,$E716))/(MAXIFS(O:O,$E:$E,$E716)-MINIFS(O:O,$E:$E,$E716))))</f>
        <v/>
      </c>
      <c r="CE716" s="232" t="str">
        <f t="array" ref="CE716">IF(P716="","",
IF(INDEX(Settings!$H:$H,MATCH(CE$1,Settings!$G:$G,0))=TRUE,
100-100*(P716-MINIFS(P:P,$E:$E,$E716))/(MAXIFS(P:P,$E:$E,$E716)-MINIFS(P:P,$E:$E,$E716)),
100*(P716-MINIFS(P:P,$E:$E,$E716))/(MAXIFS(P:P,$E:$E,$E716)-MINIFS(P:P,$E:$E,$E716))))</f>
        <v/>
      </c>
      <c r="CF716" s="232" t="str">
        <f t="array" ref="CF716">IF(Q716="","",
IF(INDEX(Settings!$H:$H,MATCH(CF$1,Settings!$G:$G,0))=TRUE,
100-100*(Q716-MINIFS(Q:Q,$E:$E,$E716))/(MAXIFS(Q:Q,$E:$E,$E716)-MINIFS(Q:Q,$E:$E,$E716)),
100*(Q716-MINIFS(Q:Q,$E:$E,$E716))/(MAXIFS(Q:Q,$E:$E,$E716)-MINIFS(Q:Q,$E:$E,$E716))))</f>
        <v/>
      </c>
      <c r="CG716" s="232" t="str">
        <f t="array" ref="CG716">IF(R716="","",
IF(INDEX(Settings!$H:$H,MATCH(CG$1,Settings!$G:$G,0))=TRUE,
100-100*(R716-MINIFS(R:R,$E:$E,$E716))/(MAXIFS(R:R,$E:$E,$E716)-MINIFS(R:R,$E:$E,$E716)),
100*(R716-MINIFS(R:R,$E:$E,$E716))/(MAXIFS(R:R,$E:$E,$E716)-MINIFS(R:R,$E:$E,$E716))))</f>
        <v/>
      </c>
      <c r="CH716" s="232" t="str">
        <f t="array" ref="CH716">IF(S716="","",
IF(INDEX(Settings!$H:$H,MATCH(CH$1,Settings!$G:$G,0))=TRUE,
100-100*(S716-MINIFS(S:S,$E:$E,$E716))/(MAXIFS(S:S,$E:$E,$E716)-MINIFS(S:S,$E:$E,$E716)),
100*(S716-MINIFS(S:S,$E:$E,$E716))/(MAXIFS(S:S,$E:$E,$E716)-MINIFS(S:S,$E:$E,$E716))))</f>
        <v/>
      </c>
      <c r="CI716" s="232" t="str">
        <f t="array" ref="CI716">IF(T716="","",
IF(INDEX(Settings!$H:$H,MATCH(CI$1,Settings!$G:$G,0))=TRUE,
100-100*(T716-MINIFS(T:T,$E:$E,$E716))/(MAXIFS(T:T,$E:$E,$E716)-MINIFS(T:T,$E:$E,$E716)),
100*(T716-MINIFS(T:T,$E:$E,$E716))/(MAXIFS(T:T,$E:$E,$E716)-MINIFS(T:T,$E:$E,$E716))))</f>
        <v/>
      </c>
      <c r="CJ716" s="232" t="str">
        <f t="array" ref="CJ716">IF(U716="","",
IF(INDEX(Settings!$H:$H,MATCH(CJ$1,Settings!$G:$G,0))=TRUE,
100-100*(U716-MINIFS(U:U,$E:$E,$E716))/(MAXIFS(U:U,$E:$E,$E716)-MINIFS(U:U,$E:$E,$E716)),
100*(U716-MINIFS(U:U,$E:$E,$E716))/(MAXIFS(U:U,$E:$E,$E716)-MINIFS(U:U,$E:$E,$E716))))</f>
        <v/>
      </c>
      <c r="CK716" s="232" t="str">
        <f t="array" ref="CK716">IF(V716="","",
IF(INDEX(Settings!$H:$H,MATCH(CK$1,Settings!$G:$G,0))=TRUE,
100-100*(V716-MINIFS(V:V,$E:$E,$E716))/(MAXIFS(V:V,$E:$E,$E716)-MINIFS(V:V,$E:$E,$E716)),
100*(V716-MINIFS(V:V,$E:$E,$E716))/(MAXIFS(V:V,$E:$E,$E716)-MINIFS(V:V,$E:$E,$E716))))</f>
        <v/>
      </c>
      <c r="CL716" s="232" t="str">
        <f t="array" ref="CL716">IF(W716="","",
IF(INDEX(Settings!$H:$H,MATCH(CL$1,Settings!$G:$G,0))=TRUE,
100-100*(W716-MINIFS(W:W,$E:$E,$E716))/(MAXIFS(W:W,$E:$E,$E716)-MINIFS(W:W,$E:$E,$E716)),
100*(W716-MINIFS(W:W,$E:$E,$E716))/(MAXIFS(W:W,$E:$E,$E716)-MINIFS(W:W,$E:$E,$E716))))</f>
        <v/>
      </c>
      <c r="CM716" s="232" t="str">
        <f t="array" ref="CM716">IF(X716="","",
IF(INDEX(Settings!$H:$H,MATCH(CM$1,Settings!$G:$G,0))=TRUE,
100-100*(X716-MINIFS(X:X,$E:$E,$E716))/(MAXIFS(X:X,$E:$E,$E716)-MINIFS(X:X,$E:$E,$E716)),
100*(X716-MINIFS(X:X,$E:$E,$E716))/(MAXIFS(X:X,$E:$E,$E716)-MINIFS(X:X,$E:$E,$E716))))</f>
        <v/>
      </c>
      <c r="CN716" s="232" t="str">
        <f t="array" ref="CN716">IF(Y716="","",
IF(INDEX(Settings!$H:$H,MATCH(CN$1,Settings!$G:$G,0))=TRUE,
100-100*(Y716-MINIFS(Y:Y,$E:$E,$E716))/(MAXIFS(Y:Y,$E:$E,$E716)-MINIFS(Y:Y,$E:$E,$E716)),
100*(Y716-MINIFS(Y:Y,$E:$E,$E716))/(MAXIFS(Y:Y,$E:$E,$E716)-MINIFS(Y:Y,$E:$E,$E716))))</f>
        <v/>
      </c>
      <c r="CO716" s="232" t="str">
        <f t="array" ref="CO716">IF(Z716="","",
IF(INDEX(Settings!$H:$H,MATCH(CO$1,Settings!$G:$G,0))=TRUE,
100-100*(Z716-MINIFS(Z:Z,$E:$E,$E716))/(MAXIFS(Z:Z,$E:$E,$E716)-MINIFS(Z:Z,$E:$E,$E716)),
100*(Z716-MINIFS(Z:Z,$E:$E,$E716))/(MAXIFS(Z:Z,$E:$E,$E716)-MINIFS(Z:Z,$E:$E,$E716))))</f>
        <v/>
      </c>
      <c r="CP716" s="232" t="str">
        <f t="array" ref="CP716">IF(AA716="","",
IF(INDEX(Settings!$H:$H,MATCH(CP$1,Settings!$G:$G,0))=TRUE,
100-100*(AA716-MINIFS(AA:AA,$E:$E,$E716))/(MAXIFS(AA:AA,$E:$E,$E716)-MINIFS(AA:AA,$E:$E,$E716)),
100*(AA716-MINIFS(AA:AA,$E:$E,$E716))/(MAXIFS(AA:AA,$E:$E,$E716)-MINIFS(AA:AA,$E:$E,$E716))))</f>
        <v/>
      </c>
      <c r="CQ716" s="232" t="str">
        <f t="array" ref="CQ716">IF(AB716="","",
IF(INDEX(Settings!$H:$H,MATCH(CQ$1,Settings!$G:$G,0))=TRUE,
100-100*(AB716-MINIFS(AB:AB,$E:$E,$E716))/(MAXIFS(AB:AB,$E:$E,$E716)-MINIFS(AB:AB,$E:$E,$E716)),
100*(AB716-MINIFS(AB:AB,$E:$E,$E716))/(MAXIFS(AB:AB,$E:$E,$E716)-MINIFS(AB:AB,$E:$E,$E716))))</f>
        <v/>
      </c>
      <c r="CR716" s="232" t="str">
        <f t="array" ref="CR716">IF(AC716="","",
IF(INDEX(Settings!$H:$H,MATCH(CR$1,Settings!$G:$G,0))=TRUE,
100-100*(AC716-MINIFS(AC:AC,$E:$E,$E716))/(MAXIFS(AC:AC,$E:$E,$E716)-MINIFS(AC:AC,$E:$E,$E716)),
100*(AC716-MINIFS(AC:AC,$E:$E,$E716))/(MAXIFS(AC:AC,$E:$E,$E716)-MINIFS(AC:AC,$E:$E,$E716))))</f>
        <v/>
      </c>
      <c r="CS716" s="232" t="str">
        <f t="array" ref="CS716">IF(AD716="","",
IF(INDEX(Settings!$H:$H,MATCH(CS$1,Settings!$G:$G,0))=TRUE,
100-100*(AD716-MINIFS(AD:AD,$E:$E,$E716))/(MAXIFS(AD:AD,$E:$E,$E716)-MINIFS(AD:AD,$E:$E,$E716)),
100*(AD716-MINIFS(AD:AD,$E:$E,$E716))/(MAXIFS(AD:AD,$E:$E,$E716)-MINIFS(AD:AD,$E:$E,$E716))))</f>
        <v/>
      </c>
      <c r="CT716" s="232" t="str">
        <f t="array" ref="CT716">IF(AE716="","",
IF(INDEX(Settings!$H:$H,MATCH(CT$1,Settings!$G:$G,0))=TRUE,
100-100*(AE716-MINIFS(AE:AE,$E:$E,$E716))/(MAXIFS(AE:AE,$E:$E,$E716)-MINIFS(AE:AE,$E:$E,$E716)),
100*(AE716-MINIFS(AE:AE,$E:$E,$E716))/(MAXIFS(AE:AE,$E:$E,$E716)-MINIFS(AE:AE,$E:$E,$E716))))</f>
        <v/>
      </c>
      <c r="CU716" s="232" t="str">
        <f t="array" ref="CU716">IF(AF716="","",
IF(INDEX(Settings!$H:$H,MATCH(CU$1,Settings!$G:$G,0))=TRUE,
100-100*(AF716-MINIFS(AF:AF,$E:$E,$E716))/(MAXIFS(AF:AF,$E:$E,$E716)-MINIFS(AF:AF,$E:$E,$E716)),
100*(AF716-MINIFS(AF:AF,$E:$E,$E716))/(MAXIFS(AF:AF,$E:$E,$E716)-MINIFS(AF:AF,$E:$E,$E716))))</f>
        <v/>
      </c>
      <c r="CV716" s="232" t="str">
        <f t="array" ref="CV716">IF(AG716="","",
IF(INDEX(Settings!$H:$H,MATCH(CV$1,Settings!$G:$G,0))=TRUE,
100-100*(AG716-MINIFS(AG:AG,$E:$E,$E716))/(MAXIFS(AG:AG,$E:$E,$E716)-MINIFS(AG:AG,$E:$E,$E716)),
100*(AG716-MINIFS(AG:AG,$E:$E,$E716))/(MAXIFS(AG:AG,$E:$E,$E716)-MINIFS(AG:AG,$E:$E,$E716))))</f>
        <v/>
      </c>
      <c r="CW716" s="232" t="str">
        <f t="array" ref="CW716">IF(AH716="","",
IF(INDEX(Settings!$H:$H,MATCH(CW$1,Settings!$G:$G,0))=TRUE,
100-100*(AH716-MINIFS(AH:AH,$E:$E,$E716))/(MAXIFS(AH:AH,$E:$E,$E716)-MINIFS(AH:AH,$E:$E,$E716)),
100*(AH716-MINIFS(AH:AH,$E:$E,$E716))/(MAXIFS(AH:AH,$E:$E,$E716)-MINIFS(AH:AH,$E:$E,$E716))))</f>
        <v/>
      </c>
      <c r="CX716" s="232" t="str">
        <f t="array" ref="CX716">IF(AI716="","",
IF(INDEX(Settings!$H:$H,MATCH(CX$1,Settings!$G:$G,0))=TRUE,
100-100*(AI716-MINIFS(AI:AI,$E:$E,$E716))/(MAXIFS(AI:AI,$E:$E,$E716)-MINIFS(AI:AI,$E:$E,$E716)),
100*(AI716-MINIFS(AI:AI,$E:$E,$E716))/(MAXIFS(AI:AI,$E:$E,$E716)-MINIFS(AI:AI,$E:$E,$E716))))</f>
        <v/>
      </c>
      <c r="CY716" s="232" t="str">
        <f t="array" ref="CY716">IF(AJ716="","",
IF(INDEX(Settings!$H:$H,MATCH(CY$1,Settings!$G:$G,0))=TRUE,
100-100*(AJ716-MINIFS(AJ:AJ,$E:$E,$E716))/(MAXIFS(AJ:AJ,$E:$E,$E716)-MINIFS(AJ:AJ,$E:$E,$E716)),
100*(AJ716-MINIFS(AJ:AJ,$E:$E,$E716))/(MAXIFS(AJ:AJ,$E:$E,$E716)-MINIFS(AJ:AJ,$E:$E,$E716))))</f>
        <v/>
      </c>
      <c r="CZ716" s="232" t="str">
        <f t="array" ref="CZ716">IF(AK716="","",
IF(INDEX(Settings!$H:$H,MATCH(CZ$1,Settings!$G:$G,0))=TRUE,
100-100*(AK716-MINIFS(AK:AK,$E:$E,$E716))/(MAXIFS(AK:AK,$E:$E,$E716)-MINIFS(AK:AK,$E:$E,$E716)),
100*(AK716-MINIFS(AK:AK,$E:$E,$E716))/(MAXIFS(AK:AK,$E:$E,$E716)-MINIFS(AK:AK,$E:$E,$E716))))</f>
        <v/>
      </c>
      <c r="DA716" s="232" t="str">
        <f t="array" ref="DA716">IF(AL716="","",
IF(INDEX(Settings!$H:$H,MATCH(DA$1,Settings!$G:$G,0))=TRUE,
100-100*(AL716-MINIFS(AL:AL,$E:$E,$E716))/(MAXIFS(AL:AL,$E:$E,$E716)-MINIFS(AL:AL,$E:$E,$E716)),
100*(AL716-MINIFS(AL:AL,$E:$E,$E716))/(MAXIFS(AL:AL,$E:$E,$E716)-MINIFS(AL:AL,$E:$E,$E716))))</f>
        <v/>
      </c>
      <c r="DB716" s="232" t="str">
        <f t="array" ref="DB716">IF(AM716="","",
IF(INDEX(Settings!$H:$H,MATCH(DB$1,Settings!$G:$G,0))=TRUE,
100-100*(AM716-MINIFS(AM:AM,$E:$E,$E716))/(MAXIFS(AM:AM,$E:$E,$E716)-MINIFS(AM:AM,$E:$E,$E716)),
100*(AM716-MINIFS(AM:AM,$E:$E,$E716))/(MAXIFS(AM:AM,$E:$E,$E716)-MINIFS(AM:AM,$E:$E,$E716))))</f>
        <v/>
      </c>
      <c r="DC716" s="232" t="str">
        <f t="array" ref="DC716">IF(AN716="","",
IF(INDEX(Settings!$H:$H,MATCH(DC$1,Settings!$G:$G,0))=TRUE,
100-100*(AN716-MINIFS(AN:AN,$E:$E,$E716))/(MAXIFS(AN:AN,$E:$E,$E716)-MINIFS(AN:AN,$E:$E,$E716)),
100*(AN716-MINIFS(AN:AN,$E:$E,$E716))/(MAXIFS(AN:AN,$E:$E,$E716)-MINIFS(AN:AN,$E:$E,$E716))))</f>
        <v/>
      </c>
      <c r="DD716" s="232" t="str">
        <f t="array" ref="DD716">IF(AO716="","",
IF(INDEX(Settings!$H:$H,MATCH(DD$1,Settings!$G:$G,0))=TRUE,
100-100*(AO716-MINIFS(AO:AO,$E:$E,$E716))/(MAXIFS(AO:AO,$E:$E,$E716)-MINIFS(AO:AO,$E:$E,$E716)),
100*(AO716-MINIFS(AO:AO,$E:$E,$E716))/(MAXIFS(AO:AO,$E:$E,$E716)-MINIFS(AO:AO,$E:$E,$E716))))</f>
        <v/>
      </c>
      <c r="DE716" s="232" t="str">
        <f t="array" ref="DE716">IF(AP716="","",
IF(INDEX(Settings!$H:$H,MATCH(DE$1,Settings!$G:$G,0))=TRUE,
100-100*(AP716-MINIFS(AP:AP,$E:$E,$E716))/(MAXIFS(AP:AP,$E:$E,$E716)-MINIFS(AP:AP,$E:$E,$E716)),
100*(AP716-MINIFS(AP:AP,$E:$E,$E716))/(MAXIFS(AP:AP,$E:$E,$E716)-MINIFS(AP:AP,$E:$E,$E716))))</f>
        <v/>
      </c>
      <c r="DF716" s="232" t="str">
        <f t="array" ref="DF716">IF(AQ716="","",
IF(INDEX(Settings!$H:$H,MATCH(DF$1,Settings!$G:$G,0))=TRUE,
100-100*(AQ716-MINIFS(AQ:AQ,$E:$E,$E716))/(MAXIFS(AQ:AQ,$E:$E,$E716)-MINIFS(AQ:AQ,$E:$E,$E716)),
100*(AQ716-MINIFS(AQ:AQ,$E:$E,$E716))/(MAXIFS(AQ:AQ,$E:$E,$E716)-MINIFS(AQ:AQ,$E:$E,$E716))))</f>
        <v/>
      </c>
      <c r="DG716" s="232" t="str">
        <f t="array" ref="DG716">IF(AR716="","",
IF(INDEX(Settings!$H:$H,MATCH(DG$1,Settings!$G:$G,0))=TRUE,
100-100*(AR716-MINIFS(AR:AR,$E:$E,$E716))/(MAXIFS(AR:AR,$E:$E,$E716)-MINIFS(AR:AR,$E:$E,$E716)),
100*(AR716-MINIFS(AR:AR,$E:$E,$E716))/(MAXIFS(AR:AR,$E:$E,$E716)-MINIFS(AR:AR,$E:$E,$E716))))</f>
        <v/>
      </c>
      <c r="DH716" s="232" t="str">
        <f t="array" ref="DH716">IF(AS716="","",
IF(INDEX(Settings!$H:$H,MATCH(DH$1,Settings!$G:$G,0))=TRUE,
100-100*(AS716-MINIFS(AS:AS,$E:$E,$E716))/(MAXIFS(AS:AS,$E:$E,$E716)-MINIFS(AS:AS,$E:$E,$E716)),
100*(AS716-MINIFS(AS:AS,$E:$E,$E716))/(MAXIFS(AS:AS,$E:$E,$E716)-MINIFS(AS:AS,$E:$E,$E716))))</f>
        <v/>
      </c>
      <c r="DI716" s="232" t="str">
        <f t="array" ref="DI716">IF(AT716="","",
IF(INDEX(Settings!$H:$H,MATCH(DI$1,Settings!$G:$G,0))=TRUE,
100-100*(AT716-MINIFS(AT:AT,$E:$E,$E716))/(MAXIFS(AT:AT,$E:$E,$E716)-MINIFS(AT:AT,$E:$E,$E716)),
100*(AT716-MINIFS(AT:AT,$E:$E,$E716))/(MAXIFS(AT:AT,$E:$E,$E716)-MINIFS(AT:AT,$E:$E,$E716))))</f>
        <v/>
      </c>
      <c r="DJ716" s="232" t="str">
        <f t="array" ref="DJ716">IF(AU716="","",
IF(INDEX(Settings!$H:$H,MATCH(DJ$1,Settings!$G:$G,0))=TRUE,
100-100*(AU716-MINIFS(AU:AU,$E:$E,$E716))/(MAXIFS(AU:AU,$E:$E,$E716)-MINIFS(AU:AU,$E:$E,$E716)),
100*(AU716-MINIFS(AU:AU,$E:$E,$E716))/(MAXIFS(AU:AU,$E:$E,$E716)-MINIFS(AU:AU,$E:$E,$E716))))</f>
        <v/>
      </c>
      <c r="DK716" s="232" t="str">
        <f t="array" ref="DK716">IF(AV716="","",
IF(INDEX(Settings!$H:$H,MATCH(DK$1,Settings!$G:$G,0))=TRUE,
100-100*(AV716-MINIFS(AV:AV,$E:$E,$E716))/(MAXIFS(AV:AV,$E:$E,$E716)-MINIFS(AV:AV,$E:$E,$E716)),
100*(AV716-MINIFS(AV:AV,$E:$E,$E716))/(MAXIFS(AV:AV,$E:$E,$E716)-MINIFS(AV:AV,$E:$E,$E716))))</f>
        <v/>
      </c>
      <c r="DL716" s="232" t="str">
        <f t="array" ref="DL716">IF(AW716="","",
IF(INDEX(Settings!$H:$H,MATCH(DL$1,Settings!$G:$G,0))=TRUE,
100-100*(AW716-MINIFS(AW:AW,$E:$E,$E716))/(MAXIFS(AW:AW,$E:$E,$E716)-MINIFS(AW:AW,$E:$E,$E716)),
100*(AW716-MINIFS(AW:AW,$E:$E,$E716))/(MAXIFS(AW:AW,$E:$E,$E716)-MINIFS(AW:AW,$E:$E,$E716))))</f>
        <v/>
      </c>
      <c r="DM716" s="232" t="str">
        <f t="array" ref="DM716">IF(AX716="","",
IF(INDEX(Settings!$H:$H,MATCH(DM$1,Settings!$G:$G,0))=TRUE,
100-100*(AX716-MINIFS(AX:AX,$E:$E,$E716))/(MAXIFS(AX:AX,$E:$E,$E716)-MINIFS(AX:AX,$E:$E,$E716)),
100*(AX716-MINIFS(AX:AX,$E:$E,$E716))/(MAXIFS(AX:AX,$E:$E,$E716)-MINIFS(AX:AX,$E:$E,$E716))))</f>
        <v/>
      </c>
      <c r="DN716" s="232" t="str">
        <f t="array" ref="DN716">IF(AY716="","",
IF(INDEX(Settings!$H:$H,MATCH(DN$1,Settings!$G:$G,0))=TRUE,
100-100*(AY716-MINIFS(AY:AY,$E:$E,$E716))/(MAXIFS(AY:AY,$E:$E,$E716)-MINIFS(AY:AY,$E:$E,$E716)),
100*(AY716-MINIFS(AY:AY,$E:$E,$E716))/(MAXIFS(AY:AY,$E:$E,$E716)-MINIFS(AY:AY,$E:$E,$E716))))</f>
        <v/>
      </c>
      <c r="DO716" s="232" t="str">
        <f t="array" ref="DO716">IF(AZ716="","",
IF(INDEX(Settings!$H:$H,MATCH(DO$1,Settings!$G:$G,0))=TRUE,
100-100*(AZ716-MINIFS(AZ:AZ,$E:$E,$E716))/(MAXIFS(AZ:AZ,$E:$E,$E716)-MINIFS(AZ:AZ,$E:$E,$E716)),
100*(AZ716-MINIFS(AZ:AZ,$E:$E,$E716))/(MAXIFS(AZ:AZ,$E:$E,$E716)-MINIFS(AZ:AZ,$E:$E,$E716))))</f>
        <v/>
      </c>
      <c r="DP716" s="232" t="str">
        <f t="array" ref="DP716">IF(BA716="","",
IF(INDEX(Settings!$H:$H,MATCH(DP$1,Settings!$G:$G,0))=TRUE,
100-100*(BA716-MINIFS(BA:BA,$E:$E,$E716))/(MAXIFS(BA:BA,$E:$E,$E716)-MINIFS(BA:BA,$E:$E,$E716)),
100*(BA716-MINIFS(BA:BA,$E:$E,$E716))/(MAXIFS(BA:BA,$E:$E,$E716)-MINIFS(BA:BA,$E:$E,$E716))))</f>
        <v/>
      </c>
      <c r="DQ716" s="232" t="str">
        <f t="array" ref="DQ716">IF(BB716="","",
IF(INDEX(Settings!$H:$H,MATCH(DQ$1,Settings!$G:$G,0))=TRUE,
100-100*(BB716-MINIFS(BB:BB,$E:$E,$E716))/(MAXIFS(BB:BB,$E:$E,$E716)-MINIFS(BB:BB,$E:$E,$E716)),
100*(BB716-MINIFS(BB:BB,$E:$E,$E716))/(MAXIFS(BB:BB,$E:$E,$E716)-MINIFS(BB:BB,$E:$E,$E716))))</f>
        <v/>
      </c>
      <c r="DR716" s="232" t="str">
        <f t="array" ref="DR716">IF(BC716="","",
IF(INDEX(Settings!$H:$H,MATCH(DR$1,Settings!$G:$G,0))=TRUE,
100-100*(BC716-MINIFS(BC:BC,$E:$E,$E716))/(MAXIFS(BC:BC,$E:$E,$E716)-MINIFS(BC:BC,$E:$E,$E716)),
100*(BC716-MINIFS(BC:BC,$E:$E,$E716))/(MAXIFS(BC:BC,$E:$E,$E716)-MINIFS(BC:BC,$E:$E,$E716))))</f>
        <v/>
      </c>
      <c r="DS716" s="232" t="str">
        <f t="array" ref="DS716">IF(BD716="","",
IF(INDEX(Settings!$H:$H,MATCH(DS$1,Settings!$G:$G,0))=TRUE,
100-100*(BD716-MINIFS(BD:BD,$E:$E,$E716))/(MAXIFS(BD:BD,$E:$E,$E716)-MINIFS(BD:BD,$E:$E,$E716)),
100*(BD716-MINIFS(BD:BD,$E:$E,$E716))/(MAXIFS(BD:BD,$E:$E,$E716)-MINIFS(BD:BD,$E:$E,$E716))))</f>
        <v/>
      </c>
      <c r="DT716" s="232" t="str">
        <f t="array" ref="DT716">IF(BE716="","",
IF(INDEX(Settings!$H:$H,MATCH(DT$1,Settings!$G:$G,0))=TRUE,
100-100*(BE716-MINIFS(BE:BE,$E:$E,$E716))/(MAXIFS(BE:BE,$E:$E,$E716)-MINIFS(BE:BE,$E:$E,$E716)),
100*(BE716-MINIFS(BE:BE,$E:$E,$E716))/(MAXIFS(BE:BE,$E:$E,$E716)-MINIFS(BE:BE,$E:$E,$E716))))</f>
        <v/>
      </c>
      <c r="DU716" s="232" t="str">
        <f t="array" ref="DU716">IF(BF716="","",
IF(INDEX(Settings!$H:$H,MATCH(DU$1,Settings!$G:$G,0))=TRUE,
100-100*(BF716-MINIFS(BF:BF,$E:$E,$E716))/(MAXIFS(BF:BF,$E:$E,$E716)-MINIFS(BF:BF,$E:$E,$E716)),
100*(BF716-MINIFS(BF:BF,$E:$E,$E716))/(MAXIFS(BF:BF,$E:$E,$E716)-MINIFS(BF:BF,$E:$E,$E716))))</f>
        <v/>
      </c>
      <c r="DV716" s="232" t="str">
        <f t="array" ref="DV716">IF(BG716="","",
IF(INDEX(Settings!$H:$H,MATCH(DV$1,Settings!$G:$G,0))=TRUE,
100-100*(BG716-MINIFS(BG:BG,$E:$E,$E716))/(MAXIFS(BG:BG,$E:$E,$E716)-MINIFS(BG:BG,$E:$E,$E716)),
100*(BG716-MINIFS(BG:BG,$E:$E,$E716))/(MAXIFS(BG:BG,$E:$E,$E716)-MINIFS(BG:BG,$E:$E,$E716))))</f>
        <v/>
      </c>
      <c r="DW716" s="232" t="str">
        <f t="array" ref="DW716">IF(BH716="","",
IF(INDEX(Settings!$H:$H,MATCH(DW$1,Settings!$G:$G,0))=TRUE,
100-100*(BH716-MINIFS(BH:BH,$E:$E,$E716))/(MAXIFS(BH:BH,$E:$E,$E716)-MINIFS(BH:BH,$E:$E,$E716)),
100*(BH716-MINIFS(BH:BH,$E:$E,$E716))/(MAXIFS(BH:BH,$E:$E,$E716)-MINIFS(BH:BH,$E:$E,$E716))))</f>
        <v/>
      </c>
      <c r="DX716" s="232" t="str">
        <f t="array" ref="DX716">IF(BI716="","",
IF(INDEX(Settings!$H:$H,MATCH(DX$1,Settings!$G:$G,0))=TRUE,
100-100*(BI716-MINIFS(BI:BI,$E:$E,$E716))/(MAXIFS(BI:BI,$E:$E,$E716)-MINIFS(BI:BI,$E:$E,$E716)),
100*(BI716-MINIFS(BI:BI,$E:$E,$E716))/(MAXIFS(BI:BI,$E:$E,$E716)-MINIFS(BI:BI,$E:$E,$E716))))</f>
        <v/>
      </c>
      <c r="DY716" s="232" t="str">
        <f t="array" ref="DY716">IF(BJ716="","",
IF(INDEX(Settings!$H:$H,MATCH(DY$1,Settings!$G:$G,0))=TRUE,
100-100*(BJ716-MINIFS(BJ:BJ,$E:$E,$E716))/(MAXIFS(BJ:BJ,$E:$E,$E716)-MINIFS(BJ:BJ,$E:$E,$E716)),
100*(BJ716-MINIFS(BJ:BJ,$E:$E,$E716))/(MAXIFS(BJ:BJ,$E:$E,$E716)-MINIFS(BJ:BJ,$E:$E,$E716))))</f>
        <v/>
      </c>
      <c r="DZ716" s="234"/>
      <c r="EA716" s="234"/>
      <c r="EB716" s="234" t="str">
        <f t="shared" si="8"/>
        <v/>
      </c>
      <c r="EC716" s="234" t="str">
        <f t="shared" si="9"/>
        <v/>
      </c>
      <c r="ED716" s="234" t="str">
        <f t="shared" si="10"/>
        <v/>
      </c>
      <c r="EE716" s="234" t="str">
        <f t="shared" si="11"/>
        <v/>
      </c>
      <c r="EF716" s="234" t="str">
        <f t="shared" si="12"/>
        <v/>
      </c>
      <c r="EG716" s="234" t="str">
        <f t="shared" si="13"/>
        <v/>
      </c>
      <c r="EH716" s="234"/>
      <c r="EI716" s="234"/>
      <c r="EJ716" s="234"/>
      <c r="EK716" s="234"/>
      <c r="EL716" s="234"/>
      <c r="EM716" s="234"/>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3" t="str">
        <f t="shared" si="14"/>
        <v/>
      </c>
      <c r="N717" s="49"/>
      <c r="O717" s="49"/>
      <c r="P717" s="49"/>
      <c r="Q717" s="49"/>
      <c r="R717" s="49"/>
      <c r="S717" s="222" t="str">
        <f>IFERROR(VLOOKUP(AF717, 'YOYO IR Scores'!A:C, 3, FALSE), "")
</f>
        <v/>
      </c>
      <c r="T717" s="49"/>
      <c r="U717" s="49"/>
      <c r="V717" s="49"/>
      <c r="W717" s="49"/>
      <c r="X717" s="224" t="str">
        <f t="shared" si="4"/>
        <v/>
      </c>
      <c r="Y717" s="225" t="str">
        <f t="shared" si="5"/>
        <v/>
      </c>
      <c r="Z717" s="225" t="str">
        <f t="shared" si="6"/>
        <v/>
      </c>
      <c r="AA717" s="224" t="str">
        <f t="shared" si="7"/>
        <v/>
      </c>
      <c r="AB717" s="223"/>
      <c r="AC717" s="223"/>
      <c r="AD717" s="223"/>
      <c r="AE717" s="223" t="str">
        <f>IFERROR(VLOOKUP(AF717, 'YOYO IR Scores'!A:C, 2, FALSE), "")</f>
        <v/>
      </c>
      <c r="AF717" s="223"/>
      <c r="AG717" s="223"/>
      <c r="AH717" s="223"/>
      <c r="AI717" s="223"/>
      <c r="AJ717" s="223"/>
      <c r="AK717" s="223"/>
      <c r="AL717" s="223"/>
      <c r="AM717" s="223"/>
      <c r="AN717" s="223"/>
      <c r="AO717" s="223"/>
      <c r="AP717" s="223"/>
      <c r="AQ717" s="223"/>
      <c r="AR717" s="223"/>
      <c r="AS717" s="223"/>
      <c r="AT717" s="223"/>
      <c r="AU717" s="223"/>
      <c r="AV717" s="223"/>
      <c r="AW717" s="223"/>
      <c r="AX717" s="223"/>
      <c r="AY717" s="223"/>
      <c r="AZ717" s="223"/>
      <c r="BA717" s="223"/>
      <c r="BB717" s="223"/>
      <c r="BC717" s="223"/>
      <c r="BD717" s="223"/>
      <c r="BE717" s="223"/>
      <c r="BF717" s="223"/>
      <c r="BG717" s="223"/>
      <c r="BH717" s="223"/>
      <c r="BI717" s="223"/>
      <c r="BJ717" s="223"/>
      <c r="BK717" s="223" t="str">
        <f t="array" ref="BK717">IF(J717="","",
IF(INDEX(Settings!$H:$H,MATCH(BY$1,Settings!$G:$G,0))=TRUE,
100-100*(J717-MIN(J:J))/(MAX(J:J)-MIN(J:J)),
100*(J717-MIN(J:J))/(MAX(J:J)-MIN(J:J))))</f>
        <v/>
      </c>
      <c r="BL717" s="223" t="str">
        <f t="array" ref="BL717">IF(J717="","",
IF(INDEX(Settings!$H:$H,MATCH(BY$1,Settings!$G:$G,0))=TRUE,
100-100*(J717-MINIFS(J:J,$E:$E,$E717))/(MAXIFS(J:J,$E:$E,$E717)-MINIFS(J:J,$E:$E,$E717)),
100*(J717-MINIFS(J:J,$E:$E,$E717))/(MAXIFS(J:J,$E:$E,$E717)-MINIFS(J:J,$E:$E,$E717))))</f>
        <v/>
      </c>
      <c r="BM717" s="223"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4" t="str">
        <f t="array" ref="BQ717">IF(J717="","",
IF(INDEX(Settings!$H:$H,MATCH(BY$1,Settings!$G:$G,0))=TRUE,
-1*(J717-AVERAGE(J:J))/STDEV(J:J),
(J717-AVERAGE(J:J))/STDEV(J:J)))</f>
        <v/>
      </c>
      <c r="BR717" s="224" t="str">
        <f>IFERROR(__xludf.DUMMYFUNCTION("IF(J717="""","""",
IF(INDEX(Settings!$H:$H,MATCH(BY$1,Settings!$G:$G,0))=TRUE,
-1*(J717-AVERAGEIFS(J:J,$E:$E,$E717))/STDEV(FILTER(J:J,$E:$E=$E717)),
(J717-AVERAGEIFS(J:J,$E:$E,$E717))/STDEV(FILTER(J:J,$E:$E=$E717))))"),"")</f>
        <v/>
      </c>
      <c r="BS717" s="224"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3" t="str">
        <f t="array" ref="BY717">IF(J717="","",
IF(INDEX(Settings!$H:$H,MATCH(BY$1,Settings!$G:$G,0))=TRUE,
100-100*(J717-MINIFS(J:J,$E:$E,$E717))/(MAXIFS(J:J,$E:$E,$E717)-MINIFS(J:J,$E:$E,$E717)),
100*(J717-MINIFS(J:J,$E:$E,$E717))/(MAXIFS(J:J,$E:$E,$E717)-MINIFS(J:J,$E:$E,$E717))))</f>
        <v/>
      </c>
      <c r="BZ717" s="223" t="str">
        <f t="array" ref="BZ717">IF(K717="","",
IF(INDEX(Settings!$H:$H,MATCH(BZ$1,Settings!$G:$G,0))=TRUE,
100-100*(K717-MINIFS(K:K,$E:$E,$E717))/(MAXIFS(K:K,$E:$E,$E717)-MINIFS(K:K,$E:$E,$E717)),
100*(K717-MINIFS(K:K,$E:$E,$E717))/(MAXIFS(K:K,$E:$E,$E717)-MINIFS(K:K,$E:$E,$E717))))</f>
        <v/>
      </c>
      <c r="CA717" s="223" t="str">
        <f t="array" ref="CA717">IF(L717="","",
IF(INDEX(Settings!$H:$H,MATCH(CA$1,Settings!$G:$G,0))=TRUE,
100-100*(L717-MINIFS(L:L,$E:$E,$E717))/(MAXIFS(L:L,$E:$E,$E717)-MINIFS(L:L,$E:$E,$E717)),
100*(L717-MINIFS(L:L,$E:$E,$E717))/(MAXIFS(L:L,$E:$E,$E717)-MINIFS(L:L,$E:$E,$E717))))</f>
        <v/>
      </c>
      <c r="CB717" s="223" t="str">
        <f t="array" ref="CB717">IF(M717="","",
IF(INDEX(Settings!$H:$H,MATCH(CB$1,Settings!$G:$G,0))=TRUE,
100-100*(M717-MINIFS(M:M,$E:$E,$E717))/(MAXIFS(M:M,$E:$E,$E717)-MINIFS(M:M,$E:$E,$E717)),
100*(M717-MINIFS(M:M,$E:$E,$E717))/(MAXIFS(M:M,$E:$E,$E717)-MINIFS(M:M,$E:$E,$E717))))</f>
        <v/>
      </c>
      <c r="CC717" s="223" t="str">
        <f t="array" ref="CC717">IF(N717="","",
IF(INDEX(Settings!$H:$H,MATCH(CC$1,Settings!$G:$G,0))=TRUE,
100-100*(N717-MINIFS(N:N,$E:$E,$E717))/(MAXIFS(N:N,$E:$E,$E717)-MINIFS(N:N,$E:$E,$E717)),
100*(N717-MINIFS(N:N,$E:$E,$E717))/(MAXIFS(N:N,$E:$E,$E717)-MINIFS(N:N,$E:$E,$E717))))</f>
        <v/>
      </c>
      <c r="CD717" s="223" t="str">
        <f t="array" ref="CD717">IF(O717="","",
IF(INDEX(Settings!$H:$H,MATCH(CD$1,Settings!$G:$G,0))=TRUE,
100-100*(O717-MINIFS(O:O,$E:$E,$E717))/(MAXIFS(O:O,$E:$E,$E717)-MINIFS(O:O,$E:$E,$E717)),
100*(O717-MINIFS(O:O,$E:$E,$E717))/(MAXIFS(O:O,$E:$E,$E717)-MINIFS(O:O,$E:$E,$E717))))</f>
        <v/>
      </c>
      <c r="CE717" s="223" t="str">
        <f t="array" ref="CE717">IF(P717="","",
IF(INDEX(Settings!$H:$H,MATCH(CE$1,Settings!$G:$G,0))=TRUE,
100-100*(P717-MINIFS(P:P,$E:$E,$E717))/(MAXIFS(P:P,$E:$E,$E717)-MINIFS(P:P,$E:$E,$E717)),
100*(P717-MINIFS(P:P,$E:$E,$E717))/(MAXIFS(P:P,$E:$E,$E717)-MINIFS(P:P,$E:$E,$E717))))</f>
        <v/>
      </c>
      <c r="CF717" s="223" t="str">
        <f t="array" ref="CF717">IF(Q717="","",
IF(INDEX(Settings!$H:$H,MATCH(CF$1,Settings!$G:$G,0))=TRUE,
100-100*(Q717-MINIFS(Q:Q,$E:$E,$E717))/(MAXIFS(Q:Q,$E:$E,$E717)-MINIFS(Q:Q,$E:$E,$E717)),
100*(Q717-MINIFS(Q:Q,$E:$E,$E717))/(MAXIFS(Q:Q,$E:$E,$E717)-MINIFS(Q:Q,$E:$E,$E717))))</f>
        <v/>
      </c>
      <c r="CG717" s="223" t="str">
        <f t="array" ref="CG717">IF(R717="","",
IF(INDEX(Settings!$H:$H,MATCH(CG$1,Settings!$G:$G,0))=TRUE,
100-100*(R717-MINIFS(R:R,$E:$E,$E717))/(MAXIFS(R:R,$E:$E,$E717)-MINIFS(R:R,$E:$E,$E717)),
100*(R717-MINIFS(R:R,$E:$E,$E717))/(MAXIFS(R:R,$E:$E,$E717)-MINIFS(R:R,$E:$E,$E717))))</f>
        <v/>
      </c>
      <c r="CH717" s="223" t="str">
        <f t="array" ref="CH717">IF(S717="","",
IF(INDEX(Settings!$H:$H,MATCH(CH$1,Settings!$G:$G,0))=TRUE,
100-100*(S717-MINIFS(S:S,$E:$E,$E717))/(MAXIFS(S:S,$E:$E,$E717)-MINIFS(S:S,$E:$E,$E717)),
100*(S717-MINIFS(S:S,$E:$E,$E717))/(MAXIFS(S:S,$E:$E,$E717)-MINIFS(S:S,$E:$E,$E717))))</f>
        <v/>
      </c>
      <c r="CI717" s="223" t="str">
        <f t="array" ref="CI717">IF(T717="","",
IF(INDEX(Settings!$H:$H,MATCH(CI$1,Settings!$G:$G,0))=TRUE,
100-100*(T717-MINIFS(T:T,$E:$E,$E717))/(MAXIFS(T:T,$E:$E,$E717)-MINIFS(T:T,$E:$E,$E717)),
100*(T717-MINIFS(T:T,$E:$E,$E717))/(MAXIFS(T:T,$E:$E,$E717)-MINIFS(T:T,$E:$E,$E717))))</f>
        <v/>
      </c>
      <c r="CJ717" s="223" t="str">
        <f t="array" ref="CJ717">IF(U717="","",
IF(INDEX(Settings!$H:$H,MATCH(CJ$1,Settings!$G:$G,0))=TRUE,
100-100*(U717-MINIFS(U:U,$E:$E,$E717))/(MAXIFS(U:U,$E:$E,$E717)-MINIFS(U:U,$E:$E,$E717)),
100*(U717-MINIFS(U:U,$E:$E,$E717))/(MAXIFS(U:U,$E:$E,$E717)-MINIFS(U:U,$E:$E,$E717))))</f>
        <v/>
      </c>
      <c r="CK717" s="223" t="str">
        <f t="array" ref="CK717">IF(V717="","",
IF(INDEX(Settings!$H:$H,MATCH(CK$1,Settings!$G:$G,0))=TRUE,
100-100*(V717-MINIFS(V:V,$E:$E,$E717))/(MAXIFS(V:V,$E:$E,$E717)-MINIFS(V:V,$E:$E,$E717)),
100*(V717-MINIFS(V:V,$E:$E,$E717))/(MAXIFS(V:V,$E:$E,$E717)-MINIFS(V:V,$E:$E,$E717))))</f>
        <v/>
      </c>
      <c r="CL717" s="223" t="str">
        <f t="array" ref="CL717">IF(W717="","",
IF(INDEX(Settings!$H:$H,MATCH(CL$1,Settings!$G:$G,0))=TRUE,
100-100*(W717-MINIFS(W:W,$E:$E,$E717))/(MAXIFS(W:W,$E:$E,$E717)-MINIFS(W:W,$E:$E,$E717)),
100*(W717-MINIFS(W:W,$E:$E,$E717))/(MAXIFS(W:W,$E:$E,$E717)-MINIFS(W:W,$E:$E,$E717))))</f>
        <v/>
      </c>
      <c r="CM717" s="223" t="str">
        <f t="array" ref="CM717">IF(X717="","",
IF(INDEX(Settings!$H:$H,MATCH(CM$1,Settings!$G:$G,0))=TRUE,
100-100*(X717-MINIFS(X:X,$E:$E,$E717))/(MAXIFS(X:X,$E:$E,$E717)-MINIFS(X:X,$E:$E,$E717)),
100*(X717-MINIFS(X:X,$E:$E,$E717))/(MAXIFS(X:X,$E:$E,$E717)-MINIFS(X:X,$E:$E,$E717))))</f>
        <v/>
      </c>
      <c r="CN717" s="223" t="str">
        <f t="array" ref="CN717">IF(Y717="","",
IF(INDEX(Settings!$H:$H,MATCH(CN$1,Settings!$G:$G,0))=TRUE,
100-100*(Y717-MINIFS(Y:Y,$E:$E,$E717))/(MAXIFS(Y:Y,$E:$E,$E717)-MINIFS(Y:Y,$E:$E,$E717)),
100*(Y717-MINIFS(Y:Y,$E:$E,$E717))/(MAXIFS(Y:Y,$E:$E,$E717)-MINIFS(Y:Y,$E:$E,$E717))))</f>
        <v/>
      </c>
      <c r="CO717" s="223" t="str">
        <f t="array" ref="CO717">IF(Z717="","",
IF(INDEX(Settings!$H:$H,MATCH(CO$1,Settings!$G:$G,0))=TRUE,
100-100*(Z717-MINIFS(Z:Z,$E:$E,$E717))/(MAXIFS(Z:Z,$E:$E,$E717)-MINIFS(Z:Z,$E:$E,$E717)),
100*(Z717-MINIFS(Z:Z,$E:$E,$E717))/(MAXIFS(Z:Z,$E:$E,$E717)-MINIFS(Z:Z,$E:$E,$E717))))</f>
        <v/>
      </c>
      <c r="CP717" s="223" t="str">
        <f t="array" ref="CP717">IF(AA717="","",
IF(INDEX(Settings!$H:$H,MATCH(CP$1,Settings!$G:$G,0))=TRUE,
100-100*(AA717-MINIFS(AA:AA,$E:$E,$E717))/(MAXIFS(AA:AA,$E:$E,$E717)-MINIFS(AA:AA,$E:$E,$E717)),
100*(AA717-MINIFS(AA:AA,$E:$E,$E717))/(MAXIFS(AA:AA,$E:$E,$E717)-MINIFS(AA:AA,$E:$E,$E717))))</f>
        <v/>
      </c>
      <c r="CQ717" s="223" t="str">
        <f t="array" ref="CQ717">IF(AB717="","",
IF(INDEX(Settings!$H:$H,MATCH(CQ$1,Settings!$G:$G,0))=TRUE,
100-100*(AB717-MINIFS(AB:AB,$E:$E,$E717))/(MAXIFS(AB:AB,$E:$E,$E717)-MINIFS(AB:AB,$E:$E,$E717)),
100*(AB717-MINIFS(AB:AB,$E:$E,$E717))/(MAXIFS(AB:AB,$E:$E,$E717)-MINIFS(AB:AB,$E:$E,$E717))))</f>
        <v/>
      </c>
      <c r="CR717" s="223" t="str">
        <f t="array" ref="CR717">IF(AC717="","",
IF(INDEX(Settings!$H:$H,MATCH(CR$1,Settings!$G:$G,0))=TRUE,
100-100*(AC717-MINIFS(AC:AC,$E:$E,$E717))/(MAXIFS(AC:AC,$E:$E,$E717)-MINIFS(AC:AC,$E:$E,$E717)),
100*(AC717-MINIFS(AC:AC,$E:$E,$E717))/(MAXIFS(AC:AC,$E:$E,$E717)-MINIFS(AC:AC,$E:$E,$E717))))</f>
        <v/>
      </c>
      <c r="CS717" s="223" t="str">
        <f t="array" ref="CS717">IF(AD717="","",
IF(INDEX(Settings!$H:$H,MATCH(CS$1,Settings!$G:$G,0))=TRUE,
100-100*(AD717-MINIFS(AD:AD,$E:$E,$E717))/(MAXIFS(AD:AD,$E:$E,$E717)-MINIFS(AD:AD,$E:$E,$E717)),
100*(AD717-MINIFS(AD:AD,$E:$E,$E717))/(MAXIFS(AD:AD,$E:$E,$E717)-MINIFS(AD:AD,$E:$E,$E717))))</f>
        <v/>
      </c>
      <c r="CT717" s="223" t="str">
        <f t="array" ref="CT717">IF(AE717="","",
IF(INDEX(Settings!$H:$H,MATCH(CT$1,Settings!$G:$G,0))=TRUE,
100-100*(AE717-MINIFS(AE:AE,$E:$E,$E717))/(MAXIFS(AE:AE,$E:$E,$E717)-MINIFS(AE:AE,$E:$E,$E717)),
100*(AE717-MINIFS(AE:AE,$E:$E,$E717))/(MAXIFS(AE:AE,$E:$E,$E717)-MINIFS(AE:AE,$E:$E,$E717))))</f>
        <v/>
      </c>
      <c r="CU717" s="223" t="str">
        <f t="array" ref="CU717">IF(AF717="","",
IF(INDEX(Settings!$H:$H,MATCH(CU$1,Settings!$G:$G,0))=TRUE,
100-100*(AF717-MINIFS(AF:AF,$E:$E,$E717))/(MAXIFS(AF:AF,$E:$E,$E717)-MINIFS(AF:AF,$E:$E,$E717)),
100*(AF717-MINIFS(AF:AF,$E:$E,$E717))/(MAXIFS(AF:AF,$E:$E,$E717)-MINIFS(AF:AF,$E:$E,$E717))))</f>
        <v/>
      </c>
      <c r="CV717" s="223" t="str">
        <f t="array" ref="CV717">IF(AG717="","",
IF(INDEX(Settings!$H:$H,MATCH(CV$1,Settings!$G:$G,0))=TRUE,
100-100*(AG717-MINIFS(AG:AG,$E:$E,$E717))/(MAXIFS(AG:AG,$E:$E,$E717)-MINIFS(AG:AG,$E:$E,$E717)),
100*(AG717-MINIFS(AG:AG,$E:$E,$E717))/(MAXIFS(AG:AG,$E:$E,$E717)-MINIFS(AG:AG,$E:$E,$E717))))</f>
        <v/>
      </c>
      <c r="CW717" s="223" t="str">
        <f t="array" ref="CW717">IF(AH717="","",
IF(INDEX(Settings!$H:$H,MATCH(CW$1,Settings!$G:$G,0))=TRUE,
100-100*(AH717-MINIFS(AH:AH,$E:$E,$E717))/(MAXIFS(AH:AH,$E:$E,$E717)-MINIFS(AH:AH,$E:$E,$E717)),
100*(AH717-MINIFS(AH:AH,$E:$E,$E717))/(MAXIFS(AH:AH,$E:$E,$E717)-MINIFS(AH:AH,$E:$E,$E717))))</f>
        <v/>
      </c>
      <c r="CX717" s="223" t="str">
        <f t="array" ref="CX717">IF(AI717="","",
IF(INDEX(Settings!$H:$H,MATCH(CX$1,Settings!$G:$G,0))=TRUE,
100-100*(AI717-MINIFS(AI:AI,$E:$E,$E717))/(MAXIFS(AI:AI,$E:$E,$E717)-MINIFS(AI:AI,$E:$E,$E717)),
100*(AI717-MINIFS(AI:AI,$E:$E,$E717))/(MAXIFS(AI:AI,$E:$E,$E717)-MINIFS(AI:AI,$E:$E,$E717))))</f>
        <v/>
      </c>
      <c r="CY717" s="223" t="str">
        <f t="array" ref="CY717">IF(AJ717="","",
IF(INDEX(Settings!$H:$H,MATCH(CY$1,Settings!$G:$G,0))=TRUE,
100-100*(AJ717-MINIFS(AJ:AJ,$E:$E,$E717))/(MAXIFS(AJ:AJ,$E:$E,$E717)-MINIFS(AJ:AJ,$E:$E,$E717)),
100*(AJ717-MINIFS(AJ:AJ,$E:$E,$E717))/(MAXIFS(AJ:AJ,$E:$E,$E717)-MINIFS(AJ:AJ,$E:$E,$E717))))</f>
        <v/>
      </c>
      <c r="CZ717" s="223" t="str">
        <f t="array" ref="CZ717">IF(AK717="","",
IF(INDEX(Settings!$H:$H,MATCH(CZ$1,Settings!$G:$G,0))=TRUE,
100-100*(AK717-MINIFS(AK:AK,$E:$E,$E717))/(MAXIFS(AK:AK,$E:$E,$E717)-MINIFS(AK:AK,$E:$E,$E717)),
100*(AK717-MINIFS(AK:AK,$E:$E,$E717))/(MAXIFS(AK:AK,$E:$E,$E717)-MINIFS(AK:AK,$E:$E,$E717))))</f>
        <v/>
      </c>
      <c r="DA717" s="223" t="str">
        <f t="array" ref="DA717">IF(AL717="","",
IF(INDEX(Settings!$H:$H,MATCH(DA$1,Settings!$G:$G,0))=TRUE,
100-100*(AL717-MINIFS(AL:AL,$E:$E,$E717))/(MAXIFS(AL:AL,$E:$E,$E717)-MINIFS(AL:AL,$E:$E,$E717)),
100*(AL717-MINIFS(AL:AL,$E:$E,$E717))/(MAXIFS(AL:AL,$E:$E,$E717)-MINIFS(AL:AL,$E:$E,$E717))))</f>
        <v/>
      </c>
      <c r="DB717" s="223" t="str">
        <f t="array" ref="DB717">IF(AM717="","",
IF(INDEX(Settings!$H:$H,MATCH(DB$1,Settings!$G:$G,0))=TRUE,
100-100*(AM717-MINIFS(AM:AM,$E:$E,$E717))/(MAXIFS(AM:AM,$E:$E,$E717)-MINIFS(AM:AM,$E:$E,$E717)),
100*(AM717-MINIFS(AM:AM,$E:$E,$E717))/(MAXIFS(AM:AM,$E:$E,$E717)-MINIFS(AM:AM,$E:$E,$E717))))</f>
        <v/>
      </c>
      <c r="DC717" s="223" t="str">
        <f t="array" ref="DC717">IF(AN717="","",
IF(INDEX(Settings!$H:$H,MATCH(DC$1,Settings!$G:$G,0))=TRUE,
100-100*(AN717-MINIFS(AN:AN,$E:$E,$E717))/(MAXIFS(AN:AN,$E:$E,$E717)-MINIFS(AN:AN,$E:$E,$E717)),
100*(AN717-MINIFS(AN:AN,$E:$E,$E717))/(MAXIFS(AN:AN,$E:$E,$E717)-MINIFS(AN:AN,$E:$E,$E717))))</f>
        <v/>
      </c>
      <c r="DD717" s="223" t="str">
        <f t="array" ref="DD717">IF(AO717="","",
IF(INDEX(Settings!$H:$H,MATCH(DD$1,Settings!$G:$G,0))=TRUE,
100-100*(AO717-MINIFS(AO:AO,$E:$E,$E717))/(MAXIFS(AO:AO,$E:$E,$E717)-MINIFS(AO:AO,$E:$E,$E717)),
100*(AO717-MINIFS(AO:AO,$E:$E,$E717))/(MAXIFS(AO:AO,$E:$E,$E717)-MINIFS(AO:AO,$E:$E,$E717))))</f>
        <v/>
      </c>
      <c r="DE717" s="223" t="str">
        <f t="array" ref="DE717">IF(AP717="","",
IF(INDEX(Settings!$H:$H,MATCH(DE$1,Settings!$G:$G,0))=TRUE,
100-100*(AP717-MINIFS(AP:AP,$E:$E,$E717))/(MAXIFS(AP:AP,$E:$E,$E717)-MINIFS(AP:AP,$E:$E,$E717)),
100*(AP717-MINIFS(AP:AP,$E:$E,$E717))/(MAXIFS(AP:AP,$E:$E,$E717)-MINIFS(AP:AP,$E:$E,$E717))))</f>
        <v/>
      </c>
      <c r="DF717" s="223" t="str">
        <f t="array" ref="DF717">IF(AQ717="","",
IF(INDEX(Settings!$H:$H,MATCH(DF$1,Settings!$G:$G,0))=TRUE,
100-100*(AQ717-MINIFS(AQ:AQ,$E:$E,$E717))/(MAXIFS(AQ:AQ,$E:$E,$E717)-MINIFS(AQ:AQ,$E:$E,$E717)),
100*(AQ717-MINIFS(AQ:AQ,$E:$E,$E717))/(MAXIFS(AQ:AQ,$E:$E,$E717)-MINIFS(AQ:AQ,$E:$E,$E717))))</f>
        <v/>
      </c>
      <c r="DG717" s="223" t="str">
        <f t="array" ref="DG717">IF(AR717="","",
IF(INDEX(Settings!$H:$H,MATCH(DG$1,Settings!$G:$G,0))=TRUE,
100-100*(AR717-MINIFS(AR:AR,$E:$E,$E717))/(MAXIFS(AR:AR,$E:$E,$E717)-MINIFS(AR:AR,$E:$E,$E717)),
100*(AR717-MINIFS(AR:AR,$E:$E,$E717))/(MAXIFS(AR:AR,$E:$E,$E717)-MINIFS(AR:AR,$E:$E,$E717))))</f>
        <v/>
      </c>
      <c r="DH717" s="223" t="str">
        <f t="array" ref="DH717">IF(AS717="","",
IF(INDEX(Settings!$H:$H,MATCH(DH$1,Settings!$G:$G,0))=TRUE,
100-100*(AS717-MINIFS(AS:AS,$E:$E,$E717))/(MAXIFS(AS:AS,$E:$E,$E717)-MINIFS(AS:AS,$E:$E,$E717)),
100*(AS717-MINIFS(AS:AS,$E:$E,$E717))/(MAXIFS(AS:AS,$E:$E,$E717)-MINIFS(AS:AS,$E:$E,$E717))))</f>
        <v/>
      </c>
      <c r="DI717" s="223" t="str">
        <f t="array" ref="DI717">IF(AT717="","",
IF(INDEX(Settings!$H:$H,MATCH(DI$1,Settings!$G:$G,0))=TRUE,
100-100*(AT717-MINIFS(AT:AT,$E:$E,$E717))/(MAXIFS(AT:AT,$E:$E,$E717)-MINIFS(AT:AT,$E:$E,$E717)),
100*(AT717-MINIFS(AT:AT,$E:$E,$E717))/(MAXIFS(AT:AT,$E:$E,$E717)-MINIFS(AT:AT,$E:$E,$E717))))</f>
        <v/>
      </c>
      <c r="DJ717" s="223" t="str">
        <f t="array" ref="DJ717">IF(AU717="","",
IF(INDEX(Settings!$H:$H,MATCH(DJ$1,Settings!$G:$G,0))=TRUE,
100-100*(AU717-MINIFS(AU:AU,$E:$E,$E717))/(MAXIFS(AU:AU,$E:$E,$E717)-MINIFS(AU:AU,$E:$E,$E717)),
100*(AU717-MINIFS(AU:AU,$E:$E,$E717))/(MAXIFS(AU:AU,$E:$E,$E717)-MINIFS(AU:AU,$E:$E,$E717))))</f>
        <v/>
      </c>
      <c r="DK717" s="223" t="str">
        <f t="array" ref="DK717">IF(AV717="","",
IF(INDEX(Settings!$H:$H,MATCH(DK$1,Settings!$G:$G,0))=TRUE,
100-100*(AV717-MINIFS(AV:AV,$E:$E,$E717))/(MAXIFS(AV:AV,$E:$E,$E717)-MINIFS(AV:AV,$E:$E,$E717)),
100*(AV717-MINIFS(AV:AV,$E:$E,$E717))/(MAXIFS(AV:AV,$E:$E,$E717)-MINIFS(AV:AV,$E:$E,$E717))))</f>
        <v/>
      </c>
      <c r="DL717" s="223" t="str">
        <f t="array" ref="DL717">IF(AW717="","",
IF(INDEX(Settings!$H:$H,MATCH(DL$1,Settings!$G:$G,0))=TRUE,
100-100*(AW717-MINIFS(AW:AW,$E:$E,$E717))/(MAXIFS(AW:AW,$E:$E,$E717)-MINIFS(AW:AW,$E:$E,$E717)),
100*(AW717-MINIFS(AW:AW,$E:$E,$E717))/(MAXIFS(AW:AW,$E:$E,$E717)-MINIFS(AW:AW,$E:$E,$E717))))</f>
        <v/>
      </c>
      <c r="DM717" s="223" t="str">
        <f t="array" ref="DM717">IF(AX717="","",
IF(INDEX(Settings!$H:$H,MATCH(DM$1,Settings!$G:$G,0))=TRUE,
100-100*(AX717-MINIFS(AX:AX,$E:$E,$E717))/(MAXIFS(AX:AX,$E:$E,$E717)-MINIFS(AX:AX,$E:$E,$E717)),
100*(AX717-MINIFS(AX:AX,$E:$E,$E717))/(MAXIFS(AX:AX,$E:$E,$E717)-MINIFS(AX:AX,$E:$E,$E717))))</f>
        <v/>
      </c>
      <c r="DN717" s="223" t="str">
        <f t="array" ref="DN717">IF(AY717="","",
IF(INDEX(Settings!$H:$H,MATCH(DN$1,Settings!$G:$G,0))=TRUE,
100-100*(AY717-MINIFS(AY:AY,$E:$E,$E717))/(MAXIFS(AY:AY,$E:$E,$E717)-MINIFS(AY:AY,$E:$E,$E717)),
100*(AY717-MINIFS(AY:AY,$E:$E,$E717))/(MAXIFS(AY:AY,$E:$E,$E717)-MINIFS(AY:AY,$E:$E,$E717))))</f>
        <v/>
      </c>
      <c r="DO717" s="223" t="str">
        <f t="array" ref="DO717">IF(AZ717="","",
IF(INDEX(Settings!$H:$H,MATCH(DO$1,Settings!$G:$G,0))=TRUE,
100-100*(AZ717-MINIFS(AZ:AZ,$E:$E,$E717))/(MAXIFS(AZ:AZ,$E:$E,$E717)-MINIFS(AZ:AZ,$E:$E,$E717)),
100*(AZ717-MINIFS(AZ:AZ,$E:$E,$E717))/(MAXIFS(AZ:AZ,$E:$E,$E717)-MINIFS(AZ:AZ,$E:$E,$E717))))</f>
        <v/>
      </c>
      <c r="DP717" s="223" t="str">
        <f t="array" ref="DP717">IF(BA717="","",
IF(INDEX(Settings!$H:$H,MATCH(DP$1,Settings!$G:$G,0))=TRUE,
100-100*(BA717-MINIFS(BA:BA,$E:$E,$E717))/(MAXIFS(BA:BA,$E:$E,$E717)-MINIFS(BA:BA,$E:$E,$E717)),
100*(BA717-MINIFS(BA:BA,$E:$E,$E717))/(MAXIFS(BA:BA,$E:$E,$E717)-MINIFS(BA:BA,$E:$E,$E717))))</f>
        <v/>
      </c>
      <c r="DQ717" s="223" t="str">
        <f t="array" ref="DQ717">IF(BB717="","",
IF(INDEX(Settings!$H:$H,MATCH(DQ$1,Settings!$G:$G,0))=TRUE,
100-100*(BB717-MINIFS(BB:BB,$E:$E,$E717))/(MAXIFS(BB:BB,$E:$E,$E717)-MINIFS(BB:BB,$E:$E,$E717)),
100*(BB717-MINIFS(BB:BB,$E:$E,$E717))/(MAXIFS(BB:BB,$E:$E,$E717)-MINIFS(BB:BB,$E:$E,$E717))))</f>
        <v/>
      </c>
      <c r="DR717" s="223" t="str">
        <f t="array" ref="DR717">IF(BC717="","",
IF(INDEX(Settings!$H:$H,MATCH(DR$1,Settings!$G:$G,0))=TRUE,
100-100*(BC717-MINIFS(BC:BC,$E:$E,$E717))/(MAXIFS(BC:BC,$E:$E,$E717)-MINIFS(BC:BC,$E:$E,$E717)),
100*(BC717-MINIFS(BC:BC,$E:$E,$E717))/(MAXIFS(BC:BC,$E:$E,$E717)-MINIFS(BC:BC,$E:$E,$E717))))</f>
        <v/>
      </c>
      <c r="DS717" s="223" t="str">
        <f t="array" ref="DS717">IF(BD717="","",
IF(INDEX(Settings!$H:$H,MATCH(DS$1,Settings!$G:$G,0))=TRUE,
100-100*(BD717-MINIFS(BD:BD,$E:$E,$E717))/(MAXIFS(BD:BD,$E:$E,$E717)-MINIFS(BD:BD,$E:$E,$E717)),
100*(BD717-MINIFS(BD:BD,$E:$E,$E717))/(MAXIFS(BD:BD,$E:$E,$E717)-MINIFS(BD:BD,$E:$E,$E717))))</f>
        <v/>
      </c>
      <c r="DT717" s="223" t="str">
        <f t="array" ref="DT717">IF(BE717="","",
IF(INDEX(Settings!$H:$H,MATCH(DT$1,Settings!$G:$G,0))=TRUE,
100-100*(BE717-MINIFS(BE:BE,$E:$E,$E717))/(MAXIFS(BE:BE,$E:$E,$E717)-MINIFS(BE:BE,$E:$E,$E717)),
100*(BE717-MINIFS(BE:BE,$E:$E,$E717))/(MAXIFS(BE:BE,$E:$E,$E717)-MINIFS(BE:BE,$E:$E,$E717))))</f>
        <v/>
      </c>
      <c r="DU717" s="223" t="str">
        <f t="array" ref="DU717">IF(BF717="","",
IF(INDEX(Settings!$H:$H,MATCH(DU$1,Settings!$G:$G,0))=TRUE,
100-100*(BF717-MINIFS(BF:BF,$E:$E,$E717))/(MAXIFS(BF:BF,$E:$E,$E717)-MINIFS(BF:BF,$E:$E,$E717)),
100*(BF717-MINIFS(BF:BF,$E:$E,$E717))/(MAXIFS(BF:BF,$E:$E,$E717)-MINIFS(BF:BF,$E:$E,$E717))))</f>
        <v/>
      </c>
      <c r="DV717" s="223" t="str">
        <f t="array" ref="DV717">IF(BG717="","",
IF(INDEX(Settings!$H:$H,MATCH(DV$1,Settings!$G:$G,0))=TRUE,
100-100*(BG717-MINIFS(BG:BG,$E:$E,$E717))/(MAXIFS(BG:BG,$E:$E,$E717)-MINIFS(BG:BG,$E:$E,$E717)),
100*(BG717-MINIFS(BG:BG,$E:$E,$E717))/(MAXIFS(BG:BG,$E:$E,$E717)-MINIFS(BG:BG,$E:$E,$E717))))</f>
        <v/>
      </c>
      <c r="DW717" s="223" t="str">
        <f t="array" ref="DW717">IF(BH717="","",
IF(INDEX(Settings!$H:$H,MATCH(DW$1,Settings!$G:$G,0))=TRUE,
100-100*(BH717-MINIFS(BH:BH,$E:$E,$E717))/(MAXIFS(BH:BH,$E:$E,$E717)-MINIFS(BH:BH,$E:$E,$E717)),
100*(BH717-MINIFS(BH:BH,$E:$E,$E717))/(MAXIFS(BH:BH,$E:$E,$E717)-MINIFS(BH:BH,$E:$E,$E717))))</f>
        <v/>
      </c>
      <c r="DX717" s="223" t="str">
        <f t="array" ref="DX717">IF(BI717="","",
IF(INDEX(Settings!$H:$H,MATCH(DX$1,Settings!$G:$G,0))=TRUE,
100-100*(BI717-MINIFS(BI:BI,$E:$E,$E717))/(MAXIFS(BI:BI,$E:$E,$E717)-MINIFS(BI:BI,$E:$E,$E717)),
100*(BI717-MINIFS(BI:BI,$E:$E,$E717))/(MAXIFS(BI:BI,$E:$E,$E717)-MINIFS(BI:BI,$E:$E,$E717))))</f>
        <v/>
      </c>
      <c r="DY717" s="223" t="str">
        <f t="array" ref="DY717">IF(BJ717="","",
IF(INDEX(Settings!$H:$H,MATCH(DY$1,Settings!$G:$G,0))=TRUE,
100-100*(BJ717-MINIFS(BJ:BJ,$E:$E,$E717))/(MAXIFS(BJ:BJ,$E:$E,$E717)-MINIFS(BJ:BJ,$E:$E,$E717)),
100*(BJ717-MINIFS(BJ:BJ,$E:$E,$E717))/(MAXIFS(BJ:BJ,$E:$E,$E717)-MINIFS(BJ:BJ,$E:$E,$E717))))</f>
        <v/>
      </c>
      <c r="DZ717" s="225"/>
      <c r="EA717" s="225"/>
      <c r="EB717" s="225" t="str">
        <f t="shared" si="8"/>
        <v/>
      </c>
      <c r="EC717" s="225" t="str">
        <f t="shared" si="9"/>
        <v/>
      </c>
      <c r="ED717" s="225" t="str">
        <f t="shared" si="10"/>
        <v/>
      </c>
      <c r="EE717" s="225" t="str">
        <f t="shared" si="11"/>
        <v/>
      </c>
      <c r="EF717" s="225" t="str">
        <f t="shared" si="12"/>
        <v/>
      </c>
      <c r="EG717" s="225" t="str">
        <f t="shared" si="13"/>
        <v/>
      </c>
      <c r="EH717" s="225"/>
      <c r="EI717" s="225"/>
      <c r="EJ717" s="225"/>
      <c r="EK717" s="225"/>
      <c r="EL717" s="225"/>
      <c r="EM717" s="225"/>
    </row>
    <row r="718">
      <c r="A718" s="231"/>
      <c r="B718" s="231"/>
      <c r="C718" s="231"/>
      <c r="D718" s="231" t="str">
        <f t="array" ref="D718">IFERROR(INDEX(Profiles!$B:$B,MATCH($A718,Profiles!$A:$A,0)),"")</f>
        <v/>
      </c>
      <c r="E718" s="231"/>
      <c r="F718" s="231"/>
      <c r="G718" s="231"/>
      <c r="H718" s="231"/>
      <c r="I718" s="231" t="str">
        <f>IF(A718="","",IF(Settings!$N$3="DATE",F718&amp;": "&amp;TEXT(B718,"M/DD/YY"),F718&amp;": "&amp;H718))</f>
        <v/>
      </c>
      <c r="J718" s="231"/>
      <c r="K718" s="231"/>
      <c r="L718" s="231"/>
      <c r="M718" s="232" t="str">
        <f t="shared" si="14"/>
        <v/>
      </c>
      <c r="N718" s="231"/>
      <c r="O718" s="231"/>
      <c r="P718" s="231"/>
      <c r="Q718" s="231"/>
      <c r="R718" s="231"/>
      <c r="S718" s="230" t="str">
        <f>IFERROR(VLOOKUP(AF718, 'YOYO IR Scores'!A:C, 3, FALSE), "")
</f>
        <v/>
      </c>
      <c r="T718" s="231"/>
      <c r="U718" s="231"/>
      <c r="V718" s="231"/>
      <c r="W718" s="231"/>
      <c r="X718" s="233" t="str">
        <f t="shared" si="4"/>
        <v/>
      </c>
      <c r="Y718" s="234" t="str">
        <f t="shared" si="5"/>
        <v/>
      </c>
      <c r="Z718" s="234" t="str">
        <f t="shared" si="6"/>
        <v/>
      </c>
      <c r="AA718" s="233" t="str">
        <f t="shared" si="7"/>
        <v/>
      </c>
      <c r="AB718" s="232"/>
      <c r="AC718" s="232"/>
      <c r="AD718" s="232"/>
      <c r="AE718" s="232" t="str">
        <f>IFERROR(VLOOKUP(AF718, 'YOYO IR Scores'!A:C, 2, FALSE), "")</f>
        <v/>
      </c>
      <c r="AF718" s="232"/>
      <c r="AG718" s="23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c r="BD718" s="232"/>
      <c r="BE718" s="232"/>
      <c r="BF718" s="232"/>
      <c r="BG718" s="232"/>
      <c r="BH718" s="232"/>
      <c r="BI718" s="232"/>
      <c r="BJ718" s="232"/>
      <c r="BK718" s="232" t="str">
        <f t="array" ref="BK718">IF(J718="","",
IF(INDEX(Settings!$H:$H,MATCH(BY$1,Settings!$G:$G,0))=TRUE,
100-100*(J718-MIN(J:J))/(MAX(J:J)-MIN(J:J)),
100*(J718-MIN(J:J))/(MAX(J:J)-MIN(J:J))))</f>
        <v/>
      </c>
      <c r="BL718" s="232" t="str">
        <f t="array" ref="BL718">IF(J718="","",
IF(INDEX(Settings!$H:$H,MATCH(BY$1,Settings!$G:$G,0))=TRUE,
100-100*(J718-MINIFS(J:J,$E:$E,$E718))/(MAXIFS(J:J,$E:$E,$E718)-MINIFS(J:J,$E:$E,$E718)),
100*(J718-MINIFS(J:J,$E:$E,$E718))/(MAXIFS(J:J,$E:$E,$E718)-MINIFS(J:J,$E:$E,$E718))))</f>
        <v/>
      </c>
      <c r="BM718" s="232" t="str">
        <f t="array" ref="BM718">IF(J718="","",
IF(INDEX(Settings!$H:$H,MATCH(BY$1,Settings!$G:$G,0))=TRUE,
100-100*(J718-MINIFS(J:J,$E:$E,$E718,$I:$I,$I718))/(MAXIFS(J:J,$E:$E,$E718,$I:$I,$I718)-MINIFS(J:J,$E:$E,$E718,$I:$I,$I718)),
100*(J718-MINIFS(J:J,$E:$E,$E718,$I:$I,$I718))/(MAXIFS(J:J,$E:$E,$E718,$I:$I,$I718)-MINIFS(J:J,$E:$E,$E718,$I:$I,$I718))))</f>
        <v/>
      </c>
      <c r="BN718" s="231" t="str">
        <f t="array" ref="BN718">IF(J718="","",
IF(INDEX(Settings!$H:$H,MATCH(BY$1,Settings!$G:$G,0))=TRUE,
100-100*PERCENTRANK(J:J,J718),
100*PERCENTRANK(J:J,J718)))</f>
        <v/>
      </c>
      <c r="BO718" s="231" t="str">
        <f>IFERROR(__xludf.DUMMYFUNCTION("IF(J718="""","""",
IF(INDEX(Settings!$H:$H,MATCH(BY$1,Settings!$G:$G,0))=TRUE,
100-100*PERCENTRANK(FILTER(J:J,$E:$E=$E718),J718),
100*PERCENTRANK(FILTER(J:J,$E:$E=$E718),J718)))"),"")</f>
        <v/>
      </c>
      <c r="BP718" s="231" t="str">
        <f>IFERROR(__xludf.DUMMYFUNCTION("IF(J718="""","""",
IF(INDEX(Settings!$H:$H,MATCH(BY$1,Settings!$G:$G,0))=TRUE,
100-100*PERCENTRANK(FILTER(J:J,$E:$E=$E718,$I:$I=$I718),J718),
100*PERCENTRANK(FILTER(J:J,$E:$E=$E718,$I:$I=$I718),J718)))"),"")</f>
        <v/>
      </c>
      <c r="BQ718" s="233" t="str">
        <f t="array" ref="BQ718">IF(J718="","",
IF(INDEX(Settings!$H:$H,MATCH(BY$1,Settings!$G:$G,0))=TRUE,
-1*(J718-AVERAGE(J:J))/STDEV(J:J),
(J718-AVERAGE(J:J))/STDEV(J:J)))</f>
        <v/>
      </c>
      <c r="BR718" s="233" t="str">
        <f>IFERROR(__xludf.DUMMYFUNCTION("IF(J718="""","""",
IF(INDEX(Settings!$H:$H,MATCH(BY$1,Settings!$G:$G,0))=TRUE,
-1*(J718-AVERAGEIFS(J:J,$E:$E,$E718))/STDEV(FILTER(J:J,$E:$E=$E718)),
(J718-AVERAGEIFS(J:J,$E:$E,$E718))/STDEV(FILTER(J:J,$E:$E=$E718))))"),"")</f>
        <v/>
      </c>
      <c r="BS718" s="233"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1"/>
      <c r="BX718" s="231"/>
      <c r="BY718" s="232" t="str">
        <f t="array" ref="BY718">IF(J718="","",
IF(INDEX(Settings!$H:$H,MATCH(BY$1,Settings!$G:$G,0))=TRUE,
100-100*(J718-MINIFS(J:J,$E:$E,$E718))/(MAXIFS(J:J,$E:$E,$E718)-MINIFS(J:J,$E:$E,$E718)),
100*(J718-MINIFS(J:J,$E:$E,$E718))/(MAXIFS(J:J,$E:$E,$E718)-MINIFS(J:J,$E:$E,$E718))))</f>
        <v/>
      </c>
      <c r="BZ718" s="232" t="str">
        <f t="array" ref="BZ718">IF(K718="","",
IF(INDEX(Settings!$H:$H,MATCH(BZ$1,Settings!$G:$G,0))=TRUE,
100-100*(K718-MINIFS(K:K,$E:$E,$E718))/(MAXIFS(K:K,$E:$E,$E718)-MINIFS(K:K,$E:$E,$E718)),
100*(K718-MINIFS(K:K,$E:$E,$E718))/(MAXIFS(K:K,$E:$E,$E718)-MINIFS(K:K,$E:$E,$E718))))</f>
        <v/>
      </c>
      <c r="CA718" s="232" t="str">
        <f t="array" ref="CA718">IF(L718="","",
IF(INDEX(Settings!$H:$H,MATCH(CA$1,Settings!$G:$G,0))=TRUE,
100-100*(L718-MINIFS(L:L,$E:$E,$E718))/(MAXIFS(L:L,$E:$E,$E718)-MINIFS(L:L,$E:$E,$E718)),
100*(L718-MINIFS(L:L,$E:$E,$E718))/(MAXIFS(L:L,$E:$E,$E718)-MINIFS(L:L,$E:$E,$E718))))</f>
        <v/>
      </c>
      <c r="CB718" s="232" t="str">
        <f t="array" ref="CB718">IF(M718="","",
IF(INDEX(Settings!$H:$H,MATCH(CB$1,Settings!$G:$G,0))=TRUE,
100-100*(M718-MINIFS(M:M,$E:$E,$E718))/(MAXIFS(M:M,$E:$E,$E718)-MINIFS(M:M,$E:$E,$E718)),
100*(M718-MINIFS(M:M,$E:$E,$E718))/(MAXIFS(M:M,$E:$E,$E718)-MINIFS(M:M,$E:$E,$E718))))</f>
        <v/>
      </c>
      <c r="CC718" s="232" t="str">
        <f t="array" ref="CC718">IF(N718="","",
IF(INDEX(Settings!$H:$H,MATCH(CC$1,Settings!$G:$G,0))=TRUE,
100-100*(N718-MINIFS(N:N,$E:$E,$E718))/(MAXIFS(N:N,$E:$E,$E718)-MINIFS(N:N,$E:$E,$E718)),
100*(N718-MINIFS(N:N,$E:$E,$E718))/(MAXIFS(N:N,$E:$E,$E718)-MINIFS(N:N,$E:$E,$E718))))</f>
        <v/>
      </c>
      <c r="CD718" s="232" t="str">
        <f t="array" ref="CD718">IF(O718="","",
IF(INDEX(Settings!$H:$H,MATCH(CD$1,Settings!$G:$G,0))=TRUE,
100-100*(O718-MINIFS(O:O,$E:$E,$E718))/(MAXIFS(O:O,$E:$E,$E718)-MINIFS(O:O,$E:$E,$E718)),
100*(O718-MINIFS(O:O,$E:$E,$E718))/(MAXIFS(O:O,$E:$E,$E718)-MINIFS(O:O,$E:$E,$E718))))</f>
        <v/>
      </c>
      <c r="CE718" s="232" t="str">
        <f t="array" ref="CE718">IF(P718="","",
IF(INDEX(Settings!$H:$H,MATCH(CE$1,Settings!$G:$G,0))=TRUE,
100-100*(P718-MINIFS(P:P,$E:$E,$E718))/(MAXIFS(P:P,$E:$E,$E718)-MINIFS(P:P,$E:$E,$E718)),
100*(P718-MINIFS(P:P,$E:$E,$E718))/(MAXIFS(P:P,$E:$E,$E718)-MINIFS(P:P,$E:$E,$E718))))</f>
        <v/>
      </c>
      <c r="CF718" s="232" t="str">
        <f t="array" ref="CF718">IF(Q718="","",
IF(INDEX(Settings!$H:$H,MATCH(CF$1,Settings!$G:$G,0))=TRUE,
100-100*(Q718-MINIFS(Q:Q,$E:$E,$E718))/(MAXIFS(Q:Q,$E:$E,$E718)-MINIFS(Q:Q,$E:$E,$E718)),
100*(Q718-MINIFS(Q:Q,$E:$E,$E718))/(MAXIFS(Q:Q,$E:$E,$E718)-MINIFS(Q:Q,$E:$E,$E718))))</f>
        <v/>
      </c>
      <c r="CG718" s="232" t="str">
        <f t="array" ref="CG718">IF(R718="","",
IF(INDEX(Settings!$H:$H,MATCH(CG$1,Settings!$G:$G,0))=TRUE,
100-100*(R718-MINIFS(R:R,$E:$E,$E718))/(MAXIFS(R:R,$E:$E,$E718)-MINIFS(R:R,$E:$E,$E718)),
100*(R718-MINIFS(R:R,$E:$E,$E718))/(MAXIFS(R:R,$E:$E,$E718)-MINIFS(R:R,$E:$E,$E718))))</f>
        <v/>
      </c>
      <c r="CH718" s="232" t="str">
        <f t="array" ref="CH718">IF(S718="","",
IF(INDEX(Settings!$H:$H,MATCH(CH$1,Settings!$G:$G,0))=TRUE,
100-100*(S718-MINIFS(S:S,$E:$E,$E718))/(MAXIFS(S:S,$E:$E,$E718)-MINIFS(S:S,$E:$E,$E718)),
100*(S718-MINIFS(S:S,$E:$E,$E718))/(MAXIFS(S:S,$E:$E,$E718)-MINIFS(S:S,$E:$E,$E718))))</f>
        <v/>
      </c>
      <c r="CI718" s="232" t="str">
        <f t="array" ref="CI718">IF(T718="","",
IF(INDEX(Settings!$H:$H,MATCH(CI$1,Settings!$G:$G,0))=TRUE,
100-100*(T718-MINIFS(T:T,$E:$E,$E718))/(MAXIFS(T:T,$E:$E,$E718)-MINIFS(T:T,$E:$E,$E718)),
100*(T718-MINIFS(T:T,$E:$E,$E718))/(MAXIFS(T:T,$E:$E,$E718)-MINIFS(T:T,$E:$E,$E718))))</f>
        <v/>
      </c>
      <c r="CJ718" s="232" t="str">
        <f t="array" ref="CJ718">IF(U718="","",
IF(INDEX(Settings!$H:$H,MATCH(CJ$1,Settings!$G:$G,0))=TRUE,
100-100*(U718-MINIFS(U:U,$E:$E,$E718))/(MAXIFS(U:U,$E:$E,$E718)-MINIFS(U:U,$E:$E,$E718)),
100*(U718-MINIFS(U:U,$E:$E,$E718))/(MAXIFS(U:U,$E:$E,$E718)-MINIFS(U:U,$E:$E,$E718))))</f>
        <v/>
      </c>
      <c r="CK718" s="232" t="str">
        <f t="array" ref="CK718">IF(V718="","",
IF(INDEX(Settings!$H:$H,MATCH(CK$1,Settings!$G:$G,0))=TRUE,
100-100*(V718-MINIFS(V:V,$E:$E,$E718))/(MAXIFS(V:V,$E:$E,$E718)-MINIFS(V:V,$E:$E,$E718)),
100*(V718-MINIFS(V:V,$E:$E,$E718))/(MAXIFS(V:V,$E:$E,$E718)-MINIFS(V:V,$E:$E,$E718))))</f>
        <v/>
      </c>
      <c r="CL718" s="232" t="str">
        <f t="array" ref="CL718">IF(W718="","",
IF(INDEX(Settings!$H:$H,MATCH(CL$1,Settings!$G:$G,0))=TRUE,
100-100*(W718-MINIFS(W:W,$E:$E,$E718))/(MAXIFS(W:W,$E:$E,$E718)-MINIFS(W:W,$E:$E,$E718)),
100*(W718-MINIFS(W:W,$E:$E,$E718))/(MAXIFS(W:W,$E:$E,$E718)-MINIFS(W:W,$E:$E,$E718))))</f>
        <v/>
      </c>
      <c r="CM718" s="232" t="str">
        <f t="array" ref="CM718">IF(X718="","",
IF(INDEX(Settings!$H:$H,MATCH(CM$1,Settings!$G:$G,0))=TRUE,
100-100*(X718-MINIFS(X:X,$E:$E,$E718))/(MAXIFS(X:X,$E:$E,$E718)-MINIFS(X:X,$E:$E,$E718)),
100*(X718-MINIFS(X:X,$E:$E,$E718))/(MAXIFS(X:X,$E:$E,$E718)-MINIFS(X:X,$E:$E,$E718))))</f>
        <v/>
      </c>
      <c r="CN718" s="232" t="str">
        <f t="array" ref="CN718">IF(Y718="","",
IF(INDEX(Settings!$H:$H,MATCH(CN$1,Settings!$G:$G,0))=TRUE,
100-100*(Y718-MINIFS(Y:Y,$E:$E,$E718))/(MAXIFS(Y:Y,$E:$E,$E718)-MINIFS(Y:Y,$E:$E,$E718)),
100*(Y718-MINIFS(Y:Y,$E:$E,$E718))/(MAXIFS(Y:Y,$E:$E,$E718)-MINIFS(Y:Y,$E:$E,$E718))))</f>
        <v/>
      </c>
      <c r="CO718" s="232" t="str">
        <f t="array" ref="CO718">IF(Z718="","",
IF(INDEX(Settings!$H:$H,MATCH(CO$1,Settings!$G:$G,0))=TRUE,
100-100*(Z718-MINIFS(Z:Z,$E:$E,$E718))/(MAXIFS(Z:Z,$E:$E,$E718)-MINIFS(Z:Z,$E:$E,$E718)),
100*(Z718-MINIFS(Z:Z,$E:$E,$E718))/(MAXIFS(Z:Z,$E:$E,$E718)-MINIFS(Z:Z,$E:$E,$E718))))</f>
        <v/>
      </c>
      <c r="CP718" s="232" t="str">
        <f t="array" ref="CP718">IF(AA718="","",
IF(INDEX(Settings!$H:$H,MATCH(CP$1,Settings!$G:$G,0))=TRUE,
100-100*(AA718-MINIFS(AA:AA,$E:$E,$E718))/(MAXIFS(AA:AA,$E:$E,$E718)-MINIFS(AA:AA,$E:$E,$E718)),
100*(AA718-MINIFS(AA:AA,$E:$E,$E718))/(MAXIFS(AA:AA,$E:$E,$E718)-MINIFS(AA:AA,$E:$E,$E718))))</f>
        <v/>
      </c>
      <c r="CQ718" s="232" t="str">
        <f t="array" ref="CQ718">IF(AB718="","",
IF(INDEX(Settings!$H:$H,MATCH(CQ$1,Settings!$G:$G,0))=TRUE,
100-100*(AB718-MINIFS(AB:AB,$E:$E,$E718))/(MAXIFS(AB:AB,$E:$E,$E718)-MINIFS(AB:AB,$E:$E,$E718)),
100*(AB718-MINIFS(AB:AB,$E:$E,$E718))/(MAXIFS(AB:AB,$E:$E,$E718)-MINIFS(AB:AB,$E:$E,$E718))))</f>
        <v/>
      </c>
      <c r="CR718" s="232" t="str">
        <f t="array" ref="CR718">IF(AC718="","",
IF(INDEX(Settings!$H:$H,MATCH(CR$1,Settings!$G:$G,0))=TRUE,
100-100*(AC718-MINIFS(AC:AC,$E:$E,$E718))/(MAXIFS(AC:AC,$E:$E,$E718)-MINIFS(AC:AC,$E:$E,$E718)),
100*(AC718-MINIFS(AC:AC,$E:$E,$E718))/(MAXIFS(AC:AC,$E:$E,$E718)-MINIFS(AC:AC,$E:$E,$E718))))</f>
        <v/>
      </c>
      <c r="CS718" s="232" t="str">
        <f t="array" ref="CS718">IF(AD718="","",
IF(INDEX(Settings!$H:$H,MATCH(CS$1,Settings!$G:$G,0))=TRUE,
100-100*(AD718-MINIFS(AD:AD,$E:$E,$E718))/(MAXIFS(AD:AD,$E:$E,$E718)-MINIFS(AD:AD,$E:$E,$E718)),
100*(AD718-MINIFS(AD:AD,$E:$E,$E718))/(MAXIFS(AD:AD,$E:$E,$E718)-MINIFS(AD:AD,$E:$E,$E718))))</f>
        <v/>
      </c>
      <c r="CT718" s="232" t="str">
        <f t="array" ref="CT718">IF(AE718="","",
IF(INDEX(Settings!$H:$H,MATCH(CT$1,Settings!$G:$G,0))=TRUE,
100-100*(AE718-MINIFS(AE:AE,$E:$E,$E718))/(MAXIFS(AE:AE,$E:$E,$E718)-MINIFS(AE:AE,$E:$E,$E718)),
100*(AE718-MINIFS(AE:AE,$E:$E,$E718))/(MAXIFS(AE:AE,$E:$E,$E718)-MINIFS(AE:AE,$E:$E,$E718))))</f>
        <v/>
      </c>
      <c r="CU718" s="232" t="str">
        <f t="array" ref="CU718">IF(AF718="","",
IF(INDEX(Settings!$H:$H,MATCH(CU$1,Settings!$G:$G,0))=TRUE,
100-100*(AF718-MINIFS(AF:AF,$E:$E,$E718))/(MAXIFS(AF:AF,$E:$E,$E718)-MINIFS(AF:AF,$E:$E,$E718)),
100*(AF718-MINIFS(AF:AF,$E:$E,$E718))/(MAXIFS(AF:AF,$E:$E,$E718)-MINIFS(AF:AF,$E:$E,$E718))))</f>
        <v/>
      </c>
      <c r="CV718" s="232" t="str">
        <f t="array" ref="CV718">IF(AG718="","",
IF(INDEX(Settings!$H:$H,MATCH(CV$1,Settings!$G:$G,0))=TRUE,
100-100*(AG718-MINIFS(AG:AG,$E:$E,$E718))/(MAXIFS(AG:AG,$E:$E,$E718)-MINIFS(AG:AG,$E:$E,$E718)),
100*(AG718-MINIFS(AG:AG,$E:$E,$E718))/(MAXIFS(AG:AG,$E:$E,$E718)-MINIFS(AG:AG,$E:$E,$E718))))</f>
        <v/>
      </c>
      <c r="CW718" s="232" t="str">
        <f t="array" ref="CW718">IF(AH718="","",
IF(INDEX(Settings!$H:$H,MATCH(CW$1,Settings!$G:$G,0))=TRUE,
100-100*(AH718-MINIFS(AH:AH,$E:$E,$E718))/(MAXIFS(AH:AH,$E:$E,$E718)-MINIFS(AH:AH,$E:$E,$E718)),
100*(AH718-MINIFS(AH:AH,$E:$E,$E718))/(MAXIFS(AH:AH,$E:$E,$E718)-MINIFS(AH:AH,$E:$E,$E718))))</f>
        <v/>
      </c>
      <c r="CX718" s="232" t="str">
        <f t="array" ref="CX718">IF(AI718="","",
IF(INDEX(Settings!$H:$H,MATCH(CX$1,Settings!$G:$G,0))=TRUE,
100-100*(AI718-MINIFS(AI:AI,$E:$E,$E718))/(MAXIFS(AI:AI,$E:$E,$E718)-MINIFS(AI:AI,$E:$E,$E718)),
100*(AI718-MINIFS(AI:AI,$E:$E,$E718))/(MAXIFS(AI:AI,$E:$E,$E718)-MINIFS(AI:AI,$E:$E,$E718))))</f>
        <v/>
      </c>
      <c r="CY718" s="232" t="str">
        <f t="array" ref="CY718">IF(AJ718="","",
IF(INDEX(Settings!$H:$H,MATCH(CY$1,Settings!$G:$G,0))=TRUE,
100-100*(AJ718-MINIFS(AJ:AJ,$E:$E,$E718))/(MAXIFS(AJ:AJ,$E:$E,$E718)-MINIFS(AJ:AJ,$E:$E,$E718)),
100*(AJ718-MINIFS(AJ:AJ,$E:$E,$E718))/(MAXIFS(AJ:AJ,$E:$E,$E718)-MINIFS(AJ:AJ,$E:$E,$E718))))</f>
        <v/>
      </c>
      <c r="CZ718" s="232" t="str">
        <f t="array" ref="CZ718">IF(AK718="","",
IF(INDEX(Settings!$H:$H,MATCH(CZ$1,Settings!$G:$G,0))=TRUE,
100-100*(AK718-MINIFS(AK:AK,$E:$E,$E718))/(MAXIFS(AK:AK,$E:$E,$E718)-MINIFS(AK:AK,$E:$E,$E718)),
100*(AK718-MINIFS(AK:AK,$E:$E,$E718))/(MAXIFS(AK:AK,$E:$E,$E718)-MINIFS(AK:AK,$E:$E,$E718))))</f>
        <v/>
      </c>
      <c r="DA718" s="232" t="str">
        <f t="array" ref="DA718">IF(AL718="","",
IF(INDEX(Settings!$H:$H,MATCH(DA$1,Settings!$G:$G,0))=TRUE,
100-100*(AL718-MINIFS(AL:AL,$E:$E,$E718))/(MAXIFS(AL:AL,$E:$E,$E718)-MINIFS(AL:AL,$E:$E,$E718)),
100*(AL718-MINIFS(AL:AL,$E:$E,$E718))/(MAXIFS(AL:AL,$E:$E,$E718)-MINIFS(AL:AL,$E:$E,$E718))))</f>
        <v/>
      </c>
      <c r="DB718" s="232" t="str">
        <f t="array" ref="DB718">IF(AM718="","",
IF(INDEX(Settings!$H:$H,MATCH(DB$1,Settings!$G:$G,0))=TRUE,
100-100*(AM718-MINIFS(AM:AM,$E:$E,$E718))/(MAXIFS(AM:AM,$E:$E,$E718)-MINIFS(AM:AM,$E:$E,$E718)),
100*(AM718-MINIFS(AM:AM,$E:$E,$E718))/(MAXIFS(AM:AM,$E:$E,$E718)-MINIFS(AM:AM,$E:$E,$E718))))</f>
        <v/>
      </c>
      <c r="DC718" s="232" t="str">
        <f t="array" ref="DC718">IF(AN718="","",
IF(INDEX(Settings!$H:$H,MATCH(DC$1,Settings!$G:$G,0))=TRUE,
100-100*(AN718-MINIFS(AN:AN,$E:$E,$E718))/(MAXIFS(AN:AN,$E:$E,$E718)-MINIFS(AN:AN,$E:$E,$E718)),
100*(AN718-MINIFS(AN:AN,$E:$E,$E718))/(MAXIFS(AN:AN,$E:$E,$E718)-MINIFS(AN:AN,$E:$E,$E718))))</f>
        <v/>
      </c>
      <c r="DD718" s="232" t="str">
        <f t="array" ref="DD718">IF(AO718="","",
IF(INDEX(Settings!$H:$H,MATCH(DD$1,Settings!$G:$G,0))=TRUE,
100-100*(AO718-MINIFS(AO:AO,$E:$E,$E718))/(MAXIFS(AO:AO,$E:$E,$E718)-MINIFS(AO:AO,$E:$E,$E718)),
100*(AO718-MINIFS(AO:AO,$E:$E,$E718))/(MAXIFS(AO:AO,$E:$E,$E718)-MINIFS(AO:AO,$E:$E,$E718))))</f>
        <v/>
      </c>
      <c r="DE718" s="232" t="str">
        <f t="array" ref="DE718">IF(AP718="","",
IF(INDEX(Settings!$H:$H,MATCH(DE$1,Settings!$G:$G,0))=TRUE,
100-100*(AP718-MINIFS(AP:AP,$E:$E,$E718))/(MAXIFS(AP:AP,$E:$E,$E718)-MINIFS(AP:AP,$E:$E,$E718)),
100*(AP718-MINIFS(AP:AP,$E:$E,$E718))/(MAXIFS(AP:AP,$E:$E,$E718)-MINIFS(AP:AP,$E:$E,$E718))))</f>
        <v/>
      </c>
      <c r="DF718" s="232" t="str">
        <f t="array" ref="DF718">IF(AQ718="","",
IF(INDEX(Settings!$H:$H,MATCH(DF$1,Settings!$G:$G,0))=TRUE,
100-100*(AQ718-MINIFS(AQ:AQ,$E:$E,$E718))/(MAXIFS(AQ:AQ,$E:$E,$E718)-MINIFS(AQ:AQ,$E:$E,$E718)),
100*(AQ718-MINIFS(AQ:AQ,$E:$E,$E718))/(MAXIFS(AQ:AQ,$E:$E,$E718)-MINIFS(AQ:AQ,$E:$E,$E718))))</f>
        <v/>
      </c>
      <c r="DG718" s="232" t="str">
        <f t="array" ref="DG718">IF(AR718="","",
IF(INDEX(Settings!$H:$H,MATCH(DG$1,Settings!$G:$G,0))=TRUE,
100-100*(AR718-MINIFS(AR:AR,$E:$E,$E718))/(MAXIFS(AR:AR,$E:$E,$E718)-MINIFS(AR:AR,$E:$E,$E718)),
100*(AR718-MINIFS(AR:AR,$E:$E,$E718))/(MAXIFS(AR:AR,$E:$E,$E718)-MINIFS(AR:AR,$E:$E,$E718))))</f>
        <v/>
      </c>
      <c r="DH718" s="232" t="str">
        <f t="array" ref="DH718">IF(AS718="","",
IF(INDEX(Settings!$H:$H,MATCH(DH$1,Settings!$G:$G,0))=TRUE,
100-100*(AS718-MINIFS(AS:AS,$E:$E,$E718))/(MAXIFS(AS:AS,$E:$E,$E718)-MINIFS(AS:AS,$E:$E,$E718)),
100*(AS718-MINIFS(AS:AS,$E:$E,$E718))/(MAXIFS(AS:AS,$E:$E,$E718)-MINIFS(AS:AS,$E:$E,$E718))))</f>
        <v/>
      </c>
      <c r="DI718" s="232" t="str">
        <f t="array" ref="DI718">IF(AT718="","",
IF(INDEX(Settings!$H:$H,MATCH(DI$1,Settings!$G:$G,0))=TRUE,
100-100*(AT718-MINIFS(AT:AT,$E:$E,$E718))/(MAXIFS(AT:AT,$E:$E,$E718)-MINIFS(AT:AT,$E:$E,$E718)),
100*(AT718-MINIFS(AT:AT,$E:$E,$E718))/(MAXIFS(AT:AT,$E:$E,$E718)-MINIFS(AT:AT,$E:$E,$E718))))</f>
        <v/>
      </c>
      <c r="DJ718" s="232" t="str">
        <f t="array" ref="DJ718">IF(AU718="","",
IF(INDEX(Settings!$H:$H,MATCH(DJ$1,Settings!$G:$G,0))=TRUE,
100-100*(AU718-MINIFS(AU:AU,$E:$E,$E718))/(MAXIFS(AU:AU,$E:$E,$E718)-MINIFS(AU:AU,$E:$E,$E718)),
100*(AU718-MINIFS(AU:AU,$E:$E,$E718))/(MAXIFS(AU:AU,$E:$E,$E718)-MINIFS(AU:AU,$E:$E,$E718))))</f>
        <v/>
      </c>
      <c r="DK718" s="232" t="str">
        <f t="array" ref="DK718">IF(AV718="","",
IF(INDEX(Settings!$H:$H,MATCH(DK$1,Settings!$G:$G,0))=TRUE,
100-100*(AV718-MINIFS(AV:AV,$E:$E,$E718))/(MAXIFS(AV:AV,$E:$E,$E718)-MINIFS(AV:AV,$E:$E,$E718)),
100*(AV718-MINIFS(AV:AV,$E:$E,$E718))/(MAXIFS(AV:AV,$E:$E,$E718)-MINIFS(AV:AV,$E:$E,$E718))))</f>
        <v/>
      </c>
      <c r="DL718" s="232" t="str">
        <f t="array" ref="DL718">IF(AW718="","",
IF(INDEX(Settings!$H:$H,MATCH(DL$1,Settings!$G:$G,0))=TRUE,
100-100*(AW718-MINIFS(AW:AW,$E:$E,$E718))/(MAXIFS(AW:AW,$E:$E,$E718)-MINIFS(AW:AW,$E:$E,$E718)),
100*(AW718-MINIFS(AW:AW,$E:$E,$E718))/(MAXIFS(AW:AW,$E:$E,$E718)-MINIFS(AW:AW,$E:$E,$E718))))</f>
        <v/>
      </c>
      <c r="DM718" s="232" t="str">
        <f t="array" ref="DM718">IF(AX718="","",
IF(INDEX(Settings!$H:$H,MATCH(DM$1,Settings!$G:$G,0))=TRUE,
100-100*(AX718-MINIFS(AX:AX,$E:$E,$E718))/(MAXIFS(AX:AX,$E:$E,$E718)-MINIFS(AX:AX,$E:$E,$E718)),
100*(AX718-MINIFS(AX:AX,$E:$E,$E718))/(MAXIFS(AX:AX,$E:$E,$E718)-MINIFS(AX:AX,$E:$E,$E718))))</f>
        <v/>
      </c>
      <c r="DN718" s="232" t="str">
        <f t="array" ref="DN718">IF(AY718="","",
IF(INDEX(Settings!$H:$H,MATCH(DN$1,Settings!$G:$G,0))=TRUE,
100-100*(AY718-MINIFS(AY:AY,$E:$E,$E718))/(MAXIFS(AY:AY,$E:$E,$E718)-MINIFS(AY:AY,$E:$E,$E718)),
100*(AY718-MINIFS(AY:AY,$E:$E,$E718))/(MAXIFS(AY:AY,$E:$E,$E718)-MINIFS(AY:AY,$E:$E,$E718))))</f>
        <v/>
      </c>
      <c r="DO718" s="232" t="str">
        <f t="array" ref="DO718">IF(AZ718="","",
IF(INDEX(Settings!$H:$H,MATCH(DO$1,Settings!$G:$G,0))=TRUE,
100-100*(AZ718-MINIFS(AZ:AZ,$E:$E,$E718))/(MAXIFS(AZ:AZ,$E:$E,$E718)-MINIFS(AZ:AZ,$E:$E,$E718)),
100*(AZ718-MINIFS(AZ:AZ,$E:$E,$E718))/(MAXIFS(AZ:AZ,$E:$E,$E718)-MINIFS(AZ:AZ,$E:$E,$E718))))</f>
        <v/>
      </c>
      <c r="DP718" s="232" t="str">
        <f t="array" ref="DP718">IF(BA718="","",
IF(INDEX(Settings!$H:$H,MATCH(DP$1,Settings!$G:$G,0))=TRUE,
100-100*(BA718-MINIFS(BA:BA,$E:$E,$E718))/(MAXIFS(BA:BA,$E:$E,$E718)-MINIFS(BA:BA,$E:$E,$E718)),
100*(BA718-MINIFS(BA:BA,$E:$E,$E718))/(MAXIFS(BA:BA,$E:$E,$E718)-MINIFS(BA:BA,$E:$E,$E718))))</f>
        <v/>
      </c>
      <c r="DQ718" s="232" t="str">
        <f t="array" ref="DQ718">IF(BB718="","",
IF(INDEX(Settings!$H:$H,MATCH(DQ$1,Settings!$G:$G,0))=TRUE,
100-100*(BB718-MINIFS(BB:BB,$E:$E,$E718))/(MAXIFS(BB:BB,$E:$E,$E718)-MINIFS(BB:BB,$E:$E,$E718)),
100*(BB718-MINIFS(BB:BB,$E:$E,$E718))/(MAXIFS(BB:BB,$E:$E,$E718)-MINIFS(BB:BB,$E:$E,$E718))))</f>
        <v/>
      </c>
      <c r="DR718" s="232" t="str">
        <f t="array" ref="DR718">IF(BC718="","",
IF(INDEX(Settings!$H:$H,MATCH(DR$1,Settings!$G:$G,0))=TRUE,
100-100*(BC718-MINIFS(BC:BC,$E:$E,$E718))/(MAXIFS(BC:BC,$E:$E,$E718)-MINIFS(BC:BC,$E:$E,$E718)),
100*(BC718-MINIFS(BC:BC,$E:$E,$E718))/(MAXIFS(BC:BC,$E:$E,$E718)-MINIFS(BC:BC,$E:$E,$E718))))</f>
        <v/>
      </c>
      <c r="DS718" s="232" t="str">
        <f t="array" ref="DS718">IF(BD718="","",
IF(INDEX(Settings!$H:$H,MATCH(DS$1,Settings!$G:$G,0))=TRUE,
100-100*(BD718-MINIFS(BD:BD,$E:$E,$E718))/(MAXIFS(BD:BD,$E:$E,$E718)-MINIFS(BD:BD,$E:$E,$E718)),
100*(BD718-MINIFS(BD:BD,$E:$E,$E718))/(MAXIFS(BD:BD,$E:$E,$E718)-MINIFS(BD:BD,$E:$E,$E718))))</f>
        <v/>
      </c>
      <c r="DT718" s="232" t="str">
        <f t="array" ref="DT718">IF(BE718="","",
IF(INDEX(Settings!$H:$H,MATCH(DT$1,Settings!$G:$G,0))=TRUE,
100-100*(BE718-MINIFS(BE:BE,$E:$E,$E718))/(MAXIFS(BE:BE,$E:$E,$E718)-MINIFS(BE:BE,$E:$E,$E718)),
100*(BE718-MINIFS(BE:BE,$E:$E,$E718))/(MAXIFS(BE:BE,$E:$E,$E718)-MINIFS(BE:BE,$E:$E,$E718))))</f>
        <v/>
      </c>
      <c r="DU718" s="232" t="str">
        <f t="array" ref="DU718">IF(BF718="","",
IF(INDEX(Settings!$H:$H,MATCH(DU$1,Settings!$G:$G,0))=TRUE,
100-100*(BF718-MINIFS(BF:BF,$E:$E,$E718))/(MAXIFS(BF:BF,$E:$E,$E718)-MINIFS(BF:BF,$E:$E,$E718)),
100*(BF718-MINIFS(BF:BF,$E:$E,$E718))/(MAXIFS(BF:BF,$E:$E,$E718)-MINIFS(BF:BF,$E:$E,$E718))))</f>
        <v/>
      </c>
      <c r="DV718" s="232" t="str">
        <f t="array" ref="DV718">IF(BG718="","",
IF(INDEX(Settings!$H:$H,MATCH(DV$1,Settings!$G:$G,0))=TRUE,
100-100*(BG718-MINIFS(BG:BG,$E:$E,$E718))/(MAXIFS(BG:BG,$E:$E,$E718)-MINIFS(BG:BG,$E:$E,$E718)),
100*(BG718-MINIFS(BG:BG,$E:$E,$E718))/(MAXIFS(BG:BG,$E:$E,$E718)-MINIFS(BG:BG,$E:$E,$E718))))</f>
        <v/>
      </c>
      <c r="DW718" s="232" t="str">
        <f t="array" ref="DW718">IF(BH718="","",
IF(INDEX(Settings!$H:$H,MATCH(DW$1,Settings!$G:$G,0))=TRUE,
100-100*(BH718-MINIFS(BH:BH,$E:$E,$E718))/(MAXIFS(BH:BH,$E:$E,$E718)-MINIFS(BH:BH,$E:$E,$E718)),
100*(BH718-MINIFS(BH:BH,$E:$E,$E718))/(MAXIFS(BH:BH,$E:$E,$E718)-MINIFS(BH:BH,$E:$E,$E718))))</f>
        <v/>
      </c>
      <c r="DX718" s="232" t="str">
        <f t="array" ref="DX718">IF(BI718="","",
IF(INDEX(Settings!$H:$H,MATCH(DX$1,Settings!$G:$G,0))=TRUE,
100-100*(BI718-MINIFS(BI:BI,$E:$E,$E718))/(MAXIFS(BI:BI,$E:$E,$E718)-MINIFS(BI:BI,$E:$E,$E718)),
100*(BI718-MINIFS(BI:BI,$E:$E,$E718))/(MAXIFS(BI:BI,$E:$E,$E718)-MINIFS(BI:BI,$E:$E,$E718))))</f>
        <v/>
      </c>
      <c r="DY718" s="232" t="str">
        <f t="array" ref="DY718">IF(BJ718="","",
IF(INDEX(Settings!$H:$H,MATCH(DY$1,Settings!$G:$G,0))=TRUE,
100-100*(BJ718-MINIFS(BJ:BJ,$E:$E,$E718))/(MAXIFS(BJ:BJ,$E:$E,$E718)-MINIFS(BJ:BJ,$E:$E,$E718)),
100*(BJ718-MINIFS(BJ:BJ,$E:$E,$E718))/(MAXIFS(BJ:BJ,$E:$E,$E718)-MINIFS(BJ:BJ,$E:$E,$E718))))</f>
        <v/>
      </c>
      <c r="DZ718" s="234"/>
      <c r="EA718" s="234"/>
      <c r="EB718" s="234" t="str">
        <f t="shared" si="8"/>
        <v/>
      </c>
      <c r="EC718" s="234" t="str">
        <f t="shared" si="9"/>
        <v/>
      </c>
      <c r="ED718" s="234" t="str">
        <f t="shared" si="10"/>
        <v/>
      </c>
      <c r="EE718" s="234" t="str">
        <f t="shared" si="11"/>
        <v/>
      </c>
      <c r="EF718" s="234" t="str">
        <f t="shared" si="12"/>
        <v/>
      </c>
      <c r="EG718" s="234" t="str">
        <f t="shared" si="13"/>
        <v/>
      </c>
      <c r="EH718" s="234"/>
      <c r="EI718" s="234"/>
      <c r="EJ718" s="234"/>
      <c r="EK718" s="234"/>
      <c r="EL718" s="234"/>
      <c r="EM718" s="234"/>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3" t="str">
        <f t="shared" si="14"/>
        <v/>
      </c>
      <c r="N719" s="49"/>
      <c r="O719" s="49"/>
      <c r="P719" s="49"/>
      <c r="Q719" s="49"/>
      <c r="R719" s="49"/>
      <c r="S719" s="222" t="str">
        <f>IFERROR(VLOOKUP(AF719, 'YOYO IR Scores'!A:C, 3, FALSE), "")
</f>
        <v/>
      </c>
      <c r="T719" s="49"/>
      <c r="U719" s="49"/>
      <c r="V719" s="49"/>
      <c r="W719" s="49"/>
      <c r="X719" s="224" t="str">
        <f t="shared" si="4"/>
        <v/>
      </c>
      <c r="Y719" s="225" t="str">
        <f t="shared" si="5"/>
        <v/>
      </c>
      <c r="Z719" s="225" t="str">
        <f t="shared" si="6"/>
        <v/>
      </c>
      <c r="AA719" s="224" t="str">
        <f t="shared" si="7"/>
        <v/>
      </c>
      <c r="AB719" s="223"/>
      <c r="AC719" s="223"/>
      <c r="AD719" s="223"/>
      <c r="AE719" s="223" t="str">
        <f>IFERROR(VLOOKUP(AF719, 'YOYO IR Scores'!A:C, 2, FALSE), "")</f>
        <v/>
      </c>
      <c r="AF719" s="223"/>
      <c r="AG719" s="223"/>
      <c r="AH719" s="223"/>
      <c r="AI719" s="223"/>
      <c r="AJ719" s="223"/>
      <c r="AK719" s="223"/>
      <c r="AL719" s="223"/>
      <c r="AM719" s="223"/>
      <c r="AN719" s="223"/>
      <c r="AO719" s="223"/>
      <c r="AP719" s="223"/>
      <c r="AQ719" s="223"/>
      <c r="AR719" s="223"/>
      <c r="AS719" s="223"/>
      <c r="AT719" s="223"/>
      <c r="AU719" s="223"/>
      <c r="AV719" s="223"/>
      <c r="AW719" s="223"/>
      <c r="AX719" s="223"/>
      <c r="AY719" s="223"/>
      <c r="AZ719" s="223"/>
      <c r="BA719" s="223"/>
      <c r="BB719" s="223"/>
      <c r="BC719" s="223"/>
      <c r="BD719" s="223"/>
      <c r="BE719" s="223"/>
      <c r="BF719" s="223"/>
      <c r="BG719" s="223"/>
      <c r="BH719" s="223"/>
      <c r="BI719" s="223"/>
      <c r="BJ719" s="223"/>
      <c r="BK719" s="223" t="str">
        <f t="array" ref="BK719">IF(J719="","",
IF(INDEX(Settings!$H:$H,MATCH(BY$1,Settings!$G:$G,0))=TRUE,
100-100*(J719-MIN(J:J))/(MAX(J:J)-MIN(J:J)),
100*(J719-MIN(J:J))/(MAX(J:J)-MIN(J:J))))</f>
        <v/>
      </c>
      <c r="BL719" s="223" t="str">
        <f t="array" ref="BL719">IF(J719="","",
IF(INDEX(Settings!$H:$H,MATCH(BY$1,Settings!$G:$G,0))=TRUE,
100-100*(J719-MINIFS(J:J,$E:$E,$E719))/(MAXIFS(J:J,$E:$E,$E719)-MINIFS(J:J,$E:$E,$E719)),
100*(J719-MINIFS(J:J,$E:$E,$E719))/(MAXIFS(J:J,$E:$E,$E719)-MINIFS(J:J,$E:$E,$E719))))</f>
        <v/>
      </c>
      <c r="BM719" s="223"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4" t="str">
        <f t="array" ref="BQ719">IF(J719="","",
IF(INDEX(Settings!$H:$H,MATCH(BY$1,Settings!$G:$G,0))=TRUE,
-1*(J719-AVERAGE(J:J))/STDEV(J:J),
(J719-AVERAGE(J:J))/STDEV(J:J)))</f>
        <v/>
      </c>
      <c r="BR719" s="224" t="str">
        <f>IFERROR(__xludf.DUMMYFUNCTION("IF(J719="""","""",
IF(INDEX(Settings!$H:$H,MATCH(BY$1,Settings!$G:$G,0))=TRUE,
-1*(J719-AVERAGEIFS(J:J,$E:$E,$E719))/STDEV(FILTER(J:J,$E:$E=$E719)),
(J719-AVERAGEIFS(J:J,$E:$E,$E719))/STDEV(FILTER(J:J,$E:$E=$E719))))"),"")</f>
        <v/>
      </c>
      <c r="BS719" s="224"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3" t="str">
        <f t="array" ref="BY719">IF(J719="","",
IF(INDEX(Settings!$H:$H,MATCH(BY$1,Settings!$G:$G,0))=TRUE,
100-100*(J719-MINIFS(J:J,$E:$E,$E719))/(MAXIFS(J:J,$E:$E,$E719)-MINIFS(J:J,$E:$E,$E719)),
100*(J719-MINIFS(J:J,$E:$E,$E719))/(MAXIFS(J:J,$E:$E,$E719)-MINIFS(J:J,$E:$E,$E719))))</f>
        <v/>
      </c>
      <c r="BZ719" s="223" t="str">
        <f t="array" ref="BZ719">IF(K719="","",
IF(INDEX(Settings!$H:$H,MATCH(BZ$1,Settings!$G:$G,0))=TRUE,
100-100*(K719-MINIFS(K:K,$E:$E,$E719))/(MAXIFS(K:K,$E:$E,$E719)-MINIFS(K:K,$E:$E,$E719)),
100*(K719-MINIFS(K:K,$E:$E,$E719))/(MAXIFS(K:K,$E:$E,$E719)-MINIFS(K:K,$E:$E,$E719))))</f>
        <v/>
      </c>
      <c r="CA719" s="223" t="str">
        <f t="array" ref="CA719">IF(L719="","",
IF(INDEX(Settings!$H:$H,MATCH(CA$1,Settings!$G:$G,0))=TRUE,
100-100*(L719-MINIFS(L:L,$E:$E,$E719))/(MAXIFS(L:L,$E:$E,$E719)-MINIFS(L:L,$E:$E,$E719)),
100*(L719-MINIFS(L:L,$E:$E,$E719))/(MAXIFS(L:L,$E:$E,$E719)-MINIFS(L:L,$E:$E,$E719))))</f>
        <v/>
      </c>
      <c r="CB719" s="223" t="str">
        <f t="array" ref="CB719">IF(M719="","",
IF(INDEX(Settings!$H:$H,MATCH(CB$1,Settings!$G:$G,0))=TRUE,
100-100*(M719-MINIFS(M:M,$E:$E,$E719))/(MAXIFS(M:M,$E:$E,$E719)-MINIFS(M:M,$E:$E,$E719)),
100*(M719-MINIFS(M:M,$E:$E,$E719))/(MAXIFS(M:M,$E:$E,$E719)-MINIFS(M:M,$E:$E,$E719))))</f>
        <v/>
      </c>
      <c r="CC719" s="223" t="str">
        <f t="array" ref="CC719">IF(N719="","",
IF(INDEX(Settings!$H:$H,MATCH(CC$1,Settings!$G:$G,0))=TRUE,
100-100*(N719-MINIFS(N:N,$E:$E,$E719))/(MAXIFS(N:N,$E:$E,$E719)-MINIFS(N:N,$E:$E,$E719)),
100*(N719-MINIFS(N:N,$E:$E,$E719))/(MAXIFS(N:N,$E:$E,$E719)-MINIFS(N:N,$E:$E,$E719))))</f>
        <v/>
      </c>
      <c r="CD719" s="223" t="str">
        <f t="array" ref="CD719">IF(O719="","",
IF(INDEX(Settings!$H:$H,MATCH(CD$1,Settings!$G:$G,0))=TRUE,
100-100*(O719-MINIFS(O:O,$E:$E,$E719))/(MAXIFS(O:O,$E:$E,$E719)-MINIFS(O:O,$E:$E,$E719)),
100*(O719-MINIFS(O:O,$E:$E,$E719))/(MAXIFS(O:O,$E:$E,$E719)-MINIFS(O:O,$E:$E,$E719))))</f>
        <v/>
      </c>
      <c r="CE719" s="223" t="str">
        <f t="array" ref="CE719">IF(P719="","",
IF(INDEX(Settings!$H:$H,MATCH(CE$1,Settings!$G:$G,0))=TRUE,
100-100*(P719-MINIFS(P:P,$E:$E,$E719))/(MAXIFS(P:P,$E:$E,$E719)-MINIFS(P:P,$E:$E,$E719)),
100*(P719-MINIFS(P:P,$E:$E,$E719))/(MAXIFS(P:P,$E:$E,$E719)-MINIFS(P:P,$E:$E,$E719))))</f>
        <v/>
      </c>
      <c r="CF719" s="223" t="str">
        <f t="array" ref="CF719">IF(Q719="","",
IF(INDEX(Settings!$H:$H,MATCH(CF$1,Settings!$G:$G,0))=TRUE,
100-100*(Q719-MINIFS(Q:Q,$E:$E,$E719))/(MAXIFS(Q:Q,$E:$E,$E719)-MINIFS(Q:Q,$E:$E,$E719)),
100*(Q719-MINIFS(Q:Q,$E:$E,$E719))/(MAXIFS(Q:Q,$E:$E,$E719)-MINIFS(Q:Q,$E:$E,$E719))))</f>
        <v/>
      </c>
      <c r="CG719" s="223" t="str">
        <f t="array" ref="CG719">IF(R719="","",
IF(INDEX(Settings!$H:$H,MATCH(CG$1,Settings!$G:$G,0))=TRUE,
100-100*(R719-MINIFS(R:R,$E:$E,$E719))/(MAXIFS(R:R,$E:$E,$E719)-MINIFS(R:R,$E:$E,$E719)),
100*(R719-MINIFS(R:R,$E:$E,$E719))/(MAXIFS(R:R,$E:$E,$E719)-MINIFS(R:R,$E:$E,$E719))))</f>
        <v/>
      </c>
      <c r="CH719" s="223" t="str">
        <f t="array" ref="CH719">IF(S719="","",
IF(INDEX(Settings!$H:$H,MATCH(CH$1,Settings!$G:$G,0))=TRUE,
100-100*(S719-MINIFS(S:S,$E:$E,$E719))/(MAXIFS(S:S,$E:$E,$E719)-MINIFS(S:S,$E:$E,$E719)),
100*(S719-MINIFS(S:S,$E:$E,$E719))/(MAXIFS(S:S,$E:$E,$E719)-MINIFS(S:S,$E:$E,$E719))))</f>
        <v/>
      </c>
      <c r="CI719" s="223" t="str">
        <f t="array" ref="CI719">IF(T719="","",
IF(INDEX(Settings!$H:$H,MATCH(CI$1,Settings!$G:$G,0))=TRUE,
100-100*(T719-MINIFS(T:T,$E:$E,$E719))/(MAXIFS(T:T,$E:$E,$E719)-MINIFS(T:T,$E:$E,$E719)),
100*(T719-MINIFS(T:T,$E:$E,$E719))/(MAXIFS(T:T,$E:$E,$E719)-MINIFS(T:T,$E:$E,$E719))))</f>
        <v/>
      </c>
      <c r="CJ719" s="223" t="str">
        <f t="array" ref="CJ719">IF(U719="","",
IF(INDEX(Settings!$H:$H,MATCH(CJ$1,Settings!$G:$G,0))=TRUE,
100-100*(U719-MINIFS(U:U,$E:$E,$E719))/(MAXIFS(U:U,$E:$E,$E719)-MINIFS(U:U,$E:$E,$E719)),
100*(U719-MINIFS(U:U,$E:$E,$E719))/(MAXIFS(U:U,$E:$E,$E719)-MINIFS(U:U,$E:$E,$E719))))</f>
        <v/>
      </c>
      <c r="CK719" s="223" t="str">
        <f t="array" ref="CK719">IF(V719="","",
IF(INDEX(Settings!$H:$H,MATCH(CK$1,Settings!$G:$G,0))=TRUE,
100-100*(V719-MINIFS(V:V,$E:$E,$E719))/(MAXIFS(V:V,$E:$E,$E719)-MINIFS(V:V,$E:$E,$E719)),
100*(V719-MINIFS(V:V,$E:$E,$E719))/(MAXIFS(V:V,$E:$E,$E719)-MINIFS(V:V,$E:$E,$E719))))</f>
        <v/>
      </c>
      <c r="CL719" s="223" t="str">
        <f t="array" ref="CL719">IF(W719="","",
IF(INDEX(Settings!$H:$H,MATCH(CL$1,Settings!$G:$G,0))=TRUE,
100-100*(W719-MINIFS(W:W,$E:$E,$E719))/(MAXIFS(W:W,$E:$E,$E719)-MINIFS(W:W,$E:$E,$E719)),
100*(W719-MINIFS(W:W,$E:$E,$E719))/(MAXIFS(W:W,$E:$E,$E719)-MINIFS(W:W,$E:$E,$E719))))</f>
        <v/>
      </c>
      <c r="CM719" s="223" t="str">
        <f t="array" ref="CM719">IF(X719="","",
IF(INDEX(Settings!$H:$H,MATCH(CM$1,Settings!$G:$G,0))=TRUE,
100-100*(X719-MINIFS(X:X,$E:$E,$E719))/(MAXIFS(X:X,$E:$E,$E719)-MINIFS(X:X,$E:$E,$E719)),
100*(X719-MINIFS(X:X,$E:$E,$E719))/(MAXIFS(X:X,$E:$E,$E719)-MINIFS(X:X,$E:$E,$E719))))</f>
        <v/>
      </c>
      <c r="CN719" s="223" t="str">
        <f t="array" ref="CN719">IF(Y719="","",
IF(INDEX(Settings!$H:$H,MATCH(CN$1,Settings!$G:$G,0))=TRUE,
100-100*(Y719-MINIFS(Y:Y,$E:$E,$E719))/(MAXIFS(Y:Y,$E:$E,$E719)-MINIFS(Y:Y,$E:$E,$E719)),
100*(Y719-MINIFS(Y:Y,$E:$E,$E719))/(MAXIFS(Y:Y,$E:$E,$E719)-MINIFS(Y:Y,$E:$E,$E719))))</f>
        <v/>
      </c>
      <c r="CO719" s="223" t="str">
        <f t="array" ref="CO719">IF(Z719="","",
IF(INDEX(Settings!$H:$H,MATCH(CO$1,Settings!$G:$G,0))=TRUE,
100-100*(Z719-MINIFS(Z:Z,$E:$E,$E719))/(MAXIFS(Z:Z,$E:$E,$E719)-MINIFS(Z:Z,$E:$E,$E719)),
100*(Z719-MINIFS(Z:Z,$E:$E,$E719))/(MAXIFS(Z:Z,$E:$E,$E719)-MINIFS(Z:Z,$E:$E,$E719))))</f>
        <v/>
      </c>
      <c r="CP719" s="223" t="str">
        <f t="array" ref="CP719">IF(AA719="","",
IF(INDEX(Settings!$H:$H,MATCH(CP$1,Settings!$G:$G,0))=TRUE,
100-100*(AA719-MINIFS(AA:AA,$E:$E,$E719))/(MAXIFS(AA:AA,$E:$E,$E719)-MINIFS(AA:AA,$E:$E,$E719)),
100*(AA719-MINIFS(AA:AA,$E:$E,$E719))/(MAXIFS(AA:AA,$E:$E,$E719)-MINIFS(AA:AA,$E:$E,$E719))))</f>
        <v/>
      </c>
      <c r="CQ719" s="223" t="str">
        <f t="array" ref="CQ719">IF(AB719="","",
IF(INDEX(Settings!$H:$H,MATCH(CQ$1,Settings!$G:$G,0))=TRUE,
100-100*(AB719-MINIFS(AB:AB,$E:$E,$E719))/(MAXIFS(AB:AB,$E:$E,$E719)-MINIFS(AB:AB,$E:$E,$E719)),
100*(AB719-MINIFS(AB:AB,$E:$E,$E719))/(MAXIFS(AB:AB,$E:$E,$E719)-MINIFS(AB:AB,$E:$E,$E719))))</f>
        <v/>
      </c>
      <c r="CR719" s="223" t="str">
        <f t="array" ref="CR719">IF(AC719="","",
IF(INDEX(Settings!$H:$H,MATCH(CR$1,Settings!$G:$G,0))=TRUE,
100-100*(AC719-MINIFS(AC:AC,$E:$E,$E719))/(MAXIFS(AC:AC,$E:$E,$E719)-MINIFS(AC:AC,$E:$E,$E719)),
100*(AC719-MINIFS(AC:AC,$E:$E,$E719))/(MAXIFS(AC:AC,$E:$E,$E719)-MINIFS(AC:AC,$E:$E,$E719))))</f>
        <v/>
      </c>
      <c r="CS719" s="223" t="str">
        <f t="array" ref="CS719">IF(AD719="","",
IF(INDEX(Settings!$H:$H,MATCH(CS$1,Settings!$G:$G,0))=TRUE,
100-100*(AD719-MINIFS(AD:AD,$E:$E,$E719))/(MAXIFS(AD:AD,$E:$E,$E719)-MINIFS(AD:AD,$E:$E,$E719)),
100*(AD719-MINIFS(AD:AD,$E:$E,$E719))/(MAXIFS(AD:AD,$E:$E,$E719)-MINIFS(AD:AD,$E:$E,$E719))))</f>
        <v/>
      </c>
      <c r="CT719" s="223" t="str">
        <f t="array" ref="CT719">IF(AE719="","",
IF(INDEX(Settings!$H:$H,MATCH(CT$1,Settings!$G:$G,0))=TRUE,
100-100*(AE719-MINIFS(AE:AE,$E:$E,$E719))/(MAXIFS(AE:AE,$E:$E,$E719)-MINIFS(AE:AE,$E:$E,$E719)),
100*(AE719-MINIFS(AE:AE,$E:$E,$E719))/(MAXIFS(AE:AE,$E:$E,$E719)-MINIFS(AE:AE,$E:$E,$E719))))</f>
        <v/>
      </c>
      <c r="CU719" s="223" t="str">
        <f t="array" ref="CU719">IF(AF719="","",
IF(INDEX(Settings!$H:$H,MATCH(CU$1,Settings!$G:$G,0))=TRUE,
100-100*(AF719-MINIFS(AF:AF,$E:$E,$E719))/(MAXIFS(AF:AF,$E:$E,$E719)-MINIFS(AF:AF,$E:$E,$E719)),
100*(AF719-MINIFS(AF:AF,$E:$E,$E719))/(MAXIFS(AF:AF,$E:$E,$E719)-MINIFS(AF:AF,$E:$E,$E719))))</f>
        <v/>
      </c>
      <c r="CV719" s="223" t="str">
        <f t="array" ref="CV719">IF(AG719="","",
IF(INDEX(Settings!$H:$H,MATCH(CV$1,Settings!$G:$G,0))=TRUE,
100-100*(AG719-MINIFS(AG:AG,$E:$E,$E719))/(MAXIFS(AG:AG,$E:$E,$E719)-MINIFS(AG:AG,$E:$E,$E719)),
100*(AG719-MINIFS(AG:AG,$E:$E,$E719))/(MAXIFS(AG:AG,$E:$E,$E719)-MINIFS(AG:AG,$E:$E,$E719))))</f>
        <v/>
      </c>
      <c r="CW719" s="223" t="str">
        <f t="array" ref="CW719">IF(AH719="","",
IF(INDEX(Settings!$H:$H,MATCH(CW$1,Settings!$G:$G,0))=TRUE,
100-100*(AH719-MINIFS(AH:AH,$E:$E,$E719))/(MAXIFS(AH:AH,$E:$E,$E719)-MINIFS(AH:AH,$E:$E,$E719)),
100*(AH719-MINIFS(AH:AH,$E:$E,$E719))/(MAXIFS(AH:AH,$E:$E,$E719)-MINIFS(AH:AH,$E:$E,$E719))))</f>
        <v/>
      </c>
      <c r="CX719" s="223" t="str">
        <f t="array" ref="CX719">IF(AI719="","",
IF(INDEX(Settings!$H:$H,MATCH(CX$1,Settings!$G:$G,0))=TRUE,
100-100*(AI719-MINIFS(AI:AI,$E:$E,$E719))/(MAXIFS(AI:AI,$E:$E,$E719)-MINIFS(AI:AI,$E:$E,$E719)),
100*(AI719-MINIFS(AI:AI,$E:$E,$E719))/(MAXIFS(AI:AI,$E:$E,$E719)-MINIFS(AI:AI,$E:$E,$E719))))</f>
        <v/>
      </c>
      <c r="CY719" s="223" t="str">
        <f t="array" ref="CY719">IF(AJ719="","",
IF(INDEX(Settings!$H:$H,MATCH(CY$1,Settings!$G:$G,0))=TRUE,
100-100*(AJ719-MINIFS(AJ:AJ,$E:$E,$E719))/(MAXIFS(AJ:AJ,$E:$E,$E719)-MINIFS(AJ:AJ,$E:$E,$E719)),
100*(AJ719-MINIFS(AJ:AJ,$E:$E,$E719))/(MAXIFS(AJ:AJ,$E:$E,$E719)-MINIFS(AJ:AJ,$E:$E,$E719))))</f>
        <v/>
      </c>
      <c r="CZ719" s="223" t="str">
        <f t="array" ref="CZ719">IF(AK719="","",
IF(INDEX(Settings!$H:$H,MATCH(CZ$1,Settings!$G:$G,0))=TRUE,
100-100*(AK719-MINIFS(AK:AK,$E:$E,$E719))/(MAXIFS(AK:AK,$E:$E,$E719)-MINIFS(AK:AK,$E:$E,$E719)),
100*(AK719-MINIFS(AK:AK,$E:$E,$E719))/(MAXIFS(AK:AK,$E:$E,$E719)-MINIFS(AK:AK,$E:$E,$E719))))</f>
        <v/>
      </c>
      <c r="DA719" s="223" t="str">
        <f t="array" ref="DA719">IF(AL719="","",
IF(INDEX(Settings!$H:$H,MATCH(DA$1,Settings!$G:$G,0))=TRUE,
100-100*(AL719-MINIFS(AL:AL,$E:$E,$E719))/(MAXIFS(AL:AL,$E:$E,$E719)-MINIFS(AL:AL,$E:$E,$E719)),
100*(AL719-MINIFS(AL:AL,$E:$E,$E719))/(MAXIFS(AL:AL,$E:$E,$E719)-MINIFS(AL:AL,$E:$E,$E719))))</f>
        <v/>
      </c>
      <c r="DB719" s="223" t="str">
        <f t="array" ref="DB719">IF(AM719="","",
IF(INDEX(Settings!$H:$H,MATCH(DB$1,Settings!$G:$G,0))=TRUE,
100-100*(AM719-MINIFS(AM:AM,$E:$E,$E719))/(MAXIFS(AM:AM,$E:$E,$E719)-MINIFS(AM:AM,$E:$E,$E719)),
100*(AM719-MINIFS(AM:AM,$E:$E,$E719))/(MAXIFS(AM:AM,$E:$E,$E719)-MINIFS(AM:AM,$E:$E,$E719))))</f>
        <v/>
      </c>
      <c r="DC719" s="223" t="str">
        <f t="array" ref="DC719">IF(AN719="","",
IF(INDEX(Settings!$H:$H,MATCH(DC$1,Settings!$G:$G,0))=TRUE,
100-100*(AN719-MINIFS(AN:AN,$E:$E,$E719))/(MAXIFS(AN:AN,$E:$E,$E719)-MINIFS(AN:AN,$E:$E,$E719)),
100*(AN719-MINIFS(AN:AN,$E:$E,$E719))/(MAXIFS(AN:AN,$E:$E,$E719)-MINIFS(AN:AN,$E:$E,$E719))))</f>
        <v/>
      </c>
      <c r="DD719" s="223" t="str">
        <f t="array" ref="DD719">IF(AO719="","",
IF(INDEX(Settings!$H:$H,MATCH(DD$1,Settings!$G:$G,0))=TRUE,
100-100*(AO719-MINIFS(AO:AO,$E:$E,$E719))/(MAXIFS(AO:AO,$E:$E,$E719)-MINIFS(AO:AO,$E:$E,$E719)),
100*(AO719-MINIFS(AO:AO,$E:$E,$E719))/(MAXIFS(AO:AO,$E:$E,$E719)-MINIFS(AO:AO,$E:$E,$E719))))</f>
        <v/>
      </c>
      <c r="DE719" s="223" t="str">
        <f t="array" ref="DE719">IF(AP719="","",
IF(INDEX(Settings!$H:$H,MATCH(DE$1,Settings!$G:$G,0))=TRUE,
100-100*(AP719-MINIFS(AP:AP,$E:$E,$E719))/(MAXIFS(AP:AP,$E:$E,$E719)-MINIFS(AP:AP,$E:$E,$E719)),
100*(AP719-MINIFS(AP:AP,$E:$E,$E719))/(MAXIFS(AP:AP,$E:$E,$E719)-MINIFS(AP:AP,$E:$E,$E719))))</f>
        <v/>
      </c>
      <c r="DF719" s="223" t="str">
        <f t="array" ref="DF719">IF(AQ719="","",
IF(INDEX(Settings!$H:$H,MATCH(DF$1,Settings!$G:$G,0))=TRUE,
100-100*(AQ719-MINIFS(AQ:AQ,$E:$E,$E719))/(MAXIFS(AQ:AQ,$E:$E,$E719)-MINIFS(AQ:AQ,$E:$E,$E719)),
100*(AQ719-MINIFS(AQ:AQ,$E:$E,$E719))/(MAXIFS(AQ:AQ,$E:$E,$E719)-MINIFS(AQ:AQ,$E:$E,$E719))))</f>
        <v/>
      </c>
      <c r="DG719" s="223" t="str">
        <f t="array" ref="DG719">IF(AR719="","",
IF(INDEX(Settings!$H:$H,MATCH(DG$1,Settings!$G:$G,0))=TRUE,
100-100*(AR719-MINIFS(AR:AR,$E:$E,$E719))/(MAXIFS(AR:AR,$E:$E,$E719)-MINIFS(AR:AR,$E:$E,$E719)),
100*(AR719-MINIFS(AR:AR,$E:$E,$E719))/(MAXIFS(AR:AR,$E:$E,$E719)-MINIFS(AR:AR,$E:$E,$E719))))</f>
        <v/>
      </c>
      <c r="DH719" s="223" t="str">
        <f t="array" ref="DH719">IF(AS719="","",
IF(INDEX(Settings!$H:$H,MATCH(DH$1,Settings!$G:$G,0))=TRUE,
100-100*(AS719-MINIFS(AS:AS,$E:$E,$E719))/(MAXIFS(AS:AS,$E:$E,$E719)-MINIFS(AS:AS,$E:$E,$E719)),
100*(AS719-MINIFS(AS:AS,$E:$E,$E719))/(MAXIFS(AS:AS,$E:$E,$E719)-MINIFS(AS:AS,$E:$E,$E719))))</f>
        <v/>
      </c>
      <c r="DI719" s="223" t="str">
        <f t="array" ref="DI719">IF(AT719="","",
IF(INDEX(Settings!$H:$H,MATCH(DI$1,Settings!$G:$G,0))=TRUE,
100-100*(AT719-MINIFS(AT:AT,$E:$E,$E719))/(MAXIFS(AT:AT,$E:$E,$E719)-MINIFS(AT:AT,$E:$E,$E719)),
100*(AT719-MINIFS(AT:AT,$E:$E,$E719))/(MAXIFS(AT:AT,$E:$E,$E719)-MINIFS(AT:AT,$E:$E,$E719))))</f>
        <v/>
      </c>
      <c r="DJ719" s="223" t="str">
        <f t="array" ref="DJ719">IF(AU719="","",
IF(INDEX(Settings!$H:$H,MATCH(DJ$1,Settings!$G:$G,0))=TRUE,
100-100*(AU719-MINIFS(AU:AU,$E:$E,$E719))/(MAXIFS(AU:AU,$E:$E,$E719)-MINIFS(AU:AU,$E:$E,$E719)),
100*(AU719-MINIFS(AU:AU,$E:$E,$E719))/(MAXIFS(AU:AU,$E:$E,$E719)-MINIFS(AU:AU,$E:$E,$E719))))</f>
        <v/>
      </c>
      <c r="DK719" s="223" t="str">
        <f t="array" ref="DK719">IF(AV719="","",
IF(INDEX(Settings!$H:$H,MATCH(DK$1,Settings!$G:$G,0))=TRUE,
100-100*(AV719-MINIFS(AV:AV,$E:$E,$E719))/(MAXIFS(AV:AV,$E:$E,$E719)-MINIFS(AV:AV,$E:$E,$E719)),
100*(AV719-MINIFS(AV:AV,$E:$E,$E719))/(MAXIFS(AV:AV,$E:$E,$E719)-MINIFS(AV:AV,$E:$E,$E719))))</f>
        <v/>
      </c>
      <c r="DL719" s="223" t="str">
        <f t="array" ref="DL719">IF(AW719="","",
IF(INDEX(Settings!$H:$H,MATCH(DL$1,Settings!$G:$G,0))=TRUE,
100-100*(AW719-MINIFS(AW:AW,$E:$E,$E719))/(MAXIFS(AW:AW,$E:$E,$E719)-MINIFS(AW:AW,$E:$E,$E719)),
100*(AW719-MINIFS(AW:AW,$E:$E,$E719))/(MAXIFS(AW:AW,$E:$E,$E719)-MINIFS(AW:AW,$E:$E,$E719))))</f>
        <v/>
      </c>
      <c r="DM719" s="223" t="str">
        <f t="array" ref="DM719">IF(AX719="","",
IF(INDEX(Settings!$H:$H,MATCH(DM$1,Settings!$G:$G,0))=TRUE,
100-100*(AX719-MINIFS(AX:AX,$E:$E,$E719))/(MAXIFS(AX:AX,$E:$E,$E719)-MINIFS(AX:AX,$E:$E,$E719)),
100*(AX719-MINIFS(AX:AX,$E:$E,$E719))/(MAXIFS(AX:AX,$E:$E,$E719)-MINIFS(AX:AX,$E:$E,$E719))))</f>
        <v/>
      </c>
      <c r="DN719" s="223" t="str">
        <f t="array" ref="DN719">IF(AY719="","",
IF(INDEX(Settings!$H:$H,MATCH(DN$1,Settings!$G:$G,0))=TRUE,
100-100*(AY719-MINIFS(AY:AY,$E:$E,$E719))/(MAXIFS(AY:AY,$E:$E,$E719)-MINIFS(AY:AY,$E:$E,$E719)),
100*(AY719-MINIFS(AY:AY,$E:$E,$E719))/(MAXIFS(AY:AY,$E:$E,$E719)-MINIFS(AY:AY,$E:$E,$E719))))</f>
        <v/>
      </c>
      <c r="DO719" s="223" t="str">
        <f t="array" ref="DO719">IF(AZ719="","",
IF(INDEX(Settings!$H:$H,MATCH(DO$1,Settings!$G:$G,0))=TRUE,
100-100*(AZ719-MINIFS(AZ:AZ,$E:$E,$E719))/(MAXIFS(AZ:AZ,$E:$E,$E719)-MINIFS(AZ:AZ,$E:$E,$E719)),
100*(AZ719-MINIFS(AZ:AZ,$E:$E,$E719))/(MAXIFS(AZ:AZ,$E:$E,$E719)-MINIFS(AZ:AZ,$E:$E,$E719))))</f>
        <v/>
      </c>
      <c r="DP719" s="223" t="str">
        <f t="array" ref="DP719">IF(BA719="","",
IF(INDEX(Settings!$H:$H,MATCH(DP$1,Settings!$G:$G,0))=TRUE,
100-100*(BA719-MINIFS(BA:BA,$E:$E,$E719))/(MAXIFS(BA:BA,$E:$E,$E719)-MINIFS(BA:BA,$E:$E,$E719)),
100*(BA719-MINIFS(BA:BA,$E:$E,$E719))/(MAXIFS(BA:BA,$E:$E,$E719)-MINIFS(BA:BA,$E:$E,$E719))))</f>
        <v/>
      </c>
      <c r="DQ719" s="223" t="str">
        <f t="array" ref="DQ719">IF(BB719="","",
IF(INDEX(Settings!$H:$H,MATCH(DQ$1,Settings!$G:$G,0))=TRUE,
100-100*(BB719-MINIFS(BB:BB,$E:$E,$E719))/(MAXIFS(BB:BB,$E:$E,$E719)-MINIFS(BB:BB,$E:$E,$E719)),
100*(BB719-MINIFS(BB:BB,$E:$E,$E719))/(MAXIFS(BB:BB,$E:$E,$E719)-MINIFS(BB:BB,$E:$E,$E719))))</f>
        <v/>
      </c>
      <c r="DR719" s="223" t="str">
        <f t="array" ref="DR719">IF(BC719="","",
IF(INDEX(Settings!$H:$H,MATCH(DR$1,Settings!$G:$G,0))=TRUE,
100-100*(BC719-MINIFS(BC:BC,$E:$E,$E719))/(MAXIFS(BC:BC,$E:$E,$E719)-MINIFS(BC:BC,$E:$E,$E719)),
100*(BC719-MINIFS(BC:BC,$E:$E,$E719))/(MAXIFS(BC:BC,$E:$E,$E719)-MINIFS(BC:BC,$E:$E,$E719))))</f>
        <v/>
      </c>
      <c r="DS719" s="223" t="str">
        <f t="array" ref="DS719">IF(BD719="","",
IF(INDEX(Settings!$H:$H,MATCH(DS$1,Settings!$G:$G,0))=TRUE,
100-100*(BD719-MINIFS(BD:BD,$E:$E,$E719))/(MAXIFS(BD:BD,$E:$E,$E719)-MINIFS(BD:BD,$E:$E,$E719)),
100*(BD719-MINIFS(BD:BD,$E:$E,$E719))/(MAXIFS(BD:BD,$E:$E,$E719)-MINIFS(BD:BD,$E:$E,$E719))))</f>
        <v/>
      </c>
      <c r="DT719" s="223" t="str">
        <f t="array" ref="DT719">IF(BE719="","",
IF(INDEX(Settings!$H:$H,MATCH(DT$1,Settings!$G:$G,0))=TRUE,
100-100*(BE719-MINIFS(BE:BE,$E:$E,$E719))/(MAXIFS(BE:BE,$E:$E,$E719)-MINIFS(BE:BE,$E:$E,$E719)),
100*(BE719-MINIFS(BE:BE,$E:$E,$E719))/(MAXIFS(BE:BE,$E:$E,$E719)-MINIFS(BE:BE,$E:$E,$E719))))</f>
        <v/>
      </c>
      <c r="DU719" s="223" t="str">
        <f t="array" ref="DU719">IF(BF719="","",
IF(INDEX(Settings!$H:$H,MATCH(DU$1,Settings!$G:$G,0))=TRUE,
100-100*(BF719-MINIFS(BF:BF,$E:$E,$E719))/(MAXIFS(BF:BF,$E:$E,$E719)-MINIFS(BF:BF,$E:$E,$E719)),
100*(BF719-MINIFS(BF:BF,$E:$E,$E719))/(MAXIFS(BF:BF,$E:$E,$E719)-MINIFS(BF:BF,$E:$E,$E719))))</f>
        <v/>
      </c>
      <c r="DV719" s="223" t="str">
        <f t="array" ref="DV719">IF(BG719="","",
IF(INDEX(Settings!$H:$H,MATCH(DV$1,Settings!$G:$G,0))=TRUE,
100-100*(BG719-MINIFS(BG:BG,$E:$E,$E719))/(MAXIFS(BG:BG,$E:$E,$E719)-MINIFS(BG:BG,$E:$E,$E719)),
100*(BG719-MINIFS(BG:BG,$E:$E,$E719))/(MAXIFS(BG:BG,$E:$E,$E719)-MINIFS(BG:BG,$E:$E,$E719))))</f>
        <v/>
      </c>
      <c r="DW719" s="223" t="str">
        <f t="array" ref="DW719">IF(BH719="","",
IF(INDEX(Settings!$H:$H,MATCH(DW$1,Settings!$G:$G,0))=TRUE,
100-100*(BH719-MINIFS(BH:BH,$E:$E,$E719))/(MAXIFS(BH:BH,$E:$E,$E719)-MINIFS(BH:BH,$E:$E,$E719)),
100*(BH719-MINIFS(BH:BH,$E:$E,$E719))/(MAXIFS(BH:BH,$E:$E,$E719)-MINIFS(BH:BH,$E:$E,$E719))))</f>
        <v/>
      </c>
      <c r="DX719" s="223" t="str">
        <f t="array" ref="DX719">IF(BI719="","",
IF(INDEX(Settings!$H:$H,MATCH(DX$1,Settings!$G:$G,0))=TRUE,
100-100*(BI719-MINIFS(BI:BI,$E:$E,$E719))/(MAXIFS(BI:BI,$E:$E,$E719)-MINIFS(BI:BI,$E:$E,$E719)),
100*(BI719-MINIFS(BI:BI,$E:$E,$E719))/(MAXIFS(BI:BI,$E:$E,$E719)-MINIFS(BI:BI,$E:$E,$E719))))</f>
        <v/>
      </c>
      <c r="DY719" s="223" t="str">
        <f t="array" ref="DY719">IF(BJ719="","",
IF(INDEX(Settings!$H:$H,MATCH(DY$1,Settings!$G:$G,0))=TRUE,
100-100*(BJ719-MINIFS(BJ:BJ,$E:$E,$E719))/(MAXIFS(BJ:BJ,$E:$E,$E719)-MINIFS(BJ:BJ,$E:$E,$E719)),
100*(BJ719-MINIFS(BJ:BJ,$E:$E,$E719))/(MAXIFS(BJ:BJ,$E:$E,$E719)-MINIFS(BJ:BJ,$E:$E,$E719))))</f>
        <v/>
      </c>
      <c r="DZ719" s="225"/>
      <c r="EA719" s="225"/>
      <c r="EB719" s="225" t="str">
        <f t="shared" si="8"/>
        <v/>
      </c>
      <c r="EC719" s="225" t="str">
        <f t="shared" si="9"/>
        <v/>
      </c>
      <c r="ED719" s="225" t="str">
        <f t="shared" si="10"/>
        <v/>
      </c>
      <c r="EE719" s="225" t="str">
        <f t="shared" si="11"/>
        <v/>
      </c>
      <c r="EF719" s="225" t="str">
        <f t="shared" si="12"/>
        <v/>
      </c>
      <c r="EG719" s="225" t="str">
        <f t="shared" si="13"/>
        <v/>
      </c>
      <c r="EH719" s="225"/>
      <c r="EI719" s="225"/>
      <c r="EJ719" s="225"/>
      <c r="EK719" s="225"/>
      <c r="EL719" s="225"/>
      <c r="EM719" s="225"/>
    </row>
    <row r="720">
      <c r="A720" s="231"/>
      <c r="B720" s="231"/>
      <c r="C720" s="231"/>
      <c r="D720" s="231" t="str">
        <f t="array" ref="D720">IFERROR(INDEX(Profiles!$B:$B,MATCH($A720,Profiles!$A:$A,0)),"")</f>
        <v/>
      </c>
      <c r="E720" s="231"/>
      <c r="F720" s="231"/>
      <c r="G720" s="231"/>
      <c r="H720" s="231"/>
      <c r="I720" s="231" t="str">
        <f>IF(A720="","",IF(Settings!$N$3="DATE",F720&amp;": "&amp;TEXT(B720,"M/DD/YY"),F720&amp;": "&amp;H720))</f>
        <v/>
      </c>
      <c r="J720" s="231"/>
      <c r="K720" s="231"/>
      <c r="L720" s="231"/>
      <c r="M720" s="232" t="str">
        <f t="shared" si="14"/>
        <v/>
      </c>
      <c r="N720" s="231"/>
      <c r="O720" s="231"/>
      <c r="P720" s="231"/>
      <c r="Q720" s="231"/>
      <c r="R720" s="231"/>
      <c r="S720" s="230" t="str">
        <f>IFERROR(VLOOKUP(AF720, 'YOYO IR Scores'!A:C, 3, FALSE), "")
</f>
        <v/>
      </c>
      <c r="T720" s="231"/>
      <c r="U720" s="231"/>
      <c r="V720" s="231"/>
      <c r="W720" s="231"/>
      <c r="X720" s="233" t="str">
        <f t="shared" si="4"/>
        <v/>
      </c>
      <c r="Y720" s="234" t="str">
        <f t="shared" si="5"/>
        <v/>
      </c>
      <c r="Z720" s="234" t="str">
        <f t="shared" si="6"/>
        <v/>
      </c>
      <c r="AA720" s="233" t="str">
        <f t="shared" si="7"/>
        <v/>
      </c>
      <c r="AB720" s="232"/>
      <c r="AC720" s="232"/>
      <c r="AD720" s="232"/>
      <c r="AE720" s="232" t="str">
        <f>IFERROR(VLOOKUP(AF720, 'YOYO IR Scores'!A:C, 2, FALSE), "")</f>
        <v/>
      </c>
      <c r="AF720" s="232"/>
      <c r="AG720" s="23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c r="BD720" s="232"/>
      <c r="BE720" s="232"/>
      <c r="BF720" s="232"/>
      <c r="BG720" s="232"/>
      <c r="BH720" s="232"/>
      <c r="BI720" s="232"/>
      <c r="BJ720" s="232"/>
      <c r="BK720" s="232" t="str">
        <f t="array" ref="BK720">IF(J720="","",
IF(INDEX(Settings!$H:$H,MATCH(BY$1,Settings!$G:$G,0))=TRUE,
100-100*(J720-MIN(J:J))/(MAX(J:J)-MIN(J:J)),
100*(J720-MIN(J:J))/(MAX(J:J)-MIN(J:J))))</f>
        <v/>
      </c>
      <c r="BL720" s="232" t="str">
        <f t="array" ref="BL720">IF(J720="","",
IF(INDEX(Settings!$H:$H,MATCH(BY$1,Settings!$G:$G,0))=TRUE,
100-100*(J720-MINIFS(J:J,$E:$E,$E720))/(MAXIFS(J:J,$E:$E,$E720)-MINIFS(J:J,$E:$E,$E720)),
100*(J720-MINIFS(J:J,$E:$E,$E720))/(MAXIFS(J:J,$E:$E,$E720)-MINIFS(J:J,$E:$E,$E720))))</f>
        <v/>
      </c>
      <c r="BM720" s="232" t="str">
        <f t="array" ref="BM720">IF(J720="","",
IF(INDEX(Settings!$H:$H,MATCH(BY$1,Settings!$G:$G,0))=TRUE,
100-100*(J720-MINIFS(J:J,$E:$E,$E720,$I:$I,$I720))/(MAXIFS(J:J,$E:$E,$E720,$I:$I,$I720)-MINIFS(J:J,$E:$E,$E720,$I:$I,$I720)),
100*(J720-MINIFS(J:J,$E:$E,$E720,$I:$I,$I720))/(MAXIFS(J:J,$E:$E,$E720,$I:$I,$I720)-MINIFS(J:J,$E:$E,$E720,$I:$I,$I720))))</f>
        <v/>
      </c>
      <c r="BN720" s="231" t="str">
        <f t="array" ref="BN720">IF(J720="","",
IF(INDEX(Settings!$H:$H,MATCH(BY$1,Settings!$G:$G,0))=TRUE,
100-100*PERCENTRANK(J:J,J720),
100*PERCENTRANK(J:J,J720)))</f>
        <v/>
      </c>
      <c r="BO720" s="231" t="str">
        <f>IFERROR(__xludf.DUMMYFUNCTION("IF(J720="""","""",
IF(INDEX(Settings!$H:$H,MATCH(BY$1,Settings!$G:$G,0))=TRUE,
100-100*PERCENTRANK(FILTER(J:J,$E:$E=$E720),J720),
100*PERCENTRANK(FILTER(J:J,$E:$E=$E720),J720)))"),"")</f>
        <v/>
      </c>
      <c r="BP720" s="231" t="str">
        <f>IFERROR(__xludf.DUMMYFUNCTION("IF(J720="""","""",
IF(INDEX(Settings!$H:$H,MATCH(BY$1,Settings!$G:$G,0))=TRUE,
100-100*PERCENTRANK(FILTER(J:J,$E:$E=$E720,$I:$I=$I720),J720),
100*PERCENTRANK(FILTER(J:J,$E:$E=$E720,$I:$I=$I720),J720)))"),"")</f>
        <v/>
      </c>
      <c r="BQ720" s="233" t="str">
        <f t="array" ref="BQ720">IF(J720="","",
IF(INDEX(Settings!$H:$H,MATCH(BY$1,Settings!$G:$G,0))=TRUE,
-1*(J720-AVERAGE(J:J))/STDEV(J:J),
(J720-AVERAGE(J:J))/STDEV(J:J)))</f>
        <v/>
      </c>
      <c r="BR720" s="233" t="str">
        <f>IFERROR(__xludf.DUMMYFUNCTION("IF(J720="""","""",
IF(INDEX(Settings!$H:$H,MATCH(BY$1,Settings!$G:$G,0))=TRUE,
-1*(J720-AVERAGEIFS(J:J,$E:$E,$E720))/STDEV(FILTER(J:J,$E:$E=$E720)),
(J720-AVERAGEIFS(J:J,$E:$E,$E720))/STDEV(FILTER(J:J,$E:$E=$E720))))"),"")</f>
        <v/>
      </c>
      <c r="BS720" s="233"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1"/>
      <c r="BX720" s="231"/>
      <c r="BY720" s="232" t="str">
        <f t="array" ref="BY720">IF(J720="","",
IF(INDEX(Settings!$H:$H,MATCH(BY$1,Settings!$G:$G,0))=TRUE,
100-100*(J720-MINIFS(J:J,$E:$E,$E720))/(MAXIFS(J:J,$E:$E,$E720)-MINIFS(J:J,$E:$E,$E720)),
100*(J720-MINIFS(J:J,$E:$E,$E720))/(MAXIFS(J:J,$E:$E,$E720)-MINIFS(J:J,$E:$E,$E720))))</f>
        <v/>
      </c>
      <c r="BZ720" s="232" t="str">
        <f t="array" ref="BZ720">IF(K720="","",
IF(INDEX(Settings!$H:$H,MATCH(BZ$1,Settings!$G:$G,0))=TRUE,
100-100*(K720-MINIFS(K:K,$E:$E,$E720))/(MAXIFS(K:K,$E:$E,$E720)-MINIFS(K:K,$E:$E,$E720)),
100*(K720-MINIFS(K:K,$E:$E,$E720))/(MAXIFS(K:K,$E:$E,$E720)-MINIFS(K:K,$E:$E,$E720))))</f>
        <v/>
      </c>
      <c r="CA720" s="232" t="str">
        <f t="array" ref="CA720">IF(L720="","",
IF(INDEX(Settings!$H:$H,MATCH(CA$1,Settings!$G:$G,0))=TRUE,
100-100*(L720-MINIFS(L:L,$E:$E,$E720))/(MAXIFS(L:L,$E:$E,$E720)-MINIFS(L:L,$E:$E,$E720)),
100*(L720-MINIFS(L:L,$E:$E,$E720))/(MAXIFS(L:L,$E:$E,$E720)-MINIFS(L:L,$E:$E,$E720))))</f>
        <v/>
      </c>
      <c r="CB720" s="232" t="str">
        <f t="array" ref="CB720">IF(M720="","",
IF(INDEX(Settings!$H:$H,MATCH(CB$1,Settings!$G:$G,0))=TRUE,
100-100*(M720-MINIFS(M:M,$E:$E,$E720))/(MAXIFS(M:M,$E:$E,$E720)-MINIFS(M:M,$E:$E,$E720)),
100*(M720-MINIFS(M:M,$E:$E,$E720))/(MAXIFS(M:M,$E:$E,$E720)-MINIFS(M:M,$E:$E,$E720))))</f>
        <v/>
      </c>
      <c r="CC720" s="232" t="str">
        <f t="array" ref="CC720">IF(N720="","",
IF(INDEX(Settings!$H:$H,MATCH(CC$1,Settings!$G:$G,0))=TRUE,
100-100*(N720-MINIFS(N:N,$E:$E,$E720))/(MAXIFS(N:N,$E:$E,$E720)-MINIFS(N:N,$E:$E,$E720)),
100*(N720-MINIFS(N:N,$E:$E,$E720))/(MAXIFS(N:N,$E:$E,$E720)-MINIFS(N:N,$E:$E,$E720))))</f>
        <v/>
      </c>
      <c r="CD720" s="232" t="str">
        <f t="array" ref="CD720">IF(O720="","",
IF(INDEX(Settings!$H:$H,MATCH(CD$1,Settings!$G:$G,0))=TRUE,
100-100*(O720-MINIFS(O:O,$E:$E,$E720))/(MAXIFS(O:O,$E:$E,$E720)-MINIFS(O:O,$E:$E,$E720)),
100*(O720-MINIFS(O:O,$E:$E,$E720))/(MAXIFS(O:O,$E:$E,$E720)-MINIFS(O:O,$E:$E,$E720))))</f>
        <v/>
      </c>
      <c r="CE720" s="232" t="str">
        <f t="array" ref="CE720">IF(P720="","",
IF(INDEX(Settings!$H:$H,MATCH(CE$1,Settings!$G:$G,0))=TRUE,
100-100*(P720-MINIFS(P:P,$E:$E,$E720))/(MAXIFS(P:P,$E:$E,$E720)-MINIFS(P:P,$E:$E,$E720)),
100*(P720-MINIFS(P:P,$E:$E,$E720))/(MAXIFS(P:P,$E:$E,$E720)-MINIFS(P:P,$E:$E,$E720))))</f>
        <v/>
      </c>
      <c r="CF720" s="232" t="str">
        <f t="array" ref="CF720">IF(Q720="","",
IF(INDEX(Settings!$H:$H,MATCH(CF$1,Settings!$G:$G,0))=TRUE,
100-100*(Q720-MINIFS(Q:Q,$E:$E,$E720))/(MAXIFS(Q:Q,$E:$E,$E720)-MINIFS(Q:Q,$E:$E,$E720)),
100*(Q720-MINIFS(Q:Q,$E:$E,$E720))/(MAXIFS(Q:Q,$E:$E,$E720)-MINIFS(Q:Q,$E:$E,$E720))))</f>
        <v/>
      </c>
      <c r="CG720" s="232" t="str">
        <f t="array" ref="CG720">IF(R720="","",
IF(INDEX(Settings!$H:$H,MATCH(CG$1,Settings!$G:$G,0))=TRUE,
100-100*(R720-MINIFS(R:R,$E:$E,$E720))/(MAXIFS(R:R,$E:$E,$E720)-MINIFS(R:R,$E:$E,$E720)),
100*(R720-MINIFS(R:R,$E:$E,$E720))/(MAXIFS(R:R,$E:$E,$E720)-MINIFS(R:R,$E:$E,$E720))))</f>
        <v/>
      </c>
      <c r="CH720" s="232" t="str">
        <f t="array" ref="CH720">IF(S720="","",
IF(INDEX(Settings!$H:$H,MATCH(CH$1,Settings!$G:$G,0))=TRUE,
100-100*(S720-MINIFS(S:S,$E:$E,$E720))/(MAXIFS(S:S,$E:$E,$E720)-MINIFS(S:S,$E:$E,$E720)),
100*(S720-MINIFS(S:S,$E:$E,$E720))/(MAXIFS(S:S,$E:$E,$E720)-MINIFS(S:S,$E:$E,$E720))))</f>
        <v/>
      </c>
      <c r="CI720" s="232" t="str">
        <f t="array" ref="CI720">IF(T720="","",
IF(INDEX(Settings!$H:$H,MATCH(CI$1,Settings!$G:$G,0))=TRUE,
100-100*(T720-MINIFS(T:T,$E:$E,$E720))/(MAXIFS(T:T,$E:$E,$E720)-MINIFS(T:T,$E:$E,$E720)),
100*(T720-MINIFS(T:T,$E:$E,$E720))/(MAXIFS(T:T,$E:$E,$E720)-MINIFS(T:T,$E:$E,$E720))))</f>
        <v/>
      </c>
      <c r="CJ720" s="232" t="str">
        <f t="array" ref="CJ720">IF(U720="","",
IF(INDEX(Settings!$H:$H,MATCH(CJ$1,Settings!$G:$G,0))=TRUE,
100-100*(U720-MINIFS(U:U,$E:$E,$E720))/(MAXIFS(U:U,$E:$E,$E720)-MINIFS(U:U,$E:$E,$E720)),
100*(U720-MINIFS(U:U,$E:$E,$E720))/(MAXIFS(U:U,$E:$E,$E720)-MINIFS(U:U,$E:$E,$E720))))</f>
        <v/>
      </c>
      <c r="CK720" s="232" t="str">
        <f t="array" ref="CK720">IF(V720="","",
IF(INDEX(Settings!$H:$H,MATCH(CK$1,Settings!$G:$G,0))=TRUE,
100-100*(V720-MINIFS(V:V,$E:$E,$E720))/(MAXIFS(V:V,$E:$E,$E720)-MINIFS(V:V,$E:$E,$E720)),
100*(V720-MINIFS(V:V,$E:$E,$E720))/(MAXIFS(V:V,$E:$E,$E720)-MINIFS(V:V,$E:$E,$E720))))</f>
        <v/>
      </c>
      <c r="CL720" s="232" t="str">
        <f t="array" ref="CL720">IF(W720="","",
IF(INDEX(Settings!$H:$H,MATCH(CL$1,Settings!$G:$G,0))=TRUE,
100-100*(W720-MINIFS(W:W,$E:$E,$E720))/(MAXIFS(W:W,$E:$E,$E720)-MINIFS(W:W,$E:$E,$E720)),
100*(W720-MINIFS(W:W,$E:$E,$E720))/(MAXIFS(W:W,$E:$E,$E720)-MINIFS(W:W,$E:$E,$E720))))</f>
        <v/>
      </c>
      <c r="CM720" s="232" t="str">
        <f t="array" ref="CM720">IF(X720="","",
IF(INDEX(Settings!$H:$H,MATCH(CM$1,Settings!$G:$G,0))=TRUE,
100-100*(X720-MINIFS(X:X,$E:$E,$E720))/(MAXIFS(X:X,$E:$E,$E720)-MINIFS(X:X,$E:$E,$E720)),
100*(X720-MINIFS(X:X,$E:$E,$E720))/(MAXIFS(X:X,$E:$E,$E720)-MINIFS(X:X,$E:$E,$E720))))</f>
        <v/>
      </c>
      <c r="CN720" s="232" t="str">
        <f t="array" ref="CN720">IF(Y720="","",
IF(INDEX(Settings!$H:$H,MATCH(CN$1,Settings!$G:$G,0))=TRUE,
100-100*(Y720-MINIFS(Y:Y,$E:$E,$E720))/(MAXIFS(Y:Y,$E:$E,$E720)-MINIFS(Y:Y,$E:$E,$E720)),
100*(Y720-MINIFS(Y:Y,$E:$E,$E720))/(MAXIFS(Y:Y,$E:$E,$E720)-MINIFS(Y:Y,$E:$E,$E720))))</f>
        <v/>
      </c>
      <c r="CO720" s="232" t="str">
        <f t="array" ref="CO720">IF(Z720="","",
IF(INDEX(Settings!$H:$H,MATCH(CO$1,Settings!$G:$G,0))=TRUE,
100-100*(Z720-MINIFS(Z:Z,$E:$E,$E720))/(MAXIFS(Z:Z,$E:$E,$E720)-MINIFS(Z:Z,$E:$E,$E720)),
100*(Z720-MINIFS(Z:Z,$E:$E,$E720))/(MAXIFS(Z:Z,$E:$E,$E720)-MINIFS(Z:Z,$E:$E,$E720))))</f>
        <v/>
      </c>
      <c r="CP720" s="232" t="str">
        <f t="array" ref="CP720">IF(AA720="","",
IF(INDEX(Settings!$H:$H,MATCH(CP$1,Settings!$G:$G,0))=TRUE,
100-100*(AA720-MINIFS(AA:AA,$E:$E,$E720))/(MAXIFS(AA:AA,$E:$E,$E720)-MINIFS(AA:AA,$E:$E,$E720)),
100*(AA720-MINIFS(AA:AA,$E:$E,$E720))/(MAXIFS(AA:AA,$E:$E,$E720)-MINIFS(AA:AA,$E:$E,$E720))))</f>
        <v/>
      </c>
      <c r="CQ720" s="232" t="str">
        <f t="array" ref="CQ720">IF(AB720="","",
IF(INDEX(Settings!$H:$H,MATCH(CQ$1,Settings!$G:$G,0))=TRUE,
100-100*(AB720-MINIFS(AB:AB,$E:$E,$E720))/(MAXIFS(AB:AB,$E:$E,$E720)-MINIFS(AB:AB,$E:$E,$E720)),
100*(AB720-MINIFS(AB:AB,$E:$E,$E720))/(MAXIFS(AB:AB,$E:$E,$E720)-MINIFS(AB:AB,$E:$E,$E720))))</f>
        <v/>
      </c>
      <c r="CR720" s="232" t="str">
        <f t="array" ref="CR720">IF(AC720="","",
IF(INDEX(Settings!$H:$H,MATCH(CR$1,Settings!$G:$G,0))=TRUE,
100-100*(AC720-MINIFS(AC:AC,$E:$E,$E720))/(MAXIFS(AC:AC,$E:$E,$E720)-MINIFS(AC:AC,$E:$E,$E720)),
100*(AC720-MINIFS(AC:AC,$E:$E,$E720))/(MAXIFS(AC:AC,$E:$E,$E720)-MINIFS(AC:AC,$E:$E,$E720))))</f>
        <v/>
      </c>
      <c r="CS720" s="232" t="str">
        <f t="array" ref="CS720">IF(AD720="","",
IF(INDEX(Settings!$H:$H,MATCH(CS$1,Settings!$G:$G,0))=TRUE,
100-100*(AD720-MINIFS(AD:AD,$E:$E,$E720))/(MAXIFS(AD:AD,$E:$E,$E720)-MINIFS(AD:AD,$E:$E,$E720)),
100*(AD720-MINIFS(AD:AD,$E:$E,$E720))/(MAXIFS(AD:AD,$E:$E,$E720)-MINIFS(AD:AD,$E:$E,$E720))))</f>
        <v/>
      </c>
      <c r="CT720" s="232" t="str">
        <f t="array" ref="CT720">IF(AE720="","",
IF(INDEX(Settings!$H:$H,MATCH(CT$1,Settings!$G:$G,0))=TRUE,
100-100*(AE720-MINIFS(AE:AE,$E:$E,$E720))/(MAXIFS(AE:AE,$E:$E,$E720)-MINIFS(AE:AE,$E:$E,$E720)),
100*(AE720-MINIFS(AE:AE,$E:$E,$E720))/(MAXIFS(AE:AE,$E:$E,$E720)-MINIFS(AE:AE,$E:$E,$E720))))</f>
        <v/>
      </c>
      <c r="CU720" s="232" t="str">
        <f t="array" ref="CU720">IF(AF720="","",
IF(INDEX(Settings!$H:$H,MATCH(CU$1,Settings!$G:$G,0))=TRUE,
100-100*(AF720-MINIFS(AF:AF,$E:$E,$E720))/(MAXIFS(AF:AF,$E:$E,$E720)-MINIFS(AF:AF,$E:$E,$E720)),
100*(AF720-MINIFS(AF:AF,$E:$E,$E720))/(MAXIFS(AF:AF,$E:$E,$E720)-MINIFS(AF:AF,$E:$E,$E720))))</f>
        <v/>
      </c>
      <c r="CV720" s="232" t="str">
        <f t="array" ref="CV720">IF(AG720="","",
IF(INDEX(Settings!$H:$H,MATCH(CV$1,Settings!$G:$G,0))=TRUE,
100-100*(AG720-MINIFS(AG:AG,$E:$E,$E720))/(MAXIFS(AG:AG,$E:$E,$E720)-MINIFS(AG:AG,$E:$E,$E720)),
100*(AG720-MINIFS(AG:AG,$E:$E,$E720))/(MAXIFS(AG:AG,$E:$E,$E720)-MINIFS(AG:AG,$E:$E,$E720))))</f>
        <v/>
      </c>
      <c r="CW720" s="232" t="str">
        <f t="array" ref="CW720">IF(AH720="","",
IF(INDEX(Settings!$H:$H,MATCH(CW$1,Settings!$G:$G,0))=TRUE,
100-100*(AH720-MINIFS(AH:AH,$E:$E,$E720))/(MAXIFS(AH:AH,$E:$E,$E720)-MINIFS(AH:AH,$E:$E,$E720)),
100*(AH720-MINIFS(AH:AH,$E:$E,$E720))/(MAXIFS(AH:AH,$E:$E,$E720)-MINIFS(AH:AH,$E:$E,$E720))))</f>
        <v/>
      </c>
      <c r="CX720" s="232" t="str">
        <f t="array" ref="CX720">IF(AI720="","",
IF(INDEX(Settings!$H:$H,MATCH(CX$1,Settings!$G:$G,0))=TRUE,
100-100*(AI720-MINIFS(AI:AI,$E:$E,$E720))/(MAXIFS(AI:AI,$E:$E,$E720)-MINIFS(AI:AI,$E:$E,$E720)),
100*(AI720-MINIFS(AI:AI,$E:$E,$E720))/(MAXIFS(AI:AI,$E:$E,$E720)-MINIFS(AI:AI,$E:$E,$E720))))</f>
        <v/>
      </c>
      <c r="CY720" s="232" t="str">
        <f t="array" ref="CY720">IF(AJ720="","",
IF(INDEX(Settings!$H:$H,MATCH(CY$1,Settings!$G:$G,0))=TRUE,
100-100*(AJ720-MINIFS(AJ:AJ,$E:$E,$E720))/(MAXIFS(AJ:AJ,$E:$E,$E720)-MINIFS(AJ:AJ,$E:$E,$E720)),
100*(AJ720-MINIFS(AJ:AJ,$E:$E,$E720))/(MAXIFS(AJ:AJ,$E:$E,$E720)-MINIFS(AJ:AJ,$E:$E,$E720))))</f>
        <v/>
      </c>
      <c r="CZ720" s="232" t="str">
        <f t="array" ref="CZ720">IF(AK720="","",
IF(INDEX(Settings!$H:$H,MATCH(CZ$1,Settings!$G:$G,0))=TRUE,
100-100*(AK720-MINIFS(AK:AK,$E:$E,$E720))/(MAXIFS(AK:AK,$E:$E,$E720)-MINIFS(AK:AK,$E:$E,$E720)),
100*(AK720-MINIFS(AK:AK,$E:$E,$E720))/(MAXIFS(AK:AK,$E:$E,$E720)-MINIFS(AK:AK,$E:$E,$E720))))</f>
        <v/>
      </c>
      <c r="DA720" s="232" t="str">
        <f t="array" ref="DA720">IF(AL720="","",
IF(INDEX(Settings!$H:$H,MATCH(DA$1,Settings!$G:$G,0))=TRUE,
100-100*(AL720-MINIFS(AL:AL,$E:$E,$E720))/(MAXIFS(AL:AL,$E:$E,$E720)-MINIFS(AL:AL,$E:$E,$E720)),
100*(AL720-MINIFS(AL:AL,$E:$E,$E720))/(MAXIFS(AL:AL,$E:$E,$E720)-MINIFS(AL:AL,$E:$E,$E720))))</f>
        <v/>
      </c>
      <c r="DB720" s="232" t="str">
        <f t="array" ref="DB720">IF(AM720="","",
IF(INDEX(Settings!$H:$H,MATCH(DB$1,Settings!$G:$G,0))=TRUE,
100-100*(AM720-MINIFS(AM:AM,$E:$E,$E720))/(MAXIFS(AM:AM,$E:$E,$E720)-MINIFS(AM:AM,$E:$E,$E720)),
100*(AM720-MINIFS(AM:AM,$E:$E,$E720))/(MAXIFS(AM:AM,$E:$E,$E720)-MINIFS(AM:AM,$E:$E,$E720))))</f>
        <v/>
      </c>
      <c r="DC720" s="232" t="str">
        <f t="array" ref="DC720">IF(AN720="","",
IF(INDEX(Settings!$H:$H,MATCH(DC$1,Settings!$G:$G,0))=TRUE,
100-100*(AN720-MINIFS(AN:AN,$E:$E,$E720))/(MAXIFS(AN:AN,$E:$E,$E720)-MINIFS(AN:AN,$E:$E,$E720)),
100*(AN720-MINIFS(AN:AN,$E:$E,$E720))/(MAXIFS(AN:AN,$E:$E,$E720)-MINIFS(AN:AN,$E:$E,$E720))))</f>
        <v/>
      </c>
      <c r="DD720" s="232" t="str">
        <f t="array" ref="DD720">IF(AO720="","",
IF(INDEX(Settings!$H:$H,MATCH(DD$1,Settings!$G:$G,0))=TRUE,
100-100*(AO720-MINIFS(AO:AO,$E:$E,$E720))/(MAXIFS(AO:AO,$E:$E,$E720)-MINIFS(AO:AO,$E:$E,$E720)),
100*(AO720-MINIFS(AO:AO,$E:$E,$E720))/(MAXIFS(AO:AO,$E:$E,$E720)-MINIFS(AO:AO,$E:$E,$E720))))</f>
        <v/>
      </c>
      <c r="DE720" s="232" t="str">
        <f t="array" ref="DE720">IF(AP720="","",
IF(INDEX(Settings!$H:$H,MATCH(DE$1,Settings!$G:$G,0))=TRUE,
100-100*(AP720-MINIFS(AP:AP,$E:$E,$E720))/(MAXIFS(AP:AP,$E:$E,$E720)-MINIFS(AP:AP,$E:$E,$E720)),
100*(AP720-MINIFS(AP:AP,$E:$E,$E720))/(MAXIFS(AP:AP,$E:$E,$E720)-MINIFS(AP:AP,$E:$E,$E720))))</f>
        <v/>
      </c>
      <c r="DF720" s="232" t="str">
        <f t="array" ref="DF720">IF(AQ720="","",
IF(INDEX(Settings!$H:$H,MATCH(DF$1,Settings!$G:$G,0))=TRUE,
100-100*(AQ720-MINIFS(AQ:AQ,$E:$E,$E720))/(MAXIFS(AQ:AQ,$E:$E,$E720)-MINIFS(AQ:AQ,$E:$E,$E720)),
100*(AQ720-MINIFS(AQ:AQ,$E:$E,$E720))/(MAXIFS(AQ:AQ,$E:$E,$E720)-MINIFS(AQ:AQ,$E:$E,$E720))))</f>
        <v/>
      </c>
      <c r="DG720" s="232" t="str">
        <f t="array" ref="DG720">IF(AR720="","",
IF(INDEX(Settings!$H:$H,MATCH(DG$1,Settings!$G:$G,0))=TRUE,
100-100*(AR720-MINIFS(AR:AR,$E:$E,$E720))/(MAXIFS(AR:AR,$E:$E,$E720)-MINIFS(AR:AR,$E:$E,$E720)),
100*(AR720-MINIFS(AR:AR,$E:$E,$E720))/(MAXIFS(AR:AR,$E:$E,$E720)-MINIFS(AR:AR,$E:$E,$E720))))</f>
        <v/>
      </c>
      <c r="DH720" s="232" t="str">
        <f t="array" ref="DH720">IF(AS720="","",
IF(INDEX(Settings!$H:$H,MATCH(DH$1,Settings!$G:$G,0))=TRUE,
100-100*(AS720-MINIFS(AS:AS,$E:$E,$E720))/(MAXIFS(AS:AS,$E:$E,$E720)-MINIFS(AS:AS,$E:$E,$E720)),
100*(AS720-MINIFS(AS:AS,$E:$E,$E720))/(MAXIFS(AS:AS,$E:$E,$E720)-MINIFS(AS:AS,$E:$E,$E720))))</f>
        <v/>
      </c>
      <c r="DI720" s="232" t="str">
        <f t="array" ref="DI720">IF(AT720="","",
IF(INDEX(Settings!$H:$H,MATCH(DI$1,Settings!$G:$G,0))=TRUE,
100-100*(AT720-MINIFS(AT:AT,$E:$E,$E720))/(MAXIFS(AT:AT,$E:$E,$E720)-MINIFS(AT:AT,$E:$E,$E720)),
100*(AT720-MINIFS(AT:AT,$E:$E,$E720))/(MAXIFS(AT:AT,$E:$E,$E720)-MINIFS(AT:AT,$E:$E,$E720))))</f>
        <v/>
      </c>
      <c r="DJ720" s="232" t="str">
        <f t="array" ref="DJ720">IF(AU720="","",
IF(INDEX(Settings!$H:$H,MATCH(DJ$1,Settings!$G:$G,0))=TRUE,
100-100*(AU720-MINIFS(AU:AU,$E:$E,$E720))/(MAXIFS(AU:AU,$E:$E,$E720)-MINIFS(AU:AU,$E:$E,$E720)),
100*(AU720-MINIFS(AU:AU,$E:$E,$E720))/(MAXIFS(AU:AU,$E:$E,$E720)-MINIFS(AU:AU,$E:$E,$E720))))</f>
        <v/>
      </c>
      <c r="DK720" s="232" t="str">
        <f t="array" ref="DK720">IF(AV720="","",
IF(INDEX(Settings!$H:$H,MATCH(DK$1,Settings!$G:$G,0))=TRUE,
100-100*(AV720-MINIFS(AV:AV,$E:$E,$E720))/(MAXIFS(AV:AV,$E:$E,$E720)-MINIFS(AV:AV,$E:$E,$E720)),
100*(AV720-MINIFS(AV:AV,$E:$E,$E720))/(MAXIFS(AV:AV,$E:$E,$E720)-MINIFS(AV:AV,$E:$E,$E720))))</f>
        <v/>
      </c>
      <c r="DL720" s="232" t="str">
        <f t="array" ref="DL720">IF(AW720="","",
IF(INDEX(Settings!$H:$H,MATCH(DL$1,Settings!$G:$G,0))=TRUE,
100-100*(AW720-MINIFS(AW:AW,$E:$E,$E720))/(MAXIFS(AW:AW,$E:$E,$E720)-MINIFS(AW:AW,$E:$E,$E720)),
100*(AW720-MINIFS(AW:AW,$E:$E,$E720))/(MAXIFS(AW:AW,$E:$E,$E720)-MINIFS(AW:AW,$E:$E,$E720))))</f>
        <v/>
      </c>
      <c r="DM720" s="232" t="str">
        <f t="array" ref="DM720">IF(AX720="","",
IF(INDEX(Settings!$H:$H,MATCH(DM$1,Settings!$G:$G,0))=TRUE,
100-100*(AX720-MINIFS(AX:AX,$E:$E,$E720))/(MAXIFS(AX:AX,$E:$E,$E720)-MINIFS(AX:AX,$E:$E,$E720)),
100*(AX720-MINIFS(AX:AX,$E:$E,$E720))/(MAXIFS(AX:AX,$E:$E,$E720)-MINIFS(AX:AX,$E:$E,$E720))))</f>
        <v/>
      </c>
      <c r="DN720" s="232" t="str">
        <f t="array" ref="DN720">IF(AY720="","",
IF(INDEX(Settings!$H:$H,MATCH(DN$1,Settings!$G:$G,0))=TRUE,
100-100*(AY720-MINIFS(AY:AY,$E:$E,$E720))/(MAXIFS(AY:AY,$E:$E,$E720)-MINIFS(AY:AY,$E:$E,$E720)),
100*(AY720-MINIFS(AY:AY,$E:$E,$E720))/(MAXIFS(AY:AY,$E:$E,$E720)-MINIFS(AY:AY,$E:$E,$E720))))</f>
        <v/>
      </c>
      <c r="DO720" s="232" t="str">
        <f t="array" ref="DO720">IF(AZ720="","",
IF(INDEX(Settings!$H:$H,MATCH(DO$1,Settings!$G:$G,0))=TRUE,
100-100*(AZ720-MINIFS(AZ:AZ,$E:$E,$E720))/(MAXIFS(AZ:AZ,$E:$E,$E720)-MINIFS(AZ:AZ,$E:$E,$E720)),
100*(AZ720-MINIFS(AZ:AZ,$E:$E,$E720))/(MAXIFS(AZ:AZ,$E:$E,$E720)-MINIFS(AZ:AZ,$E:$E,$E720))))</f>
        <v/>
      </c>
      <c r="DP720" s="232" t="str">
        <f t="array" ref="DP720">IF(BA720="","",
IF(INDEX(Settings!$H:$H,MATCH(DP$1,Settings!$G:$G,0))=TRUE,
100-100*(BA720-MINIFS(BA:BA,$E:$E,$E720))/(MAXIFS(BA:BA,$E:$E,$E720)-MINIFS(BA:BA,$E:$E,$E720)),
100*(BA720-MINIFS(BA:BA,$E:$E,$E720))/(MAXIFS(BA:BA,$E:$E,$E720)-MINIFS(BA:BA,$E:$E,$E720))))</f>
        <v/>
      </c>
      <c r="DQ720" s="232" t="str">
        <f t="array" ref="DQ720">IF(BB720="","",
IF(INDEX(Settings!$H:$H,MATCH(DQ$1,Settings!$G:$G,0))=TRUE,
100-100*(BB720-MINIFS(BB:BB,$E:$E,$E720))/(MAXIFS(BB:BB,$E:$E,$E720)-MINIFS(BB:BB,$E:$E,$E720)),
100*(BB720-MINIFS(BB:BB,$E:$E,$E720))/(MAXIFS(BB:BB,$E:$E,$E720)-MINIFS(BB:BB,$E:$E,$E720))))</f>
        <v/>
      </c>
      <c r="DR720" s="232" t="str">
        <f t="array" ref="DR720">IF(BC720="","",
IF(INDEX(Settings!$H:$H,MATCH(DR$1,Settings!$G:$G,0))=TRUE,
100-100*(BC720-MINIFS(BC:BC,$E:$E,$E720))/(MAXIFS(BC:BC,$E:$E,$E720)-MINIFS(BC:BC,$E:$E,$E720)),
100*(BC720-MINIFS(BC:BC,$E:$E,$E720))/(MAXIFS(BC:BC,$E:$E,$E720)-MINIFS(BC:BC,$E:$E,$E720))))</f>
        <v/>
      </c>
      <c r="DS720" s="232" t="str">
        <f t="array" ref="DS720">IF(BD720="","",
IF(INDEX(Settings!$H:$H,MATCH(DS$1,Settings!$G:$G,0))=TRUE,
100-100*(BD720-MINIFS(BD:BD,$E:$E,$E720))/(MAXIFS(BD:BD,$E:$E,$E720)-MINIFS(BD:BD,$E:$E,$E720)),
100*(BD720-MINIFS(BD:BD,$E:$E,$E720))/(MAXIFS(BD:BD,$E:$E,$E720)-MINIFS(BD:BD,$E:$E,$E720))))</f>
        <v/>
      </c>
      <c r="DT720" s="232" t="str">
        <f t="array" ref="DT720">IF(BE720="","",
IF(INDEX(Settings!$H:$H,MATCH(DT$1,Settings!$G:$G,0))=TRUE,
100-100*(BE720-MINIFS(BE:BE,$E:$E,$E720))/(MAXIFS(BE:BE,$E:$E,$E720)-MINIFS(BE:BE,$E:$E,$E720)),
100*(BE720-MINIFS(BE:BE,$E:$E,$E720))/(MAXIFS(BE:BE,$E:$E,$E720)-MINIFS(BE:BE,$E:$E,$E720))))</f>
        <v/>
      </c>
      <c r="DU720" s="232" t="str">
        <f t="array" ref="DU720">IF(BF720="","",
IF(INDEX(Settings!$H:$H,MATCH(DU$1,Settings!$G:$G,0))=TRUE,
100-100*(BF720-MINIFS(BF:BF,$E:$E,$E720))/(MAXIFS(BF:BF,$E:$E,$E720)-MINIFS(BF:BF,$E:$E,$E720)),
100*(BF720-MINIFS(BF:BF,$E:$E,$E720))/(MAXIFS(BF:BF,$E:$E,$E720)-MINIFS(BF:BF,$E:$E,$E720))))</f>
        <v/>
      </c>
      <c r="DV720" s="232" t="str">
        <f t="array" ref="DV720">IF(BG720="","",
IF(INDEX(Settings!$H:$H,MATCH(DV$1,Settings!$G:$G,0))=TRUE,
100-100*(BG720-MINIFS(BG:BG,$E:$E,$E720))/(MAXIFS(BG:BG,$E:$E,$E720)-MINIFS(BG:BG,$E:$E,$E720)),
100*(BG720-MINIFS(BG:BG,$E:$E,$E720))/(MAXIFS(BG:BG,$E:$E,$E720)-MINIFS(BG:BG,$E:$E,$E720))))</f>
        <v/>
      </c>
      <c r="DW720" s="232" t="str">
        <f t="array" ref="DW720">IF(BH720="","",
IF(INDEX(Settings!$H:$H,MATCH(DW$1,Settings!$G:$G,0))=TRUE,
100-100*(BH720-MINIFS(BH:BH,$E:$E,$E720))/(MAXIFS(BH:BH,$E:$E,$E720)-MINIFS(BH:BH,$E:$E,$E720)),
100*(BH720-MINIFS(BH:BH,$E:$E,$E720))/(MAXIFS(BH:BH,$E:$E,$E720)-MINIFS(BH:BH,$E:$E,$E720))))</f>
        <v/>
      </c>
      <c r="DX720" s="232" t="str">
        <f t="array" ref="DX720">IF(BI720="","",
IF(INDEX(Settings!$H:$H,MATCH(DX$1,Settings!$G:$G,0))=TRUE,
100-100*(BI720-MINIFS(BI:BI,$E:$E,$E720))/(MAXIFS(BI:BI,$E:$E,$E720)-MINIFS(BI:BI,$E:$E,$E720)),
100*(BI720-MINIFS(BI:BI,$E:$E,$E720))/(MAXIFS(BI:BI,$E:$E,$E720)-MINIFS(BI:BI,$E:$E,$E720))))</f>
        <v/>
      </c>
      <c r="DY720" s="232" t="str">
        <f t="array" ref="DY720">IF(BJ720="","",
IF(INDEX(Settings!$H:$H,MATCH(DY$1,Settings!$G:$G,0))=TRUE,
100-100*(BJ720-MINIFS(BJ:BJ,$E:$E,$E720))/(MAXIFS(BJ:BJ,$E:$E,$E720)-MINIFS(BJ:BJ,$E:$E,$E720)),
100*(BJ720-MINIFS(BJ:BJ,$E:$E,$E720))/(MAXIFS(BJ:BJ,$E:$E,$E720)-MINIFS(BJ:BJ,$E:$E,$E720))))</f>
        <v/>
      </c>
      <c r="DZ720" s="234"/>
      <c r="EA720" s="234"/>
      <c r="EB720" s="234" t="str">
        <f t="shared" si="8"/>
        <v/>
      </c>
      <c r="EC720" s="234" t="str">
        <f t="shared" si="9"/>
        <v/>
      </c>
      <c r="ED720" s="234" t="str">
        <f t="shared" si="10"/>
        <v/>
      </c>
      <c r="EE720" s="234" t="str">
        <f t="shared" si="11"/>
        <v/>
      </c>
      <c r="EF720" s="234" t="str">
        <f t="shared" si="12"/>
        <v/>
      </c>
      <c r="EG720" s="234" t="str">
        <f t="shared" si="13"/>
        <v/>
      </c>
      <c r="EH720" s="234"/>
      <c r="EI720" s="234"/>
      <c r="EJ720" s="234"/>
      <c r="EK720" s="234"/>
      <c r="EL720" s="234"/>
      <c r="EM720" s="234"/>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3" t="str">
        <f t="shared" si="14"/>
        <v/>
      </c>
      <c r="N721" s="49"/>
      <c r="O721" s="49"/>
      <c r="P721" s="49"/>
      <c r="Q721" s="49"/>
      <c r="R721" s="49"/>
      <c r="S721" s="222" t="str">
        <f>IFERROR(VLOOKUP(AF721, 'YOYO IR Scores'!A:C, 3, FALSE), "")
</f>
        <v/>
      </c>
      <c r="T721" s="49"/>
      <c r="U721" s="49"/>
      <c r="V721" s="49"/>
      <c r="W721" s="49"/>
      <c r="X721" s="224" t="str">
        <f t="shared" si="4"/>
        <v/>
      </c>
      <c r="Y721" s="225" t="str">
        <f t="shared" si="5"/>
        <v/>
      </c>
      <c r="Z721" s="225" t="str">
        <f t="shared" si="6"/>
        <v/>
      </c>
      <c r="AA721" s="224" t="str">
        <f t="shared" si="7"/>
        <v/>
      </c>
      <c r="AB721" s="223"/>
      <c r="AC721" s="223"/>
      <c r="AD721" s="223"/>
      <c r="AE721" s="223" t="str">
        <f>IFERROR(VLOOKUP(AF721, 'YOYO IR Scores'!A:C, 2, FALSE), "")</f>
        <v/>
      </c>
      <c r="AF721" s="223"/>
      <c r="AG721" s="223"/>
      <c r="AH721" s="223"/>
      <c r="AI721" s="223"/>
      <c r="AJ721" s="223"/>
      <c r="AK721" s="223"/>
      <c r="AL721" s="223"/>
      <c r="AM721" s="223"/>
      <c r="AN721" s="223"/>
      <c r="AO721" s="223"/>
      <c r="AP721" s="223"/>
      <c r="AQ721" s="223"/>
      <c r="AR721" s="223"/>
      <c r="AS721" s="223"/>
      <c r="AT721" s="223"/>
      <c r="AU721" s="223"/>
      <c r="AV721" s="223"/>
      <c r="AW721" s="223"/>
      <c r="AX721" s="223"/>
      <c r="AY721" s="223"/>
      <c r="AZ721" s="223"/>
      <c r="BA721" s="223"/>
      <c r="BB721" s="223"/>
      <c r="BC721" s="223"/>
      <c r="BD721" s="223"/>
      <c r="BE721" s="223"/>
      <c r="BF721" s="223"/>
      <c r="BG721" s="223"/>
      <c r="BH721" s="223"/>
      <c r="BI721" s="223"/>
      <c r="BJ721" s="223"/>
      <c r="BK721" s="223" t="str">
        <f t="array" ref="BK721">IF(J721="","",
IF(INDEX(Settings!$H:$H,MATCH(BY$1,Settings!$G:$G,0))=TRUE,
100-100*(J721-MIN(J:J))/(MAX(J:J)-MIN(J:J)),
100*(J721-MIN(J:J))/(MAX(J:J)-MIN(J:J))))</f>
        <v/>
      </c>
      <c r="BL721" s="223" t="str">
        <f t="array" ref="BL721">IF(J721="","",
IF(INDEX(Settings!$H:$H,MATCH(BY$1,Settings!$G:$G,0))=TRUE,
100-100*(J721-MINIFS(J:J,$E:$E,$E721))/(MAXIFS(J:J,$E:$E,$E721)-MINIFS(J:J,$E:$E,$E721)),
100*(J721-MINIFS(J:J,$E:$E,$E721))/(MAXIFS(J:J,$E:$E,$E721)-MINIFS(J:J,$E:$E,$E721))))</f>
        <v/>
      </c>
      <c r="BM721" s="223"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4" t="str">
        <f t="array" ref="BQ721">IF(J721="","",
IF(INDEX(Settings!$H:$H,MATCH(BY$1,Settings!$G:$G,0))=TRUE,
-1*(J721-AVERAGE(J:J))/STDEV(J:J),
(J721-AVERAGE(J:J))/STDEV(J:J)))</f>
        <v/>
      </c>
      <c r="BR721" s="224" t="str">
        <f>IFERROR(__xludf.DUMMYFUNCTION("IF(J721="""","""",
IF(INDEX(Settings!$H:$H,MATCH(BY$1,Settings!$G:$G,0))=TRUE,
-1*(J721-AVERAGEIFS(J:J,$E:$E,$E721))/STDEV(FILTER(J:J,$E:$E=$E721)),
(J721-AVERAGEIFS(J:J,$E:$E,$E721))/STDEV(FILTER(J:J,$E:$E=$E721))))"),"")</f>
        <v/>
      </c>
      <c r="BS721" s="224"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3" t="str">
        <f t="array" ref="BY721">IF(J721="","",
IF(INDEX(Settings!$H:$H,MATCH(BY$1,Settings!$G:$G,0))=TRUE,
100-100*(J721-MINIFS(J:J,$E:$E,$E721))/(MAXIFS(J:J,$E:$E,$E721)-MINIFS(J:J,$E:$E,$E721)),
100*(J721-MINIFS(J:J,$E:$E,$E721))/(MAXIFS(J:J,$E:$E,$E721)-MINIFS(J:J,$E:$E,$E721))))</f>
        <v/>
      </c>
      <c r="BZ721" s="223" t="str">
        <f t="array" ref="BZ721">IF(K721="","",
IF(INDEX(Settings!$H:$H,MATCH(BZ$1,Settings!$G:$G,0))=TRUE,
100-100*(K721-MINIFS(K:K,$E:$E,$E721))/(MAXIFS(K:K,$E:$E,$E721)-MINIFS(K:K,$E:$E,$E721)),
100*(K721-MINIFS(K:K,$E:$E,$E721))/(MAXIFS(K:K,$E:$E,$E721)-MINIFS(K:K,$E:$E,$E721))))</f>
        <v/>
      </c>
      <c r="CA721" s="223" t="str">
        <f t="array" ref="CA721">IF(L721="","",
IF(INDEX(Settings!$H:$H,MATCH(CA$1,Settings!$G:$G,0))=TRUE,
100-100*(L721-MINIFS(L:L,$E:$E,$E721))/(MAXIFS(L:L,$E:$E,$E721)-MINIFS(L:L,$E:$E,$E721)),
100*(L721-MINIFS(L:L,$E:$E,$E721))/(MAXIFS(L:L,$E:$E,$E721)-MINIFS(L:L,$E:$E,$E721))))</f>
        <v/>
      </c>
      <c r="CB721" s="223" t="str">
        <f t="array" ref="CB721">IF(M721="","",
IF(INDEX(Settings!$H:$H,MATCH(CB$1,Settings!$G:$G,0))=TRUE,
100-100*(M721-MINIFS(M:M,$E:$E,$E721))/(MAXIFS(M:M,$E:$E,$E721)-MINIFS(M:M,$E:$E,$E721)),
100*(M721-MINIFS(M:M,$E:$E,$E721))/(MAXIFS(M:M,$E:$E,$E721)-MINIFS(M:M,$E:$E,$E721))))</f>
        <v/>
      </c>
      <c r="CC721" s="223" t="str">
        <f t="array" ref="CC721">IF(N721="","",
IF(INDEX(Settings!$H:$H,MATCH(CC$1,Settings!$G:$G,0))=TRUE,
100-100*(N721-MINIFS(N:N,$E:$E,$E721))/(MAXIFS(N:N,$E:$E,$E721)-MINIFS(N:N,$E:$E,$E721)),
100*(N721-MINIFS(N:N,$E:$E,$E721))/(MAXIFS(N:N,$E:$E,$E721)-MINIFS(N:N,$E:$E,$E721))))</f>
        <v/>
      </c>
      <c r="CD721" s="223" t="str">
        <f t="array" ref="CD721">IF(O721="","",
IF(INDEX(Settings!$H:$H,MATCH(CD$1,Settings!$G:$G,0))=TRUE,
100-100*(O721-MINIFS(O:O,$E:$E,$E721))/(MAXIFS(O:O,$E:$E,$E721)-MINIFS(O:O,$E:$E,$E721)),
100*(O721-MINIFS(O:O,$E:$E,$E721))/(MAXIFS(O:O,$E:$E,$E721)-MINIFS(O:O,$E:$E,$E721))))</f>
        <v/>
      </c>
      <c r="CE721" s="223" t="str">
        <f t="array" ref="CE721">IF(P721="","",
IF(INDEX(Settings!$H:$H,MATCH(CE$1,Settings!$G:$G,0))=TRUE,
100-100*(P721-MINIFS(P:P,$E:$E,$E721))/(MAXIFS(P:P,$E:$E,$E721)-MINIFS(P:P,$E:$E,$E721)),
100*(P721-MINIFS(P:P,$E:$E,$E721))/(MAXIFS(P:P,$E:$E,$E721)-MINIFS(P:P,$E:$E,$E721))))</f>
        <v/>
      </c>
      <c r="CF721" s="223" t="str">
        <f t="array" ref="CF721">IF(Q721="","",
IF(INDEX(Settings!$H:$H,MATCH(CF$1,Settings!$G:$G,0))=TRUE,
100-100*(Q721-MINIFS(Q:Q,$E:$E,$E721))/(MAXIFS(Q:Q,$E:$E,$E721)-MINIFS(Q:Q,$E:$E,$E721)),
100*(Q721-MINIFS(Q:Q,$E:$E,$E721))/(MAXIFS(Q:Q,$E:$E,$E721)-MINIFS(Q:Q,$E:$E,$E721))))</f>
        <v/>
      </c>
      <c r="CG721" s="223" t="str">
        <f t="array" ref="CG721">IF(R721="","",
IF(INDEX(Settings!$H:$H,MATCH(CG$1,Settings!$G:$G,0))=TRUE,
100-100*(R721-MINIFS(R:R,$E:$E,$E721))/(MAXIFS(R:R,$E:$E,$E721)-MINIFS(R:R,$E:$E,$E721)),
100*(R721-MINIFS(R:R,$E:$E,$E721))/(MAXIFS(R:R,$E:$E,$E721)-MINIFS(R:R,$E:$E,$E721))))</f>
        <v/>
      </c>
      <c r="CH721" s="223" t="str">
        <f t="array" ref="CH721">IF(S721="","",
IF(INDEX(Settings!$H:$H,MATCH(CH$1,Settings!$G:$G,0))=TRUE,
100-100*(S721-MINIFS(S:S,$E:$E,$E721))/(MAXIFS(S:S,$E:$E,$E721)-MINIFS(S:S,$E:$E,$E721)),
100*(S721-MINIFS(S:S,$E:$E,$E721))/(MAXIFS(S:S,$E:$E,$E721)-MINIFS(S:S,$E:$E,$E721))))</f>
        <v/>
      </c>
      <c r="CI721" s="223" t="str">
        <f t="array" ref="CI721">IF(T721="","",
IF(INDEX(Settings!$H:$H,MATCH(CI$1,Settings!$G:$G,0))=TRUE,
100-100*(T721-MINIFS(T:T,$E:$E,$E721))/(MAXIFS(T:T,$E:$E,$E721)-MINIFS(T:T,$E:$E,$E721)),
100*(T721-MINIFS(T:T,$E:$E,$E721))/(MAXIFS(T:T,$E:$E,$E721)-MINIFS(T:T,$E:$E,$E721))))</f>
        <v/>
      </c>
      <c r="CJ721" s="223" t="str">
        <f t="array" ref="CJ721">IF(U721="","",
IF(INDEX(Settings!$H:$H,MATCH(CJ$1,Settings!$G:$G,0))=TRUE,
100-100*(U721-MINIFS(U:U,$E:$E,$E721))/(MAXIFS(U:U,$E:$E,$E721)-MINIFS(U:U,$E:$E,$E721)),
100*(U721-MINIFS(U:U,$E:$E,$E721))/(MAXIFS(U:U,$E:$E,$E721)-MINIFS(U:U,$E:$E,$E721))))</f>
        <v/>
      </c>
      <c r="CK721" s="223" t="str">
        <f t="array" ref="CK721">IF(V721="","",
IF(INDEX(Settings!$H:$H,MATCH(CK$1,Settings!$G:$G,0))=TRUE,
100-100*(V721-MINIFS(V:V,$E:$E,$E721))/(MAXIFS(V:V,$E:$E,$E721)-MINIFS(V:V,$E:$E,$E721)),
100*(V721-MINIFS(V:V,$E:$E,$E721))/(MAXIFS(V:V,$E:$E,$E721)-MINIFS(V:V,$E:$E,$E721))))</f>
        <v/>
      </c>
      <c r="CL721" s="223" t="str">
        <f t="array" ref="CL721">IF(W721="","",
IF(INDEX(Settings!$H:$H,MATCH(CL$1,Settings!$G:$G,0))=TRUE,
100-100*(W721-MINIFS(W:W,$E:$E,$E721))/(MAXIFS(W:W,$E:$E,$E721)-MINIFS(W:W,$E:$E,$E721)),
100*(W721-MINIFS(W:W,$E:$E,$E721))/(MAXIFS(W:W,$E:$E,$E721)-MINIFS(W:W,$E:$E,$E721))))</f>
        <v/>
      </c>
      <c r="CM721" s="223" t="str">
        <f t="array" ref="CM721">IF(X721="","",
IF(INDEX(Settings!$H:$H,MATCH(CM$1,Settings!$G:$G,0))=TRUE,
100-100*(X721-MINIFS(X:X,$E:$E,$E721))/(MAXIFS(X:X,$E:$E,$E721)-MINIFS(X:X,$E:$E,$E721)),
100*(X721-MINIFS(X:X,$E:$E,$E721))/(MAXIFS(X:X,$E:$E,$E721)-MINIFS(X:X,$E:$E,$E721))))</f>
        <v/>
      </c>
      <c r="CN721" s="223" t="str">
        <f t="array" ref="CN721">IF(Y721="","",
IF(INDEX(Settings!$H:$H,MATCH(CN$1,Settings!$G:$G,0))=TRUE,
100-100*(Y721-MINIFS(Y:Y,$E:$E,$E721))/(MAXIFS(Y:Y,$E:$E,$E721)-MINIFS(Y:Y,$E:$E,$E721)),
100*(Y721-MINIFS(Y:Y,$E:$E,$E721))/(MAXIFS(Y:Y,$E:$E,$E721)-MINIFS(Y:Y,$E:$E,$E721))))</f>
        <v/>
      </c>
      <c r="CO721" s="223" t="str">
        <f t="array" ref="CO721">IF(Z721="","",
IF(INDEX(Settings!$H:$H,MATCH(CO$1,Settings!$G:$G,0))=TRUE,
100-100*(Z721-MINIFS(Z:Z,$E:$E,$E721))/(MAXIFS(Z:Z,$E:$E,$E721)-MINIFS(Z:Z,$E:$E,$E721)),
100*(Z721-MINIFS(Z:Z,$E:$E,$E721))/(MAXIFS(Z:Z,$E:$E,$E721)-MINIFS(Z:Z,$E:$E,$E721))))</f>
        <v/>
      </c>
      <c r="CP721" s="223" t="str">
        <f t="array" ref="CP721">IF(AA721="","",
IF(INDEX(Settings!$H:$H,MATCH(CP$1,Settings!$G:$G,0))=TRUE,
100-100*(AA721-MINIFS(AA:AA,$E:$E,$E721))/(MAXIFS(AA:AA,$E:$E,$E721)-MINIFS(AA:AA,$E:$E,$E721)),
100*(AA721-MINIFS(AA:AA,$E:$E,$E721))/(MAXIFS(AA:AA,$E:$E,$E721)-MINIFS(AA:AA,$E:$E,$E721))))</f>
        <v/>
      </c>
      <c r="CQ721" s="223" t="str">
        <f t="array" ref="CQ721">IF(AB721="","",
IF(INDEX(Settings!$H:$H,MATCH(CQ$1,Settings!$G:$G,0))=TRUE,
100-100*(AB721-MINIFS(AB:AB,$E:$E,$E721))/(MAXIFS(AB:AB,$E:$E,$E721)-MINIFS(AB:AB,$E:$E,$E721)),
100*(AB721-MINIFS(AB:AB,$E:$E,$E721))/(MAXIFS(AB:AB,$E:$E,$E721)-MINIFS(AB:AB,$E:$E,$E721))))</f>
        <v/>
      </c>
      <c r="CR721" s="223" t="str">
        <f t="array" ref="CR721">IF(AC721="","",
IF(INDEX(Settings!$H:$H,MATCH(CR$1,Settings!$G:$G,0))=TRUE,
100-100*(AC721-MINIFS(AC:AC,$E:$E,$E721))/(MAXIFS(AC:AC,$E:$E,$E721)-MINIFS(AC:AC,$E:$E,$E721)),
100*(AC721-MINIFS(AC:AC,$E:$E,$E721))/(MAXIFS(AC:AC,$E:$E,$E721)-MINIFS(AC:AC,$E:$E,$E721))))</f>
        <v/>
      </c>
      <c r="CS721" s="223" t="str">
        <f t="array" ref="CS721">IF(AD721="","",
IF(INDEX(Settings!$H:$H,MATCH(CS$1,Settings!$G:$G,0))=TRUE,
100-100*(AD721-MINIFS(AD:AD,$E:$E,$E721))/(MAXIFS(AD:AD,$E:$E,$E721)-MINIFS(AD:AD,$E:$E,$E721)),
100*(AD721-MINIFS(AD:AD,$E:$E,$E721))/(MAXIFS(AD:AD,$E:$E,$E721)-MINIFS(AD:AD,$E:$E,$E721))))</f>
        <v/>
      </c>
      <c r="CT721" s="223" t="str">
        <f t="array" ref="CT721">IF(AE721="","",
IF(INDEX(Settings!$H:$H,MATCH(CT$1,Settings!$G:$G,0))=TRUE,
100-100*(AE721-MINIFS(AE:AE,$E:$E,$E721))/(MAXIFS(AE:AE,$E:$E,$E721)-MINIFS(AE:AE,$E:$E,$E721)),
100*(AE721-MINIFS(AE:AE,$E:$E,$E721))/(MAXIFS(AE:AE,$E:$E,$E721)-MINIFS(AE:AE,$E:$E,$E721))))</f>
        <v/>
      </c>
      <c r="CU721" s="223" t="str">
        <f t="array" ref="CU721">IF(AF721="","",
IF(INDEX(Settings!$H:$H,MATCH(CU$1,Settings!$G:$G,0))=TRUE,
100-100*(AF721-MINIFS(AF:AF,$E:$E,$E721))/(MAXIFS(AF:AF,$E:$E,$E721)-MINIFS(AF:AF,$E:$E,$E721)),
100*(AF721-MINIFS(AF:AF,$E:$E,$E721))/(MAXIFS(AF:AF,$E:$E,$E721)-MINIFS(AF:AF,$E:$E,$E721))))</f>
        <v/>
      </c>
      <c r="CV721" s="223" t="str">
        <f t="array" ref="CV721">IF(AG721="","",
IF(INDEX(Settings!$H:$H,MATCH(CV$1,Settings!$G:$G,0))=TRUE,
100-100*(AG721-MINIFS(AG:AG,$E:$E,$E721))/(MAXIFS(AG:AG,$E:$E,$E721)-MINIFS(AG:AG,$E:$E,$E721)),
100*(AG721-MINIFS(AG:AG,$E:$E,$E721))/(MAXIFS(AG:AG,$E:$E,$E721)-MINIFS(AG:AG,$E:$E,$E721))))</f>
        <v/>
      </c>
      <c r="CW721" s="223" t="str">
        <f t="array" ref="CW721">IF(AH721="","",
IF(INDEX(Settings!$H:$H,MATCH(CW$1,Settings!$G:$G,0))=TRUE,
100-100*(AH721-MINIFS(AH:AH,$E:$E,$E721))/(MAXIFS(AH:AH,$E:$E,$E721)-MINIFS(AH:AH,$E:$E,$E721)),
100*(AH721-MINIFS(AH:AH,$E:$E,$E721))/(MAXIFS(AH:AH,$E:$E,$E721)-MINIFS(AH:AH,$E:$E,$E721))))</f>
        <v/>
      </c>
      <c r="CX721" s="223" t="str">
        <f t="array" ref="CX721">IF(AI721="","",
IF(INDEX(Settings!$H:$H,MATCH(CX$1,Settings!$G:$G,0))=TRUE,
100-100*(AI721-MINIFS(AI:AI,$E:$E,$E721))/(MAXIFS(AI:AI,$E:$E,$E721)-MINIFS(AI:AI,$E:$E,$E721)),
100*(AI721-MINIFS(AI:AI,$E:$E,$E721))/(MAXIFS(AI:AI,$E:$E,$E721)-MINIFS(AI:AI,$E:$E,$E721))))</f>
        <v/>
      </c>
      <c r="CY721" s="223" t="str">
        <f t="array" ref="CY721">IF(AJ721="","",
IF(INDEX(Settings!$H:$H,MATCH(CY$1,Settings!$G:$G,0))=TRUE,
100-100*(AJ721-MINIFS(AJ:AJ,$E:$E,$E721))/(MAXIFS(AJ:AJ,$E:$E,$E721)-MINIFS(AJ:AJ,$E:$E,$E721)),
100*(AJ721-MINIFS(AJ:AJ,$E:$E,$E721))/(MAXIFS(AJ:AJ,$E:$E,$E721)-MINIFS(AJ:AJ,$E:$E,$E721))))</f>
        <v/>
      </c>
      <c r="CZ721" s="223" t="str">
        <f t="array" ref="CZ721">IF(AK721="","",
IF(INDEX(Settings!$H:$H,MATCH(CZ$1,Settings!$G:$G,0))=TRUE,
100-100*(AK721-MINIFS(AK:AK,$E:$E,$E721))/(MAXIFS(AK:AK,$E:$E,$E721)-MINIFS(AK:AK,$E:$E,$E721)),
100*(AK721-MINIFS(AK:AK,$E:$E,$E721))/(MAXIFS(AK:AK,$E:$E,$E721)-MINIFS(AK:AK,$E:$E,$E721))))</f>
        <v/>
      </c>
      <c r="DA721" s="223" t="str">
        <f t="array" ref="DA721">IF(AL721="","",
IF(INDEX(Settings!$H:$H,MATCH(DA$1,Settings!$G:$G,0))=TRUE,
100-100*(AL721-MINIFS(AL:AL,$E:$E,$E721))/(MAXIFS(AL:AL,$E:$E,$E721)-MINIFS(AL:AL,$E:$E,$E721)),
100*(AL721-MINIFS(AL:AL,$E:$E,$E721))/(MAXIFS(AL:AL,$E:$E,$E721)-MINIFS(AL:AL,$E:$E,$E721))))</f>
        <v/>
      </c>
      <c r="DB721" s="223" t="str">
        <f t="array" ref="DB721">IF(AM721="","",
IF(INDEX(Settings!$H:$H,MATCH(DB$1,Settings!$G:$G,0))=TRUE,
100-100*(AM721-MINIFS(AM:AM,$E:$E,$E721))/(MAXIFS(AM:AM,$E:$E,$E721)-MINIFS(AM:AM,$E:$E,$E721)),
100*(AM721-MINIFS(AM:AM,$E:$E,$E721))/(MAXIFS(AM:AM,$E:$E,$E721)-MINIFS(AM:AM,$E:$E,$E721))))</f>
        <v/>
      </c>
      <c r="DC721" s="223" t="str">
        <f t="array" ref="DC721">IF(AN721="","",
IF(INDEX(Settings!$H:$H,MATCH(DC$1,Settings!$G:$G,0))=TRUE,
100-100*(AN721-MINIFS(AN:AN,$E:$E,$E721))/(MAXIFS(AN:AN,$E:$E,$E721)-MINIFS(AN:AN,$E:$E,$E721)),
100*(AN721-MINIFS(AN:AN,$E:$E,$E721))/(MAXIFS(AN:AN,$E:$E,$E721)-MINIFS(AN:AN,$E:$E,$E721))))</f>
        <v/>
      </c>
      <c r="DD721" s="223" t="str">
        <f t="array" ref="DD721">IF(AO721="","",
IF(INDEX(Settings!$H:$H,MATCH(DD$1,Settings!$G:$G,0))=TRUE,
100-100*(AO721-MINIFS(AO:AO,$E:$E,$E721))/(MAXIFS(AO:AO,$E:$E,$E721)-MINIFS(AO:AO,$E:$E,$E721)),
100*(AO721-MINIFS(AO:AO,$E:$E,$E721))/(MAXIFS(AO:AO,$E:$E,$E721)-MINIFS(AO:AO,$E:$E,$E721))))</f>
        <v/>
      </c>
      <c r="DE721" s="223" t="str">
        <f t="array" ref="DE721">IF(AP721="","",
IF(INDEX(Settings!$H:$H,MATCH(DE$1,Settings!$G:$G,0))=TRUE,
100-100*(AP721-MINIFS(AP:AP,$E:$E,$E721))/(MAXIFS(AP:AP,$E:$E,$E721)-MINIFS(AP:AP,$E:$E,$E721)),
100*(AP721-MINIFS(AP:AP,$E:$E,$E721))/(MAXIFS(AP:AP,$E:$E,$E721)-MINIFS(AP:AP,$E:$E,$E721))))</f>
        <v/>
      </c>
      <c r="DF721" s="223" t="str">
        <f t="array" ref="DF721">IF(AQ721="","",
IF(INDEX(Settings!$H:$H,MATCH(DF$1,Settings!$G:$G,0))=TRUE,
100-100*(AQ721-MINIFS(AQ:AQ,$E:$E,$E721))/(MAXIFS(AQ:AQ,$E:$E,$E721)-MINIFS(AQ:AQ,$E:$E,$E721)),
100*(AQ721-MINIFS(AQ:AQ,$E:$E,$E721))/(MAXIFS(AQ:AQ,$E:$E,$E721)-MINIFS(AQ:AQ,$E:$E,$E721))))</f>
        <v/>
      </c>
      <c r="DG721" s="223" t="str">
        <f t="array" ref="DG721">IF(AR721="","",
IF(INDEX(Settings!$H:$H,MATCH(DG$1,Settings!$G:$G,0))=TRUE,
100-100*(AR721-MINIFS(AR:AR,$E:$E,$E721))/(MAXIFS(AR:AR,$E:$E,$E721)-MINIFS(AR:AR,$E:$E,$E721)),
100*(AR721-MINIFS(AR:AR,$E:$E,$E721))/(MAXIFS(AR:AR,$E:$E,$E721)-MINIFS(AR:AR,$E:$E,$E721))))</f>
        <v/>
      </c>
      <c r="DH721" s="223" t="str">
        <f t="array" ref="DH721">IF(AS721="","",
IF(INDEX(Settings!$H:$H,MATCH(DH$1,Settings!$G:$G,0))=TRUE,
100-100*(AS721-MINIFS(AS:AS,$E:$E,$E721))/(MAXIFS(AS:AS,$E:$E,$E721)-MINIFS(AS:AS,$E:$E,$E721)),
100*(AS721-MINIFS(AS:AS,$E:$E,$E721))/(MAXIFS(AS:AS,$E:$E,$E721)-MINIFS(AS:AS,$E:$E,$E721))))</f>
        <v/>
      </c>
      <c r="DI721" s="223" t="str">
        <f t="array" ref="DI721">IF(AT721="","",
IF(INDEX(Settings!$H:$H,MATCH(DI$1,Settings!$G:$G,0))=TRUE,
100-100*(AT721-MINIFS(AT:AT,$E:$E,$E721))/(MAXIFS(AT:AT,$E:$E,$E721)-MINIFS(AT:AT,$E:$E,$E721)),
100*(AT721-MINIFS(AT:AT,$E:$E,$E721))/(MAXIFS(AT:AT,$E:$E,$E721)-MINIFS(AT:AT,$E:$E,$E721))))</f>
        <v/>
      </c>
      <c r="DJ721" s="223" t="str">
        <f t="array" ref="DJ721">IF(AU721="","",
IF(INDEX(Settings!$H:$H,MATCH(DJ$1,Settings!$G:$G,0))=TRUE,
100-100*(AU721-MINIFS(AU:AU,$E:$E,$E721))/(MAXIFS(AU:AU,$E:$E,$E721)-MINIFS(AU:AU,$E:$E,$E721)),
100*(AU721-MINIFS(AU:AU,$E:$E,$E721))/(MAXIFS(AU:AU,$E:$E,$E721)-MINIFS(AU:AU,$E:$E,$E721))))</f>
        <v/>
      </c>
      <c r="DK721" s="223" t="str">
        <f t="array" ref="DK721">IF(AV721="","",
IF(INDEX(Settings!$H:$H,MATCH(DK$1,Settings!$G:$G,0))=TRUE,
100-100*(AV721-MINIFS(AV:AV,$E:$E,$E721))/(MAXIFS(AV:AV,$E:$E,$E721)-MINIFS(AV:AV,$E:$E,$E721)),
100*(AV721-MINIFS(AV:AV,$E:$E,$E721))/(MAXIFS(AV:AV,$E:$E,$E721)-MINIFS(AV:AV,$E:$E,$E721))))</f>
        <v/>
      </c>
      <c r="DL721" s="223" t="str">
        <f t="array" ref="DL721">IF(AW721="","",
IF(INDEX(Settings!$H:$H,MATCH(DL$1,Settings!$G:$G,0))=TRUE,
100-100*(AW721-MINIFS(AW:AW,$E:$E,$E721))/(MAXIFS(AW:AW,$E:$E,$E721)-MINIFS(AW:AW,$E:$E,$E721)),
100*(AW721-MINIFS(AW:AW,$E:$E,$E721))/(MAXIFS(AW:AW,$E:$E,$E721)-MINIFS(AW:AW,$E:$E,$E721))))</f>
        <v/>
      </c>
      <c r="DM721" s="223" t="str">
        <f t="array" ref="DM721">IF(AX721="","",
IF(INDEX(Settings!$H:$H,MATCH(DM$1,Settings!$G:$G,0))=TRUE,
100-100*(AX721-MINIFS(AX:AX,$E:$E,$E721))/(MAXIFS(AX:AX,$E:$E,$E721)-MINIFS(AX:AX,$E:$E,$E721)),
100*(AX721-MINIFS(AX:AX,$E:$E,$E721))/(MAXIFS(AX:AX,$E:$E,$E721)-MINIFS(AX:AX,$E:$E,$E721))))</f>
        <v/>
      </c>
      <c r="DN721" s="223" t="str">
        <f t="array" ref="DN721">IF(AY721="","",
IF(INDEX(Settings!$H:$H,MATCH(DN$1,Settings!$G:$G,0))=TRUE,
100-100*(AY721-MINIFS(AY:AY,$E:$E,$E721))/(MAXIFS(AY:AY,$E:$E,$E721)-MINIFS(AY:AY,$E:$E,$E721)),
100*(AY721-MINIFS(AY:AY,$E:$E,$E721))/(MAXIFS(AY:AY,$E:$E,$E721)-MINIFS(AY:AY,$E:$E,$E721))))</f>
        <v/>
      </c>
      <c r="DO721" s="223" t="str">
        <f t="array" ref="DO721">IF(AZ721="","",
IF(INDEX(Settings!$H:$H,MATCH(DO$1,Settings!$G:$G,0))=TRUE,
100-100*(AZ721-MINIFS(AZ:AZ,$E:$E,$E721))/(MAXIFS(AZ:AZ,$E:$E,$E721)-MINIFS(AZ:AZ,$E:$E,$E721)),
100*(AZ721-MINIFS(AZ:AZ,$E:$E,$E721))/(MAXIFS(AZ:AZ,$E:$E,$E721)-MINIFS(AZ:AZ,$E:$E,$E721))))</f>
        <v/>
      </c>
      <c r="DP721" s="223" t="str">
        <f t="array" ref="DP721">IF(BA721="","",
IF(INDEX(Settings!$H:$H,MATCH(DP$1,Settings!$G:$G,0))=TRUE,
100-100*(BA721-MINIFS(BA:BA,$E:$E,$E721))/(MAXIFS(BA:BA,$E:$E,$E721)-MINIFS(BA:BA,$E:$E,$E721)),
100*(BA721-MINIFS(BA:BA,$E:$E,$E721))/(MAXIFS(BA:BA,$E:$E,$E721)-MINIFS(BA:BA,$E:$E,$E721))))</f>
        <v/>
      </c>
      <c r="DQ721" s="223" t="str">
        <f t="array" ref="DQ721">IF(BB721="","",
IF(INDEX(Settings!$H:$H,MATCH(DQ$1,Settings!$G:$G,0))=TRUE,
100-100*(BB721-MINIFS(BB:BB,$E:$E,$E721))/(MAXIFS(BB:BB,$E:$E,$E721)-MINIFS(BB:BB,$E:$E,$E721)),
100*(BB721-MINIFS(BB:BB,$E:$E,$E721))/(MAXIFS(BB:BB,$E:$E,$E721)-MINIFS(BB:BB,$E:$E,$E721))))</f>
        <v/>
      </c>
      <c r="DR721" s="223" t="str">
        <f t="array" ref="DR721">IF(BC721="","",
IF(INDEX(Settings!$H:$H,MATCH(DR$1,Settings!$G:$G,0))=TRUE,
100-100*(BC721-MINIFS(BC:BC,$E:$E,$E721))/(MAXIFS(BC:BC,$E:$E,$E721)-MINIFS(BC:BC,$E:$E,$E721)),
100*(BC721-MINIFS(BC:BC,$E:$E,$E721))/(MAXIFS(BC:BC,$E:$E,$E721)-MINIFS(BC:BC,$E:$E,$E721))))</f>
        <v/>
      </c>
      <c r="DS721" s="223" t="str">
        <f t="array" ref="DS721">IF(BD721="","",
IF(INDEX(Settings!$H:$H,MATCH(DS$1,Settings!$G:$G,0))=TRUE,
100-100*(BD721-MINIFS(BD:BD,$E:$E,$E721))/(MAXIFS(BD:BD,$E:$E,$E721)-MINIFS(BD:BD,$E:$E,$E721)),
100*(BD721-MINIFS(BD:BD,$E:$E,$E721))/(MAXIFS(BD:BD,$E:$E,$E721)-MINIFS(BD:BD,$E:$E,$E721))))</f>
        <v/>
      </c>
      <c r="DT721" s="223" t="str">
        <f t="array" ref="DT721">IF(BE721="","",
IF(INDEX(Settings!$H:$H,MATCH(DT$1,Settings!$G:$G,0))=TRUE,
100-100*(BE721-MINIFS(BE:BE,$E:$E,$E721))/(MAXIFS(BE:BE,$E:$E,$E721)-MINIFS(BE:BE,$E:$E,$E721)),
100*(BE721-MINIFS(BE:BE,$E:$E,$E721))/(MAXIFS(BE:BE,$E:$E,$E721)-MINIFS(BE:BE,$E:$E,$E721))))</f>
        <v/>
      </c>
      <c r="DU721" s="223" t="str">
        <f t="array" ref="DU721">IF(BF721="","",
IF(INDEX(Settings!$H:$H,MATCH(DU$1,Settings!$G:$G,0))=TRUE,
100-100*(BF721-MINIFS(BF:BF,$E:$E,$E721))/(MAXIFS(BF:BF,$E:$E,$E721)-MINIFS(BF:BF,$E:$E,$E721)),
100*(BF721-MINIFS(BF:BF,$E:$E,$E721))/(MAXIFS(BF:BF,$E:$E,$E721)-MINIFS(BF:BF,$E:$E,$E721))))</f>
        <v/>
      </c>
      <c r="DV721" s="223" t="str">
        <f t="array" ref="DV721">IF(BG721="","",
IF(INDEX(Settings!$H:$H,MATCH(DV$1,Settings!$G:$G,0))=TRUE,
100-100*(BG721-MINIFS(BG:BG,$E:$E,$E721))/(MAXIFS(BG:BG,$E:$E,$E721)-MINIFS(BG:BG,$E:$E,$E721)),
100*(BG721-MINIFS(BG:BG,$E:$E,$E721))/(MAXIFS(BG:BG,$E:$E,$E721)-MINIFS(BG:BG,$E:$E,$E721))))</f>
        <v/>
      </c>
      <c r="DW721" s="223" t="str">
        <f t="array" ref="DW721">IF(BH721="","",
IF(INDEX(Settings!$H:$H,MATCH(DW$1,Settings!$G:$G,0))=TRUE,
100-100*(BH721-MINIFS(BH:BH,$E:$E,$E721))/(MAXIFS(BH:BH,$E:$E,$E721)-MINIFS(BH:BH,$E:$E,$E721)),
100*(BH721-MINIFS(BH:BH,$E:$E,$E721))/(MAXIFS(BH:BH,$E:$E,$E721)-MINIFS(BH:BH,$E:$E,$E721))))</f>
        <v/>
      </c>
      <c r="DX721" s="223" t="str">
        <f t="array" ref="DX721">IF(BI721="","",
IF(INDEX(Settings!$H:$H,MATCH(DX$1,Settings!$G:$G,0))=TRUE,
100-100*(BI721-MINIFS(BI:BI,$E:$E,$E721))/(MAXIFS(BI:BI,$E:$E,$E721)-MINIFS(BI:BI,$E:$E,$E721)),
100*(BI721-MINIFS(BI:BI,$E:$E,$E721))/(MAXIFS(BI:BI,$E:$E,$E721)-MINIFS(BI:BI,$E:$E,$E721))))</f>
        <v/>
      </c>
      <c r="DY721" s="223" t="str">
        <f t="array" ref="DY721">IF(BJ721="","",
IF(INDEX(Settings!$H:$H,MATCH(DY$1,Settings!$G:$G,0))=TRUE,
100-100*(BJ721-MINIFS(BJ:BJ,$E:$E,$E721))/(MAXIFS(BJ:BJ,$E:$E,$E721)-MINIFS(BJ:BJ,$E:$E,$E721)),
100*(BJ721-MINIFS(BJ:BJ,$E:$E,$E721))/(MAXIFS(BJ:BJ,$E:$E,$E721)-MINIFS(BJ:BJ,$E:$E,$E721))))</f>
        <v/>
      </c>
      <c r="DZ721" s="225"/>
      <c r="EA721" s="225"/>
      <c r="EB721" s="225" t="str">
        <f t="shared" si="8"/>
        <v/>
      </c>
      <c r="EC721" s="225" t="str">
        <f t="shared" si="9"/>
        <v/>
      </c>
      <c r="ED721" s="225" t="str">
        <f t="shared" si="10"/>
        <v/>
      </c>
      <c r="EE721" s="225" t="str">
        <f t="shared" si="11"/>
        <v/>
      </c>
      <c r="EF721" s="225" t="str">
        <f t="shared" si="12"/>
        <v/>
      </c>
      <c r="EG721" s="225" t="str">
        <f t="shared" si="13"/>
        <v/>
      </c>
      <c r="EH721" s="225"/>
      <c r="EI721" s="225"/>
      <c r="EJ721" s="225"/>
      <c r="EK721" s="225"/>
      <c r="EL721" s="225"/>
      <c r="EM721" s="225"/>
    </row>
    <row r="722">
      <c r="A722" s="231"/>
      <c r="B722" s="231"/>
      <c r="C722" s="231"/>
      <c r="D722" s="231" t="str">
        <f t="array" ref="D722">IFERROR(INDEX(Profiles!$B:$B,MATCH($A722,Profiles!$A:$A,0)),"")</f>
        <v/>
      </c>
      <c r="E722" s="231"/>
      <c r="F722" s="231"/>
      <c r="G722" s="231"/>
      <c r="H722" s="231"/>
      <c r="I722" s="231" t="str">
        <f>IF(A722="","",IF(Settings!$N$3="DATE",F722&amp;": "&amp;TEXT(B722,"M/DD/YY"),F722&amp;": "&amp;H722))</f>
        <v/>
      </c>
      <c r="J722" s="231"/>
      <c r="K722" s="231"/>
      <c r="L722" s="231"/>
      <c r="M722" s="232" t="str">
        <f t="shared" si="14"/>
        <v/>
      </c>
      <c r="N722" s="231"/>
      <c r="O722" s="231"/>
      <c r="P722" s="231"/>
      <c r="Q722" s="231"/>
      <c r="R722" s="231"/>
      <c r="S722" s="230" t="str">
        <f>IFERROR(VLOOKUP(AF722, 'YOYO IR Scores'!A:C, 3, FALSE), "")
</f>
        <v/>
      </c>
      <c r="T722" s="231"/>
      <c r="U722" s="231"/>
      <c r="V722" s="231"/>
      <c r="W722" s="231"/>
      <c r="X722" s="233" t="str">
        <f t="shared" si="4"/>
        <v/>
      </c>
      <c r="Y722" s="234" t="str">
        <f t="shared" si="5"/>
        <v/>
      </c>
      <c r="Z722" s="234" t="str">
        <f t="shared" si="6"/>
        <v/>
      </c>
      <c r="AA722" s="233" t="str">
        <f t="shared" si="7"/>
        <v/>
      </c>
      <c r="AB722" s="232"/>
      <c r="AC722" s="232"/>
      <c r="AD722" s="232"/>
      <c r="AE722" s="232" t="str">
        <f>IFERROR(VLOOKUP(AF722, 'YOYO IR Scores'!A:C, 2, FALSE), "")</f>
        <v/>
      </c>
      <c r="AF722" s="232"/>
      <c r="AG722" s="23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c r="BD722" s="232"/>
      <c r="BE722" s="232"/>
      <c r="BF722" s="232"/>
      <c r="BG722" s="232"/>
      <c r="BH722" s="232"/>
      <c r="BI722" s="232"/>
      <c r="BJ722" s="232"/>
      <c r="BK722" s="232" t="str">
        <f t="array" ref="BK722">IF(J722="","",
IF(INDEX(Settings!$H:$H,MATCH(BY$1,Settings!$G:$G,0))=TRUE,
100-100*(J722-MIN(J:J))/(MAX(J:J)-MIN(J:J)),
100*(J722-MIN(J:J))/(MAX(J:J)-MIN(J:J))))</f>
        <v/>
      </c>
      <c r="BL722" s="232" t="str">
        <f t="array" ref="BL722">IF(J722="","",
IF(INDEX(Settings!$H:$H,MATCH(BY$1,Settings!$G:$G,0))=TRUE,
100-100*(J722-MINIFS(J:J,$E:$E,$E722))/(MAXIFS(J:J,$E:$E,$E722)-MINIFS(J:J,$E:$E,$E722)),
100*(J722-MINIFS(J:J,$E:$E,$E722))/(MAXIFS(J:J,$E:$E,$E722)-MINIFS(J:J,$E:$E,$E722))))</f>
        <v/>
      </c>
      <c r="BM722" s="232" t="str">
        <f t="array" ref="BM722">IF(J722="","",
IF(INDEX(Settings!$H:$H,MATCH(BY$1,Settings!$G:$G,0))=TRUE,
100-100*(J722-MINIFS(J:J,$E:$E,$E722,$I:$I,$I722))/(MAXIFS(J:J,$E:$E,$E722,$I:$I,$I722)-MINIFS(J:J,$E:$E,$E722,$I:$I,$I722)),
100*(J722-MINIFS(J:J,$E:$E,$E722,$I:$I,$I722))/(MAXIFS(J:J,$E:$E,$E722,$I:$I,$I722)-MINIFS(J:J,$E:$E,$E722,$I:$I,$I722))))</f>
        <v/>
      </c>
      <c r="BN722" s="231" t="str">
        <f t="array" ref="BN722">IF(J722="","",
IF(INDEX(Settings!$H:$H,MATCH(BY$1,Settings!$G:$G,0))=TRUE,
100-100*PERCENTRANK(J:J,J722),
100*PERCENTRANK(J:J,J722)))</f>
        <v/>
      </c>
      <c r="BO722" s="231" t="str">
        <f>IFERROR(__xludf.DUMMYFUNCTION("IF(J722="""","""",
IF(INDEX(Settings!$H:$H,MATCH(BY$1,Settings!$G:$G,0))=TRUE,
100-100*PERCENTRANK(FILTER(J:J,$E:$E=$E722),J722),
100*PERCENTRANK(FILTER(J:J,$E:$E=$E722),J722)))"),"")</f>
        <v/>
      </c>
      <c r="BP722" s="231" t="str">
        <f>IFERROR(__xludf.DUMMYFUNCTION("IF(J722="""","""",
IF(INDEX(Settings!$H:$H,MATCH(BY$1,Settings!$G:$G,0))=TRUE,
100-100*PERCENTRANK(FILTER(J:J,$E:$E=$E722,$I:$I=$I722),J722),
100*PERCENTRANK(FILTER(J:J,$E:$E=$E722,$I:$I=$I722),J722)))"),"")</f>
        <v/>
      </c>
      <c r="BQ722" s="233" t="str">
        <f t="array" ref="BQ722">IF(J722="","",
IF(INDEX(Settings!$H:$H,MATCH(BY$1,Settings!$G:$G,0))=TRUE,
-1*(J722-AVERAGE(J:J))/STDEV(J:J),
(J722-AVERAGE(J:J))/STDEV(J:J)))</f>
        <v/>
      </c>
      <c r="BR722" s="233" t="str">
        <f>IFERROR(__xludf.DUMMYFUNCTION("IF(J722="""","""",
IF(INDEX(Settings!$H:$H,MATCH(BY$1,Settings!$G:$G,0))=TRUE,
-1*(J722-AVERAGEIFS(J:J,$E:$E,$E722))/STDEV(FILTER(J:J,$E:$E=$E722)),
(J722-AVERAGEIFS(J:J,$E:$E,$E722))/STDEV(FILTER(J:J,$E:$E=$E722))))"),"")</f>
        <v/>
      </c>
      <c r="BS722" s="233"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1"/>
      <c r="BX722" s="231"/>
      <c r="BY722" s="232" t="str">
        <f t="array" ref="BY722">IF(J722="","",
IF(INDEX(Settings!$H:$H,MATCH(BY$1,Settings!$G:$G,0))=TRUE,
100-100*(J722-MINIFS(J:J,$E:$E,$E722))/(MAXIFS(J:J,$E:$E,$E722)-MINIFS(J:J,$E:$E,$E722)),
100*(J722-MINIFS(J:J,$E:$E,$E722))/(MAXIFS(J:J,$E:$E,$E722)-MINIFS(J:J,$E:$E,$E722))))</f>
        <v/>
      </c>
      <c r="BZ722" s="232" t="str">
        <f t="array" ref="BZ722">IF(K722="","",
IF(INDEX(Settings!$H:$H,MATCH(BZ$1,Settings!$G:$G,0))=TRUE,
100-100*(K722-MINIFS(K:K,$E:$E,$E722))/(MAXIFS(K:K,$E:$E,$E722)-MINIFS(K:K,$E:$E,$E722)),
100*(K722-MINIFS(K:K,$E:$E,$E722))/(MAXIFS(K:K,$E:$E,$E722)-MINIFS(K:K,$E:$E,$E722))))</f>
        <v/>
      </c>
      <c r="CA722" s="232" t="str">
        <f t="array" ref="CA722">IF(L722="","",
IF(INDEX(Settings!$H:$H,MATCH(CA$1,Settings!$G:$G,0))=TRUE,
100-100*(L722-MINIFS(L:L,$E:$E,$E722))/(MAXIFS(L:L,$E:$E,$E722)-MINIFS(L:L,$E:$E,$E722)),
100*(L722-MINIFS(L:L,$E:$E,$E722))/(MAXIFS(L:L,$E:$E,$E722)-MINIFS(L:L,$E:$E,$E722))))</f>
        <v/>
      </c>
      <c r="CB722" s="232" t="str">
        <f t="array" ref="CB722">IF(M722="","",
IF(INDEX(Settings!$H:$H,MATCH(CB$1,Settings!$G:$G,0))=TRUE,
100-100*(M722-MINIFS(M:M,$E:$E,$E722))/(MAXIFS(M:M,$E:$E,$E722)-MINIFS(M:M,$E:$E,$E722)),
100*(M722-MINIFS(M:M,$E:$E,$E722))/(MAXIFS(M:M,$E:$E,$E722)-MINIFS(M:M,$E:$E,$E722))))</f>
        <v/>
      </c>
      <c r="CC722" s="232" t="str">
        <f t="array" ref="CC722">IF(N722="","",
IF(INDEX(Settings!$H:$H,MATCH(CC$1,Settings!$G:$G,0))=TRUE,
100-100*(N722-MINIFS(N:N,$E:$E,$E722))/(MAXIFS(N:N,$E:$E,$E722)-MINIFS(N:N,$E:$E,$E722)),
100*(N722-MINIFS(N:N,$E:$E,$E722))/(MAXIFS(N:N,$E:$E,$E722)-MINIFS(N:N,$E:$E,$E722))))</f>
        <v/>
      </c>
      <c r="CD722" s="232" t="str">
        <f t="array" ref="CD722">IF(O722="","",
IF(INDEX(Settings!$H:$H,MATCH(CD$1,Settings!$G:$G,0))=TRUE,
100-100*(O722-MINIFS(O:O,$E:$E,$E722))/(MAXIFS(O:O,$E:$E,$E722)-MINIFS(O:O,$E:$E,$E722)),
100*(O722-MINIFS(O:O,$E:$E,$E722))/(MAXIFS(O:O,$E:$E,$E722)-MINIFS(O:O,$E:$E,$E722))))</f>
        <v/>
      </c>
      <c r="CE722" s="232" t="str">
        <f t="array" ref="CE722">IF(P722="","",
IF(INDEX(Settings!$H:$H,MATCH(CE$1,Settings!$G:$G,0))=TRUE,
100-100*(P722-MINIFS(P:P,$E:$E,$E722))/(MAXIFS(P:P,$E:$E,$E722)-MINIFS(P:P,$E:$E,$E722)),
100*(P722-MINIFS(P:P,$E:$E,$E722))/(MAXIFS(P:P,$E:$E,$E722)-MINIFS(P:P,$E:$E,$E722))))</f>
        <v/>
      </c>
      <c r="CF722" s="232" t="str">
        <f t="array" ref="CF722">IF(Q722="","",
IF(INDEX(Settings!$H:$H,MATCH(CF$1,Settings!$G:$G,0))=TRUE,
100-100*(Q722-MINIFS(Q:Q,$E:$E,$E722))/(MAXIFS(Q:Q,$E:$E,$E722)-MINIFS(Q:Q,$E:$E,$E722)),
100*(Q722-MINIFS(Q:Q,$E:$E,$E722))/(MAXIFS(Q:Q,$E:$E,$E722)-MINIFS(Q:Q,$E:$E,$E722))))</f>
        <v/>
      </c>
      <c r="CG722" s="232" t="str">
        <f t="array" ref="CG722">IF(R722="","",
IF(INDEX(Settings!$H:$H,MATCH(CG$1,Settings!$G:$G,0))=TRUE,
100-100*(R722-MINIFS(R:R,$E:$E,$E722))/(MAXIFS(R:R,$E:$E,$E722)-MINIFS(R:R,$E:$E,$E722)),
100*(R722-MINIFS(R:R,$E:$E,$E722))/(MAXIFS(R:R,$E:$E,$E722)-MINIFS(R:R,$E:$E,$E722))))</f>
        <v/>
      </c>
      <c r="CH722" s="232" t="str">
        <f t="array" ref="CH722">IF(S722="","",
IF(INDEX(Settings!$H:$H,MATCH(CH$1,Settings!$G:$G,0))=TRUE,
100-100*(S722-MINIFS(S:S,$E:$E,$E722))/(MAXIFS(S:S,$E:$E,$E722)-MINIFS(S:S,$E:$E,$E722)),
100*(S722-MINIFS(S:S,$E:$E,$E722))/(MAXIFS(S:S,$E:$E,$E722)-MINIFS(S:S,$E:$E,$E722))))</f>
        <v/>
      </c>
      <c r="CI722" s="232" t="str">
        <f t="array" ref="CI722">IF(T722="","",
IF(INDEX(Settings!$H:$H,MATCH(CI$1,Settings!$G:$G,0))=TRUE,
100-100*(T722-MINIFS(T:T,$E:$E,$E722))/(MAXIFS(T:T,$E:$E,$E722)-MINIFS(T:T,$E:$E,$E722)),
100*(T722-MINIFS(T:T,$E:$E,$E722))/(MAXIFS(T:T,$E:$E,$E722)-MINIFS(T:T,$E:$E,$E722))))</f>
        <v/>
      </c>
      <c r="CJ722" s="232" t="str">
        <f t="array" ref="CJ722">IF(U722="","",
IF(INDEX(Settings!$H:$H,MATCH(CJ$1,Settings!$G:$G,0))=TRUE,
100-100*(U722-MINIFS(U:U,$E:$E,$E722))/(MAXIFS(U:U,$E:$E,$E722)-MINIFS(U:U,$E:$E,$E722)),
100*(U722-MINIFS(U:U,$E:$E,$E722))/(MAXIFS(U:U,$E:$E,$E722)-MINIFS(U:U,$E:$E,$E722))))</f>
        <v/>
      </c>
      <c r="CK722" s="232" t="str">
        <f t="array" ref="CK722">IF(V722="","",
IF(INDEX(Settings!$H:$H,MATCH(CK$1,Settings!$G:$G,0))=TRUE,
100-100*(V722-MINIFS(V:V,$E:$E,$E722))/(MAXIFS(V:V,$E:$E,$E722)-MINIFS(V:V,$E:$E,$E722)),
100*(V722-MINIFS(V:V,$E:$E,$E722))/(MAXIFS(V:V,$E:$E,$E722)-MINIFS(V:V,$E:$E,$E722))))</f>
        <v/>
      </c>
      <c r="CL722" s="232" t="str">
        <f t="array" ref="CL722">IF(W722="","",
IF(INDEX(Settings!$H:$H,MATCH(CL$1,Settings!$G:$G,0))=TRUE,
100-100*(W722-MINIFS(W:W,$E:$E,$E722))/(MAXIFS(W:W,$E:$E,$E722)-MINIFS(W:W,$E:$E,$E722)),
100*(W722-MINIFS(W:W,$E:$E,$E722))/(MAXIFS(W:W,$E:$E,$E722)-MINIFS(W:W,$E:$E,$E722))))</f>
        <v/>
      </c>
      <c r="CM722" s="232" t="str">
        <f t="array" ref="CM722">IF(X722="","",
IF(INDEX(Settings!$H:$H,MATCH(CM$1,Settings!$G:$G,0))=TRUE,
100-100*(X722-MINIFS(X:X,$E:$E,$E722))/(MAXIFS(X:X,$E:$E,$E722)-MINIFS(X:X,$E:$E,$E722)),
100*(X722-MINIFS(X:X,$E:$E,$E722))/(MAXIFS(X:X,$E:$E,$E722)-MINIFS(X:X,$E:$E,$E722))))</f>
        <v/>
      </c>
      <c r="CN722" s="232" t="str">
        <f t="array" ref="CN722">IF(Y722="","",
IF(INDEX(Settings!$H:$H,MATCH(CN$1,Settings!$G:$G,0))=TRUE,
100-100*(Y722-MINIFS(Y:Y,$E:$E,$E722))/(MAXIFS(Y:Y,$E:$E,$E722)-MINIFS(Y:Y,$E:$E,$E722)),
100*(Y722-MINIFS(Y:Y,$E:$E,$E722))/(MAXIFS(Y:Y,$E:$E,$E722)-MINIFS(Y:Y,$E:$E,$E722))))</f>
        <v/>
      </c>
      <c r="CO722" s="232" t="str">
        <f t="array" ref="CO722">IF(Z722="","",
IF(INDEX(Settings!$H:$H,MATCH(CO$1,Settings!$G:$G,0))=TRUE,
100-100*(Z722-MINIFS(Z:Z,$E:$E,$E722))/(MAXIFS(Z:Z,$E:$E,$E722)-MINIFS(Z:Z,$E:$E,$E722)),
100*(Z722-MINIFS(Z:Z,$E:$E,$E722))/(MAXIFS(Z:Z,$E:$E,$E722)-MINIFS(Z:Z,$E:$E,$E722))))</f>
        <v/>
      </c>
      <c r="CP722" s="232" t="str">
        <f t="array" ref="CP722">IF(AA722="","",
IF(INDEX(Settings!$H:$H,MATCH(CP$1,Settings!$G:$G,0))=TRUE,
100-100*(AA722-MINIFS(AA:AA,$E:$E,$E722))/(MAXIFS(AA:AA,$E:$E,$E722)-MINIFS(AA:AA,$E:$E,$E722)),
100*(AA722-MINIFS(AA:AA,$E:$E,$E722))/(MAXIFS(AA:AA,$E:$E,$E722)-MINIFS(AA:AA,$E:$E,$E722))))</f>
        <v/>
      </c>
      <c r="CQ722" s="232" t="str">
        <f t="array" ref="CQ722">IF(AB722="","",
IF(INDEX(Settings!$H:$H,MATCH(CQ$1,Settings!$G:$G,0))=TRUE,
100-100*(AB722-MINIFS(AB:AB,$E:$E,$E722))/(MAXIFS(AB:AB,$E:$E,$E722)-MINIFS(AB:AB,$E:$E,$E722)),
100*(AB722-MINIFS(AB:AB,$E:$E,$E722))/(MAXIFS(AB:AB,$E:$E,$E722)-MINIFS(AB:AB,$E:$E,$E722))))</f>
        <v/>
      </c>
      <c r="CR722" s="232" t="str">
        <f t="array" ref="CR722">IF(AC722="","",
IF(INDEX(Settings!$H:$H,MATCH(CR$1,Settings!$G:$G,0))=TRUE,
100-100*(AC722-MINIFS(AC:AC,$E:$E,$E722))/(MAXIFS(AC:AC,$E:$E,$E722)-MINIFS(AC:AC,$E:$E,$E722)),
100*(AC722-MINIFS(AC:AC,$E:$E,$E722))/(MAXIFS(AC:AC,$E:$E,$E722)-MINIFS(AC:AC,$E:$E,$E722))))</f>
        <v/>
      </c>
      <c r="CS722" s="232" t="str">
        <f t="array" ref="CS722">IF(AD722="","",
IF(INDEX(Settings!$H:$H,MATCH(CS$1,Settings!$G:$G,0))=TRUE,
100-100*(AD722-MINIFS(AD:AD,$E:$E,$E722))/(MAXIFS(AD:AD,$E:$E,$E722)-MINIFS(AD:AD,$E:$E,$E722)),
100*(AD722-MINIFS(AD:AD,$E:$E,$E722))/(MAXIFS(AD:AD,$E:$E,$E722)-MINIFS(AD:AD,$E:$E,$E722))))</f>
        <v/>
      </c>
      <c r="CT722" s="232" t="str">
        <f t="array" ref="CT722">IF(AE722="","",
IF(INDEX(Settings!$H:$H,MATCH(CT$1,Settings!$G:$G,0))=TRUE,
100-100*(AE722-MINIFS(AE:AE,$E:$E,$E722))/(MAXIFS(AE:AE,$E:$E,$E722)-MINIFS(AE:AE,$E:$E,$E722)),
100*(AE722-MINIFS(AE:AE,$E:$E,$E722))/(MAXIFS(AE:AE,$E:$E,$E722)-MINIFS(AE:AE,$E:$E,$E722))))</f>
        <v/>
      </c>
      <c r="CU722" s="232" t="str">
        <f t="array" ref="CU722">IF(AF722="","",
IF(INDEX(Settings!$H:$H,MATCH(CU$1,Settings!$G:$G,0))=TRUE,
100-100*(AF722-MINIFS(AF:AF,$E:$E,$E722))/(MAXIFS(AF:AF,$E:$E,$E722)-MINIFS(AF:AF,$E:$E,$E722)),
100*(AF722-MINIFS(AF:AF,$E:$E,$E722))/(MAXIFS(AF:AF,$E:$E,$E722)-MINIFS(AF:AF,$E:$E,$E722))))</f>
        <v/>
      </c>
      <c r="CV722" s="232" t="str">
        <f t="array" ref="CV722">IF(AG722="","",
IF(INDEX(Settings!$H:$H,MATCH(CV$1,Settings!$G:$G,0))=TRUE,
100-100*(AG722-MINIFS(AG:AG,$E:$E,$E722))/(MAXIFS(AG:AG,$E:$E,$E722)-MINIFS(AG:AG,$E:$E,$E722)),
100*(AG722-MINIFS(AG:AG,$E:$E,$E722))/(MAXIFS(AG:AG,$E:$E,$E722)-MINIFS(AG:AG,$E:$E,$E722))))</f>
        <v/>
      </c>
      <c r="CW722" s="232" t="str">
        <f t="array" ref="CW722">IF(AH722="","",
IF(INDEX(Settings!$H:$H,MATCH(CW$1,Settings!$G:$G,0))=TRUE,
100-100*(AH722-MINIFS(AH:AH,$E:$E,$E722))/(MAXIFS(AH:AH,$E:$E,$E722)-MINIFS(AH:AH,$E:$E,$E722)),
100*(AH722-MINIFS(AH:AH,$E:$E,$E722))/(MAXIFS(AH:AH,$E:$E,$E722)-MINIFS(AH:AH,$E:$E,$E722))))</f>
        <v/>
      </c>
      <c r="CX722" s="232" t="str">
        <f t="array" ref="CX722">IF(AI722="","",
IF(INDEX(Settings!$H:$H,MATCH(CX$1,Settings!$G:$G,0))=TRUE,
100-100*(AI722-MINIFS(AI:AI,$E:$E,$E722))/(MAXIFS(AI:AI,$E:$E,$E722)-MINIFS(AI:AI,$E:$E,$E722)),
100*(AI722-MINIFS(AI:AI,$E:$E,$E722))/(MAXIFS(AI:AI,$E:$E,$E722)-MINIFS(AI:AI,$E:$E,$E722))))</f>
        <v/>
      </c>
      <c r="CY722" s="232" t="str">
        <f t="array" ref="CY722">IF(AJ722="","",
IF(INDEX(Settings!$H:$H,MATCH(CY$1,Settings!$G:$G,0))=TRUE,
100-100*(AJ722-MINIFS(AJ:AJ,$E:$E,$E722))/(MAXIFS(AJ:AJ,$E:$E,$E722)-MINIFS(AJ:AJ,$E:$E,$E722)),
100*(AJ722-MINIFS(AJ:AJ,$E:$E,$E722))/(MAXIFS(AJ:AJ,$E:$E,$E722)-MINIFS(AJ:AJ,$E:$E,$E722))))</f>
        <v/>
      </c>
      <c r="CZ722" s="232" t="str">
        <f t="array" ref="CZ722">IF(AK722="","",
IF(INDEX(Settings!$H:$H,MATCH(CZ$1,Settings!$G:$G,0))=TRUE,
100-100*(AK722-MINIFS(AK:AK,$E:$E,$E722))/(MAXIFS(AK:AK,$E:$E,$E722)-MINIFS(AK:AK,$E:$E,$E722)),
100*(AK722-MINIFS(AK:AK,$E:$E,$E722))/(MAXIFS(AK:AK,$E:$E,$E722)-MINIFS(AK:AK,$E:$E,$E722))))</f>
        <v/>
      </c>
      <c r="DA722" s="232" t="str">
        <f t="array" ref="DA722">IF(AL722="","",
IF(INDEX(Settings!$H:$H,MATCH(DA$1,Settings!$G:$G,0))=TRUE,
100-100*(AL722-MINIFS(AL:AL,$E:$E,$E722))/(MAXIFS(AL:AL,$E:$E,$E722)-MINIFS(AL:AL,$E:$E,$E722)),
100*(AL722-MINIFS(AL:AL,$E:$E,$E722))/(MAXIFS(AL:AL,$E:$E,$E722)-MINIFS(AL:AL,$E:$E,$E722))))</f>
        <v/>
      </c>
      <c r="DB722" s="232" t="str">
        <f t="array" ref="DB722">IF(AM722="","",
IF(INDEX(Settings!$H:$H,MATCH(DB$1,Settings!$G:$G,0))=TRUE,
100-100*(AM722-MINIFS(AM:AM,$E:$E,$E722))/(MAXIFS(AM:AM,$E:$E,$E722)-MINIFS(AM:AM,$E:$E,$E722)),
100*(AM722-MINIFS(AM:AM,$E:$E,$E722))/(MAXIFS(AM:AM,$E:$E,$E722)-MINIFS(AM:AM,$E:$E,$E722))))</f>
        <v/>
      </c>
      <c r="DC722" s="232" t="str">
        <f t="array" ref="DC722">IF(AN722="","",
IF(INDEX(Settings!$H:$H,MATCH(DC$1,Settings!$G:$G,0))=TRUE,
100-100*(AN722-MINIFS(AN:AN,$E:$E,$E722))/(MAXIFS(AN:AN,$E:$E,$E722)-MINIFS(AN:AN,$E:$E,$E722)),
100*(AN722-MINIFS(AN:AN,$E:$E,$E722))/(MAXIFS(AN:AN,$E:$E,$E722)-MINIFS(AN:AN,$E:$E,$E722))))</f>
        <v/>
      </c>
      <c r="DD722" s="232" t="str">
        <f t="array" ref="DD722">IF(AO722="","",
IF(INDEX(Settings!$H:$H,MATCH(DD$1,Settings!$G:$G,0))=TRUE,
100-100*(AO722-MINIFS(AO:AO,$E:$E,$E722))/(MAXIFS(AO:AO,$E:$E,$E722)-MINIFS(AO:AO,$E:$E,$E722)),
100*(AO722-MINIFS(AO:AO,$E:$E,$E722))/(MAXIFS(AO:AO,$E:$E,$E722)-MINIFS(AO:AO,$E:$E,$E722))))</f>
        <v/>
      </c>
      <c r="DE722" s="232" t="str">
        <f t="array" ref="DE722">IF(AP722="","",
IF(INDEX(Settings!$H:$H,MATCH(DE$1,Settings!$G:$G,0))=TRUE,
100-100*(AP722-MINIFS(AP:AP,$E:$E,$E722))/(MAXIFS(AP:AP,$E:$E,$E722)-MINIFS(AP:AP,$E:$E,$E722)),
100*(AP722-MINIFS(AP:AP,$E:$E,$E722))/(MAXIFS(AP:AP,$E:$E,$E722)-MINIFS(AP:AP,$E:$E,$E722))))</f>
        <v/>
      </c>
      <c r="DF722" s="232" t="str">
        <f t="array" ref="DF722">IF(AQ722="","",
IF(INDEX(Settings!$H:$H,MATCH(DF$1,Settings!$G:$G,0))=TRUE,
100-100*(AQ722-MINIFS(AQ:AQ,$E:$E,$E722))/(MAXIFS(AQ:AQ,$E:$E,$E722)-MINIFS(AQ:AQ,$E:$E,$E722)),
100*(AQ722-MINIFS(AQ:AQ,$E:$E,$E722))/(MAXIFS(AQ:AQ,$E:$E,$E722)-MINIFS(AQ:AQ,$E:$E,$E722))))</f>
        <v/>
      </c>
      <c r="DG722" s="232" t="str">
        <f t="array" ref="DG722">IF(AR722="","",
IF(INDEX(Settings!$H:$H,MATCH(DG$1,Settings!$G:$G,0))=TRUE,
100-100*(AR722-MINIFS(AR:AR,$E:$E,$E722))/(MAXIFS(AR:AR,$E:$E,$E722)-MINIFS(AR:AR,$E:$E,$E722)),
100*(AR722-MINIFS(AR:AR,$E:$E,$E722))/(MAXIFS(AR:AR,$E:$E,$E722)-MINIFS(AR:AR,$E:$E,$E722))))</f>
        <v/>
      </c>
      <c r="DH722" s="232" t="str">
        <f t="array" ref="DH722">IF(AS722="","",
IF(INDEX(Settings!$H:$H,MATCH(DH$1,Settings!$G:$G,0))=TRUE,
100-100*(AS722-MINIFS(AS:AS,$E:$E,$E722))/(MAXIFS(AS:AS,$E:$E,$E722)-MINIFS(AS:AS,$E:$E,$E722)),
100*(AS722-MINIFS(AS:AS,$E:$E,$E722))/(MAXIFS(AS:AS,$E:$E,$E722)-MINIFS(AS:AS,$E:$E,$E722))))</f>
        <v/>
      </c>
      <c r="DI722" s="232" t="str">
        <f t="array" ref="DI722">IF(AT722="","",
IF(INDEX(Settings!$H:$H,MATCH(DI$1,Settings!$G:$G,0))=TRUE,
100-100*(AT722-MINIFS(AT:AT,$E:$E,$E722))/(MAXIFS(AT:AT,$E:$E,$E722)-MINIFS(AT:AT,$E:$E,$E722)),
100*(AT722-MINIFS(AT:AT,$E:$E,$E722))/(MAXIFS(AT:AT,$E:$E,$E722)-MINIFS(AT:AT,$E:$E,$E722))))</f>
        <v/>
      </c>
      <c r="DJ722" s="232" t="str">
        <f t="array" ref="DJ722">IF(AU722="","",
IF(INDEX(Settings!$H:$H,MATCH(DJ$1,Settings!$G:$G,0))=TRUE,
100-100*(AU722-MINIFS(AU:AU,$E:$E,$E722))/(MAXIFS(AU:AU,$E:$E,$E722)-MINIFS(AU:AU,$E:$E,$E722)),
100*(AU722-MINIFS(AU:AU,$E:$E,$E722))/(MAXIFS(AU:AU,$E:$E,$E722)-MINIFS(AU:AU,$E:$E,$E722))))</f>
        <v/>
      </c>
      <c r="DK722" s="232" t="str">
        <f t="array" ref="DK722">IF(AV722="","",
IF(INDEX(Settings!$H:$H,MATCH(DK$1,Settings!$G:$G,0))=TRUE,
100-100*(AV722-MINIFS(AV:AV,$E:$E,$E722))/(MAXIFS(AV:AV,$E:$E,$E722)-MINIFS(AV:AV,$E:$E,$E722)),
100*(AV722-MINIFS(AV:AV,$E:$E,$E722))/(MAXIFS(AV:AV,$E:$E,$E722)-MINIFS(AV:AV,$E:$E,$E722))))</f>
        <v/>
      </c>
      <c r="DL722" s="232" t="str">
        <f t="array" ref="DL722">IF(AW722="","",
IF(INDEX(Settings!$H:$H,MATCH(DL$1,Settings!$G:$G,0))=TRUE,
100-100*(AW722-MINIFS(AW:AW,$E:$E,$E722))/(MAXIFS(AW:AW,$E:$E,$E722)-MINIFS(AW:AW,$E:$E,$E722)),
100*(AW722-MINIFS(AW:AW,$E:$E,$E722))/(MAXIFS(AW:AW,$E:$E,$E722)-MINIFS(AW:AW,$E:$E,$E722))))</f>
        <v/>
      </c>
      <c r="DM722" s="232" t="str">
        <f t="array" ref="DM722">IF(AX722="","",
IF(INDEX(Settings!$H:$H,MATCH(DM$1,Settings!$G:$G,0))=TRUE,
100-100*(AX722-MINIFS(AX:AX,$E:$E,$E722))/(MAXIFS(AX:AX,$E:$E,$E722)-MINIFS(AX:AX,$E:$E,$E722)),
100*(AX722-MINIFS(AX:AX,$E:$E,$E722))/(MAXIFS(AX:AX,$E:$E,$E722)-MINIFS(AX:AX,$E:$E,$E722))))</f>
        <v/>
      </c>
      <c r="DN722" s="232" t="str">
        <f t="array" ref="DN722">IF(AY722="","",
IF(INDEX(Settings!$H:$H,MATCH(DN$1,Settings!$G:$G,0))=TRUE,
100-100*(AY722-MINIFS(AY:AY,$E:$E,$E722))/(MAXIFS(AY:AY,$E:$E,$E722)-MINIFS(AY:AY,$E:$E,$E722)),
100*(AY722-MINIFS(AY:AY,$E:$E,$E722))/(MAXIFS(AY:AY,$E:$E,$E722)-MINIFS(AY:AY,$E:$E,$E722))))</f>
        <v/>
      </c>
      <c r="DO722" s="232" t="str">
        <f t="array" ref="DO722">IF(AZ722="","",
IF(INDEX(Settings!$H:$H,MATCH(DO$1,Settings!$G:$G,0))=TRUE,
100-100*(AZ722-MINIFS(AZ:AZ,$E:$E,$E722))/(MAXIFS(AZ:AZ,$E:$E,$E722)-MINIFS(AZ:AZ,$E:$E,$E722)),
100*(AZ722-MINIFS(AZ:AZ,$E:$E,$E722))/(MAXIFS(AZ:AZ,$E:$E,$E722)-MINIFS(AZ:AZ,$E:$E,$E722))))</f>
        <v/>
      </c>
      <c r="DP722" s="232" t="str">
        <f t="array" ref="DP722">IF(BA722="","",
IF(INDEX(Settings!$H:$H,MATCH(DP$1,Settings!$G:$G,0))=TRUE,
100-100*(BA722-MINIFS(BA:BA,$E:$E,$E722))/(MAXIFS(BA:BA,$E:$E,$E722)-MINIFS(BA:BA,$E:$E,$E722)),
100*(BA722-MINIFS(BA:BA,$E:$E,$E722))/(MAXIFS(BA:BA,$E:$E,$E722)-MINIFS(BA:BA,$E:$E,$E722))))</f>
        <v/>
      </c>
      <c r="DQ722" s="232" t="str">
        <f t="array" ref="DQ722">IF(BB722="","",
IF(INDEX(Settings!$H:$H,MATCH(DQ$1,Settings!$G:$G,0))=TRUE,
100-100*(BB722-MINIFS(BB:BB,$E:$E,$E722))/(MAXIFS(BB:BB,$E:$E,$E722)-MINIFS(BB:BB,$E:$E,$E722)),
100*(BB722-MINIFS(BB:BB,$E:$E,$E722))/(MAXIFS(BB:BB,$E:$E,$E722)-MINIFS(BB:BB,$E:$E,$E722))))</f>
        <v/>
      </c>
      <c r="DR722" s="232" t="str">
        <f t="array" ref="DR722">IF(BC722="","",
IF(INDEX(Settings!$H:$H,MATCH(DR$1,Settings!$G:$G,0))=TRUE,
100-100*(BC722-MINIFS(BC:BC,$E:$E,$E722))/(MAXIFS(BC:BC,$E:$E,$E722)-MINIFS(BC:BC,$E:$E,$E722)),
100*(BC722-MINIFS(BC:BC,$E:$E,$E722))/(MAXIFS(BC:BC,$E:$E,$E722)-MINIFS(BC:BC,$E:$E,$E722))))</f>
        <v/>
      </c>
      <c r="DS722" s="232" t="str">
        <f t="array" ref="DS722">IF(BD722="","",
IF(INDEX(Settings!$H:$H,MATCH(DS$1,Settings!$G:$G,0))=TRUE,
100-100*(BD722-MINIFS(BD:BD,$E:$E,$E722))/(MAXIFS(BD:BD,$E:$E,$E722)-MINIFS(BD:BD,$E:$E,$E722)),
100*(BD722-MINIFS(BD:BD,$E:$E,$E722))/(MAXIFS(BD:BD,$E:$E,$E722)-MINIFS(BD:BD,$E:$E,$E722))))</f>
        <v/>
      </c>
      <c r="DT722" s="232" t="str">
        <f t="array" ref="DT722">IF(BE722="","",
IF(INDEX(Settings!$H:$H,MATCH(DT$1,Settings!$G:$G,0))=TRUE,
100-100*(BE722-MINIFS(BE:BE,$E:$E,$E722))/(MAXIFS(BE:BE,$E:$E,$E722)-MINIFS(BE:BE,$E:$E,$E722)),
100*(BE722-MINIFS(BE:BE,$E:$E,$E722))/(MAXIFS(BE:BE,$E:$E,$E722)-MINIFS(BE:BE,$E:$E,$E722))))</f>
        <v/>
      </c>
      <c r="DU722" s="232" t="str">
        <f t="array" ref="DU722">IF(BF722="","",
IF(INDEX(Settings!$H:$H,MATCH(DU$1,Settings!$G:$G,0))=TRUE,
100-100*(BF722-MINIFS(BF:BF,$E:$E,$E722))/(MAXIFS(BF:BF,$E:$E,$E722)-MINIFS(BF:BF,$E:$E,$E722)),
100*(BF722-MINIFS(BF:BF,$E:$E,$E722))/(MAXIFS(BF:BF,$E:$E,$E722)-MINIFS(BF:BF,$E:$E,$E722))))</f>
        <v/>
      </c>
      <c r="DV722" s="232" t="str">
        <f t="array" ref="DV722">IF(BG722="","",
IF(INDEX(Settings!$H:$H,MATCH(DV$1,Settings!$G:$G,0))=TRUE,
100-100*(BG722-MINIFS(BG:BG,$E:$E,$E722))/(MAXIFS(BG:BG,$E:$E,$E722)-MINIFS(BG:BG,$E:$E,$E722)),
100*(BG722-MINIFS(BG:BG,$E:$E,$E722))/(MAXIFS(BG:BG,$E:$E,$E722)-MINIFS(BG:BG,$E:$E,$E722))))</f>
        <v/>
      </c>
      <c r="DW722" s="232" t="str">
        <f t="array" ref="DW722">IF(BH722="","",
IF(INDEX(Settings!$H:$H,MATCH(DW$1,Settings!$G:$G,0))=TRUE,
100-100*(BH722-MINIFS(BH:BH,$E:$E,$E722))/(MAXIFS(BH:BH,$E:$E,$E722)-MINIFS(BH:BH,$E:$E,$E722)),
100*(BH722-MINIFS(BH:BH,$E:$E,$E722))/(MAXIFS(BH:BH,$E:$E,$E722)-MINIFS(BH:BH,$E:$E,$E722))))</f>
        <v/>
      </c>
      <c r="DX722" s="232" t="str">
        <f t="array" ref="DX722">IF(BI722="","",
IF(INDEX(Settings!$H:$H,MATCH(DX$1,Settings!$G:$G,0))=TRUE,
100-100*(BI722-MINIFS(BI:BI,$E:$E,$E722))/(MAXIFS(BI:BI,$E:$E,$E722)-MINIFS(BI:BI,$E:$E,$E722)),
100*(BI722-MINIFS(BI:BI,$E:$E,$E722))/(MAXIFS(BI:BI,$E:$E,$E722)-MINIFS(BI:BI,$E:$E,$E722))))</f>
        <v/>
      </c>
      <c r="DY722" s="232" t="str">
        <f t="array" ref="DY722">IF(BJ722="","",
IF(INDEX(Settings!$H:$H,MATCH(DY$1,Settings!$G:$G,0))=TRUE,
100-100*(BJ722-MINIFS(BJ:BJ,$E:$E,$E722))/(MAXIFS(BJ:BJ,$E:$E,$E722)-MINIFS(BJ:BJ,$E:$E,$E722)),
100*(BJ722-MINIFS(BJ:BJ,$E:$E,$E722))/(MAXIFS(BJ:BJ,$E:$E,$E722)-MINIFS(BJ:BJ,$E:$E,$E722))))</f>
        <v/>
      </c>
      <c r="DZ722" s="234"/>
      <c r="EA722" s="234"/>
      <c r="EB722" s="234" t="str">
        <f t="shared" si="8"/>
        <v/>
      </c>
      <c r="EC722" s="234" t="str">
        <f t="shared" si="9"/>
        <v/>
      </c>
      <c r="ED722" s="234" t="str">
        <f t="shared" si="10"/>
        <v/>
      </c>
      <c r="EE722" s="234" t="str">
        <f t="shared" si="11"/>
        <v/>
      </c>
      <c r="EF722" s="234" t="str">
        <f t="shared" si="12"/>
        <v/>
      </c>
      <c r="EG722" s="234" t="str">
        <f t="shared" si="13"/>
        <v/>
      </c>
      <c r="EH722" s="234"/>
      <c r="EI722" s="234"/>
      <c r="EJ722" s="234"/>
      <c r="EK722" s="234"/>
      <c r="EL722" s="234"/>
      <c r="EM722" s="234"/>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3" t="str">
        <f t="shared" si="14"/>
        <v/>
      </c>
      <c r="N723" s="49"/>
      <c r="O723" s="49"/>
      <c r="P723" s="49"/>
      <c r="Q723" s="49"/>
      <c r="R723" s="49"/>
      <c r="S723" s="222" t="str">
        <f>IFERROR(VLOOKUP(AF723, 'YOYO IR Scores'!A:C, 3, FALSE), "")
</f>
        <v/>
      </c>
      <c r="T723" s="49"/>
      <c r="U723" s="49"/>
      <c r="V723" s="49"/>
      <c r="W723" s="49"/>
      <c r="X723" s="224" t="str">
        <f t="shared" si="4"/>
        <v/>
      </c>
      <c r="Y723" s="225" t="str">
        <f t="shared" si="5"/>
        <v/>
      </c>
      <c r="Z723" s="225" t="str">
        <f t="shared" si="6"/>
        <v/>
      </c>
      <c r="AA723" s="224" t="str">
        <f t="shared" si="7"/>
        <v/>
      </c>
      <c r="AB723" s="223"/>
      <c r="AC723" s="223"/>
      <c r="AD723" s="223"/>
      <c r="AE723" s="223" t="str">
        <f>IFERROR(VLOOKUP(AF723, 'YOYO IR Scores'!A:C, 2, FALSE), "")</f>
        <v/>
      </c>
      <c r="AF723" s="223"/>
      <c r="AG723" s="223"/>
      <c r="AH723" s="223"/>
      <c r="AI723" s="223"/>
      <c r="AJ723" s="223"/>
      <c r="AK723" s="223"/>
      <c r="AL723" s="223"/>
      <c r="AM723" s="223"/>
      <c r="AN723" s="223"/>
      <c r="AO723" s="223"/>
      <c r="AP723" s="223"/>
      <c r="AQ723" s="223"/>
      <c r="AR723" s="223"/>
      <c r="AS723" s="223"/>
      <c r="AT723" s="223"/>
      <c r="AU723" s="223"/>
      <c r="AV723" s="223"/>
      <c r="AW723" s="223"/>
      <c r="AX723" s="223"/>
      <c r="AY723" s="223"/>
      <c r="AZ723" s="223"/>
      <c r="BA723" s="223"/>
      <c r="BB723" s="223"/>
      <c r="BC723" s="223"/>
      <c r="BD723" s="223"/>
      <c r="BE723" s="223"/>
      <c r="BF723" s="223"/>
      <c r="BG723" s="223"/>
      <c r="BH723" s="223"/>
      <c r="BI723" s="223"/>
      <c r="BJ723" s="223"/>
      <c r="BK723" s="223" t="str">
        <f t="array" ref="BK723">IF(J723="","",
IF(INDEX(Settings!$H:$H,MATCH(BY$1,Settings!$G:$G,0))=TRUE,
100-100*(J723-MIN(J:J))/(MAX(J:J)-MIN(J:J)),
100*(J723-MIN(J:J))/(MAX(J:J)-MIN(J:J))))</f>
        <v/>
      </c>
      <c r="BL723" s="223" t="str">
        <f t="array" ref="BL723">IF(J723="","",
IF(INDEX(Settings!$H:$H,MATCH(BY$1,Settings!$G:$G,0))=TRUE,
100-100*(J723-MINIFS(J:J,$E:$E,$E723))/(MAXIFS(J:J,$E:$E,$E723)-MINIFS(J:J,$E:$E,$E723)),
100*(J723-MINIFS(J:J,$E:$E,$E723))/(MAXIFS(J:J,$E:$E,$E723)-MINIFS(J:J,$E:$E,$E723))))</f>
        <v/>
      </c>
      <c r="BM723" s="223"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4" t="str">
        <f t="array" ref="BQ723">IF(J723="","",
IF(INDEX(Settings!$H:$H,MATCH(BY$1,Settings!$G:$G,0))=TRUE,
-1*(J723-AVERAGE(J:J))/STDEV(J:J),
(J723-AVERAGE(J:J))/STDEV(J:J)))</f>
        <v/>
      </c>
      <c r="BR723" s="224" t="str">
        <f>IFERROR(__xludf.DUMMYFUNCTION("IF(J723="""","""",
IF(INDEX(Settings!$H:$H,MATCH(BY$1,Settings!$G:$G,0))=TRUE,
-1*(J723-AVERAGEIFS(J:J,$E:$E,$E723))/STDEV(FILTER(J:J,$E:$E=$E723)),
(J723-AVERAGEIFS(J:J,$E:$E,$E723))/STDEV(FILTER(J:J,$E:$E=$E723))))"),"")</f>
        <v/>
      </c>
      <c r="BS723" s="224"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3" t="str">
        <f t="array" ref="BY723">IF(J723="","",
IF(INDEX(Settings!$H:$H,MATCH(BY$1,Settings!$G:$G,0))=TRUE,
100-100*(J723-MINIFS(J:J,$E:$E,$E723))/(MAXIFS(J:J,$E:$E,$E723)-MINIFS(J:J,$E:$E,$E723)),
100*(J723-MINIFS(J:J,$E:$E,$E723))/(MAXIFS(J:J,$E:$E,$E723)-MINIFS(J:J,$E:$E,$E723))))</f>
        <v/>
      </c>
      <c r="BZ723" s="223" t="str">
        <f t="array" ref="BZ723">IF(K723="","",
IF(INDEX(Settings!$H:$H,MATCH(BZ$1,Settings!$G:$G,0))=TRUE,
100-100*(K723-MINIFS(K:K,$E:$E,$E723))/(MAXIFS(K:K,$E:$E,$E723)-MINIFS(K:K,$E:$E,$E723)),
100*(K723-MINIFS(K:K,$E:$E,$E723))/(MAXIFS(K:K,$E:$E,$E723)-MINIFS(K:K,$E:$E,$E723))))</f>
        <v/>
      </c>
      <c r="CA723" s="223" t="str">
        <f t="array" ref="CA723">IF(L723="","",
IF(INDEX(Settings!$H:$H,MATCH(CA$1,Settings!$G:$G,0))=TRUE,
100-100*(L723-MINIFS(L:L,$E:$E,$E723))/(MAXIFS(L:L,$E:$E,$E723)-MINIFS(L:L,$E:$E,$E723)),
100*(L723-MINIFS(L:L,$E:$E,$E723))/(MAXIFS(L:L,$E:$E,$E723)-MINIFS(L:L,$E:$E,$E723))))</f>
        <v/>
      </c>
      <c r="CB723" s="223" t="str">
        <f t="array" ref="CB723">IF(M723="","",
IF(INDEX(Settings!$H:$H,MATCH(CB$1,Settings!$G:$G,0))=TRUE,
100-100*(M723-MINIFS(M:M,$E:$E,$E723))/(MAXIFS(M:M,$E:$E,$E723)-MINIFS(M:M,$E:$E,$E723)),
100*(M723-MINIFS(M:M,$E:$E,$E723))/(MAXIFS(M:M,$E:$E,$E723)-MINIFS(M:M,$E:$E,$E723))))</f>
        <v/>
      </c>
      <c r="CC723" s="223" t="str">
        <f t="array" ref="CC723">IF(N723="","",
IF(INDEX(Settings!$H:$H,MATCH(CC$1,Settings!$G:$G,0))=TRUE,
100-100*(N723-MINIFS(N:N,$E:$E,$E723))/(MAXIFS(N:N,$E:$E,$E723)-MINIFS(N:N,$E:$E,$E723)),
100*(N723-MINIFS(N:N,$E:$E,$E723))/(MAXIFS(N:N,$E:$E,$E723)-MINIFS(N:N,$E:$E,$E723))))</f>
        <v/>
      </c>
      <c r="CD723" s="223" t="str">
        <f t="array" ref="CD723">IF(O723="","",
IF(INDEX(Settings!$H:$H,MATCH(CD$1,Settings!$G:$G,0))=TRUE,
100-100*(O723-MINIFS(O:O,$E:$E,$E723))/(MAXIFS(O:O,$E:$E,$E723)-MINIFS(O:O,$E:$E,$E723)),
100*(O723-MINIFS(O:O,$E:$E,$E723))/(MAXIFS(O:O,$E:$E,$E723)-MINIFS(O:O,$E:$E,$E723))))</f>
        <v/>
      </c>
      <c r="CE723" s="223" t="str">
        <f t="array" ref="CE723">IF(P723="","",
IF(INDEX(Settings!$H:$H,MATCH(CE$1,Settings!$G:$G,0))=TRUE,
100-100*(P723-MINIFS(P:P,$E:$E,$E723))/(MAXIFS(P:P,$E:$E,$E723)-MINIFS(P:P,$E:$E,$E723)),
100*(P723-MINIFS(P:P,$E:$E,$E723))/(MAXIFS(P:P,$E:$E,$E723)-MINIFS(P:P,$E:$E,$E723))))</f>
        <v/>
      </c>
      <c r="CF723" s="223" t="str">
        <f t="array" ref="CF723">IF(Q723="","",
IF(INDEX(Settings!$H:$H,MATCH(CF$1,Settings!$G:$G,0))=TRUE,
100-100*(Q723-MINIFS(Q:Q,$E:$E,$E723))/(MAXIFS(Q:Q,$E:$E,$E723)-MINIFS(Q:Q,$E:$E,$E723)),
100*(Q723-MINIFS(Q:Q,$E:$E,$E723))/(MAXIFS(Q:Q,$E:$E,$E723)-MINIFS(Q:Q,$E:$E,$E723))))</f>
        <v/>
      </c>
      <c r="CG723" s="223" t="str">
        <f t="array" ref="CG723">IF(R723="","",
IF(INDEX(Settings!$H:$H,MATCH(CG$1,Settings!$G:$G,0))=TRUE,
100-100*(R723-MINIFS(R:R,$E:$E,$E723))/(MAXIFS(R:R,$E:$E,$E723)-MINIFS(R:R,$E:$E,$E723)),
100*(R723-MINIFS(R:R,$E:$E,$E723))/(MAXIFS(R:R,$E:$E,$E723)-MINIFS(R:R,$E:$E,$E723))))</f>
        <v/>
      </c>
      <c r="CH723" s="223" t="str">
        <f t="array" ref="CH723">IF(S723="","",
IF(INDEX(Settings!$H:$H,MATCH(CH$1,Settings!$G:$G,0))=TRUE,
100-100*(S723-MINIFS(S:S,$E:$E,$E723))/(MAXIFS(S:S,$E:$E,$E723)-MINIFS(S:S,$E:$E,$E723)),
100*(S723-MINIFS(S:S,$E:$E,$E723))/(MAXIFS(S:S,$E:$E,$E723)-MINIFS(S:S,$E:$E,$E723))))</f>
        <v/>
      </c>
      <c r="CI723" s="223" t="str">
        <f t="array" ref="CI723">IF(T723="","",
IF(INDEX(Settings!$H:$H,MATCH(CI$1,Settings!$G:$G,0))=TRUE,
100-100*(T723-MINIFS(T:T,$E:$E,$E723))/(MAXIFS(T:T,$E:$E,$E723)-MINIFS(T:T,$E:$E,$E723)),
100*(T723-MINIFS(T:T,$E:$E,$E723))/(MAXIFS(T:T,$E:$E,$E723)-MINIFS(T:T,$E:$E,$E723))))</f>
        <v/>
      </c>
      <c r="CJ723" s="223" t="str">
        <f t="array" ref="CJ723">IF(U723="","",
IF(INDEX(Settings!$H:$H,MATCH(CJ$1,Settings!$G:$G,0))=TRUE,
100-100*(U723-MINIFS(U:U,$E:$E,$E723))/(MAXIFS(U:U,$E:$E,$E723)-MINIFS(U:U,$E:$E,$E723)),
100*(U723-MINIFS(U:U,$E:$E,$E723))/(MAXIFS(U:U,$E:$E,$E723)-MINIFS(U:U,$E:$E,$E723))))</f>
        <v/>
      </c>
      <c r="CK723" s="223" t="str">
        <f t="array" ref="CK723">IF(V723="","",
IF(INDEX(Settings!$H:$H,MATCH(CK$1,Settings!$G:$G,0))=TRUE,
100-100*(V723-MINIFS(V:V,$E:$E,$E723))/(MAXIFS(V:V,$E:$E,$E723)-MINIFS(V:V,$E:$E,$E723)),
100*(V723-MINIFS(V:V,$E:$E,$E723))/(MAXIFS(V:V,$E:$E,$E723)-MINIFS(V:V,$E:$E,$E723))))</f>
        <v/>
      </c>
      <c r="CL723" s="223" t="str">
        <f t="array" ref="CL723">IF(W723="","",
IF(INDEX(Settings!$H:$H,MATCH(CL$1,Settings!$G:$G,0))=TRUE,
100-100*(W723-MINIFS(W:W,$E:$E,$E723))/(MAXIFS(W:W,$E:$E,$E723)-MINIFS(W:W,$E:$E,$E723)),
100*(W723-MINIFS(W:W,$E:$E,$E723))/(MAXIFS(W:W,$E:$E,$E723)-MINIFS(W:W,$E:$E,$E723))))</f>
        <v/>
      </c>
      <c r="CM723" s="223" t="str">
        <f t="array" ref="CM723">IF(X723="","",
IF(INDEX(Settings!$H:$H,MATCH(CM$1,Settings!$G:$G,0))=TRUE,
100-100*(X723-MINIFS(X:X,$E:$E,$E723))/(MAXIFS(X:X,$E:$E,$E723)-MINIFS(X:X,$E:$E,$E723)),
100*(X723-MINIFS(X:X,$E:$E,$E723))/(MAXIFS(X:X,$E:$E,$E723)-MINIFS(X:X,$E:$E,$E723))))</f>
        <v/>
      </c>
      <c r="CN723" s="223" t="str">
        <f t="array" ref="CN723">IF(Y723="","",
IF(INDEX(Settings!$H:$H,MATCH(CN$1,Settings!$G:$G,0))=TRUE,
100-100*(Y723-MINIFS(Y:Y,$E:$E,$E723))/(MAXIFS(Y:Y,$E:$E,$E723)-MINIFS(Y:Y,$E:$E,$E723)),
100*(Y723-MINIFS(Y:Y,$E:$E,$E723))/(MAXIFS(Y:Y,$E:$E,$E723)-MINIFS(Y:Y,$E:$E,$E723))))</f>
        <v/>
      </c>
      <c r="CO723" s="223" t="str">
        <f t="array" ref="CO723">IF(Z723="","",
IF(INDEX(Settings!$H:$H,MATCH(CO$1,Settings!$G:$G,0))=TRUE,
100-100*(Z723-MINIFS(Z:Z,$E:$E,$E723))/(MAXIFS(Z:Z,$E:$E,$E723)-MINIFS(Z:Z,$E:$E,$E723)),
100*(Z723-MINIFS(Z:Z,$E:$E,$E723))/(MAXIFS(Z:Z,$E:$E,$E723)-MINIFS(Z:Z,$E:$E,$E723))))</f>
        <v/>
      </c>
      <c r="CP723" s="223" t="str">
        <f t="array" ref="CP723">IF(AA723="","",
IF(INDEX(Settings!$H:$H,MATCH(CP$1,Settings!$G:$G,0))=TRUE,
100-100*(AA723-MINIFS(AA:AA,$E:$E,$E723))/(MAXIFS(AA:AA,$E:$E,$E723)-MINIFS(AA:AA,$E:$E,$E723)),
100*(AA723-MINIFS(AA:AA,$E:$E,$E723))/(MAXIFS(AA:AA,$E:$E,$E723)-MINIFS(AA:AA,$E:$E,$E723))))</f>
        <v/>
      </c>
      <c r="CQ723" s="223" t="str">
        <f t="array" ref="CQ723">IF(AB723="","",
IF(INDEX(Settings!$H:$H,MATCH(CQ$1,Settings!$G:$G,0))=TRUE,
100-100*(AB723-MINIFS(AB:AB,$E:$E,$E723))/(MAXIFS(AB:AB,$E:$E,$E723)-MINIFS(AB:AB,$E:$E,$E723)),
100*(AB723-MINIFS(AB:AB,$E:$E,$E723))/(MAXIFS(AB:AB,$E:$E,$E723)-MINIFS(AB:AB,$E:$E,$E723))))</f>
        <v/>
      </c>
      <c r="CR723" s="223" t="str">
        <f t="array" ref="CR723">IF(AC723="","",
IF(INDEX(Settings!$H:$H,MATCH(CR$1,Settings!$G:$G,0))=TRUE,
100-100*(AC723-MINIFS(AC:AC,$E:$E,$E723))/(MAXIFS(AC:AC,$E:$E,$E723)-MINIFS(AC:AC,$E:$E,$E723)),
100*(AC723-MINIFS(AC:AC,$E:$E,$E723))/(MAXIFS(AC:AC,$E:$E,$E723)-MINIFS(AC:AC,$E:$E,$E723))))</f>
        <v/>
      </c>
      <c r="CS723" s="223" t="str">
        <f t="array" ref="CS723">IF(AD723="","",
IF(INDEX(Settings!$H:$H,MATCH(CS$1,Settings!$G:$G,0))=TRUE,
100-100*(AD723-MINIFS(AD:AD,$E:$E,$E723))/(MAXIFS(AD:AD,$E:$E,$E723)-MINIFS(AD:AD,$E:$E,$E723)),
100*(AD723-MINIFS(AD:AD,$E:$E,$E723))/(MAXIFS(AD:AD,$E:$E,$E723)-MINIFS(AD:AD,$E:$E,$E723))))</f>
        <v/>
      </c>
      <c r="CT723" s="223" t="str">
        <f t="array" ref="CT723">IF(AE723="","",
IF(INDEX(Settings!$H:$H,MATCH(CT$1,Settings!$G:$G,0))=TRUE,
100-100*(AE723-MINIFS(AE:AE,$E:$E,$E723))/(MAXIFS(AE:AE,$E:$E,$E723)-MINIFS(AE:AE,$E:$E,$E723)),
100*(AE723-MINIFS(AE:AE,$E:$E,$E723))/(MAXIFS(AE:AE,$E:$E,$E723)-MINIFS(AE:AE,$E:$E,$E723))))</f>
        <v/>
      </c>
      <c r="CU723" s="223" t="str">
        <f t="array" ref="CU723">IF(AF723="","",
IF(INDEX(Settings!$H:$H,MATCH(CU$1,Settings!$G:$G,0))=TRUE,
100-100*(AF723-MINIFS(AF:AF,$E:$E,$E723))/(MAXIFS(AF:AF,$E:$E,$E723)-MINIFS(AF:AF,$E:$E,$E723)),
100*(AF723-MINIFS(AF:AF,$E:$E,$E723))/(MAXIFS(AF:AF,$E:$E,$E723)-MINIFS(AF:AF,$E:$E,$E723))))</f>
        <v/>
      </c>
      <c r="CV723" s="223" t="str">
        <f t="array" ref="CV723">IF(AG723="","",
IF(INDEX(Settings!$H:$H,MATCH(CV$1,Settings!$G:$G,0))=TRUE,
100-100*(AG723-MINIFS(AG:AG,$E:$E,$E723))/(MAXIFS(AG:AG,$E:$E,$E723)-MINIFS(AG:AG,$E:$E,$E723)),
100*(AG723-MINIFS(AG:AG,$E:$E,$E723))/(MAXIFS(AG:AG,$E:$E,$E723)-MINIFS(AG:AG,$E:$E,$E723))))</f>
        <v/>
      </c>
      <c r="CW723" s="223" t="str">
        <f t="array" ref="CW723">IF(AH723="","",
IF(INDEX(Settings!$H:$H,MATCH(CW$1,Settings!$G:$G,0))=TRUE,
100-100*(AH723-MINIFS(AH:AH,$E:$E,$E723))/(MAXIFS(AH:AH,$E:$E,$E723)-MINIFS(AH:AH,$E:$E,$E723)),
100*(AH723-MINIFS(AH:AH,$E:$E,$E723))/(MAXIFS(AH:AH,$E:$E,$E723)-MINIFS(AH:AH,$E:$E,$E723))))</f>
        <v/>
      </c>
      <c r="CX723" s="223" t="str">
        <f t="array" ref="CX723">IF(AI723="","",
IF(INDEX(Settings!$H:$H,MATCH(CX$1,Settings!$G:$G,0))=TRUE,
100-100*(AI723-MINIFS(AI:AI,$E:$E,$E723))/(MAXIFS(AI:AI,$E:$E,$E723)-MINIFS(AI:AI,$E:$E,$E723)),
100*(AI723-MINIFS(AI:AI,$E:$E,$E723))/(MAXIFS(AI:AI,$E:$E,$E723)-MINIFS(AI:AI,$E:$E,$E723))))</f>
        <v/>
      </c>
      <c r="CY723" s="223" t="str">
        <f t="array" ref="CY723">IF(AJ723="","",
IF(INDEX(Settings!$H:$H,MATCH(CY$1,Settings!$G:$G,0))=TRUE,
100-100*(AJ723-MINIFS(AJ:AJ,$E:$E,$E723))/(MAXIFS(AJ:AJ,$E:$E,$E723)-MINIFS(AJ:AJ,$E:$E,$E723)),
100*(AJ723-MINIFS(AJ:AJ,$E:$E,$E723))/(MAXIFS(AJ:AJ,$E:$E,$E723)-MINIFS(AJ:AJ,$E:$E,$E723))))</f>
        <v/>
      </c>
      <c r="CZ723" s="223" t="str">
        <f t="array" ref="CZ723">IF(AK723="","",
IF(INDEX(Settings!$H:$H,MATCH(CZ$1,Settings!$G:$G,0))=TRUE,
100-100*(AK723-MINIFS(AK:AK,$E:$E,$E723))/(MAXIFS(AK:AK,$E:$E,$E723)-MINIFS(AK:AK,$E:$E,$E723)),
100*(AK723-MINIFS(AK:AK,$E:$E,$E723))/(MAXIFS(AK:AK,$E:$E,$E723)-MINIFS(AK:AK,$E:$E,$E723))))</f>
        <v/>
      </c>
      <c r="DA723" s="223" t="str">
        <f t="array" ref="DA723">IF(AL723="","",
IF(INDEX(Settings!$H:$H,MATCH(DA$1,Settings!$G:$G,0))=TRUE,
100-100*(AL723-MINIFS(AL:AL,$E:$E,$E723))/(MAXIFS(AL:AL,$E:$E,$E723)-MINIFS(AL:AL,$E:$E,$E723)),
100*(AL723-MINIFS(AL:AL,$E:$E,$E723))/(MAXIFS(AL:AL,$E:$E,$E723)-MINIFS(AL:AL,$E:$E,$E723))))</f>
        <v/>
      </c>
      <c r="DB723" s="223" t="str">
        <f t="array" ref="DB723">IF(AM723="","",
IF(INDEX(Settings!$H:$H,MATCH(DB$1,Settings!$G:$G,0))=TRUE,
100-100*(AM723-MINIFS(AM:AM,$E:$E,$E723))/(MAXIFS(AM:AM,$E:$E,$E723)-MINIFS(AM:AM,$E:$E,$E723)),
100*(AM723-MINIFS(AM:AM,$E:$E,$E723))/(MAXIFS(AM:AM,$E:$E,$E723)-MINIFS(AM:AM,$E:$E,$E723))))</f>
        <v/>
      </c>
      <c r="DC723" s="223" t="str">
        <f t="array" ref="DC723">IF(AN723="","",
IF(INDEX(Settings!$H:$H,MATCH(DC$1,Settings!$G:$G,0))=TRUE,
100-100*(AN723-MINIFS(AN:AN,$E:$E,$E723))/(MAXIFS(AN:AN,$E:$E,$E723)-MINIFS(AN:AN,$E:$E,$E723)),
100*(AN723-MINIFS(AN:AN,$E:$E,$E723))/(MAXIFS(AN:AN,$E:$E,$E723)-MINIFS(AN:AN,$E:$E,$E723))))</f>
        <v/>
      </c>
      <c r="DD723" s="223" t="str">
        <f t="array" ref="DD723">IF(AO723="","",
IF(INDEX(Settings!$H:$H,MATCH(DD$1,Settings!$G:$G,0))=TRUE,
100-100*(AO723-MINIFS(AO:AO,$E:$E,$E723))/(MAXIFS(AO:AO,$E:$E,$E723)-MINIFS(AO:AO,$E:$E,$E723)),
100*(AO723-MINIFS(AO:AO,$E:$E,$E723))/(MAXIFS(AO:AO,$E:$E,$E723)-MINIFS(AO:AO,$E:$E,$E723))))</f>
        <v/>
      </c>
      <c r="DE723" s="223" t="str">
        <f t="array" ref="DE723">IF(AP723="","",
IF(INDEX(Settings!$H:$H,MATCH(DE$1,Settings!$G:$G,0))=TRUE,
100-100*(AP723-MINIFS(AP:AP,$E:$E,$E723))/(MAXIFS(AP:AP,$E:$E,$E723)-MINIFS(AP:AP,$E:$E,$E723)),
100*(AP723-MINIFS(AP:AP,$E:$E,$E723))/(MAXIFS(AP:AP,$E:$E,$E723)-MINIFS(AP:AP,$E:$E,$E723))))</f>
        <v/>
      </c>
      <c r="DF723" s="223" t="str">
        <f t="array" ref="DF723">IF(AQ723="","",
IF(INDEX(Settings!$H:$H,MATCH(DF$1,Settings!$G:$G,0))=TRUE,
100-100*(AQ723-MINIFS(AQ:AQ,$E:$E,$E723))/(MAXIFS(AQ:AQ,$E:$E,$E723)-MINIFS(AQ:AQ,$E:$E,$E723)),
100*(AQ723-MINIFS(AQ:AQ,$E:$E,$E723))/(MAXIFS(AQ:AQ,$E:$E,$E723)-MINIFS(AQ:AQ,$E:$E,$E723))))</f>
        <v/>
      </c>
      <c r="DG723" s="223" t="str">
        <f t="array" ref="DG723">IF(AR723="","",
IF(INDEX(Settings!$H:$H,MATCH(DG$1,Settings!$G:$G,0))=TRUE,
100-100*(AR723-MINIFS(AR:AR,$E:$E,$E723))/(MAXIFS(AR:AR,$E:$E,$E723)-MINIFS(AR:AR,$E:$E,$E723)),
100*(AR723-MINIFS(AR:AR,$E:$E,$E723))/(MAXIFS(AR:AR,$E:$E,$E723)-MINIFS(AR:AR,$E:$E,$E723))))</f>
        <v/>
      </c>
      <c r="DH723" s="223" t="str">
        <f t="array" ref="DH723">IF(AS723="","",
IF(INDEX(Settings!$H:$H,MATCH(DH$1,Settings!$G:$G,0))=TRUE,
100-100*(AS723-MINIFS(AS:AS,$E:$E,$E723))/(MAXIFS(AS:AS,$E:$E,$E723)-MINIFS(AS:AS,$E:$E,$E723)),
100*(AS723-MINIFS(AS:AS,$E:$E,$E723))/(MAXIFS(AS:AS,$E:$E,$E723)-MINIFS(AS:AS,$E:$E,$E723))))</f>
        <v/>
      </c>
      <c r="DI723" s="223" t="str">
        <f t="array" ref="DI723">IF(AT723="","",
IF(INDEX(Settings!$H:$H,MATCH(DI$1,Settings!$G:$G,0))=TRUE,
100-100*(AT723-MINIFS(AT:AT,$E:$E,$E723))/(MAXIFS(AT:AT,$E:$E,$E723)-MINIFS(AT:AT,$E:$E,$E723)),
100*(AT723-MINIFS(AT:AT,$E:$E,$E723))/(MAXIFS(AT:AT,$E:$E,$E723)-MINIFS(AT:AT,$E:$E,$E723))))</f>
        <v/>
      </c>
      <c r="DJ723" s="223" t="str">
        <f t="array" ref="DJ723">IF(AU723="","",
IF(INDEX(Settings!$H:$H,MATCH(DJ$1,Settings!$G:$G,0))=TRUE,
100-100*(AU723-MINIFS(AU:AU,$E:$E,$E723))/(MAXIFS(AU:AU,$E:$E,$E723)-MINIFS(AU:AU,$E:$E,$E723)),
100*(AU723-MINIFS(AU:AU,$E:$E,$E723))/(MAXIFS(AU:AU,$E:$E,$E723)-MINIFS(AU:AU,$E:$E,$E723))))</f>
        <v/>
      </c>
      <c r="DK723" s="223" t="str">
        <f t="array" ref="DK723">IF(AV723="","",
IF(INDEX(Settings!$H:$H,MATCH(DK$1,Settings!$G:$G,0))=TRUE,
100-100*(AV723-MINIFS(AV:AV,$E:$E,$E723))/(MAXIFS(AV:AV,$E:$E,$E723)-MINIFS(AV:AV,$E:$E,$E723)),
100*(AV723-MINIFS(AV:AV,$E:$E,$E723))/(MAXIFS(AV:AV,$E:$E,$E723)-MINIFS(AV:AV,$E:$E,$E723))))</f>
        <v/>
      </c>
      <c r="DL723" s="223" t="str">
        <f t="array" ref="DL723">IF(AW723="","",
IF(INDEX(Settings!$H:$H,MATCH(DL$1,Settings!$G:$G,0))=TRUE,
100-100*(AW723-MINIFS(AW:AW,$E:$E,$E723))/(MAXIFS(AW:AW,$E:$E,$E723)-MINIFS(AW:AW,$E:$E,$E723)),
100*(AW723-MINIFS(AW:AW,$E:$E,$E723))/(MAXIFS(AW:AW,$E:$E,$E723)-MINIFS(AW:AW,$E:$E,$E723))))</f>
        <v/>
      </c>
      <c r="DM723" s="223" t="str">
        <f t="array" ref="DM723">IF(AX723="","",
IF(INDEX(Settings!$H:$H,MATCH(DM$1,Settings!$G:$G,0))=TRUE,
100-100*(AX723-MINIFS(AX:AX,$E:$E,$E723))/(MAXIFS(AX:AX,$E:$E,$E723)-MINIFS(AX:AX,$E:$E,$E723)),
100*(AX723-MINIFS(AX:AX,$E:$E,$E723))/(MAXIFS(AX:AX,$E:$E,$E723)-MINIFS(AX:AX,$E:$E,$E723))))</f>
        <v/>
      </c>
      <c r="DN723" s="223" t="str">
        <f t="array" ref="DN723">IF(AY723="","",
IF(INDEX(Settings!$H:$H,MATCH(DN$1,Settings!$G:$G,0))=TRUE,
100-100*(AY723-MINIFS(AY:AY,$E:$E,$E723))/(MAXIFS(AY:AY,$E:$E,$E723)-MINIFS(AY:AY,$E:$E,$E723)),
100*(AY723-MINIFS(AY:AY,$E:$E,$E723))/(MAXIFS(AY:AY,$E:$E,$E723)-MINIFS(AY:AY,$E:$E,$E723))))</f>
        <v/>
      </c>
      <c r="DO723" s="223" t="str">
        <f t="array" ref="DO723">IF(AZ723="","",
IF(INDEX(Settings!$H:$H,MATCH(DO$1,Settings!$G:$G,0))=TRUE,
100-100*(AZ723-MINIFS(AZ:AZ,$E:$E,$E723))/(MAXIFS(AZ:AZ,$E:$E,$E723)-MINIFS(AZ:AZ,$E:$E,$E723)),
100*(AZ723-MINIFS(AZ:AZ,$E:$E,$E723))/(MAXIFS(AZ:AZ,$E:$E,$E723)-MINIFS(AZ:AZ,$E:$E,$E723))))</f>
        <v/>
      </c>
      <c r="DP723" s="223" t="str">
        <f t="array" ref="DP723">IF(BA723="","",
IF(INDEX(Settings!$H:$H,MATCH(DP$1,Settings!$G:$G,0))=TRUE,
100-100*(BA723-MINIFS(BA:BA,$E:$E,$E723))/(MAXIFS(BA:BA,$E:$E,$E723)-MINIFS(BA:BA,$E:$E,$E723)),
100*(BA723-MINIFS(BA:BA,$E:$E,$E723))/(MAXIFS(BA:BA,$E:$E,$E723)-MINIFS(BA:BA,$E:$E,$E723))))</f>
        <v/>
      </c>
      <c r="DQ723" s="223" t="str">
        <f t="array" ref="DQ723">IF(BB723="","",
IF(INDEX(Settings!$H:$H,MATCH(DQ$1,Settings!$G:$G,0))=TRUE,
100-100*(BB723-MINIFS(BB:BB,$E:$E,$E723))/(MAXIFS(BB:BB,$E:$E,$E723)-MINIFS(BB:BB,$E:$E,$E723)),
100*(BB723-MINIFS(BB:BB,$E:$E,$E723))/(MAXIFS(BB:BB,$E:$E,$E723)-MINIFS(BB:BB,$E:$E,$E723))))</f>
        <v/>
      </c>
      <c r="DR723" s="223" t="str">
        <f t="array" ref="DR723">IF(BC723="","",
IF(INDEX(Settings!$H:$H,MATCH(DR$1,Settings!$G:$G,0))=TRUE,
100-100*(BC723-MINIFS(BC:BC,$E:$E,$E723))/(MAXIFS(BC:BC,$E:$E,$E723)-MINIFS(BC:BC,$E:$E,$E723)),
100*(BC723-MINIFS(BC:BC,$E:$E,$E723))/(MAXIFS(BC:BC,$E:$E,$E723)-MINIFS(BC:BC,$E:$E,$E723))))</f>
        <v/>
      </c>
      <c r="DS723" s="223" t="str">
        <f t="array" ref="DS723">IF(BD723="","",
IF(INDEX(Settings!$H:$H,MATCH(DS$1,Settings!$G:$G,0))=TRUE,
100-100*(BD723-MINIFS(BD:BD,$E:$E,$E723))/(MAXIFS(BD:BD,$E:$E,$E723)-MINIFS(BD:BD,$E:$E,$E723)),
100*(BD723-MINIFS(BD:BD,$E:$E,$E723))/(MAXIFS(BD:BD,$E:$E,$E723)-MINIFS(BD:BD,$E:$E,$E723))))</f>
        <v/>
      </c>
      <c r="DT723" s="223" t="str">
        <f t="array" ref="DT723">IF(BE723="","",
IF(INDEX(Settings!$H:$H,MATCH(DT$1,Settings!$G:$G,0))=TRUE,
100-100*(BE723-MINIFS(BE:BE,$E:$E,$E723))/(MAXIFS(BE:BE,$E:$E,$E723)-MINIFS(BE:BE,$E:$E,$E723)),
100*(BE723-MINIFS(BE:BE,$E:$E,$E723))/(MAXIFS(BE:BE,$E:$E,$E723)-MINIFS(BE:BE,$E:$E,$E723))))</f>
        <v/>
      </c>
      <c r="DU723" s="223" t="str">
        <f t="array" ref="DU723">IF(BF723="","",
IF(INDEX(Settings!$H:$H,MATCH(DU$1,Settings!$G:$G,0))=TRUE,
100-100*(BF723-MINIFS(BF:BF,$E:$E,$E723))/(MAXIFS(BF:BF,$E:$E,$E723)-MINIFS(BF:BF,$E:$E,$E723)),
100*(BF723-MINIFS(BF:BF,$E:$E,$E723))/(MAXIFS(BF:BF,$E:$E,$E723)-MINIFS(BF:BF,$E:$E,$E723))))</f>
        <v/>
      </c>
      <c r="DV723" s="223" t="str">
        <f t="array" ref="DV723">IF(BG723="","",
IF(INDEX(Settings!$H:$H,MATCH(DV$1,Settings!$G:$G,0))=TRUE,
100-100*(BG723-MINIFS(BG:BG,$E:$E,$E723))/(MAXIFS(BG:BG,$E:$E,$E723)-MINIFS(BG:BG,$E:$E,$E723)),
100*(BG723-MINIFS(BG:BG,$E:$E,$E723))/(MAXIFS(BG:BG,$E:$E,$E723)-MINIFS(BG:BG,$E:$E,$E723))))</f>
        <v/>
      </c>
      <c r="DW723" s="223" t="str">
        <f t="array" ref="DW723">IF(BH723="","",
IF(INDEX(Settings!$H:$H,MATCH(DW$1,Settings!$G:$G,0))=TRUE,
100-100*(BH723-MINIFS(BH:BH,$E:$E,$E723))/(MAXIFS(BH:BH,$E:$E,$E723)-MINIFS(BH:BH,$E:$E,$E723)),
100*(BH723-MINIFS(BH:BH,$E:$E,$E723))/(MAXIFS(BH:BH,$E:$E,$E723)-MINIFS(BH:BH,$E:$E,$E723))))</f>
        <v/>
      </c>
      <c r="DX723" s="223" t="str">
        <f t="array" ref="DX723">IF(BI723="","",
IF(INDEX(Settings!$H:$H,MATCH(DX$1,Settings!$G:$G,0))=TRUE,
100-100*(BI723-MINIFS(BI:BI,$E:$E,$E723))/(MAXIFS(BI:BI,$E:$E,$E723)-MINIFS(BI:BI,$E:$E,$E723)),
100*(BI723-MINIFS(BI:BI,$E:$E,$E723))/(MAXIFS(BI:BI,$E:$E,$E723)-MINIFS(BI:BI,$E:$E,$E723))))</f>
        <v/>
      </c>
      <c r="DY723" s="223" t="str">
        <f t="array" ref="DY723">IF(BJ723="","",
IF(INDEX(Settings!$H:$H,MATCH(DY$1,Settings!$G:$G,0))=TRUE,
100-100*(BJ723-MINIFS(BJ:BJ,$E:$E,$E723))/(MAXIFS(BJ:BJ,$E:$E,$E723)-MINIFS(BJ:BJ,$E:$E,$E723)),
100*(BJ723-MINIFS(BJ:BJ,$E:$E,$E723))/(MAXIFS(BJ:BJ,$E:$E,$E723)-MINIFS(BJ:BJ,$E:$E,$E723))))</f>
        <v/>
      </c>
      <c r="DZ723" s="225"/>
      <c r="EA723" s="225"/>
      <c r="EB723" s="225" t="str">
        <f t="shared" si="8"/>
        <v/>
      </c>
      <c r="EC723" s="225" t="str">
        <f t="shared" si="9"/>
        <v/>
      </c>
      <c r="ED723" s="225" t="str">
        <f t="shared" si="10"/>
        <v/>
      </c>
      <c r="EE723" s="225" t="str">
        <f t="shared" si="11"/>
        <v/>
      </c>
      <c r="EF723" s="225" t="str">
        <f t="shared" si="12"/>
        <v/>
      </c>
      <c r="EG723" s="225" t="str">
        <f t="shared" si="13"/>
        <v/>
      </c>
      <c r="EH723" s="225"/>
      <c r="EI723" s="225"/>
      <c r="EJ723" s="225"/>
      <c r="EK723" s="225"/>
      <c r="EL723" s="225"/>
      <c r="EM723" s="225"/>
    </row>
    <row r="724">
      <c r="A724" s="231"/>
      <c r="B724" s="231"/>
      <c r="C724" s="231"/>
      <c r="D724" s="231" t="str">
        <f t="array" ref="D724">IFERROR(INDEX(Profiles!$B:$B,MATCH($A724,Profiles!$A:$A,0)),"")</f>
        <v/>
      </c>
      <c r="E724" s="231"/>
      <c r="F724" s="231"/>
      <c r="G724" s="231"/>
      <c r="H724" s="231"/>
      <c r="I724" s="231" t="str">
        <f>IF(A724="","",IF(Settings!$N$3="DATE",F724&amp;": "&amp;TEXT(B724,"M/DD/YY"),F724&amp;": "&amp;H724))</f>
        <v/>
      </c>
      <c r="J724" s="231"/>
      <c r="K724" s="231"/>
      <c r="L724" s="231"/>
      <c r="M724" s="232" t="str">
        <f t="shared" si="14"/>
        <v/>
      </c>
      <c r="N724" s="231"/>
      <c r="O724" s="231"/>
      <c r="P724" s="231"/>
      <c r="Q724" s="231"/>
      <c r="R724" s="231"/>
      <c r="S724" s="230" t="str">
        <f>IFERROR(VLOOKUP(AF724, 'YOYO IR Scores'!A:C, 3, FALSE), "")
</f>
        <v/>
      </c>
      <c r="T724" s="231"/>
      <c r="U724" s="231"/>
      <c r="V724" s="231"/>
      <c r="W724" s="231"/>
      <c r="X724" s="233" t="str">
        <f t="shared" si="4"/>
        <v/>
      </c>
      <c r="Y724" s="234" t="str">
        <f t="shared" si="5"/>
        <v/>
      </c>
      <c r="Z724" s="234" t="str">
        <f t="shared" si="6"/>
        <v/>
      </c>
      <c r="AA724" s="233" t="str">
        <f t="shared" si="7"/>
        <v/>
      </c>
      <c r="AB724" s="232"/>
      <c r="AC724" s="232"/>
      <c r="AD724" s="232"/>
      <c r="AE724" s="232" t="str">
        <f>IFERROR(VLOOKUP(AF724, 'YOYO IR Scores'!A:C, 2, FALSE), "")</f>
        <v/>
      </c>
      <c r="AF724" s="232"/>
      <c r="AG724" s="23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c r="BD724" s="232"/>
      <c r="BE724" s="232"/>
      <c r="BF724" s="232"/>
      <c r="BG724" s="232"/>
      <c r="BH724" s="232"/>
      <c r="BI724" s="232"/>
      <c r="BJ724" s="232"/>
      <c r="BK724" s="232" t="str">
        <f t="array" ref="BK724">IF(J724="","",
IF(INDEX(Settings!$H:$H,MATCH(BY$1,Settings!$G:$G,0))=TRUE,
100-100*(J724-MIN(J:J))/(MAX(J:J)-MIN(J:J)),
100*(J724-MIN(J:J))/(MAX(J:J)-MIN(J:J))))</f>
        <v/>
      </c>
      <c r="BL724" s="232" t="str">
        <f t="array" ref="BL724">IF(J724="","",
IF(INDEX(Settings!$H:$H,MATCH(BY$1,Settings!$G:$G,0))=TRUE,
100-100*(J724-MINIFS(J:J,$E:$E,$E724))/(MAXIFS(J:J,$E:$E,$E724)-MINIFS(J:J,$E:$E,$E724)),
100*(J724-MINIFS(J:J,$E:$E,$E724))/(MAXIFS(J:J,$E:$E,$E724)-MINIFS(J:J,$E:$E,$E724))))</f>
        <v/>
      </c>
      <c r="BM724" s="232" t="str">
        <f t="array" ref="BM724">IF(J724="","",
IF(INDEX(Settings!$H:$H,MATCH(BY$1,Settings!$G:$G,0))=TRUE,
100-100*(J724-MINIFS(J:J,$E:$E,$E724,$I:$I,$I724))/(MAXIFS(J:J,$E:$E,$E724,$I:$I,$I724)-MINIFS(J:J,$E:$E,$E724,$I:$I,$I724)),
100*(J724-MINIFS(J:J,$E:$E,$E724,$I:$I,$I724))/(MAXIFS(J:J,$E:$E,$E724,$I:$I,$I724)-MINIFS(J:J,$E:$E,$E724,$I:$I,$I724))))</f>
        <v/>
      </c>
      <c r="BN724" s="231" t="str">
        <f t="array" ref="BN724">IF(J724="","",
IF(INDEX(Settings!$H:$H,MATCH(BY$1,Settings!$G:$G,0))=TRUE,
100-100*PERCENTRANK(J:J,J724),
100*PERCENTRANK(J:J,J724)))</f>
        <v/>
      </c>
      <c r="BO724" s="231" t="str">
        <f>IFERROR(__xludf.DUMMYFUNCTION("IF(J724="""","""",
IF(INDEX(Settings!$H:$H,MATCH(BY$1,Settings!$G:$G,0))=TRUE,
100-100*PERCENTRANK(FILTER(J:J,$E:$E=$E724),J724),
100*PERCENTRANK(FILTER(J:J,$E:$E=$E724),J724)))"),"")</f>
        <v/>
      </c>
      <c r="BP724" s="231" t="str">
        <f>IFERROR(__xludf.DUMMYFUNCTION("IF(J724="""","""",
IF(INDEX(Settings!$H:$H,MATCH(BY$1,Settings!$G:$G,0))=TRUE,
100-100*PERCENTRANK(FILTER(J:J,$E:$E=$E724,$I:$I=$I724),J724),
100*PERCENTRANK(FILTER(J:J,$E:$E=$E724,$I:$I=$I724),J724)))"),"")</f>
        <v/>
      </c>
      <c r="BQ724" s="233" t="str">
        <f t="array" ref="BQ724">IF(J724="","",
IF(INDEX(Settings!$H:$H,MATCH(BY$1,Settings!$G:$G,0))=TRUE,
-1*(J724-AVERAGE(J:J))/STDEV(J:J),
(J724-AVERAGE(J:J))/STDEV(J:J)))</f>
        <v/>
      </c>
      <c r="BR724" s="233" t="str">
        <f>IFERROR(__xludf.DUMMYFUNCTION("IF(J724="""","""",
IF(INDEX(Settings!$H:$H,MATCH(BY$1,Settings!$G:$G,0))=TRUE,
-1*(J724-AVERAGEIFS(J:J,$E:$E,$E724))/STDEV(FILTER(J:J,$E:$E=$E724)),
(J724-AVERAGEIFS(J:J,$E:$E,$E724))/STDEV(FILTER(J:J,$E:$E=$E724))))"),"")</f>
        <v/>
      </c>
      <c r="BS724" s="233"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1"/>
      <c r="BX724" s="231"/>
      <c r="BY724" s="232" t="str">
        <f t="array" ref="BY724">IF(J724="","",
IF(INDEX(Settings!$H:$H,MATCH(BY$1,Settings!$G:$G,0))=TRUE,
100-100*(J724-MINIFS(J:J,$E:$E,$E724))/(MAXIFS(J:J,$E:$E,$E724)-MINIFS(J:J,$E:$E,$E724)),
100*(J724-MINIFS(J:J,$E:$E,$E724))/(MAXIFS(J:J,$E:$E,$E724)-MINIFS(J:J,$E:$E,$E724))))</f>
        <v/>
      </c>
      <c r="BZ724" s="232" t="str">
        <f t="array" ref="BZ724">IF(K724="","",
IF(INDEX(Settings!$H:$H,MATCH(BZ$1,Settings!$G:$G,0))=TRUE,
100-100*(K724-MINIFS(K:K,$E:$E,$E724))/(MAXIFS(K:K,$E:$E,$E724)-MINIFS(K:K,$E:$E,$E724)),
100*(K724-MINIFS(K:K,$E:$E,$E724))/(MAXIFS(K:K,$E:$E,$E724)-MINIFS(K:K,$E:$E,$E724))))</f>
        <v/>
      </c>
      <c r="CA724" s="232" t="str">
        <f t="array" ref="CA724">IF(L724="","",
IF(INDEX(Settings!$H:$H,MATCH(CA$1,Settings!$G:$G,0))=TRUE,
100-100*(L724-MINIFS(L:L,$E:$E,$E724))/(MAXIFS(L:L,$E:$E,$E724)-MINIFS(L:L,$E:$E,$E724)),
100*(L724-MINIFS(L:L,$E:$E,$E724))/(MAXIFS(L:L,$E:$E,$E724)-MINIFS(L:L,$E:$E,$E724))))</f>
        <v/>
      </c>
      <c r="CB724" s="232" t="str">
        <f t="array" ref="CB724">IF(M724="","",
IF(INDEX(Settings!$H:$H,MATCH(CB$1,Settings!$G:$G,0))=TRUE,
100-100*(M724-MINIFS(M:M,$E:$E,$E724))/(MAXIFS(M:M,$E:$E,$E724)-MINIFS(M:M,$E:$E,$E724)),
100*(M724-MINIFS(M:M,$E:$E,$E724))/(MAXIFS(M:M,$E:$E,$E724)-MINIFS(M:M,$E:$E,$E724))))</f>
        <v/>
      </c>
      <c r="CC724" s="232" t="str">
        <f t="array" ref="CC724">IF(N724="","",
IF(INDEX(Settings!$H:$H,MATCH(CC$1,Settings!$G:$G,0))=TRUE,
100-100*(N724-MINIFS(N:N,$E:$E,$E724))/(MAXIFS(N:N,$E:$E,$E724)-MINIFS(N:N,$E:$E,$E724)),
100*(N724-MINIFS(N:N,$E:$E,$E724))/(MAXIFS(N:N,$E:$E,$E724)-MINIFS(N:N,$E:$E,$E724))))</f>
        <v/>
      </c>
      <c r="CD724" s="232" t="str">
        <f t="array" ref="CD724">IF(O724="","",
IF(INDEX(Settings!$H:$H,MATCH(CD$1,Settings!$G:$G,0))=TRUE,
100-100*(O724-MINIFS(O:O,$E:$E,$E724))/(MAXIFS(O:O,$E:$E,$E724)-MINIFS(O:O,$E:$E,$E724)),
100*(O724-MINIFS(O:O,$E:$E,$E724))/(MAXIFS(O:O,$E:$E,$E724)-MINIFS(O:O,$E:$E,$E724))))</f>
        <v/>
      </c>
      <c r="CE724" s="232" t="str">
        <f t="array" ref="CE724">IF(P724="","",
IF(INDEX(Settings!$H:$H,MATCH(CE$1,Settings!$G:$G,0))=TRUE,
100-100*(P724-MINIFS(P:P,$E:$E,$E724))/(MAXIFS(P:P,$E:$E,$E724)-MINIFS(P:P,$E:$E,$E724)),
100*(P724-MINIFS(P:P,$E:$E,$E724))/(MAXIFS(P:P,$E:$E,$E724)-MINIFS(P:P,$E:$E,$E724))))</f>
        <v/>
      </c>
      <c r="CF724" s="232" t="str">
        <f t="array" ref="CF724">IF(Q724="","",
IF(INDEX(Settings!$H:$H,MATCH(CF$1,Settings!$G:$G,0))=TRUE,
100-100*(Q724-MINIFS(Q:Q,$E:$E,$E724))/(MAXIFS(Q:Q,$E:$E,$E724)-MINIFS(Q:Q,$E:$E,$E724)),
100*(Q724-MINIFS(Q:Q,$E:$E,$E724))/(MAXIFS(Q:Q,$E:$E,$E724)-MINIFS(Q:Q,$E:$E,$E724))))</f>
        <v/>
      </c>
      <c r="CG724" s="232" t="str">
        <f t="array" ref="CG724">IF(R724="","",
IF(INDEX(Settings!$H:$H,MATCH(CG$1,Settings!$G:$G,0))=TRUE,
100-100*(R724-MINIFS(R:R,$E:$E,$E724))/(MAXIFS(R:R,$E:$E,$E724)-MINIFS(R:R,$E:$E,$E724)),
100*(R724-MINIFS(R:R,$E:$E,$E724))/(MAXIFS(R:R,$E:$E,$E724)-MINIFS(R:R,$E:$E,$E724))))</f>
        <v/>
      </c>
      <c r="CH724" s="232" t="str">
        <f t="array" ref="CH724">IF(S724="","",
IF(INDEX(Settings!$H:$H,MATCH(CH$1,Settings!$G:$G,0))=TRUE,
100-100*(S724-MINIFS(S:S,$E:$E,$E724))/(MAXIFS(S:S,$E:$E,$E724)-MINIFS(S:S,$E:$E,$E724)),
100*(S724-MINIFS(S:S,$E:$E,$E724))/(MAXIFS(S:S,$E:$E,$E724)-MINIFS(S:S,$E:$E,$E724))))</f>
        <v/>
      </c>
      <c r="CI724" s="232" t="str">
        <f t="array" ref="CI724">IF(T724="","",
IF(INDEX(Settings!$H:$H,MATCH(CI$1,Settings!$G:$G,0))=TRUE,
100-100*(T724-MINIFS(T:T,$E:$E,$E724))/(MAXIFS(T:T,$E:$E,$E724)-MINIFS(T:T,$E:$E,$E724)),
100*(T724-MINIFS(T:T,$E:$E,$E724))/(MAXIFS(T:T,$E:$E,$E724)-MINIFS(T:T,$E:$E,$E724))))</f>
        <v/>
      </c>
      <c r="CJ724" s="232" t="str">
        <f t="array" ref="CJ724">IF(U724="","",
IF(INDEX(Settings!$H:$H,MATCH(CJ$1,Settings!$G:$G,0))=TRUE,
100-100*(U724-MINIFS(U:U,$E:$E,$E724))/(MAXIFS(U:U,$E:$E,$E724)-MINIFS(U:U,$E:$E,$E724)),
100*(U724-MINIFS(U:U,$E:$E,$E724))/(MAXIFS(U:U,$E:$E,$E724)-MINIFS(U:U,$E:$E,$E724))))</f>
        <v/>
      </c>
      <c r="CK724" s="232" t="str">
        <f t="array" ref="CK724">IF(V724="","",
IF(INDEX(Settings!$H:$H,MATCH(CK$1,Settings!$G:$G,0))=TRUE,
100-100*(V724-MINIFS(V:V,$E:$E,$E724))/(MAXIFS(V:V,$E:$E,$E724)-MINIFS(V:V,$E:$E,$E724)),
100*(V724-MINIFS(V:V,$E:$E,$E724))/(MAXIFS(V:V,$E:$E,$E724)-MINIFS(V:V,$E:$E,$E724))))</f>
        <v/>
      </c>
      <c r="CL724" s="232" t="str">
        <f t="array" ref="CL724">IF(W724="","",
IF(INDEX(Settings!$H:$H,MATCH(CL$1,Settings!$G:$G,0))=TRUE,
100-100*(W724-MINIFS(W:W,$E:$E,$E724))/(MAXIFS(W:W,$E:$E,$E724)-MINIFS(W:W,$E:$E,$E724)),
100*(W724-MINIFS(W:W,$E:$E,$E724))/(MAXIFS(W:W,$E:$E,$E724)-MINIFS(W:W,$E:$E,$E724))))</f>
        <v/>
      </c>
      <c r="CM724" s="232" t="str">
        <f t="array" ref="CM724">IF(X724="","",
IF(INDEX(Settings!$H:$H,MATCH(CM$1,Settings!$G:$G,0))=TRUE,
100-100*(X724-MINIFS(X:X,$E:$E,$E724))/(MAXIFS(X:X,$E:$E,$E724)-MINIFS(X:X,$E:$E,$E724)),
100*(X724-MINIFS(X:X,$E:$E,$E724))/(MAXIFS(X:X,$E:$E,$E724)-MINIFS(X:X,$E:$E,$E724))))</f>
        <v/>
      </c>
      <c r="CN724" s="232" t="str">
        <f t="array" ref="CN724">IF(Y724="","",
IF(INDEX(Settings!$H:$H,MATCH(CN$1,Settings!$G:$G,0))=TRUE,
100-100*(Y724-MINIFS(Y:Y,$E:$E,$E724))/(MAXIFS(Y:Y,$E:$E,$E724)-MINIFS(Y:Y,$E:$E,$E724)),
100*(Y724-MINIFS(Y:Y,$E:$E,$E724))/(MAXIFS(Y:Y,$E:$E,$E724)-MINIFS(Y:Y,$E:$E,$E724))))</f>
        <v/>
      </c>
      <c r="CO724" s="232" t="str">
        <f t="array" ref="CO724">IF(Z724="","",
IF(INDEX(Settings!$H:$H,MATCH(CO$1,Settings!$G:$G,0))=TRUE,
100-100*(Z724-MINIFS(Z:Z,$E:$E,$E724))/(MAXIFS(Z:Z,$E:$E,$E724)-MINIFS(Z:Z,$E:$E,$E724)),
100*(Z724-MINIFS(Z:Z,$E:$E,$E724))/(MAXIFS(Z:Z,$E:$E,$E724)-MINIFS(Z:Z,$E:$E,$E724))))</f>
        <v/>
      </c>
      <c r="CP724" s="232" t="str">
        <f t="array" ref="CP724">IF(AA724="","",
IF(INDEX(Settings!$H:$H,MATCH(CP$1,Settings!$G:$G,0))=TRUE,
100-100*(AA724-MINIFS(AA:AA,$E:$E,$E724))/(MAXIFS(AA:AA,$E:$E,$E724)-MINIFS(AA:AA,$E:$E,$E724)),
100*(AA724-MINIFS(AA:AA,$E:$E,$E724))/(MAXIFS(AA:AA,$E:$E,$E724)-MINIFS(AA:AA,$E:$E,$E724))))</f>
        <v/>
      </c>
      <c r="CQ724" s="232" t="str">
        <f t="array" ref="CQ724">IF(AB724="","",
IF(INDEX(Settings!$H:$H,MATCH(CQ$1,Settings!$G:$G,0))=TRUE,
100-100*(AB724-MINIFS(AB:AB,$E:$E,$E724))/(MAXIFS(AB:AB,$E:$E,$E724)-MINIFS(AB:AB,$E:$E,$E724)),
100*(AB724-MINIFS(AB:AB,$E:$E,$E724))/(MAXIFS(AB:AB,$E:$E,$E724)-MINIFS(AB:AB,$E:$E,$E724))))</f>
        <v/>
      </c>
      <c r="CR724" s="232" t="str">
        <f t="array" ref="CR724">IF(AC724="","",
IF(INDEX(Settings!$H:$H,MATCH(CR$1,Settings!$G:$G,0))=TRUE,
100-100*(AC724-MINIFS(AC:AC,$E:$E,$E724))/(MAXIFS(AC:AC,$E:$E,$E724)-MINIFS(AC:AC,$E:$E,$E724)),
100*(AC724-MINIFS(AC:AC,$E:$E,$E724))/(MAXIFS(AC:AC,$E:$E,$E724)-MINIFS(AC:AC,$E:$E,$E724))))</f>
        <v/>
      </c>
      <c r="CS724" s="232" t="str">
        <f t="array" ref="CS724">IF(AD724="","",
IF(INDEX(Settings!$H:$H,MATCH(CS$1,Settings!$G:$G,0))=TRUE,
100-100*(AD724-MINIFS(AD:AD,$E:$E,$E724))/(MAXIFS(AD:AD,$E:$E,$E724)-MINIFS(AD:AD,$E:$E,$E724)),
100*(AD724-MINIFS(AD:AD,$E:$E,$E724))/(MAXIFS(AD:AD,$E:$E,$E724)-MINIFS(AD:AD,$E:$E,$E724))))</f>
        <v/>
      </c>
      <c r="CT724" s="232" t="str">
        <f t="array" ref="CT724">IF(AE724="","",
IF(INDEX(Settings!$H:$H,MATCH(CT$1,Settings!$G:$G,0))=TRUE,
100-100*(AE724-MINIFS(AE:AE,$E:$E,$E724))/(MAXIFS(AE:AE,$E:$E,$E724)-MINIFS(AE:AE,$E:$E,$E724)),
100*(AE724-MINIFS(AE:AE,$E:$E,$E724))/(MAXIFS(AE:AE,$E:$E,$E724)-MINIFS(AE:AE,$E:$E,$E724))))</f>
        <v/>
      </c>
      <c r="CU724" s="232" t="str">
        <f t="array" ref="CU724">IF(AF724="","",
IF(INDEX(Settings!$H:$H,MATCH(CU$1,Settings!$G:$G,0))=TRUE,
100-100*(AF724-MINIFS(AF:AF,$E:$E,$E724))/(MAXIFS(AF:AF,$E:$E,$E724)-MINIFS(AF:AF,$E:$E,$E724)),
100*(AF724-MINIFS(AF:AF,$E:$E,$E724))/(MAXIFS(AF:AF,$E:$E,$E724)-MINIFS(AF:AF,$E:$E,$E724))))</f>
        <v/>
      </c>
      <c r="CV724" s="232" t="str">
        <f t="array" ref="CV724">IF(AG724="","",
IF(INDEX(Settings!$H:$H,MATCH(CV$1,Settings!$G:$G,0))=TRUE,
100-100*(AG724-MINIFS(AG:AG,$E:$E,$E724))/(MAXIFS(AG:AG,$E:$E,$E724)-MINIFS(AG:AG,$E:$E,$E724)),
100*(AG724-MINIFS(AG:AG,$E:$E,$E724))/(MAXIFS(AG:AG,$E:$E,$E724)-MINIFS(AG:AG,$E:$E,$E724))))</f>
        <v/>
      </c>
      <c r="CW724" s="232" t="str">
        <f t="array" ref="CW724">IF(AH724="","",
IF(INDEX(Settings!$H:$H,MATCH(CW$1,Settings!$G:$G,0))=TRUE,
100-100*(AH724-MINIFS(AH:AH,$E:$E,$E724))/(MAXIFS(AH:AH,$E:$E,$E724)-MINIFS(AH:AH,$E:$E,$E724)),
100*(AH724-MINIFS(AH:AH,$E:$E,$E724))/(MAXIFS(AH:AH,$E:$E,$E724)-MINIFS(AH:AH,$E:$E,$E724))))</f>
        <v/>
      </c>
      <c r="CX724" s="232" t="str">
        <f t="array" ref="CX724">IF(AI724="","",
IF(INDEX(Settings!$H:$H,MATCH(CX$1,Settings!$G:$G,0))=TRUE,
100-100*(AI724-MINIFS(AI:AI,$E:$E,$E724))/(MAXIFS(AI:AI,$E:$E,$E724)-MINIFS(AI:AI,$E:$E,$E724)),
100*(AI724-MINIFS(AI:AI,$E:$E,$E724))/(MAXIFS(AI:AI,$E:$E,$E724)-MINIFS(AI:AI,$E:$E,$E724))))</f>
        <v/>
      </c>
      <c r="CY724" s="232" t="str">
        <f t="array" ref="CY724">IF(AJ724="","",
IF(INDEX(Settings!$H:$H,MATCH(CY$1,Settings!$G:$G,0))=TRUE,
100-100*(AJ724-MINIFS(AJ:AJ,$E:$E,$E724))/(MAXIFS(AJ:AJ,$E:$E,$E724)-MINIFS(AJ:AJ,$E:$E,$E724)),
100*(AJ724-MINIFS(AJ:AJ,$E:$E,$E724))/(MAXIFS(AJ:AJ,$E:$E,$E724)-MINIFS(AJ:AJ,$E:$E,$E724))))</f>
        <v/>
      </c>
      <c r="CZ724" s="232" t="str">
        <f t="array" ref="CZ724">IF(AK724="","",
IF(INDEX(Settings!$H:$H,MATCH(CZ$1,Settings!$G:$G,0))=TRUE,
100-100*(AK724-MINIFS(AK:AK,$E:$E,$E724))/(MAXIFS(AK:AK,$E:$E,$E724)-MINIFS(AK:AK,$E:$E,$E724)),
100*(AK724-MINIFS(AK:AK,$E:$E,$E724))/(MAXIFS(AK:AK,$E:$E,$E724)-MINIFS(AK:AK,$E:$E,$E724))))</f>
        <v/>
      </c>
      <c r="DA724" s="232" t="str">
        <f t="array" ref="DA724">IF(AL724="","",
IF(INDEX(Settings!$H:$H,MATCH(DA$1,Settings!$G:$G,0))=TRUE,
100-100*(AL724-MINIFS(AL:AL,$E:$E,$E724))/(MAXIFS(AL:AL,$E:$E,$E724)-MINIFS(AL:AL,$E:$E,$E724)),
100*(AL724-MINIFS(AL:AL,$E:$E,$E724))/(MAXIFS(AL:AL,$E:$E,$E724)-MINIFS(AL:AL,$E:$E,$E724))))</f>
        <v/>
      </c>
      <c r="DB724" s="232" t="str">
        <f t="array" ref="DB724">IF(AM724="","",
IF(INDEX(Settings!$H:$H,MATCH(DB$1,Settings!$G:$G,0))=TRUE,
100-100*(AM724-MINIFS(AM:AM,$E:$E,$E724))/(MAXIFS(AM:AM,$E:$E,$E724)-MINIFS(AM:AM,$E:$E,$E724)),
100*(AM724-MINIFS(AM:AM,$E:$E,$E724))/(MAXIFS(AM:AM,$E:$E,$E724)-MINIFS(AM:AM,$E:$E,$E724))))</f>
        <v/>
      </c>
      <c r="DC724" s="232" t="str">
        <f t="array" ref="DC724">IF(AN724="","",
IF(INDEX(Settings!$H:$H,MATCH(DC$1,Settings!$G:$G,0))=TRUE,
100-100*(AN724-MINIFS(AN:AN,$E:$E,$E724))/(MAXIFS(AN:AN,$E:$E,$E724)-MINIFS(AN:AN,$E:$E,$E724)),
100*(AN724-MINIFS(AN:AN,$E:$E,$E724))/(MAXIFS(AN:AN,$E:$E,$E724)-MINIFS(AN:AN,$E:$E,$E724))))</f>
        <v/>
      </c>
      <c r="DD724" s="232" t="str">
        <f t="array" ref="DD724">IF(AO724="","",
IF(INDEX(Settings!$H:$H,MATCH(DD$1,Settings!$G:$G,0))=TRUE,
100-100*(AO724-MINIFS(AO:AO,$E:$E,$E724))/(MAXIFS(AO:AO,$E:$E,$E724)-MINIFS(AO:AO,$E:$E,$E724)),
100*(AO724-MINIFS(AO:AO,$E:$E,$E724))/(MAXIFS(AO:AO,$E:$E,$E724)-MINIFS(AO:AO,$E:$E,$E724))))</f>
        <v/>
      </c>
      <c r="DE724" s="232" t="str">
        <f t="array" ref="DE724">IF(AP724="","",
IF(INDEX(Settings!$H:$H,MATCH(DE$1,Settings!$G:$G,0))=TRUE,
100-100*(AP724-MINIFS(AP:AP,$E:$E,$E724))/(MAXIFS(AP:AP,$E:$E,$E724)-MINIFS(AP:AP,$E:$E,$E724)),
100*(AP724-MINIFS(AP:AP,$E:$E,$E724))/(MAXIFS(AP:AP,$E:$E,$E724)-MINIFS(AP:AP,$E:$E,$E724))))</f>
        <v/>
      </c>
      <c r="DF724" s="232" t="str">
        <f t="array" ref="DF724">IF(AQ724="","",
IF(INDEX(Settings!$H:$H,MATCH(DF$1,Settings!$G:$G,0))=TRUE,
100-100*(AQ724-MINIFS(AQ:AQ,$E:$E,$E724))/(MAXIFS(AQ:AQ,$E:$E,$E724)-MINIFS(AQ:AQ,$E:$E,$E724)),
100*(AQ724-MINIFS(AQ:AQ,$E:$E,$E724))/(MAXIFS(AQ:AQ,$E:$E,$E724)-MINIFS(AQ:AQ,$E:$E,$E724))))</f>
        <v/>
      </c>
      <c r="DG724" s="232" t="str">
        <f t="array" ref="DG724">IF(AR724="","",
IF(INDEX(Settings!$H:$H,MATCH(DG$1,Settings!$G:$G,0))=TRUE,
100-100*(AR724-MINIFS(AR:AR,$E:$E,$E724))/(MAXIFS(AR:AR,$E:$E,$E724)-MINIFS(AR:AR,$E:$E,$E724)),
100*(AR724-MINIFS(AR:AR,$E:$E,$E724))/(MAXIFS(AR:AR,$E:$E,$E724)-MINIFS(AR:AR,$E:$E,$E724))))</f>
        <v/>
      </c>
      <c r="DH724" s="232" t="str">
        <f t="array" ref="DH724">IF(AS724="","",
IF(INDEX(Settings!$H:$H,MATCH(DH$1,Settings!$G:$G,0))=TRUE,
100-100*(AS724-MINIFS(AS:AS,$E:$E,$E724))/(MAXIFS(AS:AS,$E:$E,$E724)-MINIFS(AS:AS,$E:$E,$E724)),
100*(AS724-MINIFS(AS:AS,$E:$E,$E724))/(MAXIFS(AS:AS,$E:$E,$E724)-MINIFS(AS:AS,$E:$E,$E724))))</f>
        <v/>
      </c>
      <c r="DI724" s="232" t="str">
        <f t="array" ref="DI724">IF(AT724="","",
IF(INDEX(Settings!$H:$H,MATCH(DI$1,Settings!$G:$G,0))=TRUE,
100-100*(AT724-MINIFS(AT:AT,$E:$E,$E724))/(MAXIFS(AT:AT,$E:$E,$E724)-MINIFS(AT:AT,$E:$E,$E724)),
100*(AT724-MINIFS(AT:AT,$E:$E,$E724))/(MAXIFS(AT:AT,$E:$E,$E724)-MINIFS(AT:AT,$E:$E,$E724))))</f>
        <v/>
      </c>
      <c r="DJ724" s="232" t="str">
        <f t="array" ref="DJ724">IF(AU724="","",
IF(INDEX(Settings!$H:$H,MATCH(DJ$1,Settings!$G:$G,0))=TRUE,
100-100*(AU724-MINIFS(AU:AU,$E:$E,$E724))/(MAXIFS(AU:AU,$E:$E,$E724)-MINIFS(AU:AU,$E:$E,$E724)),
100*(AU724-MINIFS(AU:AU,$E:$E,$E724))/(MAXIFS(AU:AU,$E:$E,$E724)-MINIFS(AU:AU,$E:$E,$E724))))</f>
        <v/>
      </c>
      <c r="DK724" s="232" t="str">
        <f t="array" ref="DK724">IF(AV724="","",
IF(INDEX(Settings!$H:$H,MATCH(DK$1,Settings!$G:$G,0))=TRUE,
100-100*(AV724-MINIFS(AV:AV,$E:$E,$E724))/(MAXIFS(AV:AV,$E:$E,$E724)-MINIFS(AV:AV,$E:$E,$E724)),
100*(AV724-MINIFS(AV:AV,$E:$E,$E724))/(MAXIFS(AV:AV,$E:$E,$E724)-MINIFS(AV:AV,$E:$E,$E724))))</f>
        <v/>
      </c>
      <c r="DL724" s="232" t="str">
        <f t="array" ref="DL724">IF(AW724="","",
IF(INDEX(Settings!$H:$H,MATCH(DL$1,Settings!$G:$G,0))=TRUE,
100-100*(AW724-MINIFS(AW:AW,$E:$E,$E724))/(MAXIFS(AW:AW,$E:$E,$E724)-MINIFS(AW:AW,$E:$E,$E724)),
100*(AW724-MINIFS(AW:AW,$E:$E,$E724))/(MAXIFS(AW:AW,$E:$E,$E724)-MINIFS(AW:AW,$E:$E,$E724))))</f>
        <v/>
      </c>
      <c r="DM724" s="232" t="str">
        <f t="array" ref="DM724">IF(AX724="","",
IF(INDEX(Settings!$H:$H,MATCH(DM$1,Settings!$G:$G,0))=TRUE,
100-100*(AX724-MINIFS(AX:AX,$E:$E,$E724))/(MAXIFS(AX:AX,$E:$E,$E724)-MINIFS(AX:AX,$E:$E,$E724)),
100*(AX724-MINIFS(AX:AX,$E:$E,$E724))/(MAXIFS(AX:AX,$E:$E,$E724)-MINIFS(AX:AX,$E:$E,$E724))))</f>
        <v/>
      </c>
      <c r="DN724" s="232" t="str">
        <f t="array" ref="DN724">IF(AY724="","",
IF(INDEX(Settings!$H:$H,MATCH(DN$1,Settings!$G:$G,0))=TRUE,
100-100*(AY724-MINIFS(AY:AY,$E:$E,$E724))/(MAXIFS(AY:AY,$E:$E,$E724)-MINIFS(AY:AY,$E:$E,$E724)),
100*(AY724-MINIFS(AY:AY,$E:$E,$E724))/(MAXIFS(AY:AY,$E:$E,$E724)-MINIFS(AY:AY,$E:$E,$E724))))</f>
        <v/>
      </c>
      <c r="DO724" s="232" t="str">
        <f t="array" ref="DO724">IF(AZ724="","",
IF(INDEX(Settings!$H:$H,MATCH(DO$1,Settings!$G:$G,0))=TRUE,
100-100*(AZ724-MINIFS(AZ:AZ,$E:$E,$E724))/(MAXIFS(AZ:AZ,$E:$E,$E724)-MINIFS(AZ:AZ,$E:$E,$E724)),
100*(AZ724-MINIFS(AZ:AZ,$E:$E,$E724))/(MAXIFS(AZ:AZ,$E:$E,$E724)-MINIFS(AZ:AZ,$E:$E,$E724))))</f>
        <v/>
      </c>
      <c r="DP724" s="232" t="str">
        <f t="array" ref="DP724">IF(BA724="","",
IF(INDEX(Settings!$H:$H,MATCH(DP$1,Settings!$G:$G,0))=TRUE,
100-100*(BA724-MINIFS(BA:BA,$E:$E,$E724))/(MAXIFS(BA:BA,$E:$E,$E724)-MINIFS(BA:BA,$E:$E,$E724)),
100*(BA724-MINIFS(BA:BA,$E:$E,$E724))/(MAXIFS(BA:BA,$E:$E,$E724)-MINIFS(BA:BA,$E:$E,$E724))))</f>
        <v/>
      </c>
      <c r="DQ724" s="232" t="str">
        <f t="array" ref="DQ724">IF(BB724="","",
IF(INDEX(Settings!$H:$H,MATCH(DQ$1,Settings!$G:$G,0))=TRUE,
100-100*(BB724-MINIFS(BB:BB,$E:$E,$E724))/(MAXIFS(BB:BB,$E:$E,$E724)-MINIFS(BB:BB,$E:$E,$E724)),
100*(BB724-MINIFS(BB:BB,$E:$E,$E724))/(MAXIFS(BB:BB,$E:$E,$E724)-MINIFS(BB:BB,$E:$E,$E724))))</f>
        <v/>
      </c>
      <c r="DR724" s="232" t="str">
        <f t="array" ref="DR724">IF(BC724="","",
IF(INDEX(Settings!$H:$H,MATCH(DR$1,Settings!$G:$G,0))=TRUE,
100-100*(BC724-MINIFS(BC:BC,$E:$E,$E724))/(MAXIFS(BC:BC,$E:$E,$E724)-MINIFS(BC:BC,$E:$E,$E724)),
100*(BC724-MINIFS(BC:BC,$E:$E,$E724))/(MAXIFS(BC:BC,$E:$E,$E724)-MINIFS(BC:BC,$E:$E,$E724))))</f>
        <v/>
      </c>
      <c r="DS724" s="232" t="str">
        <f t="array" ref="DS724">IF(BD724="","",
IF(INDEX(Settings!$H:$H,MATCH(DS$1,Settings!$G:$G,0))=TRUE,
100-100*(BD724-MINIFS(BD:BD,$E:$E,$E724))/(MAXIFS(BD:BD,$E:$E,$E724)-MINIFS(BD:BD,$E:$E,$E724)),
100*(BD724-MINIFS(BD:BD,$E:$E,$E724))/(MAXIFS(BD:BD,$E:$E,$E724)-MINIFS(BD:BD,$E:$E,$E724))))</f>
        <v/>
      </c>
      <c r="DT724" s="232" t="str">
        <f t="array" ref="DT724">IF(BE724="","",
IF(INDEX(Settings!$H:$H,MATCH(DT$1,Settings!$G:$G,0))=TRUE,
100-100*(BE724-MINIFS(BE:BE,$E:$E,$E724))/(MAXIFS(BE:BE,$E:$E,$E724)-MINIFS(BE:BE,$E:$E,$E724)),
100*(BE724-MINIFS(BE:BE,$E:$E,$E724))/(MAXIFS(BE:BE,$E:$E,$E724)-MINIFS(BE:BE,$E:$E,$E724))))</f>
        <v/>
      </c>
      <c r="DU724" s="232" t="str">
        <f t="array" ref="DU724">IF(BF724="","",
IF(INDEX(Settings!$H:$H,MATCH(DU$1,Settings!$G:$G,0))=TRUE,
100-100*(BF724-MINIFS(BF:BF,$E:$E,$E724))/(MAXIFS(BF:BF,$E:$E,$E724)-MINIFS(BF:BF,$E:$E,$E724)),
100*(BF724-MINIFS(BF:BF,$E:$E,$E724))/(MAXIFS(BF:BF,$E:$E,$E724)-MINIFS(BF:BF,$E:$E,$E724))))</f>
        <v/>
      </c>
      <c r="DV724" s="232" t="str">
        <f t="array" ref="DV724">IF(BG724="","",
IF(INDEX(Settings!$H:$H,MATCH(DV$1,Settings!$G:$G,0))=TRUE,
100-100*(BG724-MINIFS(BG:BG,$E:$E,$E724))/(MAXIFS(BG:BG,$E:$E,$E724)-MINIFS(BG:BG,$E:$E,$E724)),
100*(BG724-MINIFS(BG:BG,$E:$E,$E724))/(MAXIFS(BG:BG,$E:$E,$E724)-MINIFS(BG:BG,$E:$E,$E724))))</f>
        <v/>
      </c>
      <c r="DW724" s="232" t="str">
        <f t="array" ref="DW724">IF(BH724="","",
IF(INDEX(Settings!$H:$H,MATCH(DW$1,Settings!$G:$G,0))=TRUE,
100-100*(BH724-MINIFS(BH:BH,$E:$E,$E724))/(MAXIFS(BH:BH,$E:$E,$E724)-MINIFS(BH:BH,$E:$E,$E724)),
100*(BH724-MINIFS(BH:BH,$E:$E,$E724))/(MAXIFS(BH:BH,$E:$E,$E724)-MINIFS(BH:BH,$E:$E,$E724))))</f>
        <v/>
      </c>
      <c r="DX724" s="232" t="str">
        <f t="array" ref="DX724">IF(BI724="","",
IF(INDEX(Settings!$H:$H,MATCH(DX$1,Settings!$G:$G,0))=TRUE,
100-100*(BI724-MINIFS(BI:BI,$E:$E,$E724))/(MAXIFS(BI:BI,$E:$E,$E724)-MINIFS(BI:BI,$E:$E,$E724)),
100*(BI724-MINIFS(BI:BI,$E:$E,$E724))/(MAXIFS(BI:BI,$E:$E,$E724)-MINIFS(BI:BI,$E:$E,$E724))))</f>
        <v/>
      </c>
      <c r="DY724" s="232" t="str">
        <f t="array" ref="DY724">IF(BJ724="","",
IF(INDEX(Settings!$H:$H,MATCH(DY$1,Settings!$G:$G,0))=TRUE,
100-100*(BJ724-MINIFS(BJ:BJ,$E:$E,$E724))/(MAXIFS(BJ:BJ,$E:$E,$E724)-MINIFS(BJ:BJ,$E:$E,$E724)),
100*(BJ724-MINIFS(BJ:BJ,$E:$E,$E724))/(MAXIFS(BJ:BJ,$E:$E,$E724)-MINIFS(BJ:BJ,$E:$E,$E724))))</f>
        <v/>
      </c>
      <c r="DZ724" s="234"/>
      <c r="EA724" s="234"/>
      <c r="EB724" s="234" t="str">
        <f t="shared" si="8"/>
        <v/>
      </c>
      <c r="EC724" s="234" t="str">
        <f t="shared" si="9"/>
        <v/>
      </c>
      <c r="ED724" s="234" t="str">
        <f t="shared" si="10"/>
        <v/>
      </c>
      <c r="EE724" s="234" t="str">
        <f t="shared" si="11"/>
        <v/>
      </c>
      <c r="EF724" s="234" t="str">
        <f t="shared" si="12"/>
        <v/>
      </c>
      <c r="EG724" s="234" t="str">
        <f t="shared" si="13"/>
        <v/>
      </c>
      <c r="EH724" s="234"/>
      <c r="EI724" s="234"/>
      <c r="EJ724" s="234"/>
      <c r="EK724" s="234"/>
      <c r="EL724" s="234"/>
      <c r="EM724" s="234"/>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3" t="str">
        <f t="shared" si="14"/>
        <v/>
      </c>
      <c r="N725" s="49"/>
      <c r="O725" s="49"/>
      <c r="P725" s="49"/>
      <c r="Q725" s="49"/>
      <c r="R725" s="49"/>
      <c r="S725" s="222" t="str">
        <f>IFERROR(VLOOKUP(AF725, 'YOYO IR Scores'!A:C, 3, FALSE), "")
</f>
        <v/>
      </c>
      <c r="T725" s="49"/>
      <c r="U725" s="49"/>
      <c r="V725" s="49"/>
      <c r="W725" s="49"/>
      <c r="X725" s="224" t="str">
        <f t="shared" si="4"/>
        <v/>
      </c>
      <c r="Y725" s="225" t="str">
        <f t="shared" si="5"/>
        <v/>
      </c>
      <c r="Z725" s="225" t="str">
        <f t="shared" si="6"/>
        <v/>
      </c>
      <c r="AA725" s="224" t="str">
        <f t="shared" si="7"/>
        <v/>
      </c>
      <c r="AB725" s="223"/>
      <c r="AC725" s="223"/>
      <c r="AD725" s="223"/>
      <c r="AE725" s="223" t="str">
        <f>IFERROR(VLOOKUP(AF725, 'YOYO IR Scores'!A:C, 2, FALSE), "")</f>
        <v/>
      </c>
      <c r="AF725" s="223"/>
      <c r="AG725" s="223"/>
      <c r="AH725" s="223"/>
      <c r="AI725" s="223"/>
      <c r="AJ725" s="223"/>
      <c r="AK725" s="223"/>
      <c r="AL725" s="223"/>
      <c r="AM725" s="223"/>
      <c r="AN725" s="223"/>
      <c r="AO725" s="223"/>
      <c r="AP725" s="223"/>
      <c r="AQ725" s="223"/>
      <c r="AR725" s="223"/>
      <c r="AS725" s="223"/>
      <c r="AT725" s="223"/>
      <c r="AU725" s="223"/>
      <c r="AV725" s="223"/>
      <c r="AW725" s="223"/>
      <c r="AX725" s="223"/>
      <c r="AY725" s="223"/>
      <c r="AZ725" s="223"/>
      <c r="BA725" s="223"/>
      <c r="BB725" s="223"/>
      <c r="BC725" s="223"/>
      <c r="BD725" s="223"/>
      <c r="BE725" s="223"/>
      <c r="BF725" s="223"/>
      <c r="BG725" s="223"/>
      <c r="BH725" s="223"/>
      <c r="BI725" s="223"/>
      <c r="BJ725" s="223"/>
      <c r="BK725" s="223" t="str">
        <f t="array" ref="BK725">IF(J725="","",
IF(INDEX(Settings!$H:$H,MATCH(BY$1,Settings!$G:$G,0))=TRUE,
100-100*(J725-MIN(J:J))/(MAX(J:J)-MIN(J:J)),
100*(J725-MIN(J:J))/(MAX(J:J)-MIN(J:J))))</f>
        <v/>
      </c>
      <c r="BL725" s="223" t="str">
        <f t="array" ref="BL725">IF(J725="","",
IF(INDEX(Settings!$H:$H,MATCH(BY$1,Settings!$G:$G,0))=TRUE,
100-100*(J725-MINIFS(J:J,$E:$E,$E725))/(MAXIFS(J:J,$E:$E,$E725)-MINIFS(J:J,$E:$E,$E725)),
100*(J725-MINIFS(J:J,$E:$E,$E725))/(MAXIFS(J:J,$E:$E,$E725)-MINIFS(J:J,$E:$E,$E725))))</f>
        <v/>
      </c>
      <c r="BM725" s="223"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4" t="str">
        <f t="array" ref="BQ725">IF(J725="","",
IF(INDEX(Settings!$H:$H,MATCH(BY$1,Settings!$G:$G,0))=TRUE,
-1*(J725-AVERAGE(J:J))/STDEV(J:J),
(J725-AVERAGE(J:J))/STDEV(J:J)))</f>
        <v/>
      </c>
      <c r="BR725" s="224" t="str">
        <f>IFERROR(__xludf.DUMMYFUNCTION("IF(J725="""","""",
IF(INDEX(Settings!$H:$H,MATCH(BY$1,Settings!$G:$G,0))=TRUE,
-1*(J725-AVERAGEIFS(J:J,$E:$E,$E725))/STDEV(FILTER(J:J,$E:$E=$E725)),
(J725-AVERAGEIFS(J:J,$E:$E,$E725))/STDEV(FILTER(J:J,$E:$E=$E725))))"),"")</f>
        <v/>
      </c>
      <c r="BS725" s="224"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3" t="str">
        <f t="array" ref="BY725">IF(J725="","",
IF(INDEX(Settings!$H:$H,MATCH(BY$1,Settings!$G:$G,0))=TRUE,
100-100*(J725-MINIFS(J:J,$E:$E,$E725))/(MAXIFS(J:J,$E:$E,$E725)-MINIFS(J:J,$E:$E,$E725)),
100*(J725-MINIFS(J:J,$E:$E,$E725))/(MAXIFS(J:J,$E:$E,$E725)-MINIFS(J:J,$E:$E,$E725))))</f>
        <v/>
      </c>
      <c r="BZ725" s="223" t="str">
        <f t="array" ref="BZ725">IF(K725="","",
IF(INDEX(Settings!$H:$H,MATCH(BZ$1,Settings!$G:$G,0))=TRUE,
100-100*(K725-MINIFS(K:K,$E:$E,$E725))/(MAXIFS(K:K,$E:$E,$E725)-MINIFS(K:K,$E:$E,$E725)),
100*(K725-MINIFS(K:K,$E:$E,$E725))/(MAXIFS(K:K,$E:$E,$E725)-MINIFS(K:K,$E:$E,$E725))))</f>
        <v/>
      </c>
      <c r="CA725" s="223" t="str">
        <f t="array" ref="CA725">IF(L725="","",
IF(INDEX(Settings!$H:$H,MATCH(CA$1,Settings!$G:$G,0))=TRUE,
100-100*(L725-MINIFS(L:L,$E:$E,$E725))/(MAXIFS(L:L,$E:$E,$E725)-MINIFS(L:L,$E:$E,$E725)),
100*(L725-MINIFS(L:L,$E:$E,$E725))/(MAXIFS(L:L,$E:$E,$E725)-MINIFS(L:L,$E:$E,$E725))))</f>
        <v/>
      </c>
      <c r="CB725" s="223" t="str">
        <f t="array" ref="CB725">IF(M725="","",
IF(INDEX(Settings!$H:$H,MATCH(CB$1,Settings!$G:$G,0))=TRUE,
100-100*(M725-MINIFS(M:M,$E:$E,$E725))/(MAXIFS(M:M,$E:$E,$E725)-MINIFS(M:M,$E:$E,$E725)),
100*(M725-MINIFS(M:M,$E:$E,$E725))/(MAXIFS(M:M,$E:$E,$E725)-MINIFS(M:M,$E:$E,$E725))))</f>
        <v/>
      </c>
      <c r="CC725" s="223" t="str">
        <f t="array" ref="CC725">IF(N725="","",
IF(INDEX(Settings!$H:$H,MATCH(CC$1,Settings!$G:$G,0))=TRUE,
100-100*(N725-MINIFS(N:N,$E:$E,$E725))/(MAXIFS(N:N,$E:$E,$E725)-MINIFS(N:N,$E:$E,$E725)),
100*(N725-MINIFS(N:N,$E:$E,$E725))/(MAXIFS(N:N,$E:$E,$E725)-MINIFS(N:N,$E:$E,$E725))))</f>
        <v/>
      </c>
      <c r="CD725" s="223" t="str">
        <f t="array" ref="CD725">IF(O725="","",
IF(INDEX(Settings!$H:$H,MATCH(CD$1,Settings!$G:$G,0))=TRUE,
100-100*(O725-MINIFS(O:O,$E:$E,$E725))/(MAXIFS(O:O,$E:$E,$E725)-MINIFS(O:O,$E:$E,$E725)),
100*(O725-MINIFS(O:O,$E:$E,$E725))/(MAXIFS(O:O,$E:$E,$E725)-MINIFS(O:O,$E:$E,$E725))))</f>
        <v/>
      </c>
      <c r="CE725" s="223" t="str">
        <f t="array" ref="CE725">IF(P725="","",
IF(INDEX(Settings!$H:$H,MATCH(CE$1,Settings!$G:$G,0))=TRUE,
100-100*(P725-MINIFS(P:P,$E:$E,$E725))/(MAXIFS(P:P,$E:$E,$E725)-MINIFS(P:P,$E:$E,$E725)),
100*(P725-MINIFS(P:P,$E:$E,$E725))/(MAXIFS(P:P,$E:$E,$E725)-MINIFS(P:P,$E:$E,$E725))))</f>
        <v/>
      </c>
      <c r="CF725" s="223" t="str">
        <f t="array" ref="CF725">IF(Q725="","",
IF(INDEX(Settings!$H:$H,MATCH(CF$1,Settings!$G:$G,0))=TRUE,
100-100*(Q725-MINIFS(Q:Q,$E:$E,$E725))/(MAXIFS(Q:Q,$E:$E,$E725)-MINIFS(Q:Q,$E:$E,$E725)),
100*(Q725-MINIFS(Q:Q,$E:$E,$E725))/(MAXIFS(Q:Q,$E:$E,$E725)-MINIFS(Q:Q,$E:$E,$E725))))</f>
        <v/>
      </c>
      <c r="CG725" s="223" t="str">
        <f t="array" ref="CG725">IF(R725="","",
IF(INDEX(Settings!$H:$H,MATCH(CG$1,Settings!$G:$G,0))=TRUE,
100-100*(R725-MINIFS(R:R,$E:$E,$E725))/(MAXIFS(R:R,$E:$E,$E725)-MINIFS(R:R,$E:$E,$E725)),
100*(R725-MINIFS(R:R,$E:$E,$E725))/(MAXIFS(R:R,$E:$E,$E725)-MINIFS(R:R,$E:$E,$E725))))</f>
        <v/>
      </c>
      <c r="CH725" s="223" t="str">
        <f t="array" ref="CH725">IF(S725="","",
IF(INDEX(Settings!$H:$H,MATCH(CH$1,Settings!$G:$G,0))=TRUE,
100-100*(S725-MINIFS(S:S,$E:$E,$E725))/(MAXIFS(S:S,$E:$E,$E725)-MINIFS(S:S,$E:$E,$E725)),
100*(S725-MINIFS(S:S,$E:$E,$E725))/(MAXIFS(S:S,$E:$E,$E725)-MINIFS(S:S,$E:$E,$E725))))</f>
        <v/>
      </c>
      <c r="CI725" s="223" t="str">
        <f t="array" ref="CI725">IF(T725="","",
IF(INDEX(Settings!$H:$H,MATCH(CI$1,Settings!$G:$G,0))=TRUE,
100-100*(T725-MINIFS(T:T,$E:$E,$E725))/(MAXIFS(T:T,$E:$E,$E725)-MINIFS(T:T,$E:$E,$E725)),
100*(T725-MINIFS(T:T,$E:$E,$E725))/(MAXIFS(T:T,$E:$E,$E725)-MINIFS(T:T,$E:$E,$E725))))</f>
        <v/>
      </c>
      <c r="CJ725" s="223" t="str">
        <f t="array" ref="CJ725">IF(U725="","",
IF(INDEX(Settings!$H:$H,MATCH(CJ$1,Settings!$G:$G,0))=TRUE,
100-100*(U725-MINIFS(U:U,$E:$E,$E725))/(MAXIFS(U:U,$E:$E,$E725)-MINIFS(U:U,$E:$E,$E725)),
100*(U725-MINIFS(U:U,$E:$E,$E725))/(MAXIFS(U:U,$E:$E,$E725)-MINIFS(U:U,$E:$E,$E725))))</f>
        <v/>
      </c>
      <c r="CK725" s="223" t="str">
        <f t="array" ref="CK725">IF(V725="","",
IF(INDEX(Settings!$H:$H,MATCH(CK$1,Settings!$G:$G,0))=TRUE,
100-100*(V725-MINIFS(V:V,$E:$E,$E725))/(MAXIFS(V:V,$E:$E,$E725)-MINIFS(V:V,$E:$E,$E725)),
100*(V725-MINIFS(V:V,$E:$E,$E725))/(MAXIFS(V:V,$E:$E,$E725)-MINIFS(V:V,$E:$E,$E725))))</f>
        <v/>
      </c>
      <c r="CL725" s="223" t="str">
        <f t="array" ref="CL725">IF(W725="","",
IF(INDEX(Settings!$H:$H,MATCH(CL$1,Settings!$G:$G,0))=TRUE,
100-100*(W725-MINIFS(W:W,$E:$E,$E725))/(MAXIFS(W:W,$E:$E,$E725)-MINIFS(W:W,$E:$E,$E725)),
100*(W725-MINIFS(W:W,$E:$E,$E725))/(MAXIFS(W:W,$E:$E,$E725)-MINIFS(W:W,$E:$E,$E725))))</f>
        <v/>
      </c>
      <c r="CM725" s="223" t="str">
        <f t="array" ref="CM725">IF(X725="","",
IF(INDEX(Settings!$H:$H,MATCH(CM$1,Settings!$G:$G,0))=TRUE,
100-100*(X725-MINIFS(X:X,$E:$E,$E725))/(MAXIFS(X:X,$E:$E,$E725)-MINIFS(X:X,$E:$E,$E725)),
100*(X725-MINIFS(X:X,$E:$E,$E725))/(MAXIFS(X:X,$E:$E,$E725)-MINIFS(X:X,$E:$E,$E725))))</f>
        <v/>
      </c>
      <c r="CN725" s="223" t="str">
        <f t="array" ref="CN725">IF(Y725="","",
IF(INDEX(Settings!$H:$H,MATCH(CN$1,Settings!$G:$G,0))=TRUE,
100-100*(Y725-MINIFS(Y:Y,$E:$E,$E725))/(MAXIFS(Y:Y,$E:$E,$E725)-MINIFS(Y:Y,$E:$E,$E725)),
100*(Y725-MINIFS(Y:Y,$E:$E,$E725))/(MAXIFS(Y:Y,$E:$E,$E725)-MINIFS(Y:Y,$E:$E,$E725))))</f>
        <v/>
      </c>
      <c r="CO725" s="223" t="str">
        <f t="array" ref="CO725">IF(Z725="","",
IF(INDEX(Settings!$H:$H,MATCH(CO$1,Settings!$G:$G,0))=TRUE,
100-100*(Z725-MINIFS(Z:Z,$E:$E,$E725))/(MAXIFS(Z:Z,$E:$E,$E725)-MINIFS(Z:Z,$E:$E,$E725)),
100*(Z725-MINIFS(Z:Z,$E:$E,$E725))/(MAXIFS(Z:Z,$E:$E,$E725)-MINIFS(Z:Z,$E:$E,$E725))))</f>
        <v/>
      </c>
      <c r="CP725" s="223" t="str">
        <f t="array" ref="CP725">IF(AA725="","",
IF(INDEX(Settings!$H:$H,MATCH(CP$1,Settings!$G:$G,0))=TRUE,
100-100*(AA725-MINIFS(AA:AA,$E:$E,$E725))/(MAXIFS(AA:AA,$E:$E,$E725)-MINIFS(AA:AA,$E:$E,$E725)),
100*(AA725-MINIFS(AA:AA,$E:$E,$E725))/(MAXIFS(AA:AA,$E:$E,$E725)-MINIFS(AA:AA,$E:$E,$E725))))</f>
        <v/>
      </c>
      <c r="CQ725" s="223" t="str">
        <f t="array" ref="CQ725">IF(AB725="","",
IF(INDEX(Settings!$H:$H,MATCH(CQ$1,Settings!$G:$G,0))=TRUE,
100-100*(AB725-MINIFS(AB:AB,$E:$E,$E725))/(MAXIFS(AB:AB,$E:$E,$E725)-MINIFS(AB:AB,$E:$E,$E725)),
100*(AB725-MINIFS(AB:AB,$E:$E,$E725))/(MAXIFS(AB:AB,$E:$E,$E725)-MINIFS(AB:AB,$E:$E,$E725))))</f>
        <v/>
      </c>
      <c r="CR725" s="223" t="str">
        <f t="array" ref="CR725">IF(AC725="","",
IF(INDEX(Settings!$H:$H,MATCH(CR$1,Settings!$G:$G,0))=TRUE,
100-100*(AC725-MINIFS(AC:AC,$E:$E,$E725))/(MAXIFS(AC:AC,$E:$E,$E725)-MINIFS(AC:AC,$E:$E,$E725)),
100*(AC725-MINIFS(AC:AC,$E:$E,$E725))/(MAXIFS(AC:AC,$E:$E,$E725)-MINIFS(AC:AC,$E:$E,$E725))))</f>
        <v/>
      </c>
      <c r="CS725" s="223" t="str">
        <f t="array" ref="CS725">IF(AD725="","",
IF(INDEX(Settings!$H:$H,MATCH(CS$1,Settings!$G:$G,0))=TRUE,
100-100*(AD725-MINIFS(AD:AD,$E:$E,$E725))/(MAXIFS(AD:AD,$E:$E,$E725)-MINIFS(AD:AD,$E:$E,$E725)),
100*(AD725-MINIFS(AD:AD,$E:$E,$E725))/(MAXIFS(AD:AD,$E:$E,$E725)-MINIFS(AD:AD,$E:$E,$E725))))</f>
        <v/>
      </c>
      <c r="CT725" s="223" t="str">
        <f t="array" ref="CT725">IF(AE725="","",
IF(INDEX(Settings!$H:$H,MATCH(CT$1,Settings!$G:$G,0))=TRUE,
100-100*(AE725-MINIFS(AE:AE,$E:$E,$E725))/(MAXIFS(AE:AE,$E:$E,$E725)-MINIFS(AE:AE,$E:$E,$E725)),
100*(AE725-MINIFS(AE:AE,$E:$E,$E725))/(MAXIFS(AE:AE,$E:$E,$E725)-MINIFS(AE:AE,$E:$E,$E725))))</f>
        <v/>
      </c>
      <c r="CU725" s="223" t="str">
        <f t="array" ref="CU725">IF(AF725="","",
IF(INDEX(Settings!$H:$H,MATCH(CU$1,Settings!$G:$G,0))=TRUE,
100-100*(AF725-MINIFS(AF:AF,$E:$E,$E725))/(MAXIFS(AF:AF,$E:$E,$E725)-MINIFS(AF:AF,$E:$E,$E725)),
100*(AF725-MINIFS(AF:AF,$E:$E,$E725))/(MAXIFS(AF:AF,$E:$E,$E725)-MINIFS(AF:AF,$E:$E,$E725))))</f>
        <v/>
      </c>
      <c r="CV725" s="223" t="str">
        <f t="array" ref="CV725">IF(AG725="","",
IF(INDEX(Settings!$H:$H,MATCH(CV$1,Settings!$G:$G,0))=TRUE,
100-100*(AG725-MINIFS(AG:AG,$E:$E,$E725))/(MAXIFS(AG:AG,$E:$E,$E725)-MINIFS(AG:AG,$E:$E,$E725)),
100*(AG725-MINIFS(AG:AG,$E:$E,$E725))/(MAXIFS(AG:AG,$E:$E,$E725)-MINIFS(AG:AG,$E:$E,$E725))))</f>
        <v/>
      </c>
      <c r="CW725" s="223" t="str">
        <f t="array" ref="CW725">IF(AH725="","",
IF(INDEX(Settings!$H:$H,MATCH(CW$1,Settings!$G:$G,0))=TRUE,
100-100*(AH725-MINIFS(AH:AH,$E:$E,$E725))/(MAXIFS(AH:AH,$E:$E,$E725)-MINIFS(AH:AH,$E:$E,$E725)),
100*(AH725-MINIFS(AH:AH,$E:$E,$E725))/(MAXIFS(AH:AH,$E:$E,$E725)-MINIFS(AH:AH,$E:$E,$E725))))</f>
        <v/>
      </c>
      <c r="CX725" s="223" t="str">
        <f t="array" ref="CX725">IF(AI725="","",
IF(INDEX(Settings!$H:$H,MATCH(CX$1,Settings!$G:$G,0))=TRUE,
100-100*(AI725-MINIFS(AI:AI,$E:$E,$E725))/(MAXIFS(AI:AI,$E:$E,$E725)-MINIFS(AI:AI,$E:$E,$E725)),
100*(AI725-MINIFS(AI:AI,$E:$E,$E725))/(MAXIFS(AI:AI,$E:$E,$E725)-MINIFS(AI:AI,$E:$E,$E725))))</f>
        <v/>
      </c>
      <c r="CY725" s="223" t="str">
        <f t="array" ref="CY725">IF(AJ725="","",
IF(INDEX(Settings!$H:$H,MATCH(CY$1,Settings!$G:$G,0))=TRUE,
100-100*(AJ725-MINIFS(AJ:AJ,$E:$E,$E725))/(MAXIFS(AJ:AJ,$E:$E,$E725)-MINIFS(AJ:AJ,$E:$E,$E725)),
100*(AJ725-MINIFS(AJ:AJ,$E:$E,$E725))/(MAXIFS(AJ:AJ,$E:$E,$E725)-MINIFS(AJ:AJ,$E:$E,$E725))))</f>
        <v/>
      </c>
      <c r="CZ725" s="223" t="str">
        <f t="array" ref="CZ725">IF(AK725="","",
IF(INDEX(Settings!$H:$H,MATCH(CZ$1,Settings!$G:$G,0))=TRUE,
100-100*(AK725-MINIFS(AK:AK,$E:$E,$E725))/(MAXIFS(AK:AK,$E:$E,$E725)-MINIFS(AK:AK,$E:$E,$E725)),
100*(AK725-MINIFS(AK:AK,$E:$E,$E725))/(MAXIFS(AK:AK,$E:$E,$E725)-MINIFS(AK:AK,$E:$E,$E725))))</f>
        <v/>
      </c>
      <c r="DA725" s="223" t="str">
        <f t="array" ref="DA725">IF(AL725="","",
IF(INDEX(Settings!$H:$H,MATCH(DA$1,Settings!$G:$G,0))=TRUE,
100-100*(AL725-MINIFS(AL:AL,$E:$E,$E725))/(MAXIFS(AL:AL,$E:$E,$E725)-MINIFS(AL:AL,$E:$E,$E725)),
100*(AL725-MINIFS(AL:AL,$E:$E,$E725))/(MAXIFS(AL:AL,$E:$E,$E725)-MINIFS(AL:AL,$E:$E,$E725))))</f>
        <v/>
      </c>
      <c r="DB725" s="223" t="str">
        <f t="array" ref="DB725">IF(AM725="","",
IF(INDEX(Settings!$H:$H,MATCH(DB$1,Settings!$G:$G,0))=TRUE,
100-100*(AM725-MINIFS(AM:AM,$E:$E,$E725))/(MAXIFS(AM:AM,$E:$E,$E725)-MINIFS(AM:AM,$E:$E,$E725)),
100*(AM725-MINIFS(AM:AM,$E:$E,$E725))/(MAXIFS(AM:AM,$E:$E,$E725)-MINIFS(AM:AM,$E:$E,$E725))))</f>
        <v/>
      </c>
      <c r="DC725" s="223" t="str">
        <f t="array" ref="DC725">IF(AN725="","",
IF(INDEX(Settings!$H:$H,MATCH(DC$1,Settings!$G:$G,0))=TRUE,
100-100*(AN725-MINIFS(AN:AN,$E:$E,$E725))/(MAXIFS(AN:AN,$E:$E,$E725)-MINIFS(AN:AN,$E:$E,$E725)),
100*(AN725-MINIFS(AN:AN,$E:$E,$E725))/(MAXIFS(AN:AN,$E:$E,$E725)-MINIFS(AN:AN,$E:$E,$E725))))</f>
        <v/>
      </c>
      <c r="DD725" s="223" t="str">
        <f t="array" ref="DD725">IF(AO725="","",
IF(INDEX(Settings!$H:$H,MATCH(DD$1,Settings!$G:$G,0))=TRUE,
100-100*(AO725-MINIFS(AO:AO,$E:$E,$E725))/(MAXIFS(AO:AO,$E:$E,$E725)-MINIFS(AO:AO,$E:$E,$E725)),
100*(AO725-MINIFS(AO:AO,$E:$E,$E725))/(MAXIFS(AO:AO,$E:$E,$E725)-MINIFS(AO:AO,$E:$E,$E725))))</f>
        <v/>
      </c>
      <c r="DE725" s="223" t="str">
        <f t="array" ref="DE725">IF(AP725="","",
IF(INDEX(Settings!$H:$H,MATCH(DE$1,Settings!$G:$G,0))=TRUE,
100-100*(AP725-MINIFS(AP:AP,$E:$E,$E725))/(MAXIFS(AP:AP,$E:$E,$E725)-MINIFS(AP:AP,$E:$E,$E725)),
100*(AP725-MINIFS(AP:AP,$E:$E,$E725))/(MAXIFS(AP:AP,$E:$E,$E725)-MINIFS(AP:AP,$E:$E,$E725))))</f>
        <v/>
      </c>
      <c r="DF725" s="223" t="str">
        <f t="array" ref="DF725">IF(AQ725="","",
IF(INDEX(Settings!$H:$H,MATCH(DF$1,Settings!$G:$G,0))=TRUE,
100-100*(AQ725-MINIFS(AQ:AQ,$E:$E,$E725))/(MAXIFS(AQ:AQ,$E:$E,$E725)-MINIFS(AQ:AQ,$E:$E,$E725)),
100*(AQ725-MINIFS(AQ:AQ,$E:$E,$E725))/(MAXIFS(AQ:AQ,$E:$E,$E725)-MINIFS(AQ:AQ,$E:$E,$E725))))</f>
        <v/>
      </c>
      <c r="DG725" s="223" t="str">
        <f t="array" ref="DG725">IF(AR725="","",
IF(INDEX(Settings!$H:$H,MATCH(DG$1,Settings!$G:$G,0))=TRUE,
100-100*(AR725-MINIFS(AR:AR,$E:$E,$E725))/(MAXIFS(AR:AR,$E:$E,$E725)-MINIFS(AR:AR,$E:$E,$E725)),
100*(AR725-MINIFS(AR:AR,$E:$E,$E725))/(MAXIFS(AR:AR,$E:$E,$E725)-MINIFS(AR:AR,$E:$E,$E725))))</f>
        <v/>
      </c>
      <c r="DH725" s="223" t="str">
        <f t="array" ref="DH725">IF(AS725="","",
IF(INDEX(Settings!$H:$H,MATCH(DH$1,Settings!$G:$G,0))=TRUE,
100-100*(AS725-MINIFS(AS:AS,$E:$E,$E725))/(MAXIFS(AS:AS,$E:$E,$E725)-MINIFS(AS:AS,$E:$E,$E725)),
100*(AS725-MINIFS(AS:AS,$E:$E,$E725))/(MAXIFS(AS:AS,$E:$E,$E725)-MINIFS(AS:AS,$E:$E,$E725))))</f>
        <v/>
      </c>
      <c r="DI725" s="223" t="str">
        <f t="array" ref="DI725">IF(AT725="","",
IF(INDEX(Settings!$H:$H,MATCH(DI$1,Settings!$G:$G,0))=TRUE,
100-100*(AT725-MINIFS(AT:AT,$E:$E,$E725))/(MAXIFS(AT:AT,$E:$E,$E725)-MINIFS(AT:AT,$E:$E,$E725)),
100*(AT725-MINIFS(AT:AT,$E:$E,$E725))/(MAXIFS(AT:AT,$E:$E,$E725)-MINIFS(AT:AT,$E:$E,$E725))))</f>
        <v/>
      </c>
      <c r="DJ725" s="223" t="str">
        <f t="array" ref="DJ725">IF(AU725="","",
IF(INDEX(Settings!$H:$H,MATCH(DJ$1,Settings!$G:$G,0))=TRUE,
100-100*(AU725-MINIFS(AU:AU,$E:$E,$E725))/(MAXIFS(AU:AU,$E:$E,$E725)-MINIFS(AU:AU,$E:$E,$E725)),
100*(AU725-MINIFS(AU:AU,$E:$E,$E725))/(MAXIFS(AU:AU,$E:$E,$E725)-MINIFS(AU:AU,$E:$E,$E725))))</f>
        <v/>
      </c>
      <c r="DK725" s="223" t="str">
        <f t="array" ref="DK725">IF(AV725="","",
IF(INDEX(Settings!$H:$H,MATCH(DK$1,Settings!$G:$G,0))=TRUE,
100-100*(AV725-MINIFS(AV:AV,$E:$E,$E725))/(MAXIFS(AV:AV,$E:$E,$E725)-MINIFS(AV:AV,$E:$E,$E725)),
100*(AV725-MINIFS(AV:AV,$E:$E,$E725))/(MAXIFS(AV:AV,$E:$E,$E725)-MINIFS(AV:AV,$E:$E,$E725))))</f>
        <v/>
      </c>
      <c r="DL725" s="223" t="str">
        <f t="array" ref="DL725">IF(AW725="","",
IF(INDEX(Settings!$H:$H,MATCH(DL$1,Settings!$G:$G,0))=TRUE,
100-100*(AW725-MINIFS(AW:AW,$E:$E,$E725))/(MAXIFS(AW:AW,$E:$E,$E725)-MINIFS(AW:AW,$E:$E,$E725)),
100*(AW725-MINIFS(AW:AW,$E:$E,$E725))/(MAXIFS(AW:AW,$E:$E,$E725)-MINIFS(AW:AW,$E:$E,$E725))))</f>
        <v/>
      </c>
      <c r="DM725" s="223" t="str">
        <f t="array" ref="DM725">IF(AX725="","",
IF(INDEX(Settings!$H:$H,MATCH(DM$1,Settings!$G:$G,0))=TRUE,
100-100*(AX725-MINIFS(AX:AX,$E:$E,$E725))/(MAXIFS(AX:AX,$E:$E,$E725)-MINIFS(AX:AX,$E:$E,$E725)),
100*(AX725-MINIFS(AX:AX,$E:$E,$E725))/(MAXIFS(AX:AX,$E:$E,$E725)-MINIFS(AX:AX,$E:$E,$E725))))</f>
        <v/>
      </c>
      <c r="DN725" s="223" t="str">
        <f t="array" ref="DN725">IF(AY725="","",
IF(INDEX(Settings!$H:$H,MATCH(DN$1,Settings!$G:$G,0))=TRUE,
100-100*(AY725-MINIFS(AY:AY,$E:$E,$E725))/(MAXIFS(AY:AY,$E:$E,$E725)-MINIFS(AY:AY,$E:$E,$E725)),
100*(AY725-MINIFS(AY:AY,$E:$E,$E725))/(MAXIFS(AY:AY,$E:$E,$E725)-MINIFS(AY:AY,$E:$E,$E725))))</f>
        <v/>
      </c>
      <c r="DO725" s="223" t="str">
        <f t="array" ref="DO725">IF(AZ725="","",
IF(INDEX(Settings!$H:$H,MATCH(DO$1,Settings!$G:$G,0))=TRUE,
100-100*(AZ725-MINIFS(AZ:AZ,$E:$E,$E725))/(MAXIFS(AZ:AZ,$E:$E,$E725)-MINIFS(AZ:AZ,$E:$E,$E725)),
100*(AZ725-MINIFS(AZ:AZ,$E:$E,$E725))/(MAXIFS(AZ:AZ,$E:$E,$E725)-MINIFS(AZ:AZ,$E:$E,$E725))))</f>
        <v/>
      </c>
      <c r="DP725" s="223" t="str">
        <f t="array" ref="DP725">IF(BA725="","",
IF(INDEX(Settings!$H:$H,MATCH(DP$1,Settings!$G:$G,0))=TRUE,
100-100*(BA725-MINIFS(BA:BA,$E:$E,$E725))/(MAXIFS(BA:BA,$E:$E,$E725)-MINIFS(BA:BA,$E:$E,$E725)),
100*(BA725-MINIFS(BA:BA,$E:$E,$E725))/(MAXIFS(BA:BA,$E:$E,$E725)-MINIFS(BA:BA,$E:$E,$E725))))</f>
        <v/>
      </c>
      <c r="DQ725" s="223" t="str">
        <f t="array" ref="DQ725">IF(BB725="","",
IF(INDEX(Settings!$H:$H,MATCH(DQ$1,Settings!$G:$G,0))=TRUE,
100-100*(BB725-MINIFS(BB:BB,$E:$E,$E725))/(MAXIFS(BB:BB,$E:$E,$E725)-MINIFS(BB:BB,$E:$E,$E725)),
100*(BB725-MINIFS(BB:BB,$E:$E,$E725))/(MAXIFS(BB:BB,$E:$E,$E725)-MINIFS(BB:BB,$E:$E,$E725))))</f>
        <v/>
      </c>
      <c r="DR725" s="223" t="str">
        <f t="array" ref="DR725">IF(BC725="","",
IF(INDEX(Settings!$H:$H,MATCH(DR$1,Settings!$G:$G,0))=TRUE,
100-100*(BC725-MINIFS(BC:BC,$E:$E,$E725))/(MAXIFS(BC:BC,$E:$E,$E725)-MINIFS(BC:BC,$E:$E,$E725)),
100*(BC725-MINIFS(BC:BC,$E:$E,$E725))/(MAXIFS(BC:BC,$E:$E,$E725)-MINIFS(BC:BC,$E:$E,$E725))))</f>
        <v/>
      </c>
      <c r="DS725" s="223" t="str">
        <f t="array" ref="DS725">IF(BD725="","",
IF(INDEX(Settings!$H:$H,MATCH(DS$1,Settings!$G:$G,0))=TRUE,
100-100*(BD725-MINIFS(BD:BD,$E:$E,$E725))/(MAXIFS(BD:BD,$E:$E,$E725)-MINIFS(BD:BD,$E:$E,$E725)),
100*(BD725-MINIFS(BD:BD,$E:$E,$E725))/(MAXIFS(BD:BD,$E:$E,$E725)-MINIFS(BD:BD,$E:$E,$E725))))</f>
        <v/>
      </c>
      <c r="DT725" s="223" t="str">
        <f t="array" ref="DT725">IF(BE725="","",
IF(INDEX(Settings!$H:$H,MATCH(DT$1,Settings!$G:$G,0))=TRUE,
100-100*(BE725-MINIFS(BE:BE,$E:$E,$E725))/(MAXIFS(BE:BE,$E:$E,$E725)-MINIFS(BE:BE,$E:$E,$E725)),
100*(BE725-MINIFS(BE:BE,$E:$E,$E725))/(MAXIFS(BE:BE,$E:$E,$E725)-MINIFS(BE:BE,$E:$E,$E725))))</f>
        <v/>
      </c>
      <c r="DU725" s="223" t="str">
        <f t="array" ref="DU725">IF(BF725="","",
IF(INDEX(Settings!$H:$H,MATCH(DU$1,Settings!$G:$G,0))=TRUE,
100-100*(BF725-MINIFS(BF:BF,$E:$E,$E725))/(MAXIFS(BF:BF,$E:$E,$E725)-MINIFS(BF:BF,$E:$E,$E725)),
100*(BF725-MINIFS(BF:BF,$E:$E,$E725))/(MAXIFS(BF:BF,$E:$E,$E725)-MINIFS(BF:BF,$E:$E,$E725))))</f>
        <v/>
      </c>
      <c r="DV725" s="223" t="str">
        <f t="array" ref="DV725">IF(BG725="","",
IF(INDEX(Settings!$H:$H,MATCH(DV$1,Settings!$G:$G,0))=TRUE,
100-100*(BG725-MINIFS(BG:BG,$E:$E,$E725))/(MAXIFS(BG:BG,$E:$E,$E725)-MINIFS(BG:BG,$E:$E,$E725)),
100*(BG725-MINIFS(BG:BG,$E:$E,$E725))/(MAXIFS(BG:BG,$E:$E,$E725)-MINIFS(BG:BG,$E:$E,$E725))))</f>
        <v/>
      </c>
      <c r="DW725" s="223" t="str">
        <f t="array" ref="DW725">IF(BH725="","",
IF(INDEX(Settings!$H:$H,MATCH(DW$1,Settings!$G:$G,0))=TRUE,
100-100*(BH725-MINIFS(BH:BH,$E:$E,$E725))/(MAXIFS(BH:BH,$E:$E,$E725)-MINIFS(BH:BH,$E:$E,$E725)),
100*(BH725-MINIFS(BH:BH,$E:$E,$E725))/(MAXIFS(BH:BH,$E:$E,$E725)-MINIFS(BH:BH,$E:$E,$E725))))</f>
        <v/>
      </c>
      <c r="DX725" s="223" t="str">
        <f t="array" ref="DX725">IF(BI725="","",
IF(INDEX(Settings!$H:$H,MATCH(DX$1,Settings!$G:$G,0))=TRUE,
100-100*(BI725-MINIFS(BI:BI,$E:$E,$E725))/(MAXIFS(BI:BI,$E:$E,$E725)-MINIFS(BI:BI,$E:$E,$E725)),
100*(BI725-MINIFS(BI:BI,$E:$E,$E725))/(MAXIFS(BI:BI,$E:$E,$E725)-MINIFS(BI:BI,$E:$E,$E725))))</f>
        <v/>
      </c>
      <c r="DY725" s="223" t="str">
        <f t="array" ref="DY725">IF(BJ725="","",
IF(INDEX(Settings!$H:$H,MATCH(DY$1,Settings!$G:$G,0))=TRUE,
100-100*(BJ725-MINIFS(BJ:BJ,$E:$E,$E725))/(MAXIFS(BJ:BJ,$E:$E,$E725)-MINIFS(BJ:BJ,$E:$E,$E725)),
100*(BJ725-MINIFS(BJ:BJ,$E:$E,$E725))/(MAXIFS(BJ:BJ,$E:$E,$E725)-MINIFS(BJ:BJ,$E:$E,$E725))))</f>
        <v/>
      </c>
      <c r="DZ725" s="225"/>
      <c r="EA725" s="225"/>
      <c r="EB725" s="225" t="str">
        <f t="shared" si="8"/>
        <v/>
      </c>
      <c r="EC725" s="225" t="str">
        <f t="shared" si="9"/>
        <v/>
      </c>
      <c r="ED725" s="225" t="str">
        <f t="shared" si="10"/>
        <v/>
      </c>
      <c r="EE725" s="225" t="str">
        <f t="shared" si="11"/>
        <v/>
      </c>
      <c r="EF725" s="225" t="str">
        <f t="shared" si="12"/>
        <v/>
      </c>
      <c r="EG725" s="225" t="str">
        <f t="shared" si="13"/>
        <v/>
      </c>
      <c r="EH725" s="225"/>
      <c r="EI725" s="225"/>
      <c r="EJ725" s="225"/>
      <c r="EK725" s="225"/>
      <c r="EL725" s="225"/>
      <c r="EM725" s="225"/>
    </row>
    <row r="726">
      <c r="A726" s="231"/>
      <c r="B726" s="231"/>
      <c r="C726" s="231"/>
      <c r="D726" s="231" t="str">
        <f t="array" ref="D726">IFERROR(INDEX(Profiles!$B:$B,MATCH($A726,Profiles!$A:$A,0)),"")</f>
        <v/>
      </c>
      <c r="E726" s="231"/>
      <c r="F726" s="231"/>
      <c r="G726" s="231"/>
      <c r="H726" s="231"/>
      <c r="I726" s="231" t="str">
        <f>IF(A726="","",IF(Settings!$N$3="DATE",F726&amp;": "&amp;TEXT(B726,"M/DD/YY"),F726&amp;": "&amp;H726))</f>
        <v/>
      </c>
      <c r="J726" s="231"/>
      <c r="K726" s="231"/>
      <c r="L726" s="231"/>
      <c r="M726" s="232" t="str">
        <f t="shared" si="14"/>
        <v/>
      </c>
      <c r="N726" s="231"/>
      <c r="O726" s="231"/>
      <c r="P726" s="231"/>
      <c r="Q726" s="231"/>
      <c r="R726" s="231"/>
      <c r="S726" s="230" t="str">
        <f>IFERROR(VLOOKUP(AF726, 'YOYO IR Scores'!A:C, 3, FALSE), "")
</f>
        <v/>
      </c>
      <c r="T726" s="231"/>
      <c r="U726" s="231"/>
      <c r="V726" s="231"/>
      <c r="W726" s="231"/>
      <c r="X726" s="233" t="str">
        <f t="shared" si="4"/>
        <v/>
      </c>
      <c r="Y726" s="234" t="str">
        <f t="shared" si="5"/>
        <v/>
      </c>
      <c r="Z726" s="234" t="str">
        <f t="shared" si="6"/>
        <v/>
      </c>
      <c r="AA726" s="233" t="str">
        <f t="shared" si="7"/>
        <v/>
      </c>
      <c r="AB726" s="232"/>
      <c r="AC726" s="232"/>
      <c r="AD726" s="232"/>
      <c r="AE726" s="232" t="str">
        <f>IFERROR(VLOOKUP(AF726, 'YOYO IR Scores'!A:C, 2, FALSE), "")</f>
        <v/>
      </c>
      <c r="AF726" s="232"/>
      <c r="AG726" s="23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c r="BD726" s="232"/>
      <c r="BE726" s="232"/>
      <c r="BF726" s="232"/>
      <c r="BG726" s="232"/>
      <c r="BH726" s="232"/>
      <c r="BI726" s="232"/>
      <c r="BJ726" s="232"/>
      <c r="BK726" s="232" t="str">
        <f t="array" ref="BK726">IF(J726="","",
IF(INDEX(Settings!$H:$H,MATCH(BY$1,Settings!$G:$G,0))=TRUE,
100-100*(J726-MIN(J:J))/(MAX(J:J)-MIN(J:J)),
100*(J726-MIN(J:J))/(MAX(J:J)-MIN(J:J))))</f>
        <v/>
      </c>
      <c r="BL726" s="232" t="str">
        <f t="array" ref="BL726">IF(J726="","",
IF(INDEX(Settings!$H:$H,MATCH(BY$1,Settings!$G:$G,0))=TRUE,
100-100*(J726-MINIFS(J:J,$E:$E,$E726))/(MAXIFS(J:J,$E:$E,$E726)-MINIFS(J:J,$E:$E,$E726)),
100*(J726-MINIFS(J:J,$E:$E,$E726))/(MAXIFS(J:J,$E:$E,$E726)-MINIFS(J:J,$E:$E,$E726))))</f>
        <v/>
      </c>
      <c r="BM726" s="232" t="str">
        <f t="array" ref="BM726">IF(J726="","",
IF(INDEX(Settings!$H:$H,MATCH(BY$1,Settings!$G:$G,0))=TRUE,
100-100*(J726-MINIFS(J:J,$E:$E,$E726,$I:$I,$I726))/(MAXIFS(J:J,$E:$E,$E726,$I:$I,$I726)-MINIFS(J:J,$E:$E,$E726,$I:$I,$I726)),
100*(J726-MINIFS(J:J,$E:$E,$E726,$I:$I,$I726))/(MAXIFS(J:J,$E:$E,$E726,$I:$I,$I726)-MINIFS(J:J,$E:$E,$E726,$I:$I,$I726))))</f>
        <v/>
      </c>
      <c r="BN726" s="231" t="str">
        <f t="array" ref="BN726">IF(J726="","",
IF(INDEX(Settings!$H:$H,MATCH(BY$1,Settings!$G:$G,0))=TRUE,
100-100*PERCENTRANK(J:J,J726),
100*PERCENTRANK(J:J,J726)))</f>
        <v/>
      </c>
      <c r="BO726" s="231" t="str">
        <f>IFERROR(__xludf.DUMMYFUNCTION("IF(J726="""","""",
IF(INDEX(Settings!$H:$H,MATCH(BY$1,Settings!$G:$G,0))=TRUE,
100-100*PERCENTRANK(FILTER(J:J,$E:$E=$E726),J726),
100*PERCENTRANK(FILTER(J:J,$E:$E=$E726),J726)))"),"")</f>
        <v/>
      </c>
      <c r="BP726" s="231" t="str">
        <f>IFERROR(__xludf.DUMMYFUNCTION("IF(J726="""","""",
IF(INDEX(Settings!$H:$H,MATCH(BY$1,Settings!$G:$G,0))=TRUE,
100-100*PERCENTRANK(FILTER(J:J,$E:$E=$E726,$I:$I=$I726),J726),
100*PERCENTRANK(FILTER(J:J,$E:$E=$E726,$I:$I=$I726),J726)))"),"")</f>
        <v/>
      </c>
      <c r="BQ726" s="233" t="str">
        <f t="array" ref="BQ726">IF(J726="","",
IF(INDEX(Settings!$H:$H,MATCH(BY$1,Settings!$G:$G,0))=TRUE,
-1*(J726-AVERAGE(J:J))/STDEV(J:J),
(J726-AVERAGE(J:J))/STDEV(J:J)))</f>
        <v/>
      </c>
      <c r="BR726" s="233" t="str">
        <f>IFERROR(__xludf.DUMMYFUNCTION("IF(J726="""","""",
IF(INDEX(Settings!$H:$H,MATCH(BY$1,Settings!$G:$G,0))=TRUE,
-1*(J726-AVERAGEIFS(J:J,$E:$E,$E726))/STDEV(FILTER(J:J,$E:$E=$E726)),
(J726-AVERAGEIFS(J:J,$E:$E,$E726))/STDEV(FILTER(J:J,$E:$E=$E726))))"),"")</f>
        <v/>
      </c>
      <c r="BS726" s="233"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1"/>
      <c r="BX726" s="231"/>
      <c r="BY726" s="232" t="str">
        <f t="array" ref="BY726">IF(J726="","",
IF(INDEX(Settings!$H:$H,MATCH(BY$1,Settings!$G:$G,0))=TRUE,
100-100*(J726-MINIFS(J:J,$E:$E,$E726))/(MAXIFS(J:J,$E:$E,$E726)-MINIFS(J:J,$E:$E,$E726)),
100*(J726-MINIFS(J:J,$E:$E,$E726))/(MAXIFS(J:J,$E:$E,$E726)-MINIFS(J:J,$E:$E,$E726))))</f>
        <v/>
      </c>
      <c r="BZ726" s="232" t="str">
        <f t="array" ref="BZ726">IF(K726="","",
IF(INDEX(Settings!$H:$H,MATCH(BZ$1,Settings!$G:$G,0))=TRUE,
100-100*(K726-MINIFS(K:K,$E:$E,$E726))/(MAXIFS(K:K,$E:$E,$E726)-MINIFS(K:K,$E:$E,$E726)),
100*(K726-MINIFS(K:K,$E:$E,$E726))/(MAXIFS(K:K,$E:$E,$E726)-MINIFS(K:K,$E:$E,$E726))))</f>
        <v/>
      </c>
      <c r="CA726" s="232" t="str">
        <f t="array" ref="CA726">IF(L726="","",
IF(INDEX(Settings!$H:$H,MATCH(CA$1,Settings!$G:$G,0))=TRUE,
100-100*(L726-MINIFS(L:L,$E:$E,$E726))/(MAXIFS(L:L,$E:$E,$E726)-MINIFS(L:L,$E:$E,$E726)),
100*(L726-MINIFS(L:L,$E:$E,$E726))/(MAXIFS(L:L,$E:$E,$E726)-MINIFS(L:L,$E:$E,$E726))))</f>
        <v/>
      </c>
      <c r="CB726" s="232" t="str">
        <f t="array" ref="CB726">IF(M726="","",
IF(INDEX(Settings!$H:$H,MATCH(CB$1,Settings!$G:$G,0))=TRUE,
100-100*(M726-MINIFS(M:M,$E:$E,$E726))/(MAXIFS(M:M,$E:$E,$E726)-MINIFS(M:M,$E:$E,$E726)),
100*(M726-MINIFS(M:M,$E:$E,$E726))/(MAXIFS(M:M,$E:$E,$E726)-MINIFS(M:M,$E:$E,$E726))))</f>
        <v/>
      </c>
      <c r="CC726" s="232" t="str">
        <f t="array" ref="CC726">IF(N726="","",
IF(INDEX(Settings!$H:$H,MATCH(CC$1,Settings!$G:$G,0))=TRUE,
100-100*(N726-MINIFS(N:N,$E:$E,$E726))/(MAXIFS(N:N,$E:$E,$E726)-MINIFS(N:N,$E:$E,$E726)),
100*(N726-MINIFS(N:N,$E:$E,$E726))/(MAXIFS(N:N,$E:$E,$E726)-MINIFS(N:N,$E:$E,$E726))))</f>
        <v/>
      </c>
      <c r="CD726" s="232" t="str">
        <f t="array" ref="CD726">IF(O726="","",
IF(INDEX(Settings!$H:$H,MATCH(CD$1,Settings!$G:$G,0))=TRUE,
100-100*(O726-MINIFS(O:O,$E:$E,$E726))/(MAXIFS(O:O,$E:$E,$E726)-MINIFS(O:O,$E:$E,$E726)),
100*(O726-MINIFS(O:O,$E:$E,$E726))/(MAXIFS(O:O,$E:$E,$E726)-MINIFS(O:O,$E:$E,$E726))))</f>
        <v/>
      </c>
      <c r="CE726" s="232" t="str">
        <f t="array" ref="CE726">IF(P726="","",
IF(INDEX(Settings!$H:$H,MATCH(CE$1,Settings!$G:$G,0))=TRUE,
100-100*(P726-MINIFS(P:P,$E:$E,$E726))/(MAXIFS(P:P,$E:$E,$E726)-MINIFS(P:P,$E:$E,$E726)),
100*(P726-MINIFS(P:P,$E:$E,$E726))/(MAXIFS(P:P,$E:$E,$E726)-MINIFS(P:P,$E:$E,$E726))))</f>
        <v/>
      </c>
      <c r="CF726" s="232" t="str">
        <f t="array" ref="CF726">IF(Q726="","",
IF(INDEX(Settings!$H:$H,MATCH(CF$1,Settings!$G:$G,0))=TRUE,
100-100*(Q726-MINIFS(Q:Q,$E:$E,$E726))/(MAXIFS(Q:Q,$E:$E,$E726)-MINIFS(Q:Q,$E:$E,$E726)),
100*(Q726-MINIFS(Q:Q,$E:$E,$E726))/(MAXIFS(Q:Q,$E:$E,$E726)-MINIFS(Q:Q,$E:$E,$E726))))</f>
        <v/>
      </c>
      <c r="CG726" s="232" t="str">
        <f t="array" ref="CG726">IF(R726="","",
IF(INDEX(Settings!$H:$H,MATCH(CG$1,Settings!$G:$G,0))=TRUE,
100-100*(R726-MINIFS(R:R,$E:$E,$E726))/(MAXIFS(R:R,$E:$E,$E726)-MINIFS(R:R,$E:$E,$E726)),
100*(R726-MINIFS(R:R,$E:$E,$E726))/(MAXIFS(R:R,$E:$E,$E726)-MINIFS(R:R,$E:$E,$E726))))</f>
        <v/>
      </c>
      <c r="CH726" s="232" t="str">
        <f t="array" ref="CH726">IF(S726="","",
IF(INDEX(Settings!$H:$H,MATCH(CH$1,Settings!$G:$G,0))=TRUE,
100-100*(S726-MINIFS(S:S,$E:$E,$E726))/(MAXIFS(S:S,$E:$E,$E726)-MINIFS(S:S,$E:$E,$E726)),
100*(S726-MINIFS(S:S,$E:$E,$E726))/(MAXIFS(S:S,$E:$E,$E726)-MINIFS(S:S,$E:$E,$E726))))</f>
        <v/>
      </c>
      <c r="CI726" s="232" t="str">
        <f t="array" ref="CI726">IF(T726="","",
IF(INDEX(Settings!$H:$H,MATCH(CI$1,Settings!$G:$G,0))=TRUE,
100-100*(T726-MINIFS(T:T,$E:$E,$E726))/(MAXIFS(T:T,$E:$E,$E726)-MINIFS(T:T,$E:$E,$E726)),
100*(T726-MINIFS(T:T,$E:$E,$E726))/(MAXIFS(T:T,$E:$E,$E726)-MINIFS(T:T,$E:$E,$E726))))</f>
        <v/>
      </c>
      <c r="CJ726" s="232" t="str">
        <f t="array" ref="CJ726">IF(U726="","",
IF(INDEX(Settings!$H:$H,MATCH(CJ$1,Settings!$G:$G,0))=TRUE,
100-100*(U726-MINIFS(U:U,$E:$E,$E726))/(MAXIFS(U:U,$E:$E,$E726)-MINIFS(U:U,$E:$E,$E726)),
100*(U726-MINIFS(U:U,$E:$E,$E726))/(MAXIFS(U:U,$E:$E,$E726)-MINIFS(U:U,$E:$E,$E726))))</f>
        <v/>
      </c>
      <c r="CK726" s="232" t="str">
        <f t="array" ref="CK726">IF(V726="","",
IF(INDEX(Settings!$H:$H,MATCH(CK$1,Settings!$G:$G,0))=TRUE,
100-100*(V726-MINIFS(V:V,$E:$E,$E726))/(MAXIFS(V:V,$E:$E,$E726)-MINIFS(V:V,$E:$E,$E726)),
100*(V726-MINIFS(V:V,$E:$E,$E726))/(MAXIFS(V:V,$E:$E,$E726)-MINIFS(V:V,$E:$E,$E726))))</f>
        <v/>
      </c>
      <c r="CL726" s="232" t="str">
        <f t="array" ref="CL726">IF(W726="","",
IF(INDEX(Settings!$H:$H,MATCH(CL$1,Settings!$G:$G,0))=TRUE,
100-100*(W726-MINIFS(W:W,$E:$E,$E726))/(MAXIFS(W:W,$E:$E,$E726)-MINIFS(W:W,$E:$E,$E726)),
100*(W726-MINIFS(W:W,$E:$E,$E726))/(MAXIFS(W:W,$E:$E,$E726)-MINIFS(W:W,$E:$E,$E726))))</f>
        <v/>
      </c>
      <c r="CM726" s="232" t="str">
        <f t="array" ref="CM726">IF(X726="","",
IF(INDEX(Settings!$H:$H,MATCH(CM$1,Settings!$G:$G,0))=TRUE,
100-100*(X726-MINIFS(X:X,$E:$E,$E726))/(MAXIFS(X:X,$E:$E,$E726)-MINIFS(X:X,$E:$E,$E726)),
100*(X726-MINIFS(X:X,$E:$E,$E726))/(MAXIFS(X:X,$E:$E,$E726)-MINIFS(X:X,$E:$E,$E726))))</f>
        <v/>
      </c>
      <c r="CN726" s="232" t="str">
        <f t="array" ref="CN726">IF(Y726="","",
IF(INDEX(Settings!$H:$H,MATCH(CN$1,Settings!$G:$G,0))=TRUE,
100-100*(Y726-MINIFS(Y:Y,$E:$E,$E726))/(MAXIFS(Y:Y,$E:$E,$E726)-MINIFS(Y:Y,$E:$E,$E726)),
100*(Y726-MINIFS(Y:Y,$E:$E,$E726))/(MAXIFS(Y:Y,$E:$E,$E726)-MINIFS(Y:Y,$E:$E,$E726))))</f>
        <v/>
      </c>
      <c r="CO726" s="232" t="str">
        <f t="array" ref="CO726">IF(Z726="","",
IF(INDEX(Settings!$H:$H,MATCH(CO$1,Settings!$G:$G,0))=TRUE,
100-100*(Z726-MINIFS(Z:Z,$E:$E,$E726))/(MAXIFS(Z:Z,$E:$E,$E726)-MINIFS(Z:Z,$E:$E,$E726)),
100*(Z726-MINIFS(Z:Z,$E:$E,$E726))/(MAXIFS(Z:Z,$E:$E,$E726)-MINIFS(Z:Z,$E:$E,$E726))))</f>
        <v/>
      </c>
      <c r="CP726" s="232" t="str">
        <f t="array" ref="CP726">IF(AA726="","",
IF(INDEX(Settings!$H:$H,MATCH(CP$1,Settings!$G:$G,0))=TRUE,
100-100*(AA726-MINIFS(AA:AA,$E:$E,$E726))/(MAXIFS(AA:AA,$E:$E,$E726)-MINIFS(AA:AA,$E:$E,$E726)),
100*(AA726-MINIFS(AA:AA,$E:$E,$E726))/(MAXIFS(AA:AA,$E:$E,$E726)-MINIFS(AA:AA,$E:$E,$E726))))</f>
        <v/>
      </c>
      <c r="CQ726" s="232" t="str">
        <f t="array" ref="CQ726">IF(AB726="","",
IF(INDEX(Settings!$H:$H,MATCH(CQ$1,Settings!$G:$G,0))=TRUE,
100-100*(AB726-MINIFS(AB:AB,$E:$E,$E726))/(MAXIFS(AB:AB,$E:$E,$E726)-MINIFS(AB:AB,$E:$E,$E726)),
100*(AB726-MINIFS(AB:AB,$E:$E,$E726))/(MAXIFS(AB:AB,$E:$E,$E726)-MINIFS(AB:AB,$E:$E,$E726))))</f>
        <v/>
      </c>
      <c r="CR726" s="232" t="str">
        <f t="array" ref="CR726">IF(AC726="","",
IF(INDEX(Settings!$H:$H,MATCH(CR$1,Settings!$G:$G,0))=TRUE,
100-100*(AC726-MINIFS(AC:AC,$E:$E,$E726))/(MAXIFS(AC:AC,$E:$E,$E726)-MINIFS(AC:AC,$E:$E,$E726)),
100*(AC726-MINIFS(AC:AC,$E:$E,$E726))/(MAXIFS(AC:AC,$E:$E,$E726)-MINIFS(AC:AC,$E:$E,$E726))))</f>
        <v/>
      </c>
      <c r="CS726" s="232" t="str">
        <f t="array" ref="CS726">IF(AD726="","",
IF(INDEX(Settings!$H:$H,MATCH(CS$1,Settings!$G:$G,0))=TRUE,
100-100*(AD726-MINIFS(AD:AD,$E:$E,$E726))/(MAXIFS(AD:AD,$E:$E,$E726)-MINIFS(AD:AD,$E:$E,$E726)),
100*(AD726-MINIFS(AD:AD,$E:$E,$E726))/(MAXIFS(AD:AD,$E:$E,$E726)-MINIFS(AD:AD,$E:$E,$E726))))</f>
        <v/>
      </c>
      <c r="CT726" s="232" t="str">
        <f t="array" ref="CT726">IF(AE726="","",
IF(INDEX(Settings!$H:$H,MATCH(CT$1,Settings!$G:$G,0))=TRUE,
100-100*(AE726-MINIFS(AE:AE,$E:$E,$E726))/(MAXIFS(AE:AE,$E:$E,$E726)-MINIFS(AE:AE,$E:$E,$E726)),
100*(AE726-MINIFS(AE:AE,$E:$E,$E726))/(MAXIFS(AE:AE,$E:$E,$E726)-MINIFS(AE:AE,$E:$E,$E726))))</f>
        <v/>
      </c>
      <c r="CU726" s="232" t="str">
        <f t="array" ref="CU726">IF(AF726="","",
IF(INDEX(Settings!$H:$H,MATCH(CU$1,Settings!$G:$G,0))=TRUE,
100-100*(AF726-MINIFS(AF:AF,$E:$E,$E726))/(MAXIFS(AF:AF,$E:$E,$E726)-MINIFS(AF:AF,$E:$E,$E726)),
100*(AF726-MINIFS(AF:AF,$E:$E,$E726))/(MAXIFS(AF:AF,$E:$E,$E726)-MINIFS(AF:AF,$E:$E,$E726))))</f>
        <v/>
      </c>
      <c r="CV726" s="232" t="str">
        <f t="array" ref="CV726">IF(AG726="","",
IF(INDEX(Settings!$H:$H,MATCH(CV$1,Settings!$G:$G,0))=TRUE,
100-100*(AG726-MINIFS(AG:AG,$E:$E,$E726))/(MAXIFS(AG:AG,$E:$E,$E726)-MINIFS(AG:AG,$E:$E,$E726)),
100*(AG726-MINIFS(AG:AG,$E:$E,$E726))/(MAXIFS(AG:AG,$E:$E,$E726)-MINIFS(AG:AG,$E:$E,$E726))))</f>
        <v/>
      </c>
      <c r="CW726" s="232" t="str">
        <f t="array" ref="CW726">IF(AH726="","",
IF(INDEX(Settings!$H:$H,MATCH(CW$1,Settings!$G:$G,0))=TRUE,
100-100*(AH726-MINIFS(AH:AH,$E:$E,$E726))/(MAXIFS(AH:AH,$E:$E,$E726)-MINIFS(AH:AH,$E:$E,$E726)),
100*(AH726-MINIFS(AH:AH,$E:$E,$E726))/(MAXIFS(AH:AH,$E:$E,$E726)-MINIFS(AH:AH,$E:$E,$E726))))</f>
        <v/>
      </c>
      <c r="CX726" s="232" t="str">
        <f t="array" ref="CX726">IF(AI726="","",
IF(INDEX(Settings!$H:$H,MATCH(CX$1,Settings!$G:$G,0))=TRUE,
100-100*(AI726-MINIFS(AI:AI,$E:$E,$E726))/(MAXIFS(AI:AI,$E:$E,$E726)-MINIFS(AI:AI,$E:$E,$E726)),
100*(AI726-MINIFS(AI:AI,$E:$E,$E726))/(MAXIFS(AI:AI,$E:$E,$E726)-MINIFS(AI:AI,$E:$E,$E726))))</f>
        <v/>
      </c>
      <c r="CY726" s="232" t="str">
        <f t="array" ref="CY726">IF(AJ726="","",
IF(INDEX(Settings!$H:$H,MATCH(CY$1,Settings!$G:$G,0))=TRUE,
100-100*(AJ726-MINIFS(AJ:AJ,$E:$E,$E726))/(MAXIFS(AJ:AJ,$E:$E,$E726)-MINIFS(AJ:AJ,$E:$E,$E726)),
100*(AJ726-MINIFS(AJ:AJ,$E:$E,$E726))/(MAXIFS(AJ:AJ,$E:$E,$E726)-MINIFS(AJ:AJ,$E:$E,$E726))))</f>
        <v/>
      </c>
      <c r="CZ726" s="232" t="str">
        <f t="array" ref="CZ726">IF(AK726="","",
IF(INDEX(Settings!$H:$H,MATCH(CZ$1,Settings!$G:$G,0))=TRUE,
100-100*(AK726-MINIFS(AK:AK,$E:$E,$E726))/(MAXIFS(AK:AK,$E:$E,$E726)-MINIFS(AK:AK,$E:$E,$E726)),
100*(AK726-MINIFS(AK:AK,$E:$E,$E726))/(MAXIFS(AK:AK,$E:$E,$E726)-MINIFS(AK:AK,$E:$E,$E726))))</f>
        <v/>
      </c>
      <c r="DA726" s="232" t="str">
        <f t="array" ref="DA726">IF(AL726="","",
IF(INDEX(Settings!$H:$H,MATCH(DA$1,Settings!$G:$G,0))=TRUE,
100-100*(AL726-MINIFS(AL:AL,$E:$E,$E726))/(MAXIFS(AL:AL,$E:$E,$E726)-MINIFS(AL:AL,$E:$E,$E726)),
100*(AL726-MINIFS(AL:AL,$E:$E,$E726))/(MAXIFS(AL:AL,$E:$E,$E726)-MINIFS(AL:AL,$E:$E,$E726))))</f>
        <v/>
      </c>
      <c r="DB726" s="232" t="str">
        <f t="array" ref="DB726">IF(AM726="","",
IF(INDEX(Settings!$H:$H,MATCH(DB$1,Settings!$G:$G,0))=TRUE,
100-100*(AM726-MINIFS(AM:AM,$E:$E,$E726))/(MAXIFS(AM:AM,$E:$E,$E726)-MINIFS(AM:AM,$E:$E,$E726)),
100*(AM726-MINIFS(AM:AM,$E:$E,$E726))/(MAXIFS(AM:AM,$E:$E,$E726)-MINIFS(AM:AM,$E:$E,$E726))))</f>
        <v/>
      </c>
      <c r="DC726" s="232" t="str">
        <f t="array" ref="DC726">IF(AN726="","",
IF(INDEX(Settings!$H:$H,MATCH(DC$1,Settings!$G:$G,0))=TRUE,
100-100*(AN726-MINIFS(AN:AN,$E:$E,$E726))/(MAXIFS(AN:AN,$E:$E,$E726)-MINIFS(AN:AN,$E:$E,$E726)),
100*(AN726-MINIFS(AN:AN,$E:$E,$E726))/(MAXIFS(AN:AN,$E:$E,$E726)-MINIFS(AN:AN,$E:$E,$E726))))</f>
        <v/>
      </c>
      <c r="DD726" s="232" t="str">
        <f t="array" ref="DD726">IF(AO726="","",
IF(INDEX(Settings!$H:$H,MATCH(DD$1,Settings!$G:$G,0))=TRUE,
100-100*(AO726-MINIFS(AO:AO,$E:$E,$E726))/(MAXIFS(AO:AO,$E:$E,$E726)-MINIFS(AO:AO,$E:$E,$E726)),
100*(AO726-MINIFS(AO:AO,$E:$E,$E726))/(MAXIFS(AO:AO,$E:$E,$E726)-MINIFS(AO:AO,$E:$E,$E726))))</f>
        <v/>
      </c>
      <c r="DE726" s="232" t="str">
        <f t="array" ref="DE726">IF(AP726="","",
IF(INDEX(Settings!$H:$H,MATCH(DE$1,Settings!$G:$G,0))=TRUE,
100-100*(AP726-MINIFS(AP:AP,$E:$E,$E726))/(MAXIFS(AP:AP,$E:$E,$E726)-MINIFS(AP:AP,$E:$E,$E726)),
100*(AP726-MINIFS(AP:AP,$E:$E,$E726))/(MAXIFS(AP:AP,$E:$E,$E726)-MINIFS(AP:AP,$E:$E,$E726))))</f>
        <v/>
      </c>
      <c r="DF726" s="232" t="str">
        <f t="array" ref="DF726">IF(AQ726="","",
IF(INDEX(Settings!$H:$H,MATCH(DF$1,Settings!$G:$G,0))=TRUE,
100-100*(AQ726-MINIFS(AQ:AQ,$E:$E,$E726))/(MAXIFS(AQ:AQ,$E:$E,$E726)-MINIFS(AQ:AQ,$E:$E,$E726)),
100*(AQ726-MINIFS(AQ:AQ,$E:$E,$E726))/(MAXIFS(AQ:AQ,$E:$E,$E726)-MINIFS(AQ:AQ,$E:$E,$E726))))</f>
        <v/>
      </c>
      <c r="DG726" s="232" t="str">
        <f t="array" ref="DG726">IF(AR726="","",
IF(INDEX(Settings!$H:$H,MATCH(DG$1,Settings!$G:$G,0))=TRUE,
100-100*(AR726-MINIFS(AR:AR,$E:$E,$E726))/(MAXIFS(AR:AR,$E:$E,$E726)-MINIFS(AR:AR,$E:$E,$E726)),
100*(AR726-MINIFS(AR:AR,$E:$E,$E726))/(MAXIFS(AR:AR,$E:$E,$E726)-MINIFS(AR:AR,$E:$E,$E726))))</f>
        <v/>
      </c>
      <c r="DH726" s="232" t="str">
        <f t="array" ref="DH726">IF(AS726="","",
IF(INDEX(Settings!$H:$H,MATCH(DH$1,Settings!$G:$G,0))=TRUE,
100-100*(AS726-MINIFS(AS:AS,$E:$E,$E726))/(MAXIFS(AS:AS,$E:$E,$E726)-MINIFS(AS:AS,$E:$E,$E726)),
100*(AS726-MINIFS(AS:AS,$E:$E,$E726))/(MAXIFS(AS:AS,$E:$E,$E726)-MINIFS(AS:AS,$E:$E,$E726))))</f>
        <v/>
      </c>
      <c r="DI726" s="232" t="str">
        <f t="array" ref="DI726">IF(AT726="","",
IF(INDEX(Settings!$H:$H,MATCH(DI$1,Settings!$G:$G,0))=TRUE,
100-100*(AT726-MINIFS(AT:AT,$E:$E,$E726))/(MAXIFS(AT:AT,$E:$E,$E726)-MINIFS(AT:AT,$E:$E,$E726)),
100*(AT726-MINIFS(AT:AT,$E:$E,$E726))/(MAXIFS(AT:AT,$E:$E,$E726)-MINIFS(AT:AT,$E:$E,$E726))))</f>
        <v/>
      </c>
      <c r="DJ726" s="232" t="str">
        <f t="array" ref="DJ726">IF(AU726="","",
IF(INDEX(Settings!$H:$H,MATCH(DJ$1,Settings!$G:$G,0))=TRUE,
100-100*(AU726-MINIFS(AU:AU,$E:$E,$E726))/(MAXIFS(AU:AU,$E:$E,$E726)-MINIFS(AU:AU,$E:$E,$E726)),
100*(AU726-MINIFS(AU:AU,$E:$E,$E726))/(MAXIFS(AU:AU,$E:$E,$E726)-MINIFS(AU:AU,$E:$E,$E726))))</f>
        <v/>
      </c>
      <c r="DK726" s="232" t="str">
        <f t="array" ref="DK726">IF(AV726="","",
IF(INDEX(Settings!$H:$H,MATCH(DK$1,Settings!$G:$G,0))=TRUE,
100-100*(AV726-MINIFS(AV:AV,$E:$E,$E726))/(MAXIFS(AV:AV,$E:$E,$E726)-MINIFS(AV:AV,$E:$E,$E726)),
100*(AV726-MINIFS(AV:AV,$E:$E,$E726))/(MAXIFS(AV:AV,$E:$E,$E726)-MINIFS(AV:AV,$E:$E,$E726))))</f>
        <v/>
      </c>
      <c r="DL726" s="232" t="str">
        <f t="array" ref="DL726">IF(AW726="","",
IF(INDEX(Settings!$H:$H,MATCH(DL$1,Settings!$G:$G,0))=TRUE,
100-100*(AW726-MINIFS(AW:AW,$E:$E,$E726))/(MAXIFS(AW:AW,$E:$E,$E726)-MINIFS(AW:AW,$E:$E,$E726)),
100*(AW726-MINIFS(AW:AW,$E:$E,$E726))/(MAXIFS(AW:AW,$E:$E,$E726)-MINIFS(AW:AW,$E:$E,$E726))))</f>
        <v/>
      </c>
      <c r="DM726" s="232" t="str">
        <f t="array" ref="DM726">IF(AX726="","",
IF(INDEX(Settings!$H:$H,MATCH(DM$1,Settings!$G:$G,0))=TRUE,
100-100*(AX726-MINIFS(AX:AX,$E:$E,$E726))/(MAXIFS(AX:AX,$E:$E,$E726)-MINIFS(AX:AX,$E:$E,$E726)),
100*(AX726-MINIFS(AX:AX,$E:$E,$E726))/(MAXIFS(AX:AX,$E:$E,$E726)-MINIFS(AX:AX,$E:$E,$E726))))</f>
        <v/>
      </c>
      <c r="DN726" s="232" t="str">
        <f t="array" ref="DN726">IF(AY726="","",
IF(INDEX(Settings!$H:$H,MATCH(DN$1,Settings!$G:$G,0))=TRUE,
100-100*(AY726-MINIFS(AY:AY,$E:$E,$E726))/(MAXIFS(AY:AY,$E:$E,$E726)-MINIFS(AY:AY,$E:$E,$E726)),
100*(AY726-MINIFS(AY:AY,$E:$E,$E726))/(MAXIFS(AY:AY,$E:$E,$E726)-MINIFS(AY:AY,$E:$E,$E726))))</f>
        <v/>
      </c>
      <c r="DO726" s="232" t="str">
        <f t="array" ref="DO726">IF(AZ726="","",
IF(INDEX(Settings!$H:$H,MATCH(DO$1,Settings!$G:$G,0))=TRUE,
100-100*(AZ726-MINIFS(AZ:AZ,$E:$E,$E726))/(MAXIFS(AZ:AZ,$E:$E,$E726)-MINIFS(AZ:AZ,$E:$E,$E726)),
100*(AZ726-MINIFS(AZ:AZ,$E:$E,$E726))/(MAXIFS(AZ:AZ,$E:$E,$E726)-MINIFS(AZ:AZ,$E:$E,$E726))))</f>
        <v/>
      </c>
      <c r="DP726" s="232" t="str">
        <f t="array" ref="DP726">IF(BA726="","",
IF(INDEX(Settings!$H:$H,MATCH(DP$1,Settings!$G:$G,0))=TRUE,
100-100*(BA726-MINIFS(BA:BA,$E:$E,$E726))/(MAXIFS(BA:BA,$E:$E,$E726)-MINIFS(BA:BA,$E:$E,$E726)),
100*(BA726-MINIFS(BA:BA,$E:$E,$E726))/(MAXIFS(BA:BA,$E:$E,$E726)-MINIFS(BA:BA,$E:$E,$E726))))</f>
        <v/>
      </c>
      <c r="DQ726" s="232" t="str">
        <f t="array" ref="DQ726">IF(BB726="","",
IF(INDEX(Settings!$H:$H,MATCH(DQ$1,Settings!$G:$G,0))=TRUE,
100-100*(BB726-MINIFS(BB:BB,$E:$E,$E726))/(MAXIFS(BB:BB,$E:$E,$E726)-MINIFS(BB:BB,$E:$E,$E726)),
100*(BB726-MINIFS(BB:BB,$E:$E,$E726))/(MAXIFS(BB:BB,$E:$E,$E726)-MINIFS(BB:BB,$E:$E,$E726))))</f>
        <v/>
      </c>
      <c r="DR726" s="232" t="str">
        <f t="array" ref="DR726">IF(BC726="","",
IF(INDEX(Settings!$H:$H,MATCH(DR$1,Settings!$G:$G,0))=TRUE,
100-100*(BC726-MINIFS(BC:BC,$E:$E,$E726))/(MAXIFS(BC:BC,$E:$E,$E726)-MINIFS(BC:BC,$E:$E,$E726)),
100*(BC726-MINIFS(BC:BC,$E:$E,$E726))/(MAXIFS(BC:BC,$E:$E,$E726)-MINIFS(BC:BC,$E:$E,$E726))))</f>
        <v/>
      </c>
      <c r="DS726" s="232" t="str">
        <f t="array" ref="DS726">IF(BD726="","",
IF(INDEX(Settings!$H:$H,MATCH(DS$1,Settings!$G:$G,0))=TRUE,
100-100*(BD726-MINIFS(BD:BD,$E:$E,$E726))/(MAXIFS(BD:BD,$E:$E,$E726)-MINIFS(BD:BD,$E:$E,$E726)),
100*(BD726-MINIFS(BD:BD,$E:$E,$E726))/(MAXIFS(BD:BD,$E:$E,$E726)-MINIFS(BD:BD,$E:$E,$E726))))</f>
        <v/>
      </c>
      <c r="DT726" s="232" t="str">
        <f t="array" ref="DT726">IF(BE726="","",
IF(INDEX(Settings!$H:$H,MATCH(DT$1,Settings!$G:$G,0))=TRUE,
100-100*(BE726-MINIFS(BE:BE,$E:$E,$E726))/(MAXIFS(BE:BE,$E:$E,$E726)-MINIFS(BE:BE,$E:$E,$E726)),
100*(BE726-MINIFS(BE:BE,$E:$E,$E726))/(MAXIFS(BE:BE,$E:$E,$E726)-MINIFS(BE:BE,$E:$E,$E726))))</f>
        <v/>
      </c>
      <c r="DU726" s="232" t="str">
        <f t="array" ref="DU726">IF(BF726="","",
IF(INDEX(Settings!$H:$H,MATCH(DU$1,Settings!$G:$G,0))=TRUE,
100-100*(BF726-MINIFS(BF:BF,$E:$E,$E726))/(MAXIFS(BF:BF,$E:$E,$E726)-MINIFS(BF:BF,$E:$E,$E726)),
100*(BF726-MINIFS(BF:BF,$E:$E,$E726))/(MAXIFS(BF:BF,$E:$E,$E726)-MINIFS(BF:BF,$E:$E,$E726))))</f>
        <v/>
      </c>
      <c r="DV726" s="232" t="str">
        <f t="array" ref="DV726">IF(BG726="","",
IF(INDEX(Settings!$H:$H,MATCH(DV$1,Settings!$G:$G,0))=TRUE,
100-100*(BG726-MINIFS(BG:BG,$E:$E,$E726))/(MAXIFS(BG:BG,$E:$E,$E726)-MINIFS(BG:BG,$E:$E,$E726)),
100*(BG726-MINIFS(BG:BG,$E:$E,$E726))/(MAXIFS(BG:BG,$E:$E,$E726)-MINIFS(BG:BG,$E:$E,$E726))))</f>
        <v/>
      </c>
      <c r="DW726" s="232" t="str">
        <f t="array" ref="DW726">IF(BH726="","",
IF(INDEX(Settings!$H:$H,MATCH(DW$1,Settings!$G:$G,0))=TRUE,
100-100*(BH726-MINIFS(BH:BH,$E:$E,$E726))/(MAXIFS(BH:BH,$E:$E,$E726)-MINIFS(BH:BH,$E:$E,$E726)),
100*(BH726-MINIFS(BH:BH,$E:$E,$E726))/(MAXIFS(BH:BH,$E:$E,$E726)-MINIFS(BH:BH,$E:$E,$E726))))</f>
        <v/>
      </c>
      <c r="DX726" s="232" t="str">
        <f t="array" ref="DX726">IF(BI726="","",
IF(INDEX(Settings!$H:$H,MATCH(DX$1,Settings!$G:$G,0))=TRUE,
100-100*(BI726-MINIFS(BI:BI,$E:$E,$E726))/(MAXIFS(BI:BI,$E:$E,$E726)-MINIFS(BI:BI,$E:$E,$E726)),
100*(BI726-MINIFS(BI:BI,$E:$E,$E726))/(MAXIFS(BI:BI,$E:$E,$E726)-MINIFS(BI:BI,$E:$E,$E726))))</f>
        <v/>
      </c>
      <c r="DY726" s="232" t="str">
        <f t="array" ref="DY726">IF(BJ726="","",
IF(INDEX(Settings!$H:$H,MATCH(DY$1,Settings!$G:$G,0))=TRUE,
100-100*(BJ726-MINIFS(BJ:BJ,$E:$E,$E726))/(MAXIFS(BJ:BJ,$E:$E,$E726)-MINIFS(BJ:BJ,$E:$E,$E726)),
100*(BJ726-MINIFS(BJ:BJ,$E:$E,$E726))/(MAXIFS(BJ:BJ,$E:$E,$E726)-MINIFS(BJ:BJ,$E:$E,$E726))))</f>
        <v/>
      </c>
      <c r="DZ726" s="234"/>
      <c r="EA726" s="234"/>
      <c r="EB726" s="234" t="str">
        <f t="shared" si="8"/>
        <v/>
      </c>
      <c r="EC726" s="234" t="str">
        <f t="shared" si="9"/>
        <v/>
      </c>
      <c r="ED726" s="234" t="str">
        <f t="shared" si="10"/>
        <v/>
      </c>
      <c r="EE726" s="234" t="str">
        <f t="shared" si="11"/>
        <v/>
      </c>
      <c r="EF726" s="234" t="str">
        <f t="shared" si="12"/>
        <v/>
      </c>
      <c r="EG726" s="234" t="str">
        <f t="shared" si="13"/>
        <v/>
      </c>
      <c r="EH726" s="234"/>
      <c r="EI726" s="234"/>
      <c r="EJ726" s="234"/>
      <c r="EK726" s="234"/>
      <c r="EL726" s="234"/>
      <c r="EM726" s="234"/>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3" t="str">
        <f t="shared" si="14"/>
        <v/>
      </c>
      <c r="N727" s="49"/>
      <c r="O727" s="49"/>
      <c r="P727" s="49"/>
      <c r="Q727" s="49"/>
      <c r="R727" s="49"/>
      <c r="S727" s="222" t="str">
        <f>IFERROR(VLOOKUP(AF727, 'YOYO IR Scores'!A:C, 3, FALSE), "")
</f>
        <v/>
      </c>
      <c r="T727" s="49"/>
      <c r="U727" s="49"/>
      <c r="V727" s="49"/>
      <c r="W727" s="49"/>
      <c r="X727" s="224" t="str">
        <f t="shared" si="4"/>
        <v/>
      </c>
      <c r="Y727" s="225" t="str">
        <f t="shared" si="5"/>
        <v/>
      </c>
      <c r="Z727" s="225" t="str">
        <f t="shared" si="6"/>
        <v/>
      </c>
      <c r="AA727" s="224" t="str">
        <f t="shared" si="7"/>
        <v/>
      </c>
      <c r="AB727" s="223"/>
      <c r="AC727" s="223"/>
      <c r="AD727" s="223"/>
      <c r="AE727" s="223" t="str">
        <f>IFERROR(VLOOKUP(AF727, 'YOYO IR Scores'!A:C, 2, FALSE), "")</f>
        <v/>
      </c>
      <c r="AF727" s="223"/>
      <c r="AG727" s="223"/>
      <c r="AH727" s="223"/>
      <c r="AI727" s="223"/>
      <c r="AJ727" s="223"/>
      <c r="AK727" s="223"/>
      <c r="AL727" s="223"/>
      <c r="AM727" s="223"/>
      <c r="AN727" s="223"/>
      <c r="AO727" s="223"/>
      <c r="AP727" s="223"/>
      <c r="AQ727" s="223"/>
      <c r="AR727" s="223"/>
      <c r="AS727" s="223"/>
      <c r="AT727" s="223"/>
      <c r="AU727" s="223"/>
      <c r="AV727" s="223"/>
      <c r="AW727" s="223"/>
      <c r="AX727" s="223"/>
      <c r="AY727" s="223"/>
      <c r="AZ727" s="223"/>
      <c r="BA727" s="223"/>
      <c r="BB727" s="223"/>
      <c r="BC727" s="223"/>
      <c r="BD727" s="223"/>
      <c r="BE727" s="223"/>
      <c r="BF727" s="223"/>
      <c r="BG727" s="223"/>
      <c r="BH727" s="223"/>
      <c r="BI727" s="223"/>
      <c r="BJ727" s="223"/>
      <c r="BK727" s="223" t="str">
        <f t="array" ref="BK727">IF(J727="","",
IF(INDEX(Settings!$H:$H,MATCH(BY$1,Settings!$G:$G,0))=TRUE,
100-100*(J727-MIN(J:J))/(MAX(J:J)-MIN(J:J)),
100*(J727-MIN(J:J))/(MAX(J:J)-MIN(J:J))))</f>
        <v/>
      </c>
      <c r="BL727" s="223" t="str">
        <f t="array" ref="BL727">IF(J727="","",
IF(INDEX(Settings!$H:$H,MATCH(BY$1,Settings!$G:$G,0))=TRUE,
100-100*(J727-MINIFS(J:J,$E:$E,$E727))/(MAXIFS(J:J,$E:$E,$E727)-MINIFS(J:J,$E:$E,$E727)),
100*(J727-MINIFS(J:J,$E:$E,$E727))/(MAXIFS(J:J,$E:$E,$E727)-MINIFS(J:J,$E:$E,$E727))))</f>
        <v/>
      </c>
      <c r="BM727" s="223"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4" t="str">
        <f t="array" ref="BQ727">IF(J727="","",
IF(INDEX(Settings!$H:$H,MATCH(BY$1,Settings!$G:$G,0))=TRUE,
-1*(J727-AVERAGE(J:J))/STDEV(J:J),
(J727-AVERAGE(J:J))/STDEV(J:J)))</f>
        <v/>
      </c>
      <c r="BR727" s="224" t="str">
        <f>IFERROR(__xludf.DUMMYFUNCTION("IF(J727="""","""",
IF(INDEX(Settings!$H:$H,MATCH(BY$1,Settings!$G:$G,0))=TRUE,
-1*(J727-AVERAGEIFS(J:J,$E:$E,$E727))/STDEV(FILTER(J:J,$E:$E=$E727)),
(J727-AVERAGEIFS(J:J,$E:$E,$E727))/STDEV(FILTER(J:J,$E:$E=$E727))))"),"")</f>
        <v/>
      </c>
      <c r="BS727" s="224"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3" t="str">
        <f t="array" ref="BY727">IF(J727="","",
IF(INDEX(Settings!$H:$H,MATCH(BY$1,Settings!$G:$G,0))=TRUE,
100-100*(J727-MINIFS(J:J,$E:$E,$E727))/(MAXIFS(J:J,$E:$E,$E727)-MINIFS(J:J,$E:$E,$E727)),
100*(J727-MINIFS(J:J,$E:$E,$E727))/(MAXIFS(J:J,$E:$E,$E727)-MINIFS(J:J,$E:$E,$E727))))</f>
        <v/>
      </c>
      <c r="BZ727" s="223" t="str">
        <f t="array" ref="BZ727">IF(K727="","",
IF(INDEX(Settings!$H:$H,MATCH(BZ$1,Settings!$G:$G,0))=TRUE,
100-100*(K727-MINIFS(K:K,$E:$E,$E727))/(MAXIFS(K:K,$E:$E,$E727)-MINIFS(K:K,$E:$E,$E727)),
100*(K727-MINIFS(K:K,$E:$E,$E727))/(MAXIFS(K:K,$E:$E,$E727)-MINIFS(K:K,$E:$E,$E727))))</f>
        <v/>
      </c>
      <c r="CA727" s="223" t="str">
        <f t="array" ref="CA727">IF(L727="","",
IF(INDEX(Settings!$H:$H,MATCH(CA$1,Settings!$G:$G,0))=TRUE,
100-100*(L727-MINIFS(L:L,$E:$E,$E727))/(MAXIFS(L:L,$E:$E,$E727)-MINIFS(L:L,$E:$E,$E727)),
100*(L727-MINIFS(L:L,$E:$E,$E727))/(MAXIFS(L:L,$E:$E,$E727)-MINIFS(L:L,$E:$E,$E727))))</f>
        <v/>
      </c>
      <c r="CB727" s="223" t="str">
        <f t="array" ref="CB727">IF(M727="","",
IF(INDEX(Settings!$H:$H,MATCH(CB$1,Settings!$G:$G,0))=TRUE,
100-100*(M727-MINIFS(M:M,$E:$E,$E727))/(MAXIFS(M:M,$E:$E,$E727)-MINIFS(M:M,$E:$E,$E727)),
100*(M727-MINIFS(M:M,$E:$E,$E727))/(MAXIFS(M:M,$E:$E,$E727)-MINIFS(M:M,$E:$E,$E727))))</f>
        <v/>
      </c>
      <c r="CC727" s="223" t="str">
        <f t="array" ref="CC727">IF(N727="","",
IF(INDEX(Settings!$H:$H,MATCH(CC$1,Settings!$G:$G,0))=TRUE,
100-100*(N727-MINIFS(N:N,$E:$E,$E727))/(MAXIFS(N:N,$E:$E,$E727)-MINIFS(N:N,$E:$E,$E727)),
100*(N727-MINIFS(N:N,$E:$E,$E727))/(MAXIFS(N:N,$E:$E,$E727)-MINIFS(N:N,$E:$E,$E727))))</f>
        <v/>
      </c>
      <c r="CD727" s="223" t="str">
        <f t="array" ref="CD727">IF(O727="","",
IF(INDEX(Settings!$H:$H,MATCH(CD$1,Settings!$G:$G,0))=TRUE,
100-100*(O727-MINIFS(O:O,$E:$E,$E727))/(MAXIFS(O:O,$E:$E,$E727)-MINIFS(O:O,$E:$E,$E727)),
100*(O727-MINIFS(O:O,$E:$E,$E727))/(MAXIFS(O:O,$E:$E,$E727)-MINIFS(O:O,$E:$E,$E727))))</f>
        <v/>
      </c>
      <c r="CE727" s="223" t="str">
        <f t="array" ref="CE727">IF(P727="","",
IF(INDEX(Settings!$H:$H,MATCH(CE$1,Settings!$G:$G,0))=TRUE,
100-100*(P727-MINIFS(P:P,$E:$E,$E727))/(MAXIFS(P:P,$E:$E,$E727)-MINIFS(P:P,$E:$E,$E727)),
100*(P727-MINIFS(P:P,$E:$E,$E727))/(MAXIFS(P:P,$E:$E,$E727)-MINIFS(P:P,$E:$E,$E727))))</f>
        <v/>
      </c>
      <c r="CF727" s="223" t="str">
        <f t="array" ref="CF727">IF(Q727="","",
IF(INDEX(Settings!$H:$H,MATCH(CF$1,Settings!$G:$G,0))=TRUE,
100-100*(Q727-MINIFS(Q:Q,$E:$E,$E727))/(MAXIFS(Q:Q,$E:$E,$E727)-MINIFS(Q:Q,$E:$E,$E727)),
100*(Q727-MINIFS(Q:Q,$E:$E,$E727))/(MAXIFS(Q:Q,$E:$E,$E727)-MINIFS(Q:Q,$E:$E,$E727))))</f>
        <v/>
      </c>
      <c r="CG727" s="223" t="str">
        <f t="array" ref="CG727">IF(R727="","",
IF(INDEX(Settings!$H:$H,MATCH(CG$1,Settings!$G:$G,0))=TRUE,
100-100*(R727-MINIFS(R:R,$E:$E,$E727))/(MAXIFS(R:R,$E:$E,$E727)-MINIFS(R:R,$E:$E,$E727)),
100*(R727-MINIFS(R:R,$E:$E,$E727))/(MAXIFS(R:R,$E:$E,$E727)-MINIFS(R:R,$E:$E,$E727))))</f>
        <v/>
      </c>
      <c r="CH727" s="223" t="str">
        <f t="array" ref="CH727">IF(S727="","",
IF(INDEX(Settings!$H:$H,MATCH(CH$1,Settings!$G:$G,0))=TRUE,
100-100*(S727-MINIFS(S:S,$E:$E,$E727))/(MAXIFS(S:S,$E:$E,$E727)-MINIFS(S:S,$E:$E,$E727)),
100*(S727-MINIFS(S:S,$E:$E,$E727))/(MAXIFS(S:S,$E:$E,$E727)-MINIFS(S:S,$E:$E,$E727))))</f>
        <v/>
      </c>
      <c r="CI727" s="223" t="str">
        <f t="array" ref="CI727">IF(T727="","",
IF(INDEX(Settings!$H:$H,MATCH(CI$1,Settings!$G:$G,0))=TRUE,
100-100*(T727-MINIFS(T:T,$E:$E,$E727))/(MAXIFS(T:T,$E:$E,$E727)-MINIFS(T:T,$E:$E,$E727)),
100*(T727-MINIFS(T:T,$E:$E,$E727))/(MAXIFS(T:T,$E:$E,$E727)-MINIFS(T:T,$E:$E,$E727))))</f>
        <v/>
      </c>
      <c r="CJ727" s="223" t="str">
        <f t="array" ref="CJ727">IF(U727="","",
IF(INDEX(Settings!$H:$H,MATCH(CJ$1,Settings!$G:$G,0))=TRUE,
100-100*(U727-MINIFS(U:U,$E:$E,$E727))/(MAXIFS(U:U,$E:$E,$E727)-MINIFS(U:U,$E:$E,$E727)),
100*(U727-MINIFS(U:U,$E:$E,$E727))/(MAXIFS(U:U,$E:$E,$E727)-MINIFS(U:U,$E:$E,$E727))))</f>
        <v/>
      </c>
      <c r="CK727" s="223" t="str">
        <f t="array" ref="CK727">IF(V727="","",
IF(INDEX(Settings!$H:$H,MATCH(CK$1,Settings!$G:$G,0))=TRUE,
100-100*(V727-MINIFS(V:V,$E:$E,$E727))/(MAXIFS(V:V,$E:$E,$E727)-MINIFS(V:V,$E:$E,$E727)),
100*(V727-MINIFS(V:V,$E:$E,$E727))/(MAXIFS(V:V,$E:$E,$E727)-MINIFS(V:V,$E:$E,$E727))))</f>
        <v/>
      </c>
      <c r="CL727" s="223" t="str">
        <f t="array" ref="CL727">IF(W727="","",
IF(INDEX(Settings!$H:$H,MATCH(CL$1,Settings!$G:$G,0))=TRUE,
100-100*(W727-MINIFS(W:W,$E:$E,$E727))/(MAXIFS(W:W,$E:$E,$E727)-MINIFS(W:W,$E:$E,$E727)),
100*(W727-MINIFS(W:W,$E:$E,$E727))/(MAXIFS(W:W,$E:$E,$E727)-MINIFS(W:W,$E:$E,$E727))))</f>
        <v/>
      </c>
      <c r="CM727" s="223" t="str">
        <f t="array" ref="CM727">IF(X727="","",
IF(INDEX(Settings!$H:$H,MATCH(CM$1,Settings!$G:$G,0))=TRUE,
100-100*(X727-MINIFS(X:X,$E:$E,$E727))/(MAXIFS(X:X,$E:$E,$E727)-MINIFS(X:X,$E:$E,$E727)),
100*(X727-MINIFS(X:X,$E:$E,$E727))/(MAXIFS(X:X,$E:$E,$E727)-MINIFS(X:X,$E:$E,$E727))))</f>
        <v/>
      </c>
      <c r="CN727" s="223" t="str">
        <f t="array" ref="CN727">IF(Y727="","",
IF(INDEX(Settings!$H:$H,MATCH(CN$1,Settings!$G:$G,0))=TRUE,
100-100*(Y727-MINIFS(Y:Y,$E:$E,$E727))/(MAXIFS(Y:Y,$E:$E,$E727)-MINIFS(Y:Y,$E:$E,$E727)),
100*(Y727-MINIFS(Y:Y,$E:$E,$E727))/(MAXIFS(Y:Y,$E:$E,$E727)-MINIFS(Y:Y,$E:$E,$E727))))</f>
        <v/>
      </c>
      <c r="CO727" s="223" t="str">
        <f t="array" ref="CO727">IF(Z727="","",
IF(INDEX(Settings!$H:$H,MATCH(CO$1,Settings!$G:$G,0))=TRUE,
100-100*(Z727-MINIFS(Z:Z,$E:$E,$E727))/(MAXIFS(Z:Z,$E:$E,$E727)-MINIFS(Z:Z,$E:$E,$E727)),
100*(Z727-MINIFS(Z:Z,$E:$E,$E727))/(MAXIFS(Z:Z,$E:$E,$E727)-MINIFS(Z:Z,$E:$E,$E727))))</f>
        <v/>
      </c>
      <c r="CP727" s="223" t="str">
        <f t="array" ref="CP727">IF(AA727="","",
IF(INDEX(Settings!$H:$H,MATCH(CP$1,Settings!$G:$G,0))=TRUE,
100-100*(AA727-MINIFS(AA:AA,$E:$E,$E727))/(MAXIFS(AA:AA,$E:$E,$E727)-MINIFS(AA:AA,$E:$E,$E727)),
100*(AA727-MINIFS(AA:AA,$E:$E,$E727))/(MAXIFS(AA:AA,$E:$E,$E727)-MINIFS(AA:AA,$E:$E,$E727))))</f>
        <v/>
      </c>
      <c r="CQ727" s="223" t="str">
        <f t="array" ref="CQ727">IF(AB727="","",
IF(INDEX(Settings!$H:$H,MATCH(CQ$1,Settings!$G:$G,0))=TRUE,
100-100*(AB727-MINIFS(AB:AB,$E:$E,$E727))/(MAXIFS(AB:AB,$E:$E,$E727)-MINIFS(AB:AB,$E:$E,$E727)),
100*(AB727-MINIFS(AB:AB,$E:$E,$E727))/(MAXIFS(AB:AB,$E:$E,$E727)-MINIFS(AB:AB,$E:$E,$E727))))</f>
        <v/>
      </c>
      <c r="CR727" s="223" t="str">
        <f t="array" ref="CR727">IF(AC727="","",
IF(INDEX(Settings!$H:$H,MATCH(CR$1,Settings!$G:$G,0))=TRUE,
100-100*(AC727-MINIFS(AC:AC,$E:$E,$E727))/(MAXIFS(AC:AC,$E:$E,$E727)-MINIFS(AC:AC,$E:$E,$E727)),
100*(AC727-MINIFS(AC:AC,$E:$E,$E727))/(MAXIFS(AC:AC,$E:$E,$E727)-MINIFS(AC:AC,$E:$E,$E727))))</f>
        <v/>
      </c>
      <c r="CS727" s="223" t="str">
        <f t="array" ref="CS727">IF(AD727="","",
IF(INDEX(Settings!$H:$H,MATCH(CS$1,Settings!$G:$G,0))=TRUE,
100-100*(AD727-MINIFS(AD:AD,$E:$E,$E727))/(MAXIFS(AD:AD,$E:$E,$E727)-MINIFS(AD:AD,$E:$E,$E727)),
100*(AD727-MINIFS(AD:AD,$E:$E,$E727))/(MAXIFS(AD:AD,$E:$E,$E727)-MINIFS(AD:AD,$E:$E,$E727))))</f>
        <v/>
      </c>
      <c r="CT727" s="223" t="str">
        <f t="array" ref="CT727">IF(AE727="","",
IF(INDEX(Settings!$H:$H,MATCH(CT$1,Settings!$G:$G,0))=TRUE,
100-100*(AE727-MINIFS(AE:AE,$E:$E,$E727))/(MAXIFS(AE:AE,$E:$E,$E727)-MINIFS(AE:AE,$E:$E,$E727)),
100*(AE727-MINIFS(AE:AE,$E:$E,$E727))/(MAXIFS(AE:AE,$E:$E,$E727)-MINIFS(AE:AE,$E:$E,$E727))))</f>
        <v/>
      </c>
      <c r="CU727" s="223" t="str">
        <f t="array" ref="CU727">IF(AF727="","",
IF(INDEX(Settings!$H:$H,MATCH(CU$1,Settings!$G:$G,0))=TRUE,
100-100*(AF727-MINIFS(AF:AF,$E:$E,$E727))/(MAXIFS(AF:AF,$E:$E,$E727)-MINIFS(AF:AF,$E:$E,$E727)),
100*(AF727-MINIFS(AF:AF,$E:$E,$E727))/(MAXIFS(AF:AF,$E:$E,$E727)-MINIFS(AF:AF,$E:$E,$E727))))</f>
        <v/>
      </c>
      <c r="CV727" s="223" t="str">
        <f t="array" ref="CV727">IF(AG727="","",
IF(INDEX(Settings!$H:$H,MATCH(CV$1,Settings!$G:$G,0))=TRUE,
100-100*(AG727-MINIFS(AG:AG,$E:$E,$E727))/(MAXIFS(AG:AG,$E:$E,$E727)-MINIFS(AG:AG,$E:$E,$E727)),
100*(AG727-MINIFS(AG:AG,$E:$E,$E727))/(MAXIFS(AG:AG,$E:$E,$E727)-MINIFS(AG:AG,$E:$E,$E727))))</f>
        <v/>
      </c>
      <c r="CW727" s="223" t="str">
        <f t="array" ref="CW727">IF(AH727="","",
IF(INDEX(Settings!$H:$H,MATCH(CW$1,Settings!$G:$G,0))=TRUE,
100-100*(AH727-MINIFS(AH:AH,$E:$E,$E727))/(MAXIFS(AH:AH,$E:$E,$E727)-MINIFS(AH:AH,$E:$E,$E727)),
100*(AH727-MINIFS(AH:AH,$E:$E,$E727))/(MAXIFS(AH:AH,$E:$E,$E727)-MINIFS(AH:AH,$E:$E,$E727))))</f>
        <v/>
      </c>
      <c r="CX727" s="223" t="str">
        <f t="array" ref="CX727">IF(AI727="","",
IF(INDEX(Settings!$H:$H,MATCH(CX$1,Settings!$G:$G,0))=TRUE,
100-100*(AI727-MINIFS(AI:AI,$E:$E,$E727))/(MAXIFS(AI:AI,$E:$E,$E727)-MINIFS(AI:AI,$E:$E,$E727)),
100*(AI727-MINIFS(AI:AI,$E:$E,$E727))/(MAXIFS(AI:AI,$E:$E,$E727)-MINIFS(AI:AI,$E:$E,$E727))))</f>
        <v/>
      </c>
      <c r="CY727" s="223" t="str">
        <f t="array" ref="CY727">IF(AJ727="","",
IF(INDEX(Settings!$H:$H,MATCH(CY$1,Settings!$G:$G,0))=TRUE,
100-100*(AJ727-MINIFS(AJ:AJ,$E:$E,$E727))/(MAXIFS(AJ:AJ,$E:$E,$E727)-MINIFS(AJ:AJ,$E:$E,$E727)),
100*(AJ727-MINIFS(AJ:AJ,$E:$E,$E727))/(MAXIFS(AJ:AJ,$E:$E,$E727)-MINIFS(AJ:AJ,$E:$E,$E727))))</f>
        <v/>
      </c>
      <c r="CZ727" s="223" t="str">
        <f t="array" ref="CZ727">IF(AK727="","",
IF(INDEX(Settings!$H:$H,MATCH(CZ$1,Settings!$G:$G,0))=TRUE,
100-100*(AK727-MINIFS(AK:AK,$E:$E,$E727))/(MAXIFS(AK:AK,$E:$E,$E727)-MINIFS(AK:AK,$E:$E,$E727)),
100*(AK727-MINIFS(AK:AK,$E:$E,$E727))/(MAXIFS(AK:AK,$E:$E,$E727)-MINIFS(AK:AK,$E:$E,$E727))))</f>
        <v/>
      </c>
      <c r="DA727" s="223" t="str">
        <f t="array" ref="DA727">IF(AL727="","",
IF(INDEX(Settings!$H:$H,MATCH(DA$1,Settings!$G:$G,0))=TRUE,
100-100*(AL727-MINIFS(AL:AL,$E:$E,$E727))/(MAXIFS(AL:AL,$E:$E,$E727)-MINIFS(AL:AL,$E:$E,$E727)),
100*(AL727-MINIFS(AL:AL,$E:$E,$E727))/(MAXIFS(AL:AL,$E:$E,$E727)-MINIFS(AL:AL,$E:$E,$E727))))</f>
        <v/>
      </c>
      <c r="DB727" s="223" t="str">
        <f t="array" ref="DB727">IF(AM727="","",
IF(INDEX(Settings!$H:$H,MATCH(DB$1,Settings!$G:$G,0))=TRUE,
100-100*(AM727-MINIFS(AM:AM,$E:$E,$E727))/(MAXIFS(AM:AM,$E:$E,$E727)-MINIFS(AM:AM,$E:$E,$E727)),
100*(AM727-MINIFS(AM:AM,$E:$E,$E727))/(MAXIFS(AM:AM,$E:$E,$E727)-MINIFS(AM:AM,$E:$E,$E727))))</f>
        <v/>
      </c>
      <c r="DC727" s="223" t="str">
        <f t="array" ref="DC727">IF(AN727="","",
IF(INDEX(Settings!$H:$H,MATCH(DC$1,Settings!$G:$G,0))=TRUE,
100-100*(AN727-MINIFS(AN:AN,$E:$E,$E727))/(MAXIFS(AN:AN,$E:$E,$E727)-MINIFS(AN:AN,$E:$E,$E727)),
100*(AN727-MINIFS(AN:AN,$E:$E,$E727))/(MAXIFS(AN:AN,$E:$E,$E727)-MINIFS(AN:AN,$E:$E,$E727))))</f>
        <v/>
      </c>
      <c r="DD727" s="223" t="str">
        <f t="array" ref="DD727">IF(AO727="","",
IF(INDEX(Settings!$H:$H,MATCH(DD$1,Settings!$G:$G,0))=TRUE,
100-100*(AO727-MINIFS(AO:AO,$E:$E,$E727))/(MAXIFS(AO:AO,$E:$E,$E727)-MINIFS(AO:AO,$E:$E,$E727)),
100*(AO727-MINIFS(AO:AO,$E:$E,$E727))/(MAXIFS(AO:AO,$E:$E,$E727)-MINIFS(AO:AO,$E:$E,$E727))))</f>
        <v/>
      </c>
      <c r="DE727" s="223" t="str">
        <f t="array" ref="DE727">IF(AP727="","",
IF(INDEX(Settings!$H:$H,MATCH(DE$1,Settings!$G:$G,0))=TRUE,
100-100*(AP727-MINIFS(AP:AP,$E:$E,$E727))/(MAXIFS(AP:AP,$E:$E,$E727)-MINIFS(AP:AP,$E:$E,$E727)),
100*(AP727-MINIFS(AP:AP,$E:$E,$E727))/(MAXIFS(AP:AP,$E:$E,$E727)-MINIFS(AP:AP,$E:$E,$E727))))</f>
        <v/>
      </c>
      <c r="DF727" s="223" t="str">
        <f t="array" ref="DF727">IF(AQ727="","",
IF(INDEX(Settings!$H:$H,MATCH(DF$1,Settings!$G:$G,0))=TRUE,
100-100*(AQ727-MINIFS(AQ:AQ,$E:$E,$E727))/(MAXIFS(AQ:AQ,$E:$E,$E727)-MINIFS(AQ:AQ,$E:$E,$E727)),
100*(AQ727-MINIFS(AQ:AQ,$E:$E,$E727))/(MAXIFS(AQ:AQ,$E:$E,$E727)-MINIFS(AQ:AQ,$E:$E,$E727))))</f>
        <v/>
      </c>
      <c r="DG727" s="223" t="str">
        <f t="array" ref="DG727">IF(AR727="","",
IF(INDEX(Settings!$H:$H,MATCH(DG$1,Settings!$G:$G,0))=TRUE,
100-100*(AR727-MINIFS(AR:AR,$E:$E,$E727))/(MAXIFS(AR:AR,$E:$E,$E727)-MINIFS(AR:AR,$E:$E,$E727)),
100*(AR727-MINIFS(AR:AR,$E:$E,$E727))/(MAXIFS(AR:AR,$E:$E,$E727)-MINIFS(AR:AR,$E:$E,$E727))))</f>
        <v/>
      </c>
      <c r="DH727" s="223" t="str">
        <f t="array" ref="DH727">IF(AS727="","",
IF(INDEX(Settings!$H:$H,MATCH(DH$1,Settings!$G:$G,0))=TRUE,
100-100*(AS727-MINIFS(AS:AS,$E:$E,$E727))/(MAXIFS(AS:AS,$E:$E,$E727)-MINIFS(AS:AS,$E:$E,$E727)),
100*(AS727-MINIFS(AS:AS,$E:$E,$E727))/(MAXIFS(AS:AS,$E:$E,$E727)-MINIFS(AS:AS,$E:$E,$E727))))</f>
        <v/>
      </c>
      <c r="DI727" s="223" t="str">
        <f t="array" ref="DI727">IF(AT727="","",
IF(INDEX(Settings!$H:$H,MATCH(DI$1,Settings!$G:$G,0))=TRUE,
100-100*(AT727-MINIFS(AT:AT,$E:$E,$E727))/(MAXIFS(AT:AT,$E:$E,$E727)-MINIFS(AT:AT,$E:$E,$E727)),
100*(AT727-MINIFS(AT:AT,$E:$E,$E727))/(MAXIFS(AT:AT,$E:$E,$E727)-MINIFS(AT:AT,$E:$E,$E727))))</f>
        <v/>
      </c>
      <c r="DJ727" s="223" t="str">
        <f t="array" ref="DJ727">IF(AU727="","",
IF(INDEX(Settings!$H:$H,MATCH(DJ$1,Settings!$G:$G,0))=TRUE,
100-100*(AU727-MINIFS(AU:AU,$E:$E,$E727))/(MAXIFS(AU:AU,$E:$E,$E727)-MINIFS(AU:AU,$E:$E,$E727)),
100*(AU727-MINIFS(AU:AU,$E:$E,$E727))/(MAXIFS(AU:AU,$E:$E,$E727)-MINIFS(AU:AU,$E:$E,$E727))))</f>
        <v/>
      </c>
      <c r="DK727" s="223" t="str">
        <f t="array" ref="DK727">IF(AV727="","",
IF(INDEX(Settings!$H:$H,MATCH(DK$1,Settings!$G:$G,0))=TRUE,
100-100*(AV727-MINIFS(AV:AV,$E:$E,$E727))/(MAXIFS(AV:AV,$E:$E,$E727)-MINIFS(AV:AV,$E:$E,$E727)),
100*(AV727-MINIFS(AV:AV,$E:$E,$E727))/(MAXIFS(AV:AV,$E:$E,$E727)-MINIFS(AV:AV,$E:$E,$E727))))</f>
        <v/>
      </c>
      <c r="DL727" s="223" t="str">
        <f t="array" ref="DL727">IF(AW727="","",
IF(INDEX(Settings!$H:$H,MATCH(DL$1,Settings!$G:$G,0))=TRUE,
100-100*(AW727-MINIFS(AW:AW,$E:$E,$E727))/(MAXIFS(AW:AW,$E:$E,$E727)-MINIFS(AW:AW,$E:$E,$E727)),
100*(AW727-MINIFS(AW:AW,$E:$E,$E727))/(MAXIFS(AW:AW,$E:$E,$E727)-MINIFS(AW:AW,$E:$E,$E727))))</f>
        <v/>
      </c>
      <c r="DM727" s="223" t="str">
        <f t="array" ref="DM727">IF(AX727="","",
IF(INDEX(Settings!$H:$H,MATCH(DM$1,Settings!$G:$G,0))=TRUE,
100-100*(AX727-MINIFS(AX:AX,$E:$E,$E727))/(MAXIFS(AX:AX,$E:$E,$E727)-MINIFS(AX:AX,$E:$E,$E727)),
100*(AX727-MINIFS(AX:AX,$E:$E,$E727))/(MAXIFS(AX:AX,$E:$E,$E727)-MINIFS(AX:AX,$E:$E,$E727))))</f>
        <v/>
      </c>
      <c r="DN727" s="223" t="str">
        <f t="array" ref="DN727">IF(AY727="","",
IF(INDEX(Settings!$H:$H,MATCH(DN$1,Settings!$G:$G,0))=TRUE,
100-100*(AY727-MINIFS(AY:AY,$E:$E,$E727))/(MAXIFS(AY:AY,$E:$E,$E727)-MINIFS(AY:AY,$E:$E,$E727)),
100*(AY727-MINIFS(AY:AY,$E:$E,$E727))/(MAXIFS(AY:AY,$E:$E,$E727)-MINIFS(AY:AY,$E:$E,$E727))))</f>
        <v/>
      </c>
      <c r="DO727" s="223" t="str">
        <f t="array" ref="DO727">IF(AZ727="","",
IF(INDEX(Settings!$H:$H,MATCH(DO$1,Settings!$G:$G,0))=TRUE,
100-100*(AZ727-MINIFS(AZ:AZ,$E:$E,$E727))/(MAXIFS(AZ:AZ,$E:$E,$E727)-MINIFS(AZ:AZ,$E:$E,$E727)),
100*(AZ727-MINIFS(AZ:AZ,$E:$E,$E727))/(MAXIFS(AZ:AZ,$E:$E,$E727)-MINIFS(AZ:AZ,$E:$E,$E727))))</f>
        <v/>
      </c>
      <c r="DP727" s="223" t="str">
        <f t="array" ref="DP727">IF(BA727="","",
IF(INDEX(Settings!$H:$H,MATCH(DP$1,Settings!$G:$G,0))=TRUE,
100-100*(BA727-MINIFS(BA:BA,$E:$E,$E727))/(MAXIFS(BA:BA,$E:$E,$E727)-MINIFS(BA:BA,$E:$E,$E727)),
100*(BA727-MINIFS(BA:BA,$E:$E,$E727))/(MAXIFS(BA:BA,$E:$E,$E727)-MINIFS(BA:BA,$E:$E,$E727))))</f>
        <v/>
      </c>
      <c r="DQ727" s="223" t="str">
        <f t="array" ref="DQ727">IF(BB727="","",
IF(INDEX(Settings!$H:$H,MATCH(DQ$1,Settings!$G:$G,0))=TRUE,
100-100*(BB727-MINIFS(BB:BB,$E:$E,$E727))/(MAXIFS(BB:BB,$E:$E,$E727)-MINIFS(BB:BB,$E:$E,$E727)),
100*(BB727-MINIFS(BB:BB,$E:$E,$E727))/(MAXIFS(BB:BB,$E:$E,$E727)-MINIFS(BB:BB,$E:$E,$E727))))</f>
        <v/>
      </c>
      <c r="DR727" s="223" t="str">
        <f t="array" ref="DR727">IF(BC727="","",
IF(INDEX(Settings!$H:$H,MATCH(DR$1,Settings!$G:$G,0))=TRUE,
100-100*(BC727-MINIFS(BC:BC,$E:$E,$E727))/(MAXIFS(BC:BC,$E:$E,$E727)-MINIFS(BC:BC,$E:$E,$E727)),
100*(BC727-MINIFS(BC:BC,$E:$E,$E727))/(MAXIFS(BC:BC,$E:$E,$E727)-MINIFS(BC:BC,$E:$E,$E727))))</f>
        <v/>
      </c>
      <c r="DS727" s="223" t="str">
        <f t="array" ref="DS727">IF(BD727="","",
IF(INDEX(Settings!$H:$H,MATCH(DS$1,Settings!$G:$G,0))=TRUE,
100-100*(BD727-MINIFS(BD:BD,$E:$E,$E727))/(MAXIFS(BD:BD,$E:$E,$E727)-MINIFS(BD:BD,$E:$E,$E727)),
100*(BD727-MINIFS(BD:BD,$E:$E,$E727))/(MAXIFS(BD:BD,$E:$E,$E727)-MINIFS(BD:BD,$E:$E,$E727))))</f>
        <v/>
      </c>
      <c r="DT727" s="223" t="str">
        <f t="array" ref="DT727">IF(BE727="","",
IF(INDEX(Settings!$H:$H,MATCH(DT$1,Settings!$G:$G,0))=TRUE,
100-100*(BE727-MINIFS(BE:BE,$E:$E,$E727))/(MAXIFS(BE:BE,$E:$E,$E727)-MINIFS(BE:BE,$E:$E,$E727)),
100*(BE727-MINIFS(BE:BE,$E:$E,$E727))/(MAXIFS(BE:BE,$E:$E,$E727)-MINIFS(BE:BE,$E:$E,$E727))))</f>
        <v/>
      </c>
      <c r="DU727" s="223" t="str">
        <f t="array" ref="DU727">IF(BF727="","",
IF(INDEX(Settings!$H:$H,MATCH(DU$1,Settings!$G:$G,0))=TRUE,
100-100*(BF727-MINIFS(BF:BF,$E:$E,$E727))/(MAXIFS(BF:BF,$E:$E,$E727)-MINIFS(BF:BF,$E:$E,$E727)),
100*(BF727-MINIFS(BF:BF,$E:$E,$E727))/(MAXIFS(BF:BF,$E:$E,$E727)-MINIFS(BF:BF,$E:$E,$E727))))</f>
        <v/>
      </c>
      <c r="DV727" s="223" t="str">
        <f t="array" ref="DV727">IF(BG727="","",
IF(INDEX(Settings!$H:$H,MATCH(DV$1,Settings!$G:$G,0))=TRUE,
100-100*(BG727-MINIFS(BG:BG,$E:$E,$E727))/(MAXIFS(BG:BG,$E:$E,$E727)-MINIFS(BG:BG,$E:$E,$E727)),
100*(BG727-MINIFS(BG:BG,$E:$E,$E727))/(MAXIFS(BG:BG,$E:$E,$E727)-MINIFS(BG:BG,$E:$E,$E727))))</f>
        <v/>
      </c>
      <c r="DW727" s="223" t="str">
        <f t="array" ref="DW727">IF(BH727="","",
IF(INDEX(Settings!$H:$H,MATCH(DW$1,Settings!$G:$G,0))=TRUE,
100-100*(BH727-MINIFS(BH:BH,$E:$E,$E727))/(MAXIFS(BH:BH,$E:$E,$E727)-MINIFS(BH:BH,$E:$E,$E727)),
100*(BH727-MINIFS(BH:BH,$E:$E,$E727))/(MAXIFS(BH:BH,$E:$E,$E727)-MINIFS(BH:BH,$E:$E,$E727))))</f>
        <v/>
      </c>
      <c r="DX727" s="223" t="str">
        <f t="array" ref="DX727">IF(BI727="","",
IF(INDEX(Settings!$H:$H,MATCH(DX$1,Settings!$G:$G,0))=TRUE,
100-100*(BI727-MINIFS(BI:BI,$E:$E,$E727))/(MAXIFS(BI:BI,$E:$E,$E727)-MINIFS(BI:BI,$E:$E,$E727)),
100*(BI727-MINIFS(BI:BI,$E:$E,$E727))/(MAXIFS(BI:BI,$E:$E,$E727)-MINIFS(BI:BI,$E:$E,$E727))))</f>
        <v/>
      </c>
      <c r="DY727" s="223" t="str">
        <f t="array" ref="DY727">IF(BJ727="","",
IF(INDEX(Settings!$H:$H,MATCH(DY$1,Settings!$G:$G,0))=TRUE,
100-100*(BJ727-MINIFS(BJ:BJ,$E:$E,$E727))/(MAXIFS(BJ:BJ,$E:$E,$E727)-MINIFS(BJ:BJ,$E:$E,$E727)),
100*(BJ727-MINIFS(BJ:BJ,$E:$E,$E727))/(MAXIFS(BJ:BJ,$E:$E,$E727)-MINIFS(BJ:BJ,$E:$E,$E727))))</f>
        <v/>
      </c>
      <c r="DZ727" s="225"/>
      <c r="EA727" s="225"/>
      <c r="EB727" s="225" t="str">
        <f t="shared" si="8"/>
        <v/>
      </c>
      <c r="EC727" s="225" t="str">
        <f t="shared" si="9"/>
        <v/>
      </c>
      <c r="ED727" s="225" t="str">
        <f t="shared" si="10"/>
        <v/>
      </c>
      <c r="EE727" s="225" t="str">
        <f t="shared" si="11"/>
        <v/>
      </c>
      <c r="EF727" s="225" t="str">
        <f t="shared" si="12"/>
        <v/>
      </c>
      <c r="EG727" s="225" t="str">
        <f t="shared" si="13"/>
        <v/>
      </c>
      <c r="EH727" s="225"/>
      <c r="EI727" s="225"/>
      <c r="EJ727" s="225"/>
      <c r="EK727" s="225"/>
      <c r="EL727" s="225"/>
      <c r="EM727" s="225"/>
    </row>
    <row r="728">
      <c r="A728" s="231"/>
      <c r="B728" s="231"/>
      <c r="C728" s="231"/>
      <c r="D728" s="231" t="str">
        <f t="array" ref="D728">IFERROR(INDEX(Profiles!$B:$B,MATCH($A728,Profiles!$A:$A,0)),"")</f>
        <v/>
      </c>
      <c r="E728" s="231"/>
      <c r="F728" s="231"/>
      <c r="G728" s="231"/>
      <c r="H728" s="231"/>
      <c r="I728" s="231" t="str">
        <f>IF(A728="","",IF(Settings!$N$3="DATE",F728&amp;": "&amp;TEXT(B728,"M/DD/YY"),F728&amp;": "&amp;H728))</f>
        <v/>
      </c>
      <c r="J728" s="231"/>
      <c r="K728" s="231"/>
      <c r="L728" s="231"/>
      <c r="M728" s="232" t="str">
        <f t="shared" si="14"/>
        <v/>
      </c>
      <c r="N728" s="231"/>
      <c r="O728" s="231"/>
      <c r="P728" s="231"/>
      <c r="Q728" s="231"/>
      <c r="R728" s="231"/>
      <c r="S728" s="230" t="str">
        <f>IFERROR(VLOOKUP(AF728, 'YOYO IR Scores'!A:C, 3, FALSE), "")
</f>
        <v/>
      </c>
      <c r="T728" s="231"/>
      <c r="U728" s="231"/>
      <c r="V728" s="231"/>
      <c r="W728" s="231"/>
      <c r="X728" s="233" t="str">
        <f t="shared" si="4"/>
        <v/>
      </c>
      <c r="Y728" s="234" t="str">
        <f t="shared" si="5"/>
        <v/>
      </c>
      <c r="Z728" s="234" t="str">
        <f t="shared" si="6"/>
        <v/>
      </c>
      <c r="AA728" s="233" t="str">
        <f t="shared" si="7"/>
        <v/>
      </c>
      <c r="AB728" s="232"/>
      <c r="AC728" s="232"/>
      <c r="AD728" s="232"/>
      <c r="AE728" s="232" t="str">
        <f>IFERROR(VLOOKUP(AF728, 'YOYO IR Scores'!A:C, 2, FALSE), "")</f>
        <v/>
      </c>
      <c r="AF728" s="232"/>
      <c r="AG728" s="23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c r="BD728" s="232"/>
      <c r="BE728" s="232"/>
      <c r="BF728" s="232"/>
      <c r="BG728" s="232"/>
      <c r="BH728" s="232"/>
      <c r="BI728" s="232"/>
      <c r="BJ728" s="232"/>
      <c r="BK728" s="232" t="str">
        <f t="array" ref="BK728">IF(J728="","",
IF(INDEX(Settings!$H:$H,MATCH(BY$1,Settings!$G:$G,0))=TRUE,
100-100*(J728-MIN(J:J))/(MAX(J:J)-MIN(J:J)),
100*(J728-MIN(J:J))/(MAX(J:J)-MIN(J:J))))</f>
        <v/>
      </c>
      <c r="BL728" s="232" t="str">
        <f t="array" ref="BL728">IF(J728="","",
IF(INDEX(Settings!$H:$H,MATCH(BY$1,Settings!$G:$G,0))=TRUE,
100-100*(J728-MINIFS(J:J,$E:$E,$E728))/(MAXIFS(J:J,$E:$E,$E728)-MINIFS(J:J,$E:$E,$E728)),
100*(J728-MINIFS(J:J,$E:$E,$E728))/(MAXIFS(J:J,$E:$E,$E728)-MINIFS(J:J,$E:$E,$E728))))</f>
        <v/>
      </c>
      <c r="BM728" s="232" t="str">
        <f t="array" ref="BM728">IF(J728="","",
IF(INDEX(Settings!$H:$H,MATCH(BY$1,Settings!$G:$G,0))=TRUE,
100-100*(J728-MINIFS(J:J,$E:$E,$E728,$I:$I,$I728))/(MAXIFS(J:J,$E:$E,$E728,$I:$I,$I728)-MINIFS(J:J,$E:$E,$E728,$I:$I,$I728)),
100*(J728-MINIFS(J:J,$E:$E,$E728,$I:$I,$I728))/(MAXIFS(J:J,$E:$E,$E728,$I:$I,$I728)-MINIFS(J:J,$E:$E,$E728,$I:$I,$I728))))</f>
        <v/>
      </c>
      <c r="BN728" s="231" t="str">
        <f t="array" ref="BN728">IF(J728="","",
IF(INDEX(Settings!$H:$H,MATCH(BY$1,Settings!$G:$G,0))=TRUE,
100-100*PERCENTRANK(J:J,J728),
100*PERCENTRANK(J:J,J728)))</f>
        <v/>
      </c>
      <c r="BO728" s="231" t="str">
        <f>IFERROR(__xludf.DUMMYFUNCTION("IF(J728="""","""",
IF(INDEX(Settings!$H:$H,MATCH(BY$1,Settings!$G:$G,0))=TRUE,
100-100*PERCENTRANK(FILTER(J:J,$E:$E=$E728),J728),
100*PERCENTRANK(FILTER(J:J,$E:$E=$E728),J728)))"),"")</f>
        <v/>
      </c>
      <c r="BP728" s="231" t="str">
        <f>IFERROR(__xludf.DUMMYFUNCTION("IF(J728="""","""",
IF(INDEX(Settings!$H:$H,MATCH(BY$1,Settings!$G:$G,0))=TRUE,
100-100*PERCENTRANK(FILTER(J:J,$E:$E=$E728,$I:$I=$I728),J728),
100*PERCENTRANK(FILTER(J:J,$E:$E=$E728,$I:$I=$I728),J728)))"),"")</f>
        <v/>
      </c>
      <c r="BQ728" s="233" t="str">
        <f t="array" ref="BQ728">IF(J728="","",
IF(INDEX(Settings!$H:$H,MATCH(BY$1,Settings!$G:$G,0))=TRUE,
-1*(J728-AVERAGE(J:J))/STDEV(J:J),
(J728-AVERAGE(J:J))/STDEV(J:J)))</f>
        <v/>
      </c>
      <c r="BR728" s="233" t="str">
        <f>IFERROR(__xludf.DUMMYFUNCTION("IF(J728="""","""",
IF(INDEX(Settings!$H:$H,MATCH(BY$1,Settings!$G:$G,0))=TRUE,
-1*(J728-AVERAGEIFS(J:J,$E:$E,$E728))/STDEV(FILTER(J:J,$E:$E=$E728)),
(J728-AVERAGEIFS(J:J,$E:$E,$E728))/STDEV(FILTER(J:J,$E:$E=$E728))))"),"")</f>
        <v/>
      </c>
      <c r="BS728" s="233"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1"/>
      <c r="BX728" s="231"/>
      <c r="BY728" s="232" t="str">
        <f t="array" ref="BY728">IF(J728="","",
IF(INDEX(Settings!$H:$H,MATCH(BY$1,Settings!$G:$G,0))=TRUE,
100-100*(J728-MINIFS(J:J,$E:$E,$E728))/(MAXIFS(J:J,$E:$E,$E728)-MINIFS(J:J,$E:$E,$E728)),
100*(J728-MINIFS(J:J,$E:$E,$E728))/(MAXIFS(J:J,$E:$E,$E728)-MINIFS(J:J,$E:$E,$E728))))</f>
        <v/>
      </c>
      <c r="BZ728" s="232" t="str">
        <f t="array" ref="BZ728">IF(K728="","",
IF(INDEX(Settings!$H:$H,MATCH(BZ$1,Settings!$G:$G,0))=TRUE,
100-100*(K728-MINIFS(K:K,$E:$E,$E728))/(MAXIFS(K:K,$E:$E,$E728)-MINIFS(K:K,$E:$E,$E728)),
100*(K728-MINIFS(K:K,$E:$E,$E728))/(MAXIFS(K:K,$E:$E,$E728)-MINIFS(K:K,$E:$E,$E728))))</f>
        <v/>
      </c>
      <c r="CA728" s="232" t="str">
        <f t="array" ref="CA728">IF(L728="","",
IF(INDEX(Settings!$H:$H,MATCH(CA$1,Settings!$G:$G,0))=TRUE,
100-100*(L728-MINIFS(L:L,$E:$E,$E728))/(MAXIFS(L:L,$E:$E,$E728)-MINIFS(L:L,$E:$E,$E728)),
100*(L728-MINIFS(L:L,$E:$E,$E728))/(MAXIFS(L:L,$E:$E,$E728)-MINIFS(L:L,$E:$E,$E728))))</f>
        <v/>
      </c>
      <c r="CB728" s="232" t="str">
        <f t="array" ref="CB728">IF(M728="","",
IF(INDEX(Settings!$H:$H,MATCH(CB$1,Settings!$G:$G,0))=TRUE,
100-100*(M728-MINIFS(M:M,$E:$E,$E728))/(MAXIFS(M:M,$E:$E,$E728)-MINIFS(M:M,$E:$E,$E728)),
100*(M728-MINIFS(M:M,$E:$E,$E728))/(MAXIFS(M:M,$E:$E,$E728)-MINIFS(M:M,$E:$E,$E728))))</f>
        <v/>
      </c>
      <c r="CC728" s="232" t="str">
        <f t="array" ref="CC728">IF(N728="","",
IF(INDEX(Settings!$H:$H,MATCH(CC$1,Settings!$G:$G,0))=TRUE,
100-100*(N728-MINIFS(N:N,$E:$E,$E728))/(MAXIFS(N:N,$E:$E,$E728)-MINIFS(N:N,$E:$E,$E728)),
100*(N728-MINIFS(N:N,$E:$E,$E728))/(MAXIFS(N:N,$E:$E,$E728)-MINIFS(N:N,$E:$E,$E728))))</f>
        <v/>
      </c>
      <c r="CD728" s="232" t="str">
        <f t="array" ref="CD728">IF(O728="","",
IF(INDEX(Settings!$H:$H,MATCH(CD$1,Settings!$G:$G,0))=TRUE,
100-100*(O728-MINIFS(O:O,$E:$E,$E728))/(MAXIFS(O:O,$E:$E,$E728)-MINIFS(O:O,$E:$E,$E728)),
100*(O728-MINIFS(O:O,$E:$E,$E728))/(MAXIFS(O:O,$E:$E,$E728)-MINIFS(O:O,$E:$E,$E728))))</f>
        <v/>
      </c>
      <c r="CE728" s="232" t="str">
        <f t="array" ref="CE728">IF(P728="","",
IF(INDEX(Settings!$H:$H,MATCH(CE$1,Settings!$G:$G,0))=TRUE,
100-100*(P728-MINIFS(P:P,$E:$E,$E728))/(MAXIFS(P:P,$E:$E,$E728)-MINIFS(P:P,$E:$E,$E728)),
100*(P728-MINIFS(P:P,$E:$E,$E728))/(MAXIFS(P:P,$E:$E,$E728)-MINIFS(P:P,$E:$E,$E728))))</f>
        <v/>
      </c>
      <c r="CF728" s="232" t="str">
        <f t="array" ref="CF728">IF(Q728="","",
IF(INDEX(Settings!$H:$H,MATCH(CF$1,Settings!$G:$G,0))=TRUE,
100-100*(Q728-MINIFS(Q:Q,$E:$E,$E728))/(MAXIFS(Q:Q,$E:$E,$E728)-MINIFS(Q:Q,$E:$E,$E728)),
100*(Q728-MINIFS(Q:Q,$E:$E,$E728))/(MAXIFS(Q:Q,$E:$E,$E728)-MINIFS(Q:Q,$E:$E,$E728))))</f>
        <v/>
      </c>
      <c r="CG728" s="232" t="str">
        <f t="array" ref="CG728">IF(R728="","",
IF(INDEX(Settings!$H:$H,MATCH(CG$1,Settings!$G:$G,0))=TRUE,
100-100*(R728-MINIFS(R:R,$E:$E,$E728))/(MAXIFS(R:R,$E:$E,$E728)-MINIFS(R:R,$E:$E,$E728)),
100*(R728-MINIFS(R:R,$E:$E,$E728))/(MAXIFS(R:R,$E:$E,$E728)-MINIFS(R:R,$E:$E,$E728))))</f>
        <v/>
      </c>
      <c r="CH728" s="232" t="str">
        <f t="array" ref="CH728">IF(S728="","",
IF(INDEX(Settings!$H:$H,MATCH(CH$1,Settings!$G:$G,0))=TRUE,
100-100*(S728-MINIFS(S:S,$E:$E,$E728))/(MAXIFS(S:S,$E:$E,$E728)-MINIFS(S:S,$E:$E,$E728)),
100*(S728-MINIFS(S:S,$E:$E,$E728))/(MAXIFS(S:S,$E:$E,$E728)-MINIFS(S:S,$E:$E,$E728))))</f>
        <v/>
      </c>
      <c r="CI728" s="232" t="str">
        <f t="array" ref="CI728">IF(T728="","",
IF(INDEX(Settings!$H:$H,MATCH(CI$1,Settings!$G:$G,0))=TRUE,
100-100*(T728-MINIFS(T:T,$E:$E,$E728))/(MAXIFS(T:T,$E:$E,$E728)-MINIFS(T:T,$E:$E,$E728)),
100*(T728-MINIFS(T:T,$E:$E,$E728))/(MAXIFS(T:T,$E:$E,$E728)-MINIFS(T:T,$E:$E,$E728))))</f>
        <v/>
      </c>
      <c r="CJ728" s="232" t="str">
        <f t="array" ref="CJ728">IF(U728="","",
IF(INDEX(Settings!$H:$H,MATCH(CJ$1,Settings!$G:$G,0))=TRUE,
100-100*(U728-MINIFS(U:U,$E:$E,$E728))/(MAXIFS(U:U,$E:$E,$E728)-MINIFS(U:U,$E:$E,$E728)),
100*(U728-MINIFS(U:U,$E:$E,$E728))/(MAXIFS(U:U,$E:$E,$E728)-MINIFS(U:U,$E:$E,$E728))))</f>
        <v/>
      </c>
      <c r="CK728" s="232" t="str">
        <f t="array" ref="CK728">IF(V728="","",
IF(INDEX(Settings!$H:$H,MATCH(CK$1,Settings!$G:$G,0))=TRUE,
100-100*(V728-MINIFS(V:V,$E:$E,$E728))/(MAXIFS(V:V,$E:$E,$E728)-MINIFS(V:V,$E:$E,$E728)),
100*(V728-MINIFS(V:V,$E:$E,$E728))/(MAXIFS(V:V,$E:$E,$E728)-MINIFS(V:V,$E:$E,$E728))))</f>
        <v/>
      </c>
      <c r="CL728" s="232" t="str">
        <f t="array" ref="CL728">IF(W728="","",
IF(INDEX(Settings!$H:$H,MATCH(CL$1,Settings!$G:$G,0))=TRUE,
100-100*(W728-MINIFS(W:W,$E:$E,$E728))/(MAXIFS(W:W,$E:$E,$E728)-MINIFS(W:W,$E:$E,$E728)),
100*(W728-MINIFS(W:W,$E:$E,$E728))/(MAXIFS(W:W,$E:$E,$E728)-MINIFS(W:W,$E:$E,$E728))))</f>
        <v/>
      </c>
      <c r="CM728" s="232" t="str">
        <f t="array" ref="CM728">IF(X728="","",
IF(INDEX(Settings!$H:$H,MATCH(CM$1,Settings!$G:$G,0))=TRUE,
100-100*(X728-MINIFS(X:X,$E:$E,$E728))/(MAXIFS(X:X,$E:$E,$E728)-MINIFS(X:X,$E:$E,$E728)),
100*(X728-MINIFS(X:X,$E:$E,$E728))/(MAXIFS(X:X,$E:$E,$E728)-MINIFS(X:X,$E:$E,$E728))))</f>
        <v/>
      </c>
      <c r="CN728" s="232" t="str">
        <f t="array" ref="CN728">IF(Y728="","",
IF(INDEX(Settings!$H:$H,MATCH(CN$1,Settings!$G:$G,0))=TRUE,
100-100*(Y728-MINIFS(Y:Y,$E:$E,$E728))/(MAXIFS(Y:Y,$E:$E,$E728)-MINIFS(Y:Y,$E:$E,$E728)),
100*(Y728-MINIFS(Y:Y,$E:$E,$E728))/(MAXIFS(Y:Y,$E:$E,$E728)-MINIFS(Y:Y,$E:$E,$E728))))</f>
        <v/>
      </c>
      <c r="CO728" s="232" t="str">
        <f t="array" ref="CO728">IF(Z728="","",
IF(INDEX(Settings!$H:$H,MATCH(CO$1,Settings!$G:$G,0))=TRUE,
100-100*(Z728-MINIFS(Z:Z,$E:$E,$E728))/(MAXIFS(Z:Z,$E:$E,$E728)-MINIFS(Z:Z,$E:$E,$E728)),
100*(Z728-MINIFS(Z:Z,$E:$E,$E728))/(MAXIFS(Z:Z,$E:$E,$E728)-MINIFS(Z:Z,$E:$E,$E728))))</f>
        <v/>
      </c>
      <c r="CP728" s="232" t="str">
        <f t="array" ref="CP728">IF(AA728="","",
IF(INDEX(Settings!$H:$H,MATCH(CP$1,Settings!$G:$G,0))=TRUE,
100-100*(AA728-MINIFS(AA:AA,$E:$E,$E728))/(MAXIFS(AA:AA,$E:$E,$E728)-MINIFS(AA:AA,$E:$E,$E728)),
100*(AA728-MINIFS(AA:AA,$E:$E,$E728))/(MAXIFS(AA:AA,$E:$E,$E728)-MINIFS(AA:AA,$E:$E,$E728))))</f>
        <v/>
      </c>
      <c r="CQ728" s="232" t="str">
        <f t="array" ref="CQ728">IF(AB728="","",
IF(INDEX(Settings!$H:$H,MATCH(CQ$1,Settings!$G:$G,0))=TRUE,
100-100*(AB728-MINIFS(AB:AB,$E:$E,$E728))/(MAXIFS(AB:AB,$E:$E,$E728)-MINIFS(AB:AB,$E:$E,$E728)),
100*(AB728-MINIFS(AB:AB,$E:$E,$E728))/(MAXIFS(AB:AB,$E:$E,$E728)-MINIFS(AB:AB,$E:$E,$E728))))</f>
        <v/>
      </c>
      <c r="CR728" s="232" t="str">
        <f t="array" ref="CR728">IF(AC728="","",
IF(INDEX(Settings!$H:$H,MATCH(CR$1,Settings!$G:$G,0))=TRUE,
100-100*(AC728-MINIFS(AC:AC,$E:$E,$E728))/(MAXIFS(AC:AC,$E:$E,$E728)-MINIFS(AC:AC,$E:$E,$E728)),
100*(AC728-MINIFS(AC:AC,$E:$E,$E728))/(MAXIFS(AC:AC,$E:$E,$E728)-MINIFS(AC:AC,$E:$E,$E728))))</f>
        <v/>
      </c>
      <c r="CS728" s="232" t="str">
        <f t="array" ref="CS728">IF(AD728="","",
IF(INDEX(Settings!$H:$H,MATCH(CS$1,Settings!$G:$G,0))=TRUE,
100-100*(AD728-MINIFS(AD:AD,$E:$E,$E728))/(MAXIFS(AD:AD,$E:$E,$E728)-MINIFS(AD:AD,$E:$E,$E728)),
100*(AD728-MINIFS(AD:AD,$E:$E,$E728))/(MAXIFS(AD:AD,$E:$E,$E728)-MINIFS(AD:AD,$E:$E,$E728))))</f>
        <v/>
      </c>
      <c r="CT728" s="232" t="str">
        <f t="array" ref="CT728">IF(AE728="","",
IF(INDEX(Settings!$H:$H,MATCH(CT$1,Settings!$G:$G,0))=TRUE,
100-100*(AE728-MINIFS(AE:AE,$E:$E,$E728))/(MAXIFS(AE:AE,$E:$E,$E728)-MINIFS(AE:AE,$E:$E,$E728)),
100*(AE728-MINIFS(AE:AE,$E:$E,$E728))/(MAXIFS(AE:AE,$E:$E,$E728)-MINIFS(AE:AE,$E:$E,$E728))))</f>
        <v/>
      </c>
      <c r="CU728" s="232" t="str">
        <f t="array" ref="CU728">IF(AF728="","",
IF(INDEX(Settings!$H:$H,MATCH(CU$1,Settings!$G:$G,0))=TRUE,
100-100*(AF728-MINIFS(AF:AF,$E:$E,$E728))/(MAXIFS(AF:AF,$E:$E,$E728)-MINIFS(AF:AF,$E:$E,$E728)),
100*(AF728-MINIFS(AF:AF,$E:$E,$E728))/(MAXIFS(AF:AF,$E:$E,$E728)-MINIFS(AF:AF,$E:$E,$E728))))</f>
        <v/>
      </c>
      <c r="CV728" s="232" t="str">
        <f t="array" ref="CV728">IF(AG728="","",
IF(INDEX(Settings!$H:$H,MATCH(CV$1,Settings!$G:$G,0))=TRUE,
100-100*(AG728-MINIFS(AG:AG,$E:$E,$E728))/(MAXIFS(AG:AG,$E:$E,$E728)-MINIFS(AG:AG,$E:$E,$E728)),
100*(AG728-MINIFS(AG:AG,$E:$E,$E728))/(MAXIFS(AG:AG,$E:$E,$E728)-MINIFS(AG:AG,$E:$E,$E728))))</f>
        <v/>
      </c>
      <c r="CW728" s="232" t="str">
        <f t="array" ref="CW728">IF(AH728="","",
IF(INDEX(Settings!$H:$H,MATCH(CW$1,Settings!$G:$G,0))=TRUE,
100-100*(AH728-MINIFS(AH:AH,$E:$E,$E728))/(MAXIFS(AH:AH,$E:$E,$E728)-MINIFS(AH:AH,$E:$E,$E728)),
100*(AH728-MINIFS(AH:AH,$E:$E,$E728))/(MAXIFS(AH:AH,$E:$E,$E728)-MINIFS(AH:AH,$E:$E,$E728))))</f>
        <v/>
      </c>
      <c r="CX728" s="232" t="str">
        <f t="array" ref="CX728">IF(AI728="","",
IF(INDEX(Settings!$H:$H,MATCH(CX$1,Settings!$G:$G,0))=TRUE,
100-100*(AI728-MINIFS(AI:AI,$E:$E,$E728))/(MAXIFS(AI:AI,$E:$E,$E728)-MINIFS(AI:AI,$E:$E,$E728)),
100*(AI728-MINIFS(AI:AI,$E:$E,$E728))/(MAXIFS(AI:AI,$E:$E,$E728)-MINIFS(AI:AI,$E:$E,$E728))))</f>
        <v/>
      </c>
      <c r="CY728" s="232" t="str">
        <f t="array" ref="CY728">IF(AJ728="","",
IF(INDEX(Settings!$H:$H,MATCH(CY$1,Settings!$G:$G,0))=TRUE,
100-100*(AJ728-MINIFS(AJ:AJ,$E:$E,$E728))/(MAXIFS(AJ:AJ,$E:$E,$E728)-MINIFS(AJ:AJ,$E:$E,$E728)),
100*(AJ728-MINIFS(AJ:AJ,$E:$E,$E728))/(MAXIFS(AJ:AJ,$E:$E,$E728)-MINIFS(AJ:AJ,$E:$E,$E728))))</f>
        <v/>
      </c>
      <c r="CZ728" s="232" t="str">
        <f t="array" ref="CZ728">IF(AK728="","",
IF(INDEX(Settings!$H:$H,MATCH(CZ$1,Settings!$G:$G,0))=TRUE,
100-100*(AK728-MINIFS(AK:AK,$E:$E,$E728))/(MAXIFS(AK:AK,$E:$E,$E728)-MINIFS(AK:AK,$E:$E,$E728)),
100*(AK728-MINIFS(AK:AK,$E:$E,$E728))/(MAXIFS(AK:AK,$E:$E,$E728)-MINIFS(AK:AK,$E:$E,$E728))))</f>
        <v/>
      </c>
      <c r="DA728" s="232" t="str">
        <f t="array" ref="DA728">IF(AL728="","",
IF(INDEX(Settings!$H:$H,MATCH(DA$1,Settings!$G:$G,0))=TRUE,
100-100*(AL728-MINIFS(AL:AL,$E:$E,$E728))/(MAXIFS(AL:AL,$E:$E,$E728)-MINIFS(AL:AL,$E:$E,$E728)),
100*(AL728-MINIFS(AL:AL,$E:$E,$E728))/(MAXIFS(AL:AL,$E:$E,$E728)-MINIFS(AL:AL,$E:$E,$E728))))</f>
        <v/>
      </c>
      <c r="DB728" s="232" t="str">
        <f t="array" ref="DB728">IF(AM728="","",
IF(INDEX(Settings!$H:$H,MATCH(DB$1,Settings!$G:$G,0))=TRUE,
100-100*(AM728-MINIFS(AM:AM,$E:$E,$E728))/(MAXIFS(AM:AM,$E:$E,$E728)-MINIFS(AM:AM,$E:$E,$E728)),
100*(AM728-MINIFS(AM:AM,$E:$E,$E728))/(MAXIFS(AM:AM,$E:$E,$E728)-MINIFS(AM:AM,$E:$E,$E728))))</f>
        <v/>
      </c>
      <c r="DC728" s="232" t="str">
        <f t="array" ref="DC728">IF(AN728="","",
IF(INDEX(Settings!$H:$H,MATCH(DC$1,Settings!$G:$G,0))=TRUE,
100-100*(AN728-MINIFS(AN:AN,$E:$E,$E728))/(MAXIFS(AN:AN,$E:$E,$E728)-MINIFS(AN:AN,$E:$E,$E728)),
100*(AN728-MINIFS(AN:AN,$E:$E,$E728))/(MAXIFS(AN:AN,$E:$E,$E728)-MINIFS(AN:AN,$E:$E,$E728))))</f>
        <v/>
      </c>
      <c r="DD728" s="232" t="str">
        <f t="array" ref="DD728">IF(AO728="","",
IF(INDEX(Settings!$H:$H,MATCH(DD$1,Settings!$G:$G,0))=TRUE,
100-100*(AO728-MINIFS(AO:AO,$E:$E,$E728))/(MAXIFS(AO:AO,$E:$E,$E728)-MINIFS(AO:AO,$E:$E,$E728)),
100*(AO728-MINIFS(AO:AO,$E:$E,$E728))/(MAXIFS(AO:AO,$E:$E,$E728)-MINIFS(AO:AO,$E:$E,$E728))))</f>
        <v/>
      </c>
      <c r="DE728" s="232" t="str">
        <f t="array" ref="DE728">IF(AP728="","",
IF(INDEX(Settings!$H:$H,MATCH(DE$1,Settings!$G:$G,0))=TRUE,
100-100*(AP728-MINIFS(AP:AP,$E:$E,$E728))/(MAXIFS(AP:AP,$E:$E,$E728)-MINIFS(AP:AP,$E:$E,$E728)),
100*(AP728-MINIFS(AP:AP,$E:$E,$E728))/(MAXIFS(AP:AP,$E:$E,$E728)-MINIFS(AP:AP,$E:$E,$E728))))</f>
        <v/>
      </c>
      <c r="DF728" s="232" t="str">
        <f t="array" ref="DF728">IF(AQ728="","",
IF(INDEX(Settings!$H:$H,MATCH(DF$1,Settings!$G:$G,0))=TRUE,
100-100*(AQ728-MINIFS(AQ:AQ,$E:$E,$E728))/(MAXIFS(AQ:AQ,$E:$E,$E728)-MINIFS(AQ:AQ,$E:$E,$E728)),
100*(AQ728-MINIFS(AQ:AQ,$E:$E,$E728))/(MAXIFS(AQ:AQ,$E:$E,$E728)-MINIFS(AQ:AQ,$E:$E,$E728))))</f>
        <v/>
      </c>
      <c r="DG728" s="232" t="str">
        <f t="array" ref="DG728">IF(AR728="","",
IF(INDEX(Settings!$H:$H,MATCH(DG$1,Settings!$G:$G,0))=TRUE,
100-100*(AR728-MINIFS(AR:AR,$E:$E,$E728))/(MAXIFS(AR:AR,$E:$E,$E728)-MINIFS(AR:AR,$E:$E,$E728)),
100*(AR728-MINIFS(AR:AR,$E:$E,$E728))/(MAXIFS(AR:AR,$E:$E,$E728)-MINIFS(AR:AR,$E:$E,$E728))))</f>
        <v/>
      </c>
      <c r="DH728" s="232" t="str">
        <f t="array" ref="DH728">IF(AS728="","",
IF(INDEX(Settings!$H:$H,MATCH(DH$1,Settings!$G:$G,0))=TRUE,
100-100*(AS728-MINIFS(AS:AS,$E:$E,$E728))/(MAXIFS(AS:AS,$E:$E,$E728)-MINIFS(AS:AS,$E:$E,$E728)),
100*(AS728-MINIFS(AS:AS,$E:$E,$E728))/(MAXIFS(AS:AS,$E:$E,$E728)-MINIFS(AS:AS,$E:$E,$E728))))</f>
        <v/>
      </c>
      <c r="DI728" s="232" t="str">
        <f t="array" ref="DI728">IF(AT728="","",
IF(INDEX(Settings!$H:$H,MATCH(DI$1,Settings!$G:$G,0))=TRUE,
100-100*(AT728-MINIFS(AT:AT,$E:$E,$E728))/(MAXIFS(AT:AT,$E:$E,$E728)-MINIFS(AT:AT,$E:$E,$E728)),
100*(AT728-MINIFS(AT:AT,$E:$E,$E728))/(MAXIFS(AT:AT,$E:$E,$E728)-MINIFS(AT:AT,$E:$E,$E728))))</f>
        <v/>
      </c>
      <c r="DJ728" s="232" t="str">
        <f t="array" ref="DJ728">IF(AU728="","",
IF(INDEX(Settings!$H:$H,MATCH(DJ$1,Settings!$G:$G,0))=TRUE,
100-100*(AU728-MINIFS(AU:AU,$E:$E,$E728))/(MAXIFS(AU:AU,$E:$E,$E728)-MINIFS(AU:AU,$E:$E,$E728)),
100*(AU728-MINIFS(AU:AU,$E:$E,$E728))/(MAXIFS(AU:AU,$E:$E,$E728)-MINIFS(AU:AU,$E:$E,$E728))))</f>
        <v/>
      </c>
      <c r="DK728" s="232" t="str">
        <f t="array" ref="DK728">IF(AV728="","",
IF(INDEX(Settings!$H:$H,MATCH(DK$1,Settings!$G:$G,0))=TRUE,
100-100*(AV728-MINIFS(AV:AV,$E:$E,$E728))/(MAXIFS(AV:AV,$E:$E,$E728)-MINIFS(AV:AV,$E:$E,$E728)),
100*(AV728-MINIFS(AV:AV,$E:$E,$E728))/(MAXIFS(AV:AV,$E:$E,$E728)-MINIFS(AV:AV,$E:$E,$E728))))</f>
        <v/>
      </c>
      <c r="DL728" s="232" t="str">
        <f t="array" ref="DL728">IF(AW728="","",
IF(INDEX(Settings!$H:$H,MATCH(DL$1,Settings!$G:$G,0))=TRUE,
100-100*(AW728-MINIFS(AW:AW,$E:$E,$E728))/(MAXIFS(AW:AW,$E:$E,$E728)-MINIFS(AW:AW,$E:$E,$E728)),
100*(AW728-MINIFS(AW:AW,$E:$E,$E728))/(MAXIFS(AW:AW,$E:$E,$E728)-MINIFS(AW:AW,$E:$E,$E728))))</f>
        <v/>
      </c>
      <c r="DM728" s="232" t="str">
        <f t="array" ref="DM728">IF(AX728="","",
IF(INDEX(Settings!$H:$H,MATCH(DM$1,Settings!$G:$G,0))=TRUE,
100-100*(AX728-MINIFS(AX:AX,$E:$E,$E728))/(MAXIFS(AX:AX,$E:$E,$E728)-MINIFS(AX:AX,$E:$E,$E728)),
100*(AX728-MINIFS(AX:AX,$E:$E,$E728))/(MAXIFS(AX:AX,$E:$E,$E728)-MINIFS(AX:AX,$E:$E,$E728))))</f>
        <v/>
      </c>
      <c r="DN728" s="232" t="str">
        <f t="array" ref="DN728">IF(AY728="","",
IF(INDEX(Settings!$H:$H,MATCH(DN$1,Settings!$G:$G,0))=TRUE,
100-100*(AY728-MINIFS(AY:AY,$E:$E,$E728))/(MAXIFS(AY:AY,$E:$E,$E728)-MINIFS(AY:AY,$E:$E,$E728)),
100*(AY728-MINIFS(AY:AY,$E:$E,$E728))/(MAXIFS(AY:AY,$E:$E,$E728)-MINIFS(AY:AY,$E:$E,$E728))))</f>
        <v/>
      </c>
      <c r="DO728" s="232" t="str">
        <f t="array" ref="DO728">IF(AZ728="","",
IF(INDEX(Settings!$H:$H,MATCH(DO$1,Settings!$G:$G,0))=TRUE,
100-100*(AZ728-MINIFS(AZ:AZ,$E:$E,$E728))/(MAXIFS(AZ:AZ,$E:$E,$E728)-MINIFS(AZ:AZ,$E:$E,$E728)),
100*(AZ728-MINIFS(AZ:AZ,$E:$E,$E728))/(MAXIFS(AZ:AZ,$E:$E,$E728)-MINIFS(AZ:AZ,$E:$E,$E728))))</f>
        <v/>
      </c>
      <c r="DP728" s="232" t="str">
        <f t="array" ref="DP728">IF(BA728="","",
IF(INDEX(Settings!$H:$H,MATCH(DP$1,Settings!$G:$G,0))=TRUE,
100-100*(BA728-MINIFS(BA:BA,$E:$E,$E728))/(MAXIFS(BA:BA,$E:$E,$E728)-MINIFS(BA:BA,$E:$E,$E728)),
100*(BA728-MINIFS(BA:BA,$E:$E,$E728))/(MAXIFS(BA:BA,$E:$E,$E728)-MINIFS(BA:BA,$E:$E,$E728))))</f>
        <v/>
      </c>
      <c r="DQ728" s="232" t="str">
        <f t="array" ref="DQ728">IF(BB728="","",
IF(INDEX(Settings!$H:$H,MATCH(DQ$1,Settings!$G:$G,0))=TRUE,
100-100*(BB728-MINIFS(BB:BB,$E:$E,$E728))/(MAXIFS(BB:BB,$E:$E,$E728)-MINIFS(BB:BB,$E:$E,$E728)),
100*(BB728-MINIFS(BB:BB,$E:$E,$E728))/(MAXIFS(BB:BB,$E:$E,$E728)-MINIFS(BB:BB,$E:$E,$E728))))</f>
        <v/>
      </c>
      <c r="DR728" s="232" t="str">
        <f t="array" ref="DR728">IF(BC728="","",
IF(INDEX(Settings!$H:$H,MATCH(DR$1,Settings!$G:$G,0))=TRUE,
100-100*(BC728-MINIFS(BC:BC,$E:$E,$E728))/(MAXIFS(BC:BC,$E:$E,$E728)-MINIFS(BC:BC,$E:$E,$E728)),
100*(BC728-MINIFS(BC:BC,$E:$E,$E728))/(MAXIFS(BC:BC,$E:$E,$E728)-MINIFS(BC:BC,$E:$E,$E728))))</f>
        <v/>
      </c>
      <c r="DS728" s="232" t="str">
        <f t="array" ref="DS728">IF(BD728="","",
IF(INDEX(Settings!$H:$H,MATCH(DS$1,Settings!$G:$G,0))=TRUE,
100-100*(BD728-MINIFS(BD:BD,$E:$E,$E728))/(MAXIFS(BD:BD,$E:$E,$E728)-MINIFS(BD:BD,$E:$E,$E728)),
100*(BD728-MINIFS(BD:BD,$E:$E,$E728))/(MAXIFS(BD:BD,$E:$E,$E728)-MINIFS(BD:BD,$E:$E,$E728))))</f>
        <v/>
      </c>
      <c r="DT728" s="232" t="str">
        <f t="array" ref="DT728">IF(BE728="","",
IF(INDEX(Settings!$H:$H,MATCH(DT$1,Settings!$G:$G,0))=TRUE,
100-100*(BE728-MINIFS(BE:BE,$E:$E,$E728))/(MAXIFS(BE:BE,$E:$E,$E728)-MINIFS(BE:BE,$E:$E,$E728)),
100*(BE728-MINIFS(BE:BE,$E:$E,$E728))/(MAXIFS(BE:BE,$E:$E,$E728)-MINIFS(BE:BE,$E:$E,$E728))))</f>
        <v/>
      </c>
      <c r="DU728" s="232" t="str">
        <f t="array" ref="DU728">IF(BF728="","",
IF(INDEX(Settings!$H:$H,MATCH(DU$1,Settings!$G:$G,0))=TRUE,
100-100*(BF728-MINIFS(BF:BF,$E:$E,$E728))/(MAXIFS(BF:BF,$E:$E,$E728)-MINIFS(BF:BF,$E:$E,$E728)),
100*(BF728-MINIFS(BF:BF,$E:$E,$E728))/(MAXIFS(BF:BF,$E:$E,$E728)-MINIFS(BF:BF,$E:$E,$E728))))</f>
        <v/>
      </c>
      <c r="DV728" s="232" t="str">
        <f t="array" ref="DV728">IF(BG728="","",
IF(INDEX(Settings!$H:$H,MATCH(DV$1,Settings!$G:$G,0))=TRUE,
100-100*(BG728-MINIFS(BG:BG,$E:$E,$E728))/(MAXIFS(BG:BG,$E:$E,$E728)-MINIFS(BG:BG,$E:$E,$E728)),
100*(BG728-MINIFS(BG:BG,$E:$E,$E728))/(MAXIFS(BG:BG,$E:$E,$E728)-MINIFS(BG:BG,$E:$E,$E728))))</f>
        <v/>
      </c>
      <c r="DW728" s="232" t="str">
        <f t="array" ref="DW728">IF(BH728="","",
IF(INDEX(Settings!$H:$H,MATCH(DW$1,Settings!$G:$G,0))=TRUE,
100-100*(BH728-MINIFS(BH:BH,$E:$E,$E728))/(MAXIFS(BH:BH,$E:$E,$E728)-MINIFS(BH:BH,$E:$E,$E728)),
100*(BH728-MINIFS(BH:BH,$E:$E,$E728))/(MAXIFS(BH:BH,$E:$E,$E728)-MINIFS(BH:BH,$E:$E,$E728))))</f>
        <v/>
      </c>
      <c r="DX728" s="232" t="str">
        <f t="array" ref="DX728">IF(BI728="","",
IF(INDEX(Settings!$H:$H,MATCH(DX$1,Settings!$G:$G,0))=TRUE,
100-100*(BI728-MINIFS(BI:BI,$E:$E,$E728))/(MAXIFS(BI:BI,$E:$E,$E728)-MINIFS(BI:BI,$E:$E,$E728)),
100*(BI728-MINIFS(BI:BI,$E:$E,$E728))/(MAXIFS(BI:BI,$E:$E,$E728)-MINIFS(BI:BI,$E:$E,$E728))))</f>
        <v/>
      </c>
      <c r="DY728" s="232" t="str">
        <f t="array" ref="DY728">IF(BJ728="","",
IF(INDEX(Settings!$H:$H,MATCH(DY$1,Settings!$G:$G,0))=TRUE,
100-100*(BJ728-MINIFS(BJ:BJ,$E:$E,$E728))/(MAXIFS(BJ:BJ,$E:$E,$E728)-MINIFS(BJ:BJ,$E:$E,$E728)),
100*(BJ728-MINIFS(BJ:BJ,$E:$E,$E728))/(MAXIFS(BJ:BJ,$E:$E,$E728)-MINIFS(BJ:BJ,$E:$E,$E728))))</f>
        <v/>
      </c>
      <c r="DZ728" s="234"/>
      <c r="EA728" s="234"/>
      <c r="EB728" s="234" t="str">
        <f t="shared" si="8"/>
        <v/>
      </c>
      <c r="EC728" s="234" t="str">
        <f t="shared" si="9"/>
        <v/>
      </c>
      <c r="ED728" s="234" t="str">
        <f t="shared" si="10"/>
        <v/>
      </c>
      <c r="EE728" s="234" t="str">
        <f t="shared" si="11"/>
        <v/>
      </c>
      <c r="EF728" s="234" t="str">
        <f t="shared" si="12"/>
        <v/>
      </c>
      <c r="EG728" s="234" t="str">
        <f t="shared" si="13"/>
        <v/>
      </c>
      <c r="EH728" s="234"/>
      <c r="EI728" s="234"/>
      <c r="EJ728" s="234"/>
      <c r="EK728" s="234"/>
      <c r="EL728" s="234"/>
      <c r="EM728" s="234"/>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3" t="str">
        <f t="shared" si="14"/>
        <v/>
      </c>
      <c r="N729" s="49"/>
      <c r="O729" s="49"/>
      <c r="P729" s="49"/>
      <c r="Q729" s="49"/>
      <c r="R729" s="49"/>
      <c r="S729" s="222" t="str">
        <f>IFERROR(VLOOKUP(AF729, 'YOYO IR Scores'!A:C, 3, FALSE), "")
</f>
        <v/>
      </c>
      <c r="T729" s="49"/>
      <c r="U729" s="49"/>
      <c r="V729" s="49"/>
      <c r="W729" s="49"/>
      <c r="X729" s="224" t="str">
        <f t="shared" si="4"/>
        <v/>
      </c>
      <c r="Y729" s="225" t="str">
        <f t="shared" si="5"/>
        <v/>
      </c>
      <c r="Z729" s="225" t="str">
        <f t="shared" si="6"/>
        <v/>
      </c>
      <c r="AA729" s="224" t="str">
        <f t="shared" si="7"/>
        <v/>
      </c>
      <c r="AB729" s="223"/>
      <c r="AC729" s="223"/>
      <c r="AD729" s="223"/>
      <c r="AE729" s="223" t="str">
        <f>IFERROR(VLOOKUP(AF729, 'YOYO IR Scores'!A:C, 2, FALSE), "")</f>
        <v/>
      </c>
      <c r="AF729" s="223"/>
      <c r="AG729" s="223"/>
      <c r="AH729" s="223"/>
      <c r="AI729" s="223"/>
      <c r="AJ729" s="223"/>
      <c r="AK729" s="223"/>
      <c r="AL729" s="223"/>
      <c r="AM729" s="223"/>
      <c r="AN729" s="223"/>
      <c r="AO729" s="223"/>
      <c r="AP729" s="223"/>
      <c r="AQ729" s="223"/>
      <c r="AR729" s="223"/>
      <c r="AS729" s="223"/>
      <c r="AT729" s="223"/>
      <c r="AU729" s="223"/>
      <c r="AV729" s="223"/>
      <c r="AW729" s="223"/>
      <c r="AX729" s="223"/>
      <c r="AY729" s="223"/>
      <c r="AZ729" s="223"/>
      <c r="BA729" s="223"/>
      <c r="BB729" s="223"/>
      <c r="BC729" s="223"/>
      <c r="BD729" s="223"/>
      <c r="BE729" s="223"/>
      <c r="BF729" s="223"/>
      <c r="BG729" s="223"/>
      <c r="BH729" s="223"/>
      <c r="BI729" s="223"/>
      <c r="BJ729" s="223"/>
      <c r="BK729" s="223" t="str">
        <f t="array" ref="BK729">IF(J729="","",
IF(INDEX(Settings!$H:$H,MATCH(BY$1,Settings!$G:$G,0))=TRUE,
100-100*(J729-MIN(J:J))/(MAX(J:J)-MIN(J:J)),
100*(J729-MIN(J:J))/(MAX(J:J)-MIN(J:J))))</f>
        <v/>
      </c>
      <c r="BL729" s="223" t="str">
        <f t="array" ref="BL729">IF(J729="","",
IF(INDEX(Settings!$H:$H,MATCH(BY$1,Settings!$G:$G,0))=TRUE,
100-100*(J729-MINIFS(J:J,$E:$E,$E729))/(MAXIFS(J:J,$E:$E,$E729)-MINIFS(J:J,$E:$E,$E729)),
100*(J729-MINIFS(J:J,$E:$E,$E729))/(MAXIFS(J:J,$E:$E,$E729)-MINIFS(J:J,$E:$E,$E729))))</f>
        <v/>
      </c>
      <c r="BM729" s="223"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4" t="str">
        <f t="array" ref="BQ729">IF(J729="","",
IF(INDEX(Settings!$H:$H,MATCH(BY$1,Settings!$G:$G,0))=TRUE,
-1*(J729-AVERAGE(J:J))/STDEV(J:J),
(J729-AVERAGE(J:J))/STDEV(J:J)))</f>
        <v/>
      </c>
      <c r="BR729" s="224" t="str">
        <f>IFERROR(__xludf.DUMMYFUNCTION("IF(J729="""","""",
IF(INDEX(Settings!$H:$H,MATCH(BY$1,Settings!$G:$G,0))=TRUE,
-1*(J729-AVERAGEIFS(J:J,$E:$E,$E729))/STDEV(FILTER(J:J,$E:$E=$E729)),
(J729-AVERAGEIFS(J:J,$E:$E,$E729))/STDEV(FILTER(J:J,$E:$E=$E729))))"),"")</f>
        <v/>
      </c>
      <c r="BS729" s="224"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3" t="str">
        <f t="array" ref="BY729">IF(J729="","",
IF(INDEX(Settings!$H:$H,MATCH(BY$1,Settings!$G:$G,0))=TRUE,
100-100*(J729-MINIFS(J:J,$E:$E,$E729))/(MAXIFS(J:J,$E:$E,$E729)-MINIFS(J:J,$E:$E,$E729)),
100*(J729-MINIFS(J:J,$E:$E,$E729))/(MAXIFS(J:J,$E:$E,$E729)-MINIFS(J:J,$E:$E,$E729))))</f>
        <v/>
      </c>
      <c r="BZ729" s="223" t="str">
        <f t="array" ref="BZ729">IF(K729="","",
IF(INDEX(Settings!$H:$H,MATCH(BZ$1,Settings!$G:$G,0))=TRUE,
100-100*(K729-MINIFS(K:K,$E:$E,$E729))/(MAXIFS(K:K,$E:$E,$E729)-MINIFS(K:K,$E:$E,$E729)),
100*(K729-MINIFS(K:K,$E:$E,$E729))/(MAXIFS(K:K,$E:$E,$E729)-MINIFS(K:K,$E:$E,$E729))))</f>
        <v/>
      </c>
      <c r="CA729" s="223" t="str">
        <f t="array" ref="CA729">IF(L729="","",
IF(INDEX(Settings!$H:$H,MATCH(CA$1,Settings!$G:$G,0))=TRUE,
100-100*(L729-MINIFS(L:L,$E:$E,$E729))/(MAXIFS(L:L,$E:$E,$E729)-MINIFS(L:L,$E:$E,$E729)),
100*(L729-MINIFS(L:L,$E:$E,$E729))/(MAXIFS(L:L,$E:$E,$E729)-MINIFS(L:L,$E:$E,$E729))))</f>
        <v/>
      </c>
      <c r="CB729" s="223" t="str">
        <f t="array" ref="CB729">IF(M729="","",
IF(INDEX(Settings!$H:$H,MATCH(CB$1,Settings!$G:$G,0))=TRUE,
100-100*(M729-MINIFS(M:M,$E:$E,$E729))/(MAXIFS(M:M,$E:$E,$E729)-MINIFS(M:M,$E:$E,$E729)),
100*(M729-MINIFS(M:M,$E:$E,$E729))/(MAXIFS(M:M,$E:$E,$E729)-MINIFS(M:M,$E:$E,$E729))))</f>
        <v/>
      </c>
      <c r="CC729" s="223" t="str">
        <f t="array" ref="CC729">IF(N729="","",
IF(INDEX(Settings!$H:$H,MATCH(CC$1,Settings!$G:$G,0))=TRUE,
100-100*(N729-MINIFS(N:N,$E:$E,$E729))/(MAXIFS(N:N,$E:$E,$E729)-MINIFS(N:N,$E:$E,$E729)),
100*(N729-MINIFS(N:N,$E:$E,$E729))/(MAXIFS(N:N,$E:$E,$E729)-MINIFS(N:N,$E:$E,$E729))))</f>
        <v/>
      </c>
      <c r="CD729" s="223" t="str">
        <f t="array" ref="CD729">IF(O729="","",
IF(INDEX(Settings!$H:$H,MATCH(CD$1,Settings!$G:$G,0))=TRUE,
100-100*(O729-MINIFS(O:O,$E:$E,$E729))/(MAXIFS(O:O,$E:$E,$E729)-MINIFS(O:O,$E:$E,$E729)),
100*(O729-MINIFS(O:O,$E:$E,$E729))/(MAXIFS(O:O,$E:$E,$E729)-MINIFS(O:O,$E:$E,$E729))))</f>
        <v/>
      </c>
      <c r="CE729" s="223" t="str">
        <f t="array" ref="CE729">IF(P729="","",
IF(INDEX(Settings!$H:$H,MATCH(CE$1,Settings!$G:$G,0))=TRUE,
100-100*(P729-MINIFS(P:P,$E:$E,$E729))/(MAXIFS(P:P,$E:$E,$E729)-MINIFS(P:P,$E:$E,$E729)),
100*(P729-MINIFS(P:P,$E:$E,$E729))/(MAXIFS(P:P,$E:$E,$E729)-MINIFS(P:P,$E:$E,$E729))))</f>
        <v/>
      </c>
      <c r="CF729" s="223" t="str">
        <f t="array" ref="CF729">IF(Q729="","",
IF(INDEX(Settings!$H:$H,MATCH(CF$1,Settings!$G:$G,0))=TRUE,
100-100*(Q729-MINIFS(Q:Q,$E:$E,$E729))/(MAXIFS(Q:Q,$E:$E,$E729)-MINIFS(Q:Q,$E:$E,$E729)),
100*(Q729-MINIFS(Q:Q,$E:$E,$E729))/(MAXIFS(Q:Q,$E:$E,$E729)-MINIFS(Q:Q,$E:$E,$E729))))</f>
        <v/>
      </c>
      <c r="CG729" s="223" t="str">
        <f t="array" ref="CG729">IF(R729="","",
IF(INDEX(Settings!$H:$H,MATCH(CG$1,Settings!$G:$G,0))=TRUE,
100-100*(R729-MINIFS(R:R,$E:$E,$E729))/(MAXIFS(R:R,$E:$E,$E729)-MINIFS(R:R,$E:$E,$E729)),
100*(R729-MINIFS(R:R,$E:$E,$E729))/(MAXIFS(R:R,$E:$E,$E729)-MINIFS(R:R,$E:$E,$E729))))</f>
        <v/>
      </c>
      <c r="CH729" s="223" t="str">
        <f t="array" ref="CH729">IF(S729="","",
IF(INDEX(Settings!$H:$H,MATCH(CH$1,Settings!$G:$G,0))=TRUE,
100-100*(S729-MINIFS(S:S,$E:$E,$E729))/(MAXIFS(S:S,$E:$E,$E729)-MINIFS(S:S,$E:$E,$E729)),
100*(S729-MINIFS(S:S,$E:$E,$E729))/(MAXIFS(S:S,$E:$E,$E729)-MINIFS(S:S,$E:$E,$E729))))</f>
        <v/>
      </c>
      <c r="CI729" s="223" t="str">
        <f t="array" ref="CI729">IF(T729="","",
IF(INDEX(Settings!$H:$H,MATCH(CI$1,Settings!$G:$G,0))=TRUE,
100-100*(T729-MINIFS(T:T,$E:$E,$E729))/(MAXIFS(T:T,$E:$E,$E729)-MINIFS(T:T,$E:$E,$E729)),
100*(T729-MINIFS(T:T,$E:$E,$E729))/(MAXIFS(T:T,$E:$E,$E729)-MINIFS(T:T,$E:$E,$E729))))</f>
        <v/>
      </c>
      <c r="CJ729" s="223" t="str">
        <f t="array" ref="CJ729">IF(U729="","",
IF(INDEX(Settings!$H:$H,MATCH(CJ$1,Settings!$G:$G,0))=TRUE,
100-100*(U729-MINIFS(U:U,$E:$E,$E729))/(MAXIFS(U:U,$E:$E,$E729)-MINIFS(U:U,$E:$E,$E729)),
100*(U729-MINIFS(U:U,$E:$E,$E729))/(MAXIFS(U:U,$E:$E,$E729)-MINIFS(U:U,$E:$E,$E729))))</f>
        <v/>
      </c>
      <c r="CK729" s="223" t="str">
        <f t="array" ref="CK729">IF(V729="","",
IF(INDEX(Settings!$H:$H,MATCH(CK$1,Settings!$G:$G,0))=TRUE,
100-100*(V729-MINIFS(V:V,$E:$E,$E729))/(MAXIFS(V:V,$E:$E,$E729)-MINIFS(V:V,$E:$E,$E729)),
100*(V729-MINIFS(V:V,$E:$E,$E729))/(MAXIFS(V:V,$E:$E,$E729)-MINIFS(V:V,$E:$E,$E729))))</f>
        <v/>
      </c>
      <c r="CL729" s="223" t="str">
        <f t="array" ref="CL729">IF(W729="","",
IF(INDEX(Settings!$H:$H,MATCH(CL$1,Settings!$G:$G,0))=TRUE,
100-100*(W729-MINIFS(W:W,$E:$E,$E729))/(MAXIFS(W:W,$E:$E,$E729)-MINIFS(W:W,$E:$E,$E729)),
100*(W729-MINIFS(W:W,$E:$E,$E729))/(MAXIFS(W:W,$E:$E,$E729)-MINIFS(W:W,$E:$E,$E729))))</f>
        <v/>
      </c>
      <c r="CM729" s="223" t="str">
        <f t="array" ref="CM729">IF(X729="","",
IF(INDEX(Settings!$H:$H,MATCH(CM$1,Settings!$G:$G,0))=TRUE,
100-100*(X729-MINIFS(X:X,$E:$E,$E729))/(MAXIFS(X:X,$E:$E,$E729)-MINIFS(X:X,$E:$E,$E729)),
100*(X729-MINIFS(X:X,$E:$E,$E729))/(MAXIFS(X:X,$E:$E,$E729)-MINIFS(X:X,$E:$E,$E729))))</f>
        <v/>
      </c>
      <c r="CN729" s="223" t="str">
        <f t="array" ref="CN729">IF(Y729="","",
IF(INDEX(Settings!$H:$H,MATCH(CN$1,Settings!$G:$G,0))=TRUE,
100-100*(Y729-MINIFS(Y:Y,$E:$E,$E729))/(MAXIFS(Y:Y,$E:$E,$E729)-MINIFS(Y:Y,$E:$E,$E729)),
100*(Y729-MINIFS(Y:Y,$E:$E,$E729))/(MAXIFS(Y:Y,$E:$E,$E729)-MINIFS(Y:Y,$E:$E,$E729))))</f>
        <v/>
      </c>
      <c r="CO729" s="223" t="str">
        <f t="array" ref="CO729">IF(Z729="","",
IF(INDEX(Settings!$H:$H,MATCH(CO$1,Settings!$G:$G,0))=TRUE,
100-100*(Z729-MINIFS(Z:Z,$E:$E,$E729))/(MAXIFS(Z:Z,$E:$E,$E729)-MINIFS(Z:Z,$E:$E,$E729)),
100*(Z729-MINIFS(Z:Z,$E:$E,$E729))/(MAXIFS(Z:Z,$E:$E,$E729)-MINIFS(Z:Z,$E:$E,$E729))))</f>
        <v/>
      </c>
      <c r="CP729" s="223" t="str">
        <f t="array" ref="CP729">IF(AA729="","",
IF(INDEX(Settings!$H:$H,MATCH(CP$1,Settings!$G:$G,0))=TRUE,
100-100*(AA729-MINIFS(AA:AA,$E:$E,$E729))/(MAXIFS(AA:AA,$E:$E,$E729)-MINIFS(AA:AA,$E:$E,$E729)),
100*(AA729-MINIFS(AA:AA,$E:$E,$E729))/(MAXIFS(AA:AA,$E:$E,$E729)-MINIFS(AA:AA,$E:$E,$E729))))</f>
        <v/>
      </c>
      <c r="CQ729" s="223" t="str">
        <f t="array" ref="CQ729">IF(AB729="","",
IF(INDEX(Settings!$H:$H,MATCH(CQ$1,Settings!$G:$G,0))=TRUE,
100-100*(AB729-MINIFS(AB:AB,$E:$E,$E729))/(MAXIFS(AB:AB,$E:$E,$E729)-MINIFS(AB:AB,$E:$E,$E729)),
100*(AB729-MINIFS(AB:AB,$E:$E,$E729))/(MAXIFS(AB:AB,$E:$E,$E729)-MINIFS(AB:AB,$E:$E,$E729))))</f>
        <v/>
      </c>
      <c r="CR729" s="223" t="str">
        <f t="array" ref="CR729">IF(AC729="","",
IF(INDEX(Settings!$H:$H,MATCH(CR$1,Settings!$G:$G,0))=TRUE,
100-100*(AC729-MINIFS(AC:AC,$E:$E,$E729))/(MAXIFS(AC:AC,$E:$E,$E729)-MINIFS(AC:AC,$E:$E,$E729)),
100*(AC729-MINIFS(AC:AC,$E:$E,$E729))/(MAXIFS(AC:AC,$E:$E,$E729)-MINIFS(AC:AC,$E:$E,$E729))))</f>
        <v/>
      </c>
      <c r="CS729" s="223" t="str">
        <f t="array" ref="CS729">IF(AD729="","",
IF(INDEX(Settings!$H:$H,MATCH(CS$1,Settings!$G:$G,0))=TRUE,
100-100*(AD729-MINIFS(AD:AD,$E:$E,$E729))/(MAXIFS(AD:AD,$E:$E,$E729)-MINIFS(AD:AD,$E:$E,$E729)),
100*(AD729-MINIFS(AD:AD,$E:$E,$E729))/(MAXIFS(AD:AD,$E:$E,$E729)-MINIFS(AD:AD,$E:$E,$E729))))</f>
        <v/>
      </c>
      <c r="CT729" s="223" t="str">
        <f t="array" ref="CT729">IF(AE729="","",
IF(INDEX(Settings!$H:$H,MATCH(CT$1,Settings!$G:$G,0))=TRUE,
100-100*(AE729-MINIFS(AE:AE,$E:$E,$E729))/(MAXIFS(AE:AE,$E:$E,$E729)-MINIFS(AE:AE,$E:$E,$E729)),
100*(AE729-MINIFS(AE:AE,$E:$E,$E729))/(MAXIFS(AE:AE,$E:$E,$E729)-MINIFS(AE:AE,$E:$E,$E729))))</f>
        <v/>
      </c>
      <c r="CU729" s="223" t="str">
        <f t="array" ref="CU729">IF(AF729="","",
IF(INDEX(Settings!$H:$H,MATCH(CU$1,Settings!$G:$G,0))=TRUE,
100-100*(AF729-MINIFS(AF:AF,$E:$E,$E729))/(MAXIFS(AF:AF,$E:$E,$E729)-MINIFS(AF:AF,$E:$E,$E729)),
100*(AF729-MINIFS(AF:AF,$E:$E,$E729))/(MAXIFS(AF:AF,$E:$E,$E729)-MINIFS(AF:AF,$E:$E,$E729))))</f>
        <v/>
      </c>
      <c r="CV729" s="223" t="str">
        <f t="array" ref="CV729">IF(AG729="","",
IF(INDEX(Settings!$H:$H,MATCH(CV$1,Settings!$G:$G,0))=TRUE,
100-100*(AG729-MINIFS(AG:AG,$E:$E,$E729))/(MAXIFS(AG:AG,$E:$E,$E729)-MINIFS(AG:AG,$E:$E,$E729)),
100*(AG729-MINIFS(AG:AG,$E:$E,$E729))/(MAXIFS(AG:AG,$E:$E,$E729)-MINIFS(AG:AG,$E:$E,$E729))))</f>
        <v/>
      </c>
      <c r="CW729" s="223" t="str">
        <f t="array" ref="CW729">IF(AH729="","",
IF(INDEX(Settings!$H:$H,MATCH(CW$1,Settings!$G:$G,0))=TRUE,
100-100*(AH729-MINIFS(AH:AH,$E:$E,$E729))/(MAXIFS(AH:AH,$E:$E,$E729)-MINIFS(AH:AH,$E:$E,$E729)),
100*(AH729-MINIFS(AH:AH,$E:$E,$E729))/(MAXIFS(AH:AH,$E:$E,$E729)-MINIFS(AH:AH,$E:$E,$E729))))</f>
        <v/>
      </c>
      <c r="CX729" s="223" t="str">
        <f t="array" ref="CX729">IF(AI729="","",
IF(INDEX(Settings!$H:$H,MATCH(CX$1,Settings!$G:$G,0))=TRUE,
100-100*(AI729-MINIFS(AI:AI,$E:$E,$E729))/(MAXIFS(AI:AI,$E:$E,$E729)-MINIFS(AI:AI,$E:$E,$E729)),
100*(AI729-MINIFS(AI:AI,$E:$E,$E729))/(MAXIFS(AI:AI,$E:$E,$E729)-MINIFS(AI:AI,$E:$E,$E729))))</f>
        <v/>
      </c>
      <c r="CY729" s="223" t="str">
        <f t="array" ref="CY729">IF(AJ729="","",
IF(INDEX(Settings!$H:$H,MATCH(CY$1,Settings!$G:$G,0))=TRUE,
100-100*(AJ729-MINIFS(AJ:AJ,$E:$E,$E729))/(MAXIFS(AJ:AJ,$E:$E,$E729)-MINIFS(AJ:AJ,$E:$E,$E729)),
100*(AJ729-MINIFS(AJ:AJ,$E:$E,$E729))/(MAXIFS(AJ:AJ,$E:$E,$E729)-MINIFS(AJ:AJ,$E:$E,$E729))))</f>
        <v/>
      </c>
      <c r="CZ729" s="223" t="str">
        <f t="array" ref="CZ729">IF(AK729="","",
IF(INDEX(Settings!$H:$H,MATCH(CZ$1,Settings!$G:$G,0))=TRUE,
100-100*(AK729-MINIFS(AK:AK,$E:$E,$E729))/(MAXIFS(AK:AK,$E:$E,$E729)-MINIFS(AK:AK,$E:$E,$E729)),
100*(AK729-MINIFS(AK:AK,$E:$E,$E729))/(MAXIFS(AK:AK,$E:$E,$E729)-MINIFS(AK:AK,$E:$E,$E729))))</f>
        <v/>
      </c>
      <c r="DA729" s="223" t="str">
        <f t="array" ref="DA729">IF(AL729="","",
IF(INDEX(Settings!$H:$H,MATCH(DA$1,Settings!$G:$G,0))=TRUE,
100-100*(AL729-MINIFS(AL:AL,$E:$E,$E729))/(MAXIFS(AL:AL,$E:$E,$E729)-MINIFS(AL:AL,$E:$E,$E729)),
100*(AL729-MINIFS(AL:AL,$E:$E,$E729))/(MAXIFS(AL:AL,$E:$E,$E729)-MINIFS(AL:AL,$E:$E,$E729))))</f>
        <v/>
      </c>
      <c r="DB729" s="223" t="str">
        <f t="array" ref="DB729">IF(AM729="","",
IF(INDEX(Settings!$H:$H,MATCH(DB$1,Settings!$G:$G,0))=TRUE,
100-100*(AM729-MINIFS(AM:AM,$E:$E,$E729))/(MAXIFS(AM:AM,$E:$E,$E729)-MINIFS(AM:AM,$E:$E,$E729)),
100*(AM729-MINIFS(AM:AM,$E:$E,$E729))/(MAXIFS(AM:AM,$E:$E,$E729)-MINIFS(AM:AM,$E:$E,$E729))))</f>
        <v/>
      </c>
      <c r="DC729" s="223" t="str">
        <f t="array" ref="DC729">IF(AN729="","",
IF(INDEX(Settings!$H:$H,MATCH(DC$1,Settings!$G:$G,0))=TRUE,
100-100*(AN729-MINIFS(AN:AN,$E:$E,$E729))/(MAXIFS(AN:AN,$E:$E,$E729)-MINIFS(AN:AN,$E:$E,$E729)),
100*(AN729-MINIFS(AN:AN,$E:$E,$E729))/(MAXIFS(AN:AN,$E:$E,$E729)-MINIFS(AN:AN,$E:$E,$E729))))</f>
        <v/>
      </c>
      <c r="DD729" s="223" t="str">
        <f t="array" ref="DD729">IF(AO729="","",
IF(INDEX(Settings!$H:$H,MATCH(DD$1,Settings!$G:$G,0))=TRUE,
100-100*(AO729-MINIFS(AO:AO,$E:$E,$E729))/(MAXIFS(AO:AO,$E:$E,$E729)-MINIFS(AO:AO,$E:$E,$E729)),
100*(AO729-MINIFS(AO:AO,$E:$E,$E729))/(MAXIFS(AO:AO,$E:$E,$E729)-MINIFS(AO:AO,$E:$E,$E729))))</f>
        <v/>
      </c>
      <c r="DE729" s="223" t="str">
        <f t="array" ref="DE729">IF(AP729="","",
IF(INDEX(Settings!$H:$H,MATCH(DE$1,Settings!$G:$G,0))=TRUE,
100-100*(AP729-MINIFS(AP:AP,$E:$E,$E729))/(MAXIFS(AP:AP,$E:$E,$E729)-MINIFS(AP:AP,$E:$E,$E729)),
100*(AP729-MINIFS(AP:AP,$E:$E,$E729))/(MAXIFS(AP:AP,$E:$E,$E729)-MINIFS(AP:AP,$E:$E,$E729))))</f>
        <v/>
      </c>
      <c r="DF729" s="223" t="str">
        <f t="array" ref="DF729">IF(AQ729="","",
IF(INDEX(Settings!$H:$H,MATCH(DF$1,Settings!$G:$G,0))=TRUE,
100-100*(AQ729-MINIFS(AQ:AQ,$E:$E,$E729))/(MAXIFS(AQ:AQ,$E:$E,$E729)-MINIFS(AQ:AQ,$E:$E,$E729)),
100*(AQ729-MINIFS(AQ:AQ,$E:$E,$E729))/(MAXIFS(AQ:AQ,$E:$E,$E729)-MINIFS(AQ:AQ,$E:$E,$E729))))</f>
        <v/>
      </c>
      <c r="DG729" s="223" t="str">
        <f t="array" ref="DG729">IF(AR729="","",
IF(INDEX(Settings!$H:$H,MATCH(DG$1,Settings!$G:$G,0))=TRUE,
100-100*(AR729-MINIFS(AR:AR,$E:$E,$E729))/(MAXIFS(AR:AR,$E:$E,$E729)-MINIFS(AR:AR,$E:$E,$E729)),
100*(AR729-MINIFS(AR:AR,$E:$E,$E729))/(MAXIFS(AR:AR,$E:$E,$E729)-MINIFS(AR:AR,$E:$E,$E729))))</f>
        <v/>
      </c>
      <c r="DH729" s="223" t="str">
        <f t="array" ref="DH729">IF(AS729="","",
IF(INDEX(Settings!$H:$H,MATCH(DH$1,Settings!$G:$G,0))=TRUE,
100-100*(AS729-MINIFS(AS:AS,$E:$E,$E729))/(MAXIFS(AS:AS,$E:$E,$E729)-MINIFS(AS:AS,$E:$E,$E729)),
100*(AS729-MINIFS(AS:AS,$E:$E,$E729))/(MAXIFS(AS:AS,$E:$E,$E729)-MINIFS(AS:AS,$E:$E,$E729))))</f>
        <v/>
      </c>
      <c r="DI729" s="223" t="str">
        <f t="array" ref="DI729">IF(AT729="","",
IF(INDEX(Settings!$H:$H,MATCH(DI$1,Settings!$G:$G,0))=TRUE,
100-100*(AT729-MINIFS(AT:AT,$E:$E,$E729))/(MAXIFS(AT:AT,$E:$E,$E729)-MINIFS(AT:AT,$E:$E,$E729)),
100*(AT729-MINIFS(AT:AT,$E:$E,$E729))/(MAXIFS(AT:AT,$E:$E,$E729)-MINIFS(AT:AT,$E:$E,$E729))))</f>
        <v/>
      </c>
      <c r="DJ729" s="223" t="str">
        <f t="array" ref="DJ729">IF(AU729="","",
IF(INDEX(Settings!$H:$H,MATCH(DJ$1,Settings!$G:$G,0))=TRUE,
100-100*(AU729-MINIFS(AU:AU,$E:$E,$E729))/(MAXIFS(AU:AU,$E:$E,$E729)-MINIFS(AU:AU,$E:$E,$E729)),
100*(AU729-MINIFS(AU:AU,$E:$E,$E729))/(MAXIFS(AU:AU,$E:$E,$E729)-MINIFS(AU:AU,$E:$E,$E729))))</f>
        <v/>
      </c>
      <c r="DK729" s="223" t="str">
        <f t="array" ref="DK729">IF(AV729="","",
IF(INDEX(Settings!$H:$H,MATCH(DK$1,Settings!$G:$G,0))=TRUE,
100-100*(AV729-MINIFS(AV:AV,$E:$E,$E729))/(MAXIFS(AV:AV,$E:$E,$E729)-MINIFS(AV:AV,$E:$E,$E729)),
100*(AV729-MINIFS(AV:AV,$E:$E,$E729))/(MAXIFS(AV:AV,$E:$E,$E729)-MINIFS(AV:AV,$E:$E,$E729))))</f>
        <v/>
      </c>
      <c r="DL729" s="223" t="str">
        <f t="array" ref="DL729">IF(AW729="","",
IF(INDEX(Settings!$H:$H,MATCH(DL$1,Settings!$G:$G,0))=TRUE,
100-100*(AW729-MINIFS(AW:AW,$E:$E,$E729))/(MAXIFS(AW:AW,$E:$E,$E729)-MINIFS(AW:AW,$E:$E,$E729)),
100*(AW729-MINIFS(AW:AW,$E:$E,$E729))/(MAXIFS(AW:AW,$E:$E,$E729)-MINIFS(AW:AW,$E:$E,$E729))))</f>
        <v/>
      </c>
      <c r="DM729" s="223" t="str">
        <f t="array" ref="DM729">IF(AX729="","",
IF(INDEX(Settings!$H:$H,MATCH(DM$1,Settings!$G:$G,0))=TRUE,
100-100*(AX729-MINIFS(AX:AX,$E:$E,$E729))/(MAXIFS(AX:AX,$E:$E,$E729)-MINIFS(AX:AX,$E:$E,$E729)),
100*(AX729-MINIFS(AX:AX,$E:$E,$E729))/(MAXIFS(AX:AX,$E:$E,$E729)-MINIFS(AX:AX,$E:$E,$E729))))</f>
        <v/>
      </c>
      <c r="DN729" s="223" t="str">
        <f t="array" ref="DN729">IF(AY729="","",
IF(INDEX(Settings!$H:$H,MATCH(DN$1,Settings!$G:$G,0))=TRUE,
100-100*(AY729-MINIFS(AY:AY,$E:$E,$E729))/(MAXIFS(AY:AY,$E:$E,$E729)-MINIFS(AY:AY,$E:$E,$E729)),
100*(AY729-MINIFS(AY:AY,$E:$E,$E729))/(MAXIFS(AY:AY,$E:$E,$E729)-MINIFS(AY:AY,$E:$E,$E729))))</f>
        <v/>
      </c>
      <c r="DO729" s="223" t="str">
        <f t="array" ref="DO729">IF(AZ729="","",
IF(INDEX(Settings!$H:$H,MATCH(DO$1,Settings!$G:$G,0))=TRUE,
100-100*(AZ729-MINIFS(AZ:AZ,$E:$E,$E729))/(MAXIFS(AZ:AZ,$E:$E,$E729)-MINIFS(AZ:AZ,$E:$E,$E729)),
100*(AZ729-MINIFS(AZ:AZ,$E:$E,$E729))/(MAXIFS(AZ:AZ,$E:$E,$E729)-MINIFS(AZ:AZ,$E:$E,$E729))))</f>
        <v/>
      </c>
      <c r="DP729" s="223" t="str">
        <f t="array" ref="DP729">IF(BA729="","",
IF(INDEX(Settings!$H:$H,MATCH(DP$1,Settings!$G:$G,0))=TRUE,
100-100*(BA729-MINIFS(BA:BA,$E:$E,$E729))/(MAXIFS(BA:BA,$E:$E,$E729)-MINIFS(BA:BA,$E:$E,$E729)),
100*(BA729-MINIFS(BA:BA,$E:$E,$E729))/(MAXIFS(BA:BA,$E:$E,$E729)-MINIFS(BA:BA,$E:$E,$E729))))</f>
        <v/>
      </c>
      <c r="DQ729" s="223" t="str">
        <f t="array" ref="DQ729">IF(BB729="","",
IF(INDEX(Settings!$H:$H,MATCH(DQ$1,Settings!$G:$G,0))=TRUE,
100-100*(BB729-MINIFS(BB:BB,$E:$E,$E729))/(MAXIFS(BB:BB,$E:$E,$E729)-MINIFS(BB:BB,$E:$E,$E729)),
100*(BB729-MINIFS(BB:BB,$E:$E,$E729))/(MAXIFS(BB:BB,$E:$E,$E729)-MINIFS(BB:BB,$E:$E,$E729))))</f>
        <v/>
      </c>
      <c r="DR729" s="223" t="str">
        <f t="array" ref="DR729">IF(BC729="","",
IF(INDEX(Settings!$H:$H,MATCH(DR$1,Settings!$G:$G,0))=TRUE,
100-100*(BC729-MINIFS(BC:BC,$E:$E,$E729))/(MAXIFS(BC:BC,$E:$E,$E729)-MINIFS(BC:BC,$E:$E,$E729)),
100*(BC729-MINIFS(BC:BC,$E:$E,$E729))/(MAXIFS(BC:BC,$E:$E,$E729)-MINIFS(BC:BC,$E:$E,$E729))))</f>
        <v/>
      </c>
      <c r="DS729" s="223" t="str">
        <f t="array" ref="DS729">IF(BD729="","",
IF(INDEX(Settings!$H:$H,MATCH(DS$1,Settings!$G:$G,0))=TRUE,
100-100*(BD729-MINIFS(BD:BD,$E:$E,$E729))/(MAXIFS(BD:BD,$E:$E,$E729)-MINIFS(BD:BD,$E:$E,$E729)),
100*(BD729-MINIFS(BD:BD,$E:$E,$E729))/(MAXIFS(BD:BD,$E:$E,$E729)-MINIFS(BD:BD,$E:$E,$E729))))</f>
        <v/>
      </c>
      <c r="DT729" s="223" t="str">
        <f t="array" ref="DT729">IF(BE729="","",
IF(INDEX(Settings!$H:$H,MATCH(DT$1,Settings!$G:$G,0))=TRUE,
100-100*(BE729-MINIFS(BE:BE,$E:$E,$E729))/(MAXIFS(BE:BE,$E:$E,$E729)-MINIFS(BE:BE,$E:$E,$E729)),
100*(BE729-MINIFS(BE:BE,$E:$E,$E729))/(MAXIFS(BE:BE,$E:$E,$E729)-MINIFS(BE:BE,$E:$E,$E729))))</f>
        <v/>
      </c>
      <c r="DU729" s="223" t="str">
        <f t="array" ref="DU729">IF(BF729="","",
IF(INDEX(Settings!$H:$H,MATCH(DU$1,Settings!$G:$G,0))=TRUE,
100-100*(BF729-MINIFS(BF:BF,$E:$E,$E729))/(MAXIFS(BF:BF,$E:$E,$E729)-MINIFS(BF:BF,$E:$E,$E729)),
100*(BF729-MINIFS(BF:BF,$E:$E,$E729))/(MAXIFS(BF:BF,$E:$E,$E729)-MINIFS(BF:BF,$E:$E,$E729))))</f>
        <v/>
      </c>
      <c r="DV729" s="223" t="str">
        <f t="array" ref="DV729">IF(BG729="","",
IF(INDEX(Settings!$H:$H,MATCH(DV$1,Settings!$G:$G,0))=TRUE,
100-100*(BG729-MINIFS(BG:BG,$E:$E,$E729))/(MAXIFS(BG:BG,$E:$E,$E729)-MINIFS(BG:BG,$E:$E,$E729)),
100*(BG729-MINIFS(BG:BG,$E:$E,$E729))/(MAXIFS(BG:BG,$E:$E,$E729)-MINIFS(BG:BG,$E:$E,$E729))))</f>
        <v/>
      </c>
      <c r="DW729" s="223" t="str">
        <f t="array" ref="DW729">IF(BH729="","",
IF(INDEX(Settings!$H:$H,MATCH(DW$1,Settings!$G:$G,0))=TRUE,
100-100*(BH729-MINIFS(BH:BH,$E:$E,$E729))/(MAXIFS(BH:BH,$E:$E,$E729)-MINIFS(BH:BH,$E:$E,$E729)),
100*(BH729-MINIFS(BH:BH,$E:$E,$E729))/(MAXIFS(BH:BH,$E:$E,$E729)-MINIFS(BH:BH,$E:$E,$E729))))</f>
        <v/>
      </c>
      <c r="DX729" s="223" t="str">
        <f t="array" ref="DX729">IF(BI729="","",
IF(INDEX(Settings!$H:$H,MATCH(DX$1,Settings!$G:$G,0))=TRUE,
100-100*(BI729-MINIFS(BI:BI,$E:$E,$E729))/(MAXIFS(BI:BI,$E:$E,$E729)-MINIFS(BI:BI,$E:$E,$E729)),
100*(BI729-MINIFS(BI:BI,$E:$E,$E729))/(MAXIFS(BI:BI,$E:$E,$E729)-MINIFS(BI:BI,$E:$E,$E729))))</f>
        <v/>
      </c>
      <c r="DY729" s="223" t="str">
        <f t="array" ref="DY729">IF(BJ729="","",
IF(INDEX(Settings!$H:$H,MATCH(DY$1,Settings!$G:$G,0))=TRUE,
100-100*(BJ729-MINIFS(BJ:BJ,$E:$E,$E729))/(MAXIFS(BJ:BJ,$E:$E,$E729)-MINIFS(BJ:BJ,$E:$E,$E729)),
100*(BJ729-MINIFS(BJ:BJ,$E:$E,$E729))/(MAXIFS(BJ:BJ,$E:$E,$E729)-MINIFS(BJ:BJ,$E:$E,$E729))))</f>
        <v/>
      </c>
      <c r="DZ729" s="225"/>
      <c r="EA729" s="225"/>
      <c r="EB729" s="225" t="str">
        <f t="shared" si="8"/>
        <v/>
      </c>
      <c r="EC729" s="225" t="str">
        <f t="shared" si="9"/>
        <v/>
      </c>
      <c r="ED729" s="225" t="str">
        <f t="shared" si="10"/>
        <v/>
      </c>
      <c r="EE729" s="225" t="str">
        <f t="shared" si="11"/>
        <v/>
      </c>
      <c r="EF729" s="225" t="str">
        <f t="shared" si="12"/>
        <v/>
      </c>
      <c r="EG729" s="225" t="str">
        <f t="shared" si="13"/>
        <v/>
      </c>
      <c r="EH729" s="225"/>
      <c r="EI729" s="225"/>
      <c r="EJ729" s="225"/>
      <c r="EK729" s="225"/>
      <c r="EL729" s="225"/>
      <c r="EM729" s="225"/>
    </row>
    <row r="730">
      <c r="A730" s="231"/>
      <c r="B730" s="231"/>
      <c r="C730" s="231"/>
      <c r="D730" s="231" t="str">
        <f t="array" ref="D730">IFERROR(INDEX(Profiles!$B:$B,MATCH($A730,Profiles!$A:$A,0)),"")</f>
        <v/>
      </c>
      <c r="E730" s="231"/>
      <c r="F730" s="231"/>
      <c r="G730" s="231"/>
      <c r="H730" s="231"/>
      <c r="I730" s="231" t="str">
        <f>IF(A730="","",IF(Settings!$N$3="DATE",F730&amp;": "&amp;TEXT(B730,"M/DD/YY"),F730&amp;": "&amp;H730))</f>
        <v/>
      </c>
      <c r="J730" s="231"/>
      <c r="K730" s="231"/>
      <c r="L730" s="231"/>
      <c r="M730" s="232" t="str">
        <f t="shared" si="14"/>
        <v/>
      </c>
      <c r="N730" s="231"/>
      <c r="O730" s="231"/>
      <c r="P730" s="231"/>
      <c r="Q730" s="231"/>
      <c r="R730" s="231"/>
      <c r="S730" s="230" t="str">
        <f>IFERROR(VLOOKUP(AF730, 'YOYO IR Scores'!A:C, 3, FALSE), "")
</f>
        <v/>
      </c>
      <c r="T730" s="231"/>
      <c r="U730" s="231"/>
      <c r="V730" s="231"/>
      <c r="W730" s="231"/>
      <c r="X730" s="233" t="str">
        <f t="shared" si="4"/>
        <v/>
      </c>
      <c r="Y730" s="234" t="str">
        <f t="shared" si="5"/>
        <v/>
      </c>
      <c r="Z730" s="234" t="str">
        <f t="shared" si="6"/>
        <v/>
      </c>
      <c r="AA730" s="233" t="str">
        <f t="shared" si="7"/>
        <v/>
      </c>
      <c r="AB730" s="232"/>
      <c r="AC730" s="232"/>
      <c r="AD730" s="232"/>
      <c r="AE730" s="232" t="str">
        <f>IFERROR(VLOOKUP(AF730, 'YOYO IR Scores'!A:C, 2, FALSE), "")</f>
        <v/>
      </c>
      <c r="AF730" s="232"/>
      <c r="AG730" s="23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c r="BD730" s="232"/>
      <c r="BE730" s="232"/>
      <c r="BF730" s="232"/>
      <c r="BG730" s="232"/>
      <c r="BH730" s="232"/>
      <c r="BI730" s="232"/>
      <c r="BJ730" s="232"/>
      <c r="BK730" s="232" t="str">
        <f t="array" ref="BK730">IF(J730="","",
IF(INDEX(Settings!$H:$H,MATCH(BY$1,Settings!$G:$G,0))=TRUE,
100-100*(J730-MIN(J:J))/(MAX(J:J)-MIN(J:J)),
100*(J730-MIN(J:J))/(MAX(J:J)-MIN(J:J))))</f>
        <v/>
      </c>
      <c r="BL730" s="232" t="str">
        <f t="array" ref="BL730">IF(J730="","",
IF(INDEX(Settings!$H:$H,MATCH(BY$1,Settings!$G:$G,0))=TRUE,
100-100*(J730-MINIFS(J:J,$E:$E,$E730))/(MAXIFS(J:J,$E:$E,$E730)-MINIFS(J:J,$E:$E,$E730)),
100*(J730-MINIFS(J:J,$E:$E,$E730))/(MAXIFS(J:J,$E:$E,$E730)-MINIFS(J:J,$E:$E,$E730))))</f>
        <v/>
      </c>
      <c r="BM730" s="232" t="str">
        <f t="array" ref="BM730">IF(J730="","",
IF(INDEX(Settings!$H:$H,MATCH(BY$1,Settings!$G:$G,0))=TRUE,
100-100*(J730-MINIFS(J:J,$E:$E,$E730,$I:$I,$I730))/(MAXIFS(J:J,$E:$E,$E730,$I:$I,$I730)-MINIFS(J:J,$E:$E,$E730,$I:$I,$I730)),
100*(J730-MINIFS(J:J,$E:$E,$E730,$I:$I,$I730))/(MAXIFS(J:J,$E:$E,$E730,$I:$I,$I730)-MINIFS(J:J,$E:$E,$E730,$I:$I,$I730))))</f>
        <v/>
      </c>
      <c r="BN730" s="231" t="str">
        <f t="array" ref="BN730">IF(J730="","",
IF(INDEX(Settings!$H:$H,MATCH(BY$1,Settings!$G:$G,0))=TRUE,
100-100*PERCENTRANK(J:J,J730),
100*PERCENTRANK(J:J,J730)))</f>
        <v/>
      </c>
      <c r="BO730" s="231" t="str">
        <f>IFERROR(__xludf.DUMMYFUNCTION("IF(J730="""","""",
IF(INDEX(Settings!$H:$H,MATCH(BY$1,Settings!$G:$G,0))=TRUE,
100-100*PERCENTRANK(FILTER(J:J,$E:$E=$E730),J730),
100*PERCENTRANK(FILTER(J:J,$E:$E=$E730),J730)))"),"")</f>
        <v/>
      </c>
      <c r="BP730" s="231" t="str">
        <f>IFERROR(__xludf.DUMMYFUNCTION("IF(J730="""","""",
IF(INDEX(Settings!$H:$H,MATCH(BY$1,Settings!$G:$G,0))=TRUE,
100-100*PERCENTRANK(FILTER(J:J,$E:$E=$E730,$I:$I=$I730),J730),
100*PERCENTRANK(FILTER(J:J,$E:$E=$E730,$I:$I=$I730),J730)))"),"")</f>
        <v/>
      </c>
      <c r="BQ730" s="233" t="str">
        <f t="array" ref="BQ730">IF(J730="","",
IF(INDEX(Settings!$H:$H,MATCH(BY$1,Settings!$G:$G,0))=TRUE,
-1*(J730-AVERAGE(J:J))/STDEV(J:J),
(J730-AVERAGE(J:J))/STDEV(J:J)))</f>
        <v/>
      </c>
      <c r="BR730" s="233" t="str">
        <f>IFERROR(__xludf.DUMMYFUNCTION("IF(J730="""","""",
IF(INDEX(Settings!$H:$H,MATCH(BY$1,Settings!$G:$G,0))=TRUE,
-1*(J730-AVERAGEIFS(J:J,$E:$E,$E730))/STDEV(FILTER(J:J,$E:$E=$E730)),
(J730-AVERAGEIFS(J:J,$E:$E,$E730))/STDEV(FILTER(J:J,$E:$E=$E730))))"),"")</f>
        <v/>
      </c>
      <c r="BS730" s="233"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1"/>
      <c r="BX730" s="231"/>
      <c r="BY730" s="232" t="str">
        <f t="array" ref="BY730">IF(J730="","",
IF(INDEX(Settings!$H:$H,MATCH(BY$1,Settings!$G:$G,0))=TRUE,
100-100*(J730-MINIFS(J:J,$E:$E,$E730))/(MAXIFS(J:J,$E:$E,$E730)-MINIFS(J:J,$E:$E,$E730)),
100*(J730-MINIFS(J:J,$E:$E,$E730))/(MAXIFS(J:J,$E:$E,$E730)-MINIFS(J:J,$E:$E,$E730))))</f>
        <v/>
      </c>
      <c r="BZ730" s="232" t="str">
        <f t="array" ref="BZ730">IF(K730="","",
IF(INDEX(Settings!$H:$H,MATCH(BZ$1,Settings!$G:$G,0))=TRUE,
100-100*(K730-MINIFS(K:K,$E:$E,$E730))/(MAXIFS(K:K,$E:$E,$E730)-MINIFS(K:K,$E:$E,$E730)),
100*(K730-MINIFS(K:K,$E:$E,$E730))/(MAXIFS(K:K,$E:$E,$E730)-MINIFS(K:K,$E:$E,$E730))))</f>
        <v/>
      </c>
      <c r="CA730" s="232" t="str">
        <f t="array" ref="CA730">IF(L730="","",
IF(INDEX(Settings!$H:$H,MATCH(CA$1,Settings!$G:$G,0))=TRUE,
100-100*(L730-MINIFS(L:L,$E:$E,$E730))/(MAXIFS(L:L,$E:$E,$E730)-MINIFS(L:L,$E:$E,$E730)),
100*(L730-MINIFS(L:L,$E:$E,$E730))/(MAXIFS(L:L,$E:$E,$E730)-MINIFS(L:L,$E:$E,$E730))))</f>
        <v/>
      </c>
      <c r="CB730" s="232" t="str">
        <f t="array" ref="CB730">IF(M730="","",
IF(INDEX(Settings!$H:$H,MATCH(CB$1,Settings!$G:$G,0))=TRUE,
100-100*(M730-MINIFS(M:M,$E:$E,$E730))/(MAXIFS(M:M,$E:$E,$E730)-MINIFS(M:M,$E:$E,$E730)),
100*(M730-MINIFS(M:M,$E:$E,$E730))/(MAXIFS(M:M,$E:$E,$E730)-MINIFS(M:M,$E:$E,$E730))))</f>
        <v/>
      </c>
      <c r="CC730" s="232" t="str">
        <f t="array" ref="CC730">IF(N730="","",
IF(INDEX(Settings!$H:$H,MATCH(CC$1,Settings!$G:$G,0))=TRUE,
100-100*(N730-MINIFS(N:N,$E:$E,$E730))/(MAXIFS(N:N,$E:$E,$E730)-MINIFS(N:N,$E:$E,$E730)),
100*(N730-MINIFS(N:N,$E:$E,$E730))/(MAXIFS(N:N,$E:$E,$E730)-MINIFS(N:N,$E:$E,$E730))))</f>
        <v/>
      </c>
      <c r="CD730" s="232" t="str">
        <f t="array" ref="CD730">IF(O730="","",
IF(INDEX(Settings!$H:$H,MATCH(CD$1,Settings!$G:$G,0))=TRUE,
100-100*(O730-MINIFS(O:O,$E:$E,$E730))/(MAXIFS(O:O,$E:$E,$E730)-MINIFS(O:O,$E:$E,$E730)),
100*(O730-MINIFS(O:O,$E:$E,$E730))/(MAXIFS(O:O,$E:$E,$E730)-MINIFS(O:O,$E:$E,$E730))))</f>
        <v/>
      </c>
      <c r="CE730" s="232" t="str">
        <f t="array" ref="CE730">IF(P730="","",
IF(INDEX(Settings!$H:$H,MATCH(CE$1,Settings!$G:$G,0))=TRUE,
100-100*(P730-MINIFS(P:P,$E:$E,$E730))/(MAXIFS(P:P,$E:$E,$E730)-MINIFS(P:P,$E:$E,$E730)),
100*(P730-MINIFS(P:P,$E:$E,$E730))/(MAXIFS(P:P,$E:$E,$E730)-MINIFS(P:P,$E:$E,$E730))))</f>
        <v/>
      </c>
      <c r="CF730" s="232" t="str">
        <f t="array" ref="CF730">IF(Q730="","",
IF(INDEX(Settings!$H:$H,MATCH(CF$1,Settings!$G:$G,0))=TRUE,
100-100*(Q730-MINIFS(Q:Q,$E:$E,$E730))/(MAXIFS(Q:Q,$E:$E,$E730)-MINIFS(Q:Q,$E:$E,$E730)),
100*(Q730-MINIFS(Q:Q,$E:$E,$E730))/(MAXIFS(Q:Q,$E:$E,$E730)-MINIFS(Q:Q,$E:$E,$E730))))</f>
        <v/>
      </c>
      <c r="CG730" s="232" t="str">
        <f t="array" ref="CG730">IF(R730="","",
IF(INDEX(Settings!$H:$H,MATCH(CG$1,Settings!$G:$G,0))=TRUE,
100-100*(R730-MINIFS(R:R,$E:$E,$E730))/(MAXIFS(R:R,$E:$E,$E730)-MINIFS(R:R,$E:$E,$E730)),
100*(R730-MINIFS(R:R,$E:$E,$E730))/(MAXIFS(R:R,$E:$E,$E730)-MINIFS(R:R,$E:$E,$E730))))</f>
        <v/>
      </c>
      <c r="CH730" s="232" t="str">
        <f t="array" ref="CH730">IF(S730="","",
IF(INDEX(Settings!$H:$H,MATCH(CH$1,Settings!$G:$G,0))=TRUE,
100-100*(S730-MINIFS(S:S,$E:$E,$E730))/(MAXIFS(S:S,$E:$E,$E730)-MINIFS(S:S,$E:$E,$E730)),
100*(S730-MINIFS(S:S,$E:$E,$E730))/(MAXIFS(S:S,$E:$E,$E730)-MINIFS(S:S,$E:$E,$E730))))</f>
        <v/>
      </c>
      <c r="CI730" s="232" t="str">
        <f t="array" ref="CI730">IF(T730="","",
IF(INDEX(Settings!$H:$H,MATCH(CI$1,Settings!$G:$G,0))=TRUE,
100-100*(T730-MINIFS(T:T,$E:$E,$E730))/(MAXIFS(T:T,$E:$E,$E730)-MINIFS(T:T,$E:$E,$E730)),
100*(T730-MINIFS(T:T,$E:$E,$E730))/(MAXIFS(T:T,$E:$E,$E730)-MINIFS(T:T,$E:$E,$E730))))</f>
        <v/>
      </c>
      <c r="CJ730" s="232" t="str">
        <f t="array" ref="CJ730">IF(U730="","",
IF(INDEX(Settings!$H:$H,MATCH(CJ$1,Settings!$G:$G,0))=TRUE,
100-100*(U730-MINIFS(U:U,$E:$E,$E730))/(MAXIFS(U:U,$E:$E,$E730)-MINIFS(U:U,$E:$E,$E730)),
100*(U730-MINIFS(U:U,$E:$E,$E730))/(MAXIFS(U:U,$E:$E,$E730)-MINIFS(U:U,$E:$E,$E730))))</f>
        <v/>
      </c>
      <c r="CK730" s="232" t="str">
        <f t="array" ref="CK730">IF(V730="","",
IF(INDEX(Settings!$H:$H,MATCH(CK$1,Settings!$G:$G,0))=TRUE,
100-100*(V730-MINIFS(V:V,$E:$E,$E730))/(MAXIFS(V:V,$E:$E,$E730)-MINIFS(V:V,$E:$E,$E730)),
100*(V730-MINIFS(V:V,$E:$E,$E730))/(MAXIFS(V:V,$E:$E,$E730)-MINIFS(V:V,$E:$E,$E730))))</f>
        <v/>
      </c>
      <c r="CL730" s="232" t="str">
        <f t="array" ref="CL730">IF(W730="","",
IF(INDEX(Settings!$H:$H,MATCH(CL$1,Settings!$G:$G,0))=TRUE,
100-100*(W730-MINIFS(W:W,$E:$E,$E730))/(MAXIFS(W:W,$E:$E,$E730)-MINIFS(W:W,$E:$E,$E730)),
100*(W730-MINIFS(W:W,$E:$E,$E730))/(MAXIFS(W:W,$E:$E,$E730)-MINIFS(W:W,$E:$E,$E730))))</f>
        <v/>
      </c>
      <c r="CM730" s="232" t="str">
        <f t="array" ref="CM730">IF(X730="","",
IF(INDEX(Settings!$H:$H,MATCH(CM$1,Settings!$G:$G,0))=TRUE,
100-100*(X730-MINIFS(X:X,$E:$E,$E730))/(MAXIFS(X:X,$E:$E,$E730)-MINIFS(X:X,$E:$E,$E730)),
100*(X730-MINIFS(X:X,$E:$E,$E730))/(MAXIFS(X:X,$E:$E,$E730)-MINIFS(X:X,$E:$E,$E730))))</f>
        <v/>
      </c>
      <c r="CN730" s="232" t="str">
        <f t="array" ref="CN730">IF(Y730="","",
IF(INDEX(Settings!$H:$H,MATCH(CN$1,Settings!$G:$G,0))=TRUE,
100-100*(Y730-MINIFS(Y:Y,$E:$E,$E730))/(MAXIFS(Y:Y,$E:$E,$E730)-MINIFS(Y:Y,$E:$E,$E730)),
100*(Y730-MINIFS(Y:Y,$E:$E,$E730))/(MAXIFS(Y:Y,$E:$E,$E730)-MINIFS(Y:Y,$E:$E,$E730))))</f>
        <v/>
      </c>
      <c r="CO730" s="232" t="str">
        <f t="array" ref="CO730">IF(Z730="","",
IF(INDEX(Settings!$H:$H,MATCH(CO$1,Settings!$G:$G,0))=TRUE,
100-100*(Z730-MINIFS(Z:Z,$E:$E,$E730))/(MAXIFS(Z:Z,$E:$E,$E730)-MINIFS(Z:Z,$E:$E,$E730)),
100*(Z730-MINIFS(Z:Z,$E:$E,$E730))/(MAXIFS(Z:Z,$E:$E,$E730)-MINIFS(Z:Z,$E:$E,$E730))))</f>
        <v/>
      </c>
      <c r="CP730" s="232" t="str">
        <f t="array" ref="CP730">IF(AA730="","",
IF(INDEX(Settings!$H:$H,MATCH(CP$1,Settings!$G:$G,0))=TRUE,
100-100*(AA730-MINIFS(AA:AA,$E:$E,$E730))/(MAXIFS(AA:AA,$E:$E,$E730)-MINIFS(AA:AA,$E:$E,$E730)),
100*(AA730-MINIFS(AA:AA,$E:$E,$E730))/(MAXIFS(AA:AA,$E:$E,$E730)-MINIFS(AA:AA,$E:$E,$E730))))</f>
        <v/>
      </c>
      <c r="CQ730" s="232" t="str">
        <f t="array" ref="CQ730">IF(AB730="","",
IF(INDEX(Settings!$H:$H,MATCH(CQ$1,Settings!$G:$G,0))=TRUE,
100-100*(AB730-MINIFS(AB:AB,$E:$E,$E730))/(MAXIFS(AB:AB,$E:$E,$E730)-MINIFS(AB:AB,$E:$E,$E730)),
100*(AB730-MINIFS(AB:AB,$E:$E,$E730))/(MAXIFS(AB:AB,$E:$E,$E730)-MINIFS(AB:AB,$E:$E,$E730))))</f>
        <v/>
      </c>
      <c r="CR730" s="232" t="str">
        <f t="array" ref="CR730">IF(AC730="","",
IF(INDEX(Settings!$H:$H,MATCH(CR$1,Settings!$G:$G,0))=TRUE,
100-100*(AC730-MINIFS(AC:AC,$E:$E,$E730))/(MAXIFS(AC:AC,$E:$E,$E730)-MINIFS(AC:AC,$E:$E,$E730)),
100*(AC730-MINIFS(AC:AC,$E:$E,$E730))/(MAXIFS(AC:AC,$E:$E,$E730)-MINIFS(AC:AC,$E:$E,$E730))))</f>
        <v/>
      </c>
      <c r="CS730" s="232" t="str">
        <f t="array" ref="CS730">IF(AD730="","",
IF(INDEX(Settings!$H:$H,MATCH(CS$1,Settings!$G:$G,0))=TRUE,
100-100*(AD730-MINIFS(AD:AD,$E:$E,$E730))/(MAXIFS(AD:AD,$E:$E,$E730)-MINIFS(AD:AD,$E:$E,$E730)),
100*(AD730-MINIFS(AD:AD,$E:$E,$E730))/(MAXIFS(AD:AD,$E:$E,$E730)-MINIFS(AD:AD,$E:$E,$E730))))</f>
        <v/>
      </c>
      <c r="CT730" s="232" t="str">
        <f t="array" ref="CT730">IF(AE730="","",
IF(INDEX(Settings!$H:$H,MATCH(CT$1,Settings!$G:$G,0))=TRUE,
100-100*(AE730-MINIFS(AE:AE,$E:$E,$E730))/(MAXIFS(AE:AE,$E:$E,$E730)-MINIFS(AE:AE,$E:$E,$E730)),
100*(AE730-MINIFS(AE:AE,$E:$E,$E730))/(MAXIFS(AE:AE,$E:$E,$E730)-MINIFS(AE:AE,$E:$E,$E730))))</f>
        <v/>
      </c>
      <c r="CU730" s="232" t="str">
        <f t="array" ref="CU730">IF(AF730="","",
IF(INDEX(Settings!$H:$H,MATCH(CU$1,Settings!$G:$G,0))=TRUE,
100-100*(AF730-MINIFS(AF:AF,$E:$E,$E730))/(MAXIFS(AF:AF,$E:$E,$E730)-MINIFS(AF:AF,$E:$E,$E730)),
100*(AF730-MINIFS(AF:AF,$E:$E,$E730))/(MAXIFS(AF:AF,$E:$E,$E730)-MINIFS(AF:AF,$E:$E,$E730))))</f>
        <v/>
      </c>
      <c r="CV730" s="232" t="str">
        <f t="array" ref="CV730">IF(AG730="","",
IF(INDEX(Settings!$H:$H,MATCH(CV$1,Settings!$G:$G,0))=TRUE,
100-100*(AG730-MINIFS(AG:AG,$E:$E,$E730))/(MAXIFS(AG:AG,$E:$E,$E730)-MINIFS(AG:AG,$E:$E,$E730)),
100*(AG730-MINIFS(AG:AG,$E:$E,$E730))/(MAXIFS(AG:AG,$E:$E,$E730)-MINIFS(AG:AG,$E:$E,$E730))))</f>
        <v/>
      </c>
      <c r="CW730" s="232" t="str">
        <f t="array" ref="CW730">IF(AH730="","",
IF(INDEX(Settings!$H:$H,MATCH(CW$1,Settings!$G:$G,0))=TRUE,
100-100*(AH730-MINIFS(AH:AH,$E:$E,$E730))/(MAXIFS(AH:AH,$E:$E,$E730)-MINIFS(AH:AH,$E:$E,$E730)),
100*(AH730-MINIFS(AH:AH,$E:$E,$E730))/(MAXIFS(AH:AH,$E:$E,$E730)-MINIFS(AH:AH,$E:$E,$E730))))</f>
        <v/>
      </c>
      <c r="CX730" s="232" t="str">
        <f t="array" ref="CX730">IF(AI730="","",
IF(INDEX(Settings!$H:$H,MATCH(CX$1,Settings!$G:$G,0))=TRUE,
100-100*(AI730-MINIFS(AI:AI,$E:$E,$E730))/(MAXIFS(AI:AI,$E:$E,$E730)-MINIFS(AI:AI,$E:$E,$E730)),
100*(AI730-MINIFS(AI:AI,$E:$E,$E730))/(MAXIFS(AI:AI,$E:$E,$E730)-MINIFS(AI:AI,$E:$E,$E730))))</f>
        <v/>
      </c>
      <c r="CY730" s="232" t="str">
        <f t="array" ref="CY730">IF(AJ730="","",
IF(INDEX(Settings!$H:$H,MATCH(CY$1,Settings!$G:$G,0))=TRUE,
100-100*(AJ730-MINIFS(AJ:AJ,$E:$E,$E730))/(MAXIFS(AJ:AJ,$E:$E,$E730)-MINIFS(AJ:AJ,$E:$E,$E730)),
100*(AJ730-MINIFS(AJ:AJ,$E:$E,$E730))/(MAXIFS(AJ:AJ,$E:$E,$E730)-MINIFS(AJ:AJ,$E:$E,$E730))))</f>
        <v/>
      </c>
      <c r="CZ730" s="232" t="str">
        <f t="array" ref="CZ730">IF(AK730="","",
IF(INDEX(Settings!$H:$H,MATCH(CZ$1,Settings!$G:$G,0))=TRUE,
100-100*(AK730-MINIFS(AK:AK,$E:$E,$E730))/(MAXIFS(AK:AK,$E:$E,$E730)-MINIFS(AK:AK,$E:$E,$E730)),
100*(AK730-MINIFS(AK:AK,$E:$E,$E730))/(MAXIFS(AK:AK,$E:$E,$E730)-MINIFS(AK:AK,$E:$E,$E730))))</f>
        <v/>
      </c>
      <c r="DA730" s="232" t="str">
        <f t="array" ref="DA730">IF(AL730="","",
IF(INDEX(Settings!$H:$H,MATCH(DA$1,Settings!$G:$G,0))=TRUE,
100-100*(AL730-MINIFS(AL:AL,$E:$E,$E730))/(MAXIFS(AL:AL,$E:$E,$E730)-MINIFS(AL:AL,$E:$E,$E730)),
100*(AL730-MINIFS(AL:AL,$E:$E,$E730))/(MAXIFS(AL:AL,$E:$E,$E730)-MINIFS(AL:AL,$E:$E,$E730))))</f>
        <v/>
      </c>
      <c r="DB730" s="232" t="str">
        <f t="array" ref="DB730">IF(AM730="","",
IF(INDEX(Settings!$H:$H,MATCH(DB$1,Settings!$G:$G,0))=TRUE,
100-100*(AM730-MINIFS(AM:AM,$E:$E,$E730))/(MAXIFS(AM:AM,$E:$E,$E730)-MINIFS(AM:AM,$E:$E,$E730)),
100*(AM730-MINIFS(AM:AM,$E:$E,$E730))/(MAXIFS(AM:AM,$E:$E,$E730)-MINIFS(AM:AM,$E:$E,$E730))))</f>
        <v/>
      </c>
      <c r="DC730" s="232" t="str">
        <f t="array" ref="DC730">IF(AN730="","",
IF(INDEX(Settings!$H:$H,MATCH(DC$1,Settings!$G:$G,0))=TRUE,
100-100*(AN730-MINIFS(AN:AN,$E:$E,$E730))/(MAXIFS(AN:AN,$E:$E,$E730)-MINIFS(AN:AN,$E:$E,$E730)),
100*(AN730-MINIFS(AN:AN,$E:$E,$E730))/(MAXIFS(AN:AN,$E:$E,$E730)-MINIFS(AN:AN,$E:$E,$E730))))</f>
        <v/>
      </c>
      <c r="DD730" s="232" t="str">
        <f t="array" ref="DD730">IF(AO730="","",
IF(INDEX(Settings!$H:$H,MATCH(DD$1,Settings!$G:$G,0))=TRUE,
100-100*(AO730-MINIFS(AO:AO,$E:$E,$E730))/(MAXIFS(AO:AO,$E:$E,$E730)-MINIFS(AO:AO,$E:$E,$E730)),
100*(AO730-MINIFS(AO:AO,$E:$E,$E730))/(MAXIFS(AO:AO,$E:$E,$E730)-MINIFS(AO:AO,$E:$E,$E730))))</f>
        <v/>
      </c>
      <c r="DE730" s="232" t="str">
        <f t="array" ref="DE730">IF(AP730="","",
IF(INDEX(Settings!$H:$H,MATCH(DE$1,Settings!$G:$G,0))=TRUE,
100-100*(AP730-MINIFS(AP:AP,$E:$E,$E730))/(MAXIFS(AP:AP,$E:$E,$E730)-MINIFS(AP:AP,$E:$E,$E730)),
100*(AP730-MINIFS(AP:AP,$E:$E,$E730))/(MAXIFS(AP:AP,$E:$E,$E730)-MINIFS(AP:AP,$E:$E,$E730))))</f>
        <v/>
      </c>
      <c r="DF730" s="232" t="str">
        <f t="array" ref="DF730">IF(AQ730="","",
IF(INDEX(Settings!$H:$H,MATCH(DF$1,Settings!$G:$G,0))=TRUE,
100-100*(AQ730-MINIFS(AQ:AQ,$E:$E,$E730))/(MAXIFS(AQ:AQ,$E:$E,$E730)-MINIFS(AQ:AQ,$E:$E,$E730)),
100*(AQ730-MINIFS(AQ:AQ,$E:$E,$E730))/(MAXIFS(AQ:AQ,$E:$E,$E730)-MINIFS(AQ:AQ,$E:$E,$E730))))</f>
        <v/>
      </c>
      <c r="DG730" s="232" t="str">
        <f t="array" ref="DG730">IF(AR730="","",
IF(INDEX(Settings!$H:$H,MATCH(DG$1,Settings!$G:$G,0))=TRUE,
100-100*(AR730-MINIFS(AR:AR,$E:$E,$E730))/(MAXIFS(AR:AR,$E:$E,$E730)-MINIFS(AR:AR,$E:$E,$E730)),
100*(AR730-MINIFS(AR:AR,$E:$E,$E730))/(MAXIFS(AR:AR,$E:$E,$E730)-MINIFS(AR:AR,$E:$E,$E730))))</f>
        <v/>
      </c>
      <c r="DH730" s="232" t="str">
        <f t="array" ref="DH730">IF(AS730="","",
IF(INDEX(Settings!$H:$H,MATCH(DH$1,Settings!$G:$G,0))=TRUE,
100-100*(AS730-MINIFS(AS:AS,$E:$E,$E730))/(MAXIFS(AS:AS,$E:$E,$E730)-MINIFS(AS:AS,$E:$E,$E730)),
100*(AS730-MINIFS(AS:AS,$E:$E,$E730))/(MAXIFS(AS:AS,$E:$E,$E730)-MINIFS(AS:AS,$E:$E,$E730))))</f>
        <v/>
      </c>
      <c r="DI730" s="232" t="str">
        <f t="array" ref="DI730">IF(AT730="","",
IF(INDEX(Settings!$H:$H,MATCH(DI$1,Settings!$G:$G,0))=TRUE,
100-100*(AT730-MINIFS(AT:AT,$E:$E,$E730))/(MAXIFS(AT:AT,$E:$E,$E730)-MINIFS(AT:AT,$E:$E,$E730)),
100*(AT730-MINIFS(AT:AT,$E:$E,$E730))/(MAXIFS(AT:AT,$E:$E,$E730)-MINIFS(AT:AT,$E:$E,$E730))))</f>
        <v/>
      </c>
      <c r="DJ730" s="232" t="str">
        <f t="array" ref="DJ730">IF(AU730="","",
IF(INDEX(Settings!$H:$H,MATCH(DJ$1,Settings!$G:$G,0))=TRUE,
100-100*(AU730-MINIFS(AU:AU,$E:$E,$E730))/(MAXIFS(AU:AU,$E:$E,$E730)-MINIFS(AU:AU,$E:$E,$E730)),
100*(AU730-MINIFS(AU:AU,$E:$E,$E730))/(MAXIFS(AU:AU,$E:$E,$E730)-MINIFS(AU:AU,$E:$E,$E730))))</f>
        <v/>
      </c>
      <c r="DK730" s="232" t="str">
        <f t="array" ref="DK730">IF(AV730="","",
IF(INDEX(Settings!$H:$H,MATCH(DK$1,Settings!$G:$G,0))=TRUE,
100-100*(AV730-MINIFS(AV:AV,$E:$E,$E730))/(MAXIFS(AV:AV,$E:$E,$E730)-MINIFS(AV:AV,$E:$E,$E730)),
100*(AV730-MINIFS(AV:AV,$E:$E,$E730))/(MAXIFS(AV:AV,$E:$E,$E730)-MINIFS(AV:AV,$E:$E,$E730))))</f>
        <v/>
      </c>
      <c r="DL730" s="232" t="str">
        <f t="array" ref="DL730">IF(AW730="","",
IF(INDEX(Settings!$H:$H,MATCH(DL$1,Settings!$G:$G,0))=TRUE,
100-100*(AW730-MINIFS(AW:AW,$E:$E,$E730))/(MAXIFS(AW:AW,$E:$E,$E730)-MINIFS(AW:AW,$E:$E,$E730)),
100*(AW730-MINIFS(AW:AW,$E:$E,$E730))/(MAXIFS(AW:AW,$E:$E,$E730)-MINIFS(AW:AW,$E:$E,$E730))))</f>
        <v/>
      </c>
      <c r="DM730" s="232" t="str">
        <f t="array" ref="DM730">IF(AX730="","",
IF(INDEX(Settings!$H:$H,MATCH(DM$1,Settings!$G:$G,0))=TRUE,
100-100*(AX730-MINIFS(AX:AX,$E:$E,$E730))/(MAXIFS(AX:AX,$E:$E,$E730)-MINIFS(AX:AX,$E:$E,$E730)),
100*(AX730-MINIFS(AX:AX,$E:$E,$E730))/(MAXIFS(AX:AX,$E:$E,$E730)-MINIFS(AX:AX,$E:$E,$E730))))</f>
        <v/>
      </c>
      <c r="DN730" s="232" t="str">
        <f t="array" ref="DN730">IF(AY730="","",
IF(INDEX(Settings!$H:$H,MATCH(DN$1,Settings!$G:$G,0))=TRUE,
100-100*(AY730-MINIFS(AY:AY,$E:$E,$E730))/(MAXIFS(AY:AY,$E:$E,$E730)-MINIFS(AY:AY,$E:$E,$E730)),
100*(AY730-MINIFS(AY:AY,$E:$E,$E730))/(MAXIFS(AY:AY,$E:$E,$E730)-MINIFS(AY:AY,$E:$E,$E730))))</f>
        <v/>
      </c>
      <c r="DO730" s="232" t="str">
        <f t="array" ref="DO730">IF(AZ730="","",
IF(INDEX(Settings!$H:$H,MATCH(DO$1,Settings!$G:$G,0))=TRUE,
100-100*(AZ730-MINIFS(AZ:AZ,$E:$E,$E730))/(MAXIFS(AZ:AZ,$E:$E,$E730)-MINIFS(AZ:AZ,$E:$E,$E730)),
100*(AZ730-MINIFS(AZ:AZ,$E:$E,$E730))/(MAXIFS(AZ:AZ,$E:$E,$E730)-MINIFS(AZ:AZ,$E:$E,$E730))))</f>
        <v/>
      </c>
      <c r="DP730" s="232" t="str">
        <f t="array" ref="DP730">IF(BA730="","",
IF(INDEX(Settings!$H:$H,MATCH(DP$1,Settings!$G:$G,0))=TRUE,
100-100*(BA730-MINIFS(BA:BA,$E:$E,$E730))/(MAXIFS(BA:BA,$E:$E,$E730)-MINIFS(BA:BA,$E:$E,$E730)),
100*(BA730-MINIFS(BA:BA,$E:$E,$E730))/(MAXIFS(BA:BA,$E:$E,$E730)-MINIFS(BA:BA,$E:$E,$E730))))</f>
        <v/>
      </c>
      <c r="DQ730" s="232" t="str">
        <f t="array" ref="DQ730">IF(BB730="","",
IF(INDEX(Settings!$H:$H,MATCH(DQ$1,Settings!$G:$G,0))=TRUE,
100-100*(BB730-MINIFS(BB:BB,$E:$E,$E730))/(MAXIFS(BB:BB,$E:$E,$E730)-MINIFS(BB:BB,$E:$E,$E730)),
100*(BB730-MINIFS(BB:BB,$E:$E,$E730))/(MAXIFS(BB:BB,$E:$E,$E730)-MINIFS(BB:BB,$E:$E,$E730))))</f>
        <v/>
      </c>
      <c r="DR730" s="232" t="str">
        <f t="array" ref="DR730">IF(BC730="","",
IF(INDEX(Settings!$H:$H,MATCH(DR$1,Settings!$G:$G,0))=TRUE,
100-100*(BC730-MINIFS(BC:BC,$E:$E,$E730))/(MAXIFS(BC:BC,$E:$E,$E730)-MINIFS(BC:BC,$E:$E,$E730)),
100*(BC730-MINIFS(BC:BC,$E:$E,$E730))/(MAXIFS(BC:BC,$E:$E,$E730)-MINIFS(BC:BC,$E:$E,$E730))))</f>
        <v/>
      </c>
      <c r="DS730" s="232" t="str">
        <f t="array" ref="DS730">IF(BD730="","",
IF(INDEX(Settings!$H:$H,MATCH(DS$1,Settings!$G:$G,0))=TRUE,
100-100*(BD730-MINIFS(BD:BD,$E:$E,$E730))/(MAXIFS(BD:BD,$E:$E,$E730)-MINIFS(BD:BD,$E:$E,$E730)),
100*(BD730-MINIFS(BD:BD,$E:$E,$E730))/(MAXIFS(BD:BD,$E:$E,$E730)-MINIFS(BD:BD,$E:$E,$E730))))</f>
        <v/>
      </c>
      <c r="DT730" s="232" t="str">
        <f t="array" ref="DT730">IF(BE730="","",
IF(INDEX(Settings!$H:$H,MATCH(DT$1,Settings!$G:$G,0))=TRUE,
100-100*(BE730-MINIFS(BE:BE,$E:$E,$E730))/(MAXIFS(BE:BE,$E:$E,$E730)-MINIFS(BE:BE,$E:$E,$E730)),
100*(BE730-MINIFS(BE:BE,$E:$E,$E730))/(MAXIFS(BE:BE,$E:$E,$E730)-MINIFS(BE:BE,$E:$E,$E730))))</f>
        <v/>
      </c>
      <c r="DU730" s="232" t="str">
        <f t="array" ref="DU730">IF(BF730="","",
IF(INDEX(Settings!$H:$H,MATCH(DU$1,Settings!$G:$G,0))=TRUE,
100-100*(BF730-MINIFS(BF:BF,$E:$E,$E730))/(MAXIFS(BF:BF,$E:$E,$E730)-MINIFS(BF:BF,$E:$E,$E730)),
100*(BF730-MINIFS(BF:BF,$E:$E,$E730))/(MAXIFS(BF:BF,$E:$E,$E730)-MINIFS(BF:BF,$E:$E,$E730))))</f>
        <v/>
      </c>
      <c r="DV730" s="232" t="str">
        <f t="array" ref="DV730">IF(BG730="","",
IF(INDEX(Settings!$H:$H,MATCH(DV$1,Settings!$G:$G,0))=TRUE,
100-100*(BG730-MINIFS(BG:BG,$E:$E,$E730))/(MAXIFS(BG:BG,$E:$E,$E730)-MINIFS(BG:BG,$E:$E,$E730)),
100*(BG730-MINIFS(BG:BG,$E:$E,$E730))/(MAXIFS(BG:BG,$E:$E,$E730)-MINIFS(BG:BG,$E:$E,$E730))))</f>
        <v/>
      </c>
      <c r="DW730" s="232" t="str">
        <f t="array" ref="DW730">IF(BH730="","",
IF(INDEX(Settings!$H:$H,MATCH(DW$1,Settings!$G:$G,0))=TRUE,
100-100*(BH730-MINIFS(BH:BH,$E:$E,$E730))/(MAXIFS(BH:BH,$E:$E,$E730)-MINIFS(BH:BH,$E:$E,$E730)),
100*(BH730-MINIFS(BH:BH,$E:$E,$E730))/(MAXIFS(BH:BH,$E:$E,$E730)-MINIFS(BH:BH,$E:$E,$E730))))</f>
        <v/>
      </c>
      <c r="DX730" s="232" t="str">
        <f t="array" ref="DX730">IF(BI730="","",
IF(INDEX(Settings!$H:$H,MATCH(DX$1,Settings!$G:$G,0))=TRUE,
100-100*(BI730-MINIFS(BI:BI,$E:$E,$E730))/(MAXIFS(BI:BI,$E:$E,$E730)-MINIFS(BI:BI,$E:$E,$E730)),
100*(BI730-MINIFS(BI:BI,$E:$E,$E730))/(MAXIFS(BI:BI,$E:$E,$E730)-MINIFS(BI:BI,$E:$E,$E730))))</f>
        <v/>
      </c>
      <c r="DY730" s="232" t="str">
        <f t="array" ref="DY730">IF(BJ730="","",
IF(INDEX(Settings!$H:$H,MATCH(DY$1,Settings!$G:$G,0))=TRUE,
100-100*(BJ730-MINIFS(BJ:BJ,$E:$E,$E730))/(MAXIFS(BJ:BJ,$E:$E,$E730)-MINIFS(BJ:BJ,$E:$E,$E730)),
100*(BJ730-MINIFS(BJ:BJ,$E:$E,$E730))/(MAXIFS(BJ:BJ,$E:$E,$E730)-MINIFS(BJ:BJ,$E:$E,$E730))))</f>
        <v/>
      </c>
      <c r="DZ730" s="234"/>
      <c r="EA730" s="234"/>
      <c r="EB730" s="234" t="str">
        <f t="shared" si="8"/>
        <v/>
      </c>
      <c r="EC730" s="234" t="str">
        <f t="shared" si="9"/>
        <v/>
      </c>
      <c r="ED730" s="234" t="str">
        <f t="shared" si="10"/>
        <v/>
      </c>
      <c r="EE730" s="234" t="str">
        <f t="shared" si="11"/>
        <v/>
      </c>
      <c r="EF730" s="234" t="str">
        <f t="shared" si="12"/>
        <v/>
      </c>
      <c r="EG730" s="234" t="str">
        <f t="shared" si="13"/>
        <v/>
      </c>
      <c r="EH730" s="234"/>
      <c r="EI730" s="234"/>
      <c r="EJ730" s="234"/>
      <c r="EK730" s="234"/>
      <c r="EL730" s="234"/>
      <c r="EM730" s="234"/>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3" t="str">
        <f t="shared" si="14"/>
        <v/>
      </c>
      <c r="N731" s="49"/>
      <c r="O731" s="49"/>
      <c r="P731" s="49"/>
      <c r="Q731" s="49"/>
      <c r="R731" s="49"/>
      <c r="S731" s="222" t="str">
        <f>IFERROR(VLOOKUP(AF731, 'YOYO IR Scores'!A:C, 3, FALSE), "")
</f>
        <v/>
      </c>
      <c r="T731" s="49"/>
      <c r="U731" s="49"/>
      <c r="V731" s="49"/>
      <c r="W731" s="49"/>
      <c r="X731" s="224" t="str">
        <f t="shared" si="4"/>
        <v/>
      </c>
      <c r="Y731" s="225" t="str">
        <f t="shared" si="5"/>
        <v/>
      </c>
      <c r="Z731" s="225" t="str">
        <f t="shared" si="6"/>
        <v/>
      </c>
      <c r="AA731" s="224" t="str">
        <f t="shared" si="7"/>
        <v/>
      </c>
      <c r="AB731" s="223"/>
      <c r="AC731" s="223"/>
      <c r="AD731" s="223"/>
      <c r="AE731" s="223" t="str">
        <f>IFERROR(VLOOKUP(AF731, 'YOYO IR Scores'!A:C, 2, FALSE), "")</f>
        <v/>
      </c>
      <c r="AF731" s="223"/>
      <c r="AG731" s="223"/>
      <c r="AH731" s="223"/>
      <c r="AI731" s="223"/>
      <c r="AJ731" s="223"/>
      <c r="AK731" s="223"/>
      <c r="AL731" s="223"/>
      <c r="AM731" s="223"/>
      <c r="AN731" s="223"/>
      <c r="AO731" s="223"/>
      <c r="AP731" s="223"/>
      <c r="AQ731" s="223"/>
      <c r="AR731" s="223"/>
      <c r="AS731" s="223"/>
      <c r="AT731" s="223"/>
      <c r="AU731" s="223"/>
      <c r="AV731" s="223"/>
      <c r="AW731" s="223"/>
      <c r="AX731" s="223"/>
      <c r="AY731" s="223"/>
      <c r="AZ731" s="223"/>
      <c r="BA731" s="223"/>
      <c r="BB731" s="223"/>
      <c r="BC731" s="223"/>
      <c r="BD731" s="223"/>
      <c r="BE731" s="223"/>
      <c r="BF731" s="223"/>
      <c r="BG731" s="223"/>
      <c r="BH731" s="223"/>
      <c r="BI731" s="223"/>
      <c r="BJ731" s="223"/>
      <c r="BK731" s="223" t="str">
        <f t="array" ref="BK731">IF(J731="","",
IF(INDEX(Settings!$H:$H,MATCH(BY$1,Settings!$G:$G,0))=TRUE,
100-100*(J731-MIN(J:J))/(MAX(J:J)-MIN(J:J)),
100*(J731-MIN(J:J))/(MAX(J:J)-MIN(J:J))))</f>
        <v/>
      </c>
      <c r="BL731" s="223" t="str">
        <f t="array" ref="BL731">IF(J731="","",
IF(INDEX(Settings!$H:$H,MATCH(BY$1,Settings!$G:$G,0))=TRUE,
100-100*(J731-MINIFS(J:J,$E:$E,$E731))/(MAXIFS(J:J,$E:$E,$E731)-MINIFS(J:J,$E:$E,$E731)),
100*(J731-MINIFS(J:J,$E:$E,$E731))/(MAXIFS(J:J,$E:$E,$E731)-MINIFS(J:J,$E:$E,$E731))))</f>
        <v/>
      </c>
      <c r="BM731" s="223"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4" t="str">
        <f t="array" ref="BQ731">IF(J731="","",
IF(INDEX(Settings!$H:$H,MATCH(BY$1,Settings!$G:$G,0))=TRUE,
-1*(J731-AVERAGE(J:J))/STDEV(J:J),
(J731-AVERAGE(J:J))/STDEV(J:J)))</f>
        <v/>
      </c>
      <c r="BR731" s="224" t="str">
        <f>IFERROR(__xludf.DUMMYFUNCTION("IF(J731="""","""",
IF(INDEX(Settings!$H:$H,MATCH(BY$1,Settings!$G:$G,0))=TRUE,
-1*(J731-AVERAGEIFS(J:J,$E:$E,$E731))/STDEV(FILTER(J:J,$E:$E=$E731)),
(J731-AVERAGEIFS(J:J,$E:$E,$E731))/STDEV(FILTER(J:J,$E:$E=$E731))))"),"")</f>
        <v/>
      </c>
      <c r="BS731" s="224"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3" t="str">
        <f t="array" ref="BY731">IF(J731="","",
IF(INDEX(Settings!$H:$H,MATCH(BY$1,Settings!$G:$G,0))=TRUE,
100-100*(J731-MINIFS(J:J,$E:$E,$E731))/(MAXIFS(J:J,$E:$E,$E731)-MINIFS(J:J,$E:$E,$E731)),
100*(J731-MINIFS(J:J,$E:$E,$E731))/(MAXIFS(J:J,$E:$E,$E731)-MINIFS(J:J,$E:$E,$E731))))</f>
        <v/>
      </c>
      <c r="BZ731" s="223" t="str">
        <f t="array" ref="BZ731">IF(K731="","",
IF(INDEX(Settings!$H:$H,MATCH(BZ$1,Settings!$G:$G,0))=TRUE,
100-100*(K731-MINIFS(K:K,$E:$E,$E731))/(MAXIFS(K:K,$E:$E,$E731)-MINIFS(K:K,$E:$E,$E731)),
100*(K731-MINIFS(K:K,$E:$E,$E731))/(MAXIFS(K:K,$E:$E,$E731)-MINIFS(K:K,$E:$E,$E731))))</f>
        <v/>
      </c>
      <c r="CA731" s="223" t="str">
        <f t="array" ref="CA731">IF(L731="","",
IF(INDEX(Settings!$H:$H,MATCH(CA$1,Settings!$G:$G,0))=TRUE,
100-100*(L731-MINIFS(L:L,$E:$E,$E731))/(MAXIFS(L:L,$E:$E,$E731)-MINIFS(L:L,$E:$E,$E731)),
100*(L731-MINIFS(L:L,$E:$E,$E731))/(MAXIFS(L:L,$E:$E,$E731)-MINIFS(L:L,$E:$E,$E731))))</f>
        <v/>
      </c>
      <c r="CB731" s="223" t="str">
        <f t="array" ref="CB731">IF(M731="","",
IF(INDEX(Settings!$H:$H,MATCH(CB$1,Settings!$G:$G,0))=TRUE,
100-100*(M731-MINIFS(M:M,$E:$E,$E731))/(MAXIFS(M:M,$E:$E,$E731)-MINIFS(M:M,$E:$E,$E731)),
100*(M731-MINIFS(M:M,$E:$E,$E731))/(MAXIFS(M:M,$E:$E,$E731)-MINIFS(M:M,$E:$E,$E731))))</f>
        <v/>
      </c>
      <c r="CC731" s="223" t="str">
        <f t="array" ref="CC731">IF(N731="","",
IF(INDEX(Settings!$H:$H,MATCH(CC$1,Settings!$G:$G,0))=TRUE,
100-100*(N731-MINIFS(N:N,$E:$E,$E731))/(MAXIFS(N:N,$E:$E,$E731)-MINIFS(N:N,$E:$E,$E731)),
100*(N731-MINIFS(N:N,$E:$E,$E731))/(MAXIFS(N:N,$E:$E,$E731)-MINIFS(N:N,$E:$E,$E731))))</f>
        <v/>
      </c>
      <c r="CD731" s="223" t="str">
        <f t="array" ref="CD731">IF(O731="","",
IF(INDEX(Settings!$H:$H,MATCH(CD$1,Settings!$G:$G,0))=TRUE,
100-100*(O731-MINIFS(O:O,$E:$E,$E731))/(MAXIFS(O:O,$E:$E,$E731)-MINIFS(O:O,$E:$E,$E731)),
100*(O731-MINIFS(O:O,$E:$E,$E731))/(MAXIFS(O:O,$E:$E,$E731)-MINIFS(O:O,$E:$E,$E731))))</f>
        <v/>
      </c>
      <c r="CE731" s="223" t="str">
        <f t="array" ref="CE731">IF(P731="","",
IF(INDEX(Settings!$H:$H,MATCH(CE$1,Settings!$G:$G,0))=TRUE,
100-100*(P731-MINIFS(P:P,$E:$E,$E731))/(MAXIFS(P:P,$E:$E,$E731)-MINIFS(P:P,$E:$E,$E731)),
100*(P731-MINIFS(P:P,$E:$E,$E731))/(MAXIFS(P:P,$E:$E,$E731)-MINIFS(P:P,$E:$E,$E731))))</f>
        <v/>
      </c>
      <c r="CF731" s="223" t="str">
        <f t="array" ref="CF731">IF(Q731="","",
IF(INDEX(Settings!$H:$H,MATCH(CF$1,Settings!$G:$G,0))=TRUE,
100-100*(Q731-MINIFS(Q:Q,$E:$E,$E731))/(MAXIFS(Q:Q,$E:$E,$E731)-MINIFS(Q:Q,$E:$E,$E731)),
100*(Q731-MINIFS(Q:Q,$E:$E,$E731))/(MAXIFS(Q:Q,$E:$E,$E731)-MINIFS(Q:Q,$E:$E,$E731))))</f>
        <v/>
      </c>
      <c r="CG731" s="223" t="str">
        <f t="array" ref="CG731">IF(R731="","",
IF(INDEX(Settings!$H:$H,MATCH(CG$1,Settings!$G:$G,0))=TRUE,
100-100*(R731-MINIFS(R:R,$E:$E,$E731))/(MAXIFS(R:R,$E:$E,$E731)-MINIFS(R:R,$E:$E,$E731)),
100*(R731-MINIFS(R:R,$E:$E,$E731))/(MAXIFS(R:R,$E:$E,$E731)-MINIFS(R:R,$E:$E,$E731))))</f>
        <v/>
      </c>
      <c r="CH731" s="223" t="str">
        <f t="array" ref="CH731">IF(S731="","",
IF(INDEX(Settings!$H:$H,MATCH(CH$1,Settings!$G:$G,0))=TRUE,
100-100*(S731-MINIFS(S:S,$E:$E,$E731))/(MAXIFS(S:S,$E:$E,$E731)-MINIFS(S:S,$E:$E,$E731)),
100*(S731-MINIFS(S:S,$E:$E,$E731))/(MAXIFS(S:S,$E:$E,$E731)-MINIFS(S:S,$E:$E,$E731))))</f>
        <v/>
      </c>
      <c r="CI731" s="223" t="str">
        <f t="array" ref="CI731">IF(T731="","",
IF(INDEX(Settings!$H:$H,MATCH(CI$1,Settings!$G:$G,0))=TRUE,
100-100*(T731-MINIFS(T:T,$E:$E,$E731))/(MAXIFS(T:T,$E:$E,$E731)-MINIFS(T:T,$E:$E,$E731)),
100*(T731-MINIFS(T:T,$E:$E,$E731))/(MAXIFS(T:T,$E:$E,$E731)-MINIFS(T:T,$E:$E,$E731))))</f>
        <v/>
      </c>
      <c r="CJ731" s="223" t="str">
        <f t="array" ref="CJ731">IF(U731="","",
IF(INDEX(Settings!$H:$H,MATCH(CJ$1,Settings!$G:$G,0))=TRUE,
100-100*(U731-MINIFS(U:U,$E:$E,$E731))/(MAXIFS(U:U,$E:$E,$E731)-MINIFS(U:U,$E:$E,$E731)),
100*(U731-MINIFS(U:U,$E:$E,$E731))/(MAXIFS(U:U,$E:$E,$E731)-MINIFS(U:U,$E:$E,$E731))))</f>
        <v/>
      </c>
      <c r="CK731" s="223" t="str">
        <f t="array" ref="CK731">IF(V731="","",
IF(INDEX(Settings!$H:$H,MATCH(CK$1,Settings!$G:$G,0))=TRUE,
100-100*(V731-MINIFS(V:V,$E:$E,$E731))/(MAXIFS(V:V,$E:$E,$E731)-MINIFS(V:V,$E:$E,$E731)),
100*(V731-MINIFS(V:V,$E:$E,$E731))/(MAXIFS(V:V,$E:$E,$E731)-MINIFS(V:V,$E:$E,$E731))))</f>
        <v/>
      </c>
      <c r="CL731" s="223" t="str">
        <f t="array" ref="CL731">IF(W731="","",
IF(INDEX(Settings!$H:$H,MATCH(CL$1,Settings!$G:$G,0))=TRUE,
100-100*(W731-MINIFS(W:W,$E:$E,$E731))/(MAXIFS(W:W,$E:$E,$E731)-MINIFS(W:W,$E:$E,$E731)),
100*(W731-MINIFS(W:W,$E:$E,$E731))/(MAXIFS(W:W,$E:$E,$E731)-MINIFS(W:W,$E:$E,$E731))))</f>
        <v/>
      </c>
      <c r="CM731" s="223" t="str">
        <f t="array" ref="CM731">IF(X731="","",
IF(INDEX(Settings!$H:$H,MATCH(CM$1,Settings!$G:$G,0))=TRUE,
100-100*(X731-MINIFS(X:X,$E:$E,$E731))/(MAXIFS(X:X,$E:$E,$E731)-MINIFS(X:X,$E:$E,$E731)),
100*(X731-MINIFS(X:X,$E:$E,$E731))/(MAXIFS(X:X,$E:$E,$E731)-MINIFS(X:X,$E:$E,$E731))))</f>
        <v/>
      </c>
      <c r="CN731" s="223" t="str">
        <f t="array" ref="CN731">IF(Y731="","",
IF(INDEX(Settings!$H:$H,MATCH(CN$1,Settings!$G:$G,0))=TRUE,
100-100*(Y731-MINIFS(Y:Y,$E:$E,$E731))/(MAXIFS(Y:Y,$E:$E,$E731)-MINIFS(Y:Y,$E:$E,$E731)),
100*(Y731-MINIFS(Y:Y,$E:$E,$E731))/(MAXIFS(Y:Y,$E:$E,$E731)-MINIFS(Y:Y,$E:$E,$E731))))</f>
        <v/>
      </c>
      <c r="CO731" s="223" t="str">
        <f t="array" ref="CO731">IF(Z731="","",
IF(INDEX(Settings!$H:$H,MATCH(CO$1,Settings!$G:$G,0))=TRUE,
100-100*(Z731-MINIFS(Z:Z,$E:$E,$E731))/(MAXIFS(Z:Z,$E:$E,$E731)-MINIFS(Z:Z,$E:$E,$E731)),
100*(Z731-MINIFS(Z:Z,$E:$E,$E731))/(MAXIFS(Z:Z,$E:$E,$E731)-MINIFS(Z:Z,$E:$E,$E731))))</f>
        <v/>
      </c>
      <c r="CP731" s="223" t="str">
        <f t="array" ref="CP731">IF(AA731="","",
IF(INDEX(Settings!$H:$H,MATCH(CP$1,Settings!$G:$G,0))=TRUE,
100-100*(AA731-MINIFS(AA:AA,$E:$E,$E731))/(MAXIFS(AA:AA,$E:$E,$E731)-MINIFS(AA:AA,$E:$E,$E731)),
100*(AA731-MINIFS(AA:AA,$E:$E,$E731))/(MAXIFS(AA:AA,$E:$E,$E731)-MINIFS(AA:AA,$E:$E,$E731))))</f>
        <v/>
      </c>
      <c r="CQ731" s="223" t="str">
        <f t="array" ref="CQ731">IF(AB731="","",
IF(INDEX(Settings!$H:$H,MATCH(CQ$1,Settings!$G:$G,0))=TRUE,
100-100*(AB731-MINIFS(AB:AB,$E:$E,$E731))/(MAXIFS(AB:AB,$E:$E,$E731)-MINIFS(AB:AB,$E:$E,$E731)),
100*(AB731-MINIFS(AB:AB,$E:$E,$E731))/(MAXIFS(AB:AB,$E:$E,$E731)-MINIFS(AB:AB,$E:$E,$E731))))</f>
        <v/>
      </c>
      <c r="CR731" s="223" t="str">
        <f t="array" ref="CR731">IF(AC731="","",
IF(INDEX(Settings!$H:$H,MATCH(CR$1,Settings!$G:$G,0))=TRUE,
100-100*(AC731-MINIFS(AC:AC,$E:$E,$E731))/(MAXIFS(AC:AC,$E:$E,$E731)-MINIFS(AC:AC,$E:$E,$E731)),
100*(AC731-MINIFS(AC:AC,$E:$E,$E731))/(MAXIFS(AC:AC,$E:$E,$E731)-MINIFS(AC:AC,$E:$E,$E731))))</f>
        <v/>
      </c>
      <c r="CS731" s="223" t="str">
        <f t="array" ref="CS731">IF(AD731="","",
IF(INDEX(Settings!$H:$H,MATCH(CS$1,Settings!$G:$G,0))=TRUE,
100-100*(AD731-MINIFS(AD:AD,$E:$E,$E731))/(MAXIFS(AD:AD,$E:$E,$E731)-MINIFS(AD:AD,$E:$E,$E731)),
100*(AD731-MINIFS(AD:AD,$E:$E,$E731))/(MAXIFS(AD:AD,$E:$E,$E731)-MINIFS(AD:AD,$E:$E,$E731))))</f>
        <v/>
      </c>
      <c r="CT731" s="223" t="str">
        <f t="array" ref="CT731">IF(AE731="","",
IF(INDEX(Settings!$H:$H,MATCH(CT$1,Settings!$G:$G,0))=TRUE,
100-100*(AE731-MINIFS(AE:AE,$E:$E,$E731))/(MAXIFS(AE:AE,$E:$E,$E731)-MINIFS(AE:AE,$E:$E,$E731)),
100*(AE731-MINIFS(AE:AE,$E:$E,$E731))/(MAXIFS(AE:AE,$E:$E,$E731)-MINIFS(AE:AE,$E:$E,$E731))))</f>
        <v/>
      </c>
      <c r="CU731" s="223" t="str">
        <f t="array" ref="CU731">IF(AF731="","",
IF(INDEX(Settings!$H:$H,MATCH(CU$1,Settings!$G:$G,0))=TRUE,
100-100*(AF731-MINIFS(AF:AF,$E:$E,$E731))/(MAXIFS(AF:AF,$E:$E,$E731)-MINIFS(AF:AF,$E:$E,$E731)),
100*(AF731-MINIFS(AF:AF,$E:$E,$E731))/(MAXIFS(AF:AF,$E:$E,$E731)-MINIFS(AF:AF,$E:$E,$E731))))</f>
        <v/>
      </c>
      <c r="CV731" s="223" t="str">
        <f t="array" ref="CV731">IF(AG731="","",
IF(INDEX(Settings!$H:$H,MATCH(CV$1,Settings!$G:$G,0))=TRUE,
100-100*(AG731-MINIFS(AG:AG,$E:$E,$E731))/(MAXIFS(AG:AG,$E:$E,$E731)-MINIFS(AG:AG,$E:$E,$E731)),
100*(AG731-MINIFS(AG:AG,$E:$E,$E731))/(MAXIFS(AG:AG,$E:$E,$E731)-MINIFS(AG:AG,$E:$E,$E731))))</f>
        <v/>
      </c>
      <c r="CW731" s="223" t="str">
        <f t="array" ref="CW731">IF(AH731="","",
IF(INDEX(Settings!$H:$H,MATCH(CW$1,Settings!$G:$G,0))=TRUE,
100-100*(AH731-MINIFS(AH:AH,$E:$E,$E731))/(MAXIFS(AH:AH,$E:$E,$E731)-MINIFS(AH:AH,$E:$E,$E731)),
100*(AH731-MINIFS(AH:AH,$E:$E,$E731))/(MAXIFS(AH:AH,$E:$E,$E731)-MINIFS(AH:AH,$E:$E,$E731))))</f>
        <v/>
      </c>
      <c r="CX731" s="223" t="str">
        <f t="array" ref="CX731">IF(AI731="","",
IF(INDEX(Settings!$H:$H,MATCH(CX$1,Settings!$G:$G,0))=TRUE,
100-100*(AI731-MINIFS(AI:AI,$E:$E,$E731))/(MAXIFS(AI:AI,$E:$E,$E731)-MINIFS(AI:AI,$E:$E,$E731)),
100*(AI731-MINIFS(AI:AI,$E:$E,$E731))/(MAXIFS(AI:AI,$E:$E,$E731)-MINIFS(AI:AI,$E:$E,$E731))))</f>
        <v/>
      </c>
      <c r="CY731" s="223" t="str">
        <f t="array" ref="CY731">IF(AJ731="","",
IF(INDEX(Settings!$H:$H,MATCH(CY$1,Settings!$G:$G,0))=TRUE,
100-100*(AJ731-MINIFS(AJ:AJ,$E:$E,$E731))/(MAXIFS(AJ:AJ,$E:$E,$E731)-MINIFS(AJ:AJ,$E:$E,$E731)),
100*(AJ731-MINIFS(AJ:AJ,$E:$E,$E731))/(MAXIFS(AJ:AJ,$E:$E,$E731)-MINIFS(AJ:AJ,$E:$E,$E731))))</f>
        <v/>
      </c>
      <c r="CZ731" s="223" t="str">
        <f t="array" ref="CZ731">IF(AK731="","",
IF(INDEX(Settings!$H:$H,MATCH(CZ$1,Settings!$G:$G,0))=TRUE,
100-100*(AK731-MINIFS(AK:AK,$E:$E,$E731))/(MAXIFS(AK:AK,$E:$E,$E731)-MINIFS(AK:AK,$E:$E,$E731)),
100*(AK731-MINIFS(AK:AK,$E:$E,$E731))/(MAXIFS(AK:AK,$E:$E,$E731)-MINIFS(AK:AK,$E:$E,$E731))))</f>
        <v/>
      </c>
      <c r="DA731" s="223" t="str">
        <f t="array" ref="DA731">IF(AL731="","",
IF(INDEX(Settings!$H:$H,MATCH(DA$1,Settings!$G:$G,0))=TRUE,
100-100*(AL731-MINIFS(AL:AL,$E:$E,$E731))/(MAXIFS(AL:AL,$E:$E,$E731)-MINIFS(AL:AL,$E:$E,$E731)),
100*(AL731-MINIFS(AL:AL,$E:$E,$E731))/(MAXIFS(AL:AL,$E:$E,$E731)-MINIFS(AL:AL,$E:$E,$E731))))</f>
        <v/>
      </c>
      <c r="DB731" s="223" t="str">
        <f t="array" ref="DB731">IF(AM731="","",
IF(INDEX(Settings!$H:$H,MATCH(DB$1,Settings!$G:$G,0))=TRUE,
100-100*(AM731-MINIFS(AM:AM,$E:$E,$E731))/(MAXIFS(AM:AM,$E:$E,$E731)-MINIFS(AM:AM,$E:$E,$E731)),
100*(AM731-MINIFS(AM:AM,$E:$E,$E731))/(MAXIFS(AM:AM,$E:$E,$E731)-MINIFS(AM:AM,$E:$E,$E731))))</f>
        <v/>
      </c>
      <c r="DC731" s="223" t="str">
        <f t="array" ref="DC731">IF(AN731="","",
IF(INDEX(Settings!$H:$H,MATCH(DC$1,Settings!$G:$G,0))=TRUE,
100-100*(AN731-MINIFS(AN:AN,$E:$E,$E731))/(MAXIFS(AN:AN,$E:$E,$E731)-MINIFS(AN:AN,$E:$E,$E731)),
100*(AN731-MINIFS(AN:AN,$E:$E,$E731))/(MAXIFS(AN:AN,$E:$E,$E731)-MINIFS(AN:AN,$E:$E,$E731))))</f>
        <v/>
      </c>
      <c r="DD731" s="223" t="str">
        <f t="array" ref="DD731">IF(AO731="","",
IF(INDEX(Settings!$H:$H,MATCH(DD$1,Settings!$G:$G,0))=TRUE,
100-100*(AO731-MINIFS(AO:AO,$E:$E,$E731))/(MAXIFS(AO:AO,$E:$E,$E731)-MINIFS(AO:AO,$E:$E,$E731)),
100*(AO731-MINIFS(AO:AO,$E:$E,$E731))/(MAXIFS(AO:AO,$E:$E,$E731)-MINIFS(AO:AO,$E:$E,$E731))))</f>
        <v/>
      </c>
      <c r="DE731" s="223" t="str">
        <f t="array" ref="DE731">IF(AP731="","",
IF(INDEX(Settings!$H:$H,MATCH(DE$1,Settings!$G:$G,0))=TRUE,
100-100*(AP731-MINIFS(AP:AP,$E:$E,$E731))/(MAXIFS(AP:AP,$E:$E,$E731)-MINIFS(AP:AP,$E:$E,$E731)),
100*(AP731-MINIFS(AP:AP,$E:$E,$E731))/(MAXIFS(AP:AP,$E:$E,$E731)-MINIFS(AP:AP,$E:$E,$E731))))</f>
        <v/>
      </c>
      <c r="DF731" s="223" t="str">
        <f t="array" ref="DF731">IF(AQ731="","",
IF(INDEX(Settings!$H:$H,MATCH(DF$1,Settings!$G:$G,0))=TRUE,
100-100*(AQ731-MINIFS(AQ:AQ,$E:$E,$E731))/(MAXIFS(AQ:AQ,$E:$E,$E731)-MINIFS(AQ:AQ,$E:$E,$E731)),
100*(AQ731-MINIFS(AQ:AQ,$E:$E,$E731))/(MAXIFS(AQ:AQ,$E:$E,$E731)-MINIFS(AQ:AQ,$E:$E,$E731))))</f>
        <v/>
      </c>
      <c r="DG731" s="223" t="str">
        <f t="array" ref="DG731">IF(AR731="","",
IF(INDEX(Settings!$H:$H,MATCH(DG$1,Settings!$G:$G,0))=TRUE,
100-100*(AR731-MINIFS(AR:AR,$E:$E,$E731))/(MAXIFS(AR:AR,$E:$E,$E731)-MINIFS(AR:AR,$E:$E,$E731)),
100*(AR731-MINIFS(AR:AR,$E:$E,$E731))/(MAXIFS(AR:AR,$E:$E,$E731)-MINIFS(AR:AR,$E:$E,$E731))))</f>
        <v/>
      </c>
      <c r="DH731" s="223" t="str">
        <f t="array" ref="DH731">IF(AS731="","",
IF(INDEX(Settings!$H:$H,MATCH(DH$1,Settings!$G:$G,0))=TRUE,
100-100*(AS731-MINIFS(AS:AS,$E:$E,$E731))/(MAXIFS(AS:AS,$E:$E,$E731)-MINIFS(AS:AS,$E:$E,$E731)),
100*(AS731-MINIFS(AS:AS,$E:$E,$E731))/(MAXIFS(AS:AS,$E:$E,$E731)-MINIFS(AS:AS,$E:$E,$E731))))</f>
        <v/>
      </c>
      <c r="DI731" s="223" t="str">
        <f t="array" ref="DI731">IF(AT731="","",
IF(INDEX(Settings!$H:$H,MATCH(DI$1,Settings!$G:$G,0))=TRUE,
100-100*(AT731-MINIFS(AT:AT,$E:$E,$E731))/(MAXIFS(AT:AT,$E:$E,$E731)-MINIFS(AT:AT,$E:$E,$E731)),
100*(AT731-MINIFS(AT:AT,$E:$E,$E731))/(MAXIFS(AT:AT,$E:$E,$E731)-MINIFS(AT:AT,$E:$E,$E731))))</f>
        <v/>
      </c>
      <c r="DJ731" s="223" t="str">
        <f t="array" ref="DJ731">IF(AU731="","",
IF(INDEX(Settings!$H:$H,MATCH(DJ$1,Settings!$G:$G,0))=TRUE,
100-100*(AU731-MINIFS(AU:AU,$E:$E,$E731))/(MAXIFS(AU:AU,$E:$E,$E731)-MINIFS(AU:AU,$E:$E,$E731)),
100*(AU731-MINIFS(AU:AU,$E:$E,$E731))/(MAXIFS(AU:AU,$E:$E,$E731)-MINIFS(AU:AU,$E:$E,$E731))))</f>
        <v/>
      </c>
      <c r="DK731" s="223" t="str">
        <f t="array" ref="DK731">IF(AV731="","",
IF(INDEX(Settings!$H:$H,MATCH(DK$1,Settings!$G:$G,0))=TRUE,
100-100*(AV731-MINIFS(AV:AV,$E:$E,$E731))/(MAXIFS(AV:AV,$E:$E,$E731)-MINIFS(AV:AV,$E:$E,$E731)),
100*(AV731-MINIFS(AV:AV,$E:$E,$E731))/(MAXIFS(AV:AV,$E:$E,$E731)-MINIFS(AV:AV,$E:$E,$E731))))</f>
        <v/>
      </c>
      <c r="DL731" s="223" t="str">
        <f t="array" ref="DL731">IF(AW731="","",
IF(INDEX(Settings!$H:$H,MATCH(DL$1,Settings!$G:$G,0))=TRUE,
100-100*(AW731-MINIFS(AW:AW,$E:$E,$E731))/(MAXIFS(AW:AW,$E:$E,$E731)-MINIFS(AW:AW,$E:$E,$E731)),
100*(AW731-MINIFS(AW:AW,$E:$E,$E731))/(MAXIFS(AW:AW,$E:$E,$E731)-MINIFS(AW:AW,$E:$E,$E731))))</f>
        <v/>
      </c>
      <c r="DM731" s="223" t="str">
        <f t="array" ref="DM731">IF(AX731="","",
IF(INDEX(Settings!$H:$H,MATCH(DM$1,Settings!$G:$G,0))=TRUE,
100-100*(AX731-MINIFS(AX:AX,$E:$E,$E731))/(MAXIFS(AX:AX,$E:$E,$E731)-MINIFS(AX:AX,$E:$E,$E731)),
100*(AX731-MINIFS(AX:AX,$E:$E,$E731))/(MAXIFS(AX:AX,$E:$E,$E731)-MINIFS(AX:AX,$E:$E,$E731))))</f>
        <v/>
      </c>
      <c r="DN731" s="223" t="str">
        <f t="array" ref="DN731">IF(AY731="","",
IF(INDEX(Settings!$H:$H,MATCH(DN$1,Settings!$G:$G,0))=TRUE,
100-100*(AY731-MINIFS(AY:AY,$E:$E,$E731))/(MAXIFS(AY:AY,$E:$E,$E731)-MINIFS(AY:AY,$E:$E,$E731)),
100*(AY731-MINIFS(AY:AY,$E:$E,$E731))/(MAXIFS(AY:AY,$E:$E,$E731)-MINIFS(AY:AY,$E:$E,$E731))))</f>
        <v/>
      </c>
      <c r="DO731" s="223" t="str">
        <f t="array" ref="DO731">IF(AZ731="","",
IF(INDEX(Settings!$H:$H,MATCH(DO$1,Settings!$G:$G,0))=TRUE,
100-100*(AZ731-MINIFS(AZ:AZ,$E:$E,$E731))/(MAXIFS(AZ:AZ,$E:$E,$E731)-MINIFS(AZ:AZ,$E:$E,$E731)),
100*(AZ731-MINIFS(AZ:AZ,$E:$E,$E731))/(MAXIFS(AZ:AZ,$E:$E,$E731)-MINIFS(AZ:AZ,$E:$E,$E731))))</f>
        <v/>
      </c>
      <c r="DP731" s="223" t="str">
        <f t="array" ref="DP731">IF(BA731="","",
IF(INDEX(Settings!$H:$H,MATCH(DP$1,Settings!$G:$G,0))=TRUE,
100-100*(BA731-MINIFS(BA:BA,$E:$E,$E731))/(MAXIFS(BA:BA,$E:$E,$E731)-MINIFS(BA:BA,$E:$E,$E731)),
100*(BA731-MINIFS(BA:BA,$E:$E,$E731))/(MAXIFS(BA:BA,$E:$E,$E731)-MINIFS(BA:BA,$E:$E,$E731))))</f>
        <v/>
      </c>
      <c r="DQ731" s="223" t="str">
        <f t="array" ref="DQ731">IF(BB731="","",
IF(INDEX(Settings!$H:$H,MATCH(DQ$1,Settings!$G:$G,0))=TRUE,
100-100*(BB731-MINIFS(BB:BB,$E:$E,$E731))/(MAXIFS(BB:BB,$E:$E,$E731)-MINIFS(BB:BB,$E:$E,$E731)),
100*(BB731-MINIFS(BB:BB,$E:$E,$E731))/(MAXIFS(BB:BB,$E:$E,$E731)-MINIFS(BB:BB,$E:$E,$E731))))</f>
        <v/>
      </c>
      <c r="DR731" s="223" t="str">
        <f t="array" ref="DR731">IF(BC731="","",
IF(INDEX(Settings!$H:$H,MATCH(DR$1,Settings!$G:$G,0))=TRUE,
100-100*(BC731-MINIFS(BC:BC,$E:$E,$E731))/(MAXIFS(BC:BC,$E:$E,$E731)-MINIFS(BC:BC,$E:$E,$E731)),
100*(BC731-MINIFS(BC:BC,$E:$E,$E731))/(MAXIFS(BC:BC,$E:$E,$E731)-MINIFS(BC:BC,$E:$E,$E731))))</f>
        <v/>
      </c>
      <c r="DS731" s="223" t="str">
        <f t="array" ref="DS731">IF(BD731="","",
IF(INDEX(Settings!$H:$H,MATCH(DS$1,Settings!$G:$G,0))=TRUE,
100-100*(BD731-MINIFS(BD:BD,$E:$E,$E731))/(MAXIFS(BD:BD,$E:$E,$E731)-MINIFS(BD:BD,$E:$E,$E731)),
100*(BD731-MINIFS(BD:BD,$E:$E,$E731))/(MAXIFS(BD:BD,$E:$E,$E731)-MINIFS(BD:BD,$E:$E,$E731))))</f>
        <v/>
      </c>
      <c r="DT731" s="223" t="str">
        <f t="array" ref="DT731">IF(BE731="","",
IF(INDEX(Settings!$H:$H,MATCH(DT$1,Settings!$G:$G,0))=TRUE,
100-100*(BE731-MINIFS(BE:BE,$E:$E,$E731))/(MAXIFS(BE:BE,$E:$E,$E731)-MINIFS(BE:BE,$E:$E,$E731)),
100*(BE731-MINIFS(BE:BE,$E:$E,$E731))/(MAXIFS(BE:BE,$E:$E,$E731)-MINIFS(BE:BE,$E:$E,$E731))))</f>
        <v/>
      </c>
      <c r="DU731" s="223" t="str">
        <f t="array" ref="DU731">IF(BF731="","",
IF(INDEX(Settings!$H:$H,MATCH(DU$1,Settings!$G:$G,0))=TRUE,
100-100*(BF731-MINIFS(BF:BF,$E:$E,$E731))/(MAXIFS(BF:BF,$E:$E,$E731)-MINIFS(BF:BF,$E:$E,$E731)),
100*(BF731-MINIFS(BF:BF,$E:$E,$E731))/(MAXIFS(BF:BF,$E:$E,$E731)-MINIFS(BF:BF,$E:$E,$E731))))</f>
        <v/>
      </c>
      <c r="DV731" s="223" t="str">
        <f t="array" ref="DV731">IF(BG731="","",
IF(INDEX(Settings!$H:$H,MATCH(DV$1,Settings!$G:$G,0))=TRUE,
100-100*(BG731-MINIFS(BG:BG,$E:$E,$E731))/(MAXIFS(BG:BG,$E:$E,$E731)-MINIFS(BG:BG,$E:$E,$E731)),
100*(BG731-MINIFS(BG:BG,$E:$E,$E731))/(MAXIFS(BG:BG,$E:$E,$E731)-MINIFS(BG:BG,$E:$E,$E731))))</f>
        <v/>
      </c>
      <c r="DW731" s="223" t="str">
        <f t="array" ref="DW731">IF(BH731="","",
IF(INDEX(Settings!$H:$H,MATCH(DW$1,Settings!$G:$G,0))=TRUE,
100-100*(BH731-MINIFS(BH:BH,$E:$E,$E731))/(MAXIFS(BH:BH,$E:$E,$E731)-MINIFS(BH:BH,$E:$E,$E731)),
100*(BH731-MINIFS(BH:BH,$E:$E,$E731))/(MAXIFS(BH:BH,$E:$E,$E731)-MINIFS(BH:BH,$E:$E,$E731))))</f>
        <v/>
      </c>
      <c r="DX731" s="223" t="str">
        <f t="array" ref="DX731">IF(BI731="","",
IF(INDEX(Settings!$H:$H,MATCH(DX$1,Settings!$G:$G,0))=TRUE,
100-100*(BI731-MINIFS(BI:BI,$E:$E,$E731))/(MAXIFS(BI:BI,$E:$E,$E731)-MINIFS(BI:BI,$E:$E,$E731)),
100*(BI731-MINIFS(BI:BI,$E:$E,$E731))/(MAXIFS(BI:BI,$E:$E,$E731)-MINIFS(BI:BI,$E:$E,$E731))))</f>
        <v/>
      </c>
      <c r="DY731" s="223" t="str">
        <f t="array" ref="DY731">IF(BJ731="","",
IF(INDEX(Settings!$H:$H,MATCH(DY$1,Settings!$G:$G,0))=TRUE,
100-100*(BJ731-MINIFS(BJ:BJ,$E:$E,$E731))/(MAXIFS(BJ:BJ,$E:$E,$E731)-MINIFS(BJ:BJ,$E:$E,$E731)),
100*(BJ731-MINIFS(BJ:BJ,$E:$E,$E731))/(MAXIFS(BJ:BJ,$E:$E,$E731)-MINIFS(BJ:BJ,$E:$E,$E731))))</f>
        <v/>
      </c>
      <c r="DZ731" s="225"/>
      <c r="EA731" s="225"/>
      <c r="EB731" s="225" t="str">
        <f t="shared" si="8"/>
        <v/>
      </c>
      <c r="EC731" s="225" t="str">
        <f t="shared" si="9"/>
        <v/>
      </c>
      <c r="ED731" s="225" t="str">
        <f t="shared" si="10"/>
        <v/>
      </c>
      <c r="EE731" s="225" t="str">
        <f t="shared" si="11"/>
        <v/>
      </c>
      <c r="EF731" s="225" t="str">
        <f t="shared" si="12"/>
        <v/>
      </c>
      <c r="EG731" s="225" t="str">
        <f t="shared" si="13"/>
        <v/>
      </c>
      <c r="EH731" s="225"/>
      <c r="EI731" s="225"/>
      <c r="EJ731" s="225"/>
      <c r="EK731" s="225"/>
      <c r="EL731" s="225"/>
      <c r="EM731" s="225"/>
    </row>
    <row r="732">
      <c r="A732" s="231"/>
      <c r="B732" s="231"/>
      <c r="C732" s="231"/>
      <c r="D732" s="231" t="str">
        <f t="array" ref="D732">IFERROR(INDEX(Profiles!$B:$B,MATCH($A732,Profiles!$A:$A,0)),"")</f>
        <v/>
      </c>
      <c r="E732" s="231"/>
      <c r="F732" s="231"/>
      <c r="G732" s="231"/>
      <c r="H732" s="231"/>
      <c r="I732" s="231" t="str">
        <f>IF(A732="","",IF(Settings!$N$3="DATE",F732&amp;": "&amp;TEXT(B732,"M/DD/YY"),F732&amp;": "&amp;H732))</f>
        <v/>
      </c>
      <c r="J732" s="231"/>
      <c r="K732" s="231"/>
      <c r="L732" s="231"/>
      <c r="M732" s="232" t="str">
        <f t="shared" si="14"/>
        <v/>
      </c>
      <c r="N732" s="231"/>
      <c r="O732" s="231"/>
      <c r="P732" s="231"/>
      <c r="Q732" s="231"/>
      <c r="R732" s="231"/>
      <c r="S732" s="230" t="str">
        <f>IFERROR(VLOOKUP(AF732, 'YOYO IR Scores'!A:C, 3, FALSE), "")
</f>
        <v/>
      </c>
      <c r="T732" s="231"/>
      <c r="U732" s="231"/>
      <c r="V732" s="231"/>
      <c r="W732" s="231"/>
      <c r="X732" s="233" t="str">
        <f t="shared" si="4"/>
        <v/>
      </c>
      <c r="Y732" s="234" t="str">
        <f t="shared" si="5"/>
        <v/>
      </c>
      <c r="Z732" s="234" t="str">
        <f t="shared" si="6"/>
        <v/>
      </c>
      <c r="AA732" s="233" t="str">
        <f t="shared" si="7"/>
        <v/>
      </c>
      <c r="AB732" s="232"/>
      <c r="AC732" s="232"/>
      <c r="AD732" s="232"/>
      <c r="AE732" s="232" t="str">
        <f>IFERROR(VLOOKUP(AF732, 'YOYO IR Scores'!A:C, 2, FALSE), "")</f>
        <v/>
      </c>
      <c r="AF732" s="232"/>
      <c r="AG732" s="23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c r="BD732" s="232"/>
      <c r="BE732" s="232"/>
      <c r="BF732" s="232"/>
      <c r="BG732" s="232"/>
      <c r="BH732" s="232"/>
      <c r="BI732" s="232"/>
      <c r="BJ732" s="232"/>
      <c r="BK732" s="232" t="str">
        <f t="array" ref="BK732">IF(J732="","",
IF(INDEX(Settings!$H:$H,MATCH(BY$1,Settings!$G:$G,0))=TRUE,
100-100*(J732-MIN(J:J))/(MAX(J:J)-MIN(J:J)),
100*(J732-MIN(J:J))/(MAX(J:J)-MIN(J:J))))</f>
        <v/>
      </c>
      <c r="BL732" s="232" t="str">
        <f t="array" ref="BL732">IF(J732="","",
IF(INDEX(Settings!$H:$H,MATCH(BY$1,Settings!$G:$G,0))=TRUE,
100-100*(J732-MINIFS(J:J,$E:$E,$E732))/(MAXIFS(J:J,$E:$E,$E732)-MINIFS(J:J,$E:$E,$E732)),
100*(J732-MINIFS(J:J,$E:$E,$E732))/(MAXIFS(J:J,$E:$E,$E732)-MINIFS(J:J,$E:$E,$E732))))</f>
        <v/>
      </c>
      <c r="BM732" s="232" t="str">
        <f t="array" ref="BM732">IF(J732="","",
IF(INDEX(Settings!$H:$H,MATCH(BY$1,Settings!$G:$G,0))=TRUE,
100-100*(J732-MINIFS(J:J,$E:$E,$E732,$I:$I,$I732))/(MAXIFS(J:J,$E:$E,$E732,$I:$I,$I732)-MINIFS(J:J,$E:$E,$E732,$I:$I,$I732)),
100*(J732-MINIFS(J:J,$E:$E,$E732,$I:$I,$I732))/(MAXIFS(J:J,$E:$E,$E732,$I:$I,$I732)-MINIFS(J:J,$E:$E,$E732,$I:$I,$I732))))</f>
        <v/>
      </c>
      <c r="BN732" s="231" t="str">
        <f t="array" ref="BN732">IF(J732="","",
IF(INDEX(Settings!$H:$H,MATCH(BY$1,Settings!$G:$G,0))=TRUE,
100-100*PERCENTRANK(J:J,J732),
100*PERCENTRANK(J:J,J732)))</f>
        <v/>
      </c>
      <c r="BO732" s="231" t="str">
        <f>IFERROR(__xludf.DUMMYFUNCTION("IF(J732="""","""",
IF(INDEX(Settings!$H:$H,MATCH(BY$1,Settings!$G:$G,0))=TRUE,
100-100*PERCENTRANK(FILTER(J:J,$E:$E=$E732),J732),
100*PERCENTRANK(FILTER(J:J,$E:$E=$E732),J732)))"),"")</f>
        <v/>
      </c>
      <c r="BP732" s="231" t="str">
        <f>IFERROR(__xludf.DUMMYFUNCTION("IF(J732="""","""",
IF(INDEX(Settings!$H:$H,MATCH(BY$1,Settings!$G:$G,0))=TRUE,
100-100*PERCENTRANK(FILTER(J:J,$E:$E=$E732,$I:$I=$I732),J732),
100*PERCENTRANK(FILTER(J:J,$E:$E=$E732,$I:$I=$I732),J732)))"),"")</f>
        <v/>
      </c>
      <c r="BQ732" s="233" t="str">
        <f t="array" ref="BQ732">IF(J732="","",
IF(INDEX(Settings!$H:$H,MATCH(BY$1,Settings!$G:$G,0))=TRUE,
-1*(J732-AVERAGE(J:J))/STDEV(J:J),
(J732-AVERAGE(J:J))/STDEV(J:J)))</f>
        <v/>
      </c>
      <c r="BR732" s="233" t="str">
        <f>IFERROR(__xludf.DUMMYFUNCTION("IF(J732="""","""",
IF(INDEX(Settings!$H:$H,MATCH(BY$1,Settings!$G:$G,0))=TRUE,
-1*(J732-AVERAGEIFS(J:J,$E:$E,$E732))/STDEV(FILTER(J:J,$E:$E=$E732)),
(J732-AVERAGEIFS(J:J,$E:$E,$E732))/STDEV(FILTER(J:J,$E:$E=$E732))))"),"")</f>
        <v/>
      </c>
      <c r="BS732" s="233"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1"/>
      <c r="BX732" s="231"/>
      <c r="BY732" s="232" t="str">
        <f t="array" ref="BY732">IF(J732="","",
IF(INDEX(Settings!$H:$H,MATCH(BY$1,Settings!$G:$G,0))=TRUE,
100-100*(J732-MINIFS(J:J,$E:$E,$E732))/(MAXIFS(J:J,$E:$E,$E732)-MINIFS(J:J,$E:$E,$E732)),
100*(J732-MINIFS(J:J,$E:$E,$E732))/(MAXIFS(J:J,$E:$E,$E732)-MINIFS(J:J,$E:$E,$E732))))</f>
        <v/>
      </c>
      <c r="BZ732" s="232" t="str">
        <f t="array" ref="BZ732">IF(K732="","",
IF(INDEX(Settings!$H:$H,MATCH(BZ$1,Settings!$G:$G,0))=TRUE,
100-100*(K732-MINIFS(K:K,$E:$E,$E732))/(MAXIFS(K:K,$E:$E,$E732)-MINIFS(K:K,$E:$E,$E732)),
100*(K732-MINIFS(K:K,$E:$E,$E732))/(MAXIFS(K:K,$E:$E,$E732)-MINIFS(K:K,$E:$E,$E732))))</f>
        <v/>
      </c>
      <c r="CA732" s="232" t="str">
        <f t="array" ref="CA732">IF(L732="","",
IF(INDEX(Settings!$H:$H,MATCH(CA$1,Settings!$G:$G,0))=TRUE,
100-100*(L732-MINIFS(L:L,$E:$E,$E732))/(MAXIFS(L:L,$E:$E,$E732)-MINIFS(L:L,$E:$E,$E732)),
100*(L732-MINIFS(L:L,$E:$E,$E732))/(MAXIFS(L:L,$E:$E,$E732)-MINIFS(L:L,$E:$E,$E732))))</f>
        <v/>
      </c>
      <c r="CB732" s="232" t="str">
        <f t="array" ref="CB732">IF(M732="","",
IF(INDEX(Settings!$H:$H,MATCH(CB$1,Settings!$G:$G,0))=TRUE,
100-100*(M732-MINIFS(M:M,$E:$E,$E732))/(MAXIFS(M:M,$E:$E,$E732)-MINIFS(M:M,$E:$E,$E732)),
100*(M732-MINIFS(M:M,$E:$E,$E732))/(MAXIFS(M:M,$E:$E,$E732)-MINIFS(M:M,$E:$E,$E732))))</f>
        <v/>
      </c>
      <c r="CC732" s="232" t="str">
        <f t="array" ref="CC732">IF(N732="","",
IF(INDEX(Settings!$H:$H,MATCH(CC$1,Settings!$G:$G,0))=TRUE,
100-100*(N732-MINIFS(N:N,$E:$E,$E732))/(MAXIFS(N:N,$E:$E,$E732)-MINIFS(N:N,$E:$E,$E732)),
100*(N732-MINIFS(N:N,$E:$E,$E732))/(MAXIFS(N:N,$E:$E,$E732)-MINIFS(N:N,$E:$E,$E732))))</f>
        <v/>
      </c>
      <c r="CD732" s="232" t="str">
        <f t="array" ref="CD732">IF(O732="","",
IF(INDEX(Settings!$H:$H,MATCH(CD$1,Settings!$G:$G,0))=TRUE,
100-100*(O732-MINIFS(O:O,$E:$E,$E732))/(MAXIFS(O:O,$E:$E,$E732)-MINIFS(O:O,$E:$E,$E732)),
100*(O732-MINIFS(O:O,$E:$E,$E732))/(MAXIFS(O:O,$E:$E,$E732)-MINIFS(O:O,$E:$E,$E732))))</f>
        <v/>
      </c>
      <c r="CE732" s="232" t="str">
        <f t="array" ref="CE732">IF(P732="","",
IF(INDEX(Settings!$H:$H,MATCH(CE$1,Settings!$G:$G,0))=TRUE,
100-100*(P732-MINIFS(P:P,$E:$E,$E732))/(MAXIFS(P:P,$E:$E,$E732)-MINIFS(P:P,$E:$E,$E732)),
100*(P732-MINIFS(P:P,$E:$E,$E732))/(MAXIFS(P:P,$E:$E,$E732)-MINIFS(P:P,$E:$E,$E732))))</f>
        <v/>
      </c>
      <c r="CF732" s="232" t="str">
        <f t="array" ref="CF732">IF(Q732="","",
IF(INDEX(Settings!$H:$H,MATCH(CF$1,Settings!$G:$G,0))=TRUE,
100-100*(Q732-MINIFS(Q:Q,$E:$E,$E732))/(MAXIFS(Q:Q,$E:$E,$E732)-MINIFS(Q:Q,$E:$E,$E732)),
100*(Q732-MINIFS(Q:Q,$E:$E,$E732))/(MAXIFS(Q:Q,$E:$E,$E732)-MINIFS(Q:Q,$E:$E,$E732))))</f>
        <v/>
      </c>
      <c r="CG732" s="232" t="str">
        <f t="array" ref="CG732">IF(R732="","",
IF(INDEX(Settings!$H:$H,MATCH(CG$1,Settings!$G:$G,0))=TRUE,
100-100*(R732-MINIFS(R:R,$E:$E,$E732))/(MAXIFS(R:R,$E:$E,$E732)-MINIFS(R:R,$E:$E,$E732)),
100*(R732-MINIFS(R:R,$E:$E,$E732))/(MAXIFS(R:R,$E:$E,$E732)-MINIFS(R:R,$E:$E,$E732))))</f>
        <v/>
      </c>
      <c r="CH732" s="232" t="str">
        <f t="array" ref="CH732">IF(S732="","",
IF(INDEX(Settings!$H:$H,MATCH(CH$1,Settings!$G:$G,0))=TRUE,
100-100*(S732-MINIFS(S:S,$E:$E,$E732))/(MAXIFS(S:S,$E:$E,$E732)-MINIFS(S:S,$E:$E,$E732)),
100*(S732-MINIFS(S:S,$E:$E,$E732))/(MAXIFS(S:S,$E:$E,$E732)-MINIFS(S:S,$E:$E,$E732))))</f>
        <v/>
      </c>
      <c r="CI732" s="232" t="str">
        <f t="array" ref="CI732">IF(T732="","",
IF(INDEX(Settings!$H:$H,MATCH(CI$1,Settings!$G:$G,0))=TRUE,
100-100*(T732-MINIFS(T:T,$E:$E,$E732))/(MAXIFS(T:T,$E:$E,$E732)-MINIFS(T:T,$E:$E,$E732)),
100*(T732-MINIFS(T:T,$E:$E,$E732))/(MAXIFS(T:T,$E:$E,$E732)-MINIFS(T:T,$E:$E,$E732))))</f>
        <v/>
      </c>
      <c r="CJ732" s="232" t="str">
        <f t="array" ref="CJ732">IF(U732="","",
IF(INDEX(Settings!$H:$H,MATCH(CJ$1,Settings!$G:$G,0))=TRUE,
100-100*(U732-MINIFS(U:U,$E:$E,$E732))/(MAXIFS(U:U,$E:$E,$E732)-MINIFS(U:U,$E:$E,$E732)),
100*(U732-MINIFS(U:U,$E:$E,$E732))/(MAXIFS(U:U,$E:$E,$E732)-MINIFS(U:U,$E:$E,$E732))))</f>
        <v/>
      </c>
      <c r="CK732" s="232" t="str">
        <f t="array" ref="CK732">IF(V732="","",
IF(INDEX(Settings!$H:$H,MATCH(CK$1,Settings!$G:$G,0))=TRUE,
100-100*(V732-MINIFS(V:V,$E:$E,$E732))/(MAXIFS(V:V,$E:$E,$E732)-MINIFS(V:V,$E:$E,$E732)),
100*(V732-MINIFS(V:V,$E:$E,$E732))/(MAXIFS(V:V,$E:$E,$E732)-MINIFS(V:V,$E:$E,$E732))))</f>
        <v/>
      </c>
      <c r="CL732" s="232" t="str">
        <f t="array" ref="CL732">IF(W732="","",
IF(INDEX(Settings!$H:$H,MATCH(CL$1,Settings!$G:$G,0))=TRUE,
100-100*(W732-MINIFS(W:W,$E:$E,$E732))/(MAXIFS(W:W,$E:$E,$E732)-MINIFS(W:W,$E:$E,$E732)),
100*(W732-MINIFS(W:W,$E:$E,$E732))/(MAXIFS(W:W,$E:$E,$E732)-MINIFS(W:W,$E:$E,$E732))))</f>
        <v/>
      </c>
      <c r="CM732" s="232" t="str">
        <f t="array" ref="CM732">IF(X732="","",
IF(INDEX(Settings!$H:$H,MATCH(CM$1,Settings!$G:$G,0))=TRUE,
100-100*(X732-MINIFS(X:X,$E:$E,$E732))/(MAXIFS(X:X,$E:$E,$E732)-MINIFS(X:X,$E:$E,$E732)),
100*(X732-MINIFS(X:X,$E:$E,$E732))/(MAXIFS(X:X,$E:$E,$E732)-MINIFS(X:X,$E:$E,$E732))))</f>
        <v/>
      </c>
      <c r="CN732" s="232" t="str">
        <f t="array" ref="CN732">IF(Y732="","",
IF(INDEX(Settings!$H:$H,MATCH(CN$1,Settings!$G:$G,0))=TRUE,
100-100*(Y732-MINIFS(Y:Y,$E:$E,$E732))/(MAXIFS(Y:Y,$E:$E,$E732)-MINIFS(Y:Y,$E:$E,$E732)),
100*(Y732-MINIFS(Y:Y,$E:$E,$E732))/(MAXIFS(Y:Y,$E:$E,$E732)-MINIFS(Y:Y,$E:$E,$E732))))</f>
        <v/>
      </c>
      <c r="CO732" s="232" t="str">
        <f t="array" ref="CO732">IF(Z732="","",
IF(INDEX(Settings!$H:$H,MATCH(CO$1,Settings!$G:$G,0))=TRUE,
100-100*(Z732-MINIFS(Z:Z,$E:$E,$E732))/(MAXIFS(Z:Z,$E:$E,$E732)-MINIFS(Z:Z,$E:$E,$E732)),
100*(Z732-MINIFS(Z:Z,$E:$E,$E732))/(MAXIFS(Z:Z,$E:$E,$E732)-MINIFS(Z:Z,$E:$E,$E732))))</f>
        <v/>
      </c>
      <c r="CP732" s="232" t="str">
        <f t="array" ref="CP732">IF(AA732="","",
IF(INDEX(Settings!$H:$H,MATCH(CP$1,Settings!$G:$G,0))=TRUE,
100-100*(AA732-MINIFS(AA:AA,$E:$E,$E732))/(MAXIFS(AA:AA,$E:$E,$E732)-MINIFS(AA:AA,$E:$E,$E732)),
100*(AA732-MINIFS(AA:AA,$E:$E,$E732))/(MAXIFS(AA:AA,$E:$E,$E732)-MINIFS(AA:AA,$E:$E,$E732))))</f>
        <v/>
      </c>
      <c r="CQ732" s="232" t="str">
        <f t="array" ref="CQ732">IF(AB732="","",
IF(INDEX(Settings!$H:$H,MATCH(CQ$1,Settings!$G:$G,0))=TRUE,
100-100*(AB732-MINIFS(AB:AB,$E:$E,$E732))/(MAXIFS(AB:AB,$E:$E,$E732)-MINIFS(AB:AB,$E:$E,$E732)),
100*(AB732-MINIFS(AB:AB,$E:$E,$E732))/(MAXIFS(AB:AB,$E:$E,$E732)-MINIFS(AB:AB,$E:$E,$E732))))</f>
        <v/>
      </c>
      <c r="CR732" s="232" t="str">
        <f t="array" ref="CR732">IF(AC732="","",
IF(INDEX(Settings!$H:$H,MATCH(CR$1,Settings!$G:$G,0))=TRUE,
100-100*(AC732-MINIFS(AC:AC,$E:$E,$E732))/(MAXIFS(AC:AC,$E:$E,$E732)-MINIFS(AC:AC,$E:$E,$E732)),
100*(AC732-MINIFS(AC:AC,$E:$E,$E732))/(MAXIFS(AC:AC,$E:$E,$E732)-MINIFS(AC:AC,$E:$E,$E732))))</f>
        <v/>
      </c>
      <c r="CS732" s="232" t="str">
        <f t="array" ref="CS732">IF(AD732="","",
IF(INDEX(Settings!$H:$H,MATCH(CS$1,Settings!$G:$G,0))=TRUE,
100-100*(AD732-MINIFS(AD:AD,$E:$E,$E732))/(MAXIFS(AD:AD,$E:$E,$E732)-MINIFS(AD:AD,$E:$E,$E732)),
100*(AD732-MINIFS(AD:AD,$E:$E,$E732))/(MAXIFS(AD:AD,$E:$E,$E732)-MINIFS(AD:AD,$E:$E,$E732))))</f>
        <v/>
      </c>
      <c r="CT732" s="232" t="str">
        <f t="array" ref="CT732">IF(AE732="","",
IF(INDEX(Settings!$H:$H,MATCH(CT$1,Settings!$G:$G,0))=TRUE,
100-100*(AE732-MINIFS(AE:AE,$E:$E,$E732))/(MAXIFS(AE:AE,$E:$E,$E732)-MINIFS(AE:AE,$E:$E,$E732)),
100*(AE732-MINIFS(AE:AE,$E:$E,$E732))/(MAXIFS(AE:AE,$E:$E,$E732)-MINIFS(AE:AE,$E:$E,$E732))))</f>
        <v/>
      </c>
      <c r="CU732" s="232" t="str">
        <f t="array" ref="CU732">IF(AF732="","",
IF(INDEX(Settings!$H:$H,MATCH(CU$1,Settings!$G:$G,0))=TRUE,
100-100*(AF732-MINIFS(AF:AF,$E:$E,$E732))/(MAXIFS(AF:AF,$E:$E,$E732)-MINIFS(AF:AF,$E:$E,$E732)),
100*(AF732-MINIFS(AF:AF,$E:$E,$E732))/(MAXIFS(AF:AF,$E:$E,$E732)-MINIFS(AF:AF,$E:$E,$E732))))</f>
        <v/>
      </c>
      <c r="CV732" s="232" t="str">
        <f t="array" ref="CV732">IF(AG732="","",
IF(INDEX(Settings!$H:$H,MATCH(CV$1,Settings!$G:$G,0))=TRUE,
100-100*(AG732-MINIFS(AG:AG,$E:$E,$E732))/(MAXIFS(AG:AG,$E:$E,$E732)-MINIFS(AG:AG,$E:$E,$E732)),
100*(AG732-MINIFS(AG:AG,$E:$E,$E732))/(MAXIFS(AG:AG,$E:$E,$E732)-MINIFS(AG:AG,$E:$E,$E732))))</f>
        <v/>
      </c>
      <c r="CW732" s="232" t="str">
        <f t="array" ref="CW732">IF(AH732="","",
IF(INDEX(Settings!$H:$H,MATCH(CW$1,Settings!$G:$G,0))=TRUE,
100-100*(AH732-MINIFS(AH:AH,$E:$E,$E732))/(MAXIFS(AH:AH,$E:$E,$E732)-MINIFS(AH:AH,$E:$E,$E732)),
100*(AH732-MINIFS(AH:AH,$E:$E,$E732))/(MAXIFS(AH:AH,$E:$E,$E732)-MINIFS(AH:AH,$E:$E,$E732))))</f>
        <v/>
      </c>
      <c r="CX732" s="232" t="str">
        <f t="array" ref="CX732">IF(AI732="","",
IF(INDEX(Settings!$H:$H,MATCH(CX$1,Settings!$G:$G,0))=TRUE,
100-100*(AI732-MINIFS(AI:AI,$E:$E,$E732))/(MAXIFS(AI:AI,$E:$E,$E732)-MINIFS(AI:AI,$E:$E,$E732)),
100*(AI732-MINIFS(AI:AI,$E:$E,$E732))/(MAXIFS(AI:AI,$E:$E,$E732)-MINIFS(AI:AI,$E:$E,$E732))))</f>
        <v/>
      </c>
      <c r="CY732" s="232" t="str">
        <f t="array" ref="CY732">IF(AJ732="","",
IF(INDEX(Settings!$H:$H,MATCH(CY$1,Settings!$G:$G,0))=TRUE,
100-100*(AJ732-MINIFS(AJ:AJ,$E:$E,$E732))/(MAXIFS(AJ:AJ,$E:$E,$E732)-MINIFS(AJ:AJ,$E:$E,$E732)),
100*(AJ732-MINIFS(AJ:AJ,$E:$E,$E732))/(MAXIFS(AJ:AJ,$E:$E,$E732)-MINIFS(AJ:AJ,$E:$E,$E732))))</f>
        <v/>
      </c>
      <c r="CZ732" s="232" t="str">
        <f t="array" ref="CZ732">IF(AK732="","",
IF(INDEX(Settings!$H:$H,MATCH(CZ$1,Settings!$G:$G,0))=TRUE,
100-100*(AK732-MINIFS(AK:AK,$E:$E,$E732))/(MAXIFS(AK:AK,$E:$E,$E732)-MINIFS(AK:AK,$E:$E,$E732)),
100*(AK732-MINIFS(AK:AK,$E:$E,$E732))/(MAXIFS(AK:AK,$E:$E,$E732)-MINIFS(AK:AK,$E:$E,$E732))))</f>
        <v/>
      </c>
      <c r="DA732" s="232" t="str">
        <f t="array" ref="DA732">IF(AL732="","",
IF(INDEX(Settings!$H:$H,MATCH(DA$1,Settings!$G:$G,0))=TRUE,
100-100*(AL732-MINIFS(AL:AL,$E:$E,$E732))/(MAXIFS(AL:AL,$E:$E,$E732)-MINIFS(AL:AL,$E:$E,$E732)),
100*(AL732-MINIFS(AL:AL,$E:$E,$E732))/(MAXIFS(AL:AL,$E:$E,$E732)-MINIFS(AL:AL,$E:$E,$E732))))</f>
        <v/>
      </c>
      <c r="DB732" s="232" t="str">
        <f t="array" ref="DB732">IF(AM732="","",
IF(INDEX(Settings!$H:$H,MATCH(DB$1,Settings!$G:$G,0))=TRUE,
100-100*(AM732-MINIFS(AM:AM,$E:$E,$E732))/(MAXIFS(AM:AM,$E:$E,$E732)-MINIFS(AM:AM,$E:$E,$E732)),
100*(AM732-MINIFS(AM:AM,$E:$E,$E732))/(MAXIFS(AM:AM,$E:$E,$E732)-MINIFS(AM:AM,$E:$E,$E732))))</f>
        <v/>
      </c>
      <c r="DC732" s="232" t="str">
        <f t="array" ref="DC732">IF(AN732="","",
IF(INDEX(Settings!$H:$H,MATCH(DC$1,Settings!$G:$G,0))=TRUE,
100-100*(AN732-MINIFS(AN:AN,$E:$E,$E732))/(MAXIFS(AN:AN,$E:$E,$E732)-MINIFS(AN:AN,$E:$E,$E732)),
100*(AN732-MINIFS(AN:AN,$E:$E,$E732))/(MAXIFS(AN:AN,$E:$E,$E732)-MINIFS(AN:AN,$E:$E,$E732))))</f>
        <v/>
      </c>
      <c r="DD732" s="232" t="str">
        <f t="array" ref="DD732">IF(AO732="","",
IF(INDEX(Settings!$H:$H,MATCH(DD$1,Settings!$G:$G,0))=TRUE,
100-100*(AO732-MINIFS(AO:AO,$E:$E,$E732))/(MAXIFS(AO:AO,$E:$E,$E732)-MINIFS(AO:AO,$E:$E,$E732)),
100*(AO732-MINIFS(AO:AO,$E:$E,$E732))/(MAXIFS(AO:AO,$E:$E,$E732)-MINIFS(AO:AO,$E:$E,$E732))))</f>
        <v/>
      </c>
      <c r="DE732" s="232" t="str">
        <f t="array" ref="DE732">IF(AP732="","",
IF(INDEX(Settings!$H:$H,MATCH(DE$1,Settings!$G:$G,0))=TRUE,
100-100*(AP732-MINIFS(AP:AP,$E:$E,$E732))/(MAXIFS(AP:AP,$E:$E,$E732)-MINIFS(AP:AP,$E:$E,$E732)),
100*(AP732-MINIFS(AP:AP,$E:$E,$E732))/(MAXIFS(AP:AP,$E:$E,$E732)-MINIFS(AP:AP,$E:$E,$E732))))</f>
        <v/>
      </c>
      <c r="DF732" s="232" t="str">
        <f t="array" ref="DF732">IF(AQ732="","",
IF(INDEX(Settings!$H:$H,MATCH(DF$1,Settings!$G:$G,0))=TRUE,
100-100*(AQ732-MINIFS(AQ:AQ,$E:$E,$E732))/(MAXIFS(AQ:AQ,$E:$E,$E732)-MINIFS(AQ:AQ,$E:$E,$E732)),
100*(AQ732-MINIFS(AQ:AQ,$E:$E,$E732))/(MAXIFS(AQ:AQ,$E:$E,$E732)-MINIFS(AQ:AQ,$E:$E,$E732))))</f>
        <v/>
      </c>
      <c r="DG732" s="232" t="str">
        <f t="array" ref="DG732">IF(AR732="","",
IF(INDEX(Settings!$H:$H,MATCH(DG$1,Settings!$G:$G,0))=TRUE,
100-100*(AR732-MINIFS(AR:AR,$E:$E,$E732))/(MAXIFS(AR:AR,$E:$E,$E732)-MINIFS(AR:AR,$E:$E,$E732)),
100*(AR732-MINIFS(AR:AR,$E:$E,$E732))/(MAXIFS(AR:AR,$E:$E,$E732)-MINIFS(AR:AR,$E:$E,$E732))))</f>
        <v/>
      </c>
      <c r="DH732" s="232" t="str">
        <f t="array" ref="DH732">IF(AS732="","",
IF(INDEX(Settings!$H:$H,MATCH(DH$1,Settings!$G:$G,0))=TRUE,
100-100*(AS732-MINIFS(AS:AS,$E:$E,$E732))/(MAXIFS(AS:AS,$E:$E,$E732)-MINIFS(AS:AS,$E:$E,$E732)),
100*(AS732-MINIFS(AS:AS,$E:$E,$E732))/(MAXIFS(AS:AS,$E:$E,$E732)-MINIFS(AS:AS,$E:$E,$E732))))</f>
        <v/>
      </c>
      <c r="DI732" s="232" t="str">
        <f t="array" ref="DI732">IF(AT732="","",
IF(INDEX(Settings!$H:$H,MATCH(DI$1,Settings!$G:$G,0))=TRUE,
100-100*(AT732-MINIFS(AT:AT,$E:$E,$E732))/(MAXIFS(AT:AT,$E:$E,$E732)-MINIFS(AT:AT,$E:$E,$E732)),
100*(AT732-MINIFS(AT:AT,$E:$E,$E732))/(MAXIFS(AT:AT,$E:$E,$E732)-MINIFS(AT:AT,$E:$E,$E732))))</f>
        <v/>
      </c>
      <c r="DJ732" s="232" t="str">
        <f t="array" ref="DJ732">IF(AU732="","",
IF(INDEX(Settings!$H:$H,MATCH(DJ$1,Settings!$G:$G,0))=TRUE,
100-100*(AU732-MINIFS(AU:AU,$E:$E,$E732))/(MAXIFS(AU:AU,$E:$E,$E732)-MINIFS(AU:AU,$E:$E,$E732)),
100*(AU732-MINIFS(AU:AU,$E:$E,$E732))/(MAXIFS(AU:AU,$E:$E,$E732)-MINIFS(AU:AU,$E:$E,$E732))))</f>
        <v/>
      </c>
      <c r="DK732" s="232" t="str">
        <f t="array" ref="DK732">IF(AV732="","",
IF(INDEX(Settings!$H:$H,MATCH(DK$1,Settings!$G:$G,0))=TRUE,
100-100*(AV732-MINIFS(AV:AV,$E:$E,$E732))/(MAXIFS(AV:AV,$E:$E,$E732)-MINIFS(AV:AV,$E:$E,$E732)),
100*(AV732-MINIFS(AV:AV,$E:$E,$E732))/(MAXIFS(AV:AV,$E:$E,$E732)-MINIFS(AV:AV,$E:$E,$E732))))</f>
        <v/>
      </c>
      <c r="DL732" s="232" t="str">
        <f t="array" ref="DL732">IF(AW732="","",
IF(INDEX(Settings!$H:$H,MATCH(DL$1,Settings!$G:$G,0))=TRUE,
100-100*(AW732-MINIFS(AW:AW,$E:$E,$E732))/(MAXIFS(AW:AW,$E:$E,$E732)-MINIFS(AW:AW,$E:$E,$E732)),
100*(AW732-MINIFS(AW:AW,$E:$E,$E732))/(MAXIFS(AW:AW,$E:$E,$E732)-MINIFS(AW:AW,$E:$E,$E732))))</f>
        <v/>
      </c>
      <c r="DM732" s="232" t="str">
        <f t="array" ref="DM732">IF(AX732="","",
IF(INDEX(Settings!$H:$H,MATCH(DM$1,Settings!$G:$G,0))=TRUE,
100-100*(AX732-MINIFS(AX:AX,$E:$E,$E732))/(MAXIFS(AX:AX,$E:$E,$E732)-MINIFS(AX:AX,$E:$E,$E732)),
100*(AX732-MINIFS(AX:AX,$E:$E,$E732))/(MAXIFS(AX:AX,$E:$E,$E732)-MINIFS(AX:AX,$E:$E,$E732))))</f>
        <v/>
      </c>
      <c r="DN732" s="232" t="str">
        <f t="array" ref="DN732">IF(AY732="","",
IF(INDEX(Settings!$H:$H,MATCH(DN$1,Settings!$G:$G,0))=TRUE,
100-100*(AY732-MINIFS(AY:AY,$E:$E,$E732))/(MAXIFS(AY:AY,$E:$E,$E732)-MINIFS(AY:AY,$E:$E,$E732)),
100*(AY732-MINIFS(AY:AY,$E:$E,$E732))/(MAXIFS(AY:AY,$E:$E,$E732)-MINIFS(AY:AY,$E:$E,$E732))))</f>
        <v/>
      </c>
      <c r="DO732" s="232" t="str">
        <f t="array" ref="DO732">IF(AZ732="","",
IF(INDEX(Settings!$H:$H,MATCH(DO$1,Settings!$G:$G,0))=TRUE,
100-100*(AZ732-MINIFS(AZ:AZ,$E:$E,$E732))/(MAXIFS(AZ:AZ,$E:$E,$E732)-MINIFS(AZ:AZ,$E:$E,$E732)),
100*(AZ732-MINIFS(AZ:AZ,$E:$E,$E732))/(MAXIFS(AZ:AZ,$E:$E,$E732)-MINIFS(AZ:AZ,$E:$E,$E732))))</f>
        <v/>
      </c>
      <c r="DP732" s="232" t="str">
        <f t="array" ref="DP732">IF(BA732="","",
IF(INDEX(Settings!$H:$H,MATCH(DP$1,Settings!$G:$G,0))=TRUE,
100-100*(BA732-MINIFS(BA:BA,$E:$E,$E732))/(MAXIFS(BA:BA,$E:$E,$E732)-MINIFS(BA:BA,$E:$E,$E732)),
100*(BA732-MINIFS(BA:BA,$E:$E,$E732))/(MAXIFS(BA:BA,$E:$E,$E732)-MINIFS(BA:BA,$E:$E,$E732))))</f>
        <v/>
      </c>
      <c r="DQ732" s="232" t="str">
        <f t="array" ref="DQ732">IF(BB732="","",
IF(INDEX(Settings!$H:$H,MATCH(DQ$1,Settings!$G:$G,0))=TRUE,
100-100*(BB732-MINIFS(BB:BB,$E:$E,$E732))/(MAXIFS(BB:BB,$E:$E,$E732)-MINIFS(BB:BB,$E:$E,$E732)),
100*(BB732-MINIFS(BB:BB,$E:$E,$E732))/(MAXIFS(BB:BB,$E:$E,$E732)-MINIFS(BB:BB,$E:$E,$E732))))</f>
        <v/>
      </c>
      <c r="DR732" s="232" t="str">
        <f t="array" ref="DR732">IF(BC732="","",
IF(INDEX(Settings!$H:$H,MATCH(DR$1,Settings!$G:$G,0))=TRUE,
100-100*(BC732-MINIFS(BC:BC,$E:$E,$E732))/(MAXIFS(BC:BC,$E:$E,$E732)-MINIFS(BC:BC,$E:$E,$E732)),
100*(BC732-MINIFS(BC:BC,$E:$E,$E732))/(MAXIFS(BC:BC,$E:$E,$E732)-MINIFS(BC:BC,$E:$E,$E732))))</f>
        <v/>
      </c>
      <c r="DS732" s="232" t="str">
        <f t="array" ref="DS732">IF(BD732="","",
IF(INDEX(Settings!$H:$H,MATCH(DS$1,Settings!$G:$G,0))=TRUE,
100-100*(BD732-MINIFS(BD:BD,$E:$E,$E732))/(MAXIFS(BD:BD,$E:$E,$E732)-MINIFS(BD:BD,$E:$E,$E732)),
100*(BD732-MINIFS(BD:BD,$E:$E,$E732))/(MAXIFS(BD:BD,$E:$E,$E732)-MINIFS(BD:BD,$E:$E,$E732))))</f>
        <v/>
      </c>
      <c r="DT732" s="232" t="str">
        <f t="array" ref="DT732">IF(BE732="","",
IF(INDEX(Settings!$H:$H,MATCH(DT$1,Settings!$G:$G,0))=TRUE,
100-100*(BE732-MINIFS(BE:BE,$E:$E,$E732))/(MAXIFS(BE:BE,$E:$E,$E732)-MINIFS(BE:BE,$E:$E,$E732)),
100*(BE732-MINIFS(BE:BE,$E:$E,$E732))/(MAXIFS(BE:BE,$E:$E,$E732)-MINIFS(BE:BE,$E:$E,$E732))))</f>
        <v/>
      </c>
      <c r="DU732" s="232" t="str">
        <f t="array" ref="DU732">IF(BF732="","",
IF(INDEX(Settings!$H:$H,MATCH(DU$1,Settings!$G:$G,0))=TRUE,
100-100*(BF732-MINIFS(BF:BF,$E:$E,$E732))/(MAXIFS(BF:BF,$E:$E,$E732)-MINIFS(BF:BF,$E:$E,$E732)),
100*(BF732-MINIFS(BF:BF,$E:$E,$E732))/(MAXIFS(BF:BF,$E:$E,$E732)-MINIFS(BF:BF,$E:$E,$E732))))</f>
        <v/>
      </c>
      <c r="DV732" s="232" t="str">
        <f t="array" ref="DV732">IF(BG732="","",
IF(INDEX(Settings!$H:$H,MATCH(DV$1,Settings!$G:$G,0))=TRUE,
100-100*(BG732-MINIFS(BG:BG,$E:$E,$E732))/(MAXIFS(BG:BG,$E:$E,$E732)-MINIFS(BG:BG,$E:$E,$E732)),
100*(BG732-MINIFS(BG:BG,$E:$E,$E732))/(MAXIFS(BG:BG,$E:$E,$E732)-MINIFS(BG:BG,$E:$E,$E732))))</f>
        <v/>
      </c>
      <c r="DW732" s="232" t="str">
        <f t="array" ref="DW732">IF(BH732="","",
IF(INDEX(Settings!$H:$H,MATCH(DW$1,Settings!$G:$G,0))=TRUE,
100-100*(BH732-MINIFS(BH:BH,$E:$E,$E732))/(MAXIFS(BH:BH,$E:$E,$E732)-MINIFS(BH:BH,$E:$E,$E732)),
100*(BH732-MINIFS(BH:BH,$E:$E,$E732))/(MAXIFS(BH:BH,$E:$E,$E732)-MINIFS(BH:BH,$E:$E,$E732))))</f>
        <v/>
      </c>
      <c r="DX732" s="232" t="str">
        <f t="array" ref="DX732">IF(BI732="","",
IF(INDEX(Settings!$H:$H,MATCH(DX$1,Settings!$G:$G,0))=TRUE,
100-100*(BI732-MINIFS(BI:BI,$E:$E,$E732))/(MAXIFS(BI:BI,$E:$E,$E732)-MINIFS(BI:BI,$E:$E,$E732)),
100*(BI732-MINIFS(BI:BI,$E:$E,$E732))/(MAXIFS(BI:BI,$E:$E,$E732)-MINIFS(BI:BI,$E:$E,$E732))))</f>
        <v/>
      </c>
      <c r="DY732" s="232" t="str">
        <f t="array" ref="DY732">IF(BJ732="","",
IF(INDEX(Settings!$H:$H,MATCH(DY$1,Settings!$G:$G,0))=TRUE,
100-100*(BJ732-MINIFS(BJ:BJ,$E:$E,$E732))/(MAXIFS(BJ:BJ,$E:$E,$E732)-MINIFS(BJ:BJ,$E:$E,$E732)),
100*(BJ732-MINIFS(BJ:BJ,$E:$E,$E732))/(MAXIFS(BJ:BJ,$E:$E,$E732)-MINIFS(BJ:BJ,$E:$E,$E732))))</f>
        <v/>
      </c>
      <c r="DZ732" s="234"/>
      <c r="EA732" s="234"/>
      <c r="EB732" s="234" t="str">
        <f t="shared" si="8"/>
        <v/>
      </c>
      <c r="EC732" s="234" t="str">
        <f t="shared" si="9"/>
        <v/>
      </c>
      <c r="ED732" s="234" t="str">
        <f t="shared" si="10"/>
        <v/>
      </c>
      <c r="EE732" s="234" t="str">
        <f t="shared" si="11"/>
        <v/>
      </c>
      <c r="EF732" s="234" t="str">
        <f t="shared" si="12"/>
        <v/>
      </c>
      <c r="EG732" s="234" t="str">
        <f t="shared" si="13"/>
        <v/>
      </c>
      <c r="EH732" s="234"/>
      <c r="EI732" s="234"/>
      <c r="EJ732" s="234"/>
      <c r="EK732" s="234"/>
      <c r="EL732" s="234"/>
      <c r="EM732" s="234"/>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3" t="str">
        <f t="shared" si="14"/>
        <v/>
      </c>
      <c r="N733" s="49"/>
      <c r="O733" s="49"/>
      <c r="P733" s="49"/>
      <c r="Q733" s="49"/>
      <c r="R733" s="49"/>
      <c r="S733" s="222" t="str">
        <f>IFERROR(VLOOKUP(AF733, 'YOYO IR Scores'!A:C, 3, FALSE), "")
</f>
        <v/>
      </c>
      <c r="T733" s="49"/>
      <c r="U733" s="49"/>
      <c r="V733" s="49"/>
      <c r="W733" s="49"/>
      <c r="X733" s="224" t="str">
        <f t="shared" si="4"/>
        <v/>
      </c>
      <c r="Y733" s="225" t="str">
        <f t="shared" si="5"/>
        <v/>
      </c>
      <c r="Z733" s="225" t="str">
        <f t="shared" si="6"/>
        <v/>
      </c>
      <c r="AA733" s="224" t="str">
        <f t="shared" si="7"/>
        <v/>
      </c>
      <c r="AB733" s="223"/>
      <c r="AC733" s="223"/>
      <c r="AD733" s="223"/>
      <c r="AE733" s="223" t="str">
        <f>IFERROR(VLOOKUP(AF733, 'YOYO IR Scores'!A:C, 2, FALSE), "")</f>
        <v/>
      </c>
      <c r="AF733" s="223"/>
      <c r="AG733" s="223"/>
      <c r="AH733" s="223"/>
      <c r="AI733" s="223"/>
      <c r="AJ733" s="223"/>
      <c r="AK733" s="223"/>
      <c r="AL733" s="223"/>
      <c r="AM733" s="223"/>
      <c r="AN733" s="223"/>
      <c r="AO733" s="223"/>
      <c r="AP733" s="223"/>
      <c r="AQ733" s="223"/>
      <c r="AR733" s="223"/>
      <c r="AS733" s="223"/>
      <c r="AT733" s="223"/>
      <c r="AU733" s="223"/>
      <c r="AV733" s="223"/>
      <c r="AW733" s="223"/>
      <c r="AX733" s="223"/>
      <c r="AY733" s="223"/>
      <c r="AZ733" s="223"/>
      <c r="BA733" s="223"/>
      <c r="BB733" s="223"/>
      <c r="BC733" s="223"/>
      <c r="BD733" s="223"/>
      <c r="BE733" s="223"/>
      <c r="BF733" s="223"/>
      <c r="BG733" s="223"/>
      <c r="BH733" s="223"/>
      <c r="BI733" s="223"/>
      <c r="BJ733" s="223"/>
      <c r="BK733" s="223" t="str">
        <f t="array" ref="BK733">IF(J733="","",
IF(INDEX(Settings!$H:$H,MATCH(BY$1,Settings!$G:$G,0))=TRUE,
100-100*(J733-MIN(J:J))/(MAX(J:J)-MIN(J:J)),
100*(J733-MIN(J:J))/(MAX(J:J)-MIN(J:J))))</f>
        <v/>
      </c>
      <c r="BL733" s="223" t="str">
        <f t="array" ref="BL733">IF(J733="","",
IF(INDEX(Settings!$H:$H,MATCH(BY$1,Settings!$G:$G,0))=TRUE,
100-100*(J733-MINIFS(J:J,$E:$E,$E733))/(MAXIFS(J:J,$E:$E,$E733)-MINIFS(J:J,$E:$E,$E733)),
100*(J733-MINIFS(J:J,$E:$E,$E733))/(MAXIFS(J:J,$E:$E,$E733)-MINIFS(J:J,$E:$E,$E733))))</f>
        <v/>
      </c>
      <c r="BM733" s="223"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4" t="str">
        <f t="array" ref="BQ733">IF(J733="","",
IF(INDEX(Settings!$H:$H,MATCH(BY$1,Settings!$G:$G,0))=TRUE,
-1*(J733-AVERAGE(J:J))/STDEV(J:J),
(J733-AVERAGE(J:J))/STDEV(J:J)))</f>
        <v/>
      </c>
      <c r="BR733" s="224" t="str">
        <f>IFERROR(__xludf.DUMMYFUNCTION("IF(J733="""","""",
IF(INDEX(Settings!$H:$H,MATCH(BY$1,Settings!$G:$G,0))=TRUE,
-1*(J733-AVERAGEIFS(J:J,$E:$E,$E733))/STDEV(FILTER(J:J,$E:$E=$E733)),
(J733-AVERAGEIFS(J:J,$E:$E,$E733))/STDEV(FILTER(J:J,$E:$E=$E733))))"),"")</f>
        <v/>
      </c>
      <c r="BS733" s="224"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3" t="str">
        <f t="array" ref="BY733">IF(J733="","",
IF(INDEX(Settings!$H:$H,MATCH(BY$1,Settings!$G:$G,0))=TRUE,
100-100*(J733-MINIFS(J:J,$E:$E,$E733))/(MAXIFS(J:J,$E:$E,$E733)-MINIFS(J:J,$E:$E,$E733)),
100*(J733-MINIFS(J:J,$E:$E,$E733))/(MAXIFS(J:J,$E:$E,$E733)-MINIFS(J:J,$E:$E,$E733))))</f>
        <v/>
      </c>
      <c r="BZ733" s="223" t="str">
        <f t="array" ref="BZ733">IF(K733="","",
IF(INDEX(Settings!$H:$H,MATCH(BZ$1,Settings!$G:$G,0))=TRUE,
100-100*(K733-MINIFS(K:K,$E:$E,$E733))/(MAXIFS(K:K,$E:$E,$E733)-MINIFS(K:K,$E:$E,$E733)),
100*(K733-MINIFS(K:K,$E:$E,$E733))/(MAXIFS(K:K,$E:$E,$E733)-MINIFS(K:K,$E:$E,$E733))))</f>
        <v/>
      </c>
      <c r="CA733" s="223" t="str">
        <f t="array" ref="CA733">IF(L733="","",
IF(INDEX(Settings!$H:$H,MATCH(CA$1,Settings!$G:$G,0))=TRUE,
100-100*(L733-MINIFS(L:L,$E:$E,$E733))/(MAXIFS(L:L,$E:$E,$E733)-MINIFS(L:L,$E:$E,$E733)),
100*(L733-MINIFS(L:L,$E:$E,$E733))/(MAXIFS(L:L,$E:$E,$E733)-MINIFS(L:L,$E:$E,$E733))))</f>
        <v/>
      </c>
      <c r="CB733" s="223" t="str">
        <f t="array" ref="CB733">IF(M733="","",
IF(INDEX(Settings!$H:$H,MATCH(CB$1,Settings!$G:$G,0))=TRUE,
100-100*(M733-MINIFS(M:M,$E:$E,$E733))/(MAXIFS(M:M,$E:$E,$E733)-MINIFS(M:M,$E:$E,$E733)),
100*(M733-MINIFS(M:M,$E:$E,$E733))/(MAXIFS(M:M,$E:$E,$E733)-MINIFS(M:M,$E:$E,$E733))))</f>
        <v/>
      </c>
      <c r="CC733" s="223" t="str">
        <f t="array" ref="CC733">IF(N733="","",
IF(INDEX(Settings!$H:$H,MATCH(CC$1,Settings!$G:$G,0))=TRUE,
100-100*(N733-MINIFS(N:N,$E:$E,$E733))/(MAXIFS(N:N,$E:$E,$E733)-MINIFS(N:N,$E:$E,$E733)),
100*(N733-MINIFS(N:N,$E:$E,$E733))/(MAXIFS(N:N,$E:$E,$E733)-MINIFS(N:N,$E:$E,$E733))))</f>
        <v/>
      </c>
      <c r="CD733" s="223" t="str">
        <f t="array" ref="CD733">IF(O733="","",
IF(INDEX(Settings!$H:$H,MATCH(CD$1,Settings!$G:$G,0))=TRUE,
100-100*(O733-MINIFS(O:O,$E:$E,$E733))/(MAXIFS(O:O,$E:$E,$E733)-MINIFS(O:O,$E:$E,$E733)),
100*(O733-MINIFS(O:O,$E:$E,$E733))/(MAXIFS(O:O,$E:$E,$E733)-MINIFS(O:O,$E:$E,$E733))))</f>
        <v/>
      </c>
      <c r="CE733" s="223" t="str">
        <f t="array" ref="CE733">IF(P733="","",
IF(INDEX(Settings!$H:$H,MATCH(CE$1,Settings!$G:$G,0))=TRUE,
100-100*(P733-MINIFS(P:P,$E:$E,$E733))/(MAXIFS(P:P,$E:$E,$E733)-MINIFS(P:P,$E:$E,$E733)),
100*(P733-MINIFS(P:P,$E:$E,$E733))/(MAXIFS(P:P,$E:$E,$E733)-MINIFS(P:P,$E:$E,$E733))))</f>
        <v/>
      </c>
      <c r="CF733" s="223" t="str">
        <f t="array" ref="CF733">IF(Q733="","",
IF(INDEX(Settings!$H:$H,MATCH(CF$1,Settings!$G:$G,0))=TRUE,
100-100*(Q733-MINIFS(Q:Q,$E:$E,$E733))/(MAXIFS(Q:Q,$E:$E,$E733)-MINIFS(Q:Q,$E:$E,$E733)),
100*(Q733-MINIFS(Q:Q,$E:$E,$E733))/(MAXIFS(Q:Q,$E:$E,$E733)-MINIFS(Q:Q,$E:$E,$E733))))</f>
        <v/>
      </c>
      <c r="CG733" s="223" t="str">
        <f t="array" ref="CG733">IF(R733="","",
IF(INDEX(Settings!$H:$H,MATCH(CG$1,Settings!$G:$G,0))=TRUE,
100-100*(R733-MINIFS(R:R,$E:$E,$E733))/(MAXIFS(R:R,$E:$E,$E733)-MINIFS(R:R,$E:$E,$E733)),
100*(R733-MINIFS(R:R,$E:$E,$E733))/(MAXIFS(R:R,$E:$E,$E733)-MINIFS(R:R,$E:$E,$E733))))</f>
        <v/>
      </c>
      <c r="CH733" s="223" t="str">
        <f t="array" ref="CH733">IF(S733="","",
IF(INDEX(Settings!$H:$H,MATCH(CH$1,Settings!$G:$G,0))=TRUE,
100-100*(S733-MINIFS(S:S,$E:$E,$E733))/(MAXIFS(S:S,$E:$E,$E733)-MINIFS(S:S,$E:$E,$E733)),
100*(S733-MINIFS(S:S,$E:$E,$E733))/(MAXIFS(S:S,$E:$E,$E733)-MINIFS(S:S,$E:$E,$E733))))</f>
        <v/>
      </c>
      <c r="CI733" s="223" t="str">
        <f t="array" ref="CI733">IF(T733="","",
IF(INDEX(Settings!$H:$H,MATCH(CI$1,Settings!$G:$G,0))=TRUE,
100-100*(T733-MINIFS(T:T,$E:$E,$E733))/(MAXIFS(T:T,$E:$E,$E733)-MINIFS(T:T,$E:$E,$E733)),
100*(T733-MINIFS(T:T,$E:$E,$E733))/(MAXIFS(T:T,$E:$E,$E733)-MINIFS(T:T,$E:$E,$E733))))</f>
        <v/>
      </c>
      <c r="CJ733" s="223" t="str">
        <f t="array" ref="CJ733">IF(U733="","",
IF(INDEX(Settings!$H:$H,MATCH(CJ$1,Settings!$G:$G,0))=TRUE,
100-100*(U733-MINIFS(U:U,$E:$E,$E733))/(MAXIFS(U:U,$E:$E,$E733)-MINIFS(U:U,$E:$E,$E733)),
100*(U733-MINIFS(U:U,$E:$E,$E733))/(MAXIFS(U:U,$E:$E,$E733)-MINIFS(U:U,$E:$E,$E733))))</f>
        <v/>
      </c>
      <c r="CK733" s="223" t="str">
        <f t="array" ref="CK733">IF(V733="","",
IF(INDEX(Settings!$H:$H,MATCH(CK$1,Settings!$G:$G,0))=TRUE,
100-100*(V733-MINIFS(V:V,$E:$E,$E733))/(MAXIFS(V:V,$E:$E,$E733)-MINIFS(V:V,$E:$E,$E733)),
100*(V733-MINIFS(V:V,$E:$E,$E733))/(MAXIFS(V:V,$E:$E,$E733)-MINIFS(V:V,$E:$E,$E733))))</f>
        <v/>
      </c>
      <c r="CL733" s="223" t="str">
        <f t="array" ref="CL733">IF(W733="","",
IF(INDEX(Settings!$H:$H,MATCH(CL$1,Settings!$G:$G,0))=TRUE,
100-100*(W733-MINIFS(W:W,$E:$E,$E733))/(MAXIFS(W:W,$E:$E,$E733)-MINIFS(W:W,$E:$E,$E733)),
100*(W733-MINIFS(W:W,$E:$E,$E733))/(MAXIFS(W:W,$E:$E,$E733)-MINIFS(W:W,$E:$E,$E733))))</f>
        <v/>
      </c>
      <c r="CM733" s="223" t="str">
        <f t="array" ref="CM733">IF(X733="","",
IF(INDEX(Settings!$H:$H,MATCH(CM$1,Settings!$G:$G,0))=TRUE,
100-100*(X733-MINIFS(X:X,$E:$E,$E733))/(MAXIFS(X:X,$E:$E,$E733)-MINIFS(X:X,$E:$E,$E733)),
100*(X733-MINIFS(X:X,$E:$E,$E733))/(MAXIFS(X:X,$E:$E,$E733)-MINIFS(X:X,$E:$E,$E733))))</f>
        <v/>
      </c>
      <c r="CN733" s="223" t="str">
        <f t="array" ref="CN733">IF(Y733="","",
IF(INDEX(Settings!$H:$H,MATCH(CN$1,Settings!$G:$G,0))=TRUE,
100-100*(Y733-MINIFS(Y:Y,$E:$E,$E733))/(MAXIFS(Y:Y,$E:$E,$E733)-MINIFS(Y:Y,$E:$E,$E733)),
100*(Y733-MINIFS(Y:Y,$E:$E,$E733))/(MAXIFS(Y:Y,$E:$E,$E733)-MINIFS(Y:Y,$E:$E,$E733))))</f>
        <v/>
      </c>
      <c r="CO733" s="223" t="str">
        <f t="array" ref="CO733">IF(Z733="","",
IF(INDEX(Settings!$H:$H,MATCH(CO$1,Settings!$G:$G,0))=TRUE,
100-100*(Z733-MINIFS(Z:Z,$E:$E,$E733))/(MAXIFS(Z:Z,$E:$E,$E733)-MINIFS(Z:Z,$E:$E,$E733)),
100*(Z733-MINIFS(Z:Z,$E:$E,$E733))/(MAXIFS(Z:Z,$E:$E,$E733)-MINIFS(Z:Z,$E:$E,$E733))))</f>
        <v/>
      </c>
      <c r="CP733" s="223" t="str">
        <f t="array" ref="CP733">IF(AA733="","",
IF(INDEX(Settings!$H:$H,MATCH(CP$1,Settings!$G:$G,0))=TRUE,
100-100*(AA733-MINIFS(AA:AA,$E:$E,$E733))/(MAXIFS(AA:AA,$E:$E,$E733)-MINIFS(AA:AA,$E:$E,$E733)),
100*(AA733-MINIFS(AA:AA,$E:$E,$E733))/(MAXIFS(AA:AA,$E:$E,$E733)-MINIFS(AA:AA,$E:$E,$E733))))</f>
        <v/>
      </c>
      <c r="CQ733" s="223" t="str">
        <f t="array" ref="CQ733">IF(AB733="","",
IF(INDEX(Settings!$H:$H,MATCH(CQ$1,Settings!$G:$G,0))=TRUE,
100-100*(AB733-MINIFS(AB:AB,$E:$E,$E733))/(MAXIFS(AB:AB,$E:$E,$E733)-MINIFS(AB:AB,$E:$E,$E733)),
100*(AB733-MINIFS(AB:AB,$E:$E,$E733))/(MAXIFS(AB:AB,$E:$E,$E733)-MINIFS(AB:AB,$E:$E,$E733))))</f>
        <v/>
      </c>
      <c r="CR733" s="223" t="str">
        <f t="array" ref="CR733">IF(AC733="","",
IF(INDEX(Settings!$H:$H,MATCH(CR$1,Settings!$G:$G,0))=TRUE,
100-100*(AC733-MINIFS(AC:AC,$E:$E,$E733))/(MAXIFS(AC:AC,$E:$E,$E733)-MINIFS(AC:AC,$E:$E,$E733)),
100*(AC733-MINIFS(AC:AC,$E:$E,$E733))/(MAXIFS(AC:AC,$E:$E,$E733)-MINIFS(AC:AC,$E:$E,$E733))))</f>
        <v/>
      </c>
      <c r="CS733" s="223" t="str">
        <f t="array" ref="CS733">IF(AD733="","",
IF(INDEX(Settings!$H:$H,MATCH(CS$1,Settings!$G:$G,0))=TRUE,
100-100*(AD733-MINIFS(AD:AD,$E:$E,$E733))/(MAXIFS(AD:AD,$E:$E,$E733)-MINIFS(AD:AD,$E:$E,$E733)),
100*(AD733-MINIFS(AD:AD,$E:$E,$E733))/(MAXIFS(AD:AD,$E:$E,$E733)-MINIFS(AD:AD,$E:$E,$E733))))</f>
        <v/>
      </c>
      <c r="CT733" s="223" t="str">
        <f t="array" ref="CT733">IF(AE733="","",
IF(INDEX(Settings!$H:$H,MATCH(CT$1,Settings!$G:$G,0))=TRUE,
100-100*(AE733-MINIFS(AE:AE,$E:$E,$E733))/(MAXIFS(AE:AE,$E:$E,$E733)-MINIFS(AE:AE,$E:$E,$E733)),
100*(AE733-MINIFS(AE:AE,$E:$E,$E733))/(MAXIFS(AE:AE,$E:$E,$E733)-MINIFS(AE:AE,$E:$E,$E733))))</f>
        <v/>
      </c>
      <c r="CU733" s="223" t="str">
        <f t="array" ref="CU733">IF(AF733="","",
IF(INDEX(Settings!$H:$H,MATCH(CU$1,Settings!$G:$G,0))=TRUE,
100-100*(AF733-MINIFS(AF:AF,$E:$E,$E733))/(MAXIFS(AF:AF,$E:$E,$E733)-MINIFS(AF:AF,$E:$E,$E733)),
100*(AF733-MINIFS(AF:AF,$E:$E,$E733))/(MAXIFS(AF:AF,$E:$E,$E733)-MINIFS(AF:AF,$E:$E,$E733))))</f>
        <v/>
      </c>
      <c r="CV733" s="223" t="str">
        <f t="array" ref="CV733">IF(AG733="","",
IF(INDEX(Settings!$H:$H,MATCH(CV$1,Settings!$G:$G,0))=TRUE,
100-100*(AG733-MINIFS(AG:AG,$E:$E,$E733))/(MAXIFS(AG:AG,$E:$E,$E733)-MINIFS(AG:AG,$E:$E,$E733)),
100*(AG733-MINIFS(AG:AG,$E:$E,$E733))/(MAXIFS(AG:AG,$E:$E,$E733)-MINIFS(AG:AG,$E:$E,$E733))))</f>
        <v/>
      </c>
      <c r="CW733" s="223" t="str">
        <f t="array" ref="CW733">IF(AH733="","",
IF(INDEX(Settings!$H:$H,MATCH(CW$1,Settings!$G:$G,0))=TRUE,
100-100*(AH733-MINIFS(AH:AH,$E:$E,$E733))/(MAXIFS(AH:AH,$E:$E,$E733)-MINIFS(AH:AH,$E:$E,$E733)),
100*(AH733-MINIFS(AH:AH,$E:$E,$E733))/(MAXIFS(AH:AH,$E:$E,$E733)-MINIFS(AH:AH,$E:$E,$E733))))</f>
        <v/>
      </c>
      <c r="CX733" s="223" t="str">
        <f t="array" ref="CX733">IF(AI733="","",
IF(INDEX(Settings!$H:$H,MATCH(CX$1,Settings!$G:$G,0))=TRUE,
100-100*(AI733-MINIFS(AI:AI,$E:$E,$E733))/(MAXIFS(AI:AI,$E:$E,$E733)-MINIFS(AI:AI,$E:$E,$E733)),
100*(AI733-MINIFS(AI:AI,$E:$E,$E733))/(MAXIFS(AI:AI,$E:$E,$E733)-MINIFS(AI:AI,$E:$E,$E733))))</f>
        <v/>
      </c>
      <c r="CY733" s="223" t="str">
        <f t="array" ref="CY733">IF(AJ733="","",
IF(INDEX(Settings!$H:$H,MATCH(CY$1,Settings!$G:$G,0))=TRUE,
100-100*(AJ733-MINIFS(AJ:AJ,$E:$E,$E733))/(MAXIFS(AJ:AJ,$E:$E,$E733)-MINIFS(AJ:AJ,$E:$E,$E733)),
100*(AJ733-MINIFS(AJ:AJ,$E:$E,$E733))/(MAXIFS(AJ:AJ,$E:$E,$E733)-MINIFS(AJ:AJ,$E:$E,$E733))))</f>
        <v/>
      </c>
      <c r="CZ733" s="223" t="str">
        <f t="array" ref="CZ733">IF(AK733="","",
IF(INDEX(Settings!$H:$H,MATCH(CZ$1,Settings!$G:$G,0))=TRUE,
100-100*(AK733-MINIFS(AK:AK,$E:$E,$E733))/(MAXIFS(AK:AK,$E:$E,$E733)-MINIFS(AK:AK,$E:$E,$E733)),
100*(AK733-MINIFS(AK:AK,$E:$E,$E733))/(MAXIFS(AK:AK,$E:$E,$E733)-MINIFS(AK:AK,$E:$E,$E733))))</f>
        <v/>
      </c>
      <c r="DA733" s="223" t="str">
        <f t="array" ref="DA733">IF(AL733="","",
IF(INDEX(Settings!$H:$H,MATCH(DA$1,Settings!$G:$G,0))=TRUE,
100-100*(AL733-MINIFS(AL:AL,$E:$E,$E733))/(MAXIFS(AL:AL,$E:$E,$E733)-MINIFS(AL:AL,$E:$E,$E733)),
100*(AL733-MINIFS(AL:AL,$E:$E,$E733))/(MAXIFS(AL:AL,$E:$E,$E733)-MINIFS(AL:AL,$E:$E,$E733))))</f>
        <v/>
      </c>
      <c r="DB733" s="223" t="str">
        <f t="array" ref="DB733">IF(AM733="","",
IF(INDEX(Settings!$H:$H,MATCH(DB$1,Settings!$G:$G,0))=TRUE,
100-100*(AM733-MINIFS(AM:AM,$E:$E,$E733))/(MAXIFS(AM:AM,$E:$E,$E733)-MINIFS(AM:AM,$E:$E,$E733)),
100*(AM733-MINIFS(AM:AM,$E:$E,$E733))/(MAXIFS(AM:AM,$E:$E,$E733)-MINIFS(AM:AM,$E:$E,$E733))))</f>
        <v/>
      </c>
      <c r="DC733" s="223" t="str">
        <f t="array" ref="DC733">IF(AN733="","",
IF(INDEX(Settings!$H:$H,MATCH(DC$1,Settings!$G:$G,0))=TRUE,
100-100*(AN733-MINIFS(AN:AN,$E:$E,$E733))/(MAXIFS(AN:AN,$E:$E,$E733)-MINIFS(AN:AN,$E:$E,$E733)),
100*(AN733-MINIFS(AN:AN,$E:$E,$E733))/(MAXIFS(AN:AN,$E:$E,$E733)-MINIFS(AN:AN,$E:$E,$E733))))</f>
        <v/>
      </c>
      <c r="DD733" s="223" t="str">
        <f t="array" ref="DD733">IF(AO733="","",
IF(INDEX(Settings!$H:$H,MATCH(DD$1,Settings!$G:$G,0))=TRUE,
100-100*(AO733-MINIFS(AO:AO,$E:$E,$E733))/(MAXIFS(AO:AO,$E:$E,$E733)-MINIFS(AO:AO,$E:$E,$E733)),
100*(AO733-MINIFS(AO:AO,$E:$E,$E733))/(MAXIFS(AO:AO,$E:$E,$E733)-MINIFS(AO:AO,$E:$E,$E733))))</f>
        <v/>
      </c>
      <c r="DE733" s="223" t="str">
        <f t="array" ref="DE733">IF(AP733="","",
IF(INDEX(Settings!$H:$H,MATCH(DE$1,Settings!$G:$G,0))=TRUE,
100-100*(AP733-MINIFS(AP:AP,$E:$E,$E733))/(MAXIFS(AP:AP,$E:$E,$E733)-MINIFS(AP:AP,$E:$E,$E733)),
100*(AP733-MINIFS(AP:AP,$E:$E,$E733))/(MAXIFS(AP:AP,$E:$E,$E733)-MINIFS(AP:AP,$E:$E,$E733))))</f>
        <v/>
      </c>
      <c r="DF733" s="223" t="str">
        <f t="array" ref="DF733">IF(AQ733="","",
IF(INDEX(Settings!$H:$H,MATCH(DF$1,Settings!$G:$G,0))=TRUE,
100-100*(AQ733-MINIFS(AQ:AQ,$E:$E,$E733))/(MAXIFS(AQ:AQ,$E:$E,$E733)-MINIFS(AQ:AQ,$E:$E,$E733)),
100*(AQ733-MINIFS(AQ:AQ,$E:$E,$E733))/(MAXIFS(AQ:AQ,$E:$E,$E733)-MINIFS(AQ:AQ,$E:$E,$E733))))</f>
        <v/>
      </c>
      <c r="DG733" s="223" t="str">
        <f t="array" ref="DG733">IF(AR733="","",
IF(INDEX(Settings!$H:$H,MATCH(DG$1,Settings!$G:$G,0))=TRUE,
100-100*(AR733-MINIFS(AR:AR,$E:$E,$E733))/(MAXIFS(AR:AR,$E:$E,$E733)-MINIFS(AR:AR,$E:$E,$E733)),
100*(AR733-MINIFS(AR:AR,$E:$E,$E733))/(MAXIFS(AR:AR,$E:$E,$E733)-MINIFS(AR:AR,$E:$E,$E733))))</f>
        <v/>
      </c>
      <c r="DH733" s="223" t="str">
        <f t="array" ref="DH733">IF(AS733="","",
IF(INDEX(Settings!$H:$H,MATCH(DH$1,Settings!$G:$G,0))=TRUE,
100-100*(AS733-MINIFS(AS:AS,$E:$E,$E733))/(MAXIFS(AS:AS,$E:$E,$E733)-MINIFS(AS:AS,$E:$E,$E733)),
100*(AS733-MINIFS(AS:AS,$E:$E,$E733))/(MAXIFS(AS:AS,$E:$E,$E733)-MINIFS(AS:AS,$E:$E,$E733))))</f>
        <v/>
      </c>
      <c r="DI733" s="223" t="str">
        <f t="array" ref="DI733">IF(AT733="","",
IF(INDEX(Settings!$H:$H,MATCH(DI$1,Settings!$G:$G,0))=TRUE,
100-100*(AT733-MINIFS(AT:AT,$E:$E,$E733))/(MAXIFS(AT:AT,$E:$E,$E733)-MINIFS(AT:AT,$E:$E,$E733)),
100*(AT733-MINIFS(AT:AT,$E:$E,$E733))/(MAXIFS(AT:AT,$E:$E,$E733)-MINIFS(AT:AT,$E:$E,$E733))))</f>
        <v/>
      </c>
      <c r="DJ733" s="223" t="str">
        <f t="array" ref="DJ733">IF(AU733="","",
IF(INDEX(Settings!$H:$H,MATCH(DJ$1,Settings!$G:$G,0))=TRUE,
100-100*(AU733-MINIFS(AU:AU,$E:$E,$E733))/(MAXIFS(AU:AU,$E:$E,$E733)-MINIFS(AU:AU,$E:$E,$E733)),
100*(AU733-MINIFS(AU:AU,$E:$E,$E733))/(MAXIFS(AU:AU,$E:$E,$E733)-MINIFS(AU:AU,$E:$E,$E733))))</f>
        <v/>
      </c>
      <c r="DK733" s="223" t="str">
        <f t="array" ref="DK733">IF(AV733="","",
IF(INDEX(Settings!$H:$H,MATCH(DK$1,Settings!$G:$G,0))=TRUE,
100-100*(AV733-MINIFS(AV:AV,$E:$E,$E733))/(MAXIFS(AV:AV,$E:$E,$E733)-MINIFS(AV:AV,$E:$E,$E733)),
100*(AV733-MINIFS(AV:AV,$E:$E,$E733))/(MAXIFS(AV:AV,$E:$E,$E733)-MINIFS(AV:AV,$E:$E,$E733))))</f>
        <v/>
      </c>
      <c r="DL733" s="223" t="str">
        <f t="array" ref="DL733">IF(AW733="","",
IF(INDEX(Settings!$H:$H,MATCH(DL$1,Settings!$G:$G,0))=TRUE,
100-100*(AW733-MINIFS(AW:AW,$E:$E,$E733))/(MAXIFS(AW:AW,$E:$E,$E733)-MINIFS(AW:AW,$E:$E,$E733)),
100*(AW733-MINIFS(AW:AW,$E:$E,$E733))/(MAXIFS(AW:AW,$E:$E,$E733)-MINIFS(AW:AW,$E:$E,$E733))))</f>
        <v/>
      </c>
      <c r="DM733" s="223" t="str">
        <f t="array" ref="DM733">IF(AX733="","",
IF(INDEX(Settings!$H:$H,MATCH(DM$1,Settings!$G:$G,0))=TRUE,
100-100*(AX733-MINIFS(AX:AX,$E:$E,$E733))/(MAXIFS(AX:AX,$E:$E,$E733)-MINIFS(AX:AX,$E:$E,$E733)),
100*(AX733-MINIFS(AX:AX,$E:$E,$E733))/(MAXIFS(AX:AX,$E:$E,$E733)-MINIFS(AX:AX,$E:$E,$E733))))</f>
        <v/>
      </c>
      <c r="DN733" s="223" t="str">
        <f t="array" ref="DN733">IF(AY733="","",
IF(INDEX(Settings!$H:$H,MATCH(DN$1,Settings!$G:$G,0))=TRUE,
100-100*(AY733-MINIFS(AY:AY,$E:$E,$E733))/(MAXIFS(AY:AY,$E:$E,$E733)-MINIFS(AY:AY,$E:$E,$E733)),
100*(AY733-MINIFS(AY:AY,$E:$E,$E733))/(MAXIFS(AY:AY,$E:$E,$E733)-MINIFS(AY:AY,$E:$E,$E733))))</f>
        <v/>
      </c>
      <c r="DO733" s="223" t="str">
        <f t="array" ref="DO733">IF(AZ733="","",
IF(INDEX(Settings!$H:$H,MATCH(DO$1,Settings!$G:$G,0))=TRUE,
100-100*(AZ733-MINIFS(AZ:AZ,$E:$E,$E733))/(MAXIFS(AZ:AZ,$E:$E,$E733)-MINIFS(AZ:AZ,$E:$E,$E733)),
100*(AZ733-MINIFS(AZ:AZ,$E:$E,$E733))/(MAXIFS(AZ:AZ,$E:$E,$E733)-MINIFS(AZ:AZ,$E:$E,$E733))))</f>
        <v/>
      </c>
      <c r="DP733" s="223" t="str">
        <f t="array" ref="DP733">IF(BA733="","",
IF(INDEX(Settings!$H:$H,MATCH(DP$1,Settings!$G:$G,0))=TRUE,
100-100*(BA733-MINIFS(BA:BA,$E:$E,$E733))/(MAXIFS(BA:BA,$E:$E,$E733)-MINIFS(BA:BA,$E:$E,$E733)),
100*(BA733-MINIFS(BA:BA,$E:$E,$E733))/(MAXIFS(BA:BA,$E:$E,$E733)-MINIFS(BA:BA,$E:$E,$E733))))</f>
        <v/>
      </c>
      <c r="DQ733" s="223" t="str">
        <f t="array" ref="DQ733">IF(BB733="","",
IF(INDEX(Settings!$H:$H,MATCH(DQ$1,Settings!$G:$G,0))=TRUE,
100-100*(BB733-MINIFS(BB:BB,$E:$E,$E733))/(MAXIFS(BB:BB,$E:$E,$E733)-MINIFS(BB:BB,$E:$E,$E733)),
100*(BB733-MINIFS(BB:BB,$E:$E,$E733))/(MAXIFS(BB:BB,$E:$E,$E733)-MINIFS(BB:BB,$E:$E,$E733))))</f>
        <v/>
      </c>
      <c r="DR733" s="223" t="str">
        <f t="array" ref="DR733">IF(BC733="","",
IF(INDEX(Settings!$H:$H,MATCH(DR$1,Settings!$G:$G,0))=TRUE,
100-100*(BC733-MINIFS(BC:BC,$E:$E,$E733))/(MAXIFS(BC:BC,$E:$E,$E733)-MINIFS(BC:BC,$E:$E,$E733)),
100*(BC733-MINIFS(BC:BC,$E:$E,$E733))/(MAXIFS(BC:BC,$E:$E,$E733)-MINIFS(BC:BC,$E:$E,$E733))))</f>
        <v/>
      </c>
      <c r="DS733" s="223" t="str">
        <f t="array" ref="DS733">IF(BD733="","",
IF(INDEX(Settings!$H:$H,MATCH(DS$1,Settings!$G:$G,0))=TRUE,
100-100*(BD733-MINIFS(BD:BD,$E:$E,$E733))/(MAXIFS(BD:BD,$E:$E,$E733)-MINIFS(BD:BD,$E:$E,$E733)),
100*(BD733-MINIFS(BD:BD,$E:$E,$E733))/(MAXIFS(BD:BD,$E:$E,$E733)-MINIFS(BD:BD,$E:$E,$E733))))</f>
        <v/>
      </c>
      <c r="DT733" s="223" t="str">
        <f t="array" ref="DT733">IF(BE733="","",
IF(INDEX(Settings!$H:$H,MATCH(DT$1,Settings!$G:$G,0))=TRUE,
100-100*(BE733-MINIFS(BE:BE,$E:$E,$E733))/(MAXIFS(BE:BE,$E:$E,$E733)-MINIFS(BE:BE,$E:$E,$E733)),
100*(BE733-MINIFS(BE:BE,$E:$E,$E733))/(MAXIFS(BE:BE,$E:$E,$E733)-MINIFS(BE:BE,$E:$E,$E733))))</f>
        <v/>
      </c>
      <c r="DU733" s="223" t="str">
        <f t="array" ref="DU733">IF(BF733="","",
IF(INDEX(Settings!$H:$H,MATCH(DU$1,Settings!$G:$G,0))=TRUE,
100-100*(BF733-MINIFS(BF:BF,$E:$E,$E733))/(MAXIFS(BF:BF,$E:$E,$E733)-MINIFS(BF:BF,$E:$E,$E733)),
100*(BF733-MINIFS(BF:BF,$E:$E,$E733))/(MAXIFS(BF:BF,$E:$E,$E733)-MINIFS(BF:BF,$E:$E,$E733))))</f>
        <v/>
      </c>
      <c r="DV733" s="223" t="str">
        <f t="array" ref="DV733">IF(BG733="","",
IF(INDEX(Settings!$H:$H,MATCH(DV$1,Settings!$G:$G,0))=TRUE,
100-100*(BG733-MINIFS(BG:BG,$E:$E,$E733))/(MAXIFS(BG:BG,$E:$E,$E733)-MINIFS(BG:BG,$E:$E,$E733)),
100*(BG733-MINIFS(BG:BG,$E:$E,$E733))/(MAXIFS(BG:BG,$E:$E,$E733)-MINIFS(BG:BG,$E:$E,$E733))))</f>
        <v/>
      </c>
      <c r="DW733" s="223" t="str">
        <f t="array" ref="DW733">IF(BH733="","",
IF(INDEX(Settings!$H:$H,MATCH(DW$1,Settings!$G:$G,0))=TRUE,
100-100*(BH733-MINIFS(BH:BH,$E:$E,$E733))/(MAXIFS(BH:BH,$E:$E,$E733)-MINIFS(BH:BH,$E:$E,$E733)),
100*(BH733-MINIFS(BH:BH,$E:$E,$E733))/(MAXIFS(BH:BH,$E:$E,$E733)-MINIFS(BH:BH,$E:$E,$E733))))</f>
        <v/>
      </c>
      <c r="DX733" s="223" t="str">
        <f t="array" ref="DX733">IF(BI733="","",
IF(INDEX(Settings!$H:$H,MATCH(DX$1,Settings!$G:$G,0))=TRUE,
100-100*(BI733-MINIFS(BI:BI,$E:$E,$E733))/(MAXIFS(BI:BI,$E:$E,$E733)-MINIFS(BI:BI,$E:$E,$E733)),
100*(BI733-MINIFS(BI:BI,$E:$E,$E733))/(MAXIFS(BI:BI,$E:$E,$E733)-MINIFS(BI:BI,$E:$E,$E733))))</f>
        <v/>
      </c>
      <c r="DY733" s="223" t="str">
        <f t="array" ref="DY733">IF(BJ733="","",
IF(INDEX(Settings!$H:$H,MATCH(DY$1,Settings!$G:$G,0))=TRUE,
100-100*(BJ733-MINIFS(BJ:BJ,$E:$E,$E733))/(MAXIFS(BJ:BJ,$E:$E,$E733)-MINIFS(BJ:BJ,$E:$E,$E733)),
100*(BJ733-MINIFS(BJ:BJ,$E:$E,$E733))/(MAXIFS(BJ:BJ,$E:$E,$E733)-MINIFS(BJ:BJ,$E:$E,$E733))))</f>
        <v/>
      </c>
      <c r="DZ733" s="225"/>
      <c r="EA733" s="225"/>
      <c r="EB733" s="225" t="str">
        <f t="shared" si="8"/>
        <v/>
      </c>
      <c r="EC733" s="225" t="str">
        <f t="shared" si="9"/>
        <v/>
      </c>
      <c r="ED733" s="225" t="str">
        <f t="shared" si="10"/>
        <v/>
      </c>
      <c r="EE733" s="225" t="str">
        <f t="shared" si="11"/>
        <v/>
      </c>
      <c r="EF733" s="225" t="str">
        <f t="shared" si="12"/>
        <v/>
      </c>
      <c r="EG733" s="225" t="str">
        <f t="shared" si="13"/>
        <v/>
      </c>
      <c r="EH733" s="225"/>
      <c r="EI733" s="225"/>
      <c r="EJ733" s="225"/>
      <c r="EK733" s="225"/>
      <c r="EL733" s="225"/>
      <c r="EM733" s="225"/>
    </row>
    <row r="734">
      <c r="A734" s="231"/>
      <c r="B734" s="231"/>
      <c r="C734" s="231"/>
      <c r="D734" s="231" t="str">
        <f t="array" ref="D734">IFERROR(INDEX(Profiles!$B:$B,MATCH($A734,Profiles!$A:$A,0)),"")</f>
        <v/>
      </c>
      <c r="E734" s="231"/>
      <c r="F734" s="231"/>
      <c r="G734" s="231"/>
      <c r="H734" s="231"/>
      <c r="I734" s="231" t="str">
        <f>IF(A734="","",IF(Settings!$N$3="DATE",F734&amp;": "&amp;TEXT(B734,"M/DD/YY"),F734&amp;": "&amp;H734))</f>
        <v/>
      </c>
      <c r="J734" s="231"/>
      <c r="K734" s="231"/>
      <c r="L734" s="231"/>
      <c r="M734" s="232" t="str">
        <f t="shared" si="14"/>
        <v/>
      </c>
      <c r="N734" s="231"/>
      <c r="O734" s="231"/>
      <c r="P734" s="231"/>
      <c r="Q734" s="231"/>
      <c r="R734" s="231"/>
      <c r="S734" s="230" t="str">
        <f>IFERROR(VLOOKUP(AF734, 'YOYO IR Scores'!A:C, 3, FALSE), "")
</f>
        <v/>
      </c>
      <c r="T734" s="231"/>
      <c r="U734" s="231"/>
      <c r="V734" s="231"/>
      <c r="W734" s="231"/>
      <c r="X734" s="233" t="str">
        <f t="shared" si="4"/>
        <v/>
      </c>
      <c r="Y734" s="234" t="str">
        <f t="shared" si="5"/>
        <v/>
      </c>
      <c r="Z734" s="234" t="str">
        <f t="shared" si="6"/>
        <v/>
      </c>
      <c r="AA734" s="233" t="str">
        <f t="shared" si="7"/>
        <v/>
      </c>
      <c r="AB734" s="232"/>
      <c r="AC734" s="232"/>
      <c r="AD734" s="232"/>
      <c r="AE734" s="232" t="str">
        <f>IFERROR(VLOOKUP(AF734, 'YOYO IR Scores'!A:C, 2, FALSE), "")</f>
        <v/>
      </c>
      <c r="AF734" s="232"/>
      <c r="AG734" s="23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c r="BD734" s="232"/>
      <c r="BE734" s="232"/>
      <c r="BF734" s="232"/>
      <c r="BG734" s="232"/>
      <c r="BH734" s="232"/>
      <c r="BI734" s="232"/>
      <c r="BJ734" s="232"/>
      <c r="BK734" s="232" t="str">
        <f t="array" ref="BK734">IF(J734="","",
IF(INDEX(Settings!$H:$H,MATCH(BY$1,Settings!$G:$G,0))=TRUE,
100-100*(J734-MIN(J:J))/(MAX(J:J)-MIN(J:J)),
100*(J734-MIN(J:J))/(MAX(J:J)-MIN(J:J))))</f>
        <v/>
      </c>
      <c r="BL734" s="232" t="str">
        <f t="array" ref="BL734">IF(J734="","",
IF(INDEX(Settings!$H:$H,MATCH(BY$1,Settings!$G:$G,0))=TRUE,
100-100*(J734-MINIFS(J:J,$E:$E,$E734))/(MAXIFS(J:J,$E:$E,$E734)-MINIFS(J:J,$E:$E,$E734)),
100*(J734-MINIFS(J:J,$E:$E,$E734))/(MAXIFS(J:J,$E:$E,$E734)-MINIFS(J:J,$E:$E,$E734))))</f>
        <v/>
      </c>
      <c r="BM734" s="232" t="str">
        <f t="array" ref="BM734">IF(J734="","",
IF(INDEX(Settings!$H:$H,MATCH(BY$1,Settings!$G:$G,0))=TRUE,
100-100*(J734-MINIFS(J:J,$E:$E,$E734,$I:$I,$I734))/(MAXIFS(J:J,$E:$E,$E734,$I:$I,$I734)-MINIFS(J:J,$E:$E,$E734,$I:$I,$I734)),
100*(J734-MINIFS(J:J,$E:$E,$E734,$I:$I,$I734))/(MAXIFS(J:J,$E:$E,$E734,$I:$I,$I734)-MINIFS(J:J,$E:$E,$E734,$I:$I,$I734))))</f>
        <v/>
      </c>
      <c r="BN734" s="231" t="str">
        <f t="array" ref="BN734">IF(J734="","",
IF(INDEX(Settings!$H:$H,MATCH(BY$1,Settings!$G:$G,0))=TRUE,
100-100*PERCENTRANK(J:J,J734),
100*PERCENTRANK(J:J,J734)))</f>
        <v/>
      </c>
      <c r="BO734" s="231" t="str">
        <f>IFERROR(__xludf.DUMMYFUNCTION("IF(J734="""","""",
IF(INDEX(Settings!$H:$H,MATCH(BY$1,Settings!$G:$G,0))=TRUE,
100-100*PERCENTRANK(FILTER(J:J,$E:$E=$E734),J734),
100*PERCENTRANK(FILTER(J:J,$E:$E=$E734),J734)))"),"")</f>
        <v/>
      </c>
      <c r="BP734" s="231" t="str">
        <f>IFERROR(__xludf.DUMMYFUNCTION("IF(J734="""","""",
IF(INDEX(Settings!$H:$H,MATCH(BY$1,Settings!$G:$G,0))=TRUE,
100-100*PERCENTRANK(FILTER(J:J,$E:$E=$E734,$I:$I=$I734),J734),
100*PERCENTRANK(FILTER(J:J,$E:$E=$E734,$I:$I=$I734),J734)))"),"")</f>
        <v/>
      </c>
      <c r="BQ734" s="233" t="str">
        <f t="array" ref="BQ734">IF(J734="","",
IF(INDEX(Settings!$H:$H,MATCH(BY$1,Settings!$G:$G,0))=TRUE,
-1*(J734-AVERAGE(J:J))/STDEV(J:J),
(J734-AVERAGE(J:J))/STDEV(J:J)))</f>
        <v/>
      </c>
      <c r="BR734" s="233" t="str">
        <f>IFERROR(__xludf.DUMMYFUNCTION("IF(J734="""","""",
IF(INDEX(Settings!$H:$H,MATCH(BY$1,Settings!$G:$G,0))=TRUE,
-1*(J734-AVERAGEIFS(J:J,$E:$E,$E734))/STDEV(FILTER(J:J,$E:$E=$E734)),
(J734-AVERAGEIFS(J:J,$E:$E,$E734))/STDEV(FILTER(J:J,$E:$E=$E734))))"),"")</f>
        <v/>
      </c>
      <c r="BS734" s="233"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1"/>
      <c r="BX734" s="231"/>
      <c r="BY734" s="232" t="str">
        <f t="array" ref="BY734">IF(J734="","",
IF(INDEX(Settings!$H:$H,MATCH(BY$1,Settings!$G:$G,0))=TRUE,
100-100*(J734-MINIFS(J:J,$E:$E,$E734))/(MAXIFS(J:J,$E:$E,$E734)-MINIFS(J:J,$E:$E,$E734)),
100*(J734-MINIFS(J:J,$E:$E,$E734))/(MAXIFS(J:J,$E:$E,$E734)-MINIFS(J:J,$E:$E,$E734))))</f>
        <v/>
      </c>
      <c r="BZ734" s="232" t="str">
        <f t="array" ref="BZ734">IF(K734="","",
IF(INDEX(Settings!$H:$H,MATCH(BZ$1,Settings!$G:$G,0))=TRUE,
100-100*(K734-MINIFS(K:K,$E:$E,$E734))/(MAXIFS(K:K,$E:$E,$E734)-MINIFS(K:K,$E:$E,$E734)),
100*(K734-MINIFS(K:K,$E:$E,$E734))/(MAXIFS(K:K,$E:$E,$E734)-MINIFS(K:K,$E:$E,$E734))))</f>
        <v/>
      </c>
      <c r="CA734" s="232" t="str">
        <f t="array" ref="CA734">IF(L734="","",
IF(INDEX(Settings!$H:$H,MATCH(CA$1,Settings!$G:$G,0))=TRUE,
100-100*(L734-MINIFS(L:L,$E:$E,$E734))/(MAXIFS(L:L,$E:$E,$E734)-MINIFS(L:L,$E:$E,$E734)),
100*(L734-MINIFS(L:L,$E:$E,$E734))/(MAXIFS(L:L,$E:$E,$E734)-MINIFS(L:L,$E:$E,$E734))))</f>
        <v/>
      </c>
      <c r="CB734" s="232" t="str">
        <f t="array" ref="CB734">IF(M734="","",
IF(INDEX(Settings!$H:$H,MATCH(CB$1,Settings!$G:$G,0))=TRUE,
100-100*(M734-MINIFS(M:M,$E:$E,$E734))/(MAXIFS(M:M,$E:$E,$E734)-MINIFS(M:M,$E:$E,$E734)),
100*(M734-MINIFS(M:M,$E:$E,$E734))/(MAXIFS(M:M,$E:$E,$E734)-MINIFS(M:M,$E:$E,$E734))))</f>
        <v/>
      </c>
      <c r="CC734" s="232" t="str">
        <f t="array" ref="CC734">IF(N734="","",
IF(INDEX(Settings!$H:$H,MATCH(CC$1,Settings!$G:$G,0))=TRUE,
100-100*(N734-MINIFS(N:N,$E:$E,$E734))/(MAXIFS(N:N,$E:$E,$E734)-MINIFS(N:N,$E:$E,$E734)),
100*(N734-MINIFS(N:N,$E:$E,$E734))/(MAXIFS(N:N,$E:$E,$E734)-MINIFS(N:N,$E:$E,$E734))))</f>
        <v/>
      </c>
      <c r="CD734" s="232" t="str">
        <f t="array" ref="CD734">IF(O734="","",
IF(INDEX(Settings!$H:$H,MATCH(CD$1,Settings!$G:$G,0))=TRUE,
100-100*(O734-MINIFS(O:O,$E:$E,$E734))/(MAXIFS(O:O,$E:$E,$E734)-MINIFS(O:O,$E:$E,$E734)),
100*(O734-MINIFS(O:O,$E:$E,$E734))/(MAXIFS(O:O,$E:$E,$E734)-MINIFS(O:O,$E:$E,$E734))))</f>
        <v/>
      </c>
      <c r="CE734" s="232" t="str">
        <f t="array" ref="CE734">IF(P734="","",
IF(INDEX(Settings!$H:$H,MATCH(CE$1,Settings!$G:$G,0))=TRUE,
100-100*(P734-MINIFS(P:P,$E:$E,$E734))/(MAXIFS(P:P,$E:$E,$E734)-MINIFS(P:P,$E:$E,$E734)),
100*(P734-MINIFS(P:P,$E:$E,$E734))/(MAXIFS(P:P,$E:$E,$E734)-MINIFS(P:P,$E:$E,$E734))))</f>
        <v/>
      </c>
      <c r="CF734" s="232" t="str">
        <f t="array" ref="CF734">IF(Q734="","",
IF(INDEX(Settings!$H:$H,MATCH(CF$1,Settings!$G:$G,0))=TRUE,
100-100*(Q734-MINIFS(Q:Q,$E:$E,$E734))/(MAXIFS(Q:Q,$E:$E,$E734)-MINIFS(Q:Q,$E:$E,$E734)),
100*(Q734-MINIFS(Q:Q,$E:$E,$E734))/(MAXIFS(Q:Q,$E:$E,$E734)-MINIFS(Q:Q,$E:$E,$E734))))</f>
        <v/>
      </c>
      <c r="CG734" s="232" t="str">
        <f t="array" ref="CG734">IF(R734="","",
IF(INDEX(Settings!$H:$H,MATCH(CG$1,Settings!$G:$G,0))=TRUE,
100-100*(R734-MINIFS(R:R,$E:$E,$E734))/(MAXIFS(R:R,$E:$E,$E734)-MINIFS(R:R,$E:$E,$E734)),
100*(R734-MINIFS(R:R,$E:$E,$E734))/(MAXIFS(R:R,$E:$E,$E734)-MINIFS(R:R,$E:$E,$E734))))</f>
        <v/>
      </c>
      <c r="CH734" s="232" t="str">
        <f t="array" ref="CH734">IF(S734="","",
IF(INDEX(Settings!$H:$H,MATCH(CH$1,Settings!$G:$G,0))=TRUE,
100-100*(S734-MINIFS(S:S,$E:$E,$E734))/(MAXIFS(S:S,$E:$E,$E734)-MINIFS(S:S,$E:$E,$E734)),
100*(S734-MINIFS(S:S,$E:$E,$E734))/(MAXIFS(S:S,$E:$E,$E734)-MINIFS(S:S,$E:$E,$E734))))</f>
        <v/>
      </c>
      <c r="CI734" s="232" t="str">
        <f t="array" ref="CI734">IF(T734="","",
IF(INDEX(Settings!$H:$H,MATCH(CI$1,Settings!$G:$G,0))=TRUE,
100-100*(T734-MINIFS(T:T,$E:$E,$E734))/(MAXIFS(T:T,$E:$E,$E734)-MINIFS(T:T,$E:$E,$E734)),
100*(T734-MINIFS(T:T,$E:$E,$E734))/(MAXIFS(T:T,$E:$E,$E734)-MINIFS(T:T,$E:$E,$E734))))</f>
        <v/>
      </c>
      <c r="CJ734" s="232" t="str">
        <f t="array" ref="CJ734">IF(U734="","",
IF(INDEX(Settings!$H:$H,MATCH(CJ$1,Settings!$G:$G,0))=TRUE,
100-100*(U734-MINIFS(U:U,$E:$E,$E734))/(MAXIFS(U:U,$E:$E,$E734)-MINIFS(U:U,$E:$E,$E734)),
100*(U734-MINIFS(U:U,$E:$E,$E734))/(MAXIFS(U:U,$E:$E,$E734)-MINIFS(U:U,$E:$E,$E734))))</f>
        <v/>
      </c>
      <c r="CK734" s="232" t="str">
        <f t="array" ref="CK734">IF(V734="","",
IF(INDEX(Settings!$H:$H,MATCH(CK$1,Settings!$G:$G,0))=TRUE,
100-100*(V734-MINIFS(V:V,$E:$E,$E734))/(MAXIFS(V:V,$E:$E,$E734)-MINIFS(V:V,$E:$E,$E734)),
100*(V734-MINIFS(V:V,$E:$E,$E734))/(MAXIFS(V:V,$E:$E,$E734)-MINIFS(V:V,$E:$E,$E734))))</f>
        <v/>
      </c>
      <c r="CL734" s="232" t="str">
        <f t="array" ref="CL734">IF(W734="","",
IF(INDEX(Settings!$H:$H,MATCH(CL$1,Settings!$G:$G,0))=TRUE,
100-100*(W734-MINIFS(W:W,$E:$E,$E734))/(MAXIFS(W:W,$E:$E,$E734)-MINIFS(W:W,$E:$E,$E734)),
100*(W734-MINIFS(W:W,$E:$E,$E734))/(MAXIFS(W:W,$E:$E,$E734)-MINIFS(W:W,$E:$E,$E734))))</f>
        <v/>
      </c>
      <c r="CM734" s="232" t="str">
        <f t="array" ref="CM734">IF(X734="","",
IF(INDEX(Settings!$H:$H,MATCH(CM$1,Settings!$G:$G,0))=TRUE,
100-100*(X734-MINIFS(X:X,$E:$E,$E734))/(MAXIFS(X:X,$E:$E,$E734)-MINIFS(X:X,$E:$E,$E734)),
100*(X734-MINIFS(X:X,$E:$E,$E734))/(MAXIFS(X:X,$E:$E,$E734)-MINIFS(X:X,$E:$E,$E734))))</f>
        <v/>
      </c>
      <c r="CN734" s="232" t="str">
        <f t="array" ref="CN734">IF(Y734="","",
IF(INDEX(Settings!$H:$H,MATCH(CN$1,Settings!$G:$G,0))=TRUE,
100-100*(Y734-MINIFS(Y:Y,$E:$E,$E734))/(MAXIFS(Y:Y,$E:$E,$E734)-MINIFS(Y:Y,$E:$E,$E734)),
100*(Y734-MINIFS(Y:Y,$E:$E,$E734))/(MAXIFS(Y:Y,$E:$E,$E734)-MINIFS(Y:Y,$E:$E,$E734))))</f>
        <v/>
      </c>
      <c r="CO734" s="232" t="str">
        <f t="array" ref="CO734">IF(Z734="","",
IF(INDEX(Settings!$H:$H,MATCH(CO$1,Settings!$G:$G,0))=TRUE,
100-100*(Z734-MINIFS(Z:Z,$E:$E,$E734))/(MAXIFS(Z:Z,$E:$E,$E734)-MINIFS(Z:Z,$E:$E,$E734)),
100*(Z734-MINIFS(Z:Z,$E:$E,$E734))/(MAXIFS(Z:Z,$E:$E,$E734)-MINIFS(Z:Z,$E:$E,$E734))))</f>
        <v/>
      </c>
      <c r="CP734" s="232" t="str">
        <f t="array" ref="CP734">IF(AA734="","",
IF(INDEX(Settings!$H:$H,MATCH(CP$1,Settings!$G:$G,0))=TRUE,
100-100*(AA734-MINIFS(AA:AA,$E:$E,$E734))/(MAXIFS(AA:AA,$E:$E,$E734)-MINIFS(AA:AA,$E:$E,$E734)),
100*(AA734-MINIFS(AA:AA,$E:$E,$E734))/(MAXIFS(AA:AA,$E:$E,$E734)-MINIFS(AA:AA,$E:$E,$E734))))</f>
        <v/>
      </c>
      <c r="CQ734" s="232" t="str">
        <f t="array" ref="CQ734">IF(AB734="","",
IF(INDEX(Settings!$H:$H,MATCH(CQ$1,Settings!$G:$G,0))=TRUE,
100-100*(AB734-MINIFS(AB:AB,$E:$E,$E734))/(MAXIFS(AB:AB,$E:$E,$E734)-MINIFS(AB:AB,$E:$E,$E734)),
100*(AB734-MINIFS(AB:AB,$E:$E,$E734))/(MAXIFS(AB:AB,$E:$E,$E734)-MINIFS(AB:AB,$E:$E,$E734))))</f>
        <v/>
      </c>
      <c r="CR734" s="232" t="str">
        <f t="array" ref="CR734">IF(AC734="","",
IF(INDEX(Settings!$H:$H,MATCH(CR$1,Settings!$G:$G,0))=TRUE,
100-100*(AC734-MINIFS(AC:AC,$E:$E,$E734))/(MAXIFS(AC:AC,$E:$E,$E734)-MINIFS(AC:AC,$E:$E,$E734)),
100*(AC734-MINIFS(AC:AC,$E:$E,$E734))/(MAXIFS(AC:AC,$E:$E,$E734)-MINIFS(AC:AC,$E:$E,$E734))))</f>
        <v/>
      </c>
      <c r="CS734" s="232" t="str">
        <f t="array" ref="CS734">IF(AD734="","",
IF(INDEX(Settings!$H:$H,MATCH(CS$1,Settings!$G:$G,0))=TRUE,
100-100*(AD734-MINIFS(AD:AD,$E:$E,$E734))/(MAXIFS(AD:AD,$E:$E,$E734)-MINIFS(AD:AD,$E:$E,$E734)),
100*(AD734-MINIFS(AD:AD,$E:$E,$E734))/(MAXIFS(AD:AD,$E:$E,$E734)-MINIFS(AD:AD,$E:$E,$E734))))</f>
        <v/>
      </c>
      <c r="CT734" s="232" t="str">
        <f t="array" ref="CT734">IF(AE734="","",
IF(INDEX(Settings!$H:$H,MATCH(CT$1,Settings!$G:$G,0))=TRUE,
100-100*(AE734-MINIFS(AE:AE,$E:$E,$E734))/(MAXIFS(AE:AE,$E:$E,$E734)-MINIFS(AE:AE,$E:$E,$E734)),
100*(AE734-MINIFS(AE:AE,$E:$E,$E734))/(MAXIFS(AE:AE,$E:$E,$E734)-MINIFS(AE:AE,$E:$E,$E734))))</f>
        <v/>
      </c>
      <c r="CU734" s="232" t="str">
        <f t="array" ref="CU734">IF(AF734="","",
IF(INDEX(Settings!$H:$H,MATCH(CU$1,Settings!$G:$G,0))=TRUE,
100-100*(AF734-MINIFS(AF:AF,$E:$E,$E734))/(MAXIFS(AF:AF,$E:$E,$E734)-MINIFS(AF:AF,$E:$E,$E734)),
100*(AF734-MINIFS(AF:AF,$E:$E,$E734))/(MAXIFS(AF:AF,$E:$E,$E734)-MINIFS(AF:AF,$E:$E,$E734))))</f>
        <v/>
      </c>
      <c r="CV734" s="232" t="str">
        <f t="array" ref="CV734">IF(AG734="","",
IF(INDEX(Settings!$H:$H,MATCH(CV$1,Settings!$G:$G,0))=TRUE,
100-100*(AG734-MINIFS(AG:AG,$E:$E,$E734))/(MAXIFS(AG:AG,$E:$E,$E734)-MINIFS(AG:AG,$E:$E,$E734)),
100*(AG734-MINIFS(AG:AG,$E:$E,$E734))/(MAXIFS(AG:AG,$E:$E,$E734)-MINIFS(AG:AG,$E:$E,$E734))))</f>
        <v/>
      </c>
      <c r="CW734" s="232" t="str">
        <f t="array" ref="CW734">IF(AH734="","",
IF(INDEX(Settings!$H:$H,MATCH(CW$1,Settings!$G:$G,0))=TRUE,
100-100*(AH734-MINIFS(AH:AH,$E:$E,$E734))/(MAXIFS(AH:AH,$E:$E,$E734)-MINIFS(AH:AH,$E:$E,$E734)),
100*(AH734-MINIFS(AH:AH,$E:$E,$E734))/(MAXIFS(AH:AH,$E:$E,$E734)-MINIFS(AH:AH,$E:$E,$E734))))</f>
        <v/>
      </c>
      <c r="CX734" s="232" t="str">
        <f t="array" ref="CX734">IF(AI734="","",
IF(INDEX(Settings!$H:$H,MATCH(CX$1,Settings!$G:$G,0))=TRUE,
100-100*(AI734-MINIFS(AI:AI,$E:$E,$E734))/(MAXIFS(AI:AI,$E:$E,$E734)-MINIFS(AI:AI,$E:$E,$E734)),
100*(AI734-MINIFS(AI:AI,$E:$E,$E734))/(MAXIFS(AI:AI,$E:$E,$E734)-MINIFS(AI:AI,$E:$E,$E734))))</f>
        <v/>
      </c>
      <c r="CY734" s="232" t="str">
        <f t="array" ref="CY734">IF(AJ734="","",
IF(INDEX(Settings!$H:$H,MATCH(CY$1,Settings!$G:$G,0))=TRUE,
100-100*(AJ734-MINIFS(AJ:AJ,$E:$E,$E734))/(MAXIFS(AJ:AJ,$E:$E,$E734)-MINIFS(AJ:AJ,$E:$E,$E734)),
100*(AJ734-MINIFS(AJ:AJ,$E:$E,$E734))/(MAXIFS(AJ:AJ,$E:$E,$E734)-MINIFS(AJ:AJ,$E:$E,$E734))))</f>
        <v/>
      </c>
      <c r="CZ734" s="232" t="str">
        <f t="array" ref="CZ734">IF(AK734="","",
IF(INDEX(Settings!$H:$H,MATCH(CZ$1,Settings!$G:$G,0))=TRUE,
100-100*(AK734-MINIFS(AK:AK,$E:$E,$E734))/(MAXIFS(AK:AK,$E:$E,$E734)-MINIFS(AK:AK,$E:$E,$E734)),
100*(AK734-MINIFS(AK:AK,$E:$E,$E734))/(MAXIFS(AK:AK,$E:$E,$E734)-MINIFS(AK:AK,$E:$E,$E734))))</f>
        <v/>
      </c>
      <c r="DA734" s="232" t="str">
        <f t="array" ref="DA734">IF(AL734="","",
IF(INDEX(Settings!$H:$H,MATCH(DA$1,Settings!$G:$G,0))=TRUE,
100-100*(AL734-MINIFS(AL:AL,$E:$E,$E734))/(MAXIFS(AL:AL,$E:$E,$E734)-MINIFS(AL:AL,$E:$E,$E734)),
100*(AL734-MINIFS(AL:AL,$E:$E,$E734))/(MAXIFS(AL:AL,$E:$E,$E734)-MINIFS(AL:AL,$E:$E,$E734))))</f>
        <v/>
      </c>
      <c r="DB734" s="232" t="str">
        <f t="array" ref="DB734">IF(AM734="","",
IF(INDEX(Settings!$H:$H,MATCH(DB$1,Settings!$G:$G,0))=TRUE,
100-100*(AM734-MINIFS(AM:AM,$E:$E,$E734))/(MAXIFS(AM:AM,$E:$E,$E734)-MINIFS(AM:AM,$E:$E,$E734)),
100*(AM734-MINIFS(AM:AM,$E:$E,$E734))/(MAXIFS(AM:AM,$E:$E,$E734)-MINIFS(AM:AM,$E:$E,$E734))))</f>
        <v/>
      </c>
      <c r="DC734" s="232" t="str">
        <f t="array" ref="DC734">IF(AN734="","",
IF(INDEX(Settings!$H:$H,MATCH(DC$1,Settings!$G:$G,0))=TRUE,
100-100*(AN734-MINIFS(AN:AN,$E:$E,$E734))/(MAXIFS(AN:AN,$E:$E,$E734)-MINIFS(AN:AN,$E:$E,$E734)),
100*(AN734-MINIFS(AN:AN,$E:$E,$E734))/(MAXIFS(AN:AN,$E:$E,$E734)-MINIFS(AN:AN,$E:$E,$E734))))</f>
        <v/>
      </c>
      <c r="DD734" s="232" t="str">
        <f t="array" ref="DD734">IF(AO734="","",
IF(INDEX(Settings!$H:$H,MATCH(DD$1,Settings!$G:$G,0))=TRUE,
100-100*(AO734-MINIFS(AO:AO,$E:$E,$E734))/(MAXIFS(AO:AO,$E:$E,$E734)-MINIFS(AO:AO,$E:$E,$E734)),
100*(AO734-MINIFS(AO:AO,$E:$E,$E734))/(MAXIFS(AO:AO,$E:$E,$E734)-MINIFS(AO:AO,$E:$E,$E734))))</f>
        <v/>
      </c>
      <c r="DE734" s="232" t="str">
        <f t="array" ref="DE734">IF(AP734="","",
IF(INDEX(Settings!$H:$H,MATCH(DE$1,Settings!$G:$G,0))=TRUE,
100-100*(AP734-MINIFS(AP:AP,$E:$E,$E734))/(MAXIFS(AP:AP,$E:$E,$E734)-MINIFS(AP:AP,$E:$E,$E734)),
100*(AP734-MINIFS(AP:AP,$E:$E,$E734))/(MAXIFS(AP:AP,$E:$E,$E734)-MINIFS(AP:AP,$E:$E,$E734))))</f>
        <v/>
      </c>
      <c r="DF734" s="232" t="str">
        <f t="array" ref="DF734">IF(AQ734="","",
IF(INDEX(Settings!$H:$H,MATCH(DF$1,Settings!$G:$G,0))=TRUE,
100-100*(AQ734-MINIFS(AQ:AQ,$E:$E,$E734))/(MAXIFS(AQ:AQ,$E:$E,$E734)-MINIFS(AQ:AQ,$E:$E,$E734)),
100*(AQ734-MINIFS(AQ:AQ,$E:$E,$E734))/(MAXIFS(AQ:AQ,$E:$E,$E734)-MINIFS(AQ:AQ,$E:$E,$E734))))</f>
        <v/>
      </c>
      <c r="DG734" s="232" t="str">
        <f t="array" ref="DG734">IF(AR734="","",
IF(INDEX(Settings!$H:$H,MATCH(DG$1,Settings!$G:$G,0))=TRUE,
100-100*(AR734-MINIFS(AR:AR,$E:$E,$E734))/(MAXIFS(AR:AR,$E:$E,$E734)-MINIFS(AR:AR,$E:$E,$E734)),
100*(AR734-MINIFS(AR:AR,$E:$E,$E734))/(MAXIFS(AR:AR,$E:$E,$E734)-MINIFS(AR:AR,$E:$E,$E734))))</f>
        <v/>
      </c>
      <c r="DH734" s="232" t="str">
        <f t="array" ref="DH734">IF(AS734="","",
IF(INDEX(Settings!$H:$H,MATCH(DH$1,Settings!$G:$G,0))=TRUE,
100-100*(AS734-MINIFS(AS:AS,$E:$E,$E734))/(MAXIFS(AS:AS,$E:$E,$E734)-MINIFS(AS:AS,$E:$E,$E734)),
100*(AS734-MINIFS(AS:AS,$E:$E,$E734))/(MAXIFS(AS:AS,$E:$E,$E734)-MINIFS(AS:AS,$E:$E,$E734))))</f>
        <v/>
      </c>
      <c r="DI734" s="232" t="str">
        <f t="array" ref="DI734">IF(AT734="","",
IF(INDEX(Settings!$H:$H,MATCH(DI$1,Settings!$G:$G,0))=TRUE,
100-100*(AT734-MINIFS(AT:AT,$E:$E,$E734))/(MAXIFS(AT:AT,$E:$E,$E734)-MINIFS(AT:AT,$E:$E,$E734)),
100*(AT734-MINIFS(AT:AT,$E:$E,$E734))/(MAXIFS(AT:AT,$E:$E,$E734)-MINIFS(AT:AT,$E:$E,$E734))))</f>
        <v/>
      </c>
      <c r="DJ734" s="232" t="str">
        <f t="array" ref="DJ734">IF(AU734="","",
IF(INDEX(Settings!$H:$H,MATCH(DJ$1,Settings!$G:$G,0))=TRUE,
100-100*(AU734-MINIFS(AU:AU,$E:$E,$E734))/(MAXIFS(AU:AU,$E:$E,$E734)-MINIFS(AU:AU,$E:$E,$E734)),
100*(AU734-MINIFS(AU:AU,$E:$E,$E734))/(MAXIFS(AU:AU,$E:$E,$E734)-MINIFS(AU:AU,$E:$E,$E734))))</f>
        <v/>
      </c>
      <c r="DK734" s="232" t="str">
        <f t="array" ref="DK734">IF(AV734="","",
IF(INDEX(Settings!$H:$H,MATCH(DK$1,Settings!$G:$G,0))=TRUE,
100-100*(AV734-MINIFS(AV:AV,$E:$E,$E734))/(MAXIFS(AV:AV,$E:$E,$E734)-MINIFS(AV:AV,$E:$E,$E734)),
100*(AV734-MINIFS(AV:AV,$E:$E,$E734))/(MAXIFS(AV:AV,$E:$E,$E734)-MINIFS(AV:AV,$E:$E,$E734))))</f>
        <v/>
      </c>
      <c r="DL734" s="232" t="str">
        <f t="array" ref="DL734">IF(AW734="","",
IF(INDEX(Settings!$H:$H,MATCH(DL$1,Settings!$G:$G,0))=TRUE,
100-100*(AW734-MINIFS(AW:AW,$E:$E,$E734))/(MAXIFS(AW:AW,$E:$E,$E734)-MINIFS(AW:AW,$E:$E,$E734)),
100*(AW734-MINIFS(AW:AW,$E:$E,$E734))/(MAXIFS(AW:AW,$E:$E,$E734)-MINIFS(AW:AW,$E:$E,$E734))))</f>
        <v/>
      </c>
      <c r="DM734" s="232" t="str">
        <f t="array" ref="DM734">IF(AX734="","",
IF(INDEX(Settings!$H:$H,MATCH(DM$1,Settings!$G:$G,0))=TRUE,
100-100*(AX734-MINIFS(AX:AX,$E:$E,$E734))/(MAXIFS(AX:AX,$E:$E,$E734)-MINIFS(AX:AX,$E:$E,$E734)),
100*(AX734-MINIFS(AX:AX,$E:$E,$E734))/(MAXIFS(AX:AX,$E:$E,$E734)-MINIFS(AX:AX,$E:$E,$E734))))</f>
        <v/>
      </c>
      <c r="DN734" s="232" t="str">
        <f t="array" ref="DN734">IF(AY734="","",
IF(INDEX(Settings!$H:$H,MATCH(DN$1,Settings!$G:$G,0))=TRUE,
100-100*(AY734-MINIFS(AY:AY,$E:$E,$E734))/(MAXIFS(AY:AY,$E:$E,$E734)-MINIFS(AY:AY,$E:$E,$E734)),
100*(AY734-MINIFS(AY:AY,$E:$E,$E734))/(MAXIFS(AY:AY,$E:$E,$E734)-MINIFS(AY:AY,$E:$E,$E734))))</f>
        <v/>
      </c>
      <c r="DO734" s="232" t="str">
        <f t="array" ref="DO734">IF(AZ734="","",
IF(INDEX(Settings!$H:$H,MATCH(DO$1,Settings!$G:$G,0))=TRUE,
100-100*(AZ734-MINIFS(AZ:AZ,$E:$E,$E734))/(MAXIFS(AZ:AZ,$E:$E,$E734)-MINIFS(AZ:AZ,$E:$E,$E734)),
100*(AZ734-MINIFS(AZ:AZ,$E:$E,$E734))/(MAXIFS(AZ:AZ,$E:$E,$E734)-MINIFS(AZ:AZ,$E:$E,$E734))))</f>
        <v/>
      </c>
      <c r="DP734" s="232" t="str">
        <f t="array" ref="DP734">IF(BA734="","",
IF(INDEX(Settings!$H:$H,MATCH(DP$1,Settings!$G:$G,0))=TRUE,
100-100*(BA734-MINIFS(BA:BA,$E:$E,$E734))/(MAXIFS(BA:BA,$E:$E,$E734)-MINIFS(BA:BA,$E:$E,$E734)),
100*(BA734-MINIFS(BA:BA,$E:$E,$E734))/(MAXIFS(BA:BA,$E:$E,$E734)-MINIFS(BA:BA,$E:$E,$E734))))</f>
        <v/>
      </c>
      <c r="DQ734" s="232" t="str">
        <f t="array" ref="DQ734">IF(BB734="","",
IF(INDEX(Settings!$H:$H,MATCH(DQ$1,Settings!$G:$G,0))=TRUE,
100-100*(BB734-MINIFS(BB:BB,$E:$E,$E734))/(MAXIFS(BB:BB,$E:$E,$E734)-MINIFS(BB:BB,$E:$E,$E734)),
100*(BB734-MINIFS(BB:BB,$E:$E,$E734))/(MAXIFS(BB:BB,$E:$E,$E734)-MINIFS(BB:BB,$E:$E,$E734))))</f>
        <v/>
      </c>
      <c r="DR734" s="232" t="str">
        <f t="array" ref="DR734">IF(BC734="","",
IF(INDEX(Settings!$H:$H,MATCH(DR$1,Settings!$G:$G,0))=TRUE,
100-100*(BC734-MINIFS(BC:BC,$E:$E,$E734))/(MAXIFS(BC:BC,$E:$E,$E734)-MINIFS(BC:BC,$E:$E,$E734)),
100*(BC734-MINIFS(BC:BC,$E:$E,$E734))/(MAXIFS(BC:BC,$E:$E,$E734)-MINIFS(BC:BC,$E:$E,$E734))))</f>
        <v/>
      </c>
      <c r="DS734" s="232" t="str">
        <f t="array" ref="DS734">IF(BD734="","",
IF(INDEX(Settings!$H:$H,MATCH(DS$1,Settings!$G:$G,0))=TRUE,
100-100*(BD734-MINIFS(BD:BD,$E:$E,$E734))/(MAXIFS(BD:BD,$E:$E,$E734)-MINIFS(BD:BD,$E:$E,$E734)),
100*(BD734-MINIFS(BD:BD,$E:$E,$E734))/(MAXIFS(BD:BD,$E:$E,$E734)-MINIFS(BD:BD,$E:$E,$E734))))</f>
        <v/>
      </c>
      <c r="DT734" s="232" t="str">
        <f t="array" ref="DT734">IF(BE734="","",
IF(INDEX(Settings!$H:$H,MATCH(DT$1,Settings!$G:$G,0))=TRUE,
100-100*(BE734-MINIFS(BE:BE,$E:$E,$E734))/(MAXIFS(BE:BE,$E:$E,$E734)-MINIFS(BE:BE,$E:$E,$E734)),
100*(BE734-MINIFS(BE:BE,$E:$E,$E734))/(MAXIFS(BE:BE,$E:$E,$E734)-MINIFS(BE:BE,$E:$E,$E734))))</f>
        <v/>
      </c>
      <c r="DU734" s="232" t="str">
        <f t="array" ref="DU734">IF(BF734="","",
IF(INDEX(Settings!$H:$H,MATCH(DU$1,Settings!$G:$G,0))=TRUE,
100-100*(BF734-MINIFS(BF:BF,$E:$E,$E734))/(MAXIFS(BF:BF,$E:$E,$E734)-MINIFS(BF:BF,$E:$E,$E734)),
100*(BF734-MINIFS(BF:BF,$E:$E,$E734))/(MAXIFS(BF:BF,$E:$E,$E734)-MINIFS(BF:BF,$E:$E,$E734))))</f>
        <v/>
      </c>
      <c r="DV734" s="232" t="str">
        <f t="array" ref="DV734">IF(BG734="","",
IF(INDEX(Settings!$H:$H,MATCH(DV$1,Settings!$G:$G,0))=TRUE,
100-100*(BG734-MINIFS(BG:BG,$E:$E,$E734))/(MAXIFS(BG:BG,$E:$E,$E734)-MINIFS(BG:BG,$E:$E,$E734)),
100*(BG734-MINIFS(BG:BG,$E:$E,$E734))/(MAXIFS(BG:BG,$E:$E,$E734)-MINIFS(BG:BG,$E:$E,$E734))))</f>
        <v/>
      </c>
      <c r="DW734" s="232" t="str">
        <f t="array" ref="DW734">IF(BH734="","",
IF(INDEX(Settings!$H:$H,MATCH(DW$1,Settings!$G:$G,0))=TRUE,
100-100*(BH734-MINIFS(BH:BH,$E:$E,$E734))/(MAXIFS(BH:BH,$E:$E,$E734)-MINIFS(BH:BH,$E:$E,$E734)),
100*(BH734-MINIFS(BH:BH,$E:$E,$E734))/(MAXIFS(BH:BH,$E:$E,$E734)-MINIFS(BH:BH,$E:$E,$E734))))</f>
        <v/>
      </c>
      <c r="DX734" s="232" t="str">
        <f t="array" ref="DX734">IF(BI734="","",
IF(INDEX(Settings!$H:$H,MATCH(DX$1,Settings!$G:$G,0))=TRUE,
100-100*(BI734-MINIFS(BI:BI,$E:$E,$E734))/(MAXIFS(BI:BI,$E:$E,$E734)-MINIFS(BI:BI,$E:$E,$E734)),
100*(BI734-MINIFS(BI:BI,$E:$E,$E734))/(MAXIFS(BI:BI,$E:$E,$E734)-MINIFS(BI:BI,$E:$E,$E734))))</f>
        <v/>
      </c>
      <c r="DY734" s="232" t="str">
        <f t="array" ref="DY734">IF(BJ734="","",
IF(INDEX(Settings!$H:$H,MATCH(DY$1,Settings!$G:$G,0))=TRUE,
100-100*(BJ734-MINIFS(BJ:BJ,$E:$E,$E734))/(MAXIFS(BJ:BJ,$E:$E,$E734)-MINIFS(BJ:BJ,$E:$E,$E734)),
100*(BJ734-MINIFS(BJ:BJ,$E:$E,$E734))/(MAXIFS(BJ:BJ,$E:$E,$E734)-MINIFS(BJ:BJ,$E:$E,$E734))))</f>
        <v/>
      </c>
      <c r="DZ734" s="234"/>
      <c r="EA734" s="234"/>
      <c r="EB734" s="234" t="str">
        <f t="shared" si="8"/>
        <v/>
      </c>
      <c r="EC734" s="234" t="str">
        <f t="shared" si="9"/>
        <v/>
      </c>
      <c r="ED734" s="234" t="str">
        <f t="shared" si="10"/>
        <v/>
      </c>
      <c r="EE734" s="234" t="str">
        <f t="shared" si="11"/>
        <v/>
      </c>
      <c r="EF734" s="234" t="str">
        <f t="shared" si="12"/>
        <v/>
      </c>
      <c r="EG734" s="234" t="str">
        <f t="shared" si="13"/>
        <v/>
      </c>
      <c r="EH734" s="234"/>
      <c r="EI734" s="234"/>
      <c r="EJ734" s="234"/>
      <c r="EK734" s="234"/>
      <c r="EL734" s="234"/>
      <c r="EM734" s="234"/>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3" t="str">
        <f t="shared" si="14"/>
        <v/>
      </c>
      <c r="N735" s="49"/>
      <c r="O735" s="49"/>
      <c r="P735" s="49"/>
      <c r="Q735" s="49"/>
      <c r="R735" s="49"/>
      <c r="S735" s="222" t="str">
        <f>IFERROR(VLOOKUP(AF735, 'YOYO IR Scores'!A:C, 3, FALSE), "")
</f>
        <v/>
      </c>
      <c r="T735" s="49"/>
      <c r="U735" s="49"/>
      <c r="V735" s="49"/>
      <c r="W735" s="49"/>
      <c r="X735" s="224" t="str">
        <f t="shared" si="4"/>
        <v/>
      </c>
      <c r="Y735" s="225" t="str">
        <f t="shared" si="5"/>
        <v/>
      </c>
      <c r="Z735" s="225" t="str">
        <f t="shared" si="6"/>
        <v/>
      </c>
      <c r="AA735" s="224" t="str">
        <f t="shared" si="7"/>
        <v/>
      </c>
      <c r="AB735" s="223"/>
      <c r="AC735" s="223"/>
      <c r="AD735" s="223"/>
      <c r="AE735" s="223" t="str">
        <f>IFERROR(VLOOKUP(AF735, 'YOYO IR Scores'!A:C, 2, FALSE), "")</f>
        <v/>
      </c>
      <c r="AF735" s="223"/>
      <c r="AG735" s="223"/>
      <c r="AH735" s="223"/>
      <c r="AI735" s="223"/>
      <c r="AJ735" s="223"/>
      <c r="AK735" s="223"/>
      <c r="AL735" s="223"/>
      <c r="AM735" s="223"/>
      <c r="AN735" s="223"/>
      <c r="AO735" s="223"/>
      <c r="AP735" s="223"/>
      <c r="AQ735" s="223"/>
      <c r="AR735" s="223"/>
      <c r="AS735" s="223"/>
      <c r="AT735" s="223"/>
      <c r="AU735" s="223"/>
      <c r="AV735" s="223"/>
      <c r="AW735" s="223"/>
      <c r="AX735" s="223"/>
      <c r="AY735" s="223"/>
      <c r="AZ735" s="223"/>
      <c r="BA735" s="223"/>
      <c r="BB735" s="223"/>
      <c r="BC735" s="223"/>
      <c r="BD735" s="223"/>
      <c r="BE735" s="223"/>
      <c r="BF735" s="223"/>
      <c r="BG735" s="223"/>
      <c r="BH735" s="223"/>
      <c r="BI735" s="223"/>
      <c r="BJ735" s="223"/>
      <c r="BK735" s="223" t="str">
        <f t="array" ref="BK735">IF(J735="","",
IF(INDEX(Settings!$H:$H,MATCH(BY$1,Settings!$G:$G,0))=TRUE,
100-100*(J735-MIN(J:J))/(MAX(J:J)-MIN(J:J)),
100*(J735-MIN(J:J))/(MAX(J:J)-MIN(J:J))))</f>
        <v/>
      </c>
      <c r="BL735" s="223" t="str">
        <f t="array" ref="BL735">IF(J735="","",
IF(INDEX(Settings!$H:$H,MATCH(BY$1,Settings!$G:$G,0))=TRUE,
100-100*(J735-MINIFS(J:J,$E:$E,$E735))/(MAXIFS(J:J,$E:$E,$E735)-MINIFS(J:J,$E:$E,$E735)),
100*(J735-MINIFS(J:J,$E:$E,$E735))/(MAXIFS(J:J,$E:$E,$E735)-MINIFS(J:J,$E:$E,$E735))))</f>
        <v/>
      </c>
      <c r="BM735" s="223"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4" t="str">
        <f t="array" ref="BQ735">IF(J735="","",
IF(INDEX(Settings!$H:$H,MATCH(BY$1,Settings!$G:$G,0))=TRUE,
-1*(J735-AVERAGE(J:J))/STDEV(J:J),
(J735-AVERAGE(J:J))/STDEV(J:J)))</f>
        <v/>
      </c>
      <c r="BR735" s="224" t="str">
        <f>IFERROR(__xludf.DUMMYFUNCTION("IF(J735="""","""",
IF(INDEX(Settings!$H:$H,MATCH(BY$1,Settings!$G:$G,0))=TRUE,
-1*(J735-AVERAGEIFS(J:J,$E:$E,$E735))/STDEV(FILTER(J:J,$E:$E=$E735)),
(J735-AVERAGEIFS(J:J,$E:$E,$E735))/STDEV(FILTER(J:J,$E:$E=$E735))))"),"")</f>
        <v/>
      </c>
      <c r="BS735" s="224"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3" t="str">
        <f t="array" ref="BY735">IF(J735="","",
IF(INDEX(Settings!$H:$H,MATCH(BY$1,Settings!$G:$G,0))=TRUE,
100-100*(J735-MINIFS(J:J,$E:$E,$E735))/(MAXIFS(J:J,$E:$E,$E735)-MINIFS(J:J,$E:$E,$E735)),
100*(J735-MINIFS(J:J,$E:$E,$E735))/(MAXIFS(J:J,$E:$E,$E735)-MINIFS(J:J,$E:$E,$E735))))</f>
        <v/>
      </c>
      <c r="BZ735" s="223" t="str">
        <f t="array" ref="BZ735">IF(K735="","",
IF(INDEX(Settings!$H:$H,MATCH(BZ$1,Settings!$G:$G,0))=TRUE,
100-100*(K735-MINIFS(K:K,$E:$E,$E735))/(MAXIFS(K:K,$E:$E,$E735)-MINIFS(K:K,$E:$E,$E735)),
100*(K735-MINIFS(K:K,$E:$E,$E735))/(MAXIFS(K:K,$E:$E,$E735)-MINIFS(K:K,$E:$E,$E735))))</f>
        <v/>
      </c>
      <c r="CA735" s="223" t="str">
        <f t="array" ref="CA735">IF(L735="","",
IF(INDEX(Settings!$H:$H,MATCH(CA$1,Settings!$G:$G,0))=TRUE,
100-100*(L735-MINIFS(L:L,$E:$E,$E735))/(MAXIFS(L:L,$E:$E,$E735)-MINIFS(L:L,$E:$E,$E735)),
100*(L735-MINIFS(L:L,$E:$E,$E735))/(MAXIFS(L:L,$E:$E,$E735)-MINIFS(L:L,$E:$E,$E735))))</f>
        <v/>
      </c>
      <c r="CB735" s="223" t="str">
        <f t="array" ref="CB735">IF(M735="","",
IF(INDEX(Settings!$H:$H,MATCH(CB$1,Settings!$G:$G,0))=TRUE,
100-100*(M735-MINIFS(M:M,$E:$E,$E735))/(MAXIFS(M:M,$E:$E,$E735)-MINIFS(M:M,$E:$E,$E735)),
100*(M735-MINIFS(M:M,$E:$E,$E735))/(MAXIFS(M:M,$E:$E,$E735)-MINIFS(M:M,$E:$E,$E735))))</f>
        <v/>
      </c>
      <c r="CC735" s="223" t="str">
        <f t="array" ref="CC735">IF(N735="","",
IF(INDEX(Settings!$H:$H,MATCH(CC$1,Settings!$G:$G,0))=TRUE,
100-100*(N735-MINIFS(N:N,$E:$E,$E735))/(MAXIFS(N:N,$E:$E,$E735)-MINIFS(N:N,$E:$E,$E735)),
100*(N735-MINIFS(N:N,$E:$E,$E735))/(MAXIFS(N:N,$E:$E,$E735)-MINIFS(N:N,$E:$E,$E735))))</f>
        <v/>
      </c>
      <c r="CD735" s="223" t="str">
        <f t="array" ref="CD735">IF(O735="","",
IF(INDEX(Settings!$H:$H,MATCH(CD$1,Settings!$G:$G,0))=TRUE,
100-100*(O735-MINIFS(O:O,$E:$E,$E735))/(MAXIFS(O:O,$E:$E,$E735)-MINIFS(O:O,$E:$E,$E735)),
100*(O735-MINIFS(O:O,$E:$E,$E735))/(MAXIFS(O:O,$E:$E,$E735)-MINIFS(O:O,$E:$E,$E735))))</f>
        <v/>
      </c>
      <c r="CE735" s="223" t="str">
        <f t="array" ref="CE735">IF(P735="","",
IF(INDEX(Settings!$H:$H,MATCH(CE$1,Settings!$G:$G,0))=TRUE,
100-100*(P735-MINIFS(P:P,$E:$E,$E735))/(MAXIFS(P:P,$E:$E,$E735)-MINIFS(P:P,$E:$E,$E735)),
100*(P735-MINIFS(P:P,$E:$E,$E735))/(MAXIFS(P:P,$E:$E,$E735)-MINIFS(P:P,$E:$E,$E735))))</f>
        <v/>
      </c>
      <c r="CF735" s="223" t="str">
        <f t="array" ref="CF735">IF(Q735="","",
IF(INDEX(Settings!$H:$H,MATCH(CF$1,Settings!$G:$G,0))=TRUE,
100-100*(Q735-MINIFS(Q:Q,$E:$E,$E735))/(MAXIFS(Q:Q,$E:$E,$E735)-MINIFS(Q:Q,$E:$E,$E735)),
100*(Q735-MINIFS(Q:Q,$E:$E,$E735))/(MAXIFS(Q:Q,$E:$E,$E735)-MINIFS(Q:Q,$E:$E,$E735))))</f>
        <v/>
      </c>
      <c r="CG735" s="223" t="str">
        <f t="array" ref="CG735">IF(R735="","",
IF(INDEX(Settings!$H:$H,MATCH(CG$1,Settings!$G:$G,0))=TRUE,
100-100*(R735-MINIFS(R:R,$E:$E,$E735))/(MAXIFS(R:R,$E:$E,$E735)-MINIFS(R:R,$E:$E,$E735)),
100*(R735-MINIFS(R:R,$E:$E,$E735))/(MAXIFS(R:R,$E:$E,$E735)-MINIFS(R:R,$E:$E,$E735))))</f>
        <v/>
      </c>
      <c r="CH735" s="223" t="str">
        <f t="array" ref="CH735">IF(S735="","",
IF(INDEX(Settings!$H:$H,MATCH(CH$1,Settings!$G:$G,0))=TRUE,
100-100*(S735-MINIFS(S:S,$E:$E,$E735))/(MAXIFS(S:S,$E:$E,$E735)-MINIFS(S:S,$E:$E,$E735)),
100*(S735-MINIFS(S:S,$E:$E,$E735))/(MAXIFS(S:S,$E:$E,$E735)-MINIFS(S:S,$E:$E,$E735))))</f>
        <v/>
      </c>
      <c r="CI735" s="223" t="str">
        <f t="array" ref="CI735">IF(T735="","",
IF(INDEX(Settings!$H:$H,MATCH(CI$1,Settings!$G:$G,0))=TRUE,
100-100*(T735-MINIFS(T:T,$E:$E,$E735))/(MAXIFS(T:T,$E:$E,$E735)-MINIFS(T:T,$E:$E,$E735)),
100*(T735-MINIFS(T:T,$E:$E,$E735))/(MAXIFS(T:T,$E:$E,$E735)-MINIFS(T:T,$E:$E,$E735))))</f>
        <v/>
      </c>
      <c r="CJ735" s="223" t="str">
        <f t="array" ref="CJ735">IF(U735="","",
IF(INDEX(Settings!$H:$H,MATCH(CJ$1,Settings!$G:$G,0))=TRUE,
100-100*(U735-MINIFS(U:U,$E:$E,$E735))/(MAXIFS(U:U,$E:$E,$E735)-MINIFS(U:U,$E:$E,$E735)),
100*(U735-MINIFS(U:U,$E:$E,$E735))/(MAXIFS(U:U,$E:$E,$E735)-MINIFS(U:U,$E:$E,$E735))))</f>
        <v/>
      </c>
      <c r="CK735" s="223" t="str">
        <f t="array" ref="CK735">IF(V735="","",
IF(INDEX(Settings!$H:$H,MATCH(CK$1,Settings!$G:$G,0))=TRUE,
100-100*(V735-MINIFS(V:V,$E:$E,$E735))/(MAXIFS(V:V,$E:$E,$E735)-MINIFS(V:V,$E:$E,$E735)),
100*(V735-MINIFS(V:V,$E:$E,$E735))/(MAXIFS(V:V,$E:$E,$E735)-MINIFS(V:V,$E:$E,$E735))))</f>
        <v/>
      </c>
      <c r="CL735" s="223" t="str">
        <f t="array" ref="CL735">IF(W735="","",
IF(INDEX(Settings!$H:$H,MATCH(CL$1,Settings!$G:$G,0))=TRUE,
100-100*(W735-MINIFS(W:W,$E:$E,$E735))/(MAXIFS(W:W,$E:$E,$E735)-MINIFS(W:W,$E:$E,$E735)),
100*(W735-MINIFS(W:W,$E:$E,$E735))/(MAXIFS(W:W,$E:$E,$E735)-MINIFS(W:W,$E:$E,$E735))))</f>
        <v/>
      </c>
      <c r="CM735" s="223" t="str">
        <f t="array" ref="CM735">IF(X735="","",
IF(INDEX(Settings!$H:$H,MATCH(CM$1,Settings!$G:$G,0))=TRUE,
100-100*(X735-MINIFS(X:X,$E:$E,$E735))/(MAXIFS(X:X,$E:$E,$E735)-MINIFS(X:X,$E:$E,$E735)),
100*(X735-MINIFS(X:X,$E:$E,$E735))/(MAXIFS(X:X,$E:$E,$E735)-MINIFS(X:X,$E:$E,$E735))))</f>
        <v/>
      </c>
      <c r="CN735" s="223" t="str">
        <f t="array" ref="CN735">IF(Y735="","",
IF(INDEX(Settings!$H:$H,MATCH(CN$1,Settings!$G:$G,0))=TRUE,
100-100*(Y735-MINIFS(Y:Y,$E:$E,$E735))/(MAXIFS(Y:Y,$E:$E,$E735)-MINIFS(Y:Y,$E:$E,$E735)),
100*(Y735-MINIFS(Y:Y,$E:$E,$E735))/(MAXIFS(Y:Y,$E:$E,$E735)-MINIFS(Y:Y,$E:$E,$E735))))</f>
        <v/>
      </c>
      <c r="CO735" s="223" t="str">
        <f t="array" ref="CO735">IF(Z735="","",
IF(INDEX(Settings!$H:$H,MATCH(CO$1,Settings!$G:$G,0))=TRUE,
100-100*(Z735-MINIFS(Z:Z,$E:$E,$E735))/(MAXIFS(Z:Z,$E:$E,$E735)-MINIFS(Z:Z,$E:$E,$E735)),
100*(Z735-MINIFS(Z:Z,$E:$E,$E735))/(MAXIFS(Z:Z,$E:$E,$E735)-MINIFS(Z:Z,$E:$E,$E735))))</f>
        <v/>
      </c>
      <c r="CP735" s="223" t="str">
        <f t="array" ref="CP735">IF(AA735="","",
IF(INDEX(Settings!$H:$H,MATCH(CP$1,Settings!$G:$G,0))=TRUE,
100-100*(AA735-MINIFS(AA:AA,$E:$E,$E735))/(MAXIFS(AA:AA,$E:$E,$E735)-MINIFS(AA:AA,$E:$E,$E735)),
100*(AA735-MINIFS(AA:AA,$E:$E,$E735))/(MAXIFS(AA:AA,$E:$E,$E735)-MINIFS(AA:AA,$E:$E,$E735))))</f>
        <v/>
      </c>
      <c r="CQ735" s="223" t="str">
        <f t="array" ref="CQ735">IF(AB735="","",
IF(INDEX(Settings!$H:$H,MATCH(CQ$1,Settings!$G:$G,0))=TRUE,
100-100*(AB735-MINIFS(AB:AB,$E:$E,$E735))/(MAXIFS(AB:AB,$E:$E,$E735)-MINIFS(AB:AB,$E:$E,$E735)),
100*(AB735-MINIFS(AB:AB,$E:$E,$E735))/(MAXIFS(AB:AB,$E:$E,$E735)-MINIFS(AB:AB,$E:$E,$E735))))</f>
        <v/>
      </c>
      <c r="CR735" s="223" t="str">
        <f t="array" ref="CR735">IF(AC735="","",
IF(INDEX(Settings!$H:$H,MATCH(CR$1,Settings!$G:$G,0))=TRUE,
100-100*(AC735-MINIFS(AC:AC,$E:$E,$E735))/(MAXIFS(AC:AC,$E:$E,$E735)-MINIFS(AC:AC,$E:$E,$E735)),
100*(AC735-MINIFS(AC:AC,$E:$E,$E735))/(MAXIFS(AC:AC,$E:$E,$E735)-MINIFS(AC:AC,$E:$E,$E735))))</f>
        <v/>
      </c>
      <c r="CS735" s="223" t="str">
        <f t="array" ref="CS735">IF(AD735="","",
IF(INDEX(Settings!$H:$H,MATCH(CS$1,Settings!$G:$G,0))=TRUE,
100-100*(AD735-MINIFS(AD:AD,$E:$E,$E735))/(MAXIFS(AD:AD,$E:$E,$E735)-MINIFS(AD:AD,$E:$E,$E735)),
100*(AD735-MINIFS(AD:AD,$E:$E,$E735))/(MAXIFS(AD:AD,$E:$E,$E735)-MINIFS(AD:AD,$E:$E,$E735))))</f>
        <v/>
      </c>
      <c r="CT735" s="223" t="str">
        <f t="array" ref="CT735">IF(AE735="","",
IF(INDEX(Settings!$H:$H,MATCH(CT$1,Settings!$G:$G,0))=TRUE,
100-100*(AE735-MINIFS(AE:AE,$E:$E,$E735))/(MAXIFS(AE:AE,$E:$E,$E735)-MINIFS(AE:AE,$E:$E,$E735)),
100*(AE735-MINIFS(AE:AE,$E:$E,$E735))/(MAXIFS(AE:AE,$E:$E,$E735)-MINIFS(AE:AE,$E:$E,$E735))))</f>
        <v/>
      </c>
      <c r="CU735" s="223" t="str">
        <f t="array" ref="CU735">IF(AF735="","",
IF(INDEX(Settings!$H:$H,MATCH(CU$1,Settings!$G:$G,0))=TRUE,
100-100*(AF735-MINIFS(AF:AF,$E:$E,$E735))/(MAXIFS(AF:AF,$E:$E,$E735)-MINIFS(AF:AF,$E:$E,$E735)),
100*(AF735-MINIFS(AF:AF,$E:$E,$E735))/(MAXIFS(AF:AF,$E:$E,$E735)-MINIFS(AF:AF,$E:$E,$E735))))</f>
        <v/>
      </c>
      <c r="CV735" s="223" t="str">
        <f t="array" ref="CV735">IF(AG735="","",
IF(INDEX(Settings!$H:$H,MATCH(CV$1,Settings!$G:$G,0))=TRUE,
100-100*(AG735-MINIFS(AG:AG,$E:$E,$E735))/(MAXIFS(AG:AG,$E:$E,$E735)-MINIFS(AG:AG,$E:$E,$E735)),
100*(AG735-MINIFS(AG:AG,$E:$E,$E735))/(MAXIFS(AG:AG,$E:$E,$E735)-MINIFS(AG:AG,$E:$E,$E735))))</f>
        <v/>
      </c>
      <c r="CW735" s="223" t="str">
        <f t="array" ref="CW735">IF(AH735="","",
IF(INDEX(Settings!$H:$H,MATCH(CW$1,Settings!$G:$G,0))=TRUE,
100-100*(AH735-MINIFS(AH:AH,$E:$E,$E735))/(MAXIFS(AH:AH,$E:$E,$E735)-MINIFS(AH:AH,$E:$E,$E735)),
100*(AH735-MINIFS(AH:AH,$E:$E,$E735))/(MAXIFS(AH:AH,$E:$E,$E735)-MINIFS(AH:AH,$E:$E,$E735))))</f>
        <v/>
      </c>
      <c r="CX735" s="223" t="str">
        <f t="array" ref="CX735">IF(AI735="","",
IF(INDEX(Settings!$H:$H,MATCH(CX$1,Settings!$G:$G,0))=TRUE,
100-100*(AI735-MINIFS(AI:AI,$E:$E,$E735))/(MAXIFS(AI:AI,$E:$E,$E735)-MINIFS(AI:AI,$E:$E,$E735)),
100*(AI735-MINIFS(AI:AI,$E:$E,$E735))/(MAXIFS(AI:AI,$E:$E,$E735)-MINIFS(AI:AI,$E:$E,$E735))))</f>
        <v/>
      </c>
      <c r="CY735" s="223" t="str">
        <f t="array" ref="CY735">IF(AJ735="","",
IF(INDEX(Settings!$H:$H,MATCH(CY$1,Settings!$G:$G,0))=TRUE,
100-100*(AJ735-MINIFS(AJ:AJ,$E:$E,$E735))/(MAXIFS(AJ:AJ,$E:$E,$E735)-MINIFS(AJ:AJ,$E:$E,$E735)),
100*(AJ735-MINIFS(AJ:AJ,$E:$E,$E735))/(MAXIFS(AJ:AJ,$E:$E,$E735)-MINIFS(AJ:AJ,$E:$E,$E735))))</f>
        <v/>
      </c>
      <c r="CZ735" s="223" t="str">
        <f t="array" ref="CZ735">IF(AK735="","",
IF(INDEX(Settings!$H:$H,MATCH(CZ$1,Settings!$G:$G,0))=TRUE,
100-100*(AK735-MINIFS(AK:AK,$E:$E,$E735))/(MAXIFS(AK:AK,$E:$E,$E735)-MINIFS(AK:AK,$E:$E,$E735)),
100*(AK735-MINIFS(AK:AK,$E:$E,$E735))/(MAXIFS(AK:AK,$E:$E,$E735)-MINIFS(AK:AK,$E:$E,$E735))))</f>
        <v/>
      </c>
      <c r="DA735" s="223" t="str">
        <f t="array" ref="DA735">IF(AL735="","",
IF(INDEX(Settings!$H:$H,MATCH(DA$1,Settings!$G:$G,0))=TRUE,
100-100*(AL735-MINIFS(AL:AL,$E:$E,$E735))/(MAXIFS(AL:AL,$E:$E,$E735)-MINIFS(AL:AL,$E:$E,$E735)),
100*(AL735-MINIFS(AL:AL,$E:$E,$E735))/(MAXIFS(AL:AL,$E:$E,$E735)-MINIFS(AL:AL,$E:$E,$E735))))</f>
        <v/>
      </c>
      <c r="DB735" s="223" t="str">
        <f t="array" ref="DB735">IF(AM735="","",
IF(INDEX(Settings!$H:$H,MATCH(DB$1,Settings!$G:$G,0))=TRUE,
100-100*(AM735-MINIFS(AM:AM,$E:$E,$E735))/(MAXIFS(AM:AM,$E:$E,$E735)-MINIFS(AM:AM,$E:$E,$E735)),
100*(AM735-MINIFS(AM:AM,$E:$E,$E735))/(MAXIFS(AM:AM,$E:$E,$E735)-MINIFS(AM:AM,$E:$E,$E735))))</f>
        <v/>
      </c>
      <c r="DC735" s="223" t="str">
        <f t="array" ref="DC735">IF(AN735="","",
IF(INDEX(Settings!$H:$H,MATCH(DC$1,Settings!$G:$G,0))=TRUE,
100-100*(AN735-MINIFS(AN:AN,$E:$E,$E735))/(MAXIFS(AN:AN,$E:$E,$E735)-MINIFS(AN:AN,$E:$E,$E735)),
100*(AN735-MINIFS(AN:AN,$E:$E,$E735))/(MAXIFS(AN:AN,$E:$E,$E735)-MINIFS(AN:AN,$E:$E,$E735))))</f>
        <v/>
      </c>
      <c r="DD735" s="223" t="str">
        <f t="array" ref="DD735">IF(AO735="","",
IF(INDEX(Settings!$H:$H,MATCH(DD$1,Settings!$G:$G,0))=TRUE,
100-100*(AO735-MINIFS(AO:AO,$E:$E,$E735))/(MAXIFS(AO:AO,$E:$E,$E735)-MINIFS(AO:AO,$E:$E,$E735)),
100*(AO735-MINIFS(AO:AO,$E:$E,$E735))/(MAXIFS(AO:AO,$E:$E,$E735)-MINIFS(AO:AO,$E:$E,$E735))))</f>
        <v/>
      </c>
      <c r="DE735" s="223" t="str">
        <f t="array" ref="DE735">IF(AP735="","",
IF(INDEX(Settings!$H:$H,MATCH(DE$1,Settings!$G:$G,0))=TRUE,
100-100*(AP735-MINIFS(AP:AP,$E:$E,$E735))/(MAXIFS(AP:AP,$E:$E,$E735)-MINIFS(AP:AP,$E:$E,$E735)),
100*(AP735-MINIFS(AP:AP,$E:$E,$E735))/(MAXIFS(AP:AP,$E:$E,$E735)-MINIFS(AP:AP,$E:$E,$E735))))</f>
        <v/>
      </c>
      <c r="DF735" s="223" t="str">
        <f t="array" ref="DF735">IF(AQ735="","",
IF(INDEX(Settings!$H:$H,MATCH(DF$1,Settings!$G:$G,0))=TRUE,
100-100*(AQ735-MINIFS(AQ:AQ,$E:$E,$E735))/(MAXIFS(AQ:AQ,$E:$E,$E735)-MINIFS(AQ:AQ,$E:$E,$E735)),
100*(AQ735-MINIFS(AQ:AQ,$E:$E,$E735))/(MAXIFS(AQ:AQ,$E:$E,$E735)-MINIFS(AQ:AQ,$E:$E,$E735))))</f>
        <v/>
      </c>
      <c r="DG735" s="223" t="str">
        <f t="array" ref="DG735">IF(AR735="","",
IF(INDEX(Settings!$H:$H,MATCH(DG$1,Settings!$G:$G,0))=TRUE,
100-100*(AR735-MINIFS(AR:AR,$E:$E,$E735))/(MAXIFS(AR:AR,$E:$E,$E735)-MINIFS(AR:AR,$E:$E,$E735)),
100*(AR735-MINIFS(AR:AR,$E:$E,$E735))/(MAXIFS(AR:AR,$E:$E,$E735)-MINIFS(AR:AR,$E:$E,$E735))))</f>
        <v/>
      </c>
      <c r="DH735" s="223" t="str">
        <f t="array" ref="DH735">IF(AS735="","",
IF(INDEX(Settings!$H:$H,MATCH(DH$1,Settings!$G:$G,0))=TRUE,
100-100*(AS735-MINIFS(AS:AS,$E:$E,$E735))/(MAXIFS(AS:AS,$E:$E,$E735)-MINIFS(AS:AS,$E:$E,$E735)),
100*(AS735-MINIFS(AS:AS,$E:$E,$E735))/(MAXIFS(AS:AS,$E:$E,$E735)-MINIFS(AS:AS,$E:$E,$E735))))</f>
        <v/>
      </c>
      <c r="DI735" s="223" t="str">
        <f t="array" ref="DI735">IF(AT735="","",
IF(INDEX(Settings!$H:$H,MATCH(DI$1,Settings!$G:$G,0))=TRUE,
100-100*(AT735-MINIFS(AT:AT,$E:$E,$E735))/(MAXIFS(AT:AT,$E:$E,$E735)-MINIFS(AT:AT,$E:$E,$E735)),
100*(AT735-MINIFS(AT:AT,$E:$E,$E735))/(MAXIFS(AT:AT,$E:$E,$E735)-MINIFS(AT:AT,$E:$E,$E735))))</f>
        <v/>
      </c>
      <c r="DJ735" s="223" t="str">
        <f t="array" ref="DJ735">IF(AU735="","",
IF(INDEX(Settings!$H:$H,MATCH(DJ$1,Settings!$G:$G,0))=TRUE,
100-100*(AU735-MINIFS(AU:AU,$E:$E,$E735))/(MAXIFS(AU:AU,$E:$E,$E735)-MINIFS(AU:AU,$E:$E,$E735)),
100*(AU735-MINIFS(AU:AU,$E:$E,$E735))/(MAXIFS(AU:AU,$E:$E,$E735)-MINIFS(AU:AU,$E:$E,$E735))))</f>
        <v/>
      </c>
      <c r="DK735" s="223" t="str">
        <f t="array" ref="DK735">IF(AV735="","",
IF(INDEX(Settings!$H:$H,MATCH(DK$1,Settings!$G:$G,0))=TRUE,
100-100*(AV735-MINIFS(AV:AV,$E:$E,$E735))/(MAXIFS(AV:AV,$E:$E,$E735)-MINIFS(AV:AV,$E:$E,$E735)),
100*(AV735-MINIFS(AV:AV,$E:$E,$E735))/(MAXIFS(AV:AV,$E:$E,$E735)-MINIFS(AV:AV,$E:$E,$E735))))</f>
        <v/>
      </c>
      <c r="DL735" s="223" t="str">
        <f t="array" ref="DL735">IF(AW735="","",
IF(INDEX(Settings!$H:$H,MATCH(DL$1,Settings!$G:$G,0))=TRUE,
100-100*(AW735-MINIFS(AW:AW,$E:$E,$E735))/(MAXIFS(AW:AW,$E:$E,$E735)-MINIFS(AW:AW,$E:$E,$E735)),
100*(AW735-MINIFS(AW:AW,$E:$E,$E735))/(MAXIFS(AW:AW,$E:$E,$E735)-MINIFS(AW:AW,$E:$E,$E735))))</f>
        <v/>
      </c>
      <c r="DM735" s="223" t="str">
        <f t="array" ref="DM735">IF(AX735="","",
IF(INDEX(Settings!$H:$H,MATCH(DM$1,Settings!$G:$G,0))=TRUE,
100-100*(AX735-MINIFS(AX:AX,$E:$E,$E735))/(MAXIFS(AX:AX,$E:$E,$E735)-MINIFS(AX:AX,$E:$E,$E735)),
100*(AX735-MINIFS(AX:AX,$E:$E,$E735))/(MAXIFS(AX:AX,$E:$E,$E735)-MINIFS(AX:AX,$E:$E,$E735))))</f>
        <v/>
      </c>
      <c r="DN735" s="223" t="str">
        <f t="array" ref="DN735">IF(AY735="","",
IF(INDEX(Settings!$H:$H,MATCH(DN$1,Settings!$G:$G,0))=TRUE,
100-100*(AY735-MINIFS(AY:AY,$E:$E,$E735))/(MAXIFS(AY:AY,$E:$E,$E735)-MINIFS(AY:AY,$E:$E,$E735)),
100*(AY735-MINIFS(AY:AY,$E:$E,$E735))/(MAXIFS(AY:AY,$E:$E,$E735)-MINIFS(AY:AY,$E:$E,$E735))))</f>
        <v/>
      </c>
      <c r="DO735" s="223" t="str">
        <f t="array" ref="DO735">IF(AZ735="","",
IF(INDEX(Settings!$H:$H,MATCH(DO$1,Settings!$G:$G,0))=TRUE,
100-100*(AZ735-MINIFS(AZ:AZ,$E:$E,$E735))/(MAXIFS(AZ:AZ,$E:$E,$E735)-MINIFS(AZ:AZ,$E:$E,$E735)),
100*(AZ735-MINIFS(AZ:AZ,$E:$E,$E735))/(MAXIFS(AZ:AZ,$E:$E,$E735)-MINIFS(AZ:AZ,$E:$E,$E735))))</f>
        <v/>
      </c>
      <c r="DP735" s="223" t="str">
        <f t="array" ref="DP735">IF(BA735="","",
IF(INDEX(Settings!$H:$H,MATCH(DP$1,Settings!$G:$G,0))=TRUE,
100-100*(BA735-MINIFS(BA:BA,$E:$E,$E735))/(MAXIFS(BA:BA,$E:$E,$E735)-MINIFS(BA:BA,$E:$E,$E735)),
100*(BA735-MINIFS(BA:BA,$E:$E,$E735))/(MAXIFS(BA:BA,$E:$E,$E735)-MINIFS(BA:BA,$E:$E,$E735))))</f>
        <v/>
      </c>
      <c r="DQ735" s="223" t="str">
        <f t="array" ref="DQ735">IF(BB735="","",
IF(INDEX(Settings!$H:$H,MATCH(DQ$1,Settings!$G:$G,0))=TRUE,
100-100*(BB735-MINIFS(BB:BB,$E:$E,$E735))/(MAXIFS(BB:BB,$E:$E,$E735)-MINIFS(BB:BB,$E:$E,$E735)),
100*(BB735-MINIFS(BB:BB,$E:$E,$E735))/(MAXIFS(BB:BB,$E:$E,$E735)-MINIFS(BB:BB,$E:$E,$E735))))</f>
        <v/>
      </c>
      <c r="DR735" s="223" t="str">
        <f t="array" ref="DR735">IF(BC735="","",
IF(INDEX(Settings!$H:$H,MATCH(DR$1,Settings!$G:$G,0))=TRUE,
100-100*(BC735-MINIFS(BC:BC,$E:$E,$E735))/(MAXIFS(BC:BC,$E:$E,$E735)-MINIFS(BC:BC,$E:$E,$E735)),
100*(BC735-MINIFS(BC:BC,$E:$E,$E735))/(MAXIFS(BC:BC,$E:$E,$E735)-MINIFS(BC:BC,$E:$E,$E735))))</f>
        <v/>
      </c>
      <c r="DS735" s="223" t="str">
        <f t="array" ref="DS735">IF(BD735="","",
IF(INDEX(Settings!$H:$H,MATCH(DS$1,Settings!$G:$G,0))=TRUE,
100-100*(BD735-MINIFS(BD:BD,$E:$E,$E735))/(MAXIFS(BD:BD,$E:$E,$E735)-MINIFS(BD:BD,$E:$E,$E735)),
100*(BD735-MINIFS(BD:BD,$E:$E,$E735))/(MAXIFS(BD:BD,$E:$E,$E735)-MINIFS(BD:BD,$E:$E,$E735))))</f>
        <v/>
      </c>
      <c r="DT735" s="223" t="str">
        <f t="array" ref="DT735">IF(BE735="","",
IF(INDEX(Settings!$H:$H,MATCH(DT$1,Settings!$G:$G,0))=TRUE,
100-100*(BE735-MINIFS(BE:BE,$E:$E,$E735))/(MAXIFS(BE:BE,$E:$E,$E735)-MINIFS(BE:BE,$E:$E,$E735)),
100*(BE735-MINIFS(BE:BE,$E:$E,$E735))/(MAXIFS(BE:BE,$E:$E,$E735)-MINIFS(BE:BE,$E:$E,$E735))))</f>
        <v/>
      </c>
      <c r="DU735" s="223" t="str">
        <f t="array" ref="DU735">IF(BF735="","",
IF(INDEX(Settings!$H:$H,MATCH(DU$1,Settings!$G:$G,0))=TRUE,
100-100*(BF735-MINIFS(BF:BF,$E:$E,$E735))/(MAXIFS(BF:BF,$E:$E,$E735)-MINIFS(BF:BF,$E:$E,$E735)),
100*(BF735-MINIFS(BF:BF,$E:$E,$E735))/(MAXIFS(BF:BF,$E:$E,$E735)-MINIFS(BF:BF,$E:$E,$E735))))</f>
        <v/>
      </c>
      <c r="DV735" s="223" t="str">
        <f t="array" ref="DV735">IF(BG735="","",
IF(INDEX(Settings!$H:$H,MATCH(DV$1,Settings!$G:$G,0))=TRUE,
100-100*(BG735-MINIFS(BG:BG,$E:$E,$E735))/(MAXIFS(BG:BG,$E:$E,$E735)-MINIFS(BG:BG,$E:$E,$E735)),
100*(BG735-MINIFS(BG:BG,$E:$E,$E735))/(MAXIFS(BG:BG,$E:$E,$E735)-MINIFS(BG:BG,$E:$E,$E735))))</f>
        <v/>
      </c>
      <c r="DW735" s="223" t="str">
        <f t="array" ref="DW735">IF(BH735="","",
IF(INDEX(Settings!$H:$H,MATCH(DW$1,Settings!$G:$G,0))=TRUE,
100-100*(BH735-MINIFS(BH:BH,$E:$E,$E735))/(MAXIFS(BH:BH,$E:$E,$E735)-MINIFS(BH:BH,$E:$E,$E735)),
100*(BH735-MINIFS(BH:BH,$E:$E,$E735))/(MAXIFS(BH:BH,$E:$E,$E735)-MINIFS(BH:BH,$E:$E,$E735))))</f>
        <v/>
      </c>
      <c r="DX735" s="223" t="str">
        <f t="array" ref="DX735">IF(BI735="","",
IF(INDEX(Settings!$H:$H,MATCH(DX$1,Settings!$G:$G,0))=TRUE,
100-100*(BI735-MINIFS(BI:BI,$E:$E,$E735))/(MAXIFS(BI:BI,$E:$E,$E735)-MINIFS(BI:BI,$E:$E,$E735)),
100*(BI735-MINIFS(BI:BI,$E:$E,$E735))/(MAXIFS(BI:BI,$E:$E,$E735)-MINIFS(BI:BI,$E:$E,$E735))))</f>
        <v/>
      </c>
      <c r="DY735" s="223" t="str">
        <f t="array" ref="DY735">IF(BJ735="","",
IF(INDEX(Settings!$H:$H,MATCH(DY$1,Settings!$G:$G,0))=TRUE,
100-100*(BJ735-MINIFS(BJ:BJ,$E:$E,$E735))/(MAXIFS(BJ:BJ,$E:$E,$E735)-MINIFS(BJ:BJ,$E:$E,$E735)),
100*(BJ735-MINIFS(BJ:BJ,$E:$E,$E735))/(MAXIFS(BJ:BJ,$E:$E,$E735)-MINIFS(BJ:BJ,$E:$E,$E735))))</f>
        <v/>
      </c>
      <c r="DZ735" s="225"/>
      <c r="EA735" s="225"/>
      <c r="EB735" s="225" t="str">
        <f t="shared" si="8"/>
        <v/>
      </c>
      <c r="EC735" s="225" t="str">
        <f t="shared" si="9"/>
        <v/>
      </c>
      <c r="ED735" s="225" t="str">
        <f t="shared" si="10"/>
        <v/>
      </c>
      <c r="EE735" s="225" t="str">
        <f t="shared" si="11"/>
        <v/>
      </c>
      <c r="EF735" s="225" t="str">
        <f t="shared" si="12"/>
        <v/>
      </c>
      <c r="EG735" s="225" t="str">
        <f t="shared" si="13"/>
        <v/>
      </c>
      <c r="EH735" s="225"/>
      <c r="EI735" s="225"/>
      <c r="EJ735" s="225"/>
      <c r="EK735" s="225"/>
      <c r="EL735" s="225"/>
      <c r="EM735" s="225"/>
    </row>
    <row r="736">
      <c r="A736" s="231"/>
      <c r="B736" s="231"/>
      <c r="C736" s="231"/>
      <c r="D736" s="231" t="str">
        <f t="array" ref="D736">IFERROR(INDEX(Profiles!$B:$B,MATCH($A736,Profiles!$A:$A,0)),"")</f>
        <v/>
      </c>
      <c r="E736" s="231"/>
      <c r="F736" s="231"/>
      <c r="G736" s="231"/>
      <c r="H736" s="231"/>
      <c r="I736" s="231" t="str">
        <f>IF(A736="","",IF(Settings!$N$3="DATE",F736&amp;": "&amp;TEXT(B736,"M/DD/YY"),F736&amp;": "&amp;H736))</f>
        <v/>
      </c>
      <c r="J736" s="231"/>
      <c r="K736" s="231"/>
      <c r="L736" s="231"/>
      <c r="M736" s="232" t="str">
        <f t="shared" si="14"/>
        <v/>
      </c>
      <c r="N736" s="231"/>
      <c r="O736" s="231"/>
      <c r="P736" s="231"/>
      <c r="Q736" s="231"/>
      <c r="R736" s="231"/>
      <c r="S736" s="230" t="str">
        <f>IFERROR(VLOOKUP(AF736, 'YOYO IR Scores'!A:C, 3, FALSE), "")
</f>
        <v/>
      </c>
      <c r="T736" s="231"/>
      <c r="U736" s="231"/>
      <c r="V736" s="231"/>
      <c r="W736" s="231"/>
      <c r="X736" s="233" t="str">
        <f t="shared" si="4"/>
        <v/>
      </c>
      <c r="Y736" s="234" t="str">
        <f t="shared" si="5"/>
        <v/>
      </c>
      <c r="Z736" s="234" t="str">
        <f t="shared" si="6"/>
        <v/>
      </c>
      <c r="AA736" s="233" t="str">
        <f t="shared" si="7"/>
        <v/>
      </c>
      <c r="AB736" s="232"/>
      <c r="AC736" s="232"/>
      <c r="AD736" s="232"/>
      <c r="AE736" s="232" t="str">
        <f>IFERROR(VLOOKUP(AF736, 'YOYO IR Scores'!A:C, 2, FALSE), "")</f>
        <v/>
      </c>
      <c r="AF736" s="232"/>
      <c r="AG736" s="23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c r="BD736" s="232"/>
      <c r="BE736" s="232"/>
      <c r="BF736" s="232"/>
      <c r="BG736" s="232"/>
      <c r="BH736" s="232"/>
      <c r="BI736" s="232"/>
      <c r="BJ736" s="232"/>
      <c r="BK736" s="232" t="str">
        <f t="array" ref="BK736">IF(J736="","",
IF(INDEX(Settings!$H:$H,MATCH(BY$1,Settings!$G:$G,0))=TRUE,
100-100*(J736-MIN(J:J))/(MAX(J:J)-MIN(J:J)),
100*(J736-MIN(J:J))/(MAX(J:J)-MIN(J:J))))</f>
        <v/>
      </c>
      <c r="BL736" s="232" t="str">
        <f t="array" ref="BL736">IF(J736="","",
IF(INDEX(Settings!$H:$H,MATCH(BY$1,Settings!$G:$G,0))=TRUE,
100-100*(J736-MINIFS(J:J,$E:$E,$E736))/(MAXIFS(J:J,$E:$E,$E736)-MINIFS(J:J,$E:$E,$E736)),
100*(J736-MINIFS(J:J,$E:$E,$E736))/(MAXIFS(J:J,$E:$E,$E736)-MINIFS(J:J,$E:$E,$E736))))</f>
        <v/>
      </c>
      <c r="BM736" s="232" t="str">
        <f t="array" ref="BM736">IF(J736="","",
IF(INDEX(Settings!$H:$H,MATCH(BY$1,Settings!$G:$G,0))=TRUE,
100-100*(J736-MINIFS(J:J,$E:$E,$E736,$I:$I,$I736))/(MAXIFS(J:J,$E:$E,$E736,$I:$I,$I736)-MINIFS(J:J,$E:$E,$E736,$I:$I,$I736)),
100*(J736-MINIFS(J:J,$E:$E,$E736,$I:$I,$I736))/(MAXIFS(J:J,$E:$E,$E736,$I:$I,$I736)-MINIFS(J:J,$E:$E,$E736,$I:$I,$I736))))</f>
        <v/>
      </c>
      <c r="BN736" s="231" t="str">
        <f t="array" ref="BN736">IF(J736="","",
IF(INDEX(Settings!$H:$H,MATCH(BY$1,Settings!$G:$G,0))=TRUE,
100-100*PERCENTRANK(J:J,J736),
100*PERCENTRANK(J:J,J736)))</f>
        <v/>
      </c>
      <c r="BO736" s="231" t="str">
        <f>IFERROR(__xludf.DUMMYFUNCTION("IF(J736="""","""",
IF(INDEX(Settings!$H:$H,MATCH(BY$1,Settings!$G:$G,0))=TRUE,
100-100*PERCENTRANK(FILTER(J:J,$E:$E=$E736),J736),
100*PERCENTRANK(FILTER(J:J,$E:$E=$E736),J736)))"),"")</f>
        <v/>
      </c>
      <c r="BP736" s="231" t="str">
        <f>IFERROR(__xludf.DUMMYFUNCTION("IF(J736="""","""",
IF(INDEX(Settings!$H:$H,MATCH(BY$1,Settings!$G:$G,0))=TRUE,
100-100*PERCENTRANK(FILTER(J:J,$E:$E=$E736,$I:$I=$I736),J736),
100*PERCENTRANK(FILTER(J:J,$E:$E=$E736,$I:$I=$I736),J736)))"),"")</f>
        <v/>
      </c>
      <c r="BQ736" s="233" t="str">
        <f t="array" ref="BQ736">IF(J736="","",
IF(INDEX(Settings!$H:$H,MATCH(BY$1,Settings!$G:$G,0))=TRUE,
-1*(J736-AVERAGE(J:J))/STDEV(J:J),
(J736-AVERAGE(J:J))/STDEV(J:J)))</f>
        <v/>
      </c>
      <c r="BR736" s="233" t="str">
        <f>IFERROR(__xludf.DUMMYFUNCTION("IF(J736="""","""",
IF(INDEX(Settings!$H:$H,MATCH(BY$1,Settings!$G:$G,0))=TRUE,
-1*(J736-AVERAGEIFS(J:J,$E:$E,$E736))/STDEV(FILTER(J:J,$E:$E=$E736)),
(J736-AVERAGEIFS(J:J,$E:$E,$E736))/STDEV(FILTER(J:J,$E:$E=$E736))))"),"")</f>
        <v/>
      </c>
      <c r="BS736" s="233"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1"/>
      <c r="BX736" s="231"/>
      <c r="BY736" s="232" t="str">
        <f t="array" ref="BY736">IF(J736="","",
IF(INDEX(Settings!$H:$H,MATCH(BY$1,Settings!$G:$G,0))=TRUE,
100-100*(J736-MINIFS(J:J,$E:$E,$E736))/(MAXIFS(J:J,$E:$E,$E736)-MINIFS(J:J,$E:$E,$E736)),
100*(J736-MINIFS(J:J,$E:$E,$E736))/(MAXIFS(J:J,$E:$E,$E736)-MINIFS(J:J,$E:$E,$E736))))</f>
        <v/>
      </c>
      <c r="BZ736" s="232" t="str">
        <f t="array" ref="BZ736">IF(K736="","",
IF(INDEX(Settings!$H:$H,MATCH(BZ$1,Settings!$G:$G,0))=TRUE,
100-100*(K736-MINIFS(K:K,$E:$E,$E736))/(MAXIFS(K:K,$E:$E,$E736)-MINIFS(K:K,$E:$E,$E736)),
100*(K736-MINIFS(K:K,$E:$E,$E736))/(MAXIFS(K:K,$E:$E,$E736)-MINIFS(K:K,$E:$E,$E736))))</f>
        <v/>
      </c>
      <c r="CA736" s="232" t="str">
        <f t="array" ref="CA736">IF(L736="","",
IF(INDEX(Settings!$H:$H,MATCH(CA$1,Settings!$G:$G,0))=TRUE,
100-100*(L736-MINIFS(L:L,$E:$E,$E736))/(MAXIFS(L:L,$E:$E,$E736)-MINIFS(L:L,$E:$E,$E736)),
100*(L736-MINIFS(L:L,$E:$E,$E736))/(MAXIFS(L:L,$E:$E,$E736)-MINIFS(L:L,$E:$E,$E736))))</f>
        <v/>
      </c>
      <c r="CB736" s="232" t="str">
        <f t="array" ref="CB736">IF(M736="","",
IF(INDEX(Settings!$H:$H,MATCH(CB$1,Settings!$G:$G,0))=TRUE,
100-100*(M736-MINIFS(M:M,$E:$E,$E736))/(MAXIFS(M:M,$E:$E,$E736)-MINIFS(M:M,$E:$E,$E736)),
100*(M736-MINIFS(M:M,$E:$E,$E736))/(MAXIFS(M:M,$E:$E,$E736)-MINIFS(M:M,$E:$E,$E736))))</f>
        <v/>
      </c>
      <c r="CC736" s="232" t="str">
        <f t="array" ref="CC736">IF(N736="","",
IF(INDEX(Settings!$H:$H,MATCH(CC$1,Settings!$G:$G,0))=TRUE,
100-100*(N736-MINIFS(N:N,$E:$E,$E736))/(MAXIFS(N:N,$E:$E,$E736)-MINIFS(N:N,$E:$E,$E736)),
100*(N736-MINIFS(N:N,$E:$E,$E736))/(MAXIFS(N:N,$E:$E,$E736)-MINIFS(N:N,$E:$E,$E736))))</f>
        <v/>
      </c>
      <c r="CD736" s="232" t="str">
        <f t="array" ref="CD736">IF(O736="","",
IF(INDEX(Settings!$H:$H,MATCH(CD$1,Settings!$G:$G,0))=TRUE,
100-100*(O736-MINIFS(O:O,$E:$E,$E736))/(MAXIFS(O:O,$E:$E,$E736)-MINIFS(O:O,$E:$E,$E736)),
100*(O736-MINIFS(O:O,$E:$E,$E736))/(MAXIFS(O:O,$E:$E,$E736)-MINIFS(O:O,$E:$E,$E736))))</f>
        <v/>
      </c>
      <c r="CE736" s="232" t="str">
        <f t="array" ref="CE736">IF(P736="","",
IF(INDEX(Settings!$H:$H,MATCH(CE$1,Settings!$G:$G,0))=TRUE,
100-100*(P736-MINIFS(P:P,$E:$E,$E736))/(MAXIFS(P:P,$E:$E,$E736)-MINIFS(P:P,$E:$E,$E736)),
100*(P736-MINIFS(P:P,$E:$E,$E736))/(MAXIFS(P:P,$E:$E,$E736)-MINIFS(P:P,$E:$E,$E736))))</f>
        <v/>
      </c>
      <c r="CF736" s="232" t="str">
        <f t="array" ref="CF736">IF(Q736="","",
IF(INDEX(Settings!$H:$H,MATCH(CF$1,Settings!$G:$G,0))=TRUE,
100-100*(Q736-MINIFS(Q:Q,$E:$E,$E736))/(MAXIFS(Q:Q,$E:$E,$E736)-MINIFS(Q:Q,$E:$E,$E736)),
100*(Q736-MINIFS(Q:Q,$E:$E,$E736))/(MAXIFS(Q:Q,$E:$E,$E736)-MINIFS(Q:Q,$E:$E,$E736))))</f>
        <v/>
      </c>
      <c r="CG736" s="232" t="str">
        <f t="array" ref="CG736">IF(R736="","",
IF(INDEX(Settings!$H:$H,MATCH(CG$1,Settings!$G:$G,0))=TRUE,
100-100*(R736-MINIFS(R:R,$E:$E,$E736))/(MAXIFS(R:R,$E:$E,$E736)-MINIFS(R:R,$E:$E,$E736)),
100*(R736-MINIFS(R:R,$E:$E,$E736))/(MAXIFS(R:R,$E:$E,$E736)-MINIFS(R:R,$E:$E,$E736))))</f>
        <v/>
      </c>
      <c r="CH736" s="232" t="str">
        <f t="array" ref="CH736">IF(S736="","",
IF(INDEX(Settings!$H:$H,MATCH(CH$1,Settings!$G:$G,0))=TRUE,
100-100*(S736-MINIFS(S:S,$E:$E,$E736))/(MAXIFS(S:S,$E:$E,$E736)-MINIFS(S:S,$E:$E,$E736)),
100*(S736-MINIFS(S:S,$E:$E,$E736))/(MAXIFS(S:S,$E:$E,$E736)-MINIFS(S:S,$E:$E,$E736))))</f>
        <v/>
      </c>
      <c r="CI736" s="232" t="str">
        <f t="array" ref="CI736">IF(T736="","",
IF(INDEX(Settings!$H:$H,MATCH(CI$1,Settings!$G:$G,0))=TRUE,
100-100*(T736-MINIFS(T:T,$E:$E,$E736))/(MAXIFS(T:T,$E:$E,$E736)-MINIFS(T:T,$E:$E,$E736)),
100*(T736-MINIFS(T:T,$E:$E,$E736))/(MAXIFS(T:T,$E:$E,$E736)-MINIFS(T:T,$E:$E,$E736))))</f>
        <v/>
      </c>
      <c r="CJ736" s="232" t="str">
        <f t="array" ref="CJ736">IF(U736="","",
IF(INDEX(Settings!$H:$H,MATCH(CJ$1,Settings!$G:$G,0))=TRUE,
100-100*(U736-MINIFS(U:U,$E:$E,$E736))/(MAXIFS(U:U,$E:$E,$E736)-MINIFS(U:U,$E:$E,$E736)),
100*(U736-MINIFS(U:U,$E:$E,$E736))/(MAXIFS(U:U,$E:$E,$E736)-MINIFS(U:U,$E:$E,$E736))))</f>
        <v/>
      </c>
      <c r="CK736" s="232" t="str">
        <f t="array" ref="CK736">IF(V736="","",
IF(INDEX(Settings!$H:$H,MATCH(CK$1,Settings!$G:$G,0))=TRUE,
100-100*(V736-MINIFS(V:V,$E:$E,$E736))/(MAXIFS(V:V,$E:$E,$E736)-MINIFS(V:V,$E:$E,$E736)),
100*(V736-MINIFS(V:V,$E:$E,$E736))/(MAXIFS(V:V,$E:$E,$E736)-MINIFS(V:V,$E:$E,$E736))))</f>
        <v/>
      </c>
      <c r="CL736" s="232" t="str">
        <f t="array" ref="CL736">IF(W736="","",
IF(INDEX(Settings!$H:$H,MATCH(CL$1,Settings!$G:$G,0))=TRUE,
100-100*(W736-MINIFS(W:W,$E:$E,$E736))/(MAXIFS(W:W,$E:$E,$E736)-MINIFS(W:W,$E:$E,$E736)),
100*(W736-MINIFS(W:W,$E:$E,$E736))/(MAXIFS(W:W,$E:$E,$E736)-MINIFS(W:W,$E:$E,$E736))))</f>
        <v/>
      </c>
      <c r="CM736" s="232" t="str">
        <f t="array" ref="CM736">IF(X736="","",
IF(INDEX(Settings!$H:$H,MATCH(CM$1,Settings!$G:$G,0))=TRUE,
100-100*(X736-MINIFS(X:X,$E:$E,$E736))/(MAXIFS(X:X,$E:$E,$E736)-MINIFS(X:X,$E:$E,$E736)),
100*(X736-MINIFS(X:X,$E:$E,$E736))/(MAXIFS(X:X,$E:$E,$E736)-MINIFS(X:X,$E:$E,$E736))))</f>
        <v/>
      </c>
      <c r="CN736" s="232" t="str">
        <f t="array" ref="CN736">IF(Y736="","",
IF(INDEX(Settings!$H:$H,MATCH(CN$1,Settings!$G:$G,0))=TRUE,
100-100*(Y736-MINIFS(Y:Y,$E:$E,$E736))/(MAXIFS(Y:Y,$E:$E,$E736)-MINIFS(Y:Y,$E:$E,$E736)),
100*(Y736-MINIFS(Y:Y,$E:$E,$E736))/(MAXIFS(Y:Y,$E:$E,$E736)-MINIFS(Y:Y,$E:$E,$E736))))</f>
        <v/>
      </c>
      <c r="CO736" s="232" t="str">
        <f t="array" ref="CO736">IF(Z736="","",
IF(INDEX(Settings!$H:$H,MATCH(CO$1,Settings!$G:$G,0))=TRUE,
100-100*(Z736-MINIFS(Z:Z,$E:$E,$E736))/(MAXIFS(Z:Z,$E:$E,$E736)-MINIFS(Z:Z,$E:$E,$E736)),
100*(Z736-MINIFS(Z:Z,$E:$E,$E736))/(MAXIFS(Z:Z,$E:$E,$E736)-MINIFS(Z:Z,$E:$E,$E736))))</f>
        <v/>
      </c>
      <c r="CP736" s="232" t="str">
        <f t="array" ref="CP736">IF(AA736="","",
IF(INDEX(Settings!$H:$H,MATCH(CP$1,Settings!$G:$G,0))=TRUE,
100-100*(AA736-MINIFS(AA:AA,$E:$E,$E736))/(MAXIFS(AA:AA,$E:$E,$E736)-MINIFS(AA:AA,$E:$E,$E736)),
100*(AA736-MINIFS(AA:AA,$E:$E,$E736))/(MAXIFS(AA:AA,$E:$E,$E736)-MINIFS(AA:AA,$E:$E,$E736))))</f>
        <v/>
      </c>
      <c r="CQ736" s="232" t="str">
        <f t="array" ref="CQ736">IF(AB736="","",
IF(INDEX(Settings!$H:$H,MATCH(CQ$1,Settings!$G:$G,0))=TRUE,
100-100*(AB736-MINIFS(AB:AB,$E:$E,$E736))/(MAXIFS(AB:AB,$E:$E,$E736)-MINIFS(AB:AB,$E:$E,$E736)),
100*(AB736-MINIFS(AB:AB,$E:$E,$E736))/(MAXIFS(AB:AB,$E:$E,$E736)-MINIFS(AB:AB,$E:$E,$E736))))</f>
        <v/>
      </c>
      <c r="CR736" s="232" t="str">
        <f t="array" ref="CR736">IF(AC736="","",
IF(INDEX(Settings!$H:$H,MATCH(CR$1,Settings!$G:$G,0))=TRUE,
100-100*(AC736-MINIFS(AC:AC,$E:$E,$E736))/(MAXIFS(AC:AC,$E:$E,$E736)-MINIFS(AC:AC,$E:$E,$E736)),
100*(AC736-MINIFS(AC:AC,$E:$E,$E736))/(MAXIFS(AC:AC,$E:$E,$E736)-MINIFS(AC:AC,$E:$E,$E736))))</f>
        <v/>
      </c>
      <c r="CS736" s="232" t="str">
        <f t="array" ref="CS736">IF(AD736="","",
IF(INDEX(Settings!$H:$H,MATCH(CS$1,Settings!$G:$G,0))=TRUE,
100-100*(AD736-MINIFS(AD:AD,$E:$E,$E736))/(MAXIFS(AD:AD,$E:$E,$E736)-MINIFS(AD:AD,$E:$E,$E736)),
100*(AD736-MINIFS(AD:AD,$E:$E,$E736))/(MAXIFS(AD:AD,$E:$E,$E736)-MINIFS(AD:AD,$E:$E,$E736))))</f>
        <v/>
      </c>
      <c r="CT736" s="232" t="str">
        <f t="array" ref="CT736">IF(AE736="","",
IF(INDEX(Settings!$H:$H,MATCH(CT$1,Settings!$G:$G,0))=TRUE,
100-100*(AE736-MINIFS(AE:AE,$E:$E,$E736))/(MAXIFS(AE:AE,$E:$E,$E736)-MINIFS(AE:AE,$E:$E,$E736)),
100*(AE736-MINIFS(AE:AE,$E:$E,$E736))/(MAXIFS(AE:AE,$E:$E,$E736)-MINIFS(AE:AE,$E:$E,$E736))))</f>
        <v/>
      </c>
      <c r="CU736" s="232" t="str">
        <f t="array" ref="CU736">IF(AF736="","",
IF(INDEX(Settings!$H:$H,MATCH(CU$1,Settings!$G:$G,0))=TRUE,
100-100*(AF736-MINIFS(AF:AF,$E:$E,$E736))/(MAXIFS(AF:AF,$E:$E,$E736)-MINIFS(AF:AF,$E:$E,$E736)),
100*(AF736-MINIFS(AF:AF,$E:$E,$E736))/(MAXIFS(AF:AF,$E:$E,$E736)-MINIFS(AF:AF,$E:$E,$E736))))</f>
        <v/>
      </c>
      <c r="CV736" s="232" t="str">
        <f t="array" ref="CV736">IF(AG736="","",
IF(INDEX(Settings!$H:$H,MATCH(CV$1,Settings!$G:$G,0))=TRUE,
100-100*(AG736-MINIFS(AG:AG,$E:$E,$E736))/(MAXIFS(AG:AG,$E:$E,$E736)-MINIFS(AG:AG,$E:$E,$E736)),
100*(AG736-MINIFS(AG:AG,$E:$E,$E736))/(MAXIFS(AG:AG,$E:$E,$E736)-MINIFS(AG:AG,$E:$E,$E736))))</f>
        <v/>
      </c>
      <c r="CW736" s="232" t="str">
        <f t="array" ref="CW736">IF(AH736="","",
IF(INDEX(Settings!$H:$H,MATCH(CW$1,Settings!$G:$G,0))=TRUE,
100-100*(AH736-MINIFS(AH:AH,$E:$E,$E736))/(MAXIFS(AH:AH,$E:$E,$E736)-MINIFS(AH:AH,$E:$E,$E736)),
100*(AH736-MINIFS(AH:AH,$E:$E,$E736))/(MAXIFS(AH:AH,$E:$E,$E736)-MINIFS(AH:AH,$E:$E,$E736))))</f>
        <v/>
      </c>
      <c r="CX736" s="232" t="str">
        <f t="array" ref="CX736">IF(AI736="","",
IF(INDEX(Settings!$H:$H,MATCH(CX$1,Settings!$G:$G,0))=TRUE,
100-100*(AI736-MINIFS(AI:AI,$E:$E,$E736))/(MAXIFS(AI:AI,$E:$E,$E736)-MINIFS(AI:AI,$E:$E,$E736)),
100*(AI736-MINIFS(AI:AI,$E:$E,$E736))/(MAXIFS(AI:AI,$E:$E,$E736)-MINIFS(AI:AI,$E:$E,$E736))))</f>
        <v/>
      </c>
      <c r="CY736" s="232" t="str">
        <f t="array" ref="CY736">IF(AJ736="","",
IF(INDEX(Settings!$H:$H,MATCH(CY$1,Settings!$G:$G,0))=TRUE,
100-100*(AJ736-MINIFS(AJ:AJ,$E:$E,$E736))/(MAXIFS(AJ:AJ,$E:$E,$E736)-MINIFS(AJ:AJ,$E:$E,$E736)),
100*(AJ736-MINIFS(AJ:AJ,$E:$E,$E736))/(MAXIFS(AJ:AJ,$E:$E,$E736)-MINIFS(AJ:AJ,$E:$E,$E736))))</f>
        <v/>
      </c>
      <c r="CZ736" s="232" t="str">
        <f t="array" ref="CZ736">IF(AK736="","",
IF(INDEX(Settings!$H:$H,MATCH(CZ$1,Settings!$G:$G,0))=TRUE,
100-100*(AK736-MINIFS(AK:AK,$E:$E,$E736))/(MAXIFS(AK:AK,$E:$E,$E736)-MINIFS(AK:AK,$E:$E,$E736)),
100*(AK736-MINIFS(AK:AK,$E:$E,$E736))/(MAXIFS(AK:AK,$E:$E,$E736)-MINIFS(AK:AK,$E:$E,$E736))))</f>
        <v/>
      </c>
      <c r="DA736" s="232" t="str">
        <f t="array" ref="DA736">IF(AL736="","",
IF(INDEX(Settings!$H:$H,MATCH(DA$1,Settings!$G:$G,0))=TRUE,
100-100*(AL736-MINIFS(AL:AL,$E:$E,$E736))/(MAXIFS(AL:AL,$E:$E,$E736)-MINIFS(AL:AL,$E:$E,$E736)),
100*(AL736-MINIFS(AL:AL,$E:$E,$E736))/(MAXIFS(AL:AL,$E:$E,$E736)-MINIFS(AL:AL,$E:$E,$E736))))</f>
        <v/>
      </c>
      <c r="DB736" s="232" t="str">
        <f t="array" ref="DB736">IF(AM736="","",
IF(INDEX(Settings!$H:$H,MATCH(DB$1,Settings!$G:$G,0))=TRUE,
100-100*(AM736-MINIFS(AM:AM,$E:$E,$E736))/(MAXIFS(AM:AM,$E:$E,$E736)-MINIFS(AM:AM,$E:$E,$E736)),
100*(AM736-MINIFS(AM:AM,$E:$E,$E736))/(MAXIFS(AM:AM,$E:$E,$E736)-MINIFS(AM:AM,$E:$E,$E736))))</f>
        <v/>
      </c>
      <c r="DC736" s="232" t="str">
        <f t="array" ref="DC736">IF(AN736="","",
IF(INDEX(Settings!$H:$H,MATCH(DC$1,Settings!$G:$G,0))=TRUE,
100-100*(AN736-MINIFS(AN:AN,$E:$E,$E736))/(MAXIFS(AN:AN,$E:$E,$E736)-MINIFS(AN:AN,$E:$E,$E736)),
100*(AN736-MINIFS(AN:AN,$E:$E,$E736))/(MAXIFS(AN:AN,$E:$E,$E736)-MINIFS(AN:AN,$E:$E,$E736))))</f>
        <v/>
      </c>
      <c r="DD736" s="232" t="str">
        <f t="array" ref="DD736">IF(AO736="","",
IF(INDEX(Settings!$H:$H,MATCH(DD$1,Settings!$G:$G,0))=TRUE,
100-100*(AO736-MINIFS(AO:AO,$E:$E,$E736))/(MAXIFS(AO:AO,$E:$E,$E736)-MINIFS(AO:AO,$E:$E,$E736)),
100*(AO736-MINIFS(AO:AO,$E:$E,$E736))/(MAXIFS(AO:AO,$E:$E,$E736)-MINIFS(AO:AO,$E:$E,$E736))))</f>
        <v/>
      </c>
      <c r="DE736" s="232" t="str">
        <f t="array" ref="DE736">IF(AP736="","",
IF(INDEX(Settings!$H:$H,MATCH(DE$1,Settings!$G:$G,0))=TRUE,
100-100*(AP736-MINIFS(AP:AP,$E:$E,$E736))/(MAXIFS(AP:AP,$E:$E,$E736)-MINIFS(AP:AP,$E:$E,$E736)),
100*(AP736-MINIFS(AP:AP,$E:$E,$E736))/(MAXIFS(AP:AP,$E:$E,$E736)-MINIFS(AP:AP,$E:$E,$E736))))</f>
        <v/>
      </c>
      <c r="DF736" s="232" t="str">
        <f t="array" ref="DF736">IF(AQ736="","",
IF(INDEX(Settings!$H:$H,MATCH(DF$1,Settings!$G:$G,0))=TRUE,
100-100*(AQ736-MINIFS(AQ:AQ,$E:$E,$E736))/(MAXIFS(AQ:AQ,$E:$E,$E736)-MINIFS(AQ:AQ,$E:$E,$E736)),
100*(AQ736-MINIFS(AQ:AQ,$E:$E,$E736))/(MAXIFS(AQ:AQ,$E:$E,$E736)-MINIFS(AQ:AQ,$E:$E,$E736))))</f>
        <v/>
      </c>
      <c r="DG736" s="232" t="str">
        <f t="array" ref="DG736">IF(AR736="","",
IF(INDEX(Settings!$H:$H,MATCH(DG$1,Settings!$G:$G,0))=TRUE,
100-100*(AR736-MINIFS(AR:AR,$E:$E,$E736))/(MAXIFS(AR:AR,$E:$E,$E736)-MINIFS(AR:AR,$E:$E,$E736)),
100*(AR736-MINIFS(AR:AR,$E:$E,$E736))/(MAXIFS(AR:AR,$E:$E,$E736)-MINIFS(AR:AR,$E:$E,$E736))))</f>
        <v/>
      </c>
      <c r="DH736" s="232" t="str">
        <f t="array" ref="DH736">IF(AS736="","",
IF(INDEX(Settings!$H:$H,MATCH(DH$1,Settings!$G:$G,0))=TRUE,
100-100*(AS736-MINIFS(AS:AS,$E:$E,$E736))/(MAXIFS(AS:AS,$E:$E,$E736)-MINIFS(AS:AS,$E:$E,$E736)),
100*(AS736-MINIFS(AS:AS,$E:$E,$E736))/(MAXIFS(AS:AS,$E:$E,$E736)-MINIFS(AS:AS,$E:$E,$E736))))</f>
        <v/>
      </c>
      <c r="DI736" s="232" t="str">
        <f t="array" ref="DI736">IF(AT736="","",
IF(INDEX(Settings!$H:$H,MATCH(DI$1,Settings!$G:$G,0))=TRUE,
100-100*(AT736-MINIFS(AT:AT,$E:$E,$E736))/(MAXIFS(AT:AT,$E:$E,$E736)-MINIFS(AT:AT,$E:$E,$E736)),
100*(AT736-MINIFS(AT:AT,$E:$E,$E736))/(MAXIFS(AT:AT,$E:$E,$E736)-MINIFS(AT:AT,$E:$E,$E736))))</f>
        <v/>
      </c>
      <c r="DJ736" s="232" t="str">
        <f t="array" ref="DJ736">IF(AU736="","",
IF(INDEX(Settings!$H:$H,MATCH(DJ$1,Settings!$G:$G,0))=TRUE,
100-100*(AU736-MINIFS(AU:AU,$E:$E,$E736))/(MAXIFS(AU:AU,$E:$E,$E736)-MINIFS(AU:AU,$E:$E,$E736)),
100*(AU736-MINIFS(AU:AU,$E:$E,$E736))/(MAXIFS(AU:AU,$E:$E,$E736)-MINIFS(AU:AU,$E:$E,$E736))))</f>
        <v/>
      </c>
      <c r="DK736" s="232" t="str">
        <f t="array" ref="DK736">IF(AV736="","",
IF(INDEX(Settings!$H:$H,MATCH(DK$1,Settings!$G:$G,0))=TRUE,
100-100*(AV736-MINIFS(AV:AV,$E:$E,$E736))/(MAXIFS(AV:AV,$E:$E,$E736)-MINIFS(AV:AV,$E:$E,$E736)),
100*(AV736-MINIFS(AV:AV,$E:$E,$E736))/(MAXIFS(AV:AV,$E:$E,$E736)-MINIFS(AV:AV,$E:$E,$E736))))</f>
        <v/>
      </c>
      <c r="DL736" s="232" t="str">
        <f t="array" ref="DL736">IF(AW736="","",
IF(INDEX(Settings!$H:$H,MATCH(DL$1,Settings!$G:$G,0))=TRUE,
100-100*(AW736-MINIFS(AW:AW,$E:$E,$E736))/(MAXIFS(AW:AW,$E:$E,$E736)-MINIFS(AW:AW,$E:$E,$E736)),
100*(AW736-MINIFS(AW:AW,$E:$E,$E736))/(MAXIFS(AW:AW,$E:$E,$E736)-MINIFS(AW:AW,$E:$E,$E736))))</f>
        <v/>
      </c>
      <c r="DM736" s="232" t="str">
        <f t="array" ref="DM736">IF(AX736="","",
IF(INDEX(Settings!$H:$H,MATCH(DM$1,Settings!$G:$G,0))=TRUE,
100-100*(AX736-MINIFS(AX:AX,$E:$E,$E736))/(MAXIFS(AX:AX,$E:$E,$E736)-MINIFS(AX:AX,$E:$E,$E736)),
100*(AX736-MINIFS(AX:AX,$E:$E,$E736))/(MAXIFS(AX:AX,$E:$E,$E736)-MINIFS(AX:AX,$E:$E,$E736))))</f>
        <v/>
      </c>
      <c r="DN736" s="232" t="str">
        <f t="array" ref="DN736">IF(AY736="","",
IF(INDEX(Settings!$H:$H,MATCH(DN$1,Settings!$G:$G,0))=TRUE,
100-100*(AY736-MINIFS(AY:AY,$E:$E,$E736))/(MAXIFS(AY:AY,$E:$E,$E736)-MINIFS(AY:AY,$E:$E,$E736)),
100*(AY736-MINIFS(AY:AY,$E:$E,$E736))/(MAXIFS(AY:AY,$E:$E,$E736)-MINIFS(AY:AY,$E:$E,$E736))))</f>
        <v/>
      </c>
      <c r="DO736" s="232" t="str">
        <f t="array" ref="DO736">IF(AZ736="","",
IF(INDEX(Settings!$H:$H,MATCH(DO$1,Settings!$G:$G,0))=TRUE,
100-100*(AZ736-MINIFS(AZ:AZ,$E:$E,$E736))/(MAXIFS(AZ:AZ,$E:$E,$E736)-MINIFS(AZ:AZ,$E:$E,$E736)),
100*(AZ736-MINIFS(AZ:AZ,$E:$E,$E736))/(MAXIFS(AZ:AZ,$E:$E,$E736)-MINIFS(AZ:AZ,$E:$E,$E736))))</f>
        <v/>
      </c>
      <c r="DP736" s="232" t="str">
        <f t="array" ref="DP736">IF(BA736="","",
IF(INDEX(Settings!$H:$H,MATCH(DP$1,Settings!$G:$G,0))=TRUE,
100-100*(BA736-MINIFS(BA:BA,$E:$E,$E736))/(MAXIFS(BA:BA,$E:$E,$E736)-MINIFS(BA:BA,$E:$E,$E736)),
100*(BA736-MINIFS(BA:BA,$E:$E,$E736))/(MAXIFS(BA:BA,$E:$E,$E736)-MINIFS(BA:BA,$E:$E,$E736))))</f>
        <v/>
      </c>
      <c r="DQ736" s="232" t="str">
        <f t="array" ref="DQ736">IF(BB736="","",
IF(INDEX(Settings!$H:$H,MATCH(DQ$1,Settings!$G:$G,0))=TRUE,
100-100*(BB736-MINIFS(BB:BB,$E:$E,$E736))/(MAXIFS(BB:BB,$E:$E,$E736)-MINIFS(BB:BB,$E:$E,$E736)),
100*(BB736-MINIFS(BB:BB,$E:$E,$E736))/(MAXIFS(BB:BB,$E:$E,$E736)-MINIFS(BB:BB,$E:$E,$E736))))</f>
        <v/>
      </c>
      <c r="DR736" s="232" t="str">
        <f t="array" ref="DR736">IF(BC736="","",
IF(INDEX(Settings!$H:$H,MATCH(DR$1,Settings!$G:$G,0))=TRUE,
100-100*(BC736-MINIFS(BC:BC,$E:$E,$E736))/(MAXIFS(BC:BC,$E:$E,$E736)-MINIFS(BC:BC,$E:$E,$E736)),
100*(BC736-MINIFS(BC:BC,$E:$E,$E736))/(MAXIFS(BC:BC,$E:$E,$E736)-MINIFS(BC:BC,$E:$E,$E736))))</f>
        <v/>
      </c>
      <c r="DS736" s="232" t="str">
        <f t="array" ref="DS736">IF(BD736="","",
IF(INDEX(Settings!$H:$H,MATCH(DS$1,Settings!$G:$G,0))=TRUE,
100-100*(BD736-MINIFS(BD:BD,$E:$E,$E736))/(MAXIFS(BD:BD,$E:$E,$E736)-MINIFS(BD:BD,$E:$E,$E736)),
100*(BD736-MINIFS(BD:BD,$E:$E,$E736))/(MAXIFS(BD:BD,$E:$E,$E736)-MINIFS(BD:BD,$E:$E,$E736))))</f>
        <v/>
      </c>
      <c r="DT736" s="232" t="str">
        <f t="array" ref="DT736">IF(BE736="","",
IF(INDEX(Settings!$H:$H,MATCH(DT$1,Settings!$G:$G,0))=TRUE,
100-100*(BE736-MINIFS(BE:BE,$E:$E,$E736))/(MAXIFS(BE:BE,$E:$E,$E736)-MINIFS(BE:BE,$E:$E,$E736)),
100*(BE736-MINIFS(BE:BE,$E:$E,$E736))/(MAXIFS(BE:BE,$E:$E,$E736)-MINIFS(BE:BE,$E:$E,$E736))))</f>
        <v/>
      </c>
      <c r="DU736" s="232" t="str">
        <f t="array" ref="DU736">IF(BF736="","",
IF(INDEX(Settings!$H:$H,MATCH(DU$1,Settings!$G:$G,0))=TRUE,
100-100*(BF736-MINIFS(BF:BF,$E:$E,$E736))/(MAXIFS(BF:BF,$E:$E,$E736)-MINIFS(BF:BF,$E:$E,$E736)),
100*(BF736-MINIFS(BF:BF,$E:$E,$E736))/(MAXIFS(BF:BF,$E:$E,$E736)-MINIFS(BF:BF,$E:$E,$E736))))</f>
        <v/>
      </c>
      <c r="DV736" s="232" t="str">
        <f t="array" ref="DV736">IF(BG736="","",
IF(INDEX(Settings!$H:$H,MATCH(DV$1,Settings!$G:$G,0))=TRUE,
100-100*(BG736-MINIFS(BG:BG,$E:$E,$E736))/(MAXIFS(BG:BG,$E:$E,$E736)-MINIFS(BG:BG,$E:$E,$E736)),
100*(BG736-MINIFS(BG:BG,$E:$E,$E736))/(MAXIFS(BG:BG,$E:$E,$E736)-MINIFS(BG:BG,$E:$E,$E736))))</f>
        <v/>
      </c>
      <c r="DW736" s="232" t="str">
        <f t="array" ref="DW736">IF(BH736="","",
IF(INDEX(Settings!$H:$H,MATCH(DW$1,Settings!$G:$G,0))=TRUE,
100-100*(BH736-MINIFS(BH:BH,$E:$E,$E736))/(MAXIFS(BH:BH,$E:$E,$E736)-MINIFS(BH:BH,$E:$E,$E736)),
100*(BH736-MINIFS(BH:BH,$E:$E,$E736))/(MAXIFS(BH:BH,$E:$E,$E736)-MINIFS(BH:BH,$E:$E,$E736))))</f>
        <v/>
      </c>
      <c r="DX736" s="232" t="str">
        <f t="array" ref="DX736">IF(BI736="","",
IF(INDEX(Settings!$H:$H,MATCH(DX$1,Settings!$G:$G,0))=TRUE,
100-100*(BI736-MINIFS(BI:BI,$E:$E,$E736))/(MAXIFS(BI:BI,$E:$E,$E736)-MINIFS(BI:BI,$E:$E,$E736)),
100*(BI736-MINIFS(BI:BI,$E:$E,$E736))/(MAXIFS(BI:BI,$E:$E,$E736)-MINIFS(BI:BI,$E:$E,$E736))))</f>
        <v/>
      </c>
      <c r="DY736" s="232" t="str">
        <f t="array" ref="DY736">IF(BJ736="","",
IF(INDEX(Settings!$H:$H,MATCH(DY$1,Settings!$G:$G,0))=TRUE,
100-100*(BJ736-MINIFS(BJ:BJ,$E:$E,$E736))/(MAXIFS(BJ:BJ,$E:$E,$E736)-MINIFS(BJ:BJ,$E:$E,$E736)),
100*(BJ736-MINIFS(BJ:BJ,$E:$E,$E736))/(MAXIFS(BJ:BJ,$E:$E,$E736)-MINIFS(BJ:BJ,$E:$E,$E736))))</f>
        <v/>
      </c>
      <c r="DZ736" s="234"/>
      <c r="EA736" s="234"/>
      <c r="EB736" s="234" t="str">
        <f t="shared" si="8"/>
        <v/>
      </c>
      <c r="EC736" s="234" t="str">
        <f t="shared" si="9"/>
        <v/>
      </c>
      <c r="ED736" s="234" t="str">
        <f t="shared" si="10"/>
        <v/>
      </c>
      <c r="EE736" s="234" t="str">
        <f t="shared" si="11"/>
        <v/>
      </c>
      <c r="EF736" s="234" t="str">
        <f t="shared" si="12"/>
        <v/>
      </c>
      <c r="EG736" s="234" t="str">
        <f t="shared" si="13"/>
        <v/>
      </c>
      <c r="EH736" s="234"/>
      <c r="EI736" s="234"/>
      <c r="EJ736" s="234"/>
      <c r="EK736" s="234"/>
      <c r="EL736" s="234"/>
      <c r="EM736" s="234"/>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3" t="str">
        <f t="shared" si="14"/>
        <v/>
      </c>
      <c r="N737" s="49"/>
      <c r="O737" s="49"/>
      <c r="P737" s="49"/>
      <c r="Q737" s="49"/>
      <c r="R737" s="49"/>
      <c r="S737" s="222" t="str">
        <f>IFERROR(VLOOKUP(AF737, 'YOYO IR Scores'!A:C, 3, FALSE), "")
</f>
        <v/>
      </c>
      <c r="T737" s="49"/>
      <c r="U737" s="49"/>
      <c r="V737" s="49"/>
      <c r="W737" s="49"/>
      <c r="X737" s="224" t="str">
        <f t="shared" si="4"/>
        <v/>
      </c>
      <c r="Y737" s="225" t="str">
        <f t="shared" si="5"/>
        <v/>
      </c>
      <c r="Z737" s="225" t="str">
        <f t="shared" si="6"/>
        <v/>
      </c>
      <c r="AA737" s="224" t="str">
        <f t="shared" si="7"/>
        <v/>
      </c>
      <c r="AB737" s="223"/>
      <c r="AC737" s="223"/>
      <c r="AD737" s="223"/>
      <c r="AE737" s="223" t="str">
        <f>IFERROR(VLOOKUP(AF737, 'YOYO IR Scores'!A:C, 2, FALSE), "")</f>
        <v/>
      </c>
      <c r="AF737" s="223"/>
      <c r="AG737" s="223"/>
      <c r="AH737" s="223"/>
      <c r="AI737" s="223"/>
      <c r="AJ737" s="223"/>
      <c r="AK737" s="223"/>
      <c r="AL737" s="223"/>
      <c r="AM737" s="223"/>
      <c r="AN737" s="223"/>
      <c r="AO737" s="223"/>
      <c r="AP737" s="223"/>
      <c r="AQ737" s="223"/>
      <c r="AR737" s="223"/>
      <c r="AS737" s="223"/>
      <c r="AT737" s="223"/>
      <c r="AU737" s="223"/>
      <c r="AV737" s="223"/>
      <c r="AW737" s="223"/>
      <c r="AX737" s="223"/>
      <c r="AY737" s="223"/>
      <c r="AZ737" s="223"/>
      <c r="BA737" s="223"/>
      <c r="BB737" s="223"/>
      <c r="BC737" s="223"/>
      <c r="BD737" s="223"/>
      <c r="BE737" s="223"/>
      <c r="BF737" s="223"/>
      <c r="BG737" s="223"/>
      <c r="BH737" s="223"/>
      <c r="BI737" s="223"/>
      <c r="BJ737" s="223"/>
      <c r="BK737" s="223" t="str">
        <f t="array" ref="BK737">IF(J737="","",
IF(INDEX(Settings!$H:$H,MATCH(BY$1,Settings!$G:$G,0))=TRUE,
100-100*(J737-MIN(J:J))/(MAX(J:J)-MIN(J:J)),
100*(J737-MIN(J:J))/(MAX(J:J)-MIN(J:J))))</f>
        <v/>
      </c>
      <c r="BL737" s="223" t="str">
        <f t="array" ref="BL737">IF(J737="","",
IF(INDEX(Settings!$H:$H,MATCH(BY$1,Settings!$G:$G,0))=TRUE,
100-100*(J737-MINIFS(J:J,$E:$E,$E737))/(MAXIFS(J:J,$E:$E,$E737)-MINIFS(J:J,$E:$E,$E737)),
100*(J737-MINIFS(J:J,$E:$E,$E737))/(MAXIFS(J:J,$E:$E,$E737)-MINIFS(J:J,$E:$E,$E737))))</f>
        <v/>
      </c>
      <c r="BM737" s="223"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4" t="str">
        <f t="array" ref="BQ737">IF(J737="","",
IF(INDEX(Settings!$H:$H,MATCH(BY$1,Settings!$G:$G,0))=TRUE,
-1*(J737-AVERAGE(J:J))/STDEV(J:J),
(J737-AVERAGE(J:J))/STDEV(J:J)))</f>
        <v/>
      </c>
      <c r="BR737" s="224" t="str">
        <f>IFERROR(__xludf.DUMMYFUNCTION("IF(J737="""","""",
IF(INDEX(Settings!$H:$H,MATCH(BY$1,Settings!$G:$G,0))=TRUE,
-1*(J737-AVERAGEIFS(J:J,$E:$E,$E737))/STDEV(FILTER(J:J,$E:$E=$E737)),
(J737-AVERAGEIFS(J:J,$E:$E,$E737))/STDEV(FILTER(J:J,$E:$E=$E737))))"),"")</f>
        <v/>
      </c>
      <c r="BS737" s="224"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3" t="str">
        <f t="array" ref="BY737">IF(J737="","",
IF(INDEX(Settings!$H:$H,MATCH(BY$1,Settings!$G:$G,0))=TRUE,
100-100*(J737-MINIFS(J:J,$E:$E,$E737))/(MAXIFS(J:J,$E:$E,$E737)-MINIFS(J:J,$E:$E,$E737)),
100*(J737-MINIFS(J:J,$E:$E,$E737))/(MAXIFS(J:J,$E:$E,$E737)-MINIFS(J:J,$E:$E,$E737))))</f>
        <v/>
      </c>
      <c r="BZ737" s="223" t="str">
        <f t="array" ref="BZ737">IF(K737="","",
IF(INDEX(Settings!$H:$H,MATCH(BZ$1,Settings!$G:$G,0))=TRUE,
100-100*(K737-MINIFS(K:K,$E:$E,$E737))/(MAXIFS(K:K,$E:$E,$E737)-MINIFS(K:K,$E:$E,$E737)),
100*(K737-MINIFS(K:K,$E:$E,$E737))/(MAXIFS(K:K,$E:$E,$E737)-MINIFS(K:K,$E:$E,$E737))))</f>
        <v/>
      </c>
      <c r="CA737" s="223" t="str">
        <f t="array" ref="CA737">IF(L737="","",
IF(INDEX(Settings!$H:$H,MATCH(CA$1,Settings!$G:$G,0))=TRUE,
100-100*(L737-MINIFS(L:L,$E:$E,$E737))/(MAXIFS(L:L,$E:$E,$E737)-MINIFS(L:L,$E:$E,$E737)),
100*(L737-MINIFS(L:L,$E:$E,$E737))/(MAXIFS(L:L,$E:$E,$E737)-MINIFS(L:L,$E:$E,$E737))))</f>
        <v/>
      </c>
      <c r="CB737" s="223" t="str">
        <f t="array" ref="CB737">IF(M737="","",
IF(INDEX(Settings!$H:$H,MATCH(CB$1,Settings!$G:$G,0))=TRUE,
100-100*(M737-MINIFS(M:M,$E:$E,$E737))/(MAXIFS(M:M,$E:$E,$E737)-MINIFS(M:M,$E:$E,$E737)),
100*(M737-MINIFS(M:M,$E:$E,$E737))/(MAXIFS(M:M,$E:$E,$E737)-MINIFS(M:M,$E:$E,$E737))))</f>
        <v/>
      </c>
      <c r="CC737" s="223" t="str">
        <f t="array" ref="CC737">IF(N737="","",
IF(INDEX(Settings!$H:$H,MATCH(CC$1,Settings!$G:$G,0))=TRUE,
100-100*(N737-MINIFS(N:N,$E:$E,$E737))/(MAXIFS(N:N,$E:$E,$E737)-MINIFS(N:N,$E:$E,$E737)),
100*(N737-MINIFS(N:N,$E:$E,$E737))/(MAXIFS(N:N,$E:$E,$E737)-MINIFS(N:N,$E:$E,$E737))))</f>
        <v/>
      </c>
      <c r="CD737" s="223" t="str">
        <f t="array" ref="CD737">IF(O737="","",
IF(INDEX(Settings!$H:$H,MATCH(CD$1,Settings!$G:$G,0))=TRUE,
100-100*(O737-MINIFS(O:O,$E:$E,$E737))/(MAXIFS(O:O,$E:$E,$E737)-MINIFS(O:O,$E:$E,$E737)),
100*(O737-MINIFS(O:O,$E:$E,$E737))/(MAXIFS(O:O,$E:$E,$E737)-MINIFS(O:O,$E:$E,$E737))))</f>
        <v/>
      </c>
      <c r="CE737" s="223" t="str">
        <f t="array" ref="CE737">IF(P737="","",
IF(INDEX(Settings!$H:$H,MATCH(CE$1,Settings!$G:$G,0))=TRUE,
100-100*(P737-MINIFS(P:P,$E:$E,$E737))/(MAXIFS(P:P,$E:$E,$E737)-MINIFS(P:P,$E:$E,$E737)),
100*(P737-MINIFS(P:P,$E:$E,$E737))/(MAXIFS(P:P,$E:$E,$E737)-MINIFS(P:P,$E:$E,$E737))))</f>
        <v/>
      </c>
      <c r="CF737" s="223" t="str">
        <f t="array" ref="CF737">IF(Q737="","",
IF(INDEX(Settings!$H:$H,MATCH(CF$1,Settings!$G:$G,0))=TRUE,
100-100*(Q737-MINIFS(Q:Q,$E:$E,$E737))/(MAXIFS(Q:Q,$E:$E,$E737)-MINIFS(Q:Q,$E:$E,$E737)),
100*(Q737-MINIFS(Q:Q,$E:$E,$E737))/(MAXIFS(Q:Q,$E:$E,$E737)-MINIFS(Q:Q,$E:$E,$E737))))</f>
        <v/>
      </c>
      <c r="CG737" s="223" t="str">
        <f t="array" ref="CG737">IF(R737="","",
IF(INDEX(Settings!$H:$H,MATCH(CG$1,Settings!$G:$G,0))=TRUE,
100-100*(R737-MINIFS(R:R,$E:$E,$E737))/(MAXIFS(R:R,$E:$E,$E737)-MINIFS(R:R,$E:$E,$E737)),
100*(R737-MINIFS(R:R,$E:$E,$E737))/(MAXIFS(R:R,$E:$E,$E737)-MINIFS(R:R,$E:$E,$E737))))</f>
        <v/>
      </c>
      <c r="CH737" s="223" t="str">
        <f t="array" ref="CH737">IF(S737="","",
IF(INDEX(Settings!$H:$H,MATCH(CH$1,Settings!$G:$G,0))=TRUE,
100-100*(S737-MINIFS(S:S,$E:$E,$E737))/(MAXIFS(S:S,$E:$E,$E737)-MINIFS(S:S,$E:$E,$E737)),
100*(S737-MINIFS(S:S,$E:$E,$E737))/(MAXIFS(S:S,$E:$E,$E737)-MINIFS(S:S,$E:$E,$E737))))</f>
        <v/>
      </c>
      <c r="CI737" s="223" t="str">
        <f t="array" ref="CI737">IF(T737="","",
IF(INDEX(Settings!$H:$H,MATCH(CI$1,Settings!$G:$G,0))=TRUE,
100-100*(T737-MINIFS(T:T,$E:$E,$E737))/(MAXIFS(T:T,$E:$E,$E737)-MINIFS(T:T,$E:$E,$E737)),
100*(T737-MINIFS(T:T,$E:$E,$E737))/(MAXIFS(T:T,$E:$E,$E737)-MINIFS(T:T,$E:$E,$E737))))</f>
        <v/>
      </c>
      <c r="CJ737" s="223" t="str">
        <f t="array" ref="CJ737">IF(U737="","",
IF(INDEX(Settings!$H:$H,MATCH(CJ$1,Settings!$G:$G,0))=TRUE,
100-100*(U737-MINIFS(U:U,$E:$E,$E737))/(MAXIFS(U:U,$E:$E,$E737)-MINIFS(U:U,$E:$E,$E737)),
100*(U737-MINIFS(U:U,$E:$E,$E737))/(MAXIFS(U:U,$E:$E,$E737)-MINIFS(U:U,$E:$E,$E737))))</f>
        <v/>
      </c>
      <c r="CK737" s="223" t="str">
        <f t="array" ref="CK737">IF(V737="","",
IF(INDEX(Settings!$H:$H,MATCH(CK$1,Settings!$G:$G,0))=TRUE,
100-100*(V737-MINIFS(V:V,$E:$E,$E737))/(MAXIFS(V:V,$E:$E,$E737)-MINIFS(V:V,$E:$E,$E737)),
100*(V737-MINIFS(V:V,$E:$E,$E737))/(MAXIFS(V:V,$E:$E,$E737)-MINIFS(V:V,$E:$E,$E737))))</f>
        <v/>
      </c>
      <c r="CL737" s="223" t="str">
        <f t="array" ref="CL737">IF(W737="","",
IF(INDEX(Settings!$H:$H,MATCH(CL$1,Settings!$G:$G,0))=TRUE,
100-100*(W737-MINIFS(W:W,$E:$E,$E737))/(MAXIFS(W:W,$E:$E,$E737)-MINIFS(W:W,$E:$E,$E737)),
100*(W737-MINIFS(W:W,$E:$E,$E737))/(MAXIFS(W:W,$E:$E,$E737)-MINIFS(W:W,$E:$E,$E737))))</f>
        <v/>
      </c>
      <c r="CM737" s="223" t="str">
        <f t="array" ref="CM737">IF(X737="","",
IF(INDEX(Settings!$H:$H,MATCH(CM$1,Settings!$G:$G,0))=TRUE,
100-100*(X737-MINIFS(X:X,$E:$E,$E737))/(MAXIFS(X:X,$E:$E,$E737)-MINIFS(X:X,$E:$E,$E737)),
100*(X737-MINIFS(X:X,$E:$E,$E737))/(MAXIFS(X:X,$E:$E,$E737)-MINIFS(X:X,$E:$E,$E737))))</f>
        <v/>
      </c>
      <c r="CN737" s="223" t="str">
        <f t="array" ref="CN737">IF(Y737="","",
IF(INDEX(Settings!$H:$H,MATCH(CN$1,Settings!$G:$G,0))=TRUE,
100-100*(Y737-MINIFS(Y:Y,$E:$E,$E737))/(MAXIFS(Y:Y,$E:$E,$E737)-MINIFS(Y:Y,$E:$E,$E737)),
100*(Y737-MINIFS(Y:Y,$E:$E,$E737))/(MAXIFS(Y:Y,$E:$E,$E737)-MINIFS(Y:Y,$E:$E,$E737))))</f>
        <v/>
      </c>
      <c r="CO737" s="223" t="str">
        <f t="array" ref="CO737">IF(Z737="","",
IF(INDEX(Settings!$H:$H,MATCH(CO$1,Settings!$G:$G,0))=TRUE,
100-100*(Z737-MINIFS(Z:Z,$E:$E,$E737))/(MAXIFS(Z:Z,$E:$E,$E737)-MINIFS(Z:Z,$E:$E,$E737)),
100*(Z737-MINIFS(Z:Z,$E:$E,$E737))/(MAXIFS(Z:Z,$E:$E,$E737)-MINIFS(Z:Z,$E:$E,$E737))))</f>
        <v/>
      </c>
      <c r="CP737" s="223" t="str">
        <f t="array" ref="CP737">IF(AA737="","",
IF(INDEX(Settings!$H:$H,MATCH(CP$1,Settings!$G:$G,0))=TRUE,
100-100*(AA737-MINIFS(AA:AA,$E:$E,$E737))/(MAXIFS(AA:AA,$E:$E,$E737)-MINIFS(AA:AA,$E:$E,$E737)),
100*(AA737-MINIFS(AA:AA,$E:$E,$E737))/(MAXIFS(AA:AA,$E:$E,$E737)-MINIFS(AA:AA,$E:$E,$E737))))</f>
        <v/>
      </c>
      <c r="CQ737" s="223" t="str">
        <f t="array" ref="CQ737">IF(AB737="","",
IF(INDEX(Settings!$H:$H,MATCH(CQ$1,Settings!$G:$G,0))=TRUE,
100-100*(AB737-MINIFS(AB:AB,$E:$E,$E737))/(MAXIFS(AB:AB,$E:$E,$E737)-MINIFS(AB:AB,$E:$E,$E737)),
100*(AB737-MINIFS(AB:AB,$E:$E,$E737))/(MAXIFS(AB:AB,$E:$E,$E737)-MINIFS(AB:AB,$E:$E,$E737))))</f>
        <v/>
      </c>
      <c r="CR737" s="223" t="str">
        <f t="array" ref="CR737">IF(AC737="","",
IF(INDEX(Settings!$H:$H,MATCH(CR$1,Settings!$G:$G,0))=TRUE,
100-100*(AC737-MINIFS(AC:AC,$E:$E,$E737))/(MAXIFS(AC:AC,$E:$E,$E737)-MINIFS(AC:AC,$E:$E,$E737)),
100*(AC737-MINIFS(AC:AC,$E:$E,$E737))/(MAXIFS(AC:AC,$E:$E,$E737)-MINIFS(AC:AC,$E:$E,$E737))))</f>
        <v/>
      </c>
      <c r="CS737" s="223" t="str">
        <f t="array" ref="CS737">IF(AD737="","",
IF(INDEX(Settings!$H:$H,MATCH(CS$1,Settings!$G:$G,0))=TRUE,
100-100*(AD737-MINIFS(AD:AD,$E:$E,$E737))/(MAXIFS(AD:AD,$E:$E,$E737)-MINIFS(AD:AD,$E:$E,$E737)),
100*(AD737-MINIFS(AD:AD,$E:$E,$E737))/(MAXIFS(AD:AD,$E:$E,$E737)-MINIFS(AD:AD,$E:$E,$E737))))</f>
        <v/>
      </c>
      <c r="CT737" s="223" t="str">
        <f t="array" ref="CT737">IF(AE737="","",
IF(INDEX(Settings!$H:$H,MATCH(CT$1,Settings!$G:$G,0))=TRUE,
100-100*(AE737-MINIFS(AE:AE,$E:$E,$E737))/(MAXIFS(AE:AE,$E:$E,$E737)-MINIFS(AE:AE,$E:$E,$E737)),
100*(AE737-MINIFS(AE:AE,$E:$E,$E737))/(MAXIFS(AE:AE,$E:$E,$E737)-MINIFS(AE:AE,$E:$E,$E737))))</f>
        <v/>
      </c>
      <c r="CU737" s="223" t="str">
        <f t="array" ref="CU737">IF(AF737="","",
IF(INDEX(Settings!$H:$H,MATCH(CU$1,Settings!$G:$G,0))=TRUE,
100-100*(AF737-MINIFS(AF:AF,$E:$E,$E737))/(MAXIFS(AF:AF,$E:$E,$E737)-MINIFS(AF:AF,$E:$E,$E737)),
100*(AF737-MINIFS(AF:AF,$E:$E,$E737))/(MAXIFS(AF:AF,$E:$E,$E737)-MINIFS(AF:AF,$E:$E,$E737))))</f>
        <v/>
      </c>
      <c r="CV737" s="223" t="str">
        <f t="array" ref="CV737">IF(AG737="","",
IF(INDEX(Settings!$H:$H,MATCH(CV$1,Settings!$G:$G,0))=TRUE,
100-100*(AG737-MINIFS(AG:AG,$E:$E,$E737))/(MAXIFS(AG:AG,$E:$E,$E737)-MINIFS(AG:AG,$E:$E,$E737)),
100*(AG737-MINIFS(AG:AG,$E:$E,$E737))/(MAXIFS(AG:AG,$E:$E,$E737)-MINIFS(AG:AG,$E:$E,$E737))))</f>
        <v/>
      </c>
      <c r="CW737" s="223" t="str">
        <f t="array" ref="CW737">IF(AH737="","",
IF(INDEX(Settings!$H:$H,MATCH(CW$1,Settings!$G:$G,0))=TRUE,
100-100*(AH737-MINIFS(AH:AH,$E:$E,$E737))/(MAXIFS(AH:AH,$E:$E,$E737)-MINIFS(AH:AH,$E:$E,$E737)),
100*(AH737-MINIFS(AH:AH,$E:$E,$E737))/(MAXIFS(AH:AH,$E:$E,$E737)-MINIFS(AH:AH,$E:$E,$E737))))</f>
        <v/>
      </c>
      <c r="CX737" s="223" t="str">
        <f t="array" ref="CX737">IF(AI737="","",
IF(INDEX(Settings!$H:$H,MATCH(CX$1,Settings!$G:$G,0))=TRUE,
100-100*(AI737-MINIFS(AI:AI,$E:$E,$E737))/(MAXIFS(AI:AI,$E:$E,$E737)-MINIFS(AI:AI,$E:$E,$E737)),
100*(AI737-MINIFS(AI:AI,$E:$E,$E737))/(MAXIFS(AI:AI,$E:$E,$E737)-MINIFS(AI:AI,$E:$E,$E737))))</f>
        <v/>
      </c>
      <c r="CY737" s="223" t="str">
        <f t="array" ref="CY737">IF(AJ737="","",
IF(INDEX(Settings!$H:$H,MATCH(CY$1,Settings!$G:$G,0))=TRUE,
100-100*(AJ737-MINIFS(AJ:AJ,$E:$E,$E737))/(MAXIFS(AJ:AJ,$E:$E,$E737)-MINIFS(AJ:AJ,$E:$E,$E737)),
100*(AJ737-MINIFS(AJ:AJ,$E:$E,$E737))/(MAXIFS(AJ:AJ,$E:$E,$E737)-MINIFS(AJ:AJ,$E:$E,$E737))))</f>
        <v/>
      </c>
      <c r="CZ737" s="223" t="str">
        <f t="array" ref="CZ737">IF(AK737="","",
IF(INDEX(Settings!$H:$H,MATCH(CZ$1,Settings!$G:$G,0))=TRUE,
100-100*(AK737-MINIFS(AK:AK,$E:$E,$E737))/(MAXIFS(AK:AK,$E:$E,$E737)-MINIFS(AK:AK,$E:$E,$E737)),
100*(AK737-MINIFS(AK:AK,$E:$E,$E737))/(MAXIFS(AK:AK,$E:$E,$E737)-MINIFS(AK:AK,$E:$E,$E737))))</f>
        <v/>
      </c>
      <c r="DA737" s="223" t="str">
        <f t="array" ref="DA737">IF(AL737="","",
IF(INDEX(Settings!$H:$H,MATCH(DA$1,Settings!$G:$G,0))=TRUE,
100-100*(AL737-MINIFS(AL:AL,$E:$E,$E737))/(MAXIFS(AL:AL,$E:$E,$E737)-MINIFS(AL:AL,$E:$E,$E737)),
100*(AL737-MINIFS(AL:AL,$E:$E,$E737))/(MAXIFS(AL:AL,$E:$E,$E737)-MINIFS(AL:AL,$E:$E,$E737))))</f>
        <v/>
      </c>
      <c r="DB737" s="223" t="str">
        <f t="array" ref="DB737">IF(AM737="","",
IF(INDEX(Settings!$H:$H,MATCH(DB$1,Settings!$G:$G,0))=TRUE,
100-100*(AM737-MINIFS(AM:AM,$E:$E,$E737))/(MAXIFS(AM:AM,$E:$E,$E737)-MINIFS(AM:AM,$E:$E,$E737)),
100*(AM737-MINIFS(AM:AM,$E:$E,$E737))/(MAXIFS(AM:AM,$E:$E,$E737)-MINIFS(AM:AM,$E:$E,$E737))))</f>
        <v/>
      </c>
      <c r="DC737" s="223" t="str">
        <f t="array" ref="DC737">IF(AN737="","",
IF(INDEX(Settings!$H:$H,MATCH(DC$1,Settings!$G:$G,0))=TRUE,
100-100*(AN737-MINIFS(AN:AN,$E:$E,$E737))/(MAXIFS(AN:AN,$E:$E,$E737)-MINIFS(AN:AN,$E:$E,$E737)),
100*(AN737-MINIFS(AN:AN,$E:$E,$E737))/(MAXIFS(AN:AN,$E:$E,$E737)-MINIFS(AN:AN,$E:$E,$E737))))</f>
        <v/>
      </c>
      <c r="DD737" s="223" t="str">
        <f t="array" ref="DD737">IF(AO737="","",
IF(INDEX(Settings!$H:$H,MATCH(DD$1,Settings!$G:$G,0))=TRUE,
100-100*(AO737-MINIFS(AO:AO,$E:$E,$E737))/(MAXIFS(AO:AO,$E:$E,$E737)-MINIFS(AO:AO,$E:$E,$E737)),
100*(AO737-MINIFS(AO:AO,$E:$E,$E737))/(MAXIFS(AO:AO,$E:$E,$E737)-MINIFS(AO:AO,$E:$E,$E737))))</f>
        <v/>
      </c>
      <c r="DE737" s="223" t="str">
        <f t="array" ref="DE737">IF(AP737="","",
IF(INDEX(Settings!$H:$H,MATCH(DE$1,Settings!$G:$G,0))=TRUE,
100-100*(AP737-MINIFS(AP:AP,$E:$E,$E737))/(MAXIFS(AP:AP,$E:$E,$E737)-MINIFS(AP:AP,$E:$E,$E737)),
100*(AP737-MINIFS(AP:AP,$E:$E,$E737))/(MAXIFS(AP:AP,$E:$E,$E737)-MINIFS(AP:AP,$E:$E,$E737))))</f>
        <v/>
      </c>
      <c r="DF737" s="223" t="str">
        <f t="array" ref="DF737">IF(AQ737="","",
IF(INDEX(Settings!$H:$H,MATCH(DF$1,Settings!$G:$G,0))=TRUE,
100-100*(AQ737-MINIFS(AQ:AQ,$E:$E,$E737))/(MAXIFS(AQ:AQ,$E:$E,$E737)-MINIFS(AQ:AQ,$E:$E,$E737)),
100*(AQ737-MINIFS(AQ:AQ,$E:$E,$E737))/(MAXIFS(AQ:AQ,$E:$E,$E737)-MINIFS(AQ:AQ,$E:$E,$E737))))</f>
        <v/>
      </c>
      <c r="DG737" s="223" t="str">
        <f t="array" ref="DG737">IF(AR737="","",
IF(INDEX(Settings!$H:$H,MATCH(DG$1,Settings!$G:$G,0))=TRUE,
100-100*(AR737-MINIFS(AR:AR,$E:$E,$E737))/(MAXIFS(AR:AR,$E:$E,$E737)-MINIFS(AR:AR,$E:$E,$E737)),
100*(AR737-MINIFS(AR:AR,$E:$E,$E737))/(MAXIFS(AR:AR,$E:$E,$E737)-MINIFS(AR:AR,$E:$E,$E737))))</f>
        <v/>
      </c>
      <c r="DH737" s="223" t="str">
        <f t="array" ref="DH737">IF(AS737="","",
IF(INDEX(Settings!$H:$H,MATCH(DH$1,Settings!$G:$G,0))=TRUE,
100-100*(AS737-MINIFS(AS:AS,$E:$E,$E737))/(MAXIFS(AS:AS,$E:$E,$E737)-MINIFS(AS:AS,$E:$E,$E737)),
100*(AS737-MINIFS(AS:AS,$E:$E,$E737))/(MAXIFS(AS:AS,$E:$E,$E737)-MINIFS(AS:AS,$E:$E,$E737))))</f>
        <v/>
      </c>
      <c r="DI737" s="223" t="str">
        <f t="array" ref="DI737">IF(AT737="","",
IF(INDEX(Settings!$H:$H,MATCH(DI$1,Settings!$G:$G,0))=TRUE,
100-100*(AT737-MINIFS(AT:AT,$E:$E,$E737))/(MAXIFS(AT:AT,$E:$E,$E737)-MINIFS(AT:AT,$E:$E,$E737)),
100*(AT737-MINIFS(AT:AT,$E:$E,$E737))/(MAXIFS(AT:AT,$E:$E,$E737)-MINIFS(AT:AT,$E:$E,$E737))))</f>
        <v/>
      </c>
      <c r="DJ737" s="223" t="str">
        <f t="array" ref="DJ737">IF(AU737="","",
IF(INDEX(Settings!$H:$H,MATCH(DJ$1,Settings!$G:$G,0))=TRUE,
100-100*(AU737-MINIFS(AU:AU,$E:$E,$E737))/(MAXIFS(AU:AU,$E:$E,$E737)-MINIFS(AU:AU,$E:$E,$E737)),
100*(AU737-MINIFS(AU:AU,$E:$E,$E737))/(MAXIFS(AU:AU,$E:$E,$E737)-MINIFS(AU:AU,$E:$E,$E737))))</f>
        <v/>
      </c>
      <c r="DK737" s="223" t="str">
        <f t="array" ref="DK737">IF(AV737="","",
IF(INDEX(Settings!$H:$H,MATCH(DK$1,Settings!$G:$G,0))=TRUE,
100-100*(AV737-MINIFS(AV:AV,$E:$E,$E737))/(MAXIFS(AV:AV,$E:$E,$E737)-MINIFS(AV:AV,$E:$E,$E737)),
100*(AV737-MINIFS(AV:AV,$E:$E,$E737))/(MAXIFS(AV:AV,$E:$E,$E737)-MINIFS(AV:AV,$E:$E,$E737))))</f>
        <v/>
      </c>
      <c r="DL737" s="223" t="str">
        <f t="array" ref="DL737">IF(AW737="","",
IF(INDEX(Settings!$H:$H,MATCH(DL$1,Settings!$G:$G,0))=TRUE,
100-100*(AW737-MINIFS(AW:AW,$E:$E,$E737))/(MAXIFS(AW:AW,$E:$E,$E737)-MINIFS(AW:AW,$E:$E,$E737)),
100*(AW737-MINIFS(AW:AW,$E:$E,$E737))/(MAXIFS(AW:AW,$E:$E,$E737)-MINIFS(AW:AW,$E:$E,$E737))))</f>
        <v/>
      </c>
      <c r="DM737" s="223" t="str">
        <f t="array" ref="DM737">IF(AX737="","",
IF(INDEX(Settings!$H:$H,MATCH(DM$1,Settings!$G:$G,0))=TRUE,
100-100*(AX737-MINIFS(AX:AX,$E:$E,$E737))/(MAXIFS(AX:AX,$E:$E,$E737)-MINIFS(AX:AX,$E:$E,$E737)),
100*(AX737-MINIFS(AX:AX,$E:$E,$E737))/(MAXIFS(AX:AX,$E:$E,$E737)-MINIFS(AX:AX,$E:$E,$E737))))</f>
        <v/>
      </c>
      <c r="DN737" s="223" t="str">
        <f t="array" ref="DN737">IF(AY737="","",
IF(INDEX(Settings!$H:$H,MATCH(DN$1,Settings!$G:$G,0))=TRUE,
100-100*(AY737-MINIFS(AY:AY,$E:$E,$E737))/(MAXIFS(AY:AY,$E:$E,$E737)-MINIFS(AY:AY,$E:$E,$E737)),
100*(AY737-MINIFS(AY:AY,$E:$E,$E737))/(MAXIFS(AY:AY,$E:$E,$E737)-MINIFS(AY:AY,$E:$E,$E737))))</f>
        <v/>
      </c>
      <c r="DO737" s="223" t="str">
        <f t="array" ref="DO737">IF(AZ737="","",
IF(INDEX(Settings!$H:$H,MATCH(DO$1,Settings!$G:$G,0))=TRUE,
100-100*(AZ737-MINIFS(AZ:AZ,$E:$E,$E737))/(MAXIFS(AZ:AZ,$E:$E,$E737)-MINIFS(AZ:AZ,$E:$E,$E737)),
100*(AZ737-MINIFS(AZ:AZ,$E:$E,$E737))/(MAXIFS(AZ:AZ,$E:$E,$E737)-MINIFS(AZ:AZ,$E:$E,$E737))))</f>
        <v/>
      </c>
      <c r="DP737" s="223" t="str">
        <f t="array" ref="DP737">IF(BA737="","",
IF(INDEX(Settings!$H:$H,MATCH(DP$1,Settings!$G:$G,0))=TRUE,
100-100*(BA737-MINIFS(BA:BA,$E:$E,$E737))/(MAXIFS(BA:BA,$E:$E,$E737)-MINIFS(BA:BA,$E:$E,$E737)),
100*(BA737-MINIFS(BA:BA,$E:$E,$E737))/(MAXIFS(BA:BA,$E:$E,$E737)-MINIFS(BA:BA,$E:$E,$E737))))</f>
        <v/>
      </c>
      <c r="DQ737" s="223" t="str">
        <f t="array" ref="DQ737">IF(BB737="","",
IF(INDEX(Settings!$H:$H,MATCH(DQ$1,Settings!$G:$G,0))=TRUE,
100-100*(BB737-MINIFS(BB:BB,$E:$E,$E737))/(MAXIFS(BB:BB,$E:$E,$E737)-MINIFS(BB:BB,$E:$E,$E737)),
100*(BB737-MINIFS(BB:BB,$E:$E,$E737))/(MAXIFS(BB:BB,$E:$E,$E737)-MINIFS(BB:BB,$E:$E,$E737))))</f>
        <v/>
      </c>
      <c r="DR737" s="223" t="str">
        <f t="array" ref="DR737">IF(BC737="","",
IF(INDEX(Settings!$H:$H,MATCH(DR$1,Settings!$G:$G,0))=TRUE,
100-100*(BC737-MINIFS(BC:BC,$E:$E,$E737))/(MAXIFS(BC:BC,$E:$E,$E737)-MINIFS(BC:BC,$E:$E,$E737)),
100*(BC737-MINIFS(BC:BC,$E:$E,$E737))/(MAXIFS(BC:BC,$E:$E,$E737)-MINIFS(BC:BC,$E:$E,$E737))))</f>
        <v/>
      </c>
      <c r="DS737" s="223" t="str">
        <f t="array" ref="DS737">IF(BD737="","",
IF(INDEX(Settings!$H:$H,MATCH(DS$1,Settings!$G:$G,0))=TRUE,
100-100*(BD737-MINIFS(BD:BD,$E:$E,$E737))/(MAXIFS(BD:BD,$E:$E,$E737)-MINIFS(BD:BD,$E:$E,$E737)),
100*(BD737-MINIFS(BD:BD,$E:$E,$E737))/(MAXIFS(BD:BD,$E:$E,$E737)-MINIFS(BD:BD,$E:$E,$E737))))</f>
        <v/>
      </c>
      <c r="DT737" s="223" t="str">
        <f t="array" ref="DT737">IF(BE737="","",
IF(INDEX(Settings!$H:$H,MATCH(DT$1,Settings!$G:$G,0))=TRUE,
100-100*(BE737-MINIFS(BE:BE,$E:$E,$E737))/(MAXIFS(BE:BE,$E:$E,$E737)-MINIFS(BE:BE,$E:$E,$E737)),
100*(BE737-MINIFS(BE:BE,$E:$E,$E737))/(MAXIFS(BE:BE,$E:$E,$E737)-MINIFS(BE:BE,$E:$E,$E737))))</f>
        <v/>
      </c>
      <c r="DU737" s="223" t="str">
        <f t="array" ref="DU737">IF(BF737="","",
IF(INDEX(Settings!$H:$H,MATCH(DU$1,Settings!$G:$G,0))=TRUE,
100-100*(BF737-MINIFS(BF:BF,$E:$E,$E737))/(MAXIFS(BF:BF,$E:$E,$E737)-MINIFS(BF:BF,$E:$E,$E737)),
100*(BF737-MINIFS(BF:BF,$E:$E,$E737))/(MAXIFS(BF:BF,$E:$E,$E737)-MINIFS(BF:BF,$E:$E,$E737))))</f>
        <v/>
      </c>
      <c r="DV737" s="223" t="str">
        <f t="array" ref="DV737">IF(BG737="","",
IF(INDEX(Settings!$H:$H,MATCH(DV$1,Settings!$G:$G,0))=TRUE,
100-100*(BG737-MINIFS(BG:BG,$E:$E,$E737))/(MAXIFS(BG:BG,$E:$E,$E737)-MINIFS(BG:BG,$E:$E,$E737)),
100*(BG737-MINIFS(BG:BG,$E:$E,$E737))/(MAXIFS(BG:BG,$E:$E,$E737)-MINIFS(BG:BG,$E:$E,$E737))))</f>
        <v/>
      </c>
      <c r="DW737" s="223" t="str">
        <f t="array" ref="DW737">IF(BH737="","",
IF(INDEX(Settings!$H:$H,MATCH(DW$1,Settings!$G:$G,0))=TRUE,
100-100*(BH737-MINIFS(BH:BH,$E:$E,$E737))/(MAXIFS(BH:BH,$E:$E,$E737)-MINIFS(BH:BH,$E:$E,$E737)),
100*(BH737-MINIFS(BH:BH,$E:$E,$E737))/(MAXIFS(BH:BH,$E:$E,$E737)-MINIFS(BH:BH,$E:$E,$E737))))</f>
        <v/>
      </c>
      <c r="DX737" s="223" t="str">
        <f t="array" ref="DX737">IF(BI737="","",
IF(INDEX(Settings!$H:$H,MATCH(DX$1,Settings!$G:$G,0))=TRUE,
100-100*(BI737-MINIFS(BI:BI,$E:$E,$E737))/(MAXIFS(BI:BI,$E:$E,$E737)-MINIFS(BI:BI,$E:$E,$E737)),
100*(BI737-MINIFS(BI:BI,$E:$E,$E737))/(MAXIFS(BI:BI,$E:$E,$E737)-MINIFS(BI:BI,$E:$E,$E737))))</f>
        <v/>
      </c>
      <c r="DY737" s="223" t="str">
        <f t="array" ref="DY737">IF(BJ737="","",
IF(INDEX(Settings!$H:$H,MATCH(DY$1,Settings!$G:$G,0))=TRUE,
100-100*(BJ737-MINIFS(BJ:BJ,$E:$E,$E737))/(MAXIFS(BJ:BJ,$E:$E,$E737)-MINIFS(BJ:BJ,$E:$E,$E737)),
100*(BJ737-MINIFS(BJ:BJ,$E:$E,$E737))/(MAXIFS(BJ:BJ,$E:$E,$E737)-MINIFS(BJ:BJ,$E:$E,$E737))))</f>
        <v/>
      </c>
      <c r="DZ737" s="225"/>
      <c r="EA737" s="225"/>
      <c r="EB737" s="225" t="str">
        <f t="shared" si="8"/>
        <v/>
      </c>
      <c r="EC737" s="225" t="str">
        <f t="shared" si="9"/>
        <v/>
      </c>
      <c r="ED737" s="225" t="str">
        <f t="shared" si="10"/>
        <v/>
      </c>
      <c r="EE737" s="225" t="str">
        <f t="shared" si="11"/>
        <v/>
      </c>
      <c r="EF737" s="225" t="str">
        <f t="shared" si="12"/>
        <v/>
      </c>
      <c r="EG737" s="225" t="str">
        <f t="shared" si="13"/>
        <v/>
      </c>
      <c r="EH737" s="225"/>
      <c r="EI737" s="225"/>
      <c r="EJ737" s="225"/>
      <c r="EK737" s="225"/>
      <c r="EL737" s="225"/>
      <c r="EM737" s="225"/>
    </row>
    <row r="738">
      <c r="A738" s="231"/>
      <c r="B738" s="231"/>
      <c r="C738" s="231"/>
      <c r="D738" s="231" t="str">
        <f t="array" ref="D738">IFERROR(INDEX(Profiles!$B:$B,MATCH($A738,Profiles!$A:$A,0)),"")</f>
        <v/>
      </c>
      <c r="E738" s="231"/>
      <c r="F738" s="231"/>
      <c r="G738" s="231"/>
      <c r="H738" s="231"/>
      <c r="I738" s="231" t="str">
        <f>IF(A738="","",IF(Settings!$N$3="DATE",F738&amp;": "&amp;TEXT(B738,"M/DD/YY"),F738&amp;": "&amp;H738))</f>
        <v/>
      </c>
      <c r="J738" s="231"/>
      <c r="K738" s="231"/>
      <c r="L738" s="231"/>
      <c r="M738" s="232" t="str">
        <f t="shared" si="14"/>
        <v/>
      </c>
      <c r="N738" s="231"/>
      <c r="O738" s="231"/>
      <c r="P738" s="231"/>
      <c r="Q738" s="231"/>
      <c r="R738" s="231"/>
      <c r="S738" s="230" t="str">
        <f>IFERROR(VLOOKUP(AF738, 'YOYO IR Scores'!A:C, 3, FALSE), "")
</f>
        <v/>
      </c>
      <c r="T738" s="231"/>
      <c r="U738" s="231"/>
      <c r="V738" s="231"/>
      <c r="W738" s="231"/>
      <c r="X738" s="233" t="str">
        <f t="shared" si="4"/>
        <v/>
      </c>
      <c r="Y738" s="234" t="str">
        <f t="shared" si="5"/>
        <v/>
      </c>
      <c r="Z738" s="234" t="str">
        <f t="shared" si="6"/>
        <v/>
      </c>
      <c r="AA738" s="233" t="str">
        <f t="shared" si="7"/>
        <v/>
      </c>
      <c r="AB738" s="232"/>
      <c r="AC738" s="232"/>
      <c r="AD738" s="232"/>
      <c r="AE738" s="232" t="str">
        <f>IFERROR(VLOOKUP(AF738, 'YOYO IR Scores'!A:C, 2, FALSE), "")</f>
        <v/>
      </c>
      <c r="AF738" s="232"/>
      <c r="AG738" s="23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c r="BD738" s="232"/>
      <c r="BE738" s="232"/>
      <c r="BF738" s="232"/>
      <c r="BG738" s="232"/>
      <c r="BH738" s="232"/>
      <c r="BI738" s="232"/>
      <c r="BJ738" s="232"/>
      <c r="BK738" s="232" t="str">
        <f t="array" ref="BK738">IF(J738="","",
IF(INDEX(Settings!$H:$H,MATCH(BY$1,Settings!$G:$G,0))=TRUE,
100-100*(J738-MIN(J:J))/(MAX(J:J)-MIN(J:J)),
100*(J738-MIN(J:J))/(MAX(J:J)-MIN(J:J))))</f>
        <v/>
      </c>
      <c r="BL738" s="232" t="str">
        <f t="array" ref="BL738">IF(J738="","",
IF(INDEX(Settings!$H:$H,MATCH(BY$1,Settings!$G:$G,0))=TRUE,
100-100*(J738-MINIFS(J:J,$E:$E,$E738))/(MAXIFS(J:J,$E:$E,$E738)-MINIFS(J:J,$E:$E,$E738)),
100*(J738-MINIFS(J:J,$E:$E,$E738))/(MAXIFS(J:J,$E:$E,$E738)-MINIFS(J:J,$E:$E,$E738))))</f>
        <v/>
      </c>
      <c r="BM738" s="232" t="str">
        <f t="array" ref="BM738">IF(J738="","",
IF(INDEX(Settings!$H:$H,MATCH(BY$1,Settings!$G:$G,0))=TRUE,
100-100*(J738-MINIFS(J:J,$E:$E,$E738,$I:$I,$I738))/(MAXIFS(J:J,$E:$E,$E738,$I:$I,$I738)-MINIFS(J:J,$E:$E,$E738,$I:$I,$I738)),
100*(J738-MINIFS(J:J,$E:$E,$E738,$I:$I,$I738))/(MAXIFS(J:J,$E:$E,$E738,$I:$I,$I738)-MINIFS(J:J,$E:$E,$E738,$I:$I,$I738))))</f>
        <v/>
      </c>
      <c r="BN738" s="231" t="str">
        <f t="array" ref="BN738">IF(J738="","",
IF(INDEX(Settings!$H:$H,MATCH(BY$1,Settings!$G:$G,0))=TRUE,
100-100*PERCENTRANK(J:J,J738),
100*PERCENTRANK(J:J,J738)))</f>
        <v/>
      </c>
      <c r="BO738" s="231" t="str">
        <f>IFERROR(__xludf.DUMMYFUNCTION("IF(J738="""","""",
IF(INDEX(Settings!$H:$H,MATCH(BY$1,Settings!$G:$G,0))=TRUE,
100-100*PERCENTRANK(FILTER(J:J,$E:$E=$E738),J738),
100*PERCENTRANK(FILTER(J:J,$E:$E=$E738),J738)))"),"")</f>
        <v/>
      </c>
      <c r="BP738" s="231" t="str">
        <f>IFERROR(__xludf.DUMMYFUNCTION("IF(J738="""","""",
IF(INDEX(Settings!$H:$H,MATCH(BY$1,Settings!$G:$G,0))=TRUE,
100-100*PERCENTRANK(FILTER(J:J,$E:$E=$E738,$I:$I=$I738),J738),
100*PERCENTRANK(FILTER(J:J,$E:$E=$E738,$I:$I=$I738),J738)))"),"")</f>
        <v/>
      </c>
      <c r="BQ738" s="233" t="str">
        <f t="array" ref="BQ738">IF(J738="","",
IF(INDEX(Settings!$H:$H,MATCH(BY$1,Settings!$G:$G,0))=TRUE,
-1*(J738-AVERAGE(J:J))/STDEV(J:J),
(J738-AVERAGE(J:J))/STDEV(J:J)))</f>
        <v/>
      </c>
      <c r="BR738" s="233" t="str">
        <f>IFERROR(__xludf.DUMMYFUNCTION("IF(J738="""","""",
IF(INDEX(Settings!$H:$H,MATCH(BY$1,Settings!$G:$G,0))=TRUE,
-1*(J738-AVERAGEIFS(J:J,$E:$E,$E738))/STDEV(FILTER(J:J,$E:$E=$E738)),
(J738-AVERAGEIFS(J:J,$E:$E,$E738))/STDEV(FILTER(J:J,$E:$E=$E738))))"),"")</f>
        <v/>
      </c>
      <c r="BS738" s="233"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1"/>
      <c r="BX738" s="231"/>
      <c r="BY738" s="232" t="str">
        <f t="array" ref="BY738">IF(J738="","",
IF(INDEX(Settings!$H:$H,MATCH(BY$1,Settings!$G:$G,0))=TRUE,
100-100*(J738-MINIFS(J:J,$E:$E,$E738))/(MAXIFS(J:J,$E:$E,$E738)-MINIFS(J:J,$E:$E,$E738)),
100*(J738-MINIFS(J:J,$E:$E,$E738))/(MAXIFS(J:J,$E:$E,$E738)-MINIFS(J:J,$E:$E,$E738))))</f>
        <v/>
      </c>
      <c r="BZ738" s="232" t="str">
        <f t="array" ref="BZ738">IF(K738="","",
IF(INDEX(Settings!$H:$H,MATCH(BZ$1,Settings!$G:$G,0))=TRUE,
100-100*(K738-MINIFS(K:K,$E:$E,$E738))/(MAXIFS(K:K,$E:$E,$E738)-MINIFS(K:K,$E:$E,$E738)),
100*(K738-MINIFS(K:K,$E:$E,$E738))/(MAXIFS(K:K,$E:$E,$E738)-MINIFS(K:K,$E:$E,$E738))))</f>
        <v/>
      </c>
      <c r="CA738" s="232" t="str">
        <f t="array" ref="CA738">IF(L738="","",
IF(INDEX(Settings!$H:$H,MATCH(CA$1,Settings!$G:$G,0))=TRUE,
100-100*(L738-MINIFS(L:L,$E:$E,$E738))/(MAXIFS(L:L,$E:$E,$E738)-MINIFS(L:L,$E:$E,$E738)),
100*(L738-MINIFS(L:L,$E:$E,$E738))/(MAXIFS(L:L,$E:$E,$E738)-MINIFS(L:L,$E:$E,$E738))))</f>
        <v/>
      </c>
      <c r="CB738" s="232" t="str">
        <f t="array" ref="CB738">IF(M738="","",
IF(INDEX(Settings!$H:$H,MATCH(CB$1,Settings!$G:$G,0))=TRUE,
100-100*(M738-MINIFS(M:M,$E:$E,$E738))/(MAXIFS(M:M,$E:$E,$E738)-MINIFS(M:M,$E:$E,$E738)),
100*(M738-MINIFS(M:M,$E:$E,$E738))/(MAXIFS(M:M,$E:$E,$E738)-MINIFS(M:M,$E:$E,$E738))))</f>
        <v/>
      </c>
      <c r="CC738" s="232" t="str">
        <f t="array" ref="CC738">IF(N738="","",
IF(INDEX(Settings!$H:$H,MATCH(CC$1,Settings!$G:$G,0))=TRUE,
100-100*(N738-MINIFS(N:N,$E:$E,$E738))/(MAXIFS(N:N,$E:$E,$E738)-MINIFS(N:N,$E:$E,$E738)),
100*(N738-MINIFS(N:N,$E:$E,$E738))/(MAXIFS(N:N,$E:$E,$E738)-MINIFS(N:N,$E:$E,$E738))))</f>
        <v/>
      </c>
      <c r="CD738" s="232" t="str">
        <f t="array" ref="CD738">IF(O738="","",
IF(INDEX(Settings!$H:$H,MATCH(CD$1,Settings!$G:$G,0))=TRUE,
100-100*(O738-MINIFS(O:O,$E:$E,$E738))/(MAXIFS(O:O,$E:$E,$E738)-MINIFS(O:O,$E:$E,$E738)),
100*(O738-MINIFS(O:O,$E:$E,$E738))/(MAXIFS(O:O,$E:$E,$E738)-MINIFS(O:O,$E:$E,$E738))))</f>
        <v/>
      </c>
      <c r="CE738" s="232" t="str">
        <f t="array" ref="CE738">IF(P738="","",
IF(INDEX(Settings!$H:$H,MATCH(CE$1,Settings!$G:$G,0))=TRUE,
100-100*(P738-MINIFS(P:P,$E:$E,$E738))/(MAXIFS(P:P,$E:$E,$E738)-MINIFS(P:P,$E:$E,$E738)),
100*(P738-MINIFS(P:P,$E:$E,$E738))/(MAXIFS(P:P,$E:$E,$E738)-MINIFS(P:P,$E:$E,$E738))))</f>
        <v/>
      </c>
      <c r="CF738" s="232" t="str">
        <f t="array" ref="CF738">IF(Q738="","",
IF(INDEX(Settings!$H:$H,MATCH(CF$1,Settings!$G:$G,0))=TRUE,
100-100*(Q738-MINIFS(Q:Q,$E:$E,$E738))/(MAXIFS(Q:Q,$E:$E,$E738)-MINIFS(Q:Q,$E:$E,$E738)),
100*(Q738-MINIFS(Q:Q,$E:$E,$E738))/(MAXIFS(Q:Q,$E:$E,$E738)-MINIFS(Q:Q,$E:$E,$E738))))</f>
        <v/>
      </c>
      <c r="CG738" s="232" t="str">
        <f t="array" ref="CG738">IF(R738="","",
IF(INDEX(Settings!$H:$H,MATCH(CG$1,Settings!$G:$G,0))=TRUE,
100-100*(R738-MINIFS(R:R,$E:$E,$E738))/(MAXIFS(R:R,$E:$E,$E738)-MINIFS(R:R,$E:$E,$E738)),
100*(R738-MINIFS(R:R,$E:$E,$E738))/(MAXIFS(R:R,$E:$E,$E738)-MINIFS(R:R,$E:$E,$E738))))</f>
        <v/>
      </c>
      <c r="CH738" s="232" t="str">
        <f t="array" ref="CH738">IF(S738="","",
IF(INDEX(Settings!$H:$H,MATCH(CH$1,Settings!$G:$G,0))=TRUE,
100-100*(S738-MINIFS(S:S,$E:$E,$E738))/(MAXIFS(S:S,$E:$E,$E738)-MINIFS(S:S,$E:$E,$E738)),
100*(S738-MINIFS(S:S,$E:$E,$E738))/(MAXIFS(S:S,$E:$E,$E738)-MINIFS(S:S,$E:$E,$E738))))</f>
        <v/>
      </c>
      <c r="CI738" s="232" t="str">
        <f t="array" ref="CI738">IF(T738="","",
IF(INDEX(Settings!$H:$H,MATCH(CI$1,Settings!$G:$G,0))=TRUE,
100-100*(T738-MINIFS(T:T,$E:$E,$E738))/(MAXIFS(T:T,$E:$E,$E738)-MINIFS(T:T,$E:$E,$E738)),
100*(T738-MINIFS(T:T,$E:$E,$E738))/(MAXIFS(T:T,$E:$E,$E738)-MINIFS(T:T,$E:$E,$E738))))</f>
        <v/>
      </c>
      <c r="CJ738" s="232" t="str">
        <f t="array" ref="CJ738">IF(U738="","",
IF(INDEX(Settings!$H:$H,MATCH(CJ$1,Settings!$G:$G,0))=TRUE,
100-100*(U738-MINIFS(U:U,$E:$E,$E738))/(MAXIFS(U:U,$E:$E,$E738)-MINIFS(U:U,$E:$E,$E738)),
100*(U738-MINIFS(U:U,$E:$E,$E738))/(MAXIFS(U:U,$E:$E,$E738)-MINIFS(U:U,$E:$E,$E738))))</f>
        <v/>
      </c>
      <c r="CK738" s="232" t="str">
        <f t="array" ref="CK738">IF(V738="","",
IF(INDEX(Settings!$H:$H,MATCH(CK$1,Settings!$G:$G,0))=TRUE,
100-100*(V738-MINIFS(V:V,$E:$E,$E738))/(MAXIFS(V:V,$E:$E,$E738)-MINIFS(V:V,$E:$E,$E738)),
100*(V738-MINIFS(V:V,$E:$E,$E738))/(MAXIFS(V:V,$E:$E,$E738)-MINIFS(V:V,$E:$E,$E738))))</f>
        <v/>
      </c>
      <c r="CL738" s="232" t="str">
        <f t="array" ref="CL738">IF(W738="","",
IF(INDEX(Settings!$H:$H,MATCH(CL$1,Settings!$G:$G,0))=TRUE,
100-100*(W738-MINIFS(W:W,$E:$E,$E738))/(MAXIFS(W:W,$E:$E,$E738)-MINIFS(W:W,$E:$E,$E738)),
100*(W738-MINIFS(W:W,$E:$E,$E738))/(MAXIFS(W:W,$E:$E,$E738)-MINIFS(W:W,$E:$E,$E738))))</f>
        <v/>
      </c>
      <c r="CM738" s="232" t="str">
        <f t="array" ref="CM738">IF(X738="","",
IF(INDEX(Settings!$H:$H,MATCH(CM$1,Settings!$G:$G,0))=TRUE,
100-100*(X738-MINIFS(X:X,$E:$E,$E738))/(MAXIFS(X:X,$E:$E,$E738)-MINIFS(X:X,$E:$E,$E738)),
100*(X738-MINIFS(X:X,$E:$E,$E738))/(MAXIFS(X:X,$E:$E,$E738)-MINIFS(X:X,$E:$E,$E738))))</f>
        <v/>
      </c>
      <c r="CN738" s="232" t="str">
        <f t="array" ref="CN738">IF(Y738="","",
IF(INDEX(Settings!$H:$H,MATCH(CN$1,Settings!$G:$G,0))=TRUE,
100-100*(Y738-MINIFS(Y:Y,$E:$E,$E738))/(MAXIFS(Y:Y,$E:$E,$E738)-MINIFS(Y:Y,$E:$E,$E738)),
100*(Y738-MINIFS(Y:Y,$E:$E,$E738))/(MAXIFS(Y:Y,$E:$E,$E738)-MINIFS(Y:Y,$E:$E,$E738))))</f>
        <v/>
      </c>
      <c r="CO738" s="232" t="str">
        <f t="array" ref="CO738">IF(Z738="","",
IF(INDEX(Settings!$H:$H,MATCH(CO$1,Settings!$G:$G,0))=TRUE,
100-100*(Z738-MINIFS(Z:Z,$E:$E,$E738))/(MAXIFS(Z:Z,$E:$E,$E738)-MINIFS(Z:Z,$E:$E,$E738)),
100*(Z738-MINIFS(Z:Z,$E:$E,$E738))/(MAXIFS(Z:Z,$E:$E,$E738)-MINIFS(Z:Z,$E:$E,$E738))))</f>
        <v/>
      </c>
      <c r="CP738" s="232" t="str">
        <f t="array" ref="CP738">IF(AA738="","",
IF(INDEX(Settings!$H:$H,MATCH(CP$1,Settings!$G:$G,0))=TRUE,
100-100*(AA738-MINIFS(AA:AA,$E:$E,$E738))/(MAXIFS(AA:AA,$E:$E,$E738)-MINIFS(AA:AA,$E:$E,$E738)),
100*(AA738-MINIFS(AA:AA,$E:$E,$E738))/(MAXIFS(AA:AA,$E:$E,$E738)-MINIFS(AA:AA,$E:$E,$E738))))</f>
        <v/>
      </c>
      <c r="CQ738" s="232" t="str">
        <f t="array" ref="CQ738">IF(AB738="","",
IF(INDEX(Settings!$H:$H,MATCH(CQ$1,Settings!$G:$G,0))=TRUE,
100-100*(AB738-MINIFS(AB:AB,$E:$E,$E738))/(MAXIFS(AB:AB,$E:$E,$E738)-MINIFS(AB:AB,$E:$E,$E738)),
100*(AB738-MINIFS(AB:AB,$E:$E,$E738))/(MAXIFS(AB:AB,$E:$E,$E738)-MINIFS(AB:AB,$E:$E,$E738))))</f>
        <v/>
      </c>
      <c r="CR738" s="232" t="str">
        <f t="array" ref="CR738">IF(AC738="","",
IF(INDEX(Settings!$H:$H,MATCH(CR$1,Settings!$G:$G,0))=TRUE,
100-100*(AC738-MINIFS(AC:AC,$E:$E,$E738))/(MAXIFS(AC:AC,$E:$E,$E738)-MINIFS(AC:AC,$E:$E,$E738)),
100*(AC738-MINIFS(AC:AC,$E:$E,$E738))/(MAXIFS(AC:AC,$E:$E,$E738)-MINIFS(AC:AC,$E:$E,$E738))))</f>
        <v/>
      </c>
      <c r="CS738" s="232" t="str">
        <f t="array" ref="CS738">IF(AD738="","",
IF(INDEX(Settings!$H:$H,MATCH(CS$1,Settings!$G:$G,0))=TRUE,
100-100*(AD738-MINIFS(AD:AD,$E:$E,$E738))/(MAXIFS(AD:AD,$E:$E,$E738)-MINIFS(AD:AD,$E:$E,$E738)),
100*(AD738-MINIFS(AD:AD,$E:$E,$E738))/(MAXIFS(AD:AD,$E:$E,$E738)-MINIFS(AD:AD,$E:$E,$E738))))</f>
        <v/>
      </c>
      <c r="CT738" s="232" t="str">
        <f t="array" ref="CT738">IF(AE738="","",
IF(INDEX(Settings!$H:$H,MATCH(CT$1,Settings!$G:$G,0))=TRUE,
100-100*(AE738-MINIFS(AE:AE,$E:$E,$E738))/(MAXIFS(AE:AE,$E:$E,$E738)-MINIFS(AE:AE,$E:$E,$E738)),
100*(AE738-MINIFS(AE:AE,$E:$E,$E738))/(MAXIFS(AE:AE,$E:$E,$E738)-MINIFS(AE:AE,$E:$E,$E738))))</f>
        <v/>
      </c>
      <c r="CU738" s="232" t="str">
        <f t="array" ref="CU738">IF(AF738="","",
IF(INDEX(Settings!$H:$H,MATCH(CU$1,Settings!$G:$G,0))=TRUE,
100-100*(AF738-MINIFS(AF:AF,$E:$E,$E738))/(MAXIFS(AF:AF,$E:$E,$E738)-MINIFS(AF:AF,$E:$E,$E738)),
100*(AF738-MINIFS(AF:AF,$E:$E,$E738))/(MAXIFS(AF:AF,$E:$E,$E738)-MINIFS(AF:AF,$E:$E,$E738))))</f>
        <v/>
      </c>
      <c r="CV738" s="232" t="str">
        <f t="array" ref="CV738">IF(AG738="","",
IF(INDEX(Settings!$H:$H,MATCH(CV$1,Settings!$G:$G,0))=TRUE,
100-100*(AG738-MINIFS(AG:AG,$E:$E,$E738))/(MAXIFS(AG:AG,$E:$E,$E738)-MINIFS(AG:AG,$E:$E,$E738)),
100*(AG738-MINIFS(AG:AG,$E:$E,$E738))/(MAXIFS(AG:AG,$E:$E,$E738)-MINIFS(AG:AG,$E:$E,$E738))))</f>
        <v/>
      </c>
      <c r="CW738" s="232" t="str">
        <f t="array" ref="CW738">IF(AH738="","",
IF(INDEX(Settings!$H:$H,MATCH(CW$1,Settings!$G:$G,0))=TRUE,
100-100*(AH738-MINIFS(AH:AH,$E:$E,$E738))/(MAXIFS(AH:AH,$E:$E,$E738)-MINIFS(AH:AH,$E:$E,$E738)),
100*(AH738-MINIFS(AH:AH,$E:$E,$E738))/(MAXIFS(AH:AH,$E:$E,$E738)-MINIFS(AH:AH,$E:$E,$E738))))</f>
        <v/>
      </c>
      <c r="CX738" s="232" t="str">
        <f t="array" ref="CX738">IF(AI738="","",
IF(INDEX(Settings!$H:$H,MATCH(CX$1,Settings!$G:$G,0))=TRUE,
100-100*(AI738-MINIFS(AI:AI,$E:$E,$E738))/(MAXIFS(AI:AI,$E:$E,$E738)-MINIFS(AI:AI,$E:$E,$E738)),
100*(AI738-MINIFS(AI:AI,$E:$E,$E738))/(MAXIFS(AI:AI,$E:$E,$E738)-MINIFS(AI:AI,$E:$E,$E738))))</f>
        <v/>
      </c>
      <c r="CY738" s="232" t="str">
        <f t="array" ref="CY738">IF(AJ738="","",
IF(INDEX(Settings!$H:$H,MATCH(CY$1,Settings!$G:$G,0))=TRUE,
100-100*(AJ738-MINIFS(AJ:AJ,$E:$E,$E738))/(MAXIFS(AJ:AJ,$E:$E,$E738)-MINIFS(AJ:AJ,$E:$E,$E738)),
100*(AJ738-MINIFS(AJ:AJ,$E:$E,$E738))/(MAXIFS(AJ:AJ,$E:$E,$E738)-MINIFS(AJ:AJ,$E:$E,$E738))))</f>
        <v/>
      </c>
      <c r="CZ738" s="232" t="str">
        <f t="array" ref="CZ738">IF(AK738="","",
IF(INDEX(Settings!$H:$H,MATCH(CZ$1,Settings!$G:$G,0))=TRUE,
100-100*(AK738-MINIFS(AK:AK,$E:$E,$E738))/(MAXIFS(AK:AK,$E:$E,$E738)-MINIFS(AK:AK,$E:$E,$E738)),
100*(AK738-MINIFS(AK:AK,$E:$E,$E738))/(MAXIFS(AK:AK,$E:$E,$E738)-MINIFS(AK:AK,$E:$E,$E738))))</f>
        <v/>
      </c>
      <c r="DA738" s="232" t="str">
        <f t="array" ref="DA738">IF(AL738="","",
IF(INDEX(Settings!$H:$H,MATCH(DA$1,Settings!$G:$G,0))=TRUE,
100-100*(AL738-MINIFS(AL:AL,$E:$E,$E738))/(MAXIFS(AL:AL,$E:$E,$E738)-MINIFS(AL:AL,$E:$E,$E738)),
100*(AL738-MINIFS(AL:AL,$E:$E,$E738))/(MAXIFS(AL:AL,$E:$E,$E738)-MINIFS(AL:AL,$E:$E,$E738))))</f>
        <v/>
      </c>
      <c r="DB738" s="232" t="str">
        <f t="array" ref="DB738">IF(AM738="","",
IF(INDEX(Settings!$H:$H,MATCH(DB$1,Settings!$G:$G,0))=TRUE,
100-100*(AM738-MINIFS(AM:AM,$E:$E,$E738))/(MAXIFS(AM:AM,$E:$E,$E738)-MINIFS(AM:AM,$E:$E,$E738)),
100*(AM738-MINIFS(AM:AM,$E:$E,$E738))/(MAXIFS(AM:AM,$E:$E,$E738)-MINIFS(AM:AM,$E:$E,$E738))))</f>
        <v/>
      </c>
      <c r="DC738" s="232" t="str">
        <f t="array" ref="DC738">IF(AN738="","",
IF(INDEX(Settings!$H:$H,MATCH(DC$1,Settings!$G:$G,0))=TRUE,
100-100*(AN738-MINIFS(AN:AN,$E:$E,$E738))/(MAXIFS(AN:AN,$E:$E,$E738)-MINIFS(AN:AN,$E:$E,$E738)),
100*(AN738-MINIFS(AN:AN,$E:$E,$E738))/(MAXIFS(AN:AN,$E:$E,$E738)-MINIFS(AN:AN,$E:$E,$E738))))</f>
        <v/>
      </c>
      <c r="DD738" s="232" t="str">
        <f t="array" ref="DD738">IF(AO738="","",
IF(INDEX(Settings!$H:$H,MATCH(DD$1,Settings!$G:$G,0))=TRUE,
100-100*(AO738-MINIFS(AO:AO,$E:$E,$E738))/(MAXIFS(AO:AO,$E:$E,$E738)-MINIFS(AO:AO,$E:$E,$E738)),
100*(AO738-MINIFS(AO:AO,$E:$E,$E738))/(MAXIFS(AO:AO,$E:$E,$E738)-MINIFS(AO:AO,$E:$E,$E738))))</f>
        <v/>
      </c>
      <c r="DE738" s="232" t="str">
        <f t="array" ref="DE738">IF(AP738="","",
IF(INDEX(Settings!$H:$H,MATCH(DE$1,Settings!$G:$G,0))=TRUE,
100-100*(AP738-MINIFS(AP:AP,$E:$E,$E738))/(MAXIFS(AP:AP,$E:$E,$E738)-MINIFS(AP:AP,$E:$E,$E738)),
100*(AP738-MINIFS(AP:AP,$E:$E,$E738))/(MAXIFS(AP:AP,$E:$E,$E738)-MINIFS(AP:AP,$E:$E,$E738))))</f>
        <v/>
      </c>
      <c r="DF738" s="232" t="str">
        <f t="array" ref="DF738">IF(AQ738="","",
IF(INDEX(Settings!$H:$H,MATCH(DF$1,Settings!$G:$G,0))=TRUE,
100-100*(AQ738-MINIFS(AQ:AQ,$E:$E,$E738))/(MAXIFS(AQ:AQ,$E:$E,$E738)-MINIFS(AQ:AQ,$E:$E,$E738)),
100*(AQ738-MINIFS(AQ:AQ,$E:$E,$E738))/(MAXIFS(AQ:AQ,$E:$E,$E738)-MINIFS(AQ:AQ,$E:$E,$E738))))</f>
        <v/>
      </c>
      <c r="DG738" s="232" t="str">
        <f t="array" ref="DG738">IF(AR738="","",
IF(INDEX(Settings!$H:$H,MATCH(DG$1,Settings!$G:$G,0))=TRUE,
100-100*(AR738-MINIFS(AR:AR,$E:$E,$E738))/(MAXIFS(AR:AR,$E:$E,$E738)-MINIFS(AR:AR,$E:$E,$E738)),
100*(AR738-MINIFS(AR:AR,$E:$E,$E738))/(MAXIFS(AR:AR,$E:$E,$E738)-MINIFS(AR:AR,$E:$E,$E738))))</f>
        <v/>
      </c>
      <c r="DH738" s="232" t="str">
        <f t="array" ref="DH738">IF(AS738="","",
IF(INDEX(Settings!$H:$H,MATCH(DH$1,Settings!$G:$G,0))=TRUE,
100-100*(AS738-MINIFS(AS:AS,$E:$E,$E738))/(MAXIFS(AS:AS,$E:$E,$E738)-MINIFS(AS:AS,$E:$E,$E738)),
100*(AS738-MINIFS(AS:AS,$E:$E,$E738))/(MAXIFS(AS:AS,$E:$E,$E738)-MINIFS(AS:AS,$E:$E,$E738))))</f>
        <v/>
      </c>
      <c r="DI738" s="232" t="str">
        <f t="array" ref="DI738">IF(AT738="","",
IF(INDEX(Settings!$H:$H,MATCH(DI$1,Settings!$G:$G,0))=TRUE,
100-100*(AT738-MINIFS(AT:AT,$E:$E,$E738))/(MAXIFS(AT:AT,$E:$E,$E738)-MINIFS(AT:AT,$E:$E,$E738)),
100*(AT738-MINIFS(AT:AT,$E:$E,$E738))/(MAXIFS(AT:AT,$E:$E,$E738)-MINIFS(AT:AT,$E:$E,$E738))))</f>
        <v/>
      </c>
      <c r="DJ738" s="232" t="str">
        <f t="array" ref="DJ738">IF(AU738="","",
IF(INDEX(Settings!$H:$H,MATCH(DJ$1,Settings!$G:$G,0))=TRUE,
100-100*(AU738-MINIFS(AU:AU,$E:$E,$E738))/(MAXIFS(AU:AU,$E:$E,$E738)-MINIFS(AU:AU,$E:$E,$E738)),
100*(AU738-MINIFS(AU:AU,$E:$E,$E738))/(MAXIFS(AU:AU,$E:$E,$E738)-MINIFS(AU:AU,$E:$E,$E738))))</f>
        <v/>
      </c>
      <c r="DK738" s="232" t="str">
        <f t="array" ref="DK738">IF(AV738="","",
IF(INDEX(Settings!$H:$H,MATCH(DK$1,Settings!$G:$G,0))=TRUE,
100-100*(AV738-MINIFS(AV:AV,$E:$E,$E738))/(MAXIFS(AV:AV,$E:$E,$E738)-MINIFS(AV:AV,$E:$E,$E738)),
100*(AV738-MINIFS(AV:AV,$E:$E,$E738))/(MAXIFS(AV:AV,$E:$E,$E738)-MINIFS(AV:AV,$E:$E,$E738))))</f>
        <v/>
      </c>
      <c r="DL738" s="232" t="str">
        <f t="array" ref="DL738">IF(AW738="","",
IF(INDEX(Settings!$H:$H,MATCH(DL$1,Settings!$G:$G,0))=TRUE,
100-100*(AW738-MINIFS(AW:AW,$E:$E,$E738))/(MAXIFS(AW:AW,$E:$E,$E738)-MINIFS(AW:AW,$E:$E,$E738)),
100*(AW738-MINIFS(AW:AW,$E:$E,$E738))/(MAXIFS(AW:AW,$E:$E,$E738)-MINIFS(AW:AW,$E:$E,$E738))))</f>
        <v/>
      </c>
      <c r="DM738" s="232" t="str">
        <f t="array" ref="DM738">IF(AX738="","",
IF(INDEX(Settings!$H:$H,MATCH(DM$1,Settings!$G:$G,0))=TRUE,
100-100*(AX738-MINIFS(AX:AX,$E:$E,$E738))/(MAXIFS(AX:AX,$E:$E,$E738)-MINIFS(AX:AX,$E:$E,$E738)),
100*(AX738-MINIFS(AX:AX,$E:$E,$E738))/(MAXIFS(AX:AX,$E:$E,$E738)-MINIFS(AX:AX,$E:$E,$E738))))</f>
        <v/>
      </c>
      <c r="DN738" s="232" t="str">
        <f t="array" ref="DN738">IF(AY738="","",
IF(INDEX(Settings!$H:$H,MATCH(DN$1,Settings!$G:$G,0))=TRUE,
100-100*(AY738-MINIFS(AY:AY,$E:$E,$E738))/(MAXIFS(AY:AY,$E:$E,$E738)-MINIFS(AY:AY,$E:$E,$E738)),
100*(AY738-MINIFS(AY:AY,$E:$E,$E738))/(MAXIFS(AY:AY,$E:$E,$E738)-MINIFS(AY:AY,$E:$E,$E738))))</f>
        <v/>
      </c>
      <c r="DO738" s="232" t="str">
        <f t="array" ref="DO738">IF(AZ738="","",
IF(INDEX(Settings!$H:$H,MATCH(DO$1,Settings!$G:$G,0))=TRUE,
100-100*(AZ738-MINIFS(AZ:AZ,$E:$E,$E738))/(MAXIFS(AZ:AZ,$E:$E,$E738)-MINIFS(AZ:AZ,$E:$E,$E738)),
100*(AZ738-MINIFS(AZ:AZ,$E:$E,$E738))/(MAXIFS(AZ:AZ,$E:$E,$E738)-MINIFS(AZ:AZ,$E:$E,$E738))))</f>
        <v/>
      </c>
      <c r="DP738" s="232" t="str">
        <f t="array" ref="DP738">IF(BA738="","",
IF(INDEX(Settings!$H:$H,MATCH(DP$1,Settings!$G:$G,0))=TRUE,
100-100*(BA738-MINIFS(BA:BA,$E:$E,$E738))/(MAXIFS(BA:BA,$E:$E,$E738)-MINIFS(BA:BA,$E:$E,$E738)),
100*(BA738-MINIFS(BA:BA,$E:$E,$E738))/(MAXIFS(BA:BA,$E:$E,$E738)-MINIFS(BA:BA,$E:$E,$E738))))</f>
        <v/>
      </c>
      <c r="DQ738" s="232" t="str">
        <f t="array" ref="DQ738">IF(BB738="","",
IF(INDEX(Settings!$H:$H,MATCH(DQ$1,Settings!$G:$G,0))=TRUE,
100-100*(BB738-MINIFS(BB:BB,$E:$E,$E738))/(MAXIFS(BB:BB,$E:$E,$E738)-MINIFS(BB:BB,$E:$E,$E738)),
100*(BB738-MINIFS(BB:BB,$E:$E,$E738))/(MAXIFS(BB:BB,$E:$E,$E738)-MINIFS(BB:BB,$E:$E,$E738))))</f>
        <v/>
      </c>
      <c r="DR738" s="232" t="str">
        <f t="array" ref="DR738">IF(BC738="","",
IF(INDEX(Settings!$H:$H,MATCH(DR$1,Settings!$G:$G,0))=TRUE,
100-100*(BC738-MINIFS(BC:BC,$E:$E,$E738))/(MAXIFS(BC:BC,$E:$E,$E738)-MINIFS(BC:BC,$E:$E,$E738)),
100*(BC738-MINIFS(BC:BC,$E:$E,$E738))/(MAXIFS(BC:BC,$E:$E,$E738)-MINIFS(BC:BC,$E:$E,$E738))))</f>
        <v/>
      </c>
      <c r="DS738" s="232" t="str">
        <f t="array" ref="DS738">IF(BD738="","",
IF(INDEX(Settings!$H:$H,MATCH(DS$1,Settings!$G:$G,0))=TRUE,
100-100*(BD738-MINIFS(BD:BD,$E:$E,$E738))/(MAXIFS(BD:BD,$E:$E,$E738)-MINIFS(BD:BD,$E:$E,$E738)),
100*(BD738-MINIFS(BD:BD,$E:$E,$E738))/(MAXIFS(BD:BD,$E:$E,$E738)-MINIFS(BD:BD,$E:$E,$E738))))</f>
        <v/>
      </c>
      <c r="DT738" s="232" t="str">
        <f t="array" ref="DT738">IF(BE738="","",
IF(INDEX(Settings!$H:$H,MATCH(DT$1,Settings!$G:$G,0))=TRUE,
100-100*(BE738-MINIFS(BE:BE,$E:$E,$E738))/(MAXIFS(BE:BE,$E:$E,$E738)-MINIFS(BE:BE,$E:$E,$E738)),
100*(BE738-MINIFS(BE:BE,$E:$E,$E738))/(MAXIFS(BE:BE,$E:$E,$E738)-MINIFS(BE:BE,$E:$E,$E738))))</f>
        <v/>
      </c>
      <c r="DU738" s="232" t="str">
        <f t="array" ref="DU738">IF(BF738="","",
IF(INDEX(Settings!$H:$H,MATCH(DU$1,Settings!$G:$G,0))=TRUE,
100-100*(BF738-MINIFS(BF:BF,$E:$E,$E738))/(MAXIFS(BF:BF,$E:$E,$E738)-MINIFS(BF:BF,$E:$E,$E738)),
100*(BF738-MINIFS(BF:BF,$E:$E,$E738))/(MAXIFS(BF:BF,$E:$E,$E738)-MINIFS(BF:BF,$E:$E,$E738))))</f>
        <v/>
      </c>
      <c r="DV738" s="232" t="str">
        <f t="array" ref="DV738">IF(BG738="","",
IF(INDEX(Settings!$H:$H,MATCH(DV$1,Settings!$G:$G,0))=TRUE,
100-100*(BG738-MINIFS(BG:BG,$E:$E,$E738))/(MAXIFS(BG:BG,$E:$E,$E738)-MINIFS(BG:BG,$E:$E,$E738)),
100*(BG738-MINIFS(BG:BG,$E:$E,$E738))/(MAXIFS(BG:BG,$E:$E,$E738)-MINIFS(BG:BG,$E:$E,$E738))))</f>
        <v/>
      </c>
      <c r="DW738" s="232" t="str">
        <f t="array" ref="DW738">IF(BH738="","",
IF(INDEX(Settings!$H:$H,MATCH(DW$1,Settings!$G:$G,0))=TRUE,
100-100*(BH738-MINIFS(BH:BH,$E:$E,$E738))/(MAXIFS(BH:BH,$E:$E,$E738)-MINIFS(BH:BH,$E:$E,$E738)),
100*(BH738-MINIFS(BH:BH,$E:$E,$E738))/(MAXIFS(BH:BH,$E:$E,$E738)-MINIFS(BH:BH,$E:$E,$E738))))</f>
        <v/>
      </c>
      <c r="DX738" s="232" t="str">
        <f t="array" ref="DX738">IF(BI738="","",
IF(INDEX(Settings!$H:$H,MATCH(DX$1,Settings!$G:$G,0))=TRUE,
100-100*(BI738-MINIFS(BI:BI,$E:$E,$E738))/(MAXIFS(BI:BI,$E:$E,$E738)-MINIFS(BI:BI,$E:$E,$E738)),
100*(BI738-MINIFS(BI:BI,$E:$E,$E738))/(MAXIFS(BI:BI,$E:$E,$E738)-MINIFS(BI:BI,$E:$E,$E738))))</f>
        <v/>
      </c>
      <c r="DY738" s="232" t="str">
        <f t="array" ref="DY738">IF(BJ738="","",
IF(INDEX(Settings!$H:$H,MATCH(DY$1,Settings!$G:$G,0))=TRUE,
100-100*(BJ738-MINIFS(BJ:BJ,$E:$E,$E738))/(MAXIFS(BJ:BJ,$E:$E,$E738)-MINIFS(BJ:BJ,$E:$E,$E738)),
100*(BJ738-MINIFS(BJ:BJ,$E:$E,$E738))/(MAXIFS(BJ:BJ,$E:$E,$E738)-MINIFS(BJ:BJ,$E:$E,$E738))))</f>
        <v/>
      </c>
      <c r="DZ738" s="234"/>
      <c r="EA738" s="234"/>
      <c r="EB738" s="234" t="str">
        <f t="shared" si="8"/>
        <v/>
      </c>
      <c r="EC738" s="234" t="str">
        <f t="shared" si="9"/>
        <v/>
      </c>
      <c r="ED738" s="234" t="str">
        <f t="shared" si="10"/>
        <v/>
      </c>
      <c r="EE738" s="234" t="str">
        <f t="shared" si="11"/>
        <v/>
      </c>
      <c r="EF738" s="234" t="str">
        <f t="shared" si="12"/>
        <v/>
      </c>
      <c r="EG738" s="234" t="str">
        <f t="shared" si="13"/>
        <v/>
      </c>
      <c r="EH738" s="234"/>
      <c r="EI738" s="234"/>
      <c r="EJ738" s="234"/>
      <c r="EK738" s="234"/>
      <c r="EL738" s="234"/>
      <c r="EM738" s="234"/>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3" t="str">
        <f t="shared" si="14"/>
        <v/>
      </c>
      <c r="N739" s="49"/>
      <c r="O739" s="49"/>
      <c r="P739" s="49"/>
      <c r="Q739" s="49"/>
      <c r="R739" s="49"/>
      <c r="S739" s="222" t="str">
        <f>IFERROR(VLOOKUP(AF739, 'YOYO IR Scores'!A:C, 3, FALSE), "")
</f>
        <v/>
      </c>
      <c r="T739" s="49"/>
      <c r="U739" s="49"/>
      <c r="V739" s="49"/>
      <c r="W739" s="49"/>
      <c r="X739" s="224" t="str">
        <f t="shared" si="4"/>
        <v/>
      </c>
      <c r="Y739" s="225" t="str">
        <f t="shared" si="5"/>
        <v/>
      </c>
      <c r="Z739" s="225" t="str">
        <f t="shared" si="6"/>
        <v/>
      </c>
      <c r="AA739" s="224" t="str">
        <f t="shared" si="7"/>
        <v/>
      </c>
      <c r="AB739" s="223"/>
      <c r="AC739" s="223"/>
      <c r="AD739" s="223"/>
      <c r="AE739" s="223" t="str">
        <f>IFERROR(VLOOKUP(AF739, 'YOYO IR Scores'!A:C, 2, FALSE), "")</f>
        <v/>
      </c>
      <c r="AF739" s="223"/>
      <c r="AG739" s="223"/>
      <c r="AH739" s="223"/>
      <c r="AI739" s="223"/>
      <c r="AJ739" s="223"/>
      <c r="AK739" s="223"/>
      <c r="AL739" s="223"/>
      <c r="AM739" s="223"/>
      <c r="AN739" s="223"/>
      <c r="AO739" s="223"/>
      <c r="AP739" s="223"/>
      <c r="AQ739" s="223"/>
      <c r="AR739" s="223"/>
      <c r="AS739" s="223"/>
      <c r="AT739" s="223"/>
      <c r="AU739" s="223"/>
      <c r="AV739" s="223"/>
      <c r="AW739" s="223"/>
      <c r="AX739" s="223"/>
      <c r="AY739" s="223"/>
      <c r="AZ739" s="223"/>
      <c r="BA739" s="223"/>
      <c r="BB739" s="223"/>
      <c r="BC739" s="223"/>
      <c r="BD739" s="223"/>
      <c r="BE739" s="223"/>
      <c r="BF739" s="223"/>
      <c r="BG739" s="223"/>
      <c r="BH739" s="223"/>
      <c r="BI739" s="223"/>
      <c r="BJ739" s="223"/>
      <c r="BK739" s="223" t="str">
        <f t="array" ref="BK739">IF(J739="","",
IF(INDEX(Settings!$H:$H,MATCH(BY$1,Settings!$G:$G,0))=TRUE,
100-100*(J739-MIN(J:J))/(MAX(J:J)-MIN(J:J)),
100*(J739-MIN(J:J))/(MAX(J:J)-MIN(J:J))))</f>
        <v/>
      </c>
      <c r="BL739" s="223" t="str">
        <f t="array" ref="BL739">IF(J739="","",
IF(INDEX(Settings!$H:$H,MATCH(BY$1,Settings!$G:$G,0))=TRUE,
100-100*(J739-MINIFS(J:J,$E:$E,$E739))/(MAXIFS(J:J,$E:$E,$E739)-MINIFS(J:J,$E:$E,$E739)),
100*(J739-MINIFS(J:J,$E:$E,$E739))/(MAXIFS(J:J,$E:$E,$E739)-MINIFS(J:J,$E:$E,$E739))))</f>
        <v/>
      </c>
      <c r="BM739" s="223"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4" t="str">
        <f t="array" ref="BQ739">IF(J739="","",
IF(INDEX(Settings!$H:$H,MATCH(BY$1,Settings!$G:$G,0))=TRUE,
-1*(J739-AVERAGE(J:J))/STDEV(J:J),
(J739-AVERAGE(J:J))/STDEV(J:J)))</f>
        <v/>
      </c>
      <c r="BR739" s="224" t="str">
        <f>IFERROR(__xludf.DUMMYFUNCTION("IF(J739="""","""",
IF(INDEX(Settings!$H:$H,MATCH(BY$1,Settings!$G:$G,0))=TRUE,
-1*(J739-AVERAGEIFS(J:J,$E:$E,$E739))/STDEV(FILTER(J:J,$E:$E=$E739)),
(J739-AVERAGEIFS(J:J,$E:$E,$E739))/STDEV(FILTER(J:J,$E:$E=$E739))))"),"")</f>
        <v/>
      </c>
      <c r="BS739" s="224"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3" t="str">
        <f t="array" ref="BY739">IF(J739="","",
IF(INDEX(Settings!$H:$H,MATCH(BY$1,Settings!$G:$G,0))=TRUE,
100-100*(J739-MINIFS(J:J,$E:$E,$E739))/(MAXIFS(J:J,$E:$E,$E739)-MINIFS(J:J,$E:$E,$E739)),
100*(J739-MINIFS(J:J,$E:$E,$E739))/(MAXIFS(J:J,$E:$E,$E739)-MINIFS(J:J,$E:$E,$E739))))</f>
        <v/>
      </c>
      <c r="BZ739" s="223" t="str">
        <f t="array" ref="BZ739">IF(K739="","",
IF(INDEX(Settings!$H:$H,MATCH(BZ$1,Settings!$G:$G,0))=TRUE,
100-100*(K739-MINIFS(K:K,$E:$E,$E739))/(MAXIFS(K:K,$E:$E,$E739)-MINIFS(K:K,$E:$E,$E739)),
100*(K739-MINIFS(K:K,$E:$E,$E739))/(MAXIFS(K:K,$E:$E,$E739)-MINIFS(K:K,$E:$E,$E739))))</f>
        <v/>
      </c>
      <c r="CA739" s="223" t="str">
        <f t="array" ref="CA739">IF(L739="","",
IF(INDEX(Settings!$H:$H,MATCH(CA$1,Settings!$G:$G,0))=TRUE,
100-100*(L739-MINIFS(L:L,$E:$E,$E739))/(MAXIFS(L:L,$E:$E,$E739)-MINIFS(L:L,$E:$E,$E739)),
100*(L739-MINIFS(L:L,$E:$E,$E739))/(MAXIFS(L:L,$E:$E,$E739)-MINIFS(L:L,$E:$E,$E739))))</f>
        <v/>
      </c>
      <c r="CB739" s="223" t="str">
        <f t="array" ref="CB739">IF(M739="","",
IF(INDEX(Settings!$H:$H,MATCH(CB$1,Settings!$G:$G,0))=TRUE,
100-100*(M739-MINIFS(M:M,$E:$E,$E739))/(MAXIFS(M:M,$E:$E,$E739)-MINIFS(M:M,$E:$E,$E739)),
100*(M739-MINIFS(M:M,$E:$E,$E739))/(MAXIFS(M:M,$E:$E,$E739)-MINIFS(M:M,$E:$E,$E739))))</f>
        <v/>
      </c>
      <c r="CC739" s="223" t="str">
        <f t="array" ref="CC739">IF(N739="","",
IF(INDEX(Settings!$H:$H,MATCH(CC$1,Settings!$G:$G,0))=TRUE,
100-100*(N739-MINIFS(N:N,$E:$E,$E739))/(MAXIFS(N:N,$E:$E,$E739)-MINIFS(N:N,$E:$E,$E739)),
100*(N739-MINIFS(N:N,$E:$E,$E739))/(MAXIFS(N:N,$E:$E,$E739)-MINIFS(N:N,$E:$E,$E739))))</f>
        <v/>
      </c>
      <c r="CD739" s="223" t="str">
        <f t="array" ref="CD739">IF(O739="","",
IF(INDEX(Settings!$H:$H,MATCH(CD$1,Settings!$G:$G,0))=TRUE,
100-100*(O739-MINIFS(O:O,$E:$E,$E739))/(MAXIFS(O:O,$E:$E,$E739)-MINIFS(O:O,$E:$E,$E739)),
100*(O739-MINIFS(O:O,$E:$E,$E739))/(MAXIFS(O:O,$E:$E,$E739)-MINIFS(O:O,$E:$E,$E739))))</f>
        <v/>
      </c>
      <c r="CE739" s="223" t="str">
        <f t="array" ref="CE739">IF(P739="","",
IF(INDEX(Settings!$H:$H,MATCH(CE$1,Settings!$G:$G,0))=TRUE,
100-100*(P739-MINIFS(P:P,$E:$E,$E739))/(MAXIFS(P:P,$E:$E,$E739)-MINIFS(P:P,$E:$E,$E739)),
100*(P739-MINIFS(P:P,$E:$E,$E739))/(MAXIFS(P:P,$E:$E,$E739)-MINIFS(P:P,$E:$E,$E739))))</f>
        <v/>
      </c>
      <c r="CF739" s="223" t="str">
        <f t="array" ref="CF739">IF(Q739="","",
IF(INDEX(Settings!$H:$H,MATCH(CF$1,Settings!$G:$G,0))=TRUE,
100-100*(Q739-MINIFS(Q:Q,$E:$E,$E739))/(MAXIFS(Q:Q,$E:$E,$E739)-MINIFS(Q:Q,$E:$E,$E739)),
100*(Q739-MINIFS(Q:Q,$E:$E,$E739))/(MAXIFS(Q:Q,$E:$E,$E739)-MINIFS(Q:Q,$E:$E,$E739))))</f>
        <v/>
      </c>
      <c r="CG739" s="223" t="str">
        <f t="array" ref="CG739">IF(R739="","",
IF(INDEX(Settings!$H:$H,MATCH(CG$1,Settings!$G:$G,0))=TRUE,
100-100*(R739-MINIFS(R:R,$E:$E,$E739))/(MAXIFS(R:R,$E:$E,$E739)-MINIFS(R:R,$E:$E,$E739)),
100*(R739-MINIFS(R:R,$E:$E,$E739))/(MAXIFS(R:R,$E:$E,$E739)-MINIFS(R:R,$E:$E,$E739))))</f>
        <v/>
      </c>
      <c r="CH739" s="223" t="str">
        <f t="array" ref="CH739">IF(S739="","",
IF(INDEX(Settings!$H:$H,MATCH(CH$1,Settings!$G:$G,0))=TRUE,
100-100*(S739-MINIFS(S:S,$E:$E,$E739))/(MAXIFS(S:S,$E:$E,$E739)-MINIFS(S:S,$E:$E,$E739)),
100*(S739-MINIFS(S:S,$E:$E,$E739))/(MAXIFS(S:S,$E:$E,$E739)-MINIFS(S:S,$E:$E,$E739))))</f>
        <v/>
      </c>
      <c r="CI739" s="223" t="str">
        <f t="array" ref="CI739">IF(T739="","",
IF(INDEX(Settings!$H:$H,MATCH(CI$1,Settings!$G:$G,0))=TRUE,
100-100*(T739-MINIFS(T:T,$E:$E,$E739))/(MAXIFS(T:T,$E:$E,$E739)-MINIFS(T:T,$E:$E,$E739)),
100*(T739-MINIFS(T:T,$E:$E,$E739))/(MAXIFS(T:T,$E:$E,$E739)-MINIFS(T:T,$E:$E,$E739))))</f>
        <v/>
      </c>
      <c r="CJ739" s="223" t="str">
        <f t="array" ref="CJ739">IF(U739="","",
IF(INDEX(Settings!$H:$H,MATCH(CJ$1,Settings!$G:$G,0))=TRUE,
100-100*(U739-MINIFS(U:U,$E:$E,$E739))/(MAXIFS(U:U,$E:$E,$E739)-MINIFS(U:U,$E:$E,$E739)),
100*(U739-MINIFS(U:U,$E:$E,$E739))/(MAXIFS(U:U,$E:$E,$E739)-MINIFS(U:U,$E:$E,$E739))))</f>
        <v/>
      </c>
      <c r="CK739" s="223" t="str">
        <f t="array" ref="CK739">IF(V739="","",
IF(INDEX(Settings!$H:$H,MATCH(CK$1,Settings!$G:$G,0))=TRUE,
100-100*(V739-MINIFS(V:V,$E:$E,$E739))/(MAXIFS(V:V,$E:$E,$E739)-MINIFS(V:V,$E:$E,$E739)),
100*(V739-MINIFS(V:V,$E:$E,$E739))/(MAXIFS(V:V,$E:$E,$E739)-MINIFS(V:V,$E:$E,$E739))))</f>
        <v/>
      </c>
      <c r="CL739" s="223" t="str">
        <f t="array" ref="CL739">IF(W739="","",
IF(INDEX(Settings!$H:$H,MATCH(CL$1,Settings!$G:$G,0))=TRUE,
100-100*(W739-MINIFS(W:W,$E:$E,$E739))/(MAXIFS(W:W,$E:$E,$E739)-MINIFS(W:W,$E:$E,$E739)),
100*(W739-MINIFS(W:W,$E:$E,$E739))/(MAXIFS(W:W,$E:$E,$E739)-MINIFS(W:W,$E:$E,$E739))))</f>
        <v/>
      </c>
      <c r="CM739" s="223" t="str">
        <f t="array" ref="CM739">IF(X739="","",
IF(INDEX(Settings!$H:$H,MATCH(CM$1,Settings!$G:$G,0))=TRUE,
100-100*(X739-MINIFS(X:X,$E:$E,$E739))/(MAXIFS(X:X,$E:$E,$E739)-MINIFS(X:X,$E:$E,$E739)),
100*(X739-MINIFS(X:X,$E:$E,$E739))/(MAXIFS(X:X,$E:$E,$E739)-MINIFS(X:X,$E:$E,$E739))))</f>
        <v/>
      </c>
      <c r="CN739" s="223" t="str">
        <f t="array" ref="CN739">IF(Y739="","",
IF(INDEX(Settings!$H:$H,MATCH(CN$1,Settings!$G:$G,0))=TRUE,
100-100*(Y739-MINIFS(Y:Y,$E:$E,$E739))/(MAXIFS(Y:Y,$E:$E,$E739)-MINIFS(Y:Y,$E:$E,$E739)),
100*(Y739-MINIFS(Y:Y,$E:$E,$E739))/(MAXIFS(Y:Y,$E:$E,$E739)-MINIFS(Y:Y,$E:$E,$E739))))</f>
        <v/>
      </c>
      <c r="CO739" s="223" t="str">
        <f t="array" ref="CO739">IF(Z739="","",
IF(INDEX(Settings!$H:$H,MATCH(CO$1,Settings!$G:$G,0))=TRUE,
100-100*(Z739-MINIFS(Z:Z,$E:$E,$E739))/(MAXIFS(Z:Z,$E:$E,$E739)-MINIFS(Z:Z,$E:$E,$E739)),
100*(Z739-MINIFS(Z:Z,$E:$E,$E739))/(MAXIFS(Z:Z,$E:$E,$E739)-MINIFS(Z:Z,$E:$E,$E739))))</f>
        <v/>
      </c>
      <c r="CP739" s="223" t="str">
        <f t="array" ref="CP739">IF(AA739="","",
IF(INDEX(Settings!$H:$H,MATCH(CP$1,Settings!$G:$G,0))=TRUE,
100-100*(AA739-MINIFS(AA:AA,$E:$E,$E739))/(MAXIFS(AA:AA,$E:$E,$E739)-MINIFS(AA:AA,$E:$E,$E739)),
100*(AA739-MINIFS(AA:AA,$E:$E,$E739))/(MAXIFS(AA:AA,$E:$E,$E739)-MINIFS(AA:AA,$E:$E,$E739))))</f>
        <v/>
      </c>
      <c r="CQ739" s="223" t="str">
        <f t="array" ref="CQ739">IF(AB739="","",
IF(INDEX(Settings!$H:$H,MATCH(CQ$1,Settings!$G:$G,0))=TRUE,
100-100*(AB739-MINIFS(AB:AB,$E:$E,$E739))/(MAXIFS(AB:AB,$E:$E,$E739)-MINIFS(AB:AB,$E:$E,$E739)),
100*(AB739-MINIFS(AB:AB,$E:$E,$E739))/(MAXIFS(AB:AB,$E:$E,$E739)-MINIFS(AB:AB,$E:$E,$E739))))</f>
        <v/>
      </c>
      <c r="CR739" s="223" t="str">
        <f t="array" ref="CR739">IF(AC739="","",
IF(INDEX(Settings!$H:$H,MATCH(CR$1,Settings!$G:$G,0))=TRUE,
100-100*(AC739-MINIFS(AC:AC,$E:$E,$E739))/(MAXIFS(AC:AC,$E:$E,$E739)-MINIFS(AC:AC,$E:$E,$E739)),
100*(AC739-MINIFS(AC:AC,$E:$E,$E739))/(MAXIFS(AC:AC,$E:$E,$E739)-MINIFS(AC:AC,$E:$E,$E739))))</f>
        <v/>
      </c>
      <c r="CS739" s="223" t="str">
        <f t="array" ref="CS739">IF(AD739="","",
IF(INDEX(Settings!$H:$H,MATCH(CS$1,Settings!$G:$G,0))=TRUE,
100-100*(AD739-MINIFS(AD:AD,$E:$E,$E739))/(MAXIFS(AD:AD,$E:$E,$E739)-MINIFS(AD:AD,$E:$E,$E739)),
100*(AD739-MINIFS(AD:AD,$E:$E,$E739))/(MAXIFS(AD:AD,$E:$E,$E739)-MINIFS(AD:AD,$E:$E,$E739))))</f>
        <v/>
      </c>
      <c r="CT739" s="223" t="str">
        <f t="array" ref="CT739">IF(AE739="","",
IF(INDEX(Settings!$H:$H,MATCH(CT$1,Settings!$G:$G,0))=TRUE,
100-100*(AE739-MINIFS(AE:AE,$E:$E,$E739))/(MAXIFS(AE:AE,$E:$E,$E739)-MINIFS(AE:AE,$E:$E,$E739)),
100*(AE739-MINIFS(AE:AE,$E:$E,$E739))/(MAXIFS(AE:AE,$E:$E,$E739)-MINIFS(AE:AE,$E:$E,$E739))))</f>
        <v/>
      </c>
      <c r="CU739" s="223" t="str">
        <f t="array" ref="CU739">IF(AF739="","",
IF(INDEX(Settings!$H:$H,MATCH(CU$1,Settings!$G:$G,0))=TRUE,
100-100*(AF739-MINIFS(AF:AF,$E:$E,$E739))/(MAXIFS(AF:AF,$E:$E,$E739)-MINIFS(AF:AF,$E:$E,$E739)),
100*(AF739-MINIFS(AF:AF,$E:$E,$E739))/(MAXIFS(AF:AF,$E:$E,$E739)-MINIFS(AF:AF,$E:$E,$E739))))</f>
        <v/>
      </c>
      <c r="CV739" s="223" t="str">
        <f t="array" ref="CV739">IF(AG739="","",
IF(INDEX(Settings!$H:$H,MATCH(CV$1,Settings!$G:$G,0))=TRUE,
100-100*(AG739-MINIFS(AG:AG,$E:$E,$E739))/(MAXIFS(AG:AG,$E:$E,$E739)-MINIFS(AG:AG,$E:$E,$E739)),
100*(AG739-MINIFS(AG:AG,$E:$E,$E739))/(MAXIFS(AG:AG,$E:$E,$E739)-MINIFS(AG:AG,$E:$E,$E739))))</f>
        <v/>
      </c>
      <c r="CW739" s="223" t="str">
        <f t="array" ref="CW739">IF(AH739="","",
IF(INDEX(Settings!$H:$H,MATCH(CW$1,Settings!$G:$G,0))=TRUE,
100-100*(AH739-MINIFS(AH:AH,$E:$E,$E739))/(MAXIFS(AH:AH,$E:$E,$E739)-MINIFS(AH:AH,$E:$E,$E739)),
100*(AH739-MINIFS(AH:AH,$E:$E,$E739))/(MAXIFS(AH:AH,$E:$E,$E739)-MINIFS(AH:AH,$E:$E,$E739))))</f>
        <v/>
      </c>
      <c r="CX739" s="223" t="str">
        <f t="array" ref="CX739">IF(AI739="","",
IF(INDEX(Settings!$H:$H,MATCH(CX$1,Settings!$G:$G,0))=TRUE,
100-100*(AI739-MINIFS(AI:AI,$E:$E,$E739))/(MAXIFS(AI:AI,$E:$E,$E739)-MINIFS(AI:AI,$E:$E,$E739)),
100*(AI739-MINIFS(AI:AI,$E:$E,$E739))/(MAXIFS(AI:AI,$E:$E,$E739)-MINIFS(AI:AI,$E:$E,$E739))))</f>
        <v/>
      </c>
      <c r="CY739" s="223" t="str">
        <f t="array" ref="CY739">IF(AJ739="","",
IF(INDEX(Settings!$H:$H,MATCH(CY$1,Settings!$G:$G,0))=TRUE,
100-100*(AJ739-MINIFS(AJ:AJ,$E:$E,$E739))/(MAXIFS(AJ:AJ,$E:$E,$E739)-MINIFS(AJ:AJ,$E:$E,$E739)),
100*(AJ739-MINIFS(AJ:AJ,$E:$E,$E739))/(MAXIFS(AJ:AJ,$E:$E,$E739)-MINIFS(AJ:AJ,$E:$E,$E739))))</f>
        <v/>
      </c>
      <c r="CZ739" s="223" t="str">
        <f t="array" ref="CZ739">IF(AK739="","",
IF(INDEX(Settings!$H:$H,MATCH(CZ$1,Settings!$G:$G,0))=TRUE,
100-100*(AK739-MINIFS(AK:AK,$E:$E,$E739))/(MAXIFS(AK:AK,$E:$E,$E739)-MINIFS(AK:AK,$E:$E,$E739)),
100*(AK739-MINIFS(AK:AK,$E:$E,$E739))/(MAXIFS(AK:AK,$E:$E,$E739)-MINIFS(AK:AK,$E:$E,$E739))))</f>
        <v/>
      </c>
      <c r="DA739" s="223" t="str">
        <f t="array" ref="DA739">IF(AL739="","",
IF(INDEX(Settings!$H:$H,MATCH(DA$1,Settings!$G:$G,0))=TRUE,
100-100*(AL739-MINIFS(AL:AL,$E:$E,$E739))/(MAXIFS(AL:AL,$E:$E,$E739)-MINIFS(AL:AL,$E:$E,$E739)),
100*(AL739-MINIFS(AL:AL,$E:$E,$E739))/(MAXIFS(AL:AL,$E:$E,$E739)-MINIFS(AL:AL,$E:$E,$E739))))</f>
        <v/>
      </c>
      <c r="DB739" s="223" t="str">
        <f t="array" ref="DB739">IF(AM739="","",
IF(INDEX(Settings!$H:$H,MATCH(DB$1,Settings!$G:$G,0))=TRUE,
100-100*(AM739-MINIFS(AM:AM,$E:$E,$E739))/(MAXIFS(AM:AM,$E:$E,$E739)-MINIFS(AM:AM,$E:$E,$E739)),
100*(AM739-MINIFS(AM:AM,$E:$E,$E739))/(MAXIFS(AM:AM,$E:$E,$E739)-MINIFS(AM:AM,$E:$E,$E739))))</f>
        <v/>
      </c>
      <c r="DC739" s="223" t="str">
        <f t="array" ref="DC739">IF(AN739="","",
IF(INDEX(Settings!$H:$H,MATCH(DC$1,Settings!$G:$G,0))=TRUE,
100-100*(AN739-MINIFS(AN:AN,$E:$E,$E739))/(MAXIFS(AN:AN,$E:$E,$E739)-MINIFS(AN:AN,$E:$E,$E739)),
100*(AN739-MINIFS(AN:AN,$E:$E,$E739))/(MAXIFS(AN:AN,$E:$E,$E739)-MINIFS(AN:AN,$E:$E,$E739))))</f>
        <v/>
      </c>
      <c r="DD739" s="223" t="str">
        <f t="array" ref="DD739">IF(AO739="","",
IF(INDEX(Settings!$H:$H,MATCH(DD$1,Settings!$G:$G,0))=TRUE,
100-100*(AO739-MINIFS(AO:AO,$E:$E,$E739))/(MAXIFS(AO:AO,$E:$E,$E739)-MINIFS(AO:AO,$E:$E,$E739)),
100*(AO739-MINIFS(AO:AO,$E:$E,$E739))/(MAXIFS(AO:AO,$E:$E,$E739)-MINIFS(AO:AO,$E:$E,$E739))))</f>
        <v/>
      </c>
      <c r="DE739" s="223" t="str">
        <f t="array" ref="DE739">IF(AP739="","",
IF(INDEX(Settings!$H:$H,MATCH(DE$1,Settings!$G:$G,0))=TRUE,
100-100*(AP739-MINIFS(AP:AP,$E:$E,$E739))/(MAXIFS(AP:AP,$E:$E,$E739)-MINIFS(AP:AP,$E:$E,$E739)),
100*(AP739-MINIFS(AP:AP,$E:$E,$E739))/(MAXIFS(AP:AP,$E:$E,$E739)-MINIFS(AP:AP,$E:$E,$E739))))</f>
        <v/>
      </c>
      <c r="DF739" s="223" t="str">
        <f t="array" ref="DF739">IF(AQ739="","",
IF(INDEX(Settings!$H:$H,MATCH(DF$1,Settings!$G:$G,0))=TRUE,
100-100*(AQ739-MINIFS(AQ:AQ,$E:$E,$E739))/(MAXIFS(AQ:AQ,$E:$E,$E739)-MINIFS(AQ:AQ,$E:$E,$E739)),
100*(AQ739-MINIFS(AQ:AQ,$E:$E,$E739))/(MAXIFS(AQ:AQ,$E:$E,$E739)-MINIFS(AQ:AQ,$E:$E,$E739))))</f>
        <v/>
      </c>
      <c r="DG739" s="223" t="str">
        <f t="array" ref="DG739">IF(AR739="","",
IF(INDEX(Settings!$H:$H,MATCH(DG$1,Settings!$G:$G,0))=TRUE,
100-100*(AR739-MINIFS(AR:AR,$E:$E,$E739))/(MAXIFS(AR:AR,$E:$E,$E739)-MINIFS(AR:AR,$E:$E,$E739)),
100*(AR739-MINIFS(AR:AR,$E:$E,$E739))/(MAXIFS(AR:AR,$E:$E,$E739)-MINIFS(AR:AR,$E:$E,$E739))))</f>
        <v/>
      </c>
      <c r="DH739" s="223" t="str">
        <f t="array" ref="DH739">IF(AS739="","",
IF(INDEX(Settings!$H:$H,MATCH(DH$1,Settings!$G:$G,0))=TRUE,
100-100*(AS739-MINIFS(AS:AS,$E:$E,$E739))/(MAXIFS(AS:AS,$E:$E,$E739)-MINIFS(AS:AS,$E:$E,$E739)),
100*(AS739-MINIFS(AS:AS,$E:$E,$E739))/(MAXIFS(AS:AS,$E:$E,$E739)-MINIFS(AS:AS,$E:$E,$E739))))</f>
        <v/>
      </c>
      <c r="DI739" s="223" t="str">
        <f t="array" ref="DI739">IF(AT739="","",
IF(INDEX(Settings!$H:$H,MATCH(DI$1,Settings!$G:$G,0))=TRUE,
100-100*(AT739-MINIFS(AT:AT,$E:$E,$E739))/(MAXIFS(AT:AT,$E:$E,$E739)-MINIFS(AT:AT,$E:$E,$E739)),
100*(AT739-MINIFS(AT:AT,$E:$E,$E739))/(MAXIFS(AT:AT,$E:$E,$E739)-MINIFS(AT:AT,$E:$E,$E739))))</f>
        <v/>
      </c>
      <c r="DJ739" s="223" t="str">
        <f t="array" ref="DJ739">IF(AU739="","",
IF(INDEX(Settings!$H:$H,MATCH(DJ$1,Settings!$G:$G,0))=TRUE,
100-100*(AU739-MINIFS(AU:AU,$E:$E,$E739))/(MAXIFS(AU:AU,$E:$E,$E739)-MINIFS(AU:AU,$E:$E,$E739)),
100*(AU739-MINIFS(AU:AU,$E:$E,$E739))/(MAXIFS(AU:AU,$E:$E,$E739)-MINIFS(AU:AU,$E:$E,$E739))))</f>
        <v/>
      </c>
      <c r="DK739" s="223" t="str">
        <f t="array" ref="DK739">IF(AV739="","",
IF(INDEX(Settings!$H:$H,MATCH(DK$1,Settings!$G:$G,0))=TRUE,
100-100*(AV739-MINIFS(AV:AV,$E:$E,$E739))/(MAXIFS(AV:AV,$E:$E,$E739)-MINIFS(AV:AV,$E:$E,$E739)),
100*(AV739-MINIFS(AV:AV,$E:$E,$E739))/(MAXIFS(AV:AV,$E:$E,$E739)-MINIFS(AV:AV,$E:$E,$E739))))</f>
        <v/>
      </c>
      <c r="DL739" s="223" t="str">
        <f t="array" ref="DL739">IF(AW739="","",
IF(INDEX(Settings!$H:$H,MATCH(DL$1,Settings!$G:$G,0))=TRUE,
100-100*(AW739-MINIFS(AW:AW,$E:$E,$E739))/(MAXIFS(AW:AW,$E:$E,$E739)-MINIFS(AW:AW,$E:$E,$E739)),
100*(AW739-MINIFS(AW:AW,$E:$E,$E739))/(MAXIFS(AW:AW,$E:$E,$E739)-MINIFS(AW:AW,$E:$E,$E739))))</f>
        <v/>
      </c>
      <c r="DM739" s="223" t="str">
        <f t="array" ref="DM739">IF(AX739="","",
IF(INDEX(Settings!$H:$H,MATCH(DM$1,Settings!$G:$G,0))=TRUE,
100-100*(AX739-MINIFS(AX:AX,$E:$E,$E739))/(MAXIFS(AX:AX,$E:$E,$E739)-MINIFS(AX:AX,$E:$E,$E739)),
100*(AX739-MINIFS(AX:AX,$E:$E,$E739))/(MAXIFS(AX:AX,$E:$E,$E739)-MINIFS(AX:AX,$E:$E,$E739))))</f>
        <v/>
      </c>
      <c r="DN739" s="223" t="str">
        <f t="array" ref="DN739">IF(AY739="","",
IF(INDEX(Settings!$H:$H,MATCH(DN$1,Settings!$G:$G,0))=TRUE,
100-100*(AY739-MINIFS(AY:AY,$E:$E,$E739))/(MAXIFS(AY:AY,$E:$E,$E739)-MINIFS(AY:AY,$E:$E,$E739)),
100*(AY739-MINIFS(AY:AY,$E:$E,$E739))/(MAXIFS(AY:AY,$E:$E,$E739)-MINIFS(AY:AY,$E:$E,$E739))))</f>
        <v/>
      </c>
      <c r="DO739" s="223" t="str">
        <f t="array" ref="DO739">IF(AZ739="","",
IF(INDEX(Settings!$H:$H,MATCH(DO$1,Settings!$G:$G,0))=TRUE,
100-100*(AZ739-MINIFS(AZ:AZ,$E:$E,$E739))/(MAXIFS(AZ:AZ,$E:$E,$E739)-MINIFS(AZ:AZ,$E:$E,$E739)),
100*(AZ739-MINIFS(AZ:AZ,$E:$E,$E739))/(MAXIFS(AZ:AZ,$E:$E,$E739)-MINIFS(AZ:AZ,$E:$E,$E739))))</f>
        <v/>
      </c>
      <c r="DP739" s="223" t="str">
        <f t="array" ref="DP739">IF(BA739="","",
IF(INDEX(Settings!$H:$H,MATCH(DP$1,Settings!$G:$G,0))=TRUE,
100-100*(BA739-MINIFS(BA:BA,$E:$E,$E739))/(MAXIFS(BA:BA,$E:$E,$E739)-MINIFS(BA:BA,$E:$E,$E739)),
100*(BA739-MINIFS(BA:BA,$E:$E,$E739))/(MAXIFS(BA:BA,$E:$E,$E739)-MINIFS(BA:BA,$E:$E,$E739))))</f>
        <v/>
      </c>
      <c r="DQ739" s="223" t="str">
        <f t="array" ref="DQ739">IF(BB739="","",
IF(INDEX(Settings!$H:$H,MATCH(DQ$1,Settings!$G:$G,0))=TRUE,
100-100*(BB739-MINIFS(BB:BB,$E:$E,$E739))/(MAXIFS(BB:BB,$E:$E,$E739)-MINIFS(BB:BB,$E:$E,$E739)),
100*(BB739-MINIFS(BB:BB,$E:$E,$E739))/(MAXIFS(BB:BB,$E:$E,$E739)-MINIFS(BB:BB,$E:$E,$E739))))</f>
        <v/>
      </c>
      <c r="DR739" s="223" t="str">
        <f t="array" ref="DR739">IF(BC739="","",
IF(INDEX(Settings!$H:$H,MATCH(DR$1,Settings!$G:$G,0))=TRUE,
100-100*(BC739-MINIFS(BC:BC,$E:$E,$E739))/(MAXIFS(BC:BC,$E:$E,$E739)-MINIFS(BC:BC,$E:$E,$E739)),
100*(BC739-MINIFS(BC:BC,$E:$E,$E739))/(MAXIFS(BC:BC,$E:$E,$E739)-MINIFS(BC:BC,$E:$E,$E739))))</f>
        <v/>
      </c>
      <c r="DS739" s="223" t="str">
        <f t="array" ref="DS739">IF(BD739="","",
IF(INDEX(Settings!$H:$H,MATCH(DS$1,Settings!$G:$G,0))=TRUE,
100-100*(BD739-MINIFS(BD:BD,$E:$E,$E739))/(MAXIFS(BD:BD,$E:$E,$E739)-MINIFS(BD:BD,$E:$E,$E739)),
100*(BD739-MINIFS(BD:BD,$E:$E,$E739))/(MAXIFS(BD:BD,$E:$E,$E739)-MINIFS(BD:BD,$E:$E,$E739))))</f>
        <v/>
      </c>
      <c r="DT739" s="223" t="str">
        <f t="array" ref="DT739">IF(BE739="","",
IF(INDEX(Settings!$H:$H,MATCH(DT$1,Settings!$G:$G,0))=TRUE,
100-100*(BE739-MINIFS(BE:BE,$E:$E,$E739))/(MAXIFS(BE:BE,$E:$E,$E739)-MINIFS(BE:BE,$E:$E,$E739)),
100*(BE739-MINIFS(BE:BE,$E:$E,$E739))/(MAXIFS(BE:BE,$E:$E,$E739)-MINIFS(BE:BE,$E:$E,$E739))))</f>
        <v/>
      </c>
      <c r="DU739" s="223" t="str">
        <f t="array" ref="DU739">IF(BF739="","",
IF(INDEX(Settings!$H:$H,MATCH(DU$1,Settings!$G:$G,0))=TRUE,
100-100*(BF739-MINIFS(BF:BF,$E:$E,$E739))/(MAXIFS(BF:BF,$E:$E,$E739)-MINIFS(BF:BF,$E:$E,$E739)),
100*(BF739-MINIFS(BF:BF,$E:$E,$E739))/(MAXIFS(BF:BF,$E:$E,$E739)-MINIFS(BF:BF,$E:$E,$E739))))</f>
        <v/>
      </c>
      <c r="DV739" s="223" t="str">
        <f t="array" ref="DV739">IF(BG739="","",
IF(INDEX(Settings!$H:$H,MATCH(DV$1,Settings!$G:$G,0))=TRUE,
100-100*(BG739-MINIFS(BG:BG,$E:$E,$E739))/(MAXIFS(BG:BG,$E:$E,$E739)-MINIFS(BG:BG,$E:$E,$E739)),
100*(BG739-MINIFS(BG:BG,$E:$E,$E739))/(MAXIFS(BG:BG,$E:$E,$E739)-MINIFS(BG:BG,$E:$E,$E739))))</f>
        <v/>
      </c>
      <c r="DW739" s="223" t="str">
        <f t="array" ref="DW739">IF(BH739="","",
IF(INDEX(Settings!$H:$H,MATCH(DW$1,Settings!$G:$G,0))=TRUE,
100-100*(BH739-MINIFS(BH:BH,$E:$E,$E739))/(MAXIFS(BH:BH,$E:$E,$E739)-MINIFS(BH:BH,$E:$E,$E739)),
100*(BH739-MINIFS(BH:BH,$E:$E,$E739))/(MAXIFS(BH:BH,$E:$E,$E739)-MINIFS(BH:BH,$E:$E,$E739))))</f>
        <v/>
      </c>
      <c r="DX739" s="223" t="str">
        <f t="array" ref="DX739">IF(BI739="","",
IF(INDEX(Settings!$H:$H,MATCH(DX$1,Settings!$G:$G,0))=TRUE,
100-100*(BI739-MINIFS(BI:BI,$E:$E,$E739))/(MAXIFS(BI:BI,$E:$E,$E739)-MINIFS(BI:BI,$E:$E,$E739)),
100*(BI739-MINIFS(BI:BI,$E:$E,$E739))/(MAXIFS(BI:BI,$E:$E,$E739)-MINIFS(BI:BI,$E:$E,$E739))))</f>
        <v/>
      </c>
      <c r="DY739" s="223" t="str">
        <f t="array" ref="DY739">IF(BJ739="","",
IF(INDEX(Settings!$H:$H,MATCH(DY$1,Settings!$G:$G,0))=TRUE,
100-100*(BJ739-MINIFS(BJ:BJ,$E:$E,$E739))/(MAXIFS(BJ:BJ,$E:$E,$E739)-MINIFS(BJ:BJ,$E:$E,$E739)),
100*(BJ739-MINIFS(BJ:BJ,$E:$E,$E739))/(MAXIFS(BJ:BJ,$E:$E,$E739)-MINIFS(BJ:BJ,$E:$E,$E739))))</f>
        <v/>
      </c>
      <c r="DZ739" s="225"/>
      <c r="EA739" s="225"/>
      <c r="EB739" s="225" t="str">
        <f t="shared" si="8"/>
        <v/>
      </c>
      <c r="EC739" s="225" t="str">
        <f t="shared" si="9"/>
        <v/>
      </c>
      <c r="ED739" s="225" t="str">
        <f t="shared" si="10"/>
        <v/>
      </c>
      <c r="EE739" s="225" t="str">
        <f t="shared" si="11"/>
        <v/>
      </c>
      <c r="EF739" s="225" t="str">
        <f t="shared" si="12"/>
        <v/>
      </c>
      <c r="EG739" s="225" t="str">
        <f t="shared" si="13"/>
        <v/>
      </c>
      <c r="EH739" s="225"/>
      <c r="EI739" s="225"/>
      <c r="EJ739" s="225"/>
      <c r="EK739" s="225"/>
      <c r="EL739" s="225"/>
      <c r="EM739" s="225"/>
    </row>
    <row r="740">
      <c r="A740" s="231"/>
      <c r="B740" s="231"/>
      <c r="C740" s="231"/>
      <c r="D740" s="231" t="str">
        <f t="array" ref="D740">IFERROR(INDEX(Profiles!$B:$B,MATCH($A740,Profiles!$A:$A,0)),"")</f>
        <v/>
      </c>
      <c r="E740" s="231"/>
      <c r="F740" s="231"/>
      <c r="G740" s="231"/>
      <c r="H740" s="231"/>
      <c r="I740" s="231" t="str">
        <f>IF(A740="","",IF(Settings!$N$3="DATE",F740&amp;": "&amp;TEXT(B740,"M/DD/YY"),F740&amp;": "&amp;H740))</f>
        <v/>
      </c>
      <c r="J740" s="231"/>
      <c r="K740" s="231"/>
      <c r="L740" s="231"/>
      <c r="M740" s="232" t="str">
        <f t="shared" si="14"/>
        <v/>
      </c>
      <c r="N740" s="231"/>
      <c r="O740" s="231"/>
      <c r="P740" s="231"/>
      <c r="Q740" s="231"/>
      <c r="R740" s="231"/>
      <c r="S740" s="230" t="str">
        <f>IFERROR(VLOOKUP(AF740, 'YOYO IR Scores'!A:C, 3, FALSE), "")
</f>
        <v/>
      </c>
      <c r="T740" s="231"/>
      <c r="U740" s="231"/>
      <c r="V740" s="231"/>
      <c r="W740" s="231"/>
      <c r="X740" s="233" t="str">
        <f t="shared" si="4"/>
        <v/>
      </c>
      <c r="Y740" s="234" t="str">
        <f t="shared" si="5"/>
        <v/>
      </c>
      <c r="Z740" s="234" t="str">
        <f t="shared" si="6"/>
        <v/>
      </c>
      <c r="AA740" s="233" t="str">
        <f t="shared" si="7"/>
        <v/>
      </c>
      <c r="AB740" s="232"/>
      <c r="AC740" s="232"/>
      <c r="AD740" s="232"/>
      <c r="AE740" s="232" t="str">
        <f>IFERROR(VLOOKUP(AF740, 'YOYO IR Scores'!A:C, 2, FALSE), "")</f>
        <v/>
      </c>
      <c r="AF740" s="232"/>
      <c r="AG740" s="23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c r="BD740" s="232"/>
      <c r="BE740" s="232"/>
      <c r="BF740" s="232"/>
      <c r="BG740" s="232"/>
      <c r="BH740" s="232"/>
      <c r="BI740" s="232"/>
      <c r="BJ740" s="232"/>
      <c r="BK740" s="232" t="str">
        <f t="array" ref="BK740">IF(J740="","",
IF(INDEX(Settings!$H:$H,MATCH(BY$1,Settings!$G:$G,0))=TRUE,
100-100*(J740-MIN(J:J))/(MAX(J:J)-MIN(J:J)),
100*(J740-MIN(J:J))/(MAX(J:J)-MIN(J:J))))</f>
        <v/>
      </c>
      <c r="BL740" s="232" t="str">
        <f t="array" ref="BL740">IF(J740="","",
IF(INDEX(Settings!$H:$H,MATCH(BY$1,Settings!$G:$G,0))=TRUE,
100-100*(J740-MINIFS(J:J,$E:$E,$E740))/(MAXIFS(J:J,$E:$E,$E740)-MINIFS(J:J,$E:$E,$E740)),
100*(J740-MINIFS(J:J,$E:$E,$E740))/(MAXIFS(J:J,$E:$E,$E740)-MINIFS(J:J,$E:$E,$E740))))</f>
        <v/>
      </c>
      <c r="BM740" s="232" t="str">
        <f t="array" ref="BM740">IF(J740="","",
IF(INDEX(Settings!$H:$H,MATCH(BY$1,Settings!$G:$G,0))=TRUE,
100-100*(J740-MINIFS(J:J,$E:$E,$E740,$I:$I,$I740))/(MAXIFS(J:J,$E:$E,$E740,$I:$I,$I740)-MINIFS(J:J,$E:$E,$E740,$I:$I,$I740)),
100*(J740-MINIFS(J:J,$E:$E,$E740,$I:$I,$I740))/(MAXIFS(J:J,$E:$E,$E740,$I:$I,$I740)-MINIFS(J:J,$E:$E,$E740,$I:$I,$I740))))</f>
        <v/>
      </c>
      <c r="BN740" s="231" t="str">
        <f t="array" ref="BN740">IF(J740="","",
IF(INDEX(Settings!$H:$H,MATCH(BY$1,Settings!$G:$G,0))=TRUE,
100-100*PERCENTRANK(J:J,J740),
100*PERCENTRANK(J:J,J740)))</f>
        <v/>
      </c>
      <c r="BO740" s="231" t="str">
        <f>IFERROR(__xludf.DUMMYFUNCTION("IF(J740="""","""",
IF(INDEX(Settings!$H:$H,MATCH(BY$1,Settings!$G:$G,0))=TRUE,
100-100*PERCENTRANK(FILTER(J:J,$E:$E=$E740),J740),
100*PERCENTRANK(FILTER(J:J,$E:$E=$E740),J740)))"),"")</f>
        <v/>
      </c>
      <c r="BP740" s="231" t="str">
        <f>IFERROR(__xludf.DUMMYFUNCTION("IF(J740="""","""",
IF(INDEX(Settings!$H:$H,MATCH(BY$1,Settings!$G:$G,0))=TRUE,
100-100*PERCENTRANK(FILTER(J:J,$E:$E=$E740,$I:$I=$I740),J740),
100*PERCENTRANK(FILTER(J:J,$E:$E=$E740,$I:$I=$I740),J740)))"),"")</f>
        <v/>
      </c>
      <c r="BQ740" s="233" t="str">
        <f t="array" ref="BQ740">IF(J740="","",
IF(INDEX(Settings!$H:$H,MATCH(BY$1,Settings!$G:$G,0))=TRUE,
-1*(J740-AVERAGE(J:J))/STDEV(J:J),
(J740-AVERAGE(J:J))/STDEV(J:J)))</f>
        <v/>
      </c>
      <c r="BR740" s="233" t="str">
        <f>IFERROR(__xludf.DUMMYFUNCTION("IF(J740="""","""",
IF(INDEX(Settings!$H:$H,MATCH(BY$1,Settings!$G:$G,0))=TRUE,
-1*(J740-AVERAGEIFS(J:J,$E:$E,$E740))/STDEV(FILTER(J:J,$E:$E=$E740)),
(J740-AVERAGEIFS(J:J,$E:$E,$E740))/STDEV(FILTER(J:J,$E:$E=$E740))))"),"")</f>
        <v/>
      </c>
      <c r="BS740" s="233"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1"/>
      <c r="BX740" s="231"/>
      <c r="BY740" s="232" t="str">
        <f t="array" ref="BY740">IF(J740="","",
IF(INDEX(Settings!$H:$H,MATCH(BY$1,Settings!$G:$G,0))=TRUE,
100-100*(J740-MINIFS(J:J,$E:$E,$E740))/(MAXIFS(J:J,$E:$E,$E740)-MINIFS(J:J,$E:$E,$E740)),
100*(J740-MINIFS(J:J,$E:$E,$E740))/(MAXIFS(J:J,$E:$E,$E740)-MINIFS(J:J,$E:$E,$E740))))</f>
        <v/>
      </c>
      <c r="BZ740" s="232" t="str">
        <f t="array" ref="BZ740">IF(K740="","",
IF(INDEX(Settings!$H:$H,MATCH(BZ$1,Settings!$G:$G,0))=TRUE,
100-100*(K740-MINIFS(K:K,$E:$E,$E740))/(MAXIFS(K:K,$E:$E,$E740)-MINIFS(K:K,$E:$E,$E740)),
100*(K740-MINIFS(K:K,$E:$E,$E740))/(MAXIFS(K:K,$E:$E,$E740)-MINIFS(K:K,$E:$E,$E740))))</f>
        <v/>
      </c>
      <c r="CA740" s="232" t="str">
        <f t="array" ref="CA740">IF(L740="","",
IF(INDEX(Settings!$H:$H,MATCH(CA$1,Settings!$G:$G,0))=TRUE,
100-100*(L740-MINIFS(L:L,$E:$E,$E740))/(MAXIFS(L:L,$E:$E,$E740)-MINIFS(L:L,$E:$E,$E740)),
100*(L740-MINIFS(L:L,$E:$E,$E740))/(MAXIFS(L:L,$E:$E,$E740)-MINIFS(L:L,$E:$E,$E740))))</f>
        <v/>
      </c>
      <c r="CB740" s="232" t="str">
        <f t="array" ref="CB740">IF(M740="","",
IF(INDEX(Settings!$H:$H,MATCH(CB$1,Settings!$G:$G,0))=TRUE,
100-100*(M740-MINIFS(M:M,$E:$E,$E740))/(MAXIFS(M:M,$E:$E,$E740)-MINIFS(M:M,$E:$E,$E740)),
100*(M740-MINIFS(M:M,$E:$E,$E740))/(MAXIFS(M:M,$E:$E,$E740)-MINIFS(M:M,$E:$E,$E740))))</f>
        <v/>
      </c>
      <c r="CC740" s="232" t="str">
        <f t="array" ref="CC740">IF(N740="","",
IF(INDEX(Settings!$H:$H,MATCH(CC$1,Settings!$G:$G,0))=TRUE,
100-100*(N740-MINIFS(N:N,$E:$E,$E740))/(MAXIFS(N:N,$E:$E,$E740)-MINIFS(N:N,$E:$E,$E740)),
100*(N740-MINIFS(N:N,$E:$E,$E740))/(MAXIFS(N:N,$E:$E,$E740)-MINIFS(N:N,$E:$E,$E740))))</f>
        <v/>
      </c>
      <c r="CD740" s="232" t="str">
        <f t="array" ref="CD740">IF(O740="","",
IF(INDEX(Settings!$H:$H,MATCH(CD$1,Settings!$G:$G,0))=TRUE,
100-100*(O740-MINIFS(O:O,$E:$E,$E740))/(MAXIFS(O:O,$E:$E,$E740)-MINIFS(O:O,$E:$E,$E740)),
100*(O740-MINIFS(O:O,$E:$E,$E740))/(MAXIFS(O:O,$E:$E,$E740)-MINIFS(O:O,$E:$E,$E740))))</f>
        <v/>
      </c>
      <c r="CE740" s="232" t="str">
        <f t="array" ref="CE740">IF(P740="","",
IF(INDEX(Settings!$H:$H,MATCH(CE$1,Settings!$G:$G,0))=TRUE,
100-100*(P740-MINIFS(P:P,$E:$E,$E740))/(MAXIFS(P:P,$E:$E,$E740)-MINIFS(P:P,$E:$E,$E740)),
100*(P740-MINIFS(P:P,$E:$E,$E740))/(MAXIFS(P:P,$E:$E,$E740)-MINIFS(P:P,$E:$E,$E740))))</f>
        <v/>
      </c>
      <c r="CF740" s="232" t="str">
        <f t="array" ref="CF740">IF(Q740="","",
IF(INDEX(Settings!$H:$H,MATCH(CF$1,Settings!$G:$G,0))=TRUE,
100-100*(Q740-MINIFS(Q:Q,$E:$E,$E740))/(MAXIFS(Q:Q,$E:$E,$E740)-MINIFS(Q:Q,$E:$E,$E740)),
100*(Q740-MINIFS(Q:Q,$E:$E,$E740))/(MAXIFS(Q:Q,$E:$E,$E740)-MINIFS(Q:Q,$E:$E,$E740))))</f>
        <v/>
      </c>
      <c r="CG740" s="232" t="str">
        <f t="array" ref="CG740">IF(R740="","",
IF(INDEX(Settings!$H:$H,MATCH(CG$1,Settings!$G:$G,0))=TRUE,
100-100*(R740-MINIFS(R:R,$E:$E,$E740))/(MAXIFS(R:R,$E:$E,$E740)-MINIFS(R:R,$E:$E,$E740)),
100*(R740-MINIFS(R:R,$E:$E,$E740))/(MAXIFS(R:R,$E:$E,$E740)-MINIFS(R:R,$E:$E,$E740))))</f>
        <v/>
      </c>
      <c r="CH740" s="232" t="str">
        <f t="array" ref="CH740">IF(S740="","",
IF(INDEX(Settings!$H:$H,MATCH(CH$1,Settings!$G:$G,0))=TRUE,
100-100*(S740-MINIFS(S:S,$E:$E,$E740))/(MAXIFS(S:S,$E:$E,$E740)-MINIFS(S:S,$E:$E,$E740)),
100*(S740-MINIFS(S:S,$E:$E,$E740))/(MAXIFS(S:S,$E:$E,$E740)-MINIFS(S:S,$E:$E,$E740))))</f>
        <v/>
      </c>
      <c r="CI740" s="232" t="str">
        <f t="array" ref="CI740">IF(T740="","",
IF(INDEX(Settings!$H:$H,MATCH(CI$1,Settings!$G:$G,0))=TRUE,
100-100*(T740-MINIFS(T:T,$E:$E,$E740))/(MAXIFS(T:T,$E:$E,$E740)-MINIFS(T:T,$E:$E,$E740)),
100*(T740-MINIFS(T:T,$E:$E,$E740))/(MAXIFS(T:T,$E:$E,$E740)-MINIFS(T:T,$E:$E,$E740))))</f>
        <v/>
      </c>
      <c r="CJ740" s="232" t="str">
        <f t="array" ref="CJ740">IF(U740="","",
IF(INDEX(Settings!$H:$H,MATCH(CJ$1,Settings!$G:$G,0))=TRUE,
100-100*(U740-MINIFS(U:U,$E:$E,$E740))/(MAXIFS(U:U,$E:$E,$E740)-MINIFS(U:U,$E:$E,$E740)),
100*(U740-MINIFS(U:U,$E:$E,$E740))/(MAXIFS(U:U,$E:$E,$E740)-MINIFS(U:U,$E:$E,$E740))))</f>
        <v/>
      </c>
      <c r="CK740" s="232" t="str">
        <f t="array" ref="CK740">IF(V740="","",
IF(INDEX(Settings!$H:$H,MATCH(CK$1,Settings!$G:$G,0))=TRUE,
100-100*(V740-MINIFS(V:V,$E:$E,$E740))/(MAXIFS(V:V,$E:$E,$E740)-MINIFS(V:V,$E:$E,$E740)),
100*(V740-MINIFS(V:V,$E:$E,$E740))/(MAXIFS(V:V,$E:$E,$E740)-MINIFS(V:V,$E:$E,$E740))))</f>
        <v/>
      </c>
      <c r="CL740" s="232" t="str">
        <f t="array" ref="CL740">IF(W740="","",
IF(INDEX(Settings!$H:$H,MATCH(CL$1,Settings!$G:$G,0))=TRUE,
100-100*(W740-MINIFS(W:W,$E:$E,$E740))/(MAXIFS(W:W,$E:$E,$E740)-MINIFS(W:W,$E:$E,$E740)),
100*(W740-MINIFS(W:W,$E:$E,$E740))/(MAXIFS(W:W,$E:$E,$E740)-MINIFS(W:W,$E:$E,$E740))))</f>
        <v/>
      </c>
      <c r="CM740" s="232" t="str">
        <f t="array" ref="CM740">IF(X740="","",
IF(INDEX(Settings!$H:$H,MATCH(CM$1,Settings!$G:$G,0))=TRUE,
100-100*(X740-MINIFS(X:X,$E:$E,$E740))/(MAXIFS(X:X,$E:$E,$E740)-MINIFS(X:X,$E:$E,$E740)),
100*(X740-MINIFS(X:X,$E:$E,$E740))/(MAXIFS(X:X,$E:$E,$E740)-MINIFS(X:X,$E:$E,$E740))))</f>
        <v/>
      </c>
      <c r="CN740" s="232" t="str">
        <f t="array" ref="CN740">IF(Y740="","",
IF(INDEX(Settings!$H:$H,MATCH(CN$1,Settings!$G:$G,0))=TRUE,
100-100*(Y740-MINIFS(Y:Y,$E:$E,$E740))/(MAXIFS(Y:Y,$E:$E,$E740)-MINIFS(Y:Y,$E:$E,$E740)),
100*(Y740-MINIFS(Y:Y,$E:$E,$E740))/(MAXIFS(Y:Y,$E:$E,$E740)-MINIFS(Y:Y,$E:$E,$E740))))</f>
        <v/>
      </c>
      <c r="CO740" s="232" t="str">
        <f t="array" ref="CO740">IF(Z740="","",
IF(INDEX(Settings!$H:$H,MATCH(CO$1,Settings!$G:$G,0))=TRUE,
100-100*(Z740-MINIFS(Z:Z,$E:$E,$E740))/(MAXIFS(Z:Z,$E:$E,$E740)-MINIFS(Z:Z,$E:$E,$E740)),
100*(Z740-MINIFS(Z:Z,$E:$E,$E740))/(MAXIFS(Z:Z,$E:$E,$E740)-MINIFS(Z:Z,$E:$E,$E740))))</f>
        <v/>
      </c>
      <c r="CP740" s="232" t="str">
        <f t="array" ref="CP740">IF(AA740="","",
IF(INDEX(Settings!$H:$H,MATCH(CP$1,Settings!$G:$G,0))=TRUE,
100-100*(AA740-MINIFS(AA:AA,$E:$E,$E740))/(MAXIFS(AA:AA,$E:$E,$E740)-MINIFS(AA:AA,$E:$E,$E740)),
100*(AA740-MINIFS(AA:AA,$E:$E,$E740))/(MAXIFS(AA:AA,$E:$E,$E740)-MINIFS(AA:AA,$E:$E,$E740))))</f>
        <v/>
      </c>
      <c r="CQ740" s="232" t="str">
        <f t="array" ref="CQ740">IF(AB740="","",
IF(INDEX(Settings!$H:$H,MATCH(CQ$1,Settings!$G:$G,0))=TRUE,
100-100*(AB740-MINIFS(AB:AB,$E:$E,$E740))/(MAXIFS(AB:AB,$E:$E,$E740)-MINIFS(AB:AB,$E:$E,$E740)),
100*(AB740-MINIFS(AB:AB,$E:$E,$E740))/(MAXIFS(AB:AB,$E:$E,$E740)-MINIFS(AB:AB,$E:$E,$E740))))</f>
        <v/>
      </c>
      <c r="CR740" s="232" t="str">
        <f t="array" ref="CR740">IF(AC740="","",
IF(INDEX(Settings!$H:$H,MATCH(CR$1,Settings!$G:$G,0))=TRUE,
100-100*(AC740-MINIFS(AC:AC,$E:$E,$E740))/(MAXIFS(AC:AC,$E:$E,$E740)-MINIFS(AC:AC,$E:$E,$E740)),
100*(AC740-MINIFS(AC:AC,$E:$E,$E740))/(MAXIFS(AC:AC,$E:$E,$E740)-MINIFS(AC:AC,$E:$E,$E740))))</f>
        <v/>
      </c>
      <c r="CS740" s="232" t="str">
        <f t="array" ref="CS740">IF(AD740="","",
IF(INDEX(Settings!$H:$H,MATCH(CS$1,Settings!$G:$G,0))=TRUE,
100-100*(AD740-MINIFS(AD:AD,$E:$E,$E740))/(MAXIFS(AD:AD,$E:$E,$E740)-MINIFS(AD:AD,$E:$E,$E740)),
100*(AD740-MINIFS(AD:AD,$E:$E,$E740))/(MAXIFS(AD:AD,$E:$E,$E740)-MINIFS(AD:AD,$E:$E,$E740))))</f>
        <v/>
      </c>
      <c r="CT740" s="232" t="str">
        <f t="array" ref="CT740">IF(AE740="","",
IF(INDEX(Settings!$H:$H,MATCH(CT$1,Settings!$G:$G,0))=TRUE,
100-100*(AE740-MINIFS(AE:AE,$E:$E,$E740))/(MAXIFS(AE:AE,$E:$E,$E740)-MINIFS(AE:AE,$E:$E,$E740)),
100*(AE740-MINIFS(AE:AE,$E:$E,$E740))/(MAXIFS(AE:AE,$E:$E,$E740)-MINIFS(AE:AE,$E:$E,$E740))))</f>
        <v/>
      </c>
      <c r="CU740" s="232" t="str">
        <f t="array" ref="CU740">IF(AF740="","",
IF(INDEX(Settings!$H:$H,MATCH(CU$1,Settings!$G:$G,0))=TRUE,
100-100*(AF740-MINIFS(AF:AF,$E:$E,$E740))/(MAXIFS(AF:AF,$E:$E,$E740)-MINIFS(AF:AF,$E:$E,$E740)),
100*(AF740-MINIFS(AF:AF,$E:$E,$E740))/(MAXIFS(AF:AF,$E:$E,$E740)-MINIFS(AF:AF,$E:$E,$E740))))</f>
        <v/>
      </c>
      <c r="CV740" s="232" t="str">
        <f t="array" ref="CV740">IF(AG740="","",
IF(INDEX(Settings!$H:$H,MATCH(CV$1,Settings!$G:$G,0))=TRUE,
100-100*(AG740-MINIFS(AG:AG,$E:$E,$E740))/(MAXIFS(AG:AG,$E:$E,$E740)-MINIFS(AG:AG,$E:$E,$E740)),
100*(AG740-MINIFS(AG:AG,$E:$E,$E740))/(MAXIFS(AG:AG,$E:$E,$E740)-MINIFS(AG:AG,$E:$E,$E740))))</f>
        <v/>
      </c>
      <c r="CW740" s="232" t="str">
        <f t="array" ref="CW740">IF(AH740="","",
IF(INDEX(Settings!$H:$H,MATCH(CW$1,Settings!$G:$G,0))=TRUE,
100-100*(AH740-MINIFS(AH:AH,$E:$E,$E740))/(MAXIFS(AH:AH,$E:$E,$E740)-MINIFS(AH:AH,$E:$E,$E740)),
100*(AH740-MINIFS(AH:AH,$E:$E,$E740))/(MAXIFS(AH:AH,$E:$E,$E740)-MINIFS(AH:AH,$E:$E,$E740))))</f>
        <v/>
      </c>
      <c r="CX740" s="232" t="str">
        <f t="array" ref="CX740">IF(AI740="","",
IF(INDEX(Settings!$H:$H,MATCH(CX$1,Settings!$G:$G,0))=TRUE,
100-100*(AI740-MINIFS(AI:AI,$E:$E,$E740))/(MAXIFS(AI:AI,$E:$E,$E740)-MINIFS(AI:AI,$E:$E,$E740)),
100*(AI740-MINIFS(AI:AI,$E:$E,$E740))/(MAXIFS(AI:AI,$E:$E,$E740)-MINIFS(AI:AI,$E:$E,$E740))))</f>
        <v/>
      </c>
      <c r="CY740" s="232" t="str">
        <f t="array" ref="CY740">IF(AJ740="","",
IF(INDEX(Settings!$H:$H,MATCH(CY$1,Settings!$G:$G,0))=TRUE,
100-100*(AJ740-MINIFS(AJ:AJ,$E:$E,$E740))/(MAXIFS(AJ:AJ,$E:$E,$E740)-MINIFS(AJ:AJ,$E:$E,$E740)),
100*(AJ740-MINIFS(AJ:AJ,$E:$E,$E740))/(MAXIFS(AJ:AJ,$E:$E,$E740)-MINIFS(AJ:AJ,$E:$E,$E740))))</f>
        <v/>
      </c>
      <c r="CZ740" s="232" t="str">
        <f t="array" ref="CZ740">IF(AK740="","",
IF(INDEX(Settings!$H:$H,MATCH(CZ$1,Settings!$G:$G,0))=TRUE,
100-100*(AK740-MINIFS(AK:AK,$E:$E,$E740))/(MAXIFS(AK:AK,$E:$E,$E740)-MINIFS(AK:AK,$E:$E,$E740)),
100*(AK740-MINIFS(AK:AK,$E:$E,$E740))/(MAXIFS(AK:AK,$E:$E,$E740)-MINIFS(AK:AK,$E:$E,$E740))))</f>
        <v/>
      </c>
      <c r="DA740" s="232" t="str">
        <f t="array" ref="DA740">IF(AL740="","",
IF(INDEX(Settings!$H:$H,MATCH(DA$1,Settings!$G:$G,0))=TRUE,
100-100*(AL740-MINIFS(AL:AL,$E:$E,$E740))/(MAXIFS(AL:AL,$E:$E,$E740)-MINIFS(AL:AL,$E:$E,$E740)),
100*(AL740-MINIFS(AL:AL,$E:$E,$E740))/(MAXIFS(AL:AL,$E:$E,$E740)-MINIFS(AL:AL,$E:$E,$E740))))</f>
        <v/>
      </c>
      <c r="DB740" s="232" t="str">
        <f t="array" ref="DB740">IF(AM740="","",
IF(INDEX(Settings!$H:$H,MATCH(DB$1,Settings!$G:$G,0))=TRUE,
100-100*(AM740-MINIFS(AM:AM,$E:$E,$E740))/(MAXIFS(AM:AM,$E:$E,$E740)-MINIFS(AM:AM,$E:$E,$E740)),
100*(AM740-MINIFS(AM:AM,$E:$E,$E740))/(MAXIFS(AM:AM,$E:$E,$E740)-MINIFS(AM:AM,$E:$E,$E740))))</f>
        <v/>
      </c>
      <c r="DC740" s="232" t="str">
        <f t="array" ref="DC740">IF(AN740="","",
IF(INDEX(Settings!$H:$H,MATCH(DC$1,Settings!$G:$G,0))=TRUE,
100-100*(AN740-MINIFS(AN:AN,$E:$E,$E740))/(MAXIFS(AN:AN,$E:$E,$E740)-MINIFS(AN:AN,$E:$E,$E740)),
100*(AN740-MINIFS(AN:AN,$E:$E,$E740))/(MAXIFS(AN:AN,$E:$E,$E740)-MINIFS(AN:AN,$E:$E,$E740))))</f>
        <v/>
      </c>
      <c r="DD740" s="232" t="str">
        <f t="array" ref="DD740">IF(AO740="","",
IF(INDEX(Settings!$H:$H,MATCH(DD$1,Settings!$G:$G,0))=TRUE,
100-100*(AO740-MINIFS(AO:AO,$E:$E,$E740))/(MAXIFS(AO:AO,$E:$E,$E740)-MINIFS(AO:AO,$E:$E,$E740)),
100*(AO740-MINIFS(AO:AO,$E:$E,$E740))/(MAXIFS(AO:AO,$E:$E,$E740)-MINIFS(AO:AO,$E:$E,$E740))))</f>
        <v/>
      </c>
      <c r="DE740" s="232" t="str">
        <f t="array" ref="DE740">IF(AP740="","",
IF(INDEX(Settings!$H:$H,MATCH(DE$1,Settings!$G:$G,0))=TRUE,
100-100*(AP740-MINIFS(AP:AP,$E:$E,$E740))/(MAXIFS(AP:AP,$E:$E,$E740)-MINIFS(AP:AP,$E:$E,$E740)),
100*(AP740-MINIFS(AP:AP,$E:$E,$E740))/(MAXIFS(AP:AP,$E:$E,$E740)-MINIFS(AP:AP,$E:$E,$E740))))</f>
        <v/>
      </c>
      <c r="DF740" s="232" t="str">
        <f t="array" ref="DF740">IF(AQ740="","",
IF(INDEX(Settings!$H:$H,MATCH(DF$1,Settings!$G:$G,0))=TRUE,
100-100*(AQ740-MINIFS(AQ:AQ,$E:$E,$E740))/(MAXIFS(AQ:AQ,$E:$E,$E740)-MINIFS(AQ:AQ,$E:$E,$E740)),
100*(AQ740-MINIFS(AQ:AQ,$E:$E,$E740))/(MAXIFS(AQ:AQ,$E:$E,$E740)-MINIFS(AQ:AQ,$E:$E,$E740))))</f>
        <v/>
      </c>
      <c r="DG740" s="232" t="str">
        <f t="array" ref="DG740">IF(AR740="","",
IF(INDEX(Settings!$H:$H,MATCH(DG$1,Settings!$G:$G,0))=TRUE,
100-100*(AR740-MINIFS(AR:AR,$E:$E,$E740))/(MAXIFS(AR:AR,$E:$E,$E740)-MINIFS(AR:AR,$E:$E,$E740)),
100*(AR740-MINIFS(AR:AR,$E:$E,$E740))/(MAXIFS(AR:AR,$E:$E,$E740)-MINIFS(AR:AR,$E:$E,$E740))))</f>
        <v/>
      </c>
      <c r="DH740" s="232" t="str">
        <f t="array" ref="DH740">IF(AS740="","",
IF(INDEX(Settings!$H:$H,MATCH(DH$1,Settings!$G:$G,0))=TRUE,
100-100*(AS740-MINIFS(AS:AS,$E:$E,$E740))/(MAXIFS(AS:AS,$E:$E,$E740)-MINIFS(AS:AS,$E:$E,$E740)),
100*(AS740-MINIFS(AS:AS,$E:$E,$E740))/(MAXIFS(AS:AS,$E:$E,$E740)-MINIFS(AS:AS,$E:$E,$E740))))</f>
        <v/>
      </c>
      <c r="DI740" s="232" t="str">
        <f t="array" ref="DI740">IF(AT740="","",
IF(INDEX(Settings!$H:$H,MATCH(DI$1,Settings!$G:$G,0))=TRUE,
100-100*(AT740-MINIFS(AT:AT,$E:$E,$E740))/(MAXIFS(AT:AT,$E:$E,$E740)-MINIFS(AT:AT,$E:$E,$E740)),
100*(AT740-MINIFS(AT:AT,$E:$E,$E740))/(MAXIFS(AT:AT,$E:$E,$E740)-MINIFS(AT:AT,$E:$E,$E740))))</f>
        <v/>
      </c>
      <c r="DJ740" s="232" t="str">
        <f t="array" ref="DJ740">IF(AU740="","",
IF(INDEX(Settings!$H:$H,MATCH(DJ$1,Settings!$G:$G,0))=TRUE,
100-100*(AU740-MINIFS(AU:AU,$E:$E,$E740))/(MAXIFS(AU:AU,$E:$E,$E740)-MINIFS(AU:AU,$E:$E,$E740)),
100*(AU740-MINIFS(AU:AU,$E:$E,$E740))/(MAXIFS(AU:AU,$E:$E,$E740)-MINIFS(AU:AU,$E:$E,$E740))))</f>
        <v/>
      </c>
      <c r="DK740" s="232" t="str">
        <f t="array" ref="DK740">IF(AV740="","",
IF(INDEX(Settings!$H:$H,MATCH(DK$1,Settings!$G:$G,0))=TRUE,
100-100*(AV740-MINIFS(AV:AV,$E:$E,$E740))/(MAXIFS(AV:AV,$E:$E,$E740)-MINIFS(AV:AV,$E:$E,$E740)),
100*(AV740-MINIFS(AV:AV,$E:$E,$E740))/(MAXIFS(AV:AV,$E:$E,$E740)-MINIFS(AV:AV,$E:$E,$E740))))</f>
        <v/>
      </c>
      <c r="DL740" s="232" t="str">
        <f t="array" ref="DL740">IF(AW740="","",
IF(INDEX(Settings!$H:$H,MATCH(DL$1,Settings!$G:$G,0))=TRUE,
100-100*(AW740-MINIFS(AW:AW,$E:$E,$E740))/(MAXIFS(AW:AW,$E:$E,$E740)-MINIFS(AW:AW,$E:$E,$E740)),
100*(AW740-MINIFS(AW:AW,$E:$E,$E740))/(MAXIFS(AW:AW,$E:$E,$E740)-MINIFS(AW:AW,$E:$E,$E740))))</f>
        <v/>
      </c>
      <c r="DM740" s="232" t="str">
        <f t="array" ref="DM740">IF(AX740="","",
IF(INDEX(Settings!$H:$H,MATCH(DM$1,Settings!$G:$G,0))=TRUE,
100-100*(AX740-MINIFS(AX:AX,$E:$E,$E740))/(MAXIFS(AX:AX,$E:$E,$E740)-MINIFS(AX:AX,$E:$E,$E740)),
100*(AX740-MINIFS(AX:AX,$E:$E,$E740))/(MAXIFS(AX:AX,$E:$E,$E740)-MINIFS(AX:AX,$E:$E,$E740))))</f>
        <v/>
      </c>
      <c r="DN740" s="232" t="str">
        <f t="array" ref="DN740">IF(AY740="","",
IF(INDEX(Settings!$H:$H,MATCH(DN$1,Settings!$G:$G,0))=TRUE,
100-100*(AY740-MINIFS(AY:AY,$E:$E,$E740))/(MAXIFS(AY:AY,$E:$E,$E740)-MINIFS(AY:AY,$E:$E,$E740)),
100*(AY740-MINIFS(AY:AY,$E:$E,$E740))/(MAXIFS(AY:AY,$E:$E,$E740)-MINIFS(AY:AY,$E:$E,$E740))))</f>
        <v/>
      </c>
      <c r="DO740" s="232" t="str">
        <f t="array" ref="DO740">IF(AZ740="","",
IF(INDEX(Settings!$H:$H,MATCH(DO$1,Settings!$G:$G,0))=TRUE,
100-100*(AZ740-MINIFS(AZ:AZ,$E:$E,$E740))/(MAXIFS(AZ:AZ,$E:$E,$E740)-MINIFS(AZ:AZ,$E:$E,$E740)),
100*(AZ740-MINIFS(AZ:AZ,$E:$E,$E740))/(MAXIFS(AZ:AZ,$E:$E,$E740)-MINIFS(AZ:AZ,$E:$E,$E740))))</f>
        <v/>
      </c>
      <c r="DP740" s="232" t="str">
        <f t="array" ref="DP740">IF(BA740="","",
IF(INDEX(Settings!$H:$H,MATCH(DP$1,Settings!$G:$G,0))=TRUE,
100-100*(BA740-MINIFS(BA:BA,$E:$E,$E740))/(MAXIFS(BA:BA,$E:$E,$E740)-MINIFS(BA:BA,$E:$E,$E740)),
100*(BA740-MINIFS(BA:BA,$E:$E,$E740))/(MAXIFS(BA:BA,$E:$E,$E740)-MINIFS(BA:BA,$E:$E,$E740))))</f>
        <v/>
      </c>
      <c r="DQ740" s="232" t="str">
        <f t="array" ref="DQ740">IF(BB740="","",
IF(INDEX(Settings!$H:$H,MATCH(DQ$1,Settings!$G:$G,0))=TRUE,
100-100*(BB740-MINIFS(BB:BB,$E:$E,$E740))/(MAXIFS(BB:BB,$E:$E,$E740)-MINIFS(BB:BB,$E:$E,$E740)),
100*(BB740-MINIFS(BB:BB,$E:$E,$E740))/(MAXIFS(BB:BB,$E:$E,$E740)-MINIFS(BB:BB,$E:$E,$E740))))</f>
        <v/>
      </c>
      <c r="DR740" s="232" t="str">
        <f t="array" ref="DR740">IF(BC740="","",
IF(INDEX(Settings!$H:$H,MATCH(DR$1,Settings!$G:$G,0))=TRUE,
100-100*(BC740-MINIFS(BC:BC,$E:$E,$E740))/(MAXIFS(BC:BC,$E:$E,$E740)-MINIFS(BC:BC,$E:$E,$E740)),
100*(BC740-MINIFS(BC:BC,$E:$E,$E740))/(MAXIFS(BC:BC,$E:$E,$E740)-MINIFS(BC:BC,$E:$E,$E740))))</f>
        <v/>
      </c>
      <c r="DS740" s="232" t="str">
        <f t="array" ref="DS740">IF(BD740="","",
IF(INDEX(Settings!$H:$H,MATCH(DS$1,Settings!$G:$G,0))=TRUE,
100-100*(BD740-MINIFS(BD:BD,$E:$E,$E740))/(MAXIFS(BD:BD,$E:$E,$E740)-MINIFS(BD:BD,$E:$E,$E740)),
100*(BD740-MINIFS(BD:BD,$E:$E,$E740))/(MAXIFS(BD:BD,$E:$E,$E740)-MINIFS(BD:BD,$E:$E,$E740))))</f>
        <v/>
      </c>
      <c r="DT740" s="232" t="str">
        <f t="array" ref="DT740">IF(BE740="","",
IF(INDEX(Settings!$H:$H,MATCH(DT$1,Settings!$G:$G,0))=TRUE,
100-100*(BE740-MINIFS(BE:BE,$E:$E,$E740))/(MAXIFS(BE:BE,$E:$E,$E740)-MINIFS(BE:BE,$E:$E,$E740)),
100*(BE740-MINIFS(BE:BE,$E:$E,$E740))/(MAXIFS(BE:BE,$E:$E,$E740)-MINIFS(BE:BE,$E:$E,$E740))))</f>
        <v/>
      </c>
      <c r="DU740" s="232" t="str">
        <f t="array" ref="DU740">IF(BF740="","",
IF(INDEX(Settings!$H:$H,MATCH(DU$1,Settings!$G:$G,0))=TRUE,
100-100*(BF740-MINIFS(BF:BF,$E:$E,$E740))/(MAXIFS(BF:BF,$E:$E,$E740)-MINIFS(BF:BF,$E:$E,$E740)),
100*(BF740-MINIFS(BF:BF,$E:$E,$E740))/(MAXIFS(BF:BF,$E:$E,$E740)-MINIFS(BF:BF,$E:$E,$E740))))</f>
        <v/>
      </c>
      <c r="DV740" s="232" t="str">
        <f t="array" ref="DV740">IF(BG740="","",
IF(INDEX(Settings!$H:$H,MATCH(DV$1,Settings!$G:$G,0))=TRUE,
100-100*(BG740-MINIFS(BG:BG,$E:$E,$E740))/(MAXIFS(BG:BG,$E:$E,$E740)-MINIFS(BG:BG,$E:$E,$E740)),
100*(BG740-MINIFS(BG:BG,$E:$E,$E740))/(MAXIFS(BG:BG,$E:$E,$E740)-MINIFS(BG:BG,$E:$E,$E740))))</f>
        <v/>
      </c>
      <c r="DW740" s="232" t="str">
        <f t="array" ref="DW740">IF(BH740="","",
IF(INDEX(Settings!$H:$H,MATCH(DW$1,Settings!$G:$G,0))=TRUE,
100-100*(BH740-MINIFS(BH:BH,$E:$E,$E740))/(MAXIFS(BH:BH,$E:$E,$E740)-MINIFS(BH:BH,$E:$E,$E740)),
100*(BH740-MINIFS(BH:BH,$E:$E,$E740))/(MAXIFS(BH:BH,$E:$E,$E740)-MINIFS(BH:BH,$E:$E,$E740))))</f>
        <v/>
      </c>
      <c r="DX740" s="232" t="str">
        <f t="array" ref="DX740">IF(BI740="","",
IF(INDEX(Settings!$H:$H,MATCH(DX$1,Settings!$G:$G,0))=TRUE,
100-100*(BI740-MINIFS(BI:BI,$E:$E,$E740))/(MAXIFS(BI:BI,$E:$E,$E740)-MINIFS(BI:BI,$E:$E,$E740)),
100*(BI740-MINIFS(BI:BI,$E:$E,$E740))/(MAXIFS(BI:BI,$E:$E,$E740)-MINIFS(BI:BI,$E:$E,$E740))))</f>
        <v/>
      </c>
      <c r="DY740" s="232" t="str">
        <f t="array" ref="DY740">IF(BJ740="","",
IF(INDEX(Settings!$H:$H,MATCH(DY$1,Settings!$G:$G,0))=TRUE,
100-100*(BJ740-MINIFS(BJ:BJ,$E:$E,$E740))/(MAXIFS(BJ:BJ,$E:$E,$E740)-MINIFS(BJ:BJ,$E:$E,$E740)),
100*(BJ740-MINIFS(BJ:BJ,$E:$E,$E740))/(MAXIFS(BJ:BJ,$E:$E,$E740)-MINIFS(BJ:BJ,$E:$E,$E740))))</f>
        <v/>
      </c>
      <c r="DZ740" s="234"/>
      <c r="EA740" s="234"/>
      <c r="EB740" s="234" t="str">
        <f t="shared" si="8"/>
        <v/>
      </c>
      <c r="EC740" s="234" t="str">
        <f t="shared" si="9"/>
        <v/>
      </c>
      <c r="ED740" s="234" t="str">
        <f t="shared" si="10"/>
        <v/>
      </c>
      <c r="EE740" s="234" t="str">
        <f t="shared" si="11"/>
        <v/>
      </c>
      <c r="EF740" s="234" t="str">
        <f t="shared" si="12"/>
        <v/>
      </c>
      <c r="EG740" s="234" t="str">
        <f t="shared" si="13"/>
        <v/>
      </c>
      <c r="EH740" s="234"/>
      <c r="EI740" s="234"/>
      <c r="EJ740" s="234"/>
      <c r="EK740" s="234"/>
      <c r="EL740" s="234"/>
      <c r="EM740" s="234"/>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3" t="str">
        <f t="shared" si="14"/>
        <v/>
      </c>
      <c r="N741" s="49"/>
      <c r="O741" s="49"/>
      <c r="P741" s="49"/>
      <c r="Q741" s="49"/>
      <c r="R741" s="49"/>
      <c r="S741" s="222" t="str">
        <f>IFERROR(VLOOKUP(AF741, 'YOYO IR Scores'!A:C, 3, FALSE), "")
</f>
        <v/>
      </c>
      <c r="T741" s="49"/>
      <c r="U741" s="49"/>
      <c r="V741" s="49"/>
      <c r="W741" s="49"/>
      <c r="X741" s="224" t="str">
        <f t="shared" si="4"/>
        <v/>
      </c>
      <c r="Y741" s="225" t="str">
        <f t="shared" si="5"/>
        <v/>
      </c>
      <c r="Z741" s="225" t="str">
        <f t="shared" si="6"/>
        <v/>
      </c>
      <c r="AA741" s="224" t="str">
        <f t="shared" si="7"/>
        <v/>
      </c>
      <c r="AB741" s="223"/>
      <c r="AC741" s="223"/>
      <c r="AD741" s="223"/>
      <c r="AE741" s="223" t="str">
        <f>IFERROR(VLOOKUP(AF741, 'YOYO IR Scores'!A:C, 2, FALSE), "")</f>
        <v/>
      </c>
      <c r="AF741" s="223"/>
      <c r="AG741" s="223"/>
      <c r="AH741" s="223"/>
      <c r="AI741" s="223"/>
      <c r="AJ741" s="223"/>
      <c r="AK741" s="223"/>
      <c r="AL741" s="223"/>
      <c r="AM741" s="223"/>
      <c r="AN741" s="223"/>
      <c r="AO741" s="223"/>
      <c r="AP741" s="223"/>
      <c r="AQ741" s="223"/>
      <c r="AR741" s="223"/>
      <c r="AS741" s="223"/>
      <c r="AT741" s="223"/>
      <c r="AU741" s="223"/>
      <c r="AV741" s="223"/>
      <c r="AW741" s="223"/>
      <c r="AX741" s="223"/>
      <c r="AY741" s="223"/>
      <c r="AZ741" s="223"/>
      <c r="BA741" s="223"/>
      <c r="BB741" s="223"/>
      <c r="BC741" s="223"/>
      <c r="BD741" s="223"/>
      <c r="BE741" s="223"/>
      <c r="BF741" s="223"/>
      <c r="BG741" s="223"/>
      <c r="BH741" s="223"/>
      <c r="BI741" s="223"/>
      <c r="BJ741" s="223"/>
      <c r="BK741" s="223" t="str">
        <f t="array" ref="BK741">IF(J741="","",
IF(INDEX(Settings!$H:$H,MATCH(BY$1,Settings!$G:$G,0))=TRUE,
100-100*(J741-MIN(J:J))/(MAX(J:J)-MIN(J:J)),
100*(J741-MIN(J:J))/(MAX(J:J)-MIN(J:J))))</f>
        <v/>
      </c>
      <c r="BL741" s="223" t="str">
        <f t="array" ref="BL741">IF(J741="","",
IF(INDEX(Settings!$H:$H,MATCH(BY$1,Settings!$G:$G,0))=TRUE,
100-100*(J741-MINIFS(J:J,$E:$E,$E741))/(MAXIFS(J:J,$E:$E,$E741)-MINIFS(J:J,$E:$E,$E741)),
100*(J741-MINIFS(J:J,$E:$E,$E741))/(MAXIFS(J:J,$E:$E,$E741)-MINIFS(J:J,$E:$E,$E741))))</f>
        <v/>
      </c>
      <c r="BM741" s="223"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4" t="str">
        <f t="array" ref="BQ741">IF(J741="","",
IF(INDEX(Settings!$H:$H,MATCH(BY$1,Settings!$G:$G,0))=TRUE,
-1*(J741-AVERAGE(J:J))/STDEV(J:J),
(J741-AVERAGE(J:J))/STDEV(J:J)))</f>
        <v/>
      </c>
      <c r="BR741" s="224" t="str">
        <f>IFERROR(__xludf.DUMMYFUNCTION("IF(J741="""","""",
IF(INDEX(Settings!$H:$H,MATCH(BY$1,Settings!$G:$G,0))=TRUE,
-1*(J741-AVERAGEIFS(J:J,$E:$E,$E741))/STDEV(FILTER(J:J,$E:$E=$E741)),
(J741-AVERAGEIFS(J:J,$E:$E,$E741))/STDEV(FILTER(J:J,$E:$E=$E741))))"),"")</f>
        <v/>
      </c>
      <c r="BS741" s="224"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3" t="str">
        <f t="array" ref="BY741">IF(J741="","",
IF(INDEX(Settings!$H:$H,MATCH(BY$1,Settings!$G:$G,0))=TRUE,
100-100*(J741-MINIFS(J:J,$E:$E,$E741))/(MAXIFS(J:J,$E:$E,$E741)-MINIFS(J:J,$E:$E,$E741)),
100*(J741-MINIFS(J:J,$E:$E,$E741))/(MAXIFS(J:J,$E:$E,$E741)-MINIFS(J:J,$E:$E,$E741))))</f>
        <v/>
      </c>
      <c r="BZ741" s="223" t="str">
        <f t="array" ref="BZ741">IF(K741="","",
IF(INDEX(Settings!$H:$H,MATCH(BZ$1,Settings!$G:$G,0))=TRUE,
100-100*(K741-MINIFS(K:K,$E:$E,$E741))/(MAXIFS(K:K,$E:$E,$E741)-MINIFS(K:K,$E:$E,$E741)),
100*(K741-MINIFS(K:K,$E:$E,$E741))/(MAXIFS(K:K,$E:$E,$E741)-MINIFS(K:K,$E:$E,$E741))))</f>
        <v/>
      </c>
      <c r="CA741" s="223" t="str">
        <f t="array" ref="CA741">IF(L741="","",
IF(INDEX(Settings!$H:$H,MATCH(CA$1,Settings!$G:$G,0))=TRUE,
100-100*(L741-MINIFS(L:L,$E:$E,$E741))/(MAXIFS(L:L,$E:$E,$E741)-MINIFS(L:L,$E:$E,$E741)),
100*(L741-MINIFS(L:L,$E:$E,$E741))/(MAXIFS(L:L,$E:$E,$E741)-MINIFS(L:L,$E:$E,$E741))))</f>
        <v/>
      </c>
      <c r="CB741" s="223" t="str">
        <f t="array" ref="CB741">IF(M741="","",
IF(INDEX(Settings!$H:$H,MATCH(CB$1,Settings!$G:$G,0))=TRUE,
100-100*(M741-MINIFS(M:M,$E:$E,$E741))/(MAXIFS(M:M,$E:$E,$E741)-MINIFS(M:M,$E:$E,$E741)),
100*(M741-MINIFS(M:M,$E:$E,$E741))/(MAXIFS(M:M,$E:$E,$E741)-MINIFS(M:M,$E:$E,$E741))))</f>
        <v/>
      </c>
      <c r="CC741" s="223" t="str">
        <f t="array" ref="CC741">IF(N741="","",
IF(INDEX(Settings!$H:$H,MATCH(CC$1,Settings!$G:$G,0))=TRUE,
100-100*(N741-MINIFS(N:N,$E:$E,$E741))/(MAXIFS(N:N,$E:$E,$E741)-MINIFS(N:N,$E:$E,$E741)),
100*(N741-MINIFS(N:N,$E:$E,$E741))/(MAXIFS(N:N,$E:$E,$E741)-MINIFS(N:N,$E:$E,$E741))))</f>
        <v/>
      </c>
      <c r="CD741" s="223" t="str">
        <f t="array" ref="CD741">IF(O741="","",
IF(INDEX(Settings!$H:$H,MATCH(CD$1,Settings!$G:$G,0))=TRUE,
100-100*(O741-MINIFS(O:O,$E:$E,$E741))/(MAXIFS(O:O,$E:$E,$E741)-MINIFS(O:O,$E:$E,$E741)),
100*(O741-MINIFS(O:O,$E:$E,$E741))/(MAXIFS(O:O,$E:$E,$E741)-MINIFS(O:O,$E:$E,$E741))))</f>
        <v/>
      </c>
      <c r="CE741" s="223" t="str">
        <f t="array" ref="CE741">IF(P741="","",
IF(INDEX(Settings!$H:$H,MATCH(CE$1,Settings!$G:$G,0))=TRUE,
100-100*(P741-MINIFS(P:P,$E:$E,$E741))/(MAXIFS(P:P,$E:$E,$E741)-MINIFS(P:P,$E:$E,$E741)),
100*(P741-MINIFS(P:P,$E:$E,$E741))/(MAXIFS(P:P,$E:$E,$E741)-MINIFS(P:P,$E:$E,$E741))))</f>
        <v/>
      </c>
      <c r="CF741" s="223" t="str">
        <f t="array" ref="CF741">IF(Q741="","",
IF(INDEX(Settings!$H:$H,MATCH(CF$1,Settings!$G:$G,0))=TRUE,
100-100*(Q741-MINIFS(Q:Q,$E:$E,$E741))/(MAXIFS(Q:Q,$E:$E,$E741)-MINIFS(Q:Q,$E:$E,$E741)),
100*(Q741-MINIFS(Q:Q,$E:$E,$E741))/(MAXIFS(Q:Q,$E:$E,$E741)-MINIFS(Q:Q,$E:$E,$E741))))</f>
        <v/>
      </c>
      <c r="CG741" s="223" t="str">
        <f t="array" ref="CG741">IF(R741="","",
IF(INDEX(Settings!$H:$H,MATCH(CG$1,Settings!$G:$G,0))=TRUE,
100-100*(R741-MINIFS(R:R,$E:$E,$E741))/(MAXIFS(R:R,$E:$E,$E741)-MINIFS(R:R,$E:$E,$E741)),
100*(R741-MINIFS(R:R,$E:$E,$E741))/(MAXIFS(R:R,$E:$E,$E741)-MINIFS(R:R,$E:$E,$E741))))</f>
        <v/>
      </c>
      <c r="CH741" s="223" t="str">
        <f t="array" ref="CH741">IF(S741="","",
IF(INDEX(Settings!$H:$H,MATCH(CH$1,Settings!$G:$G,0))=TRUE,
100-100*(S741-MINIFS(S:S,$E:$E,$E741))/(MAXIFS(S:S,$E:$E,$E741)-MINIFS(S:S,$E:$E,$E741)),
100*(S741-MINIFS(S:S,$E:$E,$E741))/(MAXIFS(S:S,$E:$E,$E741)-MINIFS(S:S,$E:$E,$E741))))</f>
        <v/>
      </c>
      <c r="CI741" s="223" t="str">
        <f t="array" ref="CI741">IF(T741="","",
IF(INDEX(Settings!$H:$H,MATCH(CI$1,Settings!$G:$G,0))=TRUE,
100-100*(T741-MINIFS(T:T,$E:$E,$E741))/(MAXIFS(T:T,$E:$E,$E741)-MINIFS(T:T,$E:$E,$E741)),
100*(T741-MINIFS(T:T,$E:$E,$E741))/(MAXIFS(T:T,$E:$E,$E741)-MINIFS(T:T,$E:$E,$E741))))</f>
        <v/>
      </c>
      <c r="CJ741" s="223" t="str">
        <f t="array" ref="CJ741">IF(U741="","",
IF(INDEX(Settings!$H:$H,MATCH(CJ$1,Settings!$G:$G,0))=TRUE,
100-100*(U741-MINIFS(U:U,$E:$E,$E741))/(MAXIFS(U:U,$E:$E,$E741)-MINIFS(U:U,$E:$E,$E741)),
100*(U741-MINIFS(U:U,$E:$E,$E741))/(MAXIFS(U:U,$E:$E,$E741)-MINIFS(U:U,$E:$E,$E741))))</f>
        <v/>
      </c>
      <c r="CK741" s="223" t="str">
        <f t="array" ref="CK741">IF(V741="","",
IF(INDEX(Settings!$H:$H,MATCH(CK$1,Settings!$G:$G,0))=TRUE,
100-100*(V741-MINIFS(V:V,$E:$E,$E741))/(MAXIFS(V:V,$E:$E,$E741)-MINIFS(V:V,$E:$E,$E741)),
100*(V741-MINIFS(V:V,$E:$E,$E741))/(MAXIFS(V:V,$E:$E,$E741)-MINIFS(V:V,$E:$E,$E741))))</f>
        <v/>
      </c>
      <c r="CL741" s="223" t="str">
        <f t="array" ref="CL741">IF(W741="","",
IF(INDEX(Settings!$H:$H,MATCH(CL$1,Settings!$G:$G,0))=TRUE,
100-100*(W741-MINIFS(W:W,$E:$E,$E741))/(MAXIFS(W:W,$E:$E,$E741)-MINIFS(W:W,$E:$E,$E741)),
100*(W741-MINIFS(W:W,$E:$E,$E741))/(MAXIFS(W:W,$E:$E,$E741)-MINIFS(W:W,$E:$E,$E741))))</f>
        <v/>
      </c>
      <c r="CM741" s="223" t="str">
        <f t="array" ref="CM741">IF(X741="","",
IF(INDEX(Settings!$H:$H,MATCH(CM$1,Settings!$G:$G,0))=TRUE,
100-100*(X741-MINIFS(X:X,$E:$E,$E741))/(MAXIFS(X:X,$E:$E,$E741)-MINIFS(X:X,$E:$E,$E741)),
100*(X741-MINIFS(X:X,$E:$E,$E741))/(MAXIFS(X:X,$E:$E,$E741)-MINIFS(X:X,$E:$E,$E741))))</f>
        <v/>
      </c>
      <c r="CN741" s="223" t="str">
        <f t="array" ref="CN741">IF(Y741="","",
IF(INDEX(Settings!$H:$H,MATCH(CN$1,Settings!$G:$G,0))=TRUE,
100-100*(Y741-MINIFS(Y:Y,$E:$E,$E741))/(MAXIFS(Y:Y,$E:$E,$E741)-MINIFS(Y:Y,$E:$E,$E741)),
100*(Y741-MINIFS(Y:Y,$E:$E,$E741))/(MAXIFS(Y:Y,$E:$E,$E741)-MINIFS(Y:Y,$E:$E,$E741))))</f>
        <v/>
      </c>
      <c r="CO741" s="223" t="str">
        <f t="array" ref="CO741">IF(Z741="","",
IF(INDEX(Settings!$H:$H,MATCH(CO$1,Settings!$G:$G,0))=TRUE,
100-100*(Z741-MINIFS(Z:Z,$E:$E,$E741))/(MAXIFS(Z:Z,$E:$E,$E741)-MINIFS(Z:Z,$E:$E,$E741)),
100*(Z741-MINIFS(Z:Z,$E:$E,$E741))/(MAXIFS(Z:Z,$E:$E,$E741)-MINIFS(Z:Z,$E:$E,$E741))))</f>
        <v/>
      </c>
      <c r="CP741" s="223" t="str">
        <f t="array" ref="CP741">IF(AA741="","",
IF(INDEX(Settings!$H:$H,MATCH(CP$1,Settings!$G:$G,0))=TRUE,
100-100*(AA741-MINIFS(AA:AA,$E:$E,$E741))/(MAXIFS(AA:AA,$E:$E,$E741)-MINIFS(AA:AA,$E:$E,$E741)),
100*(AA741-MINIFS(AA:AA,$E:$E,$E741))/(MAXIFS(AA:AA,$E:$E,$E741)-MINIFS(AA:AA,$E:$E,$E741))))</f>
        <v/>
      </c>
      <c r="CQ741" s="223" t="str">
        <f t="array" ref="CQ741">IF(AB741="","",
IF(INDEX(Settings!$H:$H,MATCH(CQ$1,Settings!$G:$G,0))=TRUE,
100-100*(AB741-MINIFS(AB:AB,$E:$E,$E741))/(MAXIFS(AB:AB,$E:$E,$E741)-MINIFS(AB:AB,$E:$E,$E741)),
100*(AB741-MINIFS(AB:AB,$E:$E,$E741))/(MAXIFS(AB:AB,$E:$E,$E741)-MINIFS(AB:AB,$E:$E,$E741))))</f>
        <v/>
      </c>
      <c r="CR741" s="223" t="str">
        <f t="array" ref="CR741">IF(AC741="","",
IF(INDEX(Settings!$H:$H,MATCH(CR$1,Settings!$G:$G,0))=TRUE,
100-100*(AC741-MINIFS(AC:AC,$E:$E,$E741))/(MAXIFS(AC:AC,$E:$E,$E741)-MINIFS(AC:AC,$E:$E,$E741)),
100*(AC741-MINIFS(AC:AC,$E:$E,$E741))/(MAXIFS(AC:AC,$E:$E,$E741)-MINIFS(AC:AC,$E:$E,$E741))))</f>
        <v/>
      </c>
      <c r="CS741" s="223" t="str">
        <f t="array" ref="CS741">IF(AD741="","",
IF(INDEX(Settings!$H:$H,MATCH(CS$1,Settings!$G:$G,0))=TRUE,
100-100*(AD741-MINIFS(AD:AD,$E:$E,$E741))/(MAXIFS(AD:AD,$E:$E,$E741)-MINIFS(AD:AD,$E:$E,$E741)),
100*(AD741-MINIFS(AD:AD,$E:$E,$E741))/(MAXIFS(AD:AD,$E:$E,$E741)-MINIFS(AD:AD,$E:$E,$E741))))</f>
        <v/>
      </c>
      <c r="CT741" s="223" t="str">
        <f t="array" ref="CT741">IF(AE741="","",
IF(INDEX(Settings!$H:$H,MATCH(CT$1,Settings!$G:$G,0))=TRUE,
100-100*(AE741-MINIFS(AE:AE,$E:$E,$E741))/(MAXIFS(AE:AE,$E:$E,$E741)-MINIFS(AE:AE,$E:$E,$E741)),
100*(AE741-MINIFS(AE:AE,$E:$E,$E741))/(MAXIFS(AE:AE,$E:$E,$E741)-MINIFS(AE:AE,$E:$E,$E741))))</f>
        <v/>
      </c>
      <c r="CU741" s="223" t="str">
        <f t="array" ref="CU741">IF(AF741="","",
IF(INDEX(Settings!$H:$H,MATCH(CU$1,Settings!$G:$G,0))=TRUE,
100-100*(AF741-MINIFS(AF:AF,$E:$E,$E741))/(MAXIFS(AF:AF,$E:$E,$E741)-MINIFS(AF:AF,$E:$E,$E741)),
100*(AF741-MINIFS(AF:AF,$E:$E,$E741))/(MAXIFS(AF:AF,$E:$E,$E741)-MINIFS(AF:AF,$E:$E,$E741))))</f>
        <v/>
      </c>
      <c r="CV741" s="223" t="str">
        <f t="array" ref="CV741">IF(AG741="","",
IF(INDEX(Settings!$H:$H,MATCH(CV$1,Settings!$G:$G,0))=TRUE,
100-100*(AG741-MINIFS(AG:AG,$E:$E,$E741))/(MAXIFS(AG:AG,$E:$E,$E741)-MINIFS(AG:AG,$E:$E,$E741)),
100*(AG741-MINIFS(AG:AG,$E:$E,$E741))/(MAXIFS(AG:AG,$E:$E,$E741)-MINIFS(AG:AG,$E:$E,$E741))))</f>
        <v/>
      </c>
      <c r="CW741" s="223" t="str">
        <f t="array" ref="CW741">IF(AH741="","",
IF(INDEX(Settings!$H:$H,MATCH(CW$1,Settings!$G:$G,0))=TRUE,
100-100*(AH741-MINIFS(AH:AH,$E:$E,$E741))/(MAXIFS(AH:AH,$E:$E,$E741)-MINIFS(AH:AH,$E:$E,$E741)),
100*(AH741-MINIFS(AH:AH,$E:$E,$E741))/(MAXIFS(AH:AH,$E:$E,$E741)-MINIFS(AH:AH,$E:$E,$E741))))</f>
        <v/>
      </c>
      <c r="CX741" s="223" t="str">
        <f t="array" ref="CX741">IF(AI741="","",
IF(INDEX(Settings!$H:$H,MATCH(CX$1,Settings!$G:$G,0))=TRUE,
100-100*(AI741-MINIFS(AI:AI,$E:$E,$E741))/(MAXIFS(AI:AI,$E:$E,$E741)-MINIFS(AI:AI,$E:$E,$E741)),
100*(AI741-MINIFS(AI:AI,$E:$E,$E741))/(MAXIFS(AI:AI,$E:$E,$E741)-MINIFS(AI:AI,$E:$E,$E741))))</f>
        <v/>
      </c>
      <c r="CY741" s="223" t="str">
        <f t="array" ref="CY741">IF(AJ741="","",
IF(INDEX(Settings!$H:$H,MATCH(CY$1,Settings!$G:$G,0))=TRUE,
100-100*(AJ741-MINIFS(AJ:AJ,$E:$E,$E741))/(MAXIFS(AJ:AJ,$E:$E,$E741)-MINIFS(AJ:AJ,$E:$E,$E741)),
100*(AJ741-MINIFS(AJ:AJ,$E:$E,$E741))/(MAXIFS(AJ:AJ,$E:$E,$E741)-MINIFS(AJ:AJ,$E:$E,$E741))))</f>
        <v/>
      </c>
      <c r="CZ741" s="223" t="str">
        <f t="array" ref="CZ741">IF(AK741="","",
IF(INDEX(Settings!$H:$H,MATCH(CZ$1,Settings!$G:$G,0))=TRUE,
100-100*(AK741-MINIFS(AK:AK,$E:$E,$E741))/(MAXIFS(AK:AK,$E:$E,$E741)-MINIFS(AK:AK,$E:$E,$E741)),
100*(AK741-MINIFS(AK:AK,$E:$E,$E741))/(MAXIFS(AK:AK,$E:$E,$E741)-MINIFS(AK:AK,$E:$E,$E741))))</f>
        <v/>
      </c>
      <c r="DA741" s="223" t="str">
        <f t="array" ref="DA741">IF(AL741="","",
IF(INDEX(Settings!$H:$H,MATCH(DA$1,Settings!$G:$G,0))=TRUE,
100-100*(AL741-MINIFS(AL:AL,$E:$E,$E741))/(MAXIFS(AL:AL,$E:$E,$E741)-MINIFS(AL:AL,$E:$E,$E741)),
100*(AL741-MINIFS(AL:AL,$E:$E,$E741))/(MAXIFS(AL:AL,$E:$E,$E741)-MINIFS(AL:AL,$E:$E,$E741))))</f>
        <v/>
      </c>
      <c r="DB741" s="223" t="str">
        <f t="array" ref="DB741">IF(AM741="","",
IF(INDEX(Settings!$H:$H,MATCH(DB$1,Settings!$G:$G,0))=TRUE,
100-100*(AM741-MINIFS(AM:AM,$E:$E,$E741))/(MAXIFS(AM:AM,$E:$E,$E741)-MINIFS(AM:AM,$E:$E,$E741)),
100*(AM741-MINIFS(AM:AM,$E:$E,$E741))/(MAXIFS(AM:AM,$E:$E,$E741)-MINIFS(AM:AM,$E:$E,$E741))))</f>
        <v/>
      </c>
      <c r="DC741" s="223" t="str">
        <f t="array" ref="DC741">IF(AN741="","",
IF(INDEX(Settings!$H:$H,MATCH(DC$1,Settings!$G:$G,0))=TRUE,
100-100*(AN741-MINIFS(AN:AN,$E:$E,$E741))/(MAXIFS(AN:AN,$E:$E,$E741)-MINIFS(AN:AN,$E:$E,$E741)),
100*(AN741-MINIFS(AN:AN,$E:$E,$E741))/(MAXIFS(AN:AN,$E:$E,$E741)-MINIFS(AN:AN,$E:$E,$E741))))</f>
        <v/>
      </c>
      <c r="DD741" s="223" t="str">
        <f t="array" ref="DD741">IF(AO741="","",
IF(INDEX(Settings!$H:$H,MATCH(DD$1,Settings!$G:$G,0))=TRUE,
100-100*(AO741-MINIFS(AO:AO,$E:$E,$E741))/(MAXIFS(AO:AO,$E:$E,$E741)-MINIFS(AO:AO,$E:$E,$E741)),
100*(AO741-MINIFS(AO:AO,$E:$E,$E741))/(MAXIFS(AO:AO,$E:$E,$E741)-MINIFS(AO:AO,$E:$E,$E741))))</f>
        <v/>
      </c>
      <c r="DE741" s="223" t="str">
        <f t="array" ref="DE741">IF(AP741="","",
IF(INDEX(Settings!$H:$H,MATCH(DE$1,Settings!$G:$G,0))=TRUE,
100-100*(AP741-MINIFS(AP:AP,$E:$E,$E741))/(MAXIFS(AP:AP,$E:$E,$E741)-MINIFS(AP:AP,$E:$E,$E741)),
100*(AP741-MINIFS(AP:AP,$E:$E,$E741))/(MAXIFS(AP:AP,$E:$E,$E741)-MINIFS(AP:AP,$E:$E,$E741))))</f>
        <v/>
      </c>
      <c r="DF741" s="223" t="str">
        <f t="array" ref="DF741">IF(AQ741="","",
IF(INDEX(Settings!$H:$H,MATCH(DF$1,Settings!$G:$G,0))=TRUE,
100-100*(AQ741-MINIFS(AQ:AQ,$E:$E,$E741))/(MAXIFS(AQ:AQ,$E:$E,$E741)-MINIFS(AQ:AQ,$E:$E,$E741)),
100*(AQ741-MINIFS(AQ:AQ,$E:$E,$E741))/(MAXIFS(AQ:AQ,$E:$E,$E741)-MINIFS(AQ:AQ,$E:$E,$E741))))</f>
        <v/>
      </c>
      <c r="DG741" s="223" t="str">
        <f t="array" ref="DG741">IF(AR741="","",
IF(INDEX(Settings!$H:$H,MATCH(DG$1,Settings!$G:$G,0))=TRUE,
100-100*(AR741-MINIFS(AR:AR,$E:$E,$E741))/(MAXIFS(AR:AR,$E:$E,$E741)-MINIFS(AR:AR,$E:$E,$E741)),
100*(AR741-MINIFS(AR:AR,$E:$E,$E741))/(MAXIFS(AR:AR,$E:$E,$E741)-MINIFS(AR:AR,$E:$E,$E741))))</f>
        <v/>
      </c>
      <c r="DH741" s="223" t="str">
        <f t="array" ref="DH741">IF(AS741="","",
IF(INDEX(Settings!$H:$H,MATCH(DH$1,Settings!$G:$G,0))=TRUE,
100-100*(AS741-MINIFS(AS:AS,$E:$E,$E741))/(MAXIFS(AS:AS,$E:$E,$E741)-MINIFS(AS:AS,$E:$E,$E741)),
100*(AS741-MINIFS(AS:AS,$E:$E,$E741))/(MAXIFS(AS:AS,$E:$E,$E741)-MINIFS(AS:AS,$E:$E,$E741))))</f>
        <v/>
      </c>
      <c r="DI741" s="223" t="str">
        <f t="array" ref="DI741">IF(AT741="","",
IF(INDEX(Settings!$H:$H,MATCH(DI$1,Settings!$G:$G,0))=TRUE,
100-100*(AT741-MINIFS(AT:AT,$E:$E,$E741))/(MAXIFS(AT:AT,$E:$E,$E741)-MINIFS(AT:AT,$E:$E,$E741)),
100*(AT741-MINIFS(AT:AT,$E:$E,$E741))/(MAXIFS(AT:AT,$E:$E,$E741)-MINIFS(AT:AT,$E:$E,$E741))))</f>
        <v/>
      </c>
      <c r="DJ741" s="223" t="str">
        <f t="array" ref="DJ741">IF(AU741="","",
IF(INDEX(Settings!$H:$H,MATCH(DJ$1,Settings!$G:$G,0))=TRUE,
100-100*(AU741-MINIFS(AU:AU,$E:$E,$E741))/(MAXIFS(AU:AU,$E:$E,$E741)-MINIFS(AU:AU,$E:$E,$E741)),
100*(AU741-MINIFS(AU:AU,$E:$E,$E741))/(MAXIFS(AU:AU,$E:$E,$E741)-MINIFS(AU:AU,$E:$E,$E741))))</f>
        <v/>
      </c>
      <c r="DK741" s="223" t="str">
        <f t="array" ref="DK741">IF(AV741="","",
IF(INDEX(Settings!$H:$H,MATCH(DK$1,Settings!$G:$G,0))=TRUE,
100-100*(AV741-MINIFS(AV:AV,$E:$E,$E741))/(MAXIFS(AV:AV,$E:$E,$E741)-MINIFS(AV:AV,$E:$E,$E741)),
100*(AV741-MINIFS(AV:AV,$E:$E,$E741))/(MAXIFS(AV:AV,$E:$E,$E741)-MINIFS(AV:AV,$E:$E,$E741))))</f>
        <v/>
      </c>
      <c r="DL741" s="223" t="str">
        <f t="array" ref="DL741">IF(AW741="","",
IF(INDEX(Settings!$H:$H,MATCH(DL$1,Settings!$G:$G,0))=TRUE,
100-100*(AW741-MINIFS(AW:AW,$E:$E,$E741))/(MAXIFS(AW:AW,$E:$E,$E741)-MINIFS(AW:AW,$E:$E,$E741)),
100*(AW741-MINIFS(AW:AW,$E:$E,$E741))/(MAXIFS(AW:AW,$E:$E,$E741)-MINIFS(AW:AW,$E:$E,$E741))))</f>
        <v/>
      </c>
      <c r="DM741" s="223" t="str">
        <f t="array" ref="DM741">IF(AX741="","",
IF(INDEX(Settings!$H:$H,MATCH(DM$1,Settings!$G:$G,0))=TRUE,
100-100*(AX741-MINIFS(AX:AX,$E:$E,$E741))/(MAXIFS(AX:AX,$E:$E,$E741)-MINIFS(AX:AX,$E:$E,$E741)),
100*(AX741-MINIFS(AX:AX,$E:$E,$E741))/(MAXIFS(AX:AX,$E:$E,$E741)-MINIFS(AX:AX,$E:$E,$E741))))</f>
        <v/>
      </c>
      <c r="DN741" s="223" t="str">
        <f t="array" ref="DN741">IF(AY741="","",
IF(INDEX(Settings!$H:$H,MATCH(DN$1,Settings!$G:$G,0))=TRUE,
100-100*(AY741-MINIFS(AY:AY,$E:$E,$E741))/(MAXIFS(AY:AY,$E:$E,$E741)-MINIFS(AY:AY,$E:$E,$E741)),
100*(AY741-MINIFS(AY:AY,$E:$E,$E741))/(MAXIFS(AY:AY,$E:$E,$E741)-MINIFS(AY:AY,$E:$E,$E741))))</f>
        <v/>
      </c>
      <c r="DO741" s="223" t="str">
        <f t="array" ref="DO741">IF(AZ741="","",
IF(INDEX(Settings!$H:$H,MATCH(DO$1,Settings!$G:$G,0))=TRUE,
100-100*(AZ741-MINIFS(AZ:AZ,$E:$E,$E741))/(MAXIFS(AZ:AZ,$E:$E,$E741)-MINIFS(AZ:AZ,$E:$E,$E741)),
100*(AZ741-MINIFS(AZ:AZ,$E:$E,$E741))/(MAXIFS(AZ:AZ,$E:$E,$E741)-MINIFS(AZ:AZ,$E:$E,$E741))))</f>
        <v/>
      </c>
      <c r="DP741" s="223" t="str">
        <f t="array" ref="DP741">IF(BA741="","",
IF(INDEX(Settings!$H:$H,MATCH(DP$1,Settings!$G:$G,0))=TRUE,
100-100*(BA741-MINIFS(BA:BA,$E:$E,$E741))/(MAXIFS(BA:BA,$E:$E,$E741)-MINIFS(BA:BA,$E:$E,$E741)),
100*(BA741-MINIFS(BA:BA,$E:$E,$E741))/(MAXIFS(BA:BA,$E:$E,$E741)-MINIFS(BA:BA,$E:$E,$E741))))</f>
        <v/>
      </c>
      <c r="DQ741" s="223" t="str">
        <f t="array" ref="DQ741">IF(BB741="","",
IF(INDEX(Settings!$H:$H,MATCH(DQ$1,Settings!$G:$G,0))=TRUE,
100-100*(BB741-MINIFS(BB:BB,$E:$E,$E741))/(MAXIFS(BB:BB,$E:$E,$E741)-MINIFS(BB:BB,$E:$E,$E741)),
100*(BB741-MINIFS(BB:BB,$E:$E,$E741))/(MAXIFS(BB:BB,$E:$E,$E741)-MINIFS(BB:BB,$E:$E,$E741))))</f>
        <v/>
      </c>
      <c r="DR741" s="223" t="str">
        <f t="array" ref="DR741">IF(BC741="","",
IF(INDEX(Settings!$H:$H,MATCH(DR$1,Settings!$G:$G,0))=TRUE,
100-100*(BC741-MINIFS(BC:BC,$E:$E,$E741))/(MAXIFS(BC:BC,$E:$E,$E741)-MINIFS(BC:BC,$E:$E,$E741)),
100*(BC741-MINIFS(BC:BC,$E:$E,$E741))/(MAXIFS(BC:BC,$E:$E,$E741)-MINIFS(BC:BC,$E:$E,$E741))))</f>
        <v/>
      </c>
      <c r="DS741" s="223" t="str">
        <f t="array" ref="DS741">IF(BD741="","",
IF(INDEX(Settings!$H:$H,MATCH(DS$1,Settings!$G:$G,0))=TRUE,
100-100*(BD741-MINIFS(BD:BD,$E:$E,$E741))/(MAXIFS(BD:BD,$E:$E,$E741)-MINIFS(BD:BD,$E:$E,$E741)),
100*(BD741-MINIFS(BD:BD,$E:$E,$E741))/(MAXIFS(BD:BD,$E:$E,$E741)-MINIFS(BD:BD,$E:$E,$E741))))</f>
        <v/>
      </c>
      <c r="DT741" s="223" t="str">
        <f t="array" ref="DT741">IF(BE741="","",
IF(INDEX(Settings!$H:$H,MATCH(DT$1,Settings!$G:$G,0))=TRUE,
100-100*(BE741-MINIFS(BE:BE,$E:$E,$E741))/(MAXIFS(BE:BE,$E:$E,$E741)-MINIFS(BE:BE,$E:$E,$E741)),
100*(BE741-MINIFS(BE:BE,$E:$E,$E741))/(MAXIFS(BE:BE,$E:$E,$E741)-MINIFS(BE:BE,$E:$E,$E741))))</f>
        <v/>
      </c>
      <c r="DU741" s="223" t="str">
        <f t="array" ref="DU741">IF(BF741="","",
IF(INDEX(Settings!$H:$H,MATCH(DU$1,Settings!$G:$G,0))=TRUE,
100-100*(BF741-MINIFS(BF:BF,$E:$E,$E741))/(MAXIFS(BF:BF,$E:$E,$E741)-MINIFS(BF:BF,$E:$E,$E741)),
100*(BF741-MINIFS(BF:BF,$E:$E,$E741))/(MAXIFS(BF:BF,$E:$E,$E741)-MINIFS(BF:BF,$E:$E,$E741))))</f>
        <v/>
      </c>
      <c r="DV741" s="223" t="str">
        <f t="array" ref="DV741">IF(BG741="","",
IF(INDEX(Settings!$H:$H,MATCH(DV$1,Settings!$G:$G,0))=TRUE,
100-100*(BG741-MINIFS(BG:BG,$E:$E,$E741))/(MAXIFS(BG:BG,$E:$E,$E741)-MINIFS(BG:BG,$E:$E,$E741)),
100*(BG741-MINIFS(BG:BG,$E:$E,$E741))/(MAXIFS(BG:BG,$E:$E,$E741)-MINIFS(BG:BG,$E:$E,$E741))))</f>
        <v/>
      </c>
      <c r="DW741" s="223" t="str">
        <f t="array" ref="DW741">IF(BH741="","",
IF(INDEX(Settings!$H:$H,MATCH(DW$1,Settings!$G:$G,0))=TRUE,
100-100*(BH741-MINIFS(BH:BH,$E:$E,$E741))/(MAXIFS(BH:BH,$E:$E,$E741)-MINIFS(BH:BH,$E:$E,$E741)),
100*(BH741-MINIFS(BH:BH,$E:$E,$E741))/(MAXIFS(BH:BH,$E:$E,$E741)-MINIFS(BH:BH,$E:$E,$E741))))</f>
        <v/>
      </c>
      <c r="DX741" s="223" t="str">
        <f t="array" ref="DX741">IF(BI741="","",
IF(INDEX(Settings!$H:$H,MATCH(DX$1,Settings!$G:$G,0))=TRUE,
100-100*(BI741-MINIFS(BI:BI,$E:$E,$E741))/(MAXIFS(BI:BI,$E:$E,$E741)-MINIFS(BI:BI,$E:$E,$E741)),
100*(BI741-MINIFS(BI:BI,$E:$E,$E741))/(MAXIFS(BI:BI,$E:$E,$E741)-MINIFS(BI:BI,$E:$E,$E741))))</f>
        <v/>
      </c>
      <c r="DY741" s="223" t="str">
        <f t="array" ref="DY741">IF(BJ741="","",
IF(INDEX(Settings!$H:$H,MATCH(DY$1,Settings!$G:$G,0))=TRUE,
100-100*(BJ741-MINIFS(BJ:BJ,$E:$E,$E741))/(MAXIFS(BJ:BJ,$E:$E,$E741)-MINIFS(BJ:BJ,$E:$E,$E741)),
100*(BJ741-MINIFS(BJ:BJ,$E:$E,$E741))/(MAXIFS(BJ:BJ,$E:$E,$E741)-MINIFS(BJ:BJ,$E:$E,$E741))))</f>
        <v/>
      </c>
      <c r="DZ741" s="225"/>
      <c r="EA741" s="225"/>
      <c r="EB741" s="225" t="str">
        <f t="shared" si="8"/>
        <v/>
      </c>
      <c r="EC741" s="225" t="str">
        <f t="shared" si="9"/>
        <v/>
      </c>
      <c r="ED741" s="225" t="str">
        <f t="shared" si="10"/>
        <v/>
      </c>
      <c r="EE741" s="225" t="str">
        <f t="shared" si="11"/>
        <v/>
      </c>
      <c r="EF741" s="225" t="str">
        <f t="shared" si="12"/>
        <v/>
      </c>
      <c r="EG741" s="225" t="str">
        <f t="shared" si="13"/>
        <v/>
      </c>
      <c r="EH741" s="225"/>
      <c r="EI741" s="225"/>
      <c r="EJ741" s="225"/>
      <c r="EK741" s="225"/>
      <c r="EL741" s="225"/>
      <c r="EM741" s="225"/>
    </row>
    <row r="742">
      <c r="A742" s="231"/>
      <c r="B742" s="231"/>
      <c r="C742" s="231"/>
      <c r="D742" s="231" t="str">
        <f t="array" ref="D742">IFERROR(INDEX(Profiles!$B:$B,MATCH($A742,Profiles!$A:$A,0)),"")</f>
        <v/>
      </c>
      <c r="E742" s="231"/>
      <c r="F742" s="231"/>
      <c r="G742" s="231"/>
      <c r="H742" s="231"/>
      <c r="I742" s="231" t="str">
        <f>IF(A742="","",IF(Settings!$N$3="DATE",F742&amp;": "&amp;TEXT(B742,"M/DD/YY"),F742&amp;": "&amp;H742))</f>
        <v/>
      </c>
      <c r="J742" s="231"/>
      <c r="K742" s="231"/>
      <c r="L742" s="231"/>
      <c r="M742" s="232" t="str">
        <f t="shared" si="14"/>
        <v/>
      </c>
      <c r="N742" s="231"/>
      <c r="O742" s="231"/>
      <c r="P742" s="231"/>
      <c r="Q742" s="231"/>
      <c r="R742" s="231"/>
      <c r="S742" s="230" t="str">
        <f>IFERROR(VLOOKUP(AF742, 'YOYO IR Scores'!A:C, 3, FALSE), "")
</f>
        <v/>
      </c>
      <c r="T742" s="231"/>
      <c r="U742" s="231"/>
      <c r="V742" s="231"/>
      <c r="W742" s="231"/>
      <c r="X742" s="233" t="str">
        <f t="shared" si="4"/>
        <v/>
      </c>
      <c r="Y742" s="234" t="str">
        <f t="shared" si="5"/>
        <v/>
      </c>
      <c r="Z742" s="234" t="str">
        <f t="shared" si="6"/>
        <v/>
      </c>
      <c r="AA742" s="233" t="str">
        <f t="shared" si="7"/>
        <v/>
      </c>
      <c r="AB742" s="232"/>
      <c r="AC742" s="232"/>
      <c r="AD742" s="232"/>
      <c r="AE742" s="232" t="str">
        <f>IFERROR(VLOOKUP(AF742, 'YOYO IR Scores'!A:C, 2, FALSE), "")</f>
        <v/>
      </c>
      <c r="AF742" s="232"/>
      <c r="AG742" s="23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c r="BD742" s="232"/>
      <c r="BE742" s="232"/>
      <c r="BF742" s="232"/>
      <c r="BG742" s="232"/>
      <c r="BH742" s="232"/>
      <c r="BI742" s="232"/>
      <c r="BJ742" s="232"/>
      <c r="BK742" s="232" t="str">
        <f t="array" ref="BK742">IF(J742="","",
IF(INDEX(Settings!$H:$H,MATCH(BY$1,Settings!$G:$G,0))=TRUE,
100-100*(J742-MIN(J:J))/(MAX(J:J)-MIN(J:J)),
100*(J742-MIN(J:J))/(MAX(J:J)-MIN(J:J))))</f>
        <v/>
      </c>
      <c r="BL742" s="232" t="str">
        <f t="array" ref="BL742">IF(J742="","",
IF(INDEX(Settings!$H:$H,MATCH(BY$1,Settings!$G:$G,0))=TRUE,
100-100*(J742-MINIFS(J:J,$E:$E,$E742))/(MAXIFS(J:J,$E:$E,$E742)-MINIFS(J:J,$E:$E,$E742)),
100*(J742-MINIFS(J:J,$E:$E,$E742))/(MAXIFS(J:J,$E:$E,$E742)-MINIFS(J:J,$E:$E,$E742))))</f>
        <v/>
      </c>
      <c r="BM742" s="232" t="str">
        <f t="array" ref="BM742">IF(J742="","",
IF(INDEX(Settings!$H:$H,MATCH(BY$1,Settings!$G:$G,0))=TRUE,
100-100*(J742-MINIFS(J:J,$E:$E,$E742,$I:$I,$I742))/(MAXIFS(J:J,$E:$E,$E742,$I:$I,$I742)-MINIFS(J:J,$E:$E,$E742,$I:$I,$I742)),
100*(J742-MINIFS(J:J,$E:$E,$E742,$I:$I,$I742))/(MAXIFS(J:J,$E:$E,$E742,$I:$I,$I742)-MINIFS(J:J,$E:$E,$E742,$I:$I,$I742))))</f>
        <v/>
      </c>
      <c r="BN742" s="231" t="str">
        <f t="array" ref="BN742">IF(J742="","",
IF(INDEX(Settings!$H:$H,MATCH(BY$1,Settings!$G:$G,0))=TRUE,
100-100*PERCENTRANK(J:J,J742),
100*PERCENTRANK(J:J,J742)))</f>
        <v/>
      </c>
      <c r="BO742" s="231" t="str">
        <f>IFERROR(__xludf.DUMMYFUNCTION("IF(J742="""","""",
IF(INDEX(Settings!$H:$H,MATCH(BY$1,Settings!$G:$G,0))=TRUE,
100-100*PERCENTRANK(FILTER(J:J,$E:$E=$E742),J742),
100*PERCENTRANK(FILTER(J:J,$E:$E=$E742),J742)))"),"")</f>
        <v/>
      </c>
      <c r="BP742" s="231" t="str">
        <f>IFERROR(__xludf.DUMMYFUNCTION("IF(J742="""","""",
IF(INDEX(Settings!$H:$H,MATCH(BY$1,Settings!$G:$G,0))=TRUE,
100-100*PERCENTRANK(FILTER(J:J,$E:$E=$E742,$I:$I=$I742),J742),
100*PERCENTRANK(FILTER(J:J,$E:$E=$E742,$I:$I=$I742),J742)))"),"")</f>
        <v/>
      </c>
      <c r="BQ742" s="233" t="str">
        <f t="array" ref="BQ742">IF(J742="","",
IF(INDEX(Settings!$H:$H,MATCH(BY$1,Settings!$G:$G,0))=TRUE,
-1*(J742-AVERAGE(J:J))/STDEV(J:J),
(J742-AVERAGE(J:J))/STDEV(J:J)))</f>
        <v/>
      </c>
      <c r="BR742" s="233" t="str">
        <f>IFERROR(__xludf.DUMMYFUNCTION("IF(J742="""","""",
IF(INDEX(Settings!$H:$H,MATCH(BY$1,Settings!$G:$G,0))=TRUE,
-1*(J742-AVERAGEIFS(J:J,$E:$E,$E742))/STDEV(FILTER(J:J,$E:$E=$E742)),
(J742-AVERAGEIFS(J:J,$E:$E,$E742))/STDEV(FILTER(J:J,$E:$E=$E742))))"),"")</f>
        <v/>
      </c>
      <c r="BS742" s="233"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1"/>
      <c r="BX742" s="231"/>
      <c r="BY742" s="232" t="str">
        <f t="array" ref="BY742">IF(J742="","",
IF(INDEX(Settings!$H:$H,MATCH(BY$1,Settings!$G:$G,0))=TRUE,
100-100*(J742-MINIFS(J:J,$E:$E,$E742))/(MAXIFS(J:J,$E:$E,$E742)-MINIFS(J:J,$E:$E,$E742)),
100*(J742-MINIFS(J:J,$E:$E,$E742))/(MAXIFS(J:J,$E:$E,$E742)-MINIFS(J:J,$E:$E,$E742))))</f>
        <v/>
      </c>
      <c r="BZ742" s="232" t="str">
        <f t="array" ref="BZ742">IF(K742="","",
IF(INDEX(Settings!$H:$H,MATCH(BZ$1,Settings!$G:$G,0))=TRUE,
100-100*(K742-MINIFS(K:K,$E:$E,$E742))/(MAXIFS(K:K,$E:$E,$E742)-MINIFS(K:K,$E:$E,$E742)),
100*(K742-MINIFS(K:K,$E:$E,$E742))/(MAXIFS(K:K,$E:$E,$E742)-MINIFS(K:K,$E:$E,$E742))))</f>
        <v/>
      </c>
      <c r="CA742" s="232" t="str">
        <f t="array" ref="CA742">IF(L742="","",
IF(INDEX(Settings!$H:$H,MATCH(CA$1,Settings!$G:$G,0))=TRUE,
100-100*(L742-MINIFS(L:L,$E:$E,$E742))/(MAXIFS(L:L,$E:$E,$E742)-MINIFS(L:L,$E:$E,$E742)),
100*(L742-MINIFS(L:L,$E:$E,$E742))/(MAXIFS(L:L,$E:$E,$E742)-MINIFS(L:L,$E:$E,$E742))))</f>
        <v/>
      </c>
      <c r="CB742" s="232" t="str">
        <f t="array" ref="CB742">IF(M742="","",
IF(INDEX(Settings!$H:$H,MATCH(CB$1,Settings!$G:$G,0))=TRUE,
100-100*(M742-MINIFS(M:M,$E:$E,$E742))/(MAXIFS(M:M,$E:$E,$E742)-MINIFS(M:M,$E:$E,$E742)),
100*(M742-MINIFS(M:M,$E:$E,$E742))/(MAXIFS(M:M,$E:$E,$E742)-MINIFS(M:M,$E:$E,$E742))))</f>
        <v/>
      </c>
      <c r="CC742" s="232" t="str">
        <f t="array" ref="CC742">IF(N742="","",
IF(INDEX(Settings!$H:$H,MATCH(CC$1,Settings!$G:$G,0))=TRUE,
100-100*(N742-MINIFS(N:N,$E:$E,$E742))/(MAXIFS(N:N,$E:$E,$E742)-MINIFS(N:N,$E:$E,$E742)),
100*(N742-MINIFS(N:N,$E:$E,$E742))/(MAXIFS(N:N,$E:$E,$E742)-MINIFS(N:N,$E:$E,$E742))))</f>
        <v/>
      </c>
      <c r="CD742" s="232" t="str">
        <f t="array" ref="CD742">IF(O742="","",
IF(INDEX(Settings!$H:$H,MATCH(CD$1,Settings!$G:$G,0))=TRUE,
100-100*(O742-MINIFS(O:O,$E:$E,$E742))/(MAXIFS(O:O,$E:$E,$E742)-MINIFS(O:O,$E:$E,$E742)),
100*(O742-MINIFS(O:O,$E:$E,$E742))/(MAXIFS(O:O,$E:$E,$E742)-MINIFS(O:O,$E:$E,$E742))))</f>
        <v/>
      </c>
      <c r="CE742" s="232" t="str">
        <f t="array" ref="CE742">IF(P742="","",
IF(INDEX(Settings!$H:$H,MATCH(CE$1,Settings!$G:$G,0))=TRUE,
100-100*(P742-MINIFS(P:P,$E:$E,$E742))/(MAXIFS(P:P,$E:$E,$E742)-MINIFS(P:P,$E:$E,$E742)),
100*(P742-MINIFS(P:P,$E:$E,$E742))/(MAXIFS(P:P,$E:$E,$E742)-MINIFS(P:P,$E:$E,$E742))))</f>
        <v/>
      </c>
      <c r="CF742" s="232" t="str">
        <f t="array" ref="CF742">IF(Q742="","",
IF(INDEX(Settings!$H:$H,MATCH(CF$1,Settings!$G:$G,0))=TRUE,
100-100*(Q742-MINIFS(Q:Q,$E:$E,$E742))/(MAXIFS(Q:Q,$E:$E,$E742)-MINIFS(Q:Q,$E:$E,$E742)),
100*(Q742-MINIFS(Q:Q,$E:$E,$E742))/(MAXIFS(Q:Q,$E:$E,$E742)-MINIFS(Q:Q,$E:$E,$E742))))</f>
        <v/>
      </c>
      <c r="CG742" s="232" t="str">
        <f t="array" ref="CG742">IF(R742="","",
IF(INDEX(Settings!$H:$H,MATCH(CG$1,Settings!$G:$G,0))=TRUE,
100-100*(R742-MINIFS(R:R,$E:$E,$E742))/(MAXIFS(R:R,$E:$E,$E742)-MINIFS(R:R,$E:$E,$E742)),
100*(R742-MINIFS(R:R,$E:$E,$E742))/(MAXIFS(R:R,$E:$E,$E742)-MINIFS(R:R,$E:$E,$E742))))</f>
        <v/>
      </c>
      <c r="CH742" s="232" t="str">
        <f t="array" ref="CH742">IF(S742="","",
IF(INDEX(Settings!$H:$H,MATCH(CH$1,Settings!$G:$G,0))=TRUE,
100-100*(S742-MINIFS(S:S,$E:$E,$E742))/(MAXIFS(S:S,$E:$E,$E742)-MINIFS(S:S,$E:$E,$E742)),
100*(S742-MINIFS(S:S,$E:$E,$E742))/(MAXIFS(S:S,$E:$E,$E742)-MINIFS(S:S,$E:$E,$E742))))</f>
        <v/>
      </c>
      <c r="CI742" s="232" t="str">
        <f t="array" ref="CI742">IF(T742="","",
IF(INDEX(Settings!$H:$H,MATCH(CI$1,Settings!$G:$G,0))=TRUE,
100-100*(T742-MINIFS(T:T,$E:$E,$E742))/(MAXIFS(T:T,$E:$E,$E742)-MINIFS(T:T,$E:$E,$E742)),
100*(T742-MINIFS(T:T,$E:$E,$E742))/(MAXIFS(T:T,$E:$E,$E742)-MINIFS(T:T,$E:$E,$E742))))</f>
        <v/>
      </c>
      <c r="CJ742" s="232" t="str">
        <f t="array" ref="CJ742">IF(U742="","",
IF(INDEX(Settings!$H:$H,MATCH(CJ$1,Settings!$G:$G,0))=TRUE,
100-100*(U742-MINIFS(U:U,$E:$E,$E742))/(MAXIFS(U:U,$E:$E,$E742)-MINIFS(U:U,$E:$E,$E742)),
100*(U742-MINIFS(U:U,$E:$E,$E742))/(MAXIFS(U:U,$E:$E,$E742)-MINIFS(U:U,$E:$E,$E742))))</f>
        <v/>
      </c>
      <c r="CK742" s="232" t="str">
        <f t="array" ref="CK742">IF(V742="","",
IF(INDEX(Settings!$H:$H,MATCH(CK$1,Settings!$G:$G,0))=TRUE,
100-100*(V742-MINIFS(V:V,$E:$E,$E742))/(MAXIFS(V:V,$E:$E,$E742)-MINIFS(V:V,$E:$E,$E742)),
100*(V742-MINIFS(V:V,$E:$E,$E742))/(MAXIFS(V:V,$E:$E,$E742)-MINIFS(V:V,$E:$E,$E742))))</f>
        <v/>
      </c>
      <c r="CL742" s="232" t="str">
        <f t="array" ref="CL742">IF(W742="","",
IF(INDEX(Settings!$H:$H,MATCH(CL$1,Settings!$G:$G,0))=TRUE,
100-100*(W742-MINIFS(W:W,$E:$E,$E742))/(MAXIFS(W:W,$E:$E,$E742)-MINIFS(W:W,$E:$E,$E742)),
100*(W742-MINIFS(W:W,$E:$E,$E742))/(MAXIFS(W:W,$E:$E,$E742)-MINIFS(W:W,$E:$E,$E742))))</f>
        <v/>
      </c>
      <c r="CM742" s="232" t="str">
        <f t="array" ref="CM742">IF(X742="","",
IF(INDEX(Settings!$H:$H,MATCH(CM$1,Settings!$G:$G,0))=TRUE,
100-100*(X742-MINIFS(X:X,$E:$E,$E742))/(MAXIFS(X:X,$E:$E,$E742)-MINIFS(X:X,$E:$E,$E742)),
100*(X742-MINIFS(X:X,$E:$E,$E742))/(MAXIFS(X:X,$E:$E,$E742)-MINIFS(X:X,$E:$E,$E742))))</f>
        <v/>
      </c>
      <c r="CN742" s="232" t="str">
        <f t="array" ref="CN742">IF(Y742="","",
IF(INDEX(Settings!$H:$H,MATCH(CN$1,Settings!$G:$G,0))=TRUE,
100-100*(Y742-MINIFS(Y:Y,$E:$E,$E742))/(MAXIFS(Y:Y,$E:$E,$E742)-MINIFS(Y:Y,$E:$E,$E742)),
100*(Y742-MINIFS(Y:Y,$E:$E,$E742))/(MAXIFS(Y:Y,$E:$E,$E742)-MINIFS(Y:Y,$E:$E,$E742))))</f>
        <v/>
      </c>
      <c r="CO742" s="232" t="str">
        <f t="array" ref="CO742">IF(Z742="","",
IF(INDEX(Settings!$H:$H,MATCH(CO$1,Settings!$G:$G,0))=TRUE,
100-100*(Z742-MINIFS(Z:Z,$E:$E,$E742))/(MAXIFS(Z:Z,$E:$E,$E742)-MINIFS(Z:Z,$E:$E,$E742)),
100*(Z742-MINIFS(Z:Z,$E:$E,$E742))/(MAXIFS(Z:Z,$E:$E,$E742)-MINIFS(Z:Z,$E:$E,$E742))))</f>
        <v/>
      </c>
      <c r="CP742" s="232" t="str">
        <f t="array" ref="CP742">IF(AA742="","",
IF(INDEX(Settings!$H:$H,MATCH(CP$1,Settings!$G:$G,0))=TRUE,
100-100*(AA742-MINIFS(AA:AA,$E:$E,$E742))/(MAXIFS(AA:AA,$E:$E,$E742)-MINIFS(AA:AA,$E:$E,$E742)),
100*(AA742-MINIFS(AA:AA,$E:$E,$E742))/(MAXIFS(AA:AA,$E:$E,$E742)-MINIFS(AA:AA,$E:$E,$E742))))</f>
        <v/>
      </c>
      <c r="CQ742" s="232" t="str">
        <f t="array" ref="CQ742">IF(AB742="","",
IF(INDEX(Settings!$H:$H,MATCH(CQ$1,Settings!$G:$G,0))=TRUE,
100-100*(AB742-MINIFS(AB:AB,$E:$E,$E742))/(MAXIFS(AB:AB,$E:$E,$E742)-MINIFS(AB:AB,$E:$E,$E742)),
100*(AB742-MINIFS(AB:AB,$E:$E,$E742))/(MAXIFS(AB:AB,$E:$E,$E742)-MINIFS(AB:AB,$E:$E,$E742))))</f>
        <v/>
      </c>
      <c r="CR742" s="232" t="str">
        <f t="array" ref="CR742">IF(AC742="","",
IF(INDEX(Settings!$H:$H,MATCH(CR$1,Settings!$G:$G,0))=TRUE,
100-100*(AC742-MINIFS(AC:AC,$E:$E,$E742))/(MAXIFS(AC:AC,$E:$E,$E742)-MINIFS(AC:AC,$E:$E,$E742)),
100*(AC742-MINIFS(AC:AC,$E:$E,$E742))/(MAXIFS(AC:AC,$E:$E,$E742)-MINIFS(AC:AC,$E:$E,$E742))))</f>
        <v/>
      </c>
      <c r="CS742" s="232" t="str">
        <f t="array" ref="CS742">IF(AD742="","",
IF(INDEX(Settings!$H:$H,MATCH(CS$1,Settings!$G:$G,0))=TRUE,
100-100*(AD742-MINIFS(AD:AD,$E:$E,$E742))/(MAXIFS(AD:AD,$E:$E,$E742)-MINIFS(AD:AD,$E:$E,$E742)),
100*(AD742-MINIFS(AD:AD,$E:$E,$E742))/(MAXIFS(AD:AD,$E:$E,$E742)-MINIFS(AD:AD,$E:$E,$E742))))</f>
        <v/>
      </c>
      <c r="CT742" s="232" t="str">
        <f t="array" ref="CT742">IF(AE742="","",
IF(INDEX(Settings!$H:$H,MATCH(CT$1,Settings!$G:$G,0))=TRUE,
100-100*(AE742-MINIFS(AE:AE,$E:$E,$E742))/(MAXIFS(AE:AE,$E:$E,$E742)-MINIFS(AE:AE,$E:$E,$E742)),
100*(AE742-MINIFS(AE:AE,$E:$E,$E742))/(MAXIFS(AE:AE,$E:$E,$E742)-MINIFS(AE:AE,$E:$E,$E742))))</f>
        <v/>
      </c>
      <c r="CU742" s="232" t="str">
        <f t="array" ref="CU742">IF(AF742="","",
IF(INDEX(Settings!$H:$H,MATCH(CU$1,Settings!$G:$G,0))=TRUE,
100-100*(AF742-MINIFS(AF:AF,$E:$E,$E742))/(MAXIFS(AF:AF,$E:$E,$E742)-MINIFS(AF:AF,$E:$E,$E742)),
100*(AF742-MINIFS(AF:AF,$E:$E,$E742))/(MAXIFS(AF:AF,$E:$E,$E742)-MINIFS(AF:AF,$E:$E,$E742))))</f>
        <v/>
      </c>
      <c r="CV742" s="232" t="str">
        <f t="array" ref="CV742">IF(AG742="","",
IF(INDEX(Settings!$H:$H,MATCH(CV$1,Settings!$G:$G,0))=TRUE,
100-100*(AG742-MINIFS(AG:AG,$E:$E,$E742))/(MAXIFS(AG:AG,$E:$E,$E742)-MINIFS(AG:AG,$E:$E,$E742)),
100*(AG742-MINIFS(AG:AG,$E:$E,$E742))/(MAXIFS(AG:AG,$E:$E,$E742)-MINIFS(AG:AG,$E:$E,$E742))))</f>
        <v/>
      </c>
      <c r="CW742" s="232" t="str">
        <f t="array" ref="CW742">IF(AH742="","",
IF(INDEX(Settings!$H:$H,MATCH(CW$1,Settings!$G:$G,0))=TRUE,
100-100*(AH742-MINIFS(AH:AH,$E:$E,$E742))/(MAXIFS(AH:AH,$E:$E,$E742)-MINIFS(AH:AH,$E:$E,$E742)),
100*(AH742-MINIFS(AH:AH,$E:$E,$E742))/(MAXIFS(AH:AH,$E:$E,$E742)-MINIFS(AH:AH,$E:$E,$E742))))</f>
        <v/>
      </c>
      <c r="CX742" s="232" t="str">
        <f t="array" ref="CX742">IF(AI742="","",
IF(INDEX(Settings!$H:$H,MATCH(CX$1,Settings!$G:$G,0))=TRUE,
100-100*(AI742-MINIFS(AI:AI,$E:$E,$E742))/(MAXIFS(AI:AI,$E:$E,$E742)-MINIFS(AI:AI,$E:$E,$E742)),
100*(AI742-MINIFS(AI:AI,$E:$E,$E742))/(MAXIFS(AI:AI,$E:$E,$E742)-MINIFS(AI:AI,$E:$E,$E742))))</f>
        <v/>
      </c>
      <c r="CY742" s="232" t="str">
        <f t="array" ref="CY742">IF(AJ742="","",
IF(INDEX(Settings!$H:$H,MATCH(CY$1,Settings!$G:$G,0))=TRUE,
100-100*(AJ742-MINIFS(AJ:AJ,$E:$E,$E742))/(MAXIFS(AJ:AJ,$E:$E,$E742)-MINIFS(AJ:AJ,$E:$E,$E742)),
100*(AJ742-MINIFS(AJ:AJ,$E:$E,$E742))/(MAXIFS(AJ:AJ,$E:$E,$E742)-MINIFS(AJ:AJ,$E:$E,$E742))))</f>
        <v/>
      </c>
      <c r="CZ742" s="232" t="str">
        <f t="array" ref="CZ742">IF(AK742="","",
IF(INDEX(Settings!$H:$H,MATCH(CZ$1,Settings!$G:$G,0))=TRUE,
100-100*(AK742-MINIFS(AK:AK,$E:$E,$E742))/(MAXIFS(AK:AK,$E:$E,$E742)-MINIFS(AK:AK,$E:$E,$E742)),
100*(AK742-MINIFS(AK:AK,$E:$E,$E742))/(MAXIFS(AK:AK,$E:$E,$E742)-MINIFS(AK:AK,$E:$E,$E742))))</f>
        <v/>
      </c>
      <c r="DA742" s="232" t="str">
        <f t="array" ref="DA742">IF(AL742="","",
IF(INDEX(Settings!$H:$H,MATCH(DA$1,Settings!$G:$G,0))=TRUE,
100-100*(AL742-MINIFS(AL:AL,$E:$E,$E742))/(MAXIFS(AL:AL,$E:$E,$E742)-MINIFS(AL:AL,$E:$E,$E742)),
100*(AL742-MINIFS(AL:AL,$E:$E,$E742))/(MAXIFS(AL:AL,$E:$E,$E742)-MINIFS(AL:AL,$E:$E,$E742))))</f>
        <v/>
      </c>
      <c r="DB742" s="232" t="str">
        <f t="array" ref="DB742">IF(AM742="","",
IF(INDEX(Settings!$H:$H,MATCH(DB$1,Settings!$G:$G,0))=TRUE,
100-100*(AM742-MINIFS(AM:AM,$E:$E,$E742))/(MAXIFS(AM:AM,$E:$E,$E742)-MINIFS(AM:AM,$E:$E,$E742)),
100*(AM742-MINIFS(AM:AM,$E:$E,$E742))/(MAXIFS(AM:AM,$E:$E,$E742)-MINIFS(AM:AM,$E:$E,$E742))))</f>
        <v/>
      </c>
      <c r="DC742" s="232" t="str">
        <f t="array" ref="DC742">IF(AN742="","",
IF(INDEX(Settings!$H:$H,MATCH(DC$1,Settings!$G:$G,0))=TRUE,
100-100*(AN742-MINIFS(AN:AN,$E:$E,$E742))/(MAXIFS(AN:AN,$E:$E,$E742)-MINIFS(AN:AN,$E:$E,$E742)),
100*(AN742-MINIFS(AN:AN,$E:$E,$E742))/(MAXIFS(AN:AN,$E:$E,$E742)-MINIFS(AN:AN,$E:$E,$E742))))</f>
        <v/>
      </c>
      <c r="DD742" s="232" t="str">
        <f t="array" ref="DD742">IF(AO742="","",
IF(INDEX(Settings!$H:$H,MATCH(DD$1,Settings!$G:$G,0))=TRUE,
100-100*(AO742-MINIFS(AO:AO,$E:$E,$E742))/(MAXIFS(AO:AO,$E:$E,$E742)-MINIFS(AO:AO,$E:$E,$E742)),
100*(AO742-MINIFS(AO:AO,$E:$E,$E742))/(MAXIFS(AO:AO,$E:$E,$E742)-MINIFS(AO:AO,$E:$E,$E742))))</f>
        <v/>
      </c>
      <c r="DE742" s="232" t="str">
        <f t="array" ref="DE742">IF(AP742="","",
IF(INDEX(Settings!$H:$H,MATCH(DE$1,Settings!$G:$G,0))=TRUE,
100-100*(AP742-MINIFS(AP:AP,$E:$E,$E742))/(MAXIFS(AP:AP,$E:$E,$E742)-MINIFS(AP:AP,$E:$E,$E742)),
100*(AP742-MINIFS(AP:AP,$E:$E,$E742))/(MAXIFS(AP:AP,$E:$E,$E742)-MINIFS(AP:AP,$E:$E,$E742))))</f>
        <v/>
      </c>
      <c r="DF742" s="232" t="str">
        <f t="array" ref="DF742">IF(AQ742="","",
IF(INDEX(Settings!$H:$H,MATCH(DF$1,Settings!$G:$G,0))=TRUE,
100-100*(AQ742-MINIFS(AQ:AQ,$E:$E,$E742))/(MAXIFS(AQ:AQ,$E:$E,$E742)-MINIFS(AQ:AQ,$E:$E,$E742)),
100*(AQ742-MINIFS(AQ:AQ,$E:$E,$E742))/(MAXIFS(AQ:AQ,$E:$E,$E742)-MINIFS(AQ:AQ,$E:$E,$E742))))</f>
        <v/>
      </c>
      <c r="DG742" s="232" t="str">
        <f t="array" ref="DG742">IF(AR742="","",
IF(INDEX(Settings!$H:$H,MATCH(DG$1,Settings!$G:$G,0))=TRUE,
100-100*(AR742-MINIFS(AR:AR,$E:$E,$E742))/(MAXIFS(AR:AR,$E:$E,$E742)-MINIFS(AR:AR,$E:$E,$E742)),
100*(AR742-MINIFS(AR:AR,$E:$E,$E742))/(MAXIFS(AR:AR,$E:$E,$E742)-MINIFS(AR:AR,$E:$E,$E742))))</f>
        <v/>
      </c>
      <c r="DH742" s="232" t="str">
        <f t="array" ref="DH742">IF(AS742="","",
IF(INDEX(Settings!$H:$H,MATCH(DH$1,Settings!$G:$G,0))=TRUE,
100-100*(AS742-MINIFS(AS:AS,$E:$E,$E742))/(MAXIFS(AS:AS,$E:$E,$E742)-MINIFS(AS:AS,$E:$E,$E742)),
100*(AS742-MINIFS(AS:AS,$E:$E,$E742))/(MAXIFS(AS:AS,$E:$E,$E742)-MINIFS(AS:AS,$E:$E,$E742))))</f>
        <v/>
      </c>
      <c r="DI742" s="232" t="str">
        <f t="array" ref="DI742">IF(AT742="","",
IF(INDEX(Settings!$H:$H,MATCH(DI$1,Settings!$G:$G,0))=TRUE,
100-100*(AT742-MINIFS(AT:AT,$E:$E,$E742))/(MAXIFS(AT:AT,$E:$E,$E742)-MINIFS(AT:AT,$E:$E,$E742)),
100*(AT742-MINIFS(AT:AT,$E:$E,$E742))/(MAXIFS(AT:AT,$E:$E,$E742)-MINIFS(AT:AT,$E:$E,$E742))))</f>
        <v/>
      </c>
      <c r="DJ742" s="232" t="str">
        <f t="array" ref="DJ742">IF(AU742="","",
IF(INDEX(Settings!$H:$H,MATCH(DJ$1,Settings!$G:$G,0))=TRUE,
100-100*(AU742-MINIFS(AU:AU,$E:$E,$E742))/(MAXIFS(AU:AU,$E:$E,$E742)-MINIFS(AU:AU,$E:$E,$E742)),
100*(AU742-MINIFS(AU:AU,$E:$E,$E742))/(MAXIFS(AU:AU,$E:$E,$E742)-MINIFS(AU:AU,$E:$E,$E742))))</f>
        <v/>
      </c>
      <c r="DK742" s="232" t="str">
        <f t="array" ref="DK742">IF(AV742="","",
IF(INDEX(Settings!$H:$H,MATCH(DK$1,Settings!$G:$G,0))=TRUE,
100-100*(AV742-MINIFS(AV:AV,$E:$E,$E742))/(MAXIFS(AV:AV,$E:$E,$E742)-MINIFS(AV:AV,$E:$E,$E742)),
100*(AV742-MINIFS(AV:AV,$E:$E,$E742))/(MAXIFS(AV:AV,$E:$E,$E742)-MINIFS(AV:AV,$E:$E,$E742))))</f>
        <v/>
      </c>
      <c r="DL742" s="232" t="str">
        <f t="array" ref="DL742">IF(AW742="","",
IF(INDEX(Settings!$H:$H,MATCH(DL$1,Settings!$G:$G,0))=TRUE,
100-100*(AW742-MINIFS(AW:AW,$E:$E,$E742))/(MAXIFS(AW:AW,$E:$E,$E742)-MINIFS(AW:AW,$E:$E,$E742)),
100*(AW742-MINIFS(AW:AW,$E:$E,$E742))/(MAXIFS(AW:AW,$E:$E,$E742)-MINIFS(AW:AW,$E:$E,$E742))))</f>
        <v/>
      </c>
      <c r="DM742" s="232" t="str">
        <f t="array" ref="DM742">IF(AX742="","",
IF(INDEX(Settings!$H:$H,MATCH(DM$1,Settings!$G:$G,0))=TRUE,
100-100*(AX742-MINIFS(AX:AX,$E:$E,$E742))/(MAXIFS(AX:AX,$E:$E,$E742)-MINIFS(AX:AX,$E:$E,$E742)),
100*(AX742-MINIFS(AX:AX,$E:$E,$E742))/(MAXIFS(AX:AX,$E:$E,$E742)-MINIFS(AX:AX,$E:$E,$E742))))</f>
        <v/>
      </c>
      <c r="DN742" s="232" t="str">
        <f t="array" ref="DN742">IF(AY742="","",
IF(INDEX(Settings!$H:$H,MATCH(DN$1,Settings!$G:$G,0))=TRUE,
100-100*(AY742-MINIFS(AY:AY,$E:$E,$E742))/(MAXIFS(AY:AY,$E:$E,$E742)-MINIFS(AY:AY,$E:$E,$E742)),
100*(AY742-MINIFS(AY:AY,$E:$E,$E742))/(MAXIFS(AY:AY,$E:$E,$E742)-MINIFS(AY:AY,$E:$E,$E742))))</f>
        <v/>
      </c>
      <c r="DO742" s="232" t="str">
        <f t="array" ref="DO742">IF(AZ742="","",
IF(INDEX(Settings!$H:$H,MATCH(DO$1,Settings!$G:$G,0))=TRUE,
100-100*(AZ742-MINIFS(AZ:AZ,$E:$E,$E742))/(MAXIFS(AZ:AZ,$E:$E,$E742)-MINIFS(AZ:AZ,$E:$E,$E742)),
100*(AZ742-MINIFS(AZ:AZ,$E:$E,$E742))/(MAXIFS(AZ:AZ,$E:$E,$E742)-MINIFS(AZ:AZ,$E:$E,$E742))))</f>
        <v/>
      </c>
      <c r="DP742" s="232" t="str">
        <f t="array" ref="DP742">IF(BA742="","",
IF(INDEX(Settings!$H:$H,MATCH(DP$1,Settings!$G:$G,0))=TRUE,
100-100*(BA742-MINIFS(BA:BA,$E:$E,$E742))/(MAXIFS(BA:BA,$E:$E,$E742)-MINIFS(BA:BA,$E:$E,$E742)),
100*(BA742-MINIFS(BA:BA,$E:$E,$E742))/(MAXIFS(BA:BA,$E:$E,$E742)-MINIFS(BA:BA,$E:$E,$E742))))</f>
        <v/>
      </c>
      <c r="DQ742" s="232" t="str">
        <f t="array" ref="DQ742">IF(BB742="","",
IF(INDEX(Settings!$H:$H,MATCH(DQ$1,Settings!$G:$G,0))=TRUE,
100-100*(BB742-MINIFS(BB:BB,$E:$E,$E742))/(MAXIFS(BB:BB,$E:$E,$E742)-MINIFS(BB:BB,$E:$E,$E742)),
100*(BB742-MINIFS(BB:BB,$E:$E,$E742))/(MAXIFS(BB:BB,$E:$E,$E742)-MINIFS(BB:BB,$E:$E,$E742))))</f>
        <v/>
      </c>
      <c r="DR742" s="232" t="str">
        <f t="array" ref="DR742">IF(BC742="","",
IF(INDEX(Settings!$H:$H,MATCH(DR$1,Settings!$G:$G,0))=TRUE,
100-100*(BC742-MINIFS(BC:BC,$E:$E,$E742))/(MAXIFS(BC:BC,$E:$E,$E742)-MINIFS(BC:BC,$E:$E,$E742)),
100*(BC742-MINIFS(BC:BC,$E:$E,$E742))/(MAXIFS(BC:BC,$E:$E,$E742)-MINIFS(BC:BC,$E:$E,$E742))))</f>
        <v/>
      </c>
      <c r="DS742" s="232" t="str">
        <f t="array" ref="DS742">IF(BD742="","",
IF(INDEX(Settings!$H:$H,MATCH(DS$1,Settings!$G:$G,0))=TRUE,
100-100*(BD742-MINIFS(BD:BD,$E:$E,$E742))/(MAXIFS(BD:BD,$E:$E,$E742)-MINIFS(BD:BD,$E:$E,$E742)),
100*(BD742-MINIFS(BD:BD,$E:$E,$E742))/(MAXIFS(BD:BD,$E:$E,$E742)-MINIFS(BD:BD,$E:$E,$E742))))</f>
        <v/>
      </c>
      <c r="DT742" s="232" t="str">
        <f t="array" ref="DT742">IF(BE742="","",
IF(INDEX(Settings!$H:$H,MATCH(DT$1,Settings!$G:$G,0))=TRUE,
100-100*(BE742-MINIFS(BE:BE,$E:$E,$E742))/(MAXIFS(BE:BE,$E:$E,$E742)-MINIFS(BE:BE,$E:$E,$E742)),
100*(BE742-MINIFS(BE:BE,$E:$E,$E742))/(MAXIFS(BE:BE,$E:$E,$E742)-MINIFS(BE:BE,$E:$E,$E742))))</f>
        <v/>
      </c>
      <c r="DU742" s="232" t="str">
        <f t="array" ref="DU742">IF(BF742="","",
IF(INDEX(Settings!$H:$H,MATCH(DU$1,Settings!$G:$G,0))=TRUE,
100-100*(BF742-MINIFS(BF:BF,$E:$E,$E742))/(MAXIFS(BF:BF,$E:$E,$E742)-MINIFS(BF:BF,$E:$E,$E742)),
100*(BF742-MINIFS(BF:BF,$E:$E,$E742))/(MAXIFS(BF:BF,$E:$E,$E742)-MINIFS(BF:BF,$E:$E,$E742))))</f>
        <v/>
      </c>
      <c r="DV742" s="232" t="str">
        <f t="array" ref="DV742">IF(BG742="","",
IF(INDEX(Settings!$H:$H,MATCH(DV$1,Settings!$G:$G,0))=TRUE,
100-100*(BG742-MINIFS(BG:BG,$E:$E,$E742))/(MAXIFS(BG:BG,$E:$E,$E742)-MINIFS(BG:BG,$E:$E,$E742)),
100*(BG742-MINIFS(BG:BG,$E:$E,$E742))/(MAXIFS(BG:BG,$E:$E,$E742)-MINIFS(BG:BG,$E:$E,$E742))))</f>
        <v/>
      </c>
      <c r="DW742" s="232" t="str">
        <f t="array" ref="DW742">IF(BH742="","",
IF(INDEX(Settings!$H:$H,MATCH(DW$1,Settings!$G:$G,0))=TRUE,
100-100*(BH742-MINIFS(BH:BH,$E:$E,$E742))/(MAXIFS(BH:BH,$E:$E,$E742)-MINIFS(BH:BH,$E:$E,$E742)),
100*(BH742-MINIFS(BH:BH,$E:$E,$E742))/(MAXIFS(BH:BH,$E:$E,$E742)-MINIFS(BH:BH,$E:$E,$E742))))</f>
        <v/>
      </c>
      <c r="DX742" s="232" t="str">
        <f t="array" ref="DX742">IF(BI742="","",
IF(INDEX(Settings!$H:$H,MATCH(DX$1,Settings!$G:$G,0))=TRUE,
100-100*(BI742-MINIFS(BI:BI,$E:$E,$E742))/(MAXIFS(BI:BI,$E:$E,$E742)-MINIFS(BI:BI,$E:$E,$E742)),
100*(BI742-MINIFS(BI:BI,$E:$E,$E742))/(MAXIFS(BI:BI,$E:$E,$E742)-MINIFS(BI:BI,$E:$E,$E742))))</f>
        <v/>
      </c>
      <c r="DY742" s="232" t="str">
        <f t="array" ref="DY742">IF(BJ742="","",
IF(INDEX(Settings!$H:$H,MATCH(DY$1,Settings!$G:$G,0))=TRUE,
100-100*(BJ742-MINIFS(BJ:BJ,$E:$E,$E742))/(MAXIFS(BJ:BJ,$E:$E,$E742)-MINIFS(BJ:BJ,$E:$E,$E742)),
100*(BJ742-MINIFS(BJ:BJ,$E:$E,$E742))/(MAXIFS(BJ:BJ,$E:$E,$E742)-MINIFS(BJ:BJ,$E:$E,$E742))))</f>
        <v/>
      </c>
      <c r="DZ742" s="234"/>
      <c r="EA742" s="234"/>
      <c r="EB742" s="234" t="str">
        <f t="shared" si="8"/>
        <v/>
      </c>
      <c r="EC742" s="234" t="str">
        <f t="shared" si="9"/>
        <v/>
      </c>
      <c r="ED742" s="234" t="str">
        <f t="shared" si="10"/>
        <v/>
      </c>
      <c r="EE742" s="234" t="str">
        <f t="shared" si="11"/>
        <v/>
      </c>
      <c r="EF742" s="234" t="str">
        <f t="shared" si="12"/>
        <v/>
      </c>
      <c r="EG742" s="234" t="str">
        <f t="shared" si="13"/>
        <v/>
      </c>
      <c r="EH742" s="234"/>
      <c r="EI742" s="234"/>
      <c r="EJ742" s="234"/>
      <c r="EK742" s="234"/>
      <c r="EL742" s="234"/>
      <c r="EM742" s="234"/>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3" t="str">
        <f t="shared" si="14"/>
        <v/>
      </c>
      <c r="N743" s="49"/>
      <c r="O743" s="49"/>
      <c r="P743" s="49"/>
      <c r="Q743" s="49"/>
      <c r="R743" s="49"/>
      <c r="S743" s="222" t="str">
        <f>IFERROR(VLOOKUP(AF743, 'YOYO IR Scores'!A:C, 3, FALSE), "")
</f>
        <v/>
      </c>
      <c r="T743" s="49"/>
      <c r="U743" s="49"/>
      <c r="V743" s="49"/>
      <c r="W743" s="49"/>
      <c r="X743" s="224" t="str">
        <f t="shared" si="4"/>
        <v/>
      </c>
      <c r="Y743" s="225" t="str">
        <f t="shared" si="5"/>
        <v/>
      </c>
      <c r="Z743" s="225" t="str">
        <f t="shared" si="6"/>
        <v/>
      </c>
      <c r="AA743" s="224" t="str">
        <f t="shared" si="7"/>
        <v/>
      </c>
      <c r="AB743" s="223"/>
      <c r="AC743" s="223"/>
      <c r="AD743" s="223"/>
      <c r="AE743" s="223" t="str">
        <f>IFERROR(VLOOKUP(AF743, 'YOYO IR Scores'!A:C, 2, FALSE), "")</f>
        <v/>
      </c>
      <c r="AF743" s="223"/>
      <c r="AG743" s="223"/>
      <c r="AH743" s="223"/>
      <c r="AI743" s="223"/>
      <c r="AJ743" s="223"/>
      <c r="AK743" s="223"/>
      <c r="AL743" s="223"/>
      <c r="AM743" s="223"/>
      <c r="AN743" s="223"/>
      <c r="AO743" s="223"/>
      <c r="AP743" s="223"/>
      <c r="AQ743" s="223"/>
      <c r="AR743" s="223"/>
      <c r="AS743" s="223"/>
      <c r="AT743" s="223"/>
      <c r="AU743" s="223"/>
      <c r="AV743" s="223"/>
      <c r="AW743" s="223"/>
      <c r="AX743" s="223"/>
      <c r="AY743" s="223"/>
      <c r="AZ743" s="223"/>
      <c r="BA743" s="223"/>
      <c r="BB743" s="223"/>
      <c r="BC743" s="223"/>
      <c r="BD743" s="223"/>
      <c r="BE743" s="223"/>
      <c r="BF743" s="223"/>
      <c r="BG743" s="223"/>
      <c r="BH743" s="223"/>
      <c r="BI743" s="223"/>
      <c r="BJ743" s="223"/>
      <c r="BK743" s="223" t="str">
        <f t="array" ref="BK743">IF(J743="","",
IF(INDEX(Settings!$H:$H,MATCH(BY$1,Settings!$G:$G,0))=TRUE,
100-100*(J743-MIN(J:J))/(MAX(J:J)-MIN(J:J)),
100*(J743-MIN(J:J))/(MAX(J:J)-MIN(J:J))))</f>
        <v/>
      </c>
      <c r="BL743" s="223" t="str">
        <f t="array" ref="BL743">IF(J743="","",
IF(INDEX(Settings!$H:$H,MATCH(BY$1,Settings!$G:$G,0))=TRUE,
100-100*(J743-MINIFS(J:J,$E:$E,$E743))/(MAXIFS(J:J,$E:$E,$E743)-MINIFS(J:J,$E:$E,$E743)),
100*(J743-MINIFS(J:J,$E:$E,$E743))/(MAXIFS(J:J,$E:$E,$E743)-MINIFS(J:J,$E:$E,$E743))))</f>
        <v/>
      </c>
      <c r="BM743" s="223"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4" t="str">
        <f t="array" ref="BQ743">IF(J743="","",
IF(INDEX(Settings!$H:$H,MATCH(BY$1,Settings!$G:$G,0))=TRUE,
-1*(J743-AVERAGE(J:J))/STDEV(J:J),
(J743-AVERAGE(J:J))/STDEV(J:J)))</f>
        <v/>
      </c>
      <c r="BR743" s="224" t="str">
        <f>IFERROR(__xludf.DUMMYFUNCTION("IF(J743="""","""",
IF(INDEX(Settings!$H:$H,MATCH(BY$1,Settings!$G:$G,0))=TRUE,
-1*(J743-AVERAGEIFS(J:J,$E:$E,$E743))/STDEV(FILTER(J:J,$E:$E=$E743)),
(J743-AVERAGEIFS(J:J,$E:$E,$E743))/STDEV(FILTER(J:J,$E:$E=$E743))))"),"")</f>
        <v/>
      </c>
      <c r="BS743" s="224"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3" t="str">
        <f t="array" ref="BY743">IF(J743="","",
IF(INDEX(Settings!$H:$H,MATCH(BY$1,Settings!$G:$G,0))=TRUE,
100-100*(J743-MINIFS(J:J,$E:$E,$E743))/(MAXIFS(J:J,$E:$E,$E743)-MINIFS(J:J,$E:$E,$E743)),
100*(J743-MINIFS(J:J,$E:$E,$E743))/(MAXIFS(J:J,$E:$E,$E743)-MINIFS(J:J,$E:$E,$E743))))</f>
        <v/>
      </c>
      <c r="BZ743" s="223" t="str">
        <f t="array" ref="BZ743">IF(K743="","",
IF(INDEX(Settings!$H:$H,MATCH(BZ$1,Settings!$G:$G,0))=TRUE,
100-100*(K743-MINIFS(K:K,$E:$E,$E743))/(MAXIFS(K:K,$E:$E,$E743)-MINIFS(K:K,$E:$E,$E743)),
100*(K743-MINIFS(K:K,$E:$E,$E743))/(MAXIFS(K:K,$E:$E,$E743)-MINIFS(K:K,$E:$E,$E743))))</f>
        <v/>
      </c>
      <c r="CA743" s="223" t="str">
        <f t="array" ref="CA743">IF(L743="","",
IF(INDEX(Settings!$H:$H,MATCH(CA$1,Settings!$G:$G,0))=TRUE,
100-100*(L743-MINIFS(L:L,$E:$E,$E743))/(MAXIFS(L:L,$E:$E,$E743)-MINIFS(L:L,$E:$E,$E743)),
100*(L743-MINIFS(L:L,$E:$E,$E743))/(MAXIFS(L:L,$E:$E,$E743)-MINIFS(L:L,$E:$E,$E743))))</f>
        <v/>
      </c>
      <c r="CB743" s="223" t="str">
        <f t="array" ref="CB743">IF(M743="","",
IF(INDEX(Settings!$H:$H,MATCH(CB$1,Settings!$G:$G,0))=TRUE,
100-100*(M743-MINIFS(M:M,$E:$E,$E743))/(MAXIFS(M:M,$E:$E,$E743)-MINIFS(M:M,$E:$E,$E743)),
100*(M743-MINIFS(M:M,$E:$E,$E743))/(MAXIFS(M:M,$E:$E,$E743)-MINIFS(M:M,$E:$E,$E743))))</f>
        <v/>
      </c>
      <c r="CC743" s="223" t="str">
        <f t="array" ref="CC743">IF(N743="","",
IF(INDEX(Settings!$H:$H,MATCH(CC$1,Settings!$G:$G,0))=TRUE,
100-100*(N743-MINIFS(N:N,$E:$E,$E743))/(MAXIFS(N:N,$E:$E,$E743)-MINIFS(N:N,$E:$E,$E743)),
100*(N743-MINIFS(N:N,$E:$E,$E743))/(MAXIFS(N:N,$E:$E,$E743)-MINIFS(N:N,$E:$E,$E743))))</f>
        <v/>
      </c>
      <c r="CD743" s="223" t="str">
        <f t="array" ref="CD743">IF(O743="","",
IF(INDEX(Settings!$H:$H,MATCH(CD$1,Settings!$G:$G,0))=TRUE,
100-100*(O743-MINIFS(O:O,$E:$E,$E743))/(MAXIFS(O:O,$E:$E,$E743)-MINIFS(O:O,$E:$E,$E743)),
100*(O743-MINIFS(O:O,$E:$E,$E743))/(MAXIFS(O:O,$E:$E,$E743)-MINIFS(O:O,$E:$E,$E743))))</f>
        <v/>
      </c>
      <c r="CE743" s="223" t="str">
        <f t="array" ref="CE743">IF(P743="","",
IF(INDEX(Settings!$H:$H,MATCH(CE$1,Settings!$G:$G,0))=TRUE,
100-100*(P743-MINIFS(P:P,$E:$E,$E743))/(MAXIFS(P:P,$E:$E,$E743)-MINIFS(P:P,$E:$E,$E743)),
100*(P743-MINIFS(P:P,$E:$E,$E743))/(MAXIFS(P:P,$E:$E,$E743)-MINIFS(P:P,$E:$E,$E743))))</f>
        <v/>
      </c>
      <c r="CF743" s="223" t="str">
        <f t="array" ref="CF743">IF(Q743="","",
IF(INDEX(Settings!$H:$H,MATCH(CF$1,Settings!$G:$G,0))=TRUE,
100-100*(Q743-MINIFS(Q:Q,$E:$E,$E743))/(MAXIFS(Q:Q,$E:$E,$E743)-MINIFS(Q:Q,$E:$E,$E743)),
100*(Q743-MINIFS(Q:Q,$E:$E,$E743))/(MAXIFS(Q:Q,$E:$E,$E743)-MINIFS(Q:Q,$E:$E,$E743))))</f>
        <v/>
      </c>
      <c r="CG743" s="223" t="str">
        <f t="array" ref="CG743">IF(R743="","",
IF(INDEX(Settings!$H:$H,MATCH(CG$1,Settings!$G:$G,0))=TRUE,
100-100*(R743-MINIFS(R:R,$E:$E,$E743))/(MAXIFS(R:R,$E:$E,$E743)-MINIFS(R:R,$E:$E,$E743)),
100*(R743-MINIFS(R:R,$E:$E,$E743))/(MAXIFS(R:R,$E:$E,$E743)-MINIFS(R:R,$E:$E,$E743))))</f>
        <v/>
      </c>
      <c r="CH743" s="223" t="str">
        <f t="array" ref="CH743">IF(S743="","",
IF(INDEX(Settings!$H:$H,MATCH(CH$1,Settings!$G:$G,0))=TRUE,
100-100*(S743-MINIFS(S:S,$E:$E,$E743))/(MAXIFS(S:S,$E:$E,$E743)-MINIFS(S:S,$E:$E,$E743)),
100*(S743-MINIFS(S:S,$E:$E,$E743))/(MAXIFS(S:S,$E:$E,$E743)-MINIFS(S:S,$E:$E,$E743))))</f>
        <v/>
      </c>
      <c r="CI743" s="223" t="str">
        <f t="array" ref="CI743">IF(T743="","",
IF(INDEX(Settings!$H:$H,MATCH(CI$1,Settings!$G:$G,0))=TRUE,
100-100*(T743-MINIFS(T:T,$E:$E,$E743))/(MAXIFS(T:T,$E:$E,$E743)-MINIFS(T:T,$E:$E,$E743)),
100*(T743-MINIFS(T:T,$E:$E,$E743))/(MAXIFS(T:T,$E:$E,$E743)-MINIFS(T:T,$E:$E,$E743))))</f>
        <v/>
      </c>
      <c r="CJ743" s="223" t="str">
        <f t="array" ref="CJ743">IF(U743="","",
IF(INDEX(Settings!$H:$H,MATCH(CJ$1,Settings!$G:$G,0))=TRUE,
100-100*(U743-MINIFS(U:U,$E:$E,$E743))/(MAXIFS(U:U,$E:$E,$E743)-MINIFS(U:U,$E:$E,$E743)),
100*(U743-MINIFS(U:U,$E:$E,$E743))/(MAXIFS(U:U,$E:$E,$E743)-MINIFS(U:U,$E:$E,$E743))))</f>
        <v/>
      </c>
      <c r="CK743" s="223" t="str">
        <f t="array" ref="CK743">IF(V743="","",
IF(INDEX(Settings!$H:$H,MATCH(CK$1,Settings!$G:$G,0))=TRUE,
100-100*(V743-MINIFS(V:V,$E:$E,$E743))/(MAXIFS(V:V,$E:$E,$E743)-MINIFS(V:V,$E:$E,$E743)),
100*(V743-MINIFS(V:V,$E:$E,$E743))/(MAXIFS(V:V,$E:$E,$E743)-MINIFS(V:V,$E:$E,$E743))))</f>
        <v/>
      </c>
      <c r="CL743" s="223" t="str">
        <f t="array" ref="CL743">IF(W743="","",
IF(INDEX(Settings!$H:$H,MATCH(CL$1,Settings!$G:$G,0))=TRUE,
100-100*(W743-MINIFS(W:W,$E:$E,$E743))/(MAXIFS(W:W,$E:$E,$E743)-MINIFS(W:W,$E:$E,$E743)),
100*(W743-MINIFS(W:W,$E:$E,$E743))/(MAXIFS(W:W,$E:$E,$E743)-MINIFS(W:W,$E:$E,$E743))))</f>
        <v/>
      </c>
      <c r="CM743" s="223" t="str">
        <f t="array" ref="CM743">IF(X743="","",
IF(INDEX(Settings!$H:$H,MATCH(CM$1,Settings!$G:$G,0))=TRUE,
100-100*(X743-MINIFS(X:X,$E:$E,$E743))/(MAXIFS(X:X,$E:$E,$E743)-MINIFS(X:X,$E:$E,$E743)),
100*(X743-MINIFS(X:X,$E:$E,$E743))/(MAXIFS(X:X,$E:$E,$E743)-MINIFS(X:X,$E:$E,$E743))))</f>
        <v/>
      </c>
      <c r="CN743" s="223" t="str">
        <f t="array" ref="CN743">IF(Y743="","",
IF(INDEX(Settings!$H:$H,MATCH(CN$1,Settings!$G:$G,0))=TRUE,
100-100*(Y743-MINIFS(Y:Y,$E:$E,$E743))/(MAXIFS(Y:Y,$E:$E,$E743)-MINIFS(Y:Y,$E:$E,$E743)),
100*(Y743-MINIFS(Y:Y,$E:$E,$E743))/(MAXIFS(Y:Y,$E:$E,$E743)-MINIFS(Y:Y,$E:$E,$E743))))</f>
        <v/>
      </c>
      <c r="CO743" s="223" t="str">
        <f t="array" ref="CO743">IF(Z743="","",
IF(INDEX(Settings!$H:$H,MATCH(CO$1,Settings!$G:$G,0))=TRUE,
100-100*(Z743-MINIFS(Z:Z,$E:$E,$E743))/(MAXIFS(Z:Z,$E:$E,$E743)-MINIFS(Z:Z,$E:$E,$E743)),
100*(Z743-MINIFS(Z:Z,$E:$E,$E743))/(MAXIFS(Z:Z,$E:$E,$E743)-MINIFS(Z:Z,$E:$E,$E743))))</f>
        <v/>
      </c>
      <c r="CP743" s="223" t="str">
        <f t="array" ref="CP743">IF(AA743="","",
IF(INDEX(Settings!$H:$H,MATCH(CP$1,Settings!$G:$G,0))=TRUE,
100-100*(AA743-MINIFS(AA:AA,$E:$E,$E743))/(MAXIFS(AA:AA,$E:$E,$E743)-MINIFS(AA:AA,$E:$E,$E743)),
100*(AA743-MINIFS(AA:AA,$E:$E,$E743))/(MAXIFS(AA:AA,$E:$E,$E743)-MINIFS(AA:AA,$E:$E,$E743))))</f>
        <v/>
      </c>
      <c r="CQ743" s="223" t="str">
        <f t="array" ref="CQ743">IF(AB743="","",
IF(INDEX(Settings!$H:$H,MATCH(CQ$1,Settings!$G:$G,0))=TRUE,
100-100*(AB743-MINIFS(AB:AB,$E:$E,$E743))/(MAXIFS(AB:AB,$E:$E,$E743)-MINIFS(AB:AB,$E:$E,$E743)),
100*(AB743-MINIFS(AB:AB,$E:$E,$E743))/(MAXIFS(AB:AB,$E:$E,$E743)-MINIFS(AB:AB,$E:$E,$E743))))</f>
        <v/>
      </c>
      <c r="CR743" s="223" t="str">
        <f t="array" ref="CR743">IF(AC743="","",
IF(INDEX(Settings!$H:$H,MATCH(CR$1,Settings!$G:$G,0))=TRUE,
100-100*(AC743-MINIFS(AC:AC,$E:$E,$E743))/(MAXIFS(AC:AC,$E:$E,$E743)-MINIFS(AC:AC,$E:$E,$E743)),
100*(AC743-MINIFS(AC:AC,$E:$E,$E743))/(MAXIFS(AC:AC,$E:$E,$E743)-MINIFS(AC:AC,$E:$E,$E743))))</f>
        <v/>
      </c>
      <c r="CS743" s="223" t="str">
        <f t="array" ref="CS743">IF(AD743="","",
IF(INDEX(Settings!$H:$H,MATCH(CS$1,Settings!$G:$G,0))=TRUE,
100-100*(AD743-MINIFS(AD:AD,$E:$E,$E743))/(MAXIFS(AD:AD,$E:$E,$E743)-MINIFS(AD:AD,$E:$E,$E743)),
100*(AD743-MINIFS(AD:AD,$E:$E,$E743))/(MAXIFS(AD:AD,$E:$E,$E743)-MINIFS(AD:AD,$E:$E,$E743))))</f>
        <v/>
      </c>
      <c r="CT743" s="223" t="str">
        <f t="array" ref="CT743">IF(AE743="","",
IF(INDEX(Settings!$H:$H,MATCH(CT$1,Settings!$G:$G,0))=TRUE,
100-100*(AE743-MINIFS(AE:AE,$E:$E,$E743))/(MAXIFS(AE:AE,$E:$E,$E743)-MINIFS(AE:AE,$E:$E,$E743)),
100*(AE743-MINIFS(AE:AE,$E:$E,$E743))/(MAXIFS(AE:AE,$E:$E,$E743)-MINIFS(AE:AE,$E:$E,$E743))))</f>
        <v/>
      </c>
      <c r="CU743" s="223" t="str">
        <f t="array" ref="CU743">IF(AF743="","",
IF(INDEX(Settings!$H:$H,MATCH(CU$1,Settings!$G:$G,0))=TRUE,
100-100*(AF743-MINIFS(AF:AF,$E:$E,$E743))/(MAXIFS(AF:AF,$E:$E,$E743)-MINIFS(AF:AF,$E:$E,$E743)),
100*(AF743-MINIFS(AF:AF,$E:$E,$E743))/(MAXIFS(AF:AF,$E:$E,$E743)-MINIFS(AF:AF,$E:$E,$E743))))</f>
        <v/>
      </c>
      <c r="CV743" s="223" t="str">
        <f t="array" ref="CV743">IF(AG743="","",
IF(INDEX(Settings!$H:$H,MATCH(CV$1,Settings!$G:$G,0))=TRUE,
100-100*(AG743-MINIFS(AG:AG,$E:$E,$E743))/(MAXIFS(AG:AG,$E:$E,$E743)-MINIFS(AG:AG,$E:$E,$E743)),
100*(AG743-MINIFS(AG:AG,$E:$E,$E743))/(MAXIFS(AG:AG,$E:$E,$E743)-MINIFS(AG:AG,$E:$E,$E743))))</f>
        <v/>
      </c>
      <c r="CW743" s="223" t="str">
        <f t="array" ref="CW743">IF(AH743="","",
IF(INDEX(Settings!$H:$H,MATCH(CW$1,Settings!$G:$G,0))=TRUE,
100-100*(AH743-MINIFS(AH:AH,$E:$E,$E743))/(MAXIFS(AH:AH,$E:$E,$E743)-MINIFS(AH:AH,$E:$E,$E743)),
100*(AH743-MINIFS(AH:AH,$E:$E,$E743))/(MAXIFS(AH:AH,$E:$E,$E743)-MINIFS(AH:AH,$E:$E,$E743))))</f>
        <v/>
      </c>
      <c r="CX743" s="223" t="str">
        <f t="array" ref="CX743">IF(AI743="","",
IF(INDEX(Settings!$H:$H,MATCH(CX$1,Settings!$G:$G,0))=TRUE,
100-100*(AI743-MINIFS(AI:AI,$E:$E,$E743))/(MAXIFS(AI:AI,$E:$E,$E743)-MINIFS(AI:AI,$E:$E,$E743)),
100*(AI743-MINIFS(AI:AI,$E:$E,$E743))/(MAXIFS(AI:AI,$E:$E,$E743)-MINIFS(AI:AI,$E:$E,$E743))))</f>
        <v/>
      </c>
      <c r="CY743" s="223" t="str">
        <f t="array" ref="CY743">IF(AJ743="","",
IF(INDEX(Settings!$H:$H,MATCH(CY$1,Settings!$G:$G,0))=TRUE,
100-100*(AJ743-MINIFS(AJ:AJ,$E:$E,$E743))/(MAXIFS(AJ:AJ,$E:$E,$E743)-MINIFS(AJ:AJ,$E:$E,$E743)),
100*(AJ743-MINIFS(AJ:AJ,$E:$E,$E743))/(MAXIFS(AJ:AJ,$E:$E,$E743)-MINIFS(AJ:AJ,$E:$E,$E743))))</f>
        <v/>
      </c>
      <c r="CZ743" s="223" t="str">
        <f t="array" ref="CZ743">IF(AK743="","",
IF(INDEX(Settings!$H:$H,MATCH(CZ$1,Settings!$G:$G,0))=TRUE,
100-100*(AK743-MINIFS(AK:AK,$E:$E,$E743))/(MAXIFS(AK:AK,$E:$E,$E743)-MINIFS(AK:AK,$E:$E,$E743)),
100*(AK743-MINIFS(AK:AK,$E:$E,$E743))/(MAXIFS(AK:AK,$E:$E,$E743)-MINIFS(AK:AK,$E:$E,$E743))))</f>
        <v/>
      </c>
      <c r="DA743" s="223" t="str">
        <f t="array" ref="DA743">IF(AL743="","",
IF(INDEX(Settings!$H:$H,MATCH(DA$1,Settings!$G:$G,0))=TRUE,
100-100*(AL743-MINIFS(AL:AL,$E:$E,$E743))/(MAXIFS(AL:AL,$E:$E,$E743)-MINIFS(AL:AL,$E:$E,$E743)),
100*(AL743-MINIFS(AL:AL,$E:$E,$E743))/(MAXIFS(AL:AL,$E:$E,$E743)-MINIFS(AL:AL,$E:$E,$E743))))</f>
        <v/>
      </c>
      <c r="DB743" s="223" t="str">
        <f t="array" ref="DB743">IF(AM743="","",
IF(INDEX(Settings!$H:$H,MATCH(DB$1,Settings!$G:$G,0))=TRUE,
100-100*(AM743-MINIFS(AM:AM,$E:$E,$E743))/(MAXIFS(AM:AM,$E:$E,$E743)-MINIFS(AM:AM,$E:$E,$E743)),
100*(AM743-MINIFS(AM:AM,$E:$E,$E743))/(MAXIFS(AM:AM,$E:$E,$E743)-MINIFS(AM:AM,$E:$E,$E743))))</f>
        <v/>
      </c>
      <c r="DC743" s="223" t="str">
        <f t="array" ref="DC743">IF(AN743="","",
IF(INDEX(Settings!$H:$H,MATCH(DC$1,Settings!$G:$G,0))=TRUE,
100-100*(AN743-MINIFS(AN:AN,$E:$E,$E743))/(MAXIFS(AN:AN,$E:$E,$E743)-MINIFS(AN:AN,$E:$E,$E743)),
100*(AN743-MINIFS(AN:AN,$E:$E,$E743))/(MAXIFS(AN:AN,$E:$E,$E743)-MINIFS(AN:AN,$E:$E,$E743))))</f>
        <v/>
      </c>
      <c r="DD743" s="223" t="str">
        <f t="array" ref="DD743">IF(AO743="","",
IF(INDEX(Settings!$H:$H,MATCH(DD$1,Settings!$G:$G,0))=TRUE,
100-100*(AO743-MINIFS(AO:AO,$E:$E,$E743))/(MAXIFS(AO:AO,$E:$E,$E743)-MINIFS(AO:AO,$E:$E,$E743)),
100*(AO743-MINIFS(AO:AO,$E:$E,$E743))/(MAXIFS(AO:AO,$E:$E,$E743)-MINIFS(AO:AO,$E:$E,$E743))))</f>
        <v/>
      </c>
      <c r="DE743" s="223" t="str">
        <f t="array" ref="DE743">IF(AP743="","",
IF(INDEX(Settings!$H:$H,MATCH(DE$1,Settings!$G:$G,0))=TRUE,
100-100*(AP743-MINIFS(AP:AP,$E:$E,$E743))/(MAXIFS(AP:AP,$E:$E,$E743)-MINIFS(AP:AP,$E:$E,$E743)),
100*(AP743-MINIFS(AP:AP,$E:$E,$E743))/(MAXIFS(AP:AP,$E:$E,$E743)-MINIFS(AP:AP,$E:$E,$E743))))</f>
        <v/>
      </c>
      <c r="DF743" s="223" t="str">
        <f t="array" ref="DF743">IF(AQ743="","",
IF(INDEX(Settings!$H:$H,MATCH(DF$1,Settings!$G:$G,0))=TRUE,
100-100*(AQ743-MINIFS(AQ:AQ,$E:$E,$E743))/(MAXIFS(AQ:AQ,$E:$E,$E743)-MINIFS(AQ:AQ,$E:$E,$E743)),
100*(AQ743-MINIFS(AQ:AQ,$E:$E,$E743))/(MAXIFS(AQ:AQ,$E:$E,$E743)-MINIFS(AQ:AQ,$E:$E,$E743))))</f>
        <v/>
      </c>
      <c r="DG743" s="223" t="str">
        <f t="array" ref="DG743">IF(AR743="","",
IF(INDEX(Settings!$H:$H,MATCH(DG$1,Settings!$G:$G,0))=TRUE,
100-100*(AR743-MINIFS(AR:AR,$E:$E,$E743))/(MAXIFS(AR:AR,$E:$E,$E743)-MINIFS(AR:AR,$E:$E,$E743)),
100*(AR743-MINIFS(AR:AR,$E:$E,$E743))/(MAXIFS(AR:AR,$E:$E,$E743)-MINIFS(AR:AR,$E:$E,$E743))))</f>
        <v/>
      </c>
      <c r="DH743" s="223" t="str">
        <f t="array" ref="DH743">IF(AS743="","",
IF(INDEX(Settings!$H:$H,MATCH(DH$1,Settings!$G:$G,0))=TRUE,
100-100*(AS743-MINIFS(AS:AS,$E:$E,$E743))/(MAXIFS(AS:AS,$E:$E,$E743)-MINIFS(AS:AS,$E:$E,$E743)),
100*(AS743-MINIFS(AS:AS,$E:$E,$E743))/(MAXIFS(AS:AS,$E:$E,$E743)-MINIFS(AS:AS,$E:$E,$E743))))</f>
        <v/>
      </c>
      <c r="DI743" s="223" t="str">
        <f t="array" ref="DI743">IF(AT743="","",
IF(INDEX(Settings!$H:$H,MATCH(DI$1,Settings!$G:$G,0))=TRUE,
100-100*(AT743-MINIFS(AT:AT,$E:$E,$E743))/(MAXIFS(AT:AT,$E:$E,$E743)-MINIFS(AT:AT,$E:$E,$E743)),
100*(AT743-MINIFS(AT:AT,$E:$E,$E743))/(MAXIFS(AT:AT,$E:$E,$E743)-MINIFS(AT:AT,$E:$E,$E743))))</f>
        <v/>
      </c>
      <c r="DJ743" s="223" t="str">
        <f t="array" ref="DJ743">IF(AU743="","",
IF(INDEX(Settings!$H:$H,MATCH(DJ$1,Settings!$G:$G,0))=TRUE,
100-100*(AU743-MINIFS(AU:AU,$E:$E,$E743))/(MAXIFS(AU:AU,$E:$E,$E743)-MINIFS(AU:AU,$E:$E,$E743)),
100*(AU743-MINIFS(AU:AU,$E:$E,$E743))/(MAXIFS(AU:AU,$E:$E,$E743)-MINIFS(AU:AU,$E:$E,$E743))))</f>
        <v/>
      </c>
      <c r="DK743" s="223" t="str">
        <f t="array" ref="DK743">IF(AV743="","",
IF(INDEX(Settings!$H:$H,MATCH(DK$1,Settings!$G:$G,0))=TRUE,
100-100*(AV743-MINIFS(AV:AV,$E:$E,$E743))/(MAXIFS(AV:AV,$E:$E,$E743)-MINIFS(AV:AV,$E:$E,$E743)),
100*(AV743-MINIFS(AV:AV,$E:$E,$E743))/(MAXIFS(AV:AV,$E:$E,$E743)-MINIFS(AV:AV,$E:$E,$E743))))</f>
        <v/>
      </c>
      <c r="DL743" s="223" t="str">
        <f t="array" ref="DL743">IF(AW743="","",
IF(INDEX(Settings!$H:$H,MATCH(DL$1,Settings!$G:$G,0))=TRUE,
100-100*(AW743-MINIFS(AW:AW,$E:$E,$E743))/(MAXIFS(AW:AW,$E:$E,$E743)-MINIFS(AW:AW,$E:$E,$E743)),
100*(AW743-MINIFS(AW:AW,$E:$E,$E743))/(MAXIFS(AW:AW,$E:$E,$E743)-MINIFS(AW:AW,$E:$E,$E743))))</f>
        <v/>
      </c>
      <c r="DM743" s="223" t="str">
        <f t="array" ref="DM743">IF(AX743="","",
IF(INDEX(Settings!$H:$H,MATCH(DM$1,Settings!$G:$G,0))=TRUE,
100-100*(AX743-MINIFS(AX:AX,$E:$E,$E743))/(MAXIFS(AX:AX,$E:$E,$E743)-MINIFS(AX:AX,$E:$E,$E743)),
100*(AX743-MINIFS(AX:AX,$E:$E,$E743))/(MAXIFS(AX:AX,$E:$E,$E743)-MINIFS(AX:AX,$E:$E,$E743))))</f>
        <v/>
      </c>
      <c r="DN743" s="223" t="str">
        <f t="array" ref="DN743">IF(AY743="","",
IF(INDEX(Settings!$H:$H,MATCH(DN$1,Settings!$G:$G,0))=TRUE,
100-100*(AY743-MINIFS(AY:AY,$E:$E,$E743))/(MAXIFS(AY:AY,$E:$E,$E743)-MINIFS(AY:AY,$E:$E,$E743)),
100*(AY743-MINIFS(AY:AY,$E:$E,$E743))/(MAXIFS(AY:AY,$E:$E,$E743)-MINIFS(AY:AY,$E:$E,$E743))))</f>
        <v/>
      </c>
      <c r="DO743" s="223" t="str">
        <f t="array" ref="DO743">IF(AZ743="","",
IF(INDEX(Settings!$H:$H,MATCH(DO$1,Settings!$G:$G,0))=TRUE,
100-100*(AZ743-MINIFS(AZ:AZ,$E:$E,$E743))/(MAXIFS(AZ:AZ,$E:$E,$E743)-MINIFS(AZ:AZ,$E:$E,$E743)),
100*(AZ743-MINIFS(AZ:AZ,$E:$E,$E743))/(MAXIFS(AZ:AZ,$E:$E,$E743)-MINIFS(AZ:AZ,$E:$E,$E743))))</f>
        <v/>
      </c>
      <c r="DP743" s="223" t="str">
        <f t="array" ref="DP743">IF(BA743="","",
IF(INDEX(Settings!$H:$H,MATCH(DP$1,Settings!$G:$G,0))=TRUE,
100-100*(BA743-MINIFS(BA:BA,$E:$E,$E743))/(MAXIFS(BA:BA,$E:$E,$E743)-MINIFS(BA:BA,$E:$E,$E743)),
100*(BA743-MINIFS(BA:BA,$E:$E,$E743))/(MAXIFS(BA:BA,$E:$E,$E743)-MINIFS(BA:BA,$E:$E,$E743))))</f>
        <v/>
      </c>
      <c r="DQ743" s="223" t="str">
        <f t="array" ref="DQ743">IF(BB743="","",
IF(INDEX(Settings!$H:$H,MATCH(DQ$1,Settings!$G:$G,0))=TRUE,
100-100*(BB743-MINIFS(BB:BB,$E:$E,$E743))/(MAXIFS(BB:BB,$E:$E,$E743)-MINIFS(BB:BB,$E:$E,$E743)),
100*(BB743-MINIFS(BB:BB,$E:$E,$E743))/(MAXIFS(BB:BB,$E:$E,$E743)-MINIFS(BB:BB,$E:$E,$E743))))</f>
        <v/>
      </c>
      <c r="DR743" s="223" t="str">
        <f t="array" ref="DR743">IF(BC743="","",
IF(INDEX(Settings!$H:$H,MATCH(DR$1,Settings!$G:$G,0))=TRUE,
100-100*(BC743-MINIFS(BC:BC,$E:$E,$E743))/(MAXIFS(BC:BC,$E:$E,$E743)-MINIFS(BC:BC,$E:$E,$E743)),
100*(BC743-MINIFS(BC:BC,$E:$E,$E743))/(MAXIFS(BC:BC,$E:$E,$E743)-MINIFS(BC:BC,$E:$E,$E743))))</f>
        <v/>
      </c>
      <c r="DS743" s="223" t="str">
        <f t="array" ref="DS743">IF(BD743="","",
IF(INDEX(Settings!$H:$H,MATCH(DS$1,Settings!$G:$G,0))=TRUE,
100-100*(BD743-MINIFS(BD:BD,$E:$E,$E743))/(MAXIFS(BD:BD,$E:$E,$E743)-MINIFS(BD:BD,$E:$E,$E743)),
100*(BD743-MINIFS(BD:BD,$E:$E,$E743))/(MAXIFS(BD:BD,$E:$E,$E743)-MINIFS(BD:BD,$E:$E,$E743))))</f>
        <v/>
      </c>
      <c r="DT743" s="223" t="str">
        <f t="array" ref="DT743">IF(BE743="","",
IF(INDEX(Settings!$H:$H,MATCH(DT$1,Settings!$G:$G,0))=TRUE,
100-100*(BE743-MINIFS(BE:BE,$E:$E,$E743))/(MAXIFS(BE:BE,$E:$E,$E743)-MINIFS(BE:BE,$E:$E,$E743)),
100*(BE743-MINIFS(BE:BE,$E:$E,$E743))/(MAXIFS(BE:BE,$E:$E,$E743)-MINIFS(BE:BE,$E:$E,$E743))))</f>
        <v/>
      </c>
      <c r="DU743" s="223" t="str">
        <f t="array" ref="DU743">IF(BF743="","",
IF(INDEX(Settings!$H:$H,MATCH(DU$1,Settings!$G:$G,0))=TRUE,
100-100*(BF743-MINIFS(BF:BF,$E:$E,$E743))/(MAXIFS(BF:BF,$E:$E,$E743)-MINIFS(BF:BF,$E:$E,$E743)),
100*(BF743-MINIFS(BF:BF,$E:$E,$E743))/(MAXIFS(BF:BF,$E:$E,$E743)-MINIFS(BF:BF,$E:$E,$E743))))</f>
        <v/>
      </c>
      <c r="DV743" s="223" t="str">
        <f t="array" ref="DV743">IF(BG743="","",
IF(INDEX(Settings!$H:$H,MATCH(DV$1,Settings!$G:$G,0))=TRUE,
100-100*(BG743-MINIFS(BG:BG,$E:$E,$E743))/(MAXIFS(BG:BG,$E:$E,$E743)-MINIFS(BG:BG,$E:$E,$E743)),
100*(BG743-MINIFS(BG:BG,$E:$E,$E743))/(MAXIFS(BG:BG,$E:$E,$E743)-MINIFS(BG:BG,$E:$E,$E743))))</f>
        <v/>
      </c>
      <c r="DW743" s="223" t="str">
        <f t="array" ref="DW743">IF(BH743="","",
IF(INDEX(Settings!$H:$H,MATCH(DW$1,Settings!$G:$G,0))=TRUE,
100-100*(BH743-MINIFS(BH:BH,$E:$E,$E743))/(MAXIFS(BH:BH,$E:$E,$E743)-MINIFS(BH:BH,$E:$E,$E743)),
100*(BH743-MINIFS(BH:BH,$E:$E,$E743))/(MAXIFS(BH:BH,$E:$E,$E743)-MINIFS(BH:BH,$E:$E,$E743))))</f>
        <v/>
      </c>
      <c r="DX743" s="223" t="str">
        <f t="array" ref="DX743">IF(BI743="","",
IF(INDEX(Settings!$H:$H,MATCH(DX$1,Settings!$G:$G,0))=TRUE,
100-100*(BI743-MINIFS(BI:BI,$E:$E,$E743))/(MAXIFS(BI:BI,$E:$E,$E743)-MINIFS(BI:BI,$E:$E,$E743)),
100*(BI743-MINIFS(BI:BI,$E:$E,$E743))/(MAXIFS(BI:BI,$E:$E,$E743)-MINIFS(BI:BI,$E:$E,$E743))))</f>
        <v/>
      </c>
      <c r="DY743" s="223" t="str">
        <f t="array" ref="DY743">IF(BJ743="","",
IF(INDEX(Settings!$H:$H,MATCH(DY$1,Settings!$G:$G,0))=TRUE,
100-100*(BJ743-MINIFS(BJ:BJ,$E:$E,$E743))/(MAXIFS(BJ:BJ,$E:$E,$E743)-MINIFS(BJ:BJ,$E:$E,$E743)),
100*(BJ743-MINIFS(BJ:BJ,$E:$E,$E743))/(MAXIFS(BJ:BJ,$E:$E,$E743)-MINIFS(BJ:BJ,$E:$E,$E743))))</f>
        <v/>
      </c>
      <c r="DZ743" s="225"/>
      <c r="EA743" s="225"/>
      <c r="EB743" s="225" t="str">
        <f t="shared" si="8"/>
        <v/>
      </c>
      <c r="EC743" s="225" t="str">
        <f t="shared" si="9"/>
        <v/>
      </c>
      <c r="ED743" s="225" t="str">
        <f t="shared" si="10"/>
        <v/>
      </c>
      <c r="EE743" s="225" t="str">
        <f t="shared" si="11"/>
        <v/>
      </c>
      <c r="EF743" s="225" t="str">
        <f t="shared" si="12"/>
        <v/>
      </c>
      <c r="EG743" s="225" t="str">
        <f t="shared" si="13"/>
        <v/>
      </c>
      <c r="EH743" s="225"/>
      <c r="EI743" s="225"/>
      <c r="EJ743" s="225"/>
      <c r="EK743" s="225"/>
      <c r="EL743" s="225"/>
      <c r="EM743" s="225"/>
    </row>
    <row r="744">
      <c r="A744" s="231"/>
      <c r="B744" s="231"/>
      <c r="C744" s="231"/>
      <c r="D744" s="231" t="str">
        <f t="array" ref="D744">IFERROR(INDEX(Profiles!$B:$B,MATCH($A744,Profiles!$A:$A,0)),"")</f>
        <v/>
      </c>
      <c r="E744" s="231"/>
      <c r="F744" s="231"/>
      <c r="G744" s="231"/>
      <c r="H744" s="231"/>
      <c r="I744" s="231" t="str">
        <f>IF(A744="","",IF(Settings!$N$3="DATE",F744&amp;": "&amp;TEXT(B744,"M/DD/YY"),F744&amp;": "&amp;H744))</f>
        <v/>
      </c>
      <c r="J744" s="231"/>
      <c r="K744" s="231"/>
      <c r="L744" s="231"/>
      <c r="M744" s="232" t="str">
        <f t="shared" si="14"/>
        <v/>
      </c>
      <c r="N744" s="231"/>
      <c r="O744" s="231"/>
      <c r="P744" s="231"/>
      <c r="Q744" s="231"/>
      <c r="R744" s="231"/>
      <c r="S744" s="230" t="str">
        <f>IFERROR(VLOOKUP(AF744, 'YOYO IR Scores'!A:C, 3, FALSE), "")
</f>
        <v/>
      </c>
      <c r="T744" s="231"/>
      <c r="U744" s="231"/>
      <c r="V744" s="231"/>
      <c r="W744" s="231"/>
      <c r="X744" s="233" t="str">
        <f t="shared" si="4"/>
        <v/>
      </c>
      <c r="Y744" s="234" t="str">
        <f t="shared" si="5"/>
        <v/>
      </c>
      <c r="Z744" s="234" t="str">
        <f t="shared" si="6"/>
        <v/>
      </c>
      <c r="AA744" s="233" t="str">
        <f t="shared" si="7"/>
        <v/>
      </c>
      <c r="AB744" s="232"/>
      <c r="AC744" s="232"/>
      <c r="AD744" s="232"/>
      <c r="AE744" s="232" t="str">
        <f>IFERROR(VLOOKUP(AF744, 'YOYO IR Scores'!A:C, 2, FALSE), "")</f>
        <v/>
      </c>
      <c r="AF744" s="232"/>
      <c r="AG744" s="23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c r="BD744" s="232"/>
      <c r="BE744" s="232"/>
      <c r="BF744" s="232"/>
      <c r="BG744" s="232"/>
      <c r="BH744" s="232"/>
      <c r="BI744" s="232"/>
      <c r="BJ744" s="232"/>
      <c r="BK744" s="232" t="str">
        <f t="array" ref="BK744">IF(J744="","",
IF(INDEX(Settings!$H:$H,MATCH(BY$1,Settings!$G:$G,0))=TRUE,
100-100*(J744-MIN(J:J))/(MAX(J:J)-MIN(J:J)),
100*(J744-MIN(J:J))/(MAX(J:J)-MIN(J:J))))</f>
        <v/>
      </c>
      <c r="BL744" s="232" t="str">
        <f t="array" ref="BL744">IF(J744="","",
IF(INDEX(Settings!$H:$H,MATCH(BY$1,Settings!$G:$G,0))=TRUE,
100-100*(J744-MINIFS(J:J,$E:$E,$E744))/(MAXIFS(J:J,$E:$E,$E744)-MINIFS(J:J,$E:$E,$E744)),
100*(J744-MINIFS(J:J,$E:$E,$E744))/(MAXIFS(J:J,$E:$E,$E744)-MINIFS(J:J,$E:$E,$E744))))</f>
        <v/>
      </c>
      <c r="BM744" s="232" t="str">
        <f t="array" ref="BM744">IF(J744="","",
IF(INDEX(Settings!$H:$H,MATCH(BY$1,Settings!$G:$G,0))=TRUE,
100-100*(J744-MINIFS(J:J,$E:$E,$E744,$I:$I,$I744))/(MAXIFS(J:J,$E:$E,$E744,$I:$I,$I744)-MINIFS(J:J,$E:$E,$E744,$I:$I,$I744)),
100*(J744-MINIFS(J:J,$E:$E,$E744,$I:$I,$I744))/(MAXIFS(J:J,$E:$E,$E744,$I:$I,$I744)-MINIFS(J:J,$E:$E,$E744,$I:$I,$I744))))</f>
        <v/>
      </c>
      <c r="BN744" s="231" t="str">
        <f t="array" ref="BN744">IF(J744="","",
IF(INDEX(Settings!$H:$H,MATCH(BY$1,Settings!$G:$G,0))=TRUE,
100-100*PERCENTRANK(J:J,J744),
100*PERCENTRANK(J:J,J744)))</f>
        <v/>
      </c>
      <c r="BO744" s="231" t="str">
        <f>IFERROR(__xludf.DUMMYFUNCTION("IF(J744="""","""",
IF(INDEX(Settings!$H:$H,MATCH(BY$1,Settings!$G:$G,0))=TRUE,
100-100*PERCENTRANK(FILTER(J:J,$E:$E=$E744),J744),
100*PERCENTRANK(FILTER(J:J,$E:$E=$E744),J744)))"),"")</f>
        <v/>
      </c>
      <c r="BP744" s="231" t="str">
        <f>IFERROR(__xludf.DUMMYFUNCTION("IF(J744="""","""",
IF(INDEX(Settings!$H:$H,MATCH(BY$1,Settings!$G:$G,0))=TRUE,
100-100*PERCENTRANK(FILTER(J:J,$E:$E=$E744,$I:$I=$I744),J744),
100*PERCENTRANK(FILTER(J:J,$E:$E=$E744,$I:$I=$I744),J744)))"),"")</f>
        <v/>
      </c>
      <c r="BQ744" s="233" t="str">
        <f t="array" ref="BQ744">IF(J744="","",
IF(INDEX(Settings!$H:$H,MATCH(BY$1,Settings!$G:$G,0))=TRUE,
-1*(J744-AVERAGE(J:J))/STDEV(J:J),
(J744-AVERAGE(J:J))/STDEV(J:J)))</f>
        <v/>
      </c>
      <c r="BR744" s="233" t="str">
        <f>IFERROR(__xludf.DUMMYFUNCTION("IF(J744="""","""",
IF(INDEX(Settings!$H:$H,MATCH(BY$1,Settings!$G:$G,0))=TRUE,
-1*(J744-AVERAGEIFS(J:J,$E:$E,$E744))/STDEV(FILTER(J:J,$E:$E=$E744)),
(J744-AVERAGEIFS(J:J,$E:$E,$E744))/STDEV(FILTER(J:J,$E:$E=$E744))))"),"")</f>
        <v/>
      </c>
      <c r="BS744" s="233"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1"/>
      <c r="BX744" s="231"/>
      <c r="BY744" s="232" t="str">
        <f t="array" ref="BY744">IF(J744="","",
IF(INDEX(Settings!$H:$H,MATCH(BY$1,Settings!$G:$G,0))=TRUE,
100-100*(J744-MINIFS(J:J,$E:$E,$E744))/(MAXIFS(J:J,$E:$E,$E744)-MINIFS(J:J,$E:$E,$E744)),
100*(J744-MINIFS(J:J,$E:$E,$E744))/(MAXIFS(J:J,$E:$E,$E744)-MINIFS(J:J,$E:$E,$E744))))</f>
        <v/>
      </c>
      <c r="BZ744" s="232" t="str">
        <f t="array" ref="BZ744">IF(K744="","",
IF(INDEX(Settings!$H:$H,MATCH(BZ$1,Settings!$G:$G,0))=TRUE,
100-100*(K744-MINIFS(K:K,$E:$E,$E744))/(MAXIFS(K:K,$E:$E,$E744)-MINIFS(K:K,$E:$E,$E744)),
100*(K744-MINIFS(K:K,$E:$E,$E744))/(MAXIFS(K:K,$E:$E,$E744)-MINIFS(K:K,$E:$E,$E744))))</f>
        <v/>
      </c>
      <c r="CA744" s="232" t="str">
        <f t="array" ref="CA744">IF(L744="","",
IF(INDEX(Settings!$H:$H,MATCH(CA$1,Settings!$G:$G,0))=TRUE,
100-100*(L744-MINIFS(L:L,$E:$E,$E744))/(MAXIFS(L:L,$E:$E,$E744)-MINIFS(L:L,$E:$E,$E744)),
100*(L744-MINIFS(L:L,$E:$E,$E744))/(MAXIFS(L:L,$E:$E,$E744)-MINIFS(L:L,$E:$E,$E744))))</f>
        <v/>
      </c>
      <c r="CB744" s="232" t="str">
        <f t="array" ref="CB744">IF(M744="","",
IF(INDEX(Settings!$H:$H,MATCH(CB$1,Settings!$G:$G,0))=TRUE,
100-100*(M744-MINIFS(M:M,$E:$E,$E744))/(MAXIFS(M:M,$E:$E,$E744)-MINIFS(M:M,$E:$E,$E744)),
100*(M744-MINIFS(M:M,$E:$E,$E744))/(MAXIFS(M:M,$E:$E,$E744)-MINIFS(M:M,$E:$E,$E744))))</f>
        <v/>
      </c>
      <c r="CC744" s="232" t="str">
        <f t="array" ref="CC744">IF(N744="","",
IF(INDEX(Settings!$H:$H,MATCH(CC$1,Settings!$G:$G,0))=TRUE,
100-100*(N744-MINIFS(N:N,$E:$E,$E744))/(MAXIFS(N:N,$E:$E,$E744)-MINIFS(N:N,$E:$E,$E744)),
100*(N744-MINIFS(N:N,$E:$E,$E744))/(MAXIFS(N:N,$E:$E,$E744)-MINIFS(N:N,$E:$E,$E744))))</f>
        <v/>
      </c>
      <c r="CD744" s="232" t="str">
        <f t="array" ref="CD744">IF(O744="","",
IF(INDEX(Settings!$H:$H,MATCH(CD$1,Settings!$G:$G,0))=TRUE,
100-100*(O744-MINIFS(O:O,$E:$E,$E744))/(MAXIFS(O:O,$E:$E,$E744)-MINIFS(O:O,$E:$E,$E744)),
100*(O744-MINIFS(O:O,$E:$E,$E744))/(MAXIFS(O:O,$E:$E,$E744)-MINIFS(O:O,$E:$E,$E744))))</f>
        <v/>
      </c>
      <c r="CE744" s="232" t="str">
        <f t="array" ref="CE744">IF(P744="","",
IF(INDEX(Settings!$H:$H,MATCH(CE$1,Settings!$G:$G,0))=TRUE,
100-100*(P744-MINIFS(P:P,$E:$E,$E744))/(MAXIFS(P:P,$E:$E,$E744)-MINIFS(P:P,$E:$E,$E744)),
100*(P744-MINIFS(P:P,$E:$E,$E744))/(MAXIFS(P:P,$E:$E,$E744)-MINIFS(P:P,$E:$E,$E744))))</f>
        <v/>
      </c>
      <c r="CF744" s="232" t="str">
        <f t="array" ref="CF744">IF(Q744="","",
IF(INDEX(Settings!$H:$H,MATCH(CF$1,Settings!$G:$G,0))=TRUE,
100-100*(Q744-MINIFS(Q:Q,$E:$E,$E744))/(MAXIFS(Q:Q,$E:$E,$E744)-MINIFS(Q:Q,$E:$E,$E744)),
100*(Q744-MINIFS(Q:Q,$E:$E,$E744))/(MAXIFS(Q:Q,$E:$E,$E744)-MINIFS(Q:Q,$E:$E,$E744))))</f>
        <v/>
      </c>
      <c r="CG744" s="232" t="str">
        <f t="array" ref="CG744">IF(R744="","",
IF(INDEX(Settings!$H:$H,MATCH(CG$1,Settings!$G:$G,0))=TRUE,
100-100*(R744-MINIFS(R:R,$E:$E,$E744))/(MAXIFS(R:R,$E:$E,$E744)-MINIFS(R:R,$E:$E,$E744)),
100*(R744-MINIFS(R:R,$E:$E,$E744))/(MAXIFS(R:R,$E:$E,$E744)-MINIFS(R:R,$E:$E,$E744))))</f>
        <v/>
      </c>
      <c r="CH744" s="232" t="str">
        <f t="array" ref="CH744">IF(S744="","",
IF(INDEX(Settings!$H:$H,MATCH(CH$1,Settings!$G:$G,0))=TRUE,
100-100*(S744-MINIFS(S:S,$E:$E,$E744))/(MAXIFS(S:S,$E:$E,$E744)-MINIFS(S:S,$E:$E,$E744)),
100*(S744-MINIFS(S:S,$E:$E,$E744))/(MAXIFS(S:S,$E:$E,$E744)-MINIFS(S:S,$E:$E,$E744))))</f>
        <v/>
      </c>
      <c r="CI744" s="232" t="str">
        <f t="array" ref="CI744">IF(T744="","",
IF(INDEX(Settings!$H:$H,MATCH(CI$1,Settings!$G:$G,0))=TRUE,
100-100*(T744-MINIFS(T:T,$E:$E,$E744))/(MAXIFS(T:T,$E:$E,$E744)-MINIFS(T:T,$E:$E,$E744)),
100*(T744-MINIFS(T:T,$E:$E,$E744))/(MAXIFS(T:T,$E:$E,$E744)-MINIFS(T:T,$E:$E,$E744))))</f>
        <v/>
      </c>
      <c r="CJ744" s="232" t="str">
        <f t="array" ref="CJ744">IF(U744="","",
IF(INDEX(Settings!$H:$H,MATCH(CJ$1,Settings!$G:$G,0))=TRUE,
100-100*(U744-MINIFS(U:U,$E:$E,$E744))/(MAXIFS(U:U,$E:$E,$E744)-MINIFS(U:U,$E:$E,$E744)),
100*(U744-MINIFS(U:U,$E:$E,$E744))/(MAXIFS(U:U,$E:$E,$E744)-MINIFS(U:U,$E:$E,$E744))))</f>
        <v/>
      </c>
      <c r="CK744" s="232" t="str">
        <f t="array" ref="CK744">IF(V744="","",
IF(INDEX(Settings!$H:$H,MATCH(CK$1,Settings!$G:$G,0))=TRUE,
100-100*(V744-MINIFS(V:V,$E:$E,$E744))/(MAXIFS(V:V,$E:$E,$E744)-MINIFS(V:V,$E:$E,$E744)),
100*(V744-MINIFS(V:V,$E:$E,$E744))/(MAXIFS(V:V,$E:$E,$E744)-MINIFS(V:V,$E:$E,$E744))))</f>
        <v/>
      </c>
      <c r="CL744" s="232" t="str">
        <f t="array" ref="CL744">IF(W744="","",
IF(INDEX(Settings!$H:$H,MATCH(CL$1,Settings!$G:$G,0))=TRUE,
100-100*(W744-MINIFS(W:W,$E:$E,$E744))/(MAXIFS(W:W,$E:$E,$E744)-MINIFS(W:W,$E:$E,$E744)),
100*(W744-MINIFS(W:W,$E:$E,$E744))/(MAXIFS(W:W,$E:$E,$E744)-MINIFS(W:W,$E:$E,$E744))))</f>
        <v/>
      </c>
      <c r="CM744" s="232" t="str">
        <f t="array" ref="CM744">IF(X744="","",
IF(INDEX(Settings!$H:$H,MATCH(CM$1,Settings!$G:$G,0))=TRUE,
100-100*(X744-MINIFS(X:X,$E:$E,$E744))/(MAXIFS(X:X,$E:$E,$E744)-MINIFS(X:X,$E:$E,$E744)),
100*(X744-MINIFS(X:X,$E:$E,$E744))/(MAXIFS(X:X,$E:$E,$E744)-MINIFS(X:X,$E:$E,$E744))))</f>
        <v/>
      </c>
      <c r="CN744" s="232" t="str">
        <f t="array" ref="CN744">IF(Y744="","",
IF(INDEX(Settings!$H:$H,MATCH(CN$1,Settings!$G:$G,0))=TRUE,
100-100*(Y744-MINIFS(Y:Y,$E:$E,$E744))/(MAXIFS(Y:Y,$E:$E,$E744)-MINIFS(Y:Y,$E:$E,$E744)),
100*(Y744-MINIFS(Y:Y,$E:$E,$E744))/(MAXIFS(Y:Y,$E:$E,$E744)-MINIFS(Y:Y,$E:$E,$E744))))</f>
        <v/>
      </c>
      <c r="CO744" s="232" t="str">
        <f t="array" ref="CO744">IF(Z744="","",
IF(INDEX(Settings!$H:$H,MATCH(CO$1,Settings!$G:$G,0))=TRUE,
100-100*(Z744-MINIFS(Z:Z,$E:$E,$E744))/(MAXIFS(Z:Z,$E:$E,$E744)-MINIFS(Z:Z,$E:$E,$E744)),
100*(Z744-MINIFS(Z:Z,$E:$E,$E744))/(MAXIFS(Z:Z,$E:$E,$E744)-MINIFS(Z:Z,$E:$E,$E744))))</f>
        <v/>
      </c>
      <c r="CP744" s="232" t="str">
        <f t="array" ref="CP744">IF(AA744="","",
IF(INDEX(Settings!$H:$H,MATCH(CP$1,Settings!$G:$G,0))=TRUE,
100-100*(AA744-MINIFS(AA:AA,$E:$E,$E744))/(MAXIFS(AA:AA,$E:$E,$E744)-MINIFS(AA:AA,$E:$E,$E744)),
100*(AA744-MINIFS(AA:AA,$E:$E,$E744))/(MAXIFS(AA:AA,$E:$E,$E744)-MINIFS(AA:AA,$E:$E,$E744))))</f>
        <v/>
      </c>
      <c r="CQ744" s="232" t="str">
        <f t="array" ref="CQ744">IF(AB744="","",
IF(INDEX(Settings!$H:$H,MATCH(CQ$1,Settings!$G:$G,0))=TRUE,
100-100*(AB744-MINIFS(AB:AB,$E:$E,$E744))/(MAXIFS(AB:AB,$E:$E,$E744)-MINIFS(AB:AB,$E:$E,$E744)),
100*(AB744-MINIFS(AB:AB,$E:$E,$E744))/(MAXIFS(AB:AB,$E:$E,$E744)-MINIFS(AB:AB,$E:$E,$E744))))</f>
        <v/>
      </c>
      <c r="CR744" s="232" t="str">
        <f t="array" ref="CR744">IF(AC744="","",
IF(INDEX(Settings!$H:$H,MATCH(CR$1,Settings!$G:$G,0))=TRUE,
100-100*(AC744-MINIFS(AC:AC,$E:$E,$E744))/(MAXIFS(AC:AC,$E:$E,$E744)-MINIFS(AC:AC,$E:$E,$E744)),
100*(AC744-MINIFS(AC:AC,$E:$E,$E744))/(MAXIFS(AC:AC,$E:$E,$E744)-MINIFS(AC:AC,$E:$E,$E744))))</f>
        <v/>
      </c>
      <c r="CS744" s="232" t="str">
        <f t="array" ref="CS744">IF(AD744="","",
IF(INDEX(Settings!$H:$H,MATCH(CS$1,Settings!$G:$G,0))=TRUE,
100-100*(AD744-MINIFS(AD:AD,$E:$E,$E744))/(MAXIFS(AD:AD,$E:$E,$E744)-MINIFS(AD:AD,$E:$E,$E744)),
100*(AD744-MINIFS(AD:AD,$E:$E,$E744))/(MAXIFS(AD:AD,$E:$E,$E744)-MINIFS(AD:AD,$E:$E,$E744))))</f>
        <v/>
      </c>
      <c r="CT744" s="232" t="str">
        <f t="array" ref="CT744">IF(AE744="","",
IF(INDEX(Settings!$H:$H,MATCH(CT$1,Settings!$G:$G,0))=TRUE,
100-100*(AE744-MINIFS(AE:AE,$E:$E,$E744))/(MAXIFS(AE:AE,$E:$E,$E744)-MINIFS(AE:AE,$E:$E,$E744)),
100*(AE744-MINIFS(AE:AE,$E:$E,$E744))/(MAXIFS(AE:AE,$E:$E,$E744)-MINIFS(AE:AE,$E:$E,$E744))))</f>
        <v/>
      </c>
      <c r="CU744" s="232" t="str">
        <f t="array" ref="CU744">IF(AF744="","",
IF(INDEX(Settings!$H:$H,MATCH(CU$1,Settings!$G:$G,0))=TRUE,
100-100*(AF744-MINIFS(AF:AF,$E:$E,$E744))/(MAXIFS(AF:AF,$E:$E,$E744)-MINIFS(AF:AF,$E:$E,$E744)),
100*(AF744-MINIFS(AF:AF,$E:$E,$E744))/(MAXIFS(AF:AF,$E:$E,$E744)-MINIFS(AF:AF,$E:$E,$E744))))</f>
        <v/>
      </c>
      <c r="CV744" s="232" t="str">
        <f t="array" ref="CV744">IF(AG744="","",
IF(INDEX(Settings!$H:$H,MATCH(CV$1,Settings!$G:$G,0))=TRUE,
100-100*(AG744-MINIFS(AG:AG,$E:$E,$E744))/(MAXIFS(AG:AG,$E:$E,$E744)-MINIFS(AG:AG,$E:$E,$E744)),
100*(AG744-MINIFS(AG:AG,$E:$E,$E744))/(MAXIFS(AG:AG,$E:$E,$E744)-MINIFS(AG:AG,$E:$E,$E744))))</f>
        <v/>
      </c>
      <c r="CW744" s="232" t="str">
        <f t="array" ref="CW744">IF(AH744="","",
IF(INDEX(Settings!$H:$H,MATCH(CW$1,Settings!$G:$G,0))=TRUE,
100-100*(AH744-MINIFS(AH:AH,$E:$E,$E744))/(MAXIFS(AH:AH,$E:$E,$E744)-MINIFS(AH:AH,$E:$E,$E744)),
100*(AH744-MINIFS(AH:AH,$E:$E,$E744))/(MAXIFS(AH:AH,$E:$E,$E744)-MINIFS(AH:AH,$E:$E,$E744))))</f>
        <v/>
      </c>
      <c r="CX744" s="232" t="str">
        <f t="array" ref="CX744">IF(AI744="","",
IF(INDEX(Settings!$H:$H,MATCH(CX$1,Settings!$G:$G,0))=TRUE,
100-100*(AI744-MINIFS(AI:AI,$E:$E,$E744))/(MAXIFS(AI:AI,$E:$E,$E744)-MINIFS(AI:AI,$E:$E,$E744)),
100*(AI744-MINIFS(AI:AI,$E:$E,$E744))/(MAXIFS(AI:AI,$E:$E,$E744)-MINIFS(AI:AI,$E:$E,$E744))))</f>
        <v/>
      </c>
      <c r="CY744" s="232" t="str">
        <f t="array" ref="CY744">IF(AJ744="","",
IF(INDEX(Settings!$H:$H,MATCH(CY$1,Settings!$G:$G,0))=TRUE,
100-100*(AJ744-MINIFS(AJ:AJ,$E:$E,$E744))/(MAXIFS(AJ:AJ,$E:$E,$E744)-MINIFS(AJ:AJ,$E:$E,$E744)),
100*(AJ744-MINIFS(AJ:AJ,$E:$E,$E744))/(MAXIFS(AJ:AJ,$E:$E,$E744)-MINIFS(AJ:AJ,$E:$E,$E744))))</f>
        <v/>
      </c>
      <c r="CZ744" s="232" t="str">
        <f t="array" ref="CZ744">IF(AK744="","",
IF(INDEX(Settings!$H:$H,MATCH(CZ$1,Settings!$G:$G,0))=TRUE,
100-100*(AK744-MINIFS(AK:AK,$E:$E,$E744))/(MAXIFS(AK:AK,$E:$E,$E744)-MINIFS(AK:AK,$E:$E,$E744)),
100*(AK744-MINIFS(AK:AK,$E:$E,$E744))/(MAXIFS(AK:AK,$E:$E,$E744)-MINIFS(AK:AK,$E:$E,$E744))))</f>
        <v/>
      </c>
      <c r="DA744" s="232" t="str">
        <f t="array" ref="DA744">IF(AL744="","",
IF(INDEX(Settings!$H:$H,MATCH(DA$1,Settings!$G:$G,0))=TRUE,
100-100*(AL744-MINIFS(AL:AL,$E:$E,$E744))/(MAXIFS(AL:AL,$E:$E,$E744)-MINIFS(AL:AL,$E:$E,$E744)),
100*(AL744-MINIFS(AL:AL,$E:$E,$E744))/(MAXIFS(AL:AL,$E:$E,$E744)-MINIFS(AL:AL,$E:$E,$E744))))</f>
        <v/>
      </c>
      <c r="DB744" s="232" t="str">
        <f t="array" ref="DB744">IF(AM744="","",
IF(INDEX(Settings!$H:$H,MATCH(DB$1,Settings!$G:$G,0))=TRUE,
100-100*(AM744-MINIFS(AM:AM,$E:$E,$E744))/(MAXIFS(AM:AM,$E:$E,$E744)-MINIFS(AM:AM,$E:$E,$E744)),
100*(AM744-MINIFS(AM:AM,$E:$E,$E744))/(MAXIFS(AM:AM,$E:$E,$E744)-MINIFS(AM:AM,$E:$E,$E744))))</f>
        <v/>
      </c>
      <c r="DC744" s="232" t="str">
        <f t="array" ref="DC744">IF(AN744="","",
IF(INDEX(Settings!$H:$H,MATCH(DC$1,Settings!$G:$G,0))=TRUE,
100-100*(AN744-MINIFS(AN:AN,$E:$E,$E744))/(MAXIFS(AN:AN,$E:$E,$E744)-MINIFS(AN:AN,$E:$E,$E744)),
100*(AN744-MINIFS(AN:AN,$E:$E,$E744))/(MAXIFS(AN:AN,$E:$E,$E744)-MINIFS(AN:AN,$E:$E,$E744))))</f>
        <v/>
      </c>
      <c r="DD744" s="232" t="str">
        <f t="array" ref="DD744">IF(AO744="","",
IF(INDEX(Settings!$H:$H,MATCH(DD$1,Settings!$G:$G,0))=TRUE,
100-100*(AO744-MINIFS(AO:AO,$E:$E,$E744))/(MAXIFS(AO:AO,$E:$E,$E744)-MINIFS(AO:AO,$E:$E,$E744)),
100*(AO744-MINIFS(AO:AO,$E:$E,$E744))/(MAXIFS(AO:AO,$E:$E,$E744)-MINIFS(AO:AO,$E:$E,$E744))))</f>
        <v/>
      </c>
      <c r="DE744" s="232" t="str">
        <f t="array" ref="DE744">IF(AP744="","",
IF(INDEX(Settings!$H:$H,MATCH(DE$1,Settings!$G:$G,0))=TRUE,
100-100*(AP744-MINIFS(AP:AP,$E:$E,$E744))/(MAXIFS(AP:AP,$E:$E,$E744)-MINIFS(AP:AP,$E:$E,$E744)),
100*(AP744-MINIFS(AP:AP,$E:$E,$E744))/(MAXIFS(AP:AP,$E:$E,$E744)-MINIFS(AP:AP,$E:$E,$E744))))</f>
        <v/>
      </c>
      <c r="DF744" s="232" t="str">
        <f t="array" ref="DF744">IF(AQ744="","",
IF(INDEX(Settings!$H:$H,MATCH(DF$1,Settings!$G:$G,0))=TRUE,
100-100*(AQ744-MINIFS(AQ:AQ,$E:$E,$E744))/(MAXIFS(AQ:AQ,$E:$E,$E744)-MINIFS(AQ:AQ,$E:$E,$E744)),
100*(AQ744-MINIFS(AQ:AQ,$E:$E,$E744))/(MAXIFS(AQ:AQ,$E:$E,$E744)-MINIFS(AQ:AQ,$E:$E,$E744))))</f>
        <v/>
      </c>
      <c r="DG744" s="232" t="str">
        <f t="array" ref="DG744">IF(AR744="","",
IF(INDEX(Settings!$H:$H,MATCH(DG$1,Settings!$G:$G,0))=TRUE,
100-100*(AR744-MINIFS(AR:AR,$E:$E,$E744))/(MAXIFS(AR:AR,$E:$E,$E744)-MINIFS(AR:AR,$E:$E,$E744)),
100*(AR744-MINIFS(AR:AR,$E:$E,$E744))/(MAXIFS(AR:AR,$E:$E,$E744)-MINIFS(AR:AR,$E:$E,$E744))))</f>
        <v/>
      </c>
      <c r="DH744" s="232" t="str">
        <f t="array" ref="DH744">IF(AS744="","",
IF(INDEX(Settings!$H:$H,MATCH(DH$1,Settings!$G:$G,0))=TRUE,
100-100*(AS744-MINIFS(AS:AS,$E:$E,$E744))/(MAXIFS(AS:AS,$E:$E,$E744)-MINIFS(AS:AS,$E:$E,$E744)),
100*(AS744-MINIFS(AS:AS,$E:$E,$E744))/(MAXIFS(AS:AS,$E:$E,$E744)-MINIFS(AS:AS,$E:$E,$E744))))</f>
        <v/>
      </c>
      <c r="DI744" s="232" t="str">
        <f t="array" ref="DI744">IF(AT744="","",
IF(INDEX(Settings!$H:$H,MATCH(DI$1,Settings!$G:$G,0))=TRUE,
100-100*(AT744-MINIFS(AT:AT,$E:$E,$E744))/(MAXIFS(AT:AT,$E:$E,$E744)-MINIFS(AT:AT,$E:$E,$E744)),
100*(AT744-MINIFS(AT:AT,$E:$E,$E744))/(MAXIFS(AT:AT,$E:$E,$E744)-MINIFS(AT:AT,$E:$E,$E744))))</f>
        <v/>
      </c>
      <c r="DJ744" s="232" t="str">
        <f t="array" ref="DJ744">IF(AU744="","",
IF(INDEX(Settings!$H:$H,MATCH(DJ$1,Settings!$G:$G,0))=TRUE,
100-100*(AU744-MINIFS(AU:AU,$E:$E,$E744))/(MAXIFS(AU:AU,$E:$E,$E744)-MINIFS(AU:AU,$E:$E,$E744)),
100*(AU744-MINIFS(AU:AU,$E:$E,$E744))/(MAXIFS(AU:AU,$E:$E,$E744)-MINIFS(AU:AU,$E:$E,$E744))))</f>
        <v/>
      </c>
      <c r="DK744" s="232" t="str">
        <f t="array" ref="DK744">IF(AV744="","",
IF(INDEX(Settings!$H:$H,MATCH(DK$1,Settings!$G:$G,0))=TRUE,
100-100*(AV744-MINIFS(AV:AV,$E:$E,$E744))/(MAXIFS(AV:AV,$E:$E,$E744)-MINIFS(AV:AV,$E:$E,$E744)),
100*(AV744-MINIFS(AV:AV,$E:$E,$E744))/(MAXIFS(AV:AV,$E:$E,$E744)-MINIFS(AV:AV,$E:$E,$E744))))</f>
        <v/>
      </c>
      <c r="DL744" s="232" t="str">
        <f t="array" ref="DL744">IF(AW744="","",
IF(INDEX(Settings!$H:$H,MATCH(DL$1,Settings!$G:$G,0))=TRUE,
100-100*(AW744-MINIFS(AW:AW,$E:$E,$E744))/(MAXIFS(AW:AW,$E:$E,$E744)-MINIFS(AW:AW,$E:$E,$E744)),
100*(AW744-MINIFS(AW:AW,$E:$E,$E744))/(MAXIFS(AW:AW,$E:$E,$E744)-MINIFS(AW:AW,$E:$E,$E744))))</f>
        <v/>
      </c>
      <c r="DM744" s="232" t="str">
        <f t="array" ref="DM744">IF(AX744="","",
IF(INDEX(Settings!$H:$H,MATCH(DM$1,Settings!$G:$G,0))=TRUE,
100-100*(AX744-MINIFS(AX:AX,$E:$E,$E744))/(MAXIFS(AX:AX,$E:$E,$E744)-MINIFS(AX:AX,$E:$E,$E744)),
100*(AX744-MINIFS(AX:AX,$E:$E,$E744))/(MAXIFS(AX:AX,$E:$E,$E744)-MINIFS(AX:AX,$E:$E,$E744))))</f>
        <v/>
      </c>
      <c r="DN744" s="232" t="str">
        <f t="array" ref="DN744">IF(AY744="","",
IF(INDEX(Settings!$H:$H,MATCH(DN$1,Settings!$G:$G,0))=TRUE,
100-100*(AY744-MINIFS(AY:AY,$E:$E,$E744))/(MAXIFS(AY:AY,$E:$E,$E744)-MINIFS(AY:AY,$E:$E,$E744)),
100*(AY744-MINIFS(AY:AY,$E:$E,$E744))/(MAXIFS(AY:AY,$E:$E,$E744)-MINIFS(AY:AY,$E:$E,$E744))))</f>
        <v/>
      </c>
      <c r="DO744" s="232" t="str">
        <f t="array" ref="DO744">IF(AZ744="","",
IF(INDEX(Settings!$H:$H,MATCH(DO$1,Settings!$G:$G,0))=TRUE,
100-100*(AZ744-MINIFS(AZ:AZ,$E:$E,$E744))/(MAXIFS(AZ:AZ,$E:$E,$E744)-MINIFS(AZ:AZ,$E:$E,$E744)),
100*(AZ744-MINIFS(AZ:AZ,$E:$E,$E744))/(MAXIFS(AZ:AZ,$E:$E,$E744)-MINIFS(AZ:AZ,$E:$E,$E744))))</f>
        <v/>
      </c>
      <c r="DP744" s="232" t="str">
        <f t="array" ref="DP744">IF(BA744="","",
IF(INDEX(Settings!$H:$H,MATCH(DP$1,Settings!$G:$G,0))=TRUE,
100-100*(BA744-MINIFS(BA:BA,$E:$E,$E744))/(MAXIFS(BA:BA,$E:$E,$E744)-MINIFS(BA:BA,$E:$E,$E744)),
100*(BA744-MINIFS(BA:BA,$E:$E,$E744))/(MAXIFS(BA:BA,$E:$E,$E744)-MINIFS(BA:BA,$E:$E,$E744))))</f>
        <v/>
      </c>
      <c r="DQ744" s="232" t="str">
        <f t="array" ref="DQ744">IF(BB744="","",
IF(INDEX(Settings!$H:$H,MATCH(DQ$1,Settings!$G:$G,0))=TRUE,
100-100*(BB744-MINIFS(BB:BB,$E:$E,$E744))/(MAXIFS(BB:BB,$E:$E,$E744)-MINIFS(BB:BB,$E:$E,$E744)),
100*(BB744-MINIFS(BB:BB,$E:$E,$E744))/(MAXIFS(BB:BB,$E:$E,$E744)-MINIFS(BB:BB,$E:$E,$E744))))</f>
        <v/>
      </c>
      <c r="DR744" s="232" t="str">
        <f t="array" ref="DR744">IF(BC744="","",
IF(INDEX(Settings!$H:$H,MATCH(DR$1,Settings!$G:$G,0))=TRUE,
100-100*(BC744-MINIFS(BC:BC,$E:$E,$E744))/(MAXIFS(BC:BC,$E:$E,$E744)-MINIFS(BC:BC,$E:$E,$E744)),
100*(BC744-MINIFS(BC:BC,$E:$E,$E744))/(MAXIFS(BC:BC,$E:$E,$E744)-MINIFS(BC:BC,$E:$E,$E744))))</f>
        <v/>
      </c>
      <c r="DS744" s="232" t="str">
        <f t="array" ref="DS744">IF(BD744="","",
IF(INDEX(Settings!$H:$H,MATCH(DS$1,Settings!$G:$G,0))=TRUE,
100-100*(BD744-MINIFS(BD:BD,$E:$E,$E744))/(MAXIFS(BD:BD,$E:$E,$E744)-MINIFS(BD:BD,$E:$E,$E744)),
100*(BD744-MINIFS(BD:BD,$E:$E,$E744))/(MAXIFS(BD:BD,$E:$E,$E744)-MINIFS(BD:BD,$E:$E,$E744))))</f>
        <v/>
      </c>
      <c r="DT744" s="232" t="str">
        <f t="array" ref="DT744">IF(BE744="","",
IF(INDEX(Settings!$H:$H,MATCH(DT$1,Settings!$G:$G,0))=TRUE,
100-100*(BE744-MINIFS(BE:BE,$E:$E,$E744))/(MAXIFS(BE:BE,$E:$E,$E744)-MINIFS(BE:BE,$E:$E,$E744)),
100*(BE744-MINIFS(BE:BE,$E:$E,$E744))/(MAXIFS(BE:BE,$E:$E,$E744)-MINIFS(BE:BE,$E:$E,$E744))))</f>
        <v/>
      </c>
      <c r="DU744" s="232" t="str">
        <f t="array" ref="DU744">IF(BF744="","",
IF(INDEX(Settings!$H:$H,MATCH(DU$1,Settings!$G:$G,0))=TRUE,
100-100*(BF744-MINIFS(BF:BF,$E:$E,$E744))/(MAXIFS(BF:BF,$E:$E,$E744)-MINIFS(BF:BF,$E:$E,$E744)),
100*(BF744-MINIFS(BF:BF,$E:$E,$E744))/(MAXIFS(BF:BF,$E:$E,$E744)-MINIFS(BF:BF,$E:$E,$E744))))</f>
        <v/>
      </c>
      <c r="DV744" s="232" t="str">
        <f t="array" ref="DV744">IF(BG744="","",
IF(INDEX(Settings!$H:$H,MATCH(DV$1,Settings!$G:$G,0))=TRUE,
100-100*(BG744-MINIFS(BG:BG,$E:$E,$E744))/(MAXIFS(BG:BG,$E:$E,$E744)-MINIFS(BG:BG,$E:$E,$E744)),
100*(BG744-MINIFS(BG:BG,$E:$E,$E744))/(MAXIFS(BG:BG,$E:$E,$E744)-MINIFS(BG:BG,$E:$E,$E744))))</f>
        <v/>
      </c>
      <c r="DW744" s="232" t="str">
        <f t="array" ref="DW744">IF(BH744="","",
IF(INDEX(Settings!$H:$H,MATCH(DW$1,Settings!$G:$G,0))=TRUE,
100-100*(BH744-MINIFS(BH:BH,$E:$E,$E744))/(MAXIFS(BH:BH,$E:$E,$E744)-MINIFS(BH:BH,$E:$E,$E744)),
100*(BH744-MINIFS(BH:BH,$E:$E,$E744))/(MAXIFS(BH:BH,$E:$E,$E744)-MINIFS(BH:BH,$E:$E,$E744))))</f>
        <v/>
      </c>
      <c r="DX744" s="232" t="str">
        <f t="array" ref="DX744">IF(BI744="","",
IF(INDEX(Settings!$H:$H,MATCH(DX$1,Settings!$G:$G,0))=TRUE,
100-100*(BI744-MINIFS(BI:BI,$E:$E,$E744))/(MAXIFS(BI:BI,$E:$E,$E744)-MINIFS(BI:BI,$E:$E,$E744)),
100*(BI744-MINIFS(BI:BI,$E:$E,$E744))/(MAXIFS(BI:BI,$E:$E,$E744)-MINIFS(BI:BI,$E:$E,$E744))))</f>
        <v/>
      </c>
      <c r="DY744" s="232" t="str">
        <f t="array" ref="DY744">IF(BJ744="","",
IF(INDEX(Settings!$H:$H,MATCH(DY$1,Settings!$G:$G,0))=TRUE,
100-100*(BJ744-MINIFS(BJ:BJ,$E:$E,$E744))/(MAXIFS(BJ:BJ,$E:$E,$E744)-MINIFS(BJ:BJ,$E:$E,$E744)),
100*(BJ744-MINIFS(BJ:BJ,$E:$E,$E744))/(MAXIFS(BJ:BJ,$E:$E,$E744)-MINIFS(BJ:BJ,$E:$E,$E744))))</f>
        <v/>
      </c>
      <c r="DZ744" s="234"/>
      <c r="EA744" s="234"/>
      <c r="EB744" s="234" t="str">
        <f t="shared" si="8"/>
        <v/>
      </c>
      <c r="EC744" s="234" t="str">
        <f t="shared" si="9"/>
        <v/>
      </c>
      <c r="ED744" s="234" t="str">
        <f t="shared" si="10"/>
        <v/>
      </c>
      <c r="EE744" s="234" t="str">
        <f t="shared" si="11"/>
        <v/>
      </c>
      <c r="EF744" s="234" t="str">
        <f t="shared" si="12"/>
        <v/>
      </c>
      <c r="EG744" s="234" t="str">
        <f t="shared" si="13"/>
        <v/>
      </c>
      <c r="EH744" s="234"/>
      <c r="EI744" s="234"/>
      <c r="EJ744" s="234"/>
      <c r="EK744" s="234"/>
      <c r="EL744" s="234"/>
      <c r="EM744" s="234"/>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3" t="str">
        <f t="shared" si="14"/>
        <v/>
      </c>
      <c r="N745" s="49"/>
      <c r="O745" s="49"/>
      <c r="P745" s="49"/>
      <c r="Q745" s="49"/>
      <c r="R745" s="49"/>
      <c r="S745" s="222" t="str">
        <f>IFERROR(VLOOKUP(AF745, 'YOYO IR Scores'!A:C, 3, FALSE), "")
</f>
        <v/>
      </c>
      <c r="T745" s="49"/>
      <c r="U745" s="49"/>
      <c r="V745" s="49"/>
      <c r="W745" s="49"/>
      <c r="X745" s="224" t="str">
        <f t="shared" si="4"/>
        <v/>
      </c>
      <c r="Y745" s="225" t="str">
        <f t="shared" si="5"/>
        <v/>
      </c>
      <c r="Z745" s="225" t="str">
        <f t="shared" si="6"/>
        <v/>
      </c>
      <c r="AA745" s="224" t="str">
        <f t="shared" si="7"/>
        <v/>
      </c>
      <c r="AB745" s="223"/>
      <c r="AC745" s="223"/>
      <c r="AD745" s="223"/>
      <c r="AE745" s="223" t="str">
        <f>IFERROR(VLOOKUP(AF745, 'YOYO IR Scores'!A:C, 2, FALSE), "")</f>
        <v/>
      </c>
      <c r="AF745" s="223"/>
      <c r="AG745" s="223"/>
      <c r="AH745" s="223"/>
      <c r="AI745" s="223"/>
      <c r="AJ745" s="223"/>
      <c r="AK745" s="223"/>
      <c r="AL745" s="223"/>
      <c r="AM745" s="223"/>
      <c r="AN745" s="223"/>
      <c r="AO745" s="223"/>
      <c r="AP745" s="223"/>
      <c r="AQ745" s="223"/>
      <c r="AR745" s="223"/>
      <c r="AS745" s="223"/>
      <c r="AT745" s="223"/>
      <c r="AU745" s="223"/>
      <c r="AV745" s="223"/>
      <c r="AW745" s="223"/>
      <c r="AX745" s="223"/>
      <c r="AY745" s="223"/>
      <c r="AZ745" s="223"/>
      <c r="BA745" s="223"/>
      <c r="BB745" s="223"/>
      <c r="BC745" s="223"/>
      <c r="BD745" s="223"/>
      <c r="BE745" s="223"/>
      <c r="BF745" s="223"/>
      <c r="BG745" s="223"/>
      <c r="BH745" s="223"/>
      <c r="BI745" s="223"/>
      <c r="BJ745" s="223"/>
      <c r="BK745" s="223" t="str">
        <f t="array" ref="BK745">IF(J745="","",
IF(INDEX(Settings!$H:$H,MATCH(BY$1,Settings!$G:$G,0))=TRUE,
100-100*(J745-MIN(J:J))/(MAX(J:J)-MIN(J:J)),
100*(J745-MIN(J:J))/(MAX(J:J)-MIN(J:J))))</f>
        <v/>
      </c>
      <c r="BL745" s="223" t="str">
        <f t="array" ref="BL745">IF(J745="","",
IF(INDEX(Settings!$H:$H,MATCH(BY$1,Settings!$G:$G,0))=TRUE,
100-100*(J745-MINIFS(J:J,$E:$E,$E745))/(MAXIFS(J:J,$E:$E,$E745)-MINIFS(J:J,$E:$E,$E745)),
100*(J745-MINIFS(J:J,$E:$E,$E745))/(MAXIFS(J:J,$E:$E,$E745)-MINIFS(J:J,$E:$E,$E745))))</f>
        <v/>
      </c>
      <c r="BM745" s="223"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4" t="str">
        <f t="array" ref="BQ745">IF(J745="","",
IF(INDEX(Settings!$H:$H,MATCH(BY$1,Settings!$G:$G,0))=TRUE,
-1*(J745-AVERAGE(J:J))/STDEV(J:J),
(J745-AVERAGE(J:J))/STDEV(J:J)))</f>
        <v/>
      </c>
      <c r="BR745" s="224" t="str">
        <f>IFERROR(__xludf.DUMMYFUNCTION("IF(J745="""","""",
IF(INDEX(Settings!$H:$H,MATCH(BY$1,Settings!$G:$G,0))=TRUE,
-1*(J745-AVERAGEIFS(J:J,$E:$E,$E745))/STDEV(FILTER(J:J,$E:$E=$E745)),
(J745-AVERAGEIFS(J:J,$E:$E,$E745))/STDEV(FILTER(J:J,$E:$E=$E745))))"),"")</f>
        <v/>
      </c>
      <c r="BS745" s="224"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3" t="str">
        <f t="array" ref="BY745">IF(J745="","",
IF(INDEX(Settings!$H:$H,MATCH(BY$1,Settings!$G:$G,0))=TRUE,
100-100*(J745-MINIFS(J:J,$E:$E,$E745))/(MAXIFS(J:J,$E:$E,$E745)-MINIFS(J:J,$E:$E,$E745)),
100*(J745-MINIFS(J:J,$E:$E,$E745))/(MAXIFS(J:J,$E:$E,$E745)-MINIFS(J:J,$E:$E,$E745))))</f>
        <v/>
      </c>
      <c r="BZ745" s="223" t="str">
        <f t="array" ref="BZ745">IF(K745="","",
IF(INDEX(Settings!$H:$H,MATCH(BZ$1,Settings!$G:$G,0))=TRUE,
100-100*(K745-MINIFS(K:K,$E:$E,$E745))/(MAXIFS(K:K,$E:$E,$E745)-MINIFS(K:K,$E:$E,$E745)),
100*(K745-MINIFS(K:K,$E:$E,$E745))/(MAXIFS(K:K,$E:$E,$E745)-MINIFS(K:K,$E:$E,$E745))))</f>
        <v/>
      </c>
      <c r="CA745" s="223" t="str">
        <f t="array" ref="CA745">IF(L745="","",
IF(INDEX(Settings!$H:$H,MATCH(CA$1,Settings!$G:$G,0))=TRUE,
100-100*(L745-MINIFS(L:L,$E:$E,$E745))/(MAXIFS(L:L,$E:$E,$E745)-MINIFS(L:L,$E:$E,$E745)),
100*(L745-MINIFS(L:L,$E:$E,$E745))/(MAXIFS(L:L,$E:$E,$E745)-MINIFS(L:L,$E:$E,$E745))))</f>
        <v/>
      </c>
      <c r="CB745" s="223" t="str">
        <f t="array" ref="CB745">IF(M745="","",
IF(INDEX(Settings!$H:$H,MATCH(CB$1,Settings!$G:$G,0))=TRUE,
100-100*(M745-MINIFS(M:M,$E:$E,$E745))/(MAXIFS(M:M,$E:$E,$E745)-MINIFS(M:M,$E:$E,$E745)),
100*(M745-MINIFS(M:M,$E:$E,$E745))/(MAXIFS(M:M,$E:$E,$E745)-MINIFS(M:M,$E:$E,$E745))))</f>
        <v/>
      </c>
      <c r="CC745" s="223" t="str">
        <f t="array" ref="CC745">IF(N745="","",
IF(INDEX(Settings!$H:$H,MATCH(CC$1,Settings!$G:$G,0))=TRUE,
100-100*(N745-MINIFS(N:N,$E:$E,$E745))/(MAXIFS(N:N,$E:$E,$E745)-MINIFS(N:N,$E:$E,$E745)),
100*(N745-MINIFS(N:N,$E:$E,$E745))/(MAXIFS(N:N,$E:$E,$E745)-MINIFS(N:N,$E:$E,$E745))))</f>
        <v/>
      </c>
      <c r="CD745" s="223" t="str">
        <f t="array" ref="CD745">IF(O745="","",
IF(INDEX(Settings!$H:$H,MATCH(CD$1,Settings!$G:$G,0))=TRUE,
100-100*(O745-MINIFS(O:O,$E:$E,$E745))/(MAXIFS(O:O,$E:$E,$E745)-MINIFS(O:O,$E:$E,$E745)),
100*(O745-MINIFS(O:O,$E:$E,$E745))/(MAXIFS(O:O,$E:$E,$E745)-MINIFS(O:O,$E:$E,$E745))))</f>
        <v/>
      </c>
      <c r="CE745" s="223" t="str">
        <f t="array" ref="CE745">IF(P745="","",
IF(INDEX(Settings!$H:$H,MATCH(CE$1,Settings!$G:$G,0))=TRUE,
100-100*(P745-MINIFS(P:P,$E:$E,$E745))/(MAXIFS(P:P,$E:$E,$E745)-MINIFS(P:P,$E:$E,$E745)),
100*(P745-MINIFS(P:P,$E:$E,$E745))/(MAXIFS(P:P,$E:$E,$E745)-MINIFS(P:P,$E:$E,$E745))))</f>
        <v/>
      </c>
      <c r="CF745" s="223" t="str">
        <f t="array" ref="CF745">IF(Q745="","",
IF(INDEX(Settings!$H:$H,MATCH(CF$1,Settings!$G:$G,0))=TRUE,
100-100*(Q745-MINIFS(Q:Q,$E:$E,$E745))/(MAXIFS(Q:Q,$E:$E,$E745)-MINIFS(Q:Q,$E:$E,$E745)),
100*(Q745-MINIFS(Q:Q,$E:$E,$E745))/(MAXIFS(Q:Q,$E:$E,$E745)-MINIFS(Q:Q,$E:$E,$E745))))</f>
        <v/>
      </c>
      <c r="CG745" s="223" t="str">
        <f t="array" ref="CG745">IF(R745="","",
IF(INDEX(Settings!$H:$H,MATCH(CG$1,Settings!$G:$G,0))=TRUE,
100-100*(R745-MINIFS(R:R,$E:$E,$E745))/(MAXIFS(R:R,$E:$E,$E745)-MINIFS(R:R,$E:$E,$E745)),
100*(R745-MINIFS(R:R,$E:$E,$E745))/(MAXIFS(R:R,$E:$E,$E745)-MINIFS(R:R,$E:$E,$E745))))</f>
        <v/>
      </c>
      <c r="CH745" s="223" t="str">
        <f t="array" ref="CH745">IF(S745="","",
IF(INDEX(Settings!$H:$H,MATCH(CH$1,Settings!$G:$G,0))=TRUE,
100-100*(S745-MINIFS(S:S,$E:$E,$E745))/(MAXIFS(S:S,$E:$E,$E745)-MINIFS(S:S,$E:$E,$E745)),
100*(S745-MINIFS(S:S,$E:$E,$E745))/(MAXIFS(S:S,$E:$E,$E745)-MINIFS(S:S,$E:$E,$E745))))</f>
        <v/>
      </c>
      <c r="CI745" s="223" t="str">
        <f t="array" ref="CI745">IF(T745="","",
IF(INDEX(Settings!$H:$H,MATCH(CI$1,Settings!$G:$G,0))=TRUE,
100-100*(T745-MINIFS(T:T,$E:$E,$E745))/(MAXIFS(T:T,$E:$E,$E745)-MINIFS(T:T,$E:$E,$E745)),
100*(T745-MINIFS(T:T,$E:$E,$E745))/(MAXIFS(T:T,$E:$E,$E745)-MINIFS(T:T,$E:$E,$E745))))</f>
        <v/>
      </c>
      <c r="CJ745" s="223" t="str">
        <f t="array" ref="CJ745">IF(U745="","",
IF(INDEX(Settings!$H:$H,MATCH(CJ$1,Settings!$G:$G,0))=TRUE,
100-100*(U745-MINIFS(U:U,$E:$E,$E745))/(MAXIFS(U:U,$E:$E,$E745)-MINIFS(U:U,$E:$E,$E745)),
100*(U745-MINIFS(U:U,$E:$E,$E745))/(MAXIFS(U:U,$E:$E,$E745)-MINIFS(U:U,$E:$E,$E745))))</f>
        <v/>
      </c>
      <c r="CK745" s="223" t="str">
        <f t="array" ref="CK745">IF(V745="","",
IF(INDEX(Settings!$H:$H,MATCH(CK$1,Settings!$G:$G,0))=TRUE,
100-100*(V745-MINIFS(V:V,$E:$E,$E745))/(MAXIFS(V:V,$E:$E,$E745)-MINIFS(V:V,$E:$E,$E745)),
100*(V745-MINIFS(V:V,$E:$E,$E745))/(MAXIFS(V:V,$E:$E,$E745)-MINIFS(V:V,$E:$E,$E745))))</f>
        <v/>
      </c>
      <c r="CL745" s="223" t="str">
        <f t="array" ref="CL745">IF(W745="","",
IF(INDEX(Settings!$H:$H,MATCH(CL$1,Settings!$G:$G,0))=TRUE,
100-100*(W745-MINIFS(W:W,$E:$E,$E745))/(MAXIFS(W:W,$E:$E,$E745)-MINIFS(W:W,$E:$E,$E745)),
100*(W745-MINIFS(W:W,$E:$E,$E745))/(MAXIFS(W:W,$E:$E,$E745)-MINIFS(W:W,$E:$E,$E745))))</f>
        <v/>
      </c>
      <c r="CM745" s="223" t="str">
        <f t="array" ref="CM745">IF(X745="","",
IF(INDEX(Settings!$H:$H,MATCH(CM$1,Settings!$G:$G,0))=TRUE,
100-100*(X745-MINIFS(X:X,$E:$E,$E745))/(MAXIFS(X:X,$E:$E,$E745)-MINIFS(X:X,$E:$E,$E745)),
100*(X745-MINIFS(X:X,$E:$E,$E745))/(MAXIFS(X:X,$E:$E,$E745)-MINIFS(X:X,$E:$E,$E745))))</f>
        <v/>
      </c>
      <c r="CN745" s="223" t="str">
        <f t="array" ref="CN745">IF(Y745="","",
IF(INDEX(Settings!$H:$H,MATCH(CN$1,Settings!$G:$G,0))=TRUE,
100-100*(Y745-MINIFS(Y:Y,$E:$E,$E745))/(MAXIFS(Y:Y,$E:$E,$E745)-MINIFS(Y:Y,$E:$E,$E745)),
100*(Y745-MINIFS(Y:Y,$E:$E,$E745))/(MAXIFS(Y:Y,$E:$E,$E745)-MINIFS(Y:Y,$E:$E,$E745))))</f>
        <v/>
      </c>
      <c r="CO745" s="223" t="str">
        <f t="array" ref="CO745">IF(Z745="","",
IF(INDEX(Settings!$H:$H,MATCH(CO$1,Settings!$G:$G,0))=TRUE,
100-100*(Z745-MINIFS(Z:Z,$E:$E,$E745))/(MAXIFS(Z:Z,$E:$E,$E745)-MINIFS(Z:Z,$E:$E,$E745)),
100*(Z745-MINIFS(Z:Z,$E:$E,$E745))/(MAXIFS(Z:Z,$E:$E,$E745)-MINIFS(Z:Z,$E:$E,$E745))))</f>
        <v/>
      </c>
      <c r="CP745" s="223" t="str">
        <f t="array" ref="CP745">IF(AA745="","",
IF(INDEX(Settings!$H:$H,MATCH(CP$1,Settings!$G:$G,0))=TRUE,
100-100*(AA745-MINIFS(AA:AA,$E:$E,$E745))/(MAXIFS(AA:AA,$E:$E,$E745)-MINIFS(AA:AA,$E:$E,$E745)),
100*(AA745-MINIFS(AA:AA,$E:$E,$E745))/(MAXIFS(AA:AA,$E:$E,$E745)-MINIFS(AA:AA,$E:$E,$E745))))</f>
        <v/>
      </c>
      <c r="CQ745" s="223" t="str">
        <f t="array" ref="CQ745">IF(AB745="","",
IF(INDEX(Settings!$H:$H,MATCH(CQ$1,Settings!$G:$G,0))=TRUE,
100-100*(AB745-MINIFS(AB:AB,$E:$E,$E745))/(MAXIFS(AB:AB,$E:$E,$E745)-MINIFS(AB:AB,$E:$E,$E745)),
100*(AB745-MINIFS(AB:AB,$E:$E,$E745))/(MAXIFS(AB:AB,$E:$E,$E745)-MINIFS(AB:AB,$E:$E,$E745))))</f>
        <v/>
      </c>
      <c r="CR745" s="223" t="str">
        <f t="array" ref="CR745">IF(AC745="","",
IF(INDEX(Settings!$H:$H,MATCH(CR$1,Settings!$G:$G,0))=TRUE,
100-100*(AC745-MINIFS(AC:AC,$E:$E,$E745))/(MAXIFS(AC:AC,$E:$E,$E745)-MINIFS(AC:AC,$E:$E,$E745)),
100*(AC745-MINIFS(AC:AC,$E:$E,$E745))/(MAXIFS(AC:AC,$E:$E,$E745)-MINIFS(AC:AC,$E:$E,$E745))))</f>
        <v/>
      </c>
      <c r="CS745" s="223" t="str">
        <f t="array" ref="CS745">IF(AD745="","",
IF(INDEX(Settings!$H:$H,MATCH(CS$1,Settings!$G:$G,0))=TRUE,
100-100*(AD745-MINIFS(AD:AD,$E:$E,$E745))/(MAXIFS(AD:AD,$E:$E,$E745)-MINIFS(AD:AD,$E:$E,$E745)),
100*(AD745-MINIFS(AD:AD,$E:$E,$E745))/(MAXIFS(AD:AD,$E:$E,$E745)-MINIFS(AD:AD,$E:$E,$E745))))</f>
        <v/>
      </c>
      <c r="CT745" s="223" t="str">
        <f t="array" ref="CT745">IF(AE745="","",
IF(INDEX(Settings!$H:$H,MATCH(CT$1,Settings!$G:$G,0))=TRUE,
100-100*(AE745-MINIFS(AE:AE,$E:$E,$E745))/(MAXIFS(AE:AE,$E:$E,$E745)-MINIFS(AE:AE,$E:$E,$E745)),
100*(AE745-MINIFS(AE:AE,$E:$E,$E745))/(MAXIFS(AE:AE,$E:$E,$E745)-MINIFS(AE:AE,$E:$E,$E745))))</f>
        <v/>
      </c>
      <c r="CU745" s="223" t="str">
        <f t="array" ref="CU745">IF(AF745="","",
IF(INDEX(Settings!$H:$H,MATCH(CU$1,Settings!$G:$G,0))=TRUE,
100-100*(AF745-MINIFS(AF:AF,$E:$E,$E745))/(MAXIFS(AF:AF,$E:$E,$E745)-MINIFS(AF:AF,$E:$E,$E745)),
100*(AF745-MINIFS(AF:AF,$E:$E,$E745))/(MAXIFS(AF:AF,$E:$E,$E745)-MINIFS(AF:AF,$E:$E,$E745))))</f>
        <v/>
      </c>
      <c r="CV745" s="223" t="str">
        <f t="array" ref="CV745">IF(AG745="","",
IF(INDEX(Settings!$H:$H,MATCH(CV$1,Settings!$G:$G,0))=TRUE,
100-100*(AG745-MINIFS(AG:AG,$E:$E,$E745))/(MAXIFS(AG:AG,$E:$E,$E745)-MINIFS(AG:AG,$E:$E,$E745)),
100*(AG745-MINIFS(AG:AG,$E:$E,$E745))/(MAXIFS(AG:AG,$E:$E,$E745)-MINIFS(AG:AG,$E:$E,$E745))))</f>
        <v/>
      </c>
      <c r="CW745" s="223" t="str">
        <f t="array" ref="CW745">IF(AH745="","",
IF(INDEX(Settings!$H:$H,MATCH(CW$1,Settings!$G:$G,0))=TRUE,
100-100*(AH745-MINIFS(AH:AH,$E:$E,$E745))/(MAXIFS(AH:AH,$E:$E,$E745)-MINIFS(AH:AH,$E:$E,$E745)),
100*(AH745-MINIFS(AH:AH,$E:$E,$E745))/(MAXIFS(AH:AH,$E:$E,$E745)-MINIFS(AH:AH,$E:$E,$E745))))</f>
        <v/>
      </c>
      <c r="CX745" s="223" t="str">
        <f t="array" ref="CX745">IF(AI745="","",
IF(INDEX(Settings!$H:$H,MATCH(CX$1,Settings!$G:$G,0))=TRUE,
100-100*(AI745-MINIFS(AI:AI,$E:$E,$E745))/(MAXIFS(AI:AI,$E:$E,$E745)-MINIFS(AI:AI,$E:$E,$E745)),
100*(AI745-MINIFS(AI:AI,$E:$E,$E745))/(MAXIFS(AI:AI,$E:$E,$E745)-MINIFS(AI:AI,$E:$E,$E745))))</f>
        <v/>
      </c>
      <c r="CY745" s="223" t="str">
        <f t="array" ref="CY745">IF(AJ745="","",
IF(INDEX(Settings!$H:$H,MATCH(CY$1,Settings!$G:$G,0))=TRUE,
100-100*(AJ745-MINIFS(AJ:AJ,$E:$E,$E745))/(MAXIFS(AJ:AJ,$E:$E,$E745)-MINIFS(AJ:AJ,$E:$E,$E745)),
100*(AJ745-MINIFS(AJ:AJ,$E:$E,$E745))/(MAXIFS(AJ:AJ,$E:$E,$E745)-MINIFS(AJ:AJ,$E:$E,$E745))))</f>
        <v/>
      </c>
      <c r="CZ745" s="223" t="str">
        <f t="array" ref="CZ745">IF(AK745="","",
IF(INDEX(Settings!$H:$H,MATCH(CZ$1,Settings!$G:$G,0))=TRUE,
100-100*(AK745-MINIFS(AK:AK,$E:$E,$E745))/(MAXIFS(AK:AK,$E:$E,$E745)-MINIFS(AK:AK,$E:$E,$E745)),
100*(AK745-MINIFS(AK:AK,$E:$E,$E745))/(MAXIFS(AK:AK,$E:$E,$E745)-MINIFS(AK:AK,$E:$E,$E745))))</f>
        <v/>
      </c>
      <c r="DA745" s="223" t="str">
        <f t="array" ref="DA745">IF(AL745="","",
IF(INDEX(Settings!$H:$H,MATCH(DA$1,Settings!$G:$G,0))=TRUE,
100-100*(AL745-MINIFS(AL:AL,$E:$E,$E745))/(MAXIFS(AL:AL,$E:$E,$E745)-MINIFS(AL:AL,$E:$E,$E745)),
100*(AL745-MINIFS(AL:AL,$E:$E,$E745))/(MAXIFS(AL:AL,$E:$E,$E745)-MINIFS(AL:AL,$E:$E,$E745))))</f>
        <v/>
      </c>
      <c r="DB745" s="223" t="str">
        <f t="array" ref="DB745">IF(AM745="","",
IF(INDEX(Settings!$H:$H,MATCH(DB$1,Settings!$G:$G,0))=TRUE,
100-100*(AM745-MINIFS(AM:AM,$E:$E,$E745))/(MAXIFS(AM:AM,$E:$E,$E745)-MINIFS(AM:AM,$E:$E,$E745)),
100*(AM745-MINIFS(AM:AM,$E:$E,$E745))/(MAXIFS(AM:AM,$E:$E,$E745)-MINIFS(AM:AM,$E:$E,$E745))))</f>
        <v/>
      </c>
      <c r="DC745" s="223" t="str">
        <f t="array" ref="DC745">IF(AN745="","",
IF(INDEX(Settings!$H:$H,MATCH(DC$1,Settings!$G:$G,0))=TRUE,
100-100*(AN745-MINIFS(AN:AN,$E:$E,$E745))/(MAXIFS(AN:AN,$E:$E,$E745)-MINIFS(AN:AN,$E:$E,$E745)),
100*(AN745-MINIFS(AN:AN,$E:$E,$E745))/(MAXIFS(AN:AN,$E:$E,$E745)-MINIFS(AN:AN,$E:$E,$E745))))</f>
        <v/>
      </c>
      <c r="DD745" s="223" t="str">
        <f t="array" ref="DD745">IF(AO745="","",
IF(INDEX(Settings!$H:$H,MATCH(DD$1,Settings!$G:$G,0))=TRUE,
100-100*(AO745-MINIFS(AO:AO,$E:$E,$E745))/(MAXIFS(AO:AO,$E:$E,$E745)-MINIFS(AO:AO,$E:$E,$E745)),
100*(AO745-MINIFS(AO:AO,$E:$E,$E745))/(MAXIFS(AO:AO,$E:$E,$E745)-MINIFS(AO:AO,$E:$E,$E745))))</f>
        <v/>
      </c>
      <c r="DE745" s="223" t="str">
        <f t="array" ref="DE745">IF(AP745="","",
IF(INDEX(Settings!$H:$H,MATCH(DE$1,Settings!$G:$G,0))=TRUE,
100-100*(AP745-MINIFS(AP:AP,$E:$E,$E745))/(MAXIFS(AP:AP,$E:$E,$E745)-MINIFS(AP:AP,$E:$E,$E745)),
100*(AP745-MINIFS(AP:AP,$E:$E,$E745))/(MAXIFS(AP:AP,$E:$E,$E745)-MINIFS(AP:AP,$E:$E,$E745))))</f>
        <v/>
      </c>
      <c r="DF745" s="223" t="str">
        <f t="array" ref="DF745">IF(AQ745="","",
IF(INDEX(Settings!$H:$H,MATCH(DF$1,Settings!$G:$G,0))=TRUE,
100-100*(AQ745-MINIFS(AQ:AQ,$E:$E,$E745))/(MAXIFS(AQ:AQ,$E:$E,$E745)-MINIFS(AQ:AQ,$E:$E,$E745)),
100*(AQ745-MINIFS(AQ:AQ,$E:$E,$E745))/(MAXIFS(AQ:AQ,$E:$E,$E745)-MINIFS(AQ:AQ,$E:$E,$E745))))</f>
        <v/>
      </c>
      <c r="DG745" s="223" t="str">
        <f t="array" ref="DG745">IF(AR745="","",
IF(INDEX(Settings!$H:$H,MATCH(DG$1,Settings!$G:$G,0))=TRUE,
100-100*(AR745-MINIFS(AR:AR,$E:$E,$E745))/(MAXIFS(AR:AR,$E:$E,$E745)-MINIFS(AR:AR,$E:$E,$E745)),
100*(AR745-MINIFS(AR:AR,$E:$E,$E745))/(MAXIFS(AR:AR,$E:$E,$E745)-MINIFS(AR:AR,$E:$E,$E745))))</f>
        <v/>
      </c>
      <c r="DH745" s="223" t="str">
        <f t="array" ref="DH745">IF(AS745="","",
IF(INDEX(Settings!$H:$H,MATCH(DH$1,Settings!$G:$G,0))=TRUE,
100-100*(AS745-MINIFS(AS:AS,$E:$E,$E745))/(MAXIFS(AS:AS,$E:$E,$E745)-MINIFS(AS:AS,$E:$E,$E745)),
100*(AS745-MINIFS(AS:AS,$E:$E,$E745))/(MAXIFS(AS:AS,$E:$E,$E745)-MINIFS(AS:AS,$E:$E,$E745))))</f>
        <v/>
      </c>
      <c r="DI745" s="223" t="str">
        <f t="array" ref="DI745">IF(AT745="","",
IF(INDEX(Settings!$H:$H,MATCH(DI$1,Settings!$G:$G,0))=TRUE,
100-100*(AT745-MINIFS(AT:AT,$E:$E,$E745))/(MAXIFS(AT:AT,$E:$E,$E745)-MINIFS(AT:AT,$E:$E,$E745)),
100*(AT745-MINIFS(AT:AT,$E:$E,$E745))/(MAXIFS(AT:AT,$E:$E,$E745)-MINIFS(AT:AT,$E:$E,$E745))))</f>
        <v/>
      </c>
      <c r="DJ745" s="223" t="str">
        <f t="array" ref="DJ745">IF(AU745="","",
IF(INDEX(Settings!$H:$H,MATCH(DJ$1,Settings!$G:$G,0))=TRUE,
100-100*(AU745-MINIFS(AU:AU,$E:$E,$E745))/(MAXIFS(AU:AU,$E:$E,$E745)-MINIFS(AU:AU,$E:$E,$E745)),
100*(AU745-MINIFS(AU:AU,$E:$E,$E745))/(MAXIFS(AU:AU,$E:$E,$E745)-MINIFS(AU:AU,$E:$E,$E745))))</f>
        <v/>
      </c>
      <c r="DK745" s="223" t="str">
        <f t="array" ref="DK745">IF(AV745="","",
IF(INDEX(Settings!$H:$H,MATCH(DK$1,Settings!$G:$G,0))=TRUE,
100-100*(AV745-MINIFS(AV:AV,$E:$E,$E745))/(MAXIFS(AV:AV,$E:$E,$E745)-MINIFS(AV:AV,$E:$E,$E745)),
100*(AV745-MINIFS(AV:AV,$E:$E,$E745))/(MAXIFS(AV:AV,$E:$E,$E745)-MINIFS(AV:AV,$E:$E,$E745))))</f>
        <v/>
      </c>
      <c r="DL745" s="223" t="str">
        <f t="array" ref="DL745">IF(AW745="","",
IF(INDEX(Settings!$H:$H,MATCH(DL$1,Settings!$G:$G,0))=TRUE,
100-100*(AW745-MINIFS(AW:AW,$E:$E,$E745))/(MAXIFS(AW:AW,$E:$E,$E745)-MINIFS(AW:AW,$E:$E,$E745)),
100*(AW745-MINIFS(AW:AW,$E:$E,$E745))/(MAXIFS(AW:AW,$E:$E,$E745)-MINIFS(AW:AW,$E:$E,$E745))))</f>
        <v/>
      </c>
      <c r="DM745" s="223" t="str">
        <f t="array" ref="DM745">IF(AX745="","",
IF(INDEX(Settings!$H:$H,MATCH(DM$1,Settings!$G:$G,0))=TRUE,
100-100*(AX745-MINIFS(AX:AX,$E:$E,$E745))/(MAXIFS(AX:AX,$E:$E,$E745)-MINIFS(AX:AX,$E:$E,$E745)),
100*(AX745-MINIFS(AX:AX,$E:$E,$E745))/(MAXIFS(AX:AX,$E:$E,$E745)-MINIFS(AX:AX,$E:$E,$E745))))</f>
        <v/>
      </c>
      <c r="DN745" s="223" t="str">
        <f t="array" ref="DN745">IF(AY745="","",
IF(INDEX(Settings!$H:$H,MATCH(DN$1,Settings!$G:$G,0))=TRUE,
100-100*(AY745-MINIFS(AY:AY,$E:$E,$E745))/(MAXIFS(AY:AY,$E:$E,$E745)-MINIFS(AY:AY,$E:$E,$E745)),
100*(AY745-MINIFS(AY:AY,$E:$E,$E745))/(MAXIFS(AY:AY,$E:$E,$E745)-MINIFS(AY:AY,$E:$E,$E745))))</f>
        <v/>
      </c>
      <c r="DO745" s="223" t="str">
        <f t="array" ref="DO745">IF(AZ745="","",
IF(INDEX(Settings!$H:$H,MATCH(DO$1,Settings!$G:$G,0))=TRUE,
100-100*(AZ745-MINIFS(AZ:AZ,$E:$E,$E745))/(MAXIFS(AZ:AZ,$E:$E,$E745)-MINIFS(AZ:AZ,$E:$E,$E745)),
100*(AZ745-MINIFS(AZ:AZ,$E:$E,$E745))/(MAXIFS(AZ:AZ,$E:$E,$E745)-MINIFS(AZ:AZ,$E:$E,$E745))))</f>
        <v/>
      </c>
      <c r="DP745" s="223" t="str">
        <f t="array" ref="DP745">IF(BA745="","",
IF(INDEX(Settings!$H:$H,MATCH(DP$1,Settings!$G:$G,0))=TRUE,
100-100*(BA745-MINIFS(BA:BA,$E:$E,$E745))/(MAXIFS(BA:BA,$E:$E,$E745)-MINIFS(BA:BA,$E:$E,$E745)),
100*(BA745-MINIFS(BA:BA,$E:$E,$E745))/(MAXIFS(BA:BA,$E:$E,$E745)-MINIFS(BA:BA,$E:$E,$E745))))</f>
        <v/>
      </c>
      <c r="DQ745" s="223" t="str">
        <f t="array" ref="DQ745">IF(BB745="","",
IF(INDEX(Settings!$H:$H,MATCH(DQ$1,Settings!$G:$G,0))=TRUE,
100-100*(BB745-MINIFS(BB:BB,$E:$E,$E745))/(MAXIFS(BB:BB,$E:$E,$E745)-MINIFS(BB:BB,$E:$E,$E745)),
100*(BB745-MINIFS(BB:BB,$E:$E,$E745))/(MAXIFS(BB:BB,$E:$E,$E745)-MINIFS(BB:BB,$E:$E,$E745))))</f>
        <v/>
      </c>
      <c r="DR745" s="223" t="str">
        <f t="array" ref="DR745">IF(BC745="","",
IF(INDEX(Settings!$H:$H,MATCH(DR$1,Settings!$G:$G,0))=TRUE,
100-100*(BC745-MINIFS(BC:BC,$E:$E,$E745))/(MAXIFS(BC:BC,$E:$E,$E745)-MINIFS(BC:BC,$E:$E,$E745)),
100*(BC745-MINIFS(BC:BC,$E:$E,$E745))/(MAXIFS(BC:BC,$E:$E,$E745)-MINIFS(BC:BC,$E:$E,$E745))))</f>
        <v/>
      </c>
      <c r="DS745" s="223" t="str">
        <f t="array" ref="DS745">IF(BD745="","",
IF(INDEX(Settings!$H:$H,MATCH(DS$1,Settings!$G:$G,0))=TRUE,
100-100*(BD745-MINIFS(BD:BD,$E:$E,$E745))/(MAXIFS(BD:BD,$E:$E,$E745)-MINIFS(BD:BD,$E:$E,$E745)),
100*(BD745-MINIFS(BD:BD,$E:$E,$E745))/(MAXIFS(BD:BD,$E:$E,$E745)-MINIFS(BD:BD,$E:$E,$E745))))</f>
        <v/>
      </c>
      <c r="DT745" s="223" t="str">
        <f t="array" ref="DT745">IF(BE745="","",
IF(INDEX(Settings!$H:$H,MATCH(DT$1,Settings!$G:$G,0))=TRUE,
100-100*(BE745-MINIFS(BE:BE,$E:$E,$E745))/(MAXIFS(BE:BE,$E:$E,$E745)-MINIFS(BE:BE,$E:$E,$E745)),
100*(BE745-MINIFS(BE:BE,$E:$E,$E745))/(MAXIFS(BE:BE,$E:$E,$E745)-MINIFS(BE:BE,$E:$E,$E745))))</f>
        <v/>
      </c>
      <c r="DU745" s="223" t="str">
        <f t="array" ref="DU745">IF(BF745="","",
IF(INDEX(Settings!$H:$H,MATCH(DU$1,Settings!$G:$G,0))=TRUE,
100-100*(BF745-MINIFS(BF:BF,$E:$E,$E745))/(MAXIFS(BF:BF,$E:$E,$E745)-MINIFS(BF:BF,$E:$E,$E745)),
100*(BF745-MINIFS(BF:BF,$E:$E,$E745))/(MAXIFS(BF:BF,$E:$E,$E745)-MINIFS(BF:BF,$E:$E,$E745))))</f>
        <v/>
      </c>
      <c r="DV745" s="223" t="str">
        <f t="array" ref="DV745">IF(BG745="","",
IF(INDEX(Settings!$H:$H,MATCH(DV$1,Settings!$G:$G,0))=TRUE,
100-100*(BG745-MINIFS(BG:BG,$E:$E,$E745))/(MAXIFS(BG:BG,$E:$E,$E745)-MINIFS(BG:BG,$E:$E,$E745)),
100*(BG745-MINIFS(BG:BG,$E:$E,$E745))/(MAXIFS(BG:BG,$E:$E,$E745)-MINIFS(BG:BG,$E:$E,$E745))))</f>
        <v/>
      </c>
      <c r="DW745" s="223" t="str">
        <f t="array" ref="DW745">IF(BH745="","",
IF(INDEX(Settings!$H:$H,MATCH(DW$1,Settings!$G:$G,0))=TRUE,
100-100*(BH745-MINIFS(BH:BH,$E:$E,$E745))/(MAXIFS(BH:BH,$E:$E,$E745)-MINIFS(BH:BH,$E:$E,$E745)),
100*(BH745-MINIFS(BH:BH,$E:$E,$E745))/(MAXIFS(BH:BH,$E:$E,$E745)-MINIFS(BH:BH,$E:$E,$E745))))</f>
        <v/>
      </c>
      <c r="DX745" s="223" t="str">
        <f t="array" ref="DX745">IF(BI745="","",
IF(INDEX(Settings!$H:$H,MATCH(DX$1,Settings!$G:$G,0))=TRUE,
100-100*(BI745-MINIFS(BI:BI,$E:$E,$E745))/(MAXIFS(BI:BI,$E:$E,$E745)-MINIFS(BI:BI,$E:$E,$E745)),
100*(BI745-MINIFS(BI:BI,$E:$E,$E745))/(MAXIFS(BI:BI,$E:$E,$E745)-MINIFS(BI:BI,$E:$E,$E745))))</f>
        <v/>
      </c>
      <c r="DY745" s="223" t="str">
        <f t="array" ref="DY745">IF(BJ745="","",
IF(INDEX(Settings!$H:$H,MATCH(DY$1,Settings!$G:$G,0))=TRUE,
100-100*(BJ745-MINIFS(BJ:BJ,$E:$E,$E745))/(MAXIFS(BJ:BJ,$E:$E,$E745)-MINIFS(BJ:BJ,$E:$E,$E745)),
100*(BJ745-MINIFS(BJ:BJ,$E:$E,$E745))/(MAXIFS(BJ:BJ,$E:$E,$E745)-MINIFS(BJ:BJ,$E:$E,$E745))))</f>
        <v/>
      </c>
      <c r="DZ745" s="225"/>
      <c r="EA745" s="225"/>
      <c r="EB745" s="225" t="str">
        <f t="shared" si="8"/>
        <v/>
      </c>
      <c r="EC745" s="225" t="str">
        <f t="shared" si="9"/>
        <v/>
      </c>
      <c r="ED745" s="225" t="str">
        <f t="shared" si="10"/>
        <v/>
      </c>
      <c r="EE745" s="225" t="str">
        <f t="shared" si="11"/>
        <v/>
      </c>
      <c r="EF745" s="225" t="str">
        <f t="shared" si="12"/>
        <v/>
      </c>
      <c r="EG745" s="225" t="str">
        <f t="shared" si="13"/>
        <v/>
      </c>
      <c r="EH745" s="225"/>
      <c r="EI745" s="225"/>
      <c r="EJ745" s="225"/>
      <c r="EK745" s="225"/>
      <c r="EL745" s="225"/>
      <c r="EM745" s="225"/>
    </row>
    <row r="746">
      <c r="A746" s="231"/>
      <c r="B746" s="231"/>
      <c r="C746" s="231"/>
      <c r="D746" s="231" t="str">
        <f t="array" ref="D746">IFERROR(INDEX(Profiles!$B:$B,MATCH($A746,Profiles!$A:$A,0)),"")</f>
        <v/>
      </c>
      <c r="E746" s="231"/>
      <c r="F746" s="231"/>
      <c r="G746" s="231"/>
      <c r="H746" s="231"/>
      <c r="I746" s="231" t="str">
        <f>IF(A746="","",IF(Settings!$N$3="DATE",F746&amp;": "&amp;TEXT(B746,"M/DD/YY"),F746&amp;": "&amp;H746))</f>
        <v/>
      </c>
      <c r="J746" s="231"/>
      <c r="K746" s="231"/>
      <c r="L746" s="231"/>
      <c r="M746" s="232" t="str">
        <f t="shared" si="14"/>
        <v/>
      </c>
      <c r="N746" s="231"/>
      <c r="O746" s="231"/>
      <c r="P746" s="231"/>
      <c r="Q746" s="231"/>
      <c r="R746" s="231"/>
      <c r="S746" s="230" t="str">
        <f>IFERROR(VLOOKUP(AF746, 'YOYO IR Scores'!A:C, 3, FALSE), "")
</f>
        <v/>
      </c>
      <c r="T746" s="231"/>
      <c r="U746" s="231"/>
      <c r="V746" s="231"/>
      <c r="W746" s="231"/>
      <c r="X746" s="233" t="str">
        <f t="shared" si="4"/>
        <v/>
      </c>
      <c r="Y746" s="234" t="str">
        <f t="shared" si="5"/>
        <v/>
      </c>
      <c r="Z746" s="234" t="str">
        <f t="shared" si="6"/>
        <v/>
      </c>
      <c r="AA746" s="233" t="str">
        <f t="shared" si="7"/>
        <v/>
      </c>
      <c r="AB746" s="232"/>
      <c r="AC746" s="232"/>
      <c r="AD746" s="232"/>
      <c r="AE746" s="232" t="str">
        <f>IFERROR(VLOOKUP(AF746, 'YOYO IR Scores'!A:C, 2, FALSE), "")</f>
        <v/>
      </c>
      <c r="AF746" s="232"/>
      <c r="AG746" s="23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c r="BD746" s="232"/>
      <c r="BE746" s="232"/>
      <c r="BF746" s="232"/>
      <c r="BG746" s="232"/>
      <c r="BH746" s="232"/>
      <c r="BI746" s="232"/>
      <c r="BJ746" s="232"/>
      <c r="BK746" s="232" t="str">
        <f t="array" ref="BK746">IF(J746="","",
IF(INDEX(Settings!$H:$H,MATCH(BY$1,Settings!$G:$G,0))=TRUE,
100-100*(J746-MIN(J:J))/(MAX(J:J)-MIN(J:J)),
100*(J746-MIN(J:J))/(MAX(J:J)-MIN(J:J))))</f>
        <v/>
      </c>
      <c r="BL746" s="232" t="str">
        <f t="array" ref="BL746">IF(J746="","",
IF(INDEX(Settings!$H:$H,MATCH(BY$1,Settings!$G:$G,0))=TRUE,
100-100*(J746-MINIFS(J:J,$E:$E,$E746))/(MAXIFS(J:J,$E:$E,$E746)-MINIFS(J:J,$E:$E,$E746)),
100*(J746-MINIFS(J:J,$E:$E,$E746))/(MAXIFS(J:J,$E:$E,$E746)-MINIFS(J:J,$E:$E,$E746))))</f>
        <v/>
      </c>
      <c r="BM746" s="232" t="str">
        <f t="array" ref="BM746">IF(J746="","",
IF(INDEX(Settings!$H:$H,MATCH(BY$1,Settings!$G:$G,0))=TRUE,
100-100*(J746-MINIFS(J:J,$E:$E,$E746,$I:$I,$I746))/(MAXIFS(J:J,$E:$E,$E746,$I:$I,$I746)-MINIFS(J:J,$E:$E,$E746,$I:$I,$I746)),
100*(J746-MINIFS(J:J,$E:$E,$E746,$I:$I,$I746))/(MAXIFS(J:J,$E:$E,$E746,$I:$I,$I746)-MINIFS(J:J,$E:$E,$E746,$I:$I,$I746))))</f>
        <v/>
      </c>
      <c r="BN746" s="231" t="str">
        <f t="array" ref="BN746">IF(J746="","",
IF(INDEX(Settings!$H:$H,MATCH(BY$1,Settings!$G:$G,0))=TRUE,
100-100*PERCENTRANK(J:J,J746),
100*PERCENTRANK(J:J,J746)))</f>
        <v/>
      </c>
      <c r="BO746" s="231" t="str">
        <f>IFERROR(__xludf.DUMMYFUNCTION("IF(J746="""","""",
IF(INDEX(Settings!$H:$H,MATCH(BY$1,Settings!$G:$G,0))=TRUE,
100-100*PERCENTRANK(FILTER(J:J,$E:$E=$E746),J746),
100*PERCENTRANK(FILTER(J:J,$E:$E=$E746),J746)))"),"")</f>
        <v/>
      </c>
      <c r="BP746" s="231" t="str">
        <f>IFERROR(__xludf.DUMMYFUNCTION("IF(J746="""","""",
IF(INDEX(Settings!$H:$H,MATCH(BY$1,Settings!$G:$G,0))=TRUE,
100-100*PERCENTRANK(FILTER(J:J,$E:$E=$E746,$I:$I=$I746),J746),
100*PERCENTRANK(FILTER(J:J,$E:$E=$E746,$I:$I=$I746),J746)))"),"")</f>
        <v/>
      </c>
      <c r="BQ746" s="233" t="str">
        <f t="array" ref="BQ746">IF(J746="","",
IF(INDEX(Settings!$H:$H,MATCH(BY$1,Settings!$G:$G,0))=TRUE,
-1*(J746-AVERAGE(J:J))/STDEV(J:J),
(J746-AVERAGE(J:J))/STDEV(J:J)))</f>
        <v/>
      </c>
      <c r="BR746" s="233" t="str">
        <f>IFERROR(__xludf.DUMMYFUNCTION("IF(J746="""","""",
IF(INDEX(Settings!$H:$H,MATCH(BY$1,Settings!$G:$G,0))=TRUE,
-1*(J746-AVERAGEIFS(J:J,$E:$E,$E746))/STDEV(FILTER(J:J,$E:$E=$E746)),
(J746-AVERAGEIFS(J:J,$E:$E,$E746))/STDEV(FILTER(J:J,$E:$E=$E746))))"),"")</f>
        <v/>
      </c>
      <c r="BS746" s="233"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1"/>
      <c r="BX746" s="231"/>
      <c r="BY746" s="232" t="str">
        <f t="array" ref="BY746">IF(J746="","",
IF(INDEX(Settings!$H:$H,MATCH(BY$1,Settings!$G:$G,0))=TRUE,
100-100*(J746-MINIFS(J:J,$E:$E,$E746))/(MAXIFS(J:J,$E:$E,$E746)-MINIFS(J:J,$E:$E,$E746)),
100*(J746-MINIFS(J:J,$E:$E,$E746))/(MAXIFS(J:J,$E:$E,$E746)-MINIFS(J:J,$E:$E,$E746))))</f>
        <v/>
      </c>
      <c r="BZ746" s="232" t="str">
        <f t="array" ref="BZ746">IF(K746="","",
IF(INDEX(Settings!$H:$H,MATCH(BZ$1,Settings!$G:$G,0))=TRUE,
100-100*(K746-MINIFS(K:K,$E:$E,$E746))/(MAXIFS(K:K,$E:$E,$E746)-MINIFS(K:K,$E:$E,$E746)),
100*(K746-MINIFS(K:K,$E:$E,$E746))/(MAXIFS(K:K,$E:$E,$E746)-MINIFS(K:K,$E:$E,$E746))))</f>
        <v/>
      </c>
      <c r="CA746" s="232" t="str">
        <f t="array" ref="CA746">IF(L746="","",
IF(INDEX(Settings!$H:$H,MATCH(CA$1,Settings!$G:$G,0))=TRUE,
100-100*(L746-MINIFS(L:L,$E:$E,$E746))/(MAXIFS(L:L,$E:$E,$E746)-MINIFS(L:L,$E:$E,$E746)),
100*(L746-MINIFS(L:L,$E:$E,$E746))/(MAXIFS(L:L,$E:$E,$E746)-MINIFS(L:L,$E:$E,$E746))))</f>
        <v/>
      </c>
      <c r="CB746" s="232" t="str">
        <f t="array" ref="CB746">IF(M746="","",
IF(INDEX(Settings!$H:$H,MATCH(CB$1,Settings!$G:$G,0))=TRUE,
100-100*(M746-MINIFS(M:M,$E:$E,$E746))/(MAXIFS(M:M,$E:$E,$E746)-MINIFS(M:M,$E:$E,$E746)),
100*(M746-MINIFS(M:M,$E:$E,$E746))/(MAXIFS(M:M,$E:$E,$E746)-MINIFS(M:M,$E:$E,$E746))))</f>
        <v/>
      </c>
      <c r="CC746" s="232" t="str">
        <f t="array" ref="CC746">IF(N746="","",
IF(INDEX(Settings!$H:$H,MATCH(CC$1,Settings!$G:$G,0))=TRUE,
100-100*(N746-MINIFS(N:N,$E:$E,$E746))/(MAXIFS(N:N,$E:$E,$E746)-MINIFS(N:N,$E:$E,$E746)),
100*(N746-MINIFS(N:N,$E:$E,$E746))/(MAXIFS(N:N,$E:$E,$E746)-MINIFS(N:N,$E:$E,$E746))))</f>
        <v/>
      </c>
      <c r="CD746" s="232" t="str">
        <f t="array" ref="CD746">IF(O746="","",
IF(INDEX(Settings!$H:$H,MATCH(CD$1,Settings!$G:$G,0))=TRUE,
100-100*(O746-MINIFS(O:O,$E:$E,$E746))/(MAXIFS(O:O,$E:$E,$E746)-MINIFS(O:O,$E:$E,$E746)),
100*(O746-MINIFS(O:O,$E:$E,$E746))/(MAXIFS(O:O,$E:$E,$E746)-MINIFS(O:O,$E:$E,$E746))))</f>
        <v/>
      </c>
      <c r="CE746" s="232" t="str">
        <f t="array" ref="CE746">IF(P746="","",
IF(INDEX(Settings!$H:$H,MATCH(CE$1,Settings!$G:$G,0))=TRUE,
100-100*(P746-MINIFS(P:P,$E:$E,$E746))/(MAXIFS(P:P,$E:$E,$E746)-MINIFS(P:P,$E:$E,$E746)),
100*(P746-MINIFS(P:P,$E:$E,$E746))/(MAXIFS(P:P,$E:$E,$E746)-MINIFS(P:P,$E:$E,$E746))))</f>
        <v/>
      </c>
      <c r="CF746" s="232" t="str">
        <f t="array" ref="CF746">IF(Q746="","",
IF(INDEX(Settings!$H:$H,MATCH(CF$1,Settings!$G:$G,0))=TRUE,
100-100*(Q746-MINIFS(Q:Q,$E:$E,$E746))/(MAXIFS(Q:Q,$E:$E,$E746)-MINIFS(Q:Q,$E:$E,$E746)),
100*(Q746-MINIFS(Q:Q,$E:$E,$E746))/(MAXIFS(Q:Q,$E:$E,$E746)-MINIFS(Q:Q,$E:$E,$E746))))</f>
        <v/>
      </c>
      <c r="CG746" s="232" t="str">
        <f t="array" ref="CG746">IF(R746="","",
IF(INDEX(Settings!$H:$H,MATCH(CG$1,Settings!$G:$G,0))=TRUE,
100-100*(R746-MINIFS(R:R,$E:$E,$E746))/(MAXIFS(R:R,$E:$E,$E746)-MINIFS(R:R,$E:$E,$E746)),
100*(R746-MINIFS(R:R,$E:$E,$E746))/(MAXIFS(R:R,$E:$E,$E746)-MINIFS(R:R,$E:$E,$E746))))</f>
        <v/>
      </c>
      <c r="CH746" s="232" t="str">
        <f t="array" ref="CH746">IF(S746="","",
IF(INDEX(Settings!$H:$H,MATCH(CH$1,Settings!$G:$G,0))=TRUE,
100-100*(S746-MINIFS(S:S,$E:$E,$E746))/(MAXIFS(S:S,$E:$E,$E746)-MINIFS(S:S,$E:$E,$E746)),
100*(S746-MINIFS(S:S,$E:$E,$E746))/(MAXIFS(S:S,$E:$E,$E746)-MINIFS(S:S,$E:$E,$E746))))</f>
        <v/>
      </c>
      <c r="CI746" s="232" t="str">
        <f t="array" ref="CI746">IF(T746="","",
IF(INDEX(Settings!$H:$H,MATCH(CI$1,Settings!$G:$G,0))=TRUE,
100-100*(T746-MINIFS(T:T,$E:$E,$E746))/(MAXIFS(T:T,$E:$E,$E746)-MINIFS(T:T,$E:$E,$E746)),
100*(T746-MINIFS(T:T,$E:$E,$E746))/(MAXIFS(T:T,$E:$E,$E746)-MINIFS(T:T,$E:$E,$E746))))</f>
        <v/>
      </c>
      <c r="CJ746" s="232" t="str">
        <f t="array" ref="CJ746">IF(U746="","",
IF(INDEX(Settings!$H:$H,MATCH(CJ$1,Settings!$G:$G,0))=TRUE,
100-100*(U746-MINIFS(U:U,$E:$E,$E746))/(MAXIFS(U:U,$E:$E,$E746)-MINIFS(U:U,$E:$E,$E746)),
100*(U746-MINIFS(U:U,$E:$E,$E746))/(MAXIFS(U:U,$E:$E,$E746)-MINIFS(U:U,$E:$E,$E746))))</f>
        <v/>
      </c>
      <c r="CK746" s="232" t="str">
        <f t="array" ref="CK746">IF(V746="","",
IF(INDEX(Settings!$H:$H,MATCH(CK$1,Settings!$G:$G,0))=TRUE,
100-100*(V746-MINIFS(V:V,$E:$E,$E746))/(MAXIFS(V:V,$E:$E,$E746)-MINIFS(V:V,$E:$E,$E746)),
100*(V746-MINIFS(V:V,$E:$E,$E746))/(MAXIFS(V:V,$E:$E,$E746)-MINIFS(V:V,$E:$E,$E746))))</f>
        <v/>
      </c>
      <c r="CL746" s="232" t="str">
        <f t="array" ref="CL746">IF(W746="","",
IF(INDEX(Settings!$H:$H,MATCH(CL$1,Settings!$G:$G,0))=TRUE,
100-100*(W746-MINIFS(W:W,$E:$E,$E746))/(MAXIFS(W:W,$E:$E,$E746)-MINIFS(W:W,$E:$E,$E746)),
100*(W746-MINIFS(W:W,$E:$E,$E746))/(MAXIFS(W:W,$E:$E,$E746)-MINIFS(W:W,$E:$E,$E746))))</f>
        <v/>
      </c>
      <c r="CM746" s="232" t="str">
        <f t="array" ref="CM746">IF(X746="","",
IF(INDEX(Settings!$H:$H,MATCH(CM$1,Settings!$G:$G,0))=TRUE,
100-100*(X746-MINIFS(X:X,$E:$E,$E746))/(MAXIFS(X:X,$E:$E,$E746)-MINIFS(X:X,$E:$E,$E746)),
100*(X746-MINIFS(X:X,$E:$E,$E746))/(MAXIFS(X:X,$E:$E,$E746)-MINIFS(X:X,$E:$E,$E746))))</f>
        <v/>
      </c>
      <c r="CN746" s="232" t="str">
        <f t="array" ref="CN746">IF(Y746="","",
IF(INDEX(Settings!$H:$H,MATCH(CN$1,Settings!$G:$G,0))=TRUE,
100-100*(Y746-MINIFS(Y:Y,$E:$E,$E746))/(MAXIFS(Y:Y,$E:$E,$E746)-MINIFS(Y:Y,$E:$E,$E746)),
100*(Y746-MINIFS(Y:Y,$E:$E,$E746))/(MAXIFS(Y:Y,$E:$E,$E746)-MINIFS(Y:Y,$E:$E,$E746))))</f>
        <v/>
      </c>
      <c r="CO746" s="232" t="str">
        <f t="array" ref="CO746">IF(Z746="","",
IF(INDEX(Settings!$H:$H,MATCH(CO$1,Settings!$G:$G,0))=TRUE,
100-100*(Z746-MINIFS(Z:Z,$E:$E,$E746))/(MAXIFS(Z:Z,$E:$E,$E746)-MINIFS(Z:Z,$E:$E,$E746)),
100*(Z746-MINIFS(Z:Z,$E:$E,$E746))/(MAXIFS(Z:Z,$E:$E,$E746)-MINIFS(Z:Z,$E:$E,$E746))))</f>
        <v/>
      </c>
      <c r="CP746" s="232" t="str">
        <f t="array" ref="CP746">IF(AA746="","",
IF(INDEX(Settings!$H:$H,MATCH(CP$1,Settings!$G:$G,0))=TRUE,
100-100*(AA746-MINIFS(AA:AA,$E:$E,$E746))/(MAXIFS(AA:AA,$E:$E,$E746)-MINIFS(AA:AA,$E:$E,$E746)),
100*(AA746-MINIFS(AA:AA,$E:$E,$E746))/(MAXIFS(AA:AA,$E:$E,$E746)-MINIFS(AA:AA,$E:$E,$E746))))</f>
        <v/>
      </c>
      <c r="CQ746" s="232" t="str">
        <f t="array" ref="CQ746">IF(AB746="","",
IF(INDEX(Settings!$H:$H,MATCH(CQ$1,Settings!$G:$G,0))=TRUE,
100-100*(AB746-MINIFS(AB:AB,$E:$E,$E746))/(MAXIFS(AB:AB,$E:$E,$E746)-MINIFS(AB:AB,$E:$E,$E746)),
100*(AB746-MINIFS(AB:AB,$E:$E,$E746))/(MAXIFS(AB:AB,$E:$E,$E746)-MINIFS(AB:AB,$E:$E,$E746))))</f>
        <v/>
      </c>
      <c r="CR746" s="232" t="str">
        <f t="array" ref="CR746">IF(AC746="","",
IF(INDEX(Settings!$H:$H,MATCH(CR$1,Settings!$G:$G,0))=TRUE,
100-100*(AC746-MINIFS(AC:AC,$E:$E,$E746))/(MAXIFS(AC:AC,$E:$E,$E746)-MINIFS(AC:AC,$E:$E,$E746)),
100*(AC746-MINIFS(AC:AC,$E:$E,$E746))/(MAXIFS(AC:AC,$E:$E,$E746)-MINIFS(AC:AC,$E:$E,$E746))))</f>
        <v/>
      </c>
      <c r="CS746" s="232" t="str">
        <f t="array" ref="CS746">IF(AD746="","",
IF(INDEX(Settings!$H:$H,MATCH(CS$1,Settings!$G:$G,0))=TRUE,
100-100*(AD746-MINIFS(AD:AD,$E:$E,$E746))/(MAXIFS(AD:AD,$E:$E,$E746)-MINIFS(AD:AD,$E:$E,$E746)),
100*(AD746-MINIFS(AD:AD,$E:$E,$E746))/(MAXIFS(AD:AD,$E:$E,$E746)-MINIFS(AD:AD,$E:$E,$E746))))</f>
        <v/>
      </c>
      <c r="CT746" s="232" t="str">
        <f t="array" ref="CT746">IF(AE746="","",
IF(INDEX(Settings!$H:$H,MATCH(CT$1,Settings!$G:$G,0))=TRUE,
100-100*(AE746-MINIFS(AE:AE,$E:$E,$E746))/(MAXIFS(AE:AE,$E:$E,$E746)-MINIFS(AE:AE,$E:$E,$E746)),
100*(AE746-MINIFS(AE:AE,$E:$E,$E746))/(MAXIFS(AE:AE,$E:$E,$E746)-MINIFS(AE:AE,$E:$E,$E746))))</f>
        <v/>
      </c>
      <c r="CU746" s="232" t="str">
        <f t="array" ref="CU746">IF(AF746="","",
IF(INDEX(Settings!$H:$H,MATCH(CU$1,Settings!$G:$G,0))=TRUE,
100-100*(AF746-MINIFS(AF:AF,$E:$E,$E746))/(MAXIFS(AF:AF,$E:$E,$E746)-MINIFS(AF:AF,$E:$E,$E746)),
100*(AF746-MINIFS(AF:AF,$E:$E,$E746))/(MAXIFS(AF:AF,$E:$E,$E746)-MINIFS(AF:AF,$E:$E,$E746))))</f>
        <v/>
      </c>
      <c r="CV746" s="232" t="str">
        <f t="array" ref="CV746">IF(AG746="","",
IF(INDEX(Settings!$H:$H,MATCH(CV$1,Settings!$G:$G,0))=TRUE,
100-100*(AG746-MINIFS(AG:AG,$E:$E,$E746))/(MAXIFS(AG:AG,$E:$E,$E746)-MINIFS(AG:AG,$E:$E,$E746)),
100*(AG746-MINIFS(AG:AG,$E:$E,$E746))/(MAXIFS(AG:AG,$E:$E,$E746)-MINIFS(AG:AG,$E:$E,$E746))))</f>
        <v/>
      </c>
      <c r="CW746" s="232" t="str">
        <f t="array" ref="CW746">IF(AH746="","",
IF(INDEX(Settings!$H:$H,MATCH(CW$1,Settings!$G:$G,0))=TRUE,
100-100*(AH746-MINIFS(AH:AH,$E:$E,$E746))/(MAXIFS(AH:AH,$E:$E,$E746)-MINIFS(AH:AH,$E:$E,$E746)),
100*(AH746-MINIFS(AH:AH,$E:$E,$E746))/(MAXIFS(AH:AH,$E:$E,$E746)-MINIFS(AH:AH,$E:$E,$E746))))</f>
        <v/>
      </c>
      <c r="CX746" s="232" t="str">
        <f t="array" ref="CX746">IF(AI746="","",
IF(INDEX(Settings!$H:$H,MATCH(CX$1,Settings!$G:$G,0))=TRUE,
100-100*(AI746-MINIFS(AI:AI,$E:$E,$E746))/(MAXIFS(AI:AI,$E:$E,$E746)-MINIFS(AI:AI,$E:$E,$E746)),
100*(AI746-MINIFS(AI:AI,$E:$E,$E746))/(MAXIFS(AI:AI,$E:$E,$E746)-MINIFS(AI:AI,$E:$E,$E746))))</f>
        <v/>
      </c>
      <c r="CY746" s="232" t="str">
        <f t="array" ref="CY746">IF(AJ746="","",
IF(INDEX(Settings!$H:$H,MATCH(CY$1,Settings!$G:$G,0))=TRUE,
100-100*(AJ746-MINIFS(AJ:AJ,$E:$E,$E746))/(MAXIFS(AJ:AJ,$E:$E,$E746)-MINIFS(AJ:AJ,$E:$E,$E746)),
100*(AJ746-MINIFS(AJ:AJ,$E:$E,$E746))/(MAXIFS(AJ:AJ,$E:$E,$E746)-MINIFS(AJ:AJ,$E:$E,$E746))))</f>
        <v/>
      </c>
      <c r="CZ746" s="232" t="str">
        <f t="array" ref="CZ746">IF(AK746="","",
IF(INDEX(Settings!$H:$H,MATCH(CZ$1,Settings!$G:$G,0))=TRUE,
100-100*(AK746-MINIFS(AK:AK,$E:$E,$E746))/(MAXIFS(AK:AK,$E:$E,$E746)-MINIFS(AK:AK,$E:$E,$E746)),
100*(AK746-MINIFS(AK:AK,$E:$E,$E746))/(MAXIFS(AK:AK,$E:$E,$E746)-MINIFS(AK:AK,$E:$E,$E746))))</f>
        <v/>
      </c>
      <c r="DA746" s="232" t="str">
        <f t="array" ref="DA746">IF(AL746="","",
IF(INDEX(Settings!$H:$H,MATCH(DA$1,Settings!$G:$G,0))=TRUE,
100-100*(AL746-MINIFS(AL:AL,$E:$E,$E746))/(MAXIFS(AL:AL,$E:$E,$E746)-MINIFS(AL:AL,$E:$E,$E746)),
100*(AL746-MINIFS(AL:AL,$E:$E,$E746))/(MAXIFS(AL:AL,$E:$E,$E746)-MINIFS(AL:AL,$E:$E,$E746))))</f>
        <v/>
      </c>
      <c r="DB746" s="232" t="str">
        <f t="array" ref="DB746">IF(AM746="","",
IF(INDEX(Settings!$H:$H,MATCH(DB$1,Settings!$G:$G,0))=TRUE,
100-100*(AM746-MINIFS(AM:AM,$E:$E,$E746))/(MAXIFS(AM:AM,$E:$E,$E746)-MINIFS(AM:AM,$E:$E,$E746)),
100*(AM746-MINIFS(AM:AM,$E:$E,$E746))/(MAXIFS(AM:AM,$E:$E,$E746)-MINIFS(AM:AM,$E:$E,$E746))))</f>
        <v/>
      </c>
      <c r="DC746" s="232" t="str">
        <f t="array" ref="DC746">IF(AN746="","",
IF(INDEX(Settings!$H:$H,MATCH(DC$1,Settings!$G:$G,0))=TRUE,
100-100*(AN746-MINIFS(AN:AN,$E:$E,$E746))/(MAXIFS(AN:AN,$E:$E,$E746)-MINIFS(AN:AN,$E:$E,$E746)),
100*(AN746-MINIFS(AN:AN,$E:$E,$E746))/(MAXIFS(AN:AN,$E:$E,$E746)-MINIFS(AN:AN,$E:$E,$E746))))</f>
        <v/>
      </c>
      <c r="DD746" s="232" t="str">
        <f t="array" ref="DD746">IF(AO746="","",
IF(INDEX(Settings!$H:$H,MATCH(DD$1,Settings!$G:$G,0))=TRUE,
100-100*(AO746-MINIFS(AO:AO,$E:$E,$E746))/(MAXIFS(AO:AO,$E:$E,$E746)-MINIFS(AO:AO,$E:$E,$E746)),
100*(AO746-MINIFS(AO:AO,$E:$E,$E746))/(MAXIFS(AO:AO,$E:$E,$E746)-MINIFS(AO:AO,$E:$E,$E746))))</f>
        <v/>
      </c>
      <c r="DE746" s="232" t="str">
        <f t="array" ref="DE746">IF(AP746="","",
IF(INDEX(Settings!$H:$H,MATCH(DE$1,Settings!$G:$G,0))=TRUE,
100-100*(AP746-MINIFS(AP:AP,$E:$E,$E746))/(MAXIFS(AP:AP,$E:$E,$E746)-MINIFS(AP:AP,$E:$E,$E746)),
100*(AP746-MINIFS(AP:AP,$E:$E,$E746))/(MAXIFS(AP:AP,$E:$E,$E746)-MINIFS(AP:AP,$E:$E,$E746))))</f>
        <v/>
      </c>
      <c r="DF746" s="232" t="str">
        <f t="array" ref="DF746">IF(AQ746="","",
IF(INDEX(Settings!$H:$H,MATCH(DF$1,Settings!$G:$G,0))=TRUE,
100-100*(AQ746-MINIFS(AQ:AQ,$E:$E,$E746))/(MAXIFS(AQ:AQ,$E:$E,$E746)-MINIFS(AQ:AQ,$E:$E,$E746)),
100*(AQ746-MINIFS(AQ:AQ,$E:$E,$E746))/(MAXIFS(AQ:AQ,$E:$E,$E746)-MINIFS(AQ:AQ,$E:$E,$E746))))</f>
        <v/>
      </c>
      <c r="DG746" s="232" t="str">
        <f t="array" ref="DG746">IF(AR746="","",
IF(INDEX(Settings!$H:$H,MATCH(DG$1,Settings!$G:$G,0))=TRUE,
100-100*(AR746-MINIFS(AR:AR,$E:$E,$E746))/(MAXIFS(AR:AR,$E:$E,$E746)-MINIFS(AR:AR,$E:$E,$E746)),
100*(AR746-MINIFS(AR:AR,$E:$E,$E746))/(MAXIFS(AR:AR,$E:$E,$E746)-MINIFS(AR:AR,$E:$E,$E746))))</f>
        <v/>
      </c>
      <c r="DH746" s="232" t="str">
        <f t="array" ref="DH746">IF(AS746="","",
IF(INDEX(Settings!$H:$H,MATCH(DH$1,Settings!$G:$G,0))=TRUE,
100-100*(AS746-MINIFS(AS:AS,$E:$E,$E746))/(MAXIFS(AS:AS,$E:$E,$E746)-MINIFS(AS:AS,$E:$E,$E746)),
100*(AS746-MINIFS(AS:AS,$E:$E,$E746))/(MAXIFS(AS:AS,$E:$E,$E746)-MINIFS(AS:AS,$E:$E,$E746))))</f>
        <v/>
      </c>
      <c r="DI746" s="232" t="str">
        <f t="array" ref="DI746">IF(AT746="","",
IF(INDEX(Settings!$H:$H,MATCH(DI$1,Settings!$G:$G,0))=TRUE,
100-100*(AT746-MINIFS(AT:AT,$E:$E,$E746))/(MAXIFS(AT:AT,$E:$E,$E746)-MINIFS(AT:AT,$E:$E,$E746)),
100*(AT746-MINIFS(AT:AT,$E:$E,$E746))/(MAXIFS(AT:AT,$E:$E,$E746)-MINIFS(AT:AT,$E:$E,$E746))))</f>
        <v/>
      </c>
      <c r="DJ746" s="232" t="str">
        <f t="array" ref="DJ746">IF(AU746="","",
IF(INDEX(Settings!$H:$H,MATCH(DJ$1,Settings!$G:$G,0))=TRUE,
100-100*(AU746-MINIFS(AU:AU,$E:$E,$E746))/(MAXIFS(AU:AU,$E:$E,$E746)-MINIFS(AU:AU,$E:$E,$E746)),
100*(AU746-MINIFS(AU:AU,$E:$E,$E746))/(MAXIFS(AU:AU,$E:$E,$E746)-MINIFS(AU:AU,$E:$E,$E746))))</f>
        <v/>
      </c>
      <c r="DK746" s="232" t="str">
        <f t="array" ref="DK746">IF(AV746="","",
IF(INDEX(Settings!$H:$H,MATCH(DK$1,Settings!$G:$G,0))=TRUE,
100-100*(AV746-MINIFS(AV:AV,$E:$E,$E746))/(MAXIFS(AV:AV,$E:$E,$E746)-MINIFS(AV:AV,$E:$E,$E746)),
100*(AV746-MINIFS(AV:AV,$E:$E,$E746))/(MAXIFS(AV:AV,$E:$E,$E746)-MINIFS(AV:AV,$E:$E,$E746))))</f>
        <v/>
      </c>
      <c r="DL746" s="232" t="str">
        <f t="array" ref="DL746">IF(AW746="","",
IF(INDEX(Settings!$H:$H,MATCH(DL$1,Settings!$G:$G,0))=TRUE,
100-100*(AW746-MINIFS(AW:AW,$E:$E,$E746))/(MAXIFS(AW:AW,$E:$E,$E746)-MINIFS(AW:AW,$E:$E,$E746)),
100*(AW746-MINIFS(AW:AW,$E:$E,$E746))/(MAXIFS(AW:AW,$E:$E,$E746)-MINIFS(AW:AW,$E:$E,$E746))))</f>
        <v/>
      </c>
      <c r="DM746" s="232" t="str">
        <f t="array" ref="DM746">IF(AX746="","",
IF(INDEX(Settings!$H:$H,MATCH(DM$1,Settings!$G:$G,0))=TRUE,
100-100*(AX746-MINIFS(AX:AX,$E:$E,$E746))/(MAXIFS(AX:AX,$E:$E,$E746)-MINIFS(AX:AX,$E:$E,$E746)),
100*(AX746-MINIFS(AX:AX,$E:$E,$E746))/(MAXIFS(AX:AX,$E:$E,$E746)-MINIFS(AX:AX,$E:$E,$E746))))</f>
        <v/>
      </c>
      <c r="DN746" s="232" t="str">
        <f t="array" ref="DN746">IF(AY746="","",
IF(INDEX(Settings!$H:$H,MATCH(DN$1,Settings!$G:$G,0))=TRUE,
100-100*(AY746-MINIFS(AY:AY,$E:$E,$E746))/(MAXIFS(AY:AY,$E:$E,$E746)-MINIFS(AY:AY,$E:$E,$E746)),
100*(AY746-MINIFS(AY:AY,$E:$E,$E746))/(MAXIFS(AY:AY,$E:$E,$E746)-MINIFS(AY:AY,$E:$E,$E746))))</f>
        <v/>
      </c>
      <c r="DO746" s="232" t="str">
        <f t="array" ref="DO746">IF(AZ746="","",
IF(INDEX(Settings!$H:$H,MATCH(DO$1,Settings!$G:$G,0))=TRUE,
100-100*(AZ746-MINIFS(AZ:AZ,$E:$E,$E746))/(MAXIFS(AZ:AZ,$E:$E,$E746)-MINIFS(AZ:AZ,$E:$E,$E746)),
100*(AZ746-MINIFS(AZ:AZ,$E:$E,$E746))/(MAXIFS(AZ:AZ,$E:$E,$E746)-MINIFS(AZ:AZ,$E:$E,$E746))))</f>
        <v/>
      </c>
      <c r="DP746" s="232" t="str">
        <f t="array" ref="DP746">IF(BA746="","",
IF(INDEX(Settings!$H:$H,MATCH(DP$1,Settings!$G:$G,0))=TRUE,
100-100*(BA746-MINIFS(BA:BA,$E:$E,$E746))/(MAXIFS(BA:BA,$E:$E,$E746)-MINIFS(BA:BA,$E:$E,$E746)),
100*(BA746-MINIFS(BA:BA,$E:$E,$E746))/(MAXIFS(BA:BA,$E:$E,$E746)-MINIFS(BA:BA,$E:$E,$E746))))</f>
        <v/>
      </c>
      <c r="DQ746" s="232" t="str">
        <f t="array" ref="DQ746">IF(BB746="","",
IF(INDEX(Settings!$H:$H,MATCH(DQ$1,Settings!$G:$G,0))=TRUE,
100-100*(BB746-MINIFS(BB:BB,$E:$E,$E746))/(MAXIFS(BB:BB,$E:$E,$E746)-MINIFS(BB:BB,$E:$E,$E746)),
100*(BB746-MINIFS(BB:BB,$E:$E,$E746))/(MAXIFS(BB:BB,$E:$E,$E746)-MINIFS(BB:BB,$E:$E,$E746))))</f>
        <v/>
      </c>
      <c r="DR746" s="232" t="str">
        <f t="array" ref="DR746">IF(BC746="","",
IF(INDEX(Settings!$H:$H,MATCH(DR$1,Settings!$G:$G,0))=TRUE,
100-100*(BC746-MINIFS(BC:BC,$E:$E,$E746))/(MAXIFS(BC:BC,$E:$E,$E746)-MINIFS(BC:BC,$E:$E,$E746)),
100*(BC746-MINIFS(BC:BC,$E:$E,$E746))/(MAXIFS(BC:BC,$E:$E,$E746)-MINIFS(BC:BC,$E:$E,$E746))))</f>
        <v/>
      </c>
      <c r="DS746" s="232" t="str">
        <f t="array" ref="DS746">IF(BD746="","",
IF(INDEX(Settings!$H:$H,MATCH(DS$1,Settings!$G:$G,0))=TRUE,
100-100*(BD746-MINIFS(BD:BD,$E:$E,$E746))/(MAXIFS(BD:BD,$E:$E,$E746)-MINIFS(BD:BD,$E:$E,$E746)),
100*(BD746-MINIFS(BD:BD,$E:$E,$E746))/(MAXIFS(BD:BD,$E:$E,$E746)-MINIFS(BD:BD,$E:$E,$E746))))</f>
        <v/>
      </c>
      <c r="DT746" s="232" t="str">
        <f t="array" ref="DT746">IF(BE746="","",
IF(INDEX(Settings!$H:$H,MATCH(DT$1,Settings!$G:$G,0))=TRUE,
100-100*(BE746-MINIFS(BE:BE,$E:$E,$E746))/(MAXIFS(BE:BE,$E:$E,$E746)-MINIFS(BE:BE,$E:$E,$E746)),
100*(BE746-MINIFS(BE:BE,$E:$E,$E746))/(MAXIFS(BE:BE,$E:$E,$E746)-MINIFS(BE:BE,$E:$E,$E746))))</f>
        <v/>
      </c>
      <c r="DU746" s="232" t="str">
        <f t="array" ref="DU746">IF(BF746="","",
IF(INDEX(Settings!$H:$H,MATCH(DU$1,Settings!$G:$G,0))=TRUE,
100-100*(BF746-MINIFS(BF:BF,$E:$E,$E746))/(MAXIFS(BF:BF,$E:$E,$E746)-MINIFS(BF:BF,$E:$E,$E746)),
100*(BF746-MINIFS(BF:BF,$E:$E,$E746))/(MAXIFS(BF:BF,$E:$E,$E746)-MINIFS(BF:BF,$E:$E,$E746))))</f>
        <v/>
      </c>
      <c r="DV746" s="232" t="str">
        <f t="array" ref="DV746">IF(BG746="","",
IF(INDEX(Settings!$H:$H,MATCH(DV$1,Settings!$G:$G,0))=TRUE,
100-100*(BG746-MINIFS(BG:BG,$E:$E,$E746))/(MAXIFS(BG:BG,$E:$E,$E746)-MINIFS(BG:BG,$E:$E,$E746)),
100*(BG746-MINIFS(BG:BG,$E:$E,$E746))/(MAXIFS(BG:BG,$E:$E,$E746)-MINIFS(BG:BG,$E:$E,$E746))))</f>
        <v/>
      </c>
      <c r="DW746" s="232" t="str">
        <f t="array" ref="DW746">IF(BH746="","",
IF(INDEX(Settings!$H:$H,MATCH(DW$1,Settings!$G:$G,0))=TRUE,
100-100*(BH746-MINIFS(BH:BH,$E:$E,$E746))/(MAXIFS(BH:BH,$E:$E,$E746)-MINIFS(BH:BH,$E:$E,$E746)),
100*(BH746-MINIFS(BH:BH,$E:$E,$E746))/(MAXIFS(BH:BH,$E:$E,$E746)-MINIFS(BH:BH,$E:$E,$E746))))</f>
        <v/>
      </c>
      <c r="DX746" s="232" t="str">
        <f t="array" ref="DX746">IF(BI746="","",
IF(INDEX(Settings!$H:$H,MATCH(DX$1,Settings!$G:$G,0))=TRUE,
100-100*(BI746-MINIFS(BI:BI,$E:$E,$E746))/(MAXIFS(BI:BI,$E:$E,$E746)-MINIFS(BI:BI,$E:$E,$E746)),
100*(BI746-MINIFS(BI:BI,$E:$E,$E746))/(MAXIFS(BI:BI,$E:$E,$E746)-MINIFS(BI:BI,$E:$E,$E746))))</f>
        <v/>
      </c>
      <c r="DY746" s="232" t="str">
        <f t="array" ref="DY746">IF(BJ746="","",
IF(INDEX(Settings!$H:$H,MATCH(DY$1,Settings!$G:$G,0))=TRUE,
100-100*(BJ746-MINIFS(BJ:BJ,$E:$E,$E746))/(MAXIFS(BJ:BJ,$E:$E,$E746)-MINIFS(BJ:BJ,$E:$E,$E746)),
100*(BJ746-MINIFS(BJ:BJ,$E:$E,$E746))/(MAXIFS(BJ:BJ,$E:$E,$E746)-MINIFS(BJ:BJ,$E:$E,$E746))))</f>
        <v/>
      </c>
      <c r="DZ746" s="234"/>
      <c r="EA746" s="234"/>
      <c r="EB746" s="234" t="str">
        <f t="shared" si="8"/>
        <v/>
      </c>
      <c r="EC746" s="234" t="str">
        <f t="shared" si="9"/>
        <v/>
      </c>
      <c r="ED746" s="234" t="str">
        <f t="shared" si="10"/>
        <v/>
      </c>
      <c r="EE746" s="234" t="str">
        <f t="shared" si="11"/>
        <v/>
      </c>
      <c r="EF746" s="234" t="str">
        <f t="shared" si="12"/>
        <v/>
      </c>
      <c r="EG746" s="234" t="str">
        <f t="shared" si="13"/>
        <v/>
      </c>
      <c r="EH746" s="234"/>
      <c r="EI746" s="234"/>
      <c r="EJ746" s="234"/>
      <c r="EK746" s="234"/>
      <c r="EL746" s="234"/>
      <c r="EM746" s="234"/>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3" t="str">
        <f t="shared" si="14"/>
        <v/>
      </c>
      <c r="N747" s="49"/>
      <c r="O747" s="49"/>
      <c r="P747" s="49"/>
      <c r="Q747" s="49"/>
      <c r="R747" s="49"/>
      <c r="S747" s="222" t="str">
        <f>IFERROR(VLOOKUP(AF747, 'YOYO IR Scores'!A:C, 3, FALSE), "")
</f>
        <v/>
      </c>
      <c r="T747" s="49"/>
      <c r="U747" s="49"/>
      <c r="V747" s="49"/>
      <c r="W747" s="49"/>
      <c r="X747" s="224" t="str">
        <f t="shared" si="4"/>
        <v/>
      </c>
      <c r="Y747" s="225" t="str">
        <f t="shared" si="5"/>
        <v/>
      </c>
      <c r="Z747" s="225" t="str">
        <f t="shared" si="6"/>
        <v/>
      </c>
      <c r="AA747" s="224" t="str">
        <f t="shared" si="7"/>
        <v/>
      </c>
      <c r="AB747" s="223"/>
      <c r="AC747" s="223"/>
      <c r="AD747" s="223"/>
      <c r="AE747" s="223" t="str">
        <f>IFERROR(VLOOKUP(AF747, 'YOYO IR Scores'!A:C, 2, FALSE), "")</f>
        <v/>
      </c>
      <c r="AF747" s="223"/>
      <c r="AG747" s="223"/>
      <c r="AH747" s="223"/>
      <c r="AI747" s="223"/>
      <c r="AJ747" s="223"/>
      <c r="AK747" s="223"/>
      <c r="AL747" s="223"/>
      <c r="AM747" s="223"/>
      <c r="AN747" s="223"/>
      <c r="AO747" s="223"/>
      <c r="AP747" s="223"/>
      <c r="AQ747" s="223"/>
      <c r="AR747" s="223"/>
      <c r="AS747" s="223"/>
      <c r="AT747" s="223"/>
      <c r="AU747" s="223"/>
      <c r="AV747" s="223"/>
      <c r="AW747" s="223"/>
      <c r="AX747" s="223"/>
      <c r="AY747" s="223"/>
      <c r="AZ747" s="223"/>
      <c r="BA747" s="223"/>
      <c r="BB747" s="223"/>
      <c r="BC747" s="223"/>
      <c r="BD747" s="223"/>
      <c r="BE747" s="223"/>
      <c r="BF747" s="223"/>
      <c r="BG747" s="223"/>
      <c r="BH747" s="223"/>
      <c r="BI747" s="223"/>
      <c r="BJ747" s="223"/>
      <c r="BK747" s="223" t="str">
        <f t="array" ref="BK747">IF(J747="","",
IF(INDEX(Settings!$H:$H,MATCH(BY$1,Settings!$G:$G,0))=TRUE,
100-100*(J747-MIN(J:J))/(MAX(J:J)-MIN(J:J)),
100*(J747-MIN(J:J))/(MAX(J:J)-MIN(J:J))))</f>
        <v/>
      </c>
      <c r="BL747" s="223" t="str">
        <f t="array" ref="BL747">IF(J747="","",
IF(INDEX(Settings!$H:$H,MATCH(BY$1,Settings!$G:$G,0))=TRUE,
100-100*(J747-MINIFS(J:J,$E:$E,$E747))/(MAXIFS(J:J,$E:$E,$E747)-MINIFS(J:J,$E:$E,$E747)),
100*(J747-MINIFS(J:J,$E:$E,$E747))/(MAXIFS(J:J,$E:$E,$E747)-MINIFS(J:J,$E:$E,$E747))))</f>
        <v/>
      </c>
      <c r="BM747" s="223"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4" t="str">
        <f t="array" ref="BQ747">IF(J747="","",
IF(INDEX(Settings!$H:$H,MATCH(BY$1,Settings!$G:$G,0))=TRUE,
-1*(J747-AVERAGE(J:J))/STDEV(J:J),
(J747-AVERAGE(J:J))/STDEV(J:J)))</f>
        <v/>
      </c>
      <c r="BR747" s="224" t="str">
        <f>IFERROR(__xludf.DUMMYFUNCTION("IF(J747="""","""",
IF(INDEX(Settings!$H:$H,MATCH(BY$1,Settings!$G:$G,0))=TRUE,
-1*(J747-AVERAGEIFS(J:J,$E:$E,$E747))/STDEV(FILTER(J:J,$E:$E=$E747)),
(J747-AVERAGEIFS(J:J,$E:$E,$E747))/STDEV(FILTER(J:J,$E:$E=$E747))))"),"")</f>
        <v/>
      </c>
      <c r="BS747" s="224"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3" t="str">
        <f t="array" ref="BY747">IF(J747="","",
IF(INDEX(Settings!$H:$H,MATCH(BY$1,Settings!$G:$G,0))=TRUE,
100-100*(J747-MINIFS(J:J,$E:$E,$E747))/(MAXIFS(J:J,$E:$E,$E747)-MINIFS(J:J,$E:$E,$E747)),
100*(J747-MINIFS(J:J,$E:$E,$E747))/(MAXIFS(J:J,$E:$E,$E747)-MINIFS(J:J,$E:$E,$E747))))</f>
        <v/>
      </c>
      <c r="BZ747" s="223" t="str">
        <f t="array" ref="BZ747">IF(K747="","",
IF(INDEX(Settings!$H:$H,MATCH(BZ$1,Settings!$G:$G,0))=TRUE,
100-100*(K747-MINIFS(K:K,$E:$E,$E747))/(MAXIFS(K:K,$E:$E,$E747)-MINIFS(K:K,$E:$E,$E747)),
100*(K747-MINIFS(K:K,$E:$E,$E747))/(MAXIFS(K:K,$E:$E,$E747)-MINIFS(K:K,$E:$E,$E747))))</f>
        <v/>
      </c>
      <c r="CA747" s="223" t="str">
        <f t="array" ref="CA747">IF(L747="","",
IF(INDEX(Settings!$H:$H,MATCH(CA$1,Settings!$G:$G,0))=TRUE,
100-100*(L747-MINIFS(L:L,$E:$E,$E747))/(MAXIFS(L:L,$E:$E,$E747)-MINIFS(L:L,$E:$E,$E747)),
100*(L747-MINIFS(L:L,$E:$E,$E747))/(MAXIFS(L:L,$E:$E,$E747)-MINIFS(L:L,$E:$E,$E747))))</f>
        <v/>
      </c>
      <c r="CB747" s="223" t="str">
        <f t="array" ref="CB747">IF(M747="","",
IF(INDEX(Settings!$H:$H,MATCH(CB$1,Settings!$G:$G,0))=TRUE,
100-100*(M747-MINIFS(M:M,$E:$E,$E747))/(MAXIFS(M:M,$E:$E,$E747)-MINIFS(M:M,$E:$E,$E747)),
100*(M747-MINIFS(M:M,$E:$E,$E747))/(MAXIFS(M:M,$E:$E,$E747)-MINIFS(M:M,$E:$E,$E747))))</f>
        <v/>
      </c>
      <c r="CC747" s="223" t="str">
        <f t="array" ref="CC747">IF(N747="","",
IF(INDEX(Settings!$H:$H,MATCH(CC$1,Settings!$G:$G,0))=TRUE,
100-100*(N747-MINIFS(N:N,$E:$E,$E747))/(MAXIFS(N:N,$E:$E,$E747)-MINIFS(N:N,$E:$E,$E747)),
100*(N747-MINIFS(N:N,$E:$E,$E747))/(MAXIFS(N:N,$E:$E,$E747)-MINIFS(N:N,$E:$E,$E747))))</f>
        <v/>
      </c>
      <c r="CD747" s="223" t="str">
        <f t="array" ref="CD747">IF(O747="","",
IF(INDEX(Settings!$H:$H,MATCH(CD$1,Settings!$G:$G,0))=TRUE,
100-100*(O747-MINIFS(O:O,$E:$E,$E747))/(MAXIFS(O:O,$E:$E,$E747)-MINIFS(O:O,$E:$E,$E747)),
100*(O747-MINIFS(O:O,$E:$E,$E747))/(MAXIFS(O:O,$E:$E,$E747)-MINIFS(O:O,$E:$E,$E747))))</f>
        <v/>
      </c>
      <c r="CE747" s="223" t="str">
        <f t="array" ref="CE747">IF(P747="","",
IF(INDEX(Settings!$H:$H,MATCH(CE$1,Settings!$G:$G,0))=TRUE,
100-100*(P747-MINIFS(P:P,$E:$E,$E747))/(MAXIFS(P:P,$E:$E,$E747)-MINIFS(P:P,$E:$E,$E747)),
100*(P747-MINIFS(P:P,$E:$E,$E747))/(MAXIFS(P:P,$E:$E,$E747)-MINIFS(P:P,$E:$E,$E747))))</f>
        <v/>
      </c>
      <c r="CF747" s="223" t="str">
        <f t="array" ref="CF747">IF(Q747="","",
IF(INDEX(Settings!$H:$H,MATCH(CF$1,Settings!$G:$G,0))=TRUE,
100-100*(Q747-MINIFS(Q:Q,$E:$E,$E747))/(MAXIFS(Q:Q,$E:$E,$E747)-MINIFS(Q:Q,$E:$E,$E747)),
100*(Q747-MINIFS(Q:Q,$E:$E,$E747))/(MAXIFS(Q:Q,$E:$E,$E747)-MINIFS(Q:Q,$E:$E,$E747))))</f>
        <v/>
      </c>
      <c r="CG747" s="223" t="str">
        <f t="array" ref="CG747">IF(R747="","",
IF(INDEX(Settings!$H:$H,MATCH(CG$1,Settings!$G:$G,0))=TRUE,
100-100*(R747-MINIFS(R:R,$E:$E,$E747))/(MAXIFS(R:R,$E:$E,$E747)-MINIFS(R:R,$E:$E,$E747)),
100*(R747-MINIFS(R:R,$E:$E,$E747))/(MAXIFS(R:R,$E:$E,$E747)-MINIFS(R:R,$E:$E,$E747))))</f>
        <v/>
      </c>
      <c r="CH747" s="223" t="str">
        <f t="array" ref="CH747">IF(S747="","",
IF(INDEX(Settings!$H:$H,MATCH(CH$1,Settings!$G:$G,0))=TRUE,
100-100*(S747-MINIFS(S:S,$E:$E,$E747))/(MAXIFS(S:S,$E:$E,$E747)-MINIFS(S:S,$E:$E,$E747)),
100*(S747-MINIFS(S:S,$E:$E,$E747))/(MAXIFS(S:S,$E:$E,$E747)-MINIFS(S:S,$E:$E,$E747))))</f>
        <v/>
      </c>
      <c r="CI747" s="223" t="str">
        <f t="array" ref="CI747">IF(T747="","",
IF(INDEX(Settings!$H:$H,MATCH(CI$1,Settings!$G:$G,0))=TRUE,
100-100*(T747-MINIFS(T:T,$E:$E,$E747))/(MAXIFS(T:T,$E:$E,$E747)-MINIFS(T:T,$E:$E,$E747)),
100*(T747-MINIFS(T:T,$E:$E,$E747))/(MAXIFS(T:T,$E:$E,$E747)-MINIFS(T:T,$E:$E,$E747))))</f>
        <v/>
      </c>
      <c r="CJ747" s="223" t="str">
        <f t="array" ref="CJ747">IF(U747="","",
IF(INDEX(Settings!$H:$H,MATCH(CJ$1,Settings!$G:$G,0))=TRUE,
100-100*(U747-MINIFS(U:U,$E:$E,$E747))/(MAXIFS(U:U,$E:$E,$E747)-MINIFS(U:U,$E:$E,$E747)),
100*(U747-MINIFS(U:U,$E:$E,$E747))/(MAXIFS(U:U,$E:$E,$E747)-MINIFS(U:U,$E:$E,$E747))))</f>
        <v/>
      </c>
      <c r="CK747" s="223" t="str">
        <f t="array" ref="CK747">IF(V747="","",
IF(INDEX(Settings!$H:$H,MATCH(CK$1,Settings!$G:$G,0))=TRUE,
100-100*(V747-MINIFS(V:V,$E:$E,$E747))/(MAXIFS(V:V,$E:$E,$E747)-MINIFS(V:V,$E:$E,$E747)),
100*(V747-MINIFS(V:V,$E:$E,$E747))/(MAXIFS(V:V,$E:$E,$E747)-MINIFS(V:V,$E:$E,$E747))))</f>
        <v/>
      </c>
      <c r="CL747" s="223" t="str">
        <f t="array" ref="CL747">IF(W747="","",
IF(INDEX(Settings!$H:$H,MATCH(CL$1,Settings!$G:$G,0))=TRUE,
100-100*(W747-MINIFS(W:W,$E:$E,$E747))/(MAXIFS(W:W,$E:$E,$E747)-MINIFS(W:W,$E:$E,$E747)),
100*(W747-MINIFS(W:W,$E:$E,$E747))/(MAXIFS(W:W,$E:$E,$E747)-MINIFS(W:W,$E:$E,$E747))))</f>
        <v/>
      </c>
      <c r="CM747" s="223" t="str">
        <f t="array" ref="CM747">IF(X747="","",
IF(INDEX(Settings!$H:$H,MATCH(CM$1,Settings!$G:$G,0))=TRUE,
100-100*(X747-MINIFS(X:X,$E:$E,$E747))/(MAXIFS(X:X,$E:$E,$E747)-MINIFS(X:X,$E:$E,$E747)),
100*(X747-MINIFS(X:X,$E:$E,$E747))/(MAXIFS(X:X,$E:$E,$E747)-MINIFS(X:X,$E:$E,$E747))))</f>
        <v/>
      </c>
      <c r="CN747" s="223" t="str">
        <f t="array" ref="CN747">IF(Y747="","",
IF(INDEX(Settings!$H:$H,MATCH(CN$1,Settings!$G:$G,0))=TRUE,
100-100*(Y747-MINIFS(Y:Y,$E:$E,$E747))/(MAXIFS(Y:Y,$E:$E,$E747)-MINIFS(Y:Y,$E:$E,$E747)),
100*(Y747-MINIFS(Y:Y,$E:$E,$E747))/(MAXIFS(Y:Y,$E:$E,$E747)-MINIFS(Y:Y,$E:$E,$E747))))</f>
        <v/>
      </c>
      <c r="CO747" s="223" t="str">
        <f t="array" ref="CO747">IF(Z747="","",
IF(INDEX(Settings!$H:$H,MATCH(CO$1,Settings!$G:$G,0))=TRUE,
100-100*(Z747-MINIFS(Z:Z,$E:$E,$E747))/(MAXIFS(Z:Z,$E:$E,$E747)-MINIFS(Z:Z,$E:$E,$E747)),
100*(Z747-MINIFS(Z:Z,$E:$E,$E747))/(MAXIFS(Z:Z,$E:$E,$E747)-MINIFS(Z:Z,$E:$E,$E747))))</f>
        <v/>
      </c>
      <c r="CP747" s="223" t="str">
        <f t="array" ref="CP747">IF(AA747="","",
IF(INDEX(Settings!$H:$H,MATCH(CP$1,Settings!$G:$G,0))=TRUE,
100-100*(AA747-MINIFS(AA:AA,$E:$E,$E747))/(MAXIFS(AA:AA,$E:$E,$E747)-MINIFS(AA:AA,$E:$E,$E747)),
100*(AA747-MINIFS(AA:AA,$E:$E,$E747))/(MAXIFS(AA:AA,$E:$E,$E747)-MINIFS(AA:AA,$E:$E,$E747))))</f>
        <v/>
      </c>
      <c r="CQ747" s="223" t="str">
        <f t="array" ref="CQ747">IF(AB747="","",
IF(INDEX(Settings!$H:$H,MATCH(CQ$1,Settings!$G:$G,0))=TRUE,
100-100*(AB747-MINIFS(AB:AB,$E:$E,$E747))/(MAXIFS(AB:AB,$E:$E,$E747)-MINIFS(AB:AB,$E:$E,$E747)),
100*(AB747-MINIFS(AB:AB,$E:$E,$E747))/(MAXIFS(AB:AB,$E:$E,$E747)-MINIFS(AB:AB,$E:$E,$E747))))</f>
        <v/>
      </c>
      <c r="CR747" s="223" t="str">
        <f t="array" ref="CR747">IF(AC747="","",
IF(INDEX(Settings!$H:$H,MATCH(CR$1,Settings!$G:$G,0))=TRUE,
100-100*(AC747-MINIFS(AC:AC,$E:$E,$E747))/(MAXIFS(AC:AC,$E:$E,$E747)-MINIFS(AC:AC,$E:$E,$E747)),
100*(AC747-MINIFS(AC:AC,$E:$E,$E747))/(MAXIFS(AC:AC,$E:$E,$E747)-MINIFS(AC:AC,$E:$E,$E747))))</f>
        <v/>
      </c>
      <c r="CS747" s="223" t="str">
        <f t="array" ref="CS747">IF(AD747="","",
IF(INDEX(Settings!$H:$H,MATCH(CS$1,Settings!$G:$G,0))=TRUE,
100-100*(AD747-MINIFS(AD:AD,$E:$E,$E747))/(MAXIFS(AD:AD,$E:$E,$E747)-MINIFS(AD:AD,$E:$E,$E747)),
100*(AD747-MINIFS(AD:AD,$E:$E,$E747))/(MAXIFS(AD:AD,$E:$E,$E747)-MINIFS(AD:AD,$E:$E,$E747))))</f>
        <v/>
      </c>
      <c r="CT747" s="223" t="str">
        <f t="array" ref="CT747">IF(AE747="","",
IF(INDEX(Settings!$H:$H,MATCH(CT$1,Settings!$G:$G,0))=TRUE,
100-100*(AE747-MINIFS(AE:AE,$E:$E,$E747))/(MAXIFS(AE:AE,$E:$E,$E747)-MINIFS(AE:AE,$E:$E,$E747)),
100*(AE747-MINIFS(AE:AE,$E:$E,$E747))/(MAXIFS(AE:AE,$E:$E,$E747)-MINIFS(AE:AE,$E:$E,$E747))))</f>
        <v/>
      </c>
      <c r="CU747" s="223" t="str">
        <f t="array" ref="CU747">IF(AF747="","",
IF(INDEX(Settings!$H:$H,MATCH(CU$1,Settings!$G:$G,0))=TRUE,
100-100*(AF747-MINIFS(AF:AF,$E:$E,$E747))/(MAXIFS(AF:AF,$E:$E,$E747)-MINIFS(AF:AF,$E:$E,$E747)),
100*(AF747-MINIFS(AF:AF,$E:$E,$E747))/(MAXIFS(AF:AF,$E:$E,$E747)-MINIFS(AF:AF,$E:$E,$E747))))</f>
        <v/>
      </c>
      <c r="CV747" s="223" t="str">
        <f t="array" ref="CV747">IF(AG747="","",
IF(INDEX(Settings!$H:$H,MATCH(CV$1,Settings!$G:$G,0))=TRUE,
100-100*(AG747-MINIFS(AG:AG,$E:$E,$E747))/(MAXIFS(AG:AG,$E:$E,$E747)-MINIFS(AG:AG,$E:$E,$E747)),
100*(AG747-MINIFS(AG:AG,$E:$E,$E747))/(MAXIFS(AG:AG,$E:$E,$E747)-MINIFS(AG:AG,$E:$E,$E747))))</f>
        <v/>
      </c>
      <c r="CW747" s="223" t="str">
        <f t="array" ref="CW747">IF(AH747="","",
IF(INDEX(Settings!$H:$H,MATCH(CW$1,Settings!$G:$G,0))=TRUE,
100-100*(AH747-MINIFS(AH:AH,$E:$E,$E747))/(MAXIFS(AH:AH,$E:$E,$E747)-MINIFS(AH:AH,$E:$E,$E747)),
100*(AH747-MINIFS(AH:AH,$E:$E,$E747))/(MAXIFS(AH:AH,$E:$E,$E747)-MINIFS(AH:AH,$E:$E,$E747))))</f>
        <v/>
      </c>
      <c r="CX747" s="223" t="str">
        <f t="array" ref="CX747">IF(AI747="","",
IF(INDEX(Settings!$H:$H,MATCH(CX$1,Settings!$G:$G,0))=TRUE,
100-100*(AI747-MINIFS(AI:AI,$E:$E,$E747))/(MAXIFS(AI:AI,$E:$E,$E747)-MINIFS(AI:AI,$E:$E,$E747)),
100*(AI747-MINIFS(AI:AI,$E:$E,$E747))/(MAXIFS(AI:AI,$E:$E,$E747)-MINIFS(AI:AI,$E:$E,$E747))))</f>
        <v/>
      </c>
      <c r="CY747" s="223" t="str">
        <f t="array" ref="CY747">IF(AJ747="","",
IF(INDEX(Settings!$H:$H,MATCH(CY$1,Settings!$G:$G,0))=TRUE,
100-100*(AJ747-MINIFS(AJ:AJ,$E:$E,$E747))/(MAXIFS(AJ:AJ,$E:$E,$E747)-MINIFS(AJ:AJ,$E:$E,$E747)),
100*(AJ747-MINIFS(AJ:AJ,$E:$E,$E747))/(MAXIFS(AJ:AJ,$E:$E,$E747)-MINIFS(AJ:AJ,$E:$E,$E747))))</f>
        <v/>
      </c>
      <c r="CZ747" s="223" t="str">
        <f t="array" ref="CZ747">IF(AK747="","",
IF(INDEX(Settings!$H:$H,MATCH(CZ$1,Settings!$G:$G,0))=TRUE,
100-100*(AK747-MINIFS(AK:AK,$E:$E,$E747))/(MAXIFS(AK:AK,$E:$E,$E747)-MINIFS(AK:AK,$E:$E,$E747)),
100*(AK747-MINIFS(AK:AK,$E:$E,$E747))/(MAXIFS(AK:AK,$E:$E,$E747)-MINIFS(AK:AK,$E:$E,$E747))))</f>
        <v/>
      </c>
      <c r="DA747" s="223" t="str">
        <f t="array" ref="DA747">IF(AL747="","",
IF(INDEX(Settings!$H:$H,MATCH(DA$1,Settings!$G:$G,0))=TRUE,
100-100*(AL747-MINIFS(AL:AL,$E:$E,$E747))/(MAXIFS(AL:AL,$E:$E,$E747)-MINIFS(AL:AL,$E:$E,$E747)),
100*(AL747-MINIFS(AL:AL,$E:$E,$E747))/(MAXIFS(AL:AL,$E:$E,$E747)-MINIFS(AL:AL,$E:$E,$E747))))</f>
        <v/>
      </c>
      <c r="DB747" s="223" t="str">
        <f t="array" ref="DB747">IF(AM747="","",
IF(INDEX(Settings!$H:$H,MATCH(DB$1,Settings!$G:$G,0))=TRUE,
100-100*(AM747-MINIFS(AM:AM,$E:$E,$E747))/(MAXIFS(AM:AM,$E:$E,$E747)-MINIFS(AM:AM,$E:$E,$E747)),
100*(AM747-MINIFS(AM:AM,$E:$E,$E747))/(MAXIFS(AM:AM,$E:$E,$E747)-MINIFS(AM:AM,$E:$E,$E747))))</f>
        <v/>
      </c>
      <c r="DC747" s="223" t="str">
        <f t="array" ref="DC747">IF(AN747="","",
IF(INDEX(Settings!$H:$H,MATCH(DC$1,Settings!$G:$G,0))=TRUE,
100-100*(AN747-MINIFS(AN:AN,$E:$E,$E747))/(MAXIFS(AN:AN,$E:$E,$E747)-MINIFS(AN:AN,$E:$E,$E747)),
100*(AN747-MINIFS(AN:AN,$E:$E,$E747))/(MAXIFS(AN:AN,$E:$E,$E747)-MINIFS(AN:AN,$E:$E,$E747))))</f>
        <v/>
      </c>
      <c r="DD747" s="223" t="str">
        <f t="array" ref="DD747">IF(AO747="","",
IF(INDEX(Settings!$H:$H,MATCH(DD$1,Settings!$G:$G,0))=TRUE,
100-100*(AO747-MINIFS(AO:AO,$E:$E,$E747))/(MAXIFS(AO:AO,$E:$E,$E747)-MINIFS(AO:AO,$E:$E,$E747)),
100*(AO747-MINIFS(AO:AO,$E:$E,$E747))/(MAXIFS(AO:AO,$E:$E,$E747)-MINIFS(AO:AO,$E:$E,$E747))))</f>
        <v/>
      </c>
      <c r="DE747" s="223" t="str">
        <f t="array" ref="DE747">IF(AP747="","",
IF(INDEX(Settings!$H:$H,MATCH(DE$1,Settings!$G:$G,0))=TRUE,
100-100*(AP747-MINIFS(AP:AP,$E:$E,$E747))/(MAXIFS(AP:AP,$E:$E,$E747)-MINIFS(AP:AP,$E:$E,$E747)),
100*(AP747-MINIFS(AP:AP,$E:$E,$E747))/(MAXIFS(AP:AP,$E:$E,$E747)-MINIFS(AP:AP,$E:$E,$E747))))</f>
        <v/>
      </c>
      <c r="DF747" s="223" t="str">
        <f t="array" ref="DF747">IF(AQ747="","",
IF(INDEX(Settings!$H:$H,MATCH(DF$1,Settings!$G:$G,0))=TRUE,
100-100*(AQ747-MINIFS(AQ:AQ,$E:$E,$E747))/(MAXIFS(AQ:AQ,$E:$E,$E747)-MINIFS(AQ:AQ,$E:$E,$E747)),
100*(AQ747-MINIFS(AQ:AQ,$E:$E,$E747))/(MAXIFS(AQ:AQ,$E:$E,$E747)-MINIFS(AQ:AQ,$E:$E,$E747))))</f>
        <v/>
      </c>
      <c r="DG747" s="223" t="str">
        <f t="array" ref="DG747">IF(AR747="","",
IF(INDEX(Settings!$H:$H,MATCH(DG$1,Settings!$G:$G,0))=TRUE,
100-100*(AR747-MINIFS(AR:AR,$E:$E,$E747))/(MAXIFS(AR:AR,$E:$E,$E747)-MINIFS(AR:AR,$E:$E,$E747)),
100*(AR747-MINIFS(AR:AR,$E:$E,$E747))/(MAXIFS(AR:AR,$E:$E,$E747)-MINIFS(AR:AR,$E:$E,$E747))))</f>
        <v/>
      </c>
      <c r="DH747" s="223" t="str">
        <f t="array" ref="DH747">IF(AS747="","",
IF(INDEX(Settings!$H:$H,MATCH(DH$1,Settings!$G:$G,0))=TRUE,
100-100*(AS747-MINIFS(AS:AS,$E:$E,$E747))/(MAXIFS(AS:AS,$E:$E,$E747)-MINIFS(AS:AS,$E:$E,$E747)),
100*(AS747-MINIFS(AS:AS,$E:$E,$E747))/(MAXIFS(AS:AS,$E:$E,$E747)-MINIFS(AS:AS,$E:$E,$E747))))</f>
        <v/>
      </c>
      <c r="DI747" s="223" t="str">
        <f t="array" ref="DI747">IF(AT747="","",
IF(INDEX(Settings!$H:$H,MATCH(DI$1,Settings!$G:$G,0))=TRUE,
100-100*(AT747-MINIFS(AT:AT,$E:$E,$E747))/(MAXIFS(AT:AT,$E:$E,$E747)-MINIFS(AT:AT,$E:$E,$E747)),
100*(AT747-MINIFS(AT:AT,$E:$E,$E747))/(MAXIFS(AT:AT,$E:$E,$E747)-MINIFS(AT:AT,$E:$E,$E747))))</f>
        <v/>
      </c>
      <c r="DJ747" s="223" t="str">
        <f t="array" ref="DJ747">IF(AU747="","",
IF(INDEX(Settings!$H:$H,MATCH(DJ$1,Settings!$G:$G,0))=TRUE,
100-100*(AU747-MINIFS(AU:AU,$E:$E,$E747))/(MAXIFS(AU:AU,$E:$E,$E747)-MINIFS(AU:AU,$E:$E,$E747)),
100*(AU747-MINIFS(AU:AU,$E:$E,$E747))/(MAXIFS(AU:AU,$E:$E,$E747)-MINIFS(AU:AU,$E:$E,$E747))))</f>
        <v/>
      </c>
      <c r="DK747" s="223" t="str">
        <f t="array" ref="DK747">IF(AV747="","",
IF(INDEX(Settings!$H:$H,MATCH(DK$1,Settings!$G:$G,0))=TRUE,
100-100*(AV747-MINIFS(AV:AV,$E:$E,$E747))/(MAXIFS(AV:AV,$E:$E,$E747)-MINIFS(AV:AV,$E:$E,$E747)),
100*(AV747-MINIFS(AV:AV,$E:$E,$E747))/(MAXIFS(AV:AV,$E:$E,$E747)-MINIFS(AV:AV,$E:$E,$E747))))</f>
        <v/>
      </c>
      <c r="DL747" s="223" t="str">
        <f t="array" ref="DL747">IF(AW747="","",
IF(INDEX(Settings!$H:$H,MATCH(DL$1,Settings!$G:$G,0))=TRUE,
100-100*(AW747-MINIFS(AW:AW,$E:$E,$E747))/(MAXIFS(AW:AW,$E:$E,$E747)-MINIFS(AW:AW,$E:$E,$E747)),
100*(AW747-MINIFS(AW:AW,$E:$E,$E747))/(MAXIFS(AW:AW,$E:$E,$E747)-MINIFS(AW:AW,$E:$E,$E747))))</f>
        <v/>
      </c>
      <c r="DM747" s="223" t="str">
        <f t="array" ref="DM747">IF(AX747="","",
IF(INDEX(Settings!$H:$H,MATCH(DM$1,Settings!$G:$G,0))=TRUE,
100-100*(AX747-MINIFS(AX:AX,$E:$E,$E747))/(MAXIFS(AX:AX,$E:$E,$E747)-MINIFS(AX:AX,$E:$E,$E747)),
100*(AX747-MINIFS(AX:AX,$E:$E,$E747))/(MAXIFS(AX:AX,$E:$E,$E747)-MINIFS(AX:AX,$E:$E,$E747))))</f>
        <v/>
      </c>
      <c r="DN747" s="223" t="str">
        <f t="array" ref="DN747">IF(AY747="","",
IF(INDEX(Settings!$H:$H,MATCH(DN$1,Settings!$G:$G,0))=TRUE,
100-100*(AY747-MINIFS(AY:AY,$E:$E,$E747))/(MAXIFS(AY:AY,$E:$E,$E747)-MINIFS(AY:AY,$E:$E,$E747)),
100*(AY747-MINIFS(AY:AY,$E:$E,$E747))/(MAXIFS(AY:AY,$E:$E,$E747)-MINIFS(AY:AY,$E:$E,$E747))))</f>
        <v/>
      </c>
      <c r="DO747" s="223" t="str">
        <f t="array" ref="DO747">IF(AZ747="","",
IF(INDEX(Settings!$H:$H,MATCH(DO$1,Settings!$G:$G,0))=TRUE,
100-100*(AZ747-MINIFS(AZ:AZ,$E:$E,$E747))/(MAXIFS(AZ:AZ,$E:$E,$E747)-MINIFS(AZ:AZ,$E:$E,$E747)),
100*(AZ747-MINIFS(AZ:AZ,$E:$E,$E747))/(MAXIFS(AZ:AZ,$E:$E,$E747)-MINIFS(AZ:AZ,$E:$E,$E747))))</f>
        <v/>
      </c>
      <c r="DP747" s="223" t="str">
        <f t="array" ref="DP747">IF(BA747="","",
IF(INDEX(Settings!$H:$H,MATCH(DP$1,Settings!$G:$G,0))=TRUE,
100-100*(BA747-MINIFS(BA:BA,$E:$E,$E747))/(MAXIFS(BA:BA,$E:$E,$E747)-MINIFS(BA:BA,$E:$E,$E747)),
100*(BA747-MINIFS(BA:BA,$E:$E,$E747))/(MAXIFS(BA:BA,$E:$E,$E747)-MINIFS(BA:BA,$E:$E,$E747))))</f>
        <v/>
      </c>
      <c r="DQ747" s="223" t="str">
        <f t="array" ref="DQ747">IF(BB747="","",
IF(INDEX(Settings!$H:$H,MATCH(DQ$1,Settings!$G:$G,0))=TRUE,
100-100*(BB747-MINIFS(BB:BB,$E:$E,$E747))/(MAXIFS(BB:BB,$E:$E,$E747)-MINIFS(BB:BB,$E:$E,$E747)),
100*(BB747-MINIFS(BB:BB,$E:$E,$E747))/(MAXIFS(BB:BB,$E:$E,$E747)-MINIFS(BB:BB,$E:$E,$E747))))</f>
        <v/>
      </c>
      <c r="DR747" s="223" t="str">
        <f t="array" ref="DR747">IF(BC747="","",
IF(INDEX(Settings!$H:$H,MATCH(DR$1,Settings!$G:$G,0))=TRUE,
100-100*(BC747-MINIFS(BC:BC,$E:$E,$E747))/(MAXIFS(BC:BC,$E:$E,$E747)-MINIFS(BC:BC,$E:$E,$E747)),
100*(BC747-MINIFS(BC:BC,$E:$E,$E747))/(MAXIFS(BC:BC,$E:$E,$E747)-MINIFS(BC:BC,$E:$E,$E747))))</f>
        <v/>
      </c>
      <c r="DS747" s="223" t="str">
        <f t="array" ref="DS747">IF(BD747="","",
IF(INDEX(Settings!$H:$H,MATCH(DS$1,Settings!$G:$G,0))=TRUE,
100-100*(BD747-MINIFS(BD:BD,$E:$E,$E747))/(MAXIFS(BD:BD,$E:$E,$E747)-MINIFS(BD:BD,$E:$E,$E747)),
100*(BD747-MINIFS(BD:BD,$E:$E,$E747))/(MAXIFS(BD:BD,$E:$E,$E747)-MINIFS(BD:BD,$E:$E,$E747))))</f>
        <v/>
      </c>
      <c r="DT747" s="223" t="str">
        <f t="array" ref="DT747">IF(BE747="","",
IF(INDEX(Settings!$H:$H,MATCH(DT$1,Settings!$G:$G,0))=TRUE,
100-100*(BE747-MINIFS(BE:BE,$E:$E,$E747))/(MAXIFS(BE:BE,$E:$E,$E747)-MINIFS(BE:BE,$E:$E,$E747)),
100*(BE747-MINIFS(BE:BE,$E:$E,$E747))/(MAXIFS(BE:BE,$E:$E,$E747)-MINIFS(BE:BE,$E:$E,$E747))))</f>
        <v/>
      </c>
      <c r="DU747" s="223" t="str">
        <f t="array" ref="DU747">IF(BF747="","",
IF(INDEX(Settings!$H:$H,MATCH(DU$1,Settings!$G:$G,0))=TRUE,
100-100*(BF747-MINIFS(BF:BF,$E:$E,$E747))/(MAXIFS(BF:BF,$E:$E,$E747)-MINIFS(BF:BF,$E:$E,$E747)),
100*(BF747-MINIFS(BF:BF,$E:$E,$E747))/(MAXIFS(BF:BF,$E:$E,$E747)-MINIFS(BF:BF,$E:$E,$E747))))</f>
        <v/>
      </c>
      <c r="DV747" s="223" t="str">
        <f t="array" ref="DV747">IF(BG747="","",
IF(INDEX(Settings!$H:$H,MATCH(DV$1,Settings!$G:$G,0))=TRUE,
100-100*(BG747-MINIFS(BG:BG,$E:$E,$E747))/(MAXIFS(BG:BG,$E:$E,$E747)-MINIFS(BG:BG,$E:$E,$E747)),
100*(BG747-MINIFS(BG:BG,$E:$E,$E747))/(MAXIFS(BG:BG,$E:$E,$E747)-MINIFS(BG:BG,$E:$E,$E747))))</f>
        <v/>
      </c>
      <c r="DW747" s="223" t="str">
        <f t="array" ref="DW747">IF(BH747="","",
IF(INDEX(Settings!$H:$H,MATCH(DW$1,Settings!$G:$G,0))=TRUE,
100-100*(BH747-MINIFS(BH:BH,$E:$E,$E747))/(MAXIFS(BH:BH,$E:$E,$E747)-MINIFS(BH:BH,$E:$E,$E747)),
100*(BH747-MINIFS(BH:BH,$E:$E,$E747))/(MAXIFS(BH:BH,$E:$E,$E747)-MINIFS(BH:BH,$E:$E,$E747))))</f>
        <v/>
      </c>
      <c r="DX747" s="223" t="str">
        <f t="array" ref="DX747">IF(BI747="","",
IF(INDEX(Settings!$H:$H,MATCH(DX$1,Settings!$G:$G,0))=TRUE,
100-100*(BI747-MINIFS(BI:BI,$E:$E,$E747))/(MAXIFS(BI:BI,$E:$E,$E747)-MINIFS(BI:BI,$E:$E,$E747)),
100*(BI747-MINIFS(BI:BI,$E:$E,$E747))/(MAXIFS(BI:BI,$E:$E,$E747)-MINIFS(BI:BI,$E:$E,$E747))))</f>
        <v/>
      </c>
      <c r="DY747" s="223" t="str">
        <f t="array" ref="DY747">IF(BJ747="","",
IF(INDEX(Settings!$H:$H,MATCH(DY$1,Settings!$G:$G,0))=TRUE,
100-100*(BJ747-MINIFS(BJ:BJ,$E:$E,$E747))/(MAXIFS(BJ:BJ,$E:$E,$E747)-MINIFS(BJ:BJ,$E:$E,$E747)),
100*(BJ747-MINIFS(BJ:BJ,$E:$E,$E747))/(MAXIFS(BJ:BJ,$E:$E,$E747)-MINIFS(BJ:BJ,$E:$E,$E747))))</f>
        <v/>
      </c>
      <c r="DZ747" s="225"/>
      <c r="EA747" s="225"/>
      <c r="EB747" s="225" t="str">
        <f t="shared" si="8"/>
        <v/>
      </c>
      <c r="EC747" s="225" t="str">
        <f t="shared" si="9"/>
        <v/>
      </c>
      <c r="ED747" s="225" t="str">
        <f t="shared" si="10"/>
        <v/>
      </c>
      <c r="EE747" s="225" t="str">
        <f t="shared" si="11"/>
        <v/>
      </c>
      <c r="EF747" s="225" t="str">
        <f t="shared" si="12"/>
        <v/>
      </c>
      <c r="EG747" s="225" t="str">
        <f t="shared" si="13"/>
        <v/>
      </c>
      <c r="EH747" s="225"/>
      <c r="EI747" s="225"/>
      <c r="EJ747" s="225"/>
      <c r="EK747" s="225"/>
      <c r="EL747" s="225"/>
      <c r="EM747" s="225"/>
    </row>
    <row r="748">
      <c r="A748" s="231"/>
      <c r="B748" s="231"/>
      <c r="C748" s="231"/>
      <c r="D748" s="231" t="str">
        <f t="array" ref="D748">IFERROR(INDEX(Profiles!$B:$B,MATCH($A748,Profiles!$A:$A,0)),"")</f>
        <v/>
      </c>
      <c r="E748" s="231"/>
      <c r="F748" s="231"/>
      <c r="G748" s="231"/>
      <c r="H748" s="231"/>
      <c r="I748" s="231" t="str">
        <f>IF(A748="","",IF(Settings!$N$3="DATE",F748&amp;": "&amp;TEXT(B748,"M/DD/YY"),F748&amp;": "&amp;H748))</f>
        <v/>
      </c>
      <c r="J748" s="231"/>
      <c r="K748" s="231"/>
      <c r="L748" s="231"/>
      <c r="M748" s="232" t="str">
        <f t="shared" si="14"/>
        <v/>
      </c>
      <c r="N748" s="231"/>
      <c r="O748" s="231"/>
      <c r="P748" s="231"/>
      <c r="Q748" s="231"/>
      <c r="R748" s="231"/>
      <c r="S748" s="230" t="str">
        <f>IFERROR(VLOOKUP(AF748, 'YOYO IR Scores'!A:C, 3, FALSE), "")
</f>
        <v/>
      </c>
      <c r="T748" s="231"/>
      <c r="U748" s="231"/>
      <c r="V748" s="231"/>
      <c r="W748" s="231"/>
      <c r="X748" s="233" t="str">
        <f t="shared" si="4"/>
        <v/>
      </c>
      <c r="Y748" s="234" t="str">
        <f t="shared" si="5"/>
        <v/>
      </c>
      <c r="Z748" s="234" t="str">
        <f t="shared" si="6"/>
        <v/>
      </c>
      <c r="AA748" s="233" t="str">
        <f t="shared" si="7"/>
        <v/>
      </c>
      <c r="AB748" s="232"/>
      <c r="AC748" s="232"/>
      <c r="AD748" s="232"/>
      <c r="AE748" s="232" t="str">
        <f>IFERROR(VLOOKUP(AF748, 'YOYO IR Scores'!A:C, 2, FALSE), "")</f>
        <v/>
      </c>
      <c r="AF748" s="232"/>
      <c r="AG748" s="23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c r="BD748" s="232"/>
      <c r="BE748" s="232"/>
      <c r="BF748" s="232"/>
      <c r="BG748" s="232"/>
      <c r="BH748" s="232"/>
      <c r="BI748" s="232"/>
      <c r="BJ748" s="232"/>
      <c r="BK748" s="232" t="str">
        <f t="array" ref="BK748">IF(J748="","",
IF(INDEX(Settings!$H:$H,MATCH(BY$1,Settings!$G:$G,0))=TRUE,
100-100*(J748-MIN(J:J))/(MAX(J:J)-MIN(J:J)),
100*(J748-MIN(J:J))/(MAX(J:J)-MIN(J:J))))</f>
        <v/>
      </c>
      <c r="BL748" s="232" t="str">
        <f t="array" ref="BL748">IF(J748="","",
IF(INDEX(Settings!$H:$H,MATCH(BY$1,Settings!$G:$G,0))=TRUE,
100-100*(J748-MINIFS(J:J,$E:$E,$E748))/(MAXIFS(J:J,$E:$E,$E748)-MINIFS(J:J,$E:$E,$E748)),
100*(J748-MINIFS(J:J,$E:$E,$E748))/(MAXIFS(J:J,$E:$E,$E748)-MINIFS(J:J,$E:$E,$E748))))</f>
        <v/>
      </c>
      <c r="BM748" s="232" t="str">
        <f t="array" ref="BM748">IF(J748="","",
IF(INDEX(Settings!$H:$H,MATCH(BY$1,Settings!$G:$G,0))=TRUE,
100-100*(J748-MINIFS(J:J,$E:$E,$E748,$I:$I,$I748))/(MAXIFS(J:J,$E:$E,$E748,$I:$I,$I748)-MINIFS(J:J,$E:$E,$E748,$I:$I,$I748)),
100*(J748-MINIFS(J:J,$E:$E,$E748,$I:$I,$I748))/(MAXIFS(J:J,$E:$E,$E748,$I:$I,$I748)-MINIFS(J:J,$E:$E,$E748,$I:$I,$I748))))</f>
        <v/>
      </c>
      <c r="BN748" s="231" t="str">
        <f t="array" ref="BN748">IF(J748="","",
IF(INDEX(Settings!$H:$H,MATCH(BY$1,Settings!$G:$G,0))=TRUE,
100-100*PERCENTRANK(J:J,J748),
100*PERCENTRANK(J:J,J748)))</f>
        <v/>
      </c>
      <c r="BO748" s="231" t="str">
        <f>IFERROR(__xludf.DUMMYFUNCTION("IF(J748="""","""",
IF(INDEX(Settings!$H:$H,MATCH(BY$1,Settings!$G:$G,0))=TRUE,
100-100*PERCENTRANK(FILTER(J:J,$E:$E=$E748),J748),
100*PERCENTRANK(FILTER(J:J,$E:$E=$E748),J748)))"),"")</f>
        <v/>
      </c>
      <c r="BP748" s="231" t="str">
        <f>IFERROR(__xludf.DUMMYFUNCTION("IF(J748="""","""",
IF(INDEX(Settings!$H:$H,MATCH(BY$1,Settings!$G:$G,0))=TRUE,
100-100*PERCENTRANK(FILTER(J:J,$E:$E=$E748,$I:$I=$I748),J748),
100*PERCENTRANK(FILTER(J:J,$E:$E=$E748,$I:$I=$I748),J748)))"),"")</f>
        <v/>
      </c>
      <c r="BQ748" s="233" t="str">
        <f t="array" ref="BQ748">IF(J748="","",
IF(INDEX(Settings!$H:$H,MATCH(BY$1,Settings!$G:$G,0))=TRUE,
-1*(J748-AVERAGE(J:J))/STDEV(J:J),
(J748-AVERAGE(J:J))/STDEV(J:J)))</f>
        <v/>
      </c>
      <c r="BR748" s="233" t="str">
        <f>IFERROR(__xludf.DUMMYFUNCTION("IF(J748="""","""",
IF(INDEX(Settings!$H:$H,MATCH(BY$1,Settings!$G:$G,0))=TRUE,
-1*(J748-AVERAGEIFS(J:J,$E:$E,$E748))/STDEV(FILTER(J:J,$E:$E=$E748)),
(J748-AVERAGEIFS(J:J,$E:$E,$E748))/STDEV(FILTER(J:J,$E:$E=$E748))))"),"")</f>
        <v/>
      </c>
      <c r="BS748" s="233"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1"/>
      <c r="BX748" s="231"/>
      <c r="BY748" s="232" t="str">
        <f t="array" ref="BY748">IF(J748="","",
IF(INDEX(Settings!$H:$H,MATCH(BY$1,Settings!$G:$G,0))=TRUE,
100-100*(J748-MINIFS(J:J,$E:$E,$E748))/(MAXIFS(J:J,$E:$E,$E748)-MINIFS(J:J,$E:$E,$E748)),
100*(J748-MINIFS(J:J,$E:$E,$E748))/(MAXIFS(J:J,$E:$E,$E748)-MINIFS(J:J,$E:$E,$E748))))</f>
        <v/>
      </c>
      <c r="BZ748" s="232" t="str">
        <f t="array" ref="BZ748">IF(K748="","",
IF(INDEX(Settings!$H:$H,MATCH(BZ$1,Settings!$G:$G,0))=TRUE,
100-100*(K748-MINIFS(K:K,$E:$E,$E748))/(MAXIFS(K:K,$E:$E,$E748)-MINIFS(K:K,$E:$E,$E748)),
100*(K748-MINIFS(K:K,$E:$E,$E748))/(MAXIFS(K:K,$E:$E,$E748)-MINIFS(K:K,$E:$E,$E748))))</f>
        <v/>
      </c>
      <c r="CA748" s="232" t="str">
        <f t="array" ref="CA748">IF(L748="","",
IF(INDEX(Settings!$H:$H,MATCH(CA$1,Settings!$G:$G,0))=TRUE,
100-100*(L748-MINIFS(L:L,$E:$E,$E748))/(MAXIFS(L:L,$E:$E,$E748)-MINIFS(L:L,$E:$E,$E748)),
100*(L748-MINIFS(L:L,$E:$E,$E748))/(MAXIFS(L:L,$E:$E,$E748)-MINIFS(L:L,$E:$E,$E748))))</f>
        <v/>
      </c>
      <c r="CB748" s="232" t="str">
        <f t="array" ref="CB748">IF(M748="","",
IF(INDEX(Settings!$H:$H,MATCH(CB$1,Settings!$G:$G,0))=TRUE,
100-100*(M748-MINIFS(M:M,$E:$E,$E748))/(MAXIFS(M:M,$E:$E,$E748)-MINIFS(M:M,$E:$E,$E748)),
100*(M748-MINIFS(M:M,$E:$E,$E748))/(MAXIFS(M:M,$E:$E,$E748)-MINIFS(M:M,$E:$E,$E748))))</f>
        <v/>
      </c>
      <c r="CC748" s="232" t="str">
        <f t="array" ref="CC748">IF(N748="","",
IF(INDEX(Settings!$H:$H,MATCH(CC$1,Settings!$G:$G,0))=TRUE,
100-100*(N748-MINIFS(N:N,$E:$E,$E748))/(MAXIFS(N:N,$E:$E,$E748)-MINIFS(N:N,$E:$E,$E748)),
100*(N748-MINIFS(N:N,$E:$E,$E748))/(MAXIFS(N:N,$E:$E,$E748)-MINIFS(N:N,$E:$E,$E748))))</f>
        <v/>
      </c>
      <c r="CD748" s="232" t="str">
        <f t="array" ref="CD748">IF(O748="","",
IF(INDEX(Settings!$H:$H,MATCH(CD$1,Settings!$G:$G,0))=TRUE,
100-100*(O748-MINIFS(O:O,$E:$E,$E748))/(MAXIFS(O:O,$E:$E,$E748)-MINIFS(O:O,$E:$E,$E748)),
100*(O748-MINIFS(O:O,$E:$E,$E748))/(MAXIFS(O:O,$E:$E,$E748)-MINIFS(O:O,$E:$E,$E748))))</f>
        <v/>
      </c>
      <c r="CE748" s="232" t="str">
        <f t="array" ref="CE748">IF(P748="","",
IF(INDEX(Settings!$H:$H,MATCH(CE$1,Settings!$G:$G,0))=TRUE,
100-100*(P748-MINIFS(P:P,$E:$E,$E748))/(MAXIFS(P:P,$E:$E,$E748)-MINIFS(P:P,$E:$E,$E748)),
100*(P748-MINIFS(P:P,$E:$E,$E748))/(MAXIFS(P:P,$E:$E,$E748)-MINIFS(P:P,$E:$E,$E748))))</f>
        <v/>
      </c>
      <c r="CF748" s="232" t="str">
        <f t="array" ref="CF748">IF(Q748="","",
IF(INDEX(Settings!$H:$H,MATCH(CF$1,Settings!$G:$G,0))=TRUE,
100-100*(Q748-MINIFS(Q:Q,$E:$E,$E748))/(MAXIFS(Q:Q,$E:$E,$E748)-MINIFS(Q:Q,$E:$E,$E748)),
100*(Q748-MINIFS(Q:Q,$E:$E,$E748))/(MAXIFS(Q:Q,$E:$E,$E748)-MINIFS(Q:Q,$E:$E,$E748))))</f>
        <v/>
      </c>
      <c r="CG748" s="232" t="str">
        <f t="array" ref="CG748">IF(R748="","",
IF(INDEX(Settings!$H:$H,MATCH(CG$1,Settings!$G:$G,0))=TRUE,
100-100*(R748-MINIFS(R:R,$E:$E,$E748))/(MAXIFS(R:R,$E:$E,$E748)-MINIFS(R:R,$E:$E,$E748)),
100*(R748-MINIFS(R:R,$E:$E,$E748))/(MAXIFS(R:R,$E:$E,$E748)-MINIFS(R:R,$E:$E,$E748))))</f>
        <v/>
      </c>
      <c r="CH748" s="232" t="str">
        <f t="array" ref="CH748">IF(S748="","",
IF(INDEX(Settings!$H:$H,MATCH(CH$1,Settings!$G:$G,0))=TRUE,
100-100*(S748-MINIFS(S:S,$E:$E,$E748))/(MAXIFS(S:S,$E:$E,$E748)-MINIFS(S:S,$E:$E,$E748)),
100*(S748-MINIFS(S:S,$E:$E,$E748))/(MAXIFS(S:S,$E:$E,$E748)-MINIFS(S:S,$E:$E,$E748))))</f>
        <v/>
      </c>
      <c r="CI748" s="232" t="str">
        <f t="array" ref="CI748">IF(T748="","",
IF(INDEX(Settings!$H:$H,MATCH(CI$1,Settings!$G:$G,0))=TRUE,
100-100*(T748-MINIFS(T:T,$E:$E,$E748))/(MAXIFS(T:T,$E:$E,$E748)-MINIFS(T:T,$E:$E,$E748)),
100*(T748-MINIFS(T:T,$E:$E,$E748))/(MAXIFS(T:T,$E:$E,$E748)-MINIFS(T:T,$E:$E,$E748))))</f>
        <v/>
      </c>
      <c r="CJ748" s="232" t="str">
        <f t="array" ref="CJ748">IF(U748="","",
IF(INDEX(Settings!$H:$H,MATCH(CJ$1,Settings!$G:$G,0))=TRUE,
100-100*(U748-MINIFS(U:U,$E:$E,$E748))/(MAXIFS(U:U,$E:$E,$E748)-MINIFS(U:U,$E:$E,$E748)),
100*(U748-MINIFS(U:U,$E:$E,$E748))/(MAXIFS(U:U,$E:$E,$E748)-MINIFS(U:U,$E:$E,$E748))))</f>
        <v/>
      </c>
      <c r="CK748" s="232" t="str">
        <f t="array" ref="CK748">IF(V748="","",
IF(INDEX(Settings!$H:$H,MATCH(CK$1,Settings!$G:$G,0))=TRUE,
100-100*(V748-MINIFS(V:V,$E:$E,$E748))/(MAXIFS(V:V,$E:$E,$E748)-MINIFS(V:V,$E:$E,$E748)),
100*(V748-MINIFS(V:V,$E:$E,$E748))/(MAXIFS(V:V,$E:$E,$E748)-MINIFS(V:V,$E:$E,$E748))))</f>
        <v/>
      </c>
      <c r="CL748" s="232" t="str">
        <f t="array" ref="CL748">IF(W748="","",
IF(INDEX(Settings!$H:$H,MATCH(CL$1,Settings!$G:$G,0))=TRUE,
100-100*(W748-MINIFS(W:W,$E:$E,$E748))/(MAXIFS(W:W,$E:$E,$E748)-MINIFS(W:W,$E:$E,$E748)),
100*(W748-MINIFS(W:W,$E:$E,$E748))/(MAXIFS(W:W,$E:$E,$E748)-MINIFS(W:W,$E:$E,$E748))))</f>
        <v/>
      </c>
      <c r="CM748" s="232" t="str">
        <f t="array" ref="CM748">IF(X748="","",
IF(INDEX(Settings!$H:$H,MATCH(CM$1,Settings!$G:$G,0))=TRUE,
100-100*(X748-MINIFS(X:X,$E:$E,$E748))/(MAXIFS(X:X,$E:$E,$E748)-MINIFS(X:X,$E:$E,$E748)),
100*(X748-MINIFS(X:X,$E:$E,$E748))/(MAXIFS(X:X,$E:$E,$E748)-MINIFS(X:X,$E:$E,$E748))))</f>
        <v/>
      </c>
      <c r="CN748" s="232" t="str">
        <f t="array" ref="CN748">IF(Y748="","",
IF(INDEX(Settings!$H:$H,MATCH(CN$1,Settings!$G:$G,0))=TRUE,
100-100*(Y748-MINIFS(Y:Y,$E:$E,$E748))/(MAXIFS(Y:Y,$E:$E,$E748)-MINIFS(Y:Y,$E:$E,$E748)),
100*(Y748-MINIFS(Y:Y,$E:$E,$E748))/(MAXIFS(Y:Y,$E:$E,$E748)-MINIFS(Y:Y,$E:$E,$E748))))</f>
        <v/>
      </c>
      <c r="CO748" s="232" t="str">
        <f t="array" ref="CO748">IF(Z748="","",
IF(INDEX(Settings!$H:$H,MATCH(CO$1,Settings!$G:$G,0))=TRUE,
100-100*(Z748-MINIFS(Z:Z,$E:$E,$E748))/(MAXIFS(Z:Z,$E:$E,$E748)-MINIFS(Z:Z,$E:$E,$E748)),
100*(Z748-MINIFS(Z:Z,$E:$E,$E748))/(MAXIFS(Z:Z,$E:$E,$E748)-MINIFS(Z:Z,$E:$E,$E748))))</f>
        <v/>
      </c>
      <c r="CP748" s="232" t="str">
        <f t="array" ref="CP748">IF(AA748="","",
IF(INDEX(Settings!$H:$H,MATCH(CP$1,Settings!$G:$G,0))=TRUE,
100-100*(AA748-MINIFS(AA:AA,$E:$E,$E748))/(MAXIFS(AA:AA,$E:$E,$E748)-MINIFS(AA:AA,$E:$E,$E748)),
100*(AA748-MINIFS(AA:AA,$E:$E,$E748))/(MAXIFS(AA:AA,$E:$E,$E748)-MINIFS(AA:AA,$E:$E,$E748))))</f>
        <v/>
      </c>
      <c r="CQ748" s="232" t="str">
        <f t="array" ref="CQ748">IF(AB748="","",
IF(INDEX(Settings!$H:$H,MATCH(CQ$1,Settings!$G:$G,0))=TRUE,
100-100*(AB748-MINIFS(AB:AB,$E:$E,$E748))/(MAXIFS(AB:AB,$E:$E,$E748)-MINIFS(AB:AB,$E:$E,$E748)),
100*(AB748-MINIFS(AB:AB,$E:$E,$E748))/(MAXIFS(AB:AB,$E:$E,$E748)-MINIFS(AB:AB,$E:$E,$E748))))</f>
        <v/>
      </c>
      <c r="CR748" s="232" t="str">
        <f t="array" ref="CR748">IF(AC748="","",
IF(INDEX(Settings!$H:$H,MATCH(CR$1,Settings!$G:$G,0))=TRUE,
100-100*(AC748-MINIFS(AC:AC,$E:$E,$E748))/(MAXIFS(AC:AC,$E:$E,$E748)-MINIFS(AC:AC,$E:$E,$E748)),
100*(AC748-MINIFS(AC:AC,$E:$E,$E748))/(MAXIFS(AC:AC,$E:$E,$E748)-MINIFS(AC:AC,$E:$E,$E748))))</f>
        <v/>
      </c>
      <c r="CS748" s="232" t="str">
        <f t="array" ref="CS748">IF(AD748="","",
IF(INDEX(Settings!$H:$H,MATCH(CS$1,Settings!$G:$G,0))=TRUE,
100-100*(AD748-MINIFS(AD:AD,$E:$E,$E748))/(MAXIFS(AD:AD,$E:$E,$E748)-MINIFS(AD:AD,$E:$E,$E748)),
100*(AD748-MINIFS(AD:AD,$E:$E,$E748))/(MAXIFS(AD:AD,$E:$E,$E748)-MINIFS(AD:AD,$E:$E,$E748))))</f>
        <v/>
      </c>
      <c r="CT748" s="232" t="str">
        <f t="array" ref="CT748">IF(AE748="","",
IF(INDEX(Settings!$H:$H,MATCH(CT$1,Settings!$G:$G,0))=TRUE,
100-100*(AE748-MINIFS(AE:AE,$E:$E,$E748))/(MAXIFS(AE:AE,$E:$E,$E748)-MINIFS(AE:AE,$E:$E,$E748)),
100*(AE748-MINIFS(AE:AE,$E:$E,$E748))/(MAXIFS(AE:AE,$E:$E,$E748)-MINIFS(AE:AE,$E:$E,$E748))))</f>
        <v/>
      </c>
      <c r="CU748" s="232" t="str">
        <f t="array" ref="CU748">IF(AF748="","",
IF(INDEX(Settings!$H:$H,MATCH(CU$1,Settings!$G:$G,0))=TRUE,
100-100*(AF748-MINIFS(AF:AF,$E:$E,$E748))/(MAXIFS(AF:AF,$E:$E,$E748)-MINIFS(AF:AF,$E:$E,$E748)),
100*(AF748-MINIFS(AF:AF,$E:$E,$E748))/(MAXIFS(AF:AF,$E:$E,$E748)-MINIFS(AF:AF,$E:$E,$E748))))</f>
        <v/>
      </c>
      <c r="CV748" s="232" t="str">
        <f t="array" ref="CV748">IF(AG748="","",
IF(INDEX(Settings!$H:$H,MATCH(CV$1,Settings!$G:$G,0))=TRUE,
100-100*(AG748-MINIFS(AG:AG,$E:$E,$E748))/(MAXIFS(AG:AG,$E:$E,$E748)-MINIFS(AG:AG,$E:$E,$E748)),
100*(AG748-MINIFS(AG:AG,$E:$E,$E748))/(MAXIFS(AG:AG,$E:$E,$E748)-MINIFS(AG:AG,$E:$E,$E748))))</f>
        <v/>
      </c>
      <c r="CW748" s="232" t="str">
        <f t="array" ref="CW748">IF(AH748="","",
IF(INDEX(Settings!$H:$H,MATCH(CW$1,Settings!$G:$G,0))=TRUE,
100-100*(AH748-MINIFS(AH:AH,$E:$E,$E748))/(MAXIFS(AH:AH,$E:$E,$E748)-MINIFS(AH:AH,$E:$E,$E748)),
100*(AH748-MINIFS(AH:AH,$E:$E,$E748))/(MAXIFS(AH:AH,$E:$E,$E748)-MINIFS(AH:AH,$E:$E,$E748))))</f>
        <v/>
      </c>
      <c r="CX748" s="232" t="str">
        <f t="array" ref="CX748">IF(AI748="","",
IF(INDEX(Settings!$H:$H,MATCH(CX$1,Settings!$G:$G,0))=TRUE,
100-100*(AI748-MINIFS(AI:AI,$E:$E,$E748))/(MAXIFS(AI:AI,$E:$E,$E748)-MINIFS(AI:AI,$E:$E,$E748)),
100*(AI748-MINIFS(AI:AI,$E:$E,$E748))/(MAXIFS(AI:AI,$E:$E,$E748)-MINIFS(AI:AI,$E:$E,$E748))))</f>
        <v/>
      </c>
      <c r="CY748" s="232" t="str">
        <f t="array" ref="CY748">IF(AJ748="","",
IF(INDEX(Settings!$H:$H,MATCH(CY$1,Settings!$G:$G,0))=TRUE,
100-100*(AJ748-MINIFS(AJ:AJ,$E:$E,$E748))/(MAXIFS(AJ:AJ,$E:$E,$E748)-MINIFS(AJ:AJ,$E:$E,$E748)),
100*(AJ748-MINIFS(AJ:AJ,$E:$E,$E748))/(MAXIFS(AJ:AJ,$E:$E,$E748)-MINIFS(AJ:AJ,$E:$E,$E748))))</f>
        <v/>
      </c>
      <c r="CZ748" s="232" t="str">
        <f t="array" ref="CZ748">IF(AK748="","",
IF(INDEX(Settings!$H:$H,MATCH(CZ$1,Settings!$G:$G,0))=TRUE,
100-100*(AK748-MINIFS(AK:AK,$E:$E,$E748))/(MAXIFS(AK:AK,$E:$E,$E748)-MINIFS(AK:AK,$E:$E,$E748)),
100*(AK748-MINIFS(AK:AK,$E:$E,$E748))/(MAXIFS(AK:AK,$E:$E,$E748)-MINIFS(AK:AK,$E:$E,$E748))))</f>
        <v/>
      </c>
      <c r="DA748" s="232" t="str">
        <f t="array" ref="DA748">IF(AL748="","",
IF(INDEX(Settings!$H:$H,MATCH(DA$1,Settings!$G:$G,0))=TRUE,
100-100*(AL748-MINIFS(AL:AL,$E:$E,$E748))/(MAXIFS(AL:AL,$E:$E,$E748)-MINIFS(AL:AL,$E:$E,$E748)),
100*(AL748-MINIFS(AL:AL,$E:$E,$E748))/(MAXIFS(AL:AL,$E:$E,$E748)-MINIFS(AL:AL,$E:$E,$E748))))</f>
        <v/>
      </c>
      <c r="DB748" s="232" t="str">
        <f t="array" ref="DB748">IF(AM748="","",
IF(INDEX(Settings!$H:$H,MATCH(DB$1,Settings!$G:$G,0))=TRUE,
100-100*(AM748-MINIFS(AM:AM,$E:$E,$E748))/(MAXIFS(AM:AM,$E:$E,$E748)-MINIFS(AM:AM,$E:$E,$E748)),
100*(AM748-MINIFS(AM:AM,$E:$E,$E748))/(MAXIFS(AM:AM,$E:$E,$E748)-MINIFS(AM:AM,$E:$E,$E748))))</f>
        <v/>
      </c>
      <c r="DC748" s="232" t="str">
        <f t="array" ref="DC748">IF(AN748="","",
IF(INDEX(Settings!$H:$H,MATCH(DC$1,Settings!$G:$G,0))=TRUE,
100-100*(AN748-MINIFS(AN:AN,$E:$E,$E748))/(MAXIFS(AN:AN,$E:$E,$E748)-MINIFS(AN:AN,$E:$E,$E748)),
100*(AN748-MINIFS(AN:AN,$E:$E,$E748))/(MAXIFS(AN:AN,$E:$E,$E748)-MINIFS(AN:AN,$E:$E,$E748))))</f>
        <v/>
      </c>
      <c r="DD748" s="232" t="str">
        <f t="array" ref="DD748">IF(AO748="","",
IF(INDEX(Settings!$H:$H,MATCH(DD$1,Settings!$G:$G,0))=TRUE,
100-100*(AO748-MINIFS(AO:AO,$E:$E,$E748))/(MAXIFS(AO:AO,$E:$E,$E748)-MINIFS(AO:AO,$E:$E,$E748)),
100*(AO748-MINIFS(AO:AO,$E:$E,$E748))/(MAXIFS(AO:AO,$E:$E,$E748)-MINIFS(AO:AO,$E:$E,$E748))))</f>
        <v/>
      </c>
      <c r="DE748" s="232" t="str">
        <f t="array" ref="DE748">IF(AP748="","",
IF(INDEX(Settings!$H:$H,MATCH(DE$1,Settings!$G:$G,0))=TRUE,
100-100*(AP748-MINIFS(AP:AP,$E:$E,$E748))/(MAXIFS(AP:AP,$E:$E,$E748)-MINIFS(AP:AP,$E:$E,$E748)),
100*(AP748-MINIFS(AP:AP,$E:$E,$E748))/(MAXIFS(AP:AP,$E:$E,$E748)-MINIFS(AP:AP,$E:$E,$E748))))</f>
        <v/>
      </c>
      <c r="DF748" s="232" t="str">
        <f t="array" ref="DF748">IF(AQ748="","",
IF(INDEX(Settings!$H:$H,MATCH(DF$1,Settings!$G:$G,0))=TRUE,
100-100*(AQ748-MINIFS(AQ:AQ,$E:$E,$E748))/(MAXIFS(AQ:AQ,$E:$E,$E748)-MINIFS(AQ:AQ,$E:$E,$E748)),
100*(AQ748-MINIFS(AQ:AQ,$E:$E,$E748))/(MAXIFS(AQ:AQ,$E:$E,$E748)-MINIFS(AQ:AQ,$E:$E,$E748))))</f>
        <v/>
      </c>
      <c r="DG748" s="232" t="str">
        <f t="array" ref="DG748">IF(AR748="","",
IF(INDEX(Settings!$H:$H,MATCH(DG$1,Settings!$G:$G,0))=TRUE,
100-100*(AR748-MINIFS(AR:AR,$E:$E,$E748))/(MAXIFS(AR:AR,$E:$E,$E748)-MINIFS(AR:AR,$E:$E,$E748)),
100*(AR748-MINIFS(AR:AR,$E:$E,$E748))/(MAXIFS(AR:AR,$E:$E,$E748)-MINIFS(AR:AR,$E:$E,$E748))))</f>
        <v/>
      </c>
      <c r="DH748" s="232" t="str">
        <f t="array" ref="DH748">IF(AS748="","",
IF(INDEX(Settings!$H:$H,MATCH(DH$1,Settings!$G:$G,0))=TRUE,
100-100*(AS748-MINIFS(AS:AS,$E:$E,$E748))/(MAXIFS(AS:AS,$E:$E,$E748)-MINIFS(AS:AS,$E:$E,$E748)),
100*(AS748-MINIFS(AS:AS,$E:$E,$E748))/(MAXIFS(AS:AS,$E:$E,$E748)-MINIFS(AS:AS,$E:$E,$E748))))</f>
        <v/>
      </c>
      <c r="DI748" s="232" t="str">
        <f t="array" ref="DI748">IF(AT748="","",
IF(INDEX(Settings!$H:$H,MATCH(DI$1,Settings!$G:$G,0))=TRUE,
100-100*(AT748-MINIFS(AT:AT,$E:$E,$E748))/(MAXIFS(AT:AT,$E:$E,$E748)-MINIFS(AT:AT,$E:$E,$E748)),
100*(AT748-MINIFS(AT:AT,$E:$E,$E748))/(MAXIFS(AT:AT,$E:$E,$E748)-MINIFS(AT:AT,$E:$E,$E748))))</f>
        <v/>
      </c>
      <c r="DJ748" s="232" t="str">
        <f t="array" ref="DJ748">IF(AU748="","",
IF(INDEX(Settings!$H:$H,MATCH(DJ$1,Settings!$G:$G,0))=TRUE,
100-100*(AU748-MINIFS(AU:AU,$E:$E,$E748))/(MAXIFS(AU:AU,$E:$E,$E748)-MINIFS(AU:AU,$E:$E,$E748)),
100*(AU748-MINIFS(AU:AU,$E:$E,$E748))/(MAXIFS(AU:AU,$E:$E,$E748)-MINIFS(AU:AU,$E:$E,$E748))))</f>
        <v/>
      </c>
      <c r="DK748" s="232" t="str">
        <f t="array" ref="DK748">IF(AV748="","",
IF(INDEX(Settings!$H:$H,MATCH(DK$1,Settings!$G:$G,0))=TRUE,
100-100*(AV748-MINIFS(AV:AV,$E:$E,$E748))/(MAXIFS(AV:AV,$E:$E,$E748)-MINIFS(AV:AV,$E:$E,$E748)),
100*(AV748-MINIFS(AV:AV,$E:$E,$E748))/(MAXIFS(AV:AV,$E:$E,$E748)-MINIFS(AV:AV,$E:$E,$E748))))</f>
        <v/>
      </c>
      <c r="DL748" s="232" t="str">
        <f t="array" ref="DL748">IF(AW748="","",
IF(INDEX(Settings!$H:$H,MATCH(DL$1,Settings!$G:$G,0))=TRUE,
100-100*(AW748-MINIFS(AW:AW,$E:$E,$E748))/(MAXIFS(AW:AW,$E:$E,$E748)-MINIFS(AW:AW,$E:$E,$E748)),
100*(AW748-MINIFS(AW:AW,$E:$E,$E748))/(MAXIFS(AW:AW,$E:$E,$E748)-MINIFS(AW:AW,$E:$E,$E748))))</f>
        <v/>
      </c>
      <c r="DM748" s="232" t="str">
        <f t="array" ref="DM748">IF(AX748="","",
IF(INDEX(Settings!$H:$H,MATCH(DM$1,Settings!$G:$G,0))=TRUE,
100-100*(AX748-MINIFS(AX:AX,$E:$E,$E748))/(MAXIFS(AX:AX,$E:$E,$E748)-MINIFS(AX:AX,$E:$E,$E748)),
100*(AX748-MINIFS(AX:AX,$E:$E,$E748))/(MAXIFS(AX:AX,$E:$E,$E748)-MINIFS(AX:AX,$E:$E,$E748))))</f>
        <v/>
      </c>
      <c r="DN748" s="232" t="str">
        <f t="array" ref="DN748">IF(AY748="","",
IF(INDEX(Settings!$H:$H,MATCH(DN$1,Settings!$G:$G,0))=TRUE,
100-100*(AY748-MINIFS(AY:AY,$E:$E,$E748))/(MAXIFS(AY:AY,$E:$E,$E748)-MINIFS(AY:AY,$E:$E,$E748)),
100*(AY748-MINIFS(AY:AY,$E:$E,$E748))/(MAXIFS(AY:AY,$E:$E,$E748)-MINIFS(AY:AY,$E:$E,$E748))))</f>
        <v/>
      </c>
      <c r="DO748" s="232" t="str">
        <f t="array" ref="DO748">IF(AZ748="","",
IF(INDEX(Settings!$H:$H,MATCH(DO$1,Settings!$G:$G,0))=TRUE,
100-100*(AZ748-MINIFS(AZ:AZ,$E:$E,$E748))/(MAXIFS(AZ:AZ,$E:$E,$E748)-MINIFS(AZ:AZ,$E:$E,$E748)),
100*(AZ748-MINIFS(AZ:AZ,$E:$E,$E748))/(MAXIFS(AZ:AZ,$E:$E,$E748)-MINIFS(AZ:AZ,$E:$E,$E748))))</f>
        <v/>
      </c>
      <c r="DP748" s="232" t="str">
        <f t="array" ref="DP748">IF(BA748="","",
IF(INDEX(Settings!$H:$H,MATCH(DP$1,Settings!$G:$G,0))=TRUE,
100-100*(BA748-MINIFS(BA:BA,$E:$E,$E748))/(MAXIFS(BA:BA,$E:$E,$E748)-MINIFS(BA:BA,$E:$E,$E748)),
100*(BA748-MINIFS(BA:BA,$E:$E,$E748))/(MAXIFS(BA:BA,$E:$E,$E748)-MINIFS(BA:BA,$E:$E,$E748))))</f>
        <v/>
      </c>
      <c r="DQ748" s="232" t="str">
        <f t="array" ref="DQ748">IF(BB748="","",
IF(INDEX(Settings!$H:$H,MATCH(DQ$1,Settings!$G:$G,0))=TRUE,
100-100*(BB748-MINIFS(BB:BB,$E:$E,$E748))/(MAXIFS(BB:BB,$E:$E,$E748)-MINIFS(BB:BB,$E:$E,$E748)),
100*(BB748-MINIFS(BB:BB,$E:$E,$E748))/(MAXIFS(BB:BB,$E:$E,$E748)-MINIFS(BB:BB,$E:$E,$E748))))</f>
        <v/>
      </c>
      <c r="DR748" s="232" t="str">
        <f t="array" ref="DR748">IF(BC748="","",
IF(INDEX(Settings!$H:$H,MATCH(DR$1,Settings!$G:$G,0))=TRUE,
100-100*(BC748-MINIFS(BC:BC,$E:$E,$E748))/(MAXIFS(BC:BC,$E:$E,$E748)-MINIFS(BC:BC,$E:$E,$E748)),
100*(BC748-MINIFS(BC:BC,$E:$E,$E748))/(MAXIFS(BC:BC,$E:$E,$E748)-MINIFS(BC:BC,$E:$E,$E748))))</f>
        <v/>
      </c>
      <c r="DS748" s="232" t="str">
        <f t="array" ref="DS748">IF(BD748="","",
IF(INDEX(Settings!$H:$H,MATCH(DS$1,Settings!$G:$G,0))=TRUE,
100-100*(BD748-MINIFS(BD:BD,$E:$E,$E748))/(MAXIFS(BD:BD,$E:$E,$E748)-MINIFS(BD:BD,$E:$E,$E748)),
100*(BD748-MINIFS(BD:BD,$E:$E,$E748))/(MAXIFS(BD:BD,$E:$E,$E748)-MINIFS(BD:BD,$E:$E,$E748))))</f>
        <v/>
      </c>
      <c r="DT748" s="232" t="str">
        <f t="array" ref="DT748">IF(BE748="","",
IF(INDEX(Settings!$H:$H,MATCH(DT$1,Settings!$G:$G,0))=TRUE,
100-100*(BE748-MINIFS(BE:BE,$E:$E,$E748))/(MAXIFS(BE:BE,$E:$E,$E748)-MINIFS(BE:BE,$E:$E,$E748)),
100*(BE748-MINIFS(BE:BE,$E:$E,$E748))/(MAXIFS(BE:BE,$E:$E,$E748)-MINIFS(BE:BE,$E:$E,$E748))))</f>
        <v/>
      </c>
      <c r="DU748" s="232" t="str">
        <f t="array" ref="DU748">IF(BF748="","",
IF(INDEX(Settings!$H:$H,MATCH(DU$1,Settings!$G:$G,0))=TRUE,
100-100*(BF748-MINIFS(BF:BF,$E:$E,$E748))/(MAXIFS(BF:BF,$E:$E,$E748)-MINIFS(BF:BF,$E:$E,$E748)),
100*(BF748-MINIFS(BF:BF,$E:$E,$E748))/(MAXIFS(BF:BF,$E:$E,$E748)-MINIFS(BF:BF,$E:$E,$E748))))</f>
        <v/>
      </c>
      <c r="DV748" s="232" t="str">
        <f t="array" ref="DV748">IF(BG748="","",
IF(INDEX(Settings!$H:$H,MATCH(DV$1,Settings!$G:$G,0))=TRUE,
100-100*(BG748-MINIFS(BG:BG,$E:$E,$E748))/(MAXIFS(BG:BG,$E:$E,$E748)-MINIFS(BG:BG,$E:$E,$E748)),
100*(BG748-MINIFS(BG:BG,$E:$E,$E748))/(MAXIFS(BG:BG,$E:$E,$E748)-MINIFS(BG:BG,$E:$E,$E748))))</f>
        <v/>
      </c>
      <c r="DW748" s="232" t="str">
        <f t="array" ref="DW748">IF(BH748="","",
IF(INDEX(Settings!$H:$H,MATCH(DW$1,Settings!$G:$G,0))=TRUE,
100-100*(BH748-MINIFS(BH:BH,$E:$E,$E748))/(MAXIFS(BH:BH,$E:$E,$E748)-MINIFS(BH:BH,$E:$E,$E748)),
100*(BH748-MINIFS(BH:BH,$E:$E,$E748))/(MAXIFS(BH:BH,$E:$E,$E748)-MINIFS(BH:BH,$E:$E,$E748))))</f>
        <v/>
      </c>
      <c r="DX748" s="232" t="str">
        <f t="array" ref="DX748">IF(BI748="","",
IF(INDEX(Settings!$H:$H,MATCH(DX$1,Settings!$G:$G,0))=TRUE,
100-100*(BI748-MINIFS(BI:BI,$E:$E,$E748))/(MAXIFS(BI:BI,$E:$E,$E748)-MINIFS(BI:BI,$E:$E,$E748)),
100*(BI748-MINIFS(BI:BI,$E:$E,$E748))/(MAXIFS(BI:BI,$E:$E,$E748)-MINIFS(BI:BI,$E:$E,$E748))))</f>
        <v/>
      </c>
      <c r="DY748" s="232" t="str">
        <f t="array" ref="DY748">IF(BJ748="","",
IF(INDEX(Settings!$H:$H,MATCH(DY$1,Settings!$G:$G,0))=TRUE,
100-100*(BJ748-MINIFS(BJ:BJ,$E:$E,$E748))/(MAXIFS(BJ:BJ,$E:$E,$E748)-MINIFS(BJ:BJ,$E:$E,$E748)),
100*(BJ748-MINIFS(BJ:BJ,$E:$E,$E748))/(MAXIFS(BJ:BJ,$E:$E,$E748)-MINIFS(BJ:BJ,$E:$E,$E748))))</f>
        <v/>
      </c>
      <c r="DZ748" s="234"/>
      <c r="EA748" s="234"/>
      <c r="EB748" s="234" t="str">
        <f t="shared" si="8"/>
        <v/>
      </c>
      <c r="EC748" s="234" t="str">
        <f t="shared" si="9"/>
        <v/>
      </c>
      <c r="ED748" s="234" t="str">
        <f t="shared" si="10"/>
        <v/>
      </c>
      <c r="EE748" s="234" t="str">
        <f t="shared" si="11"/>
        <v/>
      </c>
      <c r="EF748" s="234" t="str">
        <f t="shared" si="12"/>
        <v/>
      </c>
      <c r="EG748" s="234" t="str">
        <f t="shared" si="13"/>
        <v/>
      </c>
      <c r="EH748" s="234"/>
      <c r="EI748" s="234"/>
      <c r="EJ748" s="234"/>
      <c r="EK748" s="234"/>
      <c r="EL748" s="234"/>
      <c r="EM748" s="234"/>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3" t="str">
        <f t="shared" si="14"/>
        <v/>
      </c>
      <c r="N749" s="49"/>
      <c r="O749" s="49"/>
      <c r="P749" s="49"/>
      <c r="Q749" s="49"/>
      <c r="R749" s="49"/>
      <c r="S749" s="222" t="str">
        <f>IFERROR(VLOOKUP(AF749, 'YOYO IR Scores'!A:C, 3, FALSE), "")
</f>
        <v/>
      </c>
      <c r="T749" s="49"/>
      <c r="U749" s="49"/>
      <c r="V749" s="49"/>
      <c r="W749" s="49"/>
      <c r="X749" s="224" t="str">
        <f t="shared" si="4"/>
        <v/>
      </c>
      <c r="Y749" s="225" t="str">
        <f t="shared" si="5"/>
        <v/>
      </c>
      <c r="Z749" s="225" t="str">
        <f t="shared" si="6"/>
        <v/>
      </c>
      <c r="AA749" s="224" t="str">
        <f t="shared" si="7"/>
        <v/>
      </c>
      <c r="AB749" s="223"/>
      <c r="AC749" s="223"/>
      <c r="AD749" s="223"/>
      <c r="AE749" s="223" t="str">
        <f>IFERROR(VLOOKUP(AF749, 'YOYO IR Scores'!A:C, 2, FALSE), "")</f>
        <v/>
      </c>
      <c r="AF749" s="223"/>
      <c r="AG749" s="223"/>
      <c r="AH749" s="223"/>
      <c r="AI749" s="223"/>
      <c r="AJ749" s="223"/>
      <c r="AK749" s="223"/>
      <c r="AL749" s="223"/>
      <c r="AM749" s="223"/>
      <c r="AN749" s="223"/>
      <c r="AO749" s="223"/>
      <c r="AP749" s="223"/>
      <c r="AQ749" s="223"/>
      <c r="AR749" s="223"/>
      <c r="AS749" s="223"/>
      <c r="AT749" s="223"/>
      <c r="AU749" s="223"/>
      <c r="AV749" s="223"/>
      <c r="AW749" s="223"/>
      <c r="AX749" s="223"/>
      <c r="AY749" s="223"/>
      <c r="AZ749" s="223"/>
      <c r="BA749" s="223"/>
      <c r="BB749" s="223"/>
      <c r="BC749" s="223"/>
      <c r="BD749" s="223"/>
      <c r="BE749" s="223"/>
      <c r="BF749" s="223"/>
      <c r="BG749" s="223"/>
      <c r="BH749" s="223"/>
      <c r="BI749" s="223"/>
      <c r="BJ749" s="223"/>
      <c r="BK749" s="223" t="str">
        <f t="array" ref="BK749">IF(J749="","",
IF(INDEX(Settings!$H:$H,MATCH(BY$1,Settings!$G:$G,0))=TRUE,
100-100*(J749-MIN(J:J))/(MAX(J:J)-MIN(J:J)),
100*(J749-MIN(J:J))/(MAX(J:J)-MIN(J:J))))</f>
        <v/>
      </c>
      <c r="BL749" s="223" t="str">
        <f t="array" ref="BL749">IF(J749="","",
IF(INDEX(Settings!$H:$H,MATCH(BY$1,Settings!$G:$G,0))=TRUE,
100-100*(J749-MINIFS(J:J,$E:$E,$E749))/(MAXIFS(J:J,$E:$E,$E749)-MINIFS(J:J,$E:$E,$E749)),
100*(J749-MINIFS(J:J,$E:$E,$E749))/(MAXIFS(J:J,$E:$E,$E749)-MINIFS(J:J,$E:$E,$E749))))</f>
        <v/>
      </c>
      <c r="BM749" s="223"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4" t="str">
        <f t="array" ref="BQ749">IF(J749="","",
IF(INDEX(Settings!$H:$H,MATCH(BY$1,Settings!$G:$G,0))=TRUE,
-1*(J749-AVERAGE(J:J))/STDEV(J:J),
(J749-AVERAGE(J:J))/STDEV(J:J)))</f>
        <v/>
      </c>
      <c r="BR749" s="224" t="str">
        <f>IFERROR(__xludf.DUMMYFUNCTION("IF(J749="""","""",
IF(INDEX(Settings!$H:$H,MATCH(BY$1,Settings!$G:$G,0))=TRUE,
-1*(J749-AVERAGEIFS(J:J,$E:$E,$E749))/STDEV(FILTER(J:J,$E:$E=$E749)),
(J749-AVERAGEIFS(J:J,$E:$E,$E749))/STDEV(FILTER(J:J,$E:$E=$E749))))"),"")</f>
        <v/>
      </c>
      <c r="BS749" s="224"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3" t="str">
        <f t="array" ref="BY749">IF(J749="","",
IF(INDEX(Settings!$H:$H,MATCH(BY$1,Settings!$G:$G,0))=TRUE,
100-100*(J749-MINIFS(J:J,$E:$E,$E749))/(MAXIFS(J:J,$E:$E,$E749)-MINIFS(J:J,$E:$E,$E749)),
100*(J749-MINIFS(J:J,$E:$E,$E749))/(MAXIFS(J:J,$E:$E,$E749)-MINIFS(J:J,$E:$E,$E749))))</f>
        <v/>
      </c>
      <c r="BZ749" s="223" t="str">
        <f t="array" ref="BZ749">IF(K749="","",
IF(INDEX(Settings!$H:$H,MATCH(BZ$1,Settings!$G:$G,0))=TRUE,
100-100*(K749-MINIFS(K:K,$E:$E,$E749))/(MAXIFS(K:K,$E:$E,$E749)-MINIFS(K:K,$E:$E,$E749)),
100*(K749-MINIFS(K:K,$E:$E,$E749))/(MAXIFS(K:K,$E:$E,$E749)-MINIFS(K:K,$E:$E,$E749))))</f>
        <v/>
      </c>
      <c r="CA749" s="223" t="str">
        <f t="array" ref="CA749">IF(L749="","",
IF(INDEX(Settings!$H:$H,MATCH(CA$1,Settings!$G:$G,0))=TRUE,
100-100*(L749-MINIFS(L:L,$E:$E,$E749))/(MAXIFS(L:L,$E:$E,$E749)-MINIFS(L:L,$E:$E,$E749)),
100*(L749-MINIFS(L:L,$E:$E,$E749))/(MAXIFS(L:L,$E:$E,$E749)-MINIFS(L:L,$E:$E,$E749))))</f>
        <v/>
      </c>
      <c r="CB749" s="223" t="str">
        <f t="array" ref="CB749">IF(M749="","",
IF(INDEX(Settings!$H:$H,MATCH(CB$1,Settings!$G:$G,0))=TRUE,
100-100*(M749-MINIFS(M:M,$E:$E,$E749))/(MAXIFS(M:M,$E:$E,$E749)-MINIFS(M:M,$E:$E,$E749)),
100*(M749-MINIFS(M:M,$E:$E,$E749))/(MAXIFS(M:M,$E:$E,$E749)-MINIFS(M:M,$E:$E,$E749))))</f>
        <v/>
      </c>
      <c r="CC749" s="223" t="str">
        <f t="array" ref="CC749">IF(N749="","",
IF(INDEX(Settings!$H:$H,MATCH(CC$1,Settings!$G:$G,0))=TRUE,
100-100*(N749-MINIFS(N:N,$E:$E,$E749))/(MAXIFS(N:N,$E:$E,$E749)-MINIFS(N:N,$E:$E,$E749)),
100*(N749-MINIFS(N:N,$E:$E,$E749))/(MAXIFS(N:N,$E:$E,$E749)-MINIFS(N:N,$E:$E,$E749))))</f>
        <v/>
      </c>
      <c r="CD749" s="223" t="str">
        <f t="array" ref="CD749">IF(O749="","",
IF(INDEX(Settings!$H:$H,MATCH(CD$1,Settings!$G:$G,0))=TRUE,
100-100*(O749-MINIFS(O:O,$E:$E,$E749))/(MAXIFS(O:O,$E:$E,$E749)-MINIFS(O:O,$E:$E,$E749)),
100*(O749-MINIFS(O:O,$E:$E,$E749))/(MAXIFS(O:O,$E:$E,$E749)-MINIFS(O:O,$E:$E,$E749))))</f>
        <v/>
      </c>
      <c r="CE749" s="223" t="str">
        <f t="array" ref="CE749">IF(P749="","",
IF(INDEX(Settings!$H:$H,MATCH(CE$1,Settings!$G:$G,0))=TRUE,
100-100*(P749-MINIFS(P:P,$E:$E,$E749))/(MAXIFS(P:P,$E:$E,$E749)-MINIFS(P:P,$E:$E,$E749)),
100*(P749-MINIFS(P:P,$E:$E,$E749))/(MAXIFS(P:P,$E:$E,$E749)-MINIFS(P:P,$E:$E,$E749))))</f>
        <v/>
      </c>
      <c r="CF749" s="223" t="str">
        <f t="array" ref="CF749">IF(Q749="","",
IF(INDEX(Settings!$H:$H,MATCH(CF$1,Settings!$G:$G,0))=TRUE,
100-100*(Q749-MINIFS(Q:Q,$E:$E,$E749))/(MAXIFS(Q:Q,$E:$E,$E749)-MINIFS(Q:Q,$E:$E,$E749)),
100*(Q749-MINIFS(Q:Q,$E:$E,$E749))/(MAXIFS(Q:Q,$E:$E,$E749)-MINIFS(Q:Q,$E:$E,$E749))))</f>
        <v/>
      </c>
      <c r="CG749" s="223" t="str">
        <f t="array" ref="CG749">IF(R749="","",
IF(INDEX(Settings!$H:$H,MATCH(CG$1,Settings!$G:$G,0))=TRUE,
100-100*(R749-MINIFS(R:R,$E:$E,$E749))/(MAXIFS(R:R,$E:$E,$E749)-MINIFS(R:R,$E:$E,$E749)),
100*(R749-MINIFS(R:R,$E:$E,$E749))/(MAXIFS(R:R,$E:$E,$E749)-MINIFS(R:R,$E:$E,$E749))))</f>
        <v/>
      </c>
      <c r="CH749" s="223" t="str">
        <f t="array" ref="CH749">IF(S749="","",
IF(INDEX(Settings!$H:$H,MATCH(CH$1,Settings!$G:$G,0))=TRUE,
100-100*(S749-MINIFS(S:S,$E:$E,$E749))/(MAXIFS(S:S,$E:$E,$E749)-MINIFS(S:S,$E:$E,$E749)),
100*(S749-MINIFS(S:S,$E:$E,$E749))/(MAXIFS(S:S,$E:$E,$E749)-MINIFS(S:S,$E:$E,$E749))))</f>
        <v/>
      </c>
      <c r="CI749" s="223" t="str">
        <f t="array" ref="CI749">IF(T749="","",
IF(INDEX(Settings!$H:$H,MATCH(CI$1,Settings!$G:$G,0))=TRUE,
100-100*(T749-MINIFS(T:T,$E:$E,$E749))/(MAXIFS(T:T,$E:$E,$E749)-MINIFS(T:T,$E:$E,$E749)),
100*(T749-MINIFS(T:T,$E:$E,$E749))/(MAXIFS(T:T,$E:$E,$E749)-MINIFS(T:T,$E:$E,$E749))))</f>
        <v/>
      </c>
      <c r="CJ749" s="223" t="str">
        <f t="array" ref="CJ749">IF(U749="","",
IF(INDEX(Settings!$H:$H,MATCH(CJ$1,Settings!$G:$G,0))=TRUE,
100-100*(U749-MINIFS(U:U,$E:$E,$E749))/(MAXIFS(U:U,$E:$E,$E749)-MINIFS(U:U,$E:$E,$E749)),
100*(U749-MINIFS(U:U,$E:$E,$E749))/(MAXIFS(U:U,$E:$E,$E749)-MINIFS(U:U,$E:$E,$E749))))</f>
        <v/>
      </c>
      <c r="CK749" s="223" t="str">
        <f t="array" ref="CK749">IF(V749="","",
IF(INDEX(Settings!$H:$H,MATCH(CK$1,Settings!$G:$G,0))=TRUE,
100-100*(V749-MINIFS(V:V,$E:$E,$E749))/(MAXIFS(V:V,$E:$E,$E749)-MINIFS(V:V,$E:$E,$E749)),
100*(V749-MINIFS(V:V,$E:$E,$E749))/(MAXIFS(V:V,$E:$E,$E749)-MINIFS(V:V,$E:$E,$E749))))</f>
        <v/>
      </c>
      <c r="CL749" s="223" t="str">
        <f t="array" ref="CL749">IF(W749="","",
IF(INDEX(Settings!$H:$H,MATCH(CL$1,Settings!$G:$G,0))=TRUE,
100-100*(W749-MINIFS(W:W,$E:$E,$E749))/(MAXIFS(W:W,$E:$E,$E749)-MINIFS(W:W,$E:$E,$E749)),
100*(W749-MINIFS(W:W,$E:$E,$E749))/(MAXIFS(W:W,$E:$E,$E749)-MINIFS(W:W,$E:$E,$E749))))</f>
        <v/>
      </c>
      <c r="CM749" s="223" t="str">
        <f t="array" ref="CM749">IF(X749="","",
IF(INDEX(Settings!$H:$H,MATCH(CM$1,Settings!$G:$G,0))=TRUE,
100-100*(X749-MINIFS(X:X,$E:$E,$E749))/(MAXIFS(X:X,$E:$E,$E749)-MINIFS(X:X,$E:$E,$E749)),
100*(X749-MINIFS(X:X,$E:$E,$E749))/(MAXIFS(X:X,$E:$E,$E749)-MINIFS(X:X,$E:$E,$E749))))</f>
        <v/>
      </c>
      <c r="CN749" s="223" t="str">
        <f t="array" ref="CN749">IF(Y749="","",
IF(INDEX(Settings!$H:$H,MATCH(CN$1,Settings!$G:$G,0))=TRUE,
100-100*(Y749-MINIFS(Y:Y,$E:$E,$E749))/(MAXIFS(Y:Y,$E:$E,$E749)-MINIFS(Y:Y,$E:$E,$E749)),
100*(Y749-MINIFS(Y:Y,$E:$E,$E749))/(MAXIFS(Y:Y,$E:$E,$E749)-MINIFS(Y:Y,$E:$E,$E749))))</f>
        <v/>
      </c>
      <c r="CO749" s="223" t="str">
        <f t="array" ref="CO749">IF(Z749="","",
IF(INDEX(Settings!$H:$H,MATCH(CO$1,Settings!$G:$G,0))=TRUE,
100-100*(Z749-MINIFS(Z:Z,$E:$E,$E749))/(MAXIFS(Z:Z,$E:$E,$E749)-MINIFS(Z:Z,$E:$E,$E749)),
100*(Z749-MINIFS(Z:Z,$E:$E,$E749))/(MAXIFS(Z:Z,$E:$E,$E749)-MINIFS(Z:Z,$E:$E,$E749))))</f>
        <v/>
      </c>
      <c r="CP749" s="223" t="str">
        <f t="array" ref="CP749">IF(AA749="","",
IF(INDEX(Settings!$H:$H,MATCH(CP$1,Settings!$G:$G,0))=TRUE,
100-100*(AA749-MINIFS(AA:AA,$E:$E,$E749))/(MAXIFS(AA:AA,$E:$E,$E749)-MINIFS(AA:AA,$E:$E,$E749)),
100*(AA749-MINIFS(AA:AA,$E:$E,$E749))/(MAXIFS(AA:AA,$E:$E,$E749)-MINIFS(AA:AA,$E:$E,$E749))))</f>
        <v/>
      </c>
      <c r="CQ749" s="223" t="str">
        <f t="array" ref="CQ749">IF(AB749="","",
IF(INDEX(Settings!$H:$H,MATCH(CQ$1,Settings!$G:$G,0))=TRUE,
100-100*(AB749-MINIFS(AB:AB,$E:$E,$E749))/(MAXIFS(AB:AB,$E:$E,$E749)-MINIFS(AB:AB,$E:$E,$E749)),
100*(AB749-MINIFS(AB:AB,$E:$E,$E749))/(MAXIFS(AB:AB,$E:$E,$E749)-MINIFS(AB:AB,$E:$E,$E749))))</f>
        <v/>
      </c>
      <c r="CR749" s="223" t="str">
        <f t="array" ref="CR749">IF(AC749="","",
IF(INDEX(Settings!$H:$H,MATCH(CR$1,Settings!$G:$G,0))=TRUE,
100-100*(AC749-MINIFS(AC:AC,$E:$E,$E749))/(MAXIFS(AC:AC,$E:$E,$E749)-MINIFS(AC:AC,$E:$E,$E749)),
100*(AC749-MINIFS(AC:AC,$E:$E,$E749))/(MAXIFS(AC:AC,$E:$E,$E749)-MINIFS(AC:AC,$E:$E,$E749))))</f>
        <v/>
      </c>
      <c r="CS749" s="223" t="str">
        <f t="array" ref="CS749">IF(AD749="","",
IF(INDEX(Settings!$H:$H,MATCH(CS$1,Settings!$G:$G,0))=TRUE,
100-100*(AD749-MINIFS(AD:AD,$E:$E,$E749))/(MAXIFS(AD:AD,$E:$E,$E749)-MINIFS(AD:AD,$E:$E,$E749)),
100*(AD749-MINIFS(AD:AD,$E:$E,$E749))/(MAXIFS(AD:AD,$E:$E,$E749)-MINIFS(AD:AD,$E:$E,$E749))))</f>
        <v/>
      </c>
      <c r="CT749" s="223" t="str">
        <f t="array" ref="CT749">IF(AE749="","",
IF(INDEX(Settings!$H:$H,MATCH(CT$1,Settings!$G:$G,0))=TRUE,
100-100*(AE749-MINIFS(AE:AE,$E:$E,$E749))/(MAXIFS(AE:AE,$E:$E,$E749)-MINIFS(AE:AE,$E:$E,$E749)),
100*(AE749-MINIFS(AE:AE,$E:$E,$E749))/(MAXIFS(AE:AE,$E:$E,$E749)-MINIFS(AE:AE,$E:$E,$E749))))</f>
        <v/>
      </c>
      <c r="CU749" s="223" t="str">
        <f t="array" ref="CU749">IF(AF749="","",
IF(INDEX(Settings!$H:$H,MATCH(CU$1,Settings!$G:$G,0))=TRUE,
100-100*(AF749-MINIFS(AF:AF,$E:$E,$E749))/(MAXIFS(AF:AF,$E:$E,$E749)-MINIFS(AF:AF,$E:$E,$E749)),
100*(AF749-MINIFS(AF:AF,$E:$E,$E749))/(MAXIFS(AF:AF,$E:$E,$E749)-MINIFS(AF:AF,$E:$E,$E749))))</f>
        <v/>
      </c>
      <c r="CV749" s="223" t="str">
        <f t="array" ref="CV749">IF(AG749="","",
IF(INDEX(Settings!$H:$H,MATCH(CV$1,Settings!$G:$G,0))=TRUE,
100-100*(AG749-MINIFS(AG:AG,$E:$E,$E749))/(MAXIFS(AG:AG,$E:$E,$E749)-MINIFS(AG:AG,$E:$E,$E749)),
100*(AG749-MINIFS(AG:AG,$E:$E,$E749))/(MAXIFS(AG:AG,$E:$E,$E749)-MINIFS(AG:AG,$E:$E,$E749))))</f>
        <v/>
      </c>
      <c r="CW749" s="223" t="str">
        <f t="array" ref="CW749">IF(AH749="","",
IF(INDEX(Settings!$H:$H,MATCH(CW$1,Settings!$G:$G,0))=TRUE,
100-100*(AH749-MINIFS(AH:AH,$E:$E,$E749))/(MAXIFS(AH:AH,$E:$E,$E749)-MINIFS(AH:AH,$E:$E,$E749)),
100*(AH749-MINIFS(AH:AH,$E:$E,$E749))/(MAXIFS(AH:AH,$E:$E,$E749)-MINIFS(AH:AH,$E:$E,$E749))))</f>
        <v/>
      </c>
      <c r="CX749" s="223" t="str">
        <f t="array" ref="CX749">IF(AI749="","",
IF(INDEX(Settings!$H:$H,MATCH(CX$1,Settings!$G:$G,0))=TRUE,
100-100*(AI749-MINIFS(AI:AI,$E:$E,$E749))/(MAXIFS(AI:AI,$E:$E,$E749)-MINIFS(AI:AI,$E:$E,$E749)),
100*(AI749-MINIFS(AI:AI,$E:$E,$E749))/(MAXIFS(AI:AI,$E:$E,$E749)-MINIFS(AI:AI,$E:$E,$E749))))</f>
        <v/>
      </c>
      <c r="CY749" s="223" t="str">
        <f t="array" ref="CY749">IF(AJ749="","",
IF(INDEX(Settings!$H:$H,MATCH(CY$1,Settings!$G:$G,0))=TRUE,
100-100*(AJ749-MINIFS(AJ:AJ,$E:$E,$E749))/(MAXIFS(AJ:AJ,$E:$E,$E749)-MINIFS(AJ:AJ,$E:$E,$E749)),
100*(AJ749-MINIFS(AJ:AJ,$E:$E,$E749))/(MAXIFS(AJ:AJ,$E:$E,$E749)-MINIFS(AJ:AJ,$E:$E,$E749))))</f>
        <v/>
      </c>
      <c r="CZ749" s="223" t="str">
        <f t="array" ref="CZ749">IF(AK749="","",
IF(INDEX(Settings!$H:$H,MATCH(CZ$1,Settings!$G:$G,0))=TRUE,
100-100*(AK749-MINIFS(AK:AK,$E:$E,$E749))/(MAXIFS(AK:AK,$E:$E,$E749)-MINIFS(AK:AK,$E:$E,$E749)),
100*(AK749-MINIFS(AK:AK,$E:$E,$E749))/(MAXIFS(AK:AK,$E:$E,$E749)-MINIFS(AK:AK,$E:$E,$E749))))</f>
        <v/>
      </c>
      <c r="DA749" s="223" t="str">
        <f t="array" ref="DA749">IF(AL749="","",
IF(INDEX(Settings!$H:$H,MATCH(DA$1,Settings!$G:$G,0))=TRUE,
100-100*(AL749-MINIFS(AL:AL,$E:$E,$E749))/(MAXIFS(AL:AL,$E:$E,$E749)-MINIFS(AL:AL,$E:$E,$E749)),
100*(AL749-MINIFS(AL:AL,$E:$E,$E749))/(MAXIFS(AL:AL,$E:$E,$E749)-MINIFS(AL:AL,$E:$E,$E749))))</f>
        <v/>
      </c>
      <c r="DB749" s="223" t="str">
        <f t="array" ref="DB749">IF(AM749="","",
IF(INDEX(Settings!$H:$H,MATCH(DB$1,Settings!$G:$G,0))=TRUE,
100-100*(AM749-MINIFS(AM:AM,$E:$E,$E749))/(MAXIFS(AM:AM,$E:$E,$E749)-MINIFS(AM:AM,$E:$E,$E749)),
100*(AM749-MINIFS(AM:AM,$E:$E,$E749))/(MAXIFS(AM:AM,$E:$E,$E749)-MINIFS(AM:AM,$E:$E,$E749))))</f>
        <v/>
      </c>
      <c r="DC749" s="223" t="str">
        <f t="array" ref="DC749">IF(AN749="","",
IF(INDEX(Settings!$H:$H,MATCH(DC$1,Settings!$G:$G,0))=TRUE,
100-100*(AN749-MINIFS(AN:AN,$E:$E,$E749))/(MAXIFS(AN:AN,$E:$E,$E749)-MINIFS(AN:AN,$E:$E,$E749)),
100*(AN749-MINIFS(AN:AN,$E:$E,$E749))/(MAXIFS(AN:AN,$E:$E,$E749)-MINIFS(AN:AN,$E:$E,$E749))))</f>
        <v/>
      </c>
      <c r="DD749" s="223" t="str">
        <f t="array" ref="DD749">IF(AO749="","",
IF(INDEX(Settings!$H:$H,MATCH(DD$1,Settings!$G:$G,0))=TRUE,
100-100*(AO749-MINIFS(AO:AO,$E:$E,$E749))/(MAXIFS(AO:AO,$E:$E,$E749)-MINIFS(AO:AO,$E:$E,$E749)),
100*(AO749-MINIFS(AO:AO,$E:$E,$E749))/(MAXIFS(AO:AO,$E:$E,$E749)-MINIFS(AO:AO,$E:$E,$E749))))</f>
        <v/>
      </c>
      <c r="DE749" s="223" t="str">
        <f t="array" ref="DE749">IF(AP749="","",
IF(INDEX(Settings!$H:$H,MATCH(DE$1,Settings!$G:$G,0))=TRUE,
100-100*(AP749-MINIFS(AP:AP,$E:$E,$E749))/(MAXIFS(AP:AP,$E:$E,$E749)-MINIFS(AP:AP,$E:$E,$E749)),
100*(AP749-MINIFS(AP:AP,$E:$E,$E749))/(MAXIFS(AP:AP,$E:$E,$E749)-MINIFS(AP:AP,$E:$E,$E749))))</f>
        <v/>
      </c>
      <c r="DF749" s="223" t="str">
        <f t="array" ref="DF749">IF(AQ749="","",
IF(INDEX(Settings!$H:$H,MATCH(DF$1,Settings!$G:$G,0))=TRUE,
100-100*(AQ749-MINIFS(AQ:AQ,$E:$E,$E749))/(MAXIFS(AQ:AQ,$E:$E,$E749)-MINIFS(AQ:AQ,$E:$E,$E749)),
100*(AQ749-MINIFS(AQ:AQ,$E:$E,$E749))/(MAXIFS(AQ:AQ,$E:$E,$E749)-MINIFS(AQ:AQ,$E:$E,$E749))))</f>
        <v/>
      </c>
      <c r="DG749" s="223" t="str">
        <f t="array" ref="DG749">IF(AR749="","",
IF(INDEX(Settings!$H:$H,MATCH(DG$1,Settings!$G:$G,0))=TRUE,
100-100*(AR749-MINIFS(AR:AR,$E:$E,$E749))/(MAXIFS(AR:AR,$E:$E,$E749)-MINIFS(AR:AR,$E:$E,$E749)),
100*(AR749-MINIFS(AR:AR,$E:$E,$E749))/(MAXIFS(AR:AR,$E:$E,$E749)-MINIFS(AR:AR,$E:$E,$E749))))</f>
        <v/>
      </c>
      <c r="DH749" s="223" t="str">
        <f t="array" ref="DH749">IF(AS749="","",
IF(INDEX(Settings!$H:$H,MATCH(DH$1,Settings!$G:$G,0))=TRUE,
100-100*(AS749-MINIFS(AS:AS,$E:$E,$E749))/(MAXIFS(AS:AS,$E:$E,$E749)-MINIFS(AS:AS,$E:$E,$E749)),
100*(AS749-MINIFS(AS:AS,$E:$E,$E749))/(MAXIFS(AS:AS,$E:$E,$E749)-MINIFS(AS:AS,$E:$E,$E749))))</f>
        <v/>
      </c>
      <c r="DI749" s="223" t="str">
        <f t="array" ref="DI749">IF(AT749="","",
IF(INDEX(Settings!$H:$H,MATCH(DI$1,Settings!$G:$G,0))=TRUE,
100-100*(AT749-MINIFS(AT:AT,$E:$E,$E749))/(MAXIFS(AT:AT,$E:$E,$E749)-MINIFS(AT:AT,$E:$E,$E749)),
100*(AT749-MINIFS(AT:AT,$E:$E,$E749))/(MAXIFS(AT:AT,$E:$E,$E749)-MINIFS(AT:AT,$E:$E,$E749))))</f>
        <v/>
      </c>
      <c r="DJ749" s="223" t="str">
        <f t="array" ref="DJ749">IF(AU749="","",
IF(INDEX(Settings!$H:$H,MATCH(DJ$1,Settings!$G:$G,0))=TRUE,
100-100*(AU749-MINIFS(AU:AU,$E:$E,$E749))/(MAXIFS(AU:AU,$E:$E,$E749)-MINIFS(AU:AU,$E:$E,$E749)),
100*(AU749-MINIFS(AU:AU,$E:$E,$E749))/(MAXIFS(AU:AU,$E:$E,$E749)-MINIFS(AU:AU,$E:$E,$E749))))</f>
        <v/>
      </c>
      <c r="DK749" s="223" t="str">
        <f t="array" ref="DK749">IF(AV749="","",
IF(INDEX(Settings!$H:$H,MATCH(DK$1,Settings!$G:$G,0))=TRUE,
100-100*(AV749-MINIFS(AV:AV,$E:$E,$E749))/(MAXIFS(AV:AV,$E:$E,$E749)-MINIFS(AV:AV,$E:$E,$E749)),
100*(AV749-MINIFS(AV:AV,$E:$E,$E749))/(MAXIFS(AV:AV,$E:$E,$E749)-MINIFS(AV:AV,$E:$E,$E749))))</f>
        <v/>
      </c>
      <c r="DL749" s="223" t="str">
        <f t="array" ref="DL749">IF(AW749="","",
IF(INDEX(Settings!$H:$H,MATCH(DL$1,Settings!$G:$G,0))=TRUE,
100-100*(AW749-MINIFS(AW:AW,$E:$E,$E749))/(MAXIFS(AW:AW,$E:$E,$E749)-MINIFS(AW:AW,$E:$E,$E749)),
100*(AW749-MINIFS(AW:AW,$E:$E,$E749))/(MAXIFS(AW:AW,$E:$E,$E749)-MINIFS(AW:AW,$E:$E,$E749))))</f>
        <v/>
      </c>
      <c r="DM749" s="223" t="str">
        <f t="array" ref="DM749">IF(AX749="","",
IF(INDEX(Settings!$H:$H,MATCH(DM$1,Settings!$G:$G,0))=TRUE,
100-100*(AX749-MINIFS(AX:AX,$E:$E,$E749))/(MAXIFS(AX:AX,$E:$E,$E749)-MINIFS(AX:AX,$E:$E,$E749)),
100*(AX749-MINIFS(AX:AX,$E:$E,$E749))/(MAXIFS(AX:AX,$E:$E,$E749)-MINIFS(AX:AX,$E:$E,$E749))))</f>
        <v/>
      </c>
      <c r="DN749" s="223" t="str">
        <f t="array" ref="DN749">IF(AY749="","",
IF(INDEX(Settings!$H:$H,MATCH(DN$1,Settings!$G:$G,0))=TRUE,
100-100*(AY749-MINIFS(AY:AY,$E:$E,$E749))/(MAXIFS(AY:AY,$E:$E,$E749)-MINIFS(AY:AY,$E:$E,$E749)),
100*(AY749-MINIFS(AY:AY,$E:$E,$E749))/(MAXIFS(AY:AY,$E:$E,$E749)-MINIFS(AY:AY,$E:$E,$E749))))</f>
        <v/>
      </c>
      <c r="DO749" s="223" t="str">
        <f t="array" ref="DO749">IF(AZ749="","",
IF(INDEX(Settings!$H:$H,MATCH(DO$1,Settings!$G:$G,0))=TRUE,
100-100*(AZ749-MINIFS(AZ:AZ,$E:$E,$E749))/(MAXIFS(AZ:AZ,$E:$E,$E749)-MINIFS(AZ:AZ,$E:$E,$E749)),
100*(AZ749-MINIFS(AZ:AZ,$E:$E,$E749))/(MAXIFS(AZ:AZ,$E:$E,$E749)-MINIFS(AZ:AZ,$E:$E,$E749))))</f>
        <v/>
      </c>
      <c r="DP749" s="223" t="str">
        <f t="array" ref="DP749">IF(BA749="","",
IF(INDEX(Settings!$H:$H,MATCH(DP$1,Settings!$G:$G,0))=TRUE,
100-100*(BA749-MINIFS(BA:BA,$E:$E,$E749))/(MAXIFS(BA:BA,$E:$E,$E749)-MINIFS(BA:BA,$E:$E,$E749)),
100*(BA749-MINIFS(BA:BA,$E:$E,$E749))/(MAXIFS(BA:BA,$E:$E,$E749)-MINIFS(BA:BA,$E:$E,$E749))))</f>
        <v/>
      </c>
      <c r="DQ749" s="223" t="str">
        <f t="array" ref="DQ749">IF(BB749="","",
IF(INDEX(Settings!$H:$H,MATCH(DQ$1,Settings!$G:$G,0))=TRUE,
100-100*(BB749-MINIFS(BB:BB,$E:$E,$E749))/(MAXIFS(BB:BB,$E:$E,$E749)-MINIFS(BB:BB,$E:$E,$E749)),
100*(BB749-MINIFS(BB:BB,$E:$E,$E749))/(MAXIFS(BB:BB,$E:$E,$E749)-MINIFS(BB:BB,$E:$E,$E749))))</f>
        <v/>
      </c>
      <c r="DR749" s="223" t="str">
        <f t="array" ref="DR749">IF(BC749="","",
IF(INDEX(Settings!$H:$H,MATCH(DR$1,Settings!$G:$G,0))=TRUE,
100-100*(BC749-MINIFS(BC:BC,$E:$E,$E749))/(MAXIFS(BC:BC,$E:$E,$E749)-MINIFS(BC:BC,$E:$E,$E749)),
100*(BC749-MINIFS(BC:BC,$E:$E,$E749))/(MAXIFS(BC:BC,$E:$E,$E749)-MINIFS(BC:BC,$E:$E,$E749))))</f>
        <v/>
      </c>
      <c r="DS749" s="223" t="str">
        <f t="array" ref="DS749">IF(BD749="","",
IF(INDEX(Settings!$H:$H,MATCH(DS$1,Settings!$G:$G,0))=TRUE,
100-100*(BD749-MINIFS(BD:BD,$E:$E,$E749))/(MAXIFS(BD:BD,$E:$E,$E749)-MINIFS(BD:BD,$E:$E,$E749)),
100*(BD749-MINIFS(BD:BD,$E:$E,$E749))/(MAXIFS(BD:BD,$E:$E,$E749)-MINIFS(BD:BD,$E:$E,$E749))))</f>
        <v/>
      </c>
      <c r="DT749" s="223" t="str">
        <f t="array" ref="DT749">IF(BE749="","",
IF(INDEX(Settings!$H:$H,MATCH(DT$1,Settings!$G:$G,0))=TRUE,
100-100*(BE749-MINIFS(BE:BE,$E:$E,$E749))/(MAXIFS(BE:BE,$E:$E,$E749)-MINIFS(BE:BE,$E:$E,$E749)),
100*(BE749-MINIFS(BE:BE,$E:$E,$E749))/(MAXIFS(BE:BE,$E:$E,$E749)-MINIFS(BE:BE,$E:$E,$E749))))</f>
        <v/>
      </c>
      <c r="DU749" s="223" t="str">
        <f t="array" ref="DU749">IF(BF749="","",
IF(INDEX(Settings!$H:$H,MATCH(DU$1,Settings!$G:$G,0))=TRUE,
100-100*(BF749-MINIFS(BF:BF,$E:$E,$E749))/(MAXIFS(BF:BF,$E:$E,$E749)-MINIFS(BF:BF,$E:$E,$E749)),
100*(BF749-MINIFS(BF:BF,$E:$E,$E749))/(MAXIFS(BF:BF,$E:$E,$E749)-MINIFS(BF:BF,$E:$E,$E749))))</f>
        <v/>
      </c>
      <c r="DV749" s="223" t="str">
        <f t="array" ref="DV749">IF(BG749="","",
IF(INDEX(Settings!$H:$H,MATCH(DV$1,Settings!$G:$G,0))=TRUE,
100-100*(BG749-MINIFS(BG:BG,$E:$E,$E749))/(MAXIFS(BG:BG,$E:$E,$E749)-MINIFS(BG:BG,$E:$E,$E749)),
100*(BG749-MINIFS(BG:BG,$E:$E,$E749))/(MAXIFS(BG:BG,$E:$E,$E749)-MINIFS(BG:BG,$E:$E,$E749))))</f>
        <v/>
      </c>
      <c r="DW749" s="223" t="str">
        <f t="array" ref="DW749">IF(BH749="","",
IF(INDEX(Settings!$H:$H,MATCH(DW$1,Settings!$G:$G,0))=TRUE,
100-100*(BH749-MINIFS(BH:BH,$E:$E,$E749))/(MAXIFS(BH:BH,$E:$E,$E749)-MINIFS(BH:BH,$E:$E,$E749)),
100*(BH749-MINIFS(BH:BH,$E:$E,$E749))/(MAXIFS(BH:BH,$E:$E,$E749)-MINIFS(BH:BH,$E:$E,$E749))))</f>
        <v/>
      </c>
      <c r="DX749" s="223" t="str">
        <f t="array" ref="DX749">IF(BI749="","",
IF(INDEX(Settings!$H:$H,MATCH(DX$1,Settings!$G:$G,0))=TRUE,
100-100*(BI749-MINIFS(BI:BI,$E:$E,$E749))/(MAXIFS(BI:BI,$E:$E,$E749)-MINIFS(BI:BI,$E:$E,$E749)),
100*(BI749-MINIFS(BI:BI,$E:$E,$E749))/(MAXIFS(BI:BI,$E:$E,$E749)-MINIFS(BI:BI,$E:$E,$E749))))</f>
        <v/>
      </c>
      <c r="DY749" s="223" t="str">
        <f t="array" ref="DY749">IF(BJ749="","",
IF(INDEX(Settings!$H:$H,MATCH(DY$1,Settings!$G:$G,0))=TRUE,
100-100*(BJ749-MINIFS(BJ:BJ,$E:$E,$E749))/(MAXIFS(BJ:BJ,$E:$E,$E749)-MINIFS(BJ:BJ,$E:$E,$E749)),
100*(BJ749-MINIFS(BJ:BJ,$E:$E,$E749))/(MAXIFS(BJ:BJ,$E:$E,$E749)-MINIFS(BJ:BJ,$E:$E,$E749))))</f>
        <v/>
      </c>
      <c r="DZ749" s="225"/>
      <c r="EA749" s="225"/>
      <c r="EB749" s="225" t="str">
        <f t="shared" si="8"/>
        <v/>
      </c>
      <c r="EC749" s="225" t="str">
        <f t="shared" si="9"/>
        <v/>
      </c>
      <c r="ED749" s="225" t="str">
        <f t="shared" si="10"/>
        <v/>
      </c>
      <c r="EE749" s="225" t="str">
        <f t="shared" si="11"/>
        <v/>
      </c>
      <c r="EF749" s="225" t="str">
        <f t="shared" si="12"/>
        <v/>
      </c>
      <c r="EG749" s="225" t="str">
        <f t="shared" si="13"/>
        <v/>
      </c>
      <c r="EH749" s="225"/>
      <c r="EI749" s="225"/>
      <c r="EJ749" s="225"/>
      <c r="EK749" s="225"/>
      <c r="EL749" s="225"/>
      <c r="EM749" s="225"/>
    </row>
    <row r="750">
      <c r="A750" s="231"/>
      <c r="B750" s="231"/>
      <c r="C750" s="231"/>
      <c r="D750" s="231" t="str">
        <f t="array" ref="D750">IFERROR(INDEX(Profiles!$B:$B,MATCH($A750,Profiles!$A:$A,0)),"")</f>
        <v/>
      </c>
      <c r="E750" s="231"/>
      <c r="F750" s="231"/>
      <c r="G750" s="231"/>
      <c r="H750" s="231"/>
      <c r="I750" s="231" t="str">
        <f>IF(A750="","",IF(Settings!$N$3="DATE",F750&amp;": "&amp;TEXT(B750,"M/DD/YY"),F750&amp;": "&amp;H750))</f>
        <v/>
      </c>
      <c r="J750" s="231"/>
      <c r="K750" s="231"/>
      <c r="L750" s="231"/>
      <c r="M750" s="232" t="str">
        <f t="shared" si="14"/>
        <v/>
      </c>
      <c r="N750" s="231"/>
      <c r="O750" s="231"/>
      <c r="P750" s="231"/>
      <c r="Q750" s="231"/>
      <c r="R750" s="231"/>
      <c r="S750" s="230" t="str">
        <f>IFERROR(VLOOKUP(AF750, 'YOYO IR Scores'!A:C, 3, FALSE), "")
</f>
        <v/>
      </c>
      <c r="T750" s="231"/>
      <c r="U750" s="231"/>
      <c r="V750" s="231"/>
      <c r="W750" s="231"/>
      <c r="X750" s="233" t="str">
        <f t="shared" si="4"/>
        <v/>
      </c>
      <c r="Y750" s="234" t="str">
        <f t="shared" si="5"/>
        <v/>
      </c>
      <c r="Z750" s="234" t="str">
        <f t="shared" si="6"/>
        <v/>
      </c>
      <c r="AA750" s="233" t="str">
        <f t="shared" si="7"/>
        <v/>
      </c>
      <c r="AB750" s="232"/>
      <c r="AC750" s="232"/>
      <c r="AD750" s="232"/>
      <c r="AE750" s="232" t="str">
        <f>IFERROR(VLOOKUP(AF750, 'YOYO IR Scores'!A:C, 2, FALSE), "")</f>
        <v/>
      </c>
      <c r="AF750" s="232"/>
      <c r="AG750" s="23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c r="BD750" s="232"/>
      <c r="BE750" s="232"/>
      <c r="BF750" s="232"/>
      <c r="BG750" s="232"/>
      <c r="BH750" s="232"/>
      <c r="BI750" s="232"/>
      <c r="BJ750" s="232"/>
      <c r="BK750" s="232" t="str">
        <f t="array" ref="BK750">IF(J750="","",
IF(INDEX(Settings!$H:$H,MATCH(BY$1,Settings!$G:$G,0))=TRUE,
100-100*(J750-MIN(J:J))/(MAX(J:J)-MIN(J:J)),
100*(J750-MIN(J:J))/(MAX(J:J)-MIN(J:J))))</f>
        <v/>
      </c>
      <c r="BL750" s="232" t="str">
        <f t="array" ref="BL750">IF(J750="","",
IF(INDEX(Settings!$H:$H,MATCH(BY$1,Settings!$G:$G,0))=TRUE,
100-100*(J750-MINIFS(J:J,$E:$E,$E750))/(MAXIFS(J:J,$E:$E,$E750)-MINIFS(J:J,$E:$E,$E750)),
100*(J750-MINIFS(J:J,$E:$E,$E750))/(MAXIFS(J:J,$E:$E,$E750)-MINIFS(J:J,$E:$E,$E750))))</f>
        <v/>
      </c>
      <c r="BM750" s="232" t="str">
        <f t="array" ref="BM750">IF(J750="","",
IF(INDEX(Settings!$H:$H,MATCH(BY$1,Settings!$G:$G,0))=TRUE,
100-100*(J750-MINIFS(J:J,$E:$E,$E750,$I:$I,$I750))/(MAXIFS(J:J,$E:$E,$E750,$I:$I,$I750)-MINIFS(J:J,$E:$E,$E750,$I:$I,$I750)),
100*(J750-MINIFS(J:J,$E:$E,$E750,$I:$I,$I750))/(MAXIFS(J:J,$E:$E,$E750,$I:$I,$I750)-MINIFS(J:J,$E:$E,$E750,$I:$I,$I750))))</f>
        <v/>
      </c>
      <c r="BN750" s="231" t="str">
        <f t="array" ref="BN750">IF(J750="","",
IF(INDEX(Settings!$H:$H,MATCH(BY$1,Settings!$G:$G,0))=TRUE,
100-100*PERCENTRANK(J:J,J750),
100*PERCENTRANK(J:J,J750)))</f>
        <v/>
      </c>
      <c r="BO750" s="231" t="str">
        <f>IFERROR(__xludf.DUMMYFUNCTION("IF(J750="""","""",
IF(INDEX(Settings!$H:$H,MATCH(BY$1,Settings!$G:$G,0))=TRUE,
100-100*PERCENTRANK(FILTER(J:J,$E:$E=$E750),J750),
100*PERCENTRANK(FILTER(J:J,$E:$E=$E750),J750)))"),"")</f>
        <v/>
      </c>
      <c r="BP750" s="231" t="str">
        <f>IFERROR(__xludf.DUMMYFUNCTION("IF(J750="""","""",
IF(INDEX(Settings!$H:$H,MATCH(BY$1,Settings!$G:$G,0))=TRUE,
100-100*PERCENTRANK(FILTER(J:J,$E:$E=$E750,$I:$I=$I750),J750),
100*PERCENTRANK(FILTER(J:J,$E:$E=$E750,$I:$I=$I750),J750)))"),"")</f>
        <v/>
      </c>
      <c r="BQ750" s="233" t="str">
        <f t="array" ref="BQ750">IF(J750="","",
IF(INDEX(Settings!$H:$H,MATCH(BY$1,Settings!$G:$G,0))=TRUE,
-1*(J750-AVERAGE(J:J))/STDEV(J:J),
(J750-AVERAGE(J:J))/STDEV(J:J)))</f>
        <v/>
      </c>
      <c r="BR750" s="233" t="str">
        <f>IFERROR(__xludf.DUMMYFUNCTION("IF(J750="""","""",
IF(INDEX(Settings!$H:$H,MATCH(BY$1,Settings!$G:$G,0))=TRUE,
-1*(J750-AVERAGEIFS(J:J,$E:$E,$E750))/STDEV(FILTER(J:J,$E:$E=$E750)),
(J750-AVERAGEIFS(J:J,$E:$E,$E750))/STDEV(FILTER(J:J,$E:$E=$E750))))"),"")</f>
        <v/>
      </c>
      <c r="BS750" s="233"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1"/>
      <c r="BX750" s="231"/>
      <c r="BY750" s="232" t="str">
        <f t="array" ref="BY750">IF(J750="","",
IF(INDEX(Settings!$H:$H,MATCH(BY$1,Settings!$G:$G,0))=TRUE,
100-100*(J750-MINIFS(J:J,$E:$E,$E750))/(MAXIFS(J:J,$E:$E,$E750)-MINIFS(J:J,$E:$E,$E750)),
100*(J750-MINIFS(J:J,$E:$E,$E750))/(MAXIFS(J:J,$E:$E,$E750)-MINIFS(J:J,$E:$E,$E750))))</f>
        <v/>
      </c>
      <c r="BZ750" s="232" t="str">
        <f t="array" ref="BZ750">IF(K750="","",
IF(INDEX(Settings!$H:$H,MATCH(BZ$1,Settings!$G:$G,0))=TRUE,
100-100*(K750-MINIFS(K:K,$E:$E,$E750))/(MAXIFS(K:K,$E:$E,$E750)-MINIFS(K:K,$E:$E,$E750)),
100*(K750-MINIFS(K:K,$E:$E,$E750))/(MAXIFS(K:K,$E:$E,$E750)-MINIFS(K:K,$E:$E,$E750))))</f>
        <v/>
      </c>
      <c r="CA750" s="232" t="str">
        <f t="array" ref="CA750">IF(L750="","",
IF(INDEX(Settings!$H:$H,MATCH(CA$1,Settings!$G:$G,0))=TRUE,
100-100*(L750-MINIFS(L:L,$E:$E,$E750))/(MAXIFS(L:L,$E:$E,$E750)-MINIFS(L:L,$E:$E,$E750)),
100*(L750-MINIFS(L:L,$E:$E,$E750))/(MAXIFS(L:L,$E:$E,$E750)-MINIFS(L:L,$E:$E,$E750))))</f>
        <v/>
      </c>
      <c r="CB750" s="232" t="str">
        <f t="array" ref="CB750">IF(M750="","",
IF(INDEX(Settings!$H:$H,MATCH(CB$1,Settings!$G:$G,0))=TRUE,
100-100*(M750-MINIFS(M:M,$E:$E,$E750))/(MAXIFS(M:M,$E:$E,$E750)-MINIFS(M:M,$E:$E,$E750)),
100*(M750-MINIFS(M:M,$E:$E,$E750))/(MAXIFS(M:M,$E:$E,$E750)-MINIFS(M:M,$E:$E,$E750))))</f>
        <v/>
      </c>
      <c r="CC750" s="232" t="str">
        <f t="array" ref="CC750">IF(N750="","",
IF(INDEX(Settings!$H:$H,MATCH(CC$1,Settings!$G:$G,0))=TRUE,
100-100*(N750-MINIFS(N:N,$E:$E,$E750))/(MAXIFS(N:N,$E:$E,$E750)-MINIFS(N:N,$E:$E,$E750)),
100*(N750-MINIFS(N:N,$E:$E,$E750))/(MAXIFS(N:N,$E:$E,$E750)-MINIFS(N:N,$E:$E,$E750))))</f>
        <v/>
      </c>
      <c r="CD750" s="232" t="str">
        <f t="array" ref="CD750">IF(O750="","",
IF(INDEX(Settings!$H:$H,MATCH(CD$1,Settings!$G:$G,0))=TRUE,
100-100*(O750-MINIFS(O:O,$E:$E,$E750))/(MAXIFS(O:O,$E:$E,$E750)-MINIFS(O:O,$E:$E,$E750)),
100*(O750-MINIFS(O:O,$E:$E,$E750))/(MAXIFS(O:O,$E:$E,$E750)-MINIFS(O:O,$E:$E,$E750))))</f>
        <v/>
      </c>
      <c r="CE750" s="232" t="str">
        <f t="array" ref="CE750">IF(P750="","",
IF(INDEX(Settings!$H:$H,MATCH(CE$1,Settings!$G:$G,0))=TRUE,
100-100*(P750-MINIFS(P:P,$E:$E,$E750))/(MAXIFS(P:P,$E:$E,$E750)-MINIFS(P:P,$E:$E,$E750)),
100*(P750-MINIFS(P:P,$E:$E,$E750))/(MAXIFS(P:P,$E:$E,$E750)-MINIFS(P:P,$E:$E,$E750))))</f>
        <v/>
      </c>
      <c r="CF750" s="232" t="str">
        <f t="array" ref="CF750">IF(Q750="","",
IF(INDEX(Settings!$H:$H,MATCH(CF$1,Settings!$G:$G,0))=TRUE,
100-100*(Q750-MINIFS(Q:Q,$E:$E,$E750))/(MAXIFS(Q:Q,$E:$E,$E750)-MINIFS(Q:Q,$E:$E,$E750)),
100*(Q750-MINIFS(Q:Q,$E:$E,$E750))/(MAXIFS(Q:Q,$E:$E,$E750)-MINIFS(Q:Q,$E:$E,$E750))))</f>
        <v/>
      </c>
      <c r="CG750" s="232" t="str">
        <f t="array" ref="CG750">IF(R750="","",
IF(INDEX(Settings!$H:$H,MATCH(CG$1,Settings!$G:$G,0))=TRUE,
100-100*(R750-MINIFS(R:R,$E:$E,$E750))/(MAXIFS(R:R,$E:$E,$E750)-MINIFS(R:R,$E:$E,$E750)),
100*(R750-MINIFS(R:R,$E:$E,$E750))/(MAXIFS(R:R,$E:$E,$E750)-MINIFS(R:R,$E:$E,$E750))))</f>
        <v/>
      </c>
      <c r="CH750" s="232" t="str">
        <f t="array" ref="CH750">IF(S750="","",
IF(INDEX(Settings!$H:$H,MATCH(CH$1,Settings!$G:$G,0))=TRUE,
100-100*(S750-MINIFS(S:S,$E:$E,$E750))/(MAXIFS(S:S,$E:$E,$E750)-MINIFS(S:S,$E:$E,$E750)),
100*(S750-MINIFS(S:S,$E:$E,$E750))/(MAXIFS(S:S,$E:$E,$E750)-MINIFS(S:S,$E:$E,$E750))))</f>
        <v/>
      </c>
      <c r="CI750" s="232" t="str">
        <f t="array" ref="CI750">IF(T750="","",
IF(INDEX(Settings!$H:$H,MATCH(CI$1,Settings!$G:$G,0))=TRUE,
100-100*(T750-MINIFS(T:T,$E:$E,$E750))/(MAXIFS(T:T,$E:$E,$E750)-MINIFS(T:T,$E:$E,$E750)),
100*(T750-MINIFS(T:T,$E:$E,$E750))/(MAXIFS(T:T,$E:$E,$E750)-MINIFS(T:T,$E:$E,$E750))))</f>
        <v/>
      </c>
      <c r="CJ750" s="232" t="str">
        <f t="array" ref="CJ750">IF(U750="","",
IF(INDEX(Settings!$H:$H,MATCH(CJ$1,Settings!$G:$G,0))=TRUE,
100-100*(U750-MINIFS(U:U,$E:$E,$E750))/(MAXIFS(U:U,$E:$E,$E750)-MINIFS(U:U,$E:$E,$E750)),
100*(U750-MINIFS(U:U,$E:$E,$E750))/(MAXIFS(U:U,$E:$E,$E750)-MINIFS(U:U,$E:$E,$E750))))</f>
        <v/>
      </c>
      <c r="CK750" s="232" t="str">
        <f t="array" ref="CK750">IF(V750="","",
IF(INDEX(Settings!$H:$H,MATCH(CK$1,Settings!$G:$G,0))=TRUE,
100-100*(V750-MINIFS(V:V,$E:$E,$E750))/(MAXIFS(V:V,$E:$E,$E750)-MINIFS(V:V,$E:$E,$E750)),
100*(V750-MINIFS(V:V,$E:$E,$E750))/(MAXIFS(V:V,$E:$E,$E750)-MINIFS(V:V,$E:$E,$E750))))</f>
        <v/>
      </c>
      <c r="CL750" s="232" t="str">
        <f t="array" ref="CL750">IF(W750="","",
IF(INDEX(Settings!$H:$H,MATCH(CL$1,Settings!$G:$G,0))=TRUE,
100-100*(W750-MINIFS(W:W,$E:$E,$E750))/(MAXIFS(W:W,$E:$E,$E750)-MINIFS(W:W,$E:$E,$E750)),
100*(W750-MINIFS(W:W,$E:$E,$E750))/(MAXIFS(W:W,$E:$E,$E750)-MINIFS(W:W,$E:$E,$E750))))</f>
        <v/>
      </c>
      <c r="CM750" s="232" t="str">
        <f t="array" ref="CM750">IF(X750="","",
IF(INDEX(Settings!$H:$H,MATCH(CM$1,Settings!$G:$G,0))=TRUE,
100-100*(X750-MINIFS(X:X,$E:$E,$E750))/(MAXIFS(X:X,$E:$E,$E750)-MINIFS(X:X,$E:$E,$E750)),
100*(X750-MINIFS(X:X,$E:$E,$E750))/(MAXIFS(X:X,$E:$E,$E750)-MINIFS(X:X,$E:$E,$E750))))</f>
        <v/>
      </c>
      <c r="CN750" s="232" t="str">
        <f t="array" ref="CN750">IF(Y750="","",
IF(INDEX(Settings!$H:$H,MATCH(CN$1,Settings!$G:$G,0))=TRUE,
100-100*(Y750-MINIFS(Y:Y,$E:$E,$E750))/(MAXIFS(Y:Y,$E:$E,$E750)-MINIFS(Y:Y,$E:$E,$E750)),
100*(Y750-MINIFS(Y:Y,$E:$E,$E750))/(MAXIFS(Y:Y,$E:$E,$E750)-MINIFS(Y:Y,$E:$E,$E750))))</f>
        <v/>
      </c>
      <c r="CO750" s="232" t="str">
        <f t="array" ref="CO750">IF(Z750="","",
IF(INDEX(Settings!$H:$H,MATCH(CO$1,Settings!$G:$G,0))=TRUE,
100-100*(Z750-MINIFS(Z:Z,$E:$E,$E750))/(MAXIFS(Z:Z,$E:$E,$E750)-MINIFS(Z:Z,$E:$E,$E750)),
100*(Z750-MINIFS(Z:Z,$E:$E,$E750))/(MAXIFS(Z:Z,$E:$E,$E750)-MINIFS(Z:Z,$E:$E,$E750))))</f>
        <v/>
      </c>
      <c r="CP750" s="232" t="str">
        <f t="array" ref="CP750">IF(AA750="","",
IF(INDEX(Settings!$H:$H,MATCH(CP$1,Settings!$G:$G,0))=TRUE,
100-100*(AA750-MINIFS(AA:AA,$E:$E,$E750))/(MAXIFS(AA:AA,$E:$E,$E750)-MINIFS(AA:AA,$E:$E,$E750)),
100*(AA750-MINIFS(AA:AA,$E:$E,$E750))/(MAXIFS(AA:AA,$E:$E,$E750)-MINIFS(AA:AA,$E:$E,$E750))))</f>
        <v/>
      </c>
      <c r="CQ750" s="232" t="str">
        <f t="array" ref="CQ750">IF(AB750="","",
IF(INDEX(Settings!$H:$H,MATCH(CQ$1,Settings!$G:$G,0))=TRUE,
100-100*(AB750-MINIFS(AB:AB,$E:$E,$E750))/(MAXIFS(AB:AB,$E:$E,$E750)-MINIFS(AB:AB,$E:$E,$E750)),
100*(AB750-MINIFS(AB:AB,$E:$E,$E750))/(MAXIFS(AB:AB,$E:$E,$E750)-MINIFS(AB:AB,$E:$E,$E750))))</f>
        <v/>
      </c>
      <c r="CR750" s="232" t="str">
        <f t="array" ref="CR750">IF(AC750="","",
IF(INDEX(Settings!$H:$H,MATCH(CR$1,Settings!$G:$G,0))=TRUE,
100-100*(AC750-MINIFS(AC:AC,$E:$E,$E750))/(MAXIFS(AC:AC,$E:$E,$E750)-MINIFS(AC:AC,$E:$E,$E750)),
100*(AC750-MINIFS(AC:AC,$E:$E,$E750))/(MAXIFS(AC:AC,$E:$E,$E750)-MINIFS(AC:AC,$E:$E,$E750))))</f>
        <v/>
      </c>
      <c r="CS750" s="232" t="str">
        <f t="array" ref="CS750">IF(AD750="","",
IF(INDEX(Settings!$H:$H,MATCH(CS$1,Settings!$G:$G,0))=TRUE,
100-100*(AD750-MINIFS(AD:AD,$E:$E,$E750))/(MAXIFS(AD:AD,$E:$E,$E750)-MINIFS(AD:AD,$E:$E,$E750)),
100*(AD750-MINIFS(AD:AD,$E:$E,$E750))/(MAXIFS(AD:AD,$E:$E,$E750)-MINIFS(AD:AD,$E:$E,$E750))))</f>
        <v/>
      </c>
      <c r="CT750" s="232" t="str">
        <f t="array" ref="CT750">IF(AE750="","",
IF(INDEX(Settings!$H:$H,MATCH(CT$1,Settings!$G:$G,0))=TRUE,
100-100*(AE750-MINIFS(AE:AE,$E:$E,$E750))/(MAXIFS(AE:AE,$E:$E,$E750)-MINIFS(AE:AE,$E:$E,$E750)),
100*(AE750-MINIFS(AE:AE,$E:$E,$E750))/(MAXIFS(AE:AE,$E:$E,$E750)-MINIFS(AE:AE,$E:$E,$E750))))</f>
        <v/>
      </c>
      <c r="CU750" s="232" t="str">
        <f t="array" ref="CU750">IF(AF750="","",
IF(INDEX(Settings!$H:$H,MATCH(CU$1,Settings!$G:$G,0))=TRUE,
100-100*(AF750-MINIFS(AF:AF,$E:$E,$E750))/(MAXIFS(AF:AF,$E:$E,$E750)-MINIFS(AF:AF,$E:$E,$E750)),
100*(AF750-MINIFS(AF:AF,$E:$E,$E750))/(MAXIFS(AF:AF,$E:$E,$E750)-MINIFS(AF:AF,$E:$E,$E750))))</f>
        <v/>
      </c>
      <c r="CV750" s="232" t="str">
        <f t="array" ref="CV750">IF(AG750="","",
IF(INDEX(Settings!$H:$H,MATCH(CV$1,Settings!$G:$G,0))=TRUE,
100-100*(AG750-MINIFS(AG:AG,$E:$E,$E750))/(MAXIFS(AG:AG,$E:$E,$E750)-MINIFS(AG:AG,$E:$E,$E750)),
100*(AG750-MINIFS(AG:AG,$E:$E,$E750))/(MAXIFS(AG:AG,$E:$E,$E750)-MINIFS(AG:AG,$E:$E,$E750))))</f>
        <v/>
      </c>
      <c r="CW750" s="232" t="str">
        <f t="array" ref="CW750">IF(AH750="","",
IF(INDEX(Settings!$H:$H,MATCH(CW$1,Settings!$G:$G,0))=TRUE,
100-100*(AH750-MINIFS(AH:AH,$E:$E,$E750))/(MAXIFS(AH:AH,$E:$E,$E750)-MINIFS(AH:AH,$E:$E,$E750)),
100*(AH750-MINIFS(AH:AH,$E:$E,$E750))/(MAXIFS(AH:AH,$E:$E,$E750)-MINIFS(AH:AH,$E:$E,$E750))))</f>
        <v/>
      </c>
      <c r="CX750" s="232" t="str">
        <f t="array" ref="CX750">IF(AI750="","",
IF(INDEX(Settings!$H:$H,MATCH(CX$1,Settings!$G:$G,0))=TRUE,
100-100*(AI750-MINIFS(AI:AI,$E:$E,$E750))/(MAXIFS(AI:AI,$E:$E,$E750)-MINIFS(AI:AI,$E:$E,$E750)),
100*(AI750-MINIFS(AI:AI,$E:$E,$E750))/(MAXIFS(AI:AI,$E:$E,$E750)-MINIFS(AI:AI,$E:$E,$E750))))</f>
        <v/>
      </c>
      <c r="CY750" s="232" t="str">
        <f t="array" ref="CY750">IF(AJ750="","",
IF(INDEX(Settings!$H:$H,MATCH(CY$1,Settings!$G:$G,0))=TRUE,
100-100*(AJ750-MINIFS(AJ:AJ,$E:$E,$E750))/(MAXIFS(AJ:AJ,$E:$E,$E750)-MINIFS(AJ:AJ,$E:$E,$E750)),
100*(AJ750-MINIFS(AJ:AJ,$E:$E,$E750))/(MAXIFS(AJ:AJ,$E:$E,$E750)-MINIFS(AJ:AJ,$E:$E,$E750))))</f>
        <v/>
      </c>
      <c r="CZ750" s="232" t="str">
        <f t="array" ref="CZ750">IF(AK750="","",
IF(INDEX(Settings!$H:$H,MATCH(CZ$1,Settings!$G:$G,0))=TRUE,
100-100*(AK750-MINIFS(AK:AK,$E:$E,$E750))/(MAXIFS(AK:AK,$E:$E,$E750)-MINIFS(AK:AK,$E:$E,$E750)),
100*(AK750-MINIFS(AK:AK,$E:$E,$E750))/(MAXIFS(AK:AK,$E:$E,$E750)-MINIFS(AK:AK,$E:$E,$E750))))</f>
        <v/>
      </c>
      <c r="DA750" s="232" t="str">
        <f t="array" ref="DA750">IF(AL750="","",
IF(INDEX(Settings!$H:$H,MATCH(DA$1,Settings!$G:$G,0))=TRUE,
100-100*(AL750-MINIFS(AL:AL,$E:$E,$E750))/(MAXIFS(AL:AL,$E:$E,$E750)-MINIFS(AL:AL,$E:$E,$E750)),
100*(AL750-MINIFS(AL:AL,$E:$E,$E750))/(MAXIFS(AL:AL,$E:$E,$E750)-MINIFS(AL:AL,$E:$E,$E750))))</f>
        <v/>
      </c>
      <c r="DB750" s="232" t="str">
        <f t="array" ref="DB750">IF(AM750="","",
IF(INDEX(Settings!$H:$H,MATCH(DB$1,Settings!$G:$G,0))=TRUE,
100-100*(AM750-MINIFS(AM:AM,$E:$E,$E750))/(MAXIFS(AM:AM,$E:$E,$E750)-MINIFS(AM:AM,$E:$E,$E750)),
100*(AM750-MINIFS(AM:AM,$E:$E,$E750))/(MAXIFS(AM:AM,$E:$E,$E750)-MINIFS(AM:AM,$E:$E,$E750))))</f>
        <v/>
      </c>
      <c r="DC750" s="232" t="str">
        <f t="array" ref="DC750">IF(AN750="","",
IF(INDEX(Settings!$H:$H,MATCH(DC$1,Settings!$G:$G,0))=TRUE,
100-100*(AN750-MINIFS(AN:AN,$E:$E,$E750))/(MAXIFS(AN:AN,$E:$E,$E750)-MINIFS(AN:AN,$E:$E,$E750)),
100*(AN750-MINIFS(AN:AN,$E:$E,$E750))/(MAXIFS(AN:AN,$E:$E,$E750)-MINIFS(AN:AN,$E:$E,$E750))))</f>
        <v/>
      </c>
      <c r="DD750" s="232" t="str">
        <f t="array" ref="DD750">IF(AO750="","",
IF(INDEX(Settings!$H:$H,MATCH(DD$1,Settings!$G:$G,0))=TRUE,
100-100*(AO750-MINIFS(AO:AO,$E:$E,$E750))/(MAXIFS(AO:AO,$E:$E,$E750)-MINIFS(AO:AO,$E:$E,$E750)),
100*(AO750-MINIFS(AO:AO,$E:$E,$E750))/(MAXIFS(AO:AO,$E:$E,$E750)-MINIFS(AO:AO,$E:$E,$E750))))</f>
        <v/>
      </c>
      <c r="DE750" s="232" t="str">
        <f t="array" ref="DE750">IF(AP750="","",
IF(INDEX(Settings!$H:$H,MATCH(DE$1,Settings!$G:$G,0))=TRUE,
100-100*(AP750-MINIFS(AP:AP,$E:$E,$E750))/(MAXIFS(AP:AP,$E:$E,$E750)-MINIFS(AP:AP,$E:$E,$E750)),
100*(AP750-MINIFS(AP:AP,$E:$E,$E750))/(MAXIFS(AP:AP,$E:$E,$E750)-MINIFS(AP:AP,$E:$E,$E750))))</f>
        <v/>
      </c>
      <c r="DF750" s="232" t="str">
        <f t="array" ref="DF750">IF(AQ750="","",
IF(INDEX(Settings!$H:$H,MATCH(DF$1,Settings!$G:$G,0))=TRUE,
100-100*(AQ750-MINIFS(AQ:AQ,$E:$E,$E750))/(MAXIFS(AQ:AQ,$E:$E,$E750)-MINIFS(AQ:AQ,$E:$E,$E750)),
100*(AQ750-MINIFS(AQ:AQ,$E:$E,$E750))/(MAXIFS(AQ:AQ,$E:$E,$E750)-MINIFS(AQ:AQ,$E:$E,$E750))))</f>
        <v/>
      </c>
      <c r="DG750" s="232" t="str">
        <f t="array" ref="DG750">IF(AR750="","",
IF(INDEX(Settings!$H:$H,MATCH(DG$1,Settings!$G:$G,0))=TRUE,
100-100*(AR750-MINIFS(AR:AR,$E:$E,$E750))/(MAXIFS(AR:AR,$E:$E,$E750)-MINIFS(AR:AR,$E:$E,$E750)),
100*(AR750-MINIFS(AR:AR,$E:$E,$E750))/(MAXIFS(AR:AR,$E:$E,$E750)-MINIFS(AR:AR,$E:$E,$E750))))</f>
        <v/>
      </c>
      <c r="DH750" s="232" t="str">
        <f t="array" ref="DH750">IF(AS750="","",
IF(INDEX(Settings!$H:$H,MATCH(DH$1,Settings!$G:$G,0))=TRUE,
100-100*(AS750-MINIFS(AS:AS,$E:$E,$E750))/(MAXIFS(AS:AS,$E:$E,$E750)-MINIFS(AS:AS,$E:$E,$E750)),
100*(AS750-MINIFS(AS:AS,$E:$E,$E750))/(MAXIFS(AS:AS,$E:$E,$E750)-MINIFS(AS:AS,$E:$E,$E750))))</f>
        <v/>
      </c>
      <c r="DI750" s="232" t="str">
        <f t="array" ref="DI750">IF(AT750="","",
IF(INDEX(Settings!$H:$H,MATCH(DI$1,Settings!$G:$G,0))=TRUE,
100-100*(AT750-MINIFS(AT:AT,$E:$E,$E750))/(MAXIFS(AT:AT,$E:$E,$E750)-MINIFS(AT:AT,$E:$E,$E750)),
100*(AT750-MINIFS(AT:AT,$E:$E,$E750))/(MAXIFS(AT:AT,$E:$E,$E750)-MINIFS(AT:AT,$E:$E,$E750))))</f>
        <v/>
      </c>
      <c r="DJ750" s="232" t="str">
        <f t="array" ref="DJ750">IF(AU750="","",
IF(INDEX(Settings!$H:$H,MATCH(DJ$1,Settings!$G:$G,0))=TRUE,
100-100*(AU750-MINIFS(AU:AU,$E:$E,$E750))/(MAXIFS(AU:AU,$E:$E,$E750)-MINIFS(AU:AU,$E:$E,$E750)),
100*(AU750-MINIFS(AU:AU,$E:$E,$E750))/(MAXIFS(AU:AU,$E:$E,$E750)-MINIFS(AU:AU,$E:$E,$E750))))</f>
        <v/>
      </c>
      <c r="DK750" s="232" t="str">
        <f t="array" ref="DK750">IF(AV750="","",
IF(INDEX(Settings!$H:$H,MATCH(DK$1,Settings!$G:$G,0))=TRUE,
100-100*(AV750-MINIFS(AV:AV,$E:$E,$E750))/(MAXIFS(AV:AV,$E:$E,$E750)-MINIFS(AV:AV,$E:$E,$E750)),
100*(AV750-MINIFS(AV:AV,$E:$E,$E750))/(MAXIFS(AV:AV,$E:$E,$E750)-MINIFS(AV:AV,$E:$E,$E750))))</f>
        <v/>
      </c>
      <c r="DL750" s="232" t="str">
        <f t="array" ref="DL750">IF(AW750="","",
IF(INDEX(Settings!$H:$H,MATCH(DL$1,Settings!$G:$G,0))=TRUE,
100-100*(AW750-MINIFS(AW:AW,$E:$E,$E750))/(MAXIFS(AW:AW,$E:$E,$E750)-MINIFS(AW:AW,$E:$E,$E750)),
100*(AW750-MINIFS(AW:AW,$E:$E,$E750))/(MAXIFS(AW:AW,$E:$E,$E750)-MINIFS(AW:AW,$E:$E,$E750))))</f>
        <v/>
      </c>
      <c r="DM750" s="232" t="str">
        <f t="array" ref="DM750">IF(AX750="","",
IF(INDEX(Settings!$H:$H,MATCH(DM$1,Settings!$G:$G,0))=TRUE,
100-100*(AX750-MINIFS(AX:AX,$E:$E,$E750))/(MAXIFS(AX:AX,$E:$E,$E750)-MINIFS(AX:AX,$E:$E,$E750)),
100*(AX750-MINIFS(AX:AX,$E:$E,$E750))/(MAXIFS(AX:AX,$E:$E,$E750)-MINIFS(AX:AX,$E:$E,$E750))))</f>
        <v/>
      </c>
      <c r="DN750" s="232" t="str">
        <f t="array" ref="DN750">IF(AY750="","",
IF(INDEX(Settings!$H:$H,MATCH(DN$1,Settings!$G:$G,0))=TRUE,
100-100*(AY750-MINIFS(AY:AY,$E:$E,$E750))/(MAXIFS(AY:AY,$E:$E,$E750)-MINIFS(AY:AY,$E:$E,$E750)),
100*(AY750-MINIFS(AY:AY,$E:$E,$E750))/(MAXIFS(AY:AY,$E:$E,$E750)-MINIFS(AY:AY,$E:$E,$E750))))</f>
        <v/>
      </c>
      <c r="DO750" s="232" t="str">
        <f t="array" ref="DO750">IF(AZ750="","",
IF(INDEX(Settings!$H:$H,MATCH(DO$1,Settings!$G:$G,0))=TRUE,
100-100*(AZ750-MINIFS(AZ:AZ,$E:$E,$E750))/(MAXIFS(AZ:AZ,$E:$E,$E750)-MINIFS(AZ:AZ,$E:$E,$E750)),
100*(AZ750-MINIFS(AZ:AZ,$E:$E,$E750))/(MAXIFS(AZ:AZ,$E:$E,$E750)-MINIFS(AZ:AZ,$E:$E,$E750))))</f>
        <v/>
      </c>
      <c r="DP750" s="232" t="str">
        <f t="array" ref="DP750">IF(BA750="","",
IF(INDEX(Settings!$H:$H,MATCH(DP$1,Settings!$G:$G,0))=TRUE,
100-100*(BA750-MINIFS(BA:BA,$E:$E,$E750))/(MAXIFS(BA:BA,$E:$E,$E750)-MINIFS(BA:BA,$E:$E,$E750)),
100*(BA750-MINIFS(BA:BA,$E:$E,$E750))/(MAXIFS(BA:BA,$E:$E,$E750)-MINIFS(BA:BA,$E:$E,$E750))))</f>
        <v/>
      </c>
      <c r="DQ750" s="232" t="str">
        <f t="array" ref="DQ750">IF(BB750="","",
IF(INDEX(Settings!$H:$H,MATCH(DQ$1,Settings!$G:$G,0))=TRUE,
100-100*(BB750-MINIFS(BB:BB,$E:$E,$E750))/(MAXIFS(BB:BB,$E:$E,$E750)-MINIFS(BB:BB,$E:$E,$E750)),
100*(BB750-MINIFS(BB:BB,$E:$E,$E750))/(MAXIFS(BB:BB,$E:$E,$E750)-MINIFS(BB:BB,$E:$E,$E750))))</f>
        <v/>
      </c>
      <c r="DR750" s="232" t="str">
        <f t="array" ref="DR750">IF(BC750="","",
IF(INDEX(Settings!$H:$H,MATCH(DR$1,Settings!$G:$G,0))=TRUE,
100-100*(BC750-MINIFS(BC:BC,$E:$E,$E750))/(MAXIFS(BC:BC,$E:$E,$E750)-MINIFS(BC:BC,$E:$E,$E750)),
100*(BC750-MINIFS(BC:BC,$E:$E,$E750))/(MAXIFS(BC:BC,$E:$E,$E750)-MINIFS(BC:BC,$E:$E,$E750))))</f>
        <v/>
      </c>
      <c r="DS750" s="232" t="str">
        <f t="array" ref="DS750">IF(BD750="","",
IF(INDEX(Settings!$H:$H,MATCH(DS$1,Settings!$G:$G,0))=TRUE,
100-100*(BD750-MINIFS(BD:BD,$E:$E,$E750))/(MAXIFS(BD:BD,$E:$E,$E750)-MINIFS(BD:BD,$E:$E,$E750)),
100*(BD750-MINIFS(BD:BD,$E:$E,$E750))/(MAXIFS(BD:BD,$E:$E,$E750)-MINIFS(BD:BD,$E:$E,$E750))))</f>
        <v/>
      </c>
      <c r="DT750" s="232" t="str">
        <f t="array" ref="DT750">IF(BE750="","",
IF(INDEX(Settings!$H:$H,MATCH(DT$1,Settings!$G:$G,0))=TRUE,
100-100*(BE750-MINIFS(BE:BE,$E:$E,$E750))/(MAXIFS(BE:BE,$E:$E,$E750)-MINIFS(BE:BE,$E:$E,$E750)),
100*(BE750-MINIFS(BE:BE,$E:$E,$E750))/(MAXIFS(BE:BE,$E:$E,$E750)-MINIFS(BE:BE,$E:$E,$E750))))</f>
        <v/>
      </c>
      <c r="DU750" s="232" t="str">
        <f t="array" ref="DU750">IF(BF750="","",
IF(INDEX(Settings!$H:$H,MATCH(DU$1,Settings!$G:$G,0))=TRUE,
100-100*(BF750-MINIFS(BF:BF,$E:$E,$E750))/(MAXIFS(BF:BF,$E:$E,$E750)-MINIFS(BF:BF,$E:$E,$E750)),
100*(BF750-MINIFS(BF:BF,$E:$E,$E750))/(MAXIFS(BF:BF,$E:$E,$E750)-MINIFS(BF:BF,$E:$E,$E750))))</f>
        <v/>
      </c>
      <c r="DV750" s="232" t="str">
        <f t="array" ref="DV750">IF(BG750="","",
IF(INDEX(Settings!$H:$H,MATCH(DV$1,Settings!$G:$G,0))=TRUE,
100-100*(BG750-MINIFS(BG:BG,$E:$E,$E750))/(MAXIFS(BG:BG,$E:$E,$E750)-MINIFS(BG:BG,$E:$E,$E750)),
100*(BG750-MINIFS(BG:BG,$E:$E,$E750))/(MAXIFS(BG:BG,$E:$E,$E750)-MINIFS(BG:BG,$E:$E,$E750))))</f>
        <v/>
      </c>
      <c r="DW750" s="232" t="str">
        <f t="array" ref="DW750">IF(BH750="","",
IF(INDEX(Settings!$H:$H,MATCH(DW$1,Settings!$G:$G,0))=TRUE,
100-100*(BH750-MINIFS(BH:BH,$E:$E,$E750))/(MAXIFS(BH:BH,$E:$E,$E750)-MINIFS(BH:BH,$E:$E,$E750)),
100*(BH750-MINIFS(BH:BH,$E:$E,$E750))/(MAXIFS(BH:BH,$E:$E,$E750)-MINIFS(BH:BH,$E:$E,$E750))))</f>
        <v/>
      </c>
      <c r="DX750" s="232" t="str">
        <f t="array" ref="DX750">IF(BI750="","",
IF(INDEX(Settings!$H:$H,MATCH(DX$1,Settings!$G:$G,0))=TRUE,
100-100*(BI750-MINIFS(BI:BI,$E:$E,$E750))/(MAXIFS(BI:BI,$E:$E,$E750)-MINIFS(BI:BI,$E:$E,$E750)),
100*(BI750-MINIFS(BI:BI,$E:$E,$E750))/(MAXIFS(BI:BI,$E:$E,$E750)-MINIFS(BI:BI,$E:$E,$E750))))</f>
        <v/>
      </c>
      <c r="DY750" s="232" t="str">
        <f t="array" ref="DY750">IF(BJ750="","",
IF(INDEX(Settings!$H:$H,MATCH(DY$1,Settings!$G:$G,0))=TRUE,
100-100*(BJ750-MINIFS(BJ:BJ,$E:$E,$E750))/(MAXIFS(BJ:BJ,$E:$E,$E750)-MINIFS(BJ:BJ,$E:$E,$E750)),
100*(BJ750-MINIFS(BJ:BJ,$E:$E,$E750))/(MAXIFS(BJ:BJ,$E:$E,$E750)-MINIFS(BJ:BJ,$E:$E,$E750))))</f>
        <v/>
      </c>
      <c r="DZ750" s="234"/>
      <c r="EA750" s="234"/>
      <c r="EB750" s="234" t="str">
        <f t="shared" si="8"/>
        <v/>
      </c>
      <c r="EC750" s="234" t="str">
        <f t="shared" si="9"/>
        <v/>
      </c>
      <c r="ED750" s="234" t="str">
        <f t="shared" si="10"/>
        <v/>
      </c>
      <c r="EE750" s="234" t="str">
        <f t="shared" si="11"/>
        <v/>
      </c>
      <c r="EF750" s="234" t="str">
        <f t="shared" si="12"/>
        <v/>
      </c>
      <c r="EG750" s="234" t="str">
        <f t="shared" si="13"/>
        <v/>
      </c>
      <c r="EH750" s="234"/>
      <c r="EI750" s="234"/>
      <c r="EJ750" s="234"/>
      <c r="EK750" s="234"/>
      <c r="EL750" s="234"/>
      <c r="EM750" s="234"/>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3" t="str">
        <f t="shared" si="14"/>
        <v/>
      </c>
      <c r="N751" s="49"/>
      <c r="O751" s="49"/>
      <c r="P751" s="49"/>
      <c r="Q751" s="49"/>
      <c r="R751" s="49"/>
      <c r="S751" s="222" t="str">
        <f>IFERROR(VLOOKUP(AF751, 'YOYO IR Scores'!A:C, 3, FALSE), "")
</f>
        <v/>
      </c>
      <c r="T751" s="49"/>
      <c r="U751" s="49"/>
      <c r="V751" s="49"/>
      <c r="W751" s="49"/>
      <c r="X751" s="224" t="str">
        <f t="shared" si="4"/>
        <v/>
      </c>
      <c r="Y751" s="225" t="str">
        <f t="shared" si="5"/>
        <v/>
      </c>
      <c r="Z751" s="225" t="str">
        <f t="shared" si="6"/>
        <v/>
      </c>
      <c r="AA751" s="224" t="str">
        <f t="shared" si="7"/>
        <v/>
      </c>
      <c r="AB751" s="223"/>
      <c r="AC751" s="223"/>
      <c r="AD751" s="223"/>
      <c r="AE751" s="223" t="str">
        <f>IFERROR(VLOOKUP(AF751, 'YOYO IR Scores'!A:C, 2, FALSE), "")</f>
        <v/>
      </c>
      <c r="AF751" s="223"/>
      <c r="AG751" s="223"/>
      <c r="AH751" s="223"/>
      <c r="AI751" s="223"/>
      <c r="AJ751" s="223"/>
      <c r="AK751" s="223"/>
      <c r="AL751" s="223"/>
      <c r="AM751" s="223"/>
      <c r="AN751" s="223"/>
      <c r="AO751" s="223"/>
      <c r="AP751" s="223"/>
      <c r="AQ751" s="223"/>
      <c r="AR751" s="223"/>
      <c r="AS751" s="223"/>
      <c r="AT751" s="223"/>
      <c r="AU751" s="223"/>
      <c r="AV751" s="223"/>
      <c r="AW751" s="223"/>
      <c r="AX751" s="223"/>
      <c r="AY751" s="223"/>
      <c r="AZ751" s="223"/>
      <c r="BA751" s="223"/>
      <c r="BB751" s="223"/>
      <c r="BC751" s="223"/>
      <c r="BD751" s="223"/>
      <c r="BE751" s="223"/>
      <c r="BF751" s="223"/>
      <c r="BG751" s="223"/>
      <c r="BH751" s="223"/>
      <c r="BI751" s="223"/>
      <c r="BJ751" s="223"/>
      <c r="BK751" s="223" t="str">
        <f t="array" ref="BK751">IF(J751="","",
IF(INDEX(Settings!$H:$H,MATCH(BY$1,Settings!$G:$G,0))=TRUE,
100-100*(J751-MIN(J:J))/(MAX(J:J)-MIN(J:J)),
100*(J751-MIN(J:J))/(MAX(J:J)-MIN(J:J))))</f>
        <v/>
      </c>
      <c r="BL751" s="223" t="str">
        <f t="array" ref="BL751">IF(J751="","",
IF(INDEX(Settings!$H:$H,MATCH(BY$1,Settings!$G:$G,0))=TRUE,
100-100*(J751-MINIFS(J:J,$E:$E,$E751))/(MAXIFS(J:J,$E:$E,$E751)-MINIFS(J:J,$E:$E,$E751)),
100*(J751-MINIFS(J:J,$E:$E,$E751))/(MAXIFS(J:J,$E:$E,$E751)-MINIFS(J:J,$E:$E,$E751))))</f>
        <v/>
      </c>
      <c r="BM751" s="223"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4" t="str">
        <f t="array" ref="BQ751">IF(J751="","",
IF(INDEX(Settings!$H:$H,MATCH(BY$1,Settings!$G:$G,0))=TRUE,
-1*(J751-AVERAGE(J:J))/STDEV(J:J),
(J751-AVERAGE(J:J))/STDEV(J:J)))</f>
        <v/>
      </c>
      <c r="BR751" s="224" t="str">
        <f>IFERROR(__xludf.DUMMYFUNCTION("IF(J751="""","""",
IF(INDEX(Settings!$H:$H,MATCH(BY$1,Settings!$G:$G,0))=TRUE,
-1*(J751-AVERAGEIFS(J:J,$E:$E,$E751))/STDEV(FILTER(J:J,$E:$E=$E751)),
(J751-AVERAGEIFS(J:J,$E:$E,$E751))/STDEV(FILTER(J:J,$E:$E=$E751))))"),"")</f>
        <v/>
      </c>
      <c r="BS751" s="224"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3" t="str">
        <f t="array" ref="BY751">IF(J751="","",
IF(INDEX(Settings!$H:$H,MATCH(BY$1,Settings!$G:$G,0))=TRUE,
100-100*(J751-MINIFS(J:J,$E:$E,$E751))/(MAXIFS(J:J,$E:$E,$E751)-MINIFS(J:J,$E:$E,$E751)),
100*(J751-MINIFS(J:J,$E:$E,$E751))/(MAXIFS(J:J,$E:$E,$E751)-MINIFS(J:J,$E:$E,$E751))))</f>
        <v/>
      </c>
      <c r="BZ751" s="223" t="str">
        <f t="array" ref="BZ751">IF(K751="","",
IF(INDEX(Settings!$H:$H,MATCH(BZ$1,Settings!$G:$G,0))=TRUE,
100-100*(K751-MINIFS(K:K,$E:$E,$E751))/(MAXIFS(K:K,$E:$E,$E751)-MINIFS(K:K,$E:$E,$E751)),
100*(K751-MINIFS(K:K,$E:$E,$E751))/(MAXIFS(K:K,$E:$E,$E751)-MINIFS(K:K,$E:$E,$E751))))</f>
        <v/>
      </c>
      <c r="CA751" s="223" t="str">
        <f t="array" ref="CA751">IF(L751="","",
IF(INDEX(Settings!$H:$H,MATCH(CA$1,Settings!$G:$G,0))=TRUE,
100-100*(L751-MINIFS(L:L,$E:$E,$E751))/(MAXIFS(L:L,$E:$E,$E751)-MINIFS(L:L,$E:$E,$E751)),
100*(L751-MINIFS(L:L,$E:$E,$E751))/(MAXIFS(L:L,$E:$E,$E751)-MINIFS(L:L,$E:$E,$E751))))</f>
        <v/>
      </c>
      <c r="CB751" s="223" t="str">
        <f t="array" ref="CB751">IF(M751="","",
IF(INDEX(Settings!$H:$H,MATCH(CB$1,Settings!$G:$G,0))=TRUE,
100-100*(M751-MINIFS(M:M,$E:$E,$E751))/(MAXIFS(M:M,$E:$E,$E751)-MINIFS(M:M,$E:$E,$E751)),
100*(M751-MINIFS(M:M,$E:$E,$E751))/(MAXIFS(M:M,$E:$E,$E751)-MINIFS(M:M,$E:$E,$E751))))</f>
        <v/>
      </c>
      <c r="CC751" s="223" t="str">
        <f t="array" ref="CC751">IF(N751="","",
IF(INDEX(Settings!$H:$H,MATCH(CC$1,Settings!$G:$G,0))=TRUE,
100-100*(N751-MINIFS(N:N,$E:$E,$E751))/(MAXIFS(N:N,$E:$E,$E751)-MINIFS(N:N,$E:$E,$E751)),
100*(N751-MINIFS(N:N,$E:$E,$E751))/(MAXIFS(N:N,$E:$E,$E751)-MINIFS(N:N,$E:$E,$E751))))</f>
        <v/>
      </c>
      <c r="CD751" s="223" t="str">
        <f t="array" ref="CD751">IF(O751="","",
IF(INDEX(Settings!$H:$H,MATCH(CD$1,Settings!$G:$G,0))=TRUE,
100-100*(O751-MINIFS(O:O,$E:$E,$E751))/(MAXIFS(O:O,$E:$E,$E751)-MINIFS(O:O,$E:$E,$E751)),
100*(O751-MINIFS(O:O,$E:$E,$E751))/(MAXIFS(O:O,$E:$E,$E751)-MINIFS(O:O,$E:$E,$E751))))</f>
        <v/>
      </c>
      <c r="CE751" s="223" t="str">
        <f t="array" ref="CE751">IF(P751="","",
IF(INDEX(Settings!$H:$H,MATCH(CE$1,Settings!$G:$G,0))=TRUE,
100-100*(P751-MINIFS(P:P,$E:$E,$E751))/(MAXIFS(P:P,$E:$E,$E751)-MINIFS(P:P,$E:$E,$E751)),
100*(P751-MINIFS(P:P,$E:$E,$E751))/(MAXIFS(P:P,$E:$E,$E751)-MINIFS(P:P,$E:$E,$E751))))</f>
        <v/>
      </c>
      <c r="CF751" s="223" t="str">
        <f t="array" ref="CF751">IF(Q751="","",
IF(INDEX(Settings!$H:$H,MATCH(CF$1,Settings!$G:$G,0))=TRUE,
100-100*(Q751-MINIFS(Q:Q,$E:$E,$E751))/(MAXIFS(Q:Q,$E:$E,$E751)-MINIFS(Q:Q,$E:$E,$E751)),
100*(Q751-MINIFS(Q:Q,$E:$E,$E751))/(MAXIFS(Q:Q,$E:$E,$E751)-MINIFS(Q:Q,$E:$E,$E751))))</f>
        <v/>
      </c>
      <c r="CG751" s="223" t="str">
        <f t="array" ref="CG751">IF(R751="","",
IF(INDEX(Settings!$H:$H,MATCH(CG$1,Settings!$G:$G,0))=TRUE,
100-100*(R751-MINIFS(R:R,$E:$E,$E751))/(MAXIFS(R:R,$E:$E,$E751)-MINIFS(R:R,$E:$E,$E751)),
100*(R751-MINIFS(R:R,$E:$E,$E751))/(MAXIFS(R:R,$E:$E,$E751)-MINIFS(R:R,$E:$E,$E751))))</f>
        <v/>
      </c>
      <c r="CH751" s="223" t="str">
        <f t="array" ref="CH751">IF(S751="","",
IF(INDEX(Settings!$H:$H,MATCH(CH$1,Settings!$G:$G,0))=TRUE,
100-100*(S751-MINIFS(S:S,$E:$E,$E751))/(MAXIFS(S:S,$E:$E,$E751)-MINIFS(S:S,$E:$E,$E751)),
100*(S751-MINIFS(S:S,$E:$E,$E751))/(MAXIFS(S:S,$E:$E,$E751)-MINIFS(S:S,$E:$E,$E751))))</f>
        <v/>
      </c>
      <c r="CI751" s="223" t="str">
        <f t="array" ref="CI751">IF(T751="","",
IF(INDEX(Settings!$H:$H,MATCH(CI$1,Settings!$G:$G,0))=TRUE,
100-100*(T751-MINIFS(T:T,$E:$E,$E751))/(MAXIFS(T:T,$E:$E,$E751)-MINIFS(T:T,$E:$E,$E751)),
100*(T751-MINIFS(T:T,$E:$E,$E751))/(MAXIFS(T:T,$E:$E,$E751)-MINIFS(T:T,$E:$E,$E751))))</f>
        <v/>
      </c>
      <c r="CJ751" s="223" t="str">
        <f t="array" ref="CJ751">IF(U751="","",
IF(INDEX(Settings!$H:$H,MATCH(CJ$1,Settings!$G:$G,0))=TRUE,
100-100*(U751-MINIFS(U:U,$E:$E,$E751))/(MAXIFS(U:U,$E:$E,$E751)-MINIFS(U:U,$E:$E,$E751)),
100*(U751-MINIFS(U:U,$E:$E,$E751))/(MAXIFS(U:U,$E:$E,$E751)-MINIFS(U:U,$E:$E,$E751))))</f>
        <v/>
      </c>
      <c r="CK751" s="223" t="str">
        <f t="array" ref="CK751">IF(V751="","",
IF(INDEX(Settings!$H:$H,MATCH(CK$1,Settings!$G:$G,0))=TRUE,
100-100*(V751-MINIFS(V:V,$E:$E,$E751))/(MAXIFS(V:V,$E:$E,$E751)-MINIFS(V:V,$E:$E,$E751)),
100*(V751-MINIFS(V:V,$E:$E,$E751))/(MAXIFS(V:V,$E:$E,$E751)-MINIFS(V:V,$E:$E,$E751))))</f>
        <v/>
      </c>
      <c r="CL751" s="223" t="str">
        <f t="array" ref="CL751">IF(W751="","",
IF(INDEX(Settings!$H:$H,MATCH(CL$1,Settings!$G:$G,0))=TRUE,
100-100*(W751-MINIFS(W:W,$E:$E,$E751))/(MAXIFS(W:W,$E:$E,$E751)-MINIFS(W:W,$E:$E,$E751)),
100*(W751-MINIFS(W:W,$E:$E,$E751))/(MAXIFS(W:W,$E:$E,$E751)-MINIFS(W:W,$E:$E,$E751))))</f>
        <v/>
      </c>
      <c r="CM751" s="223" t="str">
        <f t="array" ref="CM751">IF(X751="","",
IF(INDEX(Settings!$H:$H,MATCH(CM$1,Settings!$G:$G,0))=TRUE,
100-100*(X751-MINIFS(X:X,$E:$E,$E751))/(MAXIFS(X:X,$E:$E,$E751)-MINIFS(X:X,$E:$E,$E751)),
100*(X751-MINIFS(X:X,$E:$E,$E751))/(MAXIFS(X:X,$E:$E,$E751)-MINIFS(X:X,$E:$E,$E751))))</f>
        <v/>
      </c>
      <c r="CN751" s="223" t="str">
        <f t="array" ref="CN751">IF(Y751="","",
IF(INDEX(Settings!$H:$H,MATCH(CN$1,Settings!$G:$G,0))=TRUE,
100-100*(Y751-MINIFS(Y:Y,$E:$E,$E751))/(MAXIFS(Y:Y,$E:$E,$E751)-MINIFS(Y:Y,$E:$E,$E751)),
100*(Y751-MINIFS(Y:Y,$E:$E,$E751))/(MAXIFS(Y:Y,$E:$E,$E751)-MINIFS(Y:Y,$E:$E,$E751))))</f>
        <v/>
      </c>
      <c r="CO751" s="223" t="str">
        <f t="array" ref="CO751">IF(Z751="","",
IF(INDEX(Settings!$H:$H,MATCH(CO$1,Settings!$G:$G,0))=TRUE,
100-100*(Z751-MINIFS(Z:Z,$E:$E,$E751))/(MAXIFS(Z:Z,$E:$E,$E751)-MINIFS(Z:Z,$E:$E,$E751)),
100*(Z751-MINIFS(Z:Z,$E:$E,$E751))/(MAXIFS(Z:Z,$E:$E,$E751)-MINIFS(Z:Z,$E:$E,$E751))))</f>
        <v/>
      </c>
      <c r="CP751" s="223" t="str">
        <f t="array" ref="CP751">IF(AA751="","",
IF(INDEX(Settings!$H:$H,MATCH(CP$1,Settings!$G:$G,0))=TRUE,
100-100*(AA751-MINIFS(AA:AA,$E:$E,$E751))/(MAXIFS(AA:AA,$E:$E,$E751)-MINIFS(AA:AA,$E:$E,$E751)),
100*(AA751-MINIFS(AA:AA,$E:$E,$E751))/(MAXIFS(AA:AA,$E:$E,$E751)-MINIFS(AA:AA,$E:$E,$E751))))</f>
        <v/>
      </c>
      <c r="CQ751" s="223" t="str">
        <f t="array" ref="CQ751">IF(AB751="","",
IF(INDEX(Settings!$H:$H,MATCH(CQ$1,Settings!$G:$G,0))=TRUE,
100-100*(AB751-MINIFS(AB:AB,$E:$E,$E751))/(MAXIFS(AB:AB,$E:$E,$E751)-MINIFS(AB:AB,$E:$E,$E751)),
100*(AB751-MINIFS(AB:AB,$E:$E,$E751))/(MAXIFS(AB:AB,$E:$E,$E751)-MINIFS(AB:AB,$E:$E,$E751))))</f>
        <v/>
      </c>
      <c r="CR751" s="223" t="str">
        <f t="array" ref="CR751">IF(AC751="","",
IF(INDEX(Settings!$H:$H,MATCH(CR$1,Settings!$G:$G,0))=TRUE,
100-100*(AC751-MINIFS(AC:AC,$E:$E,$E751))/(MAXIFS(AC:AC,$E:$E,$E751)-MINIFS(AC:AC,$E:$E,$E751)),
100*(AC751-MINIFS(AC:AC,$E:$E,$E751))/(MAXIFS(AC:AC,$E:$E,$E751)-MINIFS(AC:AC,$E:$E,$E751))))</f>
        <v/>
      </c>
      <c r="CS751" s="223" t="str">
        <f t="array" ref="CS751">IF(AD751="","",
IF(INDEX(Settings!$H:$H,MATCH(CS$1,Settings!$G:$G,0))=TRUE,
100-100*(AD751-MINIFS(AD:AD,$E:$E,$E751))/(MAXIFS(AD:AD,$E:$E,$E751)-MINIFS(AD:AD,$E:$E,$E751)),
100*(AD751-MINIFS(AD:AD,$E:$E,$E751))/(MAXIFS(AD:AD,$E:$E,$E751)-MINIFS(AD:AD,$E:$E,$E751))))</f>
        <v/>
      </c>
      <c r="CT751" s="223" t="str">
        <f t="array" ref="CT751">IF(AE751="","",
IF(INDEX(Settings!$H:$H,MATCH(CT$1,Settings!$G:$G,0))=TRUE,
100-100*(AE751-MINIFS(AE:AE,$E:$E,$E751))/(MAXIFS(AE:AE,$E:$E,$E751)-MINIFS(AE:AE,$E:$E,$E751)),
100*(AE751-MINIFS(AE:AE,$E:$E,$E751))/(MAXIFS(AE:AE,$E:$E,$E751)-MINIFS(AE:AE,$E:$E,$E751))))</f>
        <v/>
      </c>
      <c r="CU751" s="223" t="str">
        <f t="array" ref="CU751">IF(AF751="","",
IF(INDEX(Settings!$H:$H,MATCH(CU$1,Settings!$G:$G,0))=TRUE,
100-100*(AF751-MINIFS(AF:AF,$E:$E,$E751))/(MAXIFS(AF:AF,$E:$E,$E751)-MINIFS(AF:AF,$E:$E,$E751)),
100*(AF751-MINIFS(AF:AF,$E:$E,$E751))/(MAXIFS(AF:AF,$E:$E,$E751)-MINIFS(AF:AF,$E:$E,$E751))))</f>
        <v/>
      </c>
      <c r="CV751" s="223" t="str">
        <f t="array" ref="CV751">IF(AG751="","",
IF(INDEX(Settings!$H:$H,MATCH(CV$1,Settings!$G:$G,0))=TRUE,
100-100*(AG751-MINIFS(AG:AG,$E:$E,$E751))/(MAXIFS(AG:AG,$E:$E,$E751)-MINIFS(AG:AG,$E:$E,$E751)),
100*(AG751-MINIFS(AG:AG,$E:$E,$E751))/(MAXIFS(AG:AG,$E:$E,$E751)-MINIFS(AG:AG,$E:$E,$E751))))</f>
        <v/>
      </c>
      <c r="CW751" s="223" t="str">
        <f t="array" ref="CW751">IF(AH751="","",
IF(INDEX(Settings!$H:$H,MATCH(CW$1,Settings!$G:$G,0))=TRUE,
100-100*(AH751-MINIFS(AH:AH,$E:$E,$E751))/(MAXIFS(AH:AH,$E:$E,$E751)-MINIFS(AH:AH,$E:$E,$E751)),
100*(AH751-MINIFS(AH:AH,$E:$E,$E751))/(MAXIFS(AH:AH,$E:$E,$E751)-MINIFS(AH:AH,$E:$E,$E751))))</f>
        <v/>
      </c>
      <c r="CX751" s="223" t="str">
        <f t="array" ref="CX751">IF(AI751="","",
IF(INDEX(Settings!$H:$H,MATCH(CX$1,Settings!$G:$G,0))=TRUE,
100-100*(AI751-MINIFS(AI:AI,$E:$E,$E751))/(MAXIFS(AI:AI,$E:$E,$E751)-MINIFS(AI:AI,$E:$E,$E751)),
100*(AI751-MINIFS(AI:AI,$E:$E,$E751))/(MAXIFS(AI:AI,$E:$E,$E751)-MINIFS(AI:AI,$E:$E,$E751))))</f>
        <v/>
      </c>
      <c r="CY751" s="223" t="str">
        <f t="array" ref="CY751">IF(AJ751="","",
IF(INDEX(Settings!$H:$H,MATCH(CY$1,Settings!$G:$G,0))=TRUE,
100-100*(AJ751-MINIFS(AJ:AJ,$E:$E,$E751))/(MAXIFS(AJ:AJ,$E:$E,$E751)-MINIFS(AJ:AJ,$E:$E,$E751)),
100*(AJ751-MINIFS(AJ:AJ,$E:$E,$E751))/(MAXIFS(AJ:AJ,$E:$E,$E751)-MINIFS(AJ:AJ,$E:$E,$E751))))</f>
        <v/>
      </c>
      <c r="CZ751" s="223" t="str">
        <f t="array" ref="CZ751">IF(AK751="","",
IF(INDEX(Settings!$H:$H,MATCH(CZ$1,Settings!$G:$G,0))=TRUE,
100-100*(AK751-MINIFS(AK:AK,$E:$E,$E751))/(MAXIFS(AK:AK,$E:$E,$E751)-MINIFS(AK:AK,$E:$E,$E751)),
100*(AK751-MINIFS(AK:AK,$E:$E,$E751))/(MAXIFS(AK:AK,$E:$E,$E751)-MINIFS(AK:AK,$E:$E,$E751))))</f>
        <v/>
      </c>
      <c r="DA751" s="223" t="str">
        <f t="array" ref="DA751">IF(AL751="","",
IF(INDEX(Settings!$H:$H,MATCH(DA$1,Settings!$G:$G,0))=TRUE,
100-100*(AL751-MINIFS(AL:AL,$E:$E,$E751))/(MAXIFS(AL:AL,$E:$E,$E751)-MINIFS(AL:AL,$E:$E,$E751)),
100*(AL751-MINIFS(AL:AL,$E:$E,$E751))/(MAXIFS(AL:AL,$E:$E,$E751)-MINIFS(AL:AL,$E:$E,$E751))))</f>
        <v/>
      </c>
      <c r="DB751" s="223" t="str">
        <f t="array" ref="DB751">IF(AM751="","",
IF(INDEX(Settings!$H:$H,MATCH(DB$1,Settings!$G:$G,0))=TRUE,
100-100*(AM751-MINIFS(AM:AM,$E:$E,$E751))/(MAXIFS(AM:AM,$E:$E,$E751)-MINIFS(AM:AM,$E:$E,$E751)),
100*(AM751-MINIFS(AM:AM,$E:$E,$E751))/(MAXIFS(AM:AM,$E:$E,$E751)-MINIFS(AM:AM,$E:$E,$E751))))</f>
        <v/>
      </c>
      <c r="DC751" s="223" t="str">
        <f t="array" ref="DC751">IF(AN751="","",
IF(INDEX(Settings!$H:$H,MATCH(DC$1,Settings!$G:$G,0))=TRUE,
100-100*(AN751-MINIFS(AN:AN,$E:$E,$E751))/(MAXIFS(AN:AN,$E:$E,$E751)-MINIFS(AN:AN,$E:$E,$E751)),
100*(AN751-MINIFS(AN:AN,$E:$E,$E751))/(MAXIFS(AN:AN,$E:$E,$E751)-MINIFS(AN:AN,$E:$E,$E751))))</f>
        <v/>
      </c>
      <c r="DD751" s="223" t="str">
        <f t="array" ref="DD751">IF(AO751="","",
IF(INDEX(Settings!$H:$H,MATCH(DD$1,Settings!$G:$G,0))=TRUE,
100-100*(AO751-MINIFS(AO:AO,$E:$E,$E751))/(MAXIFS(AO:AO,$E:$E,$E751)-MINIFS(AO:AO,$E:$E,$E751)),
100*(AO751-MINIFS(AO:AO,$E:$E,$E751))/(MAXIFS(AO:AO,$E:$E,$E751)-MINIFS(AO:AO,$E:$E,$E751))))</f>
        <v/>
      </c>
      <c r="DE751" s="223" t="str">
        <f t="array" ref="DE751">IF(AP751="","",
IF(INDEX(Settings!$H:$H,MATCH(DE$1,Settings!$G:$G,0))=TRUE,
100-100*(AP751-MINIFS(AP:AP,$E:$E,$E751))/(MAXIFS(AP:AP,$E:$E,$E751)-MINIFS(AP:AP,$E:$E,$E751)),
100*(AP751-MINIFS(AP:AP,$E:$E,$E751))/(MAXIFS(AP:AP,$E:$E,$E751)-MINIFS(AP:AP,$E:$E,$E751))))</f>
        <v/>
      </c>
      <c r="DF751" s="223" t="str">
        <f t="array" ref="DF751">IF(AQ751="","",
IF(INDEX(Settings!$H:$H,MATCH(DF$1,Settings!$G:$G,0))=TRUE,
100-100*(AQ751-MINIFS(AQ:AQ,$E:$E,$E751))/(MAXIFS(AQ:AQ,$E:$E,$E751)-MINIFS(AQ:AQ,$E:$E,$E751)),
100*(AQ751-MINIFS(AQ:AQ,$E:$E,$E751))/(MAXIFS(AQ:AQ,$E:$E,$E751)-MINIFS(AQ:AQ,$E:$E,$E751))))</f>
        <v/>
      </c>
      <c r="DG751" s="223" t="str">
        <f t="array" ref="DG751">IF(AR751="","",
IF(INDEX(Settings!$H:$H,MATCH(DG$1,Settings!$G:$G,0))=TRUE,
100-100*(AR751-MINIFS(AR:AR,$E:$E,$E751))/(MAXIFS(AR:AR,$E:$E,$E751)-MINIFS(AR:AR,$E:$E,$E751)),
100*(AR751-MINIFS(AR:AR,$E:$E,$E751))/(MAXIFS(AR:AR,$E:$E,$E751)-MINIFS(AR:AR,$E:$E,$E751))))</f>
        <v/>
      </c>
      <c r="DH751" s="223" t="str">
        <f t="array" ref="DH751">IF(AS751="","",
IF(INDEX(Settings!$H:$H,MATCH(DH$1,Settings!$G:$G,0))=TRUE,
100-100*(AS751-MINIFS(AS:AS,$E:$E,$E751))/(MAXIFS(AS:AS,$E:$E,$E751)-MINIFS(AS:AS,$E:$E,$E751)),
100*(AS751-MINIFS(AS:AS,$E:$E,$E751))/(MAXIFS(AS:AS,$E:$E,$E751)-MINIFS(AS:AS,$E:$E,$E751))))</f>
        <v/>
      </c>
      <c r="DI751" s="223" t="str">
        <f t="array" ref="DI751">IF(AT751="","",
IF(INDEX(Settings!$H:$H,MATCH(DI$1,Settings!$G:$G,0))=TRUE,
100-100*(AT751-MINIFS(AT:AT,$E:$E,$E751))/(MAXIFS(AT:AT,$E:$E,$E751)-MINIFS(AT:AT,$E:$E,$E751)),
100*(AT751-MINIFS(AT:AT,$E:$E,$E751))/(MAXIFS(AT:AT,$E:$E,$E751)-MINIFS(AT:AT,$E:$E,$E751))))</f>
        <v/>
      </c>
      <c r="DJ751" s="223" t="str">
        <f t="array" ref="DJ751">IF(AU751="","",
IF(INDEX(Settings!$H:$H,MATCH(DJ$1,Settings!$G:$G,0))=TRUE,
100-100*(AU751-MINIFS(AU:AU,$E:$E,$E751))/(MAXIFS(AU:AU,$E:$E,$E751)-MINIFS(AU:AU,$E:$E,$E751)),
100*(AU751-MINIFS(AU:AU,$E:$E,$E751))/(MAXIFS(AU:AU,$E:$E,$E751)-MINIFS(AU:AU,$E:$E,$E751))))</f>
        <v/>
      </c>
      <c r="DK751" s="223" t="str">
        <f t="array" ref="DK751">IF(AV751="","",
IF(INDEX(Settings!$H:$H,MATCH(DK$1,Settings!$G:$G,0))=TRUE,
100-100*(AV751-MINIFS(AV:AV,$E:$E,$E751))/(MAXIFS(AV:AV,$E:$E,$E751)-MINIFS(AV:AV,$E:$E,$E751)),
100*(AV751-MINIFS(AV:AV,$E:$E,$E751))/(MAXIFS(AV:AV,$E:$E,$E751)-MINIFS(AV:AV,$E:$E,$E751))))</f>
        <v/>
      </c>
      <c r="DL751" s="223" t="str">
        <f t="array" ref="DL751">IF(AW751="","",
IF(INDEX(Settings!$H:$H,MATCH(DL$1,Settings!$G:$G,0))=TRUE,
100-100*(AW751-MINIFS(AW:AW,$E:$E,$E751))/(MAXIFS(AW:AW,$E:$E,$E751)-MINIFS(AW:AW,$E:$E,$E751)),
100*(AW751-MINIFS(AW:AW,$E:$E,$E751))/(MAXIFS(AW:AW,$E:$E,$E751)-MINIFS(AW:AW,$E:$E,$E751))))</f>
        <v/>
      </c>
      <c r="DM751" s="223" t="str">
        <f t="array" ref="DM751">IF(AX751="","",
IF(INDEX(Settings!$H:$H,MATCH(DM$1,Settings!$G:$G,0))=TRUE,
100-100*(AX751-MINIFS(AX:AX,$E:$E,$E751))/(MAXIFS(AX:AX,$E:$E,$E751)-MINIFS(AX:AX,$E:$E,$E751)),
100*(AX751-MINIFS(AX:AX,$E:$E,$E751))/(MAXIFS(AX:AX,$E:$E,$E751)-MINIFS(AX:AX,$E:$E,$E751))))</f>
        <v/>
      </c>
      <c r="DN751" s="223" t="str">
        <f t="array" ref="DN751">IF(AY751="","",
IF(INDEX(Settings!$H:$H,MATCH(DN$1,Settings!$G:$G,0))=TRUE,
100-100*(AY751-MINIFS(AY:AY,$E:$E,$E751))/(MAXIFS(AY:AY,$E:$E,$E751)-MINIFS(AY:AY,$E:$E,$E751)),
100*(AY751-MINIFS(AY:AY,$E:$E,$E751))/(MAXIFS(AY:AY,$E:$E,$E751)-MINIFS(AY:AY,$E:$E,$E751))))</f>
        <v/>
      </c>
      <c r="DO751" s="223" t="str">
        <f t="array" ref="DO751">IF(AZ751="","",
IF(INDEX(Settings!$H:$H,MATCH(DO$1,Settings!$G:$G,0))=TRUE,
100-100*(AZ751-MINIFS(AZ:AZ,$E:$E,$E751))/(MAXIFS(AZ:AZ,$E:$E,$E751)-MINIFS(AZ:AZ,$E:$E,$E751)),
100*(AZ751-MINIFS(AZ:AZ,$E:$E,$E751))/(MAXIFS(AZ:AZ,$E:$E,$E751)-MINIFS(AZ:AZ,$E:$E,$E751))))</f>
        <v/>
      </c>
      <c r="DP751" s="223" t="str">
        <f t="array" ref="DP751">IF(BA751="","",
IF(INDEX(Settings!$H:$H,MATCH(DP$1,Settings!$G:$G,0))=TRUE,
100-100*(BA751-MINIFS(BA:BA,$E:$E,$E751))/(MAXIFS(BA:BA,$E:$E,$E751)-MINIFS(BA:BA,$E:$E,$E751)),
100*(BA751-MINIFS(BA:BA,$E:$E,$E751))/(MAXIFS(BA:BA,$E:$E,$E751)-MINIFS(BA:BA,$E:$E,$E751))))</f>
        <v/>
      </c>
      <c r="DQ751" s="223" t="str">
        <f t="array" ref="DQ751">IF(BB751="","",
IF(INDEX(Settings!$H:$H,MATCH(DQ$1,Settings!$G:$G,0))=TRUE,
100-100*(BB751-MINIFS(BB:BB,$E:$E,$E751))/(MAXIFS(BB:BB,$E:$E,$E751)-MINIFS(BB:BB,$E:$E,$E751)),
100*(BB751-MINIFS(BB:BB,$E:$E,$E751))/(MAXIFS(BB:BB,$E:$E,$E751)-MINIFS(BB:BB,$E:$E,$E751))))</f>
        <v/>
      </c>
      <c r="DR751" s="223" t="str">
        <f t="array" ref="DR751">IF(BC751="","",
IF(INDEX(Settings!$H:$H,MATCH(DR$1,Settings!$G:$G,0))=TRUE,
100-100*(BC751-MINIFS(BC:BC,$E:$E,$E751))/(MAXIFS(BC:BC,$E:$E,$E751)-MINIFS(BC:BC,$E:$E,$E751)),
100*(BC751-MINIFS(BC:BC,$E:$E,$E751))/(MAXIFS(BC:BC,$E:$E,$E751)-MINIFS(BC:BC,$E:$E,$E751))))</f>
        <v/>
      </c>
      <c r="DS751" s="223" t="str">
        <f t="array" ref="DS751">IF(BD751="","",
IF(INDEX(Settings!$H:$H,MATCH(DS$1,Settings!$G:$G,0))=TRUE,
100-100*(BD751-MINIFS(BD:BD,$E:$E,$E751))/(MAXIFS(BD:BD,$E:$E,$E751)-MINIFS(BD:BD,$E:$E,$E751)),
100*(BD751-MINIFS(BD:BD,$E:$E,$E751))/(MAXIFS(BD:BD,$E:$E,$E751)-MINIFS(BD:BD,$E:$E,$E751))))</f>
        <v/>
      </c>
      <c r="DT751" s="223" t="str">
        <f t="array" ref="DT751">IF(BE751="","",
IF(INDEX(Settings!$H:$H,MATCH(DT$1,Settings!$G:$G,0))=TRUE,
100-100*(BE751-MINIFS(BE:BE,$E:$E,$E751))/(MAXIFS(BE:BE,$E:$E,$E751)-MINIFS(BE:BE,$E:$E,$E751)),
100*(BE751-MINIFS(BE:BE,$E:$E,$E751))/(MAXIFS(BE:BE,$E:$E,$E751)-MINIFS(BE:BE,$E:$E,$E751))))</f>
        <v/>
      </c>
      <c r="DU751" s="223" t="str">
        <f t="array" ref="DU751">IF(BF751="","",
IF(INDEX(Settings!$H:$H,MATCH(DU$1,Settings!$G:$G,0))=TRUE,
100-100*(BF751-MINIFS(BF:BF,$E:$E,$E751))/(MAXIFS(BF:BF,$E:$E,$E751)-MINIFS(BF:BF,$E:$E,$E751)),
100*(BF751-MINIFS(BF:BF,$E:$E,$E751))/(MAXIFS(BF:BF,$E:$E,$E751)-MINIFS(BF:BF,$E:$E,$E751))))</f>
        <v/>
      </c>
      <c r="DV751" s="223" t="str">
        <f t="array" ref="DV751">IF(BG751="","",
IF(INDEX(Settings!$H:$H,MATCH(DV$1,Settings!$G:$G,0))=TRUE,
100-100*(BG751-MINIFS(BG:BG,$E:$E,$E751))/(MAXIFS(BG:BG,$E:$E,$E751)-MINIFS(BG:BG,$E:$E,$E751)),
100*(BG751-MINIFS(BG:BG,$E:$E,$E751))/(MAXIFS(BG:BG,$E:$E,$E751)-MINIFS(BG:BG,$E:$E,$E751))))</f>
        <v/>
      </c>
      <c r="DW751" s="223" t="str">
        <f t="array" ref="DW751">IF(BH751="","",
IF(INDEX(Settings!$H:$H,MATCH(DW$1,Settings!$G:$G,0))=TRUE,
100-100*(BH751-MINIFS(BH:BH,$E:$E,$E751))/(MAXIFS(BH:BH,$E:$E,$E751)-MINIFS(BH:BH,$E:$E,$E751)),
100*(BH751-MINIFS(BH:BH,$E:$E,$E751))/(MAXIFS(BH:BH,$E:$E,$E751)-MINIFS(BH:BH,$E:$E,$E751))))</f>
        <v/>
      </c>
      <c r="DX751" s="223" t="str">
        <f t="array" ref="DX751">IF(BI751="","",
IF(INDEX(Settings!$H:$H,MATCH(DX$1,Settings!$G:$G,0))=TRUE,
100-100*(BI751-MINIFS(BI:BI,$E:$E,$E751))/(MAXIFS(BI:BI,$E:$E,$E751)-MINIFS(BI:BI,$E:$E,$E751)),
100*(BI751-MINIFS(BI:BI,$E:$E,$E751))/(MAXIFS(BI:BI,$E:$E,$E751)-MINIFS(BI:BI,$E:$E,$E751))))</f>
        <v/>
      </c>
      <c r="DY751" s="223" t="str">
        <f t="array" ref="DY751">IF(BJ751="","",
IF(INDEX(Settings!$H:$H,MATCH(DY$1,Settings!$G:$G,0))=TRUE,
100-100*(BJ751-MINIFS(BJ:BJ,$E:$E,$E751))/(MAXIFS(BJ:BJ,$E:$E,$E751)-MINIFS(BJ:BJ,$E:$E,$E751)),
100*(BJ751-MINIFS(BJ:BJ,$E:$E,$E751))/(MAXIFS(BJ:BJ,$E:$E,$E751)-MINIFS(BJ:BJ,$E:$E,$E751))))</f>
        <v/>
      </c>
      <c r="DZ751" s="225"/>
      <c r="EA751" s="225"/>
      <c r="EB751" s="225" t="str">
        <f t="shared" si="8"/>
        <v/>
      </c>
      <c r="EC751" s="225" t="str">
        <f t="shared" si="9"/>
        <v/>
      </c>
      <c r="ED751" s="225" t="str">
        <f t="shared" si="10"/>
        <v/>
      </c>
      <c r="EE751" s="225" t="str">
        <f t="shared" si="11"/>
        <v/>
      </c>
      <c r="EF751" s="225" t="str">
        <f t="shared" si="12"/>
        <v/>
      </c>
      <c r="EG751" s="225" t="str">
        <f t="shared" si="13"/>
        <v/>
      </c>
      <c r="EH751" s="225"/>
      <c r="EI751" s="225"/>
      <c r="EJ751" s="225"/>
      <c r="EK751" s="225"/>
      <c r="EL751" s="225"/>
      <c r="EM751" s="225"/>
    </row>
    <row r="752">
      <c r="A752" s="231"/>
      <c r="B752" s="231"/>
      <c r="C752" s="231"/>
      <c r="D752" s="231" t="str">
        <f t="array" ref="D752">IFERROR(INDEX(Profiles!$B:$B,MATCH($A752,Profiles!$A:$A,0)),"")</f>
        <v/>
      </c>
      <c r="E752" s="231"/>
      <c r="F752" s="231"/>
      <c r="G752" s="231"/>
      <c r="H752" s="231"/>
      <c r="I752" s="231" t="str">
        <f>IF(A752="","",IF(Settings!$N$3="DATE",F752&amp;": "&amp;TEXT(B752,"M/DD/YY"),F752&amp;": "&amp;H752))</f>
        <v/>
      </c>
      <c r="J752" s="231"/>
      <c r="K752" s="231"/>
      <c r="L752" s="231"/>
      <c r="M752" s="232" t="str">
        <f t="shared" si="14"/>
        <v/>
      </c>
      <c r="N752" s="231"/>
      <c r="O752" s="231"/>
      <c r="P752" s="231"/>
      <c r="Q752" s="231"/>
      <c r="R752" s="231"/>
      <c r="S752" s="230" t="str">
        <f>IFERROR(VLOOKUP(AF752, 'YOYO IR Scores'!A:C, 3, FALSE), "")
</f>
        <v/>
      </c>
      <c r="T752" s="231"/>
      <c r="U752" s="231"/>
      <c r="V752" s="231"/>
      <c r="W752" s="231"/>
      <c r="X752" s="233" t="str">
        <f t="shared" si="4"/>
        <v/>
      </c>
      <c r="Y752" s="234" t="str">
        <f t="shared" si="5"/>
        <v/>
      </c>
      <c r="Z752" s="234" t="str">
        <f t="shared" si="6"/>
        <v/>
      </c>
      <c r="AA752" s="233" t="str">
        <f t="shared" si="7"/>
        <v/>
      </c>
      <c r="AB752" s="232"/>
      <c r="AC752" s="232"/>
      <c r="AD752" s="232"/>
      <c r="AE752" s="232" t="str">
        <f>IFERROR(VLOOKUP(AF752, 'YOYO IR Scores'!A:C, 2, FALSE), "")</f>
        <v/>
      </c>
      <c r="AF752" s="232"/>
      <c r="AG752" s="23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c r="BD752" s="232"/>
      <c r="BE752" s="232"/>
      <c r="BF752" s="232"/>
      <c r="BG752" s="232"/>
      <c r="BH752" s="232"/>
      <c r="BI752" s="232"/>
      <c r="BJ752" s="232"/>
      <c r="BK752" s="232" t="str">
        <f t="array" ref="BK752">IF(J752="","",
IF(INDEX(Settings!$H:$H,MATCH(BY$1,Settings!$G:$G,0))=TRUE,
100-100*(J752-MIN(J:J))/(MAX(J:J)-MIN(J:J)),
100*(J752-MIN(J:J))/(MAX(J:J)-MIN(J:J))))</f>
        <v/>
      </c>
      <c r="BL752" s="232" t="str">
        <f t="array" ref="BL752">IF(J752="","",
IF(INDEX(Settings!$H:$H,MATCH(BY$1,Settings!$G:$G,0))=TRUE,
100-100*(J752-MINIFS(J:J,$E:$E,$E752))/(MAXIFS(J:J,$E:$E,$E752)-MINIFS(J:J,$E:$E,$E752)),
100*(J752-MINIFS(J:J,$E:$E,$E752))/(MAXIFS(J:J,$E:$E,$E752)-MINIFS(J:J,$E:$E,$E752))))</f>
        <v/>
      </c>
      <c r="BM752" s="232" t="str">
        <f t="array" ref="BM752">IF(J752="","",
IF(INDEX(Settings!$H:$H,MATCH(BY$1,Settings!$G:$G,0))=TRUE,
100-100*(J752-MINIFS(J:J,$E:$E,$E752,$I:$I,$I752))/(MAXIFS(J:J,$E:$E,$E752,$I:$I,$I752)-MINIFS(J:J,$E:$E,$E752,$I:$I,$I752)),
100*(J752-MINIFS(J:J,$E:$E,$E752,$I:$I,$I752))/(MAXIFS(J:J,$E:$E,$E752,$I:$I,$I752)-MINIFS(J:J,$E:$E,$E752,$I:$I,$I752))))</f>
        <v/>
      </c>
      <c r="BN752" s="231" t="str">
        <f t="array" ref="BN752">IF(J752="","",
IF(INDEX(Settings!$H:$H,MATCH(BY$1,Settings!$G:$G,0))=TRUE,
100-100*PERCENTRANK(J:J,J752),
100*PERCENTRANK(J:J,J752)))</f>
        <v/>
      </c>
      <c r="BO752" s="231" t="str">
        <f>IFERROR(__xludf.DUMMYFUNCTION("IF(J752="""","""",
IF(INDEX(Settings!$H:$H,MATCH(BY$1,Settings!$G:$G,0))=TRUE,
100-100*PERCENTRANK(FILTER(J:J,$E:$E=$E752),J752),
100*PERCENTRANK(FILTER(J:J,$E:$E=$E752),J752)))"),"")</f>
        <v/>
      </c>
      <c r="BP752" s="231" t="str">
        <f>IFERROR(__xludf.DUMMYFUNCTION("IF(J752="""","""",
IF(INDEX(Settings!$H:$H,MATCH(BY$1,Settings!$G:$G,0))=TRUE,
100-100*PERCENTRANK(FILTER(J:J,$E:$E=$E752,$I:$I=$I752),J752),
100*PERCENTRANK(FILTER(J:J,$E:$E=$E752,$I:$I=$I752),J752)))"),"")</f>
        <v/>
      </c>
      <c r="BQ752" s="233" t="str">
        <f t="array" ref="BQ752">IF(J752="","",
IF(INDEX(Settings!$H:$H,MATCH(BY$1,Settings!$G:$G,0))=TRUE,
-1*(J752-AVERAGE(J:J))/STDEV(J:J),
(J752-AVERAGE(J:J))/STDEV(J:J)))</f>
        <v/>
      </c>
      <c r="BR752" s="233" t="str">
        <f>IFERROR(__xludf.DUMMYFUNCTION("IF(J752="""","""",
IF(INDEX(Settings!$H:$H,MATCH(BY$1,Settings!$G:$G,0))=TRUE,
-1*(J752-AVERAGEIFS(J:J,$E:$E,$E752))/STDEV(FILTER(J:J,$E:$E=$E752)),
(J752-AVERAGEIFS(J:J,$E:$E,$E752))/STDEV(FILTER(J:J,$E:$E=$E752))))"),"")</f>
        <v/>
      </c>
      <c r="BS752" s="233"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1"/>
      <c r="BX752" s="231"/>
      <c r="BY752" s="232" t="str">
        <f t="array" ref="BY752">IF(J752="","",
IF(INDEX(Settings!$H:$H,MATCH(BY$1,Settings!$G:$G,0))=TRUE,
100-100*(J752-MINIFS(J:J,$E:$E,$E752))/(MAXIFS(J:J,$E:$E,$E752)-MINIFS(J:J,$E:$E,$E752)),
100*(J752-MINIFS(J:J,$E:$E,$E752))/(MAXIFS(J:J,$E:$E,$E752)-MINIFS(J:J,$E:$E,$E752))))</f>
        <v/>
      </c>
      <c r="BZ752" s="232" t="str">
        <f t="array" ref="BZ752">IF(K752="","",
IF(INDEX(Settings!$H:$H,MATCH(BZ$1,Settings!$G:$G,0))=TRUE,
100-100*(K752-MINIFS(K:K,$E:$E,$E752))/(MAXIFS(K:K,$E:$E,$E752)-MINIFS(K:K,$E:$E,$E752)),
100*(K752-MINIFS(K:K,$E:$E,$E752))/(MAXIFS(K:K,$E:$E,$E752)-MINIFS(K:K,$E:$E,$E752))))</f>
        <v/>
      </c>
      <c r="CA752" s="232" t="str">
        <f t="array" ref="CA752">IF(L752="","",
IF(INDEX(Settings!$H:$H,MATCH(CA$1,Settings!$G:$G,0))=TRUE,
100-100*(L752-MINIFS(L:L,$E:$E,$E752))/(MAXIFS(L:L,$E:$E,$E752)-MINIFS(L:L,$E:$E,$E752)),
100*(L752-MINIFS(L:L,$E:$E,$E752))/(MAXIFS(L:L,$E:$E,$E752)-MINIFS(L:L,$E:$E,$E752))))</f>
        <v/>
      </c>
      <c r="CB752" s="232" t="str">
        <f t="array" ref="CB752">IF(M752="","",
IF(INDEX(Settings!$H:$H,MATCH(CB$1,Settings!$G:$G,0))=TRUE,
100-100*(M752-MINIFS(M:M,$E:$E,$E752))/(MAXIFS(M:M,$E:$E,$E752)-MINIFS(M:M,$E:$E,$E752)),
100*(M752-MINIFS(M:M,$E:$E,$E752))/(MAXIFS(M:M,$E:$E,$E752)-MINIFS(M:M,$E:$E,$E752))))</f>
        <v/>
      </c>
      <c r="CC752" s="232" t="str">
        <f t="array" ref="CC752">IF(N752="","",
IF(INDEX(Settings!$H:$H,MATCH(CC$1,Settings!$G:$G,0))=TRUE,
100-100*(N752-MINIFS(N:N,$E:$E,$E752))/(MAXIFS(N:N,$E:$E,$E752)-MINIFS(N:N,$E:$E,$E752)),
100*(N752-MINIFS(N:N,$E:$E,$E752))/(MAXIFS(N:N,$E:$E,$E752)-MINIFS(N:N,$E:$E,$E752))))</f>
        <v/>
      </c>
      <c r="CD752" s="232" t="str">
        <f t="array" ref="CD752">IF(O752="","",
IF(INDEX(Settings!$H:$H,MATCH(CD$1,Settings!$G:$G,0))=TRUE,
100-100*(O752-MINIFS(O:O,$E:$E,$E752))/(MAXIFS(O:O,$E:$E,$E752)-MINIFS(O:O,$E:$E,$E752)),
100*(O752-MINIFS(O:O,$E:$E,$E752))/(MAXIFS(O:O,$E:$E,$E752)-MINIFS(O:O,$E:$E,$E752))))</f>
        <v/>
      </c>
      <c r="CE752" s="232" t="str">
        <f t="array" ref="CE752">IF(P752="","",
IF(INDEX(Settings!$H:$H,MATCH(CE$1,Settings!$G:$G,0))=TRUE,
100-100*(P752-MINIFS(P:P,$E:$E,$E752))/(MAXIFS(P:P,$E:$E,$E752)-MINIFS(P:P,$E:$E,$E752)),
100*(P752-MINIFS(P:P,$E:$E,$E752))/(MAXIFS(P:P,$E:$E,$E752)-MINIFS(P:P,$E:$E,$E752))))</f>
        <v/>
      </c>
      <c r="CF752" s="232" t="str">
        <f t="array" ref="CF752">IF(Q752="","",
IF(INDEX(Settings!$H:$H,MATCH(CF$1,Settings!$G:$G,0))=TRUE,
100-100*(Q752-MINIFS(Q:Q,$E:$E,$E752))/(MAXIFS(Q:Q,$E:$E,$E752)-MINIFS(Q:Q,$E:$E,$E752)),
100*(Q752-MINIFS(Q:Q,$E:$E,$E752))/(MAXIFS(Q:Q,$E:$E,$E752)-MINIFS(Q:Q,$E:$E,$E752))))</f>
        <v/>
      </c>
      <c r="CG752" s="232" t="str">
        <f t="array" ref="CG752">IF(R752="","",
IF(INDEX(Settings!$H:$H,MATCH(CG$1,Settings!$G:$G,0))=TRUE,
100-100*(R752-MINIFS(R:R,$E:$E,$E752))/(MAXIFS(R:R,$E:$E,$E752)-MINIFS(R:R,$E:$E,$E752)),
100*(R752-MINIFS(R:R,$E:$E,$E752))/(MAXIFS(R:R,$E:$E,$E752)-MINIFS(R:R,$E:$E,$E752))))</f>
        <v/>
      </c>
      <c r="CH752" s="232" t="str">
        <f t="array" ref="CH752">IF(S752="","",
IF(INDEX(Settings!$H:$H,MATCH(CH$1,Settings!$G:$G,0))=TRUE,
100-100*(S752-MINIFS(S:S,$E:$E,$E752))/(MAXIFS(S:S,$E:$E,$E752)-MINIFS(S:S,$E:$E,$E752)),
100*(S752-MINIFS(S:S,$E:$E,$E752))/(MAXIFS(S:S,$E:$E,$E752)-MINIFS(S:S,$E:$E,$E752))))</f>
        <v/>
      </c>
      <c r="CI752" s="232" t="str">
        <f t="array" ref="CI752">IF(T752="","",
IF(INDEX(Settings!$H:$H,MATCH(CI$1,Settings!$G:$G,0))=TRUE,
100-100*(T752-MINIFS(T:T,$E:$E,$E752))/(MAXIFS(T:T,$E:$E,$E752)-MINIFS(T:T,$E:$E,$E752)),
100*(T752-MINIFS(T:T,$E:$E,$E752))/(MAXIFS(T:T,$E:$E,$E752)-MINIFS(T:T,$E:$E,$E752))))</f>
        <v/>
      </c>
      <c r="CJ752" s="232" t="str">
        <f t="array" ref="CJ752">IF(U752="","",
IF(INDEX(Settings!$H:$H,MATCH(CJ$1,Settings!$G:$G,0))=TRUE,
100-100*(U752-MINIFS(U:U,$E:$E,$E752))/(MAXIFS(U:U,$E:$E,$E752)-MINIFS(U:U,$E:$E,$E752)),
100*(U752-MINIFS(U:U,$E:$E,$E752))/(MAXIFS(U:U,$E:$E,$E752)-MINIFS(U:U,$E:$E,$E752))))</f>
        <v/>
      </c>
      <c r="CK752" s="232" t="str">
        <f t="array" ref="CK752">IF(V752="","",
IF(INDEX(Settings!$H:$H,MATCH(CK$1,Settings!$G:$G,0))=TRUE,
100-100*(V752-MINIFS(V:V,$E:$E,$E752))/(MAXIFS(V:V,$E:$E,$E752)-MINIFS(V:V,$E:$E,$E752)),
100*(V752-MINIFS(V:V,$E:$E,$E752))/(MAXIFS(V:V,$E:$E,$E752)-MINIFS(V:V,$E:$E,$E752))))</f>
        <v/>
      </c>
      <c r="CL752" s="232" t="str">
        <f t="array" ref="CL752">IF(W752="","",
IF(INDEX(Settings!$H:$H,MATCH(CL$1,Settings!$G:$G,0))=TRUE,
100-100*(W752-MINIFS(W:W,$E:$E,$E752))/(MAXIFS(W:W,$E:$E,$E752)-MINIFS(W:W,$E:$E,$E752)),
100*(W752-MINIFS(W:W,$E:$E,$E752))/(MAXIFS(W:W,$E:$E,$E752)-MINIFS(W:W,$E:$E,$E752))))</f>
        <v/>
      </c>
      <c r="CM752" s="232" t="str">
        <f t="array" ref="CM752">IF(X752="","",
IF(INDEX(Settings!$H:$H,MATCH(CM$1,Settings!$G:$G,0))=TRUE,
100-100*(X752-MINIFS(X:X,$E:$E,$E752))/(MAXIFS(X:X,$E:$E,$E752)-MINIFS(X:X,$E:$E,$E752)),
100*(X752-MINIFS(X:X,$E:$E,$E752))/(MAXIFS(X:X,$E:$E,$E752)-MINIFS(X:X,$E:$E,$E752))))</f>
        <v/>
      </c>
      <c r="CN752" s="232" t="str">
        <f t="array" ref="CN752">IF(Y752="","",
IF(INDEX(Settings!$H:$H,MATCH(CN$1,Settings!$G:$G,0))=TRUE,
100-100*(Y752-MINIFS(Y:Y,$E:$E,$E752))/(MAXIFS(Y:Y,$E:$E,$E752)-MINIFS(Y:Y,$E:$E,$E752)),
100*(Y752-MINIFS(Y:Y,$E:$E,$E752))/(MAXIFS(Y:Y,$E:$E,$E752)-MINIFS(Y:Y,$E:$E,$E752))))</f>
        <v/>
      </c>
      <c r="CO752" s="232" t="str">
        <f t="array" ref="CO752">IF(Z752="","",
IF(INDEX(Settings!$H:$H,MATCH(CO$1,Settings!$G:$G,0))=TRUE,
100-100*(Z752-MINIFS(Z:Z,$E:$E,$E752))/(MAXIFS(Z:Z,$E:$E,$E752)-MINIFS(Z:Z,$E:$E,$E752)),
100*(Z752-MINIFS(Z:Z,$E:$E,$E752))/(MAXIFS(Z:Z,$E:$E,$E752)-MINIFS(Z:Z,$E:$E,$E752))))</f>
        <v/>
      </c>
      <c r="CP752" s="232" t="str">
        <f t="array" ref="CP752">IF(AA752="","",
IF(INDEX(Settings!$H:$H,MATCH(CP$1,Settings!$G:$G,0))=TRUE,
100-100*(AA752-MINIFS(AA:AA,$E:$E,$E752))/(MAXIFS(AA:AA,$E:$E,$E752)-MINIFS(AA:AA,$E:$E,$E752)),
100*(AA752-MINIFS(AA:AA,$E:$E,$E752))/(MAXIFS(AA:AA,$E:$E,$E752)-MINIFS(AA:AA,$E:$E,$E752))))</f>
        <v/>
      </c>
      <c r="CQ752" s="232" t="str">
        <f t="array" ref="CQ752">IF(AB752="","",
IF(INDEX(Settings!$H:$H,MATCH(CQ$1,Settings!$G:$G,0))=TRUE,
100-100*(AB752-MINIFS(AB:AB,$E:$E,$E752))/(MAXIFS(AB:AB,$E:$E,$E752)-MINIFS(AB:AB,$E:$E,$E752)),
100*(AB752-MINIFS(AB:AB,$E:$E,$E752))/(MAXIFS(AB:AB,$E:$E,$E752)-MINIFS(AB:AB,$E:$E,$E752))))</f>
        <v/>
      </c>
      <c r="CR752" s="232" t="str">
        <f t="array" ref="CR752">IF(AC752="","",
IF(INDEX(Settings!$H:$H,MATCH(CR$1,Settings!$G:$G,0))=TRUE,
100-100*(AC752-MINIFS(AC:AC,$E:$E,$E752))/(MAXIFS(AC:AC,$E:$E,$E752)-MINIFS(AC:AC,$E:$E,$E752)),
100*(AC752-MINIFS(AC:AC,$E:$E,$E752))/(MAXIFS(AC:AC,$E:$E,$E752)-MINIFS(AC:AC,$E:$E,$E752))))</f>
        <v/>
      </c>
      <c r="CS752" s="232" t="str">
        <f t="array" ref="CS752">IF(AD752="","",
IF(INDEX(Settings!$H:$H,MATCH(CS$1,Settings!$G:$G,0))=TRUE,
100-100*(AD752-MINIFS(AD:AD,$E:$E,$E752))/(MAXIFS(AD:AD,$E:$E,$E752)-MINIFS(AD:AD,$E:$E,$E752)),
100*(AD752-MINIFS(AD:AD,$E:$E,$E752))/(MAXIFS(AD:AD,$E:$E,$E752)-MINIFS(AD:AD,$E:$E,$E752))))</f>
        <v/>
      </c>
      <c r="CT752" s="232" t="str">
        <f t="array" ref="CT752">IF(AE752="","",
IF(INDEX(Settings!$H:$H,MATCH(CT$1,Settings!$G:$G,0))=TRUE,
100-100*(AE752-MINIFS(AE:AE,$E:$E,$E752))/(MAXIFS(AE:AE,$E:$E,$E752)-MINIFS(AE:AE,$E:$E,$E752)),
100*(AE752-MINIFS(AE:AE,$E:$E,$E752))/(MAXIFS(AE:AE,$E:$E,$E752)-MINIFS(AE:AE,$E:$E,$E752))))</f>
        <v/>
      </c>
      <c r="CU752" s="232" t="str">
        <f t="array" ref="CU752">IF(AF752="","",
IF(INDEX(Settings!$H:$H,MATCH(CU$1,Settings!$G:$G,0))=TRUE,
100-100*(AF752-MINIFS(AF:AF,$E:$E,$E752))/(MAXIFS(AF:AF,$E:$E,$E752)-MINIFS(AF:AF,$E:$E,$E752)),
100*(AF752-MINIFS(AF:AF,$E:$E,$E752))/(MAXIFS(AF:AF,$E:$E,$E752)-MINIFS(AF:AF,$E:$E,$E752))))</f>
        <v/>
      </c>
      <c r="CV752" s="232" t="str">
        <f t="array" ref="CV752">IF(AG752="","",
IF(INDEX(Settings!$H:$H,MATCH(CV$1,Settings!$G:$G,0))=TRUE,
100-100*(AG752-MINIFS(AG:AG,$E:$E,$E752))/(MAXIFS(AG:AG,$E:$E,$E752)-MINIFS(AG:AG,$E:$E,$E752)),
100*(AG752-MINIFS(AG:AG,$E:$E,$E752))/(MAXIFS(AG:AG,$E:$E,$E752)-MINIFS(AG:AG,$E:$E,$E752))))</f>
        <v/>
      </c>
      <c r="CW752" s="232" t="str">
        <f t="array" ref="CW752">IF(AH752="","",
IF(INDEX(Settings!$H:$H,MATCH(CW$1,Settings!$G:$G,0))=TRUE,
100-100*(AH752-MINIFS(AH:AH,$E:$E,$E752))/(MAXIFS(AH:AH,$E:$E,$E752)-MINIFS(AH:AH,$E:$E,$E752)),
100*(AH752-MINIFS(AH:AH,$E:$E,$E752))/(MAXIFS(AH:AH,$E:$E,$E752)-MINIFS(AH:AH,$E:$E,$E752))))</f>
        <v/>
      </c>
      <c r="CX752" s="232" t="str">
        <f t="array" ref="CX752">IF(AI752="","",
IF(INDEX(Settings!$H:$H,MATCH(CX$1,Settings!$G:$G,0))=TRUE,
100-100*(AI752-MINIFS(AI:AI,$E:$E,$E752))/(MAXIFS(AI:AI,$E:$E,$E752)-MINIFS(AI:AI,$E:$E,$E752)),
100*(AI752-MINIFS(AI:AI,$E:$E,$E752))/(MAXIFS(AI:AI,$E:$E,$E752)-MINIFS(AI:AI,$E:$E,$E752))))</f>
        <v/>
      </c>
      <c r="CY752" s="232" t="str">
        <f t="array" ref="CY752">IF(AJ752="","",
IF(INDEX(Settings!$H:$H,MATCH(CY$1,Settings!$G:$G,0))=TRUE,
100-100*(AJ752-MINIFS(AJ:AJ,$E:$E,$E752))/(MAXIFS(AJ:AJ,$E:$E,$E752)-MINIFS(AJ:AJ,$E:$E,$E752)),
100*(AJ752-MINIFS(AJ:AJ,$E:$E,$E752))/(MAXIFS(AJ:AJ,$E:$E,$E752)-MINIFS(AJ:AJ,$E:$E,$E752))))</f>
        <v/>
      </c>
      <c r="CZ752" s="232" t="str">
        <f t="array" ref="CZ752">IF(AK752="","",
IF(INDEX(Settings!$H:$H,MATCH(CZ$1,Settings!$G:$G,0))=TRUE,
100-100*(AK752-MINIFS(AK:AK,$E:$E,$E752))/(MAXIFS(AK:AK,$E:$E,$E752)-MINIFS(AK:AK,$E:$E,$E752)),
100*(AK752-MINIFS(AK:AK,$E:$E,$E752))/(MAXIFS(AK:AK,$E:$E,$E752)-MINIFS(AK:AK,$E:$E,$E752))))</f>
        <v/>
      </c>
      <c r="DA752" s="232" t="str">
        <f t="array" ref="DA752">IF(AL752="","",
IF(INDEX(Settings!$H:$H,MATCH(DA$1,Settings!$G:$G,0))=TRUE,
100-100*(AL752-MINIFS(AL:AL,$E:$E,$E752))/(MAXIFS(AL:AL,$E:$E,$E752)-MINIFS(AL:AL,$E:$E,$E752)),
100*(AL752-MINIFS(AL:AL,$E:$E,$E752))/(MAXIFS(AL:AL,$E:$E,$E752)-MINIFS(AL:AL,$E:$E,$E752))))</f>
        <v/>
      </c>
      <c r="DB752" s="232" t="str">
        <f t="array" ref="DB752">IF(AM752="","",
IF(INDEX(Settings!$H:$H,MATCH(DB$1,Settings!$G:$G,0))=TRUE,
100-100*(AM752-MINIFS(AM:AM,$E:$E,$E752))/(MAXIFS(AM:AM,$E:$E,$E752)-MINIFS(AM:AM,$E:$E,$E752)),
100*(AM752-MINIFS(AM:AM,$E:$E,$E752))/(MAXIFS(AM:AM,$E:$E,$E752)-MINIFS(AM:AM,$E:$E,$E752))))</f>
        <v/>
      </c>
      <c r="DC752" s="232" t="str">
        <f t="array" ref="DC752">IF(AN752="","",
IF(INDEX(Settings!$H:$H,MATCH(DC$1,Settings!$G:$G,0))=TRUE,
100-100*(AN752-MINIFS(AN:AN,$E:$E,$E752))/(MAXIFS(AN:AN,$E:$E,$E752)-MINIFS(AN:AN,$E:$E,$E752)),
100*(AN752-MINIFS(AN:AN,$E:$E,$E752))/(MAXIFS(AN:AN,$E:$E,$E752)-MINIFS(AN:AN,$E:$E,$E752))))</f>
        <v/>
      </c>
      <c r="DD752" s="232" t="str">
        <f t="array" ref="DD752">IF(AO752="","",
IF(INDEX(Settings!$H:$H,MATCH(DD$1,Settings!$G:$G,0))=TRUE,
100-100*(AO752-MINIFS(AO:AO,$E:$E,$E752))/(MAXIFS(AO:AO,$E:$E,$E752)-MINIFS(AO:AO,$E:$E,$E752)),
100*(AO752-MINIFS(AO:AO,$E:$E,$E752))/(MAXIFS(AO:AO,$E:$E,$E752)-MINIFS(AO:AO,$E:$E,$E752))))</f>
        <v/>
      </c>
      <c r="DE752" s="232" t="str">
        <f t="array" ref="DE752">IF(AP752="","",
IF(INDEX(Settings!$H:$H,MATCH(DE$1,Settings!$G:$G,0))=TRUE,
100-100*(AP752-MINIFS(AP:AP,$E:$E,$E752))/(MAXIFS(AP:AP,$E:$E,$E752)-MINIFS(AP:AP,$E:$E,$E752)),
100*(AP752-MINIFS(AP:AP,$E:$E,$E752))/(MAXIFS(AP:AP,$E:$E,$E752)-MINIFS(AP:AP,$E:$E,$E752))))</f>
        <v/>
      </c>
      <c r="DF752" s="232" t="str">
        <f t="array" ref="DF752">IF(AQ752="","",
IF(INDEX(Settings!$H:$H,MATCH(DF$1,Settings!$G:$G,0))=TRUE,
100-100*(AQ752-MINIFS(AQ:AQ,$E:$E,$E752))/(MAXIFS(AQ:AQ,$E:$E,$E752)-MINIFS(AQ:AQ,$E:$E,$E752)),
100*(AQ752-MINIFS(AQ:AQ,$E:$E,$E752))/(MAXIFS(AQ:AQ,$E:$E,$E752)-MINIFS(AQ:AQ,$E:$E,$E752))))</f>
        <v/>
      </c>
      <c r="DG752" s="232" t="str">
        <f t="array" ref="DG752">IF(AR752="","",
IF(INDEX(Settings!$H:$H,MATCH(DG$1,Settings!$G:$G,0))=TRUE,
100-100*(AR752-MINIFS(AR:AR,$E:$E,$E752))/(MAXIFS(AR:AR,$E:$E,$E752)-MINIFS(AR:AR,$E:$E,$E752)),
100*(AR752-MINIFS(AR:AR,$E:$E,$E752))/(MAXIFS(AR:AR,$E:$E,$E752)-MINIFS(AR:AR,$E:$E,$E752))))</f>
        <v/>
      </c>
      <c r="DH752" s="232" t="str">
        <f t="array" ref="DH752">IF(AS752="","",
IF(INDEX(Settings!$H:$H,MATCH(DH$1,Settings!$G:$G,0))=TRUE,
100-100*(AS752-MINIFS(AS:AS,$E:$E,$E752))/(MAXIFS(AS:AS,$E:$E,$E752)-MINIFS(AS:AS,$E:$E,$E752)),
100*(AS752-MINIFS(AS:AS,$E:$E,$E752))/(MAXIFS(AS:AS,$E:$E,$E752)-MINIFS(AS:AS,$E:$E,$E752))))</f>
        <v/>
      </c>
      <c r="DI752" s="232" t="str">
        <f t="array" ref="DI752">IF(AT752="","",
IF(INDEX(Settings!$H:$H,MATCH(DI$1,Settings!$G:$G,0))=TRUE,
100-100*(AT752-MINIFS(AT:AT,$E:$E,$E752))/(MAXIFS(AT:AT,$E:$E,$E752)-MINIFS(AT:AT,$E:$E,$E752)),
100*(AT752-MINIFS(AT:AT,$E:$E,$E752))/(MAXIFS(AT:AT,$E:$E,$E752)-MINIFS(AT:AT,$E:$E,$E752))))</f>
        <v/>
      </c>
      <c r="DJ752" s="232" t="str">
        <f t="array" ref="DJ752">IF(AU752="","",
IF(INDEX(Settings!$H:$H,MATCH(DJ$1,Settings!$G:$G,0))=TRUE,
100-100*(AU752-MINIFS(AU:AU,$E:$E,$E752))/(MAXIFS(AU:AU,$E:$E,$E752)-MINIFS(AU:AU,$E:$E,$E752)),
100*(AU752-MINIFS(AU:AU,$E:$E,$E752))/(MAXIFS(AU:AU,$E:$E,$E752)-MINIFS(AU:AU,$E:$E,$E752))))</f>
        <v/>
      </c>
      <c r="DK752" s="232" t="str">
        <f t="array" ref="DK752">IF(AV752="","",
IF(INDEX(Settings!$H:$H,MATCH(DK$1,Settings!$G:$G,0))=TRUE,
100-100*(AV752-MINIFS(AV:AV,$E:$E,$E752))/(MAXIFS(AV:AV,$E:$E,$E752)-MINIFS(AV:AV,$E:$E,$E752)),
100*(AV752-MINIFS(AV:AV,$E:$E,$E752))/(MAXIFS(AV:AV,$E:$E,$E752)-MINIFS(AV:AV,$E:$E,$E752))))</f>
        <v/>
      </c>
      <c r="DL752" s="232" t="str">
        <f t="array" ref="DL752">IF(AW752="","",
IF(INDEX(Settings!$H:$H,MATCH(DL$1,Settings!$G:$G,0))=TRUE,
100-100*(AW752-MINIFS(AW:AW,$E:$E,$E752))/(MAXIFS(AW:AW,$E:$E,$E752)-MINIFS(AW:AW,$E:$E,$E752)),
100*(AW752-MINIFS(AW:AW,$E:$E,$E752))/(MAXIFS(AW:AW,$E:$E,$E752)-MINIFS(AW:AW,$E:$E,$E752))))</f>
        <v/>
      </c>
      <c r="DM752" s="232" t="str">
        <f t="array" ref="DM752">IF(AX752="","",
IF(INDEX(Settings!$H:$H,MATCH(DM$1,Settings!$G:$G,0))=TRUE,
100-100*(AX752-MINIFS(AX:AX,$E:$E,$E752))/(MAXIFS(AX:AX,$E:$E,$E752)-MINIFS(AX:AX,$E:$E,$E752)),
100*(AX752-MINIFS(AX:AX,$E:$E,$E752))/(MAXIFS(AX:AX,$E:$E,$E752)-MINIFS(AX:AX,$E:$E,$E752))))</f>
        <v/>
      </c>
      <c r="DN752" s="232" t="str">
        <f t="array" ref="DN752">IF(AY752="","",
IF(INDEX(Settings!$H:$H,MATCH(DN$1,Settings!$G:$G,0))=TRUE,
100-100*(AY752-MINIFS(AY:AY,$E:$E,$E752))/(MAXIFS(AY:AY,$E:$E,$E752)-MINIFS(AY:AY,$E:$E,$E752)),
100*(AY752-MINIFS(AY:AY,$E:$E,$E752))/(MAXIFS(AY:AY,$E:$E,$E752)-MINIFS(AY:AY,$E:$E,$E752))))</f>
        <v/>
      </c>
      <c r="DO752" s="232" t="str">
        <f t="array" ref="DO752">IF(AZ752="","",
IF(INDEX(Settings!$H:$H,MATCH(DO$1,Settings!$G:$G,0))=TRUE,
100-100*(AZ752-MINIFS(AZ:AZ,$E:$E,$E752))/(MAXIFS(AZ:AZ,$E:$E,$E752)-MINIFS(AZ:AZ,$E:$E,$E752)),
100*(AZ752-MINIFS(AZ:AZ,$E:$E,$E752))/(MAXIFS(AZ:AZ,$E:$E,$E752)-MINIFS(AZ:AZ,$E:$E,$E752))))</f>
        <v/>
      </c>
      <c r="DP752" s="232" t="str">
        <f t="array" ref="DP752">IF(BA752="","",
IF(INDEX(Settings!$H:$H,MATCH(DP$1,Settings!$G:$G,0))=TRUE,
100-100*(BA752-MINIFS(BA:BA,$E:$E,$E752))/(MAXIFS(BA:BA,$E:$E,$E752)-MINIFS(BA:BA,$E:$E,$E752)),
100*(BA752-MINIFS(BA:BA,$E:$E,$E752))/(MAXIFS(BA:BA,$E:$E,$E752)-MINIFS(BA:BA,$E:$E,$E752))))</f>
        <v/>
      </c>
      <c r="DQ752" s="232" t="str">
        <f t="array" ref="DQ752">IF(BB752="","",
IF(INDEX(Settings!$H:$H,MATCH(DQ$1,Settings!$G:$G,0))=TRUE,
100-100*(BB752-MINIFS(BB:BB,$E:$E,$E752))/(MAXIFS(BB:BB,$E:$E,$E752)-MINIFS(BB:BB,$E:$E,$E752)),
100*(BB752-MINIFS(BB:BB,$E:$E,$E752))/(MAXIFS(BB:BB,$E:$E,$E752)-MINIFS(BB:BB,$E:$E,$E752))))</f>
        <v/>
      </c>
      <c r="DR752" s="232" t="str">
        <f t="array" ref="DR752">IF(BC752="","",
IF(INDEX(Settings!$H:$H,MATCH(DR$1,Settings!$G:$G,0))=TRUE,
100-100*(BC752-MINIFS(BC:BC,$E:$E,$E752))/(MAXIFS(BC:BC,$E:$E,$E752)-MINIFS(BC:BC,$E:$E,$E752)),
100*(BC752-MINIFS(BC:BC,$E:$E,$E752))/(MAXIFS(BC:BC,$E:$E,$E752)-MINIFS(BC:BC,$E:$E,$E752))))</f>
        <v/>
      </c>
      <c r="DS752" s="232" t="str">
        <f t="array" ref="DS752">IF(BD752="","",
IF(INDEX(Settings!$H:$H,MATCH(DS$1,Settings!$G:$G,0))=TRUE,
100-100*(BD752-MINIFS(BD:BD,$E:$E,$E752))/(MAXIFS(BD:BD,$E:$E,$E752)-MINIFS(BD:BD,$E:$E,$E752)),
100*(BD752-MINIFS(BD:BD,$E:$E,$E752))/(MAXIFS(BD:BD,$E:$E,$E752)-MINIFS(BD:BD,$E:$E,$E752))))</f>
        <v/>
      </c>
      <c r="DT752" s="232" t="str">
        <f t="array" ref="DT752">IF(BE752="","",
IF(INDEX(Settings!$H:$H,MATCH(DT$1,Settings!$G:$G,0))=TRUE,
100-100*(BE752-MINIFS(BE:BE,$E:$E,$E752))/(MAXIFS(BE:BE,$E:$E,$E752)-MINIFS(BE:BE,$E:$E,$E752)),
100*(BE752-MINIFS(BE:BE,$E:$E,$E752))/(MAXIFS(BE:BE,$E:$E,$E752)-MINIFS(BE:BE,$E:$E,$E752))))</f>
        <v/>
      </c>
      <c r="DU752" s="232" t="str">
        <f t="array" ref="DU752">IF(BF752="","",
IF(INDEX(Settings!$H:$H,MATCH(DU$1,Settings!$G:$G,0))=TRUE,
100-100*(BF752-MINIFS(BF:BF,$E:$E,$E752))/(MAXIFS(BF:BF,$E:$E,$E752)-MINIFS(BF:BF,$E:$E,$E752)),
100*(BF752-MINIFS(BF:BF,$E:$E,$E752))/(MAXIFS(BF:BF,$E:$E,$E752)-MINIFS(BF:BF,$E:$E,$E752))))</f>
        <v/>
      </c>
      <c r="DV752" s="232" t="str">
        <f t="array" ref="DV752">IF(BG752="","",
IF(INDEX(Settings!$H:$H,MATCH(DV$1,Settings!$G:$G,0))=TRUE,
100-100*(BG752-MINIFS(BG:BG,$E:$E,$E752))/(MAXIFS(BG:BG,$E:$E,$E752)-MINIFS(BG:BG,$E:$E,$E752)),
100*(BG752-MINIFS(BG:BG,$E:$E,$E752))/(MAXIFS(BG:BG,$E:$E,$E752)-MINIFS(BG:BG,$E:$E,$E752))))</f>
        <v/>
      </c>
      <c r="DW752" s="232" t="str">
        <f t="array" ref="DW752">IF(BH752="","",
IF(INDEX(Settings!$H:$H,MATCH(DW$1,Settings!$G:$G,0))=TRUE,
100-100*(BH752-MINIFS(BH:BH,$E:$E,$E752))/(MAXIFS(BH:BH,$E:$E,$E752)-MINIFS(BH:BH,$E:$E,$E752)),
100*(BH752-MINIFS(BH:BH,$E:$E,$E752))/(MAXIFS(BH:BH,$E:$E,$E752)-MINIFS(BH:BH,$E:$E,$E752))))</f>
        <v/>
      </c>
      <c r="DX752" s="232" t="str">
        <f t="array" ref="DX752">IF(BI752="","",
IF(INDEX(Settings!$H:$H,MATCH(DX$1,Settings!$G:$G,0))=TRUE,
100-100*(BI752-MINIFS(BI:BI,$E:$E,$E752))/(MAXIFS(BI:BI,$E:$E,$E752)-MINIFS(BI:BI,$E:$E,$E752)),
100*(BI752-MINIFS(BI:BI,$E:$E,$E752))/(MAXIFS(BI:BI,$E:$E,$E752)-MINIFS(BI:BI,$E:$E,$E752))))</f>
        <v/>
      </c>
      <c r="DY752" s="232" t="str">
        <f t="array" ref="DY752">IF(BJ752="","",
IF(INDEX(Settings!$H:$H,MATCH(DY$1,Settings!$G:$G,0))=TRUE,
100-100*(BJ752-MINIFS(BJ:BJ,$E:$E,$E752))/(MAXIFS(BJ:BJ,$E:$E,$E752)-MINIFS(BJ:BJ,$E:$E,$E752)),
100*(BJ752-MINIFS(BJ:BJ,$E:$E,$E752))/(MAXIFS(BJ:BJ,$E:$E,$E752)-MINIFS(BJ:BJ,$E:$E,$E752))))</f>
        <v/>
      </c>
      <c r="DZ752" s="234"/>
      <c r="EA752" s="234"/>
      <c r="EB752" s="234" t="str">
        <f t="shared" si="8"/>
        <v/>
      </c>
      <c r="EC752" s="234" t="str">
        <f t="shared" si="9"/>
        <v/>
      </c>
      <c r="ED752" s="234" t="str">
        <f t="shared" si="10"/>
        <v/>
      </c>
      <c r="EE752" s="234" t="str">
        <f t="shared" si="11"/>
        <v/>
      </c>
      <c r="EF752" s="234" t="str">
        <f t="shared" si="12"/>
        <v/>
      </c>
      <c r="EG752" s="234" t="str">
        <f t="shared" si="13"/>
        <v/>
      </c>
      <c r="EH752" s="234"/>
      <c r="EI752" s="234"/>
      <c r="EJ752" s="234"/>
      <c r="EK752" s="234"/>
      <c r="EL752" s="234"/>
      <c r="EM752" s="234"/>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3" t="str">
        <f t="shared" si="14"/>
        <v/>
      </c>
      <c r="N753" s="49"/>
      <c r="O753" s="49"/>
      <c r="P753" s="49"/>
      <c r="Q753" s="49"/>
      <c r="R753" s="49"/>
      <c r="S753" s="222" t="str">
        <f>IFERROR(VLOOKUP(AF753, 'YOYO IR Scores'!A:C, 3, FALSE), "")
</f>
        <v/>
      </c>
      <c r="T753" s="49"/>
      <c r="U753" s="49"/>
      <c r="V753" s="49"/>
      <c r="W753" s="49"/>
      <c r="X753" s="224" t="str">
        <f t="shared" si="4"/>
        <v/>
      </c>
      <c r="Y753" s="225" t="str">
        <f t="shared" si="5"/>
        <v/>
      </c>
      <c r="Z753" s="225" t="str">
        <f t="shared" si="6"/>
        <v/>
      </c>
      <c r="AA753" s="224" t="str">
        <f t="shared" si="7"/>
        <v/>
      </c>
      <c r="AB753" s="223"/>
      <c r="AC753" s="223"/>
      <c r="AD753" s="223"/>
      <c r="AE753" s="223" t="str">
        <f>IFERROR(VLOOKUP(AF753, 'YOYO IR Scores'!A:C, 2, FALSE), "")</f>
        <v/>
      </c>
      <c r="AF753" s="223"/>
      <c r="AG753" s="223"/>
      <c r="AH753" s="223"/>
      <c r="AI753" s="223"/>
      <c r="AJ753" s="223"/>
      <c r="AK753" s="223"/>
      <c r="AL753" s="223"/>
      <c r="AM753" s="223"/>
      <c r="AN753" s="223"/>
      <c r="AO753" s="223"/>
      <c r="AP753" s="223"/>
      <c r="AQ753" s="223"/>
      <c r="AR753" s="223"/>
      <c r="AS753" s="223"/>
      <c r="AT753" s="223"/>
      <c r="AU753" s="223"/>
      <c r="AV753" s="223"/>
      <c r="AW753" s="223"/>
      <c r="AX753" s="223"/>
      <c r="AY753" s="223"/>
      <c r="AZ753" s="223"/>
      <c r="BA753" s="223"/>
      <c r="BB753" s="223"/>
      <c r="BC753" s="223"/>
      <c r="BD753" s="223"/>
      <c r="BE753" s="223"/>
      <c r="BF753" s="223"/>
      <c r="BG753" s="223"/>
      <c r="BH753" s="223"/>
      <c r="BI753" s="223"/>
      <c r="BJ753" s="223"/>
      <c r="BK753" s="223" t="str">
        <f t="array" ref="BK753">IF(J753="","",
IF(INDEX(Settings!$H:$H,MATCH(BY$1,Settings!$G:$G,0))=TRUE,
100-100*(J753-MIN(J:J))/(MAX(J:J)-MIN(J:J)),
100*(J753-MIN(J:J))/(MAX(J:J)-MIN(J:J))))</f>
        <v/>
      </c>
      <c r="BL753" s="223" t="str">
        <f t="array" ref="BL753">IF(J753="","",
IF(INDEX(Settings!$H:$H,MATCH(BY$1,Settings!$G:$G,0))=TRUE,
100-100*(J753-MINIFS(J:J,$E:$E,$E753))/(MAXIFS(J:J,$E:$E,$E753)-MINIFS(J:J,$E:$E,$E753)),
100*(J753-MINIFS(J:J,$E:$E,$E753))/(MAXIFS(J:J,$E:$E,$E753)-MINIFS(J:J,$E:$E,$E753))))</f>
        <v/>
      </c>
      <c r="BM753" s="223"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4" t="str">
        <f t="array" ref="BQ753">IF(J753="","",
IF(INDEX(Settings!$H:$H,MATCH(BY$1,Settings!$G:$G,0))=TRUE,
-1*(J753-AVERAGE(J:J))/STDEV(J:J),
(J753-AVERAGE(J:J))/STDEV(J:J)))</f>
        <v/>
      </c>
      <c r="BR753" s="224" t="str">
        <f>IFERROR(__xludf.DUMMYFUNCTION("IF(J753="""","""",
IF(INDEX(Settings!$H:$H,MATCH(BY$1,Settings!$G:$G,0))=TRUE,
-1*(J753-AVERAGEIFS(J:J,$E:$E,$E753))/STDEV(FILTER(J:J,$E:$E=$E753)),
(J753-AVERAGEIFS(J:J,$E:$E,$E753))/STDEV(FILTER(J:J,$E:$E=$E753))))"),"")</f>
        <v/>
      </c>
      <c r="BS753" s="224"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3" t="str">
        <f t="array" ref="BY753">IF(J753="","",
IF(INDEX(Settings!$H:$H,MATCH(BY$1,Settings!$G:$G,0))=TRUE,
100-100*(J753-MINIFS(J:J,$E:$E,$E753))/(MAXIFS(J:J,$E:$E,$E753)-MINIFS(J:J,$E:$E,$E753)),
100*(J753-MINIFS(J:J,$E:$E,$E753))/(MAXIFS(J:J,$E:$E,$E753)-MINIFS(J:J,$E:$E,$E753))))</f>
        <v/>
      </c>
      <c r="BZ753" s="223" t="str">
        <f t="array" ref="BZ753">IF(K753="","",
IF(INDEX(Settings!$H:$H,MATCH(BZ$1,Settings!$G:$G,0))=TRUE,
100-100*(K753-MINIFS(K:K,$E:$E,$E753))/(MAXIFS(K:K,$E:$E,$E753)-MINIFS(K:K,$E:$E,$E753)),
100*(K753-MINIFS(K:K,$E:$E,$E753))/(MAXIFS(K:K,$E:$E,$E753)-MINIFS(K:K,$E:$E,$E753))))</f>
        <v/>
      </c>
      <c r="CA753" s="223" t="str">
        <f t="array" ref="CA753">IF(L753="","",
IF(INDEX(Settings!$H:$H,MATCH(CA$1,Settings!$G:$G,0))=TRUE,
100-100*(L753-MINIFS(L:L,$E:$E,$E753))/(MAXIFS(L:L,$E:$E,$E753)-MINIFS(L:L,$E:$E,$E753)),
100*(L753-MINIFS(L:L,$E:$E,$E753))/(MAXIFS(L:L,$E:$E,$E753)-MINIFS(L:L,$E:$E,$E753))))</f>
        <v/>
      </c>
      <c r="CB753" s="223" t="str">
        <f t="array" ref="CB753">IF(M753="","",
IF(INDEX(Settings!$H:$H,MATCH(CB$1,Settings!$G:$G,0))=TRUE,
100-100*(M753-MINIFS(M:M,$E:$E,$E753))/(MAXIFS(M:M,$E:$E,$E753)-MINIFS(M:M,$E:$E,$E753)),
100*(M753-MINIFS(M:M,$E:$E,$E753))/(MAXIFS(M:M,$E:$E,$E753)-MINIFS(M:M,$E:$E,$E753))))</f>
        <v/>
      </c>
      <c r="CC753" s="223" t="str">
        <f t="array" ref="CC753">IF(N753="","",
IF(INDEX(Settings!$H:$H,MATCH(CC$1,Settings!$G:$G,0))=TRUE,
100-100*(N753-MINIFS(N:N,$E:$E,$E753))/(MAXIFS(N:N,$E:$E,$E753)-MINIFS(N:N,$E:$E,$E753)),
100*(N753-MINIFS(N:N,$E:$E,$E753))/(MAXIFS(N:N,$E:$E,$E753)-MINIFS(N:N,$E:$E,$E753))))</f>
        <v/>
      </c>
      <c r="CD753" s="223" t="str">
        <f t="array" ref="CD753">IF(O753="","",
IF(INDEX(Settings!$H:$H,MATCH(CD$1,Settings!$G:$G,0))=TRUE,
100-100*(O753-MINIFS(O:O,$E:$E,$E753))/(MAXIFS(O:O,$E:$E,$E753)-MINIFS(O:O,$E:$E,$E753)),
100*(O753-MINIFS(O:O,$E:$E,$E753))/(MAXIFS(O:O,$E:$E,$E753)-MINIFS(O:O,$E:$E,$E753))))</f>
        <v/>
      </c>
      <c r="CE753" s="223" t="str">
        <f t="array" ref="CE753">IF(P753="","",
IF(INDEX(Settings!$H:$H,MATCH(CE$1,Settings!$G:$G,0))=TRUE,
100-100*(P753-MINIFS(P:P,$E:$E,$E753))/(MAXIFS(P:P,$E:$E,$E753)-MINIFS(P:P,$E:$E,$E753)),
100*(P753-MINIFS(P:P,$E:$E,$E753))/(MAXIFS(P:P,$E:$E,$E753)-MINIFS(P:P,$E:$E,$E753))))</f>
        <v/>
      </c>
      <c r="CF753" s="223" t="str">
        <f t="array" ref="CF753">IF(Q753="","",
IF(INDEX(Settings!$H:$H,MATCH(CF$1,Settings!$G:$G,0))=TRUE,
100-100*(Q753-MINIFS(Q:Q,$E:$E,$E753))/(MAXIFS(Q:Q,$E:$E,$E753)-MINIFS(Q:Q,$E:$E,$E753)),
100*(Q753-MINIFS(Q:Q,$E:$E,$E753))/(MAXIFS(Q:Q,$E:$E,$E753)-MINIFS(Q:Q,$E:$E,$E753))))</f>
        <v/>
      </c>
      <c r="CG753" s="223" t="str">
        <f t="array" ref="CG753">IF(R753="","",
IF(INDEX(Settings!$H:$H,MATCH(CG$1,Settings!$G:$G,0))=TRUE,
100-100*(R753-MINIFS(R:R,$E:$E,$E753))/(MAXIFS(R:R,$E:$E,$E753)-MINIFS(R:R,$E:$E,$E753)),
100*(R753-MINIFS(R:R,$E:$E,$E753))/(MAXIFS(R:R,$E:$E,$E753)-MINIFS(R:R,$E:$E,$E753))))</f>
        <v/>
      </c>
      <c r="CH753" s="223" t="str">
        <f t="array" ref="CH753">IF(S753="","",
IF(INDEX(Settings!$H:$H,MATCH(CH$1,Settings!$G:$G,0))=TRUE,
100-100*(S753-MINIFS(S:S,$E:$E,$E753))/(MAXIFS(S:S,$E:$E,$E753)-MINIFS(S:S,$E:$E,$E753)),
100*(S753-MINIFS(S:S,$E:$E,$E753))/(MAXIFS(S:S,$E:$E,$E753)-MINIFS(S:S,$E:$E,$E753))))</f>
        <v/>
      </c>
      <c r="CI753" s="223" t="str">
        <f t="array" ref="CI753">IF(T753="","",
IF(INDEX(Settings!$H:$H,MATCH(CI$1,Settings!$G:$G,0))=TRUE,
100-100*(T753-MINIFS(T:T,$E:$E,$E753))/(MAXIFS(T:T,$E:$E,$E753)-MINIFS(T:T,$E:$E,$E753)),
100*(T753-MINIFS(T:T,$E:$E,$E753))/(MAXIFS(T:T,$E:$E,$E753)-MINIFS(T:T,$E:$E,$E753))))</f>
        <v/>
      </c>
      <c r="CJ753" s="223" t="str">
        <f t="array" ref="CJ753">IF(U753="","",
IF(INDEX(Settings!$H:$H,MATCH(CJ$1,Settings!$G:$G,0))=TRUE,
100-100*(U753-MINIFS(U:U,$E:$E,$E753))/(MAXIFS(U:U,$E:$E,$E753)-MINIFS(U:U,$E:$E,$E753)),
100*(U753-MINIFS(U:U,$E:$E,$E753))/(MAXIFS(U:U,$E:$E,$E753)-MINIFS(U:U,$E:$E,$E753))))</f>
        <v/>
      </c>
      <c r="CK753" s="223" t="str">
        <f t="array" ref="CK753">IF(V753="","",
IF(INDEX(Settings!$H:$H,MATCH(CK$1,Settings!$G:$G,0))=TRUE,
100-100*(V753-MINIFS(V:V,$E:$E,$E753))/(MAXIFS(V:V,$E:$E,$E753)-MINIFS(V:V,$E:$E,$E753)),
100*(V753-MINIFS(V:V,$E:$E,$E753))/(MAXIFS(V:V,$E:$E,$E753)-MINIFS(V:V,$E:$E,$E753))))</f>
        <v/>
      </c>
      <c r="CL753" s="223" t="str">
        <f t="array" ref="CL753">IF(W753="","",
IF(INDEX(Settings!$H:$H,MATCH(CL$1,Settings!$G:$G,0))=TRUE,
100-100*(W753-MINIFS(W:W,$E:$E,$E753))/(MAXIFS(W:W,$E:$E,$E753)-MINIFS(W:W,$E:$E,$E753)),
100*(W753-MINIFS(W:W,$E:$E,$E753))/(MAXIFS(W:W,$E:$E,$E753)-MINIFS(W:W,$E:$E,$E753))))</f>
        <v/>
      </c>
      <c r="CM753" s="223" t="str">
        <f t="array" ref="CM753">IF(X753="","",
IF(INDEX(Settings!$H:$H,MATCH(CM$1,Settings!$G:$G,0))=TRUE,
100-100*(X753-MINIFS(X:X,$E:$E,$E753))/(MAXIFS(X:X,$E:$E,$E753)-MINIFS(X:X,$E:$E,$E753)),
100*(X753-MINIFS(X:X,$E:$E,$E753))/(MAXIFS(X:X,$E:$E,$E753)-MINIFS(X:X,$E:$E,$E753))))</f>
        <v/>
      </c>
      <c r="CN753" s="223" t="str">
        <f t="array" ref="CN753">IF(Y753="","",
IF(INDEX(Settings!$H:$H,MATCH(CN$1,Settings!$G:$G,0))=TRUE,
100-100*(Y753-MINIFS(Y:Y,$E:$E,$E753))/(MAXIFS(Y:Y,$E:$E,$E753)-MINIFS(Y:Y,$E:$E,$E753)),
100*(Y753-MINIFS(Y:Y,$E:$E,$E753))/(MAXIFS(Y:Y,$E:$E,$E753)-MINIFS(Y:Y,$E:$E,$E753))))</f>
        <v/>
      </c>
      <c r="CO753" s="223" t="str">
        <f t="array" ref="CO753">IF(Z753="","",
IF(INDEX(Settings!$H:$H,MATCH(CO$1,Settings!$G:$G,0))=TRUE,
100-100*(Z753-MINIFS(Z:Z,$E:$E,$E753))/(MAXIFS(Z:Z,$E:$E,$E753)-MINIFS(Z:Z,$E:$E,$E753)),
100*(Z753-MINIFS(Z:Z,$E:$E,$E753))/(MAXIFS(Z:Z,$E:$E,$E753)-MINIFS(Z:Z,$E:$E,$E753))))</f>
        <v/>
      </c>
      <c r="CP753" s="223" t="str">
        <f t="array" ref="CP753">IF(AA753="","",
IF(INDEX(Settings!$H:$H,MATCH(CP$1,Settings!$G:$G,0))=TRUE,
100-100*(AA753-MINIFS(AA:AA,$E:$E,$E753))/(MAXIFS(AA:AA,$E:$E,$E753)-MINIFS(AA:AA,$E:$E,$E753)),
100*(AA753-MINIFS(AA:AA,$E:$E,$E753))/(MAXIFS(AA:AA,$E:$E,$E753)-MINIFS(AA:AA,$E:$E,$E753))))</f>
        <v/>
      </c>
      <c r="CQ753" s="223" t="str">
        <f t="array" ref="CQ753">IF(AB753="","",
IF(INDEX(Settings!$H:$H,MATCH(CQ$1,Settings!$G:$G,0))=TRUE,
100-100*(AB753-MINIFS(AB:AB,$E:$E,$E753))/(MAXIFS(AB:AB,$E:$E,$E753)-MINIFS(AB:AB,$E:$E,$E753)),
100*(AB753-MINIFS(AB:AB,$E:$E,$E753))/(MAXIFS(AB:AB,$E:$E,$E753)-MINIFS(AB:AB,$E:$E,$E753))))</f>
        <v/>
      </c>
      <c r="CR753" s="223" t="str">
        <f t="array" ref="CR753">IF(AC753="","",
IF(INDEX(Settings!$H:$H,MATCH(CR$1,Settings!$G:$G,0))=TRUE,
100-100*(AC753-MINIFS(AC:AC,$E:$E,$E753))/(MAXIFS(AC:AC,$E:$E,$E753)-MINIFS(AC:AC,$E:$E,$E753)),
100*(AC753-MINIFS(AC:AC,$E:$E,$E753))/(MAXIFS(AC:AC,$E:$E,$E753)-MINIFS(AC:AC,$E:$E,$E753))))</f>
        <v/>
      </c>
      <c r="CS753" s="223" t="str">
        <f t="array" ref="CS753">IF(AD753="","",
IF(INDEX(Settings!$H:$H,MATCH(CS$1,Settings!$G:$G,0))=TRUE,
100-100*(AD753-MINIFS(AD:AD,$E:$E,$E753))/(MAXIFS(AD:AD,$E:$E,$E753)-MINIFS(AD:AD,$E:$E,$E753)),
100*(AD753-MINIFS(AD:AD,$E:$E,$E753))/(MAXIFS(AD:AD,$E:$E,$E753)-MINIFS(AD:AD,$E:$E,$E753))))</f>
        <v/>
      </c>
      <c r="CT753" s="223" t="str">
        <f t="array" ref="CT753">IF(AE753="","",
IF(INDEX(Settings!$H:$H,MATCH(CT$1,Settings!$G:$G,0))=TRUE,
100-100*(AE753-MINIFS(AE:AE,$E:$E,$E753))/(MAXIFS(AE:AE,$E:$E,$E753)-MINIFS(AE:AE,$E:$E,$E753)),
100*(AE753-MINIFS(AE:AE,$E:$E,$E753))/(MAXIFS(AE:AE,$E:$E,$E753)-MINIFS(AE:AE,$E:$E,$E753))))</f>
        <v/>
      </c>
      <c r="CU753" s="223" t="str">
        <f t="array" ref="CU753">IF(AF753="","",
IF(INDEX(Settings!$H:$H,MATCH(CU$1,Settings!$G:$G,0))=TRUE,
100-100*(AF753-MINIFS(AF:AF,$E:$E,$E753))/(MAXIFS(AF:AF,$E:$E,$E753)-MINIFS(AF:AF,$E:$E,$E753)),
100*(AF753-MINIFS(AF:AF,$E:$E,$E753))/(MAXIFS(AF:AF,$E:$E,$E753)-MINIFS(AF:AF,$E:$E,$E753))))</f>
        <v/>
      </c>
      <c r="CV753" s="223" t="str">
        <f t="array" ref="CV753">IF(AG753="","",
IF(INDEX(Settings!$H:$H,MATCH(CV$1,Settings!$G:$G,0))=TRUE,
100-100*(AG753-MINIFS(AG:AG,$E:$E,$E753))/(MAXIFS(AG:AG,$E:$E,$E753)-MINIFS(AG:AG,$E:$E,$E753)),
100*(AG753-MINIFS(AG:AG,$E:$E,$E753))/(MAXIFS(AG:AG,$E:$E,$E753)-MINIFS(AG:AG,$E:$E,$E753))))</f>
        <v/>
      </c>
      <c r="CW753" s="223" t="str">
        <f t="array" ref="CW753">IF(AH753="","",
IF(INDEX(Settings!$H:$H,MATCH(CW$1,Settings!$G:$G,0))=TRUE,
100-100*(AH753-MINIFS(AH:AH,$E:$E,$E753))/(MAXIFS(AH:AH,$E:$E,$E753)-MINIFS(AH:AH,$E:$E,$E753)),
100*(AH753-MINIFS(AH:AH,$E:$E,$E753))/(MAXIFS(AH:AH,$E:$E,$E753)-MINIFS(AH:AH,$E:$E,$E753))))</f>
        <v/>
      </c>
      <c r="CX753" s="223" t="str">
        <f t="array" ref="CX753">IF(AI753="","",
IF(INDEX(Settings!$H:$H,MATCH(CX$1,Settings!$G:$G,0))=TRUE,
100-100*(AI753-MINIFS(AI:AI,$E:$E,$E753))/(MAXIFS(AI:AI,$E:$E,$E753)-MINIFS(AI:AI,$E:$E,$E753)),
100*(AI753-MINIFS(AI:AI,$E:$E,$E753))/(MAXIFS(AI:AI,$E:$E,$E753)-MINIFS(AI:AI,$E:$E,$E753))))</f>
        <v/>
      </c>
      <c r="CY753" s="223" t="str">
        <f t="array" ref="CY753">IF(AJ753="","",
IF(INDEX(Settings!$H:$H,MATCH(CY$1,Settings!$G:$G,0))=TRUE,
100-100*(AJ753-MINIFS(AJ:AJ,$E:$E,$E753))/(MAXIFS(AJ:AJ,$E:$E,$E753)-MINIFS(AJ:AJ,$E:$E,$E753)),
100*(AJ753-MINIFS(AJ:AJ,$E:$E,$E753))/(MAXIFS(AJ:AJ,$E:$E,$E753)-MINIFS(AJ:AJ,$E:$E,$E753))))</f>
        <v/>
      </c>
      <c r="CZ753" s="223" t="str">
        <f t="array" ref="CZ753">IF(AK753="","",
IF(INDEX(Settings!$H:$H,MATCH(CZ$1,Settings!$G:$G,0))=TRUE,
100-100*(AK753-MINIFS(AK:AK,$E:$E,$E753))/(MAXIFS(AK:AK,$E:$E,$E753)-MINIFS(AK:AK,$E:$E,$E753)),
100*(AK753-MINIFS(AK:AK,$E:$E,$E753))/(MAXIFS(AK:AK,$E:$E,$E753)-MINIFS(AK:AK,$E:$E,$E753))))</f>
        <v/>
      </c>
      <c r="DA753" s="223" t="str">
        <f t="array" ref="DA753">IF(AL753="","",
IF(INDEX(Settings!$H:$H,MATCH(DA$1,Settings!$G:$G,0))=TRUE,
100-100*(AL753-MINIFS(AL:AL,$E:$E,$E753))/(MAXIFS(AL:AL,$E:$E,$E753)-MINIFS(AL:AL,$E:$E,$E753)),
100*(AL753-MINIFS(AL:AL,$E:$E,$E753))/(MAXIFS(AL:AL,$E:$E,$E753)-MINIFS(AL:AL,$E:$E,$E753))))</f>
        <v/>
      </c>
      <c r="DB753" s="223" t="str">
        <f t="array" ref="DB753">IF(AM753="","",
IF(INDEX(Settings!$H:$H,MATCH(DB$1,Settings!$G:$G,0))=TRUE,
100-100*(AM753-MINIFS(AM:AM,$E:$E,$E753))/(MAXIFS(AM:AM,$E:$E,$E753)-MINIFS(AM:AM,$E:$E,$E753)),
100*(AM753-MINIFS(AM:AM,$E:$E,$E753))/(MAXIFS(AM:AM,$E:$E,$E753)-MINIFS(AM:AM,$E:$E,$E753))))</f>
        <v/>
      </c>
      <c r="DC753" s="223" t="str">
        <f t="array" ref="DC753">IF(AN753="","",
IF(INDEX(Settings!$H:$H,MATCH(DC$1,Settings!$G:$G,0))=TRUE,
100-100*(AN753-MINIFS(AN:AN,$E:$E,$E753))/(MAXIFS(AN:AN,$E:$E,$E753)-MINIFS(AN:AN,$E:$E,$E753)),
100*(AN753-MINIFS(AN:AN,$E:$E,$E753))/(MAXIFS(AN:AN,$E:$E,$E753)-MINIFS(AN:AN,$E:$E,$E753))))</f>
        <v/>
      </c>
      <c r="DD753" s="223" t="str">
        <f t="array" ref="DD753">IF(AO753="","",
IF(INDEX(Settings!$H:$H,MATCH(DD$1,Settings!$G:$G,0))=TRUE,
100-100*(AO753-MINIFS(AO:AO,$E:$E,$E753))/(MAXIFS(AO:AO,$E:$E,$E753)-MINIFS(AO:AO,$E:$E,$E753)),
100*(AO753-MINIFS(AO:AO,$E:$E,$E753))/(MAXIFS(AO:AO,$E:$E,$E753)-MINIFS(AO:AO,$E:$E,$E753))))</f>
        <v/>
      </c>
      <c r="DE753" s="223" t="str">
        <f t="array" ref="DE753">IF(AP753="","",
IF(INDEX(Settings!$H:$H,MATCH(DE$1,Settings!$G:$G,0))=TRUE,
100-100*(AP753-MINIFS(AP:AP,$E:$E,$E753))/(MAXIFS(AP:AP,$E:$E,$E753)-MINIFS(AP:AP,$E:$E,$E753)),
100*(AP753-MINIFS(AP:AP,$E:$E,$E753))/(MAXIFS(AP:AP,$E:$E,$E753)-MINIFS(AP:AP,$E:$E,$E753))))</f>
        <v/>
      </c>
      <c r="DF753" s="223" t="str">
        <f t="array" ref="DF753">IF(AQ753="","",
IF(INDEX(Settings!$H:$H,MATCH(DF$1,Settings!$G:$G,0))=TRUE,
100-100*(AQ753-MINIFS(AQ:AQ,$E:$E,$E753))/(MAXIFS(AQ:AQ,$E:$E,$E753)-MINIFS(AQ:AQ,$E:$E,$E753)),
100*(AQ753-MINIFS(AQ:AQ,$E:$E,$E753))/(MAXIFS(AQ:AQ,$E:$E,$E753)-MINIFS(AQ:AQ,$E:$E,$E753))))</f>
        <v/>
      </c>
      <c r="DG753" s="223" t="str">
        <f t="array" ref="DG753">IF(AR753="","",
IF(INDEX(Settings!$H:$H,MATCH(DG$1,Settings!$G:$G,0))=TRUE,
100-100*(AR753-MINIFS(AR:AR,$E:$E,$E753))/(MAXIFS(AR:AR,$E:$E,$E753)-MINIFS(AR:AR,$E:$E,$E753)),
100*(AR753-MINIFS(AR:AR,$E:$E,$E753))/(MAXIFS(AR:AR,$E:$E,$E753)-MINIFS(AR:AR,$E:$E,$E753))))</f>
        <v/>
      </c>
      <c r="DH753" s="223" t="str">
        <f t="array" ref="DH753">IF(AS753="","",
IF(INDEX(Settings!$H:$H,MATCH(DH$1,Settings!$G:$G,0))=TRUE,
100-100*(AS753-MINIFS(AS:AS,$E:$E,$E753))/(MAXIFS(AS:AS,$E:$E,$E753)-MINIFS(AS:AS,$E:$E,$E753)),
100*(AS753-MINIFS(AS:AS,$E:$E,$E753))/(MAXIFS(AS:AS,$E:$E,$E753)-MINIFS(AS:AS,$E:$E,$E753))))</f>
        <v/>
      </c>
      <c r="DI753" s="223" t="str">
        <f t="array" ref="DI753">IF(AT753="","",
IF(INDEX(Settings!$H:$H,MATCH(DI$1,Settings!$G:$G,0))=TRUE,
100-100*(AT753-MINIFS(AT:AT,$E:$E,$E753))/(MAXIFS(AT:AT,$E:$E,$E753)-MINIFS(AT:AT,$E:$E,$E753)),
100*(AT753-MINIFS(AT:AT,$E:$E,$E753))/(MAXIFS(AT:AT,$E:$E,$E753)-MINIFS(AT:AT,$E:$E,$E753))))</f>
        <v/>
      </c>
      <c r="DJ753" s="223" t="str">
        <f t="array" ref="DJ753">IF(AU753="","",
IF(INDEX(Settings!$H:$H,MATCH(DJ$1,Settings!$G:$G,0))=TRUE,
100-100*(AU753-MINIFS(AU:AU,$E:$E,$E753))/(MAXIFS(AU:AU,$E:$E,$E753)-MINIFS(AU:AU,$E:$E,$E753)),
100*(AU753-MINIFS(AU:AU,$E:$E,$E753))/(MAXIFS(AU:AU,$E:$E,$E753)-MINIFS(AU:AU,$E:$E,$E753))))</f>
        <v/>
      </c>
      <c r="DK753" s="223" t="str">
        <f t="array" ref="DK753">IF(AV753="","",
IF(INDEX(Settings!$H:$H,MATCH(DK$1,Settings!$G:$G,0))=TRUE,
100-100*(AV753-MINIFS(AV:AV,$E:$E,$E753))/(MAXIFS(AV:AV,$E:$E,$E753)-MINIFS(AV:AV,$E:$E,$E753)),
100*(AV753-MINIFS(AV:AV,$E:$E,$E753))/(MAXIFS(AV:AV,$E:$E,$E753)-MINIFS(AV:AV,$E:$E,$E753))))</f>
        <v/>
      </c>
      <c r="DL753" s="223" t="str">
        <f t="array" ref="DL753">IF(AW753="","",
IF(INDEX(Settings!$H:$H,MATCH(DL$1,Settings!$G:$G,0))=TRUE,
100-100*(AW753-MINIFS(AW:AW,$E:$E,$E753))/(MAXIFS(AW:AW,$E:$E,$E753)-MINIFS(AW:AW,$E:$E,$E753)),
100*(AW753-MINIFS(AW:AW,$E:$E,$E753))/(MAXIFS(AW:AW,$E:$E,$E753)-MINIFS(AW:AW,$E:$E,$E753))))</f>
        <v/>
      </c>
      <c r="DM753" s="223" t="str">
        <f t="array" ref="DM753">IF(AX753="","",
IF(INDEX(Settings!$H:$H,MATCH(DM$1,Settings!$G:$G,0))=TRUE,
100-100*(AX753-MINIFS(AX:AX,$E:$E,$E753))/(MAXIFS(AX:AX,$E:$E,$E753)-MINIFS(AX:AX,$E:$E,$E753)),
100*(AX753-MINIFS(AX:AX,$E:$E,$E753))/(MAXIFS(AX:AX,$E:$E,$E753)-MINIFS(AX:AX,$E:$E,$E753))))</f>
        <v/>
      </c>
      <c r="DN753" s="223" t="str">
        <f t="array" ref="DN753">IF(AY753="","",
IF(INDEX(Settings!$H:$H,MATCH(DN$1,Settings!$G:$G,0))=TRUE,
100-100*(AY753-MINIFS(AY:AY,$E:$E,$E753))/(MAXIFS(AY:AY,$E:$E,$E753)-MINIFS(AY:AY,$E:$E,$E753)),
100*(AY753-MINIFS(AY:AY,$E:$E,$E753))/(MAXIFS(AY:AY,$E:$E,$E753)-MINIFS(AY:AY,$E:$E,$E753))))</f>
        <v/>
      </c>
      <c r="DO753" s="223" t="str">
        <f t="array" ref="DO753">IF(AZ753="","",
IF(INDEX(Settings!$H:$H,MATCH(DO$1,Settings!$G:$G,0))=TRUE,
100-100*(AZ753-MINIFS(AZ:AZ,$E:$E,$E753))/(MAXIFS(AZ:AZ,$E:$E,$E753)-MINIFS(AZ:AZ,$E:$E,$E753)),
100*(AZ753-MINIFS(AZ:AZ,$E:$E,$E753))/(MAXIFS(AZ:AZ,$E:$E,$E753)-MINIFS(AZ:AZ,$E:$E,$E753))))</f>
        <v/>
      </c>
      <c r="DP753" s="223" t="str">
        <f t="array" ref="DP753">IF(BA753="","",
IF(INDEX(Settings!$H:$H,MATCH(DP$1,Settings!$G:$G,0))=TRUE,
100-100*(BA753-MINIFS(BA:BA,$E:$E,$E753))/(MAXIFS(BA:BA,$E:$E,$E753)-MINIFS(BA:BA,$E:$E,$E753)),
100*(BA753-MINIFS(BA:BA,$E:$E,$E753))/(MAXIFS(BA:BA,$E:$E,$E753)-MINIFS(BA:BA,$E:$E,$E753))))</f>
        <v/>
      </c>
      <c r="DQ753" s="223" t="str">
        <f t="array" ref="DQ753">IF(BB753="","",
IF(INDEX(Settings!$H:$H,MATCH(DQ$1,Settings!$G:$G,0))=TRUE,
100-100*(BB753-MINIFS(BB:BB,$E:$E,$E753))/(MAXIFS(BB:BB,$E:$E,$E753)-MINIFS(BB:BB,$E:$E,$E753)),
100*(BB753-MINIFS(BB:BB,$E:$E,$E753))/(MAXIFS(BB:BB,$E:$E,$E753)-MINIFS(BB:BB,$E:$E,$E753))))</f>
        <v/>
      </c>
      <c r="DR753" s="223" t="str">
        <f t="array" ref="DR753">IF(BC753="","",
IF(INDEX(Settings!$H:$H,MATCH(DR$1,Settings!$G:$G,0))=TRUE,
100-100*(BC753-MINIFS(BC:BC,$E:$E,$E753))/(MAXIFS(BC:BC,$E:$E,$E753)-MINIFS(BC:BC,$E:$E,$E753)),
100*(BC753-MINIFS(BC:BC,$E:$E,$E753))/(MAXIFS(BC:BC,$E:$E,$E753)-MINIFS(BC:BC,$E:$E,$E753))))</f>
        <v/>
      </c>
      <c r="DS753" s="223" t="str">
        <f t="array" ref="DS753">IF(BD753="","",
IF(INDEX(Settings!$H:$H,MATCH(DS$1,Settings!$G:$G,0))=TRUE,
100-100*(BD753-MINIFS(BD:BD,$E:$E,$E753))/(MAXIFS(BD:BD,$E:$E,$E753)-MINIFS(BD:BD,$E:$E,$E753)),
100*(BD753-MINIFS(BD:BD,$E:$E,$E753))/(MAXIFS(BD:BD,$E:$E,$E753)-MINIFS(BD:BD,$E:$E,$E753))))</f>
        <v/>
      </c>
      <c r="DT753" s="223" t="str">
        <f t="array" ref="DT753">IF(BE753="","",
IF(INDEX(Settings!$H:$H,MATCH(DT$1,Settings!$G:$G,0))=TRUE,
100-100*(BE753-MINIFS(BE:BE,$E:$E,$E753))/(MAXIFS(BE:BE,$E:$E,$E753)-MINIFS(BE:BE,$E:$E,$E753)),
100*(BE753-MINIFS(BE:BE,$E:$E,$E753))/(MAXIFS(BE:BE,$E:$E,$E753)-MINIFS(BE:BE,$E:$E,$E753))))</f>
        <v/>
      </c>
      <c r="DU753" s="223" t="str">
        <f t="array" ref="DU753">IF(BF753="","",
IF(INDEX(Settings!$H:$H,MATCH(DU$1,Settings!$G:$G,0))=TRUE,
100-100*(BF753-MINIFS(BF:BF,$E:$E,$E753))/(MAXIFS(BF:BF,$E:$E,$E753)-MINIFS(BF:BF,$E:$E,$E753)),
100*(BF753-MINIFS(BF:BF,$E:$E,$E753))/(MAXIFS(BF:BF,$E:$E,$E753)-MINIFS(BF:BF,$E:$E,$E753))))</f>
        <v/>
      </c>
      <c r="DV753" s="223" t="str">
        <f t="array" ref="DV753">IF(BG753="","",
IF(INDEX(Settings!$H:$H,MATCH(DV$1,Settings!$G:$G,0))=TRUE,
100-100*(BG753-MINIFS(BG:BG,$E:$E,$E753))/(MAXIFS(BG:BG,$E:$E,$E753)-MINIFS(BG:BG,$E:$E,$E753)),
100*(BG753-MINIFS(BG:BG,$E:$E,$E753))/(MAXIFS(BG:BG,$E:$E,$E753)-MINIFS(BG:BG,$E:$E,$E753))))</f>
        <v/>
      </c>
      <c r="DW753" s="223" t="str">
        <f t="array" ref="DW753">IF(BH753="","",
IF(INDEX(Settings!$H:$H,MATCH(DW$1,Settings!$G:$G,0))=TRUE,
100-100*(BH753-MINIFS(BH:BH,$E:$E,$E753))/(MAXIFS(BH:BH,$E:$E,$E753)-MINIFS(BH:BH,$E:$E,$E753)),
100*(BH753-MINIFS(BH:BH,$E:$E,$E753))/(MAXIFS(BH:BH,$E:$E,$E753)-MINIFS(BH:BH,$E:$E,$E753))))</f>
        <v/>
      </c>
      <c r="DX753" s="223" t="str">
        <f t="array" ref="DX753">IF(BI753="","",
IF(INDEX(Settings!$H:$H,MATCH(DX$1,Settings!$G:$G,0))=TRUE,
100-100*(BI753-MINIFS(BI:BI,$E:$E,$E753))/(MAXIFS(BI:BI,$E:$E,$E753)-MINIFS(BI:BI,$E:$E,$E753)),
100*(BI753-MINIFS(BI:BI,$E:$E,$E753))/(MAXIFS(BI:BI,$E:$E,$E753)-MINIFS(BI:BI,$E:$E,$E753))))</f>
        <v/>
      </c>
      <c r="DY753" s="223" t="str">
        <f t="array" ref="DY753">IF(BJ753="","",
IF(INDEX(Settings!$H:$H,MATCH(DY$1,Settings!$G:$G,0))=TRUE,
100-100*(BJ753-MINIFS(BJ:BJ,$E:$E,$E753))/(MAXIFS(BJ:BJ,$E:$E,$E753)-MINIFS(BJ:BJ,$E:$E,$E753)),
100*(BJ753-MINIFS(BJ:BJ,$E:$E,$E753))/(MAXIFS(BJ:BJ,$E:$E,$E753)-MINIFS(BJ:BJ,$E:$E,$E753))))</f>
        <v/>
      </c>
      <c r="DZ753" s="225"/>
      <c r="EA753" s="225"/>
      <c r="EB753" s="225" t="str">
        <f t="shared" si="8"/>
        <v/>
      </c>
      <c r="EC753" s="225" t="str">
        <f t="shared" si="9"/>
        <v/>
      </c>
      <c r="ED753" s="225" t="str">
        <f t="shared" si="10"/>
        <v/>
      </c>
      <c r="EE753" s="225" t="str">
        <f t="shared" si="11"/>
        <v/>
      </c>
      <c r="EF753" s="225" t="str">
        <f t="shared" si="12"/>
        <v/>
      </c>
      <c r="EG753" s="225" t="str">
        <f t="shared" si="13"/>
        <v/>
      </c>
      <c r="EH753" s="225"/>
      <c r="EI753" s="225"/>
      <c r="EJ753" s="225"/>
      <c r="EK753" s="225"/>
      <c r="EL753" s="225"/>
      <c r="EM753" s="225"/>
    </row>
    <row r="754">
      <c r="A754" s="231"/>
      <c r="B754" s="231"/>
      <c r="C754" s="231"/>
      <c r="D754" s="231" t="str">
        <f t="array" ref="D754">IFERROR(INDEX(Profiles!$B:$B,MATCH($A754,Profiles!$A:$A,0)),"")</f>
        <v/>
      </c>
      <c r="E754" s="231"/>
      <c r="F754" s="231"/>
      <c r="G754" s="231"/>
      <c r="H754" s="231"/>
      <c r="I754" s="231" t="str">
        <f>IF(A754="","",IF(Settings!$N$3="DATE",F754&amp;": "&amp;TEXT(B754,"M/DD/YY"),F754&amp;": "&amp;H754))</f>
        <v/>
      </c>
      <c r="J754" s="231"/>
      <c r="K754" s="231"/>
      <c r="L754" s="231"/>
      <c r="M754" s="232" t="str">
        <f t="shared" si="14"/>
        <v/>
      </c>
      <c r="N754" s="231"/>
      <c r="O754" s="231"/>
      <c r="P754" s="231"/>
      <c r="Q754" s="231"/>
      <c r="R754" s="231"/>
      <c r="S754" s="230" t="str">
        <f>IFERROR(VLOOKUP(AF754, 'YOYO IR Scores'!A:C, 3, FALSE), "")
</f>
        <v/>
      </c>
      <c r="T754" s="231"/>
      <c r="U754" s="231"/>
      <c r="V754" s="231"/>
      <c r="W754" s="231"/>
      <c r="X754" s="233" t="str">
        <f t="shared" si="4"/>
        <v/>
      </c>
      <c r="Y754" s="234" t="str">
        <f t="shared" si="5"/>
        <v/>
      </c>
      <c r="Z754" s="234" t="str">
        <f t="shared" si="6"/>
        <v/>
      </c>
      <c r="AA754" s="233" t="str">
        <f t="shared" si="7"/>
        <v/>
      </c>
      <c r="AB754" s="232"/>
      <c r="AC754" s="232"/>
      <c r="AD754" s="232"/>
      <c r="AE754" s="232" t="str">
        <f>IFERROR(VLOOKUP(AF754, 'YOYO IR Scores'!A:C, 2, FALSE), "")</f>
        <v/>
      </c>
      <c r="AF754" s="232"/>
      <c r="AG754" s="23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c r="BD754" s="232"/>
      <c r="BE754" s="232"/>
      <c r="BF754" s="232"/>
      <c r="BG754" s="232"/>
      <c r="BH754" s="232"/>
      <c r="BI754" s="232"/>
      <c r="BJ754" s="232"/>
      <c r="BK754" s="232" t="str">
        <f t="array" ref="BK754">IF(J754="","",
IF(INDEX(Settings!$H:$H,MATCH(BY$1,Settings!$G:$G,0))=TRUE,
100-100*(J754-MIN(J:J))/(MAX(J:J)-MIN(J:J)),
100*(J754-MIN(J:J))/(MAX(J:J)-MIN(J:J))))</f>
        <v/>
      </c>
      <c r="BL754" s="232" t="str">
        <f t="array" ref="BL754">IF(J754="","",
IF(INDEX(Settings!$H:$H,MATCH(BY$1,Settings!$G:$G,0))=TRUE,
100-100*(J754-MINIFS(J:J,$E:$E,$E754))/(MAXIFS(J:J,$E:$E,$E754)-MINIFS(J:J,$E:$E,$E754)),
100*(J754-MINIFS(J:J,$E:$E,$E754))/(MAXIFS(J:J,$E:$E,$E754)-MINIFS(J:J,$E:$E,$E754))))</f>
        <v/>
      </c>
      <c r="BM754" s="232" t="str">
        <f t="array" ref="BM754">IF(J754="","",
IF(INDEX(Settings!$H:$H,MATCH(BY$1,Settings!$G:$G,0))=TRUE,
100-100*(J754-MINIFS(J:J,$E:$E,$E754,$I:$I,$I754))/(MAXIFS(J:J,$E:$E,$E754,$I:$I,$I754)-MINIFS(J:J,$E:$E,$E754,$I:$I,$I754)),
100*(J754-MINIFS(J:J,$E:$E,$E754,$I:$I,$I754))/(MAXIFS(J:J,$E:$E,$E754,$I:$I,$I754)-MINIFS(J:J,$E:$E,$E754,$I:$I,$I754))))</f>
        <v/>
      </c>
      <c r="BN754" s="231" t="str">
        <f t="array" ref="BN754">IF(J754="","",
IF(INDEX(Settings!$H:$H,MATCH(BY$1,Settings!$G:$G,0))=TRUE,
100-100*PERCENTRANK(J:J,J754),
100*PERCENTRANK(J:J,J754)))</f>
        <v/>
      </c>
      <c r="BO754" s="231" t="str">
        <f>IFERROR(__xludf.DUMMYFUNCTION("IF(J754="""","""",
IF(INDEX(Settings!$H:$H,MATCH(BY$1,Settings!$G:$G,0))=TRUE,
100-100*PERCENTRANK(FILTER(J:J,$E:$E=$E754),J754),
100*PERCENTRANK(FILTER(J:J,$E:$E=$E754),J754)))"),"")</f>
        <v/>
      </c>
      <c r="BP754" s="231" t="str">
        <f>IFERROR(__xludf.DUMMYFUNCTION("IF(J754="""","""",
IF(INDEX(Settings!$H:$H,MATCH(BY$1,Settings!$G:$G,0))=TRUE,
100-100*PERCENTRANK(FILTER(J:J,$E:$E=$E754,$I:$I=$I754),J754),
100*PERCENTRANK(FILTER(J:J,$E:$E=$E754,$I:$I=$I754),J754)))"),"")</f>
        <v/>
      </c>
      <c r="BQ754" s="233" t="str">
        <f t="array" ref="BQ754">IF(J754="","",
IF(INDEX(Settings!$H:$H,MATCH(BY$1,Settings!$G:$G,0))=TRUE,
-1*(J754-AVERAGE(J:J))/STDEV(J:J),
(J754-AVERAGE(J:J))/STDEV(J:J)))</f>
        <v/>
      </c>
      <c r="BR754" s="233" t="str">
        <f>IFERROR(__xludf.DUMMYFUNCTION("IF(J754="""","""",
IF(INDEX(Settings!$H:$H,MATCH(BY$1,Settings!$G:$G,0))=TRUE,
-1*(J754-AVERAGEIFS(J:J,$E:$E,$E754))/STDEV(FILTER(J:J,$E:$E=$E754)),
(J754-AVERAGEIFS(J:J,$E:$E,$E754))/STDEV(FILTER(J:J,$E:$E=$E754))))"),"")</f>
        <v/>
      </c>
      <c r="BS754" s="233"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1"/>
      <c r="BX754" s="231"/>
      <c r="BY754" s="232" t="str">
        <f t="array" ref="BY754">IF(J754="","",
IF(INDEX(Settings!$H:$H,MATCH(BY$1,Settings!$G:$G,0))=TRUE,
100-100*(J754-MINIFS(J:J,$E:$E,$E754))/(MAXIFS(J:J,$E:$E,$E754)-MINIFS(J:J,$E:$E,$E754)),
100*(J754-MINIFS(J:J,$E:$E,$E754))/(MAXIFS(J:J,$E:$E,$E754)-MINIFS(J:J,$E:$E,$E754))))</f>
        <v/>
      </c>
      <c r="BZ754" s="232" t="str">
        <f t="array" ref="BZ754">IF(K754="","",
IF(INDEX(Settings!$H:$H,MATCH(BZ$1,Settings!$G:$G,0))=TRUE,
100-100*(K754-MINIFS(K:K,$E:$E,$E754))/(MAXIFS(K:K,$E:$E,$E754)-MINIFS(K:K,$E:$E,$E754)),
100*(K754-MINIFS(K:K,$E:$E,$E754))/(MAXIFS(K:K,$E:$E,$E754)-MINIFS(K:K,$E:$E,$E754))))</f>
        <v/>
      </c>
      <c r="CA754" s="232" t="str">
        <f t="array" ref="CA754">IF(L754="","",
IF(INDEX(Settings!$H:$H,MATCH(CA$1,Settings!$G:$G,0))=TRUE,
100-100*(L754-MINIFS(L:L,$E:$E,$E754))/(MAXIFS(L:L,$E:$E,$E754)-MINIFS(L:L,$E:$E,$E754)),
100*(L754-MINIFS(L:L,$E:$E,$E754))/(MAXIFS(L:L,$E:$E,$E754)-MINIFS(L:L,$E:$E,$E754))))</f>
        <v/>
      </c>
      <c r="CB754" s="232" t="str">
        <f t="array" ref="CB754">IF(M754="","",
IF(INDEX(Settings!$H:$H,MATCH(CB$1,Settings!$G:$G,0))=TRUE,
100-100*(M754-MINIFS(M:M,$E:$E,$E754))/(MAXIFS(M:M,$E:$E,$E754)-MINIFS(M:M,$E:$E,$E754)),
100*(M754-MINIFS(M:M,$E:$E,$E754))/(MAXIFS(M:M,$E:$E,$E754)-MINIFS(M:M,$E:$E,$E754))))</f>
        <v/>
      </c>
      <c r="CC754" s="232" t="str">
        <f t="array" ref="CC754">IF(N754="","",
IF(INDEX(Settings!$H:$H,MATCH(CC$1,Settings!$G:$G,0))=TRUE,
100-100*(N754-MINIFS(N:N,$E:$E,$E754))/(MAXIFS(N:N,$E:$E,$E754)-MINIFS(N:N,$E:$E,$E754)),
100*(N754-MINIFS(N:N,$E:$E,$E754))/(MAXIFS(N:N,$E:$E,$E754)-MINIFS(N:N,$E:$E,$E754))))</f>
        <v/>
      </c>
      <c r="CD754" s="232" t="str">
        <f t="array" ref="CD754">IF(O754="","",
IF(INDEX(Settings!$H:$H,MATCH(CD$1,Settings!$G:$G,0))=TRUE,
100-100*(O754-MINIFS(O:O,$E:$E,$E754))/(MAXIFS(O:O,$E:$E,$E754)-MINIFS(O:O,$E:$E,$E754)),
100*(O754-MINIFS(O:O,$E:$E,$E754))/(MAXIFS(O:O,$E:$E,$E754)-MINIFS(O:O,$E:$E,$E754))))</f>
        <v/>
      </c>
      <c r="CE754" s="232" t="str">
        <f t="array" ref="CE754">IF(P754="","",
IF(INDEX(Settings!$H:$H,MATCH(CE$1,Settings!$G:$G,0))=TRUE,
100-100*(P754-MINIFS(P:P,$E:$E,$E754))/(MAXIFS(P:P,$E:$E,$E754)-MINIFS(P:P,$E:$E,$E754)),
100*(P754-MINIFS(P:P,$E:$E,$E754))/(MAXIFS(P:P,$E:$E,$E754)-MINIFS(P:P,$E:$E,$E754))))</f>
        <v/>
      </c>
      <c r="CF754" s="232" t="str">
        <f t="array" ref="CF754">IF(Q754="","",
IF(INDEX(Settings!$H:$H,MATCH(CF$1,Settings!$G:$G,0))=TRUE,
100-100*(Q754-MINIFS(Q:Q,$E:$E,$E754))/(MAXIFS(Q:Q,$E:$E,$E754)-MINIFS(Q:Q,$E:$E,$E754)),
100*(Q754-MINIFS(Q:Q,$E:$E,$E754))/(MAXIFS(Q:Q,$E:$E,$E754)-MINIFS(Q:Q,$E:$E,$E754))))</f>
        <v/>
      </c>
      <c r="CG754" s="232" t="str">
        <f t="array" ref="CG754">IF(R754="","",
IF(INDEX(Settings!$H:$H,MATCH(CG$1,Settings!$G:$G,0))=TRUE,
100-100*(R754-MINIFS(R:R,$E:$E,$E754))/(MAXIFS(R:R,$E:$E,$E754)-MINIFS(R:R,$E:$E,$E754)),
100*(R754-MINIFS(R:R,$E:$E,$E754))/(MAXIFS(R:R,$E:$E,$E754)-MINIFS(R:R,$E:$E,$E754))))</f>
        <v/>
      </c>
      <c r="CH754" s="232" t="str">
        <f t="array" ref="CH754">IF(S754="","",
IF(INDEX(Settings!$H:$H,MATCH(CH$1,Settings!$G:$G,0))=TRUE,
100-100*(S754-MINIFS(S:S,$E:$E,$E754))/(MAXIFS(S:S,$E:$E,$E754)-MINIFS(S:S,$E:$E,$E754)),
100*(S754-MINIFS(S:S,$E:$E,$E754))/(MAXIFS(S:S,$E:$E,$E754)-MINIFS(S:S,$E:$E,$E754))))</f>
        <v/>
      </c>
      <c r="CI754" s="232" t="str">
        <f t="array" ref="CI754">IF(T754="","",
IF(INDEX(Settings!$H:$H,MATCH(CI$1,Settings!$G:$G,0))=TRUE,
100-100*(T754-MINIFS(T:T,$E:$E,$E754))/(MAXIFS(T:T,$E:$E,$E754)-MINIFS(T:T,$E:$E,$E754)),
100*(T754-MINIFS(T:T,$E:$E,$E754))/(MAXIFS(T:T,$E:$E,$E754)-MINIFS(T:T,$E:$E,$E754))))</f>
        <v/>
      </c>
      <c r="CJ754" s="232" t="str">
        <f t="array" ref="CJ754">IF(U754="","",
IF(INDEX(Settings!$H:$H,MATCH(CJ$1,Settings!$G:$G,0))=TRUE,
100-100*(U754-MINIFS(U:U,$E:$E,$E754))/(MAXIFS(U:U,$E:$E,$E754)-MINIFS(U:U,$E:$E,$E754)),
100*(U754-MINIFS(U:U,$E:$E,$E754))/(MAXIFS(U:U,$E:$E,$E754)-MINIFS(U:U,$E:$E,$E754))))</f>
        <v/>
      </c>
      <c r="CK754" s="232" t="str">
        <f t="array" ref="CK754">IF(V754="","",
IF(INDEX(Settings!$H:$H,MATCH(CK$1,Settings!$G:$G,0))=TRUE,
100-100*(V754-MINIFS(V:V,$E:$E,$E754))/(MAXIFS(V:V,$E:$E,$E754)-MINIFS(V:V,$E:$E,$E754)),
100*(V754-MINIFS(V:V,$E:$E,$E754))/(MAXIFS(V:V,$E:$E,$E754)-MINIFS(V:V,$E:$E,$E754))))</f>
        <v/>
      </c>
      <c r="CL754" s="232" t="str">
        <f t="array" ref="CL754">IF(W754="","",
IF(INDEX(Settings!$H:$H,MATCH(CL$1,Settings!$G:$G,0))=TRUE,
100-100*(W754-MINIFS(W:W,$E:$E,$E754))/(MAXIFS(W:W,$E:$E,$E754)-MINIFS(W:W,$E:$E,$E754)),
100*(W754-MINIFS(W:W,$E:$E,$E754))/(MAXIFS(W:W,$E:$E,$E754)-MINIFS(W:W,$E:$E,$E754))))</f>
        <v/>
      </c>
      <c r="CM754" s="232" t="str">
        <f t="array" ref="CM754">IF(X754="","",
IF(INDEX(Settings!$H:$H,MATCH(CM$1,Settings!$G:$G,0))=TRUE,
100-100*(X754-MINIFS(X:X,$E:$E,$E754))/(MAXIFS(X:X,$E:$E,$E754)-MINIFS(X:X,$E:$E,$E754)),
100*(X754-MINIFS(X:X,$E:$E,$E754))/(MAXIFS(X:X,$E:$E,$E754)-MINIFS(X:X,$E:$E,$E754))))</f>
        <v/>
      </c>
      <c r="CN754" s="232" t="str">
        <f t="array" ref="CN754">IF(Y754="","",
IF(INDEX(Settings!$H:$H,MATCH(CN$1,Settings!$G:$G,0))=TRUE,
100-100*(Y754-MINIFS(Y:Y,$E:$E,$E754))/(MAXIFS(Y:Y,$E:$E,$E754)-MINIFS(Y:Y,$E:$E,$E754)),
100*(Y754-MINIFS(Y:Y,$E:$E,$E754))/(MAXIFS(Y:Y,$E:$E,$E754)-MINIFS(Y:Y,$E:$E,$E754))))</f>
        <v/>
      </c>
      <c r="CO754" s="232" t="str">
        <f t="array" ref="CO754">IF(Z754="","",
IF(INDEX(Settings!$H:$H,MATCH(CO$1,Settings!$G:$G,0))=TRUE,
100-100*(Z754-MINIFS(Z:Z,$E:$E,$E754))/(MAXIFS(Z:Z,$E:$E,$E754)-MINIFS(Z:Z,$E:$E,$E754)),
100*(Z754-MINIFS(Z:Z,$E:$E,$E754))/(MAXIFS(Z:Z,$E:$E,$E754)-MINIFS(Z:Z,$E:$E,$E754))))</f>
        <v/>
      </c>
      <c r="CP754" s="232" t="str">
        <f t="array" ref="CP754">IF(AA754="","",
IF(INDEX(Settings!$H:$H,MATCH(CP$1,Settings!$G:$G,0))=TRUE,
100-100*(AA754-MINIFS(AA:AA,$E:$E,$E754))/(MAXIFS(AA:AA,$E:$E,$E754)-MINIFS(AA:AA,$E:$E,$E754)),
100*(AA754-MINIFS(AA:AA,$E:$E,$E754))/(MAXIFS(AA:AA,$E:$E,$E754)-MINIFS(AA:AA,$E:$E,$E754))))</f>
        <v/>
      </c>
      <c r="CQ754" s="232" t="str">
        <f t="array" ref="CQ754">IF(AB754="","",
IF(INDEX(Settings!$H:$H,MATCH(CQ$1,Settings!$G:$G,0))=TRUE,
100-100*(AB754-MINIFS(AB:AB,$E:$E,$E754))/(MAXIFS(AB:AB,$E:$E,$E754)-MINIFS(AB:AB,$E:$E,$E754)),
100*(AB754-MINIFS(AB:AB,$E:$E,$E754))/(MAXIFS(AB:AB,$E:$E,$E754)-MINIFS(AB:AB,$E:$E,$E754))))</f>
        <v/>
      </c>
      <c r="CR754" s="232" t="str">
        <f t="array" ref="CR754">IF(AC754="","",
IF(INDEX(Settings!$H:$H,MATCH(CR$1,Settings!$G:$G,0))=TRUE,
100-100*(AC754-MINIFS(AC:AC,$E:$E,$E754))/(MAXIFS(AC:AC,$E:$E,$E754)-MINIFS(AC:AC,$E:$E,$E754)),
100*(AC754-MINIFS(AC:AC,$E:$E,$E754))/(MAXIFS(AC:AC,$E:$E,$E754)-MINIFS(AC:AC,$E:$E,$E754))))</f>
        <v/>
      </c>
      <c r="CS754" s="232" t="str">
        <f t="array" ref="CS754">IF(AD754="","",
IF(INDEX(Settings!$H:$H,MATCH(CS$1,Settings!$G:$G,0))=TRUE,
100-100*(AD754-MINIFS(AD:AD,$E:$E,$E754))/(MAXIFS(AD:AD,$E:$E,$E754)-MINIFS(AD:AD,$E:$E,$E754)),
100*(AD754-MINIFS(AD:AD,$E:$E,$E754))/(MAXIFS(AD:AD,$E:$E,$E754)-MINIFS(AD:AD,$E:$E,$E754))))</f>
        <v/>
      </c>
      <c r="CT754" s="232" t="str">
        <f t="array" ref="CT754">IF(AE754="","",
IF(INDEX(Settings!$H:$H,MATCH(CT$1,Settings!$G:$G,0))=TRUE,
100-100*(AE754-MINIFS(AE:AE,$E:$E,$E754))/(MAXIFS(AE:AE,$E:$E,$E754)-MINIFS(AE:AE,$E:$E,$E754)),
100*(AE754-MINIFS(AE:AE,$E:$E,$E754))/(MAXIFS(AE:AE,$E:$E,$E754)-MINIFS(AE:AE,$E:$E,$E754))))</f>
        <v/>
      </c>
      <c r="CU754" s="232" t="str">
        <f t="array" ref="CU754">IF(AF754="","",
IF(INDEX(Settings!$H:$H,MATCH(CU$1,Settings!$G:$G,0))=TRUE,
100-100*(AF754-MINIFS(AF:AF,$E:$E,$E754))/(MAXIFS(AF:AF,$E:$E,$E754)-MINIFS(AF:AF,$E:$E,$E754)),
100*(AF754-MINIFS(AF:AF,$E:$E,$E754))/(MAXIFS(AF:AF,$E:$E,$E754)-MINIFS(AF:AF,$E:$E,$E754))))</f>
        <v/>
      </c>
      <c r="CV754" s="232" t="str">
        <f t="array" ref="CV754">IF(AG754="","",
IF(INDEX(Settings!$H:$H,MATCH(CV$1,Settings!$G:$G,0))=TRUE,
100-100*(AG754-MINIFS(AG:AG,$E:$E,$E754))/(MAXIFS(AG:AG,$E:$E,$E754)-MINIFS(AG:AG,$E:$E,$E754)),
100*(AG754-MINIFS(AG:AG,$E:$E,$E754))/(MAXIFS(AG:AG,$E:$E,$E754)-MINIFS(AG:AG,$E:$E,$E754))))</f>
        <v/>
      </c>
      <c r="CW754" s="232" t="str">
        <f t="array" ref="CW754">IF(AH754="","",
IF(INDEX(Settings!$H:$H,MATCH(CW$1,Settings!$G:$G,0))=TRUE,
100-100*(AH754-MINIFS(AH:AH,$E:$E,$E754))/(MAXIFS(AH:AH,$E:$E,$E754)-MINIFS(AH:AH,$E:$E,$E754)),
100*(AH754-MINIFS(AH:AH,$E:$E,$E754))/(MAXIFS(AH:AH,$E:$E,$E754)-MINIFS(AH:AH,$E:$E,$E754))))</f>
        <v/>
      </c>
      <c r="CX754" s="232" t="str">
        <f t="array" ref="CX754">IF(AI754="","",
IF(INDEX(Settings!$H:$H,MATCH(CX$1,Settings!$G:$G,0))=TRUE,
100-100*(AI754-MINIFS(AI:AI,$E:$E,$E754))/(MAXIFS(AI:AI,$E:$E,$E754)-MINIFS(AI:AI,$E:$E,$E754)),
100*(AI754-MINIFS(AI:AI,$E:$E,$E754))/(MAXIFS(AI:AI,$E:$E,$E754)-MINIFS(AI:AI,$E:$E,$E754))))</f>
        <v/>
      </c>
      <c r="CY754" s="232" t="str">
        <f t="array" ref="CY754">IF(AJ754="","",
IF(INDEX(Settings!$H:$H,MATCH(CY$1,Settings!$G:$G,0))=TRUE,
100-100*(AJ754-MINIFS(AJ:AJ,$E:$E,$E754))/(MAXIFS(AJ:AJ,$E:$E,$E754)-MINIFS(AJ:AJ,$E:$E,$E754)),
100*(AJ754-MINIFS(AJ:AJ,$E:$E,$E754))/(MAXIFS(AJ:AJ,$E:$E,$E754)-MINIFS(AJ:AJ,$E:$E,$E754))))</f>
        <v/>
      </c>
      <c r="CZ754" s="232" t="str">
        <f t="array" ref="CZ754">IF(AK754="","",
IF(INDEX(Settings!$H:$H,MATCH(CZ$1,Settings!$G:$G,0))=TRUE,
100-100*(AK754-MINIFS(AK:AK,$E:$E,$E754))/(MAXIFS(AK:AK,$E:$E,$E754)-MINIFS(AK:AK,$E:$E,$E754)),
100*(AK754-MINIFS(AK:AK,$E:$E,$E754))/(MAXIFS(AK:AK,$E:$E,$E754)-MINIFS(AK:AK,$E:$E,$E754))))</f>
        <v/>
      </c>
      <c r="DA754" s="232" t="str">
        <f t="array" ref="DA754">IF(AL754="","",
IF(INDEX(Settings!$H:$H,MATCH(DA$1,Settings!$G:$G,0))=TRUE,
100-100*(AL754-MINIFS(AL:AL,$E:$E,$E754))/(MAXIFS(AL:AL,$E:$E,$E754)-MINIFS(AL:AL,$E:$E,$E754)),
100*(AL754-MINIFS(AL:AL,$E:$E,$E754))/(MAXIFS(AL:AL,$E:$E,$E754)-MINIFS(AL:AL,$E:$E,$E754))))</f>
        <v/>
      </c>
      <c r="DB754" s="232" t="str">
        <f t="array" ref="DB754">IF(AM754="","",
IF(INDEX(Settings!$H:$H,MATCH(DB$1,Settings!$G:$G,0))=TRUE,
100-100*(AM754-MINIFS(AM:AM,$E:$E,$E754))/(MAXIFS(AM:AM,$E:$E,$E754)-MINIFS(AM:AM,$E:$E,$E754)),
100*(AM754-MINIFS(AM:AM,$E:$E,$E754))/(MAXIFS(AM:AM,$E:$E,$E754)-MINIFS(AM:AM,$E:$E,$E754))))</f>
        <v/>
      </c>
      <c r="DC754" s="232" t="str">
        <f t="array" ref="DC754">IF(AN754="","",
IF(INDEX(Settings!$H:$H,MATCH(DC$1,Settings!$G:$G,0))=TRUE,
100-100*(AN754-MINIFS(AN:AN,$E:$E,$E754))/(MAXIFS(AN:AN,$E:$E,$E754)-MINIFS(AN:AN,$E:$E,$E754)),
100*(AN754-MINIFS(AN:AN,$E:$E,$E754))/(MAXIFS(AN:AN,$E:$E,$E754)-MINIFS(AN:AN,$E:$E,$E754))))</f>
        <v/>
      </c>
      <c r="DD754" s="232" t="str">
        <f t="array" ref="DD754">IF(AO754="","",
IF(INDEX(Settings!$H:$H,MATCH(DD$1,Settings!$G:$G,0))=TRUE,
100-100*(AO754-MINIFS(AO:AO,$E:$E,$E754))/(MAXIFS(AO:AO,$E:$E,$E754)-MINIFS(AO:AO,$E:$E,$E754)),
100*(AO754-MINIFS(AO:AO,$E:$E,$E754))/(MAXIFS(AO:AO,$E:$E,$E754)-MINIFS(AO:AO,$E:$E,$E754))))</f>
        <v/>
      </c>
      <c r="DE754" s="232" t="str">
        <f t="array" ref="DE754">IF(AP754="","",
IF(INDEX(Settings!$H:$H,MATCH(DE$1,Settings!$G:$G,0))=TRUE,
100-100*(AP754-MINIFS(AP:AP,$E:$E,$E754))/(MAXIFS(AP:AP,$E:$E,$E754)-MINIFS(AP:AP,$E:$E,$E754)),
100*(AP754-MINIFS(AP:AP,$E:$E,$E754))/(MAXIFS(AP:AP,$E:$E,$E754)-MINIFS(AP:AP,$E:$E,$E754))))</f>
        <v/>
      </c>
      <c r="DF754" s="232" t="str">
        <f t="array" ref="DF754">IF(AQ754="","",
IF(INDEX(Settings!$H:$H,MATCH(DF$1,Settings!$G:$G,0))=TRUE,
100-100*(AQ754-MINIFS(AQ:AQ,$E:$E,$E754))/(MAXIFS(AQ:AQ,$E:$E,$E754)-MINIFS(AQ:AQ,$E:$E,$E754)),
100*(AQ754-MINIFS(AQ:AQ,$E:$E,$E754))/(MAXIFS(AQ:AQ,$E:$E,$E754)-MINIFS(AQ:AQ,$E:$E,$E754))))</f>
        <v/>
      </c>
      <c r="DG754" s="232" t="str">
        <f t="array" ref="DG754">IF(AR754="","",
IF(INDEX(Settings!$H:$H,MATCH(DG$1,Settings!$G:$G,0))=TRUE,
100-100*(AR754-MINIFS(AR:AR,$E:$E,$E754))/(MAXIFS(AR:AR,$E:$E,$E754)-MINIFS(AR:AR,$E:$E,$E754)),
100*(AR754-MINIFS(AR:AR,$E:$E,$E754))/(MAXIFS(AR:AR,$E:$E,$E754)-MINIFS(AR:AR,$E:$E,$E754))))</f>
        <v/>
      </c>
      <c r="DH754" s="232" t="str">
        <f t="array" ref="DH754">IF(AS754="","",
IF(INDEX(Settings!$H:$H,MATCH(DH$1,Settings!$G:$G,0))=TRUE,
100-100*(AS754-MINIFS(AS:AS,$E:$E,$E754))/(MAXIFS(AS:AS,$E:$E,$E754)-MINIFS(AS:AS,$E:$E,$E754)),
100*(AS754-MINIFS(AS:AS,$E:$E,$E754))/(MAXIFS(AS:AS,$E:$E,$E754)-MINIFS(AS:AS,$E:$E,$E754))))</f>
        <v/>
      </c>
      <c r="DI754" s="232" t="str">
        <f t="array" ref="DI754">IF(AT754="","",
IF(INDEX(Settings!$H:$H,MATCH(DI$1,Settings!$G:$G,0))=TRUE,
100-100*(AT754-MINIFS(AT:AT,$E:$E,$E754))/(MAXIFS(AT:AT,$E:$E,$E754)-MINIFS(AT:AT,$E:$E,$E754)),
100*(AT754-MINIFS(AT:AT,$E:$E,$E754))/(MAXIFS(AT:AT,$E:$E,$E754)-MINIFS(AT:AT,$E:$E,$E754))))</f>
        <v/>
      </c>
      <c r="DJ754" s="232" t="str">
        <f t="array" ref="DJ754">IF(AU754="","",
IF(INDEX(Settings!$H:$H,MATCH(DJ$1,Settings!$G:$G,0))=TRUE,
100-100*(AU754-MINIFS(AU:AU,$E:$E,$E754))/(MAXIFS(AU:AU,$E:$E,$E754)-MINIFS(AU:AU,$E:$E,$E754)),
100*(AU754-MINIFS(AU:AU,$E:$E,$E754))/(MAXIFS(AU:AU,$E:$E,$E754)-MINIFS(AU:AU,$E:$E,$E754))))</f>
        <v/>
      </c>
      <c r="DK754" s="232" t="str">
        <f t="array" ref="DK754">IF(AV754="","",
IF(INDEX(Settings!$H:$H,MATCH(DK$1,Settings!$G:$G,0))=TRUE,
100-100*(AV754-MINIFS(AV:AV,$E:$E,$E754))/(MAXIFS(AV:AV,$E:$E,$E754)-MINIFS(AV:AV,$E:$E,$E754)),
100*(AV754-MINIFS(AV:AV,$E:$E,$E754))/(MAXIFS(AV:AV,$E:$E,$E754)-MINIFS(AV:AV,$E:$E,$E754))))</f>
        <v/>
      </c>
      <c r="DL754" s="232" t="str">
        <f t="array" ref="DL754">IF(AW754="","",
IF(INDEX(Settings!$H:$H,MATCH(DL$1,Settings!$G:$G,0))=TRUE,
100-100*(AW754-MINIFS(AW:AW,$E:$E,$E754))/(MAXIFS(AW:AW,$E:$E,$E754)-MINIFS(AW:AW,$E:$E,$E754)),
100*(AW754-MINIFS(AW:AW,$E:$E,$E754))/(MAXIFS(AW:AW,$E:$E,$E754)-MINIFS(AW:AW,$E:$E,$E754))))</f>
        <v/>
      </c>
      <c r="DM754" s="232" t="str">
        <f t="array" ref="DM754">IF(AX754="","",
IF(INDEX(Settings!$H:$H,MATCH(DM$1,Settings!$G:$G,0))=TRUE,
100-100*(AX754-MINIFS(AX:AX,$E:$E,$E754))/(MAXIFS(AX:AX,$E:$E,$E754)-MINIFS(AX:AX,$E:$E,$E754)),
100*(AX754-MINIFS(AX:AX,$E:$E,$E754))/(MAXIFS(AX:AX,$E:$E,$E754)-MINIFS(AX:AX,$E:$E,$E754))))</f>
        <v/>
      </c>
      <c r="DN754" s="232" t="str">
        <f t="array" ref="DN754">IF(AY754="","",
IF(INDEX(Settings!$H:$H,MATCH(DN$1,Settings!$G:$G,0))=TRUE,
100-100*(AY754-MINIFS(AY:AY,$E:$E,$E754))/(MAXIFS(AY:AY,$E:$E,$E754)-MINIFS(AY:AY,$E:$E,$E754)),
100*(AY754-MINIFS(AY:AY,$E:$E,$E754))/(MAXIFS(AY:AY,$E:$E,$E754)-MINIFS(AY:AY,$E:$E,$E754))))</f>
        <v/>
      </c>
      <c r="DO754" s="232" t="str">
        <f t="array" ref="DO754">IF(AZ754="","",
IF(INDEX(Settings!$H:$H,MATCH(DO$1,Settings!$G:$G,0))=TRUE,
100-100*(AZ754-MINIFS(AZ:AZ,$E:$E,$E754))/(MAXIFS(AZ:AZ,$E:$E,$E754)-MINIFS(AZ:AZ,$E:$E,$E754)),
100*(AZ754-MINIFS(AZ:AZ,$E:$E,$E754))/(MAXIFS(AZ:AZ,$E:$E,$E754)-MINIFS(AZ:AZ,$E:$E,$E754))))</f>
        <v/>
      </c>
      <c r="DP754" s="232" t="str">
        <f t="array" ref="DP754">IF(BA754="","",
IF(INDEX(Settings!$H:$H,MATCH(DP$1,Settings!$G:$G,0))=TRUE,
100-100*(BA754-MINIFS(BA:BA,$E:$E,$E754))/(MAXIFS(BA:BA,$E:$E,$E754)-MINIFS(BA:BA,$E:$E,$E754)),
100*(BA754-MINIFS(BA:BA,$E:$E,$E754))/(MAXIFS(BA:BA,$E:$E,$E754)-MINIFS(BA:BA,$E:$E,$E754))))</f>
        <v/>
      </c>
      <c r="DQ754" s="232" t="str">
        <f t="array" ref="DQ754">IF(BB754="","",
IF(INDEX(Settings!$H:$H,MATCH(DQ$1,Settings!$G:$G,0))=TRUE,
100-100*(BB754-MINIFS(BB:BB,$E:$E,$E754))/(MAXIFS(BB:BB,$E:$E,$E754)-MINIFS(BB:BB,$E:$E,$E754)),
100*(BB754-MINIFS(BB:BB,$E:$E,$E754))/(MAXIFS(BB:BB,$E:$E,$E754)-MINIFS(BB:BB,$E:$E,$E754))))</f>
        <v/>
      </c>
      <c r="DR754" s="232" t="str">
        <f t="array" ref="DR754">IF(BC754="","",
IF(INDEX(Settings!$H:$H,MATCH(DR$1,Settings!$G:$G,0))=TRUE,
100-100*(BC754-MINIFS(BC:BC,$E:$E,$E754))/(MAXIFS(BC:BC,$E:$E,$E754)-MINIFS(BC:BC,$E:$E,$E754)),
100*(BC754-MINIFS(BC:BC,$E:$E,$E754))/(MAXIFS(BC:BC,$E:$E,$E754)-MINIFS(BC:BC,$E:$E,$E754))))</f>
        <v/>
      </c>
      <c r="DS754" s="232" t="str">
        <f t="array" ref="DS754">IF(BD754="","",
IF(INDEX(Settings!$H:$H,MATCH(DS$1,Settings!$G:$G,0))=TRUE,
100-100*(BD754-MINIFS(BD:BD,$E:$E,$E754))/(MAXIFS(BD:BD,$E:$E,$E754)-MINIFS(BD:BD,$E:$E,$E754)),
100*(BD754-MINIFS(BD:BD,$E:$E,$E754))/(MAXIFS(BD:BD,$E:$E,$E754)-MINIFS(BD:BD,$E:$E,$E754))))</f>
        <v/>
      </c>
      <c r="DT754" s="232" t="str">
        <f t="array" ref="DT754">IF(BE754="","",
IF(INDEX(Settings!$H:$H,MATCH(DT$1,Settings!$G:$G,0))=TRUE,
100-100*(BE754-MINIFS(BE:BE,$E:$E,$E754))/(MAXIFS(BE:BE,$E:$E,$E754)-MINIFS(BE:BE,$E:$E,$E754)),
100*(BE754-MINIFS(BE:BE,$E:$E,$E754))/(MAXIFS(BE:BE,$E:$E,$E754)-MINIFS(BE:BE,$E:$E,$E754))))</f>
        <v/>
      </c>
      <c r="DU754" s="232" t="str">
        <f t="array" ref="DU754">IF(BF754="","",
IF(INDEX(Settings!$H:$H,MATCH(DU$1,Settings!$G:$G,0))=TRUE,
100-100*(BF754-MINIFS(BF:BF,$E:$E,$E754))/(MAXIFS(BF:BF,$E:$E,$E754)-MINIFS(BF:BF,$E:$E,$E754)),
100*(BF754-MINIFS(BF:BF,$E:$E,$E754))/(MAXIFS(BF:BF,$E:$E,$E754)-MINIFS(BF:BF,$E:$E,$E754))))</f>
        <v/>
      </c>
      <c r="DV754" s="232" t="str">
        <f t="array" ref="DV754">IF(BG754="","",
IF(INDEX(Settings!$H:$H,MATCH(DV$1,Settings!$G:$G,0))=TRUE,
100-100*(BG754-MINIFS(BG:BG,$E:$E,$E754))/(MAXIFS(BG:BG,$E:$E,$E754)-MINIFS(BG:BG,$E:$E,$E754)),
100*(BG754-MINIFS(BG:BG,$E:$E,$E754))/(MAXIFS(BG:BG,$E:$E,$E754)-MINIFS(BG:BG,$E:$E,$E754))))</f>
        <v/>
      </c>
      <c r="DW754" s="232" t="str">
        <f t="array" ref="DW754">IF(BH754="","",
IF(INDEX(Settings!$H:$H,MATCH(DW$1,Settings!$G:$G,0))=TRUE,
100-100*(BH754-MINIFS(BH:BH,$E:$E,$E754))/(MAXIFS(BH:BH,$E:$E,$E754)-MINIFS(BH:BH,$E:$E,$E754)),
100*(BH754-MINIFS(BH:BH,$E:$E,$E754))/(MAXIFS(BH:BH,$E:$E,$E754)-MINIFS(BH:BH,$E:$E,$E754))))</f>
        <v/>
      </c>
      <c r="DX754" s="232" t="str">
        <f t="array" ref="DX754">IF(BI754="","",
IF(INDEX(Settings!$H:$H,MATCH(DX$1,Settings!$G:$G,0))=TRUE,
100-100*(BI754-MINIFS(BI:BI,$E:$E,$E754))/(MAXIFS(BI:BI,$E:$E,$E754)-MINIFS(BI:BI,$E:$E,$E754)),
100*(BI754-MINIFS(BI:BI,$E:$E,$E754))/(MAXIFS(BI:BI,$E:$E,$E754)-MINIFS(BI:BI,$E:$E,$E754))))</f>
        <v/>
      </c>
      <c r="DY754" s="232" t="str">
        <f t="array" ref="DY754">IF(BJ754="","",
IF(INDEX(Settings!$H:$H,MATCH(DY$1,Settings!$G:$G,0))=TRUE,
100-100*(BJ754-MINIFS(BJ:BJ,$E:$E,$E754))/(MAXIFS(BJ:BJ,$E:$E,$E754)-MINIFS(BJ:BJ,$E:$E,$E754)),
100*(BJ754-MINIFS(BJ:BJ,$E:$E,$E754))/(MAXIFS(BJ:BJ,$E:$E,$E754)-MINIFS(BJ:BJ,$E:$E,$E754))))</f>
        <v/>
      </c>
      <c r="DZ754" s="234"/>
      <c r="EA754" s="234"/>
      <c r="EB754" s="234" t="str">
        <f t="shared" si="8"/>
        <v/>
      </c>
      <c r="EC754" s="234" t="str">
        <f t="shared" si="9"/>
        <v/>
      </c>
      <c r="ED754" s="234" t="str">
        <f t="shared" si="10"/>
        <v/>
      </c>
      <c r="EE754" s="234" t="str">
        <f t="shared" si="11"/>
        <v/>
      </c>
      <c r="EF754" s="234" t="str">
        <f t="shared" si="12"/>
        <v/>
      </c>
      <c r="EG754" s="234" t="str">
        <f t="shared" si="13"/>
        <v/>
      </c>
      <c r="EH754" s="234"/>
      <c r="EI754" s="234"/>
      <c r="EJ754" s="234"/>
      <c r="EK754" s="234"/>
      <c r="EL754" s="234"/>
      <c r="EM754" s="234"/>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3" t="str">
        <f t="shared" si="14"/>
        <v/>
      </c>
      <c r="N755" s="49"/>
      <c r="O755" s="49"/>
      <c r="P755" s="49"/>
      <c r="Q755" s="49"/>
      <c r="R755" s="49"/>
      <c r="S755" s="222" t="str">
        <f>IFERROR(VLOOKUP(AF755, 'YOYO IR Scores'!A:C, 3, FALSE), "")
</f>
        <v/>
      </c>
      <c r="T755" s="49"/>
      <c r="U755" s="49"/>
      <c r="V755" s="49"/>
      <c r="W755" s="49"/>
      <c r="X755" s="224" t="str">
        <f t="shared" si="4"/>
        <v/>
      </c>
      <c r="Y755" s="225" t="str">
        <f t="shared" si="5"/>
        <v/>
      </c>
      <c r="Z755" s="225" t="str">
        <f t="shared" si="6"/>
        <v/>
      </c>
      <c r="AA755" s="224" t="str">
        <f t="shared" si="7"/>
        <v/>
      </c>
      <c r="AB755" s="223"/>
      <c r="AC755" s="223"/>
      <c r="AD755" s="223"/>
      <c r="AE755" s="223" t="str">
        <f>IFERROR(VLOOKUP(AF755, 'YOYO IR Scores'!A:C, 2, FALSE), "")</f>
        <v/>
      </c>
      <c r="AF755" s="223"/>
      <c r="AG755" s="223"/>
      <c r="AH755" s="223"/>
      <c r="AI755" s="223"/>
      <c r="AJ755" s="223"/>
      <c r="AK755" s="223"/>
      <c r="AL755" s="223"/>
      <c r="AM755" s="223"/>
      <c r="AN755" s="223"/>
      <c r="AO755" s="223"/>
      <c r="AP755" s="223"/>
      <c r="AQ755" s="223"/>
      <c r="AR755" s="223"/>
      <c r="AS755" s="223"/>
      <c r="AT755" s="223"/>
      <c r="AU755" s="223"/>
      <c r="AV755" s="223"/>
      <c r="AW755" s="223"/>
      <c r="AX755" s="223"/>
      <c r="AY755" s="223"/>
      <c r="AZ755" s="223"/>
      <c r="BA755" s="223"/>
      <c r="BB755" s="223"/>
      <c r="BC755" s="223"/>
      <c r="BD755" s="223"/>
      <c r="BE755" s="223"/>
      <c r="BF755" s="223"/>
      <c r="BG755" s="223"/>
      <c r="BH755" s="223"/>
      <c r="BI755" s="223"/>
      <c r="BJ755" s="223"/>
      <c r="BK755" s="223" t="str">
        <f t="array" ref="BK755">IF(J755="","",
IF(INDEX(Settings!$H:$H,MATCH(BY$1,Settings!$G:$G,0))=TRUE,
100-100*(J755-MIN(J:J))/(MAX(J:J)-MIN(J:J)),
100*(J755-MIN(J:J))/(MAX(J:J)-MIN(J:J))))</f>
        <v/>
      </c>
      <c r="BL755" s="223" t="str">
        <f t="array" ref="BL755">IF(J755="","",
IF(INDEX(Settings!$H:$H,MATCH(BY$1,Settings!$G:$G,0))=TRUE,
100-100*(J755-MINIFS(J:J,$E:$E,$E755))/(MAXIFS(J:J,$E:$E,$E755)-MINIFS(J:J,$E:$E,$E755)),
100*(J755-MINIFS(J:J,$E:$E,$E755))/(MAXIFS(J:J,$E:$E,$E755)-MINIFS(J:J,$E:$E,$E755))))</f>
        <v/>
      </c>
      <c r="BM755" s="223"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4" t="str">
        <f t="array" ref="BQ755">IF(J755="","",
IF(INDEX(Settings!$H:$H,MATCH(BY$1,Settings!$G:$G,0))=TRUE,
-1*(J755-AVERAGE(J:J))/STDEV(J:J),
(J755-AVERAGE(J:J))/STDEV(J:J)))</f>
        <v/>
      </c>
      <c r="BR755" s="224" t="str">
        <f>IFERROR(__xludf.DUMMYFUNCTION("IF(J755="""","""",
IF(INDEX(Settings!$H:$H,MATCH(BY$1,Settings!$G:$G,0))=TRUE,
-1*(J755-AVERAGEIFS(J:J,$E:$E,$E755))/STDEV(FILTER(J:J,$E:$E=$E755)),
(J755-AVERAGEIFS(J:J,$E:$E,$E755))/STDEV(FILTER(J:J,$E:$E=$E755))))"),"")</f>
        <v/>
      </c>
      <c r="BS755" s="224"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3" t="str">
        <f t="array" ref="BY755">IF(J755="","",
IF(INDEX(Settings!$H:$H,MATCH(BY$1,Settings!$G:$G,0))=TRUE,
100-100*(J755-MINIFS(J:J,$E:$E,$E755))/(MAXIFS(J:J,$E:$E,$E755)-MINIFS(J:J,$E:$E,$E755)),
100*(J755-MINIFS(J:J,$E:$E,$E755))/(MAXIFS(J:J,$E:$E,$E755)-MINIFS(J:J,$E:$E,$E755))))</f>
        <v/>
      </c>
      <c r="BZ755" s="223" t="str">
        <f t="array" ref="BZ755">IF(K755="","",
IF(INDEX(Settings!$H:$H,MATCH(BZ$1,Settings!$G:$G,0))=TRUE,
100-100*(K755-MINIFS(K:K,$E:$E,$E755))/(MAXIFS(K:K,$E:$E,$E755)-MINIFS(K:K,$E:$E,$E755)),
100*(K755-MINIFS(K:K,$E:$E,$E755))/(MAXIFS(K:K,$E:$E,$E755)-MINIFS(K:K,$E:$E,$E755))))</f>
        <v/>
      </c>
      <c r="CA755" s="223" t="str">
        <f t="array" ref="CA755">IF(L755="","",
IF(INDEX(Settings!$H:$H,MATCH(CA$1,Settings!$G:$G,0))=TRUE,
100-100*(L755-MINIFS(L:L,$E:$E,$E755))/(MAXIFS(L:L,$E:$E,$E755)-MINIFS(L:L,$E:$E,$E755)),
100*(L755-MINIFS(L:L,$E:$E,$E755))/(MAXIFS(L:L,$E:$E,$E755)-MINIFS(L:L,$E:$E,$E755))))</f>
        <v/>
      </c>
      <c r="CB755" s="223" t="str">
        <f t="array" ref="CB755">IF(M755="","",
IF(INDEX(Settings!$H:$H,MATCH(CB$1,Settings!$G:$G,0))=TRUE,
100-100*(M755-MINIFS(M:M,$E:$E,$E755))/(MAXIFS(M:M,$E:$E,$E755)-MINIFS(M:M,$E:$E,$E755)),
100*(M755-MINIFS(M:M,$E:$E,$E755))/(MAXIFS(M:M,$E:$E,$E755)-MINIFS(M:M,$E:$E,$E755))))</f>
        <v/>
      </c>
      <c r="CC755" s="223" t="str">
        <f t="array" ref="CC755">IF(N755="","",
IF(INDEX(Settings!$H:$H,MATCH(CC$1,Settings!$G:$G,0))=TRUE,
100-100*(N755-MINIFS(N:N,$E:$E,$E755))/(MAXIFS(N:N,$E:$E,$E755)-MINIFS(N:N,$E:$E,$E755)),
100*(N755-MINIFS(N:N,$E:$E,$E755))/(MAXIFS(N:N,$E:$E,$E755)-MINIFS(N:N,$E:$E,$E755))))</f>
        <v/>
      </c>
      <c r="CD755" s="223" t="str">
        <f t="array" ref="CD755">IF(O755="","",
IF(INDEX(Settings!$H:$H,MATCH(CD$1,Settings!$G:$G,0))=TRUE,
100-100*(O755-MINIFS(O:O,$E:$E,$E755))/(MAXIFS(O:O,$E:$E,$E755)-MINIFS(O:O,$E:$E,$E755)),
100*(O755-MINIFS(O:O,$E:$E,$E755))/(MAXIFS(O:O,$E:$E,$E755)-MINIFS(O:O,$E:$E,$E755))))</f>
        <v/>
      </c>
      <c r="CE755" s="223" t="str">
        <f t="array" ref="CE755">IF(P755="","",
IF(INDEX(Settings!$H:$H,MATCH(CE$1,Settings!$G:$G,0))=TRUE,
100-100*(P755-MINIFS(P:P,$E:$E,$E755))/(MAXIFS(P:P,$E:$E,$E755)-MINIFS(P:P,$E:$E,$E755)),
100*(P755-MINIFS(P:P,$E:$E,$E755))/(MAXIFS(P:P,$E:$E,$E755)-MINIFS(P:P,$E:$E,$E755))))</f>
        <v/>
      </c>
      <c r="CF755" s="223" t="str">
        <f t="array" ref="CF755">IF(Q755="","",
IF(INDEX(Settings!$H:$H,MATCH(CF$1,Settings!$G:$G,0))=TRUE,
100-100*(Q755-MINIFS(Q:Q,$E:$E,$E755))/(MAXIFS(Q:Q,$E:$E,$E755)-MINIFS(Q:Q,$E:$E,$E755)),
100*(Q755-MINIFS(Q:Q,$E:$E,$E755))/(MAXIFS(Q:Q,$E:$E,$E755)-MINIFS(Q:Q,$E:$E,$E755))))</f>
        <v/>
      </c>
      <c r="CG755" s="223" t="str">
        <f t="array" ref="CG755">IF(R755="","",
IF(INDEX(Settings!$H:$H,MATCH(CG$1,Settings!$G:$G,0))=TRUE,
100-100*(R755-MINIFS(R:R,$E:$E,$E755))/(MAXIFS(R:R,$E:$E,$E755)-MINIFS(R:R,$E:$E,$E755)),
100*(R755-MINIFS(R:R,$E:$E,$E755))/(MAXIFS(R:R,$E:$E,$E755)-MINIFS(R:R,$E:$E,$E755))))</f>
        <v/>
      </c>
      <c r="CH755" s="223" t="str">
        <f t="array" ref="CH755">IF(S755="","",
IF(INDEX(Settings!$H:$H,MATCH(CH$1,Settings!$G:$G,0))=TRUE,
100-100*(S755-MINIFS(S:S,$E:$E,$E755))/(MAXIFS(S:S,$E:$E,$E755)-MINIFS(S:S,$E:$E,$E755)),
100*(S755-MINIFS(S:S,$E:$E,$E755))/(MAXIFS(S:S,$E:$E,$E755)-MINIFS(S:S,$E:$E,$E755))))</f>
        <v/>
      </c>
      <c r="CI755" s="223" t="str">
        <f t="array" ref="CI755">IF(T755="","",
IF(INDEX(Settings!$H:$H,MATCH(CI$1,Settings!$G:$G,0))=TRUE,
100-100*(T755-MINIFS(T:T,$E:$E,$E755))/(MAXIFS(T:T,$E:$E,$E755)-MINIFS(T:T,$E:$E,$E755)),
100*(T755-MINIFS(T:T,$E:$E,$E755))/(MAXIFS(T:T,$E:$E,$E755)-MINIFS(T:T,$E:$E,$E755))))</f>
        <v/>
      </c>
      <c r="CJ755" s="223" t="str">
        <f t="array" ref="CJ755">IF(U755="","",
IF(INDEX(Settings!$H:$H,MATCH(CJ$1,Settings!$G:$G,0))=TRUE,
100-100*(U755-MINIFS(U:U,$E:$E,$E755))/(MAXIFS(U:U,$E:$E,$E755)-MINIFS(U:U,$E:$E,$E755)),
100*(U755-MINIFS(U:U,$E:$E,$E755))/(MAXIFS(U:U,$E:$E,$E755)-MINIFS(U:U,$E:$E,$E755))))</f>
        <v/>
      </c>
      <c r="CK755" s="223" t="str">
        <f t="array" ref="CK755">IF(V755="","",
IF(INDEX(Settings!$H:$H,MATCH(CK$1,Settings!$G:$G,0))=TRUE,
100-100*(V755-MINIFS(V:V,$E:$E,$E755))/(MAXIFS(V:V,$E:$E,$E755)-MINIFS(V:V,$E:$E,$E755)),
100*(V755-MINIFS(V:V,$E:$E,$E755))/(MAXIFS(V:V,$E:$E,$E755)-MINIFS(V:V,$E:$E,$E755))))</f>
        <v/>
      </c>
      <c r="CL755" s="223" t="str">
        <f t="array" ref="CL755">IF(W755="","",
IF(INDEX(Settings!$H:$H,MATCH(CL$1,Settings!$G:$G,0))=TRUE,
100-100*(W755-MINIFS(W:W,$E:$E,$E755))/(MAXIFS(W:W,$E:$E,$E755)-MINIFS(W:W,$E:$E,$E755)),
100*(W755-MINIFS(W:W,$E:$E,$E755))/(MAXIFS(W:W,$E:$E,$E755)-MINIFS(W:W,$E:$E,$E755))))</f>
        <v/>
      </c>
      <c r="CM755" s="223" t="str">
        <f t="array" ref="CM755">IF(X755="","",
IF(INDEX(Settings!$H:$H,MATCH(CM$1,Settings!$G:$G,0))=TRUE,
100-100*(X755-MINIFS(X:X,$E:$E,$E755))/(MAXIFS(X:X,$E:$E,$E755)-MINIFS(X:X,$E:$E,$E755)),
100*(X755-MINIFS(X:X,$E:$E,$E755))/(MAXIFS(X:X,$E:$E,$E755)-MINIFS(X:X,$E:$E,$E755))))</f>
        <v/>
      </c>
      <c r="CN755" s="223" t="str">
        <f t="array" ref="CN755">IF(Y755="","",
IF(INDEX(Settings!$H:$H,MATCH(CN$1,Settings!$G:$G,0))=TRUE,
100-100*(Y755-MINIFS(Y:Y,$E:$E,$E755))/(MAXIFS(Y:Y,$E:$E,$E755)-MINIFS(Y:Y,$E:$E,$E755)),
100*(Y755-MINIFS(Y:Y,$E:$E,$E755))/(MAXIFS(Y:Y,$E:$E,$E755)-MINIFS(Y:Y,$E:$E,$E755))))</f>
        <v/>
      </c>
      <c r="CO755" s="223" t="str">
        <f t="array" ref="CO755">IF(Z755="","",
IF(INDEX(Settings!$H:$H,MATCH(CO$1,Settings!$G:$G,0))=TRUE,
100-100*(Z755-MINIFS(Z:Z,$E:$E,$E755))/(MAXIFS(Z:Z,$E:$E,$E755)-MINIFS(Z:Z,$E:$E,$E755)),
100*(Z755-MINIFS(Z:Z,$E:$E,$E755))/(MAXIFS(Z:Z,$E:$E,$E755)-MINIFS(Z:Z,$E:$E,$E755))))</f>
        <v/>
      </c>
      <c r="CP755" s="223" t="str">
        <f t="array" ref="CP755">IF(AA755="","",
IF(INDEX(Settings!$H:$H,MATCH(CP$1,Settings!$G:$G,0))=TRUE,
100-100*(AA755-MINIFS(AA:AA,$E:$E,$E755))/(MAXIFS(AA:AA,$E:$E,$E755)-MINIFS(AA:AA,$E:$E,$E755)),
100*(AA755-MINIFS(AA:AA,$E:$E,$E755))/(MAXIFS(AA:AA,$E:$E,$E755)-MINIFS(AA:AA,$E:$E,$E755))))</f>
        <v/>
      </c>
      <c r="CQ755" s="223" t="str">
        <f t="array" ref="CQ755">IF(AB755="","",
IF(INDEX(Settings!$H:$H,MATCH(CQ$1,Settings!$G:$G,0))=TRUE,
100-100*(AB755-MINIFS(AB:AB,$E:$E,$E755))/(MAXIFS(AB:AB,$E:$E,$E755)-MINIFS(AB:AB,$E:$E,$E755)),
100*(AB755-MINIFS(AB:AB,$E:$E,$E755))/(MAXIFS(AB:AB,$E:$E,$E755)-MINIFS(AB:AB,$E:$E,$E755))))</f>
        <v/>
      </c>
      <c r="CR755" s="223" t="str">
        <f t="array" ref="CR755">IF(AC755="","",
IF(INDEX(Settings!$H:$H,MATCH(CR$1,Settings!$G:$G,0))=TRUE,
100-100*(AC755-MINIFS(AC:AC,$E:$E,$E755))/(MAXIFS(AC:AC,$E:$E,$E755)-MINIFS(AC:AC,$E:$E,$E755)),
100*(AC755-MINIFS(AC:AC,$E:$E,$E755))/(MAXIFS(AC:AC,$E:$E,$E755)-MINIFS(AC:AC,$E:$E,$E755))))</f>
        <v/>
      </c>
      <c r="CS755" s="223" t="str">
        <f t="array" ref="CS755">IF(AD755="","",
IF(INDEX(Settings!$H:$H,MATCH(CS$1,Settings!$G:$G,0))=TRUE,
100-100*(AD755-MINIFS(AD:AD,$E:$E,$E755))/(MAXIFS(AD:AD,$E:$E,$E755)-MINIFS(AD:AD,$E:$E,$E755)),
100*(AD755-MINIFS(AD:AD,$E:$E,$E755))/(MAXIFS(AD:AD,$E:$E,$E755)-MINIFS(AD:AD,$E:$E,$E755))))</f>
        <v/>
      </c>
      <c r="CT755" s="223" t="str">
        <f t="array" ref="CT755">IF(AE755="","",
IF(INDEX(Settings!$H:$H,MATCH(CT$1,Settings!$G:$G,0))=TRUE,
100-100*(AE755-MINIFS(AE:AE,$E:$E,$E755))/(MAXIFS(AE:AE,$E:$E,$E755)-MINIFS(AE:AE,$E:$E,$E755)),
100*(AE755-MINIFS(AE:AE,$E:$E,$E755))/(MAXIFS(AE:AE,$E:$E,$E755)-MINIFS(AE:AE,$E:$E,$E755))))</f>
        <v/>
      </c>
      <c r="CU755" s="223" t="str">
        <f t="array" ref="CU755">IF(AF755="","",
IF(INDEX(Settings!$H:$H,MATCH(CU$1,Settings!$G:$G,0))=TRUE,
100-100*(AF755-MINIFS(AF:AF,$E:$E,$E755))/(MAXIFS(AF:AF,$E:$E,$E755)-MINIFS(AF:AF,$E:$E,$E755)),
100*(AF755-MINIFS(AF:AF,$E:$E,$E755))/(MAXIFS(AF:AF,$E:$E,$E755)-MINIFS(AF:AF,$E:$E,$E755))))</f>
        <v/>
      </c>
      <c r="CV755" s="223" t="str">
        <f t="array" ref="CV755">IF(AG755="","",
IF(INDEX(Settings!$H:$H,MATCH(CV$1,Settings!$G:$G,0))=TRUE,
100-100*(AG755-MINIFS(AG:AG,$E:$E,$E755))/(MAXIFS(AG:AG,$E:$E,$E755)-MINIFS(AG:AG,$E:$E,$E755)),
100*(AG755-MINIFS(AG:AG,$E:$E,$E755))/(MAXIFS(AG:AG,$E:$E,$E755)-MINIFS(AG:AG,$E:$E,$E755))))</f>
        <v/>
      </c>
      <c r="CW755" s="223" t="str">
        <f t="array" ref="CW755">IF(AH755="","",
IF(INDEX(Settings!$H:$H,MATCH(CW$1,Settings!$G:$G,0))=TRUE,
100-100*(AH755-MINIFS(AH:AH,$E:$E,$E755))/(MAXIFS(AH:AH,$E:$E,$E755)-MINIFS(AH:AH,$E:$E,$E755)),
100*(AH755-MINIFS(AH:AH,$E:$E,$E755))/(MAXIFS(AH:AH,$E:$E,$E755)-MINIFS(AH:AH,$E:$E,$E755))))</f>
        <v/>
      </c>
      <c r="CX755" s="223" t="str">
        <f t="array" ref="CX755">IF(AI755="","",
IF(INDEX(Settings!$H:$H,MATCH(CX$1,Settings!$G:$G,0))=TRUE,
100-100*(AI755-MINIFS(AI:AI,$E:$E,$E755))/(MAXIFS(AI:AI,$E:$E,$E755)-MINIFS(AI:AI,$E:$E,$E755)),
100*(AI755-MINIFS(AI:AI,$E:$E,$E755))/(MAXIFS(AI:AI,$E:$E,$E755)-MINIFS(AI:AI,$E:$E,$E755))))</f>
        <v/>
      </c>
      <c r="CY755" s="223" t="str">
        <f t="array" ref="CY755">IF(AJ755="","",
IF(INDEX(Settings!$H:$H,MATCH(CY$1,Settings!$G:$G,0))=TRUE,
100-100*(AJ755-MINIFS(AJ:AJ,$E:$E,$E755))/(MAXIFS(AJ:AJ,$E:$E,$E755)-MINIFS(AJ:AJ,$E:$E,$E755)),
100*(AJ755-MINIFS(AJ:AJ,$E:$E,$E755))/(MAXIFS(AJ:AJ,$E:$E,$E755)-MINIFS(AJ:AJ,$E:$E,$E755))))</f>
        <v/>
      </c>
      <c r="CZ755" s="223" t="str">
        <f t="array" ref="CZ755">IF(AK755="","",
IF(INDEX(Settings!$H:$H,MATCH(CZ$1,Settings!$G:$G,0))=TRUE,
100-100*(AK755-MINIFS(AK:AK,$E:$E,$E755))/(MAXIFS(AK:AK,$E:$E,$E755)-MINIFS(AK:AK,$E:$E,$E755)),
100*(AK755-MINIFS(AK:AK,$E:$E,$E755))/(MAXIFS(AK:AK,$E:$E,$E755)-MINIFS(AK:AK,$E:$E,$E755))))</f>
        <v/>
      </c>
      <c r="DA755" s="223" t="str">
        <f t="array" ref="DA755">IF(AL755="","",
IF(INDEX(Settings!$H:$H,MATCH(DA$1,Settings!$G:$G,0))=TRUE,
100-100*(AL755-MINIFS(AL:AL,$E:$E,$E755))/(MAXIFS(AL:AL,$E:$E,$E755)-MINIFS(AL:AL,$E:$E,$E755)),
100*(AL755-MINIFS(AL:AL,$E:$E,$E755))/(MAXIFS(AL:AL,$E:$E,$E755)-MINIFS(AL:AL,$E:$E,$E755))))</f>
        <v/>
      </c>
      <c r="DB755" s="223" t="str">
        <f t="array" ref="DB755">IF(AM755="","",
IF(INDEX(Settings!$H:$H,MATCH(DB$1,Settings!$G:$G,0))=TRUE,
100-100*(AM755-MINIFS(AM:AM,$E:$E,$E755))/(MAXIFS(AM:AM,$E:$E,$E755)-MINIFS(AM:AM,$E:$E,$E755)),
100*(AM755-MINIFS(AM:AM,$E:$E,$E755))/(MAXIFS(AM:AM,$E:$E,$E755)-MINIFS(AM:AM,$E:$E,$E755))))</f>
        <v/>
      </c>
      <c r="DC755" s="223" t="str">
        <f t="array" ref="DC755">IF(AN755="","",
IF(INDEX(Settings!$H:$H,MATCH(DC$1,Settings!$G:$G,0))=TRUE,
100-100*(AN755-MINIFS(AN:AN,$E:$E,$E755))/(MAXIFS(AN:AN,$E:$E,$E755)-MINIFS(AN:AN,$E:$E,$E755)),
100*(AN755-MINIFS(AN:AN,$E:$E,$E755))/(MAXIFS(AN:AN,$E:$E,$E755)-MINIFS(AN:AN,$E:$E,$E755))))</f>
        <v/>
      </c>
      <c r="DD755" s="223" t="str">
        <f t="array" ref="DD755">IF(AO755="","",
IF(INDEX(Settings!$H:$H,MATCH(DD$1,Settings!$G:$G,0))=TRUE,
100-100*(AO755-MINIFS(AO:AO,$E:$E,$E755))/(MAXIFS(AO:AO,$E:$E,$E755)-MINIFS(AO:AO,$E:$E,$E755)),
100*(AO755-MINIFS(AO:AO,$E:$E,$E755))/(MAXIFS(AO:AO,$E:$E,$E755)-MINIFS(AO:AO,$E:$E,$E755))))</f>
        <v/>
      </c>
      <c r="DE755" s="223" t="str">
        <f t="array" ref="DE755">IF(AP755="","",
IF(INDEX(Settings!$H:$H,MATCH(DE$1,Settings!$G:$G,0))=TRUE,
100-100*(AP755-MINIFS(AP:AP,$E:$E,$E755))/(MAXIFS(AP:AP,$E:$E,$E755)-MINIFS(AP:AP,$E:$E,$E755)),
100*(AP755-MINIFS(AP:AP,$E:$E,$E755))/(MAXIFS(AP:AP,$E:$E,$E755)-MINIFS(AP:AP,$E:$E,$E755))))</f>
        <v/>
      </c>
      <c r="DF755" s="223" t="str">
        <f t="array" ref="DF755">IF(AQ755="","",
IF(INDEX(Settings!$H:$H,MATCH(DF$1,Settings!$G:$G,0))=TRUE,
100-100*(AQ755-MINIFS(AQ:AQ,$E:$E,$E755))/(MAXIFS(AQ:AQ,$E:$E,$E755)-MINIFS(AQ:AQ,$E:$E,$E755)),
100*(AQ755-MINIFS(AQ:AQ,$E:$E,$E755))/(MAXIFS(AQ:AQ,$E:$E,$E755)-MINIFS(AQ:AQ,$E:$E,$E755))))</f>
        <v/>
      </c>
      <c r="DG755" s="223" t="str">
        <f t="array" ref="DG755">IF(AR755="","",
IF(INDEX(Settings!$H:$H,MATCH(DG$1,Settings!$G:$G,0))=TRUE,
100-100*(AR755-MINIFS(AR:AR,$E:$E,$E755))/(MAXIFS(AR:AR,$E:$E,$E755)-MINIFS(AR:AR,$E:$E,$E755)),
100*(AR755-MINIFS(AR:AR,$E:$E,$E755))/(MAXIFS(AR:AR,$E:$E,$E755)-MINIFS(AR:AR,$E:$E,$E755))))</f>
        <v/>
      </c>
      <c r="DH755" s="223" t="str">
        <f t="array" ref="DH755">IF(AS755="","",
IF(INDEX(Settings!$H:$H,MATCH(DH$1,Settings!$G:$G,0))=TRUE,
100-100*(AS755-MINIFS(AS:AS,$E:$E,$E755))/(MAXIFS(AS:AS,$E:$E,$E755)-MINIFS(AS:AS,$E:$E,$E755)),
100*(AS755-MINIFS(AS:AS,$E:$E,$E755))/(MAXIFS(AS:AS,$E:$E,$E755)-MINIFS(AS:AS,$E:$E,$E755))))</f>
        <v/>
      </c>
      <c r="DI755" s="223" t="str">
        <f t="array" ref="DI755">IF(AT755="","",
IF(INDEX(Settings!$H:$H,MATCH(DI$1,Settings!$G:$G,0))=TRUE,
100-100*(AT755-MINIFS(AT:AT,$E:$E,$E755))/(MAXIFS(AT:AT,$E:$E,$E755)-MINIFS(AT:AT,$E:$E,$E755)),
100*(AT755-MINIFS(AT:AT,$E:$E,$E755))/(MAXIFS(AT:AT,$E:$E,$E755)-MINIFS(AT:AT,$E:$E,$E755))))</f>
        <v/>
      </c>
      <c r="DJ755" s="223" t="str">
        <f t="array" ref="DJ755">IF(AU755="","",
IF(INDEX(Settings!$H:$H,MATCH(DJ$1,Settings!$G:$G,0))=TRUE,
100-100*(AU755-MINIFS(AU:AU,$E:$E,$E755))/(MAXIFS(AU:AU,$E:$E,$E755)-MINIFS(AU:AU,$E:$E,$E755)),
100*(AU755-MINIFS(AU:AU,$E:$E,$E755))/(MAXIFS(AU:AU,$E:$E,$E755)-MINIFS(AU:AU,$E:$E,$E755))))</f>
        <v/>
      </c>
      <c r="DK755" s="223" t="str">
        <f t="array" ref="DK755">IF(AV755="","",
IF(INDEX(Settings!$H:$H,MATCH(DK$1,Settings!$G:$G,0))=TRUE,
100-100*(AV755-MINIFS(AV:AV,$E:$E,$E755))/(MAXIFS(AV:AV,$E:$E,$E755)-MINIFS(AV:AV,$E:$E,$E755)),
100*(AV755-MINIFS(AV:AV,$E:$E,$E755))/(MAXIFS(AV:AV,$E:$E,$E755)-MINIFS(AV:AV,$E:$E,$E755))))</f>
        <v/>
      </c>
      <c r="DL755" s="223" t="str">
        <f t="array" ref="DL755">IF(AW755="","",
IF(INDEX(Settings!$H:$H,MATCH(DL$1,Settings!$G:$G,0))=TRUE,
100-100*(AW755-MINIFS(AW:AW,$E:$E,$E755))/(MAXIFS(AW:AW,$E:$E,$E755)-MINIFS(AW:AW,$E:$E,$E755)),
100*(AW755-MINIFS(AW:AW,$E:$E,$E755))/(MAXIFS(AW:AW,$E:$E,$E755)-MINIFS(AW:AW,$E:$E,$E755))))</f>
        <v/>
      </c>
      <c r="DM755" s="223" t="str">
        <f t="array" ref="DM755">IF(AX755="","",
IF(INDEX(Settings!$H:$H,MATCH(DM$1,Settings!$G:$G,0))=TRUE,
100-100*(AX755-MINIFS(AX:AX,$E:$E,$E755))/(MAXIFS(AX:AX,$E:$E,$E755)-MINIFS(AX:AX,$E:$E,$E755)),
100*(AX755-MINIFS(AX:AX,$E:$E,$E755))/(MAXIFS(AX:AX,$E:$E,$E755)-MINIFS(AX:AX,$E:$E,$E755))))</f>
        <v/>
      </c>
      <c r="DN755" s="223" t="str">
        <f t="array" ref="DN755">IF(AY755="","",
IF(INDEX(Settings!$H:$H,MATCH(DN$1,Settings!$G:$G,0))=TRUE,
100-100*(AY755-MINIFS(AY:AY,$E:$E,$E755))/(MAXIFS(AY:AY,$E:$E,$E755)-MINIFS(AY:AY,$E:$E,$E755)),
100*(AY755-MINIFS(AY:AY,$E:$E,$E755))/(MAXIFS(AY:AY,$E:$E,$E755)-MINIFS(AY:AY,$E:$E,$E755))))</f>
        <v/>
      </c>
      <c r="DO755" s="223" t="str">
        <f t="array" ref="DO755">IF(AZ755="","",
IF(INDEX(Settings!$H:$H,MATCH(DO$1,Settings!$G:$G,0))=TRUE,
100-100*(AZ755-MINIFS(AZ:AZ,$E:$E,$E755))/(MAXIFS(AZ:AZ,$E:$E,$E755)-MINIFS(AZ:AZ,$E:$E,$E755)),
100*(AZ755-MINIFS(AZ:AZ,$E:$E,$E755))/(MAXIFS(AZ:AZ,$E:$E,$E755)-MINIFS(AZ:AZ,$E:$E,$E755))))</f>
        <v/>
      </c>
      <c r="DP755" s="223" t="str">
        <f t="array" ref="DP755">IF(BA755="","",
IF(INDEX(Settings!$H:$H,MATCH(DP$1,Settings!$G:$G,0))=TRUE,
100-100*(BA755-MINIFS(BA:BA,$E:$E,$E755))/(MAXIFS(BA:BA,$E:$E,$E755)-MINIFS(BA:BA,$E:$E,$E755)),
100*(BA755-MINIFS(BA:BA,$E:$E,$E755))/(MAXIFS(BA:BA,$E:$E,$E755)-MINIFS(BA:BA,$E:$E,$E755))))</f>
        <v/>
      </c>
      <c r="DQ755" s="223" t="str">
        <f t="array" ref="DQ755">IF(BB755="","",
IF(INDEX(Settings!$H:$H,MATCH(DQ$1,Settings!$G:$G,0))=TRUE,
100-100*(BB755-MINIFS(BB:BB,$E:$E,$E755))/(MAXIFS(BB:BB,$E:$E,$E755)-MINIFS(BB:BB,$E:$E,$E755)),
100*(BB755-MINIFS(BB:BB,$E:$E,$E755))/(MAXIFS(BB:BB,$E:$E,$E755)-MINIFS(BB:BB,$E:$E,$E755))))</f>
        <v/>
      </c>
      <c r="DR755" s="223" t="str">
        <f t="array" ref="DR755">IF(BC755="","",
IF(INDEX(Settings!$H:$H,MATCH(DR$1,Settings!$G:$G,0))=TRUE,
100-100*(BC755-MINIFS(BC:BC,$E:$E,$E755))/(MAXIFS(BC:BC,$E:$E,$E755)-MINIFS(BC:BC,$E:$E,$E755)),
100*(BC755-MINIFS(BC:BC,$E:$E,$E755))/(MAXIFS(BC:BC,$E:$E,$E755)-MINIFS(BC:BC,$E:$E,$E755))))</f>
        <v/>
      </c>
      <c r="DS755" s="223" t="str">
        <f t="array" ref="DS755">IF(BD755="","",
IF(INDEX(Settings!$H:$H,MATCH(DS$1,Settings!$G:$G,0))=TRUE,
100-100*(BD755-MINIFS(BD:BD,$E:$E,$E755))/(MAXIFS(BD:BD,$E:$E,$E755)-MINIFS(BD:BD,$E:$E,$E755)),
100*(BD755-MINIFS(BD:BD,$E:$E,$E755))/(MAXIFS(BD:BD,$E:$E,$E755)-MINIFS(BD:BD,$E:$E,$E755))))</f>
        <v/>
      </c>
      <c r="DT755" s="223" t="str">
        <f t="array" ref="DT755">IF(BE755="","",
IF(INDEX(Settings!$H:$H,MATCH(DT$1,Settings!$G:$G,0))=TRUE,
100-100*(BE755-MINIFS(BE:BE,$E:$E,$E755))/(MAXIFS(BE:BE,$E:$E,$E755)-MINIFS(BE:BE,$E:$E,$E755)),
100*(BE755-MINIFS(BE:BE,$E:$E,$E755))/(MAXIFS(BE:BE,$E:$E,$E755)-MINIFS(BE:BE,$E:$E,$E755))))</f>
        <v/>
      </c>
      <c r="DU755" s="223" t="str">
        <f t="array" ref="DU755">IF(BF755="","",
IF(INDEX(Settings!$H:$H,MATCH(DU$1,Settings!$G:$G,0))=TRUE,
100-100*(BF755-MINIFS(BF:BF,$E:$E,$E755))/(MAXIFS(BF:BF,$E:$E,$E755)-MINIFS(BF:BF,$E:$E,$E755)),
100*(BF755-MINIFS(BF:BF,$E:$E,$E755))/(MAXIFS(BF:BF,$E:$E,$E755)-MINIFS(BF:BF,$E:$E,$E755))))</f>
        <v/>
      </c>
      <c r="DV755" s="223" t="str">
        <f t="array" ref="DV755">IF(BG755="","",
IF(INDEX(Settings!$H:$H,MATCH(DV$1,Settings!$G:$G,0))=TRUE,
100-100*(BG755-MINIFS(BG:BG,$E:$E,$E755))/(MAXIFS(BG:BG,$E:$E,$E755)-MINIFS(BG:BG,$E:$E,$E755)),
100*(BG755-MINIFS(BG:BG,$E:$E,$E755))/(MAXIFS(BG:BG,$E:$E,$E755)-MINIFS(BG:BG,$E:$E,$E755))))</f>
        <v/>
      </c>
      <c r="DW755" s="223" t="str">
        <f t="array" ref="DW755">IF(BH755="","",
IF(INDEX(Settings!$H:$H,MATCH(DW$1,Settings!$G:$G,0))=TRUE,
100-100*(BH755-MINIFS(BH:BH,$E:$E,$E755))/(MAXIFS(BH:BH,$E:$E,$E755)-MINIFS(BH:BH,$E:$E,$E755)),
100*(BH755-MINIFS(BH:BH,$E:$E,$E755))/(MAXIFS(BH:BH,$E:$E,$E755)-MINIFS(BH:BH,$E:$E,$E755))))</f>
        <v/>
      </c>
      <c r="DX755" s="223" t="str">
        <f t="array" ref="DX755">IF(BI755="","",
IF(INDEX(Settings!$H:$H,MATCH(DX$1,Settings!$G:$G,0))=TRUE,
100-100*(BI755-MINIFS(BI:BI,$E:$E,$E755))/(MAXIFS(BI:BI,$E:$E,$E755)-MINIFS(BI:BI,$E:$E,$E755)),
100*(BI755-MINIFS(BI:BI,$E:$E,$E755))/(MAXIFS(BI:BI,$E:$E,$E755)-MINIFS(BI:BI,$E:$E,$E755))))</f>
        <v/>
      </c>
      <c r="DY755" s="223" t="str">
        <f t="array" ref="DY755">IF(BJ755="","",
IF(INDEX(Settings!$H:$H,MATCH(DY$1,Settings!$G:$G,0))=TRUE,
100-100*(BJ755-MINIFS(BJ:BJ,$E:$E,$E755))/(MAXIFS(BJ:BJ,$E:$E,$E755)-MINIFS(BJ:BJ,$E:$E,$E755)),
100*(BJ755-MINIFS(BJ:BJ,$E:$E,$E755))/(MAXIFS(BJ:BJ,$E:$E,$E755)-MINIFS(BJ:BJ,$E:$E,$E755))))</f>
        <v/>
      </c>
      <c r="DZ755" s="225"/>
      <c r="EA755" s="225"/>
      <c r="EB755" s="225" t="str">
        <f t="shared" si="8"/>
        <v/>
      </c>
      <c r="EC755" s="225" t="str">
        <f t="shared" si="9"/>
        <v/>
      </c>
      <c r="ED755" s="225" t="str">
        <f t="shared" si="10"/>
        <v/>
      </c>
      <c r="EE755" s="225" t="str">
        <f t="shared" si="11"/>
        <v/>
      </c>
      <c r="EF755" s="225" t="str">
        <f t="shared" si="12"/>
        <v/>
      </c>
      <c r="EG755" s="225" t="str">
        <f t="shared" si="13"/>
        <v/>
      </c>
      <c r="EH755" s="225"/>
      <c r="EI755" s="225"/>
      <c r="EJ755" s="225"/>
      <c r="EK755" s="225"/>
      <c r="EL755" s="225"/>
      <c r="EM755" s="225"/>
    </row>
    <row r="756">
      <c r="A756" s="231"/>
      <c r="B756" s="231"/>
      <c r="C756" s="231"/>
      <c r="D756" s="231" t="str">
        <f t="array" ref="D756">IFERROR(INDEX(Profiles!$B:$B,MATCH($A756,Profiles!$A:$A,0)),"")</f>
        <v/>
      </c>
      <c r="E756" s="231"/>
      <c r="F756" s="231"/>
      <c r="G756" s="231"/>
      <c r="H756" s="231"/>
      <c r="I756" s="231" t="str">
        <f>IF(A756="","",IF(Settings!$N$3="DATE",F756&amp;": "&amp;TEXT(B756,"M/DD/YY"),F756&amp;": "&amp;H756))</f>
        <v/>
      </c>
      <c r="J756" s="231"/>
      <c r="K756" s="231"/>
      <c r="L756" s="231"/>
      <c r="M756" s="232" t="str">
        <f t="shared" si="14"/>
        <v/>
      </c>
      <c r="N756" s="231"/>
      <c r="O756" s="231"/>
      <c r="P756" s="231"/>
      <c r="Q756" s="231"/>
      <c r="R756" s="231"/>
      <c r="S756" s="230" t="str">
        <f>IFERROR(VLOOKUP(AF756, 'YOYO IR Scores'!A:C, 3, FALSE), "")
</f>
        <v/>
      </c>
      <c r="T756" s="231"/>
      <c r="U756" s="231"/>
      <c r="V756" s="231"/>
      <c r="W756" s="231"/>
      <c r="X756" s="233" t="str">
        <f t="shared" si="4"/>
        <v/>
      </c>
      <c r="Y756" s="234" t="str">
        <f t="shared" si="5"/>
        <v/>
      </c>
      <c r="Z756" s="234" t="str">
        <f t="shared" si="6"/>
        <v/>
      </c>
      <c r="AA756" s="233" t="str">
        <f t="shared" si="7"/>
        <v/>
      </c>
      <c r="AB756" s="232"/>
      <c r="AC756" s="232"/>
      <c r="AD756" s="232"/>
      <c r="AE756" s="232" t="str">
        <f>IFERROR(VLOOKUP(AF756, 'YOYO IR Scores'!A:C, 2, FALSE), "")</f>
        <v/>
      </c>
      <c r="AF756" s="232"/>
      <c r="AG756" s="23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c r="BD756" s="232"/>
      <c r="BE756" s="232"/>
      <c r="BF756" s="232"/>
      <c r="BG756" s="232"/>
      <c r="BH756" s="232"/>
      <c r="BI756" s="232"/>
      <c r="BJ756" s="232"/>
      <c r="BK756" s="232" t="str">
        <f t="array" ref="BK756">IF(J756="","",
IF(INDEX(Settings!$H:$H,MATCH(BY$1,Settings!$G:$G,0))=TRUE,
100-100*(J756-MIN(J:J))/(MAX(J:J)-MIN(J:J)),
100*(J756-MIN(J:J))/(MAX(J:J)-MIN(J:J))))</f>
        <v/>
      </c>
      <c r="BL756" s="232" t="str">
        <f t="array" ref="BL756">IF(J756="","",
IF(INDEX(Settings!$H:$H,MATCH(BY$1,Settings!$G:$G,0))=TRUE,
100-100*(J756-MINIFS(J:J,$E:$E,$E756))/(MAXIFS(J:J,$E:$E,$E756)-MINIFS(J:J,$E:$E,$E756)),
100*(J756-MINIFS(J:J,$E:$E,$E756))/(MAXIFS(J:J,$E:$E,$E756)-MINIFS(J:J,$E:$E,$E756))))</f>
        <v/>
      </c>
      <c r="BM756" s="232" t="str">
        <f t="array" ref="BM756">IF(J756="","",
IF(INDEX(Settings!$H:$H,MATCH(BY$1,Settings!$G:$G,0))=TRUE,
100-100*(J756-MINIFS(J:J,$E:$E,$E756,$I:$I,$I756))/(MAXIFS(J:J,$E:$E,$E756,$I:$I,$I756)-MINIFS(J:J,$E:$E,$E756,$I:$I,$I756)),
100*(J756-MINIFS(J:J,$E:$E,$E756,$I:$I,$I756))/(MAXIFS(J:J,$E:$E,$E756,$I:$I,$I756)-MINIFS(J:J,$E:$E,$E756,$I:$I,$I756))))</f>
        <v/>
      </c>
      <c r="BN756" s="231" t="str">
        <f t="array" ref="BN756">IF(J756="","",
IF(INDEX(Settings!$H:$H,MATCH(BY$1,Settings!$G:$G,0))=TRUE,
100-100*PERCENTRANK(J:J,J756),
100*PERCENTRANK(J:J,J756)))</f>
        <v/>
      </c>
      <c r="BO756" s="231" t="str">
        <f>IFERROR(__xludf.DUMMYFUNCTION("IF(J756="""","""",
IF(INDEX(Settings!$H:$H,MATCH(BY$1,Settings!$G:$G,0))=TRUE,
100-100*PERCENTRANK(FILTER(J:J,$E:$E=$E756),J756),
100*PERCENTRANK(FILTER(J:J,$E:$E=$E756),J756)))"),"")</f>
        <v/>
      </c>
      <c r="BP756" s="231" t="str">
        <f>IFERROR(__xludf.DUMMYFUNCTION("IF(J756="""","""",
IF(INDEX(Settings!$H:$H,MATCH(BY$1,Settings!$G:$G,0))=TRUE,
100-100*PERCENTRANK(FILTER(J:J,$E:$E=$E756,$I:$I=$I756),J756),
100*PERCENTRANK(FILTER(J:J,$E:$E=$E756,$I:$I=$I756),J756)))"),"")</f>
        <v/>
      </c>
      <c r="BQ756" s="233" t="str">
        <f t="array" ref="BQ756">IF(J756="","",
IF(INDEX(Settings!$H:$H,MATCH(BY$1,Settings!$G:$G,0))=TRUE,
-1*(J756-AVERAGE(J:J))/STDEV(J:J),
(J756-AVERAGE(J:J))/STDEV(J:J)))</f>
        <v/>
      </c>
      <c r="BR756" s="233" t="str">
        <f>IFERROR(__xludf.DUMMYFUNCTION("IF(J756="""","""",
IF(INDEX(Settings!$H:$H,MATCH(BY$1,Settings!$G:$G,0))=TRUE,
-1*(J756-AVERAGEIFS(J:J,$E:$E,$E756))/STDEV(FILTER(J:J,$E:$E=$E756)),
(J756-AVERAGEIFS(J:J,$E:$E,$E756))/STDEV(FILTER(J:J,$E:$E=$E756))))"),"")</f>
        <v/>
      </c>
      <c r="BS756" s="233"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1"/>
      <c r="BX756" s="231"/>
      <c r="BY756" s="232" t="str">
        <f t="array" ref="BY756">IF(J756="","",
IF(INDEX(Settings!$H:$H,MATCH(BY$1,Settings!$G:$G,0))=TRUE,
100-100*(J756-MINIFS(J:J,$E:$E,$E756))/(MAXIFS(J:J,$E:$E,$E756)-MINIFS(J:J,$E:$E,$E756)),
100*(J756-MINIFS(J:J,$E:$E,$E756))/(MAXIFS(J:J,$E:$E,$E756)-MINIFS(J:J,$E:$E,$E756))))</f>
        <v/>
      </c>
      <c r="BZ756" s="232" t="str">
        <f t="array" ref="BZ756">IF(K756="","",
IF(INDEX(Settings!$H:$H,MATCH(BZ$1,Settings!$G:$G,0))=TRUE,
100-100*(K756-MINIFS(K:K,$E:$E,$E756))/(MAXIFS(K:K,$E:$E,$E756)-MINIFS(K:K,$E:$E,$E756)),
100*(K756-MINIFS(K:K,$E:$E,$E756))/(MAXIFS(K:K,$E:$E,$E756)-MINIFS(K:K,$E:$E,$E756))))</f>
        <v/>
      </c>
      <c r="CA756" s="232" t="str">
        <f t="array" ref="CA756">IF(L756="","",
IF(INDEX(Settings!$H:$H,MATCH(CA$1,Settings!$G:$G,0))=TRUE,
100-100*(L756-MINIFS(L:L,$E:$E,$E756))/(MAXIFS(L:L,$E:$E,$E756)-MINIFS(L:L,$E:$E,$E756)),
100*(L756-MINIFS(L:L,$E:$E,$E756))/(MAXIFS(L:L,$E:$E,$E756)-MINIFS(L:L,$E:$E,$E756))))</f>
        <v/>
      </c>
      <c r="CB756" s="232" t="str">
        <f t="array" ref="CB756">IF(M756="","",
IF(INDEX(Settings!$H:$H,MATCH(CB$1,Settings!$G:$G,0))=TRUE,
100-100*(M756-MINIFS(M:M,$E:$E,$E756))/(MAXIFS(M:M,$E:$E,$E756)-MINIFS(M:M,$E:$E,$E756)),
100*(M756-MINIFS(M:M,$E:$E,$E756))/(MAXIFS(M:M,$E:$E,$E756)-MINIFS(M:M,$E:$E,$E756))))</f>
        <v/>
      </c>
      <c r="CC756" s="232" t="str">
        <f t="array" ref="CC756">IF(N756="","",
IF(INDEX(Settings!$H:$H,MATCH(CC$1,Settings!$G:$G,0))=TRUE,
100-100*(N756-MINIFS(N:N,$E:$E,$E756))/(MAXIFS(N:N,$E:$E,$E756)-MINIFS(N:N,$E:$E,$E756)),
100*(N756-MINIFS(N:N,$E:$E,$E756))/(MAXIFS(N:N,$E:$E,$E756)-MINIFS(N:N,$E:$E,$E756))))</f>
        <v/>
      </c>
      <c r="CD756" s="232" t="str">
        <f t="array" ref="CD756">IF(O756="","",
IF(INDEX(Settings!$H:$H,MATCH(CD$1,Settings!$G:$G,0))=TRUE,
100-100*(O756-MINIFS(O:O,$E:$E,$E756))/(MAXIFS(O:O,$E:$E,$E756)-MINIFS(O:O,$E:$E,$E756)),
100*(O756-MINIFS(O:O,$E:$E,$E756))/(MAXIFS(O:O,$E:$E,$E756)-MINIFS(O:O,$E:$E,$E756))))</f>
        <v/>
      </c>
      <c r="CE756" s="232" t="str">
        <f t="array" ref="CE756">IF(P756="","",
IF(INDEX(Settings!$H:$H,MATCH(CE$1,Settings!$G:$G,0))=TRUE,
100-100*(P756-MINIFS(P:P,$E:$E,$E756))/(MAXIFS(P:P,$E:$E,$E756)-MINIFS(P:P,$E:$E,$E756)),
100*(P756-MINIFS(P:P,$E:$E,$E756))/(MAXIFS(P:P,$E:$E,$E756)-MINIFS(P:P,$E:$E,$E756))))</f>
        <v/>
      </c>
      <c r="CF756" s="232" t="str">
        <f t="array" ref="CF756">IF(Q756="","",
IF(INDEX(Settings!$H:$H,MATCH(CF$1,Settings!$G:$G,0))=TRUE,
100-100*(Q756-MINIFS(Q:Q,$E:$E,$E756))/(MAXIFS(Q:Q,$E:$E,$E756)-MINIFS(Q:Q,$E:$E,$E756)),
100*(Q756-MINIFS(Q:Q,$E:$E,$E756))/(MAXIFS(Q:Q,$E:$E,$E756)-MINIFS(Q:Q,$E:$E,$E756))))</f>
        <v/>
      </c>
      <c r="CG756" s="232" t="str">
        <f t="array" ref="CG756">IF(R756="","",
IF(INDEX(Settings!$H:$H,MATCH(CG$1,Settings!$G:$G,0))=TRUE,
100-100*(R756-MINIFS(R:R,$E:$E,$E756))/(MAXIFS(R:R,$E:$E,$E756)-MINIFS(R:R,$E:$E,$E756)),
100*(R756-MINIFS(R:R,$E:$E,$E756))/(MAXIFS(R:R,$E:$E,$E756)-MINIFS(R:R,$E:$E,$E756))))</f>
        <v/>
      </c>
      <c r="CH756" s="232" t="str">
        <f t="array" ref="CH756">IF(S756="","",
IF(INDEX(Settings!$H:$H,MATCH(CH$1,Settings!$G:$G,0))=TRUE,
100-100*(S756-MINIFS(S:S,$E:$E,$E756))/(MAXIFS(S:S,$E:$E,$E756)-MINIFS(S:S,$E:$E,$E756)),
100*(S756-MINIFS(S:S,$E:$E,$E756))/(MAXIFS(S:S,$E:$E,$E756)-MINIFS(S:S,$E:$E,$E756))))</f>
        <v/>
      </c>
      <c r="CI756" s="232" t="str">
        <f t="array" ref="CI756">IF(T756="","",
IF(INDEX(Settings!$H:$H,MATCH(CI$1,Settings!$G:$G,0))=TRUE,
100-100*(T756-MINIFS(T:T,$E:$E,$E756))/(MAXIFS(T:T,$E:$E,$E756)-MINIFS(T:T,$E:$E,$E756)),
100*(T756-MINIFS(T:T,$E:$E,$E756))/(MAXIFS(T:T,$E:$E,$E756)-MINIFS(T:T,$E:$E,$E756))))</f>
        <v/>
      </c>
      <c r="CJ756" s="232" t="str">
        <f t="array" ref="CJ756">IF(U756="","",
IF(INDEX(Settings!$H:$H,MATCH(CJ$1,Settings!$G:$G,0))=TRUE,
100-100*(U756-MINIFS(U:U,$E:$E,$E756))/(MAXIFS(U:U,$E:$E,$E756)-MINIFS(U:U,$E:$E,$E756)),
100*(U756-MINIFS(U:U,$E:$E,$E756))/(MAXIFS(U:U,$E:$E,$E756)-MINIFS(U:U,$E:$E,$E756))))</f>
        <v/>
      </c>
      <c r="CK756" s="232" t="str">
        <f t="array" ref="CK756">IF(V756="","",
IF(INDEX(Settings!$H:$H,MATCH(CK$1,Settings!$G:$G,0))=TRUE,
100-100*(V756-MINIFS(V:V,$E:$E,$E756))/(MAXIFS(V:V,$E:$E,$E756)-MINIFS(V:V,$E:$E,$E756)),
100*(V756-MINIFS(V:V,$E:$E,$E756))/(MAXIFS(V:V,$E:$E,$E756)-MINIFS(V:V,$E:$E,$E756))))</f>
        <v/>
      </c>
      <c r="CL756" s="232" t="str">
        <f t="array" ref="CL756">IF(W756="","",
IF(INDEX(Settings!$H:$H,MATCH(CL$1,Settings!$G:$G,0))=TRUE,
100-100*(W756-MINIFS(W:W,$E:$E,$E756))/(MAXIFS(W:W,$E:$E,$E756)-MINIFS(W:W,$E:$E,$E756)),
100*(W756-MINIFS(W:W,$E:$E,$E756))/(MAXIFS(W:W,$E:$E,$E756)-MINIFS(W:W,$E:$E,$E756))))</f>
        <v/>
      </c>
      <c r="CM756" s="232" t="str">
        <f t="array" ref="CM756">IF(X756="","",
IF(INDEX(Settings!$H:$H,MATCH(CM$1,Settings!$G:$G,0))=TRUE,
100-100*(X756-MINIFS(X:X,$E:$E,$E756))/(MAXIFS(X:X,$E:$E,$E756)-MINIFS(X:X,$E:$E,$E756)),
100*(X756-MINIFS(X:X,$E:$E,$E756))/(MAXIFS(X:X,$E:$E,$E756)-MINIFS(X:X,$E:$E,$E756))))</f>
        <v/>
      </c>
      <c r="CN756" s="232" t="str">
        <f t="array" ref="CN756">IF(Y756="","",
IF(INDEX(Settings!$H:$H,MATCH(CN$1,Settings!$G:$G,0))=TRUE,
100-100*(Y756-MINIFS(Y:Y,$E:$E,$E756))/(MAXIFS(Y:Y,$E:$E,$E756)-MINIFS(Y:Y,$E:$E,$E756)),
100*(Y756-MINIFS(Y:Y,$E:$E,$E756))/(MAXIFS(Y:Y,$E:$E,$E756)-MINIFS(Y:Y,$E:$E,$E756))))</f>
        <v/>
      </c>
      <c r="CO756" s="232" t="str">
        <f t="array" ref="CO756">IF(Z756="","",
IF(INDEX(Settings!$H:$H,MATCH(CO$1,Settings!$G:$G,0))=TRUE,
100-100*(Z756-MINIFS(Z:Z,$E:$E,$E756))/(MAXIFS(Z:Z,$E:$E,$E756)-MINIFS(Z:Z,$E:$E,$E756)),
100*(Z756-MINIFS(Z:Z,$E:$E,$E756))/(MAXIFS(Z:Z,$E:$E,$E756)-MINIFS(Z:Z,$E:$E,$E756))))</f>
        <v/>
      </c>
      <c r="CP756" s="232" t="str">
        <f t="array" ref="CP756">IF(AA756="","",
IF(INDEX(Settings!$H:$H,MATCH(CP$1,Settings!$G:$G,0))=TRUE,
100-100*(AA756-MINIFS(AA:AA,$E:$E,$E756))/(MAXIFS(AA:AA,$E:$E,$E756)-MINIFS(AA:AA,$E:$E,$E756)),
100*(AA756-MINIFS(AA:AA,$E:$E,$E756))/(MAXIFS(AA:AA,$E:$E,$E756)-MINIFS(AA:AA,$E:$E,$E756))))</f>
        <v/>
      </c>
      <c r="CQ756" s="232" t="str">
        <f t="array" ref="CQ756">IF(AB756="","",
IF(INDEX(Settings!$H:$H,MATCH(CQ$1,Settings!$G:$G,0))=TRUE,
100-100*(AB756-MINIFS(AB:AB,$E:$E,$E756))/(MAXIFS(AB:AB,$E:$E,$E756)-MINIFS(AB:AB,$E:$E,$E756)),
100*(AB756-MINIFS(AB:AB,$E:$E,$E756))/(MAXIFS(AB:AB,$E:$E,$E756)-MINIFS(AB:AB,$E:$E,$E756))))</f>
        <v/>
      </c>
      <c r="CR756" s="232" t="str">
        <f t="array" ref="CR756">IF(AC756="","",
IF(INDEX(Settings!$H:$H,MATCH(CR$1,Settings!$G:$G,0))=TRUE,
100-100*(AC756-MINIFS(AC:AC,$E:$E,$E756))/(MAXIFS(AC:AC,$E:$E,$E756)-MINIFS(AC:AC,$E:$E,$E756)),
100*(AC756-MINIFS(AC:AC,$E:$E,$E756))/(MAXIFS(AC:AC,$E:$E,$E756)-MINIFS(AC:AC,$E:$E,$E756))))</f>
        <v/>
      </c>
      <c r="CS756" s="232" t="str">
        <f t="array" ref="CS756">IF(AD756="","",
IF(INDEX(Settings!$H:$H,MATCH(CS$1,Settings!$G:$G,0))=TRUE,
100-100*(AD756-MINIFS(AD:AD,$E:$E,$E756))/(MAXIFS(AD:AD,$E:$E,$E756)-MINIFS(AD:AD,$E:$E,$E756)),
100*(AD756-MINIFS(AD:AD,$E:$E,$E756))/(MAXIFS(AD:AD,$E:$E,$E756)-MINIFS(AD:AD,$E:$E,$E756))))</f>
        <v/>
      </c>
      <c r="CT756" s="232" t="str">
        <f t="array" ref="CT756">IF(AE756="","",
IF(INDEX(Settings!$H:$H,MATCH(CT$1,Settings!$G:$G,0))=TRUE,
100-100*(AE756-MINIFS(AE:AE,$E:$E,$E756))/(MAXIFS(AE:AE,$E:$E,$E756)-MINIFS(AE:AE,$E:$E,$E756)),
100*(AE756-MINIFS(AE:AE,$E:$E,$E756))/(MAXIFS(AE:AE,$E:$E,$E756)-MINIFS(AE:AE,$E:$E,$E756))))</f>
        <v/>
      </c>
      <c r="CU756" s="232" t="str">
        <f t="array" ref="CU756">IF(AF756="","",
IF(INDEX(Settings!$H:$H,MATCH(CU$1,Settings!$G:$G,0))=TRUE,
100-100*(AF756-MINIFS(AF:AF,$E:$E,$E756))/(MAXIFS(AF:AF,$E:$E,$E756)-MINIFS(AF:AF,$E:$E,$E756)),
100*(AF756-MINIFS(AF:AF,$E:$E,$E756))/(MAXIFS(AF:AF,$E:$E,$E756)-MINIFS(AF:AF,$E:$E,$E756))))</f>
        <v/>
      </c>
      <c r="CV756" s="232" t="str">
        <f t="array" ref="CV756">IF(AG756="","",
IF(INDEX(Settings!$H:$H,MATCH(CV$1,Settings!$G:$G,0))=TRUE,
100-100*(AG756-MINIFS(AG:AG,$E:$E,$E756))/(MAXIFS(AG:AG,$E:$E,$E756)-MINIFS(AG:AG,$E:$E,$E756)),
100*(AG756-MINIFS(AG:AG,$E:$E,$E756))/(MAXIFS(AG:AG,$E:$E,$E756)-MINIFS(AG:AG,$E:$E,$E756))))</f>
        <v/>
      </c>
      <c r="CW756" s="232" t="str">
        <f t="array" ref="CW756">IF(AH756="","",
IF(INDEX(Settings!$H:$H,MATCH(CW$1,Settings!$G:$G,0))=TRUE,
100-100*(AH756-MINIFS(AH:AH,$E:$E,$E756))/(MAXIFS(AH:AH,$E:$E,$E756)-MINIFS(AH:AH,$E:$E,$E756)),
100*(AH756-MINIFS(AH:AH,$E:$E,$E756))/(MAXIFS(AH:AH,$E:$E,$E756)-MINIFS(AH:AH,$E:$E,$E756))))</f>
        <v/>
      </c>
      <c r="CX756" s="232" t="str">
        <f t="array" ref="CX756">IF(AI756="","",
IF(INDEX(Settings!$H:$H,MATCH(CX$1,Settings!$G:$G,0))=TRUE,
100-100*(AI756-MINIFS(AI:AI,$E:$E,$E756))/(MAXIFS(AI:AI,$E:$E,$E756)-MINIFS(AI:AI,$E:$E,$E756)),
100*(AI756-MINIFS(AI:AI,$E:$E,$E756))/(MAXIFS(AI:AI,$E:$E,$E756)-MINIFS(AI:AI,$E:$E,$E756))))</f>
        <v/>
      </c>
      <c r="CY756" s="232" t="str">
        <f t="array" ref="CY756">IF(AJ756="","",
IF(INDEX(Settings!$H:$H,MATCH(CY$1,Settings!$G:$G,0))=TRUE,
100-100*(AJ756-MINIFS(AJ:AJ,$E:$E,$E756))/(MAXIFS(AJ:AJ,$E:$E,$E756)-MINIFS(AJ:AJ,$E:$E,$E756)),
100*(AJ756-MINIFS(AJ:AJ,$E:$E,$E756))/(MAXIFS(AJ:AJ,$E:$E,$E756)-MINIFS(AJ:AJ,$E:$E,$E756))))</f>
        <v/>
      </c>
      <c r="CZ756" s="232" t="str">
        <f t="array" ref="CZ756">IF(AK756="","",
IF(INDEX(Settings!$H:$H,MATCH(CZ$1,Settings!$G:$G,0))=TRUE,
100-100*(AK756-MINIFS(AK:AK,$E:$E,$E756))/(MAXIFS(AK:AK,$E:$E,$E756)-MINIFS(AK:AK,$E:$E,$E756)),
100*(AK756-MINIFS(AK:AK,$E:$E,$E756))/(MAXIFS(AK:AK,$E:$E,$E756)-MINIFS(AK:AK,$E:$E,$E756))))</f>
        <v/>
      </c>
      <c r="DA756" s="232" t="str">
        <f t="array" ref="DA756">IF(AL756="","",
IF(INDEX(Settings!$H:$H,MATCH(DA$1,Settings!$G:$G,0))=TRUE,
100-100*(AL756-MINIFS(AL:AL,$E:$E,$E756))/(MAXIFS(AL:AL,$E:$E,$E756)-MINIFS(AL:AL,$E:$E,$E756)),
100*(AL756-MINIFS(AL:AL,$E:$E,$E756))/(MAXIFS(AL:AL,$E:$E,$E756)-MINIFS(AL:AL,$E:$E,$E756))))</f>
        <v/>
      </c>
      <c r="DB756" s="232" t="str">
        <f t="array" ref="DB756">IF(AM756="","",
IF(INDEX(Settings!$H:$H,MATCH(DB$1,Settings!$G:$G,0))=TRUE,
100-100*(AM756-MINIFS(AM:AM,$E:$E,$E756))/(MAXIFS(AM:AM,$E:$E,$E756)-MINIFS(AM:AM,$E:$E,$E756)),
100*(AM756-MINIFS(AM:AM,$E:$E,$E756))/(MAXIFS(AM:AM,$E:$E,$E756)-MINIFS(AM:AM,$E:$E,$E756))))</f>
        <v/>
      </c>
      <c r="DC756" s="232" t="str">
        <f t="array" ref="DC756">IF(AN756="","",
IF(INDEX(Settings!$H:$H,MATCH(DC$1,Settings!$G:$G,0))=TRUE,
100-100*(AN756-MINIFS(AN:AN,$E:$E,$E756))/(MAXIFS(AN:AN,$E:$E,$E756)-MINIFS(AN:AN,$E:$E,$E756)),
100*(AN756-MINIFS(AN:AN,$E:$E,$E756))/(MAXIFS(AN:AN,$E:$E,$E756)-MINIFS(AN:AN,$E:$E,$E756))))</f>
        <v/>
      </c>
      <c r="DD756" s="232" t="str">
        <f t="array" ref="DD756">IF(AO756="","",
IF(INDEX(Settings!$H:$H,MATCH(DD$1,Settings!$G:$G,0))=TRUE,
100-100*(AO756-MINIFS(AO:AO,$E:$E,$E756))/(MAXIFS(AO:AO,$E:$E,$E756)-MINIFS(AO:AO,$E:$E,$E756)),
100*(AO756-MINIFS(AO:AO,$E:$E,$E756))/(MAXIFS(AO:AO,$E:$E,$E756)-MINIFS(AO:AO,$E:$E,$E756))))</f>
        <v/>
      </c>
      <c r="DE756" s="232" t="str">
        <f t="array" ref="DE756">IF(AP756="","",
IF(INDEX(Settings!$H:$H,MATCH(DE$1,Settings!$G:$G,0))=TRUE,
100-100*(AP756-MINIFS(AP:AP,$E:$E,$E756))/(MAXIFS(AP:AP,$E:$E,$E756)-MINIFS(AP:AP,$E:$E,$E756)),
100*(AP756-MINIFS(AP:AP,$E:$E,$E756))/(MAXIFS(AP:AP,$E:$E,$E756)-MINIFS(AP:AP,$E:$E,$E756))))</f>
        <v/>
      </c>
      <c r="DF756" s="232" t="str">
        <f t="array" ref="DF756">IF(AQ756="","",
IF(INDEX(Settings!$H:$H,MATCH(DF$1,Settings!$G:$G,0))=TRUE,
100-100*(AQ756-MINIFS(AQ:AQ,$E:$E,$E756))/(MAXIFS(AQ:AQ,$E:$E,$E756)-MINIFS(AQ:AQ,$E:$E,$E756)),
100*(AQ756-MINIFS(AQ:AQ,$E:$E,$E756))/(MAXIFS(AQ:AQ,$E:$E,$E756)-MINIFS(AQ:AQ,$E:$E,$E756))))</f>
        <v/>
      </c>
      <c r="DG756" s="232" t="str">
        <f t="array" ref="DG756">IF(AR756="","",
IF(INDEX(Settings!$H:$H,MATCH(DG$1,Settings!$G:$G,0))=TRUE,
100-100*(AR756-MINIFS(AR:AR,$E:$E,$E756))/(MAXIFS(AR:AR,$E:$E,$E756)-MINIFS(AR:AR,$E:$E,$E756)),
100*(AR756-MINIFS(AR:AR,$E:$E,$E756))/(MAXIFS(AR:AR,$E:$E,$E756)-MINIFS(AR:AR,$E:$E,$E756))))</f>
        <v/>
      </c>
      <c r="DH756" s="232" t="str">
        <f t="array" ref="DH756">IF(AS756="","",
IF(INDEX(Settings!$H:$H,MATCH(DH$1,Settings!$G:$G,0))=TRUE,
100-100*(AS756-MINIFS(AS:AS,$E:$E,$E756))/(MAXIFS(AS:AS,$E:$E,$E756)-MINIFS(AS:AS,$E:$E,$E756)),
100*(AS756-MINIFS(AS:AS,$E:$E,$E756))/(MAXIFS(AS:AS,$E:$E,$E756)-MINIFS(AS:AS,$E:$E,$E756))))</f>
        <v/>
      </c>
      <c r="DI756" s="232" t="str">
        <f t="array" ref="DI756">IF(AT756="","",
IF(INDEX(Settings!$H:$H,MATCH(DI$1,Settings!$G:$G,0))=TRUE,
100-100*(AT756-MINIFS(AT:AT,$E:$E,$E756))/(MAXIFS(AT:AT,$E:$E,$E756)-MINIFS(AT:AT,$E:$E,$E756)),
100*(AT756-MINIFS(AT:AT,$E:$E,$E756))/(MAXIFS(AT:AT,$E:$E,$E756)-MINIFS(AT:AT,$E:$E,$E756))))</f>
        <v/>
      </c>
      <c r="DJ756" s="232" t="str">
        <f t="array" ref="DJ756">IF(AU756="","",
IF(INDEX(Settings!$H:$H,MATCH(DJ$1,Settings!$G:$G,0))=TRUE,
100-100*(AU756-MINIFS(AU:AU,$E:$E,$E756))/(MAXIFS(AU:AU,$E:$E,$E756)-MINIFS(AU:AU,$E:$E,$E756)),
100*(AU756-MINIFS(AU:AU,$E:$E,$E756))/(MAXIFS(AU:AU,$E:$E,$E756)-MINIFS(AU:AU,$E:$E,$E756))))</f>
        <v/>
      </c>
      <c r="DK756" s="232" t="str">
        <f t="array" ref="DK756">IF(AV756="","",
IF(INDEX(Settings!$H:$H,MATCH(DK$1,Settings!$G:$G,0))=TRUE,
100-100*(AV756-MINIFS(AV:AV,$E:$E,$E756))/(MAXIFS(AV:AV,$E:$E,$E756)-MINIFS(AV:AV,$E:$E,$E756)),
100*(AV756-MINIFS(AV:AV,$E:$E,$E756))/(MAXIFS(AV:AV,$E:$E,$E756)-MINIFS(AV:AV,$E:$E,$E756))))</f>
        <v/>
      </c>
      <c r="DL756" s="232" t="str">
        <f t="array" ref="DL756">IF(AW756="","",
IF(INDEX(Settings!$H:$H,MATCH(DL$1,Settings!$G:$G,0))=TRUE,
100-100*(AW756-MINIFS(AW:AW,$E:$E,$E756))/(MAXIFS(AW:AW,$E:$E,$E756)-MINIFS(AW:AW,$E:$E,$E756)),
100*(AW756-MINIFS(AW:AW,$E:$E,$E756))/(MAXIFS(AW:AW,$E:$E,$E756)-MINIFS(AW:AW,$E:$E,$E756))))</f>
        <v/>
      </c>
      <c r="DM756" s="232" t="str">
        <f t="array" ref="DM756">IF(AX756="","",
IF(INDEX(Settings!$H:$H,MATCH(DM$1,Settings!$G:$G,0))=TRUE,
100-100*(AX756-MINIFS(AX:AX,$E:$E,$E756))/(MAXIFS(AX:AX,$E:$E,$E756)-MINIFS(AX:AX,$E:$E,$E756)),
100*(AX756-MINIFS(AX:AX,$E:$E,$E756))/(MAXIFS(AX:AX,$E:$E,$E756)-MINIFS(AX:AX,$E:$E,$E756))))</f>
        <v/>
      </c>
      <c r="DN756" s="232" t="str">
        <f t="array" ref="DN756">IF(AY756="","",
IF(INDEX(Settings!$H:$H,MATCH(DN$1,Settings!$G:$G,0))=TRUE,
100-100*(AY756-MINIFS(AY:AY,$E:$E,$E756))/(MAXIFS(AY:AY,$E:$E,$E756)-MINIFS(AY:AY,$E:$E,$E756)),
100*(AY756-MINIFS(AY:AY,$E:$E,$E756))/(MAXIFS(AY:AY,$E:$E,$E756)-MINIFS(AY:AY,$E:$E,$E756))))</f>
        <v/>
      </c>
      <c r="DO756" s="232" t="str">
        <f t="array" ref="DO756">IF(AZ756="","",
IF(INDEX(Settings!$H:$H,MATCH(DO$1,Settings!$G:$G,0))=TRUE,
100-100*(AZ756-MINIFS(AZ:AZ,$E:$E,$E756))/(MAXIFS(AZ:AZ,$E:$E,$E756)-MINIFS(AZ:AZ,$E:$E,$E756)),
100*(AZ756-MINIFS(AZ:AZ,$E:$E,$E756))/(MAXIFS(AZ:AZ,$E:$E,$E756)-MINIFS(AZ:AZ,$E:$E,$E756))))</f>
        <v/>
      </c>
      <c r="DP756" s="232" t="str">
        <f t="array" ref="DP756">IF(BA756="","",
IF(INDEX(Settings!$H:$H,MATCH(DP$1,Settings!$G:$G,0))=TRUE,
100-100*(BA756-MINIFS(BA:BA,$E:$E,$E756))/(MAXIFS(BA:BA,$E:$E,$E756)-MINIFS(BA:BA,$E:$E,$E756)),
100*(BA756-MINIFS(BA:BA,$E:$E,$E756))/(MAXIFS(BA:BA,$E:$E,$E756)-MINIFS(BA:BA,$E:$E,$E756))))</f>
        <v/>
      </c>
      <c r="DQ756" s="232" t="str">
        <f t="array" ref="DQ756">IF(BB756="","",
IF(INDEX(Settings!$H:$H,MATCH(DQ$1,Settings!$G:$G,0))=TRUE,
100-100*(BB756-MINIFS(BB:BB,$E:$E,$E756))/(MAXIFS(BB:BB,$E:$E,$E756)-MINIFS(BB:BB,$E:$E,$E756)),
100*(BB756-MINIFS(BB:BB,$E:$E,$E756))/(MAXIFS(BB:BB,$E:$E,$E756)-MINIFS(BB:BB,$E:$E,$E756))))</f>
        <v/>
      </c>
      <c r="DR756" s="232" t="str">
        <f t="array" ref="DR756">IF(BC756="","",
IF(INDEX(Settings!$H:$H,MATCH(DR$1,Settings!$G:$G,0))=TRUE,
100-100*(BC756-MINIFS(BC:BC,$E:$E,$E756))/(MAXIFS(BC:BC,$E:$E,$E756)-MINIFS(BC:BC,$E:$E,$E756)),
100*(BC756-MINIFS(BC:BC,$E:$E,$E756))/(MAXIFS(BC:BC,$E:$E,$E756)-MINIFS(BC:BC,$E:$E,$E756))))</f>
        <v/>
      </c>
      <c r="DS756" s="232" t="str">
        <f t="array" ref="DS756">IF(BD756="","",
IF(INDEX(Settings!$H:$H,MATCH(DS$1,Settings!$G:$G,0))=TRUE,
100-100*(BD756-MINIFS(BD:BD,$E:$E,$E756))/(MAXIFS(BD:BD,$E:$E,$E756)-MINIFS(BD:BD,$E:$E,$E756)),
100*(BD756-MINIFS(BD:BD,$E:$E,$E756))/(MAXIFS(BD:BD,$E:$E,$E756)-MINIFS(BD:BD,$E:$E,$E756))))</f>
        <v/>
      </c>
      <c r="DT756" s="232" t="str">
        <f t="array" ref="DT756">IF(BE756="","",
IF(INDEX(Settings!$H:$H,MATCH(DT$1,Settings!$G:$G,0))=TRUE,
100-100*(BE756-MINIFS(BE:BE,$E:$E,$E756))/(MAXIFS(BE:BE,$E:$E,$E756)-MINIFS(BE:BE,$E:$E,$E756)),
100*(BE756-MINIFS(BE:BE,$E:$E,$E756))/(MAXIFS(BE:BE,$E:$E,$E756)-MINIFS(BE:BE,$E:$E,$E756))))</f>
        <v/>
      </c>
      <c r="DU756" s="232" t="str">
        <f t="array" ref="DU756">IF(BF756="","",
IF(INDEX(Settings!$H:$H,MATCH(DU$1,Settings!$G:$G,0))=TRUE,
100-100*(BF756-MINIFS(BF:BF,$E:$E,$E756))/(MAXIFS(BF:BF,$E:$E,$E756)-MINIFS(BF:BF,$E:$E,$E756)),
100*(BF756-MINIFS(BF:BF,$E:$E,$E756))/(MAXIFS(BF:BF,$E:$E,$E756)-MINIFS(BF:BF,$E:$E,$E756))))</f>
        <v/>
      </c>
      <c r="DV756" s="232" t="str">
        <f t="array" ref="DV756">IF(BG756="","",
IF(INDEX(Settings!$H:$H,MATCH(DV$1,Settings!$G:$G,0))=TRUE,
100-100*(BG756-MINIFS(BG:BG,$E:$E,$E756))/(MAXIFS(BG:BG,$E:$E,$E756)-MINIFS(BG:BG,$E:$E,$E756)),
100*(BG756-MINIFS(BG:BG,$E:$E,$E756))/(MAXIFS(BG:BG,$E:$E,$E756)-MINIFS(BG:BG,$E:$E,$E756))))</f>
        <v/>
      </c>
      <c r="DW756" s="232" t="str">
        <f t="array" ref="DW756">IF(BH756="","",
IF(INDEX(Settings!$H:$H,MATCH(DW$1,Settings!$G:$G,0))=TRUE,
100-100*(BH756-MINIFS(BH:BH,$E:$E,$E756))/(MAXIFS(BH:BH,$E:$E,$E756)-MINIFS(BH:BH,$E:$E,$E756)),
100*(BH756-MINIFS(BH:BH,$E:$E,$E756))/(MAXIFS(BH:BH,$E:$E,$E756)-MINIFS(BH:BH,$E:$E,$E756))))</f>
        <v/>
      </c>
      <c r="DX756" s="232" t="str">
        <f t="array" ref="DX756">IF(BI756="","",
IF(INDEX(Settings!$H:$H,MATCH(DX$1,Settings!$G:$G,0))=TRUE,
100-100*(BI756-MINIFS(BI:BI,$E:$E,$E756))/(MAXIFS(BI:BI,$E:$E,$E756)-MINIFS(BI:BI,$E:$E,$E756)),
100*(BI756-MINIFS(BI:BI,$E:$E,$E756))/(MAXIFS(BI:BI,$E:$E,$E756)-MINIFS(BI:BI,$E:$E,$E756))))</f>
        <v/>
      </c>
      <c r="DY756" s="232" t="str">
        <f t="array" ref="DY756">IF(BJ756="","",
IF(INDEX(Settings!$H:$H,MATCH(DY$1,Settings!$G:$G,0))=TRUE,
100-100*(BJ756-MINIFS(BJ:BJ,$E:$E,$E756))/(MAXIFS(BJ:BJ,$E:$E,$E756)-MINIFS(BJ:BJ,$E:$E,$E756)),
100*(BJ756-MINIFS(BJ:BJ,$E:$E,$E756))/(MAXIFS(BJ:BJ,$E:$E,$E756)-MINIFS(BJ:BJ,$E:$E,$E756))))</f>
        <v/>
      </c>
      <c r="DZ756" s="234"/>
      <c r="EA756" s="234"/>
      <c r="EB756" s="234" t="str">
        <f t="shared" si="8"/>
        <v/>
      </c>
      <c r="EC756" s="234" t="str">
        <f t="shared" si="9"/>
        <v/>
      </c>
      <c r="ED756" s="234" t="str">
        <f t="shared" si="10"/>
        <v/>
      </c>
      <c r="EE756" s="234" t="str">
        <f t="shared" si="11"/>
        <v/>
      </c>
      <c r="EF756" s="234" t="str">
        <f t="shared" si="12"/>
        <v/>
      </c>
      <c r="EG756" s="234" t="str">
        <f t="shared" si="13"/>
        <v/>
      </c>
      <c r="EH756" s="234"/>
      <c r="EI756" s="234"/>
      <c r="EJ756" s="234"/>
      <c r="EK756" s="234"/>
      <c r="EL756" s="234"/>
      <c r="EM756" s="234"/>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3" t="str">
        <f t="shared" si="14"/>
        <v/>
      </c>
      <c r="N757" s="49"/>
      <c r="O757" s="49"/>
      <c r="P757" s="49"/>
      <c r="Q757" s="49"/>
      <c r="R757" s="49"/>
      <c r="S757" s="222" t="str">
        <f>IFERROR(VLOOKUP(AF757, 'YOYO IR Scores'!A:C, 3, FALSE), "")
</f>
        <v/>
      </c>
      <c r="T757" s="49"/>
      <c r="U757" s="49"/>
      <c r="V757" s="49"/>
      <c r="W757" s="49"/>
      <c r="X757" s="224" t="str">
        <f t="shared" si="4"/>
        <v/>
      </c>
      <c r="Y757" s="225" t="str">
        <f t="shared" si="5"/>
        <v/>
      </c>
      <c r="Z757" s="225" t="str">
        <f t="shared" si="6"/>
        <v/>
      </c>
      <c r="AA757" s="224" t="str">
        <f t="shared" si="7"/>
        <v/>
      </c>
      <c r="AB757" s="223"/>
      <c r="AC757" s="223"/>
      <c r="AD757" s="223"/>
      <c r="AE757" s="223" t="str">
        <f>IFERROR(VLOOKUP(AF757, 'YOYO IR Scores'!A:C, 2, FALSE), "")</f>
        <v/>
      </c>
      <c r="AF757" s="223"/>
      <c r="AG757" s="223"/>
      <c r="AH757" s="223"/>
      <c r="AI757" s="223"/>
      <c r="AJ757" s="223"/>
      <c r="AK757" s="223"/>
      <c r="AL757" s="223"/>
      <c r="AM757" s="223"/>
      <c r="AN757" s="223"/>
      <c r="AO757" s="223"/>
      <c r="AP757" s="223"/>
      <c r="AQ757" s="223"/>
      <c r="AR757" s="223"/>
      <c r="AS757" s="223"/>
      <c r="AT757" s="223"/>
      <c r="AU757" s="223"/>
      <c r="AV757" s="223"/>
      <c r="AW757" s="223"/>
      <c r="AX757" s="223"/>
      <c r="AY757" s="223"/>
      <c r="AZ757" s="223"/>
      <c r="BA757" s="223"/>
      <c r="BB757" s="223"/>
      <c r="BC757" s="223"/>
      <c r="BD757" s="223"/>
      <c r="BE757" s="223"/>
      <c r="BF757" s="223"/>
      <c r="BG757" s="223"/>
      <c r="BH757" s="223"/>
      <c r="BI757" s="223"/>
      <c r="BJ757" s="223"/>
      <c r="BK757" s="223" t="str">
        <f t="array" ref="BK757">IF(J757="","",
IF(INDEX(Settings!$H:$H,MATCH(BY$1,Settings!$G:$G,0))=TRUE,
100-100*(J757-MIN(J:J))/(MAX(J:J)-MIN(J:J)),
100*(J757-MIN(J:J))/(MAX(J:J)-MIN(J:J))))</f>
        <v/>
      </c>
      <c r="BL757" s="223" t="str">
        <f t="array" ref="BL757">IF(J757="","",
IF(INDEX(Settings!$H:$H,MATCH(BY$1,Settings!$G:$G,0))=TRUE,
100-100*(J757-MINIFS(J:J,$E:$E,$E757))/(MAXIFS(J:J,$E:$E,$E757)-MINIFS(J:J,$E:$E,$E757)),
100*(J757-MINIFS(J:J,$E:$E,$E757))/(MAXIFS(J:J,$E:$E,$E757)-MINIFS(J:J,$E:$E,$E757))))</f>
        <v/>
      </c>
      <c r="BM757" s="223"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4" t="str">
        <f t="array" ref="BQ757">IF(J757="","",
IF(INDEX(Settings!$H:$H,MATCH(BY$1,Settings!$G:$G,0))=TRUE,
-1*(J757-AVERAGE(J:J))/STDEV(J:J),
(J757-AVERAGE(J:J))/STDEV(J:J)))</f>
        <v/>
      </c>
      <c r="BR757" s="224" t="str">
        <f>IFERROR(__xludf.DUMMYFUNCTION("IF(J757="""","""",
IF(INDEX(Settings!$H:$H,MATCH(BY$1,Settings!$G:$G,0))=TRUE,
-1*(J757-AVERAGEIFS(J:J,$E:$E,$E757))/STDEV(FILTER(J:J,$E:$E=$E757)),
(J757-AVERAGEIFS(J:J,$E:$E,$E757))/STDEV(FILTER(J:J,$E:$E=$E757))))"),"")</f>
        <v/>
      </c>
      <c r="BS757" s="224"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3" t="str">
        <f t="array" ref="BY757">IF(J757="","",
IF(INDEX(Settings!$H:$H,MATCH(BY$1,Settings!$G:$G,0))=TRUE,
100-100*(J757-MINIFS(J:J,$E:$E,$E757))/(MAXIFS(J:J,$E:$E,$E757)-MINIFS(J:J,$E:$E,$E757)),
100*(J757-MINIFS(J:J,$E:$E,$E757))/(MAXIFS(J:J,$E:$E,$E757)-MINIFS(J:J,$E:$E,$E757))))</f>
        <v/>
      </c>
      <c r="BZ757" s="223" t="str">
        <f t="array" ref="BZ757">IF(K757="","",
IF(INDEX(Settings!$H:$H,MATCH(BZ$1,Settings!$G:$G,0))=TRUE,
100-100*(K757-MINIFS(K:K,$E:$E,$E757))/(MAXIFS(K:K,$E:$E,$E757)-MINIFS(K:K,$E:$E,$E757)),
100*(K757-MINIFS(K:K,$E:$E,$E757))/(MAXIFS(K:K,$E:$E,$E757)-MINIFS(K:K,$E:$E,$E757))))</f>
        <v/>
      </c>
      <c r="CA757" s="223" t="str">
        <f t="array" ref="CA757">IF(L757="","",
IF(INDEX(Settings!$H:$H,MATCH(CA$1,Settings!$G:$G,0))=TRUE,
100-100*(L757-MINIFS(L:L,$E:$E,$E757))/(MAXIFS(L:L,$E:$E,$E757)-MINIFS(L:L,$E:$E,$E757)),
100*(L757-MINIFS(L:L,$E:$E,$E757))/(MAXIFS(L:L,$E:$E,$E757)-MINIFS(L:L,$E:$E,$E757))))</f>
        <v/>
      </c>
      <c r="CB757" s="223" t="str">
        <f t="array" ref="CB757">IF(M757="","",
IF(INDEX(Settings!$H:$H,MATCH(CB$1,Settings!$G:$G,0))=TRUE,
100-100*(M757-MINIFS(M:M,$E:$E,$E757))/(MAXIFS(M:M,$E:$E,$E757)-MINIFS(M:M,$E:$E,$E757)),
100*(M757-MINIFS(M:M,$E:$E,$E757))/(MAXIFS(M:M,$E:$E,$E757)-MINIFS(M:M,$E:$E,$E757))))</f>
        <v/>
      </c>
      <c r="CC757" s="223" t="str">
        <f t="array" ref="CC757">IF(N757="","",
IF(INDEX(Settings!$H:$H,MATCH(CC$1,Settings!$G:$G,0))=TRUE,
100-100*(N757-MINIFS(N:N,$E:$E,$E757))/(MAXIFS(N:N,$E:$E,$E757)-MINIFS(N:N,$E:$E,$E757)),
100*(N757-MINIFS(N:N,$E:$E,$E757))/(MAXIFS(N:N,$E:$E,$E757)-MINIFS(N:N,$E:$E,$E757))))</f>
        <v/>
      </c>
      <c r="CD757" s="223" t="str">
        <f t="array" ref="CD757">IF(O757="","",
IF(INDEX(Settings!$H:$H,MATCH(CD$1,Settings!$G:$G,0))=TRUE,
100-100*(O757-MINIFS(O:O,$E:$E,$E757))/(MAXIFS(O:O,$E:$E,$E757)-MINIFS(O:O,$E:$E,$E757)),
100*(O757-MINIFS(O:O,$E:$E,$E757))/(MAXIFS(O:O,$E:$E,$E757)-MINIFS(O:O,$E:$E,$E757))))</f>
        <v/>
      </c>
      <c r="CE757" s="223" t="str">
        <f t="array" ref="CE757">IF(P757="","",
IF(INDEX(Settings!$H:$H,MATCH(CE$1,Settings!$G:$G,0))=TRUE,
100-100*(P757-MINIFS(P:P,$E:$E,$E757))/(MAXIFS(P:P,$E:$E,$E757)-MINIFS(P:P,$E:$E,$E757)),
100*(P757-MINIFS(P:P,$E:$E,$E757))/(MAXIFS(P:P,$E:$E,$E757)-MINIFS(P:P,$E:$E,$E757))))</f>
        <v/>
      </c>
      <c r="CF757" s="223" t="str">
        <f t="array" ref="CF757">IF(Q757="","",
IF(INDEX(Settings!$H:$H,MATCH(CF$1,Settings!$G:$G,0))=TRUE,
100-100*(Q757-MINIFS(Q:Q,$E:$E,$E757))/(MAXIFS(Q:Q,$E:$E,$E757)-MINIFS(Q:Q,$E:$E,$E757)),
100*(Q757-MINIFS(Q:Q,$E:$E,$E757))/(MAXIFS(Q:Q,$E:$E,$E757)-MINIFS(Q:Q,$E:$E,$E757))))</f>
        <v/>
      </c>
      <c r="CG757" s="223" t="str">
        <f t="array" ref="CG757">IF(R757="","",
IF(INDEX(Settings!$H:$H,MATCH(CG$1,Settings!$G:$G,0))=TRUE,
100-100*(R757-MINIFS(R:R,$E:$E,$E757))/(MAXIFS(R:R,$E:$E,$E757)-MINIFS(R:R,$E:$E,$E757)),
100*(R757-MINIFS(R:R,$E:$E,$E757))/(MAXIFS(R:R,$E:$E,$E757)-MINIFS(R:R,$E:$E,$E757))))</f>
        <v/>
      </c>
      <c r="CH757" s="223" t="str">
        <f t="array" ref="CH757">IF(S757="","",
IF(INDEX(Settings!$H:$H,MATCH(CH$1,Settings!$G:$G,0))=TRUE,
100-100*(S757-MINIFS(S:S,$E:$E,$E757))/(MAXIFS(S:S,$E:$E,$E757)-MINIFS(S:S,$E:$E,$E757)),
100*(S757-MINIFS(S:S,$E:$E,$E757))/(MAXIFS(S:S,$E:$E,$E757)-MINIFS(S:S,$E:$E,$E757))))</f>
        <v/>
      </c>
      <c r="CI757" s="223" t="str">
        <f t="array" ref="CI757">IF(T757="","",
IF(INDEX(Settings!$H:$H,MATCH(CI$1,Settings!$G:$G,0))=TRUE,
100-100*(T757-MINIFS(T:T,$E:$E,$E757))/(MAXIFS(T:T,$E:$E,$E757)-MINIFS(T:T,$E:$E,$E757)),
100*(T757-MINIFS(T:T,$E:$E,$E757))/(MAXIFS(T:T,$E:$E,$E757)-MINIFS(T:T,$E:$E,$E757))))</f>
        <v/>
      </c>
      <c r="CJ757" s="223" t="str">
        <f t="array" ref="CJ757">IF(U757="","",
IF(INDEX(Settings!$H:$H,MATCH(CJ$1,Settings!$G:$G,0))=TRUE,
100-100*(U757-MINIFS(U:U,$E:$E,$E757))/(MAXIFS(U:U,$E:$E,$E757)-MINIFS(U:U,$E:$E,$E757)),
100*(U757-MINIFS(U:U,$E:$E,$E757))/(MAXIFS(U:U,$E:$E,$E757)-MINIFS(U:U,$E:$E,$E757))))</f>
        <v/>
      </c>
      <c r="CK757" s="223" t="str">
        <f t="array" ref="CK757">IF(V757="","",
IF(INDEX(Settings!$H:$H,MATCH(CK$1,Settings!$G:$G,0))=TRUE,
100-100*(V757-MINIFS(V:V,$E:$E,$E757))/(MAXIFS(V:V,$E:$E,$E757)-MINIFS(V:V,$E:$E,$E757)),
100*(V757-MINIFS(V:V,$E:$E,$E757))/(MAXIFS(V:V,$E:$E,$E757)-MINIFS(V:V,$E:$E,$E757))))</f>
        <v/>
      </c>
      <c r="CL757" s="223" t="str">
        <f t="array" ref="CL757">IF(W757="","",
IF(INDEX(Settings!$H:$H,MATCH(CL$1,Settings!$G:$G,0))=TRUE,
100-100*(W757-MINIFS(W:W,$E:$E,$E757))/(MAXIFS(W:W,$E:$E,$E757)-MINIFS(W:W,$E:$E,$E757)),
100*(W757-MINIFS(W:W,$E:$E,$E757))/(MAXIFS(W:W,$E:$E,$E757)-MINIFS(W:W,$E:$E,$E757))))</f>
        <v/>
      </c>
      <c r="CM757" s="223" t="str">
        <f t="array" ref="CM757">IF(X757="","",
IF(INDEX(Settings!$H:$H,MATCH(CM$1,Settings!$G:$G,0))=TRUE,
100-100*(X757-MINIFS(X:X,$E:$E,$E757))/(MAXIFS(X:X,$E:$E,$E757)-MINIFS(X:X,$E:$E,$E757)),
100*(X757-MINIFS(X:X,$E:$E,$E757))/(MAXIFS(X:X,$E:$E,$E757)-MINIFS(X:X,$E:$E,$E757))))</f>
        <v/>
      </c>
      <c r="CN757" s="223" t="str">
        <f t="array" ref="CN757">IF(Y757="","",
IF(INDEX(Settings!$H:$H,MATCH(CN$1,Settings!$G:$G,0))=TRUE,
100-100*(Y757-MINIFS(Y:Y,$E:$E,$E757))/(MAXIFS(Y:Y,$E:$E,$E757)-MINIFS(Y:Y,$E:$E,$E757)),
100*(Y757-MINIFS(Y:Y,$E:$E,$E757))/(MAXIFS(Y:Y,$E:$E,$E757)-MINIFS(Y:Y,$E:$E,$E757))))</f>
        <v/>
      </c>
      <c r="CO757" s="223" t="str">
        <f t="array" ref="CO757">IF(Z757="","",
IF(INDEX(Settings!$H:$H,MATCH(CO$1,Settings!$G:$G,0))=TRUE,
100-100*(Z757-MINIFS(Z:Z,$E:$E,$E757))/(MAXIFS(Z:Z,$E:$E,$E757)-MINIFS(Z:Z,$E:$E,$E757)),
100*(Z757-MINIFS(Z:Z,$E:$E,$E757))/(MAXIFS(Z:Z,$E:$E,$E757)-MINIFS(Z:Z,$E:$E,$E757))))</f>
        <v/>
      </c>
      <c r="CP757" s="223" t="str">
        <f t="array" ref="CP757">IF(AA757="","",
IF(INDEX(Settings!$H:$H,MATCH(CP$1,Settings!$G:$G,0))=TRUE,
100-100*(AA757-MINIFS(AA:AA,$E:$E,$E757))/(MAXIFS(AA:AA,$E:$E,$E757)-MINIFS(AA:AA,$E:$E,$E757)),
100*(AA757-MINIFS(AA:AA,$E:$E,$E757))/(MAXIFS(AA:AA,$E:$E,$E757)-MINIFS(AA:AA,$E:$E,$E757))))</f>
        <v/>
      </c>
      <c r="CQ757" s="223" t="str">
        <f t="array" ref="CQ757">IF(AB757="","",
IF(INDEX(Settings!$H:$H,MATCH(CQ$1,Settings!$G:$G,0))=TRUE,
100-100*(AB757-MINIFS(AB:AB,$E:$E,$E757))/(MAXIFS(AB:AB,$E:$E,$E757)-MINIFS(AB:AB,$E:$E,$E757)),
100*(AB757-MINIFS(AB:AB,$E:$E,$E757))/(MAXIFS(AB:AB,$E:$E,$E757)-MINIFS(AB:AB,$E:$E,$E757))))</f>
        <v/>
      </c>
      <c r="CR757" s="223" t="str">
        <f t="array" ref="CR757">IF(AC757="","",
IF(INDEX(Settings!$H:$H,MATCH(CR$1,Settings!$G:$G,0))=TRUE,
100-100*(AC757-MINIFS(AC:AC,$E:$E,$E757))/(MAXIFS(AC:AC,$E:$E,$E757)-MINIFS(AC:AC,$E:$E,$E757)),
100*(AC757-MINIFS(AC:AC,$E:$E,$E757))/(MAXIFS(AC:AC,$E:$E,$E757)-MINIFS(AC:AC,$E:$E,$E757))))</f>
        <v/>
      </c>
      <c r="CS757" s="223" t="str">
        <f t="array" ref="CS757">IF(AD757="","",
IF(INDEX(Settings!$H:$H,MATCH(CS$1,Settings!$G:$G,0))=TRUE,
100-100*(AD757-MINIFS(AD:AD,$E:$E,$E757))/(MAXIFS(AD:AD,$E:$E,$E757)-MINIFS(AD:AD,$E:$E,$E757)),
100*(AD757-MINIFS(AD:AD,$E:$E,$E757))/(MAXIFS(AD:AD,$E:$E,$E757)-MINIFS(AD:AD,$E:$E,$E757))))</f>
        <v/>
      </c>
      <c r="CT757" s="223" t="str">
        <f t="array" ref="CT757">IF(AE757="","",
IF(INDEX(Settings!$H:$H,MATCH(CT$1,Settings!$G:$G,0))=TRUE,
100-100*(AE757-MINIFS(AE:AE,$E:$E,$E757))/(MAXIFS(AE:AE,$E:$E,$E757)-MINIFS(AE:AE,$E:$E,$E757)),
100*(AE757-MINIFS(AE:AE,$E:$E,$E757))/(MAXIFS(AE:AE,$E:$E,$E757)-MINIFS(AE:AE,$E:$E,$E757))))</f>
        <v/>
      </c>
      <c r="CU757" s="223" t="str">
        <f t="array" ref="CU757">IF(AF757="","",
IF(INDEX(Settings!$H:$H,MATCH(CU$1,Settings!$G:$G,0))=TRUE,
100-100*(AF757-MINIFS(AF:AF,$E:$E,$E757))/(MAXIFS(AF:AF,$E:$E,$E757)-MINIFS(AF:AF,$E:$E,$E757)),
100*(AF757-MINIFS(AF:AF,$E:$E,$E757))/(MAXIFS(AF:AF,$E:$E,$E757)-MINIFS(AF:AF,$E:$E,$E757))))</f>
        <v/>
      </c>
      <c r="CV757" s="223" t="str">
        <f t="array" ref="CV757">IF(AG757="","",
IF(INDEX(Settings!$H:$H,MATCH(CV$1,Settings!$G:$G,0))=TRUE,
100-100*(AG757-MINIFS(AG:AG,$E:$E,$E757))/(MAXIFS(AG:AG,$E:$E,$E757)-MINIFS(AG:AG,$E:$E,$E757)),
100*(AG757-MINIFS(AG:AG,$E:$E,$E757))/(MAXIFS(AG:AG,$E:$E,$E757)-MINIFS(AG:AG,$E:$E,$E757))))</f>
        <v/>
      </c>
      <c r="CW757" s="223" t="str">
        <f t="array" ref="CW757">IF(AH757="","",
IF(INDEX(Settings!$H:$H,MATCH(CW$1,Settings!$G:$G,0))=TRUE,
100-100*(AH757-MINIFS(AH:AH,$E:$E,$E757))/(MAXIFS(AH:AH,$E:$E,$E757)-MINIFS(AH:AH,$E:$E,$E757)),
100*(AH757-MINIFS(AH:AH,$E:$E,$E757))/(MAXIFS(AH:AH,$E:$E,$E757)-MINIFS(AH:AH,$E:$E,$E757))))</f>
        <v/>
      </c>
      <c r="CX757" s="223" t="str">
        <f t="array" ref="CX757">IF(AI757="","",
IF(INDEX(Settings!$H:$H,MATCH(CX$1,Settings!$G:$G,0))=TRUE,
100-100*(AI757-MINIFS(AI:AI,$E:$E,$E757))/(MAXIFS(AI:AI,$E:$E,$E757)-MINIFS(AI:AI,$E:$E,$E757)),
100*(AI757-MINIFS(AI:AI,$E:$E,$E757))/(MAXIFS(AI:AI,$E:$E,$E757)-MINIFS(AI:AI,$E:$E,$E757))))</f>
        <v/>
      </c>
      <c r="CY757" s="223" t="str">
        <f t="array" ref="CY757">IF(AJ757="","",
IF(INDEX(Settings!$H:$H,MATCH(CY$1,Settings!$G:$G,0))=TRUE,
100-100*(AJ757-MINIFS(AJ:AJ,$E:$E,$E757))/(MAXIFS(AJ:AJ,$E:$E,$E757)-MINIFS(AJ:AJ,$E:$E,$E757)),
100*(AJ757-MINIFS(AJ:AJ,$E:$E,$E757))/(MAXIFS(AJ:AJ,$E:$E,$E757)-MINIFS(AJ:AJ,$E:$E,$E757))))</f>
        <v/>
      </c>
      <c r="CZ757" s="223" t="str">
        <f t="array" ref="CZ757">IF(AK757="","",
IF(INDEX(Settings!$H:$H,MATCH(CZ$1,Settings!$G:$G,0))=TRUE,
100-100*(AK757-MINIFS(AK:AK,$E:$E,$E757))/(MAXIFS(AK:AK,$E:$E,$E757)-MINIFS(AK:AK,$E:$E,$E757)),
100*(AK757-MINIFS(AK:AK,$E:$E,$E757))/(MAXIFS(AK:AK,$E:$E,$E757)-MINIFS(AK:AK,$E:$E,$E757))))</f>
        <v/>
      </c>
      <c r="DA757" s="223" t="str">
        <f t="array" ref="DA757">IF(AL757="","",
IF(INDEX(Settings!$H:$H,MATCH(DA$1,Settings!$G:$G,0))=TRUE,
100-100*(AL757-MINIFS(AL:AL,$E:$E,$E757))/(MAXIFS(AL:AL,$E:$E,$E757)-MINIFS(AL:AL,$E:$E,$E757)),
100*(AL757-MINIFS(AL:AL,$E:$E,$E757))/(MAXIFS(AL:AL,$E:$E,$E757)-MINIFS(AL:AL,$E:$E,$E757))))</f>
        <v/>
      </c>
      <c r="DB757" s="223" t="str">
        <f t="array" ref="DB757">IF(AM757="","",
IF(INDEX(Settings!$H:$H,MATCH(DB$1,Settings!$G:$G,0))=TRUE,
100-100*(AM757-MINIFS(AM:AM,$E:$E,$E757))/(MAXIFS(AM:AM,$E:$E,$E757)-MINIFS(AM:AM,$E:$E,$E757)),
100*(AM757-MINIFS(AM:AM,$E:$E,$E757))/(MAXIFS(AM:AM,$E:$E,$E757)-MINIFS(AM:AM,$E:$E,$E757))))</f>
        <v/>
      </c>
      <c r="DC757" s="223" t="str">
        <f t="array" ref="DC757">IF(AN757="","",
IF(INDEX(Settings!$H:$H,MATCH(DC$1,Settings!$G:$G,0))=TRUE,
100-100*(AN757-MINIFS(AN:AN,$E:$E,$E757))/(MAXIFS(AN:AN,$E:$E,$E757)-MINIFS(AN:AN,$E:$E,$E757)),
100*(AN757-MINIFS(AN:AN,$E:$E,$E757))/(MAXIFS(AN:AN,$E:$E,$E757)-MINIFS(AN:AN,$E:$E,$E757))))</f>
        <v/>
      </c>
      <c r="DD757" s="223" t="str">
        <f t="array" ref="DD757">IF(AO757="","",
IF(INDEX(Settings!$H:$H,MATCH(DD$1,Settings!$G:$G,0))=TRUE,
100-100*(AO757-MINIFS(AO:AO,$E:$E,$E757))/(MAXIFS(AO:AO,$E:$E,$E757)-MINIFS(AO:AO,$E:$E,$E757)),
100*(AO757-MINIFS(AO:AO,$E:$E,$E757))/(MAXIFS(AO:AO,$E:$E,$E757)-MINIFS(AO:AO,$E:$E,$E757))))</f>
        <v/>
      </c>
      <c r="DE757" s="223" t="str">
        <f t="array" ref="DE757">IF(AP757="","",
IF(INDEX(Settings!$H:$H,MATCH(DE$1,Settings!$G:$G,0))=TRUE,
100-100*(AP757-MINIFS(AP:AP,$E:$E,$E757))/(MAXIFS(AP:AP,$E:$E,$E757)-MINIFS(AP:AP,$E:$E,$E757)),
100*(AP757-MINIFS(AP:AP,$E:$E,$E757))/(MAXIFS(AP:AP,$E:$E,$E757)-MINIFS(AP:AP,$E:$E,$E757))))</f>
        <v/>
      </c>
      <c r="DF757" s="223" t="str">
        <f t="array" ref="DF757">IF(AQ757="","",
IF(INDEX(Settings!$H:$H,MATCH(DF$1,Settings!$G:$G,0))=TRUE,
100-100*(AQ757-MINIFS(AQ:AQ,$E:$E,$E757))/(MAXIFS(AQ:AQ,$E:$E,$E757)-MINIFS(AQ:AQ,$E:$E,$E757)),
100*(AQ757-MINIFS(AQ:AQ,$E:$E,$E757))/(MAXIFS(AQ:AQ,$E:$E,$E757)-MINIFS(AQ:AQ,$E:$E,$E757))))</f>
        <v/>
      </c>
      <c r="DG757" s="223" t="str">
        <f t="array" ref="DG757">IF(AR757="","",
IF(INDEX(Settings!$H:$H,MATCH(DG$1,Settings!$G:$G,0))=TRUE,
100-100*(AR757-MINIFS(AR:AR,$E:$E,$E757))/(MAXIFS(AR:AR,$E:$E,$E757)-MINIFS(AR:AR,$E:$E,$E757)),
100*(AR757-MINIFS(AR:AR,$E:$E,$E757))/(MAXIFS(AR:AR,$E:$E,$E757)-MINIFS(AR:AR,$E:$E,$E757))))</f>
        <v/>
      </c>
      <c r="DH757" s="223" t="str">
        <f t="array" ref="DH757">IF(AS757="","",
IF(INDEX(Settings!$H:$H,MATCH(DH$1,Settings!$G:$G,0))=TRUE,
100-100*(AS757-MINIFS(AS:AS,$E:$E,$E757))/(MAXIFS(AS:AS,$E:$E,$E757)-MINIFS(AS:AS,$E:$E,$E757)),
100*(AS757-MINIFS(AS:AS,$E:$E,$E757))/(MAXIFS(AS:AS,$E:$E,$E757)-MINIFS(AS:AS,$E:$E,$E757))))</f>
        <v/>
      </c>
      <c r="DI757" s="223" t="str">
        <f t="array" ref="DI757">IF(AT757="","",
IF(INDEX(Settings!$H:$H,MATCH(DI$1,Settings!$G:$G,0))=TRUE,
100-100*(AT757-MINIFS(AT:AT,$E:$E,$E757))/(MAXIFS(AT:AT,$E:$E,$E757)-MINIFS(AT:AT,$E:$E,$E757)),
100*(AT757-MINIFS(AT:AT,$E:$E,$E757))/(MAXIFS(AT:AT,$E:$E,$E757)-MINIFS(AT:AT,$E:$E,$E757))))</f>
        <v/>
      </c>
      <c r="DJ757" s="223" t="str">
        <f t="array" ref="DJ757">IF(AU757="","",
IF(INDEX(Settings!$H:$H,MATCH(DJ$1,Settings!$G:$G,0))=TRUE,
100-100*(AU757-MINIFS(AU:AU,$E:$E,$E757))/(MAXIFS(AU:AU,$E:$E,$E757)-MINIFS(AU:AU,$E:$E,$E757)),
100*(AU757-MINIFS(AU:AU,$E:$E,$E757))/(MAXIFS(AU:AU,$E:$E,$E757)-MINIFS(AU:AU,$E:$E,$E757))))</f>
        <v/>
      </c>
      <c r="DK757" s="223" t="str">
        <f t="array" ref="DK757">IF(AV757="","",
IF(INDEX(Settings!$H:$H,MATCH(DK$1,Settings!$G:$G,0))=TRUE,
100-100*(AV757-MINIFS(AV:AV,$E:$E,$E757))/(MAXIFS(AV:AV,$E:$E,$E757)-MINIFS(AV:AV,$E:$E,$E757)),
100*(AV757-MINIFS(AV:AV,$E:$E,$E757))/(MAXIFS(AV:AV,$E:$E,$E757)-MINIFS(AV:AV,$E:$E,$E757))))</f>
        <v/>
      </c>
      <c r="DL757" s="223" t="str">
        <f t="array" ref="DL757">IF(AW757="","",
IF(INDEX(Settings!$H:$H,MATCH(DL$1,Settings!$G:$G,0))=TRUE,
100-100*(AW757-MINIFS(AW:AW,$E:$E,$E757))/(MAXIFS(AW:AW,$E:$E,$E757)-MINIFS(AW:AW,$E:$E,$E757)),
100*(AW757-MINIFS(AW:AW,$E:$E,$E757))/(MAXIFS(AW:AW,$E:$E,$E757)-MINIFS(AW:AW,$E:$E,$E757))))</f>
        <v/>
      </c>
      <c r="DM757" s="223" t="str">
        <f t="array" ref="DM757">IF(AX757="","",
IF(INDEX(Settings!$H:$H,MATCH(DM$1,Settings!$G:$G,0))=TRUE,
100-100*(AX757-MINIFS(AX:AX,$E:$E,$E757))/(MAXIFS(AX:AX,$E:$E,$E757)-MINIFS(AX:AX,$E:$E,$E757)),
100*(AX757-MINIFS(AX:AX,$E:$E,$E757))/(MAXIFS(AX:AX,$E:$E,$E757)-MINIFS(AX:AX,$E:$E,$E757))))</f>
        <v/>
      </c>
      <c r="DN757" s="223" t="str">
        <f t="array" ref="DN757">IF(AY757="","",
IF(INDEX(Settings!$H:$H,MATCH(DN$1,Settings!$G:$G,0))=TRUE,
100-100*(AY757-MINIFS(AY:AY,$E:$E,$E757))/(MAXIFS(AY:AY,$E:$E,$E757)-MINIFS(AY:AY,$E:$E,$E757)),
100*(AY757-MINIFS(AY:AY,$E:$E,$E757))/(MAXIFS(AY:AY,$E:$E,$E757)-MINIFS(AY:AY,$E:$E,$E757))))</f>
        <v/>
      </c>
      <c r="DO757" s="223" t="str">
        <f t="array" ref="DO757">IF(AZ757="","",
IF(INDEX(Settings!$H:$H,MATCH(DO$1,Settings!$G:$G,0))=TRUE,
100-100*(AZ757-MINIFS(AZ:AZ,$E:$E,$E757))/(MAXIFS(AZ:AZ,$E:$E,$E757)-MINIFS(AZ:AZ,$E:$E,$E757)),
100*(AZ757-MINIFS(AZ:AZ,$E:$E,$E757))/(MAXIFS(AZ:AZ,$E:$E,$E757)-MINIFS(AZ:AZ,$E:$E,$E757))))</f>
        <v/>
      </c>
      <c r="DP757" s="223" t="str">
        <f t="array" ref="DP757">IF(BA757="","",
IF(INDEX(Settings!$H:$H,MATCH(DP$1,Settings!$G:$G,0))=TRUE,
100-100*(BA757-MINIFS(BA:BA,$E:$E,$E757))/(MAXIFS(BA:BA,$E:$E,$E757)-MINIFS(BA:BA,$E:$E,$E757)),
100*(BA757-MINIFS(BA:BA,$E:$E,$E757))/(MAXIFS(BA:BA,$E:$E,$E757)-MINIFS(BA:BA,$E:$E,$E757))))</f>
        <v/>
      </c>
      <c r="DQ757" s="223" t="str">
        <f t="array" ref="DQ757">IF(BB757="","",
IF(INDEX(Settings!$H:$H,MATCH(DQ$1,Settings!$G:$G,0))=TRUE,
100-100*(BB757-MINIFS(BB:BB,$E:$E,$E757))/(MAXIFS(BB:BB,$E:$E,$E757)-MINIFS(BB:BB,$E:$E,$E757)),
100*(BB757-MINIFS(BB:BB,$E:$E,$E757))/(MAXIFS(BB:BB,$E:$E,$E757)-MINIFS(BB:BB,$E:$E,$E757))))</f>
        <v/>
      </c>
      <c r="DR757" s="223" t="str">
        <f t="array" ref="DR757">IF(BC757="","",
IF(INDEX(Settings!$H:$H,MATCH(DR$1,Settings!$G:$G,0))=TRUE,
100-100*(BC757-MINIFS(BC:BC,$E:$E,$E757))/(MAXIFS(BC:BC,$E:$E,$E757)-MINIFS(BC:BC,$E:$E,$E757)),
100*(BC757-MINIFS(BC:BC,$E:$E,$E757))/(MAXIFS(BC:BC,$E:$E,$E757)-MINIFS(BC:BC,$E:$E,$E757))))</f>
        <v/>
      </c>
      <c r="DS757" s="223" t="str">
        <f t="array" ref="DS757">IF(BD757="","",
IF(INDEX(Settings!$H:$H,MATCH(DS$1,Settings!$G:$G,0))=TRUE,
100-100*(BD757-MINIFS(BD:BD,$E:$E,$E757))/(MAXIFS(BD:BD,$E:$E,$E757)-MINIFS(BD:BD,$E:$E,$E757)),
100*(BD757-MINIFS(BD:BD,$E:$E,$E757))/(MAXIFS(BD:BD,$E:$E,$E757)-MINIFS(BD:BD,$E:$E,$E757))))</f>
        <v/>
      </c>
      <c r="DT757" s="223" t="str">
        <f t="array" ref="DT757">IF(BE757="","",
IF(INDEX(Settings!$H:$H,MATCH(DT$1,Settings!$G:$G,0))=TRUE,
100-100*(BE757-MINIFS(BE:BE,$E:$E,$E757))/(MAXIFS(BE:BE,$E:$E,$E757)-MINIFS(BE:BE,$E:$E,$E757)),
100*(BE757-MINIFS(BE:BE,$E:$E,$E757))/(MAXIFS(BE:BE,$E:$E,$E757)-MINIFS(BE:BE,$E:$E,$E757))))</f>
        <v/>
      </c>
      <c r="DU757" s="223" t="str">
        <f t="array" ref="DU757">IF(BF757="","",
IF(INDEX(Settings!$H:$H,MATCH(DU$1,Settings!$G:$G,0))=TRUE,
100-100*(BF757-MINIFS(BF:BF,$E:$E,$E757))/(MAXIFS(BF:BF,$E:$E,$E757)-MINIFS(BF:BF,$E:$E,$E757)),
100*(BF757-MINIFS(BF:BF,$E:$E,$E757))/(MAXIFS(BF:BF,$E:$E,$E757)-MINIFS(BF:BF,$E:$E,$E757))))</f>
        <v/>
      </c>
      <c r="DV757" s="223" t="str">
        <f t="array" ref="DV757">IF(BG757="","",
IF(INDEX(Settings!$H:$H,MATCH(DV$1,Settings!$G:$G,0))=TRUE,
100-100*(BG757-MINIFS(BG:BG,$E:$E,$E757))/(MAXIFS(BG:BG,$E:$E,$E757)-MINIFS(BG:BG,$E:$E,$E757)),
100*(BG757-MINIFS(BG:BG,$E:$E,$E757))/(MAXIFS(BG:BG,$E:$E,$E757)-MINIFS(BG:BG,$E:$E,$E757))))</f>
        <v/>
      </c>
      <c r="DW757" s="223" t="str">
        <f t="array" ref="DW757">IF(BH757="","",
IF(INDEX(Settings!$H:$H,MATCH(DW$1,Settings!$G:$G,0))=TRUE,
100-100*(BH757-MINIFS(BH:BH,$E:$E,$E757))/(MAXIFS(BH:BH,$E:$E,$E757)-MINIFS(BH:BH,$E:$E,$E757)),
100*(BH757-MINIFS(BH:BH,$E:$E,$E757))/(MAXIFS(BH:BH,$E:$E,$E757)-MINIFS(BH:BH,$E:$E,$E757))))</f>
        <v/>
      </c>
      <c r="DX757" s="223" t="str">
        <f t="array" ref="DX757">IF(BI757="","",
IF(INDEX(Settings!$H:$H,MATCH(DX$1,Settings!$G:$G,0))=TRUE,
100-100*(BI757-MINIFS(BI:BI,$E:$E,$E757))/(MAXIFS(BI:BI,$E:$E,$E757)-MINIFS(BI:BI,$E:$E,$E757)),
100*(BI757-MINIFS(BI:BI,$E:$E,$E757))/(MAXIFS(BI:BI,$E:$E,$E757)-MINIFS(BI:BI,$E:$E,$E757))))</f>
        <v/>
      </c>
      <c r="DY757" s="223" t="str">
        <f t="array" ref="DY757">IF(BJ757="","",
IF(INDEX(Settings!$H:$H,MATCH(DY$1,Settings!$G:$G,0))=TRUE,
100-100*(BJ757-MINIFS(BJ:BJ,$E:$E,$E757))/(MAXIFS(BJ:BJ,$E:$E,$E757)-MINIFS(BJ:BJ,$E:$E,$E757)),
100*(BJ757-MINIFS(BJ:BJ,$E:$E,$E757))/(MAXIFS(BJ:BJ,$E:$E,$E757)-MINIFS(BJ:BJ,$E:$E,$E757))))</f>
        <v/>
      </c>
      <c r="DZ757" s="225"/>
      <c r="EA757" s="225"/>
      <c r="EB757" s="225" t="str">
        <f t="shared" si="8"/>
        <v/>
      </c>
      <c r="EC757" s="225" t="str">
        <f t="shared" si="9"/>
        <v/>
      </c>
      <c r="ED757" s="225" t="str">
        <f t="shared" si="10"/>
        <v/>
      </c>
      <c r="EE757" s="225" t="str">
        <f t="shared" si="11"/>
        <v/>
      </c>
      <c r="EF757" s="225" t="str">
        <f t="shared" si="12"/>
        <v/>
      </c>
      <c r="EG757" s="225" t="str">
        <f t="shared" si="13"/>
        <v/>
      </c>
      <c r="EH757" s="225"/>
      <c r="EI757" s="225"/>
      <c r="EJ757" s="225"/>
      <c r="EK757" s="225"/>
      <c r="EL757" s="225"/>
      <c r="EM757" s="225"/>
    </row>
    <row r="758">
      <c r="A758" s="231"/>
      <c r="B758" s="231"/>
      <c r="C758" s="231"/>
      <c r="D758" s="231" t="str">
        <f t="array" ref="D758">IFERROR(INDEX(Profiles!$B:$B,MATCH($A758,Profiles!$A:$A,0)),"")</f>
        <v/>
      </c>
      <c r="E758" s="231"/>
      <c r="F758" s="231"/>
      <c r="G758" s="231"/>
      <c r="H758" s="231"/>
      <c r="I758" s="231" t="str">
        <f>IF(A758="","",IF(Settings!$N$3="DATE",F758&amp;": "&amp;TEXT(B758,"M/DD/YY"),F758&amp;": "&amp;H758))</f>
        <v/>
      </c>
      <c r="J758" s="231"/>
      <c r="K758" s="231"/>
      <c r="L758" s="231"/>
      <c r="M758" s="232" t="str">
        <f t="shared" si="14"/>
        <v/>
      </c>
      <c r="N758" s="231"/>
      <c r="O758" s="231"/>
      <c r="P758" s="231"/>
      <c r="Q758" s="231"/>
      <c r="R758" s="231"/>
      <c r="S758" s="230" t="str">
        <f>IFERROR(VLOOKUP(AF758, 'YOYO IR Scores'!A:C, 3, FALSE), "")
</f>
        <v/>
      </c>
      <c r="T758" s="231"/>
      <c r="U758" s="231"/>
      <c r="V758" s="231"/>
      <c r="W758" s="231"/>
      <c r="X758" s="233" t="str">
        <f t="shared" si="4"/>
        <v/>
      </c>
      <c r="Y758" s="234" t="str">
        <f t="shared" si="5"/>
        <v/>
      </c>
      <c r="Z758" s="234" t="str">
        <f t="shared" si="6"/>
        <v/>
      </c>
      <c r="AA758" s="233" t="str">
        <f t="shared" si="7"/>
        <v/>
      </c>
      <c r="AB758" s="232"/>
      <c r="AC758" s="232"/>
      <c r="AD758" s="232"/>
      <c r="AE758" s="232" t="str">
        <f>IFERROR(VLOOKUP(AF758, 'YOYO IR Scores'!A:C, 2, FALSE), "")</f>
        <v/>
      </c>
      <c r="AF758" s="232"/>
      <c r="AG758" s="23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c r="BD758" s="232"/>
      <c r="BE758" s="232"/>
      <c r="BF758" s="232"/>
      <c r="BG758" s="232"/>
      <c r="BH758" s="232"/>
      <c r="BI758" s="232"/>
      <c r="BJ758" s="232"/>
      <c r="BK758" s="232" t="str">
        <f t="array" ref="BK758">IF(J758="","",
IF(INDEX(Settings!$H:$H,MATCH(BY$1,Settings!$G:$G,0))=TRUE,
100-100*(J758-MIN(J:J))/(MAX(J:J)-MIN(J:J)),
100*(J758-MIN(J:J))/(MAX(J:J)-MIN(J:J))))</f>
        <v/>
      </c>
      <c r="BL758" s="232" t="str">
        <f t="array" ref="BL758">IF(J758="","",
IF(INDEX(Settings!$H:$H,MATCH(BY$1,Settings!$G:$G,0))=TRUE,
100-100*(J758-MINIFS(J:J,$E:$E,$E758))/(MAXIFS(J:J,$E:$E,$E758)-MINIFS(J:J,$E:$E,$E758)),
100*(J758-MINIFS(J:J,$E:$E,$E758))/(MAXIFS(J:J,$E:$E,$E758)-MINIFS(J:J,$E:$E,$E758))))</f>
        <v/>
      </c>
      <c r="BM758" s="232" t="str">
        <f t="array" ref="BM758">IF(J758="","",
IF(INDEX(Settings!$H:$H,MATCH(BY$1,Settings!$G:$G,0))=TRUE,
100-100*(J758-MINIFS(J:J,$E:$E,$E758,$I:$I,$I758))/(MAXIFS(J:J,$E:$E,$E758,$I:$I,$I758)-MINIFS(J:J,$E:$E,$E758,$I:$I,$I758)),
100*(J758-MINIFS(J:J,$E:$E,$E758,$I:$I,$I758))/(MAXIFS(J:J,$E:$E,$E758,$I:$I,$I758)-MINIFS(J:J,$E:$E,$E758,$I:$I,$I758))))</f>
        <v/>
      </c>
      <c r="BN758" s="231" t="str">
        <f t="array" ref="BN758">IF(J758="","",
IF(INDEX(Settings!$H:$H,MATCH(BY$1,Settings!$G:$G,0))=TRUE,
100-100*PERCENTRANK(J:J,J758),
100*PERCENTRANK(J:J,J758)))</f>
        <v/>
      </c>
      <c r="BO758" s="231" t="str">
        <f>IFERROR(__xludf.DUMMYFUNCTION("IF(J758="""","""",
IF(INDEX(Settings!$H:$H,MATCH(BY$1,Settings!$G:$G,0))=TRUE,
100-100*PERCENTRANK(FILTER(J:J,$E:$E=$E758),J758),
100*PERCENTRANK(FILTER(J:J,$E:$E=$E758),J758)))"),"")</f>
        <v/>
      </c>
      <c r="BP758" s="231" t="str">
        <f>IFERROR(__xludf.DUMMYFUNCTION("IF(J758="""","""",
IF(INDEX(Settings!$H:$H,MATCH(BY$1,Settings!$G:$G,0))=TRUE,
100-100*PERCENTRANK(FILTER(J:J,$E:$E=$E758,$I:$I=$I758),J758),
100*PERCENTRANK(FILTER(J:J,$E:$E=$E758,$I:$I=$I758),J758)))"),"")</f>
        <v/>
      </c>
      <c r="BQ758" s="233" t="str">
        <f t="array" ref="BQ758">IF(J758="","",
IF(INDEX(Settings!$H:$H,MATCH(BY$1,Settings!$G:$G,0))=TRUE,
-1*(J758-AVERAGE(J:J))/STDEV(J:J),
(J758-AVERAGE(J:J))/STDEV(J:J)))</f>
        <v/>
      </c>
      <c r="BR758" s="233" t="str">
        <f>IFERROR(__xludf.DUMMYFUNCTION("IF(J758="""","""",
IF(INDEX(Settings!$H:$H,MATCH(BY$1,Settings!$G:$G,0))=TRUE,
-1*(J758-AVERAGEIFS(J:J,$E:$E,$E758))/STDEV(FILTER(J:J,$E:$E=$E758)),
(J758-AVERAGEIFS(J:J,$E:$E,$E758))/STDEV(FILTER(J:J,$E:$E=$E758))))"),"")</f>
        <v/>
      </c>
      <c r="BS758" s="233"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1"/>
      <c r="BX758" s="231"/>
      <c r="BY758" s="232" t="str">
        <f t="array" ref="BY758">IF(J758="","",
IF(INDEX(Settings!$H:$H,MATCH(BY$1,Settings!$G:$G,0))=TRUE,
100-100*(J758-MINIFS(J:J,$E:$E,$E758))/(MAXIFS(J:J,$E:$E,$E758)-MINIFS(J:J,$E:$E,$E758)),
100*(J758-MINIFS(J:J,$E:$E,$E758))/(MAXIFS(J:J,$E:$E,$E758)-MINIFS(J:J,$E:$E,$E758))))</f>
        <v/>
      </c>
      <c r="BZ758" s="232" t="str">
        <f t="array" ref="BZ758">IF(K758="","",
IF(INDEX(Settings!$H:$H,MATCH(BZ$1,Settings!$G:$G,0))=TRUE,
100-100*(K758-MINIFS(K:K,$E:$E,$E758))/(MAXIFS(K:K,$E:$E,$E758)-MINIFS(K:K,$E:$E,$E758)),
100*(K758-MINIFS(K:K,$E:$E,$E758))/(MAXIFS(K:K,$E:$E,$E758)-MINIFS(K:K,$E:$E,$E758))))</f>
        <v/>
      </c>
      <c r="CA758" s="232" t="str">
        <f t="array" ref="CA758">IF(L758="","",
IF(INDEX(Settings!$H:$H,MATCH(CA$1,Settings!$G:$G,0))=TRUE,
100-100*(L758-MINIFS(L:L,$E:$E,$E758))/(MAXIFS(L:L,$E:$E,$E758)-MINIFS(L:L,$E:$E,$E758)),
100*(L758-MINIFS(L:L,$E:$E,$E758))/(MAXIFS(L:L,$E:$E,$E758)-MINIFS(L:L,$E:$E,$E758))))</f>
        <v/>
      </c>
      <c r="CB758" s="232" t="str">
        <f t="array" ref="CB758">IF(M758="","",
IF(INDEX(Settings!$H:$H,MATCH(CB$1,Settings!$G:$G,0))=TRUE,
100-100*(M758-MINIFS(M:M,$E:$E,$E758))/(MAXIFS(M:M,$E:$E,$E758)-MINIFS(M:M,$E:$E,$E758)),
100*(M758-MINIFS(M:M,$E:$E,$E758))/(MAXIFS(M:M,$E:$E,$E758)-MINIFS(M:M,$E:$E,$E758))))</f>
        <v/>
      </c>
      <c r="CC758" s="232" t="str">
        <f t="array" ref="CC758">IF(N758="","",
IF(INDEX(Settings!$H:$H,MATCH(CC$1,Settings!$G:$G,0))=TRUE,
100-100*(N758-MINIFS(N:N,$E:$E,$E758))/(MAXIFS(N:N,$E:$E,$E758)-MINIFS(N:N,$E:$E,$E758)),
100*(N758-MINIFS(N:N,$E:$E,$E758))/(MAXIFS(N:N,$E:$E,$E758)-MINIFS(N:N,$E:$E,$E758))))</f>
        <v/>
      </c>
      <c r="CD758" s="232" t="str">
        <f t="array" ref="CD758">IF(O758="","",
IF(INDEX(Settings!$H:$H,MATCH(CD$1,Settings!$G:$G,0))=TRUE,
100-100*(O758-MINIFS(O:O,$E:$E,$E758))/(MAXIFS(O:O,$E:$E,$E758)-MINIFS(O:O,$E:$E,$E758)),
100*(O758-MINIFS(O:O,$E:$E,$E758))/(MAXIFS(O:O,$E:$E,$E758)-MINIFS(O:O,$E:$E,$E758))))</f>
        <v/>
      </c>
      <c r="CE758" s="232" t="str">
        <f t="array" ref="CE758">IF(P758="","",
IF(INDEX(Settings!$H:$H,MATCH(CE$1,Settings!$G:$G,0))=TRUE,
100-100*(P758-MINIFS(P:P,$E:$E,$E758))/(MAXIFS(P:P,$E:$E,$E758)-MINIFS(P:P,$E:$E,$E758)),
100*(P758-MINIFS(P:P,$E:$E,$E758))/(MAXIFS(P:P,$E:$E,$E758)-MINIFS(P:P,$E:$E,$E758))))</f>
        <v/>
      </c>
      <c r="CF758" s="232" t="str">
        <f t="array" ref="CF758">IF(Q758="","",
IF(INDEX(Settings!$H:$H,MATCH(CF$1,Settings!$G:$G,0))=TRUE,
100-100*(Q758-MINIFS(Q:Q,$E:$E,$E758))/(MAXIFS(Q:Q,$E:$E,$E758)-MINIFS(Q:Q,$E:$E,$E758)),
100*(Q758-MINIFS(Q:Q,$E:$E,$E758))/(MAXIFS(Q:Q,$E:$E,$E758)-MINIFS(Q:Q,$E:$E,$E758))))</f>
        <v/>
      </c>
      <c r="CG758" s="232" t="str">
        <f t="array" ref="CG758">IF(R758="","",
IF(INDEX(Settings!$H:$H,MATCH(CG$1,Settings!$G:$G,0))=TRUE,
100-100*(R758-MINIFS(R:R,$E:$E,$E758))/(MAXIFS(R:R,$E:$E,$E758)-MINIFS(R:R,$E:$E,$E758)),
100*(R758-MINIFS(R:R,$E:$E,$E758))/(MAXIFS(R:R,$E:$E,$E758)-MINIFS(R:R,$E:$E,$E758))))</f>
        <v/>
      </c>
      <c r="CH758" s="232" t="str">
        <f t="array" ref="CH758">IF(S758="","",
IF(INDEX(Settings!$H:$H,MATCH(CH$1,Settings!$G:$G,0))=TRUE,
100-100*(S758-MINIFS(S:S,$E:$E,$E758))/(MAXIFS(S:S,$E:$E,$E758)-MINIFS(S:S,$E:$E,$E758)),
100*(S758-MINIFS(S:S,$E:$E,$E758))/(MAXIFS(S:S,$E:$E,$E758)-MINIFS(S:S,$E:$E,$E758))))</f>
        <v/>
      </c>
      <c r="CI758" s="232" t="str">
        <f t="array" ref="CI758">IF(T758="","",
IF(INDEX(Settings!$H:$H,MATCH(CI$1,Settings!$G:$G,0))=TRUE,
100-100*(T758-MINIFS(T:T,$E:$E,$E758))/(MAXIFS(T:T,$E:$E,$E758)-MINIFS(T:T,$E:$E,$E758)),
100*(T758-MINIFS(T:T,$E:$E,$E758))/(MAXIFS(T:T,$E:$E,$E758)-MINIFS(T:T,$E:$E,$E758))))</f>
        <v/>
      </c>
      <c r="CJ758" s="232" t="str">
        <f t="array" ref="CJ758">IF(U758="","",
IF(INDEX(Settings!$H:$H,MATCH(CJ$1,Settings!$G:$G,0))=TRUE,
100-100*(U758-MINIFS(U:U,$E:$E,$E758))/(MAXIFS(U:U,$E:$E,$E758)-MINIFS(U:U,$E:$E,$E758)),
100*(U758-MINIFS(U:U,$E:$E,$E758))/(MAXIFS(U:U,$E:$E,$E758)-MINIFS(U:U,$E:$E,$E758))))</f>
        <v/>
      </c>
      <c r="CK758" s="232" t="str">
        <f t="array" ref="CK758">IF(V758="","",
IF(INDEX(Settings!$H:$H,MATCH(CK$1,Settings!$G:$G,0))=TRUE,
100-100*(V758-MINIFS(V:V,$E:$E,$E758))/(MAXIFS(V:V,$E:$E,$E758)-MINIFS(V:V,$E:$E,$E758)),
100*(V758-MINIFS(V:V,$E:$E,$E758))/(MAXIFS(V:V,$E:$E,$E758)-MINIFS(V:V,$E:$E,$E758))))</f>
        <v/>
      </c>
      <c r="CL758" s="232" t="str">
        <f t="array" ref="CL758">IF(W758="","",
IF(INDEX(Settings!$H:$H,MATCH(CL$1,Settings!$G:$G,0))=TRUE,
100-100*(W758-MINIFS(W:W,$E:$E,$E758))/(MAXIFS(W:W,$E:$E,$E758)-MINIFS(W:W,$E:$E,$E758)),
100*(W758-MINIFS(W:W,$E:$E,$E758))/(MAXIFS(W:W,$E:$E,$E758)-MINIFS(W:W,$E:$E,$E758))))</f>
        <v/>
      </c>
      <c r="CM758" s="232" t="str">
        <f t="array" ref="CM758">IF(X758="","",
IF(INDEX(Settings!$H:$H,MATCH(CM$1,Settings!$G:$G,0))=TRUE,
100-100*(X758-MINIFS(X:X,$E:$E,$E758))/(MAXIFS(X:X,$E:$E,$E758)-MINIFS(X:X,$E:$E,$E758)),
100*(X758-MINIFS(X:X,$E:$E,$E758))/(MAXIFS(X:X,$E:$E,$E758)-MINIFS(X:X,$E:$E,$E758))))</f>
        <v/>
      </c>
      <c r="CN758" s="232" t="str">
        <f t="array" ref="CN758">IF(Y758="","",
IF(INDEX(Settings!$H:$H,MATCH(CN$1,Settings!$G:$G,0))=TRUE,
100-100*(Y758-MINIFS(Y:Y,$E:$E,$E758))/(MAXIFS(Y:Y,$E:$E,$E758)-MINIFS(Y:Y,$E:$E,$E758)),
100*(Y758-MINIFS(Y:Y,$E:$E,$E758))/(MAXIFS(Y:Y,$E:$E,$E758)-MINIFS(Y:Y,$E:$E,$E758))))</f>
        <v/>
      </c>
      <c r="CO758" s="232" t="str">
        <f t="array" ref="CO758">IF(Z758="","",
IF(INDEX(Settings!$H:$H,MATCH(CO$1,Settings!$G:$G,0))=TRUE,
100-100*(Z758-MINIFS(Z:Z,$E:$E,$E758))/(MAXIFS(Z:Z,$E:$E,$E758)-MINIFS(Z:Z,$E:$E,$E758)),
100*(Z758-MINIFS(Z:Z,$E:$E,$E758))/(MAXIFS(Z:Z,$E:$E,$E758)-MINIFS(Z:Z,$E:$E,$E758))))</f>
        <v/>
      </c>
      <c r="CP758" s="232" t="str">
        <f t="array" ref="CP758">IF(AA758="","",
IF(INDEX(Settings!$H:$H,MATCH(CP$1,Settings!$G:$G,0))=TRUE,
100-100*(AA758-MINIFS(AA:AA,$E:$E,$E758))/(MAXIFS(AA:AA,$E:$E,$E758)-MINIFS(AA:AA,$E:$E,$E758)),
100*(AA758-MINIFS(AA:AA,$E:$E,$E758))/(MAXIFS(AA:AA,$E:$E,$E758)-MINIFS(AA:AA,$E:$E,$E758))))</f>
        <v/>
      </c>
      <c r="CQ758" s="232" t="str">
        <f t="array" ref="CQ758">IF(AB758="","",
IF(INDEX(Settings!$H:$H,MATCH(CQ$1,Settings!$G:$G,0))=TRUE,
100-100*(AB758-MINIFS(AB:AB,$E:$E,$E758))/(MAXIFS(AB:AB,$E:$E,$E758)-MINIFS(AB:AB,$E:$E,$E758)),
100*(AB758-MINIFS(AB:AB,$E:$E,$E758))/(MAXIFS(AB:AB,$E:$E,$E758)-MINIFS(AB:AB,$E:$E,$E758))))</f>
        <v/>
      </c>
      <c r="CR758" s="232" t="str">
        <f t="array" ref="CR758">IF(AC758="","",
IF(INDEX(Settings!$H:$H,MATCH(CR$1,Settings!$G:$G,0))=TRUE,
100-100*(AC758-MINIFS(AC:AC,$E:$E,$E758))/(MAXIFS(AC:AC,$E:$E,$E758)-MINIFS(AC:AC,$E:$E,$E758)),
100*(AC758-MINIFS(AC:AC,$E:$E,$E758))/(MAXIFS(AC:AC,$E:$E,$E758)-MINIFS(AC:AC,$E:$E,$E758))))</f>
        <v/>
      </c>
      <c r="CS758" s="232" t="str">
        <f t="array" ref="CS758">IF(AD758="","",
IF(INDEX(Settings!$H:$H,MATCH(CS$1,Settings!$G:$G,0))=TRUE,
100-100*(AD758-MINIFS(AD:AD,$E:$E,$E758))/(MAXIFS(AD:AD,$E:$E,$E758)-MINIFS(AD:AD,$E:$E,$E758)),
100*(AD758-MINIFS(AD:AD,$E:$E,$E758))/(MAXIFS(AD:AD,$E:$E,$E758)-MINIFS(AD:AD,$E:$E,$E758))))</f>
        <v/>
      </c>
      <c r="CT758" s="232" t="str">
        <f t="array" ref="CT758">IF(AE758="","",
IF(INDEX(Settings!$H:$H,MATCH(CT$1,Settings!$G:$G,0))=TRUE,
100-100*(AE758-MINIFS(AE:AE,$E:$E,$E758))/(MAXIFS(AE:AE,$E:$E,$E758)-MINIFS(AE:AE,$E:$E,$E758)),
100*(AE758-MINIFS(AE:AE,$E:$E,$E758))/(MAXIFS(AE:AE,$E:$E,$E758)-MINIFS(AE:AE,$E:$E,$E758))))</f>
        <v/>
      </c>
      <c r="CU758" s="232" t="str">
        <f t="array" ref="CU758">IF(AF758="","",
IF(INDEX(Settings!$H:$H,MATCH(CU$1,Settings!$G:$G,0))=TRUE,
100-100*(AF758-MINIFS(AF:AF,$E:$E,$E758))/(MAXIFS(AF:AF,$E:$E,$E758)-MINIFS(AF:AF,$E:$E,$E758)),
100*(AF758-MINIFS(AF:AF,$E:$E,$E758))/(MAXIFS(AF:AF,$E:$E,$E758)-MINIFS(AF:AF,$E:$E,$E758))))</f>
        <v/>
      </c>
      <c r="CV758" s="232" t="str">
        <f t="array" ref="CV758">IF(AG758="","",
IF(INDEX(Settings!$H:$H,MATCH(CV$1,Settings!$G:$G,0))=TRUE,
100-100*(AG758-MINIFS(AG:AG,$E:$E,$E758))/(MAXIFS(AG:AG,$E:$E,$E758)-MINIFS(AG:AG,$E:$E,$E758)),
100*(AG758-MINIFS(AG:AG,$E:$E,$E758))/(MAXIFS(AG:AG,$E:$E,$E758)-MINIFS(AG:AG,$E:$E,$E758))))</f>
        <v/>
      </c>
      <c r="CW758" s="232" t="str">
        <f t="array" ref="CW758">IF(AH758="","",
IF(INDEX(Settings!$H:$H,MATCH(CW$1,Settings!$G:$G,0))=TRUE,
100-100*(AH758-MINIFS(AH:AH,$E:$E,$E758))/(MAXIFS(AH:AH,$E:$E,$E758)-MINIFS(AH:AH,$E:$E,$E758)),
100*(AH758-MINIFS(AH:AH,$E:$E,$E758))/(MAXIFS(AH:AH,$E:$E,$E758)-MINIFS(AH:AH,$E:$E,$E758))))</f>
        <v/>
      </c>
      <c r="CX758" s="232" t="str">
        <f t="array" ref="CX758">IF(AI758="","",
IF(INDEX(Settings!$H:$H,MATCH(CX$1,Settings!$G:$G,0))=TRUE,
100-100*(AI758-MINIFS(AI:AI,$E:$E,$E758))/(MAXIFS(AI:AI,$E:$E,$E758)-MINIFS(AI:AI,$E:$E,$E758)),
100*(AI758-MINIFS(AI:AI,$E:$E,$E758))/(MAXIFS(AI:AI,$E:$E,$E758)-MINIFS(AI:AI,$E:$E,$E758))))</f>
        <v/>
      </c>
      <c r="CY758" s="232" t="str">
        <f t="array" ref="CY758">IF(AJ758="","",
IF(INDEX(Settings!$H:$H,MATCH(CY$1,Settings!$G:$G,0))=TRUE,
100-100*(AJ758-MINIFS(AJ:AJ,$E:$E,$E758))/(MAXIFS(AJ:AJ,$E:$E,$E758)-MINIFS(AJ:AJ,$E:$E,$E758)),
100*(AJ758-MINIFS(AJ:AJ,$E:$E,$E758))/(MAXIFS(AJ:AJ,$E:$E,$E758)-MINIFS(AJ:AJ,$E:$E,$E758))))</f>
        <v/>
      </c>
      <c r="CZ758" s="232" t="str">
        <f t="array" ref="CZ758">IF(AK758="","",
IF(INDEX(Settings!$H:$H,MATCH(CZ$1,Settings!$G:$G,0))=TRUE,
100-100*(AK758-MINIFS(AK:AK,$E:$E,$E758))/(MAXIFS(AK:AK,$E:$E,$E758)-MINIFS(AK:AK,$E:$E,$E758)),
100*(AK758-MINIFS(AK:AK,$E:$E,$E758))/(MAXIFS(AK:AK,$E:$E,$E758)-MINIFS(AK:AK,$E:$E,$E758))))</f>
        <v/>
      </c>
      <c r="DA758" s="232" t="str">
        <f t="array" ref="DA758">IF(AL758="","",
IF(INDEX(Settings!$H:$H,MATCH(DA$1,Settings!$G:$G,0))=TRUE,
100-100*(AL758-MINIFS(AL:AL,$E:$E,$E758))/(MAXIFS(AL:AL,$E:$E,$E758)-MINIFS(AL:AL,$E:$E,$E758)),
100*(AL758-MINIFS(AL:AL,$E:$E,$E758))/(MAXIFS(AL:AL,$E:$E,$E758)-MINIFS(AL:AL,$E:$E,$E758))))</f>
        <v/>
      </c>
      <c r="DB758" s="232" t="str">
        <f t="array" ref="DB758">IF(AM758="","",
IF(INDEX(Settings!$H:$H,MATCH(DB$1,Settings!$G:$G,0))=TRUE,
100-100*(AM758-MINIFS(AM:AM,$E:$E,$E758))/(MAXIFS(AM:AM,$E:$E,$E758)-MINIFS(AM:AM,$E:$E,$E758)),
100*(AM758-MINIFS(AM:AM,$E:$E,$E758))/(MAXIFS(AM:AM,$E:$E,$E758)-MINIFS(AM:AM,$E:$E,$E758))))</f>
        <v/>
      </c>
      <c r="DC758" s="232" t="str">
        <f t="array" ref="DC758">IF(AN758="","",
IF(INDEX(Settings!$H:$H,MATCH(DC$1,Settings!$G:$G,0))=TRUE,
100-100*(AN758-MINIFS(AN:AN,$E:$E,$E758))/(MAXIFS(AN:AN,$E:$E,$E758)-MINIFS(AN:AN,$E:$E,$E758)),
100*(AN758-MINIFS(AN:AN,$E:$E,$E758))/(MAXIFS(AN:AN,$E:$E,$E758)-MINIFS(AN:AN,$E:$E,$E758))))</f>
        <v/>
      </c>
      <c r="DD758" s="232" t="str">
        <f t="array" ref="DD758">IF(AO758="","",
IF(INDEX(Settings!$H:$H,MATCH(DD$1,Settings!$G:$G,0))=TRUE,
100-100*(AO758-MINIFS(AO:AO,$E:$E,$E758))/(MAXIFS(AO:AO,$E:$E,$E758)-MINIFS(AO:AO,$E:$E,$E758)),
100*(AO758-MINIFS(AO:AO,$E:$E,$E758))/(MAXIFS(AO:AO,$E:$E,$E758)-MINIFS(AO:AO,$E:$E,$E758))))</f>
        <v/>
      </c>
      <c r="DE758" s="232" t="str">
        <f t="array" ref="DE758">IF(AP758="","",
IF(INDEX(Settings!$H:$H,MATCH(DE$1,Settings!$G:$G,0))=TRUE,
100-100*(AP758-MINIFS(AP:AP,$E:$E,$E758))/(MAXIFS(AP:AP,$E:$E,$E758)-MINIFS(AP:AP,$E:$E,$E758)),
100*(AP758-MINIFS(AP:AP,$E:$E,$E758))/(MAXIFS(AP:AP,$E:$E,$E758)-MINIFS(AP:AP,$E:$E,$E758))))</f>
        <v/>
      </c>
      <c r="DF758" s="232" t="str">
        <f t="array" ref="DF758">IF(AQ758="","",
IF(INDEX(Settings!$H:$H,MATCH(DF$1,Settings!$G:$G,0))=TRUE,
100-100*(AQ758-MINIFS(AQ:AQ,$E:$E,$E758))/(MAXIFS(AQ:AQ,$E:$E,$E758)-MINIFS(AQ:AQ,$E:$E,$E758)),
100*(AQ758-MINIFS(AQ:AQ,$E:$E,$E758))/(MAXIFS(AQ:AQ,$E:$E,$E758)-MINIFS(AQ:AQ,$E:$E,$E758))))</f>
        <v/>
      </c>
      <c r="DG758" s="232" t="str">
        <f t="array" ref="DG758">IF(AR758="","",
IF(INDEX(Settings!$H:$H,MATCH(DG$1,Settings!$G:$G,0))=TRUE,
100-100*(AR758-MINIFS(AR:AR,$E:$E,$E758))/(MAXIFS(AR:AR,$E:$E,$E758)-MINIFS(AR:AR,$E:$E,$E758)),
100*(AR758-MINIFS(AR:AR,$E:$E,$E758))/(MAXIFS(AR:AR,$E:$E,$E758)-MINIFS(AR:AR,$E:$E,$E758))))</f>
        <v/>
      </c>
      <c r="DH758" s="232" t="str">
        <f t="array" ref="DH758">IF(AS758="","",
IF(INDEX(Settings!$H:$H,MATCH(DH$1,Settings!$G:$G,0))=TRUE,
100-100*(AS758-MINIFS(AS:AS,$E:$E,$E758))/(MAXIFS(AS:AS,$E:$E,$E758)-MINIFS(AS:AS,$E:$E,$E758)),
100*(AS758-MINIFS(AS:AS,$E:$E,$E758))/(MAXIFS(AS:AS,$E:$E,$E758)-MINIFS(AS:AS,$E:$E,$E758))))</f>
        <v/>
      </c>
      <c r="DI758" s="232" t="str">
        <f t="array" ref="DI758">IF(AT758="","",
IF(INDEX(Settings!$H:$H,MATCH(DI$1,Settings!$G:$G,0))=TRUE,
100-100*(AT758-MINIFS(AT:AT,$E:$E,$E758))/(MAXIFS(AT:AT,$E:$E,$E758)-MINIFS(AT:AT,$E:$E,$E758)),
100*(AT758-MINIFS(AT:AT,$E:$E,$E758))/(MAXIFS(AT:AT,$E:$E,$E758)-MINIFS(AT:AT,$E:$E,$E758))))</f>
        <v/>
      </c>
      <c r="DJ758" s="232" t="str">
        <f t="array" ref="DJ758">IF(AU758="","",
IF(INDEX(Settings!$H:$H,MATCH(DJ$1,Settings!$G:$G,0))=TRUE,
100-100*(AU758-MINIFS(AU:AU,$E:$E,$E758))/(MAXIFS(AU:AU,$E:$E,$E758)-MINIFS(AU:AU,$E:$E,$E758)),
100*(AU758-MINIFS(AU:AU,$E:$E,$E758))/(MAXIFS(AU:AU,$E:$E,$E758)-MINIFS(AU:AU,$E:$E,$E758))))</f>
        <v/>
      </c>
      <c r="DK758" s="232" t="str">
        <f t="array" ref="DK758">IF(AV758="","",
IF(INDEX(Settings!$H:$H,MATCH(DK$1,Settings!$G:$G,0))=TRUE,
100-100*(AV758-MINIFS(AV:AV,$E:$E,$E758))/(MAXIFS(AV:AV,$E:$E,$E758)-MINIFS(AV:AV,$E:$E,$E758)),
100*(AV758-MINIFS(AV:AV,$E:$E,$E758))/(MAXIFS(AV:AV,$E:$E,$E758)-MINIFS(AV:AV,$E:$E,$E758))))</f>
        <v/>
      </c>
      <c r="DL758" s="232" t="str">
        <f t="array" ref="DL758">IF(AW758="","",
IF(INDEX(Settings!$H:$H,MATCH(DL$1,Settings!$G:$G,0))=TRUE,
100-100*(AW758-MINIFS(AW:AW,$E:$E,$E758))/(MAXIFS(AW:AW,$E:$E,$E758)-MINIFS(AW:AW,$E:$E,$E758)),
100*(AW758-MINIFS(AW:AW,$E:$E,$E758))/(MAXIFS(AW:AW,$E:$E,$E758)-MINIFS(AW:AW,$E:$E,$E758))))</f>
        <v/>
      </c>
      <c r="DM758" s="232" t="str">
        <f t="array" ref="DM758">IF(AX758="","",
IF(INDEX(Settings!$H:$H,MATCH(DM$1,Settings!$G:$G,0))=TRUE,
100-100*(AX758-MINIFS(AX:AX,$E:$E,$E758))/(MAXIFS(AX:AX,$E:$E,$E758)-MINIFS(AX:AX,$E:$E,$E758)),
100*(AX758-MINIFS(AX:AX,$E:$E,$E758))/(MAXIFS(AX:AX,$E:$E,$E758)-MINIFS(AX:AX,$E:$E,$E758))))</f>
        <v/>
      </c>
      <c r="DN758" s="232" t="str">
        <f t="array" ref="DN758">IF(AY758="","",
IF(INDEX(Settings!$H:$H,MATCH(DN$1,Settings!$G:$G,0))=TRUE,
100-100*(AY758-MINIFS(AY:AY,$E:$E,$E758))/(MAXIFS(AY:AY,$E:$E,$E758)-MINIFS(AY:AY,$E:$E,$E758)),
100*(AY758-MINIFS(AY:AY,$E:$E,$E758))/(MAXIFS(AY:AY,$E:$E,$E758)-MINIFS(AY:AY,$E:$E,$E758))))</f>
        <v/>
      </c>
      <c r="DO758" s="232" t="str">
        <f t="array" ref="DO758">IF(AZ758="","",
IF(INDEX(Settings!$H:$H,MATCH(DO$1,Settings!$G:$G,0))=TRUE,
100-100*(AZ758-MINIFS(AZ:AZ,$E:$E,$E758))/(MAXIFS(AZ:AZ,$E:$E,$E758)-MINIFS(AZ:AZ,$E:$E,$E758)),
100*(AZ758-MINIFS(AZ:AZ,$E:$E,$E758))/(MAXIFS(AZ:AZ,$E:$E,$E758)-MINIFS(AZ:AZ,$E:$E,$E758))))</f>
        <v/>
      </c>
      <c r="DP758" s="232" t="str">
        <f t="array" ref="DP758">IF(BA758="","",
IF(INDEX(Settings!$H:$H,MATCH(DP$1,Settings!$G:$G,0))=TRUE,
100-100*(BA758-MINIFS(BA:BA,$E:$E,$E758))/(MAXIFS(BA:BA,$E:$E,$E758)-MINIFS(BA:BA,$E:$E,$E758)),
100*(BA758-MINIFS(BA:BA,$E:$E,$E758))/(MAXIFS(BA:BA,$E:$E,$E758)-MINIFS(BA:BA,$E:$E,$E758))))</f>
        <v/>
      </c>
      <c r="DQ758" s="232" t="str">
        <f t="array" ref="DQ758">IF(BB758="","",
IF(INDEX(Settings!$H:$H,MATCH(DQ$1,Settings!$G:$G,0))=TRUE,
100-100*(BB758-MINIFS(BB:BB,$E:$E,$E758))/(MAXIFS(BB:BB,$E:$E,$E758)-MINIFS(BB:BB,$E:$E,$E758)),
100*(BB758-MINIFS(BB:BB,$E:$E,$E758))/(MAXIFS(BB:BB,$E:$E,$E758)-MINIFS(BB:BB,$E:$E,$E758))))</f>
        <v/>
      </c>
      <c r="DR758" s="232" t="str">
        <f t="array" ref="DR758">IF(BC758="","",
IF(INDEX(Settings!$H:$H,MATCH(DR$1,Settings!$G:$G,0))=TRUE,
100-100*(BC758-MINIFS(BC:BC,$E:$E,$E758))/(MAXIFS(BC:BC,$E:$E,$E758)-MINIFS(BC:BC,$E:$E,$E758)),
100*(BC758-MINIFS(BC:BC,$E:$E,$E758))/(MAXIFS(BC:BC,$E:$E,$E758)-MINIFS(BC:BC,$E:$E,$E758))))</f>
        <v/>
      </c>
      <c r="DS758" s="232" t="str">
        <f t="array" ref="DS758">IF(BD758="","",
IF(INDEX(Settings!$H:$H,MATCH(DS$1,Settings!$G:$G,0))=TRUE,
100-100*(BD758-MINIFS(BD:BD,$E:$E,$E758))/(MAXIFS(BD:BD,$E:$E,$E758)-MINIFS(BD:BD,$E:$E,$E758)),
100*(BD758-MINIFS(BD:BD,$E:$E,$E758))/(MAXIFS(BD:BD,$E:$E,$E758)-MINIFS(BD:BD,$E:$E,$E758))))</f>
        <v/>
      </c>
      <c r="DT758" s="232" t="str">
        <f t="array" ref="DT758">IF(BE758="","",
IF(INDEX(Settings!$H:$H,MATCH(DT$1,Settings!$G:$G,0))=TRUE,
100-100*(BE758-MINIFS(BE:BE,$E:$E,$E758))/(MAXIFS(BE:BE,$E:$E,$E758)-MINIFS(BE:BE,$E:$E,$E758)),
100*(BE758-MINIFS(BE:BE,$E:$E,$E758))/(MAXIFS(BE:BE,$E:$E,$E758)-MINIFS(BE:BE,$E:$E,$E758))))</f>
        <v/>
      </c>
      <c r="DU758" s="232" t="str">
        <f t="array" ref="DU758">IF(BF758="","",
IF(INDEX(Settings!$H:$H,MATCH(DU$1,Settings!$G:$G,0))=TRUE,
100-100*(BF758-MINIFS(BF:BF,$E:$E,$E758))/(MAXIFS(BF:BF,$E:$E,$E758)-MINIFS(BF:BF,$E:$E,$E758)),
100*(BF758-MINIFS(BF:BF,$E:$E,$E758))/(MAXIFS(BF:BF,$E:$E,$E758)-MINIFS(BF:BF,$E:$E,$E758))))</f>
        <v/>
      </c>
      <c r="DV758" s="232" t="str">
        <f t="array" ref="DV758">IF(BG758="","",
IF(INDEX(Settings!$H:$H,MATCH(DV$1,Settings!$G:$G,0))=TRUE,
100-100*(BG758-MINIFS(BG:BG,$E:$E,$E758))/(MAXIFS(BG:BG,$E:$E,$E758)-MINIFS(BG:BG,$E:$E,$E758)),
100*(BG758-MINIFS(BG:BG,$E:$E,$E758))/(MAXIFS(BG:BG,$E:$E,$E758)-MINIFS(BG:BG,$E:$E,$E758))))</f>
        <v/>
      </c>
      <c r="DW758" s="232" t="str">
        <f t="array" ref="DW758">IF(BH758="","",
IF(INDEX(Settings!$H:$H,MATCH(DW$1,Settings!$G:$G,0))=TRUE,
100-100*(BH758-MINIFS(BH:BH,$E:$E,$E758))/(MAXIFS(BH:BH,$E:$E,$E758)-MINIFS(BH:BH,$E:$E,$E758)),
100*(BH758-MINIFS(BH:BH,$E:$E,$E758))/(MAXIFS(BH:BH,$E:$E,$E758)-MINIFS(BH:BH,$E:$E,$E758))))</f>
        <v/>
      </c>
      <c r="DX758" s="232" t="str">
        <f t="array" ref="DX758">IF(BI758="","",
IF(INDEX(Settings!$H:$H,MATCH(DX$1,Settings!$G:$G,0))=TRUE,
100-100*(BI758-MINIFS(BI:BI,$E:$E,$E758))/(MAXIFS(BI:BI,$E:$E,$E758)-MINIFS(BI:BI,$E:$E,$E758)),
100*(BI758-MINIFS(BI:BI,$E:$E,$E758))/(MAXIFS(BI:BI,$E:$E,$E758)-MINIFS(BI:BI,$E:$E,$E758))))</f>
        <v/>
      </c>
      <c r="DY758" s="232" t="str">
        <f t="array" ref="DY758">IF(BJ758="","",
IF(INDEX(Settings!$H:$H,MATCH(DY$1,Settings!$G:$G,0))=TRUE,
100-100*(BJ758-MINIFS(BJ:BJ,$E:$E,$E758))/(MAXIFS(BJ:BJ,$E:$E,$E758)-MINIFS(BJ:BJ,$E:$E,$E758)),
100*(BJ758-MINIFS(BJ:BJ,$E:$E,$E758))/(MAXIFS(BJ:BJ,$E:$E,$E758)-MINIFS(BJ:BJ,$E:$E,$E758))))</f>
        <v/>
      </c>
      <c r="DZ758" s="234"/>
      <c r="EA758" s="234"/>
      <c r="EB758" s="234" t="str">
        <f t="shared" si="8"/>
        <v/>
      </c>
      <c r="EC758" s="234" t="str">
        <f t="shared" si="9"/>
        <v/>
      </c>
      <c r="ED758" s="234" t="str">
        <f t="shared" si="10"/>
        <v/>
      </c>
      <c r="EE758" s="234" t="str">
        <f t="shared" si="11"/>
        <v/>
      </c>
      <c r="EF758" s="234" t="str">
        <f t="shared" si="12"/>
        <v/>
      </c>
      <c r="EG758" s="234" t="str">
        <f t="shared" si="13"/>
        <v/>
      </c>
      <c r="EH758" s="234"/>
      <c r="EI758" s="234"/>
      <c r="EJ758" s="234"/>
      <c r="EK758" s="234"/>
      <c r="EL758" s="234"/>
      <c r="EM758" s="234"/>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3" t="str">
        <f t="shared" si="14"/>
        <v/>
      </c>
      <c r="N759" s="49"/>
      <c r="O759" s="49"/>
      <c r="P759" s="49"/>
      <c r="Q759" s="49"/>
      <c r="R759" s="49"/>
      <c r="S759" s="222" t="str">
        <f>IFERROR(VLOOKUP(AF759, 'YOYO IR Scores'!A:C, 3, FALSE), "")
</f>
        <v/>
      </c>
      <c r="T759" s="49"/>
      <c r="U759" s="49"/>
      <c r="V759" s="49"/>
      <c r="W759" s="49"/>
      <c r="X759" s="224" t="str">
        <f t="shared" si="4"/>
        <v/>
      </c>
      <c r="Y759" s="225" t="str">
        <f t="shared" si="5"/>
        <v/>
      </c>
      <c r="Z759" s="225" t="str">
        <f t="shared" si="6"/>
        <v/>
      </c>
      <c r="AA759" s="224" t="str">
        <f t="shared" si="7"/>
        <v/>
      </c>
      <c r="AB759" s="223"/>
      <c r="AC759" s="223"/>
      <c r="AD759" s="223"/>
      <c r="AE759" s="223" t="str">
        <f>IFERROR(VLOOKUP(AF759, 'YOYO IR Scores'!A:C, 2, FALSE), "")</f>
        <v/>
      </c>
      <c r="AF759" s="223"/>
      <c r="AG759" s="223"/>
      <c r="AH759" s="223"/>
      <c r="AI759" s="223"/>
      <c r="AJ759" s="223"/>
      <c r="AK759" s="223"/>
      <c r="AL759" s="223"/>
      <c r="AM759" s="223"/>
      <c r="AN759" s="223"/>
      <c r="AO759" s="223"/>
      <c r="AP759" s="223"/>
      <c r="AQ759" s="223"/>
      <c r="AR759" s="223"/>
      <c r="AS759" s="223"/>
      <c r="AT759" s="223"/>
      <c r="AU759" s="223"/>
      <c r="AV759" s="223"/>
      <c r="AW759" s="223"/>
      <c r="AX759" s="223"/>
      <c r="AY759" s="223"/>
      <c r="AZ759" s="223"/>
      <c r="BA759" s="223"/>
      <c r="BB759" s="223"/>
      <c r="BC759" s="223"/>
      <c r="BD759" s="223"/>
      <c r="BE759" s="223"/>
      <c r="BF759" s="223"/>
      <c r="BG759" s="223"/>
      <c r="BH759" s="223"/>
      <c r="BI759" s="223"/>
      <c r="BJ759" s="223"/>
      <c r="BK759" s="223" t="str">
        <f t="array" ref="BK759">IF(J759="","",
IF(INDEX(Settings!$H:$H,MATCH(BY$1,Settings!$G:$G,0))=TRUE,
100-100*(J759-MIN(J:J))/(MAX(J:J)-MIN(J:J)),
100*(J759-MIN(J:J))/(MAX(J:J)-MIN(J:J))))</f>
        <v/>
      </c>
      <c r="BL759" s="223" t="str">
        <f t="array" ref="BL759">IF(J759="","",
IF(INDEX(Settings!$H:$H,MATCH(BY$1,Settings!$G:$G,0))=TRUE,
100-100*(J759-MINIFS(J:J,$E:$E,$E759))/(MAXIFS(J:J,$E:$E,$E759)-MINIFS(J:J,$E:$E,$E759)),
100*(J759-MINIFS(J:J,$E:$E,$E759))/(MAXIFS(J:J,$E:$E,$E759)-MINIFS(J:J,$E:$E,$E759))))</f>
        <v/>
      </c>
      <c r="BM759" s="223"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4" t="str">
        <f t="array" ref="BQ759">IF(J759="","",
IF(INDEX(Settings!$H:$H,MATCH(BY$1,Settings!$G:$G,0))=TRUE,
-1*(J759-AVERAGE(J:J))/STDEV(J:J),
(J759-AVERAGE(J:J))/STDEV(J:J)))</f>
        <v/>
      </c>
      <c r="BR759" s="224" t="str">
        <f>IFERROR(__xludf.DUMMYFUNCTION("IF(J759="""","""",
IF(INDEX(Settings!$H:$H,MATCH(BY$1,Settings!$G:$G,0))=TRUE,
-1*(J759-AVERAGEIFS(J:J,$E:$E,$E759))/STDEV(FILTER(J:J,$E:$E=$E759)),
(J759-AVERAGEIFS(J:J,$E:$E,$E759))/STDEV(FILTER(J:J,$E:$E=$E759))))"),"")</f>
        <v/>
      </c>
      <c r="BS759" s="224"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3" t="str">
        <f t="array" ref="BY759">IF(J759="","",
IF(INDEX(Settings!$H:$H,MATCH(BY$1,Settings!$G:$G,0))=TRUE,
100-100*(J759-MINIFS(J:J,$E:$E,$E759))/(MAXIFS(J:J,$E:$E,$E759)-MINIFS(J:J,$E:$E,$E759)),
100*(J759-MINIFS(J:J,$E:$E,$E759))/(MAXIFS(J:J,$E:$E,$E759)-MINIFS(J:J,$E:$E,$E759))))</f>
        <v/>
      </c>
      <c r="BZ759" s="223" t="str">
        <f t="array" ref="BZ759">IF(K759="","",
IF(INDEX(Settings!$H:$H,MATCH(BZ$1,Settings!$G:$G,0))=TRUE,
100-100*(K759-MINIFS(K:K,$E:$E,$E759))/(MAXIFS(K:K,$E:$E,$E759)-MINIFS(K:K,$E:$E,$E759)),
100*(K759-MINIFS(K:K,$E:$E,$E759))/(MAXIFS(K:K,$E:$E,$E759)-MINIFS(K:K,$E:$E,$E759))))</f>
        <v/>
      </c>
      <c r="CA759" s="223" t="str">
        <f t="array" ref="CA759">IF(L759="","",
IF(INDEX(Settings!$H:$H,MATCH(CA$1,Settings!$G:$G,0))=TRUE,
100-100*(L759-MINIFS(L:L,$E:$E,$E759))/(MAXIFS(L:L,$E:$E,$E759)-MINIFS(L:L,$E:$E,$E759)),
100*(L759-MINIFS(L:L,$E:$E,$E759))/(MAXIFS(L:L,$E:$E,$E759)-MINIFS(L:L,$E:$E,$E759))))</f>
        <v/>
      </c>
      <c r="CB759" s="223" t="str">
        <f t="array" ref="CB759">IF(M759="","",
IF(INDEX(Settings!$H:$H,MATCH(CB$1,Settings!$G:$G,0))=TRUE,
100-100*(M759-MINIFS(M:M,$E:$E,$E759))/(MAXIFS(M:M,$E:$E,$E759)-MINIFS(M:M,$E:$E,$E759)),
100*(M759-MINIFS(M:M,$E:$E,$E759))/(MAXIFS(M:M,$E:$E,$E759)-MINIFS(M:M,$E:$E,$E759))))</f>
        <v/>
      </c>
      <c r="CC759" s="223" t="str">
        <f t="array" ref="CC759">IF(N759="","",
IF(INDEX(Settings!$H:$H,MATCH(CC$1,Settings!$G:$G,0))=TRUE,
100-100*(N759-MINIFS(N:N,$E:$E,$E759))/(MAXIFS(N:N,$E:$E,$E759)-MINIFS(N:N,$E:$E,$E759)),
100*(N759-MINIFS(N:N,$E:$E,$E759))/(MAXIFS(N:N,$E:$E,$E759)-MINIFS(N:N,$E:$E,$E759))))</f>
        <v/>
      </c>
      <c r="CD759" s="223" t="str">
        <f t="array" ref="CD759">IF(O759="","",
IF(INDEX(Settings!$H:$H,MATCH(CD$1,Settings!$G:$G,0))=TRUE,
100-100*(O759-MINIFS(O:O,$E:$E,$E759))/(MAXIFS(O:O,$E:$E,$E759)-MINIFS(O:O,$E:$E,$E759)),
100*(O759-MINIFS(O:O,$E:$E,$E759))/(MAXIFS(O:O,$E:$E,$E759)-MINIFS(O:O,$E:$E,$E759))))</f>
        <v/>
      </c>
      <c r="CE759" s="223" t="str">
        <f t="array" ref="CE759">IF(P759="","",
IF(INDEX(Settings!$H:$H,MATCH(CE$1,Settings!$G:$G,0))=TRUE,
100-100*(P759-MINIFS(P:P,$E:$E,$E759))/(MAXIFS(P:P,$E:$E,$E759)-MINIFS(P:P,$E:$E,$E759)),
100*(P759-MINIFS(P:P,$E:$E,$E759))/(MAXIFS(P:P,$E:$E,$E759)-MINIFS(P:P,$E:$E,$E759))))</f>
        <v/>
      </c>
      <c r="CF759" s="223" t="str">
        <f t="array" ref="CF759">IF(Q759="","",
IF(INDEX(Settings!$H:$H,MATCH(CF$1,Settings!$G:$G,0))=TRUE,
100-100*(Q759-MINIFS(Q:Q,$E:$E,$E759))/(MAXIFS(Q:Q,$E:$E,$E759)-MINIFS(Q:Q,$E:$E,$E759)),
100*(Q759-MINIFS(Q:Q,$E:$E,$E759))/(MAXIFS(Q:Q,$E:$E,$E759)-MINIFS(Q:Q,$E:$E,$E759))))</f>
        <v/>
      </c>
      <c r="CG759" s="223" t="str">
        <f t="array" ref="CG759">IF(R759="","",
IF(INDEX(Settings!$H:$H,MATCH(CG$1,Settings!$G:$G,0))=TRUE,
100-100*(R759-MINIFS(R:R,$E:$E,$E759))/(MAXIFS(R:R,$E:$E,$E759)-MINIFS(R:R,$E:$E,$E759)),
100*(R759-MINIFS(R:R,$E:$E,$E759))/(MAXIFS(R:R,$E:$E,$E759)-MINIFS(R:R,$E:$E,$E759))))</f>
        <v/>
      </c>
      <c r="CH759" s="223" t="str">
        <f t="array" ref="CH759">IF(S759="","",
IF(INDEX(Settings!$H:$H,MATCH(CH$1,Settings!$G:$G,0))=TRUE,
100-100*(S759-MINIFS(S:S,$E:$E,$E759))/(MAXIFS(S:S,$E:$E,$E759)-MINIFS(S:S,$E:$E,$E759)),
100*(S759-MINIFS(S:S,$E:$E,$E759))/(MAXIFS(S:S,$E:$E,$E759)-MINIFS(S:S,$E:$E,$E759))))</f>
        <v/>
      </c>
      <c r="CI759" s="223" t="str">
        <f t="array" ref="CI759">IF(T759="","",
IF(INDEX(Settings!$H:$H,MATCH(CI$1,Settings!$G:$G,0))=TRUE,
100-100*(T759-MINIFS(T:T,$E:$E,$E759))/(MAXIFS(T:T,$E:$E,$E759)-MINIFS(T:T,$E:$E,$E759)),
100*(T759-MINIFS(T:T,$E:$E,$E759))/(MAXIFS(T:T,$E:$E,$E759)-MINIFS(T:T,$E:$E,$E759))))</f>
        <v/>
      </c>
      <c r="CJ759" s="223" t="str">
        <f t="array" ref="CJ759">IF(U759="","",
IF(INDEX(Settings!$H:$H,MATCH(CJ$1,Settings!$G:$G,0))=TRUE,
100-100*(U759-MINIFS(U:U,$E:$E,$E759))/(MAXIFS(U:U,$E:$E,$E759)-MINIFS(U:U,$E:$E,$E759)),
100*(U759-MINIFS(U:U,$E:$E,$E759))/(MAXIFS(U:U,$E:$E,$E759)-MINIFS(U:U,$E:$E,$E759))))</f>
        <v/>
      </c>
      <c r="CK759" s="223" t="str">
        <f t="array" ref="CK759">IF(V759="","",
IF(INDEX(Settings!$H:$H,MATCH(CK$1,Settings!$G:$G,0))=TRUE,
100-100*(V759-MINIFS(V:V,$E:$E,$E759))/(MAXIFS(V:V,$E:$E,$E759)-MINIFS(V:V,$E:$E,$E759)),
100*(V759-MINIFS(V:V,$E:$E,$E759))/(MAXIFS(V:V,$E:$E,$E759)-MINIFS(V:V,$E:$E,$E759))))</f>
        <v/>
      </c>
      <c r="CL759" s="223" t="str">
        <f t="array" ref="CL759">IF(W759="","",
IF(INDEX(Settings!$H:$H,MATCH(CL$1,Settings!$G:$G,0))=TRUE,
100-100*(W759-MINIFS(W:W,$E:$E,$E759))/(MAXIFS(W:W,$E:$E,$E759)-MINIFS(W:W,$E:$E,$E759)),
100*(W759-MINIFS(W:W,$E:$E,$E759))/(MAXIFS(W:W,$E:$E,$E759)-MINIFS(W:W,$E:$E,$E759))))</f>
        <v/>
      </c>
      <c r="CM759" s="223" t="str">
        <f t="array" ref="CM759">IF(X759="","",
IF(INDEX(Settings!$H:$H,MATCH(CM$1,Settings!$G:$G,0))=TRUE,
100-100*(X759-MINIFS(X:X,$E:$E,$E759))/(MAXIFS(X:X,$E:$E,$E759)-MINIFS(X:X,$E:$E,$E759)),
100*(X759-MINIFS(X:X,$E:$E,$E759))/(MAXIFS(X:X,$E:$E,$E759)-MINIFS(X:X,$E:$E,$E759))))</f>
        <v/>
      </c>
      <c r="CN759" s="223" t="str">
        <f t="array" ref="CN759">IF(Y759="","",
IF(INDEX(Settings!$H:$H,MATCH(CN$1,Settings!$G:$G,0))=TRUE,
100-100*(Y759-MINIFS(Y:Y,$E:$E,$E759))/(MAXIFS(Y:Y,$E:$E,$E759)-MINIFS(Y:Y,$E:$E,$E759)),
100*(Y759-MINIFS(Y:Y,$E:$E,$E759))/(MAXIFS(Y:Y,$E:$E,$E759)-MINIFS(Y:Y,$E:$E,$E759))))</f>
        <v/>
      </c>
      <c r="CO759" s="223" t="str">
        <f t="array" ref="CO759">IF(Z759="","",
IF(INDEX(Settings!$H:$H,MATCH(CO$1,Settings!$G:$G,0))=TRUE,
100-100*(Z759-MINIFS(Z:Z,$E:$E,$E759))/(MAXIFS(Z:Z,$E:$E,$E759)-MINIFS(Z:Z,$E:$E,$E759)),
100*(Z759-MINIFS(Z:Z,$E:$E,$E759))/(MAXIFS(Z:Z,$E:$E,$E759)-MINIFS(Z:Z,$E:$E,$E759))))</f>
        <v/>
      </c>
      <c r="CP759" s="223" t="str">
        <f t="array" ref="CP759">IF(AA759="","",
IF(INDEX(Settings!$H:$H,MATCH(CP$1,Settings!$G:$G,0))=TRUE,
100-100*(AA759-MINIFS(AA:AA,$E:$E,$E759))/(MAXIFS(AA:AA,$E:$E,$E759)-MINIFS(AA:AA,$E:$E,$E759)),
100*(AA759-MINIFS(AA:AA,$E:$E,$E759))/(MAXIFS(AA:AA,$E:$E,$E759)-MINIFS(AA:AA,$E:$E,$E759))))</f>
        <v/>
      </c>
      <c r="CQ759" s="223" t="str">
        <f t="array" ref="CQ759">IF(AB759="","",
IF(INDEX(Settings!$H:$H,MATCH(CQ$1,Settings!$G:$G,0))=TRUE,
100-100*(AB759-MINIFS(AB:AB,$E:$E,$E759))/(MAXIFS(AB:AB,$E:$E,$E759)-MINIFS(AB:AB,$E:$E,$E759)),
100*(AB759-MINIFS(AB:AB,$E:$E,$E759))/(MAXIFS(AB:AB,$E:$E,$E759)-MINIFS(AB:AB,$E:$E,$E759))))</f>
        <v/>
      </c>
      <c r="CR759" s="223" t="str">
        <f t="array" ref="CR759">IF(AC759="","",
IF(INDEX(Settings!$H:$H,MATCH(CR$1,Settings!$G:$G,0))=TRUE,
100-100*(AC759-MINIFS(AC:AC,$E:$E,$E759))/(MAXIFS(AC:AC,$E:$E,$E759)-MINIFS(AC:AC,$E:$E,$E759)),
100*(AC759-MINIFS(AC:AC,$E:$E,$E759))/(MAXIFS(AC:AC,$E:$E,$E759)-MINIFS(AC:AC,$E:$E,$E759))))</f>
        <v/>
      </c>
      <c r="CS759" s="223" t="str">
        <f t="array" ref="CS759">IF(AD759="","",
IF(INDEX(Settings!$H:$H,MATCH(CS$1,Settings!$G:$G,0))=TRUE,
100-100*(AD759-MINIFS(AD:AD,$E:$E,$E759))/(MAXIFS(AD:AD,$E:$E,$E759)-MINIFS(AD:AD,$E:$E,$E759)),
100*(AD759-MINIFS(AD:AD,$E:$E,$E759))/(MAXIFS(AD:AD,$E:$E,$E759)-MINIFS(AD:AD,$E:$E,$E759))))</f>
        <v/>
      </c>
      <c r="CT759" s="223" t="str">
        <f t="array" ref="CT759">IF(AE759="","",
IF(INDEX(Settings!$H:$H,MATCH(CT$1,Settings!$G:$G,0))=TRUE,
100-100*(AE759-MINIFS(AE:AE,$E:$E,$E759))/(MAXIFS(AE:AE,$E:$E,$E759)-MINIFS(AE:AE,$E:$E,$E759)),
100*(AE759-MINIFS(AE:AE,$E:$E,$E759))/(MAXIFS(AE:AE,$E:$E,$E759)-MINIFS(AE:AE,$E:$E,$E759))))</f>
        <v/>
      </c>
      <c r="CU759" s="223" t="str">
        <f t="array" ref="CU759">IF(AF759="","",
IF(INDEX(Settings!$H:$H,MATCH(CU$1,Settings!$G:$G,0))=TRUE,
100-100*(AF759-MINIFS(AF:AF,$E:$E,$E759))/(MAXIFS(AF:AF,$E:$E,$E759)-MINIFS(AF:AF,$E:$E,$E759)),
100*(AF759-MINIFS(AF:AF,$E:$E,$E759))/(MAXIFS(AF:AF,$E:$E,$E759)-MINIFS(AF:AF,$E:$E,$E759))))</f>
        <v/>
      </c>
      <c r="CV759" s="223" t="str">
        <f t="array" ref="CV759">IF(AG759="","",
IF(INDEX(Settings!$H:$H,MATCH(CV$1,Settings!$G:$G,0))=TRUE,
100-100*(AG759-MINIFS(AG:AG,$E:$E,$E759))/(MAXIFS(AG:AG,$E:$E,$E759)-MINIFS(AG:AG,$E:$E,$E759)),
100*(AG759-MINIFS(AG:AG,$E:$E,$E759))/(MAXIFS(AG:AG,$E:$E,$E759)-MINIFS(AG:AG,$E:$E,$E759))))</f>
        <v/>
      </c>
      <c r="CW759" s="223" t="str">
        <f t="array" ref="CW759">IF(AH759="","",
IF(INDEX(Settings!$H:$H,MATCH(CW$1,Settings!$G:$G,0))=TRUE,
100-100*(AH759-MINIFS(AH:AH,$E:$E,$E759))/(MAXIFS(AH:AH,$E:$E,$E759)-MINIFS(AH:AH,$E:$E,$E759)),
100*(AH759-MINIFS(AH:AH,$E:$E,$E759))/(MAXIFS(AH:AH,$E:$E,$E759)-MINIFS(AH:AH,$E:$E,$E759))))</f>
        <v/>
      </c>
      <c r="CX759" s="223" t="str">
        <f t="array" ref="CX759">IF(AI759="","",
IF(INDEX(Settings!$H:$H,MATCH(CX$1,Settings!$G:$G,0))=TRUE,
100-100*(AI759-MINIFS(AI:AI,$E:$E,$E759))/(MAXIFS(AI:AI,$E:$E,$E759)-MINIFS(AI:AI,$E:$E,$E759)),
100*(AI759-MINIFS(AI:AI,$E:$E,$E759))/(MAXIFS(AI:AI,$E:$E,$E759)-MINIFS(AI:AI,$E:$E,$E759))))</f>
        <v/>
      </c>
      <c r="CY759" s="223" t="str">
        <f t="array" ref="CY759">IF(AJ759="","",
IF(INDEX(Settings!$H:$H,MATCH(CY$1,Settings!$G:$G,0))=TRUE,
100-100*(AJ759-MINIFS(AJ:AJ,$E:$E,$E759))/(MAXIFS(AJ:AJ,$E:$E,$E759)-MINIFS(AJ:AJ,$E:$E,$E759)),
100*(AJ759-MINIFS(AJ:AJ,$E:$E,$E759))/(MAXIFS(AJ:AJ,$E:$E,$E759)-MINIFS(AJ:AJ,$E:$E,$E759))))</f>
        <v/>
      </c>
      <c r="CZ759" s="223" t="str">
        <f t="array" ref="CZ759">IF(AK759="","",
IF(INDEX(Settings!$H:$H,MATCH(CZ$1,Settings!$G:$G,0))=TRUE,
100-100*(AK759-MINIFS(AK:AK,$E:$E,$E759))/(MAXIFS(AK:AK,$E:$E,$E759)-MINIFS(AK:AK,$E:$E,$E759)),
100*(AK759-MINIFS(AK:AK,$E:$E,$E759))/(MAXIFS(AK:AK,$E:$E,$E759)-MINIFS(AK:AK,$E:$E,$E759))))</f>
        <v/>
      </c>
      <c r="DA759" s="223" t="str">
        <f t="array" ref="DA759">IF(AL759="","",
IF(INDEX(Settings!$H:$H,MATCH(DA$1,Settings!$G:$G,0))=TRUE,
100-100*(AL759-MINIFS(AL:AL,$E:$E,$E759))/(MAXIFS(AL:AL,$E:$E,$E759)-MINIFS(AL:AL,$E:$E,$E759)),
100*(AL759-MINIFS(AL:AL,$E:$E,$E759))/(MAXIFS(AL:AL,$E:$E,$E759)-MINIFS(AL:AL,$E:$E,$E759))))</f>
        <v/>
      </c>
      <c r="DB759" s="223" t="str">
        <f t="array" ref="DB759">IF(AM759="","",
IF(INDEX(Settings!$H:$H,MATCH(DB$1,Settings!$G:$G,0))=TRUE,
100-100*(AM759-MINIFS(AM:AM,$E:$E,$E759))/(MAXIFS(AM:AM,$E:$E,$E759)-MINIFS(AM:AM,$E:$E,$E759)),
100*(AM759-MINIFS(AM:AM,$E:$E,$E759))/(MAXIFS(AM:AM,$E:$E,$E759)-MINIFS(AM:AM,$E:$E,$E759))))</f>
        <v/>
      </c>
      <c r="DC759" s="223" t="str">
        <f t="array" ref="DC759">IF(AN759="","",
IF(INDEX(Settings!$H:$H,MATCH(DC$1,Settings!$G:$G,0))=TRUE,
100-100*(AN759-MINIFS(AN:AN,$E:$E,$E759))/(MAXIFS(AN:AN,$E:$E,$E759)-MINIFS(AN:AN,$E:$E,$E759)),
100*(AN759-MINIFS(AN:AN,$E:$E,$E759))/(MAXIFS(AN:AN,$E:$E,$E759)-MINIFS(AN:AN,$E:$E,$E759))))</f>
        <v/>
      </c>
      <c r="DD759" s="223" t="str">
        <f t="array" ref="DD759">IF(AO759="","",
IF(INDEX(Settings!$H:$H,MATCH(DD$1,Settings!$G:$G,0))=TRUE,
100-100*(AO759-MINIFS(AO:AO,$E:$E,$E759))/(MAXIFS(AO:AO,$E:$E,$E759)-MINIFS(AO:AO,$E:$E,$E759)),
100*(AO759-MINIFS(AO:AO,$E:$E,$E759))/(MAXIFS(AO:AO,$E:$E,$E759)-MINIFS(AO:AO,$E:$E,$E759))))</f>
        <v/>
      </c>
      <c r="DE759" s="223" t="str">
        <f t="array" ref="DE759">IF(AP759="","",
IF(INDEX(Settings!$H:$H,MATCH(DE$1,Settings!$G:$G,0))=TRUE,
100-100*(AP759-MINIFS(AP:AP,$E:$E,$E759))/(MAXIFS(AP:AP,$E:$E,$E759)-MINIFS(AP:AP,$E:$E,$E759)),
100*(AP759-MINIFS(AP:AP,$E:$E,$E759))/(MAXIFS(AP:AP,$E:$E,$E759)-MINIFS(AP:AP,$E:$E,$E759))))</f>
        <v/>
      </c>
      <c r="DF759" s="223" t="str">
        <f t="array" ref="DF759">IF(AQ759="","",
IF(INDEX(Settings!$H:$H,MATCH(DF$1,Settings!$G:$G,0))=TRUE,
100-100*(AQ759-MINIFS(AQ:AQ,$E:$E,$E759))/(MAXIFS(AQ:AQ,$E:$E,$E759)-MINIFS(AQ:AQ,$E:$E,$E759)),
100*(AQ759-MINIFS(AQ:AQ,$E:$E,$E759))/(MAXIFS(AQ:AQ,$E:$E,$E759)-MINIFS(AQ:AQ,$E:$E,$E759))))</f>
        <v/>
      </c>
      <c r="DG759" s="223" t="str">
        <f t="array" ref="DG759">IF(AR759="","",
IF(INDEX(Settings!$H:$H,MATCH(DG$1,Settings!$G:$G,0))=TRUE,
100-100*(AR759-MINIFS(AR:AR,$E:$E,$E759))/(MAXIFS(AR:AR,$E:$E,$E759)-MINIFS(AR:AR,$E:$E,$E759)),
100*(AR759-MINIFS(AR:AR,$E:$E,$E759))/(MAXIFS(AR:AR,$E:$E,$E759)-MINIFS(AR:AR,$E:$E,$E759))))</f>
        <v/>
      </c>
      <c r="DH759" s="223" t="str">
        <f t="array" ref="DH759">IF(AS759="","",
IF(INDEX(Settings!$H:$H,MATCH(DH$1,Settings!$G:$G,0))=TRUE,
100-100*(AS759-MINIFS(AS:AS,$E:$E,$E759))/(MAXIFS(AS:AS,$E:$E,$E759)-MINIFS(AS:AS,$E:$E,$E759)),
100*(AS759-MINIFS(AS:AS,$E:$E,$E759))/(MAXIFS(AS:AS,$E:$E,$E759)-MINIFS(AS:AS,$E:$E,$E759))))</f>
        <v/>
      </c>
      <c r="DI759" s="223" t="str">
        <f t="array" ref="DI759">IF(AT759="","",
IF(INDEX(Settings!$H:$H,MATCH(DI$1,Settings!$G:$G,0))=TRUE,
100-100*(AT759-MINIFS(AT:AT,$E:$E,$E759))/(MAXIFS(AT:AT,$E:$E,$E759)-MINIFS(AT:AT,$E:$E,$E759)),
100*(AT759-MINIFS(AT:AT,$E:$E,$E759))/(MAXIFS(AT:AT,$E:$E,$E759)-MINIFS(AT:AT,$E:$E,$E759))))</f>
        <v/>
      </c>
      <c r="DJ759" s="223" t="str">
        <f t="array" ref="DJ759">IF(AU759="","",
IF(INDEX(Settings!$H:$H,MATCH(DJ$1,Settings!$G:$G,0))=TRUE,
100-100*(AU759-MINIFS(AU:AU,$E:$E,$E759))/(MAXIFS(AU:AU,$E:$E,$E759)-MINIFS(AU:AU,$E:$E,$E759)),
100*(AU759-MINIFS(AU:AU,$E:$E,$E759))/(MAXIFS(AU:AU,$E:$E,$E759)-MINIFS(AU:AU,$E:$E,$E759))))</f>
        <v/>
      </c>
      <c r="DK759" s="223" t="str">
        <f t="array" ref="DK759">IF(AV759="","",
IF(INDEX(Settings!$H:$H,MATCH(DK$1,Settings!$G:$G,0))=TRUE,
100-100*(AV759-MINIFS(AV:AV,$E:$E,$E759))/(MAXIFS(AV:AV,$E:$E,$E759)-MINIFS(AV:AV,$E:$E,$E759)),
100*(AV759-MINIFS(AV:AV,$E:$E,$E759))/(MAXIFS(AV:AV,$E:$E,$E759)-MINIFS(AV:AV,$E:$E,$E759))))</f>
        <v/>
      </c>
      <c r="DL759" s="223" t="str">
        <f t="array" ref="DL759">IF(AW759="","",
IF(INDEX(Settings!$H:$H,MATCH(DL$1,Settings!$G:$G,0))=TRUE,
100-100*(AW759-MINIFS(AW:AW,$E:$E,$E759))/(MAXIFS(AW:AW,$E:$E,$E759)-MINIFS(AW:AW,$E:$E,$E759)),
100*(AW759-MINIFS(AW:AW,$E:$E,$E759))/(MAXIFS(AW:AW,$E:$E,$E759)-MINIFS(AW:AW,$E:$E,$E759))))</f>
        <v/>
      </c>
      <c r="DM759" s="223" t="str">
        <f t="array" ref="DM759">IF(AX759="","",
IF(INDEX(Settings!$H:$H,MATCH(DM$1,Settings!$G:$G,0))=TRUE,
100-100*(AX759-MINIFS(AX:AX,$E:$E,$E759))/(MAXIFS(AX:AX,$E:$E,$E759)-MINIFS(AX:AX,$E:$E,$E759)),
100*(AX759-MINIFS(AX:AX,$E:$E,$E759))/(MAXIFS(AX:AX,$E:$E,$E759)-MINIFS(AX:AX,$E:$E,$E759))))</f>
        <v/>
      </c>
      <c r="DN759" s="223" t="str">
        <f t="array" ref="DN759">IF(AY759="","",
IF(INDEX(Settings!$H:$H,MATCH(DN$1,Settings!$G:$G,0))=TRUE,
100-100*(AY759-MINIFS(AY:AY,$E:$E,$E759))/(MAXIFS(AY:AY,$E:$E,$E759)-MINIFS(AY:AY,$E:$E,$E759)),
100*(AY759-MINIFS(AY:AY,$E:$E,$E759))/(MAXIFS(AY:AY,$E:$E,$E759)-MINIFS(AY:AY,$E:$E,$E759))))</f>
        <v/>
      </c>
      <c r="DO759" s="223" t="str">
        <f t="array" ref="DO759">IF(AZ759="","",
IF(INDEX(Settings!$H:$H,MATCH(DO$1,Settings!$G:$G,0))=TRUE,
100-100*(AZ759-MINIFS(AZ:AZ,$E:$E,$E759))/(MAXIFS(AZ:AZ,$E:$E,$E759)-MINIFS(AZ:AZ,$E:$E,$E759)),
100*(AZ759-MINIFS(AZ:AZ,$E:$E,$E759))/(MAXIFS(AZ:AZ,$E:$E,$E759)-MINIFS(AZ:AZ,$E:$E,$E759))))</f>
        <v/>
      </c>
      <c r="DP759" s="223" t="str">
        <f t="array" ref="DP759">IF(BA759="","",
IF(INDEX(Settings!$H:$H,MATCH(DP$1,Settings!$G:$G,0))=TRUE,
100-100*(BA759-MINIFS(BA:BA,$E:$E,$E759))/(MAXIFS(BA:BA,$E:$E,$E759)-MINIFS(BA:BA,$E:$E,$E759)),
100*(BA759-MINIFS(BA:BA,$E:$E,$E759))/(MAXIFS(BA:BA,$E:$E,$E759)-MINIFS(BA:BA,$E:$E,$E759))))</f>
        <v/>
      </c>
      <c r="DQ759" s="223" t="str">
        <f t="array" ref="DQ759">IF(BB759="","",
IF(INDEX(Settings!$H:$H,MATCH(DQ$1,Settings!$G:$G,0))=TRUE,
100-100*(BB759-MINIFS(BB:BB,$E:$E,$E759))/(MAXIFS(BB:BB,$E:$E,$E759)-MINIFS(BB:BB,$E:$E,$E759)),
100*(BB759-MINIFS(BB:BB,$E:$E,$E759))/(MAXIFS(BB:BB,$E:$E,$E759)-MINIFS(BB:BB,$E:$E,$E759))))</f>
        <v/>
      </c>
      <c r="DR759" s="223" t="str">
        <f t="array" ref="DR759">IF(BC759="","",
IF(INDEX(Settings!$H:$H,MATCH(DR$1,Settings!$G:$G,0))=TRUE,
100-100*(BC759-MINIFS(BC:BC,$E:$E,$E759))/(MAXIFS(BC:BC,$E:$E,$E759)-MINIFS(BC:BC,$E:$E,$E759)),
100*(BC759-MINIFS(BC:BC,$E:$E,$E759))/(MAXIFS(BC:BC,$E:$E,$E759)-MINIFS(BC:BC,$E:$E,$E759))))</f>
        <v/>
      </c>
      <c r="DS759" s="223" t="str">
        <f t="array" ref="DS759">IF(BD759="","",
IF(INDEX(Settings!$H:$H,MATCH(DS$1,Settings!$G:$G,0))=TRUE,
100-100*(BD759-MINIFS(BD:BD,$E:$E,$E759))/(MAXIFS(BD:BD,$E:$E,$E759)-MINIFS(BD:BD,$E:$E,$E759)),
100*(BD759-MINIFS(BD:BD,$E:$E,$E759))/(MAXIFS(BD:BD,$E:$E,$E759)-MINIFS(BD:BD,$E:$E,$E759))))</f>
        <v/>
      </c>
      <c r="DT759" s="223" t="str">
        <f t="array" ref="DT759">IF(BE759="","",
IF(INDEX(Settings!$H:$H,MATCH(DT$1,Settings!$G:$G,0))=TRUE,
100-100*(BE759-MINIFS(BE:BE,$E:$E,$E759))/(MAXIFS(BE:BE,$E:$E,$E759)-MINIFS(BE:BE,$E:$E,$E759)),
100*(BE759-MINIFS(BE:BE,$E:$E,$E759))/(MAXIFS(BE:BE,$E:$E,$E759)-MINIFS(BE:BE,$E:$E,$E759))))</f>
        <v/>
      </c>
      <c r="DU759" s="223" t="str">
        <f t="array" ref="DU759">IF(BF759="","",
IF(INDEX(Settings!$H:$H,MATCH(DU$1,Settings!$G:$G,0))=TRUE,
100-100*(BF759-MINIFS(BF:BF,$E:$E,$E759))/(MAXIFS(BF:BF,$E:$E,$E759)-MINIFS(BF:BF,$E:$E,$E759)),
100*(BF759-MINIFS(BF:BF,$E:$E,$E759))/(MAXIFS(BF:BF,$E:$E,$E759)-MINIFS(BF:BF,$E:$E,$E759))))</f>
        <v/>
      </c>
      <c r="DV759" s="223" t="str">
        <f t="array" ref="DV759">IF(BG759="","",
IF(INDEX(Settings!$H:$H,MATCH(DV$1,Settings!$G:$G,0))=TRUE,
100-100*(BG759-MINIFS(BG:BG,$E:$E,$E759))/(MAXIFS(BG:BG,$E:$E,$E759)-MINIFS(BG:BG,$E:$E,$E759)),
100*(BG759-MINIFS(BG:BG,$E:$E,$E759))/(MAXIFS(BG:BG,$E:$E,$E759)-MINIFS(BG:BG,$E:$E,$E759))))</f>
        <v/>
      </c>
      <c r="DW759" s="223" t="str">
        <f t="array" ref="DW759">IF(BH759="","",
IF(INDEX(Settings!$H:$H,MATCH(DW$1,Settings!$G:$G,0))=TRUE,
100-100*(BH759-MINIFS(BH:BH,$E:$E,$E759))/(MAXIFS(BH:BH,$E:$E,$E759)-MINIFS(BH:BH,$E:$E,$E759)),
100*(BH759-MINIFS(BH:BH,$E:$E,$E759))/(MAXIFS(BH:BH,$E:$E,$E759)-MINIFS(BH:BH,$E:$E,$E759))))</f>
        <v/>
      </c>
      <c r="DX759" s="223" t="str">
        <f t="array" ref="DX759">IF(BI759="","",
IF(INDEX(Settings!$H:$H,MATCH(DX$1,Settings!$G:$G,0))=TRUE,
100-100*(BI759-MINIFS(BI:BI,$E:$E,$E759))/(MAXIFS(BI:BI,$E:$E,$E759)-MINIFS(BI:BI,$E:$E,$E759)),
100*(BI759-MINIFS(BI:BI,$E:$E,$E759))/(MAXIFS(BI:BI,$E:$E,$E759)-MINIFS(BI:BI,$E:$E,$E759))))</f>
        <v/>
      </c>
      <c r="DY759" s="223" t="str">
        <f t="array" ref="DY759">IF(BJ759="","",
IF(INDEX(Settings!$H:$H,MATCH(DY$1,Settings!$G:$G,0))=TRUE,
100-100*(BJ759-MINIFS(BJ:BJ,$E:$E,$E759))/(MAXIFS(BJ:BJ,$E:$E,$E759)-MINIFS(BJ:BJ,$E:$E,$E759)),
100*(BJ759-MINIFS(BJ:BJ,$E:$E,$E759))/(MAXIFS(BJ:BJ,$E:$E,$E759)-MINIFS(BJ:BJ,$E:$E,$E759))))</f>
        <v/>
      </c>
      <c r="DZ759" s="225"/>
      <c r="EA759" s="225"/>
      <c r="EB759" s="225" t="str">
        <f t="shared" si="8"/>
        <v/>
      </c>
      <c r="EC759" s="225" t="str">
        <f t="shared" si="9"/>
        <v/>
      </c>
      <c r="ED759" s="225" t="str">
        <f t="shared" si="10"/>
        <v/>
      </c>
      <c r="EE759" s="225" t="str">
        <f t="shared" si="11"/>
        <v/>
      </c>
      <c r="EF759" s="225" t="str">
        <f t="shared" si="12"/>
        <v/>
      </c>
      <c r="EG759" s="225" t="str">
        <f t="shared" si="13"/>
        <v/>
      </c>
      <c r="EH759" s="225"/>
      <c r="EI759" s="225"/>
      <c r="EJ759" s="225"/>
      <c r="EK759" s="225"/>
      <c r="EL759" s="225"/>
      <c r="EM759" s="225"/>
    </row>
    <row r="760">
      <c r="A760" s="231"/>
      <c r="B760" s="231"/>
      <c r="C760" s="231"/>
      <c r="D760" s="231" t="str">
        <f t="array" ref="D760">IFERROR(INDEX(Profiles!$B:$B,MATCH($A760,Profiles!$A:$A,0)),"")</f>
        <v/>
      </c>
      <c r="E760" s="231"/>
      <c r="F760" s="231"/>
      <c r="G760" s="231"/>
      <c r="H760" s="231"/>
      <c r="I760" s="231" t="str">
        <f>IF(A760="","",IF(Settings!$N$3="DATE",F760&amp;": "&amp;TEXT(B760,"M/DD/YY"),F760&amp;": "&amp;H760))</f>
        <v/>
      </c>
      <c r="J760" s="231"/>
      <c r="K760" s="231"/>
      <c r="L760" s="231"/>
      <c r="M760" s="232" t="str">
        <f t="shared" si="14"/>
        <v/>
      </c>
      <c r="N760" s="231"/>
      <c r="O760" s="231"/>
      <c r="P760" s="231"/>
      <c r="Q760" s="231"/>
      <c r="R760" s="231"/>
      <c r="S760" s="230" t="str">
        <f>IFERROR(VLOOKUP(AF760, 'YOYO IR Scores'!A:C, 3, FALSE), "")
</f>
        <v/>
      </c>
      <c r="T760" s="231"/>
      <c r="U760" s="231"/>
      <c r="V760" s="231"/>
      <c r="W760" s="231"/>
      <c r="X760" s="233" t="str">
        <f t="shared" si="4"/>
        <v/>
      </c>
      <c r="Y760" s="234" t="str">
        <f t="shared" si="5"/>
        <v/>
      </c>
      <c r="Z760" s="234" t="str">
        <f t="shared" si="6"/>
        <v/>
      </c>
      <c r="AA760" s="233" t="str">
        <f t="shared" si="7"/>
        <v/>
      </c>
      <c r="AB760" s="232"/>
      <c r="AC760" s="232"/>
      <c r="AD760" s="232"/>
      <c r="AE760" s="232" t="str">
        <f>IFERROR(VLOOKUP(AF760, 'YOYO IR Scores'!A:C, 2, FALSE), "")</f>
        <v/>
      </c>
      <c r="AF760" s="232"/>
      <c r="AG760" s="23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c r="BD760" s="232"/>
      <c r="BE760" s="232"/>
      <c r="BF760" s="232"/>
      <c r="BG760" s="232"/>
      <c r="BH760" s="232"/>
      <c r="BI760" s="232"/>
      <c r="BJ760" s="232"/>
      <c r="BK760" s="232" t="str">
        <f t="array" ref="BK760">IF(J760="","",
IF(INDEX(Settings!$H:$H,MATCH(BY$1,Settings!$G:$G,0))=TRUE,
100-100*(J760-MIN(J:J))/(MAX(J:J)-MIN(J:J)),
100*(J760-MIN(J:J))/(MAX(J:J)-MIN(J:J))))</f>
        <v/>
      </c>
      <c r="BL760" s="232" t="str">
        <f t="array" ref="BL760">IF(J760="","",
IF(INDEX(Settings!$H:$H,MATCH(BY$1,Settings!$G:$G,0))=TRUE,
100-100*(J760-MINIFS(J:J,$E:$E,$E760))/(MAXIFS(J:J,$E:$E,$E760)-MINIFS(J:J,$E:$E,$E760)),
100*(J760-MINIFS(J:J,$E:$E,$E760))/(MAXIFS(J:J,$E:$E,$E760)-MINIFS(J:J,$E:$E,$E760))))</f>
        <v/>
      </c>
      <c r="BM760" s="232" t="str">
        <f t="array" ref="BM760">IF(J760="","",
IF(INDEX(Settings!$H:$H,MATCH(BY$1,Settings!$G:$G,0))=TRUE,
100-100*(J760-MINIFS(J:J,$E:$E,$E760,$I:$I,$I760))/(MAXIFS(J:J,$E:$E,$E760,$I:$I,$I760)-MINIFS(J:J,$E:$E,$E760,$I:$I,$I760)),
100*(J760-MINIFS(J:J,$E:$E,$E760,$I:$I,$I760))/(MAXIFS(J:J,$E:$E,$E760,$I:$I,$I760)-MINIFS(J:J,$E:$E,$E760,$I:$I,$I760))))</f>
        <v/>
      </c>
      <c r="BN760" s="231" t="str">
        <f t="array" ref="BN760">IF(J760="","",
IF(INDEX(Settings!$H:$H,MATCH(BY$1,Settings!$G:$G,0))=TRUE,
100-100*PERCENTRANK(J:J,J760),
100*PERCENTRANK(J:J,J760)))</f>
        <v/>
      </c>
      <c r="BO760" s="231" t="str">
        <f>IFERROR(__xludf.DUMMYFUNCTION("IF(J760="""","""",
IF(INDEX(Settings!$H:$H,MATCH(BY$1,Settings!$G:$G,0))=TRUE,
100-100*PERCENTRANK(FILTER(J:J,$E:$E=$E760),J760),
100*PERCENTRANK(FILTER(J:J,$E:$E=$E760),J760)))"),"")</f>
        <v/>
      </c>
      <c r="BP760" s="231" t="str">
        <f>IFERROR(__xludf.DUMMYFUNCTION("IF(J760="""","""",
IF(INDEX(Settings!$H:$H,MATCH(BY$1,Settings!$G:$G,0))=TRUE,
100-100*PERCENTRANK(FILTER(J:J,$E:$E=$E760,$I:$I=$I760),J760),
100*PERCENTRANK(FILTER(J:J,$E:$E=$E760,$I:$I=$I760),J760)))"),"")</f>
        <v/>
      </c>
      <c r="BQ760" s="233" t="str">
        <f t="array" ref="BQ760">IF(J760="","",
IF(INDEX(Settings!$H:$H,MATCH(BY$1,Settings!$G:$G,0))=TRUE,
-1*(J760-AVERAGE(J:J))/STDEV(J:J),
(J760-AVERAGE(J:J))/STDEV(J:J)))</f>
        <v/>
      </c>
      <c r="BR760" s="233" t="str">
        <f>IFERROR(__xludf.DUMMYFUNCTION("IF(J760="""","""",
IF(INDEX(Settings!$H:$H,MATCH(BY$1,Settings!$G:$G,0))=TRUE,
-1*(J760-AVERAGEIFS(J:J,$E:$E,$E760))/STDEV(FILTER(J:J,$E:$E=$E760)),
(J760-AVERAGEIFS(J:J,$E:$E,$E760))/STDEV(FILTER(J:J,$E:$E=$E760))))"),"")</f>
        <v/>
      </c>
      <c r="BS760" s="233"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1"/>
      <c r="BX760" s="231"/>
      <c r="BY760" s="232" t="str">
        <f t="array" ref="BY760">IF(J760="","",
IF(INDEX(Settings!$H:$H,MATCH(BY$1,Settings!$G:$G,0))=TRUE,
100-100*(J760-MINIFS(J:J,$E:$E,$E760))/(MAXIFS(J:J,$E:$E,$E760)-MINIFS(J:J,$E:$E,$E760)),
100*(J760-MINIFS(J:J,$E:$E,$E760))/(MAXIFS(J:J,$E:$E,$E760)-MINIFS(J:J,$E:$E,$E760))))</f>
        <v/>
      </c>
      <c r="BZ760" s="232" t="str">
        <f t="array" ref="BZ760">IF(K760="","",
IF(INDEX(Settings!$H:$H,MATCH(BZ$1,Settings!$G:$G,0))=TRUE,
100-100*(K760-MINIFS(K:K,$E:$E,$E760))/(MAXIFS(K:K,$E:$E,$E760)-MINIFS(K:K,$E:$E,$E760)),
100*(K760-MINIFS(K:K,$E:$E,$E760))/(MAXIFS(K:K,$E:$E,$E760)-MINIFS(K:K,$E:$E,$E760))))</f>
        <v/>
      </c>
      <c r="CA760" s="232" t="str">
        <f t="array" ref="CA760">IF(L760="","",
IF(INDEX(Settings!$H:$H,MATCH(CA$1,Settings!$G:$G,0))=TRUE,
100-100*(L760-MINIFS(L:L,$E:$E,$E760))/(MAXIFS(L:L,$E:$E,$E760)-MINIFS(L:L,$E:$E,$E760)),
100*(L760-MINIFS(L:L,$E:$E,$E760))/(MAXIFS(L:L,$E:$E,$E760)-MINIFS(L:L,$E:$E,$E760))))</f>
        <v/>
      </c>
      <c r="CB760" s="232" t="str">
        <f t="array" ref="CB760">IF(M760="","",
IF(INDEX(Settings!$H:$H,MATCH(CB$1,Settings!$G:$G,0))=TRUE,
100-100*(M760-MINIFS(M:M,$E:$E,$E760))/(MAXIFS(M:M,$E:$E,$E760)-MINIFS(M:M,$E:$E,$E760)),
100*(M760-MINIFS(M:M,$E:$E,$E760))/(MAXIFS(M:M,$E:$E,$E760)-MINIFS(M:M,$E:$E,$E760))))</f>
        <v/>
      </c>
      <c r="CC760" s="232" t="str">
        <f t="array" ref="CC760">IF(N760="","",
IF(INDEX(Settings!$H:$H,MATCH(CC$1,Settings!$G:$G,0))=TRUE,
100-100*(N760-MINIFS(N:N,$E:$E,$E760))/(MAXIFS(N:N,$E:$E,$E760)-MINIFS(N:N,$E:$E,$E760)),
100*(N760-MINIFS(N:N,$E:$E,$E760))/(MAXIFS(N:N,$E:$E,$E760)-MINIFS(N:N,$E:$E,$E760))))</f>
        <v/>
      </c>
      <c r="CD760" s="232" t="str">
        <f t="array" ref="CD760">IF(O760="","",
IF(INDEX(Settings!$H:$H,MATCH(CD$1,Settings!$G:$G,0))=TRUE,
100-100*(O760-MINIFS(O:O,$E:$E,$E760))/(MAXIFS(O:O,$E:$E,$E760)-MINIFS(O:O,$E:$E,$E760)),
100*(O760-MINIFS(O:O,$E:$E,$E760))/(MAXIFS(O:O,$E:$E,$E760)-MINIFS(O:O,$E:$E,$E760))))</f>
        <v/>
      </c>
      <c r="CE760" s="232" t="str">
        <f t="array" ref="CE760">IF(P760="","",
IF(INDEX(Settings!$H:$H,MATCH(CE$1,Settings!$G:$G,0))=TRUE,
100-100*(P760-MINIFS(P:P,$E:$E,$E760))/(MAXIFS(P:P,$E:$E,$E760)-MINIFS(P:P,$E:$E,$E760)),
100*(P760-MINIFS(P:P,$E:$E,$E760))/(MAXIFS(P:P,$E:$E,$E760)-MINIFS(P:P,$E:$E,$E760))))</f>
        <v/>
      </c>
      <c r="CF760" s="232" t="str">
        <f t="array" ref="CF760">IF(Q760="","",
IF(INDEX(Settings!$H:$H,MATCH(CF$1,Settings!$G:$G,0))=TRUE,
100-100*(Q760-MINIFS(Q:Q,$E:$E,$E760))/(MAXIFS(Q:Q,$E:$E,$E760)-MINIFS(Q:Q,$E:$E,$E760)),
100*(Q760-MINIFS(Q:Q,$E:$E,$E760))/(MAXIFS(Q:Q,$E:$E,$E760)-MINIFS(Q:Q,$E:$E,$E760))))</f>
        <v/>
      </c>
      <c r="CG760" s="232" t="str">
        <f t="array" ref="CG760">IF(R760="","",
IF(INDEX(Settings!$H:$H,MATCH(CG$1,Settings!$G:$G,0))=TRUE,
100-100*(R760-MINIFS(R:R,$E:$E,$E760))/(MAXIFS(R:R,$E:$E,$E760)-MINIFS(R:R,$E:$E,$E760)),
100*(R760-MINIFS(R:R,$E:$E,$E760))/(MAXIFS(R:R,$E:$E,$E760)-MINIFS(R:R,$E:$E,$E760))))</f>
        <v/>
      </c>
      <c r="CH760" s="232" t="str">
        <f t="array" ref="CH760">IF(S760="","",
IF(INDEX(Settings!$H:$H,MATCH(CH$1,Settings!$G:$G,0))=TRUE,
100-100*(S760-MINIFS(S:S,$E:$E,$E760))/(MAXIFS(S:S,$E:$E,$E760)-MINIFS(S:S,$E:$E,$E760)),
100*(S760-MINIFS(S:S,$E:$E,$E760))/(MAXIFS(S:S,$E:$E,$E760)-MINIFS(S:S,$E:$E,$E760))))</f>
        <v/>
      </c>
      <c r="CI760" s="232" t="str">
        <f t="array" ref="CI760">IF(T760="","",
IF(INDEX(Settings!$H:$H,MATCH(CI$1,Settings!$G:$G,0))=TRUE,
100-100*(T760-MINIFS(T:T,$E:$E,$E760))/(MAXIFS(T:T,$E:$E,$E760)-MINIFS(T:T,$E:$E,$E760)),
100*(T760-MINIFS(T:T,$E:$E,$E760))/(MAXIFS(T:T,$E:$E,$E760)-MINIFS(T:T,$E:$E,$E760))))</f>
        <v/>
      </c>
      <c r="CJ760" s="232" t="str">
        <f t="array" ref="CJ760">IF(U760="","",
IF(INDEX(Settings!$H:$H,MATCH(CJ$1,Settings!$G:$G,0))=TRUE,
100-100*(U760-MINIFS(U:U,$E:$E,$E760))/(MAXIFS(U:U,$E:$E,$E760)-MINIFS(U:U,$E:$E,$E760)),
100*(U760-MINIFS(U:U,$E:$E,$E760))/(MAXIFS(U:U,$E:$E,$E760)-MINIFS(U:U,$E:$E,$E760))))</f>
        <v/>
      </c>
      <c r="CK760" s="232" t="str">
        <f t="array" ref="CK760">IF(V760="","",
IF(INDEX(Settings!$H:$H,MATCH(CK$1,Settings!$G:$G,0))=TRUE,
100-100*(V760-MINIFS(V:V,$E:$E,$E760))/(MAXIFS(V:V,$E:$E,$E760)-MINIFS(V:V,$E:$E,$E760)),
100*(V760-MINIFS(V:V,$E:$E,$E760))/(MAXIFS(V:V,$E:$E,$E760)-MINIFS(V:V,$E:$E,$E760))))</f>
        <v/>
      </c>
      <c r="CL760" s="232" t="str">
        <f t="array" ref="CL760">IF(W760="","",
IF(INDEX(Settings!$H:$H,MATCH(CL$1,Settings!$G:$G,0))=TRUE,
100-100*(W760-MINIFS(W:W,$E:$E,$E760))/(MAXIFS(W:W,$E:$E,$E760)-MINIFS(W:W,$E:$E,$E760)),
100*(W760-MINIFS(W:W,$E:$E,$E760))/(MAXIFS(W:W,$E:$E,$E760)-MINIFS(W:W,$E:$E,$E760))))</f>
        <v/>
      </c>
      <c r="CM760" s="232" t="str">
        <f t="array" ref="CM760">IF(X760="","",
IF(INDEX(Settings!$H:$H,MATCH(CM$1,Settings!$G:$G,0))=TRUE,
100-100*(X760-MINIFS(X:X,$E:$E,$E760))/(MAXIFS(X:X,$E:$E,$E760)-MINIFS(X:X,$E:$E,$E760)),
100*(X760-MINIFS(X:X,$E:$E,$E760))/(MAXIFS(X:X,$E:$E,$E760)-MINIFS(X:X,$E:$E,$E760))))</f>
        <v/>
      </c>
      <c r="CN760" s="232" t="str">
        <f t="array" ref="CN760">IF(Y760="","",
IF(INDEX(Settings!$H:$H,MATCH(CN$1,Settings!$G:$G,0))=TRUE,
100-100*(Y760-MINIFS(Y:Y,$E:$E,$E760))/(MAXIFS(Y:Y,$E:$E,$E760)-MINIFS(Y:Y,$E:$E,$E760)),
100*(Y760-MINIFS(Y:Y,$E:$E,$E760))/(MAXIFS(Y:Y,$E:$E,$E760)-MINIFS(Y:Y,$E:$E,$E760))))</f>
        <v/>
      </c>
      <c r="CO760" s="232" t="str">
        <f t="array" ref="CO760">IF(Z760="","",
IF(INDEX(Settings!$H:$H,MATCH(CO$1,Settings!$G:$G,0))=TRUE,
100-100*(Z760-MINIFS(Z:Z,$E:$E,$E760))/(MAXIFS(Z:Z,$E:$E,$E760)-MINIFS(Z:Z,$E:$E,$E760)),
100*(Z760-MINIFS(Z:Z,$E:$E,$E760))/(MAXIFS(Z:Z,$E:$E,$E760)-MINIFS(Z:Z,$E:$E,$E760))))</f>
        <v/>
      </c>
      <c r="CP760" s="232" t="str">
        <f t="array" ref="CP760">IF(AA760="","",
IF(INDEX(Settings!$H:$H,MATCH(CP$1,Settings!$G:$G,0))=TRUE,
100-100*(AA760-MINIFS(AA:AA,$E:$E,$E760))/(MAXIFS(AA:AA,$E:$E,$E760)-MINIFS(AA:AA,$E:$E,$E760)),
100*(AA760-MINIFS(AA:AA,$E:$E,$E760))/(MAXIFS(AA:AA,$E:$E,$E760)-MINIFS(AA:AA,$E:$E,$E760))))</f>
        <v/>
      </c>
      <c r="CQ760" s="232" t="str">
        <f t="array" ref="CQ760">IF(AB760="","",
IF(INDEX(Settings!$H:$H,MATCH(CQ$1,Settings!$G:$G,0))=TRUE,
100-100*(AB760-MINIFS(AB:AB,$E:$E,$E760))/(MAXIFS(AB:AB,$E:$E,$E760)-MINIFS(AB:AB,$E:$E,$E760)),
100*(AB760-MINIFS(AB:AB,$E:$E,$E760))/(MAXIFS(AB:AB,$E:$E,$E760)-MINIFS(AB:AB,$E:$E,$E760))))</f>
        <v/>
      </c>
      <c r="CR760" s="232" t="str">
        <f t="array" ref="CR760">IF(AC760="","",
IF(INDEX(Settings!$H:$H,MATCH(CR$1,Settings!$G:$G,0))=TRUE,
100-100*(AC760-MINIFS(AC:AC,$E:$E,$E760))/(MAXIFS(AC:AC,$E:$E,$E760)-MINIFS(AC:AC,$E:$E,$E760)),
100*(AC760-MINIFS(AC:AC,$E:$E,$E760))/(MAXIFS(AC:AC,$E:$E,$E760)-MINIFS(AC:AC,$E:$E,$E760))))</f>
        <v/>
      </c>
      <c r="CS760" s="232" t="str">
        <f t="array" ref="CS760">IF(AD760="","",
IF(INDEX(Settings!$H:$H,MATCH(CS$1,Settings!$G:$G,0))=TRUE,
100-100*(AD760-MINIFS(AD:AD,$E:$E,$E760))/(MAXIFS(AD:AD,$E:$E,$E760)-MINIFS(AD:AD,$E:$E,$E760)),
100*(AD760-MINIFS(AD:AD,$E:$E,$E760))/(MAXIFS(AD:AD,$E:$E,$E760)-MINIFS(AD:AD,$E:$E,$E760))))</f>
        <v/>
      </c>
      <c r="CT760" s="232" t="str">
        <f t="array" ref="CT760">IF(AE760="","",
IF(INDEX(Settings!$H:$H,MATCH(CT$1,Settings!$G:$G,0))=TRUE,
100-100*(AE760-MINIFS(AE:AE,$E:$E,$E760))/(MAXIFS(AE:AE,$E:$E,$E760)-MINIFS(AE:AE,$E:$E,$E760)),
100*(AE760-MINIFS(AE:AE,$E:$E,$E760))/(MAXIFS(AE:AE,$E:$E,$E760)-MINIFS(AE:AE,$E:$E,$E760))))</f>
        <v/>
      </c>
      <c r="CU760" s="232" t="str">
        <f t="array" ref="CU760">IF(AF760="","",
IF(INDEX(Settings!$H:$H,MATCH(CU$1,Settings!$G:$G,0))=TRUE,
100-100*(AF760-MINIFS(AF:AF,$E:$E,$E760))/(MAXIFS(AF:AF,$E:$E,$E760)-MINIFS(AF:AF,$E:$E,$E760)),
100*(AF760-MINIFS(AF:AF,$E:$E,$E760))/(MAXIFS(AF:AF,$E:$E,$E760)-MINIFS(AF:AF,$E:$E,$E760))))</f>
        <v/>
      </c>
      <c r="CV760" s="232" t="str">
        <f t="array" ref="CV760">IF(AG760="","",
IF(INDEX(Settings!$H:$H,MATCH(CV$1,Settings!$G:$G,0))=TRUE,
100-100*(AG760-MINIFS(AG:AG,$E:$E,$E760))/(MAXIFS(AG:AG,$E:$E,$E760)-MINIFS(AG:AG,$E:$E,$E760)),
100*(AG760-MINIFS(AG:AG,$E:$E,$E760))/(MAXIFS(AG:AG,$E:$E,$E760)-MINIFS(AG:AG,$E:$E,$E760))))</f>
        <v/>
      </c>
      <c r="CW760" s="232" t="str">
        <f t="array" ref="CW760">IF(AH760="","",
IF(INDEX(Settings!$H:$H,MATCH(CW$1,Settings!$G:$G,0))=TRUE,
100-100*(AH760-MINIFS(AH:AH,$E:$E,$E760))/(MAXIFS(AH:AH,$E:$E,$E760)-MINIFS(AH:AH,$E:$E,$E760)),
100*(AH760-MINIFS(AH:AH,$E:$E,$E760))/(MAXIFS(AH:AH,$E:$E,$E760)-MINIFS(AH:AH,$E:$E,$E760))))</f>
        <v/>
      </c>
      <c r="CX760" s="232" t="str">
        <f t="array" ref="CX760">IF(AI760="","",
IF(INDEX(Settings!$H:$H,MATCH(CX$1,Settings!$G:$G,0))=TRUE,
100-100*(AI760-MINIFS(AI:AI,$E:$E,$E760))/(MAXIFS(AI:AI,$E:$E,$E760)-MINIFS(AI:AI,$E:$E,$E760)),
100*(AI760-MINIFS(AI:AI,$E:$E,$E760))/(MAXIFS(AI:AI,$E:$E,$E760)-MINIFS(AI:AI,$E:$E,$E760))))</f>
        <v/>
      </c>
      <c r="CY760" s="232" t="str">
        <f t="array" ref="CY760">IF(AJ760="","",
IF(INDEX(Settings!$H:$H,MATCH(CY$1,Settings!$G:$G,0))=TRUE,
100-100*(AJ760-MINIFS(AJ:AJ,$E:$E,$E760))/(MAXIFS(AJ:AJ,$E:$E,$E760)-MINIFS(AJ:AJ,$E:$E,$E760)),
100*(AJ760-MINIFS(AJ:AJ,$E:$E,$E760))/(MAXIFS(AJ:AJ,$E:$E,$E760)-MINIFS(AJ:AJ,$E:$E,$E760))))</f>
        <v/>
      </c>
      <c r="CZ760" s="232" t="str">
        <f t="array" ref="CZ760">IF(AK760="","",
IF(INDEX(Settings!$H:$H,MATCH(CZ$1,Settings!$G:$G,0))=TRUE,
100-100*(AK760-MINIFS(AK:AK,$E:$E,$E760))/(MAXIFS(AK:AK,$E:$E,$E760)-MINIFS(AK:AK,$E:$E,$E760)),
100*(AK760-MINIFS(AK:AK,$E:$E,$E760))/(MAXIFS(AK:AK,$E:$E,$E760)-MINIFS(AK:AK,$E:$E,$E760))))</f>
        <v/>
      </c>
      <c r="DA760" s="232" t="str">
        <f t="array" ref="DA760">IF(AL760="","",
IF(INDEX(Settings!$H:$H,MATCH(DA$1,Settings!$G:$G,0))=TRUE,
100-100*(AL760-MINIFS(AL:AL,$E:$E,$E760))/(MAXIFS(AL:AL,$E:$E,$E760)-MINIFS(AL:AL,$E:$E,$E760)),
100*(AL760-MINIFS(AL:AL,$E:$E,$E760))/(MAXIFS(AL:AL,$E:$E,$E760)-MINIFS(AL:AL,$E:$E,$E760))))</f>
        <v/>
      </c>
      <c r="DB760" s="232" t="str">
        <f t="array" ref="DB760">IF(AM760="","",
IF(INDEX(Settings!$H:$H,MATCH(DB$1,Settings!$G:$G,0))=TRUE,
100-100*(AM760-MINIFS(AM:AM,$E:$E,$E760))/(MAXIFS(AM:AM,$E:$E,$E760)-MINIFS(AM:AM,$E:$E,$E760)),
100*(AM760-MINIFS(AM:AM,$E:$E,$E760))/(MAXIFS(AM:AM,$E:$E,$E760)-MINIFS(AM:AM,$E:$E,$E760))))</f>
        <v/>
      </c>
      <c r="DC760" s="232" t="str">
        <f t="array" ref="DC760">IF(AN760="","",
IF(INDEX(Settings!$H:$H,MATCH(DC$1,Settings!$G:$G,0))=TRUE,
100-100*(AN760-MINIFS(AN:AN,$E:$E,$E760))/(MAXIFS(AN:AN,$E:$E,$E760)-MINIFS(AN:AN,$E:$E,$E760)),
100*(AN760-MINIFS(AN:AN,$E:$E,$E760))/(MAXIFS(AN:AN,$E:$E,$E760)-MINIFS(AN:AN,$E:$E,$E760))))</f>
        <v/>
      </c>
      <c r="DD760" s="232" t="str">
        <f t="array" ref="DD760">IF(AO760="","",
IF(INDEX(Settings!$H:$H,MATCH(DD$1,Settings!$G:$G,0))=TRUE,
100-100*(AO760-MINIFS(AO:AO,$E:$E,$E760))/(MAXIFS(AO:AO,$E:$E,$E760)-MINIFS(AO:AO,$E:$E,$E760)),
100*(AO760-MINIFS(AO:AO,$E:$E,$E760))/(MAXIFS(AO:AO,$E:$E,$E760)-MINIFS(AO:AO,$E:$E,$E760))))</f>
        <v/>
      </c>
      <c r="DE760" s="232" t="str">
        <f t="array" ref="DE760">IF(AP760="","",
IF(INDEX(Settings!$H:$H,MATCH(DE$1,Settings!$G:$G,0))=TRUE,
100-100*(AP760-MINIFS(AP:AP,$E:$E,$E760))/(MAXIFS(AP:AP,$E:$E,$E760)-MINIFS(AP:AP,$E:$E,$E760)),
100*(AP760-MINIFS(AP:AP,$E:$E,$E760))/(MAXIFS(AP:AP,$E:$E,$E760)-MINIFS(AP:AP,$E:$E,$E760))))</f>
        <v/>
      </c>
      <c r="DF760" s="232" t="str">
        <f t="array" ref="DF760">IF(AQ760="","",
IF(INDEX(Settings!$H:$H,MATCH(DF$1,Settings!$G:$G,0))=TRUE,
100-100*(AQ760-MINIFS(AQ:AQ,$E:$E,$E760))/(MAXIFS(AQ:AQ,$E:$E,$E760)-MINIFS(AQ:AQ,$E:$E,$E760)),
100*(AQ760-MINIFS(AQ:AQ,$E:$E,$E760))/(MAXIFS(AQ:AQ,$E:$E,$E760)-MINIFS(AQ:AQ,$E:$E,$E760))))</f>
        <v/>
      </c>
      <c r="DG760" s="232" t="str">
        <f t="array" ref="DG760">IF(AR760="","",
IF(INDEX(Settings!$H:$H,MATCH(DG$1,Settings!$G:$G,0))=TRUE,
100-100*(AR760-MINIFS(AR:AR,$E:$E,$E760))/(MAXIFS(AR:AR,$E:$E,$E760)-MINIFS(AR:AR,$E:$E,$E760)),
100*(AR760-MINIFS(AR:AR,$E:$E,$E760))/(MAXIFS(AR:AR,$E:$E,$E760)-MINIFS(AR:AR,$E:$E,$E760))))</f>
        <v/>
      </c>
      <c r="DH760" s="232" t="str">
        <f t="array" ref="DH760">IF(AS760="","",
IF(INDEX(Settings!$H:$H,MATCH(DH$1,Settings!$G:$G,0))=TRUE,
100-100*(AS760-MINIFS(AS:AS,$E:$E,$E760))/(MAXIFS(AS:AS,$E:$E,$E760)-MINIFS(AS:AS,$E:$E,$E760)),
100*(AS760-MINIFS(AS:AS,$E:$E,$E760))/(MAXIFS(AS:AS,$E:$E,$E760)-MINIFS(AS:AS,$E:$E,$E760))))</f>
        <v/>
      </c>
      <c r="DI760" s="232" t="str">
        <f t="array" ref="DI760">IF(AT760="","",
IF(INDEX(Settings!$H:$H,MATCH(DI$1,Settings!$G:$G,0))=TRUE,
100-100*(AT760-MINIFS(AT:AT,$E:$E,$E760))/(MAXIFS(AT:AT,$E:$E,$E760)-MINIFS(AT:AT,$E:$E,$E760)),
100*(AT760-MINIFS(AT:AT,$E:$E,$E760))/(MAXIFS(AT:AT,$E:$E,$E760)-MINIFS(AT:AT,$E:$E,$E760))))</f>
        <v/>
      </c>
      <c r="DJ760" s="232" t="str">
        <f t="array" ref="DJ760">IF(AU760="","",
IF(INDEX(Settings!$H:$H,MATCH(DJ$1,Settings!$G:$G,0))=TRUE,
100-100*(AU760-MINIFS(AU:AU,$E:$E,$E760))/(MAXIFS(AU:AU,$E:$E,$E760)-MINIFS(AU:AU,$E:$E,$E760)),
100*(AU760-MINIFS(AU:AU,$E:$E,$E760))/(MAXIFS(AU:AU,$E:$E,$E760)-MINIFS(AU:AU,$E:$E,$E760))))</f>
        <v/>
      </c>
      <c r="DK760" s="232" t="str">
        <f t="array" ref="DK760">IF(AV760="","",
IF(INDEX(Settings!$H:$H,MATCH(DK$1,Settings!$G:$G,0))=TRUE,
100-100*(AV760-MINIFS(AV:AV,$E:$E,$E760))/(MAXIFS(AV:AV,$E:$E,$E760)-MINIFS(AV:AV,$E:$E,$E760)),
100*(AV760-MINIFS(AV:AV,$E:$E,$E760))/(MAXIFS(AV:AV,$E:$E,$E760)-MINIFS(AV:AV,$E:$E,$E760))))</f>
        <v/>
      </c>
      <c r="DL760" s="232" t="str">
        <f t="array" ref="DL760">IF(AW760="","",
IF(INDEX(Settings!$H:$H,MATCH(DL$1,Settings!$G:$G,0))=TRUE,
100-100*(AW760-MINIFS(AW:AW,$E:$E,$E760))/(MAXIFS(AW:AW,$E:$E,$E760)-MINIFS(AW:AW,$E:$E,$E760)),
100*(AW760-MINIFS(AW:AW,$E:$E,$E760))/(MAXIFS(AW:AW,$E:$E,$E760)-MINIFS(AW:AW,$E:$E,$E760))))</f>
        <v/>
      </c>
      <c r="DM760" s="232" t="str">
        <f t="array" ref="DM760">IF(AX760="","",
IF(INDEX(Settings!$H:$H,MATCH(DM$1,Settings!$G:$G,0))=TRUE,
100-100*(AX760-MINIFS(AX:AX,$E:$E,$E760))/(MAXIFS(AX:AX,$E:$E,$E760)-MINIFS(AX:AX,$E:$E,$E760)),
100*(AX760-MINIFS(AX:AX,$E:$E,$E760))/(MAXIFS(AX:AX,$E:$E,$E760)-MINIFS(AX:AX,$E:$E,$E760))))</f>
        <v/>
      </c>
      <c r="DN760" s="232" t="str">
        <f t="array" ref="DN760">IF(AY760="","",
IF(INDEX(Settings!$H:$H,MATCH(DN$1,Settings!$G:$G,0))=TRUE,
100-100*(AY760-MINIFS(AY:AY,$E:$E,$E760))/(MAXIFS(AY:AY,$E:$E,$E760)-MINIFS(AY:AY,$E:$E,$E760)),
100*(AY760-MINIFS(AY:AY,$E:$E,$E760))/(MAXIFS(AY:AY,$E:$E,$E760)-MINIFS(AY:AY,$E:$E,$E760))))</f>
        <v/>
      </c>
      <c r="DO760" s="232" t="str">
        <f t="array" ref="DO760">IF(AZ760="","",
IF(INDEX(Settings!$H:$H,MATCH(DO$1,Settings!$G:$G,0))=TRUE,
100-100*(AZ760-MINIFS(AZ:AZ,$E:$E,$E760))/(MAXIFS(AZ:AZ,$E:$E,$E760)-MINIFS(AZ:AZ,$E:$E,$E760)),
100*(AZ760-MINIFS(AZ:AZ,$E:$E,$E760))/(MAXIFS(AZ:AZ,$E:$E,$E760)-MINIFS(AZ:AZ,$E:$E,$E760))))</f>
        <v/>
      </c>
      <c r="DP760" s="232" t="str">
        <f t="array" ref="DP760">IF(BA760="","",
IF(INDEX(Settings!$H:$H,MATCH(DP$1,Settings!$G:$G,0))=TRUE,
100-100*(BA760-MINIFS(BA:BA,$E:$E,$E760))/(MAXIFS(BA:BA,$E:$E,$E760)-MINIFS(BA:BA,$E:$E,$E760)),
100*(BA760-MINIFS(BA:BA,$E:$E,$E760))/(MAXIFS(BA:BA,$E:$E,$E760)-MINIFS(BA:BA,$E:$E,$E760))))</f>
        <v/>
      </c>
      <c r="DQ760" s="232" t="str">
        <f t="array" ref="DQ760">IF(BB760="","",
IF(INDEX(Settings!$H:$H,MATCH(DQ$1,Settings!$G:$G,0))=TRUE,
100-100*(BB760-MINIFS(BB:BB,$E:$E,$E760))/(MAXIFS(BB:BB,$E:$E,$E760)-MINIFS(BB:BB,$E:$E,$E760)),
100*(BB760-MINIFS(BB:BB,$E:$E,$E760))/(MAXIFS(BB:BB,$E:$E,$E760)-MINIFS(BB:BB,$E:$E,$E760))))</f>
        <v/>
      </c>
      <c r="DR760" s="232" t="str">
        <f t="array" ref="DR760">IF(BC760="","",
IF(INDEX(Settings!$H:$H,MATCH(DR$1,Settings!$G:$G,0))=TRUE,
100-100*(BC760-MINIFS(BC:BC,$E:$E,$E760))/(MAXIFS(BC:BC,$E:$E,$E760)-MINIFS(BC:BC,$E:$E,$E760)),
100*(BC760-MINIFS(BC:BC,$E:$E,$E760))/(MAXIFS(BC:BC,$E:$E,$E760)-MINIFS(BC:BC,$E:$E,$E760))))</f>
        <v/>
      </c>
      <c r="DS760" s="232" t="str">
        <f t="array" ref="DS760">IF(BD760="","",
IF(INDEX(Settings!$H:$H,MATCH(DS$1,Settings!$G:$G,0))=TRUE,
100-100*(BD760-MINIFS(BD:BD,$E:$E,$E760))/(MAXIFS(BD:BD,$E:$E,$E760)-MINIFS(BD:BD,$E:$E,$E760)),
100*(BD760-MINIFS(BD:BD,$E:$E,$E760))/(MAXIFS(BD:BD,$E:$E,$E760)-MINIFS(BD:BD,$E:$E,$E760))))</f>
        <v/>
      </c>
      <c r="DT760" s="232" t="str">
        <f t="array" ref="DT760">IF(BE760="","",
IF(INDEX(Settings!$H:$H,MATCH(DT$1,Settings!$G:$G,0))=TRUE,
100-100*(BE760-MINIFS(BE:BE,$E:$E,$E760))/(MAXIFS(BE:BE,$E:$E,$E760)-MINIFS(BE:BE,$E:$E,$E760)),
100*(BE760-MINIFS(BE:BE,$E:$E,$E760))/(MAXIFS(BE:BE,$E:$E,$E760)-MINIFS(BE:BE,$E:$E,$E760))))</f>
        <v/>
      </c>
      <c r="DU760" s="232" t="str">
        <f t="array" ref="DU760">IF(BF760="","",
IF(INDEX(Settings!$H:$H,MATCH(DU$1,Settings!$G:$G,0))=TRUE,
100-100*(BF760-MINIFS(BF:BF,$E:$E,$E760))/(MAXIFS(BF:BF,$E:$E,$E760)-MINIFS(BF:BF,$E:$E,$E760)),
100*(BF760-MINIFS(BF:BF,$E:$E,$E760))/(MAXIFS(BF:BF,$E:$E,$E760)-MINIFS(BF:BF,$E:$E,$E760))))</f>
        <v/>
      </c>
      <c r="DV760" s="232" t="str">
        <f t="array" ref="DV760">IF(BG760="","",
IF(INDEX(Settings!$H:$H,MATCH(DV$1,Settings!$G:$G,0))=TRUE,
100-100*(BG760-MINIFS(BG:BG,$E:$E,$E760))/(MAXIFS(BG:BG,$E:$E,$E760)-MINIFS(BG:BG,$E:$E,$E760)),
100*(BG760-MINIFS(BG:BG,$E:$E,$E760))/(MAXIFS(BG:BG,$E:$E,$E760)-MINIFS(BG:BG,$E:$E,$E760))))</f>
        <v/>
      </c>
      <c r="DW760" s="232" t="str">
        <f t="array" ref="DW760">IF(BH760="","",
IF(INDEX(Settings!$H:$H,MATCH(DW$1,Settings!$G:$G,0))=TRUE,
100-100*(BH760-MINIFS(BH:BH,$E:$E,$E760))/(MAXIFS(BH:BH,$E:$E,$E760)-MINIFS(BH:BH,$E:$E,$E760)),
100*(BH760-MINIFS(BH:BH,$E:$E,$E760))/(MAXIFS(BH:BH,$E:$E,$E760)-MINIFS(BH:BH,$E:$E,$E760))))</f>
        <v/>
      </c>
      <c r="DX760" s="232" t="str">
        <f t="array" ref="DX760">IF(BI760="","",
IF(INDEX(Settings!$H:$H,MATCH(DX$1,Settings!$G:$G,0))=TRUE,
100-100*(BI760-MINIFS(BI:BI,$E:$E,$E760))/(MAXIFS(BI:BI,$E:$E,$E760)-MINIFS(BI:BI,$E:$E,$E760)),
100*(BI760-MINIFS(BI:BI,$E:$E,$E760))/(MAXIFS(BI:BI,$E:$E,$E760)-MINIFS(BI:BI,$E:$E,$E760))))</f>
        <v/>
      </c>
      <c r="DY760" s="232" t="str">
        <f t="array" ref="DY760">IF(BJ760="","",
IF(INDEX(Settings!$H:$H,MATCH(DY$1,Settings!$G:$G,0))=TRUE,
100-100*(BJ760-MINIFS(BJ:BJ,$E:$E,$E760))/(MAXIFS(BJ:BJ,$E:$E,$E760)-MINIFS(BJ:BJ,$E:$E,$E760)),
100*(BJ760-MINIFS(BJ:BJ,$E:$E,$E760))/(MAXIFS(BJ:BJ,$E:$E,$E760)-MINIFS(BJ:BJ,$E:$E,$E760))))</f>
        <v/>
      </c>
      <c r="DZ760" s="234"/>
      <c r="EA760" s="234"/>
      <c r="EB760" s="234" t="str">
        <f t="shared" si="8"/>
        <v/>
      </c>
      <c r="EC760" s="234" t="str">
        <f t="shared" si="9"/>
        <v/>
      </c>
      <c r="ED760" s="234" t="str">
        <f t="shared" si="10"/>
        <v/>
      </c>
      <c r="EE760" s="234" t="str">
        <f t="shared" si="11"/>
        <v/>
      </c>
      <c r="EF760" s="234" t="str">
        <f t="shared" si="12"/>
        <v/>
      </c>
      <c r="EG760" s="234" t="str">
        <f t="shared" si="13"/>
        <v/>
      </c>
      <c r="EH760" s="234"/>
      <c r="EI760" s="234"/>
      <c r="EJ760" s="234"/>
      <c r="EK760" s="234"/>
      <c r="EL760" s="234"/>
      <c r="EM760" s="234"/>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3" t="str">
        <f t="shared" si="14"/>
        <v/>
      </c>
      <c r="N761" s="49"/>
      <c r="O761" s="49"/>
      <c r="P761" s="49"/>
      <c r="Q761" s="49"/>
      <c r="R761" s="49"/>
      <c r="S761" s="222" t="str">
        <f>IFERROR(VLOOKUP(AF761, 'YOYO IR Scores'!A:C, 3, FALSE), "")
</f>
        <v/>
      </c>
      <c r="T761" s="49"/>
      <c r="U761" s="49"/>
      <c r="V761" s="49"/>
      <c r="W761" s="49"/>
      <c r="X761" s="224" t="str">
        <f t="shared" si="4"/>
        <v/>
      </c>
      <c r="Y761" s="225" t="str">
        <f t="shared" si="5"/>
        <v/>
      </c>
      <c r="Z761" s="225" t="str">
        <f t="shared" si="6"/>
        <v/>
      </c>
      <c r="AA761" s="224" t="str">
        <f t="shared" si="7"/>
        <v/>
      </c>
      <c r="AB761" s="223"/>
      <c r="AC761" s="223"/>
      <c r="AD761" s="223"/>
      <c r="AE761" s="223" t="str">
        <f>IFERROR(VLOOKUP(AF761, 'YOYO IR Scores'!A:C, 2, FALSE), "")</f>
        <v/>
      </c>
      <c r="AF761" s="223"/>
      <c r="AG761" s="223"/>
      <c r="AH761" s="223"/>
      <c r="AI761" s="223"/>
      <c r="AJ761" s="223"/>
      <c r="AK761" s="223"/>
      <c r="AL761" s="223"/>
      <c r="AM761" s="223"/>
      <c r="AN761" s="223"/>
      <c r="AO761" s="223"/>
      <c r="AP761" s="223"/>
      <c r="AQ761" s="223"/>
      <c r="AR761" s="223"/>
      <c r="AS761" s="223"/>
      <c r="AT761" s="223"/>
      <c r="AU761" s="223"/>
      <c r="AV761" s="223"/>
      <c r="AW761" s="223"/>
      <c r="AX761" s="223"/>
      <c r="AY761" s="223"/>
      <c r="AZ761" s="223"/>
      <c r="BA761" s="223"/>
      <c r="BB761" s="223"/>
      <c r="BC761" s="223"/>
      <c r="BD761" s="223"/>
      <c r="BE761" s="223"/>
      <c r="BF761" s="223"/>
      <c r="BG761" s="223"/>
      <c r="BH761" s="223"/>
      <c r="BI761" s="223"/>
      <c r="BJ761" s="223"/>
      <c r="BK761" s="223" t="str">
        <f t="array" ref="BK761">IF(J761="","",
IF(INDEX(Settings!$H:$H,MATCH(BY$1,Settings!$G:$G,0))=TRUE,
100-100*(J761-MIN(J:J))/(MAX(J:J)-MIN(J:J)),
100*(J761-MIN(J:J))/(MAX(J:J)-MIN(J:J))))</f>
        <v/>
      </c>
      <c r="BL761" s="223" t="str">
        <f t="array" ref="BL761">IF(J761="","",
IF(INDEX(Settings!$H:$H,MATCH(BY$1,Settings!$G:$G,0))=TRUE,
100-100*(J761-MINIFS(J:J,$E:$E,$E761))/(MAXIFS(J:J,$E:$E,$E761)-MINIFS(J:J,$E:$E,$E761)),
100*(J761-MINIFS(J:J,$E:$E,$E761))/(MAXIFS(J:J,$E:$E,$E761)-MINIFS(J:J,$E:$E,$E761))))</f>
        <v/>
      </c>
      <c r="BM761" s="223"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4" t="str">
        <f t="array" ref="BQ761">IF(J761="","",
IF(INDEX(Settings!$H:$H,MATCH(BY$1,Settings!$G:$G,0))=TRUE,
-1*(J761-AVERAGE(J:J))/STDEV(J:J),
(J761-AVERAGE(J:J))/STDEV(J:J)))</f>
        <v/>
      </c>
      <c r="BR761" s="224" t="str">
        <f>IFERROR(__xludf.DUMMYFUNCTION("IF(J761="""","""",
IF(INDEX(Settings!$H:$H,MATCH(BY$1,Settings!$G:$G,0))=TRUE,
-1*(J761-AVERAGEIFS(J:J,$E:$E,$E761))/STDEV(FILTER(J:J,$E:$E=$E761)),
(J761-AVERAGEIFS(J:J,$E:$E,$E761))/STDEV(FILTER(J:J,$E:$E=$E761))))"),"")</f>
        <v/>
      </c>
      <c r="BS761" s="224"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3" t="str">
        <f t="array" ref="BY761">IF(J761="","",
IF(INDEX(Settings!$H:$H,MATCH(BY$1,Settings!$G:$G,0))=TRUE,
100-100*(J761-MINIFS(J:J,$E:$E,$E761))/(MAXIFS(J:J,$E:$E,$E761)-MINIFS(J:J,$E:$E,$E761)),
100*(J761-MINIFS(J:J,$E:$E,$E761))/(MAXIFS(J:J,$E:$E,$E761)-MINIFS(J:J,$E:$E,$E761))))</f>
        <v/>
      </c>
      <c r="BZ761" s="223" t="str">
        <f t="array" ref="BZ761">IF(K761="","",
IF(INDEX(Settings!$H:$H,MATCH(BZ$1,Settings!$G:$G,0))=TRUE,
100-100*(K761-MINIFS(K:K,$E:$E,$E761))/(MAXIFS(K:K,$E:$E,$E761)-MINIFS(K:K,$E:$E,$E761)),
100*(K761-MINIFS(K:K,$E:$E,$E761))/(MAXIFS(K:K,$E:$E,$E761)-MINIFS(K:K,$E:$E,$E761))))</f>
        <v/>
      </c>
      <c r="CA761" s="223" t="str">
        <f t="array" ref="CA761">IF(L761="","",
IF(INDEX(Settings!$H:$H,MATCH(CA$1,Settings!$G:$G,0))=TRUE,
100-100*(L761-MINIFS(L:L,$E:$E,$E761))/(MAXIFS(L:L,$E:$E,$E761)-MINIFS(L:L,$E:$E,$E761)),
100*(L761-MINIFS(L:L,$E:$E,$E761))/(MAXIFS(L:L,$E:$E,$E761)-MINIFS(L:L,$E:$E,$E761))))</f>
        <v/>
      </c>
      <c r="CB761" s="223" t="str">
        <f t="array" ref="CB761">IF(M761="","",
IF(INDEX(Settings!$H:$H,MATCH(CB$1,Settings!$G:$G,0))=TRUE,
100-100*(M761-MINIFS(M:M,$E:$E,$E761))/(MAXIFS(M:M,$E:$E,$E761)-MINIFS(M:M,$E:$E,$E761)),
100*(M761-MINIFS(M:M,$E:$E,$E761))/(MAXIFS(M:M,$E:$E,$E761)-MINIFS(M:M,$E:$E,$E761))))</f>
        <v/>
      </c>
      <c r="CC761" s="223" t="str">
        <f t="array" ref="CC761">IF(N761="","",
IF(INDEX(Settings!$H:$H,MATCH(CC$1,Settings!$G:$G,0))=TRUE,
100-100*(N761-MINIFS(N:N,$E:$E,$E761))/(MAXIFS(N:N,$E:$E,$E761)-MINIFS(N:N,$E:$E,$E761)),
100*(N761-MINIFS(N:N,$E:$E,$E761))/(MAXIFS(N:N,$E:$E,$E761)-MINIFS(N:N,$E:$E,$E761))))</f>
        <v/>
      </c>
      <c r="CD761" s="223" t="str">
        <f t="array" ref="CD761">IF(O761="","",
IF(INDEX(Settings!$H:$H,MATCH(CD$1,Settings!$G:$G,0))=TRUE,
100-100*(O761-MINIFS(O:O,$E:$E,$E761))/(MAXIFS(O:O,$E:$E,$E761)-MINIFS(O:O,$E:$E,$E761)),
100*(O761-MINIFS(O:O,$E:$E,$E761))/(MAXIFS(O:O,$E:$E,$E761)-MINIFS(O:O,$E:$E,$E761))))</f>
        <v/>
      </c>
      <c r="CE761" s="223" t="str">
        <f t="array" ref="CE761">IF(P761="","",
IF(INDEX(Settings!$H:$H,MATCH(CE$1,Settings!$G:$G,0))=TRUE,
100-100*(P761-MINIFS(P:P,$E:$E,$E761))/(MAXIFS(P:P,$E:$E,$E761)-MINIFS(P:P,$E:$E,$E761)),
100*(P761-MINIFS(P:P,$E:$E,$E761))/(MAXIFS(P:P,$E:$E,$E761)-MINIFS(P:P,$E:$E,$E761))))</f>
        <v/>
      </c>
      <c r="CF761" s="223" t="str">
        <f t="array" ref="CF761">IF(Q761="","",
IF(INDEX(Settings!$H:$H,MATCH(CF$1,Settings!$G:$G,0))=TRUE,
100-100*(Q761-MINIFS(Q:Q,$E:$E,$E761))/(MAXIFS(Q:Q,$E:$E,$E761)-MINIFS(Q:Q,$E:$E,$E761)),
100*(Q761-MINIFS(Q:Q,$E:$E,$E761))/(MAXIFS(Q:Q,$E:$E,$E761)-MINIFS(Q:Q,$E:$E,$E761))))</f>
        <v/>
      </c>
      <c r="CG761" s="223" t="str">
        <f t="array" ref="CG761">IF(R761="","",
IF(INDEX(Settings!$H:$H,MATCH(CG$1,Settings!$G:$G,0))=TRUE,
100-100*(R761-MINIFS(R:R,$E:$E,$E761))/(MAXIFS(R:R,$E:$E,$E761)-MINIFS(R:R,$E:$E,$E761)),
100*(R761-MINIFS(R:R,$E:$E,$E761))/(MAXIFS(R:R,$E:$E,$E761)-MINIFS(R:R,$E:$E,$E761))))</f>
        <v/>
      </c>
      <c r="CH761" s="223" t="str">
        <f t="array" ref="CH761">IF(S761="","",
IF(INDEX(Settings!$H:$H,MATCH(CH$1,Settings!$G:$G,0))=TRUE,
100-100*(S761-MINIFS(S:S,$E:$E,$E761))/(MAXIFS(S:S,$E:$E,$E761)-MINIFS(S:S,$E:$E,$E761)),
100*(S761-MINIFS(S:S,$E:$E,$E761))/(MAXIFS(S:S,$E:$E,$E761)-MINIFS(S:S,$E:$E,$E761))))</f>
        <v/>
      </c>
      <c r="CI761" s="223" t="str">
        <f t="array" ref="CI761">IF(T761="","",
IF(INDEX(Settings!$H:$H,MATCH(CI$1,Settings!$G:$G,0))=TRUE,
100-100*(T761-MINIFS(T:T,$E:$E,$E761))/(MAXIFS(T:T,$E:$E,$E761)-MINIFS(T:T,$E:$E,$E761)),
100*(T761-MINIFS(T:T,$E:$E,$E761))/(MAXIFS(T:T,$E:$E,$E761)-MINIFS(T:T,$E:$E,$E761))))</f>
        <v/>
      </c>
      <c r="CJ761" s="223" t="str">
        <f t="array" ref="CJ761">IF(U761="","",
IF(INDEX(Settings!$H:$H,MATCH(CJ$1,Settings!$G:$G,0))=TRUE,
100-100*(U761-MINIFS(U:U,$E:$E,$E761))/(MAXIFS(U:U,$E:$E,$E761)-MINIFS(U:U,$E:$E,$E761)),
100*(U761-MINIFS(U:U,$E:$E,$E761))/(MAXIFS(U:U,$E:$E,$E761)-MINIFS(U:U,$E:$E,$E761))))</f>
        <v/>
      </c>
      <c r="CK761" s="223" t="str">
        <f t="array" ref="CK761">IF(V761="","",
IF(INDEX(Settings!$H:$H,MATCH(CK$1,Settings!$G:$G,0))=TRUE,
100-100*(V761-MINIFS(V:V,$E:$E,$E761))/(MAXIFS(V:V,$E:$E,$E761)-MINIFS(V:V,$E:$E,$E761)),
100*(V761-MINIFS(V:V,$E:$E,$E761))/(MAXIFS(V:V,$E:$E,$E761)-MINIFS(V:V,$E:$E,$E761))))</f>
        <v/>
      </c>
      <c r="CL761" s="223" t="str">
        <f t="array" ref="CL761">IF(W761="","",
IF(INDEX(Settings!$H:$H,MATCH(CL$1,Settings!$G:$G,0))=TRUE,
100-100*(W761-MINIFS(W:W,$E:$E,$E761))/(MAXIFS(W:W,$E:$E,$E761)-MINIFS(W:W,$E:$E,$E761)),
100*(W761-MINIFS(W:W,$E:$E,$E761))/(MAXIFS(W:W,$E:$E,$E761)-MINIFS(W:W,$E:$E,$E761))))</f>
        <v/>
      </c>
      <c r="CM761" s="223" t="str">
        <f t="array" ref="CM761">IF(X761="","",
IF(INDEX(Settings!$H:$H,MATCH(CM$1,Settings!$G:$G,0))=TRUE,
100-100*(X761-MINIFS(X:X,$E:$E,$E761))/(MAXIFS(X:X,$E:$E,$E761)-MINIFS(X:X,$E:$E,$E761)),
100*(X761-MINIFS(X:X,$E:$E,$E761))/(MAXIFS(X:X,$E:$E,$E761)-MINIFS(X:X,$E:$E,$E761))))</f>
        <v/>
      </c>
      <c r="CN761" s="223" t="str">
        <f t="array" ref="CN761">IF(Y761="","",
IF(INDEX(Settings!$H:$H,MATCH(CN$1,Settings!$G:$G,0))=TRUE,
100-100*(Y761-MINIFS(Y:Y,$E:$E,$E761))/(MAXIFS(Y:Y,$E:$E,$E761)-MINIFS(Y:Y,$E:$E,$E761)),
100*(Y761-MINIFS(Y:Y,$E:$E,$E761))/(MAXIFS(Y:Y,$E:$E,$E761)-MINIFS(Y:Y,$E:$E,$E761))))</f>
        <v/>
      </c>
      <c r="CO761" s="223" t="str">
        <f t="array" ref="CO761">IF(Z761="","",
IF(INDEX(Settings!$H:$H,MATCH(CO$1,Settings!$G:$G,0))=TRUE,
100-100*(Z761-MINIFS(Z:Z,$E:$E,$E761))/(MAXIFS(Z:Z,$E:$E,$E761)-MINIFS(Z:Z,$E:$E,$E761)),
100*(Z761-MINIFS(Z:Z,$E:$E,$E761))/(MAXIFS(Z:Z,$E:$E,$E761)-MINIFS(Z:Z,$E:$E,$E761))))</f>
        <v/>
      </c>
      <c r="CP761" s="223" t="str">
        <f t="array" ref="CP761">IF(AA761="","",
IF(INDEX(Settings!$H:$H,MATCH(CP$1,Settings!$G:$G,0))=TRUE,
100-100*(AA761-MINIFS(AA:AA,$E:$E,$E761))/(MAXIFS(AA:AA,$E:$E,$E761)-MINIFS(AA:AA,$E:$E,$E761)),
100*(AA761-MINIFS(AA:AA,$E:$E,$E761))/(MAXIFS(AA:AA,$E:$E,$E761)-MINIFS(AA:AA,$E:$E,$E761))))</f>
        <v/>
      </c>
      <c r="CQ761" s="223" t="str">
        <f t="array" ref="CQ761">IF(AB761="","",
IF(INDEX(Settings!$H:$H,MATCH(CQ$1,Settings!$G:$G,0))=TRUE,
100-100*(AB761-MINIFS(AB:AB,$E:$E,$E761))/(MAXIFS(AB:AB,$E:$E,$E761)-MINIFS(AB:AB,$E:$E,$E761)),
100*(AB761-MINIFS(AB:AB,$E:$E,$E761))/(MAXIFS(AB:AB,$E:$E,$E761)-MINIFS(AB:AB,$E:$E,$E761))))</f>
        <v/>
      </c>
      <c r="CR761" s="223" t="str">
        <f t="array" ref="CR761">IF(AC761="","",
IF(INDEX(Settings!$H:$H,MATCH(CR$1,Settings!$G:$G,0))=TRUE,
100-100*(AC761-MINIFS(AC:AC,$E:$E,$E761))/(MAXIFS(AC:AC,$E:$E,$E761)-MINIFS(AC:AC,$E:$E,$E761)),
100*(AC761-MINIFS(AC:AC,$E:$E,$E761))/(MAXIFS(AC:AC,$E:$E,$E761)-MINIFS(AC:AC,$E:$E,$E761))))</f>
        <v/>
      </c>
      <c r="CS761" s="223" t="str">
        <f t="array" ref="CS761">IF(AD761="","",
IF(INDEX(Settings!$H:$H,MATCH(CS$1,Settings!$G:$G,0))=TRUE,
100-100*(AD761-MINIFS(AD:AD,$E:$E,$E761))/(MAXIFS(AD:AD,$E:$E,$E761)-MINIFS(AD:AD,$E:$E,$E761)),
100*(AD761-MINIFS(AD:AD,$E:$E,$E761))/(MAXIFS(AD:AD,$E:$E,$E761)-MINIFS(AD:AD,$E:$E,$E761))))</f>
        <v/>
      </c>
      <c r="CT761" s="223" t="str">
        <f t="array" ref="CT761">IF(AE761="","",
IF(INDEX(Settings!$H:$H,MATCH(CT$1,Settings!$G:$G,0))=TRUE,
100-100*(AE761-MINIFS(AE:AE,$E:$E,$E761))/(MAXIFS(AE:AE,$E:$E,$E761)-MINIFS(AE:AE,$E:$E,$E761)),
100*(AE761-MINIFS(AE:AE,$E:$E,$E761))/(MAXIFS(AE:AE,$E:$E,$E761)-MINIFS(AE:AE,$E:$E,$E761))))</f>
        <v/>
      </c>
      <c r="CU761" s="223" t="str">
        <f t="array" ref="CU761">IF(AF761="","",
IF(INDEX(Settings!$H:$H,MATCH(CU$1,Settings!$G:$G,0))=TRUE,
100-100*(AF761-MINIFS(AF:AF,$E:$E,$E761))/(MAXIFS(AF:AF,$E:$E,$E761)-MINIFS(AF:AF,$E:$E,$E761)),
100*(AF761-MINIFS(AF:AF,$E:$E,$E761))/(MAXIFS(AF:AF,$E:$E,$E761)-MINIFS(AF:AF,$E:$E,$E761))))</f>
        <v/>
      </c>
      <c r="CV761" s="223" t="str">
        <f t="array" ref="CV761">IF(AG761="","",
IF(INDEX(Settings!$H:$H,MATCH(CV$1,Settings!$G:$G,0))=TRUE,
100-100*(AG761-MINIFS(AG:AG,$E:$E,$E761))/(MAXIFS(AG:AG,$E:$E,$E761)-MINIFS(AG:AG,$E:$E,$E761)),
100*(AG761-MINIFS(AG:AG,$E:$E,$E761))/(MAXIFS(AG:AG,$E:$E,$E761)-MINIFS(AG:AG,$E:$E,$E761))))</f>
        <v/>
      </c>
      <c r="CW761" s="223" t="str">
        <f t="array" ref="CW761">IF(AH761="","",
IF(INDEX(Settings!$H:$H,MATCH(CW$1,Settings!$G:$G,0))=TRUE,
100-100*(AH761-MINIFS(AH:AH,$E:$E,$E761))/(MAXIFS(AH:AH,$E:$E,$E761)-MINIFS(AH:AH,$E:$E,$E761)),
100*(AH761-MINIFS(AH:AH,$E:$E,$E761))/(MAXIFS(AH:AH,$E:$E,$E761)-MINIFS(AH:AH,$E:$E,$E761))))</f>
        <v/>
      </c>
      <c r="CX761" s="223" t="str">
        <f t="array" ref="CX761">IF(AI761="","",
IF(INDEX(Settings!$H:$H,MATCH(CX$1,Settings!$G:$G,0))=TRUE,
100-100*(AI761-MINIFS(AI:AI,$E:$E,$E761))/(MAXIFS(AI:AI,$E:$E,$E761)-MINIFS(AI:AI,$E:$E,$E761)),
100*(AI761-MINIFS(AI:AI,$E:$E,$E761))/(MAXIFS(AI:AI,$E:$E,$E761)-MINIFS(AI:AI,$E:$E,$E761))))</f>
        <v/>
      </c>
      <c r="CY761" s="223" t="str">
        <f t="array" ref="CY761">IF(AJ761="","",
IF(INDEX(Settings!$H:$H,MATCH(CY$1,Settings!$G:$G,0))=TRUE,
100-100*(AJ761-MINIFS(AJ:AJ,$E:$E,$E761))/(MAXIFS(AJ:AJ,$E:$E,$E761)-MINIFS(AJ:AJ,$E:$E,$E761)),
100*(AJ761-MINIFS(AJ:AJ,$E:$E,$E761))/(MAXIFS(AJ:AJ,$E:$E,$E761)-MINIFS(AJ:AJ,$E:$E,$E761))))</f>
        <v/>
      </c>
      <c r="CZ761" s="223" t="str">
        <f t="array" ref="CZ761">IF(AK761="","",
IF(INDEX(Settings!$H:$H,MATCH(CZ$1,Settings!$G:$G,0))=TRUE,
100-100*(AK761-MINIFS(AK:AK,$E:$E,$E761))/(MAXIFS(AK:AK,$E:$E,$E761)-MINIFS(AK:AK,$E:$E,$E761)),
100*(AK761-MINIFS(AK:AK,$E:$E,$E761))/(MAXIFS(AK:AK,$E:$E,$E761)-MINIFS(AK:AK,$E:$E,$E761))))</f>
        <v/>
      </c>
      <c r="DA761" s="223" t="str">
        <f t="array" ref="DA761">IF(AL761="","",
IF(INDEX(Settings!$H:$H,MATCH(DA$1,Settings!$G:$G,0))=TRUE,
100-100*(AL761-MINIFS(AL:AL,$E:$E,$E761))/(MAXIFS(AL:AL,$E:$E,$E761)-MINIFS(AL:AL,$E:$E,$E761)),
100*(AL761-MINIFS(AL:AL,$E:$E,$E761))/(MAXIFS(AL:AL,$E:$E,$E761)-MINIFS(AL:AL,$E:$E,$E761))))</f>
        <v/>
      </c>
      <c r="DB761" s="223" t="str">
        <f t="array" ref="DB761">IF(AM761="","",
IF(INDEX(Settings!$H:$H,MATCH(DB$1,Settings!$G:$G,0))=TRUE,
100-100*(AM761-MINIFS(AM:AM,$E:$E,$E761))/(MAXIFS(AM:AM,$E:$E,$E761)-MINIFS(AM:AM,$E:$E,$E761)),
100*(AM761-MINIFS(AM:AM,$E:$E,$E761))/(MAXIFS(AM:AM,$E:$E,$E761)-MINIFS(AM:AM,$E:$E,$E761))))</f>
        <v/>
      </c>
      <c r="DC761" s="223" t="str">
        <f t="array" ref="DC761">IF(AN761="","",
IF(INDEX(Settings!$H:$H,MATCH(DC$1,Settings!$G:$G,0))=TRUE,
100-100*(AN761-MINIFS(AN:AN,$E:$E,$E761))/(MAXIFS(AN:AN,$E:$E,$E761)-MINIFS(AN:AN,$E:$E,$E761)),
100*(AN761-MINIFS(AN:AN,$E:$E,$E761))/(MAXIFS(AN:AN,$E:$E,$E761)-MINIFS(AN:AN,$E:$E,$E761))))</f>
        <v/>
      </c>
      <c r="DD761" s="223" t="str">
        <f t="array" ref="DD761">IF(AO761="","",
IF(INDEX(Settings!$H:$H,MATCH(DD$1,Settings!$G:$G,0))=TRUE,
100-100*(AO761-MINIFS(AO:AO,$E:$E,$E761))/(MAXIFS(AO:AO,$E:$E,$E761)-MINIFS(AO:AO,$E:$E,$E761)),
100*(AO761-MINIFS(AO:AO,$E:$E,$E761))/(MAXIFS(AO:AO,$E:$E,$E761)-MINIFS(AO:AO,$E:$E,$E761))))</f>
        <v/>
      </c>
      <c r="DE761" s="223" t="str">
        <f t="array" ref="DE761">IF(AP761="","",
IF(INDEX(Settings!$H:$H,MATCH(DE$1,Settings!$G:$G,0))=TRUE,
100-100*(AP761-MINIFS(AP:AP,$E:$E,$E761))/(MAXIFS(AP:AP,$E:$E,$E761)-MINIFS(AP:AP,$E:$E,$E761)),
100*(AP761-MINIFS(AP:AP,$E:$E,$E761))/(MAXIFS(AP:AP,$E:$E,$E761)-MINIFS(AP:AP,$E:$E,$E761))))</f>
        <v/>
      </c>
      <c r="DF761" s="223" t="str">
        <f t="array" ref="DF761">IF(AQ761="","",
IF(INDEX(Settings!$H:$H,MATCH(DF$1,Settings!$G:$G,0))=TRUE,
100-100*(AQ761-MINIFS(AQ:AQ,$E:$E,$E761))/(MAXIFS(AQ:AQ,$E:$E,$E761)-MINIFS(AQ:AQ,$E:$E,$E761)),
100*(AQ761-MINIFS(AQ:AQ,$E:$E,$E761))/(MAXIFS(AQ:AQ,$E:$E,$E761)-MINIFS(AQ:AQ,$E:$E,$E761))))</f>
        <v/>
      </c>
      <c r="DG761" s="223" t="str">
        <f t="array" ref="DG761">IF(AR761="","",
IF(INDEX(Settings!$H:$H,MATCH(DG$1,Settings!$G:$G,0))=TRUE,
100-100*(AR761-MINIFS(AR:AR,$E:$E,$E761))/(MAXIFS(AR:AR,$E:$E,$E761)-MINIFS(AR:AR,$E:$E,$E761)),
100*(AR761-MINIFS(AR:AR,$E:$E,$E761))/(MAXIFS(AR:AR,$E:$E,$E761)-MINIFS(AR:AR,$E:$E,$E761))))</f>
        <v/>
      </c>
      <c r="DH761" s="223" t="str">
        <f t="array" ref="DH761">IF(AS761="","",
IF(INDEX(Settings!$H:$H,MATCH(DH$1,Settings!$G:$G,0))=TRUE,
100-100*(AS761-MINIFS(AS:AS,$E:$E,$E761))/(MAXIFS(AS:AS,$E:$E,$E761)-MINIFS(AS:AS,$E:$E,$E761)),
100*(AS761-MINIFS(AS:AS,$E:$E,$E761))/(MAXIFS(AS:AS,$E:$E,$E761)-MINIFS(AS:AS,$E:$E,$E761))))</f>
        <v/>
      </c>
      <c r="DI761" s="223" t="str">
        <f t="array" ref="DI761">IF(AT761="","",
IF(INDEX(Settings!$H:$H,MATCH(DI$1,Settings!$G:$G,0))=TRUE,
100-100*(AT761-MINIFS(AT:AT,$E:$E,$E761))/(MAXIFS(AT:AT,$E:$E,$E761)-MINIFS(AT:AT,$E:$E,$E761)),
100*(AT761-MINIFS(AT:AT,$E:$E,$E761))/(MAXIFS(AT:AT,$E:$E,$E761)-MINIFS(AT:AT,$E:$E,$E761))))</f>
        <v/>
      </c>
      <c r="DJ761" s="223" t="str">
        <f t="array" ref="DJ761">IF(AU761="","",
IF(INDEX(Settings!$H:$H,MATCH(DJ$1,Settings!$G:$G,0))=TRUE,
100-100*(AU761-MINIFS(AU:AU,$E:$E,$E761))/(MAXIFS(AU:AU,$E:$E,$E761)-MINIFS(AU:AU,$E:$E,$E761)),
100*(AU761-MINIFS(AU:AU,$E:$E,$E761))/(MAXIFS(AU:AU,$E:$E,$E761)-MINIFS(AU:AU,$E:$E,$E761))))</f>
        <v/>
      </c>
      <c r="DK761" s="223" t="str">
        <f t="array" ref="DK761">IF(AV761="","",
IF(INDEX(Settings!$H:$H,MATCH(DK$1,Settings!$G:$G,0))=TRUE,
100-100*(AV761-MINIFS(AV:AV,$E:$E,$E761))/(MAXIFS(AV:AV,$E:$E,$E761)-MINIFS(AV:AV,$E:$E,$E761)),
100*(AV761-MINIFS(AV:AV,$E:$E,$E761))/(MAXIFS(AV:AV,$E:$E,$E761)-MINIFS(AV:AV,$E:$E,$E761))))</f>
        <v/>
      </c>
      <c r="DL761" s="223" t="str">
        <f t="array" ref="DL761">IF(AW761="","",
IF(INDEX(Settings!$H:$H,MATCH(DL$1,Settings!$G:$G,0))=TRUE,
100-100*(AW761-MINIFS(AW:AW,$E:$E,$E761))/(MAXIFS(AW:AW,$E:$E,$E761)-MINIFS(AW:AW,$E:$E,$E761)),
100*(AW761-MINIFS(AW:AW,$E:$E,$E761))/(MAXIFS(AW:AW,$E:$E,$E761)-MINIFS(AW:AW,$E:$E,$E761))))</f>
        <v/>
      </c>
      <c r="DM761" s="223" t="str">
        <f t="array" ref="DM761">IF(AX761="","",
IF(INDEX(Settings!$H:$H,MATCH(DM$1,Settings!$G:$G,0))=TRUE,
100-100*(AX761-MINIFS(AX:AX,$E:$E,$E761))/(MAXIFS(AX:AX,$E:$E,$E761)-MINIFS(AX:AX,$E:$E,$E761)),
100*(AX761-MINIFS(AX:AX,$E:$E,$E761))/(MAXIFS(AX:AX,$E:$E,$E761)-MINIFS(AX:AX,$E:$E,$E761))))</f>
        <v/>
      </c>
      <c r="DN761" s="223" t="str">
        <f t="array" ref="DN761">IF(AY761="","",
IF(INDEX(Settings!$H:$H,MATCH(DN$1,Settings!$G:$G,0))=TRUE,
100-100*(AY761-MINIFS(AY:AY,$E:$E,$E761))/(MAXIFS(AY:AY,$E:$E,$E761)-MINIFS(AY:AY,$E:$E,$E761)),
100*(AY761-MINIFS(AY:AY,$E:$E,$E761))/(MAXIFS(AY:AY,$E:$E,$E761)-MINIFS(AY:AY,$E:$E,$E761))))</f>
        <v/>
      </c>
      <c r="DO761" s="223" t="str">
        <f t="array" ref="DO761">IF(AZ761="","",
IF(INDEX(Settings!$H:$H,MATCH(DO$1,Settings!$G:$G,0))=TRUE,
100-100*(AZ761-MINIFS(AZ:AZ,$E:$E,$E761))/(MAXIFS(AZ:AZ,$E:$E,$E761)-MINIFS(AZ:AZ,$E:$E,$E761)),
100*(AZ761-MINIFS(AZ:AZ,$E:$E,$E761))/(MAXIFS(AZ:AZ,$E:$E,$E761)-MINIFS(AZ:AZ,$E:$E,$E761))))</f>
        <v/>
      </c>
      <c r="DP761" s="223" t="str">
        <f t="array" ref="DP761">IF(BA761="","",
IF(INDEX(Settings!$H:$H,MATCH(DP$1,Settings!$G:$G,0))=TRUE,
100-100*(BA761-MINIFS(BA:BA,$E:$E,$E761))/(MAXIFS(BA:BA,$E:$E,$E761)-MINIFS(BA:BA,$E:$E,$E761)),
100*(BA761-MINIFS(BA:BA,$E:$E,$E761))/(MAXIFS(BA:BA,$E:$E,$E761)-MINIFS(BA:BA,$E:$E,$E761))))</f>
        <v/>
      </c>
      <c r="DQ761" s="223" t="str">
        <f t="array" ref="DQ761">IF(BB761="","",
IF(INDEX(Settings!$H:$H,MATCH(DQ$1,Settings!$G:$G,0))=TRUE,
100-100*(BB761-MINIFS(BB:BB,$E:$E,$E761))/(MAXIFS(BB:BB,$E:$E,$E761)-MINIFS(BB:BB,$E:$E,$E761)),
100*(BB761-MINIFS(BB:BB,$E:$E,$E761))/(MAXIFS(BB:BB,$E:$E,$E761)-MINIFS(BB:BB,$E:$E,$E761))))</f>
        <v/>
      </c>
      <c r="DR761" s="223" t="str">
        <f t="array" ref="DR761">IF(BC761="","",
IF(INDEX(Settings!$H:$H,MATCH(DR$1,Settings!$G:$G,0))=TRUE,
100-100*(BC761-MINIFS(BC:BC,$E:$E,$E761))/(MAXIFS(BC:BC,$E:$E,$E761)-MINIFS(BC:BC,$E:$E,$E761)),
100*(BC761-MINIFS(BC:BC,$E:$E,$E761))/(MAXIFS(BC:BC,$E:$E,$E761)-MINIFS(BC:BC,$E:$E,$E761))))</f>
        <v/>
      </c>
      <c r="DS761" s="223" t="str">
        <f t="array" ref="DS761">IF(BD761="","",
IF(INDEX(Settings!$H:$H,MATCH(DS$1,Settings!$G:$G,0))=TRUE,
100-100*(BD761-MINIFS(BD:BD,$E:$E,$E761))/(MAXIFS(BD:BD,$E:$E,$E761)-MINIFS(BD:BD,$E:$E,$E761)),
100*(BD761-MINIFS(BD:BD,$E:$E,$E761))/(MAXIFS(BD:BD,$E:$E,$E761)-MINIFS(BD:BD,$E:$E,$E761))))</f>
        <v/>
      </c>
      <c r="DT761" s="223" t="str">
        <f t="array" ref="DT761">IF(BE761="","",
IF(INDEX(Settings!$H:$H,MATCH(DT$1,Settings!$G:$G,0))=TRUE,
100-100*(BE761-MINIFS(BE:BE,$E:$E,$E761))/(MAXIFS(BE:BE,$E:$E,$E761)-MINIFS(BE:BE,$E:$E,$E761)),
100*(BE761-MINIFS(BE:BE,$E:$E,$E761))/(MAXIFS(BE:BE,$E:$E,$E761)-MINIFS(BE:BE,$E:$E,$E761))))</f>
        <v/>
      </c>
      <c r="DU761" s="223" t="str">
        <f t="array" ref="DU761">IF(BF761="","",
IF(INDEX(Settings!$H:$H,MATCH(DU$1,Settings!$G:$G,0))=TRUE,
100-100*(BF761-MINIFS(BF:BF,$E:$E,$E761))/(MAXIFS(BF:BF,$E:$E,$E761)-MINIFS(BF:BF,$E:$E,$E761)),
100*(BF761-MINIFS(BF:BF,$E:$E,$E761))/(MAXIFS(BF:BF,$E:$E,$E761)-MINIFS(BF:BF,$E:$E,$E761))))</f>
        <v/>
      </c>
      <c r="DV761" s="223" t="str">
        <f t="array" ref="DV761">IF(BG761="","",
IF(INDEX(Settings!$H:$H,MATCH(DV$1,Settings!$G:$G,0))=TRUE,
100-100*(BG761-MINIFS(BG:BG,$E:$E,$E761))/(MAXIFS(BG:BG,$E:$E,$E761)-MINIFS(BG:BG,$E:$E,$E761)),
100*(BG761-MINIFS(BG:BG,$E:$E,$E761))/(MAXIFS(BG:BG,$E:$E,$E761)-MINIFS(BG:BG,$E:$E,$E761))))</f>
        <v/>
      </c>
      <c r="DW761" s="223" t="str">
        <f t="array" ref="DW761">IF(BH761="","",
IF(INDEX(Settings!$H:$H,MATCH(DW$1,Settings!$G:$G,0))=TRUE,
100-100*(BH761-MINIFS(BH:BH,$E:$E,$E761))/(MAXIFS(BH:BH,$E:$E,$E761)-MINIFS(BH:BH,$E:$E,$E761)),
100*(BH761-MINIFS(BH:BH,$E:$E,$E761))/(MAXIFS(BH:BH,$E:$E,$E761)-MINIFS(BH:BH,$E:$E,$E761))))</f>
        <v/>
      </c>
      <c r="DX761" s="223" t="str">
        <f t="array" ref="DX761">IF(BI761="","",
IF(INDEX(Settings!$H:$H,MATCH(DX$1,Settings!$G:$G,0))=TRUE,
100-100*(BI761-MINIFS(BI:BI,$E:$E,$E761))/(MAXIFS(BI:BI,$E:$E,$E761)-MINIFS(BI:BI,$E:$E,$E761)),
100*(BI761-MINIFS(BI:BI,$E:$E,$E761))/(MAXIFS(BI:BI,$E:$E,$E761)-MINIFS(BI:BI,$E:$E,$E761))))</f>
        <v/>
      </c>
      <c r="DY761" s="223" t="str">
        <f t="array" ref="DY761">IF(BJ761="","",
IF(INDEX(Settings!$H:$H,MATCH(DY$1,Settings!$G:$G,0))=TRUE,
100-100*(BJ761-MINIFS(BJ:BJ,$E:$E,$E761))/(MAXIFS(BJ:BJ,$E:$E,$E761)-MINIFS(BJ:BJ,$E:$E,$E761)),
100*(BJ761-MINIFS(BJ:BJ,$E:$E,$E761))/(MAXIFS(BJ:BJ,$E:$E,$E761)-MINIFS(BJ:BJ,$E:$E,$E761))))</f>
        <v/>
      </c>
      <c r="DZ761" s="225"/>
      <c r="EA761" s="225"/>
      <c r="EB761" s="225" t="str">
        <f t="shared" si="8"/>
        <v/>
      </c>
      <c r="EC761" s="225" t="str">
        <f t="shared" si="9"/>
        <v/>
      </c>
      <c r="ED761" s="225" t="str">
        <f t="shared" si="10"/>
        <v/>
      </c>
      <c r="EE761" s="225" t="str">
        <f t="shared" si="11"/>
        <v/>
      </c>
      <c r="EF761" s="225" t="str">
        <f t="shared" si="12"/>
        <v/>
      </c>
      <c r="EG761" s="225" t="str">
        <f t="shared" si="13"/>
        <v/>
      </c>
      <c r="EH761" s="225"/>
      <c r="EI761" s="225"/>
      <c r="EJ761" s="225"/>
      <c r="EK761" s="225"/>
      <c r="EL761" s="225"/>
      <c r="EM761" s="225"/>
    </row>
    <row r="762">
      <c r="A762" s="231"/>
      <c r="B762" s="231"/>
      <c r="C762" s="231"/>
      <c r="D762" s="231" t="str">
        <f t="array" ref="D762">IFERROR(INDEX(Profiles!$B:$B,MATCH($A762,Profiles!$A:$A,0)),"")</f>
        <v/>
      </c>
      <c r="E762" s="231"/>
      <c r="F762" s="231"/>
      <c r="G762" s="231"/>
      <c r="H762" s="231"/>
      <c r="I762" s="231" t="str">
        <f>IF(A762="","",IF(Settings!$N$3="DATE",F762&amp;": "&amp;TEXT(B762,"M/DD/YY"),F762&amp;": "&amp;H762))</f>
        <v/>
      </c>
      <c r="J762" s="231"/>
      <c r="K762" s="231"/>
      <c r="L762" s="231"/>
      <c r="M762" s="232" t="str">
        <f t="shared" si="14"/>
        <v/>
      </c>
      <c r="N762" s="231"/>
      <c r="O762" s="231"/>
      <c r="P762" s="231"/>
      <c r="Q762" s="231"/>
      <c r="R762" s="231"/>
      <c r="S762" s="230" t="str">
        <f>IFERROR(VLOOKUP(AF762, 'YOYO IR Scores'!A:C, 3, FALSE), "")
</f>
        <v/>
      </c>
      <c r="T762" s="231"/>
      <c r="U762" s="231"/>
      <c r="V762" s="231"/>
      <c r="W762" s="231"/>
      <c r="X762" s="233" t="str">
        <f t="shared" si="4"/>
        <v/>
      </c>
      <c r="Y762" s="234" t="str">
        <f t="shared" si="5"/>
        <v/>
      </c>
      <c r="Z762" s="234" t="str">
        <f t="shared" si="6"/>
        <v/>
      </c>
      <c r="AA762" s="233" t="str">
        <f t="shared" si="7"/>
        <v/>
      </c>
      <c r="AB762" s="232"/>
      <c r="AC762" s="232"/>
      <c r="AD762" s="232"/>
      <c r="AE762" s="232" t="str">
        <f>IFERROR(VLOOKUP(AF762, 'YOYO IR Scores'!A:C, 2, FALSE), "")</f>
        <v/>
      </c>
      <c r="AF762" s="232"/>
      <c r="AG762" s="23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c r="BD762" s="232"/>
      <c r="BE762" s="232"/>
      <c r="BF762" s="232"/>
      <c r="BG762" s="232"/>
      <c r="BH762" s="232"/>
      <c r="BI762" s="232"/>
      <c r="BJ762" s="232"/>
      <c r="BK762" s="232" t="str">
        <f t="array" ref="BK762">IF(J762="","",
IF(INDEX(Settings!$H:$H,MATCH(BY$1,Settings!$G:$G,0))=TRUE,
100-100*(J762-MIN(J:J))/(MAX(J:J)-MIN(J:J)),
100*(J762-MIN(J:J))/(MAX(J:J)-MIN(J:J))))</f>
        <v/>
      </c>
      <c r="BL762" s="232" t="str">
        <f t="array" ref="BL762">IF(J762="","",
IF(INDEX(Settings!$H:$H,MATCH(BY$1,Settings!$G:$G,0))=TRUE,
100-100*(J762-MINIFS(J:J,$E:$E,$E762))/(MAXIFS(J:J,$E:$E,$E762)-MINIFS(J:J,$E:$E,$E762)),
100*(J762-MINIFS(J:J,$E:$E,$E762))/(MAXIFS(J:J,$E:$E,$E762)-MINIFS(J:J,$E:$E,$E762))))</f>
        <v/>
      </c>
      <c r="BM762" s="232" t="str">
        <f t="array" ref="BM762">IF(J762="","",
IF(INDEX(Settings!$H:$H,MATCH(BY$1,Settings!$G:$G,0))=TRUE,
100-100*(J762-MINIFS(J:J,$E:$E,$E762,$I:$I,$I762))/(MAXIFS(J:J,$E:$E,$E762,$I:$I,$I762)-MINIFS(J:J,$E:$E,$E762,$I:$I,$I762)),
100*(J762-MINIFS(J:J,$E:$E,$E762,$I:$I,$I762))/(MAXIFS(J:J,$E:$E,$E762,$I:$I,$I762)-MINIFS(J:J,$E:$E,$E762,$I:$I,$I762))))</f>
        <v/>
      </c>
      <c r="BN762" s="231" t="str">
        <f t="array" ref="BN762">IF(J762="","",
IF(INDEX(Settings!$H:$H,MATCH(BY$1,Settings!$G:$G,0))=TRUE,
100-100*PERCENTRANK(J:J,J762),
100*PERCENTRANK(J:J,J762)))</f>
        <v/>
      </c>
      <c r="BO762" s="231" t="str">
        <f>IFERROR(__xludf.DUMMYFUNCTION("IF(J762="""","""",
IF(INDEX(Settings!$H:$H,MATCH(BY$1,Settings!$G:$G,0))=TRUE,
100-100*PERCENTRANK(FILTER(J:J,$E:$E=$E762),J762),
100*PERCENTRANK(FILTER(J:J,$E:$E=$E762),J762)))"),"")</f>
        <v/>
      </c>
      <c r="BP762" s="231" t="str">
        <f>IFERROR(__xludf.DUMMYFUNCTION("IF(J762="""","""",
IF(INDEX(Settings!$H:$H,MATCH(BY$1,Settings!$G:$G,0))=TRUE,
100-100*PERCENTRANK(FILTER(J:J,$E:$E=$E762,$I:$I=$I762),J762),
100*PERCENTRANK(FILTER(J:J,$E:$E=$E762,$I:$I=$I762),J762)))"),"")</f>
        <v/>
      </c>
      <c r="BQ762" s="233" t="str">
        <f t="array" ref="BQ762">IF(J762="","",
IF(INDEX(Settings!$H:$H,MATCH(BY$1,Settings!$G:$G,0))=TRUE,
-1*(J762-AVERAGE(J:J))/STDEV(J:J),
(J762-AVERAGE(J:J))/STDEV(J:J)))</f>
        <v/>
      </c>
      <c r="BR762" s="233" t="str">
        <f>IFERROR(__xludf.DUMMYFUNCTION("IF(J762="""","""",
IF(INDEX(Settings!$H:$H,MATCH(BY$1,Settings!$G:$G,0))=TRUE,
-1*(J762-AVERAGEIFS(J:J,$E:$E,$E762))/STDEV(FILTER(J:J,$E:$E=$E762)),
(J762-AVERAGEIFS(J:J,$E:$E,$E762))/STDEV(FILTER(J:J,$E:$E=$E762))))"),"")</f>
        <v/>
      </c>
      <c r="BS762" s="233"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1"/>
      <c r="BX762" s="231"/>
      <c r="BY762" s="232" t="str">
        <f t="array" ref="BY762">IF(J762="","",
IF(INDEX(Settings!$H:$H,MATCH(BY$1,Settings!$G:$G,0))=TRUE,
100-100*(J762-MINIFS(J:J,$E:$E,$E762))/(MAXIFS(J:J,$E:$E,$E762)-MINIFS(J:J,$E:$E,$E762)),
100*(J762-MINIFS(J:J,$E:$E,$E762))/(MAXIFS(J:J,$E:$E,$E762)-MINIFS(J:J,$E:$E,$E762))))</f>
        <v/>
      </c>
      <c r="BZ762" s="232" t="str">
        <f t="array" ref="BZ762">IF(K762="","",
IF(INDEX(Settings!$H:$H,MATCH(BZ$1,Settings!$G:$G,0))=TRUE,
100-100*(K762-MINIFS(K:K,$E:$E,$E762))/(MAXIFS(K:K,$E:$E,$E762)-MINIFS(K:K,$E:$E,$E762)),
100*(K762-MINIFS(K:K,$E:$E,$E762))/(MAXIFS(K:K,$E:$E,$E762)-MINIFS(K:K,$E:$E,$E762))))</f>
        <v/>
      </c>
      <c r="CA762" s="232" t="str">
        <f t="array" ref="CA762">IF(L762="","",
IF(INDEX(Settings!$H:$H,MATCH(CA$1,Settings!$G:$G,0))=TRUE,
100-100*(L762-MINIFS(L:L,$E:$E,$E762))/(MAXIFS(L:L,$E:$E,$E762)-MINIFS(L:L,$E:$E,$E762)),
100*(L762-MINIFS(L:L,$E:$E,$E762))/(MAXIFS(L:L,$E:$E,$E762)-MINIFS(L:L,$E:$E,$E762))))</f>
        <v/>
      </c>
      <c r="CB762" s="232" t="str">
        <f t="array" ref="CB762">IF(M762="","",
IF(INDEX(Settings!$H:$H,MATCH(CB$1,Settings!$G:$G,0))=TRUE,
100-100*(M762-MINIFS(M:M,$E:$E,$E762))/(MAXIFS(M:M,$E:$E,$E762)-MINIFS(M:M,$E:$E,$E762)),
100*(M762-MINIFS(M:M,$E:$E,$E762))/(MAXIFS(M:M,$E:$E,$E762)-MINIFS(M:M,$E:$E,$E762))))</f>
        <v/>
      </c>
      <c r="CC762" s="232" t="str">
        <f t="array" ref="CC762">IF(N762="","",
IF(INDEX(Settings!$H:$H,MATCH(CC$1,Settings!$G:$G,0))=TRUE,
100-100*(N762-MINIFS(N:N,$E:$E,$E762))/(MAXIFS(N:N,$E:$E,$E762)-MINIFS(N:N,$E:$E,$E762)),
100*(N762-MINIFS(N:N,$E:$E,$E762))/(MAXIFS(N:N,$E:$E,$E762)-MINIFS(N:N,$E:$E,$E762))))</f>
        <v/>
      </c>
      <c r="CD762" s="232" t="str">
        <f t="array" ref="CD762">IF(O762="","",
IF(INDEX(Settings!$H:$H,MATCH(CD$1,Settings!$G:$G,0))=TRUE,
100-100*(O762-MINIFS(O:O,$E:$E,$E762))/(MAXIFS(O:O,$E:$E,$E762)-MINIFS(O:O,$E:$E,$E762)),
100*(O762-MINIFS(O:O,$E:$E,$E762))/(MAXIFS(O:O,$E:$E,$E762)-MINIFS(O:O,$E:$E,$E762))))</f>
        <v/>
      </c>
      <c r="CE762" s="232" t="str">
        <f t="array" ref="CE762">IF(P762="","",
IF(INDEX(Settings!$H:$H,MATCH(CE$1,Settings!$G:$G,0))=TRUE,
100-100*(P762-MINIFS(P:P,$E:$E,$E762))/(MAXIFS(P:P,$E:$E,$E762)-MINIFS(P:P,$E:$E,$E762)),
100*(P762-MINIFS(P:P,$E:$E,$E762))/(MAXIFS(P:P,$E:$E,$E762)-MINIFS(P:P,$E:$E,$E762))))</f>
        <v/>
      </c>
      <c r="CF762" s="232" t="str">
        <f t="array" ref="CF762">IF(Q762="","",
IF(INDEX(Settings!$H:$H,MATCH(CF$1,Settings!$G:$G,0))=TRUE,
100-100*(Q762-MINIFS(Q:Q,$E:$E,$E762))/(MAXIFS(Q:Q,$E:$E,$E762)-MINIFS(Q:Q,$E:$E,$E762)),
100*(Q762-MINIFS(Q:Q,$E:$E,$E762))/(MAXIFS(Q:Q,$E:$E,$E762)-MINIFS(Q:Q,$E:$E,$E762))))</f>
        <v/>
      </c>
      <c r="CG762" s="232" t="str">
        <f t="array" ref="CG762">IF(R762="","",
IF(INDEX(Settings!$H:$H,MATCH(CG$1,Settings!$G:$G,0))=TRUE,
100-100*(R762-MINIFS(R:R,$E:$E,$E762))/(MAXIFS(R:R,$E:$E,$E762)-MINIFS(R:R,$E:$E,$E762)),
100*(R762-MINIFS(R:R,$E:$E,$E762))/(MAXIFS(R:R,$E:$E,$E762)-MINIFS(R:R,$E:$E,$E762))))</f>
        <v/>
      </c>
      <c r="CH762" s="232" t="str">
        <f t="array" ref="CH762">IF(S762="","",
IF(INDEX(Settings!$H:$H,MATCH(CH$1,Settings!$G:$G,0))=TRUE,
100-100*(S762-MINIFS(S:S,$E:$E,$E762))/(MAXIFS(S:S,$E:$E,$E762)-MINIFS(S:S,$E:$E,$E762)),
100*(S762-MINIFS(S:S,$E:$E,$E762))/(MAXIFS(S:S,$E:$E,$E762)-MINIFS(S:S,$E:$E,$E762))))</f>
        <v/>
      </c>
      <c r="CI762" s="232" t="str">
        <f t="array" ref="CI762">IF(T762="","",
IF(INDEX(Settings!$H:$H,MATCH(CI$1,Settings!$G:$G,0))=TRUE,
100-100*(T762-MINIFS(T:T,$E:$E,$E762))/(MAXIFS(T:T,$E:$E,$E762)-MINIFS(T:T,$E:$E,$E762)),
100*(T762-MINIFS(T:T,$E:$E,$E762))/(MAXIFS(T:T,$E:$E,$E762)-MINIFS(T:T,$E:$E,$E762))))</f>
        <v/>
      </c>
      <c r="CJ762" s="232" t="str">
        <f t="array" ref="CJ762">IF(U762="","",
IF(INDEX(Settings!$H:$H,MATCH(CJ$1,Settings!$G:$G,0))=TRUE,
100-100*(U762-MINIFS(U:U,$E:$E,$E762))/(MAXIFS(U:U,$E:$E,$E762)-MINIFS(U:U,$E:$E,$E762)),
100*(U762-MINIFS(U:U,$E:$E,$E762))/(MAXIFS(U:U,$E:$E,$E762)-MINIFS(U:U,$E:$E,$E762))))</f>
        <v/>
      </c>
      <c r="CK762" s="232" t="str">
        <f t="array" ref="CK762">IF(V762="","",
IF(INDEX(Settings!$H:$H,MATCH(CK$1,Settings!$G:$G,0))=TRUE,
100-100*(V762-MINIFS(V:V,$E:$E,$E762))/(MAXIFS(V:V,$E:$E,$E762)-MINIFS(V:V,$E:$E,$E762)),
100*(V762-MINIFS(V:V,$E:$E,$E762))/(MAXIFS(V:V,$E:$E,$E762)-MINIFS(V:V,$E:$E,$E762))))</f>
        <v/>
      </c>
      <c r="CL762" s="232" t="str">
        <f t="array" ref="CL762">IF(W762="","",
IF(INDEX(Settings!$H:$H,MATCH(CL$1,Settings!$G:$G,0))=TRUE,
100-100*(W762-MINIFS(W:W,$E:$E,$E762))/(MAXIFS(W:W,$E:$E,$E762)-MINIFS(W:W,$E:$E,$E762)),
100*(W762-MINIFS(W:W,$E:$E,$E762))/(MAXIFS(W:W,$E:$E,$E762)-MINIFS(W:W,$E:$E,$E762))))</f>
        <v/>
      </c>
      <c r="CM762" s="232" t="str">
        <f t="array" ref="CM762">IF(X762="","",
IF(INDEX(Settings!$H:$H,MATCH(CM$1,Settings!$G:$G,0))=TRUE,
100-100*(X762-MINIFS(X:X,$E:$E,$E762))/(MAXIFS(X:X,$E:$E,$E762)-MINIFS(X:X,$E:$E,$E762)),
100*(X762-MINIFS(X:X,$E:$E,$E762))/(MAXIFS(X:X,$E:$E,$E762)-MINIFS(X:X,$E:$E,$E762))))</f>
        <v/>
      </c>
      <c r="CN762" s="232" t="str">
        <f t="array" ref="CN762">IF(Y762="","",
IF(INDEX(Settings!$H:$H,MATCH(CN$1,Settings!$G:$G,0))=TRUE,
100-100*(Y762-MINIFS(Y:Y,$E:$E,$E762))/(MAXIFS(Y:Y,$E:$E,$E762)-MINIFS(Y:Y,$E:$E,$E762)),
100*(Y762-MINIFS(Y:Y,$E:$E,$E762))/(MAXIFS(Y:Y,$E:$E,$E762)-MINIFS(Y:Y,$E:$E,$E762))))</f>
        <v/>
      </c>
      <c r="CO762" s="232" t="str">
        <f t="array" ref="CO762">IF(Z762="","",
IF(INDEX(Settings!$H:$H,MATCH(CO$1,Settings!$G:$G,0))=TRUE,
100-100*(Z762-MINIFS(Z:Z,$E:$E,$E762))/(MAXIFS(Z:Z,$E:$E,$E762)-MINIFS(Z:Z,$E:$E,$E762)),
100*(Z762-MINIFS(Z:Z,$E:$E,$E762))/(MAXIFS(Z:Z,$E:$E,$E762)-MINIFS(Z:Z,$E:$E,$E762))))</f>
        <v/>
      </c>
      <c r="CP762" s="232" t="str">
        <f t="array" ref="CP762">IF(AA762="","",
IF(INDEX(Settings!$H:$H,MATCH(CP$1,Settings!$G:$G,0))=TRUE,
100-100*(AA762-MINIFS(AA:AA,$E:$E,$E762))/(MAXIFS(AA:AA,$E:$E,$E762)-MINIFS(AA:AA,$E:$E,$E762)),
100*(AA762-MINIFS(AA:AA,$E:$E,$E762))/(MAXIFS(AA:AA,$E:$E,$E762)-MINIFS(AA:AA,$E:$E,$E762))))</f>
        <v/>
      </c>
      <c r="CQ762" s="232" t="str">
        <f t="array" ref="CQ762">IF(AB762="","",
IF(INDEX(Settings!$H:$H,MATCH(CQ$1,Settings!$G:$G,0))=TRUE,
100-100*(AB762-MINIFS(AB:AB,$E:$E,$E762))/(MAXIFS(AB:AB,$E:$E,$E762)-MINIFS(AB:AB,$E:$E,$E762)),
100*(AB762-MINIFS(AB:AB,$E:$E,$E762))/(MAXIFS(AB:AB,$E:$E,$E762)-MINIFS(AB:AB,$E:$E,$E762))))</f>
        <v/>
      </c>
      <c r="CR762" s="232" t="str">
        <f t="array" ref="CR762">IF(AC762="","",
IF(INDEX(Settings!$H:$H,MATCH(CR$1,Settings!$G:$G,0))=TRUE,
100-100*(AC762-MINIFS(AC:AC,$E:$E,$E762))/(MAXIFS(AC:AC,$E:$E,$E762)-MINIFS(AC:AC,$E:$E,$E762)),
100*(AC762-MINIFS(AC:AC,$E:$E,$E762))/(MAXIFS(AC:AC,$E:$E,$E762)-MINIFS(AC:AC,$E:$E,$E762))))</f>
        <v/>
      </c>
      <c r="CS762" s="232" t="str">
        <f t="array" ref="CS762">IF(AD762="","",
IF(INDEX(Settings!$H:$H,MATCH(CS$1,Settings!$G:$G,0))=TRUE,
100-100*(AD762-MINIFS(AD:AD,$E:$E,$E762))/(MAXIFS(AD:AD,$E:$E,$E762)-MINIFS(AD:AD,$E:$E,$E762)),
100*(AD762-MINIFS(AD:AD,$E:$E,$E762))/(MAXIFS(AD:AD,$E:$E,$E762)-MINIFS(AD:AD,$E:$E,$E762))))</f>
        <v/>
      </c>
      <c r="CT762" s="232" t="str">
        <f t="array" ref="CT762">IF(AE762="","",
IF(INDEX(Settings!$H:$H,MATCH(CT$1,Settings!$G:$G,0))=TRUE,
100-100*(AE762-MINIFS(AE:AE,$E:$E,$E762))/(MAXIFS(AE:AE,$E:$E,$E762)-MINIFS(AE:AE,$E:$E,$E762)),
100*(AE762-MINIFS(AE:AE,$E:$E,$E762))/(MAXIFS(AE:AE,$E:$E,$E762)-MINIFS(AE:AE,$E:$E,$E762))))</f>
        <v/>
      </c>
      <c r="CU762" s="232" t="str">
        <f t="array" ref="CU762">IF(AF762="","",
IF(INDEX(Settings!$H:$H,MATCH(CU$1,Settings!$G:$G,0))=TRUE,
100-100*(AF762-MINIFS(AF:AF,$E:$E,$E762))/(MAXIFS(AF:AF,$E:$E,$E762)-MINIFS(AF:AF,$E:$E,$E762)),
100*(AF762-MINIFS(AF:AF,$E:$E,$E762))/(MAXIFS(AF:AF,$E:$E,$E762)-MINIFS(AF:AF,$E:$E,$E762))))</f>
        <v/>
      </c>
      <c r="CV762" s="232" t="str">
        <f t="array" ref="CV762">IF(AG762="","",
IF(INDEX(Settings!$H:$H,MATCH(CV$1,Settings!$G:$G,0))=TRUE,
100-100*(AG762-MINIFS(AG:AG,$E:$E,$E762))/(MAXIFS(AG:AG,$E:$E,$E762)-MINIFS(AG:AG,$E:$E,$E762)),
100*(AG762-MINIFS(AG:AG,$E:$E,$E762))/(MAXIFS(AG:AG,$E:$E,$E762)-MINIFS(AG:AG,$E:$E,$E762))))</f>
        <v/>
      </c>
      <c r="CW762" s="232" t="str">
        <f t="array" ref="CW762">IF(AH762="","",
IF(INDEX(Settings!$H:$H,MATCH(CW$1,Settings!$G:$G,0))=TRUE,
100-100*(AH762-MINIFS(AH:AH,$E:$E,$E762))/(MAXIFS(AH:AH,$E:$E,$E762)-MINIFS(AH:AH,$E:$E,$E762)),
100*(AH762-MINIFS(AH:AH,$E:$E,$E762))/(MAXIFS(AH:AH,$E:$E,$E762)-MINIFS(AH:AH,$E:$E,$E762))))</f>
        <v/>
      </c>
      <c r="CX762" s="232" t="str">
        <f t="array" ref="CX762">IF(AI762="","",
IF(INDEX(Settings!$H:$H,MATCH(CX$1,Settings!$G:$G,0))=TRUE,
100-100*(AI762-MINIFS(AI:AI,$E:$E,$E762))/(MAXIFS(AI:AI,$E:$E,$E762)-MINIFS(AI:AI,$E:$E,$E762)),
100*(AI762-MINIFS(AI:AI,$E:$E,$E762))/(MAXIFS(AI:AI,$E:$E,$E762)-MINIFS(AI:AI,$E:$E,$E762))))</f>
        <v/>
      </c>
      <c r="CY762" s="232" t="str">
        <f t="array" ref="CY762">IF(AJ762="","",
IF(INDEX(Settings!$H:$H,MATCH(CY$1,Settings!$G:$G,0))=TRUE,
100-100*(AJ762-MINIFS(AJ:AJ,$E:$E,$E762))/(MAXIFS(AJ:AJ,$E:$E,$E762)-MINIFS(AJ:AJ,$E:$E,$E762)),
100*(AJ762-MINIFS(AJ:AJ,$E:$E,$E762))/(MAXIFS(AJ:AJ,$E:$E,$E762)-MINIFS(AJ:AJ,$E:$E,$E762))))</f>
        <v/>
      </c>
      <c r="CZ762" s="232" t="str">
        <f t="array" ref="CZ762">IF(AK762="","",
IF(INDEX(Settings!$H:$H,MATCH(CZ$1,Settings!$G:$G,0))=TRUE,
100-100*(AK762-MINIFS(AK:AK,$E:$E,$E762))/(MAXIFS(AK:AK,$E:$E,$E762)-MINIFS(AK:AK,$E:$E,$E762)),
100*(AK762-MINIFS(AK:AK,$E:$E,$E762))/(MAXIFS(AK:AK,$E:$E,$E762)-MINIFS(AK:AK,$E:$E,$E762))))</f>
        <v/>
      </c>
      <c r="DA762" s="232" t="str">
        <f t="array" ref="DA762">IF(AL762="","",
IF(INDEX(Settings!$H:$H,MATCH(DA$1,Settings!$G:$G,0))=TRUE,
100-100*(AL762-MINIFS(AL:AL,$E:$E,$E762))/(MAXIFS(AL:AL,$E:$E,$E762)-MINIFS(AL:AL,$E:$E,$E762)),
100*(AL762-MINIFS(AL:AL,$E:$E,$E762))/(MAXIFS(AL:AL,$E:$E,$E762)-MINIFS(AL:AL,$E:$E,$E762))))</f>
        <v/>
      </c>
      <c r="DB762" s="232" t="str">
        <f t="array" ref="DB762">IF(AM762="","",
IF(INDEX(Settings!$H:$H,MATCH(DB$1,Settings!$G:$G,0))=TRUE,
100-100*(AM762-MINIFS(AM:AM,$E:$E,$E762))/(MAXIFS(AM:AM,$E:$E,$E762)-MINIFS(AM:AM,$E:$E,$E762)),
100*(AM762-MINIFS(AM:AM,$E:$E,$E762))/(MAXIFS(AM:AM,$E:$E,$E762)-MINIFS(AM:AM,$E:$E,$E762))))</f>
        <v/>
      </c>
      <c r="DC762" s="232" t="str">
        <f t="array" ref="DC762">IF(AN762="","",
IF(INDEX(Settings!$H:$H,MATCH(DC$1,Settings!$G:$G,0))=TRUE,
100-100*(AN762-MINIFS(AN:AN,$E:$E,$E762))/(MAXIFS(AN:AN,$E:$E,$E762)-MINIFS(AN:AN,$E:$E,$E762)),
100*(AN762-MINIFS(AN:AN,$E:$E,$E762))/(MAXIFS(AN:AN,$E:$E,$E762)-MINIFS(AN:AN,$E:$E,$E762))))</f>
        <v/>
      </c>
      <c r="DD762" s="232" t="str">
        <f t="array" ref="DD762">IF(AO762="","",
IF(INDEX(Settings!$H:$H,MATCH(DD$1,Settings!$G:$G,0))=TRUE,
100-100*(AO762-MINIFS(AO:AO,$E:$E,$E762))/(MAXIFS(AO:AO,$E:$E,$E762)-MINIFS(AO:AO,$E:$E,$E762)),
100*(AO762-MINIFS(AO:AO,$E:$E,$E762))/(MAXIFS(AO:AO,$E:$E,$E762)-MINIFS(AO:AO,$E:$E,$E762))))</f>
        <v/>
      </c>
      <c r="DE762" s="232" t="str">
        <f t="array" ref="DE762">IF(AP762="","",
IF(INDEX(Settings!$H:$H,MATCH(DE$1,Settings!$G:$G,0))=TRUE,
100-100*(AP762-MINIFS(AP:AP,$E:$E,$E762))/(MAXIFS(AP:AP,$E:$E,$E762)-MINIFS(AP:AP,$E:$E,$E762)),
100*(AP762-MINIFS(AP:AP,$E:$E,$E762))/(MAXIFS(AP:AP,$E:$E,$E762)-MINIFS(AP:AP,$E:$E,$E762))))</f>
        <v/>
      </c>
      <c r="DF762" s="232" t="str">
        <f t="array" ref="DF762">IF(AQ762="","",
IF(INDEX(Settings!$H:$H,MATCH(DF$1,Settings!$G:$G,0))=TRUE,
100-100*(AQ762-MINIFS(AQ:AQ,$E:$E,$E762))/(MAXIFS(AQ:AQ,$E:$E,$E762)-MINIFS(AQ:AQ,$E:$E,$E762)),
100*(AQ762-MINIFS(AQ:AQ,$E:$E,$E762))/(MAXIFS(AQ:AQ,$E:$E,$E762)-MINIFS(AQ:AQ,$E:$E,$E762))))</f>
        <v/>
      </c>
      <c r="DG762" s="232" t="str">
        <f t="array" ref="DG762">IF(AR762="","",
IF(INDEX(Settings!$H:$H,MATCH(DG$1,Settings!$G:$G,0))=TRUE,
100-100*(AR762-MINIFS(AR:AR,$E:$E,$E762))/(MAXIFS(AR:AR,$E:$E,$E762)-MINIFS(AR:AR,$E:$E,$E762)),
100*(AR762-MINIFS(AR:AR,$E:$E,$E762))/(MAXIFS(AR:AR,$E:$E,$E762)-MINIFS(AR:AR,$E:$E,$E762))))</f>
        <v/>
      </c>
      <c r="DH762" s="232" t="str">
        <f t="array" ref="DH762">IF(AS762="","",
IF(INDEX(Settings!$H:$H,MATCH(DH$1,Settings!$G:$G,0))=TRUE,
100-100*(AS762-MINIFS(AS:AS,$E:$E,$E762))/(MAXIFS(AS:AS,$E:$E,$E762)-MINIFS(AS:AS,$E:$E,$E762)),
100*(AS762-MINIFS(AS:AS,$E:$E,$E762))/(MAXIFS(AS:AS,$E:$E,$E762)-MINIFS(AS:AS,$E:$E,$E762))))</f>
        <v/>
      </c>
      <c r="DI762" s="232" t="str">
        <f t="array" ref="DI762">IF(AT762="","",
IF(INDEX(Settings!$H:$H,MATCH(DI$1,Settings!$G:$G,0))=TRUE,
100-100*(AT762-MINIFS(AT:AT,$E:$E,$E762))/(MAXIFS(AT:AT,$E:$E,$E762)-MINIFS(AT:AT,$E:$E,$E762)),
100*(AT762-MINIFS(AT:AT,$E:$E,$E762))/(MAXIFS(AT:AT,$E:$E,$E762)-MINIFS(AT:AT,$E:$E,$E762))))</f>
        <v/>
      </c>
      <c r="DJ762" s="232" t="str">
        <f t="array" ref="DJ762">IF(AU762="","",
IF(INDEX(Settings!$H:$H,MATCH(DJ$1,Settings!$G:$G,0))=TRUE,
100-100*(AU762-MINIFS(AU:AU,$E:$E,$E762))/(MAXIFS(AU:AU,$E:$E,$E762)-MINIFS(AU:AU,$E:$E,$E762)),
100*(AU762-MINIFS(AU:AU,$E:$E,$E762))/(MAXIFS(AU:AU,$E:$E,$E762)-MINIFS(AU:AU,$E:$E,$E762))))</f>
        <v/>
      </c>
      <c r="DK762" s="232" t="str">
        <f t="array" ref="DK762">IF(AV762="","",
IF(INDEX(Settings!$H:$H,MATCH(DK$1,Settings!$G:$G,0))=TRUE,
100-100*(AV762-MINIFS(AV:AV,$E:$E,$E762))/(MAXIFS(AV:AV,$E:$E,$E762)-MINIFS(AV:AV,$E:$E,$E762)),
100*(AV762-MINIFS(AV:AV,$E:$E,$E762))/(MAXIFS(AV:AV,$E:$E,$E762)-MINIFS(AV:AV,$E:$E,$E762))))</f>
        <v/>
      </c>
      <c r="DL762" s="232" t="str">
        <f t="array" ref="DL762">IF(AW762="","",
IF(INDEX(Settings!$H:$H,MATCH(DL$1,Settings!$G:$G,0))=TRUE,
100-100*(AW762-MINIFS(AW:AW,$E:$E,$E762))/(MAXIFS(AW:AW,$E:$E,$E762)-MINIFS(AW:AW,$E:$E,$E762)),
100*(AW762-MINIFS(AW:AW,$E:$E,$E762))/(MAXIFS(AW:AW,$E:$E,$E762)-MINIFS(AW:AW,$E:$E,$E762))))</f>
        <v/>
      </c>
      <c r="DM762" s="232" t="str">
        <f t="array" ref="DM762">IF(AX762="","",
IF(INDEX(Settings!$H:$H,MATCH(DM$1,Settings!$G:$G,0))=TRUE,
100-100*(AX762-MINIFS(AX:AX,$E:$E,$E762))/(MAXIFS(AX:AX,$E:$E,$E762)-MINIFS(AX:AX,$E:$E,$E762)),
100*(AX762-MINIFS(AX:AX,$E:$E,$E762))/(MAXIFS(AX:AX,$E:$E,$E762)-MINIFS(AX:AX,$E:$E,$E762))))</f>
        <v/>
      </c>
      <c r="DN762" s="232" t="str">
        <f t="array" ref="DN762">IF(AY762="","",
IF(INDEX(Settings!$H:$H,MATCH(DN$1,Settings!$G:$G,0))=TRUE,
100-100*(AY762-MINIFS(AY:AY,$E:$E,$E762))/(MAXIFS(AY:AY,$E:$E,$E762)-MINIFS(AY:AY,$E:$E,$E762)),
100*(AY762-MINIFS(AY:AY,$E:$E,$E762))/(MAXIFS(AY:AY,$E:$E,$E762)-MINIFS(AY:AY,$E:$E,$E762))))</f>
        <v/>
      </c>
      <c r="DO762" s="232" t="str">
        <f t="array" ref="DO762">IF(AZ762="","",
IF(INDEX(Settings!$H:$H,MATCH(DO$1,Settings!$G:$G,0))=TRUE,
100-100*(AZ762-MINIFS(AZ:AZ,$E:$E,$E762))/(MAXIFS(AZ:AZ,$E:$E,$E762)-MINIFS(AZ:AZ,$E:$E,$E762)),
100*(AZ762-MINIFS(AZ:AZ,$E:$E,$E762))/(MAXIFS(AZ:AZ,$E:$E,$E762)-MINIFS(AZ:AZ,$E:$E,$E762))))</f>
        <v/>
      </c>
      <c r="DP762" s="232" t="str">
        <f t="array" ref="DP762">IF(BA762="","",
IF(INDEX(Settings!$H:$H,MATCH(DP$1,Settings!$G:$G,0))=TRUE,
100-100*(BA762-MINIFS(BA:BA,$E:$E,$E762))/(MAXIFS(BA:BA,$E:$E,$E762)-MINIFS(BA:BA,$E:$E,$E762)),
100*(BA762-MINIFS(BA:BA,$E:$E,$E762))/(MAXIFS(BA:BA,$E:$E,$E762)-MINIFS(BA:BA,$E:$E,$E762))))</f>
        <v/>
      </c>
      <c r="DQ762" s="232" t="str">
        <f t="array" ref="DQ762">IF(BB762="","",
IF(INDEX(Settings!$H:$H,MATCH(DQ$1,Settings!$G:$G,0))=TRUE,
100-100*(BB762-MINIFS(BB:BB,$E:$E,$E762))/(MAXIFS(BB:BB,$E:$E,$E762)-MINIFS(BB:BB,$E:$E,$E762)),
100*(BB762-MINIFS(BB:BB,$E:$E,$E762))/(MAXIFS(BB:BB,$E:$E,$E762)-MINIFS(BB:BB,$E:$E,$E762))))</f>
        <v/>
      </c>
      <c r="DR762" s="232" t="str">
        <f t="array" ref="DR762">IF(BC762="","",
IF(INDEX(Settings!$H:$H,MATCH(DR$1,Settings!$G:$G,0))=TRUE,
100-100*(BC762-MINIFS(BC:BC,$E:$E,$E762))/(MAXIFS(BC:BC,$E:$E,$E762)-MINIFS(BC:BC,$E:$E,$E762)),
100*(BC762-MINIFS(BC:BC,$E:$E,$E762))/(MAXIFS(BC:BC,$E:$E,$E762)-MINIFS(BC:BC,$E:$E,$E762))))</f>
        <v/>
      </c>
      <c r="DS762" s="232" t="str">
        <f t="array" ref="DS762">IF(BD762="","",
IF(INDEX(Settings!$H:$H,MATCH(DS$1,Settings!$G:$G,0))=TRUE,
100-100*(BD762-MINIFS(BD:BD,$E:$E,$E762))/(MAXIFS(BD:BD,$E:$E,$E762)-MINIFS(BD:BD,$E:$E,$E762)),
100*(BD762-MINIFS(BD:BD,$E:$E,$E762))/(MAXIFS(BD:BD,$E:$E,$E762)-MINIFS(BD:BD,$E:$E,$E762))))</f>
        <v/>
      </c>
      <c r="DT762" s="232" t="str">
        <f t="array" ref="DT762">IF(BE762="","",
IF(INDEX(Settings!$H:$H,MATCH(DT$1,Settings!$G:$G,0))=TRUE,
100-100*(BE762-MINIFS(BE:BE,$E:$E,$E762))/(MAXIFS(BE:BE,$E:$E,$E762)-MINIFS(BE:BE,$E:$E,$E762)),
100*(BE762-MINIFS(BE:BE,$E:$E,$E762))/(MAXIFS(BE:BE,$E:$E,$E762)-MINIFS(BE:BE,$E:$E,$E762))))</f>
        <v/>
      </c>
      <c r="DU762" s="232" t="str">
        <f t="array" ref="DU762">IF(BF762="","",
IF(INDEX(Settings!$H:$H,MATCH(DU$1,Settings!$G:$G,0))=TRUE,
100-100*(BF762-MINIFS(BF:BF,$E:$E,$E762))/(MAXIFS(BF:BF,$E:$E,$E762)-MINIFS(BF:BF,$E:$E,$E762)),
100*(BF762-MINIFS(BF:BF,$E:$E,$E762))/(MAXIFS(BF:BF,$E:$E,$E762)-MINIFS(BF:BF,$E:$E,$E762))))</f>
        <v/>
      </c>
      <c r="DV762" s="232" t="str">
        <f t="array" ref="DV762">IF(BG762="","",
IF(INDEX(Settings!$H:$H,MATCH(DV$1,Settings!$G:$G,0))=TRUE,
100-100*(BG762-MINIFS(BG:BG,$E:$E,$E762))/(MAXIFS(BG:BG,$E:$E,$E762)-MINIFS(BG:BG,$E:$E,$E762)),
100*(BG762-MINIFS(BG:BG,$E:$E,$E762))/(MAXIFS(BG:BG,$E:$E,$E762)-MINIFS(BG:BG,$E:$E,$E762))))</f>
        <v/>
      </c>
      <c r="DW762" s="232" t="str">
        <f t="array" ref="DW762">IF(BH762="","",
IF(INDEX(Settings!$H:$H,MATCH(DW$1,Settings!$G:$G,0))=TRUE,
100-100*(BH762-MINIFS(BH:BH,$E:$E,$E762))/(MAXIFS(BH:BH,$E:$E,$E762)-MINIFS(BH:BH,$E:$E,$E762)),
100*(BH762-MINIFS(BH:BH,$E:$E,$E762))/(MAXIFS(BH:BH,$E:$E,$E762)-MINIFS(BH:BH,$E:$E,$E762))))</f>
        <v/>
      </c>
      <c r="DX762" s="232" t="str">
        <f t="array" ref="DX762">IF(BI762="","",
IF(INDEX(Settings!$H:$H,MATCH(DX$1,Settings!$G:$G,0))=TRUE,
100-100*(BI762-MINIFS(BI:BI,$E:$E,$E762))/(MAXIFS(BI:BI,$E:$E,$E762)-MINIFS(BI:BI,$E:$E,$E762)),
100*(BI762-MINIFS(BI:BI,$E:$E,$E762))/(MAXIFS(BI:BI,$E:$E,$E762)-MINIFS(BI:BI,$E:$E,$E762))))</f>
        <v/>
      </c>
      <c r="DY762" s="232" t="str">
        <f t="array" ref="DY762">IF(BJ762="","",
IF(INDEX(Settings!$H:$H,MATCH(DY$1,Settings!$G:$G,0))=TRUE,
100-100*(BJ762-MINIFS(BJ:BJ,$E:$E,$E762))/(MAXIFS(BJ:BJ,$E:$E,$E762)-MINIFS(BJ:BJ,$E:$E,$E762)),
100*(BJ762-MINIFS(BJ:BJ,$E:$E,$E762))/(MAXIFS(BJ:BJ,$E:$E,$E762)-MINIFS(BJ:BJ,$E:$E,$E762))))</f>
        <v/>
      </c>
      <c r="DZ762" s="234"/>
      <c r="EA762" s="234"/>
      <c r="EB762" s="234" t="str">
        <f t="shared" si="8"/>
        <v/>
      </c>
      <c r="EC762" s="234" t="str">
        <f t="shared" si="9"/>
        <v/>
      </c>
      <c r="ED762" s="234" t="str">
        <f t="shared" si="10"/>
        <v/>
      </c>
      <c r="EE762" s="234" t="str">
        <f t="shared" si="11"/>
        <v/>
      </c>
      <c r="EF762" s="234" t="str">
        <f t="shared" si="12"/>
        <v/>
      </c>
      <c r="EG762" s="234" t="str">
        <f t="shared" si="13"/>
        <v/>
      </c>
      <c r="EH762" s="234"/>
      <c r="EI762" s="234"/>
      <c r="EJ762" s="234"/>
      <c r="EK762" s="234"/>
      <c r="EL762" s="234"/>
      <c r="EM762" s="234"/>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3" t="str">
        <f t="shared" si="14"/>
        <v/>
      </c>
      <c r="N763" s="49"/>
      <c r="O763" s="49"/>
      <c r="P763" s="49"/>
      <c r="Q763" s="49"/>
      <c r="R763" s="49"/>
      <c r="S763" s="222" t="str">
        <f>IFERROR(VLOOKUP(AF763, 'YOYO IR Scores'!A:C, 3, FALSE), "")
</f>
        <v/>
      </c>
      <c r="T763" s="49"/>
      <c r="U763" s="49"/>
      <c r="V763" s="49"/>
      <c r="W763" s="49"/>
      <c r="X763" s="224" t="str">
        <f t="shared" si="4"/>
        <v/>
      </c>
      <c r="Y763" s="225" t="str">
        <f t="shared" si="5"/>
        <v/>
      </c>
      <c r="Z763" s="225" t="str">
        <f t="shared" si="6"/>
        <v/>
      </c>
      <c r="AA763" s="224" t="str">
        <f t="shared" si="7"/>
        <v/>
      </c>
      <c r="AB763" s="223"/>
      <c r="AC763" s="223"/>
      <c r="AD763" s="223"/>
      <c r="AE763" s="223" t="str">
        <f>IFERROR(VLOOKUP(AF763, 'YOYO IR Scores'!A:C, 2, FALSE), "")</f>
        <v/>
      </c>
      <c r="AF763" s="223"/>
      <c r="AG763" s="223"/>
      <c r="AH763" s="223"/>
      <c r="AI763" s="223"/>
      <c r="AJ763" s="223"/>
      <c r="AK763" s="223"/>
      <c r="AL763" s="223"/>
      <c r="AM763" s="223"/>
      <c r="AN763" s="223"/>
      <c r="AO763" s="223"/>
      <c r="AP763" s="223"/>
      <c r="AQ763" s="223"/>
      <c r="AR763" s="223"/>
      <c r="AS763" s="223"/>
      <c r="AT763" s="223"/>
      <c r="AU763" s="223"/>
      <c r="AV763" s="223"/>
      <c r="AW763" s="223"/>
      <c r="AX763" s="223"/>
      <c r="AY763" s="223"/>
      <c r="AZ763" s="223"/>
      <c r="BA763" s="223"/>
      <c r="BB763" s="223"/>
      <c r="BC763" s="223"/>
      <c r="BD763" s="223"/>
      <c r="BE763" s="223"/>
      <c r="BF763" s="223"/>
      <c r="BG763" s="223"/>
      <c r="BH763" s="223"/>
      <c r="BI763" s="223"/>
      <c r="BJ763" s="223"/>
      <c r="BK763" s="223" t="str">
        <f t="array" ref="BK763">IF(J763="","",
IF(INDEX(Settings!$H:$H,MATCH(BY$1,Settings!$G:$G,0))=TRUE,
100-100*(J763-MIN(J:J))/(MAX(J:J)-MIN(J:J)),
100*(J763-MIN(J:J))/(MAX(J:J)-MIN(J:J))))</f>
        <v/>
      </c>
      <c r="BL763" s="223" t="str">
        <f t="array" ref="BL763">IF(J763="","",
IF(INDEX(Settings!$H:$H,MATCH(BY$1,Settings!$G:$G,0))=TRUE,
100-100*(J763-MINIFS(J:J,$E:$E,$E763))/(MAXIFS(J:J,$E:$E,$E763)-MINIFS(J:J,$E:$E,$E763)),
100*(J763-MINIFS(J:J,$E:$E,$E763))/(MAXIFS(J:J,$E:$E,$E763)-MINIFS(J:J,$E:$E,$E763))))</f>
        <v/>
      </c>
      <c r="BM763" s="223"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4" t="str">
        <f t="array" ref="BQ763">IF(J763="","",
IF(INDEX(Settings!$H:$H,MATCH(BY$1,Settings!$G:$G,0))=TRUE,
-1*(J763-AVERAGE(J:J))/STDEV(J:J),
(J763-AVERAGE(J:J))/STDEV(J:J)))</f>
        <v/>
      </c>
      <c r="BR763" s="224" t="str">
        <f>IFERROR(__xludf.DUMMYFUNCTION("IF(J763="""","""",
IF(INDEX(Settings!$H:$H,MATCH(BY$1,Settings!$G:$G,0))=TRUE,
-1*(J763-AVERAGEIFS(J:J,$E:$E,$E763))/STDEV(FILTER(J:J,$E:$E=$E763)),
(J763-AVERAGEIFS(J:J,$E:$E,$E763))/STDEV(FILTER(J:J,$E:$E=$E763))))"),"")</f>
        <v/>
      </c>
      <c r="BS763" s="224"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3" t="str">
        <f t="array" ref="BY763">IF(J763="","",
IF(INDEX(Settings!$H:$H,MATCH(BY$1,Settings!$G:$G,0))=TRUE,
100-100*(J763-MINIFS(J:J,$E:$E,$E763))/(MAXIFS(J:J,$E:$E,$E763)-MINIFS(J:J,$E:$E,$E763)),
100*(J763-MINIFS(J:J,$E:$E,$E763))/(MAXIFS(J:J,$E:$E,$E763)-MINIFS(J:J,$E:$E,$E763))))</f>
        <v/>
      </c>
      <c r="BZ763" s="223" t="str">
        <f t="array" ref="BZ763">IF(K763="","",
IF(INDEX(Settings!$H:$H,MATCH(BZ$1,Settings!$G:$G,0))=TRUE,
100-100*(K763-MINIFS(K:K,$E:$E,$E763))/(MAXIFS(K:K,$E:$E,$E763)-MINIFS(K:K,$E:$E,$E763)),
100*(K763-MINIFS(K:K,$E:$E,$E763))/(MAXIFS(K:K,$E:$E,$E763)-MINIFS(K:K,$E:$E,$E763))))</f>
        <v/>
      </c>
      <c r="CA763" s="223" t="str">
        <f t="array" ref="CA763">IF(L763="","",
IF(INDEX(Settings!$H:$H,MATCH(CA$1,Settings!$G:$G,0))=TRUE,
100-100*(L763-MINIFS(L:L,$E:$E,$E763))/(MAXIFS(L:L,$E:$E,$E763)-MINIFS(L:L,$E:$E,$E763)),
100*(L763-MINIFS(L:L,$E:$E,$E763))/(MAXIFS(L:L,$E:$E,$E763)-MINIFS(L:L,$E:$E,$E763))))</f>
        <v/>
      </c>
      <c r="CB763" s="223" t="str">
        <f t="array" ref="CB763">IF(M763="","",
IF(INDEX(Settings!$H:$H,MATCH(CB$1,Settings!$G:$G,0))=TRUE,
100-100*(M763-MINIFS(M:M,$E:$E,$E763))/(MAXIFS(M:M,$E:$E,$E763)-MINIFS(M:M,$E:$E,$E763)),
100*(M763-MINIFS(M:M,$E:$E,$E763))/(MAXIFS(M:M,$E:$E,$E763)-MINIFS(M:M,$E:$E,$E763))))</f>
        <v/>
      </c>
      <c r="CC763" s="223" t="str">
        <f t="array" ref="CC763">IF(N763="","",
IF(INDEX(Settings!$H:$H,MATCH(CC$1,Settings!$G:$G,0))=TRUE,
100-100*(N763-MINIFS(N:N,$E:$E,$E763))/(MAXIFS(N:N,$E:$E,$E763)-MINIFS(N:N,$E:$E,$E763)),
100*(N763-MINIFS(N:N,$E:$E,$E763))/(MAXIFS(N:N,$E:$E,$E763)-MINIFS(N:N,$E:$E,$E763))))</f>
        <v/>
      </c>
      <c r="CD763" s="223" t="str">
        <f t="array" ref="CD763">IF(O763="","",
IF(INDEX(Settings!$H:$H,MATCH(CD$1,Settings!$G:$G,0))=TRUE,
100-100*(O763-MINIFS(O:O,$E:$E,$E763))/(MAXIFS(O:O,$E:$E,$E763)-MINIFS(O:O,$E:$E,$E763)),
100*(O763-MINIFS(O:O,$E:$E,$E763))/(MAXIFS(O:O,$E:$E,$E763)-MINIFS(O:O,$E:$E,$E763))))</f>
        <v/>
      </c>
      <c r="CE763" s="223" t="str">
        <f t="array" ref="CE763">IF(P763="","",
IF(INDEX(Settings!$H:$H,MATCH(CE$1,Settings!$G:$G,0))=TRUE,
100-100*(P763-MINIFS(P:P,$E:$E,$E763))/(MAXIFS(P:P,$E:$E,$E763)-MINIFS(P:P,$E:$E,$E763)),
100*(P763-MINIFS(P:P,$E:$E,$E763))/(MAXIFS(P:P,$E:$E,$E763)-MINIFS(P:P,$E:$E,$E763))))</f>
        <v/>
      </c>
      <c r="CF763" s="223" t="str">
        <f t="array" ref="CF763">IF(Q763="","",
IF(INDEX(Settings!$H:$H,MATCH(CF$1,Settings!$G:$G,0))=TRUE,
100-100*(Q763-MINIFS(Q:Q,$E:$E,$E763))/(MAXIFS(Q:Q,$E:$E,$E763)-MINIFS(Q:Q,$E:$E,$E763)),
100*(Q763-MINIFS(Q:Q,$E:$E,$E763))/(MAXIFS(Q:Q,$E:$E,$E763)-MINIFS(Q:Q,$E:$E,$E763))))</f>
        <v/>
      </c>
      <c r="CG763" s="223" t="str">
        <f t="array" ref="CG763">IF(R763="","",
IF(INDEX(Settings!$H:$H,MATCH(CG$1,Settings!$G:$G,0))=TRUE,
100-100*(R763-MINIFS(R:R,$E:$E,$E763))/(MAXIFS(R:R,$E:$E,$E763)-MINIFS(R:R,$E:$E,$E763)),
100*(R763-MINIFS(R:R,$E:$E,$E763))/(MAXIFS(R:R,$E:$E,$E763)-MINIFS(R:R,$E:$E,$E763))))</f>
        <v/>
      </c>
      <c r="CH763" s="223" t="str">
        <f t="array" ref="CH763">IF(S763="","",
IF(INDEX(Settings!$H:$H,MATCH(CH$1,Settings!$G:$G,0))=TRUE,
100-100*(S763-MINIFS(S:S,$E:$E,$E763))/(MAXIFS(S:S,$E:$E,$E763)-MINIFS(S:S,$E:$E,$E763)),
100*(S763-MINIFS(S:S,$E:$E,$E763))/(MAXIFS(S:S,$E:$E,$E763)-MINIFS(S:S,$E:$E,$E763))))</f>
        <v/>
      </c>
      <c r="CI763" s="223" t="str">
        <f t="array" ref="CI763">IF(T763="","",
IF(INDEX(Settings!$H:$H,MATCH(CI$1,Settings!$G:$G,0))=TRUE,
100-100*(T763-MINIFS(T:T,$E:$E,$E763))/(MAXIFS(T:T,$E:$E,$E763)-MINIFS(T:T,$E:$E,$E763)),
100*(T763-MINIFS(T:T,$E:$E,$E763))/(MAXIFS(T:T,$E:$E,$E763)-MINIFS(T:T,$E:$E,$E763))))</f>
        <v/>
      </c>
      <c r="CJ763" s="223" t="str">
        <f t="array" ref="CJ763">IF(U763="","",
IF(INDEX(Settings!$H:$H,MATCH(CJ$1,Settings!$G:$G,0))=TRUE,
100-100*(U763-MINIFS(U:U,$E:$E,$E763))/(MAXIFS(U:U,$E:$E,$E763)-MINIFS(U:U,$E:$E,$E763)),
100*(U763-MINIFS(U:U,$E:$E,$E763))/(MAXIFS(U:U,$E:$E,$E763)-MINIFS(U:U,$E:$E,$E763))))</f>
        <v/>
      </c>
      <c r="CK763" s="223" t="str">
        <f t="array" ref="CK763">IF(V763="","",
IF(INDEX(Settings!$H:$H,MATCH(CK$1,Settings!$G:$G,0))=TRUE,
100-100*(V763-MINIFS(V:V,$E:$E,$E763))/(MAXIFS(V:V,$E:$E,$E763)-MINIFS(V:V,$E:$E,$E763)),
100*(V763-MINIFS(V:V,$E:$E,$E763))/(MAXIFS(V:V,$E:$E,$E763)-MINIFS(V:V,$E:$E,$E763))))</f>
        <v/>
      </c>
      <c r="CL763" s="223" t="str">
        <f t="array" ref="CL763">IF(W763="","",
IF(INDEX(Settings!$H:$H,MATCH(CL$1,Settings!$G:$G,0))=TRUE,
100-100*(W763-MINIFS(W:W,$E:$E,$E763))/(MAXIFS(W:W,$E:$E,$E763)-MINIFS(W:W,$E:$E,$E763)),
100*(W763-MINIFS(W:W,$E:$E,$E763))/(MAXIFS(W:W,$E:$E,$E763)-MINIFS(W:W,$E:$E,$E763))))</f>
        <v/>
      </c>
      <c r="CM763" s="223" t="str">
        <f t="array" ref="CM763">IF(X763="","",
IF(INDEX(Settings!$H:$H,MATCH(CM$1,Settings!$G:$G,0))=TRUE,
100-100*(X763-MINIFS(X:X,$E:$E,$E763))/(MAXIFS(X:X,$E:$E,$E763)-MINIFS(X:X,$E:$E,$E763)),
100*(X763-MINIFS(X:X,$E:$E,$E763))/(MAXIFS(X:X,$E:$E,$E763)-MINIFS(X:X,$E:$E,$E763))))</f>
        <v/>
      </c>
      <c r="CN763" s="223" t="str">
        <f t="array" ref="CN763">IF(Y763="","",
IF(INDEX(Settings!$H:$H,MATCH(CN$1,Settings!$G:$G,0))=TRUE,
100-100*(Y763-MINIFS(Y:Y,$E:$E,$E763))/(MAXIFS(Y:Y,$E:$E,$E763)-MINIFS(Y:Y,$E:$E,$E763)),
100*(Y763-MINIFS(Y:Y,$E:$E,$E763))/(MAXIFS(Y:Y,$E:$E,$E763)-MINIFS(Y:Y,$E:$E,$E763))))</f>
        <v/>
      </c>
      <c r="CO763" s="223" t="str">
        <f t="array" ref="CO763">IF(Z763="","",
IF(INDEX(Settings!$H:$H,MATCH(CO$1,Settings!$G:$G,0))=TRUE,
100-100*(Z763-MINIFS(Z:Z,$E:$E,$E763))/(MAXIFS(Z:Z,$E:$E,$E763)-MINIFS(Z:Z,$E:$E,$E763)),
100*(Z763-MINIFS(Z:Z,$E:$E,$E763))/(MAXIFS(Z:Z,$E:$E,$E763)-MINIFS(Z:Z,$E:$E,$E763))))</f>
        <v/>
      </c>
      <c r="CP763" s="223" t="str">
        <f t="array" ref="CP763">IF(AA763="","",
IF(INDEX(Settings!$H:$H,MATCH(CP$1,Settings!$G:$G,0))=TRUE,
100-100*(AA763-MINIFS(AA:AA,$E:$E,$E763))/(MAXIFS(AA:AA,$E:$E,$E763)-MINIFS(AA:AA,$E:$E,$E763)),
100*(AA763-MINIFS(AA:AA,$E:$E,$E763))/(MAXIFS(AA:AA,$E:$E,$E763)-MINIFS(AA:AA,$E:$E,$E763))))</f>
        <v/>
      </c>
      <c r="CQ763" s="223" t="str">
        <f t="array" ref="CQ763">IF(AB763="","",
IF(INDEX(Settings!$H:$H,MATCH(CQ$1,Settings!$G:$G,0))=TRUE,
100-100*(AB763-MINIFS(AB:AB,$E:$E,$E763))/(MAXIFS(AB:AB,$E:$E,$E763)-MINIFS(AB:AB,$E:$E,$E763)),
100*(AB763-MINIFS(AB:AB,$E:$E,$E763))/(MAXIFS(AB:AB,$E:$E,$E763)-MINIFS(AB:AB,$E:$E,$E763))))</f>
        <v/>
      </c>
      <c r="CR763" s="223" t="str">
        <f t="array" ref="CR763">IF(AC763="","",
IF(INDEX(Settings!$H:$H,MATCH(CR$1,Settings!$G:$G,0))=TRUE,
100-100*(AC763-MINIFS(AC:AC,$E:$E,$E763))/(MAXIFS(AC:AC,$E:$E,$E763)-MINIFS(AC:AC,$E:$E,$E763)),
100*(AC763-MINIFS(AC:AC,$E:$E,$E763))/(MAXIFS(AC:AC,$E:$E,$E763)-MINIFS(AC:AC,$E:$E,$E763))))</f>
        <v/>
      </c>
      <c r="CS763" s="223" t="str">
        <f t="array" ref="CS763">IF(AD763="","",
IF(INDEX(Settings!$H:$H,MATCH(CS$1,Settings!$G:$G,0))=TRUE,
100-100*(AD763-MINIFS(AD:AD,$E:$E,$E763))/(MAXIFS(AD:AD,$E:$E,$E763)-MINIFS(AD:AD,$E:$E,$E763)),
100*(AD763-MINIFS(AD:AD,$E:$E,$E763))/(MAXIFS(AD:AD,$E:$E,$E763)-MINIFS(AD:AD,$E:$E,$E763))))</f>
        <v/>
      </c>
      <c r="CT763" s="223" t="str">
        <f t="array" ref="CT763">IF(AE763="","",
IF(INDEX(Settings!$H:$H,MATCH(CT$1,Settings!$G:$G,0))=TRUE,
100-100*(AE763-MINIFS(AE:AE,$E:$E,$E763))/(MAXIFS(AE:AE,$E:$E,$E763)-MINIFS(AE:AE,$E:$E,$E763)),
100*(AE763-MINIFS(AE:AE,$E:$E,$E763))/(MAXIFS(AE:AE,$E:$E,$E763)-MINIFS(AE:AE,$E:$E,$E763))))</f>
        <v/>
      </c>
      <c r="CU763" s="223" t="str">
        <f t="array" ref="CU763">IF(AF763="","",
IF(INDEX(Settings!$H:$H,MATCH(CU$1,Settings!$G:$G,0))=TRUE,
100-100*(AF763-MINIFS(AF:AF,$E:$E,$E763))/(MAXIFS(AF:AF,$E:$E,$E763)-MINIFS(AF:AF,$E:$E,$E763)),
100*(AF763-MINIFS(AF:AF,$E:$E,$E763))/(MAXIFS(AF:AF,$E:$E,$E763)-MINIFS(AF:AF,$E:$E,$E763))))</f>
        <v/>
      </c>
      <c r="CV763" s="223" t="str">
        <f t="array" ref="CV763">IF(AG763="","",
IF(INDEX(Settings!$H:$H,MATCH(CV$1,Settings!$G:$G,0))=TRUE,
100-100*(AG763-MINIFS(AG:AG,$E:$E,$E763))/(MAXIFS(AG:AG,$E:$E,$E763)-MINIFS(AG:AG,$E:$E,$E763)),
100*(AG763-MINIFS(AG:AG,$E:$E,$E763))/(MAXIFS(AG:AG,$E:$E,$E763)-MINIFS(AG:AG,$E:$E,$E763))))</f>
        <v/>
      </c>
      <c r="CW763" s="223" t="str">
        <f t="array" ref="CW763">IF(AH763="","",
IF(INDEX(Settings!$H:$H,MATCH(CW$1,Settings!$G:$G,0))=TRUE,
100-100*(AH763-MINIFS(AH:AH,$E:$E,$E763))/(MAXIFS(AH:AH,$E:$E,$E763)-MINIFS(AH:AH,$E:$E,$E763)),
100*(AH763-MINIFS(AH:AH,$E:$E,$E763))/(MAXIFS(AH:AH,$E:$E,$E763)-MINIFS(AH:AH,$E:$E,$E763))))</f>
        <v/>
      </c>
      <c r="CX763" s="223" t="str">
        <f t="array" ref="CX763">IF(AI763="","",
IF(INDEX(Settings!$H:$H,MATCH(CX$1,Settings!$G:$G,0))=TRUE,
100-100*(AI763-MINIFS(AI:AI,$E:$E,$E763))/(MAXIFS(AI:AI,$E:$E,$E763)-MINIFS(AI:AI,$E:$E,$E763)),
100*(AI763-MINIFS(AI:AI,$E:$E,$E763))/(MAXIFS(AI:AI,$E:$E,$E763)-MINIFS(AI:AI,$E:$E,$E763))))</f>
        <v/>
      </c>
      <c r="CY763" s="223" t="str">
        <f t="array" ref="CY763">IF(AJ763="","",
IF(INDEX(Settings!$H:$H,MATCH(CY$1,Settings!$G:$G,0))=TRUE,
100-100*(AJ763-MINIFS(AJ:AJ,$E:$E,$E763))/(MAXIFS(AJ:AJ,$E:$E,$E763)-MINIFS(AJ:AJ,$E:$E,$E763)),
100*(AJ763-MINIFS(AJ:AJ,$E:$E,$E763))/(MAXIFS(AJ:AJ,$E:$E,$E763)-MINIFS(AJ:AJ,$E:$E,$E763))))</f>
        <v/>
      </c>
      <c r="CZ763" s="223" t="str">
        <f t="array" ref="CZ763">IF(AK763="","",
IF(INDEX(Settings!$H:$H,MATCH(CZ$1,Settings!$G:$G,0))=TRUE,
100-100*(AK763-MINIFS(AK:AK,$E:$E,$E763))/(MAXIFS(AK:AK,$E:$E,$E763)-MINIFS(AK:AK,$E:$E,$E763)),
100*(AK763-MINIFS(AK:AK,$E:$E,$E763))/(MAXIFS(AK:AK,$E:$E,$E763)-MINIFS(AK:AK,$E:$E,$E763))))</f>
        <v/>
      </c>
      <c r="DA763" s="223" t="str">
        <f t="array" ref="DA763">IF(AL763="","",
IF(INDEX(Settings!$H:$H,MATCH(DA$1,Settings!$G:$G,0))=TRUE,
100-100*(AL763-MINIFS(AL:AL,$E:$E,$E763))/(MAXIFS(AL:AL,$E:$E,$E763)-MINIFS(AL:AL,$E:$E,$E763)),
100*(AL763-MINIFS(AL:AL,$E:$E,$E763))/(MAXIFS(AL:AL,$E:$E,$E763)-MINIFS(AL:AL,$E:$E,$E763))))</f>
        <v/>
      </c>
      <c r="DB763" s="223" t="str">
        <f t="array" ref="DB763">IF(AM763="","",
IF(INDEX(Settings!$H:$H,MATCH(DB$1,Settings!$G:$G,0))=TRUE,
100-100*(AM763-MINIFS(AM:AM,$E:$E,$E763))/(MAXIFS(AM:AM,$E:$E,$E763)-MINIFS(AM:AM,$E:$E,$E763)),
100*(AM763-MINIFS(AM:AM,$E:$E,$E763))/(MAXIFS(AM:AM,$E:$E,$E763)-MINIFS(AM:AM,$E:$E,$E763))))</f>
        <v/>
      </c>
      <c r="DC763" s="223" t="str">
        <f t="array" ref="DC763">IF(AN763="","",
IF(INDEX(Settings!$H:$H,MATCH(DC$1,Settings!$G:$G,0))=TRUE,
100-100*(AN763-MINIFS(AN:AN,$E:$E,$E763))/(MAXIFS(AN:AN,$E:$E,$E763)-MINIFS(AN:AN,$E:$E,$E763)),
100*(AN763-MINIFS(AN:AN,$E:$E,$E763))/(MAXIFS(AN:AN,$E:$E,$E763)-MINIFS(AN:AN,$E:$E,$E763))))</f>
        <v/>
      </c>
      <c r="DD763" s="223" t="str">
        <f t="array" ref="DD763">IF(AO763="","",
IF(INDEX(Settings!$H:$H,MATCH(DD$1,Settings!$G:$G,0))=TRUE,
100-100*(AO763-MINIFS(AO:AO,$E:$E,$E763))/(MAXIFS(AO:AO,$E:$E,$E763)-MINIFS(AO:AO,$E:$E,$E763)),
100*(AO763-MINIFS(AO:AO,$E:$E,$E763))/(MAXIFS(AO:AO,$E:$E,$E763)-MINIFS(AO:AO,$E:$E,$E763))))</f>
        <v/>
      </c>
      <c r="DE763" s="223" t="str">
        <f t="array" ref="DE763">IF(AP763="","",
IF(INDEX(Settings!$H:$H,MATCH(DE$1,Settings!$G:$G,0))=TRUE,
100-100*(AP763-MINIFS(AP:AP,$E:$E,$E763))/(MAXIFS(AP:AP,$E:$E,$E763)-MINIFS(AP:AP,$E:$E,$E763)),
100*(AP763-MINIFS(AP:AP,$E:$E,$E763))/(MAXIFS(AP:AP,$E:$E,$E763)-MINIFS(AP:AP,$E:$E,$E763))))</f>
        <v/>
      </c>
      <c r="DF763" s="223" t="str">
        <f t="array" ref="DF763">IF(AQ763="","",
IF(INDEX(Settings!$H:$H,MATCH(DF$1,Settings!$G:$G,0))=TRUE,
100-100*(AQ763-MINIFS(AQ:AQ,$E:$E,$E763))/(MAXIFS(AQ:AQ,$E:$E,$E763)-MINIFS(AQ:AQ,$E:$E,$E763)),
100*(AQ763-MINIFS(AQ:AQ,$E:$E,$E763))/(MAXIFS(AQ:AQ,$E:$E,$E763)-MINIFS(AQ:AQ,$E:$E,$E763))))</f>
        <v/>
      </c>
      <c r="DG763" s="223" t="str">
        <f t="array" ref="DG763">IF(AR763="","",
IF(INDEX(Settings!$H:$H,MATCH(DG$1,Settings!$G:$G,0))=TRUE,
100-100*(AR763-MINIFS(AR:AR,$E:$E,$E763))/(MAXIFS(AR:AR,$E:$E,$E763)-MINIFS(AR:AR,$E:$E,$E763)),
100*(AR763-MINIFS(AR:AR,$E:$E,$E763))/(MAXIFS(AR:AR,$E:$E,$E763)-MINIFS(AR:AR,$E:$E,$E763))))</f>
        <v/>
      </c>
      <c r="DH763" s="223" t="str">
        <f t="array" ref="DH763">IF(AS763="","",
IF(INDEX(Settings!$H:$H,MATCH(DH$1,Settings!$G:$G,0))=TRUE,
100-100*(AS763-MINIFS(AS:AS,$E:$E,$E763))/(MAXIFS(AS:AS,$E:$E,$E763)-MINIFS(AS:AS,$E:$E,$E763)),
100*(AS763-MINIFS(AS:AS,$E:$E,$E763))/(MAXIFS(AS:AS,$E:$E,$E763)-MINIFS(AS:AS,$E:$E,$E763))))</f>
        <v/>
      </c>
      <c r="DI763" s="223" t="str">
        <f t="array" ref="DI763">IF(AT763="","",
IF(INDEX(Settings!$H:$H,MATCH(DI$1,Settings!$G:$G,0))=TRUE,
100-100*(AT763-MINIFS(AT:AT,$E:$E,$E763))/(MAXIFS(AT:AT,$E:$E,$E763)-MINIFS(AT:AT,$E:$E,$E763)),
100*(AT763-MINIFS(AT:AT,$E:$E,$E763))/(MAXIFS(AT:AT,$E:$E,$E763)-MINIFS(AT:AT,$E:$E,$E763))))</f>
        <v/>
      </c>
      <c r="DJ763" s="223" t="str">
        <f t="array" ref="DJ763">IF(AU763="","",
IF(INDEX(Settings!$H:$H,MATCH(DJ$1,Settings!$G:$G,0))=TRUE,
100-100*(AU763-MINIFS(AU:AU,$E:$E,$E763))/(MAXIFS(AU:AU,$E:$E,$E763)-MINIFS(AU:AU,$E:$E,$E763)),
100*(AU763-MINIFS(AU:AU,$E:$E,$E763))/(MAXIFS(AU:AU,$E:$E,$E763)-MINIFS(AU:AU,$E:$E,$E763))))</f>
        <v/>
      </c>
      <c r="DK763" s="223" t="str">
        <f t="array" ref="DK763">IF(AV763="","",
IF(INDEX(Settings!$H:$H,MATCH(DK$1,Settings!$G:$G,0))=TRUE,
100-100*(AV763-MINIFS(AV:AV,$E:$E,$E763))/(MAXIFS(AV:AV,$E:$E,$E763)-MINIFS(AV:AV,$E:$E,$E763)),
100*(AV763-MINIFS(AV:AV,$E:$E,$E763))/(MAXIFS(AV:AV,$E:$E,$E763)-MINIFS(AV:AV,$E:$E,$E763))))</f>
        <v/>
      </c>
      <c r="DL763" s="223" t="str">
        <f t="array" ref="DL763">IF(AW763="","",
IF(INDEX(Settings!$H:$H,MATCH(DL$1,Settings!$G:$G,0))=TRUE,
100-100*(AW763-MINIFS(AW:AW,$E:$E,$E763))/(MAXIFS(AW:AW,$E:$E,$E763)-MINIFS(AW:AW,$E:$E,$E763)),
100*(AW763-MINIFS(AW:AW,$E:$E,$E763))/(MAXIFS(AW:AW,$E:$E,$E763)-MINIFS(AW:AW,$E:$E,$E763))))</f>
        <v/>
      </c>
      <c r="DM763" s="223" t="str">
        <f t="array" ref="DM763">IF(AX763="","",
IF(INDEX(Settings!$H:$H,MATCH(DM$1,Settings!$G:$G,0))=TRUE,
100-100*(AX763-MINIFS(AX:AX,$E:$E,$E763))/(MAXIFS(AX:AX,$E:$E,$E763)-MINIFS(AX:AX,$E:$E,$E763)),
100*(AX763-MINIFS(AX:AX,$E:$E,$E763))/(MAXIFS(AX:AX,$E:$E,$E763)-MINIFS(AX:AX,$E:$E,$E763))))</f>
        <v/>
      </c>
      <c r="DN763" s="223" t="str">
        <f t="array" ref="DN763">IF(AY763="","",
IF(INDEX(Settings!$H:$H,MATCH(DN$1,Settings!$G:$G,0))=TRUE,
100-100*(AY763-MINIFS(AY:AY,$E:$E,$E763))/(MAXIFS(AY:AY,$E:$E,$E763)-MINIFS(AY:AY,$E:$E,$E763)),
100*(AY763-MINIFS(AY:AY,$E:$E,$E763))/(MAXIFS(AY:AY,$E:$E,$E763)-MINIFS(AY:AY,$E:$E,$E763))))</f>
        <v/>
      </c>
      <c r="DO763" s="223" t="str">
        <f t="array" ref="DO763">IF(AZ763="","",
IF(INDEX(Settings!$H:$H,MATCH(DO$1,Settings!$G:$G,0))=TRUE,
100-100*(AZ763-MINIFS(AZ:AZ,$E:$E,$E763))/(MAXIFS(AZ:AZ,$E:$E,$E763)-MINIFS(AZ:AZ,$E:$E,$E763)),
100*(AZ763-MINIFS(AZ:AZ,$E:$E,$E763))/(MAXIFS(AZ:AZ,$E:$E,$E763)-MINIFS(AZ:AZ,$E:$E,$E763))))</f>
        <v/>
      </c>
      <c r="DP763" s="223" t="str">
        <f t="array" ref="DP763">IF(BA763="","",
IF(INDEX(Settings!$H:$H,MATCH(DP$1,Settings!$G:$G,0))=TRUE,
100-100*(BA763-MINIFS(BA:BA,$E:$E,$E763))/(MAXIFS(BA:BA,$E:$E,$E763)-MINIFS(BA:BA,$E:$E,$E763)),
100*(BA763-MINIFS(BA:BA,$E:$E,$E763))/(MAXIFS(BA:BA,$E:$E,$E763)-MINIFS(BA:BA,$E:$E,$E763))))</f>
        <v/>
      </c>
      <c r="DQ763" s="223" t="str">
        <f t="array" ref="DQ763">IF(BB763="","",
IF(INDEX(Settings!$H:$H,MATCH(DQ$1,Settings!$G:$G,0))=TRUE,
100-100*(BB763-MINIFS(BB:BB,$E:$E,$E763))/(MAXIFS(BB:BB,$E:$E,$E763)-MINIFS(BB:BB,$E:$E,$E763)),
100*(BB763-MINIFS(BB:BB,$E:$E,$E763))/(MAXIFS(BB:BB,$E:$E,$E763)-MINIFS(BB:BB,$E:$E,$E763))))</f>
        <v/>
      </c>
      <c r="DR763" s="223" t="str">
        <f t="array" ref="DR763">IF(BC763="","",
IF(INDEX(Settings!$H:$H,MATCH(DR$1,Settings!$G:$G,0))=TRUE,
100-100*(BC763-MINIFS(BC:BC,$E:$E,$E763))/(MAXIFS(BC:BC,$E:$E,$E763)-MINIFS(BC:BC,$E:$E,$E763)),
100*(BC763-MINIFS(BC:BC,$E:$E,$E763))/(MAXIFS(BC:BC,$E:$E,$E763)-MINIFS(BC:BC,$E:$E,$E763))))</f>
        <v/>
      </c>
      <c r="DS763" s="223" t="str">
        <f t="array" ref="DS763">IF(BD763="","",
IF(INDEX(Settings!$H:$H,MATCH(DS$1,Settings!$G:$G,0))=TRUE,
100-100*(BD763-MINIFS(BD:BD,$E:$E,$E763))/(MAXIFS(BD:BD,$E:$E,$E763)-MINIFS(BD:BD,$E:$E,$E763)),
100*(BD763-MINIFS(BD:BD,$E:$E,$E763))/(MAXIFS(BD:BD,$E:$E,$E763)-MINIFS(BD:BD,$E:$E,$E763))))</f>
        <v/>
      </c>
      <c r="DT763" s="223" t="str">
        <f t="array" ref="DT763">IF(BE763="","",
IF(INDEX(Settings!$H:$H,MATCH(DT$1,Settings!$G:$G,0))=TRUE,
100-100*(BE763-MINIFS(BE:BE,$E:$E,$E763))/(MAXIFS(BE:BE,$E:$E,$E763)-MINIFS(BE:BE,$E:$E,$E763)),
100*(BE763-MINIFS(BE:BE,$E:$E,$E763))/(MAXIFS(BE:BE,$E:$E,$E763)-MINIFS(BE:BE,$E:$E,$E763))))</f>
        <v/>
      </c>
      <c r="DU763" s="223" t="str">
        <f t="array" ref="DU763">IF(BF763="","",
IF(INDEX(Settings!$H:$H,MATCH(DU$1,Settings!$G:$G,0))=TRUE,
100-100*(BF763-MINIFS(BF:BF,$E:$E,$E763))/(MAXIFS(BF:BF,$E:$E,$E763)-MINIFS(BF:BF,$E:$E,$E763)),
100*(BF763-MINIFS(BF:BF,$E:$E,$E763))/(MAXIFS(BF:BF,$E:$E,$E763)-MINIFS(BF:BF,$E:$E,$E763))))</f>
        <v/>
      </c>
      <c r="DV763" s="223" t="str">
        <f t="array" ref="DV763">IF(BG763="","",
IF(INDEX(Settings!$H:$H,MATCH(DV$1,Settings!$G:$G,0))=TRUE,
100-100*(BG763-MINIFS(BG:BG,$E:$E,$E763))/(MAXIFS(BG:BG,$E:$E,$E763)-MINIFS(BG:BG,$E:$E,$E763)),
100*(BG763-MINIFS(BG:BG,$E:$E,$E763))/(MAXIFS(BG:BG,$E:$E,$E763)-MINIFS(BG:BG,$E:$E,$E763))))</f>
        <v/>
      </c>
      <c r="DW763" s="223" t="str">
        <f t="array" ref="DW763">IF(BH763="","",
IF(INDEX(Settings!$H:$H,MATCH(DW$1,Settings!$G:$G,0))=TRUE,
100-100*(BH763-MINIFS(BH:BH,$E:$E,$E763))/(MAXIFS(BH:BH,$E:$E,$E763)-MINIFS(BH:BH,$E:$E,$E763)),
100*(BH763-MINIFS(BH:BH,$E:$E,$E763))/(MAXIFS(BH:BH,$E:$E,$E763)-MINIFS(BH:BH,$E:$E,$E763))))</f>
        <v/>
      </c>
      <c r="DX763" s="223" t="str">
        <f t="array" ref="DX763">IF(BI763="","",
IF(INDEX(Settings!$H:$H,MATCH(DX$1,Settings!$G:$G,0))=TRUE,
100-100*(BI763-MINIFS(BI:BI,$E:$E,$E763))/(MAXIFS(BI:BI,$E:$E,$E763)-MINIFS(BI:BI,$E:$E,$E763)),
100*(BI763-MINIFS(BI:BI,$E:$E,$E763))/(MAXIFS(BI:BI,$E:$E,$E763)-MINIFS(BI:BI,$E:$E,$E763))))</f>
        <v/>
      </c>
      <c r="DY763" s="223" t="str">
        <f t="array" ref="DY763">IF(BJ763="","",
IF(INDEX(Settings!$H:$H,MATCH(DY$1,Settings!$G:$G,0))=TRUE,
100-100*(BJ763-MINIFS(BJ:BJ,$E:$E,$E763))/(MAXIFS(BJ:BJ,$E:$E,$E763)-MINIFS(BJ:BJ,$E:$E,$E763)),
100*(BJ763-MINIFS(BJ:BJ,$E:$E,$E763))/(MAXIFS(BJ:BJ,$E:$E,$E763)-MINIFS(BJ:BJ,$E:$E,$E763))))</f>
        <v/>
      </c>
      <c r="DZ763" s="225"/>
      <c r="EA763" s="225"/>
      <c r="EB763" s="225" t="str">
        <f t="shared" si="8"/>
        <v/>
      </c>
      <c r="EC763" s="225" t="str">
        <f t="shared" si="9"/>
        <v/>
      </c>
      <c r="ED763" s="225" t="str">
        <f t="shared" si="10"/>
        <v/>
      </c>
      <c r="EE763" s="225" t="str">
        <f t="shared" si="11"/>
        <v/>
      </c>
      <c r="EF763" s="225" t="str">
        <f t="shared" si="12"/>
        <v/>
      </c>
      <c r="EG763" s="225" t="str">
        <f t="shared" si="13"/>
        <v/>
      </c>
      <c r="EH763" s="225"/>
      <c r="EI763" s="225"/>
      <c r="EJ763" s="225"/>
      <c r="EK763" s="225"/>
      <c r="EL763" s="225"/>
      <c r="EM763" s="225"/>
    </row>
    <row r="764">
      <c r="A764" s="231"/>
      <c r="B764" s="231"/>
      <c r="C764" s="231"/>
      <c r="D764" s="231" t="str">
        <f t="array" ref="D764">IFERROR(INDEX(Profiles!$B:$B,MATCH($A764,Profiles!$A:$A,0)),"")</f>
        <v/>
      </c>
      <c r="E764" s="231"/>
      <c r="F764" s="231"/>
      <c r="G764" s="231"/>
      <c r="H764" s="231"/>
      <c r="I764" s="231" t="str">
        <f>IF(A764="","",IF(Settings!$N$3="DATE",F764&amp;": "&amp;TEXT(B764,"M/DD/YY"),F764&amp;": "&amp;H764))</f>
        <v/>
      </c>
      <c r="J764" s="231"/>
      <c r="K764" s="231"/>
      <c r="L764" s="231"/>
      <c r="M764" s="232" t="str">
        <f t="shared" si="14"/>
        <v/>
      </c>
      <c r="N764" s="231"/>
      <c r="O764" s="231"/>
      <c r="P764" s="231"/>
      <c r="Q764" s="231"/>
      <c r="R764" s="231"/>
      <c r="S764" s="230" t="str">
        <f>IFERROR(VLOOKUP(AF764, 'YOYO IR Scores'!A:C, 3, FALSE), "")
</f>
        <v/>
      </c>
      <c r="T764" s="231"/>
      <c r="U764" s="231"/>
      <c r="V764" s="231"/>
      <c r="W764" s="231"/>
      <c r="X764" s="233" t="str">
        <f t="shared" si="4"/>
        <v/>
      </c>
      <c r="Y764" s="234" t="str">
        <f t="shared" si="5"/>
        <v/>
      </c>
      <c r="Z764" s="234" t="str">
        <f t="shared" si="6"/>
        <v/>
      </c>
      <c r="AA764" s="233" t="str">
        <f t="shared" si="7"/>
        <v/>
      </c>
      <c r="AB764" s="232"/>
      <c r="AC764" s="232"/>
      <c r="AD764" s="232"/>
      <c r="AE764" s="232" t="str">
        <f>IFERROR(VLOOKUP(AF764, 'YOYO IR Scores'!A:C, 2, FALSE), "")</f>
        <v/>
      </c>
      <c r="AF764" s="232"/>
      <c r="AG764" s="23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c r="BD764" s="232"/>
      <c r="BE764" s="232"/>
      <c r="BF764" s="232"/>
      <c r="BG764" s="232"/>
      <c r="BH764" s="232"/>
      <c r="BI764" s="232"/>
      <c r="BJ764" s="232"/>
      <c r="BK764" s="232" t="str">
        <f t="array" ref="BK764">IF(J764="","",
IF(INDEX(Settings!$H:$H,MATCH(BY$1,Settings!$G:$G,0))=TRUE,
100-100*(J764-MIN(J:J))/(MAX(J:J)-MIN(J:J)),
100*(J764-MIN(J:J))/(MAX(J:J)-MIN(J:J))))</f>
        <v/>
      </c>
      <c r="BL764" s="232" t="str">
        <f t="array" ref="BL764">IF(J764="","",
IF(INDEX(Settings!$H:$H,MATCH(BY$1,Settings!$G:$G,0))=TRUE,
100-100*(J764-MINIFS(J:J,$E:$E,$E764))/(MAXIFS(J:J,$E:$E,$E764)-MINIFS(J:J,$E:$E,$E764)),
100*(J764-MINIFS(J:J,$E:$E,$E764))/(MAXIFS(J:J,$E:$E,$E764)-MINIFS(J:J,$E:$E,$E764))))</f>
        <v/>
      </c>
      <c r="BM764" s="232" t="str">
        <f t="array" ref="BM764">IF(J764="","",
IF(INDEX(Settings!$H:$H,MATCH(BY$1,Settings!$G:$G,0))=TRUE,
100-100*(J764-MINIFS(J:J,$E:$E,$E764,$I:$I,$I764))/(MAXIFS(J:J,$E:$E,$E764,$I:$I,$I764)-MINIFS(J:J,$E:$E,$E764,$I:$I,$I764)),
100*(J764-MINIFS(J:J,$E:$E,$E764,$I:$I,$I764))/(MAXIFS(J:J,$E:$E,$E764,$I:$I,$I764)-MINIFS(J:J,$E:$E,$E764,$I:$I,$I764))))</f>
        <v/>
      </c>
      <c r="BN764" s="231" t="str">
        <f t="array" ref="BN764">IF(J764="","",
IF(INDEX(Settings!$H:$H,MATCH(BY$1,Settings!$G:$G,0))=TRUE,
100-100*PERCENTRANK(J:J,J764),
100*PERCENTRANK(J:J,J764)))</f>
        <v/>
      </c>
      <c r="BO764" s="231" t="str">
        <f>IFERROR(__xludf.DUMMYFUNCTION("IF(J764="""","""",
IF(INDEX(Settings!$H:$H,MATCH(BY$1,Settings!$G:$G,0))=TRUE,
100-100*PERCENTRANK(FILTER(J:J,$E:$E=$E764),J764),
100*PERCENTRANK(FILTER(J:J,$E:$E=$E764),J764)))"),"")</f>
        <v/>
      </c>
      <c r="BP764" s="231" t="str">
        <f>IFERROR(__xludf.DUMMYFUNCTION("IF(J764="""","""",
IF(INDEX(Settings!$H:$H,MATCH(BY$1,Settings!$G:$G,0))=TRUE,
100-100*PERCENTRANK(FILTER(J:J,$E:$E=$E764,$I:$I=$I764),J764),
100*PERCENTRANK(FILTER(J:J,$E:$E=$E764,$I:$I=$I764),J764)))"),"")</f>
        <v/>
      </c>
      <c r="BQ764" s="233" t="str">
        <f t="array" ref="BQ764">IF(J764="","",
IF(INDEX(Settings!$H:$H,MATCH(BY$1,Settings!$G:$G,0))=TRUE,
-1*(J764-AVERAGE(J:J))/STDEV(J:J),
(J764-AVERAGE(J:J))/STDEV(J:J)))</f>
        <v/>
      </c>
      <c r="BR764" s="233" t="str">
        <f>IFERROR(__xludf.DUMMYFUNCTION("IF(J764="""","""",
IF(INDEX(Settings!$H:$H,MATCH(BY$1,Settings!$G:$G,0))=TRUE,
-1*(J764-AVERAGEIFS(J:J,$E:$E,$E764))/STDEV(FILTER(J:J,$E:$E=$E764)),
(J764-AVERAGEIFS(J:J,$E:$E,$E764))/STDEV(FILTER(J:J,$E:$E=$E764))))"),"")</f>
        <v/>
      </c>
      <c r="BS764" s="233"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1"/>
      <c r="BX764" s="231"/>
      <c r="BY764" s="232" t="str">
        <f t="array" ref="BY764">IF(J764="","",
IF(INDEX(Settings!$H:$H,MATCH(BY$1,Settings!$G:$G,0))=TRUE,
100-100*(J764-MINIFS(J:J,$E:$E,$E764))/(MAXIFS(J:J,$E:$E,$E764)-MINIFS(J:J,$E:$E,$E764)),
100*(J764-MINIFS(J:J,$E:$E,$E764))/(MAXIFS(J:J,$E:$E,$E764)-MINIFS(J:J,$E:$E,$E764))))</f>
        <v/>
      </c>
      <c r="BZ764" s="232" t="str">
        <f t="array" ref="BZ764">IF(K764="","",
IF(INDEX(Settings!$H:$H,MATCH(BZ$1,Settings!$G:$G,0))=TRUE,
100-100*(K764-MINIFS(K:K,$E:$E,$E764))/(MAXIFS(K:K,$E:$E,$E764)-MINIFS(K:K,$E:$E,$E764)),
100*(K764-MINIFS(K:K,$E:$E,$E764))/(MAXIFS(K:K,$E:$E,$E764)-MINIFS(K:K,$E:$E,$E764))))</f>
        <v/>
      </c>
      <c r="CA764" s="232" t="str">
        <f t="array" ref="CA764">IF(L764="","",
IF(INDEX(Settings!$H:$H,MATCH(CA$1,Settings!$G:$G,0))=TRUE,
100-100*(L764-MINIFS(L:L,$E:$E,$E764))/(MAXIFS(L:L,$E:$E,$E764)-MINIFS(L:L,$E:$E,$E764)),
100*(L764-MINIFS(L:L,$E:$E,$E764))/(MAXIFS(L:L,$E:$E,$E764)-MINIFS(L:L,$E:$E,$E764))))</f>
        <v/>
      </c>
      <c r="CB764" s="232" t="str">
        <f t="array" ref="CB764">IF(M764="","",
IF(INDEX(Settings!$H:$H,MATCH(CB$1,Settings!$G:$G,0))=TRUE,
100-100*(M764-MINIFS(M:M,$E:$E,$E764))/(MAXIFS(M:M,$E:$E,$E764)-MINIFS(M:M,$E:$E,$E764)),
100*(M764-MINIFS(M:M,$E:$E,$E764))/(MAXIFS(M:M,$E:$E,$E764)-MINIFS(M:M,$E:$E,$E764))))</f>
        <v/>
      </c>
      <c r="CC764" s="232" t="str">
        <f t="array" ref="CC764">IF(N764="","",
IF(INDEX(Settings!$H:$H,MATCH(CC$1,Settings!$G:$G,0))=TRUE,
100-100*(N764-MINIFS(N:N,$E:$E,$E764))/(MAXIFS(N:N,$E:$E,$E764)-MINIFS(N:N,$E:$E,$E764)),
100*(N764-MINIFS(N:N,$E:$E,$E764))/(MAXIFS(N:N,$E:$E,$E764)-MINIFS(N:N,$E:$E,$E764))))</f>
        <v/>
      </c>
      <c r="CD764" s="232" t="str">
        <f t="array" ref="CD764">IF(O764="","",
IF(INDEX(Settings!$H:$H,MATCH(CD$1,Settings!$G:$G,0))=TRUE,
100-100*(O764-MINIFS(O:O,$E:$E,$E764))/(MAXIFS(O:O,$E:$E,$E764)-MINIFS(O:O,$E:$E,$E764)),
100*(O764-MINIFS(O:O,$E:$E,$E764))/(MAXIFS(O:O,$E:$E,$E764)-MINIFS(O:O,$E:$E,$E764))))</f>
        <v/>
      </c>
      <c r="CE764" s="232" t="str">
        <f t="array" ref="CE764">IF(P764="","",
IF(INDEX(Settings!$H:$H,MATCH(CE$1,Settings!$G:$G,0))=TRUE,
100-100*(P764-MINIFS(P:P,$E:$E,$E764))/(MAXIFS(P:P,$E:$E,$E764)-MINIFS(P:P,$E:$E,$E764)),
100*(P764-MINIFS(P:P,$E:$E,$E764))/(MAXIFS(P:P,$E:$E,$E764)-MINIFS(P:P,$E:$E,$E764))))</f>
        <v/>
      </c>
      <c r="CF764" s="232" t="str">
        <f t="array" ref="CF764">IF(Q764="","",
IF(INDEX(Settings!$H:$H,MATCH(CF$1,Settings!$G:$G,0))=TRUE,
100-100*(Q764-MINIFS(Q:Q,$E:$E,$E764))/(MAXIFS(Q:Q,$E:$E,$E764)-MINIFS(Q:Q,$E:$E,$E764)),
100*(Q764-MINIFS(Q:Q,$E:$E,$E764))/(MAXIFS(Q:Q,$E:$E,$E764)-MINIFS(Q:Q,$E:$E,$E764))))</f>
        <v/>
      </c>
      <c r="CG764" s="232" t="str">
        <f t="array" ref="CG764">IF(R764="","",
IF(INDEX(Settings!$H:$H,MATCH(CG$1,Settings!$G:$G,0))=TRUE,
100-100*(R764-MINIFS(R:R,$E:$E,$E764))/(MAXIFS(R:R,$E:$E,$E764)-MINIFS(R:R,$E:$E,$E764)),
100*(R764-MINIFS(R:R,$E:$E,$E764))/(MAXIFS(R:R,$E:$E,$E764)-MINIFS(R:R,$E:$E,$E764))))</f>
        <v/>
      </c>
      <c r="CH764" s="232" t="str">
        <f t="array" ref="CH764">IF(S764="","",
IF(INDEX(Settings!$H:$H,MATCH(CH$1,Settings!$G:$G,0))=TRUE,
100-100*(S764-MINIFS(S:S,$E:$E,$E764))/(MAXIFS(S:S,$E:$E,$E764)-MINIFS(S:S,$E:$E,$E764)),
100*(S764-MINIFS(S:S,$E:$E,$E764))/(MAXIFS(S:S,$E:$E,$E764)-MINIFS(S:S,$E:$E,$E764))))</f>
        <v/>
      </c>
      <c r="CI764" s="232" t="str">
        <f t="array" ref="CI764">IF(T764="","",
IF(INDEX(Settings!$H:$H,MATCH(CI$1,Settings!$G:$G,0))=TRUE,
100-100*(T764-MINIFS(T:T,$E:$E,$E764))/(MAXIFS(T:T,$E:$E,$E764)-MINIFS(T:T,$E:$E,$E764)),
100*(T764-MINIFS(T:T,$E:$E,$E764))/(MAXIFS(T:T,$E:$E,$E764)-MINIFS(T:T,$E:$E,$E764))))</f>
        <v/>
      </c>
      <c r="CJ764" s="232" t="str">
        <f t="array" ref="CJ764">IF(U764="","",
IF(INDEX(Settings!$H:$H,MATCH(CJ$1,Settings!$G:$G,0))=TRUE,
100-100*(U764-MINIFS(U:U,$E:$E,$E764))/(MAXIFS(U:U,$E:$E,$E764)-MINIFS(U:U,$E:$E,$E764)),
100*(U764-MINIFS(U:U,$E:$E,$E764))/(MAXIFS(U:U,$E:$E,$E764)-MINIFS(U:U,$E:$E,$E764))))</f>
        <v/>
      </c>
      <c r="CK764" s="232" t="str">
        <f t="array" ref="CK764">IF(V764="","",
IF(INDEX(Settings!$H:$H,MATCH(CK$1,Settings!$G:$G,0))=TRUE,
100-100*(V764-MINIFS(V:V,$E:$E,$E764))/(MAXIFS(V:V,$E:$E,$E764)-MINIFS(V:V,$E:$E,$E764)),
100*(V764-MINIFS(V:V,$E:$E,$E764))/(MAXIFS(V:V,$E:$E,$E764)-MINIFS(V:V,$E:$E,$E764))))</f>
        <v/>
      </c>
      <c r="CL764" s="232" t="str">
        <f t="array" ref="CL764">IF(W764="","",
IF(INDEX(Settings!$H:$H,MATCH(CL$1,Settings!$G:$G,0))=TRUE,
100-100*(W764-MINIFS(W:W,$E:$E,$E764))/(MAXIFS(W:W,$E:$E,$E764)-MINIFS(W:W,$E:$E,$E764)),
100*(W764-MINIFS(W:W,$E:$E,$E764))/(MAXIFS(W:W,$E:$E,$E764)-MINIFS(W:W,$E:$E,$E764))))</f>
        <v/>
      </c>
      <c r="CM764" s="232" t="str">
        <f t="array" ref="CM764">IF(X764="","",
IF(INDEX(Settings!$H:$H,MATCH(CM$1,Settings!$G:$G,0))=TRUE,
100-100*(X764-MINIFS(X:X,$E:$E,$E764))/(MAXIFS(X:X,$E:$E,$E764)-MINIFS(X:X,$E:$E,$E764)),
100*(X764-MINIFS(X:X,$E:$E,$E764))/(MAXIFS(X:X,$E:$E,$E764)-MINIFS(X:X,$E:$E,$E764))))</f>
        <v/>
      </c>
      <c r="CN764" s="232" t="str">
        <f t="array" ref="CN764">IF(Y764="","",
IF(INDEX(Settings!$H:$H,MATCH(CN$1,Settings!$G:$G,0))=TRUE,
100-100*(Y764-MINIFS(Y:Y,$E:$E,$E764))/(MAXIFS(Y:Y,$E:$E,$E764)-MINIFS(Y:Y,$E:$E,$E764)),
100*(Y764-MINIFS(Y:Y,$E:$E,$E764))/(MAXIFS(Y:Y,$E:$E,$E764)-MINIFS(Y:Y,$E:$E,$E764))))</f>
        <v/>
      </c>
      <c r="CO764" s="232" t="str">
        <f t="array" ref="CO764">IF(Z764="","",
IF(INDEX(Settings!$H:$H,MATCH(CO$1,Settings!$G:$G,0))=TRUE,
100-100*(Z764-MINIFS(Z:Z,$E:$E,$E764))/(MAXIFS(Z:Z,$E:$E,$E764)-MINIFS(Z:Z,$E:$E,$E764)),
100*(Z764-MINIFS(Z:Z,$E:$E,$E764))/(MAXIFS(Z:Z,$E:$E,$E764)-MINIFS(Z:Z,$E:$E,$E764))))</f>
        <v/>
      </c>
      <c r="CP764" s="232" t="str">
        <f t="array" ref="CP764">IF(AA764="","",
IF(INDEX(Settings!$H:$H,MATCH(CP$1,Settings!$G:$G,0))=TRUE,
100-100*(AA764-MINIFS(AA:AA,$E:$E,$E764))/(MAXIFS(AA:AA,$E:$E,$E764)-MINIFS(AA:AA,$E:$E,$E764)),
100*(AA764-MINIFS(AA:AA,$E:$E,$E764))/(MAXIFS(AA:AA,$E:$E,$E764)-MINIFS(AA:AA,$E:$E,$E764))))</f>
        <v/>
      </c>
      <c r="CQ764" s="232" t="str">
        <f t="array" ref="CQ764">IF(AB764="","",
IF(INDEX(Settings!$H:$H,MATCH(CQ$1,Settings!$G:$G,0))=TRUE,
100-100*(AB764-MINIFS(AB:AB,$E:$E,$E764))/(MAXIFS(AB:AB,$E:$E,$E764)-MINIFS(AB:AB,$E:$E,$E764)),
100*(AB764-MINIFS(AB:AB,$E:$E,$E764))/(MAXIFS(AB:AB,$E:$E,$E764)-MINIFS(AB:AB,$E:$E,$E764))))</f>
        <v/>
      </c>
      <c r="CR764" s="232" t="str">
        <f t="array" ref="CR764">IF(AC764="","",
IF(INDEX(Settings!$H:$H,MATCH(CR$1,Settings!$G:$G,0))=TRUE,
100-100*(AC764-MINIFS(AC:AC,$E:$E,$E764))/(MAXIFS(AC:AC,$E:$E,$E764)-MINIFS(AC:AC,$E:$E,$E764)),
100*(AC764-MINIFS(AC:AC,$E:$E,$E764))/(MAXIFS(AC:AC,$E:$E,$E764)-MINIFS(AC:AC,$E:$E,$E764))))</f>
        <v/>
      </c>
      <c r="CS764" s="232" t="str">
        <f t="array" ref="CS764">IF(AD764="","",
IF(INDEX(Settings!$H:$H,MATCH(CS$1,Settings!$G:$G,0))=TRUE,
100-100*(AD764-MINIFS(AD:AD,$E:$E,$E764))/(MAXIFS(AD:AD,$E:$E,$E764)-MINIFS(AD:AD,$E:$E,$E764)),
100*(AD764-MINIFS(AD:AD,$E:$E,$E764))/(MAXIFS(AD:AD,$E:$E,$E764)-MINIFS(AD:AD,$E:$E,$E764))))</f>
        <v/>
      </c>
      <c r="CT764" s="232" t="str">
        <f t="array" ref="CT764">IF(AE764="","",
IF(INDEX(Settings!$H:$H,MATCH(CT$1,Settings!$G:$G,0))=TRUE,
100-100*(AE764-MINIFS(AE:AE,$E:$E,$E764))/(MAXIFS(AE:AE,$E:$E,$E764)-MINIFS(AE:AE,$E:$E,$E764)),
100*(AE764-MINIFS(AE:AE,$E:$E,$E764))/(MAXIFS(AE:AE,$E:$E,$E764)-MINIFS(AE:AE,$E:$E,$E764))))</f>
        <v/>
      </c>
      <c r="CU764" s="232" t="str">
        <f t="array" ref="CU764">IF(AF764="","",
IF(INDEX(Settings!$H:$H,MATCH(CU$1,Settings!$G:$G,0))=TRUE,
100-100*(AF764-MINIFS(AF:AF,$E:$E,$E764))/(MAXIFS(AF:AF,$E:$E,$E764)-MINIFS(AF:AF,$E:$E,$E764)),
100*(AF764-MINIFS(AF:AF,$E:$E,$E764))/(MAXIFS(AF:AF,$E:$E,$E764)-MINIFS(AF:AF,$E:$E,$E764))))</f>
        <v/>
      </c>
      <c r="CV764" s="232" t="str">
        <f t="array" ref="CV764">IF(AG764="","",
IF(INDEX(Settings!$H:$H,MATCH(CV$1,Settings!$G:$G,0))=TRUE,
100-100*(AG764-MINIFS(AG:AG,$E:$E,$E764))/(MAXIFS(AG:AG,$E:$E,$E764)-MINIFS(AG:AG,$E:$E,$E764)),
100*(AG764-MINIFS(AG:AG,$E:$E,$E764))/(MAXIFS(AG:AG,$E:$E,$E764)-MINIFS(AG:AG,$E:$E,$E764))))</f>
        <v/>
      </c>
      <c r="CW764" s="232" t="str">
        <f t="array" ref="CW764">IF(AH764="","",
IF(INDEX(Settings!$H:$H,MATCH(CW$1,Settings!$G:$G,0))=TRUE,
100-100*(AH764-MINIFS(AH:AH,$E:$E,$E764))/(MAXIFS(AH:AH,$E:$E,$E764)-MINIFS(AH:AH,$E:$E,$E764)),
100*(AH764-MINIFS(AH:AH,$E:$E,$E764))/(MAXIFS(AH:AH,$E:$E,$E764)-MINIFS(AH:AH,$E:$E,$E764))))</f>
        <v/>
      </c>
      <c r="CX764" s="232" t="str">
        <f t="array" ref="CX764">IF(AI764="","",
IF(INDEX(Settings!$H:$H,MATCH(CX$1,Settings!$G:$G,0))=TRUE,
100-100*(AI764-MINIFS(AI:AI,$E:$E,$E764))/(MAXIFS(AI:AI,$E:$E,$E764)-MINIFS(AI:AI,$E:$E,$E764)),
100*(AI764-MINIFS(AI:AI,$E:$E,$E764))/(MAXIFS(AI:AI,$E:$E,$E764)-MINIFS(AI:AI,$E:$E,$E764))))</f>
        <v/>
      </c>
      <c r="CY764" s="232" t="str">
        <f t="array" ref="CY764">IF(AJ764="","",
IF(INDEX(Settings!$H:$H,MATCH(CY$1,Settings!$G:$G,0))=TRUE,
100-100*(AJ764-MINIFS(AJ:AJ,$E:$E,$E764))/(MAXIFS(AJ:AJ,$E:$E,$E764)-MINIFS(AJ:AJ,$E:$E,$E764)),
100*(AJ764-MINIFS(AJ:AJ,$E:$E,$E764))/(MAXIFS(AJ:AJ,$E:$E,$E764)-MINIFS(AJ:AJ,$E:$E,$E764))))</f>
        <v/>
      </c>
      <c r="CZ764" s="232" t="str">
        <f t="array" ref="CZ764">IF(AK764="","",
IF(INDEX(Settings!$H:$H,MATCH(CZ$1,Settings!$G:$G,0))=TRUE,
100-100*(AK764-MINIFS(AK:AK,$E:$E,$E764))/(MAXIFS(AK:AK,$E:$E,$E764)-MINIFS(AK:AK,$E:$E,$E764)),
100*(AK764-MINIFS(AK:AK,$E:$E,$E764))/(MAXIFS(AK:AK,$E:$E,$E764)-MINIFS(AK:AK,$E:$E,$E764))))</f>
        <v/>
      </c>
      <c r="DA764" s="232" t="str">
        <f t="array" ref="DA764">IF(AL764="","",
IF(INDEX(Settings!$H:$H,MATCH(DA$1,Settings!$G:$G,0))=TRUE,
100-100*(AL764-MINIFS(AL:AL,$E:$E,$E764))/(MAXIFS(AL:AL,$E:$E,$E764)-MINIFS(AL:AL,$E:$E,$E764)),
100*(AL764-MINIFS(AL:AL,$E:$E,$E764))/(MAXIFS(AL:AL,$E:$E,$E764)-MINIFS(AL:AL,$E:$E,$E764))))</f>
        <v/>
      </c>
      <c r="DB764" s="232" t="str">
        <f t="array" ref="DB764">IF(AM764="","",
IF(INDEX(Settings!$H:$H,MATCH(DB$1,Settings!$G:$G,0))=TRUE,
100-100*(AM764-MINIFS(AM:AM,$E:$E,$E764))/(MAXIFS(AM:AM,$E:$E,$E764)-MINIFS(AM:AM,$E:$E,$E764)),
100*(AM764-MINIFS(AM:AM,$E:$E,$E764))/(MAXIFS(AM:AM,$E:$E,$E764)-MINIFS(AM:AM,$E:$E,$E764))))</f>
        <v/>
      </c>
      <c r="DC764" s="232" t="str">
        <f t="array" ref="DC764">IF(AN764="","",
IF(INDEX(Settings!$H:$H,MATCH(DC$1,Settings!$G:$G,0))=TRUE,
100-100*(AN764-MINIFS(AN:AN,$E:$E,$E764))/(MAXIFS(AN:AN,$E:$E,$E764)-MINIFS(AN:AN,$E:$E,$E764)),
100*(AN764-MINIFS(AN:AN,$E:$E,$E764))/(MAXIFS(AN:AN,$E:$E,$E764)-MINIFS(AN:AN,$E:$E,$E764))))</f>
        <v/>
      </c>
      <c r="DD764" s="232" t="str">
        <f t="array" ref="DD764">IF(AO764="","",
IF(INDEX(Settings!$H:$H,MATCH(DD$1,Settings!$G:$G,0))=TRUE,
100-100*(AO764-MINIFS(AO:AO,$E:$E,$E764))/(MAXIFS(AO:AO,$E:$E,$E764)-MINIFS(AO:AO,$E:$E,$E764)),
100*(AO764-MINIFS(AO:AO,$E:$E,$E764))/(MAXIFS(AO:AO,$E:$E,$E764)-MINIFS(AO:AO,$E:$E,$E764))))</f>
        <v/>
      </c>
      <c r="DE764" s="232" t="str">
        <f t="array" ref="DE764">IF(AP764="","",
IF(INDEX(Settings!$H:$H,MATCH(DE$1,Settings!$G:$G,0))=TRUE,
100-100*(AP764-MINIFS(AP:AP,$E:$E,$E764))/(MAXIFS(AP:AP,$E:$E,$E764)-MINIFS(AP:AP,$E:$E,$E764)),
100*(AP764-MINIFS(AP:AP,$E:$E,$E764))/(MAXIFS(AP:AP,$E:$E,$E764)-MINIFS(AP:AP,$E:$E,$E764))))</f>
        <v/>
      </c>
      <c r="DF764" s="232" t="str">
        <f t="array" ref="DF764">IF(AQ764="","",
IF(INDEX(Settings!$H:$H,MATCH(DF$1,Settings!$G:$G,0))=TRUE,
100-100*(AQ764-MINIFS(AQ:AQ,$E:$E,$E764))/(MAXIFS(AQ:AQ,$E:$E,$E764)-MINIFS(AQ:AQ,$E:$E,$E764)),
100*(AQ764-MINIFS(AQ:AQ,$E:$E,$E764))/(MAXIFS(AQ:AQ,$E:$E,$E764)-MINIFS(AQ:AQ,$E:$E,$E764))))</f>
        <v/>
      </c>
      <c r="DG764" s="232" t="str">
        <f t="array" ref="DG764">IF(AR764="","",
IF(INDEX(Settings!$H:$H,MATCH(DG$1,Settings!$G:$G,0))=TRUE,
100-100*(AR764-MINIFS(AR:AR,$E:$E,$E764))/(MAXIFS(AR:AR,$E:$E,$E764)-MINIFS(AR:AR,$E:$E,$E764)),
100*(AR764-MINIFS(AR:AR,$E:$E,$E764))/(MAXIFS(AR:AR,$E:$E,$E764)-MINIFS(AR:AR,$E:$E,$E764))))</f>
        <v/>
      </c>
      <c r="DH764" s="232" t="str">
        <f t="array" ref="DH764">IF(AS764="","",
IF(INDEX(Settings!$H:$H,MATCH(DH$1,Settings!$G:$G,0))=TRUE,
100-100*(AS764-MINIFS(AS:AS,$E:$E,$E764))/(MAXIFS(AS:AS,$E:$E,$E764)-MINIFS(AS:AS,$E:$E,$E764)),
100*(AS764-MINIFS(AS:AS,$E:$E,$E764))/(MAXIFS(AS:AS,$E:$E,$E764)-MINIFS(AS:AS,$E:$E,$E764))))</f>
        <v/>
      </c>
      <c r="DI764" s="232" t="str">
        <f t="array" ref="DI764">IF(AT764="","",
IF(INDEX(Settings!$H:$H,MATCH(DI$1,Settings!$G:$G,0))=TRUE,
100-100*(AT764-MINIFS(AT:AT,$E:$E,$E764))/(MAXIFS(AT:AT,$E:$E,$E764)-MINIFS(AT:AT,$E:$E,$E764)),
100*(AT764-MINIFS(AT:AT,$E:$E,$E764))/(MAXIFS(AT:AT,$E:$E,$E764)-MINIFS(AT:AT,$E:$E,$E764))))</f>
        <v/>
      </c>
      <c r="DJ764" s="232" t="str">
        <f t="array" ref="DJ764">IF(AU764="","",
IF(INDEX(Settings!$H:$H,MATCH(DJ$1,Settings!$G:$G,0))=TRUE,
100-100*(AU764-MINIFS(AU:AU,$E:$E,$E764))/(MAXIFS(AU:AU,$E:$E,$E764)-MINIFS(AU:AU,$E:$E,$E764)),
100*(AU764-MINIFS(AU:AU,$E:$E,$E764))/(MAXIFS(AU:AU,$E:$E,$E764)-MINIFS(AU:AU,$E:$E,$E764))))</f>
        <v/>
      </c>
      <c r="DK764" s="232" t="str">
        <f t="array" ref="DK764">IF(AV764="","",
IF(INDEX(Settings!$H:$H,MATCH(DK$1,Settings!$G:$G,0))=TRUE,
100-100*(AV764-MINIFS(AV:AV,$E:$E,$E764))/(MAXIFS(AV:AV,$E:$E,$E764)-MINIFS(AV:AV,$E:$E,$E764)),
100*(AV764-MINIFS(AV:AV,$E:$E,$E764))/(MAXIFS(AV:AV,$E:$E,$E764)-MINIFS(AV:AV,$E:$E,$E764))))</f>
        <v/>
      </c>
      <c r="DL764" s="232" t="str">
        <f t="array" ref="DL764">IF(AW764="","",
IF(INDEX(Settings!$H:$H,MATCH(DL$1,Settings!$G:$G,0))=TRUE,
100-100*(AW764-MINIFS(AW:AW,$E:$E,$E764))/(MAXIFS(AW:AW,$E:$E,$E764)-MINIFS(AW:AW,$E:$E,$E764)),
100*(AW764-MINIFS(AW:AW,$E:$E,$E764))/(MAXIFS(AW:AW,$E:$E,$E764)-MINIFS(AW:AW,$E:$E,$E764))))</f>
        <v/>
      </c>
      <c r="DM764" s="232" t="str">
        <f t="array" ref="DM764">IF(AX764="","",
IF(INDEX(Settings!$H:$H,MATCH(DM$1,Settings!$G:$G,0))=TRUE,
100-100*(AX764-MINIFS(AX:AX,$E:$E,$E764))/(MAXIFS(AX:AX,$E:$E,$E764)-MINIFS(AX:AX,$E:$E,$E764)),
100*(AX764-MINIFS(AX:AX,$E:$E,$E764))/(MAXIFS(AX:AX,$E:$E,$E764)-MINIFS(AX:AX,$E:$E,$E764))))</f>
        <v/>
      </c>
      <c r="DN764" s="232" t="str">
        <f t="array" ref="DN764">IF(AY764="","",
IF(INDEX(Settings!$H:$H,MATCH(DN$1,Settings!$G:$G,0))=TRUE,
100-100*(AY764-MINIFS(AY:AY,$E:$E,$E764))/(MAXIFS(AY:AY,$E:$E,$E764)-MINIFS(AY:AY,$E:$E,$E764)),
100*(AY764-MINIFS(AY:AY,$E:$E,$E764))/(MAXIFS(AY:AY,$E:$E,$E764)-MINIFS(AY:AY,$E:$E,$E764))))</f>
        <v/>
      </c>
      <c r="DO764" s="232" t="str">
        <f t="array" ref="DO764">IF(AZ764="","",
IF(INDEX(Settings!$H:$H,MATCH(DO$1,Settings!$G:$G,0))=TRUE,
100-100*(AZ764-MINIFS(AZ:AZ,$E:$E,$E764))/(MAXIFS(AZ:AZ,$E:$E,$E764)-MINIFS(AZ:AZ,$E:$E,$E764)),
100*(AZ764-MINIFS(AZ:AZ,$E:$E,$E764))/(MAXIFS(AZ:AZ,$E:$E,$E764)-MINIFS(AZ:AZ,$E:$E,$E764))))</f>
        <v/>
      </c>
      <c r="DP764" s="232" t="str">
        <f t="array" ref="DP764">IF(BA764="","",
IF(INDEX(Settings!$H:$H,MATCH(DP$1,Settings!$G:$G,0))=TRUE,
100-100*(BA764-MINIFS(BA:BA,$E:$E,$E764))/(MAXIFS(BA:BA,$E:$E,$E764)-MINIFS(BA:BA,$E:$E,$E764)),
100*(BA764-MINIFS(BA:BA,$E:$E,$E764))/(MAXIFS(BA:BA,$E:$E,$E764)-MINIFS(BA:BA,$E:$E,$E764))))</f>
        <v/>
      </c>
      <c r="DQ764" s="232" t="str">
        <f t="array" ref="DQ764">IF(BB764="","",
IF(INDEX(Settings!$H:$H,MATCH(DQ$1,Settings!$G:$G,0))=TRUE,
100-100*(BB764-MINIFS(BB:BB,$E:$E,$E764))/(MAXIFS(BB:BB,$E:$E,$E764)-MINIFS(BB:BB,$E:$E,$E764)),
100*(BB764-MINIFS(BB:BB,$E:$E,$E764))/(MAXIFS(BB:BB,$E:$E,$E764)-MINIFS(BB:BB,$E:$E,$E764))))</f>
        <v/>
      </c>
      <c r="DR764" s="232" t="str">
        <f t="array" ref="DR764">IF(BC764="","",
IF(INDEX(Settings!$H:$H,MATCH(DR$1,Settings!$G:$G,0))=TRUE,
100-100*(BC764-MINIFS(BC:BC,$E:$E,$E764))/(MAXIFS(BC:BC,$E:$E,$E764)-MINIFS(BC:BC,$E:$E,$E764)),
100*(BC764-MINIFS(BC:BC,$E:$E,$E764))/(MAXIFS(BC:BC,$E:$E,$E764)-MINIFS(BC:BC,$E:$E,$E764))))</f>
        <v/>
      </c>
      <c r="DS764" s="232" t="str">
        <f t="array" ref="DS764">IF(BD764="","",
IF(INDEX(Settings!$H:$H,MATCH(DS$1,Settings!$G:$G,0))=TRUE,
100-100*(BD764-MINIFS(BD:BD,$E:$E,$E764))/(MAXIFS(BD:BD,$E:$E,$E764)-MINIFS(BD:BD,$E:$E,$E764)),
100*(BD764-MINIFS(BD:BD,$E:$E,$E764))/(MAXIFS(BD:BD,$E:$E,$E764)-MINIFS(BD:BD,$E:$E,$E764))))</f>
        <v/>
      </c>
      <c r="DT764" s="232" t="str">
        <f t="array" ref="DT764">IF(BE764="","",
IF(INDEX(Settings!$H:$H,MATCH(DT$1,Settings!$G:$G,0))=TRUE,
100-100*(BE764-MINIFS(BE:BE,$E:$E,$E764))/(MAXIFS(BE:BE,$E:$E,$E764)-MINIFS(BE:BE,$E:$E,$E764)),
100*(BE764-MINIFS(BE:BE,$E:$E,$E764))/(MAXIFS(BE:BE,$E:$E,$E764)-MINIFS(BE:BE,$E:$E,$E764))))</f>
        <v/>
      </c>
      <c r="DU764" s="232" t="str">
        <f t="array" ref="DU764">IF(BF764="","",
IF(INDEX(Settings!$H:$H,MATCH(DU$1,Settings!$G:$G,0))=TRUE,
100-100*(BF764-MINIFS(BF:BF,$E:$E,$E764))/(MAXIFS(BF:BF,$E:$E,$E764)-MINIFS(BF:BF,$E:$E,$E764)),
100*(BF764-MINIFS(BF:BF,$E:$E,$E764))/(MAXIFS(BF:BF,$E:$E,$E764)-MINIFS(BF:BF,$E:$E,$E764))))</f>
        <v/>
      </c>
      <c r="DV764" s="232" t="str">
        <f t="array" ref="DV764">IF(BG764="","",
IF(INDEX(Settings!$H:$H,MATCH(DV$1,Settings!$G:$G,0))=TRUE,
100-100*(BG764-MINIFS(BG:BG,$E:$E,$E764))/(MAXIFS(BG:BG,$E:$E,$E764)-MINIFS(BG:BG,$E:$E,$E764)),
100*(BG764-MINIFS(BG:BG,$E:$E,$E764))/(MAXIFS(BG:BG,$E:$E,$E764)-MINIFS(BG:BG,$E:$E,$E764))))</f>
        <v/>
      </c>
      <c r="DW764" s="232" t="str">
        <f t="array" ref="DW764">IF(BH764="","",
IF(INDEX(Settings!$H:$H,MATCH(DW$1,Settings!$G:$G,0))=TRUE,
100-100*(BH764-MINIFS(BH:BH,$E:$E,$E764))/(MAXIFS(BH:BH,$E:$E,$E764)-MINIFS(BH:BH,$E:$E,$E764)),
100*(BH764-MINIFS(BH:BH,$E:$E,$E764))/(MAXIFS(BH:BH,$E:$E,$E764)-MINIFS(BH:BH,$E:$E,$E764))))</f>
        <v/>
      </c>
      <c r="DX764" s="232" t="str">
        <f t="array" ref="DX764">IF(BI764="","",
IF(INDEX(Settings!$H:$H,MATCH(DX$1,Settings!$G:$G,0))=TRUE,
100-100*(BI764-MINIFS(BI:BI,$E:$E,$E764))/(MAXIFS(BI:BI,$E:$E,$E764)-MINIFS(BI:BI,$E:$E,$E764)),
100*(BI764-MINIFS(BI:BI,$E:$E,$E764))/(MAXIFS(BI:BI,$E:$E,$E764)-MINIFS(BI:BI,$E:$E,$E764))))</f>
        <v/>
      </c>
      <c r="DY764" s="232" t="str">
        <f t="array" ref="DY764">IF(BJ764="","",
IF(INDEX(Settings!$H:$H,MATCH(DY$1,Settings!$G:$G,0))=TRUE,
100-100*(BJ764-MINIFS(BJ:BJ,$E:$E,$E764))/(MAXIFS(BJ:BJ,$E:$E,$E764)-MINIFS(BJ:BJ,$E:$E,$E764)),
100*(BJ764-MINIFS(BJ:BJ,$E:$E,$E764))/(MAXIFS(BJ:BJ,$E:$E,$E764)-MINIFS(BJ:BJ,$E:$E,$E764))))</f>
        <v/>
      </c>
      <c r="DZ764" s="234"/>
      <c r="EA764" s="234"/>
      <c r="EB764" s="234" t="str">
        <f t="shared" si="8"/>
        <v/>
      </c>
      <c r="EC764" s="234" t="str">
        <f t="shared" si="9"/>
        <v/>
      </c>
      <c r="ED764" s="234" t="str">
        <f t="shared" si="10"/>
        <v/>
      </c>
      <c r="EE764" s="234" t="str">
        <f t="shared" si="11"/>
        <v/>
      </c>
      <c r="EF764" s="234" t="str">
        <f t="shared" si="12"/>
        <v/>
      </c>
      <c r="EG764" s="234" t="str">
        <f t="shared" si="13"/>
        <v/>
      </c>
      <c r="EH764" s="234"/>
      <c r="EI764" s="234"/>
      <c r="EJ764" s="234"/>
      <c r="EK764" s="234"/>
      <c r="EL764" s="234"/>
      <c r="EM764" s="234"/>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3" t="str">
        <f t="shared" si="14"/>
        <v/>
      </c>
      <c r="N765" s="49"/>
      <c r="O765" s="49"/>
      <c r="P765" s="49"/>
      <c r="Q765" s="49"/>
      <c r="R765" s="49"/>
      <c r="S765" s="222" t="str">
        <f>IFERROR(VLOOKUP(AF765, 'YOYO IR Scores'!A:C, 3, FALSE), "")
</f>
        <v/>
      </c>
      <c r="T765" s="49"/>
      <c r="U765" s="49"/>
      <c r="V765" s="49"/>
      <c r="W765" s="49"/>
      <c r="X765" s="224" t="str">
        <f t="shared" si="4"/>
        <v/>
      </c>
      <c r="Y765" s="225" t="str">
        <f t="shared" si="5"/>
        <v/>
      </c>
      <c r="Z765" s="225" t="str">
        <f t="shared" si="6"/>
        <v/>
      </c>
      <c r="AA765" s="224" t="str">
        <f t="shared" si="7"/>
        <v/>
      </c>
      <c r="AB765" s="223"/>
      <c r="AC765" s="223"/>
      <c r="AD765" s="223"/>
      <c r="AE765" s="223" t="str">
        <f>IFERROR(VLOOKUP(AF765, 'YOYO IR Scores'!A:C, 2, FALSE), "")</f>
        <v/>
      </c>
      <c r="AF765" s="223"/>
      <c r="AG765" s="223"/>
      <c r="AH765" s="223"/>
      <c r="AI765" s="223"/>
      <c r="AJ765" s="223"/>
      <c r="AK765" s="223"/>
      <c r="AL765" s="223"/>
      <c r="AM765" s="223"/>
      <c r="AN765" s="223"/>
      <c r="AO765" s="223"/>
      <c r="AP765" s="223"/>
      <c r="AQ765" s="223"/>
      <c r="AR765" s="223"/>
      <c r="AS765" s="223"/>
      <c r="AT765" s="223"/>
      <c r="AU765" s="223"/>
      <c r="AV765" s="223"/>
      <c r="AW765" s="223"/>
      <c r="AX765" s="223"/>
      <c r="AY765" s="223"/>
      <c r="AZ765" s="223"/>
      <c r="BA765" s="223"/>
      <c r="BB765" s="223"/>
      <c r="BC765" s="223"/>
      <c r="BD765" s="223"/>
      <c r="BE765" s="223"/>
      <c r="BF765" s="223"/>
      <c r="BG765" s="223"/>
      <c r="BH765" s="223"/>
      <c r="BI765" s="223"/>
      <c r="BJ765" s="223"/>
      <c r="BK765" s="223" t="str">
        <f t="array" ref="BK765">IF(J765="","",
IF(INDEX(Settings!$H:$H,MATCH(BY$1,Settings!$G:$G,0))=TRUE,
100-100*(J765-MIN(J:J))/(MAX(J:J)-MIN(J:J)),
100*(J765-MIN(J:J))/(MAX(J:J)-MIN(J:J))))</f>
        <v/>
      </c>
      <c r="BL765" s="223" t="str">
        <f t="array" ref="BL765">IF(J765="","",
IF(INDEX(Settings!$H:$H,MATCH(BY$1,Settings!$G:$G,0))=TRUE,
100-100*(J765-MINIFS(J:J,$E:$E,$E765))/(MAXIFS(J:J,$E:$E,$E765)-MINIFS(J:J,$E:$E,$E765)),
100*(J765-MINIFS(J:J,$E:$E,$E765))/(MAXIFS(J:J,$E:$E,$E765)-MINIFS(J:J,$E:$E,$E765))))</f>
        <v/>
      </c>
      <c r="BM765" s="223"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4" t="str">
        <f t="array" ref="BQ765">IF(J765="","",
IF(INDEX(Settings!$H:$H,MATCH(BY$1,Settings!$G:$G,0))=TRUE,
-1*(J765-AVERAGE(J:J))/STDEV(J:J),
(J765-AVERAGE(J:J))/STDEV(J:J)))</f>
        <v/>
      </c>
      <c r="BR765" s="224" t="str">
        <f>IFERROR(__xludf.DUMMYFUNCTION("IF(J765="""","""",
IF(INDEX(Settings!$H:$H,MATCH(BY$1,Settings!$G:$G,0))=TRUE,
-1*(J765-AVERAGEIFS(J:J,$E:$E,$E765))/STDEV(FILTER(J:J,$E:$E=$E765)),
(J765-AVERAGEIFS(J:J,$E:$E,$E765))/STDEV(FILTER(J:J,$E:$E=$E765))))"),"")</f>
        <v/>
      </c>
      <c r="BS765" s="224"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3" t="str">
        <f t="array" ref="BY765">IF(J765="","",
IF(INDEX(Settings!$H:$H,MATCH(BY$1,Settings!$G:$G,0))=TRUE,
100-100*(J765-MINIFS(J:J,$E:$E,$E765))/(MAXIFS(J:J,$E:$E,$E765)-MINIFS(J:J,$E:$E,$E765)),
100*(J765-MINIFS(J:J,$E:$E,$E765))/(MAXIFS(J:J,$E:$E,$E765)-MINIFS(J:J,$E:$E,$E765))))</f>
        <v/>
      </c>
      <c r="BZ765" s="223" t="str">
        <f t="array" ref="BZ765">IF(K765="","",
IF(INDEX(Settings!$H:$H,MATCH(BZ$1,Settings!$G:$G,0))=TRUE,
100-100*(K765-MINIFS(K:K,$E:$E,$E765))/(MAXIFS(K:K,$E:$E,$E765)-MINIFS(K:K,$E:$E,$E765)),
100*(K765-MINIFS(K:K,$E:$E,$E765))/(MAXIFS(K:K,$E:$E,$E765)-MINIFS(K:K,$E:$E,$E765))))</f>
        <v/>
      </c>
      <c r="CA765" s="223" t="str">
        <f t="array" ref="CA765">IF(L765="","",
IF(INDEX(Settings!$H:$H,MATCH(CA$1,Settings!$G:$G,0))=TRUE,
100-100*(L765-MINIFS(L:L,$E:$E,$E765))/(MAXIFS(L:L,$E:$E,$E765)-MINIFS(L:L,$E:$E,$E765)),
100*(L765-MINIFS(L:L,$E:$E,$E765))/(MAXIFS(L:L,$E:$E,$E765)-MINIFS(L:L,$E:$E,$E765))))</f>
        <v/>
      </c>
      <c r="CB765" s="223" t="str">
        <f t="array" ref="CB765">IF(M765="","",
IF(INDEX(Settings!$H:$H,MATCH(CB$1,Settings!$G:$G,0))=TRUE,
100-100*(M765-MINIFS(M:M,$E:$E,$E765))/(MAXIFS(M:M,$E:$E,$E765)-MINIFS(M:M,$E:$E,$E765)),
100*(M765-MINIFS(M:M,$E:$E,$E765))/(MAXIFS(M:M,$E:$E,$E765)-MINIFS(M:M,$E:$E,$E765))))</f>
        <v/>
      </c>
      <c r="CC765" s="223" t="str">
        <f t="array" ref="CC765">IF(N765="","",
IF(INDEX(Settings!$H:$H,MATCH(CC$1,Settings!$G:$G,0))=TRUE,
100-100*(N765-MINIFS(N:N,$E:$E,$E765))/(MAXIFS(N:N,$E:$E,$E765)-MINIFS(N:N,$E:$E,$E765)),
100*(N765-MINIFS(N:N,$E:$E,$E765))/(MAXIFS(N:N,$E:$E,$E765)-MINIFS(N:N,$E:$E,$E765))))</f>
        <v/>
      </c>
      <c r="CD765" s="223" t="str">
        <f t="array" ref="CD765">IF(O765="","",
IF(INDEX(Settings!$H:$H,MATCH(CD$1,Settings!$G:$G,0))=TRUE,
100-100*(O765-MINIFS(O:O,$E:$E,$E765))/(MAXIFS(O:O,$E:$E,$E765)-MINIFS(O:O,$E:$E,$E765)),
100*(O765-MINIFS(O:O,$E:$E,$E765))/(MAXIFS(O:O,$E:$E,$E765)-MINIFS(O:O,$E:$E,$E765))))</f>
        <v/>
      </c>
      <c r="CE765" s="223" t="str">
        <f t="array" ref="CE765">IF(P765="","",
IF(INDEX(Settings!$H:$H,MATCH(CE$1,Settings!$G:$G,0))=TRUE,
100-100*(P765-MINIFS(P:P,$E:$E,$E765))/(MAXIFS(P:P,$E:$E,$E765)-MINIFS(P:P,$E:$E,$E765)),
100*(P765-MINIFS(P:P,$E:$E,$E765))/(MAXIFS(P:P,$E:$E,$E765)-MINIFS(P:P,$E:$E,$E765))))</f>
        <v/>
      </c>
      <c r="CF765" s="223" t="str">
        <f t="array" ref="CF765">IF(Q765="","",
IF(INDEX(Settings!$H:$H,MATCH(CF$1,Settings!$G:$G,0))=TRUE,
100-100*(Q765-MINIFS(Q:Q,$E:$E,$E765))/(MAXIFS(Q:Q,$E:$E,$E765)-MINIFS(Q:Q,$E:$E,$E765)),
100*(Q765-MINIFS(Q:Q,$E:$E,$E765))/(MAXIFS(Q:Q,$E:$E,$E765)-MINIFS(Q:Q,$E:$E,$E765))))</f>
        <v/>
      </c>
      <c r="CG765" s="223" t="str">
        <f t="array" ref="CG765">IF(R765="","",
IF(INDEX(Settings!$H:$H,MATCH(CG$1,Settings!$G:$G,0))=TRUE,
100-100*(R765-MINIFS(R:R,$E:$E,$E765))/(MAXIFS(R:R,$E:$E,$E765)-MINIFS(R:R,$E:$E,$E765)),
100*(R765-MINIFS(R:R,$E:$E,$E765))/(MAXIFS(R:R,$E:$E,$E765)-MINIFS(R:R,$E:$E,$E765))))</f>
        <v/>
      </c>
      <c r="CH765" s="223" t="str">
        <f t="array" ref="CH765">IF(S765="","",
IF(INDEX(Settings!$H:$H,MATCH(CH$1,Settings!$G:$G,0))=TRUE,
100-100*(S765-MINIFS(S:S,$E:$E,$E765))/(MAXIFS(S:S,$E:$E,$E765)-MINIFS(S:S,$E:$E,$E765)),
100*(S765-MINIFS(S:S,$E:$E,$E765))/(MAXIFS(S:S,$E:$E,$E765)-MINIFS(S:S,$E:$E,$E765))))</f>
        <v/>
      </c>
      <c r="CI765" s="223" t="str">
        <f t="array" ref="CI765">IF(T765="","",
IF(INDEX(Settings!$H:$H,MATCH(CI$1,Settings!$G:$G,0))=TRUE,
100-100*(T765-MINIFS(T:T,$E:$E,$E765))/(MAXIFS(T:T,$E:$E,$E765)-MINIFS(T:T,$E:$E,$E765)),
100*(T765-MINIFS(T:T,$E:$E,$E765))/(MAXIFS(T:T,$E:$E,$E765)-MINIFS(T:T,$E:$E,$E765))))</f>
        <v/>
      </c>
      <c r="CJ765" s="223" t="str">
        <f t="array" ref="CJ765">IF(U765="","",
IF(INDEX(Settings!$H:$H,MATCH(CJ$1,Settings!$G:$G,0))=TRUE,
100-100*(U765-MINIFS(U:U,$E:$E,$E765))/(MAXIFS(U:U,$E:$E,$E765)-MINIFS(U:U,$E:$E,$E765)),
100*(U765-MINIFS(U:U,$E:$E,$E765))/(MAXIFS(U:U,$E:$E,$E765)-MINIFS(U:U,$E:$E,$E765))))</f>
        <v/>
      </c>
      <c r="CK765" s="223" t="str">
        <f t="array" ref="CK765">IF(V765="","",
IF(INDEX(Settings!$H:$H,MATCH(CK$1,Settings!$G:$G,0))=TRUE,
100-100*(V765-MINIFS(V:V,$E:$E,$E765))/(MAXIFS(V:V,$E:$E,$E765)-MINIFS(V:V,$E:$E,$E765)),
100*(V765-MINIFS(V:V,$E:$E,$E765))/(MAXIFS(V:V,$E:$E,$E765)-MINIFS(V:V,$E:$E,$E765))))</f>
        <v/>
      </c>
      <c r="CL765" s="223" t="str">
        <f t="array" ref="CL765">IF(W765="","",
IF(INDEX(Settings!$H:$H,MATCH(CL$1,Settings!$G:$G,0))=TRUE,
100-100*(W765-MINIFS(W:W,$E:$E,$E765))/(MAXIFS(W:W,$E:$E,$E765)-MINIFS(W:W,$E:$E,$E765)),
100*(W765-MINIFS(W:W,$E:$E,$E765))/(MAXIFS(W:W,$E:$E,$E765)-MINIFS(W:W,$E:$E,$E765))))</f>
        <v/>
      </c>
      <c r="CM765" s="223" t="str">
        <f t="array" ref="CM765">IF(X765="","",
IF(INDEX(Settings!$H:$H,MATCH(CM$1,Settings!$G:$G,0))=TRUE,
100-100*(X765-MINIFS(X:X,$E:$E,$E765))/(MAXIFS(X:X,$E:$E,$E765)-MINIFS(X:X,$E:$E,$E765)),
100*(X765-MINIFS(X:X,$E:$E,$E765))/(MAXIFS(X:X,$E:$E,$E765)-MINIFS(X:X,$E:$E,$E765))))</f>
        <v/>
      </c>
      <c r="CN765" s="223" t="str">
        <f t="array" ref="CN765">IF(Y765="","",
IF(INDEX(Settings!$H:$H,MATCH(CN$1,Settings!$G:$G,0))=TRUE,
100-100*(Y765-MINIFS(Y:Y,$E:$E,$E765))/(MAXIFS(Y:Y,$E:$E,$E765)-MINIFS(Y:Y,$E:$E,$E765)),
100*(Y765-MINIFS(Y:Y,$E:$E,$E765))/(MAXIFS(Y:Y,$E:$E,$E765)-MINIFS(Y:Y,$E:$E,$E765))))</f>
        <v/>
      </c>
      <c r="CO765" s="223" t="str">
        <f t="array" ref="CO765">IF(Z765="","",
IF(INDEX(Settings!$H:$H,MATCH(CO$1,Settings!$G:$G,0))=TRUE,
100-100*(Z765-MINIFS(Z:Z,$E:$E,$E765))/(MAXIFS(Z:Z,$E:$E,$E765)-MINIFS(Z:Z,$E:$E,$E765)),
100*(Z765-MINIFS(Z:Z,$E:$E,$E765))/(MAXIFS(Z:Z,$E:$E,$E765)-MINIFS(Z:Z,$E:$E,$E765))))</f>
        <v/>
      </c>
      <c r="CP765" s="223" t="str">
        <f t="array" ref="CP765">IF(AA765="","",
IF(INDEX(Settings!$H:$H,MATCH(CP$1,Settings!$G:$G,0))=TRUE,
100-100*(AA765-MINIFS(AA:AA,$E:$E,$E765))/(MAXIFS(AA:AA,$E:$E,$E765)-MINIFS(AA:AA,$E:$E,$E765)),
100*(AA765-MINIFS(AA:AA,$E:$E,$E765))/(MAXIFS(AA:AA,$E:$E,$E765)-MINIFS(AA:AA,$E:$E,$E765))))</f>
        <v/>
      </c>
      <c r="CQ765" s="223" t="str">
        <f t="array" ref="CQ765">IF(AB765="","",
IF(INDEX(Settings!$H:$H,MATCH(CQ$1,Settings!$G:$G,0))=TRUE,
100-100*(AB765-MINIFS(AB:AB,$E:$E,$E765))/(MAXIFS(AB:AB,$E:$E,$E765)-MINIFS(AB:AB,$E:$E,$E765)),
100*(AB765-MINIFS(AB:AB,$E:$E,$E765))/(MAXIFS(AB:AB,$E:$E,$E765)-MINIFS(AB:AB,$E:$E,$E765))))</f>
        <v/>
      </c>
      <c r="CR765" s="223" t="str">
        <f t="array" ref="CR765">IF(AC765="","",
IF(INDEX(Settings!$H:$H,MATCH(CR$1,Settings!$G:$G,0))=TRUE,
100-100*(AC765-MINIFS(AC:AC,$E:$E,$E765))/(MAXIFS(AC:AC,$E:$E,$E765)-MINIFS(AC:AC,$E:$E,$E765)),
100*(AC765-MINIFS(AC:AC,$E:$E,$E765))/(MAXIFS(AC:AC,$E:$E,$E765)-MINIFS(AC:AC,$E:$E,$E765))))</f>
        <v/>
      </c>
      <c r="CS765" s="223" t="str">
        <f t="array" ref="CS765">IF(AD765="","",
IF(INDEX(Settings!$H:$H,MATCH(CS$1,Settings!$G:$G,0))=TRUE,
100-100*(AD765-MINIFS(AD:AD,$E:$E,$E765))/(MAXIFS(AD:AD,$E:$E,$E765)-MINIFS(AD:AD,$E:$E,$E765)),
100*(AD765-MINIFS(AD:AD,$E:$E,$E765))/(MAXIFS(AD:AD,$E:$E,$E765)-MINIFS(AD:AD,$E:$E,$E765))))</f>
        <v/>
      </c>
      <c r="CT765" s="223" t="str">
        <f t="array" ref="CT765">IF(AE765="","",
IF(INDEX(Settings!$H:$H,MATCH(CT$1,Settings!$G:$G,0))=TRUE,
100-100*(AE765-MINIFS(AE:AE,$E:$E,$E765))/(MAXIFS(AE:AE,$E:$E,$E765)-MINIFS(AE:AE,$E:$E,$E765)),
100*(AE765-MINIFS(AE:AE,$E:$E,$E765))/(MAXIFS(AE:AE,$E:$E,$E765)-MINIFS(AE:AE,$E:$E,$E765))))</f>
        <v/>
      </c>
      <c r="CU765" s="223" t="str">
        <f t="array" ref="CU765">IF(AF765="","",
IF(INDEX(Settings!$H:$H,MATCH(CU$1,Settings!$G:$G,0))=TRUE,
100-100*(AF765-MINIFS(AF:AF,$E:$E,$E765))/(MAXIFS(AF:AF,$E:$E,$E765)-MINIFS(AF:AF,$E:$E,$E765)),
100*(AF765-MINIFS(AF:AF,$E:$E,$E765))/(MAXIFS(AF:AF,$E:$E,$E765)-MINIFS(AF:AF,$E:$E,$E765))))</f>
        <v/>
      </c>
      <c r="CV765" s="223" t="str">
        <f t="array" ref="CV765">IF(AG765="","",
IF(INDEX(Settings!$H:$H,MATCH(CV$1,Settings!$G:$G,0))=TRUE,
100-100*(AG765-MINIFS(AG:AG,$E:$E,$E765))/(MAXIFS(AG:AG,$E:$E,$E765)-MINIFS(AG:AG,$E:$E,$E765)),
100*(AG765-MINIFS(AG:AG,$E:$E,$E765))/(MAXIFS(AG:AG,$E:$E,$E765)-MINIFS(AG:AG,$E:$E,$E765))))</f>
        <v/>
      </c>
      <c r="CW765" s="223" t="str">
        <f t="array" ref="CW765">IF(AH765="","",
IF(INDEX(Settings!$H:$H,MATCH(CW$1,Settings!$G:$G,0))=TRUE,
100-100*(AH765-MINIFS(AH:AH,$E:$E,$E765))/(MAXIFS(AH:AH,$E:$E,$E765)-MINIFS(AH:AH,$E:$E,$E765)),
100*(AH765-MINIFS(AH:AH,$E:$E,$E765))/(MAXIFS(AH:AH,$E:$E,$E765)-MINIFS(AH:AH,$E:$E,$E765))))</f>
        <v/>
      </c>
      <c r="CX765" s="223" t="str">
        <f t="array" ref="CX765">IF(AI765="","",
IF(INDEX(Settings!$H:$H,MATCH(CX$1,Settings!$G:$G,0))=TRUE,
100-100*(AI765-MINIFS(AI:AI,$E:$E,$E765))/(MAXIFS(AI:AI,$E:$E,$E765)-MINIFS(AI:AI,$E:$E,$E765)),
100*(AI765-MINIFS(AI:AI,$E:$E,$E765))/(MAXIFS(AI:AI,$E:$E,$E765)-MINIFS(AI:AI,$E:$E,$E765))))</f>
        <v/>
      </c>
      <c r="CY765" s="223" t="str">
        <f t="array" ref="CY765">IF(AJ765="","",
IF(INDEX(Settings!$H:$H,MATCH(CY$1,Settings!$G:$G,0))=TRUE,
100-100*(AJ765-MINIFS(AJ:AJ,$E:$E,$E765))/(MAXIFS(AJ:AJ,$E:$E,$E765)-MINIFS(AJ:AJ,$E:$E,$E765)),
100*(AJ765-MINIFS(AJ:AJ,$E:$E,$E765))/(MAXIFS(AJ:AJ,$E:$E,$E765)-MINIFS(AJ:AJ,$E:$E,$E765))))</f>
        <v/>
      </c>
      <c r="CZ765" s="223" t="str">
        <f t="array" ref="CZ765">IF(AK765="","",
IF(INDEX(Settings!$H:$H,MATCH(CZ$1,Settings!$G:$G,0))=TRUE,
100-100*(AK765-MINIFS(AK:AK,$E:$E,$E765))/(MAXIFS(AK:AK,$E:$E,$E765)-MINIFS(AK:AK,$E:$E,$E765)),
100*(AK765-MINIFS(AK:AK,$E:$E,$E765))/(MAXIFS(AK:AK,$E:$E,$E765)-MINIFS(AK:AK,$E:$E,$E765))))</f>
        <v/>
      </c>
      <c r="DA765" s="223" t="str">
        <f t="array" ref="DA765">IF(AL765="","",
IF(INDEX(Settings!$H:$H,MATCH(DA$1,Settings!$G:$G,0))=TRUE,
100-100*(AL765-MINIFS(AL:AL,$E:$E,$E765))/(MAXIFS(AL:AL,$E:$E,$E765)-MINIFS(AL:AL,$E:$E,$E765)),
100*(AL765-MINIFS(AL:AL,$E:$E,$E765))/(MAXIFS(AL:AL,$E:$E,$E765)-MINIFS(AL:AL,$E:$E,$E765))))</f>
        <v/>
      </c>
      <c r="DB765" s="223" t="str">
        <f t="array" ref="DB765">IF(AM765="","",
IF(INDEX(Settings!$H:$H,MATCH(DB$1,Settings!$G:$G,0))=TRUE,
100-100*(AM765-MINIFS(AM:AM,$E:$E,$E765))/(MAXIFS(AM:AM,$E:$E,$E765)-MINIFS(AM:AM,$E:$E,$E765)),
100*(AM765-MINIFS(AM:AM,$E:$E,$E765))/(MAXIFS(AM:AM,$E:$E,$E765)-MINIFS(AM:AM,$E:$E,$E765))))</f>
        <v/>
      </c>
      <c r="DC765" s="223" t="str">
        <f t="array" ref="DC765">IF(AN765="","",
IF(INDEX(Settings!$H:$H,MATCH(DC$1,Settings!$G:$G,0))=TRUE,
100-100*(AN765-MINIFS(AN:AN,$E:$E,$E765))/(MAXIFS(AN:AN,$E:$E,$E765)-MINIFS(AN:AN,$E:$E,$E765)),
100*(AN765-MINIFS(AN:AN,$E:$E,$E765))/(MAXIFS(AN:AN,$E:$E,$E765)-MINIFS(AN:AN,$E:$E,$E765))))</f>
        <v/>
      </c>
      <c r="DD765" s="223" t="str">
        <f t="array" ref="DD765">IF(AO765="","",
IF(INDEX(Settings!$H:$H,MATCH(DD$1,Settings!$G:$G,0))=TRUE,
100-100*(AO765-MINIFS(AO:AO,$E:$E,$E765))/(MAXIFS(AO:AO,$E:$E,$E765)-MINIFS(AO:AO,$E:$E,$E765)),
100*(AO765-MINIFS(AO:AO,$E:$E,$E765))/(MAXIFS(AO:AO,$E:$E,$E765)-MINIFS(AO:AO,$E:$E,$E765))))</f>
        <v/>
      </c>
      <c r="DE765" s="223" t="str">
        <f t="array" ref="DE765">IF(AP765="","",
IF(INDEX(Settings!$H:$H,MATCH(DE$1,Settings!$G:$G,0))=TRUE,
100-100*(AP765-MINIFS(AP:AP,$E:$E,$E765))/(MAXIFS(AP:AP,$E:$E,$E765)-MINIFS(AP:AP,$E:$E,$E765)),
100*(AP765-MINIFS(AP:AP,$E:$E,$E765))/(MAXIFS(AP:AP,$E:$E,$E765)-MINIFS(AP:AP,$E:$E,$E765))))</f>
        <v/>
      </c>
      <c r="DF765" s="223" t="str">
        <f t="array" ref="DF765">IF(AQ765="","",
IF(INDEX(Settings!$H:$H,MATCH(DF$1,Settings!$G:$G,0))=TRUE,
100-100*(AQ765-MINIFS(AQ:AQ,$E:$E,$E765))/(MAXIFS(AQ:AQ,$E:$E,$E765)-MINIFS(AQ:AQ,$E:$E,$E765)),
100*(AQ765-MINIFS(AQ:AQ,$E:$E,$E765))/(MAXIFS(AQ:AQ,$E:$E,$E765)-MINIFS(AQ:AQ,$E:$E,$E765))))</f>
        <v/>
      </c>
      <c r="DG765" s="223" t="str">
        <f t="array" ref="DG765">IF(AR765="","",
IF(INDEX(Settings!$H:$H,MATCH(DG$1,Settings!$G:$G,0))=TRUE,
100-100*(AR765-MINIFS(AR:AR,$E:$E,$E765))/(MAXIFS(AR:AR,$E:$E,$E765)-MINIFS(AR:AR,$E:$E,$E765)),
100*(AR765-MINIFS(AR:AR,$E:$E,$E765))/(MAXIFS(AR:AR,$E:$E,$E765)-MINIFS(AR:AR,$E:$E,$E765))))</f>
        <v/>
      </c>
      <c r="DH765" s="223" t="str">
        <f t="array" ref="DH765">IF(AS765="","",
IF(INDEX(Settings!$H:$H,MATCH(DH$1,Settings!$G:$G,0))=TRUE,
100-100*(AS765-MINIFS(AS:AS,$E:$E,$E765))/(MAXIFS(AS:AS,$E:$E,$E765)-MINIFS(AS:AS,$E:$E,$E765)),
100*(AS765-MINIFS(AS:AS,$E:$E,$E765))/(MAXIFS(AS:AS,$E:$E,$E765)-MINIFS(AS:AS,$E:$E,$E765))))</f>
        <v/>
      </c>
      <c r="DI765" s="223" t="str">
        <f t="array" ref="DI765">IF(AT765="","",
IF(INDEX(Settings!$H:$H,MATCH(DI$1,Settings!$G:$G,0))=TRUE,
100-100*(AT765-MINIFS(AT:AT,$E:$E,$E765))/(MAXIFS(AT:AT,$E:$E,$E765)-MINIFS(AT:AT,$E:$E,$E765)),
100*(AT765-MINIFS(AT:AT,$E:$E,$E765))/(MAXIFS(AT:AT,$E:$E,$E765)-MINIFS(AT:AT,$E:$E,$E765))))</f>
        <v/>
      </c>
      <c r="DJ765" s="223" t="str">
        <f t="array" ref="DJ765">IF(AU765="","",
IF(INDEX(Settings!$H:$H,MATCH(DJ$1,Settings!$G:$G,0))=TRUE,
100-100*(AU765-MINIFS(AU:AU,$E:$E,$E765))/(MAXIFS(AU:AU,$E:$E,$E765)-MINIFS(AU:AU,$E:$E,$E765)),
100*(AU765-MINIFS(AU:AU,$E:$E,$E765))/(MAXIFS(AU:AU,$E:$E,$E765)-MINIFS(AU:AU,$E:$E,$E765))))</f>
        <v/>
      </c>
      <c r="DK765" s="223" t="str">
        <f t="array" ref="DK765">IF(AV765="","",
IF(INDEX(Settings!$H:$H,MATCH(DK$1,Settings!$G:$G,0))=TRUE,
100-100*(AV765-MINIFS(AV:AV,$E:$E,$E765))/(MAXIFS(AV:AV,$E:$E,$E765)-MINIFS(AV:AV,$E:$E,$E765)),
100*(AV765-MINIFS(AV:AV,$E:$E,$E765))/(MAXIFS(AV:AV,$E:$E,$E765)-MINIFS(AV:AV,$E:$E,$E765))))</f>
        <v/>
      </c>
      <c r="DL765" s="223" t="str">
        <f t="array" ref="DL765">IF(AW765="","",
IF(INDEX(Settings!$H:$H,MATCH(DL$1,Settings!$G:$G,0))=TRUE,
100-100*(AW765-MINIFS(AW:AW,$E:$E,$E765))/(MAXIFS(AW:AW,$E:$E,$E765)-MINIFS(AW:AW,$E:$E,$E765)),
100*(AW765-MINIFS(AW:AW,$E:$E,$E765))/(MAXIFS(AW:AW,$E:$E,$E765)-MINIFS(AW:AW,$E:$E,$E765))))</f>
        <v/>
      </c>
      <c r="DM765" s="223" t="str">
        <f t="array" ref="DM765">IF(AX765="","",
IF(INDEX(Settings!$H:$H,MATCH(DM$1,Settings!$G:$G,0))=TRUE,
100-100*(AX765-MINIFS(AX:AX,$E:$E,$E765))/(MAXIFS(AX:AX,$E:$E,$E765)-MINIFS(AX:AX,$E:$E,$E765)),
100*(AX765-MINIFS(AX:AX,$E:$E,$E765))/(MAXIFS(AX:AX,$E:$E,$E765)-MINIFS(AX:AX,$E:$E,$E765))))</f>
        <v/>
      </c>
      <c r="DN765" s="223" t="str">
        <f t="array" ref="DN765">IF(AY765="","",
IF(INDEX(Settings!$H:$H,MATCH(DN$1,Settings!$G:$G,0))=TRUE,
100-100*(AY765-MINIFS(AY:AY,$E:$E,$E765))/(MAXIFS(AY:AY,$E:$E,$E765)-MINIFS(AY:AY,$E:$E,$E765)),
100*(AY765-MINIFS(AY:AY,$E:$E,$E765))/(MAXIFS(AY:AY,$E:$E,$E765)-MINIFS(AY:AY,$E:$E,$E765))))</f>
        <v/>
      </c>
      <c r="DO765" s="223" t="str">
        <f t="array" ref="DO765">IF(AZ765="","",
IF(INDEX(Settings!$H:$H,MATCH(DO$1,Settings!$G:$G,0))=TRUE,
100-100*(AZ765-MINIFS(AZ:AZ,$E:$E,$E765))/(MAXIFS(AZ:AZ,$E:$E,$E765)-MINIFS(AZ:AZ,$E:$E,$E765)),
100*(AZ765-MINIFS(AZ:AZ,$E:$E,$E765))/(MAXIFS(AZ:AZ,$E:$E,$E765)-MINIFS(AZ:AZ,$E:$E,$E765))))</f>
        <v/>
      </c>
      <c r="DP765" s="223" t="str">
        <f t="array" ref="DP765">IF(BA765="","",
IF(INDEX(Settings!$H:$H,MATCH(DP$1,Settings!$G:$G,0))=TRUE,
100-100*(BA765-MINIFS(BA:BA,$E:$E,$E765))/(MAXIFS(BA:BA,$E:$E,$E765)-MINIFS(BA:BA,$E:$E,$E765)),
100*(BA765-MINIFS(BA:BA,$E:$E,$E765))/(MAXIFS(BA:BA,$E:$E,$E765)-MINIFS(BA:BA,$E:$E,$E765))))</f>
        <v/>
      </c>
      <c r="DQ765" s="223" t="str">
        <f t="array" ref="DQ765">IF(BB765="","",
IF(INDEX(Settings!$H:$H,MATCH(DQ$1,Settings!$G:$G,0))=TRUE,
100-100*(BB765-MINIFS(BB:BB,$E:$E,$E765))/(MAXIFS(BB:BB,$E:$E,$E765)-MINIFS(BB:BB,$E:$E,$E765)),
100*(BB765-MINIFS(BB:BB,$E:$E,$E765))/(MAXIFS(BB:BB,$E:$E,$E765)-MINIFS(BB:BB,$E:$E,$E765))))</f>
        <v/>
      </c>
      <c r="DR765" s="223" t="str">
        <f t="array" ref="DR765">IF(BC765="","",
IF(INDEX(Settings!$H:$H,MATCH(DR$1,Settings!$G:$G,0))=TRUE,
100-100*(BC765-MINIFS(BC:BC,$E:$E,$E765))/(MAXIFS(BC:BC,$E:$E,$E765)-MINIFS(BC:BC,$E:$E,$E765)),
100*(BC765-MINIFS(BC:BC,$E:$E,$E765))/(MAXIFS(BC:BC,$E:$E,$E765)-MINIFS(BC:BC,$E:$E,$E765))))</f>
        <v/>
      </c>
      <c r="DS765" s="223" t="str">
        <f t="array" ref="DS765">IF(BD765="","",
IF(INDEX(Settings!$H:$H,MATCH(DS$1,Settings!$G:$G,0))=TRUE,
100-100*(BD765-MINIFS(BD:BD,$E:$E,$E765))/(MAXIFS(BD:BD,$E:$E,$E765)-MINIFS(BD:BD,$E:$E,$E765)),
100*(BD765-MINIFS(BD:BD,$E:$E,$E765))/(MAXIFS(BD:BD,$E:$E,$E765)-MINIFS(BD:BD,$E:$E,$E765))))</f>
        <v/>
      </c>
      <c r="DT765" s="223" t="str">
        <f t="array" ref="DT765">IF(BE765="","",
IF(INDEX(Settings!$H:$H,MATCH(DT$1,Settings!$G:$G,0))=TRUE,
100-100*(BE765-MINIFS(BE:BE,$E:$E,$E765))/(MAXIFS(BE:BE,$E:$E,$E765)-MINIFS(BE:BE,$E:$E,$E765)),
100*(BE765-MINIFS(BE:BE,$E:$E,$E765))/(MAXIFS(BE:BE,$E:$E,$E765)-MINIFS(BE:BE,$E:$E,$E765))))</f>
        <v/>
      </c>
      <c r="DU765" s="223" t="str">
        <f t="array" ref="DU765">IF(BF765="","",
IF(INDEX(Settings!$H:$H,MATCH(DU$1,Settings!$G:$G,0))=TRUE,
100-100*(BF765-MINIFS(BF:BF,$E:$E,$E765))/(MAXIFS(BF:BF,$E:$E,$E765)-MINIFS(BF:BF,$E:$E,$E765)),
100*(BF765-MINIFS(BF:BF,$E:$E,$E765))/(MAXIFS(BF:BF,$E:$E,$E765)-MINIFS(BF:BF,$E:$E,$E765))))</f>
        <v/>
      </c>
      <c r="DV765" s="223" t="str">
        <f t="array" ref="DV765">IF(BG765="","",
IF(INDEX(Settings!$H:$H,MATCH(DV$1,Settings!$G:$G,0))=TRUE,
100-100*(BG765-MINIFS(BG:BG,$E:$E,$E765))/(MAXIFS(BG:BG,$E:$E,$E765)-MINIFS(BG:BG,$E:$E,$E765)),
100*(BG765-MINIFS(BG:BG,$E:$E,$E765))/(MAXIFS(BG:BG,$E:$E,$E765)-MINIFS(BG:BG,$E:$E,$E765))))</f>
        <v/>
      </c>
      <c r="DW765" s="223" t="str">
        <f t="array" ref="DW765">IF(BH765="","",
IF(INDEX(Settings!$H:$H,MATCH(DW$1,Settings!$G:$G,0))=TRUE,
100-100*(BH765-MINIFS(BH:BH,$E:$E,$E765))/(MAXIFS(BH:BH,$E:$E,$E765)-MINIFS(BH:BH,$E:$E,$E765)),
100*(BH765-MINIFS(BH:BH,$E:$E,$E765))/(MAXIFS(BH:BH,$E:$E,$E765)-MINIFS(BH:BH,$E:$E,$E765))))</f>
        <v/>
      </c>
      <c r="DX765" s="223" t="str">
        <f t="array" ref="DX765">IF(BI765="","",
IF(INDEX(Settings!$H:$H,MATCH(DX$1,Settings!$G:$G,0))=TRUE,
100-100*(BI765-MINIFS(BI:BI,$E:$E,$E765))/(MAXIFS(BI:BI,$E:$E,$E765)-MINIFS(BI:BI,$E:$E,$E765)),
100*(BI765-MINIFS(BI:BI,$E:$E,$E765))/(MAXIFS(BI:BI,$E:$E,$E765)-MINIFS(BI:BI,$E:$E,$E765))))</f>
        <v/>
      </c>
      <c r="DY765" s="223" t="str">
        <f t="array" ref="DY765">IF(BJ765="","",
IF(INDEX(Settings!$H:$H,MATCH(DY$1,Settings!$G:$G,0))=TRUE,
100-100*(BJ765-MINIFS(BJ:BJ,$E:$E,$E765))/(MAXIFS(BJ:BJ,$E:$E,$E765)-MINIFS(BJ:BJ,$E:$E,$E765)),
100*(BJ765-MINIFS(BJ:BJ,$E:$E,$E765))/(MAXIFS(BJ:BJ,$E:$E,$E765)-MINIFS(BJ:BJ,$E:$E,$E765))))</f>
        <v/>
      </c>
      <c r="DZ765" s="225"/>
      <c r="EA765" s="225"/>
      <c r="EB765" s="225" t="str">
        <f t="shared" si="8"/>
        <v/>
      </c>
      <c r="EC765" s="225" t="str">
        <f t="shared" si="9"/>
        <v/>
      </c>
      <c r="ED765" s="225" t="str">
        <f t="shared" si="10"/>
        <v/>
      </c>
      <c r="EE765" s="225" t="str">
        <f t="shared" si="11"/>
        <v/>
      </c>
      <c r="EF765" s="225" t="str">
        <f t="shared" si="12"/>
        <v/>
      </c>
      <c r="EG765" s="225" t="str">
        <f t="shared" si="13"/>
        <v/>
      </c>
      <c r="EH765" s="225"/>
      <c r="EI765" s="225"/>
      <c r="EJ765" s="225"/>
      <c r="EK765" s="225"/>
      <c r="EL765" s="225"/>
      <c r="EM765" s="225"/>
    </row>
    <row r="766">
      <c r="A766" s="231"/>
      <c r="B766" s="231"/>
      <c r="C766" s="231"/>
      <c r="D766" s="231" t="str">
        <f t="array" ref="D766">IFERROR(INDEX(Profiles!$B:$B,MATCH($A766,Profiles!$A:$A,0)),"")</f>
        <v/>
      </c>
      <c r="E766" s="231"/>
      <c r="F766" s="231"/>
      <c r="G766" s="231"/>
      <c r="H766" s="231"/>
      <c r="I766" s="231" t="str">
        <f>IF(A766="","",IF(Settings!$N$3="DATE",F766&amp;": "&amp;TEXT(B766,"M/DD/YY"),F766&amp;": "&amp;H766))</f>
        <v/>
      </c>
      <c r="J766" s="231"/>
      <c r="K766" s="231"/>
      <c r="L766" s="231"/>
      <c r="M766" s="232" t="str">
        <f t="shared" si="14"/>
        <v/>
      </c>
      <c r="N766" s="231"/>
      <c r="O766" s="231"/>
      <c r="P766" s="231"/>
      <c r="Q766" s="231"/>
      <c r="R766" s="231"/>
      <c r="S766" s="230" t="str">
        <f>IFERROR(VLOOKUP(AF766, 'YOYO IR Scores'!A:C, 3, FALSE), "")
</f>
        <v/>
      </c>
      <c r="T766" s="231"/>
      <c r="U766" s="231"/>
      <c r="V766" s="231"/>
      <c r="W766" s="231"/>
      <c r="X766" s="233" t="str">
        <f t="shared" si="4"/>
        <v/>
      </c>
      <c r="Y766" s="234" t="str">
        <f t="shared" si="5"/>
        <v/>
      </c>
      <c r="Z766" s="234" t="str">
        <f t="shared" si="6"/>
        <v/>
      </c>
      <c r="AA766" s="233" t="str">
        <f t="shared" si="7"/>
        <v/>
      </c>
      <c r="AB766" s="232"/>
      <c r="AC766" s="232"/>
      <c r="AD766" s="232"/>
      <c r="AE766" s="232" t="str">
        <f>IFERROR(VLOOKUP(AF766, 'YOYO IR Scores'!A:C, 2, FALSE), "")</f>
        <v/>
      </c>
      <c r="AF766" s="232"/>
      <c r="AG766" s="23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c r="BD766" s="232"/>
      <c r="BE766" s="232"/>
      <c r="BF766" s="232"/>
      <c r="BG766" s="232"/>
      <c r="BH766" s="232"/>
      <c r="BI766" s="232"/>
      <c r="BJ766" s="232"/>
      <c r="BK766" s="232" t="str">
        <f t="array" ref="BK766">IF(J766="","",
IF(INDEX(Settings!$H:$H,MATCH(BY$1,Settings!$G:$G,0))=TRUE,
100-100*(J766-MIN(J:J))/(MAX(J:J)-MIN(J:J)),
100*(J766-MIN(J:J))/(MAX(J:J)-MIN(J:J))))</f>
        <v/>
      </c>
      <c r="BL766" s="232" t="str">
        <f t="array" ref="BL766">IF(J766="","",
IF(INDEX(Settings!$H:$H,MATCH(BY$1,Settings!$G:$G,0))=TRUE,
100-100*(J766-MINIFS(J:J,$E:$E,$E766))/(MAXIFS(J:J,$E:$E,$E766)-MINIFS(J:J,$E:$E,$E766)),
100*(J766-MINIFS(J:J,$E:$E,$E766))/(MAXIFS(J:J,$E:$E,$E766)-MINIFS(J:J,$E:$E,$E766))))</f>
        <v/>
      </c>
      <c r="BM766" s="232" t="str">
        <f t="array" ref="BM766">IF(J766="","",
IF(INDEX(Settings!$H:$H,MATCH(BY$1,Settings!$G:$G,0))=TRUE,
100-100*(J766-MINIFS(J:J,$E:$E,$E766,$I:$I,$I766))/(MAXIFS(J:J,$E:$E,$E766,$I:$I,$I766)-MINIFS(J:J,$E:$E,$E766,$I:$I,$I766)),
100*(J766-MINIFS(J:J,$E:$E,$E766,$I:$I,$I766))/(MAXIFS(J:J,$E:$E,$E766,$I:$I,$I766)-MINIFS(J:J,$E:$E,$E766,$I:$I,$I766))))</f>
        <v/>
      </c>
      <c r="BN766" s="231" t="str">
        <f t="array" ref="BN766">IF(J766="","",
IF(INDEX(Settings!$H:$H,MATCH(BY$1,Settings!$G:$G,0))=TRUE,
100-100*PERCENTRANK(J:J,J766),
100*PERCENTRANK(J:J,J766)))</f>
        <v/>
      </c>
      <c r="BO766" s="231" t="str">
        <f>IFERROR(__xludf.DUMMYFUNCTION("IF(J766="""","""",
IF(INDEX(Settings!$H:$H,MATCH(BY$1,Settings!$G:$G,0))=TRUE,
100-100*PERCENTRANK(FILTER(J:J,$E:$E=$E766),J766),
100*PERCENTRANK(FILTER(J:J,$E:$E=$E766),J766)))"),"")</f>
        <v/>
      </c>
      <c r="BP766" s="231" t="str">
        <f>IFERROR(__xludf.DUMMYFUNCTION("IF(J766="""","""",
IF(INDEX(Settings!$H:$H,MATCH(BY$1,Settings!$G:$G,0))=TRUE,
100-100*PERCENTRANK(FILTER(J:J,$E:$E=$E766,$I:$I=$I766),J766),
100*PERCENTRANK(FILTER(J:J,$E:$E=$E766,$I:$I=$I766),J766)))"),"")</f>
        <v/>
      </c>
      <c r="BQ766" s="233" t="str">
        <f t="array" ref="BQ766">IF(J766="","",
IF(INDEX(Settings!$H:$H,MATCH(BY$1,Settings!$G:$G,0))=TRUE,
-1*(J766-AVERAGE(J:J))/STDEV(J:J),
(J766-AVERAGE(J:J))/STDEV(J:J)))</f>
        <v/>
      </c>
      <c r="BR766" s="233" t="str">
        <f>IFERROR(__xludf.DUMMYFUNCTION("IF(J766="""","""",
IF(INDEX(Settings!$H:$H,MATCH(BY$1,Settings!$G:$G,0))=TRUE,
-1*(J766-AVERAGEIFS(J:J,$E:$E,$E766))/STDEV(FILTER(J:J,$E:$E=$E766)),
(J766-AVERAGEIFS(J:J,$E:$E,$E766))/STDEV(FILTER(J:J,$E:$E=$E766))))"),"")</f>
        <v/>
      </c>
      <c r="BS766" s="233"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1"/>
      <c r="BX766" s="231"/>
      <c r="BY766" s="232" t="str">
        <f t="array" ref="BY766">IF(J766="","",
IF(INDEX(Settings!$H:$H,MATCH(BY$1,Settings!$G:$G,0))=TRUE,
100-100*(J766-MINIFS(J:J,$E:$E,$E766))/(MAXIFS(J:J,$E:$E,$E766)-MINIFS(J:J,$E:$E,$E766)),
100*(J766-MINIFS(J:J,$E:$E,$E766))/(MAXIFS(J:J,$E:$E,$E766)-MINIFS(J:J,$E:$E,$E766))))</f>
        <v/>
      </c>
      <c r="BZ766" s="232" t="str">
        <f t="array" ref="BZ766">IF(K766="","",
IF(INDEX(Settings!$H:$H,MATCH(BZ$1,Settings!$G:$G,0))=TRUE,
100-100*(K766-MINIFS(K:K,$E:$E,$E766))/(MAXIFS(K:K,$E:$E,$E766)-MINIFS(K:K,$E:$E,$E766)),
100*(K766-MINIFS(K:K,$E:$E,$E766))/(MAXIFS(K:K,$E:$E,$E766)-MINIFS(K:K,$E:$E,$E766))))</f>
        <v/>
      </c>
      <c r="CA766" s="232" t="str">
        <f t="array" ref="CA766">IF(L766="","",
IF(INDEX(Settings!$H:$H,MATCH(CA$1,Settings!$G:$G,0))=TRUE,
100-100*(L766-MINIFS(L:L,$E:$E,$E766))/(MAXIFS(L:L,$E:$E,$E766)-MINIFS(L:L,$E:$E,$E766)),
100*(L766-MINIFS(L:L,$E:$E,$E766))/(MAXIFS(L:L,$E:$E,$E766)-MINIFS(L:L,$E:$E,$E766))))</f>
        <v/>
      </c>
      <c r="CB766" s="232" t="str">
        <f t="array" ref="CB766">IF(M766="","",
IF(INDEX(Settings!$H:$H,MATCH(CB$1,Settings!$G:$G,0))=TRUE,
100-100*(M766-MINIFS(M:M,$E:$E,$E766))/(MAXIFS(M:M,$E:$E,$E766)-MINIFS(M:M,$E:$E,$E766)),
100*(M766-MINIFS(M:M,$E:$E,$E766))/(MAXIFS(M:M,$E:$E,$E766)-MINIFS(M:M,$E:$E,$E766))))</f>
        <v/>
      </c>
      <c r="CC766" s="232" t="str">
        <f t="array" ref="CC766">IF(N766="","",
IF(INDEX(Settings!$H:$H,MATCH(CC$1,Settings!$G:$G,0))=TRUE,
100-100*(N766-MINIFS(N:N,$E:$E,$E766))/(MAXIFS(N:N,$E:$E,$E766)-MINIFS(N:N,$E:$E,$E766)),
100*(N766-MINIFS(N:N,$E:$E,$E766))/(MAXIFS(N:N,$E:$E,$E766)-MINIFS(N:N,$E:$E,$E766))))</f>
        <v/>
      </c>
      <c r="CD766" s="232" t="str">
        <f t="array" ref="CD766">IF(O766="","",
IF(INDEX(Settings!$H:$H,MATCH(CD$1,Settings!$G:$G,0))=TRUE,
100-100*(O766-MINIFS(O:O,$E:$E,$E766))/(MAXIFS(O:O,$E:$E,$E766)-MINIFS(O:O,$E:$E,$E766)),
100*(O766-MINIFS(O:O,$E:$E,$E766))/(MAXIFS(O:O,$E:$E,$E766)-MINIFS(O:O,$E:$E,$E766))))</f>
        <v/>
      </c>
      <c r="CE766" s="232" t="str">
        <f t="array" ref="CE766">IF(P766="","",
IF(INDEX(Settings!$H:$H,MATCH(CE$1,Settings!$G:$G,0))=TRUE,
100-100*(P766-MINIFS(P:P,$E:$E,$E766))/(MAXIFS(P:P,$E:$E,$E766)-MINIFS(P:P,$E:$E,$E766)),
100*(P766-MINIFS(P:P,$E:$E,$E766))/(MAXIFS(P:P,$E:$E,$E766)-MINIFS(P:P,$E:$E,$E766))))</f>
        <v/>
      </c>
      <c r="CF766" s="232" t="str">
        <f t="array" ref="CF766">IF(Q766="","",
IF(INDEX(Settings!$H:$H,MATCH(CF$1,Settings!$G:$G,0))=TRUE,
100-100*(Q766-MINIFS(Q:Q,$E:$E,$E766))/(MAXIFS(Q:Q,$E:$E,$E766)-MINIFS(Q:Q,$E:$E,$E766)),
100*(Q766-MINIFS(Q:Q,$E:$E,$E766))/(MAXIFS(Q:Q,$E:$E,$E766)-MINIFS(Q:Q,$E:$E,$E766))))</f>
        <v/>
      </c>
      <c r="CG766" s="232" t="str">
        <f t="array" ref="CG766">IF(R766="","",
IF(INDEX(Settings!$H:$H,MATCH(CG$1,Settings!$G:$G,0))=TRUE,
100-100*(R766-MINIFS(R:R,$E:$E,$E766))/(MAXIFS(R:R,$E:$E,$E766)-MINIFS(R:R,$E:$E,$E766)),
100*(R766-MINIFS(R:R,$E:$E,$E766))/(MAXIFS(R:R,$E:$E,$E766)-MINIFS(R:R,$E:$E,$E766))))</f>
        <v/>
      </c>
      <c r="CH766" s="232" t="str">
        <f t="array" ref="CH766">IF(S766="","",
IF(INDEX(Settings!$H:$H,MATCH(CH$1,Settings!$G:$G,0))=TRUE,
100-100*(S766-MINIFS(S:S,$E:$E,$E766))/(MAXIFS(S:S,$E:$E,$E766)-MINIFS(S:S,$E:$E,$E766)),
100*(S766-MINIFS(S:S,$E:$E,$E766))/(MAXIFS(S:S,$E:$E,$E766)-MINIFS(S:S,$E:$E,$E766))))</f>
        <v/>
      </c>
      <c r="CI766" s="232" t="str">
        <f t="array" ref="CI766">IF(T766="","",
IF(INDEX(Settings!$H:$H,MATCH(CI$1,Settings!$G:$G,0))=TRUE,
100-100*(T766-MINIFS(T:T,$E:$E,$E766))/(MAXIFS(T:T,$E:$E,$E766)-MINIFS(T:T,$E:$E,$E766)),
100*(T766-MINIFS(T:T,$E:$E,$E766))/(MAXIFS(T:T,$E:$E,$E766)-MINIFS(T:T,$E:$E,$E766))))</f>
        <v/>
      </c>
      <c r="CJ766" s="232" t="str">
        <f t="array" ref="CJ766">IF(U766="","",
IF(INDEX(Settings!$H:$H,MATCH(CJ$1,Settings!$G:$G,0))=TRUE,
100-100*(U766-MINIFS(U:U,$E:$E,$E766))/(MAXIFS(U:U,$E:$E,$E766)-MINIFS(U:U,$E:$E,$E766)),
100*(U766-MINIFS(U:U,$E:$E,$E766))/(MAXIFS(U:U,$E:$E,$E766)-MINIFS(U:U,$E:$E,$E766))))</f>
        <v/>
      </c>
      <c r="CK766" s="232" t="str">
        <f t="array" ref="CK766">IF(V766="","",
IF(INDEX(Settings!$H:$H,MATCH(CK$1,Settings!$G:$G,0))=TRUE,
100-100*(V766-MINIFS(V:V,$E:$E,$E766))/(MAXIFS(V:V,$E:$E,$E766)-MINIFS(V:V,$E:$E,$E766)),
100*(V766-MINIFS(V:V,$E:$E,$E766))/(MAXIFS(V:V,$E:$E,$E766)-MINIFS(V:V,$E:$E,$E766))))</f>
        <v/>
      </c>
      <c r="CL766" s="232" t="str">
        <f t="array" ref="CL766">IF(W766="","",
IF(INDEX(Settings!$H:$H,MATCH(CL$1,Settings!$G:$G,0))=TRUE,
100-100*(W766-MINIFS(W:W,$E:$E,$E766))/(MAXIFS(W:W,$E:$E,$E766)-MINIFS(W:W,$E:$E,$E766)),
100*(W766-MINIFS(W:W,$E:$E,$E766))/(MAXIFS(W:W,$E:$E,$E766)-MINIFS(W:W,$E:$E,$E766))))</f>
        <v/>
      </c>
      <c r="CM766" s="232" t="str">
        <f t="array" ref="CM766">IF(X766="","",
IF(INDEX(Settings!$H:$H,MATCH(CM$1,Settings!$G:$G,0))=TRUE,
100-100*(X766-MINIFS(X:X,$E:$E,$E766))/(MAXIFS(X:X,$E:$E,$E766)-MINIFS(X:X,$E:$E,$E766)),
100*(X766-MINIFS(X:X,$E:$E,$E766))/(MAXIFS(X:X,$E:$E,$E766)-MINIFS(X:X,$E:$E,$E766))))</f>
        <v/>
      </c>
      <c r="CN766" s="232" t="str">
        <f t="array" ref="CN766">IF(Y766="","",
IF(INDEX(Settings!$H:$H,MATCH(CN$1,Settings!$G:$G,0))=TRUE,
100-100*(Y766-MINIFS(Y:Y,$E:$E,$E766))/(MAXIFS(Y:Y,$E:$E,$E766)-MINIFS(Y:Y,$E:$E,$E766)),
100*(Y766-MINIFS(Y:Y,$E:$E,$E766))/(MAXIFS(Y:Y,$E:$E,$E766)-MINIFS(Y:Y,$E:$E,$E766))))</f>
        <v/>
      </c>
      <c r="CO766" s="232" t="str">
        <f t="array" ref="CO766">IF(Z766="","",
IF(INDEX(Settings!$H:$H,MATCH(CO$1,Settings!$G:$G,0))=TRUE,
100-100*(Z766-MINIFS(Z:Z,$E:$E,$E766))/(MAXIFS(Z:Z,$E:$E,$E766)-MINIFS(Z:Z,$E:$E,$E766)),
100*(Z766-MINIFS(Z:Z,$E:$E,$E766))/(MAXIFS(Z:Z,$E:$E,$E766)-MINIFS(Z:Z,$E:$E,$E766))))</f>
        <v/>
      </c>
      <c r="CP766" s="232" t="str">
        <f t="array" ref="CP766">IF(AA766="","",
IF(INDEX(Settings!$H:$H,MATCH(CP$1,Settings!$G:$G,0))=TRUE,
100-100*(AA766-MINIFS(AA:AA,$E:$E,$E766))/(MAXIFS(AA:AA,$E:$E,$E766)-MINIFS(AA:AA,$E:$E,$E766)),
100*(AA766-MINIFS(AA:AA,$E:$E,$E766))/(MAXIFS(AA:AA,$E:$E,$E766)-MINIFS(AA:AA,$E:$E,$E766))))</f>
        <v/>
      </c>
      <c r="CQ766" s="232" t="str">
        <f t="array" ref="CQ766">IF(AB766="","",
IF(INDEX(Settings!$H:$H,MATCH(CQ$1,Settings!$G:$G,0))=TRUE,
100-100*(AB766-MINIFS(AB:AB,$E:$E,$E766))/(MAXIFS(AB:AB,$E:$E,$E766)-MINIFS(AB:AB,$E:$E,$E766)),
100*(AB766-MINIFS(AB:AB,$E:$E,$E766))/(MAXIFS(AB:AB,$E:$E,$E766)-MINIFS(AB:AB,$E:$E,$E766))))</f>
        <v/>
      </c>
      <c r="CR766" s="232" t="str">
        <f t="array" ref="CR766">IF(AC766="","",
IF(INDEX(Settings!$H:$H,MATCH(CR$1,Settings!$G:$G,0))=TRUE,
100-100*(AC766-MINIFS(AC:AC,$E:$E,$E766))/(MAXIFS(AC:AC,$E:$E,$E766)-MINIFS(AC:AC,$E:$E,$E766)),
100*(AC766-MINIFS(AC:AC,$E:$E,$E766))/(MAXIFS(AC:AC,$E:$E,$E766)-MINIFS(AC:AC,$E:$E,$E766))))</f>
        <v/>
      </c>
      <c r="CS766" s="232" t="str">
        <f t="array" ref="CS766">IF(AD766="","",
IF(INDEX(Settings!$H:$H,MATCH(CS$1,Settings!$G:$G,0))=TRUE,
100-100*(AD766-MINIFS(AD:AD,$E:$E,$E766))/(MAXIFS(AD:AD,$E:$E,$E766)-MINIFS(AD:AD,$E:$E,$E766)),
100*(AD766-MINIFS(AD:AD,$E:$E,$E766))/(MAXIFS(AD:AD,$E:$E,$E766)-MINIFS(AD:AD,$E:$E,$E766))))</f>
        <v/>
      </c>
      <c r="CT766" s="232" t="str">
        <f t="array" ref="CT766">IF(AE766="","",
IF(INDEX(Settings!$H:$H,MATCH(CT$1,Settings!$G:$G,0))=TRUE,
100-100*(AE766-MINIFS(AE:AE,$E:$E,$E766))/(MAXIFS(AE:AE,$E:$E,$E766)-MINIFS(AE:AE,$E:$E,$E766)),
100*(AE766-MINIFS(AE:AE,$E:$E,$E766))/(MAXIFS(AE:AE,$E:$E,$E766)-MINIFS(AE:AE,$E:$E,$E766))))</f>
        <v/>
      </c>
      <c r="CU766" s="232" t="str">
        <f t="array" ref="CU766">IF(AF766="","",
IF(INDEX(Settings!$H:$H,MATCH(CU$1,Settings!$G:$G,0))=TRUE,
100-100*(AF766-MINIFS(AF:AF,$E:$E,$E766))/(MAXIFS(AF:AF,$E:$E,$E766)-MINIFS(AF:AF,$E:$E,$E766)),
100*(AF766-MINIFS(AF:AF,$E:$E,$E766))/(MAXIFS(AF:AF,$E:$E,$E766)-MINIFS(AF:AF,$E:$E,$E766))))</f>
        <v/>
      </c>
      <c r="CV766" s="232" t="str">
        <f t="array" ref="CV766">IF(AG766="","",
IF(INDEX(Settings!$H:$H,MATCH(CV$1,Settings!$G:$G,0))=TRUE,
100-100*(AG766-MINIFS(AG:AG,$E:$E,$E766))/(MAXIFS(AG:AG,$E:$E,$E766)-MINIFS(AG:AG,$E:$E,$E766)),
100*(AG766-MINIFS(AG:AG,$E:$E,$E766))/(MAXIFS(AG:AG,$E:$E,$E766)-MINIFS(AG:AG,$E:$E,$E766))))</f>
        <v/>
      </c>
      <c r="CW766" s="232" t="str">
        <f t="array" ref="CW766">IF(AH766="","",
IF(INDEX(Settings!$H:$H,MATCH(CW$1,Settings!$G:$G,0))=TRUE,
100-100*(AH766-MINIFS(AH:AH,$E:$E,$E766))/(MAXIFS(AH:AH,$E:$E,$E766)-MINIFS(AH:AH,$E:$E,$E766)),
100*(AH766-MINIFS(AH:AH,$E:$E,$E766))/(MAXIFS(AH:AH,$E:$E,$E766)-MINIFS(AH:AH,$E:$E,$E766))))</f>
        <v/>
      </c>
      <c r="CX766" s="232" t="str">
        <f t="array" ref="CX766">IF(AI766="","",
IF(INDEX(Settings!$H:$H,MATCH(CX$1,Settings!$G:$G,0))=TRUE,
100-100*(AI766-MINIFS(AI:AI,$E:$E,$E766))/(MAXIFS(AI:AI,$E:$E,$E766)-MINIFS(AI:AI,$E:$E,$E766)),
100*(AI766-MINIFS(AI:AI,$E:$E,$E766))/(MAXIFS(AI:AI,$E:$E,$E766)-MINIFS(AI:AI,$E:$E,$E766))))</f>
        <v/>
      </c>
      <c r="CY766" s="232" t="str">
        <f t="array" ref="CY766">IF(AJ766="","",
IF(INDEX(Settings!$H:$H,MATCH(CY$1,Settings!$G:$G,0))=TRUE,
100-100*(AJ766-MINIFS(AJ:AJ,$E:$E,$E766))/(MAXIFS(AJ:AJ,$E:$E,$E766)-MINIFS(AJ:AJ,$E:$E,$E766)),
100*(AJ766-MINIFS(AJ:AJ,$E:$E,$E766))/(MAXIFS(AJ:AJ,$E:$E,$E766)-MINIFS(AJ:AJ,$E:$E,$E766))))</f>
        <v/>
      </c>
      <c r="CZ766" s="232" t="str">
        <f t="array" ref="CZ766">IF(AK766="","",
IF(INDEX(Settings!$H:$H,MATCH(CZ$1,Settings!$G:$G,0))=TRUE,
100-100*(AK766-MINIFS(AK:AK,$E:$E,$E766))/(MAXIFS(AK:AK,$E:$E,$E766)-MINIFS(AK:AK,$E:$E,$E766)),
100*(AK766-MINIFS(AK:AK,$E:$E,$E766))/(MAXIFS(AK:AK,$E:$E,$E766)-MINIFS(AK:AK,$E:$E,$E766))))</f>
        <v/>
      </c>
      <c r="DA766" s="232" t="str">
        <f t="array" ref="DA766">IF(AL766="","",
IF(INDEX(Settings!$H:$H,MATCH(DA$1,Settings!$G:$G,0))=TRUE,
100-100*(AL766-MINIFS(AL:AL,$E:$E,$E766))/(MAXIFS(AL:AL,$E:$E,$E766)-MINIFS(AL:AL,$E:$E,$E766)),
100*(AL766-MINIFS(AL:AL,$E:$E,$E766))/(MAXIFS(AL:AL,$E:$E,$E766)-MINIFS(AL:AL,$E:$E,$E766))))</f>
        <v/>
      </c>
      <c r="DB766" s="232" t="str">
        <f t="array" ref="DB766">IF(AM766="","",
IF(INDEX(Settings!$H:$H,MATCH(DB$1,Settings!$G:$G,0))=TRUE,
100-100*(AM766-MINIFS(AM:AM,$E:$E,$E766))/(MAXIFS(AM:AM,$E:$E,$E766)-MINIFS(AM:AM,$E:$E,$E766)),
100*(AM766-MINIFS(AM:AM,$E:$E,$E766))/(MAXIFS(AM:AM,$E:$E,$E766)-MINIFS(AM:AM,$E:$E,$E766))))</f>
        <v/>
      </c>
      <c r="DC766" s="232" t="str">
        <f t="array" ref="DC766">IF(AN766="","",
IF(INDEX(Settings!$H:$H,MATCH(DC$1,Settings!$G:$G,0))=TRUE,
100-100*(AN766-MINIFS(AN:AN,$E:$E,$E766))/(MAXIFS(AN:AN,$E:$E,$E766)-MINIFS(AN:AN,$E:$E,$E766)),
100*(AN766-MINIFS(AN:AN,$E:$E,$E766))/(MAXIFS(AN:AN,$E:$E,$E766)-MINIFS(AN:AN,$E:$E,$E766))))</f>
        <v/>
      </c>
      <c r="DD766" s="232" t="str">
        <f t="array" ref="DD766">IF(AO766="","",
IF(INDEX(Settings!$H:$H,MATCH(DD$1,Settings!$G:$G,0))=TRUE,
100-100*(AO766-MINIFS(AO:AO,$E:$E,$E766))/(MAXIFS(AO:AO,$E:$E,$E766)-MINIFS(AO:AO,$E:$E,$E766)),
100*(AO766-MINIFS(AO:AO,$E:$E,$E766))/(MAXIFS(AO:AO,$E:$E,$E766)-MINIFS(AO:AO,$E:$E,$E766))))</f>
        <v/>
      </c>
      <c r="DE766" s="232" t="str">
        <f t="array" ref="DE766">IF(AP766="","",
IF(INDEX(Settings!$H:$H,MATCH(DE$1,Settings!$G:$G,0))=TRUE,
100-100*(AP766-MINIFS(AP:AP,$E:$E,$E766))/(MAXIFS(AP:AP,$E:$E,$E766)-MINIFS(AP:AP,$E:$E,$E766)),
100*(AP766-MINIFS(AP:AP,$E:$E,$E766))/(MAXIFS(AP:AP,$E:$E,$E766)-MINIFS(AP:AP,$E:$E,$E766))))</f>
        <v/>
      </c>
      <c r="DF766" s="232" t="str">
        <f t="array" ref="DF766">IF(AQ766="","",
IF(INDEX(Settings!$H:$H,MATCH(DF$1,Settings!$G:$G,0))=TRUE,
100-100*(AQ766-MINIFS(AQ:AQ,$E:$E,$E766))/(MAXIFS(AQ:AQ,$E:$E,$E766)-MINIFS(AQ:AQ,$E:$E,$E766)),
100*(AQ766-MINIFS(AQ:AQ,$E:$E,$E766))/(MAXIFS(AQ:AQ,$E:$E,$E766)-MINIFS(AQ:AQ,$E:$E,$E766))))</f>
        <v/>
      </c>
      <c r="DG766" s="232" t="str">
        <f t="array" ref="DG766">IF(AR766="","",
IF(INDEX(Settings!$H:$H,MATCH(DG$1,Settings!$G:$G,0))=TRUE,
100-100*(AR766-MINIFS(AR:AR,$E:$E,$E766))/(MAXIFS(AR:AR,$E:$E,$E766)-MINIFS(AR:AR,$E:$E,$E766)),
100*(AR766-MINIFS(AR:AR,$E:$E,$E766))/(MAXIFS(AR:AR,$E:$E,$E766)-MINIFS(AR:AR,$E:$E,$E766))))</f>
        <v/>
      </c>
      <c r="DH766" s="232" t="str">
        <f t="array" ref="DH766">IF(AS766="","",
IF(INDEX(Settings!$H:$H,MATCH(DH$1,Settings!$G:$G,0))=TRUE,
100-100*(AS766-MINIFS(AS:AS,$E:$E,$E766))/(MAXIFS(AS:AS,$E:$E,$E766)-MINIFS(AS:AS,$E:$E,$E766)),
100*(AS766-MINIFS(AS:AS,$E:$E,$E766))/(MAXIFS(AS:AS,$E:$E,$E766)-MINIFS(AS:AS,$E:$E,$E766))))</f>
        <v/>
      </c>
      <c r="DI766" s="232" t="str">
        <f t="array" ref="DI766">IF(AT766="","",
IF(INDEX(Settings!$H:$H,MATCH(DI$1,Settings!$G:$G,0))=TRUE,
100-100*(AT766-MINIFS(AT:AT,$E:$E,$E766))/(MAXIFS(AT:AT,$E:$E,$E766)-MINIFS(AT:AT,$E:$E,$E766)),
100*(AT766-MINIFS(AT:AT,$E:$E,$E766))/(MAXIFS(AT:AT,$E:$E,$E766)-MINIFS(AT:AT,$E:$E,$E766))))</f>
        <v/>
      </c>
      <c r="DJ766" s="232" t="str">
        <f t="array" ref="DJ766">IF(AU766="","",
IF(INDEX(Settings!$H:$H,MATCH(DJ$1,Settings!$G:$G,0))=TRUE,
100-100*(AU766-MINIFS(AU:AU,$E:$E,$E766))/(MAXIFS(AU:AU,$E:$E,$E766)-MINIFS(AU:AU,$E:$E,$E766)),
100*(AU766-MINIFS(AU:AU,$E:$E,$E766))/(MAXIFS(AU:AU,$E:$E,$E766)-MINIFS(AU:AU,$E:$E,$E766))))</f>
        <v/>
      </c>
      <c r="DK766" s="232" t="str">
        <f t="array" ref="DK766">IF(AV766="","",
IF(INDEX(Settings!$H:$H,MATCH(DK$1,Settings!$G:$G,0))=TRUE,
100-100*(AV766-MINIFS(AV:AV,$E:$E,$E766))/(MAXIFS(AV:AV,$E:$E,$E766)-MINIFS(AV:AV,$E:$E,$E766)),
100*(AV766-MINIFS(AV:AV,$E:$E,$E766))/(MAXIFS(AV:AV,$E:$E,$E766)-MINIFS(AV:AV,$E:$E,$E766))))</f>
        <v/>
      </c>
      <c r="DL766" s="232" t="str">
        <f t="array" ref="DL766">IF(AW766="","",
IF(INDEX(Settings!$H:$H,MATCH(DL$1,Settings!$G:$G,0))=TRUE,
100-100*(AW766-MINIFS(AW:AW,$E:$E,$E766))/(MAXIFS(AW:AW,$E:$E,$E766)-MINIFS(AW:AW,$E:$E,$E766)),
100*(AW766-MINIFS(AW:AW,$E:$E,$E766))/(MAXIFS(AW:AW,$E:$E,$E766)-MINIFS(AW:AW,$E:$E,$E766))))</f>
        <v/>
      </c>
      <c r="DM766" s="232" t="str">
        <f t="array" ref="DM766">IF(AX766="","",
IF(INDEX(Settings!$H:$H,MATCH(DM$1,Settings!$G:$G,0))=TRUE,
100-100*(AX766-MINIFS(AX:AX,$E:$E,$E766))/(MAXIFS(AX:AX,$E:$E,$E766)-MINIFS(AX:AX,$E:$E,$E766)),
100*(AX766-MINIFS(AX:AX,$E:$E,$E766))/(MAXIFS(AX:AX,$E:$E,$E766)-MINIFS(AX:AX,$E:$E,$E766))))</f>
        <v/>
      </c>
      <c r="DN766" s="232" t="str">
        <f t="array" ref="DN766">IF(AY766="","",
IF(INDEX(Settings!$H:$H,MATCH(DN$1,Settings!$G:$G,0))=TRUE,
100-100*(AY766-MINIFS(AY:AY,$E:$E,$E766))/(MAXIFS(AY:AY,$E:$E,$E766)-MINIFS(AY:AY,$E:$E,$E766)),
100*(AY766-MINIFS(AY:AY,$E:$E,$E766))/(MAXIFS(AY:AY,$E:$E,$E766)-MINIFS(AY:AY,$E:$E,$E766))))</f>
        <v/>
      </c>
      <c r="DO766" s="232" t="str">
        <f t="array" ref="DO766">IF(AZ766="","",
IF(INDEX(Settings!$H:$H,MATCH(DO$1,Settings!$G:$G,0))=TRUE,
100-100*(AZ766-MINIFS(AZ:AZ,$E:$E,$E766))/(MAXIFS(AZ:AZ,$E:$E,$E766)-MINIFS(AZ:AZ,$E:$E,$E766)),
100*(AZ766-MINIFS(AZ:AZ,$E:$E,$E766))/(MAXIFS(AZ:AZ,$E:$E,$E766)-MINIFS(AZ:AZ,$E:$E,$E766))))</f>
        <v/>
      </c>
      <c r="DP766" s="232" t="str">
        <f t="array" ref="DP766">IF(BA766="","",
IF(INDEX(Settings!$H:$H,MATCH(DP$1,Settings!$G:$G,0))=TRUE,
100-100*(BA766-MINIFS(BA:BA,$E:$E,$E766))/(MAXIFS(BA:BA,$E:$E,$E766)-MINIFS(BA:BA,$E:$E,$E766)),
100*(BA766-MINIFS(BA:BA,$E:$E,$E766))/(MAXIFS(BA:BA,$E:$E,$E766)-MINIFS(BA:BA,$E:$E,$E766))))</f>
        <v/>
      </c>
      <c r="DQ766" s="232" t="str">
        <f t="array" ref="DQ766">IF(BB766="","",
IF(INDEX(Settings!$H:$H,MATCH(DQ$1,Settings!$G:$G,0))=TRUE,
100-100*(BB766-MINIFS(BB:BB,$E:$E,$E766))/(MAXIFS(BB:BB,$E:$E,$E766)-MINIFS(BB:BB,$E:$E,$E766)),
100*(BB766-MINIFS(BB:BB,$E:$E,$E766))/(MAXIFS(BB:BB,$E:$E,$E766)-MINIFS(BB:BB,$E:$E,$E766))))</f>
        <v/>
      </c>
      <c r="DR766" s="232" t="str">
        <f t="array" ref="DR766">IF(BC766="","",
IF(INDEX(Settings!$H:$H,MATCH(DR$1,Settings!$G:$G,0))=TRUE,
100-100*(BC766-MINIFS(BC:BC,$E:$E,$E766))/(MAXIFS(BC:BC,$E:$E,$E766)-MINIFS(BC:BC,$E:$E,$E766)),
100*(BC766-MINIFS(BC:BC,$E:$E,$E766))/(MAXIFS(BC:BC,$E:$E,$E766)-MINIFS(BC:BC,$E:$E,$E766))))</f>
        <v/>
      </c>
      <c r="DS766" s="232" t="str">
        <f t="array" ref="DS766">IF(BD766="","",
IF(INDEX(Settings!$H:$H,MATCH(DS$1,Settings!$G:$G,0))=TRUE,
100-100*(BD766-MINIFS(BD:BD,$E:$E,$E766))/(MAXIFS(BD:BD,$E:$E,$E766)-MINIFS(BD:BD,$E:$E,$E766)),
100*(BD766-MINIFS(BD:BD,$E:$E,$E766))/(MAXIFS(BD:BD,$E:$E,$E766)-MINIFS(BD:BD,$E:$E,$E766))))</f>
        <v/>
      </c>
      <c r="DT766" s="232" t="str">
        <f t="array" ref="DT766">IF(BE766="","",
IF(INDEX(Settings!$H:$H,MATCH(DT$1,Settings!$G:$G,0))=TRUE,
100-100*(BE766-MINIFS(BE:BE,$E:$E,$E766))/(MAXIFS(BE:BE,$E:$E,$E766)-MINIFS(BE:BE,$E:$E,$E766)),
100*(BE766-MINIFS(BE:BE,$E:$E,$E766))/(MAXIFS(BE:BE,$E:$E,$E766)-MINIFS(BE:BE,$E:$E,$E766))))</f>
        <v/>
      </c>
      <c r="DU766" s="232" t="str">
        <f t="array" ref="DU766">IF(BF766="","",
IF(INDEX(Settings!$H:$H,MATCH(DU$1,Settings!$G:$G,0))=TRUE,
100-100*(BF766-MINIFS(BF:BF,$E:$E,$E766))/(MAXIFS(BF:BF,$E:$E,$E766)-MINIFS(BF:BF,$E:$E,$E766)),
100*(BF766-MINIFS(BF:BF,$E:$E,$E766))/(MAXIFS(BF:BF,$E:$E,$E766)-MINIFS(BF:BF,$E:$E,$E766))))</f>
        <v/>
      </c>
      <c r="DV766" s="232" t="str">
        <f t="array" ref="DV766">IF(BG766="","",
IF(INDEX(Settings!$H:$H,MATCH(DV$1,Settings!$G:$G,0))=TRUE,
100-100*(BG766-MINIFS(BG:BG,$E:$E,$E766))/(MAXIFS(BG:BG,$E:$E,$E766)-MINIFS(BG:BG,$E:$E,$E766)),
100*(BG766-MINIFS(BG:BG,$E:$E,$E766))/(MAXIFS(BG:BG,$E:$E,$E766)-MINIFS(BG:BG,$E:$E,$E766))))</f>
        <v/>
      </c>
      <c r="DW766" s="232" t="str">
        <f t="array" ref="DW766">IF(BH766="","",
IF(INDEX(Settings!$H:$H,MATCH(DW$1,Settings!$G:$G,0))=TRUE,
100-100*(BH766-MINIFS(BH:BH,$E:$E,$E766))/(MAXIFS(BH:BH,$E:$E,$E766)-MINIFS(BH:BH,$E:$E,$E766)),
100*(BH766-MINIFS(BH:BH,$E:$E,$E766))/(MAXIFS(BH:BH,$E:$E,$E766)-MINIFS(BH:BH,$E:$E,$E766))))</f>
        <v/>
      </c>
      <c r="DX766" s="232" t="str">
        <f t="array" ref="DX766">IF(BI766="","",
IF(INDEX(Settings!$H:$H,MATCH(DX$1,Settings!$G:$G,0))=TRUE,
100-100*(BI766-MINIFS(BI:BI,$E:$E,$E766))/(MAXIFS(BI:BI,$E:$E,$E766)-MINIFS(BI:BI,$E:$E,$E766)),
100*(BI766-MINIFS(BI:BI,$E:$E,$E766))/(MAXIFS(BI:BI,$E:$E,$E766)-MINIFS(BI:BI,$E:$E,$E766))))</f>
        <v/>
      </c>
      <c r="DY766" s="232" t="str">
        <f t="array" ref="DY766">IF(BJ766="","",
IF(INDEX(Settings!$H:$H,MATCH(DY$1,Settings!$G:$G,0))=TRUE,
100-100*(BJ766-MINIFS(BJ:BJ,$E:$E,$E766))/(MAXIFS(BJ:BJ,$E:$E,$E766)-MINIFS(BJ:BJ,$E:$E,$E766)),
100*(BJ766-MINIFS(BJ:BJ,$E:$E,$E766))/(MAXIFS(BJ:BJ,$E:$E,$E766)-MINIFS(BJ:BJ,$E:$E,$E766))))</f>
        <v/>
      </c>
      <c r="DZ766" s="234"/>
      <c r="EA766" s="234"/>
      <c r="EB766" s="234" t="str">
        <f t="shared" si="8"/>
        <v/>
      </c>
      <c r="EC766" s="234" t="str">
        <f t="shared" si="9"/>
        <v/>
      </c>
      <c r="ED766" s="234" t="str">
        <f t="shared" si="10"/>
        <v/>
      </c>
      <c r="EE766" s="234" t="str">
        <f t="shared" si="11"/>
        <v/>
      </c>
      <c r="EF766" s="234" t="str">
        <f t="shared" si="12"/>
        <v/>
      </c>
      <c r="EG766" s="234" t="str">
        <f t="shared" si="13"/>
        <v/>
      </c>
      <c r="EH766" s="234"/>
      <c r="EI766" s="234"/>
      <c r="EJ766" s="234"/>
      <c r="EK766" s="234"/>
      <c r="EL766" s="234"/>
      <c r="EM766" s="234"/>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3" t="str">
        <f t="shared" si="14"/>
        <v/>
      </c>
      <c r="N767" s="49"/>
      <c r="O767" s="49"/>
      <c r="P767" s="49"/>
      <c r="Q767" s="49"/>
      <c r="R767" s="49"/>
      <c r="S767" s="222" t="str">
        <f>IFERROR(VLOOKUP(AF767, 'YOYO IR Scores'!A:C, 3, FALSE), "")
</f>
        <v/>
      </c>
      <c r="T767" s="49"/>
      <c r="U767" s="49"/>
      <c r="V767" s="49"/>
      <c r="W767" s="49"/>
      <c r="X767" s="224" t="str">
        <f t="shared" si="4"/>
        <v/>
      </c>
      <c r="Y767" s="225" t="str">
        <f t="shared" si="5"/>
        <v/>
      </c>
      <c r="Z767" s="225" t="str">
        <f t="shared" si="6"/>
        <v/>
      </c>
      <c r="AA767" s="224" t="str">
        <f t="shared" si="7"/>
        <v/>
      </c>
      <c r="AB767" s="223"/>
      <c r="AC767" s="223"/>
      <c r="AD767" s="223"/>
      <c r="AE767" s="223" t="str">
        <f>IFERROR(VLOOKUP(AF767, 'YOYO IR Scores'!A:C, 2, FALSE), "")</f>
        <v/>
      </c>
      <c r="AF767" s="223"/>
      <c r="AG767" s="223"/>
      <c r="AH767" s="223"/>
      <c r="AI767" s="223"/>
      <c r="AJ767" s="223"/>
      <c r="AK767" s="223"/>
      <c r="AL767" s="223"/>
      <c r="AM767" s="223"/>
      <c r="AN767" s="223"/>
      <c r="AO767" s="223"/>
      <c r="AP767" s="223"/>
      <c r="AQ767" s="223"/>
      <c r="AR767" s="223"/>
      <c r="AS767" s="223"/>
      <c r="AT767" s="223"/>
      <c r="AU767" s="223"/>
      <c r="AV767" s="223"/>
      <c r="AW767" s="223"/>
      <c r="AX767" s="223"/>
      <c r="AY767" s="223"/>
      <c r="AZ767" s="223"/>
      <c r="BA767" s="223"/>
      <c r="BB767" s="223"/>
      <c r="BC767" s="223"/>
      <c r="BD767" s="223"/>
      <c r="BE767" s="223"/>
      <c r="BF767" s="223"/>
      <c r="BG767" s="223"/>
      <c r="BH767" s="223"/>
      <c r="BI767" s="223"/>
      <c r="BJ767" s="223"/>
      <c r="BK767" s="223" t="str">
        <f t="array" ref="BK767">IF(J767="","",
IF(INDEX(Settings!$H:$H,MATCH(BY$1,Settings!$G:$G,0))=TRUE,
100-100*(J767-MIN(J:J))/(MAX(J:J)-MIN(J:J)),
100*(J767-MIN(J:J))/(MAX(J:J)-MIN(J:J))))</f>
        <v/>
      </c>
      <c r="BL767" s="223" t="str">
        <f t="array" ref="BL767">IF(J767="","",
IF(INDEX(Settings!$H:$H,MATCH(BY$1,Settings!$G:$G,0))=TRUE,
100-100*(J767-MINIFS(J:J,$E:$E,$E767))/(MAXIFS(J:J,$E:$E,$E767)-MINIFS(J:J,$E:$E,$E767)),
100*(J767-MINIFS(J:J,$E:$E,$E767))/(MAXIFS(J:J,$E:$E,$E767)-MINIFS(J:J,$E:$E,$E767))))</f>
        <v/>
      </c>
      <c r="BM767" s="223"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4" t="str">
        <f t="array" ref="BQ767">IF(J767="","",
IF(INDEX(Settings!$H:$H,MATCH(BY$1,Settings!$G:$G,0))=TRUE,
-1*(J767-AVERAGE(J:J))/STDEV(J:J),
(J767-AVERAGE(J:J))/STDEV(J:J)))</f>
        <v/>
      </c>
      <c r="BR767" s="224" t="str">
        <f>IFERROR(__xludf.DUMMYFUNCTION("IF(J767="""","""",
IF(INDEX(Settings!$H:$H,MATCH(BY$1,Settings!$G:$G,0))=TRUE,
-1*(J767-AVERAGEIFS(J:J,$E:$E,$E767))/STDEV(FILTER(J:J,$E:$E=$E767)),
(J767-AVERAGEIFS(J:J,$E:$E,$E767))/STDEV(FILTER(J:J,$E:$E=$E767))))"),"")</f>
        <v/>
      </c>
      <c r="BS767" s="224"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3" t="str">
        <f t="array" ref="BY767">IF(J767="","",
IF(INDEX(Settings!$H:$H,MATCH(BY$1,Settings!$G:$G,0))=TRUE,
100-100*(J767-MINIFS(J:J,$E:$E,$E767))/(MAXIFS(J:J,$E:$E,$E767)-MINIFS(J:J,$E:$E,$E767)),
100*(J767-MINIFS(J:J,$E:$E,$E767))/(MAXIFS(J:J,$E:$E,$E767)-MINIFS(J:J,$E:$E,$E767))))</f>
        <v/>
      </c>
      <c r="BZ767" s="223" t="str">
        <f t="array" ref="BZ767">IF(K767="","",
IF(INDEX(Settings!$H:$H,MATCH(BZ$1,Settings!$G:$G,0))=TRUE,
100-100*(K767-MINIFS(K:K,$E:$E,$E767))/(MAXIFS(K:K,$E:$E,$E767)-MINIFS(K:K,$E:$E,$E767)),
100*(K767-MINIFS(K:K,$E:$E,$E767))/(MAXIFS(K:K,$E:$E,$E767)-MINIFS(K:K,$E:$E,$E767))))</f>
        <v/>
      </c>
      <c r="CA767" s="223" t="str">
        <f t="array" ref="CA767">IF(L767="","",
IF(INDEX(Settings!$H:$H,MATCH(CA$1,Settings!$G:$G,0))=TRUE,
100-100*(L767-MINIFS(L:L,$E:$E,$E767))/(MAXIFS(L:L,$E:$E,$E767)-MINIFS(L:L,$E:$E,$E767)),
100*(L767-MINIFS(L:L,$E:$E,$E767))/(MAXIFS(L:L,$E:$E,$E767)-MINIFS(L:L,$E:$E,$E767))))</f>
        <v/>
      </c>
      <c r="CB767" s="223" t="str">
        <f t="array" ref="CB767">IF(M767="","",
IF(INDEX(Settings!$H:$H,MATCH(CB$1,Settings!$G:$G,0))=TRUE,
100-100*(M767-MINIFS(M:M,$E:$E,$E767))/(MAXIFS(M:M,$E:$E,$E767)-MINIFS(M:M,$E:$E,$E767)),
100*(M767-MINIFS(M:M,$E:$E,$E767))/(MAXIFS(M:M,$E:$E,$E767)-MINIFS(M:M,$E:$E,$E767))))</f>
        <v/>
      </c>
      <c r="CC767" s="223" t="str">
        <f t="array" ref="CC767">IF(N767="","",
IF(INDEX(Settings!$H:$H,MATCH(CC$1,Settings!$G:$G,0))=TRUE,
100-100*(N767-MINIFS(N:N,$E:$E,$E767))/(MAXIFS(N:N,$E:$E,$E767)-MINIFS(N:N,$E:$E,$E767)),
100*(N767-MINIFS(N:N,$E:$E,$E767))/(MAXIFS(N:N,$E:$E,$E767)-MINIFS(N:N,$E:$E,$E767))))</f>
        <v/>
      </c>
      <c r="CD767" s="223" t="str">
        <f t="array" ref="CD767">IF(O767="","",
IF(INDEX(Settings!$H:$H,MATCH(CD$1,Settings!$G:$G,0))=TRUE,
100-100*(O767-MINIFS(O:O,$E:$E,$E767))/(MAXIFS(O:O,$E:$E,$E767)-MINIFS(O:O,$E:$E,$E767)),
100*(O767-MINIFS(O:O,$E:$E,$E767))/(MAXIFS(O:O,$E:$E,$E767)-MINIFS(O:O,$E:$E,$E767))))</f>
        <v/>
      </c>
      <c r="CE767" s="223" t="str">
        <f t="array" ref="CE767">IF(P767="","",
IF(INDEX(Settings!$H:$H,MATCH(CE$1,Settings!$G:$G,0))=TRUE,
100-100*(P767-MINIFS(P:P,$E:$E,$E767))/(MAXIFS(P:P,$E:$E,$E767)-MINIFS(P:P,$E:$E,$E767)),
100*(P767-MINIFS(P:P,$E:$E,$E767))/(MAXIFS(P:P,$E:$E,$E767)-MINIFS(P:P,$E:$E,$E767))))</f>
        <v/>
      </c>
      <c r="CF767" s="223" t="str">
        <f t="array" ref="CF767">IF(Q767="","",
IF(INDEX(Settings!$H:$H,MATCH(CF$1,Settings!$G:$G,0))=TRUE,
100-100*(Q767-MINIFS(Q:Q,$E:$E,$E767))/(MAXIFS(Q:Q,$E:$E,$E767)-MINIFS(Q:Q,$E:$E,$E767)),
100*(Q767-MINIFS(Q:Q,$E:$E,$E767))/(MAXIFS(Q:Q,$E:$E,$E767)-MINIFS(Q:Q,$E:$E,$E767))))</f>
        <v/>
      </c>
      <c r="CG767" s="223" t="str">
        <f t="array" ref="CG767">IF(R767="","",
IF(INDEX(Settings!$H:$H,MATCH(CG$1,Settings!$G:$G,0))=TRUE,
100-100*(R767-MINIFS(R:R,$E:$E,$E767))/(MAXIFS(R:R,$E:$E,$E767)-MINIFS(R:R,$E:$E,$E767)),
100*(R767-MINIFS(R:R,$E:$E,$E767))/(MAXIFS(R:R,$E:$E,$E767)-MINIFS(R:R,$E:$E,$E767))))</f>
        <v/>
      </c>
      <c r="CH767" s="223" t="str">
        <f t="array" ref="CH767">IF(S767="","",
IF(INDEX(Settings!$H:$H,MATCH(CH$1,Settings!$G:$G,0))=TRUE,
100-100*(S767-MINIFS(S:S,$E:$E,$E767))/(MAXIFS(S:S,$E:$E,$E767)-MINIFS(S:S,$E:$E,$E767)),
100*(S767-MINIFS(S:S,$E:$E,$E767))/(MAXIFS(S:S,$E:$E,$E767)-MINIFS(S:S,$E:$E,$E767))))</f>
        <v/>
      </c>
      <c r="CI767" s="223" t="str">
        <f t="array" ref="CI767">IF(T767="","",
IF(INDEX(Settings!$H:$H,MATCH(CI$1,Settings!$G:$G,0))=TRUE,
100-100*(T767-MINIFS(T:T,$E:$E,$E767))/(MAXIFS(T:T,$E:$E,$E767)-MINIFS(T:T,$E:$E,$E767)),
100*(T767-MINIFS(T:T,$E:$E,$E767))/(MAXIFS(T:T,$E:$E,$E767)-MINIFS(T:T,$E:$E,$E767))))</f>
        <v/>
      </c>
      <c r="CJ767" s="223" t="str">
        <f t="array" ref="CJ767">IF(U767="","",
IF(INDEX(Settings!$H:$H,MATCH(CJ$1,Settings!$G:$G,0))=TRUE,
100-100*(U767-MINIFS(U:U,$E:$E,$E767))/(MAXIFS(U:U,$E:$E,$E767)-MINIFS(U:U,$E:$E,$E767)),
100*(U767-MINIFS(U:U,$E:$E,$E767))/(MAXIFS(U:U,$E:$E,$E767)-MINIFS(U:U,$E:$E,$E767))))</f>
        <v/>
      </c>
      <c r="CK767" s="223" t="str">
        <f t="array" ref="CK767">IF(V767="","",
IF(INDEX(Settings!$H:$H,MATCH(CK$1,Settings!$G:$G,0))=TRUE,
100-100*(V767-MINIFS(V:V,$E:$E,$E767))/(MAXIFS(V:V,$E:$E,$E767)-MINIFS(V:V,$E:$E,$E767)),
100*(V767-MINIFS(V:V,$E:$E,$E767))/(MAXIFS(V:V,$E:$E,$E767)-MINIFS(V:V,$E:$E,$E767))))</f>
        <v/>
      </c>
      <c r="CL767" s="223" t="str">
        <f t="array" ref="CL767">IF(W767="","",
IF(INDEX(Settings!$H:$H,MATCH(CL$1,Settings!$G:$G,0))=TRUE,
100-100*(W767-MINIFS(W:W,$E:$E,$E767))/(MAXIFS(W:W,$E:$E,$E767)-MINIFS(W:W,$E:$E,$E767)),
100*(W767-MINIFS(W:W,$E:$E,$E767))/(MAXIFS(W:W,$E:$E,$E767)-MINIFS(W:W,$E:$E,$E767))))</f>
        <v/>
      </c>
      <c r="CM767" s="223" t="str">
        <f t="array" ref="CM767">IF(X767="","",
IF(INDEX(Settings!$H:$H,MATCH(CM$1,Settings!$G:$G,0))=TRUE,
100-100*(X767-MINIFS(X:X,$E:$E,$E767))/(MAXIFS(X:X,$E:$E,$E767)-MINIFS(X:X,$E:$E,$E767)),
100*(X767-MINIFS(X:X,$E:$E,$E767))/(MAXIFS(X:X,$E:$E,$E767)-MINIFS(X:X,$E:$E,$E767))))</f>
        <v/>
      </c>
      <c r="CN767" s="223" t="str">
        <f t="array" ref="CN767">IF(Y767="","",
IF(INDEX(Settings!$H:$H,MATCH(CN$1,Settings!$G:$G,0))=TRUE,
100-100*(Y767-MINIFS(Y:Y,$E:$E,$E767))/(MAXIFS(Y:Y,$E:$E,$E767)-MINIFS(Y:Y,$E:$E,$E767)),
100*(Y767-MINIFS(Y:Y,$E:$E,$E767))/(MAXIFS(Y:Y,$E:$E,$E767)-MINIFS(Y:Y,$E:$E,$E767))))</f>
        <v/>
      </c>
      <c r="CO767" s="223" t="str">
        <f t="array" ref="CO767">IF(Z767="","",
IF(INDEX(Settings!$H:$H,MATCH(CO$1,Settings!$G:$G,0))=TRUE,
100-100*(Z767-MINIFS(Z:Z,$E:$E,$E767))/(MAXIFS(Z:Z,$E:$E,$E767)-MINIFS(Z:Z,$E:$E,$E767)),
100*(Z767-MINIFS(Z:Z,$E:$E,$E767))/(MAXIFS(Z:Z,$E:$E,$E767)-MINIFS(Z:Z,$E:$E,$E767))))</f>
        <v/>
      </c>
      <c r="CP767" s="223" t="str">
        <f t="array" ref="CP767">IF(AA767="","",
IF(INDEX(Settings!$H:$H,MATCH(CP$1,Settings!$G:$G,0))=TRUE,
100-100*(AA767-MINIFS(AA:AA,$E:$E,$E767))/(MAXIFS(AA:AA,$E:$E,$E767)-MINIFS(AA:AA,$E:$E,$E767)),
100*(AA767-MINIFS(AA:AA,$E:$E,$E767))/(MAXIFS(AA:AA,$E:$E,$E767)-MINIFS(AA:AA,$E:$E,$E767))))</f>
        <v/>
      </c>
      <c r="CQ767" s="223" t="str">
        <f t="array" ref="CQ767">IF(AB767="","",
IF(INDEX(Settings!$H:$H,MATCH(CQ$1,Settings!$G:$G,0))=TRUE,
100-100*(AB767-MINIFS(AB:AB,$E:$E,$E767))/(MAXIFS(AB:AB,$E:$E,$E767)-MINIFS(AB:AB,$E:$E,$E767)),
100*(AB767-MINIFS(AB:AB,$E:$E,$E767))/(MAXIFS(AB:AB,$E:$E,$E767)-MINIFS(AB:AB,$E:$E,$E767))))</f>
        <v/>
      </c>
      <c r="CR767" s="223" t="str">
        <f t="array" ref="CR767">IF(AC767="","",
IF(INDEX(Settings!$H:$H,MATCH(CR$1,Settings!$G:$G,0))=TRUE,
100-100*(AC767-MINIFS(AC:AC,$E:$E,$E767))/(MAXIFS(AC:AC,$E:$E,$E767)-MINIFS(AC:AC,$E:$E,$E767)),
100*(AC767-MINIFS(AC:AC,$E:$E,$E767))/(MAXIFS(AC:AC,$E:$E,$E767)-MINIFS(AC:AC,$E:$E,$E767))))</f>
        <v/>
      </c>
      <c r="CS767" s="223" t="str">
        <f t="array" ref="CS767">IF(AD767="","",
IF(INDEX(Settings!$H:$H,MATCH(CS$1,Settings!$G:$G,0))=TRUE,
100-100*(AD767-MINIFS(AD:AD,$E:$E,$E767))/(MAXIFS(AD:AD,$E:$E,$E767)-MINIFS(AD:AD,$E:$E,$E767)),
100*(AD767-MINIFS(AD:AD,$E:$E,$E767))/(MAXIFS(AD:AD,$E:$E,$E767)-MINIFS(AD:AD,$E:$E,$E767))))</f>
        <v/>
      </c>
      <c r="CT767" s="223" t="str">
        <f t="array" ref="CT767">IF(AE767="","",
IF(INDEX(Settings!$H:$H,MATCH(CT$1,Settings!$G:$G,0))=TRUE,
100-100*(AE767-MINIFS(AE:AE,$E:$E,$E767))/(MAXIFS(AE:AE,$E:$E,$E767)-MINIFS(AE:AE,$E:$E,$E767)),
100*(AE767-MINIFS(AE:AE,$E:$E,$E767))/(MAXIFS(AE:AE,$E:$E,$E767)-MINIFS(AE:AE,$E:$E,$E767))))</f>
        <v/>
      </c>
      <c r="CU767" s="223" t="str">
        <f t="array" ref="CU767">IF(AF767="","",
IF(INDEX(Settings!$H:$H,MATCH(CU$1,Settings!$G:$G,0))=TRUE,
100-100*(AF767-MINIFS(AF:AF,$E:$E,$E767))/(MAXIFS(AF:AF,$E:$E,$E767)-MINIFS(AF:AF,$E:$E,$E767)),
100*(AF767-MINIFS(AF:AF,$E:$E,$E767))/(MAXIFS(AF:AF,$E:$E,$E767)-MINIFS(AF:AF,$E:$E,$E767))))</f>
        <v/>
      </c>
      <c r="CV767" s="223" t="str">
        <f t="array" ref="CV767">IF(AG767="","",
IF(INDEX(Settings!$H:$H,MATCH(CV$1,Settings!$G:$G,0))=TRUE,
100-100*(AG767-MINIFS(AG:AG,$E:$E,$E767))/(MAXIFS(AG:AG,$E:$E,$E767)-MINIFS(AG:AG,$E:$E,$E767)),
100*(AG767-MINIFS(AG:AG,$E:$E,$E767))/(MAXIFS(AG:AG,$E:$E,$E767)-MINIFS(AG:AG,$E:$E,$E767))))</f>
        <v/>
      </c>
      <c r="CW767" s="223" t="str">
        <f t="array" ref="CW767">IF(AH767="","",
IF(INDEX(Settings!$H:$H,MATCH(CW$1,Settings!$G:$G,0))=TRUE,
100-100*(AH767-MINIFS(AH:AH,$E:$E,$E767))/(MAXIFS(AH:AH,$E:$E,$E767)-MINIFS(AH:AH,$E:$E,$E767)),
100*(AH767-MINIFS(AH:AH,$E:$E,$E767))/(MAXIFS(AH:AH,$E:$E,$E767)-MINIFS(AH:AH,$E:$E,$E767))))</f>
        <v/>
      </c>
      <c r="CX767" s="223" t="str">
        <f t="array" ref="CX767">IF(AI767="","",
IF(INDEX(Settings!$H:$H,MATCH(CX$1,Settings!$G:$G,0))=TRUE,
100-100*(AI767-MINIFS(AI:AI,$E:$E,$E767))/(MAXIFS(AI:AI,$E:$E,$E767)-MINIFS(AI:AI,$E:$E,$E767)),
100*(AI767-MINIFS(AI:AI,$E:$E,$E767))/(MAXIFS(AI:AI,$E:$E,$E767)-MINIFS(AI:AI,$E:$E,$E767))))</f>
        <v/>
      </c>
      <c r="CY767" s="223" t="str">
        <f t="array" ref="CY767">IF(AJ767="","",
IF(INDEX(Settings!$H:$H,MATCH(CY$1,Settings!$G:$G,0))=TRUE,
100-100*(AJ767-MINIFS(AJ:AJ,$E:$E,$E767))/(MAXIFS(AJ:AJ,$E:$E,$E767)-MINIFS(AJ:AJ,$E:$E,$E767)),
100*(AJ767-MINIFS(AJ:AJ,$E:$E,$E767))/(MAXIFS(AJ:AJ,$E:$E,$E767)-MINIFS(AJ:AJ,$E:$E,$E767))))</f>
        <v/>
      </c>
      <c r="CZ767" s="223" t="str">
        <f t="array" ref="CZ767">IF(AK767="","",
IF(INDEX(Settings!$H:$H,MATCH(CZ$1,Settings!$G:$G,0))=TRUE,
100-100*(AK767-MINIFS(AK:AK,$E:$E,$E767))/(MAXIFS(AK:AK,$E:$E,$E767)-MINIFS(AK:AK,$E:$E,$E767)),
100*(AK767-MINIFS(AK:AK,$E:$E,$E767))/(MAXIFS(AK:AK,$E:$E,$E767)-MINIFS(AK:AK,$E:$E,$E767))))</f>
        <v/>
      </c>
      <c r="DA767" s="223" t="str">
        <f t="array" ref="DA767">IF(AL767="","",
IF(INDEX(Settings!$H:$H,MATCH(DA$1,Settings!$G:$G,0))=TRUE,
100-100*(AL767-MINIFS(AL:AL,$E:$E,$E767))/(MAXIFS(AL:AL,$E:$E,$E767)-MINIFS(AL:AL,$E:$E,$E767)),
100*(AL767-MINIFS(AL:AL,$E:$E,$E767))/(MAXIFS(AL:AL,$E:$E,$E767)-MINIFS(AL:AL,$E:$E,$E767))))</f>
        <v/>
      </c>
      <c r="DB767" s="223" t="str">
        <f t="array" ref="DB767">IF(AM767="","",
IF(INDEX(Settings!$H:$H,MATCH(DB$1,Settings!$G:$G,0))=TRUE,
100-100*(AM767-MINIFS(AM:AM,$E:$E,$E767))/(MAXIFS(AM:AM,$E:$E,$E767)-MINIFS(AM:AM,$E:$E,$E767)),
100*(AM767-MINIFS(AM:AM,$E:$E,$E767))/(MAXIFS(AM:AM,$E:$E,$E767)-MINIFS(AM:AM,$E:$E,$E767))))</f>
        <v/>
      </c>
      <c r="DC767" s="223" t="str">
        <f t="array" ref="DC767">IF(AN767="","",
IF(INDEX(Settings!$H:$H,MATCH(DC$1,Settings!$G:$G,0))=TRUE,
100-100*(AN767-MINIFS(AN:AN,$E:$E,$E767))/(MAXIFS(AN:AN,$E:$E,$E767)-MINIFS(AN:AN,$E:$E,$E767)),
100*(AN767-MINIFS(AN:AN,$E:$E,$E767))/(MAXIFS(AN:AN,$E:$E,$E767)-MINIFS(AN:AN,$E:$E,$E767))))</f>
        <v/>
      </c>
      <c r="DD767" s="223" t="str">
        <f t="array" ref="DD767">IF(AO767="","",
IF(INDEX(Settings!$H:$H,MATCH(DD$1,Settings!$G:$G,0))=TRUE,
100-100*(AO767-MINIFS(AO:AO,$E:$E,$E767))/(MAXIFS(AO:AO,$E:$E,$E767)-MINIFS(AO:AO,$E:$E,$E767)),
100*(AO767-MINIFS(AO:AO,$E:$E,$E767))/(MAXIFS(AO:AO,$E:$E,$E767)-MINIFS(AO:AO,$E:$E,$E767))))</f>
        <v/>
      </c>
      <c r="DE767" s="223" t="str">
        <f t="array" ref="DE767">IF(AP767="","",
IF(INDEX(Settings!$H:$H,MATCH(DE$1,Settings!$G:$G,0))=TRUE,
100-100*(AP767-MINIFS(AP:AP,$E:$E,$E767))/(MAXIFS(AP:AP,$E:$E,$E767)-MINIFS(AP:AP,$E:$E,$E767)),
100*(AP767-MINIFS(AP:AP,$E:$E,$E767))/(MAXIFS(AP:AP,$E:$E,$E767)-MINIFS(AP:AP,$E:$E,$E767))))</f>
        <v/>
      </c>
      <c r="DF767" s="223" t="str">
        <f t="array" ref="DF767">IF(AQ767="","",
IF(INDEX(Settings!$H:$H,MATCH(DF$1,Settings!$G:$G,0))=TRUE,
100-100*(AQ767-MINIFS(AQ:AQ,$E:$E,$E767))/(MAXIFS(AQ:AQ,$E:$E,$E767)-MINIFS(AQ:AQ,$E:$E,$E767)),
100*(AQ767-MINIFS(AQ:AQ,$E:$E,$E767))/(MAXIFS(AQ:AQ,$E:$E,$E767)-MINIFS(AQ:AQ,$E:$E,$E767))))</f>
        <v/>
      </c>
      <c r="DG767" s="223" t="str">
        <f t="array" ref="DG767">IF(AR767="","",
IF(INDEX(Settings!$H:$H,MATCH(DG$1,Settings!$G:$G,0))=TRUE,
100-100*(AR767-MINIFS(AR:AR,$E:$E,$E767))/(MAXIFS(AR:AR,$E:$E,$E767)-MINIFS(AR:AR,$E:$E,$E767)),
100*(AR767-MINIFS(AR:AR,$E:$E,$E767))/(MAXIFS(AR:AR,$E:$E,$E767)-MINIFS(AR:AR,$E:$E,$E767))))</f>
        <v/>
      </c>
      <c r="DH767" s="223" t="str">
        <f t="array" ref="DH767">IF(AS767="","",
IF(INDEX(Settings!$H:$H,MATCH(DH$1,Settings!$G:$G,0))=TRUE,
100-100*(AS767-MINIFS(AS:AS,$E:$E,$E767))/(MAXIFS(AS:AS,$E:$E,$E767)-MINIFS(AS:AS,$E:$E,$E767)),
100*(AS767-MINIFS(AS:AS,$E:$E,$E767))/(MAXIFS(AS:AS,$E:$E,$E767)-MINIFS(AS:AS,$E:$E,$E767))))</f>
        <v/>
      </c>
      <c r="DI767" s="223" t="str">
        <f t="array" ref="DI767">IF(AT767="","",
IF(INDEX(Settings!$H:$H,MATCH(DI$1,Settings!$G:$G,0))=TRUE,
100-100*(AT767-MINIFS(AT:AT,$E:$E,$E767))/(MAXIFS(AT:AT,$E:$E,$E767)-MINIFS(AT:AT,$E:$E,$E767)),
100*(AT767-MINIFS(AT:AT,$E:$E,$E767))/(MAXIFS(AT:AT,$E:$E,$E767)-MINIFS(AT:AT,$E:$E,$E767))))</f>
        <v/>
      </c>
      <c r="DJ767" s="223" t="str">
        <f t="array" ref="DJ767">IF(AU767="","",
IF(INDEX(Settings!$H:$H,MATCH(DJ$1,Settings!$G:$G,0))=TRUE,
100-100*(AU767-MINIFS(AU:AU,$E:$E,$E767))/(MAXIFS(AU:AU,$E:$E,$E767)-MINIFS(AU:AU,$E:$E,$E767)),
100*(AU767-MINIFS(AU:AU,$E:$E,$E767))/(MAXIFS(AU:AU,$E:$E,$E767)-MINIFS(AU:AU,$E:$E,$E767))))</f>
        <v/>
      </c>
      <c r="DK767" s="223" t="str">
        <f t="array" ref="DK767">IF(AV767="","",
IF(INDEX(Settings!$H:$H,MATCH(DK$1,Settings!$G:$G,0))=TRUE,
100-100*(AV767-MINIFS(AV:AV,$E:$E,$E767))/(MAXIFS(AV:AV,$E:$E,$E767)-MINIFS(AV:AV,$E:$E,$E767)),
100*(AV767-MINIFS(AV:AV,$E:$E,$E767))/(MAXIFS(AV:AV,$E:$E,$E767)-MINIFS(AV:AV,$E:$E,$E767))))</f>
        <v/>
      </c>
      <c r="DL767" s="223" t="str">
        <f t="array" ref="DL767">IF(AW767="","",
IF(INDEX(Settings!$H:$H,MATCH(DL$1,Settings!$G:$G,0))=TRUE,
100-100*(AW767-MINIFS(AW:AW,$E:$E,$E767))/(MAXIFS(AW:AW,$E:$E,$E767)-MINIFS(AW:AW,$E:$E,$E767)),
100*(AW767-MINIFS(AW:AW,$E:$E,$E767))/(MAXIFS(AW:AW,$E:$E,$E767)-MINIFS(AW:AW,$E:$E,$E767))))</f>
        <v/>
      </c>
      <c r="DM767" s="223" t="str">
        <f t="array" ref="DM767">IF(AX767="","",
IF(INDEX(Settings!$H:$H,MATCH(DM$1,Settings!$G:$G,0))=TRUE,
100-100*(AX767-MINIFS(AX:AX,$E:$E,$E767))/(MAXIFS(AX:AX,$E:$E,$E767)-MINIFS(AX:AX,$E:$E,$E767)),
100*(AX767-MINIFS(AX:AX,$E:$E,$E767))/(MAXIFS(AX:AX,$E:$E,$E767)-MINIFS(AX:AX,$E:$E,$E767))))</f>
        <v/>
      </c>
      <c r="DN767" s="223" t="str">
        <f t="array" ref="DN767">IF(AY767="","",
IF(INDEX(Settings!$H:$H,MATCH(DN$1,Settings!$G:$G,0))=TRUE,
100-100*(AY767-MINIFS(AY:AY,$E:$E,$E767))/(MAXIFS(AY:AY,$E:$E,$E767)-MINIFS(AY:AY,$E:$E,$E767)),
100*(AY767-MINIFS(AY:AY,$E:$E,$E767))/(MAXIFS(AY:AY,$E:$E,$E767)-MINIFS(AY:AY,$E:$E,$E767))))</f>
        <v/>
      </c>
      <c r="DO767" s="223" t="str">
        <f t="array" ref="DO767">IF(AZ767="","",
IF(INDEX(Settings!$H:$H,MATCH(DO$1,Settings!$G:$G,0))=TRUE,
100-100*(AZ767-MINIFS(AZ:AZ,$E:$E,$E767))/(MAXIFS(AZ:AZ,$E:$E,$E767)-MINIFS(AZ:AZ,$E:$E,$E767)),
100*(AZ767-MINIFS(AZ:AZ,$E:$E,$E767))/(MAXIFS(AZ:AZ,$E:$E,$E767)-MINIFS(AZ:AZ,$E:$E,$E767))))</f>
        <v/>
      </c>
      <c r="DP767" s="223" t="str">
        <f t="array" ref="DP767">IF(BA767="","",
IF(INDEX(Settings!$H:$H,MATCH(DP$1,Settings!$G:$G,0))=TRUE,
100-100*(BA767-MINIFS(BA:BA,$E:$E,$E767))/(MAXIFS(BA:BA,$E:$E,$E767)-MINIFS(BA:BA,$E:$E,$E767)),
100*(BA767-MINIFS(BA:BA,$E:$E,$E767))/(MAXIFS(BA:BA,$E:$E,$E767)-MINIFS(BA:BA,$E:$E,$E767))))</f>
        <v/>
      </c>
      <c r="DQ767" s="223" t="str">
        <f t="array" ref="DQ767">IF(BB767="","",
IF(INDEX(Settings!$H:$H,MATCH(DQ$1,Settings!$G:$G,0))=TRUE,
100-100*(BB767-MINIFS(BB:BB,$E:$E,$E767))/(MAXIFS(BB:BB,$E:$E,$E767)-MINIFS(BB:BB,$E:$E,$E767)),
100*(BB767-MINIFS(BB:BB,$E:$E,$E767))/(MAXIFS(BB:BB,$E:$E,$E767)-MINIFS(BB:BB,$E:$E,$E767))))</f>
        <v/>
      </c>
      <c r="DR767" s="223" t="str">
        <f t="array" ref="DR767">IF(BC767="","",
IF(INDEX(Settings!$H:$H,MATCH(DR$1,Settings!$G:$G,0))=TRUE,
100-100*(BC767-MINIFS(BC:BC,$E:$E,$E767))/(MAXIFS(BC:BC,$E:$E,$E767)-MINIFS(BC:BC,$E:$E,$E767)),
100*(BC767-MINIFS(BC:BC,$E:$E,$E767))/(MAXIFS(BC:BC,$E:$E,$E767)-MINIFS(BC:BC,$E:$E,$E767))))</f>
        <v/>
      </c>
      <c r="DS767" s="223" t="str">
        <f t="array" ref="DS767">IF(BD767="","",
IF(INDEX(Settings!$H:$H,MATCH(DS$1,Settings!$G:$G,0))=TRUE,
100-100*(BD767-MINIFS(BD:BD,$E:$E,$E767))/(MAXIFS(BD:BD,$E:$E,$E767)-MINIFS(BD:BD,$E:$E,$E767)),
100*(BD767-MINIFS(BD:BD,$E:$E,$E767))/(MAXIFS(BD:BD,$E:$E,$E767)-MINIFS(BD:BD,$E:$E,$E767))))</f>
        <v/>
      </c>
      <c r="DT767" s="223" t="str">
        <f t="array" ref="DT767">IF(BE767="","",
IF(INDEX(Settings!$H:$H,MATCH(DT$1,Settings!$G:$G,0))=TRUE,
100-100*(BE767-MINIFS(BE:BE,$E:$E,$E767))/(MAXIFS(BE:BE,$E:$E,$E767)-MINIFS(BE:BE,$E:$E,$E767)),
100*(BE767-MINIFS(BE:BE,$E:$E,$E767))/(MAXIFS(BE:BE,$E:$E,$E767)-MINIFS(BE:BE,$E:$E,$E767))))</f>
        <v/>
      </c>
      <c r="DU767" s="223" t="str">
        <f t="array" ref="DU767">IF(BF767="","",
IF(INDEX(Settings!$H:$H,MATCH(DU$1,Settings!$G:$G,0))=TRUE,
100-100*(BF767-MINIFS(BF:BF,$E:$E,$E767))/(MAXIFS(BF:BF,$E:$E,$E767)-MINIFS(BF:BF,$E:$E,$E767)),
100*(BF767-MINIFS(BF:BF,$E:$E,$E767))/(MAXIFS(BF:BF,$E:$E,$E767)-MINIFS(BF:BF,$E:$E,$E767))))</f>
        <v/>
      </c>
      <c r="DV767" s="223" t="str">
        <f t="array" ref="DV767">IF(BG767="","",
IF(INDEX(Settings!$H:$H,MATCH(DV$1,Settings!$G:$G,0))=TRUE,
100-100*(BG767-MINIFS(BG:BG,$E:$E,$E767))/(MAXIFS(BG:BG,$E:$E,$E767)-MINIFS(BG:BG,$E:$E,$E767)),
100*(BG767-MINIFS(BG:BG,$E:$E,$E767))/(MAXIFS(BG:BG,$E:$E,$E767)-MINIFS(BG:BG,$E:$E,$E767))))</f>
        <v/>
      </c>
      <c r="DW767" s="223" t="str">
        <f t="array" ref="DW767">IF(BH767="","",
IF(INDEX(Settings!$H:$H,MATCH(DW$1,Settings!$G:$G,0))=TRUE,
100-100*(BH767-MINIFS(BH:BH,$E:$E,$E767))/(MAXIFS(BH:BH,$E:$E,$E767)-MINIFS(BH:BH,$E:$E,$E767)),
100*(BH767-MINIFS(BH:BH,$E:$E,$E767))/(MAXIFS(BH:BH,$E:$E,$E767)-MINIFS(BH:BH,$E:$E,$E767))))</f>
        <v/>
      </c>
      <c r="DX767" s="223" t="str">
        <f t="array" ref="DX767">IF(BI767="","",
IF(INDEX(Settings!$H:$H,MATCH(DX$1,Settings!$G:$G,0))=TRUE,
100-100*(BI767-MINIFS(BI:BI,$E:$E,$E767))/(MAXIFS(BI:BI,$E:$E,$E767)-MINIFS(BI:BI,$E:$E,$E767)),
100*(BI767-MINIFS(BI:BI,$E:$E,$E767))/(MAXIFS(BI:BI,$E:$E,$E767)-MINIFS(BI:BI,$E:$E,$E767))))</f>
        <v/>
      </c>
      <c r="DY767" s="223" t="str">
        <f t="array" ref="DY767">IF(BJ767="","",
IF(INDEX(Settings!$H:$H,MATCH(DY$1,Settings!$G:$G,0))=TRUE,
100-100*(BJ767-MINIFS(BJ:BJ,$E:$E,$E767))/(MAXIFS(BJ:BJ,$E:$E,$E767)-MINIFS(BJ:BJ,$E:$E,$E767)),
100*(BJ767-MINIFS(BJ:BJ,$E:$E,$E767))/(MAXIFS(BJ:BJ,$E:$E,$E767)-MINIFS(BJ:BJ,$E:$E,$E767))))</f>
        <v/>
      </c>
      <c r="DZ767" s="225"/>
      <c r="EA767" s="225"/>
      <c r="EB767" s="225" t="str">
        <f t="shared" si="8"/>
        <v/>
      </c>
      <c r="EC767" s="225" t="str">
        <f t="shared" si="9"/>
        <v/>
      </c>
      <c r="ED767" s="225" t="str">
        <f t="shared" si="10"/>
        <v/>
      </c>
      <c r="EE767" s="225" t="str">
        <f t="shared" si="11"/>
        <v/>
      </c>
      <c r="EF767" s="225" t="str">
        <f t="shared" si="12"/>
        <v/>
      </c>
      <c r="EG767" s="225" t="str">
        <f t="shared" si="13"/>
        <v/>
      </c>
      <c r="EH767" s="225"/>
      <c r="EI767" s="225"/>
      <c r="EJ767" s="225"/>
      <c r="EK767" s="225"/>
      <c r="EL767" s="225"/>
      <c r="EM767" s="225"/>
    </row>
    <row r="768">
      <c r="A768" s="231"/>
      <c r="B768" s="231"/>
      <c r="C768" s="231"/>
      <c r="D768" s="231" t="str">
        <f t="array" ref="D768">IFERROR(INDEX(Profiles!$B:$B,MATCH($A768,Profiles!$A:$A,0)),"")</f>
        <v/>
      </c>
      <c r="E768" s="231"/>
      <c r="F768" s="231"/>
      <c r="G768" s="231"/>
      <c r="H768" s="231"/>
      <c r="I768" s="231" t="str">
        <f>IF(A768="","",IF(Settings!$N$3="DATE",F768&amp;": "&amp;TEXT(B768,"M/DD/YY"),F768&amp;": "&amp;H768))</f>
        <v/>
      </c>
      <c r="J768" s="231"/>
      <c r="K768" s="231"/>
      <c r="L768" s="231"/>
      <c r="M768" s="232" t="str">
        <f t="shared" si="14"/>
        <v/>
      </c>
      <c r="N768" s="231"/>
      <c r="O768" s="231"/>
      <c r="P768" s="231"/>
      <c r="Q768" s="231"/>
      <c r="R768" s="231"/>
      <c r="S768" s="230" t="str">
        <f>IFERROR(VLOOKUP(AF768, 'YOYO IR Scores'!A:C, 3, FALSE), "")
</f>
        <v/>
      </c>
      <c r="T768" s="231"/>
      <c r="U768" s="231"/>
      <c r="V768" s="231"/>
      <c r="W768" s="231"/>
      <c r="X768" s="233" t="str">
        <f t="shared" si="4"/>
        <v/>
      </c>
      <c r="Y768" s="234" t="str">
        <f t="shared" si="5"/>
        <v/>
      </c>
      <c r="Z768" s="234" t="str">
        <f t="shared" si="6"/>
        <v/>
      </c>
      <c r="AA768" s="233" t="str">
        <f t="shared" si="7"/>
        <v/>
      </c>
      <c r="AB768" s="232"/>
      <c r="AC768" s="232"/>
      <c r="AD768" s="232"/>
      <c r="AE768" s="232" t="str">
        <f>IFERROR(VLOOKUP(AF768, 'YOYO IR Scores'!A:C, 2, FALSE), "")</f>
        <v/>
      </c>
      <c r="AF768" s="232"/>
      <c r="AG768" s="23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c r="BD768" s="232"/>
      <c r="BE768" s="232"/>
      <c r="BF768" s="232"/>
      <c r="BG768" s="232"/>
      <c r="BH768" s="232"/>
      <c r="BI768" s="232"/>
      <c r="BJ768" s="232"/>
      <c r="BK768" s="232" t="str">
        <f t="array" ref="BK768">IF(J768="","",
IF(INDEX(Settings!$H:$H,MATCH(BY$1,Settings!$G:$G,0))=TRUE,
100-100*(J768-MIN(J:J))/(MAX(J:J)-MIN(J:J)),
100*(J768-MIN(J:J))/(MAX(J:J)-MIN(J:J))))</f>
        <v/>
      </c>
      <c r="BL768" s="232" t="str">
        <f t="array" ref="BL768">IF(J768="","",
IF(INDEX(Settings!$H:$H,MATCH(BY$1,Settings!$G:$G,0))=TRUE,
100-100*(J768-MINIFS(J:J,$E:$E,$E768))/(MAXIFS(J:J,$E:$E,$E768)-MINIFS(J:J,$E:$E,$E768)),
100*(J768-MINIFS(J:J,$E:$E,$E768))/(MAXIFS(J:J,$E:$E,$E768)-MINIFS(J:J,$E:$E,$E768))))</f>
        <v/>
      </c>
      <c r="BM768" s="232" t="str">
        <f t="array" ref="BM768">IF(J768="","",
IF(INDEX(Settings!$H:$H,MATCH(BY$1,Settings!$G:$G,0))=TRUE,
100-100*(J768-MINIFS(J:J,$E:$E,$E768,$I:$I,$I768))/(MAXIFS(J:J,$E:$E,$E768,$I:$I,$I768)-MINIFS(J:J,$E:$E,$E768,$I:$I,$I768)),
100*(J768-MINIFS(J:J,$E:$E,$E768,$I:$I,$I768))/(MAXIFS(J:J,$E:$E,$E768,$I:$I,$I768)-MINIFS(J:J,$E:$E,$E768,$I:$I,$I768))))</f>
        <v/>
      </c>
      <c r="BN768" s="231" t="str">
        <f t="array" ref="BN768">IF(J768="","",
IF(INDEX(Settings!$H:$H,MATCH(BY$1,Settings!$G:$G,0))=TRUE,
100-100*PERCENTRANK(J:J,J768),
100*PERCENTRANK(J:J,J768)))</f>
        <v/>
      </c>
      <c r="BO768" s="231" t="str">
        <f>IFERROR(__xludf.DUMMYFUNCTION("IF(J768="""","""",
IF(INDEX(Settings!$H:$H,MATCH(BY$1,Settings!$G:$G,0))=TRUE,
100-100*PERCENTRANK(FILTER(J:J,$E:$E=$E768),J768),
100*PERCENTRANK(FILTER(J:J,$E:$E=$E768),J768)))"),"")</f>
        <v/>
      </c>
      <c r="BP768" s="231" t="str">
        <f>IFERROR(__xludf.DUMMYFUNCTION("IF(J768="""","""",
IF(INDEX(Settings!$H:$H,MATCH(BY$1,Settings!$G:$G,0))=TRUE,
100-100*PERCENTRANK(FILTER(J:J,$E:$E=$E768,$I:$I=$I768),J768),
100*PERCENTRANK(FILTER(J:J,$E:$E=$E768,$I:$I=$I768),J768)))"),"")</f>
        <v/>
      </c>
      <c r="BQ768" s="233" t="str">
        <f t="array" ref="BQ768">IF(J768="","",
IF(INDEX(Settings!$H:$H,MATCH(BY$1,Settings!$G:$G,0))=TRUE,
-1*(J768-AVERAGE(J:J))/STDEV(J:J),
(J768-AVERAGE(J:J))/STDEV(J:J)))</f>
        <v/>
      </c>
      <c r="BR768" s="233" t="str">
        <f>IFERROR(__xludf.DUMMYFUNCTION("IF(J768="""","""",
IF(INDEX(Settings!$H:$H,MATCH(BY$1,Settings!$G:$G,0))=TRUE,
-1*(J768-AVERAGEIFS(J:J,$E:$E,$E768))/STDEV(FILTER(J:J,$E:$E=$E768)),
(J768-AVERAGEIFS(J:J,$E:$E,$E768))/STDEV(FILTER(J:J,$E:$E=$E768))))"),"")</f>
        <v/>
      </c>
      <c r="BS768" s="233"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1"/>
      <c r="BX768" s="231"/>
      <c r="BY768" s="232" t="str">
        <f t="array" ref="BY768">IF(J768="","",
IF(INDEX(Settings!$H:$H,MATCH(BY$1,Settings!$G:$G,0))=TRUE,
100-100*(J768-MINIFS(J:J,$E:$E,$E768))/(MAXIFS(J:J,$E:$E,$E768)-MINIFS(J:J,$E:$E,$E768)),
100*(J768-MINIFS(J:J,$E:$E,$E768))/(MAXIFS(J:J,$E:$E,$E768)-MINIFS(J:J,$E:$E,$E768))))</f>
        <v/>
      </c>
      <c r="BZ768" s="232" t="str">
        <f t="array" ref="BZ768">IF(K768="","",
IF(INDEX(Settings!$H:$H,MATCH(BZ$1,Settings!$G:$G,0))=TRUE,
100-100*(K768-MINIFS(K:K,$E:$E,$E768))/(MAXIFS(K:K,$E:$E,$E768)-MINIFS(K:K,$E:$E,$E768)),
100*(K768-MINIFS(K:K,$E:$E,$E768))/(MAXIFS(K:K,$E:$E,$E768)-MINIFS(K:K,$E:$E,$E768))))</f>
        <v/>
      </c>
      <c r="CA768" s="232" t="str">
        <f t="array" ref="CA768">IF(L768="","",
IF(INDEX(Settings!$H:$H,MATCH(CA$1,Settings!$G:$G,0))=TRUE,
100-100*(L768-MINIFS(L:L,$E:$E,$E768))/(MAXIFS(L:L,$E:$E,$E768)-MINIFS(L:L,$E:$E,$E768)),
100*(L768-MINIFS(L:L,$E:$E,$E768))/(MAXIFS(L:L,$E:$E,$E768)-MINIFS(L:L,$E:$E,$E768))))</f>
        <v/>
      </c>
      <c r="CB768" s="232" t="str">
        <f t="array" ref="CB768">IF(M768="","",
IF(INDEX(Settings!$H:$H,MATCH(CB$1,Settings!$G:$G,0))=TRUE,
100-100*(M768-MINIFS(M:M,$E:$E,$E768))/(MAXIFS(M:M,$E:$E,$E768)-MINIFS(M:M,$E:$E,$E768)),
100*(M768-MINIFS(M:M,$E:$E,$E768))/(MAXIFS(M:M,$E:$E,$E768)-MINIFS(M:M,$E:$E,$E768))))</f>
        <v/>
      </c>
      <c r="CC768" s="232" t="str">
        <f t="array" ref="CC768">IF(N768="","",
IF(INDEX(Settings!$H:$H,MATCH(CC$1,Settings!$G:$G,0))=TRUE,
100-100*(N768-MINIFS(N:N,$E:$E,$E768))/(MAXIFS(N:N,$E:$E,$E768)-MINIFS(N:N,$E:$E,$E768)),
100*(N768-MINIFS(N:N,$E:$E,$E768))/(MAXIFS(N:N,$E:$E,$E768)-MINIFS(N:N,$E:$E,$E768))))</f>
        <v/>
      </c>
      <c r="CD768" s="232" t="str">
        <f t="array" ref="CD768">IF(O768="","",
IF(INDEX(Settings!$H:$H,MATCH(CD$1,Settings!$G:$G,0))=TRUE,
100-100*(O768-MINIFS(O:O,$E:$E,$E768))/(MAXIFS(O:O,$E:$E,$E768)-MINIFS(O:O,$E:$E,$E768)),
100*(O768-MINIFS(O:O,$E:$E,$E768))/(MAXIFS(O:O,$E:$E,$E768)-MINIFS(O:O,$E:$E,$E768))))</f>
        <v/>
      </c>
      <c r="CE768" s="232" t="str">
        <f t="array" ref="CE768">IF(P768="","",
IF(INDEX(Settings!$H:$H,MATCH(CE$1,Settings!$G:$G,0))=TRUE,
100-100*(P768-MINIFS(P:P,$E:$E,$E768))/(MAXIFS(P:P,$E:$E,$E768)-MINIFS(P:P,$E:$E,$E768)),
100*(P768-MINIFS(P:P,$E:$E,$E768))/(MAXIFS(P:P,$E:$E,$E768)-MINIFS(P:P,$E:$E,$E768))))</f>
        <v/>
      </c>
      <c r="CF768" s="232" t="str">
        <f t="array" ref="CF768">IF(Q768="","",
IF(INDEX(Settings!$H:$H,MATCH(CF$1,Settings!$G:$G,0))=TRUE,
100-100*(Q768-MINIFS(Q:Q,$E:$E,$E768))/(MAXIFS(Q:Q,$E:$E,$E768)-MINIFS(Q:Q,$E:$E,$E768)),
100*(Q768-MINIFS(Q:Q,$E:$E,$E768))/(MAXIFS(Q:Q,$E:$E,$E768)-MINIFS(Q:Q,$E:$E,$E768))))</f>
        <v/>
      </c>
      <c r="CG768" s="232" t="str">
        <f t="array" ref="CG768">IF(R768="","",
IF(INDEX(Settings!$H:$H,MATCH(CG$1,Settings!$G:$G,0))=TRUE,
100-100*(R768-MINIFS(R:R,$E:$E,$E768))/(MAXIFS(R:R,$E:$E,$E768)-MINIFS(R:R,$E:$E,$E768)),
100*(R768-MINIFS(R:R,$E:$E,$E768))/(MAXIFS(R:R,$E:$E,$E768)-MINIFS(R:R,$E:$E,$E768))))</f>
        <v/>
      </c>
      <c r="CH768" s="232" t="str">
        <f t="array" ref="CH768">IF(S768="","",
IF(INDEX(Settings!$H:$H,MATCH(CH$1,Settings!$G:$G,0))=TRUE,
100-100*(S768-MINIFS(S:S,$E:$E,$E768))/(MAXIFS(S:S,$E:$E,$E768)-MINIFS(S:S,$E:$E,$E768)),
100*(S768-MINIFS(S:S,$E:$E,$E768))/(MAXIFS(S:S,$E:$E,$E768)-MINIFS(S:S,$E:$E,$E768))))</f>
        <v/>
      </c>
      <c r="CI768" s="232" t="str">
        <f t="array" ref="CI768">IF(T768="","",
IF(INDEX(Settings!$H:$H,MATCH(CI$1,Settings!$G:$G,0))=TRUE,
100-100*(T768-MINIFS(T:T,$E:$E,$E768))/(MAXIFS(T:T,$E:$E,$E768)-MINIFS(T:T,$E:$E,$E768)),
100*(T768-MINIFS(T:T,$E:$E,$E768))/(MAXIFS(T:T,$E:$E,$E768)-MINIFS(T:T,$E:$E,$E768))))</f>
        <v/>
      </c>
      <c r="CJ768" s="232" t="str">
        <f t="array" ref="CJ768">IF(U768="","",
IF(INDEX(Settings!$H:$H,MATCH(CJ$1,Settings!$G:$G,0))=TRUE,
100-100*(U768-MINIFS(U:U,$E:$E,$E768))/(MAXIFS(U:U,$E:$E,$E768)-MINIFS(U:U,$E:$E,$E768)),
100*(U768-MINIFS(U:U,$E:$E,$E768))/(MAXIFS(U:U,$E:$E,$E768)-MINIFS(U:U,$E:$E,$E768))))</f>
        <v/>
      </c>
      <c r="CK768" s="232" t="str">
        <f t="array" ref="CK768">IF(V768="","",
IF(INDEX(Settings!$H:$H,MATCH(CK$1,Settings!$G:$G,0))=TRUE,
100-100*(V768-MINIFS(V:V,$E:$E,$E768))/(MAXIFS(V:V,$E:$E,$E768)-MINIFS(V:V,$E:$E,$E768)),
100*(V768-MINIFS(V:V,$E:$E,$E768))/(MAXIFS(V:V,$E:$E,$E768)-MINIFS(V:V,$E:$E,$E768))))</f>
        <v/>
      </c>
      <c r="CL768" s="232" t="str">
        <f t="array" ref="CL768">IF(W768="","",
IF(INDEX(Settings!$H:$H,MATCH(CL$1,Settings!$G:$G,0))=TRUE,
100-100*(W768-MINIFS(W:W,$E:$E,$E768))/(MAXIFS(W:W,$E:$E,$E768)-MINIFS(W:W,$E:$E,$E768)),
100*(W768-MINIFS(W:W,$E:$E,$E768))/(MAXIFS(W:W,$E:$E,$E768)-MINIFS(W:W,$E:$E,$E768))))</f>
        <v/>
      </c>
      <c r="CM768" s="232" t="str">
        <f t="array" ref="CM768">IF(X768="","",
IF(INDEX(Settings!$H:$H,MATCH(CM$1,Settings!$G:$G,0))=TRUE,
100-100*(X768-MINIFS(X:X,$E:$E,$E768))/(MAXIFS(X:X,$E:$E,$E768)-MINIFS(X:X,$E:$E,$E768)),
100*(X768-MINIFS(X:X,$E:$E,$E768))/(MAXIFS(X:X,$E:$E,$E768)-MINIFS(X:X,$E:$E,$E768))))</f>
        <v/>
      </c>
      <c r="CN768" s="232" t="str">
        <f t="array" ref="CN768">IF(Y768="","",
IF(INDEX(Settings!$H:$H,MATCH(CN$1,Settings!$G:$G,0))=TRUE,
100-100*(Y768-MINIFS(Y:Y,$E:$E,$E768))/(MAXIFS(Y:Y,$E:$E,$E768)-MINIFS(Y:Y,$E:$E,$E768)),
100*(Y768-MINIFS(Y:Y,$E:$E,$E768))/(MAXIFS(Y:Y,$E:$E,$E768)-MINIFS(Y:Y,$E:$E,$E768))))</f>
        <v/>
      </c>
      <c r="CO768" s="232" t="str">
        <f t="array" ref="CO768">IF(Z768="","",
IF(INDEX(Settings!$H:$H,MATCH(CO$1,Settings!$G:$G,0))=TRUE,
100-100*(Z768-MINIFS(Z:Z,$E:$E,$E768))/(MAXIFS(Z:Z,$E:$E,$E768)-MINIFS(Z:Z,$E:$E,$E768)),
100*(Z768-MINIFS(Z:Z,$E:$E,$E768))/(MAXIFS(Z:Z,$E:$E,$E768)-MINIFS(Z:Z,$E:$E,$E768))))</f>
        <v/>
      </c>
      <c r="CP768" s="232" t="str">
        <f t="array" ref="CP768">IF(AA768="","",
IF(INDEX(Settings!$H:$H,MATCH(CP$1,Settings!$G:$G,0))=TRUE,
100-100*(AA768-MINIFS(AA:AA,$E:$E,$E768))/(MAXIFS(AA:AA,$E:$E,$E768)-MINIFS(AA:AA,$E:$E,$E768)),
100*(AA768-MINIFS(AA:AA,$E:$E,$E768))/(MAXIFS(AA:AA,$E:$E,$E768)-MINIFS(AA:AA,$E:$E,$E768))))</f>
        <v/>
      </c>
      <c r="CQ768" s="232" t="str">
        <f t="array" ref="CQ768">IF(AB768="","",
IF(INDEX(Settings!$H:$H,MATCH(CQ$1,Settings!$G:$G,0))=TRUE,
100-100*(AB768-MINIFS(AB:AB,$E:$E,$E768))/(MAXIFS(AB:AB,$E:$E,$E768)-MINIFS(AB:AB,$E:$E,$E768)),
100*(AB768-MINIFS(AB:AB,$E:$E,$E768))/(MAXIFS(AB:AB,$E:$E,$E768)-MINIFS(AB:AB,$E:$E,$E768))))</f>
        <v/>
      </c>
      <c r="CR768" s="232" t="str">
        <f t="array" ref="CR768">IF(AC768="","",
IF(INDEX(Settings!$H:$H,MATCH(CR$1,Settings!$G:$G,0))=TRUE,
100-100*(AC768-MINIFS(AC:AC,$E:$E,$E768))/(MAXIFS(AC:AC,$E:$E,$E768)-MINIFS(AC:AC,$E:$E,$E768)),
100*(AC768-MINIFS(AC:AC,$E:$E,$E768))/(MAXIFS(AC:AC,$E:$E,$E768)-MINIFS(AC:AC,$E:$E,$E768))))</f>
        <v/>
      </c>
      <c r="CS768" s="232" t="str">
        <f t="array" ref="CS768">IF(AD768="","",
IF(INDEX(Settings!$H:$H,MATCH(CS$1,Settings!$G:$G,0))=TRUE,
100-100*(AD768-MINIFS(AD:AD,$E:$E,$E768))/(MAXIFS(AD:AD,$E:$E,$E768)-MINIFS(AD:AD,$E:$E,$E768)),
100*(AD768-MINIFS(AD:AD,$E:$E,$E768))/(MAXIFS(AD:AD,$E:$E,$E768)-MINIFS(AD:AD,$E:$E,$E768))))</f>
        <v/>
      </c>
      <c r="CT768" s="232" t="str">
        <f t="array" ref="CT768">IF(AE768="","",
IF(INDEX(Settings!$H:$H,MATCH(CT$1,Settings!$G:$G,0))=TRUE,
100-100*(AE768-MINIFS(AE:AE,$E:$E,$E768))/(MAXIFS(AE:AE,$E:$E,$E768)-MINIFS(AE:AE,$E:$E,$E768)),
100*(AE768-MINIFS(AE:AE,$E:$E,$E768))/(MAXIFS(AE:AE,$E:$E,$E768)-MINIFS(AE:AE,$E:$E,$E768))))</f>
        <v/>
      </c>
      <c r="CU768" s="232" t="str">
        <f t="array" ref="CU768">IF(AF768="","",
IF(INDEX(Settings!$H:$H,MATCH(CU$1,Settings!$G:$G,0))=TRUE,
100-100*(AF768-MINIFS(AF:AF,$E:$E,$E768))/(MAXIFS(AF:AF,$E:$E,$E768)-MINIFS(AF:AF,$E:$E,$E768)),
100*(AF768-MINIFS(AF:AF,$E:$E,$E768))/(MAXIFS(AF:AF,$E:$E,$E768)-MINIFS(AF:AF,$E:$E,$E768))))</f>
        <v/>
      </c>
      <c r="CV768" s="232" t="str">
        <f t="array" ref="CV768">IF(AG768="","",
IF(INDEX(Settings!$H:$H,MATCH(CV$1,Settings!$G:$G,0))=TRUE,
100-100*(AG768-MINIFS(AG:AG,$E:$E,$E768))/(MAXIFS(AG:AG,$E:$E,$E768)-MINIFS(AG:AG,$E:$E,$E768)),
100*(AG768-MINIFS(AG:AG,$E:$E,$E768))/(MAXIFS(AG:AG,$E:$E,$E768)-MINIFS(AG:AG,$E:$E,$E768))))</f>
        <v/>
      </c>
      <c r="CW768" s="232" t="str">
        <f t="array" ref="CW768">IF(AH768="","",
IF(INDEX(Settings!$H:$H,MATCH(CW$1,Settings!$G:$G,0))=TRUE,
100-100*(AH768-MINIFS(AH:AH,$E:$E,$E768))/(MAXIFS(AH:AH,$E:$E,$E768)-MINIFS(AH:AH,$E:$E,$E768)),
100*(AH768-MINIFS(AH:AH,$E:$E,$E768))/(MAXIFS(AH:AH,$E:$E,$E768)-MINIFS(AH:AH,$E:$E,$E768))))</f>
        <v/>
      </c>
      <c r="CX768" s="232" t="str">
        <f t="array" ref="CX768">IF(AI768="","",
IF(INDEX(Settings!$H:$H,MATCH(CX$1,Settings!$G:$G,0))=TRUE,
100-100*(AI768-MINIFS(AI:AI,$E:$E,$E768))/(MAXIFS(AI:AI,$E:$E,$E768)-MINIFS(AI:AI,$E:$E,$E768)),
100*(AI768-MINIFS(AI:AI,$E:$E,$E768))/(MAXIFS(AI:AI,$E:$E,$E768)-MINIFS(AI:AI,$E:$E,$E768))))</f>
        <v/>
      </c>
      <c r="CY768" s="232" t="str">
        <f t="array" ref="CY768">IF(AJ768="","",
IF(INDEX(Settings!$H:$H,MATCH(CY$1,Settings!$G:$G,0))=TRUE,
100-100*(AJ768-MINIFS(AJ:AJ,$E:$E,$E768))/(MAXIFS(AJ:AJ,$E:$E,$E768)-MINIFS(AJ:AJ,$E:$E,$E768)),
100*(AJ768-MINIFS(AJ:AJ,$E:$E,$E768))/(MAXIFS(AJ:AJ,$E:$E,$E768)-MINIFS(AJ:AJ,$E:$E,$E768))))</f>
        <v/>
      </c>
      <c r="CZ768" s="232" t="str">
        <f t="array" ref="CZ768">IF(AK768="","",
IF(INDEX(Settings!$H:$H,MATCH(CZ$1,Settings!$G:$G,0))=TRUE,
100-100*(AK768-MINIFS(AK:AK,$E:$E,$E768))/(MAXIFS(AK:AK,$E:$E,$E768)-MINIFS(AK:AK,$E:$E,$E768)),
100*(AK768-MINIFS(AK:AK,$E:$E,$E768))/(MAXIFS(AK:AK,$E:$E,$E768)-MINIFS(AK:AK,$E:$E,$E768))))</f>
        <v/>
      </c>
      <c r="DA768" s="232" t="str">
        <f t="array" ref="DA768">IF(AL768="","",
IF(INDEX(Settings!$H:$H,MATCH(DA$1,Settings!$G:$G,0))=TRUE,
100-100*(AL768-MINIFS(AL:AL,$E:$E,$E768))/(MAXIFS(AL:AL,$E:$E,$E768)-MINIFS(AL:AL,$E:$E,$E768)),
100*(AL768-MINIFS(AL:AL,$E:$E,$E768))/(MAXIFS(AL:AL,$E:$E,$E768)-MINIFS(AL:AL,$E:$E,$E768))))</f>
        <v/>
      </c>
      <c r="DB768" s="232" t="str">
        <f t="array" ref="DB768">IF(AM768="","",
IF(INDEX(Settings!$H:$H,MATCH(DB$1,Settings!$G:$G,0))=TRUE,
100-100*(AM768-MINIFS(AM:AM,$E:$E,$E768))/(MAXIFS(AM:AM,$E:$E,$E768)-MINIFS(AM:AM,$E:$E,$E768)),
100*(AM768-MINIFS(AM:AM,$E:$E,$E768))/(MAXIFS(AM:AM,$E:$E,$E768)-MINIFS(AM:AM,$E:$E,$E768))))</f>
        <v/>
      </c>
      <c r="DC768" s="232" t="str">
        <f t="array" ref="DC768">IF(AN768="","",
IF(INDEX(Settings!$H:$H,MATCH(DC$1,Settings!$G:$G,0))=TRUE,
100-100*(AN768-MINIFS(AN:AN,$E:$E,$E768))/(MAXIFS(AN:AN,$E:$E,$E768)-MINIFS(AN:AN,$E:$E,$E768)),
100*(AN768-MINIFS(AN:AN,$E:$E,$E768))/(MAXIFS(AN:AN,$E:$E,$E768)-MINIFS(AN:AN,$E:$E,$E768))))</f>
        <v/>
      </c>
      <c r="DD768" s="232" t="str">
        <f t="array" ref="DD768">IF(AO768="","",
IF(INDEX(Settings!$H:$H,MATCH(DD$1,Settings!$G:$G,0))=TRUE,
100-100*(AO768-MINIFS(AO:AO,$E:$E,$E768))/(MAXIFS(AO:AO,$E:$E,$E768)-MINIFS(AO:AO,$E:$E,$E768)),
100*(AO768-MINIFS(AO:AO,$E:$E,$E768))/(MAXIFS(AO:AO,$E:$E,$E768)-MINIFS(AO:AO,$E:$E,$E768))))</f>
        <v/>
      </c>
      <c r="DE768" s="232" t="str">
        <f t="array" ref="DE768">IF(AP768="","",
IF(INDEX(Settings!$H:$H,MATCH(DE$1,Settings!$G:$G,0))=TRUE,
100-100*(AP768-MINIFS(AP:AP,$E:$E,$E768))/(MAXIFS(AP:AP,$E:$E,$E768)-MINIFS(AP:AP,$E:$E,$E768)),
100*(AP768-MINIFS(AP:AP,$E:$E,$E768))/(MAXIFS(AP:AP,$E:$E,$E768)-MINIFS(AP:AP,$E:$E,$E768))))</f>
        <v/>
      </c>
      <c r="DF768" s="232" t="str">
        <f t="array" ref="DF768">IF(AQ768="","",
IF(INDEX(Settings!$H:$H,MATCH(DF$1,Settings!$G:$G,0))=TRUE,
100-100*(AQ768-MINIFS(AQ:AQ,$E:$E,$E768))/(MAXIFS(AQ:AQ,$E:$E,$E768)-MINIFS(AQ:AQ,$E:$E,$E768)),
100*(AQ768-MINIFS(AQ:AQ,$E:$E,$E768))/(MAXIFS(AQ:AQ,$E:$E,$E768)-MINIFS(AQ:AQ,$E:$E,$E768))))</f>
        <v/>
      </c>
      <c r="DG768" s="232" t="str">
        <f t="array" ref="DG768">IF(AR768="","",
IF(INDEX(Settings!$H:$H,MATCH(DG$1,Settings!$G:$G,0))=TRUE,
100-100*(AR768-MINIFS(AR:AR,$E:$E,$E768))/(MAXIFS(AR:AR,$E:$E,$E768)-MINIFS(AR:AR,$E:$E,$E768)),
100*(AR768-MINIFS(AR:AR,$E:$E,$E768))/(MAXIFS(AR:AR,$E:$E,$E768)-MINIFS(AR:AR,$E:$E,$E768))))</f>
        <v/>
      </c>
      <c r="DH768" s="232" t="str">
        <f t="array" ref="DH768">IF(AS768="","",
IF(INDEX(Settings!$H:$H,MATCH(DH$1,Settings!$G:$G,0))=TRUE,
100-100*(AS768-MINIFS(AS:AS,$E:$E,$E768))/(MAXIFS(AS:AS,$E:$E,$E768)-MINIFS(AS:AS,$E:$E,$E768)),
100*(AS768-MINIFS(AS:AS,$E:$E,$E768))/(MAXIFS(AS:AS,$E:$E,$E768)-MINIFS(AS:AS,$E:$E,$E768))))</f>
        <v/>
      </c>
      <c r="DI768" s="232" t="str">
        <f t="array" ref="DI768">IF(AT768="","",
IF(INDEX(Settings!$H:$H,MATCH(DI$1,Settings!$G:$G,0))=TRUE,
100-100*(AT768-MINIFS(AT:AT,$E:$E,$E768))/(MAXIFS(AT:AT,$E:$E,$E768)-MINIFS(AT:AT,$E:$E,$E768)),
100*(AT768-MINIFS(AT:AT,$E:$E,$E768))/(MAXIFS(AT:AT,$E:$E,$E768)-MINIFS(AT:AT,$E:$E,$E768))))</f>
        <v/>
      </c>
      <c r="DJ768" s="232" t="str">
        <f t="array" ref="DJ768">IF(AU768="","",
IF(INDEX(Settings!$H:$H,MATCH(DJ$1,Settings!$G:$G,0))=TRUE,
100-100*(AU768-MINIFS(AU:AU,$E:$E,$E768))/(MAXIFS(AU:AU,$E:$E,$E768)-MINIFS(AU:AU,$E:$E,$E768)),
100*(AU768-MINIFS(AU:AU,$E:$E,$E768))/(MAXIFS(AU:AU,$E:$E,$E768)-MINIFS(AU:AU,$E:$E,$E768))))</f>
        <v/>
      </c>
      <c r="DK768" s="232" t="str">
        <f t="array" ref="DK768">IF(AV768="","",
IF(INDEX(Settings!$H:$H,MATCH(DK$1,Settings!$G:$G,0))=TRUE,
100-100*(AV768-MINIFS(AV:AV,$E:$E,$E768))/(MAXIFS(AV:AV,$E:$E,$E768)-MINIFS(AV:AV,$E:$E,$E768)),
100*(AV768-MINIFS(AV:AV,$E:$E,$E768))/(MAXIFS(AV:AV,$E:$E,$E768)-MINIFS(AV:AV,$E:$E,$E768))))</f>
        <v/>
      </c>
      <c r="DL768" s="232" t="str">
        <f t="array" ref="DL768">IF(AW768="","",
IF(INDEX(Settings!$H:$H,MATCH(DL$1,Settings!$G:$G,0))=TRUE,
100-100*(AW768-MINIFS(AW:AW,$E:$E,$E768))/(MAXIFS(AW:AW,$E:$E,$E768)-MINIFS(AW:AW,$E:$E,$E768)),
100*(AW768-MINIFS(AW:AW,$E:$E,$E768))/(MAXIFS(AW:AW,$E:$E,$E768)-MINIFS(AW:AW,$E:$E,$E768))))</f>
        <v/>
      </c>
      <c r="DM768" s="232" t="str">
        <f t="array" ref="DM768">IF(AX768="","",
IF(INDEX(Settings!$H:$H,MATCH(DM$1,Settings!$G:$G,0))=TRUE,
100-100*(AX768-MINIFS(AX:AX,$E:$E,$E768))/(MAXIFS(AX:AX,$E:$E,$E768)-MINIFS(AX:AX,$E:$E,$E768)),
100*(AX768-MINIFS(AX:AX,$E:$E,$E768))/(MAXIFS(AX:AX,$E:$E,$E768)-MINIFS(AX:AX,$E:$E,$E768))))</f>
        <v/>
      </c>
      <c r="DN768" s="232" t="str">
        <f t="array" ref="DN768">IF(AY768="","",
IF(INDEX(Settings!$H:$H,MATCH(DN$1,Settings!$G:$G,0))=TRUE,
100-100*(AY768-MINIFS(AY:AY,$E:$E,$E768))/(MAXIFS(AY:AY,$E:$E,$E768)-MINIFS(AY:AY,$E:$E,$E768)),
100*(AY768-MINIFS(AY:AY,$E:$E,$E768))/(MAXIFS(AY:AY,$E:$E,$E768)-MINIFS(AY:AY,$E:$E,$E768))))</f>
        <v/>
      </c>
      <c r="DO768" s="232" t="str">
        <f t="array" ref="DO768">IF(AZ768="","",
IF(INDEX(Settings!$H:$H,MATCH(DO$1,Settings!$G:$G,0))=TRUE,
100-100*(AZ768-MINIFS(AZ:AZ,$E:$E,$E768))/(MAXIFS(AZ:AZ,$E:$E,$E768)-MINIFS(AZ:AZ,$E:$E,$E768)),
100*(AZ768-MINIFS(AZ:AZ,$E:$E,$E768))/(MAXIFS(AZ:AZ,$E:$E,$E768)-MINIFS(AZ:AZ,$E:$E,$E768))))</f>
        <v/>
      </c>
      <c r="DP768" s="232" t="str">
        <f t="array" ref="DP768">IF(BA768="","",
IF(INDEX(Settings!$H:$H,MATCH(DP$1,Settings!$G:$G,0))=TRUE,
100-100*(BA768-MINIFS(BA:BA,$E:$E,$E768))/(MAXIFS(BA:BA,$E:$E,$E768)-MINIFS(BA:BA,$E:$E,$E768)),
100*(BA768-MINIFS(BA:BA,$E:$E,$E768))/(MAXIFS(BA:BA,$E:$E,$E768)-MINIFS(BA:BA,$E:$E,$E768))))</f>
        <v/>
      </c>
      <c r="DQ768" s="232" t="str">
        <f t="array" ref="DQ768">IF(BB768="","",
IF(INDEX(Settings!$H:$H,MATCH(DQ$1,Settings!$G:$G,0))=TRUE,
100-100*(BB768-MINIFS(BB:BB,$E:$E,$E768))/(MAXIFS(BB:BB,$E:$E,$E768)-MINIFS(BB:BB,$E:$E,$E768)),
100*(BB768-MINIFS(BB:BB,$E:$E,$E768))/(MAXIFS(BB:BB,$E:$E,$E768)-MINIFS(BB:BB,$E:$E,$E768))))</f>
        <v/>
      </c>
      <c r="DR768" s="232" t="str">
        <f t="array" ref="DR768">IF(BC768="","",
IF(INDEX(Settings!$H:$H,MATCH(DR$1,Settings!$G:$G,0))=TRUE,
100-100*(BC768-MINIFS(BC:BC,$E:$E,$E768))/(MAXIFS(BC:BC,$E:$E,$E768)-MINIFS(BC:BC,$E:$E,$E768)),
100*(BC768-MINIFS(BC:BC,$E:$E,$E768))/(MAXIFS(BC:BC,$E:$E,$E768)-MINIFS(BC:BC,$E:$E,$E768))))</f>
        <v/>
      </c>
      <c r="DS768" s="232" t="str">
        <f t="array" ref="DS768">IF(BD768="","",
IF(INDEX(Settings!$H:$H,MATCH(DS$1,Settings!$G:$G,0))=TRUE,
100-100*(BD768-MINIFS(BD:BD,$E:$E,$E768))/(MAXIFS(BD:BD,$E:$E,$E768)-MINIFS(BD:BD,$E:$E,$E768)),
100*(BD768-MINIFS(BD:BD,$E:$E,$E768))/(MAXIFS(BD:BD,$E:$E,$E768)-MINIFS(BD:BD,$E:$E,$E768))))</f>
        <v/>
      </c>
      <c r="DT768" s="232" t="str">
        <f t="array" ref="DT768">IF(BE768="","",
IF(INDEX(Settings!$H:$H,MATCH(DT$1,Settings!$G:$G,0))=TRUE,
100-100*(BE768-MINIFS(BE:BE,$E:$E,$E768))/(MAXIFS(BE:BE,$E:$E,$E768)-MINIFS(BE:BE,$E:$E,$E768)),
100*(BE768-MINIFS(BE:BE,$E:$E,$E768))/(MAXIFS(BE:BE,$E:$E,$E768)-MINIFS(BE:BE,$E:$E,$E768))))</f>
        <v/>
      </c>
      <c r="DU768" s="232" t="str">
        <f t="array" ref="DU768">IF(BF768="","",
IF(INDEX(Settings!$H:$H,MATCH(DU$1,Settings!$G:$G,0))=TRUE,
100-100*(BF768-MINIFS(BF:BF,$E:$E,$E768))/(MAXIFS(BF:BF,$E:$E,$E768)-MINIFS(BF:BF,$E:$E,$E768)),
100*(BF768-MINIFS(BF:BF,$E:$E,$E768))/(MAXIFS(BF:BF,$E:$E,$E768)-MINIFS(BF:BF,$E:$E,$E768))))</f>
        <v/>
      </c>
      <c r="DV768" s="232" t="str">
        <f t="array" ref="DV768">IF(BG768="","",
IF(INDEX(Settings!$H:$H,MATCH(DV$1,Settings!$G:$G,0))=TRUE,
100-100*(BG768-MINIFS(BG:BG,$E:$E,$E768))/(MAXIFS(BG:BG,$E:$E,$E768)-MINIFS(BG:BG,$E:$E,$E768)),
100*(BG768-MINIFS(BG:BG,$E:$E,$E768))/(MAXIFS(BG:BG,$E:$E,$E768)-MINIFS(BG:BG,$E:$E,$E768))))</f>
        <v/>
      </c>
      <c r="DW768" s="232" t="str">
        <f t="array" ref="DW768">IF(BH768="","",
IF(INDEX(Settings!$H:$H,MATCH(DW$1,Settings!$G:$G,0))=TRUE,
100-100*(BH768-MINIFS(BH:BH,$E:$E,$E768))/(MAXIFS(BH:BH,$E:$E,$E768)-MINIFS(BH:BH,$E:$E,$E768)),
100*(BH768-MINIFS(BH:BH,$E:$E,$E768))/(MAXIFS(BH:BH,$E:$E,$E768)-MINIFS(BH:BH,$E:$E,$E768))))</f>
        <v/>
      </c>
      <c r="DX768" s="232" t="str">
        <f t="array" ref="DX768">IF(BI768="","",
IF(INDEX(Settings!$H:$H,MATCH(DX$1,Settings!$G:$G,0))=TRUE,
100-100*(BI768-MINIFS(BI:BI,$E:$E,$E768))/(MAXIFS(BI:BI,$E:$E,$E768)-MINIFS(BI:BI,$E:$E,$E768)),
100*(BI768-MINIFS(BI:BI,$E:$E,$E768))/(MAXIFS(BI:BI,$E:$E,$E768)-MINIFS(BI:BI,$E:$E,$E768))))</f>
        <v/>
      </c>
      <c r="DY768" s="232" t="str">
        <f t="array" ref="DY768">IF(BJ768="","",
IF(INDEX(Settings!$H:$H,MATCH(DY$1,Settings!$G:$G,0))=TRUE,
100-100*(BJ768-MINIFS(BJ:BJ,$E:$E,$E768))/(MAXIFS(BJ:BJ,$E:$E,$E768)-MINIFS(BJ:BJ,$E:$E,$E768)),
100*(BJ768-MINIFS(BJ:BJ,$E:$E,$E768))/(MAXIFS(BJ:BJ,$E:$E,$E768)-MINIFS(BJ:BJ,$E:$E,$E768))))</f>
        <v/>
      </c>
      <c r="DZ768" s="234"/>
      <c r="EA768" s="234"/>
      <c r="EB768" s="234" t="str">
        <f t="shared" si="8"/>
        <v/>
      </c>
      <c r="EC768" s="234" t="str">
        <f t="shared" si="9"/>
        <v/>
      </c>
      <c r="ED768" s="234" t="str">
        <f t="shared" si="10"/>
        <v/>
      </c>
      <c r="EE768" s="234" t="str">
        <f t="shared" si="11"/>
        <v/>
      </c>
      <c r="EF768" s="234" t="str">
        <f t="shared" si="12"/>
        <v/>
      </c>
      <c r="EG768" s="234" t="str">
        <f t="shared" si="13"/>
        <v/>
      </c>
      <c r="EH768" s="234"/>
      <c r="EI768" s="234"/>
      <c r="EJ768" s="234"/>
      <c r="EK768" s="234"/>
      <c r="EL768" s="234"/>
      <c r="EM768" s="234"/>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3" t="str">
        <f t="shared" si="14"/>
        <v/>
      </c>
      <c r="N769" s="49"/>
      <c r="O769" s="49"/>
      <c r="P769" s="49"/>
      <c r="Q769" s="49"/>
      <c r="R769" s="49"/>
      <c r="S769" s="222" t="str">
        <f>IFERROR(VLOOKUP(AF769, 'YOYO IR Scores'!A:C, 3, FALSE), "")
</f>
        <v/>
      </c>
      <c r="T769" s="49"/>
      <c r="U769" s="49"/>
      <c r="V769" s="49"/>
      <c r="W769" s="49"/>
      <c r="X769" s="224" t="str">
        <f t="shared" si="4"/>
        <v/>
      </c>
      <c r="Y769" s="225" t="str">
        <f t="shared" si="5"/>
        <v/>
      </c>
      <c r="Z769" s="225" t="str">
        <f t="shared" si="6"/>
        <v/>
      </c>
      <c r="AA769" s="224" t="str">
        <f t="shared" si="7"/>
        <v/>
      </c>
      <c r="AB769" s="223"/>
      <c r="AC769" s="223"/>
      <c r="AD769" s="223"/>
      <c r="AE769" s="223" t="str">
        <f>IFERROR(VLOOKUP(AF769, 'YOYO IR Scores'!A:C, 2, FALSE), "")</f>
        <v/>
      </c>
      <c r="AF769" s="223"/>
      <c r="AG769" s="223"/>
      <c r="AH769" s="223"/>
      <c r="AI769" s="223"/>
      <c r="AJ769" s="223"/>
      <c r="AK769" s="223"/>
      <c r="AL769" s="223"/>
      <c r="AM769" s="223"/>
      <c r="AN769" s="223"/>
      <c r="AO769" s="223"/>
      <c r="AP769" s="223"/>
      <c r="AQ769" s="223"/>
      <c r="AR769" s="223"/>
      <c r="AS769" s="223"/>
      <c r="AT769" s="223"/>
      <c r="AU769" s="223"/>
      <c r="AV769" s="223"/>
      <c r="AW769" s="223"/>
      <c r="AX769" s="223"/>
      <c r="AY769" s="223"/>
      <c r="AZ769" s="223"/>
      <c r="BA769" s="223"/>
      <c r="BB769" s="223"/>
      <c r="BC769" s="223"/>
      <c r="BD769" s="223"/>
      <c r="BE769" s="223"/>
      <c r="BF769" s="223"/>
      <c r="BG769" s="223"/>
      <c r="BH769" s="223"/>
      <c r="BI769" s="223"/>
      <c r="BJ769" s="223"/>
      <c r="BK769" s="223" t="str">
        <f t="array" ref="BK769">IF(J769="","",
IF(INDEX(Settings!$H:$H,MATCH(BY$1,Settings!$G:$G,0))=TRUE,
100-100*(J769-MIN(J:J))/(MAX(J:J)-MIN(J:J)),
100*(J769-MIN(J:J))/(MAX(J:J)-MIN(J:J))))</f>
        <v/>
      </c>
      <c r="BL769" s="223" t="str">
        <f t="array" ref="BL769">IF(J769="","",
IF(INDEX(Settings!$H:$H,MATCH(BY$1,Settings!$G:$G,0))=TRUE,
100-100*(J769-MINIFS(J:J,$E:$E,$E769))/(MAXIFS(J:J,$E:$E,$E769)-MINIFS(J:J,$E:$E,$E769)),
100*(J769-MINIFS(J:J,$E:$E,$E769))/(MAXIFS(J:J,$E:$E,$E769)-MINIFS(J:J,$E:$E,$E769))))</f>
        <v/>
      </c>
      <c r="BM769" s="223"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4" t="str">
        <f t="array" ref="BQ769">IF(J769="","",
IF(INDEX(Settings!$H:$H,MATCH(BY$1,Settings!$G:$G,0))=TRUE,
-1*(J769-AVERAGE(J:J))/STDEV(J:J),
(J769-AVERAGE(J:J))/STDEV(J:J)))</f>
        <v/>
      </c>
      <c r="BR769" s="224" t="str">
        <f>IFERROR(__xludf.DUMMYFUNCTION("IF(J769="""","""",
IF(INDEX(Settings!$H:$H,MATCH(BY$1,Settings!$G:$G,0))=TRUE,
-1*(J769-AVERAGEIFS(J:J,$E:$E,$E769))/STDEV(FILTER(J:J,$E:$E=$E769)),
(J769-AVERAGEIFS(J:J,$E:$E,$E769))/STDEV(FILTER(J:J,$E:$E=$E769))))"),"")</f>
        <v/>
      </c>
      <c r="BS769" s="224"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3" t="str">
        <f t="array" ref="BY769">IF(J769="","",
IF(INDEX(Settings!$H:$H,MATCH(BY$1,Settings!$G:$G,0))=TRUE,
100-100*(J769-MINIFS(J:J,$E:$E,$E769))/(MAXIFS(J:J,$E:$E,$E769)-MINIFS(J:J,$E:$E,$E769)),
100*(J769-MINIFS(J:J,$E:$E,$E769))/(MAXIFS(J:J,$E:$E,$E769)-MINIFS(J:J,$E:$E,$E769))))</f>
        <v/>
      </c>
      <c r="BZ769" s="223" t="str">
        <f t="array" ref="BZ769">IF(K769="","",
IF(INDEX(Settings!$H:$H,MATCH(BZ$1,Settings!$G:$G,0))=TRUE,
100-100*(K769-MINIFS(K:K,$E:$E,$E769))/(MAXIFS(K:K,$E:$E,$E769)-MINIFS(K:K,$E:$E,$E769)),
100*(K769-MINIFS(K:K,$E:$E,$E769))/(MAXIFS(K:K,$E:$E,$E769)-MINIFS(K:K,$E:$E,$E769))))</f>
        <v/>
      </c>
      <c r="CA769" s="223" t="str">
        <f t="array" ref="CA769">IF(L769="","",
IF(INDEX(Settings!$H:$H,MATCH(CA$1,Settings!$G:$G,0))=TRUE,
100-100*(L769-MINIFS(L:L,$E:$E,$E769))/(MAXIFS(L:L,$E:$E,$E769)-MINIFS(L:L,$E:$E,$E769)),
100*(L769-MINIFS(L:L,$E:$E,$E769))/(MAXIFS(L:L,$E:$E,$E769)-MINIFS(L:L,$E:$E,$E769))))</f>
        <v/>
      </c>
      <c r="CB769" s="223" t="str">
        <f t="array" ref="CB769">IF(M769="","",
IF(INDEX(Settings!$H:$H,MATCH(CB$1,Settings!$G:$G,0))=TRUE,
100-100*(M769-MINIFS(M:M,$E:$E,$E769))/(MAXIFS(M:M,$E:$E,$E769)-MINIFS(M:M,$E:$E,$E769)),
100*(M769-MINIFS(M:M,$E:$E,$E769))/(MAXIFS(M:M,$E:$E,$E769)-MINIFS(M:M,$E:$E,$E769))))</f>
        <v/>
      </c>
      <c r="CC769" s="223" t="str">
        <f t="array" ref="CC769">IF(N769="","",
IF(INDEX(Settings!$H:$H,MATCH(CC$1,Settings!$G:$G,0))=TRUE,
100-100*(N769-MINIFS(N:N,$E:$E,$E769))/(MAXIFS(N:N,$E:$E,$E769)-MINIFS(N:N,$E:$E,$E769)),
100*(N769-MINIFS(N:N,$E:$E,$E769))/(MAXIFS(N:N,$E:$E,$E769)-MINIFS(N:N,$E:$E,$E769))))</f>
        <v/>
      </c>
      <c r="CD769" s="223" t="str">
        <f t="array" ref="CD769">IF(O769="","",
IF(INDEX(Settings!$H:$H,MATCH(CD$1,Settings!$G:$G,0))=TRUE,
100-100*(O769-MINIFS(O:O,$E:$E,$E769))/(MAXIFS(O:O,$E:$E,$E769)-MINIFS(O:O,$E:$E,$E769)),
100*(O769-MINIFS(O:O,$E:$E,$E769))/(MAXIFS(O:O,$E:$E,$E769)-MINIFS(O:O,$E:$E,$E769))))</f>
        <v/>
      </c>
      <c r="CE769" s="223" t="str">
        <f t="array" ref="CE769">IF(P769="","",
IF(INDEX(Settings!$H:$H,MATCH(CE$1,Settings!$G:$G,0))=TRUE,
100-100*(P769-MINIFS(P:P,$E:$E,$E769))/(MAXIFS(P:P,$E:$E,$E769)-MINIFS(P:P,$E:$E,$E769)),
100*(P769-MINIFS(P:P,$E:$E,$E769))/(MAXIFS(P:P,$E:$E,$E769)-MINIFS(P:P,$E:$E,$E769))))</f>
        <v/>
      </c>
      <c r="CF769" s="223" t="str">
        <f t="array" ref="CF769">IF(Q769="","",
IF(INDEX(Settings!$H:$H,MATCH(CF$1,Settings!$G:$G,0))=TRUE,
100-100*(Q769-MINIFS(Q:Q,$E:$E,$E769))/(MAXIFS(Q:Q,$E:$E,$E769)-MINIFS(Q:Q,$E:$E,$E769)),
100*(Q769-MINIFS(Q:Q,$E:$E,$E769))/(MAXIFS(Q:Q,$E:$E,$E769)-MINIFS(Q:Q,$E:$E,$E769))))</f>
        <v/>
      </c>
      <c r="CG769" s="223" t="str">
        <f t="array" ref="CG769">IF(R769="","",
IF(INDEX(Settings!$H:$H,MATCH(CG$1,Settings!$G:$G,0))=TRUE,
100-100*(R769-MINIFS(R:R,$E:$E,$E769))/(MAXIFS(R:R,$E:$E,$E769)-MINIFS(R:R,$E:$E,$E769)),
100*(R769-MINIFS(R:R,$E:$E,$E769))/(MAXIFS(R:R,$E:$E,$E769)-MINIFS(R:R,$E:$E,$E769))))</f>
        <v/>
      </c>
      <c r="CH769" s="223" t="str">
        <f t="array" ref="CH769">IF(S769="","",
IF(INDEX(Settings!$H:$H,MATCH(CH$1,Settings!$G:$G,0))=TRUE,
100-100*(S769-MINIFS(S:S,$E:$E,$E769))/(MAXIFS(S:S,$E:$E,$E769)-MINIFS(S:S,$E:$E,$E769)),
100*(S769-MINIFS(S:S,$E:$E,$E769))/(MAXIFS(S:S,$E:$E,$E769)-MINIFS(S:S,$E:$E,$E769))))</f>
        <v/>
      </c>
      <c r="CI769" s="223" t="str">
        <f t="array" ref="CI769">IF(T769="","",
IF(INDEX(Settings!$H:$H,MATCH(CI$1,Settings!$G:$G,0))=TRUE,
100-100*(T769-MINIFS(T:T,$E:$E,$E769))/(MAXIFS(T:T,$E:$E,$E769)-MINIFS(T:T,$E:$E,$E769)),
100*(T769-MINIFS(T:T,$E:$E,$E769))/(MAXIFS(T:T,$E:$E,$E769)-MINIFS(T:T,$E:$E,$E769))))</f>
        <v/>
      </c>
      <c r="CJ769" s="223" t="str">
        <f t="array" ref="CJ769">IF(U769="","",
IF(INDEX(Settings!$H:$H,MATCH(CJ$1,Settings!$G:$G,0))=TRUE,
100-100*(U769-MINIFS(U:U,$E:$E,$E769))/(MAXIFS(U:U,$E:$E,$E769)-MINIFS(U:U,$E:$E,$E769)),
100*(U769-MINIFS(U:U,$E:$E,$E769))/(MAXIFS(U:U,$E:$E,$E769)-MINIFS(U:U,$E:$E,$E769))))</f>
        <v/>
      </c>
      <c r="CK769" s="223" t="str">
        <f t="array" ref="CK769">IF(V769="","",
IF(INDEX(Settings!$H:$H,MATCH(CK$1,Settings!$G:$G,0))=TRUE,
100-100*(V769-MINIFS(V:V,$E:$E,$E769))/(MAXIFS(V:V,$E:$E,$E769)-MINIFS(V:V,$E:$E,$E769)),
100*(V769-MINIFS(V:V,$E:$E,$E769))/(MAXIFS(V:V,$E:$E,$E769)-MINIFS(V:V,$E:$E,$E769))))</f>
        <v/>
      </c>
      <c r="CL769" s="223" t="str">
        <f t="array" ref="CL769">IF(W769="","",
IF(INDEX(Settings!$H:$H,MATCH(CL$1,Settings!$G:$G,0))=TRUE,
100-100*(W769-MINIFS(W:W,$E:$E,$E769))/(MAXIFS(W:W,$E:$E,$E769)-MINIFS(W:W,$E:$E,$E769)),
100*(W769-MINIFS(W:W,$E:$E,$E769))/(MAXIFS(W:W,$E:$E,$E769)-MINIFS(W:W,$E:$E,$E769))))</f>
        <v/>
      </c>
      <c r="CM769" s="223" t="str">
        <f t="array" ref="CM769">IF(X769="","",
IF(INDEX(Settings!$H:$H,MATCH(CM$1,Settings!$G:$G,0))=TRUE,
100-100*(X769-MINIFS(X:X,$E:$E,$E769))/(MAXIFS(X:X,$E:$E,$E769)-MINIFS(X:X,$E:$E,$E769)),
100*(X769-MINIFS(X:X,$E:$E,$E769))/(MAXIFS(X:X,$E:$E,$E769)-MINIFS(X:X,$E:$E,$E769))))</f>
        <v/>
      </c>
      <c r="CN769" s="223" t="str">
        <f t="array" ref="CN769">IF(Y769="","",
IF(INDEX(Settings!$H:$H,MATCH(CN$1,Settings!$G:$G,0))=TRUE,
100-100*(Y769-MINIFS(Y:Y,$E:$E,$E769))/(MAXIFS(Y:Y,$E:$E,$E769)-MINIFS(Y:Y,$E:$E,$E769)),
100*(Y769-MINIFS(Y:Y,$E:$E,$E769))/(MAXIFS(Y:Y,$E:$E,$E769)-MINIFS(Y:Y,$E:$E,$E769))))</f>
        <v/>
      </c>
      <c r="CO769" s="223" t="str">
        <f t="array" ref="CO769">IF(Z769="","",
IF(INDEX(Settings!$H:$H,MATCH(CO$1,Settings!$G:$G,0))=TRUE,
100-100*(Z769-MINIFS(Z:Z,$E:$E,$E769))/(MAXIFS(Z:Z,$E:$E,$E769)-MINIFS(Z:Z,$E:$E,$E769)),
100*(Z769-MINIFS(Z:Z,$E:$E,$E769))/(MAXIFS(Z:Z,$E:$E,$E769)-MINIFS(Z:Z,$E:$E,$E769))))</f>
        <v/>
      </c>
      <c r="CP769" s="223" t="str">
        <f t="array" ref="CP769">IF(AA769="","",
IF(INDEX(Settings!$H:$H,MATCH(CP$1,Settings!$G:$G,0))=TRUE,
100-100*(AA769-MINIFS(AA:AA,$E:$E,$E769))/(MAXIFS(AA:AA,$E:$E,$E769)-MINIFS(AA:AA,$E:$E,$E769)),
100*(AA769-MINIFS(AA:AA,$E:$E,$E769))/(MAXIFS(AA:AA,$E:$E,$E769)-MINIFS(AA:AA,$E:$E,$E769))))</f>
        <v/>
      </c>
      <c r="CQ769" s="223" t="str">
        <f t="array" ref="CQ769">IF(AB769="","",
IF(INDEX(Settings!$H:$H,MATCH(CQ$1,Settings!$G:$G,0))=TRUE,
100-100*(AB769-MINIFS(AB:AB,$E:$E,$E769))/(MAXIFS(AB:AB,$E:$E,$E769)-MINIFS(AB:AB,$E:$E,$E769)),
100*(AB769-MINIFS(AB:AB,$E:$E,$E769))/(MAXIFS(AB:AB,$E:$E,$E769)-MINIFS(AB:AB,$E:$E,$E769))))</f>
        <v/>
      </c>
      <c r="CR769" s="223" t="str">
        <f t="array" ref="CR769">IF(AC769="","",
IF(INDEX(Settings!$H:$H,MATCH(CR$1,Settings!$G:$G,0))=TRUE,
100-100*(AC769-MINIFS(AC:AC,$E:$E,$E769))/(MAXIFS(AC:AC,$E:$E,$E769)-MINIFS(AC:AC,$E:$E,$E769)),
100*(AC769-MINIFS(AC:AC,$E:$E,$E769))/(MAXIFS(AC:AC,$E:$E,$E769)-MINIFS(AC:AC,$E:$E,$E769))))</f>
        <v/>
      </c>
      <c r="CS769" s="223" t="str">
        <f t="array" ref="CS769">IF(AD769="","",
IF(INDEX(Settings!$H:$H,MATCH(CS$1,Settings!$G:$G,0))=TRUE,
100-100*(AD769-MINIFS(AD:AD,$E:$E,$E769))/(MAXIFS(AD:AD,$E:$E,$E769)-MINIFS(AD:AD,$E:$E,$E769)),
100*(AD769-MINIFS(AD:AD,$E:$E,$E769))/(MAXIFS(AD:AD,$E:$E,$E769)-MINIFS(AD:AD,$E:$E,$E769))))</f>
        <v/>
      </c>
      <c r="CT769" s="223" t="str">
        <f t="array" ref="CT769">IF(AE769="","",
IF(INDEX(Settings!$H:$H,MATCH(CT$1,Settings!$G:$G,0))=TRUE,
100-100*(AE769-MINIFS(AE:AE,$E:$E,$E769))/(MAXIFS(AE:AE,$E:$E,$E769)-MINIFS(AE:AE,$E:$E,$E769)),
100*(AE769-MINIFS(AE:AE,$E:$E,$E769))/(MAXIFS(AE:AE,$E:$E,$E769)-MINIFS(AE:AE,$E:$E,$E769))))</f>
        <v/>
      </c>
      <c r="CU769" s="223" t="str">
        <f t="array" ref="CU769">IF(AF769="","",
IF(INDEX(Settings!$H:$H,MATCH(CU$1,Settings!$G:$G,0))=TRUE,
100-100*(AF769-MINIFS(AF:AF,$E:$E,$E769))/(MAXIFS(AF:AF,$E:$E,$E769)-MINIFS(AF:AF,$E:$E,$E769)),
100*(AF769-MINIFS(AF:AF,$E:$E,$E769))/(MAXIFS(AF:AF,$E:$E,$E769)-MINIFS(AF:AF,$E:$E,$E769))))</f>
        <v/>
      </c>
      <c r="CV769" s="223" t="str">
        <f t="array" ref="CV769">IF(AG769="","",
IF(INDEX(Settings!$H:$H,MATCH(CV$1,Settings!$G:$G,0))=TRUE,
100-100*(AG769-MINIFS(AG:AG,$E:$E,$E769))/(MAXIFS(AG:AG,$E:$E,$E769)-MINIFS(AG:AG,$E:$E,$E769)),
100*(AG769-MINIFS(AG:AG,$E:$E,$E769))/(MAXIFS(AG:AG,$E:$E,$E769)-MINIFS(AG:AG,$E:$E,$E769))))</f>
        <v/>
      </c>
      <c r="CW769" s="223" t="str">
        <f t="array" ref="CW769">IF(AH769="","",
IF(INDEX(Settings!$H:$H,MATCH(CW$1,Settings!$G:$G,0))=TRUE,
100-100*(AH769-MINIFS(AH:AH,$E:$E,$E769))/(MAXIFS(AH:AH,$E:$E,$E769)-MINIFS(AH:AH,$E:$E,$E769)),
100*(AH769-MINIFS(AH:AH,$E:$E,$E769))/(MAXIFS(AH:AH,$E:$E,$E769)-MINIFS(AH:AH,$E:$E,$E769))))</f>
        <v/>
      </c>
      <c r="CX769" s="223" t="str">
        <f t="array" ref="CX769">IF(AI769="","",
IF(INDEX(Settings!$H:$H,MATCH(CX$1,Settings!$G:$G,0))=TRUE,
100-100*(AI769-MINIFS(AI:AI,$E:$E,$E769))/(MAXIFS(AI:AI,$E:$E,$E769)-MINIFS(AI:AI,$E:$E,$E769)),
100*(AI769-MINIFS(AI:AI,$E:$E,$E769))/(MAXIFS(AI:AI,$E:$E,$E769)-MINIFS(AI:AI,$E:$E,$E769))))</f>
        <v/>
      </c>
      <c r="CY769" s="223" t="str">
        <f t="array" ref="CY769">IF(AJ769="","",
IF(INDEX(Settings!$H:$H,MATCH(CY$1,Settings!$G:$G,0))=TRUE,
100-100*(AJ769-MINIFS(AJ:AJ,$E:$E,$E769))/(MAXIFS(AJ:AJ,$E:$E,$E769)-MINIFS(AJ:AJ,$E:$E,$E769)),
100*(AJ769-MINIFS(AJ:AJ,$E:$E,$E769))/(MAXIFS(AJ:AJ,$E:$E,$E769)-MINIFS(AJ:AJ,$E:$E,$E769))))</f>
        <v/>
      </c>
      <c r="CZ769" s="223" t="str">
        <f t="array" ref="CZ769">IF(AK769="","",
IF(INDEX(Settings!$H:$H,MATCH(CZ$1,Settings!$G:$G,0))=TRUE,
100-100*(AK769-MINIFS(AK:AK,$E:$E,$E769))/(MAXIFS(AK:AK,$E:$E,$E769)-MINIFS(AK:AK,$E:$E,$E769)),
100*(AK769-MINIFS(AK:AK,$E:$E,$E769))/(MAXIFS(AK:AK,$E:$E,$E769)-MINIFS(AK:AK,$E:$E,$E769))))</f>
        <v/>
      </c>
      <c r="DA769" s="223" t="str">
        <f t="array" ref="DA769">IF(AL769="","",
IF(INDEX(Settings!$H:$H,MATCH(DA$1,Settings!$G:$G,0))=TRUE,
100-100*(AL769-MINIFS(AL:AL,$E:$E,$E769))/(MAXIFS(AL:AL,$E:$E,$E769)-MINIFS(AL:AL,$E:$E,$E769)),
100*(AL769-MINIFS(AL:AL,$E:$E,$E769))/(MAXIFS(AL:AL,$E:$E,$E769)-MINIFS(AL:AL,$E:$E,$E769))))</f>
        <v/>
      </c>
      <c r="DB769" s="223" t="str">
        <f t="array" ref="DB769">IF(AM769="","",
IF(INDEX(Settings!$H:$H,MATCH(DB$1,Settings!$G:$G,0))=TRUE,
100-100*(AM769-MINIFS(AM:AM,$E:$E,$E769))/(MAXIFS(AM:AM,$E:$E,$E769)-MINIFS(AM:AM,$E:$E,$E769)),
100*(AM769-MINIFS(AM:AM,$E:$E,$E769))/(MAXIFS(AM:AM,$E:$E,$E769)-MINIFS(AM:AM,$E:$E,$E769))))</f>
        <v/>
      </c>
      <c r="DC769" s="223" t="str">
        <f t="array" ref="DC769">IF(AN769="","",
IF(INDEX(Settings!$H:$H,MATCH(DC$1,Settings!$G:$G,0))=TRUE,
100-100*(AN769-MINIFS(AN:AN,$E:$E,$E769))/(MAXIFS(AN:AN,$E:$E,$E769)-MINIFS(AN:AN,$E:$E,$E769)),
100*(AN769-MINIFS(AN:AN,$E:$E,$E769))/(MAXIFS(AN:AN,$E:$E,$E769)-MINIFS(AN:AN,$E:$E,$E769))))</f>
        <v/>
      </c>
      <c r="DD769" s="223" t="str">
        <f t="array" ref="DD769">IF(AO769="","",
IF(INDEX(Settings!$H:$H,MATCH(DD$1,Settings!$G:$G,0))=TRUE,
100-100*(AO769-MINIFS(AO:AO,$E:$E,$E769))/(MAXIFS(AO:AO,$E:$E,$E769)-MINIFS(AO:AO,$E:$E,$E769)),
100*(AO769-MINIFS(AO:AO,$E:$E,$E769))/(MAXIFS(AO:AO,$E:$E,$E769)-MINIFS(AO:AO,$E:$E,$E769))))</f>
        <v/>
      </c>
      <c r="DE769" s="223" t="str">
        <f t="array" ref="DE769">IF(AP769="","",
IF(INDEX(Settings!$H:$H,MATCH(DE$1,Settings!$G:$G,0))=TRUE,
100-100*(AP769-MINIFS(AP:AP,$E:$E,$E769))/(MAXIFS(AP:AP,$E:$E,$E769)-MINIFS(AP:AP,$E:$E,$E769)),
100*(AP769-MINIFS(AP:AP,$E:$E,$E769))/(MAXIFS(AP:AP,$E:$E,$E769)-MINIFS(AP:AP,$E:$E,$E769))))</f>
        <v/>
      </c>
      <c r="DF769" s="223" t="str">
        <f t="array" ref="DF769">IF(AQ769="","",
IF(INDEX(Settings!$H:$H,MATCH(DF$1,Settings!$G:$G,0))=TRUE,
100-100*(AQ769-MINIFS(AQ:AQ,$E:$E,$E769))/(MAXIFS(AQ:AQ,$E:$E,$E769)-MINIFS(AQ:AQ,$E:$E,$E769)),
100*(AQ769-MINIFS(AQ:AQ,$E:$E,$E769))/(MAXIFS(AQ:AQ,$E:$E,$E769)-MINIFS(AQ:AQ,$E:$E,$E769))))</f>
        <v/>
      </c>
      <c r="DG769" s="223" t="str">
        <f t="array" ref="DG769">IF(AR769="","",
IF(INDEX(Settings!$H:$H,MATCH(DG$1,Settings!$G:$G,0))=TRUE,
100-100*(AR769-MINIFS(AR:AR,$E:$E,$E769))/(MAXIFS(AR:AR,$E:$E,$E769)-MINIFS(AR:AR,$E:$E,$E769)),
100*(AR769-MINIFS(AR:AR,$E:$E,$E769))/(MAXIFS(AR:AR,$E:$E,$E769)-MINIFS(AR:AR,$E:$E,$E769))))</f>
        <v/>
      </c>
      <c r="DH769" s="223" t="str">
        <f t="array" ref="DH769">IF(AS769="","",
IF(INDEX(Settings!$H:$H,MATCH(DH$1,Settings!$G:$G,0))=TRUE,
100-100*(AS769-MINIFS(AS:AS,$E:$E,$E769))/(MAXIFS(AS:AS,$E:$E,$E769)-MINIFS(AS:AS,$E:$E,$E769)),
100*(AS769-MINIFS(AS:AS,$E:$E,$E769))/(MAXIFS(AS:AS,$E:$E,$E769)-MINIFS(AS:AS,$E:$E,$E769))))</f>
        <v/>
      </c>
      <c r="DI769" s="223" t="str">
        <f t="array" ref="DI769">IF(AT769="","",
IF(INDEX(Settings!$H:$H,MATCH(DI$1,Settings!$G:$G,0))=TRUE,
100-100*(AT769-MINIFS(AT:AT,$E:$E,$E769))/(MAXIFS(AT:AT,$E:$E,$E769)-MINIFS(AT:AT,$E:$E,$E769)),
100*(AT769-MINIFS(AT:AT,$E:$E,$E769))/(MAXIFS(AT:AT,$E:$E,$E769)-MINIFS(AT:AT,$E:$E,$E769))))</f>
        <v/>
      </c>
      <c r="DJ769" s="223" t="str">
        <f t="array" ref="DJ769">IF(AU769="","",
IF(INDEX(Settings!$H:$H,MATCH(DJ$1,Settings!$G:$G,0))=TRUE,
100-100*(AU769-MINIFS(AU:AU,$E:$E,$E769))/(MAXIFS(AU:AU,$E:$E,$E769)-MINIFS(AU:AU,$E:$E,$E769)),
100*(AU769-MINIFS(AU:AU,$E:$E,$E769))/(MAXIFS(AU:AU,$E:$E,$E769)-MINIFS(AU:AU,$E:$E,$E769))))</f>
        <v/>
      </c>
      <c r="DK769" s="223" t="str">
        <f t="array" ref="DK769">IF(AV769="","",
IF(INDEX(Settings!$H:$H,MATCH(DK$1,Settings!$G:$G,0))=TRUE,
100-100*(AV769-MINIFS(AV:AV,$E:$E,$E769))/(MAXIFS(AV:AV,$E:$E,$E769)-MINIFS(AV:AV,$E:$E,$E769)),
100*(AV769-MINIFS(AV:AV,$E:$E,$E769))/(MAXIFS(AV:AV,$E:$E,$E769)-MINIFS(AV:AV,$E:$E,$E769))))</f>
        <v/>
      </c>
      <c r="DL769" s="223" t="str">
        <f t="array" ref="DL769">IF(AW769="","",
IF(INDEX(Settings!$H:$H,MATCH(DL$1,Settings!$G:$G,0))=TRUE,
100-100*(AW769-MINIFS(AW:AW,$E:$E,$E769))/(MAXIFS(AW:AW,$E:$E,$E769)-MINIFS(AW:AW,$E:$E,$E769)),
100*(AW769-MINIFS(AW:AW,$E:$E,$E769))/(MAXIFS(AW:AW,$E:$E,$E769)-MINIFS(AW:AW,$E:$E,$E769))))</f>
        <v/>
      </c>
      <c r="DM769" s="223" t="str">
        <f t="array" ref="DM769">IF(AX769="","",
IF(INDEX(Settings!$H:$H,MATCH(DM$1,Settings!$G:$G,0))=TRUE,
100-100*(AX769-MINIFS(AX:AX,$E:$E,$E769))/(MAXIFS(AX:AX,$E:$E,$E769)-MINIFS(AX:AX,$E:$E,$E769)),
100*(AX769-MINIFS(AX:AX,$E:$E,$E769))/(MAXIFS(AX:AX,$E:$E,$E769)-MINIFS(AX:AX,$E:$E,$E769))))</f>
        <v/>
      </c>
      <c r="DN769" s="223" t="str">
        <f t="array" ref="DN769">IF(AY769="","",
IF(INDEX(Settings!$H:$H,MATCH(DN$1,Settings!$G:$G,0))=TRUE,
100-100*(AY769-MINIFS(AY:AY,$E:$E,$E769))/(MAXIFS(AY:AY,$E:$E,$E769)-MINIFS(AY:AY,$E:$E,$E769)),
100*(AY769-MINIFS(AY:AY,$E:$E,$E769))/(MAXIFS(AY:AY,$E:$E,$E769)-MINIFS(AY:AY,$E:$E,$E769))))</f>
        <v/>
      </c>
      <c r="DO769" s="223" t="str">
        <f t="array" ref="DO769">IF(AZ769="","",
IF(INDEX(Settings!$H:$H,MATCH(DO$1,Settings!$G:$G,0))=TRUE,
100-100*(AZ769-MINIFS(AZ:AZ,$E:$E,$E769))/(MAXIFS(AZ:AZ,$E:$E,$E769)-MINIFS(AZ:AZ,$E:$E,$E769)),
100*(AZ769-MINIFS(AZ:AZ,$E:$E,$E769))/(MAXIFS(AZ:AZ,$E:$E,$E769)-MINIFS(AZ:AZ,$E:$E,$E769))))</f>
        <v/>
      </c>
      <c r="DP769" s="223" t="str">
        <f t="array" ref="DP769">IF(BA769="","",
IF(INDEX(Settings!$H:$H,MATCH(DP$1,Settings!$G:$G,0))=TRUE,
100-100*(BA769-MINIFS(BA:BA,$E:$E,$E769))/(MAXIFS(BA:BA,$E:$E,$E769)-MINIFS(BA:BA,$E:$E,$E769)),
100*(BA769-MINIFS(BA:BA,$E:$E,$E769))/(MAXIFS(BA:BA,$E:$E,$E769)-MINIFS(BA:BA,$E:$E,$E769))))</f>
        <v/>
      </c>
      <c r="DQ769" s="223" t="str">
        <f t="array" ref="DQ769">IF(BB769="","",
IF(INDEX(Settings!$H:$H,MATCH(DQ$1,Settings!$G:$G,0))=TRUE,
100-100*(BB769-MINIFS(BB:BB,$E:$E,$E769))/(MAXIFS(BB:BB,$E:$E,$E769)-MINIFS(BB:BB,$E:$E,$E769)),
100*(BB769-MINIFS(BB:BB,$E:$E,$E769))/(MAXIFS(BB:BB,$E:$E,$E769)-MINIFS(BB:BB,$E:$E,$E769))))</f>
        <v/>
      </c>
      <c r="DR769" s="223" t="str">
        <f t="array" ref="DR769">IF(BC769="","",
IF(INDEX(Settings!$H:$H,MATCH(DR$1,Settings!$G:$G,0))=TRUE,
100-100*(BC769-MINIFS(BC:BC,$E:$E,$E769))/(MAXIFS(BC:BC,$E:$E,$E769)-MINIFS(BC:BC,$E:$E,$E769)),
100*(BC769-MINIFS(BC:BC,$E:$E,$E769))/(MAXIFS(BC:BC,$E:$E,$E769)-MINIFS(BC:BC,$E:$E,$E769))))</f>
        <v/>
      </c>
      <c r="DS769" s="223" t="str">
        <f t="array" ref="DS769">IF(BD769="","",
IF(INDEX(Settings!$H:$H,MATCH(DS$1,Settings!$G:$G,0))=TRUE,
100-100*(BD769-MINIFS(BD:BD,$E:$E,$E769))/(MAXIFS(BD:BD,$E:$E,$E769)-MINIFS(BD:BD,$E:$E,$E769)),
100*(BD769-MINIFS(BD:BD,$E:$E,$E769))/(MAXIFS(BD:BD,$E:$E,$E769)-MINIFS(BD:BD,$E:$E,$E769))))</f>
        <v/>
      </c>
      <c r="DT769" s="223" t="str">
        <f t="array" ref="DT769">IF(BE769="","",
IF(INDEX(Settings!$H:$H,MATCH(DT$1,Settings!$G:$G,0))=TRUE,
100-100*(BE769-MINIFS(BE:BE,$E:$E,$E769))/(MAXIFS(BE:BE,$E:$E,$E769)-MINIFS(BE:BE,$E:$E,$E769)),
100*(BE769-MINIFS(BE:BE,$E:$E,$E769))/(MAXIFS(BE:BE,$E:$E,$E769)-MINIFS(BE:BE,$E:$E,$E769))))</f>
        <v/>
      </c>
      <c r="DU769" s="223" t="str">
        <f t="array" ref="DU769">IF(BF769="","",
IF(INDEX(Settings!$H:$H,MATCH(DU$1,Settings!$G:$G,0))=TRUE,
100-100*(BF769-MINIFS(BF:BF,$E:$E,$E769))/(MAXIFS(BF:BF,$E:$E,$E769)-MINIFS(BF:BF,$E:$E,$E769)),
100*(BF769-MINIFS(BF:BF,$E:$E,$E769))/(MAXIFS(BF:BF,$E:$E,$E769)-MINIFS(BF:BF,$E:$E,$E769))))</f>
        <v/>
      </c>
      <c r="DV769" s="223" t="str">
        <f t="array" ref="DV769">IF(BG769="","",
IF(INDEX(Settings!$H:$H,MATCH(DV$1,Settings!$G:$G,0))=TRUE,
100-100*(BG769-MINIFS(BG:BG,$E:$E,$E769))/(MAXIFS(BG:BG,$E:$E,$E769)-MINIFS(BG:BG,$E:$E,$E769)),
100*(BG769-MINIFS(BG:BG,$E:$E,$E769))/(MAXIFS(BG:BG,$E:$E,$E769)-MINIFS(BG:BG,$E:$E,$E769))))</f>
        <v/>
      </c>
      <c r="DW769" s="223" t="str">
        <f t="array" ref="DW769">IF(BH769="","",
IF(INDEX(Settings!$H:$H,MATCH(DW$1,Settings!$G:$G,0))=TRUE,
100-100*(BH769-MINIFS(BH:BH,$E:$E,$E769))/(MAXIFS(BH:BH,$E:$E,$E769)-MINIFS(BH:BH,$E:$E,$E769)),
100*(BH769-MINIFS(BH:BH,$E:$E,$E769))/(MAXIFS(BH:BH,$E:$E,$E769)-MINIFS(BH:BH,$E:$E,$E769))))</f>
        <v/>
      </c>
      <c r="DX769" s="223" t="str">
        <f t="array" ref="DX769">IF(BI769="","",
IF(INDEX(Settings!$H:$H,MATCH(DX$1,Settings!$G:$G,0))=TRUE,
100-100*(BI769-MINIFS(BI:BI,$E:$E,$E769))/(MAXIFS(BI:BI,$E:$E,$E769)-MINIFS(BI:BI,$E:$E,$E769)),
100*(BI769-MINIFS(BI:BI,$E:$E,$E769))/(MAXIFS(BI:BI,$E:$E,$E769)-MINIFS(BI:BI,$E:$E,$E769))))</f>
        <v/>
      </c>
      <c r="DY769" s="223" t="str">
        <f t="array" ref="DY769">IF(BJ769="","",
IF(INDEX(Settings!$H:$H,MATCH(DY$1,Settings!$G:$G,0))=TRUE,
100-100*(BJ769-MINIFS(BJ:BJ,$E:$E,$E769))/(MAXIFS(BJ:BJ,$E:$E,$E769)-MINIFS(BJ:BJ,$E:$E,$E769)),
100*(BJ769-MINIFS(BJ:BJ,$E:$E,$E769))/(MAXIFS(BJ:BJ,$E:$E,$E769)-MINIFS(BJ:BJ,$E:$E,$E769))))</f>
        <v/>
      </c>
      <c r="DZ769" s="225"/>
      <c r="EA769" s="225"/>
      <c r="EB769" s="225" t="str">
        <f t="shared" si="8"/>
        <v/>
      </c>
      <c r="EC769" s="225" t="str">
        <f t="shared" si="9"/>
        <v/>
      </c>
      <c r="ED769" s="225" t="str">
        <f t="shared" si="10"/>
        <v/>
      </c>
      <c r="EE769" s="225" t="str">
        <f t="shared" si="11"/>
        <v/>
      </c>
      <c r="EF769" s="225" t="str">
        <f t="shared" si="12"/>
        <v/>
      </c>
      <c r="EG769" s="225" t="str">
        <f t="shared" si="13"/>
        <v/>
      </c>
      <c r="EH769" s="225"/>
      <c r="EI769" s="225"/>
      <c r="EJ769" s="225"/>
      <c r="EK769" s="225"/>
      <c r="EL769" s="225"/>
      <c r="EM769" s="225"/>
    </row>
    <row r="770">
      <c r="A770" s="231"/>
      <c r="B770" s="231"/>
      <c r="C770" s="231"/>
      <c r="D770" s="231" t="str">
        <f t="array" ref="D770">IFERROR(INDEX(Profiles!$B:$B,MATCH($A770,Profiles!$A:$A,0)),"")</f>
        <v/>
      </c>
      <c r="E770" s="231"/>
      <c r="F770" s="231"/>
      <c r="G770" s="231"/>
      <c r="H770" s="231"/>
      <c r="I770" s="231" t="str">
        <f>IF(A770="","",IF(Settings!$N$3="DATE",F770&amp;": "&amp;TEXT(B770,"M/DD/YY"),F770&amp;": "&amp;H770))</f>
        <v/>
      </c>
      <c r="J770" s="231"/>
      <c r="K770" s="231"/>
      <c r="L770" s="231"/>
      <c r="M770" s="232" t="str">
        <f t="shared" si="14"/>
        <v/>
      </c>
      <c r="N770" s="231"/>
      <c r="O770" s="231"/>
      <c r="P770" s="231"/>
      <c r="Q770" s="231"/>
      <c r="R770" s="231"/>
      <c r="S770" s="230" t="str">
        <f>IFERROR(VLOOKUP(AF770, 'YOYO IR Scores'!A:C, 3, FALSE), "")
</f>
        <v/>
      </c>
      <c r="T770" s="231"/>
      <c r="U770" s="231"/>
      <c r="V770" s="231"/>
      <c r="W770" s="231"/>
      <c r="X770" s="233" t="str">
        <f t="shared" si="4"/>
        <v/>
      </c>
      <c r="Y770" s="234" t="str">
        <f t="shared" si="5"/>
        <v/>
      </c>
      <c r="Z770" s="234" t="str">
        <f t="shared" si="6"/>
        <v/>
      </c>
      <c r="AA770" s="233" t="str">
        <f t="shared" si="7"/>
        <v/>
      </c>
      <c r="AB770" s="232"/>
      <c r="AC770" s="232"/>
      <c r="AD770" s="232"/>
      <c r="AE770" s="232" t="str">
        <f>IFERROR(VLOOKUP(AF770, 'YOYO IR Scores'!A:C, 2, FALSE), "")</f>
        <v/>
      </c>
      <c r="AF770" s="232"/>
      <c r="AG770" s="23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c r="BD770" s="232"/>
      <c r="BE770" s="232"/>
      <c r="BF770" s="232"/>
      <c r="BG770" s="232"/>
      <c r="BH770" s="232"/>
      <c r="BI770" s="232"/>
      <c r="BJ770" s="232"/>
      <c r="BK770" s="232" t="str">
        <f t="array" ref="BK770">IF(J770="","",
IF(INDEX(Settings!$H:$H,MATCH(BY$1,Settings!$G:$G,0))=TRUE,
100-100*(J770-MIN(J:J))/(MAX(J:J)-MIN(J:J)),
100*(J770-MIN(J:J))/(MAX(J:J)-MIN(J:J))))</f>
        <v/>
      </c>
      <c r="BL770" s="232" t="str">
        <f t="array" ref="BL770">IF(J770="","",
IF(INDEX(Settings!$H:$H,MATCH(BY$1,Settings!$G:$G,0))=TRUE,
100-100*(J770-MINIFS(J:J,$E:$E,$E770))/(MAXIFS(J:J,$E:$E,$E770)-MINIFS(J:J,$E:$E,$E770)),
100*(J770-MINIFS(J:J,$E:$E,$E770))/(MAXIFS(J:J,$E:$E,$E770)-MINIFS(J:J,$E:$E,$E770))))</f>
        <v/>
      </c>
      <c r="BM770" s="232" t="str">
        <f t="array" ref="BM770">IF(J770="","",
IF(INDEX(Settings!$H:$H,MATCH(BY$1,Settings!$G:$G,0))=TRUE,
100-100*(J770-MINIFS(J:J,$E:$E,$E770,$I:$I,$I770))/(MAXIFS(J:J,$E:$E,$E770,$I:$I,$I770)-MINIFS(J:J,$E:$E,$E770,$I:$I,$I770)),
100*(J770-MINIFS(J:J,$E:$E,$E770,$I:$I,$I770))/(MAXIFS(J:J,$E:$E,$E770,$I:$I,$I770)-MINIFS(J:J,$E:$E,$E770,$I:$I,$I770))))</f>
        <v/>
      </c>
      <c r="BN770" s="231" t="str">
        <f t="array" ref="BN770">IF(J770="","",
IF(INDEX(Settings!$H:$H,MATCH(BY$1,Settings!$G:$G,0))=TRUE,
100-100*PERCENTRANK(J:J,J770),
100*PERCENTRANK(J:J,J770)))</f>
        <v/>
      </c>
      <c r="BO770" s="231" t="str">
        <f>IFERROR(__xludf.DUMMYFUNCTION("IF(J770="""","""",
IF(INDEX(Settings!$H:$H,MATCH(BY$1,Settings!$G:$G,0))=TRUE,
100-100*PERCENTRANK(FILTER(J:J,$E:$E=$E770),J770),
100*PERCENTRANK(FILTER(J:J,$E:$E=$E770),J770)))"),"")</f>
        <v/>
      </c>
      <c r="BP770" s="231" t="str">
        <f>IFERROR(__xludf.DUMMYFUNCTION("IF(J770="""","""",
IF(INDEX(Settings!$H:$H,MATCH(BY$1,Settings!$G:$G,0))=TRUE,
100-100*PERCENTRANK(FILTER(J:J,$E:$E=$E770,$I:$I=$I770),J770),
100*PERCENTRANK(FILTER(J:J,$E:$E=$E770,$I:$I=$I770),J770)))"),"")</f>
        <v/>
      </c>
      <c r="BQ770" s="233" t="str">
        <f t="array" ref="BQ770">IF(J770="","",
IF(INDEX(Settings!$H:$H,MATCH(BY$1,Settings!$G:$G,0))=TRUE,
-1*(J770-AVERAGE(J:J))/STDEV(J:J),
(J770-AVERAGE(J:J))/STDEV(J:J)))</f>
        <v/>
      </c>
      <c r="BR770" s="233" t="str">
        <f>IFERROR(__xludf.DUMMYFUNCTION("IF(J770="""","""",
IF(INDEX(Settings!$H:$H,MATCH(BY$1,Settings!$G:$G,0))=TRUE,
-1*(J770-AVERAGEIFS(J:J,$E:$E,$E770))/STDEV(FILTER(J:J,$E:$E=$E770)),
(J770-AVERAGEIFS(J:J,$E:$E,$E770))/STDEV(FILTER(J:J,$E:$E=$E770))))"),"")</f>
        <v/>
      </c>
      <c r="BS770" s="233"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1"/>
      <c r="BX770" s="231"/>
      <c r="BY770" s="232" t="str">
        <f t="array" ref="BY770">IF(J770="","",
IF(INDEX(Settings!$H:$H,MATCH(BY$1,Settings!$G:$G,0))=TRUE,
100-100*(J770-MINIFS(J:J,$E:$E,$E770))/(MAXIFS(J:J,$E:$E,$E770)-MINIFS(J:J,$E:$E,$E770)),
100*(J770-MINIFS(J:J,$E:$E,$E770))/(MAXIFS(J:J,$E:$E,$E770)-MINIFS(J:J,$E:$E,$E770))))</f>
        <v/>
      </c>
      <c r="BZ770" s="232" t="str">
        <f t="array" ref="BZ770">IF(K770="","",
IF(INDEX(Settings!$H:$H,MATCH(BZ$1,Settings!$G:$G,0))=TRUE,
100-100*(K770-MINIFS(K:K,$E:$E,$E770))/(MAXIFS(K:K,$E:$E,$E770)-MINIFS(K:K,$E:$E,$E770)),
100*(K770-MINIFS(K:K,$E:$E,$E770))/(MAXIFS(K:K,$E:$E,$E770)-MINIFS(K:K,$E:$E,$E770))))</f>
        <v/>
      </c>
      <c r="CA770" s="232" t="str">
        <f t="array" ref="CA770">IF(L770="","",
IF(INDEX(Settings!$H:$H,MATCH(CA$1,Settings!$G:$G,0))=TRUE,
100-100*(L770-MINIFS(L:L,$E:$E,$E770))/(MAXIFS(L:L,$E:$E,$E770)-MINIFS(L:L,$E:$E,$E770)),
100*(L770-MINIFS(L:L,$E:$E,$E770))/(MAXIFS(L:L,$E:$E,$E770)-MINIFS(L:L,$E:$E,$E770))))</f>
        <v/>
      </c>
      <c r="CB770" s="232" t="str">
        <f t="array" ref="CB770">IF(M770="","",
IF(INDEX(Settings!$H:$H,MATCH(CB$1,Settings!$G:$G,0))=TRUE,
100-100*(M770-MINIFS(M:M,$E:$E,$E770))/(MAXIFS(M:M,$E:$E,$E770)-MINIFS(M:M,$E:$E,$E770)),
100*(M770-MINIFS(M:M,$E:$E,$E770))/(MAXIFS(M:M,$E:$E,$E770)-MINIFS(M:M,$E:$E,$E770))))</f>
        <v/>
      </c>
      <c r="CC770" s="232" t="str">
        <f t="array" ref="CC770">IF(N770="","",
IF(INDEX(Settings!$H:$H,MATCH(CC$1,Settings!$G:$G,0))=TRUE,
100-100*(N770-MINIFS(N:N,$E:$E,$E770))/(MAXIFS(N:N,$E:$E,$E770)-MINIFS(N:N,$E:$E,$E770)),
100*(N770-MINIFS(N:N,$E:$E,$E770))/(MAXIFS(N:N,$E:$E,$E770)-MINIFS(N:N,$E:$E,$E770))))</f>
        <v/>
      </c>
      <c r="CD770" s="232" t="str">
        <f t="array" ref="CD770">IF(O770="","",
IF(INDEX(Settings!$H:$H,MATCH(CD$1,Settings!$G:$G,0))=TRUE,
100-100*(O770-MINIFS(O:O,$E:$E,$E770))/(MAXIFS(O:O,$E:$E,$E770)-MINIFS(O:O,$E:$E,$E770)),
100*(O770-MINIFS(O:O,$E:$E,$E770))/(MAXIFS(O:O,$E:$E,$E770)-MINIFS(O:O,$E:$E,$E770))))</f>
        <v/>
      </c>
      <c r="CE770" s="232" t="str">
        <f t="array" ref="CE770">IF(P770="","",
IF(INDEX(Settings!$H:$H,MATCH(CE$1,Settings!$G:$G,0))=TRUE,
100-100*(P770-MINIFS(P:P,$E:$E,$E770))/(MAXIFS(P:P,$E:$E,$E770)-MINIFS(P:P,$E:$E,$E770)),
100*(P770-MINIFS(P:P,$E:$E,$E770))/(MAXIFS(P:P,$E:$E,$E770)-MINIFS(P:P,$E:$E,$E770))))</f>
        <v/>
      </c>
      <c r="CF770" s="232" t="str">
        <f t="array" ref="CF770">IF(Q770="","",
IF(INDEX(Settings!$H:$H,MATCH(CF$1,Settings!$G:$G,0))=TRUE,
100-100*(Q770-MINIFS(Q:Q,$E:$E,$E770))/(MAXIFS(Q:Q,$E:$E,$E770)-MINIFS(Q:Q,$E:$E,$E770)),
100*(Q770-MINIFS(Q:Q,$E:$E,$E770))/(MAXIFS(Q:Q,$E:$E,$E770)-MINIFS(Q:Q,$E:$E,$E770))))</f>
        <v/>
      </c>
      <c r="CG770" s="232" t="str">
        <f t="array" ref="CG770">IF(R770="","",
IF(INDEX(Settings!$H:$H,MATCH(CG$1,Settings!$G:$G,0))=TRUE,
100-100*(R770-MINIFS(R:R,$E:$E,$E770))/(MAXIFS(R:R,$E:$E,$E770)-MINIFS(R:R,$E:$E,$E770)),
100*(R770-MINIFS(R:R,$E:$E,$E770))/(MAXIFS(R:R,$E:$E,$E770)-MINIFS(R:R,$E:$E,$E770))))</f>
        <v/>
      </c>
      <c r="CH770" s="232" t="str">
        <f t="array" ref="CH770">IF(S770="","",
IF(INDEX(Settings!$H:$H,MATCH(CH$1,Settings!$G:$G,0))=TRUE,
100-100*(S770-MINIFS(S:S,$E:$E,$E770))/(MAXIFS(S:S,$E:$E,$E770)-MINIFS(S:S,$E:$E,$E770)),
100*(S770-MINIFS(S:S,$E:$E,$E770))/(MAXIFS(S:S,$E:$E,$E770)-MINIFS(S:S,$E:$E,$E770))))</f>
        <v/>
      </c>
      <c r="CI770" s="232" t="str">
        <f t="array" ref="CI770">IF(T770="","",
IF(INDEX(Settings!$H:$H,MATCH(CI$1,Settings!$G:$G,0))=TRUE,
100-100*(T770-MINIFS(T:T,$E:$E,$E770))/(MAXIFS(T:T,$E:$E,$E770)-MINIFS(T:T,$E:$E,$E770)),
100*(T770-MINIFS(T:T,$E:$E,$E770))/(MAXIFS(T:T,$E:$E,$E770)-MINIFS(T:T,$E:$E,$E770))))</f>
        <v/>
      </c>
      <c r="CJ770" s="232" t="str">
        <f t="array" ref="CJ770">IF(U770="","",
IF(INDEX(Settings!$H:$H,MATCH(CJ$1,Settings!$G:$G,0))=TRUE,
100-100*(U770-MINIFS(U:U,$E:$E,$E770))/(MAXIFS(U:U,$E:$E,$E770)-MINIFS(U:U,$E:$E,$E770)),
100*(U770-MINIFS(U:U,$E:$E,$E770))/(MAXIFS(U:U,$E:$E,$E770)-MINIFS(U:U,$E:$E,$E770))))</f>
        <v/>
      </c>
      <c r="CK770" s="232" t="str">
        <f t="array" ref="CK770">IF(V770="","",
IF(INDEX(Settings!$H:$H,MATCH(CK$1,Settings!$G:$G,0))=TRUE,
100-100*(V770-MINIFS(V:V,$E:$E,$E770))/(MAXIFS(V:V,$E:$E,$E770)-MINIFS(V:V,$E:$E,$E770)),
100*(V770-MINIFS(V:V,$E:$E,$E770))/(MAXIFS(V:V,$E:$E,$E770)-MINIFS(V:V,$E:$E,$E770))))</f>
        <v/>
      </c>
      <c r="CL770" s="232" t="str">
        <f t="array" ref="CL770">IF(W770="","",
IF(INDEX(Settings!$H:$H,MATCH(CL$1,Settings!$G:$G,0))=TRUE,
100-100*(W770-MINIFS(W:W,$E:$E,$E770))/(MAXIFS(W:W,$E:$E,$E770)-MINIFS(W:W,$E:$E,$E770)),
100*(W770-MINIFS(W:W,$E:$E,$E770))/(MAXIFS(W:W,$E:$E,$E770)-MINIFS(W:W,$E:$E,$E770))))</f>
        <v/>
      </c>
      <c r="CM770" s="232" t="str">
        <f t="array" ref="CM770">IF(X770="","",
IF(INDEX(Settings!$H:$H,MATCH(CM$1,Settings!$G:$G,0))=TRUE,
100-100*(X770-MINIFS(X:X,$E:$E,$E770))/(MAXIFS(X:X,$E:$E,$E770)-MINIFS(X:X,$E:$E,$E770)),
100*(X770-MINIFS(X:X,$E:$E,$E770))/(MAXIFS(X:X,$E:$E,$E770)-MINIFS(X:X,$E:$E,$E770))))</f>
        <v/>
      </c>
      <c r="CN770" s="232" t="str">
        <f t="array" ref="CN770">IF(Y770="","",
IF(INDEX(Settings!$H:$H,MATCH(CN$1,Settings!$G:$G,0))=TRUE,
100-100*(Y770-MINIFS(Y:Y,$E:$E,$E770))/(MAXIFS(Y:Y,$E:$E,$E770)-MINIFS(Y:Y,$E:$E,$E770)),
100*(Y770-MINIFS(Y:Y,$E:$E,$E770))/(MAXIFS(Y:Y,$E:$E,$E770)-MINIFS(Y:Y,$E:$E,$E770))))</f>
        <v/>
      </c>
      <c r="CO770" s="232" t="str">
        <f t="array" ref="CO770">IF(Z770="","",
IF(INDEX(Settings!$H:$H,MATCH(CO$1,Settings!$G:$G,0))=TRUE,
100-100*(Z770-MINIFS(Z:Z,$E:$E,$E770))/(MAXIFS(Z:Z,$E:$E,$E770)-MINIFS(Z:Z,$E:$E,$E770)),
100*(Z770-MINIFS(Z:Z,$E:$E,$E770))/(MAXIFS(Z:Z,$E:$E,$E770)-MINIFS(Z:Z,$E:$E,$E770))))</f>
        <v/>
      </c>
      <c r="CP770" s="232" t="str">
        <f t="array" ref="CP770">IF(AA770="","",
IF(INDEX(Settings!$H:$H,MATCH(CP$1,Settings!$G:$G,0))=TRUE,
100-100*(AA770-MINIFS(AA:AA,$E:$E,$E770))/(MAXIFS(AA:AA,$E:$E,$E770)-MINIFS(AA:AA,$E:$E,$E770)),
100*(AA770-MINIFS(AA:AA,$E:$E,$E770))/(MAXIFS(AA:AA,$E:$E,$E770)-MINIFS(AA:AA,$E:$E,$E770))))</f>
        <v/>
      </c>
      <c r="CQ770" s="232" t="str">
        <f t="array" ref="CQ770">IF(AB770="","",
IF(INDEX(Settings!$H:$H,MATCH(CQ$1,Settings!$G:$G,0))=TRUE,
100-100*(AB770-MINIFS(AB:AB,$E:$E,$E770))/(MAXIFS(AB:AB,$E:$E,$E770)-MINIFS(AB:AB,$E:$E,$E770)),
100*(AB770-MINIFS(AB:AB,$E:$E,$E770))/(MAXIFS(AB:AB,$E:$E,$E770)-MINIFS(AB:AB,$E:$E,$E770))))</f>
        <v/>
      </c>
      <c r="CR770" s="232" t="str">
        <f t="array" ref="CR770">IF(AC770="","",
IF(INDEX(Settings!$H:$H,MATCH(CR$1,Settings!$G:$G,0))=TRUE,
100-100*(AC770-MINIFS(AC:AC,$E:$E,$E770))/(MAXIFS(AC:AC,$E:$E,$E770)-MINIFS(AC:AC,$E:$E,$E770)),
100*(AC770-MINIFS(AC:AC,$E:$E,$E770))/(MAXIFS(AC:AC,$E:$E,$E770)-MINIFS(AC:AC,$E:$E,$E770))))</f>
        <v/>
      </c>
      <c r="CS770" s="232" t="str">
        <f t="array" ref="CS770">IF(AD770="","",
IF(INDEX(Settings!$H:$H,MATCH(CS$1,Settings!$G:$G,0))=TRUE,
100-100*(AD770-MINIFS(AD:AD,$E:$E,$E770))/(MAXIFS(AD:AD,$E:$E,$E770)-MINIFS(AD:AD,$E:$E,$E770)),
100*(AD770-MINIFS(AD:AD,$E:$E,$E770))/(MAXIFS(AD:AD,$E:$E,$E770)-MINIFS(AD:AD,$E:$E,$E770))))</f>
        <v/>
      </c>
      <c r="CT770" s="232" t="str">
        <f t="array" ref="CT770">IF(AE770="","",
IF(INDEX(Settings!$H:$H,MATCH(CT$1,Settings!$G:$G,0))=TRUE,
100-100*(AE770-MINIFS(AE:AE,$E:$E,$E770))/(MAXIFS(AE:AE,$E:$E,$E770)-MINIFS(AE:AE,$E:$E,$E770)),
100*(AE770-MINIFS(AE:AE,$E:$E,$E770))/(MAXIFS(AE:AE,$E:$E,$E770)-MINIFS(AE:AE,$E:$E,$E770))))</f>
        <v/>
      </c>
      <c r="CU770" s="232" t="str">
        <f t="array" ref="CU770">IF(AF770="","",
IF(INDEX(Settings!$H:$H,MATCH(CU$1,Settings!$G:$G,0))=TRUE,
100-100*(AF770-MINIFS(AF:AF,$E:$E,$E770))/(MAXIFS(AF:AF,$E:$E,$E770)-MINIFS(AF:AF,$E:$E,$E770)),
100*(AF770-MINIFS(AF:AF,$E:$E,$E770))/(MAXIFS(AF:AF,$E:$E,$E770)-MINIFS(AF:AF,$E:$E,$E770))))</f>
        <v/>
      </c>
      <c r="CV770" s="232" t="str">
        <f t="array" ref="CV770">IF(AG770="","",
IF(INDEX(Settings!$H:$H,MATCH(CV$1,Settings!$G:$G,0))=TRUE,
100-100*(AG770-MINIFS(AG:AG,$E:$E,$E770))/(MAXIFS(AG:AG,$E:$E,$E770)-MINIFS(AG:AG,$E:$E,$E770)),
100*(AG770-MINIFS(AG:AG,$E:$E,$E770))/(MAXIFS(AG:AG,$E:$E,$E770)-MINIFS(AG:AG,$E:$E,$E770))))</f>
        <v/>
      </c>
      <c r="CW770" s="232" t="str">
        <f t="array" ref="CW770">IF(AH770="","",
IF(INDEX(Settings!$H:$H,MATCH(CW$1,Settings!$G:$G,0))=TRUE,
100-100*(AH770-MINIFS(AH:AH,$E:$E,$E770))/(MAXIFS(AH:AH,$E:$E,$E770)-MINIFS(AH:AH,$E:$E,$E770)),
100*(AH770-MINIFS(AH:AH,$E:$E,$E770))/(MAXIFS(AH:AH,$E:$E,$E770)-MINIFS(AH:AH,$E:$E,$E770))))</f>
        <v/>
      </c>
      <c r="CX770" s="232" t="str">
        <f t="array" ref="CX770">IF(AI770="","",
IF(INDEX(Settings!$H:$H,MATCH(CX$1,Settings!$G:$G,0))=TRUE,
100-100*(AI770-MINIFS(AI:AI,$E:$E,$E770))/(MAXIFS(AI:AI,$E:$E,$E770)-MINIFS(AI:AI,$E:$E,$E770)),
100*(AI770-MINIFS(AI:AI,$E:$E,$E770))/(MAXIFS(AI:AI,$E:$E,$E770)-MINIFS(AI:AI,$E:$E,$E770))))</f>
        <v/>
      </c>
      <c r="CY770" s="232" t="str">
        <f t="array" ref="CY770">IF(AJ770="","",
IF(INDEX(Settings!$H:$H,MATCH(CY$1,Settings!$G:$G,0))=TRUE,
100-100*(AJ770-MINIFS(AJ:AJ,$E:$E,$E770))/(MAXIFS(AJ:AJ,$E:$E,$E770)-MINIFS(AJ:AJ,$E:$E,$E770)),
100*(AJ770-MINIFS(AJ:AJ,$E:$E,$E770))/(MAXIFS(AJ:AJ,$E:$E,$E770)-MINIFS(AJ:AJ,$E:$E,$E770))))</f>
        <v/>
      </c>
      <c r="CZ770" s="232" t="str">
        <f t="array" ref="CZ770">IF(AK770="","",
IF(INDEX(Settings!$H:$H,MATCH(CZ$1,Settings!$G:$G,0))=TRUE,
100-100*(AK770-MINIFS(AK:AK,$E:$E,$E770))/(MAXIFS(AK:AK,$E:$E,$E770)-MINIFS(AK:AK,$E:$E,$E770)),
100*(AK770-MINIFS(AK:AK,$E:$E,$E770))/(MAXIFS(AK:AK,$E:$E,$E770)-MINIFS(AK:AK,$E:$E,$E770))))</f>
        <v/>
      </c>
      <c r="DA770" s="232" t="str">
        <f t="array" ref="DA770">IF(AL770="","",
IF(INDEX(Settings!$H:$H,MATCH(DA$1,Settings!$G:$G,0))=TRUE,
100-100*(AL770-MINIFS(AL:AL,$E:$E,$E770))/(MAXIFS(AL:AL,$E:$E,$E770)-MINIFS(AL:AL,$E:$E,$E770)),
100*(AL770-MINIFS(AL:AL,$E:$E,$E770))/(MAXIFS(AL:AL,$E:$E,$E770)-MINIFS(AL:AL,$E:$E,$E770))))</f>
        <v/>
      </c>
      <c r="DB770" s="232" t="str">
        <f t="array" ref="DB770">IF(AM770="","",
IF(INDEX(Settings!$H:$H,MATCH(DB$1,Settings!$G:$G,0))=TRUE,
100-100*(AM770-MINIFS(AM:AM,$E:$E,$E770))/(MAXIFS(AM:AM,$E:$E,$E770)-MINIFS(AM:AM,$E:$E,$E770)),
100*(AM770-MINIFS(AM:AM,$E:$E,$E770))/(MAXIFS(AM:AM,$E:$E,$E770)-MINIFS(AM:AM,$E:$E,$E770))))</f>
        <v/>
      </c>
      <c r="DC770" s="232" t="str">
        <f t="array" ref="DC770">IF(AN770="","",
IF(INDEX(Settings!$H:$H,MATCH(DC$1,Settings!$G:$G,0))=TRUE,
100-100*(AN770-MINIFS(AN:AN,$E:$E,$E770))/(MAXIFS(AN:AN,$E:$E,$E770)-MINIFS(AN:AN,$E:$E,$E770)),
100*(AN770-MINIFS(AN:AN,$E:$E,$E770))/(MAXIFS(AN:AN,$E:$E,$E770)-MINIFS(AN:AN,$E:$E,$E770))))</f>
        <v/>
      </c>
      <c r="DD770" s="232" t="str">
        <f t="array" ref="DD770">IF(AO770="","",
IF(INDEX(Settings!$H:$H,MATCH(DD$1,Settings!$G:$G,0))=TRUE,
100-100*(AO770-MINIFS(AO:AO,$E:$E,$E770))/(MAXIFS(AO:AO,$E:$E,$E770)-MINIFS(AO:AO,$E:$E,$E770)),
100*(AO770-MINIFS(AO:AO,$E:$E,$E770))/(MAXIFS(AO:AO,$E:$E,$E770)-MINIFS(AO:AO,$E:$E,$E770))))</f>
        <v/>
      </c>
      <c r="DE770" s="232" t="str">
        <f t="array" ref="DE770">IF(AP770="","",
IF(INDEX(Settings!$H:$H,MATCH(DE$1,Settings!$G:$G,0))=TRUE,
100-100*(AP770-MINIFS(AP:AP,$E:$E,$E770))/(MAXIFS(AP:AP,$E:$E,$E770)-MINIFS(AP:AP,$E:$E,$E770)),
100*(AP770-MINIFS(AP:AP,$E:$E,$E770))/(MAXIFS(AP:AP,$E:$E,$E770)-MINIFS(AP:AP,$E:$E,$E770))))</f>
        <v/>
      </c>
      <c r="DF770" s="232" t="str">
        <f t="array" ref="DF770">IF(AQ770="","",
IF(INDEX(Settings!$H:$H,MATCH(DF$1,Settings!$G:$G,0))=TRUE,
100-100*(AQ770-MINIFS(AQ:AQ,$E:$E,$E770))/(MAXIFS(AQ:AQ,$E:$E,$E770)-MINIFS(AQ:AQ,$E:$E,$E770)),
100*(AQ770-MINIFS(AQ:AQ,$E:$E,$E770))/(MAXIFS(AQ:AQ,$E:$E,$E770)-MINIFS(AQ:AQ,$E:$E,$E770))))</f>
        <v/>
      </c>
      <c r="DG770" s="232" t="str">
        <f t="array" ref="DG770">IF(AR770="","",
IF(INDEX(Settings!$H:$H,MATCH(DG$1,Settings!$G:$G,0))=TRUE,
100-100*(AR770-MINIFS(AR:AR,$E:$E,$E770))/(MAXIFS(AR:AR,$E:$E,$E770)-MINIFS(AR:AR,$E:$E,$E770)),
100*(AR770-MINIFS(AR:AR,$E:$E,$E770))/(MAXIFS(AR:AR,$E:$E,$E770)-MINIFS(AR:AR,$E:$E,$E770))))</f>
        <v/>
      </c>
      <c r="DH770" s="232" t="str">
        <f t="array" ref="DH770">IF(AS770="","",
IF(INDEX(Settings!$H:$H,MATCH(DH$1,Settings!$G:$G,0))=TRUE,
100-100*(AS770-MINIFS(AS:AS,$E:$E,$E770))/(MAXIFS(AS:AS,$E:$E,$E770)-MINIFS(AS:AS,$E:$E,$E770)),
100*(AS770-MINIFS(AS:AS,$E:$E,$E770))/(MAXIFS(AS:AS,$E:$E,$E770)-MINIFS(AS:AS,$E:$E,$E770))))</f>
        <v/>
      </c>
      <c r="DI770" s="232" t="str">
        <f t="array" ref="DI770">IF(AT770="","",
IF(INDEX(Settings!$H:$H,MATCH(DI$1,Settings!$G:$G,0))=TRUE,
100-100*(AT770-MINIFS(AT:AT,$E:$E,$E770))/(MAXIFS(AT:AT,$E:$E,$E770)-MINIFS(AT:AT,$E:$E,$E770)),
100*(AT770-MINIFS(AT:AT,$E:$E,$E770))/(MAXIFS(AT:AT,$E:$E,$E770)-MINIFS(AT:AT,$E:$E,$E770))))</f>
        <v/>
      </c>
      <c r="DJ770" s="232" t="str">
        <f t="array" ref="DJ770">IF(AU770="","",
IF(INDEX(Settings!$H:$H,MATCH(DJ$1,Settings!$G:$G,0))=TRUE,
100-100*(AU770-MINIFS(AU:AU,$E:$E,$E770))/(MAXIFS(AU:AU,$E:$E,$E770)-MINIFS(AU:AU,$E:$E,$E770)),
100*(AU770-MINIFS(AU:AU,$E:$E,$E770))/(MAXIFS(AU:AU,$E:$E,$E770)-MINIFS(AU:AU,$E:$E,$E770))))</f>
        <v/>
      </c>
      <c r="DK770" s="232" t="str">
        <f t="array" ref="DK770">IF(AV770="","",
IF(INDEX(Settings!$H:$H,MATCH(DK$1,Settings!$G:$G,0))=TRUE,
100-100*(AV770-MINIFS(AV:AV,$E:$E,$E770))/(MAXIFS(AV:AV,$E:$E,$E770)-MINIFS(AV:AV,$E:$E,$E770)),
100*(AV770-MINIFS(AV:AV,$E:$E,$E770))/(MAXIFS(AV:AV,$E:$E,$E770)-MINIFS(AV:AV,$E:$E,$E770))))</f>
        <v/>
      </c>
      <c r="DL770" s="232" t="str">
        <f t="array" ref="DL770">IF(AW770="","",
IF(INDEX(Settings!$H:$H,MATCH(DL$1,Settings!$G:$G,0))=TRUE,
100-100*(AW770-MINIFS(AW:AW,$E:$E,$E770))/(MAXIFS(AW:AW,$E:$E,$E770)-MINIFS(AW:AW,$E:$E,$E770)),
100*(AW770-MINIFS(AW:AW,$E:$E,$E770))/(MAXIFS(AW:AW,$E:$E,$E770)-MINIFS(AW:AW,$E:$E,$E770))))</f>
        <v/>
      </c>
      <c r="DM770" s="232" t="str">
        <f t="array" ref="DM770">IF(AX770="","",
IF(INDEX(Settings!$H:$H,MATCH(DM$1,Settings!$G:$G,0))=TRUE,
100-100*(AX770-MINIFS(AX:AX,$E:$E,$E770))/(MAXIFS(AX:AX,$E:$E,$E770)-MINIFS(AX:AX,$E:$E,$E770)),
100*(AX770-MINIFS(AX:AX,$E:$E,$E770))/(MAXIFS(AX:AX,$E:$E,$E770)-MINIFS(AX:AX,$E:$E,$E770))))</f>
        <v/>
      </c>
      <c r="DN770" s="232" t="str">
        <f t="array" ref="DN770">IF(AY770="","",
IF(INDEX(Settings!$H:$H,MATCH(DN$1,Settings!$G:$G,0))=TRUE,
100-100*(AY770-MINIFS(AY:AY,$E:$E,$E770))/(MAXIFS(AY:AY,$E:$E,$E770)-MINIFS(AY:AY,$E:$E,$E770)),
100*(AY770-MINIFS(AY:AY,$E:$E,$E770))/(MAXIFS(AY:AY,$E:$E,$E770)-MINIFS(AY:AY,$E:$E,$E770))))</f>
        <v/>
      </c>
      <c r="DO770" s="232" t="str">
        <f t="array" ref="DO770">IF(AZ770="","",
IF(INDEX(Settings!$H:$H,MATCH(DO$1,Settings!$G:$G,0))=TRUE,
100-100*(AZ770-MINIFS(AZ:AZ,$E:$E,$E770))/(MAXIFS(AZ:AZ,$E:$E,$E770)-MINIFS(AZ:AZ,$E:$E,$E770)),
100*(AZ770-MINIFS(AZ:AZ,$E:$E,$E770))/(MAXIFS(AZ:AZ,$E:$E,$E770)-MINIFS(AZ:AZ,$E:$E,$E770))))</f>
        <v/>
      </c>
      <c r="DP770" s="232" t="str">
        <f t="array" ref="DP770">IF(BA770="","",
IF(INDEX(Settings!$H:$H,MATCH(DP$1,Settings!$G:$G,0))=TRUE,
100-100*(BA770-MINIFS(BA:BA,$E:$E,$E770))/(MAXIFS(BA:BA,$E:$E,$E770)-MINIFS(BA:BA,$E:$E,$E770)),
100*(BA770-MINIFS(BA:BA,$E:$E,$E770))/(MAXIFS(BA:BA,$E:$E,$E770)-MINIFS(BA:BA,$E:$E,$E770))))</f>
        <v/>
      </c>
      <c r="DQ770" s="232" t="str">
        <f t="array" ref="DQ770">IF(BB770="","",
IF(INDEX(Settings!$H:$H,MATCH(DQ$1,Settings!$G:$G,0))=TRUE,
100-100*(BB770-MINIFS(BB:BB,$E:$E,$E770))/(MAXIFS(BB:BB,$E:$E,$E770)-MINIFS(BB:BB,$E:$E,$E770)),
100*(BB770-MINIFS(BB:BB,$E:$E,$E770))/(MAXIFS(BB:BB,$E:$E,$E770)-MINIFS(BB:BB,$E:$E,$E770))))</f>
        <v/>
      </c>
      <c r="DR770" s="232" t="str">
        <f t="array" ref="DR770">IF(BC770="","",
IF(INDEX(Settings!$H:$H,MATCH(DR$1,Settings!$G:$G,0))=TRUE,
100-100*(BC770-MINIFS(BC:BC,$E:$E,$E770))/(MAXIFS(BC:BC,$E:$E,$E770)-MINIFS(BC:BC,$E:$E,$E770)),
100*(BC770-MINIFS(BC:BC,$E:$E,$E770))/(MAXIFS(BC:BC,$E:$E,$E770)-MINIFS(BC:BC,$E:$E,$E770))))</f>
        <v/>
      </c>
      <c r="DS770" s="232" t="str">
        <f t="array" ref="DS770">IF(BD770="","",
IF(INDEX(Settings!$H:$H,MATCH(DS$1,Settings!$G:$G,0))=TRUE,
100-100*(BD770-MINIFS(BD:BD,$E:$E,$E770))/(MAXIFS(BD:BD,$E:$E,$E770)-MINIFS(BD:BD,$E:$E,$E770)),
100*(BD770-MINIFS(BD:BD,$E:$E,$E770))/(MAXIFS(BD:BD,$E:$E,$E770)-MINIFS(BD:BD,$E:$E,$E770))))</f>
        <v/>
      </c>
      <c r="DT770" s="232" t="str">
        <f t="array" ref="DT770">IF(BE770="","",
IF(INDEX(Settings!$H:$H,MATCH(DT$1,Settings!$G:$G,0))=TRUE,
100-100*(BE770-MINIFS(BE:BE,$E:$E,$E770))/(MAXIFS(BE:BE,$E:$E,$E770)-MINIFS(BE:BE,$E:$E,$E770)),
100*(BE770-MINIFS(BE:BE,$E:$E,$E770))/(MAXIFS(BE:BE,$E:$E,$E770)-MINIFS(BE:BE,$E:$E,$E770))))</f>
        <v/>
      </c>
      <c r="DU770" s="232" t="str">
        <f t="array" ref="DU770">IF(BF770="","",
IF(INDEX(Settings!$H:$H,MATCH(DU$1,Settings!$G:$G,0))=TRUE,
100-100*(BF770-MINIFS(BF:BF,$E:$E,$E770))/(MAXIFS(BF:BF,$E:$E,$E770)-MINIFS(BF:BF,$E:$E,$E770)),
100*(BF770-MINIFS(BF:BF,$E:$E,$E770))/(MAXIFS(BF:BF,$E:$E,$E770)-MINIFS(BF:BF,$E:$E,$E770))))</f>
        <v/>
      </c>
      <c r="DV770" s="232" t="str">
        <f t="array" ref="DV770">IF(BG770="","",
IF(INDEX(Settings!$H:$H,MATCH(DV$1,Settings!$G:$G,0))=TRUE,
100-100*(BG770-MINIFS(BG:BG,$E:$E,$E770))/(MAXIFS(BG:BG,$E:$E,$E770)-MINIFS(BG:BG,$E:$E,$E770)),
100*(BG770-MINIFS(BG:BG,$E:$E,$E770))/(MAXIFS(BG:BG,$E:$E,$E770)-MINIFS(BG:BG,$E:$E,$E770))))</f>
        <v/>
      </c>
      <c r="DW770" s="232" t="str">
        <f t="array" ref="DW770">IF(BH770="","",
IF(INDEX(Settings!$H:$H,MATCH(DW$1,Settings!$G:$G,0))=TRUE,
100-100*(BH770-MINIFS(BH:BH,$E:$E,$E770))/(MAXIFS(BH:BH,$E:$E,$E770)-MINIFS(BH:BH,$E:$E,$E770)),
100*(BH770-MINIFS(BH:BH,$E:$E,$E770))/(MAXIFS(BH:BH,$E:$E,$E770)-MINIFS(BH:BH,$E:$E,$E770))))</f>
        <v/>
      </c>
      <c r="DX770" s="232" t="str">
        <f t="array" ref="DX770">IF(BI770="","",
IF(INDEX(Settings!$H:$H,MATCH(DX$1,Settings!$G:$G,0))=TRUE,
100-100*(BI770-MINIFS(BI:BI,$E:$E,$E770))/(MAXIFS(BI:BI,$E:$E,$E770)-MINIFS(BI:BI,$E:$E,$E770)),
100*(BI770-MINIFS(BI:BI,$E:$E,$E770))/(MAXIFS(BI:BI,$E:$E,$E770)-MINIFS(BI:BI,$E:$E,$E770))))</f>
        <v/>
      </c>
      <c r="DY770" s="232" t="str">
        <f t="array" ref="DY770">IF(BJ770="","",
IF(INDEX(Settings!$H:$H,MATCH(DY$1,Settings!$G:$G,0))=TRUE,
100-100*(BJ770-MINIFS(BJ:BJ,$E:$E,$E770))/(MAXIFS(BJ:BJ,$E:$E,$E770)-MINIFS(BJ:BJ,$E:$E,$E770)),
100*(BJ770-MINIFS(BJ:BJ,$E:$E,$E770))/(MAXIFS(BJ:BJ,$E:$E,$E770)-MINIFS(BJ:BJ,$E:$E,$E770))))</f>
        <v/>
      </c>
      <c r="DZ770" s="234"/>
      <c r="EA770" s="234"/>
      <c r="EB770" s="234" t="str">
        <f t="shared" si="8"/>
        <v/>
      </c>
      <c r="EC770" s="234" t="str">
        <f t="shared" si="9"/>
        <v/>
      </c>
      <c r="ED770" s="234" t="str">
        <f t="shared" si="10"/>
        <v/>
      </c>
      <c r="EE770" s="234" t="str">
        <f t="shared" si="11"/>
        <v/>
      </c>
      <c r="EF770" s="234" t="str">
        <f t="shared" si="12"/>
        <v/>
      </c>
      <c r="EG770" s="234" t="str">
        <f t="shared" si="13"/>
        <v/>
      </c>
      <c r="EH770" s="234"/>
      <c r="EI770" s="234"/>
      <c r="EJ770" s="234"/>
      <c r="EK770" s="234"/>
      <c r="EL770" s="234"/>
      <c r="EM770" s="234"/>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3" t="str">
        <f t="shared" si="14"/>
        <v/>
      </c>
      <c r="N771" s="49"/>
      <c r="O771" s="49"/>
      <c r="P771" s="49"/>
      <c r="Q771" s="49"/>
      <c r="R771" s="49"/>
      <c r="S771" s="222" t="str">
        <f>IFERROR(VLOOKUP(AF771, 'YOYO IR Scores'!A:C, 3, FALSE), "")
</f>
        <v/>
      </c>
      <c r="T771" s="49"/>
      <c r="U771" s="49"/>
      <c r="V771" s="49"/>
      <c r="W771" s="49"/>
      <c r="X771" s="224" t="str">
        <f t="shared" si="4"/>
        <v/>
      </c>
      <c r="Y771" s="225" t="str">
        <f t="shared" si="5"/>
        <v/>
      </c>
      <c r="Z771" s="225" t="str">
        <f t="shared" si="6"/>
        <v/>
      </c>
      <c r="AA771" s="224" t="str">
        <f t="shared" si="7"/>
        <v/>
      </c>
      <c r="AB771" s="223"/>
      <c r="AC771" s="223"/>
      <c r="AD771" s="223"/>
      <c r="AE771" s="223" t="str">
        <f>IFERROR(VLOOKUP(AF771, 'YOYO IR Scores'!A:C, 2, FALSE), "")</f>
        <v/>
      </c>
      <c r="AF771" s="223"/>
      <c r="AG771" s="223"/>
      <c r="AH771" s="223"/>
      <c r="AI771" s="223"/>
      <c r="AJ771" s="223"/>
      <c r="AK771" s="223"/>
      <c r="AL771" s="223"/>
      <c r="AM771" s="223"/>
      <c r="AN771" s="223"/>
      <c r="AO771" s="223"/>
      <c r="AP771" s="223"/>
      <c r="AQ771" s="223"/>
      <c r="AR771" s="223"/>
      <c r="AS771" s="223"/>
      <c r="AT771" s="223"/>
      <c r="AU771" s="223"/>
      <c r="AV771" s="223"/>
      <c r="AW771" s="223"/>
      <c r="AX771" s="223"/>
      <c r="AY771" s="223"/>
      <c r="AZ771" s="223"/>
      <c r="BA771" s="223"/>
      <c r="BB771" s="223"/>
      <c r="BC771" s="223"/>
      <c r="BD771" s="223"/>
      <c r="BE771" s="223"/>
      <c r="BF771" s="223"/>
      <c r="BG771" s="223"/>
      <c r="BH771" s="223"/>
      <c r="BI771" s="223"/>
      <c r="BJ771" s="223"/>
      <c r="BK771" s="223" t="str">
        <f t="array" ref="BK771">IF(J771="","",
IF(INDEX(Settings!$H:$H,MATCH(BY$1,Settings!$G:$G,0))=TRUE,
100-100*(J771-MIN(J:J))/(MAX(J:J)-MIN(J:J)),
100*(J771-MIN(J:J))/(MAX(J:J)-MIN(J:J))))</f>
        <v/>
      </c>
      <c r="BL771" s="223" t="str">
        <f t="array" ref="BL771">IF(J771="","",
IF(INDEX(Settings!$H:$H,MATCH(BY$1,Settings!$G:$G,0))=TRUE,
100-100*(J771-MINIFS(J:J,$E:$E,$E771))/(MAXIFS(J:J,$E:$E,$E771)-MINIFS(J:J,$E:$E,$E771)),
100*(J771-MINIFS(J:J,$E:$E,$E771))/(MAXIFS(J:J,$E:$E,$E771)-MINIFS(J:J,$E:$E,$E771))))</f>
        <v/>
      </c>
      <c r="BM771" s="223"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4" t="str">
        <f t="array" ref="BQ771">IF(J771="","",
IF(INDEX(Settings!$H:$H,MATCH(BY$1,Settings!$G:$G,0))=TRUE,
-1*(J771-AVERAGE(J:J))/STDEV(J:J),
(J771-AVERAGE(J:J))/STDEV(J:J)))</f>
        <v/>
      </c>
      <c r="BR771" s="224" t="str">
        <f>IFERROR(__xludf.DUMMYFUNCTION("IF(J771="""","""",
IF(INDEX(Settings!$H:$H,MATCH(BY$1,Settings!$G:$G,0))=TRUE,
-1*(J771-AVERAGEIFS(J:J,$E:$E,$E771))/STDEV(FILTER(J:J,$E:$E=$E771)),
(J771-AVERAGEIFS(J:J,$E:$E,$E771))/STDEV(FILTER(J:J,$E:$E=$E771))))"),"")</f>
        <v/>
      </c>
      <c r="BS771" s="224"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3" t="str">
        <f t="array" ref="BY771">IF(J771="","",
IF(INDEX(Settings!$H:$H,MATCH(BY$1,Settings!$G:$G,0))=TRUE,
100-100*(J771-MINIFS(J:J,$E:$E,$E771))/(MAXIFS(J:J,$E:$E,$E771)-MINIFS(J:J,$E:$E,$E771)),
100*(J771-MINIFS(J:J,$E:$E,$E771))/(MAXIFS(J:J,$E:$E,$E771)-MINIFS(J:J,$E:$E,$E771))))</f>
        <v/>
      </c>
      <c r="BZ771" s="223" t="str">
        <f t="array" ref="BZ771">IF(K771="","",
IF(INDEX(Settings!$H:$H,MATCH(BZ$1,Settings!$G:$G,0))=TRUE,
100-100*(K771-MINIFS(K:K,$E:$E,$E771))/(MAXIFS(K:K,$E:$E,$E771)-MINIFS(K:K,$E:$E,$E771)),
100*(K771-MINIFS(K:K,$E:$E,$E771))/(MAXIFS(K:K,$E:$E,$E771)-MINIFS(K:K,$E:$E,$E771))))</f>
        <v/>
      </c>
      <c r="CA771" s="223" t="str">
        <f t="array" ref="CA771">IF(L771="","",
IF(INDEX(Settings!$H:$H,MATCH(CA$1,Settings!$G:$G,0))=TRUE,
100-100*(L771-MINIFS(L:L,$E:$E,$E771))/(MAXIFS(L:L,$E:$E,$E771)-MINIFS(L:L,$E:$E,$E771)),
100*(L771-MINIFS(L:L,$E:$E,$E771))/(MAXIFS(L:L,$E:$E,$E771)-MINIFS(L:L,$E:$E,$E771))))</f>
        <v/>
      </c>
      <c r="CB771" s="223" t="str">
        <f t="array" ref="CB771">IF(M771="","",
IF(INDEX(Settings!$H:$H,MATCH(CB$1,Settings!$G:$G,0))=TRUE,
100-100*(M771-MINIFS(M:M,$E:$E,$E771))/(MAXIFS(M:M,$E:$E,$E771)-MINIFS(M:M,$E:$E,$E771)),
100*(M771-MINIFS(M:M,$E:$E,$E771))/(MAXIFS(M:M,$E:$E,$E771)-MINIFS(M:M,$E:$E,$E771))))</f>
        <v/>
      </c>
      <c r="CC771" s="223" t="str">
        <f t="array" ref="CC771">IF(N771="","",
IF(INDEX(Settings!$H:$H,MATCH(CC$1,Settings!$G:$G,0))=TRUE,
100-100*(N771-MINIFS(N:N,$E:$E,$E771))/(MAXIFS(N:N,$E:$E,$E771)-MINIFS(N:N,$E:$E,$E771)),
100*(N771-MINIFS(N:N,$E:$E,$E771))/(MAXIFS(N:N,$E:$E,$E771)-MINIFS(N:N,$E:$E,$E771))))</f>
        <v/>
      </c>
      <c r="CD771" s="223" t="str">
        <f t="array" ref="CD771">IF(O771="","",
IF(INDEX(Settings!$H:$H,MATCH(CD$1,Settings!$G:$G,0))=TRUE,
100-100*(O771-MINIFS(O:O,$E:$E,$E771))/(MAXIFS(O:O,$E:$E,$E771)-MINIFS(O:O,$E:$E,$E771)),
100*(O771-MINIFS(O:O,$E:$E,$E771))/(MAXIFS(O:O,$E:$E,$E771)-MINIFS(O:O,$E:$E,$E771))))</f>
        <v/>
      </c>
      <c r="CE771" s="223" t="str">
        <f t="array" ref="CE771">IF(P771="","",
IF(INDEX(Settings!$H:$H,MATCH(CE$1,Settings!$G:$G,0))=TRUE,
100-100*(P771-MINIFS(P:P,$E:$E,$E771))/(MAXIFS(P:P,$E:$E,$E771)-MINIFS(P:P,$E:$E,$E771)),
100*(P771-MINIFS(P:P,$E:$E,$E771))/(MAXIFS(P:P,$E:$E,$E771)-MINIFS(P:P,$E:$E,$E771))))</f>
        <v/>
      </c>
      <c r="CF771" s="223" t="str">
        <f t="array" ref="CF771">IF(Q771="","",
IF(INDEX(Settings!$H:$H,MATCH(CF$1,Settings!$G:$G,0))=TRUE,
100-100*(Q771-MINIFS(Q:Q,$E:$E,$E771))/(MAXIFS(Q:Q,$E:$E,$E771)-MINIFS(Q:Q,$E:$E,$E771)),
100*(Q771-MINIFS(Q:Q,$E:$E,$E771))/(MAXIFS(Q:Q,$E:$E,$E771)-MINIFS(Q:Q,$E:$E,$E771))))</f>
        <v/>
      </c>
      <c r="CG771" s="223" t="str">
        <f t="array" ref="CG771">IF(R771="","",
IF(INDEX(Settings!$H:$H,MATCH(CG$1,Settings!$G:$G,0))=TRUE,
100-100*(R771-MINIFS(R:R,$E:$E,$E771))/(MAXIFS(R:R,$E:$E,$E771)-MINIFS(R:R,$E:$E,$E771)),
100*(R771-MINIFS(R:R,$E:$E,$E771))/(MAXIFS(R:R,$E:$E,$E771)-MINIFS(R:R,$E:$E,$E771))))</f>
        <v/>
      </c>
      <c r="CH771" s="223" t="str">
        <f t="array" ref="CH771">IF(S771="","",
IF(INDEX(Settings!$H:$H,MATCH(CH$1,Settings!$G:$G,0))=TRUE,
100-100*(S771-MINIFS(S:S,$E:$E,$E771))/(MAXIFS(S:S,$E:$E,$E771)-MINIFS(S:S,$E:$E,$E771)),
100*(S771-MINIFS(S:S,$E:$E,$E771))/(MAXIFS(S:S,$E:$E,$E771)-MINIFS(S:S,$E:$E,$E771))))</f>
        <v/>
      </c>
      <c r="CI771" s="223" t="str">
        <f t="array" ref="CI771">IF(T771="","",
IF(INDEX(Settings!$H:$H,MATCH(CI$1,Settings!$G:$G,0))=TRUE,
100-100*(T771-MINIFS(T:T,$E:$E,$E771))/(MAXIFS(T:T,$E:$E,$E771)-MINIFS(T:T,$E:$E,$E771)),
100*(T771-MINIFS(T:T,$E:$E,$E771))/(MAXIFS(T:T,$E:$E,$E771)-MINIFS(T:T,$E:$E,$E771))))</f>
        <v/>
      </c>
      <c r="CJ771" s="223" t="str">
        <f t="array" ref="CJ771">IF(U771="","",
IF(INDEX(Settings!$H:$H,MATCH(CJ$1,Settings!$G:$G,0))=TRUE,
100-100*(U771-MINIFS(U:U,$E:$E,$E771))/(MAXIFS(U:U,$E:$E,$E771)-MINIFS(U:U,$E:$E,$E771)),
100*(U771-MINIFS(U:U,$E:$E,$E771))/(MAXIFS(U:U,$E:$E,$E771)-MINIFS(U:U,$E:$E,$E771))))</f>
        <v/>
      </c>
      <c r="CK771" s="223" t="str">
        <f t="array" ref="CK771">IF(V771="","",
IF(INDEX(Settings!$H:$H,MATCH(CK$1,Settings!$G:$G,0))=TRUE,
100-100*(V771-MINIFS(V:V,$E:$E,$E771))/(MAXIFS(V:V,$E:$E,$E771)-MINIFS(V:V,$E:$E,$E771)),
100*(V771-MINIFS(V:V,$E:$E,$E771))/(MAXIFS(V:V,$E:$E,$E771)-MINIFS(V:V,$E:$E,$E771))))</f>
        <v/>
      </c>
      <c r="CL771" s="223" t="str">
        <f t="array" ref="CL771">IF(W771="","",
IF(INDEX(Settings!$H:$H,MATCH(CL$1,Settings!$G:$G,0))=TRUE,
100-100*(W771-MINIFS(W:W,$E:$E,$E771))/(MAXIFS(W:W,$E:$E,$E771)-MINIFS(W:W,$E:$E,$E771)),
100*(W771-MINIFS(W:W,$E:$E,$E771))/(MAXIFS(W:W,$E:$E,$E771)-MINIFS(W:W,$E:$E,$E771))))</f>
        <v/>
      </c>
      <c r="CM771" s="223" t="str">
        <f t="array" ref="CM771">IF(X771="","",
IF(INDEX(Settings!$H:$H,MATCH(CM$1,Settings!$G:$G,0))=TRUE,
100-100*(X771-MINIFS(X:X,$E:$E,$E771))/(MAXIFS(X:X,$E:$E,$E771)-MINIFS(X:X,$E:$E,$E771)),
100*(X771-MINIFS(X:X,$E:$E,$E771))/(MAXIFS(X:X,$E:$E,$E771)-MINIFS(X:X,$E:$E,$E771))))</f>
        <v/>
      </c>
      <c r="CN771" s="223" t="str">
        <f t="array" ref="CN771">IF(Y771="","",
IF(INDEX(Settings!$H:$H,MATCH(CN$1,Settings!$G:$G,0))=TRUE,
100-100*(Y771-MINIFS(Y:Y,$E:$E,$E771))/(MAXIFS(Y:Y,$E:$E,$E771)-MINIFS(Y:Y,$E:$E,$E771)),
100*(Y771-MINIFS(Y:Y,$E:$E,$E771))/(MAXIFS(Y:Y,$E:$E,$E771)-MINIFS(Y:Y,$E:$E,$E771))))</f>
        <v/>
      </c>
      <c r="CO771" s="223" t="str">
        <f t="array" ref="CO771">IF(Z771="","",
IF(INDEX(Settings!$H:$H,MATCH(CO$1,Settings!$G:$G,0))=TRUE,
100-100*(Z771-MINIFS(Z:Z,$E:$E,$E771))/(MAXIFS(Z:Z,$E:$E,$E771)-MINIFS(Z:Z,$E:$E,$E771)),
100*(Z771-MINIFS(Z:Z,$E:$E,$E771))/(MAXIFS(Z:Z,$E:$E,$E771)-MINIFS(Z:Z,$E:$E,$E771))))</f>
        <v/>
      </c>
      <c r="CP771" s="223" t="str">
        <f t="array" ref="CP771">IF(AA771="","",
IF(INDEX(Settings!$H:$H,MATCH(CP$1,Settings!$G:$G,0))=TRUE,
100-100*(AA771-MINIFS(AA:AA,$E:$E,$E771))/(MAXIFS(AA:AA,$E:$E,$E771)-MINIFS(AA:AA,$E:$E,$E771)),
100*(AA771-MINIFS(AA:AA,$E:$E,$E771))/(MAXIFS(AA:AA,$E:$E,$E771)-MINIFS(AA:AA,$E:$E,$E771))))</f>
        <v/>
      </c>
      <c r="CQ771" s="223" t="str">
        <f t="array" ref="CQ771">IF(AB771="","",
IF(INDEX(Settings!$H:$H,MATCH(CQ$1,Settings!$G:$G,0))=TRUE,
100-100*(AB771-MINIFS(AB:AB,$E:$E,$E771))/(MAXIFS(AB:AB,$E:$E,$E771)-MINIFS(AB:AB,$E:$E,$E771)),
100*(AB771-MINIFS(AB:AB,$E:$E,$E771))/(MAXIFS(AB:AB,$E:$E,$E771)-MINIFS(AB:AB,$E:$E,$E771))))</f>
        <v/>
      </c>
      <c r="CR771" s="223" t="str">
        <f t="array" ref="CR771">IF(AC771="","",
IF(INDEX(Settings!$H:$H,MATCH(CR$1,Settings!$G:$G,0))=TRUE,
100-100*(AC771-MINIFS(AC:AC,$E:$E,$E771))/(MAXIFS(AC:AC,$E:$E,$E771)-MINIFS(AC:AC,$E:$E,$E771)),
100*(AC771-MINIFS(AC:AC,$E:$E,$E771))/(MAXIFS(AC:AC,$E:$E,$E771)-MINIFS(AC:AC,$E:$E,$E771))))</f>
        <v/>
      </c>
      <c r="CS771" s="223" t="str">
        <f t="array" ref="CS771">IF(AD771="","",
IF(INDEX(Settings!$H:$H,MATCH(CS$1,Settings!$G:$G,0))=TRUE,
100-100*(AD771-MINIFS(AD:AD,$E:$E,$E771))/(MAXIFS(AD:AD,$E:$E,$E771)-MINIFS(AD:AD,$E:$E,$E771)),
100*(AD771-MINIFS(AD:AD,$E:$E,$E771))/(MAXIFS(AD:AD,$E:$E,$E771)-MINIFS(AD:AD,$E:$E,$E771))))</f>
        <v/>
      </c>
      <c r="CT771" s="223" t="str">
        <f t="array" ref="CT771">IF(AE771="","",
IF(INDEX(Settings!$H:$H,MATCH(CT$1,Settings!$G:$G,0))=TRUE,
100-100*(AE771-MINIFS(AE:AE,$E:$E,$E771))/(MAXIFS(AE:AE,$E:$E,$E771)-MINIFS(AE:AE,$E:$E,$E771)),
100*(AE771-MINIFS(AE:AE,$E:$E,$E771))/(MAXIFS(AE:AE,$E:$E,$E771)-MINIFS(AE:AE,$E:$E,$E771))))</f>
        <v/>
      </c>
      <c r="CU771" s="223" t="str">
        <f t="array" ref="CU771">IF(AF771="","",
IF(INDEX(Settings!$H:$H,MATCH(CU$1,Settings!$G:$G,0))=TRUE,
100-100*(AF771-MINIFS(AF:AF,$E:$E,$E771))/(MAXIFS(AF:AF,$E:$E,$E771)-MINIFS(AF:AF,$E:$E,$E771)),
100*(AF771-MINIFS(AF:AF,$E:$E,$E771))/(MAXIFS(AF:AF,$E:$E,$E771)-MINIFS(AF:AF,$E:$E,$E771))))</f>
        <v/>
      </c>
      <c r="CV771" s="223" t="str">
        <f t="array" ref="CV771">IF(AG771="","",
IF(INDEX(Settings!$H:$H,MATCH(CV$1,Settings!$G:$G,0))=TRUE,
100-100*(AG771-MINIFS(AG:AG,$E:$E,$E771))/(MAXIFS(AG:AG,$E:$E,$E771)-MINIFS(AG:AG,$E:$E,$E771)),
100*(AG771-MINIFS(AG:AG,$E:$E,$E771))/(MAXIFS(AG:AG,$E:$E,$E771)-MINIFS(AG:AG,$E:$E,$E771))))</f>
        <v/>
      </c>
      <c r="CW771" s="223" t="str">
        <f t="array" ref="CW771">IF(AH771="","",
IF(INDEX(Settings!$H:$H,MATCH(CW$1,Settings!$G:$G,0))=TRUE,
100-100*(AH771-MINIFS(AH:AH,$E:$E,$E771))/(MAXIFS(AH:AH,$E:$E,$E771)-MINIFS(AH:AH,$E:$E,$E771)),
100*(AH771-MINIFS(AH:AH,$E:$E,$E771))/(MAXIFS(AH:AH,$E:$E,$E771)-MINIFS(AH:AH,$E:$E,$E771))))</f>
        <v/>
      </c>
      <c r="CX771" s="223" t="str">
        <f t="array" ref="CX771">IF(AI771="","",
IF(INDEX(Settings!$H:$H,MATCH(CX$1,Settings!$G:$G,0))=TRUE,
100-100*(AI771-MINIFS(AI:AI,$E:$E,$E771))/(MAXIFS(AI:AI,$E:$E,$E771)-MINIFS(AI:AI,$E:$E,$E771)),
100*(AI771-MINIFS(AI:AI,$E:$E,$E771))/(MAXIFS(AI:AI,$E:$E,$E771)-MINIFS(AI:AI,$E:$E,$E771))))</f>
        <v/>
      </c>
      <c r="CY771" s="223" t="str">
        <f t="array" ref="CY771">IF(AJ771="","",
IF(INDEX(Settings!$H:$H,MATCH(CY$1,Settings!$G:$G,0))=TRUE,
100-100*(AJ771-MINIFS(AJ:AJ,$E:$E,$E771))/(MAXIFS(AJ:AJ,$E:$E,$E771)-MINIFS(AJ:AJ,$E:$E,$E771)),
100*(AJ771-MINIFS(AJ:AJ,$E:$E,$E771))/(MAXIFS(AJ:AJ,$E:$E,$E771)-MINIFS(AJ:AJ,$E:$E,$E771))))</f>
        <v/>
      </c>
      <c r="CZ771" s="223" t="str">
        <f t="array" ref="CZ771">IF(AK771="","",
IF(INDEX(Settings!$H:$H,MATCH(CZ$1,Settings!$G:$G,0))=TRUE,
100-100*(AK771-MINIFS(AK:AK,$E:$E,$E771))/(MAXIFS(AK:AK,$E:$E,$E771)-MINIFS(AK:AK,$E:$E,$E771)),
100*(AK771-MINIFS(AK:AK,$E:$E,$E771))/(MAXIFS(AK:AK,$E:$E,$E771)-MINIFS(AK:AK,$E:$E,$E771))))</f>
        <v/>
      </c>
      <c r="DA771" s="223" t="str">
        <f t="array" ref="DA771">IF(AL771="","",
IF(INDEX(Settings!$H:$H,MATCH(DA$1,Settings!$G:$G,0))=TRUE,
100-100*(AL771-MINIFS(AL:AL,$E:$E,$E771))/(MAXIFS(AL:AL,$E:$E,$E771)-MINIFS(AL:AL,$E:$E,$E771)),
100*(AL771-MINIFS(AL:AL,$E:$E,$E771))/(MAXIFS(AL:AL,$E:$E,$E771)-MINIFS(AL:AL,$E:$E,$E771))))</f>
        <v/>
      </c>
      <c r="DB771" s="223" t="str">
        <f t="array" ref="DB771">IF(AM771="","",
IF(INDEX(Settings!$H:$H,MATCH(DB$1,Settings!$G:$G,0))=TRUE,
100-100*(AM771-MINIFS(AM:AM,$E:$E,$E771))/(MAXIFS(AM:AM,$E:$E,$E771)-MINIFS(AM:AM,$E:$E,$E771)),
100*(AM771-MINIFS(AM:AM,$E:$E,$E771))/(MAXIFS(AM:AM,$E:$E,$E771)-MINIFS(AM:AM,$E:$E,$E771))))</f>
        <v/>
      </c>
      <c r="DC771" s="223" t="str">
        <f t="array" ref="DC771">IF(AN771="","",
IF(INDEX(Settings!$H:$H,MATCH(DC$1,Settings!$G:$G,0))=TRUE,
100-100*(AN771-MINIFS(AN:AN,$E:$E,$E771))/(MAXIFS(AN:AN,$E:$E,$E771)-MINIFS(AN:AN,$E:$E,$E771)),
100*(AN771-MINIFS(AN:AN,$E:$E,$E771))/(MAXIFS(AN:AN,$E:$E,$E771)-MINIFS(AN:AN,$E:$E,$E771))))</f>
        <v/>
      </c>
      <c r="DD771" s="223" t="str">
        <f t="array" ref="DD771">IF(AO771="","",
IF(INDEX(Settings!$H:$H,MATCH(DD$1,Settings!$G:$G,0))=TRUE,
100-100*(AO771-MINIFS(AO:AO,$E:$E,$E771))/(MAXIFS(AO:AO,$E:$E,$E771)-MINIFS(AO:AO,$E:$E,$E771)),
100*(AO771-MINIFS(AO:AO,$E:$E,$E771))/(MAXIFS(AO:AO,$E:$E,$E771)-MINIFS(AO:AO,$E:$E,$E771))))</f>
        <v/>
      </c>
      <c r="DE771" s="223" t="str">
        <f t="array" ref="DE771">IF(AP771="","",
IF(INDEX(Settings!$H:$H,MATCH(DE$1,Settings!$G:$G,0))=TRUE,
100-100*(AP771-MINIFS(AP:AP,$E:$E,$E771))/(MAXIFS(AP:AP,$E:$E,$E771)-MINIFS(AP:AP,$E:$E,$E771)),
100*(AP771-MINIFS(AP:AP,$E:$E,$E771))/(MAXIFS(AP:AP,$E:$E,$E771)-MINIFS(AP:AP,$E:$E,$E771))))</f>
        <v/>
      </c>
      <c r="DF771" s="223" t="str">
        <f t="array" ref="DF771">IF(AQ771="","",
IF(INDEX(Settings!$H:$H,MATCH(DF$1,Settings!$G:$G,0))=TRUE,
100-100*(AQ771-MINIFS(AQ:AQ,$E:$E,$E771))/(MAXIFS(AQ:AQ,$E:$E,$E771)-MINIFS(AQ:AQ,$E:$E,$E771)),
100*(AQ771-MINIFS(AQ:AQ,$E:$E,$E771))/(MAXIFS(AQ:AQ,$E:$E,$E771)-MINIFS(AQ:AQ,$E:$E,$E771))))</f>
        <v/>
      </c>
      <c r="DG771" s="223" t="str">
        <f t="array" ref="DG771">IF(AR771="","",
IF(INDEX(Settings!$H:$H,MATCH(DG$1,Settings!$G:$G,0))=TRUE,
100-100*(AR771-MINIFS(AR:AR,$E:$E,$E771))/(MAXIFS(AR:AR,$E:$E,$E771)-MINIFS(AR:AR,$E:$E,$E771)),
100*(AR771-MINIFS(AR:AR,$E:$E,$E771))/(MAXIFS(AR:AR,$E:$E,$E771)-MINIFS(AR:AR,$E:$E,$E771))))</f>
        <v/>
      </c>
      <c r="DH771" s="223" t="str">
        <f t="array" ref="DH771">IF(AS771="","",
IF(INDEX(Settings!$H:$H,MATCH(DH$1,Settings!$G:$G,0))=TRUE,
100-100*(AS771-MINIFS(AS:AS,$E:$E,$E771))/(MAXIFS(AS:AS,$E:$E,$E771)-MINIFS(AS:AS,$E:$E,$E771)),
100*(AS771-MINIFS(AS:AS,$E:$E,$E771))/(MAXIFS(AS:AS,$E:$E,$E771)-MINIFS(AS:AS,$E:$E,$E771))))</f>
        <v/>
      </c>
      <c r="DI771" s="223" t="str">
        <f t="array" ref="DI771">IF(AT771="","",
IF(INDEX(Settings!$H:$H,MATCH(DI$1,Settings!$G:$G,0))=TRUE,
100-100*(AT771-MINIFS(AT:AT,$E:$E,$E771))/(MAXIFS(AT:AT,$E:$E,$E771)-MINIFS(AT:AT,$E:$E,$E771)),
100*(AT771-MINIFS(AT:AT,$E:$E,$E771))/(MAXIFS(AT:AT,$E:$E,$E771)-MINIFS(AT:AT,$E:$E,$E771))))</f>
        <v/>
      </c>
      <c r="DJ771" s="223" t="str">
        <f t="array" ref="DJ771">IF(AU771="","",
IF(INDEX(Settings!$H:$H,MATCH(DJ$1,Settings!$G:$G,0))=TRUE,
100-100*(AU771-MINIFS(AU:AU,$E:$E,$E771))/(MAXIFS(AU:AU,$E:$E,$E771)-MINIFS(AU:AU,$E:$E,$E771)),
100*(AU771-MINIFS(AU:AU,$E:$E,$E771))/(MAXIFS(AU:AU,$E:$E,$E771)-MINIFS(AU:AU,$E:$E,$E771))))</f>
        <v/>
      </c>
      <c r="DK771" s="223" t="str">
        <f t="array" ref="DK771">IF(AV771="","",
IF(INDEX(Settings!$H:$H,MATCH(DK$1,Settings!$G:$G,0))=TRUE,
100-100*(AV771-MINIFS(AV:AV,$E:$E,$E771))/(MAXIFS(AV:AV,$E:$E,$E771)-MINIFS(AV:AV,$E:$E,$E771)),
100*(AV771-MINIFS(AV:AV,$E:$E,$E771))/(MAXIFS(AV:AV,$E:$E,$E771)-MINIFS(AV:AV,$E:$E,$E771))))</f>
        <v/>
      </c>
      <c r="DL771" s="223" t="str">
        <f t="array" ref="DL771">IF(AW771="","",
IF(INDEX(Settings!$H:$H,MATCH(DL$1,Settings!$G:$G,0))=TRUE,
100-100*(AW771-MINIFS(AW:AW,$E:$E,$E771))/(MAXIFS(AW:AW,$E:$E,$E771)-MINIFS(AW:AW,$E:$E,$E771)),
100*(AW771-MINIFS(AW:AW,$E:$E,$E771))/(MAXIFS(AW:AW,$E:$E,$E771)-MINIFS(AW:AW,$E:$E,$E771))))</f>
        <v/>
      </c>
      <c r="DM771" s="223" t="str">
        <f t="array" ref="DM771">IF(AX771="","",
IF(INDEX(Settings!$H:$H,MATCH(DM$1,Settings!$G:$G,0))=TRUE,
100-100*(AX771-MINIFS(AX:AX,$E:$E,$E771))/(MAXIFS(AX:AX,$E:$E,$E771)-MINIFS(AX:AX,$E:$E,$E771)),
100*(AX771-MINIFS(AX:AX,$E:$E,$E771))/(MAXIFS(AX:AX,$E:$E,$E771)-MINIFS(AX:AX,$E:$E,$E771))))</f>
        <v/>
      </c>
      <c r="DN771" s="223" t="str">
        <f t="array" ref="DN771">IF(AY771="","",
IF(INDEX(Settings!$H:$H,MATCH(DN$1,Settings!$G:$G,0))=TRUE,
100-100*(AY771-MINIFS(AY:AY,$E:$E,$E771))/(MAXIFS(AY:AY,$E:$E,$E771)-MINIFS(AY:AY,$E:$E,$E771)),
100*(AY771-MINIFS(AY:AY,$E:$E,$E771))/(MAXIFS(AY:AY,$E:$E,$E771)-MINIFS(AY:AY,$E:$E,$E771))))</f>
        <v/>
      </c>
      <c r="DO771" s="223" t="str">
        <f t="array" ref="DO771">IF(AZ771="","",
IF(INDEX(Settings!$H:$H,MATCH(DO$1,Settings!$G:$G,0))=TRUE,
100-100*(AZ771-MINIFS(AZ:AZ,$E:$E,$E771))/(MAXIFS(AZ:AZ,$E:$E,$E771)-MINIFS(AZ:AZ,$E:$E,$E771)),
100*(AZ771-MINIFS(AZ:AZ,$E:$E,$E771))/(MAXIFS(AZ:AZ,$E:$E,$E771)-MINIFS(AZ:AZ,$E:$E,$E771))))</f>
        <v/>
      </c>
      <c r="DP771" s="223" t="str">
        <f t="array" ref="DP771">IF(BA771="","",
IF(INDEX(Settings!$H:$H,MATCH(DP$1,Settings!$G:$G,0))=TRUE,
100-100*(BA771-MINIFS(BA:BA,$E:$E,$E771))/(MAXIFS(BA:BA,$E:$E,$E771)-MINIFS(BA:BA,$E:$E,$E771)),
100*(BA771-MINIFS(BA:BA,$E:$E,$E771))/(MAXIFS(BA:BA,$E:$E,$E771)-MINIFS(BA:BA,$E:$E,$E771))))</f>
        <v/>
      </c>
      <c r="DQ771" s="223" t="str">
        <f t="array" ref="DQ771">IF(BB771="","",
IF(INDEX(Settings!$H:$H,MATCH(DQ$1,Settings!$G:$G,0))=TRUE,
100-100*(BB771-MINIFS(BB:BB,$E:$E,$E771))/(MAXIFS(BB:BB,$E:$E,$E771)-MINIFS(BB:BB,$E:$E,$E771)),
100*(BB771-MINIFS(BB:BB,$E:$E,$E771))/(MAXIFS(BB:BB,$E:$E,$E771)-MINIFS(BB:BB,$E:$E,$E771))))</f>
        <v/>
      </c>
      <c r="DR771" s="223" t="str">
        <f t="array" ref="DR771">IF(BC771="","",
IF(INDEX(Settings!$H:$H,MATCH(DR$1,Settings!$G:$G,0))=TRUE,
100-100*(BC771-MINIFS(BC:BC,$E:$E,$E771))/(MAXIFS(BC:BC,$E:$E,$E771)-MINIFS(BC:BC,$E:$E,$E771)),
100*(BC771-MINIFS(BC:BC,$E:$E,$E771))/(MAXIFS(BC:BC,$E:$E,$E771)-MINIFS(BC:BC,$E:$E,$E771))))</f>
        <v/>
      </c>
      <c r="DS771" s="223" t="str">
        <f t="array" ref="DS771">IF(BD771="","",
IF(INDEX(Settings!$H:$H,MATCH(DS$1,Settings!$G:$G,0))=TRUE,
100-100*(BD771-MINIFS(BD:BD,$E:$E,$E771))/(MAXIFS(BD:BD,$E:$E,$E771)-MINIFS(BD:BD,$E:$E,$E771)),
100*(BD771-MINIFS(BD:BD,$E:$E,$E771))/(MAXIFS(BD:BD,$E:$E,$E771)-MINIFS(BD:BD,$E:$E,$E771))))</f>
        <v/>
      </c>
      <c r="DT771" s="223" t="str">
        <f t="array" ref="DT771">IF(BE771="","",
IF(INDEX(Settings!$H:$H,MATCH(DT$1,Settings!$G:$G,0))=TRUE,
100-100*(BE771-MINIFS(BE:BE,$E:$E,$E771))/(MAXIFS(BE:BE,$E:$E,$E771)-MINIFS(BE:BE,$E:$E,$E771)),
100*(BE771-MINIFS(BE:BE,$E:$E,$E771))/(MAXIFS(BE:BE,$E:$E,$E771)-MINIFS(BE:BE,$E:$E,$E771))))</f>
        <v/>
      </c>
      <c r="DU771" s="223" t="str">
        <f t="array" ref="DU771">IF(BF771="","",
IF(INDEX(Settings!$H:$H,MATCH(DU$1,Settings!$G:$G,0))=TRUE,
100-100*(BF771-MINIFS(BF:BF,$E:$E,$E771))/(MAXIFS(BF:BF,$E:$E,$E771)-MINIFS(BF:BF,$E:$E,$E771)),
100*(BF771-MINIFS(BF:BF,$E:$E,$E771))/(MAXIFS(BF:BF,$E:$E,$E771)-MINIFS(BF:BF,$E:$E,$E771))))</f>
        <v/>
      </c>
      <c r="DV771" s="223" t="str">
        <f t="array" ref="DV771">IF(BG771="","",
IF(INDEX(Settings!$H:$H,MATCH(DV$1,Settings!$G:$G,0))=TRUE,
100-100*(BG771-MINIFS(BG:BG,$E:$E,$E771))/(MAXIFS(BG:BG,$E:$E,$E771)-MINIFS(BG:BG,$E:$E,$E771)),
100*(BG771-MINIFS(BG:BG,$E:$E,$E771))/(MAXIFS(BG:BG,$E:$E,$E771)-MINIFS(BG:BG,$E:$E,$E771))))</f>
        <v/>
      </c>
      <c r="DW771" s="223" t="str">
        <f t="array" ref="DW771">IF(BH771="","",
IF(INDEX(Settings!$H:$H,MATCH(DW$1,Settings!$G:$G,0))=TRUE,
100-100*(BH771-MINIFS(BH:BH,$E:$E,$E771))/(MAXIFS(BH:BH,$E:$E,$E771)-MINIFS(BH:BH,$E:$E,$E771)),
100*(BH771-MINIFS(BH:BH,$E:$E,$E771))/(MAXIFS(BH:BH,$E:$E,$E771)-MINIFS(BH:BH,$E:$E,$E771))))</f>
        <v/>
      </c>
      <c r="DX771" s="223" t="str">
        <f t="array" ref="DX771">IF(BI771="","",
IF(INDEX(Settings!$H:$H,MATCH(DX$1,Settings!$G:$G,0))=TRUE,
100-100*(BI771-MINIFS(BI:BI,$E:$E,$E771))/(MAXIFS(BI:BI,$E:$E,$E771)-MINIFS(BI:BI,$E:$E,$E771)),
100*(BI771-MINIFS(BI:BI,$E:$E,$E771))/(MAXIFS(BI:BI,$E:$E,$E771)-MINIFS(BI:BI,$E:$E,$E771))))</f>
        <v/>
      </c>
      <c r="DY771" s="223" t="str">
        <f t="array" ref="DY771">IF(BJ771="","",
IF(INDEX(Settings!$H:$H,MATCH(DY$1,Settings!$G:$G,0))=TRUE,
100-100*(BJ771-MINIFS(BJ:BJ,$E:$E,$E771))/(MAXIFS(BJ:BJ,$E:$E,$E771)-MINIFS(BJ:BJ,$E:$E,$E771)),
100*(BJ771-MINIFS(BJ:BJ,$E:$E,$E771))/(MAXIFS(BJ:BJ,$E:$E,$E771)-MINIFS(BJ:BJ,$E:$E,$E771))))</f>
        <v/>
      </c>
      <c r="DZ771" s="225"/>
      <c r="EA771" s="225"/>
      <c r="EB771" s="225" t="str">
        <f t="shared" si="8"/>
        <v/>
      </c>
      <c r="EC771" s="225" t="str">
        <f t="shared" si="9"/>
        <v/>
      </c>
      <c r="ED771" s="225" t="str">
        <f t="shared" si="10"/>
        <v/>
      </c>
      <c r="EE771" s="225" t="str">
        <f t="shared" si="11"/>
        <v/>
      </c>
      <c r="EF771" s="225" t="str">
        <f t="shared" si="12"/>
        <v/>
      </c>
      <c r="EG771" s="225" t="str">
        <f t="shared" si="13"/>
        <v/>
      </c>
      <c r="EH771" s="225"/>
      <c r="EI771" s="225"/>
      <c r="EJ771" s="225"/>
      <c r="EK771" s="225"/>
      <c r="EL771" s="225"/>
      <c r="EM771" s="225"/>
    </row>
    <row r="772">
      <c r="A772" s="231"/>
      <c r="B772" s="231"/>
      <c r="C772" s="231"/>
      <c r="D772" s="231" t="str">
        <f t="array" ref="D772">IFERROR(INDEX(Profiles!$B:$B,MATCH($A772,Profiles!$A:$A,0)),"")</f>
        <v/>
      </c>
      <c r="E772" s="231"/>
      <c r="F772" s="231"/>
      <c r="G772" s="231"/>
      <c r="H772" s="231"/>
      <c r="I772" s="231" t="str">
        <f>IF(A772="","",IF(Settings!$N$3="DATE",F772&amp;": "&amp;TEXT(B772,"M/DD/YY"),F772&amp;": "&amp;H772))</f>
        <v/>
      </c>
      <c r="J772" s="231"/>
      <c r="K772" s="231"/>
      <c r="L772" s="231"/>
      <c r="M772" s="232" t="str">
        <f t="shared" si="14"/>
        <v/>
      </c>
      <c r="N772" s="231"/>
      <c r="O772" s="231"/>
      <c r="P772" s="231"/>
      <c r="Q772" s="231"/>
      <c r="R772" s="231"/>
      <c r="S772" s="230" t="str">
        <f>IFERROR(VLOOKUP(AF772, 'YOYO IR Scores'!A:C, 3, FALSE), "")
</f>
        <v/>
      </c>
      <c r="T772" s="231"/>
      <c r="U772" s="231"/>
      <c r="V772" s="231"/>
      <c r="W772" s="231"/>
      <c r="X772" s="233" t="str">
        <f t="shared" si="4"/>
        <v/>
      </c>
      <c r="Y772" s="234" t="str">
        <f t="shared" si="5"/>
        <v/>
      </c>
      <c r="Z772" s="234" t="str">
        <f t="shared" si="6"/>
        <v/>
      </c>
      <c r="AA772" s="233" t="str">
        <f t="shared" si="7"/>
        <v/>
      </c>
      <c r="AB772" s="232"/>
      <c r="AC772" s="232"/>
      <c r="AD772" s="232"/>
      <c r="AE772" s="232" t="str">
        <f>IFERROR(VLOOKUP(AF772, 'YOYO IR Scores'!A:C, 2, FALSE), "")</f>
        <v/>
      </c>
      <c r="AF772" s="232"/>
      <c r="AG772" s="23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c r="BD772" s="232"/>
      <c r="BE772" s="232"/>
      <c r="BF772" s="232"/>
      <c r="BG772" s="232"/>
      <c r="BH772" s="232"/>
      <c r="BI772" s="232"/>
      <c r="BJ772" s="232"/>
      <c r="BK772" s="232" t="str">
        <f t="array" ref="BK772">IF(J772="","",
IF(INDEX(Settings!$H:$H,MATCH(BY$1,Settings!$G:$G,0))=TRUE,
100-100*(J772-MIN(J:J))/(MAX(J:J)-MIN(J:J)),
100*(J772-MIN(J:J))/(MAX(J:J)-MIN(J:J))))</f>
        <v/>
      </c>
      <c r="BL772" s="232" t="str">
        <f t="array" ref="BL772">IF(J772="","",
IF(INDEX(Settings!$H:$H,MATCH(BY$1,Settings!$G:$G,0))=TRUE,
100-100*(J772-MINIFS(J:J,$E:$E,$E772))/(MAXIFS(J:J,$E:$E,$E772)-MINIFS(J:J,$E:$E,$E772)),
100*(J772-MINIFS(J:J,$E:$E,$E772))/(MAXIFS(J:J,$E:$E,$E772)-MINIFS(J:J,$E:$E,$E772))))</f>
        <v/>
      </c>
      <c r="BM772" s="232" t="str">
        <f t="array" ref="BM772">IF(J772="","",
IF(INDEX(Settings!$H:$H,MATCH(BY$1,Settings!$G:$G,0))=TRUE,
100-100*(J772-MINIFS(J:J,$E:$E,$E772,$I:$I,$I772))/(MAXIFS(J:J,$E:$E,$E772,$I:$I,$I772)-MINIFS(J:J,$E:$E,$E772,$I:$I,$I772)),
100*(J772-MINIFS(J:J,$E:$E,$E772,$I:$I,$I772))/(MAXIFS(J:J,$E:$E,$E772,$I:$I,$I772)-MINIFS(J:J,$E:$E,$E772,$I:$I,$I772))))</f>
        <v/>
      </c>
      <c r="BN772" s="231" t="str">
        <f t="array" ref="BN772">IF(J772="","",
IF(INDEX(Settings!$H:$H,MATCH(BY$1,Settings!$G:$G,0))=TRUE,
100-100*PERCENTRANK(J:J,J772),
100*PERCENTRANK(J:J,J772)))</f>
        <v/>
      </c>
      <c r="BO772" s="231" t="str">
        <f>IFERROR(__xludf.DUMMYFUNCTION("IF(J772="""","""",
IF(INDEX(Settings!$H:$H,MATCH(BY$1,Settings!$G:$G,0))=TRUE,
100-100*PERCENTRANK(FILTER(J:J,$E:$E=$E772),J772),
100*PERCENTRANK(FILTER(J:J,$E:$E=$E772),J772)))"),"")</f>
        <v/>
      </c>
      <c r="BP772" s="231" t="str">
        <f>IFERROR(__xludf.DUMMYFUNCTION("IF(J772="""","""",
IF(INDEX(Settings!$H:$H,MATCH(BY$1,Settings!$G:$G,0))=TRUE,
100-100*PERCENTRANK(FILTER(J:J,$E:$E=$E772,$I:$I=$I772),J772),
100*PERCENTRANK(FILTER(J:J,$E:$E=$E772,$I:$I=$I772),J772)))"),"")</f>
        <v/>
      </c>
      <c r="BQ772" s="233" t="str">
        <f t="array" ref="BQ772">IF(J772="","",
IF(INDEX(Settings!$H:$H,MATCH(BY$1,Settings!$G:$G,0))=TRUE,
-1*(J772-AVERAGE(J:J))/STDEV(J:J),
(J772-AVERAGE(J:J))/STDEV(J:J)))</f>
        <v/>
      </c>
      <c r="BR772" s="233" t="str">
        <f>IFERROR(__xludf.DUMMYFUNCTION("IF(J772="""","""",
IF(INDEX(Settings!$H:$H,MATCH(BY$1,Settings!$G:$G,0))=TRUE,
-1*(J772-AVERAGEIFS(J:J,$E:$E,$E772))/STDEV(FILTER(J:J,$E:$E=$E772)),
(J772-AVERAGEIFS(J:J,$E:$E,$E772))/STDEV(FILTER(J:J,$E:$E=$E772))))"),"")</f>
        <v/>
      </c>
      <c r="BS772" s="233"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1"/>
      <c r="BX772" s="231"/>
      <c r="BY772" s="232" t="str">
        <f t="array" ref="BY772">IF(J772="","",
IF(INDEX(Settings!$H:$H,MATCH(BY$1,Settings!$G:$G,0))=TRUE,
100-100*(J772-MINIFS(J:J,$E:$E,$E772))/(MAXIFS(J:J,$E:$E,$E772)-MINIFS(J:J,$E:$E,$E772)),
100*(J772-MINIFS(J:J,$E:$E,$E772))/(MAXIFS(J:J,$E:$E,$E772)-MINIFS(J:J,$E:$E,$E772))))</f>
        <v/>
      </c>
      <c r="BZ772" s="232" t="str">
        <f t="array" ref="BZ772">IF(K772="","",
IF(INDEX(Settings!$H:$H,MATCH(BZ$1,Settings!$G:$G,0))=TRUE,
100-100*(K772-MINIFS(K:K,$E:$E,$E772))/(MAXIFS(K:K,$E:$E,$E772)-MINIFS(K:K,$E:$E,$E772)),
100*(K772-MINIFS(K:K,$E:$E,$E772))/(MAXIFS(K:K,$E:$E,$E772)-MINIFS(K:K,$E:$E,$E772))))</f>
        <v/>
      </c>
      <c r="CA772" s="232" t="str">
        <f t="array" ref="CA772">IF(L772="","",
IF(INDEX(Settings!$H:$H,MATCH(CA$1,Settings!$G:$G,0))=TRUE,
100-100*(L772-MINIFS(L:L,$E:$E,$E772))/(MAXIFS(L:L,$E:$E,$E772)-MINIFS(L:L,$E:$E,$E772)),
100*(L772-MINIFS(L:L,$E:$E,$E772))/(MAXIFS(L:L,$E:$E,$E772)-MINIFS(L:L,$E:$E,$E772))))</f>
        <v/>
      </c>
      <c r="CB772" s="232" t="str">
        <f t="array" ref="CB772">IF(M772="","",
IF(INDEX(Settings!$H:$H,MATCH(CB$1,Settings!$G:$G,0))=TRUE,
100-100*(M772-MINIFS(M:M,$E:$E,$E772))/(MAXIFS(M:M,$E:$E,$E772)-MINIFS(M:M,$E:$E,$E772)),
100*(M772-MINIFS(M:M,$E:$E,$E772))/(MAXIFS(M:M,$E:$E,$E772)-MINIFS(M:M,$E:$E,$E772))))</f>
        <v/>
      </c>
      <c r="CC772" s="232" t="str">
        <f t="array" ref="CC772">IF(N772="","",
IF(INDEX(Settings!$H:$H,MATCH(CC$1,Settings!$G:$G,0))=TRUE,
100-100*(N772-MINIFS(N:N,$E:$E,$E772))/(MAXIFS(N:N,$E:$E,$E772)-MINIFS(N:N,$E:$E,$E772)),
100*(N772-MINIFS(N:N,$E:$E,$E772))/(MAXIFS(N:N,$E:$E,$E772)-MINIFS(N:N,$E:$E,$E772))))</f>
        <v/>
      </c>
      <c r="CD772" s="232" t="str">
        <f t="array" ref="CD772">IF(O772="","",
IF(INDEX(Settings!$H:$H,MATCH(CD$1,Settings!$G:$G,0))=TRUE,
100-100*(O772-MINIFS(O:O,$E:$E,$E772))/(MAXIFS(O:O,$E:$E,$E772)-MINIFS(O:O,$E:$E,$E772)),
100*(O772-MINIFS(O:O,$E:$E,$E772))/(MAXIFS(O:O,$E:$E,$E772)-MINIFS(O:O,$E:$E,$E772))))</f>
        <v/>
      </c>
      <c r="CE772" s="232" t="str">
        <f t="array" ref="CE772">IF(P772="","",
IF(INDEX(Settings!$H:$H,MATCH(CE$1,Settings!$G:$G,0))=TRUE,
100-100*(P772-MINIFS(P:P,$E:$E,$E772))/(MAXIFS(P:P,$E:$E,$E772)-MINIFS(P:P,$E:$E,$E772)),
100*(P772-MINIFS(P:P,$E:$E,$E772))/(MAXIFS(P:P,$E:$E,$E772)-MINIFS(P:P,$E:$E,$E772))))</f>
        <v/>
      </c>
      <c r="CF772" s="232" t="str">
        <f t="array" ref="CF772">IF(Q772="","",
IF(INDEX(Settings!$H:$H,MATCH(CF$1,Settings!$G:$G,0))=TRUE,
100-100*(Q772-MINIFS(Q:Q,$E:$E,$E772))/(MAXIFS(Q:Q,$E:$E,$E772)-MINIFS(Q:Q,$E:$E,$E772)),
100*(Q772-MINIFS(Q:Q,$E:$E,$E772))/(MAXIFS(Q:Q,$E:$E,$E772)-MINIFS(Q:Q,$E:$E,$E772))))</f>
        <v/>
      </c>
      <c r="CG772" s="232" t="str">
        <f t="array" ref="CG772">IF(R772="","",
IF(INDEX(Settings!$H:$H,MATCH(CG$1,Settings!$G:$G,0))=TRUE,
100-100*(R772-MINIFS(R:R,$E:$E,$E772))/(MAXIFS(R:R,$E:$E,$E772)-MINIFS(R:R,$E:$E,$E772)),
100*(R772-MINIFS(R:R,$E:$E,$E772))/(MAXIFS(R:R,$E:$E,$E772)-MINIFS(R:R,$E:$E,$E772))))</f>
        <v/>
      </c>
      <c r="CH772" s="232" t="str">
        <f t="array" ref="CH772">IF(S772="","",
IF(INDEX(Settings!$H:$H,MATCH(CH$1,Settings!$G:$G,0))=TRUE,
100-100*(S772-MINIFS(S:S,$E:$E,$E772))/(MAXIFS(S:S,$E:$E,$E772)-MINIFS(S:S,$E:$E,$E772)),
100*(S772-MINIFS(S:S,$E:$E,$E772))/(MAXIFS(S:S,$E:$E,$E772)-MINIFS(S:S,$E:$E,$E772))))</f>
        <v/>
      </c>
      <c r="CI772" s="232" t="str">
        <f t="array" ref="CI772">IF(T772="","",
IF(INDEX(Settings!$H:$H,MATCH(CI$1,Settings!$G:$G,0))=TRUE,
100-100*(T772-MINIFS(T:T,$E:$E,$E772))/(MAXIFS(T:T,$E:$E,$E772)-MINIFS(T:T,$E:$E,$E772)),
100*(T772-MINIFS(T:T,$E:$E,$E772))/(MAXIFS(T:T,$E:$E,$E772)-MINIFS(T:T,$E:$E,$E772))))</f>
        <v/>
      </c>
      <c r="CJ772" s="232" t="str">
        <f t="array" ref="CJ772">IF(U772="","",
IF(INDEX(Settings!$H:$H,MATCH(CJ$1,Settings!$G:$G,0))=TRUE,
100-100*(U772-MINIFS(U:U,$E:$E,$E772))/(MAXIFS(U:U,$E:$E,$E772)-MINIFS(U:U,$E:$E,$E772)),
100*(U772-MINIFS(U:U,$E:$E,$E772))/(MAXIFS(U:U,$E:$E,$E772)-MINIFS(U:U,$E:$E,$E772))))</f>
        <v/>
      </c>
      <c r="CK772" s="232" t="str">
        <f t="array" ref="CK772">IF(V772="","",
IF(INDEX(Settings!$H:$H,MATCH(CK$1,Settings!$G:$G,0))=TRUE,
100-100*(V772-MINIFS(V:V,$E:$E,$E772))/(MAXIFS(V:V,$E:$E,$E772)-MINIFS(V:V,$E:$E,$E772)),
100*(V772-MINIFS(V:V,$E:$E,$E772))/(MAXIFS(V:V,$E:$E,$E772)-MINIFS(V:V,$E:$E,$E772))))</f>
        <v/>
      </c>
      <c r="CL772" s="232" t="str">
        <f t="array" ref="CL772">IF(W772="","",
IF(INDEX(Settings!$H:$H,MATCH(CL$1,Settings!$G:$G,0))=TRUE,
100-100*(W772-MINIFS(W:W,$E:$E,$E772))/(MAXIFS(W:W,$E:$E,$E772)-MINIFS(W:W,$E:$E,$E772)),
100*(W772-MINIFS(W:W,$E:$E,$E772))/(MAXIFS(W:W,$E:$E,$E772)-MINIFS(W:W,$E:$E,$E772))))</f>
        <v/>
      </c>
      <c r="CM772" s="232" t="str">
        <f t="array" ref="CM772">IF(X772="","",
IF(INDEX(Settings!$H:$H,MATCH(CM$1,Settings!$G:$G,0))=TRUE,
100-100*(X772-MINIFS(X:X,$E:$E,$E772))/(MAXIFS(X:X,$E:$E,$E772)-MINIFS(X:X,$E:$E,$E772)),
100*(X772-MINIFS(X:X,$E:$E,$E772))/(MAXIFS(X:X,$E:$E,$E772)-MINIFS(X:X,$E:$E,$E772))))</f>
        <v/>
      </c>
      <c r="CN772" s="232" t="str">
        <f t="array" ref="CN772">IF(Y772="","",
IF(INDEX(Settings!$H:$H,MATCH(CN$1,Settings!$G:$G,0))=TRUE,
100-100*(Y772-MINIFS(Y:Y,$E:$E,$E772))/(MAXIFS(Y:Y,$E:$E,$E772)-MINIFS(Y:Y,$E:$E,$E772)),
100*(Y772-MINIFS(Y:Y,$E:$E,$E772))/(MAXIFS(Y:Y,$E:$E,$E772)-MINIFS(Y:Y,$E:$E,$E772))))</f>
        <v/>
      </c>
      <c r="CO772" s="232" t="str">
        <f t="array" ref="CO772">IF(Z772="","",
IF(INDEX(Settings!$H:$H,MATCH(CO$1,Settings!$G:$G,0))=TRUE,
100-100*(Z772-MINIFS(Z:Z,$E:$E,$E772))/(MAXIFS(Z:Z,$E:$E,$E772)-MINIFS(Z:Z,$E:$E,$E772)),
100*(Z772-MINIFS(Z:Z,$E:$E,$E772))/(MAXIFS(Z:Z,$E:$E,$E772)-MINIFS(Z:Z,$E:$E,$E772))))</f>
        <v/>
      </c>
      <c r="CP772" s="232" t="str">
        <f t="array" ref="CP772">IF(AA772="","",
IF(INDEX(Settings!$H:$H,MATCH(CP$1,Settings!$G:$G,0))=TRUE,
100-100*(AA772-MINIFS(AA:AA,$E:$E,$E772))/(MAXIFS(AA:AA,$E:$E,$E772)-MINIFS(AA:AA,$E:$E,$E772)),
100*(AA772-MINIFS(AA:AA,$E:$E,$E772))/(MAXIFS(AA:AA,$E:$E,$E772)-MINIFS(AA:AA,$E:$E,$E772))))</f>
        <v/>
      </c>
      <c r="CQ772" s="232" t="str">
        <f t="array" ref="CQ772">IF(AB772="","",
IF(INDEX(Settings!$H:$H,MATCH(CQ$1,Settings!$G:$G,0))=TRUE,
100-100*(AB772-MINIFS(AB:AB,$E:$E,$E772))/(MAXIFS(AB:AB,$E:$E,$E772)-MINIFS(AB:AB,$E:$E,$E772)),
100*(AB772-MINIFS(AB:AB,$E:$E,$E772))/(MAXIFS(AB:AB,$E:$E,$E772)-MINIFS(AB:AB,$E:$E,$E772))))</f>
        <v/>
      </c>
      <c r="CR772" s="232" t="str">
        <f t="array" ref="CR772">IF(AC772="","",
IF(INDEX(Settings!$H:$H,MATCH(CR$1,Settings!$G:$G,0))=TRUE,
100-100*(AC772-MINIFS(AC:AC,$E:$E,$E772))/(MAXIFS(AC:AC,$E:$E,$E772)-MINIFS(AC:AC,$E:$E,$E772)),
100*(AC772-MINIFS(AC:AC,$E:$E,$E772))/(MAXIFS(AC:AC,$E:$E,$E772)-MINIFS(AC:AC,$E:$E,$E772))))</f>
        <v/>
      </c>
      <c r="CS772" s="232" t="str">
        <f t="array" ref="CS772">IF(AD772="","",
IF(INDEX(Settings!$H:$H,MATCH(CS$1,Settings!$G:$G,0))=TRUE,
100-100*(AD772-MINIFS(AD:AD,$E:$E,$E772))/(MAXIFS(AD:AD,$E:$E,$E772)-MINIFS(AD:AD,$E:$E,$E772)),
100*(AD772-MINIFS(AD:AD,$E:$E,$E772))/(MAXIFS(AD:AD,$E:$E,$E772)-MINIFS(AD:AD,$E:$E,$E772))))</f>
        <v/>
      </c>
      <c r="CT772" s="232" t="str">
        <f t="array" ref="CT772">IF(AE772="","",
IF(INDEX(Settings!$H:$H,MATCH(CT$1,Settings!$G:$G,0))=TRUE,
100-100*(AE772-MINIFS(AE:AE,$E:$E,$E772))/(MAXIFS(AE:AE,$E:$E,$E772)-MINIFS(AE:AE,$E:$E,$E772)),
100*(AE772-MINIFS(AE:AE,$E:$E,$E772))/(MAXIFS(AE:AE,$E:$E,$E772)-MINIFS(AE:AE,$E:$E,$E772))))</f>
        <v/>
      </c>
      <c r="CU772" s="232" t="str">
        <f t="array" ref="CU772">IF(AF772="","",
IF(INDEX(Settings!$H:$H,MATCH(CU$1,Settings!$G:$G,0))=TRUE,
100-100*(AF772-MINIFS(AF:AF,$E:$E,$E772))/(MAXIFS(AF:AF,$E:$E,$E772)-MINIFS(AF:AF,$E:$E,$E772)),
100*(AF772-MINIFS(AF:AF,$E:$E,$E772))/(MAXIFS(AF:AF,$E:$E,$E772)-MINIFS(AF:AF,$E:$E,$E772))))</f>
        <v/>
      </c>
      <c r="CV772" s="232" t="str">
        <f t="array" ref="CV772">IF(AG772="","",
IF(INDEX(Settings!$H:$H,MATCH(CV$1,Settings!$G:$G,0))=TRUE,
100-100*(AG772-MINIFS(AG:AG,$E:$E,$E772))/(MAXIFS(AG:AG,$E:$E,$E772)-MINIFS(AG:AG,$E:$E,$E772)),
100*(AG772-MINIFS(AG:AG,$E:$E,$E772))/(MAXIFS(AG:AG,$E:$E,$E772)-MINIFS(AG:AG,$E:$E,$E772))))</f>
        <v/>
      </c>
      <c r="CW772" s="232" t="str">
        <f t="array" ref="CW772">IF(AH772="","",
IF(INDEX(Settings!$H:$H,MATCH(CW$1,Settings!$G:$G,0))=TRUE,
100-100*(AH772-MINIFS(AH:AH,$E:$E,$E772))/(MAXIFS(AH:AH,$E:$E,$E772)-MINIFS(AH:AH,$E:$E,$E772)),
100*(AH772-MINIFS(AH:AH,$E:$E,$E772))/(MAXIFS(AH:AH,$E:$E,$E772)-MINIFS(AH:AH,$E:$E,$E772))))</f>
        <v/>
      </c>
      <c r="CX772" s="232" t="str">
        <f t="array" ref="CX772">IF(AI772="","",
IF(INDEX(Settings!$H:$H,MATCH(CX$1,Settings!$G:$G,0))=TRUE,
100-100*(AI772-MINIFS(AI:AI,$E:$E,$E772))/(MAXIFS(AI:AI,$E:$E,$E772)-MINIFS(AI:AI,$E:$E,$E772)),
100*(AI772-MINIFS(AI:AI,$E:$E,$E772))/(MAXIFS(AI:AI,$E:$E,$E772)-MINIFS(AI:AI,$E:$E,$E772))))</f>
        <v/>
      </c>
      <c r="CY772" s="232" t="str">
        <f t="array" ref="CY772">IF(AJ772="","",
IF(INDEX(Settings!$H:$H,MATCH(CY$1,Settings!$G:$G,0))=TRUE,
100-100*(AJ772-MINIFS(AJ:AJ,$E:$E,$E772))/(MAXIFS(AJ:AJ,$E:$E,$E772)-MINIFS(AJ:AJ,$E:$E,$E772)),
100*(AJ772-MINIFS(AJ:AJ,$E:$E,$E772))/(MAXIFS(AJ:AJ,$E:$E,$E772)-MINIFS(AJ:AJ,$E:$E,$E772))))</f>
        <v/>
      </c>
      <c r="CZ772" s="232" t="str">
        <f t="array" ref="CZ772">IF(AK772="","",
IF(INDEX(Settings!$H:$H,MATCH(CZ$1,Settings!$G:$G,0))=TRUE,
100-100*(AK772-MINIFS(AK:AK,$E:$E,$E772))/(MAXIFS(AK:AK,$E:$E,$E772)-MINIFS(AK:AK,$E:$E,$E772)),
100*(AK772-MINIFS(AK:AK,$E:$E,$E772))/(MAXIFS(AK:AK,$E:$E,$E772)-MINIFS(AK:AK,$E:$E,$E772))))</f>
        <v/>
      </c>
      <c r="DA772" s="232" t="str">
        <f t="array" ref="DA772">IF(AL772="","",
IF(INDEX(Settings!$H:$H,MATCH(DA$1,Settings!$G:$G,0))=TRUE,
100-100*(AL772-MINIFS(AL:AL,$E:$E,$E772))/(MAXIFS(AL:AL,$E:$E,$E772)-MINIFS(AL:AL,$E:$E,$E772)),
100*(AL772-MINIFS(AL:AL,$E:$E,$E772))/(MAXIFS(AL:AL,$E:$E,$E772)-MINIFS(AL:AL,$E:$E,$E772))))</f>
        <v/>
      </c>
      <c r="DB772" s="232" t="str">
        <f t="array" ref="DB772">IF(AM772="","",
IF(INDEX(Settings!$H:$H,MATCH(DB$1,Settings!$G:$G,0))=TRUE,
100-100*(AM772-MINIFS(AM:AM,$E:$E,$E772))/(MAXIFS(AM:AM,$E:$E,$E772)-MINIFS(AM:AM,$E:$E,$E772)),
100*(AM772-MINIFS(AM:AM,$E:$E,$E772))/(MAXIFS(AM:AM,$E:$E,$E772)-MINIFS(AM:AM,$E:$E,$E772))))</f>
        <v/>
      </c>
      <c r="DC772" s="232" t="str">
        <f t="array" ref="DC772">IF(AN772="","",
IF(INDEX(Settings!$H:$H,MATCH(DC$1,Settings!$G:$G,0))=TRUE,
100-100*(AN772-MINIFS(AN:AN,$E:$E,$E772))/(MAXIFS(AN:AN,$E:$E,$E772)-MINIFS(AN:AN,$E:$E,$E772)),
100*(AN772-MINIFS(AN:AN,$E:$E,$E772))/(MAXIFS(AN:AN,$E:$E,$E772)-MINIFS(AN:AN,$E:$E,$E772))))</f>
        <v/>
      </c>
      <c r="DD772" s="232" t="str">
        <f t="array" ref="DD772">IF(AO772="","",
IF(INDEX(Settings!$H:$H,MATCH(DD$1,Settings!$G:$G,0))=TRUE,
100-100*(AO772-MINIFS(AO:AO,$E:$E,$E772))/(MAXIFS(AO:AO,$E:$E,$E772)-MINIFS(AO:AO,$E:$E,$E772)),
100*(AO772-MINIFS(AO:AO,$E:$E,$E772))/(MAXIFS(AO:AO,$E:$E,$E772)-MINIFS(AO:AO,$E:$E,$E772))))</f>
        <v/>
      </c>
      <c r="DE772" s="232" t="str">
        <f t="array" ref="DE772">IF(AP772="","",
IF(INDEX(Settings!$H:$H,MATCH(DE$1,Settings!$G:$G,0))=TRUE,
100-100*(AP772-MINIFS(AP:AP,$E:$E,$E772))/(MAXIFS(AP:AP,$E:$E,$E772)-MINIFS(AP:AP,$E:$E,$E772)),
100*(AP772-MINIFS(AP:AP,$E:$E,$E772))/(MAXIFS(AP:AP,$E:$E,$E772)-MINIFS(AP:AP,$E:$E,$E772))))</f>
        <v/>
      </c>
      <c r="DF772" s="232" t="str">
        <f t="array" ref="DF772">IF(AQ772="","",
IF(INDEX(Settings!$H:$H,MATCH(DF$1,Settings!$G:$G,0))=TRUE,
100-100*(AQ772-MINIFS(AQ:AQ,$E:$E,$E772))/(MAXIFS(AQ:AQ,$E:$E,$E772)-MINIFS(AQ:AQ,$E:$E,$E772)),
100*(AQ772-MINIFS(AQ:AQ,$E:$E,$E772))/(MAXIFS(AQ:AQ,$E:$E,$E772)-MINIFS(AQ:AQ,$E:$E,$E772))))</f>
        <v/>
      </c>
      <c r="DG772" s="232" t="str">
        <f t="array" ref="DG772">IF(AR772="","",
IF(INDEX(Settings!$H:$H,MATCH(DG$1,Settings!$G:$G,0))=TRUE,
100-100*(AR772-MINIFS(AR:AR,$E:$E,$E772))/(MAXIFS(AR:AR,$E:$E,$E772)-MINIFS(AR:AR,$E:$E,$E772)),
100*(AR772-MINIFS(AR:AR,$E:$E,$E772))/(MAXIFS(AR:AR,$E:$E,$E772)-MINIFS(AR:AR,$E:$E,$E772))))</f>
        <v/>
      </c>
      <c r="DH772" s="232" t="str">
        <f t="array" ref="DH772">IF(AS772="","",
IF(INDEX(Settings!$H:$H,MATCH(DH$1,Settings!$G:$G,0))=TRUE,
100-100*(AS772-MINIFS(AS:AS,$E:$E,$E772))/(MAXIFS(AS:AS,$E:$E,$E772)-MINIFS(AS:AS,$E:$E,$E772)),
100*(AS772-MINIFS(AS:AS,$E:$E,$E772))/(MAXIFS(AS:AS,$E:$E,$E772)-MINIFS(AS:AS,$E:$E,$E772))))</f>
        <v/>
      </c>
      <c r="DI772" s="232" t="str">
        <f t="array" ref="DI772">IF(AT772="","",
IF(INDEX(Settings!$H:$H,MATCH(DI$1,Settings!$G:$G,0))=TRUE,
100-100*(AT772-MINIFS(AT:AT,$E:$E,$E772))/(MAXIFS(AT:AT,$E:$E,$E772)-MINIFS(AT:AT,$E:$E,$E772)),
100*(AT772-MINIFS(AT:AT,$E:$E,$E772))/(MAXIFS(AT:AT,$E:$E,$E772)-MINIFS(AT:AT,$E:$E,$E772))))</f>
        <v/>
      </c>
      <c r="DJ772" s="232" t="str">
        <f t="array" ref="DJ772">IF(AU772="","",
IF(INDEX(Settings!$H:$H,MATCH(DJ$1,Settings!$G:$G,0))=TRUE,
100-100*(AU772-MINIFS(AU:AU,$E:$E,$E772))/(MAXIFS(AU:AU,$E:$E,$E772)-MINIFS(AU:AU,$E:$E,$E772)),
100*(AU772-MINIFS(AU:AU,$E:$E,$E772))/(MAXIFS(AU:AU,$E:$E,$E772)-MINIFS(AU:AU,$E:$E,$E772))))</f>
        <v/>
      </c>
      <c r="DK772" s="232" t="str">
        <f t="array" ref="DK772">IF(AV772="","",
IF(INDEX(Settings!$H:$H,MATCH(DK$1,Settings!$G:$G,0))=TRUE,
100-100*(AV772-MINIFS(AV:AV,$E:$E,$E772))/(MAXIFS(AV:AV,$E:$E,$E772)-MINIFS(AV:AV,$E:$E,$E772)),
100*(AV772-MINIFS(AV:AV,$E:$E,$E772))/(MAXIFS(AV:AV,$E:$E,$E772)-MINIFS(AV:AV,$E:$E,$E772))))</f>
        <v/>
      </c>
      <c r="DL772" s="232" t="str">
        <f t="array" ref="DL772">IF(AW772="","",
IF(INDEX(Settings!$H:$H,MATCH(DL$1,Settings!$G:$G,0))=TRUE,
100-100*(AW772-MINIFS(AW:AW,$E:$E,$E772))/(MAXIFS(AW:AW,$E:$E,$E772)-MINIFS(AW:AW,$E:$E,$E772)),
100*(AW772-MINIFS(AW:AW,$E:$E,$E772))/(MAXIFS(AW:AW,$E:$E,$E772)-MINIFS(AW:AW,$E:$E,$E772))))</f>
        <v/>
      </c>
      <c r="DM772" s="232" t="str">
        <f t="array" ref="DM772">IF(AX772="","",
IF(INDEX(Settings!$H:$H,MATCH(DM$1,Settings!$G:$G,0))=TRUE,
100-100*(AX772-MINIFS(AX:AX,$E:$E,$E772))/(MAXIFS(AX:AX,$E:$E,$E772)-MINIFS(AX:AX,$E:$E,$E772)),
100*(AX772-MINIFS(AX:AX,$E:$E,$E772))/(MAXIFS(AX:AX,$E:$E,$E772)-MINIFS(AX:AX,$E:$E,$E772))))</f>
        <v/>
      </c>
      <c r="DN772" s="232" t="str">
        <f t="array" ref="DN772">IF(AY772="","",
IF(INDEX(Settings!$H:$H,MATCH(DN$1,Settings!$G:$G,0))=TRUE,
100-100*(AY772-MINIFS(AY:AY,$E:$E,$E772))/(MAXIFS(AY:AY,$E:$E,$E772)-MINIFS(AY:AY,$E:$E,$E772)),
100*(AY772-MINIFS(AY:AY,$E:$E,$E772))/(MAXIFS(AY:AY,$E:$E,$E772)-MINIFS(AY:AY,$E:$E,$E772))))</f>
        <v/>
      </c>
      <c r="DO772" s="232" t="str">
        <f t="array" ref="DO772">IF(AZ772="","",
IF(INDEX(Settings!$H:$H,MATCH(DO$1,Settings!$G:$G,0))=TRUE,
100-100*(AZ772-MINIFS(AZ:AZ,$E:$E,$E772))/(MAXIFS(AZ:AZ,$E:$E,$E772)-MINIFS(AZ:AZ,$E:$E,$E772)),
100*(AZ772-MINIFS(AZ:AZ,$E:$E,$E772))/(MAXIFS(AZ:AZ,$E:$E,$E772)-MINIFS(AZ:AZ,$E:$E,$E772))))</f>
        <v/>
      </c>
      <c r="DP772" s="232" t="str">
        <f t="array" ref="DP772">IF(BA772="","",
IF(INDEX(Settings!$H:$H,MATCH(DP$1,Settings!$G:$G,0))=TRUE,
100-100*(BA772-MINIFS(BA:BA,$E:$E,$E772))/(MAXIFS(BA:BA,$E:$E,$E772)-MINIFS(BA:BA,$E:$E,$E772)),
100*(BA772-MINIFS(BA:BA,$E:$E,$E772))/(MAXIFS(BA:BA,$E:$E,$E772)-MINIFS(BA:BA,$E:$E,$E772))))</f>
        <v/>
      </c>
      <c r="DQ772" s="232" t="str">
        <f t="array" ref="DQ772">IF(BB772="","",
IF(INDEX(Settings!$H:$H,MATCH(DQ$1,Settings!$G:$G,0))=TRUE,
100-100*(BB772-MINIFS(BB:BB,$E:$E,$E772))/(MAXIFS(BB:BB,$E:$E,$E772)-MINIFS(BB:BB,$E:$E,$E772)),
100*(BB772-MINIFS(BB:BB,$E:$E,$E772))/(MAXIFS(BB:BB,$E:$E,$E772)-MINIFS(BB:BB,$E:$E,$E772))))</f>
        <v/>
      </c>
      <c r="DR772" s="232" t="str">
        <f t="array" ref="DR772">IF(BC772="","",
IF(INDEX(Settings!$H:$H,MATCH(DR$1,Settings!$G:$G,0))=TRUE,
100-100*(BC772-MINIFS(BC:BC,$E:$E,$E772))/(MAXIFS(BC:BC,$E:$E,$E772)-MINIFS(BC:BC,$E:$E,$E772)),
100*(BC772-MINIFS(BC:BC,$E:$E,$E772))/(MAXIFS(BC:BC,$E:$E,$E772)-MINIFS(BC:BC,$E:$E,$E772))))</f>
        <v/>
      </c>
      <c r="DS772" s="232" t="str">
        <f t="array" ref="DS772">IF(BD772="","",
IF(INDEX(Settings!$H:$H,MATCH(DS$1,Settings!$G:$G,0))=TRUE,
100-100*(BD772-MINIFS(BD:BD,$E:$E,$E772))/(MAXIFS(BD:BD,$E:$E,$E772)-MINIFS(BD:BD,$E:$E,$E772)),
100*(BD772-MINIFS(BD:BD,$E:$E,$E772))/(MAXIFS(BD:BD,$E:$E,$E772)-MINIFS(BD:BD,$E:$E,$E772))))</f>
        <v/>
      </c>
      <c r="DT772" s="232" t="str">
        <f t="array" ref="DT772">IF(BE772="","",
IF(INDEX(Settings!$H:$H,MATCH(DT$1,Settings!$G:$G,0))=TRUE,
100-100*(BE772-MINIFS(BE:BE,$E:$E,$E772))/(MAXIFS(BE:BE,$E:$E,$E772)-MINIFS(BE:BE,$E:$E,$E772)),
100*(BE772-MINIFS(BE:BE,$E:$E,$E772))/(MAXIFS(BE:BE,$E:$E,$E772)-MINIFS(BE:BE,$E:$E,$E772))))</f>
        <v/>
      </c>
      <c r="DU772" s="232" t="str">
        <f t="array" ref="DU772">IF(BF772="","",
IF(INDEX(Settings!$H:$H,MATCH(DU$1,Settings!$G:$G,0))=TRUE,
100-100*(BF772-MINIFS(BF:BF,$E:$E,$E772))/(MAXIFS(BF:BF,$E:$E,$E772)-MINIFS(BF:BF,$E:$E,$E772)),
100*(BF772-MINIFS(BF:BF,$E:$E,$E772))/(MAXIFS(BF:BF,$E:$E,$E772)-MINIFS(BF:BF,$E:$E,$E772))))</f>
        <v/>
      </c>
      <c r="DV772" s="232" t="str">
        <f t="array" ref="DV772">IF(BG772="","",
IF(INDEX(Settings!$H:$H,MATCH(DV$1,Settings!$G:$G,0))=TRUE,
100-100*(BG772-MINIFS(BG:BG,$E:$E,$E772))/(MAXIFS(BG:BG,$E:$E,$E772)-MINIFS(BG:BG,$E:$E,$E772)),
100*(BG772-MINIFS(BG:BG,$E:$E,$E772))/(MAXIFS(BG:BG,$E:$E,$E772)-MINIFS(BG:BG,$E:$E,$E772))))</f>
        <v/>
      </c>
      <c r="DW772" s="232" t="str">
        <f t="array" ref="DW772">IF(BH772="","",
IF(INDEX(Settings!$H:$H,MATCH(DW$1,Settings!$G:$G,0))=TRUE,
100-100*(BH772-MINIFS(BH:BH,$E:$E,$E772))/(MAXIFS(BH:BH,$E:$E,$E772)-MINIFS(BH:BH,$E:$E,$E772)),
100*(BH772-MINIFS(BH:BH,$E:$E,$E772))/(MAXIFS(BH:BH,$E:$E,$E772)-MINIFS(BH:BH,$E:$E,$E772))))</f>
        <v/>
      </c>
      <c r="DX772" s="232" t="str">
        <f t="array" ref="DX772">IF(BI772="","",
IF(INDEX(Settings!$H:$H,MATCH(DX$1,Settings!$G:$G,0))=TRUE,
100-100*(BI772-MINIFS(BI:BI,$E:$E,$E772))/(MAXIFS(BI:BI,$E:$E,$E772)-MINIFS(BI:BI,$E:$E,$E772)),
100*(BI772-MINIFS(BI:BI,$E:$E,$E772))/(MAXIFS(BI:BI,$E:$E,$E772)-MINIFS(BI:BI,$E:$E,$E772))))</f>
        <v/>
      </c>
      <c r="DY772" s="232" t="str">
        <f t="array" ref="DY772">IF(BJ772="","",
IF(INDEX(Settings!$H:$H,MATCH(DY$1,Settings!$G:$G,0))=TRUE,
100-100*(BJ772-MINIFS(BJ:BJ,$E:$E,$E772))/(MAXIFS(BJ:BJ,$E:$E,$E772)-MINIFS(BJ:BJ,$E:$E,$E772)),
100*(BJ772-MINIFS(BJ:BJ,$E:$E,$E772))/(MAXIFS(BJ:BJ,$E:$E,$E772)-MINIFS(BJ:BJ,$E:$E,$E772))))</f>
        <v/>
      </c>
      <c r="DZ772" s="234"/>
      <c r="EA772" s="234"/>
      <c r="EB772" s="234" t="str">
        <f t="shared" si="8"/>
        <v/>
      </c>
      <c r="EC772" s="234" t="str">
        <f t="shared" si="9"/>
        <v/>
      </c>
      <c r="ED772" s="234" t="str">
        <f t="shared" si="10"/>
        <v/>
      </c>
      <c r="EE772" s="234" t="str">
        <f t="shared" si="11"/>
        <v/>
      </c>
      <c r="EF772" s="234" t="str">
        <f t="shared" si="12"/>
        <v/>
      </c>
      <c r="EG772" s="234" t="str">
        <f t="shared" si="13"/>
        <v/>
      </c>
      <c r="EH772" s="234"/>
      <c r="EI772" s="234"/>
      <c r="EJ772" s="234"/>
      <c r="EK772" s="234"/>
      <c r="EL772" s="234"/>
      <c r="EM772" s="234"/>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3" t="str">
        <f t="shared" si="14"/>
        <v/>
      </c>
      <c r="N773" s="49"/>
      <c r="O773" s="49"/>
      <c r="P773" s="49"/>
      <c r="Q773" s="49"/>
      <c r="R773" s="49"/>
      <c r="S773" s="222" t="str">
        <f>IFERROR(VLOOKUP(AF773, 'YOYO IR Scores'!A:C, 3, FALSE), "")
</f>
        <v/>
      </c>
      <c r="T773" s="49"/>
      <c r="U773" s="49"/>
      <c r="V773" s="49"/>
      <c r="W773" s="49"/>
      <c r="X773" s="224" t="str">
        <f t="shared" si="4"/>
        <v/>
      </c>
      <c r="Y773" s="225" t="str">
        <f t="shared" si="5"/>
        <v/>
      </c>
      <c r="Z773" s="225" t="str">
        <f t="shared" si="6"/>
        <v/>
      </c>
      <c r="AA773" s="224" t="str">
        <f t="shared" si="7"/>
        <v/>
      </c>
      <c r="AB773" s="223"/>
      <c r="AC773" s="223"/>
      <c r="AD773" s="223"/>
      <c r="AE773" s="223" t="str">
        <f>IFERROR(VLOOKUP(AF773, 'YOYO IR Scores'!A:C, 2, FALSE), "")</f>
        <v/>
      </c>
      <c r="AF773" s="223"/>
      <c r="AG773" s="223"/>
      <c r="AH773" s="223"/>
      <c r="AI773" s="223"/>
      <c r="AJ773" s="223"/>
      <c r="AK773" s="223"/>
      <c r="AL773" s="223"/>
      <c r="AM773" s="223"/>
      <c r="AN773" s="223"/>
      <c r="AO773" s="223"/>
      <c r="AP773" s="223"/>
      <c r="AQ773" s="223"/>
      <c r="AR773" s="223"/>
      <c r="AS773" s="223"/>
      <c r="AT773" s="223"/>
      <c r="AU773" s="223"/>
      <c r="AV773" s="223"/>
      <c r="AW773" s="223"/>
      <c r="AX773" s="223"/>
      <c r="AY773" s="223"/>
      <c r="AZ773" s="223"/>
      <c r="BA773" s="223"/>
      <c r="BB773" s="223"/>
      <c r="BC773" s="223"/>
      <c r="BD773" s="223"/>
      <c r="BE773" s="223"/>
      <c r="BF773" s="223"/>
      <c r="BG773" s="223"/>
      <c r="BH773" s="223"/>
      <c r="BI773" s="223"/>
      <c r="BJ773" s="223"/>
      <c r="BK773" s="223" t="str">
        <f t="array" ref="BK773">IF(J773="","",
IF(INDEX(Settings!$H:$H,MATCH(BY$1,Settings!$G:$G,0))=TRUE,
100-100*(J773-MIN(J:J))/(MAX(J:J)-MIN(J:J)),
100*(J773-MIN(J:J))/(MAX(J:J)-MIN(J:J))))</f>
        <v/>
      </c>
      <c r="BL773" s="223" t="str">
        <f t="array" ref="BL773">IF(J773="","",
IF(INDEX(Settings!$H:$H,MATCH(BY$1,Settings!$G:$G,0))=TRUE,
100-100*(J773-MINIFS(J:J,$E:$E,$E773))/(MAXIFS(J:J,$E:$E,$E773)-MINIFS(J:J,$E:$E,$E773)),
100*(J773-MINIFS(J:J,$E:$E,$E773))/(MAXIFS(J:J,$E:$E,$E773)-MINIFS(J:J,$E:$E,$E773))))</f>
        <v/>
      </c>
      <c r="BM773" s="223"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4" t="str">
        <f t="array" ref="BQ773">IF(J773="","",
IF(INDEX(Settings!$H:$H,MATCH(BY$1,Settings!$G:$G,0))=TRUE,
-1*(J773-AVERAGE(J:J))/STDEV(J:J),
(J773-AVERAGE(J:J))/STDEV(J:J)))</f>
        <v/>
      </c>
      <c r="BR773" s="224" t="str">
        <f>IFERROR(__xludf.DUMMYFUNCTION("IF(J773="""","""",
IF(INDEX(Settings!$H:$H,MATCH(BY$1,Settings!$G:$G,0))=TRUE,
-1*(J773-AVERAGEIFS(J:J,$E:$E,$E773))/STDEV(FILTER(J:J,$E:$E=$E773)),
(J773-AVERAGEIFS(J:J,$E:$E,$E773))/STDEV(FILTER(J:J,$E:$E=$E773))))"),"")</f>
        <v/>
      </c>
      <c r="BS773" s="224"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3" t="str">
        <f t="array" ref="BY773">IF(J773="","",
IF(INDEX(Settings!$H:$H,MATCH(BY$1,Settings!$G:$G,0))=TRUE,
100-100*(J773-MINIFS(J:J,$E:$E,$E773))/(MAXIFS(J:J,$E:$E,$E773)-MINIFS(J:J,$E:$E,$E773)),
100*(J773-MINIFS(J:J,$E:$E,$E773))/(MAXIFS(J:J,$E:$E,$E773)-MINIFS(J:J,$E:$E,$E773))))</f>
        <v/>
      </c>
      <c r="BZ773" s="223" t="str">
        <f t="array" ref="BZ773">IF(K773="","",
IF(INDEX(Settings!$H:$H,MATCH(BZ$1,Settings!$G:$G,0))=TRUE,
100-100*(K773-MINIFS(K:K,$E:$E,$E773))/(MAXIFS(K:K,$E:$E,$E773)-MINIFS(K:K,$E:$E,$E773)),
100*(K773-MINIFS(K:K,$E:$E,$E773))/(MAXIFS(K:K,$E:$E,$E773)-MINIFS(K:K,$E:$E,$E773))))</f>
        <v/>
      </c>
      <c r="CA773" s="223" t="str">
        <f t="array" ref="CA773">IF(L773="","",
IF(INDEX(Settings!$H:$H,MATCH(CA$1,Settings!$G:$G,0))=TRUE,
100-100*(L773-MINIFS(L:L,$E:$E,$E773))/(MAXIFS(L:L,$E:$E,$E773)-MINIFS(L:L,$E:$E,$E773)),
100*(L773-MINIFS(L:L,$E:$E,$E773))/(MAXIFS(L:L,$E:$E,$E773)-MINIFS(L:L,$E:$E,$E773))))</f>
        <v/>
      </c>
      <c r="CB773" s="223" t="str">
        <f t="array" ref="CB773">IF(M773="","",
IF(INDEX(Settings!$H:$H,MATCH(CB$1,Settings!$G:$G,0))=TRUE,
100-100*(M773-MINIFS(M:M,$E:$E,$E773))/(MAXIFS(M:M,$E:$E,$E773)-MINIFS(M:M,$E:$E,$E773)),
100*(M773-MINIFS(M:M,$E:$E,$E773))/(MAXIFS(M:M,$E:$E,$E773)-MINIFS(M:M,$E:$E,$E773))))</f>
        <v/>
      </c>
      <c r="CC773" s="223" t="str">
        <f t="array" ref="CC773">IF(N773="","",
IF(INDEX(Settings!$H:$H,MATCH(CC$1,Settings!$G:$G,0))=TRUE,
100-100*(N773-MINIFS(N:N,$E:$E,$E773))/(MAXIFS(N:N,$E:$E,$E773)-MINIFS(N:N,$E:$E,$E773)),
100*(N773-MINIFS(N:N,$E:$E,$E773))/(MAXIFS(N:N,$E:$E,$E773)-MINIFS(N:N,$E:$E,$E773))))</f>
        <v/>
      </c>
      <c r="CD773" s="223" t="str">
        <f t="array" ref="CD773">IF(O773="","",
IF(INDEX(Settings!$H:$H,MATCH(CD$1,Settings!$G:$G,0))=TRUE,
100-100*(O773-MINIFS(O:O,$E:$E,$E773))/(MAXIFS(O:O,$E:$E,$E773)-MINIFS(O:O,$E:$E,$E773)),
100*(O773-MINIFS(O:O,$E:$E,$E773))/(MAXIFS(O:O,$E:$E,$E773)-MINIFS(O:O,$E:$E,$E773))))</f>
        <v/>
      </c>
      <c r="CE773" s="223" t="str">
        <f t="array" ref="CE773">IF(P773="","",
IF(INDEX(Settings!$H:$H,MATCH(CE$1,Settings!$G:$G,0))=TRUE,
100-100*(P773-MINIFS(P:P,$E:$E,$E773))/(MAXIFS(P:P,$E:$E,$E773)-MINIFS(P:P,$E:$E,$E773)),
100*(P773-MINIFS(P:P,$E:$E,$E773))/(MAXIFS(P:P,$E:$E,$E773)-MINIFS(P:P,$E:$E,$E773))))</f>
        <v/>
      </c>
      <c r="CF773" s="223" t="str">
        <f t="array" ref="CF773">IF(Q773="","",
IF(INDEX(Settings!$H:$H,MATCH(CF$1,Settings!$G:$G,0))=TRUE,
100-100*(Q773-MINIFS(Q:Q,$E:$E,$E773))/(MAXIFS(Q:Q,$E:$E,$E773)-MINIFS(Q:Q,$E:$E,$E773)),
100*(Q773-MINIFS(Q:Q,$E:$E,$E773))/(MAXIFS(Q:Q,$E:$E,$E773)-MINIFS(Q:Q,$E:$E,$E773))))</f>
        <v/>
      </c>
      <c r="CG773" s="223" t="str">
        <f t="array" ref="CG773">IF(R773="","",
IF(INDEX(Settings!$H:$H,MATCH(CG$1,Settings!$G:$G,0))=TRUE,
100-100*(R773-MINIFS(R:R,$E:$E,$E773))/(MAXIFS(R:R,$E:$E,$E773)-MINIFS(R:R,$E:$E,$E773)),
100*(R773-MINIFS(R:R,$E:$E,$E773))/(MAXIFS(R:R,$E:$E,$E773)-MINIFS(R:R,$E:$E,$E773))))</f>
        <v/>
      </c>
      <c r="CH773" s="223" t="str">
        <f t="array" ref="CH773">IF(S773="","",
IF(INDEX(Settings!$H:$H,MATCH(CH$1,Settings!$G:$G,0))=TRUE,
100-100*(S773-MINIFS(S:S,$E:$E,$E773))/(MAXIFS(S:S,$E:$E,$E773)-MINIFS(S:S,$E:$E,$E773)),
100*(S773-MINIFS(S:S,$E:$E,$E773))/(MAXIFS(S:S,$E:$E,$E773)-MINIFS(S:S,$E:$E,$E773))))</f>
        <v/>
      </c>
      <c r="CI773" s="223" t="str">
        <f t="array" ref="CI773">IF(T773="","",
IF(INDEX(Settings!$H:$H,MATCH(CI$1,Settings!$G:$G,0))=TRUE,
100-100*(T773-MINIFS(T:T,$E:$E,$E773))/(MAXIFS(T:T,$E:$E,$E773)-MINIFS(T:T,$E:$E,$E773)),
100*(T773-MINIFS(T:T,$E:$E,$E773))/(MAXIFS(T:T,$E:$E,$E773)-MINIFS(T:T,$E:$E,$E773))))</f>
        <v/>
      </c>
      <c r="CJ773" s="223" t="str">
        <f t="array" ref="CJ773">IF(U773="","",
IF(INDEX(Settings!$H:$H,MATCH(CJ$1,Settings!$G:$G,0))=TRUE,
100-100*(U773-MINIFS(U:U,$E:$E,$E773))/(MAXIFS(U:U,$E:$E,$E773)-MINIFS(U:U,$E:$E,$E773)),
100*(U773-MINIFS(U:U,$E:$E,$E773))/(MAXIFS(U:U,$E:$E,$E773)-MINIFS(U:U,$E:$E,$E773))))</f>
        <v/>
      </c>
      <c r="CK773" s="223" t="str">
        <f t="array" ref="CK773">IF(V773="","",
IF(INDEX(Settings!$H:$H,MATCH(CK$1,Settings!$G:$G,0))=TRUE,
100-100*(V773-MINIFS(V:V,$E:$E,$E773))/(MAXIFS(V:V,$E:$E,$E773)-MINIFS(V:V,$E:$E,$E773)),
100*(V773-MINIFS(V:V,$E:$E,$E773))/(MAXIFS(V:V,$E:$E,$E773)-MINIFS(V:V,$E:$E,$E773))))</f>
        <v/>
      </c>
      <c r="CL773" s="223" t="str">
        <f t="array" ref="CL773">IF(W773="","",
IF(INDEX(Settings!$H:$H,MATCH(CL$1,Settings!$G:$G,0))=TRUE,
100-100*(W773-MINIFS(W:W,$E:$E,$E773))/(MAXIFS(W:W,$E:$E,$E773)-MINIFS(W:W,$E:$E,$E773)),
100*(W773-MINIFS(W:W,$E:$E,$E773))/(MAXIFS(W:W,$E:$E,$E773)-MINIFS(W:W,$E:$E,$E773))))</f>
        <v/>
      </c>
      <c r="CM773" s="223" t="str">
        <f t="array" ref="CM773">IF(X773="","",
IF(INDEX(Settings!$H:$H,MATCH(CM$1,Settings!$G:$G,0))=TRUE,
100-100*(X773-MINIFS(X:X,$E:$E,$E773))/(MAXIFS(X:X,$E:$E,$E773)-MINIFS(X:X,$E:$E,$E773)),
100*(X773-MINIFS(X:X,$E:$E,$E773))/(MAXIFS(X:X,$E:$E,$E773)-MINIFS(X:X,$E:$E,$E773))))</f>
        <v/>
      </c>
      <c r="CN773" s="223" t="str">
        <f t="array" ref="CN773">IF(Y773="","",
IF(INDEX(Settings!$H:$H,MATCH(CN$1,Settings!$G:$G,0))=TRUE,
100-100*(Y773-MINIFS(Y:Y,$E:$E,$E773))/(MAXIFS(Y:Y,$E:$E,$E773)-MINIFS(Y:Y,$E:$E,$E773)),
100*(Y773-MINIFS(Y:Y,$E:$E,$E773))/(MAXIFS(Y:Y,$E:$E,$E773)-MINIFS(Y:Y,$E:$E,$E773))))</f>
        <v/>
      </c>
      <c r="CO773" s="223" t="str">
        <f t="array" ref="CO773">IF(Z773="","",
IF(INDEX(Settings!$H:$H,MATCH(CO$1,Settings!$G:$G,0))=TRUE,
100-100*(Z773-MINIFS(Z:Z,$E:$E,$E773))/(MAXIFS(Z:Z,$E:$E,$E773)-MINIFS(Z:Z,$E:$E,$E773)),
100*(Z773-MINIFS(Z:Z,$E:$E,$E773))/(MAXIFS(Z:Z,$E:$E,$E773)-MINIFS(Z:Z,$E:$E,$E773))))</f>
        <v/>
      </c>
      <c r="CP773" s="223" t="str">
        <f t="array" ref="CP773">IF(AA773="","",
IF(INDEX(Settings!$H:$H,MATCH(CP$1,Settings!$G:$G,0))=TRUE,
100-100*(AA773-MINIFS(AA:AA,$E:$E,$E773))/(MAXIFS(AA:AA,$E:$E,$E773)-MINIFS(AA:AA,$E:$E,$E773)),
100*(AA773-MINIFS(AA:AA,$E:$E,$E773))/(MAXIFS(AA:AA,$E:$E,$E773)-MINIFS(AA:AA,$E:$E,$E773))))</f>
        <v/>
      </c>
      <c r="CQ773" s="223" t="str">
        <f t="array" ref="CQ773">IF(AB773="","",
IF(INDEX(Settings!$H:$H,MATCH(CQ$1,Settings!$G:$G,0))=TRUE,
100-100*(AB773-MINIFS(AB:AB,$E:$E,$E773))/(MAXIFS(AB:AB,$E:$E,$E773)-MINIFS(AB:AB,$E:$E,$E773)),
100*(AB773-MINIFS(AB:AB,$E:$E,$E773))/(MAXIFS(AB:AB,$E:$E,$E773)-MINIFS(AB:AB,$E:$E,$E773))))</f>
        <v/>
      </c>
      <c r="CR773" s="223" t="str">
        <f t="array" ref="CR773">IF(AC773="","",
IF(INDEX(Settings!$H:$H,MATCH(CR$1,Settings!$G:$G,0))=TRUE,
100-100*(AC773-MINIFS(AC:AC,$E:$E,$E773))/(MAXIFS(AC:AC,$E:$E,$E773)-MINIFS(AC:AC,$E:$E,$E773)),
100*(AC773-MINIFS(AC:AC,$E:$E,$E773))/(MAXIFS(AC:AC,$E:$E,$E773)-MINIFS(AC:AC,$E:$E,$E773))))</f>
        <v/>
      </c>
      <c r="CS773" s="223" t="str">
        <f t="array" ref="CS773">IF(AD773="","",
IF(INDEX(Settings!$H:$H,MATCH(CS$1,Settings!$G:$G,0))=TRUE,
100-100*(AD773-MINIFS(AD:AD,$E:$E,$E773))/(MAXIFS(AD:AD,$E:$E,$E773)-MINIFS(AD:AD,$E:$E,$E773)),
100*(AD773-MINIFS(AD:AD,$E:$E,$E773))/(MAXIFS(AD:AD,$E:$E,$E773)-MINIFS(AD:AD,$E:$E,$E773))))</f>
        <v/>
      </c>
      <c r="CT773" s="223" t="str">
        <f t="array" ref="CT773">IF(AE773="","",
IF(INDEX(Settings!$H:$H,MATCH(CT$1,Settings!$G:$G,0))=TRUE,
100-100*(AE773-MINIFS(AE:AE,$E:$E,$E773))/(MAXIFS(AE:AE,$E:$E,$E773)-MINIFS(AE:AE,$E:$E,$E773)),
100*(AE773-MINIFS(AE:AE,$E:$E,$E773))/(MAXIFS(AE:AE,$E:$E,$E773)-MINIFS(AE:AE,$E:$E,$E773))))</f>
        <v/>
      </c>
      <c r="CU773" s="223" t="str">
        <f t="array" ref="CU773">IF(AF773="","",
IF(INDEX(Settings!$H:$H,MATCH(CU$1,Settings!$G:$G,0))=TRUE,
100-100*(AF773-MINIFS(AF:AF,$E:$E,$E773))/(MAXIFS(AF:AF,$E:$E,$E773)-MINIFS(AF:AF,$E:$E,$E773)),
100*(AF773-MINIFS(AF:AF,$E:$E,$E773))/(MAXIFS(AF:AF,$E:$E,$E773)-MINIFS(AF:AF,$E:$E,$E773))))</f>
        <v/>
      </c>
      <c r="CV773" s="223" t="str">
        <f t="array" ref="CV773">IF(AG773="","",
IF(INDEX(Settings!$H:$H,MATCH(CV$1,Settings!$G:$G,0))=TRUE,
100-100*(AG773-MINIFS(AG:AG,$E:$E,$E773))/(MAXIFS(AG:AG,$E:$E,$E773)-MINIFS(AG:AG,$E:$E,$E773)),
100*(AG773-MINIFS(AG:AG,$E:$E,$E773))/(MAXIFS(AG:AG,$E:$E,$E773)-MINIFS(AG:AG,$E:$E,$E773))))</f>
        <v/>
      </c>
      <c r="CW773" s="223" t="str">
        <f t="array" ref="CW773">IF(AH773="","",
IF(INDEX(Settings!$H:$H,MATCH(CW$1,Settings!$G:$G,0))=TRUE,
100-100*(AH773-MINIFS(AH:AH,$E:$E,$E773))/(MAXIFS(AH:AH,$E:$E,$E773)-MINIFS(AH:AH,$E:$E,$E773)),
100*(AH773-MINIFS(AH:AH,$E:$E,$E773))/(MAXIFS(AH:AH,$E:$E,$E773)-MINIFS(AH:AH,$E:$E,$E773))))</f>
        <v/>
      </c>
      <c r="CX773" s="223" t="str">
        <f t="array" ref="CX773">IF(AI773="","",
IF(INDEX(Settings!$H:$H,MATCH(CX$1,Settings!$G:$G,0))=TRUE,
100-100*(AI773-MINIFS(AI:AI,$E:$E,$E773))/(MAXIFS(AI:AI,$E:$E,$E773)-MINIFS(AI:AI,$E:$E,$E773)),
100*(AI773-MINIFS(AI:AI,$E:$E,$E773))/(MAXIFS(AI:AI,$E:$E,$E773)-MINIFS(AI:AI,$E:$E,$E773))))</f>
        <v/>
      </c>
      <c r="CY773" s="223" t="str">
        <f t="array" ref="CY773">IF(AJ773="","",
IF(INDEX(Settings!$H:$H,MATCH(CY$1,Settings!$G:$G,0))=TRUE,
100-100*(AJ773-MINIFS(AJ:AJ,$E:$E,$E773))/(MAXIFS(AJ:AJ,$E:$E,$E773)-MINIFS(AJ:AJ,$E:$E,$E773)),
100*(AJ773-MINIFS(AJ:AJ,$E:$E,$E773))/(MAXIFS(AJ:AJ,$E:$E,$E773)-MINIFS(AJ:AJ,$E:$E,$E773))))</f>
        <v/>
      </c>
      <c r="CZ773" s="223" t="str">
        <f t="array" ref="CZ773">IF(AK773="","",
IF(INDEX(Settings!$H:$H,MATCH(CZ$1,Settings!$G:$G,0))=TRUE,
100-100*(AK773-MINIFS(AK:AK,$E:$E,$E773))/(MAXIFS(AK:AK,$E:$E,$E773)-MINIFS(AK:AK,$E:$E,$E773)),
100*(AK773-MINIFS(AK:AK,$E:$E,$E773))/(MAXIFS(AK:AK,$E:$E,$E773)-MINIFS(AK:AK,$E:$E,$E773))))</f>
        <v/>
      </c>
      <c r="DA773" s="223" t="str">
        <f t="array" ref="DA773">IF(AL773="","",
IF(INDEX(Settings!$H:$H,MATCH(DA$1,Settings!$G:$G,0))=TRUE,
100-100*(AL773-MINIFS(AL:AL,$E:$E,$E773))/(MAXIFS(AL:AL,$E:$E,$E773)-MINIFS(AL:AL,$E:$E,$E773)),
100*(AL773-MINIFS(AL:AL,$E:$E,$E773))/(MAXIFS(AL:AL,$E:$E,$E773)-MINIFS(AL:AL,$E:$E,$E773))))</f>
        <v/>
      </c>
      <c r="DB773" s="223" t="str">
        <f t="array" ref="DB773">IF(AM773="","",
IF(INDEX(Settings!$H:$H,MATCH(DB$1,Settings!$G:$G,0))=TRUE,
100-100*(AM773-MINIFS(AM:AM,$E:$E,$E773))/(MAXIFS(AM:AM,$E:$E,$E773)-MINIFS(AM:AM,$E:$E,$E773)),
100*(AM773-MINIFS(AM:AM,$E:$E,$E773))/(MAXIFS(AM:AM,$E:$E,$E773)-MINIFS(AM:AM,$E:$E,$E773))))</f>
        <v/>
      </c>
      <c r="DC773" s="223" t="str">
        <f t="array" ref="DC773">IF(AN773="","",
IF(INDEX(Settings!$H:$H,MATCH(DC$1,Settings!$G:$G,0))=TRUE,
100-100*(AN773-MINIFS(AN:AN,$E:$E,$E773))/(MAXIFS(AN:AN,$E:$E,$E773)-MINIFS(AN:AN,$E:$E,$E773)),
100*(AN773-MINIFS(AN:AN,$E:$E,$E773))/(MAXIFS(AN:AN,$E:$E,$E773)-MINIFS(AN:AN,$E:$E,$E773))))</f>
        <v/>
      </c>
      <c r="DD773" s="223" t="str">
        <f t="array" ref="DD773">IF(AO773="","",
IF(INDEX(Settings!$H:$H,MATCH(DD$1,Settings!$G:$G,0))=TRUE,
100-100*(AO773-MINIFS(AO:AO,$E:$E,$E773))/(MAXIFS(AO:AO,$E:$E,$E773)-MINIFS(AO:AO,$E:$E,$E773)),
100*(AO773-MINIFS(AO:AO,$E:$E,$E773))/(MAXIFS(AO:AO,$E:$E,$E773)-MINIFS(AO:AO,$E:$E,$E773))))</f>
        <v/>
      </c>
      <c r="DE773" s="223" t="str">
        <f t="array" ref="DE773">IF(AP773="","",
IF(INDEX(Settings!$H:$H,MATCH(DE$1,Settings!$G:$G,0))=TRUE,
100-100*(AP773-MINIFS(AP:AP,$E:$E,$E773))/(MAXIFS(AP:AP,$E:$E,$E773)-MINIFS(AP:AP,$E:$E,$E773)),
100*(AP773-MINIFS(AP:AP,$E:$E,$E773))/(MAXIFS(AP:AP,$E:$E,$E773)-MINIFS(AP:AP,$E:$E,$E773))))</f>
        <v/>
      </c>
      <c r="DF773" s="223" t="str">
        <f t="array" ref="DF773">IF(AQ773="","",
IF(INDEX(Settings!$H:$H,MATCH(DF$1,Settings!$G:$G,0))=TRUE,
100-100*(AQ773-MINIFS(AQ:AQ,$E:$E,$E773))/(MAXIFS(AQ:AQ,$E:$E,$E773)-MINIFS(AQ:AQ,$E:$E,$E773)),
100*(AQ773-MINIFS(AQ:AQ,$E:$E,$E773))/(MAXIFS(AQ:AQ,$E:$E,$E773)-MINIFS(AQ:AQ,$E:$E,$E773))))</f>
        <v/>
      </c>
      <c r="DG773" s="223" t="str">
        <f t="array" ref="DG773">IF(AR773="","",
IF(INDEX(Settings!$H:$H,MATCH(DG$1,Settings!$G:$G,0))=TRUE,
100-100*(AR773-MINIFS(AR:AR,$E:$E,$E773))/(MAXIFS(AR:AR,$E:$E,$E773)-MINIFS(AR:AR,$E:$E,$E773)),
100*(AR773-MINIFS(AR:AR,$E:$E,$E773))/(MAXIFS(AR:AR,$E:$E,$E773)-MINIFS(AR:AR,$E:$E,$E773))))</f>
        <v/>
      </c>
      <c r="DH773" s="223" t="str">
        <f t="array" ref="DH773">IF(AS773="","",
IF(INDEX(Settings!$H:$H,MATCH(DH$1,Settings!$G:$G,0))=TRUE,
100-100*(AS773-MINIFS(AS:AS,$E:$E,$E773))/(MAXIFS(AS:AS,$E:$E,$E773)-MINIFS(AS:AS,$E:$E,$E773)),
100*(AS773-MINIFS(AS:AS,$E:$E,$E773))/(MAXIFS(AS:AS,$E:$E,$E773)-MINIFS(AS:AS,$E:$E,$E773))))</f>
        <v/>
      </c>
      <c r="DI773" s="223" t="str">
        <f t="array" ref="DI773">IF(AT773="","",
IF(INDEX(Settings!$H:$H,MATCH(DI$1,Settings!$G:$G,0))=TRUE,
100-100*(AT773-MINIFS(AT:AT,$E:$E,$E773))/(MAXIFS(AT:AT,$E:$E,$E773)-MINIFS(AT:AT,$E:$E,$E773)),
100*(AT773-MINIFS(AT:AT,$E:$E,$E773))/(MAXIFS(AT:AT,$E:$E,$E773)-MINIFS(AT:AT,$E:$E,$E773))))</f>
        <v/>
      </c>
      <c r="DJ773" s="223" t="str">
        <f t="array" ref="DJ773">IF(AU773="","",
IF(INDEX(Settings!$H:$H,MATCH(DJ$1,Settings!$G:$G,0))=TRUE,
100-100*(AU773-MINIFS(AU:AU,$E:$E,$E773))/(MAXIFS(AU:AU,$E:$E,$E773)-MINIFS(AU:AU,$E:$E,$E773)),
100*(AU773-MINIFS(AU:AU,$E:$E,$E773))/(MAXIFS(AU:AU,$E:$E,$E773)-MINIFS(AU:AU,$E:$E,$E773))))</f>
        <v/>
      </c>
      <c r="DK773" s="223" t="str">
        <f t="array" ref="DK773">IF(AV773="","",
IF(INDEX(Settings!$H:$H,MATCH(DK$1,Settings!$G:$G,0))=TRUE,
100-100*(AV773-MINIFS(AV:AV,$E:$E,$E773))/(MAXIFS(AV:AV,$E:$E,$E773)-MINIFS(AV:AV,$E:$E,$E773)),
100*(AV773-MINIFS(AV:AV,$E:$E,$E773))/(MAXIFS(AV:AV,$E:$E,$E773)-MINIFS(AV:AV,$E:$E,$E773))))</f>
        <v/>
      </c>
      <c r="DL773" s="223" t="str">
        <f t="array" ref="DL773">IF(AW773="","",
IF(INDEX(Settings!$H:$H,MATCH(DL$1,Settings!$G:$G,0))=TRUE,
100-100*(AW773-MINIFS(AW:AW,$E:$E,$E773))/(MAXIFS(AW:AW,$E:$E,$E773)-MINIFS(AW:AW,$E:$E,$E773)),
100*(AW773-MINIFS(AW:AW,$E:$E,$E773))/(MAXIFS(AW:AW,$E:$E,$E773)-MINIFS(AW:AW,$E:$E,$E773))))</f>
        <v/>
      </c>
      <c r="DM773" s="223" t="str">
        <f t="array" ref="DM773">IF(AX773="","",
IF(INDEX(Settings!$H:$H,MATCH(DM$1,Settings!$G:$G,0))=TRUE,
100-100*(AX773-MINIFS(AX:AX,$E:$E,$E773))/(MAXIFS(AX:AX,$E:$E,$E773)-MINIFS(AX:AX,$E:$E,$E773)),
100*(AX773-MINIFS(AX:AX,$E:$E,$E773))/(MAXIFS(AX:AX,$E:$E,$E773)-MINIFS(AX:AX,$E:$E,$E773))))</f>
        <v/>
      </c>
      <c r="DN773" s="223" t="str">
        <f t="array" ref="DN773">IF(AY773="","",
IF(INDEX(Settings!$H:$H,MATCH(DN$1,Settings!$G:$G,0))=TRUE,
100-100*(AY773-MINIFS(AY:AY,$E:$E,$E773))/(MAXIFS(AY:AY,$E:$E,$E773)-MINIFS(AY:AY,$E:$E,$E773)),
100*(AY773-MINIFS(AY:AY,$E:$E,$E773))/(MAXIFS(AY:AY,$E:$E,$E773)-MINIFS(AY:AY,$E:$E,$E773))))</f>
        <v/>
      </c>
      <c r="DO773" s="223" t="str">
        <f t="array" ref="DO773">IF(AZ773="","",
IF(INDEX(Settings!$H:$H,MATCH(DO$1,Settings!$G:$G,0))=TRUE,
100-100*(AZ773-MINIFS(AZ:AZ,$E:$E,$E773))/(MAXIFS(AZ:AZ,$E:$E,$E773)-MINIFS(AZ:AZ,$E:$E,$E773)),
100*(AZ773-MINIFS(AZ:AZ,$E:$E,$E773))/(MAXIFS(AZ:AZ,$E:$E,$E773)-MINIFS(AZ:AZ,$E:$E,$E773))))</f>
        <v/>
      </c>
      <c r="DP773" s="223" t="str">
        <f t="array" ref="DP773">IF(BA773="","",
IF(INDEX(Settings!$H:$H,MATCH(DP$1,Settings!$G:$G,0))=TRUE,
100-100*(BA773-MINIFS(BA:BA,$E:$E,$E773))/(MAXIFS(BA:BA,$E:$E,$E773)-MINIFS(BA:BA,$E:$E,$E773)),
100*(BA773-MINIFS(BA:BA,$E:$E,$E773))/(MAXIFS(BA:BA,$E:$E,$E773)-MINIFS(BA:BA,$E:$E,$E773))))</f>
        <v/>
      </c>
      <c r="DQ773" s="223" t="str">
        <f t="array" ref="DQ773">IF(BB773="","",
IF(INDEX(Settings!$H:$H,MATCH(DQ$1,Settings!$G:$G,0))=TRUE,
100-100*(BB773-MINIFS(BB:BB,$E:$E,$E773))/(MAXIFS(BB:BB,$E:$E,$E773)-MINIFS(BB:BB,$E:$E,$E773)),
100*(BB773-MINIFS(BB:BB,$E:$E,$E773))/(MAXIFS(BB:BB,$E:$E,$E773)-MINIFS(BB:BB,$E:$E,$E773))))</f>
        <v/>
      </c>
      <c r="DR773" s="223" t="str">
        <f t="array" ref="DR773">IF(BC773="","",
IF(INDEX(Settings!$H:$H,MATCH(DR$1,Settings!$G:$G,0))=TRUE,
100-100*(BC773-MINIFS(BC:BC,$E:$E,$E773))/(MAXIFS(BC:BC,$E:$E,$E773)-MINIFS(BC:BC,$E:$E,$E773)),
100*(BC773-MINIFS(BC:BC,$E:$E,$E773))/(MAXIFS(BC:BC,$E:$E,$E773)-MINIFS(BC:BC,$E:$E,$E773))))</f>
        <v/>
      </c>
      <c r="DS773" s="223" t="str">
        <f t="array" ref="DS773">IF(BD773="","",
IF(INDEX(Settings!$H:$H,MATCH(DS$1,Settings!$G:$G,0))=TRUE,
100-100*(BD773-MINIFS(BD:BD,$E:$E,$E773))/(MAXIFS(BD:BD,$E:$E,$E773)-MINIFS(BD:BD,$E:$E,$E773)),
100*(BD773-MINIFS(BD:BD,$E:$E,$E773))/(MAXIFS(BD:BD,$E:$E,$E773)-MINIFS(BD:BD,$E:$E,$E773))))</f>
        <v/>
      </c>
      <c r="DT773" s="223" t="str">
        <f t="array" ref="DT773">IF(BE773="","",
IF(INDEX(Settings!$H:$H,MATCH(DT$1,Settings!$G:$G,0))=TRUE,
100-100*(BE773-MINIFS(BE:BE,$E:$E,$E773))/(MAXIFS(BE:BE,$E:$E,$E773)-MINIFS(BE:BE,$E:$E,$E773)),
100*(BE773-MINIFS(BE:BE,$E:$E,$E773))/(MAXIFS(BE:BE,$E:$E,$E773)-MINIFS(BE:BE,$E:$E,$E773))))</f>
        <v/>
      </c>
      <c r="DU773" s="223" t="str">
        <f t="array" ref="DU773">IF(BF773="","",
IF(INDEX(Settings!$H:$H,MATCH(DU$1,Settings!$G:$G,0))=TRUE,
100-100*(BF773-MINIFS(BF:BF,$E:$E,$E773))/(MAXIFS(BF:BF,$E:$E,$E773)-MINIFS(BF:BF,$E:$E,$E773)),
100*(BF773-MINIFS(BF:BF,$E:$E,$E773))/(MAXIFS(BF:BF,$E:$E,$E773)-MINIFS(BF:BF,$E:$E,$E773))))</f>
        <v/>
      </c>
      <c r="DV773" s="223" t="str">
        <f t="array" ref="DV773">IF(BG773="","",
IF(INDEX(Settings!$H:$H,MATCH(DV$1,Settings!$G:$G,0))=TRUE,
100-100*(BG773-MINIFS(BG:BG,$E:$E,$E773))/(MAXIFS(BG:BG,$E:$E,$E773)-MINIFS(BG:BG,$E:$E,$E773)),
100*(BG773-MINIFS(BG:BG,$E:$E,$E773))/(MAXIFS(BG:BG,$E:$E,$E773)-MINIFS(BG:BG,$E:$E,$E773))))</f>
        <v/>
      </c>
      <c r="DW773" s="223" t="str">
        <f t="array" ref="DW773">IF(BH773="","",
IF(INDEX(Settings!$H:$H,MATCH(DW$1,Settings!$G:$G,0))=TRUE,
100-100*(BH773-MINIFS(BH:BH,$E:$E,$E773))/(MAXIFS(BH:BH,$E:$E,$E773)-MINIFS(BH:BH,$E:$E,$E773)),
100*(BH773-MINIFS(BH:BH,$E:$E,$E773))/(MAXIFS(BH:BH,$E:$E,$E773)-MINIFS(BH:BH,$E:$E,$E773))))</f>
        <v/>
      </c>
      <c r="DX773" s="223" t="str">
        <f t="array" ref="DX773">IF(BI773="","",
IF(INDEX(Settings!$H:$H,MATCH(DX$1,Settings!$G:$G,0))=TRUE,
100-100*(BI773-MINIFS(BI:BI,$E:$E,$E773))/(MAXIFS(BI:BI,$E:$E,$E773)-MINIFS(BI:BI,$E:$E,$E773)),
100*(BI773-MINIFS(BI:BI,$E:$E,$E773))/(MAXIFS(BI:BI,$E:$E,$E773)-MINIFS(BI:BI,$E:$E,$E773))))</f>
        <v/>
      </c>
      <c r="DY773" s="223" t="str">
        <f t="array" ref="DY773">IF(BJ773="","",
IF(INDEX(Settings!$H:$H,MATCH(DY$1,Settings!$G:$G,0))=TRUE,
100-100*(BJ773-MINIFS(BJ:BJ,$E:$E,$E773))/(MAXIFS(BJ:BJ,$E:$E,$E773)-MINIFS(BJ:BJ,$E:$E,$E773)),
100*(BJ773-MINIFS(BJ:BJ,$E:$E,$E773))/(MAXIFS(BJ:BJ,$E:$E,$E773)-MINIFS(BJ:BJ,$E:$E,$E773))))</f>
        <v/>
      </c>
      <c r="DZ773" s="225"/>
      <c r="EA773" s="225"/>
      <c r="EB773" s="225" t="str">
        <f t="shared" si="8"/>
        <v/>
      </c>
      <c r="EC773" s="225" t="str">
        <f t="shared" si="9"/>
        <v/>
      </c>
      <c r="ED773" s="225" t="str">
        <f t="shared" si="10"/>
        <v/>
      </c>
      <c r="EE773" s="225" t="str">
        <f t="shared" si="11"/>
        <v/>
      </c>
      <c r="EF773" s="225" t="str">
        <f t="shared" si="12"/>
        <v/>
      </c>
      <c r="EG773" s="225" t="str">
        <f t="shared" si="13"/>
        <v/>
      </c>
      <c r="EH773" s="225"/>
      <c r="EI773" s="225"/>
      <c r="EJ773" s="225"/>
      <c r="EK773" s="225"/>
      <c r="EL773" s="225"/>
      <c r="EM773" s="225"/>
    </row>
    <row r="774">
      <c r="A774" s="231"/>
      <c r="B774" s="231"/>
      <c r="C774" s="231"/>
      <c r="D774" s="231" t="str">
        <f t="array" ref="D774">IFERROR(INDEX(Profiles!$B:$B,MATCH($A774,Profiles!$A:$A,0)),"")</f>
        <v/>
      </c>
      <c r="E774" s="231"/>
      <c r="F774" s="231"/>
      <c r="G774" s="231"/>
      <c r="H774" s="231"/>
      <c r="I774" s="231" t="str">
        <f>IF(A774="","",IF(Settings!$N$3="DATE",F774&amp;": "&amp;TEXT(B774,"M/DD/YY"),F774&amp;": "&amp;H774))</f>
        <v/>
      </c>
      <c r="J774" s="231"/>
      <c r="K774" s="231"/>
      <c r="L774" s="231"/>
      <c r="M774" s="232" t="str">
        <f t="shared" si="14"/>
        <v/>
      </c>
      <c r="N774" s="231"/>
      <c r="O774" s="231"/>
      <c r="P774" s="231"/>
      <c r="Q774" s="231"/>
      <c r="R774" s="231"/>
      <c r="S774" s="230" t="str">
        <f>IFERROR(VLOOKUP(AF774, 'YOYO IR Scores'!A:C, 3, FALSE), "")
</f>
        <v/>
      </c>
      <c r="T774" s="231"/>
      <c r="U774" s="231"/>
      <c r="V774" s="231"/>
      <c r="W774" s="231"/>
      <c r="X774" s="233" t="str">
        <f t="shared" si="4"/>
        <v/>
      </c>
      <c r="Y774" s="234" t="str">
        <f t="shared" si="5"/>
        <v/>
      </c>
      <c r="Z774" s="234" t="str">
        <f t="shared" si="6"/>
        <v/>
      </c>
      <c r="AA774" s="233" t="str">
        <f t="shared" si="7"/>
        <v/>
      </c>
      <c r="AB774" s="232"/>
      <c r="AC774" s="232"/>
      <c r="AD774" s="232"/>
      <c r="AE774" s="232" t="str">
        <f>IFERROR(VLOOKUP(AF774, 'YOYO IR Scores'!A:C, 2, FALSE), "")</f>
        <v/>
      </c>
      <c r="AF774" s="232"/>
      <c r="AG774" s="23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c r="BD774" s="232"/>
      <c r="BE774" s="232"/>
      <c r="BF774" s="232"/>
      <c r="BG774" s="232"/>
      <c r="BH774" s="232"/>
      <c r="BI774" s="232"/>
      <c r="BJ774" s="232"/>
      <c r="BK774" s="232" t="str">
        <f t="array" ref="BK774">IF(J774="","",
IF(INDEX(Settings!$H:$H,MATCH(BY$1,Settings!$G:$G,0))=TRUE,
100-100*(J774-MIN(J:J))/(MAX(J:J)-MIN(J:J)),
100*(J774-MIN(J:J))/(MAX(J:J)-MIN(J:J))))</f>
        <v/>
      </c>
      <c r="BL774" s="232" t="str">
        <f t="array" ref="BL774">IF(J774="","",
IF(INDEX(Settings!$H:$H,MATCH(BY$1,Settings!$G:$G,0))=TRUE,
100-100*(J774-MINIFS(J:J,$E:$E,$E774))/(MAXIFS(J:J,$E:$E,$E774)-MINIFS(J:J,$E:$E,$E774)),
100*(J774-MINIFS(J:J,$E:$E,$E774))/(MAXIFS(J:J,$E:$E,$E774)-MINIFS(J:J,$E:$E,$E774))))</f>
        <v/>
      </c>
      <c r="BM774" s="232" t="str">
        <f t="array" ref="BM774">IF(J774="","",
IF(INDEX(Settings!$H:$H,MATCH(BY$1,Settings!$G:$G,0))=TRUE,
100-100*(J774-MINIFS(J:J,$E:$E,$E774,$I:$I,$I774))/(MAXIFS(J:J,$E:$E,$E774,$I:$I,$I774)-MINIFS(J:J,$E:$E,$E774,$I:$I,$I774)),
100*(J774-MINIFS(J:J,$E:$E,$E774,$I:$I,$I774))/(MAXIFS(J:J,$E:$E,$E774,$I:$I,$I774)-MINIFS(J:J,$E:$E,$E774,$I:$I,$I774))))</f>
        <v/>
      </c>
      <c r="BN774" s="231" t="str">
        <f t="array" ref="BN774">IF(J774="","",
IF(INDEX(Settings!$H:$H,MATCH(BY$1,Settings!$G:$G,0))=TRUE,
100-100*PERCENTRANK(J:J,J774),
100*PERCENTRANK(J:J,J774)))</f>
        <v/>
      </c>
      <c r="BO774" s="231" t="str">
        <f>IFERROR(__xludf.DUMMYFUNCTION("IF(J774="""","""",
IF(INDEX(Settings!$H:$H,MATCH(BY$1,Settings!$G:$G,0))=TRUE,
100-100*PERCENTRANK(FILTER(J:J,$E:$E=$E774),J774),
100*PERCENTRANK(FILTER(J:J,$E:$E=$E774),J774)))"),"")</f>
        <v/>
      </c>
      <c r="BP774" s="231" t="str">
        <f>IFERROR(__xludf.DUMMYFUNCTION("IF(J774="""","""",
IF(INDEX(Settings!$H:$H,MATCH(BY$1,Settings!$G:$G,0))=TRUE,
100-100*PERCENTRANK(FILTER(J:J,$E:$E=$E774,$I:$I=$I774),J774),
100*PERCENTRANK(FILTER(J:J,$E:$E=$E774,$I:$I=$I774),J774)))"),"")</f>
        <v/>
      </c>
      <c r="BQ774" s="233" t="str">
        <f t="array" ref="BQ774">IF(J774="","",
IF(INDEX(Settings!$H:$H,MATCH(BY$1,Settings!$G:$G,0))=TRUE,
-1*(J774-AVERAGE(J:J))/STDEV(J:J),
(J774-AVERAGE(J:J))/STDEV(J:J)))</f>
        <v/>
      </c>
      <c r="BR774" s="233" t="str">
        <f>IFERROR(__xludf.DUMMYFUNCTION("IF(J774="""","""",
IF(INDEX(Settings!$H:$H,MATCH(BY$1,Settings!$G:$G,0))=TRUE,
-1*(J774-AVERAGEIFS(J:J,$E:$E,$E774))/STDEV(FILTER(J:J,$E:$E=$E774)),
(J774-AVERAGEIFS(J:J,$E:$E,$E774))/STDEV(FILTER(J:J,$E:$E=$E774))))"),"")</f>
        <v/>
      </c>
      <c r="BS774" s="233"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1"/>
      <c r="BX774" s="231"/>
      <c r="BY774" s="232" t="str">
        <f t="array" ref="BY774">IF(J774="","",
IF(INDEX(Settings!$H:$H,MATCH(BY$1,Settings!$G:$G,0))=TRUE,
100-100*(J774-MINIFS(J:J,$E:$E,$E774))/(MAXIFS(J:J,$E:$E,$E774)-MINIFS(J:J,$E:$E,$E774)),
100*(J774-MINIFS(J:J,$E:$E,$E774))/(MAXIFS(J:J,$E:$E,$E774)-MINIFS(J:J,$E:$E,$E774))))</f>
        <v/>
      </c>
      <c r="BZ774" s="232" t="str">
        <f t="array" ref="BZ774">IF(K774="","",
IF(INDEX(Settings!$H:$H,MATCH(BZ$1,Settings!$G:$G,0))=TRUE,
100-100*(K774-MINIFS(K:K,$E:$E,$E774))/(MAXIFS(K:K,$E:$E,$E774)-MINIFS(K:K,$E:$E,$E774)),
100*(K774-MINIFS(K:K,$E:$E,$E774))/(MAXIFS(K:K,$E:$E,$E774)-MINIFS(K:K,$E:$E,$E774))))</f>
        <v/>
      </c>
      <c r="CA774" s="232" t="str">
        <f t="array" ref="CA774">IF(L774="","",
IF(INDEX(Settings!$H:$H,MATCH(CA$1,Settings!$G:$G,0))=TRUE,
100-100*(L774-MINIFS(L:L,$E:$E,$E774))/(MAXIFS(L:L,$E:$E,$E774)-MINIFS(L:L,$E:$E,$E774)),
100*(L774-MINIFS(L:L,$E:$E,$E774))/(MAXIFS(L:L,$E:$E,$E774)-MINIFS(L:L,$E:$E,$E774))))</f>
        <v/>
      </c>
      <c r="CB774" s="232" t="str">
        <f t="array" ref="CB774">IF(M774="","",
IF(INDEX(Settings!$H:$H,MATCH(CB$1,Settings!$G:$G,0))=TRUE,
100-100*(M774-MINIFS(M:M,$E:$E,$E774))/(MAXIFS(M:M,$E:$E,$E774)-MINIFS(M:M,$E:$E,$E774)),
100*(M774-MINIFS(M:M,$E:$E,$E774))/(MAXIFS(M:M,$E:$E,$E774)-MINIFS(M:M,$E:$E,$E774))))</f>
        <v/>
      </c>
      <c r="CC774" s="232" t="str">
        <f t="array" ref="CC774">IF(N774="","",
IF(INDEX(Settings!$H:$H,MATCH(CC$1,Settings!$G:$G,0))=TRUE,
100-100*(N774-MINIFS(N:N,$E:$E,$E774))/(MAXIFS(N:N,$E:$E,$E774)-MINIFS(N:N,$E:$E,$E774)),
100*(N774-MINIFS(N:N,$E:$E,$E774))/(MAXIFS(N:N,$E:$E,$E774)-MINIFS(N:N,$E:$E,$E774))))</f>
        <v/>
      </c>
      <c r="CD774" s="232" t="str">
        <f t="array" ref="CD774">IF(O774="","",
IF(INDEX(Settings!$H:$H,MATCH(CD$1,Settings!$G:$G,0))=TRUE,
100-100*(O774-MINIFS(O:O,$E:$E,$E774))/(MAXIFS(O:O,$E:$E,$E774)-MINIFS(O:O,$E:$E,$E774)),
100*(O774-MINIFS(O:O,$E:$E,$E774))/(MAXIFS(O:O,$E:$E,$E774)-MINIFS(O:O,$E:$E,$E774))))</f>
        <v/>
      </c>
      <c r="CE774" s="232" t="str">
        <f t="array" ref="CE774">IF(P774="","",
IF(INDEX(Settings!$H:$H,MATCH(CE$1,Settings!$G:$G,0))=TRUE,
100-100*(P774-MINIFS(P:P,$E:$E,$E774))/(MAXIFS(P:P,$E:$E,$E774)-MINIFS(P:P,$E:$E,$E774)),
100*(P774-MINIFS(P:P,$E:$E,$E774))/(MAXIFS(P:P,$E:$E,$E774)-MINIFS(P:P,$E:$E,$E774))))</f>
        <v/>
      </c>
      <c r="CF774" s="232" t="str">
        <f t="array" ref="CF774">IF(Q774="","",
IF(INDEX(Settings!$H:$H,MATCH(CF$1,Settings!$G:$G,0))=TRUE,
100-100*(Q774-MINIFS(Q:Q,$E:$E,$E774))/(MAXIFS(Q:Q,$E:$E,$E774)-MINIFS(Q:Q,$E:$E,$E774)),
100*(Q774-MINIFS(Q:Q,$E:$E,$E774))/(MAXIFS(Q:Q,$E:$E,$E774)-MINIFS(Q:Q,$E:$E,$E774))))</f>
        <v/>
      </c>
      <c r="CG774" s="232" t="str">
        <f t="array" ref="CG774">IF(R774="","",
IF(INDEX(Settings!$H:$H,MATCH(CG$1,Settings!$G:$G,0))=TRUE,
100-100*(R774-MINIFS(R:R,$E:$E,$E774))/(MAXIFS(R:R,$E:$E,$E774)-MINIFS(R:R,$E:$E,$E774)),
100*(R774-MINIFS(R:R,$E:$E,$E774))/(MAXIFS(R:R,$E:$E,$E774)-MINIFS(R:R,$E:$E,$E774))))</f>
        <v/>
      </c>
      <c r="CH774" s="232" t="str">
        <f t="array" ref="CH774">IF(S774="","",
IF(INDEX(Settings!$H:$H,MATCH(CH$1,Settings!$G:$G,0))=TRUE,
100-100*(S774-MINIFS(S:S,$E:$E,$E774))/(MAXIFS(S:S,$E:$E,$E774)-MINIFS(S:S,$E:$E,$E774)),
100*(S774-MINIFS(S:S,$E:$E,$E774))/(MAXIFS(S:S,$E:$E,$E774)-MINIFS(S:S,$E:$E,$E774))))</f>
        <v/>
      </c>
      <c r="CI774" s="232" t="str">
        <f t="array" ref="CI774">IF(T774="","",
IF(INDEX(Settings!$H:$H,MATCH(CI$1,Settings!$G:$G,0))=TRUE,
100-100*(T774-MINIFS(T:T,$E:$E,$E774))/(MAXIFS(T:T,$E:$E,$E774)-MINIFS(T:T,$E:$E,$E774)),
100*(T774-MINIFS(T:T,$E:$E,$E774))/(MAXIFS(T:T,$E:$E,$E774)-MINIFS(T:T,$E:$E,$E774))))</f>
        <v/>
      </c>
      <c r="CJ774" s="232" t="str">
        <f t="array" ref="CJ774">IF(U774="","",
IF(INDEX(Settings!$H:$H,MATCH(CJ$1,Settings!$G:$G,0))=TRUE,
100-100*(U774-MINIFS(U:U,$E:$E,$E774))/(MAXIFS(U:U,$E:$E,$E774)-MINIFS(U:U,$E:$E,$E774)),
100*(U774-MINIFS(U:U,$E:$E,$E774))/(MAXIFS(U:U,$E:$E,$E774)-MINIFS(U:U,$E:$E,$E774))))</f>
        <v/>
      </c>
      <c r="CK774" s="232" t="str">
        <f t="array" ref="CK774">IF(V774="","",
IF(INDEX(Settings!$H:$H,MATCH(CK$1,Settings!$G:$G,0))=TRUE,
100-100*(V774-MINIFS(V:V,$E:$E,$E774))/(MAXIFS(V:V,$E:$E,$E774)-MINIFS(V:V,$E:$E,$E774)),
100*(V774-MINIFS(V:V,$E:$E,$E774))/(MAXIFS(V:V,$E:$E,$E774)-MINIFS(V:V,$E:$E,$E774))))</f>
        <v/>
      </c>
      <c r="CL774" s="232" t="str">
        <f t="array" ref="CL774">IF(W774="","",
IF(INDEX(Settings!$H:$H,MATCH(CL$1,Settings!$G:$G,0))=TRUE,
100-100*(W774-MINIFS(W:W,$E:$E,$E774))/(MAXIFS(W:W,$E:$E,$E774)-MINIFS(W:W,$E:$E,$E774)),
100*(W774-MINIFS(W:W,$E:$E,$E774))/(MAXIFS(W:W,$E:$E,$E774)-MINIFS(W:W,$E:$E,$E774))))</f>
        <v/>
      </c>
      <c r="CM774" s="232" t="str">
        <f t="array" ref="CM774">IF(X774="","",
IF(INDEX(Settings!$H:$H,MATCH(CM$1,Settings!$G:$G,0))=TRUE,
100-100*(X774-MINIFS(X:X,$E:$E,$E774))/(MAXIFS(X:X,$E:$E,$E774)-MINIFS(X:X,$E:$E,$E774)),
100*(X774-MINIFS(X:X,$E:$E,$E774))/(MAXIFS(X:X,$E:$E,$E774)-MINIFS(X:X,$E:$E,$E774))))</f>
        <v/>
      </c>
      <c r="CN774" s="232" t="str">
        <f t="array" ref="CN774">IF(Y774="","",
IF(INDEX(Settings!$H:$H,MATCH(CN$1,Settings!$G:$G,0))=TRUE,
100-100*(Y774-MINIFS(Y:Y,$E:$E,$E774))/(MAXIFS(Y:Y,$E:$E,$E774)-MINIFS(Y:Y,$E:$E,$E774)),
100*(Y774-MINIFS(Y:Y,$E:$E,$E774))/(MAXIFS(Y:Y,$E:$E,$E774)-MINIFS(Y:Y,$E:$E,$E774))))</f>
        <v/>
      </c>
      <c r="CO774" s="232" t="str">
        <f t="array" ref="CO774">IF(Z774="","",
IF(INDEX(Settings!$H:$H,MATCH(CO$1,Settings!$G:$G,0))=TRUE,
100-100*(Z774-MINIFS(Z:Z,$E:$E,$E774))/(MAXIFS(Z:Z,$E:$E,$E774)-MINIFS(Z:Z,$E:$E,$E774)),
100*(Z774-MINIFS(Z:Z,$E:$E,$E774))/(MAXIFS(Z:Z,$E:$E,$E774)-MINIFS(Z:Z,$E:$E,$E774))))</f>
        <v/>
      </c>
      <c r="CP774" s="232" t="str">
        <f t="array" ref="CP774">IF(AA774="","",
IF(INDEX(Settings!$H:$H,MATCH(CP$1,Settings!$G:$G,0))=TRUE,
100-100*(AA774-MINIFS(AA:AA,$E:$E,$E774))/(MAXIFS(AA:AA,$E:$E,$E774)-MINIFS(AA:AA,$E:$E,$E774)),
100*(AA774-MINIFS(AA:AA,$E:$E,$E774))/(MAXIFS(AA:AA,$E:$E,$E774)-MINIFS(AA:AA,$E:$E,$E774))))</f>
        <v/>
      </c>
      <c r="CQ774" s="232" t="str">
        <f t="array" ref="CQ774">IF(AB774="","",
IF(INDEX(Settings!$H:$H,MATCH(CQ$1,Settings!$G:$G,0))=TRUE,
100-100*(AB774-MINIFS(AB:AB,$E:$E,$E774))/(MAXIFS(AB:AB,$E:$E,$E774)-MINIFS(AB:AB,$E:$E,$E774)),
100*(AB774-MINIFS(AB:AB,$E:$E,$E774))/(MAXIFS(AB:AB,$E:$E,$E774)-MINIFS(AB:AB,$E:$E,$E774))))</f>
        <v/>
      </c>
      <c r="CR774" s="232" t="str">
        <f t="array" ref="CR774">IF(AC774="","",
IF(INDEX(Settings!$H:$H,MATCH(CR$1,Settings!$G:$G,0))=TRUE,
100-100*(AC774-MINIFS(AC:AC,$E:$E,$E774))/(MAXIFS(AC:AC,$E:$E,$E774)-MINIFS(AC:AC,$E:$E,$E774)),
100*(AC774-MINIFS(AC:AC,$E:$E,$E774))/(MAXIFS(AC:AC,$E:$E,$E774)-MINIFS(AC:AC,$E:$E,$E774))))</f>
        <v/>
      </c>
      <c r="CS774" s="232" t="str">
        <f t="array" ref="CS774">IF(AD774="","",
IF(INDEX(Settings!$H:$H,MATCH(CS$1,Settings!$G:$G,0))=TRUE,
100-100*(AD774-MINIFS(AD:AD,$E:$E,$E774))/(MAXIFS(AD:AD,$E:$E,$E774)-MINIFS(AD:AD,$E:$E,$E774)),
100*(AD774-MINIFS(AD:AD,$E:$E,$E774))/(MAXIFS(AD:AD,$E:$E,$E774)-MINIFS(AD:AD,$E:$E,$E774))))</f>
        <v/>
      </c>
      <c r="CT774" s="232" t="str">
        <f t="array" ref="CT774">IF(AE774="","",
IF(INDEX(Settings!$H:$H,MATCH(CT$1,Settings!$G:$G,0))=TRUE,
100-100*(AE774-MINIFS(AE:AE,$E:$E,$E774))/(MAXIFS(AE:AE,$E:$E,$E774)-MINIFS(AE:AE,$E:$E,$E774)),
100*(AE774-MINIFS(AE:AE,$E:$E,$E774))/(MAXIFS(AE:AE,$E:$E,$E774)-MINIFS(AE:AE,$E:$E,$E774))))</f>
        <v/>
      </c>
      <c r="CU774" s="232" t="str">
        <f t="array" ref="CU774">IF(AF774="","",
IF(INDEX(Settings!$H:$H,MATCH(CU$1,Settings!$G:$G,0))=TRUE,
100-100*(AF774-MINIFS(AF:AF,$E:$E,$E774))/(MAXIFS(AF:AF,$E:$E,$E774)-MINIFS(AF:AF,$E:$E,$E774)),
100*(AF774-MINIFS(AF:AF,$E:$E,$E774))/(MAXIFS(AF:AF,$E:$E,$E774)-MINIFS(AF:AF,$E:$E,$E774))))</f>
        <v/>
      </c>
      <c r="CV774" s="232" t="str">
        <f t="array" ref="CV774">IF(AG774="","",
IF(INDEX(Settings!$H:$H,MATCH(CV$1,Settings!$G:$G,0))=TRUE,
100-100*(AG774-MINIFS(AG:AG,$E:$E,$E774))/(MAXIFS(AG:AG,$E:$E,$E774)-MINIFS(AG:AG,$E:$E,$E774)),
100*(AG774-MINIFS(AG:AG,$E:$E,$E774))/(MAXIFS(AG:AG,$E:$E,$E774)-MINIFS(AG:AG,$E:$E,$E774))))</f>
        <v/>
      </c>
      <c r="CW774" s="232" t="str">
        <f t="array" ref="CW774">IF(AH774="","",
IF(INDEX(Settings!$H:$H,MATCH(CW$1,Settings!$G:$G,0))=TRUE,
100-100*(AH774-MINIFS(AH:AH,$E:$E,$E774))/(MAXIFS(AH:AH,$E:$E,$E774)-MINIFS(AH:AH,$E:$E,$E774)),
100*(AH774-MINIFS(AH:AH,$E:$E,$E774))/(MAXIFS(AH:AH,$E:$E,$E774)-MINIFS(AH:AH,$E:$E,$E774))))</f>
        <v/>
      </c>
      <c r="CX774" s="232" t="str">
        <f t="array" ref="CX774">IF(AI774="","",
IF(INDEX(Settings!$H:$H,MATCH(CX$1,Settings!$G:$G,0))=TRUE,
100-100*(AI774-MINIFS(AI:AI,$E:$E,$E774))/(MAXIFS(AI:AI,$E:$E,$E774)-MINIFS(AI:AI,$E:$E,$E774)),
100*(AI774-MINIFS(AI:AI,$E:$E,$E774))/(MAXIFS(AI:AI,$E:$E,$E774)-MINIFS(AI:AI,$E:$E,$E774))))</f>
        <v/>
      </c>
      <c r="CY774" s="232" t="str">
        <f t="array" ref="CY774">IF(AJ774="","",
IF(INDEX(Settings!$H:$H,MATCH(CY$1,Settings!$G:$G,0))=TRUE,
100-100*(AJ774-MINIFS(AJ:AJ,$E:$E,$E774))/(MAXIFS(AJ:AJ,$E:$E,$E774)-MINIFS(AJ:AJ,$E:$E,$E774)),
100*(AJ774-MINIFS(AJ:AJ,$E:$E,$E774))/(MAXIFS(AJ:AJ,$E:$E,$E774)-MINIFS(AJ:AJ,$E:$E,$E774))))</f>
        <v/>
      </c>
      <c r="CZ774" s="232" t="str">
        <f t="array" ref="CZ774">IF(AK774="","",
IF(INDEX(Settings!$H:$H,MATCH(CZ$1,Settings!$G:$G,0))=TRUE,
100-100*(AK774-MINIFS(AK:AK,$E:$E,$E774))/(MAXIFS(AK:AK,$E:$E,$E774)-MINIFS(AK:AK,$E:$E,$E774)),
100*(AK774-MINIFS(AK:AK,$E:$E,$E774))/(MAXIFS(AK:AK,$E:$E,$E774)-MINIFS(AK:AK,$E:$E,$E774))))</f>
        <v/>
      </c>
      <c r="DA774" s="232" t="str">
        <f t="array" ref="DA774">IF(AL774="","",
IF(INDEX(Settings!$H:$H,MATCH(DA$1,Settings!$G:$G,0))=TRUE,
100-100*(AL774-MINIFS(AL:AL,$E:$E,$E774))/(MAXIFS(AL:AL,$E:$E,$E774)-MINIFS(AL:AL,$E:$E,$E774)),
100*(AL774-MINIFS(AL:AL,$E:$E,$E774))/(MAXIFS(AL:AL,$E:$E,$E774)-MINIFS(AL:AL,$E:$E,$E774))))</f>
        <v/>
      </c>
      <c r="DB774" s="232" t="str">
        <f t="array" ref="DB774">IF(AM774="","",
IF(INDEX(Settings!$H:$H,MATCH(DB$1,Settings!$G:$G,0))=TRUE,
100-100*(AM774-MINIFS(AM:AM,$E:$E,$E774))/(MAXIFS(AM:AM,$E:$E,$E774)-MINIFS(AM:AM,$E:$E,$E774)),
100*(AM774-MINIFS(AM:AM,$E:$E,$E774))/(MAXIFS(AM:AM,$E:$E,$E774)-MINIFS(AM:AM,$E:$E,$E774))))</f>
        <v/>
      </c>
      <c r="DC774" s="232" t="str">
        <f t="array" ref="DC774">IF(AN774="","",
IF(INDEX(Settings!$H:$H,MATCH(DC$1,Settings!$G:$G,0))=TRUE,
100-100*(AN774-MINIFS(AN:AN,$E:$E,$E774))/(MAXIFS(AN:AN,$E:$E,$E774)-MINIFS(AN:AN,$E:$E,$E774)),
100*(AN774-MINIFS(AN:AN,$E:$E,$E774))/(MAXIFS(AN:AN,$E:$E,$E774)-MINIFS(AN:AN,$E:$E,$E774))))</f>
        <v/>
      </c>
      <c r="DD774" s="232" t="str">
        <f t="array" ref="DD774">IF(AO774="","",
IF(INDEX(Settings!$H:$H,MATCH(DD$1,Settings!$G:$G,0))=TRUE,
100-100*(AO774-MINIFS(AO:AO,$E:$E,$E774))/(MAXIFS(AO:AO,$E:$E,$E774)-MINIFS(AO:AO,$E:$E,$E774)),
100*(AO774-MINIFS(AO:AO,$E:$E,$E774))/(MAXIFS(AO:AO,$E:$E,$E774)-MINIFS(AO:AO,$E:$E,$E774))))</f>
        <v/>
      </c>
      <c r="DE774" s="232" t="str">
        <f t="array" ref="DE774">IF(AP774="","",
IF(INDEX(Settings!$H:$H,MATCH(DE$1,Settings!$G:$G,0))=TRUE,
100-100*(AP774-MINIFS(AP:AP,$E:$E,$E774))/(MAXIFS(AP:AP,$E:$E,$E774)-MINIFS(AP:AP,$E:$E,$E774)),
100*(AP774-MINIFS(AP:AP,$E:$E,$E774))/(MAXIFS(AP:AP,$E:$E,$E774)-MINIFS(AP:AP,$E:$E,$E774))))</f>
        <v/>
      </c>
      <c r="DF774" s="232" t="str">
        <f t="array" ref="DF774">IF(AQ774="","",
IF(INDEX(Settings!$H:$H,MATCH(DF$1,Settings!$G:$G,0))=TRUE,
100-100*(AQ774-MINIFS(AQ:AQ,$E:$E,$E774))/(MAXIFS(AQ:AQ,$E:$E,$E774)-MINIFS(AQ:AQ,$E:$E,$E774)),
100*(AQ774-MINIFS(AQ:AQ,$E:$E,$E774))/(MAXIFS(AQ:AQ,$E:$E,$E774)-MINIFS(AQ:AQ,$E:$E,$E774))))</f>
        <v/>
      </c>
      <c r="DG774" s="232" t="str">
        <f t="array" ref="DG774">IF(AR774="","",
IF(INDEX(Settings!$H:$H,MATCH(DG$1,Settings!$G:$G,0))=TRUE,
100-100*(AR774-MINIFS(AR:AR,$E:$E,$E774))/(MAXIFS(AR:AR,$E:$E,$E774)-MINIFS(AR:AR,$E:$E,$E774)),
100*(AR774-MINIFS(AR:AR,$E:$E,$E774))/(MAXIFS(AR:AR,$E:$E,$E774)-MINIFS(AR:AR,$E:$E,$E774))))</f>
        <v/>
      </c>
      <c r="DH774" s="232" t="str">
        <f t="array" ref="DH774">IF(AS774="","",
IF(INDEX(Settings!$H:$H,MATCH(DH$1,Settings!$G:$G,0))=TRUE,
100-100*(AS774-MINIFS(AS:AS,$E:$E,$E774))/(MAXIFS(AS:AS,$E:$E,$E774)-MINIFS(AS:AS,$E:$E,$E774)),
100*(AS774-MINIFS(AS:AS,$E:$E,$E774))/(MAXIFS(AS:AS,$E:$E,$E774)-MINIFS(AS:AS,$E:$E,$E774))))</f>
        <v/>
      </c>
      <c r="DI774" s="232" t="str">
        <f t="array" ref="DI774">IF(AT774="","",
IF(INDEX(Settings!$H:$H,MATCH(DI$1,Settings!$G:$G,0))=TRUE,
100-100*(AT774-MINIFS(AT:AT,$E:$E,$E774))/(MAXIFS(AT:AT,$E:$E,$E774)-MINIFS(AT:AT,$E:$E,$E774)),
100*(AT774-MINIFS(AT:AT,$E:$E,$E774))/(MAXIFS(AT:AT,$E:$E,$E774)-MINIFS(AT:AT,$E:$E,$E774))))</f>
        <v/>
      </c>
      <c r="DJ774" s="232" t="str">
        <f t="array" ref="DJ774">IF(AU774="","",
IF(INDEX(Settings!$H:$H,MATCH(DJ$1,Settings!$G:$G,0))=TRUE,
100-100*(AU774-MINIFS(AU:AU,$E:$E,$E774))/(MAXIFS(AU:AU,$E:$E,$E774)-MINIFS(AU:AU,$E:$E,$E774)),
100*(AU774-MINIFS(AU:AU,$E:$E,$E774))/(MAXIFS(AU:AU,$E:$E,$E774)-MINIFS(AU:AU,$E:$E,$E774))))</f>
        <v/>
      </c>
      <c r="DK774" s="232" t="str">
        <f t="array" ref="DK774">IF(AV774="","",
IF(INDEX(Settings!$H:$H,MATCH(DK$1,Settings!$G:$G,0))=TRUE,
100-100*(AV774-MINIFS(AV:AV,$E:$E,$E774))/(MAXIFS(AV:AV,$E:$E,$E774)-MINIFS(AV:AV,$E:$E,$E774)),
100*(AV774-MINIFS(AV:AV,$E:$E,$E774))/(MAXIFS(AV:AV,$E:$E,$E774)-MINIFS(AV:AV,$E:$E,$E774))))</f>
        <v/>
      </c>
      <c r="DL774" s="232" t="str">
        <f t="array" ref="DL774">IF(AW774="","",
IF(INDEX(Settings!$H:$H,MATCH(DL$1,Settings!$G:$G,0))=TRUE,
100-100*(AW774-MINIFS(AW:AW,$E:$E,$E774))/(MAXIFS(AW:AW,$E:$E,$E774)-MINIFS(AW:AW,$E:$E,$E774)),
100*(AW774-MINIFS(AW:AW,$E:$E,$E774))/(MAXIFS(AW:AW,$E:$E,$E774)-MINIFS(AW:AW,$E:$E,$E774))))</f>
        <v/>
      </c>
      <c r="DM774" s="232" t="str">
        <f t="array" ref="DM774">IF(AX774="","",
IF(INDEX(Settings!$H:$H,MATCH(DM$1,Settings!$G:$G,0))=TRUE,
100-100*(AX774-MINIFS(AX:AX,$E:$E,$E774))/(MAXIFS(AX:AX,$E:$E,$E774)-MINIFS(AX:AX,$E:$E,$E774)),
100*(AX774-MINIFS(AX:AX,$E:$E,$E774))/(MAXIFS(AX:AX,$E:$E,$E774)-MINIFS(AX:AX,$E:$E,$E774))))</f>
        <v/>
      </c>
      <c r="DN774" s="232" t="str">
        <f t="array" ref="DN774">IF(AY774="","",
IF(INDEX(Settings!$H:$H,MATCH(DN$1,Settings!$G:$G,0))=TRUE,
100-100*(AY774-MINIFS(AY:AY,$E:$E,$E774))/(MAXIFS(AY:AY,$E:$E,$E774)-MINIFS(AY:AY,$E:$E,$E774)),
100*(AY774-MINIFS(AY:AY,$E:$E,$E774))/(MAXIFS(AY:AY,$E:$E,$E774)-MINIFS(AY:AY,$E:$E,$E774))))</f>
        <v/>
      </c>
      <c r="DO774" s="232" t="str">
        <f t="array" ref="DO774">IF(AZ774="","",
IF(INDEX(Settings!$H:$H,MATCH(DO$1,Settings!$G:$G,0))=TRUE,
100-100*(AZ774-MINIFS(AZ:AZ,$E:$E,$E774))/(MAXIFS(AZ:AZ,$E:$E,$E774)-MINIFS(AZ:AZ,$E:$E,$E774)),
100*(AZ774-MINIFS(AZ:AZ,$E:$E,$E774))/(MAXIFS(AZ:AZ,$E:$E,$E774)-MINIFS(AZ:AZ,$E:$E,$E774))))</f>
        <v/>
      </c>
      <c r="DP774" s="232" t="str">
        <f t="array" ref="DP774">IF(BA774="","",
IF(INDEX(Settings!$H:$H,MATCH(DP$1,Settings!$G:$G,0))=TRUE,
100-100*(BA774-MINIFS(BA:BA,$E:$E,$E774))/(MAXIFS(BA:BA,$E:$E,$E774)-MINIFS(BA:BA,$E:$E,$E774)),
100*(BA774-MINIFS(BA:BA,$E:$E,$E774))/(MAXIFS(BA:BA,$E:$E,$E774)-MINIFS(BA:BA,$E:$E,$E774))))</f>
        <v/>
      </c>
      <c r="DQ774" s="232" t="str">
        <f t="array" ref="DQ774">IF(BB774="","",
IF(INDEX(Settings!$H:$H,MATCH(DQ$1,Settings!$G:$G,0))=TRUE,
100-100*(BB774-MINIFS(BB:BB,$E:$E,$E774))/(MAXIFS(BB:BB,$E:$E,$E774)-MINIFS(BB:BB,$E:$E,$E774)),
100*(BB774-MINIFS(BB:BB,$E:$E,$E774))/(MAXIFS(BB:BB,$E:$E,$E774)-MINIFS(BB:BB,$E:$E,$E774))))</f>
        <v/>
      </c>
      <c r="DR774" s="232" t="str">
        <f t="array" ref="DR774">IF(BC774="","",
IF(INDEX(Settings!$H:$H,MATCH(DR$1,Settings!$G:$G,0))=TRUE,
100-100*(BC774-MINIFS(BC:BC,$E:$E,$E774))/(MAXIFS(BC:BC,$E:$E,$E774)-MINIFS(BC:BC,$E:$E,$E774)),
100*(BC774-MINIFS(BC:BC,$E:$E,$E774))/(MAXIFS(BC:BC,$E:$E,$E774)-MINIFS(BC:BC,$E:$E,$E774))))</f>
        <v/>
      </c>
      <c r="DS774" s="232" t="str">
        <f t="array" ref="DS774">IF(BD774="","",
IF(INDEX(Settings!$H:$H,MATCH(DS$1,Settings!$G:$G,0))=TRUE,
100-100*(BD774-MINIFS(BD:BD,$E:$E,$E774))/(MAXIFS(BD:BD,$E:$E,$E774)-MINIFS(BD:BD,$E:$E,$E774)),
100*(BD774-MINIFS(BD:BD,$E:$E,$E774))/(MAXIFS(BD:BD,$E:$E,$E774)-MINIFS(BD:BD,$E:$E,$E774))))</f>
        <v/>
      </c>
      <c r="DT774" s="232" t="str">
        <f t="array" ref="DT774">IF(BE774="","",
IF(INDEX(Settings!$H:$H,MATCH(DT$1,Settings!$G:$G,0))=TRUE,
100-100*(BE774-MINIFS(BE:BE,$E:$E,$E774))/(MAXIFS(BE:BE,$E:$E,$E774)-MINIFS(BE:BE,$E:$E,$E774)),
100*(BE774-MINIFS(BE:BE,$E:$E,$E774))/(MAXIFS(BE:BE,$E:$E,$E774)-MINIFS(BE:BE,$E:$E,$E774))))</f>
        <v/>
      </c>
      <c r="DU774" s="232" t="str">
        <f t="array" ref="DU774">IF(BF774="","",
IF(INDEX(Settings!$H:$H,MATCH(DU$1,Settings!$G:$G,0))=TRUE,
100-100*(BF774-MINIFS(BF:BF,$E:$E,$E774))/(MAXIFS(BF:BF,$E:$E,$E774)-MINIFS(BF:BF,$E:$E,$E774)),
100*(BF774-MINIFS(BF:BF,$E:$E,$E774))/(MAXIFS(BF:BF,$E:$E,$E774)-MINIFS(BF:BF,$E:$E,$E774))))</f>
        <v/>
      </c>
      <c r="DV774" s="232" t="str">
        <f t="array" ref="DV774">IF(BG774="","",
IF(INDEX(Settings!$H:$H,MATCH(DV$1,Settings!$G:$G,0))=TRUE,
100-100*(BG774-MINIFS(BG:BG,$E:$E,$E774))/(MAXIFS(BG:BG,$E:$E,$E774)-MINIFS(BG:BG,$E:$E,$E774)),
100*(BG774-MINIFS(BG:BG,$E:$E,$E774))/(MAXIFS(BG:BG,$E:$E,$E774)-MINIFS(BG:BG,$E:$E,$E774))))</f>
        <v/>
      </c>
      <c r="DW774" s="232" t="str">
        <f t="array" ref="DW774">IF(BH774="","",
IF(INDEX(Settings!$H:$H,MATCH(DW$1,Settings!$G:$G,0))=TRUE,
100-100*(BH774-MINIFS(BH:BH,$E:$E,$E774))/(MAXIFS(BH:BH,$E:$E,$E774)-MINIFS(BH:BH,$E:$E,$E774)),
100*(BH774-MINIFS(BH:BH,$E:$E,$E774))/(MAXIFS(BH:BH,$E:$E,$E774)-MINIFS(BH:BH,$E:$E,$E774))))</f>
        <v/>
      </c>
      <c r="DX774" s="232" t="str">
        <f t="array" ref="DX774">IF(BI774="","",
IF(INDEX(Settings!$H:$H,MATCH(DX$1,Settings!$G:$G,0))=TRUE,
100-100*(BI774-MINIFS(BI:BI,$E:$E,$E774))/(MAXIFS(BI:BI,$E:$E,$E774)-MINIFS(BI:BI,$E:$E,$E774)),
100*(BI774-MINIFS(BI:BI,$E:$E,$E774))/(MAXIFS(BI:BI,$E:$E,$E774)-MINIFS(BI:BI,$E:$E,$E774))))</f>
        <v/>
      </c>
      <c r="DY774" s="232" t="str">
        <f t="array" ref="DY774">IF(BJ774="","",
IF(INDEX(Settings!$H:$H,MATCH(DY$1,Settings!$G:$G,0))=TRUE,
100-100*(BJ774-MINIFS(BJ:BJ,$E:$E,$E774))/(MAXIFS(BJ:BJ,$E:$E,$E774)-MINIFS(BJ:BJ,$E:$E,$E774)),
100*(BJ774-MINIFS(BJ:BJ,$E:$E,$E774))/(MAXIFS(BJ:BJ,$E:$E,$E774)-MINIFS(BJ:BJ,$E:$E,$E774))))</f>
        <v/>
      </c>
      <c r="DZ774" s="234"/>
      <c r="EA774" s="234"/>
      <c r="EB774" s="234" t="str">
        <f t="shared" si="8"/>
        <v/>
      </c>
      <c r="EC774" s="234" t="str">
        <f t="shared" si="9"/>
        <v/>
      </c>
      <c r="ED774" s="234" t="str">
        <f t="shared" si="10"/>
        <v/>
      </c>
      <c r="EE774" s="234" t="str">
        <f t="shared" si="11"/>
        <v/>
      </c>
      <c r="EF774" s="234" t="str">
        <f t="shared" si="12"/>
        <v/>
      </c>
      <c r="EG774" s="234" t="str">
        <f t="shared" si="13"/>
        <v/>
      </c>
      <c r="EH774" s="234"/>
      <c r="EI774" s="234"/>
      <c r="EJ774" s="234"/>
      <c r="EK774" s="234"/>
      <c r="EL774" s="234"/>
      <c r="EM774" s="234"/>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3" t="str">
        <f t="shared" si="14"/>
        <v/>
      </c>
      <c r="N775" s="49"/>
      <c r="O775" s="49"/>
      <c r="P775" s="49"/>
      <c r="Q775" s="49"/>
      <c r="R775" s="49"/>
      <c r="S775" s="222" t="str">
        <f>IFERROR(VLOOKUP(AF775, 'YOYO IR Scores'!A:C, 3, FALSE), "")
</f>
        <v/>
      </c>
      <c r="T775" s="49"/>
      <c r="U775" s="49"/>
      <c r="V775" s="49"/>
      <c r="W775" s="49"/>
      <c r="X775" s="224" t="str">
        <f t="shared" si="4"/>
        <v/>
      </c>
      <c r="Y775" s="225" t="str">
        <f t="shared" si="5"/>
        <v/>
      </c>
      <c r="Z775" s="225" t="str">
        <f t="shared" si="6"/>
        <v/>
      </c>
      <c r="AA775" s="224" t="str">
        <f t="shared" si="7"/>
        <v/>
      </c>
      <c r="AB775" s="223"/>
      <c r="AC775" s="223"/>
      <c r="AD775" s="223"/>
      <c r="AE775" s="223" t="str">
        <f>IFERROR(VLOOKUP(AF775, 'YOYO IR Scores'!A:C, 2, FALSE), "")</f>
        <v/>
      </c>
      <c r="AF775" s="223"/>
      <c r="AG775" s="223"/>
      <c r="AH775" s="223"/>
      <c r="AI775" s="223"/>
      <c r="AJ775" s="223"/>
      <c r="AK775" s="223"/>
      <c r="AL775" s="223"/>
      <c r="AM775" s="223"/>
      <c r="AN775" s="223"/>
      <c r="AO775" s="223"/>
      <c r="AP775" s="223"/>
      <c r="AQ775" s="223"/>
      <c r="AR775" s="223"/>
      <c r="AS775" s="223"/>
      <c r="AT775" s="223"/>
      <c r="AU775" s="223"/>
      <c r="AV775" s="223"/>
      <c r="AW775" s="223"/>
      <c r="AX775" s="223"/>
      <c r="AY775" s="223"/>
      <c r="AZ775" s="223"/>
      <c r="BA775" s="223"/>
      <c r="BB775" s="223"/>
      <c r="BC775" s="223"/>
      <c r="BD775" s="223"/>
      <c r="BE775" s="223"/>
      <c r="BF775" s="223"/>
      <c r="BG775" s="223"/>
      <c r="BH775" s="223"/>
      <c r="BI775" s="223"/>
      <c r="BJ775" s="223"/>
      <c r="BK775" s="223" t="str">
        <f t="array" ref="BK775">IF(J775="","",
IF(INDEX(Settings!$H:$H,MATCH(BY$1,Settings!$G:$G,0))=TRUE,
100-100*(J775-MIN(J:J))/(MAX(J:J)-MIN(J:J)),
100*(J775-MIN(J:J))/(MAX(J:J)-MIN(J:J))))</f>
        <v/>
      </c>
      <c r="BL775" s="223" t="str">
        <f t="array" ref="BL775">IF(J775="","",
IF(INDEX(Settings!$H:$H,MATCH(BY$1,Settings!$G:$G,0))=TRUE,
100-100*(J775-MINIFS(J:J,$E:$E,$E775))/(MAXIFS(J:J,$E:$E,$E775)-MINIFS(J:J,$E:$E,$E775)),
100*(J775-MINIFS(J:J,$E:$E,$E775))/(MAXIFS(J:J,$E:$E,$E775)-MINIFS(J:J,$E:$E,$E775))))</f>
        <v/>
      </c>
      <c r="BM775" s="223"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4" t="str">
        <f t="array" ref="BQ775">IF(J775="","",
IF(INDEX(Settings!$H:$H,MATCH(BY$1,Settings!$G:$G,0))=TRUE,
-1*(J775-AVERAGE(J:J))/STDEV(J:J),
(J775-AVERAGE(J:J))/STDEV(J:J)))</f>
        <v/>
      </c>
      <c r="BR775" s="224" t="str">
        <f>IFERROR(__xludf.DUMMYFUNCTION("IF(J775="""","""",
IF(INDEX(Settings!$H:$H,MATCH(BY$1,Settings!$G:$G,0))=TRUE,
-1*(J775-AVERAGEIFS(J:J,$E:$E,$E775))/STDEV(FILTER(J:J,$E:$E=$E775)),
(J775-AVERAGEIFS(J:J,$E:$E,$E775))/STDEV(FILTER(J:J,$E:$E=$E775))))"),"")</f>
        <v/>
      </c>
      <c r="BS775" s="224"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3" t="str">
        <f t="array" ref="BY775">IF(J775="","",
IF(INDEX(Settings!$H:$H,MATCH(BY$1,Settings!$G:$G,0))=TRUE,
100-100*(J775-MINIFS(J:J,$E:$E,$E775))/(MAXIFS(J:J,$E:$E,$E775)-MINIFS(J:J,$E:$E,$E775)),
100*(J775-MINIFS(J:J,$E:$E,$E775))/(MAXIFS(J:J,$E:$E,$E775)-MINIFS(J:J,$E:$E,$E775))))</f>
        <v/>
      </c>
      <c r="BZ775" s="223" t="str">
        <f t="array" ref="BZ775">IF(K775="","",
IF(INDEX(Settings!$H:$H,MATCH(BZ$1,Settings!$G:$G,0))=TRUE,
100-100*(K775-MINIFS(K:K,$E:$E,$E775))/(MAXIFS(K:K,$E:$E,$E775)-MINIFS(K:K,$E:$E,$E775)),
100*(K775-MINIFS(K:K,$E:$E,$E775))/(MAXIFS(K:K,$E:$E,$E775)-MINIFS(K:K,$E:$E,$E775))))</f>
        <v/>
      </c>
      <c r="CA775" s="223" t="str">
        <f t="array" ref="CA775">IF(L775="","",
IF(INDEX(Settings!$H:$H,MATCH(CA$1,Settings!$G:$G,0))=TRUE,
100-100*(L775-MINIFS(L:L,$E:$E,$E775))/(MAXIFS(L:L,$E:$E,$E775)-MINIFS(L:L,$E:$E,$E775)),
100*(L775-MINIFS(L:L,$E:$E,$E775))/(MAXIFS(L:L,$E:$E,$E775)-MINIFS(L:L,$E:$E,$E775))))</f>
        <v/>
      </c>
      <c r="CB775" s="223" t="str">
        <f t="array" ref="CB775">IF(M775="","",
IF(INDEX(Settings!$H:$H,MATCH(CB$1,Settings!$G:$G,0))=TRUE,
100-100*(M775-MINIFS(M:M,$E:$E,$E775))/(MAXIFS(M:M,$E:$E,$E775)-MINIFS(M:M,$E:$E,$E775)),
100*(M775-MINIFS(M:M,$E:$E,$E775))/(MAXIFS(M:M,$E:$E,$E775)-MINIFS(M:M,$E:$E,$E775))))</f>
        <v/>
      </c>
      <c r="CC775" s="223" t="str">
        <f t="array" ref="CC775">IF(N775="","",
IF(INDEX(Settings!$H:$H,MATCH(CC$1,Settings!$G:$G,0))=TRUE,
100-100*(N775-MINIFS(N:N,$E:$E,$E775))/(MAXIFS(N:N,$E:$E,$E775)-MINIFS(N:N,$E:$E,$E775)),
100*(N775-MINIFS(N:N,$E:$E,$E775))/(MAXIFS(N:N,$E:$E,$E775)-MINIFS(N:N,$E:$E,$E775))))</f>
        <v/>
      </c>
      <c r="CD775" s="223" t="str">
        <f t="array" ref="CD775">IF(O775="","",
IF(INDEX(Settings!$H:$H,MATCH(CD$1,Settings!$G:$G,0))=TRUE,
100-100*(O775-MINIFS(O:O,$E:$E,$E775))/(MAXIFS(O:O,$E:$E,$E775)-MINIFS(O:O,$E:$E,$E775)),
100*(O775-MINIFS(O:O,$E:$E,$E775))/(MAXIFS(O:O,$E:$E,$E775)-MINIFS(O:O,$E:$E,$E775))))</f>
        <v/>
      </c>
      <c r="CE775" s="223" t="str">
        <f t="array" ref="CE775">IF(P775="","",
IF(INDEX(Settings!$H:$H,MATCH(CE$1,Settings!$G:$G,0))=TRUE,
100-100*(P775-MINIFS(P:P,$E:$E,$E775))/(MAXIFS(P:P,$E:$E,$E775)-MINIFS(P:P,$E:$E,$E775)),
100*(P775-MINIFS(P:P,$E:$E,$E775))/(MAXIFS(P:P,$E:$E,$E775)-MINIFS(P:P,$E:$E,$E775))))</f>
        <v/>
      </c>
      <c r="CF775" s="223" t="str">
        <f t="array" ref="CF775">IF(Q775="","",
IF(INDEX(Settings!$H:$H,MATCH(CF$1,Settings!$G:$G,0))=TRUE,
100-100*(Q775-MINIFS(Q:Q,$E:$E,$E775))/(MAXIFS(Q:Q,$E:$E,$E775)-MINIFS(Q:Q,$E:$E,$E775)),
100*(Q775-MINIFS(Q:Q,$E:$E,$E775))/(MAXIFS(Q:Q,$E:$E,$E775)-MINIFS(Q:Q,$E:$E,$E775))))</f>
        <v/>
      </c>
      <c r="CG775" s="223" t="str">
        <f t="array" ref="CG775">IF(R775="","",
IF(INDEX(Settings!$H:$H,MATCH(CG$1,Settings!$G:$G,0))=TRUE,
100-100*(R775-MINIFS(R:R,$E:$E,$E775))/(MAXIFS(R:R,$E:$E,$E775)-MINIFS(R:R,$E:$E,$E775)),
100*(R775-MINIFS(R:R,$E:$E,$E775))/(MAXIFS(R:R,$E:$E,$E775)-MINIFS(R:R,$E:$E,$E775))))</f>
        <v/>
      </c>
      <c r="CH775" s="223" t="str">
        <f t="array" ref="CH775">IF(S775="","",
IF(INDEX(Settings!$H:$H,MATCH(CH$1,Settings!$G:$G,0))=TRUE,
100-100*(S775-MINIFS(S:S,$E:$E,$E775))/(MAXIFS(S:S,$E:$E,$E775)-MINIFS(S:S,$E:$E,$E775)),
100*(S775-MINIFS(S:S,$E:$E,$E775))/(MAXIFS(S:S,$E:$E,$E775)-MINIFS(S:S,$E:$E,$E775))))</f>
        <v/>
      </c>
      <c r="CI775" s="223" t="str">
        <f t="array" ref="CI775">IF(T775="","",
IF(INDEX(Settings!$H:$H,MATCH(CI$1,Settings!$G:$G,0))=TRUE,
100-100*(T775-MINIFS(T:T,$E:$E,$E775))/(MAXIFS(T:T,$E:$E,$E775)-MINIFS(T:T,$E:$E,$E775)),
100*(T775-MINIFS(T:T,$E:$E,$E775))/(MAXIFS(T:T,$E:$E,$E775)-MINIFS(T:T,$E:$E,$E775))))</f>
        <v/>
      </c>
      <c r="CJ775" s="223" t="str">
        <f t="array" ref="CJ775">IF(U775="","",
IF(INDEX(Settings!$H:$H,MATCH(CJ$1,Settings!$G:$G,0))=TRUE,
100-100*(U775-MINIFS(U:U,$E:$E,$E775))/(MAXIFS(U:U,$E:$E,$E775)-MINIFS(U:U,$E:$E,$E775)),
100*(U775-MINIFS(U:U,$E:$E,$E775))/(MAXIFS(U:U,$E:$E,$E775)-MINIFS(U:U,$E:$E,$E775))))</f>
        <v/>
      </c>
      <c r="CK775" s="223" t="str">
        <f t="array" ref="CK775">IF(V775="","",
IF(INDEX(Settings!$H:$H,MATCH(CK$1,Settings!$G:$G,0))=TRUE,
100-100*(V775-MINIFS(V:V,$E:$E,$E775))/(MAXIFS(V:V,$E:$E,$E775)-MINIFS(V:V,$E:$E,$E775)),
100*(V775-MINIFS(V:V,$E:$E,$E775))/(MAXIFS(V:V,$E:$E,$E775)-MINIFS(V:V,$E:$E,$E775))))</f>
        <v/>
      </c>
      <c r="CL775" s="223" t="str">
        <f t="array" ref="CL775">IF(W775="","",
IF(INDEX(Settings!$H:$H,MATCH(CL$1,Settings!$G:$G,0))=TRUE,
100-100*(W775-MINIFS(W:W,$E:$E,$E775))/(MAXIFS(W:W,$E:$E,$E775)-MINIFS(W:W,$E:$E,$E775)),
100*(W775-MINIFS(W:W,$E:$E,$E775))/(MAXIFS(W:W,$E:$E,$E775)-MINIFS(W:W,$E:$E,$E775))))</f>
        <v/>
      </c>
      <c r="CM775" s="223" t="str">
        <f t="array" ref="CM775">IF(X775="","",
IF(INDEX(Settings!$H:$H,MATCH(CM$1,Settings!$G:$G,0))=TRUE,
100-100*(X775-MINIFS(X:X,$E:$E,$E775))/(MAXIFS(X:X,$E:$E,$E775)-MINIFS(X:X,$E:$E,$E775)),
100*(X775-MINIFS(X:X,$E:$E,$E775))/(MAXIFS(X:X,$E:$E,$E775)-MINIFS(X:X,$E:$E,$E775))))</f>
        <v/>
      </c>
      <c r="CN775" s="223" t="str">
        <f t="array" ref="CN775">IF(Y775="","",
IF(INDEX(Settings!$H:$H,MATCH(CN$1,Settings!$G:$G,0))=TRUE,
100-100*(Y775-MINIFS(Y:Y,$E:$E,$E775))/(MAXIFS(Y:Y,$E:$E,$E775)-MINIFS(Y:Y,$E:$E,$E775)),
100*(Y775-MINIFS(Y:Y,$E:$E,$E775))/(MAXIFS(Y:Y,$E:$E,$E775)-MINIFS(Y:Y,$E:$E,$E775))))</f>
        <v/>
      </c>
      <c r="CO775" s="223" t="str">
        <f t="array" ref="CO775">IF(Z775="","",
IF(INDEX(Settings!$H:$H,MATCH(CO$1,Settings!$G:$G,0))=TRUE,
100-100*(Z775-MINIFS(Z:Z,$E:$E,$E775))/(MAXIFS(Z:Z,$E:$E,$E775)-MINIFS(Z:Z,$E:$E,$E775)),
100*(Z775-MINIFS(Z:Z,$E:$E,$E775))/(MAXIFS(Z:Z,$E:$E,$E775)-MINIFS(Z:Z,$E:$E,$E775))))</f>
        <v/>
      </c>
      <c r="CP775" s="223" t="str">
        <f t="array" ref="CP775">IF(AA775="","",
IF(INDEX(Settings!$H:$H,MATCH(CP$1,Settings!$G:$G,0))=TRUE,
100-100*(AA775-MINIFS(AA:AA,$E:$E,$E775))/(MAXIFS(AA:AA,$E:$E,$E775)-MINIFS(AA:AA,$E:$E,$E775)),
100*(AA775-MINIFS(AA:AA,$E:$E,$E775))/(MAXIFS(AA:AA,$E:$E,$E775)-MINIFS(AA:AA,$E:$E,$E775))))</f>
        <v/>
      </c>
      <c r="CQ775" s="223" t="str">
        <f t="array" ref="CQ775">IF(AB775="","",
IF(INDEX(Settings!$H:$H,MATCH(CQ$1,Settings!$G:$G,0))=TRUE,
100-100*(AB775-MINIFS(AB:AB,$E:$E,$E775))/(MAXIFS(AB:AB,$E:$E,$E775)-MINIFS(AB:AB,$E:$E,$E775)),
100*(AB775-MINIFS(AB:AB,$E:$E,$E775))/(MAXIFS(AB:AB,$E:$E,$E775)-MINIFS(AB:AB,$E:$E,$E775))))</f>
        <v/>
      </c>
      <c r="CR775" s="223" t="str">
        <f t="array" ref="CR775">IF(AC775="","",
IF(INDEX(Settings!$H:$H,MATCH(CR$1,Settings!$G:$G,0))=TRUE,
100-100*(AC775-MINIFS(AC:AC,$E:$E,$E775))/(MAXIFS(AC:AC,$E:$E,$E775)-MINIFS(AC:AC,$E:$E,$E775)),
100*(AC775-MINIFS(AC:AC,$E:$E,$E775))/(MAXIFS(AC:AC,$E:$E,$E775)-MINIFS(AC:AC,$E:$E,$E775))))</f>
        <v/>
      </c>
      <c r="CS775" s="223" t="str">
        <f t="array" ref="CS775">IF(AD775="","",
IF(INDEX(Settings!$H:$H,MATCH(CS$1,Settings!$G:$G,0))=TRUE,
100-100*(AD775-MINIFS(AD:AD,$E:$E,$E775))/(MAXIFS(AD:AD,$E:$E,$E775)-MINIFS(AD:AD,$E:$E,$E775)),
100*(AD775-MINIFS(AD:AD,$E:$E,$E775))/(MAXIFS(AD:AD,$E:$E,$E775)-MINIFS(AD:AD,$E:$E,$E775))))</f>
        <v/>
      </c>
      <c r="CT775" s="223" t="str">
        <f t="array" ref="CT775">IF(AE775="","",
IF(INDEX(Settings!$H:$H,MATCH(CT$1,Settings!$G:$G,0))=TRUE,
100-100*(AE775-MINIFS(AE:AE,$E:$E,$E775))/(MAXIFS(AE:AE,$E:$E,$E775)-MINIFS(AE:AE,$E:$E,$E775)),
100*(AE775-MINIFS(AE:AE,$E:$E,$E775))/(MAXIFS(AE:AE,$E:$E,$E775)-MINIFS(AE:AE,$E:$E,$E775))))</f>
        <v/>
      </c>
      <c r="CU775" s="223" t="str">
        <f t="array" ref="CU775">IF(AF775="","",
IF(INDEX(Settings!$H:$H,MATCH(CU$1,Settings!$G:$G,0))=TRUE,
100-100*(AF775-MINIFS(AF:AF,$E:$E,$E775))/(MAXIFS(AF:AF,$E:$E,$E775)-MINIFS(AF:AF,$E:$E,$E775)),
100*(AF775-MINIFS(AF:AF,$E:$E,$E775))/(MAXIFS(AF:AF,$E:$E,$E775)-MINIFS(AF:AF,$E:$E,$E775))))</f>
        <v/>
      </c>
      <c r="CV775" s="223" t="str">
        <f t="array" ref="CV775">IF(AG775="","",
IF(INDEX(Settings!$H:$H,MATCH(CV$1,Settings!$G:$G,0))=TRUE,
100-100*(AG775-MINIFS(AG:AG,$E:$E,$E775))/(MAXIFS(AG:AG,$E:$E,$E775)-MINIFS(AG:AG,$E:$E,$E775)),
100*(AG775-MINIFS(AG:AG,$E:$E,$E775))/(MAXIFS(AG:AG,$E:$E,$E775)-MINIFS(AG:AG,$E:$E,$E775))))</f>
        <v/>
      </c>
      <c r="CW775" s="223" t="str">
        <f t="array" ref="CW775">IF(AH775="","",
IF(INDEX(Settings!$H:$H,MATCH(CW$1,Settings!$G:$G,0))=TRUE,
100-100*(AH775-MINIFS(AH:AH,$E:$E,$E775))/(MAXIFS(AH:AH,$E:$E,$E775)-MINIFS(AH:AH,$E:$E,$E775)),
100*(AH775-MINIFS(AH:AH,$E:$E,$E775))/(MAXIFS(AH:AH,$E:$E,$E775)-MINIFS(AH:AH,$E:$E,$E775))))</f>
        <v/>
      </c>
      <c r="CX775" s="223" t="str">
        <f t="array" ref="CX775">IF(AI775="","",
IF(INDEX(Settings!$H:$H,MATCH(CX$1,Settings!$G:$G,0))=TRUE,
100-100*(AI775-MINIFS(AI:AI,$E:$E,$E775))/(MAXIFS(AI:AI,$E:$E,$E775)-MINIFS(AI:AI,$E:$E,$E775)),
100*(AI775-MINIFS(AI:AI,$E:$E,$E775))/(MAXIFS(AI:AI,$E:$E,$E775)-MINIFS(AI:AI,$E:$E,$E775))))</f>
        <v/>
      </c>
      <c r="CY775" s="223" t="str">
        <f t="array" ref="CY775">IF(AJ775="","",
IF(INDEX(Settings!$H:$H,MATCH(CY$1,Settings!$G:$G,0))=TRUE,
100-100*(AJ775-MINIFS(AJ:AJ,$E:$E,$E775))/(MAXIFS(AJ:AJ,$E:$E,$E775)-MINIFS(AJ:AJ,$E:$E,$E775)),
100*(AJ775-MINIFS(AJ:AJ,$E:$E,$E775))/(MAXIFS(AJ:AJ,$E:$E,$E775)-MINIFS(AJ:AJ,$E:$E,$E775))))</f>
        <v/>
      </c>
      <c r="CZ775" s="223" t="str">
        <f t="array" ref="CZ775">IF(AK775="","",
IF(INDEX(Settings!$H:$H,MATCH(CZ$1,Settings!$G:$G,0))=TRUE,
100-100*(AK775-MINIFS(AK:AK,$E:$E,$E775))/(MAXIFS(AK:AK,$E:$E,$E775)-MINIFS(AK:AK,$E:$E,$E775)),
100*(AK775-MINIFS(AK:AK,$E:$E,$E775))/(MAXIFS(AK:AK,$E:$E,$E775)-MINIFS(AK:AK,$E:$E,$E775))))</f>
        <v/>
      </c>
      <c r="DA775" s="223" t="str">
        <f t="array" ref="DA775">IF(AL775="","",
IF(INDEX(Settings!$H:$H,MATCH(DA$1,Settings!$G:$G,0))=TRUE,
100-100*(AL775-MINIFS(AL:AL,$E:$E,$E775))/(MAXIFS(AL:AL,$E:$E,$E775)-MINIFS(AL:AL,$E:$E,$E775)),
100*(AL775-MINIFS(AL:AL,$E:$E,$E775))/(MAXIFS(AL:AL,$E:$E,$E775)-MINIFS(AL:AL,$E:$E,$E775))))</f>
        <v/>
      </c>
      <c r="DB775" s="223" t="str">
        <f t="array" ref="DB775">IF(AM775="","",
IF(INDEX(Settings!$H:$H,MATCH(DB$1,Settings!$G:$G,0))=TRUE,
100-100*(AM775-MINIFS(AM:AM,$E:$E,$E775))/(MAXIFS(AM:AM,$E:$E,$E775)-MINIFS(AM:AM,$E:$E,$E775)),
100*(AM775-MINIFS(AM:AM,$E:$E,$E775))/(MAXIFS(AM:AM,$E:$E,$E775)-MINIFS(AM:AM,$E:$E,$E775))))</f>
        <v/>
      </c>
      <c r="DC775" s="223" t="str">
        <f t="array" ref="DC775">IF(AN775="","",
IF(INDEX(Settings!$H:$H,MATCH(DC$1,Settings!$G:$G,0))=TRUE,
100-100*(AN775-MINIFS(AN:AN,$E:$E,$E775))/(MAXIFS(AN:AN,$E:$E,$E775)-MINIFS(AN:AN,$E:$E,$E775)),
100*(AN775-MINIFS(AN:AN,$E:$E,$E775))/(MAXIFS(AN:AN,$E:$E,$E775)-MINIFS(AN:AN,$E:$E,$E775))))</f>
        <v/>
      </c>
      <c r="DD775" s="223" t="str">
        <f t="array" ref="DD775">IF(AO775="","",
IF(INDEX(Settings!$H:$H,MATCH(DD$1,Settings!$G:$G,0))=TRUE,
100-100*(AO775-MINIFS(AO:AO,$E:$E,$E775))/(MAXIFS(AO:AO,$E:$E,$E775)-MINIFS(AO:AO,$E:$E,$E775)),
100*(AO775-MINIFS(AO:AO,$E:$E,$E775))/(MAXIFS(AO:AO,$E:$E,$E775)-MINIFS(AO:AO,$E:$E,$E775))))</f>
        <v/>
      </c>
      <c r="DE775" s="223" t="str">
        <f t="array" ref="DE775">IF(AP775="","",
IF(INDEX(Settings!$H:$H,MATCH(DE$1,Settings!$G:$G,0))=TRUE,
100-100*(AP775-MINIFS(AP:AP,$E:$E,$E775))/(MAXIFS(AP:AP,$E:$E,$E775)-MINIFS(AP:AP,$E:$E,$E775)),
100*(AP775-MINIFS(AP:AP,$E:$E,$E775))/(MAXIFS(AP:AP,$E:$E,$E775)-MINIFS(AP:AP,$E:$E,$E775))))</f>
        <v/>
      </c>
      <c r="DF775" s="223" t="str">
        <f t="array" ref="DF775">IF(AQ775="","",
IF(INDEX(Settings!$H:$H,MATCH(DF$1,Settings!$G:$G,0))=TRUE,
100-100*(AQ775-MINIFS(AQ:AQ,$E:$E,$E775))/(MAXIFS(AQ:AQ,$E:$E,$E775)-MINIFS(AQ:AQ,$E:$E,$E775)),
100*(AQ775-MINIFS(AQ:AQ,$E:$E,$E775))/(MAXIFS(AQ:AQ,$E:$E,$E775)-MINIFS(AQ:AQ,$E:$E,$E775))))</f>
        <v/>
      </c>
      <c r="DG775" s="223" t="str">
        <f t="array" ref="DG775">IF(AR775="","",
IF(INDEX(Settings!$H:$H,MATCH(DG$1,Settings!$G:$G,0))=TRUE,
100-100*(AR775-MINIFS(AR:AR,$E:$E,$E775))/(MAXIFS(AR:AR,$E:$E,$E775)-MINIFS(AR:AR,$E:$E,$E775)),
100*(AR775-MINIFS(AR:AR,$E:$E,$E775))/(MAXIFS(AR:AR,$E:$E,$E775)-MINIFS(AR:AR,$E:$E,$E775))))</f>
        <v/>
      </c>
      <c r="DH775" s="223" t="str">
        <f t="array" ref="DH775">IF(AS775="","",
IF(INDEX(Settings!$H:$H,MATCH(DH$1,Settings!$G:$G,0))=TRUE,
100-100*(AS775-MINIFS(AS:AS,$E:$E,$E775))/(MAXIFS(AS:AS,$E:$E,$E775)-MINIFS(AS:AS,$E:$E,$E775)),
100*(AS775-MINIFS(AS:AS,$E:$E,$E775))/(MAXIFS(AS:AS,$E:$E,$E775)-MINIFS(AS:AS,$E:$E,$E775))))</f>
        <v/>
      </c>
      <c r="DI775" s="223" t="str">
        <f t="array" ref="DI775">IF(AT775="","",
IF(INDEX(Settings!$H:$H,MATCH(DI$1,Settings!$G:$G,0))=TRUE,
100-100*(AT775-MINIFS(AT:AT,$E:$E,$E775))/(MAXIFS(AT:AT,$E:$E,$E775)-MINIFS(AT:AT,$E:$E,$E775)),
100*(AT775-MINIFS(AT:AT,$E:$E,$E775))/(MAXIFS(AT:AT,$E:$E,$E775)-MINIFS(AT:AT,$E:$E,$E775))))</f>
        <v/>
      </c>
      <c r="DJ775" s="223" t="str">
        <f t="array" ref="DJ775">IF(AU775="","",
IF(INDEX(Settings!$H:$H,MATCH(DJ$1,Settings!$G:$G,0))=TRUE,
100-100*(AU775-MINIFS(AU:AU,$E:$E,$E775))/(MAXIFS(AU:AU,$E:$E,$E775)-MINIFS(AU:AU,$E:$E,$E775)),
100*(AU775-MINIFS(AU:AU,$E:$E,$E775))/(MAXIFS(AU:AU,$E:$E,$E775)-MINIFS(AU:AU,$E:$E,$E775))))</f>
        <v/>
      </c>
      <c r="DK775" s="223" t="str">
        <f t="array" ref="DK775">IF(AV775="","",
IF(INDEX(Settings!$H:$H,MATCH(DK$1,Settings!$G:$G,0))=TRUE,
100-100*(AV775-MINIFS(AV:AV,$E:$E,$E775))/(MAXIFS(AV:AV,$E:$E,$E775)-MINIFS(AV:AV,$E:$E,$E775)),
100*(AV775-MINIFS(AV:AV,$E:$E,$E775))/(MAXIFS(AV:AV,$E:$E,$E775)-MINIFS(AV:AV,$E:$E,$E775))))</f>
        <v/>
      </c>
      <c r="DL775" s="223" t="str">
        <f t="array" ref="DL775">IF(AW775="","",
IF(INDEX(Settings!$H:$H,MATCH(DL$1,Settings!$G:$G,0))=TRUE,
100-100*(AW775-MINIFS(AW:AW,$E:$E,$E775))/(MAXIFS(AW:AW,$E:$E,$E775)-MINIFS(AW:AW,$E:$E,$E775)),
100*(AW775-MINIFS(AW:AW,$E:$E,$E775))/(MAXIFS(AW:AW,$E:$E,$E775)-MINIFS(AW:AW,$E:$E,$E775))))</f>
        <v/>
      </c>
      <c r="DM775" s="223" t="str">
        <f t="array" ref="DM775">IF(AX775="","",
IF(INDEX(Settings!$H:$H,MATCH(DM$1,Settings!$G:$G,0))=TRUE,
100-100*(AX775-MINIFS(AX:AX,$E:$E,$E775))/(MAXIFS(AX:AX,$E:$E,$E775)-MINIFS(AX:AX,$E:$E,$E775)),
100*(AX775-MINIFS(AX:AX,$E:$E,$E775))/(MAXIFS(AX:AX,$E:$E,$E775)-MINIFS(AX:AX,$E:$E,$E775))))</f>
        <v/>
      </c>
      <c r="DN775" s="223" t="str">
        <f t="array" ref="DN775">IF(AY775="","",
IF(INDEX(Settings!$H:$H,MATCH(DN$1,Settings!$G:$G,0))=TRUE,
100-100*(AY775-MINIFS(AY:AY,$E:$E,$E775))/(MAXIFS(AY:AY,$E:$E,$E775)-MINIFS(AY:AY,$E:$E,$E775)),
100*(AY775-MINIFS(AY:AY,$E:$E,$E775))/(MAXIFS(AY:AY,$E:$E,$E775)-MINIFS(AY:AY,$E:$E,$E775))))</f>
        <v/>
      </c>
      <c r="DO775" s="223" t="str">
        <f t="array" ref="DO775">IF(AZ775="","",
IF(INDEX(Settings!$H:$H,MATCH(DO$1,Settings!$G:$G,0))=TRUE,
100-100*(AZ775-MINIFS(AZ:AZ,$E:$E,$E775))/(MAXIFS(AZ:AZ,$E:$E,$E775)-MINIFS(AZ:AZ,$E:$E,$E775)),
100*(AZ775-MINIFS(AZ:AZ,$E:$E,$E775))/(MAXIFS(AZ:AZ,$E:$E,$E775)-MINIFS(AZ:AZ,$E:$E,$E775))))</f>
        <v/>
      </c>
      <c r="DP775" s="223" t="str">
        <f t="array" ref="DP775">IF(BA775="","",
IF(INDEX(Settings!$H:$H,MATCH(DP$1,Settings!$G:$G,0))=TRUE,
100-100*(BA775-MINIFS(BA:BA,$E:$E,$E775))/(MAXIFS(BA:BA,$E:$E,$E775)-MINIFS(BA:BA,$E:$E,$E775)),
100*(BA775-MINIFS(BA:BA,$E:$E,$E775))/(MAXIFS(BA:BA,$E:$E,$E775)-MINIFS(BA:BA,$E:$E,$E775))))</f>
        <v/>
      </c>
      <c r="DQ775" s="223" t="str">
        <f t="array" ref="DQ775">IF(BB775="","",
IF(INDEX(Settings!$H:$H,MATCH(DQ$1,Settings!$G:$G,0))=TRUE,
100-100*(BB775-MINIFS(BB:BB,$E:$E,$E775))/(MAXIFS(BB:BB,$E:$E,$E775)-MINIFS(BB:BB,$E:$E,$E775)),
100*(BB775-MINIFS(BB:BB,$E:$E,$E775))/(MAXIFS(BB:BB,$E:$E,$E775)-MINIFS(BB:BB,$E:$E,$E775))))</f>
        <v/>
      </c>
      <c r="DR775" s="223" t="str">
        <f t="array" ref="DR775">IF(BC775="","",
IF(INDEX(Settings!$H:$H,MATCH(DR$1,Settings!$G:$G,0))=TRUE,
100-100*(BC775-MINIFS(BC:BC,$E:$E,$E775))/(MAXIFS(BC:BC,$E:$E,$E775)-MINIFS(BC:BC,$E:$E,$E775)),
100*(BC775-MINIFS(BC:BC,$E:$E,$E775))/(MAXIFS(BC:BC,$E:$E,$E775)-MINIFS(BC:BC,$E:$E,$E775))))</f>
        <v/>
      </c>
      <c r="DS775" s="223" t="str">
        <f t="array" ref="DS775">IF(BD775="","",
IF(INDEX(Settings!$H:$H,MATCH(DS$1,Settings!$G:$G,0))=TRUE,
100-100*(BD775-MINIFS(BD:BD,$E:$E,$E775))/(MAXIFS(BD:BD,$E:$E,$E775)-MINIFS(BD:BD,$E:$E,$E775)),
100*(BD775-MINIFS(BD:BD,$E:$E,$E775))/(MAXIFS(BD:BD,$E:$E,$E775)-MINIFS(BD:BD,$E:$E,$E775))))</f>
        <v/>
      </c>
      <c r="DT775" s="223" t="str">
        <f t="array" ref="DT775">IF(BE775="","",
IF(INDEX(Settings!$H:$H,MATCH(DT$1,Settings!$G:$G,0))=TRUE,
100-100*(BE775-MINIFS(BE:BE,$E:$E,$E775))/(MAXIFS(BE:BE,$E:$E,$E775)-MINIFS(BE:BE,$E:$E,$E775)),
100*(BE775-MINIFS(BE:BE,$E:$E,$E775))/(MAXIFS(BE:BE,$E:$E,$E775)-MINIFS(BE:BE,$E:$E,$E775))))</f>
        <v/>
      </c>
      <c r="DU775" s="223" t="str">
        <f t="array" ref="DU775">IF(BF775="","",
IF(INDEX(Settings!$H:$H,MATCH(DU$1,Settings!$G:$G,0))=TRUE,
100-100*(BF775-MINIFS(BF:BF,$E:$E,$E775))/(MAXIFS(BF:BF,$E:$E,$E775)-MINIFS(BF:BF,$E:$E,$E775)),
100*(BF775-MINIFS(BF:BF,$E:$E,$E775))/(MAXIFS(BF:BF,$E:$E,$E775)-MINIFS(BF:BF,$E:$E,$E775))))</f>
        <v/>
      </c>
      <c r="DV775" s="223" t="str">
        <f t="array" ref="DV775">IF(BG775="","",
IF(INDEX(Settings!$H:$H,MATCH(DV$1,Settings!$G:$G,0))=TRUE,
100-100*(BG775-MINIFS(BG:BG,$E:$E,$E775))/(MAXIFS(BG:BG,$E:$E,$E775)-MINIFS(BG:BG,$E:$E,$E775)),
100*(BG775-MINIFS(BG:BG,$E:$E,$E775))/(MAXIFS(BG:BG,$E:$E,$E775)-MINIFS(BG:BG,$E:$E,$E775))))</f>
        <v/>
      </c>
      <c r="DW775" s="223" t="str">
        <f t="array" ref="DW775">IF(BH775="","",
IF(INDEX(Settings!$H:$H,MATCH(DW$1,Settings!$G:$G,0))=TRUE,
100-100*(BH775-MINIFS(BH:BH,$E:$E,$E775))/(MAXIFS(BH:BH,$E:$E,$E775)-MINIFS(BH:BH,$E:$E,$E775)),
100*(BH775-MINIFS(BH:BH,$E:$E,$E775))/(MAXIFS(BH:BH,$E:$E,$E775)-MINIFS(BH:BH,$E:$E,$E775))))</f>
        <v/>
      </c>
      <c r="DX775" s="223" t="str">
        <f t="array" ref="DX775">IF(BI775="","",
IF(INDEX(Settings!$H:$H,MATCH(DX$1,Settings!$G:$G,0))=TRUE,
100-100*(BI775-MINIFS(BI:BI,$E:$E,$E775))/(MAXIFS(BI:BI,$E:$E,$E775)-MINIFS(BI:BI,$E:$E,$E775)),
100*(BI775-MINIFS(BI:BI,$E:$E,$E775))/(MAXIFS(BI:BI,$E:$E,$E775)-MINIFS(BI:BI,$E:$E,$E775))))</f>
        <v/>
      </c>
      <c r="DY775" s="223" t="str">
        <f t="array" ref="DY775">IF(BJ775="","",
IF(INDEX(Settings!$H:$H,MATCH(DY$1,Settings!$G:$G,0))=TRUE,
100-100*(BJ775-MINIFS(BJ:BJ,$E:$E,$E775))/(MAXIFS(BJ:BJ,$E:$E,$E775)-MINIFS(BJ:BJ,$E:$E,$E775)),
100*(BJ775-MINIFS(BJ:BJ,$E:$E,$E775))/(MAXIFS(BJ:BJ,$E:$E,$E775)-MINIFS(BJ:BJ,$E:$E,$E775))))</f>
        <v/>
      </c>
      <c r="DZ775" s="225"/>
      <c r="EA775" s="225"/>
      <c r="EB775" s="225" t="str">
        <f t="shared" si="8"/>
        <v/>
      </c>
      <c r="EC775" s="225" t="str">
        <f t="shared" si="9"/>
        <v/>
      </c>
      <c r="ED775" s="225" t="str">
        <f t="shared" si="10"/>
        <v/>
      </c>
      <c r="EE775" s="225" t="str">
        <f t="shared" si="11"/>
        <v/>
      </c>
      <c r="EF775" s="225" t="str">
        <f t="shared" si="12"/>
        <v/>
      </c>
      <c r="EG775" s="225" t="str">
        <f t="shared" si="13"/>
        <v/>
      </c>
      <c r="EH775" s="225"/>
      <c r="EI775" s="225"/>
      <c r="EJ775" s="225"/>
      <c r="EK775" s="225"/>
      <c r="EL775" s="225"/>
      <c r="EM775" s="225"/>
    </row>
    <row r="776">
      <c r="A776" s="231"/>
      <c r="B776" s="231"/>
      <c r="C776" s="231"/>
      <c r="D776" s="231" t="str">
        <f t="array" ref="D776">IFERROR(INDEX(Profiles!$B:$B,MATCH($A776,Profiles!$A:$A,0)),"")</f>
        <v/>
      </c>
      <c r="E776" s="231"/>
      <c r="F776" s="231"/>
      <c r="G776" s="231"/>
      <c r="H776" s="231"/>
      <c r="I776" s="231" t="str">
        <f>IF(A776="","",IF(Settings!$N$3="DATE",F776&amp;": "&amp;TEXT(B776,"M/DD/YY"),F776&amp;": "&amp;H776))</f>
        <v/>
      </c>
      <c r="J776" s="231"/>
      <c r="K776" s="231"/>
      <c r="L776" s="231"/>
      <c r="M776" s="232" t="str">
        <f t="shared" si="14"/>
        <v/>
      </c>
      <c r="N776" s="231"/>
      <c r="O776" s="231"/>
      <c r="P776" s="231"/>
      <c r="Q776" s="231"/>
      <c r="R776" s="231"/>
      <c r="S776" s="230" t="str">
        <f>IFERROR(VLOOKUP(AF776, 'YOYO IR Scores'!A:C, 3, FALSE), "")
</f>
        <v/>
      </c>
      <c r="T776" s="231"/>
      <c r="U776" s="231"/>
      <c r="V776" s="231"/>
      <c r="W776" s="231"/>
      <c r="X776" s="233" t="str">
        <f t="shared" si="4"/>
        <v/>
      </c>
      <c r="Y776" s="234" t="str">
        <f t="shared" si="5"/>
        <v/>
      </c>
      <c r="Z776" s="234" t="str">
        <f t="shared" si="6"/>
        <v/>
      </c>
      <c r="AA776" s="233" t="str">
        <f t="shared" si="7"/>
        <v/>
      </c>
      <c r="AB776" s="232"/>
      <c r="AC776" s="232"/>
      <c r="AD776" s="232"/>
      <c r="AE776" s="232" t="str">
        <f>IFERROR(VLOOKUP(AF776, 'YOYO IR Scores'!A:C, 2, FALSE), "")</f>
        <v/>
      </c>
      <c r="AF776" s="232"/>
      <c r="AG776" s="23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c r="BD776" s="232"/>
      <c r="BE776" s="232"/>
      <c r="BF776" s="232"/>
      <c r="BG776" s="232"/>
      <c r="BH776" s="232"/>
      <c r="BI776" s="232"/>
      <c r="BJ776" s="232"/>
      <c r="BK776" s="232" t="str">
        <f t="array" ref="BK776">IF(J776="","",
IF(INDEX(Settings!$H:$H,MATCH(BY$1,Settings!$G:$G,0))=TRUE,
100-100*(J776-MIN(J:J))/(MAX(J:J)-MIN(J:J)),
100*(J776-MIN(J:J))/(MAX(J:J)-MIN(J:J))))</f>
        <v/>
      </c>
      <c r="BL776" s="232" t="str">
        <f t="array" ref="BL776">IF(J776="","",
IF(INDEX(Settings!$H:$H,MATCH(BY$1,Settings!$G:$G,0))=TRUE,
100-100*(J776-MINIFS(J:J,$E:$E,$E776))/(MAXIFS(J:J,$E:$E,$E776)-MINIFS(J:J,$E:$E,$E776)),
100*(J776-MINIFS(J:J,$E:$E,$E776))/(MAXIFS(J:J,$E:$E,$E776)-MINIFS(J:J,$E:$E,$E776))))</f>
        <v/>
      </c>
      <c r="BM776" s="232" t="str">
        <f t="array" ref="BM776">IF(J776="","",
IF(INDEX(Settings!$H:$H,MATCH(BY$1,Settings!$G:$G,0))=TRUE,
100-100*(J776-MINIFS(J:J,$E:$E,$E776,$I:$I,$I776))/(MAXIFS(J:J,$E:$E,$E776,$I:$I,$I776)-MINIFS(J:J,$E:$E,$E776,$I:$I,$I776)),
100*(J776-MINIFS(J:J,$E:$E,$E776,$I:$I,$I776))/(MAXIFS(J:J,$E:$E,$E776,$I:$I,$I776)-MINIFS(J:J,$E:$E,$E776,$I:$I,$I776))))</f>
        <v/>
      </c>
      <c r="BN776" s="231" t="str">
        <f t="array" ref="BN776">IF(J776="","",
IF(INDEX(Settings!$H:$H,MATCH(BY$1,Settings!$G:$G,0))=TRUE,
100-100*PERCENTRANK(J:J,J776),
100*PERCENTRANK(J:J,J776)))</f>
        <v/>
      </c>
      <c r="BO776" s="231" t="str">
        <f>IFERROR(__xludf.DUMMYFUNCTION("IF(J776="""","""",
IF(INDEX(Settings!$H:$H,MATCH(BY$1,Settings!$G:$G,0))=TRUE,
100-100*PERCENTRANK(FILTER(J:J,$E:$E=$E776),J776),
100*PERCENTRANK(FILTER(J:J,$E:$E=$E776),J776)))"),"")</f>
        <v/>
      </c>
      <c r="BP776" s="231" t="str">
        <f>IFERROR(__xludf.DUMMYFUNCTION("IF(J776="""","""",
IF(INDEX(Settings!$H:$H,MATCH(BY$1,Settings!$G:$G,0))=TRUE,
100-100*PERCENTRANK(FILTER(J:J,$E:$E=$E776,$I:$I=$I776),J776),
100*PERCENTRANK(FILTER(J:J,$E:$E=$E776,$I:$I=$I776),J776)))"),"")</f>
        <v/>
      </c>
      <c r="BQ776" s="233" t="str">
        <f t="array" ref="BQ776">IF(J776="","",
IF(INDEX(Settings!$H:$H,MATCH(BY$1,Settings!$G:$G,0))=TRUE,
-1*(J776-AVERAGE(J:J))/STDEV(J:J),
(J776-AVERAGE(J:J))/STDEV(J:J)))</f>
        <v/>
      </c>
      <c r="BR776" s="233" t="str">
        <f>IFERROR(__xludf.DUMMYFUNCTION("IF(J776="""","""",
IF(INDEX(Settings!$H:$H,MATCH(BY$1,Settings!$G:$G,0))=TRUE,
-1*(J776-AVERAGEIFS(J:J,$E:$E,$E776))/STDEV(FILTER(J:J,$E:$E=$E776)),
(J776-AVERAGEIFS(J:J,$E:$E,$E776))/STDEV(FILTER(J:J,$E:$E=$E776))))"),"")</f>
        <v/>
      </c>
      <c r="BS776" s="233"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1"/>
      <c r="BX776" s="231"/>
      <c r="BY776" s="232" t="str">
        <f t="array" ref="BY776">IF(J776="","",
IF(INDEX(Settings!$H:$H,MATCH(BY$1,Settings!$G:$G,0))=TRUE,
100-100*(J776-MINIFS(J:J,$E:$E,$E776))/(MAXIFS(J:J,$E:$E,$E776)-MINIFS(J:J,$E:$E,$E776)),
100*(J776-MINIFS(J:J,$E:$E,$E776))/(MAXIFS(J:J,$E:$E,$E776)-MINIFS(J:J,$E:$E,$E776))))</f>
        <v/>
      </c>
      <c r="BZ776" s="232" t="str">
        <f t="array" ref="BZ776">IF(K776="","",
IF(INDEX(Settings!$H:$H,MATCH(BZ$1,Settings!$G:$G,0))=TRUE,
100-100*(K776-MINIFS(K:K,$E:$E,$E776))/(MAXIFS(K:K,$E:$E,$E776)-MINIFS(K:K,$E:$E,$E776)),
100*(K776-MINIFS(K:K,$E:$E,$E776))/(MAXIFS(K:K,$E:$E,$E776)-MINIFS(K:K,$E:$E,$E776))))</f>
        <v/>
      </c>
      <c r="CA776" s="232" t="str">
        <f t="array" ref="CA776">IF(L776="","",
IF(INDEX(Settings!$H:$H,MATCH(CA$1,Settings!$G:$G,0))=TRUE,
100-100*(L776-MINIFS(L:L,$E:$E,$E776))/(MAXIFS(L:L,$E:$E,$E776)-MINIFS(L:L,$E:$E,$E776)),
100*(L776-MINIFS(L:L,$E:$E,$E776))/(MAXIFS(L:L,$E:$E,$E776)-MINIFS(L:L,$E:$E,$E776))))</f>
        <v/>
      </c>
      <c r="CB776" s="232" t="str">
        <f t="array" ref="CB776">IF(M776="","",
IF(INDEX(Settings!$H:$H,MATCH(CB$1,Settings!$G:$G,0))=TRUE,
100-100*(M776-MINIFS(M:M,$E:$E,$E776))/(MAXIFS(M:M,$E:$E,$E776)-MINIFS(M:M,$E:$E,$E776)),
100*(M776-MINIFS(M:M,$E:$E,$E776))/(MAXIFS(M:M,$E:$E,$E776)-MINIFS(M:M,$E:$E,$E776))))</f>
        <v/>
      </c>
      <c r="CC776" s="232" t="str">
        <f t="array" ref="CC776">IF(N776="","",
IF(INDEX(Settings!$H:$H,MATCH(CC$1,Settings!$G:$G,0))=TRUE,
100-100*(N776-MINIFS(N:N,$E:$E,$E776))/(MAXIFS(N:N,$E:$E,$E776)-MINIFS(N:N,$E:$E,$E776)),
100*(N776-MINIFS(N:N,$E:$E,$E776))/(MAXIFS(N:N,$E:$E,$E776)-MINIFS(N:N,$E:$E,$E776))))</f>
        <v/>
      </c>
      <c r="CD776" s="232" t="str">
        <f t="array" ref="CD776">IF(O776="","",
IF(INDEX(Settings!$H:$H,MATCH(CD$1,Settings!$G:$G,0))=TRUE,
100-100*(O776-MINIFS(O:O,$E:$E,$E776))/(MAXIFS(O:O,$E:$E,$E776)-MINIFS(O:O,$E:$E,$E776)),
100*(O776-MINIFS(O:O,$E:$E,$E776))/(MAXIFS(O:O,$E:$E,$E776)-MINIFS(O:O,$E:$E,$E776))))</f>
        <v/>
      </c>
      <c r="CE776" s="232" t="str">
        <f t="array" ref="CE776">IF(P776="","",
IF(INDEX(Settings!$H:$H,MATCH(CE$1,Settings!$G:$G,0))=TRUE,
100-100*(P776-MINIFS(P:P,$E:$E,$E776))/(MAXIFS(P:P,$E:$E,$E776)-MINIFS(P:P,$E:$E,$E776)),
100*(P776-MINIFS(P:P,$E:$E,$E776))/(MAXIFS(P:P,$E:$E,$E776)-MINIFS(P:P,$E:$E,$E776))))</f>
        <v/>
      </c>
      <c r="CF776" s="232" t="str">
        <f t="array" ref="CF776">IF(Q776="","",
IF(INDEX(Settings!$H:$H,MATCH(CF$1,Settings!$G:$G,0))=TRUE,
100-100*(Q776-MINIFS(Q:Q,$E:$E,$E776))/(MAXIFS(Q:Q,$E:$E,$E776)-MINIFS(Q:Q,$E:$E,$E776)),
100*(Q776-MINIFS(Q:Q,$E:$E,$E776))/(MAXIFS(Q:Q,$E:$E,$E776)-MINIFS(Q:Q,$E:$E,$E776))))</f>
        <v/>
      </c>
      <c r="CG776" s="232" t="str">
        <f t="array" ref="CG776">IF(R776="","",
IF(INDEX(Settings!$H:$H,MATCH(CG$1,Settings!$G:$G,0))=TRUE,
100-100*(R776-MINIFS(R:R,$E:$E,$E776))/(MAXIFS(R:R,$E:$E,$E776)-MINIFS(R:R,$E:$E,$E776)),
100*(R776-MINIFS(R:R,$E:$E,$E776))/(MAXIFS(R:R,$E:$E,$E776)-MINIFS(R:R,$E:$E,$E776))))</f>
        <v/>
      </c>
      <c r="CH776" s="232" t="str">
        <f t="array" ref="CH776">IF(S776="","",
IF(INDEX(Settings!$H:$H,MATCH(CH$1,Settings!$G:$G,0))=TRUE,
100-100*(S776-MINIFS(S:S,$E:$E,$E776))/(MAXIFS(S:S,$E:$E,$E776)-MINIFS(S:S,$E:$E,$E776)),
100*(S776-MINIFS(S:S,$E:$E,$E776))/(MAXIFS(S:S,$E:$E,$E776)-MINIFS(S:S,$E:$E,$E776))))</f>
        <v/>
      </c>
      <c r="CI776" s="232" t="str">
        <f t="array" ref="CI776">IF(T776="","",
IF(INDEX(Settings!$H:$H,MATCH(CI$1,Settings!$G:$G,0))=TRUE,
100-100*(T776-MINIFS(T:T,$E:$E,$E776))/(MAXIFS(T:T,$E:$E,$E776)-MINIFS(T:T,$E:$E,$E776)),
100*(T776-MINIFS(T:T,$E:$E,$E776))/(MAXIFS(T:T,$E:$E,$E776)-MINIFS(T:T,$E:$E,$E776))))</f>
        <v/>
      </c>
      <c r="CJ776" s="232" t="str">
        <f t="array" ref="CJ776">IF(U776="","",
IF(INDEX(Settings!$H:$H,MATCH(CJ$1,Settings!$G:$G,0))=TRUE,
100-100*(U776-MINIFS(U:U,$E:$E,$E776))/(MAXIFS(U:U,$E:$E,$E776)-MINIFS(U:U,$E:$E,$E776)),
100*(U776-MINIFS(U:U,$E:$E,$E776))/(MAXIFS(U:U,$E:$E,$E776)-MINIFS(U:U,$E:$E,$E776))))</f>
        <v/>
      </c>
      <c r="CK776" s="232" t="str">
        <f t="array" ref="CK776">IF(V776="","",
IF(INDEX(Settings!$H:$H,MATCH(CK$1,Settings!$G:$G,0))=TRUE,
100-100*(V776-MINIFS(V:V,$E:$E,$E776))/(MAXIFS(V:V,$E:$E,$E776)-MINIFS(V:V,$E:$E,$E776)),
100*(V776-MINIFS(V:V,$E:$E,$E776))/(MAXIFS(V:V,$E:$E,$E776)-MINIFS(V:V,$E:$E,$E776))))</f>
        <v/>
      </c>
      <c r="CL776" s="232" t="str">
        <f t="array" ref="CL776">IF(W776="","",
IF(INDEX(Settings!$H:$H,MATCH(CL$1,Settings!$G:$G,0))=TRUE,
100-100*(W776-MINIFS(W:W,$E:$E,$E776))/(MAXIFS(W:W,$E:$E,$E776)-MINIFS(W:W,$E:$E,$E776)),
100*(W776-MINIFS(W:W,$E:$E,$E776))/(MAXIFS(W:W,$E:$E,$E776)-MINIFS(W:W,$E:$E,$E776))))</f>
        <v/>
      </c>
      <c r="CM776" s="232" t="str">
        <f t="array" ref="CM776">IF(X776="","",
IF(INDEX(Settings!$H:$H,MATCH(CM$1,Settings!$G:$G,0))=TRUE,
100-100*(X776-MINIFS(X:X,$E:$E,$E776))/(MAXIFS(X:X,$E:$E,$E776)-MINIFS(X:X,$E:$E,$E776)),
100*(X776-MINIFS(X:X,$E:$E,$E776))/(MAXIFS(X:X,$E:$E,$E776)-MINIFS(X:X,$E:$E,$E776))))</f>
        <v/>
      </c>
      <c r="CN776" s="232" t="str">
        <f t="array" ref="CN776">IF(Y776="","",
IF(INDEX(Settings!$H:$H,MATCH(CN$1,Settings!$G:$G,0))=TRUE,
100-100*(Y776-MINIFS(Y:Y,$E:$E,$E776))/(MAXIFS(Y:Y,$E:$E,$E776)-MINIFS(Y:Y,$E:$E,$E776)),
100*(Y776-MINIFS(Y:Y,$E:$E,$E776))/(MAXIFS(Y:Y,$E:$E,$E776)-MINIFS(Y:Y,$E:$E,$E776))))</f>
        <v/>
      </c>
      <c r="CO776" s="232" t="str">
        <f t="array" ref="CO776">IF(Z776="","",
IF(INDEX(Settings!$H:$H,MATCH(CO$1,Settings!$G:$G,0))=TRUE,
100-100*(Z776-MINIFS(Z:Z,$E:$E,$E776))/(MAXIFS(Z:Z,$E:$E,$E776)-MINIFS(Z:Z,$E:$E,$E776)),
100*(Z776-MINIFS(Z:Z,$E:$E,$E776))/(MAXIFS(Z:Z,$E:$E,$E776)-MINIFS(Z:Z,$E:$E,$E776))))</f>
        <v/>
      </c>
      <c r="CP776" s="232" t="str">
        <f t="array" ref="CP776">IF(AA776="","",
IF(INDEX(Settings!$H:$H,MATCH(CP$1,Settings!$G:$G,0))=TRUE,
100-100*(AA776-MINIFS(AA:AA,$E:$E,$E776))/(MAXIFS(AA:AA,$E:$E,$E776)-MINIFS(AA:AA,$E:$E,$E776)),
100*(AA776-MINIFS(AA:AA,$E:$E,$E776))/(MAXIFS(AA:AA,$E:$E,$E776)-MINIFS(AA:AA,$E:$E,$E776))))</f>
        <v/>
      </c>
      <c r="CQ776" s="232" t="str">
        <f t="array" ref="CQ776">IF(AB776="","",
IF(INDEX(Settings!$H:$H,MATCH(CQ$1,Settings!$G:$G,0))=TRUE,
100-100*(AB776-MINIFS(AB:AB,$E:$E,$E776))/(MAXIFS(AB:AB,$E:$E,$E776)-MINIFS(AB:AB,$E:$E,$E776)),
100*(AB776-MINIFS(AB:AB,$E:$E,$E776))/(MAXIFS(AB:AB,$E:$E,$E776)-MINIFS(AB:AB,$E:$E,$E776))))</f>
        <v/>
      </c>
      <c r="CR776" s="232" t="str">
        <f t="array" ref="CR776">IF(AC776="","",
IF(INDEX(Settings!$H:$H,MATCH(CR$1,Settings!$G:$G,0))=TRUE,
100-100*(AC776-MINIFS(AC:AC,$E:$E,$E776))/(MAXIFS(AC:AC,$E:$E,$E776)-MINIFS(AC:AC,$E:$E,$E776)),
100*(AC776-MINIFS(AC:AC,$E:$E,$E776))/(MAXIFS(AC:AC,$E:$E,$E776)-MINIFS(AC:AC,$E:$E,$E776))))</f>
        <v/>
      </c>
      <c r="CS776" s="232" t="str">
        <f t="array" ref="CS776">IF(AD776="","",
IF(INDEX(Settings!$H:$H,MATCH(CS$1,Settings!$G:$G,0))=TRUE,
100-100*(AD776-MINIFS(AD:AD,$E:$E,$E776))/(MAXIFS(AD:AD,$E:$E,$E776)-MINIFS(AD:AD,$E:$E,$E776)),
100*(AD776-MINIFS(AD:AD,$E:$E,$E776))/(MAXIFS(AD:AD,$E:$E,$E776)-MINIFS(AD:AD,$E:$E,$E776))))</f>
        <v/>
      </c>
      <c r="CT776" s="232" t="str">
        <f t="array" ref="CT776">IF(AE776="","",
IF(INDEX(Settings!$H:$H,MATCH(CT$1,Settings!$G:$G,0))=TRUE,
100-100*(AE776-MINIFS(AE:AE,$E:$E,$E776))/(MAXIFS(AE:AE,$E:$E,$E776)-MINIFS(AE:AE,$E:$E,$E776)),
100*(AE776-MINIFS(AE:AE,$E:$E,$E776))/(MAXIFS(AE:AE,$E:$E,$E776)-MINIFS(AE:AE,$E:$E,$E776))))</f>
        <v/>
      </c>
      <c r="CU776" s="232" t="str">
        <f t="array" ref="CU776">IF(AF776="","",
IF(INDEX(Settings!$H:$H,MATCH(CU$1,Settings!$G:$G,0))=TRUE,
100-100*(AF776-MINIFS(AF:AF,$E:$E,$E776))/(MAXIFS(AF:AF,$E:$E,$E776)-MINIFS(AF:AF,$E:$E,$E776)),
100*(AF776-MINIFS(AF:AF,$E:$E,$E776))/(MAXIFS(AF:AF,$E:$E,$E776)-MINIFS(AF:AF,$E:$E,$E776))))</f>
        <v/>
      </c>
      <c r="CV776" s="232" t="str">
        <f t="array" ref="CV776">IF(AG776="","",
IF(INDEX(Settings!$H:$H,MATCH(CV$1,Settings!$G:$G,0))=TRUE,
100-100*(AG776-MINIFS(AG:AG,$E:$E,$E776))/(MAXIFS(AG:AG,$E:$E,$E776)-MINIFS(AG:AG,$E:$E,$E776)),
100*(AG776-MINIFS(AG:AG,$E:$E,$E776))/(MAXIFS(AG:AG,$E:$E,$E776)-MINIFS(AG:AG,$E:$E,$E776))))</f>
        <v/>
      </c>
      <c r="CW776" s="232" t="str">
        <f t="array" ref="CW776">IF(AH776="","",
IF(INDEX(Settings!$H:$H,MATCH(CW$1,Settings!$G:$G,0))=TRUE,
100-100*(AH776-MINIFS(AH:AH,$E:$E,$E776))/(MAXIFS(AH:AH,$E:$E,$E776)-MINIFS(AH:AH,$E:$E,$E776)),
100*(AH776-MINIFS(AH:AH,$E:$E,$E776))/(MAXIFS(AH:AH,$E:$E,$E776)-MINIFS(AH:AH,$E:$E,$E776))))</f>
        <v/>
      </c>
      <c r="CX776" s="232" t="str">
        <f t="array" ref="CX776">IF(AI776="","",
IF(INDEX(Settings!$H:$H,MATCH(CX$1,Settings!$G:$G,0))=TRUE,
100-100*(AI776-MINIFS(AI:AI,$E:$E,$E776))/(MAXIFS(AI:AI,$E:$E,$E776)-MINIFS(AI:AI,$E:$E,$E776)),
100*(AI776-MINIFS(AI:AI,$E:$E,$E776))/(MAXIFS(AI:AI,$E:$E,$E776)-MINIFS(AI:AI,$E:$E,$E776))))</f>
        <v/>
      </c>
      <c r="CY776" s="232" t="str">
        <f t="array" ref="CY776">IF(AJ776="","",
IF(INDEX(Settings!$H:$H,MATCH(CY$1,Settings!$G:$G,0))=TRUE,
100-100*(AJ776-MINIFS(AJ:AJ,$E:$E,$E776))/(MAXIFS(AJ:AJ,$E:$E,$E776)-MINIFS(AJ:AJ,$E:$E,$E776)),
100*(AJ776-MINIFS(AJ:AJ,$E:$E,$E776))/(MAXIFS(AJ:AJ,$E:$E,$E776)-MINIFS(AJ:AJ,$E:$E,$E776))))</f>
        <v/>
      </c>
      <c r="CZ776" s="232" t="str">
        <f t="array" ref="CZ776">IF(AK776="","",
IF(INDEX(Settings!$H:$H,MATCH(CZ$1,Settings!$G:$G,0))=TRUE,
100-100*(AK776-MINIFS(AK:AK,$E:$E,$E776))/(MAXIFS(AK:AK,$E:$E,$E776)-MINIFS(AK:AK,$E:$E,$E776)),
100*(AK776-MINIFS(AK:AK,$E:$E,$E776))/(MAXIFS(AK:AK,$E:$E,$E776)-MINIFS(AK:AK,$E:$E,$E776))))</f>
        <v/>
      </c>
      <c r="DA776" s="232" t="str">
        <f t="array" ref="DA776">IF(AL776="","",
IF(INDEX(Settings!$H:$H,MATCH(DA$1,Settings!$G:$G,0))=TRUE,
100-100*(AL776-MINIFS(AL:AL,$E:$E,$E776))/(MAXIFS(AL:AL,$E:$E,$E776)-MINIFS(AL:AL,$E:$E,$E776)),
100*(AL776-MINIFS(AL:AL,$E:$E,$E776))/(MAXIFS(AL:AL,$E:$E,$E776)-MINIFS(AL:AL,$E:$E,$E776))))</f>
        <v/>
      </c>
      <c r="DB776" s="232" t="str">
        <f t="array" ref="DB776">IF(AM776="","",
IF(INDEX(Settings!$H:$H,MATCH(DB$1,Settings!$G:$G,0))=TRUE,
100-100*(AM776-MINIFS(AM:AM,$E:$E,$E776))/(MAXIFS(AM:AM,$E:$E,$E776)-MINIFS(AM:AM,$E:$E,$E776)),
100*(AM776-MINIFS(AM:AM,$E:$E,$E776))/(MAXIFS(AM:AM,$E:$E,$E776)-MINIFS(AM:AM,$E:$E,$E776))))</f>
        <v/>
      </c>
      <c r="DC776" s="232" t="str">
        <f t="array" ref="DC776">IF(AN776="","",
IF(INDEX(Settings!$H:$H,MATCH(DC$1,Settings!$G:$G,0))=TRUE,
100-100*(AN776-MINIFS(AN:AN,$E:$E,$E776))/(MAXIFS(AN:AN,$E:$E,$E776)-MINIFS(AN:AN,$E:$E,$E776)),
100*(AN776-MINIFS(AN:AN,$E:$E,$E776))/(MAXIFS(AN:AN,$E:$E,$E776)-MINIFS(AN:AN,$E:$E,$E776))))</f>
        <v/>
      </c>
      <c r="DD776" s="232" t="str">
        <f t="array" ref="DD776">IF(AO776="","",
IF(INDEX(Settings!$H:$H,MATCH(DD$1,Settings!$G:$G,0))=TRUE,
100-100*(AO776-MINIFS(AO:AO,$E:$E,$E776))/(MAXIFS(AO:AO,$E:$E,$E776)-MINIFS(AO:AO,$E:$E,$E776)),
100*(AO776-MINIFS(AO:AO,$E:$E,$E776))/(MAXIFS(AO:AO,$E:$E,$E776)-MINIFS(AO:AO,$E:$E,$E776))))</f>
        <v/>
      </c>
      <c r="DE776" s="232" t="str">
        <f t="array" ref="DE776">IF(AP776="","",
IF(INDEX(Settings!$H:$H,MATCH(DE$1,Settings!$G:$G,0))=TRUE,
100-100*(AP776-MINIFS(AP:AP,$E:$E,$E776))/(MAXIFS(AP:AP,$E:$E,$E776)-MINIFS(AP:AP,$E:$E,$E776)),
100*(AP776-MINIFS(AP:AP,$E:$E,$E776))/(MAXIFS(AP:AP,$E:$E,$E776)-MINIFS(AP:AP,$E:$E,$E776))))</f>
        <v/>
      </c>
      <c r="DF776" s="232" t="str">
        <f t="array" ref="DF776">IF(AQ776="","",
IF(INDEX(Settings!$H:$H,MATCH(DF$1,Settings!$G:$G,0))=TRUE,
100-100*(AQ776-MINIFS(AQ:AQ,$E:$E,$E776))/(MAXIFS(AQ:AQ,$E:$E,$E776)-MINIFS(AQ:AQ,$E:$E,$E776)),
100*(AQ776-MINIFS(AQ:AQ,$E:$E,$E776))/(MAXIFS(AQ:AQ,$E:$E,$E776)-MINIFS(AQ:AQ,$E:$E,$E776))))</f>
        <v/>
      </c>
      <c r="DG776" s="232" t="str">
        <f t="array" ref="DG776">IF(AR776="","",
IF(INDEX(Settings!$H:$H,MATCH(DG$1,Settings!$G:$G,0))=TRUE,
100-100*(AR776-MINIFS(AR:AR,$E:$E,$E776))/(MAXIFS(AR:AR,$E:$E,$E776)-MINIFS(AR:AR,$E:$E,$E776)),
100*(AR776-MINIFS(AR:AR,$E:$E,$E776))/(MAXIFS(AR:AR,$E:$E,$E776)-MINIFS(AR:AR,$E:$E,$E776))))</f>
        <v/>
      </c>
      <c r="DH776" s="232" t="str">
        <f t="array" ref="DH776">IF(AS776="","",
IF(INDEX(Settings!$H:$H,MATCH(DH$1,Settings!$G:$G,0))=TRUE,
100-100*(AS776-MINIFS(AS:AS,$E:$E,$E776))/(MAXIFS(AS:AS,$E:$E,$E776)-MINIFS(AS:AS,$E:$E,$E776)),
100*(AS776-MINIFS(AS:AS,$E:$E,$E776))/(MAXIFS(AS:AS,$E:$E,$E776)-MINIFS(AS:AS,$E:$E,$E776))))</f>
        <v/>
      </c>
      <c r="DI776" s="232" t="str">
        <f t="array" ref="DI776">IF(AT776="","",
IF(INDEX(Settings!$H:$H,MATCH(DI$1,Settings!$G:$G,0))=TRUE,
100-100*(AT776-MINIFS(AT:AT,$E:$E,$E776))/(MAXIFS(AT:AT,$E:$E,$E776)-MINIFS(AT:AT,$E:$E,$E776)),
100*(AT776-MINIFS(AT:AT,$E:$E,$E776))/(MAXIFS(AT:AT,$E:$E,$E776)-MINIFS(AT:AT,$E:$E,$E776))))</f>
        <v/>
      </c>
      <c r="DJ776" s="232" t="str">
        <f t="array" ref="DJ776">IF(AU776="","",
IF(INDEX(Settings!$H:$H,MATCH(DJ$1,Settings!$G:$G,0))=TRUE,
100-100*(AU776-MINIFS(AU:AU,$E:$E,$E776))/(MAXIFS(AU:AU,$E:$E,$E776)-MINIFS(AU:AU,$E:$E,$E776)),
100*(AU776-MINIFS(AU:AU,$E:$E,$E776))/(MAXIFS(AU:AU,$E:$E,$E776)-MINIFS(AU:AU,$E:$E,$E776))))</f>
        <v/>
      </c>
      <c r="DK776" s="232" t="str">
        <f t="array" ref="DK776">IF(AV776="","",
IF(INDEX(Settings!$H:$H,MATCH(DK$1,Settings!$G:$G,0))=TRUE,
100-100*(AV776-MINIFS(AV:AV,$E:$E,$E776))/(MAXIFS(AV:AV,$E:$E,$E776)-MINIFS(AV:AV,$E:$E,$E776)),
100*(AV776-MINIFS(AV:AV,$E:$E,$E776))/(MAXIFS(AV:AV,$E:$E,$E776)-MINIFS(AV:AV,$E:$E,$E776))))</f>
        <v/>
      </c>
      <c r="DL776" s="232" t="str">
        <f t="array" ref="DL776">IF(AW776="","",
IF(INDEX(Settings!$H:$H,MATCH(DL$1,Settings!$G:$G,0))=TRUE,
100-100*(AW776-MINIFS(AW:AW,$E:$E,$E776))/(MAXIFS(AW:AW,$E:$E,$E776)-MINIFS(AW:AW,$E:$E,$E776)),
100*(AW776-MINIFS(AW:AW,$E:$E,$E776))/(MAXIFS(AW:AW,$E:$E,$E776)-MINIFS(AW:AW,$E:$E,$E776))))</f>
        <v/>
      </c>
      <c r="DM776" s="232" t="str">
        <f t="array" ref="DM776">IF(AX776="","",
IF(INDEX(Settings!$H:$H,MATCH(DM$1,Settings!$G:$G,0))=TRUE,
100-100*(AX776-MINIFS(AX:AX,$E:$E,$E776))/(MAXIFS(AX:AX,$E:$E,$E776)-MINIFS(AX:AX,$E:$E,$E776)),
100*(AX776-MINIFS(AX:AX,$E:$E,$E776))/(MAXIFS(AX:AX,$E:$E,$E776)-MINIFS(AX:AX,$E:$E,$E776))))</f>
        <v/>
      </c>
      <c r="DN776" s="232" t="str">
        <f t="array" ref="DN776">IF(AY776="","",
IF(INDEX(Settings!$H:$H,MATCH(DN$1,Settings!$G:$G,0))=TRUE,
100-100*(AY776-MINIFS(AY:AY,$E:$E,$E776))/(MAXIFS(AY:AY,$E:$E,$E776)-MINIFS(AY:AY,$E:$E,$E776)),
100*(AY776-MINIFS(AY:AY,$E:$E,$E776))/(MAXIFS(AY:AY,$E:$E,$E776)-MINIFS(AY:AY,$E:$E,$E776))))</f>
        <v/>
      </c>
      <c r="DO776" s="232" t="str">
        <f t="array" ref="DO776">IF(AZ776="","",
IF(INDEX(Settings!$H:$H,MATCH(DO$1,Settings!$G:$G,0))=TRUE,
100-100*(AZ776-MINIFS(AZ:AZ,$E:$E,$E776))/(MAXIFS(AZ:AZ,$E:$E,$E776)-MINIFS(AZ:AZ,$E:$E,$E776)),
100*(AZ776-MINIFS(AZ:AZ,$E:$E,$E776))/(MAXIFS(AZ:AZ,$E:$E,$E776)-MINIFS(AZ:AZ,$E:$E,$E776))))</f>
        <v/>
      </c>
      <c r="DP776" s="232" t="str">
        <f t="array" ref="DP776">IF(BA776="","",
IF(INDEX(Settings!$H:$H,MATCH(DP$1,Settings!$G:$G,0))=TRUE,
100-100*(BA776-MINIFS(BA:BA,$E:$E,$E776))/(MAXIFS(BA:BA,$E:$E,$E776)-MINIFS(BA:BA,$E:$E,$E776)),
100*(BA776-MINIFS(BA:BA,$E:$E,$E776))/(MAXIFS(BA:BA,$E:$E,$E776)-MINIFS(BA:BA,$E:$E,$E776))))</f>
        <v/>
      </c>
      <c r="DQ776" s="232" t="str">
        <f t="array" ref="DQ776">IF(BB776="","",
IF(INDEX(Settings!$H:$H,MATCH(DQ$1,Settings!$G:$G,0))=TRUE,
100-100*(BB776-MINIFS(BB:BB,$E:$E,$E776))/(MAXIFS(BB:BB,$E:$E,$E776)-MINIFS(BB:BB,$E:$E,$E776)),
100*(BB776-MINIFS(BB:BB,$E:$E,$E776))/(MAXIFS(BB:BB,$E:$E,$E776)-MINIFS(BB:BB,$E:$E,$E776))))</f>
        <v/>
      </c>
      <c r="DR776" s="232" t="str">
        <f t="array" ref="DR776">IF(BC776="","",
IF(INDEX(Settings!$H:$H,MATCH(DR$1,Settings!$G:$G,0))=TRUE,
100-100*(BC776-MINIFS(BC:BC,$E:$E,$E776))/(MAXIFS(BC:BC,$E:$E,$E776)-MINIFS(BC:BC,$E:$E,$E776)),
100*(BC776-MINIFS(BC:BC,$E:$E,$E776))/(MAXIFS(BC:BC,$E:$E,$E776)-MINIFS(BC:BC,$E:$E,$E776))))</f>
        <v/>
      </c>
      <c r="DS776" s="232" t="str">
        <f t="array" ref="DS776">IF(BD776="","",
IF(INDEX(Settings!$H:$H,MATCH(DS$1,Settings!$G:$G,0))=TRUE,
100-100*(BD776-MINIFS(BD:BD,$E:$E,$E776))/(MAXIFS(BD:BD,$E:$E,$E776)-MINIFS(BD:BD,$E:$E,$E776)),
100*(BD776-MINIFS(BD:BD,$E:$E,$E776))/(MAXIFS(BD:BD,$E:$E,$E776)-MINIFS(BD:BD,$E:$E,$E776))))</f>
        <v/>
      </c>
      <c r="DT776" s="232" t="str">
        <f t="array" ref="DT776">IF(BE776="","",
IF(INDEX(Settings!$H:$H,MATCH(DT$1,Settings!$G:$G,0))=TRUE,
100-100*(BE776-MINIFS(BE:BE,$E:$E,$E776))/(MAXIFS(BE:BE,$E:$E,$E776)-MINIFS(BE:BE,$E:$E,$E776)),
100*(BE776-MINIFS(BE:BE,$E:$E,$E776))/(MAXIFS(BE:BE,$E:$E,$E776)-MINIFS(BE:BE,$E:$E,$E776))))</f>
        <v/>
      </c>
      <c r="DU776" s="232" t="str">
        <f t="array" ref="DU776">IF(BF776="","",
IF(INDEX(Settings!$H:$H,MATCH(DU$1,Settings!$G:$G,0))=TRUE,
100-100*(BF776-MINIFS(BF:BF,$E:$E,$E776))/(MAXIFS(BF:BF,$E:$E,$E776)-MINIFS(BF:BF,$E:$E,$E776)),
100*(BF776-MINIFS(BF:BF,$E:$E,$E776))/(MAXIFS(BF:BF,$E:$E,$E776)-MINIFS(BF:BF,$E:$E,$E776))))</f>
        <v/>
      </c>
      <c r="DV776" s="232" t="str">
        <f t="array" ref="DV776">IF(BG776="","",
IF(INDEX(Settings!$H:$H,MATCH(DV$1,Settings!$G:$G,0))=TRUE,
100-100*(BG776-MINIFS(BG:BG,$E:$E,$E776))/(MAXIFS(BG:BG,$E:$E,$E776)-MINIFS(BG:BG,$E:$E,$E776)),
100*(BG776-MINIFS(BG:BG,$E:$E,$E776))/(MAXIFS(BG:BG,$E:$E,$E776)-MINIFS(BG:BG,$E:$E,$E776))))</f>
        <v/>
      </c>
      <c r="DW776" s="232" t="str">
        <f t="array" ref="DW776">IF(BH776="","",
IF(INDEX(Settings!$H:$H,MATCH(DW$1,Settings!$G:$G,0))=TRUE,
100-100*(BH776-MINIFS(BH:BH,$E:$E,$E776))/(MAXIFS(BH:BH,$E:$E,$E776)-MINIFS(BH:BH,$E:$E,$E776)),
100*(BH776-MINIFS(BH:BH,$E:$E,$E776))/(MAXIFS(BH:BH,$E:$E,$E776)-MINIFS(BH:BH,$E:$E,$E776))))</f>
        <v/>
      </c>
      <c r="DX776" s="232" t="str">
        <f t="array" ref="DX776">IF(BI776="","",
IF(INDEX(Settings!$H:$H,MATCH(DX$1,Settings!$G:$G,0))=TRUE,
100-100*(BI776-MINIFS(BI:BI,$E:$E,$E776))/(MAXIFS(BI:BI,$E:$E,$E776)-MINIFS(BI:BI,$E:$E,$E776)),
100*(BI776-MINIFS(BI:BI,$E:$E,$E776))/(MAXIFS(BI:BI,$E:$E,$E776)-MINIFS(BI:BI,$E:$E,$E776))))</f>
        <v/>
      </c>
      <c r="DY776" s="232" t="str">
        <f t="array" ref="DY776">IF(BJ776="","",
IF(INDEX(Settings!$H:$H,MATCH(DY$1,Settings!$G:$G,0))=TRUE,
100-100*(BJ776-MINIFS(BJ:BJ,$E:$E,$E776))/(MAXIFS(BJ:BJ,$E:$E,$E776)-MINIFS(BJ:BJ,$E:$E,$E776)),
100*(BJ776-MINIFS(BJ:BJ,$E:$E,$E776))/(MAXIFS(BJ:BJ,$E:$E,$E776)-MINIFS(BJ:BJ,$E:$E,$E776))))</f>
        <v/>
      </c>
      <c r="DZ776" s="234"/>
      <c r="EA776" s="234"/>
      <c r="EB776" s="234" t="str">
        <f t="shared" si="8"/>
        <v/>
      </c>
      <c r="EC776" s="234" t="str">
        <f t="shared" si="9"/>
        <v/>
      </c>
      <c r="ED776" s="234" t="str">
        <f t="shared" si="10"/>
        <v/>
      </c>
      <c r="EE776" s="234" t="str">
        <f t="shared" si="11"/>
        <v/>
      </c>
      <c r="EF776" s="234" t="str">
        <f t="shared" si="12"/>
        <v/>
      </c>
      <c r="EG776" s="234" t="str">
        <f t="shared" si="13"/>
        <v/>
      </c>
      <c r="EH776" s="234"/>
      <c r="EI776" s="234"/>
      <c r="EJ776" s="234"/>
      <c r="EK776" s="234"/>
      <c r="EL776" s="234"/>
      <c r="EM776" s="234"/>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3" t="str">
        <f t="shared" si="14"/>
        <v/>
      </c>
      <c r="N777" s="49"/>
      <c r="O777" s="49"/>
      <c r="P777" s="49"/>
      <c r="Q777" s="49"/>
      <c r="R777" s="49"/>
      <c r="S777" s="222" t="str">
        <f>IFERROR(VLOOKUP(AF777, 'YOYO IR Scores'!A:C, 3, FALSE), "")
</f>
        <v/>
      </c>
      <c r="T777" s="49"/>
      <c r="U777" s="49"/>
      <c r="V777" s="49"/>
      <c r="W777" s="49"/>
      <c r="X777" s="224" t="str">
        <f t="shared" si="4"/>
        <v/>
      </c>
      <c r="Y777" s="225" t="str">
        <f t="shared" si="5"/>
        <v/>
      </c>
      <c r="Z777" s="225" t="str">
        <f t="shared" si="6"/>
        <v/>
      </c>
      <c r="AA777" s="224" t="str">
        <f t="shared" si="7"/>
        <v/>
      </c>
      <c r="AB777" s="223"/>
      <c r="AC777" s="223"/>
      <c r="AD777" s="223"/>
      <c r="AE777" s="223" t="str">
        <f>IFERROR(VLOOKUP(AF777, 'YOYO IR Scores'!A:C, 2, FALSE), "")</f>
        <v/>
      </c>
      <c r="AF777" s="223"/>
      <c r="AG777" s="223"/>
      <c r="AH777" s="223"/>
      <c r="AI777" s="223"/>
      <c r="AJ777" s="223"/>
      <c r="AK777" s="223"/>
      <c r="AL777" s="223"/>
      <c r="AM777" s="223"/>
      <c r="AN777" s="223"/>
      <c r="AO777" s="223"/>
      <c r="AP777" s="223"/>
      <c r="AQ777" s="223"/>
      <c r="AR777" s="223"/>
      <c r="AS777" s="223"/>
      <c r="AT777" s="223"/>
      <c r="AU777" s="223"/>
      <c r="AV777" s="223"/>
      <c r="AW777" s="223"/>
      <c r="AX777" s="223"/>
      <c r="AY777" s="223"/>
      <c r="AZ777" s="223"/>
      <c r="BA777" s="223"/>
      <c r="BB777" s="223"/>
      <c r="BC777" s="223"/>
      <c r="BD777" s="223"/>
      <c r="BE777" s="223"/>
      <c r="BF777" s="223"/>
      <c r="BG777" s="223"/>
      <c r="BH777" s="223"/>
      <c r="BI777" s="223"/>
      <c r="BJ777" s="223"/>
      <c r="BK777" s="223" t="str">
        <f t="array" ref="BK777">IF(J777="","",
IF(INDEX(Settings!$H:$H,MATCH(BY$1,Settings!$G:$G,0))=TRUE,
100-100*(J777-MIN(J:J))/(MAX(J:J)-MIN(J:J)),
100*(J777-MIN(J:J))/(MAX(J:J)-MIN(J:J))))</f>
        <v/>
      </c>
      <c r="BL777" s="223" t="str">
        <f t="array" ref="BL777">IF(J777="","",
IF(INDEX(Settings!$H:$H,MATCH(BY$1,Settings!$G:$G,0))=TRUE,
100-100*(J777-MINIFS(J:J,$E:$E,$E777))/(MAXIFS(J:J,$E:$E,$E777)-MINIFS(J:J,$E:$E,$E777)),
100*(J777-MINIFS(J:J,$E:$E,$E777))/(MAXIFS(J:J,$E:$E,$E777)-MINIFS(J:J,$E:$E,$E777))))</f>
        <v/>
      </c>
      <c r="BM777" s="223"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4" t="str">
        <f t="array" ref="BQ777">IF(J777="","",
IF(INDEX(Settings!$H:$H,MATCH(BY$1,Settings!$G:$G,0))=TRUE,
-1*(J777-AVERAGE(J:J))/STDEV(J:J),
(J777-AVERAGE(J:J))/STDEV(J:J)))</f>
        <v/>
      </c>
      <c r="BR777" s="224" t="str">
        <f>IFERROR(__xludf.DUMMYFUNCTION("IF(J777="""","""",
IF(INDEX(Settings!$H:$H,MATCH(BY$1,Settings!$G:$G,0))=TRUE,
-1*(J777-AVERAGEIFS(J:J,$E:$E,$E777))/STDEV(FILTER(J:J,$E:$E=$E777)),
(J777-AVERAGEIFS(J:J,$E:$E,$E777))/STDEV(FILTER(J:J,$E:$E=$E777))))"),"")</f>
        <v/>
      </c>
      <c r="BS777" s="224"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3" t="str">
        <f t="array" ref="BY777">IF(J777="","",
IF(INDEX(Settings!$H:$H,MATCH(BY$1,Settings!$G:$G,0))=TRUE,
100-100*(J777-MINIFS(J:J,$E:$E,$E777))/(MAXIFS(J:J,$E:$E,$E777)-MINIFS(J:J,$E:$E,$E777)),
100*(J777-MINIFS(J:J,$E:$E,$E777))/(MAXIFS(J:J,$E:$E,$E777)-MINIFS(J:J,$E:$E,$E777))))</f>
        <v/>
      </c>
      <c r="BZ777" s="223" t="str">
        <f t="array" ref="BZ777">IF(K777="","",
IF(INDEX(Settings!$H:$H,MATCH(BZ$1,Settings!$G:$G,0))=TRUE,
100-100*(K777-MINIFS(K:K,$E:$E,$E777))/(MAXIFS(K:K,$E:$E,$E777)-MINIFS(K:K,$E:$E,$E777)),
100*(K777-MINIFS(K:K,$E:$E,$E777))/(MAXIFS(K:K,$E:$E,$E777)-MINIFS(K:K,$E:$E,$E777))))</f>
        <v/>
      </c>
      <c r="CA777" s="223" t="str">
        <f t="array" ref="CA777">IF(L777="","",
IF(INDEX(Settings!$H:$H,MATCH(CA$1,Settings!$G:$G,0))=TRUE,
100-100*(L777-MINIFS(L:L,$E:$E,$E777))/(MAXIFS(L:L,$E:$E,$E777)-MINIFS(L:L,$E:$E,$E777)),
100*(L777-MINIFS(L:L,$E:$E,$E777))/(MAXIFS(L:L,$E:$E,$E777)-MINIFS(L:L,$E:$E,$E777))))</f>
        <v/>
      </c>
      <c r="CB777" s="223" t="str">
        <f t="array" ref="CB777">IF(M777="","",
IF(INDEX(Settings!$H:$H,MATCH(CB$1,Settings!$G:$G,0))=TRUE,
100-100*(M777-MINIFS(M:M,$E:$E,$E777))/(MAXIFS(M:M,$E:$E,$E777)-MINIFS(M:M,$E:$E,$E777)),
100*(M777-MINIFS(M:M,$E:$E,$E777))/(MAXIFS(M:M,$E:$E,$E777)-MINIFS(M:M,$E:$E,$E777))))</f>
        <v/>
      </c>
      <c r="CC777" s="223" t="str">
        <f t="array" ref="CC777">IF(N777="","",
IF(INDEX(Settings!$H:$H,MATCH(CC$1,Settings!$G:$G,0))=TRUE,
100-100*(N777-MINIFS(N:N,$E:$E,$E777))/(MAXIFS(N:N,$E:$E,$E777)-MINIFS(N:N,$E:$E,$E777)),
100*(N777-MINIFS(N:N,$E:$E,$E777))/(MAXIFS(N:N,$E:$E,$E777)-MINIFS(N:N,$E:$E,$E777))))</f>
        <v/>
      </c>
      <c r="CD777" s="223" t="str">
        <f t="array" ref="CD777">IF(O777="","",
IF(INDEX(Settings!$H:$H,MATCH(CD$1,Settings!$G:$G,0))=TRUE,
100-100*(O777-MINIFS(O:O,$E:$E,$E777))/(MAXIFS(O:O,$E:$E,$E777)-MINIFS(O:O,$E:$E,$E777)),
100*(O777-MINIFS(O:O,$E:$E,$E777))/(MAXIFS(O:O,$E:$E,$E777)-MINIFS(O:O,$E:$E,$E777))))</f>
        <v/>
      </c>
      <c r="CE777" s="223" t="str">
        <f t="array" ref="CE777">IF(P777="","",
IF(INDEX(Settings!$H:$H,MATCH(CE$1,Settings!$G:$G,0))=TRUE,
100-100*(P777-MINIFS(P:P,$E:$E,$E777))/(MAXIFS(P:P,$E:$E,$E777)-MINIFS(P:P,$E:$E,$E777)),
100*(P777-MINIFS(P:P,$E:$E,$E777))/(MAXIFS(P:P,$E:$E,$E777)-MINIFS(P:P,$E:$E,$E777))))</f>
        <v/>
      </c>
      <c r="CF777" s="223" t="str">
        <f t="array" ref="CF777">IF(Q777="","",
IF(INDEX(Settings!$H:$H,MATCH(CF$1,Settings!$G:$G,0))=TRUE,
100-100*(Q777-MINIFS(Q:Q,$E:$E,$E777))/(MAXIFS(Q:Q,$E:$E,$E777)-MINIFS(Q:Q,$E:$E,$E777)),
100*(Q777-MINIFS(Q:Q,$E:$E,$E777))/(MAXIFS(Q:Q,$E:$E,$E777)-MINIFS(Q:Q,$E:$E,$E777))))</f>
        <v/>
      </c>
      <c r="CG777" s="223" t="str">
        <f t="array" ref="CG777">IF(R777="","",
IF(INDEX(Settings!$H:$H,MATCH(CG$1,Settings!$G:$G,0))=TRUE,
100-100*(R777-MINIFS(R:R,$E:$E,$E777))/(MAXIFS(R:R,$E:$E,$E777)-MINIFS(R:R,$E:$E,$E777)),
100*(R777-MINIFS(R:R,$E:$E,$E777))/(MAXIFS(R:R,$E:$E,$E777)-MINIFS(R:R,$E:$E,$E777))))</f>
        <v/>
      </c>
      <c r="CH777" s="223" t="str">
        <f t="array" ref="CH777">IF(S777="","",
IF(INDEX(Settings!$H:$H,MATCH(CH$1,Settings!$G:$G,0))=TRUE,
100-100*(S777-MINIFS(S:S,$E:$E,$E777))/(MAXIFS(S:S,$E:$E,$E777)-MINIFS(S:S,$E:$E,$E777)),
100*(S777-MINIFS(S:S,$E:$E,$E777))/(MAXIFS(S:S,$E:$E,$E777)-MINIFS(S:S,$E:$E,$E777))))</f>
        <v/>
      </c>
      <c r="CI777" s="223" t="str">
        <f t="array" ref="CI777">IF(T777="","",
IF(INDEX(Settings!$H:$H,MATCH(CI$1,Settings!$G:$G,0))=TRUE,
100-100*(T777-MINIFS(T:T,$E:$E,$E777))/(MAXIFS(T:T,$E:$E,$E777)-MINIFS(T:T,$E:$E,$E777)),
100*(T777-MINIFS(T:T,$E:$E,$E777))/(MAXIFS(T:T,$E:$E,$E777)-MINIFS(T:T,$E:$E,$E777))))</f>
        <v/>
      </c>
      <c r="CJ777" s="223" t="str">
        <f t="array" ref="CJ777">IF(U777="","",
IF(INDEX(Settings!$H:$H,MATCH(CJ$1,Settings!$G:$G,0))=TRUE,
100-100*(U777-MINIFS(U:U,$E:$E,$E777))/(MAXIFS(U:U,$E:$E,$E777)-MINIFS(U:U,$E:$E,$E777)),
100*(U777-MINIFS(U:U,$E:$E,$E777))/(MAXIFS(U:U,$E:$E,$E777)-MINIFS(U:U,$E:$E,$E777))))</f>
        <v/>
      </c>
      <c r="CK777" s="223" t="str">
        <f t="array" ref="CK777">IF(V777="","",
IF(INDEX(Settings!$H:$H,MATCH(CK$1,Settings!$G:$G,0))=TRUE,
100-100*(V777-MINIFS(V:V,$E:$E,$E777))/(MAXIFS(V:V,$E:$E,$E777)-MINIFS(V:V,$E:$E,$E777)),
100*(V777-MINIFS(V:V,$E:$E,$E777))/(MAXIFS(V:V,$E:$E,$E777)-MINIFS(V:V,$E:$E,$E777))))</f>
        <v/>
      </c>
      <c r="CL777" s="223" t="str">
        <f t="array" ref="CL777">IF(W777="","",
IF(INDEX(Settings!$H:$H,MATCH(CL$1,Settings!$G:$G,0))=TRUE,
100-100*(W777-MINIFS(W:W,$E:$E,$E777))/(MAXIFS(W:W,$E:$E,$E777)-MINIFS(W:W,$E:$E,$E777)),
100*(W777-MINIFS(W:W,$E:$E,$E777))/(MAXIFS(W:W,$E:$E,$E777)-MINIFS(W:W,$E:$E,$E777))))</f>
        <v/>
      </c>
      <c r="CM777" s="223" t="str">
        <f t="array" ref="CM777">IF(X777="","",
IF(INDEX(Settings!$H:$H,MATCH(CM$1,Settings!$G:$G,0))=TRUE,
100-100*(X777-MINIFS(X:X,$E:$E,$E777))/(MAXIFS(X:X,$E:$E,$E777)-MINIFS(X:X,$E:$E,$E777)),
100*(X777-MINIFS(X:X,$E:$E,$E777))/(MAXIFS(X:X,$E:$E,$E777)-MINIFS(X:X,$E:$E,$E777))))</f>
        <v/>
      </c>
      <c r="CN777" s="223" t="str">
        <f t="array" ref="CN777">IF(Y777="","",
IF(INDEX(Settings!$H:$H,MATCH(CN$1,Settings!$G:$G,0))=TRUE,
100-100*(Y777-MINIFS(Y:Y,$E:$E,$E777))/(MAXIFS(Y:Y,$E:$E,$E777)-MINIFS(Y:Y,$E:$E,$E777)),
100*(Y777-MINIFS(Y:Y,$E:$E,$E777))/(MAXIFS(Y:Y,$E:$E,$E777)-MINIFS(Y:Y,$E:$E,$E777))))</f>
        <v/>
      </c>
      <c r="CO777" s="223" t="str">
        <f t="array" ref="CO777">IF(Z777="","",
IF(INDEX(Settings!$H:$H,MATCH(CO$1,Settings!$G:$G,0))=TRUE,
100-100*(Z777-MINIFS(Z:Z,$E:$E,$E777))/(MAXIFS(Z:Z,$E:$E,$E777)-MINIFS(Z:Z,$E:$E,$E777)),
100*(Z777-MINIFS(Z:Z,$E:$E,$E777))/(MAXIFS(Z:Z,$E:$E,$E777)-MINIFS(Z:Z,$E:$E,$E777))))</f>
        <v/>
      </c>
      <c r="CP777" s="223" t="str">
        <f t="array" ref="CP777">IF(AA777="","",
IF(INDEX(Settings!$H:$H,MATCH(CP$1,Settings!$G:$G,0))=TRUE,
100-100*(AA777-MINIFS(AA:AA,$E:$E,$E777))/(MAXIFS(AA:AA,$E:$E,$E777)-MINIFS(AA:AA,$E:$E,$E777)),
100*(AA777-MINIFS(AA:AA,$E:$E,$E777))/(MAXIFS(AA:AA,$E:$E,$E777)-MINIFS(AA:AA,$E:$E,$E777))))</f>
        <v/>
      </c>
      <c r="CQ777" s="223" t="str">
        <f t="array" ref="CQ777">IF(AB777="","",
IF(INDEX(Settings!$H:$H,MATCH(CQ$1,Settings!$G:$G,0))=TRUE,
100-100*(AB777-MINIFS(AB:AB,$E:$E,$E777))/(MAXIFS(AB:AB,$E:$E,$E777)-MINIFS(AB:AB,$E:$E,$E777)),
100*(AB777-MINIFS(AB:AB,$E:$E,$E777))/(MAXIFS(AB:AB,$E:$E,$E777)-MINIFS(AB:AB,$E:$E,$E777))))</f>
        <v/>
      </c>
      <c r="CR777" s="223" t="str">
        <f t="array" ref="CR777">IF(AC777="","",
IF(INDEX(Settings!$H:$H,MATCH(CR$1,Settings!$G:$G,0))=TRUE,
100-100*(AC777-MINIFS(AC:AC,$E:$E,$E777))/(MAXIFS(AC:AC,$E:$E,$E777)-MINIFS(AC:AC,$E:$E,$E777)),
100*(AC777-MINIFS(AC:AC,$E:$E,$E777))/(MAXIFS(AC:AC,$E:$E,$E777)-MINIFS(AC:AC,$E:$E,$E777))))</f>
        <v/>
      </c>
      <c r="CS777" s="223" t="str">
        <f t="array" ref="CS777">IF(AD777="","",
IF(INDEX(Settings!$H:$H,MATCH(CS$1,Settings!$G:$G,0))=TRUE,
100-100*(AD777-MINIFS(AD:AD,$E:$E,$E777))/(MAXIFS(AD:AD,$E:$E,$E777)-MINIFS(AD:AD,$E:$E,$E777)),
100*(AD777-MINIFS(AD:AD,$E:$E,$E777))/(MAXIFS(AD:AD,$E:$E,$E777)-MINIFS(AD:AD,$E:$E,$E777))))</f>
        <v/>
      </c>
      <c r="CT777" s="223" t="str">
        <f t="array" ref="CT777">IF(AE777="","",
IF(INDEX(Settings!$H:$H,MATCH(CT$1,Settings!$G:$G,0))=TRUE,
100-100*(AE777-MINIFS(AE:AE,$E:$E,$E777))/(MAXIFS(AE:AE,$E:$E,$E777)-MINIFS(AE:AE,$E:$E,$E777)),
100*(AE777-MINIFS(AE:AE,$E:$E,$E777))/(MAXIFS(AE:AE,$E:$E,$E777)-MINIFS(AE:AE,$E:$E,$E777))))</f>
        <v/>
      </c>
      <c r="CU777" s="223" t="str">
        <f t="array" ref="CU777">IF(AF777="","",
IF(INDEX(Settings!$H:$H,MATCH(CU$1,Settings!$G:$G,0))=TRUE,
100-100*(AF777-MINIFS(AF:AF,$E:$E,$E777))/(MAXIFS(AF:AF,$E:$E,$E777)-MINIFS(AF:AF,$E:$E,$E777)),
100*(AF777-MINIFS(AF:AF,$E:$E,$E777))/(MAXIFS(AF:AF,$E:$E,$E777)-MINIFS(AF:AF,$E:$E,$E777))))</f>
        <v/>
      </c>
      <c r="CV777" s="223" t="str">
        <f t="array" ref="CV777">IF(AG777="","",
IF(INDEX(Settings!$H:$H,MATCH(CV$1,Settings!$G:$G,0))=TRUE,
100-100*(AG777-MINIFS(AG:AG,$E:$E,$E777))/(MAXIFS(AG:AG,$E:$E,$E777)-MINIFS(AG:AG,$E:$E,$E777)),
100*(AG777-MINIFS(AG:AG,$E:$E,$E777))/(MAXIFS(AG:AG,$E:$E,$E777)-MINIFS(AG:AG,$E:$E,$E777))))</f>
        <v/>
      </c>
      <c r="CW777" s="223" t="str">
        <f t="array" ref="CW777">IF(AH777="","",
IF(INDEX(Settings!$H:$H,MATCH(CW$1,Settings!$G:$G,0))=TRUE,
100-100*(AH777-MINIFS(AH:AH,$E:$E,$E777))/(MAXIFS(AH:AH,$E:$E,$E777)-MINIFS(AH:AH,$E:$E,$E777)),
100*(AH777-MINIFS(AH:AH,$E:$E,$E777))/(MAXIFS(AH:AH,$E:$E,$E777)-MINIFS(AH:AH,$E:$E,$E777))))</f>
        <v/>
      </c>
      <c r="CX777" s="223" t="str">
        <f t="array" ref="CX777">IF(AI777="","",
IF(INDEX(Settings!$H:$H,MATCH(CX$1,Settings!$G:$G,0))=TRUE,
100-100*(AI777-MINIFS(AI:AI,$E:$E,$E777))/(MAXIFS(AI:AI,$E:$E,$E777)-MINIFS(AI:AI,$E:$E,$E777)),
100*(AI777-MINIFS(AI:AI,$E:$E,$E777))/(MAXIFS(AI:AI,$E:$E,$E777)-MINIFS(AI:AI,$E:$E,$E777))))</f>
        <v/>
      </c>
      <c r="CY777" s="223" t="str">
        <f t="array" ref="CY777">IF(AJ777="","",
IF(INDEX(Settings!$H:$H,MATCH(CY$1,Settings!$G:$G,0))=TRUE,
100-100*(AJ777-MINIFS(AJ:AJ,$E:$E,$E777))/(MAXIFS(AJ:AJ,$E:$E,$E777)-MINIFS(AJ:AJ,$E:$E,$E777)),
100*(AJ777-MINIFS(AJ:AJ,$E:$E,$E777))/(MAXIFS(AJ:AJ,$E:$E,$E777)-MINIFS(AJ:AJ,$E:$E,$E777))))</f>
        <v/>
      </c>
      <c r="CZ777" s="223" t="str">
        <f t="array" ref="CZ777">IF(AK777="","",
IF(INDEX(Settings!$H:$H,MATCH(CZ$1,Settings!$G:$G,0))=TRUE,
100-100*(AK777-MINIFS(AK:AK,$E:$E,$E777))/(MAXIFS(AK:AK,$E:$E,$E777)-MINIFS(AK:AK,$E:$E,$E777)),
100*(AK777-MINIFS(AK:AK,$E:$E,$E777))/(MAXIFS(AK:AK,$E:$E,$E777)-MINIFS(AK:AK,$E:$E,$E777))))</f>
        <v/>
      </c>
      <c r="DA777" s="223" t="str">
        <f t="array" ref="DA777">IF(AL777="","",
IF(INDEX(Settings!$H:$H,MATCH(DA$1,Settings!$G:$G,0))=TRUE,
100-100*(AL777-MINIFS(AL:AL,$E:$E,$E777))/(MAXIFS(AL:AL,$E:$E,$E777)-MINIFS(AL:AL,$E:$E,$E777)),
100*(AL777-MINIFS(AL:AL,$E:$E,$E777))/(MAXIFS(AL:AL,$E:$E,$E777)-MINIFS(AL:AL,$E:$E,$E777))))</f>
        <v/>
      </c>
      <c r="DB777" s="223" t="str">
        <f t="array" ref="DB777">IF(AM777="","",
IF(INDEX(Settings!$H:$H,MATCH(DB$1,Settings!$G:$G,0))=TRUE,
100-100*(AM777-MINIFS(AM:AM,$E:$E,$E777))/(MAXIFS(AM:AM,$E:$E,$E777)-MINIFS(AM:AM,$E:$E,$E777)),
100*(AM777-MINIFS(AM:AM,$E:$E,$E777))/(MAXIFS(AM:AM,$E:$E,$E777)-MINIFS(AM:AM,$E:$E,$E777))))</f>
        <v/>
      </c>
      <c r="DC777" s="223" t="str">
        <f t="array" ref="DC777">IF(AN777="","",
IF(INDEX(Settings!$H:$H,MATCH(DC$1,Settings!$G:$G,0))=TRUE,
100-100*(AN777-MINIFS(AN:AN,$E:$E,$E777))/(MAXIFS(AN:AN,$E:$E,$E777)-MINIFS(AN:AN,$E:$E,$E777)),
100*(AN777-MINIFS(AN:AN,$E:$E,$E777))/(MAXIFS(AN:AN,$E:$E,$E777)-MINIFS(AN:AN,$E:$E,$E777))))</f>
        <v/>
      </c>
      <c r="DD777" s="223" t="str">
        <f t="array" ref="DD777">IF(AO777="","",
IF(INDEX(Settings!$H:$H,MATCH(DD$1,Settings!$G:$G,0))=TRUE,
100-100*(AO777-MINIFS(AO:AO,$E:$E,$E777))/(MAXIFS(AO:AO,$E:$E,$E777)-MINIFS(AO:AO,$E:$E,$E777)),
100*(AO777-MINIFS(AO:AO,$E:$E,$E777))/(MAXIFS(AO:AO,$E:$E,$E777)-MINIFS(AO:AO,$E:$E,$E777))))</f>
        <v/>
      </c>
      <c r="DE777" s="223" t="str">
        <f t="array" ref="DE777">IF(AP777="","",
IF(INDEX(Settings!$H:$H,MATCH(DE$1,Settings!$G:$G,0))=TRUE,
100-100*(AP777-MINIFS(AP:AP,$E:$E,$E777))/(MAXIFS(AP:AP,$E:$E,$E777)-MINIFS(AP:AP,$E:$E,$E777)),
100*(AP777-MINIFS(AP:AP,$E:$E,$E777))/(MAXIFS(AP:AP,$E:$E,$E777)-MINIFS(AP:AP,$E:$E,$E777))))</f>
        <v/>
      </c>
      <c r="DF777" s="223" t="str">
        <f t="array" ref="DF777">IF(AQ777="","",
IF(INDEX(Settings!$H:$H,MATCH(DF$1,Settings!$G:$G,0))=TRUE,
100-100*(AQ777-MINIFS(AQ:AQ,$E:$E,$E777))/(MAXIFS(AQ:AQ,$E:$E,$E777)-MINIFS(AQ:AQ,$E:$E,$E777)),
100*(AQ777-MINIFS(AQ:AQ,$E:$E,$E777))/(MAXIFS(AQ:AQ,$E:$E,$E777)-MINIFS(AQ:AQ,$E:$E,$E777))))</f>
        <v/>
      </c>
      <c r="DG777" s="223" t="str">
        <f t="array" ref="DG777">IF(AR777="","",
IF(INDEX(Settings!$H:$H,MATCH(DG$1,Settings!$G:$G,0))=TRUE,
100-100*(AR777-MINIFS(AR:AR,$E:$E,$E777))/(MAXIFS(AR:AR,$E:$E,$E777)-MINIFS(AR:AR,$E:$E,$E777)),
100*(AR777-MINIFS(AR:AR,$E:$E,$E777))/(MAXIFS(AR:AR,$E:$E,$E777)-MINIFS(AR:AR,$E:$E,$E777))))</f>
        <v/>
      </c>
      <c r="DH777" s="223" t="str">
        <f t="array" ref="DH777">IF(AS777="","",
IF(INDEX(Settings!$H:$H,MATCH(DH$1,Settings!$G:$G,0))=TRUE,
100-100*(AS777-MINIFS(AS:AS,$E:$E,$E777))/(MAXIFS(AS:AS,$E:$E,$E777)-MINIFS(AS:AS,$E:$E,$E777)),
100*(AS777-MINIFS(AS:AS,$E:$E,$E777))/(MAXIFS(AS:AS,$E:$E,$E777)-MINIFS(AS:AS,$E:$E,$E777))))</f>
        <v/>
      </c>
      <c r="DI777" s="223" t="str">
        <f t="array" ref="DI777">IF(AT777="","",
IF(INDEX(Settings!$H:$H,MATCH(DI$1,Settings!$G:$G,0))=TRUE,
100-100*(AT777-MINIFS(AT:AT,$E:$E,$E777))/(MAXIFS(AT:AT,$E:$E,$E777)-MINIFS(AT:AT,$E:$E,$E777)),
100*(AT777-MINIFS(AT:AT,$E:$E,$E777))/(MAXIFS(AT:AT,$E:$E,$E777)-MINIFS(AT:AT,$E:$E,$E777))))</f>
        <v/>
      </c>
      <c r="DJ777" s="223" t="str">
        <f t="array" ref="DJ777">IF(AU777="","",
IF(INDEX(Settings!$H:$H,MATCH(DJ$1,Settings!$G:$G,0))=TRUE,
100-100*(AU777-MINIFS(AU:AU,$E:$E,$E777))/(MAXIFS(AU:AU,$E:$E,$E777)-MINIFS(AU:AU,$E:$E,$E777)),
100*(AU777-MINIFS(AU:AU,$E:$E,$E777))/(MAXIFS(AU:AU,$E:$E,$E777)-MINIFS(AU:AU,$E:$E,$E777))))</f>
        <v/>
      </c>
      <c r="DK777" s="223" t="str">
        <f t="array" ref="DK777">IF(AV777="","",
IF(INDEX(Settings!$H:$H,MATCH(DK$1,Settings!$G:$G,0))=TRUE,
100-100*(AV777-MINIFS(AV:AV,$E:$E,$E777))/(MAXIFS(AV:AV,$E:$E,$E777)-MINIFS(AV:AV,$E:$E,$E777)),
100*(AV777-MINIFS(AV:AV,$E:$E,$E777))/(MAXIFS(AV:AV,$E:$E,$E777)-MINIFS(AV:AV,$E:$E,$E777))))</f>
        <v/>
      </c>
      <c r="DL777" s="223" t="str">
        <f t="array" ref="DL777">IF(AW777="","",
IF(INDEX(Settings!$H:$H,MATCH(DL$1,Settings!$G:$G,0))=TRUE,
100-100*(AW777-MINIFS(AW:AW,$E:$E,$E777))/(MAXIFS(AW:AW,$E:$E,$E777)-MINIFS(AW:AW,$E:$E,$E777)),
100*(AW777-MINIFS(AW:AW,$E:$E,$E777))/(MAXIFS(AW:AW,$E:$E,$E777)-MINIFS(AW:AW,$E:$E,$E777))))</f>
        <v/>
      </c>
      <c r="DM777" s="223" t="str">
        <f t="array" ref="DM777">IF(AX777="","",
IF(INDEX(Settings!$H:$H,MATCH(DM$1,Settings!$G:$G,0))=TRUE,
100-100*(AX777-MINIFS(AX:AX,$E:$E,$E777))/(MAXIFS(AX:AX,$E:$E,$E777)-MINIFS(AX:AX,$E:$E,$E777)),
100*(AX777-MINIFS(AX:AX,$E:$E,$E777))/(MAXIFS(AX:AX,$E:$E,$E777)-MINIFS(AX:AX,$E:$E,$E777))))</f>
        <v/>
      </c>
      <c r="DN777" s="223" t="str">
        <f t="array" ref="DN777">IF(AY777="","",
IF(INDEX(Settings!$H:$H,MATCH(DN$1,Settings!$G:$G,0))=TRUE,
100-100*(AY777-MINIFS(AY:AY,$E:$E,$E777))/(MAXIFS(AY:AY,$E:$E,$E777)-MINIFS(AY:AY,$E:$E,$E777)),
100*(AY777-MINIFS(AY:AY,$E:$E,$E777))/(MAXIFS(AY:AY,$E:$E,$E777)-MINIFS(AY:AY,$E:$E,$E777))))</f>
        <v/>
      </c>
      <c r="DO777" s="223" t="str">
        <f t="array" ref="DO777">IF(AZ777="","",
IF(INDEX(Settings!$H:$H,MATCH(DO$1,Settings!$G:$G,0))=TRUE,
100-100*(AZ777-MINIFS(AZ:AZ,$E:$E,$E777))/(MAXIFS(AZ:AZ,$E:$E,$E777)-MINIFS(AZ:AZ,$E:$E,$E777)),
100*(AZ777-MINIFS(AZ:AZ,$E:$E,$E777))/(MAXIFS(AZ:AZ,$E:$E,$E777)-MINIFS(AZ:AZ,$E:$E,$E777))))</f>
        <v/>
      </c>
      <c r="DP777" s="223" t="str">
        <f t="array" ref="DP777">IF(BA777="","",
IF(INDEX(Settings!$H:$H,MATCH(DP$1,Settings!$G:$G,0))=TRUE,
100-100*(BA777-MINIFS(BA:BA,$E:$E,$E777))/(MAXIFS(BA:BA,$E:$E,$E777)-MINIFS(BA:BA,$E:$E,$E777)),
100*(BA777-MINIFS(BA:BA,$E:$E,$E777))/(MAXIFS(BA:BA,$E:$E,$E777)-MINIFS(BA:BA,$E:$E,$E777))))</f>
        <v/>
      </c>
      <c r="DQ777" s="223" t="str">
        <f t="array" ref="DQ777">IF(BB777="","",
IF(INDEX(Settings!$H:$H,MATCH(DQ$1,Settings!$G:$G,0))=TRUE,
100-100*(BB777-MINIFS(BB:BB,$E:$E,$E777))/(MAXIFS(BB:BB,$E:$E,$E777)-MINIFS(BB:BB,$E:$E,$E777)),
100*(BB777-MINIFS(BB:BB,$E:$E,$E777))/(MAXIFS(BB:BB,$E:$E,$E777)-MINIFS(BB:BB,$E:$E,$E777))))</f>
        <v/>
      </c>
      <c r="DR777" s="223" t="str">
        <f t="array" ref="DR777">IF(BC777="","",
IF(INDEX(Settings!$H:$H,MATCH(DR$1,Settings!$G:$G,0))=TRUE,
100-100*(BC777-MINIFS(BC:BC,$E:$E,$E777))/(MAXIFS(BC:BC,$E:$E,$E777)-MINIFS(BC:BC,$E:$E,$E777)),
100*(BC777-MINIFS(BC:BC,$E:$E,$E777))/(MAXIFS(BC:BC,$E:$E,$E777)-MINIFS(BC:BC,$E:$E,$E777))))</f>
        <v/>
      </c>
      <c r="DS777" s="223" t="str">
        <f t="array" ref="DS777">IF(BD777="","",
IF(INDEX(Settings!$H:$H,MATCH(DS$1,Settings!$G:$G,0))=TRUE,
100-100*(BD777-MINIFS(BD:BD,$E:$E,$E777))/(MAXIFS(BD:BD,$E:$E,$E777)-MINIFS(BD:BD,$E:$E,$E777)),
100*(BD777-MINIFS(BD:BD,$E:$E,$E777))/(MAXIFS(BD:BD,$E:$E,$E777)-MINIFS(BD:BD,$E:$E,$E777))))</f>
        <v/>
      </c>
      <c r="DT777" s="223" t="str">
        <f t="array" ref="DT777">IF(BE777="","",
IF(INDEX(Settings!$H:$H,MATCH(DT$1,Settings!$G:$G,0))=TRUE,
100-100*(BE777-MINIFS(BE:BE,$E:$E,$E777))/(MAXIFS(BE:BE,$E:$E,$E777)-MINIFS(BE:BE,$E:$E,$E777)),
100*(BE777-MINIFS(BE:BE,$E:$E,$E777))/(MAXIFS(BE:BE,$E:$E,$E777)-MINIFS(BE:BE,$E:$E,$E777))))</f>
        <v/>
      </c>
      <c r="DU777" s="223" t="str">
        <f t="array" ref="DU777">IF(BF777="","",
IF(INDEX(Settings!$H:$H,MATCH(DU$1,Settings!$G:$G,0))=TRUE,
100-100*(BF777-MINIFS(BF:BF,$E:$E,$E777))/(MAXIFS(BF:BF,$E:$E,$E777)-MINIFS(BF:BF,$E:$E,$E777)),
100*(BF777-MINIFS(BF:BF,$E:$E,$E777))/(MAXIFS(BF:BF,$E:$E,$E777)-MINIFS(BF:BF,$E:$E,$E777))))</f>
        <v/>
      </c>
      <c r="DV777" s="223" t="str">
        <f t="array" ref="DV777">IF(BG777="","",
IF(INDEX(Settings!$H:$H,MATCH(DV$1,Settings!$G:$G,0))=TRUE,
100-100*(BG777-MINIFS(BG:BG,$E:$E,$E777))/(MAXIFS(BG:BG,$E:$E,$E777)-MINIFS(BG:BG,$E:$E,$E777)),
100*(BG777-MINIFS(BG:BG,$E:$E,$E777))/(MAXIFS(BG:BG,$E:$E,$E777)-MINIFS(BG:BG,$E:$E,$E777))))</f>
        <v/>
      </c>
      <c r="DW777" s="223" t="str">
        <f t="array" ref="DW777">IF(BH777="","",
IF(INDEX(Settings!$H:$H,MATCH(DW$1,Settings!$G:$G,0))=TRUE,
100-100*(BH777-MINIFS(BH:BH,$E:$E,$E777))/(MAXIFS(BH:BH,$E:$E,$E777)-MINIFS(BH:BH,$E:$E,$E777)),
100*(BH777-MINIFS(BH:BH,$E:$E,$E777))/(MAXIFS(BH:BH,$E:$E,$E777)-MINIFS(BH:BH,$E:$E,$E777))))</f>
        <v/>
      </c>
      <c r="DX777" s="223" t="str">
        <f t="array" ref="DX777">IF(BI777="","",
IF(INDEX(Settings!$H:$H,MATCH(DX$1,Settings!$G:$G,0))=TRUE,
100-100*(BI777-MINIFS(BI:BI,$E:$E,$E777))/(MAXIFS(BI:BI,$E:$E,$E777)-MINIFS(BI:BI,$E:$E,$E777)),
100*(BI777-MINIFS(BI:BI,$E:$E,$E777))/(MAXIFS(BI:BI,$E:$E,$E777)-MINIFS(BI:BI,$E:$E,$E777))))</f>
        <v/>
      </c>
      <c r="DY777" s="223" t="str">
        <f t="array" ref="DY777">IF(BJ777="","",
IF(INDEX(Settings!$H:$H,MATCH(DY$1,Settings!$G:$G,0))=TRUE,
100-100*(BJ777-MINIFS(BJ:BJ,$E:$E,$E777))/(MAXIFS(BJ:BJ,$E:$E,$E777)-MINIFS(BJ:BJ,$E:$E,$E777)),
100*(BJ777-MINIFS(BJ:BJ,$E:$E,$E777))/(MAXIFS(BJ:BJ,$E:$E,$E777)-MINIFS(BJ:BJ,$E:$E,$E777))))</f>
        <v/>
      </c>
      <c r="DZ777" s="225"/>
      <c r="EA777" s="225"/>
      <c r="EB777" s="225" t="str">
        <f t="shared" si="8"/>
        <v/>
      </c>
      <c r="EC777" s="225" t="str">
        <f t="shared" si="9"/>
        <v/>
      </c>
      <c r="ED777" s="225" t="str">
        <f t="shared" si="10"/>
        <v/>
      </c>
      <c r="EE777" s="225" t="str">
        <f t="shared" si="11"/>
        <v/>
      </c>
      <c r="EF777" s="225" t="str">
        <f t="shared" si="12"/>
        <v/>
      </c>
      <c r="EG777" s="225" t="str">
        <f t="shared" si="13"/>
        <v/>
      </c>
      <c r="EH777" s="225"/>
      <c r="EI777" s="225"/>
      <c r="EJ777" s="225"/>
      <c r="EK777" s="225"/>
      <c r="EL777" s="225"/>
      <c r="EM777" s="225"/>
    </row>
    <row r="778">
      <c r="A778" s="231"/>
      <c r="B778" s="231"/>
      <c r="C778" s="231"/>
      <c r="D778" s="231" t="str">
        <f t="array" ref="D778">IFERROR(INDEX(Profiles!$B:$B,MATCH($A778,Profiles!$A:$A,0)),"")</f>
        <v/>
      </c>
      <c r="E778" s="231"/>
      <c r="F778" s="231"/>
      <c r="G778" s="231"/>
      <c r="H778" s="231"/>
      <c r="I778" s="231" t="str">
        <f>IF(A778="","",IF(Settings!$N$3="DATE",F778&amp;": "&amp;TEXT(B778,"M/DD/YY"),F778&amp;": "&amp;H778))</f>
        <v/>
      </c>
      <c r="J778" s="231"/>
      <c r="K778" s="231"/>
      <c r="L778" s="231"/>
      <c r="M778" s="232" t="str">
        <f t="shared" si="14"/>
        <v/>
      </c>
      <c r="N778" s="231"/>
      <c r="O778" s="231"/>
      <c r="P778" s="231"/>
      <c r="Q778" s="231"/>
      <c r="R778" s="231"/>
      <c r="S778" s="230" t="str">
        <f>IFERROR(VLOOKUP(AF778, 'YOYO IR Scores'!A:C, 3, FALSE), "")
</f>
        <v/>
      </c>
      <c r="T778" s="231"/>
      <c r="U778" s="231"/>
      <c r="V778" s="231"/>
      <c r="W778" s="231"/>
      <c r="X778" s="233" t="str">
        <f t="shared" si="4"/>
        <v/>
      </c>
      <c r="Y778" s="234" t="str">
        <f t="shared" si="5"/>
        <v/>
      </c>
      <c r="Z778" s="234" t="str">
        <f t="shared" si="6"/>
        <v/>
      </c>
      <c r="AA778" s="233" t="str">
        <f t="shared" si="7"/>
        <v/>
      </c>
      <c r="AB778" s="232"/>
      <c r="AC778" s="232"/>
      <c r="AD778" s="232"/>
      <c r="AE778" s="232" t="str">
        <f>IFERROR(VLOOKUP(AF778, 'YOYO IR Scores'!A:C, 2, FALSE), "")</f>
        <v/>
      </c>
      <c r="AF778" s="232"/>
      <c r="AG778" s="23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c r="BD778" s="232"/>
      <c r="BE778" s="232"/>
      <c r="BF778" s="232"/>
      <c r="BG778" s="232"/>
      <c r="BH778" s="232"/>
      <c r="BI778" s="232"/>
      <c r="BJ778" s="232"/>
      <c r="BK778" s="232" t="str">
        <f t="array" ref="BK778">IF(J778="","",
IF(INDEX(Settings!$H:$H,MATCH(BY$1,Settings!$G:$G,0))=TRUE,
100-100*(J778-MIN(J:J))/(MAX(J:J)-MIN(J:J)),
100*(J778-MIN(J:J))/(MAX(J:J)-MIN(J:J))))</f>
        <v/>
      </c>
      <c r="BL778" s="232" t="str">
        <f t="array" ref="BL778">IF(J778="","",
IF(INDEX(Settings!$H:$H,MATCH(BY$1,Settings!$G:$G,0))=TRUE,
100-100*(J778-MINIFS(J:J,$E:$E,$E778))/(MAXIFS(J:J,$E:$E,$E778)-MINIFS(J:J,$E:$E,$E778)),
100*(J778-MINIFS(J:J,$E:$E,$E778))/(MAXIFS(J:J,$E:$E,$E778)-MINIFS(J:J,$E:$E,$E778))))</f>
        <v/>
      </c>
      <c r="BM778" s="232" t="str">
        <f t="array" ref="BM778">IF(J778="","",
IF(INDEX(Settings!$H:$H,MATCH(BY$1,Settings!$G:$G,0))=TRUE,
100-100*(J778-MINIFS(J:J,$E:$E,$E778,$I:$I,$I778))/(MAXIFS(J:J,$E:$E,$E778,$I:$I,$I778)-MINIFS(J:J,$E:$E,$E778,$I:$I,$I778)),
100*(J778-MINIFS(J:J,$E:$E,$E778,$I:$I,$I778))/(MAXIFS(J:J,$E:$E,$E778,$I:$I,$I778)-MINIFS(J:J,$E:$E,$E778,$I:$I,$I778))))</f>
        <v/>
      </c>
      <c r="BN778" s="231" t="str">
        <f t="array" ref="BN778">IF(J778="","",
IF(INDEX(Settings!$H:$H,MATCH(BY$1,Settings!$G:$G,0))=TRUE,
100-100*PERCENTRANK(J:J,J778),
100*PERCENTRANK(J:J,J778)))</f>
        <v/>
      </c>
      <c r="BO778" s="231" t="str">
        <f>IFERROR(__xludf.DUMMYFUNCTION("IF(J778="""","""",
IF(INDEX(Settings!$H:$H,MATCH(BY$1,Settings!$G:$G,0))=TRUE,
100-100*PERCENTRANK(FILTER(J:J,$E:$E=$E778),J778),
100*PERCENTRANK(FILTER(J:J,$E:$E=$E778),J778)))"),"")</f>
        <v/>
      </c>
      <c r="BP778" s="231" t="str">
        <f>IFERROR(__xludf.DUMMYFUNCTION("IF(J778="""","""",
IF(INDEX(Settings!$H:$H,MATCH(BY$1,Settings!$G:$G,0))=TRUE,
100-100*PERCENTRANK(FILTER(J:J,$E:$E=$E778,$I:$I=$I778),J778),
100*PERCENTRANK(FILTER(J:J,$E:$E=$E778,$I:$I=$I778),J778)))"),"")</f>
        <v/>
      </c>
      <c r="BQ778" s="233" t="str">
        <f t="array" ref="BQ778">IF(J778="","",
IF(INDEX(Settings!$H:$H,MATCH(BY$1,Settings!$G:$G,0))=TRUE,
-1*(J778-AVERAGE(J:J))/STDEV(J:J),
(J778-AVERAGE(J:J))/STDEV(J:J)))</f>
        <v/>
      </c>
      <c r="BR778" s="233" t="str">
        <f>IFERROR(__xludf.DUMMYFUNCTION("IF(J778="""","""",
IF(INDEX(Settings!$H:$H,MATCH(BY$1,Settings!$G:$G,0))=TRUE,
-1*(J778-AVERAGEIFS(J:J,$E:$E,$E778))/STDEV(FILTER(J:J,$E:$E=$E778)),
(J778-AVERAGEIFS(J:J,$E:$E,$E778))/STDEV(FILTER(J:J,$E:$E=$E778))))"),"")</f>
        <v/>
      </c>
      <c r="BS778" s="233"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1"/>
      <c r="BX778" s="231"/>
      <c r="BY778" s="232" t="str">
        <f t="array" ref="BY778">IF(J778="","",
IF(INDEX(Settings!$H:$H,MATCH(BY$1,Settings!$G:$G,0))=TRUE,
100-100*(J778-MINIFS(J:J,$E:$E,$E778))/(MAXIFS(J:J,$E:$E,$E778)-MINIFS(J:J,$E:$E,$E778)),
100*(J778-MINIFS(J:J,$E:$E,$E778))/(MAXIFS(J:J,$E:$E,$E778)-MINIFS(J:J,$E:$E,$E778))))</f>
        <v/>
      </c>
      <c r="BZ778" s="232" t="str">
        <f t="array" ref="BZ778">IF(K778="","",
IF(INDEX(Settings!$H:$H,MATCH(BZ$1,Settings!$G:$G,0))=TRUE,
100-100*(K778-MINIFS(K:K,$E:$E,$E778))/(MAXIFS(K:K,$E:$E,$E778)-MINIFS(K:K,$E:$E,$E778)),
100*(K778-MINIFS(K:K,$E:$E,$E778))/(MAXIFS(K:K,$E:$E,$E778)-MINIFS(K:K,$E:$E,$E778))))</f>
        <v/>
      </c>
      <c r="CA778" s="232" t="str">
        <f t="array" ref="CA778">IF(L778="","",
IF(INDEX(Settings!$H:$H,MATCH(CA$1,Settings!$G:$G,0))=TRUE,
100-100*(L778-MINIFS(L:L,$E:$E,$E778))/(MAXIFS(L:L,$E:$E,$E778)-MINIFS(L:L,$E:$E,$E778)),
100*(L778-MINIFS(L:L,$E:$E,$E778))/(MAXIFS(L:L,$E:$E,$E778)-MINIFS(L:L,$E:$E,$E778))))</f>
        <v/>
      </c>
      <c r="CB778" s="232" t="str">
        <f t="array" ref="CB778">IF(M778="","",
IF(INDEX(Settings!$H:$H,MATCH(CB$1,Settings!$G:$G,0))=TRUE,
100-100*(M778-MINIFS(M:M,$E:$E,$E778))/(MAXIFS(M:M,$E:$E,$E778)-MINIFS(M:M,$E:$E,$E778)),
100*(M778-MINIFS(M:M,$E:$E,$E778))/(MAXIFS(M:M,$E:$E,$E778)-MINIFS(M:M,$E:$E,$E778))))</f>
        <v/>
      </c>
      <c r="CC778" s="232" t="str">
        <f t="array" ref="CC778">IF(N778="","",
IF(INDEX(Settings!$H:$H,MATCH(CC$1,Settings!$G:$G,0))=TRUE,
100-100*(N778-MINIFS(N:N,$E:$E,$E778))/(MAXIFS(N:N,$E:$E,$E778)-MINIFS(N:N,$E:$E,$E778)),
100*(N778-MINIFS(N:N,$E:$E,$E778))/(MAXIFS(N:N,$E:$E,$E778)-MINIFS(N:N,$E:$E,$E778))))</f>
        <v/>
      </c>
      <c r="CD778" s="232" t="str">
        <f t="array" ref="CD778">IF(O778="","",
IF(INDEX(Settings!$H:$H,MATCH(CD$1,Settings!$G:$G,0))=TRUE,
100-100*(O778-MINIFS(O:O,$E:$E,$E778))/(MAXIFS(O:O,$E:$E,$E778)-MINIFS(O:O,$E:$E,$E778)),
100*(O778-MINIFS(O:O,$E:$E,$E778))/(MAXIFS(O:O,$E:$E,$E778)-MINIFS(O:O,$E:$E,$E778))))</f>
        <v/>
      </c>
      <c r="CE778" s="232" t="str">
        <f t="array" ref="CE778">IF(P778="","",
IF(INDEX(Settings!$H:$H,MATCH(CE$1,Settings!$G:$G,0))=TRUE,
100-100*(P778-MINIFS(P:P,$E:$E,$E778))/(MAXIFS(P:P,$E:$E,$E778)-MINIFS(P:P,$E:$E,$E778)),
100*(P778-MINIFS(P:P,$E:$E,$E778))/(MAXIFS(P:P,$E:$E,$E778)-MINIFS(P:P,$E:$E,$E778))))</f>
        <v/>
      </c>
      <c r="CF778" s="232" t="str">
        <f t="array" ref="CF778">IF(Q778="","",
IF(INDEX(Settings!$H:$H,MATCH(CF$1,Settings!$G:$G,0))=TRUE,
100-100*(Q778-MINIFS(Q:Q,$E:$E,$E778))/(MAXIFS(Q:Q,$E:$E,$E778)-MINIFS(Q:Q,$E:$E,$E778)),
100*(Q778-MINIFS(Q:Q,$E:$E,$E778))/(MAXIFS(Q:Q,$E:$E,$E778)-MINIFS(Q:Q,$E:$E,$E778))))</f>
        <v/>
      </c>
      <c r="CG778" s="232" t="str">
        <f t="array" ref="CG778">IF(R778="","",
IF(INDEX(Settings!$H:$H,MATCH(CG$1,Settings!$G:$G,0))=TRUE,
100-100*(R778-MINIFS(R:R,$E:$E,$E778))/(MAXIFS(R:R,$E:$E,$E778)-MINIFS(R:R,$E:$E,$E778)),
100*(R778-MINIFS(R:R,$E:$E,$E778))/(MAXIFS(R:R,$E:$E,$E778)-MINIFS(R:R,$E:$E,$E778))))</f>
        <v/>
      </c>
      <c r="CH778" s="232" t="str">
        <f t="array" ref="CH778">IF(S778="","",
IF(INDEX(Settings!$H:$H,MATCH(CH$1,Settings!$G:$G,0))=TRUE,
100-100*(S778-MINIFS(S:S,$E:$E,$E778))/(MAXIFS(S:S,$E:$E,$E778)-MINIFS(S:S,$E:$E,$E778)),
100*(S778-MINIFS(S:S,$E:$E,$E778))/(MAXIFS(S:S,$E:$E,$E778)-MINIFS(S:S,$E:$E,$E778))))</f>
        <v/>
      </c>
      <c r="CI778" s="232" t="str">
        <f t="array" ref="CI778">IF(T778="","",
IF(INDEX(Settings!$H:$H,MATCH(CI$1,Settings!$G:$G,0))=TRUE,
100-100*(T778-MINIFS(T:T,$E:$E,$E778))/(MAXIFS(T:T,$E:$E,$E778)-MINIFS(T:T,$E:$E,$E778)),
100*(T778-MINIFS(T:T,$E:$E,$E778))/(MAXIFS(T:T,$E:$E,$E778)-MINIFS(T:T,$E:$E,$E778))))</f>
        <v/>
      </c>
      <c r="CJ778" s="232" t="str">
        <f t="array" ref="CJ778">IF(U778="","",
IF(INDEX(Settings!$H:$H,MATCH(CJ$1,Settings!$G:$G,0))=TRUE,
100-100*(U778-MINIFS(U:U,$E:$E,$E778))/(MAXIFS(U:U,$E:$E,$E778)-MINIFS(U:U,$E:$E,$E778)),
100*(U778-MINIFS(U:U,$E:$E,$E778))/(MAXIFS(U:U,$E:$E,$E778)-MINIFS(U:U,$E:$E,$E778))))</f>
        <v/>
      </c>
      <c r="CK778" s="232" t="str">
        <f t="array" ref="CK778">IF(V778="","",
IF(INDEX(Settings!$H:$H,MATCH(CK$1,Settings!$G:$G,0))=TRUE,
100-100*(V778-MINIFS(V:V,$E:$E,$E778))/(MAXIFS(V:V,$E:$E,$E778)-MINIFS(V:V,$E:$E,$E778)),
100*(V778-MINIFS(V:V,$E:$E,$E778))/(MAXIFS(V:V,$E:$E,$E778)-MINIFS(V:V,$E:$E,$E778))))</f>
        <v/>
      </c>
      <c r="CL778" s="232" t="str">
        <f t="array" ref="CL778">IF(W778="","",
IF(INDEX(Settings!$H:$H,MATCH(CL$1,Settings!$G:$G,0))=TRUE,
100-100*(W778-MINIFS(W:W,$E:$E,$E778))/(MAXIFS(W:W,$E:$E,$E778)-MINIFS(W:W,$E:$E,$E778)),
100*(W778-MINIFS(W:W,$E:$E,$E778))/(MAXIFS(W:W,$E:$E,$E778)-MINIFS(W:W,$E:$E,$E778))))</f>
        <v/>
      </c>
      <c r="CM778" s="232" t="str">
        <f t="array" ref="CM778">IF(X778="","",
IF(INDEX(Settings!$H:$H,MATCH(CM$1,Settings!$G:$G,0))=TRUE,
100-100*(X778-MINIFS(X:X,$E:$E,$E778))/(MAXIFS(X:X,$E:$E,$E778)-MINIFS(X:X,$E:$E,$E778)),
100*(X778-MINIFS(X:X,$E:$E,$E778))/(MAXIFS(X:X,$E:$E,$E778)-MINIFS(X:X,$E:$E,$E778))))</f>
        <v/>
      </c>
      <c r="CN778" s="232" t="str">
        <f t="array" ref="CN778">IF(Y778="","",
IF(INDEX(Settings!$H:$H,MATCH(CN$1,Settings!$G:$G,0))=TRUE,
100-100*(Y778-MINIFS(Y:Y,$E:$E,$E778))/(MAXIFS(Y:Y,$E:$E,$E778)-MINIFS(Y:Y,$E:$E,$E778)),
100*(Y778-MINIFS(Y:Y,$E:$E,$E778))/(MAXIFS(Y:Y,$E:$E,$E778)-MINIFS(Y:Y,$E:$E,$E778))))</f>
        <v/>
      </c>
      <c r="CO778" s="232" t="str">
        <f t="array" ref="CO778">IF(Z778="","",
IF(INDEX(Settings!$H:$H,MATCH(CO$1,Settings!$G:$G,0))=TRUE,
100-100*(Z778-MINIFS(Z:Z,$E:$E,$E778))/(MAXIFS(Z:Z,$E:$E,$E778)-MINIFS(Z:Z,$E:$E,$E778)),
100*(Z778-MINIFS(Z:Z,$E:$E,$E778))/(MAXIFS(Z:Z,$E:$E,$E778)-MINIFS(Z:Z,$E:$E,$E778))))</f>
        <v/>
      </c>
      <c r="CP778" s="232" t="str">
        <f t="array" ref="CP778">IF(AA778="","",
IF(INDEX(Settings!$H:$H,MATCH(CP$1,Settings!$G:$G,0))=TRUE,
100-100*(AA778-MINIFS(AA:AA,$E:$E,$E778))/(MAXIFS(AA:AA,$E:$E,$E778)-MINIFS(AA:AA,$E:$E,$E778)),
100*(AA778-MINIFS(AA:AA,$E:$E,$E778))/(MAXIFS(AA:AA,$E:$E,$E778)-MINIFS(AA:AA,$E:$E,$E778))))</f>
        <v/>
      </c>
      <c r="CQ778" s="232" t="str">
        <f t="array" ref="CQ778">IF(AB778="","",
IF(INDEX(Settings!$H:$H,MATCH(CQ$1,Settings!$G:$G,0))=TRUE,
100-100*(AB778-MINIFS(AB:AB,$E:$E,$E778))/(MAXIFS(AB:AB,$E:$E,$E778)-MINIFS(AB:AB,$E:$E,$E778)),
100*(AB778-MINIFS(AB:AB,$E:$E,$E778))/(MAXIFS(AB:AB,$E:$E,$E778)-MINIFS(AB:AB,$E:$E,$E778))))</f>
        <v/>
      </c>
      <c r="CR778" s="232" t="str">
        <f t="array" ref="CR778">IF(AC778="","",
IF(INDEX(Settings!$H:$H,MATCH(CR$1,Settings!$G:$G,0))=TRUE,
100-100*(AC778-MINIFS(AC:AC,$E:$E,$E778))/(MAXIFS(AC:AC,$E:$E,$E778)-MINIFS(AC:AC,$E:$E,$E778)),
100*(AC778-MINIFS(AC:AC,$E:$E,$E778))/(MAXIFS(AC:AC,$E:$E,$E778)-MINIFS(AC:AC,$E:$E,$E778))))</f>
        <v/>
      </c>
      <c r="CS778" s="232" t="str">
        <f t="array" ref="CS778">IF(AD778="","",
IF(INDEX(Settings!$H:$H,MATCH(CS$1,Settings!$G:$G,0))=TRUE,
100-100*(AD778-MINIFS(AD:AD,$E:$E,$E778))/(MAXIFS(AD:AD,$E:$E,$E778)-MINIFS(AD:AD,$E:$E,$E778)),
100*(AD778-MINIFS(AD:AD,$E:$E,$E778))/(MAXIFS(AD:AD,$E:$E,$E778)-MINIFS(AD:AD,$E:$E,$E778))))</f>
        <v/>
      </c>
      <c r="CT778" s="232" t="str">
        <f t="array" ref="CT778">IF(AE778="","",
IF(INDEX(Settings!$H:$H,MATCH(CT$1,Settings!$G:$G,0))=TRUE,
100-100*(AE778-MINIFS(AE:AE,$E:$E,$E778))/(MAXIFS(AE:AE,$E:$E,$E778)-MINIFS(AE:AE,$E:$E,$E778)),
100*(AE778-MINIFS(AE:AE,$E:$E,$E778))/(MAXIFS(AE:AE,$E:$E,$E778)-MINIFS(AE:AE,$E:$E,$E778))))</f>
        <v/>
      </c>
      <c r="CU778" s="232" t="str">
        <f t="array" ref="CU778">IF(AF778="","",
IF(INDEX(Settings!$H:$H,MATCH(CU$1,Settings!$G:$G,0))=TRUE,
100-100*(AF778-MINIFS(AF:AF,$E:$E,$E778))/(MAXIFS(AF:AF,$E:$E,$E778)-MINIFS(AF:AF,$E:$E,$E778)),
100*(AF778-MINIFS(AF:AF,$E:$E,$E778))/(MAXIFS(AF:AF,$E:$E,$E778)-MINIFS(AF:AF,$E:$E,$E778))))</f>
        <v/>
      </c>
      <c r="CV778" s="232" t="str">
        <f t="array" ref="CV778">IF(AG778="","",
IF(INDEX(Settings!$H:$H,MATCH(CV$1,Settings!$G:$G,0))=TRUE,
100-100*(AG778-MINIFS(AG:AG,$E:$E,$E778))/(MAXIFS(AG:AG,$E:$E,$E778)-MINIFS(AG:AG,$E:$E,$E778)),
100*(AG778-MINIFS(AG:AG,$E:$E,$E778))/(MAXIFS(AG:AG,$E:$E,$E778)-MINIFS(AG:AG,$E:$E,$E778))))</f>
        <v/>
      </c>
      <c r="CW778" s="232" t="str">
        <f t="array" ref="CW778">IF(AH778="","",
IF(INDEX(Settings!$H:$H,MATCH(CW$1,Settings!$G:$G,0))=TRUE,
100-100*(AH778-MINIFS(AH:AH,$E:$E,$E778))/(MAXIFS(AH:AH,$E:$E,$E778)-MINIFS(AH:AH,$E:$E,$E778)),
100*(AH778-MINIFS(AH:AH,$E:$E,$E778))/(MAXIFS(AH:AH,$E:$E,$E778)-MINIFS(AH:AH,$E:$E,$E778))))</f>
        <v/>
      </c>
      <c r="CX778" s="232" t="str">
        <f t="array" ref="CX778">IF(AI778="","",
IF(INDEX(Settings!$H:$H,MATCH(CX$1,Settings!$G:$G,0))=TRUE,
100-100*(AI778-MINIFS(AI:AI,$E:$E,$E778))/(MAXIFS(AI:AI,$E:$E,$E778)-MINIFS(AI:AI,$E:$E,$E778)),
100*(AI778-MINIFS(AI:AI,$E:$E,$E778))/(MAXIFS(AI:AI,$E:$E,$E778)-MINIFS(AI:AI,$E:$E,$E778))))</f>
        <v/>
      </c>
      <c r="CY778" s="232" t="str">
        <f t="array" ref="CY778">IF(AJ778="","",
IF(INDEX(Settings!$H:$H,MATCH(CY$1,Settings!$G:$G,0))=TRUE,
100-100*(AJ778-MINIFS(AJ:AJ,$E:$E,$E778))/(MAXIFS(AJ:AJ,$E:$E,$E778)-MINIFS(AJ:AJ,$E:$E,$E778)),
100*(AJ778-MINIFS(AJ:AJ,$E:$E,$E778))/(MAXIFS(AJ:AJ,$E:$E,$E778)-MINIFS(AJ:AJ,$E:$E,$E778))))</f>
        <v/>
      </c>
      <c r="CZ778" s="232" t="str">
        <f t="array" ref="CZ778">IF(AK778="","",
IF(INDEX(Settings!$H:$H,MATCH(CZ$1,Settings!$G:$G,0))=TRUE,
100-100*(AK778-MINIFS(AK:AK,$E:$E,$E778))/(MAXIFS(AK:AK,$E:$E,$E778)-MINIFS(AK:AK,$E:$E,$E778)),
100*(AK778-MINIFS(AK:AK,$E:$E,$E778))/(MAXIFS(AK:AK,$E:$E,$E778)-MINIFS(AK:AK,$E:$E,$E778))))</f>
        <v/>
      </c>
      <c r="DA778" s="232" t="str">
        <f t="array" ref="DA778">IF(AL778="","",
IF(INDEX(Settings!$H:$H,MATCH(DA$1,Settings!$G:$G,0))=TRUE,
100-100*(AL778-MINIFS(AL:AL,$E:$E,$E778))/(MAXIFS(AL:AL,$E:$E,$E778)-MINIFS(AL:AL,$E:$E,$E778)),
100*(AL778-MINIFS(AL:AL,$E:$E,$E778))/(MAXIFS(AL:AL,$E:$E,$E778)-MINIFS(AL:AL,$E:$E,$E778))))</f>
        <v/>
      </c>
      <c r="DB778" s="232" t="str">
        <f t="array" ref="DB778">IF(AM778="","",
IF(INDEX(Settings!$H:$H,MATCH(DB$1,Settings!$G:$G,0))=TRUE,
100-100*(AM778-MINIFS(AM:AM,$E:$E,$E778))/(MAXIFS(AM:AM,$E:$E,$E778)-MINIFS(AM:AM,$E:$E,$E778)),
100*(AM778-MINIFS(AM:AM,$E:$E,$E778))/(MAXIFS(AM:AM,$E:$E,$E778)-MINIFS(AM:AM,$E:$E,$E778))))</f>
        <v/>
      </c>
      <c r="DC778" s="232" t="str">
        <f t="array" ref="DC778">IF(AN778="","",
IF(INDEX(Settings!$H:$H,MATCH(DC$1,Settings!$G:$G,0))=TRUE,
100-100*(AN778-MINIFS(AN:AN,$E:$E,$E778))/(MAXIFS(AN:AN,$E:$E,$E778)-MINIFS(AN:AN,$E:$E,$E778)),
100*(AN778-MINIFS(AN:AN,$E:$E,$E778))/(MAXIFS(AN:AN,$E:$E,$E778)-MINIFS(AN:AN,$E:$E,$E778))))</f>
        <v/>
      </c>
      <c r="DD778" s="232" t="str">
        <f t="array" ref="DD778">IF(AO778="","",
IF(INDEX(Settings!$H:$H,MATCH(DD$1,Settings!$G:$G,0))=TRUE,
100-100*(AO778-MINIFS(AO:AO,$E:$E,$E778))/(MAXIFS(AO:AO,$E:$E,$E778)-MINIFS(AO:AO,$E:$E,$E778)),
100*(AO778-MINIFS(AO:AO,$E:$E,$E778))/(MAXIFS(AO:AO,$E:$E,$E778)-MINIFS(AO:AO,$E:$E,$E778))))</f>
        <v/>
      </c>
      <c r="DE778" s="232" t="str">
        <f t="array" ref="DE778">IF(AP778="","",
IF(INDEX(Settings!$H:$H,MATCH(DE$1,Settings!$G:$G,0))=TRUE,
100-100*(AP778-MINIFS(AP:AP,$E:$E,$E778))/(MAXIFS(AP:AP,$E:$E,$E778)-MINIFS(AP:AP,$E:$E,$E778)),
100*(AP778-MINIFS(AP:AP,$E:$E,$E778))/(MAXIFS(AP:AP,$E:$E,$E778)-MINIFS(AP:AP,$E:$E,$E778))))</f>
        <v/>
      </c>
      <c r="DF778" s="232" t="str">
        <f t="array" ref="DF778">IF(AQ778="","",
IF(INDEX(Settings!$H:$H,MATCH(DF$1,Settings!$G:$G,0))=TRUE,
100-100*(AQ778-MINIFS(AQ:AQ,$E:$E,$E778))/(MAXIFS(AQ:AQ,$E:$E,$E778)-MINIFS(AQ:AQ,$E:$E,$E778)),
100*(AQ778-MINIFS(AQ:AQ,$E:$E,$E778))/(MAXIFS(AQ:AQ,$E:$E,$E778)-MINIFS(AQ:AQ,$E:$E,$E778))))</f>
        <v/>
      </c>
      <c r="DG778" s="232" t="str">
        <f t="array" ref="DG778">IF(AR778="","",
IF(INDEX(Settings!$H:$H,MATCH(DG$1,Settings!$G:$G,0))=TRUE,
100-100*(AR778-MINIFS(AR:AR,$E:$E,$E778))/(MAXIFS(AR:AR,$E:$E,$E778)-MINIFS(AR:AR,$E:$E,$E778)),
100*(AR778-MINIFS(AR:AR,$E:$E,$E778))/(MAXIFS(AR:AR,$E:$E,$E778)-MINIFS(AR:AR,$E:$E,$E778))))</f>
        <v/>
      </c>
      <c r="DH778" s="232" t="str">
        <f t="array" ref="DH778">IF(AS778="","",
IF(INDEX(Settings!$H:$H,MATCH(DH$1,Settings!$G:$G,0))=TRUE,
100-100*(AS778-MINIFS(AS:AS,$E:$E,$E778))/(MAXIFS(AS:AS,$E:$E,$E778)-MINIFS(AS:AS,$E:$E,$E778)),
100*(AS778-MINIFS(AS:AS,$E:$E,$E778))/(MAXIFS(AS:AS,$E:$E,$E778)-MINIFS(AS:AS,$E:$E,$E778))))</f>
        <v/>
      </c>
      <c r="DI778" s="232" t="str">
        <f t="array" ref="DI778">IF(AT778="","",
IF(INDEX(Settings!$H:$H,MATCH(DI$1,Settings!$G:$G,0))=TRUE,
100-100*(AT778-MINIFS(AT:AT,$E:$E,$E778))/(MAXIFS(AT:AT,$E:$E,$E778)-MINIFS(AT:AT,$E:$E,$E778)),
100*(AT778-MINIFS(AT:AT,$E:$E,$E778))/(MAXIFS(AT:AT,$E:$E,$E778)-MINIFS(AT:AT,$E:$E,$E778))))</f>
        <v/>
      </c>
      <c r="DJ778" s="232" t="str">
        <f t="array" ref="DJ778">IF(AU778="","",
IF(INDEX(Settings!$H:$H,MATCH(DJ$1,Settings!$G:$G,0))=TRUE,
100-100*(AU778-MINIFS(AU:AU,$E:$E,$E778))/(MAXIFS(AU:AU,$E:$E,$E778)-MINIFS(AU:AU,$E:$E,$E778)),
100*(AU778-MINIFS(AU:AU,$E:$E,$E778))/(MAXIFS(AU:AU,$E:$E,$E778)-MINIFS(AU:AU,$E:$E,$E778))))</f>
        <v/>
      </c>
      <c r="DK778" s="232" t="str">
        <f t="array" ref="DK778">IF(AV778="","",
IF(INDEX(Settings!$H:$H,MATCH(DK$1,Settings!$G:$G,0))=TRUE,
100-100*(AV778-MINIFS(AV:AV,$E:$E,$E778))/(MAXIFS(AV:AV,$E:$E,$E778)-MINIFS(AV:AV,$E:$E,$E778)),
100*(AV778-MINIFS(AV:AV,$E:$E,$E778))/(MAXIFS(AV:AV,$E:$E,$E778)-MINIFS(AV:AV,$E:$E,$E778))))</f>
        <v/>
      </c>
      <c r="DL778" s="232" t="str">
        <f t="array" ref="DL778">IF(AW778="","",
IF(INDEX(Settings!$H:$H,MATCH(DL$1,Settings!$G:$G,0))=TRUE,
100-100*(AW778-MINIFS(AW:AW,$E:$E,$E778))/(MAXIFS(AW:AW,$E:$E,$E778)-MINIFS(AW:AW,$E:$E,$E778)),
100*(AW778-MINIFS(AW:AW,$E:$E,$E778))/(MAXIFS(AW:AW,$E:$E,$E778)-MINIFS(AW:AW,$E:$E,$E778))))</f>
        <v/>
      </c>
      <c r="DM778" s="232" t="str">
        <f t="array" ref="DM778">IF(AX778="","",
IF(INDEX(Settings!$H:$H,MATCH(DM$1,Settings!$G:$G,0))=TRUE,
100-100*(AX778-MINIFS(AX:AX,$E:$E,$E778))/(MAXIFS(AX:AX,$E:$E,$E778)-MINIFS(AX:AX,$E:$E,$E778)),
100*(AX778-MINIFS(AX:AX,$E:$E,$E778))/(MAXIFS(AX:AX,$E:$E,$E778)-MINIFS(AX:AX,$E:$E,$E778))))</f>
        <v/>
      </c>
      <c r="DN778" s="232" t="str">
        <f t="array" ref="DN778">IF(AY778="","",
IF(INDEX(Settings!$H:$H,MATCH(DN$1,Settings!$G:$G,0))=TRUE,
100-100*(AY778-MINIFS(AY:AY,$E:$E,$E778))/(MAXIFS(AY:AY,$E:$E,$E778)-MINIFS(AY:AY,$E:$E,$E778)),
100*(AY778-MINIFS(AY:AY,$E:$E,$E778))/(MAXIFS(AY:AY,$E:$E,$E778)-MINIFS(AY:AY,$E:$E,$E778))))</f>
        <v/>
      </c>
      <c r="DO778" s="232" t="str">
        <f t="array" ref="DO778">IF(AZ778="","",
IF(INDEX(Settings!$H:$H,MATCH(DO$1,Settings!$G:$G,0))=TRUE,
100-100*(AZ778-MINIFS(AZ:AZ,$E:$E,$E778))/(MAXIFS(AZ:AZ,$E:$E,$E778)-MINIFS(AZ:AZ,$E:$E,$E778)),
100*(AZ778-MINIFS(AZ:AZ,$E:$E,$E778))/(MAXIFS(AZ:AZ,$E:$E,$E778)-MINIFS(AZ:AZ,$E:$E,$E778))))</f>
        <v/>
      </c>
      <c r="DP778" s="232" t="str">
        <f t="array" ref="DP778">IF(BA778="","",
IF(INDEX(Settings!$H:$H,MATCH(DP$1,Settings!$G:$G,0))=TRUE,
100-100*(BA778-MINIFS(BA:BA,$E:$E,$E778))/(MAXIFS(BA:BA,$E:$E,$E778)-MINIFS(BA:BA,$E:$E,$E778)),
100*(BA778-MINIFS(BA:BA,$E:$E,$E778))/(MAXIFS(BA:BA,$E:$E,$E778)-MINIFS(BA:BA,$E:$E,$E778))))</f>
        <v/>
      </c>
      <c r="DQ778" s="232" t="str">
        <f t="array" ref="DQ778">IF(BB778="","",
IF(INDEX(Settings!$H:$H,MATCH(DQ$1,Settings!$G:$G,0))=TRUE,
100-100*(BB778-MINIFS(BB:BB,$E:$E,$E778))/(MAXIFS(BB:BB,$E:$E,$E778)-MINIFS(BB:BB,$E:$E,$E778)),
100*(BB778-MINIFS(BB:BB,$E:$E,$E778))/(MAXIFS(BB:BB,$E:$E,$E778)-MINIFS(BB:BB,$E:$E,$E778))))</f>
        <v/>
      </c>
      <c r="DR778" s="232" t="str">
        <f t="array" ref="DR778">IF(BC778="","",
IF(INDEX(Settings!$H:$H,MATCH(DR$1,Settings!$G:$G,0))=TRUE,
100-100*(BC778-MINIFS(BC:BC,$E:$E,$E778))/(MAXIFS(BC:BC,$E:$E,$E778)-MINIFS(BC:BC,$E:$E,$E778)),
100*(BC778-MINIFS(BC:BC,$E:$E,$E778))/(MAXIFS(BC:BC,$E:$E,$E778)-MINIFS(BC:BC,$E:$E,$E778))))</f>
        <v/>
      </c>
      <c r="DS778" s="232" t="str">
        <f t="array" ref="DS778">IF(BD778="","",
IF(INDEX(Settings!$H:$H,MATCH(DS$1,Settings!$G:$G,0))=TRUE,
100-100*(BD778-MINIFS(BD:BD,$E:$E,$E778))/(MAXIFS(BD:BD,$E:$E,$E778)-MINIFS(BD:BD,$E:$E,$E778)),
100*(BD778-MINIFS(BD:BD,$E:$E,$E778))/(MAXIFS(BD:BD,$E:$E,$E778)-MINIFS(BD:BD,$E:$E,$E778))))</f>
        <v/>
      </c>
      <c r="DT778" s="232" t="str">
        <f t="array" ref="DT778">IF(BE778="","",
IF(INDEX(Settings!$H:$H,MATCH(DT$1,Settings!$G:$G,0))=TRUE,
100-100*(BE778-MINIFS(BE:BE,$E:$E,$E778))/(MAXIFS(BE:BE,$E:$E,$E778)-MINIFS(BE:BE,$E:$E,$E778)),
100*(BE778-MINIFS(BE:BE,$E:$E,$E778))/(MAXIFS(BE:BE,$E:$E,$E778)-MINIFS(BE:BE,$E:$E,$E778))))</f>
        <v/>
      </c>
      <c r="DU778" s="232" t="str">
        <f t="array" ref="DU778">IF(BF778="","",
IF(INDEX(Settings!$H:$H,MATCH(DU$1,Settings!$G:$G,0))=TRUE,
100-100*(BF778-MINIFS(BF:BF,$E:$E,$E778))/(MAXIFS(BF:BF,$E:$E,$E778)-MINIFS(BF:BF,$E:$E,$E778)),
100*(BF778-MINIFS(BF:BF,$E:$E,$E778))/(MAXIFS(BF:BF,$E:$E,$E778)-MINIFS(BF:BF,$E:$E,$E778))))</f>
        <v/>
      </c>
      <c r="DV778" s="232" t="str">
        <f t="array" ref="DV778">IF(BG778="","",
IF(INDEX(Settings!$H:$H,MATCH(DV$1,Settings!$G:$G,0))=TRUE,
100-100*(BG778-MINIFS(BG:BG,$E:$E,$E778))/(MAXIFS(BG:BG,$E:$E,$E778)-MINIFS(BG:BG,$E:$E,$E778)),
100*(BG778-MINIFS(BG:BG,$E:$E,$E778))/(MAXIFS(BG:BG,$E:$E,$E778)-MINIFS(BG:BG,$E:$E,$E778))))</f>
        <v/>
      </c>
      <c r="DW778" s="232" t="str">
        <f t="array" ref="DW778">IF(BH778="","",
IF(INDEX(Settings!$H:$H,MATCH(DW$1,Settings!$G:$G,0))=TRUE,
100-100*(BH778-MINIFS(BH:BH,$E:$E,$E778))/(MAXIFS(BH:BH,$E:$E,$E778)-MINIFS(BH:BH,$E:$E,$E778)),
100*(BH778-MINIFS(BH:BH,$E:$E,$E778))/(MAXIFS(BH:BH,$E:$E,$E778)-MINIFS(BH:BH,$E:$E,$E778))))</f>
        <v/>
      </c>
      <c r="DX778" s="232" t="str">
        <f t="array" ref="DX778">IF(BI778="","",
IF(INDEX(Settings!$H:$H,MATCH(DX$1,Settings!$G:$G,0))=TRUE,
100-100*(BI778-MINIFS(BI:BI,$E:$E,$E778))/(MAXIFS(BI:BI,$E:$E,$E778)-MINIFS(BI:BI,$E:$E,$E778)),
100*(BI778-MINIFS(BI:BI,$E:$E,$E778))/(MAXIFS(BI:BI,$E:$E,$E778)-MINIFS(BI:BI,$E:$E,$E778))))</f>
        <v/>
      </c>
      <c r="DY778" s="232" t="str">
        <f t="array" ref="DY778">IF(BJ778="","",
IF(INDEX(Settings!$H:$H,MATCH(DY$1,Settings!$G:$G,0))=TRUE,
100-100*(BJ778-MINIFS(BJ:BJ,$E:$E,$E778))/(MAXIFS(BJ:BJ,$E:$E,$E778)-MINIFS(BJ:BJ,$E:$E,$E778)),
100*(BJ778-MINIFS(BJ:BJ,$E:$E,$E778))/(MAXIFS(BJ:BJ,$E:$E,$E778)-MINIFS(BJ:BJ,$E:$E,$E778))))</f>
        <v/>
      </c>
      <c r="DZ778" s="234"/>
      <c r="EA778" s="234"/>
      <c r="EB778" s="234" t="str">
        <f t="shared" si="8"/>
        <v/>
      </c>
      <c r="EC778" s="234" t="str">
        <f t="shared" si="9"/>
        <v/>
      </c>
      <c r="ED778" s="234" t="str">
        <f t="shared" si="10"/>
        <v/>
      </c>
      <c r="EE778" s="234" t="str">
        <f t="shared" si="11"/>
        <v/>
      </c>
      <c r="EF778" s="234" t="str">
        <f t="shared" si="12"/>
        <v/>
      </c>
      <c r="EG778" s="234" t="str">
        <f t="shared" si="13"/>
        <v/>
      </c>
      <c r="EH778" s="234"/>
      <c r="EI778" s="234"/>
      <c r="EJ778" s="234"/>
      <c r="EK778" s="234"/>
      <c r="EL778" s="234"/>
      <c r="EM778" s="234"/>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3" t="str">
        <f t="shared" si="14"/>
        <v/>
      </c>
      <c r="N779" s="49"/>
      <c r="O779" s="49"/>
      <c r="P779" s="49"/>
      <c r="Q779" s="49"/>
      <c r="R779" s="49"/>
      <c r="S779" s="222" t="str">
        <f>IFERROR(VLOOKUP(AF779, 'YOYO IR Scores'!A:C, 3, FALSE), "")
</f>
        <v/>
      </c>
      <c r="T779" s="49"/>
      <c r="U779" s="49"/>
      <c r="V779" s="49"/>
      <c r="W779" s="49"/>
      <c r="X779" s="224" t="str">
        <f t="shared" si="4"/>
        <v/>
      </c>
      <c r="Y779" s="225" t="str">
        <f t="shared" si="5"/>
        <v/>
      </c>
      <c r="Z779" s="225" t="str">
        <f t="shared" si="6"/>
        <v/>
      </c>
      <c r="AA779" s="224" t="str">
        <f t="shared" si="7"/>
        <v/>
      </c>
      <c r="AB779" s="223"/>
      <c r="AC779" s="223"/>
      <c r="AD779" s="223"/>
      <c r="AE779" s="223" t="str">
        <f>IFERROR(VLOOKUP(AF779, 'YOYO IR Scores'!A:C, 2, FALSE), "")</f>
        <v/>
      </c>
      <c r="AF779" s="223"/>
      <c r="AG779" s="223"/>
      <c r="AH779" s="223"/>
      <c r="AI779" s="223"/>
      <c r="AJ779" s="223"/>
      <c r="AK779" s="223"/>
      <c r="AL779" s="223"/>
      <c r="AM779" s="223"/>
      <c r="AN779" s="223"/>
      <c r="AO779" s="223"/>
      <c r="AP779" s="223"/>
      <c r="AQ779" s="223"/>
      <c r="AR779" s="223"/>
      <c r="AS779" s="223"/>
      <c r="AT779" s="223"/>
      <c r="AU779" s="223"/>
      <c r="AV779" s="223"/>
      <c r="AW779" s="223"/>
      <c r="AX779" s="223"/>
      <c r="AY779" s="223"/>
      <c r="AZ779" s="223"/>
      <c r="BA779" s="223"/>
      <c r="BB779" s="223"/>
      <c r="BC779" s="223"/>
      <c r="BD779" s="223"/>
      <c r="BE779" s="223"/>
      <c r="BF779" s="223"/>
      <c r="BG779" s="223"/>
      <c r="BH779" s="223"/>
      <c r="BI779" s="223"/>
      <c r="BJ779" s="223"/>
      <c r="BK779" s="223" t="str">
        <f t="array" ref="BK779">IF(J779="","",
IF(INDEX(Settings!$H:$H,MATCH(BY$1,Settings!$G:$G,0))=TRUE,
100-100*(J779-MIN(J:J))/(MAX(J:J)-MIN(J:J)),
100*(J779-MIN(J:J))/(MAX(J:J)-MIN(J:J))))</f>
        <v/>
      </c>
      <c r="BL779" s="223" t="str">
        <f t="array" ref="BL779">IF(J779="","",
IF(INDEX(Settings!$H:$H,MATCH(BY$1,Settings!$G:$G,0))=TRUE,
100-100*(J779-MINIFS(J:J,$E:$E,$E779))/(MAXIFS(J:J,$E:$E,$E779)-MINIFS(J:J,$E:$E,$E779)),
100*(J779-MINIFS(J:J,$E:$E,$E779))/(MAXIFS(J:J,$E:$E,$E779)-MINIFS(J:J,$E:$E,$E779))))</f>
        <v/>
      </c>
      <c r="BM779" s="223"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4" t="str">
        <f t="array" ref="BQ779">IF(J779="","",
IF(INDEX(Settings!$H:$H,MATCH(BY$1,Settings!$G:$G,0))=TRUE,
-1*(J779-AVERAGE(J:J))/STDEV(J:J),
(J779-AVERAGE(J:J))/STDEV(J:J)))</f>
        <v/>
      </c>
      <c r="BR779" s="224" t="str">
        <f>IFERROR(__xludf.DUMMYFUNCTION("IF(J779="""","""",
IF(INDEX(Settings!$H:$H,MATCH(BY$1,Settings!$G:$G,0))=TRUE,
-1*(J779-AVERAGEIFS(J:J,$E:$E,$E779))/STDEV(FILTER(J:J,$E:$E=$E779)),
(J779-AVERAGEIFS(J:J,$E:$E,$E779))/STDEV(FILTER(J:J,$E:$E=$E779))))"),"")</f>
        <v/>
      </c>
      <c r="BS779" s="224"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3" t="str">
        <f t="array" ref="BY779">IF(J779="","",
IF(INDEX(Settings!$H:$H,MATCH(BY$1,Settings!$G:$G,0))=TRUE,
100-100*(J779-MINIFS(J:J,$E:$E,$E779))/(MAXIFS(J:J,$E:$E,$E779)-MINIFS(J:J,$E:$E,$E779)),
100*(J779-MINIFS(J:J,$E:$E,$E779))/(MAXIFS(J:J,$E:$E,$E779)-MINIFS(J:J,$E:$E,$E779))))</f>
        <v/>
      </c>
      <c r="BZ779" s="223" t="str">
        <f t="array" ref="BZ779">IF(K779="","",
IF(INDEX(Settings!$H:$H,MATCH(BZ$1,Settings!$G:$G,0))=TRUE,
100-100*(K779-MINIFS(K:K,$E:$E,$E779))/(MAXIFS(K:K,$E:$E,$E779)-MINIFS(K:K,$E:$E,$E779)),
100*(K779-MINIFS(K:K,$E:$E,$E779))/(MAXIFS(K:K,$E:$E,$E779)-MINIFS(K:K,$E:$E,$E779))))</f>
        <v/>
      </c>
      <c r="CA779" s="223" t="str">
        <f t="array" ref="CA779">IF(L779="","",
IF(INDEX(Settings!$H:$H,MATCH(CA$1,Settings!$G:$G,0))=TRUE,
100-100*(L779-MINIFS(L:L,$E:$E,$E779))/(MAXIFS(L:L,$E:$E,$E779)-MINIFS(L:L,$E:$E,$E779)),
100*(L779-MINIFS(L:L,$E:$E,$E779))/(MAXIFS(L:L,$E:$E,$E779)-MINIFS(L:L,$E:$E,$E779))))</f>
        <v/>
      </c>
      <c r="CB779" s="223" t="str">
        <f t="array" ref="CB779">IF(M779="","",
IF(INDEX(Settings!$H:$H,MATCH(CB$1,Settings!$G:$G,0))=TRUE,
100-100*(M779-MINIFS(M:M,$E:$E,$E779))/(MAXIFS(M:M,$E:$E,$E779)-MINIFS(M:M,$E:$E,$E779)),
100*(M779-MINIFS(M:M,$E:$E,$E779))/(MAXIFS(M:M,$E:$E,$E779)-MINIFS(M:M,$E:$E,$E779))))</f>
        <v/>
      </c>
      <c r="CC779" s="223" t="str">
        <f t="array" ref="CC779">IF(N779="","",
IF(INDEX(Settings!$H:$H,MATCH(CC$1,Settings!$G:$G,0))=TRUE,
100-100*(N779-MINIFS(N:N,$E:$E,$E779))/(MAXIFS(N:N,$E:$E,$E779)-MINIFS(N:N,$E:$E,$E779)),
100*(N779-MINIFS(N:N,$E:$E,$E779))/(MAXIFS(N:N,$E:$E,$E779)-MINIFS(N:N,$E:$E,$E779))))</f>
        <v/>
      </c>
      <c r="CD779" s="223" t="str">
        <f t="array" ref="CD779">IF(O779="","",
IF(INDEX(Settings!$H:$H,MATCH(CD$1,Settings!$G:$G,0))=TRUE,
100-100*(O779-MINIFS(O:O,$E:$E,$E779))/(MAXIFS(O:O,$E:$E,$E779)-MINIFS(O:O,$E:$E,$E779)),
100*(O779-MINIFS(O:O,$E:$E,$E779))/(MAXIFS(O:O,$E:$E,$E779)-MINIFS(O:O,$E:$E,$E779))))</f>
        <v/>
      </c>
      <c r="CE779" s="223" t="str">
        <f t="array" ref="CE779">IF(P779="","",
IF(INDEX(Settings!$H:$H,MATCH(CE$1,Settings!$G:$G,0))=TRUE,
100-100*(P779-MINIFS(P:P,$E:$E,$E779))/(MAXIFS(P:P,$E:$E,$E779)-MINIFS(P:P,$E:$E,$E779)),
100*(P779-MINIFS(P:P,$E:$E,$E779))/(MAXIFS(P:P,$E:$E,$E779)-MINIFS(P:P,$E:$E,$E779))))</f>
        <v/>
      </c>
      <c r="CF779" s="223" t="str">
        <f t="array" ref="CF779">IF(Q779="","",
IF(INDEX(Settings!$H:$H,MATCH(CF$1,Settings!$G:$G,0))=TRUE,
100-100*(Q779-MINIFS(Q:Q,$E:$E,$E779))/(MAXIFS(Q:Q,$E:$E,$E779)-MINIFS(Q:Q,$E:$E,$E779)),
100*(Q779-MINIFS(Q:Q,$E:$E,$E779))/(MAXIFS(Q:Q,$E:$E,$E779)-MINIFS(Q:Q,$E:$E,$E779))))</f>
        <v/>
      </c>
      <c r="CG779" s="223" t="str">
        <f t="array" ref="CG779">IF(R779="","",
IF(INDEX(Settings!$H:$H,MATCH(CG$1,Settings!$G:$G,0))=TRUE,
100-100*(R779-MINIFS(R:R,$E:$E,$E779))/(MAXIFS(R:R,$E:$E,$E779)-MINIFS(R:R,$E:$E,$E779)),
100*(R779-MINIFS(R:R,$E:$E,$E779))/(MAXIFS(R:R,$E:$E,$E779)-MINIFS(R:R,$E:$E,$E779))))</f>
        <v/>
      </c>
      <c r="CH779" s="223" t="str">
        <f t="array" ref="CH779">IF(S779="","",
IF(INDEX(Settings!$H:$H,MATCH(CH$1,Settings!$G:$G,0))=TRUE,
100-100*(S779-MINIFS(S:S,$E:$E,$E779))/(MAXIFS(S:S,$E:$E,$E779)-MINIFS(S:S,$E:$E,$E779)),
100*(S779-MINIFS(S:S,$E:$E,$E779))/(MAXIFS(S:S,$E:$E,$E779)-MINIFS(S:S,$E:$E,$E779))))</f>
        <v/>
      </c>
      <c r="CI779" s="223" t="str">
        <f t="array" ref="CI779">IF(T779="","",
IF(INDEX(Settings!$H:$H,MATCH(CI$1,Settings!$G:$G,0))=TRUE,
100-100*(T779-MINIFS(T:T,$E:$E,$E779))/(MAXIFS(T:T,$E:$E,$E779)-MINIFS(T:T,$E:$E,$E779)),
100*(T779-MINIFS(T:T,$E:$E,$E779))/(MAXIFS(T:T,$E:$E,$E779)-MINIFS(T:T,$E:$E,$E779))))</f>
        <v/>
      </c>
      <c r="CJ779" s="223" t="str">
        <f t="array" ref="CJ779">IF(U779="","",
IF(INDEX(Settings!$H:$H,MATCH(CJ$1,Settings!$G:$G,0))=TRUE,
100-100*(U779-MINIFS(U:U,$E:$E,$E779))/(MAXIFS(U:U,$E:$E,$E779)-MINIFS(U:U,$E:$E,$E779)),
100*(U779-MINIFS(U:U,$E:$E,$E779))/(MAXIFS(U:U,$E:$E,$E779)-MINIFS(U:U,$E:$E,$E779))))</f>
        <v/>
      </c>
      <c r="CK779" s="223" t="str">
        <f t="array" ref="CK779">IF(V779="","",
IF(INDEX(Settings!$H:$H,MATCH(CK$1,Settings!$G:$G,0))=TRUE,
100-100*(V779-MINIFS(V:V,$E:$E,$E779))/(MAXIFS(V:V,$E:$E,$E779)-MINIFS(V:V,$E:$E,$E779)),
100*(V779-MINIFS(V:V,$E:$E,$E779))/(MAXIFS(V:V,$E:$E,$E779)-MINIFS(V:V,$E:$E,$E779))))</f>
        <v/>
      </c>
      <c r="CL779" s="223" t="str">
        <f t="array" ref="CL779">IF(W779="","",
IF(INDEX(Settings!$H:$H,MATCH(CL$1,Settings!$G:$G,0))=TRUE,
100-100*(W779-MINIFS(W:W,$E:$E,$E779))/(MAXIFS(W:W,$E:$E,$E779)-MINIFS(W:W,$E:$E,$E779)),
100*(W779-MINIFS(W:W,$E:$E,$E779))/(MAXIFS(W:W,$E:$E,$E779)-MINIFS(W:W,$E:$E,$E779))))</f>
        <v/>
      </c>
      <c r="CM779" s="223" t="str">
        <f t="array" ref="CM779">IF(X779="","",
IF(INDEX(Settings!$H:$H,MATCH(CM$1,Settings!$G:$G,0))=TRUE,
100-100*(X779-MINIFS(X:X,$E:$E,$E779))/(MAXIFS(X:X,$E:$E,$E779)-MINIFS(X:X,$E:$E,$E779)),
100*(X779-MINIFS(X:X,$E:$E,$E779))/(MAXIFS(X:X,$E:$E,$E779)-MINIFS(X:X,$E:$E,$E779))))</f>
        <v/>
      </c>
      <c r="CN779" s="223" t="str">
        <f t="array" ref="CN779">IF(Y779="","",
IF(INDEX(Settings!$H:$H,MATCH(CN$1,Settings!$G:$G,0))=TRUE,
100-100*(Y779-MINIFS(Y:Y,$E:$E,$E779))/(MAXIFS(Y:Y,$E:$E,$E779)-MINIFS(Y:Y,$E:$E,$E779)),
100*(Y779-MINIFS(Y:Y,$E:$E,$E779))/(MAXIFS(Y:Y,$E:$E,$E779)-MINIFS(Y:Y,$E:$E,$E779))))</f>
        <v/>
      </c>
      <c r="CO779" s="223" t="str">
        <f t="array" ref="CO779">IF(Z779="","",
IF(INDEX(Settings!$H:$H,MATCH(CO$1,Settings!$G:$G,0))=TRUE,
100-100*(Z779-MINIFS(Z:Z,$E:$E,$E779))/(MAXIFS(Z:Z,$E:$E,$E779)-MINIFS(Z:Z,$E:$E,$E779)),
100*(Z779-MINIFS(Z:Z,$E:$E,$E779))/(MAXIFS(Z:Z,$E:$E,$E779)-MINIFS(Z:Z,$E:$E,$E779))))</f>
        <v/>
      </c>
      <c r="CP779" s="223" t="str">
        <f t="array" ref="CP779">IF(AA779="","",
IF(INDEX(Settings!$H:$H,MATCH(CP$1,Settings!$G:$G,0))=TRUE,
100-100*(AA779-MINIFS(AA:AA,$E:$E,$E779))/(MAXIFS(AA:AA,$E:$E,$E779)-MINIFS(AA:AA,$E:$E,$E779)),
100*(AA779-MINIFS(AA:AA,$E:$E,$E779))/(MAXIFS(AA:AA,$E:$E,$E779)-MINIFS(AA:AA,$E:$E,$E779))))</f>
        <v/>
      </c>
      <c r="CQ779" s="223" t="str">
        <f t="array" ref="CQ779">IF(AB779="","",
IF(INDEX(Settings!$H:$H,MATCH(CQ$1,Settings!$G:$G,0))=TRUE,
100-100*(AB779-MINIFS(AB:AB,$E:$E,$E779))/(MAXIFS(AB:AB,$E:$E,$E779)-MINIFS(AB:AB,$E:$E,$E779)),
100*(AB779-MINIFS(AB:AB,$E:$E,$E779))/(MAXIFS(AB:AB,$E:$E,$E779)-MINIFS(AB:AB,$E:$E,$E779))))</f>
        <v/>
      </c>
      <c r="CR779" s="223" t="str">
        <f t="array" ref="CR779">IF(AC779="","",
IF(INDEX(Settings!$H:$H,MATCH(CR$1,Settings!$G:$G,0))=TRUE,
100-100*(AC779-MINIFS(AC:AC,$E:$E,$E779))/(MAXIFS(AC:AC,$E:$E,$E779)-MINIFS(AC:AC,$E:$E,$E779)),
100*(AC779-MINIFS(AC:AC,$E:$E,$E779))/(MAXIFS(AC:AC,$E:$E,$E779)-MINIFS(AC:AC,$E:$E,$E779))))</f>
        <v/>
      </c>
      <c r="CS779" s="223" t="str">
        <f t="array" ref="CS779">IF(AD779="","",
IF(INDEX(Settings!$H:$H,MATCH(CS$1,Settings!$G:$G,0))=TRUE,
100-100*(AD779-MINIFS(AD:AD,$E:$E,$E779))/(MAXIFS(AD:AD,$E:$E,$E779)-MINIFS(AD:AD,$E:$E,$E779)),
100*(AD779-MINIFS(AD:AD,$E:$E,$E779))/(MAXIFS(AD:AD,$E:$E,$E779)-MINIFS(AD:AD,$E:$E,$E779))))</f>
        <v/>
      </c>
      <c r="CT779" s="223" t="str">
        <f t="array" ref="CT779">IF(AE779="","",
IF(INDEX(Settings!$H:$H,MATCH(CT$1,Settings!$G:$G,0))=TRUE,
100-100*(AE779-MINIFS(AE:AE,$E:$E,$E779))/(MAXIFS(AE:AE,$E:$E,$E779)-MINIFS(AE:AE,$E:$E,$E779)),
100*(AE779-MINIFS(AE:AE,$E:$E,$E779))/(MAXIFS(AE:AE,$E:$E,$E779)-MINIFS(AE:AE,$E:$E,$E779))))</f>
        <v/>
      </c>
      <c r="CU779" s="223" t="str">
        <f t="array" ref="CU779">IF(AF779="","",
IF(INDEX(Settings!$H:$H,MATCH(CU$1,Settings!$G:$G,0))=TRUE,
100-100*(AF779-MINIFS(AF:AF,$E:$E,$E779))/(MAXIFS(AF:AF,$E:$E,$E779)-MINIFS(AF:AF,$E:$E,$E779)),
100*(AF779-MINIFS(AF:AF,$E:$E,$E779))/(MAXIFS(AF:AF,$E:$E,$E779)-MINIFS(AF:AF,$E:$E,$E779))))</f>
        <v/>
      </c>
      <c r="CV779" s="223" t="str">
        <f t="array" ref="CV779">IF(AG779="","",
IF(INDEX(Settings!$H:$H,MATCH(CV$1,Settings!$G:$G,0))=TRUE,
100-100*(AG779-MINIFS(AG:AG,$E:$E,$E779))/(MAXIFS(AG:AG,$E:$E,$E779)-MINIFS(AG:AG,$E:$E,$E779)),
100*(AG779-MINIFS(AG:AG,$E:$E,$E779))/(MAXIFS(AG:AG,$E:$E,$E779)-MINIFS(AG:AG,$E:$E,$E779))))</f>
        <v/>
      </c>
      <c r="CW779" s="223" t="str">
        <f t="array" ref="CW779">IF(AH779="","",
IF(INDEX(Settings!$H:$H,MATCH(CW$1,Settings!$G:$G,0))=TRUE,
100-100*(AH779-MINIFS(AH:AH,$E:$E,$E779))/(MAXIFS(AH:AH,$E:$E,$E779)-MINIFS(AH:AH,$E:$E,$E779)),
100*(AH779-MINIFS(AH:AH,$E:$E,$E779))/(MAXIFS(AH:AH,$E:$E,$E779)-MINIFS(AH:AH,$E:$E,$E779))))</f>
        <v/>
      </c>
      <c r="CX779" s="223" t="str">
        <f t="array" ref="CX779">IF(AI779="","",
IF(INDEX(Settings!$H:$H,MATCH(CX$1,Settings!$G:$G,0))=TRUE,
100-100*(AI779-MINIFS(AI:AI,$E:$E,$E779))/(MAXIFS(AI:AI,$E:$E,$E779)-MINIFS(AI:AI,$E:$E,$E779)),
100*(AI779-MINIFS(AI:AI,$E:$E,$E779))/(MAXIFS(AI:AI,$E:$E,$E779)-MINIFS(AI:AI,$E:$E,$E779))))</f>
        <v/>
      </c>
      <c r="CY779" s="223" t="str">
        <f t="array" ref="CY779">IF(AJ779="","",
IF(INDEX(Settings!$H:$H,MATCH(CY$1,Settings!$G:$G,0))=TRUE,
100-100*(AJ779-MINIFS(AJ:AJ,$E:$E,$E779))/(MAXIFS(AJ:AJ,$E:$E,$E779)-MINIFS(AJ:AJ,$E:$E,$E779)),
100*(AJ779-MINIFS(AJ:AJ,$E:$E,$E779))/(MAXIFS(AJ:AJ,$E:$E,$E779)-MINIFS(AJ:AJ,$E:$E,$E779))))</f>
        <v/>
      </c>
      <c r="CZ779" s="223" t="str">
        <f t="array" ref="CZ779">IF(AK779="","",
IF(INDEX(Settings!$H:$H,MATCH(CZ$1,Settings!$G:$G,0))=TRUE,
100-100*(AK779-MINIFS(AK:AK,$E:$E,$E779))/(MAXIFS(AK:AK,$E:$E,$E779)-MINIFS(AK:AK,$E:$E,$E779)),
100*(AK779-MINIFS(AK:AK,$E:$E,$E779))/(MAXIFS(AK:AK,$E:$E,$E779)-MINIFS(AK:AK,$E:$E,$E779))))</f>
        <v/>
      </c>
      <c r="DA779" s="223" t="str">
        <f t="array" ref="DA779">IF(AL779="","",
IF(INDEX(Settings!$H:$H,MATCH(DA$1,Settings!$G:$G,0))=TRUE,
100-100*(AL779-MINIFS(AL:AL,$E:$E,$E779))/(MAXIFS(AL:AL,$E:$E,$E779)-MINIFS(AL:AL,$E:$E,$E779)),
100*(AL779-MINIFS(AL:AL,$E:$E,$E779))/(MAXIFS(AL:AL,$E:$E,$E779)-MINIFS(AL:AL,$E:$E,$E779))))</f>
        <v/>
      </c>
      <c r="DB779" s="223" t="str">
        <f t="array" ref="DB779">IF(AM779="","",
IF(INDEX(Settings!$H:$H,MATCH(DB$1,Settings!$G:$G,0))=TRUE,
100-100*(AM779-MINIFS(AM:AM,$E:$E,$E779))/(MAXIFS(AM:AM,$E:$E,$E779)-MINIFS(AM:AM,$E:$E,$E779)),
100*(AM779-MINIFS(AM:AM,$E:$E,$E779))/(MAXIFS(AM:AM,$E:$E,$E779)-MINIFS(AM:AM,$E:$E,$E779))))</f>
        <v/>
      </c>
      <c r="DC779" s="223" t="str">
        <f t="array" ref="DC779">IF(AN779="","",
IF(INDEX(Settings!$H:$H,MATCH(DC$1,Settings!$G:$G,0))=TRUE,
100-100*(AN779-MINIFS(AN:AN,$E:$E,$E779))/(MAXIFS(AN:AN,$E:$E,$E779)-MINIFS(AN:AN,$E:$E,$E779)),
100*(AN779-MINIFS(AN:AN,$E:$E,$E779))/(MAXIFS(AN:AN,$E:$E,$E779)-MINIFS(AN:AN,$E:$E,$E779))))</f>
        <v/>
      </c>
      <c r="DD779" s="223" t="str">
        <f t="array" ref="DD779">IF(AO779="","",
IF(INDEX(Settings!$H:$H,MATCH(DD$1,Settings!$G:$G,0))=TRUE,
100-100*(AO779-MINIFS(AO:AO,$E:$E,$E779))/(MAXIFS(AO:AO,$E:$E,$E779)-MINIFS(AO:AO,$E:$E,$E779)),
100*(AO779-MINIFS(AO:AO,$E:$E,$E779))/(MAXIFS(AO:AO,$E:$E,$E779)-MINIFS(AO:AO,$E:$E,$E779))))</f>
        <v/>
      </c>
      <c r="DE779" s="223" t="str">
        <f t="array" ref="DE779">IF(AP779="","",
IF(INDEX(Settings!$H:$H,MATCH(DE$1,Settings!$G:$G,0))=TRUE,
100-100*(AP779-MINIFS(AP:AP,$E:$E,$E779))/(MAXIFS(AP:AP,$E:$E,$E779)-MINIFS(AP:AP,$E:$E,$E779)),
100*(AP779-MINIFS(AP:AP,$E:$E,$E779))/(MAXIFS(AP:AP,$E:$E,$E779)-MINIFS(AP:AP,$E:$E,$E779))))</f>
        <v/>
      </c>
      <c r="DF779" s="223" t="str">
        <f t="array" ref="DF779">IF(AQ779="","",
IF(INDEX(Settings!$H:$H,MATCH(DF$1,Settings!$G:$G,0))=TRUE,
100-100*(AQ779-MINIFS(AQ:AQ,$E:$E,$E779))/(MAXIFS(AQ:AQ,$E:$E,$E779)-MINIFS(AQ:AQ,$E:$E,$E779)),
100*(AQ779-MINIFS(AQ:AQ,$E:$E,$E779))/(MAXIFS(AQ:AQ,$E:$E,$E779)-MINIFS(AQ:AQ,$E:$E,$E779))))</f>
        <v/>
      </c>
      <c r="DG779" s="223" t="str">
        <f t="array" ref="DG779">IF(AR779="","",
IF(INDEX(Settings!$H:$H,MATCH(DG$1,Settings!$G:$G,0))=TRUE,
100-100*(AR779-MINIFS(AR:AR,$E:$E,$E779))/(MAXIFS(AR:AR,$E:$E,$E779)-MINIFS(AR:AR,$E:$E,$E779)),
100*(AR779-MINIFS(AR:AR,$E:$E,$E779))/(MAXIFS(AR:AR,$E:$E,$E779)-MINIFS(AR:AR,$E:$E,$E779))))</f>
        <v/>
      </c>
      <c r="DH779" s="223" t="str">
        <f t="array" ref="DH779">IF(AS779="","",
IF(INDEX(Settings!$H:$H,MATCH(DH$1,Settings!$G:$G,0))=TRUE,
100-100*(AS779-MINIFS(AS:AS,$E:$E,$E779))/(MAXIFS(AS:AS,$E:$E,$E779)-MINIFS(AS:AS,$E:$E,$E779)),
100*(AS779-MINIFS(AS:AS,$E:$E,$E779))/(MAXIFS(AS:AS,$E:$E,$E779)-MINIFS(AS:AS,$E:$E,$E779))))</f>
        <v/>
      </c>
      <c r="DI779" s="223" t="str">
        <f t="array" ref="DI779">IF(AT779="","",
IF(INDEX(Settings!$H:$H,MATCH(DI$1,Settings!$G:$G,0))=TRUE,
100-100*(AT779-MINIFS(AT:AT,$E:$E,$E779))/(MAXIFS(AT:AT,$E:$E,$E779)-MINIFS(AT:AT,$E:$E,$E779)),
100*(AT779-MINIFS(AT:AT,$E:$E,$E779))/(MAXIFS(AT:AT,$E:$E,$E779)-MINIFS(AT:AT,$E:$E,$E779))))</f>
        <v/>
      </c>
      <c r="DJ779" s="223" t="str">
        <f t="array" ref="DJ779">IF(AU779="","",
IF(INDEX(Settings!$H:$H,MATCH(DJ$1,Settings!$G:$G,0))=TRUE,
100-100*(AU779-MINIFS(AU:AU,$E:$E,$E779))/(MAXIFS(AU:AU,$E:$E,$E779)-MINIFS(AU:AU,$E:$E,$E779)),
100*(AU779-MINIFS(AU:AU,$E:$E,$E779))/(MAXIFS(AU:AU,$E:$E,$E779)-MINIFS(AU:AU,$E:$E,$E779))))</f>
        <v/>
      </c>
      <c r="DK779" s="223" t="str">
        <f t="array" ref="DK779">IF(AV779="","",
IF(INDEX(Settings!$H:$H,MATCH(DK$1,Settings!$G:$G,0))=TRUE,
100-100*(AV779-MINIFS(AV:AV,$E:$E,$E779))/(MAXIFS(AV:AV,$E:$E,$E779)-MINIFS(AV:AV,$E:$E,$E779)),
100*(AV779-MINIFS(AV:AV,$E:$E,$E779))/(MAXIFS(AV:AV,$E:$E,$E779)-MINIFS(AV:AV,$E:$E,$E779))))</f>
        <v/>
      </c>
      <c r="DL779" s="223" t="str">
        <f t="array" ref="DL779">IF(AW779="","",
IF(INDEX(Settings!$H:$H,MATCH(DL$1,Settings!$G:$G,0))=TRUE,
100-100*(AW779-MINIFS(AW:AW,$E:$E,$E779))/(MAXIFS(AW:AW,$E:$E,$E779)-MINIFS(AW:AW,$E:$E,$E779)),
100*(AW779-MINIFS(AW:AW,$E:$E,$E779))/(MAXIFS(AW:AW,$E:$E,$E779)-MINIFS(AW:AW,$E:$E,$E779))))</f>
        <v/>
      </c>
      <c r="DM779" s="223" t="str">
        <f t="array" ref="DM779">IF(AX779="","",
IF(INDEX(Settings!$H:$H,MATCH(DM$1,Settings!$G:$G,0))=TRUE,
100-100*(AX779-MINIFS(AX:AX,$E:$E,$E779))/(MAXIFS(AX:AX,$E:$E,$E779)-MINIFS(AX:AX,$E:$E,$E779)),
100*(AX779-MINIFS(AX:AX,$E:$E,$E779))/(MAXIFS(AX:AX,$E:$E,$E779)-MINIFS(AX:AX,$E:$E,$E779))))</f>
        <v/>
      </c>
      <c r="DN779" s="223" t="str">
        <f t="array" ref="DN779">IF(AY779="","",
IF(INDEX(Settings!$H:$H,MATCH(DN$1,Settings!$G:$G,0))=TRUE,
100-100*(AY779-MINIFS(AY:AY,$E:$E,$E779))/(MAXIFS(AY:AY,$E:$E,$E779)-MINIFS(AY:AY,$E:$E,$E779)),
100*(AY779-MINIFS(AY:AY,$E:$E,$E779))/(MAXIFS(AY:AY,$E:$E,$E779)-MINIFS(AY:AY,$E:$E,$E779))))</f>
        <v/>
      </c>
      <c r="DO779" s="223" t="str">
        <f t="array" ref="DO779">IF(AZ779="","",
IF(INDEX(Settings!$H:$H,MATCH(DO$1,Settings!$G:$G,0))=TRUE,
100-100*(AZ779-MINIFS(AZ:AZ,$E:$E,$E779))/(MAXIFS(AZ:AZ,$E:$E,$E779)-MINIFS(AZ:AZ,$E:$E,$E779)),
100*(AZ779-MINIFS(AZ:AZ,$E:$E,$E779))/(MAXIFS(AZ:AZ,$E:$E,$E779)-MINIFS(AZ:AZ,$E:$E,$E779))))</f>
        <v/>
      </c>
      <c r="DP779" s="223" t="str">
        <f t="array" ref="DP779">IF(BA779="","",
IF(INDEX(Settings!$H:$H,MATCH(DP$1,Settings!$G:$G,0))=TRUE,
100-100*(BA779-MINIFS(BA:BA,$E:$E,$E779))/(MAXIFS(BA:BA,$E:$E,$E779)-MINIFS(BA:BA,$E:$E,$E779)),
100*(BA779-MINIFS(BA:BA,$E:$E,$E779))/(MAXIFS(BA:BA,$E:$E,$E779)-MINIFS(BA:BA,$E:$E,$E779))))</f>
        <v/>
      </c>
      <c r="DQ779" s="223" t="str">
        <f t="array" ref="DQ779">IF(BB779="","",
IF(INDEX(Settings!$H:$H,MATCH(DQ$1,Settings!$G:$G,0))=TRUE,
100-100*(BB779-MINIFS(BB:BB,$E:$E,$E779))/(MAXIFS(BB:BB,$E:$E,$E779)-MINIFS(BB:BB,$E:$E,$E779)),
100*(BB779-MINIFS(BB:BB,$E:$E,$E779))/(MAXIFS(BB:BB,$E:$E,$E779)-MINIFS(BB:BB,$E:$E,$E779))))</f>
        <v/>
      </c>
      <c r="DR779" s="223" t="str">
        <f t="array" ref="DR779">IF(BC779="","",
IF(INDEX(Settings!$H:$H,MATCH(DR$1,Settings!$G:$G,0))=TRUE,
100-100*(BC779-MINIFS(BC:BC,$E:$E,$E779))/(MAXIFS(BC:BC,$E:$E,$E779)-MINIFS(BC:BC,$E:$E,$E779)),
100*(BC779-MINIFS(BC:BC,$E:$E,$E779))/(MAXIFS(BC:BC,$E:$E,$E779)-MINIFS(BC:BC,$E:$E,$E779))))</f>
        <v/>
      </c>
      <c r="DS779" s="223" t="str">
        <f t="array" ref="DS779">IF(BD779="","",
IF(INDEX(Settings!$H:$H,MATCH(DS$1,Settings!$G:$G,0))=TRUE,
100-100*(BD779-MINIFS(BD:BD,$E:$E,$E779))/(MAXIFS(BD:BD,$E:$E,$E779)-MINIFS(BD:BD,$E:$E,$E779)),
100*(BD779-MINIFS(BD:BD,$E:$E,$E779))/(MAXIFS(BD:BD,$E:$E,$E779)-MINIFS(BD:BD,$E:$E,$E779))))</f>
        <v/>
      </c>
      <c r="DT779" s="223" t="str">
        <f t="array" ref="DT779">IF(BE779="","",
IF(INDEX(Settings!$H:$H,MATCH(DT$1,Settings!$G:$G,0))=TRUE,
100-100*(BE779-MINIFS(BE:BE,$E:$E,$E779))/(MAXIFS(BE:BE,$E:$E,$E779)-MINIFS(BE:BE,$E:$E,$E779)),
100*(BE779-MINIFS(BE:BE,$E:$E,$E779))/(MAXIFS(BE:BE,$E:$E,$E779)-MINIFS(BE:BE,$E:$E,$E779))))</f>
        <v/>
      </c>
      <c r="DU779" s="223" t="str">
        <f t="array" ref="DU779">IF(BF779="","",
IF(INDEX(Settings!$H:$H,MATCH(DU$1,Settings!$G:$G,0))=TRUE,
100-100*(BF779-MINIFS(BF:BF,$E:$E,$E779))/(MAXIFS(BF:BF,$E:$E,$E779)-MINIFS(BF:BF,$E:$E,$E779)),
100*(BF779-MINIFS(BF:BF,$E:$E,$E779))/(MAXIFS(BF:BF,$E:$E,$E779)-MINIFS(BF:BF,$E:$E,$E779))))</f>
        <v/>
      </c>
      <c r="DV779" s="223" t="str">
        <f t="array" ref="DV779">IF(BG779="","",
IF(INDEX(Settings!$H:$H,MATCH(DV$1,Settings!$G:$G,0))=TRUE,
100-100*(BG779-MINIFS(BG:BG,$E:$E,$E779))/(MAXIFS(BG:BG,$E:$E,$E779)-MINIFS(BG:BG,$E:$E,$E779)),
100*(BG779-MINIFS(BG:BG,$E:$E,$E779))/(MAXIFS(BG:BG,$E:$E,$E779)-MINIFS(BG:BG,$E:$E,$E779))))</f>
        <v/>
      </c>
      <c r="DW779" s="223" t="str">
        <f t="array" ref="DW779">IF(BH779="","",
IF(INDEX(Settings!$H:$H,MATCH(DW$1,Settings!$G:$G,0))=TRUE,
100-100*(BH779-MINIFS(BH:BH,$E:$E,$E779))/(MAXIFS(BH:BH,$E:$E,$E779)-MINIFS(BH:BH,$E:$E,$E779)),
100*(BH779-MINIFS(BH:BH,$E:$E,$E779))/(MAXIFS(BH:BH,$E:$E,$E779)-MINIFS(BH:BH,$E:$E,$E779))))</f>
        <v/>
      </c>
      <c r="DX779" s="223" t="str">
        <f t="array" ref="DX779">IF(BI779="","",
IF(INDEX(Settings!$H:$H,MATCH(DX$1,Settings!$G:$G,0))=TRUE,
100-100*(BI779-MINIFS(BI:BI,$E:$E,$E779))/(MAXIFS(BI:BI,$E:$E,$E779)-MINIFS(BI:BI,$E:$E,$E779)),
100*(BI779-MINIFS(BI:BI,$E:$E,$E779))/(MAXIFS(BI:BI,$E:$E,$E779)-MINIFS(BI:BI,$E:$E,$E779))))</f>
        <v/>
      </c>
      <c r="DY779" s="223" t="str">
        <f t="array" ref="DY779">IF(BJ779="","",
IF(INDEX(Settings!$H:$H,MATCH(DY$1,Settings!$G:$G,0))=TRUE,
100-100*(BJ779-MINIFS(BJ:BJ,$E:$E,$E779))/(MAXIFS(BJ:BJ,$E:$E,$E779)-MINIFS(BJ:BJ,$E:$E,$E779)),
100*(BJ779-MINIFS(BJ:BJ,$E:$E,$E779))/(MAXIFS(BJ:BJ,$E:$E,$E779)-MINIFS(BJ:BJ,$E:$E,$E779))))</f>
        <v/>
      </c>
      <c r="DZ779" s="225"/>
      <c r="EA779" s="225"/>
      <c r="EB779" s="225" t="str">
        <f t="shared" si="8"/>
        <v/>
      </c>
      <c r="EC779" s="225" t="str">
        <f t="shared" si="9"/>
        <v/>
      </c>
      <c r="ED779" s="225" t="str">
        <f t="shared" si="10"/>
        <v/>
      </c>
      <c r="EE779" s="225" t="str">
        <f t="shared" si="11"/>
        <v/>
      </c>
      <c r="EF779" s="225" t="str">
        <f t="shared" si="12"/>
        <v/>
      </c>
      <c r="EG779" s="225" t="str">
        <f t="shared" si="13"/>
        <v/>
      </c>
      <c r="EH779" s="225"/>
      <c r="EI779" s="225"/>
      <c r="EJ779" s="225"/>
      <c r="EK779" s="225"/>
      <c r="EL779" s="225"/>
      <c r="EM779" s="225"/>
    </row>
    <row r="780">
      <c r="A780" s="231"/>
      <c r="B780" s="231"/>
      <c r="C780" s="231"/>
      <c r="D780" s="231" t="str">
        <f t="array" ref="D780">IFERROR(INDEX(Profiles!$B:$B,MATCH($A780,Profiles!$A:$A,0)),"")</f>
        <v/>
      </c>
      <c r="E780" s="231"/>
      <c r="F780" s="231"/>
      <c r="G780" s="231"/>
      <c r="H780" s="231"/>
      <c r="I780" s="231" t="str">
        <f>IF(A780="","",IF(Settings!$N$3="DATE",F780&amp;": "&amp;TEXT(B780,"M/DD/YY"),F780&amp;": "&amp;H780))</f>
        <v/>
      </c>
      <c r="J780" s="231"/>
      <c r="K780" s="231"/>
      <c r="L780" s="231"/>
      <c r="M780" s="232" t="str">
        <f t="shared" si="14"/>
        <v/>
      </c>
      <c r="N780" s="231"/>
      <c r="O780" s="231"/>
      <c r="P780" s="231"/>
      <c r="Q780" s="231"/>
      <c r="R780" s="231"/>
      <c r="S780" s="230" t="str">
        <f>IFERROR(VLOOKUP(AF780, 'YOYO IR Scores'!A:C, 3, FALSE), "")
</f>
        <v/>
      </c>
      <c r="T780" s="231"/>
      <c r="U780" s="231"/>
      <c r="V780" s="231"/>
      <c r="W780" s="231"/>
      <c r="X780" s="233" t="str">
        <f t="shared" si="4"/>
        <v/>
      </c>
      <c r="Y780" s="234" t="str">
        <f t="shared" si="5"/>
        <v/>
      </c>
      <c r="Z780" s="234" t="str">
        <f t="shared" si="6"/>
        <v/>
      </c>
      <c r="AA780" s="233" t="str">
        <f t="shared" si="7"/>
        <v/>
      </c>
      <c r="AB780" s="232"/>
      <c r="AC780" s="232"/>
      <c r="AD780" s="232"/>
      <c r="AE780" s="232" t="str">
        <f>IFERROR(VLOOKUP(AF780, 'YOYO IR Scores'!A:C, 2, FALSE), "")</f>
        <v/>
      </c>
      <c r="AF780" s="232"/>
      <c r="AG780" s="23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c r="BD780" s="232"/>
      <c r="BE780" s="232"/>
      <c r="BF780" s="232"/>
      <c r="BG780" s="232"/>
      <c r="BH780" s="232"/>
      <c r="BI780" s="232"/>
      <c r="BJ780" s="232"/>
      <c r="BK780" s="232" t="str">
        <f t="array" ref="BK780">IF(J780="","",
IF(INDEX(Settings!$H:$H,MATCH(BY$1,Settings!$G:$G,0))=TRUE,
100-100*(J780-MIN(J:J))/(MAX(J:J)-MIN(J:J)),
100*(J780-MIN(J:J))/(MAX(J:J)-MIN(J:J))))</f>
        <v/>
      </c>
      <c r="BL780" s="232" t="str">
        <f t="array" ref="BL780">IF(J780="","",
IF(INDEX(Settings!$H:$H,MATCH(BY$1,Settings!$G:$G,0))=TRUE,
100-100*(J780-MINIFS(J:J,$E:$E,$E780))/(MAXIFS(J:J,$E:$E,$E780)-MINIFS(J:J,$E:$E,$E780)),
100*(J780-MINIFS(J:J,$E:$E,$E780))/(MAXIFS(J:J,$E:$E,$E780)-MINIFS(J:J,$E:$E,$E780))))</f>
        <v/>
      </c>
      <c r="BM780" s="232" t="str">
        <f t="array" ref="BM780">IF(J780="","",
IF(INDEX(Settings!$H:$H,MATCH(BY$1,Settings!$G:$G,0))=TRUE,
100-100*(J780-MINIFS(J:J,$E:$E,$E780,$I:$I,$I780))/(MAXIFS(J:J,$E:$E,$E780,$I:$I,$I780)-MINIFS(J:J,$E:$E,$E780,$I:$I,$I780)),
100*(J780-MINIFS(J:J,$E:$E,$E780,$I:$I,$I780))/(MAXIFS(J:J,$E:$E,$E780,$I:$I,$I780)-MINIFS(J:J,$E:$E,$E780,$I:$I,$I780))))</f>
        <v/>
      </c>
      <c r="BN780" s="231" t="str">
        <f t="array" ref="BN780">IF(J780="","",
IF(INDEX(Settings!$H:$H,MATCH(BY$1,Settings!$G:$G,0))=TRUE,
100-100*PERCENTRANK(J:J,J780),
100*PERCENTRANK(J:J,J780)))</f>
        <v/>
      </c>
      <c r="BO780" s="231" t="str">
        <f>IFERROR(__xludf.DUMMYFUNCTION("IF(J780="""","""",
IF(INDEX(Settings!$H:$H,MATCH(BY$1,Settings!$G:$G,0))=TRUE,
100-100*PERCENTRANK(FILTER(J:J,$E:$E=$E780),J780),
100*PERCENTRANK(FILTER(J:J,$E:$E=$E780),J780)))"),"")</f>
        <v/>
      </c>
      <c r="BP780" s="231" t="str">
        <f>IFERROR(__xludf.DUMMYFUNCTION("IF(J780="""","""",
IF(INDEX(Settings!$H:$H,MATCH(BY$1,Settings!$G:$G,0))=TRUE,
100-100*PERCENTRANK(FILTER(J:J,$E:$E=$E780,$I:$I=$I780),J780),
100*PERCENTRANK(FILTER(J:J,$E:$E=$E780,$I:$I=$I780),J780)))"),"")</f>
        <v/>
      </c>
      <c r="BQ780" s="233" t="str">
        <f t="array" ref="BQ780">IF(J780="","",
IF(INDEX(Settings!$H:$H,MATCH(BY$1,Settings!$G:$G,0))=TRUE,
-1*(J780-AVERAGE(J:J))/STDEV(J:J),
(J780-AVERAGE(J:J))/STDEV(J:J)))</f>
        <v/>
      </c>
      <c r="BR780" s="233" t="str">
        <f>IFERROR(__xludf.DUMMYFUNCTION("IF(J780="""","""",
IF(INDEX(Settings!$H:$H,MATCH(BY$1,Settings!$G:$G,0))=TRUE,
-1*(J780-AVERAGEIFS(J:J,$E:$E,$E780))/STDEV(FILTER(J:J,$E:$E=$E780)),
(J780-AVERAGEIFS(J:J,$E:$E,$E780))/STDEV(FILTER(J:J,$E:$E=$E780))))"),"")</f>
        <v/>
      </c>
      <c r="BS780" s="233"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1"/>
      <c r="BX780" s="231"/>
      <c r="BY780" s="232" t="str">
        <f t="array" ref="BY780">IF(J780="","",
IF(INDEX(Settings!$H:$H,MATCH(BY$1,Settings!$G:$G,0))=TRUE,
100-100*(J780-MINIFS(J:J,$E:$E,$E780))/(MAXIFS(J:J,$E:$E,$E780)-MINIFS(J:J,$E:$E,$E780)),
100*(J780-MINIFS(J:J,$E:$E,$E780))/(MAXIFS(J:J,$E:$E,$E780)-MINIFS(J:J,$E:$E,$E780))))</f>
        <v/>
      </c>
      <c r="BZ780" s="232" t="str">
        <f t="array" ref="BZ780">IF(K780="","",
IF(INDEX(Settings!$H:$H,MATCH(BZ$1,Settings!$G:$G,0))=TRUE,
100-100*(K780-MINIFS(K:K,$E:$E,$E780))/(MAXIFS(K:K,$E:$E,$E780)-MINIFS(K:K,$E:$E,$E780)),
100*(K780-MINIFS(K:K,$E:$E,$E780))/(MAXIFS(K:K,$E:$E,$E780)-MINIFS(K:K,$E:$E,$E780))))</f>
        <v/>
      </c>
      <c r="CA780" s="232" t="str">
        <f t="array" ref="CA780">IF(L780="","",
IF(INDEX(Settings!$H:$H,MATCH(CA$1,Settings!$G:$G,0))=TRUE,
100-100*(L780-MINIFS(L:L,$E:$E,$E780))/(MAXIFS(L:L,$E:$E,$E780)-MINIFS(L:L,$E:$E,$E780)),
100*(L780-MINIFS(L:L,$E:$E,$E780))/(MAXIFS(L:L,$E:$E,$E780)-MINIFS(L:L,$E:$E,$E780))))</f>
        <v/>
      </c>
      <c r="CB780" s="232" t="str">
        <f t="array" ref="CB780">IF(M780="","",
IF(INDEX(Settings!$H:$H,MATCH(CB$1,Settings!$G:$G,0))=TRUE,
100-100*(M780-MINIFS(M:M,$E:$E,$E780))/(MAXIFS(M:M,$E:$E,$E780)-MINIFS(M:M,$E:$E,$E780)),
100*(M780-MINIFS(M:M,$E:$E,$E780))/(MAXIFS(M:M,$E:$E,$E780)-MINIFS(M:M,$E:$E,$E780))))</f>
        <v/>
      </c>
      <c r="CC780" s="232" t="str">
        <f t="array" ref="CC780">IF(N780="","",
IF(INDEX(Settings!$H:$H,MATCH(CC$1,Settings!$G:$G,0))=TRUE,
100-100*(N780-MINIFS(N:N,$E:$E,$E780))/(MAXIFS(N:N,$E:$E,$E780)-MINIFS(N:N,$E:$E,$E780)),
100*(N780-MINIFS(N:N,$E:$E,$E780))/(MAXIFS(N:N,$E:$E,$E780)-MINIFS(N:N,$E:$E,$E780))))</f>
        <v/>
      </c>
      <c r="CD780" s="232" t="str">
        <f t="array" ref="CD780">IF(O780="","",
IF(INDEX(Settings!$H:$H,MATCH(CD$1,Settings!$G:$G,0))=TRUE,
100-100*(O780-MINIFS(O:O,$E:$E,$E780))/(MAXIFS(O:O,$E:$E,$E780)-MINIFS(O:O,$E:$E,$E780)),
100*(O780-MINIFS(O:O,$E:$E,$E780))/(MAXIFS(O:O,$E:$E,$E780)-MINIFS(O:O,$E:$E,$E780))))</f>
        <v/>
      </c>
      <c r="CE780" s="232" t="str">
        <f t="array" ref="CE780">IF(P780="","",
IF(INDEX(Settings!$H:$H,MATCH(CE$1,Settings!$G:$G,0))=TRUE,
100-100*(P780-MINIFS(P:P,$E:$E,$E780))/(MAXIFS(P:P,$E:$E,$E780)-MINIFS(P:P,$E:$E,$E780)),
100*(P780-MINIFS(P:P,$E:$E,$E780))/(MAXIFS(P:P,$E:$E,$E780)-MINIFS(P:P,$E:$E,$E780))))</f>
        <v/>
      </c>
      <c r="CF780" s="232" t="str">
        <f t="array" ref="CF780">IF(Q780="","",
IF(INDEX(Settings!$H:$H,MATCH(CF$1,Settings!$G:$G,0))=TRUE,
100-100*(Q780-MINIFS(Q:Q,$E:$E,$E780))/(MAXIFS(Q:Q,$E:$E,$E780)-MINIFS(Q:Q,$E:$E,$E780)),
100*(Q780-MINIFS(Q:Q,$E:$E,$E780))/(MAXIFS(Q:Q,$E:$E,$E780)-MINIFS(Q:Q,$E:$E,$E780))))</f>
        <v/>
      </c>
      <c r="CG780" s="232" t="str">
        <f t="array" ref="CG780">IF(R780="","",
IF(INDEX(Settings!$H:$H,MATCH(CG$1,Settings!$G:$G,0))=TRUE,
100-100*(R780-MINIFS(R:R,$E:$E,$E780))/(MAXIFS(R:R,$E:$E,$E780)-MINIFS(R:R,$E:$E,$E780)),
100*(R780-MINIFS(R:R,$E:$E,$E780))/(MAXIFS(R:R,$E:$E,$E780)-MINIFS(R:R,$E:$E,$E780))))</f>
        <v/>
      </c>
      <c r="CH780" s="232" t="str">
        <f t="array" ref="CH780">IF(S780="","",
IF(INDEX(Settings!$H:$H,MATCH(CH$1,Settings!$G:$G,0))=TRUE,
100-100*(S780-MINIFS(S:S,$E:$E,$E780))/(MAXIFS(S:S,$E:$E,$E780)-MINIFS(S:S,$E:$E,$E780)),
100*(S780-MINIFS(S:S,$E:$E,$E780))/(MAXIFS(S:S,$E:$E,$E780)-MINIFS(S:S,$E:$E,$E780))))</f>
        <v/>
      </c>
      <c r="CI780" s="232" t="str">
        <f t="array" ref="CI780">IF(T780="","",
IF(INDEX(Settings!$H:$H,MATCH(CI$1,Settings!$G:$G,0))=TRUE,
100-100*(T780-MINIFS(T:T,$E:$E,$E780))/(MAXIFS(T:T,$E:$E,$E780)-MINIFS(T:T,$E:$E,$E780)),
100*(T780-MINIFS(T:T,$E:$E,$E780))/(MAXIFS(T:T,$E:$E,$E780)-MINIFS(T:T,$E:$E,$E780))))</f>
        <v/>
      </c>
      <c r="CJ780" s="232" t="str">
        <f t="array" ref="CJ780">IF(U780="","",
IF(INDEX(Settings!$H:$H,MATCH(CJ$1,Settings!$G:$G,0))=TRUE,
100-100*(U780-MINIFS(U:U,$E:$E,$E780))/(MAXIFS(U:U,$E:$E,$E780)-MINIFS(U:U,$E:$E,$E780)),
100*(U780-MINIFS(U:U,$E:$E,$E780))/(MAXIFS(U:U,$E:$E,$E780)-MINIFS(U:U,$E:$E,$E780))))</f>
        <v/>
      </c>
      <c r="CK780" s="232" t="str">
        <f t="array" ref="CK780">IF(V780="","",
IF(INDEX(Settings!$H:$H,MATCH(CK$1,Settings!$G:$G,0))=TRUE,
100-100*(V780-MINIFS(V:V,$E:$E,$E780))/(MAXIFS(V:V,$E:$E,$E780)-MINIFS(V:V,$E:$E,$E780)),
100*(V780-MINIFS(V:V,$E:$E,$E780))/(MAXIFS(V:V,$E:$E,$E780)-MINIFS(V:V,$E:$E,$E780))))</f>
        <v/>
      </c>
      <c r="CL780" s="232" t="str">
        <f t="array" ref="CL780">IF(W780="","",
IF(INDEX(Settings!$H:$H,MATCH(CL$1,Settings!$G:$G,0))=TRUE,
100-100*(W780-MINIFS(W:W,$E:$E,$E780))/(MAXIFS(W:W,$E:$E,$E780)-MINIFS(W:W,$E:$E,$E780)),
100*(W780-MINIFS(W:W,$E:$E,$E780))/(MAXIFS(W:W,$E:$E,$E780)-MINIFS(W:W,$E:$E,$E780))))</f>
        <v/>
      </c>
      <c r="CM780" s="232" t="str">
        <f t="array" ref="CM780">IF(X780="","",
IF(INDEX(Settings!$H:$H,MATCH(CM$1,Settings!$G:$G,0))=TRUE,
100-100*(X780-MINIFS(X:X,$E:$E,$E780))/(MAXIFS(X:X,$E:$E,$E780)-MINIFS(X:X,$E:$E,$E780)),
100*(X780-MINIFS(X:X,$E:$E,$E780))/(MAXIFS(X:X,$E:$E,$E780)-MINIFS(X:X,$E:$E,$E780))))</f>
        <v/>
      </c>
      <c r="CN780" s="232" t="str">
        <f t="array" ref="CN780">IF(Y780="","",
IF(INDEX(Settings!$H:$H,MATCH(CN$1,Settings!$G:$G,0))=TRUE,
100-100*(Y780-MINIFS(Y:Y,$E:$E,$E780))/(MAXIFS(Y:Y,$E:$E,$E780)-MINIFS(Y:Y,$E:$E,$E780)),
100*(Y780-MINIFS(Y:Y,$E:$E,$E780))/(MAXIFS(Y:Y,$E:$E,$E780)-MINIFS(Y:Y,$E:$E,$E780))))</f>
        <v/>
      </c>
      <c r="CO780" s="232" t="str">
        <f t="array" ref="CO780">IF(Z780="","",
IF(INDEX(Settings!$H:$H,MATCH(CO$1,Settings!$G:$G,0))=TRUE,
100-100*(Z780-MINIFS(Z:Z,$E:$E,$E780))/(MAXIFS(Z:Z,$E:$E,$E780)-MINIFS(Z:Z,$E:$E,$E780)),
100*(Z780-MINIFS(Z:Z,$E:$E,$E780))/(MAXIFS(Z:Z,$E:$E,$E780)-MINIFS(Z:Z,$E:$E,$E780))))</f>
        <v/>
      </c>
      <c r="CP780" s="232" t="str">
        <f t="array" ref="CP780">IF(AA780="","",
IF(INDEX(Settings!$H:$H,MATCH(CP$1,Settings!$G:$G,0))=TRUE,
100-100*(AA780-MINIFS(AA:AA,$E:$E,$E780))/(MAXIFS(AA:AA,$E:$E,$E780)-MINIFS(AA:AA,$E:$E,$E780)),
100*(AA780-MINIFS(AA:AA,$E:$E,$E780))/(MAXIFS(AA:AA,$E:$E,$E780)-MINIFS(AA:AA,$E:$E,$E780))))</f>
        <v/>
      </c>
      <c r="CQ780" s="232" t="str">
        <f t="array" ref="CQ780">IF(AB780="","",
IF(INDEX(Settings!$H:$H,MATCH(CQ$1,Settings!$G:$G,0))=TRUE,
100-100*(AB780-MINIFS(AB:AB,$E:$E,$E780))/(MAXIFS(AB:AB,$E:$E,$E780)-MINIFS(AB:AB,$E:$E,$E780)),
100*(AB780-MINIFS(AB:AB,$E:$E,$E780))/(MAXIFS(AB:AB,$E:$E,$E780)-MINIFS(AB:AB,$E:$E,$E780))))</f>
        <v/>
      </c>
      <c r="CR780" s="232" t="str">
        <f t="array" ref="CR780">IF(AC780="","",
IF(INDEX(Settings!$H:$H,MATCH(CR$1,Settings!$G:$G,0))=TRUE,
100-100*(AC780-MINIFS(AC:AC,$E:$E,$E780))/(MAXIFS(AC:AC,$E:$E,$E780)-MINIFS(AC:AC,$E:$E,$E780)),
100*(AC780-MINIFS(AC:AC,$E:$E,$E780))/(MAXIFS(AC:AC,$E:$E,$E780)-MINIFS(AC:AC,$E:$E,$E780))))</f>
        <v/>
      </c>
      <c r="CS780" s="232" t="str">
        <f t="array" ref="CS780">IF(AD780="","",
IF(INDEX(Settings!$H:$H,MATCH(CS$1,Settings!$G:$G,0))=TRUE,
100-100*(AD780-MINIFS(AD:AD,$E:$E,$E780))/(MAXIFS(AD:AD,$E:$E,$E780)-MINIFS(AD:AD,$E:$E,$E780)),
100*(AD780-MINIFS(AD:AD,$E:$E,$E780))/(MAXIFS(AD:AD,$E:$E,$E780)-MINIFS(AD:AD,$E:$E,$E780))))</f>
        <v/>
      </c>
      <c r="CT780" s="232" t="str">
        <f t="array" ref="CT780">IF(AE780="","",
IF(INDEX(Settings!$H:$H,MATCH(CT$1,Settings!$G:$G,0))=TRUE,
100-100*(AE780-MINIFS(AE:AE,$E:$E,$E780))/(MAXIFS(AE:AE,$E:$E,$E780)-MINIFS(AE:AE,$E:$E,$E780)),
100*(AE780-MINIFS(AE:AE,$E:$E,$E780))/(MAXIFS(AE:AE,$E:$E,$E780)-MINIFS(AE:AE,$E:$E,$E780))))</f>
        <v/>
      </c>
      <c r="CU780" s="232" t="str">
        <f t="array" ref="CU780">IF(AF780="","",
IF(INDEX(Settings!$H:$H,MATCH(CU$1,Settings!$G:$G,0))=TRUE,
100-100*(AF780-MINIFS(AF:AF,$E:$E,$E780))/(MAXIFS(AF:AF,$E:$E,$E780)-MINIFS(AF:AF,$E:$E,$E780)),
100*(AF780-MINIFS(AF:AF,$E:$E,$E780))/(MAXIFS(AF:AF,$E:$E,$E780)-MINIFS(AF:AF,$E:$E,$E780))))</f>
        <v/>
      </c>
      <c r="CV780" s="232" t="str">
        <f t="array" ref="CV780">IF(AG780="","",
IF(INDEX(Settings!$H:$H,MATCH(CV$1,Settings!$G:$G,0))=TRUE,
100-100*(AG780-MINIFS(AG:AG,$E:$E,$E780))/(MAXIFS(AG:AG,$E:$E,$E780)-MINIFS(AG:AG,$E:$E,$E780)),
100*(AG780-MINIFS(AG:AG,$E:$E,$E780))/(MAXIFS(AG:AG,$E:$E,$E780)-MINIFS(AG:AG,$E:$E,$E780))))</f>
        <v/>
      </c>
      <c r="CW780" s="232" t="str">
        <f t="array" ref="CW780">IF(AH780="","",
IF(INDEX(Settings!$H:$H,MATCH(CW$1,Settings!$G:$G,0))=TRUE,
100-100*(AH780-MINIFS(AH:AH,$E:$E,$E780))/(MAXIFS(AH:AH,$E:$E,$E780)-MINIFS(AH:AH,$E:$E,$E780)),
100*(AH780-MINIFS(AH:AH,$E:$E,$E780))/(MAXIFS(AH:AH,$E:$E,$E780)-MINIFS(AH:AH,$E:$E,$E780))))</f>
        <v/>
      </c>
      <c r="CX780" s="232" t="str">
        <f t="array" ref="CX780">IF(AI780="","",
IF(INDEX(Settings!$H:$H,MATCH(CX$1,Settings!$G:$G,0))=TRUE,
100-100*(AI780-MINIFS(AI:AI,$E:$E,$E780))/(MAXIFS(AI:AI,$E:$E,$E780)-MINIFS(AI:AI,$E:$E,$E780)),
100*(AI780-MINIFS(AI:AI,$E:$E,$E780))/(MAXIFS(AI:AI,$E:$E,$E780)-MINIFS(AI:AI,$E:$E,$E780))))</f>
        <v/>
      </c>
      <c r="CY780" s="232" t="str">
        <f t="array" ref="CY780">IF(AJ780="","",
IF(INDEX(Settings!$H:$H,MATCH(CY$1,Settings!$G:$G,0))=TRUE,
100-100*(AJ780-MINIFS(AJ:AJ,$E:$E,$E780))/(MAXIFS(AJ:AJ,$E:$E,$E780)-MINIFS(AJ:AJ,$E:$E,$E780)),
100*(AJ780-MINIFS(AJ:AJ,$E:$E,$E780))/(MAXIFS(AJ:AJ,$E:$E,$E780)-MINIFS(AJ:AJ,$E:$E,$E780))))</f>
        <v/>
      </c>
      <c r="CZ780" s="232" t="str">
        <f t="array" ref="CZ780">IF(AK780="","",
IF(INDEX(Settings!$H:$H,MATCH(CZ$1,Settings!$G:$G,0))=TRUE,
100-100*(AK780-MINIFS(AK:AK,$E:$E,$E780))/(MAXIFS(AK:AK,$E:$E,$E780)-MINIFS(AK:AK,$E:$E,$E780)),
100*(AK780-MINIFS(AK:AK,$E:$E,$E780))/(MAXIFS(AK:AK,$E:$E,$E780)-MINIFS(AK:AK,$E:$E,$E780))))</f>
        <v/>
      </c>
      <c r="DA780" s="232" t="str">
        <f t="array" ref="DA780">IF(AL780="","",
IF(INDEX(Settings!$H:$H,MATCH(DA$1,Settings!$G:$G,0))=TRUE,
100-100*(AL780-MINIFS(AL:AL,$E:$E,$E780))/(MAXIFS(AL:AL,$E:$E,$E780)-MINIFS(AL:AL,$E:$E,$E780)),
100*(AL780-MINIFS(AL:AL,$E:$E,$E780))/(MAXIFS(AL:AL,$E:$E,$E780)-MINIFS(AL:AL,$E:$E,$E780))))</f>
        <v/>
      </c>
      <c r="DB780" s="232" t="str">
        <f t="array" ref="DB780">IF(AM780="","",
IF(INDEX(Settings!$H:$H,MATCH(DB$1,Settings!$G:$G,0))=TRUE,
100-100*(AM780-MINIFS(AM:AM,$E:$E,$E780))/(MAXIFS(AM:AM,$E:$E,$E780)-MINIFS(AM:AM,$E:$E,$E780)),
100*(AM780-MINIFS(AM:AM,$E:$E,$E780))/(MAXIFS(AM:AM,$E:$E,$E780)-MINIFS(AM:AM,$E:$E,$E780))))</f>
        <v/>
      </c>
      <c r="DC780" s="232" t="str">
        <f t="array" ref="DC780">IF(AN780="","",
IF(INDEX(Settings!$H:$H,MATCH(DC$1,Settings!$G:$G,0))=TRUE,
100-100*(AN780-MINIFS(AN:AN,$E:$E,$E780))/(MAXIFS(AN:AN,$E:$E,$E780)-MINIFS(AN:AN,$E:$E,$E780)),
100*(AN780-MINIFS(AN:AN,$E:$E,$E780))/(MAXIFS(AN:AN,$E:$E,$E780)-MINIFS(AN:AN,$E:$E,$E780))))</f>
        <v/>
      </c>
      <c r="DD780" s="232" t="str">
        <f t="array" ref="DD780">IF(AO780="","",
IF(INDEX(Settings!$H:$H,MATCH(DD$1,Settings!$G:$G,0))=TRUE,
100-100*(AO780-MINIFS(AO:AO,$E:$E,$E780))/(MAXIFS(AO:AO,$E:$E,$E780)-MINIFS(AO:AO,$E:$E,$E780)),
100*(AO780-MINIFS(AO:AO,$E:$E,$E780))/(MAXIFS(AO:AO,$E:$E,$E780)-MINIFS(AO:AO,$E:$E,$E780))))</f>
        <v/>
      </c>
      <c r="DE780" s="232" t="str">
        <f t="array" ref="DE780">IF(AP780="","",
IF(INDEX(Settings!$H:$H,MATCH(DE$1,Settings!$G:$G,0))=TRUE,
100-100*(AP780-MINIFS(AP:AP,$E:$E,$E780))/(MAXIFS(AP:AP,$E:$E,$E780)-MINIFS(AP:AP,$E:$E,$E780)),
100*(AP780-MINIFS(AP:AP,$E:$E,$E780))/(MAXIFS(AP:AP,$E:$E,$E780)-MINIFS(AP:AP,$E:$E,$E780))))</f>
        <v/>
      </c>
      <c r="DF780" s="232" t="str">
        <f t="array" ref="DF780">IF(AQ780="","",
IF(INDEX(Settings!$H:$H,MATCH(DF$1,Settings!$G:$G,0))=TRUE,
100-100*(AQ780-MINIFS(AQ:AQ,$E:$E,$E780))/(MAXIFS(AQ:AQ,$E:$E,$E780)-MINIFS(AQ:AQ,$E:$E,$E780)),
100*(AQ780-MINIFS(AQ:AQ,$E:$E,$E780))/(MAXIFS(AQ:AQ,$E:$E,$E780)-MINIFS(AQ:AQ,$E:$E,$E780))))</f>
        <v/>
      </c>
      <c r="DG780" s="232" t="str">
        <f t="array" ref="DG780">IF(AR780="","",
IF(INDEX(Settings!$H:$H,MATCH(DG$1,Settings!$G:$G,0))=TRUE,
100-100*(AR780-MINIFS(AR:AR,$E:$E,$E780))/(MAXIFS(AR:AR,$E:$E,$E780)-MINIFS(AR:AR,$E:$E,$E780)),
100*(AR780-MINIFS(AR:AR,$E:$E,$E780))/(MAXIFS(AR:AR,$E:$E,$E780)-MINIFS(AR:AR,$E:$E,$E780))))</f>
        <v/>
      </c>
      <c r="DH780" s="232" t="str">
        <f t="array" ref="DH780">IF(AS780="","",
IF(INDEX(Settings!$H:$H,MATCH(DH$1,Settings!$G:$G,0))=TRUE,
100-100*(AS780-MINIFS(AS:AS,$E:$E,$E780))/(MAXIFS(AS:AS,$E:$E,$E780)-MINIFS(AS:AS,$E:$E,$E780)),
100*(AS780-MINIFS(AS:AS,$E:$E,$E780))/(MAXIFS(AS:AS,$E:$E,$E780)-MINIFS(AS:AS,$E:$E,$E780))))</f>
        <v/>
      </c>
      <c r="DI780" s="232" t="str">
        <f t="array" ref="DI780">IF(AT780="","",
IF(INDEX(Settings!$H:$H,MATCH(DI$1,Settings!$G:$G,0))=TRUE,
100-100*(AT780-MINIFS(AT:AT,$E:$E,$E780))/(MAXIFS(AT:AT,$E:$E,$E780)-MINIFS(AT:AT,$E:$E,$E780)),
100*(AT780-MINIFS(AT:AT,$E:$E,$E780))/(MAXIFS(AT:AT,$E:$E,$E780)-MINIFS(AT:AT,$E:$E,$E780))))</f>
        <v/>
      </c>
      <c r="DJ780" s="232" t="str">
        <f t="array" ref="DJ780">IF(AU780="","",
IF(INDEX(Settings!$H:$H,MATCH(DJ$1,Settings!$G:$G,0))=TRUE,
100-100*(AU780-MINIFS(AU:AU,$E:$E,$E780))/(MAXIFS(AU:AU,$E:$E,$E780)-MINIFS(AU:AU,$E:$E,$E780)),
100*(AU780-MINIFS(AU:AU,$E:$E,$E780))/(MAXIFS(AU:AU,$E:$E,$E780)-MINIFS(AU:AU,$E:$E,$E780))))</f>
        <v/>
      </c>
      <c r="DK780" s="232" t="str">
        <f t="array" ref="DK780">IF(AV780="","",
IF(INDEX(Settings!$H:$H,MATCH(DK$1,Settings!$G:$G,0))=TRUE,
100-100*(AV780-MINIFS(AV:AV,$E:$E,$E780))/(MAXIFS(AV:AV,$E:$E,$E780)-MINIFS(AV:AV,$E:$E,$E780)),
100*(AV780-MINIFS(AV:AV,$E:$E,$E780))/(MAXIFS(AV:AV,$E:$E,$E780)-MINIFS(AV:AV,$E:$E,$E780))))</f>
        <v/>
      </c>
      <c r="DL780" s="232" t="str">
        <f t="array" ref="DL780">IF(AW780="","",
IF(INDEX(Settings!$H:$H,MATCH(DL$1,Settings!$G:$G,0))=TRUE,
100-100*(AW780-MINIFS(AW:AW,$E:$E,$E780))/(MAXIFS(AW:AW,$E:$E,$E780)-MINIFS(AW:AW,$E:$E,$E780)),
100*(AW780-MINIFS(AW:AW,$E:$E,$E780))/(MAXIFS(AW:AW,$E:$E,$E780)-MINIFS(AW:AW,$E:$E,$E780))))</f>
        <v/>
      </c>
      <c r="DM780" s="232" t="str">
        <f t="array" ref="DM780">IF(AX780="","",
IF(INDEX(Settings!$H:$H,MATCH(DM$1,Settings!$G:$G,0))=TRUE,
100-100*(AX780-MINIFS(AX:AX,$E:$E,$E780))/(MAXIFS(AX:AX,$E:$E,$E780)-MINIFS(AX:AX,$E:$E,$E780)),
100*(AX780-MINIFS(AX:AX,$E:$E,$E780))/(MAXIFS(AX:AX,$E:$E,$E780)-MINIFS(AX:AX,$E:$E,$E780))))</f>
        <v/>
      </c>
      <c r="DN780" s="232" t="str">
        <f t="array" ref="DN780">IF(AY780="","",
IF(INDEX(Settings!$H:$H,MATCH(DN$1,Settings!$G:$G,0))=TRUE,
100-100*(AY780-MINIFS(AY:AY,$E:$E,$E780))/(MAXIFS(AY:AY,$E:$E,$E780)-MINIFS(AY:AY,$E:$E,$E780)),
100*(AY780-MINIFS(AY:AY,$E:$E,$E780))/(MAXIFS(AY:AY,$E:$E,$E780)-MINIFS(AY:AY,$E:$E,$E780))))</f>
        <v/>
      </c>
      <c r="DO780" s="232" t="str">
        <f t="array" ref="DO780">IF(AZ780="","",
IF(INDEX(Settings!$H:$H,MATCH(DO$1,Settings!$G:$G,0))=TRUE,
100-100*(AZ780-MINIFS(AZ:AZ,$E:$E,$E780))/(MAXIFS(AZ:AZ,$E:$E,$E780)-MINIFS(AZ:AZ,$E:$E,$E780)),
100*(AZ780-MINIFS(AZ:AZ,$E:$E,$E780))/(MAXIFS(AZ:AZ,$E:$E,$E780)-MINIFS(AZ:AZ,$E:$E,$E780))))</f>
        <v/>
      </c>
      <c r="DP780" s="232" t="str">
        <f t="array" ref="DP780">IF(BA780="","",
IF(INDEX(Settings!$H:$H,MATCH(DP$1,Settings!$G:$G,0))=TRUE,
100-100*(BA780-MINIFS(BA:BA,$E:$E,$E780))/(MAXIFS(BA:BA,$E:$E,$E780)-MINIFS(BA:BA,$E:$E,$E780)),
100*(BA780-MINIFS(BA:BA,$E:$E,$E780))/(MAXIFS(BA:BA,$E:$E,$E780)-MINIFS(BA:BA,$E:$E,$E780))))</f>
        <v/>
      </c>
      <c r="DQ780" s="232" t="str">
        <f t="array" ref="DQ780">IF(BB780="","",
IF(INDEX(Settings!$H:$H,MATCH(DQ$1,Settings!$G:$G,0))=TRUE,
100-100*(BB780-MINIFS(BB:BB,$E:$E,$E780))/(MAXIFS(BB:BB,$E:$E,$E780)-MINIFS(BB:BB,$E:$E,$E780)),
100*(BB780-MINIFS(BB:BB,$E:$E,$E780))/(MAXIFS(BB:BB,$E:$E,$E780)-MINIFS(BB:BB,$E:$E,$E780))))</f>
        <v/>
      </c>
      <c r="DR780" s="232" t="str">
        <f t="array" ref="DR780">IF(BC780="","",
IF(INDEX(Settings!$H:$H,MATCH(DR$1,Settings!$G:$G,0))=TRUE,
100-100*(BC780-MINIFS(BC:BC,$E:$E,$E780))/(MAXIFS(BC:BC,$E:$E,$E780)-MINIFS(BC:BC,$E:$E,$E780)),
100*(BC780-MINIFS(BC:BC,$E:$E,$E780))/(MAXIFS(BC:BC,$E:$E,$E780)-MINIFS(BC:BC,$E:$E,$E780))))</f>
        <v/>
      </c>
      <c r="DS780" s="232" t="str">
        <f t="array" ref="DS780">IF(BD780="","",
IF(INDEX(Settings!$H:$H,MATCH(DS$1,Settings!$G:$G,0))=TRUE,
100-100*(BD780-MINIFS(BD:BD,$E:$E,$E780))/(MAXIFS(BD:BD,$E:$E,$E780)-MINIFS(BD:BD,$E:$E,$E780)),
100*(BD780-MINIFS(BD:BD,$E:$E,$E780))/(MAXIFS(BD:BD,$E:$E,$E780)-MINIFS(BD:BD,$E:$E,$E780))))</f>
        <v/>
      </c>
      <c r="DT780" s="232" t="str">
        <f t="array" ref="DT780">IF(BE780="","",
IF(INDEX(Settings!$H:$H,MATCH(DT$1,Settings!$G:$G,0))=TRUE,
100-100*(BE780-MINIFS(BE:BE,$E:$E,$E780))/(MAXIFS(BE:BE,$E:$E,$E780)-MINIFS(BE:BE,$E:$E,$E780)),
100*(BE780-MINIFS(BE:BE,$E:$E,$E780))/(MAXIFS(BE:BE,$E:$E,$E780)-MINIFS(BE:BE,$E:$E,$E780))))</f>
        <v/>
      </c>
      <c r="DU780" s="232" t="str">
        <f t="array" ref="DU780">IF(BF780="","",
IF(INDEX(Settings!$H:$H,MATCH(DU$1,Settings!$G:$G,0))=TRUE,
100-100*(BF780-MINIFS(BF:BF,$E:$E,$E780))/(MAXIFS(BF:BF,$E:$E,$E780)-MINIFS(BF:BF,$E:$E,$E780)),
100*(BF780-MINIFS(BF:BF,$E:$E,$E780))/(MAXIFS(BF:BF,$E:$E,$E780)-MINIFS(BF:BF,$E:$E,$E780))))</f>
        <v/>
      </c>
      <c r="DV780" s="232" t="str">
        <f t="array" ref="DV780">IF(BG780="","",
IF(INDEX(Settings!$H:$H,MATCH(DV$1,Settings!$G:$G,0))=TRUE,
100-100*(BG780-MINIFS(BG:BG,$E:$E,$E780))/(MAXIFS(BG:BG,$E:$E,$E780)-MINIFS(BG:BG,$E:$E,$E780)),
100*(BG780-MINIFS(BG:BG,$E:$E,$E780))/(MAXIFS(BG:BG,$E:$E,$E780)-MINIFS(BG:BG,$E:$E,$E780))))</f>
        <v/>
      </c>
      <c r="DW780" s="232" t="str">
        <f t="array" ref="DW780">IF(BH780="","",
IF(INDEX(Settings!$H:$H,MATCH(DW$1,Settings!$G:$G,0))=TRUE,
100-100*(BH780-MINIFS(BH:BH,$E:$E,$E780))/(MAXIFS(BH:BH,$E:$E,$E780)-MINIFS(BH:BH,$E:$E,$E780)),
100*(BH780-MINIFS(BH:BH,$E:$E,$E780))/(MAXIFS(BH:BH,$E:$E,$E780)-MINIFS(BH:BH,$E:$E,$E780))))</f>
        <v/>
      </c>
      <c r="DX780" s="232" t="str">
        <f t="array" ref="DX780">IF(BI780="","",
IF(INDEX(Settings!$H:$H,MATCH(DX$1,Settings!$G:$G,0))=TRUE,
100-100*(BI780-MINIFS(BI:BI,$E:$E,$E780))/(MAXIFS(BI:BI,$E:$E,$E780)-MINIFS(BI:BI,$E:$E,$E780)),
100*(BI780-MINIFS(BI:BI,$E:$E,$E780))/(MAXIFS(BI:BI,$E:$E,$E780)-MINIFS(BI:BI,$E:$E,$E780))))</f>
        <v/>
      </c>
      <c r="DY780" s="232" t="str">
        <f t="array" ref="DY780">IF(BJ780="","",
IF(INDEX(Settings!$H:$H,MATCH(DY$1,Settings!$G:$G,0))=TRUE,
100-100*(BJ780-MINIFS(BJ:BJ,$E:$E,$E780))/(MAXIFS(BJ:BJ,$E:$E,$E780)-MINIFS(BJ:BJ,$E:$E,$E780)),
100*(BJ780-MINIFS(BJ:BJ,$E:$E,$E780))/(MAXIFS(BJ:BJ,$E:$E,$E780)-MINIFS(BJ:BJ,$E:$E,$E780))))</f>
        <v/>
      </c>
      <c r="DZ780" s="234"/>
      <c r="EA780" s="234"/>
      <c r="EB780" s="234" t="str">
        <f t="shared" si="8"/>
        <v/>
      </c>
      <c r="EC780" s="234" t="str">
        <f t="shared" si="9"/>
        <v/>
      </c>
      <c r="ED780" s="234" t="str">
        <f t="shared" si="10"/>
        <v/>
      </c>
      <c r="EE780" s="234" t="str">
        <f t="shared" si="11"/>
        <v/>
      </c>
      <c r="EF780" s="234" t="str">
        <f t="shared" si="12"/>
        <v/>
      </c>
      <c r="EG780" s="234" t="str">
        <f t="shared" si="13"/>
        <v/>
      </c>
      <c r="EH780" s="234"/>
      <c r="EI780" s="234"/>
      <c r="EJ780" s="234"/>
      <c r="EK780" s="234"/>
      <c r="EL780" s="234"/>
      <c r="EM780" s="234"/>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3" t="str">
        <f t="shared" si="14"/>
        <v/>
      </c>
      <c r="N781" s="49"/>
      <c r="O781" s="49"/>
      <c r="P781" s="49"/>
      <c r="Q781" s="49"/>
      <c r="R781" s="49"/>
      <c r="S781" s="222" t="str">
        <f>IFERROR(VLOOKUP(AF781, 'YOYO IR Scores'!A:C, 3, FALSE), "")
</f>
        <v/>
      </c>
      <c r="T781" s="49"/>
      <c r="U781" s="49"/>
      <c r="V781" s="49"/>
      <c r="W781" s="49"/>
      <c r="X781" s="224" t="str">
        <f t="shared" si="4"/>
        <v/>
      </c>
      <c r="Y781" s="225" t="str">
        <f t="shared" si="5"/>
        <v/>
      </c>
      <c r="Z781" s="225" t="str">
        <f t="shared" si="6"/>
        <v/>
      </c>
      <c r="AA781" s="224" t="str">
        <f t="shared" si="7"/>
        <v/>
      </c>
      <c r="AB781" s="223"/>
      <c r="AC781" s="223"/>
      <c r="AD781" s="223"/>
      <c r="AE781" s="223" t="str">
        <f>IFERROR(VLOOKUP(AF781, 'YOYO IR Scores'!A:C, 2, FALSE), "")</f>
        <v/>
      </c>
      <c r="AF781" s="223"/>
      <c r="AG781" s="223"/>
      <c r="AH781" s="223"/>
      <c r="AI781" s="223"/>
      <c r="AJ781" s="223"/>
      <c r="AK781" s="223"/>
      <c r="AL781" s="223"/>
      <c r="AM781" s="223"/>
      <c r="AN781" s="223"/>
      <c r="AO781" s="223"/>
      <c r="AP781" s="223"/>
      <c r="AQ781" s="223"/>
      <c r="AR781" s="223"/>
      <c r="AS781" s="223"/>
      <c r="AT781" s="223"/>
      <c r="AU781" s="223"/>
      <c r="AV781" s="223"/>
      <c r="AW781" s="223"/>
      <c r="AX781" s="223"/>
      <c r="AY781" s="223"/>
      <c r="AZ781" s="223"/>
      <c r="BA781" s="223"/>
      <c r="BB781" s="223"/>
      <c r="BC781" s="223"/>
      <c r="BD781" s="223"/>
      <c r="BE781" s="223"/>
      <c r="BF781" s="223"/>
      <c r="BG781" s="223"/>
      <c r="BH781" s="223"/>
      <c r="BI781" s="223"/>
      <c r="BJ781" s="223"/>
      <c r="BK781" s="223" t="str">
        <f t="array" ref="BK781">IF(J781="","",
IF(INDEX(Settings!$H:$H,MATCH(BY$1,Settings!$G:$G,0))=TRUE,
100-100*(J781-MIN(J:J))/(MAX(J:J)-MIN(J:J)),
100*(J781-MIN(J:J))/(MAX(J:J)-MIN(J:J))))</f>
        <v/>
      </c>
      <c r="BL781" s="223" t="str">
        <f t="array" ref="BL781">IF(J781="","",
IF(INDEX(Settings!$H:$H,MATCH(BY$1,Settings!$G:$G,0))=TRUE,
100-100*(J781-MINIFS(J:J,$E:$E,$E781))/(MAXIFS(J:J,$E:$E,$E781)-MINIFS(J:J,$E:$E,$E781)),
100*(J781-MINIFS(J:J,$E:$E,$E781))/(MAXIFS(J:J,$E:$E,$E781)-MINIFS(J:J,$E:$E,$E781))))</f>
        <v/>
      </c>
      <c r="BM781" s="223"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4" t="str">
        <f t="array" ref="BQ781">IF(J781="","",
IF(INDEX(Settings!$H:$H,MATCH(BY$1,Settings!$G:$G,0))=TRUE,
-1*(J781-AVERAGE(J:J))/STDEV(J:J),
(J781-AVERAGE(J:J))/STDEV(J:J)))</f>
        <v/>
      </c>
      <c r="BR781" s="224" t="str">
        <f>IFERROR(__xludf.DUMMYFUNCTION("IF(J781="""","""",
IF(INDEX(Settings!$H:$H,MATCH(BY$1,Settings!$G:$G,0))=TRUE,
-1*(J781-AVERAGEIFS(J:J,$E:$E,$E781))/STDEV(FILTER(J:J,$E:$E=$E781)),
(J781-AVERAGEIFS(J:J,$E:$E,$E781))/STDEV(FILTER(J:J,$E:$E=$E781))))"),"")</f>
        <v/>
      </c>
      <c r="BS781" s="224"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3" t="str">
        <f t="array" ref="BY781">IF(J781="","",
IF(INDEX(Settings!$H:$H,MATCH(BY$1,Settings!$G:$G,0))=TRUE,
100-100*(J781-MINIFS(J:J,$E:$E,$E781))/(MAXIFS(J:J,$E:$E,$E781)-MINIFS(J:J,$E:$E,$E781)),
100*(J781-MINIFS(J:J,$E:$E,$E781))/(MAXIFS(J:J,$E:$E,$E781)-MINIFS(J:J,$E:$E,$E781))))</f>
        <v/>
      </c>
      <c r="BZ781" s="223" t="str">
        <f t="array" ref="BZ781">IF(K781="","",
IF(INDEX(Settings!$H:$H,MATCH(BZ$1,Settings!$G:$G,0))=TRUE,
100-100*(K781-MINIFS(K:K,$E:$E,$E781))/(MAXIFS(K:K,$E:$E,$E781)-MINIFS(K:K,$E:$E,$E781)),
100*(K781-MINIFS(K:K,$E:$E,$E781))/(MAXIFS(K:K,$E:$E,$E781)-MINIFS(K:K,$E:$E,$E781))))</f>
        <v/>
      </c>
      <c r="CA781" s="223" t="str">
        <f t="array" ref="CA781">IF(L781="","",
IF(INDEX(Settings!$H:$H,MATCH(CA$1,Settings!$G:$G,0))=TRUE,
100-100*(L781-MINIFS(L:L,$E:$E,$E781))/(MAXIFS(L:L,$E:$E,$E781)-MINIFS(L:L,$E:$E,$E781)),
100*(L781-MINIFS(L:L,$E:$E,$E781))/(MAXIFS(L:L,$E:$E,$E781)-MINIFS(L:L,$E:$E,$E781))))</f>
        <v/>
      </c>
      <c r="CB781" s="223" t="str">
        <f t="array" ref="CB781">IF(M781="","",
IF(INDEX(Settings!$H:$H,MATCH(CB$1,Settings!$G:$G,0))=TRUE,
100-100*(M781-MINIFS(M:M,$E:$E,$E781))/(MAXIFS(M:M,$E:$E,$E781)-MINIFS(M:M,$E:$E,$E781)),
100*(M781-MINIFS(M:M,$E:$E,$E781))/(MAXIFS(M:M,$E:$E,$E781)-MINIFS(M:M,$E:$E,$E781))))</f>
        <v/>
      </c>
      <c r="CC781" s="223" t="str">
        <f t="array" ref="CC781">IF(N781="","",
IF(INDEX(Settings!$H:$H,MATCH(CC$1,Settings!$G:$G,0))=TRUE,
100-100*(N781-MINIFS(N:N,$E:$E,$E781))/(MAXIFS(N:N,$E:$E,$E781)-MINIFS(N:N,$E:$E,$E781)),
100*(N781-MINIFS(N:N,$E:$E,$E781))/(MAXIFS(N:N,$E:$E,$E781)-MINIFS(N:N,$E:$E,$E781))))</f>
        <v/>
      </c>
      <c r="CD781" s="223" t="str">
        <f t="array" ref="CD781">IF(O781="","",
IF(INDEX(Settings!$H:$H,MATCH(CD$1,Settings!$G:$G,0))=TRUE,
100-100*(O781-MINIFS(O:O,$E:$E,$E781))/(MAXIFS(O:O,$E:$E,$E781)-MINIFS(O:O,$E:$E,$E781)),
100*(O781-MINIFS(O:O,$E:$E,$E781))/(MAXIFS(O:O,$E:$E,$E781)-MINIFS(O:O,$E:$E,$E781))))</f>
        <v/>
      </c>
      <c r="CE781" s="223" t="str">
        <f t="array" ref="CE781">IF(P781="","",
IF(INDEX(Settings!$H:$H,MATCH(CE$1,Settings!$G:$G,0))=TRUE,
100-100*(P781-MINIFS(P:P,$E:$E,$E781))/(MAXIFS(P:P,$E:$E,$E781)-MINIFS(P:P,$E:$E,$E781)),
100*(P781-MINIFS(P:P,$E:$E,$E781))/(MAXIFS(P:P,$E:$E,$E781)-MINIFS(P:P,$E:$E,$E781))))</f>
        <v/>
      </c>
      <c r="CF781" s="223" t="str">
        <f t="array" ref="CF781">IF(Q781="","",
IF(INDEX(Settings!$H:$H,MATCH(CF$1,Settings!$G:$G,0))=TRUE,
100-100*(Q781-MINIFS(Q:Q,$E:$E,$E781))/(MAXIFS(Q:Q,$E:$E,$E781)-MINIFS(Q:Q,$E:$E,$E781)),
100*(Q781-MINIFS(Q:Q,$E:$E,$E781))/(MAXIFS(Q:Q,$E:$E,$E781)-MINIFS(Q:Q,$E:$E,$E781))))</f>
        <v/>
      </c>
      <c r="CG781" s="223" t="str">
        <f t="array" ref="CG781">IF(R781="","",
IF(INDEX(Settings!$H:$H,MATCH(CG$1,Settings!$G:$G,0))=TRUE,
100-100*(R781-MINIFS(R:R,$E:$E,$E781))/(MAXIFS(R:R,$E:$E,$E781)-MINIFS(R:R,$E:$E,$E781)),
100*(R781-MINIFS(R:R,$E:$E,$E781))/(MAXIFS(R:R,$E:$E,$E781)-MINIFS(R:R,$E:$E,$E781))))</f>
        <v/>
      </c>
      <c r="CH781" s="223" t="str">
        <f t="array" ref="CH781">IF(S781="","",
IF(INDEX(Settings!$H:$H,MATCH(CH$1,Settings!$G:$G,0))=TRUE,
100-100*(S781-MINIFS(S:S,$E:$E,$E781))/(MAXIFS(S:S,$E:$E,$E781)-MINIFS(S:S,$E:$E,$E781)),
100*(S781-MINIFS(S:S,$E:$E,$E781))/(MAXIFS(S:S,$E:$E,$E781)-MINIFS(S:S,$E:$E,$E781))))</f>
        <v/>
      </c>
      <c r="CI781" s="223" t="str">
        <f t="array" ref="CI781">IF(T781="","",
IF(INDEX(Settings!$H:$H,MATCH(CI$1,Settings!$G:$G,0))=TRUE,
100-100*(T781-MINIFS(T:T,$E:$E,$E781))/(MAXIFS(T:T,$E:$E,$E781)-MINIFS(T:T,$E:$E,$E781)),
100*(T781-MINIFS(T:T,$E:$E,$E781))/(MAXIFS(T:T,$E:$E,$E781)-MINIFS(T:T,$E:$E,$E781))))</f>
        <v/>
      </c>
      <c r="CJ781" s="223" t="str">
        <f t="array" ref="CJ781">IF(U781="","",
IF(INDEX(Settings!$H:$H,MATCH(CJ$1,Settings!$G:$G,0))=TRUE,
100-100*(U781-MINIFS(U:U,$E:$E,$E781))/(MAXIFS(U:U,$E:$E,$E781)-MINIFS(U:U,$E:$E,$E781)),
100*(U781-MINIFS(U:U,$E:$E,$E781))/(MAXIFS(U:U,$E:$E,$E781)-MINIFS(U:U,$E:$E,$E781))))</f>
        <v/>
      </c>
      <c r="CK781" s="223" t="str">
        <f t="array" ref="CK781">IF(V781="","",
IF(INDEX(Settings!$H:$H,MATCH(CK$1,Settings!$G:$G,0))=TRUE,
100-100*(V781-MINIFS(V:V,$E:$E,$E781))/(MAXIFS(V:V,$E:$E,$E781)-MINIFS(V:V,$E:$E,$E781)),
100*(V781-MINIFS(V:V,$E:$E,$E781))/(MAXIFS(V:V,$E:$E,$E781)-MINIFS(V:V,$E:$E,$E781))))</f>
        <v/>
      </c>
      <c r="CL781" s="223" t="str">
        <f t="array" ref="CL781">IF(W781="","",
IF(INDEX(Settings!$H:$H,MATCH(CL$1,Settings!$G:$G,0))=TRUE,
100-100*(W781-MINIFS(W:W,$E:$E,$E781))/(MAXIFS(W:W,$E:$E,$E781)-MINIFS(W:W,$E:$E,$E781)),
100*(W781-MINIFS(W:W,$E:$E,$E781))/(MAXIFS(W:W,$E:$E,$E781)-MINIFS(W:W,$E:$E,$E781))))</f>
        <v/>
      </c>
      <c r="CM781" s="223" t="str">
        <f t="array" ref="CM781">IF(X781="","",
IF(INDEX(Settings!$H:$H,MATCH(CM$1,Settings!$G:$G,0))=TRUE,
100-100*(X781-MINIFS(X:X,$E:$E,$E781))/(MAXIFS(X:X,$E:$E,$E781)-MINIFS(X:X,$E:$E,$E781)),
100*(X781-MINIFS(X:X,$E:$E,$E781))/(MAXIFS(X:X,$E:$E,$E781)-MINIFS(X:X,$E:$E,$E781))))</f>
        <v/>
      </c>
      <c r="CN781" s="223" t="str">
        <f t="array" ref="CN781">IF(Y781="","",
IF(INDEX(Settings!$H:$H,MATCH(CN$1,Settings!$G:$G,0))=TRUE,
100-100*(Y781-MINIFS(Y:Y,$E:$E,$E781))/(MAXIFS(Y:Y,$E:$E,$E781)-MINIFS(Y:Y,$E:$E,$E781)),
100*(Y781-MINIFS(Y:Y,$E:$E,$E781))/(MAXIFS(Y:Y,$E:$E,$E781)-MINIFS(Y:Y,$E:$E,$E781))))</f>
        <v/>
      </c>
      <c r="CO781" s="223" t="str">
        <f t="array" ref="CO781">IF(Z781="","",
IF(INDEX(Settings!$H:$H,MATCH(CO$1,Settings!$G:$G,0))=TRUE,
100-100*(Z781-MINIFS(Z:Z,$E:$E,$E781))/(MAXIFS(Z:Z,$E:$E,$E781)-MINIFS(Z:Z,$E:$E,$E781)),
100*(Z781-MINIFS(Z:Z,$E:$E,$E781))/(MAXIFS(Z:Z,$E:$E,$E781)-MINIFS(Z:Z,$E:$E,$E781))))</f>
        <v/>
      </c>
      <c r="CP781" s="223" t="str">
        <f t="array" ref="CP781">IF(AA781="","",
IF(INDEX(Settings!$H:$H,MATCH(CP$1,Settings!$G:$G,0))=TRUE,
100-100*(AA781-MINIFS(AA:AA,$E:$E,$E781))/(MAXIFS(AA:AA,$E:$E,$E781)-MINIFS(AA:AA,$E:$E,$E781)),
100*(AA781-MINIFS(AA:AA,$E:$E,$E781))/(MAXIFS(AA:AA,$E:$E,$E781)-MINIFS(AA:AA,$E:$E,$E781))))</f>
        <v/>
      </c>
      <c r="CQ781" s="223" t="str">
        <f t="array" ref="CQ781">IF(AB781="","",
IF(INDEX(Settings!$H:$H,MATCH(CQ$1,Settings!$G:$G,0))=TRUE,
100-100*(AB781-MINIFS(AB:AB,$E:$E,$E781))/(MAXIFS(AB:AB,$E:$E,$E781)-MINIFS(AB:AB,$E:$E,$E781)),
100*(AB781-MINIFS(AB:AB,$E:$E,$E781))/(MAXIFS(AB:AB,$E:$E,$E781)-MINIFS(AB:AB,$E:$E,$E781))))</f>
        <v/>
      </c>
      <c r="CR781" s="223" t="str">
        <f t="array" ref="CR781">IF(AC781="","",
IF(INDEX(Settings!$H:$H,MATCH(CR$1,Settings!$G:$G,0))=TRUE,
100-100*(AC781-MINIFS(AC:AC,$E:$E,$E781))/(MAXIFS(AC:AC,$E:$E,$E781)-MINIFS(AC:AC,$E:$E,$E781)),
100*(AC781-MINIFS(AC:AC,$E:$E,$E781))/(MAXIFS(AC:AC,$E:$E,$E781)-MINIFS(AC:AC,$E:$E,$E781))))</f>
        <v/>
      </c>
      <c r="CS781" s="223" t="str">
        <f t="array" ref="CS781">IF(AD781="","",
IF(INDEX(Settings!$H:$H,MATCH(CS$1,Settings!$G:$G,0))=TRUE,
100-100*(AD781-MINIFS(AD:AD,$E:$E,$E781))/(MAXIFS(AD:AD,$E:$E,$E781)-MINIFS(AD:AD,$E:$E,$E781)),
100*(AD781-MINIFS(AD:AD,$E:$E,$E781))/(MAXIFS(AD:AD,$E:$E,$E781)-MINIFS(AD:AD,$E:$E,$E781))))</f>
        <v/>
      </c>
      <c r="CT781" s="223" t="str">
        <f t="array" ref="CT781">IF(AE781="","",
IF(INDEX(Settings!$H:$H,MATCH(CT$1,Settings!$G:$G,0))=TRUE,
100-100*(AE781-MINIFS(AE:AE,$E:$E,$E781))/(MAXIFS(AE:AE,$E:$E,$E781)-MINIFS(AE:AE,$E:$E,$E781)),
100*(AE781-MINIFS(AE:AE,$E:$E,$E781))/(MAXIFS(AE:AE,$E:$E,$E781)-MINIFS(AE:AE,$E:$E,$E781))))</f>
        <v/>
      </c>
      <c r="CU781" s="223" t="str">
        <f t="array" ref="CU781">IF(AF781="","",
IF(INDEX(Settings!$H:$H,MATCH(CU$1,Settings!$G:$G,0))=TRUE,
100-100*(AF781-MINIFS(AF:AF,$E:$E,$E781))/(MAXIFS(AF:AF,$E:$E,$E781)-MINIFS(AF:AF,$E:$E,$E781)),
100*(AF781-MINIFS(AF:AF,$E:$E,$E781))/(MAXIFS(AF:AF,$E:$E,$E781)-MINIFS(AF:AF,$E:$E,$E781))))</f>
        <v/>
      </c>
      <c r="CV781" s="223" t="str">
        <f t="array" ref="CV781">IF(AG781="","",
IF(INDEX(Settings!$H:$H,MATCH(CV$1,Settings!$G:$G,0))=TRUE,
100-100*(AG781-MINIFS(AG:AG,$E:$E,$E781))/(MAXIFS(AG:AG,$E:$E,$E781)-MINIFS(AG:AG,$E:$E,$E781)),
100*(AG781-MINIFS(AG:AG,$E:$E,$E781))/(MAXIFS(AG:AG,$E:$E,$E781)-MINIFS(AG:AG,$E:$E,$E781))))</f>
        <v/>
      </c>
      <c r="CW781" s="223" t="str">
        <f t="array" ref="CW781">IF(AH781="","",
IF(INDEX(Settings!$H:$H,MATCH(CW$1,Settings!$G:$G,0))=TRUE,
100-100*(AH781-MINIFS(AH:AH,$E:$E,$E781))/(MAXIFS(AH:AH,$E:$E,$E781)-MINIFS(AH:AH,$E:$E,$E781)),
100*(AH781-MINIFS(AH:AH,$E:$E,$E781))/(MAXIFS(AH:AH,$E:$E,$E781)-MINIFS(AH:AH,$E:$E,$E781))))</f>
        <v/>
      </c>
      <c r="CX781" s="223" t="str">
        <f t="array" ref="CX781">IF(AI781="","",
IF(INDEX(Settings!$H:$H,MATCH(CX$1,Settings!$G:$G,0))=TRUE,
100-100*(AI781-MINIFS(AI:AI,$E:$E,$E781))/(MAXIFS(AI:AI,$E:$E,$E781)-MINIFS(AI:AI,$E:$E,$E781)),
100*(AI781-MINIFS(AI:AI,$E:$E,$E781))/(MAXIFS(AI:AI,$E:$E,$E781)-MINIFS(AI:AI,$E:$E,$E781))))</f>
        <v/>
      </c>
      <c r="CY781" s="223" t="str">
        <f t="array" ref="CY781">IF(AJ781="","",
IF(INDEX(Settings!$H:$H,MATCH(CY$1,Settings!$G:$G,0))=TRUE,
100-100*(AJ781-MINIFS(AJ:AJ,$E:$E,$E781))/(MAXIFS(AJ:AJ,$E:$E,$E781)-MINIFS(AJ:AJ,$E:$E,$E781)),
100*(AJ781-MINIFS(AJ:AJ,$E:$E,$E781))/(MAXIFS(AJ:AJ,$E:$E,$E781)-MINIFS(AJ:AJ,$E:$E,$E781))))</f>
        <v/>
      </c>
      <c r="CZ781" s="223" t="str">
        <f t="array" ref="CZ781">IF(AK781="","",
IF(INDEX(Settings!$H:$H,MATCH(CZ$1,Settings!$G:$G,0))=TRUE,
100-100*(AK781-MINIFS(AK:AK,$E:$E,$E781))/(MAXIFS(AK:AK,$E:$E,$E781)-MINIFS(AK:AK,$E:$E,$E781)),
100*(AK781-MINIFS(AK:AK,$E:$E,$E781))/(MAXIFS(AK:AK,$E:$E,$E781)-MINIFS(AK:AK,$E:$E,$E781))))</f>
        <v/>
      </c>
      <c r="DA781" s="223" t="str">
        <f t="array" ref="DA781">IF(AL781="","",
IF(INDEX(Settings!$H:$H,MATCH(DA$1,Settings!$G:$G,0))=TRUE,
100-100*(AL781-MINIFS(AL:AL,$E:$E,$E781))/(MAXIFS(AL:AL,$E:$E,$E781)-MINIFS(AL:AL,$E:$E,$E781)),
100*(AL781-MINIFS(AL:AL,$E:$E,$E781))/(MAXIFS(AL:AL,$E:$E,$E781)-MINIFS(AL:AL,$E:$E,$E781))))</f>
        <v/>
      </c>
      <c r="DB781" s="223" t="str">
        <f t="array" ref="DB781">IF(AM781="","",
IF(INDEX(Settings!$H:$H,MATCH(DB$1,Settings!$G:$G,0))=TRUE,
100-100*(AM781-MINIFS(AM:AM,$E:$E,$E781))/(MAXIFS(AM:AM,$E:$E,$E781)-MINIFS(AM:AM,$E:$E,$E781)),
100*(AM781-MINIFS(AM:AM,$E:$E,$E781))/(MAXIFS(AM:AM,$E:$E,$E781)-MINIFS(AM:AM,$E:$E,$E781))))</f>
        <v/>
      </c>
      <c r="DC781" s="223" t="str">
        <f t="array" ref="DC781">IF(AN781="","",
IF(INDEX(Settings!$H:$H,MATCH(DC$1,Settings!$G:$G,0))=TRUE,
100-100*(AN781-MINIFS(AN:AN,$E:$E,$E781))/(MAXIFS(AN:AN,$E:$E,$E781)-MINIFS(AN:AN,$E:$E,$E781)),
100*(AN781-MINIFS(AN:AN,$E:$E,$E781))/(MAXIFS(AN:AN,$E:$E,$E781)-MINIFS(AN:AN,$E:$E,$E781))))</f>
        <v/>
      </c>
      <c r="DD781" s="223" t="str">
        <f t="array" ref="DD781">IF(AO781="","",
IF(INDEX(Settings!$H:$H,MATCH(DD$1,Settings!$G:$G,0))=TRUE,
100-100*(AO781-MINIFS(AO:AO,$E:$E,$E781))/(MAXIFS(AO:AO,$E:$E,$E781)-MINIFS(AO:AO,$E:$E,$E781)),
100*(AO781-MINIFS(AO:AO,$E:$E,$E781))/(MAXIFS(AO:AO,$E:$E,$E781)-MINIFS(AO:AO,$E:$E,$E781))))</f>
        <v/>
      </c>
      <c r="DE781" s="223" t="str">
        <f t="array" ref="DE781">IF(AP781="","",
IF(INDEX(Settings!$H:$H,MATCH(DE$1,Settings!$G:$G,0))=TRUE,
100-100*(AP781-MINIFS(AP:AP,$E:$E,$E781))/(MAXIFS(AP:AP,$E:$E,$E781)-MINIFS(AP:AP,$E:$E,$E781)),
100*(AP781-MINIFS(AP:AP,$E:$E,$E781))/(MAXIFS(AP:AP,$E:$E,$E781)-MINIFS(AP:AP,$E:$E,$E781))))</f>
        <v/>
      </c>
      <c r="DF781" s="223" t="str">
        <f t="array" ref="DF781">IF(AQ781="","",
IF(INDEX(Settings!$H:$H,MATCH(DF$1,Settings!$G:$G,0))=TRUE,
100-100*(AQ781-MINIFS(AQ:AQ,$E:$E,$E781))/(MAXIFS(AQ:AQ,$E:$E,$E781)-MINIFS(AQ:AQ,$E:$E,$E781)),
100*(AQ781-MINIFS(AQ:AQ,$E:$E,$E781))/(MAXIFS(AQ:AQ,$E:$E,$E781)-MINIFS(AQ:AQ,$E:$E,$E781))))</f>
        <v/>
      </c>
      <c r="DG781" s="223" t="str">
        <f t="array" ref="DG781">IF(AR781="","",
IF(INDEX(Settings!$H:$H,MATCH(DG$1,Settings!$G:$G,0))=TRUE,
100-100*(AR781-MINIFS(AR:AR,$E:$E,$E781))/(MAXIFS(AR:AR,$E:$E,$E781)-MINIFS(AR:AR,$E:$E,$E781)),
100*(AR781-MINIFS(AR:AR,$E:$E,$E781))/(MAXIFS(AR:AR,$E:$E,$E781)-MINIFS(AR:AR,$E:$E,$E781))))</f>
        <v/>
      </c>
      <c r="DH781" s="223" t="str">
        <f t="array" ref="DH781">IF(AS781="","",
IF(INDEX(Settings!$H:$H,MATCH(DH$1,Settings!$G:$G,0))=TRUE,
100-100*(AS781-MINIFS(AS:AS,$E:$E,$E781))/(MAXIFS(AS:AS,$E:$E,$E781)-MINIFS(AS:AS,$E:$E,$E781)),
100*(AS781-MINIFS(AS:AS,$E:$E,$E781))/(MAXIFS(AS:AS,$E:$E,$E781)-MINIFS(AS:AS,$E:$E,$E781))))</f>
        <v/>
      </c>
      <c r="DI781" s="223" t="str">
        <f t="array" ref="DI781">IF(AT781="","",
IF(INDEX(Settings!$H:$H,MATCH(DI$1,Settings!$G:$G,0))=TRUE,
100-100*(AT781-MINIFS(AT:AT,$E:$E,$E781))/(MAXIFS(AT:AT,$E:$E,$E781)-MINIFS(AT:AT,$E:$E,$E781)),
100*(AT781-MINIFS(AT:AT,$E:$E,$E781))/(MAXIFS(AT:AT,$E:$E,$E781)-MINIFS(AT:AT,$E:$E,$E781))))</f>
        <v/>
      </c>
      <c r="DJ781" s="223" t="str">
        <f t="array" ref="DJ781">IF(AU781="","",
IF(INDEX(Settings!$H:$H,MATCH(DJ$1,Settings!$G:$G,0))=TRUE,
100-100*(AU781-MINIFS(AU:AU,$E:$E,$E781))/(MAXIFS(AU:AU,$E:$E,$E781)-MINIFS(AU:AU,$E:$E,$E781)),
100*(AU781-MINIFS(AU:AU,$E:$E,$E781))/(MAXIFS(AU:AU,$E:$E,$E781)-MINIFS(AU:AU,$E:$E,$E781))))</f>
        <v/>
      </c>
      <c r="DK781" s="223" t="str">
        <f t="array" ref="DK781">IF(AV781="","",
IF(INDEX(Settings!$H:$H,MATCH(DK$1,Settings!$G:$G,0))=TRUE,
100-100*(AV781-MINIFS(AV:AV,$E:$E,$E781))/(MAXIFS(AV:AV,$E:$E,$E781)-MINIFS(AV:AV,$E:$E,$E781)),
100*(AV781-MINIFS(AV:AV,$E:$E,$E781))/(MAXIFS(AV:AV,$E:$E,$E781)-MINIFS(AV:AV,$E:$E,$E781))))</f>
        <v/>
      </c>
      <c r="DL781" s="223" t="str">
        <f t="array" ref="DL781">IF(AW781="","",
IF(INDEX(Settings!$H:$H,MATCH(DL$1,Settings!$G:$G,0))=TRUE,
100-100*(AW781-MINIFS(AW:AW,$E:$E,$E781))/(MAXIFS(AW:AW,$E:$E,$E781)-MINIFS(AW:AW,$E:$E,$E781)),
100*(AW781-MINIFS(AW:AW,$E:$E,$E781))/(MAXIFS(AW:AW,$E:$E,$E781)-MINIFS(AW:AW,$E:$E,$E781))))</f>
        <v/>
      </c>
      <c r="DM781" s="223" t="str">
        <f t="array" ref="DM781">IF(AX781="","",
IF(INDEX(Settings!$H:$H,MATCH(DM$1,Settings!$G:$G,0))=TRUE,
100-100*(AX781-MINIFS(AX:AX,$E:$E,$E781))/(MAXIFS(AX:AX,$E:$E,$E781)-MINIFS(AX:AX,$E:$E,$E781)),
100*(AX781-MINIFS(AX:AX,$E:$E,$E781))/(MAXIFS(AX:AX,$E:$E,$E781)-MINIFS(AX:AX,$E:$E,$E781))))</f>
        <v/>
      </c>
      <c r="DN781" s="223" t="str">
        <f t="array" ref="DN781">IF(AY781="","",
IF(INDEX(Settings!$H:$H,MATCH(DN$1,Settings!$G:$G,0))=TRUE,
100-100*(AY781-MINIFS(AY:AY,$E:$E,$E781))/(MAXIFS(AY:AY,$E:$E,$E781)-MINIFS(AY:AY,$E:$E,$E781)),
100*(AY781-MINIFS(AY:AY,$E:$E,$E781))/(MAXIFS(AY:AY,$E:$E,$E781)-MINIFS(AY:AY,$E:$E,$E781))))</f>
        <v/>
      </c>
      <c r="DO781" s="223" t="str">
        <f t="array" ref="DO781">IF(AZ781="","",
IF(INDEX(Settings!$H:$H,MATCH(DO$1,Settings!$G:$G,0))=TRUE,
100-100*(AZ781-MINIFS(AZ:AZ,$E:$E,$E781))/(MAXIFS(AZ:AZ,$E:$E,$E781)-MINIFS(AZ:AZ,$E:$E,$E781)),
100*(AZ781-MINIFS(AZ:AZ,$E:$E,$E781))/(MAXIFS(AZ:AZ,$E:$E,$E781)-MINIFS(AZ:AZ,$E:$E,$E781))))</f>
        <v/>
      </c>
      <c r="DP781" s="223" t="str">
        <f t="array" ref="DP781">IF(BA781="","",
IF(INDEX(Settings!$H:$H,MATCH(DP$1,Settings!$G:$G,0))=TRUE,
100-100*(BA781-MINIFS(BA:BA,$E:$E,$E781))/(MAXIFS(BA:BA,$E:$E,$E781)-MINIFS(BA:BA,$E:$E,$E781)),
100*(BA781-MINIFS(BA:BA,$E:$E,$E781))/(MAXIFS(BA:BA,$E:$E,$E781)-MINIFS(BA:BA,$E:$E,$E781))))</f>
        <v/>
      </c>
      <c r="DQ781" s="223" t="str">
        <f t="array" ref="DQ781">IF(BB781="","",
IF(INDEX(Settings!$H:$H,MATCH(DQ$1,Settings!$G:$G,0))=TRUE,
100-100*(BB781-MINIFS(BB:BB,$E:$E,$E781))/(MAXIFS(BB:BB,$E:$E,$E781)-MINIFS(BB:BB,$E:$E,$E781)),
100*(BB781-MINIFS(BB:BB,$E:$E,$E781))/(MAXIFS(BB:BB,$E:$E,$E781)-MINIFS(BB:BB,$E:$E,$E781))))</f>
        <v/>
      </c>
      <c r="DR781" s="223" t="str">
        <f t="array" ref="DR781">IF(BC781="","",
IF(INDEX(Settings!$H:$H,MATCH(DR$1,Settings!$G:$G,0))=TRUE,
100-100*(BC781-MINIFS(BC:BC,$E:$E,$E781))/(MAXIFS(BC:BC,$E:$E,$E781)-MINIFS(BC:BC,$E:$E,$E781)),
100*(BC781-MINIFS(BC:BC,$E:$E,$E781))/(MAXIFS(BC:BC,$E:$E,$E781)-MINIFS(BC:BC,$E:$E,$E781))))</f>
        <v/>
      </c>
      <c r="DS781" s="223" t="str">
        <f t="array" ref="DS781">IF(BD781="","",
IF(INDEX(Settings!$H:$H,MATCH(DS$1,Settings!$G:$G,0))=TRUE,
100-100*(BD781-MINIFS(BD:BD,$E:$E,$E781))/(MAXIFS(BD:BD,$E:$E,$E781)-MINIFS(BD:BD,$E:$E,$E781)),
100*(BD781-MINIFS(BD:BD,$E:$E,$E781))/(MAXIFS(BD:BD,$E:$E,$E781)-MINIFS(BD:BD,$E:$E,$E781))))</f>
        <v/>
      </c>
      <c r="DT781" s="223" t="str">
        <f t="array" ref="DT781">IF(BE781="","",
IF(INDEX(Settings!$H:$H,MATCH(DT$1,Settings!$G:$G,0))=TRUE,
100-100*(BE781-MINIFS(BE:BE,$E:$E,$E781))/(MAXIFS(BE:BE,$E:$E,$E781)-MINIFS(BE:BE,$E:$E,$E781)),
100*(BE781-MINIFS(BE:BE,$E:$E,$E781))/(MAXIFS(BE:BE,$E:$E,$E781)-MINIFS(BE:BE,$E:$E,$E781))))</f>
        <v/>
      </c>
      <c r="DU781" s="223" t="str">
        <f t="array" ref="DU781">IF(BF781="","",
IF(INDEX(Settings!$H:$H,MATCH(DU$1,Settings!$G:$G,0))=TRUE,
100-100*(BF781-MINIFS(BF:BF,$E:$E,$E781))/(MAXIFS(BF:BF,$E:$E,$E781)-MINIFS(BF:BF,$E:$E,$E781)),
100*(BF781-MINIFS(BF:BF,$E:$E,$E781))/(MAXIFS(BF:BF,$E:$E,$E781)-MINIFS(BF:BF,$E:$E,$E781))))</f>
        <v/>
      </c>
      <c r="DV781" s="223" t="str">
        <f t="array" ref="DV781">IF(BG781="","",
IF(INDEX(Settings!$H:$H,MATCH(DV$1,Settings!$G:$G,0))=TRUE,
100-100*(BG781-MINIFS(BG:BG,$E:$E,$E781))/(MAXIFS(BG:BG,$E:$E,$E781)-MINIFS(BG:BG,$E:$E,$E781)),
100*(BG781-MINIFS(BG:BG,$E:$E,$E781))/(MAXIFS(BG:BG,$E:$E,$E781)-MINIFS(BG:BG,$E:$E,$E781))))</f>
        <v/>
      </c>
      <c r="DW781" s="223" t="str">
        <f t="array" ref="DW781">IF(BH781="","",
IF(INDEX(Settings!$H:$H,MATCH(DW$1,Settings!$G:$G,0))=TRUE,
100-100*(BH781-MINIFS(BH:BH,$E:$E,$E781))/(MAXIFS(BH:BH,$E:$E,$E781)-MINIFS(BH:BH,$E:$E,$E781)),
100*(BH781-MINIFS(BH:BH,$E:$E,$E781))/(MAXIFS(BH:BH,$E:$E,$E781)-MINIFS(BH:BH,$E:$E,$E781))))</f>
        <v/>
      </c>
      <c r="DX781" s="223" t="str">
        <f t="array" ref="DX781">IF(BI781="","",
IF(INDEX(Settings!$H:$H,MATCH(DX$1,Settings!$G:$G,0))=TRUE,
100-100*(BI781-MINIFS(BI:BI,$E:$E,$E781))/(MAXIFS(BI:BI,$E:$E,$E781)-MINIFS(BI:BI,$E:$E,$E781)),
100*(BI781-MINIFS(BI:BI,$E:$E,$E781))/(MAXIFS(BI:BI,$E:$E,$E781)-MINIFS(BI:BI,$E:$E,$E781))))</f>
        <v/>
      </c>
      <c r="DY781" s="223" t="str">
        <f t="array" ref="DY781">IF(BJ781="","",
IF(INDEX(Settings!$H:$H,MATCH(DY$1,Settings!$G:$G,0))=TRUE,
100-100*(BJ781-MINIFS(BJ:BJ,$E:$E,$E781))/(MAXIFS(BJ:BJ,$E:$E,$E781)-MINIFS(BJ:BJ,$E:$E,$E781)),
100*(BJ781-MINIFS(BJ:BJ,$E:$E,$E781))/(MAXIFS(BJ:BJ,$E:$E,$E781)-MINIFS(BJ:BJ,$E:$E,$E781))))</f>
        <v/>
      </c>
      <c r="DZ781" s="225"/>
      <c r="EA781" s="225"/>
      <c r="EB781" s="225" t="str">
        <f t="shared" si="8"/>
        <v/>
      </c>
      <c r="EC781" s="225" t="str">
        <f t="shared" si="9"/>
        <v/>
      </c>
      <c r="ED781" s="225" t="str">
        <f t="shared" si="10"/>
        <v/>
      </c>
      <c r="EE781" s="225" t="str">
        <f t="shared" si="11"/>
        <v/>
      </c>
      <c r="EF781" s="225" t="str">
        <f t="shared" si="12"/>
        <v/>
      </c>
      <c r="EG781" s="225" t="str">
        <f t="shared" si="13"/>
        <v/>
      </c>
      <c r="EH781" s="225"/>
      <c r="EI781" s="225"/>
      <c r="EJ781" s="225"/>
      <c r="EK781" s="225"/>
      <c r="EL781" s="225"/>
      <c r="EM781" s="225"/>
    </row>
    <row r="782">
      <c r="A782" s="231"/>
      <c r="B782" s="231"/>
      <c r="C782" s="231"/>
      <c r="D782" s="231" t="str">
        <f t="array" ref="D782">IFERROR(INDEX(Profiles!$B:$B,MATCH($A782,Profiles!$A:$A,0)),"")</f>
        <v/>
      </c>
      <c r="E782" s="231"/>
      <c r="F782" s="231"/>
      <c r="G782" s="231"/>
      <c r="H782" s="231"/>
      <c r="I782" s="231" t="str">
        <f>IF(A782="","",IF(Settings!$N$3="DATE",F782&amp;": "&amp;TEXT(B782,"M/DD/YY"),F782&amp;": "&amp;H782))</f>
        <v/>
      </c>
      <c r="J782" s="231"/>
      <c r="K782" s="231"/>
      <c r="L782" s="231"/>
      <c r="M782" s="232" t="str">
        <f t="shared" si="14"/>
        <v/>
      </c>
      <c r="N782" s="231"/>
      <c r="O782" s="231"/>
      <c r="P782" s="231"/>
      <c r="Q782" s="231"/>
      <c r="R782" s="231"/>
      <c r="S782" s="230" t="str">
        <f>IFERROR(VLOOKUP(AF782, 'YOYO IR Scores'!A:C, 3, FALSE), "")
</f>
        <v/>
      </c>
      <c r="T782" s="231"/>
      <c r="U782" s="231"/>
      <c r="V782" s="231"/>
      <c r="W782" s="231"/>
      <c r="X782" s="233" t="str">
        <f t="shared" si="4"/>
        <v/>
      </c>
      <c r="Y782" s="234" t="str">
        <f t="shared" si="5"/>
        <v/>
      </c>
      <c r="Z782" s="234" t="str">
        <f t="shared" si="6"/>
        <v/>
      </c>
      <c r="AA782" s="233" t="str">
        <f t="shared" si="7"/>
        <v/>
      </c>
      <c r="AB782" s="232"/>
      <c r="AC782" s="232"/>
      <c r="AD782" s="232"/>
      <c r="AE782" s="232" t="str">
        <f>IFERROR(VLOOKUP(AF782, 'YOYO IR Scores'!A:C, 2, FALSE), "")</f>
        <v/>
      </c>
      <c r="AF782" s="232"/>
      <c r="AG782" s="23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c r="BD782" s="232"/>
      <c r="BE782" s="232"/>
      <c r="BF782" s="232"/>
      <c r="BG782" s="232"/>
      <c r="BH782" s="232"/>
      <c r="BI782" s="232"/>
      <c r="BJ782" s="232"/>
      <c r="BK782" s="232" t="str">
        <f t="array" ref="BK782">IF(J782="","",
IF(INDEX(Settings!$H:$H,MATCH(BY$1,Settings!$G:$G,0))=TRUE,
100-100*(J782-MIN(J:J))/(MAX(J:J)-MIN(J:J)),
100*(J782-MIN(J:J))/(MAX(J:J)-MIN(J:J))))</f>
        <v/>
      </c>
      <c r="BL782" s="232" t="str">
        <f t="array" ref="BL782">IF(J782="","",
IF(INDEX(Settings!$H:$H,MATCH(BY$1,Settings!$G:$G,0))=TRUE,
100-100*(J782-MINIFS(J:J,$E:$E,$E782))/(MAXIFS(J:J,$E:$E,$E782)-MINIFS(J:J,$E:$E,$E782)),
100*(J782-MINIFS(J:J,$E:$E,$E782))/(MAXIFS(J:J,$E:$E,$E782)-MINIFS(J:J,$E:$E,$E782))))</f>
        <v/>
      </c>
      <c r="BM782" s="232" t="str">
        <f t="array" ref="BM782">IF(J782="","",
IF(INDEX(Settings!$H:$H,MATCH(BY$1,Settings!$G:$G,0))=TRUE,
100-100*(J782-MINIFS(J:J,$E:$E,$E782,$I:$I,$I782))/(MAXIFS(J:J,$E:$E,$E782,$I:$I,$I782)-MINIFS(J:J,$E:$E,$E782,$I:$I,$I782)),
100*(J782-MINIFS(J:J,$E:$E,$E782,$I:$I,$I782))/(MAXIFS(J:J,$E:$E,$E782,$I:$I,$I782)-MINIFS(J:J,$E:$E,$E782,$I:$I,$I782))))</f>
        <v/>
      </c>
      <c r="BN782" s="231" t="str">
        <f t="array" ref="BN782">IF(J782="","",
IF(INDEX(Settings!$H:$H,MATCH(BY$1,Settings!$G:$G,0))=TRUE,
100-100*PERCENTRANK(J:J,J782),
100*PERCENTRANK(J:J,J782)))</f>
        <v/>
      </c>
      <c r="BO782" s="231" t="str">
        <f>IFERROR(__xludf.DUMMYFUNCTION("IF(J782="""","""",
IF(INDEX(Settings!$H:$H,MATCH(BY$1,Settings!$G:$G,0))=TRUE,
100-100*PERCENTRANK(FILTER(J:J,$E:$E=$E782),J782),
100*PERCENTRANK(FILTER(J:J,$E:$E=$E782),J782)))"),"")</f>
        <v/>
      </c>
      <c r="BP782" s="231" t="str">
        <f>IFERROR(__xludf.DUMMYFUNCTION("IF(J782="""","""",
IF(INDEX(Settings!$H:$H,MATCH(BY$1,Settings!$G:$G,0))=TRUE,
100-100*PERCENTRANK(FILTER(J:J,$E:$E=$E782,$I:$I=$I782),J782),
100*PERCENTRANK(FILTER(J:J,$E:$E=$E782,$I:$I=$I782),J782)))"),"")</f>
        <v/>
      </c>
      <c r="BQ782" s="233" t="str">
        <f t="array" ref="BQ782">IF(J782="","",
IF(INDEX(Settings!$H:$H,MATCH(BY$1,Settings!$G:$G,0))=TRUE,
-1*(J782-AVERAGE(J:J))/STDEV(J:J),
(J782-AVERAGE(J:J))/STDEV(J:J)))</f>
        <v/>
      </c>
      <c r="BR782" s="233" t="str">
        <f>IFERROR(__xludf.DUMMYFUNCTION("IF(J782="""","""",
IF(INDEX(Settings!$H:$H,MATCH(BY$1,Settings!$G:$G,0))=TRUE,
-1*(J782-AVERAGEIFS(J:J,$E:$E,$E782))/STDEV(FILTER(J:J,$E:$E=$E782)),
(J782-AVERAGEIFS(J:J,$E:$E,$E782))/STDEV(FILTER(J:J,$E:$E=$E782))))"),"")</f>
        <v/>
      </c>
      <c r="BS782" s="233"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1"/>
      <c r="BX782" s="231"/>
      <c r="BY782" s="232" t="str">
        <f t="array" ref="BY782">IF(J782="","",
IF(INDEX(Settings!$H:$H,MATCH(BY$1,Settings!$G:$G,0))=TRUE,
100-100*(J782-MINIFS(J:J,$E:$E,$E782))/(MAXIFS(J:J,$E:$E,$E782)-MINIFS(J:J,$E:$E,$E782)),
100*(J782-MINIFS(J:J,$E:$E,$E782))/(MAXIFS(J:J,$E:$E,$E782)-MINIFS(J:J,$E:$E,$E782))))</f>
        <v/>
      </c>
      <c r="BZ782" s="232" t="str">
        <f t="array" ref="BZ782">IF(K782="","",
IF(INDEX(Settings!$H:$H,MATCH(BZ$1,Settings!$G:$G,0))=TRUE,
100-100*(K782-MINIFS(K:K,$E:$E,$E782))/(MAXIFS(K:K,$E:$E,$E782)-MINIFS(K:K,$E:$E,$E782)),
100*(K782-MINIFS(K:K,$E:$E,$E782))/(MAXIFS(K:K,$E:$E,$E782)-MINIFS(K:K,$E:$E,$E782))))</f>
        <v/>
      </c>
      <c r="CA782" s="232" t="str">
        <f t="array" ref="CA782">IF(L782="","",
IF(INDEX(Settings!$H:$H,MATCH(CA$1,Settings!$G:$G,0))=TRUE,
100-100*(L782-MINIFS(L:L,$E:$E,$E782))/(MAXIFS(L:L,$E:$E,$E782)-MINIFS(L:L,$E:$E,$E782)),
100*(L782-MINIFS(L:L,$E:$E,$E782))/(MAXIFS(L:L,$E:$E,$E782)-MINIFS(L:L,$E:$E,$E782))))</f>
        <v/>
      </c>
      <c r="CB782" s="232" t="str">
        <f t="array" ref="CB782">IF(M782="","",
IF(INDEX(Settings!$H:$H,MATCH(CB$1,Settings!$G:$G,0))=TRUE,
100-100*(M782-MINIFS(M:M,$E:$E,$E782))/(MAXIFS(M:M,$E:$E,$E782)-MINIFS(M:M,$E:$E,$E782)),
100*(M782-MINIFS(M:M,$E:$E,$E782))/(MAXIFS(M:M,$E:$E,$E782)-MINIFS(M:M,$E:$E,$E782))))</f>
        <v/>
      </c>
      <c r="CC782" s="232" t="str">
        <f t="array" ref="CC782">IF(N782="","",
IF(INDEX(Settings!$H:$H,MATCH(CC$1,Settings!$G:$G,0))=TRUE,
100-100*(N782-MINIFS(N:N,$E:$E,$E782))/(MAXIFS(N:N,$E:$E,$E782)-MINIFS(N:N,$E:$E,$E782)),
100*(N782-MINIFS(N:N,$E:$E,$E782))/(MAXIFS(N:N,$E:$E,$E782)-MINIFS(N:N,$E:$E,$E782))))</f>
        <v/>
      </c>
      <c r="CD782" s="232" t="str">
        <f t="array" ref="CD782">IF(O782="","",
IF(INDEX(Settings!$H:$H,MATCH(CD$1,Settings!$G:$G,0))=TRUE,
100-100*(O782-MINIFS(O:O,$E:$E,$E782))/(MAXIFS(O:O,$E:$E,$E782)-MINIFS(O:O,$E:$E,$E782)),
100*(O782-MINIFS(O:O,$E:$E,$E782))/(MAXIFS(O:O,$E:$E,$E782)-MINIFS(O:O,$E:$E,$E782))))</f>
        <v/>
      </c>
      <c r="CE782" s="232" t="str">
        <f t="array" ref="CE782">IF(P782="","",
IF(INDEX(Settings!$H:$H,MATCH(CE$1,Settings!$G:$G,0))=TRUE,
100-100*(P782-MINIFS(P:P,$E:$E,$E782))/(MAXIFS(P:P,$E:$E,$E782)-MINIFS(P:P,$E:$E,$E782)),
100*(P782-MINIFS(P:P,$E:$E,$E782))/(MAXIFS(P:P,$E:$E,$E782)-MINIFS(P:P,$E:$E,$E782))))</f>
        <v/>
      </c>
      <c r="CF782" s="232" t="str">
        <f t="array" ref="CF782">IF(Q782="","",
IF(INDEX(Settings!$H:$H,MATCH(CF$1,Settings!$G:$G,0))=TRUE,
100-100*(Q782-MINIFS(Q:Q,$E:$E,$E782))/(MAXIFS(Q:Q,$E:$E,$E782)-MINIFS(Q:Q,$E:$E,$E782)),
100*(Q782-MINIFS(Q:Q,$E:$E,$E782))/(MAXIFS(Q:Q,$E:$E,$E782)-MINIFS(Q:Q,$E:$E,$E782))))</f>
        <v/>
      </c>
      <c r="CG782" s="232" t="str">
        <f t="array" ref="CG782">IF(R782="","",
IF(INDEX(Settings!$H:$H,MATCH(CG$1,Settings!$G:$G,0))=TRUE,
100-100*(R782-MINIFS(R:R,$E:$E,$E782))/(MAXIFS(R:R,$E:$E,$E782)-MINIFS(R:R,$E:$E,$E782)),
100*(R782-MINIFS(R:R,$E:$E,$E782))/(MAXIFS(R:R,$E:$E,$E782)-MINIFS(R:R,$E:$E,$E782))))</f>
        <v/>
      </c>
      <c r="CH782" s="232" t="str">
        <f t="array" ref="CH782">IF(S782="","",
IF(INDEX(Settings!$H:$H,MATCH(CH$1,Settings!$G:$G,0))=TRUE,
100-100*(S782-MINIFS(S:S,$E:$E,$E782))/(MAXIFS(S:S,$E:$E,$E782)-MINIFS(S:S,$E:$E,$E782)),
100*(S782-MINIFS(S:S,$E:$E,$E782))/(MAXIFS(S:S,$E:$E,$E782)-MINIFS(S:S,$E:$E,$E782))))</f>
        <v/>
      </c>
      <c r="CI782" s="232" t="str">
        <f t="array" ref="CI782">IF(T782="","",
IF(INDEX(Settings!$H:$H,MATCH(CI$1,Settings!$G:$G,0))=TRUE,
100-100*(T782-MINIFS(T:T,$E:$E,$E782))/(MAXIFS(T:T,$E:$E,$E782)-MINIFS(T:T,$E:$E,$E782)),
100*(T782-MINIFS(T:T,$E:$E,$E782))/(MAXIFS(T:T,$E:$E,$E782)-MINIFS(T:T,$E:$E,$E782))))</f>
        <v/>
      </c>
      <c r="CJ782" s="232" t="str">
        <f t="array" ref="CJ782">IF(U782="","",
IF(INDEX(Settings!$H:$H,MATCH(CJ$1,Settings!$G:$G,0))=TRUE,
100-100*(U782-MINIFS(U:U,$E:$E,$E782))/(MAXIFS(U:U,$E:$E,$E782)-MINIFS(U:U,$E:$E,$E782)),
100*(U782-MINIFS(U:U,$E:$E,$E782))/(MAXIFS(U:U,$E:$E,$E782)-MINIFS(U:U,$E:$E,$E782))))</f>
        <v/>
      </c>
      <c r="CK782" s="232" t="str">
        <f t="array" ref="CK782">IF(V782="","",
IF(INDEX(Settings!$H:$H,MATCH(CK$1,Settings!$G:$G,0))=TRUE,
100-100*(V782-MINIFS(V:V,$E:$E,$E782))/(MAXIFS(V:V,$E:$E,$E782)-MINIFS(V:V,$E:$E,$E782)),
100*(V782-MINIFS(V:V,$E:$E,$E782))/(MAXIFS(V:V,$E:$E,$E782)-MINIFS(V:V,$E:$E,$E782))))</f>
        <v/>
      </c>
      <c r="CL782" s="232" t="str">
        <f t="array" ref="CL782">IF(W782="","",
IF(INDEX(Settings!$H:$H,MATCH(CL$1,Settings!$G:$G,0))=TRUE,
100-100*(W782-MINIFS(W:W,$E:$E,$E782))/(MAXIFS(W:W,$E:$E,$E782)-MINIFS(W:W,$E:$E,$E782)),
100*(W782-MINIFS(W:W,$E:$E,$E782))/(MAXIFS(W:W,$E:$E,$E782)-MINIFS(W:W,$E:$E,$E782))))</f>
        <v/>
      </c>
      <c r="CM782" s="232" t="str">
        <f t="array" ref="CM782">IF(X782="","",
IF(INDEX(Settings!$H:$H,MATCH(CM$1,Settings!$G:$G,0))=TRUE,
100-100*(X782-MINIFS(X:X,$E:$E,$E782))/(MAXIFS(X:X,$E:$E,$E782)-MINIFS(X:X,$E:$E,$E782)),
100*(X782-MINIFS(X:X,$E:$E,$E782))/(MAXIFS(X:X,$E:$E,$E782)-MINIFS(X:X,$E:$E,$E782))))</f>
        <v/>
      </c>
      <c r="CN782" s="232" t="str">
        <f t="array" ref="CN782">IF(Y782="","",
IF(INDEX(Settings!$H:$H,MATCH(CN$1,Settings!$G:$G,0))=TRUE,
100-100*(Y782-MINIFS(Y:Y,$E:$E,$E782))/(MAXIFS(Y:Y,$E:$E,$E782)-MINIFS(Y:Y,$E:$E,$E782)),
100*(Y782-MINIFS(Y:Y,$E:$E,$E782))/(MAXIFS(Y:Y,$E:$E,$E782)-MINIFS(Y:Y,$E:$E,$E782))))</f>
        <v/>
      </c>
      <c r="CO782" s="232" t="str">
        <f t="array" ref="CO782">IF(Z782="","",
IF(INDEX(Settings!$H:$H,MATCH(CO$1,Settings!$G:$G,0))=TRUE,
100-100*(Z782-MINIFS(Z:Z,$E:$E,$E782))/(MAXIFS(Z:Z,$E:$E,$E782)-MINIFS(Z:Z,$E:$E,$E782)),
100*(Z782-MINIFS(Z:Z,$E:$E,$E782))/(MAXIFS(Z:Z,$E:$E,$E782)-MINIFS(Z:Z,$E:$E,$E782))))</f>
        <v/>
      </c>
      <c r="CP782" s="232" t="str">
        <f t="array" ref="CP782">IF(AA782="","",
IF(INDEX(Settings!$H:$H,MATCH(CP$1,Settings!$G:$G,0))=TRUE,
100-100*(AA782-MINIFS(AA:AA,$E:$E,$E782))/(MAXIFS(AA:AA,$E:$E,$E782)-MINIFS(AA:AA,$E:$E,$E782)),
100*(AA782-MINIFS(AA:AA,$E:$E,$E782))/(MAXIFS(AA:AA,$E:$E,$E782)-MINIFS(AA:AA,$E:$E,$E782))))</f>
        <v/>
      </c>
      <c r="CQ782" s="232" t="str">
        <f t="array" ref="CQ782">IF(AB782="","",
IF(INDEX(Settings!$H:$H,MATCH(CQ$1,Settings!$G:$G,0))=TRUE,
100-100*(AB782-MINIFS(AB:AB,$E:$E,$E782))/(MAXIFS(AB:AB,$E:$E,$E782)-MINIFS(AB:AB,$E:$E,$E782)),
100*(AB782-MINIFS(AB:AB,$E:$E,$E782))/(MAXIFS(AB:AB,$E:$E,$E782)-MINIFS(AB:AB,$E:$E,$E782))))</f>
        <v/>
      </c>
      <c r="CR782" s="232" t="str">
        <f t="array" ref="CR782">IF(AC782="","",
IF(INDEX(Settings!$H:$H,MATCH(CR$1,Settings!$G:$G,0))=TRUE,
100-100*(AC782-MINIFS(AC:AC,$E:$E,$E782))/(MAXIFS(AC:AC,$E:$E,$E782)-MINIFS(AC:AC,$E:$E,$E782)),
100*(AC782-MINIFS(AC:AC,$E:$E,$E782))/(MAXIFS(AC:AC,$E:$E,$E782)-MINIFS(AC:AC,$E:$E,$E782))))</f>
        <v/>
      </c>
      <c r="CS782" s="232" t="str">
        <f t="array" ref="CS782">IF(AD782="","",
IF(INDEX(Settings!$H:$H,MATCH(CS$1,Settings!$G:$G,0))=TRUE,
100-100*(AD782-MINIFS(AD:AD,$E:$E,$E782))/(MAXIFS(AD:AD,$E:$E,$E782)-MINIFS(AD:AD,$E:$E,$E782)),
100*(AD782-MINIFS(AD:AD,$E:$E,$E782))/(MAXIFS(AD:AD,$E:$E,$E782)-MINIFS(AD:AD,$E:$E,$E782))))</f>
        <v/>
      </c>
      <c r="CT782" s="232" t="str">
        <f t="array" ref="CT782">IF(AE782="","",
IF(INDEX(Settings!$H:$H,MATCH(CT$1,Settings!$G:$G,0))=TRUE,
100-100*(AE782-MINIFS(AE:AE,$E:$E,$E782))/(MAXIFS(AE:AE,$E:$E,$E782)-MINIFS(AE:AE,$E:$E,$E782)),
100*(AE782-MINIFS(AE:AE,$E:$E,$E782))/(MAXIFS(AE:AE,$E:$E,$E782)-MINIFS(AE:AE,$E:$E,$E782))))</f>
        <v/>
      </c>
      <c r="CU782" s="232" t="str">
        <f t="array" ref="CU782">IF(AF782="","",
IF(INDEX(Settings!$H:$H,MATCH(CU$1,Settings!$G:$G,0))=TRUE,
100-100*(AF782-MINIFS(AF:AF,$E:$E,$E782))/(MAXIFS(AF:AF,$E:$E,$E782)-MINIFS(AF:AF,$E:$E,$E782)),
100*(AF782-MINIFS(AF:AF,$E:$E,$E782))/(MAXIFS(AF:AF,$E:$E,$E782)-MINIFS(AF:AF,$E:$E,$E782))))</f>
        <v/>
      </c>
      <c r="CV782" s="232" t="str">
        <f t="array" ref="CV782">IF(AG782="","",
IF(INDEX(Settings!$H:$H,MATCH(CV$1,Settings!$G:$G,0))=TRUE,
100-100*(AG782-MINIFS(AG:AG,$E:$E,$E782))/(MAXIFS(AG:AG,$E:$E,$E782)-MINIFS(AG:AG,$E:$E,$E782)),
100*(AG782-MINIFS(AG:AG,$E:$E,$E782))/(MAXIFS(AG:AG,$E:$E,$E782)-MINIFS(AG:AG,$E:$E,$E782))))</f>
        <v/>
      </c>
      <c r="CW782" s="232" t="str">
        <f t="array" ref="CW782">IF(AH782="","",
IF(INDEX(Settings!$H:$H,MATCH(CW$1,Settings!$G:$G,0))=TRUE,
100-100*(AH782-MINIFS(AH:AH,$E:$E,$E782))/(MAXIFS(AH:AH,$E:$E,$E782)-MINIFS(AH:AH,$E:$E,$E782)),
100*(AH782-MINIFS(AH:AH,$E:$E,$E782))/(MAXIFS(AH:AH,$E:$E,$E782)-MINIFS(AH:AH,$E:$E,$E782))))</f>
        <v/>
      </c>
      <c r="CX782" s="232" t="str">
        <f t="array" ref="CX782">IF(AI782="","",
IF(INDEX(Settings!$H:$H,MATCH(CX$1,Settings!$G:$G,0))=TRUE,
100-100*(AI782-MINIFS(AI:AI,$E:$E,$E782))/(MAXIFS(AI:AI,$E:$E,$E782)-MINIFS(AI:AI,$E:$E,$E782)),
100*(AI782-MINIFS(AI:AI,$E:$E,$E782))/(MAXIFS(AI:AI,$E:$E,$E782)-MINIFS(AI:AI,$E:$E,$E782))))</f>
        <v/>
      </c>
      <c r="CY782" s="232" t="str">
        <f t="array" ref="CY782">IF(AJ782="","",
IF(INDEX(Settings!$H:$H,MATCH(CY$1,Settings!$G:$G,0))=TRUE,
100-100*(AJ782-MINIFS(AJ:AJ,$E:$E,$E782))/(MAXIFS(AJ:AJ,$E:$E,$E782)-MINIFS(AJ:AJ,$E:$E,$E782)),
100*(AJ782-MINIFS(AJ:AJ,$E:$E,$E782))/(MAXIFS(AJ:AJ,$E:$E,$E782)-MINIFS(AJ:AJ,$E:$E,$E782))))</f>
        <v/>
      </c>
      <c r="CZ782" s="232" t="str">
        <f t="array" ref="CZ782">IF(AK782="","",
IF(INDEX(Settings!$H:$H,MATCH(CZ$1,Settings!$G:$G,0))=TRUE,
100-100*(AK782-MINIFS(AK:AK,$E:$E,$E782))/(MAXIFS(AK:AK,$E:$E,$E782)-MINIFS(AK:AK,$E:$E,$E782)),
100*(AK782-MINIFS(AK:AK,$E:$E,$E782))/(MAXIFS(AK:AK,$E:$E,$E782)-MINIFS(AK:AK,$E:$E,$E782))))</f>
        <v/>
      </c>
      <c r="DA782" s="232" t="str">
        <f t="array" ref="DA782">IF(AL782="","",
IF(INDEX(Settings!$H:$H,MATCH(DA$1,Settings!$G:$G,0))=TRUE,
100-100*(AL782-MINIFS(AL:AL,$E:$E,$E782))/(MAXIFS(AL:AL,$E:$E,$E782)-MINIFS(AL:AL,$E:$E,$E782)),
100*(AL782-MINIFS(AL:AL,$E:$E,$E782))/(MAXIFS(AL:AL,$E:$E,$E782)-MINIFS(AL:AL,$E:$E,$E782))))</f>
        <v/>
      </c>
      <c r="DB782" s="232" t="str">
        <f t="array" ref="DB782">IF(AM782="","",
IF(INDEX(Settings!$H:$H,MATCH(DB$1,Settings!$G:$G,0))=TRUE,
100-100*(AM782-MINIFS(AM:AM,$E:$E,$E782))/(MAXIFS(AM:AM,$E:$E,$E782)-MINIFS(AM:AM,$E:$E,$E782)),
100*(AM782-MINIFS(AM:AM,$E:$E,$E782))/(MAXIFS(AM:AM,$E:$E,$E782)-MINIFS(AM:AM,$E:$E,$E782))))</f>
        <v/>
      </c>
      <c r="DC782" s="232" t="str">
        <f t="array" ref="DC782">IF(AN782="","",
IF(INDEX(Settings!$H:$H,MATCH(DC$1,Settings!$G:$G,0))=TRUE,
100-100*(AN782-MINIFS(AN:AN,$E:$E,$E782))/(MAXIFS(AN:AN,$E:$E,$E782)-MINIFS(AN:AN,$E:$E,$E782)),
100*(AN782-MINIFS(AN:AN,$E:$E,$E782))/(MAXIFS(AN:AN,$E:$E,$E782)-MINIFS(AN:AN,$E:$E,$E782))))</f>
        <v/>
      </c>
      <c r="DD782" s="232" t="str">
        <f t="array" ref="DD782">IF(AO782="","",
IF(INDEX(Settings!$H:$H,MATCH(DD$1,Settings!$G:$G,0))=TRUE,
100-100*(AO782-MINIFS(AO:AO,$E:$E,$E782))/(MAXIFS(AO:AO,$E:$E,$E782)-MINIFS(AO:AO,$E:$E,$E782)),
100*(AO782-MINIFS(AO:AO,$E:$E,$E782))/(MAXIFS(AO:AO,$E:$E,$E782)-MINIFS(AO:AO,$E:$E,$E782))))</f>
        <v/>
      </c>
      <c r="DE782" s="232" t="str">
        <f t="array" ref="DE782">IF(AP782="","",
IF(INDEX(Settings!$H:$H,MATCH(DE$1,Settings!$G:$G,0))=TRUE,
100-100*(AP782-MINIFS(AP:AP,$E:$E,$E782))/(MAXIFS(AP:AP,$E:$E,$E782)-MINIFS(AP:AP,$E:$E,$E782)),
100*(AP782-MINIFS(AP:AP,$E:$E,$E782))/(MAXIFS(AP:AP,$E:$E,$E782)-MINIFS(AP:AP,$E:$E,$E782))))</f>
        <v/>
      </c>
      <c r="DF782" s="232" t="str">
        <f t="array" ref="DF782">IF(AQ782="","",
IF(INDEX(Settings!$H:$H,MATCH(DF$1,Settings!$G:$G,0))=TRUE,
100-100*(AQ782-MINIFS(AQ:AQ,$E:$E,$E782))/(MAXIFS(AQ:AQ,$E:$E,$E782)-MINIFS(AQ:AQ,$E:$E,$E782)),
100*(AQ782-MINIFS(AQ:AQ,$E:$E,$E782))/(MAXIFS(AQ:AQ,$E:$E,$E782)-MINIFS(AQ:AQ,$E:$E,$E782))))</f>
        <v/>
      </c>
      <c r="DG782" s="232" t="str">
        <f t="array" ref="DG782">IF(AR782="","",
IF(INDEX(Settings!$H:$H,MATCH(DG$1,Settings!$G:$G,0))=TRUE,
100-100*(AR782-MINIFS(AR:AR,$E:$E,$E782))/(MAXIFS(AR:AR,$E:$E,$E782)-MINIFS(AR:AR,$E:$E,$E782)),
100*(AR782-MINIFS(AR:AR,$E:$E,$E782))/(MAXIFS(AR:AR,$E:$E,$E782)-MINIFS(AR:AR,$E:$E,$E782))))</f>
        <v/>
      </c>
      <c r="DH782" s="232" t="str">
        <f t="array" ref="DH782">IF(AS782="","",
IF(INDEX(Settings!$H:$H,MATCH(DH$1,Settings!$G:$G,0))=TRUE,
100-100*(AS782-MINIFS(AS:AS,$E:$E,$E782))/(MAXIFS(AS:AS,$E:$E,$E782)-MINIFS(AS:AS,$E:$E,$E782)),
100*(AS782-MINIFS(AS:AS,$E:$E,$E782))/(MAXIFS(AS:AS,$E:$E,$E782)-MINIFS(AS:AS,$E:$E,$E782))))</f>
        <v/>
      </c>
      <c r="DI782" s="232" t="str">
        <f t="array" ref="DI782">IF(AT782="","",
IF(INDEX(Settings!$H:$H,MATCH(DI$1,Settings!$G:$G,0))=TRUE,
100-100*(AT782-MINIFS(AT:AT,$E:$E,$E782))/(MAXIFS(AT:AT,$E:$E,$E782)-MINIFS(AT:AT,$E:$E,$E782)),
100*(AT782-MINIFS(AT:AT,$E:$E,$E782))/(MAXIFS(AT:AT,$E:$E,$E782)-MINIFS(AT:AT,$E:$E,$E782))))</f>
        <v/>
      </c>
      <c r="DJ782" s="232" t="str">
        <f t="array" ref="DJ782">IF(AU782="","",
IF(INDEX(Settings!$H:$H,MATCH(DJ$1,Settings!$G:$G,0))=TRUE,
100-100*(AU782-MINIFS(AU:AU,$E:$E,$E782))/(MAXIFS(AU:AU,$E:$E,$E782)-MINIFS(AU:AU,$E:$E,$E782)),
100*(AU782-MINIFS(AU:AU,$E:$E,$E782))/(MAXIFS(AU:AU,$E:$E,$E782)-MINIFS(AU:AU,$E:$E,$E782))))</f>
        <v/>
      </c>
      <c r="DK782" s="232" t="str">
        <f t="array" ref="DK782">IF(AV782="","",
IF(INDEX(Settings!$H:$H,MATCH(DK$1,Settings!$G:$G,0))=TRUE,
100-100*(AV782-MINIFS(AV:AV,$E:$E,$E782))/(MAXIFS(AV:AV,$E:$E,$E782)-MINIFS(AV:AV,$E:$E,$E782)),
100*(AV782-MINIFS(AV:AV,$E:$E,$E782))/(MAXIFS(AV:AV,$E:$E,$E782)-MINIFS(AV:AV,$E:$E,$E782))))</f>
        <v/>
      </c>
      <c r="DL782" s="232" t="str">
        <f t="array" ref="DL782">IF(AW782="","",
IF(INDEX(Settings!$H:$H,MATCH(DL$1,Settings!$G:$G,0))=TRUE,
100-100*(AW782-MINIFS(AW:AW,$E:$E,$E782))/(MAXIFS(AW:AW,$E:$E,$E782)-MINIFS(AW:AW,$E:$E,$E782)),
100*(AW782-MINIFS(AW:AW,$E:$E,$E782))/(MAXIFS(AW:AW,$E:$E,$E782)-MINIFS(AW:AW,$E:$E,$E782))))</f>
        <v/>
      </c>
      <c r="DM782" s="232" t="str">
        <f t="array" ref="DM782">IF(AX782="","",
IF(INDEX(Settings!$H:$H,MATCH(DM$1,Settings!$G:$G,0))=TRUE,
100-100*(AX782-MINIFS(AX:AX,$E:$E,$E782))/(MAXIFS(AX:AX,$E:$E,$E782)-MINIFS(AX:AX,$E:$E,$E782)),
100*(AX782-MINIFS(AX:AX,$E:$E,$E782))/(MAXIFS(AX:AX,$E:$E,$E782)-MINIFS(AX:AX,$E:$E,$E782))))</f>
        <v/>
      </c>
      <c r="DN782" s="232" t="str">
        <f t="array" ref="DN782">IF(AY782="","",
IF(INDEX(Settings!$H:$H,MATCH(DN$1,Settings!$G:$G,0))=TRUE,
100-100*(AY782-MINIFS(AY:AY,$E:$E,$E782))/(MAXIFS(AY:AY,$E:$E,$E782)-MINIFS(AY:AY,$E:$E,$E782)),
100*(AY782-MINIFS(AY:AY,$E:$E,$E782))/(MAXIFS(AY:AY,$E:$E,$E782)-MINIFS(AY:AY,$E:$E,$E782))))</f>
        <v/>
      </c>
      <c r="DO782" s="232" t="str">
        <f t="array" ref="DO782">IF(AZ782="","",
IF(INDEX(Settings!$H:$H,MATCH(DO$1,Settings!$G:$G,0))=TRUE,
100-100*(AZ782-MINIFS(AZ:AZ,$E:$E,$E782))/(MAXIFS(AZ:AZ,$E:$E,$E782)-MINIFS(AZ:AZ,$E:$E,$E782)),
100*(AZ782-MINIFS(AZ:AZ,$E:$E,$E782))/(MAXIFS(AZ:AZ,$E:$E,$E782)-MINIFS(AZ:AZ,$E:$E,$E782))))</f>
        <v/>
      </c>
      <c r="DP782" s="232" t="str">
        <f t="array" ref="DP782">IF(BA782="","",
IF(INDEX(Settings!$H:$H,MATCH(DP$1,Settings!$G:$G,0))=TRUE,
100-100*(BA782-MINIFS(BA:BA,$E:$E,$E782))/(MAXIFS(BA:BA,$E:$E,$E782)-MINIFS(BA:BA,$E:$E,$E782)),
100*(BA782-MINIFS(BA:BA,$E:$E,$E782))/(MAXIFS(BA:BA,$E:$E,$E782)-MINIFS(BA:BA,$E:$E,$E782))))</f>
        <v/>
      </c>
      <c r="DQ782" s="232" t="str">
        <f t="array" ref="DQ782">IF(BB782="","",
IF(INDEX(Settings!$H:$H,MATCH(DQ$1,Settings!$G:$G,0))=TRUE,
100-100*(BB782-MINIFS(BB:BB,$E:$E,$E782))/(MAXIFS(BB:BB,$E:$E,$E782)-MINIFS(BB:BB,$E:$E,$E782)),
100*(BB782-MINIFS(BB:BB,$E:$E,$E782))/(MAXIFS(BB:BB,$E:$E,$E782)-MINIFS(BB:BB,$E:$E,$E782))))</f>
        <v/>
      </c>
      <c r="DR782" s="232" t="str">
        <f t="array" ref="DR782">IF(BC782="","",
IF(INDEX(Settings!$H:$H,MATCH(DR$1,Settings!$G:$G,0))=TRUE,
100-100*(BC782-MINIFS(BC:BC,$E:$E,$E782))/(MAXIFS(BC:BC,$E:$E,$E782)-MINIFS(BC:BC,$E:$E,$E782)),
100*(BC782-MINIFS(BC:BC,$E:$E,$E782))/(MAXIFS(BC:BC,$E:$E,$E782)-MINIFS(BC:BC,$E:$E,$E782))))</f>
        <v/>
      </c>
      <c r="DS782" s="232" t="str">
        <f t="array" ref="DS782">IF(BD782="","",
IF(INDEX(Settings!$H:$H,MATCH(DS$1,Settings!$G:$G,0))=TRUE,
100-100*(BD782-MINIFS(BD:BD,$E:$E,$E782))/(MAXIFS(BD:BD,$E:$E,$E782)-MINIFS(BD:BD,$E:$E,$E782)),
100*(BD782-MINIFS(BD:BD,$E:$E,$E782))/(MAXIFS(BD:BD,$E:$E,$E782)-MINIFS(BD:BD,$E:$E,$E782))))</f>
        <v/>
      </c>
      <c r="DT782" s="232" t="str">
        <f t="array" ref="DT782">IF(BE782="","",
IF(INDEX(Settings!$H:$H,MATCH(DT$1,Settings!$G:$G,0))=TRUE,
100-100*(BE782-MINIFS(BE:BE,$E:$E,$E782))/(MAXIFS(BE:BE,$E:$E,$E782)-MINIFS(BE:BE,$E:$E,$E782)),
100*(BE782-MINIFS(BE:BE,$E:$E,$E782))/(MAXIFS(BE:BE,$E:$E,$E782)-MINIFS(BE:BE,$E:$E,$E782))))</f>
        <v/>
      </c>
      <c r="DU782" s="232" t="str">
        <f t="array" ref="DU782">IF(BF782="","",
IF(INDEX(Settings!$H:$H,MATCH(DU$1,Settings!$G:$G,0))=TRUE,
100-100*(BF782-MINIFS(BF:BF,$E:$E,$E782))/(MAXIFS(BF:BF,$E:$E,$E782)-MINIFS(BF:BF,$E:$E,$E782)),
100*(BF782-MINIFS(BF:BF,$E:$E,$E782))/(MAXIFS(BF:BF,$E:$E,$E782)-MINIFS(BF:BF,$E:$E,$E782))))</f>
        <v/>
      </c>
      <c r="DV782" s="232" t="str">
        <f t="array" ref="DV782">IF(BG782="","",
IF(INDEX(Settings!$H:$H,MATCH(DV$1,Settings!$G:$G,0))=TRUE,
100-100*(BG782-MINIFS(BG:BG,$E:$E,$E782))/(MAXIFS(BG:BG,$E:$E,$E782)-MINIFS(BG:BG,$E:$E,$E782)),
100*(BG782-MINIFS(BG:BG,$E:$E,$E782))/(MAXIFS(BG:BG,$E:$E,$E782)-MINIFS(BG:BG,$E:$E,$E782))))</f>
        <v/>
      </c>
      <c r="DW782" s="232" t="str">
        <f t="array" ref="DW782">IF(BH782="","",
IF(INDEX(Settings!$H:$H,MATCH(DW$1,Settings!$G:$G,0))=TRUE,
100-100*(BH782-MINIFS(BH:BH,$E:$E,$E782))/(MAXIFS(BH:BH,$E:$E,$E782)-MINIFS(BH:BH,$E:$E,$E782)),
100*(BH782-MINIFS(BH:BH,$E:$E,$E782))/(MAXIFS(BH:BH,$E:$E,$E782)-MINIFS(BH:BH,$E:$E,$E782))))</f>
        <v/>
      </c>
      <c r="DX782" s="232" t="str">
        <f t="array" ref="DX782">IF(BI782="","",
IF(INDEX(Settings!$H:$H,MATCH(DX$1,Settings!$G:$G,0))=TRUE,
100-100*(BI782-MINIFS(BI:BI,$E:$E,$E782))/(MAXIFS(BI:BI,$E:$E,$E782)-MINIFS(BI:BI,$E:$E,$E782)),
100*(BI782-MINIFS(BI:BI,$E:$E,$E782))/(MAXIFS(BI:BI,$E:$E,$E782)-MINIFS(BI:BI,$E:$E,$E782))))</f>
        <v/>
      </c>
      <c r="DY782" s="232" t="str">
        <f t="array" ref="DY782">IF(BJ782="","",
IF(INDEX(Settings!$H:$H,MATCH(DY$1,Settings!$G:$G,0))=TRUE,
100-100*(BJ782-MINIFS(BJ:BJ,$E:$E,$E782))/(MAXIFS(BJ:BJ,$E:$E,$E782)-MINIFS(BJ:BJ,$E:$E,$E782)),
100*(BJ782-MINIFS(BJ:BJ,$E:$E,$E782))/(MAXIFS(BJ:BJ,$E:$E,$E782)-MINIFS(BJ:BJ,$E:$E,$E782))))</f>
        <v/>
      </c>
      <c r="DZ782" s="234"/>
      <c r="EA782" s="234"/>
      <c r="EB782" s="234" t="str">
        <f t="shared" si="8"/>
        <v/>
      </c>
      <c r="EC782" s="234" t="str">
        <f t="shared" si="9"/>
        <v/>
      </c>
      <c r="ED782" s="234" t="str">
        <f t="shared" si="10"/>
        <v/>
      </c>
      <c r="EE782" s="234" t="str">
        <f t="shared" si="11"/>
        <v/>
      </c>
      <c r="EF782" s="234" t="str">
        <f t="shared" si="12"/>
        <v/>
      </c>
      <c r="EG782" s="234" t="str">
        <f t="shared" si="13"/>
        <v/>
      </c>
      <c r="EH782" s="234"/>
      <c r="EI782" s="234"/>
      <c r="EJ782" s="234"/>
      <c r="EK782" s="234"/>
      <c r="EL782" s="234"/>
      <c r="EM782" s="234"/>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3" t="str">
        <f t="shared" si="14"/>
        <v/>
      </c>
      <c r="N783" s="49"/>
      <c r="O783" s="49"/>
      <c r="P783" s="49"/>
      <c r="Q783" s="49"/>
      <c r="R783" s="49"/>
      <c r="S783" s="222" t="str">
        <f>IFERROR(VLOOKUP(AF783, 'YOYO IR Scores'!A:C, 3, FALSE), "")
</f>
        <v/>
      </c>
      <c r="T783" s="49"/>
      <c r="U783" s="49"/>
      <c r="V783" s="49"/>
      <c r="W783" s="49"/>
      <c r="X783" s="224" t="str">
        <f t="shared" si="4"/>
        <v/>
      </c>
      <c r="Y783" s="225" t="str">
        <f t="shared" si="5"/>
        <v/>
      </c>
      <c r="Z783" s="225" t="str">
        <f t="shared" si="6"/>
        <v/>
      </c>
      <c r="AA783" s="224" t="str">
        <f t="shared" si="7"/>
        <v/>
      </c>
      <c r="AB783" s="223"/>
      <c r="AC783" s="223"/>
      <c r="AD783" s="223"/>
      <c r="AE783" s="223" t="str">
        <f>IFERROR(VLOOKUP(AF783, 'YOYO IR Scores'!A:C, 2, FALSE), "")</f>
        <v/>
      </c>
      <c r="AF783" s="223"/>
      <c r="AG783" s="223"/>
      <c r="AH783" s="223"/>
      <c r="AI783" s="223"/>
      <c r="AJ783" s="223"/>
      <c r="AK783" s="223"/>
      <c r="AL783" s="223"/>
      <c r="AM783" s="223"/>
      <c r="AN783" s="223"/>
      <c r="AO783" s="223"/>
      <c r="AP783" s="223"/>
      <c r="AQ783" s="223"/>
      <c r="AR783" s="223"/>
      <c r="AS783" s="223"/>
      <c r="AT783" s="223"/>
      <c r="AU783" s="223"/>
      <c r="AV783" s="223"/>
      <c r="AW783" s="223"/>
      <c r="AX783" s="223"/>
      <c r="AY783" s="223"/>
      <c r="AZ783" s="223"/>
      <c r="BA783" s="223"/>
      <c r="BB783" s="223"/>
      <c r="BC783" s="223"/>
      <c r="BD783" s="223"/>
      <c r="BE783" s="223"/>
      <c r="BF783" s="223"/>
      <c r="BG783" s="223"/>
      <c r="BH783" s="223"/>
      <c r="BI783" s="223"/>
      <c r="BJ783" s="223"/>
      <c r="BK783" s="223" t="str">
        <f t="array" ref="BK783">IF(J783="","",
IF(INDEX(Settings!$H:$H,MATCH(BY$1,Settings!$G:$G,0))=TRUE,
100-100*(J783-MIN(J:J))/(MAX(J:J)-MIN(J:J)),
100*(J783-MIN(J:J))/(MAX(J:J)-MIN(J:J))))</f>
        <v/>
      </c>
      <c r="BL783" s="223" t="str">
        <f t="array" ref="BL783">IF(J783="","",
IF(INDEX(Settings!$H:$H,MATCH(BY$1,Settings!$G:$G,0))=TRUE,
100-100*(J783-MINIFS(J:J,$E:$E,$E783))/(MAXIFS(J:J,$E:$E,$E783)-MINIFS(J:J,$E:$E,$E783)),
100*(J783-MINIFS(J:J,$E:$E,$E783))/(MAXIFS(J:J,$E:$E,$E783)-MINIFS(J:J,$E:$E,$E783))))</f>
        <v/>
      </c>
      <c r="BM783" s="223"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4" t="str">
        <f t="array" ref="BQ783">IF(J783="","",
IF(INDEX(Settings!$H:$H,MATCH(BY$1,Settings!$G:$G,0))=TRUE,
-1*(J783-AVERAGE(J:J))/STDEV(J:J),
(J783-AVERAGE(J:J))/STDEV(J:J)))</f>
        <v/>
      </c>
      <c r="BR783" s="224" t="str">
        <f>IFERROR(__xludf.DUMMYFUNCTION("IF(J783="""","""",
IF(INDEX(Settings!$H:$H,MATCH(BY$1,Settings!$G:$G,0))=TRUE,
-1*(J783-AVERAGEIFS(J:J,$E:$E,$E783))/STDEV(FILTER(J:J,$E:$E=$E783)),
(J783-AVERAGEIFS(J:J,$E:$E,$E783))/STDEV(FILTER(J:J,$E:$E=$E783))))"),"")</f>
        <v/>
      </c>
      <c r="BS783" s="224"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3" t="str">
        <f t="array" ref="BY783">IF(J783="","",
IF(INDEX(Settings!$H:$H,MATCH(BY$1,Settings!$G:$G,0))=TRUE,
100-100*(J783-MINIFS(J:J,$E:$E,$E783))/(MAXIFS(J:J,$E:$E,$E783)-MINIFS(J:J,$E:$E,$E783)),
100*(J783-MINIFS(J:J,$E:$E,$E783))/(MAXIFS(J:J,$E:$E,$E783)-MINIFS(J:J,$E:$E,$E783))))</f>
        <v/>
      </c>
      <c r="BZ783" s="223" t="str">
        <f t="array" ref="BZ783">IF(K783="","",
IF(INDEX(Settings!$H:$H,MATCH(BZ$1,Settings!$G:$G,0))=TRUE,
100-100*(K783-MINIFS(K:K,$E:$E,$E783))/(MAXIFS(K:K,$E:$E,$E783)-MINIFS(K:K,$E:$E,$E783)),
100*(K783-MINIFS(K:K,$E:$E,$E783))/(MAXIFS(K:K,$E:$E,$E783)-MINIFS(K:K,$E:$E,$E783))))</f>
        <v/>
      </c>
      <c r="CA783" s="223" t="str">
        <f t="array" ref="CA783">IF(L783="","",
IF(INDEX(Settings!$H:$H,MATCH(CA$1,Settings!$G:$G,0))=TRUE,
100-100*(L783-MINIFS(L:L,$E:$E,$E783))/(MAXIFS(L:L,$E:$E,$E783)-MINIFS(L:L,$E:$E,$E783)),
100*(L783-MINIFS(L:L,$E:$E,$E783))/(MAXIFS(L:L,$E:$E,$E783)-MINIFS(L:L,$E:$E,$E783))))</f>
        <v/>
      </c>
      <c r="CB783" s="223" t="str">
        <f t="array" ref="CB783">IF(M783="","",
IF(INDEX(Settings!$H:$H,MATCH(CB$1,Settings!$G:$G,0))=TRUE,
100-100*(M783-MINIFS(M:M,$E:$E,$E783))/(MAXIFS(M:M,$E:$E,$E783)-MINIFS(M:M,$E:$E,$E783)),
100*(M783-MINIFS(M:M,$E:$E,$E783))/(MAXIFS(M:M,$E:$E,$E783)-MINIFS(M:M,$E:$E,$E783))))</f>
        <v/>
      </c>
      <c r="CC783" s="223" t="str">
        <f t="array" ref="CC783">IF(N783="","",
IF(INDEX(Settings!$H:$H,MATCH(CC$1,Settings!$G:$G,0))=TRUE,
100-100*(N783-MINIFS(N:N,$E:$E,$E783))/(MAXIFS(N:N,$E:$E,$E783)-MINIFS(N:N,$E:$E,$E783)),
100*(N783-MINIFS(N:N,$E:$E,$E783))/(MAXIFS(N:N,$E:$E,$E783)-MINIFS(N:N,$E:$E,$E783))))</f>
        <v/>
      </c>
      <c r="CD783" s="223" t="str">
        <f t="array" ref="CD783">IF(O783="","",
IF(INDEX(Settings!$H:$H,MATCH(CD$1,Settings!$G:$G,0))=TRUE,
100-100*(O783-MINIFS(O:O,$E:$E,$E783))/(MAXIFS(O:O,$E:$E,$E783)-MINIFS(O:O,$E:$E,$E783)),
100*(O783-MINIFS(O:O,$E:$E,$E783))/(MAXIFS(O:O,$E:$E,$E783)-MINIFS(O:O,$E:$E,$E783))))</f>
        <v/>
      </c>
      <c r="CE783" s="223" t="str">
        <f t="array" ref="CE783">IF(P783="","",
IF(INDEX(Settings!$H:$H,MATCH(CE$1,Settings!$G:$G,0))=TRUE,
100-100*(P783-MINIFS(P:P,$E:$E,$E783))/(MAXIFS(P:P,$E:$E,$E783)-MINIFS(P:P,$E:$E,$E783)),
100*(P783-MINIFS(P:P,$E:$E,$E783))/(MAXIFS(P:P,$E:$E,$E783)-MINIFS(P:P,$E:$E,$E783))))</f>
        <v/>
      </c>
      <c r="CF783" s="223" t="str">
        <f t="array" ref="CF783">IF(Q783="","",
IF(INDEX(Settings!$H:$H,MATCH(CF$1,Settings!$G:$G,0))=TRUE,
100-100*(Q783-MINIFS(Q:Q,$E:$E,$E783))/(MAXIFS(Q:Q,$E:$E,$E783)-MINIFS(Q:Q,$E:$E,$E783)),
100*(Q783-MINIFS(Q:Q,$E:$E,$E783))/(MAXIFS(Q:Q,$E:$E,$E783)-MINIFS(Q:Q,$E:$E,$E783))))</f>
        <v/>
      </c>
      <c r="CG783" s="223" t="str">
        <f t="array" ref="CG783">IF(R783="","",
IF(INDEX(Settings!$H:$H,MATCH(CG$1,Settings!$G:$G,0))=TRUE,
100-100*(R783-MINIFS(R:R,$E:$E,$E783))/(MAXIFS(R:R,$E:$E,$E783)-MINIFS(R:R,$E:$E,$E783)),
100*(R783-MINIFS(R:R,$E:$E,$E783))/(MAXIFS(R:R,$E:$E,$E783)-MINIFS(R:R,$E:$E,$E783))))</f>
        <v/>
      </c>
      <c r="CH783" s="223" t="str">
        <f t="array" ref="CH783">IF(S783="","",
IF(INDEX(Settings!$H:$H,MATCH(CH$1,Settings!$G:$G,0))=TRUE,
100-100*(S783-MINIFS(S:S,$E:$E,$E783))/(MAXIFS(S:S,$E:$E,$E783)-MINIFS(S:S,$E:$E,$E783)),
100*(S783-MINIFS(S:S,$E:$E,$E783))/(MAXIFS(S:S,$E:$E,$E783)-MINIFS(S:S,$E:$E,$E783))))</f>
        <v/>
      </c>
      <c r="CI783" s="223" t="str">
        <f t="array" ref="CI783">IF(T783="","",
IF(INDEX(Settings!$H:$H,MATCH(CI$1,Settings!$G:$G,0))=TRUE,
100-100*(T783-MINIFS(T:T,$E:$E,$E783))/(MAXIFS(T:T,$E:$E,$E783)-MINIFS(T:T,$E:$E,$E783)),
100*(T783-MINIFS(T:T,$E:$E,$E783))/(MAXIFS(T:T,$E:$E,$E783)-MINIFS(T:T,$E:$E,$E783))))</f>
        <v/>
      </c>
      <c r="CJ783" s="223" t="str">
        <f t="array" ref="CJ783">IF(U783="","",
IF(INDEX(Settings!$H:$H,MATCH(CJ$1,Settings!$G:$G,0))=TRUE,
100-100*(U783-MINIFS(U:U,$E:$E,$E783))/(MAXIFS(U:U,$E:$E,$E783)-MINIFS(U:U,$E:$E,$E783)),
100*(U783-MINIFS(U:U,$E:$E,$E783))/(MAXIFS(U:U,$E:$E,$E783)-MINIFS(U:U,$E:$E,$E783))))</f>
        <v/>
      </c>
      <c r="CK783" s="223" t="str">
        <f t="array" ref="CK783">IF(V783="","",
IF(INDEX(Settings!$H:$H,MATCH(CK$1,Settings!$G:$G,0))=TRUE,
100-100*(V783-MINIFS(V:V,$E:$E,$E783))/(MAXIFS(V:V,$E:$E,$E783)-MINIFS(V:V,$E:$E,$E783)),
100*(V783-MINIFS(V:V,$E:$E,$E783))/(MAXIFS(V:V,$E:$E,$E783)-MINIFS(V:V,$E:$E,$E783))))</f>
        <v/>
      </c>
      <c r="CL783" s="223" t="str">
        <f t="array" ref="CL783">IF(W783="","",
IF(INDEX(Settings!$H:$H,MATCH(CL$1,Settings!$G:$G,0))=TRUE,
100-100*(W783-MINIFS(W:W,$E:$E,$E783))/(MAXIFS(W:W,$E:$E,$E783)-MINIFS(W:W,$E:$E,$E783)),
100*(W783-MINIFS(W:W,$E:$E,$E783))/(MAXIFS(W:W,$E:$E,$E783)-MINIFS(W:W,$E:$E,$E783))))</f>
        <v/>
      </c>
      <c r="CM783" s="223" t="str">
        <f t="array" ref="CM783">IF(X783="","",
IF(INDEX(Settings!$H:$H,MATCH(CM$1,Settings!$G:$G,0))=TRUE,
100-100*(X783-MINIFS(X:X,$E:$E,$E783))/(MAXIFS(X:X,$E:$E,$E783)-MINIFS(X:X,$E:$E,$E783)),
100*(X783-MINIFS(X:X,$E:$E,$E783))/(MAXIFS(X:X,$E:$E,$E783)-MINIFS(X:X,$E:$E,$E783))))</f>
        <v/>
      </c>
      <c r="CN783" s="223" t="str">
        <f t="array" ref="CN783">IF(Y783="","",
IF(INDEX(Settings!$H:$H,MATCH(CN$1,Settings!$G:$G,0))=TRUE,
100-100*(Y783-MINIFS(Y:Y,$E:$E,$E783))/(MAXIFS(Y:Y,$E:$E,$E783)-MINIFS(Y:Y,$E:$E,$E783)),
100*(Y783-MINIFS(Y:Y,$E:$E,$E783))/(MAXIFS(Y:Y,$E:$E,$E783)-MINIFS(Y:Y,$E:$E,$E783))))</f>
        <v/>
      </c>
      <c r="CO783" s="223" t="str">
        <f t="array" ref="CO783">IF(Z783="","",
IF(INDEX(Settings!$H:$H,MATCH(CO$1,Settings!$G:$G,0))=TRUE,
100-100*(Z783-MINIFS(Z:Z,$E:$E,$E783))/(MAXIFS(Z:Z,$E:$E,$E783)-MINIFS(Z:Z,$E:$E,$E783)),
100*(Z783-MINIFS(Z:Z,$E:$E,$E783))/(MAXIFS(Z:Z,$E:$E,$E783)-MINIFS(Z:Z,$E:$E,$E783))))</f>
        <v/>
      </c>
      <c r="CP783" s="223" t="str">
        <f t="array" ref="CP783">IF(AA783="","",
IF(INDEX(Settings!$H:$H,MATCH(CP$1,Settings!$G:$G,0))=TRUE,
100-100*(AA783-MINIFS(AA:AA,$E:$E,$E783))/(MAXIFS(AA:AA,$E:$E,$E783)-MINIFS(AA:AA,$E:$E,$E783)),
100*(AA783-MINIFS(AA:AA,$E:$E,$E783))/(MAXIFS(AA:AA,$E:$E,$E783)-MINIFS(AA:AA,$E:$E,$E783))))</f>
        <v/>
      </c>
      <c r="CQ783" s="223" t="str">
        <f t="array" ref="CQ783">IF(AB783="","",
IF(INDEX(Settings!$H:$H,MATCH(CQ$1,Settings!$G:$G,0))=TRUE,
100-100*(AB783-MINIFS(AB:AB,$E:$E,$E783))/(MAXIFS(AB:AB,$E:$E,$E783)-MINIFS(AB:AB,$E:$E,$E783)),
100*(AB783-MINIFS(AB:AB,$E:$E,$E783))/(MAXIFS(AB:AB,$E:$E,$E783)-MINIFS(AB:AB,$E:$E,$E783))))</f>
        <v/>
      </c>
      <c r="CR783" s="223" t="str">
        <f t="array" ref="CR783">IF(AC783="","",
IF(INDEX(Settings!$H:$H,MATCH(CR$1,Settings!$G:$G,0))=TRUE,
100-100*(AC783-MINIFS(AC:AC,$E:$E,$E783))/(MAXIFS(AC:AC,$E:$E,$E783)-MINIFS(AC:AC,$E:$E,$E783)),
100*(AC783-MINIFS(AC:AC,$E:$E,$E783))/(MAXIFS(AC:AC,$E:$E,$E783)-MINIFS(AC:AC,$E:$E,$E783))))</f>
        <v/>
      </c>
      <c r="CS783" s="223" t="str">
        <f t="array" ref="CS783">IF(AD783="","",
IF(INDEX(Settings!$H:$H,MATCH(CS$1,Settings!$G:$G,0))=TRUE,
100-100*(AD783-MINIFS(AD:AD,$E:$E,$E783))/(MAXIFS(AD:AD,$E:$E,$E783)-MINIFS(AD:AD,$E:$E,$E783)),
100*(AD783-MINIFS(AD:AD,$E:$E,$E783))/(MAXIFS(AD:AD,$E:$E,$E783)-MINIFS(AD:AD,$E:$E,$E783))))</f>
        <v/>
      </c>
      <c r="CT783" s="223" t="str">
        <f t="array" ref="CT783">IF(AE783="","",
IF(INDEX(Settings!$H:$H,MATCH(CT$1,Settings!$G:$G,0))=TRUE,
100-100*(AE783-MINIFS(AE:AE,$E:$E,$E783))/(MAXIFS(AE:AE,$E:$E,$E783)-MINIFS(AE:AE,$E:$E,$E783)),
100*(AE783-MINIFS(AE:AE,$E:$E,$E783))/(MAXIFS(AE:AE,$E:$E,$E783)-MINIFS(AE:AE,$E:$E,$E783))))</f>
        <v/>
      </c>
      <c r="CU783" s="223" t="str">
        <f t="array" ref="CU783">IF(AF783="","",
IF(INDEX(Settings!$H:$H,MATCH(CU$1,Settings!$G:$G,0))=TRUE,
100-100*(AF783-MINIFS(AF:AF,$E:$E,$E783))/(MAXIFS(AF:AF,$E:$E,$E783)-MINIFS(AF:AF,$E:$E,$E783)),
100*(AF783-MINIFS(AF:AF,$E:$E,$E783))/(MAXIFS(AF:AF,$E:$E,$E783)-MINIFS(AF:AF,$E:$E,$E783))))</f>
        <v/>
      </c>
      <c r="CV783" s="223" t="str">
        <f t="array" ref="CV783">IF(AG783="","",
IF(INDEX(Settings!$H:$H,MATCH(CV$1,Settings!$G:$G,0))=TRUE,
100-100*(AG783-MINIFS(AG:AG,$E:$E,$E783))/(MAXIFS(AG:AG,$E:$E,$E783)-MINIFS(AG:AG,$E:$E,$E783)),
100*(AG783-MINIFS(AG:AG,$E:$E,$E783))/(MAXIFS(AG:AG,$E:$E,$E783)-MINIFS(AG:AG,$E:$E,$E783))))</f>
        <v/>
      </c>
      <c r="CW783" s="223" t="str">
        <f t="array" ref="CW783">IF(AH783="","",
IF(INDEX(Settings!$H:$H,MATCH(CW$1,Settings!$G:$G,0))=TRUE,
100-100*(AH783-MINIFS(AH:AH,$E:$E,$E783))/(MAXIFS(AH:AH,$E:$E,$E783)-MINIFS(AH:AH,$E:$E,$E783)),
100*(AH783-MINIFS(AH:AH,$E:$E,$E783))/(MAXIFS(AH:AH,$E:$E,$E783)-MINIFS(AH:AH,$E:$E,$E783))))</f>
        <v/>
      </c>
      <c r="CX783" s="223" t="str">
        <f t="array" ref="CX783">IF(AI783="","",
IF(INDEX(Settings!$H:$H,MATCH(CX$1,Settings!$G:$G,0))=TRUE,
100-100*(AI783-MINIFS(AI:AI,$E:$E,$E783))/(MAXIFS(AI:AI,$E:$E,$E783)-MINIFS(AI:AI,$E:$E,$E783)),
100*(AI783-MINIFS(AI:AI,$E:$E,$E783))/(MAXIFS(AI:AI,$E:$E,$E783)-MINIFS(AI:AI,$E:$E,$E783))))</f>
        <v/>
      </c>
      <c r="CY783" s="223" t="str">
        <f t="array" ref="CY783">IF(AJ783="","",
IF(INDEX(Settings!$H:$H,MATCH(CY$1,Settings!$G:$G,0))=TRUE,
100-100*(AJ783-MINIFS(AJ:AJ,$E:$E,$E783))/(MAXIFS(AJ:AJ,$E:$E,$E783)-MINIFS(AJ:AJ,$E:$E,$E783)),
100*(AJ783-MINIFS(AJ:AJ,$E:$E,$E783))/(MAXIFS(AJ:AJ,$E:$E,$E783)-MINIFS(AJ:AJ,$E:$E,$E783))))</f>
        <v/>
      </c>
      <c r="CZ783" s="223" t="str">
        <f t="array" ref="CZ783">IF(AK783="","",
IF(INDEX(Settings!$H:$H,MATCH(CZ$1,Settings!$G:$G,0))=TRUE,
100-100*(AK783-MINIFS(AK:AK,$E:$E,$E783))/(MAXIFS(AK:AK,$E:$E,$E783)-MINIFS(AK:AK,$E:$E,$E783)),
100*(AK783-MINIFS(AK:AK,$E:$E,$E783))/(MAXIFS(AK:AK,$E:$E,$E783)-MINIFS(AK:AK,$E:$E,$E783))))</f>
        <v/>
      </c>
      <c r="DA783" s="223" t="str">
        <f t="array" ref="DA783">IF(AL783="","",
IF(INDEX(Settings!$H:$H,MATCH(DA$1,Settings!$G:$G,0))=TRUE,
100-100*(AL783-MINIFS(AL:AL,$E:$E,$E783))/(MAXIFS(AL:AL,$E:$E,$E783)-MINIFS(AL:AL,$E:$E,$E783)),
100*(AL783-MINIFS(AL:AL,$E:$E,$E783))/(MAXIFS(AL:AL,$E:$E,$E783)-MINIFS(AL:AL,$E:$E,$E783))))</f>
        <v/>
      </c>
      <c r="DB783" s="223" t="str">
        <f t="array" ref="DB783">IF(AM783="","",
IF(INDEX(Settings!$H:$H,MATCH(DB$1,Settings!$G:$G,0))=TRUE,
100-100*(AM783-MINIFS(AM:AM,$E:$E,$E783))/(MAXIFS(AM:AM,$E:$E,$E783)-MINIFS(AM:AM,$E:$E,$E783)),
100*(AM783-MINIFS(AM:AM,$E:$E,$E783))/(MAXIFS(AM:AM,$E:$E,$E783)-MINIFS(AM:AM,$E:$E,$E783))))</f>
        <v/>
      </c>
      <c r="DC783" s="223" t="str">
        <f t="array" ref="DC783">IF(AN783="","",
IF(INDEX(Settings!$H:$H,MATCH(DC$1,Settings!$G:$G,0))=TRUE,
100-100*(AN783-MINIFS(AN:AN,$E:$E,$E783))/(MAXIFS(AN:AN,$E:$E,$E783)-MINIFS(AN:AN,$E:$E,$E783)),
100*(AN783-MINIFS(AN:AN,$E:$E,$E783))/(MAXIFS(AN:AN,$E:$E,$E783)-MINIFS(AN:AN,$E:$E,$E783))))</f>
        <v/>
      </c>
      <c r="DD783" s="223" t="str">
        <f t="array" ref="DD783">IF(AO783="","",
IF(INDEX(Settings!$H:$H,MATCH(DD$1,Settings!$G:$G,0))=TRUE,
100-100*(AO783-MINIFS(AO:AO,$E:$E,$E783))/(MAXIFS(AO:AO,$E:$E,$E783)-MINIFS(AO:AO,$E:$E,$E783)),
100*(AO783-MINIFS(AO:AO,$E:$E,$E783))/(MAXIFS(AO:AO,$E:$E,$E783)-MINIFS(AO:AO,$E:$E,$E783))))</f>
        <v/>
      </c>
      <c r="DE783" s="223" t="str">
        <f t="array" ref="DE783">IF(AP783="","",
IF(INDEX(Settings!$H:$H,MATCH(DE$1,Settings!$G:$G,0))=TRUE,
100-100*(AP783-MINIFS(AP:AP,$E:$E,$E783))/(MAXIFS(AP:AP,$E:$E,$E783)-MINIFS(AP:AP,$E:$E,$E783)),
100*(AP783-MINIFS(AP:AP,$E:$E,$E783))/(MAXIFS(AP:AP,$E:$E,$E783)-MINIFS(AP:AP,$E:$E,$E783))))</f>
        <v/>
      </c>
      <c r="DF783" s="223" t="str">
        <f t="array" ref="DF783">IF(AQ783="","",
IF(INDEX(Settings!$H:$H,MATCH(DF$1,Settings!$G:$G,0))=TRUE,
100-100*(AQ783-MINIFS(AQ:AQ,$E:$E,$E783))/(MAXIFS(AQ:AQ,$E:$E,$E783)-MINIFS(AQ:AQ,$E:$E,$E783)),
100*(AQ783-MINIFS(AQ:AQ,$E:$E,$E783))/(MAXIFS(AQ:AQ,$E:$E,$E783)-MINIFS(AQ:AQ,$E:$E,$E783))))</f>
        <v/>
      </c>
      <c r="DG783" s="223" t="str">
        <f t="array" ref="DG783">IF(AR783="","",
IF(INDEX(Settings!$H:$H,MATCH(DG$1,Settings!$G:$G,0))=TRUE,
100-100*(AR783-MINIFS(AR:AR,$E:$E,$E783))/(MAXIFS(AR:AR,$E:$E,$E783)-MINIFS(AR:AR,$E:$E,$E783)),
100*(AR783-MINIFS(AR:AR,$E:$E,$E783))/(MAXIFS(AR:AR,$E:$E,$E783)-MINIFS(AR:AR,$E:$E,$E783))))</f>
        <v/>
      </c>
      <c r="DH783" s="223" t="str">
        <f t="array" ref="DH783">IF(AS783="","",
IF(INDEX(Settings!$H:$H,MATCH(DH$1,Settings!$G:$G,0))=TRUE,
100-100*(AS783-MINIFS(AS:AS,$E:$E,$E783))/(MAXIFS(AS:AS,$E:$E,$E783)-MINIFS(AS:AS,$E:$E,$E783)),
100*(AS783-MINIFS(AS:AS,$E:$E,$E783))/(MAXIFS(AS:AS,$E:$E,$E783)-MINIFS(AS:AS,$E:$E,$E783))))</f>
        <v/>
      </c>
      <c r="DI783" s="223" t="str">
        <f t="array" ref="DI783">IF(AT783="","",
IF(INDEX(Settings!$H:$H,MATCH(DI$1,Settings!$G:$G,0))=TRUE,
100-100*(AT783-MINIFS(AT:AT,$E:$E,$E783))/(MAXIFS(AT:AT,$E:$E,$E783)-MINIFS(AT:AT,$E:$E,$E783)),
100*(AT783-MINIFS(AT:AT,$E:$E,$E783))/(MAXIFS(AT:AT,$E:$E,$E783)-MINIFS(AT:AT,$E:$E,$E783))))</f>
        <v/>
      </c>
      <c r="DJ783" s="223" t="str">
        <f t="array" ref="DJ783">IF(AU783="","",
IF(INDEX(Settings!$H:$H,MATCH(DJ$1,Settings!$G:$G,0))=TRUE,
100-100*(AU783-MINIFS(AU:AU,$E:$E,$E783))/(MAXIFS(AU:AU,$E:$E,$E783)-MINIFS(AU:AU,$E:$E,$E783)),
100*(AU783-MINIFS(AU:AU,$E:$E,$E783))/(MAXIFS(AU:AU,$E:$E,$E783)-MINIFS(AU:AU,$E:$E,$E783))))</f>
        <v/>
      </c>
      <c r="DK783" s="223" t="str">
        <f t="array" ref="DK783">IF(AV783="","",
IF(INDEX(Settings!$H:$H,MATCH(DK$1,Settings!$G:$G,0))=TRUE,
100-100*(AV783-MINIFS(AV:AV,$E:$E,$E783))/(MAXIFS(AV:AV,$E:$E,$E783)-MINIFS(AV:AV,$E:$E,$E783)),
100*(AV783-MINIFS(AV:AV,$E:$E,$E783))/(MAXIFS(AV:AV,$E:$E,$E783)-MINIFS(AV:AV,$E:$E,$E783))))</f>
        <v/>
      </c>
      <c r="DL783" s="223" t="str">
        <f t="array" ref="DL783">IF(AW783="","",
IF(INDEX(Settings!$H:$H,MATCH(DL$1,Settings!$G:$G,0))=TRUE,
100-100*(AW783-MINIFS(AW:AW,$E:$E,$E783))/(MAXIFS(AW:AW,$E:$E,$E783)-MINIFS(AW:AW,$E:$E,$E783)),
100*(AW783-MINIFS(AW:AW,$E:$E,$E783))/(MAXIFS(AW:AW,$E:$E,$E783)-MINIFS(AW:AW,$E:$E,$E783))))</f>
        <v/>
      </c>
      <c r="DM783" s="223" t="str">
        <f t="array" ref="DM783">IF(AX783="","",
IF(INDEX(Settings!$H:$H,MATCH(DM$1,Settings!$G:$G,0))=TRUE,
100-100*(AX783-MINIFS(AX:AX,$E:$E,$E783))/(MAXIFS(AX:AX,$E:$E,$E783)-MINIFS(AX:AX,$E:$E,$E783)),
100*(AX783-MINIFS(AX:AX,$E:$E,$E783))/(MAXIFS(AX:AX,$E:$E,$E783)-MINIFS(AX:AX,$E:$E,$E783))))</f>
        <v/>
      </c>
      <c r="DN783" s="223" t="str">
        <f t="array" ref="DN783">IF(AY783="","",
IF(INDEX(Settings!$H:$H,MATCH(DN$1,Settings!$G:$G,0))=TRUE,
100-100*(AY783-MINIFS(AY:AY,$E:$E,$E783))/(MAXIFS(AY:AY,$E:$E,$E783)-MINIFS(AY:AY,$E:$E,$E783)),
100*(AY783-MINIFS(AY:AY,$E:$E,$E783))/(MAXIFS(AY:AY,$E:$E,$E783)-MINIFS(AY:AY,$E:$E,$E783))))</f>
        <v/>
      </c>
      <c r="DO783" s="223" t="str">
        <f t="array" ref="DO783">IF(AZ783="","",
IF(INDEX(Settings!$H:$H,MATCH(DO$1,Settings!$G:$G,0))=TRUE,
100-100*(AZ783-MINIFS(AZ:AZ,$E:$E,$E783))/(MAXIFS(AZ:AZ,$E:$E,$E783)-MINIFS(AZ:AZ,$E:$E,$E783)),
100*(AZ783-MINIFS(AZ:AZ,$E:$E,$E783))/(MAXIFS(AZ:AZ,$E:$E,$E783)-MINIFS(AZ:AZ,$E:$E,$E783))))</f>
        <v/>
      </c>
      <c r="DP783" s="223" t="str">
        <f t="array" ref="DP783">IF(BA783="","",
IF(INDEX(Settings!$H:$H,MATCH(DP$1,Settings!$G:$G,0))=TRUE,
100-100*(BA783-MINIFS(BA:BA,$E:$E,$E783))/(MAXIFS(BA:BA,$E:$E,$E783)-MINIFS(BA:BA,$E:$E,$E783)),
100*(BA783-MINIFS(BA:BA,$E:$E,$E783))/(MAXIFS(BA:BA,$E:$E,$E783)-MINIFS(BA:BA,$E:$E,$E783))))</f>
        <v/>
      </c>
      <c r="DQ783" s="223" t="str">
        <f t="array" ref="DQ783">IF(BB783="","",
IF(INDEX(Settings!$H:$H,MATCH(DQ$1,Settings!$G:$G,0))=TRUE,
100-100*(BB783-MINIFS(BB:BB,$E:$E,$E783))/(MAXIFS(BB:BB,$E:$E,$E783)-MINIFS(BB:BB,$E:$E,$E783)),
100*(BB783-MINIFS(BB:BB,$E:$E,$E783))/(MAXIFS(BB:BB,$E:$E,$E783)-MINIFS(BB:BB,$E:$E,$E783))))</f>
        <v/>
      </c>
      <c r="DR783" s="223" t="str">
        <f t="array" ref="DR783">IF(BC783="","",
IF(INDEX(Settings!$H:$H,MATCH(DR$1,Settings!$G:$G,0))=TRUE,
100-100*(BC783-MINIFS(BC:BC,$E:$E,$E783))/(MAXIFS(BC:BC,$E:$E,$E783)-MINIFS(BC:BC,$E:$E,$E783)),
100*(BC783-MINIFS(BC:BC,$E:$E,$E783))/(MAXIFS(BC:BC,$E:$E,$E783)-MINIFS(BC:BC,$E:$E,$E783))))</f>
        <v/>
      </c>
      <c r="DS783" s="223" t="str">
        <f t="array" ref="DS783">IF(BD783="","",
IF(INDEX(Settings!$H:$H,MATCH(DS$1,Settings!$G:$G,0))=TRUE,
100-100*(BD783-MINIFS(BD:BD,$E:$E,$E783))/(MAXIFS(BD:BD,$E:$E,$E783)-MINIFS(BD:BD,$E:$E,$E783)),
100*(BD783-MINIFS(BD:BD,$E:$E,$E783))/(MAXIFS(BD:BD,$E:$E,$E783)-MINIFS(BD:BD,$E:$E,$E783))))</f>
        <v/>
      </c>
      <c r="DT783" s="223" t="str">
        <f t="array" ref="DT783">IF(BE783="","",
IF(INDEX(Settings!$H:$H,MATCH(DT$1,Settings!$G:$G,0))=TRUE,
100-100*(BE783-MINIFS(BE:BE,$E:$E,$E783))/(MAXIFS(BE:BE,$E:$E,$E783)-MINIFS(BE:BE,$E:$E,$E783)),
100*(BE783-MINIFS(BE:BE,$E:$E,$E783))/(MAXIFS(BE:BE,$E:$E,$E783)-MINIFS(BE:BE,$E:$E,$E783))))</f>
        <v/>
      </c>
      <c r="DU783" s="223" t="str">
        <f t="array" ref="DU783">IF(BF783="","",
IF(INDEX(Settings!$H:$H,MATCH(DU$1,Settings!$G:$G,0))=TRUE,
100-100*(BF783-MINIFS(BF:BF,$E:$E,$E783))/(MAXIFS(BF:BF,$E:$E,$E783)-MINIFS(BF:BF,$E:$E,$E783)),
100*(BF783-MINIFS(BF:BF,$E:$E,$E783))/(MAXIFS(BF:BF,$E:$E,$E783)-MINIFS(BF:BF,$E:$E,$E783))))</f>
        <v/>
      </c>
      <c r="DV783" s="223" t="str">
        <f t="array" ref="DV783">IF(BG783="","",
IF(INDEX(Settings!$H:$H,MATCH(DV$1,Settings!$G:$G,0))=TRUE,
100-100*(BG783-MINIFS(BG:BG,$E:$E,$E783))/(MAXIFS(BG:BG,$E:$E,$E783)-MINIFS(BG:BG,$E:$E,$E783)),
100*(BG783-MINIFS(BG:BG,$E:$E,$E783))/(MAXIFS(BG:BG,$E:$E,$E783)-MINIFS(BG:BG,$E:$E,$E783))))</f>
        <v/>
      </c>
      <c r="DW783" s="223" t="str">
        <f t="array" ref="DW783">IF(BH783="","",
IF(INDEX(Settings!$H:$H,MATCH(DW$1,Settings!$G:$G,0))=TRUE,
100-100*(BH783-MINIFS(BH:BH,$E:$E,$E783))/(MAXIFS(BH:BH,$E:$E,$E783)-MINIFS(BH:BH,$E:$E,$E783)),
100*(BH783-MINIFS(BH:BH,$E:$E,$E783))/(MAXIFS(BH:BH,$E:$E,$E783)-MINIFS(BH:BH,$E:$E,$E783))))</f>
        <v/>
      </c>
      <c r="DX783" s="223" t="str">
        <f t="array" ref="DX783">IF(BI783="","",
IF(INDEX(Settings!$H:$H,MATCH(DX$1,Settings!$G:$G,0))=TRUE,
100-100*(BI783-MINIFS(BI:BI,$E:$E,$E783))/(MAXIFS(BI:BI,$E:$E,$E783)-MINIFS(BI:BI,$E:$E,$E783)),
100*(BI783-MINIFS(BI:BI,$E:$E,$E783))/(MAXIFS(BI:BI,$E:$E,$E783)-MINIFS(BI:BI,$E:$E,$E783))))</f>
        <v/>
      </c>
      <c r="DY783" s="223" t="str">
        <f t="array" ref="DY783">IF(BJ783="","",
IF(INDEX(Settings!$H:$H,MATCH(DY$1,Settings!$G:$G,0))=TRUE,
100-100*(BJ783-MINIFS(BJ:BJ,$E:$E,$E783))/(MAXIFS(BJ:BJ,$E:$E,$E783)-MINIFS(BJ:BJ,$E:$E,$E783)),
100*(BJ783-MINIFS(BJ:BJ,$E:$E,$E783))/(MAXIFS(BJ:BJ,$E:$E,$E783)-MINIFS(BJ:BJ,$E:$E,$E783))))</f>
        <v/>
      </c>
      <c r="DZ783" s="225"/>
      <c r="EA783" s="225"/>
      <c r="EB783" s="225" t="str">
        <f t="shared" si="8"/>
        <v/>
      </c>
      <c r="EC783" s="225" t="str">
        <f t="shared" si="9"/>
        <v/>
      </c>
      <c r="ED783" s="225" t="str">
        <f t="shared" si="10"/>
        <v/>
      </c>
      <c r="EE783" s="225" t="str">
        <f t="shared" si="11"/>
        <v/>
      </c>
      <c r="EF783" s="225" t="str">
        <f t="shared" si="12"/>
        <v/>
      </c>
      <c r="EG783" s="225" t="str">
        <f t="shared" si="13"/>
        <v/>
      </c>
      <c r="EH783" s="225"/>
      <c r="EI783" s="225"/>
      <c r="EJ783" s="225"/>
      <c r="EK783" s="225"/>
      <c r="EL783" s="225"/>
      <c r="EM783" s="225"/>
    </row>
    <row r="784">
      <c r="A784" s="231"/>
      <c r="B784" s="231"/>
      <c r="C784" s="231"/>
      <c r="D784" s="231" t="str">
        <f t="array" ref="D784">IFERROR(INDEX(Profiles!$B:$B,MATCH($A784,Profiles!$A:$A,0)),"")</f>
        <v/>
      </c>
      <c r="E784" s="231"/>
      <c r="F784" s="231"/>
      <c r="G784" s="231"/>
      <c r="H784" s="231"/>
      <c r="I784" s="231" t="str">
        <f>IF(A784="","",IF(Settings!$N$3="DATE",F784&amp;": "&amp;TEXT(B784,"M/DD/YY"),F784&amp;": "&amp;H784))</f>
        <v/>
      </c>
      <c r="J784" s="231"/>
      <c r="K784" s="231"/>
      <c r="L784" s="231"/>
      <c r="M784" s="232" t="str">
        <f t="shared" si="14"/>
        <v/>
      </c>
      <c r="N784" s="231"/>
      <c r="O784" s="231"/>
      <c r="P784" s="231"/>
      <c r="Q784" s="231"/>
      <c r="R784" s="231"/>
      <c r="S784" s="230" t="str">
        <f>IFERROR(VLOOKUP(AF784, 'YOYO IR Scores'!A:C, 3, FALSE), "")
</f>
        <v/>
      </c>
      <c r="T784" s="231"/>
      <c r="U784" s="231"/>
      <c r="V784" s="231"/>
      <c r="W784" s="231"/>
      <c r="X784" s="233" t="str">
        <f t="shared" si="4"/>
        <v/>
      </c>
      <c r="Y784" s="234" t="str">
        <f t="shared" si="5"/>
        <v/>
      </c>
      <c r="Z784" s="234" t="str">
        <f t="shared" si="6"/>
        <v/>
      </c>
      <c r="AA784" s="233" t="str">
        <f t="shared" si="7"/>
        <v/>
      </c>
      <c r="AB784" s="232"/>
      <c r="AC784" s="232"/>
      <c r="AD784" s="232"/>
      <c r="AE784" s="232" t="str">
        <f>IFERROR(VLOOKUP(AF784, 'YOYO IR Scores'!A:C, 2, FALSE), "")</f>
        <v/>
      </c>
      <c r="AF784" s="232"/>
      <c r="AG784" s="23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c r="BD784" s="232"/>
      <c r="BE784" s="232"/>
      <c r="BF784" s="232"/>
      <c r="BG784" s="232"/>
      <c r="BH784" s="232"/>
      <c r="BI784" s="232"/>
      <c r="BJ784" s="232"/>
      <c r="BK784" s="232" t="str">
        <f t="array" ref="BK784">IF(J784="","",
IF(INDEX(Settings!$H:$H,MATCH(BY$1,Settings!$G:$G,0))=TRUE,
100-100*(J784-MIN(J:J))/(MAX(J:J)-MIN(J:J)),
100*(J784-MIN(J:J))/(MAX(J:J)-MIN(J:J))))</f>
        <v/>
      </c>
      <c r="BL784" s="232" t="str">
        <f t="array" ref="BL784">IF(J784="","",
IF(INDEX(Settings!$H:$H,MATCH(BY$1,Settings!$G:$G,0))=TRUE,
100-100*(J784-MINIFS(J:J,$E:$E,$E784))/(MAXIFS(J:J,$E:$E,$E784)-MINIFS(J:J,$E:$E,$E784)),
100*(J784-MINIFS(J:J,$E:$E,$E784))/(MAXIFS(J:J,$E:$E,$E784)-MINIFS(J:J,$E:$E,$E784))))</f>
        <v/>
      </c>
      <c r="BM784" s="232" t="str">
        <f t="array" ref="BM784">IF(J784="","",
IF(INDEX(Settings!$H:$H,MATCH(BY$1,Settings!$G:$G,0))=TRUE,
100-100*(J784-MINIFS(J:J,$E:$E,$E784,$I:$I,$I784))/(MAXIFS(J:J,$E:$E,$E784,$I:$I,$I784)-MINIFS(J:J,$E:$E,$E784,$I:$I,$I784)),
100*(J784-MINIFS(J:J,$E:$E,$E784,$I:$I,$I784))/(MAXIFS(J:J,$E:$E,$E784,$I:$I,$I784)-MINIFS(J:J,$E:$E,$E784,$I:$I,$I784))))</f>
        <v/>
      </c>
      <c r="BN784" s="231" t="str">
        <f t="array" ref="BN784">IF(J784="","",
IF(INDEX(Settings!$H:$H,MATCH(BY$1,Settings!$G:$G,0))=TRUE,
100-100*PERCENTRANK(J:J,J784),
100*PERCENTRANK(J:J,J784)))</f>
        <v/>
      </c>
      <c r="BO784" s="231" t="str">
        <f>IFERROR(__xludf.DUMMYFUNCTION("IF(J784="""","""",
IF(INDEX(Settings!$H:$H,MATCH(BY$1,Settings!$G:$G,0))=TRUE,
100-100*PERCENTRANK(FILTER(J:J,$E:$E=$E784),J784),
100*PERCENTRANK(FILTER(J:J,$E:$E=$E784),J784)))"),"")</f>
        <v/>
      </c>
      <c r="BP784" s="231" t="str">
        <f>IFERROR(__xludf.DUMMYFUNCTION("IF(J784="""","""",
IF(INDEX(Settings!$H:$H,MATCH(BY$1,Settings!$G:$G,0))=TRUE,
100-100*PERCENTRANK(FILTER(J:J,$E:$E=$E784,$I:$I=$I784),J784),
100*PERCENTRANK(FILTER(J:J,$E:$E=$E784,$I:$I=$I784),J784)))"),"")</f>
        <v/>
      </c>
      <c r="BQ784" s="233" t="str">
        <f t="array" ref="BQ784">IF(J784="","",
IF(INDEX(Settings!$H:$H,MATCH(BY$1,Settings!$G:$G,0))=TRUE,
-1*(J784-AVERAGE(J:J))/STDEV(J:J),
(J784-AVERAGE(J:J))/STDEV(J:J)))</f>
        <v/>
      </c>
      <c r="BR784" s="233" t="str">
        <f>IFERROR(__xludf.DUMMYFUNCTION("IF(J784="""","""",
IF(INDEX(Settings!$H:$H,MATCH(BY$1,Settings!$G:$G,0))=TRUE,
-1*(J784-AVERAGEIFS(J:J,$E:$E,$E784))/STDEV(FILTER(J:J,$E:$E=$E784)),
(J784-AVERAGEIFS(J:J,$E:$E,$E784))/STDEV(FILTER(J:J,$E:$E=$E784))))"),"")</f>
        <v/>
      </c>
      <c r="BS784" s="233"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1"/>
      <c r="BX784" s="231"/>
      <c r="BY784" s="232" t="str">
        <f t="array" ref="BY784">IF(J784="","",
IF(INDEX(Settings!$H:$H,MATCH(BY$1,Settings!$G:$G,0))=TRUE,
100-100*(J784-MINIFS(J:J,$E:$E,$E784))/(MAXIFS(J:J,$E:$E,$E784)-MINIFS(J:J,$E:$E,$E784)),
100*(J784-MINIFS(J:J,$E:$E,$E784))/(MAXIFS(J:J,$E:$E,$E784)-MINIFS(J:J,$E:$E,$E784))))</f>
        <v/>
      </c>
      <c r="BZ784" s="232" t="str">
        <f t="array" ref="BZ784">IF(K784="","",
IF(INDEX(Settings!$H:$H,MATCH(BZ$1,Settings!$G:$G,0))=TRUE,
100-100*(K784-MINIFS(K:K,$E:$E,$E784))/(MAXIFS(K:K,$E:$E,$E784)-MINIFS(K:K,$E:$E,$E784)),
100*(K784-MINIFS(K:K,$E:$E,$E784))/(MAXIFS(K:K,$E:$E,$E784)-MINIFS(K:K,$E:$E,$E784))))</f>
        <v/>
      </c>
      <c r="CA784" s="232" t="str">
        <f t="array" ref="CA784">IF(L784="","",
IF(INDEX(Settings!$H:$H,MATCH(CA$1,Settings!$G:$G,0))=TRUE,
100-100*(L784-MINIFS(L:L,$E:$E,$E784))/(MAXIFS(L:L,$E:$E,$E784)-MINIFS(L:L,$E:$E,$E784)),
100*(L784-MINIFS(L:L,$E:$E,$E784))/(MAXIFS(L:L,$E:$E,$E784)-MINIFS(L:L,$E:$E,$E784))))</f>
        <v/>
      </c>
      <c r="CB784" s="232" t="str">
        <f t="array" ref="CB784">IF(M784="","",
IF(INDEX(Settings!$H:$H,MATCH(CB$1,Settings!$G:$G,0))=TRUE,
100-100*(M784-MINIFS(M:M,$E:$E,$E784))/(MAXIFS(M:M,$E:$E,$E784)-MINIFS(M:M,$E:$E,$E784)),
100*(M784-MINIFS(M:M,$E:$E,$E784))/(MAXIFS(M:M,$E:$E,$E784)-MINIFS(M:M,$E:$E,$E784))))</f>
        <v/>
      </c>
      <c r="CC784" s="232" t="str">
        <f t="array" ref="CC784">IF(N784="","",
IF(INDEX(Settings!$H:$H,MATCH(CC$1,Settings!$G:$G,0))=TRUE,
100-100*(N784-MINIFS(N:N,$E:$E,$E784))/(MAXIFS(N:N,$E:$E,$E784)-MINIFS(N:N,$E:$E,$E784)),
100*(N784-MINIFS(N:N,$E:$E,$E784))/(MAXIFS(N:N,$E:$E,$E784)-MINIFS(N:N,$E:$E,$E784))))</f>
        <v/>
      </c>
      <c r="CD784" s="232" t="str">
        <f t="array" ref="CD784">IF(O784="","",
IF(INDEX(Settings!$H:$H,MATCH(CD$1,Settings!$G:$G,0))=TRUE,
100-100*(O784-MINIFS(O:O,$E:$E,$E784))/(MAXIFS(O:O,$E:$E,$E784)-MINIFS(O:O,$E:$E,$E784)),
100*(O784-MINIFS(O:O,$E:$E,$E784))/(MAXIFS(O:O,$E:$E,$E784)-MINIFS(O:O,$E:$E,$E784))))</f>
        <v/>
      </c>
      <c r="CE784" s="232" t="str">
        <f t="array" ref="CE784">IF(P784="","",
IF(INDEX(Settings!$H:$H,MATCH(CE$1,Settings!$G:$G,0))=TRUE,
100-100*(P784-MINIFS(P:P,$E:$E,$E784))/(MAXIFS(P:P,$E:$E,$E784)-MINIFS(P:P,$E:$E,$E784)),
100*(P784-MINIFS(P:P,$E:$E,$E784))/(MAXIFS(P:P,$E:$E,$E784)-MINIFS(P:P,$E:$E,$E784))))</f>
        <v/>
      </c>
      <c r="CF784" s="232" t="str">
        <f t="array" ref="CF784">IF(Q784="","",
IF(INDEX(Settings!$H:$H,MATCH(CF$1,Settings!$G:$G,0))=TRUE,
100-100*(Q784-MINIFS(Q:Q,$E:$E,$E784))/(MAXIFS(Q:Q,$E:$E,$E784)-MINIFS(Q:Q,$E:$E,$E784)),
100*(Q784-MINIFS(Q:Q,$E:$E,$E784))/(MAXIFS(Q:Q,$E:$E,$E784)-MINIFS(Q:Q,$E:$E,$E784))))</f>
        <v/>
      </c>
      <c r="CG784" s="232" t="str">
        <f t="array" ref="CG784">IF(R784="","",
IF(INDEX(Settings!$H:$H,MATCH(CG$1,Settings!$G:$G,0))=TRUE,
100-100*(R784-MINIFS(R:R,$E:$E,$E784))/(MAXIFS(R:R,$E:$E,$E784)-MINIFS(R:R,$E:$E,$E784)),
100*(R784-MINIFS(R:R,$E:$E,$E784))/(MAXIFS(R:R,$E:$E,$E784)-MINIFS(R:R,$E:$E,$E784))))</f>
        <v/>
      </c>
      <c r="CH784" s="232" t="str">
        <f t="array" ref="CH784">IF(S784="","",
IF(INDEX(Settings!$H:$H,MATCH(CH$1,Settings!$G:$G,0))=TRUE,
100-100*(S784-MINIFS(S:S,$E:$E,$E784))/(MAXIFS(S:S,$E:$E,$E784)-MINIFS(S:S,$E:$E,$E784)),
100*(S784-MINIFS(S:S,$E:$E,$E784))/(MAXIFS(S:S,$E:$E,$E784)-MINIFS(S:S,$E:$E,$E784))))</f>
        <v/>
      </c>
      <c r="CI784" s="232" t="str">
        <f t="array" ref="CI784">IF(T784="","",
IF(INDEX(Settings!$H:$H,MATCH(CI$1,Settings!$G:$G,0))=TRUE,
100-100*(T784-MINIFS(T:T,$E:$E,$E784))/(MAXIFS(T:T,$E:$E,$E784)-MINIFS(T:T,$E:$E,$E784)),
100*(T784-MINIFS(T:T,$E:$E,$E784))/(MAXIFS(T:T,$E:$E,$E784)-MINIFS(T:T,$E:$E,$E784))))</f>
        <v/>
      </c>
      <c r="CJ784" s="232" t="str">
        <f t="array" ref="CJ784">IF(U784="","",
IF(INDEX(Settings!$H:$H,MATCH(CJ$1,Settings!$G:$G,0))=TRUE,
100-100*(U784-MINIFS(U:U,$E:$E,$E784))/(MAXIFS(U:U,$E:$E,$E784)-MINIFS(U:U,$E:$E,$E784)),
100*(U784-MINIFS(U:U,$E:$E,$E784))/(MAXIFS(U:U,$E:$E,$E784)-MINIFS(U:U,$E:$E,$E784))))</f>
        <v/>
      </c>
      <c r="CK784" s="232" t="str">
        <f t="array" ref="CK784">IF(V784="","",
IF(INDEX(Settings!$H:$H,MATCH(CK$1,Settings!$G:$G,0))=TRUE,
100-100*(V784-MINIFS(V:V,$E:$E,$E784))/(MAXIFS(V:V,$E:$E,$E784)-MINIFS(V:V,$E:$E,$E784)),
100*(V784-MINIFS(V:V,$E:$E,$E784))/(MAXIFS(V:V,$E:$E,$E784)-MINIFS(V:V,$E:$E,$E784))))</f>
        <v/>
      </c>
      <c r="CL784" s="232" t="str">
        <f t="array" ref="CL784">IF(W784="","",
IF(INDEX(Settings!$H:$H,MATCH(CL$1,Settings!$G:$G,0))=TRUE,
100-100*(W784-MINIFS(W:W,$E:$E,$E784))/(MAXIFS(W:W,$E:$E,$E784)-MINIFS(W:W,$E:$E,$E784)),
100*(W784-MINIFS(W:W,$E:$E,$E784))/(MAXIFS(W:W,$E:$E,$E784)-MINIFS(W:W,$E:$E,$E784))))</f>
        <v/>
      </c>
      <c r="CM784" s="232" t="str">
        <f t="array" ref="CM784">IF(X784="","",
IF(INDEX(Settings!$H:$H,MATCH(CM$1,Settings!$G:$G,0))=TRUE,
100-100*(X784-MINIFS(X:X,$E:$E,$E784))/(MAXIFS(X:X,$E:$E,$E784)-MINIFS(X:X,$E:$E,$E784)),
100*(X784-MINIFS(X:X,$E:$E,$E784))/(MAXIFS(X:X,$E:$E,$E784)-MINIFS(X:X,$E:$E,$E784))))</f>
        <v/>
      </c>
      <c r="CN784" s="232" t="str">
        <f t="array" ref="CN784">IF(Y784="","",
IF(INDEX(Settings!$H:$H,MATCH(CN$1,Settings!$G:$G,0))=TRUE,
100-100*(Y784-MINIFS(Y:Y,$E:$E,$E784))/(MAXIFS(Y:Y,$E:$E,$E784)-MINIFS(Y:Y,$E:$E,$E784)),
100*(Y784-MINIFS(Y:Y,$E:$E,$E784))/(MAXIFS(Y:Y,$E:$E,$E784)-MINIFS(Y:Y,$E:$E,$E784))))</f>
        <v/>
      </c>
      <c r="CO784" s="232" t="str">
        <f t="array" ref="CO784">IF(Z784="","",
IF(INDEX(Settings!$H:$H,MATCH(CO$1,Settings!$G:$G,0))=TRUE,
100-100*(Z784-MINIFS(Z:Z,$E:$E,$E784))/(MAXIFS(Z:Z,$E:$E,$E784)-MINIFS(Z:Z,$E:$E,$E784)),
100*(Z784-MINIFS(Z:Z,$E:$E,$E784))/(MAXIFS(Z:Z,$E:$E,$E784)-MINIFS(Z:Z,$E:$E,$E784))))</f>
        <v/>
      </c>
      <c r="CP784" s="232" t="str">
        <f t="array" ref="CP784">IF(AA784="","",
IF(INDEX(Settings!$H:$H,MATCH(CP$1,Settings!$G:$G,0))=TRUE,
100-100*(AA784-MINIFS(AA:AA,$E:$E,$E784))/(MAXIFS(AA:AA,$E:$E,$E784)-MINIFS(AA:AA,$E:$E,$E784)),
100*(AA784-MINIFS(AA:AA,$E:$E,$E784))/(MAXIFS(AA:AA,$E:$E,$E784)-MINIFS(AA:AA,$E:$E,$E784))))</f>
        <v/>
      </c>
      <c r="CQ784" s="232" t="str">
        <f t="array" ref="CQ784">IF(AB784="","",
IF(INDEX(Settings!$H:$H,MATCH(CQ$1,Settings!$G:$G,0))=TRUE,
100-100*(AB784-MINIFS(AB:AB,$E:$E,$E784))/(MAXIFS(AB:AB,$E:$E,$E784)-MINIFS(AB:AB,$E:$E,$E784)),
100*(AB784-MINIFS(AB:AB,$E:$E,$E784))/(MAXIFS(AB:AB,$E:$E,$E784)-MINIFS(AB:AB,$E:$E,$E784))))</f>
        <v/>
      </c>
      <c r="CR784" s="232" t="str">
        <f t="array" ref="CR784">IF(AC784="","",
IF(INDEX(Settings!$H:$H,MATCH(CR$1,Settings!$G:$G,0))=TRUE,
100-100*(AC784-MINIFS(AC:AC,$E:$E,$E784))/(MAXIFS(AC:AC,$E:$E,$E784)-MINIFS(AC:AC,$E:$E,$E784)),
100*(AC784-MINIFS(AC:AC,$E:$E,$E784))/(MAXIFS(AC:AC,$E:$E,$E784)-MINIFS(AC:AC,$E:$E,$E784))))</f>
        <v/>
      </c>
      <c r="CS784" s="232" t="str">
        <f t="array" ref="CS784">IF(AD784="","",
IF(INDEX(Settings!$H:$H,MATCH(CS$1,Settings!$G:$G,0))=TRUE,
100-100*(AD784-MINIFS(AD:AD,$E:$E,$E784))/(MAXIFS(AD:AD,$E:$E,$E784)-MINIFS(AD:AD,$E:$E,$E784)),
100*(AD784-MINIFS(AD:AD,$E:$E,$E784))/(MAXIFS(AD:AD,$E:$E,$E784)-MINIFS(AD:AD,$E:$E,$E784))))</f>
        <v/>
      </c>
      <c r="CT784" s="232" t="str">
        <f t="array" ref="CT784">IF(AE784="","",
IF(INDEX(Settings!$H:$H,MATCH(CT$1,Settings!$G:$G,0))=TRUE,
100-100*(AE784-MINIFS(AE:AE,$E:$E,$E784))/(MAXIFS(AE:AE,$E:$E,$E784)-MINIFS(AE:AE,$E:$E,$E784)),
100*(AE784-MINIFS(AE:AE,$E:$E,$E784))/(MAXIFS(AE:AE,$E:$E,$E784)-MINIFS(AE:AE,$E:$E,$E784))))</f>
        <v/>
      </c>
      <c r="CU784" s="232" t="str">
        <f t="array" ref="CU784">IF(AF784="","",
IF(INDEX(Settings!$H:$H,MATCH(CU$1,Settings!$G:$G,0))=TRUE,
100-100*(AF784-MINIFS(AF:AF,$E:$E,$E784))/(MAXIFS(AF:AF,$E:$E,$E784)-MINIFS(AF:AF,$E:$E,$E784)),
100*(AF784-MINIFS(AF:AF,$E:$E,$E784))/(MAXIFS(AF:AF,$E:$E,$E784)-MINIFS(AF:AF,$E:$E,$E784))))</f>
        <v/>
      </c>
      <c r="CV784" s="232" t="str">
        <f t="array" ref="CV784">IF(AG784="","",
IF(INDEX(Settings!$H:$H,MATCH(CV$1,Settings!$G:$G,0))=TRUE,
100-100*(AG784-MINIFS(AG:AG,$E:$E,$E784))/(MAXIFS(AG:AG,$E:$E,$E784)-MINIFS(AG:AG,$E:$E,$E784)),
100*(AG784-MINIFS(AG:AG,$E:$E,$E784))/(MAXIFS(AG:AG,$E:$E,$E784)-MINIFS(AG:AG,$E:$E,$E784))))</f>
        <v/>
      </c>
      <c r="CW784" s="232" t="str">
        <f t="array" ref="CW784">IF(AH784="","",
IF(INDEX(Settings!$H:$H,MATCH(CW$1,Settings!$G:$G,0))=TRUE,
100-100*(AH784-MINIFS(AH:AH,$E:$E,$E784))/(MAXIFS(AH:AH,$E:$E,$E784)-MINIFS(AH:AH,$E:$E,$E784)),
100*(AH784-MINIFS(AH:AH,$E:$E,$E784))/(MAXIFS(AH:AH,$E:$E,$E784)-MINIFS(AH:AH,$E:$E,$E784))))</f>
        <v/>
      </c>
      <c r="CX784" s="232" t="str">
        <f t="array" ref="CX784">IF(AI784="","",
IF(INDEX(Settings!$H:$H,MATCH(CX$1,Settings!$G:$G,0))=TRUE,
100-100*(AI784-MINIFS(AI:AI,$E:$E,$E784))/(MAXIFS(AI:AI,$E:$E,$E784)-MINIFS(AI:AI,$E:$E,$E784)),
100*(AI784-MINIFS(AI:AI,$E:$E,$E784))/(MAXIFS(AI:AI,$E:$E,$E784)-MINIFS(AI:AI,$E:$E,$E784))))</f>
        <v/>
      </c>
      <c r="CY784" s="232" t="str">
        <f t="array" ref="CY784">IF(AJ784="","",
IF(INDEX(Settings!$H:$H,MATCH(CY$1,Settings!$G:$G,0))=TRUE,
100-100*(AJ784-MINIFS(AJ:AJ,$E:$E,$E784))/(MAXIFS(AJ:AJ,$E:$E,$E784)-MINIFS(AJ:AJ,$E:$E,$E784)),
100*(AJ784-MINIFS(AJ:AJ,$E:$E,$E784))/(MAXIFS(AJ:AJ,$E:$E,$E784)-MINIFS(AJ:AJ,$E:$E,$E784))))</f>
        <v/>
      </c>
      <c r="CZ784" s="232" t="str">
        <f t="array" ref="CZ784">IF(AK784="","",
IF(INDEX(Settings!$H:$H,MATCH(CZ$1,Settings!$G:$G,0))=TRUE,
100-100*(AK784-MINIFS(AK:AK,$E:$E,$E784))/(MAXIFS(AK:AK,$E:$E,$E784)-MINIFS(AK:AK,$E:$E,$E784)),
100*(AK784-MINIFS(AK:AK,$E:$E,$E784))/(MAXIFS(AK:AK,$E:$E,$E784)-MINIFS(AK:AK,$E:$E,$E784))))</f>
        <v/>
      </c>
      <c r="DA784" s="232" t="str">
        <f t="array" ref="DA784">IF(AL784="","",
IF(INDEX(Settings!$H:$H,MATCH(DA$1,Settings!$G:$G,0))=TRUE,
100-100*(AL784-MINIFS(AL:AL,$E:$E,$E784))/(MAXIFS(AL:AL,$E:$E,$E784)-MINIFS(AL:AL,$E:$E,$E784)),
100*(AL784-MINIFS(AL:AL,$E:$E,$E784))/(MAXIFS(AL:AL,$E:$E,$E784)-MINIFS(AL:AL,$E:$E,$E784))))</f>
        <v/>
      </c>
      <c r="DB784" s="232" t="str">
        <f t="array" ref="DB784">IF(AM784="","",
IF(INDEX(Settings!$H:$H,MATCH(DB$1,Settings!$G:$G,0))=TRUE,
100-100*(AM784-MINIFS(AM:AM,$E:$E,$E784))/(MAXIFS(AM:AM,$E:$E,$E784)-MINIFS(AM:AM,$E:$E,$E784)),
100*(AM784-MINIFS(AM:AM,$E:$E,$E784))/(MAXIFS(AM:AM,$E:$E,$E784)-MINIFS(AM:AM,$E:$E,$E784))))</f>
        <v/>
      </c>
      <c r="DC784" s="232" t="str">
        <f t="array" ref="DC784">IF(AN784="","",
IF(INDEX(Settings!$H:$H,MATCH(DC$1,Settings!$G:$G,0))=TRUE,
100-100*(AN784-MINIFS(AN:AN,$E:$E,$E784))/(MAXIFS(AN:AN,$E:$E,$E784)-MINIFS(AN:AN,$E:$E,$E784)),
100*(AN784-MINIFS(AN:AN,$E:$E,$E784))/(MAXIFS(AN:AN,$E:$E,$E784)-MINIFS(AN:AN,$E:$E,$E784))))</f>
        <v/>
      </c>
      <c r="DD784" s="232" t="str">
        <f t="array" ref="DD784">IF(AO784="","",
IF(INDEX(Settings!$H:$H,MATCH(DD$1,Settings!$G:$G,0))=TRUE,
100-100*(AO784-MINIFS(AO:AO,$E:$E,$E784))/(MAXIFS(AO:AO,$E:$E,$E784)-MINIFS(AO:AO,$E:$E,$E784)),
100*(AO784-MINIFS(AO:AO,$E:$E,$E784))/(MAXIFS(AO:AO,$E:$E,$E784)-MINIFS(AO:AO,$E:$E,$E784))))</f>
        <v/>
      </c>
      <c r="DE784" s="232" t="str">
        <f t="array" ref="DE784">IF(AP784="","",
IF(INDEX(Settings!$H:$H,MATCH(DE$1,Settings!$G:$G,0))=TRUE,
100-100*(AP784-MINIFS(AP:AP,$E:$E,$E784))/(MAXIFS(AP:AP,$E:$E,$E784)-MINIFS(AP:AP,$E:$E,$E784)),
100*(AP784-MINIFS(AP:AP,$E:$E,$E784))/(MAXIFS(AP:AP,$E:$E,$E784)-MINIFS(AP:AP,$E:$E,$E784))))</f>
        <v/>
      </c>
      <c r="DF784" s="232" t="str">
        <f t="array" ref="DF784">IF(AQ784="","",
IF(INDEX(Settings!$H:$H,MATCH(DF$1,Settings!$G:$G,0))=TRUE,
100-100*(AQ784-MINIFS(AQ:AQ,$E:$E,$E784))/(MAXIFS(AQ:AQ,$E:$E,$E784)-MINIFS(AQ:AQ,$E:$E,$E784)),
100*(AQ784-MINIFS(AQ:AQ,$E:$E,$E784))/(MAXIFS(AQ:AQ,$E:$E,$E784)-MINIFS(AQ:AQ,$E:$E,$E784))))</f>
        <v/>
      </c>
      <c r="DG784" s="232" t="str">
        <f t="array" ref="DG784">IF(AR784="","",
IF(INDEX(Settings!$H:$H,MATCH(DG$1,Settings!$G:$G,0))=TRUE,
100-100*(AR784-MINIFS(AR:AR,$E:$E,$E784))/(MAXIFS(AR:AR,$E:$E,$E784)-MINIFS(AR:AR,$E:$E,$E784)),
100*(AR784-MINIFS(AR:AR,$E:$E,$E784))/(MAXIFS(AR:AR,$E:$E,$E784)-MINIFS(AR:AR,$E:$E,$E784))))</f>
        <v/>
      </c>
      <c r="DH784" s="232" t="str">
        <f t="array" ref="DH784">IF(AS784="","",
IF(INDEX(Settings!$H:$H,MATCH(DH$1,Settings!$G:$G,0))=TRUE,
100-100*(AS784-MINIFS(AS:AS,$E:$E,$E784))/(MAXIFS(AS:AS,$E:$E,$E784)-MINIFS(AS:AS,$E:$E,$E784)),
100*(AS784-MINIFS(AS:AS,$E:$E,$E784))/(MAXIFS(AS:AS,$E:$E,$E784)-MINIFS(AS:AS,$E:$E,$E784))))</f>
        <v/>
      </c>
      <c r="DI784" s="232" t="str">
        <f t="array" ref="DI784">IF(AT784="","",
IF(INDEX(Settings!$H:$H,MATCH(DI$1,Settings!$G:$G,0))=TRUE,
100-100*(AT784-MINIFS(AT:AT,$E:$E,$E784))/(MAXIFS(AT:AT,$E:$E,$E784)-MINIFS(AT:AT,$E:$E,$E784)),
100*(AT784-MINIFS(AT:AT,$E:$E,$E784))/(MAXIFS(AT:AT,$E:$E,$E784)-MINIFS(AT:AT,$E:$E,$E784))))</f>
        <v/>
      </c>
      <c r="DJ784" s="232" t="str">
        <f t="array" ref="DJ784">IF(AU784="","",
IF(INDEX(Settings!$H:$H,MATCH(DJ$1,Settings!$G:$G,0))=TRUE,
100-100*(AU784-MINIFS(AU:AU,$E:$E,$E784))/(MAXIFS(AU:AU,$E:$E,$E784)-MINIFS(AU:AU,$E:$E,$E784)),
100*(AU784-MINIFS(AU:AU,$E:$E,$E784))/(MAXIFS(AU:AU,$E:$E,$E784)-MINIFS(AU:AU,$E:$E,$E784))))</f>
        <v/>
      </c>
      <c r="DK784" s="232" t="str">
        <f t="array" ref="DK784">IF(AV784="","",
IF(INDEX(Settings!$H:$H,MATCH(DK$1,Settings!$G:$G,0))=TRUE,
100-100*(AV784-MINIFS(AV:AV,$E:$E,$E784))/(MAXIFS(AV:AV,$E:$E,$E784)-MINIFS(AV:AV,$E:$E,$E784)),
100*(AV784-MINIFS(AV:AV,$E:$E,$E784))/(MAXIFS(AV:AV,$E:$E,$E784)-MINIFS(AV:AV,$E:$E,$E784))))</f>
        <v/>
      </c>
      <c r="DL784" s="232" t="str">
        <f t="array" ref="DL784">IF(AW784="","",
IF(INDEX(Settings!$H:$H,MATCH(DL$1,Settings!$G:$G,0))=TRUE,
100-100*(AW784-MINIFS(AW:AW,$E:$E,$E784))/(MAXIFS(AW:AW,$E:$E,$E784)-MINIFS(AW:AW,$E:$E,$E784)),
100*(AW784-MINIFS(AW:AW,$E:$E,$E784))/(MAXIFS(AW:AW,$E:$E,$E784)-MINIFS(AW:AW,$E:$E,$E784))))</f>
        <v/>
      </c>
      <c r="DM784" s="232" t="str">
        <f t="array" ref="DM784">IF(AX784="","",
IF(INDEX(Settings!$H:$H,MATCH(DM$1,Settings!$G:$G,0))=TRUE,
100-100*(AX784-MINIFS(AX:AX,$E:$E,$E784))/(MAXIFS(AX:AX,$E:$E,$E784)-MINIFS(AX:AX,$E:$E,$E784)),
100*(AX784-MINIFS(AX:AX,$E:$E,$E784))/(MAXIFS(AX:AX,$E:$E,$E784)-MINIFS(AX:AX,$E:$E,$E784))))</f>
        <v/>
      </c>
      <c r="DN784" s="232" t="str">
        <f t="array" ref="DN784">IF(AY784="","",
IF(INDEX(Settings!$H:$H,MATCH(DN$1,Settings!$G:$G,0))=TRUE,
100-100*(AY784-MINIFS(AY:AY,$E:$E,$E784))/(MAXIFS(AY:AY,$E:$E,$E784)-MINIFS(AY:AY,$E:$E,$E784)),
100*(AY784-MINIFS(AY:AY,$E:$E,$E784))/(MAXIFS(AY:AY,$E:$E,$E784)-MINIFS(AY:AY,$E:$E,$E784))))</f>
        <v/>
      </c>
      <c r="DO784" s="232" t="str">
        <f t="array" ref="DO784">IF(AZ784="","",
IF(INDEX(Settings!$H:$H,MATCH(DO$1,Settings!$G:$G,0))=TRUE,
100-100*(AZ784-MINIFS(AZ:AZ,$E:$E,$E784))/(MAXIFS(AZ:AZ,$E:$E,$E784)-MINIFS(AZ:AZ,$E:$E,$E784)),
100*(AZ784-MINIFS(AZ:AZ,$E:$E,$E784))/(MAXIFS(AZ:AZ,$E:$E,$E784)-MINIFS(AZ:AZ,$E:$E,$E784))))</f>
        <v/>
      </c>
      <c r="DP784" s="232" t="str">
        <f t="array" ref="DP784">IF(BA784="","",
IF(INDEX(Settings!$H:$H,MATCH(DP$1,Settings!$G:$G,0))=TRUE,
100-100*(BA784-MINIFS(BA:BA,$E:$E,$E784))/(MAXIFS(BA:BA,$E:$E,$E784)-MINIFS(BA:BA,$E:$E,$E784)),
100*(BA784-MINIFS(BA:BA,$E:$E,$E784))/(MAXIFS(BA:BA,$E:$E,$E784)-MINIFS(BA:BA,$E:$E,$E784))))</f>
        <v/>
      </c>
      <c r="DQ784" s="232" t="str">
        <f t="array" ref="DQ784">IF(BB784="","",
IF(INDEX(Settings!$H:$H,MATCH(DQ$1,Settings!$G:$G,0))=TRUE,
100-100*(BB784-MINIFS(BB:BB,$E:$E,$E784))/(MAXIFS(BB:BB,$E:$E,$E784)-MINIFS(BB:BB,$E:$E,$E784)),
100*(BB784-MINIFS(BB:BB,$E:$E,$E784))/(MAXIFS(BB:BB,$E:$E,$E784)-MINIFS(BB:BB,$E:$E,$E784))))</f>
        <v/>
      </c>
      <c r="DR784" s="232" t="str">
        <f t="array" ref="DR784">IF(BC784="","",
IF(INDEX(Settings!$H:$H,MATCH(DR$1,Settings!$G:$G,0))=TRUE,
100-100*(BC784-MINIFS(BC:BC,$E:$E,$E784))/(MAXIFS(BC:BC,$E:$E,$E784)-MINIFS(BC:BC,$E:$E,$E784)),
100*(BC784-MINIFS(BC:BC,$E:$E,$E784))/(MAXIFS(BC:BC,$E:$E,$E784)-MINIFS(BC:BC,$E:$E,$E784))))</f>
        <v/>
      </c>
      <c r="DS784" s="232" t="str">
        <f t="array" ref="DS784">IF(BD784="","",
IF(INDEX(Settings!$H:$H,MATCH(DS$1,Settings!$G:$G,0))=TRUE,
100-100*(BD784-MINIFS(BD:BD,$E:$E,$E784))/(MAXIFS(BD:BD,$E:$E,$E784)-MINIFS(BD:BD,$E:$E,$E784)),
100*(BD784-MINIFS(BD:BD,$E:$E,$E784))/(MAXIFS(BD:BD,$E:$E,$E784)-MINIFS(BD:BD,$E:$E,$E784))))</f>
        <v/>
      </c>
      <c r="DT784" s="232" t="str">
        <f t="array" ref="DT784">IF(BE784="","",
IF(INDEX(Settings!$H:$H,MATCH(DT$1,Settings!$G:$G,0))=TRUE,
100-100*(BE784-MINIFS(BE:BE,$E:$E,$E784))/(MAXIFS(BE:BE,$E:$E,$E784)-MINIFS(BE:BE,$E:$E,$E784)),
100*(BE784-MINIFS(BE:BE,$E:$E,$E784))/(MAXIFS(BE:BE,$E:$E,$E784)-MINIFS(BE:BE,$E:$E,$E784))))</f>
        <v/>
      </c>
      <c r="DU784" s="232" t="str">
        <f t="array" ref="DU784">IF(BF784="","",
IF(INDEX(Settings!$H:$H,MATCH(DU$1,Settings!$G:$G,0))=TRUE,
100-100*(BF784-MINIFS(BF:BF,$E:$E,$E784))/(MAXIFS(BF:BF,$E:$E,$E784)-MINIFS(BF:BF,$E:$E,$E784)),
100*(BF784-MINIFS(BF:BF,$E:$E,$E784))/(MAXIFS(BF:BF,$E:$E,$E784)-MINIFS(BF:BF,$E:$E,$E784))))</f>
        <v/>
      </c>
      <c r="DV784" s="232" t="str">
        <f t="array" ref="DV784">IF(BG784="","",
IF(INDEX(Settings!$H:$H,MATCH(DV$1,Settings!$G:$G,0))=TRUE,
100-100*(BG784-MINIFS(BG:BG,$E:$E,$E784))/(MAXIFS(BG:BG,$E:$E,$E784)-MINIFS(BG:BG,$E:$E,$E784)),
100*(BG784-MINIFS(BG:BG,$E:$E,$E784))/(MAXIFS(BG:BG,$E:$E,$E784)-MINIFS(BG:BG,$E:$E,$E784))))</f>
        <v/>
      </c>
      <c r="DW784" s="232" t="str">
        <f t="array" ref="DW784">IF(BH784="","",
IF(INDEX(Settings!$H:$H,MATCH(DW$1,Settings!$G:$G,0))=TRUE,
100-100*(BH784-MINIFS(BH:BH,$E:$E,$E784))/(MAXIFS(BH:BH,$E:$E,$E784)-MINIFS(BH:BH,$E:$E,$E784)),
100*(BH784-MINIFS(BH:BH,$E:$E,$E784))/(MAXIFS(BH:BH,$E:$E,$E784)-MINIFS(BH:BH,$E:$E,$E784))))</f>
        <v/>
      </c>
      <c r="DX784" s="232" t="str">
        <f t="array" ref="DX784">IF(BI784="","",
IF(INDEX(Settings!$H:$H,MATCH(DX$1,Settings!$G:$G,0))=TRUE,
100-100*(BI784-MINIFS(BI:BI,$E:$E,$E784))/(MAXIFS(BI:BI,$E:$E,$E784)-MINIFS(BI:BI,$E:$E,$E784)),
100*(BI784-MINIFS(BI:BI,$E:$E,$E784))/(MAXIFS(BI:BI,$E:$E,$E784)-MINIFS(BI:BI,$E:$E,$E784))))</f>
        <v/>
      </c>
      <c r="DY784" s="232" t="str">
        <f t="array" ref="DY784">IF(BJ784="","",
IF(INDEX(Settings!$H:$H,MATCH(DY$1,Settings!$G:$G,0))=TRUE,
100-100*(BJ784-MINIFS(BJ:BJ,$E:$E,$E784))/(MAXIFS(BJ:BJ,$E:$E,$E784)-MINIFS(BJ:BJ,$E:$E,$E784)),
100*(BJ784-MINIFS(BJ:BJ,$E:$E,$E784))/(MAXIFS(BJ:BJ,$E:$E,$E784)-MINIFS(BJ:BJ,$E:$E,$E784))))</f>
        <v/>
      </c>
      <c r="DZ784" s="234"/>
      <c r="EA784" s="234"/>
      <c r="EB784" s="234" t="str">
        <f t="shared" si="8"/>
        <v/>
      </c>
      <c r="EC784" s="234" t="str">
        <f t="shared" si="9"/>
        <v/>
      </c>
      <c r="ED784" s="234" t="str">
        <f t="shared" si="10"/>
        <v/>
      </c>
      <c r="EE784" s="234" t="str">
        <f t="shared" si="11"/>
        <v/>
      </c>
      <c r="EF784" s="234" t="str">
        <f t="shared" si="12"/>
        <v/>
      </c>
      <c r="EG784" s="234" t="str">
        <f t="shared" si="13"/>
        <v/>
      </c>
      <c r="EH784" s="234"/>
      <c r="EI784" s="234"/>
      <c r="EJ784" s="234"/>
      <c r="EK784" s="234"/>
      <c r="EL784" s="234"/>
      <c r="EM784" s="234"/>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3" t="str">
        <f t="shared" si="14"/>
        <v/>
      </c>
      <c r="N785" s="49"/>
      <c r="O785" s="49"/>
      <c r="P785" s="49"/>
      <c r="Q785" s="49"/>
      <c r="R785" s="49"/>
      <c r="S785" s="222" t="str">
        <f>IFERROR(VLOOKUP(AF785, 'YOYO IR Scores'!A:C, 3, FALSE), "")
</f>
        <v/>
      </c>
      <c r="T785" s="49"/>
      <c r="U785" s="49"/>
      <c r="V785" s="49"/>
      <c r="W785" s="49"/>
      <c r="X785" s="224" t="str">
        <f t="shared" si="4"/>
        <v/>
      </c>
      <c r="Y785" s="225" t="str">
        <f t="shared" si="5"/>
        <v/>
      </c>
      <c r="Z785" s="225" t="str">
        <f t="shared" si="6"/>
        <v/>
      </c>
      <c r="AA785" s="224" t="str">
        <f t="shared" si="7"/>
        <v/>
      </c>
      <c r="AB785" s="223"/>
      <c r="AC785" s="223"/>
      <c r="AD785" s="223"/>
      <c r="AE785" s="223" t="str">
        <f>IFERROR(VLOOKUP(AF785, 'YOYO IR Scores'!A:C, 2, FALSE), "")</f>
        <v/>
      </c>
      <c r="AF785" s="223"/>
      <c r="AG785" s="223"/>
      <c r="AH785" s="223"/>
      <c r="AI785" s="223"/>
      <c r="AJ785" s="223"/>
      <c r="AK785" s="223"/>
      <c r="AL785" s="223"/>
      <c r="AM785" s="223"/>
      <c r="AN785" s="223"/>
      <c r="AO785" s="223"/>
      <c r="AP785" s="223"/>
      <c r="AQ785" s="223"/>
      <c r="AR785" s="223"/>
      <c r="AS785" s="223"/>
      <c r="AT785" s="223"/>
      <c r="AU785" s="223"/>
      <c r="AV785" s="223"/>
      <c r="AW785" s="223"/>
      <c r="AX785" s="223"/>
      <c r="AY785" s="223"/>
      <c r="AZ785" s="223"/>
      <c r="BA785" s="223"/>
      <c r="BB785" s="223"/>
      <c r="BC785" s="223"/>
      <c r="BD785" s="223"/>
      <c r="BE785" s="223"/>
      <c r="BF785" s="223"/>
      <c r="BG785" s="223"/>
      <c r="BH785" s="223"/>
      <c r="BI785" s="223"/>
      <c r="BJ785" s="223"/>
      <c r="BK785" s="223" t="str">
        <f t="array" ref="BK785">IF(J785="","",
IF(INDEX(Settings!$H:$H,MATCH(BY$1,Settings!$G:$G,0))=TRUE,
100-100*(J785-MIN(J:J))/(MAX(J:J)-MIN(J:J)),
100*(J785-MIN(J:J))/(MAX(J:J)-MIN(J:J))))</f>
        <v/>
      </c>
      <c r="BL785" s="223" t="str">
        <f t="array" ref="BL785">IF(J785="","",
IF(INDEX(Settings!$H:$H,MATCH(BY$1,Settings!$G:$G,0))=TRUE,
100-100*(J785-MINIFS(J:J,$E:$E,$E785))/(MAXIFS(J:J,$E:$E,$E785)-MINIFS(J:J,$E:$E,$E785)),
100*(J785-MINIFS(J:J,$E:$E,$E785))/(MAXIFS(J:J,$E:$E,$E785)-MINIFS(J:J,$E:$E,$E785))))</f>
        <v/>
      </c>
      <c r="BM785" s="223"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4" t="str">
        <f t="array" ref="BQ785">IF(J785="","",
IF(INDEX(Settings!$H:$H,MATCH(BY$1,Settings!$G:$G,0))=TRUE,
-1*(J785-AVERAGE(J:J))/STDEV(J:J),
(J785-AVERAGE(J:J))/STDEV(J:J)))</f>
        <v/>
      </c>
      <c r="BR785" s="224" t="str">
        <f>IFERROR(__xludf.DUMMYFUNCTION("IF(J785="""","""",
IF(INDEX(Settings!$H:$H,MATCH(BY$1,Settings!$G:$G,0))=TRUE,
-1*(J785-AVERAGEIFS(J:J,$E:$E,$E785))/STDEV(FILTER(J:J,$E:$E=$E785)),
(J785-AVERAGEIFS(J:J,$E:$E,$E785))/STDEV(FILTER(J:J,$E:$E=$E785))))"),"")</f>
        <v/>
      </c>
      <c r="BS785" s="224"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3" t="str">
        <f t="array" ref="BY785">IF(J785="","",
IF(INDEX(Settings!$H:$H,MATCH(BY$1,Settings!$G:$G,0))=TRUE,
100-100*(J785-MINIFS(J:J,$E:$E,$E785))/(MAXIFS(J:J,$E:$E,$E785)-MINIFS(J:J,$E:$E,$E785)),
100*(J785-MINIFS(J:J,$E:$E,$E785))/(MAXIFS(J:J,$E:$E,$E785)-MINIFS(J:J,$E:$E,$E785))))</f>
        <v/>
      </c>
      <c r="BZ785" s="223" t="str">
        <f t="array" ref="BZ785">IF(K785="","",
IF(INDEX(Settings!$H:$H,MATCH(BZ$1,Settings!$G:$G,0))=TRUE,
100-100*(K785-MINIFS(K:K,$E:$E,$E785))/(MAXIFS(K:K,$E:$E,$E785)-MINIFS(K:K,$E:$E,$E785)),
100*(K785-MINIFS(K:K,$E:$E,$E785))/(MAXIFS(K:K,$E:$E,$E785)-MINIFS(K:K,$E:$E,$E785))))</f>
        <v/>
      </c>
      <c r="CA785" s="223" t="str">
        <f t="array" ref="CA785">IF(L785="","",
IF(INDEX(Settings!$H:$H,MATCH(CA$1,Settings!$G:$G,0))=TRUE,
100-100*(L785-MINIFS(L:L,$E:$E,$E785))/(MAXIFS(L:L,$E:$E,$E785)-MINIFS(L:L,$E:$E,$E785)),
100*(L785-MINIFS(L:L,$E:$E,$E785))/(MAXIFS(L:L,$E:$E,$E785)-MINIFS(L:L,$E:$E,$E785))))</f>
        <v/>
      </c>
      <c r="CB785" s="223" t="str">
        <f t="array" ref="CB785">IF(M785="","",
IF(INDEX(Settings!$H:$H,MATCH(CB$1,Settings!$G:$G,0))=TRUE,
100-100*(M785-MINIFS(M:M,$E:$E,$E785))/(MAXIFS(M:M,$E:$E,$E785)-MINIFS(M:M,$E:$E,$E785)),
100*(M785-MINIFS(M:M,$E:$E,$E785))/(MAXIFS(M:M,$E:$E,$E785)-MINIFS(M:M,$E:$E,$E785))))</f>
        <v/>
      </c>
      <c r="CC785" s="223" t="str">
        <f t="array" ref="CC785">IF(N785="","",
IF(INDEX(Settings!$H:$H,MATCH(CC$1,Settings!$G:$G,0))=TRUE,
100-100*(N785-MINIFS(N:N,$E:$E,$E785))/(MAXIFS(N:N,$E:$E,$E785)-MINIFS(N:N,$E:$E,$E785)),
100*(N785-MINIFS(N:N,$E:$E,$E785))/(MAXIFS(N:N,$E:$E,$E785)-MINIFS(N:N,$E:$E,$E785))))</f>
        <v/>
      </c>
      <c r="CD785" s="223" t="str">
        <f t="array" ref="CD785">IF(O785="","",
IF(INDEX(Settings!$H:$H,MATCH(CD$1,Settings!$G:$G,0))=TRUE,
100-100*(O785-MINIFS(O:O,$E:$E,$E785))/(MAXIFS(O:O,$E:$E,$E785)-MINIFS(O:O,$E:$E,$E785)),
100*(O785-MINIFS(O:O,$E:$E,$E785))/(MAXIFS(O:O,$E:$E,$E785)-MINIFS(O:O,$E:$E,$E785))))</f>
        <v/>
      </c>
      <c r="CE785" s="223" t="str">
        <f t="array" ref="CE785">IF(P785="","",
IF(INDEX(Settings!$H:$H,MATCH(CE$1,Settings!$G:$G,0))=TRUE,
100-100*(P785-MINIFS(P:P,$E:$E,$E785))/(MAXIFS(P:P,$E:$E,$E785)-MINIFS(P:P,$E:$E,$E785)),
100*(P785-MINIFS(P:P,$E:$E,$E785))/(MAXIFS(P:P,$E:$E,$E785)-MINIFS(P:P,$E:$E,$E785))))</f>
        <v/>
      </c>
      <c r="CF785" s="223" t="str">
        <f t="array" ref="CF785">IF(Q785="","",
IF(INDEX(Settings!$H:$H,MATCH(CF$1,Settings!$G:$G,0))=TRUE,
100-100*(Q785-MINIFS(Q:Q,$E:$E,$E785))/(MAXIFS(Q:Q,$E:$E,$E785)-MINIFS(Q:Q,$E:$E,$E785)),
100*(Q785-MINIFS(Q:Q,$E:$E,$E785))/(MAXIFS(Q:Q,$E:$E,$E785)-MINIFS(Q:Q,$E:$E,$E785))))</f>
        <v/>
      </c>
      <c r="CG785" s="223" t="str">
        <f t="array" ref="CG785">IF(R785="","",
IF(INDEX(Settings!$H:$H,MATCH(CG$1,Settings!$G:$G,0))=TRUE,
100-100*(R785-MINIFS(R:R,$E:$E,$E785))/(MAXIFS(R:R,$E:$E,$E785)-MINIFS(R:R,$E:$E,$E785)),
100*(R785-MINIFS(R:R,$E:$E,$E785))/(MAXIFS(R:R,$E:$E,$E785)-MINIFS(R:R,$E:$E,$E785))))</f>
        <v/>
      </c>
      <c r="CH785" s="223" t="str">
        <f t="array" ref="CH785">IF(S785="","",
IF(INDEX(Settings!$H:$H,MATCH(CH$1,Settings!$G:$G,0))=TRUE,
100-100*(S785-MINIFS(S:S,$E:$E,$E785))/(MAXIFS(S:S,$E:$E,$E785)-MINIFS(S:S,$E:$E,$E785)),
100*(S785-MINIFS(S:S,$E:$E,$E785))/(MAXIFS(S:S,$E:$E,$E785)-MINIFS(S:S,$E:$E,$E785))))</f>
        <v/>
      </c>
      <c r="CI785" s="223" t="str">
        <f t="array" ref="CI785">IF(T785="","",
IF(INDEX(Settings!$H:$H,MATCH(CI$1,Settings!$G:$G,0))=TRUE,
100-100*(T785-MINIFS(T:T,$E:$E,$E785))/(MAXIFS(T:T,$E:$E,$E785)-MINIFS(T:T,$E:$E,$E785)),
100*(T785-MINIFS(T:T,$E:$E,$E785))/(MAXIFS(T:T,$E:$E,$E785)-MINIFS(T:T,$E:$E,$E785))))</f>
        <v/>
      </c>
      <c r="CJ785" s="223" t="str">
        <f t="array" ref="CJ785">IF(U785="","",
IF(INDEX(Settings!$H:$H,MATCH(CJ$1,Settings!$G:$G,0))=TRUE,
100-100*(U785-MINIFS(U:U,$E:$E,$E785))/(MAXIFS(U:U,$E:$E,$E785)-MINIFS(U:U,$E:$E,$E785)),
100*(U785-MINIFS(U:U,$E:$E,$E785))/(MAXIFS(U:U,$E:$E,$E785)-MINIFS(U:U,$E:$E,$E785))))</f>
        <v/>
      </c>
      <c r="CK785" s="223" t="str">
        <f t="array" ref="CK785">IF(V785="","",
IF(INDEX(Settings!$H:$H,MATCH(CK$1,Settings!$G:$G,0))=TRUE,
100-100*(V785-MINIFS(V:V,$E:$E,$E785))/(MAXIFS(V:V,$E:$E,$E785)-MINIFS(V:V,$E:$E,$E785)),
100*(V785-MINIFS(V:V,$E:$E,$E785))/(MAXIFS(V:V,$E:$E,$E785)-MINIFS(V:V,$E:$E,$E785))))</f>
        <v/>
      </c>
      <c r="CL785" s="223" t="str">
        <f t="array" ref="CL785">IF(W785="","",
IF(INDEX(Settings!$H:$H,MATCH(CL$1,Settings!$G:$G,0))=TRUE,
100-100*(W785-MINIFS(W:W,$E:$E,$E785))/(MAXIFS(W:W,$E:$E,$E785)-MINIFS(W:W,$E:$E,$E785)),
100*(W785-MINIFS(W:W,$E:$E,$E785))/(MAXIFS(W:W,$E:$E,$E785)-MINIFS(W:W,$E:$E,$E785))))</f>
        <v/>
      </c>
      <c r="CM785" s="223" t="str">
        <f t="array" ref="CM785">IF(X785="","",
IF(INDEX(Settings!$H:$H,MATCH(CM$1,Settings!$G:$G,0))=TRUE,
100-100*(X785-MINIFS(X:X,$E:$E,$E785))/(MAXIFS(X:X,$E:$E,$E785)-MINIFS(X:X,$E:$E,$E785)),
100*(X785-MINIFS(X:X,$E:$E,$E785))/(MAXIFS(X:X,$E:$E,$E785)-MINIFS(X:X,$E:$E,$E785))))</f>
        <v/>
      </c>
      <c r="CN785" s="223" t="str">
        <f t="array" ref="CN785">IF(Y785="","",
IF(INDEX(Settings!$H:$H,MATCH(CN$1,Settings!$G:$G,0))=TRUE,
100-100*(Y785-MINIFS(Y:Y,$E:$E,$E785))/(MAXIFS(Y:Y,$E:$E,$E785)-MINIFS(Y:Y,$E:$E,$E785)),
100*(Y785-MINIFS(Y:Y,$E:$E,$E785))/(MAXIFS(Y:Y,$E:$E,$E785)-MINIFS(Y:Y,$E:$E,$E785))))</f>
        <v/>
      </c>
      <c r="CO785" s="223" t="str">
        <f t="array" ref="CO785">IF(Z785="","",
IF(INDEX(Settings!$H:$H,MATCH(CO$1,Settings!$G:$G,0))=TRUE,
100-100*(Z785-MINIFS(Z:Z,$E:$E,$E785))/(MAXIFS(Z:Z,$E:$E,$E785)-MINIFS(Z:Z,$E:$E,$E785)),
100*(Z785-MINIFS(Z:Z,$E:$E,$E785))/(MAXIFS(Z:Z,$E:$E,$E785)-MINIFS(Z:Z,$E:$E,$E785))))</f>
        <v/>
      </c>
      <c r="CP785" s="223" t="str">
        <f t="array" ref="CP785">IF(AA785="","",
IF(INDEX(Settings!$H:$H,MATCH(CP$1,Settings!$G:$G,0))=TRUE,
100-100*(AA785-MINIFS(AA:AA,$E:$E,$E785))/(MAXIFS(AA:AA,$E:$E,$E785)-MINIFS(AA:AA,$E:$E,$E785)),
100*(AA785-MINIFS(AA:AA,$E:$E,$E785))/(MAXIFS(AA:AA,$E:$E,$E785)-MINIFS(AA:AA,$E:$E,$E785))))</f>
        <v/>
      </c>
      <c r="CQ785" s="223" t="str">
        <f t="array" ref="CQ785">IF(AB785="","",
IF(INDEX(Settings!$H:$H,MATCH(CQ$1,Settings!$G:$G,0))=TRUE,
100-100*(AB785-MINIFS(AB:AB,$E:$E,$E785))/(MAXIFS(AB:AB,$E:$E,$E785)-MINIFS(AB:AB,$E:$E,$E785)),
100*(AB785-MINIFS(AB:AB,$E:$E,$E785))/(MAXIFS(AB:AB,$E:$E,$E785)-MINIFS(AB:AB,$E:$E,$E785))))</f>
        <v/>
      </c>
      <c r="CR785" s="223" t="str">
        <f t="array" ref="CR785">IF(AC785="","",
IF(INDEX(Settings!$H:$H,MATCH(CR$1,Settings!$G:$G,0))=TRUE,
100-100*(AC785-MINIFS(AC:AC,$E:$E,$E785))/(MAXIFS(AC:AC,$E:$E,$E785)-MINIFS(AC:AC,$E:$E,$E785)),
100*(AC785-MINIFS(AC:AC,$E:$E,$E785))/(MAXIFS(AC:AC,$E:$E,$E785)-MINIFS(AC:AC,$E:$E,$E785))))</f>
        <v/>
      </c>
      <c r="CS785" s="223" t="str">
        <f t="array" ref="CS785">IF(AD785="","",
IF(INDEX(Settings!$H:$H,MATCH(CS$1,Settings!$G:$G,0))=TRUE,
100-100*(AD785-MINIFS(AD:AD,$E:$E,$E785))/(MAXIFS(AD:AD,$E:$E,$E785)-MINIFS(AD:AD,$E:$E,$E785)),
100*(AD785-MINIFS(AD:AD,$E:$E,$E785))/(MAXIFS(AD:AD,$E:$E,$E785)-MINIFS(AD:AD,$E:$E,$E785))))</f>
        <v/>
      </c>
      <c r="CT785" s="223" t="str">
        <f t="array" ref="CT785">IF(AE785="","",
IF(INDEX(Settings!$H:$H,MATCH(CT$1,Settings!$G:$G,0))=TRUE,
100-100*(AE785-MINIFS(AE:AE,$E:$E,$E785))/(MAXIFS(AE:AE,$E:$E,$E785)-MINIFS(AE:AE,$E:$E,$E785)),
100*(AE785-MINIFS(AE:AE,$E:$E,$E785))/(MAXIFS(AE:AE,$E:$E,$E785)-MINIFS(AE:AE,$E:$E,$E785))))</f>
        <v/>
      </c>
      <c r="CU785" s="223" t="str">
        <f t="array" ref="CU785">IF(AF785="","",
IF(INDEX(Settings!$H:$H,MATCH(CU$1,Settings!$G:$G,0))=TRUE,
100-100*(AF785-MINIFS(AF:AF,$E:$E,$E785))/(MAXIFS(AF:AF,$E:$E,$E785)-MINIFS(AF:AF,$E:$E,$E785)),
100*(AF785-MINIFS(AF:AF,$E:$E,$E785))/(MAXIFS(AF:AF,$E:$E,$E785)-MINIFS(AF:AF,$E:$E,$E785))))</f>
        <v/>
      </c>
      <c r="CV785" s="223" t="str">
        <f t="array" ref="CV785">IF(AG785="","",
IF(INDEX(Settings!$H:$H,MATCH(CV$1,Settings!$G:$G,0))=TRUE,
100-100*(AG785-MINIFS(AG:AG,$E:$E,$E785))/(MAXIFS(AG:AG,$E:$E,$E785)-MINIFS(AG:AG,$E:$E,$E785)),
100*(AG785-MINIFS(AG:AG,$E:$E,$E785))/(MAXIFS(AG:AG,$E:$E,$E785)-MINIFS(AG:AG,$E:$E,$E785))))</f>
        <v/>
      </c>
      <c r="CW785" s="223" t="str">
        <f t="array" ref="CW785">IF(AH785="","",
IF(INDEX(Settings!$H:$H,MATCH(CW$1,Settings!$G:$G,0))=TRUE,
100-100*(AH785-MINIFS(AH:AH,$E:$E,$E785))/(MAXIFS(AH:AH,$E:$E,$E785)-MINIFS(AH:AH,$E:$E,$E785)),
100*(AH785-MINIFS(AH:AH,$E:$E,$E785))/(MAXIFS(AH:AH,$E:$E,$E785)-MINIFS(AH:AH,$E:$E,$E785))))</f>
        <v/>
      </c>
      <c r="CX785" s="223" t="str">
        <f t="array" ref="CX785">IF(AI785="","",
IF(INDEX(Settings!$H:$H,MATCH(CX$1,Settings!$G:$G,0))=TRUE,
100-100*(AI785-MINIFS(AI:AI,$E:$E,$E785))/(MAXIFS(AI:AI,$E:$E,$E785)-MINIFS(AI:AI,$E:$E,$E785)),
100*(AI785-MINIFS(AI:AI,$E:$E,$E785))/(MAXIFS(AI:AI,$E:$E,$E785)-MINIFS(AI:AI,$E:$E,$E785))))</f>
        <v/>
      </c>
      <c r="CY785" s="223" t="str">
        <f t="array" ref="CY785">IF(AJ785="","",
IF(INDEX(Settings!$H:$H,MATCH(CY$1,Settings!$G:$G,0))=TRUE,
100-100*(AJ785-MINIFS(AJ:AJ,$E:$E,$E785))/(MAXIFS(AJ:AJ,$E:$E,$E785)-MINIFS(AJ:AJ,$E:$E,$E785)),
100*(AJ785-MINIFS(AJ:AJ,$E:$E,$E785))/(MAXIFS(AJ:AJ,$E:$E,$E785)-MINIFS(AJ:AJ,$E:$E,$E785))))</f>
        <v/>
      </c>
      <c r="CZ785" s="223" t="str">
        <f t="array" ref="CZ785">IF(AK785="","",
IF(INDEX(Settings!$H:$H,MATCH(CZ$1,Settings!$G:$G,0))=TRUE,
100-100*(AK785-MINIFS(AK:AK,$E:$E,$E785))/(MAXIFS(AK:AK,$E:$E,$E785)-MINIFS(AK:AK,$E:$E,$E785)),
100*(AK785-MINIFS(AK:AK,$E:$E,$E785))/(MAXIFS(AK:AK,$E:$E,$E785)-MINIFS(AK:AK,$E:$E,$E785))))</f>
        <v/>
      </c>
      <c r="DA785" s="223" t="str">
        <f t="array" ref="DA785">IF(AL785="","",
IF(INDEX(Settings!$H:$H,MATCH(DA$1,Settings!$G:$G,0))=TRUE,
100-100*(AL785-MINIFS(AL:AL,$E:$E,$E785))/(MAXIFS(AL:AL,$E:$E,$E785)-MINIFS(AL:AL,$E:$E,$E785)),
100*(AL785-MINIFS(AL:AL,$E:$E,$E785))/(MAXIFS(AL:AL,$E:$E,$E785)-MINIFS(AL:AL,$E:$E,$E785))))</f>
        <v/>
      </c>
      <c r="DB785" s="223" t="str">
        <f t="array" ref="DB785">IF(AM785="","",
IF(INDEX(Settings!$H:$H,MATCH(DB$1,Settings!$G:$G,0))=TRUE,
100-100*(AM785-MINIFS(AM:AM,$E:$E,$E785))/(MAXIFS(AM:AM,$E:$E,$E785)-MINIFS(AM:AM,$E:$E,$E785)),
100*(AM785-MINIFS(AM:AM,$E:$E,$E785))/(MAXIFS(AM:AM,$E:$E,$E785)-MINIFS(AM:AM,$E:$E,$E785))))</f>
        <v/>
      </c>
      <c r="DC785" s="223" t="str">
        <f t="array" ref="DC785">IF(AN785="","",
IF(INDEX(Settings!$H:$H,MATCH(DC$1,Settings!$G:$G,0))=TRUE,
100-100*(AN785-MINIFS(AN:AN,$E:$E,$E785))/(MAXIFS(AN:AN,$E:$E,$E785)-MINIFS(AN:AN,$E:$E,$E785)),
100*(AN785-MINIFS(AN:AN,$E:$E,$E785))/(MAXIFS(AN:AN,$E:$E,$E785)-MINIFS(AN:AN,$E:$E,$E785))))</f>
        <v/>
      </c>
      <c r="DD785" s="223" t="str">
        <f t="array" ref="DD785">IF(AO785="","",
IF(INDEX(Settings!$H:$H,MATCH(DD$1,Settings!$G:$G,0))=TRUE,
100-100*(AO785-MINIFS(AO:AO,$E:$E,$E785))/(MAXIFS(AO:AO,$E:$E,$E785)-MINIFS(AO:AO,$E:$E,$E785)),
100*(AO785-MINIFS(AO:AO,$E:$E,$E785))/(MAXIFS(AO:AO,$E:$E,$E785)-MINIFS(AO:AO,$E:$E,$E785))))</f>
        <v/>
      </c>
      <c r="DE785" s="223" t="str">
        <f t="array" ref="DE785">IF(AP785="","",
IF(INDEX(Settings!$H:$H,MATCH(DE$1,Settings!$G:$G,0))=TRUE,
100-100*(AP785-MINIFS(AP:AP,$E:$E,$E785))/(MAXIFS(AP:AP,$E:$E,$E785)-MINIFS(AP:AP,$E:$E,$E785)),
100*(AP785-MINIFS(AP:AP,$E:$E,$E785))/(MAXIFS(AP:AP,$E:$E,$E785)-MINIFS(AP:AP,$E:$E,$E785))))</f>
        <v/>
      </c>
      <c r="DF785" s="223" t="str">
        <f t="array" ref="DF785">IF(AQ785="","",
IF(INDEX(Settings!$H:$H,MATCH(DF$1,Settings!$G:$G,0))=TRUE,
100-100*(AQ785-MINIFS(AQ:AQ,$E:$E,$E785))/(MAXIFS(AQ:AQ,$E:$E,$E785)-MINIFS(AQ:AQ,$E:$E,$E785)),
100*(AQ785-MINIFS(AQ:AQ,$E:$E,$E785))/(MAXIFS(AQ:AQ,$E:$E,$E785)-MINIFS(AQ:AQ,$E:$E,$E785))))</f>
        <v/>
      </c>
      <c r="DG785" s="223" t="str">
        <f t="array" ref="DG785">IF(AR785="","",
IF(INDEX(Settings!$H:$H,MATCH(DG$1,Settings!$G:$G,0))=TRUE,
100-100*(AR785-MINIFS(AR:AR,$E:$E,$E785))/(MAXIFS(AR:AR,$E:$E,$E785)-MINIFS(AR:AR,$E:$E,$E785)),
100*(AR785-MINIFS(AR:AR,$E:$E,$E785))/(MAXIFS(AR:AR,$E:$E,$E785)-MINIFS(AR:AR,$E:$E,$E785))))</f>
        <v/>
      </c>
      <c r="DH785" s="223" t="str">
        <f t="array" ref="DH785">IF(AS785="","",
IF(INDEX(Settings!$H:$H,MATCH(DH$1,Settings!$G:$G,0))=TRUE,
100-100*(AS785-MINIFS(AS:AS,$E:$E,$E785))/(MAXIFS(AS:AS,$E:$E,$E785)-MINIFS(AS:AS,$E:$E,$E785)),
100*(AS785-MINIFS(AS:AS,$E:$E,$E785))/(MAXIFS(AS:AS,$E:$E,$E785)-MINIFS(AS:AS,$E:$E,$E785))))</f>
        <v/>
      </c>
      <c r="DI785" s="223" t="str">
        <f t="array" ref="DI785">IF(AT785="","",
IF(INDEX(Settings!$H:$H,MATCH(DI$1,Settings!$G:$G,0))=TRUE,
100-100*(AT785-MINIFS(AT:AT,$E:$E,$E785))/(MAXIFS(AT:AT,$E:$E,$E785)-MINIFS(AT:AT,$E:$E,$E785)),
100*(AT785-MINIFS(AT:AT,$E:$E,$E785))/(MAXIFS(AT:AT,$E:$E,$E785)-MINIFS(AT:AT,$E:$E,$E785))))</f>
        <v/>
      </c>
      <c r="DJ785" s="223" t="str">
        <f t="array" ref="DJ785">IF(AU785="","",
IF(INDEX(Settings!$H:$H,MATCH(DJ$1,Settings!$G:$G,0))=TRUE,
100-100*(AU785-MINIFS(AU:AU,$E:$E,$E785))/(MAXIFS(AU:AU,$E:$E,$E785)-MINIFS(AU:AU,$E:$E,$E785)),
100*(AU785-MINIFS(AU:AU,$E:$E,$E785))/(MAXIFS(AU:AU,$E:$E,$E785)-MINIFS(AU:AU,$E:$E,$E785))))</f>
        <v/>
      </c>
      <c r="DK785" s="223" t="str">
        <f t="array" ref="DK785">IF(AV785="","",
IF(INDEX(Settings!$H:$H,MATCH(DK$1,Settings!$G:$G,0))=TRUE,
100-100*(AV785-MINIFS(AV:AV,$E:$E,$E785))/(MAXIFS(AV:AV,$E:$E,$E785)-MINIFS(AV:AV,$E:$E,$E785)),
100*(AV785-MINIFS(AV:AV,$E:$E,$E785))/(MAXIFS(AV:AV,$E:$E,$E785)-MINIFS(AV:AV,$E:$E,$E785))))</f>
        <v/>
      </c>
      <c r="DL785" s="223" t="str">
        <f t="array" ref="DL785">IF(AW785="","",
IF(INDEX(Settings!$H:$H,MATCH(DL$1,Settings!$G:$G,0))=TRUE,
100-100*(AW785-MINIFS(AW:AW,$E:$E,$E785))/(MAXIFS(AW:AW,$E:$E,$E785)-MINIFS(AW:AW,$E:$E,$E785)),
100*(AW785-MINIFS(AW:AW,$E:$E,$E785))/(MAXIFS(AW:AW,$E:$E,$E785)-MINIFS(AW:AW,$E:$E,$E785))))</f>
        <v/>
      </c>
      <c r="DM785" s="223" t="str">
        <f t="array" ref="DM785">IF(AX785="","",
IF(INDEX(Settings!$H:$H,MATCH(DM$1,Settings!$G:$G,0))=TRUE,
100-100*(AX785-MINIFS(AX:AX,$E:$E,$E785))/(MAXIFS(AX:AX,$E:$E,$E785)-MINIFS(AX:AX,$E:$E,$E785)),
100*(AX785-MINIFS(AX:AX,$E:$E,$E785))/(MAXIFS(AX:AX,$E:$E,$E785)-MINIFS(AX:AX,$E:$E,$E785))))</f>
        <v/>
      </c>
      <c r="DN785" s="223" t="str">
        <f t="array" ref="DN785">IF(AY785="","",
IF(INDEX(Settings!$H:$H,MATCH(DN$1,Settings!$G:$G,0))=TRUE,
100-100*(AY785-MINIFS(AY:AY,$E:$E,$E785))/(MAXIFS(AY:AY,$E:$E,$E785)-MINIFS(AY:AY,$E:$E,$E785)),
100*(AY785-MINIFS(AY:AY,$E:$E,$E785))/(MAXIFS(AY:AY,$E:$E,$E785)-MINIFS(AY:AY,$E:$E,$E785))))</f>
        <v/>
      </c>
      <c r="DO785" s="223" t="str">
        <f t="array" ref="DO785">IF(AZ785="","",
IF(INDEX(Settings!$H:$H,MATCH(DO$1,Settings!$G:$G,0))=TRUE,
100-100*(AZ785-MINIFS(AZ:AZ,$E:$E,$E785))/(MAXIFS(AZ:AZ,$E:$E,$E785)-MINIFS(AZ:AZ,$E:$E,$E785)),
100*(AZ785-MINIFS(AZ:AZ,$E:$E,$E785))/(MAXIFS(AZ:AZ,$E:$E,$E785)-MINIFS(AZ:AZ,$E:$E,$E785))))</f>
        <v/>
      </c>
      <c r="DP785" s="223" t="str">
        <f t="array" ref="DP785">IF(BA785="","",
IF(INDEX(Settings!$H:$H,MATCH(DP$1,Settings!$G:$G,0))=TRUE,
100-100*(BA785-MINIFS(BA:BA,$E:$E,$E785))/(MAXIFS(BA:BA,$E:$E,$E785)-MINIFS(BA:BA,$E:$E,$E785)),
100*(BA785-MINIFS(BA:BA,$E:$E,$E785))/(MAXIFS(BA:BA,$E:$E,$E785)-MINIFS(BA:BA,$E:$E,$E785))))</f>
        <v/>
      </c>
      <c r="DQ785" s="223" t="str">
        <f t="array" ref="DQ785">IF(BB785="","",
IF(INDEX(Settings!$H:$H,MATCH(DQ$1,Settings!$G:$G,0))=TRUE,
100-100*(BB785-MINIFS(BB:BB,$E:$E,$E785))/(MAXIFS(BB:BB,$E:$E,$E785)-MINIFS(BB:BB,$E:$E,$E785)),
100*(BB785-MINIFS(BB:BB,$E:$E,$E785))/(MAXIFS(BB:BB,$E:$E,$E785)-MINIFS(BB:BB,$E:$E,$E785))))</f>
        <v/>
      </c>
      <c r="DR785" s="223" t="str">
        <f t="array" ref="DR785">IF(BC785="","",
IF(INDEX(Settings!$H:$H,MATCH(DR$1,Settings!$G:$G,0))=TRUE,
100-100*(BC785-MINIFS(BC:BC,$E:$E,$E785))/(MAXIFS(BC:BC,$E:$E,$E785)-MINIFS(BC:BC,$E:$E,$E785)),
100*(BC785-MINIFS(BC:BC,$E:$E,$E785))/(MAXIFS(BC:BC,$E:$E,$E785)-MINIFS(BC:BC,$E:$E,$E785))))</f>
        <v/>
      </c>
      <c r="DS785" s="223" t="str">
        <f t="array" ref="DS785">IF(BD785="","",
IF(INDEX(Settings!$H:$H,MATCH(DS$1,Settings!$G:$G,0))=TRUE,
100-100*(BD785-MINIFS(BD:BD,$E:$E,$E785))/(MAXIFS(BD:BD,$E:$E,$E785)-MINIFS(BD:BD,$E:$E,$E785)),
100*(BD785-MINIFS(BD:BD,$E:$E,$E785))/(MAXIFS(BD:BD,$E:$E,$E785)-MINIFS(BD:BD,$E:$E,$E785))))</f>
        <v/>
      </c>
      <c r="DT785" s="223" t="str">
        <f t="array" ref="DT785">IF(BE785="","",
IF(INDEX(Settings!$H:$H,MATCH(DT$1,Settings!$G:$G,0))=TRUE,
100-100*(BE785-MINIFS(BE:BE,$E:$E,$E785))/(MAXIFS(BE:BE,$E:$E,$E785)-MINIFS(BE:BE,$E:$E,$E785)),
100*(BE785-MINIFS(BE:BE,$E:$E,$E785))/(MAXIFS(BE:BE,$E:$E,$E785)-MINIFS(BE:BE,$E:$E,$E785))))</f>
        <v/>
      </c>
      <c r="DU785" s="223" t="str">
        <f t="array" ref="DU785">IF(BF785="","",
IF(INDEX(Settings!$H:$H,MATCH(DU$1,Settings!$G:$G,0))=TRUE,
100-100*(BF785-MINIFS(BF:BF,$E:$E,$E785))/(MAXIFS(BF:BF,$E:$E,$E785)-MINIFS(BF:BF,$E:$E,$E785)),
100*(BF785-MINIFS(BF:BF,$E:$E,$E785))/(MAXIFS(BF:BF,$E:$E,$E785)-MINIFS(BF:BF,$E:$E,$E785))))</f>
        <v/>
      </c>
      <c r="DV785" s="223" t="str">
        <f t="array" ref="DV785">IF(BG785="","",
IF(INDEX(Settings!$H:$H,MATCH(DV$1,Settings!$G:$G,0))=TRUE,
100-100*(BG785-MINIFS(BG:BG,$E:$E,$E785))/(MAXIFS(BG:BG,$E:$E,$E785)-MINIFS(BG:BG,$E:$E,$E785)),
100*(BG785-MINIFS(BG:BG,$E:$E,$E785))/(MAXIFS(BG:BG,$E:$E,$E785)-MINIFS(BG:BG,$E:$E,$E785))))</f>
        <v/>
      </c>
      <c r="DW785" s="223" t="str">
        <f t="array" ref="DW785">IF(BH785="","",
IF(INDEX(Settings!$H:$H,MATCH(DW$1,Settings!$G:$G,0))=TRUE,
100-100*(BH785-MINIFS(BH:BH,$E:$E,$E785))/(MAXIFS(BH:BH,$E:$E,$E785)-MINIFS(BH:BH,$E:$E,$E785)),
100*(BH785-MINIFS(BH:BH,$E:$E,$E785))/(MAXIFS(BH:BH,$E:$E,$E785)-MINIFS(BH:BH,$E:$E,$E785))))</f>
        <v/>
      </c>
      <c r="DX785" s="223" t="str">
        <f t="array" ref="DX785">IF(BI785="","",
IF(INDEX(Settings!$H:$H,MATCH(DX$1,Settings!$G:$G,0))=TRUE,
100-100*(BI785-MINIFS(BI:BI,$E:$E,$E785))/(MAXIFS(BI:BI,$E:$E,$E785)-MINIFS(BI:BI,$E:$E,$E785)),
100*(BI785-MINIFS(BI:BI,$E:$E,$E785))/(MAXIFS(BI:BI,$E:$E,$E785)-MINIFS(BI:BI,$E:$E,$E785))))</f>
        <v/>
      </c>
      <c r="DY785" s="223" t="str">
        <f t="array" ref="DY785">IF(BJ785="","",
IF(INDEX(Settings!$H:$H,MATCH(DY$1,Settings!$G:$G,0))=TRUE,
100-100*(BJ785-MINIFS(BJ:BJ,$E:$E,$E785))/(MAXIFS(BJ:BJ,$E:$E,$E785)-MINIFS(BJ:BJ,$E:$E,$E785)),
100*(BJ785-MINIFS(BJ:BJ,$E:$E,$E785))/(MAXIFS(BJ:BJ,$E:$E,$E785)-MINIFS(BJ:BJ,$E:$E,$E785))))</f>
        <v/>
      </c>
      <c r="DZ785" s="225"/>
      <c r="EA785" s="225"/>
      <c r="EB785" s="225" t="str">
        <f t="shared" si="8"/>
        <v/>
      </c>
      <c r="EC785" s="225" t="str">
        <f t="shared" si="9"/>
        <v/>
      </c>
      <c r="ED785" s="225" t="str">
        <f t="shared" si="10"/>
        <v/>
      </c>
      <c r="EE785" s="225" t="str">
        <f t="shared" si="11"/>
        <v/>
      </c>
      <c r="EF785" s="225" t="str">
        <f t="shared" si="12"/>
        <v/>
      </c>
      <c r="EG785" s="225" t="str">
        <f t="shared" si="13"/>
        <v/>
      </c>
      <c r="EH785" s="225"/>
      <c r="EI785" s="225"/>
      <c r="EJ785" s="225"/>
      <c r="EK785" s="225"/>
      <c r="EL785" s="225"/>
      <c r="EM785" s="225"/>
    </row>
    <row r="786">
      <c r="A786" s="231"/>
      <c r="B786" s="231"/>
      <c r="C786" s="231"/>
      <c r="D786" s="231" t="str">
        <f t="array" ref="D786">IFERROR(INDEX(Profiles!$B:$B,MATCH($A786,Profiles!$A:$A,0)),"")</f>
        <v/>
      </c>
      <c r="E786" s="231"/>
      <c r="F786" s="231"/>
      <c r="G786" s="231"/>
      <c r="H786" s="231"/>
      <c r="I786" s="231" t="str">
        <f>IF(A786="","",IF(Settings!$N$3="DATE",F786&amp;": "&amp;TEXT(B786,"M/DD/YY"),F786&amp;": "&amp;H786))</f>
        <v/>
      </c>
      <c r="J786" s="231"/>
      <c r="K786" s="231"/>
      <c r="L786" s="231"/>
      <c r="M786" s="232" t="str">
        <f t="shared" si="14"/>
        <v/>
      </c>
      <c r="N786" s="231"/>
      <c r="O786" s="231"/>
      <c r="P786" s="231"/>
      <c r="Q786" s="231"/>
      <c r="R786" s="231"/>
      <c r="S786" s="230" t="str">
        <f>IFERROR(VLOOKUP(AF786, 'YOYO IR Scores'!A:C, 3, FALSE), "")
</f>
        <v/>
      </c>
      <c r="T786" s="231"/>
      <c r="U786" s="231"/>
      <c r="V786" s="231"/>
      <c r="W786" s="231"/>
      <c r="X786" s="233" t="str">
        <f t="shared" si="4"/>
        <v/>
      </c>
      <c r="Y786" s="234" t="str">
        <f t="shared" si="5"/>
        <v/>
      </c>
      <c r="Z786" s="234" t="str">
        <f t="shared" si="6"/>
        <v/>
      </c>
      <c r="AA786" s="233" t="str">
        <f t="shared" si="7"/>
        <v/>
      </c>
      <c r="AB786" s="232"/>
      <c r="AC786" s="232"/>
      <c r="AD786" s="232"/>
      <c r="AE786" s="232" t="str">
        <f>IFERROR(VLOOKUP(AF786, 'YOYO IR Scores'!A:C, 2, FALSE), "")</f>
        <v/>
      </c>
      <c r="AF786" s="232"/>
      <c r="AG786" s="23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c r="BD786" s="232"/>
      <c r="BE786" s="232"/>
      <c r="BF786" s="232"/>
      <c r="BG786" s="232"/>
      <c r="BH786" s="232"/>
      <c r="BI786" s="232"/>
      <c r="BJ786" s="232"/>
      <c r="BK786" s="232" t="str">
        <f t="array" ref="BK786">IF(J786="","",
IF(INDEX(Settings!$H:$H,MATCH(BY$1,Settings!$G:$G,0))=TRUE,
100-100*(J786-MIN(J:J))/(MAX(J:J)-MIN(J:J)),
100*(J786-MIN(J:J))/(MAX(J:J)-MIN(J:J))))</f>
        <v/>
      </c>
      <c r="BL786" s="232" t="str">
        <f t="array" ref="BL786">IF(J786="","",
IF(INDEX(Settings!$H:$H,MATCH(BY$1,Settings!$G:$G,0))=TRUE,
100-100*(J786-MINIFS(J:J,$E:$E,$E786))/(MAXIFS(J:J,$E:$E,$E786)-MINIFS(J:J,$E:$E,$E786)),
100*(J786-MINIFS(J:J,$E:$E,$E786))/(MAXIFS(J:J,$E:$E,$E786)-MINIFS(J:J,$E:$E,$E786))))</f>
        <v/>
      </c>
      <c r="BM786" s="232" t="str">
        <f t="array" ref="BM786">IF(J786="","",
IF(INDEX(Settings!$H:$H,MATCH(BY$1,Settings!$G:$G,0))=TRUE,
100-100*(J786-MINIFS(J:J,$E:$E,$E786,$I:$I,$I786))/(MAXIFS(J:J,$E:$E,$E786,$I:$I,$I786)-MINIFS(J:J,$E:$E,$E786,$I:$I,$I786)),
100*(J786-MINIFS(J:J,$E:$E,$E786,$I:$I,$I786))/(MAXIFS(J:J,$E:$E,$E786,$I:$I,$I786)-MINIFS(J:J,$E:$E,$E786,$I:$I,$I786))))</f>
        <v/>
      </c>
      <c r="BN786" s="231" t="str">
        <f t="array" ref="BN786">IF(J786="","",
IF(INDEX(Settings!$H:$H,MATCH(BY$1,Settings!$G:$G,0))=TRUE,
100-100*PERCENTRANK(J:J,J786),
100*PERCENTRANK(J:J,J786)))</f>
        <v/>
      </c>
      <c r="BO786" s="231" t="str">
        <f>IFERROR(__xludf.DUMMYFUNCTION("IF(J786="""","""",
IF(INDEX(Settings!$H:$H,MATCH(BY$1,Settings!$G:$G,0))=TRUE,
100-100*PERCENTRANK(FILTER(J:J,$E:$E=$E786),J786),
100*PERCENTRANK(FILTER(J:J,$E:$E=$E786),J786)))"),"")</f>
        <v/>
      </c>
      <c r="BP786" s="231" t="str">
        <f>IFERROR(__xludf.DUMMYFUNCTION("IF(J786="""","""",
IF(INDEX(Settings!$H:$H,MATCH(BY$1,Settings!$G:$G,0))=TRUE,
100-100*PERCENTRANK(FILTER(J:J,$E:$E=$E786,$I:$I=$I786),J786),
100*PERCENTRANK(FILTER(J:J,$E:$E=$E786,$I:$I=$I786),J786)))"),"")</f>
        <v/>
      </c>
      <c r="BQ786" s="233" t="str">
        <f t="array" ref="BQ786">IF(J786="","",
IF(INDEX(Settings!$H:$H,MATCH(BY$1,Settings!$G:$G,0))=TRUE,
-1*(J786-AVERAGE(J:J))/STDEV(J:J),
(J786-AVERAGE(J:J))/STDEV(J:J)))</f>
        <v/>
      </c>
      <c r="BR786" s="233" t="str">
        <f>IFERROR(__xludf.DUMMYFUNCTION("IF(J786="""","""",
IF(INDEX(Settings!$H:$H,MATCH(BY$1,Settings!$G:$G,0))=TRUE,
-1*(J786-AVERAGEIFS(J:J,$E:$E,$E786))/STDEV(FILTER(J:J,$E:$E=$E786)),
(J786-AVERAGEIFS(J:J,$E:$E,$E786))/STDEV(FILTER(J:J,$E:$E=$E786))))"),"")</f>
        <v/>
      </c>
      <c r="BS786" s="233"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1"/>
      <c r="BX786" s="231"/>
      <c r="BY786" s="232" t="str">
        <f t="array" ref="BY786">IF(J786="","",
IF(INDEX(Settings!$H:$H,MATCH(BY$1,Settings!$G:$G,0))=TRUE,
100-100*(J786-MINIFS(J:J,$E:$E,$E786))/(MAXIFS(J:J,$E:$E,$E786)-MINIFS(J:J,$E:$E,$E786)),
100*(J786-MINIFS(J:J,$E:$E,$E786))/(MAXIFS(J:J,$E:$E,$E786)-MINIFS(J:J,$E:$E,$E786))))</f>
        <v/>
      </c>
      <c r="BZ786" s="232" t="str">
        <f t="array" ref="BZ786">IF(K786="","",
IF(INDEX(Settings!$H:$H,MATCH(BZ$1,Settings!$G:$G,0))=TRUE,
100-100*(K786-MINIFS(K:K,$E:$E,$E786))/(MAXIFS(K:K,$E:$E,$E786)-MINIFS(K:K,$E:$E,$E786)),
100*(K786-MINIFS(K:K,$E:$E,$E786))/(MAXIFS(K:K,$E:$E,$E786)-MINIFS(K:K,$E:$E,$E786))))</f>
        <v/>
      </c>
      <c r="CA786" s="232" t="str">
        <f t="array" ref="CA786">IF(L786="","",
IF(INDEX(Settings!$H:$H,MATCH(CA$1,Settings!$G:$G,0))=TRUE,
100-100*(L786-MINIFS(L:L,$E:$E,$E786))/(MAXIFS(L:L,$E:$E,$E786)-MINIFS(L:L,$E:$E,$E786)),
100*(L786-MINIFS(L:L,$E:$E,$E786))/(MAXIFS(L:L,$E:$E,$E786)-MINIFS(L:L,$E:$E,$E786))))</f>
        <v/>
      </c>
      <c r="CB786" s="232" t="str">
        <f t="array" ref="CB786">IF(M786="","",
IF(INDEX(Settings!$H:$H,MATCH(CB$1,Settings!$G:$G,0))=TRUE,
100-100*(M786-MINIFS(M:M,$E:$E,$E786))/(MAXIFS(M:M,$E:$E,$E786)-MINIFS(M:M,$E:$E,$E786)),
100*(M786-MINIFS(M:M,$E:$E,$E786))/(MAXIFS(M:M,$E:$E,$E786)-MINIFS(M:M,$E:$E,$E786))))</f>
        <v/>
      </c>
      <c r="CC786" s="232" t="str">
        <f t="array" ref="CC786">IF(N786="","",
IF(INDEX(Settings!$H:$H,MATCH(CC$1,Settings!$G:$G,0))=TRUE,
100-100*(N786-MINIFS(N:N,$E:$E,$E786))/(MAXIFS(N:N,$E:$E,$E786)-MINIFS(N:N,$E:$E,$E786)),
100*(N786-MINIFS(N:N,$E:$E,$E786))/(MAXIFS(N:N,$E:$E,$E786)-MINIFS(N:N,$E:$E,$E786))))</f>
        <v/>
      </c>
      <c r="CD786" s="232" t="str">
        <f t="array" ref="CD786">IF(O786="","",
IF(INDEX(Settings!$H:$H,MATCH(CD$1,Settings!$G:$G,0))=TRUE,
100-100*(O786-MINIFS(O:O,$E:$E,$E786))/(MAXIFS(O:O,$E:$E,$E786)-MINIFS(O:O,$E:$E,$E786)),
100*(O786-MINIFS(O:O,$E:$E,$E786))/(MAXIFS(O:O,$E:$E,$E786)-MINIFS(O:O,$E:$E,$E786))))</f>
        <v/>
      </c>
      <c r="CE786" s="232" t="str">
        <f t="array" ref="CE786">IF(P786="","",
IF(INDEX(Settings!$H:$H,MATCH(CE$1,Settings!$G:$G,0))=TRUE,
100-100*(P786-MINIFS(P:P,$E:$E,$E786))/(MAXIFS(P:P,$E:$E,$E786)-MINIFS(P:P,$E:$E,$E786)),
100*(P786-MINIFS(P:P,$E:$E,$E786))/(MAXIFS(P:P,$E:$E,$E786)-MINIFS(P:P,$E:$E,$E786))))</f>
        <v/>
      </c>
      <c r="CF786" s="232" t="str">
        <f t="array" ref="CF786">IF(Q786="","",
IF(INDEX(Settings!$H:$H,MATCH(CF$1,Settings!$G:$G,0))=TRUE,
100-100*(Q786-MINIFS(Q:Q,$E:$E,$E786))/(MAXIFS(Q:Q,$E:$E,$E786)-MINIFS(Q:Q,$E:$E,$E786)),
100*(Q786-MINIFS(Q:Q,$E:$E,$E786))/(MAXIFS(Q:Q,$E:$E,$E786)-MINIFS(Q:Q,$E:$E,$E786))))</f>
        <v/>
      </c>
      <c r="CG786" s="232" t="str">
        <f t="array" ref="CG786">IF(R786="","",
IF(INDEX(Settings!$H:$H,MATCH(CG$1,Settings!$G:$G,0))=TRUE,
100-100*(R786-MINIFS(R:R,$E:$E,$E786))/(MAXIFS(R:R,$E:$E,$E786)-MINIFS(R:R,$E:$E,$E786)),
100*(R786-MINIFS(R:R,$E:$E,$E786))/(MAXIFS(R:R,$E:$E,$E786)-MINIFS(R:R,$E:$E,$E786))))</f>
        <v/>
      </c>
      <c r="CH786" s="232" t="str">
        <f t="array" ref="CH786">IF(S786="","",
IF(INDEX(Settings!$H:$H,MATCH(CH$1,Settings!$G:$G,0))=TRUE,
100-100*(S786-MINIFS(S:S,$E:$E,$E786))/(MAXIFS(S:S,$E:$E,$E786)-MINIFS(S:S,$E:$E,$E786)),
100*(S786-MINIFS(S:S,$E:$E,$E786))/(MAXIFS(S:S,$E:$E,$E786)-MINIFS(S:S,$E:$E,$E786))))</f>
        <v/>
      </c>
      <c r="CI786" s="232" t="str">
        <f t="array" ref="CI786">IF(T786="","",
IF(INDEX(Settings!$H:$H,MATCH(CI$1,Settings!$G:$G,0))=TRUE,
100-100*(T786-MINIFS(T:T,$E:$E,$E786))/(MAXIFS(T:T,$E:$E,$E786)-MINIFS(T:T,$E:$E,$E786)),
100*(T786-MINIFS(T:T,$E:$E,$E786))/(MAXIFS(T:T,$E:$E,$E786)-MINIFS(T:T,$E:$E,$E786))))</f>
        <v/>
      </c>
      <c r="CJ786" s="232" t="str">
        <f t="array" ref="CJ786">IF(U786="","",
IF(INDEX(Settings!$H:$H,MATCH(CJ$1,Settings!$G:$G,0))=TRUE,
100-100*(U786-MINIFS(U:U,$E:$E,$E786))/(MAXIFS(U:U,$E:$E,$E786)-MINIFS(U:U,$E:$E,$E786)),
100*(U786-MINIFS(U:U,$E:$E,$E786))/(MAXIFS(U:U,$E:$E,$E786)-MINIFS(U:U,$E:$E,$E786))))</f>
        <v/>
      </c>
      <c r="CK786" s="232" t="str">
        <f t="array" ref="CK786">IF(V786="","",
IF(INDEX(Settings!$H:$H,MATCH(CK$1,Settings!$G:$G,0))=TRUE,
100-100*(V786-MINIFS(V:V,$E:$E,$E786))/(MAXIFS(V:V,$E:$E,$E786)-MINIFS(V:V,$E:$E,$E786)),
100*(V786-MINIFS(V:V,$E:$E,$E786))/(MAXIFS(V:V,$E:$E,$E786)-MINIFS(V:V,$E:$E,$E786))))</f>
        <v/>
      </c>
      <c r="CL786" s="232" t="str">
        <f t="array" ref="CL786">IF(W786="","",
IF(INDEX(Settings!$H:$H,MATCH(CL$1,Settings!$G:$G,0))=TRUE,
100-100*(W786-MINIFS(W:W,$E:$E,$E786))/(MAXIFS(W:W,$E:$E,$E786)-MINIFS(W:W,$E:$E,$E786)),
100*(W786-MINIFS(W:W,$E:$E,$E786))/(MAXIFS(W:W,$E:$E,$E786)-MINIFS(W:W,$E:$E,$E786))))</f>
        <v/>
      </c>
      <c r="CM786" s="232" t="str">
        <f t="array" ref="CM786">IF(X786="","",
IF(INDEX(Settings!$H:$H,MATCH(CM$1,Settings!$G:$G,0))=TRUE,
100-100*(X786-MINIFS(X:X,$E:$E,$E786))/(MAXIFS(X:X,$E:$E,$E786)-MINIFS(X:X,$E:$E,$E786)),
100*(X786-MINIFS(X:X,$E:$E,$E786))/(MAXIFS(X:X,$E:$E,$E786)-MINIFS(X:X,$E:$E,$E786))))</f>
        <v/>
      </c>
      <c r="CN786" s="232" t="str">
        <f t="array" ref="CN786">IF(Y786="","",
IF(INDEX(Settings!$H:$H,MATCH(CN$1,Settings!$G:$G,0))=TRUE,
100-100*(Y786-MINIFS(Y:Y,$E:$E,$E786))/(MAXIFS(Y:Y,$E:$E,$E786)-MINIFS(Y:Y,$E:$E,$E786)),
100*(Y786-MINIFS(Y:Y,$E:$E,$E786))/(MAXIFS(Y:Y,$E:$E,$E786)-MINIFS(Y:Y,$E:$E,$E786))))</f>
        <v/>
      </c>
      <c r="CO786" s="232" t="str">
        <f t="array" ref="CO786">IF(Z786="","",
IF(INDEX(Settings!$H:$H,MATCH(CO$1,Settings!$G:$G,0))=TRUE,
100-100*(Z786-MINIFS(Z:Z,$E:$E,$E786))/(MAXIFS(Z:Z,$E:$E,$E786)-MINIFS(Z:Z,$E:$E,$E786)),
100*(Z786-MINIFS(Z:Z,$E:$E,$E786))/(MAXIFS(Z:Z,$E:$E,$E786)-MINIFS(Z:Z,$E:$E,$E786))))</f>
        <v/>
      </c>
      <c r="CP786" s="232" t="str">
        <f t="array" ref="CP786">IF(AA786="","",
IF(INDEX(Settings!$H:$H,MATCH(CP$1,Settings!$G:$G,0))=TRUE,
100-100*(AA786-MINIFS(AA:AA,$E:$E,$E786))/(MAXIFS(AA:AA,$E:$E,$E786)-MINIFS(AA:AA,$E:$E,$E786)),
100*(AA786-MINIFS(AA:AA,$E:$E,$E786))/(MAXIFS(AA:AA,$E:$E,$E786)-MINIFS(AA:AA,$E:$E,$E786))))</f>
        <v/>
      </c>
      <c r="CQ786" s="232" t="str">
        <f t="array" ref="CQ786">IF(AB786="","",
IF(INDEX(Settings!$H:$H,MATCH(CQ$1,Settings!$G:$G,0))=TRUE,
100-100*(AB786-MINIFS(AB:AB,$E:$E,$E786))/(MAXIFS(AB:AB,$E:$E,$E786)-MINIFS(AB:AB,$E:$E,$E786)),
100*(AB786-MINIFS(AB:AB,$E:$E,$E786))/(MAXIFS(AB:AB,$E:$E,$E786)-MINIFS(AB:AB,$E:$E,$E786))))</f>
        <v/>
      </c>
      <c r="CR786" s="232" t="str">
        <f t="array" ref="CR786">IF(AC786="","",
IF(INDEX(Settings!$H:$H,MATCH(CR$1,Settings!$G:$G,0))=TRUE,
100-100*(AC786-MINIFS(AC:AC,$E:$E,$E786))/(MAXIFS(AC:AC,$E:$E,$E786)-MINIFS(AC:AC,$E:$E,$E786)),
100*(AC786-MINIFS(AC:AC,$E:$E,$E786))/(MAXIFS(AC:AC,$E:$E,$E786)-MINIFS(AC:AC,$E:$E,$E786))))</f>
        <v/>
      </c>
      <c r="CS786" s="232" t="str">
        <f t="array" ref="CS786">IF(AD786="","",
IF(INDEX(Settings!$H:$H,MATCH(CS$1,Settings!$G:$G,0))=TRUE,
100-100*(AD786-MINIFS(AD:AD,$E:$E,$E786))/(MAXIFS(AD:AD,$E:$E,$E786)-MINIFS(AD:AD,$E:$E,$E786)),
100*(AD786-MINIFS(AD:AD,$E:$E,$E786))/(MAXIFS(AD:AD,$E:$E,$E786)-MINIFS(AD:AD,$E:$E,$E786))))</f>
        <v/>
      </c>
      <c r="CT786" s="232" t="str">
        <f t="array" ref="CT786">IF(AE786="","",
IF(INDEX(Settings!$H:$H,MATCH(CT$1,Settings!$G:$G,0))=TRUE,
100-100*(AE786-MINIFS(AE:AE,$E:$E,$E786))/(MAXIFS(AE:AE,$E:$E,$E786)-MINIFS(AE:AE,$E:$E,$E786)),
100*(AE786-MINIFS(AE:AE,$E:$E,$E786))/(MAXIFS(AE:AE,$E:$E,$E786)-MINIFS(AE:AE,$E:$E,$E786))))</f>
        <v/>
      </c>
      <c r="CU786" s="232" t="str">
        <f t="array" ref="CU786">IF(AF786="","",
IF(INDEX(Settings!$H:$H,MATCH(CU$1,Settings!$G:$G,0))=TRUE,
100-100*(AF786-MINIFS(AF:AF,$E:$E,$E786))/(MAXIFS(AF:AF,$E:$E,$E786)-MINIFS(AF:AF,$E:$E,$E786)),
100*(AF786-MINIFS(AF:AF,$E:$E,$E786))/(MAXIFS(AF:AF,$E:$E,$E786)-MINIFS(AF:AF,$E:$E,$E786))))</f>
        <v/>
      </c>
      <c r="CV786" s="232" t="str">
        <f t="array" ref="CV786">IF(AG786="","",
IF(INDEX(Settings!$H:$H,MATCH(CV$1,Settings!$G:$G,0))=TRUE,
100-100*(AG786-MINIFS(AG:AG,$E:$E,$E786))/(MAXIFS(AG:AG,$E:$E,$E786)-MINIFS(AG:AG,$E:$E,$E786)),
100*(AG786-MINIFS(AG:AG,$E:$E,$E786))/(MAXIFS(AG:AG,$E:$E,$E786)-MINIFS(AG:AG,$E:$E,$E786))))</f>
        <v/>
      </c>
      <c r="CW786" s="232" t="str">
        <f t="array" ref="CW786">IF(AH786="","",
IF(INDEX(Settings!$H:$H,MATCH(CW$1,Settings!$G:$G,0))=TRUE,
100-100*(AH786-MINIFS(AH:AH,$E:$E,$E786))/(MAXIFS(AH:AH,$E:$E,$E786)-MINIFS(AH:AH,$E:$E,$E786)),
100*(AH786-MINIFS(AH:AH,$E:$E,$E786))/(MAXIFS(AH:AH,$E:$E,$E786)-MINIFS(AH:AH,$E:$E,$E786))))</f>
        <v/>
      </c>
      <c r="CX786" s="232" t="str">
        <f t="array" ref="CX786">IF(AI786="","",
IF(INDEX(Settings!$H:$H,MATCH(CX$1,Settings!$G:$G,0))=TRUE,
100-100*(AI786-MINIFS(AI:AI,$E:$E,$E786))/(MAXIFS(AI:AI,$E:$E,$E786)-MINIFS(AI:AI,$E:$E,$E786)),
100*(AI786-MINIFS(AI:AI,$E:$E,$E786))/(MAXIFS(AI:AI,$E:$E,$E786)-MINIFS(AI:AI,$E:$E,$E786))))</f>
        <v/>
      </c>
      <c r="CY786" s="232" t="str">
        <f t="array" ref="CY786">IF(AJ786="","",
IF(INDEX(Settings!$H:$H,MATCH(CY$1,Settings!$G:$G,0))=TRUE,
100-100*(AJ786-MINIFS(AJ:AJ,$E:$E,$E786))/(MAXIFS(AJ:AJ,$E:$E,$E786)-MINIFS(AJ:AJ,$E:$E,$E786)),
100*(AJ786-MINIFS(AJ:AJ,$E:$E,$E786))/(MAXIFS(AJ:AJ,$E:$E,$E786)-MINIFS(AJ:AJ,$E:$E,$E786))))</f>
        <v/>
      </c>
      <c r="CZ786" s="232" t="str">
        <f t="array" ref="CZ786">IF(AK786="","",
IF(INDEX(Settings!$H:$H,MATCH(CZ$1,Settings!$G:$G,0))=TRUE,
100-100*(AK786-MINIFS(AK:AK,$E:$E,$E786))/(MAXIFS(AK:AK,$E:$E,$E786)-MINIFS(AK:AK,$E:$E,$E786)),
100*(AK786-MINIFS(AK:AK,$E:$E,$E786))/(MAXIFS(AK:AK,$E:$E,$E786)-MINIFS(AK:AK,$E:$E,$E786))))</f>
        <v/>
      </c>
      <c r="DA786" s="232" t="str">
        <f t="array" ref="DA786">IF(AL786="","",
IF(INDEX(Settings!$H:$H,MATCH(DA$1,Settings!$G:$G,0))=TRUE,
100-100*(AL786-MINIFS(AL:AL,$E:$E,$E786))/(MAXIFS(AL:AL,$E:$E,$E786)-MINIFS(AL:AL,$E:$E,$E786)),
100*(AL786-MINIFS(AL:AL,$E:$E,$E786))/(MAXIFS(AL:AL,$E:$E,$E786)-MINIFS(AL:AL,$E:$E,$E786))))</f>
        <v/>
      </c>
      <c r="DB786" s="232" t="str">
        <f t="array" ref="DB786">IF(AM786="","",
IF(INDEX(Settings!$H:$H,MATCH(DB$1,Settings!$G:$G,0))=TRUE,
100-100*(AM786-MINIFS(AM:AM,$E:$E,$E786))/(MAXIFS(AM:AM,$E:$E,$E786)-MINIFS(AM:AM,$E:$E,$E786)),
100*(AM786-MINIFS(AM:AM,$E:$E,$E786))/(MAXIFS(AM:AM,$E:$E,$E786)-MINIFS(AM:AM,$E:$E,$E786))))</f>
        <v/>
      </c>
      <c r="DC786" s="232" t="str">
        <f t="array" ref="DC786">IF(AN786="","",
IF(INDEX(Settings!$H:$H,MATCH(DC$1,Settings!$G:$G,0))=TRUE,
100-100*(AN786-MINIFS(AN:AN,$E:$E,$E786))/(MAXIFS(AN:AN,$E:$E,$E786)-MINIFS(AN:AN,$E:$E,$E786)),
100*(AN786-MINIFS(AN:AN,$E:$E,$E786))/(MAXIFS(AN:AN,$E:$E,$E786)-MINIFS(AN:AN,$E:$E,$E786))))</f>
        <v/>
      </c>
      <c r="DD786" s="232" t="str">
        <f t="array" ref="DD786">IF(AO786="","",
IF(INDEX(Settings!$H:$H,MATCH(DD$1,Settings!$G:$G,0))=TRUE,
100-100*(AO786-MINIFS(AO:AO,$E:$E,$E786))/(MAXIFS(AO:AO,$E:$E,$E786)-MINIFS(AO:AO,$E:$E,$E786)),
100*(AO786-MINIFS(AO:AO,$E:$E,$E786))/(MAXIFS(AO:AO,$E:$E,$E786)-MINIFS(AO:AO,$E:$E,$E786))))</f>
        <v/>
      </c>
      <c r="DE786" s="232" t="str">
        <f t="array" ref="DE786">IF(AP786="","",
IF(INDEX(Settings!$H:$H,MATCH(DE$1,Settings!$G:$G,0))=TRUE,
100-100*(AP786-MINIFS(AP:AP,$E:$E,$E786))/(MAXIFS(AP:AP,$E:$E,$E786)-MINIFS(AP:AP,$E:$E,$E786)),
100*(AP786-MINIFS(AP:AP,$E:$E,$E786))/(MAXIFS(AP:AP,$E:$E,$E786)-MINIFS(AP:AP,$E:$E,$E786))))</f>
        <v/>
      </c>
      <c r="DF786" s="232" t="str">
        <f t="array" ref="DF786">IF(AQ786="","",
IF(INDEX(Settings!$H:$H,MATCH(DF$1,Settings!$G:$G,0))=TRUE,
100-100*(AQ786-MINIFS(AQ:AQ,$E:$E,$E786))/(MAXIFS(AQ:AQ,$E:$E,$E786)-MINIFS(AQ:AQ,$E:$E,$E786)),
100*(AQ786-MINIFS(AQ:AQ,$E:$E,$E786))/(MAXIFS(AQ:AQ,$E:$E,$E786)-MINIFS(AQ:AQ,$E:$E,$E786))))</f>
        <v/>
      </c>
      <c r="DG786" s="232" t="str">
        <f t="array" ref="DG786">IF(AR786="","",
IF(INDEX(Settings!$H:$H,MATCH(DG$1,Settings!$G:$G,0))=TRUE,
100-100*(AR786-MINIFS(AR:AR,$E:$E,$E786))/(MAXIFS(AR:AR,$E:$E,$E786)-MINIFS(AR:AR,$E:$E,$E786)),
100*(AR786-MINIFS(AR:AR,$E:$E,$E786))/(MAXIFS(AR:AR,$E:$E,$E786)-MINIFS(AR:AR,$E:$E,$E786))))</f>
        <v/>
      </c>
      <c r="DH786" s="232" t="str">
        <f t="array" ref="DH786">IF(AS786="","",
IF(INDEX(Settings!$H:$H,MATCH(DH$1,Settings!$G:$G,0))=TRUE,
100-100*(AS786-MINIFS(AS:AS,$E:$E,$E786))/(MAXIFS(AS:AS,$E:$E,$E786)-MINIFS(AS:AS,$E:$E,$E786)),
100*(AS786-MINIFS(AS:AS,$E:$E,$E786))/(MAXIFS(AS:AS,$E:$E,$E786)-MINIFS(AS:AS,$E:$E,$E786))))</f>
        <v/>
      </c>
      <c r="DI786" s="232" t="str">
        <f t="array" ref="DI786">IF(AT786="","",
IF(INDEX(Settings!$H:$H,MATCH(DI$1,Settings!$G:$G,0))=TRUE,
100-100*(AT786-MINIFS(AT:AT,$E:$E,$E786))/(MAXIFS(AT:AT,$E:$E,$E786)-MINIFS(AT:AT,$E:$E,$E786)),
100*(AT786-MINIFS(AT:AT,$E:$E,$E786))/(MAXIFS(AT:AT,$E:$E,$E786)-MINIFS(AT:AT,$E:$E,$E786))))</f>
        <v/>
      </c>
      <c r="DJ786" s="232" t="str">
        <f t="array" ref="DJ786">IF(AU786="","",
IF(INDEX(Settings!$H:$H,MATCH(DJ$1,Settings!$G:$G,0))=TRUE,
100-100*(AU786-MINIFS(AU:AU,$E:$E,$E786))/(MAXIFS(AU:AU,$E:$E,$E786)-MINIFS(AU:AU,$E:$E,$E786)),
100*(AU786-MINIFS(AU:AU,$E:$E,$E786))/(MAXIFS(AU:AU,$E:$E,$E786)-MINIFS(AU:AU,$E:$E,$E786))))</f>
        <v/>
      </c>
      <c r="DK786" s="232" t="str">
        <f t="array" ref="DK786">IF(AV786="","",
IF(INDEX(Settings!$H:$H,MATCH(DK$1,Settings!$G:$G,0))=TRUE,
100-100*(AV786-MINIFS(AV:AV,$E:$E,$E786))/(MAXIFS(AV:AV,$E:$E,$E786)-MINIFS(AV:AV,$E:$E,$E786)),
100*(AV786-MINIFS(AV:AV,$E:$E,$E786))/(MAXIFS(AV:AV,$E:$E,$E786)-MINIFS(AV:AV,$E:$E,$E786))))</f>
        <v/>
      </c>
      <c r="DL786" s="232" t="str">
        <f t="array" ref="DL786">IF(AW786="","",
IF(INDEX(Settings!$H:$H,MATCH(DL$1,Settings!$G:$G,0))=TRUE,
100-100*(AW786-MINIFS(AW:AW,$E:$E,$E786))/(MAXIFS(AW:AW,$E:$E,$E786)-MINIFS(AW:AW,$E:$E,$E786)),
100*(AW786-MINIFS(AW:AW,$E:$E,$E786))/(MAXIFS(AW:AW,$E:$E,$E786)-MINIFS(AW:AW,$E:$E,$E786))))</f>
        <v/>
      </c>
      <c r="DM786" s="232" t="str">
        <f t="array" ref="DM786">IF(AX786="","",
IF(INDEX(Settings!$H:$H,MATCH(DM$1,Settings!$G:$G,0))=TRUE,
100-100*(AX786-MINIFS(AX:AX,$E:$E,$E786))/(MAXIFS(AX:AX,$E:$E,$E786)-MINIFS(AX:AX,$E:$E,$E786)),
100*(AX786-MINIFS(AX:AX,$E:$E,$E786))/(MAXIFS(AX:AX,$E:$E,$E786)-MINIFS(AX:AX,$E:$E,$E786))))</f>
        <v/>
      </c>
      <c r="DN786" s="232" t="str">
        <f t="array" ref="DN786">IF(AY786="","",
IF(INDEX(Settings!$H:$H,MATCH(DN$1,Settings!$G:$G,0))=TRUE,
100-100*(AY786-MINIFS(AY:AY,$E:$E,$E786))/(MAXIFS(AY:AY,$E:$E,$E786)-MINIFS(AY:AY,$E:$E,$E786)),
100*(AY786-MINIFS(AY:AY,$E:$E,$E786))/(MAXIFS(AY:AY,$E:$E,$E786)-MINIFS(AY:AY,$E:$E,$E786))))</f>
        <v/>
      </c>
      <c r="DO786" s="232" t="str">
        <f t="array" ref="DO786">IF(AZ786="","",
IF(INDEX(Settings!$H:$H,MATCH(DO$1,Settings!$G:$G,0))=TRUE,
100-100*(AZ786-MINIFS(AZ:AZ,$E:$E,$E786))/(MAXIFS(AZ:AZ,$E:$E,$E786)-MINIFS(AZ:AZ,$E:$E,$E786)),
100*(AZ786-MINIFS(AZ:AZ,$E:$E,$E786))/(MAXIFS(AZ:AZ,$E:$E,$E786)-MINIFS(AZ:AZ,$E:$E,$E786))))</f>
        <v/>
      </c>
      <c r="DP786" s="232" t="str">
        <f t="array" ref="DP786">IF(BA786="","",
IF(INDEX(Settings!$H:$H,MATCH(DP$1,Settings!$G:$G,0))=TRUE,
100-100*(BA786-MINIFS(BA:BA,$E:$E,$E786))/(MAXIFS(BA:BA,$E:$E,$E786)-MINIFS(BA:BA,$E:$E,$E786)),
100*(BA786-MINIFS(BA:BA,$E:$E,$E786))/(MAXIFS(BA:BA,$E:$E,$E786)-MINIFS(BA:BA,$E:$E,$E786))))</f>
        <v/>
      </c>
      <c r="DQ786" s="232" t="str">
        <f t="array" ref="DQ786">IF(BB786="","",
IF(INDEX(Settings!$H:$H,MATCH(DQ$1,Settings!$G:$G,0))=TRUE,
100-100*(BB786-MINIFS(BB:BB,$E:$E,$E786))/(MAXIFS(BB:BB,$E:$E,$E786)-MINIFS(BB:BB,$E:$E,$E786)),
100*(BB786-MINIFS(BB:BB,$E:$E,$E786))/(MAXIFS(BB:BB,$E:$E,$E786)-MINIFS(BB:BB,$E:$E,$E786))))</f>
        <v/>
      </c>
      <c r="DR786" s="232" t="str">
        <f t="array" ref="DR786">IF(BC786="","",
IF(INDEX(Settings!$H:$H,MATCH(DR$1,Settings!$G:$G,0))=TRUE,
100-100*(BC786-MINIFS(BC:BC,$E:$E,$E786))/(MAXIFS(BC:BC,$E:$E,$E786)-MINIFS(BC:BC,$E:$E,$E786)),
100*(BC786-MINIFS(BC:BC,$E:$E,$E786))/(MAXIFS(BC:BC,$E:$E,$E786)-MINIFS(BC:BC,$E:$E,$E786))))</f>
        <v/>
      </c>
      <c r="DS786" s="232" t="str">
        <f t="array" ref="DS786">IF(BD786="","",
IF(INDEX(Settings!$H:$H,MATCH(DS$1,Settings!$G:$G,0))=TRUE,
100-100*(BD786-MINIFS(BD:BD,$E:$E,$E786))/(MAXIFS(BD:BD,$E:$E,$E786)-MINIFS(BD:BD,$E:$E,$E786)),
100*(BD786-MINIFS(BD:BD,$E:$E,$E786))/(MAXIFS(BD:BD,$E:$E,$E786)-MINIFS(BD:BD,$E:$E,$E786))))</f>
        <v/>
      </c>
      <c r="DT786" s="232" t="str">
        <f t="array" ref="DT786">IF(BE786="","",
IF(INDEX(Settings!$H:$H,MATCH(DT$1,Settings!$G:$G,0))=TRUE,
100-100*(BE786-MINIFS(BE:BE,$E:$E,$E786))/(MAXIFS(BE:BE,$E:$E,$E786)-MINIFS(BE:BE,$E:$E,$E786)),
100*(BE786-MINIFS(BE:BE,$E:$E,$E786))/(MAXIFS(BE:BE,$E:$E,$E786)-MINIFS(BE:BE,$E:$E,$E786))))</f>
        <v/>
      </c>
      <c r="DU786" s="232" t="str">
        <f t="array" ref="DU786">IF(BF786="","",
IF(INDEX(Settings!$H:$H,MATCH(DU$1,Settings!$G:$G,0))=TRUE,
100-100*(BF786-MINIFS(BF:BF,$E:$E,$E786))/(MAXIFS(BF:BF,$E:$E,$E786)-MINIFS(BF:BF,$E:$E,$E786)),
100*(BF786-MINIFS(BF:BF,$E:$E,$E786))/(MAXIFS(BF:BF,$E:$E,$E786)-MINIFS(BF:BF,$E:$E,$E786))))</f>
        <v/>
      </c>
      <c r="DV786" s="232" t="str">
        <f t="array" ref="DV786">IF(BG786="","",
IF(INDEX(Settings!$H:$H,MATCH(DV$1,Settings!$G:$G,0))=TRUE,
100-100*(BG786-MINIFS(BG:BG,$E:$E,$E786))/(MAXIFS(BG:BG,$E:$E,$E786)-MINIFS(BG:BG,$E:$E,$E786)),
100*(BG786-MINIFS(BG:BG,$E:$E,$E786))/(MAXIFS(BG:BG,$E:$E,$E786)-MINIFS(BG:BG,$E:$E,$E786))))</f>
        <v/>
      </c>
      <c r="DW786" s="232" t="str">
        <f t="array" ref="DW786">IF(BH786="","",
IF(INDEX(Settings!$H:$H,MATCH(DW$1,Settings!$G:$G,0))=TRUE,
100-100*(BH786-MINIFS(BH:BH,$E:$E,$E786))/(MAXIFS(BH:BH,$E:$E,$E786)-MINIFS(BH:BH,$E:$E,$E786)),
100*(BH786-MINIFS(BH:BH,$E:$E,$E786))/(MAXIFS(BH:BH,$E:$E,$E786)-MINIFS(BH:BH,$E:$E,$E786))))</f>
        <v/>
      </c>
      <c r="DX786" s="232" t="str">
        <f t="array" ref="DX786">IF(BI786="","",
IF(INDEX(Settings!$H:$H,MATCH(DX$1,Settings!$G:$G,0))=TRUE,
100-100*(BI786-MINIFS(BI:BI,$E:$E,$E786))/(MAXIFS(BI:BI,$E:$E,$E786)-MINIFS(BI:BI,$E:$E,$E786)),
100*(BI786-MINIFS(BI:BI,$E:$E,$E786))/(MAXIFS(BI:BI,$E:$E,$E786)-MINIFS(BI:BI,$E:$E,$E786))))</f>
        <v/>
      </c>
      <c r="DY786" s="232" t="str">
        <f t="array" ref="DY786">IF(BJ786="","",
IF(INDEX(Settings!$H:$H,MATCH(DY$1,Settings!$G:$G,0))=TRUE,
100-100*(BJ786-MINIFS(BJ:BJ,$E:$E,$E786))/(MAXIFS(BJ:BJ,$E:$E,$E786)-MINIFS(BJ:BJ,$E:$E,$E786)),
100*(BJ786-MINIFS(BJ:BJ,$E:$E,$E786))/(MAXIFS(BJ:BJ,$E:$E,$E786)-MINIFS(BJ:BJ,$E:$E,$E786))))</f>
        <v/>
      </c>
      <c r="DZ786" s="234"/>
      <c r="EA786" s="234"/>
      <c r="EB786" s="234" t="str">
        <f t="shared" si="8"/>
        <v/>
      </c>
      <c r="EC786" s="234" t="str">
        <f t="shared" si="9"/>
        <v/>
      </c>
      <c r="ED786" s="234" t="str">
        <f t="shared" si="10"/>
        <v/>
      </c>
      <c r="EE786" s="234" t="str">
        <f t="shared" si="11"/>
        <v/>
      </c>
      <c r="EF786" s="234" t="str">
        <f t="shared" si="12"/>
        <v/>
      </c>
      <c r="EG786" s="234" t="str">
        <f t="shared" si="13"/>
        <v/>
      </c>
      <c r="EH786" s="234"/>
      <c r="EI786" s="234"/>
      <c r="EJ786" s="234"/>
      <c r="EK786" s="234"/>
      <c r="EL786" s="234"/>
      <c r="EM786" s="234"/>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3" t="str">
        <f t="shared" si="14"/>
        <v/>
      </c>
      <c r="N787" s="49"/>
      <c r="O787" s="49"/>
      <c r="P787" s="49"/>
      <c r="Q787" s="49"/>
      <c r="R787" s="49"/>
      <c r="S787" s="222" t="str">
        <f>IFERROR(VLOOKUP(AF787, 'YOYO IR Scores'!A:C, 3, FALSE), "")
</f>
        <v/>
      </c>
      <c r="T787" s="49"/>
      <c r="U787" s="49"/>
      <c r="V787" s="49"/>
      <c r="W787" s="49"/>
      <c r="X787" s="224" t="str">
        <f t="shared" si="4"/>
        <v/>
      </c>
      <c r="Y787" s="225" t="str">
        <f t="shared" si="5"/>
        <v/>
      </c>
      <c r="Z787" s="225" t="str">
        <f t="shared" si="6"/>
        <v/>
      </c>
      <c r="AA787" s="224" t="str">
        <f t="shared" si="7"/>
        <v/>
      </c>
      <c r="AB787" s="223"/>
      <c r="AC787" s="223"/>
      <c r="AD787" s="223"/>
      <c r="AE787" s="223" t="str">
        <f>IFERROR(VLOOKUP(AF787, 'YOYO IR Scores'!A:C, 2, FALSE), "")</f>
        <v/>
      </c>
      <c r="AF787" s="223"/>
      <c r="AG787" s="223"/>
      <c r="AH787" s="223"/>
      <c r="AI787" s="223"/>
      <c r="AJ787" s="223"/>
      <c r="AK787" s="223"/>
      <c r="AL787" s="223"/>
      <c r="AM787" s="223"/>
      <c r="AN787" s="223"/>
      <c r="AO787" s="223"/>
      <c r="AP787" s="223"/>
      <c r="AQ787" s="223"/>
      <c r="AR787" s="223"/>
      <c r="AS787" s="223"/>
      <c r="AT787" s="223"/>
      <c r="AU787" s="223"/>
      <c r="AV787" s="223"/>
      <c r="AW787" s="223"/>
      <c r="AX787" s="223"/>
      <c r="AY787" s="223"/>
      <c r="AZ787" s="223"/>
      <c r="BA787" s="223"/>
      <c r="BB787" s="223"/>
      <c r="BC787" s="223"/>
      <c r="BD787" s="223"/>
      <c r="BE787" s="223"/>
      <c r="BF787" s="223"/>
      <c r="BG787" s="223"/>
      <c r="BH787" s="223"/>
      <c r="BI787" s="223"/>
      <c r="BJ787" s="223"/>
      <c r="BK787" s="223" t="str">
        <f t="array" ref="BK787">IF(J787="","",
IF(INDEX(Settings!$H:$H,MATCH(BY$1,Settings!$G:$G,0))=TRUE,
100-100*(J787-MIN(J:J))/(MAX(J:J)-MIN(J:J)),
100*(J787-MIN(J:J))/(MAX(J:J)-MIN(J:J))))</f>
        <v/>
      </c>
      <c r="BL787" s="223" t="str">
        <f t="array" ref="BL787">IF(J787="","",
IF(INDEX(Settings!$H:$H,MATCH(BY$1,Settings!$G:$G,0))=TRUE,
100-100*(J787-MINIFS(J:J,$E:$E,$E787))/(MAXIFS(J:J,$E:$E,$E787)-MINIFS(J:J,$E:$E,$E787)),
100*(J787-MINIFS(J:J,$E:$E,$E787))/(MAXIFS(J:J,$E:$E,$E787)-MINIFS(J:J,$E:$E,$E787))))</f>
        <v/>
      </c>
      <c r="BM787" s="223"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4" t="str">
        <f t="array" ref="BQ787">IF(J787="","",
IF(INDEX(Settings!$H:$H,MATCH(BY$1,Settings!$G:$G,0))=TRUE,
-1*(J787-AVERAGE(J:J))/STDEV(J:J),
(J787-AVERAGE(J:J))/STDEV(J:J)))</f>
        <v/>
      </c>
      <c r="BR787" s="224" t="str">
        <f>IFERROR(__xludf.DUMMYFUNCTION("IF(J787="""","""",
IF(INDEX(Settings!$H:$H,MATCH(BY$1,Settings!$G:$G,0))=TRUE,
-1*(J787-AVERAGEIFS(J:J,$E:$E,$E787))/STDEV(FILTER(J:J,$E:$E=$E787)),
(J787-AVERAGEIFS(J:J,$E:$E,$E787))/STDEV(FILTER(J:J,$E:$E=$E787))))"),"")</f>
        <v/>
      </c>
      <c r="BS787" s="224"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3" t="str">
        <f t="array" ref="BY787">IF(J787="","",
IF(INDEX(Settings!$H:$H,MATCH(BY$1,Settings!$G:$G,0))=TRUE,
100-100*(J787-MINIFS(J:J,$E:$E,$E787))/(MAXIFS(J:J,$E:$E,$E787)-MINIFS(J:J,$E:$E,$E787)),
100*(J787-MINIFS(J:J,$E:$E,$E787))/(MAXIFS(J:J,$E:$E,$E787)-MINIFS(J:J,$E:$E,$E787))))</f>
        <v/>
      </c>
      <c r="BZ787" s="223" t="str">
        <f t="array" ref="BZ787">IF(K787="","",
IF(INDEX(Settings!$H:$H,MATCH(BZ$1,Settings!$G:$G,0))=TRUE,
100-100*(K787-MINIFS(K:K,$E:$E,$E787))/(MAXIFS(K:K,$E:$E,$E787)-MINIFS(K:K,$E:$E,$E787)),
100*(K787-MINIFS(K:K,$E:$E,$E787))/(MAXIFS(K:K,$E:$E,$E787)-MINIFS(K:K,$E:$E,$E787))))</f>
        <v/>
      </c>
      <c r="CA787" s="223" t="str">
        <f t="array" ref="CA787">IF(L787="","",
IF(INDEX(Settings!$H:$H,MATCH(CA$1,Settings!$G:$G,0))=TRUE,
100-100*(L787-MINIFS(L:L,$E:$E,$E787))/(MAXIFS(L:L,$E:$E,$E787)-MINIFS(L:L,$E:$E,$E787)),
100*(L787-MINIFS(L:L,$E:$E,$E787))/(MAXIFS(L:L,$E:$E,$E787)-MINIFS(L:L,$E:$E,$E787))))</f>
        <v/>
      </c>
      <c r="CB787" s="223" t="str">
        <f t="array" ref="CB787">IF(M787="","",
IF(INDEX(Settings!$H:$H,MATCH(CB$1,Settings!$G:$G,0))=TRUE,
100-100*(M787-MINIFS(M:M,$E:$E,$E787))/(MAXIFS(M:M,$E:$E,$E787)-MINIFS(M:M,$E:$E,$E787)),
100*(M787-MINIFS(M:M,$E:$E,$E787))/(MAXIFS(M:M,$E:$E,$E787)-MINIFS(M:M,$E:$E,$E787))))</f>
        <v/>
      </c>
      <c r="CC787" s="223" t="str">
        <f t="array" ref="CC787">IF(N787="","",
IF(INDEX(Settings!$H:$H,MATCH(CC$1,Settings!$G:$G,0))=TRUE,
100-100*(N787-MINIFS(N:N,$E:$E,$E787))/(MAXIFS(N:N,$E:$E,$E787)-MINIFS(N:N,$E:$E,$E787)),
100*(N787-MINIFS(N:N,$E:$E,$E787))/(MAXIFS(N:N,$E:$E,$E787)-MINIFS(N:N,$E:$E,$E787))))</f>
        <v/>
      </c>
      <c r="CD787" s="223" t="str">
        <f t="array" ref="CD787">IF(O787="","",
IF(INDEX(Settings!$H:$H,MATCH(CD$1,Settings!$G:$G,0))=TRUE,
100-100*(O787-MINIFS(O:O,$E:$E,$E787))/(MAXIFS(O:O,$E:$E,$E787)-MINIFS(O:O,$E:$E,$E787)),
100*(O787-MINIFS(O:O,$E:$E,$E787))/(MAXIFS(O:O,$E:$E,$E787)-MINIFS(O:O,$E:$E,$E787))))</f>
        <v/>
      </c>
      <c r="CE787" s="223" t="str">
        <f t="array" ref="CE787">IF(P787="","",
IF(INDEX(Settings!$H:$H,MATCH(CE$1,Settings!$G:$G,0))=TRUE,
100-100*(P787-MINIFS(P:P,$E:$E,$E787))/(MAXIFS(P:P,$E:$E,$E787)-MINIFS(P:P,$E:$E,$E787)),
100*(P787-MINIFS(P:P,$E:$E,$E787))/(MAXIFS(P:P,$E:$E,$E787)-MINIFS(P:P,$E:$E,$E787))))</f>
        <v/>
      </c>
      <c r="CF787" s="223" t="str">
        <f t="array" ref="CF787">IF(Q787="","",
IF(INDEX(Settings!$H:$H,MATCH(CF$1,Settings!$G:$G,0))=TRUE,
100-100*(Q787-MINIFS(Q:Q,$E:$E,$E787))/(MAXIFS(Q:Q,$E:$E,$E787)-MINIFS(Q:Q,$E:$E,$E787)),
100*(Q787-MINIFS(Q:Q,$E:$E,$E787))/(MAXIFS(Q:Q,$E:$E,$E787)-MINIFS(Q:Q,$E:$E,$E787))))</f>
        <v/>
      </c>
      <c r="CG787" s="223" t="str">
        <f t="array" ref="CG787">IF(R787="","",
IF(INDEX(Settings!$H:$H,MATCH(CG$1,Settings!$G:$G,0))=TRUE,
100-100*(R787-MINIFS(R:R,$E:$E,$E787))/(MAXIFS(R:R,$E:$E,$E787)-MINIFS(R:R,$E:$E,$E787)),
100*(R787-MINIFS(R:R,$E:$E,$E787))/(MAXIFS(R:R,$E:$E,$E787)-MINIFS(R:R,$E:$E,$E787))))</f>
        <v/>
      </c>
      <c r="CH787" s="223" t="str">
        <f t="array" ref="CH787">IF(S787="","",
IF(INDEX(Settings!$H:$H,MATCH(CH$1,Settings!$G:$G,0))=TRUE,
100-100*(S787-MINIFS(S:S,$E:$E,$E787))/(MAXIFS(S:S,$E:$E,$E787)-MINIFS(S:S,$E:$E,$E787)),
100*(S787-MINIFS(S:S,$E:$E,$E787))/(MAXIFS(S:S,$E:$E,$E787)-MINIFS(S:S,$E:$E,$E787))))</f>
        <v/>
      </c>
      <c r="CI787" s="223" t="str">
        <f t="array" ref="CI787">IF(T787="","",
IF(INDEX(Settings!$H:$H,MATCH(CI$1,Settings!$G:$G,0))=TRUE,
100-100*(T787-MINIFS(T:T,$E:$E,$E787))/(MAXIFS(T:T,$E:$E,$E787)-MINIFS(T:T,$E:$E,$E787)),
100*(T787-MINIFS(T:T,$E:$E,$E787))/(MAXIFS(T:T,$E:$E,$E787)-MINIFS(T:T,$E:$E,$E787))))</f>
        <v/>
      </c>
      <c r="CJ787" s="223" t="str">
        <f t="array" ref="CJ787">IF(U787="","",
IF(INDEX(Settings!$H:$H,MATCH(CJ$1,Settings!$G:$G,0))=TRUE,
100-100*(U787-MINIFS(U:U,$E:$E,$E787))/(MAXIFS(U:U,$E:$E,$E787)-MINIFS(U:U,$E:$E,$E787)),
100*(U787-MINIFS(U:U,$E:$E,$E787))/(MAXIFS(U:U,$E:$E,$E787)-MINIFS(U:U,$E:$E,$E787))))</f>
        <v/>
      </c>
      <c r="CK787" s="223" t="str">
        <f t="array" ref="CK787">IF(V787="","",
IF(INDEX(Settings!$H:$H,MATCH(CK$1,Settings!$G:$G,0))=TRUE,
100-100*(V787-MINIFS(V:V,$E:$E,$E787))/(MAXIFS(V:V,$E:$E,$E787)-MINIFS(V:V,$E:$E,$E787)),
100*(V787-MINIFS(V:V,$E:$E,$E787))/(MAXIFS(V:V,$E:$E,$E787)-MINIFS(V:V,$E:$E,$E787))))</f>
        <v/>
      </c>
      <c r="CL787" s="223" t="str">
        <f t="array" ref="CL787">IF(W787="","",
IF(INDEX(Settings!$H:$H,MATCH(CL$1,Settings!$G:$G,0))=TRUE,
100-100*(W787-MINIFS(W:W,$E:$E,$E787))/(MAXIFS(W:W,$E:$E,$E787)-MINIFS(W:W,$E:$E,$E787)),
100*(W787-MINIFS(W:W,$E:$E,$E787))/(MAXIFS(W:W,$E:$E,$E787)-MINIFS(W:W,$E:$E,$E787))))</f>
        <v/>
      </c>
      <c r="CM787" s="223" t="str">
        <f t="array" ref="CM787">IF(X787="","",
IF(INDEX(Settings!$H:$H,MATCH(CM$1,Settings!$G:$G,0))=TRUE,
100-100*(X787-MINIFS(X:X,$E:$E,$E787))/(MAXIFS(X:X,$E:$E,$E787)-MINIFS(X:X,$E:$E,$E787)),
100*(X787-MINIFS(X:X,$E:$E,$E787))/(MAXIFS(X:X,$E:$E,$E787)-MINIFS(X:X,$E:$E,$E787))))</f>
        <v/>
      </c>
      <c r="CN787" s="223" t="str">
        <f t="array" ref="CN787">IF(Y787="","",
IF(INDEX(Settings!$H:$H,MATCH(CN$1,Settings!$G:$G,0))=TRUE,
100-100*(Y787-MINIFS(Y:Y,$E:$E,$E787))/(MAXIFS(Y:Y,$E:$E,$E787)-MINIFS(Y:Y,$E:$E,$E787)),
100*(Y787-MINIFS(Y:Y,$E:$E,$E787))/(MAXIFS(Y:Y,$E:$E,$E787)-MINIFS(Y:Y,$E:$E,$E787))))</f>
        <v/>
      </c>
      <c r="CO787" s="223" t="str">
        <f t="array" ref="CO787">IF(Z787="","",
IF(INDEX(Settings!$H:$H,MATCH(CO$1,Settings!$G:$G,0))=TRUE,
100-100*(Z787-MINIFS(Z:Z,$E:$E,$E787))/(MAXIFS(Z:Z,$E:$E,$E787)-MINIFS(Z:Z,$E:$E,$E787)),
100*(Z787-MINIFS(Z:Z,$E:$E,$E787))/(MAXIFS(Z:Z,$E:$E,$E787)-MINIFS(Z:Z,$E:$E,$E787))))</f>
        <v/>
      </c>
      <c r="CP787" s="223" t="str">
        <f t="array" ref="CP787">IF(AA787="","",
IF(INDEX(Settings!$H:$H,MATCH(CP$1,Settings!$G:$G,0))=TRUE,
100-100*(AA787-MINIFS(AA:AA,$E:$E,$E787))/(MAXIFS(AA:AA,$E:$E,$E787)-MINIFS(AA:AA,$E:$E,$E787)),
100*(AA787-MINIFS(AA:AA,$E:$E,$E787))/(MAXIFS(AA:AA,$E:$E,$E787)-MINIFS(AA:AA,$E:$E,$E787))))</f>
        <v/>
      </c>
      <c r="CQ787" s="223" t="str">
        <f t="array" ref="CQ787">IF(AB787="","",
IF(INDEX(Settings!$H:$H,MATCH(CQ$1,Settings!$G:$G,0))=TRUE,
100-100*(AB787-MINIFS(AB:AB,$E:$E,$E787))/(MAXIFS(AB:AB,$E:$E,$E787)-MINIFS(AB:AB,$E:$E,$E787)),
100*(AB787-MINIFS(AB:AB,$E:$E,$E787))/(MAXIFS(AB:AB,$E:$E,$E787)-MINIFS(AB:AB,$E:$E,$E787))))</f>
        <v/>
      </c>
      <c r="CR787" s="223" t="str">
        <f t="array" ref="CR787">IF(AC787="","",
IF(INDEX(Settings!$H:$H,MATCH(CR$1,Settings!$G:$G,0))=TRUE,
100-100*(AC787-MINIFS(AC:AC,$E:$E,$E787))/(MAXIFS(AC:AC,$E:$E,$E787)-MINIFS(AC:AC,$E:$E,$E787)),
100*(AC787-MINIFS(AC:AC,$E:$E,$E787))/(MAXIFS(AC:AC,$E:$E,$E787)-MINIFS(AC:AC,$E:$E,$E787))))</f>
        <v/>
      </c>
      <c r="CS787" s="223" t="str">
        <f t="array" ref="CS787">IF(AD787="","",
IF(INDEX(Settings!$H:$H,MATCH(CS$1,Settings!$G:$G,0))=TRUE,
100-100*(AD787-MINIFS(AD:AD,$E:$E,$E787))/(MAXIFS(AD:AD,$E:$E,$E787)-MINIFS(AD:AD,$E:$E,$E787)),
100*(AD787-MINIFS(AD:AD,$E:$E,$E787))/(MAXIFS(AD:AD,$E:$E,$E787)-MINIFS(AD:AD,$E:$E,$E787))))</f>
        <v/>
      </c>
      <c r="CT787" s="223" t="str">
        <f t="array" ref="CT787">IF(AE787="","",
IF(INDEX(Settings!$H:$H,MATCH(CT$1,Settings!$G:$G,0))=TRUE,
100-100*(AE787-MINIFS(AE:AE,$E:$E,$E787))/(MAXIFS(AE:AE,$E:$E,$E787)-MINIFS(AE:AE,$E:$E,$E787)),
100*(AE787-MINIFS(AE:AE,$E:$E,$E787))/(MAXIFS(AE:AE,$E:$E,$E787)-MINIFS(AE:AE,$E:$E,$E787))))</f>
        <v/>
      </c>
      <c r="CU787" s="223" t="str">
        <f t="array" ref="CU787">IF(AF787="","",
IF(INDEX(Settings!$H:$H,MATCH(CU$1,Settings!$G:$G,0))=TRUE,
100-100*(AF787-MINIFS(AF:AF,$E:$E,$E787))/(MAXIFS(AF:AF,$E:$E,$E787)-MINIFS(AF:AF,$E:$E,$E787)),
100*(AF787-MINIFS(AF:AF,$E:$E,$E787))/(MAXIFS(AF:AF,$E:$E,$E787)-MINIFS(AF:AF,$E:$E,$E787))))</f>
        <v/>
      </c>
      <c r="CV787" s="223" t="str">
        <f t="array" ref="CV787">IF(AG787="","",
IF(INDEX(Settings!$H:$H,MATCH(CV$1,Settings!$G:$G,0))=TRUE,
100-100*(AG787-MINIFS(AG:AG,$E:$E,$E787))/(MAXIFS(AG:AG,$E:$E,$E787)-MINIFS(AG:AG,$E:$E,$E787)),
100*(AG787-MINIFS(AG:AG,$E:$E,$E787))/(MAXIFS(AG:AG,$E:$E,$E787)-MINIFS(AG:AG,$E:$E,$E787))))</f>
        <v/>
      </c>
      <c r="CW787" s="223" t="str">
        <f t="array" ref="CW787">IF(AH787="","",
IF(INDEX(Settings!$H:$H,MATCH(CW$1,Settings!$G:$G,0))=TRUE,
100-100*(AH787-MINIFS(AH:AH,$E:$E,$E787))/(MAXIFS(AH:AH,$E:$E,$E787)-MINIFS(AH:AH,$E:$E,$E787)),
100*(AH787-MINIFS(AH:AH,$E:$E,$E787))/(MAXIFS(AH:AH,$E:$E,$E787)-MINIFS(AH:AH,$E:$E,$E787))))</f>
        <v/>
      </c>
      <c r="CX787" s="223" t="str">
        <f t="array" ref="CX787">IF(AI787="","",
IF(INDEX(Settings!$H:$H,MATCH(CX$1,Settings!$G:$G,0))=TRUE,
100-100*(AI787-MINIFS(AI:AI,$E:$E,$E787))/(MAXIFS(AI:AI,$E:$E,$E787)-MINIFS(AI:AI,$E:$E,$E787)),
100*(AI787-MINIFS(AI:AI,$E:$E,$E787))/(MAXIFS(AI:AI,$E:$E,$E787)-MINIFS(AI:AI,$E:$E,$E787))))</f>
        <v/>
      </c>
      <c r="CY787" s="223" t="str">
        <f t="array" ref="CY787">IF(AJ787="","",
IF(INDEX(Settings!$H:$H,MATCH(CY$1,Settings!$G:$G,0))=TRUE,
100-100*(AJ787-MINIFS(AJ:AJ,$E:$E,$E787))/(MAXIFS(AJ:AJ,$E:$E,$E787)-MINIFS(AJ:AJ,$E:$E,$E787)),
100*(AJ787-MINIFS(AJ:AJ,$E:$E,$E787))/(MAXIFS(AJ:AJ,$E:$E,$E787)-MINIFS(AJ:AJ,$E:$E,$E787))))</f>
        <v/>
      </c>
      <c r="CZ787" s="223" t="str">
        <f t="array" ref="CZ787">IF(AK787="","",
IF(INDEX(Settings!$H:$H,MATCH(CZ$1,Settings!$G:$G,0))=TRUE,
100-100*(AK787-MINIFS(AK:AK,$E:$E,$E787))/(MAXIFS(AK:AK,$E:$E,$E787)-MINIFS(AK:AK,$E:$E,$E787)),
100*(AK787-MINIFS(AK:AK,$E:$E,$E787))/(MAXIFS(AK:AK,$E:$E,$E787)-MINIFS(AK:AK,$E:$E,$E787))))</f>
        <v/>
      </c>
      <c r="DA787" s="223" t="str">
        <f t="array" ref="DA787">IF(AL787="","",
IF(INDEX(Settings!$H:$H,MATCH(DA$1,Settings!$G:$G,0))=TRUE,
100-100*(AL787-MINIFS(AL:AL,$E:$E,$E787))/(MAXIFS(AL:AL,$E:$E,$E787)-MINIFS(AL:AL,$E:$E,$E787)),
100*(AL787-MINIFS(AL:AL,$E:$E,$E787))/(MAXIFS(AL:AL,$E:$E,$E787)-MINIFS(AL:AL,$E:$E,$E787))))</f>
        <v/>
      </c>
      <c r="DB787" s="223" t="str">
        <f t="array" ref="DB787">IF(AM787="","",
IF(INDEX(Settings!$H:$H,MATCH(DB$1,Settings!$G:$G,0))=TRUE,
100-100*(AM787-MINIFS(AM:AM,$E:$E,$E787))/(MAXIFS(AM:AM,$E:$E,$E787)-MINIFS(AM:AM,$E:$E,$E787)),
100*(AM787-MINIFS(AM:AM,$E:$E,$E787))/(MAXIFS(AM:AM,$E:$E,$E787)-MINIFS(AM:AM,$E:$E,$E787))))</f>
        <v/>
      </c>
      <c r="DC787" s="223" t="str">
        <f t="array" ref="DC787">IF(AN787="","",
IF(INDEX(Settings!$H:$H,MATCH(DC$1,Settings!$G:$G,0))=TRUE,
100-100*(AN787-MINIFS(AN:AN,$E:$E,$E787))/(MAXIFS(AN:AN,$E:$E,$E787)-MINIFS(AN:AN,$E:$E,$E787)),
100*(AN787-MINIFS(AN:AN,$E:$E,$E787))/(MAXIFS(AN:AN,$E:$E,$E787)-MINIFS(AN:AN,$E:$E,$E787))))</f>
        <v/>
      </c>
      <c r="DD787" s="223" t="str">
        <f t="array" ref="DD787">IF(AO787="","",
IF(INDEX(Settings!$H:$H,MATCH(DD$1,Settings!$G:$G,0))=TRUE,
100-100*(AO787-MINIFS(AO:AO,$E:$E,$E787))/(MAXIFS(AO:AO,$E:$E,$E787)-MINIFS(AO:AO,$E:$E,$E787)),
100*(AO787-MINIFS(AO:AO,$E:$E,$E787))/(MAXIFS(AO:AO,$E:$E,$E787)-MINIFS(AO:AO,$E:$E,$E787))))</f>
        <v/>
      </c>
      <c r="DE787" s="223" t="str">
        <f t="array" ref="DE787">IF(AP787="","",
IF(INDEX(Settings!$H:$H,MATCH(DE$1,Settings!$G:$G,0))=TRUE,
100-100*(AP787-MINIFS(AP:AP,$E:$E,$E787))/(MAXIFS(AP:AP,$E:$E,$E787)-MINIFS(AP:AP,$E:$E,$E787)),
100*(AP787-MINIFS(AP:AP,$E:$E,$E787))/(MAXIFS(AP:AP,$E:$E,$E787)-MINIFS(AP:AP,$E:$E,$E787))))</f>
        <v/>
      </c>
      <c r="DF787" s="223" t="str">
        <f t="array" ref="DF787">IF(AQ787="","",
IF(INDEX(Settings!$H:$H,MATCH(DF$1,Settings!$G:$G,0))=TRUE,
100-100*(AQ787-MINIFS(AQ:AQ,$E:$E,$E787))/(MAXIFS(AQ:AQ,$E:$E,$E787)-MINIFS(AQ:AQ,$E:$E,$E787)),
100*(AQ787-MINIFS(AQ:AQ,$E:$E,$E787))/(MAXIFS(AQ:AQ,$E:$E,$E787)-MINIFS(AQ:AQ,$E:$E,$E787))))</f>
        <v/>
      </c>
      <c r="DG787" s="223" t="str">
        <f t="array" ref="DG787">IF(AR787="","",
IF(INDEX(Settings!$H:$H,MATCH(DG$1,Settings!$G:$G,0))=TRUE,
100-100*(AR787-MINIFS(AR:AR,$E:$E,$E787))/(MAXIFS(AR:AR,$E:$E,$E787)-MINIFS(AR:AR,$E:$E,$E787)),
100*(AR787-MINIFS(AR:AR,$E:$E,$E787))/(MAXIFS(AR:AR,$E:$E,$E787)-MINIFS(AR:AR,$E:$E,$E787))))</f>
        <v/>
      </c>
      <c r="DH787" s="223" t="str">
        <f t="array" ref="DH787">IF(AS787="","",
IF(INDEX(Settings!$H:$H,MATCH(DH$1,Settings!$G:$G,0))=TRUE,
100-100*(AS787-MINIFS(AS:AS,$E:$E,$E787))/(MAXIFS(AS:AS,$E:$E,$E787)-MINIFS(AS:AS,$E:$E,$E787)),
100*(AS787-MINIFS(AS:AS,$E:$E,$E787))/(MAXIFS(AS:AS,$E:$E,$E787)-MINIFS(AS:AS,$E:$E,$E787))))</f>
        <v/>
      </c>
      <c r="DI787" s="223" t="str">
        <f t="array" ref="DI787">IF(AT787="","",
IF(INDEX(Settings!$H:$H,MATCH(DI$1,Settings!$G:$G,0))=TRUE,
100-100*(AT787-MINIFS(AT:AT,$E:$E,$E787))/(MAXIFS(AT:AT,$E:$E,$E787)-MINIFS(AT:AT,$E:$E,$E787)),
100*(AT787-MINIFS(AT:AT,$E:$E,$E787))/(MAXIFS(AT:AT,$E:$E,$E787)-MINIFS(AT:AT,$E:$E,$E787))))</f>
        <v/>
      </c>
      <c r="DJ787" s="223" t="str">
        <f t="array" ref="DJ787">IF(AU787="","",
IF(INDEX(Settings!$H:$H,MATCH(DJ$1,Settings!$G:$G,0))=TRUE,
100-100*(AU787-MINIFS(AU:AU,$E:$E,$E787))/(MAXIFS(AU:AU,$E:$E,$E787)-MINIFS(AU:AU,$E:$E,$E787)),
100*(AU787-MINIFS(AU:AU,$E:$E,$E787))/(MAXIFS(AU:AU,$E:$E,$E787)-MINIFS(AU:AU,$E:$E,$E787))))</f>
        <v/>
      </c>
      <c r="DK787" s="223" t="str">
        <f t="array" ref="DK787">IF(AV787="","",
IF(INDEX(Settings!$H:$H,MATCH(DK$1,Settings!$G:$G,0))=TRUE,
100-100*(AV787-MINIFS(AV:AV,$E:$E,$E787))/(MAXIFS(AV:AV,$E:$E,$E787)-MINIFS(AV:AV,$E:$E,$E787)),
100*(AV787-MINIFS(AV:AV,$E:$E,$E787))/(MAXIFS(AV:AV,$E:$E,$E787)-MINIFS(AV:AV,$E:$E,$E787))))</f>
        <v/>
      </c>
      <c r="DL787" s="223" t="str">
        <f t="array" ref="DL787">IF(AW787="","",
IF(INDEX(Settings!$H:$H,MATCH(DL$1,Settings!$G:$G,0))=TRUE,
100-100*(AW787-MINIFS(AW:AW,$E:$E,$E787))/(MAXIFS(AW:AW,$E:$E,$E787)-MINIFS(AW:AW,$E:$E,$E787)),
100*(AW787-MINIFS(AW:AW,$E:$E,$E787))/(MAXIFS(AW:AW,$E:$E,$E787)-MINIFS(AW:AW,$E:$E,$E787))))</f>
        <v/>
      </c>
      <c r="DM787" s="223" t="str">
        <f t="array" ref="DM787">IF(AX787="","",
IF(INDEX(Settings!$H:$H,MATCH(DM$1,Settings!$G:$G,0))=TRUE,
100-100*(AX787-MINIFS(AX:AX,$E:$E,$E787))/(MAXIFS(AX:AX,$E:$E,$E787)-MINIFS(AX:AX,$E:$E,$E787)),
100*(AX787-MINIFS(AX:AX,$E:$E,$E787))/(MAXIFS(AX:AX,$E:$E,$E787)-MINIFS(AX:AX,$E:$E,$E787))))</f>
        <v/>
      </c>
      <c r="DN787" s="223" t="str">
        <f t="array" ref="DN787">IF(AY787="","",
IF(INDEX(Settings!$H:$H,MATCH(DN$1,Settings!$G:$G,0))=TRUE,
100-100*(AY787-MINIFS(AY:AY,$E:$E,$E787))/(MAXIFS(AY:AY,$E:$E,$E787)-MINIFS(AY:AY,$E:$E,$E787)),
100*(AY787-MINIFS(AY:AY,$E:$E,$E787))/(MAXIFS(AY:AY,$E:$E,$E787)-MINIFS(AY:AY,$E:$E,$E787))))</f>
        <v/>
      </c>
      <c r="DO787" s="223" t="str">
        <f t="array" ref="DO787">IF(AZ787="","",
IF(INDEX(Settings!$H:$H,MATCH(DO$1,Settings!$G:$G,0))=TRUE,
100-100*(AZ787-MINIFS(AZ:AZ,$E:$E,$E787))/(MAXIFS(AZ:AZ,$E:$E,$E787)-MINIFS(AZ:AZ,$E:$E,$E787)),
100*(AZ787-MINIFS(AZ:AZ,$E:$E,$E787))/(MAXIFS(AZ:AZ,$E:$E,$E787)-MINIFS(AZ:AZ,$E:$E,$E787))))</f>
        <v/>
      </c>
      <c r="DP787" s="223" t="str">
        <f t="array" ref="DP787">IF(BA787="","",
IF(INDEX(Settings!$H:$H,MATCH(DP$1,Settings!$G:$G,0))=TRUE,
100-100*(BA787-MINIFS(BA:BA,$E:$E,$E787))/(MAXIFS(BA:BA,$E:$E,$E787)-MINIFS(BA:BA,$E:$E,$E787)),
100*(BA787-MINIFS(BA:BA,$E:$E,$E787))/(MAXIFS(BA:BA,$E:$E,$E787)-MINIFS(BA:BA,$E:$E,$E787))))</f>
        <v/>
      </c>
      <c r="DQ787" s="223" t="str">
        <f t="array" ref="DQ787">IF(BB787="","",
IF(INDEX(Settings!$H:$H,MATCH(DQ$1,Settings!$G:$G,0))=TRUE,
100-100*(BB787-MINIFS(BB:BB,$E:$E,$E787))/(MAXIFS(BB:BB,$E:$E,$E787)-MINIFS(BB:BB,$E:$E,$E787)),
100*(BB787-MINIFS(BB:BB,$E:$E,$E787))/(MAXIFS(BB:BB,$E:$E,$E787)-MINIFS(BB:BB,$E:$E,$E787))))</f>
        <v/>
      </c>
      <c r="DR787" s="223" t="str">
        <f t="array" ref="DR787">IF(BC787="","",
IF(INDEX(Settings!$H:$H,MATCH(DR$1,Settings!$G:$G,0))=TRUE,
100-100*(BC787-MINIFS(BC:BC,$E:$E,$E787))/(MAXIFS(BC:BC,$E:$E,$E787)-MINIFS(BC:BC,$E:$E,$E787)),
100*(BC787-MINIFS(BC:BC,$E:$E,$E787))/(MAXIFS(BC:BC,$E:$E,$E787)-MINIFS(BC:BC,$E:$E,$E787))))</f>
        <v/>
      </c>
      <c r="DS787" s="223" t="str">
        <f t="array" ref="DS787">IF(BD787="","",
IF(INDEX(Settings!$H:$H,MATCH(DS$1,Settings!$G:$G,0))=TRUE,
100-100*(BD787-MINIFS(BD:BD,$E:$E,$E787))/(MAXIFS(BD:BD,$E:$E,$E787)-MINIFS(BD:BD,$E:$E,$E787)),
100*(BD787-MINIFS(BD:BD,$E:$E,$E787))/(MAXIFS(BD:BD,$E:$E,$E787)-MINIFS(BD:BD,$E:$E,$E787))))</f>
        <v/>
      </c>
      <c r="DT787" s="223" t="str">
        <f t="array" ref="DT787">IF(BE787="","",
IF(INDEX(Settings!$H:$H,MATCH(DT$1,Settings!$G:$G,0))=TRUE,
100-100*(BE787-MINIFS(BE:BE,$E:$E,$E787))/(MAXIFS(BE:BE,$E:$E,$E787)-MINIFS(BE:BE,$E:$E,$E787)),
100*(BE787-MINIFS(BE:BE,$E:$E,$E787))/(MAXIFS(BE:BE,$E:$E,$E787)-MINIFS(BE:BE,$E:$E,$E787))))</f>
        <v/>
      </c>
      <c r="DU787" s="223" t="str">
        <f t="array" ref="DU787">IF(BF787="","",
IF(INDEX(Settings!$H:$H,MATCH(DU$1,Settings!$G:$G,0))=TRUE,
100-100*(BF787-MINIFS(BF:BF,$E:$E,$E787))/(MAXIFS(BF:BF,$E:$E,$E787)-MINIFS(BF:BF,$E:$E,$E787)),
100*(BF787-MINIFS(BF:BF,$E:$E,$E787))/(MAXIFS(BF:BF,$E:$E,$E787)-MINIFS(BF:BF,$E:$E,$E787))))</f>
        <v/>
      </c>
      <c r="DV787" s="223" t="str">
        <f t="array" ref="DV787">IF(BG787="","",
IF(INDEX(Settings!$H:$H,MATCH(DV$1,Settings!$G:$G,0))=TRUE,
100-100*(BG787-MINIFS(BG:BG,$E:$E,$E787))/(MAXIFS(BG:BG,$E:$E,$E787)-MINIFS(BG:BG,$E:$E,$E787)),
100*(BG787-MINIFS(BG:BG,$E:$E,$E787))/(MAXIFS(BG:BG,$E:$E,$E787)-MINIFS(BG:BG,$E:$E,$E787))))</f>
        <v/>
      </c>
      <c r="DW787" s="223" t="str">
        <f t="array" ref="DW787">IF(BH787="","",
IF(INDEX(Settings!$H:$H,MATCH(DW$1,Settings!$G:$G,0))=TRUE,
100-100*(BH787-MINIFS(BH:BH,$E:$E,$E787))/(MAXIFS(BH:BH,$E:$E,$E787)-MINIFS(BH:BH,$E:$E,$E787)),
100*(BH787-MINIFS(BH:BH,$E:$E,$E787))/(MAXIFS(BH:BH,$E:$E,$E787)-MINIFS(BH:BH,$E:$E,$E787))))</f>
        <v/>
      </c>
      <c r="DX787" s="223" t="str">
        <f t="array" ref="DX787">IF(BI787="","",
IF(INDEX(Settings!$H:$H,MATCH(DX$1,Settings!$G:$G,0))=TRUE,
100-100*(BI787-MINIFS(BI:BI,$E:$E,$E787))/(MAXIFS(BI:BI,$E:$E,$E787)-MINIFS(BI:BI,$E:$E,$E787)),
100*(BI787-MINIFS(BI:BI,$E:$E,$E787))/(MAXIFS(BI:BI,$E:$E,$E787)-MINIFS(BI:BI,$E:$E,$E787))))</f>
        <v/>
      </c>
      <c r="DY787" s="223" t="str">
        <f t="array" ref="DY787">IF(BJ787="","",
IF(INDEX(Settings!$H:$H,MATCH(DY$1,Settings!$G:$G,0))=TRUE,
100-100*(BJ787-MINIFS(BJ:BJ,$E:$E,$E787))/(MAXIFS(BJ:BJ,$E:$E,$E787)-MINIFS(BJ:BJ,$E:$E,$E787)),
100*(BJ787-MINIFS(BJ:BJ,$E:$E,$E787))/(MAXIFS(BJ:BJ,$E:$E,$E787)-MINIFS(BJ:BJ,$E:$E,$E787))))</f>
        <v/>
      </c>
      <c r="DZ787" s="225"/>
      <c r="EA787" s="225"/>
      <c r="EB787" s="225" t="str">
        <f t="shared" si="8"/>
        <v/>
      </c>
      <c r="EC787" s="225" t="str">
        <f t="shared" si="9"/>
        <v/>
      </c>
      <c r="ED787" s="225" t="str">
        <f t="shared" si="10"/>
        <v/>
      </c>
      <c r="EE787" s="225" t="str">
        <f t="shared" si="11"/>
        <v/>
      </c>
      <c r="EF787" s="225" t="str">
        <f t="shared" si="12"/>
        <v/>
      </c>
      <c r="EG787" s="225" t="str">
        <f t="shared" si="13"/>
        <v/>
      </c>
      <c r="EH787" s="225"/>
      <c r="EI787" s="225"/>
      <c r="EJ787" s="225"/>
      <c r="EK787" s="225"/>
      <c r="EL787" s="225"/>
      <c r="EM787" s="225"/>
    </row>
    <row r="788">
      <c r="A788" s="231"/>
      <c r="B788" s="231"/>
      <c r="C788" s="231"/>
      <c r="D788" s="231" t="str">
        <f t="array" ref="D788">IFERROR(INDEX(Profiles!$B:$B,MATCH($A788,Profiles!$A:$A,0)),"")</f>
        <v/>
      </c>
      <c r="E788" s="231"/>
      <c r="F788" s="231"/>
      <c r="G788" s="231"/>
      <c r="H788" s="231"/>
      <c r="I788" s="231" t="str">
        <f>IF(A788="","",IF(Settings!$N$3="DATE",F788&amp;": "&amp;TEXT(B788,"M/DD/YY"),F788&amp;": "&amp;H788))</f>
        <v/>
      </c>
      <c r="J788" s="231"/>
      <c r="K788" s="231"/>
      <c r="L788" s="231"/>
      <c r="M788" s="232" t="str">
        <f t="shared" si="14"/>
        <v/>
      </c>
      <c r="N788" s="231"/>
      <c r="O788" s="231"/>
      <c r="P788" s="231"/>
      <c r="Q788" s="231"/>
      <c r="R788" s="231"/>
      <c r="S788" s="230" t="str">
        <f>IFERROR(VLOOKUP(AF788, 'YOYO IR Scores'!A:C, 3, FALSE), "")
</f>
        <v/>
      </c>
      <c r="T788" s="231"/>
      <c r="U788" s="231"/>
      <c r="V788" s="231"/>
      <c r="W788" s="231"/>
      <c r="X788" s="233" t="str">
        <f t="shared" si="4"/>
        <v/>
      </c>
      <c r="Y788" s="234" t="str">
        <f t="shared" si="5"/>
        <v/>
      </c>
      <c r="Z788" s="234" t="str">
        <f t="shared" si="6"/>
        <v/>
      </c>
      <c r="AA788" s="233" t="str">
        <f t="shared" si="7"/>
        <v/>
      </c>
      <c r="AB788" s="232"/>
      <c r="AC788" s="232"/>
      <c r="AD788" s="232"/>
      <c r="AE788" s="232" t="str">
        <f>IFERROR(VLOOKUP(AF788, 'YOYO IR Scores'!A:C, 2, FALSE), "")</f>
        <v/>
      </c>
      <c r="AF788" s="232"/>
      <c r="AG788" s="23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c r="BD788" s="232"/>
      <c r="BE788" s="232"/>
      <c r="BF788" s="232"/>
      <c r="BG788" s="232"/>
      <c r="BH788" s="232"/>
      <c r="BI788" s="232"/>
      <c r="BJ788" s="232"/>
      <c r="BK788" s="232" t="str">
        <f t="array" ref="BK788">IF(J788="","",
IF(INDEX(Settings!$H:$H,MATCH(BY$1,Settings!$G:$G,0))=TRUE,
100-100*(J788-MIN(J:J))/(MAX(J:J)-MIN(J:J)),
100*(J788-MIN(J:J))/(MAX(J:J)-MIN(J:J))))</f>
        <v/>
      </c>
      <c r="BL788" s="232" t="str">
        <f t="array" ref="BL788">IF(J788="","",
IF(INDEX(Settings!$H:$H,MATCH(BY$1,Settings!$G:$G,0))=TRUE,
100-100*(J788-MINIFS(J:J,$E:$E,$E788))/(MAXIFS(J:J,$E:$E,$E788)-MINIFS(J:J,$E:$E,$E788)),
100*(J788-MINIFS(J:J,$E:$E,$E788))/(MAXIFS(J:J,$E:$E,$E788)-MINIFS(J:J,$E:$E,$E788))))</f>
        <v/>
      </c>
      <c r="BM788" s="232" t="str">
        <f t="array" ref="BM788">IF(J788="","",
IF(INDEX(Settings!$H:$H,MATCH(BY$1,Settings!$G:$G,0))=TRUE,
100-100*(J788-MINIFS(J:J,$E:$E,$E788,$I:$I,$I788))/(MAXIFS(J:J,$E:$E,$E788,$I:$I,$I788)-MINIFS(J:J,$E:$E,$E788,$I:$I,$I788)),
100*(J788-MINIFS(J:J,$E:$E,$E788,$I:$I,$I788))/(MAXIFS(J:J,$E:$E,$E788,$I:$I,$I788)-MINIFS(J:J,$E:$E,$E788,$I:$I,$I788))))</f>
        <v/>
      </c>
      <c r="BN788" s="231" t="str">
        <f t="array" ref="BN788">IF(J788="","",
IF(INDEX(Settings!$H:$H,MATCH(BY$1,Settings!$G:$G,0))=TRUE,
100-100*PERCENTRANK(J:J,J788),
100*PERCENTRANK(J:J,J788)))</f>
        <v/>
      </c>
      <c r="BO788" s="231" t="str">
        <f>IFERROR(__xludf.DUMMYFUNCTION("IF(J788="""","""",
IF(INDEX(Settings!$H:$H,MATCH(BY$1,Settings!$G:$G,0))=TRUE,
100-100*PERCENTRANK(FILTER(J:J,$E:$E=$E788),J788),
100*PERCENTRANK(FILTER(J:J,$E:$E=$E788),J788)))"),"")</f>
        <v/>
      </c>
      <c r="BP788" s="231" t="str">
        <f>IFERROR(__xludf.DUMMYFUNCTION("IF(J788="""","""",
IF(INDEX(Settings!$H:$H,MATCH(BY$1,Settings!$G:$G,0))=TRUE,
100-100*PERCENTRANK(FILTER(J:J,$E:$E=$E788,$I:$I=$I788),J788),
100*PERCENTRANK(FILTER(J:J,$E:$E=$E788,$I:$I=$I788),J788)))"),"")</f>
        <v/>
      </c>
      <c r="BQ788" s="233" t="str">
        <f t="array" ref="BQ788">IF(J788="","",
IF(INDEX(Settings!$H:$H,MATCH(BY$1,Settings!$G:$G,0))=TRUE,
-1*(J788-AVERAGE(J:J))/STDEV(J:J),
(J788-AVERAGE(J:J))/STDEV(J:J)))</f>
        <v/>
      </c>
      <c r="BR788" s="233" t="str">
        <f>IFERROR(__xludf.DUMMYFUNCTION("IF(J788="""","""",
IF(INDEX(Settings!$H:$H,MATCH(BY$1,Settings!$G:$G,0))=TRUE,
-1*(J788-AVERAGEIFS(J:J,$E:$E,$E788))/STDEV(FILTER(J:J,$E:$E=$E788)),
(J788-AVERAGEIFS(J:J,$E:$E,$E788))/STDEV(FILTER(J:J,$E:$E=$E788))))"),"")</f>
        <v/>
      </c>
      <c r="BS788" s="233"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1"/>
      <c r="BX788" s="231"/>
      <c r="BY788" s="232" t="str">
        <f t="array" ref="BY788">IF(J788="","",
IF(INDEX(Settings!$H:$H,MATCH(BY$1,Settings!$G:$G,0))=TRUE,
100-100*(J788-MINIFS(J:J,$E:$E,$E788))/(MAXIFS(J:J,$E:$E,$E788)-MINIFS(J:J,$E:$E,$E788)),
100*(J788-MINIFS(J:J,$E:$E,$E788))/(MAXIFS(J:J,$E:$E,$E788)-MINIFS(J:J,$E:$E,$E788))))</f>
        <v/>
      </c>
      <c r="BZ788" s="232" t="str">
        <f t="array" ref="BZ788">IF(K788="","",
IF(INDEX(Settings!$H:$H,MATCH(BZ$1,Settings!$G:$G,0))=TRUE,
100-100*(K788-MINIFS(K:K,$E:$E,$E788))/(MAXIFS(K:K,$E:$E,$E788)-MINIFS(K:K,$E:$E,$E788)),
100*(K788-MINIFS(K:K,$E:$E,$E788))/(MAXIFS(K:K,$E:$E,$E788)-MINIFS(K:K,$E:$E,$E788))))</f>
        <v/>
      </c>
      <c r="CA788" s="232" t="str">
        <f t="array" ref="CA788">IF(L788="","",
IF(INDEX(Settings!$H:$H,MATCH(CA$1,Settings!$G:$G,0))=TRUE,
100-100*(L788-MINIFS(L:L,$E:$E,$E788))/(MAXIFS(L:L,$E:$E,$E788)-MINIFS(L:L,$E:$E,$E788)),
100*(L788-MINIFS(L:L,$E:$E,$E788))/(MAXIFS(L:L,$E:$E,$E788)-MINIFS(L:L,$E:$E,$E788))))</f>
        <v/>
      </c>
      <c r="CB788" s="232" t="str">
        <f t="array" ref="CB788">IF(M788="","",
IF(INDEX(Settings!$H:$H,MATCH(CB$1,Settings!$G:$G,0))=TRUE,
100-100*(M788-MINIFS(M:M,$E:$E,$E788))/(MAXIFS(M:M,$E:$E,$E788)-MINIFS(M:M,$E:$E,$E788)),
100*(M788-MINIFS(M:M,$E:$E,$E788))/(MAXIFS(M:M,$E:$E,$E788)-MINIFS(M:M,$E:$E,$E788))))</f>
        <v/>
      </c>
      <c r="CC788" s="232" t="str">
        <f t="array" ref="CC788">IF(N788="","",
IF(INDEX(Settings!$H:$H,MATCH(CC$1,Settings!$G:$G,0))=TRUE,
100-100*(N788-MINIFS(N:N,$E:$E,$E788))/(MAXIFS(N:N,$E:$E,$E788)-MINIFS(N:N,$E:$E,$E788)),
100*(N788-MINIFS(N:N,$E:$E,$E788))/(MAXIFS(N:N,$E:$E,$E788)-MINIFS(N:N,$E:$E,$E788))))</f>
        <v/>
      </c>
      <c r="CD788" s="232" t="str">
        <f t="array" ref="CD788">IF(O788="","",
IF(INDEX(Settings!$H:$H,MATCH(CD$1,Settings!$G:$G,0))=TRUE,
100-100*(O788-MINIFS(O:O,$E:$E,$E788))/(MAXIFS(O:O,$E:$E,$E788)-MINIFS(O:O,$E:$E,$E788)),
100*(O788-MINIFS(O:O,$E:$E,$E788))/(MAXIFS(O:O,$E:$E,$E788)-MINIFS(O:O,$E:$E,$E788))))</f>
        <v/>
      </c>
      <c r="CE788" s="232" t="str">
        <f t="array" ref="CE788">IF(P788="","",
IF(INDEX(Settings!$H:$H,MATCH(CE$1,Settings!$G:$G,0))=TRUE,
100-100*(P788-MINIFS(P:P,$E:$E,$E788))/(MAXIFS(P:P,$E:$E,$E788)-MINIFS(P:P,$E:$E,$E788)),
100*(P788-MINIFS(P:P,$E:$E,$E788))/(MAXIFS(P:P,$E:$E,$E788)-MINIFS(P:P,$E:$E,$E788))))</f>
        <v/>
      </c>
      <c r="CF788" s="232" t="str">
        <f t="array" ref="CF788">IF(Q788="","",
IF(INDEX(Settings!$H:$H,MATCH(CF$1,Settings!$G:$G,0))=TRUE,
100-100*(Q788-MINIFS(Q:Q,$E:$E,$E788))/(MAXIFS(Q:Q,$E:$E,$E788)-MINIFS(Q:Q,$E:$E,$E788)),
100*(Q788-MINIFS(Q:Q,$E:$E,$E788))/(MAXIFS(Q:Q,$E:$E,$E788)-MINIFS(Q:Q,$E:$E,$E788))))</f>
        <v/>
      </c>
      <c r="CG788" s="232" t="str">
        <f t="array" ref="CG788">IF(R788="","",
IF(INDEX(Settings!$H:$H,MATCH(CG$1,Settings!$G:$G,0))=TRUE,
100-100*(R788-MINIFS(R:R,$E:$E,$E788))/(MAXIFS(R:R,$E:$E,$E788)-MINIFS(R:R,$E:$E,$E788)),
100*(R788-MINIFS(R:R,$E:$E,$E788))/(MAXIFS(R:R,$E:$E,$E788)-MINIFS(R:R,$E:$E,$E788))))</f>
        <v/>
      </c>
      <c r="CH788" s="232" t="str">
        <f t="array" ref="CH788">IF(S788="","",
IF(INDEX(Settings!$H:$H,MATCH(CH$1,Settings!$G:$G,0))=TRUE,
100-100*(S788-MINIFS(S:S,$E:$E,$E788))/(MAXIFS(S:S,$E:$E,$E788)-MINIFS(S:S,$E:$E,$E788)),
100*(S788-MINIFS(S:S,$E:$E,$E788))/(MAXIFS(S:S,$E:$E,$E788)-MINIFS(S:S,$E:$E,$E788))))</f>
        <v/>
      </c>
      <c r="CI788" s="232" t="str">
        <f t="array" ref="CI788">IF(T788="","",
IF(INDEX(Settings!$H:$H,MATCH(CI$1,Settings!$G:$G,0))=TRUE,
100-100*(T788-MINIFS(T:T,$E:$E,$E788))/(MAXIFS(T:T,$E:$E,$E788)-MINIFS(T:T,$E:$E,$E788)),
100*(T788-MINIFS(T:T,$E:$E,$E788))/(MAXIFS(T:T,$E:$E,$E788)-MINIFS(T:T,$E:$E,$E788))))</f>
        <v/>
      </c>
      <c r="CJ788" s="232" t="str">
        <f t="array" ref="CJ788">IF(U788="","",
IF(INDEX(Settings!$H:$H,MATCH(CJ$1,Settings!$G:$G,0))=TRUE,
100-100*(U788-MINIFS(U:U,$E:$E,$E788))/(MAXIFS(U:U,$E:$E,$E788)-MINIFS(U:U,$E:$E,$E788)),
100*(U788-MINIFS(U:U,$E:$E,$E788))/(MAXIFS(U:U,$E:$E,$E788)-MINIFS(U:U,$E:$E,$E788))))</f>
        <v/>
      </c>
      <c r="CK788" s="232" t="str">
        <f t="array" ref="CK788">IF(V788="","",
IF(INDEX(Settings!$H:$H,MATCH(CK$1,Settings!$G:$G,0))=TRUE,
100-100*(V788-MINIFS(V:V,$E:$E,$E788))/(MAXIFS(V:V,$E:$E,$E788)-MINIFS(V:V,$E:$E,$E788)),
100*(V788-MINIFS(V:V,$E:$E,$E788))/(MAXIFS(V:V,$E:$E,$E788)-MINIFS(V:V,$E:$E,$E788))))</f>
        <v/>
      </c>
      <c r="CL788" s="232" t="str">
        <f t="array" ref="CL788">IF(W788="","",
IF(INDEX(Settings!$H:$H,MATCH(CL$1,Settings!$G:$G,0))=TRUE,
100-100*(W788-MINIFS(W:W,$E:$E,$E788))/(MAXIFS(W:W,$E:$E,$E788)-MINIFS(W:W,$E:$E,$E788)),
100*(W788-MINIFS(W:W,$E:$E,$E788))/(MAXIFS(W:W,$E:$E,$E788)-MINIFS(W:W,$E:$E,$E788))))</f>
        <v/>
      </c>
      <c r="CM788" s="232" t="str">
        <f t="array" ref="CM788">IF(X788="","",
IF(INDEX(Settings!$H:$H,MATCH(CM$1,Settings!$G:$G,0))=TRUE,
100-100*(X788-MINIFS(X:X,$E:$E,$E788))/(MAXIFS(X:X,$E:$E,$E788)-MINIFS(X:X,$E:$E,$E788)),
100*(X788-MINIFS(X:X,$E:$E,$E788))/(MAXIFS(X:X,$E:$E,$E788)-MINIFS(X:X,$E:$E,$E788))))</f>
        <v/>
      </c>
      <c r="CN788" s="232" t="str">
        <f t="array" ref="CN788">IF(Y788="","",
IF(INDEX(Settings!$H:$H,MATCH(CN$1,Settings!$G:$G,0))=TRUE,
100-100*(Y788-MINIFS(Y:Y,$E:$E,$E788))/(MAXIFS(Y:Y,$E:$E,$E788)-MINIFS(Y:Y,$E:$E,$E788)),
100*(Y788-MINIFS(Y:Y,$E:$E,$E788))/(MAXIFS(Y:Y,$E:$E,$E788)-MINIFS(Y:Y,$E:$E,$E788))))</f>
        <v/>
      </c>
      <c r="CO788" s="232" t="str">
        <f t="array" ref="CO788">IF(Z788="","",
IF(INDEX(Settings!$H:$H,MATCH(CO$1,Settings!$G:$G,0))=TRUE,
100-100*(Z788-MINIFS(Z:Z,$E:$E,$E788))/(MAXIFS(Z:Z,$E:$E,$E788)-MINIFS(Z:Z,$E:$E,$E788)),
100*(Z788-MINIFS(Z:Z,$E:$E,$E788))/(MAXIFS(Z:Z,$E:$E,$E788)-MINIFS(Z:Z,$E:$E,$E788))))</f>
        <v/>
      </c>
      <c r="CP788" s="232" t="str">
        <f t="array" ref="CP788">IF(AA788="","",
IF(INDEX(Settings!$H:$H,MATCH(CP$1,Settings!$G:$G,0))=TRUE,
100-100*(AA788-MINIFS(AA:AA,$E:$E,$E788))/(MAXIFS(AA:AA,$E:$E,$E788)-MINIFS(AA:AA,$E:$E,$E788)),
100*(AA788-MINIFS(AA:AA,$E:$E,$E788))/(MAXIFS(AA:AA,$E:$E,$E788)-MINIFS(AA:AA,$E:$E,$E788))))</f>
        <v/>
      </c>
      <c r="CQ788" s="232" t="str">
        <f t="array" ref="CQ788">IF(AB788="","",
IF(INDEX(Settings!$H:$H,MATCH(CQ$1,Settings!$G:$G,0))=TRUE,
100-100*(AB788-MINIFS(AB:AB,$E:$E,$E788))/(MAXIFS(AB:AB,$E:$E,$E788)-MINIFS(AB:AB,$E:$E,$E788)),
100*(AB788-MINIFS(AB:AB,$E:$E,$E788))/(MAXIFS(AB:AB,$E:$E,$E788)-MINIFS(AB:AB,$E:$E,$E788))))</f>
        <v/>
      </c>
      <c r="CR788" s="232" t="str">
        <f t="array" ref="CR788">IF(AC788="","",
IF(INDEX(Settings!$H:$H,MATCH(CR$1,Settings!$G:$G,0))=TRUE,
100-100*(AC788-MINIFS(AC:AC,$E:$E,$E788))/(MAXIFS(AC:AC,$E:$E,$E788)-MINIFS(AC:AC,$E:$E,$E788)),
100*(AC788-MINIFS(AC:AC,$E:$E,$E788))/(MAXIFS(AC:AC,$E:$E,$E788)-MINIFS(AC:AC,$E:$E,$E788))))</f>
        <v/>
      </c>
      <c r="CS788" s="232" t="str">
        <f t="array" ref="CS788">IF(AD788="","",
IF(INDEX(Settings!$H:$H,MATCH(CS$1,Settings!$G:$G,0))=TRUE,
100-100*(AD788-MINIFS(AD:AD,$E:$E,$E788))/(MAXIFS(AD:AD,$E:$E,$E788)-MINIFS(AD:AD,$E:$E,$E788)),
100*(AD788-MINIFS(AD:AD,$E:$E,$E788))/(MAXIFS(AD:AD,$E:$E,$E788)-MINIFS(AD:AD,$E:$E,$E788))))</f>
        <v/>
      </c>
      <c r="CT788" s="232" t="str">
        <f t="array" ref="CT788">IF(AE788="","",
IF(INDEX(Settings!$H:$H,MATCH(CT$1,Settings!$G:$G,0))=TRUE,
100-100*(AE788-MINIFS(AE:AE,$E:$E,$E788))/(MAXIFS(AE:AE,$E:$E,$E788)-MINIFS(AE:AE,$E:$E,$E788)),
100*(AE788-MINIFS(AE:AE,$E:$E,$E788))/(MAXIFS(AE:AE,$E:$E,$E788)-MINIFS(AE:AE,$E:$E,$E788))))</f>
        <v/>
      </c>
      <c r="CU788" s="232" t="str">
        <f t="array" ref="CU788">IF(AF788="","",
IF(INDEX(Settings!$H:$H,MATCH(CU$1,Settings!$G:$G,0))=TRUE,
100-100*(AF788-MINIFS(AF:AF,$E:$E,$E788))/(MAXIFS(AF:AF,$E:$E,$E788)-MINIFS(AF:AF,$E:$E,$E788)),
100*(AF788-MINIFS(AF:AF,$E:$E,$E788))/(MAXIFS(AF:AF,$E:$E,$E788)-MINIFS(AF:AF,$E:$E,$E788))))</f>
        <v/>
      </c>
      <c r="CV788" s="232" t="str">
        <f t="array" ref="CV788">IF(AG788="","",
IF(INDEX(Settings!$H:$H,MATCH(CV$1,Settings!$G:$G,0))=TRUE,
100-100*(AG788-MINIFS(AG:AG,$E:$E,$E788))/(MAXIFS(AG:AG,$E:$E,$E788)-MINIFS(AG:AG,$E:$E,$E788)),
100*(AG788-MINIFS(AG:AG,$E:$E,$E788))/(MAXIFS(AG:AG,$E:$E,$E788)-MINIFS(AG:AG,$E:$E,$E788))))</f>
        <v/>
      </c>
      <c r="CW788" s="232" t="str">
        <f t="array" ref="CW788">IF(AH788="","",
IF(INDEX(Settings!$H:$H,MATCH(CW$1,Settings!$G:$G,0))=TRUE,
100-100*(AH788-MINIFS(AH:AH,$E:$E,$E788))/(MAXIFS(AH:AH,$E:$E,$E788)-MINIFS(AH:AH,$E:$E,$E788)),
100*(AH788-MINIFS(AH:AH,$E:$E,$E788))/(MAXIFS(AH:AH,$E:$E,$E788)-MINIFS(AH:AH,$E:$E,$E788))))</f>
        <v/>
      </c>
      <c r="CX788" s="232" t="str">
        <f t="array" ref="CX788">IF(AI788="","",
IF(INDEX(Settings!$H:$H,MATCH(CX$1,Settings!$G:$G,0))=TRUE,
100-100*(AI788-MINIFS(AI:AI,$E:$E,$E788))/(MAXIFS(AI:AI,$E:$E,$E788)-MINIFS(AI:AI,$E:$E,$E788)),
100*(AI788-MINIFS(AI:AI,$E:$E,$E788))/(MAXIFS(AI:AI,$E:$E,$E788)-MINIFS(AI:AI,$E:$E,$E788))))</f>
        <v/>
      </c>
      <c r="CY788" s="232" t="str">
        <f t="array" ref="CY788">IF(AJ788="","",
IF(INDEX(Settings!$H:$H,MATCH(CY$1,Settings!$G:$G,0))=TRUE,
100-100*(AJ788-MINIFS(AJ:AJ,$E:$E,$E788))/(MAXIFS(AJ:AJ,$E:$E,$E788)-MINIFS(AJ:AJ,$E:$E,$E788)),
100*(AJ788-MINIFS(AJ:AJ,$E:$E,$E788))/(MAXIFS(AJ:AJ,$E:$E,$E788)-MINIFS(AJ:AJ,$E:$E,$E788))))</f>
        <v/>
      </c>
      <c r="CZ788" s="232" t="str">
        <f t="array" ref="CZ788">IF(AK788="","",
IF(INDEX(Settings!$H:$H,MATCH(CZ$1,Settings!$G:$G,0))=TRUE,
100-100*(AK788-MINIFS(AK:AK,$E:$E,$E788))/(MAXIFS(AK:AK,$E:$E,$E788)-MINIFS(AK:AK,$E:$E,$E788)),
100*(AK788-MINIFS(AK:AK,$E:$E,$E788))/(MAXIFS(AK:AK,$E:$E,$E788)-MINIFS(AK:AK,$E:$E,$E788))))</f>
        <v/>
      </c>
      <c r="DA788" s="232" t="str">
        <f t="array" ref="DA788">IF(AL788="","",
IF(INDEX(Settings!$H:$H,MATCH(DA$1,Settings!$G:$G,0))=TRUE,
100-100*(AL788-MINIFS(AL:AL,$E:$E,$E788))/(MAXIFS(AL:AL,$E:$E,$E788)-MINIFS(AL:AL,$E:$E,$E788)),
100*(AL788-MINIFS(AL:AL,$E:$E,$E788))/(MAXIFS(AL:AL,$E:$E,$E788)-MINIFS(AL:AL,$E:$E,$E788))))</f>
        <v/>
      </c>
      <c r="DB788" s="232" t="str">
        <f t="array" ref="DB788">IF(AM788="","",
IF(INDEX(Settings!$H:$H,MATCH(DB$1,Settings!$G:$G,0))=TRUE,
100-100*(AM788-MINIFS(AM:AM,$E:$E,$E788))/(MAXIFS(AM:AM,$E:$E,$E788)-MINIFS(AM:AM,$E:$E,$E788)),
100*(AM788-MINIFS(AM:AM,$E:$E,$E788))/(MAXIFS(AM:AM,$E:$E,$E788)-MINIFS(AM:AM,$E:$E,$E788))))</f>
        <v/>
      </c>
      <c r="DC788" s="232" t="str">
        <f t="array" ref="DC788">IF(AN788="","",
IF(INDEX(Settings!$H:$H,MATCH(DC$1,Settings!$G:$G,0))=TRUE,
100-100*(AN788-MINIFS(AN:AN,$E:$E,$E788))/(MAXIFS(AN:AN,$E:$E,$E788)-MINIFS(AN:AN,$E:$E,$E788)),
100*(AN788-MINIFS(AN:AN,$E:$E,$E788))/(MAXIFS(AN:AN,$E:$E,$E788)-MINIFS(AN:AN,$E:$E,$E788))))</f>
        <v/>
      </c>
      <c r="DD788" s="232" t="str">
        <f t="array" ref="DD788">IF(AO788="","",
IF(INDEX(Settings!$H:$H,MATCH(DD$1,Settings!$G:$G,0))=TRUE,
100-100*(AO788-MINIFS(AO:AO,$E:$E,$E788))/(MAXIFS(AO:AO,$E:$E,$E788)-MINIFS(AO:AO,$E:$E,$E788)),
100*(AO788-MINIFS(AO:AO,$E:$E,$E788))/(MAXIFS(AO:AO,$E:$E,$E788)-MINIFS(AO:AO,$E:$E,$E788))))</f>
        <v/>
      </c>
      <c r="DE788" s="232" t="str">
        <f t="array" ref="DE788">IF(AP788="","",
IF(INDEX(Settings!$H:$H,MATCH(DE$1,Settings!$G:$G,0))=TRUE,
100-100*(AP788-MINIFS(AP:AP,$E:$E,$E788))/(MAXIFS(AP:AP,$E:$E,$E788)-MINIFS(AP:AP,$E:$E,$E788)),
100*(AP788-MINIFS(AP:AP,$E:$E,$E788))/(MAXIFS(AP:AP,$E:$E,$E788)-MINIFS(AP:AP,$E:$E,$E788))))</f>
        <v/>
      </c>
      <c r="DF788" s="232" t="str">
        <f t="array" ref="DF788">IF(AQ788="","",
IF(INDEX(Settings!$H:$H,MATCH(DF$1,Settings!$G:$G,0))=TRUE,
100-100*(AQ788-MINIFS(AQ:AQ,$E:$E,$E788))/(MAXIFS(AQ:AQ,$E:$E,$E788)-MINIFS(AQ:AQ,$E:$E,$E788)),
100*(AQ788-MINIFS(AQ:AQ,$E:$E,$E788))/(MAXIFS(AQ:AQ,$E:$E,$E788)-MINIFS(AQ:AQ,$E:$E,$E788))))</f>
        <v/>
      </c>
      <c r="DG788" s="232" t="str">
        <f t="array" ref="DG788">IF(AR788="","",
IF(INDEX(Settings!$H:$H,MATCH(DG$1,Settings!$G:$G,0))=TRUE,
100-100*(AR788-MINIFS(AR:AR,$E:$E,$E788))/(MAXIFS(AR:AR,$E:$E,$E788)-MINIFS(AR:AR,$E:$E,$E788)),
100*(AR788-MINIFS(AR:AR,$E:$E,$E788))/(MAXIFS(AR:AR,$E:$E,$E788)-MINIFS(AR:AR,$E:$E,$E788))))</f>
        <v/>
      </c>
      <c r="DH788" s="232" t="str">
        <f t="array" ref="DH788">IF(AS788="","",
IF(INDEX(Settings!$H:$H,MATCH(DH$1,Settings!$G:$G,0))=TRUE,
100-100*(AS788-MINIFS(AS:AS,$E:$E,$E788))/(MAXIFS(AS:AS,$E:$E,$E788)-MINIFS(AS:AS,$E:$E,$E788)),
100*(AS788-MINIFS(AS:AS,$E:$E,$E788))/(MAXIFS(AS:AS,$E:$E,$E788)-MINIFS(AS:AS,$E:$E,$E788))))</f>
        <v/>
      </c>
      <c r="DI788" s="232" t="str">
        <f t="array" ref="DI788">IF(AT788="","",
IF(INDEX(Settings!$H:$H,MATCH(DI$1,Settings!$G:$G,0))=TRUE,
100-100*(AT788-MINIFS(AT:AT,$E:$E,$E788))/(MAXIFS(AT:AT,$E:$E,$E788)-MINIFS(AT:AT,$E:$E,$E788)),
100*(AT788-MINIFS(AT:AT,$E:$E,$E788))/(MAXIFS(AT:AT,$E:$E,$E788)-MINIFS(AT:AT,$E:$E,$E788))))</f>
        <v/>
      </c>
      <c r="DJ788" s="232" t="str">
        <f t="array" ref="DJ788">IF(AU788="","",
IF(INDEX(Settings!$H:$H,MATCH(DJ$1,Settings!$G:$G,0))=TRUE,
100-100*(AU788-MINIFS(AU:AU,$E:$E,$E788))/(MAXIFS(AU:AU,$E:$E,$E788)-MINIFS(AU:AU,$E:$E,$E788)),
100*(AU788-MINIFS(AU:AU,$E:$E,$E788))/(MAXIFS(AU:AU,$E:$E,$E788)-MINIFS(AU:AU,$E:$E,$E788))))</f>
        <v/>
      </c>
      <c r="DK788" s="232" t="str">
        <f t="array" ref="DK788">IF(AV788="","",
IF(INDEX(Settings!$H:$H,MATCH(DK$1,Settings!$G:$G,0))=TRUE,
100-100*(AV788-MINIFS(AV:AV,$E:$E,$E788))/(MAXIFS(AV:AV,$E:$E,$E788)-MINIFS(AV:AV,$E:$E,$E788)),
100*(AV788-MINIFS(AV:AV,$E:$E,$E788))/(MAXIFS(AV:AV,$E:$E,$E788)-MINIFS(AV:AV,$E:$E,$E788))))</f>
        <v/>
      </c>
      <c r="DL788" s="232" t="str">
        <f t="array" ref="DL788">IF(AW788="","",
IF(INDEX(Settings!$H:$H,MATCH(DL$1,Settings!$G:$G,0))=TRUE,
100-100*(AW788-MINIFS(AW:AW,$E:$E,$E788))/(MAXIFS(AW:AW,$E:$E,$E788)-MINIFS(AW:AW,$E:$E,$E788)),
100*(AW788-MINIFS(AW:AW,$E:$E,$E788))/(MAXIFS(AW:AW,$E:$E,$E788)-MINIFS(AW:AW,$E:$E,$E788))))</f>
        <v/>
      </c>
      <c r="DM788" s="232" t="str">
        <f t="array" ref="DM788">IF(AX788="","",
IF(INDEX(Settings!$H:$H,MATCH(DM$1,Settings!$G:$G,0))=TRUE,
100-100*(AX788-MINIFS(AX:AX,$E:$E,$E788))/(MAXIFS(AX:AX,$E:$E,$E788)-MINIFS(AX:AX,$E:$E,$E788)),
100*(AX788-MINIFS(AX:AX,$E:$E,$E788))/(MAXIFS(AX:AX,$E:$E,$E788)-MINIFS(AX:AX,$E:$E,$E788))))</f>
        <v/>
      </c>
      <c r="DN788" s="232" t="str">
        <f t="array" ref="DN788">IF(AY788="","",
IF(INDEX(Settings!$H:$H,MATCH(DN$1,Settings!$G:$G,0))=TRUE,
100-100*(AY788-MINIFS(AY:AY,$E:$E,$E788))/(MAXIFS(AY:AY,$E:$E,$E788)-MINIFS(AY:AY,$E:$E,$E788)),
100*(AY788-MINIFS(AY:AY,$E:$E,$E788))/(MAXIFS(AY:AY,$E:$E,$E788)-MINIFS(AY:AY,$E:$E,$E788))))</f>
        <v/>
      </c>
      <c r="DO788" s="232" t="str">
        <f t="array" ref="DO788">IF(AZ788="","",
IF(INDEX(Settings!$H:$H,MATCH(DO$1,Settings!$G:$G,0))=TRUE,
100-100*(AZ788-MINIFS(AZ:AZ,$E:$E,$E788))/(MAXIFS(AZ:AZ,$E:$E,$E788)-MINIFS(AZ:AZ,$E:$E,$E788)),
100*(AZ788-MINIFS(AZ:AZ,$E:$E,$E788))/(MAXIFS(AZ:AZ,$E:$E,$E788)-MINIFS(AZ:AZ,$E:$E,$E788))))</f>
        <v/>
      </c>
      <c r="DP788" s="232" t="str">
        <f t="array" ref="DP788">IF(BA788="","",
IF(INDEX(Settings!$H:$H,MATCH(DP$1,Settings!$G:$G,0))=TRUE,
100-100*(BA788-MINIFS(BA:BA,$E:$E,$E788))/(MAXIFS(BA:BA,$E:$E,$E788)-MINIFS(BA:BA,$E:$E,$E788)),
100*(BA788-MINIFS(BA:BA,$E:$E,$E788))/(MAXIFS(BA:BA,$E:$E,$E788)-MINIFS(BA:BA,$E:$E,$E788))))</f>
        <v/>
      </c>
      <c r="DQ788" s="232" t="str">
        <f t="array" ref="DQ788">IF(BB788="","",
IF(INDEX(Settings!$H:$H,MATCH(DQ$1,Settings!$G:$G,0))=TRUE,
100-100*(BB788-MINIFS(BB:BB,$E:$E,$E788))/(MAXIFS(BB:BB,$E:$E,$E788)-MINIFS(BB:BB,$E:$E,$E788)),
100*(BB788-MINIFS(BB:BB,$E:$E,$E788))/(MAXIFS(BB:BB,$E:$E,$E788)-MINIFS(BB:BB,$E:$E,$E788))))</f>
        <v/>
      </c>
      <c r="DR788" s="232" t="str">
        <f t="array" ref="DR788">IF(BC788="","",
IF(INDEX(Settings!$H:$H,MATCH(DR$1,Settings!$G:$G,0))=TRUE,
100-100*(BC788-MINIFS(BC:BC,$E:$E,$E788))/(MAXIFS(BC:BC,$E:$E,$E788)-MINIFS(BC:BC,$E:$E,$E788)),
100*(BC788-MINIFS(BC:BC,$E:$E,$E788))/(MAXIFS(BC:BC,$E:$E,$E788)-MINIFS(BC:BC,$E:$E,$E788))))</f>
        <v/>
      </c>
      <c r="DS788" s="232" t="str">
        <f t="array" ref="DS788">IF(BD788="","",
IF(INDEX(Settings!$H:$H,MATCH(DS$1,Settings!$G:$G,0))=TRUE,
100-100*(BD788-MINIFS(BD:BD,$E:$E,$E788))/(MAXIFS(BD:BD,$E:$E,$E788)-MINIFS(BD:BD,$E:$E,$E788)),
100*(BD788-MINIFS(BD:BD,$E:$E,$E788))/(MAXIFS(BD:BD,$E:$E,$E788)-MINIFS(BD:BD,$E:$E,$E788))))</f>
        <v/>
      </c>
      <c r="DT788" s="232" t="str">
        <f t="array" ref="DT788">IF(BE788="","",
IF(INDEX(Settings!$H:$H,MATCH(DT$1,Settings!$G:$G,0))=TRUE,
100-100*(BE788-MINIFS(BE:BE,$E:$E,$E788))/(MAXIFS(BE:BE,$E:$E,$E788)-MINIFS(BE:BE,$E:$E,$E788)),
100*(BE788-MINIFS(BE:BE,$E:$E,$E788))/(MAXIFS(BE:BE,$E:$E,$E788)-MINIFS(BE:BE,$E:$E,$E788))))</f>
        <v/>
      </c>
      <c r="DU788" s="232" t="str">
        <f t="array" ref="DU788">IF(BF788="","",
IF(INDEX(Settings!$H:$H,MATCH(DU$1,Settings!$G:$G,0))=TRUE,
100-100*(BF788-MINIFS(BF:BF,$E:$E,$E788))/(MAXIFS(BF:BF,$E:$E,$E788)-MINIFS(BF:BF,$E:$E,$E788)),
100*(BF788-MINIFS(BF:BF,$E:$E,$E788))/(MAXIFS(BF:BF,$E:$E,$E788)-MINIFS(BF:BF,$E:$E,$E788))))</f>
        <v/>
      </c>
      <c r="DV788" s="232" t="str">
        <f t="array" ref="DV788">IF(BG788="","",
IF(INDEX(Settings!$H:$H,MATCH(DV$1,Settings!$G:$G,0))=TRUE,
100-100*(BG788-MINIFS(BG:BG,$E:$E,$E788))/(MAXIFS(BG:BG,$E:$E,$E788)-MINIFS(BG:BG,$E:$E,$E788)),
100*(BG788-MINIFS(BG:BG,$E:$E,$E788))/(MAXIFS(BG:BG,$E:$E,$E788)-MINIFS(BG:BG,$E:$E,$E788))))</f>
        <v/>
      </c>
      <c r="DW788" s="232" t="str">
        <f t="array" ref="DW788">IF(BH788="","",
IF(INDEX(Settings!$H:$H,MATCH(DW$1,Settings!$G:$G,0))=TRUE,
100-100*(BH788-MINIFS(BH:BH,$E:$E,$E788))/(MAXIFS(BH:BH,$E:$E,$E788)-MINIFS(BH:BH,$E:$E,$E788)),
100*(BH788-MINIFS(BH:BH,$E:$E,$E788))/(MAXIFS(BH:BH,$E:$E,$E788)-MINIFS(BH:BH,$E:$E,$E788))))</f>
        <v/>
      </c>
      <c r="DX788" s="232" t="str">
        <f t="array" ref="DX788">IF(BI788="","",
IF(INDEX(Settings!$H:$H,MATCH(DX$1,Settings!$G:$G,0))=TRUE,
100-100*(BI788-MINIFS(BI:BI,$E:$E,$E788))/(MAXIFS(BI:BI,$E:$E,$E788)-MINIFS(BI:BI,$E:$E,$E788)),
100*(BI788-MINIFS(BI:BI,$E:$E,$E788))/(MAXIFS(BI:BI,$E:$E,$E788)-MINIFS(BI:BI,$E:$E,$E788))))</f>
        <v/>
      </c>
      <c r="DY788" s="232" t="str">
        <f t="array" ref="DY788">IF(BJ788="","",
IF(INDEX(Settings!$H:$H,MATCH(DY$1,Settings!$G:$G,0))=TRUE,
100-100*(BJ788-MINIFS(BJ:BJ,$E:$E,$E788))/(MAXIFS(BJ:BJ,$E:$E,$E788)-MINIFS(BJ:BJ,$E:$E,$E788)),
100*(BJ788-MINIFS(BJ:BJ,$E:$E,$E788))/(MAXIFS(BJ:BJ,$E:$E,$E788)-MINIFS(BJ:BJ,$E:$E,$E788))))</f>
        <v/>
      </c>
      <c r="DZ788" s="234"/>
      <c r="EA788" s="234"/>
      <c r="EB788" s="234" t="str">
        <f t="shared" si="8"/>
        <v/>
      </c>
      <c r="EC788" s="234" t="str">
        <f t="shared" si="9"/>
        <v/>
      </c>
      <c r="ED788" s="234" t="str">
        <f t="shared" si="10"/>
        <v/>
      </c>
      <c r="EE788" s="234" t="str">
        <f t="shared" si="11"/>
        <v/>
      </c>
      <c r="EF788" s="234" t="str">
        <f t="shared" si="12"/>
        <v/>
      </c>
      <c r="EG788" s="234" t="str">
        <f t="shared" si="13"/>
        <v/>
      </c>
      <c r="EH788" s="234"/>
      <c r="EI788" s="234"/>
      <c r="EJ788" s="234"/>
      <c r="EK788" s="234"/>
      <c r="EL788" s="234"/>
      <c r="EM788" s="234"/>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3" t="str">
        <f t="shared" si="14"/>
        <v/>
      </c>
      <c r="N789" s="49"/>
      <c r="O789" s="49"/>
      <c r="P789" s="49"/>
      <c r="Q789" s="49"/>
      <c r="R789" s="49"/>
      <c r="S789" s="222" t="str">
        <f>IFERROR(VLOOKUP(AF789, 'YOYO IR Scores'!A:C, 3, FALSE), "")
</f>
        <v/>
      </c>
      <c r="T789" s="49"/>
      <c r="U789" s="49"/>
      <c r="V789" s="49"/>
      <c r="W789" s="49"/>
      <c r="X789" s="224" t="str">
        <f t="shared" si="4"/>
        <v/>
      </c>
      <c r="Y789" s="225" t="str">
        <f t="shared" si="5"/>
        <v/>
      </c>
      <c r="Z789" s="225" t="str">
        <f t="shared" si="6"/>
        <v/>
      </c>
      <c r="AA789" s="224" t="str">
        <f t="shared" si="7"/>
        <v/>
      </c>
      <c r="AB789" s="223"/>
      <c r="AC789" s="223"/>
      <c r="AD789" s="223"/>
      <c r="AE789" s="223" t="str">
        <f>IFERROR(VLOOKUP(AF789, 'YOYO IR Scores'!A:C, 2, FALSE), "")</f>
        <v/>
      </c>
      <c r="AF789" s="223"/>
      <c r="AG789" s="223"/>
      <c r="AH789" s="223"/>
      <c r="AI789" s="223"/>
      <c r="AJ789" s="223"/>
      <c r="AK789" s="223"/>
      <c r="AL789" s="223"/>
      <c r="AM789" s="223"/>
      <c r="AN789" s="223"/>
      <c r="AO789" s="223"/>
      <c r="AP789" s="223"/>
      <c r="AQ789" s="223"/>
      <c r="AR789" s="223"/>
      <c r="AS789" s="223"/>
      <c r="AT789" s="223"/>
      <c r="AU789" s="223"/>
      <c r="AV789" s="223"/>
      <c r="AW789" s="223"/>
      <c r="AX789" s="223"/>
      <c r="AY789" s="223"/>
      <c r="AZ789" s="223"/>
      <c r="BA789" s="223"/>
      <c r="BB789" s="223"/>
      <c r="BC789" s="223"/>
      <c r="BD789" s="223"/>
      <c r="BE789" s="223"/>
      <c r="BF789" s="223"/>
      <c r="BG789" s="223"/>
      <c r="BH789" s="223"/>
      <c r="BI789" s="223"/>
      <c r="BJ789" s="223"/>
      <c r="BK789" s="223" t="str">
        <f t="array" ref="BK789">IF(J789="","",
IF(INDEX(Settings!$H:$H,MATCH(BY$1,Settings!$G:$G,0))=TRUE,
100-100*(J789-MIN(J:J))/(MAX(J:J)-MIN(J:J)),
100*(J789-MIN(J:J))/(MAX(J:J)-MIN(J:J))))</f>
        <v/>
      </c>
      <c r="BL789" s="223" t="str">
        <f t="array" ref="BL789">IF(J789="","",
IF(INDEX(Settings!$H:$H,MATCH(BY$1,Settings!$G:$G,0))=TRUE,
100-100*(J789-MINIFS(J:J,$E:$E,$E789))/(MAXIFS(J:J,$E:$E,$E789)-MINIFS(J:J,$E:$E,$E789)),
100*(J789-MINIFS(J:J,$E:$E,$E789))/(MAXIFS(J:J,$E:$E,$E789)-MINIFS(J:J,$E:$E,$E789))))</f>
        <v/>
      </c>
      <c r="BM789" s="223"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4" t="str">
        <f t="array" ref="BQ789">IF(J789="","",
IF(INDEX(Settings!$H:$H,MATCH(BY$1,Settings!$G:$G,0))=TRUE,
-1*(J789-AVERAGE(J:J))/STDEV(J:J),
(J789-AVERAGE(J:J))/STDEV(J:J)))</f>
        <v/>
      </c>
      <c r="BR789" s="224" t="str">
        <f>IFERROR(__xludf.DUMMYFUNCTION("IF(J789="""","""",
IF(INDEX(Settings!$H:$H,MATCH(BY$1,Settings!$G:$G,0))=TRUE,
-1*(J789-AVERAGEIFS(J:J,$E:$E,$E789))/STDEV(FILTER(J:J,$E:$E=$E789)),
(J789-AVERAGEIFS(J:J,$E:$E,$E789))/STDEV(FILTER(J:J,$E:$E=$E789))))"),"")</f>
        <v/>
      </c>
      <c r="BS789" s="224"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3" t="str">
        <f t="array" ref="BY789">IF(J789="","",
IF(INDEX(Settings!$H:$H,MATCH(BY$1,Settings!$G:$G,0))=TRUE,
100-100*(J789-MINIFS(J:J,$E:$E,$E789))/(MAXIFS(J:J,$E:$E,$E789)-MINIFS(J:J,$E:$E,$E789)),
100*(J789-MINIFS(J:J,$E:$E,$E789))/(MAXIFS(J:J,$E:$E,$E789)-MINIFS(J:J,$E:$E,$E789))))</f>
        <v/>
      </c>
      <c r="BZ789" s="223" t="str">
        <f t="array" ref="BZ789">IF(K789="","",
IF(INDEX(Settings!$H:$H,MATCH(BZ$1,Settings!$G:$G,0))=TRUE,
100-100*(K789-MINIFS(K:K,$E:$E,$E789))/(MAXIFS(K:K,$E:$E,$E789)-MINIFS(K:K,$E:$E,$E789)),
100*(K789-MINIFS(K:K,$E:$E,$E789))/(MAXIFS(K:K,$E:$E,$E789)-MINIFS(K:K,$E:$E,$E789))))</f>
        <v/>
      </c>
      <c r="CA789" s="223" t="str">
        <f t="array" ref="CA789">IF(L789="","",
IF(INDEX(Settings!$H:$H,MATCH(CA$1,Settings!$G:$G,0))=TRUE,
100-100*(L789-MINIFS(L:L,$E:$E,$E789))/(MAXIFS(L:L,$E:$E,$E789)-MINIFS(L:L,$E:$E,$E789)),
100*(L789-MINIFS(L:L,$E:$E,$E789))/(MAXIFS(L:L,$E:$E,$E789)-MINIFS(L:L,$E:$E,$E789))))</f>
        <v/>
      </c>
      <c r="CB789" s="223" t="str">
        <f t="array" ref="CB789">IF(M789="","",
IF(INDEX(Settings!$H:$H,MATCH(CB$1,Settings!$G:$G,0))=TRUE,
100-100*(M789-MINIFS(M:M,$E:$E,$E789))/(MAXIFS(M:M,$E:$E,$E789)-MINIFS(M:M,$E:$E,$E789)),
100*(M789-MINIFS(M:M,$E:$E,$E789))/(MAXIFS(M:M,$E:$E,$E789)-MINIFS(M:M,$E:$E,$E789))))</f>
        <v/>
      </c>
      <c r="CC789" s="223" t="str">
        <f t="array" ref="CC789">IF(N789="","",
IF(INDEX(Settings!$H:$H,MATCH(CC$1,Settings!$G:$G,0))=TRUE,
100-100*(N789-MINIFS(N:N,$E:$E,$E789))/(MAXIFS(N:N,$E:$E,$E789)-MINIFS(N:N,$E:$E,$E789)),
100*(N789-MINIFS(N:N,$E:$E,$E789))/(MAXIFS(N:N,$E:$E,$E789)-MINIFS(N:N,$E:$E,$E789))))</f>
        <v/>
      </c>
      <c r="CD789" s="223" t="str">
        <f t="array" ref="CD789">IF(O789="","",
IF(INDEX(Settings!$H:$H,MATCH(CD$1,Settings!$G:$G,0))=TRUE,
100-100*(O789-MINIFS(O:O,$E:$E,$E789))/(MAXIFS(O:O,$E:$E,$E789)-MINIFS(O:O,$E:$E,$E789)),
100*(O789-MINIFS(O:O,$E:$E,$E789))/(MAXIFS(O:O,$E:$E,$E789)-MINIFS(O:O,$E:$E,$E789))))</f>
        <v/>
      </c>
      <c r="CE789" s="223" t="str">
        <f t="array" ref="CE789">IF(P789="","",
IF(INDEX(Settings!$H:$H,MATCH(CE$1,Settings!$G:$G,0))=TRUE,
100-100*(P789-MINIFS(P:P,$E:$E,$E789))/(MAXIFS(P:P,$E:$E,$E789)-MINIFS(P:P,$E:$E,$E789)),
100*(P789-MINIFS(P:P,$E:$E,$E789))/(MAXIFS(P:P,$E:$E,$E789)-MINIFS(P:P,$E:$E,$E789))))</f>
        <v/>
      </c>
      <c r="CF789" s="223" t="str">
        <f t="array" ref="CF789">IF(Q789="","",
IF(INDEX(Settings!$H:$H,MATCH(CF$1,Settings!$G:$G,0))=TRUE,
100-100*(Q789-MINIFS(Q:Q,$E:$E,$E789))/(MAXIFS(Q:Q,$E:$E,$E789)-MINIFS(Q:Q,$E:$E,$E789)),
100*(Q789-MINIFS(Q:Q,$E:$E,$E789))/(MAXIFS(Q:Q,$E:$E,$E789)-MINIFS(Q:Q,$E:$E,$E789))))</f>
        <v/>
      </c>
      <c r="CG789" s="223" t="str">
        <f t="array" ref="CG789">IF(R789="","",
IF(INDEX(Settings!$H:$H,MATCH(CG$1,Settings!$G:$G,0))=TRUE,
100-100*(R789-MINIFS(R:R,$E:$E,$E789))/(MAXIFS(R:R,$E:$E,$E789)-MINIFS(R:R,$E:$E,$E789)),
100*(R789-MINIFS(R:R,$E:$E,$E789))/(MAXIFS(R:R,$E:$E,$E789)-MINIFS(R:R,$E:$E,$E789))))</f>
        <v/>
      </c>
      <c r="CH789" s="223" t="str">
        <f t="array" ref="CH789">IF(S789="","",
IF(INDEX(Settings!$H:$H,MATCH(CH$1,Settings!$G:$G,0))=TRUE,
100-100*(S789-MINIFS(S:S,$E:$E,$E789))/(MAXIFS(S:S,$E:$E,$E789)-MINIFS(S:S,$E:$E,$E789)),
100*(S789-MINIFS(S:S,$E:$E,$E789))/(MAXIFS(S:S,$E:$E,$E789)-MINIFS(S:S,$E:$E,$E789))))</f>
        <v/>
      </c>
      <c r="CI789" s="223" t="str">
        <f t="array" ref="CI789">IF(T789="","",
IF(INDEX(Settings!$H:$H,MATCH(CI$1,Settings!$G:$G,0))=TRUE,
100-100*(T789-MINIFS(T:T,$E:$E,$E789))/(MAXIFS(T:T,$E:$E,$E789)-MINIFS(T:T,$E:$E,$E789)),
100*(T789-MINIFS(T:T,$E:$E,$E789))/(MAXIFS(T:T,$E:$E,$E789)-MINIFS(T:T,$E:$E,$E789))))</f>
        <v/>
      </c>
      <c r="CJ789" s="223" t="str">
        <f t="array" ref="CJ789">IF(U789="","",
IF(INDEX(Settings!$H:$H,MATCH(CJ$1,Settings!$G:$G,0))=TRUE,
100-100*(U789-MINIFS(U:U,$E:$E,$E789))/(MAXIFS(U:U,$E:$E,$E789)-MINIFS(U:U,$E:$E,$E789)),
100*(U789-MINIFS(U:U,$E:$E,$E789))/(MAXIFS(U:U,$E:$E,$E789)-MINIFS(U:U,$E:$E,$E789))))</f>
        <v/>
      </c>
      <c r="CK789" s="223" t="str">
        <f t="array" ref="CK789">IF(V789="","",
IF(INDEX(Settings!$H:$H,MATCH(CK$1,Settings!$G:$G,0))=TRUE,
100-100*(V789-MINIFS(V:V,$E:$E,$E789))/(MAXIFS(V:V,$E:$E,$E789)-MINIFS(V:V,$E:$E,$E789)),
100*(V789-MINIFS(V:V,$E:$E,$E789))/(MAXIFS(V:V,$E:$E,$E789)-MINIFS(V:V,$E:$E,$E789))))</f>
        <v/>
      </c>
      <c r="CL789" s="223" t="str">
        <f t="array" ref="CL789">IF(W789="","",
IF(INDEX(Settings!$H:$H,MATCH(CL$1,Settings!$G:$G,0))=TRUE,
100-100*(W789-MINIFS(W:W,$E:$E,$E789))/(MAXIFS(W:W,$E:$E,$E789)-MINIFS(W:W,$E:$E,$E789)),
100*(W789-MINIFS(W:W,$E:$E,$E789))/(MAXIFS(W:W,$E:$E,$E789)-MINIFS(W:W,$E:$E,$E789))))</f>
        <v/>
      </c>
      <c r="CM789" s="223" t="str">
        <f t="array" ref="CM789">IF(X789="","",
IF(INDEX(Settings!$H:$H,MATCH(CM$1,Settings!$G:$G,0))=TRUE,
100-100*(X789-MINIFS(X:X,$E:$E,$E789))/(MAXIFS(X:X,$E:$E,$E789)-MINIFS(X:X,$E:$E,$E789)),
100*(X789-MINIFS(X:X,$E:$E,$E789))/(MAXIFS(X:X,$E:$E,$E789)-MINIFS(X:X,$E:$E,$E789))))</f>
        <v/>
      </c>
      <c r="CN789" s="223" t="str">
        <f t="array" ref="CN789">IF(Y789="","",
IF(INDEX(Settings!$H:$H,MATCH(CN$1,Settings!$G:$G,0))=TRUE,
100-100*(Y789-MINIFS(Y:Y,$E:$E,$E789))/(MAXIFS(Y:Y,$E:$E,$E789)-MINIFS(Y:Y,$E:$E,$E789)),
100*(Y789-MINIFS(Y:Y,$E:$E,$E789))/(MAXIFS(Y:Y,$E:$E,$E789)-MINIFS(Y:Y,$E:$E,$E789))))</f>
        <v/>
      </c>
      <c r="CO789" s="223" t="str">
        <f t="array" ref="CO789">IF(Z789="","",
IF(INDEX(Settings!$H:$H,MATCH(CO$1,Settings!$G:$G,0))=TRUE,
100-100*(Z789-MINIFS(Z:Z,$E:$E,$E789))/(MAXIFS(Z:Z,$E:$E,$E789)-MINIFS(Z:Z,$E:$E,$E789)),
100*(Z789-MINIFS(Z:Z,$E:$E,$E789))/(MAXIFS(Z:Z,$E:$E,$E789)-MINIFS(Z:Z,$E:$E,$E789))))</f>
        <v/>
      </c>
      <c r="CP789" s="223" t="str">
        <f t="array" ref="CP789">IF(AA789="","",
IF(INDEX(Settings!$H:$H,MATCH(CP$1,Settings!$G:$G,0))=TRUE,
100-100*(AA789-MINIFS(AA:AA,$E:$E,$E789))/(MAXIFS(AA:AA,$E:$E,$E789)-MINIFS(AA:AA,$E:$E,$E789)),
100*(AA789-MINIFS(AA:AA,$E:$E,$E789))/(MAXIFS(AA:AA,$E:$E,$E789)-MINIFS(AA:AA,$E:$E,$E789))))</f>
        <v/>
      </c>
      <c r="CQ789" s="223" t="str">
        <f t="array" ref="CQ789">IF(AB789="","",
IF(INDEX(Settings!$H:$H,MATCH(CQ$1,Settings!$G:$G,0))=TRUE,
100-100*(AB789-MINIFS(AB:AB,$E:$E,$E789))/(MAXIFS(AB:AB,$E:$E,$E789)-MINIFS(AB:AB,$E:$E,$E789)),
100*(AB789-MINIFS(AB:AB,$E:$E,$E789))/(MAXIFS(AB:AB,$E:$E,$E789)-MINIFS(AB:AB,$E:$E,$E789))))</f>
        <v/>
      </c>
      <c r="CR789" s="223" t="str">
        <f t="array" ref="CR789">IF(AC789="","",
IF(INDEX(Settings!$H:$H,MATCH(CR$1,Settings!$G:$G,0))=TRUE,
100-100*(AC789-MINIFS(AC:AC,$E:$E,$E789))/(MAXIFS(AC:AC,$E:$E,$E789)-MINIFS(AC:AC,$E:$E,$E789)),
100*(AC789-MINIFS(AC:AC,$E:$E,$E789))/(MAXIFS(AC:AC,$E:$E,$E789)-MINIFS(AC:AC,$E:$E,$E789))))</f>
        <v/>
      </c>
      <c r="CS789" s="223" t="str">
        <f t="array" ref="CS789">IF(AD789="","",
IF(INDEX(Settings!$H:$H,MATCH(CS$1,Settings!$G:$G,0))=TRUE,
100-100*(AD789-MINIFS(AD:AD,$E:$E,$E789))/(MAXIFS(AD:AD,$E:$E,$E789)-MINIFS(AD:AD,$E:$E,$E789)),
100*(AD789-MINIFS(AD:AD,$E:$E,$E789))/(MAXIFS(AD:AD,$E:$E,$E789)-MINIFS(AD:AD,$E:$E,$E789))))</f>
        <v/>
      </c>
      <c r="CT789" s="223" t="str">
        <f t="array" ref="CT789">IF(AE789="","",
IF(INDEX(Settings!$H:$H,MATCH(CT$1,Settings!$G:$G,0))=TRUE,
100-100*(AE789-MINIFS(AE:AE,$E:$E,$E789))/(MAXIFS(AE:AE,$E:$E,$E789)-MINIFS(AE:AE,$E:$E,$E789)),
100*(AE789-MINIFS(AE:AE,$E:$E,$E789))/(MAXIFS(AE:AE,$E:$E,$E789)-MINIFS(AE:AE,$E:$E,$E789))))</f>
        <v/>
      </c>
      <c r="CU789" s="223" t="str">
        <f t="array" ref="CU789">IF(AF789="","",
IF(INDEX(Settings!$H:$H,MATCH(CU$1,Settings!$G:$G,0))=TRUE,
100-100*(AF789-MINIFS(AF:AF,$E:$E,$E789))/(MAXIFS(AF:AF,$E:$E,$E789)-MINIFS(AF:AF,$E:$E,$E789)),
100*(AF789-MINIFS(AF:AF,$E:$E,$E789))/(MAXIFS(AF:AF,$E:$E,$E789)-MINIFS(AF:AF,$E:$E,$E789))))</f>
        <v/>
      </c>
      <c r="CV789" s="223" t="str">
        <f t="array" ref="CV789">IF(AG789="","",
IF(INDEX(Settings!$H:$H,MATCH(CV$1,Settings!$G:$G,0))=TRUE,
100-100*(AG789-MINIFS(AG:AG,$E:$E,$E789))/(MAXIFS(AG:AG,$E:$E,$E789)-MINIFS(AG:AG,$E:$E,$E789)),
100*(AG789-MINIFS(AG:AG,$E:$E,$E789))/(MAXIFS(AG:AG,$E:$E,$E789)-MINIFS(AG:AG,$E:$E,$E789))))</f>
        <v/>
      </c>
      <c r="CW789" s="223" t="str">
        <f t="array" ref="CW789">IF(AH789="","",
IF(INDEX(Settings!$H:$H,MATCH(CW$1,Settings!$G:$G,0))=TRUE,
100-100*(AH789-MINIFS(AH:AH,$E:$E,$E789))/(MAXIFS(AH:AH,$E:$E,$E789)-MINIFS(AH:AH,$E:$E,$E789)),
100*(AH789-MINIFS(AH:AH,$E:$E,$E789))/(MAXIFS(AH:AH,$E:$E,$E789)-MINIFS(AH:AH,$E:$E,$E789))))</f>
        <v/>
      </c>
      <c r="CX789" s="223" t="str">
        <f t="array" ref="CX789">IF(AI789="","",
IF(INDEX(Settings!$H:$H,MATCH(CX$1,Settings!$G:$G,0))=TRUE,
100-100*(AI789-MINIFS(AI:AI,$E:$E,$E789))/(MAXIFS(AI:AI,$E:$E,$E789)-MINIFS(AI:AI,$E:$E,$E789)),
100*(AI789-MINIFS(AI:AI,$E:$E,$E789))/(MAXIFS(AI:AI,$E:$E,$E789)-MINIFS(AI:AI,$E:$E,$E789))))</f>
        <v/>
      </c>
      <c r="CY789" s="223" t="str">
        <f t="array" ref="CY789">IF(AJ789="","",
IF(INDEX(Settings!$H:$H,MATCH(CY$1,Settings!$G:$G,0))=TRUE,
100-100*(AJ789-MINIFS(AJ:AJ,$E:$E,$E789))/(MAXIFS(AJ:AJ,$E:$E,$E789)-MINIFS(AJ:AJ,$E:$E,$E789)),
100*(AJ789-MINIFS(AJ:AJ,$E:$E,$E789))/(MAXIFS(AJ:AJ,$E:$E,$E789)-MINIFS(AJ:AJ,$E:$E,$E789))))</f>
        <v/>
      </c>
      <c r="CZ789" s="223" t="str">
        <f t="array" ref="CZ789">IF(AK789="","",
IF(INDEX(Settings!$H:$H,MATCH(CZ$1,Settings!$G:$G,0))=TRUE,
100-100*(AK789-MINIFS(AK:AK,$E:$E,$E789))/(MAXIFS(AK:AK,$E:$E,$E789)-MINIFS(AK:AK,$E:$E,$E789)),
100*(AK789-MINIFS(AK:AK,$E:$E,$E789))/(MAXIFS(AK:AK,$E:$E,$E789)-MINIFS(AK:AK,$E:$E,$E789))))</f>
        <v/>
      </c>
      <c r="DA789" s="223" t="str">
        <f t="array" ref="DA789">IF(AL789="","",
IF(INDEX(Settings!$H:$H,MATCH(DA$1,Settings!$G:$G,0))=TRUE,
100-100*(AL789-MINIFS(AL:AL,$E:$E,$E789))/(MAXIFS(AL:AL,$E:$E,$E789)-MINIFS(AL:AL,$E:$E,$E789)),
100*(AL789-MINIFS(AL:AL,$E:$E,$E789))/(MAXIFS(AL:AL,$E:$E,$E789)-MINIFS(AL:AL,$E:$E,$E789))))</f>
        <v/>
      </c>
      <c r="DB789" s="223" t="str">
        <f t="array" ref="DB789">IF(AM789="","",
IF(INDEX(Settings!$H:$H,MATCH(DB$1,Settings!$G:$G,0))=TRUE,
100-100*(AM789-MINIFS(AM:AM,$E:$E,$E789))/(MAXIFS(AM:AM,$E:$E,$E789)-MINIFS(AM:AM,$E:$E,$E789)),
100*(AM789-MINIFS(AM:AM,$E:$E,$E789))/(MAXIFS(AM:AM,$E:$E,$E789)-MINIFS(AM:AM,$E:$E,$E789))))</f>
        <v/>
      </c>
      <c r="DC789" s="223" t="str">
        <f t="array" ref="DC789">IF(AN789="","",
IF(INDEX(Settings!$H:$H,MATCH(DC$1,Settings!$G:$G,0))=TRUE,
100-100*(AN789-MINIFS(AN:AN,$E:$E,$E789))/(MAXIFS(AN:AN,$E:$E,$E789)-MINIFS(AN:AN,$E:$E,$E789)),
100*(AN789-MINIFS(AN:AN,$E:$E,$E789))/(MAXIFS(AN:AN,$E:$E,$E789)-MINIFS(AN:AN,$E:$E,$E789))))</f>
        <v/>
      </c>
      <c r="DD789" s="223" t="str">
        <f t="array" ref="DD789">IF(AO789="","",
IF(INDEX(Settings!$H:$H,MATCH(DD$1,Settings!$G:$G,0))=TRUE,
100-100*(AO789-MINIFS(AO:AO,$E:$E,$E789))/(MAXIFS(AO:AO,$E:$E,$E789)-MINIFS(AO:AO,$E:$E,$E789)),
100*(AO789-MINIFS(AO:AO,$E:$E,$E789))/(MAXIFS(AO:AO,$E:$E,$E789)-MINIFS(AO:AO,$E:$E,$E789))))</f>
        <v/>
      </c>
      <c r="DE789" s="223" t="str">
        <f t="array" ref="DE789">IF(AP789="","",
IF(INDEX(Settings!$H:$H,MATCH(DE$1,Settings!$G:$G,0))=TRUE,
100-100*(AP789-MINIFS(AP:AP,$E:$E,$E789))/(MAXIFS(AP:AP,$E:$E,$E789)-MINIFS(AP:AP,$E:$E,$E789)),
100*(AP789-MINIFS(AP:AP,$E:$E,$E789))/(MAXIFS(AP:AP,$E:$E,$E789)-MINIFS(AP:AP,$E:$E,$E789))))</f>
        <v/>
      </c>
      <c r="DF789" s="223" t="str">
        <f t="array" ref="DF789">IF(AQ789="","",
IF(INDEX(Settings!$H:$H,MATCH(DF$1,Settings!$G:$G,0))=TRUE,
100-100*(AQ789-MINIFS(AQ:AQ,$E:$E,$E789))/(MAXIFS(AQ:AQ,$E:$E,$E789)-MINIFS(AQ:AQ,$E:$E,$E789)),
100*(AQ789-MINIFS(AQ:AQ,$E:$E,$E789))/(MAXIFS(AQ:AQ,$E:$E,$E789)-MINIFS(AQ:AQ,$E:$E,$E789))))</f>
        <v/>
      </c>
      <c r="DG789" s="223" t="str">
        <f t="array" ref="DG789">IF(AR789="","",
IF(INDEX(Settings!$H:$H,MATCH(DG$1,Settings!$G:$G,0))=TRUE,
100-100*(AR789-MINIFS(AR:AR,$E:$E,$E789))/(MAXIFS(AR:AR,$E:$E,$E789)-MINIFS(AR:AR,$E:$E,$E789)),
100*(AR789-MINIFS(AR:AR,$E:$E,$E789))/(MAXIFS(AR:AR,$E:$E,$E789)-MINIFS(AR:AR,$E:$E,$E789))))</f>
        <v/>
      </c>
      <c r="DH789" s="223" t="str">
        <f t="array" ref="DH789">IF(AS789="","",
IF(INDEX(Settings!$H:$H,MATCH(DH$1,Settings!$G:$G,0))=TRUE,
100-100*(AS789-MINIFS(AS:AS,$E:$E,$E789))/(MAXIFS(AS:AS,$E:$E,$E789)-MINIFS(AS:AS,$E:$E,$E789)),
100*(AS789-MINIFS(AS:AS,$E:$E,$E789))/(MAXIFS(AS:AS,$E:$E,$E789)-MINIFS(AS:AS,$E:$E,$E789))))</f>
        <v/>
      </c>
      <c r="DI789" s="223" t="str">
        <f t="array" ref="DI789">IF(AT789="","",
IF(INDEX(Settings!$H:$H,MATCH(DI$1,Settings!$G:$G,0))=TRUE,
100-100*(AT789-MINIFS(AT:AT,$E:$E,$E789))/(MAXIFS(AT:AT,$E:$E,$E789)-MINIFS(AT:AT,$E:$E,$E789)),
100*(AT789-MINIFS(AT:AT,$E:$E,$E789))/(MAXIFS(AT:AT,$E:$E,$E789)-MINIFS(AT:AT,$E:$E,$E789))))</f>
        <v/>
      </c>
      <c r="DJ789" s="223" t="str">
        <f t="array" ref="DJ789">IF(AU789="","",
IF(INDEX(Settings!$H:$H,MATCH(DJ$1,Settings!$G:$G,0))=TRUE,
100-100*(AU789-MINIFS(AU:AU,$E:$E,$E789))/(MAXIFS(AU:AU,$E:$E,$E789)-MINIFS(AU:AU,$E:$E,$E789)),
100*(AU789-MINIFS(AU:AU,$E:$E,$E789))/(MAXIFS(AU:AU,$E:$E,$E789)-MINIFS(AU:AU,$E:$E,$E789))))</f>
        <v/>
      </c>
      <c r="DK789" s="223" t="str">
        <f t="array" ref="DK789">IF(AV789="","",
IF(INDEX(Settings!$H:$H,MATCH(DK$1,Settings!$G:$G,0))=TRUE,
100-100*(AV789-MINIFS(AV:AV,$E:$E,$E789))/(MAXIFS(AV:AV,$E:$E,$E789)-MINIFS(AV:AV,$E:$E,$E789)),
100*(AV789-MINIFS(AV:AV,$E:$E,$E789))/(MAXIFS(AV:AV,$E:$E,$E789)-MINIFS(AV:AV,$E:$E,$E789))))</f>
        <v/>
      </c>
      <c r="DL789" s="223" t="str">
        <f t="array" ref="DL789">IF(AW789="","",
IF(INDEX(Settings!$H:$H,MATCH(DL$1,Settings!$G:$G,0))=TRUE,
100-100*(AW789-MINIFS(AW:AW,$E:$E,$E789))/(MAXIFS(AW:AW,$E:$E,$E789)-MINIFS(AW:AW,$E:$E,$E789)),
100*(AW789-MINIFS(AW:AW,$E:$E,$E789))/(MAXIFS(AW:AW,$E:$E,$E789)-MINIFS(AW:AW,$E:$E,$E789))))</f>
        <v/>
      </c>
      <c r="DM789" s="223" t="str">
        <f t="array" ref="DM789">IF(AX789="","",
IF(INDEX(Settings!$H:$H,MATCH(DM$1,Settings!$G:$G,0))=TRUE,
100-100*(AX789-MINIFS(AX:AX,$E:$E,$E789))/(MAXIFS(AX:AX,$E:$E,$E789)-MINIFS(AX:AX,$E:$E,$E789)),
100*(AX789-MINIFS(AX:AX,$E:$E,$E789))/(MAXIFS(AX:AX,$E:$E,$E789)-MINIFS(AX:AX,$E:$E,$E789))))</f>
        <v/>
      </c>
      <c r="DN789" s="223" t="str">
        <f t="array" ref="DN789">IF(AY789="","",
IF(INDEX(Settings!$H:$H,MATCH(DN$1,Settings!$G:$G,0))=TRUE,
100-100*(AY789-MINIFS(AY:AY,$E:$E,$E789))/(MAXIFS(AY:AY,$E:$E,$E789)-MINIFS(AY:AY,$E:$E,$E789)),
100*(AY789-MINIFS(AY:AY,$E:$E,$E789))/(MAXIFS(AY:AY,$E:$E,$E789)-MINIFS(AY:AY,$E:$E,$E789))))</f>
        <v/>
      </c>
      <c r="DO789" s="223" t="str">
        <f t="array" ref="DO789">IF(AZ789="","",
IF(INDEX(Settings!$H:$H,MATCH(DO$1,Settings!$G:$G,0))=TRUE,
100-100*(AZ789-MINIFS(AZ:AZ,$E:$E,$E789))/(MAXIFS(AZ:AZ,$E:$E,$E789)-MINIFS(AZ:AZ,$E:$E,$E789)),
100*(AZ789-MINIFS(AZ:AZ,$E:$E,$E789))/(MAXIFS(AZ:AZ,$E:$E,$E789)-MINIFS(AZ:AZ,$E:$E,$E789))))</f>
        <v/>
      </c>
      <c r="DP789" s="223" t="str">
        <f t="array" ref="DP789">IF(BA789="","",
IF(INDEX(Settings!$H:$H,MATCH(DP$1,Settings!$G:$G,0))=TRUE,
100-100*(BA789-MINIFS(BA:BA,$E:$E,$E789))/(MAXIFS(BA:BA,$E:$E,$E789)-MINIFS(BA:BA,$E:$E,$E789)),
100*(BA789-MINIFS(BA:BA,$E:$E,$E789))/(MAXIFS(BA:BA,$E:$E,$E789)-MINIFS(BA:BA,$E:$E,$E789))))</f>
        <v/>
      </c>
      <c r="DQ789" s="223" t="str">
        <f t="array" ref="DQ789">IF(BB789="","",
IF(INDEX(Settings!$H:$H,MATCH(DQ$1,Settings!$G:$G,0))=TRUE,
100-100*(BB789-MINIFS(BB:BB,$E:$E,$E789))/(MAXIFS(BB:BB,$E:$E,$E789)-MINIFS(BB:BB,$E:$E,$E789)),
100*(BB789-MINIFS(BB:BB,$E:$E,$E789))/(MAXIFS(BB:BB,$E:$E,$E789)-MINIFS(BB:BB,$E:$E,$E789))))</f>
        <v/>
      </c>
      <c r="DR789" s="223" t="str">
        <f t="array" ref="DR789">IF(BC789="","",
IF(INDEX(Settings!$H:$H,MATCH(DR$1,Settings!$G:$G,0))=TRUE,
100-100*(BC789-MINIFS(BC:BC,$E:$E,$E789))/(MAXIFS(BC:BC,$E:$E,$E789)-MINIFS(BC:BC,$E:$E,$E789)),
100*(BC789-MINIFS(BC:BC,$E:$E,$E789))/(MAXIFS(BC:BC,$E:$E,$E789)-MINIFS(BC:BC,$E:$E,$E789))))</f>
        <v/>
      </c>
      <c r="DS789" s="223" t="str">
        <f t="array" ref="DS789">IF(BD789="","",
IF(INDEX(Settings!$H:$H,MATCH(DS$1,Settings!$G:$G,0))=TRUE,
100-100*(BD789-MINIFS(BD:BD,$E:$E,$E789))/(MAXIFS(BD:BD,$E:$E,$E789)-MINIFS(BD:BD,$E:$E,$E789)),
100*(BD789-MINIFS(BD:BD,$E:$E,$E789))/(MAXIFS(BD:BD,$E:$E,$E789)-MINIFS(BD:BD,$E:$E,$E789))))</f>
        <v/>
      </c>
      <c r="DT789" s="223" t="str">
        <f t="array" ref="DT789">IF(BE789="","",
IF(INDEX(Settings!$H:$H,MATCH(DT$1,Settings!$G:$G,0))=TRUE,
100-100*(BE789-MINIFS(BE:BE,$E:$E,$E789))/(MAXIFS(BE:BE,$E:$E,$E789)-MINIFS(BE:BE,$E:$E,$E789)),
100*(BE789-MINIFS(BE:BE,$E:$E,$E789))/(MAXIFS(BE:BE,$E:$E,$E789)-MINIFS(BE:BE,$E:$E,$E789))))</f>
        <v/>
      </c>
      <c r="DU789" s="223" t="str">
        <f t="array" ref="DU789">IF(BF789="","",
IF(INDEX(Settings!$H:$H,MATCH(DU$1,Settings!$G:$G,0))=TRUE,
100-100*(BF789-MINIFS(BF:BF,$E:$E,$E789))/(MAXIFS(BF:BF,$E:$E,$E789)-MINIFS(BF:BF,$E:$E,$E789)),
100*(BF789-MINIFS(BF:BF,$E:$E,$E789))/(MAXIFS(BF:BF,$E:$E,$E789)-MINIFS(BF:BF,$E:$E,$E789))))</f>
        <v/>
      </c>
      <c r="DV789" s="223" t="str">
        <f t="array" ref="DV789">IF(BG789="","",
IF(INDEX(Settings!$H:$H,MATCH(DV$1,Settings!$G:$G,0))=TRUE,
100-100*(BG789-MINIFS(BG:BG,$E:$E,$E789))/(MAXIFS(BG:BG,$E:$E,$E789)-MINIFS(BG:BG,$E:$E,$E789)),
100*(BG789-MINIFS(BG:BG,$E:$E,$E789))/(MAXIFS(BG:BG,$E:$E,$E789)-MINIFS(BG:BG,$E:$E,$E789))))</f>
        <v/>
      </c>
      <c r="DW789" s="223" t="str">
        <f t="array" ref="DW789">IF(BH789="","",
IF(INDEX(Settings!$H:$H,MATCH(DW$1,Settings!$G:$G,0))=TRUE,
100-100*(BH789-MINIFS(BH:BH,$E:$E,$E789))/(MAXIFS(BH:BH,$E:$E,$E789)-MINIFS(BH:BH,$E:$E,$E789)),
100*(BH789-MINIFS(BH:BH,$E:$E,$E789))/(MAXIFS(BH:BH,$E:$E,$E789)-MINIFS(BH:BH,$E:$E,$E789))))</f>
        <v/>
      </c>
      <c r="DX789" s="223" t="str">
        <f t="array" ref="DX789">IF(BI789="","",
IF(INDEX(Settings!$H:$H,MATCH(DX$1,Settings!$G:$G,0))=TRUE,
100-100*(BI789-MINIFS(BI:BI,$E:$E,$E789))/(MAXIFS(BI:BI,$E:$E,$E789)-MINIFS(BI:BI,$E:$E,$E789)),
100*(BI789-MINIFS(BI:BI,$E:$E,$E789))/(MAXIFS(BI:BI,$E:$E,$E789)-MINIFS(BI:BI,$E:$E,$E789))))</f>
        <v/>
      </c>
      <c r="DY789" s="223" t="str">
        <f t="array" ref="DY789">IF(BJ789="","",
IF(INDEX(Settings!$H:$H,MATCH(DY$1,Settings!$G:$G,0))=TRUE,
100-100*(BJ789-MINIFS(BJ:BJ,$E:$E,$E789))/(MAXIFS(BJ:BJ,$E:$E,$E789)-MINIFS(BJ:BJ,$E:$E,$E789)),
100*(BJ789-MINIFS(BJ:BJ,$E:$E,$E789))/(MAXIFS(BJ:BJ,$E:$E,$E789)-MINIFS(BJ:BJ,$E:$E,$E789))))</f>
        <v/>
      </c>
      <c r="DZ789" s="225"/>
      <c r="EA789" s="225"/>
      <c r="EB789" s="225" t="str">
        <f t="shared" si="8"/>
        <v/>
      </c>
      <c r="EC789" s="225" t="str">
        <f t="shared" si="9"/>
        <v/>
      </c>
      <c r="ED789" s="225" t="str">
        <f t="shared" si="10"/>
        <v/>
      </c>
      <c r="EE789" s="225" t="str">
        <f t="shared" si="11"/>
        <v/>
      </c>
      <c r="EF789" s="225" t="str">
        <f t="shared" si="12"/>
        <v/>
      </c>
      <c r="EG789" s="225" t="str">
        <f t="shared" si="13"/>
        <v/>
      </c>
      <c r="EH789" s="225"/>
      <c r="EI789" s="225"/>
      <c r="EJ789" s="225"/>
      <c r="EK789" s="225"/>
      <c r="EL789" s="225"/>
      <c r="EM789" s="225"/>
    </row>
    <row r="790">
      <c r="A790" s="231"/>
      <c r="B790" s="231"/>
      <c r="C790" s="231"/>
      <c r="D790" s="231" t="str">
        <f t="array" ref="D790">IFERROR(INDEX(Profiles!$B:$B,MATCH($A790,Profiles!$A:$A,0)),"")</f>
        <v/>
      </c>
      <c r="E790" s="231"/>
      <c r="F790" s="231"/>
      <c r="G790" s="231"/>
      <c r="H790" s="231"/>
      <c r="I790" s="231" t="str">
        <f>IF(A790="","",IF(Settings!$N$3="DATE",F790&amp;": "&amp;TEXT(B790,"M/DD/YY"),F790&amp;": "&amp;H790))</f>
        <v/>
      </c>
      <c r="J790" s="231"/>
      <c r="K790" s="231"/>
      <c r="L790" s="231"/>
      <c r="M790" s="232" t="str">
        <f t="shared" si="14"/>
        <v/>
      </c>
      <c r="N790" s="231"/>
      <c r="O790" s="231"/>
      <c r="P790" s="231"/>
      <c r="Q790" s="231"/>
      <c r="R790" s="231"/>
      <c r="S790" s="230" t="str">
        <f>IFERROR(VLOOKUP(AF790, 'YOYO IR Scores'!A:C, 3, FALSE), "")
</f>
        <v/>
      </c>
      <c r="T790" s="231"/>
      <c r="U790" s="231"/>
      <c r="V790" s="231"/>
      <c r="W790" s="231"/>
      <c r="X790" s="233" t="str">
        <f t="shared" si="4"/>
        <v/>
      </c>
      <c r="Y790" s="234" t="str">
        <f t="shared" si="5"/>
        <v/>
      </c>
      <c r="Z790" s="234" t="str">
        <f t="shared" si="6"/>
        <v/>
      </c>
      <c r="AA790" s="233" t="str">
        <f t="shared" si="7"/>
        <v/>
      </c>
      <c r="AB790" s="232"/>
      <c r="AC790" s="232"/>
      <c r="AD790" s="232"/>
      <c r="AE790" s="232" t="str">
        <f>IFERROR(VLOOKUP(AF790, 'YOYO IR Scores'!A:C, 2, FALSE), "")</f>
        <v/>
      </c>
      <c r="AF790" s="232"/>
      <c r="AG790" s="23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c r="BD790" s="232"/>
      <c r="BE790" s="232"/>
      <c r="BF790" s="232"/>
      <c r="BG790" s="232"/>
      <c r="BH790" s="232"/>
      <c r="BI790" s="232"/>
      <c r="BJ790" s="232"/>
      <c r="BK790" s="232" t="str">
        <f t="array" ref="BK790">IF(J790="","",
IF(INDEX(Settings!$H:$H,MATCH(BY$1,Settings!$G:$G,0))=TRUE,
100-100*(J790-MIN(J:J))/(MAX(J:J)-MIN(J:J)),
100*(J790-MIN(J:J))/(MAX(J:J)-MIN(J:J))))</f>
        <v/>
      </c>
      <c r="BL790" s="232" t="str">
        <f t="array" ref="BL790">IF(J790="","",
IF(INDEX(Settings!$H:$H,MATCH(BY$1,Settings!$G:$G,0))=TRUE,
100-100*(J790-MINIFS(J:J,$E:$E,$E790))/(MAXIFS(J:J,$E:$E,$E790)-MINIFS(J:J,$E:$E,$E790)),
100*(J790-MINIFS(J:J,$E:$E,$E790))/(MAXIFS(J:J,$E:$E,$E790)-MINIFS(J:J,$E:$E,$E790))))</f>
        <v/>
      </c>
      <c r="BM790" s="232" t="str">
        <f t="array" ref="BM790">IF(J790="","",
IF(INDEX(Settings!$H:$H,MATCH(BY$1,Settings!$G:$G,0))=TRUE,
100-100*(J790-MINIFS(J:J,$E:$E,$E790,$I:$I,$I790))/(MAXIFS(J:J,$E:$E,$E790,$I:$I,$I790)-MINIFS(J:J,$E:$E,$E790,$I:$I,$I790)),
100*(J790-MINIFS(J:J,$E:$E,$E790,$I:$I,$I790))/(MAXIFS(J:J,$E:$E,$E790,$I:$I,$I790)-MINIFS(J:J,$E:$E,$E790,$I:$I,$I790))))</f>
        <v/>
      </c>
      <c r="BN790" s="231" t="str">
        <f t="array" ref="BN790">IF(J790="","",
IF(INDEX(Settings!$H:$H,MATCH(BY$1,Settings!$G:$G,0))=TRUE,
100-100*PERCENTRANK(J:J,J790),
100*PERCENTRANK(J:J,J790)))</f>
        <v/>
      </c>
      <c r="BO790" s="231" t="str">
        <f>IFERROR(__xludf.DUMMYFUNCTION("IF(J790="""","""",
IF(INDEX(Settings!$H:$H,MATCH(BY$1,Settings!$G:$G,0))=TRUE,
100-100*PERCENTRANK(FILTER(J:J,$E:$E=$E790),J790),
100*PERCENTRANK(FILTER(J:J,$E:$E=$E790),J790)))"),"")</f>
        <v/>
      </c>
      <c r="BP790" s="231" t="str">
        <f>IFERROR(__xludf.DUMMYFUNCTION("IF(J790="""","""",
IF(INDEX(Settings!$H:$H,MATCH(BY$1,Settings!$G:$G,0))=TRUE,
100-100*PERCENTRANK(FILTER(J:J,$E:$E=$E790,$I:$I=$I790),J790),
100*PERCENTRANK(FILTER(J:J,$E:$E=$E790,$I:$I=$I790),J790)))"),"")</f>
        <v/>
      </c>
      <c r="BQ790" s="233" t="str">
        <f t="array" ref="BQ790">IF(J790="","",
IF(INDEX(Settings!$H:$H,MATCH(BY$1,Settings!$G:$G,0))=TRUE,
-1*(J790-AVERAGE(J:J))/STDEV(J:J),
(J790-AVERAGE(J:J))/STDEV(J:J)))</f>
        <v/>
      </c>
      <c r="BR790" s="233" t="str">
        <f>IFERROR(__xludf.DUMMYFUNCTION("IF(J790="""","""",
IF(INDEX(Settings!$H:$H,MATCH(BY$1,Settings!$G:$G,0))=TRUE,
-1*(J790-AVERAGEIFS(J:J,$E:$E,$E790))/STDEV(FILTER(J:J,$E:$E=$E790)),
(J790-AVERAGEIFS(J:J,$E:$E,$E790))/STDEV(FILTER(J:J,$E:$E=$E790))))"),"")</f>
        <v/>
      </c>
      <c r="BS790" s="233"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1"/>
      <c r="BX790" s="231"/>
      <c r="BY790" s="232" t="str">
        <f t="array" ref="BY790">IF(J790="","",
IF(INDEX(Settings!$H:$H,MATCH(BY$1,Settings!$G:$G,0))=TRUE,
100-100*(J790-MINIFS(J:J,$E:$E,$E790))/(MAXIFS(J:J,$E:$E,$E790)-MINIFS(J:J,$E:$E,$E790)),
100*(J790-MINIFS(J:J,$E:$E,$E790))/(MAXIFS(J:J,$E:$E,$E790)-MINIFS(J:J,$E:$E,$E790))))</f>
        <v/>
      </c>
      <c r="BZ790" s="232" t="str">
        <f t="array" ref="BZ790">IF(K790="","",
IF(INDEX(Settings!$H:$H,MATCH(BZ$1,Settings!$G:$G,0))=TRUE,
100-100*(K790-MINIFS(K:K,$E:$E,$E790))/(MAXIFS(K:K,$E:$E,$E790)-MINIFS(K:K,$E:$E,$E790)),
100*(K790-MINIFS(K:K,$E:$E,$E790))/(MAXIFS(K:K,$E:$E,$E790)-MINIFS(K:K,$E:$E,$E790))))</f>
        <v/>
      </c>
      <c r="CA790" s="232" t="str">
        <f t="array" ref="CA790">IF(L790="","",
IF(INDEX(Settings!$H:$H,MATCH(CA$1,Settings!$G:$G,0))=TRUE,
100-100*(L790-MINIFS(L:L,$E:$E,$E790))/(MAXIFS(L:L,$E:$E,$E790)-MINIFS(L:L,$E:$E,$E790)),
100*(L790-MINIFS(L:L,$E:$E,$E790))/(MAXIFS(L:L,$E:$E,$E790)-MINIFS(L:L,$E:$E,$E790))))</f>
        <v/>
      </c>
      <c r="CB790" s="232" t="str">
        <f t="array" ref="CB790">IF(M790="","",
IF(INDEX(Settings!$H:$H,MATCH(CB$1,Settings!$G:$G,0))=TRUE,
100-100*(M790-MINIFS(M:M,$E:$E,$E790))/(MAXIFS(M:M,$E:$E,$E790)-MINIFS(M:M,$E:$E,$E790)),
100*(M790-MINIFS(M:M,$E:$E,$E790))/(MAXIFS(M:M,$E:$E,$E790)-MINIFS(M:M,$E:$E,$E790))))</f>
        <v/>
      </c>
      <c r="CC790" s="232" t="str">
        <f t="array" ref="CC790">IF(N790="","",
IF(INDEX(Settings!$H:$H,MATCH(CC$1,Settings!$G:$G,0))=TRUE,
100-100*(N790-MINIFS(N:N,$E:$E,$E790))/(MAXIFS(N:N,$E:$E,$E790)-MINIFS(N:N,$E:$E,$E790)),
100*(N790-MINIFS(N:N,$E:$E,$E790))/(MAXIFS(N:N,$E:$E,$E790)-MINIFS(N:N,$E:$E,$E790))))</f>
        <v/>
      </c>
      <c r="CD790" s="232" t="str">
        <f t="array" ref="CD790">IF(O790="","",
IF(INDEX(Settings!$H:$H,MATCH(CD$1,Settings!$G:$G,0))=TRUE,
100-100*(O790-MINIFS(O:O,$E:$E,$E790))/(MAXIFS(O:O,$E:$E,$E790)-MINIFS(O:O,$E:$E,$E790)),
100*(O790-MINIFS(O:O,$E:$E,$E790))/(MAXIFS(O:O,$E:$E,$E790)-MINIFS(O:O,$E:$E,$E790))))</f>
        <v/>
      </c>
      <c r="CE790" s="232" t="str">
        <f t="array" ref="CE790">IF(P790="","",
IF(INDEX(Settings!$H:$H,MATCH(CE$1,Settings!$G:$G,0))=TRUE,
100-100*(P790-MINIFS(P:P,$E:$E,$E790))/(MAXIFS(P:P,$E:$E,$E790)-MINIFS(P:P,$E:$E,$E790)),
100*(P790-MINIFS(P:P,$E:$E,$E790))/(MAXIFS(P:P,$E:$E,$E790)-MINIFS(P:P,$E:$E,$E790))))</f>
        <v/>
      </c>
      <c r="CF790" s="232" t="str">
        <f t="array" ref="CF790">IF(Q790="","",
IF(INDEX(Settings!$H:$H,MATCH(CF$1,Settings!$G:$G,0))=TRUE,
100-100*(Q790-MINIFS(Q:Q,$E:$E,$E790))/(MAXIFS(Q:Q,$E:$E,$E790)-MINIFS(Q:Q,$E:$E,$E790)),
100*(Q790-MINIFS(Q:Q,$E:$E,$E790))/(MAXIFS(Q:Q,$E:$E,$E790)-MINIFS(Q:Q,$E:$E,$E790))))</f>
        <v/>
      </c>
      <c r="CG790" s="232" t="str">
        <f t="array" ref="CG790">IF(R790="","",
IF(INDEX(Settings!$H:$H,MATCH(CG$1,Settings!$G:$G,0))=TRUE,
100-100*(R790-MINIFS(R:R,$E:$E,$E790))/(MAXIFS(R:R,$E:$E,$E790)-MINIFS(R:R,$E:$E,$E790)),
100*(R790-MINIFS(R:R,$E:$E,$E790))/(MAXIFS(R:R,$E:$E,$E790)-MINIFS(R:R,$E:$E,$E790))))</f>
        <v/>
      </c>
      <c r="CH790" s="232" t="str">
        <f t="array" ref="CH790">IF(S790="","",
IF(INDEX(Settings!$H:$H,MATCH(CH$1,Settings!$G:$G,0))=TRUE,
100-100*(S790-MINIFS(S:S,$E:$E,$E790))/(MAXIFS(S:S,$E:$E,$E790)-MINIFS(S:S,$E:$E,$E790)),
100*(S790-MINIFS(S:S,$E:$E,$E790))/(MAXIFS(S:S,$E:$E,$E790)-MINIFS(S:S,$E:$E,$E790))))</f>
        <v/>
      </c>
      <c r="CI790" s="232" t="str">
        <f t="array" ref="CI790">IF(T790="","",
IF(INDEX(Settings!$H:$H,MATCH(CI$1,Settings!$G:$G,0))=TRUE,
100-100*(T790-MINIFS(T:T,$E:$E,$E790))/(MAXIFS(T:T,$E:$E,$E790)-MINIFS(T:T,$E:$E,$E790)),
100*(T790-MINIFS(T:T,$E:$E,$E790))/(MAXIFS(T:T,$E:$E,$E790)-MINIFS(T:T,$E:$E,$E790))))</f>
        <v/>
      </c>
      <c r="CJ790" s="232" t="str">
        <f t="array" ref="CJ790">IF(U790="","",
IF(INDEX(Settings!$H:$H,MATCH(CJ$1,Settings!$G:$G,0))=TRUE,
100-100*(U790-MINIFS(U:U,$E:$E,$E790))/(MAXIFS(U:U,$E:$E,$E790)-MINIFS(U:U,$E:$E,$E790)),
100*(U790-MINIFS(U:U,$E:$E,$E790))/(MAXIFS(U:U,$E:$E,$E790)-MINIFS(U:U,$E:$E,$E790))))</f>
        <v/>
      </c>
      <c r="CK790" s="232" t="str">
        <f t="array" ref="CK790">IF(V790="","",
IF(INDEX(Settings!$H:$H,MATCH(CK$1,Settings!$G:$G,0))=TRUE,
100-100*(V790-MINIFS(V:V,$E:$E,$E790))/(MAXIFS(V:V,$E:$E,$E790)-MINIFS(V:V,$E:$E,$E790)),
100*(V790-MINIFS(V:V,$E:$E,$E790))/(MAXIFS(V:V,$E:$E,$E790)-MINIFS(V:V,$E:$E,$E790))))</f>
        <v/>
      </c>
      <c r="CL790" s="232" t="str">
        <f t="array" ref="CL790">IF(W790="","",
IF(INDEX(Settings!$H:$H,MATCH(CL$1,Settings!$G:$G,0))=TRUE,
100-100*(W790-MINIFS(W:W,$E:$E,$E790))/(MAXIFS(W:W,$E:$E,$E790)-MINIFS(W:W,$E:$E,$E790)),
100*(W790-MINIFS(W:W,$E:$E,$E790))/(MAXIFS(W:W,$E:$E,$E790)-MINIFS(W:W,$E:$E,$E790))))</f>
        <v/>
      </c>
      <c r="CM790" s="232" t="str">
        <f t="array" ref="CM790">IF(X790="","",
IF(INDEX(Settings!$H:$H,MATCH(CM$1,Settings!$G:$G,0))=TRUE,
100-100*(X790-MINIFS(X:X,$E:$E,$E790))/(MAXIFS(X:X,$E:$E,$E790)-MINIFS(X:X,$E:$E,$E790)),
100*(X790-MINIFS(X:X,$E:$E,$E790))/(MAXIFS(X:X,$E:$E,$E790)-MINIFS(X:X,$E:$E,$E790))))</f>
        <v/>
      </c>
      <c r="CN790" s="232" t="str">
        <f t="array" ref="CN790">IF(Y790="","",
IF(INDEX(Settings!$H:$H,MATCH(CN$1,Settings!$G:$G,0))=TRUE,
100-100*(Y790-MINIFS(Y:Y,$E:$E,$E790))/(MAXIFS(Y:Y,$E:$E,$E790)-MINIFS(Y:Y,$E:$E,$E790)),
100*(Y790-MINIFS(Y:Y,$E:$E,$E790))/(MAXIFS(Y:Y,$E:$E,$E790)-MINIFS(Y:Y,$E:$E,$E790))))</f>
        <v/>
      </c>
      <c r="CO790" s="232" t="str">
        <f t="array" ref="CO790">IF(Z790="","",
IF(INDEX(Settings!$H:$H,MATCH(CO$1,Settings!$G:$G,0))=TRUE,
100-100*(Z790-MINIFS(Z:Z,$E:$E,$E790))/(MAXIFS(Z:Z,$E:$E,$E790)-MINIFS(Z:Z,$E:$E,$E790)),
100*(Z790-MINIFS(Z:Z,$E:$E,$E790))/(MAXIFS(Z:Z,$E:$E,$E790)-MINIFS(Z:Z,$E:$E,$E790))))</f>
        <v/>
      </c>
      <c r="CP790" s="232" t="str">
        <f t="array" ref="CP790">IF(AA790="","",
IF(INDEX(Settings!$H:$H,MATCH(CP$1,Settings!$G:$G,0))=TRUE,
100-100*(AA790-MINIFS(AA:AA,$E:$E,$E790))/(MAXIFS(AA:AA,$E:$E,$E790)-MINIFS(AA:AA,$E:$E,$E790)),
100*(AA790-MINIFS(AA:AA,$E:$E,$E790))/(MAXIFS(AA:AA,$E:$E,$E790)-MINIFS(AA:AA,$E:$E,$E790))))</f>
        <v/>
      </c>
      <c r="CQ790" s="232" t="str">
        <f t="array" ref="CQ790">IF(AB790="","",
IF(INDEX(Settings!$H:$H,MATCH(CQ$1,Settings!$G:$G,0))=TRUE,
100-100*(AB790-MINIFS(AB:AB,$E:$E,$E790))/(MAXIFS(AB:AB,$E:$E,$E790)-MINIFS(AB:AB,$E:$E,$E790)),
100*(AB790-MINIFS(AB:AB,$E:$E,$E790))/(MAXIFS(AB:AB,$E:$E,$E790)-MINIFS(AB:AB,$E:$E,$E790))))</f>
        <v/>
      </c>
      <c r="CR790" s="232" t="str">
        <f t="array" ref="CR790">IF(AC790="","",
IF(INDEX(Settings!$H:$H,MATCH(CR$1,Settings!$G:$G,0))=TRUE,
100-100*(AC790-MINIFS(AC:AC,$E:$E,$E790))/(MAXIFS(AC:AC,$E:$E,$E790)-MINIFS(AC:AC,$E:$E,$E790)),
100*(AC790-MINIFS(AC:AC,$E:$E,$E790))/(MAXIFS(AC:AC,$E:$E,$E790)-MINIFS(AC:AC,$E:$E,$E790))))</f>
        <v/>
      </c>
      <c r="CS790" s="232" t="str">
        <f t="array" ref="CS790">IF(AD790="","",
IF(INDEX(Settings!$H:$H,MATCH(CS$1,Settings!$G:$G,0))=TRUE,
100-100*(AD790-MINIFS(AD:AD,$E:$E,$E790))/(MAXIFS(AD:AD,$E:$E,$E790)-MINIFS(AD:AD,$E:$E,$E790)),
100*(AD790-MINIFS(AD:AD,$E:$E,$E790))/(MAXIFS(AD:AD,$E:$E,$E790)-MINIFS(AD:AD,$E:$E,$E790))))</f>
        <v/>
      </c>
      <c r="CT790" s="232" t="str">
        <f t="array" ref="CT790">IF(AE790="","",
IF(INDEX(Settings!$H:$H,MATCH(CT$1,Settings!$G:$G,0))=TRUE,
100-100*(AE790-MINIFS(AE:AE,$E:$E,$E790))/(MAXIFS(AE:AE,$E:$E,$E790)-MINIFS(AE:AE,$E:$E,$E790)),
100*(AE790-MINIFS(AE:AE,$E:$E,$E790))/(MAXIFS(AE:AE,$E:$E,$E790)-MINIFS(AE:AE,$E:$E,$E790))))</f>
        <v/>
      </c>
      <c r="CU790" s="232" t="str">
        <f t="array" ref="CU790">IF(AF790="","",
IF(INDEX(Settings!$H:$H,MATCH(CU$1,Settings!$G:$G,0))=TRUE,
100-100*(AF790-MINIFS(AF:AF,$E:$E,$E790))/(MAXIFS(AF:AF,$E:$E,$E790)-MINIFS(AF:AF,$E:$E,$E790)),
100*(AF790-MINIFS(AF:AF,$E:$E,$E790))/(MAXIFS(AF:AF,$E:$E,$E790)-MINIFS(AF:AF,$E:$E,$E790))))</f>
        <v/>
      </c>
      <c r="CV790" s="232" t="str">
        <f t="array" ref="CV790">IF(AG790="","",
IF(INDEX(Settings!$H:$H,MATCH(CV$1,Settings!$G:$G,0))=TRUE,
100-100*(AG790-MINIFS(AG:AG,$E:$E,$E790))/(MAXIFS(AG:AG,$E:$E,$E790)-MINIFS(AG:AG,$E:$E,$E790)),
100*(AG790-MINIFS(AG:AG,$E:$E,$E790))/(MAXIFS(AG:AG,$E:$E,$E790)-MINIFS(AG:AG,$E:$E,$E790))))</f>
        <v/>
      </c>
      <c r="CW790" s="232" t="str">
        <f t="array" ref="CW790">IF(AH790="","",
IF(INDEX(Settings!$H:$H,MATCH(CW$1,Settings!$G:$G,0))=TRUE,
100-100*(AH790-MINIFS(AH:AH,$E:$E,$E790))/(MAXIFS(AH:AH,$E:$E,$E790)-MINIFS(AH:AH,$E:$E,$E790)),
100*(AH790-MINIFS(AH:AH,$E:$E,$E790))/(MAXIFS(AH:AH,$E:$E,$E790)-MINIFS(AH:AH,$E:$E,$E790))))</f>
        <v/>
      </c>
      <c r="CX790" s="232" t="str">
        <f t="array" ref="CX790">IF(AI790="","",
IF(INDEX(Settings!$H:$H,MATCH(CX$1,Settings!$G:$G,0))=TRUE,
100-100*(AI790-MINIFS(AI:AI,$E:$E,$E790))/(MAXIFS(AI:AI,$E:$E,$E790)-MINIFS(AI:AI,$E:$E,$E790)),
100*(AI790-MINIFS(AI:AI,$E:$E,$E790))/(MAXIFS(AI:AI,$E:$E,$E790)-MINIFS(AI:AI,$E:$E,$E790))))</f>
        <v/>
      </c>
      <c r="CY790" s="232" t="str">
        <f t="array" ref="CY790">IF(AJ790="","",
IF(INDEX(Settings!$H:$H,MATCH(CY$1,Settings!$G:$G,0))=TRUE,
100-100*(AJ790-MINIFS(AJ:AJ,$E:$E,$E790))/(MAXIFS(AJ:AJ,$E:$E,$E790)-MINIFS(AJ:AJ,$E:$E,$E790)),
100*(AJ790-MINIFS(AJ:AJ,$E:$E,$E790))/(MAXIFS(AJ:AJ,$E:$E,$E790)-MINIFS(AJ:AJ,$E:$E,$E790))))</f>
        <v/>
      </c>
      <c r="CZ790" s="232" t="str">
        <f t="array" ref="CZ790">IF(AK790="","",
IF(INDEX(Settings!$H:$H,MATCH(CZ$1,Settings!$G:$G,0))=TRUE,
100-100*(AK790-MINIFS(AK:AK,$E:$E,$E790))/(MAXIFS(AK:AK,$E:$E,$E790)-MINIFS(AK:AK,$E:$E,$E790)),
100*(AK790-MINIFS(AK:AK,$E:$E,$E790))/(MAXIFS(AK:AK,$E:$E,$E790)-MINIFS(AK:AK,$E:$E,$E790))))</f>
        <v/>
      </c>
      <c r="DA790" s="232" t="str">
        <f t="array" ref="DA790">IF(AL790="","",
IF(INDEX(Settings!$H:$H,MATCH(DA$1,Settings!$G:$G,0))=TRUE,
100-100*(AL790-MINIFS(AL:AL,$E:$E,$E790))/(MAXIFS(AL:AL,$E:$E,$E790)-MINIFS(AL:AL,$E:$E,$E790)),
100*(AL790-MINIFS(AL:AL,$E:$E,$E790))/(MAXIFS(AL:AL,$E:$E,$E790)-MINIFS(AL:AL,$E:$E,$E790))))</f>
        <v/>
      </c>
      <c r="DB790" s="232" t="str">
        <f t="array" ref="DB790">IF(AM790="","",
IF(INDEX(Settings!$H:$H,MATCH(DB$1,Settings!$G:$G,0))=TRUE,
100-100*(AM790-MINIFS(AM:AM,$E:$E,$E790))/(MAXIFS(AM:AM,$E:$E,$E790)-MINIFS(AM:AM,$E:$E,$E790)),
100*(AM790-MINIFS(AM:AM,$E:$E,$E790))/(MAXIFS(AM:AM,$E:$E,$E790)-MINIFS(AM:AM,$E:$E,$E790))))</f>
        <v/>
      </c>
      <c r="DC790" s="232" t="str">
        <f t="array" ref="DC790">IF(AN790="","",
IF(INDEX(Settings!$H:$H,MATCH(DC$1,Settings!$G:$G,0))=TRUE,
100-100*(AN790-MINIFS(AN:AN,$E:$E,$E790))/(MAXIFS(AN:AN,$E:$E,$E790)-MINIFS(AN:AN,$E:$E,$E790)),
100*(AN790-MINIFS(AN:AN,$E:$E,$E790))/(MAXIFS(AN:AN,$E:$E,$E790)-MINIFS(AN:AN,$E:$E,$E790))))</f>
        <v/>
      </c>
      <c r="DD790" s="232" t="str">
        <f t="array" ref="DD790">IF(AO790="","",
IF(INDEX(Settings!$H:$H,MATCH(DD$1,Settings!$G:$G,0))=TRUE,
100-100*(AO790-MINIFS(AO:AO,$E:$E,$E790))/(MAXIFS(AO:AO,$E:$E,$E790)-MINIFS(AO:AO,$E:$E,$E790)),
100*(AO790-MINIFS(AO:AO,$E:$E,$E790))/(MAXIFS(AO:AO,$E:$E,$E790)-MINIFS(AO:AO,$E:$E,$E790))))</f>
        <v/>
      </c>
      <c r="DE790" s="232" t="str">
        <f t="array" ref="DE790">IF(AP790="","",
IF(INDEX(Settings!$H:$H,MATCH(DE$1,Settings!$G:$G,0))=TRUE,
100-100*(AP790-MINIFS(AP:AP,$E:$E,$E790))/(MAXIFS(AP:AP,$E:$E,$E790)-MINIFS(AP:AP,$E:$E,$E790)),
100*(AP790-MINIFS(AP:AP,$E:$E,$E790))/(MAXIFS(AP:AP,$E:$E,$E790)-MINIFS(AP:AP,$E:$E,$E790))))</f>
        <v/>
      </c>
      <c r="DF790" s="232" t="str">
        <f t="array" ref="DF790">IF(AQ790="","",
IF(INDEX(Settings!$H:$H,MATCH(DF$1,Settings!$G:$G,0))=TRUE,
100-100*(AQ790-MINIFS(AQ:AQ,$E:$E,$E790))/(MAXIFS(AQ:AQ,$E:$E,$E790)-MINIFS(AQ:AQ,$E:$E,$E790)),
100*(AQ790-MINIFS(AQ:AQ,$E:$E,$E790))/(MAXIFS(AQ:AQ,$E:$E,$E790)-MINIFS(AQ:AQ,$E:$E,$E790))))</f>
        <v/>
      </c>
      <c r="DG790" s="232" t="str">
        <f t="array" ref="DG790">IF(AR790="","",
IF(INDEX(Settings!$H:$H,MATCH(DG$1,Settings!$G:$G,0))=TRUE,
100-100*(AR790-MINIFS(AR:AR,$E:$E,$E790))/(MAXIFS(AR:AR,$E:$E,$E790)-MINIFS(AR:AR,$E:$E,$E790)),
100*(AR790-MINIFS(AR:AR,$E:$E,$E790))/(MAXIFS(AR:AR,$E:$E,$E790)-MINIFS(AR:AR,$E:$E,$E790))))</f>
        <v/>
      </c>
      <c r="DH790" s="232" t="str">
        <f t="array" ref="DH790">IF(AS790="","",
IF(INDEX(Settings!$H:$H,MATCH(DH$1,Settings!$G:$G,0))=TRUE,
100-100*(AS790-MINIFS(AS:AS,$E:$E,$E790))/(MAXIFS(AS:AS,$E:$E,$E790)-MINIFS(AS:AS,$E:$E,$E790)),
100*(AS790-MINIFS(AS:AS,$E:$E,$E790))/(MAXIFS(AS:AS,$E:$E,$E790)-MINIFS(AS:AS,$E:$E,$E790))))</f>
        <v/>
      </c>
      <c r="DI790" s="232" t="str">
        <f t="array" ref="DI790">IF(AT790="","",
IF(INDEX(Settings!$H:$H,MATCH(DI$1,Settings!$G:$G,0))=TRUE,
100-100*(AT790-MINIFS(AT:AT,$E:$E,$E790))/(MAXIFS(AT:AT,$E:$E,$E790)-MINIFS(AT:AT,$E:$E,$E790)),
100*(AT790-MINIFS(AT:AT,$E:$E,$E790))/(MAXIFS(AT:AT,$E:$E,$E790)-MINIFS(AT:AT,$E:$E,$E790))))</f>
        <v/>
      </c>
      <c r="DJ790" s="232" t="str">
        <f t="array" ref="DJ790">IF(AU790="","",
IF(INDEX(Settings!$H:$H,MATCH(DJ$1,Settings!$G:$G,0))=TRUE,
100-100*(AU790-MINIFS(AU:AU,$E:$E,$E790))/(MAXIFS(AU:AU,$E:$E,$E790)-MINIFS(AU:AU,$E:$E,$E790)),
100*(AU790-MINIFS(AU:AU,$E:$E,$E790))/(MAXIFS(AU:AU,$E:$E,$E790)-MINIFS(AU:AU,$E:$E,$E790))))</f>
        <v/>
      </c>
      <c r="DK790" s="232" t="str">
        <f t="array" ref="DK790">IF(AV790="","",
IF(INDEX(Settings!$H:$H,MATCH(DK$1,Settings!$G:$G,0))=TRUE,
100-100*(AV790-MINIFS(AV:AV,$E:$E,$E790))/(MAXIFS(AV:AV,$E:$E,$E790)-MINIFS(AV:AV,$E:$E,$E790)),
100*(AV790-MINIFS(AV:AV,$E:$E,$E790))/(MAXIFS(AV:AV,$E:$E,$E790)-MINIFS(AV:AV,$E:$E,$E790))))</f>
        <v/>
      </c>
      <c r="DL790" s="232" t="str">
        <f t="array" ref="DL790">IF(AW790="","",
IF(INDEX(Settings!$H:$H,MATCH(DL$1,Settings!$G:$G,0))=TRUE,
100-100*(AW790-MINIFS(AW:AW,$E:$E,$E790))/(MAXIFS(AW:AW,$E:$E,$E790)-MINIFS(AW:AW,$E:$E,$E790)),
100*(AW790-MINIFS(AW:AW,$E:$E,$E790))/(MAXIFS(AW:AW,$E:$E,$E790)-MINIFS(AW:AW,$E:$E,$E790))))</f>
        <v/>
      </c>
      <c r="DM790" s="232" t="str">
        <f t="array" ref="DM790">IF(AX790="","",
IF(INDEX(Settings!$H:$H,MATCH(DM$1,Settings!$G:$G,0))=TRUE,
100-100*(AX790-MINIFS(AX:AX,$E:$E,$E790))/(MAXIFS(AX:AX,$E:$E,$E790)-MINIFS(AX:AX,$E:$E,$E790)),
100*(AX790-MINIFS(AX:AX,$E:$E,$E790))/(MAXIFS(AX:AX,$E:$E,$E790)-MINIFS(AX:AX,$E:$E,$E790))))</f>
        <v/>
      </c>
      <c r="DN790" s="232" t="str">
        <f t="array" ref="DN790">IF(AY790="","",
IF(INDEX(Settings!$H:$H,MATCH(DN$1,Settings!$G:$G,0))=TRUE,
100-100*(AY790-MINIFS(AY:AY,$E:$E,$E790))/(MAXIFS(AY:AY,$E:$E,$E790)-MINIFS(AY:AY,$E:$E,$E790)),
100*(AY790-MINIFS(AY:AY,$E:$E,$E790))/(MAXIFS(AY:AY,$E:$E,$E790)-MINIFS(AY:AY,$E:$E,$E790))))</f>
        <v/>
      </c>
      <c r="DO790" s="232" t="str">
        <f t="array" ref="DO790">IF(AZ790="","",
IF(INDEX(Settings!$H:$H,MATCH(DO$1,Settings!$G:$G,0))=TRUE,
100-100*(AZ790-MINIFS(AZ:AZ,$E:$E,$E790))/(MAXIFS(AZ:AZ,$E:$E,$E790)-MINIFS(AZ:AZ,$E:$E,$E790)),
100*(AZ790-MINIFS(AZ:AZ,$E:$E,$E790))/(MAXIFS(AZ:AZ,$E:$E,$E790)-MINIFS(AZ:AZ,$E:$E,$E790))))</f>
        <v/>
      </c>
      <c r="DP790" s="232" t="str">
        <f t="array" ref="DP790">IF(BA790="","",
IF(INDEX(Settings!$H:$H,MATCH(DP$1,Settings!$G:$G,0))=TRUE,
100-100*(BA790-MINIFS(BA:BA,$E:$E,$E790))/(MAXIFS(BA:BA,$E:$E,$E790)-MINIFS(BA:BA,$E:$E,$E790)),
100*(BA790-MINIFS(BA:BA,$E:$E,$E790))/(MAXIFS(BA:BA,$E:$E,$E790)-MINIFS(BA:BA,$E:$E,$E790))))</f>
        <v/>
      </c>
      <c r="DQ790" s="232" t="str">
        <f t="array" ref="DQ790">IF(BB790="","",
IF(INDEX(Settings!$H:$H,MATCH(DQ$1,Settings!$G:$G,0))=TRUE,
100-100*(BB790-MINIFS(BB:BB,$E:$E,$E790))/(MAXIFS(BB:BB,$E:$E,$E790)-MINIFS(BB:BB,$E:$E,$E790)),
100*(BB790-MINIFS(BB:BB,$E:$E,$E790))/(MAXIFS(BB:BB,$E:$E,$E790)-MINIFS(BB:BB,$E:$E,$E790))))</f>
        <v/>
      </c>
      <c r="DR790" s="232" t="str">
        <f t="array" ref="DR790">IF(BC790="","",
IF(INDEX(Settings!$H:$H,MATCH(DR$1,Settings!$G:$G,0))=TRUE,
100-100*(BC790-MINIFS(BC:BC,$E:$E,$E790))/(MAXIFS(BC:BC,$E:$E,$E790)-MINIFS(BC:BC,$E:$E,$E790)),
100*(BC790-MINIFS(BC:BC,$E:$E,$E790))/(MAXIFS(BC:BC,$E:$E,$E790)-MINIFS(BC:BC,$E:$E,$E790))))</f>
        <v/>
      </c>
      <c r="DS790" s="232" t="str">
        <f t="array" ref="DS790">IF(BD790="","",
IF(INDEX(Settings!$H:$H,MATCH(DS$1,Settings!$G:$G,0))=TRUE,
100-100*(BD790-MINIFS(BD:BD,$E:$E,$E790))/(MAXIFS(BD:BD,$E:$E,$E790)-MINIFS(BD:BD,$E:$E,$E790)),
100*(BD790-MINIFS(BD:BD,$E:$E,$E790))/(MAXIFS(BD:BD,$E:$E,$E790)-MINIFS(BD:BD,$E:$E,$E790))))</f>
        <v/>
      </c>
      <c r="DT790" s="232" t="str">
        <f t="array" ref="DT790">IF(BE790="","",
IF(INDEX(Settings!$H:$H,MATCH(DT$1,Settings!$G:$G,0))=TRUE,
100-100*(BE790-MINIFS(BE:BE,$E:$E,$E790))/(MAXIFS(BE:BE,$E:$E,$E790)-MINIFS(BE:BE,$E:$E,$E790)),
100*(BE790-MINIFS(BE:BE,$E:$E,$E790))/(MAXIFS(BE:BE,$E:$E,$E790)-MINIFS(BE:BE,$E:$E,$E790))))</f>
        <v/>
      </c>
      <c r="DU790" s="232" t="str">
        <f t="array" ref="DU790">IF(BF790="","",
IF(INDEX(Settings!$H:$H,MATCH(DU$1,Settings!$G:$G,0))=TRUE,
100-100*(BF790-MINIFS(BF:BF,$E:$E,$E790))/(MAXIFS(BF:BF,$E:$E,$E790)-MINIFS(BF:BF,$E:$E,$E790)),
100*(BF790-MINIFS(BF:BF,$E:$E,$E790))/(MAXIFS(BF:BF,$E:$E,$E790)-MINIFS(BF:BF,$E:$E,$E790))))</f>
        <v/>
      </c>
      <c r="DV790" s="232" t="str">
        <f t="array" ref="DV790">IF(BG790="","",
IF(INDEX(Settings!$H:$H,MATCH(DV$1,Settings!$G:$G,0))=TRUE,
100-100*(BG790-MINIFS(BG:BG,$E:$E,$E790))/(MAXIFS(BG:BG,$E:$E,$E790)-MINIFS(BG:BG,$E:$E,$E790)),
100*(BG790-MINIFS(BG:BG,$E:$E,$E790))/(MAXIFS(BG:BG,$E:$E,$E790)-MINIFS(BG:BG,$E:$E,$E790))))</f>
        <v/>
      </c>
      <c r="DW790" s="232" t="str">
        <f t="array" ref="DW790">IF(BH790="","",
IF(INDEX(Settings!$H:$H,MATCH(DW$1,Settings!$G:$G,0))=TRUE,
100-100*(BH790-MINIFS(BH:BH,$E:$E,$E790))/(MAXIFS(BH:BH,$E:$E,$E790)-MINIFS(BH:BH,$E:$E,$E790)),
100*(BH790-MINIFS(BH:BH,$E:$E,$E790))/(MAXIFS(BH:BH,$E:$E,$E790)-MINIFS(BH:BH,$E:$E,$E790))))</f>
        <v/>
      </c>
      <c r="DX790" s="232" t="str">
        <f t="array" ref="DX790">IF(BI790="","",
IF(INDEX(Settings!$H:$H,MATCH(DX$1,Settings!$G:$G,0))=TRUE,
100-100*(BI790-MINIFS(BI:BI,$E:$E,$E790))/(MAXIFS(BI:BI,$E:$E,$E790)-MINIFS(BI:BI,$E:$E,$E790)),
100*(BI790-MINIFS(BI:BI,$E:$E,$E790))/(MAXIFS(BI:BI,$E:$E,$E790)-MINIFS(BI:BI,$E:$E,$E790))))</f>
        <v/>
      </c>
      <c r="DY790" s="232" t="str">
        <f t="array" ref="DY790">IF(BJ790="","",
IF(INDEX(Settings!$H:$H,MATCH(DY$1,Settings!$G:$G,0))=TRUE,
100-100*(BJ790-MINIFS(BJ:BJ,$E:$E,$E790))/(MAXIFS(BJ:BJ,$E:$E,$E790)-MINIFS(BJ:BJ,$E:$E,$E790)),
100*(BJ790-MINIFS(BJ:BJ,$E:$E,$E790))/(MAXIFS(BJ:BJ,$E:$E,$E790)-MINIFS(BJ:BJ,$E:$E,$E790))))</f>
        <v/>
      </c>
      <c r="DZ790" s="234"/>
      <c r="EA790" s="234"/>
      <c r="EB790" s="234" t="str">
        <f t="shared" si="8"/>
        <v/>
      </c>
      <c r="EC790" s="234" t="str">
        <f t="shared" si="9"/>
        <v/>
      </c>
      <c r="ED790" s="234" t="str">
        <f t="shared" si="10"/>
        <v/>
      </c>
      <c r="EE790" s="234" t="str">
        <f t="shared" si="11"/>
        <v/>
      </c>
      <c r="EF790" s="234" t="str">
        <f t="shared" si="12"/>
        <v/>
      </c>
      <c r="EG790" s="234" t="str">
        <f t="shared" si="13"/>
        <v/>
      </c>
      <c r="EH790" s="234"/>
      <c r="EI790" s="234"/>
      <c r="EJ790" s="234"/>
      <c r="EK790" s="234"/>
      <c r="EL790" s="234"/>
      <c r="EM790" s="234"/>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3" t="str">
        <f t="shared" si="14"/>
        <v/>
      </c>
      <c r="N791" s="49"/>
      <c r="O791" s="49"/>
      <c r="P791" s="49"/>
      <c r="Q791" s="49"/>
      <c r="R791" s="49"/>
      <c r="S791" s="222" t="str">
        <f>IFERROR(VLOOKUP(AF791, 'YOYO IR Scores'!A:C, 3, FALSE), "")
</f>
        <v/>
      </c>
      <c r="T791" s="49"/>
      <c r="U791" s="49"/>
      <c r="V791" s="49"/>
      <c r="W791" s="49"/>
      <c r="X791" s="224" t="str">
        <f t="shared" si="4"/>
        <v/>
      </c>
      <c r="Y791" s="225" t="str">
        <f t="shared" si="5"/>
        <v/>
      </c>
      <c r="Z791" s="225" t="str">
        <f t="shared" si="6"/>
        <v/>
      </c>
      <c r="AA791" s="224" t="str">
        <f t="shared" si="7"/>
        <v/>
      </c>
      <c r="AB791" s="223"/>
      <c r="AC791" s="223"/>
      <c r="AD791" s="223"/>
      <c r="AE791" s="223" t="str">
        <f>IFERROR(VLOOKUP(AF791, 'YOYO IR Scores'!A:C, 2, FALSE), "")</f>
        <v/>
      </c>
      <c r="AF791" s="223"/>
      <c r="AG791" s="223"/>
      <c r="AH791" s="223"/>
      <c r="AI791" s="223"/>
      <c r="AJ791" s="223"/>
      <c r="AK791" s="223"/>
      <c r="AL791" s="223"/>
      <c r="AM791" s="223"/>
      <c r="AN791" s="223"/>
      <c r="AO791" s="223"/>
      <c r="AP791" s="223"/>
      <c r="AQ791" s="223"/>
      <c r="AR791" s="223"/>
      <c r="AS791" s="223"/>
      <c r="AT791" s="223"/>
      <c r="AU791" s="223"/>
      <c r="AV791" s="223"/>
      <c r="AW791" s="223"/>
      <c r="AX791" s="223"/>
      <c r="AY791" s="223"/>
      <c r="AZ791" s="223"/>
      <c r="BA791" s="223"/>
      <c r="BB791" s="223"/>
      <c r="BC791" s="223"/>
      <c r="BD791" s="223"/>
      <c r="BE791" s="223"/>
      <c r="BF791" s="223"/>
      <c r="BG791" s="223"/>
      <c r="BH791" s="223"/>
      <c r="BI791" s="223"/>
      <c r="BJ791" s="223"/>
      <c r="BK791" s="223" t="str">
        <f t="array" ref="BK791">IF(J791="","",
IF(INDEX(Settings!$H:$H,MATCH(BY$1,Settings!$G:$G,0))=TRUE,
100-100*(J791-MIN(J:J))/(MAX(J:J)-MIN(J:J)),
100*(J791-MIN(J:J))/(MAX(J:J)-MIN(J:J))))</f>
        <v/>
      </c>
      <c r="BL791" s="223" t="str">
        <f t="array" ref="BL791">IF(J791="","",
IF(INDEX(Settings!$H:$H,MATCH(BY$1,Settings!$G:$G,0))=TRUE,
100-100*(J791-MINIFS(J:J,$E:$E,$E791))/(MAXIFS(J:J,$E:$E,$E791)-MINIFS(J:J,$E:$E,$E791)),
100*(J791-MINIFS(J:J,$E:$E,$E791))/(MAXIFS(J:J,$E:$E,$E791)-MINIFS(J:J,$E:$E,$E791))))</f>
        <v/>
      </c>
      <c r="BM791" s="223"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4" t="str">
        <f t="array" ref="BQ791">IF(J791="","",
IF(INDEX(Settings!$H:$H,MATCH(BY$1,Settings!$G:$G,0))=TRUE,
-1*(J791-AVERAGE(J:J))/STDEV(J:J),
(J791-AVERAGE(J:J))/STDEV(J:J)))</f>
        <v/>
      </c>
      <c r="BR791" s="224" t="str">
        <f>IFERROR(__xludf.DUMMYFUNCTION("IF(J791="""","""",
IF(INDEX(Settings!$H:$H,MATCH(BY$1,Settings!$G:$G,0))=TRUE,
-1*(J791-AVERAGEIFS(J:J,$E:$E,$E791))/STDEV(FILTER(J:J,$E:$E=$E791)),
(J791-AVERAGEIFS(J:J,$E:$E,$E791))/STDEV(FILTER(J:J,$E:$E=$E791))))"),"")</f>
        <v/>
      </c>
      <c r="BS791" s="224"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3" t="str">
        <f t="array" ref="BY791">IF(J791="","",
IF(INDEX(Settings!$H:$H,MATCH(BY$1,Settings!$G:$G,0))=TRUE,
100-100*(J791-MINIFS(J:J,$E:$E,$E791))/(MAXIFS(J:J,$E:$E,$E791)-MINIFS(J:J,$E:$E,$E791)),
100*(J791-MINIFS(J:J,$E:$E,$E791))/(MAXIFS(J:J,$E:$E,$E791)-MINIFS(J:J,$E:$E,$E791))))</f>
        <v/>
      </c>
      <c r="BZ791" s="223" t="str">
        <f t="array" ref="BZ791">IF(K791="","",
IF(INDEX(Settings!$H:$H,MATCH(BZ$1,Settings!$G:$G,0))=TRUE,
100-100*(K791-MINIFS(K:K,$E:$E,$E791))/(MAXIFS(K:K,$E:$E,$E791)-MINIFS(K:K,$E:$E,$E791)),
100*(K791-MINIFS(K:K,$E:$E,$E791))/(MAXIFS(K:K,$E:$E,$E791)-MINIFS(K:K,$E:$E,$E791))))</f>
        <v/>
      </c>
      <c r="CA791" s="223" t="str">
        <f t="array" ref="CA791">IF(L791="","",
IF(INDEX(Settings!$H:$H,MATCH(CA$1,Settings!$G:$G,0))=TRUE,
100-100*(L791-MINIFS(L:L,$E:$E,$E791))/(MAXIFS(L:L,$E:$E,$E791)-MINIFS(L:L,$E:$E,$E791)),
100*(L791-MINIFS(L:L,$E:$E,$E791))/(MAXIFS(L:L,$E:$E,$E791)-MINIFS(L:L,$E:$E,$E791))))</f>
        <v/>
      </c>
      <c r="CB791" s="223" t="str">
        <f t="array" ref="CB791">IF(M791="","",
IF(INDEX(Settings!$H:$H,MATCH(CB$1,Settings!$G:$G,0))=TRUE,
100-100*(M791-MINIFS(M:M,$E:$E,$E791))/(MAXIFS(M:M,$E:$E,$E791)-MINIFS(M:M,$E:$E,$E791)),
100*(M791-MINIFS(M:M,$E:$E,$E791))/(MAXIFS(M:M,$E:$E,$E791)-MINIFS(M:M,$E:$E,$E791))))</f>
        <v/>
      </c>
      <c r="CC791" s="223" t="str">
        <f t="array" ref="CC791">IF(N791="","",
IF(INDEX(Settings!$H:$H,MATCH(CC$1,Settings!$G:$G,0))=TRUE,
100-100*(N791-MINIFS(N:N,$E:$E,$E791))/(MAXIFS(N:N,$E:$E,$E791)-MINIFS(N:N,$E:$E,$E791)),
100*(N791-MINIFS(N:N,$E:$E,$E791))/(MAXIFS(N:N,$E:$E,$E791)-MINIFS(N:N,$E:$E,$E791))))</f>
        <v/>
      </c>
      <c r="CD791" s="223" t="str">
        <f t="array" ref="CD791">IF(O791="","",
IF(INDEX(Settings!$H:$H,MATCH(CD$1,Settings!$G:$G,0))=TRUE,
100-100*(O791-MINIFS(O:O,$E:$E,$E791))/(MAXIFS(O:O,$E:$E,$E791)-MINIFS(O:O,$E:$E,$E791)),
100*(O791-MINIFS(O:O,$E:$E,$E791))/(MAXIFS(O:O,$E:$E,$E791)-MINIFS(O:O,$E:$E,$E791))))</f>
        <v/>
      </c>
      <c r="CE791" s="223" t="str">
        <f t="array" ref="CE791">IF(P791="","",
IF(INDEX(Settings!$H:$H,MATCH(CE$1,Settings!$G:$G,0))=TRUE,
100-100*(P791-MINIFS(P:P,$E:$E,$E791))/(MAXIFS(P:P,$E:$E,$E791)-MINIFS(P:P,$E:$E,$E791)),
100*(P791-MINIFS(P:P,$E:$E,$E791))/(MAXIFS(P:P,$E:$E,$E791)-MINIFS(P:P,$E:$E,$E791))))</f>
        <v/>
      </c>
      <c r="CF791" s="223" t="str">
        <f t="array" ref="CF791">IF(Q791="","",
IF(INDEX(Settings!$H:$H,MATCH(CF$1,Settings!$G:$G,0))=TRUE,
100-100*(Q791-MINIFS(Q:Q,$E:$E,$E791))/(MAXIFS(Q:Q,$E:$E,$E791)-MINIFS(Q:Q,$E:$E,$E791)),
100*(Q791-MINIFS(Q:Q,$E:$E,$E791))/(MAXIFS(Q:Q,$E:$E,$E791)-MINIFS(Q:Q,$E:$E,$E791))))</f>
        <v/>
      </c>
      <c r="CG791" s="223" t="str">
        <f t="array" ref="CG791">IF(R791="","",
IF(INDEX(Settings!$H:$H,MATCH(CG$1,Settings!$G:$G,0))=TRUE,
100-100*(R791-MINIFS(R:R,$E:$E,$E791))/(MAXIFS(R:R,$E:$E,$E791)-MINIFS(R:R,$E:$E,$E791)),
100*(R791-MINIFS(R:R,$E:$E,$E791))/(MAXIFS(R:R,$E:$E,$E791)-MINIFS(R:R,$E:$E,$E791))))</f>
        <v/>
      </c>
      <c r="CH791" s="223" t="str">
        <f t="array" ref="CH791">IF(S791="","",
IF(INDEX(Settings!$H:$H,MATCH(CH$1,Settings!$G:$G,0))=TRUE,
100-100*(S791-MINIFS(S:S,$E:$E,$E791))/(MAXIFS(S:S,$E:$E,$E791)-MINIFS(S:S,$E:$E,$E791)),
100*(S791-MINIFS(S:S,$E:$E,$E791))/(MAXIFS(S:S,$E:$E,$E791)-MINIFS(S:S,$E:$E,$E791))))</f>
        <v/>
      </c>
      <c r="CI791" s="223" t="str">
        <f t="array" ref="CI791">IF(T791="","",
IF(INDEX(Settings!$H:$H,MATCH(CI$1,Settings!$G:$G,0))=TRUE,
100-100*(T791-MINIFS(T:T,$E:$E,$E791))/(MAXIFS(T:T,$E:$E,$E791)-MINIFS(T:T,$E:$E,$E791)),
100*(T791-MINIFS(T:T,$E:$E,$E791))/(MAXIFS(T:T,$E:$E,$E791)-MINIFS(T:T,$E:$E,$E791))))</f>
        <v/>
      </c>
      <c r="CJ791" s="223" t="str">
        <f t="array" ref="CJ791">IF(U791="","",
IF(INDEX(Settings!$H:$H,MATCH(CJ$1,Settings!$G:$G,0))=TRUE,
100-100*(U791-MINIFS(U:U,$E:$E,$E791))/(MAXIFS(U:U,$E:$E,$E791)-MINIFS(U:U,$E:$E,$E791)),
100*(U791-MINIFS(U:U,$E:$E,$E791))/(MAXIFS(U:U,$E:$E,$E791)-MINIFS(U:U,$E:$E,$E791))))</f>
        <v/>
      </c>
      <c r="CK791" s="223" t="str">
        <f t="array" ref="CK791">IF(V791="","",
IF(INDEX(Settings!$H:$H,MATCH(CK$1,Settings!$G:$G,0))=TRUE,
100-100*(V791-MINIFS(V:V,$E:$E,$E791))/(MAXIFS(V:V,$E:$E,$E791)-MINIFS(V:V,$E:$E,$E791)),
100*(V791-MINIFS(V:V,$E:$E,$E791))/(MAXIFS(V:V,$E:$E,$E791)-MINIFS(V:V,$E:$E,$E791))))</f>
        <v/>
      </c>
      <c r="CL791" s="223" t="str">
        <f t="array" ref="CL791">IF(W791="","",
IF(INDEX(Settings!$H:$H,MATCH(CL$1,Settings!$G:$G,0))=TRUE,
100-100*(W791-MINIFS(W:W,$E:$E,$E791))/(MAXIFS(W:W,$E:$E,$E791)-MINIFS(W:W,$E:$E,$E791)),
100*(W791-MINIFS(W:W,$E:$E,$E791))/(MAXIFS(W:W,$E:$E,$E791)-MINIFS(W:W,$E:$E,$E791))))</f>
        <v/>
      </c>
      <c r="CM791" s="223" t="str">
        <f t="array" ref="CM791">IF(X791="","",
IF(INDEX(Settings!$H:$H,MATCH(CM$1,Settings!$G:$G,0))=TRUE,
100-100*(X791-MINIFS(X:X,$E:$E,$E791))/(MAXIFS(X:X,$E:$E,$E791)-MINIFS(X:X,$E:$E,$E791)),
100*(X791-MINIFS(X:X,$E:$E,$E791))/(MAXIFS(X:X,$E:$E,$E791)-MINIFS(X:X,$E:$E,$E791))))</f>
        <v/>
      </c>
      <c r="CN791" s="223" t="str">
        <f t="array" ref="CN791">IF(Y791="","",
IF(INDEX(Settings!$H:$H,MATCH(CN$1,Settings!$G:$G,0))=TRUE,
100-100*(Y791-MINIFS(Y:Y,$E:$E,$E791))/(MAXIFS(Y:Y,$E:$E,$E791)-MINIFS(Y:Y,$E:$E,$E791)),
100*(Y791-MINIFS(Y:Y,$E:$E,$E791))/(MAXIFS(Y:Y,$E:$E,$E791)-MINIFS(Y:Y,$E:$E,$E791))))</f>
        <v/>
      </c>
      <c r="CO791" s="223" t="str">
        <f t="array" ref="CO791">IF(Z791="","",
IF(INDEX(Settings!$H:$H,MATCH(CO$1,Settings!$G:$G,0))=TRUE,
100-100*(Z791-MINIFS(Z:Z,$E:$E,$E791))/(MAXIFS(Z:Z,$E:$E,$E791)-MINIFS(Z:Z,$E:$E,$E791)),
100*(Z791-MINIFS(Z:Z,$E:$E,$E791))/(MAXIFS(Z:Z,$E:$E,$E791)-MINIFS(Z:Z,$E:$E,$E791))))</f>
        <v/>
      </c>
      <c r="CP791" s="223" t="str">
        <f t="array" ref="CP791">IF(AA791="","",
IF(INDEX(Settings!$H:$H,MATCH(CP$1,Settings!$G:$G,0))=TRUE,
100-100*(AA791-MINIFS(AA:AA,$E:$E,$E791))/(MAXIFS(AA:AA,$E:$E,$E791)-MINIFS(AA:AA,$E:$E,$E791)),
100*(AA791-MINIFS(AA:AA,$E:$E,$E791))/(MAXIFS(AA:AA,$E:$E,$E791)-MINIFS(AA:AA,$E:$E,$E791))))</f>
        <v/>
      </c>
      <c r="CQ791" s="223" t="str">
        <f t="array" ref="CQ791">IF(AB791="","",
IF(INDEX(Settings!$H:$H,MATCH(CQ$1,Settings!$G:$G,0))=TRUE,
100-100*(AB791-MINIFS(AB:AB,$E:$E,$E791))/(MAXIFS(AB:AB,$E:$E,$E791)-MINIFS(AB:AB,$E:$E,$E791)),
100*(AB791-MINIFS(AB:AB,$E:$E,$E791))/(MAXIFS(AB:AB,$E:$E,$E791)-MINIFS(AB:AB,$E:$E,$E791))))</f>
        <v/>
      </c>
      <c r="CR791" s="223" t="str">
        <f t="array" ref="CR791">IF(AC791="","",
IF(INDEX(Settings!$H:$H,MATCH(CR$1,Settings!$G:$G,0))=TRUE,
100-100*(AC791-MINIFS(AC:AC,$E:$E,$E791))/(MAXIFS(AC:AC,$E:$E,$E791)-MINIFS(AC:AC,$E:$E,$E791)),
100*(AC791-MINIFS(AC:AC,$E:$E,$E791))/(MAXIFS(AC:AC,$E:$E,$E791)-MINIFS(AC:AC,$E:$E,$E791))))</f>
        <v/>
      </c>
      <c r="CS791" s="223" t="str">
        <f t="array" ref="CS791">IF(AD791="","",
IF(INDEX(Settings!$H:$H,MATCH(CS$1,Settings!$G:$G,0))=TRUE,
100-100*(AD791-MINIFS(AD:AD,$E:$E,$E791))/(MAXIFS(AD:AD,$E:$E,$E791)-MINIFS(AD:AD,$E:$E,$E791)),
100*(AD791-MINIFS(AD:AD,$E:$E,$E791))/(MAXIFS(AD:AD,$E:$E,$E791)-MINIFS(AD:AD,$E:$E,$E791))))</f>
        <v/>
      </c>
      <c r="CT791" s="223" t="str">
        <f t="array" ref="CT791">IF(AE791="","",
IF(INDEX(Settings!$H:$H,MATCH(CT$1,Settings!$G:$G,0))=TRUE,
100-100*(AE791-MINIFS(AE:AE,$E:$E,$E791))/(MAXIFS(AE:AE,$E:$E,$E791)-MINIFS(AE:AE,$E:$E,$E791)),
100*(AE791-MINIFS(AE:AE,$E:$E,$E791))/(MAXIFS(AE:AE,$E:$E,$E791)-MINIFS(AE:AE,$E:$E,$E791))))</f>
        <v/>
      </c>
      <c r="CU791" s="223" t="str">
        <f t="array" ref="CU791">IF(AF791="","",
IF(INDEX(Settings!$H:$H,MATCH(CU$1,Settings!$G:$G,0))=TRUE,
100-100*(AF791-MINIFS(AF:AF,$E:$E,$E791))/(MAXIFS(AF:AF,$E:$E,$E791)-MINIFS(AF:AF,$E:$E,$E791)),
100*(AF791-MINIFS(AF:AF,$E:$E,$E791))/(MAXIFS(AF:AF,$E:$E,$E791)-MINIFS(AF:AF,$E:$E,$E791))))</f>
        <v/>
      </c>
      <c r="CV791" s="223" t="str">
        <f t="array" ref="CV791">IF(AG791="","",
IF(INDEX(Settings!$H:$H,MATCH(CV$1,Settings!$G:$G,0))=TRUE,
100-100*(AG791-MINIFS(AG:AG,$E:$E,$E791))/(MAXIFS(AG:AG,$E:$E,$E791)-MINIFS(AG:AG,$E:$E,$E791)),
100*(AG791-MINIFS(AG:AG,$E:$E,$E791))/(MAXIFS(AG:AG,$E:$E,$E791)-MINIFS(AG:AG,$E:$E,$E791))))</f>
        <v/>
      </c>
      <c r="CW791" s="223" t="str">
        <f t="array" ref="CW791">IF(AH791="","",
IF(INDEX(Settings!$H:$H,MATCH(CW$1,Settings!$G:$G,0))=TRUE,
100-100*(AH791-MINIFS(AH:AH,$E:$E,$E791))/(MAXIFS(AH:AH,$E:$E,$E791)-MINIFS(AH:AH,$E:$E,$E791)),
100*(AH791-MINIFS(AH:AH,$E:$E,$E791))/(MAXIFS(AH:AH,$E:$E,$E791)-MINIFS(AH:AH,$E:$E,$E791))))</f>
        <v/>
      </c>
      <c r="CX791" s="223" t="str">
        <f t="array" ref="CX791">IF(AI791="","",
IF(INDEX(Settings!$H:$H,MATCH(CX$1,Settings!$G:$G,0))=TRUE,
100-100*(AI791-MINIFS(AI:AI,$E:$E,$E791))/(MAXIFS(AI:AI,$E:$E,$E791)-MINIFS(AI:AI,$E:$E,$E791)),
100*(AI791-MINIFS(AI:AI,$E:$E,$E791))/(MAXIFS(AI:AI,$E:$E,$E791)-MINIFS(AI:AI,$E:$E,$E791))))</f>
        <v/>
      </c>
      <c r="CY791" s="223" t="str">
        <f t="array" ref="CY791">IF(AJ791="","",
IF(INDEX(Settings!$H:$H,MATCH(CY$1,Settings!$G:$G,0))=TRUE,
100-100*(AJ791-MINIFS(AJ:AJ,$E:$E,$E791))/(MAXIFS(AJ:AJ,$E:$E,$E791)-MINIFS(AJ:AJ,$E:$E,$E791)),
100*(AJ791-MINIFS(AJ:AJ,$E:$E,$E791))/(MAXIFS(AJ:AJ,$E:$E,$E791)-MINIFS(AJ:AJ,$E:$E,$E791))))</f>
        <v/>
      </c>
      <c r="CZ791" s="223" t="str">
        <f t="array" ref="CZ791">IF(AK791="","",
IF(INDEX(Settings!$H:$H,MATCH(CZ$1,Settings!$G:$G,0))=TRUE,
100-100*(AK791-MINIFS(AK:AK,$E:$E,$E791))/(MAXIFS(AK:AK,$E:$E,$E791)-MINIFS(AK:AK,$E:$E,$E791)),
100*(AK791-MINIFS(AK:AK,$E:$E,$E791))/(MAXIFS(AK:AK,$E:$E,$E791)-MINIFS(AK:AK,$E:$E,$E791))))</f>
        <v/>
      </c>
      <c r="DA791" s="223" t="str">
        <f t="array" ref="DA791">IF(AL791="","",
IF(INDEX(Settings!$H:$H,MATCH(DA$1,Settings!$G:$G,0))=TRUE,
100-100*(AL791-MINIFS(AL:AL,$E:$E,$E791))/(MAXIFS(AL:AL,$E:$E,$E791)-MINIFS(AL:AL,$E:$E,$E791)),
100*(AL791-MINIFS(AL:AL,$E:$E,$E791))/(MAXIFS(AL:AL,$E:$E,$E791)-MINIFS(AL:AL,$E:$E,$E791))))</f>
        <v/>
      </c>
      <c r="DB791" s="223" t="str">
        <f t="array" ref="DB791">IF(AM791="","",
IF(INDEX(Settings!$H:$H,MATCH(DB$1,Settings!$G:$G,0))=TRUE,
100-100*(AM791-MINIFS(AM:AM,$E:$E,$E791))/(MAXIFS(AM:AM,$E:$E,$E791)-MINIFS(AM:AM,$E:$E,$E791)),
100*(AM791-MINIFS(AM:AM,$E:$E,$E791))/(MAXIFS(AM:AM,$E:$E,$E791)-MINIFS(AM:AM,$E:$E,$E791))))</f>
        <v/>
      </c>
      <c r="DC791" s="223" t="str">
        <f t="array" ref="DC791">IF(AN791="","",
IF(INDEX(Settings!$H:$H,MATCH(DC$1,Settings!$G:$G,0))=TRUE,
100-100*(AN791-MINIFS(AN:AN,$E:$E,$E791))/(MAXIFS(AN:AN,$E:$E,$E791)-MINIFS(AN:AN,$E:$E,$E791)),
100*(AN791-MINIFS(AN:AN,$E:$E,$E791))/(MAXIFS(AN:AN,$E:$E,$E791)-MINIFS(AN:AN,$E:$E,$E791))))</f>
        <v/>
      </c>
      <c r="DD791" s="223" t="str">
        <f t="array" ref="DD791">IF(AO791="","",
IF(INDEX(Settings!$H:$H,MATCH(DD$1,Settings!$G:$G,0))=TRUE,
100-100*(AO791-MINIFS(AO:AO,$E:$E,$E791))/(MAXIFS(AO:AO,$E:$E,$E791)-MINIFS(AO:AO,$E:$E,$E791)),
100*(AO791-MINIFS(AO:AO,$E:$E,$E791))/(MAXIFS(AO:AO,$E:$E,$E791)-MINIFS(AO:AO,$E:$E,$E791))))</f>
        <v/>
      </c>
      <c r="DE791" s="223" t="str">
        <f t="array" ref="DE791">IF(AP791="","",
IF(INDEX(Settings!$H:$H,MATCH(DE$1,Settings!$G:$G,0))=TRUE,
100-100*(AP791-MINIFS(AP:AP,$E:$E,$E791))/(MAXIFS(AP:AP,$E:$E,$E791)-MINIFS(AP:AP,$E:$E,$E791)),
100*(AP791-MINIFS(AP:AP,$E:$E,$E791))/(MAXIFS(AP:AP,$E:$E,$E791)-MINIFS(AP:AP,$E:$E,$E791))))</f>
        <v/>
      </c>
      <c r="DF791" s="223" t="str">
        <f t="array" ref="DF791">IF(AQ791="","",
IF(INDEX(Settings!$H:$H,MATCH(DF$1,Settings!$G:$G,0))=TRUE,
100-100*(AQ791-MINIFS(AQ:AQ,$E:$E,$E791))/(MAXIFS(AQ:AQ,$E:$E,$E791)-MINIFS(AQ:AQ,$E:$E,$E791)),
100*(AQ791-MINIFS(AQ:AQ,$E:$E,$E791))/(MAXIFS(AQ:AQ,$E:$E,$E791)-MINIFS(AQ:AQ,$E:$E,$E791))))</f>
        <v/>
      </c>
      <c r="DG791" s="223" t="str">
        <f t="array" ref="DG791">IF(AR791="","",
IF(INDEX(Settings!$H:$H,MATCH(DG$1,Settings!$G:$G,0))=TRUE,
100-100*(AR791-MINIFS(AR:AR,$E:$E,$E791))/(MAXIFS(AR:AR,$E:$E,$E791)-MINIFS(AR:AR,$E:$E,$E791)),
100*(AR791-MINIFS(AR:AR,$E:$E,$E791))/(MAXIFS(AR:AR,$E:$E,$E791)-MINIFS(AR:AR,$E:$E,$E791))))</f>
        <v/>
      </c>
      <c r="DH791" s="223" t="str">
        <f t="array" ref="DH791">IF(AS791="","",
IF(INDEX(Settings!$H:$H,MATCH(DH$1,Settings!$G:$G,0))=TRUE,
100-100*(AS791-MINIFS(AS:AS,$E:$E,$E791))/(MAXIFS(AS:AS,$E:$E,$E791)-MINIFS(AS:AS,$E:$E,$E791)),
100*(AS791-MINIFS(AS:AS,$E:$E,$E791))/(MAXIFS(AS:AS,$E:$E,$E791)-MINIFS(AS:AS,$E:$E,$E791))))</f>
        <v/>
      </c>
      <c r="DI791" s="223" t="str">
        <f t="array" ref="DI791">IF(AT791="","",
IF(INDEX(Settings!$H:$H,MATCH(DI$1,Settings!$G:$G,0))=TRUE,
100-100*(AT791-MINIFS(AT:AT,$E:$E,$E791))/(MAXIFS(AT:AT,$E:$E,$E791)-MINIFS(AT:AT,$E:$E,$E791)),
100*(AT791-MINIFS(AT:AT,$E:$E,$E791))/(MAXIFS(AT:AT,$E:$E,$E791)-MINIFS(AT:AT,$E:$E,$E791))))</f>
        <v/>
      </c>
      <c r="DJ791" s="223" t="str">
        <f t="array" ref="DJ791">IF(AU791="","",
IF(INDEX(Settings!$H:$H,MATCH(DJ$1,Settings!$G:$G,0))=TRUE,
100-100*(AU791-MINIFS(AU:AU,$E:$E,$E791))/(MAXIFS(AU:AU,$E:$E,$E791)-MINIFS(AU:AU,$E:$E,$E791)),
100*(AU791-MINIFS(AU:AU,$E:$E,$E791))/(MAXIFS(AU:AU,$E:$E,$E791)-MINIFS(AU:AU,$E:$E,$E791))))</f>
        <v/>
      </c>
      <c r="DK791" s="223" t="str">
        <f t="array" ref="DK791">IF(AV791="","",
IF(INDEX(Settings!$H:$H,MATCH(DK$1,Settings!$G:$G,0))=TRUE,
100-100*(AV791-MINIFS(AV:AV,$E:$E,$E791))/(MAXIFS(AV:AV,$E:$E,$E791)-MINIFS(AV:AV,$E:$E,$E791)),
100*(AV791-MINIFS(AV:AV,$E:$E,$E791))/(MAXIFS(AV:AV,$E:$E,$E791)-MINIFS(AV:AV,$E:$E,$E791))))</f>
        <v/>
      </c>
      <c r="DL791" s="223" t="str">
        <f t="array" ref="DL791">IF(AW791="","",
IF(INDEX(Settings!$H:$H,MATCH(DL$1,Settings!$G:$G,0))=TRUE,
100-100*(AW791-MINIFS(AW:AW,$E:$E,$E791))/(MAXIFS(AW:AW,$E:$E,$E791)-MINIFS(AW:AW,$E:$E,$E791)),
100*(AW791-MINIFS(AW:AW,$E:$E,$E791))/(MAXIFS(AW:AW,$E:$E,$E791)-MINIFS(AW:AW,$E:$E,$E791))))</f>
        <v/>
      </c>
      <c r="DM791" s="223" t="str">
        <f t="array" ref="DM791">IF(AX791="","",
IF(INDEX(Settings!$H:$H,MATCH(DM$1,Settings!$G:$G,0))=TRUE,
100-100*(AX791-MINIFS(AX:AX,$E:$E,$E791))/(MAXIFS(AX:AX,$E:$E,$E791)-MINIFS(AX:AX,$E:$E,$E791)),
100*(AX791-MINIFS(AX:AX,$E:$E,$E791))/(MAXIFS(AX:AX,$E:$E,$E791)-MINIFS(AX:AX,$E:$E,$E791))))</f>
        <v/>
      </c>
      <c r="DN791" s="223" t="str">
        <f t="array" ref="DN791">IF(AY791="","",
IF(INDEX(Settings!$H:$H,MATCH(DN$1,Settings!$G:$G,0))=TRUE,
100-100*(AY791-MINIFS(AY:AY,$E:$E,$E791))/(MAXIFS(AY:AY,$E:$E,$E791)-MINIFS(AY:AY,$E:$E,$E791)),
100*(AY791-MINIFS(AY:AY,$E:$E,$E791))/(MAXIFS(AY:AY,$E:$E,$E791)-MINIFS(AY:AY,$E:$E,$E791))))</f>
        <v/>
      </c>
      <c r="DO791" s="223" t="str">
        <f t="array" ref="DO791">IF(AZ791="","",
IF(INDEX(Settings!$H:$H,MATCH(DO$1,Settings!$G:$G,0))=TRUE,
100-100*(AZ791-MINIFS(AZ:AZ,$E:$E,$E791))/(MAXIFS(AZ:AZ,$E:$E,$E791)-MINIFS(AZ:AZ,$E:$E,$E791)),
100*(AZ791-MINIFS(AZ:AZ,$E:$E,$E791))/(MAXIFS(AZ:AZ,$E:$E,$E791)-MINIFS(AZ:AZ,$E:$E,$E791))))</f>
        <v/>
      </c>
      <c r="DP791" s="223" t="str">
        <f t="array" ref="DP791">IF(BA791="","",
IF(INDEX(Settings!$H:$H,MATCH(DP$1,Settings!$G:$G,0))=TRUE,
100-100*(BA791-MINIFS(BA:BA,$E:$E,$E791))/(MAXIFS(BA:BA,$E:$E,$E791)-MINIFS(BA:BA,$E:$E,$E791)),
100*(BA791-MINIFS(BA:BA,$E:$E,$E791))/(MAXIFS(BA:BA,$E:$E,$E791)-MINIFS(BA:BA,$E:$E,$E791))))</f>
        <v/>
      </c>
      <c r="DQ791" s="223" t="str">
        <f t="array" ref="DQ791">IF(BB791="","",
IF(INDEX(Settings!$H:$H,MATCH(DQ$1,Settings!$G:$G,0))=TRUE,
100-100*(BB791-MINIFS(BB:BB,$E:$E,$E791))/(MAXIFS(BB:BB,$E:$E,$E791)-MINIFS(BB:BB,$E:$E,$E791)),
100*(BB791-MINIFS(BB:BB,$E:$E,$E791))/(MAXIFS(BB:BB,$E:$E,$E791)-MINIFS(BB:BB,$E:$E,$E791))))</f>
        <v/>
      </c>
      <c r="DR791" s="223" t="str">
        <f t="array" ref="DR791">IF(BC791="","",
IF(INDEX(Settings!$H:$H,MATCH(DR$1,Settings!$G:$G,0))=TRUE,
100-100*(BC791-MINIFS(BC:BC,$E:$E,$E791))/(MAXIFS(BC:BC,$E:$E,$E791)-MINIFS(BC:BC,$E:$E,$E791)),
100*(BC791-MINIFS(BC:BC,$E:$E,$E791))/(MAXIFS(BC:BC,$E:$E,$E791)-MINIFS(BC:BC,$E:$E,$E791))))</f>
        <v/>
      </c>
      <c r="DS791" s="223" t="str">
        <f t="array" ref="DS791">IF(BD791="","",
IF(INDEX(Settings!$H:$H,MATCH(DS$1,Settings!$G:$G,0))=TRUE,
100-100*(BD791-MINIFS(BD:BD,$E:$E,$E791))/(MAXIFS(BD:BD,$E:$E,$E791)-MINIFS(BD:BD,$E:$E,$E791)),
100*(BD791-MINIFS(BD:BD,$E:$E,$E791))/(MAXIFS(BD:BD,$E:$E,$E791)-MINIFS(BD:BD,$E:$E,$E791))))</f>
        <v/>
      </c>
      <c r="DT791" s="223" t="str">
        <f t="array" ref="DT791">IF(BE791="","",
IF(INDEX(Settings!$H:$H,MATCH(DT$1,Settings!$G:$G,0))=TRUE,
100-100*(BE791-MINIFS(BE:BE,$E:$E,$E791))/(MAXIFS(BE:BE,$E:$E,$E791)-MINIFS(BE:BE,$E:$E,$E791)),
100*(BE791-MINIFS(BE:BE,$E:$E,$E791))/(MAXIFS(BE:BE,$E:$E,$E791)-MINIFS(BE:BE,$E:$E,$E791))))</f>
        <v/>
      </c>
      <c r="DU791" s="223" t="str">
        <f t="array" ref="DU791">IF(BF791="","",
IF(INDEX(Settings!$H:$H,MATCH(DU$1,Settings!$G:$G,0))=TRUE,
100-100*(BF791-MINIFS(BF:BF,$E:$E,$E791))/(MAXIFS(BF:BF,$E:$E,$E791)-MINIFS(BF:BF,$E:$E,$E791)),
100*(BF791-MINIFS(BF:BF,$E:$E,$E791))/(MAXIFS(BF:BF,$E:$E,$E791)-MINIFS(BF:BF,$E:$E,$E791))))</f>
        <v/>
      </c>
      <c r="DV791" s="223" t="str">
        <f t="array" ref="DV791">IF(BG791="","",
IF(INDEX(Settings!$H:$H,MATCH(DV$1,Settings!$G:$G,0))=TRUE,
100-100*(BG791-MINIFS(BG:BG,$E:$E,$E791))/(MAXIFS(BG:BG,$E:$E,$E791)-MINIFS(BG:BG,$E:$E,$E791)),
100*(BG791-MINIFS(BG:BG,$E:$E,$E791))/(MAXIFS(BG:BG,$E:$E,$E791)-MINIFS(BG:BG,$E:$E,$E791))))</f>
        <v/>
      </c>
      <c r="DW791" s="223" t="str">
        <f t="array" ref="DW791">IF(BH791="","",
IF(INDEX(Settings!$H:$H,MATCH(DW$1,Settings!$G:$G,0))=TRUE,
100-100*(BH791-MINIFS(BH:BH,$E:$E,$E791))/(MAXIFS(BH:BH,$E:$E,$E791)-MINIFS(BH:BH,$E:$E,$E791)),
100*(BH791-MINIFS(BH:BH,$E:$E,$E791))/(MAXIFS(BH:BH,$E:$E,$E791)-MINIFS(BH:BH,$E:$E,$E791))))</f>
        <v/>
      </c>
      <c r="DX791" s="223" t="str">
        <f t="array" ref="DX791">IF(BI791="","",
IF(INDEX(Settings!$H:$H,MATCH(DX$1,Settings!$G:$G,0))=TRUE,
100-100*(BI791-MINIFS(BI:BI,$E:$E,$E791))/(MAXIFS(BI:BI,$E:$E,$E791)-MINIFS(BI:BI,$E:$E,$E791)),
100*(BI791-MINIFS(BI:BI,$E:$E,$E791))/(MAXIFS(BI:BI,$E:$E,$E791)-MINIFS(BI:BI,$E:$E,$E791))))</f>
        <v/>
      </c>
      <c r="DY791" s="223" t="str">
        <f t="array" ref="DY791">IF(BJ791="","",
IF(INDEX(Settings!$H:$H,MATCH(DY$1,Settings!$G:$G,0))=TRUE,
100-100*(BJ791-MINIFS(BJ:BJ,$E:$E,$E791))/(MAXIFS(BJ:BJ,$E:$E,$E791)-MINIFS(BJ:BJ,$E:$E,$E791)),
100*(BJ791-MINIFS(BJ:BJ,$E:$E,$E791))/(MAXIFS(BJ:BJ,$E:$E,$E791)-MINIFS(BJ:BJ,$E:$E,$E791))))</f>
        <v/>
      </c>
      <c r="DZ791" s="225"/>
      <c r="EA791" s="225"/>
      <c r="EB791" s="225" t="str">
        <f t="shared" si="8"/>
        <v/>
      </c>
      <c r="EC791" s="225" t="str">
        <f t="shared" si="9"/>
        <v/>
      </c>
      <c r="ED791" s="225" t="str">
        <f t="shared" si="10"/>
        <v/>
      </c>
      <c r="EE791" s="225" t="str">
        <f t="shared" si="11"/>
        <v/>
      </c>
      <c r="EF791" s="225" t="str">
        <f t="shared" si="12"/>
        <v/>
      </c>
      <c r="EG791" s="225" t="str">
        <f t="shared" si="13"/>
        <v/>
      </c>
      <c r="EH791" s="225"/>
      <c r="EI791" s="225"/>
      <c r="EJ791" s="225"/>
      <c r="EK791" s="225"/>
      <c r="EL791" s="225"/>
      <c r="EM791" s="225"/>
    </row>
    <row r="792">
      <c r="A792" s="231"/>
      <c r="B792" s="231"/>
      <c r="C792" s="231"/>
      <c r="D792" s="231" t="str">
        <f t="array" ref="D792">IFERROR(INDEX(Profiles!$B:$B,MATCH($A792,Profiles!$A:$A,0)),"")</f>
        <v/>
      </c>
      <c r="E792" s="231"/>
      <c r="F792" s="231"/>
      <c r="G792" s="231"/>
      <c r="H792" s="231"/>
      <c r="I792" s="231" t="str">
        <f>IF(A792="","",IF(Settings!$N$3="DATE",F792&amp;": "&amp;TEXT(B792,"M/DD/YY"),F792&amp;": "&amp;H792))</f>
        <v/>
      </c>
      <c r="J792" s="231"/>
      <c r="K792" s="231"/>
      <c r="L792" s="231"/>
      <c r="M792" s="232" t="str">
        <f t="shared" si="14"/>
        <v/>
      </c>
      <c r="N792" s="231"/>
      <c r="O792" s="231"/>
      <c r="P792" s="231"/>
      <c r="Q792" s="231"/>
      <c r="R792" s="231"/>
      <c r="S792" s="230" t="str">
        <f>IFERROR(VLOOKUP(AF792, 'YOYO IR Scores'!A:C, 3, FALSE), "")
</f>
        <v/>
      </c>
      <c r="T792" s="231"/>
      <c r="U792" s="231"/>
      <c r="V792" s="231"/>
      <c r="W792" s="231"/>
      <c r="X792" s="233" t="str">
        <f t="shared" si="4"/>
        <v/>
      </c>
      <c r="Y792" s="234" t="str">
        <f t="shared" si="5"/>
        <v/>
      </c>
      <c r="Z792" s="234" t="str">
        <f t="shared" si="6"/>
        <v/>
      </c>
      <c r="AA792" s="233" t="str">
        <f t="shared" si="7"/>
        <v/>
      </c>
      <c r="AB792" s="232"/>
      <c r="AC792" s="232"/>
      <c r="AD792" s="232"/>
      <c r="AE792" s="232" t="str">
        <f>IFERROR(VLOOKUP(AF792, 'YOYO IR Scores'!A:C, 2, FALSE), "")</f>
        <v/>
      </c>
      <c r="AF792" s="232"/>
      <c r="AG792" s="23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c r="BD792" s="232"/>
      <c r="BE792" s="232"/>
      <c r="BF792" s="232"/>
      <c r="BG792" s="232"/>
      <c r="BH792" s="232"/>
      <c r="BI792" s="232"/>
      <c r="BJ792" s="232"/>
      <c r="BK792" s="232" t="str">
        <f t="array" ref="BK792">IF(J792="","",
IF(INDEX(Settings!$H:$H,MATCH(BY$1,Settings!$G:$G,0))=TRUE,
100-100*(J792-MIN(J:J))/(MAX(J:J)-MIN(J:J)),
100*(J792-MIN(J:J))/(MAX(J:J)-MIN(J:J))))</f>
        <v/>
      </c>
      <c r="BL792" s="232" t="str">
        <f t="array" ref="BL792">IF(J792="","",
IF(INDEX(Settings!$H:$H,MATCH(BY$1,Settings!$G:$G,0))=TRUE,
100-100*(J792-MINIFS(J:J,$E:$E,$E792))/(MAXIFS(J:J,$E:$E,$E792)-MINIFS(J:J,$E:$E,$E792)),
100*(J792-MINIFS(J:J,$E:$E,$E792))/(MAXIFS(J:J,$E:$E,$E792)-MINIFS(J:J,$E:$E,$E792))))</f>
        <v/>
      </c>
      <c r="BM792" s="232" t="str">
        <f t="array" ref="BM792">IF(J792="","",
IF(INDEX(Settings!$H:$H,MATCH(BY$1,Settings!$G:$G,0))=TRUE,
100-100*(J792-MINIFS(J:J,$E:$E,$E792,$I:$I,$I792))/(MAXIFS(J:J,$E:$E,$E792,$I:$I,$I792)-MINIFS(J:J,$E:$E,$E792,$I:$I,$I792)),
100*(J792-MINIFS(J:J,$E:$E,$E792,$I:$I,$I792))/(MAXIFS(J:J,$E:$E,$E792,$I:$I,$I792)-MINIFS(J:J,$E:$E,$E792,$I:$I,$I792))))</f>
        <v/>
      </c>
      <c r="BN792" s="231" t="str">
        <f t="array" ref="BN792">IF(J792="","",
IF(INDEX(Settings!$H:$H,MATCH(BY$1,Settings!$G:$G,0))=TRUE,
100-100*PERCENTRANK(J:J,J792),
100*PERCENTRANK(J:J,J792)))</f>
        <v/>
      </c>
      <c r="BO792" s="231" t="str">
        <f>IFERROR(__xludf.DUMMYFUNCTION("IF(J792="""","""",
IF(INDEX(Settings!$H:$H,MATCH(BY$1,Settings!$G:$G,0))=TRUE,
100-100*PERCENTRANK(FILTER(J:J,$E:$E=$E792),J792),
100*PERCENTRANK(FILTER(J:J,$E:$E=$E792),J792)))"),"")</f>
        <v/>
      </c>
      <c r="BP792" s="231" t="str">
        <f>IFERROR(__xludf.DUMMYFUNCTION("IF(J792="""","""",
IF(INDEX(Settings!$H:$H,MATCH(BY$1,Settings!$G:$G,0))=TRUE,
100-100*PERCENTRANK(FILTER(J:J,$E:$E=$E792,$I:$I=$I792),J792),
100*PERCENTRANK(FILTER(J:J,$E:$E=$E792,$I:$I=$I792),J792)))"),"")</f>
        <v/>
      </c>
      <c r="BQ792" s="233" t="str">
        <f t="array" ref="BQ792">IF(J792="","",
IF(INDEX(Settings!$H:$H,MATCH(BY$1,Settings!$G:$G,0))=TRUE,
-1*(J792-AVERAGE(J:J))/STDEV(J:J),
(J792-AVERAGE(J:J))/STDEV(J:J)))</f>
        <v/>
      </c>
      <c r="BR792" s="233" t="str">
        <f>IFERROR(__xludf.DUMMYFUNCTION("IF(J792="""","""",
IF(INDEX(Settings!$H:$H,MATCH(BY$1,Settings!$G:$G,0))=TRUE,
-1*(J792-AVERAGEIFS(J:J,$E:$E,$E792))/STDEV(FILTER(J:J,$E:$E=$E792)),
(J792-AVERAGEIFS(J:J,$E:$E,$E792))/STDEV(FILTER(J:J,$E:$E=$E792))))"),"")</f>
        <v/>
      </c>
      <c r="BS792" s="233"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1"/>
      <c r="BX792" s="231"/>
      <c r="BY792" s="232" t="str">
        <f t="array" ref="BY792">IF(J792="","",
IF(INDEX(Settings!$H:$H,MATCH(BY$1,Settings!$G:$G,0))=TRUE,
100-100*(J792-MINIFS(J:J,$E:$E,$E792))/(MAXIFS(J:J,$E:$E,$E792)-MINIFS(J:J,$E:$E,$E792)),
100*(J792-MINIFS(J:J,$E:$E,$E792))/(MAXIFS(J:J,$E:$E,$E792)-MINIFS(J:J,$E:$E,$E792))))</f>
        <v/>
      </c>
      <c r="BZ792" s="232" t="str">
        <f t="array" ref="BZ792">IF(K792="","",
IF(INDEX(Settings!$H:$H,MATCH(BZ$1,Settings!$G:$G,0))=TRUE,
100-100*(K792-MINIFS(K:K,$E:$E,$E792))/(MAXIFS(K:K,$E:$E,$E792)-MINIFS(K:K,$E:$E,$E792)),
100*(K792-MINIFS(K:K,$E:$E,$E792))/(MAXIFS(K:K,$E:$E,$E792)-MINIFS(K:K,$E:$E,$E792))))</f>
        <v/>
      </c>
      <c r="CA792" s="232" t="str">
        <f t="array" ref="CA792">IF(L792="","",
IF(INDEX(Settings!$H:$H,MATCH(CA$1,Settings!$G:$G,0))=TRUE,
100-100*(L792-MINIFS(L:L,$E:$E,$E792))/(MAXIFS(L:L,$E:$E,$E792)-MINIFS(L:L,$E:$E,$E792)),
100*(L792-MINIFS(L:L,$E:$E,$E792))/(MAXIFS(L:L,$E:$E,$E792)-MINIFS(L:L,$E:$E,$E792))))</f>
        <v/>
      </c>
      <c r="CB792" s="232" t="str">
        <f t="array" ref="CB792">IF(M792="","",
IF(INDEX(Settings!$H:$H,MATCH(CB$1,Settings!$G:$G,0))=TRUE,
100-100*(M792-MINIFS(M:M,$E:$E,$E792))/(MAXIFS(M:M,$E:$E,$E792)-MINIFS(M:M,$E:$E,$E792)),
100*(M792-MINIFS(M:M,$E:$E,$E792))/(MAXIFS(M:M,$E:$E,$E792)-MINIFS(M:M,$E:$E,$E792))))</f>
        <v/>
      </c>
      <c r="CC792" s="232" t="str">
        <f t="array" ref="CC792">IF(N792="","",
IF(INDEX(Settings!$H:$H,MATCH(CC$1,Settings!$G:$G,0))=TRUE,
100-100*(N792-MINIFS(N:N,$E:$E,$E792))/(MAXIFS(N:N,$E:$E,$E792)-MINIFS(N:N,$E:$E,$E792)),
100*(N792-MINIFS(N:N,$E:$E,$E792))/(MAXIFS(N:N,$E:$E,$E792)-MINIFS(N:N,$E:$E,$E792))))</f>
        <v/>
      </c>
      <c r="CD792" s="232" t="str">
        <f t="array" ref="CD792">IF(O792="","",
IF(INDEX(Settings!$H:$H,MATCH(CD$1,Settings!$G:$G,0))=TRUE,
100-100*(O792-MINIFS(O:O,$E:$E,$E792))/(MAXIFS(O:O,$E:$E,$E792)-MINIFS(O:O,$E:$E,$E792)),
100*(O792-MINIFS(O:O,$E:$E,$E792))/(MAXIFS(O:O,$E:$E,$E792)-MINIFS(O:O,$E:$E,$E792))))</f>
        <v/>
      </c>
      <c r="CE792" s="232" t="str">
        <f t="array" ref="CE792">IF(P792="","",
IF(INDEX(Settings!$H:$H,MATCH(CE$1,Settings!$G:$G,0))=TRUE,
100-100*(P792-MINIFS(P:P,$E:$E,$E792))/(MAXIFS(P:P,$E:$E,$E792)-MINIFS(P:P,$E:$E,$E792)),
100*(P792-MINIFS(P:P,$E:$E,$E792))/(MAXIFS(P:P,$E:$E,$E792)-MINIFS(P:P,$E:$E,$E792))))</f>
        <v/>
      </c>
      <c r="CF792" s="232" t="str">
        <f t="array" ref="CF792">IF(Q792="","",
IF(INDEX(Settings!$H:$H,MATCH(CF$1,Settings!$G:$G,0))=TRUE,
100-100*(Q792-MINIFS(Q:Q,$E:$E,$E792))/(MAXIFS(Q:Q,$E:$E,$E792)-MINIFS(Q:Q,$E:$E,$E792)),
100*(Q792-MINIFS(Q:Q,$E:$E,$E792))/(MAXIFS(Q:Q,$E:$E,$E792)-MINIFS(Q:Q,$E:$E,$E792))))</f>
        <v/>
      </c>
      <c r="CG792" s="232" t="str">
        <f t="array" ref="CG792">IF(R792="","",
IF(INDEX(Settings!$H:$H,MATCH(CG$1,Settings!$G:$G,0))=TRUE,
100-100*(R792-MINIFS(R:R,$E:$E,$E792))/(MAXIFS(R:R,$E:$E,$E792)-MINIFS(R:R,$E:$E,$E792)),
100*(R792-MINIFS(R:R,$E:$E,$E792))/(MAXIFS(R:R,$E:$E,$E792)-MINIFS(R:R,$E:$E,$E792))))</f>
        <v/>
      </c>
      <c r="CH792" s="232" t="str">
        <f t="array" ref="CH792">IF(S792="","",
IF(INDEX(Settings!$H:$H,MATCH(CH$1,Settings!$G:$G,0))=TRUE,
100-100*(S792-MINIFS(S:S,$E:$E,$E792))/(MAXIFS(S:S,$E:$E,$E792)-MINIFS(S:S,$E:$E,$E792)),
100*(S792-MINIFS(S:S,$E:$E,$E792))/(MAXIFS(S:S,$E:$E,$E792)-MINIFS(S:S,$E:$E,$E792))))</f>
        <v/>
      </c>
      <c r="CI792" s="232" t="str">
        <f t="array" ref="CI792">IF(T792="","",
IF(INDEX(Settings!$H:$H,MATCH(CI$1,Settings!$G:$G,0))=TRUE,
100-100*(T792-MINIFS(T:T,$E:$E,$E792))/(MAXIFS(T:T,$E:$E,$E792)-MINIFS(T:T,$E:$E,$E792)),
100*(T792-MINIFS(T:T,$E:$E,$E792))/(MAXIFS(T:T,$E:$E,$E792)-MINIFS(T:T,$E:$E,$E792))))</f>
        <v/>
      </c>
      <c r="CJ792" s="232" t="str">
        <f t="array" ref="CJ792">IF(U792="","",
IF(INDEX(Settings!$H:$H,MATCH(CJ$1,Settings!$G:$G,0))=TRUE,
100-100*(U792-MINIFS(U:U,$E:$E,$E792))/(MAXIFS(U:U,$E:$E,$E792)-MINIFS(U:U,$E:$E,$E792)),
100*(U792-MINIFS(U:U,$E:$E,$E792))/(MAXIFS(U:U,$E:$E,$E792)-MINIFS(U:U,$E:$E,$E792))))</f>
        <v/>
      </c>
      <c r="CK792" s="232" t="str">
        <f t="array" ref="CK792">IF(V792="","",
IF(INDEX(Settings!$H:$H,MATCH(CK$1,Settings!$G:$G,0))=TRUE,
100-100*(V792-MINIFS(V:V,$E:$E,$E792))/(MAXIFS(V:V,$E:$E,$E792)-MINIFS(V:V,$E:$E,$E792)),
100*(V792-MINIFS(V:V,$E:$E,$E792))/(MAXIFS(V:V,$E:$E,$E792)-MINIFS(V:V,$E:$E,$E792))))</f>
        <v/>
      </c>
      <c r="CL792" s="232" t="str">
        <f t="array" ref="CL792">IF(W792="","",
IF(INDEX(Settings!$H:$H,MATCH(CL$1,Settings!$G:$G,0))=TRUE,
100-100*(W792-MINIFS(W:W,$E:$E,$E792))/(MAXIFS(W:W,$E:$E,$E792)-MINIFS(W:W,$E:$E,$E792)),
100*(W792-MINIFS(W:W,$E:$E,$E792))/(MAXIFS(W:W,$E:$E,$E792)-MINIFS(W:W,$E:$E,$E792))))</f>
        <v/>
      </c>
      <c r="CM792" s="232" t="str">
        <f t="array" ref="CM792">IF(X792="","",
IF(INDEX(Settings!$H:$H,MATCH(CM$1,Settings!$G:$G,0))=TRUE,
100-100*(X792-MINIFS(X:X,$E:$E,$E792))/(MAXIFS(X:X,$E:$E,$E792)-MINIFS(X:X,$E:$E,$E792)),
100*(X792-MINIFS(X:X,$E:$E,$E792))/(MAXIFS(X:X,$E:$E,$E792)-MINIFS(X:X,$E:$E,$E792))))</f>
        <v/>
      </c>
      <c r="CN792" s="232" t="str">
        <f t="array" ref="CN792">IF(Y792="","",
IF(INDEX(Settings!$H:$H,MATCH(CN$1,Settings!$G:$G,0))=TRUE,
100-100*(Y792-MINIFS(Y:Y,$E:$E,$E792))/(MAXIFS(Y:Y,$E:$E,$E792)-MINIFS(Y:Y,$E:$E,$E792)),
100*(Y792-MINIFS(Y:Y,$E:$E,$E792))/(MAXIFS(Y:Y,$E:$E,$E792)-MINIFS(Y:Y,$E:$E,$E792))))</f>
        <v/>
      </c>
      <c r="CO792" s="232" t="str">
        <f t="array" ref="CO792">IF(Z792="","",
IF(INDEX(Settings!$H:$H,MATCH(CO$1,Settings!$G:$G,0))=TRUE,
100-100*(Z792-MINIFS(Z:Z,$E:$E,$E792))/(MAXIFS(Z:Z,$E:$E,$E792)-MINIFS(Z:Z,$E:$E,$E792)),
100*(Z792-MINIFS(Z:Z,$E:$E,$E792))/(MAXIFS(Z:Z,$E:$E,$E792)-MINIFS(Z:Z,$E:$E,$E792))))</f>
        <v/>
      </c>
      <c r="CP792" s="232" t="str">
        <f t="array" ref="CP792">IF(AA792="","",
IF(INDEX(Settings!$H:$H,MATCH(CP$1,Settings!$G:$G,0))=TRUE,
100-100*(AA792-MINIFS(AA:AA,$E:$E,$E792))/(MAXIFS(AA:AA,$E:$E,$E792)-MINIFS(AA:AA,$E:$E,$E792)),
100*(AA792-MINIFS(AA:AA,$E:$E,$E792))/(MAXIFS(AA:AA,$E:$E,$E792)-MINIFS(AA:AA,$E:$E,$E792))))</f>
        <v/>
      </c>
      <c r="CQ792" s="232" t="str">
        <f t="array" ref="CQ792">IF(AB792="","",
IF(INDEX(Settings!$H:$H,MATCH(CQ$1,Settings!$G:$G,0))=TRUE,
100-100*(AB792-MINIFS(AB:AB,$E:$E,$E792))/(MAXIFS(AB:AB,$E:$E,$E792)-MINIFS(AB:AB,$E:$E,$E792)),
100*(AB792-MINIFS(AB:AB,$E:$E,$E792))/(MAXIFS(AB:AB,$E:$E,$E792)-MINIFS(AB:AB,$E:$E,$E792))))</f>
        <v/>
      </c>
      <c r="CR792" s="232" t="str">
        <f t="array" ref="CR792">IF(AC792="","",
IF(INDEX(Settings!$H:$H,MATCH(CR$1,Settings!$G:$G,0))=TRUE,
100-100*(AC792-MINIFS(AC:AC,$E:$E,$E792))/(MAXIFS(AC:AC,$E:$E,$E792)-MINIFS(AC:AC,$E:$E,$E792)),
100*(AC792-MINIFS(AC:AC,$E:$E,$E792))/(MAXIFS(AC:AC,$E:$E,$E792)-MINIFS(AC:AC,$E:$E,$E792))))</f>
        <v/>
      </c>
      <c r="CS792" s="232" t="str">
        <f t="array" ref="CS792">IF(AD792="","",
IF(INDEX(Settings!$H:$H,MATCH(CS$1,Settings!$G:$G,0))=TRUE,
100-100*(AD792-MINIFS(AD:AD,$E:$E,$E792))/(MAXIFS(AD:AD,$E:$E,$E792)-MINIFS(AD:AD,$E:$E,$E792)),
100*(AD792-MINIFS(AD:AD,$E:$E,$E792))/(MAXIFS(AD:AD,$E:$E,$E792)-MINIFS(AD:AD,$E:$E,$E792))))</f>
        <v/>
      </c>
      <c r="CT792" s="232" t="str">
        <f t="array" ref="CT792">IF(AE792="","",
IF(INDEX(Settings!$H:$H,MATCH(CT$1,Settings!$G:$G,0))=TRUE,
100-100*(AE792-MINIFS(AE:AE,$E:$E,$E792))/(MAXIFS(AE:AE,$E:$E,$E792)-MINIFS(AE:AE,$E:$E,$E792)),
100*(AE792-MINIFS(AE:AE,$E:$E,$E792))/(MAXIFS(AE:AE,$E:$E,$E792)-MINIFS(AE:AE,$E:$E,$E792))))</f>
        <v/>
      </c>
      <c r="CU792" s="232" t="str">
        <f t="array" ref="CU792">IF(AF792="","",
IF(INDEX(Settings!$H:$H,MATCH(CU$1,Settings!$G:$G,0))=TRUE,
100-100*(AF792-MINIFS(AF:AF,$E:$E,$E792))/(MAXIFS(AF:AF,$E:$E,$E792)-MINIFS(AF:AF,$E:$E,$E792)),
100*(AF792-MINIFS(AF:AF,$E:$E,$E792))/(MAXIFS(AF:AF,$E:$E,$E792)-MINIFS(AF:AF,$E:$E,$E792))))</f>
        <v/>
      </c>
      <c r="CV792" s="232" t="str">
        <f t="array" ref="CV792">IF(AG792="","",
IF(INDEX(Settings!$H:$H,MATCH(CV$1,Settings!$G:$G,0))=TRUE,
100-100*(AG792-MINIFS(AG:AG,$E:$E,$E792))/(MAXIFS(AG:AG,$E:$E,$E792)-MINIFS(AG:AG,$E:$E,$E792)),
100*(AG792-MINIFS(AG:AG,$E:$E,$E792))/(MAXIFS(AG:AG,$E:$E,$E792)-MINIFS(AG:AG,$E:$E,$E792))))</f>
        <v/>
      </c>
      <c r="CW792" s="232" t="str">
        <f t="array" ref="CW792">IF(AH792="","",
IF(INDEX(Settings!$H:$H,MATCH(CW$1,Settings!$G:$G,0))=TRUE,
100-100*(AH792-MINIFS(AH:AH,$E:$E,$E792))/(MAXIFS(AH:AH,$E:$E,$E792)-MINIFS(AH:AH,$E:$E,$E792)),
100*(AH792-MINIFS(AH:AH,$E:$E,$E792))/(MAXIFS(AH:AH,$E:$E,$E792)-MINIFS(AH:AH,$E:$E,$E792))))</f>
        <v/>
      </c>
      <c r="CX792" s="232" t="str">
        <f t="array" ref="CX792">IF(AI792="","",
IF(INDEX(Settings!$H:$H,MATCH(CX$1,Settings!$G:$G,0))=TRUE,
100-100*(AI792-MINIFS(AI:AI,$E:$E,$E792))/(MAXIFS(AI:AI,$E:$E,$E792)-MINIFS(AI:AI,$E:$E,$E792)),
100*(AI792-MINIFS(AI:AI,$E:$E,$E792))/(MAXIFS(AI:AI,$E:$E,$E792)-MINIFS(AI:AI,$E:$E,$E792))))</f>
        <v/>
      </c>
      <c r="CY792" s="232" t="str">
        <f t="array" ref="CY792">IF(AJ792="","",
IF(INDEX(Settings!$H:$H,MATCH(CY$1,Settings!$G:$G,0))=TRUE,
100-100*(AJ792-MINIFS(AJ:AJ,$E:$E,$E792))/(MAXIFS(AJ:AJ,$E:$E,$E792)-MINIFS(AJ:AJ,$E:$E,$E792)),
100*(AJ792-MINIFS(AJ:AJ,$E:$E,$E792))/(MAXIFS(AJ:AJ,$E:$E,$E792)-MINIFS(AJ:AJ,$E:$E,$E792))))</f>
        <v/>
      </c>
      <c r="CZ792" s="232" t="str">
        <f t="array" ref="CZ792">IF(AK792="","",
IF(INDEX(Settings!$H:$H,MATCH(CZ$1,Settings!$G:$G,0))=TRUE,
100-100*(AK792-MINIFS(AK:AK,$E:$E,$E792))/(MAXIFS(AK:AK,$E:$E,$E792)-MINIFS(AK:AK,$E:$E,$E792)),
100*(AK792-MINIFS(AK:AK,$E:$E,$E792))/(MAXIFS(AK:AK,$E:$E,$E792)-MINIFS(AK:AK,$E:$E,$E792))))</f>
        <v/>
      </c>
      <c r="DA792" s="232" t="str">
        <f t="array" ref="DA792">IF(AL792="","",
IF(INDEX(Settings!$H:$H,MATCH(DA$1,Settings!$G:$G,0))=TRUE,
100-100*(AL792-MINIFS(AL:AL,$E:$E,$E792))/(MAXIFS(AL:AL,$E:$E,$E792)-MINIFS(AL:AL,$E:$E,$E792)),
100*(AL792-MINIFS(AL:AL,$E:$E,$E792))/(MAXIFS(AL:AL,$E:$E,$E792)-MINIFS(AL:AL,$E:$E,$E792))))</f>
        <v/>
      </c>
      <c r="DB792" s="232" t="str">
        <f t="array" ref="DB792">IF(AM792="","",
IF(INDEX(Settings!$H:$H,MATCH(DB$1,Settings!$G:$G,0))=TRUE,
100-100*(AM792-MINIFS(AM:AM,$E:$E,$E792))/(MAXIFS(AM:AM,$E:$E,$E792)-MINIFS(AM:AM,$E:$E,$E792)),
100*(AM792-MINIFS(AM:AM,$E:$E,$E792))/(MAXIFS(AM:AM,$E:$E,$E792)-MINIFS(AM:AM,$E:$E,$E792))))</f>
        <v/>
      </c>
      <c r="DC792" s="232" t="str">
        <f t="array" ref="DC792">IF(AN792="","",
IF(INDEX(Settings!$H:$H,MATCH(DC$1,Settings!$G:$G,0))=TRUE,
100-100*(AN792-MINIFS(AN:AN,$E:$E,$E792))/(MAXIFS(AN:AN,$E:$E,$E792)-MINIFS(AN:AN,$E:$E,$E792)),
100*(AN792-MINIFS(AN:AN,$E:$E,$E792))/(MAXIFS(AN:AN,$E:$E,$E792)-MINIFS(AN:AN,$E:$E,$E792))))</f>
        <v/>
      </c>
      <c r="DD792" s="232" t="str">
        <f t="array" ref="DD792">IF(AO792="","",
IF(INDEX(Settings!$H:$H,MATCH(DD$1,Settings!$G:$G,0))=TRUE,
100-100*(AO792-MINIFS(AO:AO,$E:$E,$E792))/(MAXIFS(AO:AO,$E:$E,$E792)-MINIFS(AO:AO,$E:$E,$E792)),
100*(AO792-MINIFS(AO:AO,$E:$E,$E792))/(MAXIFS(AO:AO,$E:$E,$E792)-MINIFS(AO:AO,$E:$E,$E792))))</f>
        <v/>
      </c>
      <c r="DE792" s="232" t="str">
        <f t="array" ref="DE792">IF(AP792="","",
IF(INDEX(Settings!$H:$H,MATCH(DE$1,Settings!$G:$G,0))=TRUE,
100-100*(AP792-MINIFS(AP:AP,$E:$E,$E792))/(MAXIFS(AP:AP,$E:$E,$E792)-MINIFS(AP:AP,$E:$E,$E792)),
100*(AP792-MINIFS(AP:AP,$E:$E,$E792))/(MAXIFS(AP:AP,$E:$E,$E792)-MINIFS(AP:AP,$E:$E,$E792))))</f>
        <v/>
      </c>
      <c r="DF792" s="232" t="str">
        <f t="array" ref="DF792">IF(AQ792="","",
IF(INDEX(Settings!$H:$H,MATCH(DF$1,Settings!$G:$G,0))=TRUE,
100-100*(AQ792-MINIFS(AQ:AQ,$E:$E,$E792))/(MAXIFS(AQ:AQ,$E:$E,$E792)-MINIFS(AQ:AQ,$E:$E,$E792)),
100*(AQ792-MINIFS(AQ:AQ,$E:$E,$E792))/(MAXIFS(AQ:AQ,$E:$E,$E792)-MINIFS(AQ:AQ,$E:$E,$E792))))</f>
        <v/>
      </c>
      <c r="DG792" s="232" t="str">
        <f t="array" ref="DG792">IF(AR792="","",
IF(INDEX(Settings!$H:$H,MATCH(DG$1,Settings!$G:$G,0))=TRUE,
100-100*(AR792-MINIFS(AR:AR,$E:$E,$E792))/(MAXIFS(AR:AR,$E:$E,$E792)-MINIFS(AR:AR,$E:$E,$E792)),
100*(AR792-MINIFS(AR:AR,$E:$E,$E792))/(MAXIFS(AR:AR,$E:$E,$E792)-MINIFS(AR:AR,$E:$E,$E792))))</f>
        <v/>
      </c>
      <c r="DH792" s="232" t="str">
        <f t="array" ref="DH792">IF(AS792="","",
IF(INDEX(Settings!$H:$H,MATCH(DH$1,Settings!$G:$G,0))=TRUE,
100-100*(AS792-MINIFS(AS:AS,$E:$E,$E792))/(MAXIFS(AS:AS,$E:$E,$E792)-MINIFS(AS:AS,$E:$E,$E792)),
100*(AS792-MINIFS(AS:AS,$E:$E,$E792))/(MAXIFS(AS:AS,$E:$E,$E792)-MINIFS(AS:AS,$E:$E,$E792))))</f>
        <v/>
      </c>
      <c r="DI792" s="232" t="str">
        <f t="array" ref="DI792">IF(AT792="","",
IF(INDEX(Settings!$H:$H,MATCH(DI$1,Settings!$G:$G,0))=TRUE,
100-100*(AT792-MINIFS(AT:AT,$E:$E,$E792))/(MAXIFS(AT:AT,$E:$E,$E792)-MINIFS(AT:AT,$E:$E,$E792)),
100*(AT792-MINIFS(AT:AT,$E:$E,$E792))/(MAXIFS(AT:AT,$E:$E,$E792)-MINIFS(AT:AT,$E:$E,$E792))))</f>
        <v/>
      </c>
      <c r="DJ792" s="232" t="str">
        <f t="array" ref="DJ792">IF(AU792="","",
IF(INDEX(Settings!$H:$H,MATCH(DJ$1,Settings!$G:$G,0))=TRUE,
100-100*(AU792-MINIFS(AU:AU,$E:$E,$E792))/(MAXIFS(AU:AU,$E:$E,$E792)-MINIFS(AU:AU,$E:$E,$E792)),
100*(AU792-MINIFS(AU:AU,$E:$E,$E792))/(MAXIFS(AU:AU,$E:$E,$E792)-MINIFS(AU:AU,$E:$E,$E792))))</f>
        <v/>
      </c>
      <c r="DK792" s="232" t="str">
        <f t="array" ref="DK792">IF(AV792="","",
IF(INDEX(Settings!$H:$H,MATCH(DK$1,Settings!$G:$G,0))=TRUE,
100-100*(AV792-MINIFS(AV:AV,$E:$E,$E792))/(MAXIFS(AV:AV,$E:$E,$E792)-MINIFS(AV:AV,$E:$E,$E792)),
100*(AV792-MINIFS(AV:AV,$E:$E,$E792))/(MAXIFS(AV:AV,$E:$E,$E792)-MINIFS(AV:AV,$E:$E,$E792))))</f>
        <v/>
      </c>
      <c r="DL792" s="232" t="str">
        <f t="array" ref="DL792">IF(AW792="","",
IF(INDEX(Settings!$H:$H,MATCH(DL$1,Settings!$G:$G,0))=TRUE,
100-100*(AW792-MINIFS(AW:AW,$E:$E,$E792))/(MAXIFS(AW:AW,$E:$E,$E792)-MINIFS(AW:AW,$E:$E,$E792)),
100*(AW792-MINIFS(AW:AW,$E:$E,$E792))/(MAXIFS(AW:AW,$E:$E,$E792)-MINIFS(AW:AW,$E:$E,$E792))))</f>
        <v/>
      </c>
      <c r="DM792" s="232" t="str">
        <f t="array" ref="DM792">IF(AX792="","",
IF(INDEX(Settings!$H:$H,MATCH(DM$1,Settings!$G:$G,0))=TRUE,
100-100*(AX792-MINIFS(AX:AX,$E:$E,$E792))/(MAXIFS(AX:AX,$E:$E,$E792)-MINIFS(AX:AX,$E:$E,$E792)),
100*(AX792-MINIFS(AX:AX,$E:$E,$E792))/(MAXIFS(AX:AX,$E:$E,$E792)-MINIFS(AX:AX,$E:$E,$E792))))</f>
        <v/>
      </c>
      <c r="DN792" s="232" t="str">
        <f t="array" ref="DN792">IF(AY792="","",
IF(INDEX(Settings!$H:$H,MATCH(DN$1,Settings!$G:$G,0))=TRUE,
100-100*(AY792-MINIFS(AY:AY,$E:$E,$E792))/(MAXIFS(AY:AY,$E:$E,$E792)-MINIFS(AY:AY,$E:$E,$E792)),
100*(AY792-MINIFS(AY:AY,$E:$E,$E792))/(MAXIFS(AY:AY,$E:$E,$E792)-MINIFS(AY:AY,$E:$E,$E792))))</f>
        <v/>
      </c>
      <c r="DO792" s="232" t="str">
        <f t="array" ref="DO792">IF(AZ792="","",
IF(INDEX(Settings!$H:$H,MATCH(DO$1,Settings!$G:$G,0))=TRUE,
100-100*(AZ792-MINIFS(AZ:AZ,$E:$E,$E792))/(MAXIFS(AZ:AZ,$E:$E,$E792)-MINIFS(AZ:AZ,$E:$E,$E792)),
100*(AZ792-MINIFS(AZ:AZ,$E:$E,$E792))/(MAXIFS(AZ:AZ,$E:$E,$E792)-MINIFS(AZ:AZ,$E:$E,$E792))))</f>
        <v/>
      </c>
      <c r="DP792" s="232" t="str">
        <f t="array" ref="DP792">IF(BA792="","",
IF(INDEX(Settings!$H:$H,MATCH(DP$1,Settings!$G:$G,0))=TRUE,
100-100*(BA792-MINIFS(BA:BA,$E:$E,$E792))/(MAXIFS(BA:BA,$E:$E,$E792)-MINIFS(BA:BA,$E:$E,$E792)),
100*(BA792-MINIFS(BA:BA,$E:$E,$E792))/(MAXIFS(BA:BA,$E:$E,$E792)-MINIFS(BA:BA,$E:$E,$E792))))</f>
        <v/>
      </c>
      <c r="DQ792" s="232" t="str">
        <f t="array" ref="DQ792">IF(BB792="","",
IF(INDEX(Settings!$H:$H,MATCH(DQ$1,Settings!$G:$G,0))=TRUE,
100-100*(BB792-MINIFS(BB:BB,$E:$E,$E792))/(MAXIFS(BB:BB,$E:$E,$E792)-MINIFS(BB:BB,$E:$E,$E792)),
100*(BB792-MINIFS(BB:BB,$E:$E,$E792))/(MAXIFS(BB:BB,$E:$E,$E792)-MINIFS(BB:BB,$E:$E,$E792))))</f>
        <v/>
      </c>
      <c r="DR792" s="232" t="str">
        <f t="array" ref="DR792">IF(BC792="","",
IF(INDEX(Settings!$H:$H,MATCH(DR$1,Settings!$G:$G,0))=TRUE,
100-100*(BC792-MINIFS(BC:BC,$E:$E,$E792))/(MAXIFS(BC:BC,$E:$E,$E792)-MINIFS(BC:BC,$E:$E,$E792)),
100*(BC792-MINIFS(BC:BC,$E:$E,$E792))/(MAXIFS(BC:BC,$E:$E,$E792)-MINIFS(BC:BC,$E:$E,$E792))))</f>
        <v/>
      </c>
      <c r="DS792" s="232" t="str">
        <f t="array" ref="DS792">IF(BD792="","",
IF(INDEX(Settings!$H:$H,MATCH(DS$1,Settings!$G:$G,0))=TRUE,
100-100*(BD792-MINIFS(BD:BD,$E:$E,$E792))/(MAXIFS(BD:BD,$E:$E,$E792)-MINIFS(BD:BD,$E:$E,$E792)),
100*(BD792-MINIFS(BD:BD,$E:$E,$E792))/(MAXIFS(BD:BD,$E:$E,$E792)-MINIFS(BD:BD,$E:$E,$E792))))</f>
        <v/>
      </c>
      <c r="DT792" s="232" t="str">
        <f t="array" ref="DT792">IF(BE792="","",
IF(INDEX(Settings!$H:$H,MATCH(DT$1,Settings!$G:$G,0))=TRUE,
100-100*(BE792-MINIFS(BE:BE,$E:$E,$E792))/(MAXIFS(BE:BE,$E:$E,$E792)-MINIFS(BE:BE,$E:$E,$E792)),
100*(BE792-MINIFS(BE:BE,$E:$E,$E792))/(MAXIFS(BE:BE,$E:$E,$E792)-MINIFS(BE:BE,$E:$E,$E792))))</f>
        <v/>
      </c>
      <c r="DU792" s="232" t="str">
        <f t="array" ref="DU792">IF(BF792="","",
IF(INDEX(Settings!$H:$H,MATCH(DU$1,Settings!$G:$G,0))=TRUE,
100-100*(BF792-MINIFS(BF:BF,$E:$E,$E792))/(MAXIFS(BF:BF,$E:$E,$E792)-MINIFS(BF:BF,$E:$E,$E792)),
100*(BF792-MINIFS(BF:BF,$E:$E,$E792))/(MAXIFS(BF:BF,$E:$E,$E792)-MINIFS(BF:BF,$E:$E,$E792))))</f>
        <v/>
      </c>
      <c r="DV792" s="232" t="str">
        <f t="array" ref="DV792">IF(BG792="","",
IF(INDEX(Settings!$H:$H,MATCH(DV$1,Settings!$G:$G,0))=TRUE,
100-100*(BG792-MINIFS(BG:BG,$E:$E,$E792))/(MAXIFS(BG:BG,$E:$E,$E792)-MINIFS(BG:BG,$E:$E,$E792)),
100*(BG792-MINIFS(BG:BG,$E:$E,$E792))/(MAXIFS(BG:BG,$E:$E,$E792)-MINIFS(BG:BG,$E:$E,$E792))))</f>
        <v/>
      </c>
      <c r="DW792" s="232" t="str">
        <f t="array" ref="DW792">IF(BH792="","",
IF(INDEX(Settings!$H:$H,MATCH(DW$1,Settings!$G:$G,0))=TRUE,
100-100*(BH792-MINIFS(BH:BH,$E:$E,$E792))/(MAXIFS(BH:BH,$E:$E,$E792)-MINIFS(BH:BH,$E:$E,$E792)),
100*(BH792-MINIFS(BH:BH,$E:$E,$E792))/(MAXIFS(BH:BH,$E:$E,$E792)-MINIFS(BH:BH,$E:$E,$E792))))</f>
        <v/>
      </c>
      <c r="DX792" s="232" t="str">
        <f t="array" ref="DX792">IF(BI792="","",
IF(INDEX(Settings!$H:$H,MATCH(DX$1,Settings!$G:$G,0))=TRUE,
100-100*(BI792-MINIFS(BI:BI,$E:$E,$E792))/(MAXIFS(BI:BI,$E:$E,$E792)-MINIFS(BI:BI,$E:$E,$E792)),
100*(BI792-MINIFS(BI:BI,$E:$E,$E792))/(MAXIFS(BI:BI,$E:$E,$E792)-MINIFS(BI:BI,$E:$E,$E792))))</f>
        <v/>
      </c>
      <c r="DY792" s="232" t="str">
        <f t="array" ref="DY792">IF(BJ792="","",
IF(INDEX(Settings!$H:$H,MATCH(DY$1,Settings!$G:$G,0))=TRUE,
100-100*(BJ792-MINIFS(BJ:BJ,$E:$E,$E792))/(MAXIFS(BJ:BJ,$E:$E,$E792)-MINIFS(BJ:BJ,$E:$E,$E792)),
100*(BJ792-MINIFS(BJ:BJ,$E:$E,$E792))/(MAXIFS(BJ:BJ,$E:$E,$E792)-MINIFS(BJ:BJ,$E:$E,$E792))))</f>
        <v/>
      </c>
      <c r="DZ792" s="234"/>
      <c r="EA792" s="234"/>
      <c r="EB792" s="234" t="str">
        <f t="shared" si="8"/>
        <v/>
      </c>
      <c r="EC792" s="234" t="str">
        <f t="shared" si="9"/>
        <v/>
      </c>
      <c r="ED792" s="234" t="str">
        <f t="shared" si="10"/>
        <v/>
      </c>
      <c r="EE792" s="234" t="str">
        <f t="shared" si="11"/>
        <v/>
      </c>
      <c r="EF792" s="234" t="str">
        <f t="shared" si="12"/>
        <v/>
      </c>
      <c r="EG792" s="234" t="str">
        <f t="shared" si="13"/>
        <v/>
      </c>
      <c r="EH792" s="234"/>
      <c r="EI792" s="234"/>
      <c r="EJ792" s="234"/>
      <c r="EK792" s="234"/>
      <c r="EL792" s="234"/>
      <c r="EM792" s="234"/>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3" t="str">
        <f t="shared" si="14"/>
        <v/>
      </c>
      <c r="N793" s="49"/>
      <c r="O793" s="49"/>
      <c r="P793" s="49"/>
      <c r="Q793" s="49"/>
      <c r="R793" s="49"/>
      <c r="S793" s="222" t="str">
        <f>IFERROR(VLOOKUP(AF793, 'YOYO IR Scores'!A:C, 3, FALSE), "")
</f>
        <v/>
      </c>
      <c r="T793" s="49"/>
      <c r="U793" s="49"/>
      <c r="V793" s="49"/>
      <c r="W793" s="49"/>
      <c r="X793" s="224" t="str">
        <f t="shared" si="4"/>
        <v/>
      </c>
      <c r="Y793" s="225" t="str">
        <f t="shared" si="5"/>
        <v/>
      </c>
      <c r="Z793" s="225" t="str">
        <f t="shared" si="6"/>
        <v/>
      </c>
      <c r="AA793" s="224" t="str">
        <f t="shared" si="7"/>
        <v/>
      </c>
      <c r="AB793" s="223"/>
      <c r="AC793" s="223"/>
      <c r="AD793" s="223"/>
      <c r="AE793" s="223" t="str">
        <f>IFERROR(VLOOKUP(AF793, 'YOYO IR Scores'!A:C, 2, FALSE), "")</f>
        <v/>
      </c>
      <c r="AF793" s="223"/>
      <c r="AG793" s="223"/>
      <c r="AH793" s="223"/>
      <c r="AI793" s="223"/>
      <c r="AJ793" s="223"/>
      <c r="AK793" s="223"/>
      <c r="AL793" s="223"/>
      <c r="AM793" s="223"/>
      <c r="AN793" s="223"/>
      <c r="AO793" s="223"/>
      <c r="AP793" s="223"/>
      <c r="AQ793" s="223"/>
      <c r="AR793" s="223"/>
      <c r="AS793" s="223"/>
      <c r="AT793" s="223"/>
      <c r="AU793" s="223"/>
      <c r="AV793" s="223"/>
      <c r="AW793" s="223"/>
      <c r="AX793" s="223"/>
      <c r="AY793" s="223"/>
      <c r="AZ793" s="223"/>
      <c r="BA793" s="223"/>
      <c r="BB793" s="223"/>
      <c r="BC793" s="223"/>
      <c r="BD793" s="223"/>
      <c r="BE793" s="223"/>
      <c r="BF793" s="223"/>
      <c r="BG793" s="223"/>
      <c r="BH793" s="223"/>
      <c r="BI793" s="223"/>
      <c r="BJ793" s="223"/>
      <c r="BK793" s="223" t="str">
        <f t="array" ref="BK793">IF(J793="","",
IF(INDEX(Settings!$H:$H,MATCH(BY$1,Settings!$G:$G,0))=TRUE,
100-100*(J793-MIN(J:J))/(MAX(J:J)-MIN(J:J)),
100*(J793-MIN(J:J))/(MAX(J:J)-MIN(J:J))))</f>
        <v/>
      </c>
      <c r="BL793" s="223" t="str">
        <f t="array" ref="BL793">IF(J793="","",
IF(INDEX(Settings!$H:$H,MATCH(BY$1,Settings!$G:$G,0))=TRUE,
100-100*(J793-MINIFS(J:J,$E:$E,$E793))/(MAXIFS(J:J,$E:$E,$E793)-MINIFS(J:J,$E:$E,$E793)),
100*(J793-MINIFS(J:J,$E:$E,$E793))/(MAXIFS(J:J,$E:$E,$E793)-MINIFS(J:J,$E:$E,$E793))))</f>
        <v/>
      </c>
      <c r="BM793" s="223"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4" t="str">
        <f t="array" ref="BQ793">IF(J793="","",
IF(INDEX(Settings!$H:$H,MATCH(BY$1,Settings!$G:$G,0))=TRUE,
-1*(J793-AVERAGE(J:J))/STDEV(J:J),
(J793-AVERAGE(J:J))/STDEV(J:J)))</f>
        <v/>
      </c>
      <c r="BR793" s="224" t="str">
        <f>IFERROR(__xludf.DUMMYFUNCTION("IF(J793="""","""",
IF(INDEX(Settings!$H:$H,MATCH(BY$1,Settings!$G:$G,0))=TRUE,
-1*(J793-AVERAGEIFS(J:J,$E:$E,$E793))/STDEV(FILTER(J:J,$E:$E=$E793)),
(J793-AVERAGEIFS(J:J,$E:$E,$E793))/STDEV(FILTER(J:J,$E:$E=$E793))))"),"")</f>
        <v/>
      </c>
      <c r="BS793" s="224"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3" t="str">
        <f t="array" ref="BY793">IF(J793="","",
IF(INDEX(Settings!$H:$H,MATCH(BY$1,Settings!$G:$G,0))=TRUE,
100-100*(J793-MINIFS(J:J,$E:$E,$E793))/(MAXIFS(J:J,$E:$E,$E793)-MINIFS(J:J,$E:$E,$E793)),
100*(J793-MINIFS(J:J,$E:$E,$E793))/(MAXIFS(J:J,$E:$E,$E793)-MINIFS(J:J,$E:$E,$E793))))</f>
        <v/>
      </c>
      <c r="BZ793" s="223" t="str">
        <f t="array" ref="BZ793">IF(K793="","",
IF(INDEX(Settings!$H:$H,MATCH(BZ$1,Settings!$G:$G,0))=TRUE,
100-100*(K793-MINIFS(K:K,$E:$E,$E793))/(MAXIFS(K:K,$E:$E,$E793)-MINIFS(K:K,$E:$E,$E793)),
100*(K793-MINIFS(K:K,$E:$E,$E793))/(MAXIFS(K:K,$E:$E,$E793)-MINIFS(K:K,$E:$E,$E793))))</f>
        <v/>
      </c>
      <c r="CA793" s="223" t="str">
        <f t="array" ref="CA793">IF(L793="","",
IF(INDEX(Settings!$H:$H,MATCH(CA$1,Settings!$G:$G,0))=TRUE,
100-100*(L793-MINIFS(L:L,$E:$E,$E793))/(MAXIFS(L:L,$E:$E,$E793)-MINIFS(L:L,$E:$E,$E793)),
100*(L793-MINIFS(L:L,$E:$E,$E793))/(MAXIFS(L:L,$E:$E,$E793)-MINIFS(L:L,$E:$E,$E793))))</f>
        <v/>
      </c>
      <c r="CB793" s="223" t="str">
        <f t="array" ref="CB793">IF(M793="","",
IF(INDEX(Settings!$H:$H,MATCH(CB$1,Settings!$G:$G,0))=TRUE,
100-100*(M793-MINIFS(M:M,$E:$E,$E793))/(MAXIFS(M:M,$E:$E,$E793)-MINIFS(M:M,$E:$E,$E793)),
100*(M793-MINIFS(M:M,$E:$E,$E793))/(MAXIFS(M:M,$E:$E,$E793)-MINIFS(M:M,$E:$E,$E793))))</f>
        <v/>
      </c>
      <c r="CC793" s="223" t="str">
        <f t="array" ref="CC793">IF(N793="","",
IF(INDEX(Settings!$H:$H,MATCH(CC$1,Settings!$G:$G,0))=TRUE,
100-100*(N793-MINIFS(N:N,$E:$E,$E793))/(MAXIFS(N:N,$E:$E,$E793)-MINIFS(N:N,$E:$E,$E793)),
100*(N793-MINIFS(N:N,$E:$E,$E793))/(MAXIFS(N:N,$E:$E,$E793)-MINIFS(N:N,$E:$E,$E793))))</f>
        <v/>
      </c>
      <c r="CD793" s="223" t="str">
        <f t="array" ref="CD793">IF(O793="","",
IF(INDEX(Settings!$H:$H,MATCH(CD$1,Settings!$G:$G,0))=TRUE,
100-100*(O793-MINIFS(O:O,$E:$E,$E793))/(MAXIFS(O:O,$E:$E,$E793)-MINIFS(O:O,$E:$E,$E793)),
100*(O793-MINIFS(O:O,$E:$E,$E793))/(MAXIFS(O:O,$E:$E,$E793)-MINIFS(O:O,$E:$E,$E793))))</f>
        <v/>
      </c>
      <c r="CE793" s="223" t="str">
        <f t="array" ref="CE793">IF(P793="","",
IF(INDEX(Settings!$H:$H,MATCH(CE$1,Settings!$G:$G,0))=TRUE,
100-100*(P793-MINIFS(P:P,$E:$E,$E793))/(MAXIFS(P:P,$E:$E,$E793)-MINIFS(P:P,$E:$E,$E793)),
100*(P793-MINIFS(P:P,$E:$E,$E793))/(MAXIFS(P:P,$E:$E,$E793)-MINIFS(P:P,$E:$E,$E793))))</f>
        <v/>
      </c>
      <c r="CF793" s="223" t="str">
        <f t="array" ref="CF793">IF(Q793="","",
IF(INDEX(Settings!$H:$H,MATCH(CF$1,Settings!$G:$G,0))=TRUE,
100-100*(Q793-MINIFS(Q:Q,$E:$E,$E793))/(MAXIFS(Q:Q,$E:$E,$E793)-MINIFS(Q:Q,$E:$E,$E793)),
100*(Q793-MINIFS(Q:Q,$E:$E,$E793))/(MAXIFS(Q:Q,$E:$E,$E793)-MINIFS(Q:Q,$E:$E,$E793))))</f>
        <v/>
      </c>
      <c r="CG793" s="223" t="str">
        <f t="array" ref="CG793">IF(R793="","",
IF(INDEX(Settings!$H:$H,MATCH(CG$1,Settings!$G:$G,0))=TRUE,
100-100*(R793-MINIFS(R:R,$E:$E,$E793))/(MAXIFS(R:R,$E:$E,$E793)-MINIFS(R:R,$E:$E,$E793)),
100*(R793-MINIFS(R:R,$E:$E,$E793))/(MAXIFS(R:R,$E:$E,$E793)-MINIFS(R:R,$E:$E,$E793))))</f>
        <v/>
      </c>
      <c r="CH793" s="223" t="str">
        <f t="array" ref="CH793">IF(S793="","",
IF(INDEX(Settings!$H:$H,MATCH(CH$1,Settings!$G:$G,0))=TRUE,
100-100*(S793-MINIFS(S:S,$E:$E,$E793))/(MAXIFS(S:S,$E:$E,$E793)-MINIFS(S:S,$E:$E,$E793)),
100*(S793-MINIFS(S:S,$E:$E,$E793))/(MAXIFS(S:S,$E:$E,$E793)-MINIFS(S:S,$E:$E,$E793))))</f>
        <v/>
      </c>
      <c r="CI793" s="223" t="str">
        <f t="array" ref="CI793">IF(T793="","",
IF(INDEX(Settings!$H:$H,MATCH(CI$1,Settings!$G:$G,0))=TRUE,
100-100*(T793-MINIFS(T:T,$E:$E,$E793))/(MAXIFS(T:T,$E:$E,$E793)-MINIFS(T:T,$E:$E,$E793)),
100*(T793-MINIFS(T:T,$E:$E,$E793))/(MAXIFS(T:T,$E:$E,$E793)-MINIFS(T:T,$E:$E,$E793))))</f>
        <v/>
      </c>
      <c r="CJ793" s="223" t="str">
        <f t="array" ref="CJ793">IF(U793="","",
IF(INDEX(Settings!$H:$H,MATCH(CJ$1,Settings!$G:$G,0))=TRUE,
100-100*(U793-MINIFS(U:U,$E:$E,$E793))/(MAXIFS(U:U,$E:$E,$E793)-MINIFS(U:U,$E:$E,$E793)),
100*(U793-MINIFS(U:U,$E:$E,$E793))/(MAXIFS(U:U,$E:$E,$E793)-MINIFS(U:U,$E:$E,$E793))))</f>
        <v/>
      </c>
      <c r="CK793" s="223" t="str">
        <f t="array" ref="CK793">IF(V793="","",
IF(INDEX(Settings!$H:$H,MATCH(CK$1,Settings!$G:$G,0))=TRUE,
100-100*(V793-MINIFS(V:V,$E:$E,$E793))/(MAXIFS(V:V,$E:$E,$E793)-MINIFS(V:V,$E:$E,$E793)),
100*(V793-MINIFS(V:V,$E:$E,$E793))/(MAXIFS(V:V,$E:$E,$E793)-MINIFS(V:V,$E:$E,$E793))))</f>
        <v/>
      </c>
      <c r="CL793" s="223" t="str">
        <f t="array" ref="CL793">IF(W793="","",
IF(INDEX(Settings!$H:$H,MATCH(CL$1,Settings!$G:$G,0))=TRUE,
100-100*(W793-MINIFS(W:W,$E:$E,$E793))/(MAXIFS(W:W,$E:$E,$E793)-MINIFS(W:W,$E:$E,$E793)),
100*(W793-MINIFS(W:W,$E:$E,$E793))/(MAXIFS(W:W,$E:$E,$E793)-MINIFS(W:W,$E:$E,$E793))))</f>
        <v/>
      </c>
      <c r="CM793" s="223" t="str">
        <f t="array" ref="CM793">IF(X793="","",
IF(INDEX(Settings!$H:$H,MATCH(CM$1,Settings!$G:$G,0))=TRUE,
100-100*(X793-MINIFS(X:X,$E:$E,$E793))/(MAXIFS(X:X,$E:$E,$E793)-MINIFS(X:X,$E:$E,$E793)),
100*(X793-MINIFS(X:X,$E:$E,$E793))/(MAXIFS(X:X,$E:$E,$E793)-MINIFS(X:X,$E:$E,$E793))))</f>
        <v/>
      </c>
      <c r="CN793" s="223" t="str">
        <f t="array" ref="CN793">IF(Y793="","",
IF(INDEX(Settings!$H:$H,MATCH(CN$1,Settings!$G:$G,0))=TRUE,
100-100*(Y793-MINIFS(Y:Y,$E:$E,$E793))/(MAXIFS(Y:Y,$E:$E,$E793)-MINIFS(Y:Y,$E:$E,$E793)),
100*(Y793-MINIFS(Y:Y,$E:$E,$E793))/(MAXIFS(Y:Y,$E:$E,$E793)-MINIFS(Y:Y,$E:$E,$E793))))</f>
        <v/>
      </c>
      <c r="CO793" s="223" t="str">
        <f t="array" ref="CO793">IF(Z793="","",
IF(INDEX(Settings!$H:$H,MATCH(CO$1,Settings!$G:$G,0))=TRUE,
100-100*(Z793-MINIFS(Z:Z,$E:$E,$E793))/(MAXIFS(Z:Z,$E:$E,$E793)-MINIFS(Z:Z,$E:$E,$E793)),
100*(Z793-MINIFS(Z:Z,$E:$E,$E793))/(MAXIFS(Z:Z,$E:$E,$E793)-MINIFS(Z:Z,$E:$E,$E793))))</f>
        <v/>
      </c>
      <c r="CP793" s="223" t="str">
        <f t="array" ref="CP793">IF(AA793="","",
IF(INDEX(Settings!$H:$H,MATCH(CP$1,Settings!$G:$G,0))=TRUE,
100-100*(AA793-MINIFS(AA:AA,$E:$E,$E793))/(MAXIFS(AA:AA,$E:$E,$E793)-MINIFS(AA:AA,$E:$E,$E793)),
100*(AA793-MINIFS(AA:AA,$E:$E,$E793))/(MAXIFS(AA:AA,$E:$E,$E793)-MINIFS(AA:AA,$E:$E,$E793))))</f>
        <v/>
      </c>
      <c r="CQ793" s="223" t="str">
        <f t="array" ref="CQ793">IF(AB793="","",
IF(INDEX(Settings!$H:$H,MATCH(CQ$1,Settings!$G:$G,0))=TRUE,
100-100*(AB793-MINIFS(AB:AB,$E:$E,$E793))/(MAXIFS(AB:AB,$E:$E,$E793)-MINIFS(AB:AB,$E:$E,$E793)),
100*(AB793-MINIFS(AB:AB,$E:$E,$E793))/(MAXIFS(AB:AB,$E:$E,$E793)-MINIFS(AB:AB,$E:$E,$E793))))</f>
        <v/>
      </c>
      <c r="CR793" s="223" t="str">
        <f t="array" ref="CR793">IF(AC793="","",
IF(INDEX(Settings!$H:$H,MATCH(CR$1,Settings!$G:$G,0))=TRUE,
100-100*(AC793-MINIFS(AC:AC,$E:$E,$E793))/(MAXIFS(AC:AC,$E:$E,$E793)-MINIFS(AC:AC,$E:$E,$E793)),
100*(AC793-MINIFS(AC:AC,$E:$E,$E793))/(MAXIFS(AC:AC,$E:$E,$E793)-MINIFS(AC:AC,$E:$E,$E793))))</f>
        <v/>
      </c>
      <c r="CS793" s="223" t="str">
        <f t="array" ref="CS793">IF(AD793="","",
IF(INDEX(Settings!$H:$H,MATCH(CS$1,Settings!$G:$G,0))=TRUE,
100-100*(AD793-MINIFS(AD:AD,$E:$E,$E793))/(MAXIFS(AD:AD,$E:$E,$E793)-MINIFS(AD:AD,$E:$E,$E793)),
100*(AD793-MINIFS(AD:AD,$E:$E,$E793))/(MAXIFS(AD:AD,$E:$E,$E793)-MINIFS(AD:AD,$E:$E,$E793))))</f>
        <v/>
      </c>
      <c r="CT793" s="223" t="str">
        <f t="array" ref="CT793">IF(AE793="","",
IF(INDEX(Settings!$H:$H,MATCH(CT$1,Settings!$G:$G,0))=TRUE,
100-100*(AE793-MINIFS(AE:AE,$E:$E,$E793))/(MAXIFS(AE:AE,$E:$E,$E793)-MINIFS(AE:AE,$E:$E,$E793)),
100*(AE793-MINIFS(AE:AE,$E:$E,$E793))/(MAXIFS(AE:AE,$E:$E,$E793)-MINIFS(AE:AE,$E:$E,$E793))))</f>
        <v/>
      </c>
      <c r="CU793" s="223" t="str">
        <f t="array" ref="CU793">IF(AF793="","",
IF(INDEX(Settings!$H:$H,MATCH(CU$1,Settings!$G:$G,0))=TRUE,
100-100*(AF793-MINIFS(AF:AF,$E:$E,$E793))/(MAXIFS(AF:AF,$E:$E,$E793)-MINIFS(AF:AF,$E:$E,$E793)),
100*(AF793-MINIFS(AF:AF,$E:$E,$E793))/(MAXIFS(AF:AF,$E:$E,$E793)-MINIFS(AF:AF,$E:$E,$E793))))</f>
        <v/>
      </c>
      <c r="CV793" s="223" t="str">
        <f t="array" ref="CV793">IF(AG793="","",
IF(INDEX(Settings!$H:$H,MATCH(CV$1,Settings!$G:$G,0))=TRUE,
100-100*(AG793-MINIFS(AG:AG,$E:$E,$E793))/(MAXIFS(AG:AG,$E:$E,$E793)-MINIFS(AG:AG,$E:$E,$E793)),
100*(AG793-MINIFS(AG:AG,$E:$E,$E793))/(MAXIFS(AG:AG,$E:$E,$E793)-MINIFS(AG:AG,$E:$E,$E793))))</f>
        <v/>
      </c>
      <c r="CW793" s="223" t="str">
        <f t="array" ref="CW793">IF(AH793="","",
IF(INDEX(Settings!$H:$H,MATCH(CW$1,Settings!$G:$G,0))=TRUE,
100-100*(AH793-MINIFS(AH:AH,$E:$E,$E793))/(MAXIFS(AH:AH,$E:$E,$E793)-MINIFS(AH:AH,$E:$E,$E793)),
100*(AH793-MINIFS(AH:AH,$E:$E,$E793))/(MAXIFS(AH:AH,$E:$E,$E793)-MINIFS(AH:AH,$E:$E,$E793))))</f>
        <v/>
      </c>
      <c r="CX793" s="223" t="str">
        <f t="array" ref="CX793">IF(AI793="","",
IF(INDEX(Settings!$H:$H,MATCH(CX$1,Settings!$G:$G,0))=TRUE,
100-100*(AI793-MINIFS(AI:AI,$E:$E,$E793))/(MAXIFS(AI:AI,$E:$E,$E793)-MINIFS(AI:AI,$E:$E,$E793)),
100*(AI793-MINIFS(AI:AI,$E:$E,$E793))/(MAXIFS(AI:AI,$E:$E,$E793)-MINIFS(AI:AI,$E:$E,$E793))))</f>
        <v/>
      </c>
      <c r="CY793" s="223" t="str">
        <f t="array" ref="CY793">IF(AJ793="","",
IF(INDEX(Settings!$H:$H,MATCH(CY$1,Settings!$G:$G,0))=TRUE,
100-100*(AJ793-MINIFS(AJ:AJ,$E:$E,$E793))/(MAXIFS(AJ:AJ,$E:$E,$E793)-MINIFS(AJ:AJ,$E:$E,$E793)),
100*(AJ793-MINIFS(AJ:AJ,$E:$E,$E793))/(MAXIFS(AJ:AJ,$E:$E,$E793)-MINIFS(AJ:AJ,$E:$E,$E793))))</f>
        <v/>
      </c>
      <c r="CZ793" s="223" t="str">
        <f t="array" ref="CZ793">IF(AK793="","",
IF(INDEX(Settings!$H:$H,MATCH(CZ$1,Settings!$G:$G,0))=TRUE,
100-100*(AK793-MINIFS(AK:AK,$E:$E,$E793))/(MAXIFS(AK:AK,$E:$E,$E793)-MINIFS(AK:AK,$E:$E,$E793)),
100*(AK793-MINIFS(AK:AK,$E:$E,$E793))/(MAXIFS(AK:AK,$E:$E,$E793)-MINIFS(AK:AK,$E:$E,$E793))))</f>
        <v/>
      </c>
      <c r="DA793" s="223" t="str">
        <f t="array" ref="DA793">IF(AL793="","",
IF(INDEX(Settings!$H:$H,MATCH(DA$1,Settings!$G:$G,0))=TRUE,
100-100*(AL793-MINIFS(AL:AL,$E:$E,$E793))/(MAXIFS(AL:AL,$E:$E,$E793)-MINIFS(AL:AL,$E:$E,$E793)),
100*(AL793-MINIFS(AL:AL,$E:$E,$E793))/(MAXIFS(AL:AL,$E:$E,$E793)-MINIFS(AL:AL,$E:$E,$E793))))</f>
        <v/>
      </c>
      <c r="DB793" s="223" t="str">
        <f t="array" ref="DB793">IF(AM793="","",
IF(INDEX(Settings!$H:$H,MATCH(DB$1,Settings!$G:$G,0))=TRUE,
100-100*(AM793-MINIFS(AM:AM,$E:$E,$E793))/(MAXIFS(AM:AM,$E:$E,$E793)-MINIFS(AM:AM,$E:$E,$E793)),
100*(AM793-MINIFS(AM:AM,$E:$E,$E793))/(MAXIFS(AM:AM,$E:$E,$E793)-MINIFS(AM:AM,$E:$E,$E793))))</f>
        <v/>
      </c>
      <c r="DC793" s="223" t="str">
        <f t="array" ref="DC793">IF(AN793="","",
IF(INDEX(Settings!$H:$H,MATCH(DC$1,Settings!$G:$G,0))=TRUE,
100-100*(AN793-MINIFS(AN:AN,$E:$E,$E793))/(MAXIFS(AN:AN,$E:$E,$E793)-MINIFS(AN:AN,$E:$E,$E793)),
100*(AN793-MINIFS(AN:AN,$E:$E,$E793))/(MAXIFS(AN:AN,$E:$E,$E793)-MINIFS(AN:AN,$E:$E,$E793))))</f>
        <v/>
      </c>
      <c r="DD793" s="223" t="str">
        <f t="array" ref="DD793">IF(AO793="","",
IF(INDEX(Settings!$H:$H,MATCH(DD$1,Settings!$G:$G,0))=TRUE,
100-100*(AO793-MINIFS(AO:AO,$E:$E,$E793))/(MAXIFS(AO:AO,$E:$E,$E793)-MINIFS(AO:AO,$E:$E,$E793)),
100*(AO793-MINIFS(AO:AO,$E:$E,$E793))/(MAXIFS(AO:AO,$E:$E,$E793)-MINIFS(AO:AO,$E:$E,$E793))))</f>
        <v/>
      </c>
      <c r="DE793" s="223" t="str">
        <f t="array" ref="DE793">IF(AP793="","",
IF(INDEX(Settings!$H:$H,MATCH(DE$1,Settings!$G:$G,0))=TRUE,
100-100*(AP793-MINIFS(AP:AP,$E:$E,$E793))/(MAXIFS(AP:AP,$E:$E,$E793)-MINIFS(AP:AP,$E:$E,$E793)),
100*(AP793-MINIFS(AP:AP,$E:$E,$E793))/(MAXIFS(AP:AP,$E:$E,$E793)-MINIFS(AP:AP,$E:$E,$E793))))</f>
        <v/>
      </c>
      <c r="DF793" s="223" t="str">
        <f t="array" ref="DF793">IF(AQ793="","",
IF(INDEX(Settings!$H:$H,MATCH(DF$1,Settings!$G:$G,0))=TRUE,
100-100*(AQ793-MINIFS(AQ:AQ,$E:$E,$E793))/(MAXIFS(AQ:AQ,$E:$E,$E793)-MINIFS(AQ:AQ,$E:$E,$E793)),
100*(AQ793-MINIFS(AQ:AQ,$E:$E,$E793))/(MAXIFS(AQ:AQ,$E:$E,$E793)-MINIFS(AQ:AQ,$E:$E,$E793))))</f>
        <v/>
      </c>
      <c r="DG793" s="223" t="str">
        <f t="array" ref="DG793">IF(AR793="","",
IF(INDEX(Settings!$H:$H,MATCH(DG$1,Settings!$G:$G,0))=TRUE,
100-100*(AR793-MINIFS(AR:AR,$E:$E,$E793))/(MAXIFS(AR:AR,$E:$E,$E793)-MINIFS(AR:AR,$E:$E,$E793)),
100*(AR793-MINIFS(AR:AR,$E:$E,$E793))/(MAXIFS(AR:AR,$E:$E,$E793)-MINIFS(AR:AR,$E:$E,$E793))))</f>
        <v/>
      </c>
      <c r="DH793" s="223" t="str">
        <f t="array" ref="DH793">IF(AS793="","",
IF(INDEX(Settings!$H:$H,MATCH(DH$1,Settings!$G:$G,0))=TRUE,
100-100*(AS793-MINIFS(AS:AS,$E:$E,$E793))/(MAXIFS(AS:AS,$E:$E,$E793)-MINIFS(AS:AS,$E:$E,$E793)),
100*(AS793-MINIFS(AS:AS,$E:$E,$E793))/(MAXIFS(AS:AS,$E:$E,$E793)-MINIFS(AS:AS,$E:$E,$E793))))</f>
        <v/>
      </c>
      <c r="DI793" s="223" t="str">
        <f t="array" ref="DI793">IF(AT793="","",
IF(INDEX(Settings!$H:$H,MATCH(DI$1,Settings!$G:$G,0))=TRUE,
100-100*(AT793-MINIFS(AT:AT,$E:$E,$E793))/(MAXIFS(AT:AT,$E:$E,$E793)-MINIFS(AT:AT,$E:$E,$E793)),
100*(AT793-MINIFS(AT:AT,$E:$E,$E793))/(MAXIFS(AT:AT,$E:$E,$E793)-MINIFS(AT:AT,$E:$E,$E793))))</f>
        <v/>
      </c>
      <c r="DJ793" s="223" t="str">
        <f t="array" ref="DJ793">IF(AU793="","",
IF(INDEX(Settings!$H:$H,MATCH(DJ$1,Settings!$G:$G,0))=TRUE,
100-100*(AU793-MINIFS(AU:AU,$E:$E,$E793))/(MAXIFS(AU:AU,$E:$E,$E793)-MINIFS(AU:AU,$E:$E,$E793)),
100*(AU793-MINIFS(AU:AU,$E:$E,$E793))/(MAXIFS(AU:AU,$E:$E,$E793)-MINIFS(AU:AU,$E:$E,$E793))))</f>
        <v/>
      </c>
      <c r="DK793" s="223" t="str">
        <f t="array" ref="DK793">IF(AV793="","",
IF(INDEX(Settings!$H:$H,MATCH(DK$1,Settings!$G:$G,0))=TRUE,
100-100*(AV793-MINIFS(AV:AV,$E:$E,$E793))/(MAXIFS(AV:AV,$E:$E,$E793)-MINIFS(AV:AV,$E:$E,$E793)),
100*(AV793-MINIFS(AV:AV,$E:$E,$E793))/(MAXIFS(AV:AV,$E:$E,$E793)-MINIFS(AV:AV,$E:$E,$E793))))</f>
        <v/>
      </c>
      <c r="DL793" s="223" t="str">
        <f t="array" ref="DL793">IF(AW793="","",
IF(INDEX(Settings!$H:$H,MATCH(DL$1,Settings!$G:$G,0))=TRUE,
100-100*(AW793-MINIFS(AW:AW,$E:$E,$E793))/(MAXIFS(AW:AW,$E:$E,$E793)-MINIFS(AW:AW,$E:$E,$E793)),
100*(AW793-MINIFS(AW:AW,$E:$E,$E793))/(MAXIFS(AW:AW,$E:$E,$E793)-MINIFS(AW:AW,$E:$E,$E793))))</f>
        <v/>
      </c>
      <c r="DM793" s="223" t="str">
        <f t="array" ref="DM793">IF(AX793="","",
IF(INDEX(Settings!$H:$H,MATCH(DM$1,Settings!$G:$G,0))=TRUE,
100-100*(AX793-MINIFS(AX:AX,$E:$E,$E793))/(MAXIFS(AX:AX,$E:$E,$E793)-MINIFS(AX:AX,$E:$E,$E793)),
100*(AX793-MINIFS(AX:AX,$E:$E,$E793))/(MAXIFS(AX:AX,$E:$E,$E793)-MINIFS(AX:AX,$E:$E,$E793))))</f>
        <v/>
      </c>
      <c r="DN793" s="223" t="str">
        <f t="array" ref="DN793">IF(AY793="","",
IF(INDEX(Settings!$H:$H,MATCH(DN$1,Settings!$G:$G,0))=TRUE,
100-100*(AY793-MINIFS(AY:AY,$E:$E,$E793))/(MAXIFS(AY:AY,$E:$E,$E793)-MINIFS(AY:AY,$E:$E,$E793)),
100*(AY793-MINIFS(AY:AY,$E:$E,$E793))/(MAXIFS(AY:AY,$E:$E,$E793)-MINIFS(AY:AY,$E:$E,$E793))))</f>
        <v/>
      </c>
      <c r="DO793" s="223" t="str">
        <f t="array" ref="DO793">IF(AZ793="","",
IF(INDEX(Settings!$H:$H,MATCH(DO$1,Settings!$G:$G,0))=TRUE,
100-100*(AZ793-MINIFS(AZ:AZ,$E:$E,$E793))/(MAXIFS(AZ:AZ,$E:$E,$E793)-MINIFS(AZ:AZ,$E:$E,$E793)),
100*(AZ793-MINIFS(AZ:AZ,$E:$E,$E793))/(MAXIFS(AZ:AZ,$E:$E,$E793)-MINIFS(AZ:AZ,$E:$E,$E793))))</f>
        <v/>
      </c>
      <c r="DP793" s="223" t="str">
        <f t="array" ref="DP793">IF(BA793="","",
IF(INDEX(Settings!$H:$H,MATCH(DP$1,Settings!$G:$G,0))=TRUE,
100-100*(BA793-MINIFS(BA:BA,$E:$E,$E793))/(MAXIFS(BA:BA,$E:$E,$E793)-MINIFS(BA:BA,$E:$E,$E793)),
100*(BA793-MINIFS(BA:BA,$E:$E,$E793))/(MAXIFS(BA:BA,$E:$E,$E793)-MINIFS(BA:BA,$E:$E,$E793))))</f>
        <v/>
      </c>
      <c r="DQ793" s="223" t="str">
        <f t="array" ref="DQ793">IF(BB793="","",
IF(INDEX(Settings!$H:$H,MATCH(DQ$1,Settings!$G:$G,0))=TRUE,
100-100*(BB793-MINIFS(BB:BB,$E:$E,$E793))/(MAXIFS(BB:BB,$E:$E,$E793)-MINIFS(BB:BB,$E:$E,$E793)),
100*(BB793-MINIFS(BB:BB,$E:$E,$E793))/(MAXIFS(BB:BB,$E:$E,$E793)-MINIFS(BB:BB,$E:$E,$E793))))</f>
        <v/>
      </c>
      <c r="DR793" s="223" t="str">
        <f t="array" ref="DR793">IF(BC793="","",
IF(INDEX(Settings!$H:$H,MATCH(DR$1,Settings!$G:$G,0))=TRUE,
100-100*(BC793-MINIFS(BC:BC,$E:$E,$E793))/(MAXIFS(BC:BC,$E:$E,$E793)-MINIFS(BC:BC,$E:$E,$E793)),
100*(BC793-MINIFS(BC:BC,$E:$E,$E793))/(MAXIFS(BC:BC,$E:$E,$E793)-MINIFS(BC:BC,$E:$E,$E793))))</f>
        <v/>
      </c>
      <c r="DS793" s="223" t="str">
        <f t="array" ref="DS793">IF(BD793="","",
IF(INDEX(Settings!$H:$H,MATCH(DS$1,Settings!$G:$G,0))=TRUE,
100-100*(BD793-MINIFS(BD:BD,$E:$E,$E793))/(MAXIFS(BD:BD,$E:$E,$E793)-MINIFS(BD:BD,$E:$E,$E793)),
100*(BD793-MINIFS(BD:BD,$E:$E,$E793))/(MAXIFS(BD:BD,$E:$E,$E793)-MINIFS(BD:BD,$E:$E,$E793))))</f>
        <v/>
      </c>
      <c r="DT793" s="223" t="str">
        <f t="array" ref="DT793">IF(BE793="","",
IF(INDEX(Settings!$H:$H,MATCH(DT$1,Settings!$G:$G,0))=TRUE,
100-100*(BE793-MINIFS(BE:BE,$E:$E,$E793))/(MAXIFS(BE:BE,$E:$E,$E793)-MINIFS(BE:BE,$E:$E,$E793)),
100*(BE793-MINIFS(BE:BE,$E:$E,$E793))/(MAXIFS(BE:BE,$E:$E,$E793)-MINIFS(BE:BE,$E:$E,$E793))))</f>
        <v/>
      </c>
      <c r="DU793" s="223" t="str">
        <f t="array" ref="DU793">IF(BF793="","",
IF(INDEX(Settings!$H:$H,MATCH(DU$1,Settings!$G:$G,0))=TRUE,
100-100*(BF793-MINIFS(BF:BF,$E:$E,$E793))/(MAXIFS(BF:BF,$E:$E,$E793)-MINIFS(BF:BF,$E:$E,$E793)),
100*(BF793-MINIFS(BF:BF,$E:$E,$E793))/(MAXIFS(BF:BF,$E:$E,$E793)-MINIFS(BF:BF,$E:$E,$E793))))</f>
        <v/>
      </c>
      <c r="DV793" s="223" t="str">
        <f t="array" ref="DV793">IF(BG793="","",
IF(INDEX(Settings!$H:$H,MATCH(DV$1,Settings!$G:$G,0))=TRUE,
100-100*(BG793-MINIFS(BG:BG,$E:$E,$E793))/(MAXIFS(BG:BG,$E:$E,$E793)-MINIFS(BG:BG,$E:$E,$E793)),
100*(BG793-MINIFS(BG:BG,$E:$E,$E793))/(MAXIFS(BG:BG,$E:$E,$E793)-MINIFS(BG:BG,$E:$E,$E793))))</f>
        <v/>
      </c>
      <c r="DW793" s="223" t="str">
        <f t="array" ref="DW793">IF(BH793="","",
IF(INDEX(Settings!$H:$H,MATCH(DW$1,Settings!$G:$G,0))=TRUE,
100-100*(BH793-MINIFS(BH:BH,$E:$E,$E793))/(MAXIFS(BH:BH,$E:$E,$E793)-MINIFS(BH:BH,$E:$E,$E793)),
100*(BH793-MINIFS(BH:BH,$E:$E,$E793))/(MAXIFS(BH:BH,$E:$E,$E793)-MINIFS(BH:BH,$E:$E,$E793))))</f>
        <v/>
      </c>
      <c r="DX793" s="223" t="str">
        <f t="array" ref="DX793">IF(BI793="","",
IF(INDEX(Settings!$H:$H,MATCH(DX$1,Settings!$G:$G,0))=TRUE,
100-100*(BI793-MINIFS(BI:BI,$E:$E,$E793))/(MAXIFS(BI:BI,$E:$E,$E793)-MINIFS(BI:BI,$E:$E,$E793)),
100*(BI793-MINIFS(BI:BI,$E:$E,$E793))/(MAXIFS(BI:BI,$E:$E,$E793)-MINIFS(BI:BI,$E:$E,$E793))))</f>
        <v/>
      </c>
      <c r="DY793" s="223" t="str">
        <f t="array" ref="DY793">IF(BJ793="","",
IF(INDEX(Settings!$H:$H,MATCH(DY$1,Settings!$G:$G,0))=TRUE,
100-100*(BJ793-MINIFS(BJ:BJ,$E:$E,$E793))/(MAXIFS(BJ:BJ,$E:$E,$E793)-MINIFS(BJ:BJ,$E:$E,$E793)),
100*(BJ793-MINIFS(BJ:BJ,$E:$E,$E793))/(MAXIFS(BJ:BJ,$E:$E,$E793)-MINIFS(BJ:BJ,$E:$E,$E793))))</f>
        <v/>
      </c>
      <c r="DZ793" s="225"/>
      <c r="EA793" s="225"/>
      <c r="EB793" s="225" t="str">
        <f t="shared" si="8"/>
        <v/>
      </c>
      <c r="EC793" s="225" t="str">
        <f t="shared" si="9"/>
        <v/>
      </c>
      <c r="ED793" s="225" t="str">
        <f t="shared" si="10"/>
        <v/>
      </c>
      <c r="EE793" s="225" t="str">
        <f t="shared" si="11"/>
        <v/>
      </c>
      <c r="EF793" s="225" t="str">
        <f t="shared" si="12"/>
        <v/>
      </c>
      <c r="EG793" s="225" t="str">
        <f t="shared" si="13"/>
        <v/>
      </c>
      <c r="EH793" s="225"/>
      <c r="EI793" s="225"/>
      <c r="EJ793" s="225"/>
      <c r="EK793" s="225"/>
      <c r="EL793" s="225"/>
      <c r="EM793" s="225"/>
    </row>
    <row r="794">
      <c r="A794" s="231"/>
      <c r="B794" s="231"/>
      <c r="C794" s="231"/>
      <c r="D794" s="231" t="str">
        <f t="array" ref="D794">IFERROR(INDEX(Profiles!$B:$B,MATCH($A794,Profiles!$A:$A,0)),"")</f>
        <v/>
      </c>
      <c r="E794" s="231"/>
      <c r="F794" s="231"/>
      <c r="G794" s="231"/>
      <c r="H794" s="231"/>
      <c r="I794" s="231" t="str">
        <f>IF(A794="","",IF(Settings!$N$3="DATE",F794&amp;": "&amp;TEXT(B794,"M/DD/YY"),F794&amp;": "&amp;H794))</f>
        <v/>
      </c>
      <c r="J794" s="231"/>
      <c r="K794" s="231"/>
      <c r="L794" s="231"/>
      <c r="M794" s="232" t="str">
        <f t="shared" si="14"/>
        <v/>
      </c>
      <c r="N794" s="231"/>
      <c r="O794" s="231"/>
      <c r="P794" s="231"/>
      <c r="Q794" s="231"/>
      <c r="R794" s="231"/>
      <c r="S794" s="230" t="str">
        <f>IFERROR(VLOOKUP(AF794, 'YOYO IR Scores'!A:C, 3, FALSE), "")
</f>
        <v/>
      </c>
      <c r="T794" s="231"/>
      <c r="U794" s="231"/>
      <c r="V794" s="231"/>
      <c r="W794" s="231"/>
      <c r="X794" s="233" t="str">
        <f t="shared" si="4"/>
        <v/>
      </c>
      <c r="Y794" s="234" t="str">
        <f t="shared" si="5"/>
        <v/>
      </c>
      <c r="Z794" s="234" t="str">
        <f t="shared" si="6"/>
        <v/>
      </c>
      <c r="AA794" s="233" t="str">
        <f t="shared" si="7"/>
        <v/>
      </c>
      <c r="AB794" s="232"/>
      <c r="AC794" s="232"/>
      <c r="AD794" s="232"/>
      <c r="AE794" s="232" t="str">
        <f>IFERROR(VLOOKUP(AF794, 'YOYO IR Scores'!A:C, 2, FALSE), "")</f>
        <v/>
      </c>
      <c r="AF794" s="232"/>
      <c r="AG794" s="23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c r="BD794" s="232"/>
      <c r="BE794" s="232"/>
      <c r="BF794" s="232"/>
      <c r="BG794" s="232"/>
      <c r="BH794" s="232"/>
      <c r="BI794" s="232"/>
      <c r="BJ794" s="232"/>
      <c r="BK794" s="232" t="str">
        <f t="array" ref="BK794">IF(J794="","",
IF(INDEX(Settings!$H:$H,MATCH(BY$1,Settings!$G:$G,0))=TRUE,
100-100*(J794-MIN(J:J))/(MAX(J:J)-MIN(J:J)),
100*(J794-MIN(J:J))/(MAX(J:J)-MIN(J:J))))</f>
        <v/>
      </c>
      <c r="BL794" s="232" t="str">
        <f t="array" ref="BL794">IF(J794="","",
IF(INDEX(Settings!$H:$H,MATCH(BY$1,Settings!$G:$G,0))=TRUE,
100-100*(J794-MINIFS(J:J,$E:$E,$E794))/(MAXIFS(J:J,$E:$E,$E794)-MINIFS(J:J,$E:$E,$E794)),
100*(J794-MINIFS(J:J,$E:$E,$E794))/(MAXIFS(J:J,$E:$E,$E794)-MINIFS(J:J,$E:$E,$E794))))</f>
        <v/>
      </c>
      <c r="BM794" s="232" t="str">
        <f t="array" ref="BM794">IF(J794="","",
IF(INDEX(Settings!$H:$H,MATCH(BY$1,Settings!$G:$G,0))=TRUE,
100-100*(J794-MINIFS(J:J,$E:$E,$E794,$I:$I,$I794))/(MAXIFS(J:J,$E:$E,$E794,$I:$I,$I794)-MINIFS(J:J,$E:$E,$E794,$I:$I,$I794)),
100*(J794-MINIFS(J:J,$E:$E,$E794,$I:$I,$I794))/(MAXIFS(J:J,$E:$E,$E794,$I:$I,$I794)-MINIFS(J:J,$E:$E,$E794,$I:$I,$I794))))</f>
        <v/>
      </c>
      <c r="BN794" s="231" t="str">
        <f t="array" ref="BN794">IF(J794="","",
IF(INDEX(Settings!$H:$H,MATCH(BY$1,Settings!$G:$G,0))=TRUE,
100-100*PERCENTRANK(J:J,J794),
100*PERCENTRANK(J:J,J794)))</f>
        <v/>
      </c>
      <c r="BO794" s="231" t="str">
        <f>IFERROR(__xludf.DUMMYFUNCTION("IF(J794="""","""",
IF(INDEX(Settings!$H:$H,MATCH(BY$1,Settings!$G:$G,0))=TRUE,
100-100*PERCENTRANK(FILTER(J:J,$E:$E=$E794),J794),
100*PERCENTRANK(FILTER(J:J,$E:$E=$E794),J794)))"),"")</f>
        <v/>
      </c>
      <c r="BP794" s="231" t="str">
        <f>IFERROR(__xludf.DUMMYFUNCTION("IF(J794="""","""",
IF(INDEX(Settings!$H:$H,MATCH(BY$1,Settings!$G:$G,0))=TRUE,
100-100*PERCENTRANK(FILTER(J:J,$E:$E=$E794,$I:$I=$I794),J794),
100*PERCENTRANK(FILTER(J:J,$E:$E=$E794,$I:$I=$I794),J794)))"),"")</f>
        <v/>
      </c>
      <c r="BQ794" s="233" t="str">
        <f t="array" ref="BQ794">IF(J794="","",
IF(INDEX(Settings!$H:$H,MATCH(BY$1,Settings!$G:$G,0))=TRUE,
-1*(J794-AVERAGE(J:J))/STDEV(J:J),
(J794-AVERAGE(J:J))/STDEV(J:J)))</f>
        <v/>
      </c>
      <c r="BR794" s="233" t="str">
        <f>IFERROR(__xludf.DUMMYFUNCTION("IF(J794="""","""",
IF(INDEX(Settings!$H:$H,MATCH(BY$1,Settings!$G:$G,0))=TRUE,
-1*(J794-AVERAGEIFS(J:J,$E:$E,$E794))/STDEV(FILTER(J:J,$E:$E=$E794)),
(J794-AVERAGEIFS(J:J,$E:$E,$E794))/STDEV(FILTER(J:J,$E:$E=$E794))))"),"")</f>
        <v/>
      </c>
      <c r="BS794" s="233"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1"/>
      <c r="BX794" s="231"/>
      <c r="BY794" s="232" t="str">
        <f t="array" ref="BY794">IF(J794="","",
IF(INDEX(Settings!$H:$H,MATCH(BY$1,Settings!$G:$G,0))=TRUE,
100-100*(J794-MINIFS(J:J,$E:$E,$E794))/(MAXIFS(J:J,$E:$E,$E794)-MINIFS(J:J,$E:$E,$E794)),
100*(J794-MINIFS(J:J,$E:$E,$E794))/(MAXIFS(J:J,$E:$E,$E794)-MINIFS(J:J,$E:$E,$E794))))</f>
        <v/>
      </c>
      <c r="BZ794" s="232" t="str">
        <f t="array" ref="BZ794">IF(K794="","",
IF(INDEX(Settings!$H:$H,MATCH(BZ$1,Settings!$G:$G,0))=TRUE,
100-100*(K794-MINIFS(K:K,$E:$E,$E794))/(MAXIFS(K:K,$E:$E,$E794)-MINIFS(K:K,$E:$E,$E794)),
100*(K794-MINIFS(K:K,$E:$E,$E794))/(MAXIFS(K:K,$E:$E,$E794)-MINIFS(K:K,$E:$E,$E794))))</f>
        <v/>
      </c>
      <c r="CA794" s="232" t="str">
        <f t="array" ref="CA794">IF(L794="","",
IF(INDEX(Settings!$H:$H,MATCH(CA$1,Settings!$G:$G,0))=TRUE,
100-100*(L794-MINIFS(L:L,$E:$E,$E794))/(MAXIFS(L:L,$E:$E,$E794)-MINIFS(L:L,$E:$E,$E794)),
100*(L794-MINIFS(L:L,$E:$E,$E794))/(MAXIFS(L:L,$E:$E,$E794)-MINIFS(L:L,$E:$E,$E794))))</f>
        <v/>
      </c>
      <c r="CB794" s="232" t="str">
        <f t="array" ref="CB794">IF(M794="","",
IF(INDEX(Settings!$H:$H,MATCH(CB$1,Settings!$G:$G,0))=TRUE,
100-100*(M794-MINIFS(M:M,$E:$E,$E794))/(MAXIFS(M:M,$E:$E,$E794)-MINIFS(M:M,$E:$E,$E794)),
100*(M794-MINIFS(M:M,$E:$E,$E794))/(MAXIFS(M:M,$E:$E,$E794)-MINIFS(M:M,$E:$E,$E794))))</f>
        <v/>
      </c>
      <c r="CC794" s="232" t="str">
        <f t="array" ref="CC794">IF(N794="","",
IF(INDEX(Settings!$H:$H,MATCH(CC$1,Settings!$G:$G,0))=TRUE,
100-100*(N794-MINIFS(N:N,$E:$E,$E794))/(MAXIFS(N:N,$E:$E,$E794)-MINIFS(N:N,$E:$E,$E794)),
100*(N794-MINIFS(N:N,$E:$E,$E794))/(MAXIFS(N:N,$E:$E,$E794)-MINIFS(N:N,$E:$E,$E794))))</f>
        <v/>
      </c>
      <c r="CD794" s="232" t="str">
        <f t="array" ref="CD794">IF(O794="","",
IF(INDEX(Settings!$H:$H,MATCH(CD$1,Settings!$G:$G,0))=TRUE,
100-100*(O794-MINIFS(O:O,$E:$E,$E794))/(MAXIFS(O:O,$E:$E,$E794)-MINIFS(O:O,$E:$E,$E794)),
100*(O794-MINIFS(O:O,$E:$E,$E794))/(MAXIFS(O:O,$E:$E,$E794)-MINIFS(O:O,$E:$E,$E794))))</f>
        <v/>
      </c>
      <c r="CE794" s="232" t="str">
        <f t="array" ref="CE794">IF(P794="","",
IF(INDEX(Settings!$H:$H,MATCH(CE$1,Settings!$G:$G,0))=TRUE,
100-100*(P794-MINIFS(P:P,$E:$E,$E794))/(MAXIFS(P:P,$E:$E,$E794)-MINIFS(P:P,$E:$E,$E794)),
100*(P794-MINIFS(P:P,$E:$E,$E794))/(MAXIFS(P:P,$E:$E,$E794)-MINIFS(P:P,$E:$E,$E794))))</f>
        <v/>
      </c>
      <c r="CF794" s="232" t="str">
        <f t="array" ref="CF794">IF(Q794="","",
IF(INDEX(Settings!$H:$H,MATCH(CF$1,Settings!$G:$G,0))=TRUE,
100-100*(Q794-MINIFS(Q:Q,$E:$E,$E794))/(MAXIFS(Q:Q,$E:$E,$E794)-MINIFS(Q:Q,$E:$E,$E794)),
100*(Q794-MINIFS(Q:Q,$E:$E,$E794))/(MAXIFS(Q:Q,$E:$E,$E794)-MINIFS(Q:Q,$E:$E,$E794))))</f>
        <v/>
      </c>
      <c r="CG794" s="232" t="str">
        <f t="array" ref="CG794">IF(R794="","",
IF(INDEX(Settings!$H:$H,MATCH(CG$1,Settings!$G:$G,0))=TRUE,
100-100*(R794-MINIFS(R:R,$E:$E,$E794))/(MAXIFS(R:R,$E:$E,$E794)-MINIFS(R:R,$E:$E,$E794)),
100*(R794-MINIFS(R:R,$E:$E,$E794))/(MAXIFS(R:R,$E:$E,$E794)-MINIFS(R:R,$E:$E,$E794))))</f>
        <v/>
      </c>
      <c r="CH794" s="232" t="str">
        <f t="array" ref="CH794">IF(S794="","",
IF(INDEX(Settings!$H:$H,MATCH(CH$1,Settings!$G:$G,0))=TRUE,
100-100*(S794-MINIFS(S:S,$E:$E,$E794))/(MAXIFS(S:S,$E:$E,$E794)-MINIFS(S:S,$E:$E,$E794)),
100*(S794-MINIFS(S:S,$E:$E,$E794))/(MAXIFS(S:S,$E:$E,$E794)-MINIFS(S:S,$E:$E,$E794))))</f>
        <v/>
      </c>
      <c r="CI794" s="232" t="str">
        <f t="array" ref="CI794">IF(T794="","",
IF(INDEX(Settings!$H:$H,MATCH(CI$1,Settings!$G:$G,0))=TRUE,
100-100*(T794-MINIFS(T:T,$E:$E,$E794))/(MAXIFS(T:T,$E:$E,$E794)-MINIFS(T:T,$E:$E,$E794)),
100*(T794-MINIFS(T:T,$E:$E,$E794))/(MAXIFS(T:T,$E:$E,$E794)-MINIFS(T:T,$E:$E,$E794))))</f>
        <v/>
      </c>
      <c r="CJ794" s="232" t="str">
        <f t="array" ref="CJ794">IF(U794="","",
IF(INDEX(Settings!$H:$H,MATCH(CJ$1,Settings!$G:$G,0))=TRUE,
100-100*(U794-MINIFS(U:U,$E:$E,$E794))/(MAXIFS(U:U,$E:$E,$E794)-MINIFS(U:U,$E:$E,$E794)),
100*(U794-MINIFS(U:U,$E:$E,$E794))/(MAXIFS(U:U,$E:$E,$E794)-MINIFS(U:U,$E:$E,$E794))))</f>
        <v/>
      </c>
      <c r="CK794" s="232" t="str">
        <f t="array" ref="CK794">IF(V794="","",
IF(INDEX(Settings!$H:$H,MATCH(CK$1,Settings!$G:$G,0))=TRUE,
100-100*(V794-MINIFS(V:V,$E:$E,$E794))/(MAXIFS(V:V,$E:$E,$E794)-MINIFS(V:V,$E:$E,$E794)),
100*(V794-MINIFS(V:V,$E:$E,$E794))/(MAXIFS(V:V,$E:$E,$E794)-MINIFS(V:V,$E:$E,$E794))))</f>
        <v/>
      </c>
      <c r="CL794" s="232" t="str">
        <f t="array" ref="CL794">IF(W794="","",
IF(INDEX(Settings!$H:$H,MATCH(CL$1,Settings!$G:$G,0))=TRUE,
100-100*(W794-MINIFS(W:W,$E:$E,$E794))/(MAXIFS(W:W,$E:$E,$E794)-MINIFS(W:W,$E:$E,$E794)),
100*(W794-MINIFS(W:W,$E:$E,$E794))/(MAXIFS(W:W,$E:$E,$E794)-MINIFS(W:W,$E:$E,$E794))))</f>
        <v/>
      </c>
      <c r="CM794" s="232" t="str">
        <f t="array" ref="CM794">IF(X794="","",
IF(INDEX(Settings!$H:$H,MATCH(CM$1,Settings!$G:$G,0))=TRUE,
100-100*(X794-MINIFS(X:X,$E:$E,$E794))/(MAXIFS(X:X,$E:$E,$E794)-MINIFS(X:X,$E:$E,$E794)),
100*(X794-MINIFS(X:X,$E:$E,$E794))/(MAXIFS(X:X,$E:$E,$E794)-MINIFS(X:X,$E:$E,$E794))))</f>
        <v/>
      </c>
      <c r="CN794" s="232" t="str">
        <f t="array" ref="CN794">IF(Y794="","",
IF(INDEX(Settings!$H:$H,MATCH(CN$1,Settings!$G:$G,0))=TRUE,
100-100*(Y794-MINIFS(Y:Y,$E:$E,$E794))/(MAXIFS(Y:Y,$E:$E,$E794)-MINIFS(Y:Y,$E:$E,$E794)),
100*(Y794-MINIFS(Y:Y,$E:$E,$E794))/(MAXIFS(Y:Y,$E:$E,$E794)-MINIFS(Y:Y,$E:$E,$E794))))</f>
        <v/>
      </c>
      <c r="CO794" s="232" t="str">
        <f t="array" ref="CO794">IF(Z794="","",
IF(INDEX(Settings!$H:$H,MATCH(CO$1,Settings!$G:$G,0))=TRUE,
100-100*(Z794-MINIFS(Z:Z,$E:$E,$E794))/(MAXIFS(Z:Z,$E:$E,$E794)-MINIFS(Z:Z,$E:$E,$E794)),
100*(Z794-MINIFS(Z:Z,$E:$E,$E794))/(MAXIFS(Z:Z,$E:$E,$E794)-MINIFS(Z:Z,$E:$E,$E794))))</f>
        <v/>
      </c>
      <c r="CP794" s="232" t="str">
        <f t="array" ref="CP794">IF(AA794="","",
IF(INDEX(Settings!$H:$H,MATCH(CP$1,Settings!$G:$G,0))=TRUE,
100-100*(AA794-MINIFS(AA:AA,$E:$E,$E794))/(MAXIFS(AA:AA,$E:$E,$E794)-MINIFS(AA:AA,$E:$E,$E794)),
100*(AA794-MINIFS(AA:AA,$E:$E,$E794))/(MAXIFS(AA:AA,$E:$E,$E794)-MINIFS(AA:AA,$E:$E,$E794))))</f>
        <v/>
      </c>
      <c r="CQ794" s="232" t="str">
        <f t="array" ref="CQ794">IF(AB794="","",
IF(INDEX(Settings!$H:$H,MATCH(CQ$1,Settings!$G:$G,0))=TRUE,
100-100*(AB794-MINIFS(AB:AB,$E:$E,$E794))/(MAXIFS(AB:AB,$E:$E,$E794)-MINIFS(AB:AB,$E:$E,$E794)),
100*(AB794-MINIFS(AB:AB,$E:$E,$E794))/(MAXIFS(AB:AB,$E:$E,$E794)-MINIFS(AB:AB,$E:$E,$E794))))</f>
        <v/>
      </c>
      <c r="CR794" s="232" t="str">
        <f t="array" ref="CR794">IF(AC794="","",
IF(INDEX(Settings!$H:$H,MATCH(CR$1,Settings!$G:$G,0))=TRUE,
100-100*(AC794-MINIFS(AC:AC,$E:$E,$E794))/(MAXIFS(AC:AC,$E:$E,$E794)-MINIFS(AC:AC,$E:$E,$E794)),
100*(AC794-MINIFS(AC:AC,$E:$E,$E794))/(MAXIFS(AC:AC,$E:$E,$E794)-MINIFS(AC:AC,$E:$E,$E794))))</f>
        <v/>
      </c>
      <c r="CS794" s="232" t="str">
        <f t="array" ref="CS794">IF(AD794="","",
IF(INDEX(Settings!$H:$H,MATCH(CS$1,Settings!$G:$G,0))=TRUE,
100-100*(AD794-MINIFS(AD:AD,$E:$E,$E794))/(MAXIFS(AD:AD,$E:$E,$E794)-MINIFS(AD:AD,$E:$E,$E794)),
100*(AD794-MINIFS(AD:AD,$E:$E,$E794))/(MAXIFS(AD:AD,$E:$E,$E794)-MINIFS(AD:AD,$E:$E,$E794))))</f>
        <v/>
      </c>
      <c r="CT794" s="232" t="str">
        <f t="array" ref="CT794">IF(AE794="","",
IF(INDEX(Settings!$H:$H,MATCH(CT$1,Settings!$G:$G,0))=TRUE,
100-100*(AE794-MINIFS(AE:AE,$E:$E,$E794))/(MAXIFS(AE:AE,$E:$E,$E794)-MINIFS(AE:AE,$E:$E,$E794)),
100*(AE794-MINIFS(AE:AE,$E:$E,$E794))/(MAXIFS(AE:AE,$E:$E,$E794)-MINIFS(AE:AE,$E:$E,$E794))))</f>
        <v/>
      </c>
      <c r="CU794" s="232" t="str">
        <f t="array" ref="CU794">IF(AF794="","",
IF(INDEX(Settings!$H:$H,MATCH(CU$1,Settings!$G:$G,0))=TRUE,
100-100*(AF794-MINIFS(AF:AF,$E:$E,$E794))/(MAXIFS(AF:AF,$E:$E,$E794)-MINIFS(AF:AF,$E:$E,$E794)),
100*(AF794-MINIFS(AF:AF,$E:$E,$E794))/(MAXIFS(AF:AF,$E:$E,$E794)-MINIFS(AF:AF,$E:$E,$E794))))</f>
        <v/>
      </c>
      <c r="CV794" s="232" t="str">
        <f t="array" ref="CV794">IF(AG794="","",
IF(INDEX(Settings!$H:$H,MATCH(CV$1,Settings!$G:$G,0))=TRUE,
100-100*(AG794-MINIFS(AG:AG,$E:$E,$E794))/(MAXIFS(AG:AG,$E:$E,$E794)-MINIFS(AG:AG,$E:$E,$E794)),
100*(AG794-MINIFS(AG:AG,$E:$E,$E794))/(MAXIFS(AG:AG,$E:$E,$E794)-MINIFS(AG:AG,$E:$E,$E794))))</f>
        <v/>
      </c>
      <c r="CW794" s="232" t="str">
        <f t="array" ref="CW794">IF(AH794="","",
IF(INDEX(Settings!$H:$H,MATCH(CW$1,Settings!$G:$G,0))=TRUE,
100-100*(AH794-MINIFS(AH:AH,$E:$E,$E794))/(MAXIFS(AH:AH,$E:$E,$E794)-MINIFS(AH:AH,$E:$E,$E794)),
100*(AH794-MINIFS(AH:AH,$E:$E,$E794))/(MAXIFS(AH:AH,$E:$E,$E794)-MINIFS(AH:AH,$E:$E,$E794))))</f>
        <v/>
      </c>
      <c r="CX794" s="232" t="str">
        <f t="array" ref="CX794">IF(AI794="","",
IF(INDEX(Settings!$H:$H,MATCH(CX$1,Settings!$G:$G,0))=TRUE,
100-100*(AI794-MINIFS(AI:AI,$E:$E,$E794))/(MAXIFS(AI:AI,$E:$E,$E794)-MINIFS(AI:AI,$E:$E,$E794)),
100*(AI794-MINIFS(AI:AI,$E:$E,$E794))/(MAXIFS(AI:AI,$E:$E,$E794)-MINIFS(AI:AI,$E:$E,$E794))))</f>
        <v/>
      </c>
      <c r="CY794" s="232" t="str">
        <f t="array" ref="CY794">IF(AJ794="","",
IF(INDEX(Settings!$H:$H,MATCH(CY$1,Settings!$G:$G,0))=TRUE,
100-100*(AJ794-MINIFS(AJ:AJ,$E:$E,$E794))/(MAXIFS(AJ:AJ,$E:$E,$E794)-MINIFS(AJ:AJ,$E:$E,$E794)),
100*(AJ794-MINIFS(AJ:AJ,$E:$E,$E794))/(MAXIFS(AJ:AJ,$E:$E,$E794)-MINIFS(AJ:AJ,$E:$E,$E794))))</f>
        <v/>
      </c>
      <c r="CZ794" s="232" t="str">
        <f t="array" ref="CZ794">IF(AK794="","",
IF(INDEX(Settings!$H:$H,MATCH(CZ$1,Settings!$G:$G,0))=TRUE,
100-100*(AK794-MINIFS(AK:AK,$E:$E,$E794))/(MAXIFS(AK:AK,$E:$E,$E794)-MINIFS(AK:AK,$E:$E,$E794)),
100*(AK794-MINIFS(AK:AK,$E:$E,$E794))/(MAXIFS(AK:AK,$E:$E,$E794)-MINIFS(AK:AK,$E:$E,$E794))))</f>
        <v/>
      </c>
      <c r="DA794" s="232" t="str">
        <f t="array" ref="DA794">IF(AL794="","",
IF(INDEX(Settings!$H:$H,MATCH(DA$1,Settings!$G:$G,0))=TRUE,
100-100*(AL794-MINIFS(AL:AL,$E:$E,$E794))/(MAXIFS(AL:AL,$E:$E,$E794)-MINIFS(AL:AL,$E:$E,$E794)),
100*(AL794-MINIFS(AL:AL,$E:$E,$E794))/(MAXIFS(AL:AL,$E:$E,$E794)-MINIFS(AL:AL,$E:$E,$E794))))</f>
        <v/>
      </c>
      <c r="DB794" s="232" t="str">
        <f t="array" ref="DB794">IF(AM794="","",
IF(INDEX(Settings!$H:$H,MATCH(DB$1,Settings!$G:$G,0))=TRUE,
100-100*(AM794-MINIFS(AM:AM,$E:$E,$E794))/(MAXIFS(AM:AM,$E:$E,$E794)-MINIFS(AM:AM,$E:$E,$E794)),
100*(AM794-MINIFS(AM:AM,$E:$E,$E794))/(MAXIFS(AM:AM,$E:$E,$E794)-MINIFS(AM:AM,$E:$E,$E794))))</f>
        <v/>
      </c>
      <c r="DC794" s="232" t="str">
        <f t="array" ref="DC794">IF(AN794="","",
IF(INDEX(Settings!$H:$H,MATCH(DC$1,Settings!$G:$G,0))=TRUE,
100-100*(AN794-MINIFS(AN:AN,$E:$E,$E794))/(MAXIFS(AN:AN,$E:$E,$E794)-MINIFS(AN:AN,$E:$E,$E794)),
100*(AN794-MINIFS(AN:AN,$E:$E,$E794))/(MAXIFS(AN:AN,$E:$E,$E794)-MINIFS(AN:AN,$E:$E,$E794))))</f>
        <v/>
      </c>
      <c r="DD794" s="232" t="str">
        <f t="array" ref="DD794">IF(AO794="","",
IF(INDEX(Settings!$H:$H,MATCH(DD$1,Settings!$G:$G,0))=TRUE,
100-100*(AO794-MINIFS(AO:AO,$E:$E,$E794))/(MAXIFS(AO:AO,$E:$E,$E794)-MINIFS(AO:AO,$E:$E,$E794)),
100*(AO794-MINIFS(AO:AO,$E:$E,$E794))/(MAXIFS(AO:AO,$E:$E,$E794)-MINIFS(AO:AO,$E:$E,$E794))))</f>
        <v/>
      </c>
      <c r="DE794" s="232" t="str">
        <f t="array" ref="DE794">IF(AP794="","",
IF(INDEX(Settings!$H:$H,MATCH(DE$1,Settings!$G:$G,0))=TRUE,
100-100*(AP794-MINIFS(AP:AP,$E:$E,$E794))/(MAXIFS(AP:AP,$E:$E,$E794)-MINIFS(AP:AP,$E:$E,$E794)),
100*(AP794-MINIFS(AP:AP,$E:$E,$E794))/(MAXIFS(AP:AP,$E:$E,$E794)-MINIFS(AP:AP,$E:$E,$E794))))</f>
        <v/>
      </c>
      <c r="DF794" s="232" t="str">
        <f t="array" ref="DF794">IF(AQ794="","",
IF(INDEX(Settings!$H:$H,MATCH(DF$1,Settings!$G:$G,0))=TRUE,
100-100*(AQ794-MINIFS(AQ:AQ,$E:$E,$E794))/(MAXIFS(AQ:AQ,$E:$E,$E794)-MINIFS(AQ:AQ,$E:$E,$E794)),
100*(AQ794-MINIFS(AQ:AQ,$E:$E,$E794))/(MAXIFS(AQ:AQ,$E:$E,$E794)-MINIFS(AQ:AQ,$E:$E,$E794))))</f>
        <v/>
      </c>
      <c r="DG794" s="232" t="str">
        <f t="array" ref="DG794">IF(AR794="","",
IF(INDEX(Settings!$H:$H,MATCH(DG$1,Settings!$G:$G,0))=TRUE,
100-100*(AR794-MINIFS(AR:AR,$E:$E,$E794))/(MAXIFS(AR:AR,$E:$E,$E794)-MINIFS(AR:AR,$E:$E,$E794)),
100*(AR794-MINIFS(AR:AR,$E:$E,$E794))/(MAXIFS(AR:AR,$E:$E,$E794)-MINIFS(AR:AR,$E:$E,$E794))))</f>
        <v/>
      </c>
      <c r="DH794" s="232" t="str">
        <f t="array" ref="DH794">IF(AS794="","",
IF(INDEX(Settings!$H:$H,MATCH(DH$1,Settings!$G:$G,0))=TRUE,
100-100*(AS794-MINIFS(AS:AS,$E:$E,$E794))/(MAXIFS(AS:AS,$E:$E,$E794)-MINIFS(AS:AS,$E:$E,$E794)),
100*(AS794-MINIFS(AS:AS,$E:$E,$E794))/(MAXIFS(AS:AS,$E:$E,$E794)-MINIFS(AS:AS,$E:$E,$E794))))</f>
        <v/>
      </c>
      <c r="DI794" s="232" t="str">
        <f t="array" ref="DI794">IF(AT794="","",
IF(INDEX(Settings!$H:$H,MATCH(DI$1,Settings!$G:$G,0))=TRUE,
100-100*(AT794-MINIFS(AT:AT,$E:$E,$E794))/(MAXIFS(AT:AT,$E:$E,$E794)-MINIFS(AT:AT,$E:$E,$E794)),
100*(AT794-MINIFS(AT:AT,$E:$E,$E794))/(MAXIFS(AT:AT,$E:$E,$E794)-MINIFS(AT:AT,$E:$E,$E794))))</f>
        <v/>
      </c>
      <c r="DJ794" s="232" t="str">
        <f t="array" ref="DJ794">IF(AU794="","",
IF(INDEX(Settings!$H:$H,MATCH(DJ$1,Settings!$G:$G,0))=TRUE,
100-100*(AU794-MINIFS(AU:AU,$E:$E,$E794))/(MAXIFS(AU:AU,$E:$E,$E794)-MINIFS(AU:AU,$E:$E,$E794)),
100*(AU794-MINIFS(AU:AU,$E:$E,$E794))/(MAXIFS(AU:AU,$E:$E,$E794)-MINIFS(AU:AU,$E:$E,$E794))))</f>
        <v/>
      </c>
      <c r="DK794" s="232" t="str">
        <f t="array" ref="DK794">IF(AV794="","",
IF(INDEX(Settings!$H:$H,MATCH(DK$1,Settings!$G:$G,0))=TRUE,
100-100*(AV794-MINIFS(AV:AV,$E:$E,$E794))/(MAXIFS(AV:AV,$E:$E,$E794)-MINIFS(AV:AV,$E:$E,$E794)),
100*(AV794-MINIFS(AV:AV,$E:$E,$E794))/(MAXIFS(AV:AV,$E:$E,$E794)-MINIFS(AV:AV,$E:$E,$E794))))</f>
        <v/>
      </c>
      <c r="DL794" s="232" t="str">
        <f t="array" ref="DL794">IF(AW794="","",
IF(INDEX(Settings!$H:$H,MATCH(DL$1,Settings!$G:$G,0))=TRUE,
100-100*(AW794-MINIFS(AW:AW,$E:$E,$E794))/(MAXIFS(AW:AW,$E:$E,$E794)-MINIFS(AW:AW,$E:$E,$E794)),
100*(AW794-MINIFS(AW:AW,$E:$E,$E794))/(MAXIFS(AW:AW,$E:$E,$E794)-MINIFS(AW:AW,$E:$E,$E794))))</f>
        <v/>
      </c>
      <c r="DM794" s="232" t="str">
        <f t="array" ref="DM794">IF(AX794="","",
IF(INDEX(Settings!$H:$H,MATCH(DM$1,Settings!$G:$G,0))=TRUE,
100-100*(AX794-MINIFS(AX:AX,$E:$E,$E794))/(MAXIFS(AX:AX,$E:$E,$E794)-MINIFS(AX:AX,$E:$E,$E794)),
100*(AX794-MINIFS(AX:AX,$E:$E,$E794))/(MAXIFS(AX:AX,$E:$E,$E794)-MINIFS(AX:AX,$E:$E,$E794))))</f>
        <v/>
      </c>
      <c r="DN794" s="232" t="str">
        <f t="array" ref="DN794">IF(AY794="","",
IF(INDEX(Settings!$H:$H,MATCH(DN$1,Settings!$G:$G,0))=TRUE,
100-100*(AY794-MINIFS(AY:AY,$E:$E,$E794))/(MAXIFS(AY:AY,$E:$E,$E794)-MINIFS(AY:AY,$E:$E,$E794)),
100*(AY794-MINIFS(AY:AY,$E:$E,$E794))/(MAXIFS(AY:AY,$E:$E,$E794)-MINIFS(AY:AY,$E:$E,$E794))))</f>
        <v/>
      </c>
      <c r="DO794" s="232" t="str">
        <f t="array" ref="DO794">IF(AZ794="","",
IF(INDEX(Settings!$H:$H,MATCH(DO$1,Settings!$G:$G,0))=TRUE,
100-100*(AZ794-MINIFS(AZ:AZ,$E:$E,$E794))/(MAXIFS(AZ:AZ,$E:$E,$E794)-MINIFS(AZ:AZ,$E:$E,$E794)),
100*(AZ794-MINIFS(AZ:AZ,$E:$E,$E794))/(MAXIFS(AZ:AZ,$E:$E,$E794)-MINIFS(AZ:AZ,$E:$E,$E794))))</f>
        <v/>
      </c>
      <c r="DP794" s="232" t="str">
        <f t="array" ref="DP794">IF(BA794="","",
IF(INDEX(Settings!$H:$H,MATCH(DP$1,Settings!$G:$G,0))=TRUE,
100-100*(BA794-MINIFS(BA:BA,$E:$E,$E794))/(MAXIFS(BA:BA,$E:$E,$E794)-MINIFS(BA:BA,$E:$E,$E794)),
100*(BA794-MINIFS(BA:BA,$E:$E,$E794))/(MAXIFS(BA:BA,$E:$E,$E794)-MINIFS(BA:BA,$E:$E,$E794))))</f>
        <v/>
      </c>
      <c r="DQ794" s="232" t="str">
        <f t="array" ref="DQ794">IF(BB794="","",
IF(INDEX(Settings!$H:$H,MATCH(DQ$1,Settings!$G:$G,0))=TRUE,
100-100*(BB794-MINIFS(BB:BB,$E:$E,$E794))/(MAXIFS(BB:BB,$E:$E,$E794)-MINIFS(BB:BB,$E:$E,$E794)),
100*(BB794-MINIFS(BB:BB,$E:$E,$E794))/(MAXIFS(BB:BB,$E:$E,$E794)-MINIFS(BB:BB,$E:$E,$E794))))</f>
        <v/>
      </c>
      <c r="DR794" s="232" t="str">
        <f t="array" ref="DR794">IF(BC794="","",
IF(INDEX(Settings!$H:$H,MATCH(DR$1,Settings!$G:$G,0))=TRUE,
100-100*(BC794-MINIFS(BC:BC,$E:$E,$E794))/(MAXIFS(BC:BC,$E:$E,$E794)-MINIFS(BC:BC,$E:$E,$E794)),
100*(BC794-MINIFS(BC:BC,$E:$E,$E794))/(MAXIFS(BC:BC,$E:$E,$E794)-MINIFS(BC:BC,$E:$E,$E794))))</f>
        <v/>
      </c>
      <c r="DS794" s="232" t="str">
        <f t="array" ref="DS794">IF(BD794="","",
IF(INDEX(Settings!$H:$H,MATCH(DS$1,Settings!$G:$G,0))=TRUE,
100-100*(BD794-MINIFS(BD:BD,$E:$E,$E794))/(MAXIFS(BD:BD,$E:$E,$E794)-MINIFS(BD:BD,$E:$E,$E794)),
100*(BD794-MINIFS(BD:BD,$E:$E,$E794))/(MAXIFS(BD:BD,$E:$E,$E794)-MINIFS(BD:BD,$E:$E,$E794))))</f>
        <v/>
      </c>
      <c r="DT794" s="232" t="str">
        <f t="array" ref="DT794">IF(BE794="","",
IF(INDEX(Settings!$H:$H,MATCH(DT$1,Settings!$G:$G,0))=TRUE,
100-100*(BE794-MINIFS(BE:BE,$E:$E,$E794))/(MAXIFS(BE:BE,$E:$E,$E794)-MINIFS(BE:BE,$E:$E,$E794)),
100*(BE794-MINIFS(BE:BE,$E:$E,$E794))/(MAXIFS(BE:BE,$E:$E,$E794)-MINIFS(BE:BE,$E:$E,$E794))))</f>
        <v/>
      </c>
      <c r="DU794" s="232" t="str">
        <f t="array" ref="DU794">IF(BF794="","",
IF(INDEX(Settings!$H:$H,MATCH(DU$1,Settings!$G:$G,0))=TRUE,
100-100*(BF794-MINIFS(BF:BF,$E:$E,$E794))/(MAXIFS(BF:BF,$E:$E,$E794)-MINIFS(BF:BF,$E:$E,$E794)),
100*(BF794-MINIFS(BF:BF,$E:$E,$E794))/(MAXIFS(BF:BF,$E:$E,$E794)-MINIFS(BF:BF,$E:$E,$E794))))</f>
        <v/>
      </c>
      <c r="DV794" s="232" t="str">
        <f t="array" ref="DV794">IF(BG794="","",
IF(INDEX(Settings!$H:$H,MATCH(DV$1,Settings!$G:$G,0))=TRUE,
100-100*(BG794-MINIFS(BG:BG,$E:$E,$E794))/(MAXIFS(BG:BG,$E:$E,$E794)-MINIFS(BG:BG,$E:$E,$E794)),
100*(BG794-MINIFS(BG:BG,$E:$E,$E794))/(MAXIFS(BG:BG,$E:$E,$E794)-MINIFS(BG:BG,$E:$E,$E794))))</f>
        <v/>
      </c>
      <c r="DW794" s="232" t="str">
        <f t="array" ref="DW794">IF(BH794="","",
IF(INDEX(Settings!$H:$H,MATCH(DW$1,Settings!$G:$G,0))=TRUE,
100-100*(BH794-MINIFS(BH:BH,$E:$E,$E794))/(MAXIFS(BH:BH,$E:$E,$E794)-MINIFS(BH:BH,$E:$E,$E794)),
100*(BH794-MINIFS(BH:BH,$E:$E,$E794))/(MAXIFS(BH:BH,$E:$E,$E794)-MINIFS(BH:BH,$E:$E,$E794))))</f>
        <v/>
      </c>
      <c r="DX794" s="232" t="str">
        <f t="array" ref="DX794">IF(BI794="","",
IF(INDEX(Settings!$H:$H,MATCH(DX$1,Settings!$G:$G,0))=TRUE,
100-100*(BI794-MINIFS(BI:BI,$E:$E,$E794))/(MAXIFS(BI:BI,$E:$E,$E794)-MINIFS(BI:BI,$E:$E,$E794)),
100*(BI794-MINIFS(BI:BI,$E:$E,$E794))/(MAXIFS(BI:BI,$E:$E,$E794)-MINIFS(BI:BI,$E:$E,$E794))))</f>
        <v/>
      </c>
      <c r="DY794" s="232" t="str">
        <f t="array" ref="DY794">IF(BJ794="","",
IF(INDEX(Settings!$H:$H,MATCH(DY$1,Settings!$G:$G,0))=TRUE,
100-100*(BJ794-MINIFS(BJ:BJ,$E:$E,$E794))/(MAXIFS(BJ:BJ,$E:$E,$E794)-MINIFS(BJ:BJ,$E:$E,$E794)),
100*(BJ794-MINIFS(BJ:BJ,$E:$E,$E794))/(MAXIFS(BJ:BJ,$E:$E,$E794)-MINIFS(BJ:BJ,$E:$E,$E794))))</f>
        <v/>
      </c>
      <c r="DZ794" s="234"/>
      <c r="EA794" s="234"/>
      <c r="EB794" s="234" t="str">
        <f t="shared" si="8"/>
        <v/>
      </c>
      <c r="EC794" s="234" t="str">
        <f t="shared" si="9"/>
        <v/>
      </c>
      <c r="ED794" s="234" t="str">
        <f t="shared" si="10"/>
        <v/>
      </c>
      <c r="EE794" s="234" t="str">
        <f t="shared" si="11"/>
        <v/>
      </c>
      <c r="EF794" s="234" t="str">
        <f t="shared" si="12"/>
        <v/>
      </c>
      <c r="EG794" s="234" t="str">
        <f t="shared" si="13"/>
        <v/>
      </c>
      <c r="EH794" s="234"/>
      <c r="EI794" s="234"/>
      <c r="EJ794" s="234"/>
      <c r="EK794" s="234"/>
      <c r="EL794" s="234"/>
      <c r="EM794" s="234"/>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3" t="str">
        <f t="shared" si="14"/>
        <v/>
      </c>
      <c r="N795" s="49"/>
      <c r="O795" s="49"/>
      <c r="P795" s="49"/>
      <c r="Q795" s="49"/>
      <c r="R795" s="49"/>
      <c r="S795" s="222" t="str">
        <f>IFERROR(VLOOKUP(AF795, 'YOYO IR Scores'!A:C, 3, FALSE), "")
</f>
        <v/>
      </c>
      <c r="T795" s="49"/>
      <c r="U795" s="49"/>
      <c r="V795" s="49"/>
      <c r="W795" s="49"/>
      <c r="X795" s="224" t="str">
        <f t="shared" si="4"/>
        <v/>
      </c>
      <c r="Y795" s="225" t="str">
        <f t="shared" si="5"/>
        <v/>
      </c>
      <c r="Z795" s="225" t="str">
        <f t="shared" si="6"/>
        <v/>
      </c>
      <c r="AA795" s="224" t="str">
        <f t="shared" si="7"/>
        <v/>
      </c>
      <c r="AB795" s="223"/>
      <c r="AC795" s="223"/>
      <c r="AD795" s="223"/>
      <c r="AE795" s="223" t="str">
        <f>IFERROR(VLOOKUP(AF795, 'YOYO IR Scores'!A:C, 2, FALSE), "")</f>
        <v/>
      </c>
      <c r="AF795" s="223"/>
      <c r="AG795" s="223"/>
      <c r="AH795" s="223"/>
      <c r="AI795" s="223"/>
      <c r="AJ795" s="223"/>
      <c r="AK795" s="223"/>
      <c r="AL795" s="223"/>
      <c r="AM795" s="223"/>
      <c r="AN795" s="223"/>
      <c r="AO795" s="223"/>
      <c r="AP795" s="223"/>
      <c r="AQ795" s="223"/>
      <c r="AR795" s="223"/>
      <c r="AS795" s="223"/>
      <c r="AT795" s="223"/>
      <c r="AU795" s="223"/>
      <c r="AV795" s="223"/>
      <c r="AW795" s="223"/>
      <c r="AX795" s="223"/>
      <c r="AY795" s="223"/>
      <c r="AZ795" s="223"/>
      <c r="BA795" s="223"/>
      <c r="BB795" s="223"/>
      <c r="BC795" s="223"/>
      <c r="BD795" s="223"/>
      <c r="BE795" s="223"/>
      <c r="BF795" s="223"/>
      <c r="BG795" s="223"/>
      <c r="BH795" s="223"/>
      <c r="BI795" s="223"/>
      <c r="BJ795" s="223"/>
      <c r="BK795" s="223" t="str">
        <f t="array" ref="BK795">IF(J795="","",
IF(INDEX(Settings!$H:$H,MATCH(BY$1,Settings!$G:$G,0))=TRUE,
100-100*(J795-MIN(J:J))/(MAX(J:J)-MIN(J:J)),
100*(J795-MIN(J:J))/(MAX(J:J)-MIN(J:J))))</f>
        <v/>
      </c>
      <c r="BL795" s="223" t="str">
        <f t="array" ref="BL795">IF(J795="","",
IF(INDEX(Settings!$H:$H,MATCH(BY$1,Settings!$G:$G,0))=TRUE,
100-100*(J795-MINIFS(J:J,$E:$E,$E795))/(MAXIFS(J:J,$E:$E,$E795)-MINIFS(J:J,$E:$E,$E795)),
100*(J795-MINIFS(J:J,$E:$E,$E795))/(MAXIFS(J:J,$E:$E,$E795)-MINIFS(J:J,$E:$E,$E795))))</f>
        <v/>
      </c>
      <c r="BM795" s="223"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4" t="str">
        <f t="array" ref="BQ795">IF(J795="","",
IF(INDEX(Settings!$H:$H,MATCH(BY$1,Settings!$G:$G,0))=TRUE,
-1*(J795-AVERAGE(J:J))/STDEV(J:J),
(J795-AVERAGE(J:J))/STDEV(J:J)))</f>
        <v/>
      </c>
      <c r="BR795" s="224" t="str">
        <f>IFERROR(__xludf.DUMMYFUNCTION("IF(J795="""","""",
IF(INDEX(Settings!$H:$H,MATCH(BY$1,Settings!$G:$G,0))=TRUE,
-1*(J795-AVERAGEIFS(J:J,$E:$E,$E795))/STDEV(FILTER(J:J,$E:$E=$E795)),
(J795-AVERAGEIFS(J:J,$E:$E,$E795))/STDEV(FILTER(J:J,$E:$E=$E795))))"),"")</f>
        <v/>
      </c>
      <c r="BS795" s="224"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3" t="str">
        <f t="array" ref="BY795">IF(J795="","",
IF(INDEX(Settings!$H:$H,MATCH(BY$1,Settings!$G:$G,0))=TRUE,
100-100*(J795-MINIFS(J:J,$E:$E,$E795))/(MAXIFS(J:J,$E:$E,$E795)-MINIFS(J:J,$E:$E,$E795)),
100*(J795-MINIFS(J:J,$E:$E,$E795))/(MAXIFS(J:J,$E:$E,$E795)-MINIFS(J:J,$E:$E,$E795))))</f>
        <v/>
      </c>
      <c r="BZ795" s="223" t="str">
        <f t="array" ref="BZ795">IF(K795="","",
IF(INDEX(Settings!$H:$H,MATCH(BZ$1,Settings!$G:$G,0))=TRUE,
100-100*(K795-MINIFS(K:K,$E:$E,$E795))/(MAXIFS(K:K,$E:$E,$E795)-MINIFS(K:K,$E:$E,$E795)),
100*(K795-MINIFS(K:K,$E:$E,$E795))/(MAXIFS(K:K,$E:$E,$E795)-MINIFS(K:K,$E:$E,$E795))))</f>
        <v/>
      </c>
      <c r="CA795" s="223" t="str">
        <f t="array" ref="CA795">IF(L795="","",
IF(INDEX(Settings!$H:$H,MATCH(CA$1,Settings!$G:$G,0))=TRUE,
100-100*(L795-MINIFS(L:L,$E:$E,$E795))/(MAXIFS(L:L,$E:$E,$E795)-MINIFS(L:L,$E:$E,$E795)),
100*(L795-MINIFS(L:L,$E:$E,$E795))/(MAXIFS(L:L,$E:$E,$E795)-MINIFS(L:L,$E:$E,$E795))))</f>
        <v/>
      </c>
      <c r="CB795" s="223" t="str">
        <f t="array" ref="CB795">IF(M795="","",
IF(INDEX(Settings!$H:$H,MATCH(CB$1,Settings!$G:$G,0))=TRUE,
100-100*(M795-MINIFS(M:M,$E:$E,$E795))/(MAXIFS(M:M,$E:$E,$E795)-MINIFS(M:M,$E:$E,$E795)),
100*(M795-MINIFS(M:M,$E:$E,$E795))/(MAXIFS(M:M,$E:$E,$E795)-MINIFS(M:M,$E:$E,$E795))))</f>
        <v/>
      </c>
      <c r="CC795" s="223" t="str">
        <f t="array" ref="CC795">IF(N795="","",
IF(INDEX(Settings!$H:$H,MATCH(CC$1,Settings!$G:$G,0))=TRUE,
100-100*(N795-MINIFS(N:N,$E:$E,$E795))/(MAXIFS(N:N,$E:$E,$E795)-MINIFS(N:N,$E:$E,$E795)),
100*(N795-MINIFS(N:N,$E:$E,$E795))/(MAXIFS(N:N,$E:$E,$E795)-MINIFS(N:N,$E:$E,$E795))))</f>
        <v/>
      </c>
      <c r="CD795" s="223" t="str">
        <f t="array" ref="CD795">IF(O795="","",
IF(INDEX(Settings!$H:$H,MATCH(CD$1,Settings!$G:$G,0))=TRUE,
100-100*(O795-MINIFS(O:O,$E:$E,$E795))/(MAXIFS(O:O,$E:$E,$E795)-MINIFS(O:O,$E:$E,$E795)),
100*(O795-MINIFS(O:O,$E:$E,$E795))/(MAXIFS(O:O,$E:$E,$E795)-MINIFS(O:O,$E:$E,$E795))))</f>
        <v/>
      </c>
      <c r="CE795" s="223" t="str">
        <f t="array" ref="CE795">IF(P795="","",
IF(INDEX(Settings!$H:$H,MATCH(CE$1,Settings!$G:$G,0))=TRUE,
100-100*(P795-MINIFS(P:P,$E:$E,$E795))/(MAXIFS(P:P,$E:$E,$E795)-MINIFS(P:P,$E:$E,$E795)),
100*(P795-MINIFS(P:P,$E:$E,$E795))/(MAXIFS(P:P,$E:$E,$E795)-MINIFS(P:P,$E:$E,$E795))))</f>
        <v/>
      </c>
      <c r="CF795" s="223" t="str">
        <f t="array" ref="CF795">IF(Q795="","",
IF(INDEX(Settings!$H:$H,MATCH(CF$1,Settings!$G:$G,0))=TRUE,
100-100*(Q795-MINIFS(Q:Q,$E:$E,$E795))/(MAXIFS(Q:Q,$E:$E,$E795)-MINIFS(Q:Q,$E:$E,$E795)),
100*(Q795-MINIFS(Q:Q,$E:$E,$E795))/(MAXIFS(Q:Q,$E:$E,$E795)-MINIFS(Q:Q,$E:$E,$E795))))</f>
        <v/>
      </c>
      <c r="CG795" s="223" t="str">
        <f t="array" ref="CG795">IF(R795="","",
IF(INDEX(Settings!$H:$H,MATCH(CG$1,Settings!$G:$G,0))=TRUE,
100-100*(R795-MINIFS(R:R,$E:$E,$E795))/(MAXIFS(R:R,$E:$E,$E795)-MINIFS(R:R,$E:$E,$E795)),
100*(R795-MINIFS(R:R,$E:$E,$E795))/(MAXIFS(R:R,$E:$E,$E795)-MINIFS(R:R,$E:$E,$E795))))</f>
        <v/>
      </c>
      <c r="CH795" s="223" t="str">
        <f t="array" ref="CH795">IF(S795="","",
IF(INDEX(Settings!$H:$H,MATCH(CH$1,Settings!$G:$G,0))=TRUE,
100-100*(S795-MINIFS(S:S,$E:$E,$E795))/(MAXIFS(S:S,$E:$E,$E795)-MINIFS(S:S,$E:$E,$E795)),
100*(S795-MINIFS(S:S,$E:$E,$E795))/(MAXIFS(S:S,$E:$E,$E795)-MINIFS(S:S,$E:$E,$E795))))</f>
        <v/>
      </c>
      <c r="CI795" s="223" t="str">
        <f t="array" ref="CI795">IF(T795="","",
IF(INDEX(Settings!$H:$H,MATCH(CI$1,Settings!$G:$G,0))=TRUE,
100-100*(T795-MINIFS(T:T,$E:$E,$E795))/(MAXIFS(T:T,$E:$E,$E795)-MINIFS(T:T,$E:$E,$E795)),
100*(T795-MINIFS(T:T,$E:$E,$E795))/(MAXIFS(T:T,$E:$E,$E795)-MINIFS(T:T,$E:$E,$E795))))</f>
        <v/>
      </c>
      <c r="CJ795" s="223" t="str">
        <f t="array" ref="CJ795">IF(U795="","",
IF(INDEX(Settings!$H:$H,MATCH(CJ$1,Settings!$G:$G,0))=TRUE,
100-100*(U795-MINIFS(U:U,$E:$E,$E795))/(MAXIFS(U:U,$E:$E,$E795)-MINIFS(U:U,$E:$E,$E795)),
100*(U795-MINIFS(U:U,$E:$E,$E795))/(MAXIFS(U:U,$E:$E,$E795)-MINIFS(U:U,$E:$E,$E795))))</f>
        <v/>
      </c>
      <c r="CK795" s="223" t="str">
        <f t="array" ref="CK795">IF(V795="","",
IF(INDEX(Settings!$H:$H,MATCH(CK$1,Settings!$G:$G,0))=TRUE,
100-100*(V795-MINIFS(V:V,$E:$E,$E795))/(MAXIFS(V:V,$E:$E,$E795)-MINIFS(V:V,$E:$E,$E795)),
100*(V795-MINIFS(V:V,$E:$E,$E795))/(MAXIFS(V:V,$E:$E,$E795)-MINIFS(V:V,$E:$E,$E795))))</f>
        <v/>
      </c>
      <c r="CL795" s="223" t="str">
        <f t="array" ref="CL795">IF(W795="","",
IF(INDEX(Settings!$H:$H,MATCH(CL$1,Settings!$G:$G,0))=TRUE,
100-100*(W795-MINIFS(W:W,$E:$E,$E795))/(MAXIFS(W:W,$E:$E,$E795)-MINIFS(W:W,$E:$E,$E795)),
100*(W795-MINIFS(W:W,$E:$E,$E795))/(MAXIFS(W:W,$E:$E,$E795)-MINIFS(W:W,$E:$E,$E795))))</f>
        <v/>
      </c>
      <c r="CM795" s="223" t="str">
        <f t="array" ref="CM795">IF(X795="","",
IF(INDEX(Settings!$H:$H,MATCH(CM$1,Settings!$G:$G,0))=TRUE,
100-100*(X795-MINIFS(X:X,$E:$E,$E795))/(MAXIFS(X:X,$E:$E,$E795)-MINIFS(X:X,$E:$E,$E795)),
100*(X795-MINIFS(X:X,$E:$E,$E795))/(MAXIFS(X:X,$E:$E,$E795)-MINIFS(X:X,$E:$E,$E795))))</f>
        <v/>
      </c>
      <c r="CN795" s="223" t="str">
        <f t="array" ref="CN795">IF(Y795="","",
IF(INDEX(Settings!$H:$H,MATCH(CN$1,Settings!$G:$G,0))=TRUE,
100-100*(Y795-MINIFS(Y:Y,$E:$E,$E795))/(MAXIFS(Y:Y,$E:$E,$E795)-MINIFS(Y:Y,$E:$E,$E795)),
100*(Y795-MINIFS(Y:Y,$E:$E,$E795))/(MAXIFS(Y:Y,$E:$E,$E795)-MINIFS(Y:Y,$E:$E,$E795))))</f>
        <v/>
      </c>
      <c r="CO795" s="223" t="str">
        <f t="array" ref="CO795">IF(Z795="","",
IF(INDEX(Settings!$H:$H,MATCH(CO$1,Settings!$G:$G,0))=TRUE,
100-100*(Z795-MINIFS(Z:Z,$E:$E,$E795))/(MAXIFS(Z:Z,$E:$E,$E795)-MINIFS(Z:Z,$E:$E,$E795)),
100*(Z795-MINIFS(Z:Z,$E:$E,$E795))/(MAXIFS(Z:Z,$E:$E,$E795)-MINIFS(Z:Z,$E:$E,$E795))))</f>
        <v/>
      </c>
      <c r="CP795" s="223" t="str">
        <f t="array" ref="CP795">IF(AA795="","",
IF(INDEX(Settings!$H:$H,MATCH(CP$1,Settings!$G:$G,0))=TRUE,
100-100*(AA795-MINIFS(AA:AA,$E:$E,$E795))/(MAXIFS(AA:AA,$E:$E,$E795)-MINIFS(AA:AA,$E:$E,$E795)),
100*(AA795-MINIFS(AA:AA,$E:$E,$E795))/(MAXIFS(AA:AA,$E:$E,$E795)-MINIFS(AA:AA,$E:$E,$E795))))</f>
        <v/>
      </c>
      <c r="CQ795" s="223" t="str">
        <f t="array" ref="CQ795">IF(AB795="","",
IF(INDEX(Settings!$H:$H,MATCH(CQ$1,Settings!$G:$G,0))=TRUE,
100-100*(AB795-MINIFS(AB:AB,$E:$E,$E795))/(MAXIFS(AB:AB,$E:$E,$E795)-MINIFS(AB:AB,$E:$E,$E795)),
100*(AB795-MINIFS(AB:AB,$E:$E,$E795))/(MAXIFS(AB:AB,$E:$E,$E795)-MINIFS(AB:AB,$E:$E,$E795))))</f>
        <v/>
      </c>
      <c r="CR795" s="223" t="str">
        <f t="array" ref="CR795">IF(AC795="","",
IF(INDEX(Settings!$H:$H,MATCH(CR$1,Settings!$G:$G,0))=TRUE,
100-100*(AC795-MINIFS(AC:AC,$E:$E,$E795))/(MAXIFS(AC:AC,$E:$E,$E795)-MINIFS(AC:AC,$E:$E,$E795)),
100*(AC795-MINIFS(AC:AC,$E:$E,$E795))/(MAXIFS(AC:AC,$E:$E,$E795)-MINIFS(AC:AC,$E:$E,$E795))))</f>
        <v/>
      </c>
      <c r="CS795" s="223" t="str">
        <f t="array" ref="CS795">IF(AD795="","",
IF(INDEX(Settings!$H:$H,MATCH(CS$1,Settings!$G:$G,0))=TRUE,
100-100*(AD795-MINIFS(AD:AD,$E:$E,$E795))/(MAXIFS(AD:AD,$E:$E,$E795)-MINIFS(AD:AD,$E:$E,$E795)),
100*(AD795-MINIFS(AD:AD,$E:$E,$E795))/(MAXIFS(AD:AD,$E:$E,$E795)-MINIFS(AD:AD,$E:$E,$E795))))</f>
        <v/>
      </c>
      <c r="CT795" s="223" t="str">
        <f t="array" ref="CT795">IF(AE795="","",
IF(INDEX(Settings!$H:$H,MATCH(CT$1,Settings!$G:$G,0))=TRUE,
100-100*(AE795-MINIFS(AE:AE,$E:$E,$E795))/(MAXIFS(AE:AE,$E:$E,$E795)-MINIFS(AE:AE,$E:$E,$E795)),
100*(AE795-MINIFS(AE:AE,$E:$E,$E795))/(MAXIFS(AE:AE,$E:$E,$E795)-MINIFS(AE:AE,$E:$E,$E795))))</f>
        <v/>
      </c>
      <c r="CU795" s="223" t="str">
        <f t="array" ref="CU795">IF(AF795="","",
IF(INDEX(Settings!$H:$H,MATCH(CU$1,Settings!$G:$G,0))=TRUE,
100-100*(AF795-MINIFS(AF:AF,$E:$E,$E795))/(MAXIFS(AF:AF,$E:$E,$E795)-MINIFS(AF:AF,$E:$E,$E795)),
100*(AF795-MINIFS(AF:AF,$E:$E,$E795))/(MAXIFS(AF:AF,$E:$E,$E795)-MINIFS(AF:AF,$E:$E,$E795))))</f>
        <v/>
      </c>
      <c r="CV795" s="223" t="str">
        <f t="array" ref="CV795">IF(AG795="","",
IF(INDEX(Settings!$H:$H,MATCH(CV$1,Settings!$G:$G,0))=TRUE,
100-100*(AG795-MINIFS(AG:AG,$E:$E,$E795))/(MAXIFS(AG:AG,$E:$E,$E795)-MINIFS(AG:AG,$E:$E,$E795)),
100*(AG795-MINIFS(AG:AG,$E:$E,$E795))/(MAXIFS(AG:AG,$E:$E,$E795)-MINIFS(AG:AG,$E:$E,$E795))))</f>
        <v/>
      </c>
      <c r="CW795" s="223" t="str">
        <f t="array" ref="CW795">IF(AH795="","",
IF(INDEX(Settings!$H:$H,MATCH(CW$1,Settings!$G:$G,0))=TRUE,
100-100*(AH795-MINIFS(AH:AH,$E:$E,$E795))/(MAXIFS(AH:AH,$E:$E,$E795)-MINIFS(AH:AH,$E:$E,$E795)),
100*(AH795-MINIFS(AH:AH,$E:$E,$E795))/(MAXIFS(AH:AH,$E:$E,$E795)-MINIFS(AH:AH,$E:$E,$E795))))</f>
        <v/>
      </c>
      <c r="CX795" s="223" t="str">
        <f t="array" ref="CX795">IF(AI795="","",
IF(INDEX(Settings!$H:$H,MATCH(CX$1,Settings!$G:$G,0))=TRUE,
100-100*(AI795-MINIFS(AI:AI,$E:$E,$E795))/(MAXIFS(AI:AI,$E:$E,$E795)-MINIFS(AI:AI,$E:$E,$E795)),
100*(AI795-MINIFS(AI:AI,$E:$E,$E795))/(MAXIFS(AI:AI,$E:$E,$E795)-MINIFS(AI:AI,$E:$E,$E795))))</f>
        <v/>
      </c>
      <c r="CY795" s="223" t="str">
        <f t="array" ref="CY795">IF(AJ795="","",
IF(INDEX(Settings!$H:$H,MATCH(CY$1,Settings!$G:$G,0))=TRUE,
100-100*(AJ795-MINIFS(AJ:AJ,$E:$E,$E795))/(MAXIFS(AJ:AJ,$E:$E,$E795)-MINIFS(AJ:AJ,$E:$E,$E795)),
100*(AJ795-MINIFS(AJ:AJ,$E:$E,$E795))/(MAXIFS(AJ:AJ,$E:$E,$E795)-MINIFS(AJ:AJ,$E:$E,$E795))))</f>
        <v/>
      </c>
      <c r="CZ795" s="223" t="str">
        <f t="array" ref="CZ795">IF(AK795="","",
IF(INDEX(Settings!$H:$H,MATCH(CZ$1,Settings!$G:$G,0))=TRUE,
100-100*(AK795-MINIFS(AK:AK,$E:$E,$E795))/(MAXIFS(AK:AK,$E:$E,$E795)-MINIFS(AK:AK,$E:$E,$E795)),
100*(AK795-MINIFS(AK:AK,$E:$E,$E795))/(MAXIFS(AK:AK,$E:$E,$E795)-MINIFS(AK:AK,$E:$E,$E795))))</f>
        <v/>
      </c>
      <c r="DA795" s="223" t="str">
        <f t="array" ref="DA795">IF(AL795="","",
IF(INDEX(Settings!$H:$H,MATCH(DA$1,Settings!$G:$G,0))=TRUE,
100-100*(AL795-MINIFS(AL:AL,$E:$E,$E795))/(MAXIFS(AL:AL,$E:$E,$E795)-MINIFS(AL:AL,$E:$E,$E795)),
100*(AL795-MINIFS(AL:AL,$E:$E,$E795))/(MAXIFS(AL:AL,$E:$E,$E795)-MINIFS(AL:AL,$E:$E,$E795))))</f>
        <v/>
      </c>
      <c r="DB795" s="223" t="str">
        <f t="array" ref="DB795">IF(AM795="","",
IF(INDEX(Settings!$H:$H,MATCH(DB$1,Settings!$G:$G,0))=TRUE,
100-100*(AM795-MINIFS(AM:AM,$E:$E,$E795))/(MAXIFS(AM:AM,$E:$E,$E795)-MINIFS(AM:AM,$E:$E,$E795)),
100*(AM795-MINIFS(AM:AM,$E:$E,$E795))/(MAXIFS(AM:AM,$E:$E,$E795)-MINIFS(AM:AM,$E:$E,$E795))))</f>
        <v/>
      </c>
      <c r="DC795" s="223" t="str">
        <f t="array" ref="DC795">IF(AN795="","",
IF(INDEX(Settings!$H:$H,MATCH(DC$1,Settings!$G:$G,0))=TRUE,
100-100*(AN795-MINIFS(AN:AN,$E:$E,$E795))/(MAXIFS(AN:AN,$E:$E,$E795)-MINIFS(AN:AN,$E:$E,$E795)),
100*(AN795-MINIFS(AN:AN,$E:$E,$E795))/(MAXIFS(AN:AN,$E:$E,$E795)-MINIFS(AN:AN,$E:$E,$E795))))</f>
        <v/>
      </c>
      <c r="DD795" s="223" t="str">
        <f t="array" ref="DD795">IF(AO795="","",
IF(INDEX(Settings!$H:$H,MATCH(DD$1,Settings!$G:$G,0))=TRUE,
100-100*(AO795-MINIFS(AO:AO,$E:$E,$E795))/(MAXIFS(AO:AO,$E:$E,$E795)-MINIFS(AO:AO,$E:$E,$E795)),
100*(AO795-MINIFS(AO:AO,$E:$E,$E795))/(MAXIFS(AO:AO,$E:$E,$E795)-MINIFS(AO:AO,$E:$E,$E795))))</f>
        <v/>
      </c>
      <c r="DE795" s="223" t="str">
        <f t="array" ref="DE795">IF(AP795="","",
IF(INDEX(Settings!$H:$H,MATCH(DE$1,Settings!$G:$G,0))=TRUE,
100-100*(AP795-MINIFS(AP:AP,$E:$E,$E795))/(MAXIFS(AP:AP,$E:$E,$E795)-MINIFS(AP:AP,$E:$E,$E795)),
100*(AP795-MINIFS(AP:AP,$E:$E,$E795))/(MAXIFS(AP:AP,$E:$E,$E795)-MINIFS(AP:AP,$E:$E,$E795))))</f>
        <v/>
      </c>
      <c r="DF795" s="223" t="str">
        <f t="array" ref="DF795">IF(AQ795="","",
IF(INDEX(Settings!$H:$H,MATCH(DF$1,Settings!$G:$G,0))=TRUE,
100-100*(AQ795-MINIFS(AQ:AQ,$E:$E,$E795))/(MAXIFS(AQ:AQ,$E:$E,$E795)-MINIFS(AQ:AQ,$E:$E,$E795)),
100*(AQ795-MINIFS(AQ:AQ,$E:$E,$E795))/(MAXIFS(AQ:AQ,$E:$E,$E795)-MINIFS(AQ:AQ,$E:$E,$E795))))</f>
        <v/>
      </c>
      <c r="DG795" s="223" t="str">
        <f t="array" ref="DG795">IF(AR795="","",
IF(INDEX(Settings!$H:$H,MATCH(DG$1,Settings!$G:$G,0))=TRUE,
100-100*(AR795-MINIFS(AR:AR,$E:$E,$E795))/(MAXIFS(AR:AR,$E:$E,$E795)-MINIFS(AR:AR,$E:$E,$E795)),
100*(AR795-MINIFS(AR:AR,$E:$E,$E795))/(MAXIFS(AR:AR,$E:$E,$E795)-MINIFS(AR:AR,$E:$E,$E795))))</f>
        <v/>
      </c>
      <c r="DH795" s="223" t="str">
        <f t="array" ref="DH795">IF(AS795="","",
IF(INDEX(Settings!$H:$H,MATCH(DH$1,Settings!$G:$G,0))=TRUE,
100-100*(AS795-MINIFS(AS:AS,$E:$E,$E795))/(MAXIFS(AS:AS,$E:$E,$E795)-MINIFS(AS:AS,$E:$E,$E795)),
100*(AS795-MINIFS(AS:AS,$E:$E,$E795))/(MAXIFS(AS:AS,$E:$E,$E795)-MINIFS(AS:AS,$E:$E,$E795))))</f>
        <v/>
      </c>
      <c r="DI795" s="223" t="str">
        <f t="array" ref="DI795">IF(AT795="","",
IF(INDEX(Settings!$H:$H,MATCH(DI$1,Settings!$G:$G,0))=TRUE,
100-100*(AT795-MINIFS(AT:AT,$E:$E,$E795))/(MAXIFS(AT:AT,$E:$E,$E795)-MINIFS(AT:AT,$E:$E,$E795)),
100*(AT795-MINIFS(AT:AT,$E:$E,$E795))/(MAXIFS(AT:AT,$E:$E,$E795)-MINIFS(AT:AT,$E:$E,$E795))))</f>
        <v/>
      </c>
      <c r="DJ795" s="223" t="str">
        <f t="array" ref="DJ795">IF(AU795="","",
IF(INDEX(Settings!$H:$H,MATCH(DJ$1,Settings!$G:$G,0))=TRUE,
100-100*(AU795-MINIFS(AU:AU,$E:$E,$E795))/(MAXIFS(AU:AU,$E:$E,$E795)-MINIFS(AU:AU,$E:$E,$E795)),
100*(AU795-MINIFS(AU:AU,$E:$E,$E795))/(MAXIFS(AU:AU,$E:$E,$E795)-MINIFS(AU:AU,$E:$E,$E795))))</f>
        <v/>
      </c>
      <c r="DK795" s="223" t="str">
        <f t="array" ref="DK795">IF(AV795="","",
IF(INDEX(Settings!$H:$H,MATCH(DK$1,Settings!$G:$G,0))=TRUE,
100-100*(AV795-MINIFS(AV:AV,$E:$E,$E795))/(MAXIFS(AV:AV,$E:$E,$E795)-MINIFS(AV:AV,$E:$E,$E795)),
100*(AV795-MINIFS(AV:AV,$E:$E,$E795))/(MAXIFS(AV:AV,$E:$E,$E795)-MINIFS(AV:AV,$E:$E,$E795))))</f>
        <v/>
      </c>
      <c r="DL795" s="223" t="str">
        <f t="array" ref="DL795">IF(AW795="","",
IF(INDEX(Settings!$H:$H,MATCH(DL$1,Settings!$G:$G,0))=TRUE,
100-100*(AW795-MINIFS(AW:AW,$E:$E,$E795))/(MAXIFS(AW:AW,$E:$E,$E795)-MINIFS(AW:AW,$E:$E,$E795)),
100*(AW795-MINIFS(AW:AW,$E:$E,$E795))/(MAXIFS(AW:AW,$E:$E,$E795)-MINIFS(AW:AW,$E:$E,$E795))))</f>
        <v/>
      </c>
      <c r="DM795" s="223" t="str">
        <f t="array" ref="DM795">IF(AX795="","",
IF(INDEX(Settings!$H:$H,MATCH(DM$1,Settings!$G:$G,0))=TRUE,
100-100*(AX795-MINIFS(AX:AX,$E:$E,$E795))/(MAXIFS(AX:AX,$E:$E,$E795)-MINIFS(AX:AX,$E:$E,$E795)),
100*(AX795-MINIFS(AX:AX,$E:$E,$E795))/(MAXIFS(AX:AX,$E:$E,$E795)-MINIFS(AX:AX,$E:$E,$E795))))</f>
        <v/>
      </c>
      <c r="DN795" s="223" t="str">
        <f t="array" ref="DN795">IF(AY795="","",
IF(INDEX(Settings!$H:$H,MATCH(DN$1,Settings!$G:$G,0))=TRUE,
100-100*(AY795-MINIFS(AY:AY,$E:$E,$E795))/(MAXIFS(AY:AY,$E:$E,$E795)-MINIFS(AY:AY,$E:$E,$E795)),
100*(AY795-MINIFS(AY:AY,$E:$E,$E795))/(MAXIFS(AY:AY,$E:$E,$E795)-MINIFS(AY:AY,$E:$E,$E795))))</f>
        <v/>
      </c>
      <c r="DO795" s="223" t="str">
        <f t="array" ref="DO795">IF(AZ795="","",
IF(INDEX(Settings!$H:$H,MATCH(DO$1,Settings!$G:$G,0))=TRUE,
100-100*(AZ795-MINIFS(AZ:AZ,$E:$E,$E795))/(MAXIFS(AZ:AZ,$E:$E,$E795)-MINIFS(AZ:AZ,$E:$E,$E795)),
100*(AZ795-MINIFS(AZ:AZ,$E:$E,$E795))/(MAXIFS(AZ:AZ,$E:$E,$E795)-MINIFS(AZ:AZ,$E:$E,$E795))))</f>
        <v/>
      </c>
      <c r="DP795" s="223" t="str">
        <f t="array" ref="DP795">IF(BA795="","",
IF(INDEX(Settings!$H:$H,MATCH(DP$1,Settings!$G:$G,0))=TRUE,
100-100*(BA795-MINIFS(BA:BA,$E:$E,$E795))/(MAXIFS(BA:BA,$E:$E,$E795)-MINIFS(BA:BA,$E:$E,$E795)),
100*(BA795-MINIFS(BA:BA,$E:$E,$E795))/(MAXIFS(BA:BA,$E:$E,$E795)-MINIFS(BA:BA,$E:$E,$E795))))</f>
        <v/>
      </c>
      <c r="DQ795" s="223" t="str">
        <f t="array" ref="DQ795">IF(BB795="","",
IF(INDEX(Settings!$H:$H,MATCH(DQ$1,Settings!$G:$G,0))=TRUE,
100-100*(BB795-MINIFS(BB:BB,$E:$E,$E795))/(MAXIFS(BB:BB,$E:$E,$E795)-MINIFS(BB:BB,$E:$E,$E795)),
100*(BB795-MINIFS(BB:BB,$E:$E,$E795))/(MAXIFS(BB:BB,$E:$E,$E795)-MINIFS(BB:BB,$E:$E,$E795))))</f>
        <v/>
      </c>
      <c r="DR795" s="223" t="str">
        <f t="array" ref="DR795">IF(BC795="","",
IF(INDEX(Settings!$H:$H,MATCH(DR$1,Settings!$G:$G,0))=TRUE,
100-100*(BC795-MINIFS(BC:BC,$E:$E,$E795))/(MAXIFS(BC:BC,$E:$E,$E795)-MINIFS(BC:BC,$E:$E,$E795)),
100*(BC795-MINIFS(BC:BC,$E:$E,$E795))/(MAXIFS(BC:BC,$E:$E,$E795)-MINIFS(BC:BC,$E:$E,$E795))))</f>
        <v/>
      </c>
      <c r="DS795" s="223" t="str">
        <f t="array" ref="DS795">IF(BD795="","",
IF(INDEX(Settings!$H:$H,MATCH(DS$1,Settings!$G:$G,0))=TRUE,
100-100*(BD795-MINIFS(BD:BD,$E:$E,$E795))/(MAXIFS(BD:BD,$E:$E,$E795)-MINIFS(BD:BD,$E:$E,$E795)),
100*(BD795-MINIFS(BD:BD,$E:$E,$E795))/(MAXIFS(BD:BD,$E:$E,$E795)-MINIFS(BD:BD,$E:$E,$E795))))</f>
        <v/>
      </c>
      <c r="DT795" s="223" t="str">
        <f t="array" ref="DT795">IF(BE795="","",
IF(INDEX(Settings!$H:$H,MATCH(DT$1,Settings!$G:$G,0))=TRUE,
100-100*(BE795-MINIFS(BE:BE,$E:$E,$E795))/(MAXIFS(BE:BE,$E:$E,$E795)-MINIFS(BE:BE,$E:$E,$E795)),
100*(BE795-MINIFS(BE:BE,$E:$E,$E795))/(MAXIFS(BE:BE,$E:$E,$E795)-MINIFS(BE:BE,$E:$E,$E795))))</f>
        <v/>
      </c>
      <c r="DU795" s="223" t="str">
        <f t="array" ref="DU795">IF(BF795="","",
IF(INDEX(Settings!$H:$H,MATCH(DU$1,Settings!$G:$G,0))=TRUE,
100-100*(BF795-MINIFS(BF:BF,$E:$E,$E795))/(MAXIFS(BF:BF,$E:$E,$E795)-MINIFS(BF:BF,$E:$E,$E795)),
100*(BF795-MINIFS(BF:BF,$E:$E,$E795))/(MAXIFS(BF:BF,$E:$E,$E795)-MINIFS(BF:BF,$E:$E,$E795))))</f>
        <v/>
      </c>
      <c r="DV795" s="223" t="str">
        <f t="array" ref="DV795">IF(BG795="","",
IF(INDEX(Settings!$H:$H,MATCH(DV$1,Settings!$G:$G,0))=TRUE,
100-100*(BG795-MINIFS(BG:BG,$E:$E,$E795))/(MAXIFS(BG:BG,$E:$E,$E795)-MINIFS(BG:BG,$E:$E,$E795)),
100*(BG795-MINIFS(BG:BG,$E:$E,$E795))/(MAXIFS(BG:BG,$E:$E,$E795)-MINIFS(BG:BG,$E:$E,$E795))))</f>
        <v/>
      </c>
      <c r="DW795" s="223" t="str">
        <f t="array" ref="DW795">IF(BH795="","",
IF(INDEX(Settings!$H:$H,MATCH(DW$1,Settings!$G:$G,0))=TRUE,
100-100*(BH795-MINIFS(BH:BH,$E:$E,$E795))/(MAXIFS(BH:BH,$E:$E,$E795)-MINIFS(BH:BH,$E:$E,$E795)),
100*(BH795-MINIFS(BH:BH,$E:$E,$E795))/(MAXIFS(BH:BH,$E:$E,$E795)-MINIFS(BH:BH,$E:$E,$E795))))</f>
        <v/>
      </c>
      <c r="DX795" s="223" t="str">
        <f t="array" ref="DX795">IF(BI795="","",
IF(INDEX(Settings!$H:$H,MATCH(DX$1,Settings!$G:$G,0))=TRUE,
100-100*(BI795-MINIFS(BI:BI,$E:$E,$E795))/(MAXIFS(BI:BI,$E:$E,$E795)-MINIFS(BI:BI,$E:$E,$E795)),
100*(BI795-MINIFS(BI:BI,$E:$E,$E795))/(MAXIFS(BI:BI,$E:$E,$E795)-MINIFS(BI:BI,$E:$E,$E795))))</f>
        <v/>
      </c>
      <c r="DY795" s="223" t="str">
        <f t="array" ref="DY795">IF(BJ795="","",
IF(INDEX(Settings!$H:$H,MATCH(DY$1,Settings!$G:$G,0))=TRUE,
100-100*(BJ795-MINIFS(BJ:BJ,$E:$E,$E795))/(MAXIFS(BJ:BJ,$E:$E,$E795)-MINIFS(BJ:BJ,$E:$E,$E795)),
100*(BJ795-MINIFS(BJ:BJ,$E:$E,$E795))/(MAXIFS(BJ:BJ,$E:$E,$E795)-MINIFS(BJ:BJ,$E:$E,$E795))))</f>
        <v/>
      </c>
      <c r="DZ795" s="225"/>
      <c r="EA795" s="225"/>
      <c r="EB795" s="225" t="str">
        <f t="shared" si="8"/>
        <v/>
      </c>
      <c r="EC795" s="225" t="str">
        <f t="shared" si="9"/>
        <v/>
      </c>
      <c r="ED795" s="225" t="str">
        <f t="shared" si="10"/>
        <v/>
      </c>
      <c r="EE795" s="225" t="str">
        <f t="shared" si="11"/>
        <v/>
      </c>
      <c r="EF795" s="225" t="str">
        <f t="shared" si="12"/>
        <v/>
      </c>
      <c r="EG795" s="225" t="str">
        <f t="shared" si="13"/>
        <v/>
      </c>
      <c r="EH795" s="225"/>
      <c r="EI795" s="225"/>
      <c r="EJ795" s="225"/>
      <c r="EK795" s="225"/>
      <c r="EL795" s="225"/>
      <c r="EM795" s="225"/>
    </row>
    <row r="796">
      <c r="A796" s="231"/>
      <c r="B796" s="231"/>
      <c r="C796" s="231"/>
      <c r="D796" s="231" t="str">
        <f t="array" ref="D796">IFERROR(INDEX(Profiles!$B:$B,MATCH($A796,Profiles!$A:$A,0)),"")</f>
        <v/>
      </c>
      <c r="E796" s="231"/>
      <c r="F796" s="231"/>
      <c r="G796" s="231"/>
      <c r="H796" s="231"/>
      <c r="I796" s="231" t="str">
        <f>IF(A796="","",IF(Settings!$N$3="DATE",F796&amp;": "&amp;TEXT(B796,"M/DD/YY"),F796&amp;": "&amp;H796))</f>
        <v/>
      </c>
      <c r="J796" s="231"/>
      <c r="K796" s="231"/>
      <c r="L796" s="231"/>
      <c r="M796" s="232" t="str">
        <f t="shared" si="14"/>
        <v/>
      </c>
      <c r="N796" s="231"/>
      <c r="O796" s="231"/>
      <c r="P796" s="231"/>
      <c r="Q796" s="231"/>
      <c r="R796" s="231"/>
      <c r="S796" s="230" t="str">
        <f>IFERROR(VLOOKUP(AF796, 'YOYO IR Scores'!A:C, 3, FALSE), "")
</f>
        <v/>
      </c>
      <c r="T796" s="231"/>
      <c r="U796" s="231"/>
      <c r="V796" s="231"/>
      <c r="W796" s="231"/>
      <c r="X796" s="233" t="str">
        <f t="shared" si="4"/>
        <v/>
      </c>
      <c r="Y796" s="234" t="str">
        <f t="shared" si="5"/>
        <v/>
      </c>
      <c r="Z796" s="234" t="str">
        <f t="shared" si="6"/>
        <v/>
      </c>
      <c r="AA796" s="233" t="str">
        <f t="shared" si="7"/>
        <v/>
      </c>
      <c r="AB796" s="232"/>
      <c r="AC796" s="232"/>
      <c r="AD796" s="232"/>
      <c r="AE796" s="232" t="str">
        <f>IFERROR(VLOOKUP(AF796, 'YOYO IR Scores'!A:C, 2, FALSE), "")</f>
        <v/>
      </c>
      <c r="AF796" s="232"/>
      <c r="AG796" s="23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c r="BD796" s="232"/>
      <c r="BE796" s="232"/>
      <c r="BF796" s="232"/>
      <c r="BG796" s="232"/>
      <c r="BH796" s="232"/>
      <c r="BI796" s="232"/>
      <c r="BJ796" s="232"/>
      <c r="BK796" s="232" t="str">
        <f t="array" ref="BK796">IF(J796="","",
IF(INDEX(Settings!$H:$H,MATCH(BY$1,Settings!$G:$G,0))=TRUE,
100-100*(J796-MIN(J:J))/(MAX(J:J)-MIN(J:J)),
100*(J796-MIN(J:J))/(MAX(J:J)-MIN(J:J))))</f>
        <v/>
      </c>
      <c r="BL796" s="232" t="str">
        <f t="array" ref="BL796">IF(J796="","",
IF(INDEX(Settings!$H:$H,MATCH(BY$1,Settings!$G:$G,0))=TRUE,
100-100*(J796-MINIFS(J:J,$E:$E,$E796))/(MAXIFS(J:J,$E:$E,$E796)-MINIFS(J:J,$E:$E,$E796)),
100*(J796-MINIFS(J:J,$E:$E,$E796))/(MAXIFS(J:J,$E:$E,$E796)-MINIFS(J:J,$E:$E,$E796))))</f>
        <v/>
      </c>
      <c r="BM796" s="232" t="str">
        <f t="array" ref="BM796">IF(J796="","",
IF(INDEX(Settings!$H:$H,MATCH(BY$1,Settings!$G:$G,0))=TRUE,
100-100*(J796-MINIFS(J:J,$E:$E,$E796,$I:$I,$I796))/(MAXIFS(J:J,$E:$E,$E796,$I:$I,$I796)-MINIFS(J:J,$E:$E,$E796,$I:$I,$I796)),
100*(J796-MINIFS(J:J,$E:$E,$E796,$I:$I,$I796))/(MAXIFS(J:J,$E:$E,$E796,$I:$I,$I796)-MINIFS(J:J,$E:$E,$E796,$I:$I,$I796))))</f>
        <v/>
      </c>
      <c r="BN796" s="231" t="str">
        <f t="array" ref="BN796">IF(J796="","",
IF(INDEX(Settings!$H:$H,MATCH(BY$1,Settings!$G:$G,0))=TRUE,
100-100*PERCENTRANK(J:J,J796),
100*PERCENTRANK(J:J,J796)))</f>
        <v/>
      </c>
      <c r="BO796" s="231" t="str">
        <f>IFERROR(__xludf.DUMMYFUNCTION("IF(J796="""","""",
IF(INDEX(Settings!$H:$H,MATCH(BY$1,Settings!$G:$G,0))=TRUE,
100-100*PERCENTRANK(FILTER(J:J,$E:$E=$E796),J796),
100*PERCENTRANK(FILTER(J:J,$E:$E=$E796),J796)))"),"")</f>
        <v/>
      </c>
      <c r="BP796" s="231" t="str">
        <f>IFERROR(__xludf.DUMMYFUNCTION("IF(J796="""","""",
IF(INDEX(Settings!$H:$H,MATCH(BY$1,Settings!$G:$G,0))=TRUE,
100-100*PERCENTRANK(FILTER(J:J,$E:$E=$E796,$I:$I=$I796),J796),
100*PERCENTRANK(FILTER(J:J,$E:$E=$E796,$I:$I=$I796),J796)))"),"")</f>
        <v/>
      </c>
      <c r="BQ796" s="233" t="str">
        <f t="array" ref="BQ796">IF(J796="","",
IF(INDEX(Settings!$H:$H,MATCH(BY$1,Settings!$G:$G,0))=TRUE,
-1*(J796-AVERAGE(J:J))/STDEV(J:J),
(J796-AVERAGE(J:J))/STDEV(J:J)))</f>
        <v/>
      </c>
      <c r="BR796" s="233" t="str">
        <f>IFERROR(__xludf.DUMMYFUNCTION("IF(J796="""","""",
IF(INDEX(Settings!$H:$H,MATCH(BY$1,Settings!$G:$G,0))=TRUE,
-1*(J796-AVERAGEIFS(J:J,$E:$E,$E796))/STDEV(FILTER(J:J,$E:$E=$E796)),
(J796-AVERAGEIFS(J:J,$E:$E,$E796))/STDEV(FILTER(J:J,$E:$E=$E796))))"),"")</f>
        <v/>
      </c>
      <c r="BS796" s="233"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1"/>
      <c r="BX796" s="231"/>
      <c r="BY796" s="232" t="str">
        <f t="array" ref="BY796">IF(J796="","",
IF(INDEX(Settings!$H:$H,MATCH(BY$1,Settings!$G:$G,0))=TRUE,
100-100*(J796-MINIFS(J:J,$E:$E,$E796))/(MAXIFS(J:J,$E:$E,$E796)-MINIFS(J:J,$E:$E,$E796)),
100*(J796-MINIFS(J:J,$E:$E,$E796))/(MAXIFS(J:J,$E:$E,$E796)-MINIFS(J:J,$E:$E,$E796))))</f>
        <v/>
      </c>
      <c r="BZ796" s="232" t="str">
        <f t="array" ref="BZ796">IF(K796="","",
IF(INDEX(Settings!$H:$H,MATCH(BZ$1,Settings!$G:$G,0))=TRUE,
100-100*(K796-MINIFS(K:K,$E:$E,$E796))/(MAXIFS(K:K,$E:$E,$E796)-MINIFS(K:K,$E:$E,$E796)),
100*(K796-MINIFS(K:K,$E:$E,$E796))/(MAXIFS(K:K,$E:$E,$E796)-MINIFS(K:K,$E:$E,$E796))))</f>
        <v/>
      </c>
      <c r="CA796" s="232" t="str">
        <f t="array" ref="CA796">IF(L796="","",
IF(INDEX(Settings!$H:$H,MATCH(CA$1,Settings!$G:$G,0))=TRUE,
100-100*(L796-MINIFS(L:L,$E:$E,$E796))/(MAXIFS(L:L,$E:$E,$E796)-MINIFS(L:L,$E:$E,$E796)),
100*(L796-MINIFS(L:L,$E:$E,$E796))/(MAXIFS(L:L,$E:$E,$E796)-MINIFS(L:L,$E:$E,$E796))))</f>
        <v/>
      </c>
      <c r="CB796" s="232" t="str">
        <f t="array" ref="CB796">IF(M796="","",
IF(INDEX(Settings!$H:$H,MATCH(CB$1,Settings!$G:$G,0))=TRUE,
100-100*(M796-MINIFS(M:M,$E:$E,$E796))/(MAXIFS(M:M,$E:$E,$E796)-MINIFS(M:M,$E:$E,$E796)),
100*(M796-MINIFS(M:M,$E:$E,$E796))/(MAXIFS(M:M,$E:$E,$E796)-MINIFS(M:M,$E:$E,$E796))))</f>
        <v/>
      </c>
      <c r="CC796" s="232" t="str">
        <f t="array" ref="CC796">IF(N796="","",
IF(INDEX(Settings!$H:$H,MATCH(CC$1,Settings!$G:$G,0))=TRUE,
100-100*(N796-MINIFS(N:N,$E:$E,$E796))/(MAXIFS(N:N,$E:$E,$E796)-MINIFS(N:N,$E:$E,$E796)),
100*(N796-MINIFS(N:N,$E:$E,$E796))/(MAXIFS(N:N,$E:$E,$E796)-MINIFS(N:N,$E:$E,$E796))))</f>
        <v/>
      </c>
      <c r="CD796" s="232" t="str">
        <f t="array" ref="CD796">IF(O796="","",
IF(INDEX(Settings!$H:$H,MATCH(CD$1,Settings!$G:$G,0))=TRUE,
100-100*(O796-MINIFS(O:O,$E:$E,$E796))/(MAXIFS(O:O,$E:$E,$E796)-MINIFS(O:O,$E:$E,$E796)),
100*(O796-MINIFS(O:O,$E:$E,$E796))/(MAXIFS(O:O,$E:$E,$E796)-MINIFS(O:O,$E:$E,$E796))))</f>
        <v/>
      </c>
      <c r="CE796" s="232" t="str">
        <f t="array" ref="CE796">IF(P796="","",
IF(INDEX(Settings!$H:$H,MATCH(CE$1,Settings!$G:$G,0))=TRUE,
100-100*(P796-MINIFS(P:P,$E:$E,$E796))/(MAXIFS(P:P,$E:$E,$E796)-MINIFS(P:P,$E:$E,$E796)),
100*(P796-MINIFS(P:P,$E:$E,$E796))/(MAXIFS(P:P,$E:$E,$E796)-MINIFS(P:P,$E:$E,$E796))))</f>
        <v/>
      </c>
      <c r="CF796" s="232" t="str">
        <f t="array" ref="CF796">IF(Q796="","",
IF(INDEX(Settings!$H:$H,MATCH(CF$1,Settings!$G:$G,0))=TRUE,
100-100*(Q796-MINIFS(Q:Q,$E:$E,$E796))/(MAXIFS(Q:Q,$E:$E,$E796)-MINIFS(Q:Q,$E:$E,$E796)),
100*(Q796-MINIFS(Q:Q,$E:$E,$E796))/(MAXIFS(Q:Q,$E:$E,$E796)-MINIFS(Q:Q,$E:$E,$E796))))</f>
        <v/>
      </c>
      <c r="CG796" s="232" t="str">
        <f t="array" ref="CG796">IF(R796="","",
IF(INDEX(Settings!$H:$H,MATCH(CG$1,Settings!$G:$G,0))=TRUE,
100-100*(R796-MINIFS(R:R,$E:$E,$E796))/(MAXIFS(R:R,$E:$E,$E796)-MINIFS(R:R,$E:$E,$E796)),
100*(R796-MINIFS(R:R,$E:$E,$E796))/(MAXIFS(R:R,$E:$E,$E796)-MINIFS(R:R,$E:$E,$E796))))</f>
        <v/>
      </c>
      <c r="CH796" s="232" t="str">
        <f t="array" ref="CH796">IF(S796="","",
IF(INDEX(Settings!$H:$H,MATCH(CH$1,Settings!$G:$G,0))=TRUE,
100-100*(S796-MINIFS(S:S,$E:$E,$E796))/(MAXIFS(S:S,$E:$E,$E796)-MINIFS(S:S,$E:$E,$E796)),
100*(S796-MINIFS(S:S,$E:$E,$E796))/(MAXIFS(S:S,$E:$E,$E796)-MINIFS(S:S,$E:$E,$E796))))</f>
        <v/>
      </c>
      <c r="CI796" s="232" t="str">
        <f t="array" ref="CI796">IF(T796="","",
IF(INDEX(Settings!$H:$H,MATCH(CI$1,Settings!$G:$G,0))=TRUE,
100-100*(T796-MINIFS(T:T,$E:$E,$E796))/(MAXIFS(T:T,$E:$E,$E796)-MINIFS(T:T,$E:$E,$E796)),
100*(T796-MINIFS(T:T,$E:$E,$E796))/(MAXIFS(T:T,$E:$E,$E796)-MINIFS(T:T,$E:$E,$E796))))</f>
        <v/>
      </c>
      <c r="CJ796" s="232" t="str">
        <f t="array" ref="CJ796">IF(U796="","",
IF(INDEX(Settings!$H:$H,MATCH(CJ$1,Settings!$G:$G,0))=TRUE,
100-100*(U796-MINIFS(U:U,$E:$E,$E796))/(MAXIFS(U:U,$E:$E,$E796)-MINIFS(U:U,$E:$E,$E796)),
100*(U796-MINIFS(U:U,$E:$E,$E796))/(MAXIFS(U:U,$E:$E,$E796)-MINIFS(U:U,$E:$E,$E796))))</f>
        <v/>
      </c>
      <c r="CK796" s="232" t="str">
        <f t="array" ref="CK796">IF(V796="","",
IF(INDEX(Settings!$H:$H,MATCH(CK$1,Settings!$G:$G,0))=TRUE,
100-100*(V796-MINIFS(V:V,$E:$E,$E796))/(MAXIFS(V:V,$E:$E,$E796)-MINIFS(V:V,$E:$E,$E796)),
100*(V796-MINIFS(V:V,$E:$E,$E796))/(MAXIFS(V:V,$E:$E,$E796)-MINIFS(V:V,$E:$E,$E796))))</f>
        <v/>
      </c>
      <c r="CL796" s="232" t="str">
        <f t="array" ref="CL796">IF(W796="","",
IF(INDEX(Settings!$H:$H,MATCH(CL$1,Settings!$G:$G,0))=TRUE,
100-100*(W796-MINIFS(W:W,$E:$E,$E796))/(MAXIFS(W:W,$E:$E,$E796)-MINIFS(W:W,$E:$E,$E796)),
100*(W796-MINIFS(W:W,$E:$E,$E796))/(MAXIFS(W:W,$E:$E,$E796)-MINIFS(W:W,$E:$E,$E796))))</f>
        <v/>
      </c>
      <c r="CM796" s="232" t="str">
        <f t="array" ref="CM796">IF(X796="","",
IF(INDEX(Settings!$H:$H,MATCH(CM$1,Settings!$G:$G,0))=TRUE,
100-100*(X796-MINIFS(X:X,$E:$E,$E796))/(MAXIFS(X:X,$E:$E,$E796)-MINIFS(X:X,$E:$E,$E796)),
100*(X796-MINIFS(X:X,$E:$E,$E796))/(MAXIFS(X:X,$E:$E,$E796)-MINIFS(X:X,$E:$E,$E796))))</f>
        <v/>
      </c>
      <c r="CN796" s="232" t="str">
        <f t="array" ref="CN796">IF(Y796="","",
IF(INDEX(Settings!$H:$H,MATCH(CN$1,Settings!$G:$G,0))=TRUE,
100-100*(Y796-MINIFS(Y:Y,$E:$E,$E796))/(MAXIFS(Y:Y,$E:$E,$E796)-MINIFS(Y:Y,$E:$E,$E796)),
100*(Y796-MINIFS(Y:Y,$E:$E,$E796))/(MAXIFS(Y:Y,$E:$E,$E796)-MINIFS(Y:Y,$E:$E,$E796))))</f>
        <v/>
      </c>
      <c r="CO796" s="232" t="str">
        <f t="array" ref="CO796">IF(Z796="","",
IF(INDEX(Settings!$H:$H,MATCH(CO$1,Settings!$G:$G,0))=TRUE,
100-100*(Z796-MINIFS(Z:Z,$E:$E,$E796))/(MAXIFS(Z:Z,$E:$E,$E796)-MINIFS(Z:Z,$E:$E,$E796)),
100*(Z796-MINIFS(Z:Z,$E:$E,$E796))/(MAXIFS(Z:Z,$E:$E,$E796)-MINIFS(Z:Z,$E:$E,$E796))))</f>
        <v/>
      </c>
      <c r="CP796" s="232" t="str">
        <f t="array" ref="CP796">IF(AA796="","",
IF(INDEX(Settings!$H:$H,MATCH(CP$1,Settings!$G:$G,0))=TRUE,
100-100*(AA796-MINIFS(AA:AA,$E:$E,$E796))/(MAXIFS(AA:AA,$E:$E,$E796)-MINIFS(AA:AA,$E:$E,$E796)),
100*(AA796-MINIFS(AA:AA,$E:$E,$E796))/(MAXIFS(AA:AA,$E:$E,$E796)-MINIFS(AA:AA,$E:$E,$E796))))</f>
        <v/>
      </c>
      <c r="CQ796" s="232" t="str">
        <f t="array" ref="CQ796">IF(AB796="","",
IF(INDEX(Settings!$H:$H,MATCH(CQ$1,Settings!$G:$G,0))=TRUE,
100-100*(AB796-MINIFS(AB:AB,$E:$E,$E796))/(MAXIFS(AB:AB,$E:$E,$E796)-MINIFS(AB:AB,$E:$E,$E796)),
100*(AB796-MINIFS(AB:AB,$E:$E,$E796))/(MAXIFS(AB:AB,$E:$E,$E796)-MINIFS(AB:AB,$E:$E,$E796))))</f>
        <v/>
      </c>
      <c r="CR796" s="232" t="str">
        <f t="array" ref="CR796">IF(AC796="","",
IF(INDEX(Settings!$H:$H,MATCH(CR$1,Settings!$G:$G,0))=TRUE,
100-100*(AC796-MINIFS(AC:AC,$E:$E,$E796))/(MAXIFS(AC:AC,$E:$E,$E796)-MINIFS(AC:AC,$E:$E,$E796)),
100*(AC796-MINIFS(AC:AC,$E:$E,$E796))/(MAXIFS(AC:AC,$E:$E,$E796)-MINIFS(AC:AC,$E:$E,$E796))))</f>
        <v/>
      </c>
      <c r="CS796" s="232" t="str">
        <f t="array" ref="CS796">IF(AD796="","",
IF(INDEX(Settings!$H:$H,MATCH(CS$1,Settings!$G:$G,0))=TRUE,
100-100*(AD796-MINIFS(AD:AD,$E:$E,$E796))/(MAXIFS(AD:AD,$E:$E,$E796)-MINIFS(AD:AD,$E:$E,$E796)),
100*(AD796-MINIFS(AD:AD,$E:$E,$E796))/(MAXIFS(AD:AD,$E:$E,$E796)-MINIFS(AD:AD,$E:$E,$E796))))</f>
        <v/>
      </c>
      <c r="CT796" s="232" t="str">
        <f t="array" ref="CT796">IF(AE796="","",
IF(INDEX(Settings!$H:$H,MATCH(CT$1,Settings!$G:$G,0))=TRUE,
100-100*(AE796-MINIFS(AE:AE,$E:$E,$E796))/(MAXIFS(AE:AE,$E:$E,$E796)-MINIFS(AE:AE,$E:$E,$E796)),
100*(AE796-MINIFS(AE:AE,$E:$E,$E796))/(MAXIFS(AE:AE,$E:$E,$E796)-MINIFS(AE:AE,$E:$E,$E796))))</f>
        <v/>
      </c>
      <c r="CU796" s="232" t="str">
        <f t="array" ref="CU796">IF(AF796="","",
IF(INDEX(Settings!$H:$H,MATCH(CU$1,Settings!$G:$G,0))=TRUE,
100-100*(AF796-MINIFS(AF:AF,$E:$E,$E796))/(MAXIFS(AF:AF,$E:$E,$E796)-MINIFS(AF:AF,$E:$E,$E796)),
100*(AF796-MINIFS(AF:AF,$E:$E,$E796))/(MAXIFS(AF:AF,$E:$E,$E796)-MINIFS(AF:AF,$E:$E,$E796))))</f>
        <v/>
      </c>
      <c r="CV796" s="232" t="str">
        <f t="array" ref="CV796">IF(AG796="","",
IF(INDEX(Settings!$H:$H,MATCH(CV$1,Settings!$G:$G,0))=TRUE,
100-100*(AG796-MINIFS(AG:AG,$E:$E,$E796))/(MAXIFS(AG:AG,$E:$E,$E796)-MINIFS(AG:AG,$E:$E,$E796)),
100*(AG796-MINIFS(AG:AG,$E:$E,$E796))/(MAXIFS(AG:AG,$E:$E,$E796)-MINIFS(AG:AG,$E:$E,$E796))))</f>
        <v/>
      </c>
      <c r="CW796" s="232" t="str">
        <f t="array" ref="CW796">IF(AH796="","",
IF(INDEX(Settings!$H:$H,MATCH(CW$1,Settings!$G:$G,0))=TRUE,
100-100*(AH796-MINIFS(AH:AH,$E:$E,$E796))/(MAXIFS(AH:AH,$E:$E,$E796)-MINIFS(AH:AH,$E:$E,$E796)),
100*(AH796-MINIFS(AH:AH,$E:$E,$E796))/(MAXIFS(AH:AH,$E:$E,$E796)-MINIFS(AH:AH,$E:$E,$E796))))</f>
        <v/>
      </c>
      <c r="CX796" s="232" t="str">
        <f t="array" ref="CX796">IF(AI796="","",
IF(INDEX(Settings!$H:$H,MATCH(CX$1,Settings!$G:$G,0))=TRUE,
100-100*(AI796-MINIFS(AI:AI,$E:$E,$E796))/(MAXIFS(AI:AI,$E:$E,$E796)-MINIFS(AI:AI,$E:$E,$E796)),
100*(AI796-MINIFS(AI:AI,$E:$E,$E796))/(MAXIFS(AI:AI,$E:$E,$E796)-MINIFS(AI:AI,$E:$E,$E796))))</f>
        <v/>
      </c>
      <c r="CY796" s="232" t="str">
        <f t="array" ref="CY796">IF(AJ796="","",
IF(INDEX(Settings!$H:$H,MATCH(CY$1,Settings!$G:$G,0))=TRUE,
100-100*(AJ796-MINIFS(AJ:AJ,$E:$E,$E796))/(MAXIFS(AJ:AJ,$E:$E,$E796)-MINIFS(AJ:AJ,$E:$E,$E796)),
100*(AJ796-MINIFS(AJ:AJ,$E:$E,$E796))/(MAXIFS(AJ:AJ,$E:$E,$E796)-MINIFS(AJ:AJ,$E:$E,$E796))))</f>
        <v/>
      </c>
      <c r="CZ796" s="232" t="str">
        <f t="array" ref="CZ796">IF(AK796="","",
IF(INDEX(Settings!$H:$H,MATCH(CZ$1,Settings!$G:$G,0))=TRUE,
100-100*(AK796-MINIFS(AK:AK,$E:$E,$E796))/(MAXIFS(AK:AK,$E:$E,$E796)-MINIFS(AK:AK,$E:$E,$E796)),
100*(AK796-MINIFS(AK:AK,$E:$E,$E796))/(MAXIFS(AK:AK,$E:$E,$E796)-MINIFS(AK:AK,$E:$E,$E796))))</f>
        <v/>
      </c>
      <c r="DA796" s="232" t="str">
        <f t="array" ref="DA796">IF(AL796="","",
IF(INDEX(Settings!$H:$H,MATCH(DA$1,Settings!$G:$G,0))=TRUE,
100-100*(AL796-MINIFS(AL:AL,$E:$E,$E796))/(MAXIFS(AL:AL,$E:$E,$E796)-MINIFS(AL:AL,$E:$E,$E796)),
100*(AL796-MINIFS(AL:AL,$E:$E,$E796))/(MAXIFS(AL:AL,$E:$E,$E796)-MINIFS(AL:AL,$E:$E,$E796))))</f>
        <v/>
      </c>
      <c r="DB796" s="232" t="str">
        <f t="array" ref="DB796">IF(AM796="","",
IF(INDEX(Settings!$H:$H,MATCH(DB$1,Settings!$G:$G,0))=TRUE,
100-100*(AM796-MINIFS(AM:AM,$E:$E,$E796))/(MAXIFS(AM:AM,$E:$E,$E796)-MINIFS(AM:AM,$E:$E,$E796)),
100*(AM796-MINIFS(AM:AM,$E:$E,$E796))/(MAXIFS(AM:AM,$E:$E,$E796)-MINIFS(AM:AM,$E:$E,$E796))))</f>
        <v/>
      </c>
      <c r="DC796" s="232" t="str">
        <f t="array" ref="DC796">IF(AN796="","",
IF(INDEX(Settings!$H:$H,MATCH(DC$1,Settings!$G:$G,0))=TRUE,
100-100*(AN796-MINIFS(AN:AN,$E:$E,$E796))/(MAXIFS(AN:AN,$E:$E,$E796)-MINIFS(AN:AN,$E:$E,$E796)),
100*(AN796-MINIFS(AN:AN,$E:$E,$E796))/(MAXIFS(AN:AN,$E:$E,$E796)-MINIFS(AN:AN,$E:$E,$E796))))</f>
        <v/>
      </c>
      <c r="DD796" s="232" t="str">
        <f t="array" ref="DD796">IF(AO796="","",
IF(INDEX(Settings!$H:$H,MATCH(DD$1,Settings!$G:$G,0))=TRUE,
100-100*(AO796-MINIFS(AO:AO,$E:$E,$E796))/(MAXIFS(AO:AO,$E:$E,$E796)-MINIFS(AO:AO,$E:$E,$E796)),
100*(AO796-MINIFS(AO:AO,$E:$E,$E796))/(MAXIFS(AO:AO,$E:$E,$E796)-MINIFS(AO:AO,$E:$E,$E796))))</f>
        <v/>
      </c>
      <c r="DE796" s="232" t="str">
        <f t="array" ref="DE796">IF(AP796="","",
IF(INDEX(Settings!$H:$H,MATCH(DE$1,Settings!$G:$G,0))=TRUE,
100-100*(AP796-MINIFS(AP:AP,$E:$E,$E796))/(MAXIFS(AP:AP,$E:$E,$E796)-MINIFS(AP:AP,$E:$E,$E796)),
100*(AP796-MINIFS(AP:AP,$E:$E,$E796))/(MAXIFS(AP:AP,$E:$E,$E796)-MINIFS(AP:AP,$E:$E,$E796))))</f>
        <v/>
      </c>
      <c r="DF796" s="232" t="str">
        <f t="array" ref="DF796">IF(AQ796="","",
IF(INDEX(Settings!$H:$H,MATCH(DF$1,Settings!$G:$G,0))=TRUE,
100-100*(AQ796-MINIFS(AQ:AQ,$E:$E,$E796))/(MAXIFS(AQ:AQ,$E:$E,$E796)-MINIFS(AQ:AQ,$E:$E,$E796)),
100*(AQ796-MINIFS(AQ:AQ,$E:$E,$E796))/(MAXIFS(AQ:AQ,$E:$E,$E796)-MINIFS(AQ:AQ,$E:$E,$E796))))</f>
        <v/>
      </c>
      <c r="DG796" s="232" t="str">
        <f t="array" ref="DG796">IF(AR796="","",
IF(INDEX(Settings!$H:$H,MATCH(DG$1,Settings!$G:$G,0))=TRUE,
100-100*(AR796-MINIFS(AR:AR,$E:$E,$E796))/(MAXIFS(AR:AR,$E:$E,$E796)-MINIFS(AR:AR,$E:$E,$E796)),
100*(AR796-MINIFS(AR:AR,$E:$E,$E796))/(MAXIFS(AR:AR,$E:$E,$E796)-MINIFS(AR:AR,$E:$E,$E796))))</f>
        <v/>
      </c>
      <c r="DH796" s="232" t="str">
        <f t="array" ref="DH796">IF(AS796="","",
IF(INDEX(Settings!$H:$H,MATCH(DH$1,Settings!$G:$G,0))=TRUE,
100-100*(AS796-MINIFS(AS:AS,$E:$E,$E796))/(MAXIFS(AS:AS,$E:$E,$E796)-MINIFS(AS:AS,$E:$E,$E796)),
100*(AS796-MINIFS(AS:AS,$E:$E,$E796))/(MAXIFS(AS:AS,$E:$E,$E796)-MINIFS(AS:AS,$E:$E,$E796))))</f>
        <v/>
      </c>
      <c r="DI796" s="232" t="str">
        <f t="array" ref="DI796">IF(AT796="","",
IF(INDEX(Settings!$H:$H,MATCH(DI$1,Settings!$G:$G,0))=TRUE,
100-100*(AT796-MINIFS(AT:AT,$E:$E,$E796))/(MAXIFS(AT:AT,$E:$E,$E796)-MINIFS(AT:AT,$E:$E,$E796)),
100*(AT796-MINIFS(AT:AT,$E:$E,$E796))/(MAXIFS(AT:AT,$E:$E,$E796)-MINIFS(AT:AT,$E:$E,$E796))))</f>
        <v/>
      </c>
      <c r="DJ796" s="232" t="str">
        <f t="array" ref="DJ796">IF(AU796="","",
IF(INDEX(Settings!$H:$H,MATCH(DJ$1,Settings!$G:$G,0))=TRUE,
100-100*(AU796-MINIFS(AU:AU,$E:$E,$E796))/(MAXIFS(AU:AU,$E:$E,$E796)-MINIFS(AU:AU,$E:$E,$E796)),
100*(AU796-MINIFS(AU:AU,$E:$E,$E796))/(MAXIFS(AU:AU,$E:$E,$E796)-MINIFS(AU:AU,$E:$E,$E796))))</f>
        <v/>
      </c>
      <c r="DK796" s="232" t="str">
        <f t="array" ref="DK796">IF(AV796="","",
IF(INDEX(Settings!$H:$H,MATCH(DK$1,Settings!$G:$G,0))=TRUE,
100-100*(AV796-MINIFS(AV:AV,$E:$E,$E796))/(MAXIFS(AV:AV,$E:$E,$E796)-MINIFS(AV:AV,$E:$E,$E796)),
100*(AV796-MINIFS(AV:AV,$E:$E,$E796))/(MAXIFS(AV:AV,$E:$E,$E796)-MINIFS(AV:AV,$E:$E,$E796))))</f>
        <v/>
      </c>
      <c r="DL796" s="232" t="str">
        <f t="array" ref="DL796">IF(AW796="","",
IF(INDEX(Settings!$H:$H,MATCH(DL$1,Settings!$G:$G,0))=TRUE,
100-100*(AW796-MINIFS(AW:AW,$E:$E,$E796))/(MAXIFS(AW:AW,$E:$E,$E796)-MINIFS(AW:AW,$E:$E,$E796)),
100*(AW796-MINIFS(AW:AW,$E:$E,$E796))/(MAXIFS(AW:AW,$E:$E,$E796)-MINIFS(AW:AW,$E:$E,$E796))))</f>
        <v/>
      </c>
      <c r="DM796" s="232" t="str">
        <f t="array" ref="DM796">IF(AX796="","",
IF(INDEX(Settings!$H:$H,MATCH(DM$1,Settings!$G:$G,0))=TRUE,
100-100*(AX796-MINIFS(AX:AX,$E:$E,$E796))/(MAXIFS(AX:AX,$E:$E,$E796)-MINIFS(AX:AX,$E:$E,$E796)),
100*(AX796-MINIFS(AX:AX,$E:$E,$E796))/(MAXIFS(AX:AX,$E:$E,$E796)-MINIFS(AX:AX,$E:$E,$E796))))</f>
        <v/>
      </c>
      <c r="DN796" s="232" t="str">
        <f t="array" ref="DN796">IF(AY796="","",
IF(INDEX(Settings!$H:$H,MATCH(DN$1,Settings!$G:$G,0))=TRUE,
100-100*(AY796-MINIFS(AY:AY,$E:$E,$E796))/(MAXIFS(AY:AY,$E:$E,$E796)-MINIFS(AY:AY,$E:$E,$E796)),
100*(AY796-MINIFS(AY:AY,$E:$E,$E796))/(MAXIFS(AY:AY,$E:$E,$E796)-MINIFS(AY:AY,$E:$E,$E796))))</f>
        <v/>
      </c>
      <c r="DO796" s="232" t="str">
        <f t="array" ref="DO796">IF(AZ796="","",
IF(INDEX(Settings!$H:$H,MATCH(DO$1,Settings!$G:$G,0))=TRUE,
100-100*(AZ796-MINIFS(AZ:AZ,$E:$E,$E796))/(MAXIFS(AZ:AZ,$E:$E,$E796)-MINIFS(AZ:AZ,$E:$E,$E796)),
100*(AZ796-MINIFS(AZ:AZ,$E:$E,$E796))/(MAXIFS(AZ:AZ,$E:$E,$E796)-MINIFS(AZ:AZ,$E:$E,$E796))))</f>
        <v/>
      </c>
      <c r="DP796" s="232" t="str">
        <f t="array" ref="DP796">IF(BA796="","",
IF(INDEX(Settings!$H:$H,MATCH(DP$1,Settings!$G:$G,0))=TRUE,
100-100*(BA796-MINIFS(BA:BA,$E:$E,$E796))/(MAXIFS(BA:BA,$E:$E,$E796)-MINIFS(BA:BA,$E:$E,$E796)),
100*(BA796-MINIFS(BA:BA,$E:$E,$E796))/(MAXIFS(BA:BA,$E:$E,$E796)-MINIFS(BA:BA,$E:$E,$E796))))</f>
        <v/>
      </c>
      <c r="DQ796" s="232" t="str">
        <f t="array" ref="DQ796">IF(BB796="","",
IF(INDEX(Settings!$H:$H,MATCH(DQ$1,Settings!$G:$G,0))=TRUE,
100-100*(BB796-MINIFS(BB:BB,$E:$E,$E796))/(MAXIFS(BB:BB,$E:$E,$E796)-MINIFS(BB:BB,$E:$E,$E796)),
100*(BB796-MINIFS(BB:BB,$E:$E,$E796))/(MAXIFS(BB:BB,$E:$E,$E796)-MINIFS(BB:BB,$E:$E,$E796))))</f>
        <v/>
      </c>
      <c r="DR796" s="232" t="str">
        <f t="array" ref="DR796">IF(BC796="","",
IF(INDEX(Settings!$H:$H,MATCH(DR$1,Settings!$G:$G,0))=TRUE,
100-100*(BC796-MINIFS(BC:BC,$E:$E,$E796))/(MAXIFS(BC:BC,$E:$E,$E796)-MINIFS(BC:BC,$E:$E,$E796)),
100*(BC796-MINIFS(BC:BC,$E:$E,$E796))/(MAXIFS(BC:BC,$E:$E,$E796)-MINIFS(BC:BC,$E:$E,$E796))))</f>
        <v/>
      </c>
      <c r="DS796" s="232" t="str">
        <f t="array" ref="DS796">IF(BD796="","",
IF(INDEX(Settings!$H:$H,MATCH(DS$1,Settings!$G:$G,0))=TRUE,
100-100*(BD796-MINIFS(BD:BD,$E:$E,$E796))/(MAXIFS(BD:BD,$E:$E,$E796)-MINIFS(BD:BD,$E:$E,$E796)),
100*(BD796-MINIFS(BD:BD,$E:$E,$E796))/(MAXIFS(BD:BD,$E:$E,$E796)-MINIFS(BD:BD,$E:$E,$E796))))</f>
        <v/>
      </c>
      <c r="DT796" s="232" t="str">
        <f t="array" ref="DT796">IF(BE796="","",
IF(INDEX(Settings!$H:$H,MATCH(DT$1,Settings!$G:$G,0))=TRUE,
100-100*(BE796-MINIFS(BE:BE,$E:$E,$E796))/(MAXIFS(BE:BE,$E:$E,$E796)-MINIFS(BE:BE,$E:$E,$E796)),
100*(BE796-MINIFS(BE:BE,$E:$E,$E796))/(MAXIFS(BE:BE,$E:$E,$E796)-MINIFS(BE:BE,$E:$E,$E796))))</f>
        <v/>
      </c>
      <c r="DU796" s="232" t="str">
        <f t="array" ref="DU796">IF(BF796="","",
IF(INDEX(Settings!$H:$H,MATCH(DU$1,Settings!$G:$G,0))=TRUE,
100-100*(BF796-MINIFS(BF:BF,$E:$E,$E796))/(MAXIFS(BF:BF,$E:$E,$E796)-MINIFS(BF:BF,$E:$E,$E796)),
100*(BF796-MINIFS(BF:BF,$E:$E,$E796))/(MAXIFS(BF:BF,$E:$E,$E796)-MINIFS(BF:BF,$E:$E,$E796))))</f>
        <v/>
      </c>
      <c r="DV796" s="232" t="str">
        <f t="array" ref="DV796">IF(BG796="","",
IF(INDEX(Settings!$H:$H,MATCH(DV$1,Settings!$G:$G,0))=TRUE,
100-100*(BG796-MINIFS(BG:BG,$E:$E,$E796))/(MAXIFS(BG:BG,$E:$E,$E796)-MINIFS(BG:BG,$E:$E,$E796)),
100*(BG796-MINIFS(BG:BG,$E:$E,$E796))/(MAXIFS(BG:BG,$E:$E,$E796)-MINIFS(BG:BG,$E:$E,$E796))))</f>
        <v/>
      </c>
      <c r="DW796" s="232" t="str">
        <f t="array" ref="DW796">IF(BH796="","",
IF(INDEX(Settings!$H:$H,MATCH(DW$1,Settings!$G:$G,0))=TRUE,
100-100*(BH796-MINIFS(BH:BH,$E:$E,$E796))/(MAXIFS(BH:BH,$E:$E,$E796)-MINIFS(BH:BH,$E:$E,$E796)),
100*(BH796-MINIFS(BH:BH,$E:$E,$E796))/(MAXIFS(BH:BH,$E:$E,$E796)-MINIFS(BH:BH,$E:$E,$E796))))</f>
        <v/>
      </c>
      <c r="DX796" s="232" t="str">
        <f t="array" ref="DX796">IF(BI796="","",
IF(INDEX(Settings!$H:$H,MATCH(DX$1,Settings!$G:$G,0))=TRUE,
100-100*(BI796-MINIFS(BI:BI,$E:$E,$E796))/(MAXIFS(BI:BI,$E:$E,$E796)-MINIFS(BI:BI,$E:$E,$E796)),
100*(BI796-MINIFS(BI:BI,$E:$E,$E796))/(MAXIFS(BI:BI,$E:$E,$E796)-MINIFS(BI:BI,$E:$E,$E796))))</f>
        <v/>
      </c>
      <c r="DY796" s="232" t="str">
        <f t="array" ref="DY796">IF(BJ796="","",
IF(INDEX(Settings!$H:$H,MATCH(DY$1,Settings!$G:$G,0))=TRUE,
100-100*(BJ796-MINIFS(BJ:BJ,$E:$E,$E796))/(MAXIFS(BJ:BJ,$E:$E,$E796)-MINIFS(BJ:BJ,$E:$E,$E796)),
100*(BJ796-MINIFS(BJ:BJ,$E:$E,$E796))/(MAXIFS(BJ:BJ,$E:$E,$E796)-MINIFS(BJ:BJ,$E:$E,$E796))))</f>
        <v/>
      </c>
      <c r="DZ796" s="234"/>
      <c r="EA796" s="234"/>
      <c r="EB796" s="234" t="str">
        <f t="shared" si="8"/>
        <v/>
      </c>
      <c r="EC796" s="234" t="str">
        <f t="shared" si="9"/>
        <v/>
      </c>
      <c r="ED796" s="234" t="str">
        <f t="shared" si="10"/>
        <v/>
      </c>
      <c r="EE796" s="234" t="str">
        <f t="shared" si="11"/>
        <v/>
      </c>
      <c r="EF796" s="234" t="str">
        <f t="shared" si="12"/>
        <v/>
      </c>
      <c r="EG796" s="234" t="str">
        <f t="shared" si="13"/>
        <v/>
      </c>
      <c r="EH796" s="234"/>
      <c r="EI796" s="234"/>
      <c r="EJ796" s="234"/>
      <c r="EK796" s="234"/>
      <c r="EL796" s="234"/>
      <c r="EM796" s="234"/>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3" t="str">
        <f t="shared" si="14"/>
        <v/>
      </c>
      <c r="N797" s="49"/>
      <c r="O797" s="49"/>
      <c r="P797" s="49"/>
      <c r="Q797" s="49"/>
      <c r="R797" s="49"/>
      <c r="S797" s="222" t="str">
        <f>IFERROR(VLOOKUP(AF797, 'YOYO IR Scores'!A:C, 3, FALSE), "")
</f>
        <v/>
      </c>
      <c r="T797" s="49"/>
      <c r="U797" s="49"/>
      <c r="V797" s="49"/>
      <c r="W797" s="49"/>
      <c r="X797" s="224" t="str">
        <f t="shared" si="4"/>
        <v/>
      </c>
      <c r="Y797" s="225" t="str">
        <f t="shared" si="5"/>
        <v/>
      </c>
      <c r="Z797" s="225" t="str">
        <f t="shared" si="6"/>
        <v/>
      </c>
      <c r="AA797" s="224" t="str">
        <f t="shared" si="7"/>
        <v/>
      </c>
      <c r="AB797" s="223"/>
      <c r="AC797" s="223"/>
      <c r="AD797" s="223"/>
      <c r="AE797" s="223" t="str">
        <f>IFERROR(VLOOKUP(AF797, 'YOYO IR Scores'!A:C, 2, FALSE), "")</f>
        <v/>
      </c>
      <c r="AF797" s="223"/>
      <c r="AG797" s="223"/>
      <c r="AH797" s="223"/>
      <c r="AI797" s="223"/>
      <c r="AJ797" s="223"/>
      <c r="AK797" s="223"/>
      <c r="AL797" s="223"/>
      <c r="AM797" s="223"/>
      <c r="AN797" s="223"/>
      <c r="AO797" s="223"/>
      <c r="AP797" s="223"/>
      <c r="AQ797" s="223"/>
      <c r="AR797" s="223"/>
      <c r="AS797" s="223"/>
      <c r="AT797" s="223"/>
      <c r="AU797" s="223"/>
      <c r="AV797" s="223"/>
      <c r="AW797" s="223"/>
      <c r="AX797" s="223"/>
      <c r="AY797" s="223"/>
      <c r="AZ797" s="223"/>
      <c r="BA797" s="223"/>
      <c r="BB797" s="223"/>
      <c r="BC797" s="223"/>
      <c r="BD797" s="223"/>
      <c r="BE797" s="223"/>
      <c r="BF797" s="223"/>
      <c r="BG797" s="223"/>
      <c r="BH797" s="223"/>
      <c r="BI797" s="223"/>
      <c r="BJ797" s="223"/>
      <c r="BK797" s="223" t="str">
        <f t="array" ref="BK797">IF(J797="","",
IF(INDEX(Settings!$H:$H,MATCH(BY$1,Settings!$G:$G,0))=TRUE,
100-100*(J797-MIN(J:J))/(MAX(J:J)-MIN(J:J)),
100*(J797-MIN(J:J))/(MAX(J:J)-MIN(J:J))))</f>
        <v/>
      </c>
      <c r="BL797" s="223" t="str">
        <f t="array" ref="BL797">IF(J797="","",
IF(INDEX(Settings!$H:$H,MATCH(BY$1,Settings!$G:$G,0))=TRUE,
100-100*(J797-MINIFS(J:J,$E:$E,$E797))/(MAXIFS(J:J,$E:$E,$E797)-MINIFS(J:J,$E:$E,$E797)),
100*(J797-MINIFS(J:J,$E:$E,$E797))/(MAXIFS(J:J,$E:$E,$E797)-MINIFS(J:J,$E:$E,$E797))))</f>
        <v/>
      </c>
      <c r="BM797" s="223"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4" t="str">
        <f t="array" ref="BQ797">IF(J797="","",
IF(INDEX(Settings!$H:$H,MATCH(BY$1,Settings!$G:$G,0))=TRUE,
-1*(J797-AVERAGE(J:J))/STDEV(J:J),
(J797-AVERAGE(J:J))/STDEV(J:J)))</f>
        <v/>
      </c>
      <c r="BR797" s="224" t="str">
        <f>IFERROR(__xludf.DUMMYFUNCTION("IF(J797="""","""",
IF(INDEX(Settings!$H:$H,MATCH(BY$1,Settings!$G:$G,0))=TRUE,
-1*(J797-AVERAGEIFS(J:J,$E:$E,$E797))/STDEV(FILTER(J:J,$E:$E=$E797)),
(J797-AVERAGEIFS(J:J,$E:$E,$E797))/STDEV(FILTER(J:J,$E:$E=$E797))))"),"")</f>
        <v/>
      </c>
      <c r="BS797" s="224"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3" t="str">
        <f t="array" ref="BY797">IF(J797="","",
IF(INDEX(Settings!$H:$H,MATCH(BY$1,Settings!$G:$G,0))=TRUE,
100-100*(J797-MINIFS(J:J,$E:$E,$E797))/(MAXIFS(J:J,$E:$E,$E797)-MINIFS(J:J,$E:$E,$E797)),
100*(J797-MINIFS(J:J,$E:$E,$E797))/(MAXIFS(J:J,$E:$E,$E797)-MINIFS(J:J,$E:$E,$E797))))</f>
        <v/>
      </c>
      <c r="BZ797" s="223" t="str">
        <f t="array" ref="BZ797">IF(K797="","",
IF(INDEX(Settings!$H:$H,MATCH(BZ$1,Settings!$G:$G,0))=TRUE,
100-100*(K797-MINIFS(K:K,$E:$E,$E797))/(MAXIFS(K:K,$E:$E,$E797)-MINIFS(K:K,$E:$E,$E797)),
100*(K797-MINIFS(K:K,$E:$E,$E797))/(MAXIFS(K:K,$E:$E,$E797)-MINIFS(K:K,$E:$E,$E797))))</f>
        <v/>
      </c>
      <c r="CA797" s="223" t="str">
        <f t="array" ref="CA797">IF(L797="","",
IF(INDEX(Settings!$H:$H,MATCH(CA$1,Settings!$G:$G,0))=TRUE,
100-100*(L797-MINIFS(L:L,$E:$E,$E797))/(MAXIFS(L:L,$E:$E,$E797)-MINIFS(L:L,$E:$E,$E797)),
100*(L797-MINIFS(L:L,$E:$E,$E797))/(MAXIFS(L:L,$E:$E,$E797)-MINIFS(L:L,$E:$E,$E797))))</f>
        <v/>
      </c>
      <c r="CB797" s="223" t="str">
        <f t="array" ref="CB797">IF(M797="","",
IF(INDEX(Settings!$H:$H,MATCH(CB$1,Settings!$G:$G,0))=TRUE,
100-100*(M797-MINIFS(M:M,$E:$E,$E797))/(MAXIFS(M:M,$E:$E,$E797)-MINIFS(M:M,$E:$E,$E797)),
100*(M797-MINIFS(M:M,$E:$E,$E797))/(MAXIFS(M:M,$E:$E,$E797)-MINIFS(M:M,$E:$E,$E797))))</f>
        <v/>
      </c>
      <c r="CC797" s="223" t="str">
        <f t="array" ref="CC797">IF(N797="","",
IF(INDEX(Settings!$H:$H,MATCH(CC$1,Settings!$G:$G,0))=TRUE,
100-100*(N797-MINIFS(N:N,$E:$E,$E797))/(MAXIFS(N:N,$E:$E,$E797)-MINIFS(N:N,$E:$E,$E797)),
100*(N797-MINIFS(N:N,$E:$E,$E797))/(MAXIFS(N:N,$E:$E,$E797)-MINIFS(N:N,$E:$E,$E797))))</f>
        <v/>
      </c>
      <c r="CD797" s="223" t="str">
        <f t="array" ref="CD797">IF(O797="","",
IF(INDEX(Settings!$H:$H,MATCH(CD$1,Settings!$G:$G,0))=TRUE,
100-100*(O797-MINIFS(O:O,$E:$E,$E797))/(MAXIFS(O:O,$E:$E,$E797)-MINIFS(O:O,$E:$E,$E797)),
100*(O797-MINIFS(O:O,$E:$E,$E797))/(MAXIFS(O:O,$E:$E,$E797)-MINIFS(O:O,$E:$E,$E797))))</f>
        <v/>
      </c>
      <c r="CE797" s="223" t="str">
        <f t="array" ref="CE797">IF(P797="","",
IF(INDEX(Settings!$H:$H,MATCH(CE$1,Settings!$G:$G,0))=TRUE,
100-100*(P797-MINIFS(P:P,$E:$E,$E797))/(MAXIFS(P:P,$E:$E,$E797)-MINIFS(P:P,$E:$E,$E797)),
100*(P797-MINIFS(P:P,$E:$E,$E797))/(MAXIFS(P:P,$E:$E,$E797)-MINIFS(P:P,$E:$E,$E797))))</f>
        <v/>
      </c>
      <c r="CF797" s="223" t="str">
        <f t="array" ref="CF797">IF(Q797="","",
IF(INDEX(Settings!$H:$H,MATCH(CF$1,Settings!$G:$G,0))=TRUE,
100-100*(Q797-MINIFS(Q:Q,$E:$E,$E797))/(MAXIFS(Q:Q,$E:$E,$E797)-MINIFS(Q:Q,$E:$E,$E797)),
100*(Q797-MINIFS(Q:Q,$E:$E,$E797))/(MAXIFS(Q:Q,$E:$E,$E797)-MINIFS(Q:Q,$E:$E,$E797))))</f>
        <v/>
      </c>
      <c r="CG797" s="223" t="str">
        <f t="array" ref="CG797">IF(R797="","",
IF(INDEX(Settings!$H:$H,MATCH(CG$1,Settings!$G:$G,0))=TRUE,
100-100*(R797-MINIFS(R:R,$E:$E,$E797))/(MAXIFS(R:R,$E:$E,$E797)-MINIFS(R:R,$E:$E,$E797)),
100*(R797-MINIFS(R:R,$E:$E,$E797))/(MAXIFS(R:R,$E:$E,$E797)-MINIFS(R:R,$E:$E,$E797))))</f>
        <v/>
      </c>
      <c r="CH797" s="223" t="str">
        <f t="array" ref="CH797">IF(S797="","",
IF(INDEX(Settings!$H:$H,MATCH(CH$1,Settings!$G:$G,0))=TRUE,
100-100*(S797-MINIFS(S:S,$E:$E,$E797))/(MAXIFS(S:S,$E:$E,$E797)-MINIFS(S:S,$E:$E,$E797)),
100*(S797-MINIFS(S:S,$E:$E,$E797))/(MAXIFS(S:S,$E:$E,$E797)-MINIFS(S:S,$E:$E,$E797))))</f>
        <v/>
      </c>
      <c r="CI797" s="223" t="str">
        <f t="array" ref="CI797">IF(T797="","",
IF(INDEX(Settings!$H:$H,MATCH(CI$1,Settings!$G:$G,0))=TRUE,
100-100*(T797-MINIFS(T:T,$E:$E,$E797))/(MAXIFS(T:T,$E:$E,$E797)-MINIFS(T:T,$E:$E,$E797)),
100*(T797-MINIFS(T:T,$E:$E,$E797))/(MAXIFS(T:T,$E:$E,$E797)-MINIFS(T:T,$E:$E,$E797))))</f>
        <v/>
      </c>
      <c r="CJ797" s="223" t="str">
        <f t="array" ref="CJ797">IF(U797="","",
IF(INDEX(Settings!$H:$H,MATCH(CJ$1,Settings!$G:$G,0))=TRUE,
100-100*(U797-MINIFS(U:U,$E:$E,$E797))/(MAXIFS(U:U,$E:$E,$E797)-MINIFS(U:U,$E:$E,$E797)),
100*(U797-MINIFS(U:U,$E:$E,$E797))/(MAXIFS(U:U,$E:$E,$E797)-MINIFS(U:U,$E:$E,$E797))))</f>
        <v/>
      </c>
      <c r="CK797" s="223" t="str">
        <f t="array" ref="CK797">IF(V797="","",
IF(INDEX(Settings!$H:$H,MATCH(CK$1,Settings!$G:$G,0))=TRUE,
100-100*(V797-MINIFS(V:V,$E:$E,$E797))/(MAXIFS(V:V,$E:$E,$E797)-MINIFS(V:V,$E:$E,$E797)),
100*(V797-MINIFS(V:V,$E:$E,$E797))/(MAXIFS(V:V,$E:$E,$E797)-MINIFS(V:V,$E:$E,$E797))))</f>
        <v/>
      </c>
      <c r="CL797" s="223" t="str">
        <f t="array" ref="CL797">IF(W797="","",
IF(INDEX(Settings!$H:$H,MATCH(CL$1,Settings!$G:$G,0))=TRUE,
100-100*(W797-MINIFS(W:W,$E:$E,$E797))/(MAXIFS(W:W,$E:$E,$E797)-MINIFS(W:W,$E:$E,$E797)),
100*(W797-MINIFS(W:W,$E:$E,$E797))/(MAXIFS(W:W,$E:$E,$E797)-MINIFS(W:W,$E:$E,$E797))))</f>
        <v/>
      </c>
      <c r="CM797" s="223" t="str">
        <f t="array" ref="CM797">IF(X797="","",
IF(INDEX(Settings!$H:$H,MATCH(CM$1,Settings!$G:$G,0))=TRUE,
100-100*(X797-MINIFS(X:X,$E:$E,$E797))/(MAXIFS(X:X,$E:$E,$E797)-MINIFS(X:X,$E:$E,$E797)),
100*(X797-MINIFS(X:X,$E:$E,$E797))/(MAXIFS(X:X,$E:$E,$E797)-MINIFS(X:X,$E:$E,$E797))))</f>
        <v/>
      </c>
      <c r="CN797" s="223" t="str">
        <f t="array" ref="CN797">IF(Y797="","",
IF(INDEX(Settings!$H:$H,MATCH(CN$1,Settings!$G:$G,0))=TRUE,
100-100*(Y797-MINIFS(Y:Y,$E:$E,$E797))/(MAXIFS(Y:Y,$E:$E,$E797)-MINIFS(Y:Y,$E:$E,$E797)),
100*(Y797-MINIFS(Y:Y,$E:$E,$E797))/(MAXIFS(Y:Y,$E:$E,$E797)-MINIFS(Y:Y,$E:$E,$E797))))</f>
        <v/>
      </c>
      <c r="CO797" s="223" t="str">
        <f t="array" ref="CO797">IF(Z797="","",
IF(INDEX(Settings!$H:$H,MATCH(CO$1,Settings!$G:$G,0))=TRUE,
100-100*(Z797-MINIFS(Z:Z,$E:$E,$E797))/(MAXIFS(Z:Z,$E:$E,$E797)-MINIFS(Z:Z,$E:$E,$E797)),
100*(Z797-MINIFS(Z:Z,$E:$E,$E797))/(MAXIFS(Z:Z,$E:$E,$E797)-MINIFS(Z:Z,$E:$E,$E797))))</f>
        <v/>
      </c>
      <c r="CP797" s="223" t="str">
        <f t="array" ref="CP797">IF(AA797="","",
IF(INDEX(Settings!$H:$H,MATCH(CP$1,Settings!$G:$G,0))=TRUE,
100-100*(AA797-MINIFS(AA:AA,$E:$E,$E797))/(MAXIFS(AA:AA,$E:$E,$E797)-MINIFS(AA:AA,$E:$E,$E797)),
100*(AA797-MINIFS(AA:AA,$E:$E,$E797))/(MAXIFS(AA:AA,$E:$E,$E797)-MINIFS(AA:AA,$E:$E,$E797))))</f>
        <v/>
      </c>
      <c r="CQ797" s="223" t="str">
        <f t="array" ref="CQ797">IF(AB797="","",
IF(INDEX(Settings!$H:$H,MATCH(CQ$1,Settings!$G:$G,0))=TRUE,
100-100*(AB797-MINIFS(AB:AB,$E:$E,$E797))/(MAXIFS(AB:AB,$E:$E,$E797)-MINIFS(AB:AB,$E:$E,$E797)),
100*(AB797-MINIFS(AB:AB,$E:$E,$E797))/(MAXIFS(AB:AB,$E:$E,$E797)-MINIFS(AB:AB,$E:$E,$E797))))</f>
        <v/>
      </c>
      <c r="CR797" s="223" t="str">
        <f t="array" ref="CR797">IF(AC797="","",
IF(INDEX(Settings!$H:$H,MATCH(CR$1,Settings!$G:$G,0))=TRUE,
100-100*(AC797-MINIFS(AC:AC,$E:$E,$E797))/(MAXIFS(AC:AC,$E:$E,$E797)-MINIFS(AC:AC,$E:$E,$E797)),
100*(AC797-MINIFS(AC:AC,$E:$E,$E797))/(MAXIFS(AC:AC,$E:$E,$E797)-MINIFS(AC:AC,$E:$E,$E797))))</f>
        <v/>
      </c>
      <c r="CS797" s="223" t="str">
        <f t="array" ref="CS797">IF(AD797="","",
IF(INDEX(Settings!$H:$H,MATCH(CS$1,Settings!$G:$G,0))=TRUE,
100-100*(AD797-MINIFS(AD:AD,$E:$E,$E797))/(MAXIFS(AD:AD,$E:$E,$E797)-MINIFS(AD:AD,$E:$E,$E797)),
100*(AD797-MINIFS(AD:AD,$E:$E,$E797))/(MAXIFS(AD:AD,$E:$E,$E797)-MINIFS(AD:AD,$E:$E,$E797))))</f>
        <v/>
      </c>
      <c r="CT797" s="223" t="str">
        <f t="array" ref="CT797">IF(AE797="","",
IF(INDEX(Settings!$H:$H,MATCH(CT$1,Settings!$G:$G,0))=TRUE,
100-100*(AE797-MINIFS(AE:AE,$E:$E,$E797))/(MAXIFS(AE:AE,$E:$E,$E797)-MINIFS(AE:AE,$E:$E,$E797)),
100*(AE797-MINIFS(AE:AE,$E:$E,$E797))/(MAXIFS(AE:AE,$E:$E,$E797)-MINIFS(AE:AE,$E:$E,$E797))))</f>
        <v/>
      </c>
      <c r="CU797" s="223" t="str">
        <f t="array" ref="CU797">IF(AF797="","",
IF(INDEX(Settings!$H:$H,MATCH(CU$1,Settings!$G:$G,0))=TRUE,
100-100*(AF797-MINIFS(AF:AF,$E:$E,$E797))/(MAXIFS(AF:AF,$E:$E,$E797)-MINIFS(AF:AF,$E:$E,$E797)),
100*(AF797-MINIFS(AF:AF,$E:$E,$E797))/(MAXIFS(AF:AF,$E:$E,$E797)-MINIFS(AF:AF,$E:$E,$E797))))</f>
        <v/>
      </c>
      <c r="CV797" s="223" t="str">
        <f t="array" ref="CV797">IF(AG797="","",
IF(INDEX(Settings!$H:$H,MATCH(CV$1,Settings!$G:$G,0))=TRUE,
100-100*(AG797-MINIFS(AG:AG,$E:$E,$E797))/(MAXIFS(AG:AG,$E:$E,$E797)-MINIFS(AG:AG,$E:$E,$E797)),
100*(AG797-MINIFS(AG:AG,$E:$E,$E797))/(MAXIFS(AG:AG,$E:$E,$E797)-MINIFS(AG:AG,$E:$E,$E797))))</f>
        <v/>
      </c>
      <c r="CW797" s="223" t="str">
        <f t="array" ref="CW797">IF(AH797="","",
IF(INDEX(Settings!$H:$H,MATCH(CW$1,Settings!$G:$G,0))=TRUE,
100-100*(AH797-MINIFS(AH:AH,$E:$E,$E797))/(MAXIFS(AH:AH,$E:$E,$E797)-MINIFS(AH:AH,$E:$E,$E797)),
100*(AH797-MINIFS(AH:AH,$E:$E,$E797))/(MAXIFS(AH:AH,$E:$E,$E797)-MINIFS(AH:AH,$E:$E,$E797))))</f>
        <v/>
      </c>
      <c r="CX797" s="223" t="str">
        <f t="array" ref="CX797">IF(AI797="","",
IF(INDEX(Settings!$H:$H,MATCH(CX$1,Settings!$G:$G,0))=TRUE,
100-100*(AI797-MINIFS(AI:AI,$E:$E,$E797))/(MAXIFS(AI:AI,$E:$E,$E797)-MINIFS(AI:AI,$E:$E,$E797)),
100*(AI797-MINIFS(AI:AI,$E:$E,$E797))/(MAXIFS(AI:AI,$E:$E,$E797)-MINIFS(AI:AI,$E:$E,$E797))))</f>
        <v/>
      </c>
      <c r="CY797" s="223" t="str">
        <f t="array" ref="CY797">IF(AJ797="","",
IF(INDEX(Settings!$H:$H,MATCH(CY$1,Settings!$G:$G,0))=TRUE,
100-100*(AJ797-MINIFS(AJ:AJ,$E:$E,$E797))/(MAXIFS(AJ:AJ,$E:$E,$E797)-MINIFS(AJ:AJ,$E:$E,$E797)),
100*(AJ797-MINIFS(AJ:AJ,$E:$E,$E797))/(MAXIFS(AJ:AJ,$E:$E,$E797)-MINIFS(AJ:AJ,$E:$E,$E797))))</f>
        <v/>
      </c>
      <c r="CZ797" s="223" t="str">
        <f t="array" ref="CZ797">IF(AK797="","",
IF(INDEX(Settings!$H:$H,MATCH(CZ$1,Settings!$G:$G,0))=TRUE,
100-100*(AK797-MINIFS(AK:AK,$E:$E,$E797))/(MAXIFS(AK:AK,$E:$E,$E797)-MINIFS(AK:AK,$E:$E,$E797)),
100*(AK797-MINIFS(AK:AK,$E:$E,$E797))/(MAXIFS(AK:AK,$E:$E,$E797)-MINIFS(AK:AK,$E:$E,$E797))))</f>
        <v/>
      </c>
      <c r="DA797" s="223" t="str">
        <f t="array" ref="DA797">IF(AL797="","",
IF(INDEX(Settings!$H:$H,MATCH(DA$1,Settings!$G:$G,0))=TRUE,
100-100*(AL797-MINIFS(AL:AL,$E:$E,$E797))/(MAXIFS(AL:AL,$E:$E,$E797)-MINIFS(AL:AL,$E:$E,$E797)),
100*(AL797-MINIFS(AL:AL,$E:$E,$E797))/(MAXIFS(AL:AL,$E:$E,$E797)-MINIFS(AL:AL,$E:$E,$E797))))</f>
        <v/>
      </c>
      <c r="DB797" s="223" t="str">
        <f t="array" ref="DB797">IF(AM797="","",
IF(INDEX(Settings!$H:$H,MATCH(DB$1,Settings!$G:$G,0))=TRUE,
100-100*(AM797-MINIFS(AM:AM,$E:$E,$E797))/(MAXIFS(AM:AM,$E:$E,$E797)-MINIFS(AM:AM,$E:$E,$E797)),
100*(AM797-MINIFS(AM:AM,$E:$E,$E797))/(MAXIFS(AM:AM,$E:$E,$E797)-MINIFS(AM:AM,$E:$E,$E797))))</f>
        <v/>
      </c>
      <c r="DC797" s="223" t="str">
        <f t="array" ref="DC797">IF(AN797="","",
IF(INDEX(Settings!$H:$H,MATCH(DC$1,Settings!$G:$G,0))=TRUE,
100-100*(AN797-MINIFS(AN:AN,$E:$E,$E797))/(MAXIFS(AN:AN,$E:$E,$E797)-MINIFS(AN:AN,$E:$E,$E797)),
100*(AN797-MINIFS(AN:AN,$E:$E,$E797))/(MAXIFS(AN:AN,$E:$E,$E797)-MINIFS(AN:AN,$E:$E,$E797))))</f>
        <v/>
      </c>
      <c r="DD797" s="223" t="str">
        <f t="array" ref="DD797">IF(AO797="","",
IF(INDEX(Settings!$H:$H,MATCH(DD$1,Settings!$G:$G,0))=TRUE,
100-100*(AO797-MINIFS(AO:AO,$E:$E,$E797))/(MAXIFS(AO:AO,$E:$E,$E797)-MINIFS(AO:AO,$E:$E,$E797)),
100*(AO797-MINIFS(AO:AO,$E:$E,$E797))/(MAXIFS(AO:AO,$E:$E,$E797)-MINIFS(AO:AO,$E:$E,$E797))))</f>
        <v/>
      </c>
      <c r="DE797" s="223" t="str">
        <f t="array" ref="DE797">IF(AP797="","",
IF(INDEX(Settings!$H:$H,MATCH(DE$1,Settings!$G:$G,0))=TRUE,
100-100*(AP797-MINIFS(AP:AP,$E:$E,$E797))/(MAXIFS(AP:AP,$E:$E,$E797)-MINIFS(AP:AP,$E:$E,$E797)),
100*(AP797-MINIFS(AP:AP,$E:$E,$E797))/(MAXIFS(AP:AP,$E:$E,$E797)-MINIFS(AP:AP,$E:$E,$E797))))</f>
        <v/>
      </c>
      <c r="DF797" s="223" t="str">
        <f t="array" ref="DF797">IF(AQ797="","",
IF(INDEX(Settings!$H:$H,MATCH(DF$1,Settings!$G:$G,0))=TRUE,
100-100*(AQ797-MINIFS(AQ:AQ,$E:$E,$E797))/(MAXIFS(AQ:AQ,$E:$E,$E797)-MINIFS(AQ:AQ,$E:$E,$E797)),
100*(AQ797-MINIFS(AQ:AQ,$E:$E,$E797))/(MAXIFS(AQ:AQ,$E:$E,$E797)-MINIFS(AQ:AQ,$E:$E,$E797))))</f>
        <v/>
      </c>
      <c r="DG797" s="223" t="str">
        <f t="array" ref="DG797">IF(AR797="","",
IF(INDEX(Settings!$H:$H,MATCH(DG$1,Settings!$G:$G,0))=TRUE,
100-100*(AR797-MINIFS(AR:AR,$E:$E,$E797))/(MAXIFS(AR:AR,$E:$E,$E797)-MINIFS(AR:AR,$E:$E,$E797)),
100*(AR797-MINIFS(AR:AR,$E:$E,$E797))/(MAXIFS(AR:AR,$E:$E,$E797)-MINIFS(AR:AR,$E:$E,$E797))))</f>
        <v/>
      </c>
      <c r="DH797" s="223" t="str">
        <f t="array" ref="DH797">IF(AS797="","",
IF(INDEX(Settings!$H:$H,MATCH(DH$1,Settings!$G:$G,0))=TRUE,
100-100*(AS797-MINIFS(AS:AS,$E:$E,$E797))/(MAXIFS(AS:AS,$E:$E,$E797)-MINIFS(AS:AS,$E:$E,$E797)),
100*(AS797-MINIFS(AS:AS,$E:$E,$E797))/(MAXIFS(AS:AS,$E:$E,$E797)-MINIFS(AS:AS,$E:$E,$E797))))</f>
        <v/>
      </c>
      <c r="DI797" s="223" t="str">
        <f t="array" ref="DI797">IF(AT797="","",
IF(INDEX(Settings!$H:$H,MATCH(DI$1,Settings!$G:$G,0))=TRUE,
100-100*(AT797-MINIFS(AT:AT,$E:$E,$E797))/(MAXIFS(AT:AT,$E:$E,$E797)-MINIFS(AT:AT,$E:$E,$E797)),
100*(AT797-MINIFS(AT:AT,$E:$E,$E797))/(MAXIFS(AT:AT,$E:$E,$E797)-MINIFS(AT:AT,$E:$E,$E797))))</f>
        <v/>
      </c>
      <c r="DJ797" s="223" t="str">
        <f t="array" ref="DJ797">IF(AU797="","",
IF(INDEX(Settings!$H:$H,MATCH(DJ$1,Settings!$G:$G,0))=TRUE,
100-100*(AU797-MINIFS(AU:AU,$E:$E,$E797))/(MAXIFS(AU:AU,$E:$E,$E797)-MINIFS(AU:AU,$E:$E,$E797)),
100*(AU797-MINIFS(AU:AU,$E:$E,$E797))/(MAXIFS(AU:AU,$E:$E,$E797)-MINIFS(AU:AU,$E:$E,$E797))))</f>
        <v/>
      </c>
      <c r="DK797" s="223" t="str">
        <f t="array" ref="DK797">IF(AV797="","",
IF(INDEX(Settings!$H:$H,MATCH(DK$1,Settings!$G:$G,0))=TRUE,
100-100*(AV797-MINIFS(AV:AV,$E:$E,$E797))/(MAXIFS(AV:AV,$E:$E,$E797)-MINIFS(AV:AV,$E:$E,$E797)),
100*(AV797-MINIFS(AV:AV,$E:$E,$E797))/(MAXIFS(AV:AV,$E:$E,$E797)-MINIFS(AV:AV,$E:$E,$E797))))</f>
        <v/>
      </c>
      <c r="DL797" s="223" t="str">
        <f t="array" ref="DL797">IF(AW797="","",
IF(INDEX(Settings!$H:$H,MATCH(DL$1,Settings!$G:$G,0))=TRUE,
100-100*(AW797-MINIFS(AW:AW,$E:$E,$E797))/(MAXIFS(AW:AW,$E:$E,$E797)-MINIFS(AW:AW,$E:$E,$E797)),
100*(AW797-MINIFS(AW:AW,$E:$E,$E797))/(MAXIFS(AW:AW,$E:$E,$E797)-MINIFS(AW:AW,$E:$E,$E797))))</f>
        <v/>
      </c>
      <c r="DM797" s="223" t="str">
        <f t="array" ref="DM797">IF(AX797="","",
IF(INDEX(Settings!$H:$H,MATCH(DM$1,Settings!$G:$G,0))=TRUE,
100-100*(AX797-MINIFS(AX:AX,$E:$E,$E797))/(MAXIFS(AX:AX,$E:$E,$E797)-MINIFS(AX:AX,$E:$E,$E797)),
100*(AX797-MINIFS(AX:AX,$E:$E,$E797))/(MAXIFS(AX:AX,$E:$E,$E797)-MINIFS(AX:AX,$E:$E,$E797))))</f>
        <v/>
      </c>
      <c r="DN797" s="223" t="str">
        <f t="array" ref="DN797">IF(AY797="","",
IF(INDEX(Settings!$H:$H,MATCH(DN$1,Settings!$G:$G,0))=TRUE,
100-100*(AY797-MINIFS(AY:AY,$E:$E,$E797))/(MAXIFS(AY:AY,$E:$E,$E797)-MINIFS(AY:AY,$E:$E,$E797)),
100*(AY797-MINIFS(AY:AY,$E:$E,$E797))/(MAXIFS(AY:AY,$E:$E,$E797)-MINIFS(AY:AY,$E:$E,$E797))))</f>
        <v/>
      </c>
      <c r="DO797" s="223" t="str">
        <f t="array" ref="DO797">IF(AZ797="","",
IF(INDEX(Settings!$H:$H,MATCH(DO$1,Settings!$G:$G,0))=TRUE,
100-100*(AZ797-MINIFS(AZ:AZ,$E:$E,$E797))/(MAXIFS(AZ:AZ,$E:$E,$E797)-MINIFS(AZ:AZ,$E:$E,$E797)),
100*(AZ797-MINIFS(AZ:AZ,$E:$E,$E797))/(MAXIFS(AZ:AZ,$E:$E,$E797)-MINIFS(AZ:AZ,$E:$E,$E797))))</f>
        <v/>
      </c>
      <c r="DP797" s="223" t="str">
        <f t="array" ref="DP797">IF(BA797="","",
IF(INDEX(Settings!$H:$H,MATCH(DP$1,Settings!$G:$G,0))=TRUE,
100-100*(BA797-MINIFS(BA:BA,$E:$E,$E797))/(MAXIFS(BA:BA,$E:$E,$E797)-MINIFS(BA:BA,$E:$E,$E797)),
100*(BA797-MINIFS(BA:BA,$E:$E,$E797))/(MAXIFS(BA:BA,$E:$E,$E797)-MINIFS(BA:BA,$E:$E,$E797))))</f>
        <v/>
      </c>
      <c r="DQ797" s="223" t="str">
        <f t="array" ref="DQ797">IF(BB797="","",
IF(INDEX(Settings!$H:$H,MATCH(DQ$1,Settings!$G:$G,0))=TRUE,
100-100*(BB797-MINIFS(BB:BB,$E:$E,$E797))/(MAXIFS(BB:BB,$E:$E,$E797)-MINIFS(BB:BB,$E:$E,$E797)),
100*(BB797-MINIFS(BB:BB,$E:$E,$E797))/(MAXIFS(BB:BB,$E:$E,$E797)-MINIFS(BB:BB,$E:$E,$E797))))</f>
        <v/>
      </c>
      <c r="DR797" s="223" t="str">
        <f t="array" ref="DR797">IF(BC797="","",
IF(INDEX(Settings!$H:$H,MATCH(DR$1,Settings!$G:$G,0))=TRUE,
100-100*(BC797-MINIFS(BC:BC,$E:$E,$E797))/(MAXIFS(BC:BC,$E:$E,$E797)-MINIFS(BC:BC,$E:$E,$E797)),
100*(BC797-MINIFS(BC:BC,$E:$E,$E797))/(MAXIFS(BC:BC,$E:$E,$E797)-MINIFS(BC:BC,$E:$E,$E797))))</f>
        <v/>
      </c>
      <c r="DS797" s="223" t="str">
        <f t="array" ref="DS797">IF(BD797="","",
IF(INDEX(Settings!$H:$H,MATCH(DS$1,Settings!$G:$G,0))=TRUE,
100-100*(BD797-MINIFS(BD:BD,$E:$E,$E797))/(MAXIFS(BD:BD,$E:$E,$E797)-MINIFS(BD:BD,$E:$E,$E797)),
100*(BD797-MINIFS(BD:BD,$E:$E,$E797))/(MAXIFS(BD:BD,$E:$E,$E797)-MINIFS(BD:BD,$E:$E,$E797))))</f>
        <v/>
      </c>
      <c r="DT797" s="223" t="str">
        <f t="array" ref="DT797">IF(BE797="","",
IF(INDEX(Settings!$H:$H,MATCH(DT$1,Settings!$G:$G,0))=TRUE,
100-100*(BE797-MINIFS(BE:BE,$E:$E,$E797))/(MAXIFS(BE:BE,$E:$E,$E797)-MINIFS(BE:BE,$E:$E,$E797)),
100*(BE797-MINIFS(BE:BE,$E:$E,$E797))/(MAXIFS(BE:BE,$E:$E,$E797)-MINIFS(BE:BE,$E:$E,$E797))))</f>
        <v/>
      </c>
      <c r="DU797" s="223" t="str">
        <f t="array" ref="DU797">IF(BF797="","",
IF(INDEX(Settings!$H:$H,MATCH(DU$1,Settings!$G:$G,0))=TRUE,
100-100*(BF797-MINIFS(BF:BF,$E:$E,$E797))/(MAXIFS(BF:BF,$E:$E,$E797)-MINIFS(BF:BF,$E:$E,$E797)),
100*(BF797-MINIFS(BF:BF,$E:$E,$E797))/(MAXIFS(BF:BF,$E:$E,$E797)-MINIFS(BF:BF,$E:$E,$E797))))</f>
        <v/>
      </c>
      <c r="DV797" s="223" t="str">
        <f t="array" ref="DV797">IF(BG797="","",
IF(INDEX(Settings!$H:$H,MATCH(DV$1,Settings!$G:$G,0))=TRUE,
100-100*(BG797-MINIFS(BG:BG,$E:$E,$E797))/(MAXIFS(BG:BG,$E:$E,$E797)-MINIFS(BG:BG,$E:$E,$E797)),
100*(BG797-MINIFS(BG:BG,$E:$E,$E797))/(MAXIFS(BG:BG,$E:$E,$E797)-MINIFS(BG:BG,$E:$E,$E797))))</f>
        <v/>
      </c>
      <c r="DW797" s="223" t="str">
        <f t="array" ref="DW797">IF(BH797="","",
IF(INDEX(Settings!$H:$H,MATCH(DW$1,Settings!$G:$G,0))=TRUE,
100-100*(BH797-MINIFS(BH:BH,$E:$E,$E797))/(MAXIFS(BH:BH,$E:$E,$E797)-MINIFS(BH:BH,$E:$E,$E797)),
100*(BH797-MINIFS(BH:BH,$E:$E,$E797))/(MAXIFS(BH:BH,$E:$E,$E797)-MINIFS(BH:BH,$E:$E,$E797))))</f>
        <v/>
      </c>
      <c r="DX797" s="223" t="str">
        <f t="array" ref="DX797">IF(BI797="","",
IF(INDEX(Settings!$H:$H,MATCH(DX$1,Settings!$G:$G,0))=TRUE,
100-100*(BI797-MINIFS(BI:BI,$E:$E,$E797))/(MAXIFS(BI:BI,$E:$E,$E797)-MINIFS(BI:BI,$E:$E,$E797)),
100*(BI797-MINIFS(BI:BI,$E:$E,$E797))/(MAXIFS(BI:BI,$E:$E,$E797)-MINIFS(BI:BI,$E:$E,$E797))))</f>
        <v/>
      </c>
      <c r="DY797" s="223" t="str">
        <f t="array" ref="DY797">IF(BJ797="","",
IF(INDEX(Settings!$H:$H,MATCH(DY$1,Settings!$G:$G,0))=TRUE,
100-100*(BJ797-MINIFS(BJ:BJ,$E:$E,$E797))/(MAXIFS(BJ:BJ,$E:$E,$E797)-MINIFS(BJ:BJ,$E:$E,$E797)),
100*(BJ797-MINIFS(BJ:BJ,$E:$E,$E797))/(MAXIFS(BJ:BJ,$E:$E,$E797)-MINIFS(BJ:BJ,$E:$E,$E797))))</f>
        <v/>
      </c>
      <c r="DZ797" s="225"/>
      <c r="EA797" s="225"/>
      <c r="EB797" s="225" t="str">
        <f t="shared" si="8"/>
        <v/>
      </c>
      <c r="EC797" s="225" t="str">
        <f t="shared" si="9"/>
        <v/>
      </c>
      <c r="ED797" s="225" t="str">
        <f t="shared" si="10"/>
        <v/>
      </c>
      <c r="EE797" s="225" t="str">
        <f t="shared" si="11"/>
        <v/>
      </c>
      <c r="EF797" s="225" t="str">
        <f t="shared" si="12"/>
        <v/>
      </c>
      <c r="EG797" s="225" t="str">
        <f t="shared" si="13"/>
        <v/>
      </c>
      <c r="EH797" s="225"/>
      <c r="EI797" s="225"/>
      <c r="EJ797" s="225"/>
      <c r="EK797" s="225"/>
      <c r="EL797" s="225"/>
      <c r="EM797" s="225"/>
    </row>
    <row r="798">
      <c r="A798" s="231"/>
      <c r="B798" s="231"/>
      <c r="C798" s="231"/>
      <c r="D798" s="231" t="str">
        <f t="array" ref="D798">IFERROR(INDEX(Profiles!$B:$B,MATCH($A798,Profiles!$A:$A,0)),"")</f>
        <v/>
      </c>
      <c r="E798" s="231"/>
      <c r="F798" s="231"/>
      <c r="G798" s="231"/>
      <c r="H798" s="231"/>
      <c r="I798" s="231" t="str">
        <f>IF(A798="","",IF(Settings!$N$3="DATE",F798&amp;": "&amp;TEXT(B798,"M/DD/YY"),F798&amp;": "&amp;H798))</f>
        <v/>
      </c>
      <c r="J798" s="231"/>
      <c r="K798" s="231"/>
      <c r="L798" s="231"/>
      <c r="M798" s="232" t="str">
        <f t="shared" si="14"/>
        <v/>
      </c>
      <c r="N798" s="231"/>
      <c r="O798" s="231"/>
      <c r="P798" s="231"/>
      <c r="Q798" s="231"/>
      <c r="R798" s="231"/>
      <c r="S798" s="230" t="str">
        <f>IFERROR(VLOOKUP(AF798, 'YOYO IR Scores'!A:C, 3, FALSE), "")
</f>
        <v/>
      </c>
      <c r="T798" s="231"/>
      <c r="U798" s="231"/>
      <c r="V798" s="231"/>
      <c r="W798" s="231"/>
      <c r="X798" s="233" t="str">
        <f t="shared" si="4"/>
        <v/>
      </c>
      <c r="Y798" s="234" t="str">
        <f t="shared" si="5"/>
        <v/>
      </c>
      <c r="Z798" s="234" t="str">
        <f t="shared" si="6"/>
        <v/>
      </c>
      <c r="AA798" s="233" t="str">
        <f t="shared" si="7"/>
        <v/>
      </c>
      <c r="AB798" s="232"/>
      <c r="AC798" s="232"/>
      <c r="AD798" s="232"/>
      <c r="AE798" s="232" t="str">
        <f>IFERROR(VLOOKUP(AF798, 'YOYO IR Scores'!A:C, 2, FALSE), "")</f>
        <v/>
      </c>
      <c r="AF798" s="232"/>
      <c r="AG798" s="23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c r="BD798" s="232"/>
      <c r="BE798" s="232"/>
      <c r="BF798" s="232"/>
      <c r="BG798" s="232"/>
      <c r="BH798" s="232"/>
      <c r="BI798" s="232"/>
      <c r="BJ798" s="232"/>
      <c r="BK798" s="232" t="str">
        <f t="array" ref="BK798">IF(J798="","",
IF(INDEX(Settings!$H:$H,MATCH(BY$1,Settings!$G:$G,0))=TRUE,
100-100*(J798-MIN(J:J))/(MAX(J:J)-MIN(J:J)),
100*(J798-MIN(J:J))/(MAX(J:J)-MIN(J:J))))</f>
        <v/>
      </c>
      <c r="BL798" s="232" t="str">
        <f t="array" ref="BL798">IF(J798="","",
IF(INDEX(Settings!$H:$H,MATCH(BY$1,Settings!$G:$G,0))=TRUE,
100-100*(J798-MINIFS(J:J,$E:$E,$E798))/(MAXIFS(J:J,$E:$E,$E798)-MINIFS(J:J,$E:$E,$E798)),
100*(J798-MINIFS(J:J,$E:$E,$E798))/(MAXIFS(J:J,$E:$E,$E798)-MINIFS(J:J,$E:$E,$E798))))</f>
        <v/>
      </c>
      <c r="BM798" s="232" t="str">
        <f t="array" ref="BM798">IF(J798="","",
IF(INDEX(Settings!$H:$H,MATCH(BY$1,Settings!$G:$G,0))=TRUE,
100-100*(J798-MINIFS(J:J,$E:$E,$E798,$I:$I,$I798))/(MAXIFS(J:J,$E:$E,$E798,$I:$I,$I798)-MINIFS(J:J,$E:$E,$E798,$I:$I,$I798)),
100*(J798-MINIFS(J:J,$E:$E,$E798,$I:$I,$I798))/(MAXIFS(J:J,$E:$E,$E798,$I:$I,$I798)-MINIFS(J:J,$E:$E,$E798,$I:$I,$I798))))</f>
        <v/>
      </c>
      <c r="BN798" s="231" t="str">
        <f t="array" ref="BN798">IF(J798="","",
IF(INDEX(Settings!$H:$H,MATCH(BY$1,Settings!$G:$G,0))=TRUE,
100-100*PERCENTRANK(J:J,J798),
100*PERCENTRANK(J:J,J798)))</f>
        <v/>
      </c>
      <c r="BO798" s="231" t="str">
        <f>IFERROR(__xludf.DUMMYFUNCTION("IF(J798="""","""",
IF(INDEX(Settings!$H:$H,MATCH(BY$1,Settings!$G:$G,0))=TRUE,
100-100*PERCENTRANK(FILTER(J:J,$E:$E=$E798),J798),
100*PERCENTRANK(FILTER(J:J,$E:$E=$E798),J798)))"),"")</f>
        <v/>
      </c>
      <c r="BP798" s="231" t="str">
        <f>IFERROR(__xludf.DUMMYFUNCTION("IF(J798="""","""",
IF(INDEX(Settings!$H:$H,MATCH(BY$1,Settings!$G:$G,0))=TRUE,
100-100*PERCENTRANK(FILTER(J:J,$E:$E=$E798,$I:$I=$I798),J798),
100*PERCENTRANK(FILTER(J:J,$E:$E=$E798,$I:$I=$I798),J798)))"),"")</f>
        <v/>
      </c>
      <c r="BQ798" s="233" t="str">
        <f t="array" ref="BQ798">IF(J798="","",
IF(INDEX(Settings!$H:$H,MATCH(BY$1,Settings!$G:$G,0))=TRUE,
-1*(J798-AVERAGE(J:J))/STDEV(J:J),
(J798-AVERAGE(J:J))/STDEV(J:J)))</f>
        <v/>
      </c>
      <c r="BR798" s="233" t="str">
        <f>IFERROR(__xludf.DUMMYFUNCTION("IF(J798="""","""",
IF(INDEX(Settings!$H:$H,MATCH(BY$1,Settings!$G:$G,0))=TRUE,
-1*(J798-AVERAGEIFS(J:J,$E:$E,$E798))/STDEV(FILTER(J:J,$E:$E=$E798)),
(J798-AVERAGEIFS(J:J,$E:$E,$E798))/STDEV(FILTER(J:J,$E:$E=$E798))))"),"")</f>
        <v/>
      </c>
      <c r="BS798" s="233"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1"/>
      <c r="BX798" s="231"/>
      <c r="BY798" s="232" t="str">
        <f t="array" ref="BY798">IF(J798="","",
IF(INDEX(Settings!$H:$H,MATCH(BY$1,Settings!$G:$G,0))=TRUE,
100-100*(J798-MINIFS(J:J,$E:$E,$E798))/(MAXIFS(J:J,$E:$E,$E798)-MINIFS(J:J,$E:$E,$E798)),
100*(J798-MINIFS(J:J,$E:$E,$E798))/(MAXIFS(J:J,$E:$E,$E798)-MINIFS(J:J,$E:$E,$E798))))</f>
        <v/>
      </c>
      <c r="BZ798" s="232" t="str">
        <f t="array" ref="BZ798">IF(K798="","",
IF(INDEX(Settings!$H:$H,MATCH(BZ$1,Settings!$G:$G,0))=TRUE,
100-100*(K798-MINIFS(K:K,$E:$E,$E798))/(MAXIFS(K:K,$E:$E,$E798)-MINIFS(K:K,$E:$E,$E798)),
100*(K798-MINIFS(K:K,$E:$E,$E798))/(MAXIFS(K:K,$E:$E,$E798)-MINIFS(K:K,$E:$E,$E798))))</f>
        <v/>
      </c>
      <c r="CA798" s="232" t="str">
        <f t="array" ref="CA798">IF(L798="","",
IF(INDEX(Settings!$H:$H,MATCH(CA$1,Settings!$G:$G,0))=TRUE,
100-100*(L798-MINIFS(L:L,$E:$E,$E798))/(MAXIFS(L:L,$E:$E,$E798)-MINIFS(L:L,$E:$E,$E798)),
100*(L798-MINIFS(L:L,$E:$E,$E798))/(MAXIFS(L:L,$E:$E,$E798)-MINIFS(L:L,$E:$E,$E798))))</f>
        <v/>
      </c>
      <c r="CB798" s="232" t="str">
        <f t="array" ref="CB798">IF(M798="","",
IF(INDEX(Settings!$H:$H,MATCH(CB$1,Settings!$G:$G,0))=TRUE,
100-100*(M798-MINIFS(M:M,$E:$E,$E798))/(MAXIFS(M:M,$E:$E,$E798)-MINIFS(M:M,$E:$E,$E798)),
100*(M798-MINIFS(M:M,$E:$E,$E798))/(MAXIFS(M:M,$E:$E,$E798)-MINIFS(M:M,$E:$E,$E798))))</f>
        <v/>
      </c>
      <c r="CC798" s="232" t="str">
        <f t="array" ref="CC798">IF(N798="","",
IF(INDEX(Settings!$H:$H,MATCH(CC$1,Settings!$G:$G,0))=TRUE,
100-100*(N798-MINIFS(N:N,$E:$E,$E798))/(MAXIFS(N:N,$E:$E,$E798)-MINIFS(N:N,$E:$E,$E798)),
100*(N798-MINIFS(N:N,$E:$E,$E798))/(MAXIFS(N:N,$E:$E,$E798)-MINIFS(N:N,$E:$E,$E798))))</f>
        <v/>
      </c>
      <c r="CD798" s="232" t="str">
        <f t="array" ref="CD798">IF(O798="","",
IF(INDEX(Settings!$H:$H,MATCH(CD$1,Settings!$G:$G,0))=TRUE,
100-100*(O798-MINIFS(O:O,$E:$E,$E798))/(MAXIFS(O:O,$E:$E,$E798)-MINIFS(O:O,$E:$E,$E798)),
100*(O798-MINIFS(O:O,$E:$E,$E798))/(MAXIFS(O:O,$E:$E,$E798)-MINIFS(O:O,$E:$E,$E798))))</f>
        <v/>
      </c>
      <c r="CE798" s="232" t="str">
        <f t="array" ref="CE798">IF(P798="","",
IF(INDEX(Settings!$H:$H,MATCH(CE$1,Settings!$G:$G,0))=TRUE,
100-100*(P798-MINIFS(P:P,$E:$E,$E798))/(MAXIFS(P:P,$E:$E,$E798)-MINIFS(P:P,$E:$E,$E798)),
100*(P798-MINIFS(P:P,$E:$E,$E798))/(MAXIFS(P:P,$E:$E,$E798)-MINIFS(P:P,$E:$E,$E798))))</f>
        <v/>
      </c>
      <c r="CF798" s="232" t="str">
        <f t="array" ref="CF798">IF(Q798="","",
IF(INDEX(Settings!$H:$H,MATCH(CF$1,Settings!$G:$G,0))=TRUE,
100-100*(Q798-MINIFS(Q:Q,$E:$E,$E798))/(MAXIFS(Q:Q,$E:$E,$E798)-MINIFS(Q:Q,$E:$E,$E798)),
100*(Q798-MINIFS(Q:Q,$E:$E,$E798))/(MAXIFS(Q:Q,$E:$E,$E798)-MINIFS(Q:Q,$E:$E,$E798))))</f>
        <v/>
      </c>
      <c r="CG798" s="232" t="str">
        <f t="array" ref="CG798">IF(R798="","",
IF(INDEX(Settings!$H:$H,MATCH(CG$1,Settings!$G:$G,0))=TRUE,
100-100*(R798-MINIFS(R:R,$E:$E,$E798))/(MAXIFS(R:R,$E:$E,$E798)-MINIFS(R:R,$E:$E,$E798)),
100*(R798-MINIFS(R:R,$E:$E,$E798))/(MAXIFS(R:R,$E:$E,$E798)-MINIFS(R:R,$E:$E,$E798))))</f>
        <v/>
      </c>
      <c r="CH798" s="232" t="str">
        <f t="array" ref="CH798">IF(S798="","",
IF(INDEX(Settings!$H:$H,MATCH(CH$1,Settings!$G:$G,0))=TRUE,
100-100*(S798-MINIFS(S:S,$E:$E,$E798))/(MAXIFS(S:S,$E:$E,$E798)-MINIFS(S:S,$E:$E,$E798)),
100*(S798-MINIFS(S:S,$E:$E,$E798))/(MAXIFS(S:S,$E:$E,$E798)-MINIFS(S:S,$E:$E,$E798))))</f>
        <v/>
      </c>
      <c r="CI798" s="232" t="str">
        <f t="array" ref="CI798">IF(T798="","",
IF(INDEX(Settings!$H:$H,MATCH(CI$1,Settings!$G:$G,0))=TRUE,
100-100*(T798-MINIFS(T:T,$E:$E,$E798))/(MAXIFS(T:T,$E:$E,$E798)-MINIFS(T:T,$E:$E,$E798)),
100*(T798-MINIFS(T:T,$E:$E,$E798))/(MAXIFS(T:T,$E:$E,$E798)-MINIFS(T:T,$E:$E,$E798))))</f>
        <v/>
      </c>
      <c r="CJ798" s="232" t="str">
        <f t="array" ref="CJ798">IF(U798="","",
IF(INDEX(Settings!$H:$H,MATCH(CJ$1,Settings!$G:$G,0))=TRUE,
100-100*(U798-MINIFS(U:U,$E:$E,$E798))/(MAXIFS(U:U,$E:$E,$E798)-MINIFS(U:U,$E:$E,$E798)),
100*(U798-MINIFS(U:U,$E:$E,$E798))/(MAXIFS(U:U,$E:$E,$E798)-MINIFS(U:U,$E:$E,$E798))))</f>
        <v/>
      </c>
      <c r="CK798" s="232" t="str">
        <f t="array" ref="CK798">IF(V798="","",
IF(INDEX(Settings!$H:$H,MATCH(CK$1,Settings!$G:$G,0))=TRUE,
100-100*(V798-MINIFS(V:V,$E:$E,$E798))/(MAXIFS(V:V,$E:$E,$E798)-MINIFS(V:V,$E:$E,$E798)),
100*(V798-MINIFS(V:V,$E:$E,$E798))/(MAXIFS(V:V,$E:$E,$E798)-MINIFS(V:V,$E:$E,$E798))))</f>
        <v/>
      </c>
      <c r="CL798" s="232" t="str">
        <f t="array" ref="CL798">IF(W798="","",
IF(INDEX(Settings!$H:$H,MATCH(CL$1,Settings!$G:$G,0))=TRUE,
100-100*(W798-MINIFS(W:W,$E:$E,$E798))/(MAXIFS(W:W,$E:$E,$E798)-MINIFS(W:W,$E:$E,$E798)),
100*(W798-MINIFS(W:W,$E:$E,$E798))/(MAXIFS(W:W,$E:$E,$E798)-MINIFS(W:W,$E:$E,$E798))))</f>
        <v/>
      </c>
      <c r="CM798" s="232" t="str">
        <f t="array" ref="CM798">IF(X798="","",
IF(INDEX(Settings!$H:$H,MATCH(CM$1,Settings!$G:$G,0))=TRUE,
100-100*(X798-MINIFS(X:X,$E:$E,$E798))/(MAXIFS(X:X,$E:$E,$E798)-MINIFS(X:X,$E:$E,$E798)),
100*(X798-MINIFS(X:X,$E:$E,$E798))/(MAXIFS(X:X,$E:$E,$E798)-MINIFS(X:X,$E:$E,$E798))))</f>
        <v/>
      </c>
      <c r="CN798" s="232" t="str">
        <f t="array" ref="CN798">IF(Y798="","",
IF(INDEX(Settings!$H:$H,MATCH(CN$1,Settings!$G:$G,0))=TRUE,
100-100*(Y798-MINIFS(Y:Y,$E:$E,$E798))/(MAXIFS(Y:Y,$E:$E,$E798)-MINIFS(Y:Y,$E:$E,$E798)),
100*(Y798-MINIFS(Y:Y,$E:$E,$E798))/(MAXIFS(Y:Y,$E:$E,$E798)-MINIFS(Y:Y,$E:$E,$E798))))</f>
        <v/>
      </c>
      <c r="CO798" s="232" t="str">
        <f t="array" ref="CO798">IF(Z798="","",
IF(INDEX(Settings!$H:$H,MATCH(CO$1,Settings!$G:$G,0))=TRUE,
100-100*(Z798-MINIFS(Z:Z,$E:$E,$E798))/(MAXIFS(Z:Z,$E:$E,$E798)-MINIFS(Z:Z,$E:$E,$E798)),
100*(Z798-MINIFS(Z:Z,$E:$E,$E798))/(MAXIFS(Z:Z,$E:$E,$E798)-MINIFS(Z:Z,$E:$E,$E798))))</f>
        <v/>
      </c>
      <c r="CP798" s="232" t="str">
        <f t="array" ref="CP798">IF(AA798="","",
IF(INDEX(Settings!$H:$H,MATCH(CP$1,Settings!$G:$G,0))=TRUE,
100-100*(AA798-MINIFS(AA:AA,$E:$E,$E798))/(MAXIFS(AA:AA,$E:$E,$E798)-MINIFS(AA:AA,$E:$E,$E798)),
100*(AA798-MINIFS(AA:AA,$E:$E,$E798))/(MAXIFS(AA:AA,$E:$E,$E798)-MINIFS(AA:AA,$E:$E,$E798))))</f>
        <v/>
      </c>
      <c r="CQ798" s="232" t="str">
        <f t="array" ref="CQ798">IF(AB798="","",
IF(INDEX(Settings!$H:$H,MATCH(CQ$1,Settings!$G:$G,0))=TRUE,
100-100*(AB798-MINIFS(AB:AB,$E:$E,$E798))/(MAXIFS(AB:AB,$E:$E,$E798)-MINIFS(AB:AB,$E:$E,$E798)),
100*(AB798-MINIFS(AB:AB,$E:$E,$E798))/(MAXIFS(AB:AB,$E:$E,$E798)-MINIFS(AB:AB,$E:$E,$E798))))</f>
        <v/>
      </c>
      <c r="CR798" s="232" t="str">
        <f t="array" ref="CR798">IF(AC798="","",
IF(INDEX(Settings!$H:$H,MATCH(CR$1,Settings!$G:$G,0))=TRUE,
100-100*(AC798-MINIFS(AC:AC,$E:$E,$E798))/(MAXIFS(AC:AC,$E:$E,$E798)-MINIFS(AC:AC,$E:$E,$E798)),
100*(AC798-MINIFS(AC:AC,$E:$E,$E798))/(MAXIFS(AC:AC,$E:$E,$E798)-MINIFS(AC:AC,$E:$E,$E798))))</f>
        <v/>
      </c>
      <c r="CS798" s="232" t="str">
        <f t="array" ref="CS798">IF(AD798="","",
IF(INDEX(Settings!$H:$H,MATCH(CS$1,Settings!$G:$G,0))=TRUE,
100-100*(AD798-MINIFS(AD:AD,$E:$E,$E798))/(MAXIFS(AD:AD,$E:$E,$E798)-MINIFS(AD:AD,$E:$E,$E798)),
100*(AD798-MINIFS(AD:AD,$E:$E,$E798))/(MAXIFS(AD:AD,$E:$E,$E798)-MINIFS(AD:AD,$E:$E,$E798))))</f>
        <v/>
      </c>
      <c r="CT798" s="232" t="str">
        <f t="array" ref="CT798">IF(AE798="","",
IF(INDEX(Settings!$H:$H,MATCH(CT$1,Settings!$G:$G,0))=TRUE,
100-100*(AE798-MINIFS(AE:AE,$E:$E,$E798))/(MAXIFS(AE:AE,$E:$E,$E798)-MINIFS(AE:AE,$E:$E,$E798)),
100*(AE798-MINIFS(AE:AE,$E:$E,$E798))/(MAXIFS(AE:AE,$E:$E,$E798)-MINIFS(AE:AE,$E:$E,$E798))))</f>
        <v/>
      </c>
      <c r="CU798" s="232" t="str">
        <f t="array" ref="CU798">IF(AF798="","",
IF(INDEX(Settings!$H:$H,MATCH(CU$1,Settings!$G:$G,0))=TRUE,
100-100*(AF798-MINIFS(AF:AF,$E:$E,$E798))/(MAXIFS(AF:AF,$E:$E,$E798)-MINIFS(AF:AF,$E:$E,$E798)),
100*(AF798-MINIFS(AF:AF,$E:$E,$E798))/(MAXIFS(AF:AF,$E:$E,$E798)-MINIFS(AF:AF,$E:$E,$E798))))</f>
        <v/>
      </c>
      <c r="CV798" s="232" t="str">
        <f t="array" ref="CV798">IF(AG798="","",
IF(INDEX(Settings!$H:$H,MATCH(CV$1,Settings!$G:$G,0))=TRUE,
100-100*(AG798-MINIFS(AG:AG,$E:$E,$E798))/(MAXIFS(AG:AG,$E:$E,$E798)-MINIFS(AG:AG,$E:$E,$E798)),
100*(AG798-MINIFS(AG:AG,$E:$E,$E798))/(MAXIFS(AG:AG,$E:$E,$E798)-MINIFS(AG:AG,$E:$E,$E798))))</f>
        <v/>
      </c>
      <c r="CW798" s="232" t="str">
        <f t="array" ref="CW798">IF(AH798="","",
IF(INDEX(Settings!$H:$H,MATCH(CW$1,Settings!$G:$G,0))=TRUE,
100-100*(AH798-MINIFS(AH:AH,$E:$E,$E798))/(MAXIFS(AH:AH,$E:$E,$E798)-MINIFS(AH:AH,$E:$E,$E798)),
100*(AH798-MINIFS(AH:AH,$E:$E,$E798))/(MAXIFS(AH:AH,$E:$E,$E798)-MINIFS(AH:AH,$E:$E,$E798))))</f>
        <v/>
      </c>
      <c r="CX798" s="232" t="str">
        <f t="array" ref="CX798">IF(AI798="","",
IF(INDEX(Settings!$H:$H,MATCH(CX$1,Settings!$G:$G,0))=TRUE,
100-100*(AI798-MINIFS(AI:AI,$E:$E,$E798))/(MAXIFS(AI:AI,$E:$E,$E798)-MINIFS(AI:AI,$E:$E,$E798)),
100*(AI798-MINIFS(AI:AI,$E:$E,$E798))/(MAXIFS(AI:AI,$E:$E,$E798)-MINIFS(AI:AI,$E:$E,$E798))))</f>
        <v/>
      </c>
      <c r="CY798" s="232" t="str">
        <f t="array" ref="CY798">IF(AJ798="","",
IF(INDEX(Settings!$H:$H,MATCH(CY$1,Settings!$G:$G,0))=TRUE,
100-100*(AJ798-MINIFS(AJ:AJ,$E:$E,$E798))/(MAXIFS(AJ:AJ,$E:$E,$E798)-MINIFS(AJ:AJ,$E:$E,$E798)),
100*(AJ798-MINIFS(AJ:AJ,$E:$E,$E798))/(MAXIFS(AJ:AJ,$E:$E,$E798)-MINIFS(AJ:AJ,$E:$E,$E798))))</f>
        <v/>
      </c>
      <c r="CZ798" s="232" t="str">
        <f t="array" ref="CZ798">IF(AK798="","",
IF(INDEX(Settings!$H:$H,MATCH(CZ$1,Settings!$G:$G,0))=TRUE,
100-100*(AK798-MINIFS(AK:AK,$E:$E,$E798))/(MAXIFS(AK:AK,$E:$E,$E798)-MINIFS(AK:AK,$E:$E,$E798)),
100*(AK798-MINIFS(AK:AK,$E:$E,$E798))/(MAXIFS(AK:AK,$E:$E,$E798)-MINIFS(AK:AK,$E:$E,$E798))))</f>
        <v/>
      </c>
      <c r="DA798" s="232" t="str">
        <f t="array" ref="DA798">IF(AL798="","",
IF(INDEX(Settings!$H:$H,MATCH(DA$1,Settings!$G:$G,0))=TRUE,
100-100*(AL798-MINIFS(AL:AL,$E:$E,$E798))/(MAXIFS(AL:AL,$E:$E,$E798)-MINIFS(AL:AL,$E:$E,$E798)),
100*(AL798-MINIFS(AL:AL,$E:$E,$E798))/(MAXIFS(AL:AL,$E:$E,$E798)-MINIFS(AL:AL,$E:$E,$E798))))</f>
        <v/>
      </c>
      <c r="DB798" s="232" t="str">
        <f t="array" ref="DB798">IF(AM798="","",
IF(INDEX(Settings!$H:$H,MATCH(DB$1,Settings!$G:$G,0))=TRUE,
100-100*(AM798-MINIFS(AM:AM,$E:$E,$E798))/(MAXIFS(AM:AM,$E:$E,$E798)-MINIFS(AM:AM,$E:$E,$E798)),
100*(AM798-MINIFS(AM:AM,$E:$E,$E798))/(MAXIFS(AM:AM,$E:$E,$E798)-MINIFS(AM:AM,$E:$E,$E798))))</f>
        <v/>
      </c>
      <c r="DC798" s="232" t="str">
        <f t="array" ref="DC798">IF(AN798="","",
IF(INDEX(Settings!$H:$H,MATCH(DC$1,Settings!$G:$G,0))=TRUE,
100-100*(AN798-MINIFS(AN:AN,$E:$E,$E798))/(MAXIFS(AN:AN,$E:$E,$E798)-MINIFS(AN:AN,$E:$E,$E798)),
100*(AN798-MINIFS(AN:AN,$E:$E,$E798))/(MAXIFS(AN:AN,$E:$E,$E798)-MINIFS(AN:AN,$E:$E,$E798))))</f>
        <v/>
      </c>
      <c r="DD798" s="232" t="str">
        <f t="array" ref="DD798">IF(AO798="","",
IF(INDEX(Settings!$H:$H,MATCH(DD$1,Settings!$G:$G,0))=TRUE,
100-100*(AO798-MINIFS(AO:AO,$E:$E,$E798))/(MAXIFS(AO:AO,$E:$E,$E798)-MINIFS(AO:AO,$E:$E,$E798)),
100*(AO798-MINIFS(AO:AO,$E:$E,$E798))/(MAXIFS(AO:AO,$E:$E,$E798)-MINIFS(AO:AO,$E:$E,$E798))))</f>
        <v/>
      </c>
      <c r="DE798" s="232" t="str">
        <f t="array" ref="DE798">IF(AP798="","",
IF(INDEX(Settings!$H:$H,MATCH(DE$1,Settings!$G:$G,0))=TRUE,
100-100*(AP798-MINIFS(AP:AP,$E:$E,$E798))/(MAXIFS(AP:AP,$E:$E,$E798)-MINIFS(AP:AP,$E:$E,$E798)),
100*(AP798-MINIFS(AP:AP,$E:$E,$E798))/(MAXIFS(AP:AP,$E:$E,$E798)-MINIFS(AP:AP,$E:$E,$E798))))</f>
        <v/>
      </c>
      <c r="DF798" s="232" t="str">
        <f t="array" ref="DF798">IF(AQ798="","",
IF(INDEX(Settings!$H:$H,MATCH(DF$1,Settings!$G:$G,0))=TRUE,
100-100*(AQ798-MINIFS(AQ:AQ,$E:$E,$E798))/(MAXIFS(AQ:AQ,$E:$E,$E798)-MINIFS(AQ:AQ,$E:$E,$E798)),
100*(AQ798-MINIFS(AQ:AQ,$E:$E,$E798))/(MAXIFS(AQ:AQ,$E:$E,$E798)-MINIFS(AQ:AQ,$E:$E,$E798))))</f>
        <v/>
      </c>
      <c r="DG798" s="232" t="str">
        <f t="array" ref="DG798">IF(AR798="","",
IF(INDEX(Settings!$H:$H,MATCH(DG$1,Settings!$G:$G,0))=TRUE,
100-100*(AR798-MINIFS(AR:AR,$E:$E,$E798))/(MAXIFS(AR:AR,$E:$E,$E798)-MINIFS(AR:AR,$E:$E,$E798)),
100*(AR798-MINIFS(AR:AR,$E:$E,$E798))/(MAXIFS(AR:AR,$E:$E,$E798)-MINIFS(AR:AR,$E:$E,$E798))))</f>
        <v/>
      </c>
      <c r="DH798" s="232" t="str">
        <f t="array" ref="DH798">IF(AS798="","",
IF(INDEX(Settings!$H:$H,MATCH(DH$1,Settings!$G:$G,0))=TRUE,
100-100*(AS798-MINIFS(AS:AS,$E:$E,$E798))/(MAXIFS(AS:AS,$E:$E,$E798)-MINIFS(AS:AS,$E:$E,$E798)),
100*(AS798-MINIFS(AS:AS,$E:$E,$E798))/(MAXIFS(AS:AS,$E:$E,$E798)-MINIFS(AS:AS,$E:$E,$E798))))</f>
        <v/>
      </c>
      <c r="DI798" s="232" t="str">
        <f t="array" ref="DI798">IF(AT798="","",
IF(INDEX(Settings!$H:$H,MATCH(DI$1,Settings!$G:$G,0))=TRUE,
100-100*(AT798-MINIFS(AT:AT,$E:$E,$E798))/(MAXIFS(AT:AT,$E:$E,$E798)-MINIFS(AT:AT,$E:$E,$E798)),
100*(AT798-MINIFS(AT:AT,$E:$E,$E798))/(MAXIFS(AT:AT,$E:$E,$E798)-MINIFS(AT:AT,$E:$E,$E798))))</f>
        <v/>
      </c>
      <c r="DJ798" s="232" t="str">
        <f t="array" ref="DJ798">IF(AU798="","",
IF(INDEX(Settings!$H:$H,MATCH(DJ$1,Settings!$G:$G,0))=TRUE,
100-100*(AU798-MINIFS(AU:AU,$E:$E,$E798))/(MAXIFS(AU:AU,$E:$E,$E798)-MINIFS(AU:AU,$E:$E,$E798)),
100*(AU798-MINIFS(AU:AU,$E:$E,$E798))/(MAXIFS(AU:AU,$E:$E,$E798)-MINIFS(AU:AU,$E:$E,$E798))))</f>
        <v/>
      </c>
      <c r="DK798" s="232" t="str">
        <f t="array" ref="DK798">IF(AV798="","",
IF(INDEX(Settings!$H:$H,MATCH(DK$1,Settings!$G:$G,0))=TRUE,
100-100*(AV798-MINIFS(AV:AV,$E:$E,$E798))/(MAXIFS(AV:AV,$E:$E,$E798)-MINIFS(AV:AV,$E:$E,$E798)),
100*(AV798-MINIFS(AV:AV,$E:$E,$E798))/(MAXIFS(AV:AV,$E:$E,$E798)-MINIFS(AV:AV,$E:$E,$E798))))</f>
        <v/>
      </c>
      <c r="DL798" s="232" t="str">
        <f t="array" ref="DL798">IF(AW798="","",
IF(INDEX(Settings!$H:$H,MATCH(DL$1,Settings!$G:$G,0))=TRUE,
100-100*(AW798-MINIFS(AW:AW,$E:$E,$E798))/(MAXIFS(AW:AW,$E:$E,$E798)-MINIFS(AW:AW,$E:$E,$E798)),
100*(AW798-MINIFS(AW:AW,$E:$E,$E798))/(MAXIFS(AW:AW,$E:$E,$E798)-MINIFS(AW:AW,$E:$E,$E798))))</f>
        <v/>
      </c>
      <c r="DM798" s="232" t="str">
        <f t="array" ref="DM798">IF(AX798="","",
IF(INDEX(Settings!$H:$H,MATCH(DM$1,Settings!$G:$G,0))=TRUE,
100-100*(AX798-MINIFS(AX:AX,$E:$E,$E798))/(MAXIFS(AX:AX,$E:$E,$E798)-MINIFS(AX:AX,$E:$E,$E798)),
100*(AX798-MINIFS(AX:AX,$E:$E,$E798))/(MAXIFS(AX:AX,$E:$E,$E798)-MINIFS(AX:AX,$E:$E,$E798))))</f>
        <v/>
      </c>
      <c r="DN798" s="232" t="str">
        <f t="array" ref="DN798">IF(AY798="","",
IF(INDEX(Settings!$H:$H,MATCH(DN$1,Settings!$G:$G,0))=TRUE,
100-100*(AY798-MINIFS(AY:AY,$E:$E,$E798))/(MAXIFS(AY:AY,$E:$E,$E798)-MINIFS(AY:AY,$E:$E,$E798)),
100*(AY798-MINIFS(AY:AY,$E:$E,$E798))/(MAXIFS(AY:AY,$E:$E,$E798)-MINIFS(AY:AY,$E:$E,$E798))))</f>
        <v/>
      </c>
      <c r="DO798" s="232" t="str">
        <f t="array" ref="DO798">IF(AZ798="","",
IF(INDEX(Settings!$H:$H,MATCH(DO$1,Settings!$G:$G,0))=TRUE,
100-100*(AZ798-MINIFS(AZ:AZ,$E:$E,$E798))/(MAXIFS(AZ:AZ,$E:$E,$E798)-MINIFS(AZ:AZ,$E:$E,$E798)),
100*(AZ798-MINIFS(AZ:AZ,$E:$E,$E798))/(MAXIFS(AZ:AZ,$E:$E,$E798)-MINIFS(AZ:AZ,$E:$E,$E798))))</f>
        <v/>
      </c>
      <c r="DP798" s="232" t="str">
        <f t="array" ref="DP798">IF(BA798="","",
IF(INDEX(Settings!$H:$H,MATCH(DP$1,Settings!$G:$G,0))=TRUE,
100-100*(BA798-MINIFS(BA:BA,$E:$E,$E798))/(MAXIFS(BA:BA,$E:$E,$E798)-MINIFS(BA:BA,$E:$E,$E798)),
100*(BA798-MINIFS(BA:BA,$E:$E,$E798))/(MAXIFS(BA:BA,$E:$E,$E798)-MINIFS(BA:BA,$E:$E,$E798))))</f>
        <v/>
      </c>
      <c r="DQ798" s="232" t="str">
        <f t="array" ref="DQ798">IF(BB798="","",
IF(INDEX(Settings!$H:$H,MATCH(DQ$1,Settings!$G:$G,0))=TRUE,
100-100*(BB798-MINIFS(BB:BB,$E:$E,$E798))/(MAXIFS(BB:BB,$E:$E,$E798)-MINIFS(BB:BB,$E:$E,$E798)),
100*(BB798-MINIFS(BB:BB,$E:$E,$E798))/(MAXIFS(BB:BB,$E:$E,$E798)-MINIFS(BB:BB,$E:$E,$E798))))</f>
        <v/>
      </c>
      <c r="DR798" s="232" t="str">
        <f t="array" ref="DR798">IF(BC798="","",
IF(INDEX(Settings!$H:$H,MATCH(DR$1,Settings!$G:$G,0))=TRUE,
100-100*(BC798-MINIFS(BC:BC,$E:$E,$E798))/(MAXIFS(BC:BC,$E:$E,$E798)-MINIFS(BC:BC,$E:$E,$E798)),
100*(BC798-MINIFS(BC:BC,$E:$E,$E798))/(MAXIFS(BC:BC,$E:$E,$E798)-MINIFS(BC:BC,$E:$E,$E798))))</f>
        <v/>
      </c>
      <c r="DS798" s="232" t="str">
        <f t="array" ref="DS798">IF(BD798="","",
IF(INDEX(Settings!$H:$H,MATCH(DS$1,Settings!$G:$G,0))=TRUE,
100-100*(BD798-MINIFS(BD:BD,$E:$E,$E798))/(MAXIFS(BD:BD,$E:$E,$E798)-MINIFS(BD:BD,$E:$E,$E798)),
100*(BD798-MINIFS(BD:BD,$E:$E,$E798))/(MAXIFS(BD:BD,$E:$E,$E798)-MINIFS(BD:BD,$E:$E,$E798))))</f>
        <v/>
      </c>
      <c r="DT798" s="232" t="str">
        <f t="array" ref="DT798">IF(BE798="","",
IF(INDEX(Settings!$H:$H,MATCH(DT$1,Settings!$G:$G,0))=TRUE,
100-100*(BE798-MINIFS(BE:BE,$E:$E,$E798))/(MAXIFS(BE:BE,$E:$E,$E798)-MINIFS(BE:BE,$E:$E,$E798)),
100*(BE798-MINIFS(BE:BE,$E:$E,$E798))/(MAXIFS(BE:BE,$E:$E,$E798)-MINIFS(BE:BE,$E:$E,$E798))))</f>
        <v/>
      </c>
      <c r="DU798" s="232" t="str">
        <f t="array" ref="DU798">IF(BF798="","",
IF(INDEX(Settings!$H:$H,MATCH(DU$1,Settings!$G:$G,0))=TRUE,
100-100*(BF798-MINIFS(BF:BF,$E:$E,$E798))/(MAXIFS(BF:BF,$E:$E,$E798)-MINIFS(BF:BF,$E:$E,$E798)),
100*(BF798-MINIFS(BF:BF,$E:$E,$E798))/(MAXIFS(BF:BF,$E:$E,$E798)-MINIFS(BF:BF,$E:$E,$E798))))</f>
        <v/>
      </c>
      <c r="DV798" s="232" t="str">
        <f t="array" ref="DV798">IF(BG798="","",
IF(INDEX(Settings!$H:$H,MATCH(DV$1,Settings!$G:$G,0))=TRUE,
100-100*(BG798-MINIFS(BG:BG,$E:$E,$E798))/(MAXIFS(BG:BG,$E:$E,$E798)-MINIFS(BG:BG,$E:$E,$E798)),
100*(BG798-MINIFS(BG:BG,$E:$E,$E798))/(MAXIFS(BG:BG,$E:$E,$E798)-MINIFS(BG:BG,$E:$E,$E798))))</f>
        <v/>
      </c>
      <c r="DW798" s="232" t="str">
        <f t="array" ref="DW798">IF(BH798="","",
IF(INDEX(Settings!$H:$H,MATCH(DW$1,Settings!$G:$G,0))=TRUE,
100-100*(BH798-MINIFS(BH:BH,$E:$E,$E798))/(MAXIFS(BH:BH,$E:$E,$E798)-MINIFS(BH:BH,$E:$E,$E798)),
100*(BH798-MINIFS(BH:BH,$E:$E,$E798))/(MAXIFS(BH:BH,$E:$E,$E798)-MINIFS(BH:BH,$E:$E,$E798))))</f>
        <v/>
      </c>
      <c r="DX798" s="232" t="str">
        <f t="array" ref="DX798">IF(BI798="","",
IF(INDEX(Settings!$H:$H,MATCH(DX$1,Settings!$G:$G,0))=TRUE,
100-100*(BI798-MINIFS(BI:BI,$E:$E,$E798))/(MAXIFS(BI:BI,$E:$E,$E798)-MINIFS(BI:BI,$E:$E,$E798)),
100*(BI798-MINIFS(BI:BI,$E:$E,$E798))/(MAXIFS(BI:BI,$E:$E,$E798)-MINIFS(BI:BI,$E:$E,$E798))))</f>
        <v/>
      </c>
      <c r="DY798" s="232" t="str">
        <f t="array" ref="DY798">IF(BJ798="","",
IF(INDEX(Settings!$H:$H,MATCH(DY$1,Settings!$G:$G,0))=TRUE,
100-100*(BJ798-MINIFS(BJ:BJ,$E:$E,$E798))/(MAXIFS(BJ:BJ,$E:$E,$E798)-MINIFS(BJ:BJ,$E:$E,$E798)),
100*(BJ798-MINIFS(BJ:BJ,$E:$E,$E798))/(MAXIFS(BJ:BJ,$E:$E,$E798)-MINIFS(BJ:BJ,$E:$E,$E798))))</f>
        <v/>
      </c>
      <c r="DZ798" s="234"/>
      <c r="EA798" s="234"/>
      <c r="EB798" s="234" t="str">
        <f t="shared" si="8"/>
        <v/>
      </c>
      <c r="EC798" s="234" t="str">
        <f t="shared" si="9"/>
        <v/>
      </c>
      <c r="ED798" s="234" t="str">
        <f t="shared" si="10"/>
        <v/>
      </c>
      <c r="EE798" s="234" t="str">
        <f t="shared" si="11"/>
        <v/>
      </c>
      <c r="EF798" s="234" t="str">
        <f t="shared" si="12"/>
        <v/>
      </c>
      <c r="EG798" s="234" t="str">
        <f t="shared" si="13"/>
        <v/>
      </c>
      <c r="EH798" s="234"/>
      <c r="EI798" s="234"/>
      <c r="EJ798" s="234"/>
      <c r="EK798" s="234"/>
      <c r="EL798" s="234"/>
      <c r="EM798" s="234"/>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3" t="str">
        <f t="shared" si="14"/>
        <v/>
      </c>
      <c r="N799" s="49"/>
      <c r="O799" s="49"/>
      <c r="P799" s="49"/>
      <c r="Q799" s="49"/>
      <c r="R799" s="49"/>
      <c r="S799" s="222" t="str">
        <f>IFERROR(VLOOKUP(AF799, 'YOYO IR Scores'!A:C, 3, FALSE), "")
</f>
        <v/>
      </c>
      <c r="T799" s="49"/>
      <c r="U799" s="49"/>
      <c r="V799" s="49"/>
      <c r="W799" s="49"/>
      <c r="X799" s="224" t="str">
        <f t="shared" si="4"/>
        <v/>
      </c>
      <c r="Y799" s="225" t="str">
        <f t="shared" si="5"/>
        <v/>
      </c>
      <c r="Z799" s="225" t="str">
        <f t="shared" si="6"/>
        <v/>
      </c>
      <c r="AA799" s="224" t="str">
        <f t="shared" si="7"/>
        <v/>
      </c>
      <c r="AB799" s="223"/>
      <c r="AC799" s="223"/>
      <c r="AD799" s="223"/>
      <c r="AE799" s="223" t="str">
        <f>IFERROR(VLOOKUP(AF799, 'YOYO IR Scores'!A:C, 2, FALSE), "")</f>
        <v/>
      </c>
      <c r="AF799" s="223"/>
      <c r="AG799" s="223"/>
      <c r="AH799" s="223"/>
      <c r="AI799" s="223"/>
      <c r="AJ799" s="223"/>
      <c r="AK799" s="223"/>
      <c r="AL799" s="223"/>
      <c r="AM799" s="223"/>
      <c r="AN799" s="223"/>
      <c r="AO799" s="223"/>
      <c r="AP799" s="223"/>
      <c r="AQ799" s="223"/>
      <c r="AR799" s="223"/>
      <c r="AS799" s="223"/>
      <c r="AT799" s="223"/>
      <c r="AU799" s="223"/>
      <c r="AV799" s="223"/>
      <c r="AW799" s="223"/>
      <c r="AX799" s="223"/>
      <c r="AY799" s="223"/>
      <c r="AZ799" s="223"/>
      <c r="BA799" s="223"/>
      <c r="BB799" s="223"/>
      <c r="BC799" s="223"/>
      <c r="BD799" s="223"/>
      <c r="BE799" s="223"/>
      <c r="BF799" s="223"/>
      <c r="BG799" s="223"/>
      <c r="BH799" s="223"/>
      <c r="BI799" s="223"/>
      <c r="BJ799" s="223"/>
      <c r="BK799" s="223" t="str">
        <f t="array" ref="BK799">IF(J799="","",
IF(INDEX(Settings!$H:$H,MATCH(BY$1,Settings!$G:$G,0))=TRUE,
100-100*(J799-MIN(J:J))/(MAX(J:J)-MIN(J:J)),
100*(J799-MIN(J:J))/(MAX(J:J)-MIN(J:J))))</f>
        <v/>
      </c>
      <c r="BL799" s="223" t="str">
        <f t="array" ref="BL799">IF(J799="","",
IF(INDEX(Settings!$H:$H,MATCH(BY$1,Settings!$G:$G,0))=TRUE,
100-100*(J799-MINIFS(J:J,$E:$E,$E799))/(MAXIFS(J:J,$E:$E,$E799)-MINIFS(J:J,$E:$E,$E799)),
100*(J799-MINIFS(J:J,$E:$E,$E799))/(MAXIFS(J:J,$E:$E,$E799)-MINIFS(J:J,$E:$E,$E799))))</f>
        <v/>
      </c>
      <c r="BM799" s="223"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4" t="str">
        <f t="array" ref="BQ799">IF(J799="","",
IF(INDEX(Settings!$H:$H,MATCH(BY$1,Settings!$G:$G,0))=TRUE,
-1*(J799-AVERAGE(J:J))/STDEV(J:J),
(J799-AVERAGE(J:J))/STDEV(J:J)))</f>
        <v/>
      </c>
      <c r="BR799" s="224" t="str">
        <f>IFERROR(__xludf.DUMMYFUNCTION("IF(J799="""","""",
IF(INDEX(Settings!$H:$H,MATCH(BY$1,Settings!$G:$G,0))=TRUE,
-1*(J799-AVERAGEIFS(J:J,$E:$E,$E799))/STDEV(FILTER(J:J,$E:$E=$E799)),
(J799-AVERAGEIFS(J:J,$E:$E,$E799))/STDEV(FILTER(J:J,$E:$E=$E799))))"),"")</f>
        <v/>
      </c>
      <c r="BS799" s="224"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3" t="str">
        <f t="array" ref="BY799">IF(J799="","",
IF(INDEX(Settings!$H:$H,MATCH(BY$1,Settings!$G:$G,0))=TRUE,
100-100*(J799-MINIFS(J:J,$E:$E,$E799))/(MAXIFS(J:J,$E:$E,$E799)-MINIFS(J:J,$E:$E,$E799)),
100*(J799-MINIFS(J:J,$E:$E,$E799))/(MAXIFS(J:J,$E:$E,$E799)-MINIFS(J:J,$E:$E,$E799))))</f>
        <v/>
      </c>
      <c r="BZ799" s="223" t="str">
        <f t="array" ref="BZ799">IF(K799="","",
IF(INDEX(Settings!$H:$H,MATCH(BZ$1,Settings!$G:$G,0))=TRUE,
100-100*(K799-MINIFS(K:K,$E:$E,$E799))/(MAXIFS(K:K,$E:$E,$E799)-MINIFS(K:K,$E:$E,$E799)),
100*(K799-MINIFS(K:K,$E:$E,$E799))/(MAXIFS(K:K,$E:$E,$E799)-MINIFS(K:K,$E:$E,$E799))))</f>
        <v/>
      </c>
      <c r="CA799" s="223" t="str">
        <f t="array" ref="CA799">IF(L799="","",
IF(INDEX(Settings!$H:$H,MATCH(CA$1,Settings!$G:$G,0))=TRUE,
100-100*(L799-MINIFS(L:L,$E:$E,$E799))/(MAXIFS(L:L,$E:$E,$E799)-MINIFS(L:L,$E:$E,$E799)),
100*(L799-MINIFS(L:L,$E:$E,$E799))/(MAXIFS(L:L,$E:$E,$E799)-MINIFS(L:L,$E:$E,$E799))))</f>
        <v/>
      </c>
      <c r="CB799" s="223" t="str">
        <f t="array" ref="CB799">IF(M799="","",
IF(INDEX(Settings!$H:$H,MATCH(CB$1,Settings!$G:$G,0))=TRUE,
100-100*(M799-MINIFS(M:M,$E:$E,$E799))/(MAXIFS(M:M,$E:$E,$E799)-MINIFS(M:M,$E:$E,$E799)),
100*(M799-MINIFS(M:M,$E:$E,$E799))/(MAXIFS(M:M,$E:$E,$E799)-MINIFS(M:M,$E:$E,$E799))))</f>
        <v/>
      </c>
      <c r="CC799" s="223" t="str">
        <f t="array" ref="CC799">IF(N799="","",
IF(INDEX(Settings!$H:$H,MATCH(CC$1,Settings!$G:$G,0))=TRUE,
100-100*(N799-MINIFS(N:N,$E:$E,$E799))/(MAXIFS(N:N,$E:$E,$E799)-MINIFS(N:N,$E:$E,$E799)),
100*(N799-MINIFS(N:N,$E:$E,$E799))/(MAXIFS(N:N,$E:$E,$E799)-MINIFS(N:N,$E:$E,$E799))))</f>
        <v/>
      </c>
      <c r="CD799" s="223" t="str">
        <f t="array" ref="CD799">IF(O799="","",
IF(INDEX(Settings!$H:$H,MATCH(CD$1,Settings!$G:$G,0))=TRUE,
100-100*(O799-MINIFS(O:O,$E:$E,$E799))/(MAXIFS(O:O,$E:$E,$E799)-MINIFS(O:O,$E:$E,$E799)),
100*(O799-MINIFS(O:O,$E:$E,$E799))/(MAXIFS(O:O,$E:$E,$E799)-MINIFS(O:O,$E:$E,$E799))))</f>
        <v/>
      </c>
      <c r="CE799" s="223" t="str">
        <f t="array" ref="CE799">IF(P799="","",
IF(INDEX(Settings!$H:$H,MATCH(CE$1,Settings!$G:$G,0))=TRUE,
100-100*(P799-MINIFS(P:P,$E:$E,$E799))/(MAXIFS(P:P,$E:$E,$E799)-MINIFS(P:P,$E:$E,$E799)),
100*(P799-MINIFS(P:P,$E:$E,$E799))/(MAXIFS(P:P,$E:$E,$E799)-MINIFS(P:P,$E:$E,$E799))))</f>
        <v/>
      </c>
      <c r="CF799" s="223" t="str">
        <f t="array" ref="CF799">IF(Q799="","",
IF(INDEX(Settings!$H:$H,MATCH(CF$1,Settings!$G:$G,0))=TRUE,
100-100*(Q799-MINIFS(Q:Q,$E:$E,$E799))/(MAXIFS(Q:Q,$E:$E,$E799)-MINIFS(Q:Q,$E:$E,$E799)),
100*(Q799-MINIFS(Q:Q,$E:$E,$E799))/(MAXIFS(Q:Q,$E:$E,$E799)-MINIFS(Q:Q,$E:$E,$E799))))</f>
        <v/>
      </c>
      <c r="CG799" s="223" t="str">
        <f t="array" ref="CG799">IF(R799="","",
IF(INDEX(Settings!$H:$H,MATCH(CG$1,Settings!$G:$G,0))=TRUE,
100-100*(R799-MINIFS(R:R,$E:$E,$E799))/(MAXIFS(R:R,$E:$E,$E799)-MINIFS(R:R,$E:$E,$E799)),
100*(R799-MINIFS(R:R,$E:$E,$E799))/(MAXIFS(R:R,$E:$E,$E799)-MINIFS(R:R,$E:$E,$E799))))</f>
        <v/>
      </c>
      <c r="CH799" s="223" t="str">
        <f t="array" ref="CH799">IF(S799="","",
IF(INDEX(Settings!$H:$H,MATCH(CH$1,Settings!$G:$G,0))=TRUE,
100-100*(S799-MINIFS(S:S,$E:$E,$E799))/(MAXIFS(S:S,$E:$E,$E799)-MINIFS(S:S,$E:$E,$E799)),
100*(S799-MINIFS(S:S,$E:$E,$E799))/(MAXIFS(S:S,$E:$E,$E799)-MINIFS(S:S,$E:$E,$E799))))</f>
        <v/>
      </c>
      <c r="CI799" s="223" t="str">
        <f t="array" ref="CI799">IF(T799="","",
IF(INDEX(Settings!$H:$H,MATCH(CI$1,Settings!$G:$G,0))=TRUE,
100-100*(T799-MINIFS(T:T,$E:$E,$E799))/(MAXIFS(T:T,$E:$E,$E799)-MINIFS(T:T,$E:$E,$E799)),
100*(T799-MINIFS(T:T,$E:$E,$E799))/(MAXIFS(T:T,$E:$E,$E799)-MINIFS(T:T,$E:$E,$E799))))</f>
        <v/>
      </c>
      <c r="CJ799" s="223" t="str">
        <f t="array" ref="CJ799">IF(U799="","",
IF(INDEX(Settings!$H:$H,MATCH(CJ$1,Settings!$G:$G,0))=TRUE,
100-100*(U799-MINIFS(U:U,$E:$E,$E799))/(MAXIFS(U:U,$E:$E,$E799)-MINIFS(U:U,$E:$E,$E799)),
100*(U799-MINIFS(U:U,$E:$E,$E799))/(MAXIFS(U:U,$E:$E,$E799)-MINIFS(U:U,$E:$E,$E799))))</f>
        <v/>
      </c>
      <c r="CK799" s="223" t="str">
        <f t="array" ref="CK799">IF(V799="","",
IF(INDEX(Settings!$H:$H,MATCH(CK$1,Settings!$G:$G,0))=TRUE,
100-100*(V799-MINIFS(V:V,$E:$E,$E799))/(MAXIFS(V:V,$E:$E,$E799)-MINIFS(V:V,$E:$E,$E799)),
100*(V799-MINIFS(V:V,$E:$E,$E799))/(MAXIFS(V:V,$E:$E,$E799)-MINIFS(V:V,$E:$E,$E799))))</f>
        <v/>
      </c>
      <c r="CL799" s="223" t="str">
        <f t="array" ref="CL799">IF(W799="","",
IF(INDEX(Settings!$H:$H,MATCH(CL$1,Settings!$G:$G,0))=TRUE,
100-100*(W799-MINIFS(W:W,$E:$E,$E799))/(MAXIFS(W:W,$E:$E,$E799)-MINIFS(W:W,$E:$E,$E799)),
100*(W799-MINIFS(W:W,$E:$E,$E799))/(MAXIFS(W:W,$E:$E,$E799)-MINIFS(W:W,$E:$E,$E799))))</f>
        <v/>
      </c>
      <c r="CM799" s="223" t="str">
        <f t="array" ref="CM799">IF(X799="","",
IF(INDEX(Settings!$H:$H,MATCH(CM$1,Settings!$G:$G,0))=TRUE,
100-100*(X799-MINIFS(X:X,$E:$E,$E799))/(MAXIFS(X:X,$E:$E,$E799)-MINIFS(X:X,$E:$E,$E799)),
100*(X799-MINIFS(X:X,$E:$E,$E799))/(MAXIFS(X:X,$E:$E,$E799)-MINIFS(X:X,$E:$E,$E799))))</f>
        <v/>
      </c>
      <c r="CN799" s="223" t="str">
        <f t="array" ref="CN799">IF(Y799="","",
IF(INDEX(Settings!$H:$H,MATCH(CN$1,Settings!$G:$G,0))=TRUE,
100-100*(Y799-MINIFS(Y:Y,$E:$E,$E799))/(MAXIFS(Y:Y,$E:$E,$E799)-MINIFS(Y:Y,$E:$E,$E799)),
100*(Y799-MINIFS(Y:Y,$E:$E,$E799))/(MAXIFS(Y:Y,$E:$E,$E799)-MINIFS(Y:Y,$E:$E,$E799))))</f>
        <v/>
      </c>
      <c r="CO799" s="223" t="str">
        <f t="array" ref="CO799">IF(Z799="","",
IF(INDEX(Settings!$H:$H,MATCH(CO$1,Settings!$G:$G,0))=TRUE,
100-100*(Z799-MINIFS(Z:Z,$E:$E,$E799))/(MAXIFS(Z:Z,$E:$E,$E799)-MINIFS(Z:Z,$E:$E,$E799)),
100*(Z799-MINIFS(Z:Z,$E:$E,$E799))/(MAXIFS(Z:Z,$E:$E,$E799)-MINIFS(Z:Z,$E:$E,$E799))))</f>
        <v/>
      </c>
      <c r="CP799" s="223" t="str">
        <f t="array" ref="CP799">IF(AA799="","",
IF(INDEX(Settings!$H:$H,MATCH(CP$1,Settings!$G:$G,0))=TRUE,
100-100*(AA799-MINIFS(AA:AA,$E:$E,$E799))/(MAXIFS(AA:AA,$E:$E,$E799)-MINIFS(AA:AA,$E:$E,$E799)),
100*(AA799-MINIFS(AA:AA,$E:$E,$E799))/(MAXIFS(AA:AA,$E:$E,$E799)-MINIFS(AA:AA,$E:$E,$E799))))</f>
        <v/>
      </c>
      <c r="CQ799" s="223" t="str">
        <f t="array" ref="CQ799">IF(AB799="","",
IF(INDEX(Settings!$H:$H,MATCH(CQ$1,Settings!$G:$G,0))=TRUE,
100-100*(AB799-MINIFS(AB:AB,$E:$E,$E799))/(MAXIFS(AB:AB,$E:$E,$E799)-MINIFS(AB:AB,$E:$E,$E799)),
100*(AB799-MINIFS(AB:AB,$E:$E,$E799))/(MAXIFS(AB:AB,$E:$E,$E799)-MINIFS(AB:AB,$E:$E,$E799))))</f>
        <v/>
      </c>
      <c r="CR799" s="223" t="str">
        <f t="array" ref="CR799">IF(AC799="","",
IF(INDEX(Settings!$H:$H,MATCH(CR$1,Settings!$G:$G,0))=TRUE,
100-100*(AC799-MINIFS(AC:AC,$E:$E,$E799))/(MAXIFS(AC:AC,$E:$E,$E799)-MINIFS(AC:AC,$E:$E,$E799)),
100*(AC799-MINIFS(AC:AC,$E:$E,$E799))/(MAXIFS(AC:AC,$E:$E,$E799)-MINIFS(AC:AC,$E:$E,$E799))))</f>
        <v/>
      </c>
      <c r="CS799" s="223" t="str">
        <f t="array" ref="CS799">IF(AD799="","",
IF(INDEX(Settings!$H:$H,MATCH(CS$1,Settings!$G:$G,0))=TRUE,
100-100*(AD799-MINIFS(AD:AD,$E:$E,$E799))/(MAXIFS(AD:AD,$E:$E,$E799)-MINIFS(AD:AD,$E:$E,$E799)),
100*(AD799-MINIFS(AD:AD,$E:$E,$E799))/(MAXIFS(AD:AD,$E:$E,$E799)-MINIFS(AD:AD,$E:$E,$E799))))</f>
        <v/>
      </c>
      <c r="CT799" s="223" t="str">
        <f t="array" ref="CT799">IF(AE799="","",
IF(INDEX(Settings!$H:$H,MATCH(CT$1,Settings!$G:$G,0))=TRUE,
100-100*(AE799-MINIFS(AE:AE,$E:$E,$E799))/(MAXIFS(AE:AE,$E:$E,$E799)-MINIFS(AE:AE,$E:$E,$E799)),
100*(AE799-MINIFS(AE:AE,$E:$E,$E799))/(MAXIFS(AE:AE,$E:$E,$E799)-MINIFS(AE:AE,$E:$E,$E799))))</f>
        <v/>
      </c>
      <c r="CU799" s="223" t="str">
        <f t="array" ref="CU799">IF(AF799="","",
IF(INDEX(Settings!$H:$H,MATCH(CU$1,Settings!$G:$G,0))=TRUE,
100-100*(AF799-MINIFS(AF:AF,$E:$E,$E799))/(MAXIFS(AF:AF,$E:$E,$E799)-MINIFS(AF:AF,$E:$E,$E799)),
100*(AF799-MINIFS(AF:AF,$E:$E,$E799))/(MAXIFS(AF:AF,$E:$E,$E799)-MINIFS(AF:AF,$E:$E,$E799))))</f>
        <v/>
      </c>
      <c r="CV799" s="223" t="str">
        <f t="array" ref="CV799">IF(AG799="","",
IF(INDEX(Settings!$H:$H,MATCH(CV$1,Settings!$G:$G,0))=TRUE,
100-100*(AG799-MINIFS(AG:AG,$E:$E,$E799))/(MAXIFS(AG:AG,$E:$E,$E799)-MINIFS(AG:AG,$E:$E,$E799)),
100*(AG799-MINIFS(AG:AG,$E:$E,$E799))/(MAXIFS(AG:AG,$E:$E,$E799)-MINIFS(AG:AG,$E:$E,$E799))))</f>
        <v/>
      </c>
      <c r="CW799" s="223" t="str">
        <f t="array" ref="CW799">IF(AH799="","",
IF(INDEX(Settings!$H:$H,MATCH(CW$1,Settings!$G:$G,0))=TRUE,
100-100*(AH799-MINIFS(AH:AH,$E:$E,$E799))/(MAXIFS(AH:AH,$E:$E,$E799)-MINIFS(AH:AH,$E:$E,$E799)),
100*(AH799-MINIFS(AH:AH,$E:$E,$E799))/(MAXIFS(AH:AH,$E:$E,$E799)-MINIFS(AH:AH,$E:$E,$E799))))</f>
        <v/>
      </c>
      <c r="CX799" s="223" t="str">
        <f t="array" ref="CX799">IF(AI799="","",
IF(INDEX(Settings!$H:$H,MATCH(CX$1,Settings!$G:$G,0))=TRUE,
100-100*(AI799-MINIFS(AI:AI,$E:$E,$E799))/(MAXIFS(AI:AI,$E:$E,$E799)-MINIFS(AI:AI,$E:$E,$E799)),
100*(AI799-MINIFS(AI:AI,$E:$E,$E799))/(MAXIFS(AI:AI,$E:$E,$E799)-MINIFS(AI:AI,$E:$E,$E799))))</f>
        <v/>
      </c>
      <c r="CY799" s="223" t="str">
        <f t="array" ref="CY799">IF(AJ799="","",
IF(INDEX(Settings!$H:$H,MATCH(CY$1,Settings!$G:$G,0))=TRUE,
100-100*(AJ799-MINIFS(AJ:AJ,$E:$E,$E799))/(MAXIFS(AJ:AJ,$E:$E,$E799)-MINIFS(AJ:AJ,$E:$E,$E799)),
100*(AJ799-MINIFS(AJ:AJ,$E:$E,$E799))/(MAXIFS(AJ:AJ,$E:$E,$E799)-MINIFS(AJ:AJ,$E:$E,$E799))))</f>
        <v/>
      </c>
      <c r="CZ799" s="223" t="str">
        <f t="array" ref="CZ799">IF(AK799="","",
IF(INDEX(Settings!$H:$H,MATCH(CZ$1,Settings!$G:$G,0))=TRUE,
100-100*(AK799-MINIFS(AK:AK,$E:$E,$E799))/(MAXIFS(AK:AK,$E:$E,$E799)-MINIFS(AK:AK,$E:$E,$E799)),
100*(AK799-MINIFS(AK:AK,$E:$E,$E799))/(MAXIFS(AK:AK,$E:$E,$E799)-MINIFS(AK:AK,$E:$E,$E799))))</f>
        <v/>
      </c>
      <c r="DA799" s="223" t="str">
        <f t="array" ref="DA799">IF(AL799="","",
IF(INDEX(Settings!$H:$H,MATCH(DA$1,Settings!$G:$G,0))=TRUE,
100-100*(AL799-MINIFS(AL:AL,$E:$E,$E799))/(MAXIFS(AL:AL,$E:$E,$E799)-MINIFS(AL:AL,$E:$E,$E799)),
100*(AL799-MINIFS(AL:AL,$E:$E,$E799))/(MAXIFS(AL:AL,$E:$E,$E799)-MINIFS(AL:AL,$E:$E,$E799))))</f>
        <v/>
      </c>
      <c r="DB799" s="223" t="str">
        <f t="array" ref="DB799">IF(AM799="","",
IF(INDEX(Settings!$H:$H,MATCH(DB$1,Settings!$G:$G,0))=TRUE,
100-100*(AM799-MINIFS(AM:AM,$E:$E,$E799))/(MAXIFS(AM:AM,$E:$E,$E799)-MINIFS(AM:AM,$E:$E,$E799)),
100*(AM799-MINIFS(AM:AM,$E:$E,$E799))/(MAXIFS(AM:AM,$E:$E,$E799)-MINIFS(AM:AM,$E:$E,$E799))))</f>
        <v/>
      </c>
      <c r="DC799" s="223" t="str">
        <f t="array" ref="DC799">IF(AN799="","",
IF(INDEX(Settings!$H:$H,MATCH(DC$1,Settings!$G:$G,0))=TRUE,
100-100*(AN799-MINIFS(AN:AN,$E:$E,$E799))/(MAXIFS(AN:AN,$E:$E,$E799)-MINIFS(AN:AN,$E:$E,$E799)),
100*(AN799-MINIFS(AN:AN,$E:$E,$E799))/(MAXIFS(AN:AN,$E:$E,$E799)-MINIFS(AN:AN,$E:$E,$E799))))</f>
        <v/>
      </c>
      <c r="DD799" s="223" t="str">
        <f t="array" ref="DD799">IF(AO799="","",
IF(INDEX(Settings!$H:$H,MATCH(DD$1,Settings!$G:$G,0))=TRUE,
100-100*(AO799-MINIFS(AO:AO,$E:$E,$E799))/(MAXIFS(AO:AO,$E:$E,$E799)-MINIFS(AO:AO,$E:$E,$E799)),
100*(AO799-MINIFS(AO:AO,$E:$E,$E799))/(MAXIFS(AO:AO,$E:$E,$E799)-MINIFS(AO:AO,$E:$E,$E799))))</f>
        <v/>
      </c>
      <c r="DE799" s="223" t="str">
        <f t="array" ref="DE799">IF(AP799="","",
IF(INDEX(Settings!$H:$H,MATCH(DE$1,Settings!$G:$G,0))=TRUE,
100-100*(AP799-MINIFS(AP:AP,$E:$E,$E799))/(MAXIFS(AP:AP,$E:$E,$E799)-MINIFS(AP:AP,$E:$E,$E799)),
100*(AP799-MINIFS(AP:AP,$E:$E,$E799))/(MAXIFS(AP:AP,$E:$E,$E799)-MINIFS(AP:AP,$E:$E,$E799))))</f>
        <v/>
      </c>
      <c r="DF799" s="223" t="str">
        <f t="array" ref="DF799">IF(AQ799="","",
IF(INDEX(Settings!$H:$H,MATCH(DF$1,Settings!$G:$G,0))=TRUE,
100-100*(AQ799-MINIFS(AQ:AQ,$E:$E,$E799))/(MAXIFS(AQ:AQ,$E:$E,$E799)-MINIFS(AQ:AQ,$E:$E,$E799)),
100*(AQ799-MINIFS(AQ:AQ,$E:$E,$E799))/(MAXIFS(AQ:AQ,$E:$E,$E799)-MINIFS(AQ:AQ,$E:$E,$E799))))</f>
        <v/>
      </c>
      <c r="DG799" s="223" t="str">
        <f t="array" ref="DG799">IF(AR799="","",
IF(INDEX(Settings!$H:$H,MATCH(DG$1,Settings!$G:$G,0))=TRUE,
100-100*(AR799-MINIFS(AR:AR,$E:$E,$E799))/(MAXIFS(AR:AR,$E:$E,$E799)-MINIFS(AR:AR,$E:$E,$E799)),
100*(AR799-MINIFS(AR:AR,$E:$E,$E799))/(MAXIFS(AR:AR,$E:$E,$E799)-MINIFS(AR:AR,$E:$E,$E799))))</f>
        <v/>
      </c>
      <c r="DH799" s="223" t="str">
        <f t="array" ref="DH799">IF(AS799="","",
IF(INDEX(Settings!$H:$H,MATCH(DH$1,Settings!$G:$G,0))=TRUE,
100-100*(AS799-MINIFS(AS:AS,$E:$E,$E799))/(MAXIFS(AS:AS,$E:$E,$E799)-MINIFS(AS:AS,$E:$E,$E799)),
100*(AS799-MINIFS(AS:AS,$E:$E,$E799))/(MAXIFS(AS:AS,$E:$E,$E799)-MINIFS(AS:AS,$E:$E,$E799))))</f>
        <v/>
      </c>
      <c r="DI799" s="223" t="str">
        <f t="array" ref="DI799">IF(AT799="","",
IF(INDEX(Settings!$H:$H,MATCH(DI$1,Settings!$G:$G,0))=TRUE,
100-100*(AT799-MINIFS(AT:AT,$E:$E,$E799))/(MAXIFS(AT:AT,$E:$E,$E799)-MINIFS(AT:AT,$E:$E,$E799)),
100*(AT799-MINIFS(AT:AT,$E:$E,$E799))/(MAXIFS(AT:AT,$E:$E,$E799)-MINIFS(AT:AT,$E:$E,$E799))))</f>
        <v/>
      </c>
      <c r="DJ799" s="223" t="str">
        <f t="array" ref="DJ799">IF(AU799="","",
IF(INDEX(Settings!$H:$H,MATCH(DJ$1,Settings!$G:$G,0))=TRUE,
100-100*(AU799-MINIFS(AU:AU,$E:$E,$E799))/(MAXIFS(AU:AU,$E:$E,$E799)-MINIFS(AU:AU,$E:$E,$E799)),
100*(AU799-MINIFS(AU:AU,$E:$E,$E799))/(MAXIFS(AU:AU,$E:$E,$E799)-MINIFS(AU:AU,$E:$E,$E799))))</f>
        <v/>
      </c>
      <c r="DK799" s="223" t="str">
        <f t="array" ref="DK799">IF(AV799="","",
IF(INDEX(Settings!$H:$H,MATCH(DK$1,Settings!$G:$G,0))=TRUE,
100-100*(AV799-MINIFS(AV:AV,$E:$E,$E799))/(MAXIFS(AV:AV,$E:$E,$E799)-MINIFS(AV:AV,$E:$E,$E799)),
100*(AV799-MINIFS(AV:AV,$E:$E,$E799))/(MAXIFS(AV:AV,$E:$E,$E799)-MINIFS(AV:AV,$E:$E,$E799))))</f>
        <v/>
      </c>
      <c r="DL799" s="223" t="str">
        <f t="array" ref="DL799">IF(AW799="","",
IF(INDEX(Settings!$H:$H,MATCH(DL$1,Settings!$G:$G,0))=TRUE,
100-100*(AW799-MINIFS(AW:AW,$E:$E,$E799))/(MAXIFS(AW:AW,$E:$E,$E799)-MINIFS(AW:AW,$E:$E,$E799)),
100*(AW799-MINIFS(AW:AW,$E:$E,$E799))/(MAXIFS(AW:AW,$E:$E,$E799)-MINIFS(AW:AW,$E:$E,$E799))))</f>
        <v/>
      </c>
      <c r="DM799" s="223" t="str">
        <f t="array" ref="DM799">IF(AX799="","",
IF(INDEX(Settings!$H:$H,MATCH(DM$1,Settings!$G:$G,0))=TRUE,
100-100*(AX799-MINIFS(AX:AX,$E:$E,$E799))/(MAXIFS(AX:AX,$E:$E,$E799)-MINIFS(AX:AX,$E:$E,$E799)),
100*(AX799-MINIFS(AX:AX,$E:$E,$E799))/(MAXIFS(AX:AX,$E:$E,$E799)-MINIFS(AX:AX,$E:$E,$E799))))</f>
        <v/>
      </c>
      <c r="DN799" s="223" t="str">
        <f t="array" ref="DN799">IF(AY799="","",
IF(INDEX(Settings!$H:$H,MATCH(DN$1,Settings!$G:$G,0))=TRUE,
100-100*(AY799-MINIFS(AY:AY,$E:$E,$E799))/(MAXIFS(AY:AY,$E:$E,$E799)-MINIFS(AY:AY,$E:$E,$E799)),
100*(AY799-MINIFS(AY:AY,$E:$E,$E799))/(MAXIFS(AY:AY,$E:$E,$E799)-MINIFS(AY:AY,$E:$E,$E799))))</f>
        <v/>
      </c>
      <c r="DO799" s="223" t="str">
        <f t="array" ref="DO799">IF(AZ799="","",
IF(INDEX(Settings!$H:$H,MATCH(DO$1,Settings!$G:$G,0))=TRUE,
100-100*(AZ799-MINIFS(AZ:AZ,$E:$E,$E799))/(MAXIFS(AZ:AZ,$E:$E,$E799)-MINIFS(AZ:AZ,$E:$E,$E799)),
100*(AZ799-MINIFS(AZ:AZ,$E:$E,$E799))/(MAXIFS(AZ:AZ,$E:$E,$E799)-MINIFS(AZ:AZ,$E:$E,$E799))))</f>
        <v/>
      </c>
      <c r="DP799" s="223" t="str">
        <f t="array" ref="DP799">IF(BA799="","",
IF(INDEX(Settings!$H:$H,MATCH(DP$1,Settings!$G:$G,0))=TRUE,
100-100*(BA799-MINIFS(BA:BA,$E:$E,$E799))/(MAXIFS(BA:BA,$E:$E,$E799)-MINIFS(BA:BA,$E:$E,$E799)),
100*(BA799-MINIFS(BA:BA,$E:$E,$E799))/(MAXIFS(BA:BA,$E:$E,$E799)-MINIFS(BA:BA,$E:$E,$E799))))</f>
        <v/>
      </c>
      <c r="DQ799" s="223" t="str">
        <f t="array" ref="DQ799">IF(BB799="","",
IF(INDEX(Settings!$H:$H,MATCH(DQ$1,Settings!$G:$G,0))=TRUE,
100-100*(BB799-MINIFS(BB:BB,$E:$E,$E799))/(MAXIFS(BB:BB,$E:$E,$E799)-MINIFS(BB:BB,$E:$E,$E799)),
100*(BB799-MINIFS(BB:BB,$E:$E,$E799))/(MAXIFS(BB:BB,$E:$E,$E799)-MINIFS(BB:BB,$E:$E,$E799))))</f>
        <v/>
      </c>
      <c r="DR799" s="223" t="str">
        <f t="array" ref="DR799">IF(BC799="","",
IF(INDEX(Settings!$H:$H,MATCH(DR$1,Settings!$G:$G,0))=TRUE,
100-100*(BC799-MINIFS(BC:BC,$E:$E,$E799))/(MAXIFS(BC:BC,$E:$E,$E799)-MINIFS(BC:BC,$E:$E,$E799)),
100*(BC799-MINIFS(BC:BC,$E:$E,$E799))/(MAXIFS(BC:BC,$E:$E,$E799)-MINIFS(BC:BC,$E:$E,$E799))))</f>
        <v/>
      </c>
      <c r="DS799" s="223" t="str">
        <f t="array" ref="DS799">IF(BD799="","",
IF(INDEX(Settings!$H:$H,MATCH(DS$1,Settings!$G:$G,0))=TRUE,
100-100*(BD799-MINIFS(BD:BD,$E:$E,$E799))/(MAXIFS(BD:BD,$E:$E,$E799)-MINIFS(BD:BD,$E:$E,$E799)),
100*(BD799-MINIFS(BD:BD,$E:$E,$E799))/(MAXIFS(BD:BD,$E:$E,$E799)-MINIFS(BD:BD,$E:$E,$E799))))</f>
        <v/>
      </c>
      <c r="DT799" s="223" t="str">
        <f t="array" ref="DT799">IF(BE799="","",
IF(INDEX(Settings!$H:$H,MATCH(DT$1,Settings!$G:$G,0))=TRUE,
100-100*(BE799-MINIFS(BE:BE,$E:$E,$E799))/(MAXIFS(BE:BE,$E:$E,$E799)-MINIFS(BE:BE,$E:$E,$E799)),
100*(BE799-MINIFS(BE:BE,$E:$E,$E799))/(MAXIFS(BE:BE,$E:$E,$E799)-MINIFS(BE:BE,$E:$E,$E799))))</f>
        <v/>
      </c>
      <c r="DU799" s="223" t="str">
        <f t="array" ref="DU799">IF(BF799="","",
IF(INDEX(Settings!$H:$H,MATCH(DU$1,Settings!$G:$G,0))=TRUE,
100-100*(BF799-MINIFS(BF:BF,$E:$E,$E799))/(MAXIFS(BF:BF,$E:$E,$E799)-MINIFS(BF:BF,$E:$E,$E799)),
100*(BF799-MINIFS(BF:BF,$E:$E,$E799))/(MAXIFS(BF:BF,$E:$E,$E799)-MINIFS(BF:BF,$E:$E,$E799))))</f>
        <v/>
      </c>
      <c r="DV799" s="223" t="str">
        <f t="array" ref="DV799">IF(BG799="","",
IF(INDEX(Settings!$H:$H,MATCH(DV$1,Settings!$G:$G,0))=TRUE,
100-100*(BG799-MINIFS(BG:BG,$E:$E,$E799))/(MAXIFS(BG:BG,$E:$E,$E799)-MINIFS(BG:BG,$E:$E,$E799)),
100*(BG799-MINIFS(BG:BG,$E:$E,$E799))/(MAXIFS(BG:BG,$E:$E,$E799)-MINIFS(BG:BG,$E:$E,$E799))))</f>
        <v/>
      </c>
      <c r="DW799" s="223" t="str">
        <f t="array" ref="DW799">IF(BH799="","",
IF(INDEX(Settings!$H:$H,MATCH(DW$1,Settings!$G:$G,0))=TRUE,
100-100*(BH799-MINIFS(BH:BH,$E:$E,$E799))/(MAXIFS(BH:BH,$E:$E,$E799)-MINIFS(BH:BH,$E:$E,$E799)),
100*(BH799-MINIFS(BH:BH,$E:$E,$E799))/(MAXIFS(BH:BH,$E:$E,$E799)-MINIFS(BH:BH,$E:$E,$E799))))</f>
        <v/>
      </c>
      <c r="DX799" s="223" t="str">
        <f t="array" ref="DX799">IF(BI799="","",
IF(INDEX(Settings!$H:$H,MATCH(DX$1,Settings!$G:$G,0))=TRUE,
100-100*(BI799-MINIFS(BI:BI,$E:$E,$E799))/(MAXIFS(BI:BI,$E:$E,$E799)-MINIFS(BI:BI,$E:$E,$E799)),
100*(BI799-MINIFS(BI:BI,$E:$E,$E799))/(MAXIFS(BI:BI,$E:$E,$E799)-MINIFS(BI:BI,$E:$E,$E799))))</f>
        <v/>
      </c>
      <c r="DY799" s="223" t="str">
        <f t="array" ref="DY799">IF(BJ799="","",
IF(INDEX(Settings!$H:$H,MATCH(DY$1,Settings!$G:$G,0))=TRUE,
100-100*(BJ799-MINIFS(BJ:BJ,$E:$E,$E799))/(MAXIFS(BJ:BJ,$E:$E,$E799)-MINIFS(BJ:BJ,$E:$E,$E799)),
100*(BJ799-MINIFS(BJ:BJ,$E:$E,$E799))/(MAXIFS(BJ:BJ,$E:$E,$E799)-MINIFS(BJ:BJ,$E:$E,$E799))))</f>
        <v/>
      </c>
      <c r="DZ799" s="225"/>
      <c r="EA799" s="225"/>
      <c r="EB799" s="225" t="str">
        <f t="shared" si="8"/>
        <v/>
      </c>
      <c r="EC799" s="225" t="str">
        <f t="shared" si="9"/>
        <v/>
      </c>
      <c r="ED799" s="225" t="str">
        <f t="shared" si="10"/>
        <v/>
      </c>
      <c r="EE799" s="225" t="str">
        <f t="shared" si="11"/>
        <v/>
      </c>
      <c r="EF799" s="225" t="str">
        <f t="shared" si="12"/>
        <v/>
      </c>
      <c r="EG799" s="225" t="str">
        <f t="shared" si="13"/>
        <v/>
      </c>
      <c r="EH799" s="225"/>
      <c r="EI799" s="225"/>
      <c r="EJ799" s="225"/>
      <c r="EK799" s="225"/>
      <c r="EL799" s="225"/>
      <c r="EM799" s="225"/>
    </row>
    <row r="800">
      <c r="A800" s="231"/>
      <c r="B800" s="231"/>
      <c r="C800" s="231"/>
      <c r="D800" s="231" t="str">
        <f t="array" ref="D800">IFERROR(INDEX(Profiles!$B:$B,MATCH($A800,Profiles!$A:$A,0)),"")</f>
        <v/>
      </c>
      <c r="E800" s="231"/>
      <c r="F800" s="231"/>
      <c r="G800" s="231"/>
      <c r="H800" s="231"/>
      <c r="I800" s="231" t="str">
        <f>IF(A800="","",IF(Settings!$N$3="DATE",F800&amp;": "&amp;TEXT(B800,"M/DD/YY"),F800&amp;": "&amp;H800))</f>
        <v/>
      </c>
      <c r="J800" s="231"/>
      <c r="K800" s="231"/>
      <c r="L800" s="231"/>
      <c r="M800" s="232" t="str">
        <f t="shared" si="14"/>
        <v/>
      </c>
      <c r="N800" s="231"/>
      <c r="O800" s="231"/>
      <c r="P800" s="231"/>
      <c r="Q800" s="231"/>
      <c r="R800" s="231"/>
      <c r="S800" s="230" t="str">
        <f>IFERROR(VLOOKUP(AF800, 'YOYO IR Scores'!A:C, 3, FALSE), "")
</f>
        <v/>
      </c>
      <c r="T800" s="231"/>
      <c r="U800" s="231"/>
      <c r="V800" s="231"/>
      <c r="W800" s="231"/>
      <c r="X800" s="233" t="str">
        <f t="shared" si="4"/>
        <v/>
      </c>
      <c r="Y800" s="234" t="str">
        <f t="shared" si="5"/>
        <v/>
      </c>
      <c r="Z800" s="234" t="str">
        <f t="shared" si="6"/>
        <v/>
      </c>
      <c r="AA800" s="233" t="str">
        <f t="shared" si="7"/>
        <v/>
      </c>
      <c r="AB800" s="232"/>
      <c r="AC800" s="232"/>
      <c r="AD800" s="232"/>
      <c r="AE800" s="232" t="str">
        <f>IFERROR(VLOOKUP(AF800, 'YOYO IR Scores'!A:C, 2, FALSE), "")</f>
        <v/>
      </c>
      <c r="AF800" s="232"/>
      <c r="AG800" s="23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c r="BD800" s="232"/>
      <c r="BE800" s="232"/>
      <c r="BF800" s="232"/>
      <c r="BG800" s="232"/>
      <c r="BH800" s="232"/>
      <c r="BI800" s="232"/>
      <c r="BJ800" s="232"/>
      <c r="BK800" s="232" t="str">
        <f t="array" ref="BK800">IF(J800="","",
IF(INDEX(Settings!$H:$H,MATCH(BY$1,Settings!$G:$G,0))=TRUE,
100-100*(J800-MIN(J:J))/(MAX(J:J)-MIN(J:J)),
100*(J800-MIN(J:J))/(MAX(J:J)-MIN(J:J))))</f>
        <v/>
      </c>
      <c r="BL800" s="232" t="str">
        <f t="array" ref="BL800">IF(J800="","",
IF(INDEX(Settings!$H:$H,MATCH(BY$1,Settings!$G:$G,0))=TRUE,
100-100*(J800-MINIFS(J:J,$E:$E,$E800))/(MAXIFS(J:J,$E:$E,$E800)-MINIFS(J:J,$E:$E,$E800)),
100*(J800-MINIFS(J:J,$E:$E,$E800))/(MAXIFS(J:J,$E:$E,$E800)-MINIFS(J:J,$E:$E,$E800))))</f>
        <v/>
      </c>
      <c r="BM800" s="232" t="str">
        <f t="array" ref="BM800">IF(J800="","",
IF(INDEX(Settings!$H:$H,MATCH(BY$1,Settings!$G:$G,0))=TRUE,
100-100*(J800-MINIFS(J:J,$E:$E,$E800,$I:$I,$I800))/(MAXIFS(J:J,$E:$E,$E800,$I:$I,$I800)-MINIFS(J:J,$E:$E,$E800,$I:$I,$I800)),
100*(J800-MINIFS(J:J,$E:$E,$E800,$I:$I,$I800))/(MAXIFS(J:J,$E:$E,$E800,$I:$I,$I800)-MINIFS(J:J,$E:$E,$E800,$I:$I,$I800))))</f>
        <v/>
      </c>
      <c r="BN800" s="231" t="str">
        <f t="array" ref="BN800">IF(J800="","",
IF(INDEX(Settings!$H:$H,MATCH(BY$1,Settings!$G:$G,0))=TRUE,
100-100*PERCENTRANK(J:J,J800),
100*PERCENTRANK(J:J,J800)))</f>
        <v/>
      </c>
      <c r="BO800" s="231" t="str">
        <f>IFERROR(__xludf.DUMMYFUNCTION("IF(J800="""","""",
IF(INDEX(Settings!$H:$H,MATCH(BY$1,Settings!$G:$G,0))=TRUE,
100-100*PERCENTRANK(FILTER(J:J,$E:$E=$E800),J800),
100*PERCENTRANK(FILTER(J:J,$E:$E=$E800),J800)))"),"")</f>
        <v/>
      </c>
      <c r="BP800" s="231" t="str">
        <f>IFERROR(__xludf.DUMMYFUNCTION("IF(J800="""","""",
IF(INDEX(Settings!$H:$H,MATCH(BY$1,Settings!$G:$G,0))=TRUE,
100-100*PERCENTRANK(FILTER(J:J,$E:$E=$E800,$I:$I=$I800),J800),
100*PERCENTRANK(FILTER(J:J,$E:$E=$E800,$I:$I=$I800),J800)))"),"")</f>
        <v/>
      </c>
      <c r="BQ800" s="233" t="str">
        <f t="array" ref="BQ800">IF(J800="","",
IF(INDEX(Settings!$H:$H,MATCH(BY$1,Settings!$G:$G,0))=TRUE,
-1*(J800-AVERAGE(J:J))/STDEV(J:J),
(J800-AVERAGE(J:J))/STDEV(J:J)))</f>
        <v/>
      </c>
      <c r="BR800" s="233" t="str">
        <f>IFERROR(__xludf.DUMMYFUNCTION("IF(J800="""","""",
IF(INDEX(Settings!$H:$H,MATCH(BY$1,Settings!$G:$G,0))=TRUE,
-1*(J800-AVERAGEIFS(J:J,$E:$E,$E800))/STDEV(FILTER(J:J,$E:$E=$E800)),
(J800-AVERAGEIFS(J:J,$E:$E,$E800))/STDEV(FILTER(J:J,$E:$E=$E800))))"),"")</f>
        <v/>
      </c>
      <c r="BS800" s="233"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1"/>
      <c r="BX800" s="231"/>
      <c r="BY800" s="232" t="str">
        <f t="array" ref="BY800">IF(J800="","",
IF(INDEX(Settings!$H:$H,MATCH(BY$1,Settings!$G:$G,0))=TRUE,
100-100*(J800-MINIFS(J:J,$E:$E,$E800))/(MAXIFS(J:J,$E:$E,$E800)-MINIFS(J:J,$E:$E,$E800)),
100*(J800-MINIFS(J:J,$E:$E,$E800))/(MAXIFS(J:J,$E:$E,$E800)-MINIFS(J:J,$E:$E,$E800))))</f>
        <v/>
      </c>
      <c r="BZ800" s="232" t="str">
        <f t="array" ref="BZ800">IF(K800="","",
IF(INDEX(Settings!$H:$H,MATCH(BZ$1,Settings!$G:$G,0))=TRUE,
100-100*(K800-MINIFS(K:K,$E:$E,$E800))/(MAXIFS(K:K,$E:$E,$E800)-MINIFS(K:K,$E:$E,$E800)),
100*(K800-MINIFS(K:K,$E:$E,$E800))/(MAXIFS(K:K,$E:$E,$E800)-MINIFS(K:K,$E:$E,$E800))))</f>
        <v/>
      </c>
      <c r="CA800" s="232" t="str">
        <f t="array" ref="CA800">IF(L800="","",
IF(INDEX(Settings!$H:$H,MATCH(CA$1,Settings!$G:$G,0))=TRUE,
100-100*(L800-MINIFS(L:L,$E:$E,$E800))/(MAXIFS(L:L,$E:$E,$E800)-MINIFS(L:L,$E:$E,$E800)),
100*(L800-MINIFS(L:L,$E:$E,$E800))/(MAXIFS(L:L,$E:$E,$E800)-MINIFS(L:L,$E:$E,$E800))))</f>
        <v/>
      </c>
      <c r="CB800" s="232" t="str">
        <f t="array" ref="CB800">IF(M800="","",
IF(INDEX(Settings!$H:$H,MATCH(CB$1,Settings!$G:$G,0))=TRUE,
100-100*(M800-MINIFS(M:M,$E:$E,$E800))/(MAXIFS(M:M,$E:$E,$E800)-MINIFS(M:M,$E:$E,$E800)),
100*(M800-MINIFS(M:M,$E:$E,$E800))/(MAXIFS(M:M,$E:$E,$E800)-MINIFS(M:M,$E:$E,$E800))))</f>
        <v/>
      </c>
      <c r="CC800" s="232" t="str">
        <f t="array" ref="CC800">IF(N800="","",
IF(INDEX(Settings!$H:$H,MATCH(CC$1,Settings!$G:$G,0))=TRUE,
100-100*(N800-MINIFS(N:N,$E:$E,$E800))/(MAXIFS(N:N,$E:$E,$E800)-MINIFS(N:N,$E:$E,$E800)),
100*(N800-MINIFS(N:N,$E:$E,$E800))/(MAXIFS(N:N,$E:$E,$E800)-MINIFS(N:N,$E:$E,$E800))))</f>
        <v/>
      </c>
      <c r="CD800" s="232" t="str">
        <f t="array" ref="CD800">IF(O800="","",
IF(INDEX(Settings!$H:$H,MATCH(CD$1,Settings!$G:$G,0))=TRUE,
100-100*(O800-MINIFS(O:O,$E:$E,$E800))/(MAXIFS(O:O,$E:$E,$E800)-MINIFS(O:O,$E:$E,$E800)),
100*(O800-MINIFS(O:O,$E:$E,$E800))/(MAXIFS(O:O,$E:$E,$E800)-MINIFS(O:O,$E:$E,$E800))))</f>
        <v/>
      </c>
      <c r="CE800" s="232" t="str">
        <f t="array" ref="CE800">IF(P800="","",
IF(INDEX(Settings!$H:$H,MATCH(CE$1,Settings!$G:$G,0))=TRUE,
100-100*(P800-MINIFS(P:P,$E:$E,$E800))/(MAXIFS(P:P,$E:$E,$E800)-MINIFS(P:P,$E:$E,$E800)),
100*(P800-MINIFS(P:P,$E:$E,$E800))/(MAXIFS(P:P,$E:$E,$E800)-MINIFS(P:P,$E:$E,$E800))))</f>
        <v/>
      </c>
      <c r="CF800" s="232" t="str">
        <f t="array" ref="CF800">IF(Q800="","",
IF(INDEX(Settings!$H:$H,MATCH(CF$1,Settings!$G:$G,0))=TRUE,
100-100*(Q800-MINIFS(Q:Q,$E:$E,$E800))/(MAXIFS(Q:Q,$E:$E,$E800)-MINIFS(Q:Q,$E:$E,$E800)),
100*(Q800-MINIFS(Q:Q,$E:$E,$E800))/(MAXIFS(Q:Q,$E:$E,$E800)-MINIFS(Q:Q,$E:$E,$E800))))</f>
        <v/>
      </c>
      <c r="CG800" s="232" t="str">
        <f t="array" ref="CG800">IF(R800="","",
IF(INDEX(Settings!$H:$H,MATCH(CG$1,Settings!$G:$G,0))=TRUE,
100-100*(R800-MINIFS(R:R,$E:$E,$E800))/(MAXIFS(R:R,$E:$E,$E800)-MINIFS(R:R,$E:$E,$E800)),
100*(R800-MINIFS(R:R,$E:$E,$E800))/(MAXIFS(R:R,$E:$E,$E800)-MINIFS(R:R,$E:$E,$E800))))</f>
        <v/>
      </c>
      <c r="CH800" s="232" t="str">
        <f t="array" ref="CH800">IF(S800="","",
IF(INDEX(Settings!$H:$H,MATCH(CH$1,Settings!$G:$G,0))=TRUE,
100-100*(S800-MINIFS(S:S,$E:$E,$E800))/(MAXIFS(S:S,$E:$E,$E800)-MINIFS(S:S,$E:$E,$E800)),
100*(S800-MINIFS(S:S,$E:$E,$E800))/(MAXIFS(S:S,$E:$E,$E800)-MINIFS(S:S,$E:$E,$E800))))</f>
        <v/>
      </c>
      <c r="CI800" s="232" t="str">
        <f t="array" ref="CI800">IF(T800="","",
IF(INDEX(Settings!$H:$H,MATCH(CI$1,Settings!$G:$G,0))=TRUE,
100-100*(T800-MINIFS(T:T,$E:$E,$E800))/(MAXIFS(T:T,$E:$E,$E800)-MINIFS(T:T,$E:$E,$E800)),
100*(T800-MINIFS(T:T,$E:$E,$E800))/(MAXIFS(T:T,$E:$E,$E800)-MINIFS(T:T,$E:$E,$E800))))</f>
        <v/>
      </c>
      <c r="CJ800" s="232" t="str">
        <f t="array" ref="CJ800">IF(U800="","",
IF(INDEX(Settings!$H:$H,MATCH(CJ$1,Settings!$G:$G,0))=TRUE,
100-100*(U800-MINIFS(U:U,$E:$E,$E800))/(MAXIFS(U:U,$E:$E,$E800)-MINIFS(U:U,$E:$E,$E800)),
100*(U800-MINIFS(U:U,$E:$E,$E800))/(MAXIFS(U:U,$E:$E,$E800)-MINIFS(U:U,$E:$E,$E800))))</f>
        <v/>
      </c>
      <c r="CK800" s="232" t="str">
        <f t="array" ref="CK800">IF(V800="","",
IF(INDEX(Settings!$H:$H,MATCH(CK$1,Settings!$G:$G,0))=TRUE,
100-100*(V800-MINIFS(V:V,$E:$E,$E800))/(MAXIFS(V:V,$E:$E,$E800)-MINIFS(V:V,$E:$E,$E800)),
100*(V800-MINIFS(V:V,$E:$E,$E800))/(MAXIFS(V:V,$E:$E,$E800)-MINIFS(V:V,$E:$E,$E800))))</f>
        <v/>
      </c>
      <c r="CL800" s="232" t="str">
        <f t="array" ref="CL800">IF(W800="","",
IF(INDEX(Settings!$H:$H,MATCH(CL$1,Settings!$G:$G,0))=TRUE,
100-100*(W800-MINIFS(W:W,$E:$E,$E800))/(MAXIFS(W:W,$E:$E,$E800)-MINIFS(W:W,$E:$E,$E800)),
100*(W800-MINIFS(W:W,$E:$E,$E800))/(MAXIFS(W:W,$E:$E,$E800)-MINIFS(W:W,$E:$E,$E800))))</f>
        <v/>
      </c>
      <c r="CM800" s="232" t="str">
        <f t="array" ref="CM800">IF(X800="","",
IF(INDEX(Settings!$H:$H,MATCH(CM$1,Settings!$G:$G,0))=TRUE,
100-100*(X800-MINIFS(X:X,$E:$E,$E800))/(MAXIFS(X:X,$E:$E,$E800)-MINIFS(X:X,$E:$E,$E800)),
100*(X800-MINIFS(X:X,$E:$E,$E800))/(MAXIFS(X:X,$E:$E,$E800)-MINIFS(X:X,$E:$E,$E800))))</f>
        <v/>
      </c>
      <c r="CN800" s="232" t="str">
        <f t="array" ref="CN800">IF(Y800="","",
IF(INDEX(Settings!$H:$H,MATCH(CN$1,Settings!$G:$G,0))=TRUE,
100-100*(Y800-MINIFS(Y:Y,$E:$E,$E800))/(MAXIFS(Y:Y,$E:$E,$E800)-MINIFS(Y:Y,$E:$E,$E800)),
100*(Y800-MINIFS(Y:Y,$E:$E,$E800))/(MAXIFS(Y:Y,$E:$E,$E800)-MINIFS(Y:Y,$E:$E,$E800))))</f>
        <v/>
      </c>
      <c r="CO800" s="232" t="str">
        <f t="array" ref="CO800">IF(Z800="","",
IF(INDEX(Settings!$H:$H,MATCH(CO$1,Settings!$G:$G,0))=TRUE,
100-100*(Z800-MINIFS(Z:Z,$E:$E,$E800))/(MAXIFS(Z:Z,$E:$E,$E800)-MINIFS(Z:Z,$E:$E,$E800)),
100*(Z800-MINIFS(Z:Z,$E:$E,$E800))/(MAXIFS(Z:Z,$E:$E,$E800)-MINIFS(Z:Z,$E:$E,$E800))))</f>
        <v/>
      </c>
      <c r="CP800" s="232" t="str">
        <f t="array" ref="CP800">IF(AA800="","",
IF(INDEX(Settings!$H:$H,MATCH(CP$1,Settings!$G:$G,0))=TRUE,
100-100*(AA800-MINIFS(AA:AA,$E:$E,$E800))/(MAXIFS(AA:AA,$E:$E,$E800)-MINIFS(AA:AA,$E:$E,$E800)),
100*(AA800-MINIFS(AA:AA,$E:$E,$E800))/(MAXIFS(AA:AA,$E:$E,$E800)-MINIFS(AA:AA,$E:$E,$E800))))</f>
        <v/>
      </c>
      <c r="CQ800" s="232" t="str">
        <f t="array" ref="CQ800">IF(AB800="","",
IF(INDEX(Settings!$H:$H,MATCH(CQ$1,Settings!$G:$G,0))=TRUE,
100-100*(AB800-MINIFS(AB:AB,$E:$E,$E800))/(MAXIFS(AB:AB,$E:$E,$E800)-MINIFS(AB:AB,$E:$E,$E800)),
100*(AB800-MINIFS(AB:AB,$E:$E,$E800))/(MAXIFS(AB:AB,$E:$E,$E800)-MINIFS(AB:AB,$E:$E,$E800))))</f>
        <v/>
      </c>
      <c r="CR800" s="232" t="str">
        <f t="array" ref="CR800">IF(AC800="","",
IF(INDEX(Settings!$H:$H,MATCH(CR$1,Settings!$G:$G,0))=TRUE,
100-100*(AC800-MINIFS(AC:AC,$E:$E,$E800))/(MAXIFS(AC:AC,$E:$E,$E800)-MINIFS(AC:AC,$E:$E,$E800)),
100*(AC800-MINIFS(AC:AC,$E:$E,$E800))/(MAXIFS(AC:AC,$E:$E,$E800)-MINIFS(AC:AC,$E:$E,$E800))))</f>
        <v/>
      </c>
      <c r="CS800" s="232" t="str">
        <f t="array" ref="CS800">IF(AD800="","",
IF(INDEX(Settings!$H:$H,MATCH(CS$1,Settings!$G:$G,0))=TRUE,
100-100*(AD800-MINIFS(AD:AD,$E:$E,$E800))/(MAXIFS(AD:AD,$E:$E,$E800)-MINIFS(AD:AD,$E:$E,$E800)),
100*(AD800-MINIFS(AD:AD,$E:$E,$E800))/(MAXIFS(AD:AD,$E:$E,$E800)-MINIFS(AD:AD,$E:$E,$E800))))</f>
        <v/>
      </c>
      <c r="CT800" s="232" t="str">
        <f t="array" ref="CT800">IF(AE800="","",
IF(INDEX(Settings!$H:$H,MATCH(CT$1,Settings!$G:$G,0))=TRUE,
100-100*(AE800-MINIFS(AE:AE,$E:$E,$E800))/(MAXIFS(AE:AE,$E:$E,$E800)-MINIFS(AE:AE,$E:$E,$E800)),
100*(AE800-MINIFS(AE:AE,$E:$E,$E800))/(MAXIFS(AE:AE,$E:$E,$E800)-MINIFS(AE:AE,$E:$E,$E800))))</f>
        <v/>
      </c>
      <c r="CU800" s="232" t="str">
        <f t="array" ref="CU800">IF(AF800="","",
IF(INDEX(Settings!$H:$H,MATCH(CU$1,Settings!$G:$G,0))=TRUE,
100-100*(AF800-MINIFS(AF:AF,$E:$E,$E800))/(MAXIFS(AF:AF,$E:$E,$E800)-MINIFS(AF:AF,$E:$E,$E800)),
100*(AF800-MINIFS(AF:AF,$E:$E,$E800))/(MAXIFS(AF:AF,$E:$E,$E800)-MINIFS(AF:AF,$E:$E,$E800))))</f>
        <v/>
      </c>
      <c r="CV800" s="232" t="str">
        <f t="array" ref="CV800">IF(AG800="","",
IF(INDEX(Settings!$H:$H,MATCH(CV$1,Settings!$G:$G,0))=TRUE,
100-100*(AG800-MINIFS(AG:AG,$E:$E,$E800))/(MAXIFS(AG:AG,$E:$E,$E800)-MINIFS(AG:AG,$E:$E,$E800)),
100*(AG800-MINIFS(AG:AG,$E:$E,$E800))/(MAXIFS(AG:AG,$E:$E,$E800)-MINIFS(AG:AG,$E:$E,$E800))))</f>
        <v/>
      </c>
      <c r="CW800" s="232" t="str">
        <f t="array" ref="CW800">IF(AH800="","",
IF(INDEX(Settings!$H:$H,MATCH(CW$1,Settings!$G:$G,0))=TRUE,
100-100*(AH800-MINIFS(AH:AH,$E:$E,$E800))/(MAXIFS(AH:AH,$E:$E,$E800)-MINIFS(AH:AH,$E:$E,$E800)),
100*(AH800-MINIFS(AH:AH,$E:$E,$E800))/(MAXIFS(AH:AH,$E:$E,$E800)-MINIFS(AH:AH,$E:$E,$E800))))</f>
        <v/>
      </c>
      <c r="CX800" s="232" t="str">
        <f t="array" ref="CX800">IF(AI800="","",
IF(INDEX(Settings!$H:$H,MATCH(CX$1,Settings!$G:$G,0))=TRUE,
100-100*(AI800-MINIFS(AI:AI,$E:$E,$E800))/(MAXIFS(AI:AI,$E:$E,$E800)-MINIFS(AI:AI,$E:$E,$E800)),
100*(AI800-MINIFS(AI:AI,$E:$E,$E800))/(MAXIFS(AI:AI,$E:$E,$E800)-MINIFS(AI:AI,$E:$E,$E800))))</f>
        <v/>
      </c>
      <c r="CY800" s="232" t="str">
        <f t="array" ref="CY800">IF(AJ800="","",
IF(INDEX(Settings!$H:$H,MATCH(CY$1,Settings!$G:$G,0))=TRUE,
100-100*(AJ800-MINIFS(AJ:AJ,$E:$E,$E800))/(MAXIFS(AJ:AJ,$E:$E,$E800)-MINIFS(AJ:AJ,$E:$E,$E800)),
100*(AJ800-MINIFS(AJ:AJ,$E:$E,$E800))/(MAXIFS(AJ:AJ,$E:$E,$E800)-MINIFS(AJ:AJ,$E:$E,$E800))))</f>
        <v/>
      </c>
      <c r="CZ800" s="232" t="str">
        <f t="array" ref="CZ800">IF(AK800="","",
IF(INDEX(Settings!$H:$H,MATCH(CZ$1,Settings!$G:$G,0))=TRUE,
100-100*(AK800-MINIFS(AK:AK,$E:$E,$E800))/(MAXIFS(AK:AK,$E:$E,$E800)-MINIFS(AK:AK,$E:$E,$E800)),
100*(AK800-MINIFS(AK:AK,$E:$E,$E800))/(MAXIFS(AK:AK,$E:$E,$E800)-MINIFS(AK:AK,$E:$E,$E800))))</f>
        <v/>
      </c>
      <c r="DA800" s="232" t="str">
        <f t="array" ref="DA800">IF(AL800="","",
IF(INDEX(Settings!$H:$H,MATCH(DA$1,Settings!$G:$G,0))=TRUE,
100-100*(AL800-MINIFS(AL:AL,$E:$E,$E800))/(MAXIFS(AL:AL,$E:$E,$E800)-MINIFS(AL:AL,$E:$E,$E800)),
100*(AL800-MINIFS(AL:AL,$E:$E,$E800))/(MAXIFS(AL:AL,$E:$E,$E800)-MINIFS(AL:AL,$E:$E,$E800))))</f>
        <v/>
      </c>
      <c r="DB800" s="232" t="str">
        <f t="array" ref="DB800">IF(AM800="","",
IF(INDEX(Settings!$H:$H,MATCH(DB$1,Settings!$G:$G,0))=TRUE,
100-100*(AM800-MINIFS(AM:AM,$E:$E,$E800))/(MAXIFS(AM:AM,$E:$E,$E800)-MINIFS(AM:AM,$E:$E,$E800)),
100*(AM800-MINIFS(AM:AM,$E:$E,$E800))/(MAXIFS(AM:AM,$E:$E,$E800)-MINIFS(AM:AM,$E:$E,$E800))))</f>
        <v/>
      </c>
      <c r="DC800" s="232" t="str">
        <f t="array" ref="DC800">IF(AN800="","",
IF(INDEX(Settings!$H:$H,MATCH(DC$1,Settings!$G:$G,0))=TRUE,
100-100*(AN800-MINIFS(AN:AN,$E:$E,$E800))/(MAXIFS(AN:AN,$E:$E,$E800)-MINIFS(AN:AN,$E:$E,$E800)),
100*(AN800-MINIFS(AN:AN,$E:$E,$E800))/(MAXIFS(AN:AN,$E:$E,$E800)-MINIFS(AN:AN,$E:$E,$E800))))</f>
        <v/>
      </c>
      <c r="DD800" s="232" t="str">
        <f t="array" ref="DD800">IF(AO800="","",
IF(INDEX(Settings!$H:$H,MATCH(DD$1,Settings!$G:$G,0))=TRUE,
100-100*(AO800-MINIFS(AO:AO,$E:$E,$E800))/(MAXIFS(AO:AO,$E:$E,$E800)-MINIFS(AO:AO,$E:$E,$E800)),
100*(AO800-MINIFS(AO:AO,$E:$E,$E800))/(MAXIFS(AO:AO,$E:$E,$E800)-MINIFS(AO:AO,$E:$E,$E800))))</f>
        <v/>
      </c>
      <c r="DE800" s="232" t="str">
        <f t="array" ref="DE800">IF(AP800="","",
IF(INDEX(Settings!$H:$H,MATCH(DE$1,Settings!$G:$G,0))=TRUE,
100-100*(AP800-MINIFS(AP:AP,$E:$E,$E800))/(MAXIFS(AP:AP,$E:$E,$E800)-MINIFS(AP:AP,$E:$E,$E800)),
100*(AP800-MINIFS(AP:AP,$E:$E,$E800))/(MAXIFS(AP:AP,$E:$E,$E800)-MINIFS(AP:AP,$E:$E,$E800))))</f>
        <v/>
      </c>
      <c r="DF800" s="232" t="str">
        <f t="array" ref="DF800">IF(AQ800="","",
IF(INDEX(Settings!$H:$H,MATCH(DF$1,Settings!$G:$G,0))=TRUE,
100-100*(AQ800-MINIFS(AQ:AQ,$E:$E,$E800))/(MAXIFS(AQ:AQ,$E:$E,$E800)-MINIFS(AQ:AQ,$E:$E,$E800)),
100*(AQ800-MINIFS(AQ:AQ,$E:$E,$E800))/(MAXIFS(AQ:AQ,$E:$E,$E800)-MINIFS(AQ:AQ,$E:$E,$E800))))</f>
        <v/>
      </c>
      <c r="DG800" s="232" t="str">
        <f t="array" ref="DG800">IF(AR800="","",
IF(INDEX(Settings!$H:$H,MATCH(DG$1,Settings!$G:$G,0))=TRUE,
100-100*(AR800-MINIFS(AR:AR,$E:$E,$E800))/(MAXIFS(AR:AR,$E:$E,$E800)-MINIFS(AR:AR,$E:$E,$E800)),
100*(AR800-MINIFS(AR:AR,$E:$E,$E800))/(MAXIFS(AR:AR,$E:$E,$E800)-MINIFS(AR:AR,$E:$E,$E800))))</f>
        <v/>
      </c>
      <c r="DH800" s="232" t="str">
        <f t="array" ref="DH800">IF(AS800="","",
IF(INDEX(Settings!$H:$H,MATCH(DH$1,Settings!$G:$G,0))=TRUE,
100-100*(AS800-MINIFS(AS:AS,$E:$E,$E800))/(MAXIFS(AS:AS,$E:$E,$E800)-MINIFS(AS:AS,$E:$E,$E800)),
100*(AS800-MINIFS(AS:AS,$E:$E,$E800))/(MAXIFS(AS:AS,$E:$E,$E800)-MINIFS(AS:AS,$E:$E,$E800))))</f>
        <v/>
      </c>
      <c r="DI800" s="232" t="str">
        <f t="array" ref="DI800">IF(AT800="","",
IF(INDEX(Settings!$H:$H,MATCH(DI$1,Settings!$G:$G,0))=TRUE,
100-100*(AT800-MINIFS(AT:AT,$E:$E,$E800))/(MAXIFS(AT:AT,$E:$E,$E800)-MINIFS(AT:AT,$E:$E,$E800)),
100*(AT800-MINIFS(AT:AT,$E:$E,$E800))/(MAXIFS(AT:AT,$E:$E,$E800)-MINIFS(AT:AT,$E:$E,$E800))))</f>
        <v/>
      </c>
      <c r="DJ800" s="232" t="str">
        <f t="array" ref="DJ800">IF(AU800="","",
IF(INDEX(Settings!$H:$H,MATCH(DJ$1,Settings!$G:$G,0))=TRUE,
100-100*(AU800-MINIFS(AU:AU,$E:$E,$E800))/(MAXIFS(AU:AU,$E:$E,$E800)-MINIFS(AU:AU,$E:$E,$E800)),
100*(AU800-MINIFS(AU:AU,$E:$E,$E800))/(MAXIFS(AU:AU,$E:$E,$E800)-MINIFS(AU:AU,$E:$E,$E800))))</f>
        <v/>
      </c>
      <c r="DK800" s="232" t="str">
        <f t="array" ref="DK800">IF(AV800="","",
IF(INDEX(Settings!$H:$H,MATCH(DK$1,Settings!$G:$G,0))=TRUE,
100-100*(AV800-MINIFS(AV:AV,$E:$E,$E800))/(MAXIFS(AV:AV,$E:$E,$E800)-MINIFS(AV:AV,$E:$E,$E800)),
100*(AV800-MINIFS(AV:AV,$E:$E,$E800))/(MAXIFS(AV:AV,$E:$E,$E800)-MINIFS(AV:AV,$E:$E,$E800))))</f>
        <v/>
      </c>
      <c r="DL800" s="232" t="str">
        <f t="array" ref="DL800">IF(AW800="","",
IF(INDEX(Settings!$H:$H,MATCH(DL$1,Settings!$G:$G,0))=TRUE,
100-100*(AW800-MINIFS(AW:AW,$E:$E,$E800))/(MAXIFS(AW:AW,$E:$E,$E800)-MINIFS(AW:AW,$E:$E,$E800)),
100*(AW800-MINIFS(AW:AW,$E:$E,$E800))/(MAXIFS(AW:AW,$E:$E,$E800)-MINIFS(AW:AW,$E:$E,$E800))))</f>
        <v/>
      </c>
      <c r="DM800" s="232" t="str">
        <f t="array" ref="DM800">IF(AX800="","",
IF(INDEX(Settings!$H:$H,MATCH(DM$1,Settings!$G:$G,0))=TRUE,
100-100*(AX800-MINIFS(AX:AX,$E:$E,$E800))/(MAXIFS(AX:AX,$E:$E,$E800)-MINIFS(AX:AX,$E:$E,$E800)),
100*(AX800-MINIFS(AX:AX,$E:$E,$E800))/(MAXIFS(AX:AX,$E:$E,$E800)-MINIFS(AX:AX,$E:$E,$E800))))</f>
        <v/>
      </c>
      <c r="DN800" s="232" t="str">
        <f t="array" ref="DN800">IF(AY800="","",
IF(INDEX(Settings!$H:$H,MATCH(DN$1,Settings!$G:$G,0))=TRUE,
100-100*(AY800-MINIFS(AY:AY,$E:$E,$E800))/(MAXIFS(AY:AY,$E:$E,$E800)-MINIFS(AY:AY,$E:$E,$E800)),
100*(AY800-MINIFS(AY:AY,$E:$E,$E800))/(MAXIFS(AY:AY,$E:$E,$E800)-MINIFS(AY:AY,$E:$E,$E800))))</f>
        <v/>
      </c>
      <c r="DO800" s="232" t="str">
        <f t="array" ref="DO800">IF(AZ800="","",
IF(INDEX(Settings!$H:$H,MATCH(DO$1,Settings!$G:$G,0))=TRUE,
100-100*(AZ800-MINIFS(AZ:AZ,$E:$E,$E800))/(MAXIFS(AZ:AZ,$E:$E,$E800)-MINIFS(AZ:AZ,$E:$E,$E800)),
100*(AZ800-MINIFS(AZ:AZ,$E:$E,$E800))/(MAXIFS(AZ:AZ,$E:$E,$E800)-MINIFS(AZ:AZ,$E:$E,$E800))))</f>
        <v/>
      </c>
      <c r="DP800" s="232" t="str">
        <f t="array" ref="DP800">IF(BA800="","",
IF(INDEX(Settings!$H:$H,MATCH(DP$1,Settings!$G:$G,0))=TRUE,
100-100*(BA800-MINIFS(BA:BA,$E:$E,$E800))/(MAXIFS(BA:BA,$E:$E,$E800)-MINIFS(BA:BA,$E:$E,$E800)),
100*(BA800-MINIFS(BA:BA,$E:$E,$E800))/(MAXIFS(BA:BA,$E:$E,$E800)-MINIFS(BA:BA,$E:$E,$E800))))</f>
        <v/>
      </c>
      <c r="DQ800" s="232" t="str">
        <f t="array" ref="DQ800">IF(BB800="","",
IF(INDEX(Settings!$H:$H,MATCH(DQ$1,Settings!$G:$G,0))=TRUE,
100-100*(BB800-MINIFS(BB:BB,$E:$E,$E800))/(MAXIFS(BB:BB,$E:$E,$E800)-MINIFS(BB:BB,$E:$E,$E800)),
100*(BB800-MINIFS(BB:BB,$E:$E,$E800))/(MAXIFS(BB:BB,$E:$E,$E800)-MINIFS(BB:BB,$E:$E,$E800))))</f>
        <v/>
      </c>
      <c r="DR800" s="232" t="str">
        <f t="array" ref="DR800">IF(BC800="","",
IF(INDEX(Settings!$H:$H,MATCH(DR$1,Settings!$G:$G,0))=TRUE,
100-100*(BC800-MINIFS(BC:BC,$E:$E,$E800))/(MAXIFS(BC:BC,$E:$E,$E800)-MINIFS(BC:BC,$E:$E,$E800)),
100*(BC800-MINIFS(BC:BC,$E:$E,$E800))/(MAXIFS(BC:BC,$E:$E,$E800)-MINIFS(BC:BC,$E:$E,$E800))))</f>
        <v/>
      </c>
      <c r="DS800" s="232" t="str">
        <f t="array" ref="DS800">IF(BD800="","",
IF(INDEX(Settings!$H:$H,MATCH(DS$1,Settings!$G:$G,0))=TRUE,
100-100*(BD800-MINIFS(BD:BD,$E:$E,$E800))/(MAXIFS(BD:BD,$E:$E,$E800)-MINIFS(BD:BD,$E:$E,$E800)),
100*(BD800-MINIFS(BD:BD,$E:$E,$E800))/(MAXIFS(BD:BD,$E:$E,$E800)-MINIFS(BD:BD,$E:$E,$E800))))</f>
        <v/>
      </c>
      <c r="DT800" s="232" t="str">
        <f t="array" ref="DT800">IF(BE800="","",
IF(INDEX(Settings!$H:$H,MATCH(DT$1,Settings!$G:$G,0))=TRUE,
100-100*(BE800-MINIFS(BE:BE,$E:$E,$E800))/(MAXIFS(BE:BE,$E:$E,$E800)-MINIFS(BE:BE,$E:$E,$E800)),
100*(BE800-MINIFS(BE:BE,$E:$E,$E800))/(MAXIFS(BE:BE,$E:$E,$E800)-MINIFS(BE:BE,$E:$E,$E800))))</f>
        <v/>
      </c>
      <c r="DU800" s="232" t="str">
        <f t="array" ref="DU800">IF(BF800="","",
IF(INDEX(Settings!$H:$H,MATCH(DU$1,Settings!$G:$G,0))=TRUE,
100-100*(BF800-MINIFS(BF:BF,$E:$E,$E800))/(MAXIFS(BF:BF,$E:$E,$E800)-MINIFS(BF:BF,$E:$E,$E800)),
100*(BF800-MINIFS(BF:BF,$E:$E,$E800))/(MAXIFS(BF:BF,$E:$E,$E800)-MINIFS(BF:BF,$E:$E,$E800))))</f>
        <v/>
      </c>
      <c r="DV800" s="232" t="str">
        <f t="array" ref="DV800">IF(BG800="","",
IF(INDEX(Settings!$H:$H,MATCH(DV$1,Settings!$G:$G,0))=TRUE,
100-100*(BG800-MINIFS(BG:BG,$E:$E,$E800))/(MAXIFS(BG:BG,$E:$E,$E800)-MINIFS(BG:BG,$E:$E,$E800)),
100*(BG800-MINIFS(BG:BG,$E:$E,$E800))/(MAXIFS(BG:BG,$E:$E,$E800)-MINIFS(BG:BG,$E:$E,$E800))))</f>
        <v/>
      </c>
      <c r="DW800" s="232" t="str">
        <f t="array" ref="DW800">IF(BH800="","",
IF(INDEX(Settings!$H:$H,MATCH(DW$1,Settings!$G:$G,0))=TRUE,
100-100*(BH800-MINIFS(BH:BH,$E:$E,$E800))/(MAXIFS(BH:BH,$E:$E,$E800)-MINIFS(BH:BH,$E:$E,$E800)),
100*(BH800-MINIFS(BH:BH,$E:$E,$E800))/(MAXIFS(BH:BH,$E:$E,$E800)-MINIFS(BH:BH,$E:$E,$E800))))</f>
        <v/>
      </c>
      <c r="DX800" s="232" t="str">
        <f t="array" ref="DX800">IF(BI800="","",
IF(INDEX(Settings!$H:$H,MATCH(DX$1,Settings!$G:$G,0))=TRUE,
100-100*(BI800-MINIFS(BI:BI,$E:$E,$E800))/(MAXIFS(BI:BI,$E:$E,$E800)-MINIFS(BI:BI,$E:$E,$E800)),
100*(BI800-MINIFS(BI:BI,$E:$E,$E800))/(MAXIFS(BI:BI,$E:$E,$E800)-MINIFS(BI:BI,$E:$E,$E800))))</f>
        <v/>
      </c>
      <c r="DY800" s="232" t="str">
        <f t="array" ref="DY800">IF(BJ800="","",
IF(INDEX(Settings!$H:$H,MATCH(DY$1,Settings!$G:$G,0))=TRUE,
100-100*(BJ800-MINIFS(BJ:BJ,$E:$E,$E800))/(MAXIFS(BJ:BJ,$E:$E,$E800)-MINIFS(BJ:BJ,$E:$E,$E800)),
100*(BJ800-MINIFS(BJ:BJ,$E:$E,$E800))/(MAXIFS(BJ:BJ,$E:$E,$E800)-MINIFS(BJ:BJ,$E:$E,$E800))))</f>
        <v/>
      </c>
      <c r="DZ800" s="234"/>
      <c r="EA800" s="234"/>
      <c r="EB800" s="234" t="str">
        <f t="shared" si="8"/>
        <v/>
      </c>
      <c r="EC800" s="234" t="str">
        <f t="shared" si="9"/>
        <v/>
      </c>
      <c r="ED800" s="234" t="str">
        <f t="shared" si="10"/>
        <v/>
      </c>
      <c r="EE800" s="234" t="str">
        <f t="shared" si="11"/>
        <v/>
      </c>
      <c r="EF800" s="234" t="str">
        <f t="shared" si="12"/>
        <v/>
      </c>
      <c r="EG800" s="234" t="str">
        <f t="shared" si="13"/>
        <v/>
      </c>
      <c r="EH800" s="234"/>
      <c r="EI800" s="234"/>
      <c r="EJ800" s="234"/>
      <c r="EK800" s="234"/>
      <c r="EL800" s="234"/>
      <c r="EM800" s="234"/>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3" t="str">
        <f t="shared" si="14"/>
        <v/>
      </c>
      <c r="N801" s="49"/>
      <c r="O801" s="49"/>
      <c r="P801" s="49"/>
      <c r="Q801" s="49"/>
      <c r="R801" s="49"/>
      <c r="S801" s="222" t="str">
        <f>IFERROR(VLOOKUP(AF801, 'YOYO IR Scores'!A:C, 3, FALSE), "")
</f>
        <v/>
      </c>
      <c r="T801" s="49"/>
      <c r="U801" s="49"/>
      <c r="V801" s="49"/>
      <c r="W801" s="49"/>
      <c r="X801" s="224" t="str">
        <f t="shared" si="4"/>
        <v/>
      </c>
      <c r="Y801" s="225" t="str">
        <f t="shared" si="5"/>
        <v/>
      </c>
      <c r="Z801" s="225" t="str">
        <f t="shared" si="6"/>
        <v/>
      </c>
      <c r="AA801" s="224" t="str">
        <f t="shared" si="7"/>
        <v/>
      </c>
      <c r="AB801" s="223"/>
      <c r="AC801" s="223"/>
      <c r="AD801" s="223"/>
      <c r="AE801" s="223" t="str">
        <f>IFERROR(VLOOKUP(AF801, 'YOYO IR Scores'!A:C, 2, FALSE), "")</f>
        <v/>
      </c>
      <c r="AF801" s="223"/>
      <c r="AG801" s="223"/>
      <c r="AH801" s="223"/>
      <c r="AI801" s="223"/>
      <c r="AJ801" s="223"/>
      <c r="AK801" s="223"/>
      <c r="AL801" s="223"/>
      <c r="AM801" s="223"/>
      <c r="AN801" s="223"/>
      <c r="AO801" s="223"/>
      <c r="AP801" s="223"/>
      <c r="AQ801" s="223"/>
      <c r="AR801" s="223"/>
      <c r="AS801" s="223"/>
      <c r="AT801" s="223"/>
      <c r="AU801" s="223"/>
      <c r="AV801" s="223"/>
      <c r="AW801" s="223"/>
      <c r="AX801" s="223"/>
      <c r="AY801" s="223"/>
      <c r="AZ801" s="223"/>
      <c r="BA801" s="223"/>
      <c r="BB801" s="223"/>
      <c r="BC801" s="223"/>
      <c r="BD801" s="223"/>
      <c r="BE801" s="223"/>
      <c r="BF801" s="223"/>
      <c r="BG801" s="223"/>
      <c r="BH801" s="223"/>
      <c r="BI801" s="223"/>
      <c r="BJ801" s="223"/>
      <c r="BK801" s="223" t="str">
        <f t="array" ref="BK801">IF(J801="","",
IF(INDEX(Settings!$H:$H,MATCH(BY$1,Settings!$G:$G,0))=TRUE,
100-100*(J801-MIN(J:J))/(MAX(J:J)-MIN(J:J)),
100*(J801-MIN(J:J))/(MAX(J:J)-MIN(J:J))))</f>
        <v/>
      </c>
      <c r="BL801" s="223" t="str">
        <f t="array" ref="BL801">IF(J801="","",
IF(INDEX(Settings!$H:$H,MATCH(BY$1,Settings!$G:$G,0))=TRUE,
100-100*(J801-MINIFS(J:J,$E:$E,$E801))/(MAXIFS(J:J,$E:$E,$E801)-MINIFS(J:J,$E:$E,$E801)),
100*(J801-MINIFS(J:J,$E:$E,$E801))/(MAXIFS(J:J,$E:$E,$E801)-MINIFS(J:J,$E:$E,$E801))))</f>
        <v/>
      </c>
      <c r="BM801" s="223"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4" t="str">
        <f t="array" ref="BQ801">IF(J801="","",
IF(INDEX(Settings!$H:$H,MATCH(BY$1,Settings!$G:$G,0))=TRUE,
-1*(J801-AVERAGE(J:J))/STDEV(J:J),
(J801-AVERAGE(J:J))/STDEV(J:J)))</f>
        <v/>
      </c>
      <c r="BR801" s="224" t="str">
        <f>IFERROR(__xludf.DUMMYFUNCTION("IF(J801="""","""",
IF(INDEX(Settings!$H:$H,MATCH(BY$1,Settings!$G:$G,0))=TRUE,
-1*(J801-AVERAGEIFS(J:J,$E:$E,$E801))/STDEV(FILTER(J:J,$E:$E=$E801)),
(J801-AVERAGEIFS(J:J,$E:$E,$E801))/STDEV(FILTER(J:J,$E:$E=$E801))))"),"")</f>
        <v/>
      </c>
      <c r="BS801" s="224"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3" t="str">
        <f t="array" ref="BY801">IF(J801="","",
IF(INDEX(Settings!$H:$H,MATCH(BY$1,Settings!$G:$G,0))=TRUE,
100-100*(J801-MINIFS(J:J,$E:$E,$E801))/(MAXIFS(J:J,$E:$E,$E801)-MINIFS(J:J,$E:$E,$E801)),
100*(J801-MINIFS(J:J,$E:$E,$E801))/(MAXIFS(J:J,$E:$E,$E801)-MINIFS(J:J,$E:$E,$E801))))</f>
        <v/>
      </c>
      <c r="BZ801" s="223" t="str">
        <f t="array" ref="BZ801">IF(K801="","",
IF(INDEX(Settings!$H:$H,MATCH(BZ$1,Settings!$G:$G,0))=TRUE,
100-100*(K801-MINIFS(K:K,$E:$E,$E801))/(MAXIFS(K:K,$E:$E,$E801)-MINIFS(K:K,$E:$E,$E801)),
100*(K801-MINIFS(K:K,$E:$E,$E801))/(MAXIFS(K:K,$E:$E,$E801)-MINIFS(K:K,$E:$E,$E801))))</f>
        <v/>
      </c>
      <c r="CA801" s="223" t="str">
        <f t="array" ref="CA801">IF(L801="","",
IF(INDEX(Settings!$H:$H,MATCH(CA$1,Settings!$G:$G,0))=TRUE,
100-100*(L801-MINIFS(L:L,$E:$E,$E801))/(MAXIFS(L:L,$E:$E,$E801)-MINIFS(L:L,$E:$E,$E801)),
100*(L801-MINIFS(L:L,$E:$E,$E801))/(MAXIFS(L:L,$E:$E,$E801)-MINIFS(L:L,$E:$E,$E801))))</f>
        <v/>
      </c>
      <c r="CB801" s="223" t="str">
        <f t="array" ref="CB801">IF(M801="","",
IF(INDEX(Settings!$H:$H,MATCH(CB$1,Settings!$G:$G,0))=TRUE,
100-100*(M801-MINIFS(M:M,$E:$E,$E801))/(MAXIFS(M:M,$E:$E,$E801)-MINIFS(M:M,$E:$E,$E801)),
100*(M801-MINIFS(M:M,$E:$E,$E801))/(MAXIFS(M:M,$E:$E,$E801)-MINIFS(M:M,$E:$E,$E801))))</f>
        <v/>
      </c>
      <c r="CC801" s="223" t="str">
        <f t="array" ref="CC801">IF(N801="","",
IF(INDEX(Settings!$H:$H,MATCH(CC$1,Settings!$G:$G,0))=TRUE,
100-100*(N801-MINIFS(N:N,$E:$E,$E801))/(MAXIFS(N:N,$E:$E,$E801)-MINIFS(N:N,$E:$E,$E801)),
100*(N801-MINIFS(N:N,$E:$E,$E801))/(MAXIFS(N:N,$E:$E,$E801)-MINIFS(N:N,$E:$E,$E801))))</f>
        <v/>
      </c>
      <c r="CD801" s="223" t="str">
        <f t="array" ref="CD801">IF(O801="","",
IF(INDEX(Settings!$H:$H,MATCH(CD$1,Settings!$G:$G,0))=TRUE,
100-100*(O801-MINIFS(O:O,$E:$E,$E801))/(MAXIFS(O:O,$E:$E,$E801)-MINIFS(O:O,$E:$E,$E801)),
100*(O801-MINIFS(O:O,$E:$E,$E801))/(MAXIFS(O:O,$E:$E,$E801)-MINIFS(O:O,$E:$E,$E801))))</f>
        <v/>
      </c>
      <c r="CE801" s="223" t="str">
        <f t="array" ref="CE801">IF(P801="","",
IF(INDEX(Settings!$H:$H,MATCH(CE$1,Settings!$G:$G,0))=TRUE,
100-100*(P801-MINIFS(P:P,$E:$E,$E801))/(MAXIFS(P:P,$E:$E,$E801)-MINIFS(P:P,$E:$E,$E801)),
100*(P801-MINIFS(P:P,$E:$E,$E801))/(MAXIFS(P:P,$E:$E,$E801)-MINIFS(P:P,$E:$E,$E801))))</f>
        <v/>
      </c>
      <c r="CF801" s="223" t="str">
        <f t="array" ref="CF801">IF(Q801="","",
IF(INDEX(Settings!$H:$H,MATCH(CF$1,Settings!$G:$G,0))=TRUE,
100-100*(Q801-MINIFS(Q:Q,$E:$E,$E801))/(MAXIFS(Q:Q,$E:$E,$E801)-MINIFS(Q:Q,$E:$E,$E801)),
100*(Q801-MINIFS(Q:Q,$E:$E,$E801))/(MAXIFS(Q:Q,$E:$E,$E801)-MINIFS(Q:Q,$E:$E,$E801))))</f>
        <v/>
      </c>
      <c r="CG801" s="223" t="str">
        <f t="array" ref="CG801">IF(R801="","",
IF(INDEX(Settings!$H:$H,MATCH(CG$1,Settings!$G:$G,0))=TRUE,
100-100*(R801-MINIFS(R:R,$E:$E,$E801))/(MAXIFS(R:R,$E:$E,$E801)-MINIFS(R:R,$E:$E,$E801)),
100*(R801-MINIFS(R:R,$E:$E,$E801))/(MAXIFS(R:R,$E:$E,$E801)-MINIFS(R:R,$E:$E,$E801))))</f>
        <v/>
      </c>
      <c r="CH801" s="223" t="str">
        <f t="array" ref="CH801">IF(S801="","",
IF(INDEX(Settings!$H:$H,MATCH(CH$1,Settings!$G:$G,0))=TRUE,
100-100*(S801-MINIFS(S:S,$E:$E,$E801))/(MAXIFS(S:S,$E:$E,$E801)-MINIFS(S:S,$E:$E,$E801)),
100*(S801-MINIFS(S:S,$E:$E,$E801))/(MAXIFS(S:S,$E:$E,$E801)-MINIFS(S:S,$E:$E,$E801))))</f>
        <v/>
      </c>
      <c r="CI801" s="223" t="str">
        <f t="array" ref="CI801">IF(T801="","",
IF(INDEX(Settings!$H:$H,MATCH(CI$1,Settings!$G:$G,0))=TRUE,
100-100*(T801-MINIFS(T:T,$E:$E,$E801))/(MAXIFS(T:T,$E:$E,$E801)-MINIFS(T:T,$E:$E,$E801)),
100*(T801-MINIFS(T:T,$E:$E,$E801))/(MAXIFS(T:T,$E:$E,$E801)-MINIFS(T:T,$E:$E,$E801))))</f>
        <v/>
      </c>
      <c r="CJ801" s="223" t="str">
        <f t="array" ref="CJ801">IF(U801="","",
IF(INDEX(Settings!$H:$H,MATCH(CJ$1,Settings!$G:$G,0))=TRUE,
100-100*(U801-MINIFS(U:U,$E:$E,$E801))/(MAXIFS(U:U,$E:$E,$E801)-MINIFS(U:U,$E:$E,$E801)),
100*(U801-MINIFS(U:U,$E:$E,$E801))/(MAXIFS(U:U,$E:$E,$E801)-MINIFS(U:U,$E:$E,$E801))))</f>
        <v/>
      </c>
      <c r="CK801" s="223" t="str">
        <f t="array" ref="CK801">IF(V801="","",
IF(INDEX(Settings!$H:$H,MATCH(CK$1,Settings!$G:$G,0))=TRUE,
100-100*(V801-MINIFS(V:V,$E:$E,$E801))/(MAXIFS(V:V,$E:$E,$E801)-MINIFS(V:V,$E:$E,$E801)),
100*(V801-MINIFS(V:V,$E:$E,$E801))/(MAXIFS(V:V,$E:$E,$E801)-MINIFS(V:V,$E:$E,$E801))))</f>
        <v/>
      </c>
      <c r="CL801" s="223" t="str">
        <f t="array" ref="CL801">IF(W801="","",
IF(INDEX(Settings!$H:$H,MATCH(CL$1,Settings!$G:$G,0))=TRUE,
100-100*(W801-MINIFS(W:W,$E:$E,$E801))/(MAXIFS(W:W,$E:$E,$E801)-MINIFS(W:W,$E:$E,$E801)),
100*(W801-MINIFS(W:W,$E:$E,$E801))/(MAXIFS(W:W,$E:$E,$E801)-MINIFS(W:W,$E:$E,$E801))))</f>
        <v/>
      </c>
      <c r="CM801" s="223" t="str">
        <f t="array" ref="CM801">IF(X801="","",
IF(INDEX(Settings!$H:$H,MATCH(CM$1,Settings!$G:$G,0))=TRUE,
100-100*(X801-MINIFS(X:X,$E:$E,$E801))/(MAXIFS(X:X,$E:$E,$E801)-MINIFS(X:X,$E:$E,$E801)),
100*(X801-MINIFS(X:X,$E:$E,$E801))/(MAXIFS(X:X,$E:$E,$E801)-MINIFS(X:X,$E:$E,$E801))))</f>
        <v/>
      </c>
      <c r="CN801" s="223" t="str">
        <f t="array" ref="CN801">IF(Y801="","",
IF(INDEX(Settings!$H:$H,MATCH(CN$1,Settings!$G:$G,0))=TRUE,
100-100*(Y801-MINIFS(Y:Y,$E:$E,$E801))/(MAXIFS(Y:Y,$E:$E,$E801)-MINIFS(Y:Y,$E:$E,$E801)),
100*(Y801-MINIFS(Y:Y,$E:$E,$E801))/(MAXIFS(Y:Y,$E:$E,$E801)-MINIFS(Y:Y,$E:$E,$E801))))</f>
        <v/>
      </c>
      <c r="CO801" s="223" t="str">
        <f t="array" ref="CO801">IF(Z801="","",
IF(INDEX(Settings!$H:$H,MATCH(CO$1,Settings!$G:$G,0))=TRUE,
100-100*(Z801-MINIFS(Z:Z,$E:$E,$E801))/(MAXIFS(Z:Z,$E:$E,$E801)-MINIFS(Z:Z,$E:$E,$E801)),
100*(Z801-MINIFS(Z:Z,$E:$E,$E801))/(MAXIFS(Z:Z,$E:$E,$E801)-MINIFS(Z:Z,$E:$E,$E801))))</f>
        <v/>
      </c>
      <c r="CP801" s="223" t="str">
        <f t="array" ref="CP801">IF(AA801="","",
IF(INDEX(Settings!$H:$H,MATCH(CP$1,Settings!$G:$G,0))=TRUE,
100-100*(AA801-MINIFS(AA:AA,$E:$E,$E801))/(MAXIFS(AA:AA,$E:$E,$E801)-MINIFS(AA:AA,$E:$E,$E801)),
100*(AA801-MINIFS(AA:AA,$E:$E,$E801))/(MAXIFS(AA:AA,$E:$E,$E801)-MINIFS(AA:AA,$E:$E,$E801))))</f>
        <v/>
      </c>
      <c r="CQ801" s="223" t="str">
        <f t="array" ref="CQ801">IF(AB801="","",
IF(INDEX(Settings!$H:$H,MATCH(CQ$1,Settings!$G:$G,0))=TRUE,
100-100*(AB801-MINIFS(AB:AB,$E:$E,$E801))/(MAXIFS(AB:AB,$E:$E,$E801)-MINIFS(AB:AB,$E:$E,$E801)),
100*(AB801-MINIFS(AB:AB,$E:$E,$E801))/(MAXIFS(AB:AB,$E:$E,$E801)-MINIFS(AB:AB,$E:$E,$E801))))</f>
        <v/>
      </c>
      <c r="CR801" s="223" t="str">
        <f t="array" ref="CR801">IF(AC801="","",
IF(INDEX(Settings!$H:$H,MATCH(CR$1,Settings!$G:$G,0))=TRUE,
100-100*(AC801-MINIFS(AC:AC,$E:$E,$E801))/(MAXIFS(AC:AC,$E:$E,$E801)-MINIFS(AC:AC,$E:$E,$E801)),
100*(AC801-MINIFS(AC:AC,$E:$E,$E801))/(MAXIFS(AC:AC,$E:$E,$E801)-MINIFS(AC:AC,$E:$E,$E801))))</f>
        <v/>
      </c>
      <c r="CS801" s="223" t="str">
        <f t="array" ref="CS801">IF(AD801="","",
IF(INDEX(Settings!$H:$H,MATCH(CS$1,Settings!$G:$G,0))=TRUE,
100-100*(AD801-MINIFS(AD:AD,$E:$E,$E801))/(MAXIFS(AD:AD,$E:$E,$E801)-MINIFS(AD:AD,$E:$E,$E801)),
100*(AD801-MINIFS(AD:AD,$E:$E,$E801))/(MAXIFS(AD:AD,$E:$E,$E801)-MINIFS(AD:AD,$E:$E,$E801))))</f>
        <v/>
      </c>
      <c r="CT801" s="223" t="str">
        <f t="array" ref="CT801">IF(AE801="","",
IF(INDEX(Settings!$H:$H,MATCH(CT$1,Settings!$G:$G,0))=TRUE,
100-100*(AE801-MINIFS(AE:AE,$E:$E,$E801))/(MAXIFS(AE:AE,$E:$E,$E801)-MINIFS(AE:AE,$E:$E,$E801)),
100*(AE801-MINIFS(AE:AE,$E:$E,$E801))/(MAXIFS(AE:AE,$E:$E,$E801)-MINIFS(AE:AE,$E:$E,$E801))))</f>
        <v/>
      </c>
      <c r="CU801" s="223" t="str">
        <f t="array" ref="CU801">IF(AF801="","",
IF(INDEX(Settings!$H:$H,MATCH(CU$1,Settings!$G:$G,0))=TRUE,
100-100*(AF801-MINIFS(AF:AF,$E:$E,$E801))/(MAXIFS(AF:AF,$E:$E,$E801)-MINIFS(AF:AF,$E:$E,$E801)),
100*(AF801-MINIFS(AF:AF,$E:$E,$E801))/(MAXIFS(AF:AF,$E:$E,$E801)-MINIFS(AF:AF,$E:$E,$E801))))</f>
        <v/>
      </c>
      <c r="CV801" s="223" t="str">
        <f t="array" ref="CV801">IF(AG801="","",
IF(INDEX(Settings!$H:$H,MATCH(CV$1,Settings!$G:$G,0))=TRUE,
100-100*(AG801-MINIFS(AG:AG,$E:$E,$E801))/(MAXIFS(AG:AG,$E:$E,$E801)-MINIFS(AG:AG,$E:$E,$E801)),
100*(AG801-MINIFS(AG:AG,$E:$E,$E801))/(MAXIFS(AG:AG,$E:$E,$E801)-MINIFS(AG:AG,$E:$E,$E801))))</f>
        <v/>
      </c>
      <c r="CW801" s="223" t="str">
        <f t="array" ref="CW801">IF(AH801="","",
IF(INDEX(Settings!$H:$H,MATCH(CW$1,Settings!$G:$G,0))=TRUE,
100-100*(AH801-MINIFS(AH:AH,$E:$E,$E801))/(MAXIFS(AH:AH,$E:$E,$E801)-MINIFS(AH:AH,$E:$E,$E801)),
100*(AH801-MINIFS(AH:AH,$E:$E,$E801))/(MAXIFS(AH:AH,$E:$E,$E801)-MINIFS(AH:AH,$E:$E,$E801))))</f>
        <v/>
      </c>
      <c r="CX801" s="223" t="str">
        <f t="array" ref="CX801">IF(AI801="","",
IF(INDEX(Settings!$H:$H,MATCH(CX$1,Settings!$G:$G,0))=TRUE,
100-100*(AI801-MINIFS(AI:AI,$E:$E,$E801))/(MAXIFS(AI:AI,$E:$E,$E801)-MINIFS(AI:AI,$E:$E,$E801)),
100*(AI801-MINIFS(AI:AI,$E:$E,$E801))/(MAXIFS(AI:AI,$E:$E,$E801)-MINIFS(AI:AI,$E:$E,$E801))))</f>
        <v/>
      </c>
      <c r="CY801" s="223" t="str">
        <f t="array" ref="CY801">IF(AJ801="","",
IF(INDEX(Settings!$H:$H,MATCH(CY$1,Settings!$G:$G,0))=TRUE,
100-100*(AJ801-MINIFS(AJ:AJ,$E:$E,$E801))/(MAXIFS(AJ:AJ,$E:$E,$E801)-MINIFS(AJ:AJ,$E:$E,$E801)),
100*(AJ801-MINIFS(AJ:AJ,$E:$E,$E801))/(MAXIFS(AJ:AJ,$E:$E,$E801)-MINIFS(AJ:AJ,$E:$E,$E801))))</f>
        <v/>
      </c>
      <c r="CZ801" s="223" t="str">
        <f t="array" ref="CZ801">IF(AK801="","",
IF(INDEX(Settings!$H:$H,MATCH(CZ$1,Settings!$G:$G,0))=TRUE,
100-100*(AK801-MINIFS(AK:AK,$E:$E,$E801))/(MAXIFS(AK:AK,$E:$E,$E801)-MINIFS(AK:AK,$E:$E,$E801)),
100*(AK801-MINIFS(AK:AK,$E:$E,$E801))/(MAXIFS(AK:AK,$E:$E,$E801)-MINIFS(AK:AK,$E:$E,$E801))))</f>
        <v/>
      </c>
      <c r="DA801" s="223" t="str">
        <f t="array" ref="DA801">IF(AL801="","",
IF(INDEX(Settings!$H:$H,MATCH(DA$1,Settings!$G:$G,0))=TRUE,
100-100*(AL801-MINIFS(AL:AL,$E:$E,$E801))/(MAXIFS(AL:AL,$E:$E,$E801)-MINIFS(AL:AL,$E:$E,$E801)),
100*(AL801-MINIFS(AL:AL,$E:$E,$E801))/(MAXIFS(AL:AL,$E:$E,$E801)-MINIFS(AL:AL,$E:$E,$E801))))</f>
        <v/>
      </c>
      <c r="DB801" s="223" t="str">
        <f t="array" ref="DB801">IF(AM801="","",
IF(INDEX(Settings!$H:$H,MATCH(DB$1,Settings!$G:$G,0))=TRUE,
100-100*(AM801-MINIFS(AM:AM,$E:$E,$E801))/(MAXIFS(AM:AM,$E:$E,$E801)-MINIFS(AM:AM,$E:$E,$E801)),
100*(AM801-MINIFS(AM:AM,$E:$E,$E801))/(MAXIFS(AM:AM,$E:$E,$E801)-MINIFS(AM:AM,$E:$E,$E801))))</f>
        <v/>
      </c>
      <c r="DC801" s="223" t="str">
        <f t="array" ref="DC801">IF(AN801="","",
IF(INDEX(Settings!$H:$H,MATCH(DC$1,Settings!$G:$G,0))=TRUE,
100-100*(AN801-MINIFS(AN:AN,$E:$E,$E801))/(MAXIFS(AN:AN,$E:$E,$E801)-MINIFS(AN:AN,$E:$E,$E801)),
100*(AN801-MINIFS(AN:AN,$E:$E,$E801))/(MAXIFS(AN:AN,$E:$E,$E801)-MINIFS(AN:AN,$E:$E,$E801))))</f>
        <v/>
      </c>
      <c r="DD801" s="223" t="str">
        <f t="array" ref="DD801">IF(AO801="","",
IF(INDEX(Settings!$H:$H,MATCH(DD$1,Settings!$G:$G,0))=TRUE,
100-100*(AO801-MINIFS(AO:AO,$E:$E,$E801))/(MAXIFS(AO:AO,$E:$E,$E801)-MINIFS(AO:AO,$E:$E,$E801)),
100*(AO801-MINIFS(AO:AO,$E:$E,$E801))/(MAXIFS(AO:AO,$E:$E,$E801)-MINIFS(AO:AO,$E:$E,$E801))))</f>
        <v/>
      </c>
      <c r="DE801" s="223" t="str">
        <f t="array" ref="DE801">IF(AP801="","",
IF(INDEX(Settings!$H:$H,MATCH(DE$1,Settings!$G:$G,0))=TRUE,
100-100*(AP801-MINIFS(AP:AP,$E:$E,$E801))/(MAXIFS(AP:AP,$E:$E,$E801)-MINIFS(AP:AP,$E:$E,$E801)),
100*(AP801-MINIFS(AP:AP,$E:$E,$E801))/(MAXIFS(AP:AP,$E:$E,$E801)-MINIFS(AP:AP,$E:$E,$E801))))</f>
        <v/>
      </c>
      <c r="DF801" s="223" t="str">
        <f t="array" ref="DF801">IF(AQ801="","",
IF(INDEX(Settings!$H:$H,MATCH(DF$1,Settings!$G:$G,0))=TRUE,
100-100*(AQ801-MINIFS(AQ:AQ,$E:$E,$E801))/(MAXIFS(AQ:AQ,$E:$E,$E801)-MINIFS(AQ:AQ,$E:$E,$E801)),
100*(AQ801-MINIFS(AQ:AQ,$E:$E,$E801))/(MAXIFS(AQ:AQ,$E:$E,$E801)-MINIFS(AQ:AQ,$E:$E,$E801))))</f>
        <v/>
      </c>
      <c r="DG801" s="223" t="str">
        <f t="array" ref="DG801">IF(AR801="","",
IF(INDEX(Settings!$H:$H,MATCH(DG$1,Settings!$G:$G,0))=TRUE,
100-100*(AR801-MINIFS(AR:AR,$E:$E,$E801))/(MAXIFS(AR:AR,$E:$E,$E801)-MINIFS(AR:AR,$E:$E,$E801)),
100*(AR801-MINIFS(AR:AR,$E:$E,$E801))/(MAXIFS(AR:AR,$E:$E,$E801)-MINIFS(AR:AR,$E:$E,$E801))))</f>
        <v/>
      </c>
      <c r="DH801" s="223" t="str">
        <f t="array" ref="DH801">IF(AS801="","",
IF(INDEX(Settings!$H:$H,MATCH(DH$1,Settings!$G:$G,0))=TRUE,
100-100*(AS801-MINIFS(AS:AS,$E:$E,$E801))/(MAXIFS(AS:AS,$E:$E,$E801)-MINIFS(AS:AS,$E:$E,$E801)),
100*(AS801-MINIFS(AS:AS,$E:$E,$E801))/(MAXIFS(AS:AS,$E:$E,$E801)-MINIFS(AS:AS,$E:$E,$E801))))</f>
        <v/>
      </c>
      <c r="DI801" s="223" t="str">
        <f t="array" ref="DI801">IF(AT801="","",
IF(INDEX(Settings!$H:$H,MATCH(DI$1,Settings!$G:$G,0))=TRUE,
100-100*(AT801-MINIFS(AT:AT,$E:$E,$E801))/(MAXIFS(AT:AT,$E:$E,$E801)-MINIFS(AT:AT,$E:$E,$E801)),
100*(AT801-MINIFS(AT:AT,$E:$E,$E801))/(MAXIFS(AT:AT,$E:$E,$E801)-MINIFS(AT:AT,$E:$E,$E801))))</f>
        <v/>
      </c>
      <c r="DJ801" s="223" t="str">
        <f t="array" ref="DJ801">IF(AU801="","",
IF(INDEX(Settings!$H:$H,MATCH(DJ$1,Settings!$G:$G,0))=TRUE,
100-100*(AU801-MINIFS(AU:AU,$E:$E,$E801))/(MAXIFS(AU:AU,$E:$E,$E801)-MINIFS(AU:AU,$E:$E,$E801)),
100*(AU801-MINIFS(AU:AU,$E:$E,$E801))/(MAXIFS(AU:AU,$E:$E,$E801)-MINIFS(AU:AU,$E:$E,$E801))))</f>
        <v/>
      </c>
      <c r="DK801" s="223" t="str">
        <f t="array" ref="DK801">IF(AV801="","",
IF(INDEX(Settings!$H:$H,MATCH(DK$1,Settings!$G:$G,0))=TRUE,
100-100*(AV801-MINIFS(AV:AV,$E:$E,$E801))/(MAXIFS(AV:AV,$E:$E,$E801)-MINIFS(AV:AV,$E:$E,$E801)),
100*(AV801-MINIFS(AV:AV,$E:$E,$E801))/(MAXIFS(AV:AV,$E:$E,$E801)-MINIFS(AV:AV,$E:$E,$E801))))</f>
        <v/>
      </c>
      <c r="DL801" s="223" t="str">
        <f t="array" ref="DL801">IF(AW801="","",
IF(INDEX(Settings!$H:$H,MATCH(DL$1,Settings!$G:$G,0))=TRUE,
100-100*(AW801-MINIFS(AW:AW,$E:$E,$E801))/(MAXIFS(AW:AW,$E:$E,$E801)-MINIFS(AW:AW,$E:$E,$E801)),
100*(AW801-MINIFS(AW:AW,$E:$E,$E801))/(MAXIFS(AW:AW,$E:$E,$E801)-MINIFS(AW:AW,$E:$E,$E801))))</f>
        <v/>
      </c>
      <c r="DM801" s="223" t="str">
        <f t="array" ref="DM801">IF(AX801="","",
IF(INDEX(Settings!$H:$H,MATCH(DM$1,Settings!$G:$G,0))=TRUE,
100-100*(AX801-MINIFS(AX:AX,$E:$E,$E801))/(MAXIFS(AX:AX,$E:$E,$E801)-MINIFS(AX:AX,$E:$E,$E801)),
100*(AX801-MINIFS(AX:AX,$E:$E,$E801))/(MAXIFS(AX:AX,$E:$E,$E801)-MINIFS(AX:AX,$E:$E,$E801))))</f>
        <v/>
      </c>
      <c r="DN801" s="223" t="str">
        <f t="array" ref="DN801">IF(AY801="","",
IF(INDEX(Settings!$H:$H,MATCH(DN$1,Settings!$G:$G,0))=TRUE,
100-100*(AY801-MINIFS(AY:AY,$E:$E,$E801))/(MAXIFS(AY:AY,$E:$E,$E801)-MINIFS(AY:AY,$E:$E,$E801)),
100*(AY801-MINIFS(AY:AY,$E:$E,$E801))/(MAXIFS(AY:AY,$E:$E,$E801)-MINIFS(AY:AY,$E:$E,$E801))))</f>
        <v/>
      </c>
      <c r="DO801" s="223" t="str">
        <f t="array" ref="DO801">IF(AZ801="","",
IF(INDEX(Settings!$H:$H,MATCH(DO$1,Settings!$G:$G,0))=TRUE,
100-100*(AZ801-MINIFS(AZ:AZ,$E:$E,$E801))/(MAXIFS(AZ:AZ,$E:$E,$E801)-MINIFS(AZ:AZ,$E:$E,$E801)),
100*(AZ801-MINIFS(AZ:AZ,$E:$E,$E801))/(MAXIFS(AZ:AZ,$E:$E,$E801)-MINIFS(AZ:AZ,$E:$E,$E801))))</f>
        <v/>
      </c>
      <c r="DP801" s="223" t="str">
        <f t="array" ref="DP801">IF(BA801="","",
IF(INDEX(Settings!$H:$H,MATCH(DP$1,Settings!$G:$G,0))=TRUE,
100-100*(BA801-MINIFS(BA:BA,$E:$E,$E801))/(MAXIFS(BA:BA,$E:$E,$E801)-MINIFS(BA:BA,$E:$E,$E801)),
100*(BA801-MINIFS(BA:BA,$E:$E,$E801))/(MAXIFS(BA:BA,$E:$E,$E801)-MINIFS(BA:BA,$E:$E,$E801))))</f>
        <v/>
      </c>
      <c r="DQ801" s="223" t="str">
        <f t="array" ref="DQ801">IF(BB801="","",
IF(INDEX(Settings!$H:$H,MATCH(DQ$1,Settings!$G:$G,0))=TRUE,
100-100*(BB801-MINIFS(BB:BB,$E:$E,$E801))/(MAXIFS(BB:BB,$E:$E,$E801)-MINIFS(BB:BB,$E:$E,$E801)),
100*(BB801-MINIFS(BB:BB,$E:$E,$E801))/(MAXIFS(BB:BB,$E:$E,$E801)-MINIFS(BB:BB,$E:$E,$E801))))</f>
        <v/>
      </c>
      <c r="DR801" s="223" t="str">
        <f t="array" ref="DR801">IF(BC801="","",
IF(INDEX(Settings!$H:$H,MATCH(DR$1,Settings!$G:$G,0))=TRUE,
100-100*(BC801-MINIFS(BC:BC,$E:$E,$E801))/(MAXIFS(BC:BC,$E:$E,$E801)-MINIFS(BC:BC,$E:$E,$E801)),
100*(BC801-MINIFS(BC:BC,$E:$E,$E801))/(MAXIFS(BC:BC,$E:$E,$E801)-MINIFS(BC:BC,$E:$E,$E801))))</f>
        <v/>
      </c>
      <c r="DS801" s="223" t="str">
        <f t="array" ref="DS801">IF(BD801="","",
IF(INDEX(Settings!$H:$H,MATCH(DS$1,Settings!$G:$G,0))=TRUE,
100-100*(BD801-MINIFS(BD:BD,$E:$E,$E801))/(MAXIFS(BD:BD,$E:$E,$E801)-MINIFS(BD:BD,$E:$E,$E801)),
100*(BD801-MINIFS(BD:BD,$E:$E,$E801))/(MAXIFS(BD:BD,$E:$E,$E801)-MINIFS(BD:BD,$E:$E,$E801))))</f>
        <v/>
      </c>
      <c r="DT801" s="223" t="str">
        <f t="array" ref="DT801">IF(BE801="","",
IF(INDEX(Settings!$H:$H,MATCH(DT$1,Settings!$G:$G,0))=TRUE,
100-100*(BE801-MINIFS(BE:BE,$E:$E,$E801))/(MAXIFS(BE:BE,$E:$E,$E801)-MINIFS(BE:BE,$E:$E,$E801)),
100*(BE801-MINIFS(BE:BE,$E:$E,$E801))/(MAXIFS(BE:BE,$E:$E,$E801)-MINIFS(BE:BE,$E:$E,$E801))))</f>
        <v/>
      </c>
      <c r="DU801" s="223" t="str">
        <f t="array" ref="DU801">IF(BF801="","",
IF(INDEX(Settings!$H:$H,MATCH(DU$1,Settings!$G:$G,0))=TRUE,
100-100*(BF801-MINIFS(BF:BF,$E:$E,$E801))/(MAXIFS(BF:BF,$E:$E,$E801)-MINIFS(BF:BF,$E:$E,$E801)),
100*(BF801-MINIFS(BF:BF,$E:$E,$E801))/(MAXIFS(BF:BF,$E:$E,$E801)-MINIFS(BF:BF,$E:$E,$E801))))</f>
        <v/>
      </c>
      <c r="DV801" s="223" t="str">
        <f t="array" ref="DV801">IF(BG801="","",
IF(INDEX(Settings!$H:$H,MATCH(DV$1,Settings!$G:$G,0))=TRUE,
100-100*(BG801-MINIFS(BG:BG,$E:$E,$E801))/(MAXIFS(BG:BG,$E:$E,$E801)-MINIFS(BG:BG,$E:$E,$E801)),
100*(BG801-MINIFS(BG:BG,$E:$E,$E801))/(MAXIFS(BG:BG,$E:$E,$E801)-MINIFS(BG:BG,$E:$E,$E801))))</f>
        <v/>
      </c>
      <c r="DW801" s="223" t="str">
        <f t="array" ref="DW801">IF(BH801="","",
IF(INDEX(Settings!$H:$H,MATCH(DW$1,Settings!$G:$G,0))=TRUE,
100-100*(BH801-MINIFS(BH:BH,$E:$E,$E801))/(MAXIFS(BH:BH,$E:$E,$E801)-MINIFS(BH:BH,$E:$E,$E801)),
100*(BH801-MINIFS(BH:BH,$E:$E,$E801))/(MAXIFS(BH:BH,$E:$E,$E801)-MINIFS(BH:BH,$E:$E,$E801))))</f>
        <v/>
      </c>
      <c r="DX801" s="223" t="str">
        <f t="array" ref="DX801">IF(BI801="","",
IF(INDEX(Settings!$H:$H,MATCH(DX$1,Settings!$G:$G,0))=TRUE,
100-100*(BI801-MINIFS(BI:BI,$E:$E,$E801))/(MAXIFS(BI:BI,$E:$E,$E801)-MINIFS(BI:BI,$E:$E,$E801)),
100*(BI801-MINIFS(BI:BI,$E:$E,$E801))/(MAXIFS(BI:BI,$E:$E,$E801)-MINIFS(BI:BI,$E:$E,$E801))))</f>
        <v/>
      </c>
      <c r="DY801" s="223" t="str">
        <f t="array" ref="DY801">IF(BJ801="","",
IF(INDEX(Settings!$H:$H,MATCH(DY$1,Settings!$G:$G,0))=TRUE,
100-100*(BJ801-MINIFS(BJ:BJ,$E:$E,$E801))/(MAXIFS(BJ:BJ,$E:$E,$E801)-MINIFS(BJ:BJ,$E:$E,$E801)),
100*(BJ801-MINIFS(BJ:BJ,$E:$E,$E801))/(MAXIFS(BJ:BJ,$E:$E,$E801)-MINIFS(BJ:BJ,$E:$E,$E801))))</f>
        <v/>
      </c>
      <c r="DZ801" s="225"/>
      <c r="EA801" s="225"/>
      <c r="EB801" s="225" t="str">
        <f t="shared" si="8"/>
        <v/>
      </c>
      <c r="EC801" s="225" t="str">
        <f t="shared" si="9"/>
        <v/>
      </c>
      <c r="ED801" s="225" t="str">
        <f t="shared" si="10"/>
        <v/>
      </c>
      <c r="EE801" s="225" t="str">
        <f t="shared" si="11"/>
        <v/>
      </c>
      <c r="EF801" s="225" t="str">
        <f t="shared" si="12"/>
        <v/>
      </c>
      <c r="EG801" s="225" t="str">
        <f t="shared" si="13"/>
        <v/>
      </c>
      <c r="EH801" s="225"/>
      <c r="EI801" s="225"/>
      <c r="EJ801" s="225"/>
      <c r="EK801" s="225"/>
      <c r="EL801" s="225"/>
      <c r="EM801" s="225"/>
    </row>
    <row r="802">
      <c r="A802" s="231"/>
      <c r="B802" s="231"/>
      <c r="C802" s="231"/>
      <c r="D802" s="231" t="str">
        <f t="array" ref="D802">IFERROR(INDEX(Profiles!$B:$B,MATCH($A802,Profiles!$A:$A,0)),"")</f>
        <v/>
      </c>
      <c r="E802" s="231"/>
      <c r="F802" s="231"/>
      <c r="G802" s="231"/>
      <c r="H802" s="231"/>
      <c r="I802" s="231" t="str">
        <f>IF(A802="","",IF(Settings!$N$3="DATE",F802&amp;": "&amp;TEXT(B802,"M/DD/YY"),F802&amp;": "&amp;H802))</f>
        <v/>
      </c>
      <c r="J802" s="231"/>
      <c r="K802" s="231"/>
      <c r="L802" s="231"/>
      <c r="M802" s="232" t="str">
        <f t="shared" si="14"/>
        <v/>
      </c>
      <c r="N802" s="231"/>
      <c r="O802" s="231"/>
      <c r="P802" s="231"/>
      <c r="Q802" s="231"/>
      <c r="R802" s="231"/>
      <c r="S802" s="230" t="str">
        <f>IFERROR(VLOOKUP(AF802, 'YOYO IR Scores'!A:C, 3, FALSE), "")
</f>
        <v/>
      </c>
      <c r="T802" s="231"/>
      <c r="U802" s="231"/>
      <c r="V802" s="231"/>
      <c r="W802" s="231"/>
      <c r="X802" s="233" t="str">
        <f t="shared" si="4"/>
        <v/>
      </c>
      <c r="Y802" s="234" t="str">
        <f t="shared" si="5"/>
        <v/>
      </c>
      <c r="Z802" s="234" t="str">
        <f t="shared" si="6"/>
        <v/>
      </c>
      <c r="AA802" s="233" t="str">
        <f t="shared" si="7"/>
        <v/>
      </c>
      <c r="AB802" s="232"/>
      <c r="AC802" s="232"/>
      <c r="AD802" s="232"/>
      <c r="AE802" s="232" t="str">
        <f>IFERROR(VLOOKUP(AF802, 'YOYO IR Scores'!A:C, 2, FALSE), "")</f>
        <v/>
      </c>
      <c r="AF802" s="232"/>
      <c r="AG802" s="23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c r="BD802" s="232"/>
      <c r="BE802" s="232"/>
      <c r="BF802" s="232"/>
      <c r="BG802" s="232"/>
      <c r="BH802" s="232"/>
      <c r="BI802" s="232"/>
      <c r="BJ802" s="232"/>
      <c r="BK802" s="232" t="str">
        <f t="array" ref="BK802">IF(J802="","",
IF(INDEX(Settings!$H:$H,MATCH(BY$1,Settings!$G:$G,0))=TRUE,
100-100*(J802-MIN(J:J))/(MAX(J:J)-MIN(J:J)),
100*(J802-MIN(J:J))/(MAX(J:J)-MIN(J:J))))</f>
        <v/>
      </c>
      <c r="BL802" s="232" t="str">
        <f t="array" ref="BL802">IF(J802="","",
IF(INDEX(Settings!$H:$H,MATCH(BY$1,Settings!$G:$G,0))=TRUE,
100-100*(J802-MINIFS(J:J,$E:$E,$E802))/(MAXIFS(J:J,$E:$E,$E802)-MINIFS(J:J,$E:$E,$E802)),
100*(J802-MINIFS(J:J,$E:$E,$E802))/(MAXIFS(J:J,$E:$E,$E802)-MINIFS(J:J,$E:$E,$E802))))</f>
        <v/>
      </c>
      <c r="BM802" s="232" t="str">
        <f t="array" ref="BM802">IF(J802="","",
IF(INDEX(Settings!$H:$H,MATCH(BY$1,Settings!$G:$G,0))=TRUE,
100-100*(J802-MINIFS(J:J,$E:$E,$E802,$I:$I,$I802))/(MAXIFS(J:J,$E:$E,$E802,$I:$I,$I802)-MINIFS(J:J,$E:$E,$E802,$I:$I,$I802)),
100*(J802-MINIFS(J:J,$E:$E,$E802,$I:$I,$I802))/(MAXIFS(J:J,$E:$E,$E802,$I:$I,$I802)-MINIFS(J:J,$E:$E,$E802,$I:$I,$I802))))</f>
        <v/>
      </c>
      <c r="BN802" s="231" t="str">
        <f t="array" ref="BN802">IF(J802="","",
IF(INDEX(Settings!$H:$H,MATCH(BY$1,Settings!$G:$G,0))=TRUE,
100-100*PERCENTRANK(J:J,J802),
100*PERCENTRANK(J:J,J802)))</f>
        <v/>
      </c>
      <c r="BO802" s="231" t="str">
        <f>IFERROR(__xludf.DUMMYFUNCTION("IF(J802="""","""",
IF(INDEX(Settings!$H:$H,MATCH(BY$1,Settings!$G:$G,0))=TRUE,
100-100*PERCENTRANK(FILTER(J:J,$E:$E=$E802),J802),
100*PERCENTRANK(FILTER(J:J,$E:$E=$E802),J802)))"),"")</f>
        <v/>
      </c>
      <c r="BP802" s="231" t="str">
        <f>IFERROR(__xludf.DUMMYFUNCTION("IF(J802="""","""",
IF(INDEX(Settings!$H:$H,MATCH(BY$1,Settings!$G:$G,0))=TRUE,
100-100*PERCENTRANK(FILTER(J:J,$E:$E=$E802,$I:$I=$I802),J802),
100*PERCENTRANK(FILTER(J:J,$E:$E=$E802,$I:$I=$I802),J802)))"),"")</f>
        <v/>
      </c>
      <c r="BQ802" s="233" t="str">
        <f t="array" ref="BQ802">IF(J802="","",
IF(INDEX(Settings!$H:$H,MATCH(BY$1,Settings!$G:$G,0))=TRUE,
-1*(J802-AVERAGE(J:J))/STDEV(J:J),
(J802-AVERAGE(J:J))/STDEV(J:J)))</f>
        <v/>
      </c>
      <c r="BR802" s="233" t="str">
        <f>IFERROR(__xludf.DUMMYFUNCTION("IF(J802="""","""",
IF(INDEX(Settings!$H:$H,MATCH(BY$1,Settings!$G:$G,0))=TRUE,
-1*(J802-AVERAGEIFS(J:J,$E:$E,$E802))/STDEV(FILTER(J:J,$E:$E=$E802)),
(J802-AVERAGEIFS(J:J,$E:$E,$E802))/STDEV(FILTER(J:J,$E:$E=$E802))))"),"")</f>
        <v/>
      </c>
      <c r="BS802" s="233"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1"/>
      <c r="BX802" s="231"/>
      <c r="BY802" s="232" t="str">
        <f t="array" ref="BY802">IF(J802="","",
IF(INDEX(Settings!$H:$H,MATCH(BY$1,Settings!$G:$G,0))=TRUE,
100-100*(J802-MINIFS(J:J,$E:$E,$E802))/(MAXIFS(J:J,$E:$E,$E802)-MINIFS(J:J,$E:$E,$E802)),
100*(J802-MINIFS(J:J,$E:$E,$E802))/(MAXIFS(J:J,$E:$E,$E802)-MINIFS(J:J,$E:$E,$E802))))</f>
        <v/>
      </c>
      <c r="BZ802" s="232" t="str">
        <f t="array" ref="BZ802">IF(K802="","",
IF(INDEX(Settings!$H:$H,MATCH(BZ$1,Settings!$G:$G,0))=TRUE,
100-100*(K802-MINIFS(K:K,$E:$E,$E802))/(MAXIFS(K:K,$E:$E,$E802)-MINIFS(K:K,$E:$E,$E802)),
100*(K802-MINIFS(K:K,$E:$E,$E802))/(MAXIFS(K:K,$E:$E,$E802)-MINIFS(K:K,$E:$E,$E802))))</f>
        <v/>
      </c>
      <c r="CA802" s="232" t="str">
        <f t="array" ref="CA802">IF(L802="","",
IF(INDEX(Settings!$H:$H,MATCH(CA$1,Settings!$G:$G,0))=TRUE,
100-100*(L802-MINIFS(L:L,$E:$E,$E802))/(MAXIFS(L:L,$E:$E,$E802)-MINIFS(L:L,$E:$E,$E802)),
100*(L802-MINIFS(L:L,$E:$E,$E802))/(MAXIFS(L:L,$E:$E,$E802)-MINIFS(L:L,$E:$E,$E802))))</f>
        <v/>
      </c>
      <c r="CB802" s="232" t="str">
        <f t="array" ref="CB802">IF(M802="","",
IF(INDEX(Settings!$H:$H,MATCH(CB$1,Settings!$G:$G,0))=TRUE,
100-100*(M802-MINIFS(M:M,$E:$E,$E802))/(MAXIFS(M:M,$E:$E,$E802)-MINIFS(M:M,$E:$E,$E802)),
100*(M802-MINIFS(M:M,$E:$E,$E802))/(MAXIFS(M:M,$E:$E,$E802)-MINIFS(M:M,$E:$E,$E802))))</f>
        <v/>
      </c>
      <c r="CC802" s="232" t="str">
        <f t="array" ref="CC802">IF(N802="","",
IF(INDEX(Settings!$H:$H,MATCH(CC$1,Settings!$G:$G,0))=TRUE,
100-100*(N802-MINIFS(N:N,$E:$E,$E802))/(MAXIFS(N:N,$E:$E,$E802)-MINIFS(N:N,$E:$E,$E802)),
100*(N802-MINIFS(N:N,$E:$E,$E802))/(MAXIFS(N:N,$E:$E,$E802)-MINIFS(N:N,$E:$E,$E802))))</f>
        <v/>
      </c>
      <c r="CD802" s="232" t="str">
        <f t="array" ref="CD802">IF(O802="","",
IF(INDEX(Settings!$H:$H,MATCH(CD$1,Settings!$G:$G,0))=TRUE,
100-100*(O802-MINIFS(O:O,$E:$E,$E802))/(MAXIFS(O:O,$E:$E,$E802)-MINIFS(O:O,$E:$E,$E802)),
100*(O802-MINIFS(O:O,$E:$E,$E802))/(MAXIFS(O:O,$E:$E,$E802)-MINIFS(O:O,$E:$E,$E802))))</f>
        <v/>
      </c>
      <c r="CE802" s="232" t="str">
        <f t="array" ref="CE802">IF(P802="","",
IF(INDEX(Settings!$H:$H,MATCH(CE$1,Settings!$G:$G,0))=TRUE,
100-100*(P802-MINIFS(P:P,$E:$E,$E802))/(MAXIFS(P:P,$E:$E,$E802)-MINIFS(P:P,$E:$E,$E802)),
100*(P802-MINIFS(P:P,$E:$E,$E802))/(MAXIFS(P:P,$E:$E,$E802)-MINIFS(P:P,$E:$E,$E802))))</f>
        <v/>
      </c>
      <c r="CF802" s="232" t="str">
        <f t="array" ref="CF802">IF(Q802="","",
IF(INDEX(Settings!$H:$H,MATCH(CF$1,Settings!$G:$G,0))=TRUE,
100-100*(Q802-MINIFS(Q:Q,$E:$E,$E802))/(MAXIFS(Q:Q,$E:$E,$E802)-MINIFS(Q:Q,$E:$E,$E802)),
100*(Q802-MINIFS(Q:Q,$E:$E,$E802))/(MAXIFS(Q:Q,$E:$E,$E802)-MINIFS(Q:Q,$E:$E,$E802))))</f>
        <v/>
      </c>
      <c r="CG802" s="232" t="str">
        <f t="array" ref="CG802">IF(R802="","",
IF(INDEX(Settings!$H:$H,MATCH(CG$1,Settings!$G:$G,0))=TRUE,
100-100*(R802-MINIFS(R:R,$E:$E,$E802))/(MAXIFS(R:R,$E:$E,$E802)-MINIFS(R:R,$E:$E,$E802)),
100*(R802-MINIFS(R:R,$E:$E,$E802))/(MAXIFS(R:R,$E:$E,$E802)-MINIFS(R:R,$E:$E,$E802))))</f>
        <v/>
      </c>
      <c r="CH802" s="232" t="str">
        <f t="array" ref="CH802">IF(S802="","",
IF(INDEX(Settings!$H:$H,MATCH(CH$1,Settings!$G:$G,0))=TRUE,
100-100*(S802-MINIFS(S:S,$E:$E,$E802))/(MAXIFS(S:S,$E:$E,$E802)-MINIFS(S:S,$E:$E,$E802)),
100*(S802-MINIFS(S:S,$E:$E,$E802))/(MAXIFS(S:S,$E:$E,$E802)-MINIFS(S:S,$E:$E,$E802))))</f>
        <v/>
      </c>
      <c r="CI802" s="232" t="str">
        <f t="array" ref="CI802">IF(T802="","",
IF(INDEX(Settings!$H:$H,MATCH(CI$1,Settings!$G:$G,0))=TRUE,
100-100*(T802-MINIFS(T:T,$E:$E,$E802))/(MAXIFS(T:T,$E:$E,$E802)-MINIFS(T:T,$E:$E,$E802)),
100*(T802-MINIFS(T:T,$E:$E,$E802))/(MAXIFS(T:T,$E:$E,$E802)-MINIFS(T:T,$E:$E,$E802))))</f>
        <v/>
      </c>
      <c r="CJ802" s="232" t="str">
        <f t="array" ref="CJ802">IF(U802="","",
IF(INDEX(Settings!$H:$H,MATCH(CJ$1,Settings!$G:$G,0))=TRUE,
100-100*(U802-MINIFS(U:U,$E:$E,$E802))/(MAXIFS(U:U,$E:$E,$E802)-MINIFS(U:U,$E:$E,$E802)),
100*(U802-MINIFS(U:U,$E:$E,$E802))/(MAXIFS(U:U,$E:$E,$E802)-MINIFS(U:U,$E:$E,$E802))))</f>
        <v/>
      </c>
      <c r="CK802" s="232" t="str">
        <f t="array" ref="CK802">IF(V802="","",
IF(INDEX(Settings!$H:$H,MATCH(CK$1,Settings!$G:$G,0))=TRUE,
100-100*(V802-MINIFS(V:V,$E:$E,$E802))/(MAXIFS(V:V,$E:$E,$E802)-MINIFS(V:V,$E:$E,$E802)),
100*(V802-MINIFS(V:V,$E:$E,$E802))/(MAXIFS(V:V,$E:$E,$E802)-MINIFS(V:V,$E:$E,$E802))))</f>
        <v/>
      </c>
      <c r="CL802" s="232" t="str">
        <f t="array" ref="CL802">IF(W802="","",
IF(INDEX(Settings!$H:$H,MATCH(CL$1,Settings!$G:$G,0))=TRUE,
100-100*(W802-MINIFS(W:W,$E:$E,$E802))/(MAXIFS(W:W,$E:$E,$E802)-MINIFS(W:W,$E:$E,$E802)),
100*(W802-MINIFS(W:W,$E:$E,$E802))/(MAXIFS(W:W,$E:$E,$E802)-MINIFS(W:W,$E:$E,$E802))))</f>
        <v/>
      </c>
      <c r="CM802" s="232" t="str">
        <f t="array" ref="CM802">IF(X802="","",
IF(INDEX(Settings!$H:$H,MATCH(CM$1,Settings!$G:$G,0))=TRUE,
100-100*(X802-MINIFS(X:X,$E:$E,$E802))/(MAXIFS(X:X,$E:$E,$E802)-MINIFS(X:X,$E:$E,$E802)),
100*(X802-MINIFS(X:X,$E:$E,$E802))/(MAXIFS(X:X,$E:$E,$E802)-MINIFS(X:X,$E:$E,$E802))))</f>
        <v/>
      </c>
      <c r="CN802" s="232" t="str">
        <f t="array" ref="CN802">IF(Y802="","",
IF(INDEX(Settings!$H:$H,MATCH(CN$1,Settings!$G:$G,0))=TRUE,
100-100*(Y802-MINIFS(Y:Y,$E:$E,$E802))/(MAXIFS(Y:Y,$E:$E,$E802)-MINIFS(Y:Y,$E:$E,$E802)),
100*(Y802-MINIFS(Y:Y,$E:$E,$E802))/(MAXIFS(Y:Y,$E:$E,$E802)-MINIFS(Y:Y,$E:$E,$E802))))</f>
        <v/>
      </c>
      <c r="CO802" s="232" t="str">
        <f t="array" ref="CO802">IF(Z802="","",
IF(INDEX(Settings!$H:$H,MATCH(CO$1,Settings!$G:$G,0))=TRUE,
100-100*(Z802-MINIFS(Z:Z,$E:$E,$E802))/(MAXIFS(Z:Z,$E:$E,$E802)-MINIFS(Z:Z,$E:$E,$E802)),
100*(Z802-MINIFS(Z:Z,$E:$E,$E802))/(MAXIFS(Z:Z,$E:$E,$E802)-MINIFS(Z:Z,$E:$E,$E802))))</f>
        <v/>
      </c>
      <c r="CP802" s="232" t="str">
        <f t="array" ref="CP802">IF(AA802="","",
IF(INDEX(Settings!$H:$H,MATCH(CP$1,Settings!$G:$G,0))=TRUE,
100-100*(AA802-MINIFS(AA:AA,$E:$E,$E802))/(MAXIFS(AA:AA,$E:$E,$E802)-MINIFS(AA:AA,$E:$E,$E802)),
100*(AA802-MINIFS(AA:AA,$E:$E,$E802))/(MAXIFS(AA:AA,$E:$E,$E802)-MINIFS(AA:AA,$E:$E,$E802))))</f>
        <v/>
      </c>
      <c r="CQ802" s="232" t="str">
        <f t="array" ref="CQ802">IF(AB802="","",
IF(INDEX(Settings!$H:$H,MATCH(CQ$1,Settings!$G:$G,0))=TRUE,
100-100*(AB802-MINIFS(AB:AB,$E:$E,$E802))/(MAXIFS(AB:AB,$E:$E,$E802)-MINIFS(AB:AB,$E:$E,$E802)),
100*(AB802-MINIFS(AB:AB,$E:$E,$E802))/(MAXIFS(AB:AB,$E:$E,$E802)-MINIFS(AB:AB,$E:$E,$E802))))</f>
        <v/>
      </c>
      <c r="CR802" s="232" t="str">
        <f t="array" ref="CR802">IF(AC802="","",
IF(INDEX(Settings!$H:$H,MATCH(CR$1,Settings!$G:$G,0))=TRUE,
100-100*(AC802-MINIFS(AC:AC,$E:$E,$E802))/(MAXIFS(AC:AC,$E:$E,$E802)-MINIFS(AC:AC,$E:$E,$E802)),
100*(AC802-MINIFS(AC:AC,$E:$E,$E802))/(MAXIFS(AC:AC,$E:$E,$E802)-MINIFS(AC:AC,$E:$E,$E802))))</f>
        <v/>
      </c>
      <c r="CS802" s="232" t="str">
        <f t="array" ref="CS802">IF(AD802="","",
IF(INDEX(Settings!$H:$H,MATCH(CS$1,Settings!$G:$G,0))=TRUE,
100-100*(AD802-MINIFS(AD:AD,$E:$E,$E802))/(MAXIFS(AD:AD,$E:$E,$E802)-MINIFS(AD:AD,$E:$E,$E802)),
100*(AD802-MINIFS(AD:AD,$E:$E,$E802))/(MAXIFS(AD:AD,$E:$E,$E802)-MINIFS(AD:AD,$E:$E,$E802))))</f>
        <v/>
      </c>
      <c r="CT802" s="232" t="str">
        <f t="array" ref="CT802">IF(AE802="","",
IF(INDEX(Settings!$H:$H,MATCH(CT$1,Settings!$G:$G,0))=TRUE,
100-100*(AE802-MINIFS(AE:AE,$E:$E,$E802))/(MAXIFS(AE:AE,$E:$E,$E802)-MINIFS(AE:AE,$E:$E,$E802)),
100*(AE802-MINIFS(AE:AE,$E:$E,$E802))/(MAXIFS(AE:AE,$E:$E,$E802)-MINIFS(AE:AE,$E:$E,$E802))))</f>
        <v/>
      </c>
      <c r="CU802" s="232" t="str">
        <f t="array" ref="CU802">IF(AF802="","",
IF(INDEX(Settings!$H:$H,MATCH(CU$1,Settings!$G:$G,0))=TRUE,
100-100*(AF802-MINIFS(AF:AF,$E:$E,$E802))/(MAXIFS(AF:AF,$E:$E,$E802)-MINIFS(AF:AF,$E:$E,$E802)),
100*(AF802-MINIFS(AF:AF,$E:$E,$E802))/(MAXIFS(AF:AF,$E:$E,$E802)-MINIFS(AF:AF,$E:$E,$E802))))</f>
        <v/>
      </c>
      <c r="CV802" s="232" t="str">
        <f t="array" ref="CV802">IF(AG802="","",
IF(INDEX(Settings!$H:$H,MATCH(CV$1,Settings!$G:$G,0))=TRUE,
100-100*(AG802-MINIFS(AG:AG,$E:$E,$E802))/(MAXIFS(AG:AG,$E:$E,$E802)-MINIFS(AG:AG,$E:$E,$E802)),
100*(AG802-MINIFS(AG:AG,$E:$E,$E802))/(MAXIFS(AG:AG,$E:$E,$E802)-MINIFS(AG:AG,$E:$E,$E802))))</f>
        <v/>
      </c>
      <c r="CW802" s="232" t="str">
        <f t="array" ref="CW802">IF(AH802="","",
IF(INDEX(Settings!$H:$H,MATCH(CW$1,Settings!$G:$G,0))=TRUE,
100-100*(AH802-MINIFS(AH:AH,$E:$E,$E802))/(MAXIFS(AH:AH,$E:$E,$E802)-MINIFS(AH:AH,$E:$E,$E802)),
100*(AH802-MINIFS(AH:AH,$E:$E,$E802))/(MAXIFS(AH:AH,$E:$E,$E802)-MINIFS(AH:AH,$E:$E,$E802))))</f>
        <v/>
      </c>
      <c r="CX802" s="232" t="str">
        <f t="array" ref="CX802">IF(AI802="","",
IF(INDEX(Settings!$H:$H,MATCH(CX$1,Settings!$G:$G,0))=TRUE,
100-100*(AI802-MINIFS(AI:AI,$E:$E,$E802))/(MAXIFS(AI:AI,$E:$E,$E802)-MINIFS(AI:AI,$E:$E,$E802)),
100*(AI802-MINIFS(AI:AI,$E:$E,$E802))/(MAXIFS(AI:AI,$E:$E,$E802)-MINIFS(AI:AI,$E:$E,$E802))))</f>
        <v/>
      </c>
      <c r="CY802" s="232" t="str">
        <f t="array" ref="CY802">IF(AJ802="","",
IF(INDEX(Settings!$H:$H,MATCH(CY$1,Settings!$G:$G,0))=TRUE,
100-100*(AJ802-MINIFS(AJ:AJ,$E:$E,$E802))/(MAXIFS(AJ:AJ,$E:$E,$E802)-MINIFS(AJ:AJ,$E:$E,$E802)),
100*(AJ802-MINIFS(AJ:AJ,$E:$E,$E802))/(MAXIFS(AJ:AJ,$E:$E,$E802)-MINIFS(AJ:AJ,$E:$E,$E802))))</f>
        <v/>
      </c>
      <c r="CZ802" s="232" t="str">
        <f t="array" ref="CZ802">IF(AK802="","",
IF(INDEX(Settings!$H:$H,MATCH(CZ$1,Settings!$G:$G,0))=TRUE,
100-100*(AK802-MINIFS(AK:AK,$E:$E,$E802))/(MAXIFS(AK:AK,$E:$E,$E802)-MINIFS(AK:AK,$E:$E,$E802)),
100*(AK802-MINIFS(AK:AK,$E:$E,$E802))/(MAXIFS(AK:AK,$E:$E,$E802)-MINIFS(AK:AK,$E:$E,$E802))))</f>
        <v/>
      </c>
      <c r="DA802" s="232" t="str">
        <f t="array" ref="DA802">IF(AL802="","",
IF(INDEX(Settings!$H:$H,MATCH(DA$1,Settings!$G:$G,0))=TRUE,
100-100*(AL802-MINIFS(AL:AL,$E:$E,$E802))/(MAXIFS(AL:AL,$E:$E,$E802)-MINIFS(AL:AL,$E:$E,$E802)),
100*(AL802-MINIFS(AL:AL,$E:$E,$E802))/(MAXIFS(AL:AL,$E:$E,$E802)-MINIFS(AL:AL,$E:$E,$E802))))</f>
        <v/>
      </c>
      <c r="DB802" s="232" t="str">
        <f t="array" ref="DB802">IF(AM802="","",
IF(INDEX(Settings!$H:$H,MATCH(DB$1,Settings!$G:$G,0))=TRUE,
100-100*(AM802-MINIFS(AM:AM,$E:$E,$E802))/(MAXIFS(AM:AM,$E:$E,$E802)-MINIFS(AM:AM,$E:$E,$E802)),
100*(AM802-MINIFS(AM:AM,$E:$E,$E802))/(MAXIFS(AM:AM,$E:$E,$E802)-MINIFS(AM:AM,$E:$E,$E802))))</f>
        <v/>
      </c>
      <c r="DC802" s="232" t="str">
        <f t="array" ref="DC802">IF(AN802="","",
IF(INDEX(Settings!$H:$H,MATCH(DC$1,Settings!$G:$G,0))=TRUE,
100-100*(AN802-MINIFS(AN:AN,$E:$E,$E802))/(MAXIFS(AN:AN,$E:$E,$E802)-MINIFS(AN:AN,$E:$E,$E802)),
100*(AN802-MINIFS(AN:AN,$E:$E,$E802))/(MAXIFS(AN:AN,$E:$E,$E802)-MINIFS(AN:AN,$E:$E,$E802))))</f>
        <v/>
      </c>
      <c r="DD802" s="232" t="str">
        <f t="array" ref="DD802">IF(AO802="","",
IF(INDEX(Settings!$H:$H,MATCH(DD$1,Settings!$G:$G,0))=TRUE,
100-100*(AO802-MINIFS(AO:AO,$E:$E,$E802))/(MAXIFS(AO:AO,$E:$E,$E802)-MINIFS(AO:AO,$E:$E,$E802)),
100*(AO802-MINIFS(AO:AO,$E:$E,$E802))/(MAXIFS(AO:AO,$E:$E,$E802)-MINIFS(AO:AO,$E:$E,$E802))))</f>
        <v/>
      </c>
      <c r="DE802" s="232" t="str">
        <f t="array" ref="DE802">IF(AP802="","",
IF(INDEX(Settings!$H:$H,MATCH(DE$1,Settings!$G:$G,0))=TRUE,
100-100*(AP802-MINIFS(AP:AP,$E:$E,$E802))/(MAXIFS(AP:AP,$E:$E,$E802)-MINIFS(AP:AP,$E:$E,$E802)),
100*(AP802-MINIFS(AP:AP,$E:$E,$E802))/(MAXIFS(AP:AP,$E:$E,$E802)-MINIFS(AP:AP,$E:$E,$E802))))</f>
        <v/>
      </c>
      <c r="DF802" s="232" t="str">
        <f t="array" ref="DF802">IF(AQ802="","",
IF(INDEX(Settings!$H:$H,MATCH(DF$1,Settings!$G:$G,0))=TRUE,
100-100*(AQ802-MINIFS(AQ:AQ,$E:$E,$E802))/(MAXIFS(AQ:AQ,$E:$E,$E802)-MINIFS(AQ:AQ,$E:$E,$E802)),
100*(AQ802-MINIFS(AQ:AQ,$E:$E,$E802))/(MAXIFS(AQ:AQ,$E:$E,$E802)-MINIFS(AQ:AQ,$E:$E,$E802))))</f>
        <v/>
      </c>
      <c r="DG802" s="232" t="str">
        <f t="array" ref="DG802">IF(AR802="","",
IF(INDEX(Settings!$H:$H,MATCH(DG$1,Settings!$G:$G,0))=TRUE,
100-100*(AR802-MINIFS(AR:AR,$E:$E,$E802))/(MAXIFS(AR:AR,$E:$E,$E802)-MINIFS(AR:AR,$E:$E,$E802)),
100*(AR802-MINIFS(AR:AR,$E:$E,$E802))/(MAXIFS(AR:AR,$E:$E,$E802)-MINIFS(AR:AR,$E:$E,$E802))))</f>
        <v/>
      </c>
      <c r="DH802" s="232" t="str">
        <f t="array" ref="DH802">IF(AS802="","",
IF(INDEX(Settings!$H:$H,MATCH(DH$1,Settings!$G:$G,0))=TRUE,
100-100*(AS802-MINIFS(AS:AS,$E:$E,$E802))/(MAXIFS(AS:AS,$E:$E,$E802)-MINIFS(AS:AS,$E:$E,$E802)),
100*(AS802-MINIFS(AS:AS,$E:$E,$E802))/(MAXIFS(AS:AS,$E:$E,$E802)-MINIFS(AS:AS,$E:$E,$E802))))</f>
        <v/>
      </c>
      <c r="DI802" s="232" t="str">
        <f t="array" ref="DI802">IF(AT802="","",
IF(INDEX(Settings!$H:$H,MATCH(DI$1,Settings!$G:$G,0))=TRUE,
100-100*(AT802-MINIFS(AT:AT,$E:$E,$E802))/(MAXIFS(AT:AT,$E:$E,$E802)-MINIFS(AT:AT,$E:$E,$E802)),
100*(AT802-MINIFS(AT:AT,$E:$E,$E802))/(MAXIFS(AT:AT,$E:$E,$E802)-MINIFS(AT:AT,$E:$E,$E802))))</f>
        <v/>
      </c>
      <c r="DJ802" s="232" t="str">
        <f t="array" ref="DJ802">IF(AU802="","",
IF(INDEX(Settings!$H:$H,MATCH(DJ$1,Settings!$G:$G,0))=TRUE,
100-100*(AU802-MINIFS(AU:AU,$E:$E,$E802))/(MAXIFS(AU:AU,$E:$E,$E802)-MINIFS(AU:AU,$E:$E,$E802)),
100*(AU802-MINIFS(AU:AU,$E:$E,$E802))/(MAXIFS(AU:AU,$E:$E,$E802)-MINIFS(AU:AU,$E:$E,$E802))))</f>
        <v/>
      </c>
      <c r="DK802" s="232" t="str">
        <f t="array" ref="DK802">IF(AV802="","",
IF(INDEX(Settings!$H:$H,MATCH(DK$1,Settings!$G:$G,0))=TRUE,
100-100*(AV802-MINIFS(AV:AV,$E:$E,$E802))/(MAXIFS(AV:AV,$E:$E,$E802)-MINIFS(AV:AV,$E:$E,$E802)),
100*(AV802-MINIFS(AV:AV,$E:$E,$E802))/(MAXIFS(AV:AV,$E:$E,$E802)-MINIFS(AV:AV,$E:$E,$E802))))</f>
        <v/>
      </c>
      <c r="DL802" s="232" t="str">
        <f t="array" ref="DL802">IF(AW802="","",
IF(INDEX(Settings!$H:$H,MATCH(DL$1,Settings!$G:$G,0))=TRUE,
100-100*(AW802-MINIFS(AW:AW,$E:$E,$E802))/(MAXIFS(AW:AW,$E:$E,$E802)-MINIFS(AW:AW,$E:$E,$E802)),
100*(AW802-MINIFS(AW:AW,$E:$E,$E802))/(MAXIFS(AW:AW,$E:$E,$E802)-MINIFS(AW:AW,$E:$E,$E802))))</f>
        <v/>
      </c>
      <c r="DM802" s="232" t="str">
        <f t="array" ref="DM802">IF(AX802="","",
IF(INDEX(Settings!$H:$H,MATCH(DM$1,Settings!$G:$G,0))=TRUE,
100-100*(AX802-MINIFS(AX:AX,$E:$E,$E802))/(MAXIFS(AX:AX,$E:$E,$E802)-MINIFS(AX:AX,$E:$E,$E802)),
100*(AX802-MINIFS(AX:AX,$E:$E,$E802))/(MAXIFS(AX:AX,$E:$E,$E802)-MINIFS(AX:AX,$E:$E,$E802))))</f>
        <v/>
      </c>
      <c r="DN802" s="232" t="str">
        <f t="array" ref="DN802">IF(AY802="","",
IF(INDEX(Settings!$H:$H,MATCH(DN$1,Settings!$G:$G,0))=TRUE,
100-100*(AY802-MINIFS(AY:AY,$E:$E,$E802))/(MAXIFS(AY:AY,$E:$E,$E802)-MINIFS(AY:AY,$E:$E,$E802)),
100*(AY802-MINIFS(AY:AY,$E:$E,$E802))/(MAXIFS(AY:AY,$E:$E,$E802)-MINIFS(AY:AY,$E:$E,$E802))))</f>
        <v/>
      </c>
      <c r="DO802" s="232" t="str">
        <f t="array" ref="DO802">IF(AZ802="","",
IF(INDEX(Settings!$H:$H,MATCH(DO$1,Settings!$G:$G,0))=TRUE,
100-100*(AZ802-MINIFS(AZ:AZ,$E:$E,$E802))/(MAXIFS(AZ:AZ,$E:$E,$E802)-MINIFS(AZ:AZ,$E:$E,$E802)),
100*(AZ802-MINIFS(AZ:AZ,$E:$E,$E802))/(MAXIFS(AZ:AZ,$E:$E,$E802)-MINIFS(AZ:AZ,$E:$E,$E802))))</f>
        <v/>
      </c>
      <c r="DP802" s="232" t="str">
        <f t="array" ref="DP802">IF(BA802="","",
IF(INDEX(Settings!$H:$H,MATCH(DP$1,Settings!$G:$G,0))=TRUE,
100-100*(BA802-MINIFS(BA:BA,$E:$E,$E802))/(MAXIFS(BA:BA,$E:$E,$E802)-MINIFS(BA:BA,$E:$E,$E802)),
100*(BA802-MINIFS(BA:BA,$E:$E,$E802))/(MAXIFS(BA:BA,$E:$E,$E802)-MINIFS(BA:BA,$E:$E,$E802))))</f>
        <v/>
      </c>
      <c r="DQ802" s="232" t="str">
        <f t="array" ref="DQ802">IF(BB802="","",
IF(INDEX(Settings!$H:$H,MATCH(DQ$1,Settings!$G:$G,0))=TRUE,
100-100*(BB802-MINIFS(BB:BB,$E:$E,$E802))/(MAXIFS(BB:BB,$E:$E,$E802)-MINIFS(BB:BB,$E:$E,$E802)),
100*(BB802-MINIFS(BB:BB,$E:$E,$E802))/(MAXIFS(BB:BB,$E:$E,$E802)-MINIFS(BB:BB,$E:$E,$E802))))</f>
        <v/>
      </c>
      <c r="DR802" s="232" t="str">
        <f t="array" ref="DR802">IF(BC802="","",
IF(INDEX(Settings!$H:$H,MATCH(DR$1,Settings!$G:$G,0))=TRUE,
100-100*(BC802-MINIFS(BC:BC,$E:$E,$E802))/(MAXIFS(BC:BC,$E:$E,$E802)-MINIFS(BC:BC,$E:$E,$E802)),
100*(BC802-MINIFS(BC:BC,$E:$E,$E802))/(MAXIFS(BC:BC,$E:$E,$E802)-MINIFS(BC:BC,$E:$E,$E802))))</f>
        <v/>
      </c>
      <c r="DS802" s="232" t="str">
        <f t="array" ref="DS802">IF(BD802="","",
IF(INDEX(Settings!$H:$H,MATCH(DS$1,Settings!$G:$G,0))=TRUE,
100-100*(BD802-MINIFS(BD:BD,$E:$E,$E802))/(MAXIFS(BD:BD,$E:$E,$E802)-MINIFS(BD:BD,$E:$E,$E802)),
100*(BD802-MINIFS(BD:BD,$E:$E,$E802))/(MAXIFS(BD:BD,$E:$E,$E802)-MINIFS(BD:BD,$E:$E,$E802))))</f>
        <v/>
      </c>
      <c r="DT802" s="232" t="str">
        <f t="array" ref="DT802">IF(BE802="","",
IF(INDEX(Settings!$H:$H,MATCH(DT$1,Settings!$G:$G,0))=TRUE,
100-100*(BE802-MINIFS(BE:BE,$E:$E,$E802))/(MAXIFS(BE:BE,$E:$E,$E802)-MINIFS(BE:BE,$E:$E,$E802)),
100*(BE802-MINIFS(BE:BE,$E:$E,$E802))/(MAXIFS(BE:BE,$E:$E,$E802)-MINIFS(BE:BE,$E:$E,$E802))))</f>
        <v/>
      </c>
      <c r="DU802" s="232" t="str">
        <f t="array" ref="DU802">IF(BF802="","",
IF(INDEX(Settings!$H:$H,MATCH(DU$1,Settings!$G:$G,0))=TRUE,
100-100*(BF802-MINIFS(BF:BF,$E:$E,$E802))/(MAXIFS(BF:BF,$E:$E,$E802)-MINIFS(BF:BF,$E:$E,$E802)),
100*(BF802-MINIFS(BF:BF,$E:$E,$E802))/(MAXIFS(BF:BF,$E:$E,$E802)-MINIFS(BF:BF,$E:$E,$E802))))</f>
        <v/>
      </c>
      <c r="DV802" s="232" t="str">
        <f t="array" ref="DV802">IF(BG802="","",
IF(INDEX(Settings!$H:$H,MATCH(DV$1,Settings!$G:$G,0))=TRUE,
100-100*(BG802-MINIFS(BG:BG,$E:$E,$E802))/(MAXIFS(BG:BG,$E:$E,$E802)-MINIFS(BG:BG,$E:$E,$E802)),
100*(BG802-MINIFS(BG:BG,$E:$E,$E802))/(MAXIFS(BG:BG,$E:$E,$E802)-MINIFS(BG:BG,$E:$E,$E802))))</f>
        <v/>
      </c>
      <c r="DW802" s="232" t="str">
        <f t="array" ref="DW802">IF(BH802="","",
IF(INDEX(Settings!$H:$H,MATCH(DW$1,Settings!$G:$G,0))=TRUE,
100-100*(BH802-MINIFS(BH:BH,$E:$E,$E802))/(MAXIFS(BH:BH,$E:$E,$E802)-MINIFS(BH:BH,$E:$E,$E802)),
100*(BH802-MINIFS(BH:BH,$E:$E,$E802))/(MAXIFS(BH:BH,$E:$E,$E802)-MINIFS(BH:BH,$E:$E,$E802))))</f>
        <v/>
      </c>
      <c r="DX802" s="232" t="str">
        <f t="array" ref="DX802">IF(BI802="","",
IF(INDEX(Settings!$H:$H,MATCH(DX$1,Settings!$G:$G,0))=TRUE,
100-100*(BI802-MINIFS(BI:BI,$E:$E,$E802))/(MAXIFS(BI:BI,$E:$E,$E802)-MINIFS(BI:BI,$E:$E,$E802)),
100*(BI802-MINIFS(BI:BI,$E:$E,$E802))/(MAXIFS(BI:BI,$E:$E,$E802)-MINIFS(BI:BI,$E:$E,$E802))))</f>
        <v/>
      </c>
      <c r="DY802" s="232" t="str">
        <f t="array" ref="DY802">IF(BJ802="","",
IF(INDEX(Settings!$H:$H,MATCH(DY$1,Settings!$G:$G,0))=TRUE,
100-100*(BJ802-MINIFS(BJ:BJ,$E:$E,$E802))/(MAXIFS(BJ:BJ,$E:$E,$E802)-MINIFS(BJ:BJ,$E:$E,$E802)),
100*(BJ802-MINIFS(BJ:BJ,$E:$E,$E802))/(MAXIFS(BJ:BJ,$E:$E,$E802)-MINIFS(BJ:BJ,$E:$E,$E802))))</f>
        <v/>
      </c>
      <c r="DZ802" s="234"/>
      <c r="EA802" s="234"/>
      <c r="EB802" s="234" t="str">
        <f t="shared" si="8"/>
        <v/>
      </c>
      <c r="EC802" s="234" t="str">
        <f t="shared" si="9"/>
        <v/>
      </c>
      <c r="ED802" s="234" t="str">
        <f t="shared" si="10"/>
        <v/>
      </c>
      <c r="EE802" s="234" t="str">
        <f t="shared" si="11"/>
        <v/>
      </c>
      <c r="EF802" s="234" t="str">
        <f t="shared" si="12"/>
        <v/>
      </c>
      <c r="EG802" s="234" t="str">
        <f t="shared" si="13"/>
        <v/>
      </c>
      <c r="EH802" s="234"/>
      <c r="EI802" s="234"/>
      <c r="EJ802" s="234"/>
      <c r="EK802" s="234"/>
      <c r="EL802" s="234"/>
      <c r="EM802" s="234"/>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3" t="str">
        <f t="shared" si="14"/>
        <v/>
      </c>
      <c r="N803" s="49"/>
      <c r="O803" s="49"/>
      <c r="P803" s="49"/>
      <c r="Q803" s="49"/>
      <c r="R803" s="49"/>
      <c r="S803" s="222" t="str">
        <f>IFERROR(VLOOKUP(AF803, 'YOYO IR Scores'!A:C, 3, FALSE), "")
</f>
        <v/>
      </c>
      <c r="T803" s="49"/>
      <c r="U803" s="49"/>
      <c r="V803" s="49"/>
      <c r="W803" s="49"/>
      <c r="X803" s="224" t="str">
        <f t="shared" si="4"/>
        <v/>
      </c>
      <c r="Y803" s="225" t="str">
        <f t="shared" si="5"/>
        <v/>
      </c>
      <c r="Z803" s="225" t="str">
        <f t="shared" si="6"/>
        <v/>
      </c>
      <c r="AA803" s="224" t="str">
        <f t="shared" si="7"/>
        <v/>
      </c>
      <c r="AB803" s="223"/>
      <c r="AC803" s="223"/>
      <c r="AD803" s="223"/>
      <c r="AE803" s="223" t="str">
        <f>IFERROR(VLOOKUP(AF803, 'YOYO IR Scores'!A:C, 2, FALSE), "")</f>
        <v/>
      </c>
      <c r="AF803" s="223"/>
      <c r="AG803" s="223"/>
      <c r="AH803" s="223"/>
      <c r="AI803" s="223"/>
      <c r="AJ803" s="223"/>
      <c r="AK803" s="223"/>
      <c r="AL803" s="223"/>
      <c r="AM803" s="223"/>
      <c r="AN803" s="223"/>
      <c r="AO803" s="223"/>
      <c r="AP803" s="223"/>
      <c r="AQ803" s="223"/>
      <c r="AR803" s="223"/>
      <c r="AS803" s="223"/>
      <c r="AT803" s="223"/>
      <c r="AU803" s="223"/>
      <c r="AV803" s="223"/>
      <c r="AW803" s="223"/>
      <c r="AX803" s="223"/>
      <c r="AY803" s="223"/>
      <c r="AZ803" s="223"/>
      <c r="BA803" s="223"/>
      <c r="BB803" s="223"/>
      <c r="BC803" s="223"/>
      <c r="BD803" s="223"/>
      <c r="BE803" s="223"/>
      <c r="BF803" s="223"/>
      <c r="BG803" s="223"/>
      <c r="BH803" s="223"/>
      <c r="BI803" s="223"/>
      <c r="BJ803" s="223"/>
      <c r="BK803" s="223" t="str">
        <f t="array" ref="BK803">IF(J803="","",
IF(INDEX(Settings!$H:$H,MATCH(BY$1,Settings!$G:$G,0))=TRUE,
100-100*(J803-MIN(J:J))/(MAX(J:J)-MIN(J:J)),
100*(J803-MIN(J:J))/(MAX(J:J)-MIN(J:J))))</f>
        <v/>
      </c>
      <c r="BL803" s="223" t="str">
        <f t="array" ref="BL803">IF(J803="","",
IF(INDEX(Settings!$H:$H,MATCH(BY$1,Settings!$G:$G,0))=TRUE,
100-100*(J803-MINIFS(J:J,$E:$E,$E803))/(MAXIFS(J:J,$E:$E,$E803)-MINIFS(J:J,$E:$E,$E803)),
100*(J803-MINIFS(J:J,$E:$E,$E803))/(MAXIFS(J:J,$E:$E,$E803)-MINIFS(J:J,$E:$E,$E803))))</f>
        <v/>
      </c>
      <c r="BM803" s="223"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4" t="str">
        <f t="array" ref="BQ803">IF(J803="","",
IF(INDEX(Settings!$H:$H,MATCH(BY$1,Settings!$G:$G,0))=TRUE,
-1*(J803-AVERAGE(J:J))/STDEV(J:J),
(J803-AVERAGE(J:J))/STDEV(J:J)))</f>
        <v/>
      </c>
      <c r="BR803" s="224" t="str">
        <f>IFERROR(__xludf.DUMMYFUNCTION("IF(J803="""","""",
IF(INDEX(Settings!$H:$H,MATCH(BY$1,Settings!$G:$G,0))=TRUE,
-1*(J803-AVERAGEIFS(J:J,$E:$E,$E803))/STDEV(FILTER(J:J,$E:$E=$E803)),
(J803-AVERAGEIFS(J:J,$E:$E,$E803))/STDEV(FILTER(J:J,$E:$E=$E803))))"),"")</f>
        <v/>
      </c>
      <c r="BS803" s="224"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3" t="str">
        <f t="array" ref="BY803">IF(J803="","",
IF(INDEX(Settings!$H:$H,MATCH(BY$1,Settings!$G:$G,0))=TRUE,
100-100*(J803-MINIFS(J:J,$E:$E,$E803))/(MAXIFS(J:J,$E:$E,$E803)-MINIFS(J:J,$E:$E,$E803)),
100*(J803-MINIFS(J:J,$E:$E,$E803))/(MAXIFS(J:J,$E:$E,$E803)-MINIFS(J:J,$E:$E,$E803))))</f>
        <v/>
      </c>
      <c r="BZ803" s="223" t="str">
        <f t="array" ref="BZ803">IF(K803="","",
IF(INDEX(Settings!$H:$H,MATCH(BZ$1,Settings!$G:$G,0))=TRUE,
100-100*(K803-MINIFS(K:K,$E:$E,$E803))/(MAXIFS(K:K,$E:$E,$E803)-MINIFS(K:K,$E:$E,$E803)),
100*(K803-MINIFS(K:K,$E:$E,$E803))/(MAXIFS(K:K,$E:$E,$E803)-MINIFS(K:K,$E:$E,$E803))))</f>
        <v/>
      </c>
      <c r="CA803" s="223" t="str">
        <f t="array" ref="CA803">IF(L803="","",
IF(INDEX(Settings!$H:$H,MATCH(CA$1,Settings!$G:$G,0))=TRUE,
100-100*(L803-MINIFS(L:L,$E:$E,$E803))/(MAXIFS(L:L,$E:$E,$E803)-MINIFS(L:L,$E:$E,$E803)),
100*(L803-MINIFS(L:L,$E:$E,$E803))/(MAXIFS(L:L,$E:$E,$E803)-MINIFS(L:L,$E:$E,$E803))))</f>
        <v/>
      </c>
      <c r="CB803" s="223" t="str">
        <f t="array" ref="CB803">IF(M803="","",
IF(INDEX(Settings!$H:$H,MATCH(CB$1,Settings!$G:$G,0))=TRUE,
100-100*(M803-MINIFS(M:M,$E:$E,$E803))/(MAXIFS(M:M,$E:$E,$E803)-MINIFS(M:M,$E:$E,$E803)),
100*(M803-MINIFS(M:M,$E:$E,$E803))/(MAXIFS(M:M,$E:$E,$E803)-MINIFS(M:M,$E:$E,$E803))))</f>
        <v/>
      </c>
      <c r="CC803" s="223" t="str">
        <f t="array" ref="CC803">IF(N803="","",
IF(INDEX(Settings!$H:$H,MATCH(CC$1,Settings!$G:$G,0))=TRUE,
100-100*(N803-MINIFS(N:N,$E:$E,$E803))/(MAXIFS(N:N,$E:$E,$E803)-MINIFS(N:N,$E:$E,$E803)),
100*(N803-MINIFS(N:N,$E:$E,$E803))/(MAXIFS(N:N,$E:$E,$E803)-MINIFS(N:N,$E:$E,$E803))))</f>
        <v/>
      </c>
      <c r="CD803" s="223" t="str">
        <f t="array" ref="CD803">IF(O803="","",
IF(INDEX(Settings!$H:$H,MATCH(CD$1,Settings!$G:$G,0))=TRUE,
100-100*(O803-MINIFS(O:O,$E:$E,$E803))/(MAXIFS(O:O,$E:$E,$E803)-MINIFS(O:O,$E:$E,$E803)),
100*(O803-MINIFS(O:O,$E:$E,$E803))/(MAXIFS(O:O,$E:$E,$E803)-MINIFS(O:O,$E:$E,$E803))))</f>
        <v/>
      </c>
      <c r="CE803" s="223" t="str">
        <f t="array" ref="CE803">IF(P803="","",
IF(INDEX(Settings!$H:$H,MATCH(CE$1,Settings!$G:$G,0))=TRUE,
100-100*(P803-MINIFS(P:P,$E:$E,$E803))/(MAXIFS(P:P,$E:$E,$E803)-MINIFS(P:P,$E:$E,$E803)),
100*(P803-MINIFS(P:P,$E:$E,$E803))/(MAXIFS(P:P,$E:$E,$E803)-MINIFS(P:P,$E:$E,$E803))))</f>
        <v/>
      </c>
      <c r="CF803" s="223" t="str">
        <f t="array" ref="CF803">IF(Q803="","",
IF(INDEX(Settings!$H:$H,MATCH(CF$1,Settings!$G:$G,0))=TRUE,
100-100*(Q803-MINIFS(Q:Q,$E:$E,$E803))/(MAXIFS(Q:Q,$E:$E,$E803)-MINIFS(Q:Q,$E:$E,$E803)),
100*(Q803-MINIFS(Q:Q,$E:$E,$E803))/(MAXIFS(Q:Q,$E:$E,$E803)-MINIFS(Q:Q,$E:$E,$E803))))</f>
        <v/>
      </c>
      <c r="CG803" s="223" t="str">
        <f t="array" ref="CG803">IF(R803="","",
IF(INDEX(Settings!$H:$H,MATCH(CG$1,Settings!$G:$G,0))=TRUE,
100-100*(R803-MINIFS(R:R,$E:$E,$E803))/(MAXIFS(R:R,$E:$E,$E803)-MINIFS(R:R,$E:$E,$E803)),
100*(R803-MINIFS(R:R,$E:$E,$E803))/(MAXIFS(R:R,$E:$E,$E803)-MINIFS(R:R,$E:$E,$E803))))</f>
        <v/>
      </c>
      <c r="CH803" s="223" t="str">
        <f t="array" ref="CH803">IF(S803="","",
IF(INDEX(Settings!$H:$H,MATCH(CH$1,Settings!$G:$G,0))=TRUE,
100-100*(S803-MINIFS(S:S,$E:$E,$E803))/(MAXIFS(S:S,$E:$E,$E803)-MINIFS(S:S,$E:$E,$E803)),
100*(S803-MINIFS(S:S,$E:$E,$E803))/(MAXIFS(S:S,$E:$E,$E803)-MINIFS(S:S,$E:$E,$E803))))</f>
        <v/>
      </c>
      <c r="CI803" s="223" t="str">
        <f t="array" ref="CI803">IF(T803="","",
IF(INDEX(Settings!$H:$H,MATCH(CI$1,Settings!$G:$G,0))=TRUE,
100-100*(T803-MINIFS(T:T,$E:$E,$E803))/(MAXIFS(T:T,$E:$E,$E803)-MINIFS(T:T,$E:$E,$E803)),
100*(T803-MINIFS(T:T,$E:$E,$E803))/(MAXIFS(T:T,$E:$E,$E803)-MINIFS(T:T,$E:$E,$E803))))</f>
        <v/>
      </c>
      <c r="CJ803" s="223" t="str">
        <f t="array" ref="CJ803">IF(U803="","",
IF(INDEX(Settings!$H:$H,MATCH(CJ$1,Settings!$G:$G,0))=TRUE,
100-100*(U803-MINIFS(U:U,$E:$E,$E803))/(MAXIFS(U:U,$E:$E,$E803)-MINIFS(U:U,$E:$E,$E803)),
100*(U803-MINIFS(U:U,$E:$E,$E803))/(MAXIFS(U:U,$E:$E,$E803)-MINIFS(U:U,$E:$E,$E803))))</f>
        <v/>
      </c>
      <c r="CK803" s="223" t="str">
        <f t="array" ref="CK803">IF(V803="","",
IF(INDEX(Settings!$H:$H,MATCH(CK$1,Settings!$G:$G,0))=TRUE,
100-100*(V803-MINIFS(V:V,$E:$E,$E803))/(MAXIFS(V:V,$E:$E,$E803)-MINIFS(V:V,$E:$E,$E803)),
100*(V803-MINIFS(V:V,$E:$E,$E803))/(MAXIFS(V:V,$E:$E,$E803)-MINIFS(V:V,$E:$E,$E803))))</f>
        <v/>
      </c>
      <c r="CL803" s="223" t="str">
        <f t="array" ref="CL803">IF(W803="","",
IF(INDEX(Settings!$H:$H,MATCH(CL$1,Settings!$G:$G,0))=TRUE,
100-100*(W803-MINIFS(W:W,$E:$E,$E803))/(MAXIFS(W:W,$E:$E,$E803)-MINIFS(W:W,$E:$E,$E803)),
100*(W803-MINIFS(W:W,$E:$E,$E803))/(MAXIFS(W:W,$E:$E,$E803)-MINIFS(W:W,$E:$E,$E803))))</f>
        <v/>
      </c>
      <c r="CM803" s="223" t="str">
        <f t="array" ref="CM803">IF(X803="","",
IF(INDEX(Settings!$H:$H,MATCH(CM$1,Settings!$G:$G,0))=TRUE,
100-100*(X803-MINIFS(X:X,$E:$E,$E803))/(MAXIFS(X:X,$E:$E,$E803)-MINIFS(X:X,$E:$E,$E803)),
100*(X803-MINIFS(X:X,$E:$E,$E803))/(MAXIFS(X:X,$E:$E,$E803)-MINIFS(X:X,$E:$E,$E803))))</f>
        <v/>
      </c>
      <c r="CN803" s="223" t="str">
        <f t="array" ref="CN803">IF(Y803="","",
IF(INDEX(Settings!$H:$H,MATCH(CN$1,Settings!$G:$G,0))=TRUE,
100-100*(Y803-MINIFS(Y:Y,$E:$E,$E803))/(MAXIFS(Y:Y,$E:$E,$E803)-MINIFS(Y:Y,$E:$E,$E803)),
100*(Y803-MINIFS(Y:Y,$E:$E,$E803))/(MAXIFS(Y:Y,$E:$E,$E803)-MINIFS(Y:Y,$E:$E,$E803))))</f>
        <v/>
      </c>
      <c r="CO803" s="223" t="str">
        <f t="array" ref="CO803">IF(Z803="","",
IF(INDEX(Settings!$H:$H,MATCH(CO$1,Settings!$G:$G,0))=TRUE,
100-100*(Z803-MINIFS(Z:Z,$E:$E,$E803))/(MAXIFS(Z:Z,$E:$E,$E803)-MINIFS(Z:Z,$E:$E,$E803)),
100*(Z803-MINIFS(Z:Z,$E:$E,$E803))/(MAXIFS(Z:Z,$E:$E,$E803)-MINIFS(Z:Z,$E:$E,$E803))))</f>
        <v/>
      </c>
      <c r="CP803" s="223" t="str">
        <f t="array" ref="CP803">IF(AA803="","",
IF(INDEX(Settings!$H:$H,MATCH(CP$1,Settings!$G:$G,0))=TRUE,
100-100*(AA803-MINIFS(AA:AA,$E:$E,$E803))/(MAXIFS(AA:AA,$E:$E,$E803)-MINIFS(AA:AA,$E:$E,$E803)),
100*(AA803-MINIFS(AA:AA,$E:$E,$E803))/(MAXIFS(AA:AA,$E:$E,$E803)-MINIFS(AA:AA,$E:$E,$E803))))</f>
        <v/>
      </c>
      <c r="CQ803" s="223" t="str">
        <f t="array" ref="CQ803">IF(AB803="","",
IF(INDEX(Settings!$H:$H,MATCH(CQ$1,Settings!$G:$G,0))=TRUE,
100-100*(AB803-MINIFS(AB:AB,$E:$E,$E803))/(MAXIFS(AB:AB,$E:$E,$E803)-MINIFS(AB:AB,$E:$E,$E803)),
100*(AB803-MINIFS(AB:AB,$E:$E,$E803))/(MAXIFS(AB:AB,$E:$E,$E803)-MINIFS(AB:AB,$E:$E,$E803))))</f>
        <v/>
      </c>
      <c r="CR803" s="223" t="str">
        <f t="array" ref="CR803">IF(AC803="","",
IF(INDEX(Settings!$H:$H,MATCH(CR$1,Settings!$G:$G,0))=TRUE,
100-100*(AC803-MINIFS(AC:AC,$E:$E,$E803))/(MAXIFS(AC:AC,$E:$E,$E803)-MINIFS(AC:AC,$E:$E,$E803)),
100*(AC803-MINIFS(AC:AC,$E:$E,$E803))/(MAXIFS(AC:AC,$E:$E,$E803)-MINIFS(AC:AC,$E:$E,$E803))))</f>
        <v/>
      </c>
      <c r="CS803" s="223" t="str">
        <f t="array" ref="CS803">IF(AD803="","",
IF(INDEX(Settings!$H:$H,MATCH(CS$1,Settings!$G:$G,0))=TRUE,
100-100*(AD803-MINIFS(AD:AD,$E:$E,$E803))/(MAXIFS(AD:AD,$E:$E,$E803)-MINIFS(AD:AD,$E:$E,$E803)),
100*(AD803-MINIFS(AD:AD,$E:$E,$E803))/(MAXIFS(AD:AD,$E:$E,$E803)-MINIFS(AD:AD,$E:$E,$E803))))</f>
        <v/>
      </c>
      <c r="CT803" s="223" t="str">
        <f t="array" ref="CT803">IF(AE803="","",
IF(INDEX(Settings!$H:$H,MATCH(CT$1,Settings!$G:$G,0))=TRUE,
100-100*(AE803-MINIFS(AE:AE,$E:$E,$E803))/(MAXIFS(AE:AE,$E:$E,$E803)-MINIFS(AE:AE,$E:$E,$E803)),
100*(AE803-MINIFS(AE:AE,$E:$E,$E803))/(MAXIFS(AE:AE,$E:$E,$E803)-MINIFS(AE:AE,$E:$E,$E803))))</f>
        <v/>
      </c>
      <c r="CU803" s="223" t="str">
        <f t="array" ref="CU803">IF(AF803="","",
IF(INDEX(Settings!$H:$H,MATCH(CU$1,Settings!$G:$G,0))=TRUE,
100-100*(AF803-MINIFS(AF:AF,$E:$E,$E803))/(MAXIFS(AF:AF,$E:$E,$E803)-MINIFS(AF:AF,$E:$E,$E803)),
100*(AF803-MINIFS(AF:AF,$E:$E,$E803))/(MAXIFS(AF:AF,$E:$E,$E803)-MINIFS(AF:AF,$E:$E,$E803))))</f>
        <v/>
      </c>
      <c r="CV803" s="223" t="str">
        <f t="array" ref="CV803">IF(AG803="","",
IF(INDEX(Settings!$H:$H,MATCH(CV$1,Settings!$G:$G,0))=TRUE,
100-100*(AG803-MINIFS(AG:AG,$E:$E,$E803))/(MAXIFS(AG:AG,$E:$E,$E803)-MINIFS(AG:AG,$E:$E,$E803)),
100*(AG803-MINIFS(AG:AG,$E:$E,$E803))/(MAXIFS(AG:AG,$E:$E,$E803)-MINIFS(AG:AG,$E:$E,$E803))))</f>
        <v/>
      </c>
      <c r="CW803" s="223" t="str">
        <f t="array" ref="CW803">IF(AH803="","",
IF(INDEX(Settings!$H:$H,MATCH(CW$1,Settings!$G:$G,0))=TRUE,
100-100*(AH803-MINIFS(AH:AH,$E:$E,$E803))/(MAXIFS(AH:AH,$E:$E,$E803)-MINIFS(AH:AH,$E:$E,$E803)),
100*(AH803-MINIFS(AH:AH,$E:$E,$E803))/(MAXIFS(AH:AH,$E:$E,$E803)-MINIFS(AH:AH,$E:$E,$E803))))</f>
        <v/>
      </c>
      <c r="CX803" s="223" t="str">
        <f t="array" ref="CX803">IF(AI803="","",
IF(INDEX(Settings!$H:$H,MATCH(CX$1,Settings!$G:$G,0))=TRUE,
100-100*(AI803-MINIFS(AI:AI,$E:$E,$E803))/(MAXIFS(AI:AI,$E:$E,$E803)-MINIFS(AI:AI,$E:$E,$E803)),
100*(AI803-MINIFS(AI:AI,$E:$E,$E803))/(MAXIFS(AI:AI,$E:$E,$E803)-MINIFS(AI:AI,$E:$E,$E803))))</f>
        <v/>
      </c>
      <c r="CY803" s="223" t="str">
        <f t="array" ref="CY803">IF(AJ803="","",
IF(INDEX(Settings!$H:$H,MATCH(CY$1,Settings!$G:$G,0))=TRUE,
100-100*(AJ803-MINIFS(AJ:AJ,$E:$E,$E803))/(MAXIFS(AJ:AJ,$E:$E,$E803)-MINIFS(AJ:AJ,$E:$E,$E803)),
100*(AJ803-MINIFS(AJ:AJ,$E:$E,$E803))/(MAXIFS(AJ:AJ,$E:$E,$E803)-MINIFS(AJ:AJ,$E:$E,$E803))))</f>
        <v/>
      </c>
      <c r="CZ803" s="223" t="str">
        <f t="array" ref="CZ803">IF(AK803="","",
IF(INDEX(Settings!$H:$H,MATCH(CZ$1,Settings!$G:$G,0))=TRUE,
100-100*(AK803-MINIFS(AK:AK,$E:$E,$E803))/(MAXIFS(AK:AK,$E:$E,$E803)-MINIFS(AK:AK,$E:$E,$E803)),
100*(AK803-MINIFS(AK:AK,$E:$E,$E803))/(MAXIFS(AK:AK,$E:$E,$E803)-MINIFS(AK:AK,$E:$E,$E803))))</f>
        <v/>
      </c>
      <c r="DA803" s="223" t="str">
        <f t="array" ref="DA803">IF(AL803="","",
IF(INDEX(Settings!$H:$H,MATCH(DA$1,Settings!$G:$G,0))=TRUE,
100-100*(AL803-MINIFS(AL:AL,$E:$E,$E803))/(MAXIFS(AL:AL,$E:$E,$E803)-MINIFS(AL:AL,$E:$E,$E803)),
100*(AL803-MINIFS(AL:AL,$E:$E,$E803))/(MAXIFS(AL:AL,$E:$E,$E803)-MINIFS(AL:AL,$E:$E,$E803))))</f>
        <v/>
      </c>
      <c r="DB803" s="223" t="str">
        <f t="array" ref="DB803">IF(AM803="","",
IF(INDEX(Settings!$H:$H,MATCH(DB$1,Settings!$G:$G,0))=TRUE,
100-100*(AM803-MINIFS(AM:AM,$E:$E,$E803))/(MAXIFS(AM:AM,$E:$E,$E803)-MINIFS(AM:AM,$E:$E,$E803)),
100*(AM803-MINIFS(AM:AM,$E:$E,$E803))/(MAXIFS(AM:AM,$E:$E,$E803)-MINIFS(AM:AM,$E:$E,$E803))))</f>
        <v/>
      </c>
      <c r="DC803" s="223" t="str">
        <f t="array" ref="DC803">IF(AN803="","",
IF(INDEX(Settings!$H:$H,MATCH(DC$1,Settings!$G:$G,0))=TRUE,
100-100*(AN803-MINIFS(AN:AN,$E:$E,$E803))/(MAXIFS(AN:AN,$E:$E,$E803)-MINIFS(AN:AN,$E:$E,$E803)),
100*(AN803-MINIFS(AN:AN,$E:$E,$E803))/(MAXIFS(AN:AN,$E:$E,$E803)-MINIFS(AN:AN,$E:$E,$E803))))</f>
        <v/>
      </c>
      <c r="DD803" s="223" t="str">
        <f t="array" ref="DD803">IF(AO803="","",
IF(INDEX(Settings!$H:$H,MATCH(DD$1,Settings!$G:$G,0))=TRUE,
100-100*(AO803-MINIFS(AO:AO,$E:$E,$E803))/(MAXIFS(AO:AO,$E:$E,$E803)-MINIFS(AO:AO,$E:$E,$E803)),
100*(AO803-MINIFS(AO:AO,$E:$E,$E803))/(MAXIFS(AO:AO,$E:$E,$E803)-MINIFS(AO:AO,$E:$E,$E803))))</f>
        <v/>
      </c>
      <c r="DE803" s="223" t="str">
        <f t="array" ref="DE803">IF(AP803="","",
IF(INDEX(Settings!$H:$H,MATCH(DE$1,Settings!$G:$G,0))=TRUE,
100-100*(AP803-MINIFS(AP:AP,$E:$E,$E803))/(MAXIFS(AP:AP,$E:$E,$E803)-MINIFS(AP:AP,$E:$E,$E803)),
100*(AP803-MINIFS(AP:AP,$E:$E,$E803))/(MAXIFS(AP:AP,$E:$E,$E803)-MINIFS(AP:AP,$E:$E,$E803))))</f>
        <v/>
      </c>
      <c r="DF803" s="223" t="str">
        <f t="array" ref="DF803">IF(AQ803="","",
IF(INDEX(Settings!$H:$H,MATCH(DF$1,Settings!$G:$G,0))=TRUE,
100-100*(AQ803-MINIFS(AQ:AQ,$E:$E,$E803))/(MAXIFS(AQ:AQ,$E:$E,$E803)-MINIFS(AQ:AQ,$E:$E,$E803)),
100*(AQ803-MINIFS(AQ:AQ,$E:$E,$E803))/(MAXIFS(AQ:AQ,$E:$E,$E803)-MINIFS(AQ:AQ,$E:$E,$E803))))</f>
        <v/>
      </c>
      <c r="DG803" s="223" t="str">
        <f t="array" ref="DG803">IF(AR803="","",
IF(INDEX(Settings!$H:$H,MATCH(DG$1,Settings!$G:$G,0))=TRUE,
100-100*(AR803-MINIFS(AR:AR,$E:$E,$E803))/(MAXIFS(AR:AR,$E:$E,$E803)-MINIFS(AR:AR,$E:$E,$E803)),
100*(AR803-MINIFS(AR:AR,$E:$E,$E803))/(MAXIFS(AR:AR,$E:$E,$E803)-MINIFS(AR:AR,$E:$E,$E803))))</f>
        <v/>
      </c>
      <c r="DH803" s="223" t="str">
        <f t="array" ref="DH803">IF(AS803="","",
IF(INDEX(Settings!$H:$H,MATCH(DH$1,Settings!$G:$G,0))=TRUE,
100-100*(AS803-MINIFS(AS:AS,$E:$E,$E803))/(MAXIFS(AS:AS,$E:$E,$E803)-MINIFS(AS:AS,$E:$E,$E803)),
100*(AS803-MINIFS(AS:AS,$E:$E,$E803))/(MAXIFS(AS:AS,$E:$E,$E803)-MINIFS(AS:AS,$E:$E,$E803))))</f>
        <v/>
      </c>
      <c r="DI803" s="223" t="str">
        <f t="array" ref="DI803">IF(AT803="","",
IF(INDEX(Settings!$H:$H,MATCH(DI$1,Settings!$G:$G,0))=TRUE,
100-100*(AT803-MINIFS(AT:AT,$E:$E,$E803))/(MAXIFS(AT:AT,$E:$E,$E803)-MINIFS(AT:AT,$E:$E,$E803)),
100*(AT803-MINIFS(AT:AT,$E:$E,$E803))/(MAXIFS(AT:AT,$E:$E,$E803)-MINIFS(AT:AT,$E:$E,$E803))))</f>
        <v/>
      </c>
      <c r="DJ803" s="223" t="str">
        <f t="array" ref="DJ803">IF(AU803="","",
IF(INDEX(Settings!$H:$H,MATCH(DJ$1,Settings!$G:$G,0))=TRUE,
100-100*(AU803-MINIFS(AU:AU,$E:$E,$E803))/(MAXIFS(AU:AU,$E:$E,$E803)-MINIFS(AU:AU,$E:$E,$E803)),
100*(AU803-MINIFS(AU:AU,$E:$E,$E803))/(MAXIFS(AU:AU,$E:$E,$E803)-MINIFS(AU:AU,$E:$E,$E803))))</f>
        <v/>
      </c>
      <c r="DK803" s="223" t="str">
        <f t="array" ref="DK803">IF(AV803="","",
IF(INDEX(Settings!$H:$H,MATCH(DK$1,Settings!$G:$G,0))=TRUE,
100-100*(AV803-MINIFS(AV:AV,$E:$E,$E803))/(MAXIFS(AV:AV,$E:$E,$E803)-MINIFS(AV:AV,$E:$E,$E803)),
100*(AV803-MINIFS(AV:AV,$E:$E,$E803))/(MAXIFS(AV:AV,$E:$E,$E803)-MINIFS(AV:AV,$E:$E,$E803))))</f>
        <v/>
      </c>
      <c r="DL803" s="223" t="str">
        <f t="array" ref="DL803">IF(AW803="","",
IF(INDEX(Settings!$H:$H,MATCH(DL$1,Settings!$G:$G,0))=TRUE,
100-100*(AW803-MINIFS(AW:AW,$E:$E,$E803))/(MAXIFS(AW:AW,$E:$E,$E803)-MINIFS(AW:AW,$E:$E,$E803)),
100*(AW803-MINIFS(AW:AW,$E:$E,$E803))/(MAXIFS(AW:AW,$E:$E,$E803)-MINIFS(AW:AW,$E:$E,$E803))))</f>
        <v/>
      </c>
      <c r="DM803" s="223" t="str">
        <f t="array" ref="DM803">IF(AX803="","",
IF(INDEX(Settings!$H:$H,MATCH(DM$1,Settings!$G:$G,0))=TRUE,
100-100*(AX803-MINIFS(AX:AX,$E:$E,$E803))/(MAXIFS(AX:AX,$E:$E,$E803)-MINIFS(AX:AX,$E:$E,$E803)),
100*(AX803-MINIFS(AX:AX,$E:$E,$E803))/(MAXIFS(AX:AX,$E:$E,$E803)-MINIFS(AX:AX,$E:$E,$E803))))</f>
        <v/>
      </c>
      <c r="DN803" s="223" t="str">
        <f t="array" ref="DN803">IF(AY803="","",
IF(INDEX(Settings!$H:$H,MATCH(DN$1,Settings!$G:$G,0))=TRUE,
100-100*(AY803-MINIFS(AY:AY,$E:$E,$E803))/(MAXIFS(AY:AY,$E:$E,$E803)-MINIFS(AY:AY,$E:$E,$E803)),
100*(AY803-MINIFS(AY:AY,$E:$E,$E803))/(MAXIFS(AY:AY,$E:$E,$E803)-MINIFS(AY:AY,$E:$E,$E803))))</f>
        <v/>
      </c>
      <c r="DO803" s="223" t="str">
        <f t="array" ref="DO803">IF(AZ803="","",
IF(INDEX(Settings!$H:$H,MATCH(DO$1,Settings!$G:$G,0))=TRUE,
100-100*(AZ803-MINIFS(AZ:AZ,$E:$E,$E803))/(MAXIFS(AZ:AZ,$E:$E,$E803)-MINIFS(AZ:AZ,$E:$E,$E803)),
100*(AZ803-MINIFS(AZ:AZ,$E:$E,$E803))/(MAXIFS(AZ:AZ,$E:$E,$E803)-MINIFS(AZ:AZ,$E:$E,$E803))))</f>
        <v/>
      </c>
      <c r="DP803" s="223" t="str">
        <f t="array" ref="DP803">IF(BA803="","",
IF(INDEX(Settings!$H:$H,MATCH(DP$1,Settings!$G:$G,0))=TRUE,
100-100*(BA803-MINIFS(BA:BA,$E:$E,$E803))/(MAXIFS(BA:BA,$E:$E,$E803)-MINIFS(BA:BA,$E:$E,$E803)),
100*(BA803-MINIFS(BA:BA,$E:$E,$E803))/(MAXIFS(BA:BA,$E:$E,$E803)-MINIFS(BA:BA,$E:$E,$E803))))</f>
        <v/>
      </c>
      <c r="DQ803" s="223" t="str">
        <f t="array" ref="DQ803">IF(BB803="","",
IF(INDEX(Settings!$H:$H,MATCH(DQ$1,Settings!$G:$G,0))=TRUE,
100-100*(BB803-MINIFS(BB:BB,$E:$E,$E803))/(MAXIFS(BB:BB,$E:$E,$E803)-MINIFS(BB:BB,$E:$E,$E803)),
100*(BB803-MINIFS(BB:BB,$E:$E,$E803))/(MAXIFS(BB:BB,$E:$E,$E803)-MINIFS(BB:BB,$E:$E,$E803))))</f>
        <v/>
      </c>
      <c r="DR803" s="223" t="str">
        <f t="array" ref="DR803">IF(BC803="","",
IF(INDEX(Settings!$H:$H,MATCH(DR$1,Settings!$G:$G,0))=TRUE,
100-100*(BC803-MINIFS(BC:BC,$E:$E,$E803))/(MAXIFS(BC:BC,$E:$E,$E803)-MINIFS(BC:BC,$E:$E,$E803)),
100*(BC803-MINIFS(BC:BC,$E:$E,$E803))/(MAXIFS(BC:BC,$E:$E,$E803)-MINIFS(BC:BC,$E:$E,$E803))))</f>
        <v/>
      </c>
      <c r="DS803" s="223" t="str">
        <f t="array" ref="DS803">IF(BD803="","",
IF(INDEX(Settings!$H:$H,MATCH(DS$1,Settings!$G:$G,0))=TRUE,
100-100*(BD803-MINIFS(BD:BD,$E:$E,$E803))/(MAXIFS(BD:BD,$E:$E,$E803)-MINIFS(BD:BD,$E:$E,$E803)),
100*(BD803-MINIFS(BD:BD,$E:$E,$E803))/(MAXIFS(BD:BD,$E:$E,$E803)-MINIFS(BD:BD,$E:$E,$E803))))</f>
        <v/>
      </c>
      <c r="DT803" s="223" t="str">
        <f t="array" ref="DT803">IF(BE803="","",
IF(INDEX(Settings!$H:$H,MATCH(DT$1,Settings!$G:$G,0))=TRUE,
100-100*(BE803-MINIFS(BE:BE,$E:$E,$E803))/(MAXIFS(BE:BE,$E:$E,$E803)-MINIFS(BE:BE,$E:$E,$E803)),
100*(BE803-MINIFS(BE:BE,$E:$E,$E803))/(MAXIFS(BE:BE,$E:$E,$E803)-MINIFS(BE:BE,$E:$E,$E803))))</f>
        <v/>
      </c>
      <c r="DU803" s="223" t="str">
        <f t="array" ref="DU803">IF(BF803="","",
IF(INDEX(Settings!$H:$H,MATCH(DU$1,Settings!$G:$G,0))=TRUE,
100-100*(BF803-MINIFS(BF:BF,$E:$E,$E803))/(MAXIFS(BF:BF,$E:$E,$E803)-MINIFS(BF:BF,$E:$E,$E803)),
100*(BF803-MINIFS(BF:BF,$E:$E,$E803))/(MAXIFS(BF:BF,$E:$E,$E803)-MINIFS(BF:BF,$E:$E,$E803))))</f>
        <v/>
      </c>
      <c r="DV803" s="223" t="str">
        <f t="array" ref="DV803">IF(BG803="","",
IF(INDEX(Settings!$H:$H,MATCH(DV$1,Settings!$G:$G,0))=TRUE,
100-100*(BG803-MINIFS(BG:BG,$E:$E,$E803))/(MAXIFS(BG:BG,$E:$E,$E803)-MINIFS(BG:BG,$E:$E,$E803)),
100*(BG803-MINIFS(BG:BG,$E:$E,$E803))/(MAXIFS(BG:BG,$E:$E,$E803)-MINIFS(BG:BG,$E:$E,$E803))))</f>
        <v/>
      </c>
      <c r="DW803" s="223" t="str">
        <f t="array" ref="DW803">IF(BH803="","",
IF(INDEX(Settings!$H:$H,MATCH(DW$1,Settings!$G:$G,0))=TRUE,
100-100*(BH803-MINIFS(BH:BH,$E:$E,$E803))/(MAXIFS(BH:BH,$E:$E,$E803)-MINIFS(BH:BH,$E:$E,$E803)),
100*(BH803-MINIFS(BH:BH,$E:$E,$E803))/(MAXIFS(BH:BH,$E:$E,$E803)-MINIFS(BH:BH,$E:$E,$E803))))</f>
        <v/>
      </c>
      <c r="DX803" s="223" t="str">
        <f t="array" ref="DX803">IF(BI803="","",
IF(INDEX(Settings!$H:$H,MATCH(DX$1,Settings!$G:$G,0))=TRUE,
100-100*(BI803-MINIFS(BI:BI,$E:$E,$E803))/(MAXIFS(BI:BI,$E:$E,$E803)-MINIFS(BI:BI,$E:$E,$E803)),
100*(BI803-MINIFS(BI:BI,$E:$E,$E803))/(MAXIFS(BI:BI,$E:$E,$E803)-MINIFS(BI:BI,$E:$E,$E803))))</f>
        <v/>
      </c>
      <c r="DY803" s="223" t="str">
        <f t="array" ref="DY803">IF(BJ803="","",
IF(INDEX(Settings!$H:$H,MATCH(DY$1,Settings!$G:$G,0))=TRUE,
100-100*(BJ803-MINIFS(BJ:BJ,$E:$E,$E803))/(MAXIFS(BJ:BJ,$E:$E,$E803)-MINIFS(BJ:BJ,$E:$E,$E803)),
100*(BJ803-MINIFS(BJ:BJ,$E:$E,$E803))/(MAXIFS(BJ:BJ,$E:$E,$E803)-MINIFS(BJ:BJ,$E:$E,$E803))))</f>
        <v/>
      </c>
      <c r="DZ803" s="225"/>
      <c r="EA803" s="225"/>
      <c r="EB803" s="225" t="str">
        <f t="shared" si="8"/>
        <v/>
      </c>
      <c r="EC803" s="225" t="str">
        <f t="shared" si="9"/>
        <v/>
      </c>
      <c r="ED803" s="225" t="str">
        <f t="shared" si="10"/>
        <v/>
      </c>
      <c r="EE803" s="225" t="str">
        <f t="shared" si="11"/>
        <v/>
      </c>
      <c r="EF803" s="225" t="str">
        <f t="shared" si="12"/>
        <v/>
      </c>
      <c r="EG803" s="225" t="str">
        <f t="shared" si="13"/>
        <v/>
      </c>
      <c r="EH803" s="225"/>
      <c r="EI803" s="225"/>
      <c r="EJ803" s="225"/>
      <c r="EK803" s="225"/>
      <c r="EL803" s="225"/>
      <c r="EM803" s="225"/>
    </row>
    <row r="804">
      <c r="A804" s="231"/>
      <c r="B804" s="231"/>
      <c r="C804" s="231"/>
      <c r="D804" s="231" t="str">
        <f t="array" ref="D804">IFERROR(INDEX(Profiles!$B:$B,MATCH($A804,Profiles!$A:$A,0)),"")</f>
        <v/>
      </c>
      <c r="E804" s="231"/>
      <c r="F804" s="231"/>
      <c r="G804" s="231"/>
      <c r="H804" s="231"/>
      <c r="I804" s="231" t="str">
        <f>IF(A804="","",IF(Settings!$N$3="DATE",F804&amp;": "&amp;TEXT(B804,"M/DD/YY"),F804&amp;": "&amp;H804))</f>
        <v/>
      </c>
      <c r="J804" s="231"/>
      <c r="K804" s="231"/>
      <c r="L804" s="231"/>
      <c r="M804" s="232" t="str">
        <f t="shared" si="14"/>
        <v/>
      </c>
      <c r="N804" s="231"/>
      <c r="O804" s="231"/>
      <c r="P804" s="231"/>
      <c r="Q804" s="231"/>
      <c r="R804" s="231"/>
      <c r="S804" s="230" t="str">
        <f>IFERROR(VLOOKUP(AF804, 'YOYO IR Scores'!A:C, 3, FALSE), "")
</f>
        <v/>
      </c>
      <c r="T804" s="231"/>
      <c r="U804" s="231"/>
      <c r="V804" s="231"/>
      <c r="W804" s="231"/>
      <c r="X804" s="233" t="str">
        <f t="shared" si="4"/>
        <v/>
      </c>
      <c r="Y804" s="234" t="str">
        <f t="shared" si="5"/>
        <v/>
      </c>
      <c r="Z804" s="234" t="str">
        <f t="shared" si="6"/>
        <v/>
      </c>
      <c r="AA804" s="233" t="str">
        <f t="shared" si="7"/>
        <v/>
      </c>
      <c r="AB804" s="232"/>
      <c r="AC804" s="232"/>
      <c r="AD804" s="232"/>
      <c r="AE804" s="232" t="str">
        <f>IFERROR(VLOOKUP(AF804, 'YOYO IR Scores'!A:C, 2, FALSE), "")</f>
        <v/>
      </c>
      <c r="AF804" s="232"/>
      <c r="AG804" s="23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c r="BD804" s="232"/>
      <c r="BE804" s="232"/>
      <c r="BF804" s="232"/>
      <c r="BG804" s="232"/>
      <c r="BH804" s="232"/>
      <c r="BI804" s="232"/>
      <c r="BJ804" s="232"/>
      <c r="BK804" s="232" t="str">
        <f t="array" ref="BK804">IF(J804="","",
IF(INDEX(Settings!$H:$H,MATCH(BY$1,Settings!$G:$G,0))=TRUE,
100-100*(J804-MIN(J:J))/(MAX(J:J)-MIN(J:J)),
100*(J804-MIN(J:J))/(MAX(J:J)-MIN(J:J))))</f>
        <v/>
      </c>
      <c r="BL804" s="232" t="str">
        <f t="array" ref="BL804">IF(J804="","",
IF(INDEX(Settings!$H:$H,MATCH(BY$1,Settings!$G:$G,0))=TRUE,
100-100*(J804-MINIFS(J:J,$E:$E,$E804))/(MAXIFS(J:J,$E:$E,$E804)-MINIFS(J:J,$E:$E,$E804)),
100*(J804-MINIFS(J:J,$E:$E,$E804))/(MAXIFS(J:J,$E:$E,$E804)-MINIFS(J:J,$E:$E,$E804))))</f>
        <v/>
      </c>
      <c r="BM804" s="232" t="str">
        <f t="array" ref="BM804">IF(J804="","",
IF(INDEX(Settings!$H:$H,MATCH(BY$1,Settings!$G:$G,0))=TRUE,
100-100*(J804-MINIFS(J:J,$E:$E,$E804,$I:$I,$I804))/(MAXIFS(J:J,$E:$E,$E804,$I:$I,$I804)-MINIFS(J:J,$E:$E,$E804,$I:$I,$I804)),
100*(J804-MINIFS(J:J,$E:$E,$E804,$I:$I,$I804))/(MAXIFS(J:J,$E:$E,$E804,$I:$I,$I804)-MINIFS(J:J,$E:$E,$E804,$I:$I,$I804))))</f>
        <v/>
      </c>
      <c r="BN804" s="231" t="str">
        <f t="array" ref="BN804">IF(J804="","",
IF(INDEX(Settings!$H:$H,MATCH(BY$1,Settings!$G:$G,0))=TRUE,
100-100*PERCENTRANK(J:J,J804),
100*PERCENTRANK(J:J,J804)))</f>
        <v/>
      </c>
      <c r="BO804" s="231" t="str">
        <f>IFERROR(__xludf.DUMMYFUNCTION("IF(J804="""","""",
IF(INDEX(Settings!$H:$H,MATCH(BY$1,Settings!$G:$G,0))=TRUE,
100-100*PERCENTRANK(FILTER(J:J,$E:$E=$E804),J804),
100*PERCENTRANK(FILTER(J:J,$E:$E=$E804),J804)))"),"")</f>
        <v/>
      </c>
      <c r="BP804" s="231" t="str">
        <f>IFERROR(__xludf.DUMMYFUNCTION("IF(J804="""","""",
IF(INDEX(Settings!$H:$H,MATCH(BY$1,Settings!$G:$G,0))=TRUE,
100-100*PERCENTRANK(FILTER(J:J,$E:$E=$E804,$I:$I=$I804),J804),
100*PERCENTRANK(FILTER(J:J,$E:$E=$E804,$I:$I=$I804),J804)))"),"")</f>
        <v/>
      </c>
      <c r="BQ804" s="233" t="str">
        <f t="array" ref="BQ804">IF(J804="","",
IF(INDEX(Settings!$H:$H,MATCH(BY$1,Settings!$G:$G,0))=TRUE,
-1*(J804-AVERAGE(J:J))/STDEV(J:J),
(J804-AVERAGE(J:J))/STDEV(J:J)))</f>
        <v/>
      </c>
      <c r="BR804" s="233" t="str">
        <f>IFERROR(__xludf.DUMMYFUNCTION("IF(J804="""","""",
IF(INDEX(Settings!$H:$H,MATCH(BY$1,Settings!$G:$G,0))=TRUE,
-1*(J804-AVERAGEIFS(J:J,$E:$E,$E804))/STDEV(FILTER(J:J,$E:$E=$E804)),
(J804-AVERAGEIFS(J:J,$E:$E,$E804))/STDEV(FILTER(J:J,$E:$E=$E804))))"),"")</f>
        <v/>
      </c>
      <c r="BS804" s="233"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1"/>
      <c r="BX804" s="231"/>
      <c r="BY804" s="232" t="str">
        <f t="array" ref="BY804">IF(J804="","",
IF(INDEX(Settings!$H:$H,MATCH(BY$1,Settings!$G:$G,0))=TRUE,
100-100*(J804-MINIFS(J:J,$E:$E,$E804))/(MAXIFS(J:J,$E:$E,$E804)-MINIFS(J:J,$E:$E,$E804)),
100*(J804-MINIFS(J:J,$E:$E,$E804))/(MAXIFS(J:J,$E:$E,$E804)-MINIFS(J:J,$E:$E,$E804))))</f>
        <v/>
      </c>
      <c r="BZ804" s="232" t="str">
        <f t="array" ref="BZ804">IF(K804="","",
IF(INDEX(Settings!$H:$H,MATCH(BZ$1,Settings!$G:$G,0))=TRUE,
100-100*(K804-MINIFS(K:K,$E:$E,$E804))/(MAXIFS(K:K,$E:$E,$E804)-MINIFS(K:K,$E:$E,$E804)),
100*(K804-MINIFS(K:K,$E:$E,$E804))/(MAXIFS(K:K,$E:$E,$E804)-MINIFS(K:K,$E:$E,$E804))))</f>
        <v/>
      </c>
      <c r="CA804" s="232" t="str">
        <f t="array" ref="CA804">IF(L804="","",
IF(INDEX(Settings!$H:$H,MATCH(CA$1,Settings!$G:$G,0))=TRUE,
100-100*(L804-MINIFS(L:L,$E:$E,$E804))/(MAXIFS(L:L,$E:$E,$E804)-MINIFS(L:L,$E:$E,$E804)),
100*(L804-MINIFS(L:L,$E:$E,$E804))/(MAXIFS(L:L,$E:$E,$E804)-MINIFS(L:L,$E:$E,$E804))))</f>
        <v/>
      </c>
      <c r="CB804" s="232" t="str">
        <f t="array" ref="CB804">IF(M804="","",
IF(INDEX(Settings!$H:$H,MATCH(CB$1,Settings!$G:$G,0))=TRUE,
100-100*(M804-MINIFS(M:M,$E:$E,$E804))/(MAXIFS(M:M,$E:$E,$E804)-MINIFS(M:M,$E:$E,$E804)),
100*(M804-MINIFS(M:M,$E:$E,$E804))/(MAXIFS(M:M,$E:$E,$E804)-MINIFS(M:M,$E:$E,$E804))))</f>
        <v/>
      </c>
      <c r="CC804" s="232" t="str">
        <f t="array" ref="CC804">IF(N804="","",
IF(INDEX(Settings!$H:$H,MATCH(CC$1,Settings!$G:$G,0))=TRUE,
100-100*(N804-MINIFS(N:N,$E:$E,$E804))/(MAXIFS(N:N,$E:$E,$E804)-MINIFS(N:N,$E:$E,$E804)),
100*(N804-MINIFS(N:N,$E:$E,$E804))/(MAXIFS(N:N,$E:$E,$E804)-MINIFS(N:N,$E:$E,$E804))))</f>
        <v/>
      </c>
      <c r="CD804" s="232" t="str">
        <f t="array" ref="CD804">IF(O804="","",
IF(INDEX(Settings!$H:$H,MATCH(CD$1,Settings!$G:$G,0))=TRUE,
100-100*(O804-MINIFS(O:O,$E:$E,$E804))/(MAXIFS(O:O,$E:$E,$E804)-MINIFS(O:O,$E:$E,$E804)),
100*(O804-MINIFS(O:O,$E:$E,$E804))/(MAXIFS(O:O,$E:$E,$E804)-MINIFS(O:O,$E:$E,$E804))))</f>
        <v/>
      </c>
      <c r="CE804" s="232" t="str">
        <f t="array" ref="CE804">IF(P804="","",
IF(INDEX(Settings!$H:$H,MATCH(CE$1,Settings!$G:$G,0))=TRUE,
100-100*(P804-MINIFS(P:P,$E:$E,$E804))/(MAXIFS(P:P,$E:$E,$E804)-MINIFS(P:P,$E:$E,$E804)),
100*(P804-MINIFS(P:P,$E:$E,$E804))/(MAXIFS(P:P,$E:$E,$E804)-MINIFS(P:P,$E:$E,$E804))))</f>
        <v/>
      </c>
      <c r="CF804" s="232" t="str">
        <f t="array" ref="CF804">IF(Q804="","",
IF(INDEX(Settings!$H:$H,MATCH(CF$1,Settings!$G:$G,0))=TRUE,
100-100*(Q804-MINIFS(Q:Q,$E:$E,$E804))/(MAXIFS(Q:Q,$E:$E,$E804)-MINIFS(Q:Q,$E:$E,$E804)),
100*(Q804-MINIFS(Q:Q,$E:$E,$E804))/(MAXIFS(Q:Q,$E:$E,$E804)-MINIFS(Q:Q,$E:$E,$E804))))</f>
        <v/>
      </c>
      <c r="CG804" s="232" t="str">
        <f t="array" ref="CG804">IF(R804="","",
IF(INDEX(Settings!$H:$H,MATCH(CG$1,Settings!$G:$G,0))=TRUE,
100-100*(R804-MINIFS(R:R,$E:$E,$E804))/(MAXIFS(R:R,$E:$E,$E804)-MINIFS(R:R,$E:$E,$E804)),
100*(R804-MINIFS(R:R,$E:$E,$E804))/(MAXIFS(R:R,$E:$E,$E804)-MINIFS(R:R,$E:$E,$E804))))</f>
        <v/>
      </c>
      <c r="CH804" s="232" t="str">
        <f t="array" ref="CH804">IF(S804="","",
IF(INDEX(Settings!$H:$H,MATCH(CH$1,Settings!$G:$G,0))=TRUE,
100-100*(S804-MINIFS(S:S,$E:$E,$E804))/(MAXIFS(S:S,$E:$E,$E804)-MINIFS(S:S,$E:$E,$E804)),
100*(S804-MINIFS(S:S,$E:$E,$E804))/(MAXIFS(S:S,$E:$E,$E804)-MINIFS(S:S,$E:$E,$E804))))</f>
        <v/>
      </c>
      <c r="CI804" s="232" t="str">
        <f t="array" ref="CI804">IF(T804="","",
IF(INDEX(Settings!$H:$H,MATCH(CI$1,Settings!$G:$G,0))=TRUE,
100-100*(T804-MINIFS(T:T,$E:$E,$E804))/(MAXIFS(T:T,$E:$E,$E804)-MINIFS(T:T,$E:$E,$E804)),
100*(T804-MINIFS(T:T,$E:$E,$E804))/(MAXIFS(T:T,$E:$E,$E804)-MINIFS(T:T,$E:$E,$E804))))</f>
        <v/>
      </c>
      <c r="CJ804" s="232" t="str">
        <f t="array" ref="CJ804">IF(U804="","",
IF(INDEX(Settings!$H:$H,MATCH(CJ$1,Settings!$G:$G,0))=TRUE,
100-100*(U804-MINIFS(U:U,$E:$E,$E804))/(MAXIFS(U:U,$E:$E,$E804)-MINIFS(U:U,$E:$E,$E804)),
100*(U804-MINIFS(U:U,$E:$E,$E804))/(MAXIFS(U:U,$E:$E,$E804)-MINIFS(U:U,$E:$E,$E804))))</f>
        <v/>
      </c>
      <c r="CK804" s="232" t="str">
        <f t="array" ref="CK804">IF(V804="","",
IF(INDEX(Settings!$H:$H,MATCH(CK$1,Settings!$G:$G,0))=TRUE,
100-100*(V804-MINIFS(V:V,$E:$E,$E804))/(MAXIFS(V:V,$E:$E,$E804)-MINIFS(V:V,$E:$E,$E804)),
100*(V804-MINIFS(V:V,$E:$E,$E804))/(MAXIFS(V:V,$E:$E,$E804)-MINIFS(V:V,$E:$E,$E804))))</f>
        <v/>
      </c>
      <c r="CL804" s="232" t="str">
        <f t="array" ref="CL804">IF(W804="","",
IF(INDEX(Settings!$H:$H,MATCH(CL$1,Settings!$G:$G,0))=TRUE,
100-100*(W804-MINIFS(W:W,$E:$E,$E804))/(MAXIFS(W:W,$E:$E,$E804)-MINIFS(W:W,$E:$E,$E804)),
100*(W804-MINIFS(W:W,$E:$E,$E804))/(MAXIFS(W:W,$E:$E,$E804)-MINIFS(W:W,$E:$E,$E804))))</f>
        <v/>
      </c>
      <c r="CM804" s="232" t="str">
        <f t="array" ref="CM804">IF(X804="","",
IF(INDEX(Settings!$H:$H,MATCH(CM$1,Settings!$G:$G,0))=TRUE,
100-100*(X804-MINIFS(X:X,$E:$E,$E804))/(MAXIFS(X:X,$E:$E,$E804)-MINIFS(X:X,$E:$E,$E804)),
100*(X804-MINIFS(X:X,$E:$E,$E804))/(MAXIFS(X:X,$E:$E,$E804)-MINIFS(X:X,$E:$E,$E804))))</f>
        <v/>
      </c>
      <c r="CN804" s="232" t="str">
        <f t="array" ref="CN804">IF(Y804="","",
IF(INDEX(Settings!$H:$H,MATCH(CN$1,Settings!$G:$G,0))=TRUE,
100-100*(Y804-MINIFS(Y:Y,$E:$E,$E804))/(MAXIFS(Y:Y,$E:$E,$E804)-MINIFS(Y:Y,$E:$E,$E804)),
100*(Y804-MINIFS(Y:Y,$E:$E,$E804))/(MAXIFS(Y:Y,$E:$E,$E804)-MINIFS(Y:Y,$E:$E,$E804))))</f>
        <v/>
      </c>
      <c r="CO804" s="232" t="str">
        <f t="array" ref="CO804">IF(Z804="","",
IF(INDEX(Settings!$H:$H,MATCH(CO$1,Settings!$G:$G,0))=TRUE,
100-100*(Z804-MINIFS(Z:Z,$E:$E,$E804))/(MAXIFS(Z:Z,$E:$E,$E804)-MINIFS(Z:Z,$E:$E,$E804)),
100*(Z804-MINIFS(Z:Z,$E:$E,$E804))/(MAXIFS(Z:Z,$E:$E,$E804)-MINIFS(Z:Z,$E:$E,$E804))))</f>
        <v/>
      </c>
      <c r="CP804" s="232" t="str">
        <f t="array" ref="CP804">IF(AA804="","",
IF(INDEX(Settings!$H:$H,MATCH(CP$1,Settings!$G:$G,0))=TRUE,
100-100*(AA804-MINIFS(AA:AA,$E:$E,$E804))/(MAXIFS(AA:AA,$E:$E,$E804)-MINIFS(AA:AA,$E:$E,$E804)),
100*(AA804-MINIFS(AA:AA,$E:$E,$E804))/(MAXIFS(AA:AA,$E:$E,$E804)-MINIFS(AA:AA,$E:$E,$E804))))</f>
        <v/>
      </c>
      <c r="CQ804" s="232" t="str">
        <f t="array" ref="CQ804">IF(AB804="","",
IF(INDEX(Settings!$H:$H,MATCH(CQ$1,Settings!$G:$G,0))=TRUE,
100-100*(AB804-MINIFS(AB:AB,$E:$E,$E804))/(MAXIFS(AB:AB,$E:$E,$E804)-MINIFS(AB:AB,$E:$E,$E804)),
100*(AB804-MINIFS(AB:AB,$E:$E,$E804))/(MAXIFS(AB:AB,$E:$E,$E804)-MINIFS(AB:AB,$E:$E,$E804))))</f>
        <v/>
      </c>
      <c r="CR804" s="232" t="str">
        <f t="array" ref="CR804">IF(AC804="","",
IF(INDEX(Settings!$H:$H,MATCH(CR$1,Settings!$G:$G,0))=TRUE,
100-100*(AC804-MINIFS(AC:AC,$E:$E,$E804))/(MAXIFS(AC:AC,$E:$E,$E804)-MINIFS(AC:AC,$E:$E,$E804)),
100*(AC804-MINIFS(AC:AC,$E:$E,$E804))/(MAXIFS(AC:AC,$E:$E,$E804)-MINIFS(AC:AC,$E:$E,$E804))))</f>
        <v/>
      </c>
      <c r="CS804" s="232" t="str">
        <f t="array" ref="CS804">IF(AD804="","",
IF(INDEX(Settings!$H:$H,MATCH(CS$1,Settings!$G:$G,0))=TRUE,
100-100*(AD804-MINIFS(AD:AD,$E:$E,$E804))/(MAXIFS(AD:AD,$E:$E,$E804)-MINIFS(AD:AD,$E:$E,$E804)),
100*(AD804-MINIFS(AD:AD,$E:$E,$E804))/(MAXIFS(AD:AD,$E:$E,$E804)-MINIFS(AD:AD,$E:$E,$E804))))</f>
        <v/>
      </c>
      <c r="CT804" s="232" t="str">
        <f t="array" ref="CT804">IF(AE804="","",
IF(INDEX(Settings!$H:$H,MATCH(CT$1,Settings!$G:$G,0))=TRUE,
100-100*(AE804-MINIFS(AE:AE,$E:$E,$E804))/(MAXIFS(AE:AE,$E:$E,$E804)-MINIFS(AE:AE,$E:$E,$E804)),
100*(AE804-MINIFS(AE:AE,$E:$E,$E804))/(MAXIFS(AE:AE,$E:$E,$E804)-MINIFS(AE:AE,$E:$E,$E804))))</f>
        <v/>
      </c>
      <c r="CU804" s="232" t="str">
        <f t="array" ref="CU804">IF(AF804="","",
IF(INDEX(Settings!$H:$H,MATCH(CU$1,Settings!$G:$G,0))=TRUE,
100-100*(AF804-MINIFS(AF:AF,$E:$E,$E804))/(MAXIFS(AF:AF,$E:$E,$E804)-MINIFS(AF:AF,$E:$E,$E804)),
100*(AF804-MINIFS(AF:AF,$E:$E,$E804))/(MAXIFS(AF:AF,$E:$E,$E804)-MINIFS(AF:AF,$E:$E,$E804))))</f>
        <v/>
      </c>
      <c r="CV804" s="232" t="str">
        <f t="array" ref="CV804">IF(AG804="","",
IF(INDEX(Settings!$H:$H,MATCH(CV$1,Settings!$G:$G,0))=TRUE,
100-100*(AG804-MINIFS(AG:AG,$E:$E,$E804))/(MAXIFS(AG:AG,$E:$E,$E804)-MINIFS(AG:AG,$E:$E,$E804)),
100*(AG804-MINIFS(AG:AG,$E:$E,$E804))/(MAXIFS(AG:AG,$E:$E,$E804)-MINIFS(AG:AG,$E:$E,$E804))))</f>
        <v/>
      </c>
      <c r="CW804" s="232" t="str">
        <f t="array" ref="CW804">IF(AH804="","",
IF(INDEX(Settings!$H:$H,MATCH(CW$1,Settings!$G:$G,0))=TRUE,
100-100*(AH804-MINIFS(AH:AH,$E:$E,$E804))/(MAXIFS(AH:AH,$E:$E,$E804)-MINIFS(AH:AH,$E:$E,$E804)),
100*(AH804-MINIFS(AH:AH,$E:$E,$E804))/(MAXIFS(AH:AH,$E:$E,$E804)-MINIFS(AH:AH,$E:$E,$E804))))</f>
        <v/>
      </c>
      <c r="CX804" s="232" t="str">
        <f t="array" ref="CX804">IF(AI804="","",
IF(INDEX(Settings!$H:$H,MATCH(CX$1,Settings!$G:$G,0))=TRUE,
100-100*(AI804-MINIFS(AI:AI,$E:$E,$E804))/(MAXIFS(AI:AI,$E:$E,$E804)-MINIFS(AI:AI,$E:$E,$E804)),
100*(AI804-MINIFS(AI:AI,$E:$E,$E804))/(MAXIFS(AI:AI,$E:$E,$E804)-MINIFS(AI:AI,$E:$E,$E804))))</f>
        <v/>
      </c>
      <c r="CY804" s="232" t="str">
        <f t="array" ref="CY804">IF(AJ804="","",
IF(INDEX(Settings!$H:$H,MATCH(CY$1,Settings!$G:$G,0))=TRUE,
100-100*(AJ804-MINIFS(AJ:AJ,$E:$E,$E804))/(MAXIFS(AJ:AJ,$E:$E,$E804)-MINIFS(AJ:AJ,$E:$E,$E804)),
100*(AJ804-MINIFS(AJ:AJ,$E:$E,$E804))/(MAXIFS(AJ:AJ,$E:$E,$E804)-MINIFS(AJ:AJ,$E:$E,$E804))))</f>
        <v/>
      </c>
      <c r="CZ804" s="232" t="str">
        <f t="array" ref="CZ804">IF(AK804="","",
IF(INDEX(Settings!$H:$H,MATCH(CZ$1,Settings!$G:$G,0))=TRUE,
100-100*(AK804-MINIFS(AK:AK,$E:$E,$E804))/(MAXIFS(AK:AK,$E:$E,$E804)-MINIFS(AK:AK,$E:$E,$E804)),
100*(AK804-MINIFS(AK:AK,$E:$E,$E804))/(MAXIFS(AK:AK,$E:$E,$E804)-MINIFS(AK:AK,$E:$E,$E804))))</f>
        <v/>
      </c>
      <c r="DA804" s="232" t="str">
        <f t="array" ref="DA804">IF(AL804="","",
IF(INDEX(Settings!$H:$H,MATCH(DA$1,Settings!$G:$G,0))=TRUE,
100-100*(AL804-MINIFS(AL:AL,$E:$E,$E804))/(MAXIFS(AL:AL,$E:$E,$E804)-MINIFS(AL:AL,$E:$E,$E804)),
100*(AL804-MINIFS(AL:AL,$E:$E,$E804))/(MAXIFS(AL:AL,$E:$E,$E804)-MINIFS(AL:AL,$E:$E,$E804))))</f>
        <v/>
      </c>
      <c r="DB804" s="232" t="str">
        <f t="array" ref="DB804">IF(AM804="","",
IF(INDEX(Settings!$H:$H,MATCH(DB$1,Settings!$G:$G,0))=TRUE,
100-100*(AM804-MINIFS(AM:AM,$E:$E,$E804))/(MAXIFS(AM:AM,$E:$E,$E804)-MINIFS(AM:AM,$E:$E,$E804)),
100*(AM804-MINIFS(AM:AM,$E:$E,$E804))/(MAXIFS(AM:AM,$E:$E,$E804)-MINIFS(AM:AM,$E:$E,$E804))))</f>
        <v/>
      </c>
      <c r="DC804" s="232" t="str">
        <f t="array" ref="DC804">IF(AN804="","",
IF(INDEX(Settings!$H:$H,MATCH(DC$1,Settings!$G:$G,0))=TRUE,
100-100*(AN804-MINIFS(AN:AN,$E:$E,$E804))/(MAXIFS(AN:AN,$E:$E,$E804)-MINIFS(AN:AN,$E:$E,$E804)),
100*(AN804-MINIFS(AN:AN,$E:$E,$E804))/(MAXIFS(AN:AN,$E:$E,$E804)-MINIFS(AN:AN,$E:$E,$E804))))</f>
        <v/>
      </c>
      <c r="DD804" s="232" t="str">
        <f t="array" ref="DD804">IF(AO804="","",
IF(INDEX(Settings!$H:$H,MATCH(DD$1,Settings!$G:$G,0))=TRUE,
100-100*(AO804-MINIFS(AO:AO,$E:$E,$E804))/(MAXIFS(AO:AO,$E:$E,$E804)-MINIFS(AO:AO,$E:$E,$E804)),
100*(AO804-MINIFS(AO:AO,$E:$E,$E804))/(MAXIFS(AO:AO,$E:$E,$E804)-MINIFS(AO:AO,$E:$E,$E804))))</f>
        <v/>
      </c>
      <c r="DE804" s="232" t="str">
        <f t="array" ref="DE804">IF(AP804="","",
IF(INDEX(Settings!$H:$H,MATCH(DE$1,Settings!$G:$G,0))=TRUE,
100-100*(AP804-MINIFS(AP:AP,$E:$E,$E804))/(MAXIFS(AP:AP,$E:$E,$E804)-MINIFS(AP:AP,$E:$E,$E804)),
100*(AP804-MINIFS(AP:AP,$E:$E,$E804))/(MAXIFS(AP:AP,$E:$E,$E804)-MINIFS(AP:AP,$E:$E,$E804))))</f>
        <v/>
      </c>
      <c r="DF804" s="232" t="str">
        <f t="array" ref="DF804">IF(AQ804="","",
IF(INDEX(Settings!$H:$H,MATCH(DF$1,Settings!$G:$G,0))=TRUE,
100-100*(AQ804-MINIFS(AQ:AQ,$E:$E,$E804))/(MAXIFS(AQ:AQ,$E:$E,$E804)-MINIFS(AQ:AQ,$E:$E,$E804)),
100*(AQ804-MINIFS(AQ:AQ,$E:$E,$E804))/(MAXIFS(AQ:AQ,$E:$E,$E804)-MINIFS(AQ:AQ,$E:$E,$E804))))</f>
        <v/>
      </c>
      <c r="DG804" s="232" t="str">
        <f t="array" ref="DG804">IF(AR804="","",
IF(INDEX(Settings!$H:$H,MATCH(DG$1,Settings!$G:$G,0))=TRUE,
100-100*(AR804-MINIFS(AR:AR,$E:$E,$E804))/(MAXIFS(AR:AR,$E:$E,$E804)-MINIFS(AR:AR,$E:$E,$E804)),
100*(AR804-MINIFS(AR:AR,$E:$E,$E804))/(MAXIFS(AR:AR,$E:$E,$E804)-MINIFS(AR:AR,$E:$E,$E804))))</f>
        <v/>
      </c>
      <c r="DH804" s="232" t="str">
        <f t="array" ref="DH804">IF(AS804="","",
IF(INDEX(Settings!$H:$H,MATCH(DH$1,Settings!$G:$G,0))=TRUE,
100-100*(AS804-MINIFS(AS:AS,$E:$E,$E804))/(MAXIFS(AS:AS,$E:$E,$E804)-MINIFS(AS:AS,$E:$E,$E804)),
100*(AS804-MINIFS(AS:AS,$E:$E,$E804))/(MAXIFS(AS:AS,$E:$E,$E804)-MINIFS(AS:AS,$E:$E,$E804))))</f>
        <v/>
      </c>
      <c r="DI804" s="232" t="str">
        <f t="array" ref="DI804">IF(AT804="","",
IF(INDEX(Settings!$H:$H,MATCH(DI$1,Settings!$G:$G,0))=TRUE,
100-100*(AT804-MINIFS(AT:AT,$E:$E,$E804))/(MAXIFS(AT:AT,$E:$E,$E804)-MINIFS(AT:AT,$E:$E,$E804)),
100*(AT804-MINIFS(AT:AT,$E:$E,$E804))/(MAXIFS(AT:AT,$E:$E,$E804)-MINIFS(AT:AT,$E:$E,$E804))))</f>
        <v/>
      </c>
      <c r="DJ804" s="232" t="str">
        <f t="array" ref="DJ804">IF(AU804="","",
IF(INDEX(Settings!$H:$H,MATCH(DJ$1,Settings!$G:$G,0))=TRUE,
100-100*(AU804-MINIFS(AU:AU,$E:$E,$E804))/(MAXIFS(AU:AU,$E:$E,$E804)-MINIFS(AU:AU,$E:$E,$E804)),
100*(AU804-MINIFS(AU:AU,$E:$E,$E804))/(MAXIFS(AU:AU,$E:$E,$E804)-MINIFS(AU:AU,$E:$E,$E804))))</f>
        <v/>
      </c>
      <c r="DK804" s="232" t="str">
        <f t="array" ref="DK804">IF(AV804="","",
IF(INDEX(Settings!$H:$H,MATCH(DK$1,Settings!$G:$G,0))=TRUE,
100-100*(AV804-MINIFS(AV:AV,$E:$E,$E804))/(MAXIFS(AV:AV,$E:$E,$E804)-MINIFS(AV:AV,$E:$E,$E804)),
100*(AV804-MINIFS(AV:AV,$E:$E,$E804))/(MAXIFS(AV:AV,$E:$E,$E804)-MINIFS(AV:AV,$E:$E,$E804))))</f>
        <v/>
      </c>
      <c r="DL804" s="232" t="str">
        <f t="array" ref="DL804">IF(AW804="","",
IF(INDEX(Settings!$H:$H,MATCH(DL$1,Settings!$G:$G,0))=TRUE,
100-100*(AW804-MINIFS(AW:AW,$E:$E,$E804))/(MAXIFS(AW:AW,$E:$E,$E804)-MINIFS(AW:AW,$E:$E,$E804)),
100*(AW804-MINIFS(AW:AW,$E:$E,$E804))/(MAXIFS(AW:AW,$E:$E,$E804)-MINIFS(AW:AW,$E:$E,$E804))))</f>
        <v/>
      </c>
      <c r="DM804" s="232" t="str">
        <f t="array" ref="DM804">IF(AX804="","",
IF(INDEX(Settings!$H:$H,MATCH(DM$1,Settings!$G:$G,0))=TRUE,
100-100*(AX804-MINIFS(AX:AX,$E:$E,$E804))/(MAXIFS(AX:AX,$E:$E,$E804)-MINIFS(AX:AX,$E:$E,$E804)),
100*(AX804-MINIFS(AX:AX,$E:$E,$E804))/(MAXIFS(AX:AX,$E:$E,$E804)-MINIFS(AX:AX,$E:$E,$E804))))</f>
        <v/>
      </c>
      <c r="DN804" s="232" t="str">
        <f t="array" ref="DN804">IF(AY804="","",
IF(INDEX(Settings!$H:$H,MATCH(DN$1,Settings!$G:$G,0))=TRUE,
100-100*(AY804-MINIFS(AY:AY,$E:$E,$E804))/(MAXIFS(AY:AY,$E:$E,$E804)-MINIFS(AY:AY,$E:$E,$E804)),
100*(AY804-MINIFS(AY:AY,$E:$E,$E804))/(MAXIFS(AY:AY,$E:$E,$E804)-MINIFS(AY:AY,$E:$E,$E804))))</f>
        <v/>
      </c>
      <c r="DO804" s="232" t="str">
        <f t="array" ref="DO804">IF(AZ804="","",
IF(INDEX(Settings!$H:$H,MATCH(DO$1,Settings!$G:$G,0))=TRUE,
100-100*(AZ804-MINIFS(AZ:AZ,$E:$E,$E804))/(MAXIFS(AZ:AZ,$E:$E,$E804)-MINIFS(AZ:AZ,$E:$E,$E804)),
100*(AZ804-MINIFS(AZ:AZ,$E:$E,$E804))/(MAXIFS(AZ:AZ,$E:$E,$E804)-MINIFS(AZ:AZ,$E:$E,$E804))))</f>
        <v/>
      </c>
      <c r="DP804" s="232" t="str">
        <f t="array" ref="DP804">IF(BA804="","",
IF(INDEX(Settings!$H:$H,MATCH(DP$1,Settings!$G:$G,0))=TRUE,
100-100*(BA804-MINIFS(BA:BA,$E:$E,$E804))/(MAXIFS(BA:BA,$E:$E,$E804)-MINIFS(BA:BA,$E:$E,$E804)),
100*(BA804-MINIFS(BA:BA,$E:$E,$E804))/(MAXIFS(BA:BA,$E:$E,$E804)-MINIFS(BA:BA,$E:$E,$E804))))</f>
        <v/>
      </c>
      <c r="DQ804" s="232" t="str">
        <f t="array" ref="DQ804">IF(BB804="","",
IF(INDEX(Settings!$H:$H,MATCH(DQ$1,Settings!$G:$G,0))=TRUE,
100-100*(BB804-MINIFS(BB:BB,$E:$E,$E804))/(MAXIFS(BB:BB,$E:$E,$E804)-MINIFS(BB:BB,$E:$E,$E804)),
100*(BB804-MINIFS(BB:BB,$E:$E,$E804))/(MAXIFS(BB:BB,$E:$E,$E804)-MINIFS(BB:BB,$E:$E,$E804))))</f>
        <v/>
      </c>
      <c r="DR804" s="232" t="str">
        <f t="array" ref="DR804">IF(BC804="","",
IF(INDEX(Settings!$H:$H,MATCH(DR$1,Settings!$G:$G,0))=TRUE,
100-100*(BC804-MINIFS(BC:BC,$E:$E,$E804))/(MAXIFS(BC:BC,$E:$E,$E804)-MINIFS(BC:BC,$E:$E,$E804)),
100*(BC804-MINIFS(BC:BC,$E:$E,$E804))/(MAXIFS(BC:BC,$E:$E,$E804)-MINIFS(BC:BC,$E:$E,$E804))))</f>
        <v/>
      </c>
      <c r="DS804" s="232" t="str">
        <f t="array" ref="DS804">IF(BD804="","",
IF(INDEX(Settings!$H:$H,MATCH(DS$1,Settings!$G:$G,0))=TRUE,
100-100*(BD804-MINIFS(BD:BD,$E:$E,$E804))/(MAXIFS(BD:BD,$E:$E,$E804)-MINIFS(BD:BD,$E:$E,$E804)),
100*(BD804-MINIFS(BD:BD,$E:$E,$E804))/(MAXIFS(BD:BD,$E:$E,$E804)-MINIFS(BD:BD,$E:$E,$E804))))</f>
        <v/>
      </c>
      <c r="DT804" s="232" t="str">
        <f t="array" ref="DT804">IF(BE804="","",
IF(INDEX(Settings!$H:$H,MATCH(DT$1,Settings!$G:$G,0))=TRUE,
100-100*(BE804-MINIFS(BE:BE,$E:$E,$E804))/(MAXIFS(BE:BE,$E:$E,$E804)-MINIFS(BE:BE,$E:$E,$E804)),
100*(BE804-MINIFS(BE:BE,$E:$E,$E804))/(MAXIFS(BE:BE,$E:$E,$E804)-MINIFS(BE:BE,$E:$E,$E804))))</f>
        <v/>
      </c>
      <c r="DU804" s="232" t="str">
        <f t="array" ref="DU804">IF(BF804="","",
IF(INDEX(Settings!$H:$H,MATCH(DU$1,Settings!$G:$G,0))=TRUE,
100-100*(BF804-MINIFS(BF:BF,$E:$E,$E804))/(MAXIFS(BF:BF,$E:$E,$E804)-MINIFS(BF:BF,$E:$E,$E804)),
100*(BF804-MINIFS(BF:BF,$E:$E,$E804))/(MAXIFS(BF:BF,$E:$E,$E804)-MINIFS(BF:BF,$E:$E,$E804))))</f>
        <v/>
      </c>
      <c r="DV804" s="232" t="str">
        <f t="array" ref="DV804">IF(BG804="","",
IF(INDEX(Settings!$H:$H,MATCH(DV$1,Settings!$G:$G,0))=TRUE,
100-100*(BG804-MINIFS(BG:BG,$E:$E,$E804))/(MAXIFS(BG:BG,$E:$E,$E804)-MINIFS(BG:BG,$E:$E,$E804)),
100*(BG804-MINIFS(BG:BG,$E:$E,$E804))/(MAXIFS(BG:BG,$E:$E,$E804)-MINIFS(BG:BG,$E:$E,$E804))))</f>
        <v/>
      </c>
      <c r="DW804" s="232" t="str">
        <f t="array" ref="DW804">IF(BH804="","",
IF(INDEX(Settings!$H:$H,MATCH(DW$1,Settings!$G:$G,0))=TRUE,
100-100*(BH804-MINIFS(BH:BH,$E:$E,$E804))/(MAXIFS(BH:BH,$E:$E,$E804)-MINIFS(BH:BH,$E:$E,$E804)),
100*(BH804-MINIFS(BH:BH,$E:$E,$E804))/(MAXIFS(BH:BH,$E:$E,$E804)-MINIFS(BH:BH,$E:$E,$E804))))</f>
        <v/>
      </c>
      <c r="DX804" s="232" t="str">
        <f t="array" ref="DX804">IF(BI804="","",
IF(INDEX(Settings!$H:$H,MATCH(DX$1,Settings!$G:$G,0))=TRUE,
100-100*(BI804-MINIFS(BI:BI,$E:$E,$E804))/(MAXIFS(BI:BI,$E:$E,$E804)-MINIFS(BI:BI,$E:$E,$E804)),
100*(BI804-MINIFS(BI:BI,$E:$E,$E804))/(MAXIFS(BI:BI,$E:$E,$E804)-MINIFS(BI:BI,$E:$E,$E804))))</f>
        <v/>
      </c>
      <c r="DY804" s="232" t="str">
        <f t="array" ref="DY804">IF(BJ804="","",
IF(INDEX(Settings!$H:$H,MATCH(DY$1,Settings!$G:$G,0))=TRUE,
100-100*(BJ804-MINIFS(BJ:BJ,$E:$E,$E804))/(MAXIFS(BJ:BJ,$E:$E,$E804)-MINIFS(BJ:BJ,$E:$E,$E804)),
100*(BJ804-MINIFS(BJ:BJ,$E:$E,$E804))/(MAXIFS(BJ:BJ,$E:$E,$E804)-MINIFS(BJ:BJ,$E:$E,$E804))))</f>
        <v/>
      </c>
      <c r="DZ804" s="234"/>
      <c r="EA804" s="234"/>
      <c r="EB804" s="234" t="str">
        <f t="shared" si="8"/>
        <v/>
      </c>
      <c r="EC804" s="234" t="str">
        <f t="shared" si="9"/>
        <v/>
      </c>
      <c r="ED804" s="234" t="str">
        <f t="shared" si="10"/>
        <v/>
      </c>
      <c r="EE804" s="234" t="str">
        <f t="shared" si="11"/>
        <v/>
      </c>
      <c r="EF804" s="234" t="str">
        <f t="shared" si="12"/>
        <v/>
      </c>
      <c r="EG804" s="234" t="str">
        <f t="shared" si="13"/>
        <v/>
      </c>
      <c r="EH804" s="234"/>
      <c r="EI804" s="234"/>
      <c r="EJ804" s="234"/>
      <c r="EK804" s="234"/>
      <c r="EL804" s="234"/>
      <c r="EM804" s="234"/>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3" t="str">
        <f t="shared" si="14"/>
        <v/>
      </c>
      <c r="N805" s="49"/>
      <c r="O805" s="49"/>
      <c r="P805" s="49"/>
      <c r="Q805" s="49"/>
      <c r="R805" s="49"/>
      <c r="S805" s="222" t="str">
        <f>IFERROR(VLOOKUP(AF805, 'YOYO IR Scores'!A:C, 3, FALSE), "")
</f>
        <v/>
      </c>
      <c r="T805" s="49"/>
      <c r="U805" s="49"/>
      <c r="V805" s="49"/>
      <c r="W805" s="49"/>
      <c r="X805" s="224" t="str">
        <f t="shared" si="4"/>
        <v/>
      </c>
      <c r="Y805" s="225" t="str">
        <f t="shared" si="5"/>
        <v/>
      </c>
      <c r="Z805" s="225" t="str">
        <f t="shared" si="6"/>
        <v/>
      </c>
      <c r="AA805" s="224" t="str">
        <f t="shared" si="7"/>
        <v/>
      </c>
      <c r="AB805" s="223"/>
      <c r="AC805" s="223"/>
      <c r="AD805" s="223"/>
      <c r="AE805" s="223" t="str">
        <f>IFERROR(VLOOKUP(AF805, 'YOYO IR Scores'!A:C, 2, FALSE), "")</f>
        <v/>
      </c>
      <c r="AF805" s="223"/>
      <c r="AG805" s="223"/>
      <c r="AH805" s="223"/>
      <c r="AI805" s="223"/>
      <c r="AJ805" s="223"/>
      <c r="AK805" s="223"/>
      <c r="AL805" s="223"/>
      <c r="AM805" s="223"/>
      <c r="AN805" s="223"/>
      <c r="AO805" s="223"/>
      <c r="AP805" s="223"/>
      <c r="AQ805" s="223"/>
      <c r="AR805" s="223"/>
      <c r="AS805" s="223"/>
      <c r="AT805" s="223"/>
      <c r="AU805" s="223"/>
      <c r="AV805" s="223"/>
      <c r="AW805" s="223"/>
      <c r="AX805" s="223"/>
      <c r="AY805" s="223"/>
      <c r="AZ805" s="223"/>
      <c r="BA805" s="223"/>
      <c r="BB805" s="223"/>
      <c r="BC805" s="223"/>
      <c r="BD805" s="223"/>
      <c r="BE805" s="223"/>
      <c r="BF805" s="223"/>
      <c r="BG805" s="223"/>
      <c r="BH805" s="223"/>
      <c r="BI805" s="223"/>
      <c r="BJ805" s="223"/>
      <c r="BK805" s="223" t="str">
        <f t="array" ref="BK805">IF(J805="","",
IF(INDEX(Settings!$H:$H,MATCH(BY$1,Settings!$G:$G,0))=TRUE,
100-100*(J805-MIN(J:J))/(MAX(J:J)-MIN(J:J)),
100*(J805-MIN(J:J))/(MAX(J:J)-MIN(J:J))))</f>
        <v/>
      </c>
      <c r="BL805" s="223" t="str">
        <f t="array" ref="BL805">IF(J805="","",
IF(INDEX(Settings!$H:$H,MATCH(BY$1,Settings!$G:$G,0))=TRUE,
100-100*(J805-MINIFS(J:J,$E:$E,$E805))/(MAXIFS(J:J,$E:$E,$E805)-MINIFS(J:J,$E:$E,$E805)),
100*(J805-MINIFS(J:J,$E:$E,$E805))/(MAXIFS(J:J,$E:$E,$E805)-MINIFS(J:J,$E:$E,$E805))))</f>
        <v/>
      </c>
      <c r="BM805" s="223"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4" t="str">
        <f t="array" ref="BQ805">IF(J805="","",
IF(INDEX(Settings!$H:$H,MATCH(BY$1,Settings!$G:$G,0))=TRUE,
-1*(J805-AVERAGE(J:J))/STDEV(J:J),
(J805-AVERAGE(J:J))/STDEV(J:J)))</f>
        <v/>
      </c>
      <c r="BR805" s="224" t="str">
        <f>IFERROR(__xludf.DUMMYFUNCTION("IF(J805="""","""",
IF(INDEX(Settings!$H:$H,MATCH(BY$1,Settings!$G:$G,0))=TRUE,
-1*(J805-AVERAGEIFS(J:J,$E:$E,$E805))/STDEV(FILTER(J:J,$E:$E=$E805)),
(J805-AVERAGEIFS(J:J,$E:$E,$E805))/STDEV(FILTER(J:J,$E:$E=$E805))))"),"")</f>
        <v/>
      </c>
      <c r="BS805" s="224"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3" t="str">
        <f t="array" ref="BY805">IF(J805="","",
IF(INDEX(Settings!$H:$H,MATCH(BY$1,Settings!$G:$G,0))=TRUE,
100-100*(J805-MINIFS(J:J,$E:$E,$E805))/(MAXIFS(J:J,$E:$E,$E805)-MINIFS(J:J,$E:$E,$E805)),
100*(J805-MINIFS(J:J,$E:$E,$E805))/(MAXIFS(J:J,$E:$E,$E805)-MINIFS(J:J,$E:$E,$E805))))</f>
        <v/>
      </c>
      <c r="BZ805" s="223" t="str">
        <f t="array" ref="BZ805">IF(K805="","",
IF(INDEX(Settings!$H:$H,MATCH(BZ$1,Settings!$G:$G,0))=TRUE,
100-100*(K805-MINIFS(K:K,$E:$E,$E805))/(MAXIFS(K:K,$E:$E,$E805)-MINIFS(K:K,$E:$E,$E805)),
100*(K805-MINIFS(K:K,$E:$E,$E805))/(MAXIFS(K:K,$E:$E,$E805)-MINIFS(K:K,$E:$E,$E805))))</f>
        <v/>
      </c>
      <c r="CA805" s="223" t="str">
        <f t="array" ref="CA805">IF(L805="","",
IF(INDEX(Settings!$H:$H,MATCH(CA$1,Settings!$G:$G,0))=TRUE,
100-100*(L805-MINIFS(L:L,$E:$E,$E805))/(MAXIFS(L:L,$E:$E,$E805)-MINIFS(L:L,$E:$E,$E805)),
100*(L805-MINIFS(L:L,$E:$E,$E805))/(MAXIFS(L:L,$E:$E,$E805)-MINIFS(L:L,$E:$E,$E805))))</f>
        <v/>
      </c>
      <c r="CB805" s="223" t="str">
        <f t="array" ref="CB805">IF(M805="","",
IF(INDEX(Settings!$H:$H,MATCH(CB$1,Settings!$G:$G,0))=TRUE,
100-100*(M805-MINIFS(M:M,$E:$E,$E805))/(MAXIFS(M:M,$E:$E,$E805)-MINIFS(M:M,$E:$E,$E805)),
100*(M805-MINIFS(M:M,$E:$E,$E805))/(MAXIFS(M:M,$E:$E,$E805)-MINIFS(M:M,$E:$E,$E805))))</f>
        <v/>
      </c>
      <c r="CC805" s="223" t="str">
        <f t="array" ref="CC805">IF(N805="","",
IF(INDEX(Settings!$H:$H,MATCH(CC$1,Settings!$G:$G,0))=TRUE,
100-100*(N805-MINIFS(N:N,$E:$E,$E805))/(MAXIFS(N:N,$E:$E,$E805)-MINIFS(N:N,$E:$E,$E805)),
100*(N805-MINIFS(N:N,$E:$E,$E805))/(MAXIFS(N:N,$E:$E,$E805)-MINIFS(N:N,$E:$E,$E805))))</f>
        <v/>
      </c>
      <c r="CD805" s="223" t="str">
        <f t="array" ref="CD805">IF(O805="","",
IF(INDEX(Settings!$H:$H,MATCH(CD$1,Settings!$G:$G,0))=TRUE,
100-100*(O805-MINIFS(O:O,$E:$E,$E805))/(MAXIFS(O:O,$E:$E,$E805)-MINIFS(O:O,$E:$E,$E805)),
100*(O805-MINIFS(O:O,$E:$E,$E805))/(MAXIFS(O:O,$E:$E,$E805)-MINIFS(O:O,$E:$E,$E805))))</f>
        <v/>
      </c>
      <c r="CE805" s="223" t="str">
        <f t="array" ref="CE805">IF(P805="","",
IF(INDEX(Settings!$H:$H,MATCH(CE$1,Settings!$G:$G,0))=TRUE,
100-100*(P805-MINIFS(P:P,$E:$E,$E805))/(MAXIFS(P:P,$E:$E,$E805)-MINIFS(P:P,$E:$E,$E805)),
100*(P805-MINIFS(P:P,$E:$E,$E805))/(MAXIFS(P:P,$E:$E,$E805)-MINIFS(P:P,$E:$E,$E805))))</f>
        <v/>
      </c>
      <c r="CF805" s="223" t="str">
        <f t="array" ref="CF805">IF(Q805="","",
IF(INDEX(Settings!$H:$H,MATCH(CF$1,Settings!$G:$G,0))=TRUE,
100-100*(Q805-MINIFS(Q:Q,$E:$E,$E805))/(MAXIFS(Q:Q,$E:$E,$E805)-MINIFS(Q:Q,$E:$E,$E805)),
100*(Q805-MINIFS(Q:Q,$E:$E,$E805))/(MAXIFS(Q:Q,$E:$E,$E805)-MINIFS(Q:Q,$E:$E,$E805))))</f>
        <v/>
      </c>
      <c r="CG805" s="223" t="str">
        <f t="array" ref="CG805">IF(R805="","",
IF(INDEX(Settings!$H:$H,MATCH(CG$1,Settings!$G:$G,0))=TRUE,
100-100*(R805-MINIFS(R:R,$E:$E,$E805))/(MAXIFS(R:R,$E:$E,$E805)-MINIFS(R:R,$E:$E,$E805)),
100*(R805-MINIFS(R:R,$E:$E,$E805))/(MAXIFS(R:R,$E:$E,$E805)-MINIFS(R:R,$E:$E,$E805))))</f>
        <v/>
      </c>
      <c r="CH805" s="223" t="str">
        <f t="array" ref="CH805">IF(S805="","",
IF(INDEX(Settings!$H:$H,MATCH(CH$1,Settings!$G:$G,0))=TRUE,
100-100*(S805-MINIFS(S:S,$E:$E,$E805))/(MAXIFS(S:S,$E:$E,$E805)-MINIFS(S:S,$E:$E,$E805)),
100*(S805-MINIFS(S:S,$E:$E,$E805))/(MAXIFS(S:S,$E:$E,$E805)-MINIFS(S:S,$E:$E,$E805))))</f>
        <v/>
      </c>
      <c r="CI805" s="223" t="str">
        <f t="array" ref="CI805">IF(T805="","",
IF(INDEX(Settings!$H:$H,MATCH(CI$1,Settings!$G:$G,0))=TRUE,
100-100*(T805-MINIFS(T:T,$E:$E,$E805))/(MAXIFS(T:T,$E:$E,$E805)-MINIFS(T:T,$E:$E,$E805)),
100*(T805-MINIFS(T:T,$E:$E,$E805))/(MAXIFS(T:T,$E:$E,$E805)-MINIFS(T:T,$E:$E,$E805))))</f>
        <v/>
      </c>
      <c r="CJ805" s="223" t="str">
        <f t="array" ref="CJ805">IF(U805="","",
IF(INDEX(Settings!$H:$H,MATCH(CJ$1,Settings!$G:$G,0))=TRUE,
100-100*(U805-MINIFS(U:U,$E:$E,$E805))/(MAXIFS(U:U,$E:$E,$E805)-MINIFS(U:U,$E:$E,$E805)),
100*(U805-MINIFS(U:U,$E:$E,$E805))/(MAXIFS(U:U,$E:$E,$E805)-MINIFS(U:U,$E:$E,$E805))))</f>
        <v/>
      </c>
      <c r="CK805" s="223" t="str">
        <f t="array" ref="CK805">IF(V805="","",
IF(INDEX(Settings!$H:$H,MATCH(CK$1,Settings!$G:$G,0))=TRUE,
100-100*(V805-MINIFS(V:V,$E:$E,$E805))/(MAXIFS(V:V,$E:$E,$E805)-MINIFS(V:V,$E:$E,$E805)),
100*(V805-MINIFS(V:V,$E:$E,$E805))/(MAXIFS(V:V,$E:$E,$E805)-MINIFS(V:V,$E:$E,$E805))))</f>
        <v/>
      </c>
      <c r="CL805" s="223" t="str">
        <f t="array" ref="CL805">IF(W805="","",
IF(INDEX(Settings!$H:$H,MATCH(CL$1,Settings!$G:$G,0))=TRUE,
100-100*(W805-MINIFS(W:W,$E:$E,$E805))/(MAXIFS(W:W,$E:$E,$E805)-MINIFS(W:W,$E:$E,$E805)),
100*(W805-MINIFS(W:W,$E:$E,$E805))/(MAXIFS(W:W,$E:$E,$E805)-MINIFS(W:W,$E:$E,$E805))))</f>
        <v/>
      </c>
      <c r="CM805" s="223" t="str">
        <f t="array" ref="CM805">IF(X805="","",
IF(INDEX(Settings!$H:$H,MATCH(CM$1,Settings!$G:$G,0))=TRUE,
100-100*(X805-MINIFS(X:X,$E:$E,$E805))/(MAXIFS(X:X,$E:$E,$E805)-MINIFS(X:X,$E:$E,$E805)),
100*(X805-MINIFS(X:X,$E:$E,$E805))/(MAXIFS(X:X,$E:$E,$E805)-MINIFS(X:X,$E:$E,$E805))))</f>
        <v/>
      </c>
      <c r="CN805" s="223" t="str">
        <f t="array" ref="CN805">IF(Y805="","",
IF(INDEX(Settings!$H:$H,MATCH(CN$1,Settings!$G:$G,0))=TRUE,
100-100*(Y805-MINIFS(Y:Y,$E:$E,$E805))/(MAXIFS(Y:Y,$E:$E,$E805)-MINIFS(Y:Y,$E:$E,$E805)),
100*(Y805-MINIFS(Y:Y,$E:$E,$E805))/(MAXIFS(Y:Y,$E:$E,$E805)-MINIFS(Y:Y,$E:$E,$E805))))</f>
        <v/>
      </c>
      <c r="CO805" s="223" t="str">
        <f t="array" ref="CO805">IF(Z805="","",
IF(INDEX(Settings!$H:$H,MATCH(CO$1,Settings!$G:$G,0))=TRUE,
100-100*(Z805-MINIFS(Z:Z,$E:$E,$E805))/(MAXIFS(Z:Z,$E:$E,$E805)-MINIFS(Z:Z,$E:$E,$E805)),
100*(Z805-MINIFS(Z:Z,$E:$E,$E805))/(MAXIFS(Z:Z,$E:$E,$E805)-MINIFS(Z:Z,$E:$E,$E805))))</f>
        <v/>
      </c>
      <c r="CP805" s="223" t="str">
        <f t="array" ref="CP805">IF(AA805="","",
IF(INDEX(Settings!$H:$H,MATCH(CP$1,Settings!$G:$G,0))=TRUE,
100-100*(AA805-MINIFS(AA:AA,$E:$E,$E805))/(MAXIFS(AA:AA,$E:$E,$E805)-MINIFS(AA:AA,$E:$E,$E805)),
100*(AA805-MINIFS(AA:AA,$E:$E,$E805))/(MAXIFS(AA:AA,$E:$E,$E805)-MINIFS(AA:AA,$E:$E,$E805))))</f>
        <v/>
      </c>
      <c r="CQ805" s="223" t="str">
        <f t="array" ref="CQ805">IF(AB805="","",
IF(INDEX(Settings!$H:$H,MATCH(CQ$1,Settings!$G:$G,0))=TRUE,
100-100*(AB805-MINIFS(AB:AB,$E:$E,$E805))/(MAXIFS(AB:AB,$E:$E,$E805)-MINIFS(AB:AB,$E:$E,$E805)),
100*(AB805-MINIFS(AB:AB,$E:$E,$E805))/(MAXIFS(AB:AB,$E:$E,$E805)-MINIFS(AB:AB,$E:$E,$E805))))</f>
        <v/>
      </c>
      <c r="CR805" s="223" t="str">
        <f t="array" ref="CR805">IF(AC805="","",
IF(INDEX(Settings!$H:$H,MATCH(CR$1,Settings!$G:$G,0))=TRUE,
100-100*(AC805-MINIFS(AC:AC,$E:$E,$E805))/(MAXIFS(AC:AC,$E:$E,$E805)-MINIFS(AC:AC,$E:$E,$E805)),
100*(AC805-MINIFS(AC:AC,$E:$E,$E805))/(MAXIFS(AC:AC,$E:$E,$E805)-MINIFS(AC:AC,$E:$E,$E805))))</f>
        <v/>
      </c>
      <c r="CS805" s="223" t="str">
        <f t="array" ref="CS805">IF(AD805="","",
IF(INDEX(Settings!$H:$H,MATCH(CS$1,Settings!$G:$G,0))=TRUE,
100-100*(AD805-MINIFS(AD:AD,$E:$E,$E805))/(MAXIFS(AD:AD,$E:$E,$E805)-MINIFS(AD:AD,$E:$E,$E805)),
100*(AD805-MINIFS(AD:AD,$E:$E,$E805))/(MAXIFS(AD:AD,$E:$E,$E805)-MINIFS(AD:AD,$E:$E,$E805))))</f>
        <v/>
      </c>
      <c r="CT805" s="223" t="str">
        <f t="array" ref="CT805">IF(AE805="","",
IF(INDEX(Settings!$H:$H,MATCH(CT$1,Settings!$G:$G,0))=TRUE,
100-100*(AE805-MINIFS(AE:AE,$E:$E,$E805))/(MAXIFS(AE:AE,$E:$E,$E805)-MINIFS(AE:AE,$E:$E,$E805)),
100*(AE805-MINIFS(AE:AE,$E:$E,$E805))/(MAXIFS(AE:AE,$E:$E,$E805)-MINIFS(AE:AE,$E:$E,$E805))))</f>
        <v/>
      </c>
      <c r="CU805" s="223" t="str">
        <f t="array" ref="CU805">IF(AF805="","",
IF(INDEX(Settings!$H:$H,MATCH(CU$1,Settings!$G:$G,0))=TRUE,
100-100*(AF805-MINIFS(AF:AF,$E:$E,$E805))/(MAXIFS(AF:AF,$E:$E,$E805)-MINIFS(AF:AF,$E:$E,$E805)),
100*(AF805-MINIFS(AF:AF,$E:$E,$E805))/(MAXIFS(AF:AF,$E:$E,$E805)-MINIFS(AF:AF,$E:$E,$E805))))</f>
        <v/>
      </c>
      <c r="CV805" s="223" t="str">
        <f t="array" ref="CV805">IF(AG805="","",
IF(INDEX(Settings!$H:$H,MATCH(CV$1,Settings!$G:$G,0))=TRUE,
100-100*(AG805-MINIFS(AG:AG,$E:$E,$E805))/(MAXIFS(AG:AG,$E:$E,$E805)-MINIFS(AG:AG,$E:$E,$E805)),
100*(AG805-MINIFS(AG:AG,$E:$E,$E805))/(MAXIFS(AG:AG,$E:$E,$E805)-MINIFS(AG:AG,$E:$E,$E805))))</f>
        <v/>
      </c>
      <c r="CW805" s="223" t="str">
        <f t="array" ref="CW805">IF(AH805="","",
IF(INDEX(Settings!$H:$H,MATCH(CW$1,Settings!$G:$G,0))=TRUE,
100-100*(AH805-MINIFS(AH:AH,$E:$E,$E805))/(MAXIFS(AH:AH,$E:$E,$E805)-MINIFS(AH:AH,$E:$E,$E805)),
100*(AH805-MINIFS(AH:AH,$E:$E,$E805))/(MAXIFS(AH:AH,$E:$E,$E805)-MINIFS(AH:AH,$E:$E,$E805))))</f>
        <v/>
      </c>
      <c r="CX805" s="223" t="str">
        <f t="array" ref="CX805">IF(AI805="","",
IF(INDEX(Settings!$H:$H,MATCH(CX$1,Settings!$G:$G,0))=TRUE,
100-100*(AI805-MINIFS(AI:AI,$E:$E,$E805))/(MAXIFS(AI:AI,$E:$E,$E805)-MINIFS(AI:AI,$E:$E,$E805)),
100*(AI805-MINIFS(AI:AI,$E:$E,$E805))/(MAXIFS(AI:AI,$E:$E,$E805)-MINIFS(AI:AI,$E:$E,$E805))))</f>
        <v/>
      </c>
      <c r="CY805" s="223" t="str">
        <f t="array" ref="CY805">IF(AJ805="","",
IF(INDEX(Settings!$H:$H,MATCH(CY$1,Settings!$G:$G,0))=TRUE,
100-100*(AJ805-MINIFS(AJ:AJ,$E:$E,$E805))/(MAXIFS(AJ:AJ,$E:$E,$E805)-MINIFS(AJ:AJ,$E:$E,$E805)),
100*(AJ805-MINIFS(AJ:AJ,$E:$E,$E805))/(MAXIFS(AJ:AJ,$E:$E,$E805)-MINIFS(AJ:AJ,$E:$E,$E805))))</f>
        <v/>
      </c>
      <c r="CZ805" s="223" t="str">
        <f t="array" ref="CZ805">IF(AK805="","",
IF(INDEX(Settings!$H:$H,MATCH(CZ$1,Settings!$G:$G,0))=TRUE,
100-100*(AK805-MINIFS(AK:AK,$E:$E,$E805))/(MAXIFS(AK:AK,$E:$E,$E805)-MINIFS(AK:AK,$E:$E,$E805)),
100*(AK805-MINIFS(AK:AK,$E:$E,$E805))/(MAXIFS(AK:AK,$E:$E,$E805)-MINIFS(AK:AK,$E:$E,$E805))))</f>
        <v/>
      </c>
      <c r="DA805" s="223" t="str">
        <f t="array" ref="DA805">IF(AL805="","",
IF(INDEX(Settings!$H:$H,MATCH(DA$1,Settings!$G:$G,0))=TRUE,
100-100*(AL805-MINIFS(AL:AL,$E:$E,$E805))/(MAXIFS(AL:AL,$E:$E,$E805)-MINIFS(AL:AL,$E:$E,$E805)),
100*(AL805-MINIFS(AL:AL,$E:$E,$E805))/(MAXIFS(AL:AL,$E:$E,$E805)-MINIFS(AL:AL,$E:$E,$E805))))</f>
        <v/>
      </c>
      <c r="DB805" s="223" t="str">
        <f t="array" ref="DB805">IF(AM805="","",
IF(INDEX(Settings!$H:$H,MATCH(DB$1,Settings!$G:$G,0))=TRUE,
100-100*(AM805-MINIFS(AM:AM,$E:$E,$E805))/(MAXIFS(AM:AM,$E:$E,$E805)-MINIFS(AM:AM,$E:$E,$E805)),
100*(AM805-MINIFS(AM:AM,$E:$E,$E805))/(MAXIFS(AM:AM,$E:$E,$E805)-MINIFS(AM:AM,$E:$E,$E805))))</f>
        <v/>
      </c>
      <c r="DC805" s="223" t="str">
        <f t="array" ref="DC805">IF(AN805="","",
IF(INDEX(Settings!$H:$H,MATCH(DC$1,Settings!$G:$G,0))=TRUE,
100-100*(AN805-MINIFS(AN:AN,$E:$E,$E805))/(MAXIFS(AN:AN,$E:$E,$E805)-MINIFS(AN:AN,$E:$E,$E805)),
100*(AN805-MINIFS(AN:AN,$E:$E,$E805))/(MAXIFS(AN:AN,$E:$E,$E805)-MINIFS(AN:AN,$E:$E,$E805))))</f>
        <v/>
      </c>
      <c r="DD805" s="223" t="str">
        <f t="array" ref="DD805">IF(AO805="","",
IF(INDEX(Settings!$H:$H,MATCH(DD$1,Settings!$G:$G,0))=TRUE,
100-100*(AO805-MINIFS(AO:AO,$E:$E,$E805))/(MAXIFS(AO:AO,$E:$E,$E805)-MINIFS(AO:AO,$E:$E,$E805)),
100*(AO805-MINIFS(AO:AO,$E:$E,$E805))/(MAXIFS(AO:AO,$E:$E,$E805)-MINIFS(AO:AO,$E:$E,$E805))))</f>
        <v/>
      </c>
      <c r="DE805" s="223" t="str">
        <f t="array" ref="DE805">IF(AP805="","",
IF(INDEX(Settings!$H:$H,MATCH(DE$1,Settings!$G:$G,0))=TRUE,
100-100*(AP805-MINIFS(AP:AP,$E:$E,$E805))/(MAXIFS(AP:AP,$E:$E,$E805)-MINIFS(AP:AP,$E:$E,$E805)),
100*(AP805-MINIFS(AP:AP,$E:$E,$E805))/(MAXIFS(AP:AP,$E:$E,$E805)-MINIFS(AP:AP,$E:$E,$E805))))</f>
        <v/>
      </c>
      <c r="DF805" s="223" t="str">
        <f t="array" ref="DF805">IF(AQ805="","",
IF(INDEX(Settings!$H:$H,MATCH(DF$1,Settings!$G:$G,0))=TRUE,
100-100*(AQ805-MINIFS(AQ:AQ,$E:$E,$E805))/(MAXIFS(AQ:AQ,$E:$E,$E805)-MINIFS(AQ:AQ,$E:$E,$E805)),
100*(AQ805-MINIFS(AQ:AQ,$E:$E,$E805))/(MAXIFS(AQ:AQ,$E:$E,$E805)-MINIFS(AQ:AQ,$E:$E,$E805))))</f>
        <v/>
      </c>
      <c r="DG805" s="223" t="str">
        <f t="array" ref="DG805">IF(AR805="","",
IF(INDEX(Settings!$H:$H,MATCH(DG$1,Settings!$G:$G,0))=TRUE,
100-100*(AR805-MINIFS(AR:AR,$E:$E,$E805))/(MAXIFS(AR:AR,$E:$E,$E805)-MINIFS(AR:AR,$E:$E,$E805)),
100*(AR805-MINIFS(AR:AR,$E:$E,$E805))/(MAXIFS(AR:AR,$E:$E,$E805)-MINIFS(AR:AR,$E:$E,$E805))))</f>
        <v/>
      </c>
      <c r="DH805" s="223" t="str">
        <f t="array" ref="DH805">IF(AS805="","",
IF(INDEX(Settings!$H:$H,MATCH(DH$1,Settings!$G:$G,0))=TRUE,
100-100*(AS805-MINIFS(AS:AS,$E:$E,$E805))/(MAXIFS(AS:AS,$E:$E,$E805)-MINIFS(AS:AS,$E:$E,$E805)),
100*(AS805-MINIFS(AS:AS,$E:$E,$E805))/(MAXIFS(AS:AS,$E:$E,$E805)-MINIFS(AS:AS,$E:$E,$E805))))</f>
        <v/>
      </c>
      <c r="DI805" s="223" t="str">
        <f t="array" ref="DI805">IF(AT805="","",
IF(INDEX(Settings!$H:$H,MATCH(DI$1,Settings!$G:$G,0))=TRUE,
100-100*(AT805-MINIFS(AT:AT,$E:$E,$E805))/(MAXIFS(AT:AT,$E:$E,$E805)-MINIFS(AT:AT,$E:$E,$E805)),
100*(AT805-MINIFS(AT:AT,$E:$E,$E805))/(MAXIFS(AT:AT,$E:$E,$E805)-MINIFS(AT:AT,$E:$E,$E805))))</f>
        <v/>
      </c>
      <c r="DJ805" s="223" t="str">
        <f t="array" ref="DJ805">IF(AU805="","",
IF(INDEX(Settings!$H:$H,MATCH(DJ$1,Settings!$G:$G,0))=TRUE,
100-100*(AU805-MINIFS(AU:AU,$E:$E,$E805))/(MAXIFS(AU:AU,$E:$E,$E805)-MINIFS(AU:AU,$E:$E,$E805)),
100*(AU805-MINIFS(AU:AU,$E:$E,$E805))/(MAXIFS(AU:AU,$E:$E,$E805)-MINIFS(AU:AU,$E:$E,$E805))))</f>
        <v/>
      </c>
      <c r="DK805" s="223" t="str">
        <f t="array" ref="DK805">IF(AV805="","",
IF(INDEX(Settings!$H:$H,MATCH(DK$1,Settings!$G:$G,0))=TRUE,
100-100*(AV805-MINIFS(AV:AV,$E:$E,$E805))/(MAXIFS(AV:AV,$E:$E,$E805)-MINIFS(AV:AV,$E:$E,$E805)),
100*(AV805-MINIFS(AV:AV,$E:$E,$E805))/(MAXIFS(AV:AV,$E:$E,$E805)-MINIFS(AV:AV,$E:$E,$E805))))</f>
        <v/>
      </c>
      <c r="DL805" s="223" t="str">
        <f t="array" ref="DL805">IF(AW805="","",
IF(INDEX(Settings!$H:$H,MATCH(DL$1,Settings!$G:$G,0))=TRUE,
100-100*(AW805-MINIFS(AW:AW,$E:$E,$E805))/(MAXIFS(AW:AW,$E:$E,$E805)-MINIFS(AW:AW,$E:$E,$E805)),
100*(AW805-MINIFS(AW:AW,$E:$E,$E805))/(MAXIFS(AW:AW,$E:$E,$E805)-MINIFS(AW:AW,$E:$E,$E805))))</f>
        <v/>
      </c>
      <c r="DM805" s="223" t="str">
        <f t="array" ref="DM805">IF(AX805="","",
IF(INDEX(Settings!$H:$H,MATCH(DM$1,Settings!$G:$G,0))=TRUE,
100-100*(AX805-MINIFS(AX:AX,$E:$E,$E805))/(MAXIFS(AX:AX,$E:$E,$E805)-MINIFS(AX:AX,$E:$E,$E805)),
100*(AX805-MINIFS(AX:AX,$E:$E,$E805))/(MAXIFS(AX:AX,$E:$E,$E805)-MINIFS(AX:AX,$E:$E,$E805))))</f>
        <v/>
      </c>
      <c r="DN805" s="223" t="str">
        <f t="array" ref="DN805">IF(AY805="","",
IF(INDEX(Settings!$H:$H,MATCH(DN$1,Settings!$G:$G,0))=TRUE,
100-100*(AY805-MINIFS(AY:AY,$E:$E,$E805))/(MAXIFS(AY:AY,$E:$E,$E805)-MINIFS(AY:AY,$E:$E,$E805)),
100*(AY805-MINIFS(AY:AY,$E:$E,$E805))/(MAXIFS(AY:AY,$E:$E,$E805)-MINIFS(AY:AY,$E:$E,$E805))))</f>
        <v/>
      </c>
      <c r="DO805" s="223" t="str">
        <f t="array" ref="DO805">IF(AZ805="","",
IF(INDEX(Settings!$H:$H,MATCH(DO$1,Settings!$G:$G,0))=TRUE,
100-100*(AZ805-MINIFS(AZ:AZ,$E:$E,$E805))/(MAXIFS(AZ:AZ,$E:$E,$E805)-MINIFS(AZ:AZ,$E:$E,$E805)),
100*(AZ805-MINIFS(AZ:AZ,$E:$E,$E805))/(MAXIFS(AZ:AZ,$E:$E,$E805)-MINIFS(AZ:AZ,$E:$E,$E805))))</f>
        <v/>
      </c>
      <c r="DP805" s="223" t="str">
        <f t="array" ref="DP805">IF(BA805="","",
IF(INDEX(Settings!$H:$H,MATCH(DP$1,Settings!$G:$G,0))=TRUE,
100-100*(BA805-MINIFS(BA:BA,$E:$E,$E805))/(MAXIFS(BA:BA,$E:$E,$E805)-MINIFS(BA:BA,$E:$E,$E805)),
100*(BA805-MINIFS(BA:BA,$E:$E,$E805))/(MAXIFS(BA:BA,$E:$E,$E805)-MINIFS(BA:BA,$E:$E,$E805))))</f>
        <v/>
      </c>
      <c r="DQ805" s="223" t="str">
        <f t="array" ref="DQ805">IF(BB805="","",
IF(INDEX(Settings!$H:$H,MATCH(DQ$1,Settings!$G:$G,0))=TRUE,
100-100*(BB805-MINIFS(BB:BB,$E:$E,$E805))/(MAXIFS(BB:BB,$E:$E,$E805)-MINIFS(BB:BB,$E:$E,$E805)),
100*(BB805-MINIFS(BB:BB,$E:$E,$E805))/(MAXIFS(BB:BB,$E:$E,$E805)-MINIFS(BB:BB,$E:$E,$E805))))</f>
        <v/>
      </c>
      <c r="DR805" s="223" t="str">
        <f t="array" ref="DR805">IF(BC805="","",
IF(INDEX(Settings!$H:$H,MATCH(DR$1,Settings!$G:$G,0))=TRUE,
100-100*(BC805-MINIFS(BC:BC,$E:$E,$E805))/(MAXIFS(BC:BC,$E:$E,$E805)-MINIFS(BC:BC,$E:$E,$E805)),
100*(BC805-MINIFS(BC:BC,$E:$E,$E805))/(MAXIFS(BC:BC,$E:$E,$E805)-MINIFS(BC:BC,$E:$E,$E805))))</f>
        <v/>
      </c>
      <c r="DS805" s="223" t="str">
        <f t="array" ref="DS805">IF(BD805="","",
IF(INDEX(Settings!$H:$H,MATCH(DS$1,Settings!$G:$G,0))=TRUE,
100-100*(BD805-MINIFS(BD:BD,$E:$E,$E805))/(MAXIFS(BD:BD,$E:$E,$E805)-MINIFS(BD:BD,$E:$E,$E805)),
100*(BD805-MINIFS(BD:BD,$E:$E,$E805))/(MAXIFS(BD:BD,$E:$E,$E805)-MINIFS(BD:BD,$E:$E,$E805))))</f>
        <v/>
      </c>
      <c r="DT805" s="223" t="str">
        <f t="array" ref="DT805">IF(BE805="","",
IF(INDEX(Settings!$H:$H,MATCH(DT$1,Settings!$G:$G,0))=TRUE,
100-100*(BE805-MINIFS(BE:BE,$E:$E,$E805))/(MAXIFS(BE:BE,$E:$E,$E805)-MINIFS(BE:BE,$E:$E,$E805)),
100*(BE805-MINIFS(BE:BE,$E:$E,$E805))/(MAXIFS(BE:BE,$E:$E,$E805)-MINIFS(BE:BE,$E:$E,$E805))))</f>
        <v/>
      </c>
      <c r="DU805" s="223" t="str">
        <f t="array" ref="DU805">IF(BF805="","",
IF(INDEX(Settings!$H:$H,MATCH(DU$1,Settings!$G:$G,0))=TRUE,
100-100*(BF805-MINIFS(BF:BF,$E:$E,$E805))/(MAXIFS(BF:BF,$E:$E,$E805)-MINIFS(BF:BF,$E:$E,$E805)),
100*(BF805-MINIFS(BF:BF,$E:$E,$E805))/(MAXIFS(BF:BF,$E:$E,$E805)-MINIFS(BF:BF,$E:$E,$E805))))</f>
        <v/>
      </c>
      <c r="DV805" s="223" t="str">
        <f t="array" ref="DV805">IF(BG805="","",
IF(INDEX(Settings!$H:$H,MATCH(DV$1,Settings!$G:$G,0))=TRUE,
100-100*(BG805-MINIFS(BG:BG,$E:$E,$E805))/(MAXIFS(BG:BG,$E:$E,$E805)-MINIFS(BG:BG,$E:$E,$E805)),
100*(BG805-MINIFS(BG:BG,$E:$E,$E805))/(MAXIFS(BG:BG,$E:$E,$E805)-MINIFS(BG:BG,$E:$E,$E805))))</f>
        <v/>
      </c>
      <c r="DW805" s="223" t="str">
        <f t="array" ref="DW805">IF(BH805="","",
IF(INDEX(Settings!$H:$H,MATCH(DW$1,Settings!$G:$G,0))=TRUE,
100-100*(BH805-MINIFS(BH:BH,$E:$E,$E805))/(MAXIFS(BH:BH,$E:$E,$E805)-MINIFS(BH:BH,$E:$E,$E805)),
100*(BH805-MINIFS(BH:BH,$E:$E,$E805))/(MAXIFS(BH:BH,$E:$E,$E805)-MINIFS(BH:BH,$E:$E,$E805))))</f>
        <v/>
      </c>
      <c r="DX805" s="223" t="str">
        <f t="array" ref="DX805">IF(BI805="","",
IF(INDEX(Settings!$H:$H,MATCH(DX$1,Settings!$G:$G,0))=TRUE,
100-100*(BI805-MINIFS(BI:BI,$E:$E,$E805))/(MAXIFS(BI:BI,$E:$E,$E805)-MINIFS(BI:BI,$E:$E,$E805)),
100*(BI805-MINIFS(BI:BI,$E:$E,$E805))/(MAXIFS(BI:BI,$E:$E,$E805)-MINIFS(BI:BI,$E:$E,$E805))))</f>
        <v/>
      </c>
      <c r="DY805" s="223" t="str">
        <f t="array" ref="DY805">IF(BJ805="","",
IF(INDEX(Settings!$H:$H,MATCH(DY$1,Settings!$G:$G,0))=TRUE,
100-100*(BJ805-MINIFS(BJ:BJ,$E:$E,$E805))/(MAXIFS(BJ:BJ,$E:$E,$E805)-MINIFS(BJ:BJ,$E:$E,$E805)),
100*(BJ805-MINIFS(BJ:BJ,$E:$E,$E805))/(MAXIFS(BJ:BJ,$E:$E,$E805)-MINIFS(BJ:BJ,$E:$E,$E805))))</f>
        <v/>
      </c>
      <c r="DZ805" s="225"/>
      <c r="EA805" s="225"/>
      <c r="EB805" s="225" t="str">
        <f t="shared" si="8"/>
        <v/>
      </c>
      <c r="EC805" s="225" t="str">
        <f t="shared" si="9"/>
        <v/>
      </c>
      <c r="ED805" s="225" t="str">
        <f t="shared" si="10"/>
        <v/>
      </c>
      <c r="EE805" s="225" t="str">
        <f t="shared" si="11"/>
        <v/>
      </c>
      <c r="EF805" s="225" t="str">
        <f t="shared" si="12"/>
        <v/>
      </c>
      <c r="EG805" s="225" t="str">
        <f t="shared" si="13"/>
        <v/>
      </c>
      <c r="EH805" s="225"/>
      <c r="EI805" s="225"/>
      <c r="EJ805" s="225"/>
      <c r="EK805" s="225"/>
      <c r="EL805" s="225"/>
      <c r="EM805" s="225"/>
    </row>
    <row r="806">
      <c r="A806" s="231"/>
      <c r="B806" s="231"/>
      <c r="C806" s="231"/>
      <c r="D806" s="231" t="str">
        <f t="array" ref="D806">IFERROR(INDEX(Profiles!$B:$B,MATCH($A806,Profiles!$A:$A,0)),"")</f>
        <v/>
      </c>
      <c r="E806" s="231"/>
      <c r="F806" s="231"/>
      <c r="G806" s="231"/>
      <c r="H806" s="231"/>
      <c r="I806" s="231" t="str">
        <f>IF(A806="","",IF(Settings!$N$3="DATE",F806&amp;": "&amp;TEXT(B806,"M/DD/YY"),F806&amp;": "&amp;H806))</f>
        <v/>
      </c>
      <c r="J806" s="231"/>
      <c r="K806" s="231"/>
      <c r="L806" s="231"/>
      <c r="M806" s="232" t="str">
        <f t="shared" si="14"/>
        <v/>
      </c>
      <c r="N806" s="231"/>
      <c r="O806" s="231"/>
      <c r="P806" s="231"/>
      <c r="Q806" s="231"/>
      <c r="R806" s="231"/>
      <c r="S806" s="230" t="str">
        <f>IFERROR(VLOOKUP(AF806, 'YOYO IR Scores'!A:C, 3, FALSE), "")
</f>
        <v/>
      </c>
      <c r="T806" s="231"/>
      <c r="U806" s="231"/>
      <c r="V806" s="231"/>
      <c r="W806" s="231"/>
      <c r="X806" s="233" t="str">
        <f t="shared" si="4"/>
        <v/>
      </c>
      <c r="Y806" s="234" t="str">
        <f t="shared" si="5"/>
        <v/>
      </c>
      <c r="Z806" s="234" t="str">
        <f t="shared" si="6"/>
        <v/>
      </c>
      <c r="AA806" s="233" t="str">
        <f t="shared" si="7"/>
        <v/>
      </c>
      <c r="AB806" s="232"/>
      <c r="AC806" s="232"/>
      <c r="AD806" s="232"/>
      <c r="AE806" s="232" t="str">
        <f>IFERROR(VLOOKUP(AF806, 'YOYO IR Scores'!A:C, 2, FALSE), "")</f>
        <v/>
      </c>
      <c r="AF806" s="232"/>
      <c r="AG806" s="23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c r="BD806" s="232"/>
      <c r="BE806" s="232"/>
      <c r="BF806" s="232"/>
      <c r="BG806" s="232"/>
      <c r="BH806" s="232"/>
      <c r="BI806" s="232"/>
      <c r="BJ806" s="232"/>
      <c r="BK806" s="232" t="str">
        <f t="array" ref="BK806">IF(J806="","",
IF(INDEX(Settings!$H:$H,MATCH(BY$1,Settings!$G:$G,0))=TRUE,
100-100*(J806-MIN(J:J))/(MAX(J:J)-MIN(J:J)),
100*(J806-MIN(J:J))/(MAX(J:J)-MIN(J:J))))</f>
        <v/>
      </c>
      <c r="BL806" s="232" t="str">
        <f t="array" ref="BL806">IF(J806="","",
IF(INDEX(Settings!$H:$H,MATCH(BY$1,Settings!$G:$G,0))=TRUE,
100-100*(J806-MINIFS(J:J,$E:$E,$E806))/(MAXIFS(J:J,$E:$E,$E806)-MINIFS(J:J,$E:$E,$E806)),
100*(J806-MINIFS(J:J,$E:$E,$E806))/(MAXIFS(J:J,$E:$E,$E806)-MINIFS(J:J,$E:$E,$E806))))</f>
        <v/>
      </c>
      <c r="BM806" s="232" t="str">
        <f t="array" ref="BM806">IF(J806="","",
IF(INDEX(Settings!$H:$H,MATCH(BY$1,Settings!$G:$G,0))=TRUE,
100-100*(J806-MINIFS(J:J,$E:$E,$E806,$I:$I,$I806))/(MAXIFS(J:J,$E:$E,$E806,$I:$I,$I806)-MINIFS(J:J,$E:$E,$E806,$I:$I,$I806)),
100*(J806-MINIFS(J:J,$E:$E,$E806,$I:$I,$I806))/(MAXIFS(J:J,$E:$E,$E806,$I:$I,$I806)-MINIFS(J:J,$E:$E,$E806,$I:$I,$I806))))</f>
        <v/>
      </c>
      <c r="BN806" s="231" t="str">
        <f t="array" ref="BN806">IF(J806="","",
IF(INDEX(Settings!$H:$H,MATCH(BY$1,Settings!$G:$G,0))=TRUE,
100-100*PERCENTRANK(J:J,J806),
100*PERCENTRANK(J:J,J806)))</f>
        <v/>
      </c>
      <c r="BO806" s="231" t="str">
        <f>IFERROR(__xludf.DUMMYFUNCTION("IF(J806="""","""",
IF(INDEX(Settings!$H:$H,MATCH(BY$1,Settings!$G:$G,0))=TRUE,
100-100*PERCENTRANK(FILTER(J:J,$E:$E=$E806),J806),
100*PERCENTRANK(FILTER(J:J,$E:$E=$E806),J806)))"),"")</f>
        <v/>
      </c>
      <c r="BP806" s="231" t="str">
        <f>IFERROR(__xludf.DUMMYFUNCTION("IF(J806="""","""",
IF(INDEX(Settings!$H:$H,MATCH(BY$1,Settings!$G:$G,0))=TRUE,
100-100*PERCENTRANK(FILTER(J:J,$E:$E=$E806,$I:$I=$I806),J806),
100*PERCENTRANK(FILTER(J:J,$E:$E=$E806,$I:$I=$I806),J806)))"),"")</f>
        <v/>
      </c>
      <c r="BQ806" s="233" t="str">
        <f t="array" ref="BQ806">IF(J806="","",
IF(INDEX(Settings!$H:$H,MATCH(BY$1,Settings!$G:$G,0))=TRUE,
-1*(J806-AVERAGE(J:J))/STDEV(J:J),
(J806-AVERAGE(J:J))/STDEV(J:J)))</f>
        <v/>
      </c>
      <c r="BR806" s="233" t="str">
        <f>IFERROR(__xludf.DUMMYFUNCTION("IF(J806="""","""",
IF(INDEX(Settings!$H:$H,MATCH(BY$1,Settings!$G:$G,0))=TRUE,
-1*(J806-AVERAGEIFS(J:J,$E:$E,$E806))/STDEV(FILTER(J:J,$E:$E=$E806)),
(J806-AVERAGEIFS(J:J,$E:$E,$E806))/STDEV(FILTER(J:J,$E:$E=$E806))))"),"")</f>
        <v/>
      </c>
      <c r="BS806" s="233"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1"/>
      <c r="BX806" s="231"/>
      <c r="BY806" s="232" t="str">
        <f t="array" ref="BY806">IF(J806="","",
IF(INDEX(Settings!$H:$H,MATCH(BY$1,Settings!$G:$G,0))=TRUE,
100-100*(J806-MINIFS(J:J,$E:$E,$E806))/(MAXIFS(J:J,$E:$E,$E806)-MINIFS(J:J,$E:$E,$E806)),
100*(J806-MINIFS(J:J,$E:$E,$E806))/(MAXIFS(J:J,$E:$E,$E806)-MINIFS(J:J,$E:$E,$E806))))</f>
        <v/>
      </c>
      <c r="BZ806" s="232" t="str">
        <f t="array" ref="BZ806">IF(K806="","",
IF(INDEX(Settings!$H:$H,MATCH(BZ$1,Settings!$G:$G,0))=TRUE,
100-100*(K806-MINIFS(K:K,$E:$E,$E806))/(MAXIFS(K:K,$E:$E,$E806)-MINIFS(K:K,$E:$E,$E806)),
100*(K806-MINIFS(K:K,$E:$E,$E806))/(MAXIFS(K:K,$E:$E,$E806)-MINIFS(K:K,$E:$E,$E806))))</f>
        <v/>
      </c>
      <c r="CA806" s="232" t="str">
        <f t="array" ref="CA806">IF(L806="","",
IF(INDEX(Settings!$H:$H,MATCH(CA$1,Settings!$G:$G,0))=TRUE,
100-100*(L806-MINIFS(L:L,$E:$E,$E806))/(MAXIFS(L:L,$E:$E,$E806)-MINIFS(L:L,$E:$E,$E806)),
100*(L806-MINIFS(L:L,$E:$E,$E806))/(MAXIFS(L:L,$E:$E,$E806)-MINIFS(L:L,$E:$E,$E806))))</f>
        <v/>
      </c>
      <c r="CB806" s="232" t="str">
        <f t="array" ref="CB806">IF(M806="","",
IF(INDEX(Settings!$H:$H,MATCH(CB$1,Settings!$G:$G,0))=TRUE,
100-100*(M806-MINIFS(M:M,$E:$E,$E806))/(MAXIFS(M:M,$E:$E,$E806)-MINIFS(M:M,$E:$E,$E806)),
100*(M806-MINIFS(M:M,$E:$E,$E806))/(MAXIFS(M:M,$E:$E,$E806)-MINIFS(M:M,$E:$E,$E806))))</f>
        <v/>
      </c>
      <c r="CC806" s="232" t="str">
        <f t="array" ref="CC806">IF(N806="","",
IF(INDEX(Settings!$H:$H,MATCH(CC$1,Settings!$G:$G,0))=TRUE,
100-100*(N806-MINIFS(N:N,$E:$E,$E806))/(MAXIFS(N:N,$E:$E,$E806)-MINIFS(N:N,$E:$E,$E806)),
100*(N806-MINIFS(N:N,$E:$E,$E806))/(MAXIFS(N:N,$E:$E,$E806)-MINIFS(N:N,$E:$E,$E806))))</f>
        <v/>
      </c>
      <c r="CD806" s="232" t="str">
        <f t="array" ref="CD806">IF(O806="","",
IF(INDEX(Settings!$H:$H,MATCH(CD$1,Settings!$G:$G,0))=TRUE,
100-100*(O806-MINIFS(O:O,$E:$E,$E806))/(MAXIFS(O:O,$E:$E,$E806)-MINIFS(O:O,$E:$E,$E806)),
100*(O806-MINIFS(O:O,$E:$E,$E806))/(MAXIFS(O:O,$E:$E,$E806)-MINIFS(O:O,$E:$E,$E806))))</f>
        <v/>
      </c>
      <c r="CE806" s="232" t="str">
        <f t="array" ref="CE806">IF(P806="","",
IF(INDEX(Settings!$H:$H,MATCH(CE$1,Settings!$G:$G,0))=TRUE,
100-100*(P806-MINIFS(P:P,$E:$E,$E806))/(MAXIFS(P:P,$E:$E,$E806)-MINIFS(P:P,$E:$E,$E806)),
100*(P806-MINIFS(P:P,$E:$E,$E806))/(MAXIFS(P:P,$E:$E,$E806)-MINIFS(P:P,$E:$E,$E806))))</f>
        <v/>
      </c>
      <c r="CF806" s="232" t="str">
        <f t="array" ref="CF806">IF(Q806="","",
IF(INDEX(Settings!$H:$H,MATCH(CF$1,Settings!$G:$G,0))=TRUE,
100-100*(Q806-MINIFS(Q:Q,$E:$E,$E806))/(MAXIFS(Q:Q,$E:$E,$E806)-MINIFS(Q:Q,$E:$E,$E806)),
100*(Q806-MINIFS(Q:Q,$E:$E,$E806))/(MAXIFS(Q:Q,$E:$E,$E806)-MINIFS(Q:Q,$E:$E,$E806))))</f>
        <v/>
      </c>
      <c r="CG806" s="232" t="str">
        <f t="array" ref="CG806">IF(R806="","",
IF(INDEX(Settings!$H:$H,MATCH(CG$1,Settings!$G:$G,0))=TRUE,
100-100*(R806-MINIFS(R:R,$E:$E,$E806))/(MAXIFS(R:R,$E:$E,$E806)-MINIFS(R:R,$E:$E,$E806)),
100*(R806-MINIFS(R:R,$E:$E,$E806))/(MAXIFS(R:R,$E:$E,$E806)-MINIFS(R:R,$E:$E,$E806))))</f>
        <v/>
      </c>
      <c r="CH806" s="232" t="str">
        <f t="array" ref="CH806">IF(S806="","",
IF(INDEX(Settings!$H:$H,MATCH(CH$1,Settings!$G:$G,0))=TRUE,
100-100*(S806-MINIFS(S:S,$E:$E,$E806))/(MAXIFS(S:S,$E:$E,$E806)-MINIFS(S:S,$E:$E,$E806)),
100*(S806-MINIFS(S:S,$E:$E,$E806))/(MAXIFS(S:S,$E:$E,$E806)-MINIFS(S:S,$E:$E,$E806))))</f>
        <v/>
      </c>
      <c r="CI806" s="232" t="str">
        <f t="array" ref="CI806">IF(T806="","",
IF(INDEX(Settings!$H:$H,MATCH(CI$1,Settings!$G:$G,0))=TRUE,
100-100*(T806-MINIFS(T:T,$E:$E,$E806))/(MAXIFS(T:T,$E:$E,$E806)-MINIFS(T:T,$E:$E,$E806)),
100*(T806-MINIFS(T:T,$E:$E,$E806))/(MAXIFS(T:T,$E:$E,$E806)-MINIFS(T:T,$E:$E,$E806))))</f>
        <v/>
      </c>
      <c r="CJ806" s="232" t="str">
        <f t="array" ref="CJ806">IF(U806="","",
IF(INDEX(Settings!$H:$H,MATCH(CJ$1,Settings!$G:$G,0))=TRUE,
100-100*(U806-MINIFS(U:U,$E:$E,$E806))/(MAXIFS(U:U,$E:$E,$E806)-MINIFS(U:U,$E:$E,$E806)),
100*(U806-MINIFS(U:U,$E:$E,$E806))/(MAXIFS(U:U,$E:$E,$E806)-MINIFS(U:U,$E:$E,$E806))))</f>
        <v/>
      </c>
      <c r="CK806" s="232" t="str">
        <f t="array" ref="CK806">IF(V806="","",
IF(INDEX(Settings!$H:$H,MATCH(CK$1,Settings!$G:$G,0))=TRUE,
100-100*(V806-MINIFS(V:V,$E:$E,$E806))/(MAXIFS(V:V,$E:$E,$E806)-MINIFS(V:V,$E:$E,$E806)),
100*(V806-MINIFS(V:V,$E:$E,$E806))/(MAXIFS(V:V,$E:$E,$E806)-MINIFS(V:V,$E:$E,$E806))))</f>
        <v/>
      </c>
      <c r="CL806" s="232" t="str">
        <f t="array" ref="CL806">IF(W806="","",
IF(INDEX(Settings!$H:$H,MATCH(CL$1,Settings!$G:$G,0))=TRUE,
100-100*(W806-MINIFS(W:W,$E:$E,$E806))/(MAXIFS(W:W,$E:$E,$E806)-MINIFS(W:W,$E:$E,$E806)),
100*(W806-MINIFS(W:W,$E:$E,$E806))/(MAXIFS(W:W,$E:$E,$E806)-MINIFS(W:W,$E:$E,$E806))))</f>
        <v/>
      </c>
      <c r="CM806" s="232" t="str">
        <f t="array" ref="CM806">IF(X806="","",
IF(INDEX(Settings!$H:$H,MATCH(CM$1,Settings!$G:$G,0))=TRUE,
100-100*(X806-MINIFS(X:X,$E:$E,$E806))/(MAXIFS(X:X,$E:$E,$E806)-MINIFS(X:X,$E:$E,$E806)),
100*(X806-MINIFS(X:X,$E:$E,$E806))/(MAXIFS(X:X,$E:$E,$E806)-MINIFS(X:X,$E:$E,$E806))))</f>
        <v/>
      </c>
      <c r="CN806" s="232" t="str">
        <f t="array" ref="CN806">IF(Y806="","",
IF(INDEX(Settings!$H:$H,MATCH(CN$1,Settings!$G:$G,0))=TRUE,
100-100*(Y806-MINIFS(Y:Y,$E:$E,$E806))/(MAXIFS(Y:Y,$E:$E,$E806)-MINIFS(Y:Y,$E:$E,$E806)),
100*(Y806-MINIFS(Y:Y,$E:$E,$E806))/(MAXIFS(Y:Y,$E:$E,$E806)-MINIFS(Y:Y,$E:$E,$E806))))</f>
        <v/>
      </c>
      <c r="CO806" s="232" t="str">
        <f t="array" ref="CO806">IF(Z806="","",
IF(INDEX(Settings!$H:$H,MATCH(CO$1,Settings!$G:$G,0))=TRUE,
100-100*(Z806-MINIFS(Z:Z,$E:$E,$E806))/(MAXIFS(Z:Z,$E:$E,$E806)-MINIFS(Z:Z,$E:$E,$E806)),
100*(Z806-MINIFS(Z:Z,$E:$E,$E806))/(MAXIFS(Z:Z,$E:$E,$E806)-MINIFS(Z:Z,$E:$E,$E806))))</f>
        <v/>
      </c>
      <c r="CP806" s="232" t="str">
        <f t="array" ref="CP806">IF(AA806="","",
IF(INDEX(Settings!$H:$H,MATCH(CP$1,Settings!$G:$G,0))=TRUE,
100-100*(AA806-MINIFS(AA:AA,$E:$E,$E806))/(MAXIFS(AA:AA,$E:$E,$E806)-MINIFS(AA:AA,$E:$E,$E806)),
100*(AA806-MINIFS(AA:AA,$E:$E,$E806))/(MAXIFS(AA:AA,$E:$E,$E806)-MINIFS(AA:AA,$E:$E,$E806))))</f>
        <v/>
      </c>
      <c r="CQ806" s="232" t="str">
        <f t="array" ref="CQ806">IF(AB806="","",
IF(INDEX(Settings!$H:$H,MATCH(CQ$1,Settings!$G:$G,0))=TRUE,
100-100*(AB806-MINIFS(AB:AB,$E:$E,$E806))/(MAXIFS(AB:AB,$E:$E,$E806)-MINIFS(AB:AB,$E:$E,$E806)),
100*(AB806-MINIFS(AB:AB,$E:$E,$E806))/(MAXIFS(AB:AB,$E:$E,$E806)-MINIFS(AB:AB,$E:$E,$E806))))</f>
        <v/>
      </c>
      <c r="CR806" s="232" t="str">
        <f t="array" ref="CR806">IF(AC806="","",
IF(INDEX(Settings!$H:$H,MATCH(CR$1,Settings!$G:$G,0))=TRUE,
100-100*(AC806-MINIFS(AC:AC,$E:$E,$E806))/(MAXIFS(AC:AC,$E:$E,$E806)-MINIFS(AC:AC,$E:$E,$E806)),
100*(AC806-MINIFS(AC:AC,$E:$E,$E806))/(MAXIFS(AC:AC,$E:$E,$E806)-MINIFS(AC:AC,$E:$E,$E806))))</f>
        <v/>
      </c>
      <c r="CS806" s="232" t="str">
        <f t="array" ref="CS806">IF(AD806="","",
IF(INDEX(Settings!$H:$H,MATCH(CS$1,Settings!$G:$G,0))=TRUE,
100-100*(AD806-MINIFS(AD:AD,$E:$E,$E806))/(MAXIFS(AD:AD,$E:$E,$E806)-MINIFS(AD:AD,$E:$E,$E806)),
100*(AD806-MINIFS(AD:AD,$E:$E,$E806))/(MAXIFS(AD:AD,$E:$E,$E806)-MINIFS(AD:AD,$E:$E,$E806))))</f>
        <v/>
      </c>
      <c r="CT806" s="232" t="str">
        <f t="array" ref="CT806">IF(AE806="","",
IF(INDEX(Settings!$H:$H,MATCH(CT$1,Settings!$G:$G,0))=TRUE,
100-100*(AE806-MINIFS(AE:AE,$E:$E,$E806))/(MAXIFS(AE:AE,$E:$E,$E806)-MINIFS(AE:AE,$E:$E,$E806)),
100*(AE806-MINIFS(AE:AE,$E:$E,$E806))/(MAXIFS(AE:AE,$E:$E,$E806)-MINIFS(AE:AE,$E:$E,$E806))))</f>
        <v/>
      </c>
      <c r="CU806" s="232" t="str">
        <f t="array" ref="CU806">IF(AF806="","",
IF(INDEX(Settings!$H:$H,MATCH(CU$1,Settings!$G:$G,0))=TRUE,
100-100*(AF806-MINIFS(AF:AF,$E:$E,$E806))/(MAXIFS(AF:AF,$E:$E,$E806)-MINIFS(AF:AF,$E:$E,$E806)),
100*(AF806-MINIFS(AF:AF,$E:$E,$E806))/(MAXIFS(AF:AF,$E:$E,$E806)-MINIFS(AF:AF,$E:$E,$E806))))</f>
        <v/>
      </c>
      <c r="CV806" s="232" t="str">
        <f t="array" ref="CV806">IF(AG806="","",
IF(INDEX(Settings!$H:$H,MATCH(CV$1,Settings!$G:$G,0))=TRUE,
100-100*(AG806-MINIFS(AG:AG,$E:$E,$E806))/(MAXIFS(AG:AG,$E:$E,$E806)-MINIFS(AG:AG,$E:$E,$E806)),
100*(AG806-MINIFS(AG:AG,$E:$E,$E806))/(MAXIFS(AG:AG,$E:$E,$E806)-MINIFS(AG:AG,$E:$E,$E806))))</f>
        <v/>
      </c>
      <c r="CW806" s="232" t="str">
        <f t="array" ref="CW806">IF(AH806="","",
IF(INDEX(Settings!$H:$H,MATCH(CW$1,Settings!$G:$G,0))=TRUE,
100-100*(AH806-MINIFS(AH:AH,$E:$E,$E806))/(MAXIFS(AH:AH,$E:$E,$E806)-MINIFS(AH:AH,$E:$E,$E806)),
100*(AH806-MINIFS(AH:AH,$E:$E,$E806))/(MAXIFS(AH:AH,$E:$E,$E806)-MINIFS(AH:AH,$E:$E,$E806))))</f>
        <v/>
      </c>
      <c r="CX806" s="232" t="str">
        <f t="array" ref="CX806">IF(AI806="","",
IF(INDEX(Settings!$H:$H,MATCH(CX$1,Settings!$G:$G,0))=TRUE,
100-100*(AI806-MINIFS(AI:AI,$E:$E,$E806))/(MAXIFS(AI:AI,$E:$E,$E806)-MINIFS(AI:AI,$E:$E,$E806)),
100*(AI806-MINIFS(AI:AI,$E:$E,$E806))/(MAXIFS(AI:AI,$E:$E,$E806)-MINIFS(AI:AI,$E:$E,$E806))))</f>
        <v/>
      </c>
      <c r="CY806" s="232" t="str">
        <f t="array" ref="CY806">IF(AJ806="","",
IF(INDEX(Settings!$H:$H,MATCH(CY$1,Settings!$G:$G,0))=TRUE,
100-100*(AJ806-MINIFS(AJ:AJ,$E:$E,$E806))/(MAXIFS(AJ:AJ,$E:$E,$E806)-MINIFS(AJ:AJ,$E:$E,$E806)),
100*(AJ806-MINIFS(AJ:AJ,$E:$E,$E806))/(MAXIFS(AJ:AJ,$E:$E,$E806)-MINIFS(AJ:AJ,$E:$E,$E806))))</f>
        <v/>
      </c>
      <c r="CZ806" s="232" t="str">
        <f t="array" ref="CZ806">IF(AK806="","",
IF(INDEX(Settings!$H:$H,MATCH(CZ$1,Settings!$G:$G,0))=TRUE,
100-100*(AK806-MINIFS(AK:AK,$E:$E,$E806))/(MAXIFS(AK:AK,$E:$E,$E806)-MINIFS(AK:AK,$E:$E,$E806)),
100*(AK806-MINIFS(AK:AK,$E:$E,$E806))/(MAXIFS(AK:AK,$E:$E,$E806)-MINIFS(AK:AK,$E:$E,$E806))))</f>
        <v/>
      </c>
      <c r="DA806" s="232" t="str">
        <f t="array" ref="DA806">IF(AL806="","",
IF(INDEX(Settings!$H:$H,MATCH(DA$1,Settings!$G:$G,0))=TRUE,
100-100*(AL806-MINIFS(AL:AL,$E:$E,$E806))/(MAXIFS(AL:AL,$E:$E,$E806)-MINIFS(AL:AL,$E:$E,$E806)),
100*(AL806-MINIFS(AL:AL,$E:$E,$E806))/(MAXIFS(AL:AL,$E:$E,$E806)-MINIFS(AL:AL,$E:$E,$E806))))</f>
        <v/>
      </c>
      <c r="DB806" s="232" t="str">
        <f t="array" ref="DB806">IF(AM806="","",
IF(INDEX(Settings!$H:$H,MATCH(DB$1,Settings!$G:$G,0))=TRUE,
100-100*(AM806-MINIFS(AM:AM,$E:$E,$E806))/(MAXIFS(AM:AM,$E:$E,$E806)-MINIFS(AM:AM,$E:$E,$E806)),
100*(AM806-MINIFS(AM:AM,$E:$E,$E806))/(MAXIFS(AM:AM,$E:$E,$E806)-MINIFS(AM:AM,$E:$E,$E806))))</f>
        <v/>
      </c>
      <c r="DC806" s="232" t="str">
        <f t="array" ref="DC806">IF(AN806="","",
IF(INDEX(Settings!$H:$H,MATCH(DC$1,Settings!$G:$G,0))=TRUE,
100-100*(AN806-MINIFS(AN:AN,$E:$E,$E806))/(MAXIFS(AN:AN,$E:$E,$E806)-MINIFS(AN:AN,$E:$E,$E806)),
100*(AN806-MINIFS(AN:AN,$E:$E,$E806))/(MAXIFS(AN:AN,$E:$E,$E806)-MINIFS(AN:AN,$E:$E,$E806))))</f>
        <v/>
      </c>
      <c r="DD806" s="232" t="str">
        <f t="array" ref="DD806">IF(AO806="","",
IF(INDEX(Settings!$H:$H,MATCH(DD$1,Settings!$G:$G,0))=TRUE,
100-100*(AO806-MINIFS(AO:AO,$E:$E,$E806))/(MAXIFS(AO:AO,$E:$E,$E806)-MINIFS(AO:AO,$E:$E,$E806)),
100*(AO806-MINIFS(AO:AO,$E:$E,$E806))/(MAXIFS(AO:AO,$E:$E,$E806)-MINIFS(AO:AO,$E:$E,$E806))))</f>
        <v/>
      </c>
      <c r="DE806" s="232" t="str">
        <f t="array" ref="DE806">IF(AP806="","",
IF(INDEX(Settings!$H:$H,MATCH(DE$1,Settings!$G:$G,0))=TRUE,
100-100*(AP806-MINIFS(AP:AP,$E:$E,$E806))/(MAXIFS(AP:AP,$E:$E,$E806)-MINIFS(AP:AP,$E:$E,$E806)),
100*(AP806-MINIFS(AP:AP,$E:$E,$E806))/(MAXIFS(AP:AP,$E:$E,$E806)-MINIFS(AP:AP,$E:$E,$E806))))</f>
        <v/>
      </c>
      <c r="DF806" s="232" t="str">
        <f t="array" ref="DF806">IF(AQ806="","",
IF(INDEX(Settings!$H:$H,MATCH(DF$1,Settings!$G:$G,0))=TRUE,
100-100*(AQ806-MINIFS(AQ:AQ,$E:$E,$E806))/(MAXIFS(AQ:AQ,$E:$E,$E806)-MINIFS(AQ:AQ,$E:$E,$E806)),
100*(AQ806-MINIFS(AQ:AQ,$E:$E,$E806))/(MAXIFS(AQ:AQ,$E:$E,$E806)-MINIFS(AQ:AQ,$E:$E,$E806))))</f>
        <v/>
      </c>
      <c r="DG806" s="232" t="str">
        <f t="array" ref="DG806">IF(AR806="","",
IF(INDEX(Settings!$H:$H,MATCH(DG$1,Settings!$G:$G,0))=TRUE,
100-100*(AR806-MINIFS(AR:AR,$E:$E,$E806))/(MAXIFS(AR:AR,$E:$E,$E806)-MINIFS(AR:AR,$E:$E,$E806)),
100*(AR806-MINIFS(AR:AR,$E:$E,$E806))/(MAXIFS(AR:AR,$E:$E,$E806)-MINIFS(AR:AR,$E:$E,$E806))))</f>
        <v/>
      </c>
      <c r="DH806" s="232" t="str">
        <f t="array" ref="DH806">IF(AS806="","",
IF(INDEX(Settings!$H:$H,MATCH(DH$1,Settings!$G:$G,0))=TRUE,
100-100*(AS806-MINIFS(AS:AS,$E:$E,$E806))/(MAXIFS(AS:AS,$E:$E,$E806)-MINIFS(AS:AS,$E:$E,$E806)),
100*(AS806-MINIFS(AS:AS,$E:$E,$E806))/(MAXIFS(AS:AS,$E:$E,$E806)-MINIFS(AS:AS,$E:$E,$E806))))</f>
        <v/>
      </c>
      <c r="DI806" s="232" t="str">
        <f t="array" ref="DI806">IF(AT806="","",
IF(INDEX(Settings!$H:$H,MATCH(DI$1,Settings!$G:$G,0))=TRUE,
100-100*(AT806-MINIFS(AT:AT,$E:$E,$E806))/(MAXIFS(AT:AT,$E:$E,$E806)-MINIFS(AT:AT,$E:$E,$E806)),
100*(AT806-MINIFS(AT:AT,$E:$E,$E806))/(MAXIFS(AT:AT,$E:$E,$E806)-MINIFS(AT:AT,$E:$E,$E806))))</f>
        <v/>
      </c>
      <c r="DJ806" s="232" t="str">
        <f t="array" ref="DJ806">IF(AU806="","",
IF(INDEX(Settings!$H:$H,MATCH(DJ$1,Settings!$G:$G,0))=TRUE,
100-100*(AU806-MINIFS(AU:AU,$E:$E,$E806))/(MAXIFS(AU:AU,$E:$E,$E806)-MINIFS(AU:AU,$E:$E,$E806)),
100*(AU806-MINIFS(AU:AU,$E:$E,$E806))/(MAXIFS(AU:AU,$E:$E,$E806)-MINIFS(AU:AU,$E:$E,$E806))))</f>
        <v/>
      </c>
      <c r="DK806" s="232" t="str">
        <f t="array" ref="DK806">IF(AV806="","",
IF(INDEX(Settings!$H:$H,MATCH(DK$1,Settings!$G:$G,0))=TRUE,
100-100*(AV806-MINIFS(AV:AV,$E:$E,$E806))/(MAXIFS(AV:AV,$E:$E,$E806)-MINIFS(AV:AV,$E:$E,$E806)),
100*(AV806-MINIFS(AV:AV,$E:$E,$E806))/(MAXIFS(AV:AV,$E:$E,$E806)-MINIFS(AV:AV,$E:$E,$E806))))</f>
        <v/>
      </c>
      <c r="DL806" s="232" t="str">
        <f t="array" ref="DL806">IF(AW806="","",
IF(INDEX(Settings!$H:$H,MATCH(DL$1,Settings!$G:$G,0))=TRUE,
100-100*(AW806-MINIFS(AW:AW,$E:$E,$E806))/(MAXIFS(AW:AW,$E:$E,$E806)-MINIFS(AW:AW,$E:$E,$E806)),
100*(AW806-MINIFS(AW:AW,$E:$E,$E806))/(MAXIFS(AW:AW,$E:$E,$E806)-MINIFS(AW:AW,$E:$E,$E806))))</f>
        <v/>
      </c>
      <c r="DM806" s="232" t="str">
        <f t="array" ref="DM806">IF(AX806="","",
IF(INDEX(Settings!$H:$H,MATCH(DM$1,Settings!$G:$G,0))=TRUE,
100-100*(AX806-MINIFS(AX:AX,$E:$E,$E806))/(MAXIFS(AX:AX,$E:$E,$E806)-MINIFS(AX:AX,$E:$E,$E806)),
100*(AX806-MINIFS(AX:AX,$E:$E,$E806))/(MAXIFS(AX:AX,$E:$E,$E806)-MINIFS(AX:AX,$E:$E,$E806))))</f>
        <v/>
      </c>
      <c r="DN806" s="232" t="str">
        <f t="array" ref="DN806">IF(AY806="","",
IF(INDEX(Settings!$H:$H,MATCH(DN$1,Settings!$G:$G,0))=TRUE,
100-100*(AY806-MINIFS(AY:AY,$E:$E,$E806))/(MAXIFS(AY:AY,$E:$E,$E806)-MINIFS(AY:AY,$E:$E,$E806)),
100*(AY806-MINIFS(AY:AY,$E:$E,$E806))/(MAXIFS(AY:AY,$E:$E,$E806)-MINIFS(AY:AY,$E:$E,$E806))))</f>
        <v/>
      </c>
      <c r="DO806" s="232" t="str">
        <f t="array" ref="DO806">IF(AZ806="","",
IF(INDEX(Settings!$H:$H,MATCH(DO$1,Settings!$G:$G,0))=TRUE,
100-100*(AZ806-MINIFS(AZ:AZ,$E:$E,$E806))/(MAXIFS(AZ:AZ,$E:$E,$E806)-MINIFS(AZ:AZ,$E:$E,$E806)),
100*(AZ806-MINIFS(AZ:AZ,$E:$E,$E806))/(MAXIFS(AZ:AZ,$E:$E,$E806)-MINIFS(AZ:AZ,$E:$E,$E806))))</f>
        <v/>
      </c>
      <c r="DP806" s="232" t="str">
        <f t="array" ref="DP806">IF(BA806="","",
IF(INDEX(Settings!$H:$H,MATCH(DP$1,Settings!$G:$G,0))=TRUE,
100-100*(BA806-MINIFS(BA:BA,$E:$E,$E806))/(MAXIFS(BA:BA,$E:$E,$E806)-MINIFS(BA:BA,$E:$E,$E806)),
100*(BA806-MINIFS(BA:BA,$E:$E,$E806))/(MAXIFS(BA:BA,$E:$E,$E806)-MINIFS(BA:BA,$E:$E,$E806))))</f>
        <v/>
      </c>
      <c r="DQ806" s="232" t="str">
        <f t="array" ref="DQ806">IF(BB806="","",
IF(INDEX(Settings!$H:$H,MATCH(DQ$1,Settings!$G:$G,0))=TRUE,
100-100*(BB806-MINIFS(BB:BB,$E:$E,$E806))/(MAXIFS(BB:BB,$E:$E,$E806)-MINIFS(BB:BB,$E:$E,$E806)),
100*(BB806-MINIFS(BB:BB,$E:$E,$E806))/(MAXIFS(BB:BB,$E:$E,$E806)-MINIFS(BB:BB,$E:$E,$E806))))</f>
        <v/>
      </c>
      <c r="DR806" s="232" t="str">
        <f t="array" ref="DR806">IF(BC806="","",
IF(INDEX(Settings!$H:$H,MATCH(DR$1,Settings!$G:$G,0))=TRUE,
100-100*(BC806-MINIFS(BC:BC,$E:$E,$E806))/(MAXIFS(BC:BC,$E:$E,$E806)-MINIFS(BC:BC,$E:$E,$E806)),
100*(BC806-MINIFS(BC:BC,$E:$E,$E806))/(MAXIFS(BC:BC,$E:$E,$E806)-MINIFS(BC:BC,$E:$E,$E806))))</f>
        <v/>
      </c>
      <c r="DS806" s="232" t="str">
        <f t="array" ref="DS806">IF(BD806="","",
IF(INDEX(Settings!$H:$H,MATCH(DS$1,Settings!$G:$G,0))=TRUE,
100-100*(BD806-MINIFS(BD:BD,$E:$E,$E806))/(MAXIFS(BD:BD,$E:$E,$E806)-MINIFS(BD:BD,$E:$E,$E806)),
100*(BD806-MINIFS(BD:BD,$E:$E,$E806))/(MAXIFS(BD:BD,$E:$E,$E806)-MINIFS(BD:BD,$E:$E,$E806))))</f>
        <v/>
      </c>
      <c r="DT806" s="232" t="str">
        <f t="array" ref="DT806">IF(BE806="","",
IF(INDEX(Settings!$H:$H,MATCH(DT$1,Settings!$G:$G,0))=TRUE,
100-100*(BE806-MINIFS(BE:BE,$E:$E,$E806))/(MAXIFS(BE:BE,$E:$E,$E806)-MINIFS(BE:BE,$E:$E,$E806)),
100*(BE806-MINIFS(BE:BE,$E:$E,$E806))/(MAXIFS(BE:BE,$E:$E,$E806)-MINIFS(BE:BE,$E:$E,$E806))))</f>
        <v/>
      </c>
      <c r="DU806" s="232" t="str">
        <f t="array" ref="DU806">IF(BF806="","",
IF(INDEX(Settings!$H:$H,MATCH(DU$1,Settings!$G:$G,0))=TRUE,
100-100*(BF806-MINIFS(BF:BF,$E:$E,$E806))/(MAXIFS(BF:BF,$E:$E,$E806)-MINIFS(BF:BF,$E:$E,$E806)),
100*(BF806-MINIFS(BF:BF,$E:$E,$E806))/(MAXIFS(BF:BF,$E:$E,$E806)-MINIFS(BF:BF,$E:$E,$E806))))</f>
        <v/>
      </c>
      <c r="DV806" s="232" t="str">
        <f t="array" ref="DV806">IF(BG806="","",
IF(INDEX(Settings!$H:$H,MATCH(DV$1,Settings!$G:$G,0))=TRUE,
100-100*(BG806-MINIFS(BG:BG,$E:$E,$E806))/(MAXIFS(BG:BG,$E:$E,$E806)-MINIFS(BG:BG,$E:$E,$E806)),
100*(BG806-MINIFS(BG:BG,$E:$E,$E806))/(MAXIFS(BG:BG,$E:$E,$E806)-MINIFS(BG:BG,$E:$E,$E806))))</f>
        <v/>
      </c>
      <c r="DW806" s="232" t="str">
        <f t="array" ref="DW806">IF(BH806="","",
IF(INDEX(Settings!$H:$H,MATCH(DW$1,Settings!$G:$G,0))=TRUE,
100-100*(BH806-MINIFS(BH:BH,$E:$E,$E806))/(MAXIFS(BH:BH,$E:$E,$E806)-MINIFS(BH:BH,$E:$E,$E806)),
100*(BH806-MINIFS(BH:BH,$E:$E,$E806))/(MAXIFS(BH:BH,$E:$E,$E806)-MINIFS(BH:BH,$E:$E,$E806))))</f>
        <v/>
      </c>
      <c r="DX806" s="232" t="str">
        <f t="array" ref="DX806">IF(BI806="","",
IF(INDEX(Settings!$H:$H,MATCH(DX$1,Settings!$G:$G,0))=TRUE,
100-100*(BI806-MINIFS(BI:BI,$E:$E,$E806))/(MAXIFS(BI:BI,$E:$E,$E806)-MINIFS(BI:BI,$E:$E,$E806)),
100*(BI806-MINIFS(BI:BI,$E:$E,$E806))/(MAXIFS(BI:BI,$E:$E,$E806)-MINIFS(BI:BI,$E:$E,$E806))))</f>
        <v/>
      </c>
      <c r="DY806" s="232" t="str">
        <f t="array" ref="DY806">IF(BJ806="","",
IF(INDEX(Settings!$H:$H,MATCH(DY$1,Settings!$G:$G,0))=TRUE,
100-100*(BJ806-MINIFS(BJ:BJ,$E:$E,$E806))/(MAXIFS(BJ:BJ,$E:$E,$E806)-MINIFS(BJ:BJ,$E:$E,$E806)),
100*(BJ806-MINIFS(BJ:BJ,$E:$E,$E806))/(MAXIFS(BJ:BJ,$E:$E,$E806)-MINIFS(BJ:BJ,$E:$E,$E806))))</f>
        <v/>
      </c>
      <c r="DZ806" s="234"/>
      <c r="EA806" s="234"/>
      <c r="EB806" s="234" t="str">
        <f t="shared" si="8"/>
        <v/>
      </c>
      <c r="EC806" s="234" t="str">
        <f t="shared" si="9"/>
        <v/>
      </c>
      <c r="ED806" s="234" t="str">
        <f t="shared" si="10"/>
        <v/>
      </c>
      <c r="EE806" s="234" t="str">
        <f t="shared" si="11"/>
        <v/>
      </c>
      <c r="EF806" s="234" t="str">
        <f t="shared" si="12"/>
        <v/>
      </c>
      <c r="EG806" s="234" t="str">
        <f t="shared" si="13"/>
        <v/>
      </c>
      <c r="EH806" s="234"/>
      <c r="EI806" s="234"/>
      <c r="EJ806" s="234"/>
      <c r="EK806" s="234"/>
      <c r="EL806" s="234"/>
      <c r="EM806" s="234"/>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3" t="str">
        <f t="shared" si="14"/>
        <v/>
      </c>
      <c r="N807" s="49"/>
      <c r="O807" s="49"/>
      <c r="P807" s="49"/>
      <c r="Q807" s="49"/>
      <c r="R807" s="49"/>
      <c r="S807" s="222" t="str">
        <f>IFERROR(VLOOKUP(AF807, 'YOYO IR Scores'!A:C, 3, FALSE), "")
</f>
        <v/>
      </c>
      <c r="T807" s="49"/>
      <c r="U807" s="49"/>
      <c r="V807" s="49"/>
      <c r="W807" s="49"/>
      <c r="X807" s="224" t="str">
        <f t="shared" si="4"/>
        <v/>
      </c>
      <c r="Y807" s="225" t="str">
        <f t="shared" si="5"/>
        <v/>
      </c>
      <c r="Z807" s="225" t="str">
        <f t="shared" si="6"/>
        <v/>
      </c>
      <c r="AA807" s="224" t="str">
        <f t="shared" si="7"/>
        <v/>
      </c>
      <c r="AB807" s="223"/>
      <c r="AC807" s="223"/>
      <c r="AD807" s="223"/>
      <c r="AE807" s="223" t="str">
        <f>IFERROR(VLOOKUP(AF807, 'YOYO IR Scores'!A:C, 2, FALSE), "")</f>
        <v/>
      </c>
      <c r="AF807" s="223"/>
      <c r="AG807" s="223"/>
      <c r="AH807" s="223"/>
      <c r="AI807" s="223"/>
      <c r="AJ807" s="223"/>
      <c r="AK807" s="223"/>
      <c r="AL807" s="223"/>
      <c r="AM807" s="223"/>
      <c r="AN807" s="223"/>
      <c r="AO807" s="223"/>
      <c r="AP807" s="223"/>
      <c r="AQ807" s="223"/>
      <c r="AR807" s="223"/>
      <c r="AS807" s="223"/>
      <c r="AT807" s="223"/>
      <c r="AU807" s="223"/>
      <c r="AV807" s="223"/>
      <c r="AW807" s="223"/>
      <c r="AX807" s="223"/>
      <c r="AY807" s="223"/>
      <c r="AZ807" s="223"/>
      <c r="BA807" s="223"/>
      <c r="BB807" s="223"/>
      <c r="BC807" s="223"/>
      <c r="BD807" s="223"/>
      <c r="BE807" s="223"/>
      <c r="BF807" s="223"/>
      <c r="BG807" s="223"/>
      <c r="BH807" s="223"/>
      <c r="BI807" s="223"/>
      <c r="BJ807" s="223"/>
      <c r="BK807" s="223" t="str">
        <f t="array" ref="BK807">IF(J807="","",
IF(INDEX(Settings!$H:$H,MATCH(BY$1,Settings!$G:$G,0))=TRUE,
100-100*(J807-MIN(J:J))/(MAX(J:J)-MIN(J:J)),
100*(J807-MIN(J:J))/(MAX(J:J)-MIN(J:J))))</f>
        <v/>
      </c>
      <c r="BL807" s="223" t="str">
        <f t="array" ref="BL807">IF(J807="","",
IF(INDEX(Settings!$H:$H,MATCH(BY$1,Settings!$G:$G,0))=TRUE,
100-100*(J807-MINIFS(J:J,$E:$E,$E807))/(MAXIFS(J:J,$E:$E,$E807)-MINIFS(J:J,$E:$E,$E807)),
100*(J807-MINIFS(J:J,$E:$E,$E807))/(MAXIFS(J:J,$E:$E,$E807)-MINIFS(J:J,$E:$E,$E807))))</f>
        <v/>
      </c>
      <c r="BM807" s="223"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4" t="str">
        <f t="array" ref="BQ807">IF(J807="","",
IF(INDEX(Settings!$H:$H,MATCH(BY$1,Settings!$G:$G,0))=TRUE,
-1*(J807-AVERAGE(J:J))/STDEV(J:J),
(J807-AVERAGE(J:J))/STDEV(J:J)))</f>
        <v/>
      </c>
      <c r="BR807" s="224" t="str">
        <f>IFERROR(__xludf.DUMMYFUNCTION("IF(J807="""","""",
IF(INDEX(Settings!$H:$H,MATCH(BY$1,Settings!$G:$G,0))=TRUE,
-1*(J807-AVERAGEIFS(J:J,$E:$E,$E807))/STDEV(FILTER(J:J,$E:$E=$E807)),
(J807-AVERAGEIFS(J:J,$E:$E,$E807))/STDEV(FILTER(J:J,$E:$E=$E807))))"),"")</f>
        <v/>
      </c>
      <c r="BS807" s="224"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3" t="str">
        <f t="array" ref="BY807">IF(J807="","",
IF(INDEX(Settings!$H:$H,MATCH(BY$1,Settings!$G:$G,0))=TRUE,
100-100*(J807-MINIFS(J:J,$E:$E,$E807))/(MAXIFS(J:J,$E:$E,$E807)-MINIFS(J:J,$E:$E,$E807)),
100*(J807-MINIFS(J:J,$E:$E,$E807))/(MAXIFS(J:J,$E:$E,$E807)-MINIFS(J:J,$E:$E,$E807))))</f>
        <v/>
      </c>
      <c r="BZ807" s="223" t="str">
        <f t="array" ref="BZ807">IF(K807="","",
IF(INDEX(Settings!$H:$H,MATCH(BZ$1,Settings!$G:$G,0))=TRUE,
100-100*(K807-MINIFS(K:K,$E:$E,$E807))/(MAXIFS(K:K,$E:$E,$E807)-MINIFS(K:K,$E:$E,$E807)),
100*(K807-MINIFS(K:K,$E:$E,$E807))/(MAXIFS(K:K,$E:$E,$E807)-MINIFS(K:K,$E:$E,$E807))))</f>
        <v/>
      </c>
      <c r="CA807" s="223" t="str">
        <f t="array" ref="CA807">IF(L807="","",
IF(INDEX(Settings!$H:$H,MATCH(CA$1,Settings!$G:$G,0))=TRUE,
100-100*(L807-MINIFS(L:L,$E:$E,$E807))/(MAXIFS(L:L,$E:$E,$E807)-MINIFS(L:L,$E:$E,$E807)),
100*(L807-MINIFS(L:L,$E:$E,$E807))/(MAXIFS(L:L,$E:$E,$E807)-MINIFS(L:L,$E:$E,$E807))))</f>
        <v/>
      </c>
      <c r="CB807" s="223" t="str">
        <f t="array" ref="CB807">IF(M807="","",
IF(INDEX(Settings!$H:$H,MATCH(CB$1,Settings!$G:$G,0))=TRUE,
100-100*(M807-MINIFS(M:M,$E:$E,$E807))/(MAXIFS(M:M,$E:$E,$E807)-MINIFS(M:M,$E:$E,$E807)),
100*(M807-MINIFS(M:M,$E:$E,$E807))/(MAXIFS(M:M,$E:$E,$E807)-MINIFS(M:M,$E:$E,$E807))))</f>
        <v/>
      </c>
      <c r="CC807" s="223" t="str">
        <f t="array" ref="CC807">IF(N807="","",
IF(INDEX(Settings!$H:$H,MATCH(CC$1,Settings!$G:$G,0))=TRUE,
100-100*(N807-MINIFS(N:N,$E:$E,$E807))/(MAXIFS(N:N,$E:$E,$E807)-MINIFS(N:N,$E:$E,$E807)),
100*(N807-MINIFS(N:N,$E:$E,$E807))/(MAXIFS(N:N,$E:$E,$E807)-MINIFS(N:N,$E:$E,$E807))))</f>
        <v/>
      </c>
      <c r="CD807" s="223" t="str">
        <f t="array" ref="CD807">IF(O807="","",
IF(INDEX(Settings!$H:$H,MATCH(CD$1,Settings!$G:$G,0))=TRUE,
100-100*(O807-MINIFS(O:O,$E:$E,$E807))/(MAXIFS(O:O,$E:$E,$E807)-MINIFS(O:O,$E:$E,$E807)),
100*(O807-MINIFS(O:O,$E:$E,$E807))/(MAXIFS(O:O,$E:$E,$E807)-MINIFS(O:O,$E:$E,$E807))))</f>
        <v/>
      </c>
      <c r="CE807" s="223" t="str">
        <f t="array" ref="CE807">IF(P807="","",
IF(INDEX(Settings!$H:$H,MATCH(CE$1,Settings!$G:$G,0))=TRUE,
100-100*(P807-MINIFS(P:P,$E:$E,$E807))/(MAXIFS(P:P,$E:$E,$E807)-MINIFS(P:P,$E:$E,$E807)),
100*(P807-MINIFS(P:P,$E:$E,$E807))/(MAXIFS(P:P,$E:$E,$E807)-MINIFS(P:P,$E:$E,$E807))))</f>
        <v/>
      </c>
      <c r="CF807" s="223" t="str">
        <f t="array" ref="CF807">IF(Q807="","",
IF(INDEX(Settings!$H:$H,MATCH(CF$1,Settings!$G:$G,0))=TRUE,
100-100*(Q807-MINIFS(Q:Q,$E:$E,$E807))/(MAXIFS(Q:Q,$E:$E,$E807)-MINIFS(Q:Q,$E:$E,$E807)),
100*(Q807-MINIFS(Q:Q,$E:$E,$E807))/(MAXIFS(Q:Q,$E:$E,$E807)-MINIFS(Q:Q,$E:$E,$E807))))</f>
        <v/>
      </c>
      <c r="CG807" s="223" t="str">
        <f t="array" ref="CG807">IF(R807="","",
IF(INDEX(Settings!$H:$H,MATCH(CG$1,Settings!$G:$G,0))=TRUE,
100-100*(R807-MINIFS(R:R,$E:$E,$E807))/(MAXIFS(R:R,$E:$E,$E807)-MINIFS(R:R,$E:$E,$E807)),
100*(R807-MINIFS(R:R,$E:$E,$E807))/(MAXIFS(R:R,$E:$E,$E807)-MINIFS(R:R,$E:$E,$E807))))</f>
        <v/>
      </c>
      <c r="CH807" s="223" t="str">
        <f t="array" ref="CH807">IF(S807="","",
IF(INDEX(Settings!$H:$H,MATCH(CH$1,Settings!$G:$G,0))=TRUE,
100-100*(S807-MINIFS(S:S,$E:$E,$E807))/(MAXIFS(S:S,$E:$E,$E807)-MINIFS(S:S,$E:$E,$E807)),
100*(S807-MINIFS(S:S,$E:$E,$E807))/(MAXIFS(S:S,$E:$E,$E807)-MINIFS(S:S,$E:$E,$E807))))</f>
        <v/>
      </c>
      <c r="CI807" s="223" t="str">
        <f t="array" ref="CI807">IF(T807="","",
IF(INDEX(Settings!$H:$H,MATCH(CI$1,Settings!$G:$G,0))=TRUE,
100-100*(T807-MINIFS(T:T,$E:$E,$E807))/(MAXIFS(T:T,$E:$E,$E807)-MINIFS(T:T,$E:$E,$E807)),
100*(T807-MINIFS(T:T,$E:$E,$E807))/(MAXIFS(T:T,$E:$E,$E807)-MINIFS(T:T,$E:$E,$E807))))</f>
        <v/>
      </c>
      <c r="CJ807" s="223" t="str">
        <f t="array" ref="CJ807">IF(U807="","",
IF(INDEX(Settings!$H:$H,MATCH(CJ$1,Settings!$G:$G,0))=TRUE,
100-100*(U807-MINIFS(U:U,$E:$E,$E807))/(MAXIFS(U:U,$E:$E,$E807)-MINIFS(U:U,$E:$E,$E807)),
100*(U807-MINIFS(U:U,$E:$E,$E807))/(MAXIFS(U:U,$E:$E,$E807)-MINIFS(U:U,$E:$E,$E807))))</f>
        <v/>
      </c>
      <c r="CK807" s="223" t="str">
        <f t="array" ref="CK807">IF(V807="","",
IF(INDEX(Settings!$H:$H,MATCH(CK$1,Settings!$G:$G,0))=TRUE,
100-100*(V807-MINIFS(V:V,$E:$E,$E807))/(MAXIFS(V:V,$E:$E,$E807)-MINIFS(V:V,$E:$E,$E807)),
100*(V807-MINIFS(V:V,$E:$E,$E807))/(MAXIFS(V:V,$E:$E,$E807)-MINIFS(V:V,$E:$E,$E807))))</f>
        <v/>
      </c>
      <c r="CL807" s="223" t="str">
        <f t="array" ref="CL807">IF(W807="","",
IF(INDEX(Settings!$H:$H,MATCH(CL$1,Settings!$G:$G,0))=TRUE,
100-100*(W807-MINIFS(W:W,$E:$E,$E807))/(MAXIFS(W:W,$E:$E,$E807)-MINIFS(W:W,$E:$E,$E807)),
100*(W807-MINIFS(W:W,$E:$E,$E807))/(MAXIFS(W:W,$E:$E,$E807)-MINIFS(W:W,$E:$E,$E807))))</f>
        <v/>
      </c>
      <c r="CM807" s="223" t="str">
        <f t="array" ref="CM807">IF(X807="","",
IF(INDEX(Settings!$H:$H,MATCH(CM$1,Settings!$G:$G,0))=TRUE,
100-100*(X807-MINIFS(X:X,$E:$E,$E807))/(MAXIFS(X:X,$E:$E,$E807)-MINIFS(X:X,$E:$E,$E807)),
100*(X807-MINIFS(X:X,$E:$E,$E807))/(MAXIFS(X:X,$E:$E,$E807)-MINIFS(X:X,$E:$E,$E807))))</f>
        <v/>
      </c>
      <c r="CN807" s="223" t="str">
        <f t="array" ref="CN807">IF(Y807="","",
IF(INDEX(Settings!$H:$H,MATCH(CN$1,Settings!$G:$G,0))=TRUE,
100-100*(Y807-MINIFS(Y:Y,$E:$E,$E807))/(MAXIFS(Y:Y,$E:$E,$E807)-MINIFS(Y:Y,$E:$E,$E807)),
100*(Y807-MINIFS(Y:Y,$E:$E,$E807))/(MAXIFS(Y:Y,$E:$E,$E807)-MINIFS(Y:Y,$E:$E,$E807))))</f>
        <v/>
      </c>
      <c r="CO807" s="223" t="str">
        <f t="array" ref="CO807">IF(Z807="","",
IF(INDEX(Settings!$H:$H,MATCH(CO$1,Settings!$G:$G,0))=TRUE,
100-100*(Z807-MINIFS(Z:Z,$E:$E,$E807))/(MAXIFS(Z:Z,$E:$E,$E807)-MINIFS(Z:Z,$E:$E,$E807)),
100*(Z807-MINIFS(Z:Z,$E:$E,$E807))/(MAXIFS(Z:Z,$E:$E,$E807)-MINIFS(Z:Z,$E:$E,$E807))))</f>
        <v/>
      </c>
      <c r="CP807" s="223" t="str">
        <f t="array" ref="CP807">IF(AA807="","",
IF(INDEX(Settings!$H:$H,MATCH(CP$1,Settings!$G:$G,0))=TRUE,
100-100*(AA807-MINIFS(AA:AA,$E:$E,$E807))/(MAXIFS(AA:AA,$E:$E,$E807)-MINIFS(AA:AA,$E:$E,$E807)),
100*(AA807-MINIFS(AA:AA,$E:$E,$E807))/(MAXIFS(AA:AA,$E:$E,$E807)-MINIFS(AA:AA,$E:$E,$E807))))</f>
        <v/>
      </c>
      <c r="CQ807" s="223" t="str">
        <f t="array" ref="CQ807">IF(AB807="","",
IF(INDEX(Settings!$H:$H,MATCH(CQ$1,Settings!$G:$G,0))=TRUE,
100-100*(AB807-MINIFS(AB:AB,$E:$E,$E807))/(MAXIFS(AB:AB,$E:$E,$E807)-MINIFS(AB:AB,$E:$E,$E807)),
100*(AB807-MINIFS(AB:AB,$E:$E,$E807))/(MAXIFS(AB:AB,$E:$E,$E807)-MINIFS(AB:AB,$E:$E,$E807))))</f>
        <v/>
      </c>
      <c r="CR807" s="223" t="str">
        <f t="array" ref="CR807">IF(AC807="","",
IF(INDEX(Settings!$H:$H,MATCH(CR$1,Settings!$G:$G,0))=TRUE,
100-100*(AC807-MINIFS(AC:AC,$E:$E,$E807))/(MAXIFS(AC:AC,$E:$E,$E807)-MINIFS(AC:AC,$E:$E,$E807)),
100*(AC807-MINIFS(AC:AC,$E:$E,$E807))/(MAXIFS(AC:AC,$E:$E,$E807)-MINIFS(AC:AC,$E:$E,$E807))))</f>
        <v/>
      </c>
      <c r="CS807" s="223" t="str">
        <f t="array" ref="CS807">IF(AD807="","",
IF(INDEX(Settings!$H:$H,MATCH(CS$1,Settings!$G:$G,0))=TRUE,
100-100*(AD807-MINIFS(AD:AD,$E:$E,$E807))/(MAXIFS(AD:AD,$E:$E,$E807)-MINIFS(AD:AD,$E:$E,$E807)),
100*(AD807-MINIFS(AD:AD,$E:$E,$E807))/(MAXIFS(AD:AD,$E:$E,$E807)-MINIFS(AD:AD,$E:$E,$E807))))</f>
        <v/>
      </c>
      <c r="CT807" s="223" t="str">
        <f t="array" ref="CT807">IF(AE807="","",
IF(INDEX(Settings!$H:$H,MATCH(CT$1,Settings!$G:$G,0))=TRUE,
100-100*(AE807-MINIFS(AE:AE,$E:$E,$E807))/(MAXIFS(AE:AE,$E:$E,$E807)-MINIFS(AE:AE,$E:$E,$E807)),
100*(AE807-MINIFS(AE:AE,$E:$E,$E807))/(MAXIFS(AE:AE,$E:$E,$E807)-MINIFS(AE:AE,$E:$E,$E807))))</f>
        <v/>
      </c>
      <c r="CU807" s="223" t="str">
        <f t="array" ref="CU807">IF(AF807="","",
IF(INDEX(Settings!$H:$H,MATCH(CU$1,Settings!$G:$G,0))=TRUE,
100-100*(AF807-MINIFS(AF:AF,$E:$E,$E807))/(MAXIFS(AF:AF,$E:$E,$E807)-MINIFS(AF:AF,$E:$E,$E807)),
100*(AF807-MINIFS(AF:AF,$E:$E,$E807))/(MAXIFS(AF:AF,$E:$E,$E807)-MINIFS(AF:AF,$E:$E,$E807))))</f>
        <v/>
      </c>
      <c r="CV807" s="223" t="str">
        <f t="array" ref="CV807">IF(AG807="","",
IF(INDEX(Settings!$H:$H,MATCH(CV$1,Settings!$G:$G,0))=TRUE,
100-100*(AG807-MINIFS(AG:AG,$E:$E,$E807))/(MAXIFS(AG:AG,$E:$E,$E807)-MINIFS(AG:AG,$E:$E,$E807)),
100*(AG807-MINIFS(AG:AG,$E:$E,$E807))/(MAXIFS(AG:AG,$E:$E,$E807)-MINIFS(AG:AG,$E:$E,$E807))))</f>
        <v/>
      </c>
      <c r="CW807" s="223" t="str">
        <f t="array" ref="CW807">IF(AH807="","",
IF(INDEX(Settings!$H:$H,MATCH(CW$1,Settings!$G:$G,0))=TRUE,
100-100*(AH807-MINIFS(AH:AH,$E:$E,$E807))/(MAXIFS(AH:AH,$E:$E,$E807)-MINIFS(AH:AH,$E:$E,$E807)),
100*(AH807-MINIFS(AH:AH,$E:$E,$E807))/(MAXIFS(AH:AH,$E:$E,$E807)-MINIFS(AH:AH,$E:$E,$E807))))</f>
        <v/>
      </c>
      <c r="CX807" s="223" t="str">
        <f t="array" ref="CX807">IF(AI807="","",
IF(INDEX(Settings!$H:$H,MATCH(CX$1,Settings!$G:$G,0))=TRUE,
100-100*(AI807-MINIFS(AI:AI,$E:$E,$E807))/(MAXIFS(AI:AI,$E:$E,$E807)-MINIFS(AI:AI,$E:$E,$E807)),
100*(AI807-MINIFS(AI:AI,$E:$E,$E807))/(MAXIFS(AI:AI,$E:$E,$E807)-MINIFS(AI:AI,$E:$E,$E807))))</f>
        <v/>
      </c>
      <c r="CY807" s="223" t="str">
        <f t="array" ref="CY807">IF(AJ807="","",
IF(INDEX(Settings!$H:$H,MATCH(CY$1,Settings!$G:$G,0))=TRUE,
100-100*(AJ807-MINIFS(AJ:AJ,$E:$E,$E807))/(MAXIFS(AJ:AJ,$E:$E,$E807)-MINIFS(AJ:AJ,$E:$E,$E807)),
100*(AJ807-MINIFS(AJ:AJ,$E:$E,$E807))/(MAXIFS(AJ:AJ,$E:$E,$E807)-MINIFS(AJ:AJ,$E:$E,$E807))))</f>
        <v/>
      </c>
      <c r="CZ807" s="223" t="str">
        <f t="array" ref="CZ807">IF(AK807="","",
IF(INDEX(Settings!$H:$H,MATCH(CZ$1,Settings!$G:$G,0))=TRUE,
100-100*(AK807-MINIFS(AK:AK,$E:$E,$E807))/(MAXIFS(AK:AK,$E:$E,$E807)-MINIFS(AK:AK,$E:$E,$E807)),
100*(AK807-MINIFS(AK:AK,$E:$E,$E807))/(MAXIFS(AK:AK,$E:$E,$E807)-MINIFS(AK:AK,$E:$E,$E807))))</f>
        <v/>
      </c>
      <c r="DA807" s="223" t="str">
        <f t="array" ref="DA807">IF(AL807="","",
IF(INDEX(Settings!$H:$H,MATCH(DA$1,Settings!$G:$G,0))=TRUE,
100-100*(AL807-MINIFS(AL:AL,$E:$E,$E807))/(MAXIFS(AL:AL,$E:$E,$E807)-MINIFS(AL:AL,$E:$E,$E807)),
100*(AL807-MINIFS(AL:AL,$E:$E,$E807))/(MAXIFS(AL:AL,$E:$E,$E807)-MINIFS(AL:AL,$E:$E,$E807))))</f>
        <v/>
      </c>
      <c r="DB807" s="223" t="str">
        <f t="array" ref="DB807">IF(AM807="","",
IF(INDEX(Settings!$H:$H,MATCH(DB$1,Settings!$G:$G,0))=TRUE,
100-100*(AM807-MINIFS(AM:AM,$E:$E,$E807))/(MAXIFS(AM:AM,$E:$E,$E807)-MINIFS(AM:AM,$E:$E,$E807)),
100*(AM807-MINIFS(AM:AM,$E:$E,$E807))/(MAXIFS(AM:AM,$E:$E,$E807)-MINIFS(AM:AM,$E:$E,$E807))))</f>
        <v/>
      </c>
      <c r="DC807" s="223" t="str">
        <f t="array" ref="DC807">IF(AN807="","",
IF(INDEX(Settings!$H:$H,MATCH(DC$1,Settings!$G:$G,0))=TRUE,
100-100*(AN807-MINIFS(AN:AN,$E:$E,$E807))/(MAXIFS(AN:AN,$E:$E,$E807)-MINIFS(AN:AN,$E:$E,$E807)),
100*(AN807-MINIFS(AN:AN,$E:$E,$E807))/(MAXIFS(AN:AN,$E:$E,$E807)-MINIFS(AN:AN,$E:$E,$E807))))</f>
        <v/>
      </c>
      <c r="DD807" s="223" t="str">
        <f t="array" ref="DD807">IF(AO807="","",
IF(INDEX(Settings!$H:$H,MATCH(DD$1,Settings!$G:$G,0))=TRUE,
100-100*(AO807-MINIFS(AO:AO,$E:$E,$E807))/(MAXIFS(AO:AO,$E:$E,$E807)-MINIFS(AO:AO,$E:$E,$E807)),
100*(AO807-MINIFS(AO:AO,$E:$E,$E807))/(MAXIFS(AO:AO,$E:$E,$E807)-MINIFS(AO:AO,$E:$E,$E807))))</f>
        <v/>
      </c>
      <c r="DE807" s="223" t="str">
        <f t="array" ref="DE807">IF(AP807="","",
IF(INDEX(Settings!$H:$H,MATCH(DE$1,Settings!$G:$G,0))=TRUE,
100-100*(AP807-MINIFS(AP:AP,$E:$E,$E807))/(MAXIFS(AP:AP,$E:$E,$E807)-MINIFS(AP:AP,$E:$E,$E807)),
100*(AP807-MINIFS(AP:AP,$E:$E,$E807))/(MAXIFS(AP:AP,$E:$E,$E807)-MINIFS(AP:AP,$E:$E,$E807))))</f>
        <v/>
      </c>
      <c r="DF807" s="223" t="str">
        <f t="array" ref="DF807">IF(AQ807="","",
IF(INDEX(Settings!$H:$H,MATCH(DF$1,Settings!$G:$G,0))=TRUE,
100-100*(AQ807-MINIFS(AQ:AQ,$E:$E,$E807))/(MAXIFS(AQ:AQ,$E:$E,$E807)-MINIFS(AQ:AQ,$E:$E,$E807)),
100*(AQ807-MINIFS(AQ:AQ,$E:$E,$E807))/(MAXIFS(AQ:AQ,$E:$E,$E807)-MINIFS(AQ:AQ,$E:$E,$E807))))</f>
        <v/>
      </c>
      <c r="DG807" s="223" t="str">
        <f t="array" ref="DG807">IF(AR807="","",
IF(INDEX(Settings!$H:$H,MATCH(DG$1,Settings!$G:$G,0))=TRUE,
100-100*(AR807-MINIFS(AR:AR,$E:$E,$E807))/(MAXIFS(AR:AR,$E:$E,$E807)-MINIFS(AR:AR,$E:$E,$E807)),
100*(AR807-MINIFS(AR:AR,$E:$E,$E807))/(MAXIFS(AR:AR,$E:$E,$E807)-MINIFS(AR:AR,$E:$E,$E807))))</f>
        <v/>
      </c>
      <c r="DH807" s="223" t="str">
        <f t="array" ref="DH807">IF(AS807="","",
IF(INDEX(Settings!$H:$H,MATCH(DH$1,Settings!$G:$G,0))=TRUE,
100-100*(AS807-MINIFS(AS:AS,$E:$E,$E807))/(MAXIFS(AS:AS,$E:$E,$E807)-MINIFS(AS:AS,$E:$E,$E807)),
100*(AS807-MINIFS(AS:AS,$E:$E,$E807))/(MAXIFS(AS:AS,$E:$E,$E807)-MINIFS(AS:AS,$E:$E,$E807))))</f>
        <v/>
      </c>
      <c r="DI807" s="223" t="str">
        <f t="array" ref="DI807">IF(AT807="","",
IF(INDEX(Settings!$H:$H,MATCH(DI$1,Settings!$G:$G,0))=TRUE,
100-100*(AT807-MINIFS(AT:AT,$E:$E,$E807))/(MAXIFS(AT:AT,$E:$E,$E807)-MINIFS(AT:AT,$E:$E,$E807)),
100*(AT807-MINIFS(AT:AT,$E:$E,$E807))/(MAXIFS(AT:AT,$E:$E,$E807)-MINIFS(AT:AT,$E:$E,$E807))))</f>
        <v/>
      </c>
      <c r="DJ807" s="223" t="str">
        <f t="array" ref="DJ807">IF(AU807="","",
IF(INDEX(Settings!$H:$H,MATCH(DJ$1,Settings!$G:$G,0))=TRUE,
100-100*(AU807-MINIFS(AU:AU,$E:$E,$E807))/(MAXIFS(AU:AU,$E:$E,$E807)-MINIFS(AU:AU,$E:$E,$E807)),
100*(AU807-MINIFS(AU:AU,$E:$E,$E807))/(MAXIFS(AU:AU,$E:$E,$E807)-MINIFS(AU:AU,$E:$E,$E807))))</f>
        <v/>
      </c>
      <c r="DK807" s="223" t="str">
        <f t="array" ref="DK807">IF(AV807="","",
IF(INDEX(Settings!$H:$H,MATCH(DK$1,Settings!$G:$G,0))=TRUE,
100-100*(AV807-MINIFS(AV:AV,$E:$E,$E807))/(MAXIFS(AV:AV,$E:$E,$E807)-MINIFS(AV:AV,$E:$E,$E807)),
100*(AV807-MINIFS(AV:AV,$E:$E,$E807))/(MAXIFS(AV:AV,$E:$E,$E807)-MINIFS(AV:AV,$E:$E,$E807))))</f>
        <v/>
      </c>
      <c r="DL807" s="223" t="str">
        <f t="array" ref="DL807">IF(AW807="","",
IF(INDEX(Settings!$H:$H,MATCH(DL$1,Settings!$G:$G,0))=TRUE,
100-100*(AW807-MINIFS(AW:AW,$E:$E,$E807))/(MAXIFS(AW:AW,$E:$E,$E807)-MINIFS(AW:AW,$E:$E,$E807)),
100*(AW807-MINIFS(AW:AW,$E:$E,$E807))/(MAXIFS(AW:AW,$E:$E,$E807)-MINIFS(AW:AW,$E:$E,$E807))))</f>
        <v/>
      </c>
      <c r="DM807" s="223" t="str">
        <f t="array" ref="DM807">IF(AX807="","",
IF(INDEX(Settings!$H:$H,MATCH(DM$1,Settings!$G:$G,0))=TRUE,
100-100*(AX807-MINIFS(AX:AX,$E:$E,$E807))/(MAXIFS(AX:AX,$E:$E,$E807)-MINIFS(AX:AX,$E:$E,$E807)),
100*(AX807-MINIFS(AX:AX,$E:$E,$E807))/(MAXIFS(AX:AX,$E:$E,$E807)-MINIFS(AX:AX,$E:$E,$E807))))</f>
        <v/>
      </c>
      <c r="DN807" s="223" t="str">
        <f t="array" ref="DN807">IF(AY807="","",
IF(INDEX(Settings!$H:$H,MATCH(DN$1,Settings!$G:$G,0))=TRUE,
100-100*(AY807-MINIFS(AY:AY,$E:$E,$E807))/(MAXIFS(AY:AY,$E:$E,$E807)-MINIFS(AY:AY,$E:$E,$E807)),
100*(AY807-MINIFS(AY:AY,$E:$E,$E807))/(MAXIFS(AY:AY,$E:$E,$E807)-MINIFS(AY:AY,$E:$E,$E807))))</f>
        <v/>
      </c>
      <c r="DO807" s="223" t="str">
        <f t="array" ref="DO807">IF(AZ807="","",
IF(INDEX(Settings!$H:$H,MATCH(DO$1,Settings!$G:$G,0))=TRUE,
100-100*(AZ807-MINIFS(AZ:AZ,$E:$E,$E807))/(MAXIFS(AZ:AZ,$E:$E,$E807)-MINIFS(AZ:AZ,$E:$E,$E807)),
100*(AZ807-MINIFS(AZ:AZ,$E:$E,$E807))/(MAXIFS(AZ:AZ,$E:$E,$E807)-MINIFS(AZ:AZ,$E:$E,$E807))))</f>
        <v/>
      </c>
      <c r="DP807" s="223" t="str">
        <f t="array" ref="DP807">IF(BA807="","",
IF(INDEX(Settings!$H:$H,MATCH(DP$1,Settings!$G:$G,0))=TRUE,
100-100*(BA807-MINIFS(BA:BA,$E:$E,$E807))/(MAXIFS(BA:BA,$E:$E,$E807)-MINIFS(BA:BA,$E:$E,$E807)),
100*(BA807-MINIFS(BA:BA,$E:$E,$E807))/(MAXIFS(BA:BA,$E:$E,$E807)-MINIFS(BA:BA,$E:$E,$E807))))</f>
        <v/>
      </c>
      <c r="DQ807" s="223" t="str">
        <f t="array" ref="DQ807">IF(BB807="","",
IF(INDEX(Settings!$H:$H,MATCH(DQ$1,Settings!$G:$G,0))=TRUE,
100-100*(BB807-MINIFS(BB:BB,$E:$E,$E807))/(MAXIFS(BB:BB,$E:$E,$E807)-MINIFS(BB:BB,$E:$E,$E807)),
100*(BB807-MINIFS(BB:BB,$E:$E,$E807))/(MAXIFS(BB:BB,$E:$E,$E807)-MINIFS(BB:BB,$E:$E,$E807))))</f>
        <v/>
      </c>
      <c r="DR807" s="223" t="str">
        <f t="array" ref="DR807">IF(BC807="","",
IF(INDEX(Settings!$H:$H,MATCH(DR$1,Settings!$G:$G,0))=TRUE,
100-100*(BC807-MINIFS(BC:BC,$E:$E,$E807))/(MAXIFS(BC:BC,$E:$E,$E807)-MINIFS(BC:BC,$E:$E,$E807)),
100*(BC807-MINIFS(BC:BC,$E:$E,$E807))/(MAXIFS(BC:BC,$E:$E,$E807)-MINIFS(BC:BC,$E:$E,$E807))))</f>
        <v/>
      </c>
      <c r="DS807" s="223" t="str">
        <f t="array" ref="DS807">IF(BD807="","",
IF(INDEX(Settings!$H:$H,MATCH(DS$1,Settings!$G:$G,0))=TRUE,
100-100*(BD807-MINIFS(BD:BD,$E:$E,$E807))/(MAXIFS(BD:BD,$E:$E,$E807)-MINIFS(BD:BD,$E:$E,$E807)),
100*(BD807-MINIFS(BD:BD,$E:$E,$E807))/(MAXIFS(BD:BD,$E:$E,$E807)-MINIFS(BD:BD,$E:$E,$E807))))</f>
        <v/>
      </c>
      <c r="DT807" s="223" t="str">
        <f t="array" ref="DT807">IF(BE807="","",
IF(INDEX(Settings!$H:$H,MATCH(DT$1,Settings!$G:$G,0))=TRUE,
100-100*(BE807-MINIFS(BE:BE,$E:$E,$E807))/(MAXIFS(BE:BE,$E:$E,$E807)-MINIFS(BE:BE,$E:$E,$E807)),
100*(BE807-MINIFS(BE:BE,$E:$E,$E807))/(MAXIFS(BE:BE,$E:$E,$E807)-MINIFS(BE:BE,$E:$E,$E807))))</f>
        <v/>
      </c>
      <c r="DU807" s="223" t="str">
        <f t="array" ref="DU807">IF(BF807="","",
IF(INDEX(Settings!$H:$H,MATCH(DU$1,Settings!$G:$G,0))=TRUE,
100-100*(BF807-MINIFS(BF:BF,$E:$E,$E807))/(MAXIFS(BF:BF,$E:$E,$E807)-MINIFS(BF:BF,$E:$E,$E807)),
100*(BF807-MINIFS(BF:BF,$E:$E,$E807))/(MAXIFS(BF:BF,$E:$E,$E807)-MINIFS(BF:BF,$E:$E,$E807))))</f>
        <v/>
      </c>
      <c r="DV807" s="223" t="str">
        <f t="array" ref="DV807">IF(BG807="","",
IF(INDEX(Settings!$H:$H,MATCH(DV$1,Settings!$G:$G,0))=TRUE,
100-100*(BG807-MINIFS(BG:BG,$E:$E,$E807))/(MAXIFS(BG:BG,$E:$E,$E807)-MINIFS(BG:BG,$E:$E,$E807)),
100*(BG807-MINIFS(BG:BG,$E:$E,$E807))/(MAXIFS(BG:BG,$E:$E,$E807)-MINIFS(BG:BG,$E:$E,$E807))))</f>
        <v/>
      </c>
      <c r="DW807" s="223" t="str">
        <f t="array" ref="DW807">IF(BH807="","",
IF(INDEX(Settings!$H:$H,MATCH(DW$1,Settings!$G:$G,0))=TRUE,
100-100*(BH807-MINIFS(BH:BH,$E:$E,$E807))/(MAXIFS(BH:BH,$E:$E,$E807)-MINIFS(BH:BH,$E:$E,$E807)),
100*(BH807-MINIFS(BH:BH,$E:$E,$E807))/(MAXIFS(BH:BH,$E:$E,$E807)-MINIFS(BH:BH,$E:$E,$E807))))</f>
        <v/>
      </c>
      <c r="DX807" s="223" t="str">
        <f t="array" ref="DX807">IF(BI807="","",
IF(INDEX(Settings!$H:$H,MATCH(DX$1,Settings!$G:$G,0))=TRUE,
100-100*(BI807-MINIFS(BI:BI,$E:$E,$E807))/(MAXIFS(BI:BI,$E:$E,$E807)-MINIFS(BI:BI,$E:$E,$E807)),
100*(BI807-MINIFS(BI:BI,$E:$E,$E807))/(MAXIFS(BI:BI,$E:$E,$E807)-MINIFS(BI:BI,$E:$E,$E807))))</f>
        <v/>
      </c>
      <c r="DY807" s="223" t="str">
        <f t="array" ref="DY807">IF(BJ807="","",
IF(INDEX(Settings!$H:$H,MATCH(DY$1,Settings!$G:$G,0))=TRUE,
100-100*(BJ807-MINIFS(BJ:BJ,$E:$E,$E807))/(MAXIFS(BJ:BJ,$E:$E,$E807)-MINIFS(BJ:BJ,$E:$E,$E807)),
100*(BJ807-MINIFS(BJ:BJ,$E:$E,$E807))/(MAXIFS(BJ:BJ,$E:$E,$E807)-MINIFS(BJ:BJ,$E:$E,$E807))))</f>
        <v/>
      </c>
      <c r="DZ807" s="225"/>
      <c r="EA807" s="225"/>
      <c r="EB807" s="225" t="str">
        <f t="shared" si="8"/>
        <v/>
      </c>
      <c r="EC807" s="225" t="str">
        <f t="shared" si="9"/>
        <v/>
      </c>
      <c r="ED807" s="225" t="str">
        <f t="shared" si="10"/>
        <v/>
      </c>
      <c r="EE807" s="225" t="str">
        <f t="shared" si="11"/>
        <v/>
      </c>
      <c r="EF807" s="225" t="str">
        <f t="shared" si="12"/>
        <v/>
      </c>
      <c r="EG807" s="225" t="str">
        <f t="shared" si="13"/>
        <v/>
      </c>
      <c r="EH807" s="225"/>
      <c r="EI807" s="225"/>
      <c r="EJ807" s="225"/>
      <c r="EK807" s="225"/>
      <c r="EL807" s="225"/>
      <c r="EM807" s="225"/>
    </row>
    <row r="808">
      <c r="A808" s="231"/>
      <c r="B808" s="231"/>
      <c r="C808" s="231"/>
      <c r="D808" s="231" t="str">
        <f t="array" ref="D808">IFERROR(INDEX(Profiles!$B:$B,MATCH($A808,Profiles!$A:$A,0)),"")</f>
        <v/>
      </c>
      <c r="E808" s="231"/>
      <c r="F808" s="231"/>
      <c r="G808" s="231"/>
      <c r="H808" s="231"/>
      <c r="I808" s="231" t="str">
        <f>IF(A808="","",IF(Settings!$N$3="DATE",F808&amp;": "&amp;TEXT(B808,"M/DD/YY"),F808&amp;": "&amp;H808))</f>
        <v/>
      </c>
      <c r="J808" s="231"/>
      <c r="K808" s="231"/>
      <c r="L808" s="231"/>
      <c r="M808" s="232" t="str">
        <f t="shared" si="14"/>
        <v/>
      </c>
      <c r="N808" s="231"/>
      <c r="O808" s="231"/>
      <c r="P808" s="231"/>
      <c r="Q808" s="231"/>
      <c r="R808" s="231"/>
      <c r="S808" s="230" t="str">
        <f>IFERROR(VLOOKUP(AF808, 'YOYO IR Scores'!A:C, 3, FALSE), "")
</f>
        <v/>
      </c>
      <c r="T808" s="231"/>
      <c r="U808" s="231"/>
      <c r="V808" s="231"/>
      <c r="W808" s="231"/>
      <c r="X808" s="233" t="str">
        <f t="shared" si="4"/>
        <v/>
      </c>
      <c r="Y808" s="234" t="str">
        <f t="shared" si="5"/>
        <v/>
      </c>
      <c r="Z808" s="234" t="str">
        <f t="shared" si="6"/>
        <v/>
      </c>
      <c r="AA808" s="233" t="str">
        <f t="shared" si="7"/>
        <v/>
      </c>
      <c r="AB808" s="232"/>
      <c r="AC808" s="232"/>
      <c r="AD808" s="232"/>
      <c r="AE808" s="232" t="str">
        <f>IFERROR(VLOOKUP(AF808, 'YOYO IR Scores'!A:C, 2, FALSE), "")</f>
        <v/>
      </c>
      <c r="AF808" s="232"/>
      <c r="AG808" s="23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c r="BD808" s="232"/>
      <c r="BE808" s="232"/>
      <c r="BF808" s="232"/>
      <c r="BG808" s="232"/>
      <c r="BH808" s="232"/>
      <c r="BI808" s="232"/>
      <c r="BJ808" s="232"/>
      <c r="BK808" s="232" t="str">
        <f t="array" ref="BK808">IF(J808="","",
IF(INDEX(Settings!$H:$H,MATCH(BY$1,Settings!$G:$G,0))=TRUE,
100-100*(J808-MIN(J:J))/(MAX(J:J)-MIN(J:J)),
100*(J808-MIN(J:J))/(MAX(J:J)-MIN(J:J))))</f>
        <v/>
      </c>
      <c r="BL808" s="232" t="str">
        <f t="array" ref="BL808">IF(J808="","",
IF(INDEX(Settings!$H:$H,MATCH(BY$1,Settings!$G:$G,0))=TRUE,
100-100*(J808-MINIFS(J:J,$E:$E,$E808))/(MAXIFS(J:J,$E:$E,$E808)-MINIFS(J:J,$E:$E,$E808)),
100*(J808-MINIFS(J:J,$E:$E,$E808))/(MAXIFS(J:J,$E:$E,$E808)-MINIFS(J:J,$E:$E,$E808))))</f>
        <v/>
      </c>
      <c r="BM808" s="232" t="str">
        <f t="array" ref="BM808">IF(J808="","",
IF(INDEX(Settings!$H:$H,MATCH(BY$1,Settings!$G:$G,0))=TRUE,
100-100*(J808-MINIFS(J:J,$E:$E,$E808,$I:$I,$I808))/(MAXIFS(J:J,$E:$E,$E808,$I:$I,$I808)-MINIFS(J:J,$E:$E,$E808,$I:$I,$I808)),
100*(J808-MINIFS(J:J,$E:$E,$E808,$I:$I,$I808))/(MAXIFS(J:J,$E:$E,$E808,$I:$I,$I808)-MINIFS(J:J,$E:$E,$E808,$I:$I,$I808))))</f>
        <v/>
      </c>
      <c r="BN808" s="231" t="str">
        <f t="array" ref="BN808">IF(J808="","",
IF(INDEX(Settings!$H:$H,MATCH(BY$1,Settings!$G:$G,0))=TRUE,
100-100*PERCENTRANK(J:J,J808),
100*PERCENTRANK(J:J,J808)))</f>
        <v/>
      </c>
      <c r="BO808" s="231" t="str">
        <f>IFERROR(__xludf.DUMMYFUNCTION("IF(J808="""","""",
IF(INDEX(Settings!$H:$H,MATCH(BY$1,Settings!$G:$G,0))=TRUE,
100-100*PERCENTRANK(FILTER(J:J,$E:$E=$E808),J808),
100*PERCENTRANK(FILTER(J:J,$E:$E=$E808),J808)))"),"")</f>
        <v/>
      </c>
      <c r="BP808" s="231" t="str">
        <f>IFERROR(__xludf.DUMMYFUNCTION("IF(J808="""","""",
IF(INDEX(Settings!$H:$H,MATCH(BY$1,Settings!$G:$G,0))=TRUE,
100-100*PERCENTRANK(FILTER(J:J,$E:$E=$E808,$I:$I=$I808),J808),
100*PERCENTRANK(FILTER(J:J,$E:$E=$E808,$I:$I=$I808),J808)))"),"")</f>
        <v/>
      </c>
      <c r="BQ808" s="233" t="str">
        <f t="array" ref="BQ808">IF(J808="","",
IF(INDEX(Settings!$H:$H,MATCH(BY$1,Settings!$G:$G,0))=TRUE,
-1*(J808-AVERAGE(J:J))/STDEV(J:J),
(J808-AVERAGE(J:J))/STDEV(J:J)))</f>
        <v/>
      </c>
      <c r="BR808" s="233" t="str">
        <f>IFERROR(__xludf.DUMMYFUNCTION("IF(J808="""","""",
IF(INDEX(Settings!$H:$H,MATCH(BY$1,Settings!$G:$G,0))=TRUE,
-1*(J808-AVERAGEIFS(J:J,$E:$E,$E808))/STDEV(FILTER(J:J,$E:$E=$E808)),
(J808-AVERAGEIFS(J:J,$E:$E,$E808))/STDEV(FILTER(J:J,$E:$E=$E808))))"),"")</f>
        <v/>
      </c>
      <c r="BS808" s="233"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1"/>
      <c r="BX808" s="231"/>
      <c r="BY808" s="232" t="str">
        <f t="array" ref="BY808">IF(J808="","",
IF(INDEX(Settings!$H:$H,MATCH(BY$1,Settings!$G:$G,0))=TRUE,
100-100*(J808-MINIFS(J:J,$E:$E,$E808))/(MAXIFS(J:J,$E:$E,$E808)-MINIFS(J:J,$E:$E,$E808)),
100*(J808-MINIFS(J:J,$E:$E,$E808))/(MAXIFS(J:J,$E:$E,$E808)-MINIFS(J:J,$E:$E,$E808))))</f>
        <v/>
      </c>
      <c r="BZ808" s="232" t="str">
        <f t="array" ref="BZ808">IF(K808="","",
IF(INDEX(Settings!$H:$H,MATCH(BZ$1,Settings!$G:$G,0))=TRUE,
100-100*(K808-MINIFS(K:K,$E:$E,$E808))/(MAXIFS(K:K,$E:$E,$E808)-MINIFS(K:K,$E:$E,$E808)),
100*(K808-MINIFS(K:K,$E:$E,$E808))/(MAXIFS(K:K,$E:$E,$E808)-MINIFS(K:K,$E:$E,$E808))))</f>
        <v/>
      </c>
      <c r="CA808" s="232" t="str">
        <f t="array" ref="CA808">IF(L808="","",
IF(INDEX(Settings!$H:$H,MATCH(CA$1,Settings!$G:$G,0))=TRUE,
100-100*(L808-MINIFS(L:L,$E:$E,$E808))/(MAXIFS(L:L,$E:$E,$E808)-MINIFS(L:L,$E:$E,$E808)),
100*(L808-MINIFS(L:L,$E:$E,$E808))/(MAXIFS(L:L,$E:$E,$E808)-MINIFS(L:L,$E:$E,$E808))))</f>
        <v/>
      </c>
      <c r="CB808" s="232" t="str">
        <f t="array" ref="CB808">IF(M808="","",
IF(INDEX(Settings!$H:$H,MATCH(CB$1,Settings!$G:$G,0))=TRUE,
100-100*(M808-MINIFS(M:M,$E:$E,$E808))/(MAXIFS(M:M,$E:$E,$E808)-MINIFS(M:M,$E:$E,$E808)),
100*(M808-MINIFS(M:M,$E:$E,$E808))/(MAXIFS(M:M,$E:$E,$E808)-MINIFS(M:M,$E:$E,$E808))))</f>
        <v/>
      </c>
      <c r="CC808" s="232" t="str">
        <f t="array" ref="CC808">IF(N808="","",
IF(INDEX(Settings!$H:$H,MATCH(CC$1,Settings!$G:$G,0))=TRUE,
100-100*(N808-MINIFS(N:N,$E:$E,$E808))/(MAXIFS(N:N,$E:$E,$E808)-MINIFS(N:N,$E:$E,$E808)),
100*(N808-MINIFS(N:N,$E:$E,$E808))/(MAXIFS(N:N,$E:$E,$E808)-MINIFS(N:N,$E:$E,$E808))))</f>
        <v/>
      </c>
      <c r="CD808" s="232" t="str">
        <f t="array" ref="CD808">IF(O808="","",
IF(INDEX(Settings!$H:$H,MATCH(CD$1,Settings!$G:$G,0))=TRUE,
100-100*(O808-MINIFS(O:O,$E:$E,$E808))/(MAXIFS(O:O,$E:$E,$E808)-MINIFS(O:O,$E:$E,$E808)),
100*(O808-MINIFS(O:O,$E:$E,$E808))/(MAXIFS(O:O,$E:$E,$E808)-MINIFS(O:O,$E:$E,$E808))))</f>
        <v/>
      </c>
      <c r="CE808" s="232" t="str">
        <f t="array" ref="CE808">IF(P808="","",
IF(INDEX(Settings!$H:$H,MATCH(CE$1,Settings!$G:$G,0))=TRUE,
100-100*(P808-MINIFS(P:P,$E:$E,$E808))/(MAXIFS(P:P,$E:$E,$E808)-MINIFS(P:P,$E:$E,$E808)),
100*(P808-MINIFS(P:P,$E:$E,$E808))/(MAXIFS(P:P,$E:$E,$E808)-MINIFS(P:P,$E:$E,$E808))))</f>
        <v/>
      </c>
      <c r="CF808" s="232" t="str">
        <f t="array" ref="CF808">IF(Q808="","",
IF(INDEX(Settings!$H:$H,MATCH(CF$1,Settings!$G:$G,0))=TRUE,
100-100*(Q808-MINIFS(Q:Q,$E:$E,$E808))/(MAXIFS(Q:Q,$E:$E,$E808)-MINIFS(Q:Q,$E:$E,$E808)),
100*(Q808-MINIFS(Q:Q,$E:$E,$E808))/(MAXIFS(Q:Q,$E:$E,$E808)-MINIFS(Q:Q,$E:$E,$E808))))</f>
        <v/>
      </c>
      <c r="CG808" s="232" t="str">
        <f t="array" ref="CG808">IF(R808="","",
IF(INDEX(Settings!$H:$H,MATCH(CG$1,Settings!$G:$G,0))=TRUE,
100-100*(R808-MINIFS(R:R,$E:$E,$E808))/(MAXIFS(R:R,$E:$E,$E808)-MINIFS(R:R,$E:$E,$E808)),
100*(R808-MINIFS(R:R,$E:$E,$E808))/(MAXIFS(R:R,$E:$E,$E808)-MINIFS(R:R,$E:$E,$E808))))</f>
        <v/>
      </c>
      <c r="CH808" s="232" t="str">
        <f t="array" ref="CH808">IF(S808="","",
IF(INDEX(Settings!$H:$H,MATCH(CH$1,Settings!$G:$G,0))=TRUE,
100-100*(S808-MINIFS(S:S,$E:$E,$E808))/(MAXIFS(S:S,$E:$E,$E808)-MINIFS(S:S,$E:$E,$E808)),
100*(S808-MINIFS(S:S,$E:$E,$E808))/(MAXIFS(S:S,$E:$E,$E808)-MINIFS(S:S,$E:$E,$E808))))</f>
        <v/>
      </c>
      <c r="CI808" s="232" t="str">
        <f t="array" ref="CI808">IF(T808="","",
IF(INDEX(Settings!$H:$H,MATCH(CI$1,Settings!$G:$G,0))=TRUE,
100-100*(T808-MINIFS(T:T,$E:$E,$E808))/(MAXIFS(T:T,$E:$E,$E808)-MINIFS(T:T,$E:$E,$E808)),
100*(T808-MINIFS(T:T,$E:$E,$E808))/(MAXIFS(T:T,$E:$E,$E808)-MINIFS(T:T,$E:$E,$E808))))</f>
        <v/>
      </c>
      <c r="CJ808" s="232" t="str">
        <f t="array" ref="CJ808">IF(U808="","",
IF(INDEX(Settings!$H:$H,MATCH(CJ$1,Settings!$G:$G,0))=TRUE,
100-100*(U808-MINIFS(U:U,$E:$E,$E808))/(MAXIFS(U:U,$E:$E,$E808)-MINIFS(U:U,$E:$E,$E808)),
100*(U808-MINIFS(U:U,$E:$E,$E808))/(MAXIFS(U:U,$E:$E,$E808)-MINIFS(U:U,$E:$E,$E808))))</f>
        <v/>
      </c>
      <c r="CK808" s="232" t="str">
        <f t="array" ref="CK808">IF(V808="","",
IF(INDEX(Settings!$H:$H,MATCH(CK$1,Settings!$G:$G,0))=TRUE,
100-100*(V808-MINIFS(V:V,$E:$E,$E808))/(MAXIFS(V:V,$E:$E,$E808)-MINIFS(V:V,$E:$E,$E808)),
100*(V808-MINIFS(V:V,$E:$E,$E808))/(MAXIFS(V:V,$E:$E,$E808)-MINIFS(V:V,$E:$E,$E808))))</f>
        <v/>
      </c>
      <c r="CL808" s="232" t="str">
        <f t="array" ref="CL808">IF(W808="","",
IF(INDEX(Settings!$H:$H,MATCH(CL$1,Settings!$G:$G,0))=TRUE,
100-100*(W808-MINIFS(W:W,$E:$E,$E808))/(MAXIFS(W:W,$E:$E,$E808)-MINIFS(W:W,$E:$E,$E808)),
100*(W808-MINIFS(W:W,$E:$E,$E808))/(MAXIFS(W:W,$E:$E,$E808)-MINIFS(W:W,$E:$E,$E808))))</f>
        <v/>
      </c>
      <c r="CM808" s="232" t="str">
        <f t="array" ref="CM808">IF(X808="","",
IF(INDEX(Settings!$H:$H,MATCH(CM$1,Settings!$G:$G,0))=TRUE,
100-100*(X808-MINIFS(X:X,$E:$E,$E808))/(MAXIFS(X:X,$E:$E,$E808)-MINIFS(X:X,$E:$E,$E808)),
100*(X808-MINIFS(X:X,$E:$E,$E808))/(MAXIFS(X:X,$E:$E,$E808)-MINIFS(X:X,$E:$E,$E808))))</f>
        <v/>
      </c>
      <c r="CN808" s="232" t="str">
        <f t="array" ref="CN808">IF(Y808="","",
IF(INDEX(Settings!$H:$H,MATCH(CN$1,Settings!$G:$G,0))=TRUE,
100-100*(Y808-MINIFS(Y:Y,$E:$E,$E808))/(MAXIFS(Y:Y,$E:$E,$E808)-MINIFS(Y:Y,$E:$E,$E808)),
100*(Y808-MINIFS(Y:Y,$E:$E,$E808))/(MAXIFS(Y:Y,$E:$E,$E808)-MINIFS(Y:Y,$E:$E,$E808))))</f>
        <v/>
      </c>
      <c r="CO808" s="232" t="str">
        <f t="array" ref="CO808">IF(Z808="","",
IF(INDEX(Settings!$H:$H,MATCH(CO$1,Settings!$G:$G,0))=TRUE,
100-100*(Z808-MINIFS(Z:Z,$E:$E,$E808))/(MAXIFS(Z:Z,$E:$E,$E808)-MINIFS(Z:Z,$E:$E,$E808)),
100*(Z808-MINIFS(Z:Z,$E:$E,$E808))/(MAXIFS(Z:Z,$E:$E,$E808)-MINIFS(Z:Z,$E:$E,$E808))))</f>
        <v/>
      </c>
      <c r="CP808" s="232" t="str">
        <f t="array" ref="CP808">IF(AA808="","",
IF(INDEX(Settings!$H:$H,MATCH(CP$1,Settings!$G:$G,0))=TRUE,
100-100*(AA808-MINIFS(AA:AA,$E:$E,$E808))/(MAXIFS(AA:AA,$E:$E,$E808)-MINIFS(AA:AA,$E:$E,$E808)),
100*(AA808-MINIFS(AA:AA,$E:$E,$E808))/(MAXIFS(AA:AA,$E:$E,$E808)-MINIFS(AA:AA,$E:$E,$E808))))</f>
        <v/>
      </c>
      <c r="CQ808" s="232" t="str">
        <f t="array" ref="CQ808">IF(AB808="","",
IF(INDEX(Settings!$H:$H,MATCH(CQ$1,Settings!$G:$G,0))=TRUE,
100-100*(AB808-MINIFS(AB:AB,$E:$E,$E808))/(MAXIFS(AB:AB,$E:$E,$E808)-MINIFS(AB:AB,$E:$E,$E808)),
100*(AB808-MINIFS(AB:AB,$E:$E,$E808))/(MAXIFS(AB:AB,$E:$E,$E808)-MINIFS(AB:AB,$E:$E,$E808))))</f>
        <v/>
      </c>
      <c r="CR808" s="232" t="str">
        <f t="array" ref="CR808">IF(AC808="","",
IF(INDEX(Settings!$H:$H,MATCH(CR$1,Settings!$G:$G,0))=TRUE,
100-100*(AC808-MINIFS(AC:AC,$E:$E,$E808))/(MAXIFS(AC:AC,$E:$E,$E808)-MINIFS(AC:AC,$E:$E,$E808)),
100*(AC808-MINIFS(AC:AC,$E:$E,$E808))/(MAXIFS(AC:AC,$E:$E,$E808)-MINIFS(AC:AC,$E:$E,$E808))))</f>
        <v/>
      </c>
      <c r="CS808" s="232" t="str">
        <f t="array" ref="CS808">IF(AD808="","",
IF(INDEX(Settings!$H:$H,MATCH(CS$1,Settings!$G:$G,0))=TRUE,
100-100*(AD808-MINIFS(AD:AD,$E:$E,$E808))/(MAXIFS(AD:AD,$E:$E,$E808)-MINIFS(AD:AD,$E:$E,$E808)),
100*(AD808-MINIFS(AD:AD,$E:$E,$E808))/(MAXIFS(AD:AD,$E:$E,$E808)-MINIFS(AD:AD,$E:$E,$E808))))</f>
        <v/>
      </c>
      <c r="CT808" s="232" t="str">
        <f t="array" ref="CT808">IF(AE808="","",
IF(INDEX(Settings!$H:$H,MATCH(CT$1,Settings!$G:$G,0))=TRUE,
100-100*(AE808-MINIFS(AE:AE,$E:$E,$E808))/(MAXIFS(AE:AE,$E:$E,$E808)-MINIFS(AE:AE,$E:$E,$E808)),
100*(AE808-MINIFS(AE:AE,$E:$E,$E808))/(MAXIFS(AE:AE,$E:$E,$E808)-MINIFS(AE:AE,$E:$E,$E808))))</f>
        <v/>
      </c>
      <c r="CU808" s="232" t="str">
        <f t="array" ref="CU808">IF(AF808="","",
IF(INDEX(Settings!$H:$H,MATCH(CU$1,Settings!$G:$G,0))=TRUE,
100-100*(AF808-MINIFS(AF:AF,$E:$E,$E808))/(MAXIFS(AF:AF,$E:$E,$E808)-MINIFS(AF:AF,$E:$E,$E808)),
100*(AF808-MINIFS(AF:AF,$E:$E,$E808))/(MAXIFS(AF:AF,$E:$E,$E808)-MINIFS(AF:AF,$E:$E,$E808))))</f>
        <v/>
      </c>
      <c r="CV808" s="232" t="str">
        <f t="array" ref="CV808">IF(AG808="","",
IF(INDEX(Settings!$H:$H,MATCH(CV$1,Settings!$G:$G,0))=TRUE,
100-100*(AG808-MINIFS(AG:AG,$E:$E,$E808))/(MAXIFS(AG:AG,$E:$E,$E808)-MINIFS(AG:AG,$E:$E,$E808)),
100*(AG808-MINIFS(AG:AG,$E:$E,$E808))/(MAXIFS(AG:AG,$E:$E,$E808)-MINIFS(AG:AG,$E:$E,$E808))))</f>
        <v/>
      </c>
      <c r="CW808" s="232" t="str">
        <f t="array" ref="CW808">IF(AH808="","",
IF(INDEX(Settings!$H:$H,MATCH(CW$1,Settings!$G:$G,0))=TRUE,
100-100*(AH808-MINIFS(AH:AH,$E:$E,$E808))/(MAXIFS(AH:AH,$E:$E,$E808)-MINIFS(AH:AH,$E:$E,$E808)),
100*(AH808-MINIFS(AH:AH,$E:$E,$E808))/(MAXIFS(AH:AH,$E:$E,$E808)-MINIFS(AH:AH,$E:$E,$E808))))</f>
        <v/>
      </c>
      <c r="CX808" s="232" t="str">
        <f t="array" ref="CX808">IF(AI808="","",
IF(INDEX(Settings!$H:$H,MATCH(CX$1,Settings!$G:$G,0))=TRUE,
100-100*(AI808-MINIFS(AI:AI,$E:$E,$E808))/(MAXIFS(AI:AI,$E:$E,$E808)-MINIFS(AI:AI,$E:$E,$E808)),
100*(AI808-MINIFS(AI:AI,$E:$E,$E808))/(MAXIFS(AI:AI,$E:$E,$E808)-MINIFS(AI:AI,$E:$E,$E808))))</f>
        <v/>
      </c>
      <c r="CY808" s="232" t="str">
        <f t="array" ref="CY808">IF(AJ808="","",
IF(INDEX(Settings!$H:$H,MATCH(CY$1,Settings!$G:$G,0))=TRUE,
100-100*(AJ808-MINIFS(AJ:AJ,$E:$E,$E808))/(MAXIFS(AJ:AJ,$E:$E,$E808)-MINIFS(AJ:AJ,$E:$E,$E808)),
100*(AJ808-MINIFS(AJ:AJ,$E:$E,$E808))/(MAXIFS(AJ:AJ,$E:$E,$E808)-MINIFS(AJ:AJ,$E:$E,$E808))))</f>
        <v/>
      </c>
      <c r="CZ808" s="232" t="str">
        <f t="array" ref="CZ808">IF(AK808="","",
IF(INDEX(Settings!$H:$H,MATCH(CZ$1,Settings!$G:$G,0))=TRUE,
100-100*(AK808-MINIFS(AK:AK,$E:$E,$E808))/(MAXIFS(AK:AK,$E:$E,$E808)-MINIFS(AK:AK,$E:$E,$E808)),
100*(AK808-MINIFS(AK:AK,$E:$E,$E808))/(MAXIFS(AK:AK,$E:$E,$E808)-MINIFS(AK:AK,$E:$E,$E808))))</f>
        <v/>
      </c>
      <c r="DA808" s="232" t="str">
        <f t="array" ref="DA808">IF(AL808="","",
IF(INDEX(Settings!$H:$H,MATCH(DA$1,Settings!$G:$G,0))=TRUE,
100-100*(AL808-MINIFS(AL:AL,$E:$E,$E808))/(MAXIFS(AL:AL,$E:$E,$E808)-MINIFS(AL:AL,$E:$E,$E808)),
100*(AL808-MINIFS(AL:AL,$E:$E,$E808))/(MAXIFS(AL:AL,$E:$E,$E808)-MINIFS(AL:AL,$E:$E,$E808))))</f>
        <v/>
      </c>
      <c r="DB808" s="232" t="str">
        <f t="array" ref="DB808">IF(AM808="","",
IF(INDEX(Settings!$H:$H,MATCH(DB$1,Settings!$G:$G,0))=TRUE,
100-100*(AM808-MINIFS(AM:AM,$E:$E,$E808))/(MAXIFS(AM:AM,$E:$E,$E808)-MINIFS(AM:AM,$E:$E,$E808)),
100*(AM808-MINIFS(AM:AM,$E:$E,$E808))/(MAXIFS(AM:AM,$E:$E,$E808)-MINIFS(AM:AM,$E:$E,$E808))))</f>
        <v/>
      </c>
      <c r="DC808" s="232" t="str">
        <f t="array" ref="DC808">IF(AN808="","",
IF(INDEX(Settings!$H:$H,MATCH(DC$1,Settings!$G:$G,0))=TRUE,
100-100*(AN808-MINIFS(AN:AN,$E:$E,$E808))/(MAXIFS(AN:AN,$E:$E,$E808)-MINIFS(AN:AN,$E:$E,$E808)),
100*(AN808-MINIFS(AN:AN,$E:$E,$E808))/(MAXIFS(AN:AN,$E:$E,$E808)-MINIFS(AN:AN,$E:$E,$E808))))</f>
        <v/>
      </c>
      <c r="DD808" s="232" t="str">
        <f t="array" ref="DD808">IF(AO808="","",
IF(INDEX(Settings!$H:$H,MATCH(DD$1,Settings!$G:$G,0))=TRUE,
100-100*(AO808-MINIFS(AO:AO,$E:$E,$E808))/(MAXIFS(AO:AO,$E:$E,$E808)-MINIFS(AO:AO,$E:$E,$E808)),
100*(AO808-MINIFS(AO:AO,$E:$E,$E808))/(MAXIFS(AO:AO,$E:$E,$E808)-MINIFS(AO:AO,$E:$E,$E808))))</f>
        <v/>
      </c>
      <c r="DE808" s="232" t="str">
        <f t="array" ref="DE808">IF(AP808="","",
IF(INDEX(Settings!$H:$H,MATCH(DE$1,Settings!$G:$G,0))=TRUE,
100-100*(AP808-MINIFS(AP:AP,$E:$E,$E808))/(MAXIFS(AP:AP,$E:$E,$E808)-MINIFS(AP:AP,$E:$E,$E808)),
100*(AP808-MINIFS(AP:AP,$E:$E,$E808))/(MAXIFS(AP:AP,$E:$E,$E808)-MINIFS(AP:AP,$E:$E,$E808))))</f>
        <v/>
      </c>
      <c r="DF808" s="232" t="str">
        <f t="array" ref="DF808">IF(AQ808="","",
IF(INDEX(Settings!$H:$H,MATCH(DF$1,Settings!$G:$G,0))=TRUE,
100-100*(AQ808-MINIFS(AQ:AQ,$E:$E,$E808))/(MAXIFS(AQ:AQ,$E:$E,$E808)-MINIFS(AQ:AQ,$E:$E,$E808)),
100*(AQ808-MINIFS(AQ:AQ,$E:$E,$E808))/(MAXIFS(AQ:AQ,$E:$E,$E808)-MINIFS(AQ:AQ,$E:$E,$E808))))</f>
        <v/>
      </c>
      <c r="DG808" s="232" t="str">
        <f t="array" ref="DG808">IF(AR808="","",
IF(INDEX(Settings!$H:$H,MATCH(DG$1,Settings!$G:$G,0))=TRUE,
100-100*(AR808-MINIFS(AR:AR,$E:$E,$E808))/(MAXIFS(AR:AR,$E:$E,$E808)-MINIFS(AR:AR,$E:$E,$E808)),
100*(AR808-MINIFS(AR:AR,$E:$E,$E808))/(MAXIFS(AR:AR,$E:$E,$E808)-MINIFS(AR:AR,$E:$E,$E808))))</f>
        <v/>
      </c>
      <c r="DH808" s="232" t="str">
        <f t="array" ref="DH808">IF(AS808="","",
IF(INDEX(Settings!$H:$H,MATCH(DH$1,Settings!$G:$G,0))=TRUE,
100-100*(AS808-MINIFS(AS:AS,$E:$E,$E808))/(MAXIFS(AS:AS,$E:$E,$E808)-MINIFS(AS:AS,$E:$E,$E808)),
100*(AS808-MINIFS(AS:AS,$E:$E,$E808))/(MAXIFS(AS:AS,$E:$E,$E808)-MINIFS(AS:AS,$E:$E,$E808))))</f>
        <v/>
      </c>
      <c r="DI808" s="232" t="str">
        <f t="array" ref="DI808">IF(AT808="","",
IF(INDEX(Settings!$H:$H,MATCH(DI$1,Settings!$G:$G,0))=TRUE,
100-100*(AT808-MINIFS(AT:AT,$E:$E,$E808))/(MAXIFS(AT:AT,$E:$E,$E808)-MINIFS(AT:AT,$E:$E,$E808)),
100*(AT808-MINIFS(AT:AT,$E:$E,$E808))/(MAXIFS(AT:AT,$E:$E,$E808)-MINIFS(AT:AT,$E:$E,$E808))))</f>
        <v/>
      </c>
      <c r="DJ808" s="232" t="str">
        <f t="array" ref="DJ808">IF(AU808="","",
IF(INDEX(Settings!$H:$H,MATCH(DJ$1,Settings!$G:$G,0))=TRUE,
100-100*(AU808-MINIFS(AU:AU,$E:$E,$E808))/(MAXIFS(AU:AU,$E:$E,$E808)-MINIFS(AU:AU,$E:$E,$E808)),
100*(AU808-MINIFS(AU:AU,$E:$E,$E808))/(MAXIFS(AU:AU,$E:$E,$E808)-MINIFS(AU:AU,$E:$E,$E808))))</f>
        <v/>
      </c>
      <c r="DK808" s="232" t="str">
        <f t="array" ref="DK808">IF(AV808="","",
IF(INDEX(Settings!$H:$H,MATCH(DK$1,Settings!$G:$G,0))=TRUE,
100-100*(AV808-MINIFS(AV:AV,$E:$E,$E808))/(MAXIFS(AV:AV,$E:$E,$E808)-MINIFS(AV:AV,$E:$E,$E808)),
100*(AV808-MINIFS(AV:AV,$E:$E,$E808))/(MAXIFS(AV:AV,$E:$E,$E808)-MINIFS(AV:AV,$E:$E,$E808))))</f>
        <v/>
      </c>
      <c r="DL808" s="232" t="str">
        <f t="array" ref="DL808">IF(AW808="","",
IF(INDEX(Settings!$H:$H,MATCH(DL$1,Settings!$G:$G,0))=TRUE,
100-100*(AW808-MINIFS(AW:AW,$E:$E,$E808))/(MAXIFS(AW:AW,$E:$E,$E808)-MINIFS(AW:AW,$E:$E,$E808)),
100*(AW808-MINIFS(AW:AW,$E:$E,$E808))/(MAXIFS(AW:AW,$E:$E,$E808)-MINIFS(AW:AW,$E:$E,$E808))))</f>
        <v/>
      </c>
      <c r="DM808" s="232" t="str">
        <f t="array" ref="DM808">IF(AX808="","",
IF(INDEX(Settings!$H:$H,MATCH(DM$1,Settings!$G:$G,0))=TRUE,
100-100*(AX808-MINIFS(AX:AX,$E:$E,$E808))/(MAXIFS(AX:AX,$E:$E,$E808)-MINIFS(AX:AX,$E:$E,$E808)),
100*(AX808-MINIFS(AX:AX,$E:$E,$E808))/(MAXIFS(AX:AX,$E:$E,$E808)-MINIFS(AX:AX,$E:$E,$E808))))</f>
        <v/>
      </c>
      <c r="DN808" s="232" t="str">
        <f t="array" ref="DN808">IF(AY808="","",
IF(INDEX(Settings!$H:$H,MATCH(DN$1,Settings!$G:$G,0))=TRUE,
100-100*(AY808-MINIFS(AY:AY,$E:$E,$E808))/(MAXIFS(AY:AY,$E:$E,$E808)-MINIFS(AY:AY,$E:$E,$E808)),
100*(AY808-MINIFS(AY:AY,$E:$E,$E808))/(MAXIFS(AY:AY,$E:$E,$E808)-MINIFS(AY:AY,$E:$E,$E808))))</f>
        <v/>
      </c>
      <c r="DO808" s="232" t="str">
        <f t="array" ref="DO808">IF(AZ808="","",
IF(INDEX(Settings!$H:$H,MATCH(DO$1,Settings!$G:$G,0))=TRUE,
100-100*(AZ808-MINIFS(AZ:AZ,$E:$E,$E808))/(MAXIFS(AZ:AZ,$E:$E,$E808)-MINIFS(AZ:AZ,$E:$E,$E808)),
100*(AZ808-MINIFS(AZ:AZ,$E:$E,$E808))/(MAXIFS(AZ:AZ,$E:$E,$E808)-MINIFS(AZ:AZ,$E:$E,$E808))))</f>
        <v/>
      </c>
      <c r="DP808" s="232" t="str">
        <f t="array" ref="DP808">IF(BA808="","",
IF(INDEX(Settings!$H:$H,MATCH(DP$1,Settings!$G:$G,0))=TRUE,
100-100*(BA808-MINIFS(BA:BA,$E:$E,$E808))/(MAXIFS(BA:BA,$E:$E,$E808)-MINIFS(BA:BA,$E:$E,$E808)),
100*(BA808-MINIFS(BA:BA,$E:$E,$E808))/(MAXIFS(BA:BA,$E:$E,$E808)-MINIFS(BA:BA,$E:$E,$E808))))</f>
        <v/>
      </c>
      <c r="DQ808" s="232" t="str">
        <f t="array" ref="DQ808">IF(BB808="","",
IF(INDEX(Settings!$H:$H,MATCH(DQ$1,Settings!$G:$G,0))=TRUE,
100-100*(BB808-MINIFS(BB:BB,$E:$E,$E808))/(MAXIFS(BB:BB,$E:$E,$E808)-MINIFS(BB:BB,$E:$E,$E808)),
100*(BB808-MINIFS(BB:BB,$E:$E,$E808))/(MAXIFS(BB:BB,$E:$E,$E808)-MINIFS(BB:BB,$E:$E,$E808))))</f>
        <v/>
      </c>
      <c r="DR808" s="232" t="str">
        <f t="array" ref="DR808">IF(BC808="","",
IF(INDEX(Settings!$H:$H,MATCH(DR$1,Settings!$G:$G,0))=TRUE,
100-100*(BC808-MINIFS(BC:BC,$E:$E,$E808))/(MAXIFS(BC:BC,$E:$E,$E808)-MINIFS(BC:BC,$E:$E,$E808)),
100*(BC808-MINIFS(BC:BC,$E:$E,$E808))/(MAXIFS(BC:BC,$E:$E,$E808)-MINIFS(BC:BC,$E:$E,$E808))))</f>
        <v/>
      </c>
      <c r="DS808" s="232" t="str">
        <f t="array" ref="DS808">IF(BD808="","",
IF(INDEX(Settings!$H:$H,MATCH(DS$1,Settings!$G:$G,0))=TRUE,
100-100*(BD808-MINIFS(BD:BD,$E:$E,$E808))/(MAXIFS(BD:BD,$E:$E,$E808)-MINIFS(BD:BD,$E:$E,$E808)),
100*(BD808-MINIFS(BD:BD,$E:$E,$E808))/(MAXIFS(BD:BD,$E:$E,$E808)-MINIFS(BD:BD,$E:$E,$E808))))</f>
        <v/>
      </c>
      <c r="DT808" s="232" t="str">
        <f t="array" ref="DT808">IF(BE808="","",
IF(INDEX(Settings!$H:$H,MATCH(DT$1,Settings!$G:$G,0))=TRUE,
100-100*(BE808-MINIFS(BE:BE,$E:$E,$E808))/(MAXIFS(BE:BE,$E:$E,$E808)-MINIFS(BE:BE,$E:$E,$E808)),
100*(BE808-MINIFS(BE:BE,$E:$E,$E808))/(MAXIFS(BE:BE,$E:$E,$E808)-MINIFS(BE:BE,$E:$E,$E808))))</f>
        <v/>
      </c>
      <c r="DU808" s="232" t="str">
        <f t="array" ref="DU808">IF(BF808="","",
IF(INDEX(Settings!$H:$H,MATCH(DU$1,Settings!$G:$G,0))=TRUE,
100-100*(BF808-MINIFS(BF:BF,$E:$E,$E808))/(MAXIFS(BF:BF,$E:$E,$E808)-MINIFS(BF:BF,$E:$E,$E808)),
100*(BF808-MINIFS(BF:BF,$E:$E,$E808))/(MAXIFS(BF:BF,$E:$E,$E808)-MINIFS(BF:BF,$E:$E,$E808))))</f>
        <v/>
      </c>
      <c r="DV808" s="232" t="str">
        <f t="array" ref="DV808">IF(BG808="","",
IF(INDEX(Settings!$H:$H,MATCH(DV$1,Settings!$G:$G,0))=TRUE,
100-100*(BG808-MINIFS(BG:BG,$E:$E,$E808))/(MAXIFS(BG:BG,$E:$E,$E808)-MINIFS(BG:BG,$E:$E,$E808)),
100*(BG808-MINIFS(BG:BG,$E:$E,$E808))/(MAXIFS(BG:BG,$E:$E,$E808)-MINIFS(BG:BG,$E:$E,$E808))))</f>
        <v/>
      </c>
      <c r="DW808" s="232" t="str">
        <f t="array" ref="DW808">IF(BH808="","",
IF(INDEX(Settings!$H:$H,MATCH(DW$1,Settings!$G:$G,0))=TRUE,
100-100*(BH808-MINIFS(BH:BH,$E:$E,$E808))/(MAXIFS(BH:BH,$E:$E,$E808)-MINIFS(BH:BH,$E:$E,$E808)),
100*(BH808-MINIFS(BH:BH,$E:$E,$E808))/(MAXIFS(BH:BH,$E:$E,$E808)-MINIFS(BH:BH,$E:$E,$E808))))</f>
        <v/>
      </c>
      <c r="DX808" s="232" t="str">
        <f t="array" ref="DX808">IF(BI808="","",
IF(INDEX(Settings!$H:$H,MATCH(DX$1,Settings!$G:$G,0))=TRUE,
100-100*(BI808-MINIFS(BI:BI,$E:$E,$E808))/(MAXIFS(BI:BI,$E:$E,$E808)-MINIFS(BI:BI,$E:$E,$E808)),
100*(BI808-MINIFS(BI:BI,$E:$E,$E808))/(MAXIFS(BI:BI,$E:$E,$E808)-MINIFS(BI:BI,$E:$E,$E808))))</f>
        <v/>
      </c>
      <c r="DY808" s="232" t="str">
        <f t="array" ref="DY808">IF(BJ808="","",
IF(INDEX(Settings!$H:$H,MATCH(DY$1,Settings!$G:$G,0))=TRUE,
100-100*(BJ808-MINIFS(BJ:BJ,$E:$E,$E808))/(MAXIFS(BJ:BJ,$E:$E,$E808)-MINIFS(BJ:BJ,$E:$E,$E808)),
100*(BJ808-MINIFS(BJ:BJ,$E:$E,$E808))/(MAXIFS(BJ:BJ,$E:$E,$E808)-MINIFS(BJ:BJ,$E:$E,$E808))))</f>
        <v/>
      </c>
      <c r="DZ808" s="234"/>
      <c r="EA808" s="234"/>
      <c r="EB808" s="234" t="str">
        <f t="shared" si="8"/>
        <v/>
      </c>
      <c r="EC808" s="234" t="str">
        <f t="shared" si="9"/>
        <v/>
      </c>
      <c r="ED808" s="234" t="str">
        <f t="shared" si="10"/>
        <v/>
      </c>
      <c r="EE808" s="234" t="str">
        <f t="shared" si="11"/>
        <v/>
      </c>
      <c r="EF808" s="234" t="str">
        <f t="shared" si="12"/>
        <v/>
      </c>
      <c r="EG808" s="234" t="str">
        <f t="shared" si="13"/>
        <v/>
      </c>
      <c r="EH808" s="234"/>
      <c r="EI808" s="234"/>
      <c r="EJ808" s="234"/>
      <c r="EK808" s="234"/>
      <c r="EL808" s="234"/>
      <c r="EM808" s="234"/>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3" t="str">
        <f t="shared" si="14"/>
        <v/>
      </c>
      <c r="N809" s="49"/>
      <c r="O809" s="49"/>
      <c r="P809" s="49"/>
      <c r="Q809" s="49"/>
      <c r="R809" s="49"/>
      <c r="S809" s="222" t="str">
        <f>IFERROR(VLOOKUP(AF809, 'YOYO IR Scores'!A:C, 3, FALSE), "")
</f>
        <v/>
      </c>
      <c r="T809" s="49"/>
      <c r="U809" s="49"/>
      <c r="V809" s="49"/>
      <c r="W809" s="49"/>
      <c r="X809" s="224" t="str">
        <f t="shared" si="4"/>
        <v/>
      </c>
      <c r="Y809" s="225" t="str">
        <f t="shared" si="5"/>
        <v/>
      </c>
      <c r="Z809" s="225" t="str">
        <f t="shared" si="6"/>
        <v/>
      </c>
      <c r="AA809" s="224" t="str">
        <f t="shared" si="7"/>
        <v/>
      </c>
      <c r="AB809" s="223"/>
      <c r="AC809" s="223"/>
      <c r="AD809" s="223"/>
      <c r="AE809" s="223" t="str">
        <f>IFERROR(VLOOKUP(AF809, 'YOYO IR Scores'!A:C, 2, FALSE), "")</f>
        <v/>
      </c>
      <c r="AF809" s="223"/>
      <c r="AG809" s="223"/>
      <c r="AH809" s="223"/>
      <c r="AI809" s="223"/>
      <c r="AJ809" s="223"/>
      <c r="AK809" s="223"/>
      <c r="AL809" s="223"/>
      <c r="AM809" s="223"/>
      <c r="AN809" s="223"/>
      <c r="AO809" s="223"/>
      <c r="AP809" s="223"/>
      <c r="AQ809" s="223"/>
      <c r="AR809" s="223"/>
      <c r="AS809" s="223"/>
      <c r="AT809" s="223"/>
      <c r="AU809" s="223"/>
      <c r="AV809" s="223"/>
      <c r="AW809" s="223"/>
      <c r="AX809" s="223"/>
      <c r="AY809" s="223"/>
      <c r="AZ809" s="223"/>
      <c r="BA809" s="223"/>
      <c r="BB809" s="223"/>
      <c r="BC809" s="223"/>
      <c r="BD809" s="223"/>
      <c r="BE809" s="223"/>
      <c r="BF809" s="223"/>
      <c r="BG809" s="223"/>
      <c r="BH809" s="223"/>
      <c r="BI809" s="223"/>
      <c r="BJ809" s="223"/>
      <c r="BK809" s="223" t="str">
        <f t="array" ref="BK809">IF(J809="","",
IF(INDEX(Settings!$H:$H,MATCH(BY$1,Settings!$G:$G,0))=TRUE,
100-100*(J809-MIN(J:J))/(MAX(J:J)-MIN(J:J)),
100*(J809-MIN(J:J))/(MAX(J:J)-MIN(J:J))))</f>
        <v/>
      </c>
      <c r="BL809" s="223" t="str">
        <f t="array" ref="BL809">IF(J809="","",
IF(INDEX(Settings!$H:$H,MATCH(BY$1,Settings!$G:$G,0))=TRUE,
100-100*(J809-MINIFS(J:J,$E:$E,$E809))/(MAXIFS(J:J,$E:$E,$E809)-MINIFS(J:J,$E:$E,$E809)),
100*(J809-MINIFS(J:J,$E:$E,$E809))/(MAXIFS(J:J,$E:$E,$E809)-MINIFS(J:J,$E:$E,$E809))))</f>
        <v/>
      </c>
      <c r="BM809" s="223"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4" t="str">
        <f t="array" ref="BQ809">IF(J809="","",
IF(INDEX(Settings!$H:$H,MATCH(BY$1,Settings!$G:$G,0))=TRUE,
-1*(J809-AVERAGE(J:J))/STDEV(J:J),
(J809-AVERAGE(J:J))/STDEV(J:J)))</f>
        <v/>
      </c>
      <c r="BR809" s="224" t="str">
        <f>IFERROR(__xludf.DUMMYFUNCTION("IF(J809="""","""",
IF(INDEX(Settings!$H:$H,MATCH(BY$1,Settings!$G:$G,0))=TRUE,
-1*(J809-AVERAGEIFS(J:J,$E:$E,$E809))/STDEV(FILTER(J:J,$E:$E=$E809)),
(J809-AVERAGEIFS(J:J,$E:$E,$E809))/STDEV(FILTER(J:J,$E:$E=$E809))))"),"")</f>
        <v/>
      </c>
      <c r="BS809" s="224"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3" t="str">
        <f t="array" ref="BY809">IF(J809="","",
IF(INDEX(Settings!$H:$H,MATCH(BY$1,Settings!$G:$G,0))=TRUE,
100-100*(J809-MINIFS(J:J,$E:$E,$E809))/(MAXIFS(J:J,$E:$E,$E809)-MINIFS(J:J,$E:$E,$E809)),
100*(J809-MINIFS(J:J,$E:$E,$E809))/(MAXIFS(J:J,$E:$E,$E809)-MINIFS(J:J,$E:$E,$E809))))</f>
        <v/>
      </c>
      <c r="BZ809" s="223" t="str">
        <f t="array" ref="BZ809">IF(K809="","",
IF(INDEX(Settings!$H:$H,MATCH(BZ$1,Settings!$G:$G,0))=TRUE,
100-100*(K809-MINIFS(K:K,$E:$E,$E809))/(MAXIFS(K:K,$E:$E,$E809)-MINIFS(K:K,$E:$E,$E809)),
100*(K809-MINIFS(K:K,$E:$E,$E809))/(MAXIFS(K:K,$E:$E,$E809)-MINIFS(K:K,$E:$E,$E809))))</f>
        <v/>
      </c>
      <c r="CA809" s="223" t="str">
        <f t="array" ref="CA809">IF(L809="","",
IF(INDEX(Settings!$H:$H,MATCH(CA$1,Settings!$G:$G,0))=TRUE,
100-100*(L809-MINIFS(L:L,$E:$E,$E809))/(MAXIFS(L:L,$E:$E,$E809)-MINIFS(L:L,$E:$E,$E809)),
100*(L809-MINIFS(L:L,$E:$E,$E809))/(MAXIFS(L:L,$E:$E,$E809)-MINIFS(L:L,$E:$E,$E809))))</f>
        <v/>
      </c>
      <c r="CB809" s="223" t="str">
        <f t="array" ref="CB809">IF(M809="","",
IF(INDEX(Settings!$H:$H,MATCH(CB$1,Settings!$G:$G,0))=TRUE,
100-100*(M809-MINIFS(M:M,$E:$E,$E809))/(MAXIFS(M:M,$E:$E,$E809)-MINIFS(M:M,$E:$E,$E809)),
100*(M809-MINIFS(M:M,$E:$E,$E809))/(MAXIFS(M:M,$E:$E,$E809)-MINIFS(M:M,$E:$E,$E809))))</f>
        <v/>
      </c>
      <c r="CC809" s="223" t="str">
        <f t="array" ref="CC809">IF(N809="","",
IF(INDEX(Settings!$H:$H,MATCH(CC$1,Settings!$G:$G,0))=TRUE,
100-100*(N809-MINIFS(N:N,$E:$E,$E809))/(MAXIFS(N:N,$E:$E,$E809)-MINIFS(N:N,$E:$E,$E809)),
100*(N809-MINIFS(N:N,$E:$E,$E809))/(MAXIFS(N:N,$E:$E,$E809)-MINIFS(N:N,$E:$E,$E809))))</f>
        <v/>
      </c>
      <c r="CD809" s="223" t="str">
        <f t="array" ref="CD809">IF(O809="","",
IF(INDEX(Settings!$H:$H,MATCH(CD$1,Settings!$G:$G,0))=TRUE,
100-100*(O809-MINIFS(O:O,$E:$E,$E809))/(MAXIFS(O:O,$E:$E,$E809)-MINIFS(O:O,$E:$E,$E809)),
100*(O809-MINIFS(O:O,$E:$E,$E809))/(MAXIFS(O:O,$E:$E,$E809)-MINIFS(O:O,$E:$E,$E809))))</f>
        <v/>
      </c>
      <c r="CE809" s="223" t="str">
        <f t="array" ref="CE809">IF(P809="","",
IF(INDEX(Settings!$H:$H,MATCH(CE$1,Settings!$G:$G,0))=TRUE,
100-100*(P809-MINIFS(P:P,$E:$E,$E809))/(MAXIFS(P:P,$E:$E,$E809)-MINIFS(P:P,$E:$E,$E809)),
100*(P809-MINIFS(P:P,$E:$E,$E809))/(MAXIFS(P:P,$E:$E,$E809)-MINIFS(P:P,$E:$E,$E809))))</f>
        <v/>
      </c>
      <c r="CF809" s="223" t="str">
        <f t="array" ref="CF809">IF(Q809="","",
IF(INDEX(Settings!$H:$H,MATCH(CF$1,Settings!$G:$G,0))=TRUE,
100-100*(Q809-MINIFS(Q:Q,$E:$E,$E809))/(MAXIFS(Q:Q,$E:$E,$E809)-MINIFS(Q:Q,$E:$E,$E809)),
100*(Q809-MINIFS(Q:Q,$E:$E,$E809))/(MAXIFS(Q:Q,$E:$E,$E809)-MINIFS(Q:Q,$E:$E,$E809))))</f>
        <v/>
      </c>
      <c r="CG809" s="223" t="str">
        <f t="array" ref="CG809">IF(R809="","",
IF(INDEX(Settings!$H:$H,MATCH(CG$1,Settings!$G:$G,0))=TRUE,
100-100*(R809-MINIFS(R:R,$E:$E,$E809))/(MAXIFS(R:R,$E:$E,$E809)-MINIFS(R:R,$E:$E,$E809)),
100*(R809-MINIFS(R:R,$E:$E,$E809))/(MAXIFS(R:R,$E:$E,$E809)-MINIFS(R:R,$E:$E,$E809))))</f>
        <v/>
      </c>
      <c r="CH809" s="223" t="str">
        <f t="array" ref="CH809">IF(S809="","",
IF(INDEX(Settings!$H:$H,MATCH(CH$1,Settings!$G:$G,0))=TRUE,
100-100*(S809-MINIFS(S:S,$E:$E,$E809))/(MAXIFS(S:S,$E:$E,$E809)-MINIFS(S:S,$E:$E,$E809)),
100*(S809-MINIFS(S:S,$E:$E,$E809))/(MAXIFS(S:S,$E:$E,$E809)-MINIFS(S:S,$E:$E,$E809))))</f>
        <v/>
      </c>
      <c r="CI809" s="223" t="str">
        <f t="array" ref="CI809">IF(T809="","",
IF(INDEX(Settings!$H:$H,MATCH(CI$1,Settings!$G:$G,0))=TRUE,
100-100*(T809-MINIFS(T:T,$E:$E,$E809))/(MAXIFS(T:T,$E:$E,$E809)-MINIFS(T:T,$E:$E,$E809)),
100*(T809-MINIFS(T:T,$E:$E,$E809))/(MAXIFS(T:T,$E:$E,$E809)-MINIFS(T:T,$E:$E,$E809))))</f>
        <v/>
      </c>
      <c r="CJ809" s="223" t="str">
        <f t="array" ref="CJ809">IF(U809="","",
IF(INDEX(Settings!$H:$H,MATCH(CJ$1,Settings!$G:$G,0))=TRUE,
100-100*(U809-MINIFS(U:U,$E:$E,$E809))/(MAXIFS(U:U,$E:$E,$E809)-MINIFS(U:U,$E:$E,$E809)),
100*(U809-MINIFS(U:U,$E:$E,$E809))/(MAXIFS(U:U,$E:$E,$E809)-MINIFS(U:U,$E:$E,$E809))))</f>
        <v/>
      </c>
      <c r="CK809" s="223" t="str">
        <f t="array" ref="CK809">IF(V809="","",
IF(INDEX(Settings!$H:$H,MATCH(CK$1,Settings!$G:$G,0))=TRUE,
100-100*(V809-MINIFS(V:V,$E:$E,$E809))/(MAXIFS(V:V,$E:$E,$E809)-MINIFS(V:V,$E:$E,$E809)),
100*(V809-MINIFS(V:V,$E:$E,$E809))/(MAXIFS(V:V,$E:$E,$E809)-MINIFS(V:V,$E:$E,$E809))))</f>
        <v/>
      </c>
      <c r="CL809" s="223" t="str">
        <f t="array" ref="CL809">IF(W809="","",
IF(INDEX(Settings!$H:$H,MATCH(CL$1,Settings!$G:$G,0))=TRUE,
100-100*(W809-MINIFS(W:W,$E:$E,$E809))/(MAXIFS(W:W,$E:$E,$E809)-MINIFS(W:W,$E:$E,$E809)),
100*(W809-MINIFS(W:W,$E:$E,$E809))/(MAXIFS(W:W,$E:$E,$E809)-MINIFS(W:W,$E:$E,$E809))))</f>
        <v/>
      </c>
      <c r="CM809" s="223" t="str">
        <f t="array" ref="CM809">IF(X809="","",
IF(INDEX(Settings!$H:$H,MATCH(CM$1,Settings!$G:$G,0))=TRUE,
100-100*(X809-MINIFS(X:X,$E:$E,$E809))/(MAXIFS(X:X,$E:$E,$E809)-MINIFS(X:X,$E:$E,$E809)),
100*(X809-MINIFS(X:X,$E:$E,$E809))/(MAXIFS(X:X,$E:$E,$E809)-MINIFS(X:X,$E:$E,$E809))))</f>
        <v/>
      </c>
      <c r="CN809" s="223" t="str">
        <f t="array" ref="CN809">IF(Y809="","",
IF(INDEX(Settings!$H:$H,MATCH(CN$1,Settings!$G:$G,0))=TRUE,
100-100*(Y809-MINIFS(Y:Y,$E:$E,$E809))/(MAXIFS(Y:Y,$E:$E,$E809)-MINIFS(Y:Y,$E:$E,$E809)),
100*(Y809-MINIFS(Y:Y,$E:$E,$E809))/(MAXIFS(Y:Y,$E:$E,$E809)-MINIFS(Y:Y,$E:$E,$E809))))</f>
        <v/>
      </c>
      <c r="CO809" s="223" t="str">
        <f t="array" ref="CO809">IF(Z809="","",
IF(INDEX(Settings!$H:$H,MATCH(CO$1,Settings!$G:$G,0))=TRUE,
100-100*(Z809-MINIFS(Z:Z,$E:$E,$E809))/(MAXIFS(Z:Z,$E:$E,$E809)-MINIFS(Z:Z,$E:$E,$E809)),
100*(Z809-MINIFS(Z:Z,$E:$E,$E809))/(MAXIFS(Z:Z,$E:$E,$E809)-MINIFS(Z:Z,$E:$E,$E809))))</f>
        <v/>
      </c>
      <c r="CP809" s="223" t="str">
        <f t="array" ref="CP809">IF(AA809="","",
IF(INDEX(Settings!$H:$H,MATCH(CP$1,Settings!$G:$G,0))=TRUE,
100-100*(AA809-MINIFS(AA:AA,$E:$E,$E809))/(MAXIFS(AA:AA,$E:$E,$E809)-MINIFS(AA:AA,$E:$E,$E809)),
100*(AA809-MINIFS(AA:AA,$E:$E,$E809))/(MAXIFS(AA:AA,$E:$E,$E809)-MINIFS(AA:AA,$E:$E,$E809))))</f>
        <v/>
      </c>
      <c r="CQ809" s="223" t="str">
        <f t="array" ref="CQ809">IF(AB809="","",
IF(INDEX(Settings!$H:$H,MATCH(CQ$1,Settings!$G:$G,0))=TRUE,
100-100*(AB809-MINIFS(AB:AB,$E:$E,$E809))/(MAXIFS(AB:AB,$E:$E,$E809)-MINIFS(AB:AB,$E:$E,$E809)),
100*(AB809-MINIFS(AB:AB,$E:$E,$E809))/(MAXIFS(AB:AB,$E:$E,$E809)-MINIFS(AB:AB,$E:$E,$E809))))</f>
        <v/>
      </c>
      <c r="CR809" s="223" t="str">
        <f t="array" ref="CR809">IF(AC809="","",
IF(INDEX(Settings!$H:$H,MATCH(CR$1,Settings!$G:$G,0))=TRUE,
100-100*(AC809-MINIFS(AC:AC,$E:$E,$E809))/(MAXIFS(AC:AC,$E:$E,$E809)-MINIFS(AC:AC,$E:$E,$E809)),
100*(AC809-MINIFS(AC:AC,$E:$E,$E809))/(MAXIFS(AC:AC,$E:$E,$E809)-MINIFS(AC:AC,$E:$E,$E809))))</f>
        <v/>
      </c>
      <c r="CS809" s="223" t="str">
        <f t="array" ref="CS809">IF(AD809="","",
IF(INDEX(Settings!$H:$H,MATCH(CS$1,Settings!$G:$G,0))=TRUE,
100-100*(AD809-MINIFS(AD:AD,$E:$E,$E809))/(MAXIFS(AD:AD,$E:$E,$E809)-MINIFS(AD:AD,$E:$E,$E809)),
100*(AD809-MINIFS(AD:AD,$E:$E,$E809))/(MAXIFS(AD:AD,$E:$E,$E809)-MINIFS(AD:AD,$E:$E,$E809))))</f>
        <v/>
      </c>
      <c r="CT809" s="223" t="str">
        <f t="array" ref="CT809">IF(AE809="","",
IF(INDEX(Settings!$H:$H,MATCH(CT$1,Settings!$G:$G,0))=TRUE,
100-100*(AE809-MINIFS(AE:AE,$E:$E,$E809))/(MAXIFS(AE:AE,$E:$E,$E809)-MINIFS(AE:AE,$E:$E,$E809)),
100*(AE809-MINIFS(AE:AE,$E:$E,$E809))/(MAXIFS(AE:AE,$E:$E,$E809)-MINIFS(AE:AE,$E:$E,$E809))))</f>
        <v/>
      </c>
      <c r="CU809" s="223" t="str">
        <f t="array" ref="CU809">IF(AF809="","",
IF(INDEX(Settings!$H:$H,MATCH(CU$1,Settings!$G:$G,0))=TRUE,
100-100*(AF809-MINIFS(AF:AF,$E:$E,$E809))/(MAXIFS(AF:AF,$E:$E,$E809)-MINIFS(AF:AF,$E:$E,$E809)),
100*(AF809-MINIFS(AF:AF,$E:$E,$E809))/(MAXIFS(AF:AF,$E:$E,$E809)-MINIFS(AF:AF,$E:$E,$E809))))</f>
        <v/>
      </c>
      <c r="CV809" s="223" t="str">
        <f t="array" ref="CV809">IF(AG809="","",
IF(INDEX(Settings!$H:$H,MATCH(CV$1,Settings!$G:$G,0))=TRUE,
100-100*(AG809-MINIFS(AG:AG,$E:$E,$E809))/(MAXIFS(AG:AG,$E:$E,$E809)-MINIFS(AG:AG,$E:$E,$E809)),
100*(AG809-MINIFS(AG:AG,$E:$E,$E809))/(MAXIFS(AG:AG,$E:$E,$E809)-MINIFS(AG:AG,$E:$E,$E809))))</f>
        <v/>
      </c>
      <c r="CW809" s="223" t="str">
        <f t="array" ref="CW809">IF(AH809="","",
IF(INDEX(Settings!$H:$H,MATCH(CW$1,Settings!$G:$G,0))=TRUE,
100-100*(AH809-MINIFS(AH:AH,$E:$E,$E809))/(MAXIFS(AH:AH,$E:$E,$E809)-MINIFS(AH:AH,$E:$E,$E809)),
100*(AH809-MINIFS(AH:AH,$E:$E,$E809))/(MAXIFS(AH:AH,$E:$E,$E809)-MINIFS(AH:AH,$E:$E,$E809))))</f>
        <v/>
      </c>
      <c r="CX809" s="223" t="str">
        <f t="array" ref="CX809">IF(AI809="","",
IF(INDEX(Settings!$H:$H,MATCH(CX$1,Settings!$G:$G,0))=TRUE,
100-100*(AI809-MINIFS(AI:AI,$E:$E,$E809))/(MAXIFS(AI:AI,$E:$E,$E809)-MINIFS(AI:AI,$E:$E,$E809)),
100*(AI809-MINIFS(AI:AI,$E:$E,$E809))/(MAXIFS(AI:AI,$E:$E,$E809)-MINIFS(AI:AI,$E:$E,$E809))))</f>
        <v/>
      </c>
      <c r="CY809" s="223" t="str">
        <f t="array" ref="CY809">IF(AJ809="","",
IF(INDEX(Settings!$H:$H,MATCH(CY$1,Settings!$G:$G,0))=TRUE,
100-100*(AJ809-MINIFS(AJ:AJ,$E:$E,$E809))/(MAXIFS(AJ:AJ,$E:$E,$E809)-MINIFS(AJ:AJ,$E:$E,$E809)),
100*(AJ809-MINIFS(AJ:AJ,$E:$E,$E809))/(MAXIFS(AJ:AJ,$E:$E,$E809)-MINIFS(AJ:AJ,$E:$E,$E809))))</f>
        <v/>
      </c>
      <c r="CZ809" s="223" t="str">
        <f t="array" ref="CZ809">IF(AK809="","",
IF(INDEX(Settings!$H:$H,MATCH(CZ$1,Settings!$G:$G,0))=TRUE,
100-100*(AK809-MINIFS(AK:AK,$E:$E,$E809))/(MAXIFS(AK:AK,$E:$E,$E809)-MINIFS(AK:AK,$E:$E,$E809)),
100*(AK809-MINIFS(AK:AK,$E:$E,$E809))/(MAXIFS(AK:AK,$E:$E,$E809)-MINIFS(AK:AK,$E:$E,$E809))))</f>
        <v/>
      </c>
      <c r="DA809" s="223" t="str">
        <f t="array" ref="DA809">IF(AL809="","",
IF(INDEX(Settings!$H:$H,MATCH(DA$1,Settings!$G:$G,0))=TRUE,
100-100*(AL809-MINIFS(AL:AL,$E:$E,$E809))/(MAXIFS(AL:AL,$E:$E,$E809)-MINIFS(AL:AL,$E:$E,$E809)),
100*(AL809-MINIFS(AL:AL,$E:$E,$E809))/(MAXIFS(AL:AL,$E:$E,$E809)-MINIFS(AL:AL,$E:$E,$E809))))</f>
        <v/>
      </c>
      <c r="DB809" s="223" t="str">
        <f t="array" ref="DB809">IF(AM809="","",
IF(INDEX(Settings!$H:$H,MATCH(DB$1,Settings!$G:$G,0))=TRUE,
100-100*(AM809-MINIFS(AM:AM,$E:$E,$E809))/(MAXIFS(AM:AM,$E:$E,$E809)-MINIFS(AM:AM,$E:$E,$E809)),
100*(AM809-MINIFS(AM:AM,$E:$E,$E809))/(MAXIFS(AM:AM,$E:$E,$E809)-MINIFS(AM:AM,$E:$E,$E809))))</f>
        <v/>
      </c>
      <c r="DC809" s="223" t="str">
        <f t="array" ref="DC809">IF(AN809="","",
IF(INDEX(Settings!$H:$H,MATCH(DC$1,Settings!$G:$G,0))=TRUE,
100-100*(AN809-MINIFS(AN:AN,$E:$E,$E809))/(MAXIFS(AN:AN,$E:$E,$E809)-MINIFS(AN:AN,$E:$E,$E809)),
100*(AN809-MINIFS(AN:AN,$E:$E,$E809))/(MAXIFS(AN:AN,$E:$E,$E809)-MINIFS(AN:AN,$E:$E,$E809))))</f>
        <v/>
      </c>
      <c r="DD809" s="223" t="str">
        <f t="array" ref="DD809">IF(AO809="","",
IF(INDEX(Settings!$H:$H,MATCH(DD$1,Settings!$G:$G,0))=TRUE,
100-100*(AO809-MINIFS(AO:AO,$E:$E,$E809))/(MAXIFS(AO:AO,$E:$E,$E809)-MINIFS(AO:AO,$E:$E,$E809)),
100*(AO809-MINIFS(AO:AO,$E:$E,$E809))/(MAXIFS(AO:AO,$E:$E,$E809)-MINIFS(AO:AO,$E:$E,$E809))))</f>
        <v/>
      </c>
      <c r="DE809" s="223" t="str">
        <f t="array" ref="DE809">IF(AP809="","",
IF(INDEX(Settings!$H:$H,MATCH(DE$1,Settings!$G:$G,0))=TRUE,
100-100*(AP809-MINIFS(AP:AP,$E:$E,$E809))/(MAXIFS(AP:AP,$E:$E,$E809)-MINIFS(AP:AP,$E:$E,$E809)),
100*(AP809-MINIFS(AP:AP,$E:$E,$E809))/(MAXIFS(AP:AP,$E:$E,$E809)-MINIFS(AP:AP,$E:$E,$E809))))</f>
        <v/>
      </c>
      <c r="DF809" s="223" t="str">
        <f t="array" ref="DF809">IF(AQ809="","",
IF(INDEX(Settings!$H:$H,MATCH(DF$1,Settings!$G:$G,0))=TRUE,
100-100*(AQ809-MINIFS(AQ:AQ,$E:$E,$E809))/(MAXIFS(AQ:AQ,$E:$E,$E809)-MINIFS(AQ:AQ,$E:$E,$E809)),
100*(AQ809-MINIFS(AQ:AQ,$E:$E,$E809))/(MAXIFS(AQ:AQ,$E:$E,$E809)-MINIFS(AQ:AQ,$E:$E,$E809))))</f>
        <v/>
      </c>
      <c r="DG809" s="223" t="str">
        <f t="array" ref="DG809">IF(AR809="","",
IF(INDEX(Settings!$H:$H,MATCH(DG$1,Settings!$G:$G,0))=TRUE,
100-100*(AR809-MINIFS(AR:AR,$E:$E,$E809))/(MAXIFS(AR:AR,$E:$E,$E809)-MINIFS(AR:AR,$E:$E,$E809)),
100*(AR809-MINIFS(AR:AR,$E:$E,$E809))/(MAXIFS(AR:AR,$E:$E,$E809)-MINIFS(AR:AR,$E:$E,$E809))))</f>
        <v/>
      </c>
      <c r="DH809" s="223" t="str">
        <f t="array" ref="DH809">IF(AS809="","",
IF(INDEX(Settings!$H:$H,MATCH(DH$1,Settings!$G:$G,0))=TRUE,
100-100*(AS809-MINIFS(AS:AS,$E:$E,$E809))/(MAXIFS(AS:AS,$E:$E,$E809)-MINIFS(AS:AS,$E:$E,$E809)),
100*(AS809-MINIFS(AS:AS,$E:$E,$E809))/(MAXIFS(AS:AS,$E:$E,$E809)-MINIFS(AS:AS,$E:$E,$E809))))</f>
        <v/>
      </c>
      <c r="DI809" s="223" t="str">
        <f t="array" ref="DI809">IF(AT809="","",
IF(INDEX(Settings!$H:$H,MATCH(DI$1,Settings!$G:$G,0))=TRUE,
100-100*(AT809-MINIFS(AT:AT,$E:$E,$E809))/(MAXIFS(AT:AT,$E:$E,$E809)-MINIFS(AT:AT,$E:$E,$E809)),
100*(AT809-MINIFS(AT:AT,$E:$E,$E809))/(MAXIFS(AT:AT,$E:$E,$E809)-MINIFS(AT:AT,$E:$E,$E809))))</f>
        <v/>
      </c>
      <c r="DJ809" s="223" t="str">
        <f t="array" ref="DJ809">IF(AU809="","",
IF(INDEX(Settings!$H:$H,MATCH(DJ$1,Settings!$G:$G,0))=TRUE,
100-100*(AU809-MINIFS(AU:AU,$E:$E,$E809))/(MAXIFS(AU:AU,$E:$E,$E809)-MINIFS(AU:AU,$E:$E,$E809)),
100*(AU809-MINIFS(AU:AU,$E:$E,$E809))/(MAXIFS(AU:AU,$E:$E,$E809)-MINIFS(AU:AU,$E:$E,$E809))))</f>
        <v/>
      </c>
      <c r="DK809" s="223" t="str">
        <f t="array" ref="DK809">IF(AV809="","",
IF(INDEX(Settings!$H:$H,MATCH(DK$1,Settings!$G:$G,0))=TRUE,
100-100*(AV809-MINIFS(AV:AV,$E:$E,$E809))/(MAXIFS(AV:AV,$E:$E,$E809)-MINIFS(AV:AV,$E:$E,$E809)),
100*(AV809-MINIFS(AV:AV,$E:$E,$E809))/(MAXIFS(AV:AV,$E:$E,$E809)-MINIFS(AV:AV,$E:$E,$E809))))</f>
        <v/>
      </c>
      <c r="DL809" s="223" t="str">
        <f t="array" ref="DL809">IF(AW809="","",
IF(INDEX(Settings!$H:$H,MATCH(DL$1,Settings!$G:$G,0))=TRUE,
100-100*(AW809-MINIFS(AW:AW,$E:$E,$E809))/(MAXIFS(AW:AW,$E:$E,$E809)-MINIFS(AW:AW,$E:$E,$E809)),
100*(AW809-MINIFS(AW:AW,$E:$E,$E809))/(MAXIFS(AW:AW,$E:$E,$E809)-MINIFS(AW:AW,$E:$E,$E809))))</f>
        <v/>
      </c>
      <c r="DM809" s="223" t="str">
        <f t="array" ref="DM809">IF(AX809="","",
IF(INDEX(Settings!$H:$H,MATCH(DM$1,Settings!$G:$G,0))=TRUE,
100-100*(AX809-MINIFS(AX:AX,$E:$E,$E809))/(MAXIFS(AX:AX,$E:$E,$E809)-MINIFS(AX:AX,$E:$E,$E809)),
100*(AX809-MINIFS(AX:AX,$E:$E,$E809))/(MAXIFS(AX:AX,$E:$E,$E809)-MINIFS(AX:AX,$E:$E,$E809))))</f>
        <v/>
      </c>
      <c r="DN809" s="223" t="str">
        <f t="array" ref="DN809">IF(AY809="","",
IF(INDEX(Settings!$H:$H,MATCH(DN$1,Settings!$G:$G,0))=TRUE,
100-100*(AY809-MINIFS(AY:AY,$E:$E,$E809))/(MAXIFS(AY:AY,$E:$E,$E809)-MINIFS(AY:AY,$E:$E,$E809)),
100*(AY809-MINIFS(AY:AY,$E:$E,$E809))/(MAXIFS(AY:AY,$E:$E,$E809)-MINIFS(AY:AY,$E:$E,$E809))))</f>
        <v/>
      </c>
      <c r="DO809" s="223" t="str">
        <f t="array" ref="DO809">IF(AZ809="","",
IF(INDEX(Settings!$H:$H,MATCH(DO$1,Settings!$G:$G,0))=TRUE,
100-100*(AZ809-MINIFS(AZ:AZ,$E:$E,$E809))/(MAXIFS(AZ:AZ,$E:$E,$E809)-MINIFS(AZ:AZ,$E:$E,$E809)),
100*(AZ809-MINIFS(AZ:AZ,$E:$E,$E809))/(MAXIFS(AZ:AZ,$E:$E,$E809)-MINIFS(AZ:AZ,$E:$E,$E809))))</f>
        <v/>
      </c>
      <c r="DP809" s="223" t="str">
        <f t="array" ref="DP809">IF(BA809="","",
IF(INDEX(Settings!$H:$H,MATCH(DP$1,Settings!$G:$G,0))=TRUE,
100-100*(BA809-MINIFS(BA:BA,$E:$E,$E809))/(MAXIFS(BA:BA,$E:$E,$E809)-MINIFS(BA:BA,$E:$E,$E809)),
100*(BA809-MINIFS(BA:BA,$E:$E,$E809))/(MAXIFS(BA:BA,$E:$E,$E809)-MINIFS(BA:BA,$E:$E,$E809))))</f>
        <v/>
      </c>
      <c r="DQ809" s="223" t="str">
        <f t="array" ref="DQ809">IF(BB809="","",
IF(INDEX(Settings!$H:$H,MATCH(DQ$1,Settings!$G:$G,0))=TRUE,
100-100*(BB809-MINIFS(BB:BB,$E:$E,$E809))/(MAXIFS(BB:BB,$E:$E,$E809)-MINIFS(BB:BB,$E:$E,$E809)),
100*(BB809-MINIFS(BB:BB,$E:$E,$E809))/(MAXIFS(BB:BB,$E:$E,$E809)-MINIFS(BB:BB,$E:$E,$E809))))</f>
        <v/>
      </c>
      <c r="DR809" s="223" t="str">
        <f t="array" ref="DR809">IF(BC809="","",
IF(INDEX(Settings!$H:$H,MATCH(DR$1,Settings!$G:$G,0))=TRUE,
100-100*(BC809-MINIFS(BC:BC,$E:$E,$E809))/(MAXIFS(BC:BC,$E:$E,$E809)-MINIFS(BC:BC,$E:$E,$E809)),
100*(BC809-MINIFS(BC:BC,$E:$E,$E809))/(MAXIFS(BC:BC,$E:$E,$E809)-MINIFS(BC:BC,$E:$E,$E809))))</f>
        <v/>
      </c>
      <c r="DS809" s="223" t="str">
        <f t="array" ref="DS809">IF(BD809="","",
IF(INDEX(Settings!$H:$H,MATCH(DS$1,Settings!$G:$G,0))=TRUE,
100-100*(BD809-MINIFS(BD:BD,$E:$E,$E809))/(MAXIFS(BD:BD,$E:$E,$E809)-MINIFS(BD:BD,$E:$E,$E809)),
100*(BD809-MINIFS(BD:BD,$E:$E,$E809))/(MAXIFS(BD:BD,$E:$E,$E809)-MINIFS(BD:BD,$E:$E,$E809))))</f>
        <v/>
      </c>
      <c r="DT809" s="223" t="str">
        <f t="array" ref="DT809">IF(BE809="","",
IF(INDEX(Settings!$H:$H,MATCH(DT$1,Settings!$G:$G,0))=TRUE,
100-100*(BE809-MINIFS(BE:BE,$E:$E,$E809))/(MAXIFS(BE:BE,$E:$E,$E809)-MINIFS(BE:BE,$E:$E,$E809)),
100*(BE809-MINIFS(BE:BE,$E:$E,$E809))/(MAXIFS(BE:BE,$E:$E,$E809)-MINIFS(BE:BE,$E:$E,$E809))))</f>
        <v/>
      </c>
      <c r="DU809" s="223" t="str">
        <f t="array" ref="DU809">IF(BF809="","",
IF(INDEX(Settings!$H:$H,MATCH(DU$1,Settings!$G:$G,0))=TRUE,
100-100*(BF809-MINIFS(BF:BF,$E:$E,$E809))/(MAXIFS(BF:BF,$E:$E,$E809)-MINIFS(BF:BF,$E:$E,$E809)),
100*(BF809-MINIFS(BF:BF,$E:$E,$E809))/(MAXIFS(BF:BF,$E:$E,$E809)-MINIFS(BF:BF,$E:$E,$E809))))</f>
        <v/>
      </c>
      <c r="DV809" s="223" t="str">
        <f t="array" ref="DV809">IF(BG809="","",
IF(INDEX(Settings!$H:$H,MATCH(DV$1,Settings!$G:$G,0))=TRUE,
100-100*(BG809-MINIFS(BG:BG,$E:$E,$E809))/(MAXIFS(BG:BG,$E:$E,$E809)-MINIFS(BG:BG,$E:$E,$E809)),
100*(BG809-MINIFS(BG:BG,$E:$E,$E809))/(MAXIFS(BG:BG,$E:$E,$E809)-MINIFS(BG:BG,$E:$E,$E809))))</f>
        <v/>
      </c>
      <c r="DW809" s="223" t="str">
        <f t="array" ref="DW809">IF(BH809="","",
IF(INDEX(Settings!$H:$H,MATCH(DW$1,Settings!$G:$G,0))=TRUE,
100-100*(BH809-MINIFS(BH:BH,$E:$E,$E809))/(MAXIFS(BH:BH,$E:$E,$E809)-MINIFS(BH:BH,$E:$E,$E809)),
100*(BH809-MINIFS(BH:BH,$E:$E,$E809))/(MAXIFS(BH:BH,$E:$E,$E809)-MINIFS(BH:BH,$E:$E,$E809))))</f>
        <v/>
      </c>
      <c r="DX809" s="223" t="str">
        <f t="array" ref="DX809">IF(BI809="","",
IF(INDEX(Settings!$H:$H,MATCH(DX$1,Settings!$G:$G,0))=TRUE,
100-100*(BI809-MINIFS(BI:BI,$E:$E,$E809))/(MAXIFS(BI:BI,$E:$E,$E809)-MINIFS(BI:BI,$E:$E,$E809)),
100*(BI809-MINIFS(BI:BI,$E:$E,$E809))/(MAXIFS(BI:BI,$E:$E,$E809)-MINIFS(BI:BI,$E:$E,$E809))))</f>
        <v/>
      </c>
      <c r="DY809" s="223" t="str">
        <f t="array" ref="DY809">IF(BJ809="","",
IF(INDEX(Settings!$H:$H,MATCH(DY$1,Settings!$G:$G,0))=TRUE,
100-100*(BJ809-MINIFS(BJ:BJ,$E:$E,$E809))/(MAXIFS(BJ:BJ,$E:$E,$E809)-MINIFS(BJ:BJ,$E:$E,$E809)),
100*(BJ809-MINIFS(BJ:BJ,$E:$E,$E809))/(MAXIFS(BJ:BJ,$E:$E,$E809)-MINIFS(BJ:BJ,$E:$E,$E809))))</f>
        <v/>
      </c>
      <c r="DZ809" s="225"/>
      <c r="EA809" s="225"/>
      <c r="EB809" s="225" t="str">
        <f t="shared" si="8"/>
        <v/>
      </c>
      <c r="EC809" s="225" t="str">
        <f t="shared" si="9"/>
        <v/>
      </c>
      <c r="ED809" s="225" t="str">
        <f t="shared" si="10"/>
        <v/>
      </c>
      <c r="EE809" s="225" t="str">
        <f t="shared" si="11"/>
        <v/>
      </c>
      <c r="EF809" s="225" t="str">
        <f t="shared" si="12"/>
        <v/>
      </c>
      <c r="EG809" s="225" t="str">
        <f t="shared" si="13"/>
        <v/>
      </c>
      <c r="EH809" s="225"/>
      <c r="EI809" s="225"/>
      <c r="EJ809" s="225"/>
      <c r="EK809" s="225"/>
      <c r="EL809" s="225"/>
      <c r="EM809" s="225"/>
    </row>
    <row r="810">
      <c r="A810" s="231"/>
      <c r="B810" s="231"/>
      <c r="C810" s="231"/>
      <c r="D810" s="231" t="str">
        <f t="array" ref="D810">IFERROR(INDEX(Profiles!$B:$B,MATCH($A810,Profiles!$A:$A,0)),"")</f>
        <v/>
      </c>
      <c r="E810" s="231"/>
      <c r="F810" s="231"/>
      <c r="G810" s="231"/>
      <c r="H810" s="231"/>
      <c r="I810" s="231" t="str">
        <f>IF(A810="","",IF(Settings!$N$3="DATE",F810&amp;": "&amp;TEXT(B810,"M/DD/YY"),F810&amp;": "&amp;H810))</f>
        <v/>
      </c>
      <c r="J810" s="231"/>
      <c r="K810" s="231"/>
      <c r="L810" s="231"/>
      <c r="M810" s="232" t="str">
        <f t="shared" si="14"/>
        <v/>
      </c>
      <c r="N810" s="231"/>
      <c r="O810" s="231"/>
      <c r="P810" s="231"/>
      <c r="Q810" s="231"/>
      <c r="R810" s="231"/>
      <c r="S810" s="230" t="str">
        <f>IFERROR(VLOOKUP(AF810, 'YOYO IR Scores'!A:C, 3, FALSE), "")
</f>
        <v/>
      </c>
      <c r="T810" s="231"/>
      <c r="U810" s="231"/>
      <c r="V810" s="231"/>
      <c r="W810" s="231"/>
      <c r="X810" s="233" t="str">
        <f t="shared" si="4"/>
        <v/>
      </c>
      <c r="Y810" s="234" t="str">
        <f t="shared" si="5"/>
        <v/>
      </c>
      <c r="Z810" s="234" t="str">
        <f t="shared" si="6"/>
        <v/>
      </c>
      <c r="AA810" s="233" t="str">
        <f t="shared" si="7"/>
        <v/>
      </c>
      <c r="AB810" s="232"/>
      <c r="AC810" s="232"/>
      <c r="AD810" s="232"/>
      <c r="AE810" s="232" t="str">
        <f>IFERROR(VLOOKUP(AF810, 'YOYO IR Scores'!A:C, 2, FALSE), "")</f>
        <v/>
      </c>
      <c r="AF810" s="232"/>
      <c r="AG810" s="23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c r="BD810" s="232"/>
      <c r="BE810" s="232"/>
      <c r="BF810" s="232"/>
      <c r="BG810" s="232"/>
      <c r="BH810" s="232"/>
      <c r="BI810" s="232"/>
      <c r="BJ810" s="232"/>
      <c r="BK810" s="232" t="str">
        <f t="array" ref="BK810">IF(J810="","",
IF(INDEX(Settings!$H:$H,MATCH(BY$1,Settings!$G:$G,0))=TRUE,
100-100*(J810-MIN(J:J))/(MAX(J:J)-MIN(J:J)),
100*(J810-MIN(J:J))/(MAX(J:J)-MIN(J:J))))</f>
        <v/>
      </c>
      <c r="BL810" s="232" t="str">
        <f t="array" ref="BL810">IF(J810="","",
IF(INDEX(Settings!$H:$H,MATCH(BY$1,Settings!$G:$G,0))=TRUE,
100-100*(J810-MINIFS(J:J,$E:$E,$E810))/(MAXIFS(J:J,$E:$E,$E810)-MINIFS(J:J,$E:$E,$E810)),
100*(J810-MINIFS(J:J,$E:$E,$E810))/(MAXIFS(J:J,$E:$E,$E810)-MINIFS(J:J,$E:$E,$E810))))</f>
        <v/>
      </c>
      <c r="BM810" s="232" t="str">
        <f t="array" ref="BM810">IF(J810="","",
IF(INDEX(Settings!$H:$H,MATCH(BY$1,Settings!$G:$G,0))=TRUE,
100-100*(J810-MINIFS(J:J,$E:$E,$E810,$I:$I,$I810))/(MAXIFS(J:J,$E:$E,$E810,$I:$I,$I810)-MINIFS(J:J,$E:$E,$E810,$I:$I,$I810)),
100*(J810-MINIFS(J:J,$E:$E,$E810,$I:$I,$I810))/(MAXIFS(J:J,$E:$E,$E810,$I:$I,$I810)-MINIFS(J:J,$E:$E,$E810,$I:$I,$I810))))</f>
        <v/>
      </c>
      <c r="BN810" s="231" t="str">
        <f t="array" ref="BN810">IF(J810="","",
IF(INDEX(Settings!$H:$H,MATCH(BY$1,Settings!$G:$G,0))=TRUE,
100-100*PERCENTRANK(J:J,J810),
100*PERCENTRANK(J:J,J810)))</f>
        <v/>
      </c>
      <c r="BO810" s="231" t="str">
        <f>IFERROR(__xludf.DUMMYFUNCTION("IF(J810="""","""",
IF(INDEX(Settings!$H:$H,MATCH(BY$1,Settings!$G:$G,0))=TRUE,
100-100*PERCENTRANK(FILTER(J:J,$E:$E=$E810),J810),
100*PERCENTRANK(FILTER(J:J,$E:$E=$E810),J810)))"),"")</f>
        <v/>
      </c>
      <c r="BP810" s="231" t="str">
        <f>IFERROR(__xludf.DUMMYFUNCTION("IF(J810="""","""",
IF(INDEX(Settings!$H:$H,MATCH(BY$1,Settings!$G:$G,0))=TRUE,
100-100*PERCENTRANK(FILTER(J:J,$E:$E=$E810,$I:$I=$I810),J810),
100*PERCENTRANK(FILTER(J:J,$E:$E=$E810,$I:$I=$I810),J810)))"),"")</f>
        <v/>
      </c>
      <c r="BQ810" s="233" t="str">
        <f t="array" ref="BQ810">IF(J810="","",
IF(INDEX(Settings!$H:$H,MATCH(BY$1,Settings!$G:$G,0))=TRUE,
-1*(J810-AVERAGE(J:J))/STDEV(J:J),
(J810-AVERAGE(J:J))/STDEV(J:J)))</f>
        <v/>
      </c>
      <c r="BR810" s="233" t="str">
        <f>IFERROR(__xludf.DUMMYFUNCTION("IF(J810="""","""",
IF(INDEX(Settings!$H:$H,MATCH(BY$1,Settings!$G:$G,0))=TRUE,
-1*(J810-AVERAGEIFS(J:J,$E:$E,$E810))/STDEV(FILTER(J:J,$E:$E=$E810)),
(J810-AVERAGEIFS(J:J,$E:$E,$E810))/STDEV(FILTER(J:J,$E:$E=$E810))))"),"")</f>
        <v/>
      </c>
      <c r="BS810" s="233"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1"/>
      <c r="BX810" s="231"/>
      <c r="BY810" s="232" t="str">
        <f t="array" ref="BY810">IF(J810="","",
IF(INDEX(Settings!$H:$H,MATCH(BY$1,Settings!$G:$G,0))=TRUE,
100-100*(J810-MINIFS(J:J,$E:$E,$E810))/(MAXIFS(J:J,$E:$E,$E810)-MINIFS(J:J,$E:$E,$E810)),
100*(J810-MINIFS(J:J,$E:$E,$E810))/(MAXIFS(J:J,$E:$E,$E810)-MINIFS(J:J,$E:$E,$E810))))</f>
        <v/>
      </c>
      <c r="BZ810" s="232" t="str">
        <f t="array" ref="BZ810">IF(K810="","",
IF(INDEX(Settings!$H:$H,MATCH(BZ$1,Settings!$G:$G,0))=TRUE,
100-100*(K810-MINIFS(K:K,$E:$E,$E810))/(MAXIFS(K:K,$E:$E,$E810)-MINIFS(K:K,$E:$E,$E810)),
100*(K810-MINIFS(K:K,$E:$E,$E810))/(MAXIFS(K:K,$E:$E,$E810)-MINIFS(K:K,$E:$E,$E810))))</f>
        <v/>
      </c>
      <c r="CA810" s="232" t="str">
        <f t="array" ref="CA810">IF(L810="","",
IF(INDEX(Settings!$H:$H,MATCH(CA$1,Settings!$G:$G,0))=TRUE,
100-100*(L810-MINIFS(L:L,$E:$E,$E810))/(MAXIFS(L:L,$E:$E,$E810)-MINIFS(L:L,$E:$E,$E810)),
100*(L810-MINIFS(L:L,$E:$E,$E810))/(MAXIFS(L:L,$E:$E,$E810)-MINIFS(L:L,$E:$E,$E810))))</f>
        <v/>
      </c>
      <c r="CB810" s="232" t="str">
        <f t="array" ref="CB810">IF(M810="","",
IF(INDEX(Settings!$H:$H,MATCH(CB$1,Settings!$G:$G,0))=TRUE,
100-100*(M810-MINIFS(M:M,$E:$E,$E810))/(MAXIFS(M:M,$E:$E,$E810)-MINIFS(M:M,$E:$E,$E810)),
100*(M810-MINIFS(M:M,$E:$E,$E810))/(MAXIFS(M:M,$E:$E,$E810)-MINIFS(M:M,$E:$E,$E810))))</f>
        <v/>
      </c>
      <c r="CC810" s="232" t="str">
        <f t="array" ref="CC810">IF(N810="","",
IF(INDEX(Settings!$H:$H,MATCH(CC$1,Settings!$G:$G,0))=TRUE,
100-100*(N810-MINIFS(N:N,$E:$E,$E810))/(MAXIFS(N:N,$E:$E,$E810)-MINIFS(N:N,$E:$E,$E810)),
100*(N810-MINIFS(N:N,$E:$E,$E810))/(MAXIFS(N:N,$E:$E,$E810)-MINIFS(N:N,$E:$E,$E810))))</f>
        <v/>
      </c>
      <c r="CD810" s="232" t="str">
        <f t="array" ref="CD810">IF(O810="","",
IF(INDEX(Settings!$H:$H,MATCH(CD$1,Settings!$G:$G,0))=TRUE,
100-100*(O810-MINIFS(O:O,$E:$E,$E810))/(MAXIFS(O:O,$E:$E,$E810)-MINIFS(O:O,$E:$E,$E810)),
100*(O810-MINIFS(O:O,$E:$E,$E810))/(MAXIFS(O:O,$E:$E,$E810)-MINIFS(O:O,$E:$E,$E810))))</f>
        <v/>
      </c>
      <c r="CE810" s="232" t="str">
        <f t="array" ref="CE810">IF(P810="","",
IF(INDEX(Settings!$H:$H,MATCH(CE$1,Settings!$G:$G,0))=TRUE,
100-100*(P810-MINIFS(P:P,$E:$E,$E810))/(MAXIFS(P:P,$E:$E,$E810)-MINIFS(P:P,$E:$E,$E810)),
100*(P810-MINIFS(P:P,$E:$E,$E810))/(MAXIFS(P:P,$E:$E,$E810)-MINIFS(P:P,$E:$E,$E810))))</f>
        <v/>
      </c>
      <c r="CF810" s="232" t="str">
        <f t="array" ref="CF810">IF(Q810="","",
IF(INDEX(Settings!$H:$H,MATCH(CF$1,Settings!$G:$G,0))=TRUE,
100-100*(Q810-MINIFS(Q:Q,$E:$E,$E810))/(MAXIFS(Q:Q,$E:$E,$E810)-MINIFS(Q:Q,$E:$E,$E810)),
100*(Q810-MINIFS(Q:Q,$E:$E,$E810))/(MAXIFS(Q:Q,$E:$E,$E810)-MINIFS(Q:Q,$E:$E,$E810))))</f>
        <v/>
      </c>
      <c r="CG810" s="232" t="str">
        <f t="array" ref="CG810">IF(R810="","",
IF(INDEX(Settings!$H:$H,MATCH(CG$1,Settings!$G:$G,0))=TRUE,
100-100*(R810-MINIFS(R:R,$E:$E,$E810))/(MAXIFS(R:R,$E:$E,$E810)-MINIFS(R:R,$E:$E,$E810)),
100*(R810-MINIFS(R:R,$E:$E,$E810))/(MAXIFS(R:R,$E:$E,$E810)-MINIFS(R:R,$E:$E,$E810))))</f>
        <v/>
      </c>
      <c r="CH810" s="232" t="str">
        <f t="array" ref="CH810">IF(S810="","",
IF(INDEX(Settings!$H:$H,MATCH(CH$1,Settings!$G:$G,0))=TRUE,
100-100*(S810-MINIFS(S:S,$E:$E,$E810))/(MAXIFS(S:S,$E:$E,$E810)-MINIFS(S:S,$E:$E,$E810)),
100*(S810-MINIFS(S:S,$E:$E,$E810))/(MAXIFS(S:S,$E:$E,$E810)-MINIFS(S:S,$E:$E,$E810))))</f>
        <v/>
      </c>
      <c r="CI810" s="232" t="str">
        <f t="array" ref="CI810">IF(T810="","",
IF(INDEX(Settings!$H:$H,MATCH(CI$1,Settings!$G:$G,0))=TRUE,
100-100*(T810-MINIFS(T:T,$E:$E,$E810))/(MAXIFS(T:T,$E:$E,$E810)-MINIFS(T:T,$E:$E,$E810)),
100*(T810-MINIFS(T:T,$E:$E,$E810))/(MAXIFS(T:T,$E:$E,$E810)-MINIFS(T:T,$E:$E,$E810))))</f>
        <v/>
      </c>
      <c r="CJ810" s="232" t="str">
        <f t="array" ref="CJ810">IF(U810="","",
IF(INDEX(Settings!$H:$H,MATCH(CJ$1,Settings!$G:$G,0))=TRUE,
100-100*(U810-MINIFS(U:U,$E:$E,$E810))/(MAXIFS(U:U,$E:$E,$E810)-MINIFS(U:U,$E:$E,$E810)),
100*(U810-MINIFS(U:U,$E:$E,$E810))/(MAXIFS(U:U,$E:$E,$E810)-MINIFS(U:U,$E:$E,$E810))))</f>
        <v/>
      </c>
      <c r="CK810" s="232" t="str">
        <f t="array" ref="CK810">IF(V810="","",
IF(INDEX(Settings!$H:$H,MATCH(CK$1,Settings!$G:$G,0))=TRUE,
100-100*(V810-MINIFS(V:V,$E:$E,$E810))/(MAXIFS(V:V,$E:$E,$E810)-MINIFS(V:V,$E:$E,$E810)),
100*(V810-MINIFS(V:V,$E:$E,$E810))/(MAXIFS(V:V,$E:$E,$E810)-MINIFS(V:V,$E:$E,$E810))))</f>
        <v/>
      </c>
      <c r="CL810" s="232" t="str">
        <f t="array" ref="CL810">IF(W810="","",
IF(INDEX(Settings!$H:$H,MATCH(CL$1,Settings!$G:$G,0))=TRUE,
100-100*(W810-MINIFS(W:W,$E:$E,$E810))/(MAXIFS(W:W,$E:$E,$E810)-MINIFS(W:W,$E:$E,$E810)),
100*(W810-MINIFS(W:W,$E:$E,$E810))/(MAXIFS(W:W,$E:$E,$E810)-MINIFS(W:W,$E:$E,$E810))))</f>
        <v/>
      </c>
      <c r="CM810" s="232" t="str">
        <f t="array" ref="CM810">IF(X810="","",
IF(INDEX(Settings!$H:$H,MATCH(CM$1,Settings!$G:$G,0))=TRUE,
100-100*(X810-MINIFS(X:X,$E:$E,$E810))/(MAXIFS(X:X,$E:$E,$E810)-MINIFS(X:X,$E:$E,$E810)),
100*(X810-MINIFS(X:X,$E:$E,$E810))/(MAXIFS(X:X,$E:$E,$E810)-MINIFS(X:X,$E:$E,$E810))))</f>
        <v/>
      </c>
      <c r="CN810" s="232" t="str">
        <f t="array" ref="CN810">IF(Y810="","",
IF(INDEX(Settings!$H:$H,MATCH(CN$1,Settings!$G:$G,0))=TRUE,
100-100*(Y810-MINIFS(Y:Y,$E:$E,$E810))/(MAXIFS(Y:Y,$E:$E,$E810)-MINIFS(Y:Y,$E:$E,$E810)),
100*(Y810-MINIFS(Y:Y,$E:$E,$E810))/(MAXIFS(Y:Y,$E:$E,$E810)-MINIFS(Y:Y,$E:$E,$E810))))</f>
        <v/>
      </c>
      <c r="CO810" s="232" t="str">
        <f t="array" ref="CO810">IF(Z810="","",
IF(INDEX(Settings!$H:$H,MATCH(CO$1,Settings!$G:$G,0))=TRUE,
100-100*(Z810-MINIFS(Z:Z,$E:$E,$E810))/(MAXIFS(Z:Z,$E:$E,$E810)-MINIFS(Z:Z,$E:$E,$E810)),
100*(Z810-MINIFS(Z:Z,$E:$E,$E810))/(MAXIFS(Z:Z,$E:$E,$E810)-MINIFS(Z:Z,$E:$E,$E810))))</f>
        <v/>
      </c>
      <c r="CP810" s="232" t="str">
        <f t="array" ref="CP810">IF(AA810="","",
IF(INDEX(Settings!$H:$H,MATCH(CP$1,Settings!$G:$G,0))=TRUE,
100-100*(AA810-MINIFS(AA:AA,$E:$E,$E810))/(MAXIFS(AA:AA,$E:$E,$E810)-MINIFS(AA:AA,$E:$E,$E810)),
100*(AA810-MINIFS(AA:AA,$E:$E,$E810))/(MAXIFS(AA:AA,$E:$E,$E810)-MINIFS(AA:AA,$E:$E,$E810))))</f>
        <v/>
      </c>
      <c r="CQ810" s="232" t="str">
        <f t="array" ref="CQ810">IF(AB810="","",
IF(INDEX(Settings!$H:$H,MATCH(CQ$1,Settings!$G:$G,0))=TRUE,
100-100*(AB810-MINIFS(AB:AB,$E:$E,$E810))/(MAXIFS(AB:AB,$E:$E,$E810)-MINIFS(AB:AB,$E:$E,$E810)),
100*(AB810-MINIFS(AB:AB,$E:$E,$E810))/(MAXIFS(AB:AB,$E:$E,$E810)-MINIFS(AB:AB,$E:$E,$E810))))</f>
        <v/>
      </c>
      <c r="CR810" s="232" t="str">
        <f t="array" ref="CR810">IF(AC810="","",
IF(INDEX(Settings!$H:$H,MATCH(CR$1,Settings!$G:$G,0))=TRUE,
100-100*(AC810-MINIFS(AC:AC,$E:$E,$E810))/(MAXIFS(AC:AC,$E:$E,$E810)-MINIFS(AC:AC,$E:$E,$E810)),
100*(AC810-MINIFS(AC:AC,$E:$E,$E810))/(MAXIFS(AC:AC,$E:$E,$E810)-MINIFS(AC:AC,$E:$E,$E810))))</f>
        <v/>
      </c>
      <c r="CS810" s="232" t="str">
        <f t="array" ref="CS810">IF(AD810="","",
IF(INDEX(Settings!$H:$H,MATCH(CS$1,Settings!$G:$G,0))=TRUE,
100-100*(AD810-MINIFS(AD:AD,$E:$E,$E810))/(MAXIFS(AD:AD,$E:$E,$E810)-MINIFS(AD:AD,$E:$E,$E810)),
100*(AD810-MINIFS(AD:AD,$E:$E,$E810))/(MAXIFS(AD:AD,$E:$E,$E810)-MINIFS(AD:AD,$E:$E,$E810))))</f>
        <v/>
      </c>
      <c r="CT810" s="232" t="str">
        <f t="array" ref="CT810">IF(AE810="","",
IF(INDEX(Settings!$H:$H,MATCH(CT$1,Settings!$G:$G,0))=TRUE,
100-100*(AE810-MINIFS(AE:AE,$E:$E,$E810))/(MAXIFS(AE:AE,$E:$E,$E810)-MINIFS(AE:AE,$E:$E,$E810)),
100*(AE810-MINIFS(AE:AE,$E:$E,$E810))/(MAXIFS(AE:AE,$E:$E,$E810)-MINIFS(AE:AE,$E:$E,$E810))))</f>
        <v/>
      </c>
      <c r="CU810" s="232" t="str">
        <f t="array" ref="CU810">IF(AF810="","",
IF(INDEX(Settings!$H:$H,MATCH(CU$1,Settings!$G:$G,0))=TRUE,
100-100*(AF810-MINIFS(AF:AF,$E:$E,$E810))/(MAXIFS(AF:AF,$E:$E,$E810)-MINIFS(AF:AF,$E:$E,$E810)),
100*(AF810-MINIFS(AF:AF,$E:$E,$E810))/(MAXIFS(AF:AF,$E:$E,$E810)-MINIFS(AF:AF,$E:$E,$E810))))</f>
        <v/>
      </c>
      <c r="CV810" s="232" t="str">
        <f t="array" ref="CV810">IF(AG810="","",
IF(INDEX(Settings!$H:$H,MATCH(CV$1,Settings!$G:$G,0))=TRUE,
100-100*(AG810-MINIFS(AG:AG,$E:$E,$E810))/(MAXIFS(AG:AG,$E:$E,$E810)-MINIFS(AG:AG,$E:$E,$E810)),
100*(AG810-MINIFS(AG:AG,$E:$E,$E810))/(MAXIFS(AG:AG,$E:$E,$E810)-MINIFS(AG:AG,$E:$E,$E810))))</f>
        <v/>
      </c>
      <c r="CW810" s="232" t="str">
        <f t="array" ref="CW810">IF(AH810="","",
IF(INDEX(Settings!$H:$H,MATCH(CW$1,Settings!$G:$G,0))=TRUE,
100-100*(AH810-MINIFS(AH:AH,$E:$E,$E810))/(MAXIFS(AH:AH,$E:$E,$E810)-MINIFS(AH:AH,$E:$E,$E810)),
100*(AH810-MINIFS(AH:AH,$E:$E,$E810))/(MAXIFS(AH:AH,$E:$E,$E810)-MINIFS(AH:AH,$E:$E,$E810))))</f>
        <v/>
      </c>
      <c r="CX810" s="232" t="str">
        <f t="array" ref="CX810">IF(AI810="","",
IF(INDEX(Settings!$H:$H,MATCH(CX$1,Settings!$G:$G,0))=TRUE,
100-100*(AI810-MINIFS(AI:AI,$E:$E,$E810))/(MAXIFS(AI:AI,$E:$E,$E810)-MINIFS(AI:AI,$E:$E,$E810)),
100*(AI810-MINIFS(AI:AI,$E:$E,$E810))/(MAXIFS(AI:AI,$E:$E,$E810)-MINIFS(AI:AI,$E:$E,$E810))))</f>
        <v/>
      </c>
      <c r="CY810" s="232" t="str">
        <f t="array" ref="CY810">IF(AJ810="","",
IF(INDEX(Settings!$H:$H,MATCH(CY$1,Settings!$G:$G,0))=TRUE,
100-100*(AJ810-MINIFS(AJ:AJ,$E:$E,$E810))/(MAXIFS(AJ:AJ,$E:$E,$E810)-MINIFS(AJ:AJ,$E:$E,$E810)),
100*(AJ810-MINIFS(AJ:AJ,$E:$E,$E810))/(MAXIFS(AJ:AJ,$E:$E,$E810)-MINIFS(AJ:AJ,$E:$E,$E810))))</f>
        <v/>
      </c>
      <c r="CZ810" s="232" t="str">
        <f t="array" ref="CZ810">IF(AK810="","",
IF(INDEX(Settings!$H:$H,MATCH(CZ$1,Settings!$G:$G,0))=TRUE,
100-100*(AK810-MINIFS(AK:AK,$E:$E,$E810))/(MAXIFS(AK:AK,$E:$E,$E810)-MINIFS(AK:AK,$E:$E,$E810)),
100*(AK810-MINIFS(AK:AK,$E:$E,$E810))/(MAXIFS(AK:AK,$E:$E,$E810)-MINIFS(AK:AK,$E:$E,$E810))))</f>
        <v/>
      </c>
      <c r="DA810" s="232" t="str">
        <f t="array" ref="DA810">IF(AL810="","",
IF(INDEX(Settings!$H:$H,MATCH(DA$1,Settings!$G:$G,0))=TRUE,
100-100*(AL810-MINIFS(AL:AL,$E:$E,$E810))/(MAXIFS(AL:AL,$E:$E,$E810)-MINIFS(AL:AL,$E:$E,$E810)),
100*(AL810-MINIFS(AL:AL,$E:$E,$E810))/(MAXIFS(AL:AL,$E:$E,$E810)-MINIFS(AL:AL,$E:$E,$E810))))</f>
        <v/>
      </c>
      <c r="DB810" s="232" t="str">
        <f t="array" ref="DB810">IF(AM810="","",
IF(INDEX(Settings!$H:$H,MATCH(DB$1,Settings!$G:$G,0))=TRUE,
100-100*(AM810-MINIFS(AM:AM,$E:$E,$E810))/(MAXIFS(AM:AM,$E:$E,$E810)-MINIFS(AM:AM,$E:$E,$E810)),
100*(AM810-MINIFS(AM:AM,$E:$E,$E810))/(MAXIFS(AM:AM,$E:$E,$E810)-MINIFS(AM:AM,$E:$E,$E810))))</f>
        <v/>
      </c>
      <c r="DC810" s="232" t="str">
        <f t="array" ref="DC810">IF(AN810="","",
IF(INDEX(Settings!$H:$H,MATCH(DC$1,Settings!$G:$G,0))=TRUE,
100-100*(AN810-MINIFS(AN:AN,$E:$E,$E810))/(MAXIFS(AN:AN,$E:$E,$E810)-MINIFS(AN:AN,$E:$E,$E810)),
100*(AN810-MINIFS(AN:AN,$E:$E,$E810))/(MAXIFS(AN:AN,$E:$E,$E810)-MINIFS(AN:AN,$E:$E,$E810))))</f>
        <v/>
      </c>
      <c r="DD810" s="232" t="str">
        <f t="array" ref="DD810">IF(AO810="","",
IF(INDEX(Settings!$H:$H,MATCH(DD$1,Settings!$G:$G,0))=TRUE,
100-100*(AO810-MINIFS(AO:AO,$E:$E,$E810))/(MAXIFS(AO:AO,$E:$E,$E810)-MINIFS(AO:AO,$E:$E,$E810)),
100*(AO810-MINIFS(AO:AO,$E:$E,$E810))/(MAXIFS(AO:AO,$E:$E,$E810)-MINIFS(AO:AO,$E:$E,$E810))))</f>
        <v/>
      </c>
      <c r="DE810" s="232" t="str">
        <f t="array" ref="DE810">IF(AP810="","",
IF(INDEX(Settings!$H:$H,MATCH(DE$1,Settings!$G:$G,0))=TRUE,
100-100*(AP810-MINIFS(AP:AP,$E:$E,$E810))/(MAXIFS(AP:AP,$E:$E,$E810)-MINIFS(AP:AP,$E:$E,$E810)),
100*(AP810-MINIFS(AP:AP,$E:$E,$E810))/(MAXIFS(AP:AP,$E:$E,$E810)-MINIFS(AP:AP,$E:$E,$E810))))</f>
        <v/>
      </c>
      <c r="DF810" s="232" t="str">
        <f t="array" ref="DF810">IF(AQ810="","",
IF(INDEX(Settings!$H:$H,MATCH(DF$1,Settings!$G:$G,0))=TRUE,
100-100*(AQ810-MINIFS(AQ:AQ,$E:$E,$E810))/(MAXIFS(AQ:AQ,$E:$E,$E810)-MINIFS(AQ:AQ,$E:$E,$E810)),
100*(AQ810-MINIFS(AQ:AQ,$E:$E,$E810))/(MAXIFS(AQ:AQ,$E:$E,$E810)-MINIFS(AQ:AQ,$E:$E,$E810))))</f>
        <v/>
      </c>
      <c r="DG810" s="232" t="str">
        <f t="array" ref="DG810">IF(AR810="","",
IF(INDEX(Settings!$H:$H,MATCH(DG$1,Settings!$G:$G,0))=TRUE,
100-100*(AR810-MINIFS(AR:AR,$E:$E,$E810))/(MAXIFS(AR:AR,$E:$E,$E810)-MINIFS(AR:AR,$E:$E,$E810)),
100*(AR810-MINIFS(AR:AR,$E:$E,$E810))/(MAXIFS(AR:AR,$E:$E,$E810)-MINIFS(AR:AR,$E:$E,$E810))))</f>
        <v/>
      </c>
      <c r="DH810" s="232" t="str">
        <f t="array" ref="DH810">IF(AS810="","",
IF(INDEX(Settings!$H:$H,MATCH(DH$1,Settings!$G:$G,0))=TRUE,
100-100*(AS810-MINIFS(AS:AS,$E:$E,$E810))/(MAXIFS(AS:AS,$E:$E,$E810)-MINIFS(AS:AS,$E:$E,$E810)),
100*(AS810-MINIFS(AS:AS,$E:$E,$E810))/(MAXIFS(AS:AS,$E:$E,$E810)-MINIFS(AS:AS,$E:$E,$E810))))</f>
        <v/>
      </c>
      <c r="DI810" s="232" t="str">
        <f t="array" ref="DI810">IF(AT810="","",
IF(INDEX(Settings!$H:$H,MATCH(DI$1,Settings!$G:$G,0))=TRUE,
100-100*(AT810-MINIFS(AT:AT,$E:$E,$E810))/(MAXIFS(AT:AT,$E:$E,$E810)-MINIFS(AT:AT,$E:$E,$E810)),
100*(AT810-MINIFS(AT:AT,$E:$E,$E810))/(MAXIFS(AT:AT,$E:$E,$E810)-MINIFS(AT:AT,$E:$E,$E810))))</f>
        <v/>
      </c>
      <c r="DJ810" s="232" t="str">
        <f t="array" ref="DJ810">IF(AU810="","",
IF(INDEX(Settings!$H:$H,MATCH(DJ$1,Settings!$G:$G,0))=TRUE,
100-100*(AU810-MINIFS(AU:AU,$E:$E,$E810))/(MAXIFS(AU:AU,$E:$E,$E810)-MINIFS(AU:AU,$E:$E,$E810)),
100*(AU810-MINIFS(AU:AU,$E:$E,$E810))/(MAXIFS(AU:AU,$E:$E,$E810)-MINIFS(AU:AU,$E:$E,$E810))))</f>
        <v/>
      </c>
      <c r="DK810" s="232" t="str">
        <f t="array" ref="DK810">IF(AV810="","",
IF(INDEX(Settings!$H:$H,MATCH(DK$1,Settings!$G:$G,0))=TRUE,
100-100*(AV810-MINIFS(AV:AV,$E:$E,$E810))/(MAXIFS(AV:AV,$E:$E,$E810)-MINIFS(AV:AV,$E:$E,$E810)),
100*(AV810-MINIFS(AV:AV,$E:$E,$E810))/(MAXIFS(AV:AV,$E:$E,$E810)-MINIFS(AV:AV,$E:$E,$E810))))</f>
        <v/>
      </c>
      <c r="DL810" s="232" t="str">
        <f t="array" ref="DL810">IF(AW810="","",
IF(INDEX(Settings!$H:$H,MATCH(DL$1,Settings!$G:$G,0))=TRUE,
100-100*(AW810-MINIFS(AW:AW,$E:$E,$E810))/(MAXIFS(AW:AW,$E:$E,$E810)-MINIFS(AW:AW,$E:$E,$E810)),
100*(AW810-MINIFS(AW:AW,$E:$E,$E810))/(MAXIFS(AW:AW,$E:$E,$E810)-MINIFS(AW:AW,$E:$E,$E810))))</f>
        <v/>
      </c>
      <c r="DM810" s="232" t="str">
        <f t="array" ref="DM810">IF(AX810="","",
IF(INDEX(Settings!$H:$H,MATCH(DM$1,Settings!$G:$G,0))=TRUE,
100-100*(AX810-MINIFS(AX:AX,$E:$E,$E810))/(MAXIFS(AX:AX,$E:$E,$E810)-MINIFS(AX:AX,$E:$E,$E810)),
100*(AX810-MINIFS(AX:AX,$E:$E,$E810))/(MAXIFS(AX:AX,$E:$E,$E810)-MINIFS(AX:AX,$E:$E,$E810))))</f>
        <v/>
      </c>
      <c r="DN810" s="232" t="str">
        <f t="array" ref="DN810">IF(AY810="","",
IF(INDEX(Settings!$H:$H,MATCH(DN$1,Settings!$G:$G,0))=TRUE,
100-100*(AY810-MINIFS(AY:AY,$E:$E,$E810))/(MAXIFS(AY:AY,$E:$E,$E810)-MINIFS(AY:AY,$E:$E,$E810)),
100*(AY810-MINIFS(AY:AY,$E:$E,$E810))/(MAXIFS(AY:AY,$E:$E,$E810)-MINIFS(AY:AY,$E:$E,$E810))))</f>
        <v/>
      </c>
      <c r="DO810" s="232" t="str">
        <f t="array" ref="DO810">IF(AZ810="","",
IF(INDEX(Settings!$H:$H,MATCH(DO$1,Settings!$G:$G,0))=TRUE,
100-100*(AZ810-MINIFS(AZ:AZ,$E:$E,$E810))/(MAXIFS(AZ:AZ,$E:$E,$E810)-MINIFS(AZ:AZ,$E:$E,$E810)),
100*(AZ810-MINIFS(AZ:AZ,$E:$E,$E810))/(MAXIFS(AZ:AZ,$E:$E,$E810)-MINIFS(AZ:AZ,$E:$E,$E810))))</f>
        <v/>
      </c>
      <c r="DP810" s="232" t="str">
        <f t="array" ref="DP810">IF(BA810="","",
IF(INDEX(Settings!$H:$H,MATCH(DP$1,Settings!$G:$G,0))=TRUE,
100-100*(BA810-MINIFS(BA:BA,$E:$E,$E810))/(MAXIFS(BA:BA,$E:$E,$E810)-MINIFS(BA:BA,$E:$E,$E810)),
100*(BA810-MINIFS(BA:BA,$E:$E,$E810))/(MAXIFS(BA:BA,$E:$E,$E810)-MINIFS(BA:BA,$E:$E,$E810))))</f>
        <v/>
      </c>
      <c r="DQ810" s="232" t="str">
        <f t="array" ref="DQ810">IF(BB810="","",
IF(INDEX(Settings!$H:$H,MATCH(DQ$1,Settings!$G:$G,0))=TRUE,
100-100*(BB810-MINIFS(BB:BB,$E:$E,$E810))/(MAXIFS(BB:BB,$E:$E,$E810)-MINIFS(BB:BB,$E:$E,$E810)),
100*(BB810-MINIFS(BB:BB,$E:$E,$E810))/(MAXIFS(BB:BB,$E:$E,$E810)-MINIFS(BB:BB,$E:$E,$E810))))</f>
        <v/>
      </c>
      <c r="DR810" s="232" t="str">
        <f t="array" ref="DR810">IF(BC810="","",
IF(INDEX(Settings!$H:$H,MATCH(DR$1,Settings!$G:$G,0))=TRUE,
100-100*(BC810-MINIFS(BC:BC,$E:$E,$E810))/(MAXIFS(BC:BC,$E:$E,$E810)-MINIFS(BC:BC,$E:$E,$E810)),
100*(BC810-MINIFS(BC:BC,$E:$E,$E810))/(MAXIFS(BC:BC,$E:$E,$E810)-MINIFS(BC:BC,$E:$E,$E810))))</f>
        <v/>
      </c>
      <c r="DS810" s="232" t="str">
        <f t="array" ref="DS810">IF(BD810="","",
IF(INDEX(Settings!$H:$H,MATCH(DS$1,Settings!$G:$G,0))=TRUE,
100-100*(BD810-MINIFS(BD:BD,$E:$E,$E810))/(MAXIFS(BD:BD,$E:$E,$E810)-MINIFS(BD:BD,$E:$E,$E810)),
100*(BD810-MINIFS(BD:BD,$E:$E,$E810))/(MAXIFS(BD:BD,$E:$E,$E810)-MINIFS(BD:BD,$E:$E,$E810))))</f>
        <v/>
      </c>
      <c r="DT810" s="232" t="str">
        <f t="array" ref="DT810">IF(BE810="","",
IF(INDEX(Settings!$H:$H,MATCH(DT$1,Settings!$G:$G,0))=TRUE,
100-100*(BE810-MINIFS(BE:BE,$E:$E,$E810))/(MAXIFS(BE:BE,$E:$E,$E810)-MINIFS(BE:BE,$E:$E,$E810)),
100*(BE810-MINIFS(BE:BE,$E:$E,$E810))/(MAXIFS(BE:BE,$E:$E,$E810)-MINIFS(BE:BE,$E:$E,$E810))))</f>
        <v/>
      </c>
      <c r="DU810" s="232" t="str">
        <f t="array" ref="DU810">IF(BF810="","",
IF(INDEX(Settings!$H:$H,MATCH(DU$1,Settings!$G:$G,0))=TRUE,
100-100*(BF810-MINIFS(BF:BF,$E:$E,$E810))/(MAXIFS(BF:BF,$E:$E,$E810)-MINIFS(BF:BF,$E:$E,$E810)),
100*(BF810-MINIFS(BF:BF,$E:$E,$E810))/(MAXIFS(BF:BF,$E:$E,$E810)-MINIFS(BF:BF,$E:$E,$E810))))</f>
        <v/>
      </c>
      <c r="DV810" s="232" t="str">
        <f t="array" ref="DV810">IF(BG810="","",
IF(INDEX(Settings!$H:$H,MATCH(DV$1,Settings!$G:$G,0))=TRUE,
100-100*(BG810-MINIFS(BG:BG,$E:$E,$E810))/(MAXIFS(BG:BG,$E:$E,$E810)-MINIFS(BG:BG,$E:$E,$E810)),
100*(BG810-MINIFS(BG:BG,$E:$E,$E810))/(MAXIFS(BG:BG,$E:$E,$E810)-MINIFS(BG:BG,$E:$E,$E810))))</f>
        <v/>
      </c>
      <c r="DW810" s="232" t="str">
        <f t="array" ref="DW810">IF(BH810="","",
IF(INDEX(Settings!$H:$H,MATCH(DW$1,Settings!$G:$G,0))=TRUE,
100-100*(BH810-MINIFS(BH:BH,$E:$E,$E810))/(MAXIFS(BH:BH,$E:$E,$E810)-MINIFS(BH:BH,$E:$E,$E810)),
100*(BH810-MINIFS(BH:BH,$E:$E,$E810))/(MAXIFS(BH:BH,$E:$E,$E810)-MINIFS(BH:BH,$E:$E,$E810))))</f>
        <v/>
      </c>
      <c r="DX810" s="232" t="str">
        <f t="array" ref="DX810">IF(BI810="","",
IF(INDEX(Settings!$H:$H,MATCH(DX$1,Settings!$G:$G,0))=TRUE,
100-100*(BI810-MINIFS(BI:BI,$E:$E,$E810))/(MAXIFS(BI:BI,$E:$E,$E810)-MINIFS(BI:BI,$E:$E,$E810)),
100*(BI810-MINIFS(BI:BI,$E:$E,$E810))/(MAXIFS(BI:BI,$E:$E,$E810)-MINIFS(BI:BI,$E:$E,$E810))))</f>
        <v/>
      </c>
      <c r="DY810" s="232" t="str">
        <f t="array" ref="DY810">IF(BJ810="","",
IF(INDEX(Settings!$H:$H,MATCH(DY$1,Settings!$G:$G,0))=TRUE,
100-100*(BJ810-MINIFS(BJ:BJ,$E:$E,$E810))/(MAXIFS(BJ:BJ,$E:$E,$E810)-MINIFS(BJ:BJ,$E:$E,$E810)),
100*(BJ810-MINIFS(BJ:BJ,$E:$E,$E810))/(MAXIFS(BJ:BJ,$E:$E,$E810)-MINIFS(BJ:BJ,$E:$E,$E810))))</f>
        <v/>
      </c>
      <c r="DZ810" s="234"/>
      <c r="EA810" s="234"/>
      <c r="EB810" s="234" t="str">
        <f t="shared" si="8"/>
        <v/>
      </c>
      <c r="EC810" s="234" t="str">
        <f t="shared" si="9"/>
        <v/>
      </c>
      <c r="ED810" s="234" t="str">
        <f t="shared" si="10"/>
        <v/>
      </c>
      <c r="EE810" s="234" t="str">
        <f t="shared" si="11"/>
        <v/>
      </c>
      <c r="EF810" s="234" t="str">
        <f t="shared" si="12"/>
        <v/>
      </c>
      <c r="EG810" s="234" t="str">
        <f t="shared" si="13"/>
        <v/>
      </c>
      <c r="EH810" s="234"/>
      <c r="EI810" s="234"/>
      <c r="EJ810" s="234"/>
      <c r="EK810" s="234"/>
      <c r="EL810" s="234"/>
      <c r="EM810" s="234"/>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3" t="str">
        <f t="shared" si="14"/>
        <v/>
      </c>
      <c r="N811" s="49"/>
      <c r="O811" s="49"/>
      <c r="P811" s="49"/>
      <c r="Q811" s="49"/>
      <c r="R811" s="49"/>
      <c r="S811" s="222" t="str">
        <f>IFERROR(VLOOKUP(AF811, 'YOYO IR Scores'!A:C, 3, FALSE), "")
</f>
        <v/>
      </c>
      <c r="T811" s="49"/>
      <c r="U811" s="49"/>
      <c r="V811" s="49"/>
      <c r="W811" s="49"/>
      <c r="X811" s="224" t="str">
        <f t="shared" si="4"/>
        <v/>
      </c>
      <c r="Y811" s="225" t="str">
        <f t="shared" si="5"/>
        <v/>
      </c>
      <c r="Z811" s="225" t="str">
        <f t="shared" si="6"/>
        <v/>
      </c>
      <c r="AA811" s="224" t="str">
        <f t="shared" si="7"/>
        <v/>
      </c>
      <c r="AB811" s="223"/>
      <c r="AC811" s="223"/>
      <c r="AD811" s="223"/>
      <c r="AE811" s="223" t="str">
        <f>IFERROR(VLOOKUP(AF811, 'YOYO IR Scores'!A:C, 2, FALSE), "")</f>
        <v/>
      </c>
      <c r="AF811" s="223"/>
      <c r="AG811" s="223"/>
      <c r="AH811" s="223"/>
      <c r="AI811" s="223"/>
      <c r="AJ811" s="223"/>
      <c r="AK811" s="223"/>
      <c r="AL811" s="223"/>
      <c r="AM811" s="223"/>
      <c r="AN811" s="223"/>
      <c r="AO811" s="223"/>
      <c r="AP811" s="223"/>
      <c r="AQ811" s="223"/>
      <c r="AR811" s="223"/>
      <c r="AS811" s="223"/>
      <c r="AT811" s="223"/>
      <c r="AU811" s="223"/>
      <c r="AV811" s="223"/>
      <c r="AW811" s="223"/>
      <c r="AX811" s="223"/>
      <c r="AY811" s="223"/>
      <c r="AZ811" s="223"/>
      <c r="BA811" s="223"/>
      <c r="BB811" s="223"/>
      <c r="BC811" s="223"/>
      <c r="BD811" s="223"/>
      <c r="BE811" s="223"/>
      <c r="BF811" s="223"/>
      <c r="BG811" s="223"/>
      <c r="BH811" s="223"/>
      <c r="BI811" s="223"/>
      <c r="BJ811" s="223"/>
      <c r="BK811" s="223" t="str">
        <f t="array" ref="BK811">IF(J811="","",
IF(INDEX(Settings!$H:$H,MATCH(BY$1,Settings!$G:$G,0))=TRUE,
100-100*(J811-MIN(J:J))/(MAX(J:J)-MIN(J:J)),
100*(J811-MIN(J:J))/(MAX(J:J)-MIN(J:J))))</f>
        <v/>
      </c>
      <c r="BL811" s="223" t="str">
        <f t="array" ref="BL811">IF(J811="","",
IF(INDEX(Settings!$H:$H,MATCH(BY$1,Settings!$G:$G,0))=TRUE,
100-100*(J811-MINIFS(J:J,$E:$E,$E811))/(MAXIFS(J:J,$E:$E,$E811)-MINIFS(J:J,$E:$E,$E811)),
100*(J811-MINIFS(J:J,$E:$E,$E811))/(MAXIFS(J:J,$E:$E,$E811)-MINIFS(J:J,$E:$E,$E811))))</f>
        <v/>
      </c>
      <c r="BM811" s="223"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4" t="str">
        <f t="array" ref="BQ811">IF(J811="","",
IF(INDEX(Settings!$H:$H,MATCH(BY$1,Settings!$G:$G,0))=TRUE,
-1*(J811-AVERAGE(J:J))/STDEV(J:J),
(J811-AVERAGE(J:J))/STDEV(J:J)))</f>
        <v/>
      </c>
      <c r="BR811" s="224" t="str">
        <f>IFERROR(__xludf.DUMMYFUNCTION("IF(J811="""","""",
IF(INDEX(Settings!$H:$H,MATCH(BY$1,Settings!$G:$G,0))=TRUE,
-1*(J811-AVERAGEIFS(J:J,$E:$E,$E811))/STDEV(FILTER(J:J,$E:$E=$E811)),
(J811-AVERAGEIFS(J:J,$E:$E,$E811))/STDEV(FILTER(J:J,$E:$E=$E811))))"),"")</f>
        <v/>
      </c>
      <c r="BS811" s="224"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3" t="str">
        <f t="array" ref="BY811">IF(J811="","",
IF(INDEX(Settings!$H:$H,MATCH(BY$1,Settings!$G:$G,0))=TRUE,
100-100*(J811-MINIFS(J:J,$E:$E,$E811))/(MAXIFS(J:J,$E:$E,$E811)-MINIFS(J:J,$E:$E,$E811)),
100*(J811-MINIFS(J:J,$E:$E,$E811))/(MAXIFS(J:J,$E:$E,$E811)-MINIFS(J:J,$E:$E,$E811))))</f>
        <v/>
      </c>
      <c r="BZ811" s="223" t="str">
        <f t="array" ref="BZ811">IF(K811="","",
IF(INDEX(Settings!$H:$H,MATCH(BZ$1,Settings!$G:$G,0))=TRUE,
100-100*(K811-MINIFS(K:K,$E:$E,$E811))/(MAXIFS(K:K,$E:$E,$E811)-MINIFS(K:K,$E:$E,$E811)),
100*(K811-MINIFS(K:K,$E:$E,$E811))/(MAXIFS(K:K,$E:$E,$E811)-MINIFS(K:K,$E:$E,$E811))))</f>
        <v/>
      </c>
      <c r="CA811" s="223" t="str">
        <f t="array" ref="CA811">IF(L811="","",
IF(INDEX(Settings!$H:$H,MATCH(CA$1,Settings!$G:$G,0))=TRUE,
100-100*(L811-MINIFS(L:L,$E:$E,$E811))/(MAXIFS(L:L,$E:$E,$E811)-MINIFS(L:L,$E:$E,$E811)),
100*(L811-MINIFS(L:L,$E:$E,$E811))/(MAXIFS(L:L,$E:$E,$E811)-MINIFS(L:L,$E:$E,$E811))))</f>
        <v/>
      </c>
      <c r="CB811" s="223" t="str">
        <f t="array" ref="CB811">IF(M811="","",
IF(INDEX(Settings!$H:$H,MATCH(CB$1,Settings!$G:$G,0))=TRUE,
100-100*(M811-MINIFS(M:M,$E:$E,$E811))/(MAXIFS(M:M,$E:$E,$E811)-MINIFS(M:M,$E:$E,$E811)),
100*(M811-MINIFS(M:M,$E:$E,$E811))/(MAXIFS(M:M,$E:$E,$E811)-MINIFS(M:M,$E:$E,$E811))))</f>
        <v/>
      </c>
      <c r="CC811" s="223" t="str">
        <f t="array" ref="CC811">IF(N811="","",
IF(INDEX(Settings!$H:$H,MATCH(CC$1,Settings!$G:$G,0))=TRUE,
100-100*(N811-MINIFS(N:N,$E:$E,$E811))/(MAXIFS(N:N,$E:$E,$E811)-MINIFS(N:N,$E:$E,$E811)),
100*(N811-MINIFS(N:N,$E:$E,$E811))/(MAXIFS(N:N,$E:$E,$E811)-MINIFS(N:N,$E:$E,$E811))))</f>
        <v/>
      </c>
      <c r="CD811" s="223" t="str">
        <f t="array" ref="CD811">IF(O811="","",
IF(INDEX(Settings!$H:$H,MATCH(CD$1,Settings!$G:$G,0))=TRUE,
100-100*(O811-MINIFS(O:O,$E:$E,$E811))/(MAXIFS(O:O,$E:$E,$E811)-MINIFS(O:O,$E:$E,$E811)),
100*(O811-MINIFS(O:O,$E:$E,$E811))/(MAXIFS(O:O,$E:$E,$E811)-MINIFS(O:O,$E:$E,$E811))))</f>
        <v/>
      </c>
      <c r="CE811" s="223" t="str">
        <f t="array" ref="CE811">IF(P811="","",
IF(INDEX(Settings!$H:$H,MATCH(CE$1,Settings!$G:$G,0))=TRUE,
100-100*(P811-MINIFS(P:P,$E:$E,$E811))/(MAXIFS(P:P,$E:$E,$E811)-MINIFS(P:P,$E:$E,$E811)),
100*(P811-MINIFS(P:P,$E:$E,$E811))/(MAXIFS(P:P,$E:$E,$E811)-MINIFS(P:P,$E:$E,$E811))))</f>
        <v/>
      </c>
      <c r="CF811" s="223" t="str">
        <f t="array" ref="CF811">IF(Q811="","",
IF(INDEX(Settings!$H:$H,MATCH(CF$1,Settings!$G:$G,0))=TRUE,
100-100*(Q811-MINIFS(Q:Q,$E:$E,$E811))/(MAXIFS(Q:Q,$E:$E,$E811)-MINIFS(Q:Q,$E:$E,$E811)),
100*(Q811-MINIFS(Q:Q,$E:$E,$E811))/(MAXIFS(Q:Q,$E:$E,$E811)-MINIFS(Q:Q,$E:$E,$E811))))</f>
        <v/>
      </c>
      <c r="CG811" s="223" t="str">
        <f t="array" ref="CG811">IF(R811="","",
IF(INDEX(Settings!$H:$H,MATCH(CG$1,Settings!$G:$G,0))=TRUE,
100-100*(R811-MINIFS(R:R,$E:$E,$E811))/(MAXIFS(R:R,$E:$E,$E811)-MINIFS(R:R,$E:$E,$E811)),
100*(R811-MINIFS(R:R,$E:$E,$E811))/(MAXIFS(R:R,$E:$E,$E811)-MINIFS(R:R,$E:$E,$E811))))</f>
        <v/>
      </c>
      <c r="CH811" s="223" t="str">
        <f t="array" ref="CH811">IF(S811="","",
IF(INDEX(Settings!$H:$H,MATCH(CH$1,Settings!$G:$G,0))=TRUE,
100-100*(S811-MINIFS(S:S,$E:$E,$E811))/(MAXIFS(S:S,$E:$E,$E811)-MINIFS(S:S,$E:$E,$E811)),
100*(S811-MINIFS(S:S,$E:$E,$E811))/(MAXIFS(S:S,$E:$E,$E811)-MINIFS(S:S,$E:$E,$E811))))</f>
        <v/>
      </c>
      <c r="CI811" s="223" t="str">
        <f t="array" ref="CI811">IF(T811="","",
IF(INDEX(Settings!$H:$H,MATCH(CI$1,Settings!$G:$G,0))=TRUE,
100-100*(T811-MINIFS(T:T,$E:$E,$E811))/(MAXIFS(T:T,$E:$E,$E811)-MINIFS(T:T,$E:$E,$E811)),
100*(T811-MINIFS(T:T,$E:$E,$E811))/(MAXIFS(T:T,$E:$E,$E811)-MINIFS(T:T,$E:$E,$E811))))</f>
        <v/>
      </c>
      <c r="CJ811" s="223" t="str">
        <f t="array" ref="CJ811">IF(U811="","",
IF(INDEX(Settings!$H:$H,MATCH(CJ$1,Settings!$G:$G,0))=TRUE,
100-100*(U811-MINIFS(U:U,$E:$E,$E811))/(MAXIFS(U:U,$E:$E,$E811)-MINIFS(U:U,$E:$E,$E811)),
100*(U811-MINIFS(U:U,$E:$E,$E811))/(MAXIFS(U:U,$E:$E,$E811)-MINIFS(U:U,$E:$E,$E811))))</f>
        <v/>
      </c>
      <c r="CK811" s="223" t="str">
        <f t="array" ref="CK811">IF(V811="","",
IF(INDEX(Settings!$H:$H,MATCH(CK$1,Settings!$G:$G,0))=TRUE,
100-100*(V811-MINIFS(V:V,$E:$E,$E811))/(MAXIFS(V:V,$E:$E,$E811)-MINIFS(V:V,$E:$E,$E811)),
100*(V811-MINIFS(V:V,$E:$E,$E811))/(MAXIFS(V:V,$E:$E,$E811)-MINIFS(V:V,$E:$E,$E811))))</f>
        <v/>
      </c>
      <c r="CL811" s="223" t="str">
        <f t="array" ref="CL811">IF(W811="","",
IF(INDEX(Settings!$H:$H,MATCH(CL$1,Settings!$G:$G,0))=TRUE,
100-100*(W811-MINIFS(W:W,$E:$E,$E811))/(MAXIFS(W:W,$E:$E,$E811)-MINIFS(W:W,$E:$E,$E811)),
100*(W811-MINIFS(W:W,$E:$E,$E811))/(MAXIFS(W:W,$E:$E,$E811)-MINIFS(W:W,$E:$E,$E811))))</f>
        <v/>
      </c>
      <c r="CM811" s="223" t="str">
        <f t="array" ref="CM811">IF(X811="","",
IF(INDEX(Settings!$H:$H,MATCH(CM$1,Settings!$G:$G,0))=TRUE,
100-100*(X811-MINIFS(X:X,$E:$E,$E811))/(MAXIFS(X:X,$E:$E,$E811)-MINIFS(X:X,$E:$E,$E811)),
100*(X811-MINIFS(X:X,$E:$E,$E811))/(MAXIFS(X:X,$E:$E,$E811)-MINIFS(X:X,$E:$E,$E811))))</f>
        <v/>
      </c>
      <c r="CN811" s="223" t="str">
        <f t="array" ref="CN811">IF(Y811="","",
IF(INDEX(Settings!$H:$H,MATCH(CN$1,Settings!$G:$G,0))=TRUE,
100-100*(Y811-MINIFS(Y:Y,$E:$E,$E811))/(MAXIFS(Y:Y,$E:$E,$E811)-MINIFS(Y:Y,$E:$E,$E811)),
100*(Y811-MINIFS(Y:Y,$E:$E,$E811))/(MAXIFS(Y:Y,$E:$E,$E811)-MINIFS(Y:Y,$E:$E,$E811))))</f>
        <v/>
      </c>
      <c r="CO811" s="223" t="str">
        <f t="array" ref="CO811">IF(Z811="","",
IF(INDEX(Settings!$H:$H,MATCH(CO$1,Settings!$G:$G,0))=TRUE,
100-100*(Z811-MINIFS(Z:Z,$E:$E,$E811))/(MAXIFS(Z:Z,$E:$E,$E811)-MINIFS(Z:Z,$E:$E,$E811)),
100*(Z811-MINIFS(Z:Z,$E:$E,$E811))/(MAXIFS(Z:Z,$E:$E,$E811)-MINIFS(Z:Z,$E:$E,$E811))))</f>
        <v/>
      </c>
      <c r="CP811" s="223" t="str">
        <f t="array" ref="CP811">IF(AA811="","",
IF(INDEX(Settings!$H:$H,MATCH(CP$1,Settings!$G:$G,0))=TRUE,
100-100*(AA811-MINIFS(AA:AA,$E:$E,$E811))/(MAXIFS(AA:AA,$E:$E,$E811)-MINIFS(AA:AA,$E:$E,$E811)),
100*(AA811-MINIFS(AA:AA,$E:$E,$E811))/(MAXIFS(AA:AA,$E:$E,$E811)-MINIFS(AA:AA,$E:$E,$E811))))</f>
        <v/>
      </c>
      <c r="CQ811" s="223" t="str">
        <f t="array" ref="CQ811">IF(AB811="","",
IF(INDEX(Settings!$H:$H,MATCH(CQ$1,Settings!$G:$G,0))=TRUE,
100-100*(AB811-MINIFS(AB:AB,$E:$E,$E811))/(MAXIFS(AB:AB,$E:$E,$E811)-MINIFS(AB:AB,$E:$E,$E811)),
100*(AB811-MINIFS(AB:AB,$E:$E,$E811))/(MAXIFS(AB:AB,$E:$E,$E811)-MINIFS(AB:AB,$E:$E,$E811))))</f>
        <v/>
      </c>
      <c r="CR811" s="223" t="str">
        <f t="array" ref="CR811">IF(AC811="","",
IF(INDEX(Settings!$H:$H,MATCH(CR$1,Settings!$G:$G,0))=TRUE,
100-100*(AC811-MINIFS(AC:AC,$E:$E,$E811))/(MAXIFS(AC:AC,$E:$E,$E811)-MINIFS(AC:AC,$E:$E,$E811)),
100*(AC811-MINIFS(AC:AC,$E:$E,$E811))/(MAXIFS(AC:AC,$E:$E,$E811)-MINIFS(AC:AC,$E:$E,$E811))))</f>
        <v/>
      </c>
      <c r="CS811" s="223" t="str">
        <f t="array" ref="CS811">IF(AD811="","",
IF(INDEX(Settings!$H:$H,MATCH(CS$1,Settings!$G:$G,0))=TRUE,
100-100*(AD811-MINIFS(AD:AD,$E:$E,$E811))/(MAXIFS(AD:AD,$E:$E,$E811)-MINIFS(AD:AD,$E:$E,$E811)),
100*(AD811-MINIFS(AD:AD,$E:$E,$E811))/(MAXIFS(AD:AD,$E:$E,$E811)-MINIFS(AD:AD,$E:$E,$E811))))</f>
        <v/>
      </c>
      <c r="CT811" s="223" t="str">
        <f t="array" ref="CT811">IF(AE811="","",
IF(INDEX(Settings!$H:$H,MATCH(CT$1,Settings!$G:$G,0))=TRUE,
100-100*(AE811-MINIFS(AE:AE,$E:$E,$E811))/(MAXIFS(AE:AE,$E:$E,$E811)-MINIFS(AE:AE,$E:$E,$E811)),
100*(AE811-MINIFS(AE:AE,$E:$E,$E811))/(MAXIFS(AE:AE,$E:$E,$E811)-MINIFS(AE:AE,$E:$E,$E811))))</f>
        <v/>
      </c>
      <c r="CU811" s="223" t="str">
        <f t="array" ref="CU811">IF(AF811="","",
IF(INDEX(Settings!$H:$H,MATCH(CU$1,Settings!$G:$G,0))=TRUE,
100-100*(AF811-MINIFS(AF:AF,$E:$E,$E811))/(MAXIFS(AF:AF,$E:$E,$E811)-MINIFS(AF:AF,$E:$E,$E811)),
100*(AF811-MINIFS(AF:AF,$E:$E,$E811))/(MAXIFS(AF:AF,$E:$E,$E811)-MINIFS(AF:AF,$E:$E,$E811))))</f>
        <v/>
      </c>
      <c r="CV811" s="223" t="str">
        <f t="array" ref="CV811">IF(AG811="","",
IF(INDEX(Settings!$H:$H,MATCH(CV$1,Settings!$G:$G,0))=TRUE,
100-100*(AG811-MINIFS(AG:AG,$E:$E,$E811))/(MAXIFS(AG:AG,$E:$E,$E811)-MINIFS(AG:AG,$E:$E,$E811)),
100*(AG811-MINIFS(AG:AG,$E:$E,$E811))/(MAXIFS(AG:AG,$E:$E,$E811)-MINIFS(AG:AG,$E:$E,$E811))))</f>
        <v/>
      </c>
      <c r="CW811" s="223" t="str">
        <f t="array" ref="CW811">IF(AH811="","",
IF(INDEX(Settings!$H:$H,MATCH(CW$1,Settings!$G:$G,0))=TRUE,
100-100*(AH811-MINIFS(AH:AH,$E:$E,$E811))/(MAXIFS(AH:AH,$E:$E,$E811)-MINIFS(AH:AH,$E:$E,$E811)),
100*(AH811-MINIFS(AH:AH,$E:$E,$E811))/(MAXIFS(AH:AH,$E:$E,$E811)-MINIFS(AH:AH,$E:$E,$E811))))</f>
        <v/>
      </c>
      <c r="CX811" s="223" t="str">
        <f t="array" ref="CX811">IF(AI811="","",
IF(INDEX(Settings!$H:$H,MATCH(CX$1,Settings!$G:$G,0))=TRUE,
100-100*(AI811-MINIFS(AI:AI,$E:$E,$E811))/(MAXIFS(AI:AI,$E:$E,$E811)-MINIFS(AI:AI,$E:$E,$E811)),
100*(AI811-MINIFS(AI:AI,$E:$E,$E811))/(MAXIFS(AI:AI,$E:$E,$E811)-MINIFS(AI:AI,$E:$E,$E811))))</f>
        <v/>
      </c>
      <c r="CY811" s="223" t="str">
        <f t="array" ref="CY811">IF(AJ811="","",
IF(INDEX(Settings!$H:$H,MATCH(CY$1,Settings!$G:$G,0))=TRUE,
100-100*(AJ811-MINIFS(AJ:AJ,$E:$E,$E811))/(MAXIFS(AJ:AJ,$E:$E,$E811)-MINIFS(AJ:AJ,$E:$E,$E811)),
100*(AJ811-MINIFS(AJ:AJ,$E:$E,$E811))/(MAXIFS(AJ:AJ,$E:$E,$E811)-MINIFS(AJ:AJ,$E:$E,$E811))))</f>
        <v/>
      </c>
      <c r="CZ811" s="223" t="str">
        <f t="array" ref="CZ811">IF(AK811="","",
IF(INDEX(Settings!$H:$H,MATCH(CZ$1,Settings!$G:$G,0))=TRUE,
100-100*(AK811-MINIFS(AK:AK,$E:$E,$E811))/(MAXIFS(AK:AK,$E:$E,$E811)-MINIFS(AK:AK,$E:$E,$E811)),
100*(AK811-MINIFS(AK:AK,$E:$E,$E811))/(MAXIFS(AK:AK,$E:$E,$E811)-MINIFS(AK:AK,$E:$E,$E811))))</f>
        <v/>
      </c>
      <c r="DA811" s="223" t="str">
        <f t="array" ref="DA811">IF(AL811="","",
IF(INDEX(Settings!$H:$H,MATCH(DA$1,Settings!$G:$G,0))=TRUE,
100-100*(AL811-MINIFS(AL:AL,$E:$E,$E811))/(MAXIFS(AL:AL,$E:$E,$E811)-MINIFS(AL:AL,$E:$E,$E811)),
100*(AL811-MINIFS(AL:AL,$E:$E,$E811))/(MAXIFS(AL:AL,$E:$E,$E811)-MINIFS(AL:AL,$E:$E,$E811))))</f>
        <v/>
      </c>
      <c r="DB811" s="223" t="str">
        <f t="array" ref="DB811">IF(AM811="","",
IF(INDEX(Settings!$H:$H,MATCH(DB$1,Settings!$G:$G,0))=TRUE,
100-100*(AM811-MINIFS(AM:AM,$E:$E,$E811))/(MAXIFS(AM:AM,$E:$E,$E811)-MINIFS(AM:AM,$E:$E,$E811)),
100*(AM811-MINIFS(AM:AM,$E:$E,$E811))/(MAXIFS(AM:AM,$E:$E,$E811)-MINIFS(AM:AM,$E:$E,$E811))))</f>
        <v/>
      </c>
      <c r="DC811" s="223" t="str">
        <f t="array" ref="DC811">IF(AN811="","",
IF(INDEX(Settings!$H:$H,MATCH(DC$1,Settings!$G:$G,0))=TRUE,
100-100*(AN811-MINIFS(AN:AN,$E:$E,$E811))/(MAXIFS(AN:AN,$E:$E,$E811)-MINIFS(AN:AN,$E:$E,$E811)),
100*(AN811-MINIFS(AN:AN,$E:$E,$E811))/(MAXIFS(AN:AN,$E:$E,$E811)-MINIFS(AN:AN,$E:$E,$E811))))</f>
        <v/>
      </c>
      <c r="DD811" s="223" t="str">
        <f t="array" ref="DD811">IF(AO811="","",
IF(INDEX(Settings!$H:$H,MATCH(DD$1,Settings!$G:$G,0))=TRUE,
100-100*(AO811-MINIFS(AO:AO,$E:$E,$E811))/(MAXIFS(AO:AO,$E:$E,$E811)-MINIFS(AO:AO,$E:$E,$E811)),
100*(AO811-MINIFS(AO:AO,$E:$E,$E811))/(MAXIFS(AO:AO,$E:$E,$E811)-MINIFS(AO:AO,$E:$E,$E811))))</f>
        <v/>
      </c>
      <c r="DE811" s="223" t="str">
        <f t="array" ref="DE811">IF(AP811="","",
IF(INDEX(Settings!$H:$H,MATCH(DE$1,Settings!$G:$G,0))=TRUE,
100-100*(AP811-MINIFS(AP:AP,$E:$E,$E811))/(MAXIFS(AP:AP,$E:$E,$E811)-MINIFS(AP:AP,$E:$E,$E811)),
100*(AP811-MINIFS(AP:AP,$E:$E,$E811))/(MAXIFS(AP:AP,$E:$E,$E811)-MINIFS(AP:AP,$E:$E,$E811))))</f>
        <v/>
      </c>
      <c r="DF811" s="223" t="str">
        <f t="array" ref="DF811">IF(AQ811="","",
IF(INDEX(Settings!$H:$H,MATCH(DF$1,Settings!$G:$G,0))=TRUE,
100-100*(AQ811-MINIFS(AQ:AQ,$E:$E,$E811))/(MAXIFS(AQ:AQ,$E:$E,$E811)-MINIFS(AQ:AQ,$E:$E,$E811)),
100*(AQ811-MINIFS(AQ:AQ,$E:$E,$E811))/(MAXIFS(AQ:AQ,$E:$E,$E811)-MINIFS(AQ:AQ,$E:$E,$E811))))</f>
        <v/>
      </c>
      <c r="DG811" s="223" t="str">
        <f t="array" ref="DG811">IF(AR811="","",
IF(INDEX(Settings!$H:$H,MATCH(DG$1,Settings!$G:$G,0))=TRUE,
100-100*(AR811-MINIFS(AR:AR,$E:$E,$E811))/(MAXIFS(AR:AR,$E:$E,$E811)-MINIFS(AR:AR,$E:$E,$E811)),
100*(AR811-MINIFS(AR:AR,$E:$E,$E811))/(MAXIFS(AR:AR,$E:$E,$E811)-MINIFS(AR:AR,$E:$E,$E811))))</f>
        <v/>
      </c>
      <c r="DH811" s="223" t="str">
        <f t="array" ref="DH811">IF(AS811="","",
IF(INDEX(Settings!$H:$H,MATCH(DH$1,Settings!$G:$G,0))=TRUE,
100-100*(AS811-MINIFS(AS:AS,$E:$E,$E811))/(MAXIFS(AS:AS,$E:$E,$E811)-MINIFS(AS:AS,$E:$E,$E811)),
100*(AS811-MINIFS(AS:AS,$E:$E,$E811))/(MAXIFS(AS:AS,$E:$E,$E811)-MINIFS(AS:AS,$E:$E,$E811))))</f>
        <v/>
      </c>
      <c r="DI811" s="223" t="str">
        <f t="array" ref="DI811">IF(AT811="","",
IF(INDEX(Settings!$H:$H,MATCH(DI$1,Settings!$G:$G,0))=TRUE,
100-100*(AT811-MINIFS(AT:AT,$E:$E,$E811))/(MAXIFS(AT:AT,$E:$E,$E811)-MINIFS(AT:AT,$E:$E,$E811)),
100*(AT811-MINIFS(AT:AT,$E:$E,$E811))/(MAXIFS(AT:AT,$E:$E,$E811)-MINIFS(AT:AT,$E:$E,$E811))))</f>
        <v/>
      </c>
      <c r="DJ811" s="223" t="str">
        <f t="array" ref="DJ811">IF(AU811="","",
IF(INDEX(Settings!$H:$H,MATCH(DJ$1,Settings!$G:$G,0))=TRUE,
100-100*(AU811-MINIFS(AU:AU,$E:$E,$E811))/(MAXIFS(AU:AU,$E:$E,$E811)-MINIFS(AU:AU,$E:$E,$E811)),
100*(AU811-MINIFS(AU:AU,$E:$E,$E811))/(MAXIFS(AU:AU,$E:$E,$E811)-MINIFS(AU:AU,$E:$E,$E811))))</f>
        <v/>
      </c>
      <c r="DK811" s="223" t="str">
        <f t="array" ref="DK811">IF(AV811="","",
IF(INDEX(Settings!$H:$H,MATCH(DK$1,Settings!$G:$G,0))=TRUE,
100-100*(AV811-MINIFS(AV:AV,$E:$E,$E811))/(MAXIFS(AV:AV,$E:$E,$E811)-MINIFS(AV:AV,$E:$E,$E811)),
100*(AV811-MINIFS(AV:AV,$E:$E,$E811))/(MAXIFS(AV:AV,$E:$E,$E811)-MINIFS(AV:AV,$E:$E,$E811))))</f>
        <v/>
      </c>
      <c r="DL811" s="223" t="str">
        <f t="array" ref="DL811">IF(AW811="","",
IF(INDEX(Settings!$H:$H,MATCH(DL$1,Settings!$G:$G,0))=TRUE,
100-100*(AW811-MINIFS(AW:AW,$E:$E,$E811))/(MAXIFS(AW:AW,$E:$E,$E811)-MINIFS(AW:AW,$E:$E,$E811)),
100*(AW811-MINIFS(AW:AW,$E:$E,$E811))/(MAXIFS(AW:AW,$E:$E,$E811)-MINIFS(AW:AW,$E:$E,$E811))))</f>
        <v/>
      </c>
      <c r="DM811" s="223" t="str">
        <f t="array" ref="DM811">IF(AX811="","",
IF(INDEX(Settings!$H:$H,MATCH(DM$1,Settings!$G:$G,0))=TRUE,
100-100*(AX811-MINIFS(AX:AX,$E:$E,$E811))/(MAXIFS(AX:AX,$E:$E,$E811)-MINIFS(AX:AX,$E:$E,$E811)),
100*(AX811-MINIFS(AX:AX,$E:$E,$E811))/(MAXIFS(AX:AX,$E:$E,$E811)-MINIFS(AX:AX,$E:$E,$E811))))</f>
        <v/>
      </c>
      <c r="DN811" s="223" t="str">
        <f t="array" ref="DN811">IF(AY811="","",
IF(INDEX(Settings!$H:$H,MATCH(DN$1,Settings!$G:$G,0))=TRUE,
100-100*(AY811-MINIFS(AY:AY,$E:$E,$E811))/(MAXIFS(AY:AY,$E:$E,$E811)-MINIFS(AY:AY,$E:$E,$E811)),
100*(AY811-MINIFS(AY:AY,$E:$E,$E811))/(MAXIFS(AY:AY,$E:$E,$E811)-MINIFS(AY:AY,$E:$E,$E811))))</f>
        <v/>
      </c>
      <c r="DO811" s="223" t="str">
        <f t="array" ref="DO811">IF(AZ811="","",
IF(INDEX(Settings!$H:$H,MATCH(DO$1,Settings!$G:$G,0))=TRUE,
100-100*(AZ811-MINIFS(AZ:AZ,$E:$E,$E811))/(MAXIFS(AZ:AZ,$E:$E,$E811)-MINIFS(AZ:AZ,$E:$E,$E811)),
100*(AZ811-MINIFS(AZ:AZ,$E:$E,$E811))/(MAXIFS(AZ:AZ,$E:$E,$E811)-MINIFS(AZ:AZ,$E:$E,$E811))))</f>
        <v/>
      </c>
      <c r="DP811" s="223" t="str">
        <f t="array" ref="DP811">IF(BA811="","",
IF(INDEX(Settings!$H:$H,MATCH(DP$1,Settings!$G:$G,0))=TRUE,
100-100*(BA811-MINIFS(BA:BA,$E:$E,$E811))/(MAXIFS(BA:BA,$E:$E,$E811)-MINIFS(BA:BA,$E:$E,$E811)),
100*(BA811-MINIFS(BA:BA,$E:$E,$E811))/(MAXIFS(BA:BA,$E:$E,$E811)-MINIFS(BA:BA,$E:$E,$E811))))</f>
        <v/>
      </c>
      <c r="DQ811" s="223" t="str">
        <f t="array" ref="DQ811">IF(BB811="","",
IF(INDEX(Settings!$H:$H,MATCH(DQ$1,Settings!$G:$G,0))=TRUE,
100-100*(BB811-MINIFS(BB:BB,$E:$E,$E811))/(MAXIFS(BB:BB,$E:$E,$E811)-MINIFS(BB:BB,$E:$E,$E811)),
100*(BB811-MINIFS(BB:BB,$E:$E,$E811))/(MAXIFS(BB:BB,$E:$E,$E811)-MINIFS(BB:BB,$E:$E,$E811))))</f>
        <v/>
      </c>
      <c r="DR811" s="223" t="str">
        <f t="array" ref="DR811">IF(BC811="","",
IF(INDEX(Settings!$H:$H,MATCH(DR$1,Settings!$G:$G,0))=TRUE,
100-100*(BC811-MINIFS(BC:BC,$E:$E,$E811))/(MAXIFS(BC:BC,$E:$E,$E811)-MINIFS(BC:BC,$E:$E,$E811)),
100*(BC811-MINIFS(BC:BC,$E:$E,$E811))/(MAXIFS(BC:BC,$E:$E,$E811)-MINIFS(BC:BC,$E:$E,$E811))))</f>
        <v/>
      </c>
      <c r="DS811" s="223" t="str">
        <f t="array" ref="DS811">IF(BD811="","",
IF(INDEX(Settings!$H:$H,MATCH(DS$1,Settings!$G:$G,0))=TRUE,
100-100*(BD811-MINIFS(BD:BD,$E:$E,$E811))/(MAXIFS(BD:BD,$E:$E,$E811)-MINIFS(BD:BD,$E:$E,$E811)),
100*(BD811-MINIFS(BD:BD,$E:$E,$E811))/(MAXIFS(BD:BD,$E:$E,$E811)-MINIFS(BD:BD,$E:$E,$E811))))</f>
        <v/>
      </c>
      <c r="DT811" s="223" t="str">
        <f t="array" ref="DT811">IF(BE811="","",
IF(INDEX(Settings!$H:$H,MATCH(DT$1,Settings!$G:$G,0))=TRUE,
100-100*(BE811-MINIFS(BE:BE,$E:$E,$E811))/(MAXIFS(BE:BE,$E:$E,$E811)-MINIFS(BE:BE,$E:$E,$E811)),
100*(BE811-MINIFS(BE:BE,$E:$E,$E811))/(MAXIFS(BE:BE,$E:$E,$E811)-MINIFS(BE:BE,$E:$E,$E811))))</f>
        <v/>
      </c>
      <c r="DU811" s="223" t="str">
        <f t="array" ref="DU811">IF(BF811="","",
IF(INDEX(Settings!$H:$H,MATCH(DU$1,Settings!$G:$G,0))=TRUE,
100-100*(BF811-MINIFS(BF:BF,$E:$E,$E811))/(MAXIFS(BF:BF,$E:$E,$E811)-MINIFS(BF:BF,$E:$E,$E811)),
100*(BF811-MINIFS(BF:BF,$E:$E,$E811))/(MAXIFS(BF:BF,$E:$E,$E811)-MINIFS(BF:BF,$E:$E,$E811))))</f>
        <v/>
      </c>
      <c r="DV811" s="223" t="str">
        <f t="array" ref="DV811">IF(BG811="","",
IF(INDEX(Settings!$H:$H,MATCH(DV$1,Settings!$G:$G,0))=TRUE,
100-100*(BG811-MINIFS(BG:BG,$E:$E,$E811))/(MAXIFS(BG:BG,$E:$E,$E811)-MINIFS(BG:BG,$E:$E,$E811)),
100*(BG811-MINIFS(BG:BG,$E:$E,$E811))/(MAXIFS(BG:BG,$E:$E,$E811)-MINIFS(BG:BG,$E:$E,$E811))))</f>
        <v/>
      </c>
      <c r="DW811" s="223" t="str">
        <f t="array" ref="DW811">IF(BH811="","",
IF(INDEX(Settings!$H:$H,MATCH(DW$1,Settings!$G:$G,0))=TRUE,
100-100*(BH811-MINIFS(BH:BH,$E:$E,$E811))/(MAXIFS(BH:BH,$E:$E,$E811)-MINIFS(BH:BH,$E:$E,$E811)),
100*(BH811-MINIFS(BH:BH,$E:$E,$E811))/(MAXIFS(BH:BH,$E:$E,$E811)-MINIFS(BH:BH,$E:$E,$E811))))</f>
        <v/>
      </c>
      <c r="DX811" s="223" t="str">
        <f t="array" ref="DX811">IF(BI811="","",
IF(INDEX(Settings!$H:$H,MATCH(DX$1,Settings!$G:$G,0))=TRUE,
100-100*(BI811-MINIFS(BI:BI,$E:$E,$E811))/(MAXIFS(BI:BI,$E:$E,$E811)-MINIFS(BI:BI,$E:$E,$E811)),
100*(BI811-MINIFS(BI:BI,$E:$E,$E811))/(MAXIFS(BI:BI,$E:$E,$E811)-MINIFS(BI:BI,$E:$E,$E811))))</f>
        <v/>
      </c>
      <c r="DY811" s="223" t="str">
        <f t="array" ref="DY811">IF(BJ811="","",
IF(INDEX(Settings!$H:$H,MATCH(DY$1,Settings!$G:$G,0))=TRUE,
100-100*(BJ811-MINIFS(BJ:BJ,$E:$E,$E811))/(MAXIFS(BJ:BJ,$E:$E,$E811)-MINIFS(BJ:BJ,$E:$E,$E811)),
100*(BJ811-MINIFS(BJ:BJ,$E:$E,$E811))/(MAXIFS(BJ:BJ,$E:$E,$E811)-MINIFS(BJ:BJ,$E:$E,$E811))))</f>
        <v/>
      </c>
      <c r="DZ811" s="225"/>
      <c r="EA811" s="225"/>
      <c r="EB811" s="225" t="str">
        <f t="shared" si="8"/>
        <v/>
      </c>
      <c r="EC811" s="225" t="str">
        <f t="shared" si="9"/>
        <v/>
      </c>
      <c r="ED811" s="225" t="str">
        <f t="shared" si="10"/>
        <v/>
      </c>
      <c r="EE811" s="225" t="str">
        <f t="shared" si="11"/>
        <v/>
      </c>
      <c r="EF811" s="225" t="str">
        <f t="shared" si="12"/>
        <v/>
      </c>
      <c r="EG811" s="225" t="str">
        <f t="shared" si="13"/>
        <v/>
      </c>
      <c r="EH811" s="225"/>
      <c r="EI811" s="225"/>
      <c r="EJ811" s="225"/>
      <c r="EK811" s="225"/>
      <c r="EL811" s="225"/>
      <c r="EM811" s="225"/>
    </row>
    <row r="812">
      <c r="A812" s="231"/>
      <c r="B812" s="231"/>
      <c r="C812" s="231"/>
      <c r="D812" s="231" t="str">
        <f t="array" ref="D812">IFERROR(INDEX(Profiles!$B:$B,MATCH($A812,Profiles!$A:$A,0)),"")</f>
        <v/>
      </c>
      <c r="E812" s="231"/>
      <c r="F812" s="231"/>
      <c r="G812" s="231"/>
      <c r="H812" s="231"/>
      <c r="I812" s="231" t="str">
        <f>IF(A812="","",IF(Settings!$N$3="DATE",F812&amp;": "&amp;TEXT(B812,"M/DD/YY"),F812&amp;": "&amp;H812))</f>
        <v/>
      </c>
      <c r="J812" s="231"/>
      <c r="K812" s="231"/>
      <c r="L812" s="231"/>
      <c r="M812" s="232" t="str">
        <f t="shared" si="14"/>
        <v/>
      </c>
      <c r="N812" s="231"/>
      <c r="O812" s="231"/>
      <c r="P812" s="231"/>
      <c r="Q812" s="231"/>
      <c r="R812" s="231"/>
      <c r="S812" s="230" t="str">
        <f>IFERROR(VLOOKUP(AF812, 'YOYO IR Scores'!A:C, 3, FALSE), "")
</f>
        <v/>
      </c>
      <c r="T812" s="231"/>
      <c r="U812" s="231"/>
      <c r="V812" s="231"/>
      <c r="W812" s="231"/>
      <c r="X812" s="233" t="str">
        <f t="shared" si="4"/>
        <v/>
      </c>
      <c r="Y812" s="234" t="str">
        <f t="shared" si="5"/>
        <v/>
      </c>
      <c r="Z812" s="234" t="str">
        <f t="shared" si="6"/>
        <v/>
      </c>
      <c r="AA812" s="233" t="str">
        <f t="shared" si="7"/>
        <v/>
      </c>
      <c r="AB812" s="232"/>
      <c r="AC812" s="232"/>
      <c r="AD812" s="232"/>
      <c r="AE812" s="232" t="str">
        <f>IFERROR(VLOOKUP(AF812, 'YOYO IR Scores'!A:C, 2, FALSE), "")</f>
        <v/>
      </c>
      <c r="AF812" s="232"/>
      <c r="AG812" s="23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c r="BD812" s="232"/>
      <c r="BE812" s="232"/>
      <c r="BF812" s="232"/>
      <c r="BG812" s="232"/>
      <c r="BH812" s="232"/>
      <c r="BI812" s="232"/>
      <c r="BJ812" s="232"/>
      <c r="BK812" s="232" t="str">
        <f t="array" ref="BK812">IF(J812="","",
IF(INDEX(Settings!$H:$H,MATCH(BY$1,Settings!$G:$G,0))=TRUE,
100-100*(J812-MIN(J:J))/(MAX(J:J)-MIN(J:J)),
100*(J812-MIN(J:J))/(MAX(J:J)-MIN(J:J))))</f>
        <v/>
      </c>
      <c r="BL812" s="232" t="str">
        <f t="array" ref="BL812">IF(J812="","",
IF(INDEX(Settings!$H:$H,MATCH(BY$1,Settings!$G:$G,0))=TRUE,
100-100*(J812-MINIFS(J:J,$E:$E,$E812))/(MAXIFS(J:J,$E:$E,$E812)-MINIFS(J:J,$E:$E,$E812)),
100*(J812-MINIFS(J:J,$E:$E,$E812))/(MAXIFS(J:J,$E:$E,$E812)-MINIFS(J:J,$E:$E,$E812))))</f>
        <v/>
      </c>
      <c r="BM812" s="232" t="str">
        <f t="array" ref="BM812">IF(J812="","",
IF(INDEX(Settings!$H:$H,MATCH(BY$1,Settings!$G:$G,0))=TRUE,
100-100*(J812-MINIFS(J:J,$E:$E,$E812,$I:$I,$I812))/(MAXIFS(J:J,$E:$E,$E812,$I:$I,$I812)-MINIFS(J:J,$E:$E,$E812,$I:$I,$I812)),
100*(J812-MINIFS(J:J,$E:$E,$E812,$I:$I,$I812))/(MAXIFS(J:J,$E:$E,$E812,$I:$I,$I812)-MINIFS(J:J,$E:$E,$E812,$I:$I,$I812))))</f>
        <v/>
      </c>
      <c r="BN812" s="231" t="str">
        <f t="array" ref="BN812">IF(J812="","",
IF(INDEX(Settings!$H:$H,MATCH(BY$1,Settings!$G:$G,0))=TRUE,
100-100*PERCENTRANK(J:J,J812),
100*PERCENTRANK(J:J,J812)))</f>
        <v/>
      </c>
      <c r="BO812" s="231" t="str">
        <f>IFERROR(__xludf.DUMMYFUNCTION("IF(J812="""","""",
IF(INDEX(Settings!$H:$H,MATCH(BY$1,Settings!$G:$G,0))=TRUE,
100-100*PERCENTRANK(FILTER(J:J,$E:$E=$E812),J812),
100*PERCENTRANK(FILTER(J:J,$E:$E=$E812),J812)))"),"")</f>
        <v/>
      </c>
      <c r="BP812" s="231" t="str">
        <f>IFERROR(__xludf.DUMMYFUNCTION("IF(J812="""","""",
IF(INDEX(Settings!$H:$H,MATCH(BY$1,Settings!$G:$G,0))=TRUE,
100-100*PERCENTRANK(FILTER(J:J,$E:$E=$E812,$I:$I=$I812),J812),
100*PERCENTRANK(FILTER(J:J,$E:$E=$E812,$I:$I=$I812),J812)))"),"")</f>
        <v/>
      </c>
      <c r="BQ812" s="233" t="str">
        <f t="array" ref="BQ812">IF(J812="","",
IF(INDEX(Settings!$H:$H,MATCH(BY$1,Settings!$G:$G,0))=TRUE,
-1*(J812-AVERAGE(J:J))/STDEV(J:J),
(J812-AVERAGE(J:J))/STDEV(J:J)))</f>
        <v/>
      </c>
      <c r="BR812" s="233" t="str">
        <f>IFERROR(__xludf.DUMMYFUNCTION("IF(J812="""","""",
IF(INDEX(Settings!$H:$H,MATCH(BY$1,Settings!$G:$G,0))=TRUE,
-1*(J812-AVERAGEIFS(J:J,$E:$E,$E812))/STDEV(FILTER(J:J,$E:$E=$E812)),
(J812-AVERAGEIFS(J:J,$E:$E,$E812))/STDEV(FILTER(J:J,$E:$E=$E812))))"),"")</f>
        <v/>
      </c>
      <c r="BS812" s="233"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1"/>
      <c r="BX812" s="231"/>
      <c r="BY812" s="232" t="str">
        <f t="array" ref="BY812">IF(J812="","",
IF(INDEX(Settings!$H:$H,MATCH(BY$1,Settings!$G:$G,0))=TRUE,
100-100*(J812-MINIFS(J:J,$E:$E,$E812))/(MAXIFS(J:J,$E:$E,$E812)-MINIFS(J:J,$E:$E,$E812)),
100*(J812-MINIFS(J:J,$E:$E,$E812))/(MAXIFS(J:J,$E:$E,$E812)-MINIFS(J:J,$E:$E,$E812))))</f>
        <v/>
      </c>
      <c r="BZ812" s="232" t="str">
        <f t="array" ref="BZ812">IF(K812="","",
IF(INDEX(Settings!$H:$H,MATCH(BZ$1,Settings!$G:$G,0))=TRUE,
100-100*(K812-MINIFS(K:K,$E:$E,$E812))/(MAXIFS(K:K,$E:$E,$E812)-MINIFS(K:K,$E:$E,$E812)),
100*(K812-MINIFS(K:K,$E:$E,$E812))/(MAXIFS(K:K,$E:$E,$E812)-MINIFS(K:K,$E:$E,$E812))))</f>
        <v/>
      </c>
      <c r="CA812" s="232" t="str">
        <f t="array" ref="CA812">IF(L812="","",
IF(INDEX(Settings!$H:$H,MATCH(CA$1,Settings!$G:$G,0))=TRUE,
100-100*(L812-MINIFS(L:L,$E:$E,$E812))/(MAXIFS(L:L,$E:$E,$E812)-MINIFS(L:L,$E:$E,$E812)),
100*(L812-MINIFS(L:L,$E:$E,$E812))/(MAXIFS(L:L,$E:$E,$E812)-MINIFS(L:L,$E:$E,$E812))))</f>
        <v/>
      </c>
      <c r="CB812" s="232" t="str">
        <f t="array" ref="CB812">IF(M812="","",
IF(INDEX(Settings!$H:$H,MATCH(CB$1,Settings!$G:$G,0))=TRUE,
100-100*(M812-MINIFS(M:M,$E:$E,$E812))/(MAXIFS(M:M,$E:$E,$E812)-MINIFS(M:M,$E:$E,$E812)),
100*(M812-MINIFS(M:M,$E:$E,$E812))/(MAXIFS(M:M,$E:$E,$E812)-MINIFS(M:M,$E:$E,$E812))))</f>
        <v/>
      </c>
      <c r="CC812" s="232" t="str">
        <f t="array" ref="CC812">IF(N812="","",
IF(INDEX(Settings!$H:$H,MATCH(CC$1,Settings!$G:$G,0))=TRUE,
100-100*(N812-MINIFS(N:N,$E:$E,$E812))/(MAXIFS(N:N,$E:$E,$E812)-MINIFS(N:N,$E:$E,$E812)),
100*(N812-MINIFS(N:N,$E:$E,$E812))/(MAXIFS(N:N,$E:$E,$E812)-MINIFS(N:N,$E:$E,$E812))))</f>
        <v/>
      </c>
      <c r="CD812" s="232" t="str">
        <f t="array" ref="CD812">IF(O812="","",
IF(INDEX(Settings!$H:$H,MATCH(CD$1,Settings!$G:$G,0))=TRUE,
100-100*(O812-MINIFS(O:O,$E:$E,$E812))/(MAXIFS(O:O,$E:$E,$E812)-MINIFS(O:O,$E:$E,$E812)),
100*(O812-MINIFS(O:O,$E:$E,$E812))/(MAXIFS(O:O,$E:$E,$E812)-MINIFS(O:O,$E:$E,$E812))))</f>
        <v/>
      </c>
      <c r="CE812" s="232" t="str">
        <f t="array" ref="CE812">IF(P812="","",
IF(INDEX(Settings!$H:$H,MATCH(CE$1,Settings!$G:$G,0))=TRUE,
100-100*(P812-MINIFS(P:P,$E:$E,$E812))/(MAXIFS(P:P,$E:$E,$E812)-MINIFS(P:P,$E:$E,$E812)),
100*(P812-MINIFS(P:P,$E:$E,$E812))/(MAXIFS(P:P,$E:$E,$E812)-MINIFS(P:P,$E:$E,$E812))))</f>
        <v/>
      </c>
      <c r="CF812" s="232" t="str">
        <f t="array" ref="CF812">IF(Q812="","",
IF(INDEX(Settings!$H:$H,MATCH(CF$1,Settings!$G:$G,0))=TRUE,
100-100*(Q812-MINIFS(Q:Q,$E:$E,$E812))/(MAXIFS(Q:Q,$E:$E,$E812)-MINIFS(Q:Q,$E:$E,$E812)),
100*(Q812-MINIFS(Q:Q,$E:$E,$E812))/(MAXIFS(Q:Q,$E:$E,$E812)-MINIFS(Q:Q,$E:$E,$E812))))</f>
        <v/>
      </c>
      <c r="CG812" s="232" t="str">
        <f t="array" ref="CG812">IF(R812="","",
IF(INDEX(Settings!$H:$H,MATCH(CG$1,Settings!$G:$G,0))=TRUE,
100-100*(R812-MINIFS(R:R,$E:$E,$E812))/(MAXIFS(R:R,$E:$E,$E812)-MINIFS(R:R,$E:$E,$E812)),
100*(R812-MINIFS(R:R,$E:$E,$E812))/(MAXIFS(R:R,$E:$E,$E812)-MINIFS(R:R,$E:$E,$E812))))</f>
        <v/>
      </c>
      <c r="CH812" s="232" t="str">
        <f t="array" ref="CH812">IF(S812="","",
IF(INDEX(Settings!$H:$H,MATCH(CH$1,Settings!$G:$G,0))=TRUE,
100-100*(S812-MINIFS(S:S,$E:$E,$E812))/(MAXIFS(S:S,$E:$E,$E812)-MINIFS(S:S,$E:$E,$E812)),
100*(S812-MINIFS(S:S,$E:$E,$E812))/(MAXIFS(S:S,$E:$E,$E812)-MINIFS(S:S,$E:$E,$E812))))</f>
        <v/>
      </c>
      <c r="CI812" s="232" t="str">
        <f t="array" ref="CI812">IF(T812="","",
IF(INDEX(Settings!$H:$H,MATCH(CI$1,Settings!$G:$G,0))=TRUE,
100-100*(T812-MINIFS(T:T,$E:$E,$E812))/(MAXIFS(T:T,$E:$E,$E812)-MINIFS(T:T,$E:$E,$E812)),
100*(T812-MINIFS(T:T,$E:$E,$E812))/(MAXIFS(T:T,$E:$E,$E812)-MINIFS(T:T,$E:$E,$E812))))</f>
        <v/>
      </c>
      <c r="CJ812" s="232" t="str">
        <f t="array" ref="CJ812">IF(U812="","",
IF(INDEX(Settings!$H:$H,MATCH(CJ$1,Settings!$G:$G,0))=TRUE,
100-100*(U812-MINIFS(U:U,$E:$E,$E812))/(MAXIFS(U:U,$E:$E,$E812)-MINIFS(U:U,$E:$E,$E812)),
100*(U812-MINIFS(U:U,$E:$E,$E812))/(MAXIFS(U:U,$E:$E,$E812)-MINIFS(U:U,$E:$E,$E812))))</f>
        <v/>
      </c>
      <c r="CK812" s="232" t="str">
        <f t="array" ref="CK812">IF(V812="","",
IF(INDEX(Settings!$H:$H,MATCH(CK$1,Settings!$G:$G,0))=TRUE,
100-100*(V812-MINIFS(V:V,$E:$E,$E812))/(MAXIFS(V:V,$E:$E,$E812)-MINIFS(V:V,$E:$E,$E812)),
100*(V812-MINIFS(V:V,$E:$E,$E812))/(MAXIFS(V:V,$E:$E,$E812)-MINIFS(V:V,$E:$E,$E812))))</f>
        <v/>
      </c>
      <c r="CL812" s="232" t="str">
        <f t="array" ref="CL812">IF(W812="","",
IF(INDEX(Settings!$H:$H,MATCH(CL$1,Settings!$G:$G,0))=TRUE,
100-100*(W812-MINIFS(W:W,$E:$E,$E812))/(MAXIFS(W:W,$E:$E,$E812)-MINIFS(W:W,$E:$E,$E812)),
100*(W812-MINIFS(W:W,$E:$E,$E812))/(MAXIFS(W:W,$E:$E,$E812)-MINIFS(W:W,$E:$E,$E812))))</f>
        <v/>
      </c>
      <c r="CM812" s="232" t="str">
        <f t="array" ref="CM812">IF(X812="","",
IF(INDEX(Settings!$H:$H,MATCH(CM$1,Settings!$G:$G,0))=TRUE,
100-100*(X812-MINIFS(X:X,$E:$E,$E812))/(MAXIFS(X:X,$E:$E,$E812)-MINIFS(X:X,$E:$E,$E812)),
100*(X812-MINIFS(X:X,$E:$E,$E812))/(MAXIFS(X:X,$E:$E,$E812)-MINIFS(X:X,$E:$E,$E812))))</f>
        <v/>
      </c>
      <c r="CN812" s="232" t="str">
        <f t="array" ref="CN812">IF(Y812="","",
IF(INDEX(Settings!$H:$H,MATCH(CN$1,Settings!$G:$G,0))=TRUE,
100-100*(Y812-MINIFS(Y:Y,$E:$E,$E812))/(MAXIFS(Y:Y,$E:$E,$E812)-MINIFS(Y:Y,$E:$E,$E812)),
100*(Y812-MINIFS(Y:Y,$E:$E,$E812))/(MAXIFS(Y:Y,$E:$E,$E812)-MINIFS(Y:Y,$E:$E,$E812))))</f>
        <v/>
      </c>
      <c r="CO812" s="232" t="str">
        <f t="array" ref="CO812">IF(Z812="","",
IF(INDEX(Settings!$H:$H,MATCH(CO$1,Settings!$G:$G,0))=TRUE,
100-100*(Z812-MINIFS(Z:Z,$E:$E,$E812))/(MAXIFS(Z:Z,$E:$E,$E812)-MINIFS(Z:Z,$E:$E,$E812)),
100*(Z812-MINIFS(Z:Z,$E:$E,$E812))/(MAXIFS(Z:Z,$E:$E,$E812)-MINIFS(Z:Z,$E:$E,$E812))))</f>
        <v/>
      </c>
      <c r="CP812" s="232" t="str">
        <f t="array" ref="CP812">IF(AA812="","",
IF(INDEX(Settings!$H:$H,MATCH(CP$1,Settings!$G:$G,0))=TRUE,
100-100*(AA812-MINIFS(AA:AA,$E:$E,$E812))/(MAXIFS(AA:AA,$E:$E,$E812)-MINIFS(AA:AA,$E:$E,$E812)),
100*(AA812-MINIFS(AA:AA,$E:$E,$E812))/(MAXIFS(AA:AA,$E:$E,$E812)-MINIFS(AA:AA,$E:$E,$E812))))</f>
        <v/>
      </c>
      <c r="CQ812" s="232" t="str">
        <f t="array" ref="CQ812">IF(AB812="","",
IF(INDEX(Settings!$H:$H,MATCH(CQ$1,Settings!$G:$G,0))=TRUE,
100-100*(AB812-MINIFS(AB:AB,$E:$E,$E812))/(MAXIFS(AB:AB,$E:$E,$E812)-MINIFS(AB:AB,$E:$E,$E812)),
100*(AB812-MINIFS(AB:AB,$E:$E,$E812))/(MAXIFS(AB:AB,$E:$E,$E812)-MINIFS(AB:AB,$E:$E,$E812))))</f>
        <v/>
      </c>
      <c r="CR812" s="232" t="str">
        <f t="array" ref="CR812">IF(AC812="","",
IF(INDEX(Settings!$H:$H,MATCH(CR$1,Settings!$G:$G,0))=TRUE,
100-100*(AC812-MINIFS(AC:AC,$E:$E,$E812))/(MAXIFS(AC:AC,$E:$E,$E812)-MINIFS(AC:AC,$E:$E,$E812)),
100*(AC812-MINIFS(AC:AC,$E:$E,$E812))/(MAXIFS(AC:AC,$E:$E,$E812)-MINIFS(AC:AC,$E:$E,$E812))))</f>
        <v/>
      </c>
      <c r="CS812" s="232" t="str">
        <f t="array" ref="CS812">IF(AD812="","",
IF(INDEX(Settings!$H:$H,MATCH(CS$1,Settings!$G:$G,0))=TRUE,
100-100*(AD812-MINIFS(AD:AD,$E:$E,$E812))/(MAXIFS(AD:AD,$E:$E,$E812)-MINIFS(AD:AD,$E:$E,$E812)),
100*(AD812-MINIFS(AD:AD,$E:$E,$E812))/(MAXIFS(AD:AD,$E:$E,$E812)-MINIFS(AD:AD,$E:$E,$E812))))</f>
        <v/>
      </c>
      <c r="CT812" s="232" t="str">
        <f t="array" ref="CT812">IF(AE812="","",
IF(INDEX(Settings!$H:$H,MATCH(CT$1,Settings!$G:$G,0))=TRUE,
100-100*(AE812-MINIFS(AE:AE,$E:$E,$E812))/(MAXIFS(AE:AE,$E:$E,$E812)-MINIFS(AE:AE,$E:$E,$E812)),
100*(AE812-MINIFS(AE:AE,$E:$E,$E812))/(MAXIFS(AE:AE,$E:$E,$E812)-MINIFS(AE:AE,$E:$E,$E812))))</f>
        <v/>
      </c>
      <c r="CU812" s="232" t="str">
        <f t="array" ref="CU812">IF(AF812="","",
IF(INDEX(Settings!$H:$H,MATCH(CU$1,Settings!$G:$G,0))=TRUE,
100-100*(AF812-MINIFS(AF:AF,$E:$E,$E812))/(MAXIFS(AF:AF,$E:$E,$E812)-MINIFS(AF:AF,$E:$E,$E812)),
100*(AF812-MINIFS(AF:AF,$E:$E,$E812))/(MAXIFS(AF:AF,$E:$E,$E812)-MINIFS(AF:AF,$E:$E,$E812))))</f>
        <v/>
      </c>
      <c r="CV812" s="232" t="str">
        <f t="array" ref="CV812">IF(AG812="","",
IF(INDEX(Settings!$H:$H,MATCH(CV$1,Settings!$G:$G,0))=TRUE,
100-100*(AG812-MINIFS(AG:AG,$E:$E,$E812))/(MAXIFS(AG:AG,$E:$E,$E812)-MINIFS(AG:AG,$E:$E,$E812)),
100*(AG812-MINIFS(AG:AG,$E:$E,$E812))/(MAXIFS(AG:AG,$E:$E,$E812)-MINIFS(AG:AG,$E:$E,$E812))))</f>
        <v/>
      </c>
      <c r="CW812" s="232" t="str">
        <f t="array" ref="CW812">IF(AH812="","",
IF(INDEX(Settings!$H:$H,MATCH(CW$1,Settings!$G:$G,0))=TRUE,
100-100*(AH812-MINIFS(AH:AH,$E:$E,$E812))/(MAXIFS(AH:AH,$E:$E,$E812)-MINIFS(AH:AH,$E:$E,$E812)),
100*(AH812-MINIFS(AH:AH,$E:$E,$E812))/(MAXIFS(AH:AH,$E:$E,$E812)-MINIFS(AH:AH,$E:$E,$E812))))</f>
        <v/>
      </c>
      <c r="CX812" s="232" t="str">
        <f t="array" ref="CX812">IF(AI812="","",
IF(INDEX(Settings!$H:$H,MATCH(CX$1,Settings!$G:$G,0))=TRUE,
100-100*(AI812-MINIFS(AI:AI,$E:$E,$E812))/(MAXIFS(AI:AI,$E:$E,$E812)-MINIFS(AI:AI,$E:$E,$E812)),
100*(AI812-MINIFS(AI:AI,$E:$E,$E812))/(MAXIFS(AI:AI,$E:$E,$E812)-MINIFS(AI:AI,$E:$E,$E812))))</f>
        <v/>
      </c>
      <c r="CY812" s="232" t="str">
        <f t="array" ref="CY812">IF(AJ812="","",
IF(INDEX(Settings!$H:$H,MATCH(CY$1,Settings!$G:$G,0))=TRUE,
100-100*(AJ812-MINIFS(AJ:AJ,$E:$E,$E812))/(MAXIFS(AJ:AJ,$E:$E,$E812)-MINIFS(AJ:AJ,$E:$E,$E812)),
100*(AJ812-MINIFS(AJ:AJ,$E:$E,$E812))/(MAXIFS(AJ:AJ,$E:$E,$E812)-MINIFS(AJ:AJ,$E:$E,$E812))))</f>
        <v/>
      </c>
      <c r="CZ812" s="232" t="str">
        <f t="array" ref="CZ812">IF(AK812="","",
IF(INDEX(Settings!$H:$H,MATCH(CZ$1,Settings!$G:$G,0))=TRUE,
100-100*(AK812-MINIFS(AK:AK,$E:$E,$E812))/(MAXIFS(AK:AK,$E:$E,$E812)-MINIFS(AK:AK,$E:$E,$E812)),
100*(AK812-MINIFS(AK:AK,$E:$E,$E812))/(MAXIFS(AK:AK,$E:$E,$E812)-MINIFS(AK:AK,$E:$E,$E812))))</f>
        <v/>
      </c>
      <c r="DA812" s="232" t="str">
        <f t="array" ref="DA812">IF(AL812="","",
IF(INDEX(Settings!$H:$H,MATCH(DA$1,Settings!$G:$G,0))=TRUE,
100-100*(AL812-MINIFS(AL:AL,$E:$E,$E812))/(MAXIFS(AL:AL,$E:$E,$E812)-MINIFS(AL:AL,$E:$E,$E812)),
100*(AL812-MINIFS(AL:AL,$E:$E,$E812))/(MAXIFS(AL:AL,$E:$E,$E812)-MINIFS(AL:AL,$E:$E,$E812))))</f>
        <v/>
      </c>
      <c r="DB812" s="232" t="str">
        <f t="array" ref="DB812">IF(AM812="","",
IF(INDEX(Settings!$H:$H,MATCH(DB$1,Settings!$G:$G,0))=TRUE,
100-100*(AM812-MINIFS(AM:AM,$E:$E,$E812))/(MAXIFS(AM:AM,$E:$E,$E812)-MINIFS(AM:AM,$E:$E,$E812)),
100*(AM812-MINIFS(AM:AM,$E:$E,$E812))/(MAXIFS(AM:AM,$E:$E,$E812)-MINIFS(AM:AM,$E:$E,$E812))))</f>
        <v/>
      </c>
      <c r="DC812" s="232" t="str">
        <f t="array" ref="DC812">IF(AN812="","",
IF(INDEX(Settings!$H:$H,MATCH(DC$1,Settings!$G:$G,0))=TRUE,
100-100*(AN812-MINIFS(AN:AN,$E:$E,$E812))/(MAXIFS(AN:AN,$E:$E,$E812)-MINIFS(AN:AN,$E:$E,$E812)),
100*(AN812-MINIFS(AN:AN,$E:$E,$E812))/(MAXIFS(AN:AN,$E:$E,$E812)-MINIFS(AN:AN,$E:$E,$E812))))</f>
        <v/>
      </c>
      <c r="DD812" s="232" t="str">
        <f t="array" ref="DD812">IF(AO812="","",
IF(INDEX(Settings!$H:$H,MATCH(DD$1,Settings!$G:$G,0))=TRUE,
100-100*(AO812-MINIFS(AO:AO,$E:$E,$E812))/(MAXIFS(AO:AO,$E:$E,$E812)-MINIFS(AO:AO,$E:$E,$E812)),
100*(AO812-MINIFS(AO:AO,$E:$E,$E812))/(MAXIFS(AO:AO,$E:$E,$E812)-MINIFS(AO:AO,$E:$E,$E812))))</f>
        <v/>
      </c>
      <c r="DE812" s="232" t="str">
        <f t="array" ref="DE812">IF(AP812="","",
IF(INDEX(Settings!$H:$H,MATCH(DE$1,Settings!$G:$G,0))=TRUE,
100-100*(AP812-MINIFS(AP:AP,$E:$E,$E812))/(MAXIFS(AP:AP,$E:$E,$E812)-MINIFS(AP:AP,$E:$E,$E812)),
100*(AP812-MINIFS(AP:AP,$E:$E,$E812))/(MAXIFS(AP:AP,$E:$E,$E812)-MINIFS(AP:AP,$E:$E,$E812))))</f>
        <v/>
      </c>
      <c r="DF812" s="232" t="str">
        <f t="array" ref="DF812">IF(AQ812="","",
IF(INDEX(Settings!$H:$H,MATCH(DF$1,Settings!$G:$G,0))=TRUE,
100-100*(AQ812-MINIFS(AQ:AQ,$E:$E,$E812))/(MAXIFS(AQ:AQ,$E:$E,$E812)-MINIFS(AQ:AQ,$E:$E,$E812)),
100*(AQ812-MINIFS(AQ:AQ,$E:$E,$E812))/(MAXIFS(AQ:AQ,$E:$E,$E812)-MINIFS(AQ:AQ,$E:$E,$E812))))</f>
        <v/>
      </c>
      <c r="DG812" s="232" t="str">
        <f t="array" ref="DG812">IF(AR812="","",
IF(INDEX(Settings!$H:$H,MATCH(DG$1,Settings!$G:$G,0))=TRUE,
100-100*(AR812-MINIFS(AR:AR,$E:$E,$E812))/(MAXIFS(AR:AR,$E:$E,$E812)-MINIFS(AR:AR,$E:$E,$E812)),
100*(AR812-MINIFS(AR:AR,$E:$E,$E812))/(MAXIFS(AR:AR,$E:$E,$E812)-MINIFS(AR:AR,$E:$E,$E812))))</f>
        <v/>
      </c>
      <c r="DH812" s="232" t="str">
        <f t="array" ref="DH812">IF(AS812="","",
IF(INDEX(Settings!$H:$H,MATCH(DH$1,Settings!$G:$G,0))=TRUE,
100-100*(AS812-MINIFS(AS:AS,$E:$E,$E812))/(MAXIFS(AS:AS,$E:$E,$E812)-MINIFS(AS:AS,$E:$E,$E812)),
100*(AS812-MINIFS(AS:AS,$E:$E,$E812))/(MAXIFS(AS:AS,$E:$E,$E812)-MINIFS(AS:AS,$E:$E,$E812))))</f>
        <v/>
      </c>
      <c r="DI812" s="232" t="str">
        <f t="array" ref="DI812">IF(AT812="","",
IF(INDEX(Settings!$H:$H,MATCH(DI$1,Settings!$G:$G,0))=TRUE,
100-100*(AT812-MINIFS(AT:AT,$E:$E,$E812))/(MAXIFS(AT:AT,$E:$E,$E812)-MINIFS(AT:AT,$E:$E,$E812)),
100*(AT812-MINIFS(AT:AT,$E:$E,$E812))/(MAXIFS(AT:AT,$E:$E,$E812)-MINIFS(AT:AT,$E:$E,$E812))))</f>
        <v/>
      </c>
      <c r="DJ812" s="232" t="str">
        <f t="array" ref="DJ812">IF(AU812="","",
IF(INDEX(Settings!$H:$H,MATCH(DJ$1,Settings!$G:$G,0))=TRUE,
100-100*(AU812-MINIFS(AU:AU,$E:$E,$E812))/(MAXIFS(AU:AU,$E:$E,$E812)-MINIFS(AU:AU,$E:$E,$E812)),
100*(AU812-MINIFS(AU:AU,$E:$E,$E812))/(MAXIFS(AU:AU,$E:$E,$E812)-MINIFS(AU:AU,$E:$E,$E812))))</f>
        <v/>
      </c>
      <c r="DK812" s="232" t="str">
        <f t="array" ref="DK812">IF(AV812="","",
IF(INDEX(Settings!$H:$H,MATCH(DK$1,Settings!$G:$G,0))=TRUE,
100-100*(AV812-MINIFS(AV:AV,$E:$E,$E812))/(MAXIFS(AV:AV,$E:$E,$E812)-MINIFS(AV:AV,$E:$E,$E812)),
100*(AV812-MINIFS(AV:AV,$E:$E,$E812))/(MAXIFS(AV:AV,$E:$E,$E812)-MINIFS(AV:AV,$E:$E,$E812))))</f>
        <v/>
      </c>
      <c r="DL812" s="232" t="str">
        <f t="array" ref="DL812">IF(AW812="","",
IF(INDEX(Settings!$H:$H,MATCH(DL$1,Settings!$G:$G,0))=TRUE,
100-100*(AW812-MINIFS(AW:AW,$E:$E,$E812))/(MAXIFS(AW:AW,$E:$E,$E812)-MINIFS(AW:AW,$E:$E,$E812)),
100*(AW812-MINIFS(AW:AW,$E:$E,$E812))/(MAXIFS(AW:AW,$E:$E,$E812)-MINIFS(AW:AW,$E:$E,$E812))))</f>
        <v/>
      </c>
      <c r="DM812" s="232" t="str">
        <f t="array" ref="DM812">IF(AX812="","",
IF(INDEX(Settings!$H:$H,MATCH(DM$1,Settings!$G:$G,0))=TRUE,
100-100*(AX812-MINIFS(AX:AX,$E:$E,$E812))/(MAXIFS(AX:AX,$E:$E,$E812)-MINIFS(AX:AX,$E:$E,$E812)),
100*(AX812-MINIFS(AX:AX,$E:$E,$E812))/(MAXIFS(AX:AX,$E:$E,$E812)-MINIFS(AX:AX,$E:$E,$E812))))</f>
        <v/>
      </c>
      <c r="DN812" s="232" t="str">
        <f t="array" ref="DN812">IF(AY812="","",
IF(INDEX(Settings!$H:$H,MATCH(DN$1,Settings!$G:$G,0))=TRUE,
100-100*(AY812-MINIFS(AY:AY,$E:$E,$E812))/(MAXIFS(AY:AY,$E:$E,$E812)-MINIFS(AY:AY,$E:$E,$E812)),
100*(AY812-MINIFS(AY:AY,$E:$E,$E812))/(MAXIFS(AY:AY,$E:$E,$E812)-MINIFS(AY:AY,$E:$E,$E812))))</f>
        <v/>
      </c>
      <c r="DO812" s="232" t="str">
        <f t="array" ref="DO812">IF(AZ812="","",
IF(INDEX(Settings!$H:$H,MATCH(DO$1,Settings!$G:$G,0))=TRUE,
100-100*(AZ812-MINIFS(AZ:AZ,$E:$E,$E812))/(MAXIFS(AZ:AZ,$E:$E,$E812)-MINIFS(AZ:AZ,$E:$E,$E812)),
100*(AZ812-MINIFS(AZ:AZ,$E:$E,$E812))/(MAXIFS(AZ:AZ,$E:$E,$E812)-MINIFS(AZ:AZ,$E:$E,$E812))))</f>
        <v/>
      </c>
      <c r="DP812" s="232" t="str">
        <f t="array" ref="DP812">IF(BA812="","",
IF(INDEX(Settings!$H:$H,MATCH(DP$1,Settings!$G:$G,0))=TRUE,
100-100*(BA812-MINIFS(BA:BA,$E:$E,$E812))/(MAXIFS(BA:BA,$E:$E,$E812)-MINIFS(BA:BA,$E:$E,$E812)),
100*(BA812-MINIFS(BA:BA,$E:$E,$E812))/(MAXIFS(BA:BA,$E:$E,$E812)-MINIFS(BA:BA,$E:$E,$E812))))</f>
        <v/>
      </c>
      <c r="DQ812" s="232" t="str">
        <f t="array" ref="DQ812">IF(BB812="","",
IF(INDEX(Settings!$H:$H,MATCH(DQ$1,Settings!$G:$G,0))=TRUE,
100-100*(BB812-MINIFS(BB:BB,$E:$E,$E812))/(MAXIFS(BB:BB,$E:$E,$E812)-MINIFS(BB:BB,$E:$E,$E812)),
100*(BB812-MINIFS(BB:BB,$E:$E,$E812))/(MAXIFS(BB:BB,$E:$E,$E812)-MINIFS(BB:BB,$E:$E,$E812))))</f>
        <v/>
      </c>
      <c r="DR812" s="232" t="str">
        <f t="array" ref="DR812">IF(BC812="","",
IF(INDEX(Settings!$H:$H,MATCH(DR$1,Settings!$G:$G,0))=TRUE,
100-100*(BC812-MINIFS(BC:BC,$E:$E,$E812))/(MAXIFS(BC:BC,$E:$E,$E812)-MINIFS(BC:BC,$E:$E,$E812)),
100*(BC812-MINIFS(BC:BC,$E:$E,$E812))/(MAXIFS(BC:BC,$E:$E,$E812)-MINIFS(BC:BC,$E:$E,$E812))))</f>
        <v/>
      </c>
      <c r="DS812" s="232" t="str">
        <f t="array" ref="DS812">IF(BD812="","",
IF(INDEX(Settings!$H:$H,MATCH(DS$1,Settings!$G:$G,0))=TRUE,
100-100*(BD812-MINIFS(BD:BD,$E:$E,$E812))/(MAXIFS(BD:BD,$E:$E,$E812)-MINIFS(BD:BD,$E:$E,$E812)),
100*(BD812-MINIFS(BD:BD,$E:$E,$E812))/(MAXIFS(BD:BD,$E:$E,$E812)-MINIFS(BD:BD,$E:$E,$E812))))</f>
        <v/>
      </c>
      <c r="DT812" s="232" t="str">
        <f t="array" ref="DT812">IF(BE812="","",
IF(INDEX(Settings!$H:$H,MATCH(DT$1,Settings!$G:$G,0))=TRUE,
100-100*(BE812-MINIFS(BE:BE,$E:$E,$E812))/(MAXIFS(BE:BE,$E:$E,$E812)-MINIFS(BE:BE,$E:$E,$E812)),
100*(BE812-MINIFS(BE:BE,$E:$E,$E812))/(MAXIFS(BE:BE,$E:$E,$E812)-MINIFS(BE:BE,$E:$E,$E812))))</f>
        <v/>
      </c>
      <c r="DU812" s="232" t="str">
        <f t="array" ref="DU812">IF(BF812="","",
IF(INDEX(Settings!$H:$H,MATCH(DU$1,Settings!$G:$G,0))=TRUE,
100-100*(BF812-MINIFS(BF:BF,$E:$E,$E812))/(MAXIFS(BF:BF,$E:$E,$E812)-MINIFS(BF:BF,$E:$E,$E812)),
100*(BF812-MINIFS(BF:BF,$E:$E,$E812))/(MAXIFS(BF:BF,$E:$E,$E812)-MINIFS(BF:BF,$E:$E,$E812))))</f>
        <v/>
      </c>
      <c r="DV812" s="232" t="str">
        <f t="array" ref="DV812">IF(BG812="","",
IF(INDEX(Settings!$H:$H,MATCH(DV$1,Settings!$G:$G,0))=TRUE,
100-100*(BG812-MINIFS(BG:BG,$E:$E,$E812))/(MAXIFS(BG:BG,$E:$E,$E812)-MINIFS(BG:BG,$E:$E,$E812)),
100*(BG812-MINIFS(BG:BG,$E:$E,$E812))/(MAXIFS(BG:BG,$E:$E,$E812)-MINIFS(BG:BG,$E:$E,$E812))))</f>
        <v/>
      </c>
      <c r="DW812" s="232" t="str">
        <f t="array" ref="DW812">IF(BH812="","",
IF(INDEX(Settings!$H:$H,MATCH(DW$1,Settings!$G:$G,0))=TRUE,
100-100*(BH812-MINIFS(BH:BH,$E:$E,$E812))/(MAXIFS(BH:BH,$E:$E,$E812)-MINIFS(BH:BH,$E:$E,$E812)),
100*(BH812-MINIFS(BH:BH,$E:$E,$E812))/(MAXIFS(BH:BH,$E:$E,$E812)-MINIFS(BH:BH,$E:$E,$E812))))</f>
        <v/>
      </c>
      <c r="DX812" s="232" t="str">
        <f t="array" ref="DX812">IF(BI812="","",
IF(INDEX(Settings!$H:$H,MATCH(DX$1,Settings!$G:$G,0))=TRUE,
100-100*(BI812-MINIFS(BI:BI,$E:$E,$E812))/(MAXIFS(BI:BI,$E:$E,$E812)-MINIFS(BI:BI,$E:$E,$E812)),
100*(BI812-MINIFS(BI:BI,$E:$E,$E812))/(MAXIFS(BI:BI,$E:$E,$E812)-MINIFS(BI:BI,$E:$E,$E812))))</f>
        <v/>
      </c>
      <c r="DY812" s="232" t="str">
        <f t="array" ref="DY812">IF(BJ812="","",
IF(INDEX(Settings!$H:$H,MATCH(DY$1,Settings!$G:$G,0))=TRUE,
100-100*(BJ812-MINIFS(BJ:BJ,$E:$E,$E812))/(MAXIFS(BJ:BJ,$E:$E,$E812)-MINIFS(BJ:BJ,$E:$E,$E812)),
100*(BJ812-MINIFS(BJ:BJ,$E:$E,$E812))/(MAXIFS(BJ:BJ,$E:$E,$E812)-MINIFS(BJ:BJ,$E:$E,$E812))))</f>
        <v/>
      </c>
      <c r="DZ812" s="234"/>
      <c r="EA812" s="234"/>
      <c r="EB812" s="234" t="str">
        <f t="shared" si="8"/>
        <v/>
      </c>
      <c r="EC812" s="234" t="str">
        <f t="shared" si="9"/>
        <v/>
      </c>
      <c r="ED812" s="234" t="str">
        <f t="shared" si="10"/>
        <v/>
      </c>
      <c r="EE812" s="234" t="str">
        <f t="shared" si="11"/>
        <v/>
      </c>
      <c r="EF812" s="234" t="str">
        <f t="shared" si="12"/>
        <v/>
      </c>
      <c r="EG812" s="234" t="str">
        <f t="shared" si="13"/>
        <v/>
      </c>
      <c r="EH812" s="234"/>
      <c r="EI812" s="234"/>
      <c r="EJ812" s="234"/>
      <c r="EK812" s="234"/>
      <c r="EL812" s="234"/>
      <c r="EM812" s="234"/>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3" t="str">
        <f t="shared" si="14"/>
        <v/>
      </c>
      <c r="N813" s="49"/>
      <c r="O813" s="49"/>
      <c r="P813" s="49"/>
      <c r="Q813" s="49"/>
      <c r="R813" s="49"/>
      <c r="S813" s="222" t="str">
        <f>IFERROR(VLOOKUP(AF813, 'YOYO IR Scores'!A:C, 3, FALSE), "")
</f>
        <v/>
      </c>
      <c r="T813" s="49"/>
      <c r="U813" s="49"/>
      <c r="V813" s="49"/>
      <c r="W813" s="49"/>
      <c r="X813" s="224" t="str">
        <f t="shared" si="4"/>
        <v/>
      </c>
      <c r="Y813" s="225" t="str">
        <f t="shared" si="5"/>
        <v/>
      </c>
      <c r="Z813" s="225" t="str">
        <f t="shared" si="6"/>
        <v/>
      </c>
      <c r="AA813" s="224" t="str">
        <f t="shared" si="7"/>
        <v/>
      </c>
      <c r="AB813" s="223"/>
      <c r="AC813" s="223"/>
      <c r="AD813" s="223"/>
      <c r="AE813" s="223" t="str">
        <f>IFERROR(VLOOKUP(AF813, 'YOYO IR Scores'!A:C, 2, FALSE), "")</f>
        <v/>
      </c>
      <c r="AF813" s="223"/>
      <c r="AG813" s="223"/>
      <c r="AH813" s="223"/>
      <c r="AI813" s="223"/>
      <c r="AJ813" s="223"/>
      <c r="AK813" s="223"/>
      <c r="AL813" s="223"/>
      <c r="AM813" s="223"/>
      <c r="AN813" s="223"/>
      <c r="AO813" s="223"/>
      <c r="AP813" s="223"/>
      <c r="AQ813" s="223"/>
      <c r="AR813" s="223"/>
      <c r="AS813" s="223"/>
      <c r="AT813" s="223"/>
      <c r="AU813" s="223"/>
      <c r="AV813" s="223"/>
      <c r="AW813" s="223"/>
      <c r="AX813" s="223"/>
      <c r="AY813" s="223"/>
      <c r="AZ813" s="223"/>
      <c r="BA813" s="223"/>
      <c r="BB813" s="223"/>
      <c r="BC813" s="223"/>
      <c r="BD813" s="223"/>
      <c r="BE813" s="223"/>
      <c r="BF813" s="223"/>
      <c r="BG813" s="223"/>
      <c r="BH813" s="223"/>
      <c r="BI813" s="223"/>
      <c r="BJ813" s="223"/>
      <c r="BK813" s="223" t="str">
        <f t="array" ref="BK813">IF(J813="","",
IF(INDEX(Settings!$H:$H,MATCH(BY$1,Settings!$G:$G,0))=TRUE,
100-100*(J813-MIN(J:J))/(MAX(J:J)-MIN(J:J)),
100*(J813-MIN(J:J))/(MAX(J:J)-MIN(J:J))))</f>
        <v/>
      </c>
      <c r="BL813" s="223" t="str">
        <f t="array" ref="BL813">IF(J813="","",
IF(INDEX(Settings!$H:$H,MATCH(BY$1,Settings!$G:$G,0))=TRUE,
100-100*(J813-MINIFS(J:J,$E:$E,$E813))/(MAXIFS(J:J,$E:$E,$E813)-MINIFS(J:J,$E:$E,$E813)),
100*(J813-MINIFS(J:J,$E:$E,$E813))/(MAXIFS(J:J,$E:$E,$E813)-MINIFS(J:J,$E:$E,$E813))))</f>
        <v/>
      </c>
      <c r="BM813" s="223"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4" t="str">
        <f t="array" ref="BQ813">IF(J813="","",
IF(INDEX(Settings!$H:$H,MATCH(BY$1,Settings!$G:$G,0))=TRUE,
-1*(J813-AVERAGE(J:J))/STDEV(J:J),
(J813-AVERAGE(J:J))/STDEV(J:J)))</f>
        <v/>
      </c>
      <c r="BR813" s="224" t="str">
        <f>IFERROR(__xludf.DUMMYFUNCTION("IF(J813="""","""",
IF(INDEX(Settings!$H:$H,MATCH(BY$1,Settings!$G:$G,0))=TRUE,
-1*(J813-AVERAGEIFS(J:J,$E:$E,$E813))/STDEV(FILTER(J:J,$E:$E=$E813)),
(J813-AVERAGEIFS(J:J,$E:$E,$E813))/STDEV(FILTER(J:J,$E:$E=$E813))))"),"")</f>
        <v/>
      </c>
      <c r="BS813" s="224"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3" t="str">
        <f t="array" ref="BY813">IF(J813="","",
IF(INDEX(Settings!$H:$H,MATCH(BY$1,Settings!$G:$G,0))=TRUE,
100-100*(J813-MINIFS(J:J,$E:$E,$E813))/(MAXIFS(J:J,$E:$E,$E813)-MINIFS(J:J,$E:$E,$E813)),
100*(J813-MINIFS(J:J,$E:$E,$E813))/(MAXIFS(J:J,$E:$E,$E813)-MINIFS(J:J,$E:$E,$E813))))</f>
        <v/>
      </c>
      <c r="BZ813" s="223" t="str">
        <f t="array" ref="BZ813">IF(K813="","",
IF(INDEX(Settings!$H:$H,MATCH(BZ$1,Settings!$G:$G,0))=TRUE,
100-100*(K813-MINIFS(K:K,$E:$E,$E813))/(MAXIFS(K:K,$E:$E,$E813)-MINIFS(K:K,$E:$E,$E813)),
100*(K813-MINIFS(K:K,$E:$E,$E813))/(MAXIFS(K:K,$E:$E,$E813)-MINIFS(K:K,$E:$E,$E813))))</f>
        <v/>
      </c>
      <c r="CA813" s="223" t="str">
        <f t="array" ref="CA813">IF(L813="","",
IF(INDEX(Settings!$H:$H,MATCH(CA$1,Settings!$G:$G,0))=TRUE,
100-100*(L813-MINIFS(L:L,$E:$E,$E813))/(MAXIFS(L:L,$E:$E,$E813)-MINIFS(L:L,$E:$E,$E813)),
100*(L813-MINIFS(L:L,$E:$E,$E813))/(MAXIFS(L:L,$E:$E,$E813)-MINIFS(L:L,$E:$E,$E813))))</f>
        <v/>
      </c>
      <c r="CB813" s="223" t="str">
        <f t="array" ref="CB813">IF(M813="","",
IF(INDEX(Settings!$H:$H,MATCH(CB$1,Settings!$G:$G,0))=TRUE,
100-100*(M813-MINIFS(M:M,$E:$E,$E813))/(MAXIFS(M:M,$E:$E,$E813)-MINIFS(M:M,$E:$E,$E813)),
100*(M813-MINIFS(M:M,$E:$E,$E813))/(MAXIFS(M:M,$E:$E,$E813)-MINIFS(M:M,$E:$E,$E813))))</f>
        <v/>
      </c>
      <c r="CC813" s="223" t="str">
        <f t="array" ref="CC813">IF(N813="","",
IF(INDEX(Settings!$H:$H,MATCH(CC$1,Settings!$G:$G,0))=TRUE,
100-100*(N813-MINIFS(N:N,$E:$E,$E813))/(MAXIFS(N:N,$E:$E,$E813)-MINIFS(N:N,$E:$E,$E813)),
100*(N813-MINIFS(N:N,$E:$E,$E813))/(MAXIFS(N:N,$E:$E,$E813)-MINIFS(N:N,$E:$E,$E813))))</f>
        <v/>
      </c>
      <c r="CD813" s="223" t="str">
        <f t="array" ref="CD813">IF(O813="","",
IF(INDEX(Settings!$H:$H,MATCH(CD$1,Settings!$G:$G,0))=TRUE,
100-100*(O813-MINIFS(O:O,$E:$E,$E813))/(MAXIFS(O:O,$E:$E,$E813)-MINIFS(O:O,$E:$E,$E813)),
100*(O813-MINIFS(O:O,$E:$E,$E813))/(MAXIFS(O:O,$E:$E,$E813)-MINIFS(O:O,$E:$E,$E813))))</f>
        <v/>
      </c>
      <c r="CE813" s="223" t="str">
        <f t="array" ref="CE813">IF(P813="","",
IF(INDEX(Settings!$H:$H,MATCH(CE$1,Settings!$G:$G,0))=TRUE,
100-100*(P813-MINIFS(P:P,$E:$E,$E813))/(MAXIFS(P:P,$E:$E,$E813)-MINIFS(P:P,$E:$E,$E813)),
100*(P813-MINIFS(P:P,$E:$E,$E813))/(MAXIFS(P:P,$E:$E,$E813)-MINIFS(P:P,$E:$E,$E813))))</f>
        <v/>
      </c>
      <c r="CF813" s="223" t="str">
        <f t="array" ref="CF813">IF(Q813="","",
IF(INDEX(Settings!$H:$H,MATCH(CF$1,Settings!$G:$G,0))=TRUE,
100-100*(Q813-MINIFS(Q:Q,$E:$E,$E813))/(MAXIFS(Q:Q,$E:$E,$E813)-MINIFS(Q:Q,$E:$E,$E813)),
100*(Q813-MINIFS(Q:Q,$E:$E,$E813))/(MAXIFS(Q:Q,$E:$E,$E813)-MINIFS(Q:Q,$E:$E,$E813))))</f>
        <v/>
      </c>
      <c r="CG813" s="223" t="str">
        <f t="array" ref="CG813">IF(R813="","",
IF(INDEX(Settings!$H:$H,MATCH(CG$1,Settings!$G:$G,0))=TRUE,
100-100*(R813-MINIFS(R:R,$E:$E,$E813))/(MAXIFS(R:R,$E:$E,$E813)-MINIFS(R:R,$E:$E,$E813)),
100*(R813-MINIFS(R:R,$E:$E,$E813))/(MAXIFS(R:R,$E:$E,$E813)-MINIFS(R:R,$E:$E,$E813))))</f>
        <v/>
      </c>
      <c r="CH813" s="223" t="str">
        <f t="array" ref="CH813">IF(S813="","",
IF(INDEX(Settings!$H:$H,MATCH(CH$1,Settings!$G:$G,0))=TRUE,
100-100*(S813-MINIFS(S:S,$E:$E,$E813))/(MAXIFS(S:S,$E:$E,$E813)-MINIFS(S:S,$E:$E,$E813)),
100*(S813-MINIFS(S:S,$E:$E,$E813))/(MAXIFS(S:S,$E:$E,$E813)-MINIFS(S:S,$E:$E,$E813))))</f>
        <v/>
      </c>
      <c r="CI813" s="223" t="str">
        <f t="array" ref="CI813">IF(T813="","",
IF(INDEX(Settings!$H:$H,MATCH(CI$1,Settings!$G:$G,0))=TRUE,
100-100*(T813-MINIFS(T:T,$E:$E,$E813))/(MAXIFS(T:T,$E:$E,$E813)-MINIFS(T:T,$E:$E,$E813)),
100*(T813-MINIFS(T:T,$E:$E,$E813))/(MAXIFS(T:T,$E:$E,$E813)-MINIFS(T:T,$E:$E,$E813))))</f>
        <v/>
      </c>
      <c r="CJ813" s="223" t="str">
        <f t="array" ref="CJ813">IF(U813="","",
IF(INDEX(Settings!$H:$H,MATCH(CJ$1,Settings!$G:$G,0))=TRUE,
100-100*(U813-MINIFS(U:U,$E:$E,$E813))/(MAXIFS(U:U,$E:$E,$E813)-MINIFS(U:U,$E:$E,$E813)),
100*(U813-MINIFS(U:U,$E:$E,$E813))/(MAXIFS(U:U,$E:$E,$E813)-MINIFS(U:U,$E:$E,$E813))))</f>
        <v/>
      </c>
      <c r="CK813" s="223" t="str">
        <f t="array" ref="CK813">IF(V813="","",
IF(INDEX(Settings!$H:$H,MATCH(CK$1,Settings!$G:$G,0))=TRUE,
100-100*(V813-MINIFS(V:V,$E:$E,$E813))/(MAXIFS(V:V,$E:$E,$E813)-MINIFS(V:V,$E:$E,$E813)),
100*(V813-MINIFS(V:V,$E:$E,$E813))/(MAXIFS(V:V,$E:$E,$E813)-MINIFS(V:V,$E:$E,$E813))))</f>
        <v/>
      </c>
      <c r="CL813" s="223" t="str">
        <f t="array" ref="CL813">IF(W813="","",
IF(INDEX(Settings!$H:$H,MATCH(CL$1,Settings!$G:$G,0))=TRUE,
100-100*(W813-MINIFS(W:W,$E:$E,$E813))/(MAXIFS(W:W,$E:$E,$E813)-MINIFS(W:W,$E:$E,$E813)),
100*(W813-MINIFS(W:W,$E:$E,$E813))/(MAXIFS(W:W,$E:$E,$E813)-MINIFS(W:W,$E:$E,$E813))))</f>
        <v/>
      </c>
      <c r="CM813" s="223" t="str">
        <f t="array" ref="CM813">IF(X813="","",
IF(INDEX(Settings!$H:$H,MATCH(CM$1,Settings!$G:$G,0))=TRUE,
100-100*(X813-MINIFS(X:X,$E:$E,$E813))/(MAXIFS(X:X,$E:$E,$E813)-MINIFS(X:X,$E:$E,$E813)),
100*(X813-MINIFS(X:X,$E:$E,$E813))/(MAXIFS(X:X,$E:$E,$E813)-MINIFS(X:X,$E:$E,$E813))))</f>
        <v/>
      </c>
      <c r="CN813" s="223" t="str">
        <f t="array" ref="CN813">IF(Y813="","",
IF(INDEX(Settings!$H:$H,MATCH(CN$1,Settings!$G:$G,0))=TRUE,
100-100*(Y813-MINIFS(Y:Y,$E:$E,$E813))/(MAXIFS(Y:Y,$E:$E,$E813)-MINIFS(Y:Y,$E:$E,$E813)),
100*(Y813-MINIFS(Y:Y,$E:$E,$E813))/(MAXIFS(Y:Y,$E:$E,$E813)-MINIFS(Y:Y,$E:$E,$E813))))</f>
        <v/>
      </c>
      <c r="CO813" s="223" t="str">
        <f t="array" ref="CO813">IF(Z813="","",
IF(INDEX(Settings!$H:$H,MATCH(CO$1,Settings!$G:$G,0))=TRUE,
100-100*(Z813-MINIFS(Z:Z,$E:$E,$E813))/(MAXIFS(Z:Z,$E:$E,$E813)-MINIFS(Z:Z,$E:$E,$E813)),
100*(Z813-MINIFS(Z:Z,$E:$E,$E813))/(MAXIFS(Z:Z,$E:$E,$E813)-MINIFS(Z:Z,$E:$E,$E813))))</f>
        <v/>
      </c>
      <c r="CP813" s="223" t="str">
        <f t="array" ref="CP813">IF(AA813="","",
IF(INDEX(Settings!$H:$H,MATCH(CP$1,Settings!$G:$G,0))=TRUE,
100-100*(AA813-MINIFS(AA:AA,$E:$E,$E813))/(MAXIFS(AA:AA,$E:$E,$E813)-MINIFS(AA:AA,$E:$E,$E813)),
100*(AA813-MINIFS(AA:AA,$E:$E,$E813))/(MAXIFS(AA:AA,$E:$E,$E813)-MINIFS(AA:AA,$E:$E,$E813))))</f>
        <v/>
      </c>
      <c r="CQ813" s="223" t="str">
        <f t="array" ref="CQ813">IF(AB813="","",
IF(INDEX(Settings!$H:$H,MATCH(CQ$1,Settings!$G:$G,0))=TRUE,
100-100*(AB813-MINIFS(AB:AB,$E:$E,$E813))/(MAXIFS(AB:AB,$E:$E,$E813)-MINIFS(AB:AB,$E:$E,$E813)),
100*(AB813-MINIFS(AB:AB,$E:$E,$E813))/(MAXIFS(AB:AB,$E:$E,$E813)-MINIFS(AB:AB,$E:$E,$E813))))</f>
        <v/>
      </c>
      <c r="CR813" s="223" t="str">
        <f t="array" ref="CR813">IF(AC813="","",
IF(INDEX(Settings!$H:$H,MATCH(CR$1,Settings!$G:$G,0))=TRUE,
100-100*(AC813-MINIFS(AC:AC,$E:$E,$E813))/(MAXIFS(AC:AC,$E:$E,$E813)-MINIFS(AC:AC,$E:$E,$E813)),
100*(AC813-MINIFS(AC:AC,$E:$E,$E813))/(MAXIFS(AC:AC,$E:$E,$E813)-MINIFS(AC:AC,$E:$E,$E813))))</f>
        <v/>
      </c>
      <c r="CS813" s="223" t="str">
        <f t="array" ref="CS813">IF(AD813="","",
IF(INDEX(Settings!$H:$H,MATCH(CS$1,Settings!$G:$G,0))=TRUE,
100-100*(AD813-MINIFS(AD:AD,$E:$E,$E813))/(MAXIFS(AD:AD,$E:$E,$E813)-MINIFS(AD:AD,$E:$E,$E813)),
100*(AD813-MINIFS(AD:AD,$E:$E,$E813))/(MAXIFS(AD:AD,$E:$E,$E813)-MINIFS(AD:AD,$E:$E,$E813))))</f>
        <v/>
      </c>
      <c r="CT813" s="223" t="str">
        <f t="array" ref="CT813">IF(AE813="","",
IF(INDEX(Settings!$H:$H,MATCH(CT$1,Settings!$G:$G,0))=TRUE,
100-100*(AE813-MINIFS(AE:AE,$E:$E,$E813))/(MAXIFS(AE:AE,$E:$E,$E813)-MINIFS(AE:AE,$E:$E,$E813)),
100*(AE813-MINIFS(AE:AE,$E:$E,$E813))/(MAXIFS(AE:AE,$E:$E,$E813)-MINIFS(AE:AE,$E:$E,$E813))))</f>
        <v/>
      </c>
      <c r="CU813" s="223" t="str">
        <f t="array" ref="CU813">IF(AF813="","",
IF(INDEX(Settings!$H:$H,MATCH(CU$1,Settings!$G:$G,0))=TRUE,
100-100*(AF813-MINIFS(AF:AF,$E:$E,$E813))/(MAXIFS(AF:AF,$E:$E,$E813)-MINIFS(AF:AF,$E:$E,$E813)),
100*(AF813-MINIFS(AF:AF,$E:$E,$E813))/(MAXIFS(AF:AF,$E:$E,$E813)-MINIFS(AF:AF,$E:$E,$E813))))</f>
        <v/>
      </c>
      <c r="CV813" s="223" t="str">
        <f t="array" ref="CV813">IF(AG813="","",
IF(INDEX(Settings!$H:$H,MATCH(CV$1,Settings!$G:$G,0))=TRUE,
100-100*(AG813-MINIFS(AG:AG,$E:$E,$E813))/(MAXIFS(AG:AG,$E:$E,$E813)-MINIFS(AG:AG,$E:$E,$E813)),
100*(AG813-MINIFS(AG:AG,$E:$E,$E813))/(MAXIFS(AG:AG,$E:$E,$E813)-MINIFS(AG:AG,$E:$E,$E813))))</f>
        <v/>
      </c>
      <c r="CW813" s="223" t="str">
        <f t="array" ref="CW813">IF(AH813="","",
IF(INDEX(Settings!$H:$H,MATCH(CW$1,Settings!$G:$G,0))=TRUE,
100-100*(AH813-MINIFS(AH:AH,$E:$E,$E813))/(MAXIFS(AH:AH,$E:$E,$E813)-MINIFS(AH:AH,$E:$E,$E813)),
100*(AH813-MINIFS(AH:AH,$E:$E,$E813))/(MAXIFS(AH:AH,$E:$E,$E813)-MINIFS(AH:AH,$E:$E,$E813))))</f>
        <v/>
      </c>
      <c r="CX813" s="223" t="str">
        <f t="array" ref="CX813">IF(AI813="","",
IF(INDEX(Settings!$H:$H,MATCH(CX$1,Settings!$G:$G,0))=TRUE,
100-100*(AI813-MINIFS(AI:AI,$E:$E,$E813))/(MAXIFS(AI:AI,$E:$E,$E813)-MINIFS(AI:AI,$E:$E,$E813)),
100*(AI813-MINIFS(AI:AI,$E:$E,$E813))/(MAXIFS(AI:AI,$E:$E,$E813)-MINIFS(AI:AI,$E:$E,$E813))))</f>
        <v/>
      </c>
      <c r="CY813" s="223" t="str">
        <f t="array" ref="CY813">IF(AJ813="","",
IF(INDEX(Settings!$H:$H,MATCH(CY$1,Settings!$G:$G,0))=TRUE,
100-100*(AJ813-MINIFS(AJ:AJ,$E:$E,$E813))/(MAXIFS(AJ:AJ,$E:$E,$E813)-MINIFS(AJ:AJ,$E:$E,$E813)),
100*(AJ813-MINIFS(AJ:AJ,$E:$E,$E813))/(MAXIFS(AJ:AJ,$E:$E,$E813)-MINIFS(AJ:AJ,$E:$E,$E813))))</f>
        <v/>
      </c>
      <c r="CZ813" s="223" t="str">
        <f t="array" ref="CZ813">IF(AK813="","",
IF(INDEX(Settings!$H:$H,MATCH(CZ$1,Settings!$G:$G,0))=TRUE,
100-100*(AK813-MINIFS(AK:AK,$E:$E,$E813))/(MAXIFS(AK:AK,$E:$E,$E813)-MINIFS(AK:AK,$E:$E,$E813)),
100*(AK813-MINIFS(AK:AK,$E:$E,$E813))/(MAXIFS(AK:AK,$E:$E,$E813)-MINIFS(AK:AK,$E:$E,$E813))))</f>
        <v/>
      </c>
      <c r="DA813" s="223" t="str">
        <f t="array" ref="DA813">IF(AL813="","",
IF(INDEX(Settings!$H:$H,MATCH(DA$1,Settings!$G:$G,0))=TRUE,
100-100*(AL813-MINIFS(AL:AL,$E:$E,$E813))/(MAXIFS(AL:AL,$E:$E,$E813)-MINIFS(AL:AL,$E:$E,$E813)),
100*(AL813-MINIFS(AL:AL,$E:$E,$E813))/(MAXIFS(AL:AL,$E:$E,$E813)-MINIFS(AL:AL,$E:$E,$E813))))</f>
        <v/>
      </c>
      <c r="DB813" s="223" t="str">
        <f t="array" ref="DB813">IF(AM813="","",
IF(INDEX(Settings!$H:$H,MATCH(DB$1,Settings!$G:$G,0))=TRUE,
100-100*(AM813-MINIFS(AM:AM,$E:$E,$E813))/(MAXIFS(AM:AM,$E:$E,$E813)-MINIFS(AM:AM,$E:$E,$E813)),
100*(AM813-MINIFS(AM:AM,$E:$E,$E813))/(MAXIFS(AM:AM,$E:$E,$E813)-MINIFS(AM:AM,$E:$E,$E813))))</f>
        <v/>
      </c>
      <c r="DC813" s="223" t="str">
        <f t="array" ref="DC813">IF(AN813="","",
IF(INDEX(Settings!$H:$H,MATCH(DC$1,Settings!$G:$G,0))=TRUE,
100-100*(AN813-MINIFS(AN:AN,$E:$E,$E813))/(MAXIFS(AN:AN,$E:$E,$E813)-MINIFS(AN:AN,$E:$E,$E813)),
100*(AN813-MINIFS(AN:AN,$E:$E,$E813))/(MAXIFS(AN:AN,$E:$E,$E813)-MINIFS(AN:AN,$E:$E,$E813))))</f>
        <v/>
      </c>
      <c r="DD813" s="223" t="str">
        <f t="array" ref="DD813">IF(AO813="","",
IF(INDEX(Settings!$H:$H,MATCH(DD$1,Settings!$G:$G,0))=TRUE,
100-100*(AO813-MINIFS(AO:AO,$E:$E,$E813))/(MAXIFS(AO:AO,$E:$E,$E813)-MINIFS(AO:AO,$E:$E,$E813)),
100*(AO813-MINIFS(AO:AO,$E:$E,$E813))/(MAXIFS(AO:AO,$E:$E,$E813)-MINIFS(AO:AO,$E:$E,$E813))))</f>
        <v/>
      </c>
      <c r="DE813" s="223" t="str">
        <f t="array" ref="DE813">IF(AP813="","",
IF(INDEX(Settings!$H:$H,MATCH(DE$1,Settings!$G:$G,0))=TRUE,
100-100*(AP813-MINIFS(AP:AP,$E:$E,$E813))/(MAXIFS(AP:AP,$E:$E,$E813)-MINIFS(AP:AP,$E:$E,$E813)),
100*(AP813-MINIFS(AP:AP,$E:$E,$E813))/(MAXIFS(AP:AP,$E:$E,$E813)-MINIFS(AP:AP,$E:$E,$E813))))</f>
        <v/>
      </c>
      <c r="DF813" s="223" t="str">
        <f t="array" ref="DF813">IF(AQ813="","",
IF(INDEX(Settings!$H:$H,MATCH(DF$1,Settings!$G:$G,0))=TRUE,
100-100*(AQ813-MINIFS(AQ:AQ,$E:$E,$E813))/(MAXIFS(AQ:AQ,$E:$E,$E813)-MINIFS(AQ:AQ,$E:$E,$E813)),
100*(AQ813-MINIFS(AQ:AQ,$E:$E,$E813))/(MAXIFS(AQ:AQ,$E:$E,$E813)-MINIFS(AQ:AQ,$E:$E,$E813))))</f>
        <v/>
      </c>
      <c r="DG813" s="223" t="str">
        <f t="array" ref="DG813">IF(AR813="","",
IF(INDEX(Settings!$H:$H,MATCH(DG$1,Settings!$G:$G,0))=TRUE,
100-100*(AR813-MINIFS(AR:AR,$E:$E,$E813))/(MAXIFS(AR:AR,$E:$E,$E813)-MINIFS(AR:AR,$E:$E,$E813)),
100*(AR813-MINIFS(AR:AR,$E:$E,$E813))/(MAXIFS(AR:AR,$E:$E,$E813)-MINIFS(AR:AR,$E:$E,$E813))))</f>
        <v/>
      </c>
      <c r="DH813" s="223" t="str">
        <f t="array" ref="DH813">IF(AS813="","",
IF(INDEX(Settings!$H:$H,MATCH(DH$1,Settings!$G:$G,0))=TRUE,
100-100*(AS813-MINIFS(AS:AS,$E:$E,$E813))/(MAXIFS(AS:AS,$E:$E,$E813)-MINIFS(AS:AS,$E:$E,$E813)),
100*(AS813-MINIFS(AS:AS,$E:$E,$E813))/(MAXIFS(AS:AS,$E:$E,$E813)-MINIFS(AS:AS,$E:$E,$E813))))</f>
        <v/>
      </c>
      <c r="DI813" s="223" t="str">
        <f t="array" ref="DI813">IF(AT813="","",
IF(INDEX(Settings!$H:$H,MATCH(DI$1,Settings!$G:$G,0))=TRUE,
100-100*(AT813-MINIFS(AT:AT,$E:$E,$E813))/(MAXIFS(AT:AT,$E:$E,$E813)-MINIFS(AT:AT,$E:$E,$E813)),
100*(AT813-MINIFS(AT:AT,$E:$E,$E813))/(MAXIFS(AT:AT,$E:$E,$E813)-MINIFS(AT:AT,$E:$E,$E813))))</f>
        <v/>
      </c>
      <c r="DJ813" s="223" t="str">
        <f t="array" ref="DJ813">IF(AU813="","",
IF(INDEX(Settings!$H:$H,MATCH(DJ$1,Settings!$G:$G,0))=TRUE,
100-100*(AU813-MINIFS(AU:AU,$E:$E,$E813))/(MAXIFS(AU:AU,$E:$E,$E813)-MINIFS(AU:AU,$E:$E,$E813)),
100*(AU813-MINIFS(AU:AU,$E:$E,$E813))/(MAXIFS(AU:AU,$E:$E,$E813)-MINIFS(AU:AU,$E:$E,$E813))))</f>
        <v/>
      </c>
      <c r="DK813" s="223" t="str">
        <f t="array" ref="DK813">IF(AV813="","",
IF(INDEX(Settings!$H:$H,MATCH(DK$1,Settings!$G:$G,0))=TRUE,
100-100*(AV813-MINIFS(AV:AV,$E:$E,$E813))/(MAXIFS(AV:AV,$E:$E,$E813)-MINIFS(AV:AV,$E:$E,$E813)),
100*(AV813-MINIFS(AV:AV,$E:$E,$E813))/(MAXIFS(AV:AV,$E:$E,$E813)-MINIFS(AV:AV,$E:$E,$E813))))</f>
        <v/>
      </c>
      <c r="DL813" s="223" t="str">
        <f t="array" ref="DL813">IF(AW813="","",
IF(INDEX(Settings!$H:$H,MATCH(DL$1,Settings!$G:$G,0))=TRUE,
100-100*(AW813-MINIFS(AW:AW,$E:$E,$E813))/(MAXIFS(AW:AW,$E:$E,$E813)-MINIFS(AW:AW,$E:$E,$E813)),
100*(AW813-MINIFS(AW:AW,$E:$E,$E813))/(MAXIFS(AW:AW,$E:$E,$E813)-MINIFS(AW:AW,$E:$E,$E813))))</f>
        <v/>
      </c>
      <c r="DM813" s="223" t="str">
        <f t="array" ref="DM813">IF(AX813="","",
IF(INDEX(Settings!$H:$H,MATCH(DM$1,Settings!$G:$G,0))=TRUE,
100-100*(AX813-MINIFS(AX:AX,$E:$E,$E813))/(MAXIFS(AX:AX,$E:$E,$E813)-MINIFS(AX:AX,$E:$E,$E813)),
100*(AX813-MINIFS(AX:AX,$E:$E,$E813))/(MAXIFS(AX:AX,$E:$E,$E813)-MINIFS(AX:AX,$E:$E,$E813))))</f>
        <v/>
      </c>
      <c r="DN813" s="223" t="str">
        <f t="array" ref="DN813">IF(AY813="","",
IF(INDEX(Settings!$H:$H,MATCH(DN$1,Settings!$G:$G,0))=TRUE,
100-100*(AY813-MINIFS(AY:AY,$E:$E,$E813))/(MAXIFS(AY:AY,$E:$E,$E813)-MINIFS(AY:AY,$E:$E,$E813)),
100*(AY813-MINIFS(AY:AY,$E:$E,$E813))/(MAXIFS(AY:AY,$E:$E,$E813)-MINIFS(AY:AY,$E:$E,$E813))))</f>
        <v/>
      </c>
      <c r="DO813" s="223" t="str">
        <f t="array" ref="DO813">IF(AZ813="","",
IF(INDEX(Settings!$H:$H,MATCH(DO$1,Settings!$G:$G,0))=TRUE,
100-100*(AZ813-MINIFS(AZ:AZ,$E:$E,$E813))/(MAXIFS(AZ:AZ,$E:$E,$E813)-MINIFS(AZ:AZ,$E:$E,$E813)),
100*(AZ813-MINIFS(AZ:AZ,$E:$E,$E813))/(MAXIFS(AZ:AZ,$E:$E,$E813)-MINIFS(AZ:AZ,$E:$E,$E813))))</f>
        <v/>
      </c>
      <c r="DP813" s="223" t="str">
        <f t="array" ref="DP813">IF(BA813="","",
IF(INDEX(Settings!$H:$H,MATCH(DP$1,Settings!$G:$G,0))=TRUE,
100-100*(BA813-MINIFS(BA:BA,$E:$E,$E813))/(MAXIFS(BA:BA,$E:$E,$E813)-MINIFS(BA:BA,$E:$E,$E813)),
100*(BA813-MINIFS(BA:BA,$E:$E,$E813))/(MAXIFS(BA:BA,$E:$E,$E813)-MINIFS(BA:BA,$E:$E,$E813))))</f>
        <v/>
      </c>
      <c r="DQ813" s="223" t="str">
        <f t="array" ref="DQ813">IF(BB813="","",
IF(INDEX(Settings!$H:$H,MATCH(DQ$1,Settings!$G:$G,0))=TRUE,
100-100*(BB813-MINIFS(BB:BB,$E:$E,$E813))/(MAXIFS(BB:BB,$E:$E,$E813)-MINIFS(BB:BB,$E:$E,$E813)),
100*(BB813-MINIFS(BB:BB,$E:$E,$E813))/(MAXIFS(BB:BB,$E:$E,$E813)-MINIFS(BB:BB,$E:$E,$E813))))</f>
        <v/>
      </c>
      <c r="DR813" s="223" t="str">
        <f t="array" ref="DR813">IF(BC813="","",
IF(INDEX(Settings!$H:$H,MATCH(DR$1,Settings!$G:$G,0))=TRUE,
100-100*(BC813-MINIFS(BC:BC,$E:$E,$E813))/(MAXIFS(BC:BC,$E:$E,$E813)-MINIFS(BC:BC,$E:$E,$E813)),
100*(BC813-MINIFS(BC:BC,$E:$E,$E813))/(MAXIFS(BC:BC,$E:$E,$E813)-MINIFS(BC:BC,$E:$E,$E813))))</f>
        <v/>
      </c>
      <c r="DS813" s="223" t="str">
        <f t="array" ref="DS813">IF(BD813="","",
IF(INDEX(Settings!$H:$H,MATCH(DS$1,Settings!$G:$G,0))=TRUE,
100-100*(BD813-MINIFS(BD:BD,$E:$E,$E813))/(MAXIFS(BD:BD,$E:$E,$E813)-MINIFS(BD:BD,$E:$E,$E813)),
100*(BD813-MINIFS(BD:BD,$E:$E,$E813))/(MAXIFS(BD:BD,$E:$E,$E813)-MINIFS(BD:BD,$E:$E,$E813))))</f>
        <v/>
      </c>
      <c r="DT813" s="223" t="str">
        <f t="array" ref="DT813">IF(BE813="","",
IF(INDEX(Settings!$H:$H,MATCH(DT$1,Settings!$G:$G,0))=TRUE,
100-100*(BE813-MINIFS(BE:BE,$E:$E,$E813))/(MAXIFS(BE:BE,$E:$E,$E813)-MINIFS(BE:BE,$E:$E,$E813)),
100*(BE813-MINIFS(BE:BE,$E:$E,$E813))/(MAXIFS(BE:BE,$E:$E,$E813)-MINIFS(BE:BE,$E:$E,$E813))))</f>
        <v/>
      </c>
      <c r="DU813" s="223" t="str">
        <f t="array" ref="DU813">IF(BF813="","",
IF(INDEX(Settings!$H:$H,MATCH(DU$1,Settings!$G:$G,0))=TRUE,
100-100*(BF813-MINIFS(BF:BF,$E:$E,$E813))/(MAXIFS(BF:BF,$E:$E,$E813)-MINIFS(BF:BF,$E:$E,$E813)),
100*(BF813-MINIFS(BF:BF,$E:$E,$E813))/(MAXIFS(BF:BF,$E:$E,$E813)-MINIFS(BF:BF,$E:$E,$E813))))</f>
        <v/>
      </c>
      <c r="DV813" s="223" t="str">
        <f t="array" ref="DV813">IF(BG813="","",
IF(INDEX(Settings!$H:$H,MATCH(DV$1,Settings!$G:$G,0))=TRUE,
100-100*(BG813-MINIFS(BG:BG,$E:$E,$E813))/(MAXIFS(BG:BG,$E:$E,$E813)-MINIFS(BG:BG,$E:$E,$E813)),
100*(BG813-MINIFS(BG:BG,$E:$E,$E813))/(MAXIFS(BG:BG,$E:$E,$E813)-MINIFS(BG:BG,$E:$E,$E813))))</f>
        <v/>
      </c>
      <c r="DW813" s="223" t="str">
        <f t="array" ref="DW813">IF(BH813="","",
IF(INDEX(Settings!$H:$H,MATCH(DW$1,Settings!$G:$G,0))=TRUE,
100-100*(BH813-MINIFS(BH:BH,$E:$E,$E813))/(MAXIFS(BH:BH,$E:$E,$E813)-MINIFS(BH:BH,$E:$E,$E813)),
100*(BH813-MINIFS(BH:BH,$E:$E,$E813))/(MAXIFS(BH:BH,$E:$E,$E813)-MINIFS(BH:BH,$E:$E,$E813))))</f>
        <v/>
      </c>
      <c r="DX813" s="223" t="str">
        <f t="array" ref="DX813">IF(BI813="","",
IF(INDEX(Settings!$H:$H,MATCH(DX$1,Settings!$G:$G,0))=TRUE,
100-100*(BI813-MINIFS(BI:BI,$E:$E,$E813))/(MAXIFS(BI:BI,$E:$E,$E813)-MINIFS(BI:BI,$E:$E,$E813)),
100*(BI813-MINIFS(BI:BI,$E:$E,$E813))/(MAXIFS(BI:BI,$E:$E,$E813)-MINIFS(BI:BI,$E:$E,$E813))))</f>
        <v/>
      </c>
      <c r="DY813" s="223" t="str">
        <f t="array" ref="DY813">IF(BJ813="","",
IF(INDEX(Settings!$H:$H,MATCH(DY$1,Settings!$G:$G,0))=TRUE,
100-100*(BJ813-MINIFS(BJ:BJ,$E:$E,$E813))/(MAXIFS(BJ:BJ,$E:$E,$E813)-MINIFS(BJ:BJ,$E:$E,$E813)),
100*(BJ813-MINIFS(BJ:BJ,$E:$E,$E813))/(MAXIFS(BJ:BJ,$E:$E,$E813)-MINIFS(BJ:BJ,$E:$E,$E813))))</f>
        <v/>
      </c>
      <c r="DZ813" s="225"/>
      <c r="EA813" s="225"/>
      <c r="EB813" s="225" t="str">
        <f t="shared" si="8"/>
        <v/>
      </c>
      <c r="EC813" s="225" t="str">
        <f t="shared" si="9"/>
        <v/>
      </c>
      <c r="ED813" s="225" t="str">
        <f t="shared" si="10"/>
        <v/>
      </c>
      <c r="EE813" s="225" t="str">
        <f t="shared" si="11"/>
        <v/>
      </c>
      <c r="EF813" s="225" t="str">
        <f t="shared" si="12"/>
        <v/>
      </c>
      <c r="EG813" s="225" t="str">
        <f t="shared" si="13"/>
        <v/>
      </c>
      <c r="EH813" s="225"/>
      <c r="EI813" s="225"/>
      <c r="EJ813" s="225"/>
      <c r="EK813" s="225"/>
      <c r="EL813" s="225"/>
      <c r="EM813" s="225"/>
    </row>
    <row r="814">
      <c r="A814" s="231"/>
      <c r="B814" s="231"/>
      <c r="C814" s="231"/>
      <c r="D814" s="231" t="str">
        <f t="array" ref="D814">IFERROR(INDEX(Profiles!$B:$B,MATCH($A814,Profiles!$A:$A,0)),"")</f>
        <v/>
      </c>
      <c r="E814" s="231"/>
      <c r="F814" s="231"/>
      <c r="G814" s="231"/>
      <c r="H814" s="231"/>
      <c r="I814" s="231" t="str">
        <f>IF(A814="","",IF(Settings!$N$3="DATE",F814&amp;": "&amp;TEXT(B814,"M/DD/YY"),F814&amp;": "&amp;H814))</f>
        <v/>
      </c>
      <c r="J814" s="231"/>
      <c r="K814" s="231"/>
      <c r="L814" s="231"/>
      <c r="M814" s="232" t="str">
        <f t="shared" si="14"/>
        <v/>
      </c>
      <c r="N814" s="231"/>
      <c r="O814" s="231"/>
      <c r="P814" s="231"/>
      <c r="Q814" s="231"/>
      <c r="R814" s="231"/>
      <c r="S814" s="230" t="str">
        <f>IFERROR(VLOOKUP(AF814, 'YOYO IR Scores'!A:C, 3, FALSE), "")
</f>
        <v/>
      </c>
      <c r="T814" s="231"/>
      <c r="U814" s="231"/>
      <c r="V814" s="231"/>
      <c r="W814" s="231"/>
      <c r="X814" s="233" t="str">
        <f t="shared" si="4"/>
        <v/>
      </c>
      <c r="Y814" s="234" t="str">
        <f t="shared" si="5"/>
        <v/>
      </c>
      <c r="Z814" s="234" t="str">
        <f t="shared" si="6"/>
        <v/>
      </c>
      <c r="AA814" s="233" t="str">
        <f t="shared" si="7"/>
        <v/>
      </c>
      <c r="AB814" s="232"/>
      <c r="AC814" s="232"/>
      <c r="AD814" s="232"/>
      <c r="AE814" s="232" t="str">
        <f>IFERROR(VLOOKUP(AF814, 'YOYO IR Scores'!A:C, 2, FALSE), "")</f>
        <v/>
      </c>
      <c r="AF814" s="232"/>
      <c r="AG814" s="23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c r="BD814" s="232"/>
      <c r="BE814" s="232"/>
      <c r="BF814" s="232"/>
      <c r="BG814" s="232"/>
      <c r="BH814" s="232"/>
      <c r="BI814" s="232"/>
      <c r="BJ814" s="232"/>
      <c r="BK814" s="232" t="str">
        <f t="array" ref="BK814">IF(J814="","",
IF(INDEX(Settings!$H:$H,MATCH(BY$1,Settings!$G:$G,0))=TRUE,
100-100*(J814-MIN(J:J))/(MAX(J:J)-MIN(J:J)),
100*(J814-MIN(J:J))/(MAX(J:J)-MIN(J:J))))</f>
        <v/>
      </c>
      <c r="BL814" s="232" t="str">
        <f t="array" ref="BL814">IF(J814="","",
IF(INDEX(Settings!$H:$H,MATCH(BY$1,Settings!$G:$G,0))=TRUE,
100-100*(J814-MINIFS(J:J,$E:$E,$E814))/(MAXIFS(J:J,$E:$E,$E814)-MINIFS(J:J,$E:$E,$E814)),
100*(J814-MINIFS(J:J,$E:$E,$E814))/(MAXIFS(J:J,$E:$E,$E814)-MINIFS(J:J,$E:$E,$E814))))</f>
        <v/>
      </c>
      <c r="BM814" s="232" t="str">
        <f t="array" ref="BM814">IF(J814="","",
IF(INDEX(Settings!$H:$H,MATCH(BY$1,Settings!$G:$G,0))=TRUE,
100-100*(J814-MINIFS(J:J,$E:$E,$E814,$I:$I,$I814))/(MAXIFS(J:J,$E:$E,$E814,$I:$I,$I814)-MINIFS(J:J,$E:$E,$E814,$I:$I,$I814)),
100*(J814-MINIFS(J:J,$E:$E,$E814,$I:$I,$I814))/(MAXIFS(J:J,$E:$E,$E814,$I:$I,$I814)-MINIFS(J:J,$E:$E,$E814,$I:$I,$I814))))</f>
        <v/>
      </c>
      <c r="BN814" s="231" t="str">
        <f t="array" ref="BN814">IF(J814="","",
IF(INDEX(Settings!$H:$H,MATCH(BY$1,Settings!$G:$G,0))=TRUE,
100-100*PERCENTRANK(J:J,J814),
100*PERCENTRANK(J:J,J814)))</f>
        <v/>
      </c>
      <c r="BO814" s="231" t="str">
        <f>IFERROR(__xludf.DUMMYFUNCTION("IF(J814="""","""",
IF(INDEX(Settings!$H:$H,MATCH(BY$1,Settings!$G:$G,0))=TRUE,
100-100*PERCENTRANK(FILTER(J:J,$E:$E=$E814),J814),
100*PERCENTRANK(FILTER(J:J,$E:$E=$E814),J814)))"),"")</f>
        <v/>
      </c>
      <c r="BP814" s="231" t="str">
        <f>IFERROR(__xludf.DUMMYFUNCTION("IF(J814="""","""",
IF(INDEX(Settings!$H:$H,MATCH(BY$1,Settings!$G:$G,0))=TRUE,
100-100*PERCENTRANK(FILTER(J:J,$E:$E=$E814,$I:$I=$I814),J814),
100*PERCENTRANK(FILTER(J:J,$E:$E=$E814,$I:$I=$I814),J814)))"),"")</f>
        <v/>
      </c>
      <c r="BQ814" s="233" t="str">
        <f t="array" ref="BQ814">IF(J814="","",
IF(INDEX(Settings!$H:$H,MATCH(BY$1,Settings!$G:$G,0))=TRUE,
-1*(J814-AVERAGE(J:J))/STDEV(J:J),
(J814-AVERAGE(J:J))/STDEV(J:J)))</f>
        <v/>
      </c>
      <c r="BR814" s="233" t="str">
        <f>IFERROR(__xludf.DUMMYFUNCTION("IF(J814="""","""",
IF(INDEX(Settings!$H:$H,MATCH(BY$1,Settings!$G:$G,0))=TRUE,
-1*(J814-AVERAGEIFS(J:J,$E:$E,$E814))/STDEV(FILTER(J:J,$E:$E=$E814)),
(J814-AVERAGEIFS(J:J,$E:$E,$E814))/STDEV(FILTER(J:J,$E:$E=$E814))))"),"")</f>
        <v/>
      </c>
      <c r="BS814" s="233"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1"/>
      <c r="BX814" s="231"/>
      <c r="BY814" s="232" t="str">
        <f t="array" ref="BY814">IF(J814="","",
IF(INDEX(Settings!$H:$H,MATCH(BY$1,Settings!$G:$G,0))=TRUE,
100-100*(J814-MINIFS(J:J,$E:$E,$E814))/(MAXIFS(J:J,$E:$E,$E814)-MINIFS(J:J,$E:$E,$E814)),
100*(J814-MINIFS(J:J,$E:$E,$E814))/(MAXIFS(J:J,$E:$E,$E814)-MINIFS(J:J,$E:$E,$E814))))</f>
        <v/>
      </c>
      <c r="BZ814" s="232" t="str">
        <f t="array" ref="BZ814">IF(K814="","",
IF(INDEX(Settings!$H:$H,MATCH(BZ$1,Settings!$G:$G,0))=TRUE,
100-100*(K814-MINIFS(K:K,$E:$E,$E814))/(MAXIFS(K:K,$E:$E,$E814)-MINIFS(K:K,$E:$E,$E814)),
100*(K814-MINIFS(K:K,$E:$E,$E814))/(MAXIFS(K:K,$E:$E,$E814)-MINIFS(K:K,$E:$E,$E814))))</f>
        <v/>
      </c>
      <c r="CA814" s="232" t="str">
        <f t="array" ref="CA814">IF(L814="","",
IF(INDEX(Settings!$H:$H,MATCH(CA$1,Settings!$G:$G,0))=TRUE,
100-100*(L814-MINIFS(L:L,$E:$E,$E814))/(MAXIFS(L:L,$E:$E,$E814)-MINIFS(L:L,$E:$E,$E814)),
100*(L814-MINIFS(L:L,$E:$E,$E814))/(MAXIFS(L:L,$E:$E,$E814)-MINIFS(L:L,$E:$E,$E814))))</f>
        <v/>
      </c>
      <c r="CB814" s="232" t="str">
        <f t="array" ref="CB814">IF(M814="","",
IF(INDEX(Settings!$H:$H,MATCH(CB$1,Settings!$G:$G,0))=TRUE,
100-100*(M814-MINIFS(M:M,$E:$E,$E814))/(MAXIFS(M:M,$E:$E,$E814)-MINIFS(M:M,$E:$E,$E814)),
100*(M814-MINIFS(M:M,$E:$E,$E814))/(MAXIFS(M:M,$E:$E,$E814)-MINIFS(M:M,$E:$E,$E814))))</f>
        <v/>
      </c>
      <c r="CC814" s="232" t="str">
        <f t="array" ref="CC814">IF(N814="","",
IF(INDEX(Settings!$H:$H,MATCH(CC$1,Settings!$G:$G,0))=TRUE,
100-100*(N814-MINIFS(N:N,$E:$E,$E814))/(MAXIFS(N:N,$E:$E,$E814)-MINIFS(N:N,$E:$E,$E814)),
100*(N814-MINIFS(N:N,$E:$E,$E814))/(MAXIFS(N:N,$E:$E,$E814)-MINIFS(N:N,$E:$E,$E814))))</f>
        <v/>
      </c>
      <c r="CD814" s="232" t="str">
        <f t="array" ref="CD814">IF(O814="","",
IF(INDEX(Settings!$H:$H,MATCH(CD$1,Settings!$G:$G,0))=TRUE,
100-100*(O814-MINIFS(O:O,$E:$E,$E814))/(MAXIFS(O:O,$E:$E,$E814)-MINIFS(O:O,$E:$E,$E814)),
100*(O814-MINIFS(O:O,$E:$E,$E814))/(MAXIFS(O:O,$E:$E,$E814)-MINIFS(O:O,$E:$E,$E814))))</f>
        <v/>
      </c>
      <c r="CE814" s="232" t="str">
        <f t="array" ref="CE814">IF(P814="","",
IF(INDEX(Settings!$H:$H,MATCH(CE$1,Settings!$G:$G,0))=TRUE,
100-100*(P814-MINIFS(P:P,$E:$E,$E814))/(MAXIFS(P:P,$E:$E,$E814)-MINIFS(P:P,$E:$E,$E814)),
100*(P814-MINIFS(P:P,$E:$E,$E814))/(MAXIFS(P:P,$E:$E,$E814)-MINIFS(P:P,$E:$E,$E814))))</f>
        <v/>
      </c>
      <c r="CF814" s="232" t="str">
        <f t="array" ref="CF814">IF(Q814="","",
IF(INDEX(Settings!$H:$H,MATCH(CF$1,Settings!$G:$G,0))=TRUE,
100-100*(Q814-MINIFS(Q:Q,$E:$E,$E814))/(MAXIFS(Q:Q,$E:$E,$E814)-MINIFS(Q:Q,$E:$E,$E814)),
100*(Q814-MINIFS(Q:Q,$E:$E,$E814))/(MAXIFS(Q:Q,$E:$E,$E814)-MINIFS(Q:Q,$E:$E,$E814))))</f>
        <v/>
      </c>
      <c r="CG814" s="232" t="str">
        <f t="array" ref="CG814">IF(R814="","",
IF(INDEX(Settings!$H:$H,MATCH(CG$1,Settings!$G:$G,0))=TRUE,
100-100*(R814-MINIFS(R:R,$E:$E,$E814))/(MAXIFS(R:R,$E:$E,$E814)-MINIFS(R:R,$E:$E,$E814)),
100*(R814-MINIFS(R:R,$E:$E,$E814))/(MAXIFS(R:R,$E:$E,$E814)-MINIFS(R:R,$E:$E,$E814))))</f>
        <v/>
      </c>
      <c r="CH814" s="232" t="str">
        <f t="array" ref="CH814">IF(S814="","",
IF(INDEX(Settings!$H:$H,MATCH(CH$1,Settings!$G:$G,0))=TRUE,
100-100*(S814-MINIFS(S:S,$E:$E,$E814))/(MAXIFS(S:S,$E:$E,$E814)-MINIFS(S:S,$E:$E,$E814)),
100*(S814-MINIFS(S:S,$E:$E,$E814))/(MAXIFS(S:S,$E:$E,$E814)-MINIFS(S:S,$E:$E,$E814))))</f>
        <v/>
      </c>
      <c r="CI814" s="232" t="str">
        <f t="array" ref="CI814">IF(T814="","",
IF(INDEX(Settings!$H:$H,MATCH(CI$1,Settings!$G:$G,0))=TRUE,
100-100*(T814-MINIFS(T:T,$E:$E,$E814))/(MAXIFS(T:T,$E:$E,$E814)-MINIFS(T:T,$E:$E,$E814)),
100*(T814-MINIFS(T:T,$E:$E,$E814))/(MAXIFS(T:T,$E:$E,$E814)-MINIFS(T:T,$E:$E,$E814))))</f>
        <v/>
      </c>
      <c r="CJ814" s="232" t="str">
        <f t="array" ref="CJ814">IF(U814="","",
IF(INDEX(Settings!$H:$H,MATCH(CJ$1,Settings!$G:$G,0))=TRUE,
100-100*(U814-MINIFS(U:U,$E:$E,$E814))/(MAXIFS(U:U,$E:$E,$E814)-MINIFS(U:U,$E:$E,$E814)),
100*(U814-MINIFS(U:U,$E:$E,$E814))/(MAXIFS(U:U,$E:$E,$E814)-MINIFS(U:U,$E:$E,$E814))))</f>
        <v/>
      </c>
      <c r="CK814" s="232" t="str">
        <f t="array" ref="CK814">IF(V814="","",
IF(INDEX(Settings!$H:$H,MATCH(CK$1,Settings!$G:$G,0))=TRUE,
100-100*(V814-MINIFS(V:V,$E:$E,$E814))/(MAXIFS(V:V,$E:$E,$E814)-MINIFS(V:V,$E:$E,$E814)),
100*(V814-MINIFS(V:V,$E:$E,$E814))/(MAXIFS(V:V,$E:$E,$E814)-MINIFS(V:V,$E:$E,$E814))))</f>
        <v/>
      </c>
      <c r="CL814" s="232" t="str">
        <f t="array" ref="CL814">IF(W814="","",
IF(INDEX(Settings!$H:$H,MATCH(CL$1,Settings!$G:$G,0))=TRUE,
100-100*(W814-MINIFS(W:W,$E:$E,$E814))/(MAXIFS(W:W,$E:$E,$E814)-MINIFS(W:W,$E:$E,$E814)),
100*(W814-MINIFS(W:W,$E:$E,$E814))/(MAXIFS(W:W,$E:$E,$E814)-MINIFS(W:W,$E:$E,$E814))))</f>
        <v/>
      </c>
      <c r="CM814" s="232" t="str">
        <f t="array" ref="CM814">IF(X814="","",
IF(INDEX(Settings!$H:$H,MATCH(CM$1,Settings!$G:$G,0))=TRUE,
100-100*(X814-MINIFS(X:X,$E:$E,$E814))/(MAXIFS(X:X,$E:$E,$E814)-MINIFS(X:X,$E:$E,$E814)),
100*(X814-MINIFS(X:X,$E:$E,$E814))/(MAXIFS(X:X,$E:$E,$E814)-MINIFS(X:X,$E:$E,$E814))))</f>
        <v/>
      </c>
      <c r="CN814" s="232" t="str">
        <f t="array" ref="CN814">IF(Y814="","",
IF(INDEX(Settings!$H:$H,MATCH(CN$1,Settings!$G:$G,0))=TRUE,
100-100*(Y814-MINIFS(Y:Y,$E:$E,$E814))/(MAXIFS(Y:Y,$E:$E,$E814)-MINIFS(Y:Y,$E:$E,$E814)),
100*(Y814-MINIFS(Y:Y,$E:$E,$E814))/(MAXIFS(Y:Y,$E:$E,$E814)-MINIFS(Y:Y,$E:$E,$E814))))</f>
        <v/>
      </c>
      <c r="CO814" s="232" t="str">
        <f t="array" ref="CO814">IF(Z814="","",
IF(INDEX(Settings!$H:$H,MATCH(CO$1,Settings!$G:$G,0))=TRUE,
100-100*(Z814-MINIFS(Z:Z,$E:$E,$E814))/(MAXIFS(Z:Z,$E:$E,$E814)-MINIFS(Z:Z,$E:$E,$E814)),
100*(Z814-MINIFS(Z:Z,$E:$E,$E814))/(MAXIFS(Z:Z,$E:$E,$E814)-MINIFS(Z:Z,$E:$E,$E814))))</f>
        <v/>
      </c>
      <c r="CP814" s="232" t="str">
        <f t="array" ref="CP814">IF(AA814="","",
IF(INDEX(Settings!$H:$H,MATCH(CP$1,Settings!$G:$G,0))=TRUE,
100-100*(AA814-MINIFS(AA:AA,$E:$E,$E814))/(MAXIFS(AA:AA,$E:$E,$E814)-MINIFS(AA:AA,$E:$E,$E814)),
100*(AA814-MINIFS(AA:AA,$E:$E,$E814))/(MAXIFS(AA:AA,$E:$E,$E814)-MINIFS(AA:AA,$E:$E,$E814))))</f>
        <v/>
      </c>
      <c r="CQ814" s="232" t="str">
        <f t="array" ref="CQ814">IF(AB814="","",
IF(INDEX(Settings!$H:$H,MATCH(CQ$1,Settings!$G:$G,0))=TRUE,
100-100*(AB814-MINIFS(AB:AB,$E:$E,$E814))/(MAXIFS(AB:AB,$E:$E,$E814)-MINIFS(AB:AB,$E:$E,$E814)),
100*(AB814-MINIFS(AB:AB,$E:$E,$E814))/(MAXIFS(AB:AB,$E:$E,$E814)-MINIFS(AB:AB,$E:$E,$E814))))</f>
        <v/>
      </c>
      <c r="CR814" s="232" t="str">
        <f t="array" ref="CR814">IF(AC814="","",
IF(INDEX(Settings!$H:$H,MATCH(CR$1,Settings!$G:$G,0))=TRUE,
100-100*(AC814-MINIFS(AC:AC,$E:$E,$E814))/(MAXIFS(AC:AC,$E:$E,$E814)-MINIFS(AC:AC,$E:$E,$E814)),
100*(AC814-MINIFS(AC:AC,$E:$E,$E814))/(MAXIFS(AC:AC,$E:$E,$E814)-MINIFS(AC:AC,$E:$E,$E814))))</f>
        <v/>
      </c>
      <c r="CS814" s="232" t="str">
        <f t="array" ref="CS814">IF(AD814="","",
IF(INDEX(Settings!$H:$H,MATCH(CS$1,Settings!$G:$G,0))=TRUE,
100-100*(AD814-MINIFS(AD:AD,$E:$E,$E814))/(MAXIFS(AD:AD,$E:$E,$E814)-MINIFS(AD:AD,$E:$E,$E814)),
100*(AD814-MINIFS(AD:AD,$E:$E,$E814))/(MAXIFS(AD:AD,$E:$E,$E814)-MINIFS(AD:AD,$E:$E,$E814))))</f>
        <v/>
      </c>
      <c r="CT814" s="232" t="str">
        <f t="array" ref="CT814">IF(AE814="","",
IF(INDEX(Settings!$H:$H,MATCH(CT$1,Settings!$G:$G,0))=TRUE,
100-100*(AE814-MINIFS(AE:AE,$E:$E,$E814))/(MAXIFS(AE:AE,$E:$E,$E814)-MINIFS(AE:AE,$E:$E,$E814)),
100*(AE814-MINIFS(AE:AE,$E:$E,$E814))/(MAXIFS(AE:AE,$E:$E,$E814)-MINIFS(AE:AE,$E:$E,$E814))))</f>
        <v/>
      </c>
      <c r="CU814" s="232" t="str">
        <f t="array" ref="CU814">IF(AF814="","",
IF(INDEX(Settings!$H:$H,MATCH(CU$1,Settings!$G:$G,0))=TRUE,
100-100*(AF814-MINIFS(AF:AF,$E:$E,$E814))/(MAXIFS(AF:AF,$E:$E,$E814)-MINIFS(AF:AF,$E:$E,$E814)),
100*(AF814-MINIFS(AF:AF,$E:$E,$E814))/(MAXIFS(AF:AF,$E:$E,$E814)-MINIFS(AF:AF,$E:$E,$E814))))</f>
        <v/>
      </c>
      <c r="CV814" s="232" t="str">
        <f t="array" ref="CV814">IF(AG814="","",
IF(INDEX(Settings!$H:$H,MATCH(CV$1,Settings!$G:$G,0))=TRUE,
100-100*(AG814-MINIFS(AG:AG,$E:$E,$E814))/(MAXIFS(AG:AG,$E:$E,$E814)-MINIFS(AG:AG,$E:$E,$E814)),
100*(AG814-MINIFS(AG:AG,$E:$E,$E814))/(MAXIFS(AG:AG,$E:$E,$E814)-MINIFS(AG:AG,$E:$E,$E814))))</f>
        <v/>
      </c>
      <c r="CW814" s="232" t="str">
        <f t="array" ref="CW814">IF(AH814="","",
IF(INDEX(Settings!$H:$H,MATCH(CW$1,Settings!$G:$G,0))=TRUE,
100-100*(AH814-MINIFS(AH:AH,$E:$E,$E814))/(MAXIFS(AH:AH,$E:$E,$E814)-MINIFS(AH:AH,$E:$E,$E814)),
100*(AH814-MINIFS(AH:AH,$E:$E,$E814))/(MAXIFS(AH:AH,$E:$E,$E814)-MINIFS(AH:AH,$E:$E,$E814))))</f>
        <v/>
      </c>
      <c r="CX814" s="232" t="str">
        <f t="array" ref="CX814">IF(AI814="","",
IF(INDEX(Settings!$H:$H,MATCH(CX$1,Settings!$G:$G,0))=TRUE,
100-100*(AI814-MINIFS(AI:AI,$E:$E,$E814))/(MAXIFS(AI:AI,$E:$E,$E814)-MINIFS(AI:AI,$E:$E,$E814)),
100*(AI814-MINIFS(AI:AI,$E:$E,$E814))/(MAXIFS(AI:AI,$E:$E,$E814)-MINIFS(AI:AI,$E:$E,$E814))))</f>
        <v/>
      </c>
      <c r="CY814" s="232" t="str">
        <f t="array" ref="CY814">IF(AJ814="","",
IF(INDEX(Settings!$H:$H,MATCH(CY$1,Settings!$G:$G,0))=TRUE,
100-100*(AJ814-MINIFS(AJ:AJ,$E:$E,$E814))/(MAXIFS(AJ:AJ,$E:$E,$E814)-MINIFS(AJ:AJ,$E:$E,$E814)),
100*(AJ814-MINIFS(AJ:AJ,$E:$E,$E814))/(MAXIFS(AJ:AJ,$E:$E,$E814)-MINIFS(AJ:AJ,$E:$E,$E814))))</f>
        <v/>
      </c>
      <c r="CZ814" s="232" t="str">
        <f t="array" ref="CZ814">IF(AK814="","",
IF(INDEX(Settings!$H:$H,MATCH(CZ$1,Settings!$G:$G,0))=TRUE,
100-100*(AK814-MINIFS(AK:AK,$E:$E,$E814))/(MAXIFS(AK:AK,$E:$E,$E814)-MINIFS(AK:AK,$E:$E,$E814)),
100*(AK814-MINIFS(AK:AK,$E:$E,$E814))/(MAXIFS(AK:AK,$E:$E,$E814)-MINIFS(AK:AK,$E:$E,$E814))))</f>
        <v/>
      </c>
      <c r="DA814" s="232" t="str">
        <f t="array" ref="DA814">IF(AL814="","",
IF(INDEX(Settings!$H:$H,MATCH(DA$1,Settings!$G:$G,0))=TRUE,
100-100*(AL814-MINIFS(AL:AL,$E:$E,$E814))/(MAXIFS(AL:AL,$E:$E,$E814)-MINIFS(AL:AL,$E:$E,$E814)),
100*(AL814-MINIFS(AL:AL,$E:$E,$E814))/(MAXIFS(AL:AL,$E:$E,$E814)-MINIFS(AL:AL,$E:$E,$E814))))</f>
        <v/>
      </c>
      <c r="DB814" s="232" t="str">
        <f t="array" ref="DB814">IF(AM814="","",
IF(INDEX(Settings!$H:$H,MATCH(DB$1,Settings!$G:$G,0))=TRUE,
100-100*(AM814-MINIFS(AM:AM,$E:$E,$E814))/(MAXIFS(AM:AM,$E:$E,$E814)-MINIFS(AM:AM,$E:$E,$E814)),
100*(AM814-MINIFS(AM:AM,$E:$E,$E814))/(MAXIFS(AM:AM,$E:$E,$E814)-MINIFS(AM:AM,$E:$E,$E814))))</f>
        <v/>
      </c>
      <c r="DC814" s="232" t="str">
        <f t="array" ref="DC814">IF(AN814="","",
IF(INDEX(Settings!$H:$H,MATCH(DC$1,Settings!$G:$G,0))=TRUE,
100-100*(AN814-MINIFS(AN:AN,$E:$E,$E814))/(MAXIFS(AN:AN,$E:$E,$E814)-MINIFS(AN:AN,$E:$E,$E814)),
100*(AN814-MINIFS(AN:AN,$E:$E,$E814))/(MAXIFS(AN:AN,$E:$E,$E814)-MINIFS(AN:AN,$E:$E,$E814))))</f>
        <v/>
      </c>
      <c r="DD814" s="232" t="str">
        <f t="array" ref="DD814">IF(AO814="","",
IF(INDEX(Settings!$H:$H,MATCH(DD$1,Settings!$G:$G,0))=TRUE,
100-100*(AO814-MINIFS(AO:AO,$E:$E,$E814))/(MAXIFS(AO:AO,$E:$E,$E814)-MINIFS(AO:AO,$E:$E,$E814)),
100*(AO814-MINIFS(AO:AO,$E:$E,$E814))/(MAXIFS(AO:AO,$E:$E,$E814)-MINIFS(AO:AO,$E:$E,$E814))))</f>
        <v/>
      </c>
      <c r="DE814" s="232" t="str">
        <f t="array" ref="DE814">IF(AP814="","",
IF(INDEX(Settings!$H:$H,MATCH(DE$1,Settings!$G:$G,0))=TRUE,
100-100*(AP814-MINIFS(AP:AP,$E:$E,$E814))/(MAXIFS(AP:AP,$E:$E,$E814)-MINIFS(AP:AP,$E:$E,$E814)),
100*(AP814-MINIFS(AP:AP,$E:$E,$E814))/(MAXIFS(AP:AP,$E:$E,$E814)-MINIFS(AP:AP,$E:$E,$E814))))</f>
        <v/>
      </c>
      <c r="DF814" s="232" t="str">
        <f t="array" ref="DF814">IF(AQ814="","",
IF(INDEX(Settings!$H:$H,MATCH(DF$1,Settings!$G:$G,0))=TRUE,
100-100*(AQ814-MINIFS(AQ:AQ,$E:$E,$E814))/(MAXIFS(AQ:AQ,$E:$E,$E814)-MINIFS(AQ:AQ,$E:$E,$E814)),
100*(AQ814-MINIFS(AQ:AQ,$E:$E,$E814))/(MAXIFS(AQ:AQ,$E:$E,$E814)-MINIFS(AQ:AQ,$E:$E,$E814))))</f>
        <v/>
      </c>
      <c r="DG814" s="232" t="str">
        <f t="array" ref="DG814">IF(AR814="","",
IF(INDEX(Settings!$H:$H,MATCH(DG$1,Settings!$G:$G,0))=TRUE,
100-100*(AR814-MINIFS(AR:AR,$E:$E,$E814))/(MAXIFS(AR:AR,$E:$E,$E814)-MINIFS(AR:AR,$E:$E,$E814)),
100*(AR814-MINIFS(AR:AR,$E:$E,$E814))/(MAXIFS(AR:AR,$E:$E,$E814)-MINIFS(AR:AR,$E:$E,$E814))))</f>
        <v/>
      </c>
      <c r="DH814" s="232" t="str">
        <f t="array" ref="DH814">IF(AS814="","",
IF(INDEX(Settings!$H:$H,MATCH(DH$1,Settings!$G:$G,0))=TRUE,
100-100*(AS814-MINIFS(AS:AS,$E:$E,$E814))/(MAXIFS(AS:AS,$E:$E,$E814)-MINIFS(AS:AS,$E:$E,$E814)),
100*(AS814-MINIFS(AS:AS,$E:$E,$E814))/(MAXIFS(AS:AS,$E:$E,$E814)-MINIFS(AS:AS,$E:$E,$E814))))</f>
        <v/>
      </c>
      <c r="DI814" s="232" t="str">
        <f t="array" ref="DI814">IF(AT814="","",
IF(INDEX(Settings!$H:$H,MATCH(DI$1,Settings!$G:$G,0))=TRUE,
100-100*(AT814-MINIFS(AT:AT,$E:$E,$E814))/(MAXIFS(AT:AT,$E:$E,$E814)-MINIFS(AT:AT,$E:$E,$E814)),
100*(AT814-MINIFS(AT:AT,$E:$E,$E814))/(MAXIFS(AT:AT,$E:$E,$E814)-MINIFS(AT:AT,$E:$E,$E814))))</f>
        <v/>
      </c>
      <c r="DJ814" s="232" t="str">
        <f t="array" ref="DJ814">IF(AU814="","",
IF(INDEX(Settings!$H:$H,MATCH(DJ$1,Settings!$G:$G,0))=TRUE,
100-100*(AU814-MINIFS(AU:AU,$E:$E,$E814))/(MAXIFS(AU:AU,$E:$E,$E814)-MINIFS(AU:AU,$E:$E,$E814)),
100*(AU814-MINIFS(AU:AU,$E:$E,$E814))/(MAXIFS(AU:AU,$E:$E,$E814)-MINIFS(AU:AU,$E:$E,$E814))))</f>
        <v/>
      </c>
      <c r="DK814" s="232" t="str">
        <f t="array" ref="DK814">IF(AV814="","",
IF(INDEX(Settings!$H:$H,MATCH(DK$1,Settings!$G:$G,0))=TRUE,
100-100*(AV814-MINIFS(AV:AV,$E:$E,$E814))/(MAXIFS(AV:AV,$E:$E,$E814)-MINIFS(AV:AV,$E:$E,$E814)),
100*(AV814-MINIFS(AV:AV,$E:$E,$E814))/(MAXIFS(AV:AV,$E:$E,$E814)-MINIFS(AV:AV,$E:$E,$E814))))</f>
        <v/>
      </c>
      <c r="DL814" s="232" t="str">
        <f t="array" ref="DL814">IF(AW814="","",
IF(INDEX(Settings!$H:$H,MATCH(DL$1,Settings!$G:$G,0))=TRUE,
100-100*(AW814-MINIFS(AW:AW,$E:$E,$E814))/(MAXIFS(AW:AW,$E:$E,$E814)-MINIFS(AW:AW,$E:$E,$E814)),
100*(AW814-MINIFS(AW:AW,$E:$E,$E814))/(MAXIFS(AW:AW,$E:$E,$E814)-MINIFS(AW:AW,$E:$E,$E814))))</f>
        <v/>
      </c>
      <c r="DM814" s="232" t="str">
        <f t="array" ref="DM814">IF(AX814="","",
IF(INDEX(Settings!$H:$H,MATCH(DM$1,Settings!$G:$G,0))=TRUE,
100-100*(AX814-MINIFS(AX:AX,$E:$E,$E814))/(MAXIFS(AX:AX,$E:$E,$E814)-MINIFS(AX:AX,$E:$E,$E814)),
100*(AX814-MINIFS(AX:AX,$E:$E,$E814))/(MAXIFS(AX:AX,$E:$E,$E814)-MINIFS(AX:AX,$E:$E,$E814))))</f>
        <v/>
      </c>
      <c r="DN814" s="232" t="str">
        <f t="array" ref="DN814">IF(AY814="","",
IF(INDEX(Settings!$H:$H,MATCH(DN$1,Settings!$G:$G,0))=TRUE,
100-100*(AY814-MINIFS(AY:AY,$E:$E,$E814))/(MAXIFS(AY:AY,$E:$E,$E814)-MINIFS(AY:AY,$E:$E,$E814)),
100*(AY814-MINIFS(AY:AY,$E:$E,$E814))/(MAXIFS(AY:AY,$E:$E,$E814)-MINIFS(AY:AY,$E:$E,$E814))))</f>
        <v/>
      </c>
      <c r="DO814" s="232" t="str">
        <f t="array" ref="DO814">IF(AZ814="","",
IF(INDEX(Settings!$H:$H,MATCH(DO$1,Settings!$G:$G,0))=TRUE,
100-100*(AZ814-MINIFS(AZ:AZ,$E:$E,$E814))/(MAXIFS(AZ:AZ,$E:$E,$E814)-MINIFS(AZ:AZ,$E:$E,$E814)),
100*(AZ814-MINIFS(AZ:AZ,$E:$E,$E814))/(MAXIFS(AZ:AZ,$E:$E,$E814)-MINIFS(AZ:AZ,$E:$E,$E814))))</f>
        <v/>
      </c>
      <c r="DP814" s="232" t="str">
        <f t="array" ref="DP814">IF(BA814="","",
IF(INDEX(Settings!$H:$H,MATCH(DP$1,Settings!$G:$G,0))=TRUE,
100-100*(BA814-MINIFS(BA:BA,$E:$E,$E814))/(MAXIFS(BA:BA,$E:$E,$E814)-MINIFS(BA:BA,$E:$E,$E814)),
100*(BA814-MINIFS(BA:BA,$E:$E,$E814))/(MAXIFS(BA:BA,$E:$E,$E814)-MINIFS(BA:BA,$E:$E,$E814))))</f>
        <v/>
      </c>
      <c r="DQ814" s="232" t="str">
        <f t="array" ref="DQ814">IF(BB814="","",
IF(INDEX(Settings!$H:$H,MATCH(DQ$1,Settings!$G:$G,0))=TRUE,
100-100*(BB814-MINIFS(BB:BB,$E:$E,$E814))/(MAXIFS(BB:BB,$E:$E,$E814)-MINIFS(BB:BB,$E:$E,$E814)),
100*(BB814-MINIFS(BB:BB,$E:$E,$E814))/(MAXIFS(BB:BB,$E:$E,$E814)-MINIFS(BB:BB,$E:$E,$E814))))</f>
        <v/>
      </c>
      <c r="DR814" s="232" t="str">
        <f t="array" ref="DR814">IF(BC814="","",
IF(INDEX(Settings!$H:$H,MATCH(DR$1,Settings!$G:$G,0))=TRUE,
100-100*(BC814-MINIFS(BC:BC,$E:$E,$E814))/(MAXIFS(BC:BC,$E:$E,$E814)-MINIFS(BC:BC,$E:$E,$E814)),
100*(BC814-MINIFS(BC:BC,$E:$E,$E814))/(MAXIFS(BC:BC,$E:$E,$E814)-MINIFS(BC:BC,$E:$E,$E814))))</f>
        <v/>
      </c>
      <c r="DS814" s="232" t="str">
        <f t="array" ref="DS814">IF(BD814="","",
IF(INDEX(Settings!$H:$H,MATCH(DS$1,Settings!$G:$G,0))=TRUE,
100-100*(BD814-MINIFS(BD:BD,$E:$E,$E814))/(MAXIFS(BD:BD,$E:$E,$E814)-MINIFS(BD:BD,$E:$E,$E814)),
100*(BD814-MINIFS(BD:BD,$E:$E,$E814))/(MAXIFS(BD:BD,$E:$E,$E814)-MINIFS(BD:BD,$E:$E,$E814))))</f>
        <v/>
      </c>
      <c r="DT814" s="232" t="str">
        <f t="array" ref="DT814">IF(BE814="","",
IF(INDEX(Settings!$H:$H,MATCH(DT$1,Settings!$G:$G,0))=TRUE,
100-100*(BE814-MINIFS(BE:BE,$E:$E,$E814))/(MAXIFS(BE:BE,$E:$E,$E814)-MINIFS(BE:BE,$E:$E,$E814)),
100*(BE814-MINIFS(BE:BE,$E:$E,$E814))/(MAXIFS(BE:BE,$E:$E,$E814)-MINIFS(BE:BE,$E:$E,$E814))))</f>
        <v/>
      </c>
      <c r="DU814" s="232" t="str">
        <f t="array" ref="DU814">IF(BF814="","",
IF(INDEX(Settings!$H:$H,MATCH(DU$1,Settings!$G:$G,0))=TRUE,
100-100*(BF814-MINIFS(BF:BF,$E:$E,$E814))/(MAXIFS(BF:BF,$E:$E,$E814)-MINIFS(BF:BF,$E:$E,$E814)),
100*(BF814-MINIFS(BF:BF,$E:$E,$E814))/(MAXIFS(BF:BF,$E:$E,$E814)-MINIFS(BF:BF,$E:$E,$E814))))</f>
        <v/>
      </c>
      <c r="DV814" s="232" t="str">
        <f t="array" ref="DV814">IF(BG814="","",
IF(INDEX(Settings!$H:$H,MATCH(DV$1,Settings!$G:$G,0))=TRUE,
100-100*(BG814-MINIFS(BG:BG,$E:$E,$E814))/(MAXIFS(BG:BG,$E:$E,$E814)-MINIFS(BG:BG,$E:$E,$E814)),
100*(BG814-MINIFS(BG:BG,$E:$E,$E814))/(MAXIFS(BG:BG,$E:$E,$E814)-MINIFS(BG:BG,$E:$E,$E814))))</f>
        <v/>
      </c>
      <c r="DW814" s="232" t="str">
        <f t="array" ref="DW814">IF(BH814="","",
IF(INDEX(Settings!$H:$H,MATCH(DW$1,Settings!$G:$G,0))=TRUE,
100-100*(BH814-MINIFS(BH:BH,$E:$E,$E814))/(MAXIFS(BH:BH,$E:$E,$E814)-MINIFS(BH:BH,$E:$E,$E814)),
100*(BH814-MINIFS(BH:BH,$E:$E,$E814))/(MAXIFS(BH:BH,$E:$E,$E814)-MINIFS(BH:BH,$E:$E,$E814))))</f>
        <v/>
      </c>
      <c r="DX814" s="232" t="str">
        <f t="array" ref="DX814">IF(BI814="","",
IF(INDEX(Settings!$H:$H,MATCH(DX$1,Settings!$G:$G,0))=TRUE,
100-100*(BI814-MINIFS(BI:BI,$E:$E,$E814))/(MAXIFS(BI:BI,$E:$E,$E814)-MINIFS(BI:BI,$E:$E,$E814)),
100*(BI814-MINIFS(BI:BI,$E:$E,$E814))/(MAXIFS(BI:BI,$E:$E,$E814)-MINIFS(BI:BI,$E:$E,$E814))))</f>
        <v/>
      </c>
      <c r="DY814" s="232" t="str">
        <f t="array" ref="DY814">IF(BJ814="","",
IF(INDEX(Settings!$H:$H,MATCH(DY$1,Settings!$G:$G,0))=TRUE,
100-100*(BJ814-MINIFS(BJ:BJ,$E:$E,$E814))/(MAXIFS(BJ:BJ,$E:$E,$E814)-MINIFS(BJ:BJ,$E:$E,$E814)),
100*(BJ814-MINIFS(BJ:BJ,$E:$E,$E814))/(MAXIFS(BJ:BJ,$E:$E,$E814)-MINIFS(BJ:BJ,$E:$E,$E814))))</f>
        <v/>
      </c>
      <c r="DZ814" s="234"/>
      <c r="EA814" s="234"/>
      <c r="EB814" s="234" t="str">
        <f t="shared" si="8"/>
        <v/>
      </c>
      <c r="EC814" s="234" t="str">
        <f t="shared" si="9"/>
        <v/>
      </c>
      <c r="ED814" s="234" t="str">
        <f t="shared" si="10"/>
        <v/>
      </c>
      <c r="EE814" s="234" t="str">
        <f t="shared" si="11"/>
        <v/>
      </c>
      <c r="EF814" s="234" t="str">
        <f t="shared" si="12"/>
        <v/>
      </c>
      <c r="EG814" s="234" t="str">
        <f t="shared" si="13"/>
        <v/>
      </c>
      <c r="EH814" s="234"/>
      <c r="EI814" s="234"/>
      <c r="EJ814" s="234"/>
      <c r="EK814" s="234"/>
      <c r="EL814" s="234"/>
      <c r="EM814" s="234"/>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3" t="str">
        <f t="shared" si="14"/>
        <v/>
      </c>
      <c r="N815" s="49"/>
      <c r="O815" s="49"/>
      <c r="P815" s="49"/>
      <c r="Q815" s="49"/>
      <c r="R815" s="49"/>
      <c r="S815" s="222" t="str">
        <f>IFERROR(VLOOKUP(AF815, 'YOYO IR Scores'!A:C, 3, FALSE), "")
</f>
        <v/>
      </c>
      <c r="T815" s="49"/>
      <c r="U815" s="49"/>
      <c r="V815" s="49"/>
      <c r="W815" s="49"/>
      <c r="X815" s="224" t="str">
        <f t="shared" si="4"/>
        <v/>
      </c>
      <c r="Y815" s="225" t="str">
        <f t="shared" si="5"/>
        <v/>
      </c>
      <c r="Z815" s="225" t="str">
        <f t="shared" si="6"/>
        <v/>
      </c>
      <c r="AA815" s="224" t="str">
        <f t="shared" si="7"/>
        <v/>
      </c>
      <c r="AB815" s="223"/>
      <c r="AC815" s="223"/>
      <c r="AD815" s="223"/>
      <c r="AE815" s="223" t="str">
        <f>IFERROR(VLOOKUP(AF815, 'YOYO IR Scores'!A:C, 2, FALSE), "")</f>
        <v/>
      </c>
      <c r="AF815" s="223"/>
      <c r="AG815" s="223"/>
      <c r="AH815" s="223"/>
      <c r="AI815" s="223"/>
      <c r="AJ815" s="223"/>
      <c r="AK815" s="223"/>
      <c r="AL815" s="223"/>
      <c r="AM815" s="223"/>
      <c r="AN815" s="223"/>
      <c r="AO815" s="223"/>
      <c r="AP815" s="223"/>
      <c r="AQ815" s="223"/>
      <c r="AR815" s="223"/>
      <c r="AS815" s="223"/>
      <c r="AT815" s="223"/>
      <c r="AU815" s="223"/>
      <c r="AV815" s="223"/>
      <c r="AW815" s="223"/>
      <c r="AX815" s="223"/>
      <c r="AY815" s="223"/>
      <c r="AZ815" s="223"/>
      <c r="BA815" s="223"/>
      <c r="BB815" s="223"/>
      <c r="BC815" s="223"/>
      <c r="BD815" s="223"/>
      <c r="BE815" s="223"/>
      <c r="BF815" s="223"/>
      <c r="BG815" s="223"/>
      <c r="BH815" s="223"/>
      <c r="BI815" s="223"/>
      <c r="BJ815" s="223"/>
      <c r="BK815" s="223" t="str">
        <f t="array" ref="BK815">IF(J815="","",
IF(INDEX(Settings!$H:$H,MATCH(BY$1,Settings!$G:$G,0))=TRUE,
100-100*(J815-MIN(J:J))/(MAX(J:J)-MIN(J:J)),
100*(J815-MIN(J:J))/(MAX(J:J)-MIN(J:J))))</f>
        <v/>
      </c>
      <c r="BL815" s="223" t="str">
        <f t="array" ref="BL815">IF(J815="","",
IF(INDEX(Settings!$H:$H,MATCH(BY$1,Settings!$G:$G,0))=TRUE,
100-100*(J815-MINIFS(J:J,$E:$E,$E815))/(MAXIFS(J:J,$E:$E,$E815)-MINIFS(J:J,$E:$E,$E815)),
100*(J815-MINIFS(J:J,$E:$E,$E815))/(MAXIFS(J:J,$E:$E,$E815)-MINIFS(J:J,$E:$E,$E815))))</f>
        <v/>
      </c>
      <c r="BM815" s="223"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4" t="str">
        <f t="array" ref="BQ815">IF(J815="","",
IF(INDEX(Settings!$H:$H,MATCH(BY$1,Settings!$G:$G,0))=TRUE,
-1*(J815-AVERAGE(J:J))/STDEV(J:J),
(J815-AVERAGE(J:J))/STDEV(J:J)))</f>
        <v/>
      </c>
      <c r="BR815" s="224" t="str">
        <f>IFERROR(__xludf.DUMMYFUNCTION("IF(J815="""","""",
IF(INDEX(Settings!$H:$H,MATCH(BY$1,Settings!$G:$G,0))=TRUE,
-1*(J815-AVERAGEIFS(J:J,$E:$E,$E815))/STDEV(FILTER(J:J,$E:$E=$E815)),
(J815-AVERAGEIFS(J:J,$E:$E,$E815))/STDEV(FILTER(J:J,$E:$E=$E815))))"),"")</f>
        <v/>
      </c>
      <c r="BS815" s="224"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3" t="str">
        <f t="array" ref="BY815">IF(J815="","",
IF(INDEX(Settings!$H:$H,MATCH(BY$1,Settings!$G:$G,0))=TRUE,
100-100*(J815-MINIFS(J:J,$E:$E,$E815))/(MAXIFS(J:J,$E:$E,$E815)-MINIFS(J:J,$E:$E,$E815)),
100*(J815-MINIFS(J:J,$E:$E,$E815))/(MAXIFS(J:J,$E:$E,$E815)-MINIFS(J:J,$E:$E,$E815))))</f>
        <v/>
      </c>
      <c r="BZ815" s="223" t="str">
        <f t="array" ref="BZ815">IF(K815="","",
IF(INDEX(Settings!$H:$H,MATCH(BZ$1,Settings!$G:$G,0))=TRUE,
100-100*(K815-MINIFS(K:K,$E:$E,$E815))/(MAXIFS(K:K,$E:$E,$E815)-MINIFS(K:K,$E:$E,$E815)),
100*(K815-MINIFS(K:K,$E:$E,$E815))/(MAXIFS(K:K,$E:$E,$E815)-MINIFS(K:K,$E:$E,$E815))))</f>
        <v/>
      </c>
      <c r="CA815" s="223" t="str">
        <f t="array" ref="CA815">IF(L815="","",
IF(INDEX(Settings!$H:$H,MATCH(CA$1,Settings!$G:$G,0))=TRUE,
100-100*(L815-MINIFS(L:L,$E:$E,$E815))/(MAXIFS(L:L,$E:$E,$E815)-MINIFS(L:L,$E:$E,$E815)),
100*(L815-MINIFS(L:L,$E:$E,$E815))/(MAXIFS(L:L,$E:$E,$E815)-MINIFS(L:L,$E:$E,$E815))))</f>
        <v/>
      </c>
      <c r="CB815" s="223" t="str">
        <f t="array" ref="CB815">IF(M815="","",
IF(INDEX(Settings!$H:$H,MATCH(CB$1,Settings!$G:$G,0))=TRUE,
100-100*(M815-MINIFS(M:M,$E:$E,$E815))/(MAXIFS(M:M,$E:$E,$E815)-MINIFS(M:M,$E:$E,$E815)),
100*(M815-MINIFS(M:M,$E:$E,$E815))/(MAXIFS(M:M,$E:$E,$E815)-MINIFS(M:M,$E:$E,$E815))))</f>
        <v/>
      </c>
      <c r="CC815" s="223" t="str">
        <f t="array" ref="CC815">IF(N815="","",
IF(INDEX(Settings!$H:$H,MATCH(CC$1,Settings!$G:$G,0))=TRUE,
100-100*(N815-MINIFS(N:N,$E:$E,$E815))/(MAXIFS(N:N,$E:$E,$E815)-MINIFS(N:N,$E:$E,$E815)),
100*(N815-MINIFS(N:N,$E:$E,$E815))/(MAXIFS(N:N,$E:$E,$E815)-MINIFS(N:N,$E:$E,$E815))))</f>
        <v/>
      </c>
      <c r="CD815" s="223" t="str">
        <f t="array" ref="CD815">IF(O815="","",
IF(INDEX(Settings!$H:$H,MATCH(CD$1,Settings!$G:$G,0))=TRUE,
100-100*(O815-MINIFS(O:O,$E:$E,$E815))/(MAXIFS(O:O,$E:$E,$E815)-MINIFS(O:O,$E:$E,$E815)),
100*(O815-MINIFS(O:O,$E:$E,$E815))/(MAXIFS(O:O,$E:$E,$E815)-MINIFS(O:O,$E:$E,$E815))))</f>
        <v/>
      </c>
      <c r="CE815" s="223" t="str">
        <f t="array" ref="CE815">IF(P815="","",
IF(INDEX(Settings!$H:$H,MATCH(CE$1,Settings!$G:$G,0))=TRUE,
100-100*(P815-MINIFS(P:P,$E:$E,$E815))/(MAXIFS(P:P,$E:$E,$E815)-MINIFS(P:P,$E:$E,$E815)),
100*(P815-MINIFS(P:P,$E:$E,$E815))/(MAXIFS(P:P,$E:$E,$E815)-MINIFS(P:P,$E:$E,$E815))))</f>
        <v/>
      </c>
      <c r="CF815" s="223" t="str">
        <f t="array" ref="CF815">IF(Q815="","",
IF(INDEX(Settings!$H:$H,MATCH(CF$1,Settings!$G:$G,0))=TRUE,
100-100*(Q815-MINIFS(Q:Q,$E:$E,$E815))/(MAXIFS(Q:Q,$E:$E,$E815)-MINIFS(Q:Q,$E:$E,$E815)),
100*(Q815-MINIFS(Q:Q,$E:$E,$E815))/(MAXIFS(Q:Q,$E:$E,$E815)-MINIFS(Q:Q,$E:$E,$E815))))</f>
        <v/>
      </c>
      <c r="CG815" s="223" t="str">
        <f t="array" ref="CG815">IF(R815="","",
IF(INDEX(Settings!$H:$H,MATCH(CG$1,Settings!$G:$G,0))=TRUE,
100-100*(R815-MINIFS(R:R,$E:$E,$E815))/(MAXIFS(R:R,$E:$E,$E815)-MINIFS(R:R,$E:$E,$E815)),
100*(R815-MINIFS(R:R,$E:$E,$E815))/(MAXIFS(R:R,$E:$E,$E815)-MINIFS(R:R,$E:$E,$E815))))</f>
        <v/>
      </c>
      <c r="CH815" s="223" t="str">
        <f t="array" ref="CH815">IF(S815="","",
IF(INDEX(Settings!$H:$H,MATCH(CH$1,Settings!$G:$G,0))=TRUE,
100-100*(S815-MINIFS(S:S,$E:$E,$E815))/(MAXIFS(S:S,$E:$E,$E815)-MINIFS(S:S,$E:$E,$E815)),
100*(S815-MINIFS(S:S,$E:$E,$E815))/(MAXIFS(S:S,$E:$E,$E815)-MINIFS(S:S,$E:$E,$E815))))</f>
        <v/>
      </c>
      <c r="CI815" s="223" t="str">
        <f t="array" ref="CI815">IF(T815="","",
IF(INDEX(Settings!$H:$H,MATCH(CI$1,Settings!$G:$G,0))=TRUE,
100-100*(T815-MINIFS(T:T,$E:$E,$E815))/(MAXIFS(T:T,$E:$E,$E815)-MINIFS(T:T,$E:$E,$E815)),
100*(T815-MINIFS(T:T,$E:$E,$E815))/(MAXIFS(T:T,$E:$E,$E815)-MINIFS(T:T,$E:$E,$E815))))</f>
        <v/>
      </c>
      <c r="CJ815" s="223" t="str">
        <f t="array" ref="CJ815">IF(U815="","",
IF(INDEX(Settings!$H:$H,MATCH(CJ$1,Settings!$G:$G,0))=TRUE,
100-100*(U815-MINIFS(U:U,$E:$E,$E815))/(MAXIFS(U:U,$E:$E,$E815)-MINIFS(U:U,$E:$E,$E815)),
100*(U815-MINIFS(U:U,$E:$E,$E815))/(MAXIFS(U:U,$E:$E,$E815)-MINIFS(U:U,$E:$E,$E815))))</f>
        <v/>
      </c>
      <c r="CK815" s="223" t="str">
        <f t="array" ref="CK815">IF(V815="","",
IF(INDEX(Settings!$H:$H,MATCH(CK$1,Settings!$G:$G,0))=TRUE,
100-100*(V815-MINIFS(V:V,$E:$E,$E815))/(MAXIFS(V:V,$E:$E,$E815)-MINIFS(V:V,$E:$E,$E815)),
100*(V815-MINIFS(V:V,$E:$E,$E815))/(MAXIFS(V:V,$E:$E,$E815)-MINIFS(V:V,$E:$E,$E815))))</f>
        <v/>
      </c>
      <c r="CL815" s="223" t="str">
        <f t="array" ref="CL815">IF(W815="","",
IF(INDEX(Settings!$H:$H,MATCH(CL$1,Settings!$G:$G,0))=TRUE,
100-100*(W815-MINIFS(W:W,$E:$E,$E815))/(MAXIFS(W:W,$E:$E,$E815)-MINIFS(W:W,$E:$E,$E815)),
100*(W815-MINIFS(W:W,$E:$E,$E815))/(MAXIFS(W:W,$E:$E,$E815)-MINIFS(W:W,$E:$E,$E815))))</f>
        <v/>
      </c>
      <c r="CM815" s="223" t="str">
        <f t="array" ref="CM815">IF(X815="","",
IF(INDEX(Settings!$H:$H,MATCH(CM$1,Settings!$G:$G,0))=TRUE,
100-100*(X815-MINIFS(X:X,$E:$E,$E815))/(MAXIFS(X:X,$E:$E,$E815)-MINIFS(X:X,$E:$E,$E815)),
100*(X815-MINIFS(X:X,$E:$E,$E815))/(MAXIFS(X:X,$E:$E,$E815)-MINIFS(X:X,$E:$E,$E815))))</f>
        <v/>
      </c>
      <c r="CN815" s="223" t="str">
        <f t="array" ref="CN815">IF(Y815="","",
IF(INDEX(Settings!$H:$H,MATCH(CN$1,Settings!$G:$G,0))=TRUE,
100-100*(Y815-MINIFS(Y:Y,$E:$E,$E815))/(MAXIFS(Y:Y,$E:$E,$E815)-MINIFS(Y:Y,$E:$E,$E815)),
100*(Y815-MINIFS(Y:Y,$E:$E,$E815))/(MAXIFS(Y:Y,$E:$E,$E815)-MINIFS(Y:Y,$E:$E,$E815))))</f>
        <v/>
      </c>
      <c r="CO815" s="223" t="str">
        <f t="array" ref="CO815">IF(Z815="","",
IF(INDEX(Settings!$H:$H,MATCH(CO$1,Settings!$G:$G,0))=TRUE,
100-100*(Z815-MINIFS(Z:Z,$E:$E,$E815))/(MAXIFS(Z:Z,$E:$E,$E815)-MINIFS(Z:Z,$E:$E,$E815)),
100*(Z815-MINIFS(Z:Z,$E:$E,$E815))/(MAXIFS(Z:Z,$E:$E,$E815)-MINIFS(Z:Z,$E:$E,$E815))))</f>
        <v/>
      </c>
      <c r="CP815" s="223" t="str">
        <f t="array" ref="CP815">IF(AA815="","",
IF(INDEX(Settings!$H:$H,MATCH(CP$1,Settings!$G:$G,0))=TRUE,
100-100*(AA815-MINIFS(AA:AA,$E:$E,$E815))/(MAXIFS(AA:AA,$E:$E,$E815)-MINIFS(AA:AA,$E:$E,$E815)),
100*(AA815-MINIFS(AA:AA,$E:$E,$E815))/(MAXIFS(AA:AA,$E:$E,$E815)-MINIFS(AA:AA,$E:$E,$E815))))</f>
        <v/>
      </c>
      <c r="CQ815" s="223" t="str">
        <f t="array" ref="CQ815">IF(AB815="","",
IF(INDEX(Settings!$H:$H,MATCH(CQ$1,Settings!$G:$G,0))=TRUE,
100-100*(AB815-MINIFS(AB:AB,$E:$E,$E815))/(MAXIFS(AB:AB,$E:$E,$E815)-MINIFS(AB:AB,$E:$E,$E815)),
100*(AB815-MINIFS(AB:AB,$E:$E,$E815))/(MAXIFS(AB:AB,$E:$E,$E815)-MINIFS(AB:AB,$E:$E,$E815))))</f>
        <v/>
      </c>
      <c r="CR815" s="223" t="str">
        <f t="array" ref="CR815">IF(AC815="","",
IF(INDEX(Settings!$H:$H,MATCH(CR$1,Settings!$G:$G,0))=TRUE,
100-100*(AC815-MINIFS(AC:AC,$E:$E,$E815))/(MAXIFS(AC:AC,$E:$E,$E815)-MINIFS(AC:AC,$E:$E,$E815)),
100*(AC815-MINIFS(AC:AC,$E:$E,$E815))/(MAXIFS(AC:AC,$E:$E,$E815)-MINIFS(AC:AC,$E:$E,$E815))))</f>
        <v/>
      </c>
      <c r="CS815" s="223" t="str">
        <f t="array" ref="CS815">IF(AD815="","",
IF(INDEX(Settings!$H:$H,MATCH(CS$1,Settings!$G:$G,0))=TRUE,
100-100*(AD815-MINIFS(AD:AD,$E:$E,$E815))/(MAXIFS(AD:AD,$E:$E,$E815)-MINIFS(AD:AD,$E:$E,$E815)),
100*(AD815-MINIFS(AD:AD,$E:$E,$E815))/(MAXIFS(AD:AD,$E:$E,$E815)-MINIFS(AD:AD,$E:$E,$E815))))</f>
        <v/>
      </c>
      <c r="CT815" s="223" t="str">
        <f t="array" ref="CT815">IF(AE815="","",
IF(INDEX(Settings!$H:$H,MATCH(CT$1,Settings!$G:$G,0))=TRUE,
100-100*(AE815-MINIFS(AE:AE,$E:$E,$E815))/(MAXIFS(AE:AE,$E:$E,$E815)-MINIFS(AE:AE,$E:$E,$E815)),
100*(AE815-MINIFS(AE:AE,$E:$E,$E815))/(MAXIFS(AE:AE,$E:$E,$E815)-MINIFS(AE:AE,$E:$E,$E815))))</f>
        <v/>
      </c>
      <c r="CU815" s="223" t="str">
        <f t="array" ref="CU815">IF(AF815="","",
IF(INDEX(Settings!$H:$H,MATCH(CU$1,Settings!$G:$G,0))=TRUE,
100-100*(AF815-MINIFS(AF:AF,$E:$E,$E815))/(MAXIFS(AF:AF,$E:$E,$E815)-MINIFS(AF:AF,$E:$E,$E815)),
100*(AF815-MINIFS(AF:AF,$E:$E,$E815))/(MAXIFS(AF:AF,$E:$E,$E815)-MINIFS(AF:AF,$E:$E,$E815))))</f>
        <v/>
      </c>
      <c r="CV815" s="223" t="str">
        <f t="array" ref="CV815">IF(AG815="","",
IF(INDEX(Settings!$H:$H,MATCH(CV$1,Settings!$G:$G,0))=TRUE,
100-100*(AG815-MINIFS(AG:AG,$E:$E,$E815))/(MAXIFS(AG:AG,$E:$E,$E815)-MINIFS(AG:AG,$E:$E,$E815)),
100*(AG815-MINIFS(AG:AG,$E:$E,$E815))/(MAXIFS(AG:AG,$E:$E,$E815)-MINIFS(AG:AG,$E:$E,$E815))))</f>
        <v/>
      </c>
      <c r="CW815" s="223" t="str">
        <f t="array" ref="CW815">IF(AH815="","",
IF(INDEX(Settings!$H:$H,MATCH(CW$1,Settings!$G:$G,0))=TRUE,
100-100*(AH815-MINIFS(AH:AH,$E:$E,$E815))/(MAXIFS(AH:AH,$E:$E,$E815)-MINIFS(AH:AH,$E:$E,$E815)),
100*(AH815-MINIFS(AH:AH,$E:$E,$E815))/(MAXIFS(AH:AH,$E:$E,$E815)-MINIFS(AH:AH,$E:$E,$E815))))</f>
        <v/>
      </c>
      <c r="CX815" s="223" t="str">
        <f t="array" ref="CX815">IF(AI815="","",
IF(INDEX(Settings!$H:$H,MATCH(CX$1,Settings!$G:$G,0))=TRUE,
100-100*(AI815-MINIFS(AI:AI,$E:$E,$E815))/(MAXIFS(AI:AI,$E:$E,$E815)-MINIFS(AI:AI,$E:$E,$E815)),
100*(AI815-MINIFS(AI:AI,$E:$E,$E815))/(MAXIFS(AI:AI,$E:$E,$E815)-MINIFS(AI:AI,$E:$E,$E815))))</f>
        <v/>
      </c>
      <c r="CY815" s="223" t="str">
        <f t="array" ref="CY815">IF(AJ815="","",
IF(INDEX(Settings!$H:$H,MATCH(CY$1,Settings!$G:$G,0))=TRUE,
100-100*(AJ815-MINIFS(AJ:AJ,$E:$E,$E815))/(MAXIFS(AJ:AJ,$E:$E,$E815)-MINIFS(AJ:AJ,$E:$E,$E815)),
100*(AJ815-MINIFS(AJ:AJ,$E:$E,$E815))/(MAXIFS(AJ:AJ,$E:$E,$E815)-MINIFS(AJ:AJ,$E:$E,$E815))))</f>
        <v/>
      </c>
      <c r="CZ815" s="223" t="str">
        <f t="array" ref="CZ815">IF(AK815="","",
IF(INDEX(Settings!$H:$H,MATCH(CZ$1,Settings!$G:$G,0))=TRUE,
100-100*(AK815-MINIFS(AK:AK,$E:$E,$E815))/(MAXIFS(AK:AK,$E:$E,$E815)-MINIFS(AK:AK,$E:$E,$E815)),
100*(AK815-MINIFS(AK:AK,$E:$E,$E815))/(MAXIFS(AK:AK,$E:$E,$E815)-MINIFS(AK:AK,$E:$E,$E815))))</f>
        <v/>
      </c>
      <c r="DA815" s="223" t="str">
        <f t="array" ref="DA815">IF(AL815="","",
IF(INDEX(Settings!$H:$H,MATCH(DA$1,Settings!$G:$G,0))=TRUE,
100-100*(AL815-MINIFS(AL:AL,$E:$E,$E815))/(MAXIFS(AL:AL,$E:$E,$E815)-MINIFS(AL:AL,$E:$E,$E815)),
100*(AL815-MINIFS(AL:AL,$E:$E,$E815))/(MAXIFS(AL:AL,$E:$E,$E815)-MINIFS(AL:AL,$E:$E,$E815))))</f>
        <v/>
      </c>
      <c r="DB815" s="223" t="str">
        <f t="array" ref="DB815">IF(AM815="","",
IF(INDEX(Settings!$H:$H,MATCH(DB$1,Settings!$G:$G,0))=TRUE,
100-100*(AM815-MINIFS(AM:AM,$E:$E,$E815))/(MAXIFS(AM:AM,$E:$E,$E815)-MINIFS(AM:AM,$E:$E,$E815)),
100*(AM815-MINIFS(AM:AM,$E:$E,$E815))/(MAXIFS(AM:AM,$E:$E,$E815)-MINIFS(AM:AM,$E:$E,$E815))))</f>
        <v/>
      </c>
      <c r="DC815" s="223" t="str">
        <f t="array" ref="DC815">IF(AN815="","",
IF(INDEX(Settings!$H:$H,MATCH(DC$1,Settings!$G:$G,0))=TRUE,
100-100*(AN815-MINIFS(AN:AN,$E:$E,$E815))/(MAXIFS(AN:AN,$E:$E,$E815)-MINIFS(AN:AN,$E:$E,$E815)),
100*(AN815-MINIFS(AN:AN,$E:$E,$E815))/(MAXIFS(AN:AN,$E:$E,$E815)-MINIFS(AN:AN,$E:$E,$E815))))</f>
        <v/>
      </c>
      <c r="DD815" s="223" t="str">
        <f t="array" ref="DD815">IF(AO815="","",
IF(INDEX(Settings!$H:$H,MATCH(DD$1,Settings!$G:$G,0))=TRUE,
100-100*(AO815-MINIFS(AO:AO,$E:$E,$E815))/(MAXIFS(AO:AO,$E:$E,$E815)-MINIFS(AO:AO,$E:$E,$E815)),
100*(AO815-MINIFS(AO:AO,$E:$E,$E815))/(MAXIFS(AO:AO,$E:$E,$E815)-MINIFS(AO:AO,$E:$E,$E815))))</f>
        <v/>
      </c>
      <c r="DE815" s="223" t="str">
        <f t="array" ref="DE815">IF(AP815="","",
IF(INDEX(Settings!$H:$H,MATCH(DE$1,Settings!$G:$G,0))=TRUE,
100-100*(AP815-MINIFS(AP:AP,$E:$E,$E815))/(MAXIFS(AP:AP,$E:$E,$E815)-MINIFS(AP:AP,$E:$E,$E815)),
100*(AP815-MINIFS(AP:AP,$E:$E,$E815))/(MAXIFS(AP:AP,$E:$E,$E815)-MINIFS(AP:AP,$E:$E,$E815))))</f>
        <v/>
      </c>
      <c r="DF815" s="223" t="str">
        <f t="array" ref="DF815">IF(AQ815="","",
IF(INDEX(Settings!$H:$H,MATCH(DF$1,Settings!$G:$G,0))=TRUE,
100-100*(AQ815-MINIFS(AQ:AQ,$E:$E,$E815))/(MAXIFS(AQ:AQ,$E:$E,$E815)-MINIFS(AQ:AQ,$E:$E,$E815)),
100*(AQ815-MINIFS(AQ:AQ,$E:$E,$E815))/(MAXIFS(AQ:AQ,$E:$E,$E815)-MINIFS(AQ:AQ,$E:$E,$E815))))</f>
        <v/>
      </c>
      <c r="DG815" s="223" t="str">
        <f t="array" ref="DG815">IF(AR815="","",
IF(INDEX(Settings!$H:$H,MATCH(DG$1,Settings!$G:$G,0))=TRUE,
100-100*(AR815-MINIFS(AR:AR,$E:$E,$E815))/(MAXIFS(AR:AR,$E:$E,$E815)-MINIFS(AR:AR,$E:$E,$E815)),
100*(AR815-MINIFS(AR:AR,$E:$E,$E815))/(MAXIFS(AR:AR,$E:$E,$E815)-MINIFS(AR:AR,$E:$E,$E815))))</f>
        <v/>
      </c>
      <c r="DH815" s="223" t="str">
        <f t="array" ref="DH815">IF(AS815="","",
IF(INDEX(Settings!$H:$H,MATCH(DH$1,Settings!$G:$G,0))=TRUE,
100-100*(AS815-MINIFS(AS:AS,$E:$E,$E815))/(MAXIFS(AS:AS,$E:$E,$E815)-MINIFS(AS:AS,$E:$E,$E815)),
100*(AS815-MINIFS(AS:AS,$E:$E,$E815))/(MAXIFS(AS:AS,$E:$E,$E815)-MINIFS(AS:AS,$E:$E,$E815))))</f>
        <v/>
      </c>
      <c r="DI815" s="223" t="str">
        <f t="array" ref="DI815">IF(AT815="","",
IF(INDEX(Settings!$H:$H,MATCH(DI$1,Settings!$G:$G,0))=TRUE,
100-100*(AT815-MINIFS(AT:AT,$E:$E,$E815))/(MAXIFS(AT:AT,$E:$E,$E815)-MINIFS(AT:AT,$E:$E,$E815)),
100*(AT815-MINIFS(AT:AT,$E:$E,$E815))/(MAXIFS(AT:AT,$E:$E,$E815)-MINIFS(AT:AT,$E:$E,$E815))))</f>
        <v/>
      </c>
      <c r="DJ815" s="223" t="str">
        <f t="array" ref="DJ815">IF(AU815="","",
IF(INDEX(Settings!$H:$H,MATCH(DJ$1,Settings!$G:$G,0))=TRUE,
100-100*(AU815-MINIFS(AU:AU,$E:$E,$E815))/(MAXIFS(AU:AU,$E:$E,$E815)-MINIFS(AU:AU,$E:$E,$E815)),
100*(AU815-MINIFS(AU:AU,$E:$E,$E815))/(MAXIFS(AU:AU,$E:$E,$E815)-MINIFS(AU:AU,$E:$E,$E815))))</f>
        <v/>
      </c>
      <c r="DK815" s="223" t="str">
        <f t="array" ref="DK815">IF(AV815="","",
IF(INDEX(Settings!$H:$H,MATCH(DK$1,Settings!$G:$G,0))=TRUE,
100-100*(AV815-MINIFS(AV:AV,$E:$E,$E815))/(MAXIFS(AV:AV,$E:$E,$E815)-MINIFS(AV:AV,$E:$E,$E815)),
100*(AV815-MINIFS(AV:AV,$E:$E,$E815))/(MAXIFS(AV:AV,$E:$E,$E815)-MINIFS(AV:AV,$E:$E,$E815))))</f>
        <v/>
      </c>
      <c r="DL815" s="223" t="str">
        <f t="array" ref="DL815">IF(AW815="","",
IF(INDEX(Settings!$H:$H,MATCH(DL$1,Settings!$G:$G,0))=TRUE,
100-100*(AW815-MINIFS(AW:AW,$E:$E,$E815))/(MAXIFS(AW:AW,$E:$E,$E815)-MINIFS(AW:AW,$E:$E,$E815)),
100*(AW815-MINIFS(AW:AW,$E:$E,$E815))/(MAXIFS(AW:AW,$E:$E,$E815)-MINIFS(AW:AW,$E:$E,$E815))))</f>
        <v/>
      </c>
      <c r="DM815" s="223" t="str">
        <f t="array" ref="DM815">IF(AX815="","",
IF(INDEX(Settings!$H:$H,MATCH(DM$1,Settings!$G:$G,0))=TRUE,
100-100*(AX815-MINIFS(AX:AX,$E:$E,$E815))/(MAXIFS(AX:AX,$E:$E,$E815)-MINIFS(AX:AX,$E:$E,$E815)),
100*(AX815-MINIFS(AX:AX,$E:$E,$E815))/(MAXIFS(AX:AX,$E:$E,$E815)-MINIFS(AX:AX,$E:$E,$E815))))</f>
        <v/>
      </c>
      <c r="DN815" s="223" t="str">
        <f t="array" ref="DN815">IF(AY815="","",
IF(INDEX(Settings!$H:$H,MATCH(DN$1,Settings!$G:$G,0))=TRUE,
100-100*(AY815-MINIFS(AY:AY,$E:$E,$E815))/(MAXIFS(AY:AY,$E:$E,$E815)-MINIFS(AY:AY,$E:$E,$E815)),
100*(AY815-MINIFS(AY:AY,$E:$E,$E815))/(MAXIFS(AY:AY,$E:$E,$E815)-MINIFS(AY:AY,$E:$E,$E815))))</f>
        <v/>
      </c>
      <c r="DO815" s="223" t="str">
        <f t="array" ref="DO815">IF(AZ815="","",
IF(INDEX(Settings!$H:$H,MATCH(DO$1,Settings!$G:$G,0))=TRUE,
100-100*(AZ815-MINIFS(AZ:AZ,$E:$E,$E815))/(MAXIFS(AZ:AZ,$E:$E,$E815)-MINIFS(AZ:AZ,$E:$E,$E815)),
100*(AZ815-MINIFS(AZ:AZ,$E:$E,$E815))/(MAXIFS(AZ:AZ,$E:$E,$E815)-MINIFS(AZ:AZ,$E:$E,$E815))))</f>
        <v/>
      </c>
      <c r="DP815" s="223" t="str">
        <f t="array" ref="DP815">IF(BA815="","",
IF(INDEX(Settings!$H:$H,MATCH(DP$1,Settings!$G:$G,0))=TRUE,
100-100*(BA815-MINIFS(BA:BA,$E:$E,$E815))/(MAXIFS(BA:BA,$E:$E,$E815)-MINIFS(BA:BA,$E:$E,$E815)),
100*(BA815-MINIFS(BA:BA,$E:$E,$E815))/(MAXIFS(BA:BA,$E:$E,$E815)-MINIFS(BA:BA,$E:$E,$E815))))</f>
        <v/>
      </c>
      <c r="DQ815" s="223" t="str">
        <f t="array" ref="DQ815">IF(BB815="","",
IF(INDEX(Settings!$H:$H,MATCH(DQ$1,Settings!$G:$G,0))=TRUE,
100-100*(BB815-MINIFS(BB:BB,$E:$E,$E815))/(MAXIFS(BB:BB,$E:$E,$E815)-MINIFS(BB:BB,$E:$E,$E815)),
100*(BB815-MINIFS(BB:BB,$E:$E,$E815))/(MAXIFS(BB:BB,$E:$E,$E815)-MINIFS(BB:BB,$E:$E,$E815))))</f>
        <v/>
      </c>
      <c r="DR815" s="223" t="str">
        <f t="array" ref="DR815">IF(BC815="","",
IF(INDEX(Settings!$H:$H,MATCH(DR$1,Settings!$G:$G,0))=TRUE,
100-100*(BC815-MINIFS(BC:BC,$E:$E,$E815))/(MAXIFS(BC:BC,$E:$E,$E815)-MINIFS(BC:BC,$E:$E,$E815)),
100*(BC815-MINIFS(BC:BC,$E:$E,$E815))/(MAXIFS(BC:BC,$E:$E,$E815)-MINIFS(BC:BC,$E:$E,$E815))))</f>
        <v/>
      </c>
      <c r="DS815" s="223" t="str">
        <f t="array" ref="DS815">IF(BD815="","",
IF(INDEX(Settings!$H:$H,MATCH(DS$1,Settings!$G:$G,0))=TRUE,
100-100*(BD815-MINIFS(BD:BD,$E:$E,$E815))/(MAXIFS(BD:BD,$E:$E,$E815)-MINIFS(BD:BD,$E:$E,$E815)),
100*(BD815-MINIFS(BD:BD,$E:$E,$E815))/(MAXIFS(BD:BD,$E:$E,$E815)-MINIFS(BD:BD,$E:$E,$E815))))</f>
        <v/>
      </c>
      <c r="DT815" s="223" t="str">
        <f t="array" ref="DT815">IF(BE815="","",
IF(INDEX(Settings!$H:$H,MATCH(DT$1,Settings!$G:$G,0))=TRUE,
100-100*(BE815-MINIFS(BE:BE,$E:$E,$E815))/(MAXIFS(BE:BE,$E:$E,$E815)-MINIFS(BE:BE,$E:$E,$E815)),
100*(BE815-MINIFS(BE:BE,$E:$E,$E815))/(MAXIFS(BE:BE,$E:$E,$E815)-MINIFS(BE:BE,$E:$E,$E815))))</f>
        <v/>
      </c>
      <c r="DU815" s="223" t="str">
        <f t="array" ref="DU815">IF(BF815="","",
IF(INDEX(Settings!$H:$H,MATCH(DU$1,Settings!$G:$G,0))=TRUE,
100-100*(BF815-MINIFS(BF:BF,$E:$E,$E815))/(MAXIFS(BF:BF,$E:$E,$E815)-MINIFS(BF:BF,$E:$E,$E815)),
100*(BF815-MINIFS(BF:BF,$E:$E,$E815))/(MAXIFS(BF:BF,$E:$E,$E815)-MINIFS(BF:BF,$E:$E,$E815))))</f>
        <v/>
      </c>
      <c r="DV815" s="223" t="str">
        <f t="array" ref="DV815">IF(BG815="","",
IF(INDEX(Settings!$H:$H,MATCH(DV$1,Settings!$G:$G,0))=TRUE,
100-100*(BG815-MINIFS(BG:BG,$E:$E,$E815))/(MAXIFS(BG:BG,$E:$E,$E815)-MINIFS(BG:BG,$E:$E,$E815)),
100*(BG815-MINIFS(BG:BG,$E:$E,$E815))/(MAXIFS(BG:BG,$E:$E,$E815)-MINIFS(BG:BG,$E:$E,$E815))))</f>
        <v/>
      </c>
      <c r="DW815" s="223" t="str">
        <f t="array" ref="DW815">IF(BH815="","",
IF(INDEX(Settings!$H:$H,MATCH(DW$1,Settings!$G:$G,0))=TRUE,
100-100*(BH815-MINIFS(BH:BH,$E:$E,$E815))/(MAXIFS(BH:BH,$E:$E,$E815)-MINIFS(BH:BH,$E:$E,$E815)),
100*(BH815-MINIFS(BH:BH,$E:$E,$E815))/(MAXIFS(BH:BH,$E:$E,$E815)-MINIFS(BH:BH,$E:$E,$E815))))</f>
        <v/>
      </c>
      <c r="DX815" s="223" t="str">
        <f t="array" ref="DX815">IF(BI815="","",
IF(INDEX(Settings!$H:$H,MATCH(DX$1,Settings!$G:$G,0))=TRUE,
100-100*(BI815-MINIFS(BI:BI,$E:$E,$E815))/(MAXIFS(BI:BI,$E:$E,$E815)-MINIFS(BI:BI,$E:$E,$E815)),
100*(BI815-MINIFS(BI:BI,$E:$E,$E815))/(MAXIFS(BI:BI,$E:$E,$E815)-MINIFS(BI:BI,$E:$E,$E815))))</f>
        <v/>
      </c>
      <c r="DY815" s="223" t="str">
        <f t="array" ref="DY815">IF(BJ815="","",
IF(INDEX(Settings!$H:$H,MATCH(DY$1,Settings!$G:$G,0))=TRUE,
100-100*(BJ815-MINIFS(BJ:BJ,$E:$E,$E815))/(MAXIFS(BJ:BJ,$E:$E,$E815)-MINIFS(BJ:BJ,$E:$E,$E815)),
100*(BJ815-MINIFS(BJ:BJ,$E:$E,$E815))/(MAXIFS(BJ:BJ,$E:$E,$E815)-MINIFS(BJ:BJ,$E:$E,$E815))))</f>
        <v/>
      </c>
      <c r="DZ815" s="225"/>
      <c r="EA815" s="225"/>
      <c r="EB815" s="225" t="str">
        <f t="shared" si="8"/>
        <v/>
      </c>
      <c r="EC815" s="225" t="str">
        <f t="shared" si="9"/>
        <v/>
      </c>
      <c r="ED815" s="225" t="str">
        <f t="shared" si="10"/>
        <v/>
      </c>
      <c r="EE815" s="225" t="str">
        <f t="shared" si="11"/>
        <v/>
      </c>
      <c r="EF815" s="225" t="str">
        <f t="shared" si="12"/>
        <v/>
      </c>
      <c r="EG815" s="225" t="str">
        <f t="shared" si="13"/>
        <v/>
      </c>
      <c r="EH815" s="225"/>
      <c r="EI815" s="225"/>
      <c r="EJ815" s="225"/>
      <c r="EK815" s="225"/>
      <c r="EL815" s="225"/>
      <c r="EM815" s="225"/>
    </row>
    <row r="816">
      <c r="A816" s="231"/>
      <c r="B816" s="231"/>
      <c r="C816" s="231"/>
      <c r="D816" s="231" t="str">
        <f t="array" ref="D816">IFERROR(INDEX(Profiles!$B:$B,MATCH($A816,Profiles!$A:$A,0)),"")</f>
        <v/>
      </c>
      <c r="E816" s="231"/>
      <c r="F816" s="231"/>
      <c r="G816" s="231"/>
      <c r="H816" s="231"/>
      <c r="I816" s="231" t="str">
        <f>IF(A816="","",IF(Settings!$N$3="DATE",F816&amp;": "&amp;TEXT(B816,"M/DD/YY"),F816&amp;": "&amp;H816))</f>
        <v/>
      </c>
      <c r="J816" s="231"/>
      <c r="K816" s="231"/>
      <c r="L816" s="231"/>
      <c r="M816" s="232" t="str">
        <f t="shared" si="14"/>
        <v/>
      </c>
      <c r="N816" s="231"/>
      <c r="O816" s="231"/>
      <c r="P816" s="231"/>
      <c r="Q816" s="231"/>
      <c r="R816" s="231"/>
      <c r="S816" s="230" t="str">
        <f>IFERROR(VLOOKUP(AF816, 'YOYO IR Scores'!A:C, 3, FALSE), "")
</f>
        <v/>
      </c>
      <c r="T816" s="231"/>
      <c r="U816" s="231"/>
      <c r="V816" s="231"/>
      <c r="W816" s="231"/>
      <c r="X816" s="233" t="str">
        <f t="shared" si="4"/>
        <v/>
      </c>
      <c r="Y816" s="234" t="str">
        <f t="shared" si="5"/>
        <v/>
      </c>
      <c r="Z816" s="234" t="str">
        <f t="shared" si="6"/>
        <v/>
      </c>
      <c r="AA816" s="233" t="str">
        <f t="shared" si="7"/>
        <v/>
      </c>
      <c r="AB816" s="232"/>
      <c r="AC816" s="232"/>
      <c r="AD816" s="232"/>
      <c r="AE816" s="232" t="str">
        <f>IFERROR(VLOOKUP(AF816, 'YOYO IR Scores'!A:C, 2, FALSE), "")</f>
        <v/>
      </c>
      <c r="AF816" s="232"/>
      <c r="AG816" s="23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c r="BD816" s="232"/>
      <c r="BE816" s="232"/>
      <c r="BF816" s="232"/>
      <c r="BG816" s="232"/>
      <c r="BH816" s="232"/>
      <c r="BI816" s="232"/>
      <c r="BJ816" s="232"/>
      <c r="BK816" s="232" t="str">
        <f t="array" ref="BK816">IF(J816="","",
IF(INDEX(Settings!$H:$H,MATCH(BY$1,Settings!$G:$G,0))=TRUE,
100-100*(J816-MIN(J:J))/(MAX(J:J)-MIN(J:J)),
100*(J816-MIN(J:J))/(MAX(J:J)-MIN(J:J))))</f>
        <v/>
      </c>
      <c r="BL816" s="232" t="str">
        <f t="array" ref="BL816">IF(J816="","",
IF(INDEX(Settings!$H:$H,MATCH(BY$1,Settings!$G:$G,0))=TRUE,
100-100*(J816-MINIFS(J:J,$E:$E,$E816))/(MAXIFS(J:J,$E:$E,$E816)-MINIFS(J:J,$E:$E,$E816)),
100*(J816-MINIFS(J:J,$E:$E,$E816))/(MAXIFS(J:J,$E:$E,$E816)-MINIFS(J:J,$E:$E,$E816))))</f>
        <v/>
      </c>
      <c r="BM816" s="232" t="str">
        <f t="array" ref="BM816">IF(J816="","",
IF(INDEX(Settings!$H:$H,MATCH(BY$1,Settings!$G:$G,0))=TRUE,
100-100*(J816-MINIFS(J:J,$E:$E,$E816,$I:$I,$I816))/(MAXIFS(J:J,$E:$E,$E816,$I:$I,$I816)-MINIFS(J:J,$E:$E,$E816,$I:$I,$I816)),
100*(J816-MINIFS(J:J,$E:$E,$E816,$I:$I,$I816))/(MAXIFS(J:J,$E:$E,$E816,$I:$I,$I816)-MINIFS(J:J,$E:$E,$E816,$I:$I,$I816))))</f>
        <v/>
      </c>
      <c r="BN816" s="231" t="str">
        <f t="array" ref="BN816">IF(J816="","",
IF(INDEX(Settings!$H:$H,MATCH(BY$1,Settings!$G:$G,0))=TRUE,
100-100*PERCENTRANK(J:J,J816),
100*PERCENTRANK(J:J,J816)))</f>
        <v/>
      </c>
      <c r="BO816" s="231" t="str">
        <f>IFERROR(__xludf.DUMMYFUNCTION("IF(J816="""","""",
IF(INDEX(Settings!$H:$H,MATCH(BY$1,Settings!$G:$G,0))=TRUE,
100-100*PERCENTRANK(FILTER(J:J,$E:$E=$E816),J816),
100*PERCENTRANK(FILTER(J:J,$E:$E=$E816),J816)))"),"")</f>
        <v/>
      </c>
      <c r="BP816" s="231" t="str">
        <f>IFERROR(__xludf.DUMMYFUNCTION("IF(J816="""","""",
IF(INDEX(Settings!$H:$H,MATCH(BY$1,Settings!$G:$G,0))=TRUE,
100-100*PERCENTRANK(FILTER(J:J,$E:$E=$E816,$I:$I=$I816),J816),
100*PERCENTRANK(FILTER(J:J,$E:$E=$E816,$I:$I=$I816),J816)))"),"")</f>
        <v/>
      </c>
      <c r="BQ816" s="233" t="str">
        <f t="array" ref="BQ816">IF(J816="","",
IF(INDEX(Settings!$H:$H,MATCH(BY$1,Settings!$G:$G,0))=TRUE,
-1*(J816-AVERAGE(J:J))/STDEV(J:J),
(J816-AVERAGE(J:J))/STDEV(J:J)))</f>
        <v/>
      </c>
      <c r="BR816" s="233" t="str">
        <f>IFERROR(__xludf.DUMMYFUNCTION("IF(J816="""","""",
IF(INDEX(Settings!$H:$H,MATCH(BY$1,Settings!$G:$G,0))=TRUE,
-1*(J816-AVERAGEIFS(J:J,$E:$E,$E816))/STDEV(FILTER(J:J,$E:$E=$E816)),
(J816-AVERAGEIFS(J:J,$E:$E,$E816))/STDEV(FILTER(J:J,$E:$E=$E816))))"),"")</f>
        <v/>
      </c>
      <c r="BS816" s="233"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1"/>
      <c r="BX816" s="231"/>
      <c r="BY816" s="232" t="str">
        <f t="array" ref="BY816">IF(J816="","",
IF(INDEX(Settings!$H:$H,MATCH(BY$1,Settings!$G:$G,0))=TRUE,
100-100*(J816-MINIFS(J:J,$E:$E,$E816))/(MAXIFS(J:J,$E:$E,$E816)-MINIFS(J:J,$E:$E,$E816)),
100*(J816-MINIFS(J:J,$E:$E,$E816))/(MAXIFS(J:J,$E:$E,$E816)-MINIFS(J:J,$E:$E,$E816))))</f>
        <v/>
      </c>
      <c r="BZ816" s="232" t="str">
        <f t="array" ref="BZ816">IF(K816="","",
IF(INDEX(Settings!$H:$H,MATCH(BZ$1,Settings!$G:$G,0))=TRUE,
100-100*(K816-MINIFS(K:K,$E:$E,$E816))/(MAXIFS(K:K,$E:$E,$E816)-MINIFS(K:K,$E:$E,$E816)),
100*(K816-MINIFS(K:K,$E:$E,$E816))/(MAXIFS(K:K,$E:$E,$E816)-MINIFS(K:K,$E:$E,$E816))))</f>
        <v/>
      </c>
      <c r="CA816" s="232" t="str">
        <f t="array" ref="CA816">IF(L816="","",
IF(INDEX(Settings!$H:$H,MATCH(CA$1,Settings!$G:$G,0))=TRUE,
100-100*(L816-MINIFS(L:L,$E:$E,$E816))/(MAXIFS(L:L,$E:$E,$E816)-MINIFS(L:L,$E:$E,$E816)),
100*(L816-MINIFS(L:L,$E:$E,$E816))/(MAXIFS(L:L,$E:$E,$E816)-MINIFS(L:L,$E:$E,$E816))))</f>
        <v/>
      </c>
      <c r="CB816" s="232" t="str">
        <f t="array" ref="CB816">IF(M816="","",
IF(INDEX(Settings!$H:$H,MATCH(CB$1,Settings!$G:$G,0))=TRUE,
100-100*(M816-MINIFS(M:M,$E:$E,$E816))/(MAXIFS(M:M,$E:$E,$E816)-MINIFS(M:M,$E:$E,$E816)),
100*(M816-MINIFS(M:M,$E:$E,$E816))/(MAXIFS(M:M,$E:$E,$E816)-MINIFS(M:M,$E:$E,$E816))))</f>
        <v/>
      </c>
      <c r="CC816" s="232" t="str">
        <f t="array" ref="CC816">IF(N816="","",
IF(INDEX(Settings!$H:$H,MATCH(CC$1,Settings!$G:$G,0))=TRUE,
100-100*(N816-MINIFS(N:N,$E:$E,$E816))/(MAXIFS(N:N,$E:$E,$E816)-MINIFS(N:N,$E:$E,$E816)),
100*(N816-MINIFS(N:N,$E:$E,$E816))/(MAXIFS(N:N,$E:$E,$E816)-MINIFS(N:N,$E:$E,$E816))))</f>
        <v/>
      </c>
      <c r="CD816" s="232" t="str">
        <f t="array" ref="CD816">IF(O816="","",
IF(INDEX(Settings!$H:$H,MATCH(CD$1,Settings!$G:$G,0))=TRUE,
100-100*(O816-MINIFS(O:O,$E:$E,$E816))/(MAXIFS(O:O,$E:$E,$E816)-MINIFS(O:O,$E:$E,$E816)),
100*(O816-MINIFS(O:O,$E:$E,$E816))/(MAXIFS(O:O,$E:$E,$E816)-MINIFS(O:O,$E:$E,$E816))))</f>
        <v/>
      </c>
      <c r="CE816" s="232" t="str">
        <f t="array" ref="CE816">IF(P816="","",
IF(INDEX(Settings!$H:$H,MATCH(CE$1,Settings!$G:$G,0))=TRUE,
100-100*(P816-MINIFS(P:P,$E:$E,$E816))/(MAXIFS(P:P,$E:$E,$E816)-MINIFS(P:P,$E:$E,$E816)),
100*(P816-MINIFS(P:P,$E:$E,$E816))/(MAXIFS(P:P,$E:$E,$E816)-MINIFS(P:P,$E:$E,$E816))))</f>
        <v/>
      </c>
      <c r="CF816" s="232" t="str">
        <f t="array" ref="CF816">IF(Q816="","",
IF(INDEX(Settings!$H:$H,MATCH(CF$1,Settings!$G:$G,0))=TRUE,
100-100*(Q816-MINIFS(Q:Q,$E:$E,$E816))/(MAXIFS(Q:Q,$E:$E,$E816)-MINIFS(Q:Q,$E:$E,$E816)),
100*(Q816-MINIFS(Q:Q,$E:$E,$E816))/(MAXIFS(Q:Q,$E:$E,$E816)-MINIFS(Q:Q,$E:$E,$E816))))</f>
        <v/>
      </c>
      <c r="CG816" s="232" t="str">
        <f t="array" ref="CG816">IF(R816="","",
IF(INDEX(Settings!$H:$H,MATCH(CG$1,Settings!$G:$G,0))=TRUE,
100-100*(R816-MINIFS(R:R,$E:$E,$E816))/(MAXIFS(R:R,$E:$E,$E816)-MINIFS(R:R,$E:$E,$E816)),
100*(R816-MINIFS(R:R,$E:$E,$E816))/(MAXIFS(R:R,$E:$E,$E816)-MINIFS(R:R,$E:$E,$E816))))</f>
        <v/>
      </c>
      <c r="CH816" s="232" t="str">
        <f t="array" ref="CH816">IF(S816="","",
IF(INDEX(Settings!$H:$H,MATCH(CH$1,Settings!$G:$G,0))=TRUE,
100-100*(S816-MINIFS(S:S,$E:$E,$E816))/(MAXIFS(S:S,$E:$E,$E816)-MINIFS(S:S,$E:$E,$E816)),
100*(S816-MINIFS(S:S,$E:$E,$E816))/(MAXIFS(S:S,$E:$E,$E816)-MINIFS(S:S,$E:$E,$E816))))</f>
        <v/>
      </c>
      <c r="CI816" s="232" t="str">
        <f t="array" ref="CI816">IF(T816="","",
IF(INDEX(Settings!$H:$H,MATCH(CI$1,Settings!$G:$G,0))=TRUE,
100-100*(T816-MINIFS(T:T,$E:$E,$E816))/(MAXIFS(T:T,$E:$E,$E816)-MINIFS(T:T,$E:$E,$E816)),
100*(T816-MINIFS(T:T,$E:$E,$E816))/(MAXIFS(T:T,$E:$E,$E816)-MINIFS(T:T,$E:$E,$E816))))</f>
        <v/>
      </c>
      <c r="CJ816" s="232" t="str">
        <f t="array" ref="CJ816">IF(U816="","",
IF(INDEX(Settings!$H:$H,MATCH(CJ$1,Settings!$G:$G,0))=TRUE,
100-100*(U816-MINIFS(U:U,$E:$E,$E816))/(MAXIFS(U:U,$E:$E,$E816)-MINIFS(U:U,$E:$E,$E816)),
100*(U816-MINIFS(U:U,$E:$E,$E816))/(MAXIFS(U:U,$E:$E,$E816)-MINIFS(U:U,$E:$E,$E816))))</f>
        <v/>
      </c>
      <c r="CK816" s="232" t="str">
        <f t="array" ref="CK816">IF(V816="","",
IF(INDEX(Settings!$H:$H,MATCH(CK$1,Settings!$G:$G,0))=TRUE,
100-100*(V816-MINIFS(V:V,$E:$E,$E816))/(MAXIFS(V:V,$E:$E,$E816)-MINIFS(V:V,$E:$E,$E816)),
100*(V816-MINIFS(V:V,$E:$E,$E816))/(MAXIFS(V:V,$E:$E,$E816)-MINIFS(V:V,$E:$E,$E816))))</f>
        <v/>
      </c>
      <c r="CL816" s="232" t="str">
        <f t="array" ref="CL816">IF(W816="","",
IF(INDEX(Settings!$H:$H,MATCH(CL$1,Settings!$G:$G,0))=TRUE,
100-100*(W816-MINIFS(W:W,$E:$E,$E816))/(MAXIFS(W:W,$E:$E,$E816)-MINIFS(W:W,$E:$E,$E816)),
100*(W816-MINIFS(W:W,$E:$E,$E816))/(MAXIFS(W:W,$E:$E,$E816)-MINIFS(W:W,$E:$E,$E816))))</f>
        <v/>
      </c>
      <c r="CM816" s="232" t="str">
        <f t="array" ref="CM816">IF(X816="","",
IF(INDEX(Settings!$H:$H,MATCH(CM$1,Settings!$G:$G,0))=TRUE,
100-100*(X816-MINIFS(X:X,$E:$E,$E816))/(MAXIFS(X:X,$E:$E,$E816)-MINIFS(X:X,$E:$E,$E816)),
100*(X816-MINIFS(X:X,$E:$E,$E816))/(MAXIFS(X:X,$E:$E,$E816)-MINIFS(X:X,$E:$E,$E816))))</f>
        <v/>
      </c>
      <c r="CN816" s="232" t="str">
        <f t="array" ref="CN816">IF(Y816="","",
IF(INDEX(Settings!$H:$H,MATCH(CN$1,Settings!$G:$G,0))=TRUE,
100-100*(Y816-MINIFS(Y:Y,$E:$E,$E816))/(MAXIFS(Y:Y,$E:$E,$E816)-MINIFS(Y:Y,$E:$E,$E816)),
100*(Y816-MINIFS(Y:Y,$E:$E,$E816))/(MAXIFS(Y:Y,$E:$E,$E816)-MINIFS(Y:Y,$E:$E,$E816))))</f>
        <v/>
      </c>
      <c r="CO816" s="232" t="str">
        <f t="array" ref="CO816">IF(Z816="","",
IF(INDEX(Settings!$H:$H,MATCH(CO$1,Settings!$G:$G,0))=TRUE,
100-100*(Z816-MINIFS(Z:Z,$E:$E,$E816))/(MAXIFS(Z:Z,$E:$E,$E816)-MINIFS(Z:Z,$E:$E,$E816)),
100*(Z816-MINIFS(Z:Z,$E:$E,$E816))/(MAXIFS(Z:Z,$E:$E,$E816)-MINIFS(Z:Z,$E:$E,$E816))))</f>
        <v/>
      </c>
      <c r="CP816" s="232" t="str">
        <f t="array" ref="CP816">IF(AA816="","",
IF(INDEX(Settings!$H:$H,MATCH(CP$1,Settings!$G:$G,0))=TRUE,
100-100*(AA816-MINIFS(AA:AA,$E:$E,$E816))/(MAXIFS(AA:AA,$E:$E,$E816)-MINIFS(AA:AA,$E:$E,$E816)),
100*(AA816-MINIFS(AA:AA,$E:$E,$E816))/(MAXIFS(AA:AA,$E:$E,$E816)-MINIFS(AA:AA,$E:$E,$E816))))</f>
        <v/>
      </c>
      <c r="CQ816" s="232" t="str">
        <f t="array" ref="CQ816">IF(AB816="","",
IF(INDEX(Settings!$H:$H,MATCH(CQ$1,Settings!$G:$G,0))=TRUE,
100-100*(AB816-MINIFS(AB:AB,$E:$E,$E816))/(MAXIFS(AB:AB,$E:$E,$E816)-MINIFS(AB:AB,$E:$E,$E816)),
100*(AB816-MINIFS(AB:AB,$E:$E,$E816))/(MAXIFS(AB:AB,$E:$E,$E816)-MINIFS(AB:AB,$E:$E,$E816))))</f>
        <v/>
      </c>
      <c r="CR816" s="232" t="str">
        <f t="array" ref="CR816">IF(AC816="","",
IF(INDEX(Settings!$H:$H,MATCH(CR$1,Settings!$G:$G,0))=TRUE,
100-100*(AC816-MINIFS(AC:AC,$E:$E,$E816))/(MAXIFS(AC:AC,$E:$E,$E816)-MINIFS(AC:AC,$E:$E,$E816)),
100*(AC816-MINIFS(AC:AC,$E:$E,$E816))/(MAXIFS(AC:AC,$E:$E,$E816)-MINIFS(AC:AC,$E:$E,$E816))))</f>
        <v/>
      </c>
      <c r="CS816" s="232" t="str">
        <f t="array" ref="CS816">IF(AD816="","",
IF(INDEX(Settings!$H:$H,MATCH(CS$1,Settings!$G:$G,0))=TRUE,
100-100*(AD816-MINIFS(AD:AD,$E:$E,$E816))/(MAXIFS(AD:AD,$E:$E,$E816)-MINIFS(AD:AD,$E:$E,$E816)),
100*(AD816-MINIFS(AD:AD,$E:$E,$E816))/(MAXIFS(AD:AD,$E:$E,$E816)-MINIFS(AD:AD,$E:$E,$E816))))</f>
        <v/>
      </c>
      <c r="CT816" s="232" t="str">
        <f t="array" ref="CT816">IF(AE816="","",
IF(INDEX(Settings!$H:$H,MATCH(CT$1,Settings!$G:$G,0))=TRUE,
100-100*(AE816-MINIFS(AE:AE,$E:$E,$E816))/(MAXIFS(AE:AE,$E:$E,$E816)-MINIFS(AE:AE,$E:$E,$E816)),
100*(AE816-MINIFS(AE:AE,$E:$E,$E816))/(MAXIFS(AE:AE,$E:$E,$E816)-MINIFS(AE:AE,$E:$E,$E816))))</f>
        <v/>
      </c>
      <c r="CU816" s="232" t="str">
        <f t="array" ref="CU816">IF(AF816="","",
IF(INDEX(Settings!$H:$H,MATCH(CU$1,Settings!$G:$G,0))=TRUE,
100-100*(AF816-MINIFS(AF:AF,$E:$E,$E816))/(MAXIFS(AF:AF,$E:$E,$E816)-MINIFS(AF:AF,$E:$E,$E816)),
100*(AF816-MINIFS(AF:AF,$E:$E,$E816))/(MAXIFS(AF:AF,$E:$E,$E816)-MINIFS(AF:AF,$E:$E,$E816))))</f>
        <v/>
      </c>
      <c r="CV816" s="232" t="str">
        <f t="array" ref="CV816">IF(AG816="","",
IF(INDEX(Settings!$H:$H,MATCH(CV$1,Settings!$G:$G,0))=TRUE,
100-100*(AG816-MINIFS(AG:AG,$E:$E,$E816))/(MAXIFS(AG:AG,$E:$E,$E816)-MINIFS(AG:AG,$E:$E,$E816)),
100*(AG816-MINIFS(AG:AG,$E:$E,$E816))/(MAXIFS(AG:AG,$E:$E,$E816)-MINIFS(AG:AG,$E:$E,$E816))))</f>
        <v/>
      </c>
      <c r="CW816" s="232" t="str">
        <f t="array" ref="CW816">IF(AH816="","",
IF(INDEX(Settings!$H:$H,MATCH(CW$1,Settings!$G:$G,0))=TRUE,
100-100*(AH816-MINIFS(AH:AH,$E:$E,$E816))/(MAXIFS(AH:AH,$E:$E,$E816)-MINIFS(AH:AH,$E:$E,$E816)),
100*(AH816-MINIFS(AH:AH,$E:$E,$E816))/(MAXIFS(AH:AH,$E:$E,$E816)-MINIFS(AH:AH,$E:$E,$E816))))</f>
        <v/>
      </c>
      <c r="CX816" s="232" t="str">
        <f t="array" ref="CX816">IF(AI816="","",
IF(INDEX(Settings!$H:$H,MATCH(CX$1,Settings!$G:$G,0))=TRUE,
100-100*(AI816-MINIFS(AI:AI,$E:$E,$E816))/(MAXIFS(AI:AI,$E:$E,$E816)-MINIFS(AI:AI,$E:$E,$E816)),
100*(AI816-MINIFS(AI:AI,$E:$E,$E816))/(MAXIFS(AI:AI,$E:$E,$E816)-MINIFS(AI:AI,$E:$E,$E816))))</f>
        <v/>
      </c>
      <c r="CY816" s="232" t="str">
        <f t="array" ref="CY816">IF(AJ816="","",
IF(INDEX(Settings!$H:$H,MATCH(CY$1,Settings!$G:$G,0))=TRUE,
100-100*(AJ816-MINIFS(AJ:AJ,$E:$E,$E816))/(MAXIFS(AJ:AJ,$E:$E,$E816)-MINIFS(AJ:AJ,$E:$E,$E816)),
100*(AJ816-MINIFS(AJ:AJ,$E:$E,$E816))/(MAXIFS(AJ:AJ,$E:$E,$E816)-MINIFS(AJ:AJ,$E:$E,$E816))))</f>
        <v/>
      </c>
      <c r="CZ816" s="232" t="str">
        <f t="array" ref="CZ816">IF(AK816="","",
IF(INDEX(Settings!$H:$H,MATCH(CZ$1,Settings!$G:$G,0))=TRUE,
100-100*(AK816-MINIFS(AK:AK,$E:$E,$E816))/(MAXIFS(AK:AK,$E:$E,$E816)-MINIFS(AK:AK,$E:$E,$E816)),
100*(AK816-MINIFS(AK:AK,$E:$E,$E816))/(MAXIFS(AK:AK,$E:$E,$E816)-MINIFS(AK:AK,$E:$E,$E816))))</f>
        <v/>
      </c>
      <c r="DA816" s="232" t="str">
        <f t="array" ref="DA816">IF(AL816="","",
IF(INDEX(Settings!$H:$H,MATCH(DA$1,Settings!$G:$G,0))=TRUE,
100-100*(AL816-MINIFS(AL:AL,$E:$E,$E816))/(MAXIFS(AL:AL,$E:$E,$E816)-MINIFS(AL:AL,$E:$E,$E816)),
100*(AL816-MINIFS(AL:AL,$E:$E,$E816))/(MAXIFS(AL:AL,$E:$E,$E816)-MINIFS(AL:AL,$E:$E,$E816))))</f>
        <v/>
      </c>
      <c r="DB816" s="232" t="str">
        <f t="array" ref="DB816">IF(AM816="","",
IF(INDEX(Settings!$H:$H,MATCH(DB$1,Settings!$G:$G,0))=TRUE,
100-100*(AM816-MINIFS(AM:AM,$E:$E,$E816))/(MAXIFS(AM:AM,$E:$E,$E816)-MINIFS(AM:AM,$E:$E,$E816)),
100*(AM816-MINIFS(AM:AM,$E:$E,$E816))/(MAXIFS(AM:AM,$E:$E,$E816)-MINIFS(AM:AM,$E:$E,$E816))))</f>
        <v/>
      </c>
      <c r="DC816" s="232" t="str">
        <f t="array" ref="DC816">IF(AN816="","",
IF(INDEX(Settings!$H:$H,MATCH(DC$1,Settings!$G:$G,0))=TRUE,
100-100*(AN816-MINIFS(AN:AN,$E:$E,$E816))/(MAXIFS(AN:AN,$E:$E,$E816)-MINIFS(AN:AN,$E:$E,$E816)),
100*(AN816-MINIFS(AN:AN,$E:$E,$E816))/(MAXIFS(AN:AN,$E:$E,$E816)-MINIFS(AN:AN,$E:$E,$E816))))</f>
        <v/>
      </c>
      <c r="DD816" s="232" t="str">
        <f t="array" ref="DD816">IF(AO816="","",
IF(INDEX(Settings!$H:$H,MATCH(DD$1,Settings!$G:$G,0))=TRUE,
100-100*(AO816-MINIFS(AO:AO,$E:$E,$E816))/(MAXIFS(AO:AO,$E:$E,$E816)-MINIFS(AO:AO,$E:$E,$E816)),
100*(AO816-MINIFS(AO:AO,$E:$E,$E816))/(MAXIFS(AO:AO,$E:$E,$E816)-MINIFS(AO:AO,$E:$E,$E816))))</f>
        <v/>
      </c>
      <c r="DE816" s="232" t="str">
        <f t="array" ref="DE816">IF(AP816="","",
IF(INDEX(Settings!$H:$H,MATCH(DE$1,Settings!$G:$G,0))=TRUE,
100-100*(AP816-MINIFS(AP:AP,$E:$E,$E816))/(MAXIFS(AP:AP,$E:$E,$E816)-MINIFS(AP:AP,$E:$E,$E816)),
100*(AP816-MINIFS(AP:AP,$E:$E,$E816))/(MAXIFS(AP:AP,$E:$E,$E816)-MINIFS(AP:AP,$E:$E,$E816))))</f>
        <v/>
      </c>
      <c r="DF816" s="232" t="str">
        <f t="array" ref="DF816">IF(AQ816="","",
IF(INDEX(Settings!$H:$H,MATCH(DF$1,Settings!$G:$G,0))=TRUE,
100-100*(AQ816-MINIFS(AQ:AQ,$E:$E,$E816))/(MAXIFS(AQ:AQ,$E:$E,$E816)-MINIFS(AQ:AQ,$E:$E,$E816)),
100*(AQ816-MINIFS(AQ:AQ,$E:$E,$E816))/(MAXIFS(AQ:AQ,$E:$E,$E816)-MINIFS(AQ:AQ,$E:$E,$E816))))</f>
        <v/>
      </c>
      <c r="DG816" s="232" t="str">
        <f t="array" ref="DG816">IF(AR816="","",
IF(INDEX(Settings!$H:$H,MATCH(DG$1,Settings!$G:$G,0))=TRUE,
100-100*(AR816-MINIFS(AR:AR,$E:$E,$E816))/(MAXIFS(AR:AR,$E:$E,$E816)-MINIFS(AR:AR,$E:$E,$E816)),
100*(AR816-MINIFS(AR:AR,$E:$E,$E816))/(MAXIFS(AR:AR,$E:$E,$E816)-MINIFS(AR:AR,$E:$E,$E816))))</f>
        <v/>
      </c>
      <c r="DH816" s="232" t="str">
        <f t="array" ref="DH816">IF(AS816="","",
IF(INDEX(Settings!$H:$H,MATCH(DH$1,Settings!$G:$G,0))=TRUE,
100-100*(AS816-MINIFS(AS:AS,$E:$E,$E816))/(MAXIFS(AS:AS,$E:$E,$E816)-MINIFS(AS:AS,$E:$E,$E816)),
100*(AS816-MINIFS(AS:AS,$E:$E,$E816))/(MAXIFS(AS:AS,$E:$E,$E816)-MINIFS(AS:AS,$E:$E,$E816))))</f>
        <v/>
      </c>
      <c r="DI816" s="232" t="str">
        <f t="array" ref="DI816">IF(AT816="","",
IF(INDEX(Settings!$H:$H,MATCH(DI$1,Settings!$G:$G,0))=TRUE,
100-100*(AT816-MINIFS(AT:AT,$E:$E,$E816))/(MAXIFS(AT:AT,$E:$E,$E816)-MINIFS(AT:AT,$E:$E,$E816)),
100*(AT816-MINIFS(AT:AT,$E:$E,$E816))/(MAXIFS(AT:AT,$E:$E,$E816)-MINIFS(AT:AT,$E:$E,$E816))))</f>
        <v/>
      </c>
      <c r="DJ816" s="232" t="str">
        <f t="array" ref="DJ816">IF(AU816="","",
IF(INDEX(Settings!$H:$H,MATCH(DJ$1,Settings!$G:$G,0))=TRUE,
100-100*(AU816-MINIFS(AU:AU,$E:$E,$E816))/(MAXIFS(AU:AU,$E:$E,$E816)-MINIFS(AU:AU,$E:$E,$E816)),
100*(AU816-MINIFS(AU:AU,$E:$E,$E816))/(MAXIFS(AU:AU,$E:$E,$E816)-MINIFS(AU:AU,$E:$E,$E816))))</f>
        <v/>
      </c>
      <c r="DK816" s="232" t="str">
        <f t="array" ref="DK816">IF(AV816="","",
IF(INDEX(Settings!$H:$H,MATCH(DK$1,Settings!$G:$G,0))=TRUE,
100-100*(AV816-MINIFS(AV:AV,$E:$E,$E816))/(MAXIFS(AV:AV,$E:$E,$E816)-MINIFS(AV:AV,$E:$E,$E816)),
100*(AV816-MINIFS(AV:AV,$E:$E,$E816))/(MAXIFS(AV:AV,$E:$E,$E816)-MINIFS(AV:AV,$E:$E,$E816))))</f>
        <v/>
      </c>
      <c r="DL816" s="232" t="str">
        <f t="array" ref="DL816">IF(AW816="","",
IF(INDEX(Settings!$H:$H,MATCH(DL$1,Settings!$G:$G,0))=TRUE,
100-100*(AW816-MINIFS(AW:AW,$E:$E,$E816))/(MAXIFS(AW:AW,$E:$E,$E816)-MINIFS(AW:AW,$E:$E,$E816)),
100*(AW816-MINIFS(AW:AW,$E:$E,$E816))/(MAXIFS(AW:AW,$E:$E,$E816)-MINIFS(AW:AW,$E:$E,$E816))))</f>
        <v/>
      </c>
      <c r="DM816" s="232" t="str">
        <f t="array" ref="DM816">IF(AX816="","",
IF(INDEX(Settings!$H:$H,MATCH(DM$1,Settings!$G:$G,0))=TRUE,
100-100*(AX816-MINIFS(AX:AX,$E:$E,$E816))/(MAXIFS(AX:AX,$E:$E,$E816)-MINIFS(AX:AX,$E:$E,$E816)),
100*(AX816-MINIFS(AX:AX,$E:$E,$E816))/(MAXIFS(AX:AX,$E:$E,$E816)-MINIFS(AX:AX,$E:$E,$E816))))</f>
        <v/>
      </c>
      <c r="DN816" s="232" t="str">
        <f t="array" ref="DN816">IF(AY816="","",
IF(INDEX(Settings!$H:$H,MATCH(DN$1,Settings!$G:$G,0))=TRUE,
100-100*(AY816-MINIFS(AY:AY,$E:$E,$E816))/(MAXIFS(AY:AY,$E:$E,$E816)-MINIFS(AY:AY,$E:$E,$E816)),
100*(AY816-MINIFS(AY:AY,$E:$E,$E816))/(MAXIFS(AY:AY,$E:$E,$E816)-MINIFS(AY:AY,$E:$E,$E816))))</f>
        <v/>
      </c>
      <c r="DO816" s="232" t="str">
        <f t="array" ref="DO816">IF(AZ816="","",
IF(INDEX(Settings!$H:$H,MATCH(DO$1,Settings!$G:$G,0))=TRUE,
100-100*(AZ816-MINIFS(AZ:AZ,$E:$E,$E816))/(MAXIFS(AZ:AZ,$E:$E,$E816)-MINIFS(AZ:AZ,$E:$E,$E816)),
100*(AZ816-MINIFS(AZ:AZ,$E:$E,$E816))/(MAXIFS(AZ:AZ,$E:$E,$E816)-MINIFS(AZ:AZ,$E:$E,$E816))))</f>
        <v/>
      </c>
      <c r="DP816" s="232" t="str">
        <f t="array" ref="DP816">IF(BA816="","",
IF(INDEX(Settings!$H:$H,MATCH(DP$1,Settings!$G:$G,0))=TRUE,
100-100*(BA816-MINIFS(BA:BA,$E:$E,$E816))/(MAXIFS(BA:BA,$E:$E,$E816)-MINIFS(BA:BA,$E:$E,$E816)),
100*(BA816-MINIFS(BA:BA,$E:$E,$E816))/(MAXIFS(BA:BA,$E:$E,$E816)-MINIFS(BA:BA,$E:$E,$E816))))</f>
        <v/>
      </c>
      <c r="DQ816" s="232" t="str">
        <f t="array" ref="DQ816">IF(BB816="","",
IF(INDEX(Settings!$H:$H,MATCH(DQ$1,Settings!$G:$G,0))=TRUE,
100-100*(BB816-MINIFS(BB:BB,$E:$E,$E816))/(MAXIFS(BB:BB,$E:$E,$E816)-MINIFS(BB:BB,$E:$E,$E816)),
100*(BB816-MINIFS(BB:BB,$E:$E,$E816))/(MAXIFS(BB:BB,$E:$E,$E816)-MINIFS(BB:BB,$E:$E,$E816))))</f>
        <v/>
      </c>
      <c r="DR816" s="232" t="str">
        <f t="array" ref="DR816">IF(BC816="","",
IF(INDEX(Settings!$H:$H,MATCH(DR$1,Settings!$G:$G,0))=TRUE,
100-100*(BC816-MINIFS(BC:BC,$E:$E,$E816))/(MAXIFS(BC:BC,$E:$E,$E816)-MINIFS(BC:BC,$E:$E,$E816)),
100*(BC816-MINIFS(BC:BC,$E:$E,$E816))/(MAXIFS(BC:BC,$E:$E,$E816)-MINIFS(BC:BC,$E:$E,$E816))))</f>
        <v/>
      </c>
      <c r="DS816" s="232" t="str">
        <f t="array" ref="DS816">IF(BD816="","",
IF(INDEX(Settings!$H:$H,MATCH(DS$1,Settings!$G:$G,0))=TRUE,
100-100*(BD816-MINIFS(BD:BD,$E:$E,$E816))/(MAXIFS(BD:BD,$E:$E,$E816)-MINIFS(BD:BD,$E:$E,$E816)),
100*(BD816-MINIFS(BD:BD,$E:$E,$E816))/(MAXIFS(BD:BD,$E:$E,$E816)-MINIFS(BD:BD,$E:$E,$E816))))</f>
        <v/>
      </c>
      <c r="DT816" s="232" t="str">
        <f t="array" ref="DT816">IF(BE816="","",
IF(INDEX(Settings!$H:$H,MATCH(DT$1,Settings!$G:$G,0))=TRUE,
100-100*(BE816-MINIFS(BE:BE,$E:$E,$E816))/(MAXIFS(BE:BE,$E:$E,$E816)-MINIFS(BE:BE,$E:$E,$E816)),
100*(BE816-MINIFS(BE:BE,$E:$E,$E816))/(MAXIFS(BE:BE,$E:$E,$E816)-MINIFS(BE:BE,$E:$E,$E816))))</f>
        <v/>
      </c>
      <c r="DU816" s="232" t="str">
        <f t="array" ref="DU816">IF(BF816="","",
IF(INDEX(Settings!$H:$H,MATCH(DU$1,Settings!$G:$G,0))=TRUE,
100-100*(BF816-MINIFS(BF:BF,$E:$E,$E816))/(MAXIFS(BF:BF,$E:$E,$E816)-MINIFS(BF:BF,$E:$E,$E816)),
100*(BF816-MINIFS(BF:BF,$E:$E,$E816))/(MAXIFS(BF:BF,$E:$E,$E816)-MINIFS(BF:BF,$E:$E,$E816))))</f>
        <v/>
      </c>
      <c r="DV816" s="232" t="str">
        <f t="array" ref="DV816">IF(BG816="","",
IF(INDEX(Settings!$H:$H,MATCH(DV$1,Settings!$G:$G,0))=TRUE,
100-100*(BG816-MINIFS(BG:BG,$E:$E,$E816))/(MAXIFS(BG:BG,$E:$E,$E816)-MINIFS(BG:BG,$E:$E,$E816)),
100*(BG816-MINIFS(BG:BG,$E:$E,$E816))/(MAXIFS(BG:BG,$E:$E,$E816)-MINIFS(BG:BG,$E:$E,$E816))))</f>
        <v/>
      </c>
      <c r="DW816" s="232" t="str">
        <f t="array" ref="DW816">IF(BH816="","",
IF(INDEX(Settings!$H:$H,MATCH(DW$1,Settings!$G:$G,0))=TRUE,
100-100*(BH816-MINIFS(BH:BH,$E:$E,$E816))/(MAXIFS(BH:BH,$E:$E,$E816)-MINIFS(BH:BH,$E:$E,$E816)),
100*(BH816-MINIFS(BH:BH,$E:$E,$E816))/(MAXIFS(BH:BH,$E:$E,$E816)-MINIFS(BH:BH,$E:$E,$E816))))</f>
        <v/>
      </c>
      <c r="DX816" s="232" t="str">
        <f t="array" ref="DX816">IF(BI816="","",
IF(INDEX(Settings!$H:$H,MATCH(DX$1,Settings!$G:$G,0))=TRUE,
100-100*(BI816-MINIFS(BI:BI,$E:$E,$E816))/(MAXIFS(BI:BI,$E:$E,$E816)-MINIFS(BI:BI,$E:$E,$E816)),
100*(BI816-MINIFS(BI:BI,$E:$E,$E816))/(MAXIFS(BI:BI,$E:$E,$E816)-MINIFS(BI:BI,$E:$E,$E816))))</f>
        <v/>
      </c>
      <c r="DY816" s="232" t="str">
        <f t="array" ref="DY816">IF(BJ816="","",
IF(INDEX(Settings!$H:$H,MATCH(DY$1,Settings!$G:$G,0))=TRUE,
100-100*(BJ816-MINIFS(BJ:BJ,$E:$E,$E816))/(MAXIFS(BJ:BJ,$E:$E,$E816)-MINIFS(BJ:BJ,$E:$E,$E816)),
100*(BJ816-MINIFS(BJ:BJ,$E:$E,$E816))/(MAXIFS(BJ:BJ,$E:$E,$E816)-MINIFS(BJ:BJ,$E:$E,$E816))))</f>
        <v/>
      </c>
      <c r="DZ816" s="234"/>
      <c r="EA816" s="234"/>
      <c r="EB816" s="234" t="str">
        <f t="shared" si="8"/>
        <v/>
      </c>
      <c r="EC816" s="234" t="str">
        <f t="shared" si="9"/>
        <v/>
      </c>
      <c r="ED816" s="234" t="str">
        <f t="shared" si="10"/>
        <v/>
      </c>
      <c r="EE816" s="234" t="str">
        <f t="shared" si="11"/>
        <v/>
      </c>
      <c r="EF816" s="234" t="str">
        <f t="shared" si="12"/>
        <v/>
      </c>
      <c r="EG816" s="234" t="str">
        <f t="shared" si="13"/>
        <v/>
      </c>
      <c r="EH816" s="234"/>
      <c r="EI816" s="234"/>
      <c r="EJ816" s="234"/>
      <c r="EK816" s="234"/>
      <c r="EL816" s="234"/>
      <c r="EM816" s="234"/>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3" t="str">
        <f t="shared" si="14"/>
        <v/>
      </c>
      <c r="N817" s="49"/>
      <c r="O817" s="49"/>
      <c r="P817" s="49"/>
      <c r="Q817" s="49"/>
      <c r="R817" s="49"/>
      <c r="S817" s="222" t="str">
        <f>IFERROR(VLOOKUP(AF817, 'YOYO IR Scores'!A:C, 3, FALSE), "")
</f>
        <v/>
      </c>
      <c r="T817" s="49"/>
      <c r="U817" s="49"/>
      <c r="V817" s="49"/>
      <c r="W817" s="49"/>
      <c r="X817" s="224" t="str">
        <f t="shared" si="4"/>
        <v/>
      </c>
      <c r="Y817" s="225" t="str">
        <f t="shared" si="5"/>
        <v/>
      </c>
      <c r="Z817" s="225" t="str">
        <f t="shared" si="6"/>
        <v/>
      </c>
      <c r="AA817" s="224" t="str">
        <f t="shared" si="7"/>
        <v/>
      </c>
      <c r="AB817" s="223"/>
      <c r="AC817" s="223"/>
      <c r="AD817" s="223"/>
      <c r="AE817" s="223" t="str">
        <f>IFERROR(VLOOKUP(AF817, 'YOYO IR Scores'!A:C, 2, FALSE), "")</f>
        <v/>
      </c>
      <c r="AF817" s="223"/>
      <c r="AG817" s="223"/>
      <c r="AH817" s="223"/>
      <c r="AI817" s="223"/>
      <c r="AJ817" s="223"/>
      <c r="AK817" s="223"/>
      <c r="AL817" s="223"/>
      <c r="AM817" s="223"/>
      <c r="AN817" s="223"/>
      <c r="AO817" s="223"/>
      <c r="AP817" s="223"/>
      <c r="AQ817" s="223"/>
      <c r="AR817" s="223"/>
      <c r="AS817" s="223"/>
      <c r="AT817" s="223"/>
      <c r="AU817" s="223"/>
      <c r="AV817" s="223"/>
      <c r="AW817" s="223"/>
      <c r="AX817" s="223"/>
      <c r="AY817" s="223"/>
      <c r="AZ817" s="223"/>
      <c r="BA817" s="223"/>
      <c r="BB817" s="223"/>
      <c r="BC817" s="223"/>
      <c r="BD817" s="223"/>
      <c r="BE817" s="223"/>
      <c r="BF817" s="223"/>
      <c r="BG817" s="223"/>
      <c r="BH817" s="223"/>
      <c r="BI817" s="223"/>
      <c r="BJ817" s="223"/>
      <c r="BK817" s="223" t="str">
        <f t="array" ref="BK817">IF(J817="","",
IF(INDEX(Settings!$H:$H,MATCH(BY$1,Settings!$G:$G,0))=TRUE,
100-100*(J817-MIN(J:J))/(MAX(J:J)-MIN(J:J)),
100*(J817-MIN(J:J))/(MAX(J:J)-MIN(J:J))))</f>
        <v/>
      </c>
      <c r="BL817" s="223" t="str">
        <f t="array" ref="BL817">IF(J817="","",
IF(INDEX(Settings!$H:$H,MATCH(BY$1,Settings!$G:$G,0))=TRUE,
100-100*(J817-MINIFS(J:J,$E:$E,$E817))/(MAXIFS(J:J,$E:$E,$E817)-MINIFS(J:J,$E:$E,$E817)),
100*(J817-MINIFS(J:J,$E:$E,$E817))/(MAXIFS(J:J,$E:$E,$E817)-MINIFS(J:J,$E:$E,$E817))))</f>
        <v/>
      </c>
      <c r="BM817" s="223"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4" t="str">
        <f t="array" ref="BQ817">IF(J817="","",
IF(INDEX(Settings!$H:$H,MATCH(BY$1,Settings!$G:$G,0))=TRUE,
-1*(J817-AVERAGE(J:J))/STDEV(J:J),
(J817-AVERAGE(J:J))/STDEV(J:J)))</f>
        <v/>
      </c>
      <c r="BR817" s="224" t="str">
        <f>IFERROR(__xludf.DUMMYFUNCTION("IF(J817="""","""",
IF(INDEX(Settings!$H:$H,MATCH(BY$1,Settings!$G:$G,0))=TRUE,
-1*(J817-AVERAGEIFS(J:J,$E:$E,$E817))/STDEV(FILTER(J:J,$E:$E=$E817)),
(J817-AVERAGEIFS(J:J,$E:$E,$E817))/STDEV(FILTER(J:J,$E:$E=$E817))))"),"")</f>
        <v/>
      </c>
      <c r="BS817" s="224"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3" t="str">
        <f t="array" ref="BY817">IF(J817="","",
IF(INDEX(Settings!$H:$H,MATCH(BY$1,Settings!$G:$G,0))=TRUE,
100-100*(J817-MINIFS(J:J,$E:$E,$E817))/(MAXIFS(J:J,$E:$E,$E817)-MINIFS(J:J,$E:$E,$E817)),
100*(J817-MINIFS(J:J,$E:$E,$E817))/(MAXIFS(J:J,$E:$E,$E817)-MINIFS(J:J,$E:$E,$E817))))</f>
        <v/>
      </c>
      <c r="BZ817" s="223" t="str">
        <f t="array" ref="BZ817">IF(K817="","",
IF(INDEX(Settings!$H:$H,MATCH(BZ$1,Settings!$G:$G,0))=TRUE,
100-100*(K817-MINIFS(K:K,$E:$E,$E817))/(MAXIFS(K:K,$E:$E,$E817)-MINIFS(K:K,$E:$E,$E817)),
100*(K817-MINIFS(K:K,$E:$E,$E817))/(MAXIFS(K:K,$E:$E,$E817)-MINIFS(K:K,$E:$E,$E817))))</f>
        <v/>
      </c>
      <c r="CA817" s="223" t="str">
        <f t="array" ref="CA817">IF(L817="","",
IF(INDEX(Settings!$H:$H,MATCH(CA$1,Settings!$G:$G,0))=TRUE,
100-100*(L817-MINIFS(L:L,$E:$E,$E817))/(MAXIFS(L:L,$E:$E,$E817)-MINIFS(L:L,$E:$E,$E817)),
100*(L817-MINIFS(L:L,$E:$E,$E817))/(MAXIFS(L:L,$E:$E,$E817)-MINIFS(L:L,$E:$E,$E817))))</f>
        <v/>
      </c>
      <c r="CB817" s="223" t="str">
        <f t="array" ref="CB817">IF(M817="","",
IF(INDEX(Settings!$H:$H,MATCH(CB$1,Settings!$G:$G,0))=TRUE,
100-100*(M817-MINIFS(M:M,$E:$E,$E817))/(MAXIFS(M:M,$E:$E,$E817)-MINIFS(M:M,$E:$E,$E817)),
100*(M817-MINIFS(M:M,$E:$E,$E817))/(MAXIFS(M:M,$E:$E,$E817)-MINIFS(M:M,$E:$E,$E817))))</f>
        <v/>
      </c>
      <c r="CC817" s="223" t="str">
        <f t="array" ref="CC817">IF(N817="","",
IF(INDEX(Settings!$H:$H,MATCH(CC$1,Settings!$G:$G,0))=TRUE,
100-100*(N817-MINIFS(N:N,$E:$E,$E817))/(MAXIFS(N:N,$E:$E,$E817)-MINIFS(N:N,$E:$E,$E817)),
100*(N817-MINIFS(N:N,$E:$E,$E817))/(MAXIFS(N:N,$E:$E,$E817)-MINIFS(N:N,$E:$E,$E817))))</f>
        <v/>
      </c>
      <c r="CD817" s="223" t="str">
        <f t="array" ref="CD817">IF(O817="","",
IF(INDEX(Settings!$H:$H,MATCH(CD$1,Settings!$G:$G,0))=TRUE,
100-100*(O817-MINIFS(O:O,$E:$E,$E817))/(MAXIFS(O:O,$E:$E,$E817)-MINIFS(O:O,$E:$E,$E817)),
100*(O817-MINIFS(O:O,$E:$E,$E817))/(MAXIFS(O:O,$E:$E,$E817)-MINIFS(O:O,$E:$E,$E817))))</f>
        <v/>
      </c>
      <c r="CE817" s="223" t="str">
        <f t="array" ref="CE817">IF(P817="","",
IF(INDEX(Settings!$H:$H,MATCH(CE$1,Settings!$G:$G,0))=TRUE,
100-100*(P817-MINIFS(P:P,$E:$E,$E817))/(MAXIFS(P:P,$E:$E,$E817)-MINIFS(P:P,$E:$E,$E817)),
100*(P817-MINIFS(P:P,$E:$E,$E817))/(MAXIFS(P:P,$E:$E,$E817)-MINIFS(P:P,$E:$E,$E817))))</f>
        <v/>
      </c>
      <c r="CF817" s="223" t="str">
        <f t="array" ref="CF817">IF(Q817="","",
IF(INDEX(Settings!$H:$H,MATCH(CF$1,Settings!$G:$G,0))=TRUE,
100-100*(Q817-MINIFS(Q:Q,$E:$E,$E817))/(MAXIFS(Q:Q,$E:$E,$E817)-MINIFS(Q:Q,$E:$E,$E817)),
100*(Q817-MINIFS(Q:Q,$E:$E,$E817))/(MAXIFS(Q:Q,$E:$E,$E817)-MINIFS(Q:Q,$E:$E,$E817))))</f>
        <v/>
      </c>
      <c r="CG817" s="223" t="str">
        <f t="array" ref="CG817">IF(R817="","",
IF(INDEX(Settings!$H:$H,MATCH(CG$1,Settings!$G:$G,0))=TRUE,
100-100*(R817-MINIFS(R:R,$E:$E,$E817))/(MAXIFS(R:R,$E:$E,$E817)-MINIFS(R:R,$E:$E,$E817)),
100*(R817-MINIFS(R:R,$E:$E,$E817))/(MAXIFS(R:R,$E:$E,$E817)-MINIFS(R:R,$E:$E,$E817))))</f>
        <v/>
      </c>
      <c r="CH817" s="223" t="str">
        <f t="array" ref="CH817">IF(S817="","",
IF(INDEX(Settings!$H:$H,MATCH(CH$1,Settings!$G:$G,0))=TRUE,
100-100*(S817-MINIFS(S:S,$E:$E,$E817))/(MAXIFS(S:S,$E:$E,$E817)-MINIFS(S:S,$E:$E,$E817)),
100*(S817-MINIFS(S:S,$E:$E,$E817))/(MAXIFS(S:S,$E:$E,$E817)-MINIFS(S:S,$E:$E,$E817))))</f>
        <v/>
      </c>
      <c r="CI817" s="223" t="str">
        <f t="array" ref="CI817">IF(T817="","",
IF(INDEX(Settings!$H:$H,MATCH(CI$1,Settings!$G:$G,0))=TRUE,
100-100*(T817-MINIFS(T:T,$E:$E,$E817))/(MAXIFS(T:T,$E:$E,$E817)-MINIFS(T:T,$E:$E,$E817)),
100*(T817-MINIFS(T:T,$E:$E,$E817))/(MAXIFS(T:T,$E:$E,$E817)-MINIFS(T:T,$E:$E,$E817))))</f>
        <v/>
      </c>
      <c r="CJ817" s="223" t="str">
        <f t="array" ref="CJ817">IF(U817="","",
IF(INDEX(Settings!$H:$H,MATCH(CJ$1,Settings!$G:$G,0))=TRUE,
100-100*(U817-MINIFS(U:U,$E:$E,$E817))/(MAXIFS(U:U,$E:$E,$E817)-MINIFS(U:U,$E:$E,$E817)),
100*(U817-MINIFS(U:U,$E:$E,$E817))/(MAXIFS(U:U,$E:$E,$E817)-MINIFS(U:U,$E:$E,$E817))))</f>
        <v/>
      </c>
      <c r="CK817" s="223" t="str">
        <f t="array" ref="CK817">IF(V817="","",
IF(INDEX(Settings!$H:$H,MATCH(CK$1,Settings!$G:$G,0))=TRUE,
100-100*(V817-MINIFS(V:V,$E:$E,$E817))/(MAXIFS(V:V,$E:$E,$E817)-MINIFS(V:V,$E:$E,$E817)),
100*(V817-MINIFS(V:V,$E:$E,$E817))/(MAXIFS(V:V,$E:$E,$E817)-MINIFS(V:V,$E:$E,$E817))))</f>
        <v/>
      </c>
      <c r="CL817" s="223" t="str">
        <f t="array" ref="CL817">IF(W817="","",
IF(INDEX(Settings!$H:$H,MATCH(CL$1,Settings!$G:$G,0))=TRUE,
100-100*(W817-MINIFS(W:W,$E:$E,$E817))/(MAXIFS(W:W,$E:$E,$E817)-MINIFS(W:W,$E:$E,$E817)),
100*(W817-MINIFS(W:W,$E:$E,$E817))/(MAXIFS(W:W,$E:$E,$E817)-MINIFS(W:W,$E:$E,$E817))))</f>
        <v/>
      </c>
      <c r="CM817" s="223" t="str">
        <f t="array" ref="CM817">IF(X817="","",
IF(INDEX(Settings!$H:$H,MATCH(CM$1,Settings!$G:$G,0))=TRUE,
100-100*(X817-MINIFS(X:X,$E:$E,$E817))/(MAXIFS(X:X,$E:$E,$E817)-MINIFS(X:X,$E:$E,$E817)),
100*(X817-MINIFS(X:X,$E:$E,$E817))/(MAXIFS(X:X,$E:$E,$E817)-MINIFS(X:X,$E:$E,$E817))))</f>
        <v/>
      </c>
      <c r="CN817" s="223" t="str">
        <f t="array" ref="CN817">IF(Y817="","",
IF(INDEX(Settings!$H:$H,MATCH(CN$1,Settings!$G:$G,0))=TRUE,
100-100*(Y817-MINIFS(Y:Y,$E:$E,$E817))/(MAXIFS(Y:Y,$E:$E,$E817)-MINIFS(Y:Y,$E:$E,$E817)),
100*(Y817-MINIFS(Y:Y,$E:$E,$E817))/(MAXIFS(Y:Y,$E:$E,$E817)-MINIFS(Y:Y,$E:$E,$E817))))</f>
        <v/>
      </c>
      <c r="CO817" s="223" t="str">
        <f t="array" ref="CO817">IF(Z817="","",
IF(INDEX(Settings!$H:$H,MATCH(CO$1,Settings!$G:$G,0))=TRUE,
100-100*(Z817-MINIFS(Z:Z,$E:$E,$E817))/(MAXIFS(Z:Z,$E:$E,$E817)-MINIFS(Z:Z,$E:$E,$E817)),
100*(Z817-MINIFS(Z:Z,$E:$E,$E817))/(MAXIFS(Z:Z,$E:$E,$E817)-MINIFS(Z:Z,$E:$E,$E817))))</f>
        <v/>
      </c>
      <c r="CP817" s="223" t="str">
        <f t="array" ref="CP817">IF(AA817="","",
IF(INDEX(Settings!$H:$H,MATCH(CP$1,Settings!$G:$G,0))=TRUE,
100-100*(AA817-MINIFS(AA:AA,$E:$E,$E817))/(MAXIFS(AA:AA,$E:$E,$E817)-MINIFS(AA:AA,$E:$E,$E817)),
100*(AA817-MINIFS(AA:AA,$E:$E,$E817))/(MAXIFS(AA:AA,$E:$E,$E817)-MINIFS(AA:AA,$E:$E,$E817))))</f>
        <v/>
      </c>
      <c r="CQ817" s="223" t="str">
        <f t="array" ref="CQ817">IF(AB817="","",
IF(INDEX(Settings!$H:$H,MATCH(CQ$1,Settings!$G:$G,0))=TRUE,
100-100*(AB817-MINIFS(AB:AB,$E:$E,$E817))/(MAXIFS(AB:AB,$E:$E,$E817)-MINIFS(AB:AB,$E:$E,$E817)),
100*(AB817-MINIFS(AB:AB,$E:$E,$E817))/(MAXIFS(AB:AB,$E:$E,$E817)-MINIFS(AB:AB,$E:$E,$E817))))</f>
        <v/>
      </c>
      <c r="CR817" s="223" t="str">
        <f t="array" ref="CR817">IF(AC817="","",
IF(INDEX(Settings!$H:$H,MATCH(CR$1,Settings!$G:$G,0))=TRUE,
100-100*(AC817-MINIFS(AC:AC,$E:$E,$E817))/(MAXIFS(AC:AC,$E:$E,$E817)-MINIFS(AC:AC,$E:$E,$E817)),
100*(AC817-MINIFS(AC:AC,$E:$E,$E817))/(MAXIFS(AC:AC,$E:$E,$E817)-MINIFS(AC:AC,$E:$E,$E817))))</f>
        <v/>
      </c>
      <c r="CS817" s="223" t="str">
        <f t="array" ref="CS817">IF(AD817="","",
IF(INDEX(Settings!$H:$H,MATCH(CS$1,Settings!$G:$G,0))=TRUE,
100-100*(AD817-MINIFS(AD:AD,$E:$E,$E817))/(MAXIFS(AD:AD,$E:$E,$E817)-MINIFS(AD:AD,$E:$E,$E817)),
100*(AD817-MINIFS(AD:AD,$E:$E,$E817))/(MAXIFS(AD:AD,$E:$E,$E817)-MINIFS(AD:AD,$E:$E,$E817))))</f>
        <v/>
      </c>
      <c r="CT817" s="223" t="str">
        <f t="array" ref="CT817">IF(AE817="","",
IF(INDEX(Settings!$H:$H,MATCH(CT$1,Settings!$G:$G,0))=TRUE,
100-100*(AE817-MINIFS(AE:AE,$E:$E,$E817))/(MAXIFS(AE:AE,$E:$E,$E817)-MINIFS(AE:AE,$E:$E,$E817)),
100*(AE817-MINIFS(AE:AE,$E:$E,$E817))/(MAXIFS(AE:AE,$E:$E,$E817)-MINIFS(AE:AE,$E:$E,$E817))))</f>
        <v/>
      </c>
      <c r="CU817" s="223" t="str">
        <f t="array" ref="CU817">IF(AF817="","",
IF(INDEX(Settings!$H:$H,MATCH(CU$1,Settings!$G:$G,0))=TRUE,
100-100*(AF817-MINIFS(AF:AF,$E:$E,$E817))/(MAXIFS(AF:AF,$E:$E,$E817)-MINIFS(AF:AF,$E:$E,$E817)),
100*(AF817-MINIFS(AF:AF,$E:$E,$E817))/(MAXIFS(AF:AF,$E:$E,$E817)-MINIFS(AF:AF,$E:$E,$E817))))</f>
        <v/>
      </c>
      <c r="CV817" s="223" t="str">
        <f t="array" ref="CV817">IF(AG817="","",
IF(INDEX(Settings!$H:$H,MATCH(CV$1,Settings!$G:$G,0))=TRUE,
100-100*(AG817-MINIFS(AG:AG,$E:$E,$E817))/(MAXIFS(AG:AG,$E:$E,$E817)-MINIFS(AG:AG,$E:$E,$E817)),
100*(AG817-MINIFS(AG:AG,$E:$E,$E817))/(MAXIFS(AG:AG,$E:$E,$E817)-MINIFS(AG:AG,$E:$E,$E817))))</f>
        <v/>
      </c>
      <c r="CW817" s="223" t="str">
        <f t="array" ref="CW817">IF(AH817="","",
IF(INDEX(Settings!$H:$H,MATCH(CW$1,Settings!$G:$G,0))=TRUE,
100-100*(AH817-MINIFS(AH:AH,$E:$E,$E817))/(MAXIFS(AH:AH,$E:$E,$E817)-MINIFS(AH:AH,$E:$E,$E817)),
100*(AH817-MINIFS(AH:AH,$E:$E,$E817))/(MAXIFS(AH:AH,$E:$E,$E817)-MINIFS(AH:AH,$E:$E,$E817))))</f>
        <v/>
      </c>
      <c r="CX817" s="223" t="str">
        <f t="array" ref="CX817">IF(AI817="","",
IF(INDEX(Settings!$H:$H,MATCH(CX$1,Settings!$G:$G,0))=TRUE,
100-100*(AI817-MINIFS(AI:AI,$E:$E,$E817))/(MAXIFS(AI:AI,$E:$E,$E817)-MINIFS(AI:AI,$E:$E,$E817)),
100*(AI817-MINIFS(AI:AI,$E:$E,$E817))/(MAXIFS(AI:AI,$E:$E,$E817)-MINIFS(AI:AI,$E:$E,$E817))))</f>
        <v/>
      </c>
      <c r="CY817" s="223" t="str">
        <f t="array" ref="CY817">IF(AJ817="","",
IF(INDEX(Settings!$H:$H,MATCH(CY$1,Settings!$G:$G,0))=TRUE,
100-100*(AJ817-MINIFS(AJ:AJ,$E:$E,$E817))/(MAXIFS(AJ:AJ,$E:$E,$E817)-MINIFS(AJ:AJ,$E:$E,$E817)),
100*(AJ817-MINIFS(AJ:AJ,$E:$E,$E817))/(MAXIFS(AJ:AJ,$E:$E,$E817)-MINIFS(AJ:AJ,$E:$E,$E817))))</f>
        <v/>
      </c>
      <c r="CZ817" s="223" t="str">
        <f t="array" ref="CZ817">IF(AK817="","",
IF(INDEX(Settings!$H:$H,MATCH(CZ$1,Settings!$G:$G,0))=TRUE,
100-100*(AK817-MINIFS(AK:AK,$E:$E,$E817))/(MAXIFS(AK:AK,$E:$E,$E817)-MINIFS(AK:AK,$E:$E,$E817)),
100*(AK817-MINIFS(AK:AK,$E:$E,$E817))/(MAXIFS(AK:AK,$E:$E,$E817)-MINIFS(AK:AK,$E:$E,$E817))))</f>
        <v/>
      </c>
      <c r="DA817" s="223" t="str">
        <f t="array" ref="DA817">IF(AL817="","",
IF(INDEX(Settings!$H:$H,MATCH(DA$1,Settings!$G:$G,0))=TRUE,
100-100*(AL817-MINIFS(AL:AL,$E:$E,$E817))/(MAXIFS(AL:AL,$E:$E,$E817)-MINIFS(AL:AL,$E:$E,$E817)),
100*(AL817-MINIFS(AL:AL,$E:$E,$E817))/(MAXIFS(AL:AL,$E:$E,$E817)-MINIFS(AL:AL,$E:$E,$E817))))</f>
        <v/>
      </c>
      <c r="DB817" s="223" t="str">
        <f t="array" ref="DB817">IF(AM817="","",
IF(INDEX(Settings!$H:$H,MATCH(DB$1,Settings!$G:$G,0))=TRUE,
100-100*(AM817-MINIFS(AM:AM,$E:$E,$E817))/(MAXIFS(AM:AM,$E:$E,$E817)-MINIFS(AM:AM,$E:$E,$E817)),
100*(AM817-MINIFS(AM:AM,$E:$E,$E817))/(MAXIFS(AM:AM,$E:$E,$E817)-MINIFS(AM:AM,$E:$E,$E817))))</f>
        <v/>
      </c>
      <c r="DC817" s="223" t="str">
        <f t="array" ref="DC817">IF(AN817="","",
IF(INDEX(Settings!$H:$H,MATCH(DC$1,Settings!$G:$G,0))=TRUE,
100-100*(AN817-MINIFS(AN:AN,$E:$E,$E817))/(MAXIFS(AN:AN,$E:$E,$E817)-MINIFS(AN:AN,$E:$E,$E817)),
100*(AN817-MINIFS(AN:AN,$E:$E,$E817))/(MAXIFS(AN:AN,$E:$E,$E817)-MINIFS(AN:AN,$E:$E,$E817))))</f>
        <v/>
      </c>
      <c r="DD817" s="223" t="str">
        <f t="array" ref="DD817">IF(AO817="","",
IF(INDEX(Settings!$H:$H,MATCH(DD$1,Settings!$G:$G,0))=TRUE,
100-100*(AO817-MINIFS(AO:AO,$E:$E,$E817))/(MAXIFS(AO:AO,$E:$E,$E817)-MINIFS(AO:AO,$E:$E,$E817)),
100*(AO817-MINIFS(AO:AO,$E:$E,$E817))/(MAXIFS(AO:AO,$E:$E,$E817)-MINIFS(AO:AO,$E:$E,$E817))))</f>
        <v/>
      </c>
      <c r="DE817" s="223" t="str">
        <f t="array" ref="DE817">IF(AP817="","",
IF(INDEX(Settings!$H:$H,MATCH(DE$1,Settings!$G:$G,0))=TRUE,
100-100*(AP817-MINIFS(AP:AP,$E:$E,$E817))/(MAXIFS(AP:AP,$E:$E,$E817)-MINIFS(AP:AP,$E:$E,$E817)),
100*(AP817-MINIFS(AP:AP,$E:$E,$E817))/(MAXIFS(AP:AP,$E:$E,$E817)-MINIFS(AP:AP,$E:$E,$E817))))</f>
        <v/>
      </c>
      <c r="DF817" s="223" t="str">
        <f t="array" ref="DF817">IF(AQ817="","",
IF(INDEX(Settings!$H:$H,MATCH(DF$1,Settings!$G:$G,0))=TRUE,
100-100*(AQ817-MINIFS(AQ:AQ,$E:$E,$E817))/(MAXIFS(AQ:AQ,$E:$E,$E817)-MINIFS(AQ:AQ,$E:$E,$E817)),
100*(AQ817-MINIFS(AQ:AQ,$E:$E,$E817))/(MAXIFS(AQ:AQ,$E:$E,$E817)-MINIFS(AQ:AQ,$E:$E,$E817))))</f>
        <v/>
      </c>
      <c r="DG817" s="223" t="str">
        <f t="array" ref="DG817">IF(AR817="","",
IF(INDEX(Settings!$H:$H,MATCH(DG$1,Settings!$G:$G,0))=TRUE,
100-100*(AR817-MINIFS(AR:AR,$E:$E,$E817))/(MAXIFS(AR:AR,$E:$E,$E817)-MINIFS(AR:AR,$E:$E,$E817)),
100*(AR817-MINIFS(AR:AR,$E:$E,$E817))/(MAXIFS(AR:AR,$E:$E,$E817)-MINIFS(AR:AR,$E:$E,$E817))))</f>
        <v/>
      </c>
      <c r="DH817" s="223" t="str">
        <f t="array" ref="DH817">IF(AS817="","",
IF(INDEX(Settings!$H:$H,MATCH(DH$1,Settings!$G:$G,0))=TRUE,
100-100*(AS817-MINIFS(AS:AS,$E:$E,$E817))/(MAXIFS(AS:AS,$E:$E,$E817)-MINIFS(AS:AS,$E:$E,$E817)),
100*(AS817-MINIFS(AS:AS,$E:$E,$E817))/(MAXIFS(AS:AS,$E:$E,$E817)-MINIFS(AS:AS,$E:$E,$E817))))</f>
        <v/>
      </c>
      <c r="DI817" s="223" t="str">
        <f t="array" ref="DI817">IF(AT817="","",
IF(INDEX(Settings!$H:$H,MATCH(DI$1,Settings!$G:$G,0))=TRUE,
100-100*(AT817-MINIFS(AT:AT,$E:$E,$E817))/(MAXIFS(AT:AT,$E:$E,$E817)-MINIFS(AT:AT,$E:$E,$E817)),
100*(AT817-MINIFS(AT:AT,$E:$E,$E817))/(MAXIFS(AT:AT,$E:$E,$E817)-MINIFS(AT:AT,$E:$E,$E817))))</f>
        <v/>
      </c>
      <c r="DJ817" s="223" t="str">
        <f t="array" ref="DJ817">IF(AU817="","",
IF(INDEX(Settings!$H:$H,MATCH(DJ$1,Settings!$G:$G,0))=TRUE,
100-100*(AU817-MINIFS(AU:AU,$E:$E,$E817))/(MAXIFS(AU:AU,$E:$E,$E817)-MINIFS(AU:AU,$E:$E,$E817)),
100*(AU817-MINIFS(AU:AU,$E:$E,$E817))/(MAXIFS(AU:AU,$E:$E,$E817)-MINIFS(AU:AU,$E:$E,$E817))))</f>
        <v/>
      </c>
      <c r="DK817" s="223" t="str">
        <f t="array" ref="DK817">IF(AV817="","",
IF(INDEX(Settings!$H:$H,MATCH(DK$1,Settings!$G:$G,0))=TRUE,
100-100*(AV817-MINIFS(AV:AV,$E:$E,$E817))/(MAXIFS(AV:AV,$E:$E,$E817)-MINIFS(AV:AV,$E:$E,$E817)),
100*(AV817-MINIFS(AV:AV,$E:$E,$E817))/(MAXIFS(AV:AV,$E:$E,$E817)-MINIFS(AV:AV,$E:$E,$E817))))</f>
        <v/>
      </c>
      <c r="DL817" s="223" t="str">
        <f t="array" ref="DL817">IF(AW817="","",
IF(INDEX(Settings!$H:$H,MATCH(DL$1,Settings!$G:$G,0))=TRUE,
100-100*(AW817-MINIFS(AW:AW,$E:$E,$E817))/(MAXIFS(AW:AW,$E:$E,$E817)-MINIFS(AW:AW,$E:$E,$E817)),
100*(AW817-MINIFS(AW:AW,$E:$E,$E817))/(MAXIFS(AW:AW,$E:$E,$E817)-MINIFS(AW:AW,$E:$E,$E817))))</f>
        <v/>
      </c>
      <c r="DM817" s="223" t="str">
        <f t="array" ref="DM817">IF(AX817="","",
IF(INDEX(Settings!$H:$H,MATCH(DM$1,Settings!$G:$G,0))=TRUE,
100-100*(AX817-MINIFS(AX:AX,$E:$E,$E817))/(MAXIFS(AX:AX,$E:$E,$E817)-MINIFS(AX:AX,$E:$E,$E817)),
100*(AX817-MINIFS(AX:AX,$E:$E,$E817))/(MAXIFS(AX:AX,$E:$E,$E817)-MINIFS(AX:AX,$E:$E,$E817))))</f>
        <v/>
      </c>
      <c r="DN817" s="223" t="str">
        <f t="array" ref="DN817">IF(AY817="","",
IF(INDEX(Settings!$H:$H,MATCH(DN$1,Settings!$G:$G,0))=TRUE,
100-100*(AY817-MINIFS(AY:AY,$E:$E,$E817))/(MAXIFS(AY:AY,$E:$E,$E817)-MINIFS(AY:AY,$E:$E,$E817)),
100*(AY817-MINIFS(AY:AY,$E:$E,$E817))/(MAXIFS(AY:AY,$E:$E,$E817)-MINIFS(AY:AY,$E:$E,$E817))))</f>
        <v/>
      </c>
      <c r="DO817" s="223" t="str">
        <f t="array" ref="DO817">IF(AZ817="","",
IF(INDEX(Settings!$H:$H,MATCH(DO$1,Settings!$G:$G,0))=TRUE,
100-100*(AZ817-MINIFS(AZ:AZ,$E:$E,$E817))/(MAXIFS(AZ:AZ,$E:$E,$E817)-MINIFS(AZ:AZ,$E:$E,$E817)),
100*(AZ817-MINIFS(AZ:AZ,$E:$E,$E817))/(MAXIFS(AZ:AZ,$E:$E,$E817)-MINIFS(AZ:AZ,$E:$E,$E817))))</f>
        <v/>
      </c>
      <c r="DP817" s="223" t="str">
        <f t="array" ref="DP817">IF(BA817="","",
IF(INDEX(Settings!$H:$H,MATCH(DP$1,Settings!$G:$G,0))=TRUE,
100-100*(BA817-MINIFS(BA:BA,$E:$E,$E817))/(MAXIFS(BA:BA,$E:$E,$E817)-MINIFS(BA:BA,$E:$E,$E817)),
100*(BA817-MINIFS(BA:BA,$E:$E,$E817))/(MAXIFS(BA:BA,$E:$E,$E817)-MINIFS(BA:BA,$E:$E,$E817))))</f>
        <v/>
      </c>
      <c r="DQ817" s="223" t="str">
        <f t="array" ref="DQ817">IF(BB817="","",
IF(INDEX(Settings!$H:$H,MATCH(DQ$1,Settings!$G:$G,0))=TRUE,
100-100*(BB817-MINIFS(BB:BB,$E:$E,$E817))/(MAXIFS(BB:BB,$E:$E,$E817)-MINIFS(BB:BB,$E:$E,$E817)),
100*(BB817-MINIFS(BB:BB,$E:$E,$E817))/(MAXIFS(BB:BB,$E:$E,$E817)-MINIFS(BB:BB,$E:$E,$E817))))</f>
        <v/>
      </c>
      <c r="DR817" s="223" t="str">
        <f t="array" ref="DR817">IF(BC817="","",
IF(INDEX(Settings!$H:$H,MATCH(DR$1,Settings!$G:$G,0))=TRUE,
100-100*(BC817-MINIFS(BC:BC,$E:$E,$E817))/(MAXIFS(BC:BC,$E:$E,$E817)-MINIFS(BC:BC,$E:$E,$E817)),
100*(BC817-MINIFS(BC:BC,$E:$E,$E817))/(MAXIFS(BC:BC,$E:$E,$E817)-MINIFS(BC:BC,$E:$E,$E817))))</f>
        <v/>
      </c>
      <c r="DS817" s="223" t="str">
        <f t="array" ref="DS817">IF(BD817="","",
IF(INDEX(Settings!$H:$H,MATCH(DS$1,Settings!$G:$G,0))=TRUE,
100-100*(BD817-MINIFS(BD:BD,$E:$E,$E817))/(MAXIFS(BD:BD,$E:$E,$E817)-MINIFS(BD:BD,$E:$E,$E817)),
100*(BD817-MINIFS(BD:BD,$E:$E,$E817))/(MAXIFS(BD:BD,$E:$E,$E817)-MINIFS(BD:BD,$E:$E,$E817))))</f>
        <v/>
      </c>
      <c r="DT817" s="223" t="str">
        <f t="array" ref="DT817">IF(BE817="","",
IF(INDEX(Settings!$H:$H,MATCH(DT$1,Settings!$G:$G,0))=TRUE,
100-100*(BE817-MINIFS(BE:BE,$E:$E,$E817))/(MAXIFS(BE:BE,$E:$E,$E817)-MINIFS(BE:BE,$E:$E,$E817)),
100*(BE817-MINIFS(BE:BE,$E:$E,$E817))/(MAXIFS(BE:BE,$E:$E,$E817)-MINIFS(BE:BE,$E:$E,$E817))))</f>
        <v/>
      </c>
      <c r="DU817" s="223" t="str">
        <f t="array" ref="DU817">IF(BF817="","",
IF(INDEX(Settings!$H:$H,MATCH(DU$1,Settings!$G:$G,0))=TRUE,
100-100*(BF817-MINIFS(BF:BF,$E:$E,$E817))/(MAXIFS(BF:BF,$E:$E,$E817)-MINIFS(BF:BF,$E:$E,$E817)),
100*(BF817-MINIFS(BF:BF,$E:$E,$E817))/(MAXIFS(BF:BF,$E:$E,$E817)-MINIFS(BF:BF,$E:$E,$E817))))</f>
        <v/>
      </c>
      <c r="DV817" s="223" t="str">
        <f t="array" ref="DV817">IF(BG817="","",
IF(INDEX(Settings!$H:$H,MATCH(DV$1,Settings!$G:$G,0))=TRUE,
100-100*(BG817-MINIFS(BG:BG,$E:$E,$E817))/(MAXIFS(BG:BG,$E:$E,$E817)-MINIFS(BG:BG,$E:$E,$E817)),
100*(BG817-MINIFS(BG:BG,$E:$E,$E817))/(MAXIFS(BG:BG,$E:$E,$E817)-MINIFS(BG:BG,$E:$E,$E817))))</f>
        <v/>
      </c>
      <c r="DW817" s="223" t="str">
        <f t="array" ref="DW817">IF(BH817="","",
IF(INDEX(Settings!$H:$H,MATCH(DW$1,Settings!$G:$G,0))=TRUE,
100-100*(BH817-MINIFS(BH:BH,$E:$E,$E817))/(MAXIFS(BH:BH,$E:$E,$E817)-MINIFS(BH:BH,$E:$E,$E817)),
100*(BH817-MINIFS(BH:BH,$E:$E,$E817))/(MAXIFS(BH:BH,$E:$E,$E817)-MINIFS(BH:BH,$E:$E,$E817))))</f>
        <v/>
      </c>
      <c r="DX817" s="223" t="str">
        <f t="array" ref="DX817">IF(BI817="","",
IF(INDEX(Settings!$H:$H,MATCH(DX$1,Settings!$G:$G,0))=TRUE,
100-100*(BI817-MINIFS(BI:BI,$E:$E,$E817))/(MAXIFS(BI:BI,$E:$E,$E817)-MINIFS(BI:BI,$E:$E,$E817)),
100*(BI817-MINIFS(BI:BI,$E:$E,$E817))/(MAXIFS(BI:BI,$E:$E,$E817)-MINIFS(BI:BI,$E:$E,$E817))))</f>
        <v/>
      </c>
      <c r="DY817" s="223" t="str">
        <f t="array" ref="DY817">IF(BJ817="","",
IF(INDEX(Settings!$H:$H,MATCH(DY$1,Settings!$G:$G,0))=TRUE,
100-100*(BJ817-MINIFS(BJ:BJ,$E:$E,$E817))/(MAXIFS(BJ:BJ,$E:$E,$E817)-MINIFS(BJ:BJ,$E:$E,$E817)),
100*(BJ817-MINIFS(BJ:BJ,$E:$E,$E817))/(MAXIFS(BJ:BJ,$E:$E,$E817)-MINIFS(BJ:BJ,$E:$E,$E817))))</f>
        <v/>
      </c>
      <c r="DZ817" s="225"/>
      <c r="EA817" s="225"/>
      <c r="EB817" s="225" t="str">
        <f t="shared" si="8"/>
        <v/>
      </c>
      <c r="EC817" s="225" t="str">
        <f t="shared" si="9"/>
        <v/>
      </c>
      <c r="ED817" s="225" t="str">
        <f t="shared" si="10"/>
        <v/>
      </c>
      <c r="EE817" s="225" t="str">
        <f t="shared" si="11"/>
        <v/>
      </c>
      <c r="EF817" s="225" t="str">
        <f t="shared" si="12"/>
        <v/>
      </c>
      <c r="EG817" s="225" t="str">
        <f t="shared" si="13"/>
        <v/>
      </c>
      <c r="EH817" s="225"/>
      <c r="EI817" s="225"/>
      <c r="EJ817" s="225"/>
      <c r="EK817" s="225"/>
      <c r="EL817" s="225"/>
      <c r="EM817" s="225"/>
    </row>
    <row r="818">
      <c r="A818" s="231"/>
      <c r="B818" s="231"/>
      <c r="C818" s="231"/>
      <c r="D818" s="231" t="str">
        <f t="array" ref="D818">IFERROR(INDEX(Profiles!$B:$B,MATCH($A818,Profiles!$A:$A,0)),"")</f>
        <v/>
      </c>
      <c r="E818" s="231"/>
      <c r="F818" s="231"/>
      <c r="G818" s="231"/>
      <c r="H818" s="231"/>
      <c r="I818" s="231" t="str">
        <f>IF(A818="","",IF(Settings!$N$3="DATE",F818&amp;": "&amp;TEXT(B818,"M/DD/YY"),F818&amp;": "&amp;H818))</f>
        <v/>
      </c>
      <c r="J818" s="231"/>
      <c r="K818" s="231"/>
      <c r="L818" s="231"/>
      <c r="M818" s="232" t="str">
        <f t="shared" si="14"/>
        <v/>
      </c>
      <c r="N818" s="231"/>
      <c r="O818" s="231"/>
      <c r="P818" s="231"/>
      <c r="Q818" s="231"/>
      <c r="R818" s="231"/>
      <c r="S818" s="230" t="str">
        <f>IFERROR(VLOOKUP(AF818, 'YOYO IR Scores'!A:C, 3, FALSE), "")
</f>
        <v/>
      </c>
      <c r="T818" s="231"/>
      <c r="U818" s="231"/>
      <c r="V818" s="231"/>
      <c r="W818" s="231"/>
      <c r="X818" s="233" t="str">
        <f t="shared" si="4"/>
        <v/>
      </c>
      <c r="Y818" s="234" t="str">
        <f t="shared" si="5"/>
        <v/>
      </c>
      <c r="Z818" s="234" t="str">
        <f t="shared" si="6"/>
        <v/>
      </c>
      <c r="AA818" s="233" t="str">
        <f t="shared" si="7"/>
        <v/>
      </c>
      <c r="AB818" s="232"/>
      <c r="AC818" s="232"/>
      <c r="AD818" s="232"/>
      <c r="AE818" s="232" t="str">
        <f>IFERROR(VLOOKUP(AF818, 'YOYO IR Scores'!A:C, 2, FALSE), "")</f>
        <v/>
      </c>
      <c r="AF818" s="232"/>
      <c r="AG818" s="23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c r="BD818" s="232"/>
      <c r="BE818" s="232"/>
      <c r="BF818" s="232"/>
      <c r="BG818" s="232"/>
      <c r="BH818" s="232"/>
      <c r="BI818" s="232"/>
      <c r="BJ818" s="232"/>
      <c r="BK818" s="232" t="str">
        <f t="array" ref="BK818">IF(J818="","",
IF(INDEX(Settings!$H:$H,MATCH(BY$1,Settings!$G:$G,0))=TRUE,
100-100*(J818-MIN(J:J))/(MAX(J:J)-MIN(J:J)),
100*(J818-MIN(J:J))/(MAX(J:J)-MIN(J:J))))</f>
        <v/>
      </c>
      <c r="BL818" s="232" t="str">
        <f t="array" ref="BL818">IF(J818="","",
IF(INDEX(Settings!$H:$H,MATCH(BY$1,Settings!$G:$G,0))=TRUE,
100-100*(J818-MINIFS(J:J,$E:$E,$E818))/(MAXIFS(J:J,$E:$E,$E818)-MINIFS(J:J,$E:$E,$E818)),
100*(J818-MINIFS(J:J,$E:$E,$E818))/(MAXIFS(J:J,$E:$E,$E818)-MINIFS(J:J,$E:$E,$E818))))</f>
        <v/>
      </c>
      <c r="BM818" s="232" t="str">
        <f t="array" ref="BM818">IF(J818="","",
IF(INDEX(Settings!$H:$H,MATCH(BY$1,Settings!$G:$G,0))=TRUE,
100-100*(J818-MINIFS(J:J,$E:$E,$E818,$I:$I,$I818))/(MAXIFS(J:J,$E:$E,$E818,$I:$I,$I818)-MINIFS(J:J,$E:$E,$E818,$I:$I,$I818)),
100*(J818-MINIFS(J:J,$E:$E,$E818,$I:$I,$I818))/(MAXIFS(J:J,$E:$E,$E818,$I:$I,$I818)-MINIFS(J:J,$E:$E,$E818,$I:$I,$I818))))</f>
        <v/>
      </c>
      <c r="BN818" s="231" t="str">
        <f t="array" ref="BN818">IF(J818="","",
IF(INDEX(Settings!$H:$H,MATCH(BY$1,Settings!$G:$G,0))=TRUE,
100-100*PERCENTRANK(J:J,J818),
100*PERCENTRANK(J:J,J818)))</f>
        <v/>
      </c>
      <c r="BO818" s="231" t="str">
        <f>IFERROR(__xludf.DUMMYFUNCTION("IF(J818="""","""",
IF(INDEX(Settings!$H:$H,MATCH(BY$1,Settings!$G:$G,0))=TRUE,
100-100*PERCENTRANK(FILTER(J:J,$E:$E=$E818),J818),
100*PERCENTRANK(FILTER(J:J,$E:$E=$E818),J818)))"),"")</f>
        <v/>
      </c>
      <c r="BP818" s="231" t="str">
        <f>IFERROR(__xludf.DUMMYFUNCTION("IF(J818="""","""",
IF(INDEX(Settings!$H:$H,MATCH(BY$1,Settings!$G:$G,0))=TRUE,
100-100*PERCENTRANK(FILTER(J:J,$E:$E=$E818,$I:$I=$I818),J818),
100*PERCENTRANK(FILTER(J:J,$E:$E=$E818,$I:$I=$I818),J818)))"),"")</f>
        <v/>
      </c>
      <c r="BQ818" s="233" t="str">
        <f t="array" ref="BQ818">IF(J818="","",
IF(INDEX(Settings!$H:$H,MATCH(BY$1,Settings!$G:$G,0))=TRUE,
-1*(J818-AVERAGE(J:J))/STDEV(J:J),
(J818-AVERAGE(J:J))/STDEV(J:J)))</f>
        <v/>
      </c>
      <c r="BR818" s="233" t="str">
        <f>IFERROR(__xludf.DUMMYFUNCTION("IF(J818="""","""",
IF(INDEX(Settings!$H:$H,MATCH(BY$1,Settings!$G:$G,0))=TRUE,
-1*(J818-AVERAGEIFS(J:J,$E:$E,$E818))/STDEV(FILTER(J:J,$E:$E=$E818)),
(J818-AVERAGEIFS(J:J,$E:$E,$E818))/STDEV(FILTER(J:J,$E:$E=$E818))))"),"")</f>
        <v/>
      </c>
      <c r="BS818" s="233"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1"/>
      <c r="BX818" s="231"/>
      <c r="BY818" s="232" t="str">
        <f t="array" ref="BY818">IF(J818="","",
IF(INDEX(Settings!$H:$H,MATCH(BY$1,Settings!$G:$G,0))=TRUE,
100-100*(J818-MINIFS(J:J,$E:$E,$E818))/(MAXIFS(J:J,$E:$E,$E818)-MINIFS(J:J,$E:$E,$E818)),
100*(J818-MINIFS(J:J,$E:$E,$E818))/(MAXIFS(J:J,$E:$E,$E818)-MINIFS(J:J,$E:$E,$E818))))</f>
        <v/>
      </c>
      <c r="BZ818" s="232" t="str">
        <f t="array" ref="BZ818">IF(K818="","",
IF(INDEX(Settings!$H:$H,MATCH(BZ$1,Settings!$G:$G,0))=TRUE,
100-100*(K818-MINIFS(K:K,$E:$E,$E818))/(MAXIFS(K:K,$E:$E,$E818)-MINIFS(K:K,$E:$E,$E818)),
100*(K818-MINIFS(K:K,$E:$E,$E818))/(MAXIFS(K:K,$E:$E,$E818)-MINIFS(K:K,$E:$E,$E818))))</f>
        <v/>
      </c>
      <c r="CA818" s="232" t="str">
        <f t="array" ref="CA818">IF(L818="","",
IF(INDEX(Settings!$H:$H,MATCH(CA$1,Settings!$G:$G,0))=TRUE,
100-100*(L818-MINIFS(L:L,$E:$E,$E818))/(MAXIFS(L:L,$E:$E,$E818)-MINIFS(L:L,$E:$E,$E818)),
100*(L818-MINIFS(L:L,$E:$E,$E818))/(MAXIFS(L:L,$E:$E,$E818)-MINIFS(L:L,$E:$E,$E818))))</f>
        <v/>
      </c>
      <c r="CB818" s="232" t="str">
        <f t="array" ref="CB818">IF(M818="","",
IF(INDEX(Settings!$H:$H,MATCH(CB$1,Settings!$G:$G,0))=TRUE,
100-100*(M818-MINIFS(M:M,$E:$E,$E818))/(MAXIFS(M:M,$E:$E,$E818)-MINIFS(M:M,$E:$E,$E818)),
100*(M818-MINIFS(M:M,$E:$E,$E818))/(MAXIFS(M:M,$E:$E,$E818)-MINIFS(M:M,$E:$E,$E818))))</f>
        <v/>
      </c>
      <c r="CC818" s="232" t="str">
        <f t="array" ref="CC818">IF(N818="","",
IF(INDEX(Settings!$H:$H,MATCH(CC$1,Settings!$G:$G,0))=TRUE,
100-100*(N818-MINIFS(N:N,$E:$E,$E818))/(MAXIFS(N:N,$E:$E,$E818)-MINIFS(N:N,$E:$E,$E818)),
100*(N818-MINIFS(N:N,$E:$E,$E818))/(MAXIFS(N:N,$E:$E,$E818)-MINIFS(N:N,$E:$E,$E818))))</f>
        <v/>
      </c>
      <c r="CD818" s="232" t="str">
        <f t="array" ref="CD818">IF(O818="","",
IF(INDEX(Settings!$H:$H,MATCH(CD$1,Settings!$G:$G,0))=TRUE,
100-100*(O818-MINIFS(O:O,$E:$E,$E818))/(MAXIFS(O:O,$E:$E,$E818)-MINIFS(O:O,$E:$E,$E818)),
100*(O818-MINIFS(O:O,$E:$E,$E818))/(MAXIFS(O:O,$E:$E,$E818)-MINIFS(O:O,$E:$E,$E818))))</f>
        <v/>
      </c>
      <c r="CE818" s="232" t="str">
        <f t="array" ref="CE818">IF(P818="","",
IF(INDEX(Settings!$H:$H,MATCH(CE$1,Settings!$G:$G,0))=TRUE,
100-100*(P818-MINIFS(P:P,$E:$E,$E818))/(MAXIFS(P:P,$E:$E,$E818)-MINIFS(P:P,$E:$E,$E818)),
100*(P818-MINIFS(P:P,$E:$E,$E818))/(MAXIFS(P:P,$E:$E,$E818)-MINIFS(P:P,$E:$E,$E818))))</f>
        <v/>
      </c>
      <c r="CF818" s="232" t="str">
        <f t="array" ref="CF818">IF(Q818="","",
IF(INDEX(Settings!$H:$H,MATCH(CF$1,Settings!$G:$G,0))=TRUE,
100-100*(Q818-MINIFS(Q:Q,$E:$E,$E818))/(MAXIFS(Q:Q,$E:$E,$E818)-MINIFS(Q:Q,$E:$E,$E818)),
100*(Q818-MINIFS(Q:Q,$E:$E,$E818))/(MAXIFS(Q:Q,$E:$E,$E818)-MINIFS(Q:Q,$E:$E,$E818))))</f>
        <v/>
      </c>
      <c r="CG818" s="232" t="str">
        <f t="array" ref="CG818">IF(R818="","",
IF(INDEX(Settings!$H:$H,MATCH(CG$1,Settings!$G:$G,0))=TRUE,
100-100*(R818-MINIFS(R:R,$E:$E,$E818))/(MAXIFS(R:R,$E:$E,$E818)-MINIFS(R:R,$E:$E,$E818)),
100*(R818-MINIFS(R:R,$E:$E,$E818))/(MAXIFS(R:R,$E:$E,$E818)-MINIFS(R:R,$E:$E,$E818))))</f>
        <v/>
      </c>
      <c r="CH818" s="232" t="str">
        <f t="array" ref="CH818">IF(S818="","",
IF(INDEX(Settings!$H:$H,MATCH(CH$1,Settings!$G:$G,0))=TRUE,
100-100*(S818-MINIFS(S:S,$E:$E,$E818))/(MAXIFS(S:S,$E:$E,$E818)-MINIFS(S:S,$E:$E,$E818)),
100*(S818-MINIFS(S:S,$E:$E,$E818))/(MAXIFS(S:S,$E:$E,$E818)-MINIFS(S:S,$E:$E,$E818))))</f>
        <v/>
      </c>
      <c r="CI818" s="232" t="str">
        <f t="array" ref="CI818">IF(T818="","",
IF(INDEX(Settings!$H:$H,MATCH(CI$1,Settings!$G:$G,0))=TRUE,
100-100*(T818-MINIFS(T:T,$E:$E,$E818))/(MAXIFS(T:T,$E:$E,$E818)-MINIFS(T:T,$E:$E,$E818)),
100*(T818-MINIFS(T:T,$E:$E,$E818))/(MAXIFS(T:T,$E:$E,$E818)-MINIFS(T:T,$E:$E,$E818))))</f>
        <v/>
      </c>
      <c r="CJ818" s="232" t="str">
        <f t="array" ref="CJ818">IF(U818="","",
IF(INDEX(Settings!$H:$H,MATCH(CJ$1,Settings!$G:$G,0))=TRUE,
100-100*(U818-MINIFS(U:U,$E:$E,$E818))/(MAXIFS(U:U,$E:$E,$E818)-MINIFS(U:U,$E:$E,$E818)),
100*(U818-MINIFS(U:U,$E:$E,$E818))/(MAXIFS(U:U,$E:$E,$E818)-MINIFS(U:U,$E:$E,$E818))))</f>
        <v/>
      </c>
      <c r="CK818" s="232" t="str">
        <f t="array" ref="CK818">IF(V818="","",
IF(INDEX(Settings!$H:$H,MATCH(CK$1,Settings!$G:$G,0))=TRUE,
100-100*(V818-MINIFS(V:V,$E:$E,$E818))/(MAXIFS(V:V,$E:$E,$E818)-MINIFS(V:V,$E:$E,$E818)),
100*(V818-MINIFS(V:V,$E:$E,$E818))/(MAXIFS(V:V,$E:$E,$E818)-MINIFS(V:V,$E:$E,$E818))))</f>
        <v/>
      </c>
      <c r="CL818" s="232" t="str">
        <f t="array" ref="CL818">IF(W818="","",
IF(INDEX(Settings!$H:$H,MATCH(CL$1,Settings!$G:$G,0))=TRUE,
100-100*(W818-MINIFS(W:W,$E:$E,$E818))/(MAXIFS(W:W,$E:$E,$E818)-MINIFS(W:W,$E:$E,$E818)),
100*(W818-MINIFS(W:W,$E:$E,$E818))/(MAXIFS(W:W,$E:$E,$E818)-MINIFS(W:W,$E:$E,$E818))))</f>
        <v/>
      </c>
      <c r="CM818" s="232" t="str">
        <f t="array" ref="CM818">IF(X818="","",
IF(INDEX(Settings!$H:$H,MATCH(CM$1,Settings!$G:$G,0))=TRUE,
100-100*(X818-MINIFS(X:X,$E:$E,$E818))/(MAXIFS(X:X,$E:$E,$E818)-MINIFS(X:X,$E:$E,$E818)),
100*(X818-MINIFS(X:X,$E:$E,$E818))/(MAXIFS(X:X,$E:$E,$E818)-MINIFS(X:X,$E:$E,$E818))))</f>
        <v/>
      </c>
      <c r="CN818" s="232" t="str">
        <f t="array" ref="CN818">IF(Y818="","",
IF(INDEX(Settings!$H:$H,MATCH(CN$1,Settings!$G:$G,0))=TRUE,
100-100*(Y818-MINIFS(Y:Y,$E:$E,$E818))/(MAXIFS(Y:Y,$E:$E,$E818)-MINIFS(Y:Y,$E:$E,$E818)),
100*(Y818-MINIFS(Y:Y,$E:$E,$E818))/(MAXIFS(Y:Y,$E:$E,$E818)-MINIFS(Y:Y,$E:$E,$E818))))</f>
        <v/>
      </c>
      <c r="CO818" s="232" t="str">
        <f t="array" ref="CO818">IF(Z818="","",
IF(INDEX(Settings!$H:$H,MATCH(CO$1,Settings!$G:$G,0))=TRUE,
100-100*(Z818-MINIFS(Z:Z,$E:$E,$E818))/(MAXIFS(Z:Z,$E:$E,$E818)-MINIFS(Z:Z,$E:$E,$E818)),
100*(Z818-MINIFS(Z:Z,$E:$E,$E818))/(MAXIFS(Z:Z,$E:$E,$E818)-MINIFS(Z:Z,$E:$E,$E818))))</f>
        <v/>
      </c>
      <c r="CP818" s="232" t="str">
        <f t="array" ref="CP818">IF(AA818="","",
IF(INDEX(Settings!$H:$H,MATCH(CP$1,Settings!$G:$G,0))=TRUE,
100-100*(AA818-MINIFS(AA:AA,$E:$E,$E818))/(MAXIFS(AA:AA,$E:$E,$E818)-MINIFS(AA:AA,$E:$E,$E818)),
100*(AA818-MINIFS(AA:AA,$E:$E,$E818))/(MAXIFS(AA:AA,$E:$E,$E818)-MINIFS(AA:AA,$E:$E,$E818))))</f>
        <v/>
      </c>
      <c r="CQ818" s="232" t="str">
        <f t="array" ref="CQ818">IF(AB818="","",
IF(INDEX(Settings!$H:$H,MATCH(CQ$1,Settings!$G:$G,0))=TRUE,
100-100*(AB818-MINIFS(AB:AB,$E:$E,$E818))/(MAXIFS(AB:AB,$E:$E,$E818)-MINIFS(AB:AB,$E:$E,$E818)),
100*(AB818-MINIFS(AB:AB,$E:$E,$E818))/(MAXIFS(AB:AB,$E:$E,$E818)-MINIFS(AB:AB,$E:$E,$E818))))</f>
        <v/>
      </c>
      <c r="CR818" s="232" t="str">
        <f t="array" ref="CR818">IF(AC818="","",
IF(INDEX(Settings!$H:$H,MATCH(CR$1,Settings!$G:$G,0))=TRUE,
100-100*(AC818-MINIFS(AC:AC,$E:$E,$E818))/(MAXIFS(AC:AC,$E:$E,$E818)-MINIFS(AC:AC,$E:$E,$E818)),
100*(AC818-MINIFS(AC:AC,$E:$E,$E818))/(MAXIFS(AC:AC,$E:$E,$E818)-MINIFS(AC:AC,$E:$E,$E818))))</f>
        <v/>
      </c>
      <c r="CS818" s="232" t="str">
        <f t="array" ref="CS818">IF(AD818="","",
IF(INDEX(Settings!$H:$H,MATCH(CS$1,Settings!$G:$G,0))=TRUE,
100-100*(AD818-MINIFS(AD:AD,$E:$E,$E818))/(MAXIFS(AD:AD,$E:$E,$E818)-MINIFS(AD:AD,$E:$E,$E818)),
100*(AD818-MINIFS(AD:AD,$E:$E,$E818))/(MAXIFS(AD:AD,$E:$E,$E818)-MINIFS(AD:AD,$E:$E,$E818))))</f>
        <v/>
      </c>
      <c r="CT818" s="232" t="str">
        <f t="array" ref="CT818">IF(AE818="","",
IF(INDEX(Settings!$H:$H,MATCH(CT$1,Settings!$G:$G,0))=TRUE,
100-100*(AE818-MINIFS(AE:AE,$E:$E,$E818))/(MAXIFS(AE:AE,$E:$E,$E818)-MINIFS(AE:AE,$E:$E,$E818)),
100*(AE818-MINIFS(AE:AE,$E:$E,$E818))/(MAXIFS(AE:AE,$E:$E,$E818)-MINIFS(AE:AE,$E:$E,$E818))))</f>
        <v/>
      </c>
      <c r="CU818" s="232" t="str">
        <f t="array" ref="CU818">IF(AF818="","",
IF(INDEX(Settings!$H:$H,MATCH(CU$1,Settings!$G:$G,0))=TRUE,
100-100*(AF818-MINIFS(AF:AF,$E:$E,$E818))/(MAXIFS(AF:AF,$E:$E,$E818)-MINIFS(AF:AF,$E:$E,$E818)),
100*(AF818-MINIFS(AF:AF,$E:$E,$E818))/(MAXIFS(AF:AF,$E:$E,$E818)-MINIFS(AF:AF,$E:$E,$E818))))</f>
        <v/>
      </c>
      <c r="CV818" s="232" t="str">
        <f t="array" ref="CV818">IF(AG818="","",
IF(INDEX(Settings!$H:$H,MATCH(CV$1,Settings!$G:$G,0))=TRUE,
100-100*(AG818-MINIFS(AG:AG,$E:$E,$E818))/(MAXIFS(AG:AG,$E:$E,$E818)-MINIFS(AG:AG,$E:$E,$E818)),
100*(AG818-MINIFS(AG:AG,$E:$E,$E818))/(MAXIFS(AG:AG,$E:$E,$E818)-MINIFS(AG:AG,$E:$E,$E818))))</f>
        <v/>
      </c>
      <c r="CW818" s="232" t="str">
        <f t="array" ref="CW818">IF(AH818="","",
IF(INDEX(Settings!$H:$H,MATCH(CW$1,Settings!$G:$G,0))=TRUE,
100-100*(AH818-MINIFS(AH:AH,$E:$E,$E818))/(MAXIFS(AH:AH,$E:$E,$E818)-MINIFS(AH:AH,$E:$E,$E818)),
100*(AH818-MINIFS(AH:AH,$E:$E,$E818))/(MAXIFS(AH:AH,$E:$E,$E818)-MINIFS(AH:AH,$E:$E,$E818))))</f>
        <v/>
      </c>
      <c r="CX818" s="232" t="str">
        <f t="array" ref="CX818">IF(AI818="","",
IF(INDEX(Settings!$H:$H,MATCH(CX$1,Settings!$G:$G,0))=TRUE,
100-100*(AI818-MINIFS(AI:AI,$E:$E,$E818))/(MAXIFS(AI:AI,$E:$E,$E818)-MINIFS(AI:AI,$E:$E,$E818)),
100*(AI818-MINIFS(AI:AI,$E:$E,$E818))/(MAXIFS(AI:AI,$E:$E,$E818)-MINIFS(AI:AI,$E:$E,$E818))))</f>
        <v/>
      </c>
      <c r="CY818" s="232" t="str">
        <f t="array" ref="CY818">IF(AJ818="","",
IF(INDEX(Settings!$H:$H,MATCH(CY$1,Settings!$G:$G,0))=TRUE,
100-100*(AJ818-MINIFS(AJ:AJ,$E:$E,$E818))/(MAXIFS(AJ:AJ,$E:$E,$E818)-MINIFS(AJ:AJ,$E:$E,$E818)),
100*(AJ818-MINIFS(AJ:AJ,$E:$E,$E818))/(MAXIFS(AJ:AJ,$E:$E,$E818)-MINIFS(AJ:AJ,$E:$E,$E818))))</f>
        <v/>
      </c>
      <c r="CZ818" s="232" t="str">
        <f t="array" ref="CZ818">IF(AK818="","",
IF(INDEX(Settings!$H:$H,MATCH(CZ$1,Settings!$G:$G,0))=TRUE,
100-100*(AK818-MINIFS(AK:AK,$E:$E,$E818))/(MAXIFS(AK:AK,$E:$E,$E818)-MINIFS(AK:AK,$E:$E,$E818)),
100*(AK818-MINIFS(AK:AK,$E:$E,$E818))/(MAXIFS(AK:AK,$E:$E,$E818)-MINIFS(AK:AK,$E:$E,$E818))))</f>
        <v/>
      </c>
      <c r="DA818" s="232" t="str">
        <f t="array" ref="DA818">IF(AL818="","",
IF(INDEX(Settings!$H:$H,MATCH(DA$1,Settings!$G:$G,0))=TRUE,
100-100*(AL818-MINIFS(AL:AL,$E:$E,$E818))/(MAXIFS(AL:AL,$E:$E,$E818)-MINIFS(AL:AL,$E:$E,$E818)),
100*(AL818-MINIFS(AL:AL,$E:$E,$E818))/(MAXIFS(AL:AL,$E:$E,$E818)-MINIFS(AL:AL,$E:$E,$E818))))</f>
        <v/>
      </c>
      <c r="DB818" s="232" t="str">
        <f t="array" ref="DB818">IF(AM818="","",
IF(INDEX(Settings!$H:$H,MATCH(DB$1,Settings!$G:$G,0))=TRUE,
100-100*(AM818-MINIFS(AM:AM,$E:$E,$E818))/(MAXIFS(AM:AM,$E:$E,$E818)-MINIFS(AM:AM,$E:$E,$E818)),
100*(AM818-MINIFS(AM:AM,$E:$E,$E818))/(MAXIFS(AM:AM,$E:$E,$E818)-MINIFS(AM:AM,$E:$E,$E818))))</f>
        <v/>
      </c>
      <c r="DC818" s="232" t="str">
        <f t="array" ref="DC818">IF(AN818="","",
IF(INDEX(Settings!$H:$H,MATCH(DC$1,Settings!$G:$G,0))=TRUE,
100-100*(AN818-MINIFS(AN:AN,$E:$E,$E818))/(MAXIFS(AN:AN,$E:$E,$E818)-MINIFS(AN:AN,$E:$E,$E818)),
100*(AN818-MINIFS(AN:AN,$E:$E,$E818))/(MAXIFS(AN:AN,$E:$E,$E818)-MINIFS(AN:AN,$E:$E,$E818))))</f>
        <v/>
      </c>
      <c r="DD818" s="232" t="str">
        <f t="array" ref="DD818">IF(AO818="","",
IF(INDEX(Settings!$H:$H,MATCH(DD$1,Settings!$G:$G,0))=TRUE,
100-100*(AO818-MINIFS(AO:AO,$E:$E,$E818))/(MAXIFS(AO:AO,$E:$E,$E818)-MINIFS(AO:AO,$E:$E,$E818)),
100*(AO818-MINIFS(AO:AO,$E:$E,$E818))/(MAXIFS(AO:AO,$E:$E,$E818)-MINIFS(AO:AO,$E:$E,$E818))))</f>
        <v/>
      </c>
      <c r="DE818" s="232" t="str">
        <f t="array" ref="DE818">IF(AP818="","",
IF(INDEX(Settings!$H:$H,MATCH(DE$1,Settings!$G:$G,0))=TRUE,
100-100*(AP818-MINIFS(AP:AP,$E:$E,$E818))/(MAXIFS(AP:AP,$E:$E,$E818)-MINIFS(AP:AP,$E:$E,$E818)),
100*(AP818-MINIFS(AP:AP,$E:$E,$E818))/(MAXIFS(AP:AP,$E:$E,$E818)-MINIFS(AP:AP,$E:$E,$E818))))</f>
        <v/>
      </c>
      <c r="DF818" s="232" t="str">
        <f t="array" ref="DF818">IF(AQ818="","",
IF(INDEX(Settings!$H:$H,MATCH(DF$1,Settings!$G:$G,0))=TRUE,
100-100*(AQ818-MINIFS(AQ:AQ,$E:$E,$E818))/(MAXIFS(AQ:AQ,$E:$E,$E818)-MINIFS(AQ:AQ,$E:$E,$E818)),
100*(AQ818-MINIFS(AQ:AQ,$E:$E,$E818))/(MAXIFS(AQ:AQ,$E:$E,$E818)-MINIFS(AQ:AQ,$E:$E,$E818))))</f>
        <v/>
      </c>
      <c r="DG818" s="232" t="str">
        <f t="array" ref="DG818">IF(AR818="","",
IF(INDEX(Settings!$H:$H,MATCH(DG$1,Settings!$G:$G,0))=TRUE,
100-100*(AR818-MINIFS(AR:AR,$E:$E,$E818))/(MAXIFS(AR:AR,$E:$E,$E818)-MINIFS(AR:AR,$E:$E,$E818)),
100*(AR818-MINIFS(AR:AR,$E:$E,$E818))/(MAXIFS(AR:AR,$E:$E,$E818)-MINIFS(AR:AR,$E:$E,$E818))))</f>
        <v/>
      </c>
      <c r="DH818" s="232" t="str">
        <f t="array" ref="DH818">IF(AS818="","",
IF(INDEX(Settings!$H:$H,MATCH(DH$1,Settings!$G:$G,0))=TRUE,
100-100*(AS818-MINIFS(AS:AS,$E:$E,$E818))/(MAXIFS(AS:AS,$E:$E,$E818)-MINIFS(AS:AS,$E:$E,$E818)),
100*(AS818-MINIFS(AS:AS,$E:$E,$E818))/(MAXIFS(AS:AS,$E:$E,$E818)-MINIFS(AS:AS,$E:$E,$E818))))</f>
        <v/>
      </c>
      <c r="DI818" s="232" t="str">
        <f t="array" ref="DI818">IF(AT818="","",
IF(INDEX(Settings!$H:$H,MATCH(DI$1,Settings!$G:$G,0))=TRUE,
100-100*(AT818-MINIFS(AT:AT,$E:$E,$E818))/(MAXIFS(AT:AT,$E:$E,$E818)-MINIFS(AT:AT,$E:$E,$E818)),
100*(AT818-MINIFS(AT:AT,$E:$E,$E818))/(MAXIFS(AT:AT,$E:$E,$E818)-MINIFS(AT:AT,$E:$E,$E818))))</f>
        <v/>
      </c>
      <c r="DJ818" s="232" t="str">
        <f t="array" ref="DJ818">IF(AU818="","",
IF(INDEX(Settings!$H:$H,MATCH(DJ$1,Settings!$G:$G,0))=TRUE,
100-100*(AU818-MINIFS(AU:AU,$E:$E,$E818))/(MAXIFS(AU:AU,$E:$E,$E818)-MINIFS(AU:AU,$E:$E,$E818)),
100*(AU818-MINIFS(AU:AU,$E:$E,$E818))/(MAXIFS(AU:AU,$E:$E,$E818)-MINIFS(AU:AU,$E:$E,$E818))))</f>
        <v/>
      </c>
      <c r="DK818" s="232" t="str">
        <f t="array" ref="DK818">IF(AV818="","",
IF(INDEX(Settings!$H:$H,MATCH(DK$1,Settings!$G:$G,0))=TRUE,
100-100*(AV818-MINIFS(AV:AV,$E:$E,$E818))/(MAXIFS(AV:AV,$E:$E,$E818)-MINIFS(AV:AV,$E:$E,$E818)),
100*(AV818-MINIFS(AV:AV,$E:$E,$E818))/(MAXIFS(AV:AV,$E:$E,$E818)-MINIFS(AV:AV,$E:$E,$E818))))</f>
        <v/>
      </c>
      <c r="DL818" s="232" t="str">
        <f t="array" ref="DL818">IF(AW818="","",
IF(INDEX(Settings!$H:$H,MATCH(DL$1,Settings!$G:$G,0))=TRUE,
100-100*(AW818-MINIFS(AW:AW,$E:$E,$E818))/(MAXIFS(AW:AW,$E:$E,$E818)-MINIFS(AW:AW,$E:$E,$E818)),
100*(AW818-MINIFS(AW:AW,$E:$E,$E818))/(MAXIFS(AW:AW,$E:$E,$E818)-MINIFS(AW:AW,$E:$E,$E818))))</f>
        <v/>
      </c>
      <c r="DM818" s="232" t="str">
        <f t="array" ref="DM818">IF(AX818="","",
IF(INDEX(Settings!$H:$H,MATCH(DM$1,Settings!$G:$G,0))=TRUE,
100-100*(AX818-MINIFS(AX:AX,$E:$E,$E818))/(MAXIFS(AX:AX,$E:$E,$E818)-MINIFS(AX:AX,$E:$E,$E818)),
100*(AX818-MINIFS(AX:AX,$E:$E,$E818))/(MAXIFS(AX:AX,$E:$E,$E818)-MINIFS(AX:AX,$E:$E,$E818))))</f>
        <v/>
      </c>
      <c r="DN818" s="232" t="str">
        <f t="array" ref="DN818">IF(AY818="","",
IF(INDEX(Settings!$H:$H,MATCH(DN$1,Settings!$G:$G,0))=TRUE,
100-100*(AY818-MINIFS(AY:AY,$E:$E,$E818))/(MAXIFS(AY:AY,$E:$E,$E818)-MINIFS(AY:AY,$E:$E,$E818)),
100*(AY818-MINIFS(AY:AY,$E:$E,$E818))/(MAXIFS(AY:AY,$E:$E,$E818)-MINIFS(AY:AY,$E:$E,$E818))))</f>
        <v/>
      </c>
      <c r="DO818" s="232" t="str">
        <f t="array" ref="DO818">IF(AZ818="","",
IF(INDEX(Settings!$H:$H,MATCH(DO$1,Settings!$G:$G,0))=TRUE,
100-100*(AZ818-MINIFS(AZ:AZ,$E:$E,$E818))/(MAXIFS(AZ:AZ,$E:$E,$E818)-MINIFS(AZ:AZ,$E:$E,$E818)),
100*(AZ818-MINIFS(AZ:AZ,$E:$E,$E818))/(MAXIFS(AZ:AZ,$E:$E,$E818)-MINIFS(AZ:AZ,$E:$E,$E818))))</f>
        <v/>
      </c>
      <c r="DP818" s="232" t="str">
        <f t="array" ref="DP818">IF(BA818="","",
IF(INDEX(Settings!$H:$H,MATCH(DP$1,Settings!$G:$G,0))=TRUE,
100-100*(BA818-MINIFS(BA:BA,$E:$E,$E818))/(MAXIFS(BA:BA,$E:$E,$E818)-MINIFS(BA:BA,$E:$E,$E818)),
100*(BA818-MINIFS(BA:BA,$E:$E,$E818))/(MAXIFS(BA:BA,$E:$E,$E818)-MINIFS(BA:BA,$E:$E,$E818))))</f>
        <v/>
      </c>
      <c r="DQ818" s="232" t="str">
        <f t="array" ref="DQ818">IF(BB818="","",
IF(INDEX(Settings!$H:$H,MATCH(DQ$1,Settings!$G:$G,0))=TRUE,
100-100*(BB818-MINIFS(BB:BB,$E:$E,$E818))/(MAXIFS(BB:BB,$E:$E,$E818)-MINIFS(BB:BB,$E:$E,$E818)),
100*(BB818-MINIFS(BB:BB,$E:$E,$E818))/(MAXIFS(BB:BB,$E:$E,$E818)-MINIFS(BB:BB,$E:$E,$E818))))</f>
        <v/>
      </c>
      <c r="DR818" s="232" t="str">
        <f t="array" ref="DR818">IF(BC818="","",
IF(INDEX(Settings!$H:$H,MATCH(DR$1,Settings!$G:$G,0))=TRUE,
100-100*(BC818-MINIFS(BC:BC,$E:$E,$E818))/(MAXIFS(BC:BC,$E:$E,$E818)-MINIFS(BC:BC,$E:$E,$E818)),
100*(BC818-MINIFS(BC:BC,$E:$E,$E818))/(MAXIFS(BC:BC,$E:$E,$E818)-MINIFS(BC:BC,$E:$E,$E818))))</f>
        <v/>
      </c>
      <c r="DS818" s="232" t="str">
        <f t="array" ref="DS818">IF(BD818="","",
IF(INDEX(Settings!$H:$H,MATCH(DS$1,Settings!$G:$G,0))=TRUE,
100-100*(BD818-MINIFS(BD:BD,$E:$E,$E818))/(MAXIFS(BD:BD,$E:$E,$E818)-MINIFS(BD:BD,$E:$E,$E818)),
100*(BD818-MINIFS(BD:BD,$E:$E,$E818))/(MAXIFS(BD:BD,$E:$E,$E818)-MINIFS(BD:BD,$E:$E,$E818))))</f>
        <v/>
      </c>
      <c r="DT818" s="232" t="str">
        <f t="array" ref="DT818">IF(BE818="","",
IF(INDEX(Settings!$H:$H,MATCH(DT$1,Settings!$G:$G,0))=TRUE,
100-100*(BE818-MINIFS(BE:BE,$E:$E,$E818))/(MAXIFS(BE:BE,$E:$E,$E818)-MINIFS(BE:BE,$E:$E,$E818)),
100*(BE818-MINIFS(BE:BE,$E:$E,$E818))/(MAXIFS(BE:BE,$E:$E,$E818)-MINIFS(BE:BE,$E:$E,$E818))))</f>
        <v/>
      </c>
      <c r="DU818" s="232" t="str">
        <f t="array" ref="DU818">IF(BF818="","",
IF(INDEX(Settings!$H:$H,MATCH(DU$1,Settings!$G:$G,0))=TRUE,
100-100*(BF818-MINIFS(BF:BF,$E:$E,$E818))/(MAXIFS(BF:BF,$E:$E,$E818)-MINIFS(BF:BF,$E:$E,$E818)),
100*(BF818-MINIFS(BF:BF,$E:$E,$E818))/(MAXIFS(BF:BF,$E:$E,$E818)-MINIFS(BF:BF,$E:$E,$E818))))</f>
        <v/>
      </c>
      <c r="DV818" s="232" t="str">
        <f t="array" ref="DV818">IF(BG818="","",
IF(INDEX(Settings!$H:$H,MATCH(DV$1,Settings!$G:$G,0))=TRUE,
100-100*(BG818-MINIFS(BG:BG,$E:$E,$E818))/(MAXIFS(BG:BG,$E:$E,$E818)-MINIFS(BG:BG,$E:$E,$E818)),
100*(BG818-MINIFS(BG:BG,$E:$E,$E818))/(MAXIFS(BG:BG,$E:$E,$E818)-MINIFS(BG:BG,$E:$E,$E818))))</f>
        <v/>
      </c>
      <c r="DW818" s="232" t="str">
        <f t="array" ref="DW818">IF(BH818="","",
IF(INDEX(Settings!$H:$H,MATCH(DW$1,Settings!$G:$G,0))=TRUE,
100-100*(BH818-MINIFS(BH:BH,$E:$E,$E818))/(MAXIFS(BH:BH,$E:$E,$E818)-MINIFS(BH:BH,$E:$E,$E818)),
100*(BH818-MINIFS(BH:BH,$E:$E,$E818))/(MAXIFS(BH:BH,$E:$E,$E818)-MINIFS(BH:BH,$E:$E,$E818))))</f>
        <v/>
      </c>
      <c r="DX818" s="232" t="str">
        <f t="array" ref="DX818">IF(BI818="","",
IF(INDEX(Settings!$H:$H,MATCH(DX$1,Settings!$G:$G,0))=TRUE,
100-100*(BI818-MINIFS(BI:BI,$E:$E,$E818))/(MAXIFS(BI:BI,$E:$E,$E818)-MINIFS(BI:BI,$E:$E,$E818)),
100*(BI818-MINIFS(BI:BI,$E:$E,$E818))/(MAXIFS(BI:BI,$E:$E,$E818)-MINIFS(BI:BI,$E:$E,$E818))))</f>
        <v/>
      </c>
      <c r="DY818" s="232" t="str">
        <f t="array" ref="DY818">IF(BJ818="","",
IF(INDEX(Settings!$H:$H,MATCH(DY$1,Settings!$G:$G,0))=TRUE,
100-100*(BJ818-MINIFS(BJ:BJ,$E:$E,$E818))/(MAXIFS(BJ:BJ,$E:$E,$E818)-MINIFS(BJ:BJ,$E:$E,$E818)),
100*(BJ818-MINIFS(BJ:BJ,$E:$E,$E818))/(MAXIFS(BJ:BJ,$E:$E,$E818)-MINIFS(BJ:BJ,$E:$E,$E818))))</f>
        <v/>
      </c>
      <c r="DZ818" s="234"/>
      <c r="EA818" s="234"/>
      <c r="EB818" s="234" t="str">
        <f t="shared" si="8"/>
        <v/>
      </c>
      <c r="EC818" s="234" t="str">
        <f t="shared" si="9"/>
        <v/>
      </c>
      <c r="ED818" s="234" t="str">
        <f t="shared" si="10"/>
        <v/>
      </c>
      <c r="EE818" s="234" t="str">
        <f t="shared" si="11"/>
        <v/>
      </c>
      <c r="EF818" s="234" t="str">
        <f t="shared" si="12"/>
        <v/>
      </c>
      <c r="EG818" s="234" t="str">
        <f t="shared" si="13"/>
        <v/>
      </c>
      <c r="EH818" s="234"/>
      <c r="EI818" s="234"/>
      <c r="EJ818" s="234"/>
      <c r="EK818" s="234"/>
      <c r="EL818" s="234"/>
      <c r="EM818" s="234"/>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3" t="str">
        <f t="shared" si="14"/>
        <v/>
      </c>
      <c r="N819" s="49"/>
      <c r="O819" s="49"/>
      <c r="P819" s="49"/>
      <c r="Q819" s="49"/>
      <c r="R819" s="49"/>
      <c r="S819" s="222" t="str">
        <f>IFERROR(VLOOKUP(AF819, 'YOYO IR Scores'!A:C, 3, FALSE), "")
</f>
        <v/>
      </c>
      <c r="T819" s="49"/>
      <c r="U819" s="49"/>
      <c r="V819" s="49"/>
      <c r="W819" s="49"/>
      <c r="X819" s="224" t="str">
        <f t="shared" si="4"/>
        <v/>
      </c>
      <c r="Y819" s="225" t="str">
        <f t="shared" si="5"/>
        <v/>
      </c>
      <c r="Z819" s="225" t="str">
        <f t="shared" si="6"/>
        <v/>
      </c>
      <c r="AA819" s="224" t="str">
        <f t="shared" si="7"/>
        <v/>
      </c>
      <c r="AB819" s="223"/>
      <c r="AC819" s="223"/>
      <c r="AD819" s="223"/>
      <c r="AE819" s="223" t="str">
        <f>IFERROR(VLOOKUP(AF819, 'YOYO IR Scores'!A:C, 2, FALSE), "")</f>
        <v/>
      </c>
      <c r="AF819" s="223"/>
      <c r="AG819" s="223"/>
      <c r="AH819" s="223"/>
      <c r="AI819" s="223"/>
      <c r="AJ819" s="223"/>
      <c r="AK819" s="223"/>
      <c r="AL819" s="223"/>
      <c r="AM819" s="223"/>
      <c r="AN819" s="223"/>
      <c r="AO819" s="223"/>
      <c r="AP819" s="223"/>
      <c r="AQ819" s="223"/>
      <c r="AR819" s="223"/>
      <c r="AS819" s="223"/>
      <c r="AT819" s="223"/>
      <c r="AU819" s="223"/>
      <c r="AV819" s="223"/>
      <c r="AW819" s="223"/>
      <c r="AX819" s="223"/>
      <c r="AY819" s="223"/>
      <c r="AZ819" s="223"/>
      <c r="BA819" s="223"/>
      <c r="BB819" s="223"/>
      <c r="BC819" s="223"/>
      <c r="BD819" s="223"/>
      <c r="BE819" s="223"/>
      <c r="BF819" s="223"/>
      <c r="BG819" s="223"/>
      <c r="BH819" s="223"/>
      <c r="BI819" s="223"/>
      <c r="BJ819" s="223"/>
      <c r="BK819" s="223" t="str">
        <f t="array" ref="BK819">IF(J819="","",
IF(INDEX(Settings!$H:$H,MATCH(BY$1,Settings!$G:$G,0))=TRUE,
100-100*(J819-MIN(J:J))/(MAX(J:J)-MIN(J:J)),
100*(J819-MIN(J:J))/(MAX(J:J)-MIN(J:J))))</f>
        <v/>
      </c>
      <c r="BL819" s="223" t="str">
        <f t="array" ref="BL819">IF(J819="","",
IF(INDEX(Settings!$H:$H,MATCH(BY$1,Settings!$G:$G,0))=TRUE,
100-100*(J819-MINIFS(J:J,$E:$E,$E819))/(MAXIFS(J:J,$E:$E,$E819)-MINIFS(J:J,$E:$E,$E819)),
100*(J819-MINIFS(J:J,$E:$E,$E819))/(MAXIFS(J:J,$E:$E,$E819)-MINIFS(J:J,$E:$E,$E819))))</f>
        <v/>
      </c>
      <c r="BM819" s="223"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4" t="str">
        <f t="array" ref="BQ819">IF(J819="","",
IF(INDEX(Settings!$H:$H,MATCH(BY$1,Settings!$G:$G,0))=TRUE,
-1*(J819-AVERAGE(J:J))/STDEV(J:J),
(J819-AVERAGE(J:J))/STDEV(J:J)))</f>
        <v/>
      </c>
      <c r="BR819" s="224" t="str">
        <f>IFERROR(__xludf.DUMMYFUNCTION("IF(J819="""","""",
IF(INDEX(Settings!$H:$H,MATCH(BY$1,Settings!$G:$G,0))=TRUE,
-1*(J819-AVERAGEIFS(J:J,$E:$E,$E819))/STDEV(FILTER(J:J,$E:$E=$E819)),
(J819-AVERAGEIFS(J:J,$E:$E,$E819))/STDEV(FILTER(J:J,$E:$E=$E819))))"),"")</f>
        <v/>
      </c>
      <c r="BS819" s="224"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3" t="str">
        <f t="array" ref="BY819">IF(J819="","",
IF(INDEX(Settings!$H:$H,MATCH(BY$1,Settings!$G:$G,0))=TRUE,
100-100*(J819-MINIFS(J:J,$E:$E,$E819))/(MAXIFS(J:J,$E:$E,$E819)-MINIFS(J:J,$E:$E,$E819)),
100*(J819-MINIFS(J:J,$E:$E,$E819))/(MAXIFS(J:J,$E:$E,$E819)-MINIFS(J:J,$E:$E,$E819))))</f>
        <v/>
      </c>
      <c r="BZ819" s="223" t="str">
        <f t="array" ref="BZ819">IF(K819="","",
IF(INDEX(Settings!$H:$H,MATCH(BZ$1,Settings!$G:$G,0))=TRUE,
100-100*(K819-MINIFS(K:K,$E:$E,$E819))/(MAXIFS(K:K,$E:$E,$E819)-MINIFS(K:K,$E:$E,$E819)),
100*(K819-MINIFS(K:K,$E:$E,$E819))/(MAXIFS(K:K,$E:$E,$E819)-MINIFS(K:K,$E:$E,$E819))))</f>
        <v/>
      </c>
      <c r="CA819" s="223" t="str">
        <f t="array" ref="CA819">IF(L819="","",
IF(INDEX(Settings!$H:$H,MATCH(CA$1,Settings!$G:$G,0))=TRUE,
100-100*(L819-MINIFS(L:L,$E:$E,$E819))/(MAXIFS(L:L,$E:$E,$E819)-MINIFS(L:L,$E:$E,$E819)),
100*(L819-MINIFS(L:L,$E:$E,$E819))/(MAXIFS(L:L,$E:$E,$E819)-MINIFS(L:L,$E:$E,$E819))))</f>
        <v/>
      </c>
      <c r="CB819" s="223" t="str">
        <f t="array" ref="CB819">IF(M819="","",
IF(INDEX(Settings!$H:$H,MATCH(CB$1,Settings!$G:$G,0))=TRUE,
100-100*(M819-MINIFS(M:M,$E:$E,$E819))/(MAXIFS(M:M,$E:$E,$E819)-MINIFS(M:M,$E:$E,$E819)),
100*(M819-MINIFS(M:M,$E:$E,$E819))/(MAXIFS(M:M,$E:$E,$E819)-MINIFS(M:M,$E:$E,$E819))))</f>
        <v/>
      </c>
      <c r="CC819" s="223" t="str">
        <f t="array" ref="CC819">IF(N819="","",
IF(INDEX(Settings!$H:$H,MATCH(CC$1,Settings!$G:$G,0))=TRUE,
100-100*(N819-MINIFS(N:N,$E:$E,$E819))/(MAXIFS(N:N,$E:$E,$E819)-MINIFS(N:N,$E:$E,$E819)),
100*(N819-MINIFS(N:N,$E:$E,$E819))/(MAXIFS(N:N,$E:$E,$E819)-MINIFS(N:N,$E:$E,$E819))))</f>
        <v/>
      </c>
      <c r="CD819" s="223" t="str">
        <f t="array" ref="CD819">IF(O819="","",
IF(INDEX(Settings!$H:$H,MATCH(CD$1,Settings!$G:$G,0))=TRUE,
100-100*(O819-MINIFS(O:O,$E:$E,$E819))/(MAXIFS(O:O,$E:$E,$E819)-MINIFS(O:O,$E:$E,$E819)),
100*(O819-MINIFS(O:O,$E:$E,$E819))/(MAXIFS(O:O,$E:$E,$E819)-MINIFS(O:O,$E:$E,$E819))))</f>
        <v/>
      </c>
      <c r="CE819" s="223" t="str">
        <f t="array" ref="CE819">IF(P819="","",
IF(INDEX(Settings!$H:$H,MATCH(CE$1,Settings!$G:$G,0))=TRUE,
100-100*(P819-MINIFS(P:P,$E:$E,$E819))/(MAXIFS(P:P,$E:$E,$E819)-MINIFS(P:P,$E:$E,$E819)),
100*(P819-MINIFS(P:P,$E:$E,$E819))/(MAXIFS(P:P,$E:$E,$E819)-MINIFS(P:P,$E:$E,$E819))))</f>
        <v/>
      </c>
      <c r="CF819" s="223" t="str">
        <f t="array" ref="CF819">IF(Q819="","",
IF(INDEX(Settings!$H:$H,MATCH(CF$1,Settings!$G:$G,0))=TRUE,
100-100*(Q819-MINIFS(Q:Q,$E:$E,$E819))/(MAXIFS(Q:Q,$E:$E,$E819)-MINIFS(Q:Q,$E:$E,$E819)),
100*(Q819-MINIFS(Q:Q,$E:$E,$E819))/(MAXIFS(Q:Q,$E:$E,$E819)-MINIFS(Q:Q,$E:$E,$E819))))</f>
        <v/>
      </c>
      <c r="CG819" s="223" t="str">
        <f t="array" ref="CG819">IF(R819="","",
IF(INDEX(Settings!$H:$H,MATCH(CG$1,Settings!$G:$G,0))=TRUE,
100-100*(R819-MINIFS(R:R,$E:$E,$E819))/(MAXIFS(R:R,$E:$E,$E819)-MINIFS(R:R,$E:$E,$E819)),
100*(R819-MINIFS(R:R,$E:$E,$E819))/(MAXIFS(R:R,$E:$E,$E819)-MINIFS(R:R,$E:$E,$E819))))</f>
        <v/>
      </c>
      <c r="CH819" s="223" t="str">
        <f t="array" ref="CH819">IF(S819="","",
IF(INDEX(Settings!$H:$H,MATCH(CH$1,Settings!$G:$G,0))=TRUE,
100-100*(S819-MINIFS(S:S,$E:$E,$E819))/(MAXIFS(S:S,$E:$E,$E819)-MINIFS(S:S,$E:$E,$E819)),
100*(S819-MINIFS(S:S,$E:$E,$E819))/(MAXIFS(S:S,$E:$E,$E819)-MINIFS(S:S,$E:$E,$E819))))</f>
        <v/>
      </c>
      <c r="CI819" s="223" t="str">
        <f t="array" ref="CI819">IF(T819="","",
IF(INDEX(Settings!$H:$H,MATCH(CI$1,Settings!$G:$G,0))=TRUE,
100-100*(T819-MINIFS(T:T,$E:$E,$E819))/(MAXIFS(T:T,$E:$E,$E819)-MINIFS(T:T,$E:$E,$E819)),
100*(T819-MINIFS(T:T,$E:$E,$E819))/(MAXIFS(T:T,$E:$E,$E819)-MINIFS(T:T,$E:$E,$E819))))</f>
        <v/>
      </c>
      <c r="CJ819" s="223" t="str">
        <f t="array" ref="CJ819">IF(U819="","",
IF(INDEX(Settings!$H:$H,MATCH(CJ$1,Settings!$G:$G,0))=TRUE,
100-100*(U819-MINIFS(U:U,$E:$E,$E819))/(MAXIFS(U:U,$E:$E,$E819)-MINIFS(U:U,$E:$E,$E819)),
100*(U819-MINIFS(U:U,$E:$E,$E819))/(MAXIFS(U:U,$E:$E,$E819)-MINIFS(U:U,$E:$E,$E819))))</f>
        <v/>
      </c>
      <c r="CK819" s="223" t="str">
        <f t="array" ref="CK819">IF(V819="","",
IF(INDEX(Settings!$H:$H,MATCH(CK$1,Settings!$G:$G,0))=TRUE,
100-100*(V819-MINIFS(V:V,$E:$E,$E819))/(MAXIFS(V:V,$E:$E,$E819)-MINIFS(V:V,$E:$E,$E819)),
100*(V819-MINIFS(V:V,$E:$E,$E819))/(MAXIFS(V:V,$E:$E,$E819)-MINIFS(V:V,$E:$E,$E819))))</f>
        <v/>
      </c>
      <c r="CL819" s="223" t="str">
        <f t="array" ref="CL819">IF(W819="","",
IF(INDEX(Settings!$H:$H,MATCH(CL$1,Settings!$G:$G,0))=TRUE,
100-100*(W819-MINIFS(W:W,$E:$E,$E819))/(MAXIFS(W:W,$E:$E,$E819)-MINIFS(W:W,$E:$E,$E819)),
100*(W819-MINIFS(W:W,$E:$E,$E819))/(MAXIFS(W:W,$E:$E,$E819)-MINIFS(W:W,$E:$E,$E819))))</f>
        <v/>
      </c>
      <c r="CM819" s="223" t="str">
        <f t="array" ref="CM819">IF(X819="","",
IF(INDEX(Settings!$H:$H,MATCH(CM$1,Settings!$G:$G,0))=TRUE,
100-100*(X819-MINIFS(X:X,$E:$E,$E819))/(MAXIFS(X:X,$E:$E,$E819)-MINIFS(X:X,$E:$E,$E819)),
100*(X819-MINIFS(X:X,$E:$E,$E819))/(MAXIFS(X:X,$E:$E,$E819)-MINIFS(X:X,$E:$E,$E819))))</f>
        <v/>
      </c>
      <c r="CN819" s="223" t="str">
        <f t="array" ref="CN819">IF(Y819="","",
IF(INDEX(Settings!$H:$H,MATCH(CN$1,Settings!$G:$G,0))=TRUE,
100-100*(Y819-MINIFS(Y:Y,$E:$E,$E819))/(MAXIFS(Y:Y,$E:$E,$E819)-MINIFS(Y:Y,$E:$E,$E819)),
100*(Y819-MINIFS(Y:Y,$E:$E,$E819))/(MAXIFS(Y:Y,$E:$E,$E819)-MINIFS(Y:Y,$E:$E,$E819))))</f>
        <v/>
      </c>
      <c r="CO819" s="223" t="str">
        <f t="array" ref="CO819">IF(Z819="","",
IF(INDEX(Settings!$H:$H,MATCH(CO$1,Settings!$G:$G,0))=TRUE,
100-100*(Z819-MINIFS(Z:Z,$E:$E,$E819))/(MAXIFS(Z:Z,$E:$E,$E819)-MINIFS(Z:Z,$E:$E,$E819)),
100*(Z819-MINIFS(Z:Z,$E:$E,$E819))/(MAXIFS(Z:Z,$E:$E,$E819)-MINIFS(Z:Z,$E:$E,$E819))))</f>
        <v/>
      </c>
      <c r="CP819" s="223" t="str">
        <f t="array" ref="CP819">IF(AA819="","",
IF(INDEX(Settings!$H:$H,MATCH(CP$1,Settings!$G:$G,0))=TRUE,
100-100*(AA819-MINIFS(AA:AA,$E:$E,$E819))/(MAXIFS(AA:AA,$E:$E,$E819)-MINIFS(AA:AA,$E:$E,$E819)),
100*(AA819-MINIFS(AA:AA,$E:$E,$E819))/(MAXIFS(AA:AA,$E:$E,$E819)-MINIFS(AA:AA,$E:$E,$E819))))</f>
        <v/>
      </c>
      <c r="CQ819" s="223" t="str">
        <f t="array" ref="CQ819">IF(AB819="","",
IF(INDEX(Settings!$H:$H,MATCH(CQ$1,Settings!$G:$G,0))=TRUE,
100-100*(AB819-MINIFS(AB:AB,$E:$E,$E819))/(MAXIFS(AB:AB,$E:$E,$E819)-MINIFS(AB:AB,$E:$E,$E819)),
100*(AB819-MINIFS(AB:AB,$E:$E,$E819))/(MAXIFS(AB:AB,$E:$E,$E819)-MINIFS(AB:AB,$E:$E,$E819))))</f>
        <v/>
      </c>
      <c r="CR819" s="223" t="str">
        <f t="array" ref="CR819">IF(AC819="","",
IF(INDEX(Settings!$H:$H,MATCH(CR$1,Settings!$G:$G,0))=TRUE,
100-100*(AC819-MINIFS(AC:AC,$E:$E,$E819))/(MAXIFS(AC:AC,$E:$E,$E819)-MINIFS(AC:AC,$E:$E,$E819)),
100*(AC819-MINIFS(AC:AC,$E:$E,$E819))/(MAXIFS(AC:AC,$E:$E,$E819)-MINIFS(AC:AC,$E:$E,$E819))))</f>
        <v/>
      </c>
      <c r="CS819" s="223" t="str">
        <f t="array" ref="CS819">IF(AD819="","",
IF(INDEX(Settings!$H:$H,MATCH(CS$1,Settings!$G:$G,0))=TRUE,
100-100*(AD819-MINIFS(AD:AD,$E:$E,$E819))/(MAXIFS(AD:AD,$E:$E,$E819)-MINIFS(AD:AD,$E:$E,$E819)),
100*(AD819-MINIFS(AD:AD,$E:$E,$E819))/(MAXIFS(AD:AD,$E:$E,$E819)-MINIFS(AD:AD,$E:$E,$E819))))</f>
        <v/>
      </c>
      <c r="CT819" s="223" t="str">
        <f t="array" ref="CT819">IF(AE819="","",
IF(INDEX(Settings!$H:$H,MATCH(CT$1,Settings!$G:$G,0))=TRUE,
100-100*(AE819-MINIFS(AE:AE,$E:$E,$E819))/(MAXIFS(AE:AE,$E:$E,$E819)-MINIFS(AE:AE,$E:$E,$E819)),
100*(AE819-MINIFS(AE:AE,$E:$E,$E819))/(MAXIFS(AE:AE,$E:$E,$E819)-MINIFS(AE:AE,$E:$E,$E819))))</f>
        <v/>
      </c>
      <c r="CU819" s="223" t="str">
        <f t="array" ref="CU819">IF(AF819="","",
IF(INDEX(Settings!$H:$H,MATCH(CU$1,Settings!$G:$G,0))=TRUE,
100-100*(AF819-MINIFS(AF:AF,$E:$E,$E819))/(MAXIFS(AF:AF,$E:$E,$E819)-MINIFS(AF:AF,$E:$E,$E819)),
100*(AF819-MINIFS(AF:AF,$E:$E,$E819))/(MAXIFS(AF:AF,$E:$E,$E819)-MINIFS(AF:AF,$E:$E,$E819))))</f>
        <v/>
      </c>
      <c r="CV819" s="223" t="str">
        <f t="array" ref="CV819">IF(AG819="","",
IF(INDEX(Settings!$H:$H,MATCH(CV$1,Settings!$G:$G,0))=TRUE,
100-100*(AG819-MINIFS(AG:AG,$E:$E,$E819))/(MAXIFS(AG:AG,$E:$E,$E819)-MINIFS(AG:AG,$E:$E,$E819)),
100*(AG819-MINIFS(AG:AG,$E:$E,$E819))/(MAXIFS(AG:AG,$E:$E,$E819)-MINIFS(AG:AG,$E:$E,$E819))))</f>
        <v/>
      </c>
      <c r="CW819" s="223" t="str">
        <f t="array" ref="CW819">IF(AH819="","",
IF(INDEX(Settings!$H:$H,MATCH(CW$1,Settings!$G:$G,0))=TRUE,
100-100*(AH819-MINIFS(AH:AH,$E:$E,$E819))/(MAXIFS(AH:AH,$E:$E,$E819)-MINIFS(AH:AH,$E:$E,$E819)),
100*(AH819-MINIFS(AH:AH,$E:$E,$E819))/(MAXIFS(AH:AH,$E:$E,$E819)-MINIFS(AH:AH,$E:$E,$E819))))</f>
        <v/>
      </c>
      <c r="CX819" s="223" t="str">
        <f t="array" ref="CX819">IF(AI819="","",
IF(INDEX(Settings!$H:$H,MATCH(CX$1,Settings!$G:$G,0))=TRUE,
100-100*(AI819-MINIFS(AI:AI,$E:$E,$E819))/(MAXIFS(AI:AI,$E:$E,$E819)-MINIFS(AI:AI,$E:$E,$E819)),
100*(AI819-MINIFS(AI:AI,$E:$E,$E819))/(MAXIFS(AI:AI,$E:$E,$E819)-MINIFS(AI:AI,$E:$E,$E819))))</f>
        <v/>
      </c>
      <c r="CY819" s="223" t="str">
        <f t="array" ref="CY819">IF(AJ819="","",
IF(INDEX(Settings!$H:$H,MATCH(CY$1,Settings!$G:$G,0))=TRUE,
100-100*(AJ819-MINIFS(AJ:AJ,$E:$E,$E819))/(MAXIFS(AJ:AJ,$E:$E,$E819)-MINIFS(AJ:AJ,$E:$E,$E819)),
100*(AJ819-MINIFS(AJ:AJ,$E:$E,$E819))/(MAXIFS(AJ:AJ,$E:$E,$E819)-MINIFS(AJ:AJ,$E:$E,$E819))))</f>
        <v/>
      </c>
      <c r="CZ819" s="223" t="str">
        <f t="array" ref="CZ819">IF(AK819="","",
IF(INDEX(Settings!$H:$H,MATCH(CZ$1,Settings!$G:$G,0))=TRUE,
100-100*(AK819-MINIFS(AK:AK,$E:$E,$E819))/(MAXIFS(AK:AK,$E:$E,$E819)-MINIFS(AK:AK,$E:$E,$E819)),
100*(AK819-MINIFS(AK:AK,$E:$E,$E819))/(MAXIFS(AK:AK,$E:$E,$E819)-MINIFS(AK:AK,$E:$E,$E819))))</f>
        <v/>
      </c>
      <c r="DA819" s="223" t="str">
        <f t="array" ref="DA819">IF(AL819="","",
IF(INDEX(Settings!$H:$H,MATCH(DA$1,Settings!$G:$G,0))=TRUE,
100-100*(AL819-MINIFS(AL:AL,$E:$E,$E819))/(MAXIFS(AL:AL,$E:$E,$E819)-MINIFS(AL:AL,$E:$E,$E819)),
100*(AL819-MINIFS(AL:AL,$E:$E,$E819))/(MAXIFS(AL:AL,$E:$E,$E819)-MINIFS(AL:AL,$E:$E,$E819))))</f>
        <v/>
      </c>
      <c r="DB819" s="223" t="str">
        <f t="array" ref="DB819">IF(AM819="","",
IF(INDEX(Settings!$H:$H,MATCH(DB$1,Settings!$G:$G,0))=TRUE,
100-100*(AM819-MINIFS(AM:AM,$E:$E,$E819))/(MAXIFS(AM:AM,$E:$E,$E819)-MINIFS(AM:AM,$E:$E,$E819)),
100*(AM819-MINIFS(AM:AM,$E:$E,$E819))/(MAXIFS(AM:AM,$E:$E,$E819)-MINIFS(AM:AM,$E:$E,$E819))))</f>
        <v/>
      </c>
      <c r="DC819" s="223" t="str">
        <f t="array" ref="DC819">IF(AN819="","",
IF(INDEX(Settings!$H:$H,MATCH(DC$1,Settings!$G:$G,0))=TRUE,
100-100*(AN819-MINIFS(AN:AN,$E:$E,$E819))/(MAXIFS(AN:AN,$E:$E,$E819)-MINIFS(AN:AN,$E:$E,$E819)),
100*(AN819-MINIFS(AN:AN,$E:$E,$E819))/(MAXIFS(AN:AN,$E:$E,$E819)-MINIFS(AN:AN,$E:$E,$E819))))</f>
        <v/>
      </c>
      <c r="DD819" s="223" t="str">
        <f t="array" ref="DD819">IF(AO819="","",
IF(INDEX(Settings!$H:$H,MATCH(DD$1,Settings!$G:$G,0))=TRUE,
100-100*(AO819-MINIFS(AO:AO,$E:$E,$E819))/(MAXIFS(AO:AO,$E:$E,$E819)-MINIFS(AO:AO,$E:$E,$E819)),
100*(AO819-MINIFS(AO:AO,$E:$E,$E819))/(MAXIFS(AO:AO,$E:$E,$E819)-MINIFS(AO:AO,$E:$E,$E819))))</f>
        <v/>
      </c>
      <c r="DE819" s="223" t="str">
        <f t="array" ref="DE819">IF(AP819="","",
IF(INDEX(Settings!$H:$H,MATCH(DE$1,Settings!$G:$G,0))=TRUE,
100-100*(AP819-MINIFS(AP:AP,$E:$E,$E819))/(MAXIFS(AP:AP,$E:$E,$E819)-MINIFS(AP:AP,$E:$E,$E819)),
100*(AP819-MINIFS(AP:AP,$E:$E,$E819))/(MAXIFS(AP:AP,$E:$E,$E819)-MINIFS(AP:AP,$E:$E,$E819))))</f>
        <v/>
      </c>
      <c r="DF819" s="223" t="str">
        <f t="array" ref="DF819">IF(AQ819="","",
IF(INDEX(Settings!$H:$H,MATCH(DF$1,Settings!$G:$G,0))=TRUE,
100-100*(AQ819-MINIFS(AQ:AQ,$E:$E,$E819))/(MAXIFS(AQ:AQ,$E:$E,$E819)-MINIFS(AQ:AQ,$E:$E,$E819)),
100*(AQ819-MINIFS(AQ:AQ,$E:$E,$E819))/(MAXIFS(AQ:AQ,$E:$E,$E819)-MINIFS(AQ:AQ,$E:$E,$E819))))</f>
        <v/>
      </c>
      <c r="DG819" s="223" t="str">
        <f t="array" ref="DG819">IF(AR819="","",
IF(INDEX(Settings!$H:$H,MATCH(DG$1,Settings!$G:$G,0))=TRUE,
100-100*(AR819-MINIFS(AR:AR,$E:$E,$E819))/(MAXIFS(AR:AR,$E:$E,$E819)-MINIFS(AR:AR,$E:$E,$E819)),
100*(AR819-MINIFS(AR:AR,$E:$E,$E819))/(MAXIFS(AR:AR,$E:$E,$E819)-MINIFS(AR:AR,$E:$E,$E819))))</f>
        <v/>
      </c>
      <c r="DH819" s="223" t="str">
        <f t="array" ref="DH819">IF(AS819="","",
IF(INDEX(Settings!$H:$H,MATCH(DH$1,Settings!$G:$G,0))=TRUE,
100-100*(AS819-MINIFS(AS:AS,$E:$E,$E819))/(MAXIFS(AS:AS,$E:$E,$E819)-MINIFS(AS:AS,$E:$E,$E819)),
100*(AS819-MINIFS(AS:AS,$E:$E,$E819))/(MAXIFS(AS:AS,$E:$E,$E819)-MINIFS(AS:AS,$E:$E,$E819))))</f>
        <v/>
      </c>
      <c r="DI819" s="223" t="str">
        <f t="array" ref="DI819">IF(AT819="","",
IF(INDEX(Settings!$H:$H,MATCH(DI$1,Settings!$G:$G,0))=TRUE,
100-100*(AT819-MINIFS(AT:AT,$E:$E,$E819))/(MAXIFS(AT:AT,$E:$E,$E819)-MINIFS(AT:AT,$E:$E,$E819)),
100*(AT819-MINIFS(AT:AT,$E:$E,$E819))/(MAXIFS(AT:AT,$E:$E,$E819)-MINIFS(AT:AT,$E:$E,$E819))))</f>
        <v/>
      </c>
      <c r="DJ819" s="223" t="str">
        <f t="array" ref="DJ819">IF(AU819="","",
IF(INDEX(Settings!$H:$H,MATCH(DJ$1,Settings!$G:$G,0))=TRUE,
100-100*(AU819-MINIFS(AU:AU,$E:$E,$E819))/(MAXIFS(AU:AU,$E:$E,$E819)-MINIFS(AU:AU,$E:$E,$E819)),
100*(AU819-MINIFS(AU:AU,$E:$E,$E819))/(MAXIFS(AU:AU,$E:$E,$E819)-MINIFS(AU:AU,$E:$E,$E819))))</f>
        <v/>
      </c>
      <c r="DK819" s="223" t="str">
        <f t="array" ref="DK819">IF(AV819="","",
IF(INDEX(Settings!$H:$H,MATCH(DK$1,Settings!$G:$G,0))=TRUE,
100-100*(AV819-MINIFS(AV:AV,$E:$E,$E819))/(MAXIFS(AV:AV,$E:$E,$E819)-MINIFS(AV:AV,$E:$E,$E819)),
100*(AV819-MINIFS(AV:AV,$E:$E,$E819))/(MAXIFS(AV:AV,$E:$E,$E819)-MINIFS(AV:AV,$E:$E,$E819))))</f>
        <v/>
      </c>
      <c r="DL819" s="223" t="str">
        <f t="array" ref="DL819">IF(AW819="","",
IF(INDEX(Settings!$H:$H,MATCH(DL$1,Settings!$G:$G,0))=TRUE,
100-100*(AW819-MINIFS(AW:AW,$E:$E,$E819))/(MAXIFS(AW:AW,$E:$E,$E819)-MINIFS(AW:AW,$E:$E,$E819)),
100*(AW819-MINIFS(AW:AW,$E:$E,$E819))/(MAXIFS(AW:AW,$E:$E,$E819)-MINIFS(AW:AW,$E:$E,$E819))))</f>
        <v/>
      </c>
      <c r="DM819" s="223" t="str">
        <f t="array" ref="DM819">IF(AX819="","",
IF(INDEX(Settings!$H:$H,MATCH(DM$1,Settings!$G:$G,0))=TRUE,
100-100*(AX819-MINIFS(AX:AX,$E:$E,$E819))/(MAXIFS(AX:AX,$E:$E,$E819)-MINIFS(AX:AX,$E:$E,$E819)),
100*(AX819-MINIFS(AX:AX,$E:$E,$E819))/(MAXIFS(AX:AX,$E:$E,$E819)-MINIFS(AX:AX,$E:$E,$E819))))</f>
        <v/>
      </c>
      <c r="DN819" s="223" t="str">
        <f t="array" ref="DN819">IF(AY819="","",
IF(INDEX(Settings!$H:$H,MATCH(DN$1,Settings!$G:$G,0))=TRUE,
100-100*(AY819-MINIFS(AY:AY,$E:$E,$E819))/(MAXIFS(AY:AY,$E:$E,$E819)-MINIFS(AY:AY,$E:$E,$E819)),
100*(AY819-MINIFS(AY:AY,$E:$E,$E819))/(MAXIFS(AY:AY,$E:$E,$E819)-MINIFS(AY:AY,$E:$E,$E819))))</f>
        <v/>
      </c>
      <c r="DO819" s="223" t="str">
        <f t="array" ref="DO819">IF(AZ819="","",
IF(INDEX(Settings!$H:$H,MATCH(DO$1,Settings!$G:$G,0))=TRUE,
100-100*(AZ819-MINIFS(AZ:AZ,$E:$E,$E819))/(MAXIFS(AZ:AZ,$E:$E,$E819)-MINIFS(AZ:AZ,$E:$E,$E819)),
100*(AZ819-MINIFS(AZ:AZ,$E:$E,$E819))/(MAXIFS(AZ:AZ,$E:$E,$E819)-MINIFS(AZ:AZ,$E:$E,$E819))))</f>
        <v/>
      </c>
      <c r="DP819" s="223" t="str">
        <f t="array" ref="DP819">IF(BA819="","",
IF(INDEX(Settings!$H:$H,MATCH(DP$1,Settings!$G:$G,0))=TRUE,
100-100*(BA819-MINIFS(BA:BA,$E:$E,$E819))/(MAXIFS(BA:BA,$E:$E,$E819)-MINIFS(BA:BA,$E:$E,$E819)),
100*(BA819-MINIFS(BA:BA,$E:$E,$E819))/(MAXIFS(BA:BA,$E:$E,$E819)-MINIFS(BA:BA,$E:$E,$E819))))</f>
        <v/>
      </c>
      <c r="DQ819" s="223" t="str">
        <f t="array" ref="DQ819">IF(BB819="","",
IF(INDEX(Settings!$H:$H,MATCH(DQ$1,Settings!$G:$G,0))=TRUE,
100-100*(BB819-MINIFS(BB:BB,$E:$E,$E819))/(MAXIFS(BB:BB,$E:$E,$E819)-MINIFS(BB:BB,$E:$E,$E819)),
100*(BB819-MINIFS(BB:BB,$E:$E,$E819))/(MAXIFS(BB:BB,$E:$E,$E819)-MINIFS(BB:BB,$E:$E,$E819))))</f>
        <v/>
      </c>
      <c r="DR819" s="223" t="str">
        <f t="array" ref="DR819">IF(BC819="","",
IF(INDEX(Settings!$H:$H,MATCH(DR$1,Settings!$G:$G,0))=TRUE,
100-100*(BC819-MINIFS(BC:BC,$E:$E,$E819))/(MAXIFS(BC:BC,$E:$E,$E819)-MINIFS(BC:BC,$E:$E,$E819)),
100*(BC819-MINIFS(BC:BC,$E:$E,$E819))/(MAXIFS(BC:BC,$E:$E,$E819)-MINIFS(BC:BC,$E:$E,$E819))))</f>
        <v/>
      </c>
      <c r="DS819" s="223" t="str">
        <f t="array" ref="DS819">IF(BD819="","",
IF(INDEX(Settings!$H:$H,MATCH(DS$1,Settings!$G:$G,0))=TRUE,
100-100*(BD819-MINIFS(BD:BD,$E:$E,$E819))/(MAXIFS(BD:BD,$E:$E,$E819)-MINIFS(BD:BD,$E:$E,$E819)),
100*(BD819-MINIFS(BD:BD,$E:$E,$E819))/(MAXIFS(BD:BD,$E:$E,$E819)-MINIFS(BD:BD,$E:$E,$E819))))</f>
        <v/>
      </c>
      <c r="DT819" s="223" t="str">
        <f t="array" ref="DT819">IF(BE819="","",
IF(INDEX(Settings!$H:$H,MATCH(DT$1,Settings!$G:$G,0))=TRUE,
100-100*(BE819-MINIFS(BE:BE,$E:$E,$E819))/(MAXIFS(BE:BE,$E:$E,$E819)-MINIFS(BE:BE,$E:$E,$E819)),
100*(BE819-MINIFS(BE:BE,$E:$E,$E819))/(MAXIFS(BE:BE,$E:$E,$E819)-MINIFS(BE:BE,$E:$E,$E819))))</f>
        <v/>
      </c>
      <c r="DU819" s="223" t="str">
        <f t="array" ref="DU819">IF(BF819="","",
IF(INDEX(Settings!$H:$H,MATCH(DU$1,Settings!$G:$G,0))=TRUE,
100-100*(BF819-MINIFS(BF:BF,$E:$E,$E819))/(MAXIFS(BF:BF,$E:$E,$E819)-MINIFS(BF:BF,$E:$E,$E819)),
100*(BF819-MINIFS(BF:BF,$E:$E,$E819))/(MAXIFS(BF:BF,$E:$E,$E819)-MINIFS(BF:BF,$E:$E,$E819))))</f>
        <v/>
      </c>
      <c r="DV819" s="223" t="str">
        <f t="array" ref="DV819">IF(BG819="","",
IF(INDEX(Settings!$H:$H,MATCH(DV$1,Settings!$G:$G,0))=TRUE,
100-100*(BG819-MINIFS(BG:BG,$E:$E,$E819))/(MAXIFS(BG:BG,$E:$E,$E819)-MINIFS(BG:BG,$E:$E,$E819)),
100*(BG819-MINIFS(BG:BG,$E:$E,$E819))/(MAXIFS(BG:BG,$E:$E,$E819)-MINIFS(BG:BG,$E:$E,$E819))))</f>
        <v/>
      </c>
      <c r="DW819" s="223" t="str">
        <f t="array" ref="DW819">IF(BH819="","",
IF(INDEX(Settings!$H:$H,MATCH(DW$1,Settings!$G:$G,0))=TRUE,
100-100*(BH819-MINIFS(BH:BH,$E:$E,$E819))/(MAXIFS(BH:BH,$E:$E,$E819)-MINIFS(BH:BH,$E:$E,$E819)),
100*(BH819-MINIFS(BH:BH,$E:$E,$E819))/(MAXIFS(BH:BH,$E:$E,$E819)-MINIFS(BH:BH,$E:$E,$E819))))</f>
        <v/>
      </c>
      <c r="DX819" s="223" t="str">
        <f t="array" ref="DX819">IF(BI819="","",
IF(INDEX(Settings!$H:$H,MATCH(DX$1,Settings!$G:$G,0))=TRUE,
100-100*(BI819-MINIFS(BI:BI,$E:$E,$E819))/(MAXIFS(BI:BI,$E:$E,$E819)-MINIFS(BI:BI,$E:$E,$E819)),
100*(BI819-MINIFS(BI:BI,$E:$E,$E819))/(MAXIFS(BI:BI,$E:$E,$E819)-MINIFS(BI:BI,$E:$E,$E819))))</f>
        <v/>
      </c>
      <c r="DY819" s="223" t="str">
        <f t="array" ref="DY819">IF(BJ819="","",
IF(INDEX(Settings!$H:$H,MATCH(DY$1,Settings!$G:$G,0))=TRUE,
100-100*(BJ819-MINIFS(BJ:BJ,$E:$E,$E819))/(MAXIFS(BJ:BJ,$E:$E,$E819)-MINIFS(BJ:BJ,$E:$E,$E819)),
100*(BJ819-MINIFS(BJ:BJ,$E:$E,$E819))/(MAXIFS(BJ:BJ,$E:$E,$E819)-MINIFS(BJ:BJ,$E:$E,$E819))))</f>
        <v/>
      </c>
      <c r="DZ819" s="225"/>
      <c r="EA819" s="225"/>
      <c r="EB819" s="225" t="str">
        <f t="shared" si="8"/>
        <v/>
      </c>
      <c r="EC819" s="225" t="str">
        <f t="shared" si="9"/>
        <v/>
      </c>
      <c r="ED819" s="225" t="str">
        <f t="shared" si="10"/>
        <v/>
      </c>
      <c r="EE819" s="225" t="str">
        <f t="shared" si="11"/>
        <v/>
      </c>
      <c r="EF819" s="225" t="str">
        <f t="shared" si="12"/>
        <v/>
      </c>
      <c r="EG819" s="225" t="str">
        <f t="shared" si="13"/>
        <v/>
      </c>
      <c r="EH819" s="225"/>
      <c r="EI819" s="225"/>
      <c r="EJ819" s="225"/>
      <c r="EK819" s="225"/>
      <c r="EL819" s="225"/>
      <c r="EM819" s="225"/>
    </row>
    <row r="820">
      <c r="A820" s="231"/>
      <c r="B820" s="231"/>
      <c r="C820" s="231"/>
      <c r="D820" s="231" t="str">
        <f t="array" ref="D820">IFERROR(INDEX(Profiles!$B:$B,MATCH($A820,Profiles!$A:$A,0)),"")</f>
        <v/>
      </c>
      <c r="E820" s="231"/>
      <c r="F820" s="231"/>
      <c r="G820" s="231"/>
      <c r="H820" s="231"/>
      <c r="I820" s="231" t="str">
        <f>IF(A820="","",IF(Settings!$N$3="DATE",F820&amp;": "&amp;TEXT(B820,"M/DD/YY"),F820&amp;": "&amp;H820))</f>
        <v/>
      </c>
      <c r="J820" s="231"/>
      <c r="K820" s="231"/>
      <c r="L820" s="231"/>
      <c r="M820" s="232" t="str">
        <f t="shared" si="14"/>
        <v/>
      </c>
      <c r="N820" s="231"/>
      <c r="O820" s="231"/>
      <c r="P820" s="231"/>
      <c r="Q820" s="231"/>
      <c r="R820" s="231"/>
      <c r="S820" s="230" t="str">
        <f>IFERROR(VLOOKUP(AF820, 'YOYO IR Scores'!A:C, 3, FALSE), "")
</f>
        <v/>
      </c>
      <c r="T820" s="231"/>
      <c r="U820" s="231"/>
      <c r="V820" s="231"/>
      <c r="W820" s="231"/>
      <c r="X820" s="233" t="str">
        <f t="shared" si="4"/>
        <v/>
      </c>
      <c r="Y820" s="234" t="str">
        <f t="shared" si="5"/>
        <v/>
      </c>
      <c r="Z820" s="234" t="str">
        <f t="shared" si="6"/>
        <v/>
      </c>
      <c r="AA820" s="233" t="str">
        <f t="shared" si="7"/>
        <v/>
      </c>
      <c r="AB820" s="232"/>
      <c r="AC820" s="232"/>
      <c r="AD820" s="232"/>
      <c r="AE820" s="232" t="str">
        <f>IFERROR(VLOOKUP(AF820, 'YOYO IR Scores'!A:C, 2, FALSE), "")</f>
        <v/>
      </c>
      <c r="AF820" s="232"/>
      <c r="AG820" s="23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c r="BD820" s="232"/>
      <c r="BE820" s="232"/>
      <c r="BF820" s="232"/>
      <c r="BG820" s="232"/>
      <c r="BH820" s="232"/>
      <c r="BI820" s="232"/>
      <c r="BJ820" s="232"/>
      <c r="BK820" s="232" t="str">
        <f t="array" ref="BK820">IF(J820="","",
IF(INDEX(Settings!$H:$H,MATCH(BY$1,Settings!$G:$G,0))=TRUE,
100-100*(J820-MIN(J:J))/(MAX(J:J)-MIN(J:J)),
100*(J820-MIN(J:J))/(MAX(J:J)-MIN(J:J))))</f>
        <v/>
      </c>
      <c r="BL820" s="232" t="str">
        <f t="array" ref="BL820">IF(J820="","",
IF(INDEX(Settings!$H:$H,MATCH(BY$1,Settings!$G:$G,0))=TRUE,
100-100*(J820-MINIFS(J:J,$E:$E,$E820))/(MAXIFS(J:J,$E:$E,$E820)-MINIFS(J:J,$E:$E,$E820)),
100*(J820-MINIFS(J:J,$E:$E,$E820))/(MAXIFS(J:J,$E:$E,$E820)-MINIFS(J:J,$E:$E,$E820))))</f>
        <v/>
      </c>
      <c r="BM820" s="232" t="str">
        <f t="array" ref="BM820">IF(J820="","",
IF(INDEX(Settings!$H:$H,MATCH(BY$1,Settings!$G:$G,0))=TRUE,
100-100*(J820-MINIFS(J:J,$E:$E,$E820,$I:$I,$I820))/(MAXIFS(J:J,$E:$E,$E820,$I:$I,$I820)-MINIFS(J:J,$E:$E,$E820,$I:$I,$I820)),
100*(J820-MINIFS(J:J,$E:$E,$E820,$I:$I,$I820))/(MAXIFS(J:J,$E:$E,$E820,$I:$I,$I820)-MINIFS(J:J,$E:$E,$E820,$I:$I,$I820))))</f>
        <v/>
      </c>
      <c r="BN820" s="231" t="str">
        <f t="array" ref="BN820">IF(J820="","",
IF(INDEX(Settings!$H:$H,MATCH(BY$1,Settings!$G:$G,0))=TRUE,
100-100*PERCENTRANK(J:J,J820),
100*PERCENTRANK(J:J,J820)))</f>
        <v/>
      </c>
      <c r="BO820" s="231" t="str">
        <f>IFERROR(__xludf.DUMMYFUNCTION("IF(J820="""","""",
IF(INDEX(Settings!$H:$H,MATCH(BY$1,Settings!$G:$G,0))=TRUE,
100-100*PERCENTRANK(FILTER(J:J,$E:$E=$E820),J820),
100*PERCENTRANK(FILTER(J:J,$E:$E=$E820),J820)))"),"")</f>
        <v/>
      </c>
      <c r="BP820" s="231" t="str">
        <f>IFERROR(__xludf.DUMMYFUNCTION("IF(J820="""","""",
IF(INDEX(Settings!$H:$H,MATCH(BY$1,Settings!$G:$G,0))=TRUE,
100-100*PERCENTRANK(FILTER(J:J,$E:$E=$E820,$I:$I=$I820),J820),
100*PERCENTRANK(FILTER(J:J,$E:$E=$E820,$I:$I=$I820),J820)))"),"")</f>
        <v/>
      </c>
      <c r="BQ820" s="233" t="str">
        <f t="array" ref="BQ820">IF(J820="","",
IF(INDEX(Settings!$H:$H,MATCH(BY$1,Settings!$G:$G,0))=TRUE,
-1*(J820-AVERAGE(J:J))/STDEV(J:J),
(J820-AVERAGE(J:J))/STDEV(J:J)))</f>
        <v/>
      </c>
      <c r="BR820" s="233" t="str">
        <f>IFERROR(__xludf.DUMMYFUNCTION("IF(J820="""","""",
IF(INDEX(Settings!$H:$H,MATCH(BY$1,Settings!$G:$G,0))=TRUE,
-1*(J820-AVERAGEIFS(J:J,$E:$E,$E820))/STDEV(FILTER(J:J,$E:$E=$E820)),
(J820-AVERAGEIFS(J:J,$E:$E,$E820))/STDEV(FILTER(J:J,$E:$E=$E820))))"),"")</f>
        <v/>
      </c>
      <c r="BS820" s="233"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1"/>
      <c r="BX820" s="231"/>
      <c r="BY820" s="232" t="str">
        <f t="array" ref="BY820">IF(J820="","",
IF(INDEX(Settings!$H:$H,MATCH(BY$1,Settings!$G:$G,0))=TRUE,
100-100*(J820-MINIFS(J:J,$E:$E,$E820))/(MAXIFS(J:J,$E:$E,$E820)-MINIFS(J:J,$E:$E,$E820)),
100*(J820-MINIFS(J:J,$E:$E,$E820))/(MAXIFS(J:J,$E:$E,$E820)-MINIFS(J:J,$E:$E,$E820))))</f>
        <v/>
      </c>
      <c r="BZ820" s="232" t="str">
        <f t="array" ref="BZ820">IF(K820="","",
IF(INDEX(Settings!$H:$H,MATCH(BZ$1,Settings!$G:$G,0))=TRUE,
100-100*(K820-MINIFS(K:K,$E:$E,$E820))/(MAXIFS(K:K,$E:$E,$E820)-MINIFS(K:K,$E:$E,$E820)),
100*(K820-MINIFS(K:K,$E:$E,$E820))/(MAXIFS(K:K,$E:$E,$E820)-MINIFS(K:K,$E:$E,$E820))))</f>
        <v/>
      </c>
      <c r="CA820" s="232" t="str">
        <f t="array" ref="CA820">IF(L820="","",
IF(INDEX(Settings!$H:$H,MATCH(CA$1,Settings!$G:$G,0))=TRUE,
100-100*(L820-MINIFS(L:L,$E:$E,$E820))/(MAXIFS(L:L,$E:$E,$E820)-MINIFS(L:L,$E:$E,$E820)),
100*(L820-MINIFS(L:L,$E:$E,$E820))/(MAXIFS(L:L,$E:$E,$E820)-MINIFS(L:L,$E:$E,$E820))))</f>
        <v/>
      </c>
      <c r="CB820" s="232" t="str">
        <f t="array" ref="CB820">IF(M820="","",
IF(INDEX(Settings!$H:$H,MATCH(CB$1,Settings!$G:$G,0))=TRUE,
100-100*(M820-MINIFS(M:M,$E:$E,$E820))/(MAXIFS(M:M,$E:$E,$E820)-MINIFS(M:M,$E:$E,$E820)),
100*(M820-MINIFS(M:M,$E:$E,$E820))/(MAXIFS(M:M,$E:$E,$E820)-MINIFS(M:M,$E:$E,$E820))))</f>
        <v/>
      </c>
      <c r="CC820" s="232" t="str">
        <f t="array" ref="CC820">IF(N820="","",
IF(INDEX(Settings!$H:$H,MATCH(CC$1,Settings!$G:$G,0))=TRUE,
100-100*(N820-MINIFS(N:N,$E:$E,$E820))/(MAXIFS(N:N,$E:$E,$E820)-MINIFS(N:N,$E:$E,$E820)),
100*(N820-MINIFS(N:N,$E:$E,$E820))/(MAXIFS(N:N,$E:$E,$E820)-MINIFS(N:N,$E:$E,$E820))))</f>
        <v/>
      </c>
      <c r="CD820" s="232" t="str">
        <f t="array" ref="CD820">IF(O820="","",
IF(INDEX(Settings!$H:$H,MATCH(CD$1,Settings!$G:$G,0))=TRUE,
100-100*(O820-MINIFS(O:O,$E:$E,$E820))/(MAXIFS(O:O,$E:$E,$E820)-MINIFS(O:O,$E:$E,$E820)),
100*(O820-MINIFS(O:O,$E:$E,$E820))/(MAXIFS(O:O,$E:$E,$E820)-MINIFS(O:O,$E:$E,$E820))))</f>
        <v/>
      </c>
      <c r="CE820" s="232" t="str">
        <f t="array" ref="CE820">IF(P820="","",
IF(INDEX(Settings!$H:$H,MATCH(CE$1,Settings!$G:$G,0))=TRUE,
100-100*(P820-MINIFS(P:P,$E:$E,$E820))/(MAXIFS(P:P,$E:$E,$E820)-MINIFS(P:P,$E:$E,$E820)),
100*(P820-MINIFS(P:P,$E:$E,$E820))/(MAXIFS(P:P,$E:$E,$E820)-MINIFS(P:P,$E:$E,$E820))))</f>
        <v/>
      </c>
      <c r="CF820" s="232" t="str">
        <f t="array" ref="CF820">IF(Q820="","",
IF(INDEX(Settings!$H:$H,MATCH(CF$1,Settings!$G:$G,0))=TRUE,
100-100*(Q820-MINIFS(Q:Q,$E:$E,$E820))/(MAXIFS(Q:Q,$E:$E,$E820)-MINIFS(Q:Q,$E:$E,$E820)),
100*(Q820-MINIFS(Q:Q,$E:$E,$E820))/(MAXIFS(Q:Q,$E:$E,$E820)-MINIFS(Q:Q,$E:$E,$E820))))</f>
        <v/>
      </c>
      <c r="CG820" s="232" t="str">
        <f t="array" ref="CG820">IF(R820="","",
IF(INDEX(Settings!$H:$H,MATCH(CG$1,Settings!$G:$G,0))=TRUE,
100-100*(R820-MINIFS(R:R,$E:$E,$E820))/(MAXIFS(R:R,$E:$E,$E820)-MINIFS(R:R,$E:$E,$E820)),
100*(R820-MINIFS(R:R,$E:$E,$E820))/(MAXIFS(R:R,$E:$E,$E820)-MINIFS(R:R,$E:$E,$E820))))</f>
        <v/>
      </c>
      <c r="CH820" s="232" t="str">
        <f t="array" ref="CH820">IF(S820="","",
IF(INDEX(Settings!$H:$H,MATCH(CH$1,Settings!$G:$G,0))=TRUE,
100-100*(S820-MINIFS(S:S,$E:$E,$E820))/(MAXIFS(S:S,$E:$E,$E820)-MINIFS(S:S,$E:$E,$E820)),
100*(S820-MINIFS(S:S,$E:$E,$E820))/(MAXIFS(S:S,$E:$E,$E820)-MINIFS(S:S,$E:$E,$E820))))</f>
        <v/>
      </c>
      <c r="CI820" s="232" t="str">
        <f t="array" ref="CI820">IF(T820="","",
IF(INDEX(Settings!$H:$H,MATCH(CI$1,Settings!$G:$G,0))=TRUE,
100-100*(T820-MINIFS(T:T,$E:$E,$E820))/(MAXIFS(T:T,$E:$E,$E820)-MINIFS(T:T,$E:$E,$E820)),
100*(T820-MINIFS(T:T,$E:$E,$E820))/(MAXIFS(T:T,$E:$E,$E820)-MINIFS(T:T,$E:$E,$E820))))</f>
        <v/>
      </c>
      <c r="CJ820" s="232" t="str">
        <f t="array" ref="CJ820">IF(U820="","",
IF(INDEX(Settings!$H:$H,MATCH(CJ$1,Settings!$G:$G,0))=TRUE,
100-100*(U820-MINIFS(U:U,$E:$E,$E820))/(MAXIFS(U:U,$E:$E,$E820)-MINIFS(U:U,$E:$E,$E820)),
100*(U820-MINIFS(U:U,$E:$E,$E820))/(MAXIFS(U:U,$E:$E,$E820)-MINIFS(U:U,$E:$E,$E820))))</f>
        <v/>
      </c>
      <c r="CK820" s="232" t="str">
        <f t="array" ref="CK820">IF(V820="","",
IF(INDEX(Settings!$H:$H,MATCH(CK$1,Settings!$G:$G,0))=TRUE,
100-100*(V820-MINIFS(V:V,$E:$E,$E820))/(MAXIFS(V:V,$E:$E,$E820)-MINIFS(V:V,$E:$E,$E820)),
100*(V820-MINIFS(V:V,$E:$E,$E820))/(MAXIFS(V:V,$E:$E,$E820)-MINIFS(V:V,$E:$E,$E820))))</f>
        <v/>
      </c>
      <c r="CL820" s="232" t="str">
        <f t="array" ref="CL820">IF(W820="","",
IF(INDEX(Settings!$H:$H,MATCH(CL$1,Settings!$G:$G,0))=TRUE,
100-100*(W820-MINIFS(W:W,$E:$E,$E820))/(MAXIFS(W:W,$E:$E,$E820)-MINIFS(W:W,$E:$E,$E820)),
100*(W820-MINIFS(W:W,$E:$E,$E820))/(MAXIFS(W:W,$E:$E,$E820)-MINIFS(W:W,$E:$E,$E820))))</f>
        <v/>
      </c>
      <c r="CM820" s="232" t="str">
        <f t="array" ref="CM820">IF(X820="","",
IF(INDEX(Settings!$H:$H,MATCH(CM$1,Settings!$G:$G,0))=TRUE,
100-100*(X820-MINIFS(X:X,$E:$E,$E820))/(MAXIFS(X:X,$E:$E,$E820)-MINIFS(X:X,$E:$E,$E820)),
100*(X820-MINIFS(X:X,$E:$E,$E820))/(MAXIFS(X:X,$E:$E,$E820)-MINIFS(X:X,$E:$E,$E820))))</f>
        <v/>
      </c>
      <c r="CN820" s="232" t="str">
        <f t="array" ref="CN820">IF(Y820="","",
IF(INDEX(Settings!$H:$H,MATCH(CN$1,Settings!$G:$G,0))=TRUE,
100-100*(Y820-MINIFS(Y:Y,$E:$E,$E820))/(MAXIFS(Y:Y,$E:$E,$E820)-MINIFS(Y:Y,$E:$E,$E820)),
100*(Y820-MINIFS(Y:Y,$E:$E,$E820))/(MAXIFS(Y:Y,$E:$E,$E820)-MINIFS(Y:Y,$E:$E,$E820))))</f>
        <v/>
      </c>
      <c r="CO820" s="232" t="str">
        <f t="array" ref="CO820">IF(Z820="","",
IF(INDEX(Settings!$H:$H,MATCH(CO$1,Settings!$G:$G,0))=TRUE,
100-100*(Z820-MINIFS(Z:Z,$E:$E,$E820))/(MAXIFS(Z:Z,$E:$E,$E820)-MINIFS(Z:Z,$E:$E,$E820)),
100*(Z820-MINIFS(Z:Z,$E:$E,$E820))/(MAXIFS(Z:Z,$E:$E,$E820)-MINIFS(Z:Z,$E:$E,$E820))))</f>
        <v/>
      </c>
      <c r="CP820" s="232" t="str">
        <f t="array" ref="CP820">IF(AA820="","",
IF(INDEX(Settings!$H:$H,MATCH(CP$1,Settings!$G:$G,0))=TRUE,
100-100*(AA820-MINIFS(AA:AA,$E:$E,$E820))/(MAXIFS(AA:AA,$E:$E,$E820)-MINIFS(AA:AA,$E:$E,$E820)),
100*(AA820-MINIFS(AA:AA,$E:$E,$E820))/(MAXIFS(AA:AA,$E:$E,$E820)-MINIFS(AA:AA,$E:$E,$E820))))</f>
        <v/>
      </c>
      <c r="CQ820" s="232" t="str">
        <f t="array" ref="CQ820">IF(AB820="","",
IF(INDEX(Settings!$H:$H,MATCH(CQ$1,Settings!$G:$G,0))=TRUE,
100-100*(AB820-MINIFS(AB:AB,$E:$E,$E820))/(MAXIFS(AB:AB,$E:$E,$E820)-MINIFS(AB:AB,$E:$E,$E820)),
100*(AB820-MINIFS(AB:AB,$E:$E,$E820))/(MAXIFS(AB:AB,$E:$E,$E820)-MINIFS(AB:AB,$E:$E,$E820))))</f>
        <v/>
      </c>
      <c r="CR820" s="232" t="str">
        <f t="array" ref="CR820">IF(AC820="","",
IF(INDEX(Settings!$H:$H,MATCH(CR$1,Settings!$G:$G,0))=TRUE,
100-100*(AC820-MINIFS(AC:AC,$E:$E,$E820))/(MAXIFS(AC:AC,$E:$E,$E820)-MINIFS(AC:AC,$E:$E,$E820)),
100*(AC820-MINIFS(AC:AC,$E:$E,$E820))/(MAXIFS(AC:AC,$E:$E,$E820)-MINIFS(AC:AC,$E:$E,$E820))))</f>
        <v/>
      </c>
      <c r="CS820" s="232" t="str">
        <f t="array" ref="CS820">IF(AD820="","",
IF(INDEX(Settings!$H:$H,MATCH(CS$1,Settings!$G:$G,0))=TRUE,
100-100*(AD820-MINIFS(AD:AD,$E:$E,$E820))/(MAXIFS(AD:AD,$E:$E,$E820)-MINIFS(AD:AD,$E:$E,$E820)),
100*(AD820-MINIFS(AD:AD,$E:$E,$E820))/(MAXIFS(AD:AD,$E:$E,$E820)-MINIFS(AD:AD,$E:$E,$E820))))</f>
        <v/>
      </c>
      <c r="CT820" s="232" t="str">
        <f t="array" ref="CT820">IF(AE820="","",
IF(INDEX(Settings!$H:$H,MATCH(CT$1,Settings!$G:$G,0))=TRUE,
100-100*(AE820-MINIFS(AE:AE,$E:$E,$E820))/(MAXIFS(AE:AE,$E:$E,$E820)-MINIFS(AE:AE,$E:$E,$E820)),
100*(AE820-MINIFS(AE:AE,$E:$E,$E820))/(MAXIFS(AE:AE,$E:$E,$E820)-MINIFS(AE:AE,$E:$E,$E820))))</f>
        <v/>
      </c>
      <c r="CU820" s="232" t="str">
        <f t="array" ref="CU820">IF(AF820="","",
IF(INDEX(Settings!$H:$H,MATCH(CU$1,Settings!$G:$G,0))=TRUE,
100-100*(AF820-MINIFS(AF:AF,$E:$E,$E820))/(MAXIFS(AF:AF,$E:$E,$E820)-MINIFS(AF:AF,$E:$E,$E820)),
100*(AF820-MINIFS(AF:AF,$E:$E,$E820))/(MAXIFS(AF:AF,$E:$E,$E820)-MINIFS(AF:AF,$E:$E,$E820))))</f>
        <v/>
      </c>
      <c r="CV820" s="232" t="str">
        <f t="array" ref="CV820">IF(AG820="","",
IF(INDEX(Settings!$H:$H,MATCH(CV$1,Settings!$G:$G,0))=TRUE,
100-100*(AG820-MINIFS(AG:AG,$E:$E,$E820))/(MAXIFS(AG:AG,$E:$E,$E820)-MINIFS(AG:AG,$E:$E,$E820)),
100*(AG820-MINIFS(AG:AG,$E:$E,$E820))/(MAXIFS(AG:AG,$E:$E,$E820)-MINIFS(AG:AG,$E:$E,$E820))))</f>
        <v/>
      </c>
      <c r="CW820" s="232" t="str">
        <f t="array" ref="CW820">IF(AH820="","",
IF(INDEX(Settings!$H:$H,MATCH(CW$1,Settings!$G:$G,0))=TRUE,
100-100*(AH820-MINIFS(AH:AH,$E:$E,$E820))/(MAXIFS(AH:AH,$E:$E,$E820)-MINIFS(AH:AH,$E:$E,$E820)),
100*(AH820-MINIFS(AH:AH,$E:$E,$E820))/(MAXIFS(AH:AH,$E:$E,$E820)-MINIFS(AH:AH,$E:$E,$E820))))</f>
        <v/>
      </c>
      <c r="CX820" s="232" t="str">
        <f t="array" ref="CX820">IF(AI820="","",
IF(INDEX(Settings!$H:$H,MATCH(CX$1,Settings!$G:$G,0))=TRUE,
100-100*(AI820-MINIFS(AI:AI,$E:$E,$E820))/(MAXIFS(AI:AI,$E:$E,$E820)-MINIFS(AI:AI,$E:$E,$E820)),
100*(AI820-MINIFS(AI:AI,$E:$E,$E820))/(MAXIFS(AI:AI,$E:$E,$E820)-MINIFS(AI:AI,$E:$E,$E820))))</f>
        <v/>
      </c>
      <c r="CY820" s="232" t="str">
        <f t="array" ref="CY820">IF(AJ820="","",
IF(INDEX(Settings!$H:$H,MATCH(CY$1,Settings!$G:$G,0))=TRUE,
100-100*(AJ820-MINIFS(AJ:AJ,$E:$E,$E820))/(MAXIFS(AJ:AJ,$E:$E,$E820)-MINIFS(AJ:AJ,$E:$E,$E820)),
100*(AJ820-MINIFS(AJ:AJ,$E:$E,$E820))/(MAXIFS(AJ:AJ,$E:$E,$E820)-MINIFS(AJ:AJ,$E:$E,$E820))))</f>
        <v/>
      </c>
      <c r="CZ820" s="232" t="str">
        <f t="array" ref="CZ820">IF(AK820="","",
IF(INDEX(Settings!$H:$H,MATCH(CZ$1,Settings!$G:$G,0))=TRUE,
100-100*(AK820-MINIFS(AK:AK,$E:$E,$E820))/(MAXIFS(AK:AK,$E:$E,$E820)-MINIFS(AK:AK,$E:$E,$E820)),
100*(AK820-MINIFS(AK:AK,$E:$E,$E820))/(MAXIFS(AK:AK,$E:$E,$E820)-MINIFS(AK:AK,$E:$E,$E820))))</f>
        <v/>
      </c>
      <c r="DA820" s="232" t="str">
        <f t="array" ref="DA820">IF(AL820="","",
IF(INDEX(Settings!$H:$H,MATCH(DA$1,Settings!$G:$G,0))=TRUE,
100-100*(AL820-MINIFS(AL:AL,$E:$E,$E820))/(MAXIFS(AL:AL,$E:$E,$E820)-MINIFS(AL:AL,$E:$E,$E820)),
100*(AL820-MINIFS(AL:AL,$E:$E,$E820))/(MAXIFS(AL:AL,$E:$E,$E820)-MINIFS(AL:AL,$E:$E,$E820))))</f>
        <v/>
      </c>
      <c r="DB820" s="232" t="str">
        <f t="array" ref="DB820">IF(AM820="","",
IF(INDEX(Settings!$H:$H,MATCH(DB$1,Settings!$G:$G,0))=TRUE,
100-100*(AM820-MINIFS(AM:AM,$E:$E,$E820))/(MAXIFS(AM:AM,$E:$E,$E820)-MINIFS(AM:AM,$E:$E,$E820)),
100*(AM820-MINIFS(AM:AM,$E:$E,$E820))/(MAXIFS(AM:AM,$E:$E,$E820)-MINIFS(AM:AM,$E:$E,$E820))))</f>
        <v/>
      </c>
      <c r="DC820" s="232" t="str">
        <f t="array" ref="DC820">IF(AN820="","",
IF(INDEX(Settings!$H:$H,MATCH(DC$1,Settings!$G:$G,0))=TRUE,
100-100*(AN820-MINIFS(AN:AN,$E:$E,$E820))/(MAXIFS(AN:AN,$E:$E,$E820)-MINIFS(AN:AN,$E:$E,$E820)),
100*(AN820-MINIFS(AN:AN,$E:$E,$E820))/(MAXIFS(AN:AN,$E:$E,$E820)-MINIFS(AN:AN,$E:$E,$E820))))</f>
        <v/>
      </c>
      <c r="DD820" s="232" t="str">
        <f t="array" ref="DD820">IF(AO820="","",
IF(INDEX(Settings!$H:$H,MATCH(DD$1,Settings!$G:$G,0))=TRUE,
100-100*(AO820-MINIFS(AO:AO,$E:$E,$E820))/(MAXIFS(AO:AO,$E:$E,$E820)-MINIFS(AO:AO,$E:$E,$E820)),
100*(AO820-MINIFS(AO:AO,$E:$E,$E820))/(MAXIFS(AO:AO,$E:$E,$E820)-MINIFS(AO:AO,$E:$E,$E820))))</f>
        <v/>
      </c>
      <c r="DE820" s="232" t="str">
        <f t="array" ref="DE820">IF(AP820="","",
IF(INDEX(Settings!$H:$H,MATCH(DE$1,Settings!$G:$G,0))=TRUE,
100-100*(AP820-MINIFS(AP:AP,$E:$E,$E820))/(MAXIFS(AP:AP,$E:$E,$E820)-MINIFS(AP:AP,$E:$E,$E820)),
100*(AP820-MINIFS(AP:AP,$E:$E,$E820))/(MAXIFS(AP:AP,$E:$E,$E820)-MINIFS(AP:AP,$E:$E,$E820))))</f>
        <v/>
      </c>
      <c r="DF820" s="232" t="str">
        <f t="array" ref="DF820">IF(AQ820="","",
IF(INDEX(Settings!$H:$H,MATCH(DF$1,Settings!$G:$G,0))=TRUE,
100-100*(AQ820-MINIFS(AQ:AQ,$E:$E,$E820))/(MAXIFS(AQ:AQ,$E:$E,$E820)-MINIFS(AQ:AQ,$E:$E,$E820)),
100*(AQ820-MINIFS(AQ:AQ,$E:$E,$E820))/(MAXIFS(AQ:AQ,$E:$E,$E820)-MINIFS(AQ:AQ,$E:$E,$E820))))</f>
        <v/>
      </c>
      <c r="DG820" s="232" t="str">
        <f t="array" ref="DG820">IF(AR820="","",
IF(INDEX(Settings!$H:$H,MATCH(DG$1,Settings!$G:$G,0))=TRUE,
100-100*(AR820-MINIFS(AR:AR,$E:$E,$E820))/(MAXIFS(AR:AR,$E:$E,$E820)-MINIFS(AR:AR,$E:$E,$E820)),
100*(AR820-MINIFS(AR:AR,$E:$E,$E820))/(MAXIFS(AR:AR,$E:$E,$E820)-MINIFS(AR:AR,$E:$E,$E820))))</f>
        <v/>
      </c>
      <c r="DH820" s="232" t="str">
        <f t="array" ref="DH820">IF(AS820="","",
IF(INDEX(Settings!$H:$H,MATCH(DH$1,Settings!$G:$G,0))=TRUE,
100-100*(AS820-MINIFS(AS:AS,$E:$E,$E820))/(MAXIFS(AS:AS,$E:$E,$E820)-MINIFS(AS:AS,$E:$E,$E820)),
100*(AS820-MINIFS(AS:AS,$E:$E,$E820))/(MAXIFS(AS:AS,$E:$E,$E820)-MINIFS(AS:AS,$E:$E,$E820))))</f>
        <v/>
      </c>
      <c r="DI820" s="232" t="str">
        <f t="array" ref="DI820">IF(AT820="","",
IF(INDEX(Settings!$H:$H,MATCH(DI$1,Settings!$G:$G,0))=TRUE,
100-100*(AT820-MINIFS(AT:AT,$E:$E,$E820))/(MAXIFS(AT:AT,$E:$E,$E820)-MINIFS(AT:AT,$E:$E,$E820)),
100*(AT820-MINIFS(AT:AT,$E:$E,$E820))/(MAXIFS(AT:AT,$E:$E,$E820)-MINIFS(AT:AT,$E:$E,$E820))))</f>
        <v/>
      </c>
      <c r="DJ820" s="232" t="str">
        <f t="array" ref="DJ820">IF(AU820="","",
IF(INDEX(Settings!$H:$H,MATCH(DJ$1,Settings!$G:$G,0))=TRUE,
100-100*(AU820-MINIFS(AU:AU,$E:$E,$E820))/(MAXIFS(AU:AU,$E:$E,$E820)-MINIFS(AU:AU,$E:$E,$E820)),
100*(AU820-MINIFS(AU:AU,$E:$E,$E820))/(MAXIFS(AU:AU,$E:$E,$E820)-MINIFS(AU:AU,$E:$E,$E820))))</f>
        <v/>
      </c>
      <c r="DK820" s="232" t="str">
        <f t="array" ref="DK820">IF(AV820="","",
IF(INDEX(Settings!$H:$H,MATCH(DK$1,Settings!$G:$G,0))=TRUE,
100-100*(AV820-MINIFS(AV:AV,$E:$E,$E820))/(MAXIFS(AV:AV,$E:$E,$E820)-MINIFS(AV:AV,$E:$E,$E820)),
100*(AV820-MINIFS(AV:AV,$E:$E,$E820))/(MAXIFS(AV:AV,$E:$E,$E820)-MINIFS(AV:AV,$E:$E,$E820))))</f>
        <v/>
      </c>
      <c r="DL820" s="232" t="str">
        <f t="array" ref="DL820">IF(AW820="","",
IF(INDEX(Settings!$H:$H,MATCH(DL$1,Settings!$G:$G,0))=TRUE,
100-100*(AW820-MINIFS(AW:AW,$E:$E,$E820))/(MAXIFS(AW:AW,$E:$E,$E820)-MINIFS(AW:AW,$E:$E,$E820)),
100*(AW820-MINIFS(AW:AW,$E:$E,$E820))/(MAXIFS(AW:AW,$E:$E,$E820)-MINIFS(AW:AW,$E:$E,$E820))))</f>
        <v/>
      </c>
      <c r="DM820" s="232" t="str">
        <f t="array" ref="DM820">IF(AX820="","",
IF(INDEX(Settings!$H:$H,MATCH(DM$1,Settings!$G:$G,0))=TRUE,
100-100*(AX820-MINIFS(AX:AX,$E:$E,$E820))/(MAXIFS(AX:AX,$E:$E,$E820)-MINIFS(AX:AX,$E:$E,$E820)),
100*(AX820-MINIFS(AX:AX,$E:$E,$E820))/(MAXIFS(AX:AX,$E:$E,$E820)-MINIFS(AX:AX,$E:$E,$E820))))</f>
        <v/>
      </c>
      <c r="DN820" s="232" t="str">
        <f t="array" ref="DN820">IF(AY820="","",
IF(INDEX(Settings!$H:$H,MATCH(DN$1,Settings!$G:$G,0))=TRUE,
100-100*(AY820-MINIFS(AY:AY,$E:$E,$E820))/(MAXIFS(AY:AY,$E:$E,$E820)-MINIFS(AY:AY,$E:$E,$E820)),
100*(AY820-MINIFS(AY:AY,$E:$E,$E820))/(MAXIFS(AY:AY,$E:$E,$E820)-MINIFS(AY:AY,$E:$E,$E820))))</f>
        <v/>
      </c>
      <c r="DO820" s="232" t="str">
        <f t="array" ref="DO820">IF(AZ820="","",
IF(INDEX(Settings!$H:$H,MATCH(DO$1,Settings!$G:$G,0))=TRUE,
100-100*(AZ820-MINIFS(AZ:AZ,$E:$E,$E820))/(MAXIFS(AZ:AZ,$E:$E,$E820)-MINIFS(AZ:AZ,$E:$E,$E820)),
100*(AZ820-MINIFS(AZ:AZ,$E:$E,$E820))/(MAXIFS(AZ:AZ,$E:$E,$E820)-MINIFS(AZ:AZ,$E:$E,$E820))))</f>
        <v/>
      </c>
      <c r="DP820" s="232" t="str">
        <f t="array" ref="DP820">IF(BA820="","",
IF(INDEX(Settings!$H:$H,MATCH(DP$1,Settings!$G:$G,0))=TRUE,
100-100*(BA820-MINIFS(BA:BA,$E:$E,$E820))/(MAXIFS(BA:BA,$E:$E,$E820)-MINIFS(BA:BA,$E:$E,$E820)),
100*(BA820-MINIFS(BA:BA,$E:$E,$E820))/(MAXIFS(BA:BA,$E:$E,$E820)-MINIFS(BA:BA,$E:$E,$E820))))</f>
        <v/>
      </c>
      <c r="DQ820" s="232" t="str">
        <f t="array" ref="DQ820">IF(BB820="","",
IF(INDEX(Settings!$H:$H,MATCH(DQ$1,Settings!$G:$G,0))=TRUE,
100-100*(BB820-MINIFS(BB:BB,$E:$E,$E820))/(MAXIFS(BB:BB,$E:$E,$E820)-MINIFS(BB:BB,$E:$E,$E820)),
100*(BB820-MINIFS(BB:BB,$E:$E,$E820))/(MAXIFS(BB:BB,$E:$E,$E820)-MINIFS(BB:BB,$E:$E,$E820))))</f>
        <v/>
      </c>
      <c r="DR820" s="232" t="str">
        <f t="array" ref="DR820">IF(BC820="","",
IF(INDEX(Settings!$H:$H,MATCH(DR$1,Settings!$G:$G,0))=TRUE,
100-100*(BC820-MINIFS(BC:BC,$E:$E,$E820))/(MAXIFS(BC:BC,$E:$E,$E820)-MINIFS(BC:BC,$E:$E,$E820)),
100*(BC820-MINIFS(BC:BC,$E:$E,$E820))/(MAXIFS(BC:BC,$E:$E,$E820)-MINIFS(BC:BC,$E:$E,$E820))))</f>
        <v/>
      </c>
      <c r="DS820" s="232" t="str">
        <f t="array" ref="DS820">IF(BD820="","",
IF(INDEX(Settings!$H:$H,MATCH(DS$1,Settings!$G:$G,0))=TRUE,
100-100*(BD820-MINIFS(BD:BD,$E:$E,$E820))/(MAXIFS(BD:BD,$E:$E,$E820)-MINIFS(BD:BD,$E:$E,$E820)),
100*(BD820-MINIFS(BD:BD,$E:$E,$E820))/(MAXIFS(BD:BD,$E:$E,$E820)-MINIFS(BD:BD,$E:$E,$E820))))</f>
        <v/>
      </c>
      <c r="DT820" s="232" t="str">
        <f t="array" ref="DT820">IF(BE820="","",
IF(INDEX(Settings!$H:$H,MATCH(DT$1,Settings!$G:$G,0))=TRUE,
100-100*(BE820-MINIFS(BE:BE,$E:$E,$E820))/(MAXIFS(BE:BE,$E:$E,$E820)-MINIFS(BE:BE,$E:$E,$E820)),
100*(BE820-MINIFS(BE:BE,$E:$E,$E820))/(MAXIFS(BE:BE,$E:$E,$E820)-MINIFS(BE:BE,$E:$E,$E820))))</f>
        <v/>
      </c>
      <c r="DU820" s="232" t="str">
        <f t="array" ref="DU820">IF(BF820="","",
IF(INDEX(Settings!$H:$H,MATCH(DU$1,Settings!$G:$G,0))=TRUE,
100-100*(BF820-MINIFS(BF:BF,$E:$E,$E820))/(MAXIFS(BF:BF,$E:$E,$E820)-MINIFS(BF:BF,$E:$E,$E820)),
100*(BF820-MINIFS(BF:BF,$E:$E,$E820))/(MAXIFS(BF:BF,$E:$E,$E820)-MINIFS(BF:BF,$E:$E,$E820))))</f>
        <v/>
      </c>
      <c r="DV820" s="232" t="str">
        <f t="array" ref="DV820">IF(BG820="","",
IF(INDEX(Settings!$H:$H,MATCH(DV$1,Settings!$G:$G,0))=TRUE,
100-100*(BG820-MINIFS(BG:BG,$E:$E,$E820))/(MAXIFS(BG:BG,$E:$E,$E820)-MINIFS(BG:BG,$E:$E,$E820)),
100*(BG820-MINIFS(BG:BG,$E:$E,$E820))/(MAXIFS(BG:BG,$E:$E,$E820)-MINIFS(BG:BG,$E:$E,$E820))))</f>
        <v/>
      </c>
      <c r="DW820" s="232" t="str">
        <f t="array" ref="DW820">IF(BH820="","",
IF(INDEX(Settings!$H:$H,MATCH(DW$1,Settings!$G:$G,0))=TRUE,
100-100*(BH820-MINIFS(BH:BH,$E:$E,$E820))/(MAXIFS(BH:BH,$E:$E,$E820)-MINIFS(BH:BH,$E:$E,$E820)),
100*(BH820-MINIFS(BH:BH,$E:$E,$E820))/(MAXIFS(BH:BH,$E:$E,$E820)-MINIFS(BH:BH,$E:$E,$E820))))</f>
        <v/>
      </c>
      <c r="DX820" s="232" t="str">
        <f t="array" ref="DX820">IF(BI820="","",
IF(INDEX(Settings!$H:$H,MATCH(DX$1,Settings!$G:$G,0))=TRUE,
100-100*(BI820-MINIFS(BI:BI,$E:$E,$E820))/(MAXIFS(BI:BI,$E:$E,$E820)-MINIFS(BI:BI,$E:$E,$E820)),
100*(BI820-MINIFS(BI:BI,$E:$E,$E820))/(MAXIFS(BI:BI,$E:$E,$E820)-MINIFS(BI:BI,$E:$E,$E820))))</f>
        <v/>
      </c>
      <c r="DY820" s="232" t="str">
        <f t="array" ref="DY820">IF(BJ820="","",
IF(INDEX(Settings!$H:$H,MATCH(DY$1,Settings!$G:$G,0))=TRUE,
100-100*(BJ820-MINIFS(BJ:BJ,$E:$E,$E820))/(MAXIFS(BJ:BJ,$E:$E,$E820)-MINIFS(BJ:BJ,$E:$E,$E820)),
100*(BJ820-MINIFS(BJ:BJ,$E:$E,$E820))/(MAXIFS(BJ:BJ,$E:$E,$E820)-MINIFS(BJ:BJ,$E:$E,$E820))))</f>
        <v/>
      </c>
      <c r="DZ820" s="234"/>
      <c r="EA820" s="234"/>
      <c r="EB820" s="234" t="str">
        <f t="shared" si="8"/>
        <v/>
      </c>
      <c r="EC820" s="234" t="str">
        <f t="shared" si="9"/>
        <v/>
      </c>
      <c r="ED820" s="234" t="str">
        <f t="shared" si="10"/>
        <v/>
      </c>
      <c r="EE820" s="234" t="str">
        <f t="shared" si="11"/>
        <v/>
      </c>
      <c r="EF820" s="234" t="str">
        <f t="shared" si="12"/>
        <v/>
      </c>
      <c r="EG820" s="234" t="str">
        <f t="shared" si="13"/>
        <v/>
      </c>
      <c r="EH820" s="234"/>
      <c r="EI820" s="234"/>
      <c r="EJ820" s="234"/>
      <c r="EK820" s="234"/>
      <c r="EL820" s="234"/>
      <c r="EM820" s="234"/>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3" t="str">
        <f t="shared" si="14"/>
        <v/>
      </c>
      <c r="N821" s="49"/>
      <c r="O821" s="49"/>
      <c r="P821" s="49"/>
      <c r="Q821" s="49"/>
      <c r="R821" s="49"/>
      <c r="S821" s="222" t="str">
        <f>IFERROR(VLOOKUP(AF821, 'YOYO IR Scores'!A:C, 3, FALSE), "")
</f>
        <v/>
      </c>
      <c r="T821" s="49"/>
      <c r="U821" s="49"/>
      <c r="V821" s="49"/>
      <c r="W821" s="49"/>
      <c r="X821" s="224" t="str">
        <f t="shared" si="4"/>
        <v/>
      </c>
      <c r="Y821" s="225" t="str">
        <f t="shared" si="5"/>
        <v/>
      </c>
      <c r="Z821" s="225" t="str">
        <f t="shared" si="6"/>
        <v/>
      </c>
      <c r="AA821" s="224" t="str">
        <f t="shared" si="7"/>
        <v/>
      </c>
      <c r="AB821" s="223"/>
      <c r="AC821" s="223"/>
      <c r="AD821" s="223"/>
      <c r="AE821" s="223" t="str">
        <f>IFERROR(VLOOKUP(AF821, 'YOYO IR Scores'!A:C, 2, FALSE), "")</f>
        <v/>
      </c>
      <c r="AF821" s="223"/>
      <c r="AG821" s="223"/>
      <c r="AH821" s="223"/>
      <c r="AI821" s="223"/>
      <c r="AJ821" s="223"/>
      <c r="AK821" s="223"/>
      <c r="AL821" s="223"/>
      <c r="AM821" s="223"/>
      <c r="AN821" s="223"/>
      <c r="AO821" s="223"/>
      <c r="AP821" s="223"/>
      <c r="AQ821" s="223"/>
      <c r="AR821" s="223"/>
      <c r="AS821" s="223"/>
      <c r="AT821" s="223"/>
      <c r="AU821" s="223"/>
      <c r="AV821" s="223"/>
      <c r="AW821" s="223"/>
      <c r="AX821" s="223"/>
      <c r="AY821" s="223"/>
      <c r="AZ821" s="223"/>
      <c r="BA821" s="223"/>
      <c r="BB821" s="223"/>
      <c r="BC821" s="223"/>
      <c r="BD821" s="223"/>
      <c r="BE821" s="223"/>
      <c r="BF821" s="223"/>
      <c r="BG821" s="223"/>
      <c r="BH821" s="223"/>
      <c r="BI821" s="223"/>
      <c r="BJ821" s="223"/>
      <c r="BK821" s="223" t="str">
        <f t="array" ref="BK821">IF(J821="","",
IF(INDEX(Settings!$H:$H,MATCH(BY$1,Settings!$G:$G,0))=TRUE,
100-100*(J821-MIN(J:J))/(MAX(J:J)-MIN(J:J)),
100*(J821-MIN(J:J))/(MAX(J:J)-MIN(J:J))))</f>
        <v/>
      </c>
      <c r="BL821" s="223" t="str">
        <f t="array" ref="BL821">IF(J821="","",
IF(INDEX(Settings!$H:$H,MATCH(BY$1,Settings!$G:$G,0))=TRUE,
100-100*(J821-MINIFS(J:J,$E:$E,$E821))/(MAXIFS(J:J,$E:$E,$E821)-MINIFS(J:J,$E:$E,$E821)),
100*(J821-MINIFS(J:J,$E:$E,$E821))/(MAXIFS(J:J,$E:$E,$E821)-MINIFS(J:J,$E:$E,$E821))))</f>
        <v/>
      </c>
      <c r="BM821" s="223"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4" t="str">
        <f t="array" ref="BQ821">IF(J821="","",
IF(INDEX(Settings!$H:$H,MATCH(BY$1,Settings!$G:$G,0))=TRUE,
-1*(J821-AVERAGE(J:J))/STDEV(J:J),
(J821-AVERAGE(J:J))/STDEV(J:J)))</f>
        <v/>
      </c>
      <c r="BR821" s="224" t="str">
        <f>IFERROR(__xludf.DUMMYFUNCTION("IF(J821="""","""",
IF(INDEX(Settings!$H:$H,MATCH(BY$1,Settings!$G:$G,0))=TRUE,
-1*(J821-AVERAGEIFS(J:J,$E:$E,$E821))/STDEV(FILTER(J:J,$E:$E=$E821)),
(J821-AVERAGEIFS(J:J,$E:$E,$E821))/STDEV(FILTER(J:J,$E:$E=$E821))))"),"")</f>
        <v/>
      </c>
      <c r="BS821" s="224"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3" t="str">
        <f t="array" ref="BY821">IF(J821="","",
IF(INDEX(Settings!$H:$H,MATCH(BY$1,Settings!$G:$G,0))=TRUE,
100-100*(J821-MINIFS(J:J,$E:$E,$E821))/(MAXIFS(J:J,$E:$E,$E821)-MINIFS(J:J,$E:$E,$E821)),
100*(J821-MINIFS(J:J,$E:$E,$E821))/(MAXIFS(J:J,$E:$E,$E821)-MINIFS(J:J,$E:$E,$E821))))</f>
        <v/>
      </c>
      <c r="BZ821" s="223" t="str">
        <f t="array" ref="BZ821">IF(K821="","",
IF(INDEX(Settings!$H:$H,MATCH(BZ$1,Settings!$G:$G,0))=TRUE,
100-100*(K821-MINIFS(K:K,$E:$E,$E821))/(MAXIFS(K:K,$E:$E,$E821)-MINIFS(K:K,$E:$E,$E821)),
100*(K821-MINIFS(K:K,$E:$E,$E821))/(MAXIFS(K:K,$E:$E,$E821)-MINIFS(K:K,$E:$E,$E821))))</f>
        <v/>
      </c>
      <c r="CA821" s="223" t="str">
        <f t="array" ref="CA821">IF(L821="","",
IF(INDEX(Settings!$H:$H,MATCH(CA$1,Settings!$G:$G,0))=TRUE,
100-100*(L821-MINIFS(L:L,$E:$E,$E821))/(MAXIFS(L:L,$E:$E,$E821)-MINIFS(L:L,$E:$E,$E821)),
100*(L821-MINIFS(L:L,$E:$E,$E821))/(MAXIFS(L:L,$E:$E,$E821)-MINIFS(L:L,$E:$E,$E821))))</f>
        <v/>
      </c>
      <c r="CB821" s="223" t="str">
        <f t="array" ref="CB821">IF(M821="","",
IF(INDEX(Settings!$H:$H,MATCH(CB$1,Settings!$G:$G,0))=TRUE,
100-100*(M821-MINIFS(M:M,$E:$E,$E821))/(MAXIFS(M:M,$E:$E,$E821)-MINIFS(M:M,$E:$E,$E821)),
100*(M821-MINIFS(M:M,$E:$E,$E821))/(MAXIFS(M:M,$E:$E,$E821)-MINIFS(M:M,$E:$E,$E821))))</f>
        <v/>
      </c>
      <c r="CC821" s="223" t="str">
        <f t="array" ref="CC821">IF(N821="","",
IF(INDEX(Settings!$H:$H,MATCH(CC$1,Settings!$G:$G,0))=TRUE,
100-100*(N821-MINIFS(N:N,$E:$E,$E821))/(MAXIFS(N:N,$E:$E,$E821)-MINIFS(N:N,$E:$E,$E821)),
100*(N821-MINIFS(N:N,$E:$E,$E821))/(MAXIFS(N:N,$E:$E,$E821)-MINIFS(N:N,$E:$E,$E821))))</f>
        <v/>
      </c>
      <c r="CD821" s="223" t="str">
        <f t="array" ref="CD821">IF(O821="","",
IF(INDEX(Settings!$H:$H,MATCH(CD$1,Settings!$G:$G,0))=TRUE,
100-100*(O821-MINIFS(O:O,$E:$E,$E821))/(MAXIFS(O:O,$E:$E,$E821)-MINIFS(O:O,$E:$E,$E821)),
100*(O821-MINIFS(O:O,$E:$E,$E821))/(MAXIFS(O:O,$E:$E,$E821)-MINIFS(O:O,$E:$E,$E821))))</f>
        <v/>
      </c>
      <c r="CE821" s="223" t="str">
        <f t="array" ref="CE821">IF(P821="","",
IF(INDEX(Settings!$H:$H,MATCH(CE$1,Settings!$G:$G,0))=TRUE,
100-100*(P821-MINIFS(P:P,$E:$E,$E821))/(MAXIFS(P:P,$E:$E,$E821)-MINIFS(P:P,$E:$E,$E821)),
100*(P821-MINIFS(P:P,$E:$E,$E821))/(MAXIFS(P:P,$E:$E,$E821)-MINIFS(P:P,$E:$E,$E821))))</f>
        <v/>
      </c>
      <c r="CF821" s="223" t="str">
        <f t="array" ref="CF821">IF(Q821="","",
IF(INDEX(Settings!$H:$H,MATCH(CF$1,Settings!$G:$G,0))=TRUE,
100-100*(Q821-MINIFS(Q:Q,$E:$E,$E821))/(MAXIFS(Q:Q,$E:$E,$E821)-MINIFS(Q:Q,$E:$E,$E821)),
100*(Q821-MINIFS(Q:Q,$E:$E,$E821))/(MAXIFS(Q:Q,$E:$E,$E821)-MINIFS(Q:Q,$E:$E,$E821))))</f>
        <v/>
      </c>
      <c r="CG821" s="223" t="str">
        <f t="array" ref="CG821">IF(R821="","",
IF(INDEX(Settings!$H:$H,MATCH(CG$1,Settings!$G:$G,0))=TRUE,
100-100*(R821-MINIFS(R:R,$E:$E,$E821))/(MAXIFS(R:R,$E:$E,$E821)-MINIFS(R:R,$E:$E,$E821)),
100*(R821-MINIFS(R:R,$E:$E,$E821))/(MAXIFS(R:R,$E:$E,$E821)-MINIFS(R:R,$E:$E,$E821))))</f>
        <v/>
      </c>
      <c r="CH821" s="223" t="str">
        <f t="array" ref="CH821">IF(S821="","",
IF(INDEX(Settings!$H:$H,MATCH(CH$1,Settings!$G:$G,0))=TRUE,
100-100*(S821-MINIFS(S:S,$E:$E,$E821))/(MAXIFS(S:S,$E:$E,$E821)-MINIFS(S:S,$E:$E,$E821)),
100*(S821-MINIFS(S:S,$E:$E,$E821))/(MAXIFS(S:S,$E:$E,$E821)-MINIFS(S:S,$E:$E,$E821))))</f>
        <v/>
      </c>
      <c r="CI821" s="223" t="str">
        <f t="array" ref="CI821">IF(T821="","",
IF(INDEX(Settings!$H:$H,MATCH(CI$1,Settings!$G:$G,0))=TRUE,
100-100*(T821-MINIFS(T:T,$E:$E,$E821))/(MAXIFS(T:T,$E:$E,$E821)-MINIFS(T:T,$E:$E,$E821)),
100*(T821-MINIFS(T:T,$E:$E,$E821))/(MAXIFS(T:T,$E:$E,$E821)-MINIFS(T:T,$E:$E,$E821))))</f>
        <v/>
      </c>
      <c r="CJ821" s="223" t="str">
        <f t="array" ref="CJ821">IF(U821="","",
IF(INDEX(Settings!$H:$H,MATCH(CJ$1,Settings!$G:$G,0))=TRUE,
100-100*(U821-MINIFS(U:U,$E:$E,$E821))/(MAXIFS(U:U,$E:$E,$E821)-MINIFS(U:U,$E:$E,$E821)),
100*(U821-MINIFS(U:U,$E:$E,$E821))/(MAXIFS(U:U,$E:$E,$E821)-MINIFS(U:U,$E:$E,$E821))))</f>
        <v/>
      </c>
      <c r="CK821" s="223" t="str">
        <f t="array" ref="CK821">IF(V821="","",
IF(INDEX(Settings!$H:$H,MATCH(CK$1,Settings!$G:$G,0))=TRUE,
100-100*(V821-MINIFS(V:V,$E:$E,$E821))/(MAXIFS(V:V,$E:$E,$E821)-MINIFS(V:V,$E:$E,$E821)),
100*(V821-MINIFS(V:V,$E:$E,$E821))/(MAXIFS(V:V,$E:$E,$E821)-MINIFS(V:V,$E:$E,$E821))))</f>
        <v/>
      </c>
      <c r="CL821" s="223" t="str">
        <f t="array" ref="CL821">IF(W821="","",
IF(INDEX(Settings!$H:$H,MATCH(CL$1,Settings!$G:$G,0))=TRUE,
100-100*(W821-MINIFS(W:W,$E:$E,$E821))/(MAXIFS(W:W,$E:$E,$E821)-MINIFS(W:W,$E:$E,$E821)),
100*(W821-MINIFS(W:W,$E:$E,$E821))/(MAXIFS(W:W,$E:$E,$E821)-MINIFS(W:W,$E:$E,$E821))))</f>
        <v/>
      </c>
      <c r="CM821" s="223" t="str">
        <f t="array" ref="CM821">IF(X821="","",
IF(INDEX(Settings!$H:$H,MATCH(CM$1,Settings!$G:$G,0))=TRUE,
100-100*(X821-MINIFS(X:X,$E:$E,$E821))/(MAXIFS(X:X,$E:$E,$E821)-MINIFS(X:X,$E:$E,$E821)),
100*(X821-MINIFS(X:X,$E:$E,$E821))/(MAXIFS(X:X,$E:$E,$E821)-MINIFS(X:X,$E:$E,$E821))))</f>
        <v/>
      </c>
      <c r="CN821" s="223" t="str">
        <f t="array" ref="CN821">IF(Y821="","",
IF(INDEX(Settings!$H:$H,MATCH(CN$1,Settings!$G:$G,0))=TRUE,
100-100*(Y821-MINIFS(Y:Y,$E:$E,$E821))/(MAXIFS(Y:Y,$E:$E,$E821)-MINIFS(Y:Y,$E:$E,$E821)),
100*(Y821-MINIFS(Y:Y,$E:$E,$E821))/(MAXIFS(Y:Y,$E:$E,$E821)-MINIFS(Y:Y,$E:$E,$E821))))</f>
        <v/>
      </c>
      <c r="CO821" s="223" t="str">
        <f t="array" ref="CO821">IF(Z821="","",
IF(INDEX(Settings!$H:$H,MATCH(CO$1,Settings!$G:$G,0))=TRUE,
100-100*(Z821-MINIFS(Z:Z,$E:$E,$E821))/(MAXIFS(Z:Z,$E:$E,$E821)-MINIFS(Z:Z,$E:$E,$E821)),
100*(Z821-MINIFS(Z:Z,$E:$E,$E821))/(MAXIFS(Z:Z,$E:$E,$E821)-MINIFS(Z:Z,$E:$E,$E821))))</f>
        <v/>
      </c>
      <c r="CP821" s="223" t="str">
        <f t="array" ref="CP821">IF(AA821="","",
IF(INDEX(Settings!$H:$H,MATCH(CP$1,Settings!$G:$G,0))=TRUE,
100-100*(AA821-MINIFS(AA:AA,$E:$E,$E821))/(MAXIFS(AA:AA,$E:$E,$E821)-MINIFS(AA:AA,$E:$E,$E821)),
100*(AA821-MINIFS(AA:AA,$E:$E,$E821))/(MAXIFS(AA:AA,$E:$E,$E821)-MINIFS(AA:AA,$E:$E,$E821))))</f>
        <v/>
      </c>
      <c r="CQ821" s="223" t="str">
        <f t="array" ref="CQ821">IF(AB821="","",
IF(INDEX(Settings!$H:$H,MATCH(CQ$1,Settings!$G:$G,0))=TRUE,
100-100*(AB821-MINIFS(AB:AB,$E:$E,$E821))/(MAXIFS(AB:AB,$E:$E,$E821)-MINIFS(AB:AB,$E:$E,$E821)),
100*(AB821-MINIFS(AB:AB,$E:$E,$E821))/(MAXIFS(AB:AB,$E:$E,$E821)-MINIFS(AB:AB,$E:$E,$E821))))</f>
        <v/>
      </c>
      <c r="CR821" s="223" t="str">
        <f t="array" ref="CR821">IF(AC821="","",
IF(INDEX(Settings!$H:$H,MATCH(CR$1,Settings!$G:$G,0))=TRUE,
100-100*(AC821-MINIFS(AC:AC,$E:$E,$E821))/(MAXIFS(AC:AC,$E:$E,$E821)-MINIFS(AC:AC,$E:$E,$E821)),
100*(AC821-MINIFS(AC:AC,$E:$E,$E821))/(MAXIFS(AC:AC,$E:$E,$E821)-MINIFS(AC:AC,$E:$E,$E821))))</f>
        <v/>
      </c>
      <c r="CS821" s="223" t="str">
        <f t="array" ref="CS821">IF(AD821="","",
IF(INDEX(Settings!$H:$H,MATCH(CS$1,Settings!$G:$G,0))=TRUE,
100-100*(AD821-MINIFS(AD:AD,$E:$E,$E821))/(MAXIFS(AD:AD,$E:$E,$E821)-MINIFS(AD:AD,$E:$E,$E821)),
100*(AD821-MINIFS(AD:AD,$E:$E,$E821))/(MAXIFS(AD:AD,$E:$E,$E821)-MINIFS(AD:AD,$E:$E,$E821))))</f>
        <v/>
      </c>
      <c r="CT821" s="223" t="str">
        <f t="array" ref="CT821">IF(AE821="","",
IF(INDEX(Settings!$H:$H,MATCH(CT$1,Settings!$G:$G,0))=TRUE,
100-100*(AE821-MINIFS(AE:AE,$E:$E,$E821))/(MAXIFS(AE:AE,$E:$E,$E821)-MINIFS(AE:AE,$E:$E,$E821)),
100*(AE821-MINIFS(AE:AE,$E:$E,$E821))/(MAXIFS(AE:AE,$E:$E,$E821)-MINIFS(AE:AE,$E:$E,$E821))))</f>
        <v/>
      </c>
      <c r="CU821" s="223" t="str">
        <f t="array" ref="CU821">IF(AF821="","",
IF(INDEX(Settings!$H:$H,MATCH(CU$1,Settings!$G:$G,0))=TRUE,
100-100*(AF821-MINIFS(AF:AF,$E:$E,$E821))/(MAXIFS(AF:AF,$E:$E,$E821)-MINIFS(AF:AF,$E:$E,$E821)),
100*(AF821-MINIFS(AF:AF,$E:$E,$E821))/(MAXIFS(AF:AF,$E:$E,$E821)-MINIFS(AF:AF,$E:$E,$E821))))</f>
        <v/>
      </c>
      <c r="CV821" s="223" t="str">
        <f t="array" ref="CV821">IF(AG821="","",
IF(INDEX(Settings!$H:$H,MATCH(CV$1,Settings!$G:$G,0))=TRUE,
100-100*(AG821-MINIFS(AG:AG,$E:$E,$E821))/(MAXIFS(AG:AG,$E:$E,$E821)-MINIFS(AG:AG,$E:$E,$E821)),
100*(AG821-MINIFS(AG:AG,$E:$E,$E821))/(MAXIFS(AG:AG,$E:$E,$E821)-MINIFS(AG:AG,$E:$E,$E821))))</f>
        <v/>
      </c>
      <c r="CW821" s="223" t="str">
        <f t="array" ref="CW821">IF(AH821="","",
IF(INDEX(Settings!$H:$H,MATCH(CW$1,Settings!$G:$G,0))=TRUE,
100-100*(AH821-MINIFS(AH:AH,$E:$E,$E821))/(MAXIFS(AH:AH,$E:$E,$E821)-MINIFS(AH:AH,$E:$E,$E821)),
100*(AH821-MINIFS(AH:AH,$E:$E,$E821))/(MAXIFS(AH:AH,$E:$E,$E821)-MINIFS(AH:AH,$E:$E,$E821))))</f>
        <v/>
      </c>
      <c r="CX821" s="223" t="str">
        <f t="array" ref="CX821">IF(AI821="","",
IF(INDEX(Settings!$H:$H,MATCH(CX$1,Settings!$G:$G,0))=TRUE,
100-100*(AI821-MINIFS(AI:AI,$E:$E,$E821))/(MAXIFS(AI:AI,$E:$E,$E821)-MINIFS(AI:AI,$E:$E,$E821)),
100*(AI821-MINIFS(AI:AI,$E:$E,$E821))/(MAXIFS(AI:AI,$E:$E,$E821)-MINIFS(AI:AI,$E:$E,$E821))))</f>
        <v/>
      </c>
      <c r="CY821" s="223" t="str">
        <f t="array" ref="CY821">IF(AJ821="","",
IF(INDEX(Settings!$H:$H,MATCH(CY$1,Settings!$G:$G,0))=TRUE,
100-100*(AJ821-MINIFS(AJ:AJ,$E:$E,$E821))/(MAXIFS(AJ:AJ,$E:$E,$E821)-MINIFS(AJ:AJ,$E:$E,$E821)),
100*(AJ821-MINIFS(AJ:AJ,$E:$E,$E821))/(MAXIFS(AJ:AJ,$E:$E,$E821)-MINIFS(AJ:AJ,$E:$E,$E821))))</f>
        <v/>
      </c>
      <c r="CZ821" s="223" t="str">
        <f t="array" ref="CZ821">IF(AK821="","",
IF(INDEX(Settings!$H:$H,MATCH(CZ$1,Settings!$G:$G,0))=TRUE,
100-100*(AK821-MINIFS(AK:AK,$E:$E,$E821))/(MAXIFS(AK:AK,$E:$E,$E821)-MINIFS(AK:AK,$E:$E,$E821)),
100*(AK821-MINIFS(AK:AK,$E:$E,$E821))/(MAXIFS(AK:AK,$E:$E,$E821)-MINIFS(AK:AK,$E:$E,$E821))))</f>
        <v/>
      </c>
      <c r="DA821" s="223" t="str">
        <f t="array" ref="DA821">IF(AL821="","",
IF(INDEX(Settings!$H:$H,MATCH(DA$1,Settings!$G:$G,0))=TRUE,
100-100*(AL821-MINIFS(AL:AL,$E:$E,$E821))/(MAXIFS(AL:AL,$E:$E,$E821)-MINIFS(AL:AL,$E:$E,$E821)),
100*(AL821-MINIFS(AL:AL,$E:$E,$E821))/(MAXIFS(AL:AL,$E:$E,$E821)-MINIFS(AL:AL,$E:$E,$E821))))</f>
        <v/>
      </c>
      <c r="DB821" s="223" t="str">
        <f t="array" ref="DB821">IF(AM821="","",
IF(INDEX(Settings!$H:$H,MATCH(DB$1,Settings!$G:$G,0))=TRUE,
100-100*(AM821-MINIFS(AM:AM,$E:$E,$E821))/(MAXIFS(AM:AM,$E:$E,$E821)-MINIFS(AM:AM,$E:$E,$E821)),
100*(AM821-MINIFS(AM:AM,$E:$E,$E821))/(MAXIFS(AM:AM,$E:$E,$E821)-MINIFS(AM:AM,$E:$E,$E821))))</f>
        <v/>
      </c>
      <c r="DC821" s="223" t="str">
        <f t="array" ref="DC821">IF(AN821="","",
IF(INDEX(Settings!$H:$H,MATCH(DC$1,Settings!$G:$G,0))=TRUE,
100-100*(AN821-MINIFS(AN:AN,$E:$E,$E821))/(MAXIFS(AN:AN,$E:$E,$E821)-MINIFS(AN:AN,$E:$E,$E821)),
100*(AN821-MINIFS(AN:AN,$E:$E,$E821))/(MAXIFS(AN:AN,$E:$E,$E821)-MINIFS(AN:AN,$E:$E,$E821))))</f>
        <v/>
      </c>
      <c r="DD821" s="223" t="str">
        <f t="array" ref="DD821">IF(AO821="","",
IF(INDEX(Settings!$H:$H,MATCH(DD$1,Settings!$G:$G,0))=TRUE,
100-100*(AO821-MINIFS(AO:AO,$E:$E,$E821))/(MAXIFS(AO:AO,$E:$E,$E821)-MINIFS(AO:AO,$E:$E,$E821)),
100*(AO821-MINIFS(AO:AO,$E:$E,$E821))/(MAXIFS(AO:AO,$E:$E,$E821)-MINIFS(AO:AO,$E:$E,$E821))))</f>
        <v/>
      </c>
      <c r="DE821" s="223" t="str">
        <f t="array" ref="DE821">IF(AP821="","",
IF(INDEX(Settings!$H:$H,MATCH(DE$1,Settings!$G:$G,0))=TRUE,
100-100*(AP821-MINIFS(AP:AP,$E:$E,$E821))/(MAXIFS(AP:AP,$E:$E,$E821)-MINIFS(AP:AP,$E:$E,$E821)),
100*(AP821-MINIFS(AP:AP,$E:$E,$E821))/(MAXIFS(AP:AP,$E:$E,$E821)-MINIFS(AP:AP,$E:$E,$E821))))</f>
        <v/>
      </c>
      <c r="DF821" s="223" t="str">
        <f t="array" ref="DF821">IF(AQ821="","",
IF(INDEX(Settings!$H:$H,MATCH(DF$1,Settings!$G:$G,0))=TRUE,
100-100*(AQ821-MINIFS(AQ:AQ,$E:$E,$E821))/(MAXIFS(AQ:AQ,$E:$E,$E821)-MINIFS(AQ:AQ,$E:$E,$E821)),
100*(AQ821-MINIFS(AQ:AQ,$E:$E,$E821))/(MAXIFS(AQ:AQ,$E:$E,$E821)-MINIFS(AQ:AQ,$E:$E,$E821))))</f>
        <v/>
      </c>
      <c r="DG821" s="223" t="str">
        <f t="array" ref="DG821">IF(AR821="","",
IF(INDEX(Settings!$H:$H,MATCH(DG$1,Settings!$G:$G,0))=TRUE,
100-100*(AR821-MINIFS(AR:AR,$E:$E,$E821))/(MAXIFS(AR:AR,$E:$E,$E821)-MINIFS(AR:AR,$E:$E,$E821)),
100*(AR821-MINIFS(AR:AR,$E:$E,$E821))/(MAXIFS(AR:AR,$E:$E,$E821)-MINIFS(AR:AR,$E:$E,$E821))))</f>
        <v/>
      </c>
      <c r="DH821" s="223" t="str">
        <f t="array" ref="DH821">IF(AS821="","",
IF(INDEX(Settings!$H:$H,MATCH(DH$1,Settings!$G:$G,0))=TRUE,
100-100*(AS821-MINIFS(AS:AS,$E:$E,$E821))/(MAXIFS(AS:AS,$E:$E,$E821)-MINIFS(AS:AS,$E:$E,$E821)),
100*(AS821-MINIFS(AS:AS,$E:$E,$E821))/(MAXIFS(AS:AS,$E:$E,$E821)-MINIFS(AS:AS,$E:$E,$E821))))</f>
        <v/>
      </c>
      <c r="DI821" s="223" t="str">
        <f t="array" ref="DI821">IF(AT821="","",
IF(INDEX(Settings!$H:$H,MATCH(DI$1,Settings!$G:$G,0))=TRUE,
100-100*(AT821-MINIFS(AT:AT,$E:$E,$E821))/(MAXIFS(AT:AT,$E:$E,$E821)-MINIFS(AT:AT,$E:$E,$E821)),
100*(AT821-MINIFS(AT:AT,$E:$E,$E821))/(MAXIFS(AT:AT,$E:$E,$E821)-MINIFS(AT:AT,$E:$E,$E821))))</f>
        <v/>
      </c>
      <c r="DJ821" s="223" t="str">
        <f t="array" ref="DJ821">IF(AU821="","",
IF(INDEX(Settings!$H:$H,MATCH(DJ$1,Settings!$G:$G,0))=TRUE,
100-100*(AU821-MINIFS(AU:AU,$E:$E,$E821))/(MAXIFS(AU:AU,$E:$E,$E821)-MINIFS(AU:AU,$E:$E,$E821)),
100*(AU821-MINIFS(AU:AU,$E:$E,$E821))/(MAXIFS(AU:AU,$E:$E,$E821)-MINIFS(AU:AU,$E:$E,$E821))))</f>
        <v/>
      </c>
      <c r="DK821" s="223" t="str">
        <f t="array" ref="DK821">IF(AV821="","",
IF(INDEX(Settings!$H:$H,MATCH(DK$1,Settings!$G:$G,0))=TRUE,
100-100*(AV821-MINIFS(AV:AV,$E:$E,$E821))/(MAXIFS(AV:AV,$E:$E,$E821)-MINIFS(AV:AV,$E:$E,$E821)),
100*(AV821-MINIFS(AV:AV,$E:$E,$E821))/(MAXIFS(AV:AV,$E:$E,$E821)-MINIFS(AV:AV,$E:$E,$E821))))</f>
        <v/>
      </c>
      <c r="DL821" s="223" t="str">
        <f t="array" ref="DL821">IF(AW821="","",
IF(INDEX(Settings!$H:$H,MATCH(DL$1,Settings!$G:$G,0))=TRUE,
100-100*(AW821-MINIFS(AW:AW,$E:$E,$E821))/(MAXIFS(AW:AW,$E:$E,$E821)-MINIFS(AW:AW,$E:$E,$E821)),
100*(AW821-MINIFS(AW:AW,$E:$E,$E821))/(MAXIFS(AW:AW,$E:$E,$E821)-MINIFS(AW:AW,$E:$E,$E821))))</f>
        <v/>
      </c>
      <c r="DM821" s="223" t="str">
        <f t="array" ref="DM821">IF(AX821="","",
IF(INDEX(Settings!$H:$H,MATCH(DM$1,Settings!$G:$G,0))=TRUE,
100-100*(AX821-MINIFS(AX:AX,$E:$E,$E821))/(MAXIFS(AX:AX,$E:$E,$E821)-MINIFS(AX:AX,$E:$E,$E821)),
100*(AX821-MINIFS(AX:AX,$E:$E,$E821))/(MAXIFS(AX:AX,$E:$E,$E821)-MINIFS(AX:AX,$E:$E,$E821))))</f>
        <v/>
      </c>
      <c r="DN821" s="223" t="str">
        <f t="array" ref="DN821">IF(AY821="","",
IF(INDEX(Settings!$H:$H,MATCH(DN$1,Settings!$G:$G,0))=TRUE,
100-100*(AY821-MINIFS(AY:AY,$E:$E,$E821))/(MAXIFS(AY:AY,$E:$E,$E821)-MINIFS(AY:AY,$E:$E,$E821)),
100*(AY821-MINIFS(AY:AY,$E:$E,$E821))/(MAXIFS(AY:AY,$E:$E,$E821)-MINIFS(AY:AY,$E:$E,$E821))))</f>
        <v/>
      </c>
      <c r="DO821" s="223" t="str">
        <f t="array" ref="DO821">IF(AZ821="","",
IF(INDEX(Settings!$H:$H,MATCH(DO$1,Settings!$G:$G,0))=TRUE,
100-100*(AZ821-MINIFS(AZ:AZ,$E:$E,$E821))/(MAXIFS(AZ:AZ,$E:$E,$E821)-MINIFS(AZ:AZ,$E:$E,$E821)),
100*(AZ821-MINIFS(AZ:AZ,$E:$E,$E821))/(MAXIFS(AZ:AZ,$E:$E,$E821)-MINIFS(AZ:AZ,$E:$E,$E821))))</f>
        <v/>
      </c>
      <c r="DP821" s="223" t="str">
        <f t="array" ref="DP821">IF(BA821="","",
IF(INDEX(Settings!$H:$H,MATCH(DP$1,Settings!$G:$G,0))=TRUE,
100-100*(BA821-MINIFS(BA:BA,$E:$E,$E821))/(MAXIFS(BA:BA,$E:$E,$E821)-MINIFS(BA:BA,$E:$E,$E821)),
100*(BA821-MINIFS(BA:BA,$E:$E,$E821))/(MAXIFS(BA:BA,$E:$E,$E821)-MINIFS(BA:BA,$E:$E,$E821))))</f>
        <v/>
      </c>
      <c r="DQ821" s="223" t="str">
        <f t="array" ref="DQ821">IF(BB821="","",
IF(INDEX(Settings!$H:$H,MATCH(DQ$1,Settings!$G:$G,0))=TRUE,
100-100*(BB821-MINIFS(BB:BB,$E:$E,$E821))/(MAXIFS(BB:BB,$E:$E,$E821)-MINIFS(BB:BB,$E:$E,$E821)),
100*(BB821-MINIFS(BB:BB,$E:$E,$E821))/(MAXIFS(BB:BB,$E:$E,$E821)-MINIFS(BB:BB,$E:$E,$E821))))</f>
        <v/>
      </c>
      <c r="DR821" s="223" t="str">
        <f t="array" ref="DR821">IF(BC821="","",
IF(INDEX(Settings!$H:$H,MATCH(DR$1,Settings!$G:$G,0))=TRUE,
100-100*(BC821-MINIFS(BC:BC,$E:$E,$E821))/(MAXIFS(BC:BC,$E:$E,$E821)-MINIFS(BC:BC,$E:$E,$E821)),
100*(BC821-MINIFS(BC:BC,$E:$E,$E821))/(MAXIFS(BC:BC,$E:$E,$E821)-MINIFS(BC:BC,$E:$E,$E821))))</f>
        <v/>
      </c>
      <c r="DS821" s="223" t="str">
        <f t="array" ref="DS821">IF(BD821="","",
IF(INDEX(Settings!$H:$H,MATCH(DS$1,Settings!$G:$G,0))=TRUE,
100-100*(BD821-MINIFS(BD:BD,$E:$E,$E821))/(MAXIFS(BD:BD,$E:$E,$E821)-MINIFS(BD:BD,$E:$E,$E821)),
100*(BD821-MINIFS(BD:BD,$E:$E,$E821))/(MAXIFS(BD:BD,$E:$E,$E821)-MINIFS(BD:BD,$E:$E,$E821))))</f>
        <v/>
      </c>
      <c r="DT821" s="223" t="str">
        <f t="array" ref="DT821">IF(BE821="","",
IF(INDEX(Settings!$H:$H,MATCH(DT$1,Settings!$G:$G,0))=TRUE,
100-100*(BE821-MINIFS(BE:BE,$E:$E,$E821))/(MAXIFS(BE:BE,$E:$E,$E821)-MINIFS(BE:BE,$E:$E,$E821)),
100*(BE821-MINIFS(BE:BE,$E:$E,$E821))/(MAXIFS(BE:BE,$E:$E,$E821)-MINIFS(BE:BE,$E:$E,$E821))))</f>
        <v/>
      </c>
      <c r="DU821" s="223" t="str">
        <f t="array" ref="DU821">IF(BF821="","",
IF(INDEX(Settings!$H:$H,MATCH(DU$1,Settings!$G:$G,0))=TRUE,
100-100*(BF821-MINIFS(BF:BF,$E:$E,$E821))/(MAXIFS(BF:BF,$E:$E,$E821)-MINIFS(BF:BF,$E:$E,$E821)),
100*(BF821-MINIFS(BF:BF,$E:$E,$E821))/(MAXIFS(BF:BF,$E:$E,$E821)-MINIFS(BF:BF,$E:$E,$E821))))</f>
        <v/>
      </c>
      <c r="DV821" s="223" t="str">
        <f t="array" ref="DV821">IF(BG821="","",
IF(INDEX(Settings!$H:$H,MATCH(DV$1,Settings!$G:$G,0))=TRUE,
100-100*(BG821-MINIFS(BG:BG,$E:$E,$E821))/(MAXIFS(BG:BG,$E:$E,$E821)-MINIFS(BG:BG,$E:$E,$E821)),
100*(BG821-MINIFS(BG:BG,$E:$E,$E821))/(MAXIFS(BG:BG,$E:$E,$E821)-MINIFS(BG:BG,$E:$E,$E821))))</f>
        <v/>
      </c>
      <c r="DW821" s="223" t="str">
        <f t="array" ref="DW821">IF(BH821="","",
IF(INDEX(Settings!$H:$H,MATCH(DW$1,Settings!$G:$G,0))=TRUE,
100-100*(BH821-MINIFS(BH:BH,$E:$E,$E821))/(MAXIFS(BH:BH,$E:$E,$E821)-MINIFS(BH:BH,$E:$E,$E821)),
100*(BH821-MINIFS(BH:BH,$E:$E,$E821))/(MAXIFS(BH:BH,$E:$E,$E821)-MINIFS(BH:BH,$E:$E,$E821))))</f>
        <v/>
      </c>
      <c r="DX821" s="223" t="str">
        <f t="array" ref="DX821">IF(BI821="","",
IF(INDEX(Settings!$H:$H,MATCH(DX$1,Settings!$G:$G,0))=TRUE,
100-100*(BI821-MINIFS(BI:BI,$E:$E,$E821))/(MAXIFS(BI:BI,$E:$E,$E821)-MINIFS(BI:BI,$E:$E,$E821)),
100*(BI821-MINIFS(BI:BI,$E:$E,$E821))/(MAXIFS(BI:BI,$E:$E,$E821)-MINIFS(BI:BI,$E:$E,$E821))))</f>
        <v/>
      </c>
      <c r="DY821" s="223" t="str">
        <f t="array" ref="DY821">IF(BJ821="","",
IF(INDEX(Settings!$H:$H,MATCH(DY$1,Settings!$G:$G,0))=TRUE,
100-100*(BJ821-MINIFS(BJ:BJ,$E:$E,$E821))/(MAXIFS(BJ:BJ,$E:$E,$E821)-MINIFS(BJ:BJ,$E:$E,$E821)),
100*(BJ821-MINIFS(BJ:BJ,$E:$E,$E821))/(MAXIFS(BJ:BJ,$E:$E,$E821)-MINIFS(BJ:BJ,$E:$E,$E821))))</f>
        <v/>
      </c>
      <c r="DZ821" s="225"/>
      <c r="EA821" s="225"/>
      <c r="EB821" s="225" t="str">
        <f t="shared" si="8"/>
        <v/>
      </c>
      <c r="EC821" s="225" t="str">
        <f t="shared" si="9"/>
        <v/>
      </c>
      <c r="ED821" s="225" t="str">
        <f t="shared" si="10"/>
        <v/>
      </c>
      <c r="EE821" s="225" t="str">
        <f t="shared" si="11"/>
        <v/>
      </c>
      <c r="EF821" s="225" t="str">
        <f t="shared" si="12"/>
        <v/>
      </c>
      <c r="EG821" s="225" t="str">
        <f t="shared" si="13"/>
        <v/>
      </c>
      <c r="EH821" s="225"/>
      <c r="EI821" s="225"/>
      <c r="EJ821" s="225"/>
      <c r="EK821" s="225"/>
      <c r="EL821" s="225"/>
      <c r="EM821" s="225"/>
    </row>
    <row r="822">
      <c r="A822" s="231"/>
      <c r="B822" s="231"/>
      <c r="C822" s="231"/>
      <c r="D822" s="231" t="str">
        <f t="array" ref="D822">IFERROR(INDEX(Profiles!$B:$B,MATCH($A822,Profiles!$A:$A,0)),"")</f>
        <v/>
      </c>
      <c r="E822" s="231"/>
      <c r="F822" s="231"/>
      <c r="G822" s="231"/>
      <c r="H822" s="231"/>
      <c r="I822" s="231" t="str">
        <f>IF(A822="","",IF(Settings!$N$3="DATE",F822&amp;": "&amp;TEXT(B822,"M/DD/YY"),F822&amp;": "&amp;H822))</f>
        <v/>
      </c>
      <c r="J822" s="231"/>
      <c r="K822" s="231"/>
      <c r="L822" s="231"/>
      <c r="M822" s="232" t="str">
        <f t="shared" si="14"/>
        <v/>
      </c>
      <c r="N822" s="231"/>
      <c r="O822" s="231"/>
      <c r="P822" s="231"/>
      <c r="Q822" s="231"/>
      <c r="R822" s="231"/>
      <c r="S822" s="230" t="str">
        <f>IFERROR(VLOOKUP(AF822, 'YOYO IR Scores'!A:C, 3, FALSE), "")
</f>
        <v/>
      </c>
      <c r="T822" s="231"/>
      <c r="U822" s="231"/>
      <c r="V822" s="231"/>
      <c r="W822" s="231"/>
      <c r="X822" s="233" t="str">
        <f t="shared" si="4"/>
        <v/>
      </c>
      <c r="Y822" s="234" t="str">
        <f t="shared" si="5"/>
        <v/>
      </c>
      <c r="Z822" s="234" t="str">
        <f t="shared" si="6"/>
        <v/>
      </c>
      <c r="AA822" s="233" t="str">
        <f t="shared" si="7"/>
        <v/>
      </c>
      <c r="AB822" s="232"/>
      <c r="AC822" s="232"/>
      <c r="AD822" s="232"/>
      <c r="AE822" s="232" t="str">
        <f>IFERROR(VLOOKUP(AF822, 'YOYO IR Scores'!A:C, 2, FALSE), "")</f>
        <v/>
      </c>
      <c r="AF822" s="232"/>
      <c r="AG822" s="23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c r="BD822" s="232"/>
      <c r="BE822" s="232"/>
      <c r="BF822" s="232"/>
      <c r="BG822" s="232"/>
      <c r="BH822" s="232"/>
      <c r="BI822" s="232"/>
      <c r="BJ822" s="232"/>
      <c r="BK822" s="232" t="str">
        <f t="array" ref="BK822">IF(J822="","",
IF(INDEX(Settings!$H:$H,MATCH(BY$1,Settings!$G:$G,0))=TRUE,
100-100*(J822-MIN(J:J))/(MAX(J:J)-MIN(J:J)),
100*(J822-MIN(J:J))/(MAX(J:J)-MIN(J:J))))</f>
        <v/>
      </c>
      <c r="BL822" s="232" t="str">
        <f t="array" ref="BL822">IF(J822="","",
IF(INDEX(Settings!$H:$H,MATCH(BY$1,Settings!$G:$G,0))=TRUE,
100-100*(J822-MINIFS(J:J,$E:$E,$E822))/(MAXIFS(J:J,$E:$E,$E822)-MINIFS(J:J,$E:$E,$E822)),
100*(J822-MINIFS(J:J,$E:$E,$E822))/(MAXIFS(J:J,$E:$E,$E822)-MINIFS(J:J,$E:$E,$E822))))</f>
        <v/>
      </c>
      <c r="BM822" s="232" t="str">
        <f t="array" ref="BM822">IF(J822="","",
IF(INDEX(Settings!$H:$H,MATCH(BY$1,Settings!$G:$G,0))=TRUE,
100-100*(J822-MINIFS(J:J,$E:$E,$E822,$I:$I,$I822))/(MAXIFS(J:J,$E:$E,$E822,$I:$I,$I822)-MINIFS(J:J,$E:$E,$E822,$I:$I,$I822)),
100*(J822-MINIFS(J:J,$E:$E,$E822,$I:$I,$I822))/(MAXIFS(J:J,$E:$E,$E822,$I:$I,$I822)-MINIFS(J:J,$E:$E,$E822,$I:$I,$I822))))</f>
        <v/>
      </c>
      <c r="BN822" s="231" t="str">
        <f t="array" ref="BN822">IF(J822="","",
IF(INDEX(Settings!$H:$H,MATCH(BY$1,Settings!$G:$G,0))=TRUE,
100-100*PERCENTRANK(J:J,J822),
100*PERCENTRANK(J:J,J822)))</f>
        <v/>
      </c>
      <c r="BO822" s="231" t="str">
        <f>IFERROR(__xludf.DUMMYFUNCTION("IF(J822="""","""",
IF(INDEX(Settings!$H:$H,MATCH(BY$1,Settings!$G:$G,0))=TRUE,
100-100*PERCENTRANK(FILTER(J:J,$E:$E=$E822),J822),
100*PERCENTRANK(FILTER(J:J,$E:$E=$E822),J822)))"),"")</f>
        <v/>
      </c>
      <c r="BP822" s="231" t="str">
        <f>IFERROR(__xludf.DUMMYFUNCTION("IF(J822="""","""",
IF(INDEX(Settings!$H:$H,MATCH(BY$1,Settings!$G:$G,0))=TRUE,
100-100*PERCENTRANK(FILTER(J:J,$E:$E=$E822,$I:$I=$I822),J822),
100*PERCENTRANK(FILTER(J:J,$E:$E=$E822,$I:$I=$I822),J822)))"),"")</f>
        <v/>
      </c>
      <c r="BQ822" s="233" t="str">
        <f t="array" ref="BQ822">IF(J822="","",
IF(INDEX(Settings!$H:$H,MATCH(BY$1,Settings!$G:$G,0))=TRUE,
-1*(J822-AVERAGE(J:J))/STDEV(J:J),
(J822-AVERAGE(J:J))/STDEV(J:J)))</f>
        <v/>
      </c>
      <c r="BR822" s="233" t="str">
        <f>IFERROR(__xludf.DUMMYFUNCTION("IF(J822="""","""",
IF(INDEX(Settings!$H:$H,MATCH(BY$1,Settings!$G:$G,0))=TRUE,
-1*(J822-AVERAGEIFS(J:J,$E:$E,$E822))/STDEV(FILTER(J:J,$E:$E=$E822)),
(J822-AVERAGEIFS(J:J,$E:$E,$E822))/STDEV(FILTER(J:J,$E:$E=$E822))))"),"")</f>
        <v/>
      </c>
      <c r="BS822" s="233"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1"/>
      <c r="BX822" s="231"/>
      <c r="BY822" s="232" t="str">
        <f t="array" ref="BY822">IF(J822="","",
IF(INDEX(Settings!$H:$H,MATCH(BY$1,Settings!$G:$G,0))=TRUE,
100-100*(J822-MINIFS(J:J,$E:$E,$E822))/(MAXIFS(J:J,$E:$E,$E822)-MINIFS(J:J,$E:$E,$E822)),
100*(J822-MINIFS(J:J,$E:$E,$E822))/(MAXIFS(J:J,$E:$E,$E822)-MINIFS(J:J,$E:$E,$E822))))</f>
        <v/>
      </c>
      <c r="BZ822" s="232" t="str">
        <f t="array" ref="BZ822">IF(K822="","",
IF(INDEX(Settings!$H:$H,MATCH(BZ$1,Settings!$G:$G,0))=TRUE,
100-100*(K822-MINIFS(K:K,$E:$E,$E822))/(MAXIFS(K:K,$E:$E,$E822)-MINIFS(K:K,$E:$E,$E822)),
100*(K822-MINIFS(K:K,$E:$E,$E822))/(MAXIFS(K:K,$E:$E,$E822)-MINIFS(K:K,$E:$E,$E822))))</f>
        <v/>
      </c>
      <c r="CA822" s="232" t="str">
        <f t="array" ref="CA822">IF(L822="","",
IF(INDEX(Settings!$H:$H,MATCH(CA$1,Settings!$G:$G,0))=TRUE,
100-100*(L822-MINIFS(L:L,$E:$E,$E822))/(MAXIFS(L:L,$E:$E,$E822)-MINIFS(L:L,$E:$E,$E822)),
100*(L822-MINIFS(L:L,$E:$E,$E822))/(MAXIFS(L:L,$E:$E,$E822)-MINIFS(L:L,$E:$E,$E822))))</f>
        <v/>
      </c>
      <c r="CB822" s="232" t="str">
        <f t="array" ref="CB822">IF(M822="","",
IF(INDEX(Settings!$H:$H,MATCH(CB$1,Settings!$G:$G,0))=TRUE,
100-100*(M822-MINIFS(M:M,$E:$E,$E822))/(MAXIFS(M:M,$E:$E,$E822)-MINIFS(M:M,$E:$E,$E822)),
100*(M822-MINIFS(M:M,$E:$E,$E822))/(MAXIFS(M:M,$E:$E,$E822)-MINIFS(M:M,$E:$E,$E822))))</f>
        <v/>
      </c>
      <c r="CC822" s="232" t="str">
        <f t="array" ref="CC822">IF(N822="","",
IF(INDEX(Settings!$H:$H,MATCH(CC$1,Settings!$G:$G,0))=TRUE,
100-100*(N822-MINIFS(N:N,$E:$E,$E822))/(MAXIFS(N:N,$E:$E,$E822)-MINIFS(N:N,$E:$E,$E822)),
100*(N822-MINIFS(N:N,$E:$E,$E822))/(MAXIFS(N:N,$E:$E,$E822)-MINIFS(N:N,$E:$E,$E822))))</f>
        <v/>
      </c>
      <c r="CD822" s="232" t="str">
        <f t="array" ref="CD822">IF(O822="","",
IF(INDEX(Settings!$H:$H,MATCH(CD$1,Settings!$G:$G,0))=TRUE,
100-100*(O822-MINIFS(O:O,$E:$E,$E822))/(MAXIFS(O:O,$E:$E,$E822)-MINIFS(O:O,$E:$E,$E822)),
100*(O822-MINIFS(O:O,$E:$E,$E822))/(MAXIFS(O:O,$E:$E,$E822)-MINIFS(O:O,$E:$E,$E822))))</f>
        <v/>
      </c>
      <c r="CE822" s="232" t="str">
        <f t="array" ref="CE822">IF(P822="","",
IF(INDEX(Settings!$H:$H,MATCH(CE$1,Settings!$G:$G,0))=TRUE,
100-100*(P822-MINIFS(P:P,$E:$E,$E822))/(MAXIFS(P:P,$E:$E,$E822)-MINIFS(P:P,$E:$E,$E822)),
100*(P822-MINIFS(P:P,$E:$E,$E822))/(MAXIFS(P:P,$E:$E,$E822)-MINIFS(P:P,$E:$E,$E822))))</f>
        <v/>
      </c>
      <c r="CF822" s="232" t="str">
        <f t="array" ref="CF822">IF(Q822="","",
IF(INDEX(Settings!$H:$H,MATCH(CF$1,Settings!$G:$G,0))=TRUE,
100-100*(Q822-MINIFS(Q:Q,$E:$E,$E822))/(MAXIFS(Q:Q,$E:$E,$E822)-MINIFS(Q:Q,$E:$E,$E822)),
100*(Q822-MINIFS(Q:Q,$E:$E,$E822))/(MAXIFS(Q:Q,$E:$E,$E822)-MINIFS(Q:Q,$E:$E,$E822))))</f>
        <v/>
      </c>
      <c r="CG822" s="232" t="str">
        <f t="array" ref="CG822">IF(R822="","",
IF(INDEX(Settings!$H:$H,MATCH(CG$1,Settings!$G:$G,0))=TRUE,
100-100*(R822-MINIFS(R:R,$E:$E,$E822))/(MAXIFS(R:R,$E:$E,$E822)-MINIFS(R:R,$E:$E,$E822)),
100*(R822-MINIFS(R:R,$E:$E,$E822))/(MAXIFS(R:R,$E:$E,$E822)-MINIFS(R:R,$E:$E,$E822))))</f>
        <v/>
      </c>
      <c r="CH822" s="232" t="str">
        <f t="array" ref="CH822">IF(S822="","",
IF(INDEX(Settings!$H:$H,MATCH(CH$1,Settings!$G:$G,0))=TRUE,
100-100*(S822-MINIFS(S:S,$E:$E,$E822))/(MAXIFS(S:S,$E:$E,$E822)-MINIFS(S:S,$E:$E,$E822)),
100*(S822-MINIFS(S:S,$E:$E,$E822))/(MAXIFS(S:S,$E:$E,$E822)-MINIFS(S:S,$E:$E,$E822))))</f>
        <v/>
      </c>
      <c r="CI822" s="232" t="str">
        <f t="array" ref="CI822">IF(T822="","",
IF(INDEX(Settings!$H:$H,MATCH(CI$1,Settings!$G:$G,0))=TRUE,
100-100*(T822-MINIFS(T:T,$E:$E,$E822))/(MAXIFS(T:T,$E:$E,$E822)-MINIFS(T:T,$E:$E,$E822)),
100*(T822-MINIFS(T:T,$E:$E,$E822))/(MAXIFS(T:T,$E:$E,$E822)-MINIFS(T:T,$E:$E,$E822))))</f>
        <v/>
      </c>
      <c r="CJ822" s="232" t="str">
        <f t="array" ref="CJ822">IF(U822="","",
IF(INDEX(Settings!$H:$H,MATCH(CJ$1,Settings!$G:$G,0))=TRUE,
100-100*(U822-MINIFS(U:U,$E:$E,$E822))/(MAXIFS(U:U,$E:$E,$E822)-MINIFS(U:U,$E:$E,$E822)),
100*(U822-MINIFS(U:U,$E:$E,$E822))/(MAXIFS(U:U,$E:$E,$E822)-MINIFS(U:U,$E:$E,$E822))))</f>
        <v/>
      </c>
      <c r="CK822" s="232" t="str">
        <f t="array" ref="CK822">IF(V822="","",
IF(INDEX(Settings!$H:$H,MATCH(CK$1,Settings!$G:$G,0))=TRUE,
100-100*(V822-MINIFS(V:V,$E:$E,$E822))/(MAXIFS(V:V,$E:$E,$E822)-MINIFS(V:V,$E:$E,$E822)),
100*(V822-MINIFS(V:V,$E:$E,$E822))/(MAXIFS(V:V,$E:$E,$E822)-MINIFS(V:V,$E:$E,$E822))))</f>
        <v/>
      </c>
      <c r="CL822" s="232" t="str">
        <f t="array" ref="CL822">IF(W822="","",
IF(INDEX(Settings!$H:$H,MATCH(CL$1,Settings!$G:$G,0))=TRUE,
100-100*(W822-MINIFS(W:W,$E:$E,$E822))/(MAXIFS(W:W,$E:$E,$E822)-MINIFS(W:W,$E:$E,$E822)),
100*(W822-MINIFS(W:W,$E:$E,$E822))/(MAXIFS(W:W,$E:$E,$E822)-MINIFS(W:W,$E:$E,$E822))))</f>
        <v/>
      </c>
      <c r="CM822" s="232" t="str">
        <f t="array" ref="CM822">IF(X822="","",
IF(INDEX(Settings!$H:$H,MATCH(CM$1,Settings!$G:$G,0))=TRUE,
100-100*(X822-MINIFS(X:X,$E:$E,$E822))/(MAXIFS(X:X,$E:$E,$E822)-MINIFS(X:X,$E:$E,$E822)),
100*(X822-MINIFS(X:X,$E:$E,$E822))/(MAXIFS(X:X,$E:$E,$E822)-MINIFS(X:X,$E:$E,$E822))))</f>
        <v/>
      </c>
      <c r="CN822" s="232" t="str">
        <f t="array" ref="CN822">IF(Y822="","",
IF(INDEX(Settings!$H:$H,MATCH(CN$1,Settings!$G:$G,0))=TRUE,
100-100*(Y822-MINIFS(Y:Y,$E:$E,$E822))/(MAXIFS(Y:Y,$E:$E,$E822)-MINIFS(Y:Y,$E:$E,$E822)),
100*(Y822-MINIFS(Y:Y,$E:$E,$E822))/(MAXIFS(Y:Y,$E:$E,$E822)-MINIFS(Y:Y,$E:$E,$E822))))</f>
        <v/>
      </c>
      <c r="CO822" s="232" t="str">
        <f t="array" ref="CO822">IF(Z822="","",
IF(INDEX(Settings!$H:$H,MATCH(CO$1,Settings!$G:$G,0))=TRUE,
100-100*(Z822-MINIFS(Z:Z,$E:$E,$E822))/(MAXIFS(Z:Z,$E:$E,$E822)-MINIFS(Z:Z,$E:$E,$E822)),
100*(Z822-MINIFS(Z:Z,$E:$E,$E822))/(MAXIFS(Z:Z,$E:$E,$E822)-MINIFS(Z:Z,$E:$E,$E822))))</f>
        <v/>
      </c>
      <c r="CP822" s="232" t="str">
        <f t="array" ref="CP822">IF(AA822="","",
IF(INDEX(Settings!$H:$H,MATCH(CP$1,Settings!$G:$G,0))=TRUE,
100-100*(AA822-MINIFS(AA:AA,$E:$E,$E822))/(MAXIFS(AA:AA,$E:$E,$E822)-MINIFS(AA:AA,$E:$E,$E822)),
100*(AA822-MINIFS(AA:AA,$E:$E,$E822))/(MAXIFS(AA:AA,$E:$E,$E822)-MINIFS(AA:AA,$E:$E,$E822))))</f>
        <v/>
      </c>
      <c r="CQ822" s="232" t="str">
        <f t="array" ref="CQ822">IF(AB822="","",
IF(INDEX(Settings!$H:$H,MATCH(CQ$1,Settings!$G:$G,0))=TRUE,
100-100*(AB822-MINIFS(AB:AB,$E:$E,$E822))/(MAXIFS(AB:AB,$E:$E,$E822)-MINIFS(AB:AB,$E:$E,$E822)),
100*(AB822-MINIFS(AB:AB,$E:$E,$E822))/(MAXIFS(AB:AB,$E:$E,$E822)-MINIFS(AB:AB,$E:$E,$E822))))</f>
        <v/>
      </c>
      <c r="CR822" s="232" t="str">
        <f t="array" ref="CR822">IF(AC822="","",
IF(INDEX(Settings!$H:$H,MATCH(CR$1,Settings!$G:$G,0))=TRUE,
100-100*(AC822-MINIFS(AC:AC,$E:$E,$E822))/(MAXIFS(AC:AC,$E:$E,$E822)-MINIFS(AC:AC,$E:$E,$E822)),
100*(AC822-MINIFS(AC:AC,$E:$E,$E822))/(MAXIFS(AC:AC,$E:$E,$E822)-MINIFS(AC:AC,$E:$E,$E822))))</f>
        <v/>
      </c>
      <c r="CS822" s="232" t="str">
        <f t="array" ref="CS822">IF(AD822="","",
IF(INDEX(Settings!$H:$H,MATCH(CS$1,Settings!$G:$G,0))=TRUE,
100-100*(AD822-MINIFS(AD:AD,$E:$E,$E822))/(MAXIFS(AD:AD,$E:$E,$E822)-MINIFS(AD:AD,$E:$E,$E822)),
100*(AD822-MINIFS(AD:AD,$E:$E,$E822))/(MAXIFS(AD:AD,$E:$E,$E822)-MINIFS(AD:AD,$E:$E,$E822))))</f>
        <v/>
      </c>
      <c r="CT822" s="232" t="str">
        <f t="array" ref="CT822">IF(AE822="","",
IF(INDEX(Settings!$H:$H,MATCH(CT$1,Settings!$G:$G,0))=TRUE,
100-100*(AE822-MINIFS(AE:AE,$E:$E,$E822))/(MAXIFS(AE:AE,$E:$E,$E822)-MINIFS(AE:AE,$E:$E,$E822)),
100*(AE822-MINIFS(AE:AE,$E:$E,$E822))/(MAXIFS(AE:AE,$E:$E,$E822)-MINIFS(AE:AE,$E:$E,$E822))))</f>
        <v/>
      </c>
      <c r="CU822" s="232" t="str">
        <f t="array" ref="CU822">IF(AF822="","",
IF(INDEX(Settings!$H:$H,MATCH(CU$1,Settings!$G:$G,0))=TRUE,
100-100*(AF822-MINIFS(AF:AF,$E:$E,$E822))/(MAXIFS(AF:AF,$E:$E,$E822)-MINIFS(AF:AF,$E:$E,$E822)),
100*(AF822-MINIFS(AF:AF,$E:$E,$E822))/(MAXIFS(AF:AF,$E:$E,$E822)-MINIFS(AF:AF,$E:$E,$E822))))</f>
        <v/>
      </c>
      <c r="CV822" s="232" t="str">
        <f t="array" ref="CV822">IF(AG822="","",
IF(INDEX(Settings!$H:$H,MATCH(CV$1,Settings!$G:$G,0))=TRUE,
100-100*(AG822-MINIFS(AG:AG,$E:$E,$E822))/(MAXIFS(AG:AG,$E:$E,$E822)-MINIFS(AG:AG,$E:$E,$E822)),
100*(AG822-MINIFS(AG:AG,$E:$E,$E822))/(MAXIFS(AG:AG,$E:$E,$E822)-MINIFS(AG:AG,$E:$E,$E822))))</f>
        <v/>
      </c>
      <c r="CW822" s="232" t="str">
        <f t="array" ref="CW822">IF(AH822="","",
IF(INDEX(Settings!$H:$H,MATCH(CW$1,Settings!$G:$G,0))=TRUE,
100-100*(AH822-MINIFS(AH:AH,$E:$E,$E822))/(MAXIFS(AH:AH,$E:$E,$E822)-MINIFS(AH:AH,$E:$E,$E822)),
100*(AH822-MINIFS(AH:AH,$E:$E,$E822))/(MAXIFS(AH:AH,$E:$E,$E822)-MINIFS(AH:AH,$E:$E,$E822))))</f>
        <v/>
      </c>
      <c r="CX822" s="232" t="str">
        <f t="array" ref="CX822">IF(AI822="","",
IF(INDEX(Settings!$H:$H,MATCH(CX$1,Settings!$G:$G,0))=TRUE,
100-100*(AI822-MINIFS(AI:AI,$E:$E,$E822))/(MAXIFS(AI:AI,$E:$E,$E822)-MINIFS(AI:AI,$E:$E,$E822)),
100*(AI822-MINIFS(AI:AI,$E:$E,$E822))/(MAXIFS(AI:AI,$E:$E,$E822)-MINIFS(AI:AI,$E:$E,$E822))))</f>
        <v/>
      </c>
      <c r="CY822" s="232" t="str">
        <f t="array" ref="CY822">IF(AJ822="","",
IF(INDEX(Settings!$H:$H,MATCH(CY$1,Settings!$G:$G,0))=TRUE,
100-100*(AJ822-MINIFS(AJ:AJ,$E:$E,$E822))/(MAXIFS(AJ:AJ,$E:$E,$E822)-MINIFS(AJ:AJ,$E:$E,$E822)),
100*(AJ822-MINIFS(AJ:AJ,$E:$E,$E822))/(MAXIFS(AJ:AJ,$E:$E,$E822)-MINIFS(AJ:AJ,$E:$E,$E822))))</f>
        <v/>
      </c>
      <c r="CZ822" s="232" t="str">
        <f t="array" ref="CZ822">IF(AK822="","",
IF(INDEX(Settings!$H:$H,MATCH(CZ$1,Settings!$G:$G,0))=TRUE,
100-100*(AK822-MINIFS(AK:AK,$E:$E,$E822))/(MAXIFS(AK:AK,$E:$E,$E822)-MINIFS(AK:AK,$E:$E,$E822)),
100*(AK822-MINIFS(AK:AK,$E:$E,$E822))/(MAXIFS(AK:AK,$E:$E,$E822)-MINIFS(AK:AK,$E:$E,$E822))))</f>
        <v/>
      </c>
      <c r="DA822" s="232" t="str">
        <f t="array" ref="DA822">IF(AL822="","",
IF(INDEX(Settings!$H:$H,MATCH(DA$1,Settings!$G:$G,0))=TRUE,
100-100*(AL822-MINIFS(AL:AL,$E:$E,$E822))/(MAXIFS(AL:AL,$E:$E,$E822)-MINIFS(AL:AL,$E:$E,$E822)),
100*(AL822-MINIFS(AL:AL,$E:$E,$E822))/(MAXIFS(AL:AL,$E:$E,$E822)-MINIFS(AL:AL,$E:$E,$E822))))</f>
        <v/>
      </c>
      <c r="DB822" s="232" t="str">
        <f t="array" ref="DB822">IF(AM822="","",
IF(INDEX(Settings!$H:$H,MATCH(DB$1,Settings!$G:$G,0))=TRUE,
100-100*(AM822-MINIFS(AM:AM,$E:$E,$E822))/(MAXIFS(AM:AM,$E:$E,$E822)-MINIFS(AM:AM,$E:$E,$E822)),
100*(AM822-MINIFS(AM:AM,$E:$E,$E822))/(MAXIFS(AM:AM,$E:$E,$E822)-MINIFS(AM:AM,$E:$E,$E822))))</f>
        <v/>
      </c>
      <c r="DC822" s="232" t="str">
        <f t="array" ref="DC822">IF(AN822="","",
IF(INDEX(Settings!$H:$H,MATCH(DC$1,Settings!$G:$G,0))=TRUE,
100-100*(AN822-MINIFS(AN:AN,$E:$E,$E822))/(MAXIFS(AN:AN,$E:$E,$E822)-MINIFS(AN:AN,$E:$E,$E822)),
100*(AN822-MINIFS(AN:AN,$E:$E,$E822))/(MAXIFS(AN:AN,$E:$E,$E822)-MINIFS(AN:AN,$E:$E,$E822))))</f>
        <v/>
      </c>
      <c r="DD822" s="232" t="str">
        <f t="array" ref="DD822">IF(AO822="","",
IF(INDEX(Settings!$H:$H,MATCH(DD$1,Settings!$G:$G,0))=TRUE,
100-100*(AO822-MINIFS(AO:AO,$E:$E,$E822))/(MAXIFS(AO:AO,$E:$E,$E822)-MINIFS(AO:AO,$E:$E,$E822)),
100*(AO822-MINIFS(AO:AO,$E:$E,$E822))/(MAXIFS(AO:AO,$E:$E,$E822)-MINIFS(AO:AO,$E:$E,$E822))))</f>
        <v/>
      </c>
      <c r="DE822" s="232" t="str">
        <f t="array" ref="DE822">IF(AP822="","",
IF(INDEX(Settings!$H:$H,MATCH(DE$1,Settings!$G:$G,0))=TRUE,
100-100*(AP822-MINIFS(AP:AP,$E:$E,$E822))/(MAXIFS(AP:AP,$E:$E,$E822)-MINIFS(AP:AP,$E:$E,$E822)),
100*(AP822-MINIFS(AP:AP,$E:$E,$E822))/(MAXIFS(AP:AP,$E:$E,$E822)-MINIFS(AP:AP,$E:$E,$E822))))</f>
        <v/>
      </c>
      <c r="DF822" s="232" t="str">
        <f t="array" ref="DF822">IF(AQ822="","",
IF(INDEX(Settings!$H:$H,MATCH(DF$1,Settings!$G:$G,0))=TRUE,
100-100*(AQ822-MINIFS(AQ:AQ,$E:$E,$E822))/(MAXIFS(AQ:AQ,$E:$E,$E822)-MINIFS(AQ:AQ,$E:$E,$E822)),
100*(AQ822-MINIFS(AQ:AQ,$E:$E,$E822))/(MAXIFS(AQ:AQ,$E:$E,$E822)-MINIFS(AQ:AQ,$E:$E,$E822))))</f>
        <v/>
      </c>
      <c r="DG822" s="232" t="str">
        <f t="array" ref="DG822">IF(AR822="","",
IF(INDEX(Settings!$H:$H,MATCH(DG$1,Settings!$G:$G,0))=TRUE,
100-100*(AR822-MINIFS(AR:AR,$E:$E,$E822))/(MAXIFS(AR:AR,$E:$E,$E822)-MINIFS(AR:AR,$E:$E,$E822)),
100*(AR822-MINIFS(AR:AR,$E:$E,$E822))/(MAXIFS(AR:AR,$E:$E,$E822)-MINIFS(AR:AR,$E:$E,$E822))))</f>
        <v/>
      </c>
      <c r="DH822" s="232" t="str">
        <f t="array" ref="DH822">IF(AS822="","",
IF(INDEX(Settings!$H:$H,MATCH(DH$1,Settings!$G:$G,0))=TRUE,
100-100*(AS822-MINIFS(AS:AS,$E:$E,$E822))/(MAXIFS(AS:AS,$E:$E,$E822)-MINIFS(AS:AS,$E:$E,$E822)),
100*(AS822-MINIFS(AS:AS,$E:$E,$E822))/(MAXIFS(AS:AS,$E:$E,$E822)-MINIFS(AS:AS,$E:$E,$E822))))</f>
        <v/>
      </c>
      <c r="DI822" s="232" t="str">
        <f t="array" ref="DI822">IF(AT822="","",
IF(INDEX(Settings!$H:$H,MATCH(DI$1,Settings!$G:$G,0))=TRUE,
100-100*(AT822-MINIFS(AT:AT,$E:$E,$E822))/(MAXIFS(AT:AT,$E:$E,$E822)-MINIFS(AT:AT,$E:$E,$E822)),
100*(AT822-MINIFS(AT:AT,$E:$E,$E822))/(MAXIFS(AT:AT,$E:$E,$E822)-MINIFS(AT:AT,$E:$E,$E822))))</f>
        <v/>
      </c>
      <c r="DJ822" s="232" t="str">
        <f t="array" ref="DJ822">IF(AU822="","",
IF(INDEX(Settings!$H:$H,MATCH(DJ$1,Settings!$G:$G,0))=TRUE,
100-100*(AU822-MINIFS(AU:AU,$E:$E,$E822))/(MAXIFS(AU:AU,$E:$E,$E822)-MINIFS(AU:AU,$E:$E,$E822)),
100*(AU822-MINIFS(AU:AU,$E:$E,$E822))/(MAXIFS(AU:AU,$E:$E,$E822)-MINIFS(AU:AU,$E:$E,$E822))))</f>
        <v/>
      </c>
      <c r="DK822" s="232" t="str">
        <f t="array" ref="DK822">IF(AV822="","",
IF(INDEX(Settings!$H:$H,MATCH(DK$1,Settings!$G:$G,0))=TRUE,
100-100*(AV822-MINIFS(AV:AV,$E:$E,$E822))/(MAXIFS(AV:AV,$E:$E,$E822)-MINIFS(AV:AV,$E:$E,$E822)),
100*(AV822-MINIFS(AV:AV,$E:$E,$E822))/(MAXIFS(AV:AV,$E:$E,$E822)-MINIFS(AV:AV,$E:$E,$E822))))</f>
        <v/>
      </c>
      <c r="DL822" s="232" t="str">
        <f t="array" ref="DL822">IF(AW822="","",
IF(INDEX(Settings!$H:$H,MATCH(DL$1,Settings!$G:$G,0))=TRUE,
100-100*(AW822-MINIFS(AW:AW,$E:$E,$E822))/(MAXIFS(AW:AW,$E:$E,$E822)-MINIFS(AW:AW,$E:$E,$E822)),
100*(AW822-MINIFS(AW:AW,$E:$E,$E822))/(MAXIFS(AW:AW,$E:$E,$E822)-MINIFS(AW:AW,$E:$E,$E822))))</f>
        <v/>
      </c>
      <c r="DM822" s="232" t="str">
        <f t="array" ref="DM822">IF(AX822="","",
IF(INDEX(Settings!$H:$H,MATCH(DM$1,Settings!$G:$G,0))=TRUE,
100-100*(AX822-MINIFS(AX:AX,$E:$E,$E822))/(MAXIFS(AX:AX,$E:$E,$E822)-MINIFS(AX:AX,$E:$E,$E822)),
100*(AX822-MINIFS(AX:AX,$E:$E,$E822))/(MAXIFS(AX:AX,$E:$E,$E822)-MINIFS(AX:AX,$E:$E,$E822))))</f>
        <v/>
      </c>
      <c r="DN822" s="232" t="str">
        <f t="array" ref="DN822">IF(AY822="","",
IF(INDEX(Settings!$H:$H,MATCH(DN$1,Settings!$G:$G,0))=TRUE,
100-100*(AY822-MINIFS(AY:AY,$E:$E,$E822))/(MAXIFS(AY:AY,$E:$E,$E822)-MINIFS(AY:AY,$E:$E,$E822)),
100*(AY822-MINIFS(AY:AY,$E:$E,$E822))/(MAXIFS(AY:AY,$E:$E,$E822)-MINIFS(AY:AY,$E:$E,$E822))))</f>
        <v/>
      </c>
      <c r="DO822" s="232" t="str">
        <f t="array" ref="DO822">IF(AZ822="","",
IF(INDEX(Settings!$H:$H,MATCH(DO$1,Settings!$G:$G,0))=TRUE,
100-100*(AZ822-MINIFS(AZ:AZ,$E:$E,$E822))/(MAXIFS(AZ:AZ,$E:$E,$E822)-MINIFS(AZ:AZ,$E:$E,$E822)),
100*(AZ822-MINIFS(AZ:AZ,$E:$E,$E822))/(MAXIFS(AZ:AZ,$E:$E,$E822)-MINIFS(AZ:AZ,$E:$E,$E822))))</f>
        <v/>
      </c>
      <c r="DP822" s="232" t="str">
        <f t="array" ref="DP822">IF(BA822="","",
IF(INDEX(Settings!$H:$H,MATCH(DP$1,Settings!$G:$G,0))=TRUE,
100-100*(BA822-MINIFS(BA:BA,$E:$E,$E822))/(MAXIFS(BA:BA,$E:$E,$E822)-MINIFS(BA:BA,$E:$E,$E822)),
100*(BA822-MINIFS(BA:BA,$E:$E,$E822))/(MAXIFS(BA:BA,$E:$E,$E822)-MINIFS(BA:BA,$E:$E,$E822))))</f>
        <v/>
      </c>
      <c r="DQ822" s="232" t="str">
        <f t="array" ref="DQ822">IF(BB822="","",
IF(INDEX(Settings!$H:$H,MATCH(DQ$1,Settings!$G:$G,0))=TRUE,
100-100*(BB822-MINIFS(BB:BB,$E:$E,$E822))/(MAXIFS(BB:BB,$E:$E,$E822)-MINIFS(BB:BB,$E:$E,$E822)),
100*(BB822-MINIFS(BB:BB,$E:$E,$E822))/(MAXIFS(BB:BB,$E:$E,$E822)-MINIFS(BB:BB,$E:$E,$E822))))</f>
        <v/>
      </c>
      <c r="DR822" s="232" t="str">
        <f t="array" ref="DR822">IF(BC822="","",
IF(INDEX(Settings!$H:$H,MATCH(DR$1,Settings!$G:$G,0))=TRUE,
100-100*(BC822-MINIFS(BC:BC,$E:$E,$E822))/(MAXIFS(BC:BC,$E:$E,$E822)-MINIFS(BC:BC,$E:$E,$E822)),
100*(BC822-MINIFS(BC:BC,$E:$E,$E822))/(MAXIFS(BC:BC,$E:$E,$E822)-MINIFS(BC:BC,$E:$E,$E822))))</f>
        <v/>
      </c>
      <c r="DS822" s="232" t="str">
        <f t="array" ref="DS822">IF(BD822="","",
IF(INDEX(Settings!$H:$H,MATCH(DS$1,Settings!$G:$G,0))=TRUE,
100-100*(BD822-MINIFS(BD:BD,$E:$E,$E822))/(MAXIFS(BD:BD,$E:$E,$E822)-MINIFS(BD:BD,$E:$E,$E822)),
100*(BD822-MINIFS(BD:BD,$E:$E,$E822))/(MAXIFS(BD:BD,$E:$E,$E822)-MINIFS(BD:BD,$E:$E,$E822))))</f>
        <v/>
      </c>
      <c r="DT822" s="232" t="str">
        <f t="array" ref="DT822">IF(BE822="","",
IF(INDEX(Settings!$H:$H,MATCH(DT$1,Settings!$G:$G,0))=TRUE,
100-100*(BE822-MINIFS(BE:BE,$E:$E,$E822))/(MAXIFS(BE:BE,$E:$E,$E822)-MINIFS(BE:BE,$E:$E,$E822)),
100*(BE822-MINIFS(BE:BE,$E:$E,$E822))/(MAXIFS(BE:BE,$E:$E,$E822)-MINIFS(BE:BE,$E:$E,$E822))))</f>
        <v/>
      </c>
      <c r="DU822" s="232" t="str">
        <f t="array" ref="DU822">IF(BF822="","",
IF(INDEX(Settings!$H:$H,MATCH(DU$1,Settings!$G:$G,0))=TRUE,
100-100*(BF822-MINIFS(BF:BF,$E:$E,$E822))/(MAXIFS(BF:BF,$E:$E,$E822)-MINIFS(BF:BF,$E:$E,$E822)),
100*(BF822-MINIFS(BF:BF,$E:$E,$E822))/(MAXIFS(BF:BF,$E:$E,$E822)-MINIFS(BF:BF,$E:$E,$E822))))</f>
        <v/>
      </c>
      <c r="DV822" s="232" t="str">
        <f t="array" ref="DV822">IF(BG822="","",
IF(INDEX(Settings!$H:$H,MATCH(DV$1,Settings!$G:$G,0))=TRUE,
100-100*(BG822-MINIFS(BG:BG,$E:$E,$E822))/(MAXIFS(BG:BG,$E:$E,$E822)-MINIFS(BG:BG,$E:$E,$E822)),
100*(BG822-MINIFS(BG:BG,$E:$E,$E822))/(MAXIFS(BG:BG,$E:$E,$E822)-MINIFS(BG:BG,$E:$E,$E822))))</f>
        <v/>
      </c>
      <c r="DW822" s="232" t="str">
        <f t="array" ref="DW822">IF(BH822="","",
IF(INDEX(Settings!$H:$H,MATCH(DW$1,Settings!$G:$G,0))=TRUE,
100-100*(BH822-MINIFS(BH:BH,$E:$E,$E822))/(MAXIFS(BH:BH,$E:$E,$E822)-MINIFS(BH:BH,$E:$E,$E822)),
100*(BH822-MINIFS(BH:BH,$E:$E,$E822))/(MAXIFS(BH:BH,$E:$E,$E822)-MINIFS(BH:BH,$E:$E,$E822))))</f>
        <v/>
      </c>
      <c r="DX822" s="232" t="str">
        <f t="array" ref="DX822">IF(BI822="","",
IF(INDEX(Settings!$H:$H,MATCH(DX$1,Settings!$G:$G,0))=TRUE,
100-100*(BI822-MINIFS(BI:BI,$E:$E,$E822))/(MAXIFS(BI:BI,$E:$E,$E822)-MINIFS(BI:BI,$E:$E,$E822)),
100*(BI822-MINIFS(BI:BI,$E:$E,$E822))/(MAXIFS(BI:BI,$E:$E,$E822)-MINIFS(BI:BI,$E:$E,$E822))))</f>
        <v/>
      </c>
      <c r="DY822" s="232" t="str">
        <f t="array" ref="DY822">IF(BJ822="","",
IF(INDEX(Settings!$H:$H,MATCH(DY$1,Settings!$G:$G,0))=TRUE,
100-100*(BJ822-MINIFS(BJ:BJ,$E:$E,$E822))/(MAXIFS(BJ:BJ,$E:$E,$E822)-MINIFS(BJ:BJ,$E:$E,$E822)),
100*(BJ822-MINIFS(BJ:BJ,$E:$E,$E822))/(MAXIFS(BJ:BJ,$E:$E,$E822)-MINIFS(BJ:BJ,$E:$E,$E822))))</f>
        <v/>
      </c>
      <c r="DZ822" s="234"/>
      <c r="EA822" s="234"/>
      <c r="EB822" s="234" t="str">
        <f t="shared" si="8"/>
        <v/>
      </c>
      <c r="EC822" s="234" t="str">
        <f t="shared" si="9"/>
        <v/>
      </c>
      <c r="ED822" s="234" t="str">
        <f t="shared" si="10"/>
        <v/>
      </c>
      <c r="EE822" s="234" t="str">
        <f t="shared" si="11"/>
        <v/>
      </c>
      <c r="EF822" s="234" t="str">
        <f t="shared" si="12"/>
        <v/>
      </c>
      <c r="EG822" s="234" t="str">
        <f t="shared" si="13"/>
        <v/>
      </c>
      <c r="EH822" s="234"/>
      <c r="EI822" s="234"/>
      <c r="EJ822" s="234"/>
      <c r="EK822" s="234"/>
      <c r="EL822" s="234"/>
      <c r="EM822" s="234"/>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3" t="str">
        <f t="shared" si="14"/>
        <v/>
      </c>
      <c r="N823" s="49"/>
      <c r="O823" s="49"/>
      <c r="P823" s="49"/>
      <c r="Q823" s="49"/>
      <c r="R823" s="49"/>
      <c r="S823" s="222" t="str">
        <f>IFERROR(VLOOKUP(AF823, 'YOYO IR Scores'!A:C, 3, FALSE), "")
</f>
        <v/>
      </c>
      <c r="T823" s="49"/>
      <c r="U823" s="49"/>
      <c r="V823" s="49"/>
      <c r="W823" s="49"/>
      <c r="X823" s="224" t="str">
        <f t="shared" si="4"/>
        <v/>
      </c>
      <c r="Y823" s="225" t="str">
        <f t="shared" si="5"/>
        <v/>
      </c>
      <c r="Z823" s="225" t="str">
        <f t="shared" si="6"/>
        <v/>
      </c>
      <c r="AA823" s="224" t="str">
        <f t="shared" si="7"/>
        <v/>
      </c>
      <c r="AB823" s="223"/>
      <c r="AC823" s="223"/>
      <c r="AD823" s="223"/>
      <c r="AE823" s="223" t="str">
        <f>IFERROR(VLOOKUP(AF823, 'YOYO IR Scores'!A:C, 2, FALSE), "")</f>
        <v/>
      </c>
      <c r="AF823" s="223"/>
      <c r="AG823" s="223"/>
      <c r="AH823" s="223"/>
      <c r="AI823" s="223"/>
      <c r="AJ823" s="223"/>
      <c r="AK823" s="223"/>
      <c r="AL823" s="223"/>
      <c r="AM823" s="223"/>
      <c r="AN823" s="223"/>
      <c r="AO823" s="223"/>
      <c r="AP823" s="223"/>
      <c r="AQ823" s="223"/>
      <c r="AR823" s="223"/>
      <c r="AS823" s="223"/>
      <c r="AT823" s="223"/>
      <c r="AU823" s="223"/>
      <c r="AV823" s="223"/>
      <c r="AW823" s="223"/>
      <c r="AX823" s="223"/>
      <c r="AY823" s="223"/>
      <c r="AZ823" s="223"/>
      <c r="BA823" s="223"/>
      <c r="BB823" s="223"/>
      <c r="BC823" s="223"/>
      <c r="BD823" s="223"/>
      <c r="BE823" s="223"/>
      <c r="BF823" s="223"/>
      <c r="BG823" s="223"/>
      <c r="BH823" s="223"/>
      <c r="BI823" s="223"/>
      <c r="BJ823" s="223"/>
      <c r="BK823" s="223" t="str">
        <f t="array" ref="BK823">IF(J823="","",
IF(INDEX(Settings!$H:$H,MATCH(BY$1,Settings!$G:$G,0))=TRUE,
100-100*(J823-MIN(J:J))/(MAX(J:J)-MIN(J:J)),
100*(J823-MIN(J:J))/(MAX(J:J)-MIN(J:J))))</f>
        <v/>
      </c>
      <c r="BL823" s="223" t="str">
        <f t="array" ref="BL823">IF(J823="","",
IF(INDEX(Settings!$H:$H,MATCH(BY$1,Settings!$G:$G,0))=TRUE,
100-100*(J823-MINIFS(J:J,$E:$E,$E823))/(MAXIFS(J:J,$E:$E,$E823)-MINIFS(J:J,$E:$E,$E823)),
100*(J823-MINIFS(J:J,$E:$E,$E823))/(MAXIFS(J:J,$E:$E,$E823)-MINIFS(J:J,$E:$E,$E823))))</f>
        <v/>
      </c>
      <c r="BM823" s="223"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4" t="str">
        <f t="array" ref="BQ823">IF(J823="","",
IF(INDEX(Settings!$H:$H,MATCH(BY$1,Settings!$G:$G,0))=TRUE,
-1*(J823-AVERAGE(J:J))/STDEV(J:J),
(J823-AVERAGE(J:J))/STDEV(J:J)))</f>
        <v/>
      </c>
      <c r="BR823" s="224" t="str">
        <f>IFERROR(__xludf.DUMMYFUNCTION("IF(J823="""","""",
IF(INDEX(Settings!$H:$H,MATCH(BY$1,Settings!$G:$G,0))=TRUE,
-1*(J823-AVERAGEIFS(J:J,$E:$E,$E823))/STDEV(FILTER(J:J,$E:$E=$E823)),
(J823-AVERAGEIFS(J:J,$E:$E,$E823))/STDEV(FILTER(J:J,$E:$E=$E823))))"),"")</f>
        <v/>
      </c>
      <c r="BS823" s="224"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3" t="str">
        <f t="array" ref="BY823">IF(J823="","",
IF(INDEX(Settings!$H:$H,MATCH(BY$1,Settings!$G:$G,0))=TRUE,
100-100*(J823-MINIFS(J:J,$E:$E,$E823))/(MAXIFS(J:J,$E:$E,$E823)-MINIFS(J:J,$E:$E,$E823)),
100*(J823-MINIFS(J:J,$E:$E,$E823))/(MAXIFS(J:J,$E:$E,$E823)-MINIFS(J:J,$E:$E,$E823))))</f>
        <v/>
      </c>
      <c r="BZ823" s="223" t="str">
        <f t="array" ref="BZ823">IF(K823="","",
IF(INDEX(Settings!$H:$H,MATCH(BZ$1,Settings!$G:$G,0))=TRUE,
100-100*(K823-MINIFS(K:K,$E:$E,$E823))/(MAXIFS(K:K,$E:$E,$E823)-MINIFS(K:K,$E:$E,$E823)),
100*(K823-MINIFS(K:K,$E:$E,$E823))/(MAXIFS(K:K,$E:$E,$E823)-MINIFS(K:K,$E:$E,$E823))))</f>
        <v/>
      </c>
      <c r="CA823" s="223" t="str">
        <f t="array" ref="CA823">IF(L823="","",
IF(INDEX(Settings!$H:$H,MATCH(CA$1,Settings!$G:$G,0))=TRUE,
100-100*(L823-MINIFS(L:L,$E:$E,$E823))/(MAXIFS(L:L,$E:$E,$E823)-MINIFS(L:L,$E:$E,$E823)),
100*(L823-MINIFS(L:L,$E:$E,$E823))/(MAXIFS(L:L,$E:$E,$E823)-MINIFS(L:L,$E:$E,$E823))))</f>
        <v/>
      </c>
      <c r="CB823" s="223" t="str">
        <f t="array" ref="CB823">IF(M823="","",
IF(INDEX(Settings!$H:$H,MATCH(CB$1,Settings!$G:$G,0))=TRUE,
100-100*(M823-MINIFS(M:M,$E:$E,$E823))/(MAXIFS(M:M,$E:$E,$E823)-MINIFS(M:M,$E:$E,$E823)),
100*(M823-MINIFS(M:M,$E:$E,$E823))/(MAXIFS(M:M,$E:$E,$E823)-MINIFS(M:M,$E:$E,$E823))))</f>
        <v/>
      </c>
      <c r="CC823" s="223" t="str">
        <f t="array" ref="CC823">IF(N823="","",
IF(INDEX(Settings!$H:$H,MATCH(CC$1,Settings!$G:$G,0))=TRUE,
100-100*(N823-MINIFS(N:N,$E:$E,$E823))/(MAXIFS(N:N,$E:$E,$E823)-MINIFS(N:N,$E:$E,$E823)),
100*(N823-MINIFS(N:N,$E:$E,$E823))/(MAXIFS(N:N,$E:$E,$E823)-MINIFS(N:N,$E:$E,$E823))))</f>
        <v/>
      </c>
      <c r="CD823" s="223" t="str">
        <f t="array" ref="CD823">IF(O823="","",
IF(INDEX(Settings!$H:$H,MATCH(CD$1,Settings!$G:$G,0))=TRUE,
100-100*(O823-MINIFS(O:O,$E:$E,$E823))/(MAXIFS(O:O,$E:$E,$E823)-MINIFS(O:O,$E:$E,$E823)),
100*(O823-MINIFS(O:O,$E:$E,$E823))/(MAXIFS(O:O,$E:$E,$E823)-MINIFS(O:O,$E:$E,$E823))))</f>
        <v/>
      </c>
      <c r="CE823" s="223" t="str">
        <f t="array" ref="CE823">IF(P823="","",
IF(INDEX(Settings!$H:$H,MATCH(CE$1,Settings!$G:$G,0))=TRUE,
100-100*(P823-MINIFS(P:P,$E:$E,$E823))/(MAXIFS(P:P,$E:$E,$E823)-MINIFS(P:P,$E:$E,$E823)),
100*(P823-MINIFS(P:P,$E:$E,$E823))/(MAXIFS(P:P,$E:$E,$E823)-MINIFS(P:P,$E:$E,$E823))))</f>
        <v/>
      </c>
      <c r="CF823" s="223" t="str">
        <f t="array" ref="CF823">IF(Q823="","",
IF(INDEX(Settings!$H:$H,MATCH(CF$1,Settings!$G:$G,0))=TRUE,
100-100*(Q823-MINIFS(Q:Q,$E:$E,$E823))/(MAXIFS(Q:Q,$E:$E,$E823)-MINIFS(Q:Q,$E:$E,$E823)),
100*(Q823-MINIFS(Q:Q,$E:$E,$E823))/(MAXIFS(Q:Q,$E:$E,$E823)-MINIFS(Q:Q,$E:$E,$E823))))</f>
        <v/>
      </c>
      <c r="CG823" s="223" t="str">
        <f t="array" ref="CG823">IF(R823="","",
IF(INDEX(Settings!$H:$H,MATCH(CG$1,Settings!$G:$G,0))=TRUE,
100-100*(R823-MINIFS(R:R,$E:$E,$E823))/(MAXIFS(R:R,$E:$E,$E823)-MINIFS(R:R,$E:$E,$E823)),
100*(R823-MINIFS(R:R,$E:$E,$E823))/(MAXIFS(R:R,$E:$E,$E823)-MINIFS(R:R,$E:$E,$E823))))</f>
        <v/>
      </c>
      <c r="CH823" s="223" t="str">
        <f t="array" ref="CH823">IF(S823="","",
IF(INDEX(Settings!$H:$H,MATCH(CH$1,Settings!$G:$G,0))=TRUE,
100-100*(S823-MINIFS(S:S,$E:$E,$E823))/(MAXIFS(S:S,$E:$E,$E823)-MINIFS(S:S,$E:$E,$E823)),
100*(S823-MINIFS(S:S,$E:$E,$E823))/(MAXIFS(S:S,$E:$E,$E823)-MINIFS(S:S,$E:$E,$E823))))</f>
        <v/>
      </c>
      <c r="CI823" s="223" t="str">
        <f t="array" ref="CI823">IF(T823="","",
IF(INDEX(Settings!$H:$H,MATCH(CI$1,Settings!$G:$G,0))=TRUE,
100-100*(T823-MINIFS(T:T,$E:$E,$E823))/(MAXIFS(T:T,$E:$E,$E823)-MINIFS(T:T,$E:$E,$E823)),
100*(T823-MINIFS(T:T,$E:$E,$E823))/(MAXIFS(T:T,$E:$E,$E823)-MINIFS(T:T,$E:$E,$E823))))</f>
        <v/>
      </c>
      <c r="CJ823" s="223" t="str">
        <f t="array" ref="CJ823">IF(U823="","",
IF(INDEX(Settings!$H:$H,MATCH(CJ$1,Settings!$G:$G,0))=TRUE,
100-100*(U823-MINIFS(U:U,$E:$E,$E823))/(MAXIFS(U:U,$E:$E,$E823)-MINIFS(U:U,$E:$E,$E823)),
100*(U823-MINIFS(U:U,$E:$E,$E823))/(MAXIFS(U:U,$E:$E,$E823)-MINIFS(U:U,$E:$E,$E823))))</f>
        <v/>
      </c>
      <c r="CK823" s="223" t="str">
        <f t="array" ref="CK823">IF(V823="","",
IF(INDEX(Settings!$H:$H,MATCH(CK$1,Settings!$G:$G,0))=TRUE,
100-100*(V823-MINIFS(V:V,$E:$E,$E823))/(MAXIFS(V:V,$E:$E,$E823)-MINIFS(V:V,$E:$E,$E823)),
100*(V823-MINIFS(V:V,$E:$E,$E823))/(MAXIFS(V:V,$E:$E,$E823)-MINIFS(V:V,$E:$E,$E823))))</f>
        <v/>
      </c>
      <c r="CL823" s="223" t="str">
        <f t="array" ref="CL823">IF(W823="","",
IF(INDEX(Settings!$H:$H,MATCH(CL$1,Settings!$G:$G,0))=TRUE,
100-100*(W823-MINIFS(W:W,$E:$E,$E823))/(MAXIFS(W:W,$E:$E,$E823)-MINIFS(W:W,$E:$E,$E823)),
100*(W823-MINIFS(W:W,$E:$E,$E823))/(MAXIFS(W:W,$E:$E,$E823)-MINIFS(W:W,$E:$E,$E823))))</f>
        <v/>
      </c>
      <c r="CM823" s="223" t="str">
        <f t="array" ref="CM823">IF(X823="","",
IF(INDEX(Settings!$H:$H,MATCH(CM$1,Settings!$G:$G,0))=TRUE,
100-100*(X823-MINIFS(X:X,$E:$E,$E823))/(MAXIFS(X:X,$E:$E,$E823)-MINIFS(X:X,$E:$E,$E823)),
100*(X823-MINIFS(X:X,$E:$E,$E823))/(MAXIFS(X:X,$E:$E,$E823)-MINIFS(X:X,$E:$E,$E823))))</f>
        <v/>
      </c>
      <c r="CN823" s="223" t="str">
        <f t="array" ref="CN823">IF(Y823="","",
IF(INDEX(Settings!$H:$H,MATCH(CN$1,Settings!$G:$G,0))=TRUE,
100-100*(Y823-MINIFS(Y:Y,$E:$E,$E823))/(MAXIFS(Y:Y,$E:$E,$E823)-MINIFS(Y:Y,$E:$E,$E823)),
100*(Y823-MINIFS(Y:Y,$E:$E,$E823))/(MAXIFS(Y:Y,$E:$E,$E823)-MINIFS(Y:Y,$E:$E,$E823))))</f>
        <v/>
      </c>
      <c r="CO823" s="223" t="str">
        <f t="array" ref="CO823">IF(Z823="","",
IF(INDEX(Settings!$H:$H,MATCH(CO$1,Settings!$G:$G,0))=TRUE,
100-100*(Z823-MINIFS(Z:Z,$E:$E,$E823))/(MAXIFS(Z:Z,$E:$E,$E823)-MINIFS(Z:Z,$E:$E,$E823)),
100*(Z823-MINIFS(Z:Z,$E:$E,$E823))/(MAXIFS(Z:Z,$E:$E,$E823)-MINIFS(Z:Z,$E:$E,$E823))))</f>
        <v/>
      </c>
      <c r="CP823" s="223" t="str">
        <f t="array" ref="CP823">IF(AA823="","",
IF(INDEX(Settings!$H:$H,MATCH(CP$1,Settings!$G:$G,0))=TRUE,
100-100*(AA823-MINIFS(AA:AA,$E:$E,$E823))/(MAXIFS(AA:AA,$E:$E,$E823)-MINIFS(AA:AA,$E:$E,$E823)),
100*(AA823-MINIFS(AA:AA,$E:$E,$E823))/(MAXIFS(AA:AA,$E:$E,$E823)-MINIFS(AA:AA,$E:$E,$E823))))</f>
        <v/>
      </c>
      <c r="CQ823" s="223" t="str">
        <f t="array" ref="CQ823">IF(AB823="","",
IF(INDEX(Settings!$H:$H,MATCH(CQ$1,Settings!$G:$G,0))=TRUE,
100-100*(AB823-MINIFS(AB:AB,$E:$E,$E823))/(MAXIFS(AB:AB,$E:$E,$E823)-MINIFS(AB:AB,$E:$E,$E823)),
100*(AB823-MINIFS(AB:AB,$E:$E,$E823))/(MAXIFS(AB:AB,$E:$E,$E823)-MINIFS(AB:AB,$E:$E,$E823))))</f>
        <v/>
      </c>
      <c r="CR823" s="223" t="str">
        <f t="array" ref="CR823">IF(AC823="","",
IF(INDEX(Settings!$H:$H,MATCH(CR$1,Settings!$G:$G,0))=TRUE,
100-100*(AC823-MINIFS(AC:AC,$E:$E,$E823))/(MAXIFS(AC:AC,$E:$E,$E823)-MINIFS(AC:AC,$E:$E,$E823)),
100*(AC823-MINIFS(AC:AC,$E:$E,$E823))/(MAXIFS(AC:AC,$E:$E,$E823)-MINIFS(AC:AC,$E:$E,$E823))))</f>
        <v/>
      </c>
      <c r="CS823" s="223" t="str">
        <f t="array" ref="CS823">IF(AD823="","",
IF(INDEX(Settings!$H:$H,MATCH(CS$1,Settings!$G:$G,0))=TRUE,
100-100*(AD823-MINIFS(AD:AD,$E:$E,$E823))/(MAXIFS(AD:AD,$E:$E,$E823)-MINIFS(AD:AD,$E:$E,$E823)),
100*(AD823-MINIFS(AD:AD,$E:$E,$E823))/(MAXIFS(AD:AD,$E:$E,$E823)-MINIFS(AD:AD,$E:$E,$E823))))</f>
        <v/>
      </c>
      <c r="CT823" s="223" t="str">
        <f t="array" ref="CT823">IF(AE823="","",
IF(INDEX(Settings!$H:$H,MATCH(CT$1,Settings!$G:$G,0))=TRUE,
100-100*(AE823-MINIFS(AE:AE,$E:$E,$E823))/(MAXIFS(AE:AE,$E:$E,$E823)-MINIFS(AE:AE,$E:$E,$E823)),
100*(AE823-MINIFS(AE:AE,$E:$E,$E823))/(MAXIFS(AE:AE,$E:$E,$E823)-MINIFS(AE:AE,$E:$E,$E823))))</f>
        <v/>
      </c>
      <c r="CU823" s="223" t="str">
        <f t="array" ref="CU823">IF(AF823="","",
IF(INDEX(Settings!$H:$H,MATCH(CU$1,Settings!$G:$G,0))=TRUE,
100-100*(AF823-MINIFS(AF:AF,$E:$E,$E823))/(MAXIFS(AF:AF,$E:$E,$E823)-MINIFS(AF:AF,$E:$E,$E823)),
100*(AF823-MINIFS(AF:AF,$E:$E,$E823))/(MAXIFS(AF:AF,$E:$E,$E823)-MINIFS(AF:AF,$E:$E,$E823))))</f>
        <v/>
      </c>
      <c r="CV823" s="223" t="str">
        <f t="array" ref="CV823">IF(AG823="","",
IF(INDEX(Settings!$H:$H,MATCH(CV$1,Settings!$G:$G,0))=TRUE,
100-100*(AG823-MINIFS(AG:AG,$E:$E,$E823))/(MAXIFS(AG:AG,$E:$E,$E823)-MINIFS(AG:AG,$E:$E,$E823)),
100*(AG823-MINIFS(AG:AG,$E:$E,$E823))/(MAXIFS(AG:AG,$E:$E,$E823)-MINIFS(AG:AG,$E:$E,$E823))))</f>
        <v/>
      </c>
      <c r="CW823" s="223" t="str">
        <f t="array" ref="CW823">IF(AH823="","",
IF(INDEX(Settings!$H:$H,MATCH(CW$1,Settings!$G:$G,0))=TRUE,
100-100*(AH823-MINIFS(AH:AH,$E:$E,$E823))/(MAXIFS(AH:AH,$E:$E,$E823)-MINIFS(AH:AH,$E:$E,$E823)),
100*(AH823-MINIFS(AH:AH,$E:$E,$E823))/(MAXIFS(AH:AH,$E:$E,$E823)-MINIFS(AH:AH,$E:$E,$E823))))</f>
        <v/>
      </c>
      <c r="CX823" s="223" t="str">
        <f t="array" ref="CX823">IF(AI823="","",
IF(INDEX(Settings!$H:$H,MATCH(CX$1,Settings!$G:$G,0))=TRUE,
100-100*(AI823-MINIFS(AI:AI,$E:$E,$E823))/(MAXIFS(AI:AI,$E:$E,$E823)-MINIFS(AI:AI,$E:$E,$E823)),
100*(AI823-MINIFS(AI:AI,$E:$E,$E823))/(MAXIFS(AI:AI,$E:$E,$E823)-MINIFS(AI:AI,$E:$E,$E823))))</f>
        <v/>
      </c>
      <c r="CY823" s="223" t="str">
        <f t="array" ref="CY823">IF(AJ823="","",
IF(INDEX(Settings!$H:$H,MATCH(CY$1,Settings!$G:$G,0))=TRUE,
100-100*(AJ823-MINIFS(AJ:AJ,$E:$E,$E823))/(MAXIFS(AJ:AJ,$E:$E,$E823)-MINIFS(AJ:AJ,$E:$E,$E823)),
100*(AJ823-MINIFS(AJ:AJ,$E:$E,$E823))/(MAXIFS(AJ:AJ,$E:$E,$E823)-MINIFS(AJ:AJ,$E:$E,$E823))))</f>
        <v/>
      </c>
      <c r="CZ823" s="223" t="str">
        <f t="array" ref="CZ823">IF(AK823="","",
IF(INDEX(Settings!$H:$H,MATCH(CZ$1,Settings!$G:$G,0))=TRUE,
100-100*(AK823-MINIFS(AK:AK,$E:$E,$E823))/(MAXIFS(AK:AK,$E:$E,$E823)-MINIFS(AK:AK,$E:$E,$E823)),
100*(AK823-MINIFS(AK:AK,$E:$E,$E823))/(MAXIFS(AK:AK,$E:$E,$E823)-MINIFS(AK:AK,$E:$E,$E823))))</f>
        <v/>
      </c>
      <c r="DA823" s="223" t="str">
        <f t="array" ref="DA823">IF(AL823="","",
IF(INDEX(Settings!$H:$H,MATCH(DA$1,Settings!$G:$G,0))=TRUE,
100-100*(AL823-MINIFS(AL:AL,$E:$E,$E823))/(MAXIFS(AL:AL,$E:$E,$E823)-MINIFS(AL:AL,$E:$E,$E823)),
100*(AL823-MINIFS(AL:AL,$E:$E,$E823))/(MAXIFS(AL:AL,$E:$E,$E823)-MINIFS(AL:AL,$E:$E,$E823))))</f>
        <v/>
      </c>
      <c r="DB823" s="223" t="str">
        <f t="array" ref="DB823">IF(AM823="","",
IF(INDEX(Settings!$H:$H,MATCH(DB$1,Settings!$G:$G,0))=TRUE,
100-100*(AM823-MINIFS(AM:AM,$E:$E,$E823))/(MAXIFS(AM:AM,$E:$E,$E823)-MINIFS(AM:AM,$E:$E,$E823)),
100*(AM823-MINIFS(AM:AM,$E:$E,$E823))/(MAXIFS(AM:AM,$E:$E,$E823)-MINIFS(AM:AM,$E:$E,$E823))))</f>
        <v/>
      </c>
      <c r="DC823" s="223" t="str">
        <f t="array" ref="DC823">IF(AN823="","",
IF(INDEX(Settings!$H:$H,MATCH(DC$1,Settings!$G:$G,0))=TRUE,
100-100*(AN823-MINIFS(AN:AN,$E:$E,$E823))/(MAXIFS(AN:AN,$E:$E,$E823)-MINIFS(AN:AN,$E:$E,$E823)),
100*(AN823-MINIFS(AN:AN,$E:$E,$E823))/(MAXIFS(AN:AN,$E:$E,$E823)-MINIFS(AN:AN,$E:$E,$E823))))</f>
        <v/>
      </c>
      <c r="DD823" s="223" t="str">
        <f t="array" ref="DD823">IF(AO823="","",
IF(INDEX(Settings!$H:$H,MATCH(DD$1,Settings!$G:$G,0))=TRUE,
100-100*(AO823-MINIFS(AO:AO,$E:$E,$E823))/(MAXIFS(AO:AO,$E:$E,$E823)-MINIFS(AO:AO,$E:$E,$E823)),
100*(AO823-MINIFS(AO:AO,$E:$E,$E823))/(MAXIFS(AO:AO,$E:$E,$E823)-MINIFS(AO:AO,$E:$E,$E823))))</f>
        <v/>
      </c>
      <c r="DE823" s="223" t="str">
        <f t="array" ref="DE823">IF(AP823="","",
IF(INDEX(Settings!$H:$H,MATCH(DE$1,Settings!$G:$G,0))=TRUE,
100-100*(AP823-MINIFS(AP:AP,$E:$E,$E823))/(MAXIFS(AP:AP,$E:$E,$E823)-MINIFS(AP:AP,$E:$E,$E823)),
100*(AP823-MINIFS(AP:AP,$E:$E,$E823))/(MAXIFS(AP:AP,$E:$E,$E823)-MINIFS(AP:AP,$E:$E,$E823))))</f>
        <v/>
      </c>
      <c r="DF823" s="223" t="str">
        <f t="array" ref="DF823">IF(AQ823="","",
IF(INDEX(Settings!$H:$H,MATCH(DF$1,Settings!$G:$G,0))=TRUE,
100-100*(AQ823-MINIFS(AQ:AQ,$E:$E,$E823))/(MAXIFS(AQ:AQ,$E:$E,$E823)-MINIFS(AQ:AQ,$E:$E,$E823)),
100*(AQ823-MINIFS(AQ:AQ,$E:$E,$E823))/(MAXIFS(AQ:AQ,$E:$E,$E823)-MINIFS(AQ:AQ,$E:$E,$E823))))</f>
        <v/>
      </c>
      <c r="DG823" s="223" t="str">
        <f t="array" ref="DG823">IF(AR823="","",
IF(INDEX(Settings!$H:$H,MATCH(DG$1,Settings!$G:$G,0))=TRUE,
100-100*(AR823-MINIFS(AR:AR,$E:$E,$E823))/(MAXIFS(AR:AR,$E:$E,$E823)-MINIFS(AR:AR,$E:$E,$E823)),
100*(AR823-MINIFS(AR:AR,$E:$E,$E823))/(MAXIFS(AR:AR,$E:$E,$E823)-MINIFS(AR:AR,$E:$E,$E823))))</f>
        <v/>
      </c>
      <c r="DH823" s="223" t="str">
        <f t="array" ref="DH823">IF(AS823="","",
IF(INDEX(Settings!$H:$H,MATCH(DH$1,Settings!$G:$G,0))=TRUE,
100-100*(AS823-MINIFS(AS:AS,$E:$E,$E823))/(MAXIFS(AS:AS,$E:$E,$E823)-MINIFS(AS:AS,$E:$E,$E823)),
100*(AS823-MINIFS(AS:AS,$E:$E,$E823))/(MAXIFS(AS:AS,$E:$E,$E823)-MINIFS(AS:AS,$E:$E,$E823))))</f>
        <v/>
      </c>
      <c r="DI823" s="223" t="str">
        <f t="array" ref="DI823">IF(AT823="","",
IF(INDEX(Settings!$H:$H,MATCH(DI$1,Settings!$G:$G,0))=TRUE,
100-100*(AT823-MINIFS(AT:AT,$E:$E,$E823))/(MAXIFS(AT:AT,$E:$E,$E823)-MINIFS(AT:AT,$E:$E,$E823)),
100*(AT823-MINIFS(AT:AT,$E:$E,$E823))/(MAXIFS(AT:AT,$E:$E,$E823)-MINIFS(AT:AT,$E:$E,$E823))))</f>
        <v/>
      </c>
      <c r="DJ823" s="223" t="str">
        <f t="array" ref="DJ823">IF(AU823="","",
IF(INDEX(Settings!$H:$H,MATCH(DJ$1,Settings!$G:$G,0))=TRUE,
100-100*(AU823-MINIFS(AU:AU,$E:$E,$E823))/(MAXIFS(AU:AU,$E:$E,$E823)-MINIFS(AU:AU,$E:$E,$E823)),
100*(AU823-MINIFS(AU:AU,$E:$E,$E823))/(MAXIFS(AU:AU,$E:$E,$E823)-MINIFS(AU:AU,$E:$E,$E823))))</f>
        <v/>
      </c>
      <c r="DK823" s="223" t="str">
        <f t="array" ref="DK823">IF(AV823="","",
IF(INDEX(Settings!$H:$H,MATCH(DK$1,Settings!$G:$G,0))=TRUE,
100-100*(AV823-MINIFS(AV:AV,$E:$E,$E823))/(MAXIFS(AV:AV,$E:$E,$E823)-MINIFS(AV:AV,$E:$E,$E823)),
100*(AV823-MINIFS(AV:AV,$E:$E,$E823))/(MAXIFS(AV:AV,$E:$E,$E823)-MINIFS(AV:AV,$E:$E,$E823))))</f>
        <v/>
      </c>
      <c r="DL823" s="223" t="str">
        <f t="array" ref="DL823">IF(AW823="","",
IF(INDEX(Settings!$H:$H,MATCH(DL$1,Settings!$G:$G,0))=TRUE,
100-100*(AW823-MINIFS(AW:AW,$E:$E,$E823))/(MAXIFS(AW:AW,$E:$E,$E823)-MINIFS(AW:AW,$E:$E,$E823)),
100*(AW823-MINIFS(AW:AW,$E:$E,$E823))/(MAXIFS(AW:AW,$E:$E,$E823)-MINIFS(AW:AW,$E:$E,$E823))))</f>
        <v/>
      </c>
      <c r="DM823" s="223" t="str">
        <f t="array" ref="DM823">IF(AX823="","",
IF(INDEX(Settings!$H:$H,MATCH(DM$1,Settings!$G:$G,0))=TRUE,
100-100*(AX823-MINIFS(AX:AX,$E:$E,$E823))/(MAXIFS(AX:AX,$E:$E,$E823)-MINIFS(AX:AX,$E:$E,$E823)),
100*(AX823-MINIFS(AX:AX,$E:$E,$E823))/(MAXIFS(AX:AX,$E:$E,$E823)-MINIFS(AX:AX,$E:$E,$E823))))</f>
        <v/>
      </c>
      <c r="DN823" s="223" t="str">
        <f t="array" ref="DN823">IF(AY823="","",
IF(INDEX(Settings!$H:$H,MATCH(DN$1,Settings!$G:$G,0))=TRUE,
100-100*(AY823-MINIFS(AY:AY,$E:$E,$E823))/(MAXIFS(AY:AY,$E:$E,$E823)-MINIFS(AY:AY,$E:$E,$E823)),
100*(AY823-MINIFS(AY:AY,$E:$E,$E823))/(MAXIFS(AY:AY,$E:$E,$E823)-MINIFS(AY:AY,$E:$E,$E823))))</f>
        <v/>
      </c>
      <c r="DO823" s="223" t="str">
        <f t="array" ref="DO823">IF(AZ823="","",
IF(INDEX(Settings!$H:$H,MATCH(DO$1,Settings!$G:$G,0))=TRUE,
100-100*(AZ823-MINIFS(AZ:AZ,$E:$E,$E823))/(MAXIFS(AZ:AZ,$E:$E,$E823)-MINIFS(AZ:AZ,$E:$E,$E823)),
100*(AZ823-MINIFS(AZ:AZ,$E:$E,$E823))/(MAXIFS(AZ:AZ,$E:$E,$E823)-MINIFS(AZ:AZ,$E:$E,$E823))))</f>
        <v/>
      </c>
      <c r="DP823" s="223" t="str">
        <f t="array" ref="DP823">IF(BA823="","",
IF(INDEX(Settings!$H:$H,MATCH(DP$1,Settings!$G:$G,0))=TRUE,
100-100*(BA823-MINIFS(BA:BA,$E:$E,$E823))/(MAXIFS(BA:BA,$E:$E,$E823)-MINIFS(BA:BA,$E:$E,$E823)),
100*(BA823-MINIFS(BA:BA,$E:$E,$E823))/(MAXIFS(BA:BA,$E:$E,$E823)-MINIFS(BA:BA,$E:$E,$E823))))</f>
        <v/>
      </c>
      <c r="DQ823" s="223" t="str">
        <f t="array" ref="DQ823">IF(BB823="","",
IF(INDEX(Settings!$H:$H,MATCH(DQ$1,Settings!$G:$G,0))=TRUE,
100-100*(BB823-MINIFS(BB:BB,$E:$E,$E823))/(MAXIFS(BB:BB,$E:$E,$E823)-MINIFS(BB:BB,$E:$E,$E823)),
100*(BB823-MINIFS(BB:BB,$E:$E,$E823))/(MAXIFS(BB:BB,$E:$E,$E823)-MINIFS(BB:BB,$E:$E,$E823))))</f>
        <v/>
      </c>
      <c r="DR823" s="223" t="str">
        <f t="array" ref="DR823">IF(BC823="","",
IF(INDEX(Settings!$H:$H,MATCH(DR$1,Settings!$G:$G,0))=TRUE,
100-100*(BC823-MINIFS(BC:BC,$E:$E,$E823))/(MAXIFS(BC:BC,$E:$E,$E823)-MINIFS(BC:BC,$E:$E,$E823)),
100*(BC823-MINIFS(BC:BC,$E:$E,$E823))/(MAXIFS(BC:BC,$E:$E,$E823)-MINIFS(BC:BC,$E:$E,$E823))))</f>
        <v/>
      </c>
      <c r="DS823" s="223" t="str">
        <f t="array" ref="DS823">IF(BD823="","",
IF(INDEX(Settings!$H:$H,MATCH(DS$1,Settings!$G:$G,0))=TRUE,
100-100*(BD823-MINIFS(BD:BD,$E:$E,$E823))/(MAXIFS(BD:BD,$E:$E,$E823)-MINIFS(BD:BD,$E:$E,$E823)),
100*(BD823-MINIFS(BD:BD,$E:$E,$E823))/(MAXIFS(BD:BD,$E:$E,$E823)-MINIFS(BD:BD,$E:$E,$E823))))</f>
        <v/>
      </c>
      <c r="DT823" s="223" t="str">
        <f t="array" ref="DT823">IF(BE823="","",
IF(INDEX(Settings!$H:$H,MATCH(DT$1,Settings!$G:$G,0))=TRUE,
100-100*(BE823-MINIFS(BE:BE,$E:$E,$E823))/(MAXIFS(BE:BE,$E:$E,$E823)-MINIFS(BE:BE,$E:$E,$E823)),
100*(BE823-MINIFS(BE:BE,$E:$E,$E823))/(MAXIFS(BE:BE,$E:$E,$E823)-MINIFS(BE:BE,$E:$E,$E823))))</f>
        <v/>
      </c>
      <c r="DU823" s="223" t="str">
        <f t="array" ref="DU823">IF(BF823="","",
IF(INDEX(Settings!$H:$H,MATCH(DU$1,Settings!$G:$G,0))=TRUE,
100-100*(BF823-MINIFS(BF:BF,$E:$E,$E823))/(MAXIFS(BF:BF,$E:$E,$E823)-MINIFS(BF:BF,$E:$E,$E823)),
100*(BF823-MINIFS(BF:BF,$E:$E,$E823))/(MAXIFS(BF:BF,$E:$E,$E823)-MINIFS(BF:BF,$E:$E,$E823))))</f>
        <v/>
      </c>
      <c r="DV823" s="223" t="str">
        <f t="array" ref="DV823">IF(BG823="","",
IF(INDEX(Settings!$H:$H,MATCH(DV$1,Settings!$G:$G,0))=TRUE,
100-100*(BG823-MINIFS(BG:BG,$E:$E,$E823))/(MAXIFS(BG:BG,$E:$E,$E823)-MINIFS(BG:BG,$E:$E,$E823)),
100*(BG823-MINIFS(BG:BG,$E:$E,$E823))/(MAXIFS(BG:BG,$E:$E,$E823)-MINIFS(BG:BG,$E:$E,$E823))))</f>
        <v/>
      </c>
      <c r="DW823" s="223" t="str">
        <f t="array" ref="DW823">IF(BH823="","",
IF(INDEX(Settings!$H:$H,MATCH(DW$1,Settings!$G:$G,0))=TRUE,
100-100*(BH823-MINIFS(BH:BH,$E:$E,$E823))/(MAXIFS(BH:BH,$E:$E,$E823)-MINIFS(BH:BH,$E:$E,$E823)),
100*(BH823-MINIFS(BH:BH,$E:$E,$E823))/(MAXIFS(BH:BH,$E:$E,$E823)-MINIFS(BH:BH,$E:$E,$E823))))</f>
        <v/>
      </c>
      <c r="DX823" s="223" t="str">
        <f t="array" ref="DX823">IF(BI823="","",
IF(INDEX(Settings!$H:$H,MATCH(DX$1,Settings!$G:$G,0))=TRUE,
100-100*(BI823-MINIFS(BI:BI,$E:$E,$E823))/(MAXIFS(BI:BI,$E:$E,$E823)-MINIFS(BI:BI,$E:$E,$E823)),
100*(BI823-MINIFS(BI:BI,$E:$E,$E823))/(MAXIFS(BI:BI,$E:$E,$E823)-MINIFS(BI:BI,$E:$E,$E823))))</f>
        <v/>
      </c>
      <c r="DY823" s="223" t="str">
        <f t="array" ref="DY823">IF(BJ823="","",
IF(INDEX(Settings!$H:$H,MATCH(DY$1,Settings!$G:$G,0))=TRUE,
100-100*(BJ823-MINIFS(BJ:BJ,$E:$E,$E823))/(MAXIFS(BJ:BJ,$E:$E,$E823)-MINIFS(BJ:BJ,$E:$E,$E823)),
100*(BJ823-MINIFS(BJ:BJ,$E:$E,$E823))/(MAXIFS(BJ:BJ,$E:$E,$E823)-MINIFS(BJ:BJ,$E:$E,$E823))))</f>
        <v/>
      </c>
      <c r="DZ823" s="225"/>
      <c r="EA823" s="225"/>
      <c r="EB823" s="225" t="str">
        <f t="shared" si="8"/>
        <v/>
      </c>
      <c r="EC823" s="225" t="str">
        <f t="shared" si="9"/>
        <v/>
      </c>
      <c r="ED823" s="225" t="str">
        <f t="shared" si="10"/>
        <v/>
      </c>
      <c r="EE823" s="225" t="str">
        <f t="shared" si="11"/>
        <v/>
      </c>
      <c r="EF823" s="225" t="str">
        <f t="shared" si="12"/>
        <v/>
      </c>
      <c r="EG823" s="225" t="str">
        <f t="shared" si="13"/>
        <v/>
      </c>
      <c r="EH823" s="225"/>
      <c r="EI823" s="225"/>
      <c r="EJ823" s="225"/>
      <c r="EK823" s="225"/>
      <c r="EL823" s="225"/>
      <c r="EM823" s="225"/>
    </row>
    <row r="824">
      <c r="A824" s="231"/>
      <c r="B824" s="231"/>
      <c r="C824" s="231"/>
      <c r="D824" s="231" t="str">
        <f t="array" ref="D824">IFERROR(INDEX(Profiles!$B:$B,MATCH($A824,Profiles!$A:$A,0)),"")</f>
        <v/>
      </c>
      <c r="E824" s="231"/>
      <c r="F824" s="231"/>
      <c r="G824" s="231"/>
      <c r="H824" s="231"/>
      <c r="I824" s="231" t="str">
        <f>IF(A824="","",IF(Settings!$N$3="DATE",F824&amp;": "&amp;TEXT(B824,"M/DD/YY"),F824&amp;": "&amp;H824))</f>
        <v/>
      </c>
      <c r="J824" s="231"/>
      <c r="K824" s="231"/>
      <c r="L824" s="231"/>
      <c r="M824" s="232" t="str">
        <f t="shared" si="14"/>
        <v/>
      </c>
      <c r="N824" s="231"/>
      <c r="O824" s="231"/>
      <c r="P824" s="231"/>
      <c r="Q824" s="231"/>
      <c r="R824" s="231"/>
      <c r="S824" s="230" t="str">
        <f>IFERROR(VLOOKUP(AF824, 'YOYO IR Scores'!A:C, 3, FALSE), "")
</f>
        <v/>
      </c>
      <c r="T824" s="231"/>
      <c r="U824" s="231"/>
      <c r="V824" s="231"/>
      <c r="W824" s="231"/>
      <c r="X824" s="233" t="str">
        <f t="shared" si="4"/>
        <v/>
      </c>
      <c r="Y824" s="234" t="str">
        <f t="shared" si="5"/>
        <v/>
      </c>
      <c r="Z824" s="234" t="str">
        <f t="shared" si="6"/>
        <v/>
      </c>
      <c r="AA824" s="233" t="str">
        <f t="shared" si="7"/>
        <v/>
      </c>
      <c r="AB824" s="232"/>
      <c r="AC824" s="232"/>
      <c r="AD824" s="232"/>
      <c r="AE824" s="232" t="str">
        <f>IFERROR(VLOOKUP(AF824, 'YOYO IR Scores'!A:C, 2, FALSE), "")</f>
        <v/>
      </c>
      <c r="AF824" s="232"/>
      <c r="AG824" s="23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c r="BD824" s="232"/>
      <c r="BE824" s="232"/>
      <c r="BF824" s="232"/>
      <c r="BG824" s="232"/>
      <c r="BH824" s="232"/>
      <c r="BI824" s="232"/>
      <c r="BJ824" s="232"/>
      <c r="BK824" s="232" t="str">
        <f t="array" ref="BK824">IF(J824="","",
IF(INDEX(Settings!$H:$H,MATCH(BY$1,Settings!$G:$G,0))=TRUE,
100-100*(J824-MIN(J:J))/(MAX(J:J)-MIN(J:J)),
100*(J824-MIN(J:J))/(MAX(J:J)-MIN(J:J))))</f>
        <v/>
      </c>
      <c r="BL824" s="232" t="str">
        <f t="array" ref="BL824">IF(J824="","",
IF(INDEX(Settings!$H:$H,MATCH(BY$1,Settings!$G:$G,0))=TRUE,
100-100*(J824-MINIFS(J:J,$E:$E,$E824))/(MAXIFS(J:J,$E:$E,$E824)-MINIFS(J:J,$E:$E,$E824)),
100*(J824-MINIFS(J:J,$E:$E,$E824))/(MAXIFS(J:J,$E:$E,$E824)-MINIFS(J:J,$E:$E,$E824))))</f>
        <v/>
      </c>
      <c r="BM824" s="232" t="str">
        <f t="array" ref="BM824">IF(J824="","",
IF(INDEX(Settings!$H:$H,MATCH(BY$1,Settings!$G:$G,0))=TRUE,
100-100*(J824-MINIFS(J:J,$E:$E,$E824,$I:$I,$I824))/(MAXIFS(J:J,$E:$E,$E824,$I:$I,$I824)-MINIFS(J:J,$E:$E,$E824,$I:$I,$I824)),
100*(J824-MINIFS(J:J,$E:$E,$E824,$I:$I,$I824))/(MAXIFS(J:J,$E:$E,$E824,$I:$I,$I824)-MINIFS(J:J,$E:$E,$E824,$I:$I,$I824))))</f>
        <v/>
      </c>
      <c r="BN824" s="231" t="str">
        <f t="array" ref="BN824">IF(J824="","",
IF(INDEX(Settings!$H:$H,MATCH(BY$1,Settings!$G:$G,0))=TRUE,
100-100*PERCENTRANK(J:J,J824),
100*PERCENTRANK(J:J,J824)))</f>
        <v/>
      </c>
      <c r="BO824" s="231" t="str">
        <f>IFERROR(__xludf.DUMMYFUNCTION("IF(J824="""","""",
IF(INDEX(Settings!$H:$H,MATCH(BY$1,Settings!$G:$G,0))=TRUE,
100-100*PERCENTRANK(FILTER(J:J,$E:$E=$E824),J824),
100*PERCENTRANK(FILTER(J:J,$E:$E=$E824),J824)))"),"")</f>
        <v/>
      </c>
      <c r="BP824" s="231" t="str">
        <f>IFERROR(__xludf.DUMMYFUNCTION("IF(J824="""","""",
IF(INDEX(Settings!$H:$H,MATCH(BY$1,Settings!$G:$G,0))=TRUE,
100-100*PERCENTRANK(FILTER(J:J,$E:$E=$E824,$I:$I=$I824),J824),
100*PERCENTRANK(FILTER(J:J,$E:$E=$E824,$I:$I=$I824),J824)))"),"")</f>
        <v/>
      </c>
      <c r="BQ824" s="233" t="str">
        <f t="array" ref="BQ824">IF(J824="","",
IF(INDEX(Settings!$H:$H,MATCH(BY$1,Settings!$G:$G,0))=TRUE,
-1*(J824-AVERAGE(J:J))/STDEV(J:J),
(J824-AVERAGE(J:J))/STDEV(J:J)))</f>
        <v/>
      </c>
      <c r="BR824" s="233" t="str">
        <f>IFERROR(__xludf.DUMMYFUNCTION("IF(J824="""","""",
IF(INDEX(Settings!$H:$H,MATCH(BY$1,Settings!$G:$G,0))=TRUE,
-1*(J824-AVERAGEIFS(J:J,$E:$E,$E824))/STDEV(FILTER(J:J,$E:$E=$E824)),
(J824-AVERAGEIFS(J:J,$E:$E,$E824))/STDEV(FILTER(J:J,$E:$E=$E824))))"),"")</f>
        <v/>
      </c>
      <c r="BS824" s="233"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1"/>
      <c r="BX824" s="231"/>
      <c r="BY824" s="232" t="str">
        <f t="array" ref="BY824">IF(J824="","",
IF(INDEX(Settings!$H:$H,MATCH(BY$1,Settings!$G:$G,0))=TRUE,
100-100*(J824-MINIFS(J:J,$E:$E,$E824))/(MAXIFS(J:J,$E:$E,$E824)-MINIFS(J:J,$E:$E,$E824)),
100*(J824-MINIFS(J:J,$E:$E,$E824))/(MAXIFS(J:J,$E:$E,$E824)-MINIFS(J:J,$E:$E,$E824))))</f>
        <v/>
      </c>
      <c r="BZ824" s="232" t="str">
        <f t="array" ref="BZ824">IF(K824="","",
IF(INDEX(Settings!$H:$H,MATCH(BZ$1,Settings!$G:$G,0))=TRUE,
100-100*(K824-MINIFS(K:K,$E:$E,$E824))/(MAXIFS(K:K,$E:$E,$E824)-MINIFS(K:K,$E:$E,$E824)),
100*(K824-MINIFS(K:K,$E:$E,$E824))/(MAXIFS(K:K,$E:$E,$E824)-MINIFS(K:K,$E:$E,$E824))))</f>
        <v/>
      </c>
      <c r="CA824" s="232" t="str">
        <f t="array" ref="CA824">IF(L824="","",
IF(INDEX(Settings!$H:$H,MATCH(CA$1,Settings!$G:$G,0))=TRUE,
100-100*(L824-MINIFS(L:L,$E:$E,$E824))/(MAXIFS(L:L,$E:$E,$E824)-MINIFS(L:L,$E:$E,$E824)),
100*(L824-MINIFS(L:L,$E:$E,$E824))/(MAXIFS(L:L,$E:$E,$E824)-MINIFS(L:L,$E:$E,$E824))))</f>
        <v/>
      </c>
      <c r="CB824" s="232" t="str">
        <f t="array" ref="CB824">IF(M824="","",
IF(INDEX(Settings!$H:$H,MATCH(CB$1,Settings!$G:$G,0))=TRUE,
100-100*(M824-MINIFS(M:M,$E:$E,$E824))/(MAXIFS(M:M,$E:$E,$E824)-MINIFS(M:M,$E:$E,$E824)),
100*(M824-MINIFS(M:M,$E:$E,$E824))/(MAXIFS(M:M,$E:$E,$E824)-MINIFS(M:M,$E:$E,$E824))))</f>
        <v/>
      </c>
      <c r="CC824" s="232" t="str">
        <f t="array" ref="CC824">IF(N824="","",
IF(INDEX(Settings!$H:$H,MATCH(CC$1,Settings!$G:$G,0))=TRUE,
100-100*(N824-MINIFS(N:N,$E:$E,$E824))/(MAXIFS(N:N,$E:$E,$E824)-MINIFS(N:N,$E:$E,$E824)),
100*(N824-MINIFS(N:N,$E:$E,$E824))/(MAXIFS(N:N,$E:$E,$E824)-MINIFS(N:N,$E:$E,$E824))))</f>
        <v/>
      </c>
      <c r="CD824" s="232" t="str">
        <f t="array" ref="CD824">IF(O824="","",
IF(INDEX(Settings!$H:$H,MATCH(CD$1,Settings!$G:$G,0))=TRUE,
100-100*(O824-MINIFS(O:O,$E:$E,$E824))/(MAXIFS(O:O,$E:$E,$E824)-MINIFS(O:O,$E:$E,$E824)),
100*(O824-MINIFS(O:O,$E:$E,$E824))/(MAXIFS(O:O,$E:$E,$E824)-MINIFS(O:O,$E:$E,$E824))))</f>
        <v/>
      </c>
      <c r="CE824" s="232" t="str">
        <f t="array" ref="CE824">IF(P824="","",
IF(INDEX(Settings!$H:$H,MATCH(CE$1,Settings!$G:$G,0))=TRUE,
100-100*(P824-MINIFS(P:P,$E:$E,$E824))/(MAXIFS(P:P,$E:$E,$E824)-MINIFS(P:P,$E:$E,$E824)),
100*(P824-MINIFS(P:P,$E:$E,$E824))/(MAXIFS(P:P,$E:$E,$E824)-MINIFS(P:P,$E:$E,$E824))))</f>
        <v/>
      </c>
      <c r="CF824" s="232" t="str">
        <f t="array" ref="CF824">IF(Q824="","",
IF(INDEX(Settings!$H:$H,MATCH(CF$1,Settings!$G:$G,0))=TRUE,
100-100*(Q824-MINIFS(Q:Q,$E:$E,$E824))/(MAXIFS(Q:Q,$E:$E,$E824)-MINIFS(Q:Q,$E:$E,$E824)),
100*(Q824-MINIFS(Q:Q,$E:$E,$E824))/(MAXIFS(Q:Q,$E:$E,$E824)-MINIFS(Q:Q,$E:$E,$E824))))</f>
        <v/>
      </c>
      <c r="CG824" s="232" t="str">
        <f t="array" ref="CG824">IF(R824="","",
IF(INDEX(Settings!$H:$H,MATCH(CG$1,Settings!$G:$G,0))=TRUE,
100-100*(R824-MINIFS(R:R,$E:$E,$E824))/(MAXIFS(R:R,$E:$E,$E824)-MINIFS(R:R,$E:$E,$E824)),
100*(R824-MINIFS(R:R,$E:$E,$E824))/(MAXIFS(R:R,$E:$E,$E824)-MINIFS(R:R,$E:$E,$E824))))</f>
        <v/>
      </c>
      <c r="CH824" s="232" t="str">
        <f t="array" ref="CH824">IF(S824="","",
IF(INDEX(Settings!$H:$H,MATCH(CH$1,Settings!$G:$G,0))=TRUE,
100-100*(S824-MINIFS(S:S,$E:$E,$E824))/(MAXIFS(S:S,$E:$E,$E824)-MINIFS(S:S,$E:$E,$E824)),
100*(S824-MINIFS(S:S,$E:$E,$E824))/(MAXIFS(S:S,$E:$E,$E824)-MINIFS(S:S,$E:$E,$E824))))</f>
        <v/>
      </c>
      <c r="CI824" s="232" t="str">
        <f t="array" ref="CI824">IF(T824="","",
IF(INDEX(Settings!$H:$H,MATCH(CI$1,Settings!$G:$G,0))=TRUE,
100-100*(T824-MINIFS(T:T,$E:$E,$E824))/(MAXIFS(T:T,$E:$E,$E824)-MINIFS(T:T,$E:$E,$E824)),
100*(T824-MINIFS(T:T,$E:$E,$E824))/(MAXIFS(T:T,$E:$E,$E824)-MINIFS(T:T,$E:$E,$E824))))</f>
        <v/>
      </c>
      <c r="CJ824" s="232" t="str">
        <f t="array" ref="CJ824">IF(U824="","",
IF(INDEX(Settings!$H:$H,MATCH(CJ$1,Settings!$G:$G,0))=TRUE,
100-100*(U824-MINIFS(U:U,$E:$E,$E824))/(MAXIFS(U:U,$E:$E,$E824)-MINIFS(U:U,$E:$E,$E824)),
100*(U824-MINIFS(U:U,$E:$E,$E824))/(MAXIFS(U:U,$E:$E,$E824)-MINIFS(U:U,$E:$E,$E824))))</f>
        <v/>
      </c>
      <c r="CK824" s="232" t="str">
        <f t="array" ref="CK824">IF(V824="","",
IF(INDEX(Settings!$H:$H,MATCH(CK$1,Settings!$G:$G,0))=TRUE,
100-100*(V824-MINIFS(V:V,$E:$E,$E824))/(MAXIFS(V:V,$E:$E,$E824)-MINIFS(V:V,$E:$E,$E824)),
100*(V824-MINIFS(V:V,$E:$E,$E824))/(MAXIFS(V:V,$E:$E,$E824)-MINIFS(V:V,$E:$E,$E824))))</f>
        <v/>
      </c>
      <c r="CL824" s="232" t="str">
        <f t="array" ref="CL824">IF(W824="","",
IF(INDEX(Settings!$H:$H,MATCH(CL$1,Settings!$G:$G,0))=TRUE,
100-100*(W824-MINIFS(W:W,$E:$E,$E824))/(MAXIFS(W:W,$E:$E,$E824)-MINIFS(W:W,$E:$E,$E824)),
100*(W824-MINIFS(W:W,$E:$E,$E824))/(MAXIFS(W:W,$E:$E,$E824)-MINIFS(W:W,$E:$E,$E824))))</f>
        <v/>
      </c>
      <c r="CM824" s="232" t="str">
        <f t="array" ref="CM824">IF(X824="","",
IF(INDEX(Settings!$H:$H,MATCH(CM$1,Settings!$G:$G,0))=TRUE,
100-100*(X824-MINIFS(X:X,$E:$E,$E824))/(MAXIFS(X:X,$E:$E,$E824)-MINIFS(X:X,$E:$E,$E824)),
100*(X824-MINIFS(X:X,$E:$E,$E824))/(MAXIFS(X:X,$E:$E,$E824)-MINIFS(X:X,$E:$E,$E824))))</f>
        <v/>
      </c>
      <c r="CN824" s="232" t="str">
        <f t="array" ref="CN824">IF(Y824="","",
IF(INDEX(Settings!$H:$H,MATCH(CN$1,Settings!$G:$G,0))=TRUE,
100-100*(Y824-MINIFS(Y:Y,$E:$E,$E824))/(MAXIFS(Y:Y,$E:$E,$E824)-MINIFS(Y:Y,$E:$E,$E824)),
100*(Y824-MINIFS(Y:Y,$E:$E,$E824))/(MAXIFS(Y:Y,$E:$E,$E824)-MINIFS(Y:Y,$E:$E,$E824))))</f>
        <v/>
      </c>
      <c r="CO824" s="232" t="str">
        <f t="array" ref="CO824">IF(Z824="","",
IF(INDEX(Settings!$H:$H,MATCH(CO$1,Settings!$G:$G,0))=TRUE,
100-100*(Z824-MINIFS(Z:Z,$E:$E,$E824))/(MAXIFS(Z:Z,$E:$E,$E824)-MINIFS(Z:Z,$E:$E,$E824)),
100*(Z824-MINIFS(Z:Z,$E:$E,$E824))/(MAXIFS(Z:Z,$E:$E,$E824)-MINIFS(Z:Z,$E:$E,$E824))))</f>
        <v/>
      </c>
      <c r="CP824" s="232" t="str">
        <f t="array" ref="CP824">IF(AA824="","",
IF(INDEX(Settings!$H:$H,MATCH(CP$1,Settings!$G:$G,0))=TRUE,
100-100*(AA824-MINIFS(AA:AA,$E:$E,$E824))/(MAXIFS(AA:AA,$E:$E,$E824)-MINIFS(AA:AA,$E:$E,$E824)),
100*(AA824-MINIFS(AA:AA,$E:$E,$E824))/(MAXIFS(AA:AA,$E:$E,$E824)-MINIFS(AA:AA,$E:$E,$E824))))</f>
        <v/>
      </c>
      <c r="CQ824" s="232" t="str">
        <f t="array" ref="CQ824">IF(AB824="","",
IF(INDEX(Settings!$H:$H,MATCH(CQ$1,Settings!$G:$G,0))=TRUE,
100-100*(AB824-MINIFS(AB:AB,$E:$E,$E824))/(MAXIFS(AB:AB,$E:$E,$E824)-MINIFS(AB:AB,$E:$E,$E824)),
100*(AB824-MINIFS(AB:AB,$E:$E,$E824))/(MAXIFS(AB:AB,$E:$E,$E824)-MINIFS(AB:AB,$E:$E,$E824))))</f>
        <v/>
      </c>
      <c r="CR824" s="232" t="str">
        <f t="array" ref="CR824">IF(AC824="","",
IF(INDEX(Settings!$H:$H,MATCH(CR$1,Settings!$G:$G,0))=TRUE,
100-100*(AC824-MINIFS(AC:AC,$E:$E,$E824))/(MAXIFS(AC:AC,$E:$E,$E824)-MINIFS(AC:AC,$E:$E,$E824)),
100*(AC824-MINIFS(AC:AC,$E:$E,$E824))/(MAXIFS(AC:AC,$E:$E,$E824)-MINIFS(AC:AC,$E:$E,$E824))))</f>
        <v/>
      </c>
      <c r="CS824" s="232" t="str">
        <f t="array" ref="CS824">IF(AD824="","",
IF(INDEX(Settings!$H:$H,MATCH(CS$1,Settings!$G:$G,0))=TRUE,
100-100*(AD824-MINIFS(AD:AD,$E:$E,$E824))/(MAXIFS(AD:AD,$E:$E,$E824)-MINIFS(AD:AD,$E:$E,$E824)),
100*(AD824-MINIFS(AD:AD,$E:$E,$E824))/(MAXIFS(AD:AD,$E:$E,$E824)-MINIFS(AD:AD,$E:$E,$E824))))</f>
        <v/>
      </c>
      <c r="CT824" s="232" t="str">
        <f t="array" ref="CT824">IF(AE824="","",
IF(INDEX(Settings!$H:$H,MATCH(CT$1,Settings!$G:$G,0))=TRUE,
100-100*(AE824-MINIFS(AE:AE,$E:$E,$E824))/(MAXIFS(AE:AE,$E:$E,$E824)-MINIFS(AE:AE,$E:$E,$E824)),
100*(AE824-MINIFS(AE:AE,$E:$E,$E824))/(MAXIFS(AE:AE,$E:$E,$E824)-MINIFS(AE:AE,$E:$E,$E824))))</f>
        <v/>
      </c>
      <c r="CU824" s="232" t="str">
        <f t="array" ref="CU824">IF(AF824="","",
IF(INDEX(Settings!$H:$H,MATCH(CU$1,Settings!$G:$G,0))=TRUE,
100-100*(AF824-MINIFS(AF:AF,$E:$E,$E824))/(MAXIFS(AF:AF,$E:$E,$E824)-MINIFS(AF:AF,$E:$E,$E824)),
100*(AF824-MINIFS(AF:AF,$E:$E,$E824))/(MAXIFS(AF:AF,$E:$E,$E824)-MINIFS(AF:AF,$E:$E,$E824))))</f>
        <v/>
      </c>
      <c r="CV824" s="232" t="str">
        <f t="array" ref="CV824">IF(AG824="","",
IF(INDEX(Settings!$H:$H,MATCH(CV$1,Settings!$G:$G,0))=TRUE,
100-100*(AG824-MINIFS(AG:AG,$E:$E,$E824))/(MAXIFS(AG:AG,$E:$E,$E824)-MINIFS(AG:AG,$E:$E,$E824)),
100*(AG824-MINIFS(AG:AG,$E:$E,$E824))/(MAXIFS(AG:AG,$E:$E,$E824)-MINIFS(AG:AG,$E:$E,$E824))))</f>
        <v/>
      </c>
      <c r="CW824" s="232" t="str">
        <f t="array" ref="CW824">IF(AH824="","",
IF(INDEX(Settings!$H:$H,MATCH(CW$1,Settings!$G:$G,0))=TRUE,
100-100*(AH824-MINIFS(AH:AH,$E:$E,$E824))/(MAXIFS(AH:AH,$E:$E,$E824)-MINIFS(AH:AH,$E:$E,$E824)),
100*(AH824-MINIFS(AH:AH,$E:$E,$E824))/(MAXIFS(AH:AH,$E:$E,$E824)-MINIFS(AH:AH,$E:$E,$E824))))</f>
        <v/>
      </c>
      <c r="CX824" s="232" t="str">
        <f t="array" ref="CX824">IF(AI824="","",
IF(INDEX(Settings!$H:$H,MATCH(CX$1,Settings!$G:$G,0))=TRUE,
100-100*(AI824-MINIFS(AI:AI,$E:$E,$E824))/(MAXIFS(AI:AI,$E:$E,$E824)-MINIFS(AI:AI,$E:$E,$E824)),
100*(AI824-MINIFS(AI:AI,$E:$E,$E824))/(MAXIFS(AI:AI,$E:$E,$E824)-MINIFS(AI:AI,$E:$E,$E824))))</f>
        <v/>
      </c>
      <c r="CY824" s="232" t="str">
        <f t="array" ref="CY824">IF(AJ824="","",
IF(INDEX(Settings!$H:$H,MATCH(CY$1,Settings!$G:$G,0))=TRUE,
100-100*(AJ824-MINIFS(AJ:AJ,$E:$E,$E824))/(MAXIFS(AJ:AJ,$E:$E,$E824)-MINIFS(AJ:AJ,$E:$E,$E824)),
100*(AJ824-MINIFS(AJ:AJ,$E:$E,$E824))/(MAXIFS(AJ:AJ,$E:$E,$E824)-MINIFS(AJ:AJ,$E:$E,$E824))))</f>
        <v/>
      </c>
      <c r="CZ824" s="232" t="str">
        <f t="array" ref="CZ824">IF(AK824="","",
IF(INDEX(Settings!$H:$H,MATCH(CZ$1,Settings!$G:$G,0))=TRUE,
100-100*(AK824-MINIFS(AK:AK,$E:$E,$E824))/(MAXIFS(AK:AK,$E:$E,$E824)-MINIFS(AK:AK,$E:$E,$E824)),
100*(AK824-MINIFS(AK:AK,$E:$E,$E824))/(MAXIFS(AK:AK,$E:$E,$E824)-MINIFS(AK:AK,$E:$E,$E824))))</f>
        <v/>
      </c>
      <c r="DA824" s="232" t="str">
        <f t="array" ref="DA824">IF(AL824="","",
IF(INDEX(Settings!$H:$H,MATCH(DA$1,Settings!$G:$G,0))=TRUE,
100-100*(AL824-MINIFS(AL:AL,$E:$E,$E824))/(MAXIFS(AL:AL,$E:$E,$E824)-MINIFS(AL:AL,$E:$E,$E824)),
100*(AL824-MINIFS(AL:AL,$E:$E,$E824))/(MAXIFS(AL:AL,$E:$E,$E824)-MINIFS(AL:AL,$E:$E,$E824))))</f>
        <v/>
      </c>
      <c r="DB824" s="232" t="str">
        <f t="array" ref="DB824">IF(AM824="","",
IF(INDEX(Settings!$H:$H,MATCH(DB$1,Settings!$G:$G,0))=TRUE,
100-100*(AM824-MINIFS(AM:AM,$E:$E,$E824))/(MAXIFS(AM:AM,$E:$E,$E824)-MINIFS(AM:AM,$E:$E,$E824)),
100*(AM824-MINIFS(AM:AM,$E:$E,$E824))/(MAXIFS(AM:AM,$E:$E,$E824)-MINIFS(AM:AM,$E:$E,$E824))))</f>
        <v/>
      </c>
      <c r="DC824" s="232" t="str">
        <f t="array" ref="DC824">IF(AN824="","",
IF(INDEX(Settings!$H:$H,MATCH(DC$1,Settings!$G:$G,0))=TRUE,
100-100*(AN824-MINIFS(AN:AN,$E:$E,$E824))/(MAXIFS(AN:AN,$E:$E,$E824)-MINIFS(AN:AN,$E:$E,$E824)),
100*(AN824-MINIFS(AN:AN,$E:$E,$E824))/(MAXIFS(AN:AN,$E:$E,$E824)-MINIFS(AN:AN,$E:$E,$E824))))</f>
        <v/>
      </c>
      <c r="DD824" s="232" t="str">
        <f t="array" ref="DD824">IF(AO824="","",
IF(INDEX(Settings!$H:$H,MATCH(DD$1,Settings!$G:$G,0))=TRUE,
100-100*(AO824-MINIFS(AO:AO,$E:$E,$E824))/(MAXIFS(AO:AO,$E:$E,$E824)-MINIFS(AO:AO,$E:$E,$E824)),
100*(AO824-MINIFS(AO:AO,$E:$E,$E824))/(MAXIFS(AO:AO,$E:$E,$E824)-MINIFS(AO:AO,$E:$E,$E824))))</f>
        <v/>
      </c>
      <c r="DE824" s="232" t="str">
        <f t="array" ref="DE824">IF(AP824="","",
IF(INDEX(Settings!$H:$H,MATCH(DE$1,Settings!$G:$G,0))=TRUE,
100-100*(AP824-MINIFS(AP:AP,$E:$E,$E824))/(MAXIFS(AP:AP,$E:$E,$E824)-MINIFS(AP:AP,$E:$E,$E824)),
100*(AP824-MINIFS(AP:AP,$E:$E,$E824))/(MAXIFS(AP:AP,$E:$E,$E824)-MINIFS(AP:AP,$E:$E,$E824))))</f>
        <v/>
      </c>
      <c r="DF824" s="232" t="str">
        <f t="array" ref="DF824">IF(AQ824="","",
IF(INDEX(Settings!$H:$H,MATCH(DF$1,Settings!$G:$G,0))=TRUE,
100-100*(AQ824-MINIFS(AQ:AQ,$E:$E,$E824))/(MAXIFS(AQ:AQ,$E:$E,$E824)-MINIFS(AQ:AQ,$E:$E,$E824)),
100*(AQ824-MINIFS(AQ:AQ,$E:$E,$E824))/(MAXIFS(AQ:AQ,$E:$E,$E824)-MINIFS(AQ:AQ,$E:$E,$E824))))</f>
        <v/>
      </c>
      <c r="DG824" s="232" t="str">
        <f t="array" ref="DG824">IF(AR824="","",
IF(INDEX(Settings!$H:$H,MATCH(DG$1,Settings!$G:$G,0))=TRUE,
100-100*(AR824-MINIFS(AR:AR,$E:$E,$E824))/(MAXIFS(AR:AR,$E:$E,$E824)-MINIFS(AR:AR,$E:$E,$E824)),
100*(AR824-MINIFS(AR:AR,$E:$E,$E824))/(MAXIFS(AR:AR,$E:$E,$E824)-MINIFS(AR:AR,$E:$E,$E824))))</f>
        <v/>
      </c>
      <c r="DH824" s="232" t="str">
        <f t="array" ref="DH824">IF(AS824="","",
IF(INDEX(Settings!$H:$H,MATCH(DH$1,Settings!$G:$G,0))=TRUE,
100-100*(AS824-MINIFS(AS:AS,$E:$E,$E824))/(MAXIFS(AS:AS,$E:$E,$E824)-MINIFS(AS:AS,$E:$E,$E824)),
100*(AS824-MINIFS(AS:AS,$E:$E,$E824))/(MAXIFS(AS:AS,$E:$E,$E824)-MINIFS(AS:AS,$E:$E,$E824))))</f>
        <v/>
      </c>
      <c r="DI824" s="232" t="str">
        <f t="array" ref="DI824">IF(AT824="","",
IF(INDEX(Settings!$H:$H,MATCH(DI$1,Settings!$G:$G,0))=TRUE,
100-100*(AT824-MINIFS(AT:AT,$E:$E,$E824))/(MAXIFS(AT:AT,$E:$E,$E824)-MINIFS(AT:AT,$E:$E,$E824)),
100*(AT824-MINIFS(AT:AT,$E:$E,$E824))/(MAXIFS(AT:AT,$E:$E,$E824)-MINIFS(AT:AT,$E:$E,$E824))))</f>
        <v/>
      </c>
      <c r="DJ824" s="232" t="str">
        <f t="array" ref="DJ824">IF(AU824="","",
IF(INDEX(Settings!$H:$H,MATCH(DJ$1,Settings!$G:$G,0))=TRUE,
100-100*(AU824-MINIFS(AU:AU,$E:$E,$E824))/(MAXIFS(AU:AU,$E:$E,$E824)-MINIFS(AU:AU,$E:$E,$E824)),
100*(AU824-MINIFS(AU:AU,$E:$E,$E824))/(MAXIFS(AU:AU,$E:$E,$E824)-MINIFS(AU:AU,$E:$E,$E824))))</f>
        <v/>
      </c>
      <c r="DK824" s="232" t="str">
        <f t="array" ref="DK824">IF(AV824="","",
IF(INDEX(Settings!$H:$H,MATCH(DK$1,Settings!$G:$G,0))=TRUE,
100-100*(AV824-MINIFS(AV:AV,$E:$E,$E824))/(MAXIFS(AV:AV,$E:$E,$E824)-MINIFS(AV:AV,$E:$E,$E824)),
100*(AV824-MINIFS(AV:AV,$E:$E,$E824))/(MAXIFS(AV:AV,$E:$E,$E824)-MINIFS(AV:AV,$E:$E,$E824))))</f>
        <v/>
      </c>
      <c r="DL824" s="232" t="str">
        <f t="array" ref="DL824">IF(AW824="","",
IF(INDEX(Settings!$H:$H,MATCH(DL$1,Settings!$G:$G,0))=TRUE,
100-100*(AW824-MINIFS(AW:AW,$E:$E,$E824))/(MAXIFS(AW:AW,$E:$E,$E824)-MINIFS(AW:AW,$E:$E,$E824)),
100*(AW824-MINIFS(AW:AW,$E:$E,$E824))/(MAXIFS(AW:AW,$E:$E,$E824)-MINIFS(AW:AW,$E:$E,$E824))))</f>
        <v/>
      </c>
      <c r="DM824" s="232" t="str">
        <f t="array" ref="DM824">IF(AX824="","",
IF(INDEX(Settings!$H:$H,MATCH(DM$1,Settings!$G:$G,0))=TRUE,
100-100*(AX824-MINIFS(AX:AX,$E:$E,$E824))/(MAXIFS(AX:AX,$E:$E,$E824)-MINIFS(AX:AX,$E:$E,$E824)),
100*(AX824-MINIFS(AX:AX,$E:$E,$E824))/(MAXIFS(AX:AX,$E:$E,$E824)-MINIFS(AX:AX,$E:$E,$E824))))</f>
        <v/>
      </c>
      <c r="DN824" s="232" t="str">
        <f t="array" ref="DN824">IF(AY824="","",
IF(INDEX(Settings!$H:$H,MATCH(DN$1,Settings!$G:$G,0))=TRUE,
100-100*(AY824-MINIFS(AY:AY,$E:$E,$E824))/(MAXIFS(AY:AY,$E:$E,$E824)-MINIFS(AY:AY,$E:$E,$E824)),
100*(AY824-MINIFS(AY:AY,$E:$E,$E824))/(MAXIFS(AY:AY,$E:$E,$E824)-MINIFS(AY:AY,$E:$E,$E824))))</f>
        <v/>
      </c>
      <c r="DO824" s="232" t="str">
        <f t="array" ref="DO824">IF(AZ824="","",
IF(INDEX(Settings!$H:$H,MATCH(DO$1,Settings!$G:$G,0))=TRUE,
100-100*(AZ824-MINIFS(AZ:AZ,$E:$E,$E824))/(MAXIFS(AZ:AZ,$E:$E,$E824)-MINIFS(AZ:AZ,$E:$E,$E824)),
100*(AZ824-MINIFS(AZ:AZ,$E:$E,$E824))/(MAXIFS(AZ:AZ,$E:$E,$E824)-MINIFS(AZ:AZ,$E:$E,$E824))))</f>
        <v/>
      </c>
      <c r="DP824" s="232" t="str">
        <f t="array" ref="DP824">IF(BA824="","",
IF(INDEX(Settings!$H:$H,MATCH(DP$1,Settings!$G:$G,0))=TRUE,
100-100*(BA824-MINIFS(BA:BA,$E:$E,$E824))/(MAXIFS(BA:BA,$E:$E,$E824)-MINIFS(BA:BA,$E:$E,$E824)),
100*(BA824-MINIFS(BA:BA,$E:$E,$E824))/(MAXIFS(BA:BA,$E:$E,$E824)-MINIFS(BA:BA,$E:$E,$E824))))</f>
        <v/>
      </c>
      <c r="DQ824" s="232" t="str">
        <f t="array" ref="DQ824">IF(BB824="","",
IF(INDEX(Settings!$H:$H,MATCH(DQ$1,Settings!$G:$G,0))=TRUE,
100-100*(BB824-MINIFS(BB:BB,$E:$E,$E824))/(MAXIFS(BB:BB,$E:$E,$E824)-MINIFS(BB:BB,$E:$E,$E824)),
100*(BB824-MINIFS(BB:BB,$E:$E,$E824))/(MAXIFS(BB:BB,$E:$E,$E824)-MINIFS(BB:BB,$E:$E,$E824))))</f>
        <v/>
      </c>
      <c r="DR824" s="232" t="str">
        <f t="array" ref="DR824">IF(BC824="","",
IF(INDEX(Settings!$H:$H,MATCH(DR$1,Settings!$G:$G,0))=TRUE,
100-100*(BC824-MINIFS(BC:BC,$E:$E,$E824))/(MAXIFS(BC:BC,$E:$E,$E824)-MINIFS(BC:BC,$E:$E,$E824)),
100*(BC824-MINIFS(BC:BC,$E:$E,$E824))/(MAXIFS(BC:BC,$E:$E,$E824)-MINIFS(BC:BC,$E:$E,$E824))))</f>
        <v/>
      </c>
      <c r="DS824" s="232" t="str">
        <f t="array" ref="DS824">IF(BD824="","",
IF(INDEX(Settings!$H:$H,MATCH(DS$1,Settings!$G:$G,0))=TRUE,
100-100*(BD824-MINIFS(BD:BD,$E:$E,$E824))/(MAXIFS(BD:BD,$E:$E,$E824)-MINIFS(BD:BD,$E:$E,$E824)),
100*(BD824-MINIFS(BD:BD,$E:$E,$E824))/(MAXIFS(BD:BD,$E:$E,$E824)-MINIFS(BD:BD,$E:$E,$E824))))</f>
        <v/>
      </c>
      <c r="DT824" s="232" t="str">
        <f t="array" ref="DT824">IF(BE824="","",
IF(INDEX(Settings!$H:$H,MATCH(DT$1,Settings!$G:$G,0))=TRUE,
100-100*(BE824-MINIFS(BE:BE,$E:$E,$E824))/(MAXIFS(BE:BE,$E:$E,$E824)-MINIFS(BE:BE,$E:$E,$E824)),
100*(BE824-MINIFS(BE:BE,$E:$E,$E824))/(MAXIFS(BE:BE,$E:$E,$E824)-MINIFS(BE:BE,$E:$E,$E824))))</f>
        <v/>
      </c>
      <c r="DU824" s="232" t="str">
        <f t="array" ref="DU824">IF(BF824="","",
IF(INDEX(Settings!$H:$H,MATCH(DU$1,Settings!$G:$G,0))=TRUE,
100-100*(BF824-MINIFS(BF:BF,$E:$E,$E824))/(MAXIFS(BF:BF,$E:$E,$E824)-MINIFS(BF:BF,$E:$E,$E824)),
100*(BF824-MINIFS(BF:BF,$E:$E,$E824))/(MAXIFS(BF:BF,$E:$E,$E824)-MINIFS(BF:BF,$E:$E,$E824))))</f>
        <v/>
      </c>
      <c r="DV824" s="232" t="str">
        <f t="array" ref="DV824">IF(BG824="","",
IF(INDEX(Settings!$H:$H,MATCH(DV$1,Settings!$G:$G,0))=TRUE,
100-100*(BG824-MINIFS(BG:BG,$E:$E,$E824))/(MAXIFS(BG:BG,$E:$E,$E824)-MINIFS(BG:BG,$E:$E,$E824)),
100*(BG824-MINIFS(BG:BG,$E:$E,$E824))/(MAXIFS(BG:BG,$E:$E,$E824)-MINIFS(BG:BG,$E:$E,$E824))))</f>
        <v/>
      </c>
      <c r="DW824" s="232" t="str">
        <f t="array" ref="DW824">IF(BH824="","",
IF(INDEX(Settings!$H:$H,MATCH(DW$1,Settings!$G:$G,0))=TRUE,
100-100*(BH824-MINIFS(BH:BH,$E:$E,$E824))/(MAXIFS(BH:BH,$E:$E,$E824)-MINIFS(BH:BH,$E:$E,$E824)),
100*(BH824-MINIFS(BH:BH,$E:$E,$E824))/(MAXIFS(BH:BH,$E:$E,$E824)-MINIFS(BH:BH,$E:$E,$E824))))</f>
        <v/>
      </c>
      <c r="DX824" s="232" t="str">
        <f t="array" ref="DX824">IF(BI824="","",
IF(INDEX(Settings!$H:$H,MATCH(DX$1,Settings!$G:$G,0))=TRUE,
100-100*(BI824-MINIFS(BI:BI,$E:$E,$E824))/(MAXIFS(BI:BI,$E:$E,$E824)-MINIFS(BI:BI,$E:$E,$E824)),
100*(BI824-MINIFS(BI:BI,$E:$E,$E824))/(MAXIFS(BI:BI,$E:$E,$E824)-MINIFS(BI:BI,$E:$E,$E824))))</f>
        <v/>
      </c>
      <c r="DY824" s="232" t="str">
        <f t="array" ref="DY824">IF(BJ824="","",
IF(INDEX(Settings!$H:$H,MATCH(DY$1,Settings!$G:$G,0))=TRUE,
100-100*(BJ824-MINIFS(BJ:BJ,$E:$E,$E824))/(MAXIFS(BJ:BJ,$E:$E,$E824)-MINIFS(BJ:BJ,$E:$E,$E824)),
100*(BJ824-MINIFS(BJ:BJ,$E:$E,$E824))/(MAXIFS(BJ:BJ,$E:$E,$E824)-MINIFS(BJ:BJ,$E:$E,$E824))))</f>
        <v/>
      </c>
      <c r="DZ824" s="234"/>
      <c r="EA824" s="234"/>
      <c r="EB824" s="234" t="str">
        <f t="shared" si="8"/>
        <v/>
      </c>
      <c r="EC824" s="234" t="str">
        <f t="shared" si="9"/>
        <v/>
      </c>
      <c r="ED824" s="234" t="str">
        <f t="shared" si="10"/>
        <v/>
      </c>
      <c r="EE824" s="234" t="str">
        <f t="shared" si="11"/>
        <v/>
      </c>
      <c r="EF824" s="234" t="str">
        <f t="shared" si="12"/>
        <v/>
      </c>
      <c r="EG824" s="234" t="str">
        <f t="shared" si="13"/>
        <v/>
      </c>
      <c r="EH824" s="234"/>
      <c r="EI824" s="234"/>
      <c r="EJ824" s="234"/>
      <c r="EK824" s="234"/>
      <c r="EL824" s="234"/>
      <c r="EM824" s="234"/>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3" t="str">
        <f t="shared" si="14"/>
        <v/>
      </c>
      <c r="N825" s="49"/>
      <c r="O825" s="49"/>
      <c r="P825" s="49"/>
      <c r="Q825" s="49"/>
      <c r="R825" s="49"/>
      <c r="S825" s="222" t="str">
        <f>IFERROR(VLOOKUP(AF825, 'YOYO IR Scores'!A:C, 3, FALSE), "")
</f>
        <v/>
      </c>
      <c r="T825" s="49"/>
      <c r="U825" s="49"/>
      <c r="V825" s="49"/>
      <c r="W825" s="49"/>
      <c r="X825" s="224" t="str">
        <f t="shared" si="4"/>
        <v/>
      </c>
      <c r="Y825" s="225" t="str">
        <f t="shared" si="5"/>
        <v/>
      </c>
      <c r="Z825" s="225" t="str">
        <f t="shared" si="6"/>
        <v/>
      </c>
      <c r="AA825" s="224" t="str">
        <f t="shared" si="7"/>
        <v/>
      </c>
      <c r="AB825" s="223"/>
      <c r="AC825" s="223"/>
      <c r="AD825" s="223"/>
      <c r="AE825" s="223" t="str">
        <f>IFERROR(VLOOKUP(AF825, 'YOYO IR Scores'!A:C, 2, FALSE), "")</f>
        <v/>
      </c>
      <c r="AF825" s="223"/>
      <c r="AG825" s="223"/>
      <c r="AH825" s="223"/>
      <c r="AI825" s="223"/>
      <c r="AJ825" s="223"/>
      <c r="AK825" s="223"/>
      <c r="AL825" s="223"/>
      <c r="AM825" s="223"/>
      <c r="AN825" s="223"/>
      <c r="AO825" s="223"/>
      <c r="AP825" s="223"/>
      <c r="AQ825" s="223"/>
      <c r="AR825" s="223"/>
      <c r="AS825" s="223"/>
      <c r="AT825" s="223"/>
      <c r="AU825" s="223"/>
      <c r="AV825" s="223"/>
      <c r="AW825" s="223"/>
      <c r="AX825" s="223"/>
      <c r="AY825" s="223"/>
      <c r="AZ825" s="223"/>
      <c r="BA825" s="223"/>
      <c r="BB825" s="223"/>
      <c r="BC825" s="223"/>
      <c r="BD825" s="223"/>
      <c r="BE825" s="223"/>
      <c r="BF825" s="223"/>
      <c r="BG825" s="223"/>
      <c r="BH825" s="223"/>
      <c r="BI825" s="223"/>
      <c r="BJ825" s="223"/>
      <c r="BK825" s="223" t="str">
        <f t="array" ref="BK825">IF(J825="","",
IF(INDEX(Settings!$H:$H,MATCH(BY$1,Settings!$G:$G,0))=TRUE,
100-100*(J825-MIN(J:J))/(MAX(J:J)-MIN(J:J)),
100*(J825-MIN(J:J))/(MAX(J:J)-MIN(J:J))))</f>
        <v/>
      </c>
      <c r="BL825" s="223" t="str">
        <f t="array" ref="BL825">IF(J825="","",
IF(INDEX(Settings!$H:$H,MATCH(BY$1,Settings!$G:$G,0))=TRUE,
100-100*(J825-MINIFS(J:J,$E:$E,$E825))/(MAXIFS(J:J,$E:$E,$E825)-MINIFS(J:J,$E:$E,$E825)),
100*(J825-MINIFS(J:J,$E:$E,$E825))/(MAXIFS(J:J,$E:$E,$E825)-MINIFS(J:J,$E:$E,$E825))))</f>
        <v/>
      </c>
      <c r="BM825" s="223"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4" t="str">
        <f t="array" ref="BQ825">IF(J825="","",
IF(INDEX(Settings!$H:$H,MATCH(BY$1,Settings!$G:$G,0))=TRUE,
-1*(J825-AVERAGE(J:J))/STDEV(J:J),
(J825-AVERAGE(J:J))/STDEV(J:J)))</f>
        <v/>
      </c>
      <c r="BR825" s="224" t="str">
        <f>IFERROR(__xludf.DUMMYFUNCTION("IF(J825="""","""",
IF(INDEX(Settings!$H:$H,MATCH(BY$1,Settings!$G:$G,0))=TRUE,
-1*(J825-AVERAGEIFS(J:J,$E:$E,$E825))/STDEV(FILTER(J:J,$E:$E=$E825)),
(J825-AVERAGEIFS(J:J,$E:$E,$E825))/STDEV(FILTER(J:J,$E:$E=$E825))))"),"")</f>
        <v/>
      </c>
      <c r="BS825" s="224"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3" t="str">
        <f t="array" ref="BY825">IF(J825="","",
IF(INDEX(Settings!$H:$H,MATCH(BY$1,Settings!$G:$G,0))=TRUE,
100-100*(J825-MINIFS(J:J,$E:$E,$E825))/(MAXIFS(J:J,$E:$E,$E825)-MINIFS(J:J,$E:$E,$E825)),
100*(J825-MINIFS(J:J,$E:$E,$E825))/(MAXIFS(J:J,$E:$E,$E825)-MINIFS(J:J,$E:$E,$E825))))</f>
        <v/>
      </c>
      <c r="BZ825" s="223" t="str">
        <f t="array" ref="BZ825">IF(K825="","",
IF(INDEX(Settings!$H:$H,MATCH(BZ$1,Settings!$G:$G,0))=TRUE,
100-100*(K825-MINIFS(K:K,$E:$E,$E825))/(MAXIFS(K:K,$E:$E,$E825)-MINIFS(K:K,$E:$E,$E825)),
100*(K825-MINIFS(K:K,$E:$E,$E825))/(MAXIFS(K:K,$E:$E,$E825)-MINIFS(K:K,$E:$E,$E825))))</f>
        <v/>
      </c>
      <c r="CA825" s="223" t="str">
        <f t="array" ref="CA825">IF(L825="","",
IF(INDEX(Settings!$H:$H,MATCH(CA$1,Settings!$G:$G,0))=TRUE,
100-100*(L825-MINIFS(L:L,$E:$E,$E825))/(MAXIFS(L:L,$E:$E,$E825)-MINIFS(L:L,$E:$E,$E825)),
100*(L825-MINIFS(L:L,$E:$E,$E825))/(MAXIFS(L:L,$E:$E,$E825)-MINIFS(L:L,$E:$E,$E825))))</f>
        <v/>
      </c>
      <c r="CB825" s="223" t="str">
        <f t="array" ref="CB825">IF(M825="","",
IF(INDEX(Settings!$H:$H,MATCH(CB$1,Settings!$G:$G,0))=TRUE,
100-100*(M825-MINIFS(M:M,$E:$E,$E825))/(MAXIFS(M:M,$E:$E,$E825)-MINIFS(M:M,$E:$E,$E825)),
100*(M825-MINIFS(M:M,$E:$E,$E825))/(MAXIFS(M:M,$E:$E,$E825)-MINIFS(M:M,$E:$E,$E825))))</f>
        <v/>
      </c>
      <c r="CC825" s="223" t="str">
        <f t="array" ref="CC825">IF(N825="","",
IF(INDEX(Settings!$H:$H,MATCH(CC$1,Settings!$G:$G,0))=TRUE,
100-100*(N825-MINIFS(N:N,$E:$E,$E825))/(MAXIFS(N:N,$E:$E,$E825)-MINIFS(N:N,$E:$E,$E825)),
100*(N825-MINIFS(N:N,$E:$E,$E825))/(MAXIFS(N:N,$E:$E,$E825)-MINIFS(N:N,$E:$E,$E825))))</f>
        <v/>
      </c>
      <c r="CD825" s="223" t="str">
        <f t="array" ref="CD825">IF(O825="","",
IF(INDEX(Settings!$H:$H,MATCH(CD$1,Settings!$G:$G,0))=TRUE,
100-100*(O825-MINIFS(O:O,$E:$E,$E825))/(MAXIFS(O:O,$E:$E,$E825)-MINIFS(O:O,$E:$E,$E825)),
100*(O825-MINIFS(O:O,$E:$E,$E825))/(MAXIFS(O:O,$E:$E,$E825)-MINIFS(O:O,$E:$E,$E825))))</f>
        <v/>
      </c>
      <c r="CE825" s="223" t="str">
        <f t="array" ref="CE825">IF(P825="","",
IF(INDEX(Settings!$H:$H,MATCH(CE$1,Settings!$G:$G,0))=TRUE,
100-100*(P825-MINIFS(P:P,$E:$E,$E825))/(MAXIFS(P:P,$E:$E,$E825)-MINIFS(P:P,$E:$E,$E825)),
100*(P825-MINIFS(P:P,$E:$E,$E825))/(MAXIFS(P:P,$E:$E,$E825)-MINIFS(P:P,$E:$E,$E825))))</f>
        <v/>
      </c>
      <c r="CF825" s="223" t="str">
        <f t="array" ref="CF825">IF(Q825="","",
IF(INDEX(Settings!$H:$H,MATCH(CF$1,Settings!$G:$G,0))=TRUE,
100-100*(Q825-MINIFS(Q:Q,$E:$E,$E825))/(MAXIFS(Q:Q,$E:$E,$E825)-MINIFS(Q:Q,$E:$E,$E825)),
100*(Q825-MINIFS(Q:Q,$E:$E,$E825))/(MAXIFS(Q:Q,$E:$E,$E825)-MINIFS(Q:Q,$E:$E,$E825))))</f>
        <v/>
      </c>
      <c r="CG825" s="223" t="str">
        <f t="array" ref="CG825">IF(R825="","",
IF(INDEX(Settings!$H:$H,MATCH(CG$1,Settings!$G:$G,0))=TRUE,
100-100*(R825-MINIFS(R:R,$E:$E,$E825))/(MAXIFS(R:R,$E:$E,$E825)-MINIFS(R:R,$E:$E,$E825)),
100*(R825-MINIFS(R:R,$E:$E,$E825))/(MAXIFS(R:R,$E:$E,$E825)-MINIFS(R:R,$E:$E,$E825))))</f>
        <v/>
      </c>
      <c r="CH825" s="223" t="str">
        <f t="array" ref="CH825">IF(S825="","",
IF(INDEX(Settings!$H:$H,MATCH(CH$1,Settings!$G:$G,0))=TRUE,
100-100*(S825-MINIFS(S:S,$E:$E,$E825))/(MAXIFS(S:S,$E:$E,$E825)-MINIFS(S:S,$E:$E,$E825)),
100*(S825-MINIFS(S:S,$E:$E,$E825))/(MAXIFS(S:S,$E:$E,$E825)-MINIFS(S:S,$E:$E,$E825))))</f>
        <v/>
      </c>
      <c r="CI825" s="223" t="str">
        <f t="array" ref="CI825">IF(T825="","",
IF(INDEX(Settings!$H:$H,MATCH(CI$1,Settings!$G:$G,0))=TRUE,
100-100*(T825-MINIFS(T:T,$E:$E,$E825))/(MAXIFS(T:T,$E:$E,$E825)-MINIFS(T:T,$E:$E,$E825)),
100*(T825-MINIFS(T:T,$E:$E,$E825))/(MAXIFS(T:T,$E:$E,$E825)-MINIFS(T:T,$E:$E,$E825))))</f>
        <v/>
      </c>
      <c r="CJ825" s="223" t="str">
        <f t="array" ref="CJ825">IF(U825="","",
IF(INDEX(Settings!$H:$H,MATCH(CJ$1,Settings!$G:$G,0))=TRUE,
100-100*(U825-MINIFS(U:U,$E:$E,$E825))/(MAXIFS(U:U,$E:$E,$E825)-MINIFS(U:U,$E:$E,$E825)),
100*(U825-MINIFS(U:U,$E:$E,$E825))/(MAXIFS(U:U,$E:$E,$E825)-MINIFS(U:U,$E:$E,$E825))))</f>
        <v/>
      </c>
      <c r="CK825" s="223" t="str">
        <f t="array" ref="CK825">IF(V825="","",
IF(INDEX(Settings!$H:$H,MATCH(CK$1,Settings!$G:$G,0))=TRUE,
100-100*(V825-MINIFS(V:V,$E:$E,$E825))/(MAXIFS(V:V,$E:$E,$E825)-MINIFS(V:V,$E:$E,$E825)),
100*(V825-MINIFS(V:V,$E:$E,$E825))/(MAXIFS(V:V,$E:$E,$E825)-MINIFS(V:V,$E:$E,$E825))))</f>
        <v/>
      </c>
      <c r="CL825" s="223" t="str">
        <f t="array" ref="CL825">IF(W825="","",
IF(INDEX(Settings!$H:$H,MATCH(CL$1,Settings!$G:$G,0))=TRUE,
100-100*(W825-MINIFS(W:W,$E:$E,$E825))/(MAXIFS(W:W,$E:$E,$E825)-MINIFS(W:W,$E:$E,$E825)),
100*(W825-MINIFS(W:W,$E:$E,$E825))/(MAXIFS(W:W,$E:$E,$E825)-MINIFS(W:W,$E:$E,$E825))))</f>
        <v/>
      </c>
      <c r="CM825" s="223" t="str">
        <f t="array" ref="CM825">IF(X825="","",
IF(INDEX(Settings!$H:$H,MATCH(CM$1,Settings!$G:$G,0))=TRUE,
100-100*(X825-MINIFS(X:X,$E:$E,$E825))/(MAXIFS(X:X,$E:$E,$E825)-MINIFS(X:X,$E:$E,$E825)),
100*(X825-MINIFS(X:X,$E:$E,$E825))/(MAXIFS(X:X,$E:$E,$E825)-MINIFS(X:X,$E:$E,$E825))))</f>
        <v/>
      </c>
      <c r="CN825" s="223" t="str">
        <f t="array" ref="CN825">IF(Y825="","",
IF(INDEX(Settings!$H:$H,MATCH(CN$1,Settings!$G:$G,0))=TRUE,
100-100*(Y825-MINIFS(Y:Y,$E:$E,$E825))/(MAXIFS(Y:Y,$E:$E,$E825)-MINIFS(Y:Y,$E:$E,$E825)),
100*(Y825-MINIFS(Y:Y,$E:$E,$E825))/(MAXIFS(Y:Y,$E:$E,$E825)-MINIFS(Y:Y,$E:$E,$E825))))</f>
        <v/>
      </c>
      <c r="CO825" s="223" t="str">
        <f t="array" ref="CO825">IF(Z825="","",
IF(INDEX(Settings!$H:$H,MATCH(CO$1,Settings!$G:$G,0))=TRUE,
100-100*(Z825-MINIFS(Z:Z,$E:$E,$E825))/(MAXIFS(Z:Z,$E:$E,$E825)-MINIFS(Z:Z,$E:$E,$E825)),
100*(Z825-MINIFS(Z:Z,$E:$E,$E825))/(MAXIFS(Z:Z,$E:$E,$E825)-MINIFS(Z:Z,$E:$E,$E825))))</f>
        <v/>
      </c>
      <c r="CP825" s="223" t="str">
        <f t="array" ref="CP825">IF(AA825="","",
IF(INDEX(Settings!$H:$H,MATCH(CP$1,Settings!$G:$G,0))=TRUE,
100-100*(AA825-MINIFS(AA:AA,$E:$E,$E825))/(MAXIFS(AA:AA,$E:$E,$E825)-MINIFS(AA:AA,$E:$E,$E825)),
100*(AA825-MINIFS(AA:AA,$E:$E,$E825))/(MAXIFS(AA:AA,$E:$E,$E825)-MINIFS(AA:AA,$E:$E,$E825))))</f>
        <v/>
      </c>
      <c r="CQ825" s="223" t="str">
        <f t="array" ref="CQ825">IF(AB825="","",
IF(INDEX(Settings!$H:$H,MATCH(CQ$1,Settings!$G:$G,0))=TRUE,
100-100*(AB825-MINIFS(AB:AB,$E:$E,$E825))/(MAXIFS(AB:AB,$E:$E,$E825)-MINIFS(AB:AB,$E:$E,$E825)),
100*(AB825-MINIFS(AB:AB,$E:$E,$E825))/(MAXIFS(AB:AB,$E:$E,$E825)-MINIFS(AB:AB,$E:$E,$E825))))</f>
        <v/>
      </c>
      <c r="CR825" s="223" t="str">
        <f t="array" ref="CR825">IF(AC825="","",
IF(INDEX(Settings!$H:$H,MATCH(CR$1,Settings!$G:$G,0))=TRUE,
100-100*(AC825-MINIFS(AC:AC,$E:$E,$E825))/(MAXIFS(AC:AC,$E:$E,$E825)-MINIFS(AC:AC,$E:$E,$E825)),
100*(AC825-MINIFS(AC:AC,$E:$E,$E825))/(MAXIFS(AC:AC,$E:$E,$E825)-MINIFS(AC:AC,$E:$E,$E825))))</f>
        <v/>
      </c>
      <c r="CS825" s="223" t="str">
        <f t="array" ref="CS825">IF(AD825="","",
IF(INDEX(Settings!$H:$H,MATCH(CS$1,Settings!$G:$G,0))=TRUE,
100-100*(AD825-MINIFS(AD:AD,$E:$E,$E825))/(MAXIFS(AD:AD,$E:$E,$E825)-MINIFS(AD:AD,$E:$E,$E825)),
100*(AD825-MINIFS(AD:AD,$E:$E,$E825))/(MAXIFS(AD:AD,$E:$E,$E825)-MINIFS(AD:AD,$E:$E,$E825))))</f>
        <v/>
      </c>
      <c r="CT825" s="223" t="str">
        <f t="array" ref="CT825">IF(AE825="","",
IF(INDEX(Settings!$H:$H,MATCH(CT$1,Settings!$G:$G,0))=TRUE,
100-100*(AE825-MINIFS(AE:AE,$E:$E,$E825))/(MAXIFS(AE:AE,$E:$E,$E825)-MINIFS(AE:AE,$E:$E,$E825)),
100*(AE825-MINIFS(AE:AE,$E:$E,$E825))/(MAXIFS(AE:AE,$E:$E,$E825)-MINIFS(AE:AE,$E:$E,$E825))))</f>
        <v/>
      </c>
      <c r="CU825" s="223" t="str">
        <f t="array" ref="CU825">IF(AF825="","",
IF(INDEX(Settings!$H:$H,MATCH(CU$1,Settings!$G:$G,0))=TRUE,
100-100*(AF825-MINIFS(AF:AF,$E:$E,$E825))/(MAXIFS(AF:AF,$E:$E,$E825)-MINIFS(AF:AF,$E:$E,$E825)),
100*(AF825-MINIFS(AF:AF,$E:$E,$E825))/(MAXIFS(AF:AF,$E:$E,$E825)-MINIFS(AF:AF,$E:$E,$E825))))</f>
        <v/>
      </c>
      <c r="CV825" s="223" t="str">
        <f t="array" ref="CV825">IF(AG825="","",
IF(INDEX(Settings!$H:$H,MATCH(CV$1,Settings!$G:$G,0))=TRUE,
100-100*(AG825-MINIFS(AG:AG,$E:$E,$E825))/(MAXIFS(AG:AG,$E:$E,$E825)-MINIFS(AG:AG,$E:$E,$E825)),
100*(AG825-MINIFS(AG:AG,$E:$E,$E825))/(MAXIFS(AG:AG,$E:$E,$E825)-MINIFS(AG:AG,$E:$E,$E825))))</f>
        <v/>
      </c>
      <c r="CW825" s="223" t="str">
        <f t="array" ref="CW825">IF(AH825="","",
IF(INDEX(Settings!$H:$H,MATCH(CW$1,Settings!$G:$G,0))=TRUE,
100-100*(AH825-MINIFS(AH:AH,$E:$E,$E825))/(MAXIFS(AH:AH,$E:$E,$E825)-MINIFS(AH:AH,$E:$E,$E825)),
100*(AH825-MINIFS(AH:AH,$E:$E,$E825))/(MAXIFS(AH:AH,$E:$E,$E825)-MINIFS(AH:AH,$E:$E,$E825))))</f>
        <v/>
      </c>
      <c r="CX825" s="223" t="str">
        <f t="array" ref="CX825">IF(AI825="","",
IF(INDEX(Settings!$H:$H,MATCH(CX$1,Settings!$G:$G,0))=TRUE,
100-100*(AI825-MINIFS(AI:AI,$E:$E,$E825))/(MAXIFS(AI:AI,$E:$E,$E825)-MINIFS(AI:AI,$E:$E,$E825)),
100*(AI825-MINIFS(AI:AI,$E:$E,$E825))/(MAXIFS(AI:AI,$E:$E,$E825)-MINIFS(AI:AI,$E:$E,$E825))))</f>
        <v/>
      </c>
      <c r="CY825" s="223" t="str">
        <f t="array" ref="CY825">IF(AJ825="","",
IF(INDEX(Settings!$H:$H,MATCH(CY$1,Settings!$G:$G,0))=TRUE,
100-100*(AJ825-MINIFS(AJ:AJ,$E:$E,$E825))/(MAXIFS(AJ:AJ,$E:$E,$E825)-MINIFS(AJ:AJ,$E:$E,$E825)),
100*(AJ825-MINIFS(AJ:AJ,$E:$E,$E825))/(MAXIFS(AJ:AJ,$E:$E,$E825)-MINIFS(AJ:AJ,$E:$E,$E825))))</f>
        <v/>
      </c>
      <c r="CZ825" s="223" t="str">
        <f t="array" ref="CZ825">IF(AK825="","",
IF(INDEX(Settings!$H:$H,MATCH(CZ$1,Settings!$G:$G,0))=TRUE,
100-100*(AK825-MINIFS(AK:AK,$E:$E,$E825))/(MAXIFS(AK:AK,$E:$E,$E825)-MINIFS(AK:AK,$E:$E,$E825)),
100*(AK825-MINIFS(AK:AK,$E:$E,$E825))/(MAXIFS(AK:AK,$E:$E,$E825)-MINIFS(AK:AK,$E:$E,$E825))))</f>
        <v/>
      </c>
      <c r="DA825" s="223" t="str">
        <f t="array" ref="DA825">IF(AL825="","",
IF(INDEX(Settings!$H:$H,MATCH(DA$1,Settings!$G:$G,0))=TRUE,
100-100*(AL825-MINIFS(AL:AL,$E:$E,$E825))/(MAXIFS(AL:AL,$E:$E,$E825)-MINIFS(AL:AL,$E:$E,$E825)),
100*(AL825-MINIFS(AL:AL,$E:$E,$E825))/(MAXIFS(AL:AL,$E:$E,$E825)-MINIFS(AL:AL,$E:$E,$E825))))</f>
        <v/>
      </c>
      <c r="DB825" s="223" t="str">
        <f t="array" ref="DB825">IF(AM825="","",
IF(INDEX(Settings!$H:$H,MATCH(DB$1,Settings!$G:$G,0))=TRUE,
100-100*(AM825-MINIFS(AM:AM,$E:$E,$E825))/(MAXIFS(AM:AM,$E:$E,$E825)-MINIFS(AM:AM,$E:$E,$E825)),
100*(AM825-MINIFS(AM:AM,$E:$E,$E825))/(MAXIFS(AM:AM,$E:$E,$E825)-MINIFS(AM:AM,$E:$E,$E825))))</f>
        <v/>
      </c>
      <c r="DC825" s="223" t="str">
        <f t="array" ref="DC825">IF(AN825="","",
IF(INDEX(Settings!$H:$H,MATCH(DC$1,Settings!$G:$G,0))=TRUE,
100-100*(AN825-MINIFS(AN:AN,$E:$E,$E825))/(MAXIFS(AN:AN,$E:$E,$E825)-MINIFS(AN:AN,$E:$E,$E825)),
100*(AN825-MINIFS(AN:AN,$E:$E,$E825))/(MAXIFS(AN:AN,$E:$E,$E825)-MINIFS(AN:AN,$E:$E,$E825))))</f>
        <v/>
      </c>
      <c r="DD825" s="223" t="str">
        <f t="array" ref="DD825">IF(AO825="","",
IF(INDEX(Settings!$H:$H,MATCH(DD$1,Settings!$G:$G,0))=TRUE,
100-100*(AO825-MINIFS(AO:AO,$E:$E,$E825))/(MAXIFS(AO:AO,$E:$E,$E825)-MINIFS(AO:AO,$E:$E,$E825)),
100*(AO825-MINIFS(AO:AO,$E:$E,$E825))/(MAXIFS(AO:AO,$E:$E,$E825)-MINIFS(AO:AO,$E:$E,$E825))))</f>
        <v/>
      </c>
      <c r="DE825" s="223" t="str">
        <f t="array" ref="DE825">IF(AP825="","",
IF(INDEX(Settings!$H:$H,MATCH(DE$1,Settings!$G:$G,0))=TRUE,
100-100*(AP825-MINIFS(AP:AP,$E:$E,$E825))/(MAXIFS(AP:AP,$E:$E,$E825)-MINIFS(AP:AP,$E:$E,$E825)),
100*(AP825-MINIFS(AP:AP,$E:$E,$E825))/(MAXIFS(AP:AP,$E:$E,$E825)-MINIFS(AP:AP,$E:$E,$E825))))</f>
        <v/>
      </c>
      <c r="DF825" s="223" t="str">
        <f t="array" ref="DF825">IF(AQ825="","",
IF(INDEX(Settings!$H:$H,MATCH(DF$1,Settings!$G:$G,0))=TRUE,
100-100*(AQ825-MINIFS(AQ:AQ,$E:$E,$E825))/(MAXIFS(AQ:AQ,$E:$E,$E825)-MINIFS(AQ:AQ,$E:$E,$E825)),
100*(AQ825-MINIFS(AQ:AQ,$E:$E,$E825))/(MAXIFS(AQ:AQ,$E:$E,$E825)-MINIFS(AQ:AQ,$E:$E,$E825))))</f>
        <v/>
      </c>
      <c r="DG825" s="223" t="str">
        <f t="array" ref="DG825">IF(AR825="","",
IF(INDEX(Settings!$H:$H,MATCH(DG$1,Settings!$G:$G,0))=TRUE,
100-100*(AR825-MINIFS(AR:AR,$E:$E,$E825))/(MAXIFS(AR:AR,$E:$E,$E825)-MINIFS(AR:AR,$E:$E,$E825)),
100*(AR825-MINIFS(AR:AR,$E:$E,$E825))/(MAXIFS(AR:AR,$E:$E,$E825)-MINIFS(AR:AR,$E:$E,$E825))))</f>
        <v/>
      </c>
      <c r="DH825" s="223" t="str">
        <f t="array" ref="DH825">IF(AS825="","",
IF(INDEX(Settings!$H:$H,MATCH(DH$1,Settings!$G:$G,0))=TRUE,
100-100*(AS825-MINIFS(AS:AS,$E:$E,$E825))/(MAXIFS(AS:AS,$E:$E,$E825)-MINIFS(AS:AS,$E:$E,$E825)),
100*(AS825-MINIFS(AS:AS,$E:$E,$E825))/(MAXIFS(AS:AS,$E:$E,$E825)-MINIFS(AS:AS,$E:$E,$E825))))</f>
        <v/>
      </c>
      <c r="DI825" s="223" t="str">
        <f t="array" ref="DI825">IF(AT825="","",
IF(INDEX(Settings!$H:$H,MATCH(DI$1,Settings!$G:$G,0))=TRUE,
100-100*(AT825-MINIFS(AT:AT,$E:$E,$E825))/(MAXIFS(AT:AT,$E:$E,$E825)-MINIFS(AT:AT,$E:$E,$E825)),
100*(AT825-MINIFS(AT:AT,$E:$E,$E825))/(MAXIFS(AT:AT,$E:$E,$E825)-MINIFS(AT:AT,$E:$E,$E825))))</f>
        <v/>
      </c>
      <c r="DJ825" s="223" t="str">
        <f t="array" ref="DJ825">IF(AU825="","",
IF(INDEX(Settings!$H:$H,MATCH(DJ$1,Settings!$G:$G,0))=TRUE,
100-100*(AU825-MINIFS(AU:AU,$E:$E,$E825))/(MAXIFS(AU:AU,$E:$E,$E825)-MINIFS(AU:AU,$E:$E,$E825)),
100*(AU825-MINIFS(AU:AU,$E:$E,$E825))/(MAXIFS(AU:AU,$E:$E,$E825)-MINIFS(AU:AU,$E:$E,$E825))))</f>
        <v/>
      </c>
      <c r="DK825" s="223" t="str">
        <f t="array" ref="DK825">IF(AV825="","",
IF(INDEX(Settings!$H:$H,MATCH(DK$1,Settings!$G:$G,0))=TRUE,
100-100*(AV825-MINIFS(AV:AV,$E:$E,$E825))/(MAXIFS(AV:AV,$E:$E,$E825)-MINIFS(AV:AV,$E:$E,$E825)),
100*(AV825-MINIFS(AV:AV,$E:$E,$E825))/(MAXIFS(AV:AV,$E:$E,$E825)-MINIFS(AV:AV,$E:$E,$E825))))</f>
        <v/>
      </c>
      <c r="DL825" s="223" t="str">
        <f t="array" ref="DL825">IF(AW825="","",
IF(INDEX(Settings!$H:$H,MATCH(DL$1,Settings!$G:$G,0))=TRUE,
100-100*(AW825-MINIFS(AW:AW,$E:$E,$E825))/(MAXIFS(AW:AW,$E:$E,$E825)-MINIFS(AW:AW,$E:$E,$E825)),
100*(AW825-MINIFS(AW:AW,$E:$E,$E825))/(MAXIFS(AW:AW,$E:$E,$E825)-MINIFS(AW:AW,$E:$E,$E825))))</f>
        <v/>
      </c>
      <c r="DM825" s="223" t="str">
        <f t="array" ref="DM825">IF(AX825="","",
IF(INDEX(Settings!$H:$H,MATCH(DM$1,Settings!$G:$G,0))=TRUE,
100-100*(AX825-MINIFS(AX:AX,$E:$E,$E825))/(MAXIFS(AX:AX,$E:$E,$E825)-MINIFS(AX:AX,$E:$E,$E825)),
100*(AX825-MINIFS(AX:AX,$E:$E,$E825))/(MAXIFS(AX:AX,$E:$E,$E825)-MINIFS(AX:AX,$E:$E,$E825))))</f>
        <v/>
      </c>
      <c r="DN825" s="223" t="str">
        <f t="array" ref="DN825">IF(AY825="","",
IF(INDEX(Settings!$H:$H,MATCH(DN$1,Settings!$G:$G,0))=TRUE,
100-100*(AY825-MINIFS(AY:AY,$E:$E,$E825))/(MAXIFS(AY:AY,$E:$E,$E825)-MINIFS(AY:AY,$E:$E,$E825)),
100*(AY825-MINIFS(AY:AY,$E:$E,$E825))/(MAXIFS(AY:AY,$E:$E,$E825)-MINIFS(AY:AY,$E:$E,$E825))))</f>
        <v/>
      </c>
      <c r="DO825" s="223" t="str">
        <f t="array" ref="DO825">IF(AZ825="","",
IF(INDEX(Settings!$H:$H,MATCH(DO$1,Settings!$G:$G,0))=TRUE,
100-100*(AZ825-MINIFS(AZ:AZ,$E:$E,$E825))/(MAXIFS(AZ:AZ,$E:$E,$E825)-MINIFS(AZ:AZ,$E:$E,$E825)),
100*(AZ825-MINIFS(AZ:AZ,$E:$E,$E825))/(MAXIFS(AZ:AZ,$E:$E,$E825)-MINIFS(AZ:AZ,$E:$E,$E825))))</f>
        <v/>
      </c>
      <c r="DP825" s="223" t="str">
        <f t="array" ref="DP825">IF(BA825="","",
IF(INDEX(Settings!$H:$H,MATCH(DP$1,Settings!$G:$G,0))=TRUE,
100-100*(BA825-MINIFS(BA:BA,$E:$E,$E825))/(MAXIFS(BA:BA,$E:$E,$E825)-MINIFS(BA:BA,$E:$E,$E825)),
100*(BA825-MINIFS(BA:BA,$E:$E,$E825))/(MAXIFS(BA:BA,$E:$E,$E825)-MINIFS(BA:BA,$E:$E,$E825))))</f>
        <v/>
      </c>
      <c r="DQ825" s="223" t="str">
        <f t="array" ref="DQ825">IF(BB825="","",
IF(INDEX(Settings!$H:$H,MATCH(DQ$1,Settings!$G:$G,0))=TRUE,
100-100*(BB825-MINIFS(BB:BB,$E:$E,$E825))/(MAXIFS(BB:BB,$E:$E,$E825)-MINIFS(BB:BB,$E:$E,$E825)),
100*(BB825-MINIFS(BB:BB,$E:$E,$E825))/(MAXIFS(BB:BB,$E:$E,$E825)-MINIFS(BB:BB,$E:$E,$E825))))</f>
        <v/>
      </c>
      <c r="DR825" s="223" t="str">
        <f t="array" ref="DR825">IF(BC825="","",
IF(INDEX(Settings!$H:$H,MATCH(DR$1,Settings!$G:$G,0))=TRUE,
100-100*(BC825-MINIFS(BC:BC,$E:$E,$E825))/(MAXIFS(BC:BC,$E:$E,$E825)-MINIFS(BC:BC,$E:$E,$E825)),
100*(BC825-MINIFS(BC:BC,$E:$E,$E825))/(MAXIFS(BC:BC,$E:$E,$E825)-MINIFS(BC:BC,$E:$E,$E825))))</f>
        <v/>
      </c>
      <c r="DS825" s="223" t="str">
        <f t="array" ref="DS825">IF(BD825="","",
IF(INDEX(Settings!$H:$H,MATCH(DS$1,Settings!$G:$G,0))=TRUE,
100-100*(BD825-MINIFS(BD:BD,$E:$E,$E825))/(MAXIFS(BD:BD,$E:$E,$E825)-MINIFS(BD:BD,$E:$E,$E825)),
100*(BD825-MINIFS(BD:BD,$E:$E,$E825))/(MAXIFS(BD:BD,$E:$E,$E825)-MINIFS(BD:BD,$E:$E,$E825))))</f>
        <v/>
      </c>
      <c r="DT825" s="223" t="str">
        <f t="array" ref="DT825">IF(BE825="","",
IF(INDEX(Settings!$H:$H,MATCH(DT$1,Settings!$G:$G,0))=TRUE,
100-100*(BE825-MINIFS(BE:BE,$E:$E,$E825))/(MAXIFS(BE:BE,$E:$E,$E825)-MINIFS(BE:BE,$E:$E,$E825)),
100*(BE825-MINIFS(BE:BE,$E:$E,$E825))/(MAXIFS(BE:BE,$E:$E,$E825)-MINIFS(BE:BE,$E:$E,$E825))))</f>
        <v/>
      </c>
      <c r="DU825" s="223" t="str">
        <f t="array" ref="DU825">IF(BF825="","",
IF(INDEX(Settings!$H:$H,MATCH(DU$1,Settings!$G:$G,0))=TRUE,
100-100*(BF825-MINIFS(BF:BF,$E:$E,$E825))/(MAXIFS(BF:BF,$E:$E,$E825)-MINIFS(BF:BF,$E:$E,$E825)),
100*(BF825-MINIFS(BF:BF,$E:$E,$E825))/(MAXIFS(BF:BF,$E:$E,$E825)-MINIFS(BF:BF,$E:$E,$E825))))</f>
        <v/>
      </c>
      <c r="DV825" s="223" t="str">
        <f t="array" ref="DV825">IF(BG825="","",
IF(INDEX(Settings!$H:$H,MATCH(DV$1,Settings!$G:$G,0))=TRUE,
100-100*(BG825-MINIFS(BG:BG,$E:$E,$E825))/(MAXIFS(BG:BG,$E:$E,$E825)-MINIFS(BG:BG,$E:$E,$E825)),
100*(BG825-MINIFS(BG:BG,$E:$E,$E825))/(MAXIFS(BG:BG,$E:$E,$E825)-MINIFS(BG:BG,$E:$E,$E825))))</f>
        <v/>
      </c>
      <c r="DW825" s="223" t="str">
        <f t="array" ref="DW825">IF(BH825="","",
IF(INDEX(Settings!$H:$H,MATCH(DW$1,Settings!$G:$G,0))=TRUE,
100-100*(BH825-MINIFS(BH:BH,$E:$E,$E825))/(MAXIFS(BH:BH,$E:$E,$E825)-MINIFS(BH:BH,$E:$E,$E825)),
100*(BH825-MINIFS(BH:BH,$E:$E,$E825))/(MAXIFS(BH:BH,$E:$E,$E825)-MINIFS(BH:BH,$E:$E,$E825))))</f>
        <v/>
      </c>
      <c r="DX825" s="223" t="str">
        <f t="array" ref="DX825">IF(BI825="","",
IF(INDEX(Settings!$H:$H,MATCH(DX$1,Settings!$G:$G,0))=TRUE,
100-100*(BI825-MINIFS(BI:BI,$E:$E,$E825))/(MAXIFS(BI:BI,$E:$E,$E825)-MINIFS(BI:BI,$E:$E,$E825)),
100*(BI825-MINIFS(BI:BI,$E:$E,$E825))/(MAXIFS(BI:BI,$E:$E,$E825)-MINIFS(BI:BI,$E:$E,$E825))))</f>
        <v/>
      </c>
      <c r="DY825" s="223" t="str">
        <f t="array" ref="DY825">IF(BJ825="","",
IF(INDEX(Settings!$H:$H,MATCH(DY$1,Settings!$G:$G,0))=TRUE,
100-100*(BJ825-MINIFS(BJ:BJ,$E:$E,$E825))/(MAXIFS(BJ:BJ,$E:$E,$E825)-MINIFS(BJ:BJ,$E:$E,$E825)),
100*(BJ825-MINIFS(BJ:BJ,$E:$E,$E825))/(MAXIFS(BJ:BJ,$E:$E,$E825)-MINIFS(BJ:BJ,$E:$E,$E825))))</f>
        <v/>
      </c>
      <c r="DZ825" s="225"/>
      <c r="EA825" s="225"/>
      <c r="EB825" s="225" t="str">
        <f t="shared" si="8"/>
        <v/>
      </c>
      <c r="EC825" s="225" t="str">
        <f t="shared" si="9"/>
        <v/>
      </c>
      <c r="ED825" s="225" t="str">
        <f t="shared" si="10"/>
        <v/>
      </c>
      <c r="EE825" s="225" t="str">
        <f t="shared" si="11"/>
        <v/>
      </c>
      <c r="EF825" s="225" t="str">
        <f t="shared" si="12"/>
        <v/>
      </c>
      <c r="EG825" s="225" t="str">
        <f t="shared" si="13"/>
        <v/>
      </c>
      <c r="EH825" s="225"/>
      <c r="EI825" s="225"/>
      <c r="EJ825" s="225"/>
      <c r="EK825" s="225"/>
      <c r="EL825" s="225"/>
      <c r="EM825" s="225"/>
    </row>
    <row r="826">
      <c r="A826" s="231"/>
      <c r="B826" s="231"/>
      <c r="C826" s="231"/>
      <c r="D826" s="231" t="str">
        <f t="array" ref="D826">IFERROR(INDEX(Profiles!$B:$B,MATCH($A826,Profiles!$A:$A,0)),"")</f>
        <v/>
      </c>
      <c r="E826" s="231"/>
      <c r="F826" s="231"/>
      <c r="G826" s="231"/>
      <c r="H826" s="231"/>
      <c r="I826" s="231" t="str">
        <f>IF(A826="","",IF(Settings!$N$3="DATE",F826&amp;": "&amp;TEXT(B826,"M/DD/YY"),F826&amp;": "&amp;H826))</f>
        <v/>
      </c>
      <c r="J826" s="231"/>
      <c r="K826" s="231"/>
      <c r="L826" s="231"/>
      <c r="M826" s="232" t="str">
        <f t="shared" si="14"/>
        <v/>
      </c>
      <c r="N826" s="231"/>
      <c r="O826" s="231"/>
      <c r="P826" s="231"/>
      <c r="Q826" s="231"/>
      <c r="R826" s="231"/>
      <c r="S826" s="230" t="str">
        <f>IFERROR(VLOOKUP(AF826, 'YOYO IR Scores'!A:C, 3, FALSE), "")
</f>
        <v/>
      </c>
      <c r="T826" s="231"/>
      <c r="U826" s="231"/>
      <c r="V826" s="231"/>
      <c r="W826" s="231"/>
      <c r="X826" s="233" t="str">
        <f t="shared" si="4"/>
        <v/>
      </c>
      <c r="Y826" s="234" t="str">
        <f t="shared" si="5"/>
        <v/>
      </c>
      <c r="Z826" s="234" t="str">
        <f t="shared" si="6"/>
        <v/>
      </c>
      <c r="AA826" s="233" t="str">
        <f t="shared" si="7"/>
        <v/>
      </c>
      <c r="AB826" s="232"/>
      <c r="AC826" s="232"/>
      <c r="AD826" s="232"/>
      <c r="AE826" s="232" t="str">
        <f>IFERROR(VLOOKUP(AF826, 'YOYO IR Scores'!A:C, 2, FALSE), "")</f>
        <v/>
      </c>
      <c r="AF826" s="232"/>
      <c r="AG826" s="23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c r="BD826" s="232"/>
      <c r="BE826" s="232"/>
      <c r="BF826" s="232"/>
      <c r="BG826" s="232"/>
      <c r="BH826" s="232"/>
      <c r="BI826" s="232"/>
      <c r="BJ826" s="232"/>
      <c r="BK826" s="232" t="str">
        <f t="array" ref="BK826">IF(J826="","",
IF(INDEX(Settings!$H:$H,MATCH(BY$1,Settings!$G:$G,0))=TRUE,
100-100*(J826-MIN(J:J))/(MAX(J:J)-MIN(J:J)),
100*(J826-MIN(J:J))/(MAX(J:J)-MIN(J:J))))</f>
        <v/>
      </c>
      <c r="BL826" s="232" t="str">
        <f t="array" ref="BL826">IF(J826="","",
IF(INDEX(Settings!$H:$H,MATCH(BY$1,Settings!$G:$G,0))=TRUE,
100-100*(J826-MINIFS(J:J,$E:$E,$E826))/(MAXIFS(J:J,$E:$E,$E826)-MINIFS(J:J,$E:$E,$E826)),
100*(J826-MINIFS(J:J,$E:$E,$E826))/(MAXIFS(J:J,$E:$E,$E826)-MINIFS(J:J,$E:$E,$E826))))</f>
        <v/>
      </c>
      <c r="BM826" s="232" t="str">
        <f t="array" ref="BM826">IF(J826="","",
IF(INDEX(Settings!$H:$H,MATCH(BY$1,Settings!$G:$G,0))=TRUE,
100-100*(J826-MINIFS(J:J,$E:$E,$E826,$I:$I,$I826))/(MAXIFS(J:J,$E:$E,$E826,$I:$I,$I826)-MINIFS(J:J,$E:$E,$E826,$I:$I,$I826)),
100*(J826-MINIFS(J:J,$E:$E,$E826,$I:$I,$I826))/(MAXIFS(J:J,$E:$E,$E826,$I:$I,$I826)-MINIFS(J:J,$E:$E,$E826,$I:$I,$I826))))</f>
        <v/>
      </c>
      <c r="BN826" s="231" t="str">
        <f t="array" ref="BN826">IF(J826="","",
IF(INDEX(Settings!$H:$H,MATCH(BY$1,Settings!$G:$G,0))=TRUE,
100-100*PERCENTRANK(J:J,J826),
100*PERCENTRANK(J:J,J826)))</f>
        <v/>
      </c>
      <c r="BO826" s="231" t="str">
        <f>IFERROR(__xludf.DUMMYFUNCTION("IF(J826="""","""",
IF(INDEX(Settings!$H:$H,MATCH(BY$1,Settings!$G:$G,0))=TRUE,
100-100*PERCENTRANK(FILTER(J:J,$E:$E=$E826),J826),
100*PERCENTRANK(FILTER(J:J,$E:$E=$E826),J826)))"),"")</f>
        <v/>
      </c>
      <c r="BP826" s="231" t="str">
        <f>IFERROR(__xludf.DUMMYFUNCTION("IF(J826="""","""",
IF(INDEX(Settings!$H:$H,MATCH(BY$1,Settings!$G:$G,0))=TRUE,
100-100*PERCENTRANK(FILTER(J:J,$E:$E=$E826,$I:$I=$I826),J826),
100*PERCENTRANK(FILTER(J:J,$E:$E=$E826,$I:$I=$I826),J826)))"),"")</f>
        <v/>
      </c>
      <c r="BQ826" s="233" t="str">
        <f t="array" ref="BQ826">IF(J826="","",
IF(INDEX(Settings!$H:$H,MATCH(BY$1,Settings!$G:$G,0))=TRUE,
-1*(J826-AVERAGE(J:J))/STDEV(J:J),
(J826-AVERAGE(J:J))/STDEV(J:J)))</f>
        <v/>
      </c>
      <c r="BR826" s="233" t="str">
        <f>IFERROR(__xludf.DUMMYFUNCTION("IF(J826="""","""",
IF(INDEX(Settings!$H:$H,MATCH(BY$1,Settings!$G:$G,0))=TRUE,
-1*(J826-AVERAGEIFS(J:J,$E:$E,$E826))/STDEV(FILTER(J:J,$E:$E=$E826)),
(J826-AVERAGEIFS(J:J,$E:$E,$E826))/STDEV(FILTER(J:J,$E:$E=$E826))))"),"")</f>
        <v/>
      </c>
      <c r="BS826" s="233"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1"/>
      <c r="BX826" s="231"/>
      <c r="BY826" s="232" t="str">
        <f t="array" ref="BY826">IF(J826="","",
IF(INDEX(Settings!$H:$H,MATCH(BY$1,Settings!$G:$G,0))=TRUE,
100-100*(J826-MINIFS(J:J,$E:$E,$E826))/(MAXIFS(J:J,$E:$E,$E826)-MINIFS(J:J,$E:$E,$E826)),
100*(J826-MINIFS(J:J,$E:$E,$E826))/(MAXIFS(J:J,$E:$E,$E826)-MINIFS(J:J,$E:$E,$E826))))</f>
        <v/>
      </c>
      <c r="BZ826" s="232" t="str">
        <f t="array" ref="BZ826">IF(K826="","",
IF(INDEX(Settings!$H:$H,MATCH(BZ$1,Settings!$G:$G,0))=TRUE,
100-100*(K826-MINIFS(K:K,$E:$E,$E826))/(MAXIFS(K:K,$E:$E,$E826)-MINIFS(K:K,$E:$E,$E826)),
100*(K826-MINIFS(K:K,$E:$E,$E826))/(MAXIFS(K:K,$E:$E,$E826)-MINIFS(K:K,$E:$E,$E826))))</f>
        <v/>
      </c>
      <c r="CA826" s="232" t="str">
        <f t="array" ref="CA826">IF(L826="","",
IF(INDEX(Settings!$H:$H,MATCH(CA$1,Settings!$G:$G,0))=TRUE,
100-100*(L826-MINIFS(L:L,$E:$E,$E826))/(MAXIFS(L:L,$E:$E,$E826)-MINIFS(L:L,$E:$E,$E826)),
100*(L826-MINIFS(L:L,$E:$E,$E826))/(MAXIFS(L:L,$E:$E,$E826)-MINIFS(L:L,$E:$E,$E826))))</f>
        <v/>
      </c>
      <c r="CB826" s="232" t="str">
        <f t="array" ref="CB826">IF(M826="","",
IF(INDEX(Settings!$H:$H,MATCH(CB$1,Settings!$G:$G,0))=TRUE,
100-100*(M826-MINIFS(M:M,$E:$E,$E826))/(MAXIFS(M:M,$E:$E,$E826)-MINIFS(M:M,$E:$E,$E826)),
100*(M826-MINIFS(M:M,$E:$E,$E826))/(MAXIFS(M:M,$E:$E,$E826)-MINIFS(M:M,$E:$E,$E826))))</f>
        <v/>
      </c>
      <c r="CC826" s="232" t="str">
        <f t="array" ref="CC826">IF(N826="","",
IF(INDEX(Settings!$H:$H,MATCH(CC$1,Settings!$G:$G,0))=TRUE,
100-100*(N826-MINIFS(N:N,$E:$E,$E826))/(MAXIFS(N:N,$E:$E,$E826)-MINIFS(N:N,$E:$E,$E826)),
100*(N826-MINIFS(N:N,$E:$E,$E826))/(MAXIFS(N:N,$E:$E,$E826)-MINIFS(N:N,$E:$E,$E826))))</f>
        <v/>
      </c>
      <c r="CD826" s="232" t="str">
        <f t="array" ref="CD826">IF(O826="","",
IF(INDEX(Settings!$H:$H,MATCH(CD$1,Settings!$G:$G,0))=TRUE,
100-100*(O826-MINIFS(O:O,$E:$E,$E826))/(MAXIFS(O:O,$E:$E,$E826)-MINIFS(O:O,$E:$E,$E826)),
100*(O826-MINIFS(O:O,$E:$E,$E826))/(MAXIFS(O:O,$E:$E,$E826)-MINIFS(O:O,$E:$E,$E826))))</f>
        <v/>
      </c>
      <c r="CE826" s="232" t="str">
        <f t="array" ref="CE826">IF(P826="","",
IF(INDEX(Settings!$H:$H,MATCH(CE$1,Settings!$G:$G,0))=TRUE,
100-100*(P826-MINIFS(P:P,$E:$E,$E826))/(MAXIFS(P:P,$E:$E,$E826)-MINIFS(P:P,$E:$E,$E826)),
100*(P826-MINIFS(P:P,$E:$E,$E826))/(MAXIFS(P:P,$E:$E,$E826)-MINIFS(P:P,$E:$E,$E826))))</f>
        <v/>
      </c>
      <c r="CF826" s="232" t="str">
        <f t="array" ref="CF826">IF(Q826="","",
IF(INDEX(Settings!$H:$H,MATCH(CF$1,Settings!$G:$G,0))=TRUE,
100-100*(Q826-MINIFS(Q:Q,$E:$E,$E826))/(MAXIFS(Q:Q,$E:$E,$E826)-MINIFS(Q:Q,$E:$E,$E826)),
100*(Q826-MINIFS(Q:Q,$E:$E,$E826))/(MAXIFS(Q:Q,$E:$E,$E826)-MINIFS(Q:Q,$E:$E,$E826))))</f>
        <v/>
      </c>
      <c r="CG826" s="232" t="str">
        <f t="array" ref="CG826">IF(R826="","",
IF(INDEX(Settings!$H:$H,MATCH(CG$1,Settings!$G:$G,0))=TRUE,
100-100*(R826-MINIFS(R:R,$E:$E,$E826))/(MAXIFS(R:R,$E:$E,$E826)-MINIFS(R:R,$E:$E,$E826)),
100*(R826-MINIFS(R:R,$E:$E,$E826))/(MAXIFS(R:R,$E:$E,$E826)-MINIFS(R:R,$E:$E,$E826))))</f>
        <v/>
      </c>
      <c r="CH826" s="232" t="str">
        <f t="array" ref="CH826">IF(S826="","",
IF(INDEX(Settings!$H:$H,MATCH(CH$1,Settings!$G:$G,0))=TRUE,
100-100*(S826-MINIFS(S:S,$E:$E,$E826))/(MAXIFS(S:S,$E:$E,$E826)-MINIFS(S:S,$E:$E,$E826)),
100*(S826-MINIFS(S:S,$E:$E,$E826))/(MAXIFS(S:S,$E:$E,$E826)-MINIFS(S:S,$E:$E,$E826))))</f>
        <v/>
      </c>
      <c r="CI826" s="232" t="str">
        <f t="array" ref="CI826">IF(T826="","",
IF(INDEX(Settings!$H:$H,MATCH(CI$1,Settings!$G:$G,0))=TRUE,
100-100*(T826-MINIFS(T:T,$E:$E,$E826))/(MAXIFS(T:T,$E:$E,$E826)-MINIFS(T:T,$E:$E,$E826)),
100*(T826-MINIFS(T:T,$E:$E,$E826))/(MAXIFS(T:T,$E:$E,$E826)-MINIFS(T:T,$E:$E,$E826))))</f>
        <v/>
      </c>
      <c r="CJ826" s="232" t="str">
        <f t="array" ref="CJ826">IF(U826="","",
IF(INDEX(Settings!$H:$H,MATCH(CJ$1,Settings!$G:$G,0))=TRUE,
100-100*(U826-MINIFS(U:U,$E:$E,$E826))/(MAXIFS(U:U,$E:$E,$E826)-MINIFS(U:U,$E:$E,$E826)),
100*(U826-MINIFS(U:U,$E:$E,$E826))/(MAXIFS(U:U,$E:$E,$E826)-MINIFS(U:U,$E:$E,$E826))))</f>
        <v/>
      </c>
      <c r="CK826" s="232" t="str">
        <f t="array" ref="CK826">IF(V826="","",
IF(INDEX(Settings!$H:$H,MATCH(CK$1,Settings!$G:$G,0))=TRUE,
100-100*(V826-MINIFS(V:V,$E:$E,$E826))/(MAXIFS(V:V,$E:$E,$E826)-MINIFS(V:V,$E:$E,$E826)),
100*(V826-MINIFS(V:V,$E:$E,$E826))/(MAXIFS(V:V,$E:$E,$E826)-MINIFS(V:V,$E:$E,$E826))))</f>
        <v/>
      </c>
      <c r="CL826" s="232" t="str">
        <f t="array" ref="CL826">IF(W826="","",
IF(INDEX(Settings!$H:$H,MATCH(CL$1,Settings!$G:$G,0))=TRUE,
100-100*(W826-MINIFS(W:W,$E:$E,$E826))/(MAXIFS(W:W,$E:$E,$E826)-MINIFS(W:W,$E:$E,$E826)),
100*(W826-MINIFS(W:W,$E:$E,$E826))/(MAXIFS(W:W,$E:$E,$E826)-MINIFS(W:W,$E:$E,$E826))))</f>
        <v/>
      </c>
      <c r="CM826" s="232" t="str">
        <f t="array" ref="CM826">IF(X826="","",
IF(INDEX(Settings!$H:$H,MATCH(CM$1,Settings!$G:$G,0))=TRUE,
100-100*(X826-MINIFS(X:X,$E:$E,$E826))/(MAXIFS(X:X,$E:$E,$E826)-MINIFS(X:X,$E:$E,$E826)),
100*(X826-MINIFS(X:X,$E:$E,$E826))/(MAXIFS(X:X,$E:$E,$E826)-MINIFS(X:X,$E:$E,$E826))))</f>
        <v/>
      </c>
      <c r="CN826" s="232" t="str">
        <f t="array" ref="CN826">IF(Y826="","",
IF(INDEX(Settings!$H:$H,MATCH(CN$1,Settings!$G:$G,0))=TRUE,
100-100*(Y826-MINIFS(Y:Y,$E:$E,$E826))/(MAXIFS(Y:Y,$E:$E,$E826)-MINIFS(Y:Y,$E:$E,$E826)),
100*(Y826-MINIFS(Y:Y,$E:$E,$E826))/(MAXIFS(Y:Y,$E:$E,$E826)-MINIFS(Y:Y,$E:$E,$E826))))</f>
        <v/>
      </c>
      <c r="CO826" s="232" t="str">
        <f t="array" ref="CO826">IF(Z826="","",
IF(INDEX(Settings!$H:$H,MATCH(CO$1,Settings!$G:$G,0))=TRUE,
100-100*(Z826-MINIFS(Z:Z,$E:$E,$E826))/(MAXIFS(Z:Z,$E:$E,$E826)-MINIFS(Z:Z,$E:$E,$E826)),
100*(Z826-MINIFS(Z:Z,$E:$E,$E826))/(MAXIFS(Z:Z,$E:$E,$E826)-MINIFS(Z:Z,$E:$E,$E826))))</f>
        <v/>
      </c>
      <c r="CP826" s="232" t="str">
        <f t="array" ref="CP826">IF(AA826="","",
IF(INDEX(Settings!$H:$H,MATCH(CP$1,Settings!$G:$G,0))=TRUE,
100-100*(AA826-MINIFS(AA:AA,$E:$E,$E826))/(MAXIFS(AA:AA,$E:$E,$E826)-MINIFS(AA:AA,$E:$E,$E826)),
100*(AA826-MINIFS(AA:AA,$E:$E,$E826))/(MAXIFS(AA:AA,$E:$E,$E826)-MINIFS(AA:AA,$E:$E,$E826))))</f>
        <v/>
      </c>
      <c r="CQ826" s="232" t="str">
        <f t="array" ref="CQ826">IF(AB826="","",
IF(INDEX(Settings!$H:$H,MATCH(CQ$1,Settings!$G:$G,0))=TRUE,
100-100*(AB826-MINIFS(AB:AB,$E:$E,$E826))/(MAXIFS(AB:AB,$E:$E,$E826)-MINIFS(AB:AB,$E:$E,$E826)),
100*(AB826-MINIFS(AB:AB,$E:$E,$E826))/(MAXIFS(AB:AB,$E:$E,$E826)-MINIFS(AB:AB,$E:$E,$E826))))</f>
        <v/>
      </c>
      <c r="CR826" s="232" t="str">
        <f t="array" ref="CR826">IF(AC826="","",
IF(INDEX(Settings!$H:$H,MATCH(CR$1,Settings!$G:$G,0))=TRUE,
100-100*(AC826-MINIFS(AC:AC,$E:$E,$E826))/(MAXIFS(AC:AC,$E:$E,$E826)-MINIFS(AC:AC,$E:$E,$E826)),
100*(AC826-MINIFS(AC:AC,$E:$E,$E826))/(MAXIFS(AC:AC,$E:$E,$E826)-MINIFS(AC:AC,$E:$E,$E826))))</f>
        <v/>
      </c>
      <c r="CS826" s="232" t="str">
        <f t="array" ref="CS826">IF(AD826="","",
IF(INDEX(Settings!$H:$H,MATCH(CS$1,Settings!$G:$G,0))=TRUE,
100-100*(AD826-MINIFS(AD:AD,$E:$E,$E826))/(MAXIFS(AD:AD,$E:$E,$E826)-MINIFS(AD:AD,$E:$E,$E826)),
100*(AD826-MINIFS(AD:AD,$E:$E,$E826))/(MAXIFS(AD:AD,$E:$E,$E826)-MINIFS(AD:AD,$E:$E,$E826))))</f>
        <v/>
      </c>
      <c r="CT826" s="232" t="str">
        <f t="array" ref="CT826">IF(AE826="","",
IF(INDEX(Settings!$H:$H,MATCH(CT$1,Settings!$G:$G,0))=TRUE,
100-100*(AE826-MINIFS(AE:AE,$E:$E,$E826))/(MAXIFS(AE:AE,$E:$E,$E826)-MINIFS(AE:AE,$E:$E,$E826)),
100*(AE826-MINIFS(AE:AE,$E:$E,$E826))/(MAXIFS(AE:AE,$E:$E,$E826)-MINIFS(AE:AE,$E:$E,$E826))))</f>
        <v/>
      </c>
      <c r="CU826" s="232" t="str">
        <f t="array" ref="CU826">IF(AF826="","",
IF(INDEX(Settings!$H:$H,MATCH(CU$1,Settings!$G:$G,0))=TRUE,
100-100*(AF826-MINIFS(AF:AF,$E:$E,$E826))/(MAXIFS(AF:AF,$E:$E,$E826)-MINIFS(AF:AF,$E:$E,$E826)),
100*(AF826-MINIFS(AF:AF,$E:$E,$E826))/(MAXIFS(AF:AF,$E:$E,$E826)-MINIFS(AF:AF,$E:$E,$E826))))</f>
        <v/>
      </c>
      <c r="CV826" s="232" t="str">
        <f t="array" ref="CV826">IF(AG826="","",
IF(INDEX(Settings!$H:$H,MATCH(CV$1,Settings!$G:$G,0))=TRUE,
100-100*(AG826-MINIFS(AG:AG,$E:$E,$E826))/(MAXIFS(AG:AG,$E:$E,$E826)-MINIFS(AG:AG,$E:$E,$E826)),
100*(AG826-MINIFS(AG:AG,$E:$E,$E826))/(MAXIFS(AG:AG,$E:$E,$E826)-MINIFS(AG:AG,$E:$E,$E826))))</f>
        <v/>
      </c>
      <c r="CW826" s="232" t="str">
        <f t="array" ref="CW826">IF(AH826="","",
IF(INDEX(Settings!$H:$H,MATCH(CW$1,Settings!$G:$G,0))=TRUE,
100-100*(AH826-MINIFS(AH:AH,$E:$E,$E826))/(MAXIFS(AH:AH,$E:$E,$E826)-MINIFS(AH:AH,$E:$E,$E826)),
100*(AH826-MINIFS(AH:AH,$E:$E,$E826))/(MAXIFS(AH:AH,$E:$E,$E826)-MINIFS(AH:AH,$E:$E,$E826))))</f>
        <v/>
      </c>
      <c r="CX826" s="232" t="str">
        <f t="array" ref="CX826">IF(AI826="","",
IF(INDEX(Settings!$H:$H,MATCH(CX$1,Settings!$G:$G,0))=TRUE,
100-100*(AI826-MINIFS(AI:AI,$E:$E,$E826))/(MAXIFS(AI:AI,$E:$E,$E826)-MINIFS(AI:AI,$E:$E,$E826)),
100*(AI826-MINIFS(AI:AI,$E:$E,$E826))/(MAXIFS(AI:AI,$E:$E,$E826)-MINIFS(AI:AI,$E:$E,$E826))))</f>
        <v/>
      </c>
      <c r="CY826" s="232" t="str">
        <f t="array" ref="CY826">IF(AJ826="","",
IF(INDEX(Settings!$H:$H,MATCH(CY$1,Settings!$G:$G,0))=TRUE,
100-100*(AJ826-MINIFS(AJ:AJ,$E:$E,$E826))/(MAXIFS(AJ:AJ,$E:$E,$E826)-MINIFS(AJ:AJ,$E:$E,$E826)),
100*(AJ826-MINIFS(AJ:AJ,$E:$E,$E826))/(MAXIFS(AJ:AJ,$E:$E,$E826)-MINIFS(AJ:AJ,$E:$E,$E826))))</f>
        <v/>
      </c>
      <c r="CZ826" s="232" t="str">
        <f t="array" ref="CZ826">IF(AK826="","",
IF(INDEX(Settings!$H:$H,MATCH(CZ$1,Settings!$G:$G,0))=TRUE,
100-100*(AK826-MINIFS(AK:AK,$E:$E,$E826))/(MAXIFS(AK:AK,$E:$E,$E826)-MINIFS(AK:AK,$E:$E,$E826)),
100*(AK826-MINIFS(AK:AK,$E:$E,$E826))/(MAXIFS(AK:AK,$E:$E,$E826)-MINIFS(AK:AK,$E:$E,$E826))))</f>
        <v/>
      </c>
      <c r="DA826" s="232" t="str">
        <f t="array" ref="DA826">IF(AL826="","",
IF(INDEX(Settings!$H:$H,MATCH(DA$1,Settings!$G:$G,0))=TRUE,
100-100*(AL826-MINIFS(AL:AL,$E:$E,$E826))/(MAXIFS(AL:AL,$E:$E,$E826)-MINIFS(AL:AL,$E:$E,$E826)),
100*(AL826-MINIFS(AL:AL,$E:$E,$E826))/(MAXIFS(AL:AL,$E:$E,$E826)-MINIFS(AL:AL,$E:$E,$E826))))</f>
        <v/>
      </c>
      <c r="DB826" s="232" t="str">
        <f t="array" ref="DB826">IF(AM826="","",
IF(INDEX(Settings!$H:$H,MATCH(DB$1,Settings!$G:$G,0))=TRUE,
100-100*(AM826-MINIFS(AM:AM,$E:$E,$E826))/(MAXIFS(AM:AM,$E:$E,$E826)-MINIFS(AM:AM,$E:$E,$E826)),
100*(AM826-MINIFS(AM:AM,$E:$E,$E826))/(MAXIFS(AM:AM,$E:$E,$E826)-MINIFS(AM:AM,$E:$E,$E826))))</f>
        <v/>
      </c>
      <c r="DC826" s="232" t="str">
        <f t="array" ref="DC826">IF(AN826="","",
IF(INDEX(Settings!$H:$H,MATCH(DC$1,Settings!$G:$G,0))=TRUE,
100-100*(AN826-MINIFS(AN:AN,$E:$E,$E826))/(MAXIFS(AN:AN,$E:$E,$E826)-MINIFS(AN:AN,$E:$E,$E826)),
100*(AN826-MINIFS(AN:AN,$E:$E,$E826))/(MAXIFS(AN:AN,$E:$E,$E826)-MINIFS(AN:AN,$E:$E,$E826))))</f>
        <v/>
      </c>
      <c r="DD826" s="232" t="str">
        <f t="array" ref="DD826">IF(AO826="","",
IF(INDEX(Settings!$H:$H,MATCH(DD$1,Settings!$G:$G,0))=TRUE,
100-100*(AO826-MINIFS(AO:AO,$E:$E,$E826))/(MAXIFS(AO:AO,$E:$E,$E826)-MINIFS(AO:AO,$E:$E,$E826)),
100*(AO826-MINIFS(AO:AO,$E:$E,$E826))/(MAXIFS(AO:AO,$E:$E,$E826)-MINIFS(AO:AO,$E:$E,$E826))))</f>
        <v/>
      </c>
      <c r="DE826" s="232" t="str">
        <f t="array" ref="DE826">IF(AP826="","",
IF(INDEX(Settings!$H:$H,MATCH(DE$1,Settings!$G:$G,0))=TRUE,
100-100*(AP826-MINIFS(AP:AP,$E:$E,$E826))/(MAXIFS(AP:AP,$E:$E,$E826)-MINIFS(AP:AP,$E:$E,$E826)),
100*(AP826-MINIFS(AP:AP,$E:$E,$E826))/(MAXIFS(AP:AP,$E:$E,$E826)-MINIFS(AP:AP,$E:$E,$E826))))</f>
        <v/>
      </c>
      <c r="DF826" s="232" t="str">
        <f t="array" ref="DF826">IF(AQ826="","",
IF(INDEX(Settings!$H:$H,MATCH(DF$1,Settings!$G:$G,0))=TRUE,
100-100*(AQ826-MINIFS(AQ:AQ,$E:$E,$E826))/(MAXIFS(AQ:AQ,$E:$E,$E826)-MINIFS(AQ:AQ,$E:$E,$E826)),
100*(AQ826-MINIFS(AQ:AQ,$E:$E,$E826))/(MAXIFS(AQ:AQ,$E:$E,$E826)-MINIFS(AQ:AQ,$E:$E,$E826))))</f>
        <v/>
      </c>
      <c r="DG826" s="232" t="str">
        <f t="array" ref="DG826">IF(AR826="","",
IF(INDEX(Settings!$H:$H,MATCH(DG$1,Settings!$G:$G,0))=TRUE,
100-100*(AR826-MINIFS(AR:AR,$E:$E,$E826))/(MAXIFS(AR:AR,$E:$E,$E826)-MINIFS(AR:AR,$E:$E,$E826)),
100*(AR826-MINIFS(AR:AR,$E:$E,$E826))/(MAXIFS(AR:AR,$E:$E,$E826)-MINIFS(AR:AR,$E:$E,$E826))))</f>
        <v/>
      </c>
      <c r="DH826" s="232" t="str">
        <f t="array" ref="DH826">IF(AS826="","",
IF(INDEX(Settings!$H:$H,MATCH(DH$1,Settings!$G:$G,0))=TRUE,
100-100*(AS826-MINIFS(AS:AS,$E:$E,$E826))/(MAXIFS(AS:AS,$E:$E,$E826)-MINIFS(AS:AS,$E:$E,$E826)),
100*(AS826-MINIFS(AS:AS,$E:$E,$E826))/(MAXIFS(AS:AS,$E:$E,$E826)-MINIFS(AS:AS,$E:$E,$E826))))</f>
        <v/>
      </c>
      <c r="DI826" s="232" t="str">
        <f t="array" ref="DI826">IF(AT826="","",
IF(INDEX(Settings!$H:$H,MATCH(DI$1,Settings!$G:$G,0))=TRUE,
100-100*(AT826-MINIFS(AT:AT,$E:$E,$E826))/(MAXIFS(AT:AT,$E:$E,$E826)-MINIFS(AT:AT,$E:$E,$E826)),
100*(AT826-MINIFS(AT:AT,$E:$E,$E826))/(MAXIFS(AT:AT,$E:$E,$E826)-MINIFS(AT:AT,$E:$E,$E826))))</f>
        <v/>
      </c>
      <c r="DJ826" s="232" t="str">
        <f t="array" ref="DJ826">IF(AU826="","",
IF(INDEX(Settings!$H:$H,MATCH(DJ$1,Settings!$G:$G,0))=TRUE,
100-100*(AU826-MINIFS(AU:AU,$E:$E,$E826))/(MAXIFS(AU:AU,$E:$E,$E826)-MINIFS(AU:AU,$E:$E,$E826)),
100*(AU826-MINIFS(AU:AU,$E:$E,$E826))/(MAXIFS(AU:AU,$E:$E,$E826)-MINIFS(AU:AU,$E:$E,$E826))))</f>
        <v/>
      </c>
      <c r="DK826" s="232" t="str">
        <f t="array" ref="DK826">IF(AV826="","",
IF(INDEX(Settings!$H:$H,MATCH(DK$1,Settings!$G:$G,0))=TRUE,
100-100*(AV826-MINIFS(AV:AV,$E:$E,$E826))/(MAXIFS(AV:AV,$E:$E,$E826)-MINIFS(AV:AV,$E:$E,$E826)),
100*(AV826-MINIFS(AV:AV,$E:$E,$E826))/(MAXIFS(AV:AV,$E:$E,$E826)-MINIFS(AV:AV,$E:$E,$E826))))</f>
        <v/>
      </c>
      <c r="DL826" s="232" t="str">
        <f t="array" ref="DL826">IF(AW826="","",
IF(INDEX(Settings!$H:$H,MATCH(DL$1,Settings!$G:$G,0))=TRUE,
100-100*(AW826-MINIFS(AW:AW,$E:$E,$E826))/(MAXIFS(AW:AW,$E:$E,$E826)-MINIFS(AW:AW,$E:$E,$E826)),
100*(AW826-MINIFS(AW:AW,$E:$E,$E826))/(MAXIFS(AW:AW,$E:$E,$E826)-MINIFS(AW:AW,$E:$E,$E826))))</f>
        <v/>
      </c>
      <c r="DM826" s="232" t="str">
        <f t="array" ref="DM826">IF(AX826="","",
IF(INDEX(Settings!$H:$H,MATCH(DM$1,Settings!$G:$G,0))=TRUE,
100-100*(AX826-MINIFS(AX:AX,$E:$E,$E826))/(MAXIFS(AX:AX,$E:$E,$E826)-MINIFS(AX:AX,$E:$E,$E826)),
100*(AX826-MINIFS(AX:AX,$E:$E,$E826))/(MAXIFS(AX:AX,$E:$E,$E826)-MINIFS(AX:AX,$E:$E,$E826))))</f>
        <v/>
      </c>
      <c r="DN826" s="232" t="str">
        <f t="array" ref="DN826">IF(AY826="","",
IF(INDEX(Settings!$H:$H,MATCH(DN$1,Settings!$G:$G,0))=TRUE,
100-100*(AY826-MINIFS(AY:AY,$E:$E,$E826))/(MAXIFS(AY:AY,$E:$E,$E826)-MINIFS(AY:AY,$E:$E,$E826)),
100*(AY826-MINIFS(AY:AY,$E:$E,$E826))/(MAXIFS(AY:AY,$E:$E,$E826)-MINIFS(AY:AY,$E:$E,$E826))))</f>
        <v/>
      </c>
      <c r="DO826" s="232" t="str">
        <f t="array" ref="DO826">IF(AZ826="","",
IF(INDEX(Settings!$H:$H,MATCH(DO$1,Settings!$G:$G,0))=TRUE,
100-100*(AZ826-MINIFS(AZ:AZ,$E:$E,$E826))/(MAXIFS(AZ:AZ,$E:$E,$E826)-MINIFS(AZ:AZ,$E:$E,$E826)),
100*(AZ826-MINIFS(AZ:AZ,$E:$E,$E826))/(MAXIFS(AZ:AZ,$E:$E,$E826)-MINIFS(AZ:AZ,$E:$E,$E826))))</f>
        <v/>
      </c>
      <c r="DP826" s="232" t="str">
        <f t="array" ref="DP826">IF(BA826="","",
IF(INDEX(Settings!$H:$H,MATCH(DP$1,Settings!$G:$G,0))=TRUE,
100-100*(BA826-MINIFS(BA:BA,$E:$E,$E826))/(MAXIFS(BA:BA,$E:$E,$E826)-MINIFS(BA:BA,$E:$E,$E826)),
100*(BA826-MINIFS(BA:BA,$E:$E,$E826))/(MAXIFS(BA:BA,$E:$E,$E826)-MINIFS(BA:BA,$E:$E,$E826))))</f>
        <v/>
      </c>
      <c r="DQ826" s="232" t="str">
        <f t="array" ref="DQ826">IF(BB826="","",
IF(INDEX(Settings!$H:$H,MATCH(DQ$1,Settings!$G:$G,0))=TRUE,
100-100*(BB826-MINIFS(BB:BB,$E:$E,$E826))/(MAXIFS(BB:BB,$E:$E,$E826)-MINIFS(BB:BB,$E:$E,$E826)),
100*(BB826-MINIFS(BB:BB,$E:$E,$E826))/(MAXIFS(BB:BB,$E:$E,$E826)-MINIFS(BB:BB,$E:$E,$E826))))</f>
        <v/>
      </c>
      <c r="DR826" s="232" t="str">
        <f t="array" ref="DR826">IF(BC826="","",
IF(INDEX(Settings!$H:$H,MATCH(DR$1,Settings!$G:$G,0))=TRUE,
100-100*(BC826-MINIFS(BC:BC,$E:$E,$E826))/(MAXIFS(BC:BC,$E:$E,$E826)-MINIFS(BC:BC,$E:$E,$E826)),
100*(BC826-MINIFS(BC:BC,$E:$E,$E826))/(MAXIFS(BC:BC,$E:$E,$E826)-MINIFS(BC:BC,$E:$E,$E826))))</f>
        <v/>
      </c>
      <c r="DS826" s="232" t="str">
        <f t="array" ref="DS826">IF(BD826="","",
IF(INDEX(Settings!$H:$H,MATCH(DS$1,Settings!$G:$G,0))=TRUE,
100-100*(BD826-MINIFS(BD:BD,$E:$E,$E826))/(MAXIFS(BD:BD,$E:$E,$E826)-MINIFS(BD:BD,$E:$E,$E826)),
100*(BD826-MINIFS(BD:BD,$E:$E,$E826))/(MAXIFS(BD:BD,$E:$E,$E826)-MINIFS(BD:BD,$E:$E,$E826))))</f>
        <v/>
      </c>
      <c r="DT826" s="232" t="str">
        <f t="array" ref="DT826">IF(BE826="","",
IF(INDEX(Settings!$H:$H,MATCH(DT$1,Settings!$G:$G,0))=TRUE,
100-100*(BE826-MINIFS(BE:BE,$E:$E,$E826))/(MAXIFS(BE:BE,$E:$E,$E826)-MINIFS(BE:BE,$E:$E,$E826)),
100*(BE826-MINIFS(BE:BE,$E:$E,$E826))/(MAXIFS(BE:BE,$E:$E,$E826)-MINIFS(BE:BE,$E:$E,$E826))))</f>
        <v/>
      </c>
      <c r="DU826" s="232" t="str">
        <f t="array" ref="DU826">IF(BF826="","",
IF(INDEX(Settings!$H:$H,MATCH(DU$1,Settings!$G:$G,0))=TRUE,
100-100*(BF826-MINIFS(BF:BF,$E:$E,$E826))/(MAXIFS(BF:BF,$E:$E,$E826)-MINIFS(BF:BF,$E:$E,$E826)),
100*(BF826-MINIFS(BF:BF,$E:$E,$E826))/(MAXIFS(BF:BF,$E:$E,$E826)-MINIFS(BF:BF,$E:$E,$E826))))</f>
        <v/>
      </c>
      <c r="DV826" s="232" t="str">
        <f t="array" ref="DV826">IF(BG826="","",
IF(INDEX(Settings!$H:$H,MATCH(DV$1,Settings!$G:$G,0))=TRUE,
100-100*(BG826-MINIFS(BG:BG,$E:$E,$E826))/(MAXIFS(BG:BG,$E:$E,$E826)-MINIFS(BG:BG,$E:$E,$E826)),
100*(BG826-MINIFS(BG:BG,$E:$E,$E826))/(MAXIFS(BG:BG,$E:$E,$E826)-MINIFS(BG:BG,$E:$E,$E826))))</f>
        <v/>
      </c>
      <c r="DW826" s="232" t="str">
        <f t="array" ref="DW826">IF(BH826="","",
IF(INDEX(Settings!$H:$H,MATCH(DW$1,Settings!$G:$G,0))=TRUE,
100-100*(BH826-MINIFS(BH:BH,$E:$E,$E826))/(MAXIFS(BH:BH,$E:$E,$E826)-MINIFS(BH:BH,$E:$E,$E826)),
100*(BH826-MINIFS(BH:BH,$E:$E,$E826))/(MAXIFS(BH:BH,$E:$E,$E826)-MINIFS(BH:BH,$E:$E,$E826))))</f>
        <v/>
      </c>
      <c r="DX826" s="232" t="str">
        <f t="array" ref="DX826">IF(BI826="","",
IF(INDEX(Settings!$H:$H,MATCH(DX$1,Settings!$G:$G,0))=TRUE,
100-100*(BI826-MINIFS(BI:BI,$E:$E,$E826))/(MAXIFS(BI:BI,$E:$E,$E826)-MINIFS(BI:BI,$E:$E,$E826)),
100*(BI826-MINIFS(BI:BI,$E:$E,$E826))/(MAXIFS(BI:BI,$E:$E,$E826)-MINIFS(BI:BI,$E:$E,$E826))))</f>
        <v/>
      </c>
      <c r="DY826" s="232" t="str">
        <f t="array" ref="DY826">IF(BJ826="","",
IF(INDEX(Settings!$H:$H,MATCH(DY$1,Settings!$G:$G,0))=TRUE,
100-100*(BJ826-MINIFS(BJ:BJ,$E:$E,$E826))/(MAXIFS(BJ:BJ,$E:$E,$E826)-MINIFS(BJ:BJ,$E:$E,$E826)),
100*(BJ826-MINIFS(BJ:BJ,$E:$E,$E826))/(MAXIFS(BJ:BJ,$E:$E,$E826)-MINIFS(BJ:BJ,$E:$E,$E826))))</f>
        <v/>
      </c>
      <c r="DZ826" s="234"/>
      <c r="EA826" s="234"/>
      <c r="EB826" s="234" t="str">
        <f t="shared" si="8"/>
        <v/>
      </c>
      <c r="EC826" s="234" t="str">
        <f t="shared" si="9"/>
        <v/>
      </c>
      <c r="ED826" s="234" t="str">
        <f t="shared" si="10"/>
        <v/>
      </c>
      <c r="EE826" s="234" t="str">
        <f t="shared" si="11"/>
        <v/>
      </c>
      <c r="EF826" s="234" t="str">
        <f t="shared" si="12"/>
        <v/>
      </c>
      <c r="EG826" s="234" t="str">
        <f t="shared" si="13"/>
        <v/>
      </c>
      <c r="EH826" s="234"/>
      <c r="EI826" s="234"/>
      <c r="EJ826" s="234"/>
      <c r="EK826" s="234"/>
      <c r="EL826" s="234"/>
      <c r="EM826" s="234"/>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3" t="str">
        <f t="shared" si="14"/>
        <v/>
      </c>
      <c r="N827" s="49"/>
      <c r="O827" s="49"/>
      <c r="P827" s="49"/>
      <c r="Q827" s="49"/>
      <c r="R827" s="49"/>
      <c r="S827" s="222" t="str">
        <f>IFERROR(VLOOKUP(AF827, 'YOYO IR Scores'!A:C, 3, FALSE), "")
</f>
        <v/>
      </c>
      <c r="T827" s="49"/>
      <c r="U827" s="49"/>
      <c r="V827" s="49"/>
      <c r="W827" s="49"/>
      <c r="X827" s="224" t="str">
        <f t="shared" si="4"/>
        <v/>
      </c>
      <c r="Y827" s="225" t="str">
        <f t="shared" si="5"/>
        <v/>
      </c>
      <c r="Z827" s="225" t="str">
        <f t="shared" si="6"/>
        <v/>
      </c>
      <c r="AA827" s="224" t="str">
        <f t="shared" si="7"/>
        <v/>
      </c>
      <c r="AB827" s="223"/>
      <c r="AC827" s="223"/>
      <c r="AD827" s="223"/>
      <c r="AE827" s="223" t="str">
        <f>IFERROR(VLOOKUP(AF827, 'YOYO IR Scores'!A:C, 2, FALSE), "")</f>
        <v/>
      </c>
      <c r="AF827" s="223"/>
      <c r="AG827" s="223"/>
      <c r="AH827" s="223"/>
      <c r="AI827" s="223"/>
      <c r="AJ827" s="223"/>
      <c r="AK827" s="223"/>
      <c r="AL827" s="223"/>
      <c r="AM827" s="223"/>
      <c r="AN827" s="223"/>
      <c r="AO827" s="223"/>
      <c r="AP827" s="223"/>
      <c r="AQ827" s="223"/>
      <c r="AR827" s="223"/>
      <c r="AS827" s="223"/>
      <c r="AT827" s="223"/>
      <c r="AU827" s="223"/>
      <c r="AV827" s="223"/>
      <c r="AW827" s="223"/>
      <c r="AX827" s="223"/>
      <c r="AY827" s="223"/>
      <c r="AZ827" s="223"/>
      <c r="BA827" s="223"/>
      <c r="BB827" s="223"/>
      <c r="BC827" s="223"/>
      <c r="BD827" s="223"/>
      <c r="BE827" s="223"/>
      <c r="BF827" s="223"/>
      <c r="BG827" s="223"/>
      <c r="BH827" s="223"/>
      <c r="BI827" s="223"/>
      <c r="BJ827" s="223"/>
      <c r="BK827" s="223" t="str">
        <f t="array" ref="BK827">IF(J827="","",
IF(INDEX(Settings!$H:$H,MATCH(BY$1,Settings!$G:$G,0))=TRUE,
100-100*(J827-MIN(J:J))/(MAX(J:J)-MIN(J:J)),
100*(J827-MIN(J:J))/(MAX(J:J)-MIN(J:J))))</f>
        <v/>
      </c>
      <c r="BL827" s="223" t="str">
        <f t="array" ref="BL827">IF(J827="","",
IF(INDEX(Settings!$H:$H,MATCH(BY$1,Settings!$G:$G,0))=TRUE,
100-100*(J827-MINIFS(J:J,$E:$E,$E827))/(MAXIFS(J:J,$E:$E,$E827)-MINIFS(J:J,$E:$E,$E827)),
100*(J827-MINIFS(J:J,$E:$E,$E827))/(MAXIFS(J:J,$E:$E,$E827)-MINIFS(J:J,$E:$E,$E827))))</f>
        <v/>
      </c>
      <c r="BM827" s="223"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4" t="str">
        <f t="array" ref="BQ827">IF(J827="","",
IF(INDEX(Settings!$H:$H,MATCH(BY$1,Settings!$G:$G,0))=TRUE,
-1*(J827-AVERAGE(J:J))/STDEV(J:J),
(J827-AVERAGE(J:J))/STDEV(J:J)))</f>
        <v/>
      </c>
      <c r="BR827" s="224" t="str">
        <f>IFERROR(__xludf.DUMMYFUNCTION("IF(J827="""","""",
IF(INDEX(Settings!$H:$H,MATCH(BY$1,Settings!$G:$G,0))=TRUE,
-1*(J827-AVERAGEIFS(J:J,$E:$E,$E827))/STDEV(FILTER(J:J,$E:$E=$E827)),
(J827-AVERAGEIFS(J:J,$E:$E,$E827))/STDEV(FILTER(J:J,$E:$E=$E827))))"),"")</f>
        <v/>
      </c>
      <c r="BS827" s="224"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3" t="str">
        <f t="array" ref="BY827">IF(J827="","",
IF(INDEX(Settings!$H:$H,MATCH(BY$1,Settings!$G:$G,0))=TRUE,
100-100*(J827-MINIFS(J:J,$E:$E,$E827))/(MAXIFS(J:J,$E:$E,$E827)-MINIFS(J:J,$E:$E,$E827)),
100*(J827-MINIFS(J:J,$E:$E,$E827))/(MAXIFS(J:J,$E:$E,$E827)-MINIFS(J:J,$E:$E,$E827))))</f>
        <v/>
      </c>
      <c r="BZ827" s="223" t="str">
        <f t="array" ref="BZ827">IF(K827="","",
IF(INDEX(Settings!$H:$H,MATCH(BZ$1,Settings!$G:$G,0))=TRUE,
100-100*(K827-MINIFS(K:K,$E:$E,$E827))/(MAXIFS(K:K,$E:$E,$E827)-MINIFS(K:K,$E:$E,$E827)),
100*(K827-MINIFS(K:K,$E:$E,$E827))/(MAXIFS(K:K,$E:$E,$E827)-MINIFS(K:K,$E:$E,$E827))))</f>
        <v/>
      </c>
      <c r="CA827" s="223" t="str">
        <f t="array" ref="CA827">IF(L827="","",
IF(INDEX(Settings!$H:$H,MATCH(CA$1,Settings!$G:$G,0))=TRUE,
100-100*(L827-MINIFS(L:L,$E:$E,$E827))/(MAXIFS(L:L,$E:$E,$E827)-MINIFS(L:L,$E:$E,$E827)),
100*(L827-MINIFS(L:L,$E:$E,$E827))/(MAXIFS(L:L,$E:$E,$E827)-MINIFS(L:L,$E:$E,$E827))))</f>
        <v/>
      </c>
      <c r="CB827" s="223" t="str">
        <f t="array" ref="CB827">IF(M827="","",
IF(INDEX(Settings!$H:$H,MATCH(CB$1,Settings!$G:$G,0))=TRUE,
100-100*(M827-MINIFS(M:M,$E:$E,$E827))/(MAXIFS(M:M,$E:$E,$E827)-MINIFS(M:M,$E:$E,$E827)),
100*(M827-MINIFS(M:M,$E:$E,$E827))/(MAXIFS(M:M,$E:$E,$E827)-MINIFS(M:M,$E:$E,$E827))))</f>
        <v/>
      </c>
      <c r="CC827" s="223" t="str">
        <f t="array" ref="CC827">IF(N827="","",
IF(INDEX(Settings!$H:$H,MATCH(CC$1,Settings!$G:$G,0))=TRUE,
100-100*(N827-MINIFS(N:N,$E:$E,$E827))/(MAXIFS(N:N,$E:$E,$E827)-MINIFS(N:N,$E:$E,$E827)),
100*(N827-MINIFS(N:N,$E:$E,$E827))/(MAXIFS(N:N,$E:$E,$E827)-MINIFS(N:N,$E:$E,$E827))))</f>
        <v/>
      </c>
      <c r="CD827" s="223" t="str">
        <f t="array" ref="CD827">IF(O827="","",
IF(INDEX(Settings!$H:$H,MATCH(CD$1,Settings!$G:$G,0))=TRUE,
100-100*(O827-MINIFS(O:O,$E:$E,$E827))/(MAXIFS(O:O,$E:$E,$E827)-MINIFS(O:O,$E:$E,$E827)),
100*(O827-MINIFS(O:O,$E:$E,$E827))/(MAXIFS(O:O,$E:$E,$E827)-MINIFS(O:O,$E:$E,$E827))))</f>
        <v/>
      </c>
      <c r="CE827" s="223" t="str">
        <f t="array" ref="CE827">IF(P827="","",
IF(INDEX(Settings!$H:$H,MATCH(CE$1,Settings!$G:$G,0))=TRUE,
100-100*(P827-MINIFS(P:P,$E:$E,$E827))/(MAXIFS(P:P,$E:$E,$E827)-MINIFS(P:P,$E:$E,$E827)),
100*(P827-MINIFS(P:P,$E:$E,$E827))/(MAXIFS(P:P,$E:$E,$E827)-MINIFS(P:P,$E:$E,$E827))))</f>
        <v/>
      </c>
      <c r="CF827" s="223" t="str">
        <f t="array" ref="CF827">IF(Q827="","",
IF(INDEX(Settings!$H:$H,MATCH(CF$1,Settings!$G:$G,0))=TRUE,
100-100*(Q827-MINIFS(Q:Q,$E:$E,$E827))/(MAXIFS(Q:Q,$E:$E,$E827)-MINIFS(Q:Q,$E:$E,$E827)),
100*(Q827-MINIFS(Q:Q,$E:$E,$E827))/(MAXIFS(Q:Q,$E:$E,$E827)-MINIFS(Q:Q,$E:$E,$E827))))</f>
        <v/>
      </c>
      <c r="CG827" s="223" t="str">
        <f t="array" ref="CG827">IF(R827="","",
IF(INDEX(Settings!$H:$H,MATCH(CG$1,Settings!$G:$G,0))=TRUE,
100-100*(R827-MINIFS(R:R,$E:$E,$E827))/(MAXIFS(R:R,$E:$E,$E827)-MINIFS(R:R,$E:$E,$E827)),
100*(R827-MINIFS(R:R,$E:$E,$E827))/(MAXIFS(R:R,$E:$E,$E827)-MINIFS(R:R,$E:$E,$E827))))</f>
        <v/>
      </c>
      <c r="CH827" s="223" t="str">
        <f t="array" ref="CH827">IF(S827="","",
IF(INDEX(Settings!$H:$H,MATCH(CH$1,Settings!$G:$G,0))=TRUE,
100-100*(S827-MINIFS(S:S,$E:$E,$E827))/(MAXIFS(S:S,$E:$E,$E827)-MINIFS(S:S,$E:$E,$E827)),
100*(S827-MINIFS(S:S,$E:$E,$E827))/(MAXIFS(S:S,$E:$E,$E827)-MINIFS(S:S,$E:$E,$E827))))</f>
        <v/>
      </c>
      <c r="CI827" s="223" t="str">
        <f t="array" ref="CI827">IF(T827="","",
IF(INDEX(Settings!$H:$H,MATCH(CI$1,Settings!$G:$G,0))=TRUE,
100-100*(T827-MINIFS(T:T,$E:$E,$E827))/(MAXIFS(T:T,$E:$E,$E827)-MINIFS(T:T,$E:$E,$E827)),
100*(T827-MINIFS(T:T,$E:$E,$E827))/(MAXIFS(T:T,$E:$E,$E827)-MINIFS(T:T,$E:$E,$E827))))</f>
        <v/>
      </c>
      <c r="CJ827" s="223" t="str">
        <f t="array" ref="CJ827">IF(U827="","",
IF(INDEX(Settings!$H:$H,MATCH(CJ$1,Settings!$G:$G,0))=TRUE,
100-100*(U827-MINIFS(U:U,$E:$E,$E827))/(MAXIFS(U:U,$E:$E,$E827)-MINIFS(U:U,$E:$E,$E827)),
100*(U827-MINIFS(U:U,$E:$E,$E827))/(MAXIFS(U:U,$E:$E,$E827)-MINIFS(U:U,$E:$E,$E827))))</f>
        <v/>
      </c>
      <c r="CK827" s="223" t="str">
        <f t="array" ref="CK827">IF(V827="","",
IF(INDEX(Settings!$H:$H,MATCH(CK$1,Settings!$G:$G,0))=TRUE,
100-100*(V827-MINIFS(V:V,$E:$E,$E827))/(MAXIFS(V:V,$E:$E,$E827)-MINIFS(V:V,$E:$E,$E827)),
100*(V827-MINIFS(V:V,$E:$E,$E827))/(MAXIFS(V:V,$E:$E,$E827)-MINIFS(V:V,$E:$E,$E827))))</f>
        <v/>
      </c>
      <c r="CL827" s="223" t="str">
        <f t="array" ref="CL827">IF(W827="","",
IF(INDEX(Settings!$H:$H,MATCH(CL$1,Settings!$G:$G,0))=TRUE,
100-100*(W827-MINIFS(W:W,$E:$E,$E827))/(MAXIFS(W:W,$E:$E,$E827)-MINIFS(W:W,$E:$E,$E827)),
100*(W827-MINIFS(W:W,$E:$E,$E827))/(MAXIFS(W:W,$E:$E,$E827)-MINIFS(W:W,$E:$E,$E827))))</f>
        <v/>
      </c>
      <c r="CM827" s="223" t="str">
        <f t="array" ref="CM827">IF(X827="","",
IF(INDEX(Settings!$H:$H,MATCH(CM$1,Settings!$G:$G,0))=TRUE,
100-100*(X827-MINIFS(X:X,$E:$E,$E827))/(MAXIFS(X:X,$E:$E,$E827)-MINIFS(X:X,$E:$E,$E827)),
100*(X827-MINIFS(X:X,$E:$E,$E827))/(MAXIFS(X:X,$E:$E,$E827)-MINIFS(X:X,$E:$E,$E827))))</f>
        <v/>
      </c>
      <c r="CN827" s="223" t="str">
        <f t="array" ref="CN827">IF(Y827="","",
IF(INDEX(Settings!$H:$H,MATCH(CN$1,Settings!$G:$G,0))=TRUE,
100-100*(Y827-MINIFS(Y:Y,$E:$E,$E827))/(MAXIFS(Y:Y,$E:$E,$E827)-MINIFS(Y:Y,$E:$E,$E827)),
100*(Y827-MINIFS(Y:Y,$E:$E,$E827))/(MAXIFS(Y:Y,$E:$E,$E827)-MINIFS(Y:Y,$E:$E,$E827))))</f>
        <v/>
      </c>
      <c r="CO827" s="223" t="str">
        <f t="array" ref="CO827">IF(Z827="","",
IF(INDEX(Settings!$H:$H,MATCH(CO$1,Settings!$G:$G,0))=TRUE,
100-100*(Z827-MINIFS(Z:Z,$E:$E,$E827))/(MAXIFS(Z:Z,$E:$E,$E827)-MINIFS(Z:Z,$E:$E,$E827)),
100*(Z827-MINIFS(Z:Z,$E:$E,$E827))/(MAXIFS(Z:Z,$E:$E,$E827)-MINIFS(Z:Z,$E:$E,$E827))))</f>
        <v/>
      </c>
      <c r="CP827" s="223" t="str">
        <f t="array" ref="CP827">IF(AA827="","",
IF(INDEX(Settings!$H:$H,MATCH(CP$1,Settings!$G:$G,0))=TRUE,
100-100*(AA827-MINIFS(AA:AA,$E:$E,$E827))/(MAXIFS(AA:AA,$E:$E,$E827)-MINIFS(AA:AA,$E:$E,$E827)),
100*(AA827-MINIFS(AA:AA,$E:$E,$E827))/(MAXIFS(AA:AA,$E:$E,$E827)-MINIFS(AA:AA,$E:$E,$E827))))</f>
        <v/>
      </c>
      <c r="CQ827" s="223" t="str">
        <f t="array" ref="CQ827">IF(AB827="","",
IF(INDEX(Settings!$H:$H,MATCH(CQ$1,Settings!$G:$G,0))=TRUE,
100-100*(AB827-MINIFS(AB:AB,$E:$E,$E827))/(MAXIFS(AB:AB,$E:$E,$E827)-MINIFS(AB:AB,$E:$E,$E827)),
100*(AB827-MINIFS(AB:AB,$E:$E,$E827))/(MAXIFS(AB:AB,$E:$E,$E827)-MINIFS(AB:AB,$E:$E,$E827))))</f>
        <v/>
      </c>
      <c r="CR827" s="223" t="str">
        <f t="array" ref="CR827">IF(AC827="","",
IF(INDEX(Settings!$H:$H,MATCH(CR$1,Settings!$G:$G,0))=TRUE,
100-100*(AC827-MINIFS(AC:AC,$E:$E,$E827))/(MAXIFS(AC:AC,$E:$E,$E827)-MINIFS(AC:AC,$E:$E,$E827)),
100*(AC827-MINIFS(AC:AC,$E:$E,$E827))/(MAXIFS(AC:AC,$E:$E,$E827)-MINIFS(AC:AC,$E:$E,$E827))))</f>
        <v/>
      </c>
      <c r="CS827" s="223" t="str">
        <f t="array" ref="CS827">IF(AD827="","",
IF(INDEX(Settings!$H:$H,MATCH(CS$1,Settings!$G:$G,0))=TRUE,
100-100*(AD827-MINIFS(AD:AD,$E:$E,$E827))/(MAXIFS(AD:AD,$E:$E,$E827)-MINIFS(AD:AD,$E:$E,$E827)),
100*(AD827-MINIFS(AD:AD,$E:$E,$E827))/(MAXIFS(AD:AD,$E:$E,$E827)-MINIFS(AD:AD,$E:$E,$E827))))</f>
        <v/>
      </c>
      <c r="CT827" s="223" t="str">
        <f t="array" ref="CT827">IF(AE827="","",
IF(INDEX(Settings!$H:$H,MATCH(CT$1,Settings!$G:$G,0))=TRUE,
100-100*(AE827-MINIFS(AE:AE,$E:$E,$E827))/(MAXIFS(AE:AE,$E:$E,$E827)-MINIFS(AE:AE,$E:$E,$E827)),
100*(AE827-MINIFS(AE:AE,$E:$E,$E827))/(MAXIFS(AE:AE,$E:$E,$E827)-MINIFS(AE:AE,$E:$E,$E827))))</f>
        <v/>
      </c>
      <c r="CU827" s="223" t="str">
        <f t="array" ref="CU827">IF(AF827="","",
IF(INDEX(Settings!$H:$H,MATCH(CU$1,Settings!$G:$G,0))=TRUE,
100-100*(AF827-MINIFS(AF:AF,$E:$E,$E827))/(MAXIFS(AF:AF,$E:$E,$E827)-MINIFS(AF:AF,$E:$E,$E827)),
100*(AF827-MINIFS(AF:AF,$E:$E,$E827))/(MAXIFS(AF:AF,$E:$E,$E827)-MINIFS(AF:AF,$E:$E,$E827))))</f>
        <v/>
      </c>
      <c r="CV827" s="223" t="str">
        <f t="array" ref="CV827">IF(AG827="","",
IF(INDEX(Settings!$H:$H,MATCH(CV$1,Settings!$G:$G,0))=TRUE,
100-100*(AG827-MINIFS(AG:AG,$E:$E,$E827))/(MAXIFS(AG:AG,$E:$E,$E827)-MINIFS(AG:AG,$E:$E,$E827)),
100*(AG827-MINIFS(AG:AG,$E:$E,$E827))/(MAXIFS(AG:AG,$E:$E,$E827)-MINIFS(AG:AG,$E:$E,$E827))))</f>
        <v/>
      </c>
      <c r="CW827" s="223" t="str">
        <f t="array" ref="CW827">IF(AH827="","",
IF(INDEX(Settings!$H:$H,MATCH(CW$1,Settings!$G:$G,0))=TRUE,
100-100*(AH827-MINIFS(AH:AH,$E:$E,$E827))/(MAXIFS(AH:AH,$E:$E,$E827)-MINIFS(AH:AH,$E:$E,$E827)),
100*(AH827-MINIFS(AH:AH,$E:$E,$E827))/(MAXIFS(AH:AH,$E:$E,$E827)-MINIFS(AH:AH,$E:$E,$E827))))</f>
        <v/>
      </c>
      <c r="CX827" s="223" t="str">
        <f t="array" ref="CX827">IF(AI827="","",
IF(INDEX(Settings!$H:$H,MATCH(CX$1,Settings!$G:$G,0))=TRUE,
100-100*(AI827-MINIFS(AI:AI,$E:$E,$E827))/(MAXIFS(AI:AI,$E:$E,$E827)-MINIFS(AI:AI,$E:$E,$E827)),
100*(AI827-MINIFS(AI:AI,$E:$E,$E827))/(MAXIFS(AI:AI,$E:$E,$E827)-MINIFS(AI:AI,$E:$E,$E827))))</f>
        <v/>
      </c>
      <c r="CY827" s="223" t="str">
        <f t="array" ref="CY827">IF(AJ827="","",
IF(INDEX(Settings!$H:$H,MATCH(CY$1,Settings!$G:$G,0))=TRUE,
100-100*(AJ827-MINIFS(AJ:AJ,$E:$E,$E827))/(MAXIFS(AJ:AJ,$E:$E,$E827)-MINIFS(AJ:AJ,$E:$E,$E827)),
100*(AJ827-MINIFS(AJ:AJ,$E:$E,$E827))/(MAXIFS(AJ:AJ,$E:$E,$E827)-MINIFS(AJ:AJ,$E:$E,$E827))))</f>
        <v/>
      </c>
      <c r="CZ827" s="223" t="str">
        <f t="array" ref="CZ827">IF(AK827="","",
IF(INDEX(Settings!$H:$H,MATCH(CZ$1,Settings!$G:$G,0))=TRUE,
100-100*(AK827-MINIFS(AK:AK,$E:$E,$E827))/(MAXIFS(AK:AK,$E:$E,$E827)-MINIFS(AK:AK,$E:$E,$E827)),
100*(AK827-MINIFS(AK:AK,$E:$E,$E827))/(MAXIFS(AK:AK,$E:$E,$E827)-MINIFS(AK:AK,$E:$E,$E827))))</f>
        <v/>
      </c>
      <c r="DA827" s="223" t="str">
        <f t="array" ref="DA827">IF(AL827="","",
IF(INDEX(Settings!$H:$H,MATCH(DA$1,Settings!$G:$G,0))=TRUE,
100-100*(AL827-MINIFS(AL:AL,$E:$E,$E827))/(MAXIFS(AL:AL,$E:$E,$E827)-MINIFS(AL:AL,$E:$E,$E827)),
100*(AL827-MINIFS(AL:AL,$E:$E,$E827))/(MAXIFS(AL:AL,$E:$E,$E827)-MINIFS(AL:AL,$E:$E,$E827))))</f>
        <v/>
      </c>
      <c r="DB827" s="223" t="str">
        <f t="array" ref="DB827">IF(AM827="","",
IF(INDEX(Settings!$H:$H,MATCH(DB$1,Settings!$G:$G,0))=TRUE,
100-100*(AM827-MINIFS(AM:AM,$E:$E,$E827))/(MAXIFS(AM:AM,$E:$E,$E827)-MINIFS(AM:AM,$E:$E,$E827)),
100*(AM827-MINIFS(AM:AM,$E:$E,$E827))/(MAXIFS(AM:AM,$E:$E,$E827)-MINIFS(AM:AM,$E:$E,$E827))))</f>
        <v/>
      </c>
      <c r="DC827" s="223" t="str">
        <f t="array" ref="DC827">IF(AN827="","",
IF(INDEX(Settings!$H:$H,MATCH(DC$1,Settings!$G:$G,0))=TRUE,
100-100*(AN827-MINIFS(AN:AN,$E:$E,$E827))/(MAXIFS(AN:AN,$E:$E,$E827)-MINIFS(AN:AN,$E:$E,$E827)),
100*(AN827-MINIFS(AN:AN,$E:$E,$E827))/(MAXIFS(AN:AN,$E:$E,$E827)-MINIFS(AN:AN,$E:$E,$E827))))</f>
        <v/>
      </c>
      <c r="DD827" s="223" t="str">
        <f t="array" ref="DD827">IF(AO827="","",
IF(INDEX(Settings!$H:$H,MATCH(DD$1,Settings!$G:$G,0))=TRUE,
100-100*(AO827-MINIFS(AO:AO,$E:$E,$E827))/(MAXIFS(AO:AO,$E:$E,$E827)-MINIFS(AO:AO,$E:$E,$E827)),
100*(AO827-MINIFS(AO:AO,$E:$E,$E827))/(MAXIFS(AO:AO,$E:$E,$E827)-MINIFS(AO:AO,$E:$E,$E827))))</f>
        <v/>
      </c>
      <c r="DE827" s="223" t="str">
        <f t="array" ref="DE827">IF(AP827="","",
IF(INDEX(Settings!$H:$H,MATCH(DE$1,Settings!$G:$G,0))=TRUE,
100-100*(AP827-MINIFS(AP:AP,$E:$E,$E827))/(MAXIFS(AP:AP,$E:$E,$E827)-MINIFS(AP:AP,$E:$E,$E827)),
100*(AP827-MINIFS(AP:AP,$E:$E,$E827))/(MAXIFS(AP:AP,$E:$E,$E827)-MINIFS(AP:AP,$E:$E,$E827))))</f>
        <v/>
      </c>
      <c r="DF827" s="223" t="str">
        <f t="array" ref="DF827">IF(AQ827="","",
IF(INDEX(Settings!$H:$H,MATCH(DF$1,Settings!$G:$G,0))=TRUE,
100-100*(AQ827-MINIFS(AQ:AQ,$E:$E,$E827))/(MAXIFS(AQ:AQ,$E:$E,$E827)-MINIFS(AQ:AQ,$E:$E,$E827)),
100*(AQ827-MINIFS(AQ:AQ,$E:$E,$E827))/(MAXIFS(AQ:AQ,$E:$E,$E827)-MINIFS(AQ:AQ,$E:$E,$E827))))</f>
        <v/>
      </c>
      <c r="DG827" s="223" t="str">
        <f t="array" ref="DG827">IF(AR827="","",
IF(INDEX(Settings!$H:$H,MATCH(DG$1,Settings!$G:$G,0))=TRUE,
100-100*(AR827-MINIFS(AR:AR,$E:$E,$E827))/(MAXIFS(AR:AR,$E:$E,$E827)-MINIFS(AR:AR,$E:$E,$E827)),
100*(AR827-MINIFS(AR:AR,$E:$E,$E827))/(MAXIFS(AR:AR,$E:$E,$E827)-MINIFS(AR:AR,$E:$E,$E827))))</f>
        <v/>
      </c>
      <c r="DH827" s="223" t="str">
        <f t="array" ref="DH827">IF(AS827="","",
IF(INDEX(Settings!$H:$H,MATCH(DH$1,Settings!$G:$G,0))=TRUE,
100-100*(AS827-MINIFS(AS:AS,$E:$E,$E827))/(MAXIFS(AS:AS,$E:$E,$E827)-MINIFS(AS:AS,$E:$E,$E827)),
100*(AS827-MINIFS(AS:AS,$E:$E,$E827))/(MAXIFS(AS:AS,$E:$E,$E827)-MINIFS(AS:AS,$E:$E,$E827))))</f>
        <v/>
      </c>
      <c r="DI827" s="223" t="str">
        <f t="array" ref="DI827">IF(AT827="","",
IF(INDEX(Settings!$H:$H,MATCH(DI$1,Settings!$G:$G,0))=TRUE,
100-100*(AT827-MINIFS(AT:AT,$E:$E,$E827))/(MAXIFS(AT:AT,$E:$E,$E827)-MINIFS(AT:AT,$E:$E,$E827)),
100*(AT827-MINIFS(AT:AT,$E:$E,$E827))/(MAXIFS(AT:AT,$E:$E,$E827)-MINIFS(AT:AT,$E:$E,$E827))))</f>
        <v/>
      </c>
      <c r="DJ827" s="223" t="str">
        <f t="array" ref="DJ827">IF(AU827="","",
IF(INDEX(Settings!$H:$H,MATCH(DJ$1,Settings!$G:$G,0))=TRUE,
100-100*(AU827-MINIFS(AU:AU,$E:$E,$E827))/(MAXIFS(AU:AU,$E:$E,$E827)-MINIFS(AU:AU,$E:$E,$E827)),
100*(AU827-MINIFS(AU:AU,$E:$E,$E827))/(MAXIFS(AU:AU,$E:$E,$E827)-MINIFS(AU:AU,$E:$E,$E827))))</f>
        <v/>
      </c>
      <c r="DK827" s="223" t="str">
        <f t="array" ref="DK827">IF(AV827="","",
IF(INDEX(Settings!$H:$H,MATCH(DK$1,Settings!$G:$G,0))=TRUE,
100-100*(AV827-MINIFS(AV:AV,$E:$E,$E827))/(MAXIFS(AV:AV,$E:$E,$E827)-MINIFS(AV:AV,$E:$E,$E827)),
100*(AV827-MINIFS(AV:AV,$E:$E,$E827))/(MAXIFS(AV:AV,$E:$E,$E827)-MINIFS(AV:AV,$E:$E,$E827))))</f>
        <v/>
      </c>
      <c r="DL827" s="223" t="str">
        <f t="array" ref="DL827">IF(AW827="","",
IF(INDEX(Settings!$H:$H,MATCH(DL$1,Settings!$G:$G,0))=TRUE,
100-100*(AW827-MINIFS(AW:AW,$E:$E,$E827))/(MAXIFS(AW:AW,$E:$E,$E827)-MINIFS(AW:AW,$E:$E,$E827)),
100*(AW827-MINIFS(AW:AW,$E:$E,$E827))/(MAXIFS(AW:AW,$E:$E,$E827)-MINIFS(AW:AW,$E:$E,$E827))))</f>
        <v/>
      </c>
      <c r="DM827" s="223" t="str">
        <f t="array" ref="DM827">IF(AX827="","",
IF(INDEX(Settings!$H:$H,MATCH(DM$1,Settings!$G:$G,0))=TRUE,
100-100*(AX827-MINIFS(AX:AX,$E:$E,$E827))/(MAXIFS(AX:AX,$E:$E,$E827)-MINIFS(AX:AX,$E:$E,$E827)),
100*(AX827-MINIFS(AX:AX,$E:$E,$E827))/(MAXIFS(AX:AX,$E:$E,$E827)-MINIFS(AX:AX,$E:$E,$E827))))</f>
        <v/>
      </c>
      <c r="DN827" s="223" t="str">
        <f t="array" ref="DN827">IF(AY827="","",
IF(INDEX(Settings!$H:$H,MATCH(DN$1,Settings!$G:$G,0))=TRUE,
100-100*(AY827-MINIFS(AY:AY,$E:$E,$E827))/(MAXIFS(AY:AY,$E:$E,$E827)-MINIFS(AY:AY,$E:$E,$E827)),
100*(AY827-MINIFS(AY:AY,$E:$E,$E827))/(MAXIFS(AY:AY,$E:$E,$E827)-MINIFS(AY:AY,$E:$E,$E827))))</f>
        <v/>
      </c>
      <c r="DO827" s="223" t="str">
        <f t="array" ref="DO827">IF(AZ827="","",
IF(INDEX(Settings!$H:$H,MATCH(DO$1,Settings!$G:$G,0))=TRUE,
100-100*(AZ827-MINIFS(AZ:AZ,$E:$E,$E827))/(MAXIFS(AZ:AZ,$E:$E,$E827)-MINIFS(AZ:AZ,$E:$E,$E827)),
100*(AZ827-MINIFS(AZ:AZ,$E:$E,$E827))/(MAXIFS(AZ:AZ,$E:$E,$E827)-MINIFS(AZ:AZ,$E:$E,$E827))))</f>
        <v/>
      </c>
      <c r="DP827" s="223" t="str">
        <f t="array" ref="DP827">IF(BA827="","",
IF(INDEX(Settings!$H:$H,MATCH(DP$1,Settings!$G:$G,0))=TRUE,
100-100*(BA827-MINIFS(BA:BA,$E:$E,$E827))/(MAXIFS(BA:BA,$E:$E,$E827)-MINIFS(BA:BA,$E:$E,$E827)),
100*(BA827-MINIFS(BA:BA,$E:$E,$E827))/(MAXIFS(BA:BA,$E:$E,$E827)-MINIFS(BA:BA,$E:$E,$E827))))</f>
        <v/>
      </c>
      <c r="DQ827" s="223" t="str">
        <f t="array" ref="DQ827">IF(BB827="","",
IF(INDEX(Settings!$H:$H,MATCH(DQ$1,Settings!$G:$G,0))=TRUE,
100-100*(BB827-MINIFS(BB:BB,$E:$E,$E827))/(MAXIFS(BB:BB,$E:$E,$E827)-MINIFS(BB:BB,$E:$E,$E827)),
100*(BB827-MINIFS(BB:BB,$E:$E,$E827))/(MAXIFS(BB:BB,$E:$E,$E827)-MINIFS(BB:BB,$E:$E,$E827))))</f>
        <v/>
      </c>
      <c r="DR827" s="223" t="str">
        <f t="array" ref="DR827">IF(BC827="","",
IF(INDEX(Settings!$H:$H,MATCH(DR$1,Settings!$G:$G,0))=TRUE,
100-100*(BC827-MINIFS(BC:BC,$E:$E,$E827))/(MAXIFS(BC:BC,$E:$E,$E827)-MINIFS(BC:BC,$E:$E,$E827)),
100*(BC827-MINIFS(BC:BC,$E:$E,$E827))/(MAXIFS(BC:BC,$E:$E,$E827)-MINIFS(BC:BC,$E:$E,$E827))))</f>
        <v/>
      </c>
      <c r="DS827" s="223" t="str">
        <f t="array" ref="DS827">IF(BD827="","",
IF(INDEX(Settings!$H:$H,MATCH(DS$1,Settings!$G:$G,0))=TRUE,
100-100*(BD827-MINIFS(BD:BD,$E:$E,$E827))/(MAXIFS(BD:BD,$E:$E,$E827)-MINIFS(BD:BD,$E:$E,$E827)),
100*(BD827-MINIFS(BD:BD,$E:$E,$E827))/(MAXIFS(BD:BD,$E:$E,$E827)-MINIFS(BD:BD,$E:$E,$E827))))</f>
        <v/>
      </c>
      <c r="DT827" s="223" t="str">
        <f t="array" ref="DT827">IF(BE827="","",
IF(INDEX(Settings!$H:$H,MATCH(DT$1,Settings!$G:$G,0))=TRUE,
100-100*(BE827-MINIFS(BE:BE,$E:$E,$E827))/(MAXIFS(BE:BE,$E:$E,$E827)-MINIFS(BE:BE,$E:$E,$E827)),
100*(BE827-MINIFS(BE:BE,$E:$E,$E827))/(MAXIFS(BE:BE,$E:$E,$E827)-MINIFS(BE:BE,$E:$E,$E827))))</f>
        <v/>
      </c>
      <c r="DU827" s="223" t="str">
        <f t="array" ref="DU827">IF(BF827="","",
IF(INDEX(Settings!$H:$H,MATCH(DU$1,Settings!$G:$G,0))=TRUE,
100-100*(BF827-MINIFS(BF:BF,$E:$E,$E827))/(MAXIFS(BF:BF,$E:$E,$E827)-MINIFS(BF:BF,$E:$E,$E827)),
100*(BF827-MINIFS(BF:BF,$E:$E,$E827))/(MAXIFS(BF:BF,$E:$E,$E827)-MINIFS(BF:BF,$E:$E,$E827))))</f>
        <v/>
      </c>
      <c r="DV827" s="223" t="str">
        <f t="array" ref="DV827">IF(BG827="","",
IF(INDEX(Settings!$H:$H,MATCH(DV$1,Settings!$G:$G,0))=TRUE,
100-100*(BG827-MINIFS(BG:BG,$E:$E,$E827))/(MAXIFS(BG:BG,$E:$E,$E827)-MINIFS(BG:BG,$E:$E,$E827)),
100*(BG827-MINIFS(BG:BG,$E:$E,$E827))/(MAXIFS(BG:BG,$E:$E,$E827)-MINIFS(BG:BG,$E:$E,$E827))))</f>
        <v/>
      </c>
      <c r="DW827" s="223" t="str">
        <f t="array" ref="DW827">IF(BH827="","",
IF(INDEX(Settings!$H:$H,MATCH(DW$1,Settings!$G:$G,0))=TRUE,
100-100*(BH827-MINIFS(BH:BH,$E:$E,$E827))/(MAXIFS(BH:BH,$E:$E,$E827)-MINIFS(BH:BH,$E:$E,$E827)),
100*(BH827-MINIFS(BH:BH,$E:$E,$E827))/(MAXIFS(BH:BH,$E:$E,$E827)-MINIFS(BH:BH,$E:$E,$E827))))</f>
        <v/>
      </c>
      <c r="DX827" s="223" t="str">
        <f t="array" ref="DX827">IF(BI827="","",
IF(INDEX(Settings!$H:$H,MATCH(DX$1,Settings!$G:$G,0))=TRUE,
100-100*(BI827-MINIFS(BI:BI,$E:$E,$E827))/(MAXIFS(BI:BI,$E:$E,$E827)-MINIFS(BI:BI,$E:$E,$E827)),
100*(BI827-MINIFS(BI:BI,$E:$E,$E827))/(MAXIFS(BI:BI,$E:$E,$E827)-MINIFS(BI:BI,$E:$E,$E827))))</f>
        <v/>
      </c>
      <c r="DY827" s="223" t="str">
        <f t="array" ref="DY827">IF(BJ827="","",
IF(INDEX(Settings!$H:$H,MATCH(DY$1,Settings!$G:$G,0))=TRUE,
100-100*(BJ827-MINIFS(BJ:BJ,$E:$E,$E827))/(MAXIFS(BJ:BJ,$E:$E,$E827)-MINIFS(BJ:BJ,$E:$E,$E827)),
100*(BJ827-MINIFS(BJ:BJ,$E:$E,$E827))/(MAXIFS(BJ:BJ,$E:$E,$E827)-MINIFS(BJ:BJ,$E:$E,$E827))))</f>
        <v/>
      </c>
      <c r="DZ827" s="225"/>
      <c r="EA827" s="225"/>
      <c r="EB827" s="225" t="str">
        <f t="shared" si="8"/>
        <v/>
      </c>
      <c r="EC827" s="225" t="str">
        <f t="shared" si="9"/>
        <v/>
      </c>
      <c r="ED827" s="225" t="str">
        <f t="shared" si="10"/>
        <v/>
      </c>
      <c r="EE827" s="225" t="str">
        <f t="shared" si="11"/>
        <v/>
      </c>
      <c r="EF827" s="225" t="str">
        <f t="shared" si="12"/>
        <v/>
      </c>
      <c r="EG827" s="225" t="str">
        <f t="shared" si="13"/>
        <v/>
      </c>
      <c r="EH827" s="225"/>
      <c r="EI827" s="225"/>
      <c r="EJ827" s="225"/>
      <c r="EK827" s="225"/>
      <c r="EL827" s="225"/>
      <c r="EM827" s="225"/>
    </row>
    <row r="828">
      <c r="A828" s="231"/>
      <c r="B828" s="231"/>
      <c r="C828" s="231"/>
      <c r="D828" s="231" t="str">
        <f t="array" ref="D828">IFERROR(INDEX(Profiles!$B:$B,MATCH($A828,Profiles!$A:$A,0)),"")</f>
        <v/>
      </c>
      <c r="E828" s="231"/>
      <c r="F828" s="231"/>
      <c r="G828" s="231"/>
      <c r="H828" s="231"/>
      <c r="I828" s="231" t="str">
        <f>IF(A828="","",IF(Settings!$N$3="DATE",F828&amp;": "&amp;TEXT(B828,"M/DD/YY"),F828&amp;": "&amp;H828))</f>
        <v/>
      </c>
      <c r="J828" s="231"/>
      <c r="K828" s="231"/>
      <c r="L828" s="231"/>
      <c r="M828" s="232" t="str">
        <f t="shared" si="14"/>
        <v/>
      </c>
      <c r="N828" s="231"/>
      <c r="O828" s="231"/>
      <c r="P828" s="231"/>
      <c r="Q828" s="231"/>
      <c r="R828" s="231"/>
      <c r="S828" s="230" t="str">
        <f>IFERROR(VLOOKUP(AF828, 'YOYO IR Scores'!A:C, 3, FALSE), "")
</f>
        <v/>
      </c>
      <c r="T828" s="231"/>
      <c r="U828" s="231"/>
      <c r="V828" s="231"/>
      <c r="W828" s="231"/>
      <c r="X828" s="233" t="str">
        <f t="shared" si="4"/>
        <v/>
      </c>
      <c r="Y828" s="234" t="str">
        <f t="shared" si="5"/>
        <v/>
      </c>
      <c r="Z828" s="234" t="str">
        <f t="shared" si="6"/>
        <v/>
      </c>
      <c r="AA828" s="233" t="str">
        <f t="shared" si="7"/>
        <v/>
      </c>
      <c r="AB828" s="232"/>
      <c r="AC828" s="232"/>
      <c r="AD828" s="232"/>
      <c r="AE828" s="232" t="str">
        <f>IFERROR(VLOOKUP(AF828, 'YOYO IR Scores'!A:C, 2, FALSE), "")</f>
        <v/>
      </c>
      <c r="AF828" s="232"/>
      <c r="AG828" s="23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c r="BD828" s="232"/>
      <c r="BE828" s="232"/>
      <c r="BF828" s="232"/>
      <c r="BG828" s="232"/>
      <c r="BH828" s="232"/>
      <c r="BI828" s="232"/>
      <c r="BJ828" s="232"/>
      <c r="BK828" s="232" t="str">
        <f t="array" ref="BK828">IF(J828="","",
IF(INDEX(Settings!$H:$H,MATCH(BY$1,Settings!$G:$G,0))=TRUE,
100-100*(J828-MIN(J:J))/(MAX(J:J)-MIN(J:J)),
100*(J828-MIN(J:J))/(MAX(J:J)-MIN(J:J))))</f>
        <v/>
      </c>
      <c r="BL828" s="232" t="str">
        <f t="array" ref="BL828">IF(J828="","",
IF(INDEX(Settings!$H:$H,MATCH(BY$1,Settings!$G:$G,0))=TRUE,
100-100*(J828-MINIFS(J:J,$E:$E,$E828))/(MAXIFS(J:J,$E:$E,$E828)-MINIFS(J:J,$E:$E,$E828)),
100*(J828-MINIFS(J:J,$E:$E,$E828))/(MAXIFS(J:J,$E:$E,$E828)-MINIFS(J:J,$E:$E,$E828))))</f>
        <v/>
      </c>
      <c r="BM828" s="232" t="str">
        <f t="array" ref="BM828">IF(J828="","",
IF(INDEX(Settings!$H:$H,MATCH(BY$1,Settings!$G:$G,0))=TRUE,
100-100*(J828-MINIFS(J:J,$E:$E,$E828,$I:$I,$I828))/(MAXIFS(J:J,$E:$E,$E828,$I:$I,$I828)-MINIFS(J:J,$E:$E,$E828,$I:$I,$I828)),
100*(J828-MINIFS(J:J,$E:$E,$E828,$I:$I,$I828))/(MAXIFS(J:J,$E:$E,$E828,$I:$I,$I828)-MINIFS(J:J,$E:$E,$E828,$I:$I,$I828))))</f>
        <v/>
      </c>
      <c r="BN828" s="231" t="str">
        <f t="array" ref="BN828">IF(J828="","",
IF(INDEX(Settings!$H:$H,MATCH(BY$1,Settings!$G:$G,0))=TRUE,
100-100*PERCENTRANK(J:J,J828),
100*PERCENTRANK(J:J,J828)))</f>
        <v/>
      </c>
      <c r="BO828" s="231" t="str">
        <f>IFERROR(__xludf.DUMMYFUNCTION("IF(J828="""","""",
IF(INDEX(Settings!$H:$H,MATCH(BY$1,Settings!$G:$G,0))=TRUE,
100-100*PERCENTRANK(FILTER(J:J,$E:$E=$E828),J828),
100*PERCENTRANK(FILTER(J:J,$E:$E=$E828),J828)))"),"")</f>
        <v/>
      </c>
      <c r="BP828" s="231" t="str">
        <f>IFERROR(__xludf.DUMMYFUNCTION("IF(J828="""","""",
IF(INDEX(Settings!$H:$H,MATCH(BY$1,Settings!$G:$G,0))=TRUE,
100-100*PERCENTRANK(FILTER(J:J,$E:$E=$E828,$I:$I=$I828),J828),
100*PERCENTRANK(FILTER(J:J,$E:$E=$E828,$I:$I=$I828),J828)))"),"")</f>
        <v/>
      </c>
      <c r="BQ828" s="233" t="str">
        <f t="array" ref="BQ828">IF(J828="","",
IF(INDEX(Settings!$H:$H,MATCH(BY$1,Settings!$G:$G,0))=TRUE,
-1*(J828-AVERAGE(J:J))/STDEV(J:J),
(J828-AVERAGE(J:J))/STDEV(J:J)))</f>
        <v/>
      </c>
      <c r="BR828" s="233" t="str">
        <f>IFERROR(__xludf.DUMMYFUNCTION("IF(J828="""","""",
IF(INDEX(Settings!$H:$H,MATCH(BY$1,Settings!$G:$G,0))=TRUE,
-1*(J828-AVERAGEIFS(J:J,$E:$E,$E828))/STDEV(FILTER(J:J,$E:$E=$E828)),
(J828-AVERAGEIFS(J:J,$E:$E,$E828))/STDEV(FILTER(J:J,$E:$E=$E828))))"),"")</f>
        <v/>
      </c>
      <c r="BS828" s="233"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1"/>
      <c r="BX828" s="231"/>
      <c r="BY828" s="232" t="str">
        <f t="array" ref="BY828">IF(J828="","",
IF(INDEX(Settings!$H:$H,MATCH(BY$1,Settings!$G:$G,0))=TRUE,
100-100*(J828-MINIFS(J:J,$E:$E,$E828))/(MAXIFS(J:J,$E:$E,$E828)-MINIFS(J:J,$E:$E,$E828)),
100*(J828-MINIFS(J:J,$E:$E,$E828))/(MAXIFS(J:J,$E:$E,$E828)-MINIFS(J:J,$E:$E,$E828))))</f>
        <v/>
      </c>
      <c r="BZ828" s="232" t="str">
        <f t="array" ref="BZ828">IF(K828="","",
IF(INDEX(Settings!$H:$H,MATCH(BZ$1,Settings!$G:$G,0))=TRUE,
100-100*(K828-MINIFS(K:K,$E:$E,$E828))/(MAXIFS(K:K,$E:$E,$E828)-MINIFS(K:K,$E:$E,$E828)),
100*(K828-MINIFS(K:K,$E:$E,$E828))/(MAXIFS(K:K,$E:$E,$E828)-MINIFS(K:K,$E:$E,$E828))))</f>
        <v/>
      </c>
      <c r="CA828" s="232" t="str">
        <f t="array" ref="CA828">IF(L828="","",
IF(INDEX(Settings!$H:$H,MATCH(CA$1,Settings!$G:$G,0))=TRUE,
100-100*(L828-MINIFS(L:L,$E:$E,$E828))/(MAXIFS(L:L,$E:$E,$E828)-MINIFS(L:L,$E:$E,$E828)),
100*(L828-MINIFS(L:L,$E:$E,$E828))/(MAXIFS(L:L,$E:$E,$E828)-MINIFS(L:L,$E:$E,$E828))))</f>
        <v/>
      </c>
      <c r="CB828" s="232" t="str">
        <f t="array" ref="CB828">IF(M828="","",
IF(INDEX(Settings!$H:$H,MATCH(CB$1,Settings!$G:$G,0))=TRUE,
100-100*(M828-MINIFS(M:M,$E:$E,$E828))/(MAXIFS(M:M,$E:$E,$E828)-MINIFS(M:M,$E:$E,$E828)),
100*(M828-MINIFS(M:M,$E:$E,$E828))/(MAXIFS(M:M,$E:$E,$E828)-MINIFS(M:M,$E:$E,$E828))))</f>
        <v/>
      </c>
      <c r="CC828" s="232" t="str">
        <f t="array" ref="CC828">IF(N828="","",
IF(INDEX(Settings!$H:$H,MATCH(CC$1,Settings!$G:$G,0))=TRUE,
100-100*(N828-MINIFS(N:N,$E:$E,$E828))/(MAXIFS(N:N,$E:$E,$E828)-MINIFS(N:N,$E:$E,$E828)),
100*(N828-MINIFS(N:N,$E:$E,$E828))/(MAXIFS(N:N,$E:$E,$E828)-MINIFS(N:N,$E:$E,$E828))))</f>
        <v/>
      </c>
      <c r="CD828" s="232" t="str">
        <f t="array" ref="CD828">IF(O828="","",
IF(INDEX(Settings!$H:$H,MATCH(CD$1,Settings!$G:$G,0))=TRUE,
100-100*(O828-MINIFS(O:O,$E:$E,$E828))/(MAXIFS(O:O,$E:$E,$E828)-MINIFS(O:O,$E:$E,$E828)),
100*(O828-MINIFS(O:O,$E:$E,$E828))/(MAXIFS(O:O,$E:$E,$E828)-MINIFS(O:O,$E:$E,$E828))))</f>
        <v/>
      </c>
      <c r="CE828" s="232" t="str">
        <f t="array" ref="CE828">IF(P828="","",
IF(INDEX(Settings!$H:$H,MATCH(CE$1,Settings!$G:$G,0))=TRUE,
100-100*(P828-MINIFS(P:P,$E:$E,$E828))/(MAXIFS(P:P,$E:$E,$E828)-MINIFS(P:P,$E:$E,$E828)),
100*(P828-MINIFS(P:P,$E:$E,$E828))/(MAXIFS(P:P,$E:$E,$E828)-MINIFS(P:P,$E:$E,$E828))))</f>
        <v/>
      </c>
      <c r="CF828" s="232" t="str">
        <f t="array" ref="CF828">IF(Q828="","",
IF(INDEX(Settings!$H:$H,MATCH(CF$1,Settings!$G:$G,0))=TRUE,
100-100*(Q828-MINIFS(Q:Q,$E:$E,$E828))/(MAXIFS(Q:Q,$E:$E,$E828)-MINIFS(Q:Q,$E:$E,$E828)),
100*(Q828-MINIFS(Q:Q,$E:$E,$E828))/(MAXIFS(Q:Q,$E:$E,$E828)-MINIFS(Q:Q,$E:$E,$E828))))</f>
        <v/>
      </c>
      <c r="CG828" s="232" t="str">
        <f t="array" ref="CG828">IF(R828="","",
IF(INDEX(Settings!$H:$H,MATCH(CG$1,Settings!$G:$G,0))=TRUE,
100-100*(R828-MINIFS(R:R,$E:$E,$E828))/(MAXIFS(R:R,$E:$E,$E828)-MINIFS(R:R,$E:$E,$E828)),
100*(R828-MINIFS(R:R,$E:$E,$E828))/(MAXIFS(R:R,$E:$E,$E828)-MINIFS(R:R,$E:$E,$E828))))</f>
        <v/>
      </c>
      <c r="CH828" s="232" t="str">
        <f t="array" ref="CH828">IF(S828="","",
IF(INDEX(Settings!$H:$H,MATCH(CH$1,Settings!$G:$G,0))=TRUE,
100-100*(S828-MINIFS(S:S,$E:$E,$E828))/(MAXIFS(S:S,$E:$E,$E828)-MINIFS(S:S,$E:$E,$E828)),
100*(S828-MINIFS(S:S,$E:$E,$E828))/(MAXIFS(S:S,$E:$E,$E828)-MINIFS(S:S,$E:$E,$E828))))</f>
        <v/>
      </c>
      <c r="CI828" s="232" t="str">
        <f t="array" ref="CI828">IF(T828="","",
IF(INDEX(Settings!$H:$H,MATCH(CI$1,Settings!$G:$G,0))=TRUE,
100-100*(T828-MINIFS(T:T,$E:$E,$E828))/(MAXIFS(T:T,$E:$E,$E828)-MINIFS(T:T,$E:$E,$E828)),
100*(T828-MINIFS(T:T,$E:$E,$E828))/(MAXIFS(T:T,$E:$E,$E828)-MINIFS(T:T,$E:$E,$E828))))</f>
        <v/>
      </c>
      <c r="CJ828" s="232" t="str">
        <f t="array" ref="CJ828">IF(U828="","",
IF(INDEX(Settings!$H:$H,MATCH(CJ$1,Settings!$G:$G,0))=TRUE,
100-100*(U828-MINIFS(U:U,$E:$E,$E828))/(MAXIFS(U:U,$E:$E,$E828)-MINIFS(U:U,$E:$E,$E828)),
100*(U828-MINIFS(U:U,$E:$E,$E828))/(MAXIFS(U:U,$E:$E,$E828)-MINIFS(U:U,$E:$E,$E828))))</f>
        <v/>
      </c>
      <c r="CK828" s="232" t="str">
        <f t="array" ref="CK828">IF(V828="","",
IF(INDEX(Settings!$H:$H,MATCH(CK$1,Settings!$G:$G,0))=TRUE,
100-100*(V828-MINIFS(V:V,$E:$E,$E828))/(MAXIFS(V:V,$E:$E,$E828)-MINIFS(V:V,$E:$E,$E828)),
100*(V828-MINIFS(V:V,$E:$E,$E828))/(MAXIFS(V:V,$E:$E,$E828)-MINIFS(V:V,$E:$E,$E828))))</f>
        <v/>
      </c>
      <c r="CL828" s="232" t="str">
        <f t="array" ref="CL828">IF(W828="","",
IF(INDEX(Settings!$H:$H,MATCH(CL$1,Settings!$G:$G,0))=TRUE,
100-100*(W828-MINIFS(W:W,$E:$E,$E828))/(MAXIFS(W:W,$E:$E,$E828)-MINIFS(W:W,$E:$E,$E828)),
100*(W828-MINIFS(W:W,$E:$E,$E828))/(MAXIFS(W:W,$E:$E,$E828)-MINIFS(W:W,$E:$E,$E828))))</f>
        <v/>
      </c>
      <c r="CM828" s="232" t="str">
        <f t="array" ref="CM828">IF(X828="","",
IF(INDEX(Settings!$H:$H,MATCH(CM$1,Settings!$G:$G,0))=TRUE,
100-100*(X828-MINIFS(X:X,$E:$E,$E828))/(MAXIFS(X:X,$E:$E,$E828)-MINIFS(X:X,$E:$E,$E828)),
100*(X828-MINIFS(X:X,$E:$E,$E828))/(MAXIFS(X:X,$E:$E,$E828)-MINIFS(X:X,$E:$E,$E828))))</f>
        <v/>
      </c>
      <c r="CN828" s="232" t="str">
        <f t="array" ref="CN828">IF(Y828="","",
IF(INDEX(Settings!$H:$H,MATCH(CN$1,Settings!$G:$G,0))=TRUE,
100-100*(Y828-MINIFS(Y:Y,$E:$E,$E828))/(MAXIFS(Y:Y,$E:$E,$E828)-MINIFS(Y:Y,$E:$E,$E828)),
100*(Y828-MINIFS(Y:Y,$E:$E,$E828))/(MAXIFS(Y:Y,$E:$E,$E828)-MINIFS(Y:Y,$E:$E,$E828))))</f>
        <v/>
      </c>
      <c r="CO828" s="232" t="str">
        <f t="array" ref="CO828">IF(Z828="","",
IF(INDEX(Settings!$H:$H,MATCH(CO$1,Settings!$G:$G,0))=TRUE,
100-100*(Z828-MINIFS(Z:Z,$E:$E,$E828))/(MAXIFS(Z:Z,$E:$E,$E828)-MINIFS(Z:Z,$E:$E,$E828)),
100*(Z828-MINIFS(Z:Z,$E:$E,$E828))/(MAXIFS(Z:Z,$E:$E,$E828)-MINIFS(Z:Z,$E:$E,$E828))))</f>
        <v/>
      </c>
      <c r="CP828" s="232" t="str">
        <f t="array" ref="CP828">IF(AA828="","",
IF(INDEX(Settings!$H:$H,MATCH(CP$1,Settings!$G:$G,0))=TRUE,
100-100*(AA828-MINIFS(AA:AA,$E:$E,$E828))/(MAXIFS(AA:AA,$E:$E,$E828)-MINIFS(AA:AA,$E:$E,$E828)),
100*(AA828-MINIFS(AA:AA,$E:$E,$E828))/(MAXIFS(AA:AA,$E:$E,$E828)-MINIFS(AA:AA,$E:$E,$E828))))</f>
        <v/>
      </c>
      <c r="CQ828" s="232" t="str">
        <f t="array" ref="CQ828">IF(AB828="","",
IF(INDEX(Settings!$H:$H,MATCH(CQ$1,Settings!$G:$G,0))=TRUE,
100-100*(AB828-MINIFS(AB:AB,$E:$E,$E828))/(MAXIFS(AB:AB,$E:$E,$E828)-MINIFS(AB:AB,$E:$E,$E828)),
100*(AB828-MINIFS(AB:AB,$E:$E,$E828))/(MAXIFS(AB:AB,$E:$E,$E828)-MINIFS(AB:AB,$E:$E,$E828))))</f>
        <v/>
      </c>
      <c r="CR828" s="232" t="str">
        <f t="array" ref="CR828">IF(AC828="","",
IF(INDEX(Settings!$H:$H,MATCH(CR$1,Settings!$G:$G,0))=TRUE,
100-100*(AC828-MINIFS(AC:AC,$E:$E,$E828))/(MAXIFS(AC:AC,$E:$E,$E828)-MINIFS(AC:AC,$E:$E,$E828)),
100*(AC828-MINIFS(AC:AC,$E:$E,$E828))/(MAXIFS(AC:AC,$E:$E,$E828)-MINIFS(AC:AC,$E:$E,$E828))))</f>
        <v/>
      </c>
      <c r="CS828" s="232" t="str">
        <f t="array" ref="CS828">IF(AD828="","",
IF(INDEX(Settings!$H:$H,MATCH(CS$1,Settings!$G:$G,0))=TRUE,
100-100*(AD828-MINIFS(AD:AD,$E:$E,$E828))/(MAXIFS(AD:AD,$E:$E,$E828)-MINIFS(AD:AD,$E:$E,$E828)),
100*(AD828-MINIFS(AD:AD,$E:$E,$E828))/(MAXIFS(AD:AD,$E:$E,$E828)-MINIFS(AD:AD,$E:$E,$E828))))</f>
        <v/>
      </c>
      <c r="CT828" s="232" t="str">
        <f t="array" ref="CT828">IF(AE828="","",
IF(INDEX(Settings!$H:$H,MATCH(CT$1,Settings!$G:$G,0))=TRUE,
100-100*(AE828-MINIFS(AE:AE,$E:$E,$E828))/(MAXIFS(AE:AE,$E:$E,$E828)-MINIFS(AE:AE,$E:$E,$E828)),
100*(AE828-MINIFS(AE:AE,$E:$E,$E828))/(MAXIFS(AE:AE,$E:$E,$E828)-MINIFS(AE:AE,$E:$E,$E828))))</f>
        <v/>
      </c>
      <c r="CU828" s="232" t="str">
        <f t="array" ref="CU828">IF(AF828="","",
IF(INDEX(Settings!$H:$H,MATCH(CU$1,Settings!$G:$G,0))=TRUE,
100-100*(AF828-MINIFS(AF:AF,$E:$E,$E828))/(MAXIFS(AF:AF,$E:$E,$E828)-MINIFS(AF:AF,$E:$E,$E828)),
100*(AF828-MINIFS(AF:AF,$E:$E,$E828))/(MAXIFS(AF:AF,$E:$E,$E828)-MINIFS(AF:AF,$E:$E,$E828))))</f>
        <v/>
      </c>
      <c r="CV828" s="232" t="str">
        <f t="array" ref="CV828">IF(AG828="","",
IF(INDEX(Settings!$H:$H,MATCH(CV$1,Settings!$G:$G,0))=TRUE,
100-100*(AG828-MINIFS(AG:AG,$E:$E,$E828))/(MAXIFS(AG:AG,$E:$E,$E828)-MINIFS(AG:AG,$E:$E,$E828)),
100*(AG828-MINIFS(AG:AG,$E:$E,$E828))/(MAXIFS(AG:AG,$E:$E,$E828)-MINIFS(AG:AG,$E:$E,$E828))))</f>
        <v/>
      </c>
      <c r="CW828" s="232" t="str">
        <f t="array" ref="CW828">IF(AH828="","",
IF(INDEX(Settings!$H:$H,MATCH(CW$1,Settings!$G:$G,0))=TRUE,
100-100*(AH828-MINIFS(AH:AH,$E:$E,$E828))/(MAXIFS(AH:AH,$E:$E,$E828)-MINIFS(AH:AH,$E:$E,$E828)),
100*(AH828-MINIFS(AH:AH,$E:$E,$E828))/(MAXIFS(AH:AH,$E:$E,$E828)-MINIFS(AH:AH,$E:$E,$E828))))</f>
        <v/>
      </c>
      <c r="CX828" s="232" t="str">
        <f t="array" ref="CX828">IF(AI828="","",
IF(INDEX(Settings!$H:$H,MATCH(CX$1,Settings!$G:$G,0))=TRUE,
100-100*(AI828-MINIFS(AI:AI,$E:$E,$E828))/(MAXIFS(AI:AI,$E:$E,$E828)-MINIFS(AI:AI,$E:$E,$E828)),
100*(AI828-MINIFS(AI:AI,$E:$E,$E828))/(MAXIFS(AI:AI,$E:$E,$E828)-MINIFS(AI:AI,$E:$E,$E828))))</f>
        <v/>
      </c>
      <c r="CY828" s="232" t="str">
        <f t="array" ref="CY828">IF(AJ828="","",
IF(INDEX(Settings!$H:$H,MATCH(CY$1,Settings!$G:$G,0))=TRUE,
100-100*(AJ828-MINIFS(AJ:AJ,$E:$E,$E828))/(MAXIFS(AJ:AJ,$E:$E,$E828)-MINIFS(AJ:AJ,$E:$E,$E828)),
100*(AJ828-MINIFS(AJ:AJ,$E:$E,$E828))/(MAXIFS(AJ:AJ,$E:$E,$E828)-MINIFS(AJ:AJ,$E:$E,$E828))))</f>
        <v/>
      </c>
      <c r="CZ828" s="232" t="str">
        <f t="array" ref="CZ828">IF(AK828="","",
IF(INDEX(Settings!$H:$H,MATCH(CZ$1,Settings!$G:$G,0))=TRUE,
100-100*(AK828-MINIFS(AK:AK,$E:$E,$E828))/(MAXIFS(AK:AK,$E:$E,$E828)-MINIFS(AK:AK,$E:$E,$E828)),
100*(AK828-MINIFS(AK:AK,$E:$E,$E828))/(MAXIFS(AK:AK,$E:$E,$E828)-MINIFS(AK:AK,$E:$E,$E828))))</f>
        <v/>
      </c>
      <c r="DA828" s="232" t="str">
        <f t="array" ref="DA828">IF(AL828="","",
IF(INDEX(Settings!$H:$H,MATCH(DA$1,Settings!$G:$G,0))=TRUE,
100-100*(AL828-MINIFS(AL:AL,$E:$E,$E828))/(MAXIFS(AL:AL,$E:$E,$E828)-MINIFS(AL:AL,$E:$E,$E828)),
100*(AL828-MINIFS(AL:AL,$E:$E,$E828))/(MAXIFS(AL:AL,$E:$E,$E828)-MINIFS(AL:AL,$E:$E,$E828))))</f>
        <v/>
      </c>
      <c r="DB828" s="232" t="str">
        <f t="array" ref="DB828">IF(AM828="","",
IF(INDEX(Settings!$H:$H,MATCH(DB$1,Settings!$G:$G,0))=TRUE,
100-100*(AM828-MINIFS(AM:AM,$E:$E,$E828))/(MAXIFS(AM:AM,$E:$E,$E828)-MINIFS(AM:AM,$E:$E,$E828)),
100*(AM828-MINIFS(AM:AM,$E:$E,$E828))/(MAXIFS(AM:AM,$E:$E,$E828)-MINIFS(AM:AM,$E:$E,$E828))))</f>
        <v/>
      </c>
      <c r="DC828" s="232" t="str">
        <f t="array" ref="DC828">IF(AN828="","",
IF(INDEX(Settings!$H:$H,MATCH(DC$1,Settings!$G:$G,0))=TRUE,
100-100*(AN828-MINIFS(AN:AN,$E:$E,$E828))/(MAXIFS(AN:AN,$E:$E,$E828)-MINIFS(AN:AN,$E:$E,$E828)),
100*(AN828-MINIFS(AN:AN,$E:$E,$E828))/(MAXIFS(AN:AN,$E:$E,$E828)-MINIFS(AN:AN,$E:$E,$E828))))</f>
        <v/>
      </c>
      <c r="DD828" s="232" t="str">
        <f t="array" ref="DD828">IF(AO828="","",
IF(INDEX(Settings!$H:$H,MATCH(DD$1,Settings!$G:$G,0))=TRUE,
100-100*(AO828-MINIFS(AO:AO,$E:$E,$E828))/(MAXIFS(AO:AO,$E:$E,$E828)-MINIFS(AO:AO,$E:$E,$E828)),
100*(AO828-MINIFS(AO:AO,$E:$E,$E828))/(MAXIFS(AO:AO,$E:$E,$E828)-MINIFS(AO:AO,$E:$E,$E828))))</f>
        <v/>
      </c>
      <c r="DE828" s="232" t="str">
        <f t="array" ref="DE828">IF(AP828="","",
IF(INDEX(Settings!$H:$H,MATCH(DE$1,Settings!$G:$G,0))=TRUE,
100-100*(AP828-MINIFS(AP:AP,$E:$E,$E828))/(MAXIFS(AP:AP,$E:$E,$E828)-MINIFS(AP:AP,$E:$E,$E828)),
100*(AP828-MINIFS(AP:AP,$E:$E,$E828))/(MAXIFS(AP:AP,$E:$E,$E828)-MINIFS(AP:AP,$E:$E,$E828))))</f>
        <v/>
      </c>
      <c r="DF828" s="232" t="str">
        <f t="array" ref="DF828">IF(AQ828="","",
IF(INDEX(Settings!$H:$H,MATCH(DF$1,Settings!$G:$G,0))=TRUE,
100-100*(AQ828-MINIFS(AQ:AQ,$E:$E,$E828))/(MAXIFS(AQ:AQ,$E:$E,$E828)-MINIFS(AQ:AQ,$E:$E,$E828)),
100*(AQ828-MINIFS(AQ:AQ,$E:$E,$E828))/(MAXIFS(AQ:AQ,$E:$E,$E828)-MINIFS(AQ:AQ,$E:$E,$E828))))</f>
        <v/>
      </c>
      <c r="DG828" s="232" t="str">
        <f t="array" ref="DG828">IF(AR828="","",
IF(INDEX(Settings!$H:$H,MATCH(DG$1,Settings!$G:$G,0))=TRUE,
100-100*(AR828-MINIFS(AR:AR,$E:$E,$E828))/(MAXIFS(AR:AR,$E:$E,$E828)-MINIFS(AR:AR,$E:$E,$E828)),
100*(AR828-MINIFS(AR:AR,$E:$E,$E828))/(MAXIFS(AR:AR,$E:$E,$E828)-MINIFS(AR:AR,$E:$E,$E828))))</f>
        <v/>
      </c>
      <c r="DH828" s="232" t="str">
        <f t="array" ref="DH828">IF(AS828="","",
IF(INDEX(Settings!$H:$H,MATCH(DH$1,Settings!$G:$G,0))=TRUE,
100-100*(AS828-MINIFS(AS:AS,$E:$E,$E828))/(MAXIFS(AS:AS,$E:$E,$E828)-MINIFS(AS:AS,$E:$E,$E828)),
100*(AS828-MINIFS(AS:AS,$E:$E,$E828))/(MAXIFS(AS:AS,$E:$E,$E828)-MINIFS(AS:AS,$E:$E,$E828))))</f>
        <v/>
      </c>
      <c r="DI828" s="232" t="str">
        <f t="array" ref="DI828">IF(AT828="","",
IF(INDEX(Settings!$H:$H,MATCH(DI$1,Settings!$G:$G,0))=TRUE,
100-100*(AT828-MINIFS(AT:AT,$E:$E,$E828))/(MAXIFS(AT:AT,$E:$E,$E828)-MINIFS(AT:AT,$E:$E,$E828)),
100*(AT828-MINIFS(AT:AT,$E:$E,$E828))/(MAXIFS(AT:AT,$E:$E,$E828)-MINIFS(AT:AT,$E:$E,$E828))))</f>
        <v/>
      </c>
      <c r="DJ828" s="232" t="str">
        <f t="array" ref="DJ828">IF(AU828="","",
IF(INDEX(Settings!$H:$H,MATCH(DJ$1,Settings!$G:$G,0))=TRUE,
100-100*(AU828-MINIFS(AU:AU,$E:$E,$E828))/(MAXIFS(AU:AU,$E:$E,$E828)-MINIFS(AU:AU,$E:$E,$E828)),
100*(AU828-MINIFS(AU:AU,$E:$E,$E828))/(MAXIFS(AU:AU,$E:$E,$E828)-MINIFS(AU:AU,$E:$E,$E828))))</f>
        <v/>
      </c>
      <c r="DK828" s="232" t="str">
        <f t="array" ref="DK828">IF(AV828="","",
IF(INDEX(Settings!$H:$H,MATCH(DK$1,Settings!$G:$G,0))=TRUE,
100-100*(AV828-MINIFS(AV:AV,$E:$E,$E828))/(MAXIFS(AV:AV,$E:$E,$E828)-MINIFS(AV:AV,$E:$E,$E828)),
100*(AV828-MINIFS(AV:AV,$E:$E,$E828))/(MAXIFS(AV:AV,$E:$E,$E828)-MINIFS(AV:AV,$E:$E,$E828))))</f>
        <v/>
      </c>
      <c r="DL828" s="232" t="str">
        <f t="array" ref="DL828">IF(AW828="","",
IF(INDEX(Settings!$H:$H,MATCH(DL$1,Settings!$G:$G,0))=TRUE,
100-100*(AW828-MINIFS(AW:AW,$E:$E,$E828))/(MAXIFS(AW:AW,$E:$E,$E828)-MINIFS(AW:AW,$E:$E,$E828)),
100*(AW828-MINIFS(AW:AW,$E:$E,$E828))/(MAXIFS(AW:AW,$E:$E,$E828)-MINIFS(AW:AW,$E:$E,$E828))))</f>
        <v/>
      </c>
      <c r="DM828" s="232" t="str">
        <f t="array" ref="DM828">IF(AX828="","",
IF(INDEX(Settings!$H:$H,MATCH(DM$1,Settings!$G:$G,0))=TRUE,
100-100*(AX828-MINIFS(AX:AX,$E:$E,$E828))/(MAXIFS(AX:AX,$E:$E,$E828)-MINIFS(AX:AX,$E:$E,$E828)),
100*(AX828-MINIFS(AX:AX,$E:$E,$E828))/(MAXIFS(AX:AX,$E:$E,$E828)-MINIFS(AX:AX,$E:$E,$E828))))</f>
        <v/>
      </c>
      <c r="DN828" s="232" t="str">
        <f t="array" ref="DN828">IF(AY828="","",
IF(INDEX(Settings!$H:$H,MATCH(DN$1,Settings!$G:$G,0))=TRUE,
100-100*(AY828-MINIFS(AY:AY,$E:$E,$E828))/(MAXIFS(AY:AY,$E:$E,$E828)-MINIFS(AY:AY,$E:$E,$E828)),
100*(AY828-MINIFS(AY:AY,$E:$E,$E828))/(MAXIFS(AY:AY,$E:$E,$E828)-MINIFS(AY:AY,$E:$E,$E828))))</f>
        <v/>
      </c>
      <c r="DO828" s="232" t="str">
        <f t="array" ref="DO828">IF(AZ828="","",
IF(INDEX(Settings!$H:$H,MATCH(DO$1,Settings!$G:$G,0))=TRUE,
100-100*(AZ828-MINIFS(AZ:AZ,$E:$E,$E828))/(MAXIFS(AZ:AZ,$E:$E,$E828)-MINIFS(AZ:AZ,$E:$E,$E828)),
100*(AZ828-MINIFS(AZ:AZ,$E:$E,$E828))/(MAXIFS(AZ:AZ,$E:$E,$E828)-MINIFS(AZ:AZ,$E:$E,$E828))))</f>
        <v/>
      </c>
      <c r="DP828" s="232" t="str">
        <f t="array" ref="DP828">IF(BA828="","",
IF(INDEX(Settings!$H:$H,MATCH(DP$1,Settings!$G:$G,0))=TRUE,
100-100*(BA828-MINIFS(BA:BA,$E:$E,$E828))/(MAXIFS(BA:BA,$E:$E,$E828)-MINIFS(BA:BA,$E:$E,$E828)),
100*(BA828-MINIFS(BA:BA,$E:$E,$E828))/(MAXIFS(BA:BA,$E:$E,$E828)-MINIFS(BA:BA,$E:$E,$E828))))</f>
        <v/>
      </c>
      <c r="DQ828" s="232" t="str">
        <f t="array" ref="DQ828">IF(BB828="","",
IF(INDEX(Settings!$H:$H,MATCH(DQ$1,Settings!$G:$G,0))=TRUE,
100-100*(BB828-MINIFS(BB:BB,$E:$E,$E828))/(MAXIFS(BB:BB,$E:$E,$E828)-MINIFS(BB:BB,$E:$E,$E828)),
100*(BB828-MINIFS(BB:BB,$E:$E,$E828))/(MAXIFS(BB:BB,$E:$E,$E828)-MINIFS(BB:BB,$E:$E,$E828))))</f>
        <v/>
      </c>
      <c r="DR828" s="232" t="str">
        <f t="array" ref="DR828">IF(BC828="","",
IF(INDEX(Settings!$H:$H,MATCH(DR$1,Settings!$G:$G,0))=TRUE,
100-100*(BC828-MINIFS(BC:BC,$E:$E,$E828))/(MAXIFS(BC:BC,$E:$E,$E828)-MINIFS(BC:BC,$E:$E,$E828)),
100*(BC828-MINIFS(BC:BC,$E:$E,$E828))/(MAXIFS(BC:BC,$E:$E,$E828)-MINIFS(BC:BC,$E:$E,$E828))))</f>
        <v/>
      </c>
      <c r="DS828" s="232" t="str">
        <f t="array" ref="DS828">IF(BD828="","",
IF(INDEX(Settings!$H:$H,MATCH(DS$1,Settings!$G:$G,0))=TRUE,
100-100*(BD828-MINIFS(BD:BD,$E:$E,$E828))/(MAXIFS(BD:BD,$E:$E,$E828)-MINIFS(BD:BD,$E:$E,$E828)),
100*(BD828-MINIFS(BD:BD,$E:$E,$E828))/(MAXIFS(BD:BD,$E:$E,$E828)-MINIFS(BD:BD,$E:$E,$E828))))</f>
        <v/>
      </c>
      <c r="DT828" s="232" t="str">
        <f t="array" ref="DT828">IF(BE828="","",
IF(INDEX(Settings!$H:$H,MATCH(DT$1,Settings!$G:$G,0))=TRUE,
100-100*(BE828-MINIFS(BE:BE,$E:$E,$E828))/(MAXIFS(BE:BE,$E:$E,$E828)-MINIFS(BE:BE,$E:$E,$E828)),
100*(BE828-MINIFS(BE:BE,$E:$E,$E828))/(MAXIFS(BE:BE,$E:$E,$E828)-MINIFS(BE:BE,$E:$E,$E828))))</f>
        <v/>
      </c>
      <c r="DU828" s="232" t="str">
        <f t="array" ref="DU828">IF(BF828="","",
IF(INDEX(Settings!$H:$H,MATCH(DU$1,Settings!$G:$G,0))=TRUE,
100-100*(BF828-MINIFS(BF:BF,$E:$E,$E828))/(MAXIFS(BF:BF,$E:$E,$E828)-MINIFS(BF:BF,$E:$E,$E828)),
100*(BF828-MINIFS(BF:BF,$E:$E,$E828))/(MAXIFS(BF:BF,$E:$E,$E828)-MINIFS(BF:BF,$E:$E,$E828))))</f>
        <v/>
      </c>
      <c r="DV828" s="232" t="str">
        <f t="array" ref="DV828">IF(BG828="","",
IF(INDEX(Settings!$H:$H,MATCH(DV$1,Settings!$G:$G,0))=TRUE,
100-100*(BG828-MINIFS(BG:BG,$E:$E,$E828))/(MAXIFS(BG:BG,$E:$E,$E828)-MINIFS(BG:BG,$E:$E,$E828)),
100*(BG828-MINIFS(BG:BG,$E:$E,$E828))/(MAXIFS(BG:BG,$E:$E,$E828)-MINIFS(BG:BG,$E:$E,$E828))))</f>
        <v/>
      </c>
      <c r="DW828" s="232" t="str">
        <f t="array" ref="DW828">IF(BH828="","",
IF(INDEX(Settings!$H:$H,MATCH(DW$1,Settings!$G:$G,0))=TRUE,
100-100*(BH828-MINIFS(BH:BH,$E:$E,$E828))/(MAXIFS(BH:BH,$E:$E,$E828)-MINIFS(BH:BH,$E:$E,$E828)),
100*(BH828-MINIFS(BH:BH,$E:$E,$E828))/(MAXIFS(BH:BH,$E:$E,$E828)-MINIFS(BH:BH,$E:$E,$E828))))</f>
        <v/>
      </c>
      <c r="DX828" s="232" t="str">
        <f t="array" ref="DX828">IF(BI828="","",
IF(INDEX(Settings!$H:$H,MATCH(DX$1,Settings!$G:$G,0))=TRUE,
100-100*(BI828-MINIFS(BI:BI,$E:$E,$E828))/(MAXIFS(BI:BI,$E:$E,$E828)-MINIFS(BI:BI,$E:$E,$E828)),
100*(BI828-MINIFS(BI:BI,$E:$E,$E828))/(MAXIFS(BI:BI,$E:$E,$E828)-MINIFS(BI:BI,$E:$E,$E828))))</f>
        <v/>
      </c>
      <c r="DY828" s="232" t="str">
        <f t="array" ref="DY828">IF(BJ828="","",
IF(INDEX(Settings!$H:$H,MATCH(DY$1,Settings!$G:$G,0))=TRUE,
100-100*(BJ828-MINIFS(BJ:BJ,$E:$E,$E828))/(MAXIFS(BJ:BJ,$E:$E,$E828)-MINIFS(BJ:BJ,$E:$E,$E828)),
100*(BJ828-MINIFS(BJ:BJ,$E:$E,$E828))/(MAXIFS(BJ:BJ,$E:$E,$E828)-MINIFS(BJ:BJ,$E:$E,$E828))))</f>
        <v/>
      </c>
      <c r="DZ828" s="234"/>
      <c r="EA828" s="234"/>
      <c r="EB828" s="234" t="str">
        <f t="shared" si="8"/>
        <v/>
      </c>
      <c r="EC828" s="234" t="str">
        <f t="shared" si="9"/>
        <v/>
      </c>
      <c r="ED828" s="234" t="str">
        <f t="shared" si="10"/>
        <v/>
      </c>
      <c r="EE828" s="234" t="str">
        <f t="shared" si="11"/>
        <v/>
      </c>
      <c r="EF828" s="234" t="str">
        <f t="shared" si="12"/>
        <v/>
      </c>
      <c r="EG828" s="234" t="str">
        <f t="shared" si="13"/>
        <v/>
      </c>
      <c r="EH828" s="234"/>
      <c r="EI828" s="234"/>
      <c r="EJ828" s="234"/>
      <c r="EK828" s="234"/>
      <c r="EL828" s="234"/>
      <c r="EM828" s="234"/>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3" t="str">
        <f t="shared" si="14"/>
        <v/>
      </c>
      <c r="N829" s="49"/>
      <c r="O829" s="49"/>
      <c r="P829" s="49"/>
      <c r="Q829" s="49"/>
      <c r="R829" s="49"/>
      <c r="S829" s="222" t="str">
        <f>IFERROR(VLOOKUP(AF829, 'YOYO IR Scores'!A:C, 3, FALSE), "")
</f>
        <v/>
      </c>
      <c r="T829" s="49"/>
      <c r="U829" s="49"/>
      <c r="V829" s="49"/>
      <c r="W829" s="49"/>
      <c r="X829" s="224" t="str">
        <f t="shared" si="4"/>
        <v/>
      </c>
      <c r="Y829" s="225" t="str">
        <f t="shared" si="5"/>
        <v/>
      </c>
      <c r="Z829" s="225" t="str">
        <f t="shared" si="6"/>
        <v/>
      </c>
      <c r="AA829" s="224" t="str">
        <f t="shared" si="7"/>
        <v/>
      </c>
      <c r="AB829" s="223"/>
      <c r="AC829" s="223"/>
      <c r="AD829" s="223"/>
      <c r="AE829" s="223" t="str">
        <f>IFERROR(VLOOKUP(AF829, 'YOYO IR Scores'!A:C, 2, FALSE), "")</f>
        <v/>
      </c>
      <c r="AF829" s="223"/>
      <c r="AG829" s="223"/>
      <c r="AH829" s="223"/>
      <c r="AI829" s="223"/>
      <c r="AJ829" s="223"/>
      <c r="AK829" s="223"/>
      <c r="AL829" s="223"/>
      <c r="AM829" s="223"/>
      <c r="AN829" s="223"/>
      <c r="AO829" s="223"/>
      <c r="AP829" s="223"/>
      <c r="AQ829" s="223"/>
      <c r="AR829" s="223"/>
      <c r="AS829" s="223"/>
      <c r="AT829" s="223"/>
      <c r="AU829" s="223"/>
      <c r="AV829" s="223"/>
      <c r="AW829" s="223"/>
      <c r="AX829" s="223"/>
      <c r="AY829" s="223"/>
      <c r="AZ829" s="223"/>
      <c r="BA829" s="223"/>
      <c r="BB829" s="223"/>
      <c r="BC829" s="223"/>
      <c r="BD829" s="223"/>
      <c r="BE829" s="223"/>
      <c r="BF829" s="223"/>
      <c r="BG829" s="223"/>
      <c r="BH829" s="223"/>
      <c r="BI829" s="223"/>
      <c r="BJ829" s="223"/>
      <c r="BK829" s="223" t="str">
        <f t="array" ref="BK829">IF(J829="","",
IF(INDEX(Settings!$H:$H,MATCH(BY$1,Settings!$G:$G,0))=TRUE,
100-100*(J829-MIN(J:J))/(MAX(J:J)-MIN(J:J)),
100*(J829-MIN(J:J))/(MAX(J:J)-MIN(J:J))))</f>
        <v/>
      </c>
      <c r="BL829" s="223" t="str">
        <f t="array" ref="BL829">IF(J829="","",
IF(INDEX(Settings!$H:$H,MATCH(BY$1,Settings!$G:$G,0))=TRUE,
100-100*(J829-MINIFS(J:J,$E:$E,$E829))/(MAXIFS(J:J,$E:$E,$E829)-MINIFS(J:J,$E:$E,$E829)),
100*(J829-MINIFS(J:J,$E:$E,$E829))/(MAXIFS(J:J,$E:$E,$E829)-MINIFS(J:J,$E:$E,$E829))))</f>
        <v/>
      </c>
      <c r="BM829" s="223"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4" t="str">
        <f t="array" ref="BQ829">IF(J829="","",
IF(INDEX(Settings!$H:$H,MATCH(BY$1,Settings!$G:$G,0))=TRUE,
-1*(J829-AVERAGE(J:J))/STDEV(J:J),
(J829-AVERAGE(J:J))/STDEV(J:J)))</f>
        <v/>
      </c>
      <c r="BR829" s="224" t="str">
        <f>IFERROR(__xludf.DUMMYFUNCTION("IF(J829="""","""",
IF(INDEX(Settings!$H:$H,MATCH(BY$1,Settings!$G:$G,0))=TRUE,
-1*(J829-AVERAGEIFS(J:J,$E:$E,$E829))/STDEV(FILTER(J:J,$E:$E=$E829)),
(J829-AVERAGEIFS(J:J,$E:$E,$E829))/STDEV(FILTER(J:J,$E:$E=$E829))))"),"")</f>
        <v/>
      </c>
      <c r="BS829" s="224"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3" t="str">
        <f t="array" ref="BY829">IF(J829="","",
IF(INDEX(Settings!$H:$H,MATCH(BY$1,Settings!$G:$G,0))=TRUE,
100-100*(J829-MINIFS(J:J,$E:$E,$E829))/(MAXIFS(J:J,$E:$E,$E829)-MINIFS(J:J,$E:$E,$E829)),
100*(J829-MINIFS(J:J,$E:$E,$E829))/(MAXIFS(J:J,$E:$E,$E829)-MINIFS(J:J,$E:$E,$E829))))</f>
        <v/>
      </c>
      <c r="BZ829" s="223" t="str">
        <f t="array" ref="BZ829">IF(K829="","",
IF(INDEX(Settings!$H:$H,MATCH(BZ$1,Settings!$G:$G,0))=TRUE,
100-100*(K829-MINIFS(K:K,$E:$E,$E829))/(MAXIFS(K:K,$E:$E,$E829)-MINIFS(K:K,$E:$E,$E829)),
100*(K829-MINIFS(K:K,$E:$E,$E829))/(MAXIFS(K:K,$E:$E,$E829)-MINIFS(K:K,$E:$E,$E829))))</f>
        <v/>
      </c>
      <c r="CA829" s="223" t="str">
        <f t="array" ref="CA829">IF(L829="","",
IF(INDEX(Settings!$H:$H,MATCH(CA$1,Settings!$G:$G,0))=TRUE,
100-100*(L829-MINIFS(L:L,$E:$E,$E829))/(MAXIFS(L:L,$E:$E,$E829)-MINIFS(L:L,$E:$E,$E829)),
100*(L829-MINIFS(L:L,$E:$E,$E829))/(MAXIFS(L:L,$E:$E,$E829)-MINIFS(L:L,$E:$E,$E829))))</f>
        <v/>
      </c>
      <c r="CB829" s="223" t="str">
        <f t="array" ref="CB829">IF(M829="","",
IF(INDEX(Settings!$H:$H,MATCH(CB$1,Settings!$G:$G,0))=TRUE,
100-100*(M829-MINIFS(M:M,$E:$E,$E829))/(MAXIFS(M:M,$E:$E,$E829)-MINIFS(M:M,$E:$E,$E829)),
100*(M829-MINIFS(M:M,$E:$E,$E829))/(MAXIFS(M:M,$E:$E,$E829)-MINIFS(M:M,$E:$E,$E829))))</f>
        <v/>
      </c>
      <c r="CC829" s="223" t="str">
        <f t="array" ref="CC829">IF(N829="","",
IF(INDEX(Settings!$H:$H,MATCH(CC$1,Settings!$G:$G,0))=TRUE,
100-100*(N829-MINIFS(N:N,$E:$E,$E829))/(MAXIFS(N:N,$E:$E,$E829)-MINIFS(N:N,$E:$E,$E829)),
100*(N829-MINIFS(N:N,$E:$E,$E829))/(MAXIFS(N:N,$E:$E,$E829)-MINIFS(N:N,$E:$E,$E829))))</f>
        <v/>
      </c>
      <c r="CD829" s="223" t="str">
        <f t="array" ref="CD829">IF(O829="","",
IF(INDEX(Settings!$H:$H,MATCH(CD$1,Settings!$G:$G,0))=TRUE,
100-100*(O829-MINIFS(O:O,$E:$E,$E829))/(MAXIFS(O:O,$E:$E,$E829)-MINIFS(O:O,$E:$E,$E829)),
100*(O829-MINIFS(O:O,$E:$E,$E829))/(MAXIFS(O:O,$E:$E,$E829)-MINIFS(O:O,$E:$E,$E829))))</f>
        <v/>
      </c>
      <c r="CE829" s="223" t="str">
        <f t="array" ref="CE829">IF(P829="","",
IF(INDEX(Settings!$H:$H,MATCH(CE$1,Settings!$G:$G,0))=TRUE,
100-100*(P829-MINIFS(P:P,$E:$E,$E829))/(MAXIFS(P:P,$E:$E,$E829)-MINIFS(P:P,$E:$E,$E829)),
100*(P829-MINIFS(P:P,$E:$E,$E829))/(MAXIFS(P:P,$E:$E,$E829)-MINIFS(P:P,$E:$E,$E829))))</f>
        <v/>
      </c>
      <c r="CF829" s="223" t="str">
        <f t="array" ref="CF829">IF(Q829="","",
IF(INDEX(Settings!$H:$H,MATCH(CF$1,Settings!$G:$G,0))=TRUE,
100-100*(Q829-MINIFS(Q:Q,$E:$E,$E829))/(MAXIFS(Q:Q,$E:$E,$E829)-MINIFS(Q:Q,$E:$E,$E829)),
100*(Q829-MINIFS(Q:Q,$E:$E,$E829))/(MAXIFS(Q:Q,$E:$E,$E829)-MINIFS(Q:Q,$E:$E,$E829))))</f>
        <v/>
      </c>
      <c r="CG829" s="223" t="str">
        <f t="array" ref="CG829">IF(R829="","",
IF(INDEX(Settings!$H:$H,MATCH(CG$1,Settings!$G:$G,0))=TRUE,
100-100*(R829-MINIFS(R:R,$E:$E,$E829))/(MAXIFS(R:R,$E:$E,$E829)-MINIFS(R:R,$E:$E,$E829)),
100*(R829-MINIFS(R:R,$E:$E,$E829))/(MAXIFS(R:R,$E:$E,$E829)-MINIFS(R:R,$E:$E,$E829))))</f>
        <v/>
      </c>
      <c r="CH829" s="223" t="str">
        <f t="array" ref="CH829">IF(S829="","",
IF(INDEX(Settings!$H:$H,MATCH(CH$1,Settings!$G:$G,0))=TRUE,
100-100*(S829-MINIFS(S:S,$E:$E,$E829))/(MAXIFS(S:S,$E:$E,$E829)-MINIFS(S:S,$E:$E,$E829)),
100*(S829-MINIFS(S:S,$E:$E,$E829))/(MAXIFS(S:S,$E:$E,$E829)-MINIFS(S:S,$E:$E,$E829))))</f>
        <v/>
      </c>
      <c r="CI829" s="223" t="str">
        <f t="array" ref="CI829">IF(T829="","",
IF(INDEX(Settings!$H:$H,MATCH(CI$1,Settings!$G:$G,0))=TRUE,
100-100*(T829-MINIFS(T:T,$E:$E,$E829))/(MAXIFS(T:T,$E:$E,$E829)-MINIFS(T:T,$E:$E,$E829)),
100*(T829-MINIFS(T:T,$E:$E,$E829))/(MAXIFS(T:T,$E:$E,$E829)-MINIFS(T:T,$E:$E,$E829))))</f>
        <v/>
      </c>
      <c r="CJ829" s="223" t="str">
        <f t="array" ref="CJ829">IF(U829="","",
IF(INDEX(Settings!$H:$H,MATCH(CJ$1,Settings!$G:$G,0))=TRUE,
100-100*(U829-MINIFS(U:U,$E:$E,$E829))/(MAXIFS(U:U,$E:$E,$E829)-MINIFS(U:U,$E:$E,$E829)),
100*(U829-MINIFS(U:U,$E:$E,$E829))/(MAXIFS(U:U,$E:$E,$E829)-MINIFS(U:U,$E:$E,$E829))))</f>
        <v/>
      </c>
      <c r="CK829" s="223" t="str">
        <f t="array" ref="CK829">IF(V829="","",
IF(INDEX(Settings!$H:$H,MATCH(CK$1,Settings!$G:$G,0))=TRUE,
100-100*(V829-MINIFS(V:V,$E:$E,$E829))/(MAXIFS(V:V,$E:$E,$E829)-MINIFS(V:V,$E:$E,$E829)),
100*(V829-MINIFS(V:V,$E:$E,$E829))/(MAXIFS(V:V,$E:$E,$E829)-MINIFS(V:V,$E:$E,$E829))))</f>
        <v/>
      </c>
      <c r="CL829" s="223" t="str">
        <f t="array" ref="CL829">IF(W829="","",
IF(INDEX(Settings!$H:$H,MATCH(CL$1,Settings!$G:$G,0))=TRUE,
100-100*(W829-MINIFS(W:W,$E:$E,$E829))/(MAXIFS(W:W,$E:$E,$E829)-MINIFS(W:W,$E:$E,$E829)),
100*(W829-MINIFS(W:W,$E:$E,$E829))/(MAXIFS(W:W,$E:$E,$E829)-MINIFS(W:W,$E:$E,$E829))))</f>
        <v/>
      </c>
      <c r="CM829" s="223" t="str">
        <f t="array" ref="CM829">IF(X829="","",
IF(INDEX(Settings!$H:$H,MATCH(CM$1,Settings!$G:$G,0))=TRUE,
100-100*(X829-MINIFS(X:X,$E:$E,$E829))/(MAXIFS(X:X,$E:$E,$E829)-MINIFS(X:X,$E:$E,$E829)),
100*(X829-MINIFS(X:X,$E:$E,$E829))/(MAXIFS(X:X,$E:$E,$E829)-MINIFS(X:X,$E:$E,$E829))))</f>
        <v/>
      </c>
      <c r="CN829" s="223" t="str">
        <f t="array" ref="CN829">IF(Y829="","",
IF(INDEX(Settings!$H:$H,MATCH(CN$1,Settings!$G:$G,0))=TRUE,
100-100*(Y829-MINIFS(Y:Y,$E:$E,$E829))/(MAXIFS(Y:Y,$E:$E,$E829)-MINIFS(Y:Y,$E:$E,$E829)),
100*(Y829-MINIFS(Y:Y,$E:$E,$E829))/(MAXIFS(Y:Y,$E:$E,$E829)-MINIFS(Y:Y,$E:$E,$E829))))</f>
        <v/>
      </c>
      <c r="CO829" s="223" t="str">
        <f t="array" ref="CO829">IF(Z829="","",
IF(INDEX(Settings!$H:$H,MATCH(CO$1,Settings!$G:$G,0))=TRUE,
100-100*(Z829-MINIFS(Z:Z,$E:$E,$E829))/(MAXIFS(Z:Z,$E:$E,$E829)-MINIFS(Z:Z,$E:$E,$E829)),
100*(Z829-MINIFS(Z:Z,$E:$E,$E829))/(MAXIFS(Z:Z,$E:$E,$E829)-MINIFS(Z:Z,$E:$E,$E829))))</f>
        <v/>
      </c>
      <c r="CP829" s="223" t="str">
        <f t="array" ref="CP829">IF(AA829="","",
IF(INDEX(Settings!$H:$H,MATCH(CP$1,Settings!$G:$G,0))=TRUE,
100-100*(AA829-MINIFS(AA:AA,$E:$E,$E829))/(MAXIFS(AA:AA,$E:$E,$E829)-MINIFS(AA:AA,$E:$E,$E829)),
100*(AA829-MINIFS(AA:AA,$E:$E,$E829))/(MAXIFS(AA:AA,$E:$E,$E829)-MINIFS(AA:AA,$E:$E,$E829))))</f>
        <v/>
      </c>
      <c r="CQ829" s="223" t="str">
        <f t="array" ref="CQ829">IF(AB829="","",
IF(INDEX(Settings!$H:$H,MATCH(CQ$1,Settings!$G:$G,0))=TRUE,
100-100*(AB829-MINIFS(AB:AB,$E:$E,$E829))/(MAXIFS(AB:AB,$E:$E,$E829)-MINIFS(AB:AB,$E:$E,$E829)),
100*(AB829-MINIFS(AB:AB,$E:$E,$E829))/(MAXIFS(AB:AB,$E:$E,$E829)-MINIFS(AB:AB,$E:$E,$E829))))</f>
        <v/>
      </c>
      <c r="CR829" s="223" t="str">
        <f t="array" ref="CR829">IF(AC829="","",
IF(INDEX(Settings!$H:$H,MATCH(CR$1,Settings!$G:$G,0))=TRUE,
100-100*(AC829-MINIFS(AC:AC,$E:$E,$E829))/(MAXIFS(AC:AC,$E:$E,$E829)-MINIFS(AC:AC,$E:$E,$E829)),
100*(AC829-MINIFS(AC:AC,$E:$E,$E829))/(MAXIFS(AC:AC,$E:$E,$E829)-MINIFS(AC:AC,$E:$E,$E829))))</f>
        <v/>
      </c>
      <c r="CS829" s="223" t="str">
        <f t="array" ref="CS829">IF(AD829="","",
IF(INDEX(Settings!$H:$H,MATCH(CS$1,Settings!$G:$G,0))=TRUE,
100-100*(AD829-MINIFS(AD:AD,$E:$E,$E829))/(MAXIFS(AD:AD,$E:$E,$E829)-MINIFS(AD:AD,$E:$E,$E829)),
100*(AD829-MINIFS(AD:AD,$E:$E,$E829))/(MAXIFS(AD:AD,$E:$E,$E829)-MINIFS(AD:AD,$E:$E,$E829))))</f>
        <v/>
      </c>
      <c r="CT829" s="223" t="str">
        <f t="array" ref="CT829">IF(AE829="","",
IF(INDEX(Settings!$H:$H,MATCH(CT$1,Settings!$G:$G,0))=TRUE,
100-100*(AE829-MINIFS(AE:AE,$E:$E,$E829))/(MAXIFS(AE:AE,$E:$E,$E829)-MINIFS(AE:AE,$E:$E,$E829)),
100*(AE829-MINIFS(AE:AE,$E:$E,$E829))/(MAXIFS(AE:AE,$E:$E,$E829)-MINIFS(AE:AE,$E:$E,$E829))))</f>
        <v/>
      </c>
      <c r="CU829" s="223" t="str">
        <f t="array" ref="CU829">IF(AF829="","",
IF(INDEX(Settings!$H:$H,MATCH(CU$1,Settings!$G:$G,0))=TRUE,
100-100*(AF829-MINIFS(AF:AF,$E:$E,$E829))/(MAXIFS(AF:AF,$E:$E,$E829)-MINIFS(AF:AF,$E:$E,$E829)),
100*(AF829-MINIFS(AF:AF,$E:$E,$E829))/(MAXIFS(AF:AF,$E:$E,$E829)-MINIFS(AF:AF,$E:$E,$E829))))</f>
        <v/>
      </c>
      <c r="CV829" s="223" t="str">
        <f t="array" ref="CV829">IF(AG829="","",
IF(INDEX(Settings!$H:$H,MATCH(CV$1,Settings!$G:$G,0))=TRUE,
100-100*(AG829-MINIFS(AG:AG,$E:$E,$E829))/(MAXIFS(AG:AG,$E:$E,$E829)-MINIFS(AG:AG,$E:$E,$E829)),
100*(AG829-MINIFS(AG:AG,$E:$E,$E829))/(MAXIFS(AG:AG,$E:$E,$E829)-MINIFS(AG:AG,$E:$E,$E829))))</f>
        <v/>
      </c>
      <c r="CW829" s="223" t="str">
        <f t="array" ref="CW829">IF(AH829="","",
IF(INDEX(Settings!$H:$H,MATCH(CW$1,Settings!$G:$G,0))=TRUE,
100-100*(AH829-MINIFS(AH:AH,$E:$E,$E829))/(MAXIFS(AH:AH,$E:$E,$E829)-MINIFS(AH:AH,$E:$E,$E829)),
100*(AH829-MINIFS(AH:AH,$E:$E,$E829))/(MAXIFS(AH:AH,$E:$E,$E829)-MINIFS(AH:AH,$E:$E,$E829))))</f>
        <v/>
      </c>
      <c r="CX829" s="223" t="str">
        <f t="array" ref="CX829">IF(AI829="","",
IF(INDEX(Settings!$H:$H,MATCH(CX$1,Settings!$G:$G,0))=TRUE,
100-100*(AI829-MINIFS(AI:AI,$E:$E,$E829))/(MAXIFS(AI:AI,$E:$E,$E829)-MINIFS(AI:AI,$E:$E,$E829)),
100*(AI829-MINIFS(AI:AI,$E:$E,$E829))/(MAXIFS(AI:AI,$E:$E,$E829)-MINIFS(AI:AI,$E:$E,$E829))))</f>
        <v/>
      </c>
      <c r="CY829" s="223" t="str">
        <f t="array" ref="CY829">IF(AJ829="","",
IF(INDEX(Settings!$H:$H,MATCH(CY$1,Settings!$G:$G,0))=TRUE,
100-100*(AJ829-MINIFS(AJ:AJ,$E:$E,$E829))/(MAXIFS(AJ:AJ,$E:$E,$E829)-MINIFS(AJ:AJ,$E:$E,$E829)),
100*(AJ829-MINIFS(AJ:AJ,$E:$E,$E829))/(MAXIFS(AJ:AJ,$E:$E,$E829)-MINIFS(AJ:AJ,$E:$E,$E829))))</f>
        <v/>
      </c>
      <c r="CZ829" s="223" t="str">
        <f t="array" ref="CZ829">IF(AK829="","",
IF(INDEX(Settings!$H:$H,MATCH(CZ$1,Settings!$G:$G,0))=TRUE,
100-100*(AK829-MINIFS(AK:AK,$E:$E,$E829))/(MAXIFS(AK:AK,$E:$E,$E829)-MINIFS(AK:AK,$E:$E,$E829)),
100*(AK829-MINIFS(AK:AK,$E:$E,$E829))/(MAXIFS(AK:AK,$E:$E,$E829)-MINIFS(AK:AK,$E:$E,$E829))))</f>
        <v/>
      </c>
      <c r="DA829" s="223" t="str">
        <f t="array" ref="DA829">IF(AL829="","",
IF(INDEX(Settings!$H:$H,MATCH(DA$1,Settings!$G:$G,0))=TRUE,
100-100*(AL829-MINIFS(AL:AL,$E:$E,$E829))/(MAXIFS(AL:AL,$E:$E,$E829)-MINIFS(AL:AL,$E:$E,$E829)),
100*(AL829-MINIFS(AL:AL,$E:$E,$E829))/(MAXIFS(AL:AL,$E:$E,$E829)-MINIFS(AL:AL,$E:$E,$E829))))</f>
        <v/>
      </c>
      <c r="DB829" s="223" t="str">
        <f t="array" ref="DB829">IF(AM829="","",
IF(INDEX(Settings!$H:$H,MATCH(DB$1,Settings!$G:$G,0))=TRUE,
100-100*(AM829-MINIFS(AM:AM,$E:$E,$E829))/(MAXIFS(AM:AM,$E:$E,$E829)-MINIFS(AM:AM,$E:$E,$E829)),
100*(AM829-MINIFS(AM:AM,$E:$E,$E829))/(MAXIFS(AM:AM,$E:$E,$E829)-MINIFS(AM:AM,$E:$E,$E829))))</f>
        <v/>
      </c>
      <c r="DC829" s="223" t="str">
        <f t="array" ref="DC829">IF(AN829="","",
IF(INDEX(Settings!$H:$H,MATCH(DC$1,Settings!$G:$G,0))=TRUE,
100-100*(AN829-MINIFS(AN:AN,$E:$E,$E829))/(MAXIFS(AN:AN,$E:$E,$E829)-MINIFS(AN:AN,$E:$E,$E829)),
100*(AN829-MINIFS(AN:AN,$E:$E,$E829))/(MAXIFS(AN:AN,$E:$E,$E829)-MINIFS(AN:AN,$E:$E,$E829))))</f>
        <v/>
      </c>
      <c r="DD829" s="223" t="str">
        <f t="array" ref="DD829">IF(AO829="","",
IF(INDEX(Settings!$H:$H,MATCH(DD$1,Settings!$G:$G,0))=TRUE,
100-100*(AO829-MINIFS(AO:AO,$E:$E,$E829))/(MAXIFS(AO:AO,$E:$E,$E829)-MINIFS(AO:AO,$E:$E,$E829)),
100*(AO829-MINIFS(AO:AO,$E:$E,$E829))/(MAXIFS(AO:AO,$E:$E,$E829)-MINIFS(AO:AO,$E:$E,$E829))))</f>
        <v/>
      </c>
      <c r="DE829" s="223" t="str">
        <f t="array" ref="DE829">IF(AP829="","",
IF(INDEX(Settings!$H:$H,MATCH(DE$1,Settings!$G:$G,0))=TRUE,
100-100*(AP829-MINIFS(AP:AP,$E:$E,$E829))/(MAXIFS(AP:AP,$E:$E,$E829)-MINIFS(AP:AP,$E:$E,$E829)),
100*(AP829-MINIFS(AP:AP,$E:$E,$E829))/(MAXIFS(AP:AP,$E:$E,$E829)-MINIFS(AP:AP,$E:$E,$E829))))</f>
        <v/>
      </c>
      <c r="DF829" s="223" t="str">
        <f t="array" ref="DF829">IF(AQ829="","",
IF(INDEX(Settings!$H:$H,MATCH(DF$1,Settings!$G:$G,0))=TRUE,
100-100*(AQ829-MINIFS(AQ:AQ,$E:$E,$E829))/(MAXIFS(AQ:AQ,$E:$E,$E829)-MINIFS(AQ:AQ,$E:$E,$E829)),
100*(AQ829-MINIFS(AQ:AQ,$E:$E,$E829))/(MAXIFS(AQ:AQ,$E:$E,$E829)-MINIFS(AQ:AQ,$E:$E,$E829))))</f>
        <v/>
      </c>
      <c r="DG829" s="223" t="str">
        <f t="array" ref="DG829">IF(AR829="","",
IF(INDEX(Settings!$H:$H,MATCH(DG$1,Settings!$G:$G,0))=TRUE,
100-100*(AR829-MINIFS(AR:AR,$E:$E,$E829))/(MAXIFS(AR:AR,$E:$E,$E829)-MINIFS(AR:AR,$E:$E,$E829)),
100*(AR829-MINIFS(AR:AR,$E:$E,$E829))/(MAXIFS(AR:AR,$E:$E,$E829)-MINIFS(AR:AR,$E:$E,$E829))))</f>
        <v/>
      </c>
      <c r="DH829" s="223" t="str">
        <f t="array" ref="DH829">IF(AS829="","",
IF(INDEX(Settings!$H:$H,MATCH(DH$1,Settings!$G:$G,0))=TRUE,
100-100*(AS829-MINIFS(AS:AS,$E:$E,$E829))/(MAXIFS(AS:AS,$E:$E,$E829)-MINIFS(AS:AS,$E:$E,$E829)),
100*(AS829-MINIFS(AS:AS,$E:$E,$E829))/(MAXIFS(AS:AS,$E:$E,$E829)-MINIFS(AS:AS,$E:$E,$E829))))</f>
        <v/>
      </c>
      <c r="DI829" s="223" t="str">
        <f t="array" ref="DI829">IF(AT829="","",
IF(INDEX(Settings!$H:$H,MATCH(DI$1,Settings!$G:$G,0))=TRUE,
100-100*(AT829-MINIFS(AT:AT,$E:$E,$E829))/(MAXIFS(AT:AT,$E:$E,$E829)-MINIFS(AT:AT,$E:$E,$E829)),
100*(AT829-MINIFS(AT:AT,$E:$E,$E829))/(MAXIFS(AT:AT,$E:$E,$E829)-MINIFS(AT:AT,$E:$E,$E829))))</f>
        <v/>
      </c>
      <c r="DJ829" s="223" t="str">
        <f t="array" ref="DJ829">IF(AU829="","",
IF(INDEX(Settings!$H:$H,MATCH(DJ$1,Settings!$G:$G,0))=TRUE,
100-100*(AU829-MINIFS(AU:AU,$E:$E,$E829))/(MAXIFS(AU:AU,$E:$E,$E829)-MINIFS(AU:AU,$E:$E,$E829)),
100*(AU829-MINIFS(AU:AU,$E:$E,$E829))/(MAXIFS(AU:AU,$E:$E,$E829)-MINIFS(AU:AU,$E:$E,$E829))))</f>
        <v/>
      </c>
      <c r="DK829" s="223" t="str">
        <f t="array" ref="DK829">IF(AV829="","",
IF(INDEX(Settings!$H:$H,MATCH(DK$1,Settings!$G:$G,0))=TRUE,
100-100*(AV829-MINIFS(AV:AV,$E:$E,$E829))/(MAXIFS(AV:AV,$E:$E,$E829)-MINIFS(AV:AV,$E:$E,$E829)),
100*(AV829-MINIFS(AV:AV,$E:$E,$E829))/(MAXIFS(AV:AV,$E:$E,$E829)-MINIFS(AV:AV,$E:$E,$E829))))</f>
        <v/>
      </c>
      <c r="DL829" s="223" t="str">
        <f t="array" ref="DL829">IF(AW829="","",
IF(INDEX(Settings!$H:$H,MATCH(DL$1,Settings!$G:$G,0))=TRUE,
100-100*(AW829-MINIFS(AW:AW,$E:$E,$E829))/(MAXIFS(AW:AW,$E:$E,$E829)-MINIFS(AW:AW,$E:$E,$E829)),
100*(AW829-MINIFS(AW:AW,$E:$E,$E829))/(MAXIFS(AW:AW,$E:$E,$E829)-MINIFS(AW:AW,$E:$E,$E829))))</f>
        <v/>
      </c>
      <c r="DM829" s="223" t="str">
        <f t="array" ref="DM829">IF(AX829="","",
IF(INDEX(Settings!$H:$H,MATCH(DM$1,Settings!$G:$G,0))=TRUE,
100-100*(AX829-MINIFS(AX:AX,$E:$E,$E829))/(MAXIFS(AX:AX,$E:$E,$E829)-MINIFS(AX:AX,$E:$E,$E829)),
100*(AX829-MINIFS(AX:AX,$E:$E,$E829))/(MAXIFS(AX:AX,$E:$E,$E829)-MINIFS(AX:AX,$E:$E,$E829))))</f>
        <v/>
      </c>
      <c r="DN829" s="223" t="str">
        <f t="array" ref="DN829">IF(AY829="","",
IF(INDEX(Settings!$H:$H,MATCH(DN$1,Settings!$G:$G,0))=TRUE,
100-100*(AY829-MINIFS(AY:AY,$E:$E,$E829))/(MAXIFS(AY:AY,$E:$E,$E829)-MINIFS(AY:AY,$E:$E,$E829)),
100*(AY829-MINIFS(AY:AY,$E:$E,$E829))/(MAXIFS(AY:AY,$E:$E,$E829)-MINIFS(AY:AY,$E:$E,$E829))))</f>
        <v/>
      </c>
      <c r="DO829" s="223" t="str">
        <f t="array" ref="DO829">IF(AZ829="","",
IF(INDEX(Settings!$H:$H,MATCH(DO$1,Settings!$G:$G,0))=TRUE,
100-100*(AZ829-MINIFS(AZ:AZ,$E:$E,$E829))/(MAXIFS(AZ:AZ,$E:$E,$E829)-MINIFS(AZ:AZ,$E:$E,$E829)),
100*(AZ829-MINIFS(AZ:AZ,$E:$E,$E829))/(MAXIFS(AZ:AZ,$E:$E,$E829)-MINIFS(AZ:AZ,$E:$E,$E829))))</f>
        <v/>
      </c>
      <c r="DP829" s="223" t="str">
        <f t="array" ref="DP829">IF(BA829="","",
IF(INDEX(Settings!$H:$H,MATCH(DP$1,Settings!$G:$G,0))=TRUE,
100-100*(BA829-MINIFS(BA:BA,$E:$E,$E829))/(MAXIFS(BA:BA,$E:$E,$E829)-MINIFS(BA:BA,$E:$E,$E829)),
100*(BA829-MINIFS(BA:BA,$E:$E,$E829))/(MAXIFS(BA:BA,$E:$E,$E829)-MINIFS(BA:BA,$E:$E,$E829))))</f>
        <v/>
      </c>
      <c r="DQ829" s="223" t="str">
        <f t="array" ref="DQ829">IF(BB829="","",
IF(INDEX(Settings!$H:$H,MATCH(DQ$1,Settings!$G:$G,0))=TRUE,
100-100*(BB829-MINIFS(BB:BB,$E:$E,$E829))/(MAXIFS(BB:BB,$E:$E,$E829)-MINIFS(BB:BB,$E:$E,$E829)),
100*(BB829-MINIFS(BB:BB,$E:$E,$E829))/(MAXIFS(BB:BB,$E:$E,$E829)-MINIFS(BB:BB,$E:$E,$E829))))</f>
        <v/>
      </c>
      <c r="DR829" s="223" t="str">
        <f t="array" ref="DR829">IF(BC829="","",
IF(INDEX(Settings!$H:$H,MATCH(DR$1,Settings!$G:$G,0))=TRUE,
100-100*(BC829-MINIFS(BC:BC,$E:$E,$E829))/(MAXIFS(BC:BC,$E:$E,$E829)-MINIFS(BC:BC,$E:$E,$E829)),
100*(BC829-MINIFS(BC:BC,$E:$E,$E829))/(MAXIFS(BC:BC,$E:$E,$E829)-MINIFS(BC:BC,$E:$E,$E829))))</f>
        <v/>
      </c>
      <c r="DS829" s="223" t="str">
        <f t="array" ref="DS829">IF(BD829="","",
IF(INDEX(Settings!$H:$H,MATCH(DS$1,Settings!$G:$G,0))=TRUE,
100-100*(BD829-MINIFS(BD:BD,$E:$E,$E829))/(MAXIFS(BD:BD,$E:$E,$E829)-MINIFS(BD:BD,$E:$E,$E829)),
100*(BD829-MINIFS(BD:BD,$E:$E,$E829))/(MAXIFS(BD:BD,$E:$E,$E829)-MINIFS(BD:BD,$E:$E,$E829))))</f>
        <v/>
      </c>
      <c r="DT829" s="223" t="str">
        <f t="array" ref="DT829">IF(BE829="","",
IF(INDEX(Settings!$H:$H,MATCH(DT$1,Settings!$G:$G,0))=TRUE,
100-100*(BE829-MINIFS(BE:BE,$E:$E,$E829))/(MAXIFS(BE:BE,$E:$E,$E829)-MINIFS(BE:BE,$E:$E,$E829)),
100*(BE829-MINIFS(BE:BE,$E:$E,$E829))/(MAXIFS(BE:BE,$E:$E,$E829)-MINIFS(BE:BE,$E:$E,$E829))))</f>
        <v/>
      </c>
      <c r="DU829" s="223" t="str">
        <f t="array" ref="DU829">IF(BF829="","",
IF(INDEX(Settings!$H:$H,MATCH(DU$1,Settings!$G:$G,0))=TRUE,
100-100*(BF829-MINIFS(BF:BF,$E:$E,$E829))/(MAXIFS(BF:BF,$E:$E,$E829)-MINIFS(BF:BF,$E:$E,$E829)),
100*(BF829-MINIFS(BF:BF,$E:$E,$E829))/(MAXIFS(BF:BF,$E:$E,$E829)-MINIFS(BF:BF,$E:$E,$E829))))</f>
        <v/>
      </c>
      <c r="DV829" s="223" t="str">
        <f t="array" ref="DV829">IF(BG829="","",
IF(INDEX(Settings!$H:$H,MATCH(DV$1,Settings!$G:$G,0))=TRUE,
100-100*(BG829-MINIFS(BG:BG,$E:$E,$E829))/(MAXIFS(BG:BG,$E:$E,$E829)-MINIFS(BG:BG,$E:$E,$E829)),
100*(BG829-MINIFS(BG:BG,$E:$E,$E829))/(MAXIFS(BG:BG,$E:$E,$E829)-MINIFS(BG:BG,$E:$E,$E829))))</f>
        <v/>
      </c>
      <c r="DW829" s="223" t="str">
        <f t="array" ref="DW829">IF(BH829="","",
IF(INDEX(Settings!$H:$H,MATCH(DW$1,Settings!$G:$G,0))=TRUE,
100-100*(BH829-MINIFS(BH:BH,$E:$E,$E829))/(MAXIFS(BH:BH,$E:$E,$E829)-MINIFS(BH:BH,$E:$E,$E829)),
100*(BH829-MINIFS(BH:BH,$E:$E,$E829))/(MAXIFS(BH:BH,$E:$E,$E829)-MINIFS(BH:BH,$E:$E,$E829))))</f>
        <v/>
      </c>
      <c r="DX829" s="223" t="str">
        <f t="array" ref="DX829">IF(BI829="","",
IF(INDEX(Settings!$H:$H,MATCH(DX$1,Settings!$G:$G,0))=TRUE,
100-100*(BI829-MINIFS(BI:BI,$E:$E,$E829))/(MAXIFS(BI:BI,$E:$E,$E829)-MINIFS(BI:BI,$E:$E,$E829)),
100*(BI829-MINIFS(BI:BI,$E:$E,$E829))/(MAXIFS(BI:BI,$E:$E,$E829)-MINIFS(BI:BI,$E:$E,$E829))))</f>
        <v/>
      </c>
      <c r="DY829" s="223" t="str">
        <f t="array" ref="DY829">IF(BJ829="","",
IF(INDEX(Settings!$H:$H,MATCH(DY$1,Settings!$G:$G,0))=TRUE,
100-100*(BJ829-MINIFS(BJ:BJ,$E:$E,$E829))/(MAXIFS(BJ:BJ,$E:$E,$E829)-MINIFS(BJ:BJ,$E:$E,$E829)),
100*(BJ829-MINIFS(BJ:BJ,$E:$E,$E829))/(MAXIFS(BJ:BJ,$E:$E,$E829)-MINIFS(BJ:BJ,$E:$E,$E829))))</f>
        <v/>
      </c>
      <c r="DZ829" s="225"/>
      <c r="EA829" s="225"/>
      <c r="EB829" s="225" t="str">
        <f t="shared" si="8"/>
        <v/>
      </c>
      <c r="EC829" s="225" t="str">
        <f t="shared" si="9"/>
        <v/>
      </c>
      <c r="ED829" s="225" t="str">
        <f t="shared" si="10"/>
        <v/>
      </c>
      <c r="EE829" s="225" t="str">
        <f t="shared" si="11"/>
        <v/>
      </c>
      <c r="EF829" s="225" t="str">
        <f t="shared" si="12"/>
        <v/>
      </c>
      <c r="EG829" s="225" t="str">
        <f t="shared" si="13"/>
        <v/>
      </c>
      <c r="EH829" s="225"/>
      <c r="EI829" s="225"/>
      <c r="EJ829" s="225"/>
      <c r="EK829" s="225"/>
      <c r="EL829" s="225"/>
      <c r="EM829" s="225"/>
    </row>
    <row r="830">
      <c r="A830" s="231"/>
      <c r="B830" s="231"/>
      <c r="C830" s="231"/>
      <c r="D830" s="231" t="str">
        <f t="array" ref="D830">IFERROR(INDEX(Profiles!$B:$B,MATCH($A830,Profiles!$A:$A,0)),"")</f>
        <v/>
      </c>
      <c r="E830" s="231"/>
      <c r="F830" s="231"/>
      <c r="G830" s="231"/>
      <c r="H830" s="231"/>
      <c r="I830" s="231" t="str">
        <f>IF(A830="","",IF(Settings!$N$3="DATE",F830&amp;": "&amp;TEXT(B830,"M/DD/YY"),F830&amp;": "&amp;H830))</f>
        <v/>
      </c>
      <c r="J830" s="231"/>
      <c r="K830" s="231"/>
      <c r="L830" s="231"/>
      <c r="M830" s="232" t="str">
        <f t="shared" si="14"/>
        <v/>
      </c>
      <c r="N830" s="231"/>
      <c r="O830" s="231"/>
      <c r="P830" s="231"/>
      <c r="Q830" s="231"/>
      <c r="R830" s="231"/>
      <c r="S830" s="230" t="str">
        <f>IFERROR(VLOOKUP(AF830, 'YOYO IR Scores'!A:C, 3, FALSE), "")
</f>
        <v/>
      </c>
      <c r="T830" s="231"/>
      <c r="U830" s="231"/>
      <c r="V830" s="231"/>
      <c r="W830" s="231"/>
      <c r="X830" s="233" t="str">
        <f t="shared" si="4"/>
        <v/>
      </c>
      <c r="Y830" s="234" t="str">
        <f t="shared" si="5"/>
        <v/>
      </c>
      <c r="Z830" s="234" t="str">
        <f t="shared" si="6"/>
        <v/>
      </c>
      <c r="AA830" s="233" t="str">
        <f t="shared" si="7"/>
        <v/>
      </c>
      <c r="AB830" s="232"/>
      <c r="AC830" s="232"/>
      <c r="AD830" s="232"/>
      <c r="AE830" s="232" t="str">
        <f>IFERROR(VLOOKUP(AF830, 'YOYO IR Scores'!A:C, 2, FALSE), "")</f>
        <v/>
      </c>
      <c r="AF830" s="232"/>
      <c r="AG830" s="23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c r="BD830" s="232"/>
      <c r="BE830" s="232"/>
      <c r="BF830" s="232"/>
      <c r="BG830" s="232"/>
      <c r="BH830" s="232"/>
      <c r="BI830" s="232"/>
      <c r="BJ830" s="232"/>
      <c r="BK830" s="232" t="str">
        <f t="array" ref="BK830">IF(J830="","",
IF(INDEX(Settings!$H:$H,MATCH(BY$1,Settings!$G:$G,0))=TRUE,
100-100*(J830-MIN(J:J))/(MAX(J:J)-MIN(J:J)),
100*(J830-MIN(J:J))/(MAX(J:J)-MIN(J:J))))</f>
        <v/>
      </c>
      <c r="BL830" s="232" t="str">
        <f t="array" ref="BL830">IF(J830="","",
IF(INDEX(Settings!$H:$H,MATCH(BY$1,Settings!$G:$G,0))=TRUE,
100-100*(J830-MINIFS(J:J,$E:$E,$E830))/(MAXIFS(J:J,$E:$E,$E830)-MINIFS(J:J,$E:$E,$E830)),
100*(J830-MINIFS(J:J,$E:$E,$E830))/(MAXIFS(J:J,$E:$E,$E830)-MINIFS(J:J,$E:$E,$E830))))</f>
        <v/>
      </c>
      <c r="BM830" s="232" t="str">
        <f t="array" ref="BM830">IF(J830="","",
IF(INDEX(Settings!$H:$H,MATCH(BY$1,Settings!$G:$G,0))=TRUE,
100-100*(J830-MINIFS(J:J,$E:$E,$E830,$I:$I,$I830))/(MAXIFS(J:J,$E:$E,$E830,$I:$I,$I830)-MINIFS(J:J,$E:$E,$E830,$I:$I,$I830)),
100*(J830-MINIFS(J:J,$E:$E,$E830,$I:$I,$I830))/(MAXIFS(J:J,$E:$E,$E830,$I:$I,$I830)-MINIFS(J:J,$E:$E,$E830,$I:$I,$I830))))</f>
        <v/>
      </c>
      <c r="BN830" s="231" t="str">
        <f t="array" ref="BN830">IF(J830="","",
IF(INDEX(Settings!$H:$H,MATCH(BY$1,Settings!$G:$G,0))=TRUE,
100-100*PERCENTRANK(J:J,J830),
100*PERCENTRANK(J:J,J830)))</f>
        <v/>
      </c>
      <c r="BO830" s="231" t="str">
        <f>IFERROR(__xludf.DUMMYFUNCTION("IF(J830="""","""",
IF(INDEX(Settings!$H:$H,MATCH(BY$1,Settings!$G:$G,0))=TRUE,
100-100*PERCENTRANK(FILTER(J:J,$E:$E=$E830),J830),
100*PERCENTRANK(FILTER(J:J,$E:$E=$E830),J830)))"),"")</f>
        <v/>
      </c>
      <c r="BP830" s="231" t="str">
        <f>IFERROR(__xludf.DUMMYFUNCTION("IF(J830="""","""",
IF(INDEX(Settings!$H:$H,MATCH(BY$1,Settings!$G:$G,0))=TRUE,
100-100*PERCENTRANK(FILTER(J:J,$E:$E=$E830,$I:$I=$I830),J830),
100*PERCENTRANK(FILTER(J:J,$E:$E=$E830,$I:$I=$I830),J830)))"),"")</f>
        <v/>
      </c>
      <c r="BQ830" s="233" t="str">
        <f t="array" ref="BQ830">IF(J830="","",
IF(INDEX(Settings!$H:$H,MATCH(BY$1,Settings!$G:$G,0))=TRUE,
-1*(J830-AVERAGE(J:J))/STDEV(J:J),
(J830-AVERAGE(J:J))/STDEV(J:J)))</f>
        <v/>
      </c>
      <c r="BR830" s="233" t="str">
        <f>IFERROR(__xludf.DUMMYFUNCTION("IF(J830="""","""",
IF(INDEX(Settings!$H:$H,MATCH(BY$1,Settings!$G:$G,0))=TRUE,
-1*(J830-AVERAGEIFS(J:J,$E:$E,$E830))/STDEV(FILTER(J:J,$E:$E=$E830)),
(J830-AVERAGEIFS(J:J,$E:$E,$E830))/STDEV(FILTER(J:J,$E:$E=$E830))))"),"")</f>
        <v/>
      </c>
      <c r="BS830" s="233"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1"/>
      <c r="BX830" s="231"/>
      <c r="BY830" s="232" t="str">
        <f t="array" ref="BY830">IF(J830="","",
IF(INDEX(Settings!$H:$H,MATCH(BY$1,Settings!$G:$G,0))=TRUE,
100-100*(J830-MINIFS(J:J,$E:$E,$E830))/(MAXIFS(J:J,$E:$E,$E830)-MINIFS(J:J,$E:$E,$E830)),
100*(J830-MINIFS(J:J,$E:$E,$E830))/(MAXIFS(J:J,$E:$E,$E830)-MINIFS(J:J,$E:$E,$E830))))</f>
        <v/>
      </c>
      <c r="BZ830" s="232" t="str">
        <f t="array" ref="BZ830">IF(K830="","",
IF(INDEX(Settings!$H:$H,MATCH(BZ$1,Settings!$G:$G,0))=TRUE,
100-100*(K830-MINIFS(K:K,$E:$E,$E830))/(MAXIFS(K:K,$E:$E,$E830)-MINIFS(K:K,$E:$E,$E830)),
100*(K830-MINIFS(K:K,$E:$E,$E830))/(MAXIFS(K:K,$E:$E,$E830)-MINIFS(K:K,$E:$E,$E830))))</f>
        <v/>
      </c>
      <c r="CA830" s="232" t="str">
        <f t="array" ref="CA830">IF(L830="","",
IF(INDEX(Settings!$H:$H,MATCH(CA$1,Settings!$G:$G,0))=TRUE,
100-100*(L830-MINIFS(L:L,$E:$E,$E830))/(MAXIFS(L:L,$E:$E,$E830)-MINIFS(L:L,$E:$E,$E830)),
100*(L830-MINIFS(L:L,$E:$E,$E830))/(MAXIFS(L:L,$E:$E,$E830)-MINIFS(L:L,$E:$E,$E830))))</f>
        <v/>
      </c>
      <c r="CB830" s="232" t="str">
        <f t="array" ref="CB830">IF(M830="","",
IF(INDEX(Settings!$H:$H,MATCH(CB$1,Settings!$G:$G,0))=TRUE,
100-100*(M830-MINIFS(M:M,$E:$E,$E830))/(MAXIFS(M:M,$E:$E,$E830)-MINIFS(M:M,$E:$E,$E830)),
100*(M830-MINIFS(M:M,$E:$E,$E830))/(MAXIFS(M:M,$E:$E,$E830)-MINIFS(M:M,$E:$E,$E830))))</f>
        <v/>
      </c>
      <c r="CC830" s="232" t="str">
        <f t="array" ref="CC830">IF(N830="","",
IF(INDEX(Settings!$H:$H,MATCH(CC$1,Settings!$G:$G,0))=TRUE,
100-100*(N830-MINIFS(N:N,$E:$E,$E830))/(MAXIFS(N:N,$E:$E,$E830)-MINIFS(N:N,$E:$E,$E830)),
100*(N830-MINIFS(N:N,$E:$E,$E830))/(MAXIFS(N:N,$E:$E,$E830)-MINIFS(N:N,$E:$E,$E830))))</f>
        <v/>
      </c>
      <c r="CD830" s="232" t="str">
        <f t="array" ref="CD830">IF(O830="","",
IF(INDEX(Settings!$H:$H,MATCH(CD$1,Settings!$G:$G,0))=TRUE,
100-100*(O830-MINIFS(O:O,$E:$E,$E830))/(MAXIFS(O:O,$E:$E,$E830)-MINIFS(O:O,$E:$E,$E830)),
100*(O830-MINIFS(O:O,$E:$E,$E830))/(MAXIFS(O:O,$E:$E,$E830)-MINIFS(O:O,$E:$E,$E830))))</f>
        <v/>
      </c>
      <c r="CE830" s="232" t="str">
        <f t="array" ref="CE830">IF(P830="","",
IF(INDEX(Settings!$H:$H,MATCH(CE$1,Settings!$G:$G,0))=TRUE,
100-100*(P830-MINIFS(P:P,$E:$E,$E830))/(MAXIFS(P:P,$E:$E,$E830)-MINIFS(P:P,$E:$E,$E830)),
100*(P830-MINIFS(P:P,$E:$E,$E830))/(MAXIFS(P:P,$E:$E,$E830)-MINIFS(P:P,$E:$E,$E830))))</f>
        <v/>
      </c>
      <c r="CF830" s="232" t="str">
        <f t="array" ref="CF830">IF(Q830="","",
IF(INDEX(Settings!$H:$H,MATCH(CF$1,Settings!$G:$G,0))=TRUE,
100-100*(Q830-MINIFS(Q:Q,$E:$E,$E830))/(MAXIFS(Q:Q,$E:$E,$E830)-MINIFS(Q:Q,$E:$E,$E830)),
100*(Q830-MINIFS(Q:Q,$E:$E,$E830))/(MAXIFS(Q:Q,$E:$E,$E830)-MINIFS(Q:Q,$E:$E,$E830))))</f>
        <v/>
      </c>
      <c r="CG830" s="232" t="str">
        <f t="array" ref="CG830">IF(R830="","",
IF(INDEX(Settings!$H:$H,MATCH(CG$1,Settings!$G:$G,0))=TRUE,
100-100*(R830-MINIFS(R:R,$E:$E,$E830))/(MAXIFS(R:R,$E:$E,$E830)-MINIFS(R:R,$E:$E,$E830)),
100*(R830-MINIFS(R:R,$E:$E,$E830))/(MAXIFS(R:R,$E:$E,$E830)-MINIFS(R:R,$E:$E,$E830))))</f>
        <v/>
      </c>
      <c r="CH830" s="232" t="str">
        <f t="array" ref="CH830">IF(S830="","",
IF(INDEX(Settings!$H:$H,MATCH(CH$1,Settings!$G:$G,0))=TRUE,
100-100*(S830-MINIFS(S:S,$E:$E,$E830))/(MAXIFS(S:S,$E:$E,$E830)-MINIFS(S:S,$E:$E,$E830)),
100*(S830-MINIFS(S:S,$E:$E,$E830))/(MAXIFS(S:S,$E:$E,$E830)-MINIFS(S:S,$E:$E,$E830))))</f>
        <v/>
      </c>
      <c r="CI830" s="232" t="str">
        <f t="array" ref="CI830">IF(T830="","",
IF(INDEX(Settings!$H:$H,MATCH(CI$1,Settings!$G:$G,0))=TRUE,
100-100*(T830-MINIFS(T:T,$E:$E,$E830))/(MAXIFS(T:T,$E:$E,$E830)-MINIFS(T:T,$E:$E,$E830)),
100*(T830-MINIFS(T:T,$E:$E,$E830))/(MAXIFS(T:T,$E:$E,$E830)-MINIFS(T:T,$E:$E,$E830))))</f>
        <v/>
      </c>
      <c r="CJ830" s="232" t="str">
        <f t="array" ref="CJ830">IF(U830="","",
IF(INDEX(Settings!$H:$H,MATCH(CJ$1,Settings!$G:$G,0))=TRUE,
100-100*(U830-MINIFS(U:U,$E:$E,$E830))/(MAXIFS(U:U,$E:$E,$E830)-MINIFS(U:U,$E:$E,$E830)),
100*(U830-MINIFS(U:U,$E:$E,$E830))/(MAXIFS(U:U,$E:$E,$E830)-MINIFS(U:U,$E:$E,$E830))))</f>
        <v/>
      </c>
      <c r="CK830" s="232" t="str">
        <f t="array" ref="CK830">IF(V830="","",
IF(INDEX(Settings!$H:$H,MATCH(CK$1,Settings!$G:$G,0))=TRUE,
100-100*(V830-MINIFS(V:V,$E:$E,$E830))/(MAXIFS(V:V,$E:$E,$E830)-MINIFS(V:V,$E:$E,$E830)),
100*(V830-MINIFS(V:V,$E:$E,$E830))/(MAXIFS(V:V,$E:$E,$E830)-MINIFS(V:V,$E:$E,$E830))))</f>
        <v/>
      </c>
      <c r="CL830" s="232" t="str">
        <f t="array" ref="CL830">IF(W830="","",
IF(INDEX(Settings!$H:$H,MATCH(CL$1,Settings!$G:$G,0))=TRUE,
100-100*(W830-MINIFS(W:W,$E:$E,$E830))/(MAXIFS(W:W,$E:$E,$E830)-MINIFS(W:W,$E:$E,$E830)),
100*(W830-MINIFS(W:W,$E:$E,$E830))/(MAXIFS(W:W,$E:$E,$E830)-MINIFS(W:W,$E:$E,$E830))))</f>
        <v/>
      </c>
      <c r="CM830" s="232" t="str">
        <f t="array" ref="CM830">IF(X830="","",
IF(INDEX(Settings!$H:$H,MATCH(CM$1,Settings!$G:$G,0))=TRUE,
100-100*(X830-MINIFS(X:X,$E:$E,$E830))/(MAXIFS(X:X,$E:$E,$E830)-MINIFS(X:X,$E:$E,$E830)),
100*(X830-MINIFS(X:X,$E:$E,$E830))/(MAXIFS(X:X,$E:$E,$E830)-MINIFS(X:X,$E:$E,$E830))))</f>
        <v/>
      </c>
      <c r="CN830" s="232" t="str">
        <f t="array" ref="CN830">IF(Y830="","",
IF(INDEX(Settings!$H:$H,MATCH(CN$1,Settings!$G:$G,0))=TRUE,
100-100*(Y830-MINIFS(Y:Y,$E:$E,$E830))/(MAXIFS(Y:Y,$E:$E,$E830)-MINIFS(Y:Y,$E:$E,$E830)),
100*(Y830-MINIFS(Y:Y,$E:$E,$E830))/(MAXIFS(Y:Y,$E:$E,$E830)-MINIFS(Y:Y,$E:$E,$E830))))</f>
        <v/>
      </c>
      <c r="CO830" s="232" t="str">
        <f t="array" ref="CO830">IF(Z830="","",
IF(INDEX(Settings!$H:$H,MATCH(CO$1,Settings!$G:$G,0))=TRUE,
100-100*(Z830-MINIFS(Z:Z,$E:$E,$E830))/(MAXIFS(Z:Z,$E:$E,$E830)-MINIFS(Z:Z,$E:$E,$E830)),
100*(Z830-MINIFS(Z:Z,$E:$E,$E830))/(MAXIFS(Z:Z,$E:$E,$E830)-MINIFS(Z:Z,$E:$E,$E830))))</f>
        <v/>
      </c>
      <c r="CP830" s="232" t="str">
        <f t="array" ref="CP830">IF(AA830="","",
IF(INDEX(Settings!$H:$H,MATCH(CP$1,Settings!$G:$G,0))=TRUE,
100-100*(AA830-MINIFS(AA:AA,$E:$E,$E830))/(MAXIFS(AA:AA,$E:$E,$E830)-MINIFS(AA:AA,$E:$E,$E830)),
100*(AA830-MINIFS(AA:AA,$E:$E,$E830))/(MAXIFS(AA:AA,$E:$E,$E830)-MINIFS(AA:AA,$E:$E,$E830))))</f>
        <v/>
      </c>
      <c r="CQ830" s="232" t="str">
        <f t="array" ref="CQ830">IF(AB830="","",
IF(INDEX(Settings!$H:$H,MATCH(CQ$1,Settings!$G:$G,0))=TRUE,
100-100*(AB830-MINIFS(AB:AB,$E:$E,$E830))/(MAXIFS(AB:AB,$E:$E,$E830)-MINIFS(AB:AB,$E:$E,$E830)),
100*(AB830-MINIFS(AB:AB,$E:$E,$E830))/(MAXIFS(AB:AB,$E:$E,$E830)-MINIFS(AB:AB,$E:$E,$E830))))</f>
        <v/>
      </c>
      <c r="CR830" s="232" t="str">
        <f t="array" ref="CR830">IF(AC830="","",
IF(INDEX(Settings!$H:$H,MATCH(CR$1,Settings!$G:$G,0))=TRUE,
100-100*(AC830-MINIFS(AC:AC,$E:$E,$E830))/(MAXIFS(AC:AC,$E:$E,$E830)-MINIFS(AC:AC,$E:$E,$E830)),
100*(AC830-MINIFS(AC:AC,$E:$E,$E830))/(MAXIFS(AC:AC,$E:$E,$E830)-MINIFS(AC:AC,$E:$E,$E830))))</f>
        <v/>
      </c>
      <c r="CS830" s="232" t="str">
        <f t="array" ref="CS830">IF(AD830="","",
IF(INDEX(Settings!$H:$H,MATCH(CS$1,Settings!$G:$G,0))=TRUE,
100-100*(AD830-MINIFS(AD:AD,$E:$E,$E830))/(MAXIFS(AD:AD,$E:$E,$E830)-MINIFS(AD:AD,$E:$E,$E830)),
100*(AD830-MINIFS(AD:AD,$E:$E,$E830))/(MAXIFS(AD:AD,$E:$E,$E830)-MINIFS(AD:AD,$E:$E,$E830))))</f>
        <v/>
      </c>
      <c r="CT830" s="232" t="str">
        <f t="array" ref="CT830">IF(AE830="","",
IF(INDEX(Settings!$H:$H,MATCH(CT$1,Settings!$G:$G,0))=TRUE,
100-100*(AE830-MINIFS(AE:AE,$E:$E,$E830))/(MAXIFS(AE:AE,$E:$E,$E830)-MINIFS(AE:AE,$E:$E,$E830)),
100*(AE830-MINIFS(AE:AE,$E:$E,$E830))/(MAXIFS(AE:AE,$E:$E,$E830)-MINIFS(AE:AE,$E:$E,$E830))))</f>
        <v/>
      </c>
      <c r="CU830" s="232" t="str">
        <f t="array" ref="CU830">IF(AF830="","",
IF(INDEX(Settings!$H:$H,MATCH(CU$1,Settings!$G:$G,0))=TRUE,
100-100*(AF830-MINIFS(AF:AF,$E:$E,$E830))/(MAXIFS(AF:AF,$E:$E,$E830)-MINIFS(AF:AF,$E:$E,$E830)),
100*(AF830-MINIFS(AF:AF,$E:$E,$E830))/(MAXIFS(AF:AF,$E:$E,$E830)-MINIFS(AF:AF,$E:$E,$E830))))</f>
        <v/>
      </c>
      <c r="CV830" s="232" t="str">
        <f t="array" ref="CV830">IF(AG830="","",
IF(INDEX(Settings!$H:$H,MATCH(CV$1,Settings!$G:$G,0))=TRUE,
100-100*(AG830-MINIFS(AG:AG,$E:$E,$E830))/(MAXIFS(AG:AG,$E:$E,$E830)-MINIFS(AG:AG,$E:$E,$E830)),
100*(AG830-MINIFS(AG:AG,$E:$E,$E830))/(MAXIFS(AG:AG,$E:$E,$E830)-MINIFS(AG:AG,$E:$E,$E830))))</f>
        <v/>
      </c>
      <c r="CW830" s="232" t="str">
        <f t="array" ref="CW830">IF(AH830="","",
IF(INDEX(Settings!$H:$H,MATCH(CW$1,Settings!$G:$G,0))=TRUE,
100-100*(AH830-MINIFS(AH:AH,$E:$E,$E830))/(MAXIFS(AH:AH,$E:$E,$E830)-MINIFS(AH:AH,$E:$E,$E830)),
100*(AH830-MINIFS(AH:AH,$E:$E,$E830))/(MAXIFS(AH:AH,$E:$E,$E830)-MINIFS(AH:AH,$E:$E,$E830))))</f>
        <v/>
      </c>
      <c r="CX830" s="232" t="str">
        <f t="array" ref="CX830">IF(AI830="","",
IF(INDEX(Settings!$H:$H,MATCH(CX$1,Settings!$G:$G,0))=TRUE,
100-100*(AI830-MINIFS(AI:AI,$E:$E,$E830))/(MAXIFS(AI:AI,$E:$E,$E830)-MINIFS(AI:AI,$E:$E,$E830)),
100*(AI830-MINIFS(AI:AI,$E:$E,$E830))/(MAXIFS(AI:AI,$E:$E,$E830)-MINIFS(AI:AI,$E:$E,$E830))))</f>
        <v/>
      </c>
      <c r="CY830" s="232" t="str">
        <f t="array" ref="CY830">IF(AJ830="","",
IF(INDEX(Settings!$H:$H,MATCH(CY$1,Settings!$G:$G,0))=TRUE,
100-100*(AJ830-MINIFS(AJ:AJ,$E:$E,$E830))/(MAXIFS(AJ:AJ,$E:$E,$E830)-MINIFS(AJ:AJ,$E:$E,$E830)),
100*(AJ830-MINIFS(AJ:AJ,$E:$E,$E830))/(MAXIFS(AJ:AJ,$E:$E,$E830)-MINIFS(AJ:AJ,$E:$E,$E830))))</f>
        <v/>
      </c>
      <c r="CZ830" s="232" t="str">
        <f t="array" ref="CZ830">IF(AK830="","",
IF(INDEX(Settings!$H:$H,MATCH(CZ$1,Settings!$G:$G,0))=TRUE,
100-100*(AK830-MINIFS(AK:AK,$E:$E,$E830))/(MAXIFS(AK:AK,$E:$E,$E830)-MINIFS(AK:AK,$E:$E,$E830)),
100*(AK830-MINIFS(AK:AK,$E:$E,$E830))/(MAXIFS(AK:AK,$E:$E,$E830)-MINIFS(AK:AK,$E:$E,$E830))))</f>
        <v/>
      </c>
      <c r="DA830" s="232" t="str">
        <f t="array" ref="DA830">IF(AL830="","",
IF(INDEX(Settings!$H:$H,MATCH(DA$1,Settings!$G:$G,0))=TRUE,
100-100*(AL830-MINIFS(AL:AL,$E:$E,$E830))/(MAXIFS(AL:AL,$E:$E,$E830)-MINIFS(AL:AL,$E:$E,$E830)),
100*(AL830-MINIFS(AL:AL,$E:$E,$E830))/(MAXIFS(AL:AL,$E:$E,$E830)-MINIFS(AL:AL,$E:$E,$E830))))</f>
        <v/>
      </c>
      <c r="DB830" s="232" t="str">
        <f t="array" ref="DB830">IF(AM830="","",
IF(INDEX(Settings!$H:$H,MATCH(DB$1,Settings!$G:$G,0))=TRUE,
100-100*(AM830-MINIFS(AM:AM,$E:$E,$E830))/(MAXIFS(AM:AM,$E:$E,$E830)-MINIFS(AM:AM,$E:$E,$E830)),
100*(AM830-MINIFS(AM:AM,$E:$E,$E830))/(MAXIFS(AM:AM,$E:$E,$E830)-MINIFS(AM:AM,$E:$E,$E830))))</f>
        <v/>
      </c>
      <c r="DC830" s="232" t="str">
        <f t="array" ref="DC830">IF(AN830="","",
IF(INDEX(Settings!$H:$H,MATCH(DC$1,Settings!$G:$G,0))=TRUE,
100-100*(AN830-MINIFS(AN:AN,$E:$E,$E830))/(MAXIFS(AN:AN,$E:$E,$E830)-MINIFS(AN:AN,$E:$E,$E830)),
100*(AN830-MINIFS(AN:AN,$E:$E,$E830))/(MAXIFS(AN:AN,$E:$E,$E830)-MINIFS(AN:AN,$E:$E,$E830))))</f>
        <v/>
      </c>
      <c r="DD830" s="232" t="str">
        <f t="array" ref="DD830">IF(AO830="","",
IF(INDEX(Settings!$H:$H,MATCH(DD$1,Settings!$G:$G,0))=TRUE,
100-100*(AO830-MINIFS(AO:AO,$E:$E,$E830))/(MAXIFS(AO:AO,$E:$E,$E830)-MINIFS(AO:AO,$E:$E,$E830)),
100*(AO830-MINIFS(AO:AO,$E:$E,$E830))/(MAXIFS(AO:AO,$E:$E,$E830)-MINIFS(AO:AO,$E:$E,$E830))))</f>
        <v/>
      </c>
      <c r="DE830" s="232" t="str">
        <f t="array" ref="DE830">IF(AP830="","",
IF(INDEX(Settings!$H:$H,MATCH(DE$1,Settings!$G:$G,0))=TRUE,
100-100*(AP830-MINIFS(AP:AP,$E:$E,$E830))/(MAXIFS(AP:AP,$E:$E,$E830)-MINIFS(AP:AP,$E:$E,$E830)),
100*(AP830-MINIFS(AP:AP,$E:$E,$E830))/(MAXIFS(AP:AP,$E:$E,$E830)-MINIFS(AP:AP,$E:$E,$E830))))</f>
        <v/>
      </c>
      <c r="DF830" s="232" t="str">
        <f t="array" ref="DF830">IF(AQ830="","",
IF(INDEX(Settings!$H:$H,MATCH(DF$1,Settings!$G:$G,0))=TRUE,
100-100*(AQ830-MINIFS(AQ:AQ,$E:$E,$E830))/(MAXIFS(AQ:AQ,$E:$E,$E830)-MINIFS(AQ:AQ,$E:$E,$E830)),
100*(AQ830-MINIFS(AQ:AQ,$E:$E,$E830))/(MAXIFS(AQ:AQ,$E:$E,$E830)-MINIFS(AQ:AQ,$E:$E,$E830))))</f>
        <v/>
      </c>
      <c r="DG830" s="232" t="str">
        <f t="array" ref="DG830">IF(AR830="","",
IF(INDEX(Settings!$H:$H,MATCH(DG$1,Settings!$G:$G,0))=TRUE,
100-100*(AR830-MINIFS(AR:AR,$E:$E,$E830))/(MAXIFS(AR:AR,$E:$E,$E830)-MINIFS(AR:AR,$E:$E,$E830)),
100*(AR830-MINIFS(AR:AR,$E:$E,$E830))/(MAXIFS(AR:AR,$E:$E,$E830)-MINIFS(AR:AR,$E:$E,$E830))))</f>
        <v/>
      </c>
      <c r="DH830" s="232" t="str">
        <f t="array" ref="DH830">IF(AS830="","",
IF(INDEX(Settings!$H:$H,MATCH(DH$1,Settings!$G:$G,0))=TRUE,
100-100*(AS830-MINIFS(AS:AS,$E:$E,$E830))/(MAXIFS(AS:AS,$E:$E,$E830)-MINIFS(AS:AS,$E:$E,$E830)),
100*(AS830-MINIFS(AS:AS,$E:$E,$E830))/(MAXIFS(AS:AS,$E:$E,$E830)-MINIFS(AS:AS,$E:$E,$E830))))</f>
        <v/>
      </c>
      <c r="DI830" s="232" t="str">
        <f t="array" ref="DI830">IF(AT830="","",
IF(INDEX(Settings!$H:$H,MATCH(DI$1,Settings!$G:$G,0))=TRUE,
100-100*(AT830-MINIFS(AT:AT,$E:$E,$E830))/(MAXIFS(AT:AT,$E:$E,$E830)-MINIFS(AT:AT,$E:$E,$E830)),
100*(AT830-MINIFS(AT:AT,$E:$E,$E830))/(MAXIFS(AT:AT,$E:$E,$E830)-MINIFS(AT:AT,$E:$E,$E830))))</f>
        <v/>
      </c>
      <c r="DJ830" s="232" t="str">
        <f t="array" ref="DJ830">IF(AU830="","",
IF(INDEX(Settings!$H:$H,MATCH(DJ$1,Settings!$G:$G,0))=TRUE,
100-100*(AU830-MINIFS(AU:AU,$E:$E,$E830))/(MAXIFS(AU:AU,$E:$E,$E830)-MINIFS(AU:AU,$E:$E,$E830)),
100*(AU830-MINIFS(AU:AU,$E:$E,$E830))/(MAXIFS(AU:AU,$E:$E,$E830)-MINIFS(AU:AU,$E:$E,$E830))))</f>
        <v/>
      </c>
      <c r="DK830" s="232" t="str">
        <f t="array" ref="DK830">IF(AV830="","",
IF(INDEX(Settings!$H:$H,MATCH(DK$1,Settings!$G:$G,0))=TRUE,
100-100*(AV830-MINIFS(AV:AV,$E:$E,$E830))/(MAXIFS(AV:AV,$E:$E,$E830)-MINIFS(AV:AV,$E:$E,$E830)),
100*(AV830-MINIFS(AV:AV,$E:$E,$E830))/(MAXIFS(AV:AV,$E:$E,$E830)-MINIFS(AV:AV,$E:$E,$E830))))</f>
        <v/>
      </c>
      <c r="DL830" s="232" t="str">
        <f t="array" ref="DL830">IF(AW830="","",
IF(INDEX(Settings!$H:$H,MATCH(DL$1,Settings!$G:$G,0))=TRUE,
100-100*(AW830-MINIFS(AW:AW,$E:$E,$E830))/(MAXIFS(AW:AW,$E:$E,$E830)-MINIFS(AW:AW,$E:$E,$E830)),
100*(AW830-MINIFS(AW:AW,$E:$E,$E830))/(MAXIFS(AW:AW,$E:$E,$E830)-MINIFS(AW:AW,$E:$E,$E830))))</f>
        <v/>
      </c>
      <c r="DM830" s="232" t="str">
        <f t="array" ref="DM830">IF(AX830="","",
IF(INDEX(Settings!$H:$H,MATCH(DM$1,Settings!$G:$G,0))=TRUE,
100-100*(AX830-MINIFS(AX:AX,$E:$E,$E830))/(MAXIFS(AX:AX,$E:$E,$E830)-MINIFS(AX:AX,$E:$E,$E830)),
100*(AX830-MINIFS(AX:AX,$E:$E,$E830))/(MAXIFS(AX:AX,$E:$E,$E830)-MINIFS(AX:AX,$E:$E,$E830))))</f>
        <v/>
      </c>
      <c r="DN830" s="232" t="str">
        <f t="array" ref="DN830">IF(AY830="","",
IF(INDEX(Settings!$H:$H,MATCH(DN$1,Settings!$G:$G,0))=TRUE,
100-100*(AY830-MINIFS(AY:AY,$E:$E,$E830))/(MAXIFS(AY:AY,$E:$E,$E830)-MINIFS(AY:AY,$E:$E,$E830)),
100*(AY830-MINIFS(AY:AY,$E:$E,$E830))/(MAXIFS(AY:AY,$E:$E,$E830)-MINIFS(AY:AY,$E:$E,$E830))))</f>
        <v/>
      </c>
      <c r="DO830" s="232" t="str">
        <f t="array" ref="DO830">IF(AZ830="","",
IF(INDEX(Settings!$H:$H,MATCH(DO$1,Settings!$G:$G,0))=TRUE,
100-100*(AZ830-MINIFS(AZ:AZ,$E:$E,$E830))/(MAXIFS(AZ:AZ,$E:$E,$E830)-MINIFS(AZ:AZ,$E:$E,$E830)),
100*(AZ830-MINIFS(AZ:AZ,$E:$E,$E830))/(MAXIFS(AZ:AZ,$E:$E,$E830)-MINIFS(AZ:AZ,$E:$E,$E830))))</f>
        <v/>
      </c>
      <c r="DP830" s="232" t="str">
        <f t="array" ref="DP830">IF(BA830="","",
IF(INDEX(Settings!$H:$H,MATCH(DP$1,Settings!$G:$G,0))=TRUE,
100-100*(BA830-MINIFS(BA:BA,$E:$E,$E830))/(MAXIFS(BA:BA,$E:$E,$E830)-MINIFS(BA:BA,$E:$E,$E830)),
100*(BA830-MINIFS(BA:BA,$E:$E,$E830))/(MAXIFS(BA:BA,$E:$E,$E830)-MINIFS(BA:BA,$E:$E,$E830))))</f>
        <v/>
      </c>
      <c r="DQ830" s="232" t="str">
        <f t="array" ref="DQ830">IF(BB830="","",
IF(INDEX(Settings!$H:$H,MATCH(DQ$1,Settings!$G:$G,0))=TRUE,
100-100*(BB830-MINIFS(BB:BB,$E:$E,$E830))/(MAXIFS(BB:BB,$E:$E,$E830)-MINIFS(BB:BB,$E:$E,$E830)),
100*(BB830-MINIFS(BB:BB,$E:$E,$E830))/(MAXIFS(BB:BB,$E:$E,$E830)-MINIFS(BB:BB,$E:$E,$E830))))</f>
        <v/>
      </c>
      <c r="DR830" s="232" t="str">
        <f t="array" ref="DR830">IF(BC830="","",
IF(INDEX(Settings!$H:$H,MATCH(DR$1,Settings!$G:$G,0))=TRUE,
100-100*(BC830-MINIFS(BC:BC,$E:$E,$E830))/(MAXIFS(BC:BC,$E:$E,$E830)-MINIFS(BC:BC,$E:$E,$E830)),
100*(BC830-MINIFS(BC:BC,$E:$E,$E830))/(MAXIFS(BC:BC,$E:$E,$E830)-MINIFS(BC:BC,$E:$E,$E830))))</f>
        <v/>
      </c>
      <c r="DS830" s="232" t="str">
        <f t="array" ref="DS830">IF(BD830="","",
IF(INDEX(Settings!$H:$H,MATCH(DS$1,Settings!$G:$G,0))=TRUE,
100-100*(BD830-MINIFS(BD:BD,$E:$E,$E830))/(MAXIFS(BD:BD,$E:$E,$E830)-MINIFS(BD:BD,$E:$E,$E830)),
100*(BD830-MINIFS(BD:BD,$E:$E,$E830))/(MAXIFS(BD:BD,$E:$E,$E830)-MINIFS(BD:BD,$E:$E,$E830))))</f>
        <v/>
      </c>
      <c r="DT830" s="232" t="str">
        <f t="array" ref="DT830">IF(BE830="","",
IF(INDEX(Settings!$H:$H,MATCH(DT$1,Settings!$G:$G,0))=TRUE,
100-100*(BE830-MINIFS(BE:BE,$E:$E,$E830))/(MAXIFS(BE:BE,$E:$E,$E830)-MINIFS(BE:BE,$E:$E,$E830)),
100*(BE830-MINIFS(BE:BE,$E:$E,$E830))/(MAXIFS(BE:BE,$E:$E,$E830)-MINIFS(BE:BE,$E:$E,$E830))))</f>
        <v/>
      </c>
      <c r="DU830" s="232" t="str">
        <f t="array" ref="DU830">IF(BF830="","",
IF(INDEX(Settings!$H:$H,MATCH(DU$1,Settings!$G:$G,0))=TRUE,
100-100*(BF830-MINIFS(BF:BF,$E:$E,$E830))/(MAXIFS(BF:BF,$E:$E,$E830)-MINIFS(BF:BF,$E:$E,$E830)),
100*(BF830-MINIFS(BF:BF,$E:$E,$E830))/(MAXIFS(BF:BF,$E:$E,$E830)-MINIFS(BF:BF,$E:$E,$E830))))</f>
        <v/>
      </c>
      <c r="DV830" s="232" t="str">
        <f t="array" ref="DV830">IF(BG830="","",
IF(INDEX(Settings!$H:$H,MATCH(DV$1,Settings!$G:$G,0))=TRUE,
100-100*(BG830-MINIFS(BG:BG,$E:$E,$E830))/(MAXIFS(BG:BG,$E:$E,$E830)-MINIFS(BG:BG,$E:$E,$E830)),
100*(BG830-MINIFS(BG:BG,$E:$E,$E830))/(MAXIFS(BG:BG,$E:$E,$E830)-MINIFS(BG:BG,$E:$E,$E830))))</f>
        <v/>
      </c>
      <c r="DW830" s="232" t="str">
        <f t="array" ref="DW830">IF(BH830="","",
IF(INDEX(Settings!$H:$H,MATCH(DW$1,Settings!$G:$G,0))=TRUE,
100-100*(BH830-MINIFS(BH:BH,$E:$E,$E830))/(MAXIFS(BH:BH,$E:$E,$E830)-MINIFS(BH:BH,$E:$E,$E830)),
100*(BH830-MINIFS(BH:BH,$E:$E,$E830))/(MAXIFS(BH:BH,$E:$E,$E830)-MINIFS(BH:BH,$E:$E,$E830))))</f>
        <v/>
      </c>
      <c r="DX830" s="232" t="str">
        <f t="array" ref="DX830">IF(BI830="","",
IF(INDEX(Settings!$H:$H,MATCH(DX$1,Settings!$G:$G,0))=TRUE,
100-100*(BI830-MINIFS(BI:BI,$E:$E,$E830))/(MAXIFS(BI:BI,$E:$E,$E830)-MINIFS(BI:BI,$E:$E,$E830)),
100*(BI830-MINIFS(BI:BI,$E:$E,$E830))/(MAXIFS(BI:BI,$E:$E,$E830)-MINIFS(BI:BI,$E:$E,$E830))))</f>
        <v/>
      </c>
      <c r="DY830" s="232" t="str">
        <f t="array" ref="DY830">IF(BJ830="","",
IF(INDEX(Settings!$H:$H,MATCH(DY$1,Settings!$G:$G,0))=TRUE,
100-100*(BJ830-MINIFS(BJ:BJ,$E:$E,$E830))/(MAXIFS(BJ:BJ,$E:$E,$E830)-MINIFS(BJ:BJ,$E:$E,$E830)),
100*(BJ830-MINIFS(BJ:BJ,$E:$E,$E830))/(MAXIFS(BJ:BJ,$E:$E,$E830)-MINIFS(BJ:BJ,$E:$E,$E830))))</f>
        <v/>
      </c>
      <c r="DZ830" s="234"/>
      <c r="EA830" s="234"/>
      <c r="EB830" s="234" t="str">
        <f t="shared" si="8"/>
        <v/>
      </c>
      <c r="EC830" s="234" t="str">
        <f t="shared" si="9"/>
        <v/>
      </c>
      <c r="ED830" s="234" t="str">
        <f t="shared" si="10"/>
        <v/>
      </c>
      <c r="EE830" s="234" t="str">
        <f t="shared" si="11"/>
        <v/>
      </c>
      <c r="EF830" s="234" t="str">
        <f t="shared" si="12"/>
        <v/>
      </c>
      <c r="EG830" s="234" t="str">
        <f t="shared" si="13"/>
        <v/>
      </c>
      <c r="EH830" s="234"/>
      <c r="EI830" s="234"/>
      <c r="EJ830" s="234"/>
      <c r="EK830" s="234"/>
      <c r="EL830" s="234"/>
      <c r="EM830" s="234"/>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3" t="str">
        <f t="shared" si="14"/>
        <v/>
      </c>
      <c r="N831" s="49"/>
      <c r="O831" s="49"/>
      <c r="P831" s="49"/>
      <c r="Q831" s="49"/>
      <c r="R831" s="49"/>
      <c r="S831" s="222" t="str">
        <f>IFERROR(VLOOKUP(AF831, 'YOYO IR Scores'!A:C, 3, FALSE), "")
</f>
        <v/>
      </c>
      <c r="T831" s="49"/>
      <c r="U831" s="49"/>
      <c r="V831" s="49"/>
      <c r="W831" s="49"/>
      <c r="X831" s="224" t="str">
        <f t="shared" si="4"/>
        <v/>
      </c>
      <c r="Y831" s="225" t="str">
        <f t="shared" si="5"/>
        <v/>
      </c>
      <c r="Z831" s="225" t="str">
        <f t="shared" si="6"/>
        <v/>
      </c>
      <c r="AA831" s="224" t="str">
        <f t="shared" si="7"/>
        <v/>
      </c>
      <c r="AB831" s="223"/>
      <c r="AC831" s="223"/>
      <c r="AD831" s="223"/>
      <c r="AE831" s="223" t="str">
        <f>IFERROR(VLOOKUP(AF831, 'YOYO IR Scores'!A:C, 2, FALSE), "")</f>
        <v/>
      </c>
      <c r="AF831" s="223"/>
      <c r="AG831" s="223"/>
      <c r="AH831" s="223"/>
      <c r="AI831" s="223"/>
      <c r="AJ831" s="223"/>
      <c r="AK831" s="223"/>
      <c r="AL831" s="223"/>
      <c r="AM831" s="223"/>
      <c r="AN831" s="223"/>
      <c r="AO831" s="223"/>
      <c r="AP831" s="223"/>
      <c r="AQ831" s="223"/>
      <c r="AR831" s="223"/>
      <c r="AS831" s="223"/>
      <c r="AT831" s="223"/>
      <c r="AU831" s="223"/>
      <c r="AV831" s="223"/>
      <c r="AW831" s="223"/>
      <c r="AX831" s="223"/>
      <c r="AY831" s="223"/>
      <c r="AZ831" s="223"/>
      <c r="BA831" s="223"/>
      <c r="BB831" s="223"/>
      <c r="BC831" s="223"/>
      <c r="BD831" s="223"/>
      <c r="BE831" s="223"/>
      <c r="BF831" s="223"/>
      <c r="BG831" s="223"/>
      <c r="BH831" s="223"/>
      <c r="BI831" s="223"/>
      <c r="BJ831" s="223"/>
      <c r="BK831" s="223" t="str">
        <f t="array" ref="BK831">IF(J831="","",
IF(INDEX(Settings!$H:$H,MATCH(BY$1,Settings!$G:$G,0))=TRUE,
100-100*(J831-MIN(J:J))/(MAX(J:J)-MIN(J:J)),
100*(J831-MIN(J:J))/(MAX(J:J)-MIN(J:J))))</f>
        <v/>
      </c>
      <c r="BL831" s="223" t="str">
        <f t="array" ref="BL831">IF(J831="","",
IF(INDEX(Settings!$H:$H,MATCH(BY$1,Settings!$G:$G,0))=TRUE,
100-100*(J831-MINIFS(J:J,$E:$E,$E831))/(MAXIFS(J:J,$E:$E,$E831)-MINIFS(J:J,$E:$E,$E831)),
100*(J831-MINIFS(J:J,$E:$E,$E831))/(MAXIFS(J:J,$E:$E,$E831)-MINIFS(J:J,$E:$E,$E831))))</f>
        <v/>
      </c>
      <c r="BM831" s="223"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4" t="str">
        <f t="array" ref="BQ831">IF(J831="","",
IF(INDEX(Settings!$H:$H,MATCH(BY$1,Settings!$G:$G,0))=TRUE,
-1*(J831-AVERAGE(J:J))/STDEV(J:J),
(J831-AVERAGE(J:J))/STDEV(J:J)))</f>
        <v/>
      </c>
      <c r="BR831" s="224" t="str">
        <f>IFERROR(__xludf.DUMMYFUNCTION("IF(J831="""","""",
IF(INDEX(Settings!$H:$H,MATCH(BY$1,Settings!$G:$G,0))=TRUE,
-1*(J831-AVERAGEIFS(J:J,$E:$E,$E831))/STDEV(FILTER(J:J,$E:$E=$E831)),
(J831-AVERAGEIFS(J:J,$E:$E,$E831))/STDEV(FILTER(J:J,$E:$E=$E831))))"),"")</f>
        <v/>
      </c>
      <c r="BS831" s="224"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3" t="str">
        <f t="array" ref="BY831">IF(J831="","",
IF(INDEX(Settings!$H:$H,MATCH(BY$1,Settings!$G:$G,0))=TRUE,
100-100*(J831-MINIFS(J:J,$E:$E,$E831))/(MAXIFS(J:J,$E:$E,$E831)-MINIFS(J:J,$E:$E,$E831)),
100*(J831-MINIFS(J:J,$E:$E,$E831))/(MAXIFS(J:J,$E:$E,$E831)-MINIFS(J:J,$E:$E,$E831))))</f>
        <v/>
      </c>
      <c r="BZ831" s="223" t="str">
        <f t="array" ref="BZ831">IF(K831="","",
IF(INDEX(Settings!$H:$H,MATCH(BZ$1,Settings!$G:$G,0))=TRUE,
100-100*(K831-MINIFS(K:K,$E:$E,$E831))/(MAXIFS(K:K,$E:$E,$E831)-MINIFS(K:K,$E:$E,$E831)),
100*(K831-MINIFS(K:K,$E:$E,$E831))/(MAXIFS(K:K,$E:$E,$E831)-MINIFS(K:K,$E:$E,$E831))))</f>
        <v/>
      </c>
      <c r="CA831" s="223" t="str">
        <f t="array" ref="CA831">IF(L831="","",
IF(INDEX(Settings!$H:$H,MATCH(CA$1,Settings!$G:$G,0))=TRUE,
100-100*(L831-MINIFS(L:L,$E:$E,$E831))/(MAXIFS(L:L,$E:$E,$E831)-MINIFS(L:L,$E:$E,$E831)),
100*(L831-MINIFS(L:L,$E:$E,$E831))/(MAXIFS(L:L,$E:$E,$E831)-MINIFS(L:L,$E:$E,$E831))))</f>
        <v/>
      </c>
      <c r="CB831" s="223" t="str">
        <f t="array" ref="CB831">IF(M831="","",
IF(INDEX(Settings!$H:$H,MATCH(CB$1,Settings!$G:$G,0))=TRUE,
100-100*(M831-MINIFS(M:M,$E:$E,$E831))/(MAXIFS(M:M,$E:$E,$E831)-MINIFS(M:M,$E:$E,$E831)),
100*(M831-MINIFS(M:M,$E:$E,$E831))/(MAXIFS(M:M,$E:$E,$E831)-MINIFS(M:M,$E:$E,$E831))))</f>
        <v/>
      </c>
      <c r="CC831" s="223" t="str">
        <f t="array" ref="CC831">IF(N831="","",
IF(INDEX(Settings!$H:$H,MATCH(CC$1,Settings!$G:$G,0))=TRUE,
100-100*(N831-MINIFS(N:N,$E:$E,$E831))/(MAXIFS(N:N,$E:$E,$E831)-MINIFS(N:N,$E:$E,$E831)),
100*(N831-MINIFS(N:N,$E:$E,$E831))/(MAXIFS(N:N,$E:$E,$E831)-MINIFS(N:N,$E:$E,$E831))))</f>
        <v/>
      </c>
      <c r="CD831" s="223" t="str">
        <f t="array" ref="CD831">IF(O831="","",
IF(INDEX(Settings!$H:$H,MATCH(CD$1,Settings!$G:$G,0))=TRUE,
100-100*(O831-MINIFS(O:O,$E:$E,$E831))/(MAXIFS(O:O,$E:$E,$E831)-MINIFS(O:O,$E:$E,$E831)),
100*(O831-MINIFS(O:O,$E:$E,$E831))/(MAXIFS(O:O,$E:$E,$E831)-MINIFS(O:O,$E:$E,$E831))))</f>
        <v/>
      </c>
      <c r="CE831" s="223" t="str">
        <f t="array" ref="CE831">IF(P831="","",
IF(INDEX(Settings!$H:$H,MATCH(CE$1,Settings!$G:$G,0))=TRUE,
100-100*(P831-MINIFS(P:P,$E:$E,$E831))/(MAXIFS(P:P,$E:$E,$E831)-MINIFS(P:P,$E:$E,$E831)),
100*(P831-MINIFS(P:P,$E:$E,$E831))/(MAXIFS(P:P,$E:$E,$E831)-MINIFS(P:P,$E:$E,$E831))))</f>
        <v/>
      </c>
      <c r="CF831" s="223" t="str">
        <f t="array" ref="CF831">IF(Q831="","",
IF(INDEX(Settings!$H:$H,MATCH(CF$1,Settings!$G:$G,0))=TRUE,
100-100*(Q831-MINIFS(Q:Q,$E:$E,$E831))/(MAXIFS(Q:Q,$E:$E,$E831)-MINIFS(Q:Q,$E:$E,$E831)),
100*(Q831-MINIFS(Q:Q,$E:$E,$E831))/(MAXIFS(Q:Q,$E:$E,$E831)-MINIFS(Q:Q,$E:$E,$E831))))</f>
        <v/>
      </c>
      <c r="CG831" s="223" t="str">
        <f t="array" ref="CG831">IF(R831="","",
IF(INDEX(Settings!$H:$H,MATCH(CG$1,Settings!$G:$G,0))=TRUE,
100-100*(R831-MINIFS(R:R,$E:$E,$E831))/(MAXIFS(R:R,$E:$E,$E831)-MINIFS(R:R,$E:$E,$E831)),
100*(R831-MINIFS(R:R,$E:$E,$E831))/(MAXIFS(R:R,$E:$E,$E831)-MINIFS(R:R,$E:$E,$E831))))</f>
        <v/>
      </c>
      <c r="CH831" s="223" t="str">
        <f t="array" ref="CH831">IF(S831="","",
IF(INDEX(Settings!$H:$H,MATCH(CH$1,Settings!$G:$G,0))=TRUE,
100-100*(S831-MINIFS(S:S,$E:$E,$E831))/(MAXIFS(S:S,$E:$E,$E831)-MINIFS(S:S,$E:$E,$E831)),
100*(S831-MINIFS(S:S,$E:$E,$E831))/(MAXIFS(S:S,$E:$E,$E831)-MINIFS(S:S,$E:$E,$E831))))</f>
        <v/>
      </c>
      <c r="CI831" s="223" t="str">
        <f t="array" ref="CI831">IF(T831="","",
IF(INDEX(Settings!$H:$H,MATCH(CI$1,Settings!$G:$G,0))=TRUE,
100-100*(T831-MINIFS(T:T,$E:$E,$E831))/(MAXIFS(T:T,$E:$E,$E831)-MINIFS(T:T,$E:$E,$E831)),
100*(T831-MINIFS(T:T,$E:$E,$E831))/(MAXIFS(T:T,$E:$E,$E831)-MINIFS(T:T,$E:$E,$E831))))</f>
        <v/>
      </c>
      <c r="CJ831" s="223" t="str">
        <f t="array" ref="CJ831">IF(U831="","",
IF(INDEX(Settings!$H:$H,MATCH(CJ$1,Settings!$G:$G,0))=TRUE,
100-100*(U831-MINIFS(U:U,$E:$E,$E831))/(MAXIFS(U:U,$E:$E,$E831)-MINIFS(U:U,$E:$E,$E831)),
100*(U831-MINIFS(U:U,$E:$E,$E831))/(MAXIFS(U:U,$E:$E,$E831)-MINIFS(U:U,$E:$E,$E831))))</f>
        <v/>
      </c>
      <c r="CK831" s="223" t="str">
        <f t="array" ref="CK831">IF(V831="","",
IF(INDEX(Settings!$H:$H,MATCH(CK$1,Settings!$G:$G,0))=TRUE,
100-100*(V831-MINIFS(V:V,$E:$E,$E831))/(MAXIFS(V:V,$E:$E,$E831)-MINIFS(V:V,$E:$E,$E831)),
100*(V831-MINIFS(V:V,$E:$E,$E831))/(MAXIFS(V:V,$E:$E,$E831)-MINIFS(V:V,$E:$E,$E831))))</f>
        <v/>
      </c>
      <c r="CL831" s="223" t="str">
        <f t="array" ref="CL831">IF(W831="","",
IF(INDEX(Settings!$H:$H,MATCH(CL$1,Settings!$G:$G,0))=TRUE,
100-100*(W831-MINIFS(W:W,$E:$E,$E831))/(MAXIFS(W:W,$E:$E,$E831)-MINIFS(W:W,$E:$E,$E831)),
100*(W831-MINIFS(W:W,$E:$E,$E831))/(MAXIFS(W:W,$E:$E,$E831)-MINIFS(W:W,$E:$E,$E831))))</f>
        <v/>
      </c>
      <c r="CM831" s="223" t="str">
        <f t="array" ref="CM831">IF(X831="","",
IF(INDEX(Settings!$H:$H,MATCH(CM$1,Settings!$G:$G,0))=TRUE,
100-100*(X831-MINIFS(X:X,$E:$E,$E831))/(MAXIFS(X:X,$E:$E,$E831)-MINIFS(X:X,$E:$E,$E831)),
100*(X831-MINIFS(X:X,$E:$E,$E831))/(MAXIFS(X:X,$E:$E,$E831)-MINIFS(X:X,$E:$E,$E831))))</f>
        <v/>
      </c>
      <c r="CN831" s="223" t="str">
        <f t="array" ref="CN831">IF(Y831="","",
IF(INDEX(Settings!$H:$H,MATCH(CN$1,Settings!$G:$G,0))=TRUE,
100-100*(Y831-MINIFS(Y:Y,$E:$E,$E831))/(MAXIFS(Y:Y,$E:$E,$E831)-MINIFS(Y:Y,$E:$E,$E831)),
100*(Y831-MINIFS(Y:Y,$E:$E,$E831))/(MAXIFS(Y:Y,$E:$E,$E831)-MINIFS(Y:Y,$E:$E,$E831))))</f>
        <v/>
      </c>
      <c r="CO831" s="223" t="str">
        <f t="array" ref="CO831">IF(Z831="","",
IF(INDEX(Settings!$H:$H,MATCH(CO$1,Settings!$G:$G,0))=TRUE,
100-100*(Z831-MINIFS(Z:Z,$E:$E,$E831))/(MAXIFS(Z:Z,$E:$E,$E831)-MINIFS(Z:Z,$E:$E,$E831)),
100*(Z831-MINIFS(Z:Z,$E:$E,$E831))/(MAXIFS(Z:Z,$E:$E,$E831)-MINIFS(Z:Z,$E:$E,$E831))))</f>
        <v/>
      </c>
      <c r="CP831" s="223" t="str">
        <f t="array" ref="CP831">IF(AA831="","",
IF(INDEX(Settings!$H:$H,MATCH(CP$1,Settings!$G:$G,0))=TRUE,
100-100*(AA831-MINIFS(AA:AA,$E:$E,$E831))/(MAXIFS(AA:AA,$E:$E,$E831)-MINIFS(AA:AA,$E:$E,$E831)),
100*(AA831-MINIFS(AA:AA,$E:$E,$E831))/(MAXIFS(AA:AA,$E:$E,$E831)-MINIFS(AA:AA,$E:$E,$E831))))</f>
        <v/>
      </c>
      <c r="CQ831" s="223" t="str">
        <f t="array" ref="CQ831">IF(AB831="","",
IF(INDEX(Settings!$H:$H,MATCH(CQ$1,Settings!$G:$G,0))=TRUE,
100-100*(AB831-MINIFS(AB:AB,$E:$E,$E831))/(MAXIFS(AB:AB,$E:$E,$E831)-MINIFS(AB:AB,$E:$E,$E831)),
100*(AB831-MINIFS(AB:AB,$E:$E,$E831))/(MAXIFS(AB:AB,$E:$E,$E831)-MINIFS(AB:AB,$E:$E,$E831))))</f>
        <v/>
      </c>
      <c r="CR831" s="223" t="str">
        <f t="array" ref="CR831">IF(AC831="","",
IF(INDEX(Settings!$H:$H,MATCH(CR$1,Settings!$G:$G,0))=TRUE,
100-100*(AC831-MINIFS(AC:AC,$E:$E,$E831))/(MAXIFS(AC:AC,$E:$E,$E831)-MINIFS(AC:AC,$E:$E,$E831)),
100*(AC831-MINIFS(AC:AC,$E:$E,$E831))/(MAXIFS(AC:AC,$E:$E,$E831)-MINIFS(AC:AC,$E:$E,$E831))))</f>
        <v/>
      </c>
      <c r="CS831" s="223" t="str">
        <f t="array" ref="CS831">IF(AD831="","",
IF(INDEX(Settings!$H:$H,MATCH(CS$1,Settings!$G:$G,0))=TRUE,
100-100*(AD831-MINIFS(AD:AD,$E:$E,$E831))/(MAXIFS(AD:AD,$E:$E,$E831)-MINIFS(AD:AD,$E:$E,$E831)),
100*(AD831-MINIFS(AD:AD,$E:$E,$E831))/(MAXIFS(AD:AD,$E:$E,$E831)-MINIFS(AD:AD,$E:$E,$E831))))</f>
        <v/>
      </c>
      <c r="CT831" s="223" t="str">
        <f t="array" ref="CT831">IF(AE831="","",
IF(INDEX(Settings!$H:$H,MATCH(CT$1,Settings!$G:$G,0))=TRUE,
100-100*(AE831-MINIFS(AE:AE,$E:$E,$E831))/(MAXIFS(AE:AE,$E:$E,$E831)-MINIFS(AE:AE,$E:$E,$E831)),
100*(AE831-MINIFS(AE:AE,$E:$E,$E831))/(MAXIFS(AE:AE,$E:$E,$E831)-MINIFS(AE:AE,$E:$E,$E831))))</f>
        <v/>
      </c>
      <c r="CU831" s="223" t="str">
        <f t="array" ref="CU831">IF(AF831="","",
IF(INDEX(Settings!$H:$H,MATCH(CU$1,Settings!$G:$G,0))=TRUE,
100-100*(AF831-MINIFS(AF:AF,$E:$E,$E831))/(MAXIFS(AF:AF,$E:$E,$E831)-MINIFS(AF:AF,$E:$E,$E831)),
100*(AF831-MINIFS(AF:AF,$E:$E,$E831))/(MAXIFS(AF:AF,$E:$E,$E831)-MINIFS(AF:AF,$E:$E,$E831))))</f>
        <v/>
      </c>
      <c r="CV831" s="223" t="str">
        <f t="array" ref="CV831">IF(AG831="","",
IF(INDEX(Settings!$H:$H,MATCH(CV$1,Settings!$G:$G,0))=TRUE,
100-100*(AG831-MINIFS(AG:AG,$E:$E,$E831))/(MAXIFS(AG:AG,$E:$E,$E831)-MINIFS(AG:AG,$E:$E,$E831)),
100*(AG831-MINIFS(AG:AG,$E:$E,$E831))/(MAXIFS(AG:AG,$E:$E,$E831)-MINIFS(AG:AG,$E:$E,$E831))))</f>
        <v/>
      </c>
      <c r="CW831" s="223" t="str">
        <f t="array" ref="CW831">IF(AH831="","",
IF(INDEX(Settings!$H:$H,MATCH(CW$1,Settings!$G:$G,0))=TRUE,
100-100*(AH831-MINIFS(AH:AH,$E:$E,$E831))/(MAXIFS(AH:AH,$E:$E,$E831)-MINIFS(AH:AH,$E:$E,$E831)),
100*(AH831-MINIFS(AH:AH,$E:$E,$E831))/(MAXIFS(AH:AH,$E:$E,$E831)-MINIFS(AH:AH,$E:$E,$E831))))</f>
        <v/>
      </c>
      <c r="CX831" s="223" t="str">
        <f t="array" ref="CX831">IF(AI831="","",
IF(INDEX(Settings!$H:$H,MATCH(CX$1,Settings!$G:$G,0))=TRUE,
100-100*(AI831-MINIFS(AI:AI,$E:$E,$E831))/(MAXIFS(AI:AI,$E:$E,$E831)-MINIFS(AI:AI,$E:$E,$E831)),
100*(AI831-MINIFS(AI:AI,$E:$E,$E831))/(MAXIFS(AI:AI,$E:$E,$E831)-MINIFS(AI:AI,$E:$E,$E831))))</f>
        <v/>
      </c>
      <c r="CY831" s="223" t="str">
        <f t="array" ref="CY831">IF(AJ831="","",
IF(INDEX(Settings!$H:$H,MATCH(CY$1,Settings!$G:$G,0))=TRUE,
100-100*(AJ831-MINIFS(AJ:AJ,$E:$E,$E831))/(MAXIFS(AJ:AJ,$E:$E,$E831)-MINIFS(AJ:AJ,$E:$E,$E831)),
100*(AJ831-MINIFS(AJ:AJ,$E:$E,$E831))/(MAXIFS(AJ:AJ,$E:$E,$E831)-MINIFS(AJ:AJ,$E:$E,$E831))))</f>
        <v/>
      </c>
      <c r="CZ831" s="223" t="str">
        <f t="array" ref="CZ831">IF(AK831="","",
IF(INDEX(Settings!$H:$H,MATCH(CZ$1,Settings!$G:$G,0))=TRUE,
100-100*(AK831-MINIFS(AK:AK,$E:$E,$E831))/(MAXIFS(AK:AK,$E:$E,$E831)-MINIFS(AK:AK,$E:$E,$E831)),
100*(AK831-MINIFS(AK:AK,$E:$E,$E831))/(MAXIFS(AK:AK,$E:$E,$E831)-MINIFS(AK:AK,$E:$E,$E831))))</f>
        <v/>
      </c>
      <c r="DA831" s="223" t="str">
        <f t="array" ref="DA831">IF(AL831="","",
IF(INDEX(Settings!$H:$H,MATCH(DA$1,Settings!$G:$G,0))=TRUE,
100-100*(AL831-MINIFS(AL:AL,$E:$E,$E831))/(MAXIFS(AL:AL,$E:$E,$E831)-MINIFS(AL:AL,$E:$E,$E831)),
100*(AL831-MINIFS(AL:AL,$E:$E,$E831))/(MAXIFS(AL:AL,$E:$E,$E831)-MINIFS(AL:AL,$E:$E,$E831))))</f>
        <v/>
      </c>
      <c r="DB831" s="223" t="str">
        <f t="array" ref="DB831">IF(AM831="","",
IF(INDEX(Settings!$H:$H,MATCH(DB$1,Settings!$G:$G,0))=TRUE,
100-100*(AM831-MINIFS(AM:AM,$E:$E,$E831))/(MAXIFS(AM:AM,$E:$E,$E831)-MINIFS(AM:AM,$E:$E,$E831)),
100*(AM831-MINIFS(AM:AM,$E:$E,$E831))/(MAXIFS(AM:AM,$E:$E,$E831)-MINIFS(AM:AM,$E:$E,$E831))))</f>
        <v/>
      </c>
      <c r="DC831" s="223" t="str">
        <f t="array" ref="DC831">IF(AN831="","",
IF(INDEX(Settings!$H:$H,MATCH(DC$1,Settings!$G:$G,0))=TRUE,
100-100*(AN831-MINIFS(AN:AN,$E:$E,$E831))/(MAXIFS(AN:AN,$E:$E,$E831)-MINIFS(AN:AN,$E:$E,$E831)),
100*(AN831-MINIFS(AN:AN,$E:$E,$E831))/(MAXIFS(AN:AN,$E:$E,$E831)-MINIFS(AN:AN,$E:$E,$E831))))</f>
        <v/>
      </c>
      <c r="DD831" s="223" t="str">
        <f t="array" ref="DD831">IF(AO831="","",
IF(INDEX(Settings!$H:$H,MATCH(DD$1,Settings!$G:$G,0))=TRUE,
100-100*(AO831-MINIFS(AO:AO,$E:$E,$E831))/(MAXIFS(AO:AO,$E:$E,$E831)-MINIFS(AO:AO,$E:$E,$E831)),
100*(AO831-MINIFS(AO:AO,$E:$E,$E831))/(MAXIFS(AO:AO,$E:$E,$E831)-MINIFS(AO:AO,$E:$E,$E831))))</f>
        <v/>
      </c>
      <c r="DE831" s="223" t="str">
        <f t="array" ref="DE831">IF(AP831="","",
IF(INDEX(Settings!$H:$H,MATCH(DE$1,Settings!$G:$G,0))=TRUE,
100-100*(AP831-MINIFS(AP:AP,$E:$E,$E831))/(MAXIFS(AP:AP,$E:$E,$E831)-MINIFS(AP:AP,$E:$E,$E831)),
100*(AP831-MINIFS(AP:AP,$E:$E,$E831))/(MAXIFS(AP:AP,$E:$E,$E831)-MINIFS(AP:AP,$E:$E,$E831))))</f>
        <v/>
      </c>
      <c r="DF831" s="223" t="str">
        <f t="array" ref="DF831">IF(AQ831="","",
IF(INDEX(Settings!$H:$H,MATCH(DF$1,Settings!$G:$G,0))=TRUE,
100-100*(AQ831-MINIFS(AQ:AQ,$E:$E,$E831))/(MAXIFS(AQ:AQ,$E:$E,$E831)-MINIFS(AQ:AQ,$E:$E,$E831)),
100*(AQ831-MINIFS(AQ:AQ,$E:$E,$E831))/(MAXIFS(AQ:AQ,$E:$E,$E831)-MINIFS(AQ:AQ,$E:$E,$E831))))</f>
        <v/>
      </c>
      <c r="DG831" s="223" t="str">
        <f t="array" ref="DG831">IF(AR831="","",
IF(INDEX(Settings!$H:$H,MATCH(DG$1,Settings!$G:$G,0))=TRUE,
100-100*(AR831-MINIFS(AR:AR,$E:$E,$E831))/(MAXIFS(AR:AR,$E:$E,$E831)-MINIFS(AR:AR,$E:$E,$E831)),
100*(AR831-MINIFS(AR:AR,$E:$E,$E831))/(MAXIFS(AR:AR,$E:$E,$E831)-MINIFS(AR:AR,$E:$E,$E831))))</f>
        <v/>
      </c>
      <c r="DH831" s="223" t="str">
        <f t="array" ref="DH831">IF(AS831="","",
IF(INDEX(Settings!$H:$H,MATCH(DH$1,Settings!$G:$G,0))=TRUE,
100-100*(AS831-MINIFS(AS:AS,$E:$E,$E831))/(MAXIFS(AS:AS,$E:$E,$E831)-MINIFS(AS:AS,$E:$E,$E831)),
100*(AS831-MINIFS(AS:AS,$E:$E,$E831))/(MAXIFS(AS:AS,$E:$E,$E831)-MINIFS(AS:AS,$E:$E,$E831))))</f>
        <v/>
      </c>
      <c r="DI831" s="223" t="str">
        <f t="array" ref="DI831">IF(AT831="","",
IF(INDEX(Settings!$H:$H,MATCH(DI$1,Settings!$G:$G,0))=TRUE,
100-100*(AT831-MINIFS(AT:AT,$E:$E,$E831))/(MAXIFS(AT:AT,$E:$E,$E831)-MINIFS(AT:AT,$E:$E,$E831)),
100*(AT831-MINIFS(AT:AT,$E:$E,$E831))/(MAXIFS(AT:AT,$E:$E,$E831)-MINIFS(AT:AT,$E:$E,$E831))))</f>
        <v/>
      </c>
      <c r="DJ831" s="223" t="str">
        <f t="array" ref="DJ831">IF(AU831="","",
IF(INDEX(Settings!$H:$H,MATCH(DJ$1,Settings!$G:$G,0))=TRUE,
100-100*(AU831-MINIFS(AU:AU,$E:$E,$E831))/(MAXIFS(AU:AU,$E:$E,$E831)-MINIFS(AU:AU,$E:$E,$E831)),
100*(AU831-MINIFS(AU:AU,$E:$E,$E831))/(MAXIFS(AU:AU,$E:$E,$E831)-MINIFS(AU:AU,$E:$E,$E831))))</f>
        <v/>
      </c>
      <c r="DK831" s="223" t="str">
        <f t="array" ref="DK831">IF(AV831="","",
IF(INDEX(Settings!$H:$H,MATCH(DK$1,Settings!$G:$G,0))=TRUE,
100-100*(AV831-MINIFS(AV:AV,$E:$E,$E831))/(MAXIFS(AV:AV,$E:$E,$E831)-MINIFS(AV:AV,$E:$E,$E831)),
100*(AV831-MINIFS(AV:AV,$E:$E,$E831))/(MAXIFS(AV:AV,$E:$E,$E831)-MINIFS(AV:AV,$E:$E,$E831))))</f>
        <v/>
      </c>
      <c r="DL831" s="223" t="str">
        <f t="array" ref="DL831">IF(AW831="","",
IF(INDEX(Settings!$H:$H,MATCH(DL$1,Settings!$G:$G,0))=TRUE,
100-100*(AW831-MINIFS(AW:AW,$E:$E,$E831))/(MAXIFS(AW:AW,$E:$E,$E831)-MINIFS(AW:AW,$E:$E,$E831)),
100*(AW831-MINIFS(AW:AW,$E:$E,$E831))/(MAXIFS(AW:AW,$E:$E,$E831)-MINIFS(AW:AW,$E:$E,$E831))))</f>
        <v/>
      </c>
      <c r="DM831" s="223" t="str">
        <f t="array" ref="DM831">IF(AX831="","",
IF(INDEX(Settings!$H:$H,MATCH(DM$1,Settings!$G:$G,0))=TRUE,
100-100*(AX831-MINIFS(AX:AX,$E:$E,$E831))/(MAXIFS(AX:AX,$E:$E,$E831)-MINIFS(AX:AX,$E:$E,$E831)),
100*(AX831-MINIFS(AX:AX,$E:$E,$E831))/(MAXIFS(AX:AX,$E:$E,$E831)-MINIFS(AX:AX,$E:$E,$E831))))</f>
        <v/>
      </c>
      <c r="DN831" s="223" t="str">
        <f t="array" ref="DN831">IF(AY831="","",
IF(INDEX(Settings!$H:$H,MATCH(DN$1,Settings!$G:$G,0))=TRUE,
100-100*(AY831-MINIFS(AY:AY,$E:$E,$E831))/(MAXIFS(AY:AY,$E:$E,$E831)-MINIFS(AY:AY,$E:$E,$E831)),
100*(AY831-MINIFS(AY:AY,$E:$E,$E831))/(MAXIFS(AY:AY,$E:$E,$E831)-MINIFS(AY:AY,$E:$E,$E831))))</f>
        <v/>
      </c>
      <c r="DO831" s="223" t="str">
        <f t="array" ref="DO831">IF(AZ831="","",
IF(INDEX(Settings!$H:$H,MATCH(DO$1,Settings!$G:$G,0))=TRUE,
100-100*(AZ831-MINIFS(AZ:AZ,$E:$E,$E831))/(MAXIFS(AZ:AZ,$E:$E,$E831)-MINIFS(AZ:AZ,$E:$E,$E831)),
100*(AZ831-MINIFS(AZ:AZ,$E:$E,$E831))/(MAXIFS(AZ:AZ,$E:$E,$E831)-MINIFS(AZ:AZ,$E:$E,$E831))))</f>
        <v/>
      </c>
      <c r="DP831" s="223" t="str">
        <f t="array" ref="DP831">IF(BA831="","",
IF(INDEX(Settings!$H:$H,MATCH(DP$1,Settings!$G:$G,0))=TRUE,
100-100*(BA831-MINIFS(BA:BA,$E:$E,$E831))/(MAXIFS(BA:BA,$E:$E,$E831)-MINIFS(BA:BA,$E:$E,$E831)),
100*(BA831-MINIFS(BA:BA,$E:$E,$E831))/(MAXIFS(BA:BA,$E:$E,$E831)-MINIFS(BA:BA,$E:$E,$E831))))</f>
        <v/>
      </c>
      <c r="DQ831" s="223" t="str">
        <f t="array" ref="DQ831">IF(BB831="","",
IF(INDEX(Settings!$H:$H,MATCH(DQ$1,Settings!$G:$G,0))=TRUE,
100-100*(BB831-MINIFS(BB:BB,$E:$E,$E831))/(MAXIFS(BB:BB,$E:$E,$E831)-MINIFS(BB:BB,$E:$E,$E831)),
100*(BB831-MINIFS(BB:BB,$E:$E,$E831))/(MAXIFS(BB:BB,$E:$E,$E831)-MINIFS(BB:BB,$E:$E,$E831))))</f>
        <v/>
      </c>
      <c r="DR831" s="223" t="str">
        <f t="array" ref="DR831">IF(BC831="","",
IF(INDEX(Settings!$H:$H,MATCH(DR$1,Settings!$G:$G,0))=TRUE,
100-100*(BC831-MINIFS(BC:BC,$E:$E,$E831))/(MAXIFS(BC:BC,$E:$E,$E831)-MINIFS(BC:BC,$E:$E,$E831)),
100*(BC831-MINIFS(BC:BC,$E:$E,$E831))/(MAXIFS(BC:BC,$E:$E,$E831)-MINIFS(BC:BC,$E:$E,$E831))))</f>
        <v/>
      </c>
      <c r="DS831" s="223" t="str">
        <f t="array" ref="DS831">IF(BD831="","",
IF(INDEX(Settings!$H:$H,MATCH(DS$1,Settings!$G:$G,0))=TRUE,
100-100*(BD831-MINIFS(BD:BD,$E:$E,$E831))/(MAXIFS(BD:BD,$E:$E,$E831)-MINIFS(BD:BD,$E:$E,$E831)),
100*(BD831-MINIFS(BD:BD,$E:$E,$E831))/(MAXIFS(BD:BD,$E:$E,$E831)-MINIFS(BD:BD,$E:$E,$E831))))</f>
        <v/>
      </c>
      <c r="DT831" s="223" t="str">
        <f t="array" ref="DT831">IF(BE831="","",
IF(INDEX(Settings!$H:$H,MATCH(DT$1,Settings!$G:$G,0))=TRUE,
100-100*(BE831-MINIFS(BE:BE,$E:$E,$E831))/(MAXIFS(BE:BE,$E:$E,$E831)-MINIFS(BE:BE,$E:$E,$E831)),
100*(BE831-MINIFS(BE:BE,$E:$E,$E831))/(MAXIFS(BE:BE,$E:$E,$E831)-MINIFS(BE:BE,$E:$E,$E831))))</f>
        <v/>
      </c>
      <c r="DU831" s="223" t="str">
        <f t="array" ref="DU831">IF(BF831="","",
IF(INDEX(Settings!$H:$H,MATCH(DU$1,Settings!$G:$G,0))=TRUE,
100-100*(BF831-MINIFS(BF:BF,$E:$E,$E831))/(MAXIFS(BF:BF,$E:$E,$E831)-MINIFS(BF:BF,$E:$E,$E831)),
100*(BF831-MINIFS(BF:BF,$E:$E,$E831))/(MAXIFS(BF:BF,$E:$E,$E831)-MINIFS(BF:BF,$E:$E,$E831))))</f>
        <v/>
      </c>
      <c r="DV831" s="223" t="str">
        <f t="array" ref="DV831">IF(BG831="","",
IF(INDEX(Settings!$H:$H,MATCH(DV$1,Settings!$G:$G,0))=TRUE,
100-100*(BG831-MINIFS(BG:BG,$E:$E,$E831))/(MAXIFS(BG:BG,$E:$E,$E831)-MINIFS(BG:BG,$E:$E,$E831)),
100*(BG831-MINIFS(BG:BG,$E:$E,$E831))/(MAXIFS(BG:BG,$E:$E,$E831)-MINIFS(BG:BG,$E:$E,$E831))))</f>
        <v/>
      </c>
      <c r="DW831" s="223" t="str">
        <f t="array" ref="DW831">IF(BH831="","",
IF(INDEX(Settings!$H:$H,MATCH(DW$1,Settings!$G:$G,0))=TRUE,
100-100*(BH831-MINIFS(BH:BH,$E:$E,$E831))/(MAXIFS(BH:BH,$E:$E,$E831)-MINIFS(BH:BH,$E:$E,$E831)),
100*(BH831-MINIFS(BH:BH,$E:$E,$E831))/(MAXIFS(BH:BH,$E:$E,$E831)-MINIFS(BH:BH,$E:$E,$E831))))</f>
        <v/>
      </c>
      <c r="DX831" s="223" t="str">
        <f t="array" ref="DX831">IF(BI831="","",
IF(INDEX(Settings!$H:$H,MATCH(DX$1,Settings!$G:$G,0))=TRUE,
100-100*(BI831-MINIFS(BI:BI,$E:$E,$E831))/(MAXIFS(BI:BI,$E:$E,$E831)-MINIFS(BI:BI,$E:$E,$E831)),
100*(BI831-MINIFS(BI:BI,$E:$E,$E831))/(MAXIFS(BI:BI,$E:$E,$E831)-MINIFS(BI:BI,$E:$E,$E831))))</f>
        <v/>
      </c>
      <c r="DY831" s="223" t="str">
        <f t="array" ref="DY831">IF(BJ831="","",
IF(INDEX(Settings!$H:$H,MATCH(DY$1,Settings!$G:$G,0))=TRUE,
100-100*(BJ831-MINIFS(BJ:BJ,$E:$E,$E831))/(MAXIFS(BJ:BJ,$E:$E,$E831)-MINIFS(BJ:BJ,$E:$E,$E831)),
100*(BJ831-MINIFS(BJ:BJ,$E:$E,$E831))/(MAXIFS(BJ:BJ,$E:$E,$E831)-MINIFS(BJ:BJ,$E:$E,$E831))))</f>
        <v/>
      </c>
      <c r="DZ831" s="225"/>
      <c r="EA831" s="225"/>
      <c r="EB831" s="225" t="str">
        <f t="shared" si="8"/>
        <v/>
      </c>
      <c r="EC831" s="225" t="str">
        <f t="shared" si="9"/>
        <v/>
      </c>
      <c r="ED831" s="225" t="str">
        <f t="shared" si="10"/>
        <v/>
      </c>
      <c r="EE831" s="225" t="str">
        <f t="shared" si="11"/>
        <v/>
      </c>
      <c r="EF831" s="225" t="str">
        <f t="shared" si="12"/>
        <v/>
      </c>
      <c r="EG831" s="225" t="str">
        <f t="shared" si="13"/>
        <v/>
      </c>
      <c r="EH831" s="225"/>
      <c r="EI831" s="225"/>
      <c r="EJ831" s="225"/>
      <c r="EK831" s="225"/>
      <c r="EL831" s="225"/>
      <c r="EM831" s="225"/>
    </row>
    <row r="832">
      <c r="A832" s="231"/>
      <c r="B832" s="231"/>
      <c r="C832" s="231"/>
      <c r="D832" s="231" t="str">
        <f t="array" ref="D832">IFERROR(INDEX(Profiles!$B:$B,MATCH($A832,Profiles!$A:$A,0)),"")</f>
        <v/>
      </c>
      <c r="E832" s="231"/>
      <c r="F832" s="231"/>
      <c r="G832" s="231"/>
      <c r="H832" s="231"/>
      <c r="I832" s="231" t="str">
        <f>IF(A832="","",IF(Settings!$N$3="DATE",F832&amp;": "&amp;TEXT(B832,"M/DD/YY"),F832&amp;": "&amp;H832))</f>
        <v/>
      </c>
      <c r="J832" s="231"/>
      <c r="K832" s="231"/>
      <c r="L832" s="231"/>
      <c r="M832" s="232" t="str">
        <f t="shared" si="14"/>
        <v/>
      </c>
      <c r="N832" s="231"/>
      <c r="O832" s="231"/>
      <c r="P832" s="231"/>
      <c r="Q832" s="231"/>
      <c r="R832" s="231"/>
      <c r="S832" s="230" t="str">
        <f>IFERROR(VLOOKUP(AF832, 'YOYO IR Scores'!A:C, 3, FALSE), "")
</f>
        <v/>
      </c>
      <c r="T832" s="231"/>
      <c r="U832" s="231"/>
      <c r="V832" s="231"/>
      <c r="W832" s="231"/>
      <c r="X832" s="233" t="str">
        <f t="shared" si="4"/>
        <v/>
      </c>
      <c r="Y832" s="234" t="str">
        <f t="shared" si="5"/>
        <v/>
      </c>
      <c r="Z832" s="234" t="str">
        <f t="shared" si="6"/>
        <v/>
      </c>
      <c r="AA832" s="233" t="str">
        <f t="shared" si="7"/>
        <v/>
      </c>
      <c r="AB832" s="232"/>
      <c r="AC832" s="232"/>
      <c r="AD832" s="232"/>
      <c r="AE832" s="232" t="str">
        <f>IFERROR(VLOOKUP(AF832, 'YOYO IR Scores'!A:C, 2, FALSE), "")</f>
        <v/>
      </c>
      <c r="AF832" s="232"/>
      <c r="AG832" s="23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c r="BD832" s="232"/>
      <c r="BE832" s="232"/>
      <c r="BF832" s="232"/>
      <c r="BG832" s="232"/>
      <c r="BH832" s="232"/>
      <c r="BI832" s="232"/>
      <c r="BJ832" s="232"/>
      <c r="BK832" s="232" t="str">
        <f t="array" ref="BK832">IF(J832="","",
IF(INDEX(Settings!$H:$H,MATCH(BY$1,Settings!$G:$G,0))=TRUE,
100-100*(J832-MIN(J:J))/(MAX(J:J)-MIN(J:J)),
100*(J832-MIN(J:J))/(MAX(J:J)-MIN(J:J))))</f>
        <v/>
      </c>
      <c r="BL832" s="232" t="str">
        <f t="array" ref="BL832">IF(J832="","",
IF(INDEX(Settings!$H:$H,MATCH(BY$1,Settings!$G:$G,0))=TRUE,
100-100*(J832-MINIFS(J:J,$E:$E,$E832))/(MAXIFS(J:J,$E:$E,$E832)-MINIFS(J:J,$E:$E,$E832)),
100*(J832-MINIFS(J:J,$E:$E,$E832))/(MAXIFS(J:J,$E:$E,$E832)-MINIFS(J:J,$E:$E,$E832))))</f>
        <v/>
      </c>
      <c r="BM832" s="232" t="str">
        <f t="array" ref="BM832">IF(J832="","",
IF(INDEX(Settings!$H:$H,MATCH(BY$1,Settings!$G:$G,0))=TRUE,
100-100*(J832-MINIFS(J:J,$E:$E,$E832,$I:$I,$I832))/(MAXIFS(J:J,$E:$E,$E832,$I:$I,$I832)-MINIFS(J:J,$E:$E,$E832,$I:$I,$I832)),
100*(J832-MINIFS(J:J,$E:$E,$E832,$I:$I,$I832))/(MAXIFS(J:J,$E:$E,$E832,$I:$I,$I832)-MINIFS(J:J,$E:$E,$E832,$I:$I,$I832))))</f>
        <v/>
      </c>
      <c r="BN832" s="231" t="str">
        <f t="array" ref="BN832">IF(J832="","",
IF(INDEX(Settings!$H:$H,MATCH(BY$1,Settings!$G:$G,0))=TRUE,
100-100*PERCENTRANK(J:J,J832),
100*PERCENTRANK(J:J,J832)))</f>
        <v/>
      </c>
      <c r="BO832" s="231" t="str">
        <f>IFERROR(__xludf.DUMMYFUNCTION("IF(J832="""","""",
IF(INDEX(Settings!$H:$H,MATCH(BY$1,Settings!$G:$G,0))=TRUE,
100-100*PERCENTRANK(FILTER(J:J,$E:$E=$E832),J832),
100*PERCENTRANK(FILTER(J:J,$E:$E=$E832),J832)))"),"")</f>
        <v/>
      </c>
      <c r="BP832" s="231" t="str">
        <f>IFERROR(__xludf.DUMMYFUNCTION("IF(J832="""","""",
IF(INDEX(Settings!$H:$H,MATCH(BY$1,Settings!$G:$G,0))=TRUE,
100-100*PERCENTRANK(FILTER(J:J,$E:$E=$E832,$I:$I=$I832),J832),
100*PERCENTRANK(FILTER(J:J,$E:$E=$E832,$I:$I=$I832),J832)))"),"")</f>
        <v/>
      </c>
      <c r="BQ832" s="233" t="str">
        <f t="array" ref="BQ832">IF(J832="","",
IF(INDEX(Settings!$H:$H,MATCH(BY$1,Settings!$G:$G,0))=TRUE,
-1*(J832-AVERAGE(J:J))/STDEV(J:J),
(J832-AVERAGE(J:J))/STDEV(J:J)))</f>
        <v/>
      </c>
      <c r="BR832" s="233" t="str">
        <f>IFERROR(__xludf.DUMMYFUNCTION("IF(J832="""","""",
IF(INDEX(Settings!$H:$H,MATCH(BY$1,Settings!$G:$G,0))=TRUE,
-1*(J832-AVERAGEIFS(J:J,$E:$E,$E832))/STDEV(FILTER(J:J,$E:$E=$E832)),
(J832-AVERAGEIFS(J:J,$E:$E,$E832))/STDEV(FILTER(J:J,$E:$E=$E832))))"),"")</f>
        <v/>
      </c>
      <c r="BS832" s="233"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1"/>
      <c r="BX832" s="231"/>
      <c r="BY832" s="232" t="str">
        <f t="array" ref="BY832">IF(J832="","",
IF(INDEX(Settings!$H:$H,MATCH(BY$1,Settings!$G:$G,0))=TRUE,
100-100*(J832-MINIFS(J:J,$E:$E,$E832))/(MAXIFS(J:J,$E:$E,$E832)-MINIFS(J:J,$E:$E,$E832)),
100*(J832-MINIFS(J:J,$E:$E,$E832))/(MAXIFS(J:J,$E:$E,$E832)-MINIFS(J:J,$E:$E,$E832))))</f>
        <v/>
      </c>
      <c r="BZ832" s="232" t="str">
        <f t="array" ref="BZ832">IF(K832="","",
IF(INDEX(Settings!$H:$H,MATCH(BZ$1,Settings!$G:$G,0))=TRUE,
100-100*(K832-MINIFS(K:K,$E:$E,$E832))/(MAXIFS(K:K,$E:$E,$E832)-MINIFS(K:K,$E:$E,$E832)),
100*(K832-MINIFS(K:K,$E:$E,$E832))/(MAXIFS(K:K,$E:$E,$E832)-MINIFS(K:K,$E:$E,$E832))))</f>
        <v/>
      </c>
      <c r="CA832" s="232" t="str">
        <f t="array" ref="CA832">IF(L832="","",
IF(INDEX(Settings!$H:$H,MATCH(CA$1,Settings!$G:$G,0))=TRUE,
100-100*(L832-MINIFS(L:L,$E:$E,$E832))/(MAXIFS(L:L,$E:$E,$E832)-MINIFS(L:L,$E:$E,$E832)),
100*(L832-MINIFS(L:L,$E:$E,$E832))/(MAXIFS(L:L,$E:$E,$E832)-MINIFS(L:L,$E:$E,$E832))))</f>
        <v/>
      </c>
      <c r="CB832" s="232" t="str">
        <f t="array" ref="CB832">IF(M832="","",
IF(INDEX(Settings!$H:$H,MATCH(CB$1,Settings!$G:$G,0))=TRUE,
100-100*(M832-MINIFS(M:M,$E:$E,$E832))/(MAXIFS(M:M,$E:$E,$E832)-MINIFS(M:M,$E:$E,$E832)),
100*(M832-MINIFS(M:M,$E:$E,$E832))/(MAXIFS(M:M,$E:$E,$E832)-MINIFS(M:M,$E:$E,$E832))))</f>
        <v/>
      </c>
      <c r="CC832" s="232" t="str">
        <f t="array" ref="CC832">IF(N832="","",
IF(INDEX(Settings!$H:$H,MATCH(CC$1,Settings!$G:$G,0))=TRUE,
100-100*(N832-MINIFS(N:N,$E:$E,$E832))/(MAXIFS(N:N,$E:$E,$E832)-MINIFS(N:N,$E:$E,$E832)),
100*(N832-MINIFS(N:N,$E:$E,$E832))/(MAXIFS(N:N,$E:$E,$E832)-MINIFS(N:N,$E:$E,$E832))))</f>
        <v/>
      </c>
      <c r="CD832" s="232" t="str">
        <f t="array" ref="CD832">IF(O832="","",
IF(INDEX(Settings!$H:$H,MATCH(CD$1,Settings!$G:$G,0))=TRUE,
100-100*(O832-MINIFS(O:O,$E:$E,$E832))/(MAXIFS(O:O,$E:$E,$E832)-MINIFS(O:O,$E:$E,$E832)),
100*(O832-MINIFS(O:O,$E:$E,$E832))/(MAXIFS(O:O,$E:$E,$E832)-MINIFS(O:O,$E:$E,$E832))))</f>
        <v/>
      </c>
      <c r="CE832" s="232" t="str">
        <f t="array" ref="CE832">IF(P832="","",
IF(INDEX(Settings!$H:$H,MATCH(CE$1,Settings!$G:$G,0))=TRUE,
100-100*(P832-MINIFS(P:P,$E:$E,$E832))/(MAXIFS(P:P,$E:$E,$E832)-MINIFS(P:P,$E:$E,$E832)),
100*(P832-MINIFS(P:P,$E:$E,$E832))/(MAXIFS(P:P,$E:$E,$E832)-MINIFS(P:P,$E:$E,$E832))))</f>
        <v/>
      </c>
      <c r="CF832" s="232" t="str">
        <f t="array" ref="CF832">IF(Q832="","",
IF(INDEX(Settings!$H:$H,MATCH(CF$1,Settings!$G:$G,0))=TRUE,
100-100*(Q832-MINIFS(Q:Q,$E:$E,$E832))/(MAXIFS(Q:Q,$E:$E,$E832)-MINIFS(Q:Q,$E:$E,$E832)),
100*(Q832-MINIFS(Q:Q,$E:$E,$E832))/(MAXIFS(Q:Q,$E:$E,$E832)-MINIFS(Q:Q,$E:$E,$E832))))</f>
        <v/>
      </c>
      <c r="CG832" s="232" t="str">
        <f t="array" ref="CG832">IF(R832="","",
IF(INDEX(Settings!$H:$H,MATCH(CG$1,Settings!$G:$G,0))=TRUE,
100-100*(R832-MINIFS(R:R,$E:$E,$E832))/(MAXIFS(R:R,$E:$E,$E832)-MINIFS(R:R,$E:$E,$E832)),
100*(R832-MINIFS(R:R,$E:$E,$E832))/(MAXIFS(R:R,$E:$E,$E832)-MINIFS(R:R,$E:$E,$E832))))</f>
        <v/>
      </c>
      <c r="CH832" s="232" t="str">
        <f t="array" ref="CH832">IF(S832="","",
IF(INDEX(Settings!$H:$H,MATCH(CH$1,Settings!$G:$G,0))=TRUE,
100-100*(S832-MINIFS(S:S,$E:$E,$E832))/(MAXIFS(S:S,$E:$E,$E832)-MINIFS(S:S,$E:$E,$E832)),
100*(S832-MINIFS(S:S,$E:$E,$E832))/(MAXIFS(S:S,$E:$E,$E832)-MINIFS(S:S,$E:$E,$E832))))</f>
        <v/>
      </c>
      <c r="CI832" s="232" t="str">
        <f t="array" ref="CI832">IF(T832="","",
IF(INDEX(Settings!$H:$H,MATCH(CI$1,Settings!$G:$G,0))=TRUE,
100-100*(T832-MINIFS(T:T,$E:$E,$E832))/(MAXIFS(T:T,$E:$E,$E832)-MINIFS(T:T,$E:$E,$E832)),
100*(T832-MINIFS(T:T,$E:$E,$E832))/(MAXIFS(T:T,$E:$E,$E832)-MINIFS(T:T,$E:$E,$E832))))</f>
        <v/>
      </c>
      <c r="CJ832" s="232" t="str">
        <f t="array" ref="CJ832">IF(U832="","",
IF(INDEX(Settings!$H:$H,MATCH(CJ$1,Settings!$G:$G,0))=TRUE,
100-100*(U832-MINIFS(U:U,$E:$E,$E832))/(MAXIFS(U:U,$E:$E,$E832)-MINIFS(U:U,$E:$E,$E832)),
100*(U832-MINIFS(U:U,$E:$E,$E832))/(MAXIFS(U:U,$E:$E,$E832)-MINIFS(U:U,$E:$E,$E832))))</f>
        <v/>
      </c>
      <c r="CK832" s="232" t="str">
        <f t="array" ref="CK832">IF(V832="","",
IF(INDEX(Settings!$H:$H,MATCH(CK$1,Settings!$G:$G,0))=TRUE,
100-100*(V832-MINIFS(V:V,$E:$E,$E832))/(MAXIFS(V:V,$E:$E,$E832)-MINIFS(V:V,$E:$E,$E832)),
100*(V832-MINIFS(V:V,$E:$E,$E832))/(MAXIFS(V:V,$E:$E,$E832)-MINIFS(V:V,$E:$E,$E832))))</f>
        <v/>
      </c>
      <c r="CL832" s="232" t="str">
        <f t="array" ref="CL832">IF(W832="","",
IF(INDEX(Settings!$H:$H,MATCH(CL$1,Settings!$G:$G,0))=TRUE,
100-100*(W832-MINIFS(W:W,$E:$E,$E832))/(MAXIFS(W:W,$E:$E,$E832)-MINIFS(W:W,$E:$E,$E832)),
100*(W832-MINIFS(W:W,$E:$E,$E832))/(MAXIFS(W:W,$E:$E,$E832)-MINIFS(W:W,$E:$E,$E832))))</f>
        <v/>
      </c>
      <c r="CM832" s="232" t="str">
        <f t="array" ref="CM832">IF(X832="","",
IF(INDEX(Settings!$H:$H,MATCH(CM$1,Settings!$G:$G,0))=TRUE,
100-100*(X832-MINIFS(X:X,$E:$E,$E832))/(MAXIFS(X:X,$E:$E,$E832)-MINIFS(X:X,$E:$E,$E832)),
100*(X832-MINIFS(X:X,$E:$E,$E832))/(MAXIFS(X:X,$E:$E,$E832)-MINIFS(X:X,$E:$E,$E832))))</f>
        <v/>
      </c>
      <c r="CN832" s="232" t="str">
        <f t="array" ref="CN832">IF(Y832="","",
IF(INDEX(Settings!$H:$H,MATCH(CN$1,Settings!$G:$G,0))=TRUE,
100-100*(Y832-MINIFS(Y:Y,$E:$E,$E832))/(MAXIFS(Y:Y,$E:$E,$E832)-MINIFS(Y:Y,$E:$E,$E832)),
100*(Y832-MINIFS(Y:Y,$E:$E,$E832))/(MAXIFS(Y:Y,$E:$E,$E832)-MINIFS(Y:Y,$E:$E,$E832))))</f>
        <v/>
      </c>
      <c r="CO832" s="232" t="str">
        <f t="array" ref="CO832">IF(Z832="","",
IF(INDEX(Settings!$H:$H,MATCH(CO$1,Settings!$G:$G,0))=TRUE,
100-100*(Z832-MINIFS(Z:Z,$E:$E,$E832))/(MAXIFS(Z:Z,$E:$E,$E832)-MINIFS(Z:Z,$E:$E,$E832)),
100*(Z832-MINIFS(Z:Z,$E:$E,$E832))/(MAXIFS(Z:Z,$E:$E,$E832)-MINIFS(Z:Z,$E:$E,$E832))))</f>
        <v/>
      </c>
      <c r="CP832" s="232" t="str">
        <f t="array" ref="CP832">IF(AA832="","",
IF(INDEX(Settings!$H:$H,MATCH(CP$1,Settings!$G:$G,0))=TRUE,
100-100*(AA832-MINIFS(AA:AA,$E:$E,$E832))/(MAXIFS(AA:AA,$E:$E,$E832)-MINIFS(AA:AA,$E:$E,$E832)),
100*(AA832-MINIFS(AA:AA,$E:$E,$E832))/(MAXIFS(AA:AA,$E:$E,$E832)-MINIFS(AA:AA,$E:$E,$E832))))</f>
        <v/>
      </c>
      <c r="CQ832" s="232" t="str">
        <f t="array" ref="CQ832">IF(AB832="","",
IF(INDEX(Settings!$H:$H,MATCH(CQ$1,Settings!$G:$G,0))=TRUE,
100-100*(AB832-MINIFS(AB:AB,$E:$E,$E832))/(MAXIFS(AB:AB,$E:$E,$E832)-MINIFS(AB:AB,$E:$E,$E832)),
100*(AB832-MINIFS(AB:AB,$E:$E,$E832))/(MAXIFS(AB:AB,$E:$E,$E832)-MINIFS(AB:AB,$E:$E,$E832))))</f>
        <v/>
      </c>
      <c r="CR832" s="232" t="str">
        <f t="array" ref="CR832">IF(AC832="","",
IF(INDEX(Settings!$H:$H,MATCH(CR$1,Settings!$G:$G,0))=TRUE,
100-100*(AC832-MINIFS(AC:AC,$E:$E,$E832))/(MAXIFS(AC:AC,$E:$E,$E832)-MINIFS(AC:AC,$E:$E,$E832)),
100*(AC832-MINIFS(AC:AC,$E:$E,$E832))/(MAXIFS(AC:AC,$E:$E,$E832)-MINIFS(AC:AC,$E:$E,$E832))))</f>
        <v/>
      </c>
      <c r="CS832" s="232" t="str">
        <f t="array" ref="CS832">IF(AD832="","",
IF(INDEX(Settings!$H:$H,MATCH(CS$1,Settings!$G:$G,0))=TRUE,
100-100*(AD832-MINIFS(AD:AD,$E:$E,$E832))/(MAXIFS(AD:AD,$E:$E,$E832)-MINIFS(AD:AD,$E:$E,$E832)),
100*(AD832-MINIFS(AD:AD,$E:$E,$E832))/(MAXIFS(AD:AD,$E:$E,$E832)-MINIFS(AD:AD,$E:$E,$E832))))</f>
        <v/>
      </c>
      <c r="CT832" s="232" t="str">
        <f t="array" ref="CT832">IF(AE832="","",
IF(INDEX(Settings!$H:$H,MATCH(CT$1,Settings!$G:$G,0))=TRUE,
100-100*(AE832-MINIFS(AE:AE,$E:$E,$E832))/(MAXIFS(AE:AE,$E:$E,$E832)-MINIFS(AE:AE,$E:$E,$E832)),
100*(AE832-MINIFS(AE:AE,$E:$E,$E832))/(MAXIFS(AE:AE,$E:$E,$E832)-MINIFS(AE:AE,$E:$E,$E832))))</f>
        <v/>
      </c>
      <c r="CU832" s="232" t="str">
        <f t="array" ref="CU832">IF(AF832="","",
IF(INDEX(Settings!$H:$H,MATCH(CU$1,Settings!$G:$G,0))=TRUE,
100-100*(AF832-MINIFS(AF:AF,$E:$E,$E832))/(MAXIFS(AF:AF,$E:$E,$E832)-MINIFS(AF:AF,$E:$E,$E832)),
100*(AF832-MINIFS(AF:AF,$E:$E,$E832))/(MAXIFS(AF:AF,$E:$E,$E832)-MINIFS(AF:AF,$E:$E,$E832))))</f>
        <v/>
      </c>
      <c r="CV832" s="232" t="str">
        <f t="array" ref="CV832">IF(AG832="","",
IF(INDEX(Settings!$H:$H,MATCH(CV$1,Settings!$G:$G,0))=TRUE,
100-100*(AG832-MINIFS(AG:AG,$E:$E,$E832))/(MAXIFS(AG:AG,$E:$E,$E832)-MINIFS(AG:AG,$E:$E,$E832)),
100*(AG832-MINIFS(AG:AG,$E:$E,$E832))/(MAXIFS(AG:AG,$E:$E,$E832)-MINIFS(AG:AG,$E:$E,$E832))))</f>
        <v/>
      </c>
      <c r="CW832" s="232" t="str">
        <f t="array" ref="CW832">IF(AH832="","",
IF(INDEX(Settings!$H:$H,MATCH(CW$1,Settings!$G:$G,0))=TRUE,
100-100*(AH832-MINIFS(AH:AH,$E:$E,$E832))/(MAXIFS(AH:AH,$E:$E,$E832)-MINIFS(AH:AH,$E:$E,$E832)),
100*(AH832-MINIFS(AH:AH,$E:$E,$E832))/(MAXIFS(AH:AH,$E:$E,$E832)-MINIFS(AH:AH,$E:$E,$E832))))</f>
        <v/>
      </c>
      <c r="CX832" s="232" t="str">
        <f t="array" ref="CX832">IF(AI832="","",
IF(INDEX(Settings!$H:$H,MATCH(CX$1,Settings!$G:$G,0))=TRUE,
100-100*(AI832-MINIFS(AI:AI,$E:$E,$E832))/(MAXIFS(AI:AI,$E:$E,$E832)-MINIFS(AI:AI,$E:$E,$E832)),
100*(AI832-MINIFS(AI:AI,$E:$E,$E832))/(MAXIFS(AI:AI,$E:$E,$E832)-MINIFS(AI:AI,$E:$E,$E832))))</f>
        <v/>
      </c>
      <c r="CY832" s="232" t="str">
        <f t="array" ref="CY832">IF(AJ832="","",
IF(INDEX(Settings!$H:$H,MATCH(CY$1,Settings!$G:$G,0))=TRUE,
100-100*(AJ832-MINIFS(AJ:AJ,$E:$E,$E832))/(MAXIFS(AJ:AJ,$E:$E,$E832)-MINIFS(AJ:AJ,$E:$E,$E832)),
100*(AJ832-MINIFS(AJ:AJ,$E:$E,$E832))/(MAXIFS(AJ:AJ,$E:$E,$E832)-MINIFS(AJ:AJ,$E:$E,$E832))))</f>
        <v/>
      </c>
      <c r="CZ832" s="232" t="str">
        <f t="array" ref="CZ832">IF(AK832="","",
IF(INDEX(Settings!$H:$H,MATCH(CZ$1,Settings!$G:$G,0))=TRUE,
100-100*(AK832-MINIFS(AK:AK,$E:$E,$E832))/(MAXIFS(AK:AK,$E:$E,$E832)-MINIFS(AK:AK,$E:$E,$E832)),
100*(AK832-MINIFS(AK:AK,$E:$E,$E832))/(MAXIFS(AK:AK,$E:$E,$E832)-MINIFS(AK:AK,$E:$E,$E832))))</f>
        <v/>
      </c>
      <c r="DA832" s="232" t="str">
        <f t="array" ref="DA832">IF(AL832="","",
IF(INDEX(Settings!$H:$H,MATCH(DA$1,Settings!$G:$G,0))=TRUE,
100-100*(AL832-MINIFS(AL:AL,$E:$E,$E832))/(MAXIFS(AL:AL,$E:$E,$E832)-MINIFS(AL:AL,$E:$E,$E832)),
100*(AL832-MINIFS(AL:AL,$E:$E,$E832))/(MAXIFS(AL:AL,$E:$E,$E832)-MINIFS(AL:AL,$E:$E,$E832))))</f>
        <v/>
      </c>
      <c r="DB832" s="232" t="str">
        <f t="array" ref="DB832">IF(AM832="","",
IF(INDEX(Settings!$H:$H,MATCH(DB$1,Settings!$G:$G,0))=TRUE,
100-100*(AM832-MINIFS(AM:AM,$E:$E,$E832))/(MAXIFS(AM:AM,$E:$E,$E832)-MINIFS(AM:AM,$E:$E,$E832)),
100*(AM832-MINIFS(AM:AM,$E:$E,$E832))/(MAXIFS(AM:AM,$E:$E,$E832)-MINIFS(AM:AM,$E:$E,$E832))))</f>
        <v/>
      </c>
      <c r="DC832" s="232" t="str">
        <f t="array" ref="DC832">IF(AN832="","",
IF(INDEX(Settings!$H:$H,MATCH(DC$1,Settings!$G:$G,0))=TRUE,
100-100*(AN832-MINIFS(AN:AN,$E:$E,$E832))/(MAXIFS(AN:AN,$E:$E,$E832)-MINIFS(AN:AN,$E:$E,$E832)),
100*(AN832-MINIFS(AN:AN,$E:$E,$E832))/(MAXIFS(AN:AN,$E:$E,$E832)-MINIFS(AN:AN,$E:$E,$E832))))</f>
        <v/>
      </c>
      <c r="DD832" s="232" t="str">
        <f t="array" ref="DD832">IF(AO832="","",
IF(INDEX(Settings!$H:$H,MATCH(DD$1,Settings!$G:$G,0))=TRUE,
100-100*(AO832-MINIFS(AO:AO,$E:$E,$E832))/(MAXIFS(AO:AO,$E:$E,$E832)-MINIFS(AO:AO,$E:$E,$E832)),
100*(AO832-MINIFS(AO:AO,$E:$E,$E832))/(MAXIFS(AO:AO,$E:$E,$E832)-MINIFS(AO:AO,$E:$E,$E832))))</f>
        <v/>
      </c>
      <c r="DE832" s="232" t="str">
        <f t="array" ref="DE832">IF(AP832="","",
IF(INDEX(Settings!$H:$H,MATCH(DE$1,Settings!$G:$G,0))=TRUE,
100-100*(AP832-MINIFS(AP:AP,$E:$E,$E832))/(MAXIFS(AP:AP,$E:$E,$E832)-MINIFS(AP:AP,$E:$E,$E832)),
100*(AP832-MINIFS(AP:AP,$E:$E,$E832))/(MAXIFS(AP:AP,$E:$E,$E832)-MINIFS(AP:AP,$E:$E,$E832))))</f>
        <v/>
      </c>
      <c r="DF832" s="232" t="str">
        <f t="array" ref="DF832">IF(AQ832="","",
IF(INDEX(Settings!$H:$H,MATCH(DF$1,Settings!$G:$G,0))=TRUE,
100-100*(AQ832-MINIFS(AQ:AQ,$E:$E,$E832))/(MAXIFS(AQ:AQ,$E:$E,$E832)-MINIFS(AQ:AQ,$E:$E,$E832)),
100*(AQ832-MINIFS(AQ:AQ,$E:$E,$E832))/(MAXIFS(AQ:AQ,$E:$E,$E832)-MINIFS(AQ:AQ,$E:$E,$E832))))</f>
        <v/>
      </c>
      <c r="DG832" s="232" t="str">
        <f t="array" ref="DG832">IF(AR832="","",
IF(INDEX(Settings!$H:$H,MATCH(DG$1,Settings!$G:$G,0))=TRUE,
100-100*(AR832-MINIFS(AR:AR,$E:$E,$E832))/(MAXIFS(AR:AR,$E:$E,$E832)-MINIFS(AR:AR,$E:$E,$E832)),
100*(AR832-MINIFS(AR:AR,$E:$E,$E832))/(MAXIFS(AR:AR,$E:$E,$E832)-MINIFS(AR:AR,$E:$E,$E832))))</f>
        <v/>
      </c>
      <c r="DH832" s="232" t="str">
        <f t="array" ref="DH832">IF(AS832="","",
IF(INDEX(Settings!$H:$H,MATCH(DH$1,Settings!$G:$G,0))=TRUE,
100-100*(AS832-MINIFS(AS:AS,$E:$E,$E832))/(MAXIFS(AS:AS,$E:$E,$E832)-MINIFS(AS:AS,$E:$E,$E832)),
100*(AS832-MINIFS(AS:AS,$E:$E,$E832))/(MAXIFS(AS:AS,$E:$E,$E832)-MINIFS(AS:AS,$E:$E,$E832))))</f>
        <v/>
      </c>
      <c r="DI832" s="232" t="str">
        <f t="array" ref="DI832">IF(AT832="","",
IF(INDEX(Settings!$H:$H,MATCH(DI$1,Settings!$G:$G,0))=TRUE,
100-100*(AT832-MINIFS(AT:AT,$E:$E,$E832))/(MAXIFS(AT:AT,$E:$E,$E832)-MINIFS(AT:AT,$E:$E,$E832)),
100*(AT832-MINIFS(AT:AT,$E:$E,$E832))/(MAXIFS(AT:AT,$E:$E,$E832)-MINIFS(AT:AT,$E:$E,$E832))))</f>
        <v/>
      </c>
      <c r="DJ832" s="232" t="str">
        <f t="array" ref="DJ832">IF(AU832="","",
IF(INDEX(Settings!$H:$H,MATCH(DJ$1,Settings!$G:$G,0))=TRUE,
100-100*(AU832-MINIFS(AU:AU,$E:$E,$E832))/(MAXIFS(AU:AU,$E:$E,$E832)-MINIFS(AU:AU,$E:$E,$E832)),
100*(AU832-MINIFS(AU:AU,$E:$E,$E832))/(MAXIFS(AU:AU,$E:$E,$E832)-MINIFS(AU:AU,$E:$E,$E832))))</f>
        <v/>
      </c>
      <c r="DK832" s="232" t="str">
        <f t="array" ref="DK832">IF(AV832="","",
IF(INDEX(Settings!$H:$H,MATCH(DK$1,Settings!$G:$G,0))=TRUE,
100-100*(AV832-MINIFS(AV:AV,$E:$E,$E832))/(MAXIFS(AV:AV,$E:$E,$E832)-MINIFS(AV:AV,$E:$E,$E832)),
100*(AV832-MINIFS(AV:AV,$E:$E,$E832))/(MAXIFS(AV:AV,$E:$E,$E832)-MINIFS(AV:AV,$E:$E,$E832))))</f>
        <v/>
      </c>
      <c r="DL832" s="232" t="str">
        <f t="array" ref="DL832">IF(AW832="","",
IF(INDEX(Settings!$H:$H,MATCH(DL$1,Settings!$G:$G,0))=TRUE,
100-100*(AW832-MINIFS(AW:AW,$E:$E,$E832))/(MAXIFS(AW:AW,$E:$E,$E832)-MINIFS(AW:AW,$E:$E,$E832)),
100*(AW832-MINIFS(AW:AW,$E:$E,$E832))/(MAXIFS(AW:AW,$E:$E,$E832)-MINIFS(AW:AW,$E:$E,$E832))))</f>
        <v/>
      </c>
      <c r="DM832" s="232" t="str">
        <f t="array" ref="DM832">IF(AX832="","",
IF(INDEX(Settings!$H:$H,MATCH(DM$1,Settings!$G:$G,0))=TRUE,
100-100*(AX832-MINIFS(AX:AX,$E:$E,$E832))/(MAXIFS(AX:AX,$E:$E,$E832)-MINIFS(AX:AX,$E:$E,$E832)),
100*(AX832-MINIFS(AX:AX,$E:$E,$E832))/(MAXIFS(AX:AX,$E:$E,$E832)-MINIFS(AX:AX,$E:$E,$E832))))</f>
        <v/>
      </c>
      <c r="DN832" s="232" t="str">
        <f t="array" ref="DN832">IF(AY832="","",
IF(INDEX(Settings!$H:$H,MATCH(DN$1,Settings!$G:$G,0))=TRUE,
100-100*(AY832-MINIFS(AY:AY,$E:$E,$E832))/(MAXIFS(AY:AY,$E:$E,$E832)-MINIFS(AY:AY,$E:$E,$E832)),
100*(AY832-MINIFS(AY:AY,$E:$E,$E832))/(MAXIFS(AY:AY,$E:$E,$E832)-MINIFS(AY:AY,$E:$E,$E832))))</f>
        <v/>
      </c>
      <c r="DO832" s="232" t="str">
        <f t="array" ref="DO832">IF(AZ832="","",
IF(INDEX(Settings!$H:$H,MATCH(DO$1,Settings!$G:$G,0))=TRUE,
100-100*(AZ832-MINIFS(AZ:AZ,$E:$E,$E832))/(MAXIFS(AZ:AZ,$E:$E,$E832)-MINIFS(AZ:AZ,$E:$E,$E832)),
100*(AZ832-MINIFS(AZ:AZ,$E:$E,$E832))/(MAXIFS(AZ:AZ,$E:$E,$E832)-MINIFS(AZ:AZ,$E:$E,$E832))))</f>
        <v/>
      </c>
      <c r="DP832" s="232" t="str">
        <f t="array" ref="DP832">IF(BA832="","",
IF(INDEX(Settings!$H:$H,MATCH(DP$1,Settings!$G:$G,0))=TRUE,
100-100*(BA832-MINIFS(BA:BA,$E:$E,$E832))/(MAXIFS(BA:BA,$E:$E,$E832)-MINIFS(BA:BA,$E:$E,$E832)),
100*(BA832-MINIFS(BA:BA,$E:$E,$E832))/(MAXIFS(BA:BA,$E:$E,$E832)-MINIFS(BA:BA,$E:$E,$E832))))</f>
        <v/>
      </c>
      <c r="DQ832" s="232" t="str">
        <f t="array" ref="DQ832">IF(BB832="","",
IF(INDEX(Settings!$H:$H,MATCH(DQ$1,Settings!$G:$G,0))=TRUE,
100-100*(BB832-MINIFS(BB:BB,$E:$E,$E832))/(MAXIFS(BB:BB,$E:$E,$E832)-MINIFS(BB:BB,$E:$E,$E832)),
100*(BB832-MINIFS(BB:BB,$E:$E,$E832))/(MAXIFS(BB:BB,$E:$E,$E832)-MINIFS(BB:BB,$E:$E,$E832))))</f>
        <v/>
      </c>
      <c r="DR832" s="232" t="str">
        <f t="array" ref="DR832">IF(BC832="","",
IF(INDEX(Settings!$H:$H,MATCH(DR$1,Settings!$G:$G,0))=TRUE,
100-100*(BC832-MINIFS(BC:BC,$E:$E,$E832))/(MAXIFS(BC:BC,$E:$E,$E832)-MINIFS(BC:BC,$E:$E,$E832)),
100*(BC832-MINIFS(BC:BC,$E:$E,$E832))/(MAXIFS(BC:BC,$E:$E,$E832)-MINIFS(BC:BC,$E:$E,$E832))))</f>
        <v/>
      </c>
      <c r="DS832" s="232" t="str">
        <f t="array" ref="DS832">IF(BD832="","",
IF(INDEX(Settings!$H:$H,MATCH(DS$1,Settings!$G:$G,0))=TRUE,
100-100*(BD832-MINIFS(BD:BD,$E:$E,$E832))/(MAXIFS(BD:BD,$E:$E,$E832)-MINIFS(BD:BD,$E:$E,$E832)),
100*(BD832-MINIFS(BD:BD,$E:$E,$E832))/(MAXIFS(BD:BD,$E:$E,$E832)-MINIFS(BD:BD,$E:$E,$E832))))</f>
        <v/>
      </c>
      <c r="DT832" s="232" t="str">
        <f t="array" ref="DT832">IF(BE832="","",
IF(INDEX(Settings!$H:$H,MATCH(DT$1,Settings!$G:$G,0))=TRUE,
100-100*(BE832-MINIFS(BE:BE,$E:$E,$E832))/(MAXIFS(BE:BE,$E:$E,$E832)-MINIFS(BE:BE,$E:$E,$E832)),
100*(BE832-MINIFS(BE:BE,$E:$E,$E832))/(MAXIFS(BE:BE,$E:$E,$E832)-MINIFS(BE:BE,$E:$E,$E832))))</f>
        <v/>
      </c>
      <c r="DU832" s="232" t="str">
        <f t="array" ref="DU832">IF(BF832="","",
IF(INDEX(Settings!$H:$H,MATCH(DU$1,Settings!$G:$G,0))=TRUE,
100-100*(BF832-MINIFS(BF:BF,$E:$E,$E832))/(MAXIFS(BF:BF,$E:$E,$E832)-MINIFS(BF:BF,$E:$E,$E832)),
100*(BF832-MINIFS(BF:BF,$E:$E,$E832))/(MAXIFS(BF:BF,$E:$E,$E832)-MINIFS(BF:BF,$E:$E,$E832))))</f>
        <v/>
      </c>
      <c r="DV832" s="232" t="str">
        <f t="array" ref="DV832">IF(BG832="","",
IF(INDEX(Settings!$H:$H,MATCH(DV$1,Settings!$G:$G,0))=TRUE,
100-100*(BG832-MINIFS(BG:BG,$E:$E,$E832))/(MAXIFS(BG:BG,$E:$E,$E832)-MINIFS(BG:BG,$E:$E,$E832)),
100*(BG832-MINIFS(BG:BG,$E:$E,$E832))/(MAXIFS(BG:BG,$E:$E,$E832)-MINIFS(BG:BG,$E:$E,$E832))))</f>
        <v/>
      </c>
      <c r="DW832" s="232" t="str">
        <f t="array" ref="DW832">IF(BH832="","",
IF(INDEX(Settings!$H:$H,MATCH(DW$1,Settings!$G:$G,0))=TRUE,
100-100*(BH832-MINIFS(BH:BH,$E:$E,$E832))/(MAXIFS(BH:BH,$E:$E,$E832)-MINIFS(BH:BH,$E:$E,$E832)),
100*(BH832-MINIFS(BH:BH,$E:$E,$E832))/(MAXIFS(BH:BH,$E:$E,$E832)-MINIFS(BH:BH,$E:$E,$E832))))</f>
        <v/>
      </c>
      <c r="DX832" s="232" t="str">
        <f t="array" ref="DX832">IF(BI832="","",
IF(INDEX(Settings!$H:$H,MATCH(DX$1,Settings!$G:$G,0))=TRUE,
100-100*(BI832-MINIFS(BI:BI,$E:$E,$E832))/(MAXIFS(BI:BI,$E:$E,$E832)-MINIFS(BI:BI,$E:$E,$E832)),
100*(BI832-MINIFS(BI:BI,$E:$E,$E832))/(MAXIFS(BI:BI,$E:$E,$E832)-MINIFS(BI:BI,$E:$E,$E832))))</f>
        <v/>
      </c>
      <c r="DY832" s="232" t="str">
        <f t="array" ref="DY832">IF(BJ832="","",
IF(INDEX(Settings!$H:$H,MATCH(DY$1,Settings!$G:$G,0))=TRUE,
100-100*(BJ832-MINIFS(BJ:BJ,$E:$E,$E832))/(MAXIFS(BJ:BJ,$E:$E,$E832)-MINIFS(BJ:BJ,$E:$E,$E832)),
100*(BJ832-MINIFS(BJ:BJ,$E:$E,$E832))/(MAXIFS(BJ:BJ,$E:$E,$E832)-MINIFS(BJ:BJ,$E:$E,$E832))))</f>
        <v/>
      </c>
      <c r="DZ832" s="234"/>
      <c r="EA832" s="234"/>
      <c r="EB832" s="234" t="str">
        <f t="shared" si="8"/>
        <v/>
      </c>
      <c r="EC832" s="234" t="str">
        <f t="shared" si="9"/>
        <v/>
      </c>
      <c r="ED832" s="234" t="str">
        <f t="shared" si="10"/>
        <v/>
      </c>
      <c r="EE832" s="234" t="str">
        <f t="shared" si="11"/>
        <v/>
      </c>
      <c r="EF832" s="234" t="str">
        <f t="shared" si="12"/>
        <v/>
      </c>
      <c r="EG832" s="234" t="str">
        <f t="shared" si="13"/>
        <v/>
      </c>
      <c r="EH832" s="234"/>
      <c r="EI832" s="234"/>
      <c r="EJ832" s="234"/>
      <c r="EK832" s="234"/>
      <c r="EL832" s="234"/>
      <c r="EM832" s="234"/>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3" t="str">
        <f t="shared" si="14"/>
        <v/>
      </c>
      <c r="N833" s="49"/>
      <c r="O833" s="49"/>
      <c r="P833" s="49"/>
      <c r="Q833" s="49"/>
      <c r="R833" s="49"/>
      <c r="S833" s="222" t="str">
        <f>IFERROR(VLOOKUP(AF833, 'YOYO IR Scores'!A:C, 3, FALSE), "")
</f>
        <v/>
      </c>
      <c r="T833" s="49"/>
      <c r="U833" s="49"/>
      <c r="V833" s="49"/>
      <c r="W833" s="49"/>
      <c r="X833" s="224" t="str">
        <f t="shared" si="4"/>
        <v/>
      </c>
      <c r="Y833" s="225" t="str">
        <f t="shared" si="5"/>
        <v/>
      </c>
      <c r="Z833" s="225" t="str">
        <f t="shared" si="6"/>
        <v/>
      </c>
      <c r="AA833" s="224" t="str">
        <f t="shared" si="7"/>
        <v/>
      </c>
      <c r="AB833" s="223"/>
      <c r="AC833" s="223"/>
      <c r="AD833" s="223"/>
      <c r="AE833" s="223" t="str">
        <f>IFERROR(VLOOKUP(AF833, 'YOYO IR Scores'!A:C, 2, FALSE), "")</f>
        <v/>
      </c>
      <c r="AF833" s="223"/>
      <c r="AG833" s="223"/>
      <c r="AH833" s="223"/>
      <c r="AI833" s="223"/>
      <c r="AJ833" s="223"/>
      <c r="AK833" s="223"/>
      <c r="AL833" s="223"/>
      <c r="AM833" s="223"/>
      <c r="AN833" s="223"/>
      <c r="AO833" s="223"/>
      <c r="AP833" s="223"/>
      <c r="AQ833" s="223"/>
      <c r="AR833" s="223"/>
      <c r="AS833" s="223"/>
      <c r="AT833" s="223"/>
      <c r="AU833" s="223"/>
      <c r="AV833" s="223"/>
      <c r="AW833" s="223"/>
      <c r="AX833" s="223"/>
      <c r="AY833" s="223"/>
      <c r="AZ833" s="223"/>
      <c r="BA833" s="223"/>
      <c r="BB833" s="223"/>
      <c r="BC833" s="223"/>
      <c r="BD833" s="223"/>
      <c r="BE833" s="223"/>
      <c r="BF833" s="223"/>
      <c r="BG833" s="223"/>
      <c r="BH833" s="223"/>
      <c r="BI833" s="223"/>
      <c r="BJ833" s="223"/>
      <c r="BK833" s="223" t="str">
        <f t="array" ref="BK833">IF(J833="","",
IF(INDEX(Settings!$H:$H,MATCH(BY$1,Settings!$G:$G,0))=TRUE,
100-100*(J833-MIN(J:J))/(MAX(J:J)-MIN(J:J)),
100*(J833-MIN(J:J))/(MAX(J:J)-MIN(J:J))))</f>
        <v/>
      </c>
      <c r="BL833" s="223" t="str">
        <f t="array" ref="BL833">IF(J833="","",
IF(INDEX(Settings!$H:$H,MATCH(BY$1,Settings!$G:$G,0))=TRUE,
100-100*(J833-MINIFS(J:J,$E:$E,$E833))/(MAXIFS(J:J,$E:$E,$E833)-MINIFS(J:J,$E:$E,$E833)),
100*(J833-MINIFS(J:J,$E:$E,$E833))/(MAXIFS(J:J,$E:$E,$E833)-MINIFS(J:J,$E:$E,$E833))))</f>
        <v/>
      </c>
      <c r="BM833" s="223"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4" t="str">
        <f t="array" ref="BQ833">IF(J833="","",
IF(INDEX(Settings!$H:$H,MATCH(BY$1,Settings!$G:$G,0))=TRUE,
-1*(J833-AVERAGE(J:J))/STDEV(J:J),
(J833-AVERAGE(J:J))/STDEV(J:J)))</f>
        <v/>
      </c>
      <c r="BR833" s="224" t="str">
        <f>IFERROR(__xludf.DUMMYFUNCTION("IF(J833="""","""",
IF(INDEX(Settings!$H:$H,MATCH(BY$1,Settings!$G:$G,0))=TRUE,
-1*(J833-AVERAGEIFS(J:J,$E:$E,$E833))/STDEV(FILTER(J:J,$E:$E=$E833)),
(J833-AVERAGEIFS(J:J,$E:$E,$E833))/STDEV(FILTER(J:J,$E:$E=$E833))))"),"")</f>
        <v/>
      </c>
      <c r="BS833" s="224"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3" t="str">
        <f t="array" ref="BY833">IF(J833="","",
IF(INDEX(Settings!$H:$H,MATCH(BY$1,Settings!$G:$G,0))=TRUE,
100-100*(J833-MINIFS(J:J,$E:$E,$E833))/(MAXIFS(J:J,$E:$E,$E833)-MINIFS(J:J,$E:$E,$E833)),
100*(J833-MINIFS(J:J,$E:$E,$E833))/(MAXIFS(J:J,$E:$E,$E833)-MINIFS(J:J,$E:$E,$E833))))</f>
        <v/>
      </c>
      <c r="BZ833" s="223" t="str">
        <f t="array" ref="BZ833">IF(K833="","",
IF(INDEX(Settings!$H:$H,MATCH(BZ$1,Settings!$G:$G,0))=TRUE,
100-100*(K833-MINIFS(K:K,$E:$E,$E833))/(MAXIFS(K:K,$E:$E,$E833)-MINIFS(K:K,$E:$E,$E833)),
100*(K833-MINIFS(K:K,$E:$E,$E833))/(MAXIFS(K:K,$E:$E,$E833)-MINIFS(K:K,$E:$E,$E833))))</f>
        <v/>
      </c>
      <c r="CA833" s="223" t="str">
        <f t="array" ref="CA833">IF(L833="","",
IF(INDEX(Settings!$H:$H,MATCH(CA$1,Settings!$G:$G,0))=TRUE,
100-100*(L833-MINIFS(L:L,$E:$E,$E833))/(MAXIFS(L:L,$E:$E,$E833)-MINIFS(L:L,$E:$E,$E833)),
100*(L833-MINIFS(L:L,$E:$E,$E833))/(MAXIFS(L:L,$E:$E,$E833)-MINIFS(L:L,$E:$E,$E833))))</f>
        <v/>
      </c>
      <c r="CB833" s="223" t="str">
        <f t="array" ref="CB833">IF(M833="","",
IF(INDEX(Settings!$H:$H,MATCH(CB$1,Settings!$G:$G,0))=TRUE,
100-100*(M833-MINIFS(M:M,$E:$E,$E833))/(MAXIFS(M:M,$E:$E,$E833)-MINIFS(M:M,$E:$E,$E833)),
100*(M833-MINIFS(M:M,$E:$E,$E833))/(MAXIFS(M:M,$E:$E,$E833)-MINIFS(M:M,$E:$E,$E833))))</f>
        <v/>
      </c>
      <c r="CC833" s="223" t="str">
        <f t="array" ref="CC833">IF(N833="","",
IF(INDEX(Settings!$H:$H,MATCH(CC$1,Settings!$G:$G,0))=TRUE,
100-100*(N833-MINIFS(N:N,$E:$E,$E833))/(MAXIFS(N:N,$E:$E,$E833)-MINIFS(N:N,$E:$E,$E833)),
100*(N833-MINIFS(N:N,$E:$E,$E833))/(MAXIFS(N:N,$E:$E,$E833)-MINIFS(N:N,$E:$E,$E833))))</f>
        <v/>
      </c>
      <c r="CD833" s="223" t="str">
        <f t="array" ref="CD833">IF(O833="","",
IF(INDEX(Settings!$H:$H,MATCH(CD$1,Settings!$G:$G,0))=TRUE,
100-100*(O833-MINIFS(O:O,$E:$E,$E833))/(MAXIFS(O:O,$E:$E,$E833)-MINIFS(O:O,$E:$E,$E833)),
100*(O833-MINIFS(O:O,$E:$E,$E833))/(MAXIFS(O:O,$E:$E,$E833)-MINIFS(O:O,$E:$E,$E833))))</f>
        <v/>
      </c>
      <c r="CE833" s="223" t="str">
        <f t="array" ref="CE833">IF(P833="","",
IF(INDEX(Settings!$H:$H,MATCH(CE$1,Settings!$G:$G,0))=TRUE,
100-100*(P833-MINIFS(P:P,$E:$E,$E833))/(MAXIFS(P:P,$E:$E,$E833)-MINIFS(P:P,$E:$E,$E833)),
100*(P833-MINIFS(P:P,$E:$E,$E833))/(MAXIFS(P:P,$E:$E,$E833)-MINIFS(P:P,$E:$E,$E833))))</f>
        <v/>
      </c>
      <c r="CF833" s="223" t="str">
        <f t="array" ref="CF833">IF(Q833="","",
IF(INDEX(Settings!$H:$H,MATCH(CF$1,Settings!$G:$G,0))=TRUE,
100-100*(Q833-MINIFS(Q:Q,$E:$E,$E833))/(MAXIFS(Q:Q,$E:$E,$E833)-MINIFS(Q:Q,$E:$E,$E833)),
100*(Q833-MINIFS(Q:Q,$E:$E,$E833))/(MAXIFS(Q:Q,$E:$E,$E833)-MINIFS(Q:Q,$E:$E,$E833))))</f>
        <v/>
      </c>
      <c r="CG833" s="223" t="str">
        <f t="array" ref="CG833">IF(R833="","",
IF(INDEX(Settings!$H:$H,MATCH(CG$1,Settings!$G:$G,0))=TRUE,
100-100*(R833-MINIFS(R:R,$E:$E,$E833))/(MAXIFS(R:R,$E:$E,$E833)-MINIFS(R:R,$E:$E,$E833)),
100*(R833-MINIFS(R:R,$E:$E,$E833))/(MAXIFS(R:R,$E:$E,$E833)-MINIFS(R:R,$E:$E,$E833))))</f>
        <v/>
      </c>
      <c r="CH833" s="223" t="str">
        <f t="array" ref="CH833">IF(S833="","",
IF(INDEX(Settings!$H:$H,MATCH(CH$1,Settings!$G:$G,0))=TRUE,
100-100*(S833-MINIFS(S:S,$E:$E,$E833))/(MAXIFS(S:S,$E:$E,$E833)-MINIFS(S:S,$E:$E,$E833)),
100*(S833-MINIFS(S:S,$E:$E,$E833))/(MAXIFS(S:S,$E:$E,$E833)-MINIFS(S:S,$E:$E,$E833))))</f>
        <v/>
      </c>
      <c r="CI833" s="223" t="str">
        <f t="array" ref="CI833">IF(T833="","",
IF(INDEX(Settings!$H:$H,MATCH(CI$1,Settings!$G:$G,0))=TRUE,
100-100*(T833-MINIFS(T:T,$E:$E,$E833))/(MAXIFS(T:T,$E:$E,$E833)-MINIFS(T:T,$E:$E,$E833)),
100*(T833-MINIFS(T:T,$E:$E,$E833))/(MAXIFS(T:T,$E:$E,$E833)-MINIFS(T:T,$E:$E,$E833))))</f>
        <v/>
      </c>
      <c r="CJ833" s="223" t="str">
        <f t="array" ref="CJ833">IF(U833="","",
IF(INDEX(Settings!$H:$H,MATCH(CJ$1,Settings!$G:$G,0))=TRUE,
100-100*(U833-MINIFS(U:U,$E:$E,$E833))/(MAXIFS(U:U,$E:$E,$E833)-MINIFS(U:U,$E:$E,$E833)),
100*(U833-MINIFS(U:U,$E:$E,$E833))/(MAXIFS(U:U,$E:$E,$E833)-MINIFS(U:U,$E:$E,$E833))))</f>
        <v/>
      </c>
      <c r="CK833" s="223" t="str">
        <f t="array" ref="CK833">IF(V833="","",
IF(INDEX(Settings!$H:$H,MATCH(CK$1,Settings!$G:$G,0))=TRUE,
100-100*(V833-MINIFS(V:V,$E:$E,$E833))/(MAXIFS(V:V,$E:$E,$E833)-MINIFS(V:V,$E:$E,$E833)),
100*(V833-MINIFS(V:V,$E:$E,$E833))/(MAXIFS(V:V,$E:$E,$E833)-MINIFS(V:V,$E:$E,$E833))))</f>
        <v/>
      </c>
      <c r="CL833" s="223" t="str">
        <f t="array" ref="CL833">IF(W833="","",
IF(INDEX(Settings!$H:$H,MATCH(CL$1,Settings!$G:$G,0))=TRUE,
100-100*(W833-MINIFS(W:W,$E:$E,$E833))/(MAXIFS(W:W,$E:$E,$E833)-MINIFS(W:W,$E:$E,$E833)),
100*(W833-MINIFS(W:W,$E:$E,$E833))/(MAXIFS(W:W,$E:$E,$E833)-MINIFS(W:W,$E:$E,$E833))))</f>
        <v/>
      </c>
      <c r="CM833" s="223" t="str">
        <f t="array" ref="CM833">IF(X833="","",
IF(INDEX(Settings!$H:$H,MATCH(CM$1,Settings!$G:$G,0))=TRUE,
100-100*(X833-MINIFS(X:X,$E:$E,$E833))/(MAXIFS(X:X,$E:$E,$E833)-MINIFS(X:X,$E:$E,$E833)),
100*(X833-MINIFS(X:X,$E:$E,$E833))/(MAXIFS(X:X,$E:$E,$E833)-MINIFS(X:X,$E:$E,$E833))))</f>
        <v/>
      </c>
      <c r="CN833" s="223" t="str">
        <f t="array" ref="CN833">IF(Y833="","",
IF(INDEX(Settings!$H:$H,MATCH(CN$1,Settings!$G:$G,0))=TRUE,
100-100*(Y833-MINIFS(Y:Y,$E:$E,$E833))/(MAXIFS(Y:Y,$E:$E,$E833)-MINIFS(Y:Y,$E:$E,$E833)),
100*(Y833-MINIFS(Y:Y,$E:$E,$E833))/(MAXIFS(Y:Y,$E:$E,$E833)-MINIFS(Y:Y,$E:$E,$E833))))</f>
        <v/>
      </c>
      <c r="CO833" s="223" t="str">
        <f t="array" ref="CO833">IF(Z833="","",
IF(INDEX(Settings!$H:$H,MATCH(CO$1,Settings!$G:$G,0))=TRUE,
100-100*(Z833-MINIFS(Z:Z,$E:$E,$E833))/(MAXIFS(Z:Z,$E:$E,$E833)-MINIFS(Z:Z,$E:$E,$E833)),
100*(Z833-MINIFS(Z:Z,$E:$E,$E833))/(MAXIFS(Z:Z,$E:$E,$E833)-MINIFS(Z:Z,$E:$E,$E833))))</f>
        <v/>
      </c>
      <c r="CP833" s="223" t="str">
        <f t="array" ref="CP833">IF(AA833="","",
IF(INDEX(Settings!$H:$H,MATCH(CP$1,Settings!$G:$G,0))=TRUE,
100-100*(AA833-MINIFS(AA:AA,$E:$E,$E833))/(MAXIFS(AA:AA,$E:$E,$E833)-MINIFS(AA:AA,$E:$E,$E833)),
100*(AA833-MINIFS(AA:AA,$E:$E,$E833))/(MAXIFS(AA:AA,$E:$E,$E833)-MINIFS(AA:AA,$E:$E,$E833))))</f>
        <v/>
      </c>
      <c r="CQ833" s="223" t="str">
        <f t="array" ref="CQ833">IF(AB833="","",
IF(INDEX(Settings!$H:$H,MATCH(CQ$1,Settings!$G:$G,0))=TRUE,
100-100*(AB833-MINIFS(AB:AB,$E:$E,$E833))/(MAXIFS(AB:AB,$E:$E,$E833)-MINIFS(AB:AB,$E:$E,$E833)),
100*(AB833-MINIFS(AB:AB,$E:$E,$E833))/(MAXIFS(AB:AB,$E:$E,$E833)-MINIFS(AB:AB,$E:$E,$E833))))</f>
        <v/>
      </c>
      <c r="CR833" s="223" t="str">
        <f t="array" ref="CR833">IF(AC833="","",
IF(INDEX(Settings!$H:$H,MATCH(CR$1,Settings!$G:$G,0))=TRUE,
100-100*(AC833-MINIFS(AC:AC,$E:$E,$E833))/(MAXIFS(AC:AC,$E:$E,$E833)-MINIFS(AC:AC,$E:$E,$E833)),
100*(AC833-MINIFS(AC:AC,$E:$E,$E833))/(MAXIFS(AC:AC,$E:$E,$E833)-MINIFS(AC:AC,$E:$E,$E833))))</f>
        <v/>
      </c>
      <c r="CS833" s="223" t="str">
        <f t="array" ref="CS833">IF(AD833="","",
IF(INDEX(Settings!$H:$H,MATCH(CS$1,Settings!$G:$G,0))=TRUE,
100-100*(AD833-MINIFS(AD:AD,$E:$E,$E833))/(MAXIFS(AD:AD,$E:$E,$E833)-MINIFS(AD:AD,$E:$E,$E833)),
100*(AD833-MINIFS(AD:AD,$E:$E,$E833))/(MAXIFS(AD:AD,$E:$E,$E833)-MINIFS(AD:AD,$E:$E,$E833))))</f>
        <v/>
      </c>
      <c r="CT833" s="223" t="str">
        <f t="array" ref="CT833">IF(AE833="","",
IF(INDEX(Settings!$H:$H,MATCH(CT$1,Settings!$G:$G,0))=TRUE,
100-100*(AE833-MINIFS(AE:AE,$E:$E,$E833))/(MAXIFS(AE:AE,$E:$E,$E833)-MINIFS(AE:AE,$E:$E,$E833)),
100*(AE833-MINIFS(AE:AE,$E:$E,$E833))/(MAXIFS(AE:AE,$E:$E,$E833)-MINIFS(AE:AE,$E:$E,$E833))))</f>
        <v/>
      </c>
      <c r="CU833" s="223" t="str">
        <f t="array" ref="CU833">IF(AF833="","",
IF(INDEX(Settings!$H:$H,MATCH(CU$1,Settings!$G:$G,0))=TRUE,
100-100*(AF833-MINIFS(AF:AF,$E:$E,$E833))/(MAXIFS(AF:AF,$E:$E,$E833)-MINIFS(AF:AF,$E:$E,$E833)),
100*(AF833-MINIFS(AF:AF,$E:$E,$E833))/(MAXIFS(AF:AF,$E:$E,$E833)-MINIFS(AF:AF,$E:$E,$E833))))</f>
        <v/>
      </c>
      <c r="CV833" s="223" t="str">
        <f t="array" ref="CV833">IF(AG833="","",
IF(INDEX(Settings!$H:$H,MATCH(CV$1,Settings!$G:$G,0))=TRUE,
100-100*(AG833-MINIFS(AG:AG,$E:$E,$E833))/(MAXIFS(AG:AG,$E:$E,$E833)-MINIFS(AG:AG,$E:$E,$E833)),
100*(AG833-MINIFS(AG:AG,$E:$E,$E833))/(MAXIFS(AG:AG,$E:$E,$E833)-MINIFS(AG:AG,$E:$E,$E833))))</f>
        <v/>
      </c>
      <c r="CW833" s="223" t="str">
        <f t="array" ref="CW833">IF(AH833="","",
IF(INDEX(Settings!$H:$H,MATCH(CW$1,Settings!$G:$G,0))=TRUE,
100-100*(AH833-MINIFS(AH:AH,$E:$E,$E833))/(MAXIFS(AH:AH,$E:$E,$E833)-MINIFS(AH:AH,$E:$E,$E833)),
100*(AH833-MINIFS(AH:AH,$E:$E,$E833))/(MAXIFS(AH:AH,$E:$E,$E833)-MINIFS(AH:AH,$E:$E,$E833))))</f>
        <v/>
      </c>
      <c r="CX833" s="223" t="str">
        <f t="array" ref="CX833">IF(AI833="","",
IF(INDEX(Settings!$H:$H,MATCH(CX$1,Settings!$G:$G,0))=TRUE,
100-100*(AI833-MINIFS(AI:AI,$E:$E,$E833))/(MAXIFS(AI:AI,$E:$E,$E833)-MINIFS(AI:AI,$E:$E,$E833)),
100*(AI833-MINIFS(AI:AI,$E:$E,$E833))/(MAXIFS(AI:AI,$E:$E,$E833)-MINIFS(AI:AI,$E:$E,$E833))))</f>
        <v/>
      </c>
      <c r="CY833" s="223" t="str">
        <f t="array" ref="CY833">IF(AJ833="","",
IF(INDEX(Settings!$H:$H,MATCH(CY$1,Settings!$G:$G,0))=TRUE,
100-100*(AJ833-MINIFS(AJ:AJ,$E:$E,$E833))/(MAXIFS(AJ:AJ,$E:$E,$E833)-MINIFS(AJ:AJ,$E:$E,$E833)),
100*(AJ833-MINIFS(AJ:AJ,$E:$E,$E833))/(MAXIFS(AJ:AJ,$E:$E,$E833)-MINIFS(AJ:AJ,$E:$E,$E833))))</f>
        <v/>
      </c>
      <c r="CZ833" s="223" t="str">
        <f t="array" ref="CZ833">IF(AK833="","",
IF(INDEX(Settings!$H:$H,MATCH(CZ$1,Settings!$G:$G,0))=TRUE,
100-100*(AK833-MINIFS(AK:AK,$E:$E,$E833))/(MAXIFS(AK:AK,$E:$E,$E833)-MINIFS(AK:AK,$E:$E,$E833)),
100*(AK833-MINIFS(AK:AK,$E:$E,$E833))/(MAXIFS(AK:AK,$E:$E,$E833)-MINIFS(AK:AK,$E:$E,$E833))))</f>
        <v/>
      </c>
      <c r="DA833" s="223" t="str">
        <f t="array" ref="DA833">IF(AL833="","",
IF(INDEX(Settings!$H:$H,MATCH(DA$1,Settings!$G:$G,0))=TRUE,
100-100*(AL833-MINIFS(AL:AL,$E:$E,$E833))/(MAXIFS(AL:AL,$E:$E,$E833)-MINIFS(AL:AL,$E:$E,$E833)),
100*(AL833-MINIFS(AL:AL,$E:$E,$E833))/(MAXIFS(AL:AL,$E:$E,$E833)-MINIFS(AL:AL,$E:$E,$E833))))</f>
        <v/>
      </c>
      <c r="DB833" s="223" t="str">
        <f t="array" ref="DB833">IF(AM833="","",
IF(INDEX(Settings!$H:$H,MATCH(DB$1,Settings!$G:$G,0))=TRUE,
100-100*(AM833-MINIFS(AM:AM,$E:$E,$E833))/(MAXIFS(AM:AM,$E:$E,$E833)-MINIFS(AM:AM,$E:$E,$E833)),
100*(AM833-MINIFS(AM:AM,$E:$E,$E833))/(MAXIFS(AM:AM,$E:$E,$E833)-MINIFS(AM:AM,$E:$E,$E833))))</f>
        <v/>
      </c>
      <c r="DC833" s="223" t="str">
        <f t="array" ref="DC833">IF(AN833="","",
IF(INDEX(Settings!$H:$H,MATCH(DC$1,Settings!$G:$G,0))=TRUE,
100-100*(AN833-MINIFS(AN:AN,$E:$E,$E833))/(MAXIFS(AN:AN,$E:$E,$E833)-MINIFS(AN:AN,$E:$E,$E833)),
100*(AN833-MINIFS(AN:AN,$E:$E,$E833))/(MAXIFS(AN:AN,$E:$E,$E833)-MINIFS(AN:AN,$E:$E,$E833))))</f>
        <v/>
      </c>
      <c r="DD833" s="223" t="str">
        <f t="array" ref="DD833">IF(AO833="","",
IF(INDEX(Settings!$H:$H,MATCH(DD$1,Settings!$G:$G,0))=TRUE,
100-100*(AO833-MINIFS(AO:AO,$E:$E,$E833))/(MAXIFS(AO:AO,$E:$E,$E833)-MINIFS(AO:AO,$E:$E,$E833)),
100*(AO833-MINIFS(AO:AO,$E:$E,$E833))/(MAXIFS(AO:AO,$E:$E,$E833)-MINIFS(AO:AO,$E:$E,$E833))))</f>
        <v/>
      </c>
      <c r="DE833" s="223" t="str">
        <f t="array" ref="DE833">IF(AP833="","",
IF(INDEX(Settings!$H:$H,MATCH(DE$1,Settings!$G:$G,0))=TRUE,
100-100*(AP833-MINIFS(AP:AP,$E:$E,$E833))/(MAXIFS(AP:AP,$E:$E,$E833)-MINIFS(AP:AP,$E:$E,$E833)),
100*(AP833-MINIFS(AP:AP,$E:$E,$E833))/(MAXIFS(AP:AP,$E:$E,$E833)-MINIFS(AP:AP,$E:$E,$E833))))</f>
        <v/>
      </c>
      <c r="DF833" s="223" t="str">
        <f t="array" ref="DF833">IF(AQ833="","",
IF(INDEX(Settings!$H:$H,MATCH(DF$1,Settings!$G:$G,0))=TRUE,
100-100*(AQ833-MINIFS(AQ:AQ,$E:$E,$E833))/(MAXIFS(AQ:AQ,$E:$E,$E833)-MINIFS(AQ:AQ,$E:$E,$E833)),
100*(AQ833-MINIFS(AQ:AQ,$E:$E,$E833))/(MAXIFS(AQ:AQ,$E:$E,$E833)-MINIFS(AQ:AQ,$E:$E,$E833))))</f>
        <v/>
      </c>
      <c r="DG833" s="223" t="str">
        <f t="array" ref="DG833">IF(AR833="","",
IF(INDEX(Settings!$H:$H,MATCH(DG$1,Settings!$G:$G,0))=TRUE,
100-100*(AR833-MINIFS(AR:AR,$E:$E,$E833))/(MAXIFS(AR:AR,$E:$E,$E833)-MINIFS(AR:AR,$E:$E,$E833)),
100*(AR833-MINIFS(AR:AR,$E:$E,$E833))/(MAXIFS(AR:AR,$E:$E,$E833)-MINIFS(AR:AR,$E:$E,$E833))))</f>
        <v/>
      </c>
      <c r="DH833" s="223" t="str">
        <f t="array" ref="DH833">IF(AS833="","",
IF(INDEX(Settings!$H:$H,MATCH(DH$1,Settings!$G:$G,0))=TRUE,
100-100*(AS833-MINIFS(AS:AS,$E:$E,$E833))/(MAXIFS(AS:AS,$E:$E,$E833)-MINIFS(AS:AS,$E:$E,$E833)),
100*(AS833-MINIFS(AS:AS,$E:$E,$E833))/(MAXIFS(AS:AS,$E:$E,$E833)-MINIFS(AS:AS,$E:$E,$E833))))</f>
        <v/>
      </c>
      <c r="DI833" s="223" t="str">
        <f t="array" ref="DI833">IF(AT833="","",
IF(INDEX(Settings!$H:$H,MATCH(DI$1,Settings!$G:$G,0))=TRUE,
100-100*(AT833-MINIFS(AT:AT,$E:$E,$E833))/(MAXIFS(AT:AT,$E:$E,$E833)-MINIFS(AT:AT,$E:$E,$E833)),
100*(AT833-MINIFS(AT:AT,$E:$E,$E833))/(MAXIFS(AT:AT,$E:$E,$E833)-MINIFS(AT:AT,$E:$E,$E833))))</f>
        <v/>
      </c>
      <c r="DJ833" s="223" t="str">
        <f t="array" ref="DJ833">IF(AU833="","",
IF(INDEX(Settings!$H:$H,MATCH(DJ$1,Settings!$G:$G,0))=TRUE,
100-100*(AU833-MINIFS(AU:AU,$E:$E,$E833))/(MAXIFS(AU:AU,$E:$E,$E833)-MINIFS(AU:AU,$E:$E,$E833)),
100*(AU833-MINIFS(AU:AU,$E:$E,$E833))/(MAXIFS(AU:AU,$E:$E,$E833)-MINIFS(AU:AU,$E:$E,$E833))))</f>
        <v/>
      </c>
      <c r="DK833" s="223" t="str">
        <f t="array" ref="DK833">IF(AV833="","",
IF(INDEX(Settings!$H:$H,MATCH(DK$1,Settings!$G:$G,0))=TRUE,
100-100*(AV833-MINIFS(AV:AV,$E:$E,$E833))/(MAXIFS(AV:AV,$E:$E,$E833)-MINIFS(AV:AV,$E:$E,$E833)),
100*(AV833-MINIFS(AV:AV,$E:$E,$E833))/(MAXIFS(AV:AV,$E:$E,$E833)-MINIFS(AV:AV,$E:$E,$E833))))</f>
        <v/>
      </c>
      <c r="DL833" s="223" t="str">
        <f t="array" ref="DL833">IF(AW833="","",
IF(INDEX(Settings!$H:$H,MATCH(DL$1,Settings!$G:$G,0))=TRUE,
100-100*(AW833-MINIFS(AW:AW,$E:$E,$E833))/(MAXIFS(AW:AW,$E:$E,$E833)-MINIFS(AW:AW,$E:$E,$E833)),
100*(AW833-MINIFS(AW:AW,$E:$E,$E833))/(MAXIFS(AW:AW,$E:$E,$E833)-MINIFS(AW:AW,$E:$E,$E833))))</f>
        <v/>
      </c>
      <c r="DM833" s="223" t="str">
        <f t="array" ref="DM833">IF(AX833="","",
IF(INDEX(Settings!$H:$H,MATCH(DM$1,Settings!$G:$G,0))=TRUE,
100-100*(AX833-MINIFS(AX:AX,$E:$E,$E833))/(MAXIFS(AX:AX,$E:$E,$E833)-MINIFS(AX:AX,$E:$E,$E833)),
100*(AX833-MINIFS(AX:AX,$E:$E,$E833))/(MAXIFS(AX:AX,$E:$E,$E833)-MINIFS(AX:AX,$E:$E,$E833))))</f>
        <v/>
      </c>
      <c r="DN833" s="223" t="str">
        <f t="array" ref="DN833">IF(AY833="","",
IF(INDEX(Settings!$H:$H,MATCH(DN$1,Settings!$G:$G,0))=TRUE,
100-100*(AY833-MINIFS(AY:AY,$E:$E,$E833))/(MAXIFS(AY:AY,$E:$E,$E833)-MINIFS(AY:AY,$E:$E,$E833)),
100*(AY833-MINIFS(AY:AY,$E:$E,$E833))/(MAXIFS(AY:AY,$E:$E,$E833)-MINIFS(AY:AY,$E:$E,$E833))))</f>
        <v/>
      </c>
      <c r="DO833" s="223" t="str">
        <f t="array" ref="DO833">IF(AZ833="","",
IF(INDEX(Settings!$H:$H,MATCH(DO$1,Settings!$G:$G,0))=TRUE,
100-100*(AZ833-MINIFS(AZ:AZ,$E:$E,$E833))/(MAXIFS(AZ:AZ,$E:$E,$E833)-MINIFS(AZ:AZ,$E:$E,$E833)),
100*(AZ833-MINIFS(AZ:AZ,$E:$E,$E833))/(MAXIFS(AZ:AZ,$E:$E,$E833)-MINIFS(AZ:AZ,$E:$E,$E833))))</f>
        <v/>
      </c>
      <c r="DP833" s="223" t="str">
        <f t="array" ref="DP833">IF(BA833="","",
IF(INDEX(Settings!$H:$H,MATCH(DP$1,Settings!$G:$G,0))=TRUE,
100-100*(BA833-MINIFS(BA:BA,$E:$E,$E833))/(MAXIFS(BA:BA,$E:$E,$E833)-MINIFS(BA:BA,$E:$E,$E833)),
100*(BA833-MINIFS(BA:BA,$E:$E,$E833))/(MAXIFS(BA:BA,$E:$E,$E833)-MINIFS(BA:BA,$E:$E,$E833))))</f>
        <v/>
      </c>
      <c r="DQ833" s="223" t="str">
        <f t="array" ref="DQ833">IF(BB833="","",
IF(INDEX(Settings!$H:$H,MATCH(DQ$1,Settings!$G:$G,0))=TRUE,
100-100*(BB833-MINIFS(BB:BB,$E:$E,$E833))/(MAXIFS(BB:BB,$E:$E,$E833)-MINIFS(BB:BB,$E:$E,$E833)),
100*(BB833-MINIFS(BB:BB,$E:$E,$E833))/(MAXIFS(BB:BB,$E:$E,$E833)-MINIFS(BB:BB,$E:$E,$E833))))</f>
        <v/>
      </c>
      <c r="DR833" s="223" t="str">
        <f t="array" ref="DR833">IF(BC833="","",
IF(INDEX(Settings!$H:$H,MATCH(DR$1,Settings!$G:$G,0))=TRUE,
100-100*(BC833-MINIFS(BC:BC,$E:$E,$E833))/(MAXIFS(BC:BC,$E:$E,$E833)-MINIFS(BC:BC,$E:$E,$E833)),
100*(BC833-MINIFS(BC:BC,$E:$E,$E833))/(MAXIFS(BC:BC,$E:$E,$E833)-MINIFS(BC:BC,$E:$E,$E833))))</f>
        <v/>
      </c>
      <c r="DS833" s="223" t="str">
        <f t="array" ref="DS833">IF(BD833="","",
IF(INDEX(Settings!$H:$H,MATCH(DS$1,Settings!$G:$G,0))=TRUE,
100-100*(BD833-MINIFS(BD:BD,$E:$E,$E833))/(MAXIFS(BD:BD,$E:$E,$E833)-MINIFS(BD:BD,$E:$E,$E833)),
100*(BD833-MINIFS(BD:BD,$E:$E,$E833))/(MAXIFS(BD:BD,$E:$E,$E833)-MINIFS(BD:BD,$E:$E,$E833))))</f>
        <v/>
      </c>
      <c r="DT833" s="223" t="str">
        <f t="array" ref="DT833">IF(BE833="","",
IF(INDEX(Settings!$H:$H,MATCH(DT$1,Settings!$G:$G,0))=TRUE,
100-100*(BE833-MINIFS(BE:BE,$E:$E,$E833))/(MAXIFS(BE:BE,$E:$E,$E833)-MINIFS(BE:BE,$E:$E,$E833)),
100*(BE833-MINIFS(BE:BE,$E:$E,$E833))/(MAXIFS(BE:BE,$E:$E,$E833)-MINIFS(BE:BE,$E:$E,$E833))))</f>
        <v/>
      </c>
      <c r="DU833" s="223" t="str">
        <f t="array" ref="DU833">IF(BF833="","",
IF(INDEX(Settings!$H:$H,MATCH(DU$1,Settings!$G:$G,0))=TRUE,
100-100*(BF833-MINIFS(BF:BF,$E:$E,$E833))/(MAXIFS(BF:BF,$E:$E,$E833)-MINIFS(BF:BF,$E:$E,$E833)),
100*(BF833-MINIFS(BF:BF,$E:$E,$E833))/(MAXIFS(BF:BF,$E:$E,$E833)-MINIFS(BF:BF,$E:$E,$E833))))</f>
        <v/>
      </c>
      <c r="DV833" s="223" t="str">
        <f t="array" ref="DV833">IF(BG833="","",
IF(INDEX(Settings!$H:$H,MATCH(DV$1,Settings!$G:$G,0))=TRUE,
100-100*(BG833-MINIFS(BG:BG,$E:$E,$E833))/(MAXIFS(BG:BG,$E:$E,$E833)-MINIFS(BG:BG,$E:$E,$E833)),
100*(BG833-MINIFS(BG:BG,$E:$E,$E833))/(MAXIFS(BG:BG,$E:$E,$E833)-MINIFS(BG:BG,$E:$E,$E833))))</f>
        <v/>
      </c>
      <c r="DW833" s="223" t="str">
        <f t="array" ref="DW833">IF(BH833="","",
IF(INDEX(Settings!$H:$H,MATCH(DW$1,Settings!$G:$G,0))=TRUE,
100-100*(BH833-MINIFS(BH:BH,$E:$E,$E833))/(MAXIFS(BH:BH,$E:$E,$E833)-MINIFS(BH:BH,$E:$E,$E833)),
100*(BH833-MINIFS(BH:BH,$E:$E,$E833))/(MAXIFS(BH:BH,$E:$E,$E833)-MINIFS(BH:BH,$E:$E,$E833))))</f>
        <v/>
      </c>
      <c r="DX833" s="223" t="str">
        <f t="array" ref="DX833">IF(BI833="","",
IF(INDEX(Settings!$H:$H,MATCH(DX$1,Settings!$G:$G,0))=TRUE,
100-100*(BI833-MINIFS(BI:BI,$E:$E,$E833))/(MAXIFS(BI:BI,$E:$E,$E833)-MINIFS(BI:BI,$E:$E,$E833)),
100*(BI833-MINIFS(BI:BI,$E:$E,$E833))/(MAXIFS(BI:BI,$E:$E,$E833)-MINIFS(BI:BI,$E:$E,$E833))))</f>
        <v/>
      </c>
      <c r="DY833" s="223" t="str">
        <f t="array" ref="DY833">IF(BJ833="","",
IF(INDEX(Settings!$H:$H,MATCH(DY$1,Settings!$G:$G,0))=TRUE,
100-100*(BJ833-MINIFS(BJ:BJ,$E:$E,$E833))/(MAXIFS(BJ:BJ,$E:$E,$E833)-MINIFS(BJ:BJ,$E:$E,$E833)),
100*(BJ833-MINIFS(BJ:BJ,$E:$E,$E833))/(MAXIFS(BJ:BJ,$E:$E,$E833)-MINIFS(BJ:BJ,$E:$E,$E833))))</f>
        <v/>
      </c>
      <c r="DZ833" s="225"/>
      <c r="EA833" s="225"/>
      <c r="EB833" s="225" t="str">
        <f t="shared" si="8"/>
        <v/>
      </c>
      <c r="EC833" s="225" t="str">
        <f t="shared" si="9"/>
        <v/>
      </c>
      <c r="ED833" s="225" t="str">
        <f t="shared" si="10"/>
        <v/>
      </c>
      <c r="EE833" s="225" t="str">
        <f t="shared" si="11"/>
        <v/>
      </c>
      <c r="EF833" s="225" t="str">
        <f t="shared" si="12"/>
        <v/>
      </c>
      <c r="EG833" s="225" t="str">
        <f t="shared" si="13"/>
        <v/>
      </c>
      <c r="EH833" s="225"/>
      <c r="EI833" s="225"/>
      <c r="EJ833" s="225"/>
      <c r="EK833" s="225"/>
      <c r="EL833" s="225"/>
      <c r="EM833" s="225"/>
    </row>
    <row r="834">
      <c r="A834" s="231"/>
      <c r="B834" s="231"/>
      <c r="C834" s="231"/>
      <c r="D834" s="231" t="str">
        <f t="array" ref="D834">IFERROR(INDEX(Profiles!$B:$B,MATCH($A834,Profiles!$A:$A,0)),"")</f>
        <v/>
      </c>
      <c r="E834" s="231"/>
      <c r="F834" s="231"/>
      <c r="G834" s="231"/>
      <c r="H834" s="231"/>
      <c r="I834" s="231" t="str">
        <f>IF(A834="","",IF(Settings!$N$3="DATE",F834&amp;": "&amp;TEXT(B834,"M/DD/YY"),F834&amp;": "&amp;H834))</f>
        <v/>
      </c>
      <c r="J834" s="231"/>
      <c r="K834" s="231"/>
      <c r="L834" s="231"/>
      <c r="M834" s="232" t="str">
        <f t="shared" si="14"/>
        <v/>
      </c>
      <c r="N834" s="231"/>
      <c r="O834" s="231"/>
      <c r="P834" s="231"/>
      <c r="Q834" s="231"/>
      <c r="R834" s="231"/>
      <c r="S834" s="230" t="str">
        <f>IFERROR(VLOOKUP(AF834, 'YOYO IR Scores'!A:C, 3, FALSE), "")
</f>
        <v/>
      </c>
      <c r="T834" s="231"/>
      <c r="U834" s="231"/>
      <c r="V834" s="231"/>
      <c r="W834" s="231"/>
      <c r="X834" s="233" t="str">
        <f t="shared" si="4"/>
        <v/>
      </c>
      <c r="Y834" s="234" t="str">
        <f t="shared" si="5"/>
        <v/>
      </c>
      <c r="Z834" s="234" t="str">
        <f t="shared" si="6"/>
        <v/>
      </c>
      <c r="AA834" s="233" t="str">
        <f t="shared" si="7"/>
        <v/>
      </c>
      <c r="AB834" s="232"/>
      <c r="AC834" s="232"/>
      <c r="AD834" s="232"/>
      <c r="AE834" s="232" t="str">
        <f>IFERROR(VLOOKUP(AF834, 'YOYO IR Scores'!A:C, 2, FALSE), "")</f>
        <v/>
      </c>
      <c r="AF834" s="232"/>
      <c r="AG834" s="23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c r="BD834" s="232"/>
      <c r="BE834" s="232"/>
      <c r="BF834" s="232"/>
      <c r="BG834" s="232"/>
      <c r="BH834" s="232"/>
      <c r="BI834" s="232"/>
      <c r="BJ834" s="232"/>
      <c r="BK834" s="232" t="str">
        <f t="array" ref="BK834">IF(J834="","",
IF(INDEX(Settings!$H:$H,MATCH(BY$1,Settings!$G:$G,0))=TRUE,
100-100*(J834-MIN(J:J))/(MAX(J:J)-MIN(J:J)),
100*(J834-MIN(J:J))/(MAX(J:J)-MIN(J:J))))</f>
        <v/>
      </c>
      <c r="BL834" s="232" t="str">
        <f t="array" ref="BL834">IF(J834="","",
IF(INDEX(Settings!$H:$H,MATCH(BY$1,Settings!$G:$G,0))=TRUE,
100-100*(J834-MINIFS(J:J,$E:$E,$E834))/(MAXIFS(J:J,$E:$E,$E834)-MINIFS(J:J,$E:$E,$E834)),
100*(J834-MINIFS(J:J,$E:$E,$E834))/(MAXIFS(J:J,$E:$E,$E834)-MINIFS(J:J,$E:$E,$E834))))</f>
        <v/>
      </c>
      <c r="BM834" s="232" t="str">
        <f t="array" ref="BM834">IF(J834="","",
IF(INDEX(Settings!$H:$H,MATCH(BY$1,Settings!$G:$G,0))=TRUE,
100-100*(J834-MINIFS(J:J,$E:$E,$E834,$I:$I,$I834))/(MAXIFS(J:J,$E:$E,$E834,$I:$I,$I834)-MINIFS(J:J,$E:$E,$E834,$I:$I,$I834)),
100*(J834-MINIFS(J:J,$E:$E,$E834,$I:$I,$I834))/(MAXIFS(J:J,$E:$E,$E834,$I:$I,$I834)-MINIFS(J:J,$E:$E,$E834,$I:$I,$I834))))</f>
        <v/>
      </c>
      <c r="BN834" s="231" t="str">
        <f t="array" ref="BN834">IF(J834="","",
IF(INDEX(Settings!$H:$H,MATCH(BY$1,Settings!$G:$G,0))=TRUE,
100-100*PERCENTRANK(J:J,J834),
100*PERCENTRANK(J:J,J834)))</f>
        <v/>
      </c>
      <c r="BO834" s="231" t="str">
        <f>IFERROR(__xludf.DUMMYFUNCTION("IF(J834="""","""",
IF(INDEX(Settings!$H:$H,MATCH(BY$1,Settings!$G:$G,0))=TRUE,
100-100*PERCENTRANK(FILTER(J:J,$E:$E=$E834),J834),
100*PERCENTRANK(FILTER(J:J,$E:$E=$E834),J834)))"),"")</f>
        <v/>
      </c>
      <c r="BP834" s="231" t="str">
        <f>IFERROR(__xludf.DUMMYFUNCTION("IF(J834="""","""",
IF(INDEX(Settings!$H:$H,MATCH(BY$1,Settings!$G:$G,0))=TRUE,
100-100*PERCENTRANK(FILTER(J:J,$E:$E=$E834,$I:$I=$I834),J834),
100*PERCENTRANK(FILTER(J:J,$E:$E=$E834,$I:$I=$I834),J834)))"),"")</f>
        <v/>
      </c>
      <c r="BQ834" s="233" t="str">
        <f t="array" ref="BQ834">IF(J834="","",
IF(INDEX(Settings!$H:$H,MATCH(BY$1,Settings!$G:$G,0))=TRUE,
-1*(J834-AVERAGE(J:J))/STDEV(J:J),
(J834-AVERAGE(J:J))/STDEV(J:J)))</f>
        <v/>
      </c>
      <c r="BR834" s="233" t="str">
        <f>IFERROR(__xludf.DUMMYFUNCTION("IF(J834="""","""",
IF(INDEX(Settings!$H:$H,MATCH(BY$1,Settings!$G:$G,0))=TRUE,
-1*(J834-AVERAGEIFS(J:J,$E:$E,$E834))/STDEV(FILTER(J:J,$E:$E=$E834)),
(J834-AVERAGEIFS(J:J,$E:$E,$E834))/STDEV(FILTER(J:J,$E:$E=$E834))))"),"")</f>
        <v/>
      </c>
      <c r="BS834" s="233"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1"/>
      <c r="BX834" s="231"/>
      <c r="BY834" s="232" t="str">
        <f t="array" ref="BY834">IF(J834="","",
IF(INDEX(Settings!$H:$H,MATCH(BY$1,Settings!$G:$G,0))=TRUE,
100-100*(J834-MINIFS(J:J,$E:$E,$E834))/(MAXIFS(J:J,$E:$E,$E834)-MINIFS(J:J,$E:$E,$E834)),
100*(J834-MINIFS(J:J,$E:$E,$E834))/(MAXIFS(J:J,$E:$E,$E834)-MINIFS(J:J,$E:$E,$E834))))</f>
        <v/>
      </c>
      <c r="BZ834" s="232" t="str">
        <f t="array" ref="BZ834">IF(K834="","",
IF(INDEX(Settings!$H:$H,MATCH(BZ$1,Settings!$G:$G,0))=TRUE,
100-100*(K834-MINIFS(K:K,$E:$E,$E834))/(MAXIFS(K:K,$E:$E,$E834)-MINIFS(K:K,$E:$E,$E834)),
100*(K834-MINIFS(K:K,$E:$E,$E834))/(MAXIFS(K:K,$E:$E,$E834)-MINIFS(K:K,$E:$E,$E834))))</f>
        <v/>
      </c>
      <c r="CA834" s="232" t="str">
        <f t="array" ref="CA834">IF(L834="","",
IF(INDEX(Settings!$H:$H,MATCH(CA$1,Settings!$G:$G,0))=TRUE,
100-100*(L834-MINIFS(L:L,$E:$E,$E834))/(MAXIFS(L:L,$E:$E,$E834)-MINIFS(L:L,$E:$E,$E834)),
100*(L834-MINIFS(L:L,$E:$E,$E834))/(MAXIFS(L:L,$E:$E,$E834)-MINIFS(L:L,$E:$E,$E834))))</f>
        <v/>
      </c>
      <c r="CB834" s="232" t="str">
        <f t="array" ref="CB834">IF(M834="","",
IF(INDEX(Settings!$H:$H,MATCH(CB$1,Settings!$G:$G,0))=TRUE,
100-100*(M834-MINIFS(M:M,$E:$E,$E834))/(MAXIFS(M:M,$E:$E,$E834)-MINIFS(M:M,$E:$E,$E834)),
100*(M834-MINIFS(M:M,$E:$E,$E834))/(MAXIFS(M:M,$E:$E,$E834)-MINIFS(M:M,$E:$E,$E834))))</f>
        <v/>
      </c>
      <c r="CC834" s="232" t="str">
        <f t="array" ref="CC834">IF(N834="","",
IF(INDEX(Settings!$H:$H,MATCH(CC$1,Settings!$G:$G,0))=TRUE,
100-100*(N834-MINIFS(N:N,$E:$E,$E834))/(MAXIFS(N:N,$E:$E,$E834)-MINIFS(N:N,$E:$E,$E834)),
100*(N834-MINIFS(N:N,$E:$E,$E834))/(MAXIFS(N:N,$E:$E,$E834)-MINIFS(N:N,$E:$E,$E834))))</f>
        <v/>
      </c>
      <c r="CD834" s="232" t="str">
        <f t="array" ref="CD834">IF(O834="","",
IF(INDEX(Settings!$H:$H,MATCH(CD$1,Settings!$G:$G,0))=TRUE,
100-100*(O834-MINIFS(O:O,$E:$E,$E834))/(MAXIFS(O:O,$E:$E,$E834)-MINIFS(O:O,$E:$E,$E834)),
100*(O834-MINIFS(O:O,$E:$E,$E834))/(MAXIFS(O:O,$E:$E,$E834)-MINIFS(O:O,$E:$E,$E834))))</f>
        <v/>
      </c>
      <c r="CE834" s="232" t="str">
        <f t="array" ref="CE834">IF(P834="","",
IF(INDEX(Settings!$H:$H,MATCH(CE$1,Settings!$G:$G,0))=TRUE,
100-100*(P834-MINIFS(P:P,$E:$E,$E834))/(MAXIFS(P:P,$E:$E,$E834)-MINIFS(P:P,$E:$E,$E834)),
100*(P834-MINIFS(P:P,$E:$E,$E834))/(MAXIFS(P:P,$E:$E,$E834)-MINIFS(P:P,$E:$E,$E834))))</f>
        <v/>
      </c>
      <c r="CF834" s="232" t="str">
        <f t="array" ref="CF834">IF(Q834="","",
IF(INDEX(Settings!$H:$H,MATCH(CF$1,Settings!$G:$G,0))=TRUE,
100-100*(Q834-MINIFS(Q:Q,$E:$E,$E834))/(MAXIFS(Q:Q,$E:$E,$E834)-MINIFS(Q:Q,$E:$E,$E834)),
100*(Q834-MINIFS(Q:Q,$E:$E,$E834))/(MAXIFS(Q:Q,$E:$E,$E834)-MINIFS(Q:Q,$E:$E,$E834))))</f>
        <v/>
      </c>
      <c r="CG834" s="232" t="str">
        <f t="array" ref="CG834">IF(R834="","",
IF(INDEX(Settings!$H:$H,MATCH(CG$1,Settings!$G:$G,0))=TRUE,
100-100*(R834-MINIFS(R:R,$E:$E,$E834))/(MAXIFS(R:R,$E:$E,$E834)-MINIFS(R:R,$E:$E,$E834)),
100*(R834-MINIFS(R:R,$E:$E,$E834))/(MAXIFS(R:R,$E:$E,$E834)-MINIFS(R:R,$E:$E,$E834))))</f>
        <v/>
      </c>
      <c r="CH834" s="232" t="str">
        <f t="array" ref="CH834">IF(S834="","",
IF(INDEX(Settings!$H:$H,MATCH(CH$1,Settings!$G:$G,0))=TRUE,
100-100*(S834-MINIFS(S:S,$E:$E,$E834))/(MAXIFS(S:S,$E:$E,$E834)-MINIFS(S:S,$E:$E,$E834)),
100*(S834-MINIFS(S:S,$E:$E,$E834))/(MAXIFS(S:S,$E:$E,$E834)-MINIFS(S:S,$E:$E,$E834))))</f>
        <v/>
      </c>
      <c r="CI834" s="232" t="str">
        <f t="array" ref="CI834">IF(T834="","",
IF(INDEX(Settings!$H:$H,MATCH(CI$1,Settings!$G:$G,0))=TRUE,
100-100*(T834-MINIFS(T:T,$E:$E,$E834))/(MAXIFS(T:T,$E:$E,$E834)-MINIFS(T:T,$E:$E,$E834)),
100*(T834-MINIFS(T:T,$E:$E,$E834))/(MAXIFS(T:T,$E:$E,$E834)-MINIFS(T:T,$E:$E,$E834))))</f>
        <v/>
      </c>
      <c r="CJ834" s="232" t="str">
        <f t="array" ref="CJ834">IF(U834="","",
IF(INDEX(Settings!$H:$H,MATCH(CJ$1,Settings!$G:$G,0))=TRUE,
100-100*(U834-MINIFS(U:U,$E:$E,$E834))/(MAXIFS(U:U,$E:$E,$E834)-MINIFS(U:U,$E:$E,$E834)),
100*(U834-MINIFS(U:U,$E:$E,$E834))/(MAXIFS(U:U,$E:$E,$E834)-MINIFS(U:U,$E:$E,$E834))))</f>
        <v/>
      </c>
      <c r="CK834" s="232" t="str">
        <f t="array" ref="CK834">IF(V834="","",
IF(INDEX(Settings!$H:$H,MATCH(CK$1,Settings!$G:$G,0))=TRUE,
100-100*(V834-MINIFS(V:V,$E:$E,$E834))/(MAXIFS(V:V,$E:$E,$E834)-MINIFS(V:V,$E:$E,$E834)),
100*(V834-MINIFS(V:V,$E:$E,$E834))/(MAXIFS(V:V,$E:$E,$E834)-MINIFS(V:V,$E:$E,$E834))))</f>
        <v/>
      </c>
      <c r="CL834" s="232" t="str">
        <f t="array" ref="CL834">IF(W834="","",
IF(INDEX(Settings!$H:$H,MATCH(CL$1,Settings!$G:$G,0))=TRUE,
100-100*(W834-MINIFS(W:W,$E:$E,$E834))/(MAXIFS(W:W,$E:$E,$E834)-MINIFS(W:W,$E:$E,$E834)),
100*(W834-MINIFS(W:W,$E:$E,$E834))/(MAXIFS(W:W,$E:$E,$E834)-MINIFS(W:W,$E:$E,$E834))))</f>
        <v/>
      </c>
      <c r="CM834" s="232" t="str">
        <f t="array" ref="CM834">IF(X834="","",
IF(INDEX(Settings!$H:$H,MATCH(CM$1,Settings!$G:$G,0))=TRUE,
100-100*(X834-MINIFS(X:X,$E:$E,$E834))/(MAXIFS(X:X,$E:$E,$E834)-MINIFS(X:X,$E:$E,$E834)),
100*(X834-MINIFS(X:X,$E:$E,$E834))/(MAXIFS(X:X,$E:$E,$E834)-MINIFS(X:X,$E:$E,$E834))))</f>
        <v/>
      </c>
      <c r="CN834" s="232" t="str">
        <f t="array" ref="CN834">IF(Y834="","",
IF(INDEX(Settings!$H:$H,MATCH(CN$1,Settings!$G:$G,0))=TRUE,
100-100*(Y834-MINIFS(Y:Y,$E:$E,$E834))/(MAXIFS(Y:Y,$E:$E,$E834)-MINIFS(Y:Y,$E:$E,$E834)),
100*(Y834-MINIFS(Y:Y,$E:$E,$E834))/(MAXIFS(Y:Y,$E:$E,$E834)-MINIFS(Y:Y,$E:$E,$E834))))</f>
        <v/>
      </c>
      <c r="CO834" s="232" t="str">
        <f t="array" ref="CO834">IF(Z834="","",
IF(INDEX(Settings!$H:$H,MATCH(CO$1,Settings!$G:$G,0))=TRUE,
100-100*(Z834-MINIFS(Z:Z,$E:$E,$E834))/(MAXIFS(Z:Z,$E:$E,$E834)-MINIFS(Z:Z,$E:$E,$E834)),
100*(Z834-MINIFS(Z:Z,$E:$E,$E834))/(MAXIFS(Z:Z,$E:$E,$E834)-MINIFS(Z:Z,$E:$E,$E834))))</f>
        <v/>
      </c>
      <c r="CP834" s="232" t="str">
        <f t="array" ref="CP834">IF(AA834="","",
IF(INDEX(Settings!$H:$H,MATCH(CP$1,Settings!$G:$G,0))=TRUE,
100-100*(AA834-MINIFS(AA:AA,$E:$E,$E834))/(MAXIFS(AA:AA,$E:$E,$E834)-MINIFS(AA:AA,$E:$E,$E834)),
100*(AA834-MINIFS(AA:AA,$E:$E,$E834))/(MAXIFS(AA:AA,$E:$E,$E834)-MINIFS(AA:AA,$E:$E,$E834))))</f>
        <v/>
      </c>
      <c r="CQ834" s="232" t="str">
        <f t="array" ref="CQ834">IF(AB834="","",
IF(INDEX(Settings!$H:$H,MATCH(CQ$1,Settings!$G:$G,0))=TRUE,
100-100*(AB834-MINIFS(AB:AB,$E:$E,$E834))/(MAXIFS(AB:AB,$E:$E,$E834)-MINIFS(AB:AB,$E:$E,$E834)),
100*(AB834-MINIFS(AB:AB,$E:$E,$E834))/(MAXIFS(AB:AB,$E:$E,$E834)-MINIFS(AB:AB,$E:$E,$E834))))</f>
        <v/>
      </c>
      <c r="CR834" s="232" t="str">
        <f t="array" ref="CR834">IF(AC834="","",
IF(INDEX(Settings!$H:$H,MATCH(CR$1,Settings!$G:$G,0))=TRUE,
100-100*(AC834-MINIFS(AC:AC,$E:$E,$E834))/(MAXIFS(AC:AC,$E:$E,$E834)-MINIFS(AC:AC,$E:$E,$E834)),
100*(AC834-MINIFS(AC:AC,$E:$E,$E834))/(MAXIFS(AC:AC,$E:$E,$E834)-MINIFS(AC:AC,$E:$E,$E834))))</f>
        <v/>
      </c>
      <c r="CS834" s="232" t="str">
        <f t="array" ref="CS834">IF(AD834="","",
IF(INDEX(Settings!$H:$H,MATCH(CS$1,Settings!$G:$G,0))=TRUE,
100-100*(AD834-MINIFS(AD:AD,$E:$E,$E834))/(MAXIFS(AD:AD,$E:$E,$E834)-MINIFS(AD:AD,$E:$E,$E834)),
100*(AD834-MINIFS(AD:AD,$E:$E,$E834))/(MAXIFS(AD:AD,$E:$E,$E834)-MINIFS(AD:AD,$E:$E,$E834))))</f>
        <v/>
      </c>
      <c r="CT834" s="232" t="str">
        <f t="array" ref="CT834">IF(AE834="","",
IF(INDEX(Settings!$H:$H,MATCH(CT$1,Settings!$G:$G,0))=TRUE,
100-100*(AE834-MINIFS(AE:AE,$E:$E,$E834))/(MAXIFS(AE:AE,$E:$E,$E834)-MINIFS(AE:AE,$E:$E,$E834)),
100*(AE834-MINIFS(AE:AE,$E:$E,$E834))/(MAXIFS(AE:AE,$E:$E,$E834)-MINIFS(AE:AE,$E:$E,$E834))))</f>
        <v/>
      </c>
      <c r="CU834" s="232" t="str">
        <f t="array" ref="CU834">IF(AF834="","",
IF(INDEX(Settings!$H:$H,MATCH(CU$1,Settings!$G:$G,0))=TRUE,
100-100*(AF834-MINIFS(AF:AF,$E:$E,$E834))/(MAXIFS(AF:AF,$E:$E,$E834)-MINIFS(AF:AF,$E:$E,$E834)),
100*(AF834-MINIFS(AF:AF,$E:$E,$E834))/(MAXIFS(AF:AF,$E:$E,$E834)-MINIFS(AF:AF,$E:$E,$E834))))</f>
        <v/>
      </c>
      <c r="CV834" s="232" t="str">
        <f t="array" ref="CV834">IF(AG834="","",
IF(INDEX(Settings!$H:$H,MATCH(CV$1,Settings!$G:$G,0))=TRUE,
100-100*(AG834-MINIFS(AG:AG,$E:$E,$E834))/(MAXIFS(AG:AG,$E:$E,$E834)-MINIFS(AG:AG,$E:$E,$E834)),
100*(AG834-MINIFS(AG:AG,$E:$E,$E834))/(MAXIFS(AG:AG,$E:$E,$E834)-MINIFS(AG:AG,$E:$E,$E834))))</f>
        <v/>
      </c>
      <c r="CW834" s="232" t="str">
        <f t="array" ref="CW834">IF(AH834="","",
IF(INDEX(Settings!$H:$H,MATCH(CW$1,Settings!$G:$G,0))=TRUE,
100-100*(AH834-MINIFS(AH:AH,$E:$E,$E834))/(MAXIFS(AH:AH,$E:$E,$E834)-MINIFS(AH:AH,$E:$E,$E834)),
100*(AH834-MINIFS(AH:AH,$E:$E,$E834))/(MAXIFS(AH:AH,$E:$E,$E834)-MINIFS(AH:AH,$E:$E,$E834))))</f>
        <v/>
      </c>
      <c r="CX834" s="232" t="str">
        <f t="array" ref="CX834">IF(AI834="","",
IF(INDEX(Settings!$H:$H,MATCH(CX$1,Settings!$G:$G,0))=TRUE,
100-100*(AI834-MINIFS(AI:AI,$E:$E,$E834))/(MAXIFS(AI:AI,$E:$E,$E834)-MINIFS(AI:AI,$E:$E,$E834)),
100*(AI834-MINIFS(AI:AI,$E:$E,$E834))/(MAXIFS(AI:AI,$E:$E,$E834)-MINIFS(AI:AI,$E:$E,$E834))))</f>
        <v/>
      </c>
      <c r="CY834" s="232" t="str">
        <f t="array" ref="CY834">IF(AJ834="","",
IF(INDEX(Settings!$H:$H,MATCH(CY$1,Settings!$G:$G,0))=TRUE,
100-100*(AJ834-MINIFS(AJ:AJ,$E:$E,$E834))/(MAXIFS(AJ:AJ,$E:$E,$E834)-MINIFS(AJ:AJ,$E:$E,$E834)),
100*(AJ834-MINIFS(AJ:AJ,$E:$E,$E834))/(MAXIFS(AJ:AJ,$E:$E,$E834)-MINIFS(AJ:AJ,$E:$E,$E834))))</f>
        <v/>
      </c>
      <c r="CZ834" s="232" t="str">
        <f t="array" ref="CZ834">IF(AK834="","",
IF(INDEX(Settings!$H:$H,MATCH(CZ$1,Settings!$G:$G,0))=TRUE,
100-100*(AK834-MINIFS(AK:AK,$E:$E,$E834))/(MAXIFS(AK:AK,$E:$E,$E834)-MINIFS(AK:AK,$E:$E,$E834)),
100*(AK834-MINIFS(AK:AK,$E:$E,$E834))/(MAXIFS(AK:AK,$E:$E,$E834)-MINIFS(AK:AK,$E:$E,$E834))))</f>
        <v/>
      </c>
      <c r="DA834" s="232" t="str">
        <f t="array" ref="DA834">IF(AL834="","",
IF(INDEX(Settings!$H:$H,MATCH(DA$1,Settings!$G:$G,0))=TRUE,
100-100*(AL834-MINIFS(AL:AL,$E:$E,$E834))/(MAXIFS(AL:AL,$E:$E,$E834)-MINIFS(AL:AL,$E:$E,$E834)),
100*(AL834-MINIFS(AL:AL,$E:$E,$E834))/(MAXIFS(AL:AL,$E:$E,$E834)-MINIFS(AL:AL,$E:$E,$E834))))</f>
        <v/>
      </c>
      <c r="DB834" s="232" t="str">
        <f t="array" ref="DB834">IF(AM834="","",
IF(INDEX(Settings!$H:$H,MATCH(DB$1,Settings!$G:$G,0))=TRUE,
100-100*(AM834-MINIFS(AM:AM,$E:$E,$E834))/(MAXIFS(AM:AM,$E:$E,$E834)-MINIFS(AM:AM,$E:$E,$E834)),
100*(AM834-MINIFS(AM:AM,$E:$E,$E834))/(MAXIFS(AM:AM,$E:$E,$E834)-MINIFS(AM:AM,$E:$E,$E834))))</f>
        <v/>
      </c>
      <c r="DC834" s="232" t="str">
        <f t="array" ref="DC834">IF(AN834="","",
IF(INDEX(Settings!$H:$H,MATCH(DC$1,Settings!$G:$G,0))=TRUE,
100-100*(AN834-MINIFS(AN:AN,$E:$E,$E834))/(MAXIFS(AN:AN,$E:$E,$E834)-MINIFS(AN:AN,$E:$E,$E834)),
100*(AN834-MINIFS(AN:AN,$E:$E,$E834))/(MAXIFS(AN:AN,$E:$E,$E834)-MINIFS(AN:AN,$E:$E,$E834))))</f>
        <v/>
      </c>
      <c r="DD834" s="232" t="str">
        <f t="array" ref="DD834">IF(AO834="","",
IF(INDEX(Settings!$H:$H,MATCH(DD$1,Settings!$G:$G,0))=TRUE,
100-100*(AO834-MINIFS(AO:AO,$E:$E,$E834))/(MAXIFS(AO:AO,$E:$E,$E834)-MINIFS(AO:AO,$E:$E,$E834)),
100*(AO834-MINIFS(AO:AO,$E:$E,$E834))/(MAXIFS(AO:AO,$E:$E,$E834)-MINIFS(AO:AO,$E:$E,$E834))))</f>
        <v/>
      </c>
      <c r="DE834" s="232" t="str">
        <f t="array" ref="DE834">IF(AP834="","",
IF(INDEX(Settings!$H:$H,MATCH(DE$1,Settings!$G:$G,0))=TRUE,
100-100*(AP834-MINIFS(AP:AP,$E:$E,$E834))/(MAXIFS(AP:AP,$E:$E,$E834)-MINIFS(AP:AP,$E:$E,$E834)),
100*(AP834-MINIFS(AP:AP,$E:$E,$E834))/(MAXIFS(AP:AP,$E:$E,$E834)-MINIFS(AP:AP,$E:$E,$E834))))</f>
        <v/>
      </c>
      <c r="DF834" s="232" t="str">
        <f t="array" ref="DF834">IF(AQ834="","",
IF(INDEX(Settings!$H:$H,MATCH(DF$1,Settings!$G:$G,0))=TRUE,
100-100*(AQ834-MINIFS(AQ:AQ,$E:$E,$E834))/(MAXIFS(AQ:AQ,$E:$E,$E834)-MINIFS(AQ:AQ,$E:$E,$E834)),
100*(AQ834-MINIFS(AQ:AQ,$E:$E,$E834))/(MAXIFS(AQ:AQ,$E:$E,$E834)-MINIFS(AQ:AQ,$E:$E,$E834))))</f>
        <v/>
      </c>
      <c r="DG834" s="232" t="str">
        <f t="array" ref="DG834">IF(AR834="","",
IF(INDEX(Settings!$H:$H,MATCH(DG$1,Settings!$G:$G,0))=TRUE,
100-100*(AR834-MINIFS(AR:AR,$E:$E,$E834))/(MAXIFS(AR:AR,$E:$E,$E834)-MINIFS(AR:AR,$E:$E,$E834)),
100*(AR834-MINIFS(AR:AR,$E:$E,$E834))/(MAXIFS(AR:AR,$E:$E,$E834)-MINIFS(AR:AR,$E:$E,$E834))))</f>
        <v/>
      </c>
      <c r="DH834" s="232" t="str">
        <f t="array" ref="DH834">IF(AS834="","",
IF(INDEX(Settings!$H:$H,MATCH(DH$1,Settings!$G:$G,0))=TRUE,
100-100*(AS834-MINIFS(AS:AS,$E:$E,$E834))/(MAXIFS(AS:AS,$E:$E,$E834)-MINIFS(AS:AS,$E:$E,$E834)),
100*(AS834-MINIFS(AS:AS,$E:$E,$E834))/(MAXIFS(AS:AS,$E:$E,$E834)-MINIFS(AS:AS,$E:$E,$E834))))</f>
        <v/>
      </c>
      <c r="DI834" s="232" t="str">
        <f t="array" ref="DI834">IF(AT834="","",
IF(INDEX(Settings!$H:$H,MATCH(DI$1,Settings!$G:$G,0))=TRUE,
100-100*(AT834-MINIFS(AT:AT,$E:$E,$E834))/(MAXIFS(AT:AT,$E:$E,$E834)-MINIFS(AT:AT,$E:$E,$E834)),
100*(AT834-MINIFS(AT:AT,$E:$E,$E834))/(MAXIFS(AT:AT,$E:$E,$E834)-MINIFS(AT:AT,$E:$E,$E834))))</f>
        <v/>
      </c>
      <c r="DJ834" s="232" t="str">
        <f t="array" ref="DJ834">IF(AU834="","",
IF(INDEX(Settings!$H:$H,MATCH(DJ$1,Settings!$G:$G,0))=TRUE,
100-100*(AU834-MINIFS(AU:AU,$E:$E,$E834))/(MAXIFS(AU:AU,$E:$E,$E834)-MINIFS(AU:AU,$E:$E,$E834)),
100*(AU834-MINIFS(AU:AU,$E:$E,$E834))/(MAXIFS(AU:AU,$E:$E,$E834)-MINIFS(AU:AU,$E:$E,$E834))))</f>
        <v/>
      </c>
      <c r="DK834" s="232" t="str">
        <f t="array" ref="DK834">IF(AV834="","",
IF(INDEX(Settings!$H:$H,MATCH(DK$1,Settings!$G:$G,0))=TRUE,
100-100*(AV834-MINIFS(AV:AV,$E:$E,$E834))/(MAXIFS(AV:AV,$E:$E,$E834)-MINIFS(AV:AV,$E:$E,$E834)),
100*(AV834-MINIFS(AV:AV,$E:$E,$E834))/(MAXIFS(AV:AV,$E:$E,$E834)-MINIFS(AV:AV,$E:$E,$E834))))</f>
        <v/>
      </c>
      <c r="DL834" s="232" t="str">
        <f t="array" ref="DL834">IF(AW834="","",
IF(INDEX(Settings!$H:$H,MATCH(DL$1,Settings!$G:$G,0))=TRUE,
100-100*(AW834-MINIFS(AW:AW,$E:$E,$E834))/(MAXIFS(AW:AW,$E:$E,$E834)-MINIFS(AW:AW,$E:$E,$E834)),
100*(AW834-MINIFS(AW:AW,$E:$E,$E834))/(MAXIFS(AW:AW,$E:$E,$E834)-MINIFS(AW:AW,$E:$E,$E834))))</f>
        <v/>
      </c>
      <c r="DM834" s="232" t="str">
        <f t="array" ref="DM834">IF(AX834="","",
IF(INDEX(Settings!$H:$H,MATCH(DM$1,Settings!$G:$G,0))=TRUE,
100-100*(AX834-MINIFS(AX:AX,$E:$E,$E834))/(MAXIFS(AX:AX,$E:$E,$E834)-MINIFS(AX:AX,$E:$E,$E834)),
100*(AX834-MINIFS(AX:AX,$E:$E,$E834))/(MAXIFS(AX:AX,$E:$E,$E834)-MINIFS(AX:AX,$E:$E,$E834))))</f>
        <v/>
      </c>
      <c r="DN834" s="232" t="str">
        <f t="array" ref="DN834">IF(AY834="","",
IF(INDEX(Settings!$H:$H,MATCH(DN$1,Settings!$G:$G,0))=TRUE,
100-100*(AY834-MINIFS(AY:AY,$E:$E,$E834))/(MAXIFS(AY:AY,$E:$E,$E834)-MINIFS(AY:AY,$E:$E,$E834)),
100*(AY834-MINIFS(AY:AY,$E:$E,$E834))/(MAXIFS(AY:AY,$E:$E,$E834)-MINIFS(AY:AY,$E:$E,$E834))))</f>
        <v/>
      </c>
      <c r="DO834" s="232" t="str">
        <f t="array" ref="DO834">IF(AZ834="","",
IF(INDEX(Settings!$H:$H,MATCH(DO$1,Settings!$G:$G,0))=TRUE,
100-100*(AZ834-MINIFS(AZ:AZ,$E:$E,$E834))/(MAXIFS(AZ:AZ,$E:$E,$E834)-MINIFS(AZ:AZ,$E:$E,$E834)),
100*(AZ834-MINIFS(AZ:AZ,$E:$E,$E834))/(MAXIFS(AZ:AZ,$E:$E,$E834)-MINIFS(AZ:AZ,$E:$E,$E834))))</f>
        <v/>
      </c>
      <c r="DP834" s="232" t="str">
        <f t="array" ref="DP834">IF(BA834="","",
IF(INDEX(Settings!$H:$H,MATCH(DP$1,Settings!$G:$G,0))=TRUE,
100-100*(BA834-MINIFS(BA:BA,$E:$E,$E834))/(MAXIFS(BA:BA,$E:$E,$E834)-MINIFS(BA:BA,$E:$E,$E834)),
100*(BA834-MINIFS(BA:BA,$E:$E,$E834))/(MAXIFS(BA:BA,$E:$E,$E834)-MINIFS(BA:BA,$E:$E,$E834))))</f>
        <v/>
      </c>
      <c r="DQ834" s="232" t="str">
        <f t="array" ref="DQ834">IF(BB834="","",
IF(INDEX(Settings!$H:$H,MATCH(DQ$1,Settings!$G:$G,0))=TRUE,
100-100*(BB834-MINIFS(BB:BB,$E:$E,$E834))/(MAXIFS(BB:BB,$E:$E,$E834)-MINIFS(BB:BB,$E:$E,$E834)),
100*(BB834-MINIFS(BB:BB,$E:$E,$E834))/(MAXIFS(BB:BB,$E:$E,$E834)-MINIFS(BB:BB,$E:$E,$E834))))</f>
        <v/>
      </c>
      <c r="DR834" s="232" t="str">
        <f t="array" ref="DR834">IF(BC834="","",
IF(INDEX(Settings!$H:$H,MATCH(DR$1,Settings!$G:$G,0))=TRUE,
100-100*(BC834-MINIFS(BC:BC,$E:$E,$E834))/(MAXIFS(BC:BC,$E:$E,$E834)-MINIFS(BC:BC,$E:$E,$E834)),
100*(BC834-MINIFS(BC:BC,$E:$E,$E834))/(MAXIFS(BC:BC,$E:$E,$E834)-MINIFS(BC:BC,$E:$E,$E834))))</f>
        <v/>
      </c>
      <c r="DS834" s="232" t="str">
        <f t="array" ref="DS834">IF(BD834="","",
IF(INDEX(Settings!$H:$H,MATCH(DS$1,Settings!$G:$G,0))=TRUE,
100-100*(BD834-MINIFS(BD:BD,$E:$E,$E834))/(MAXIFS(BD:BD,$E:$E,$E834)-MINIFS(BD:BD,$E:$E,$E834)),
100*(BD834-MINIFS(BD:BD,$E:$E,$E834))/(MAXIFS(BD:BD,$E:$E,$E834)-MINIFS(BD:BD,$E:$E,$E834))))</f>
        <v/>
      </c>
      <c r="DT834" s="232" t="str">
        <f t="array" ref="DT834">IF(BE834="","",
IF(INDEX(Settings!$H:$H,MATCH(DT$1,Settings!$G:$G,0))=TRUE,
100-100*(BE834-MINIFS(BE:BE,$E:$E,$E834))/(MAXIFS(BE:BE,$E:$E,$E834)-MINIFS(BE:BE,$E:$E,$E834)),
100*(BE834-MINIFS(BE:BE,$E:$E,$E834))/(MAXIFS(BE:BE,$E:$E,$E834)-MINIFS(BE:BE,$E:$E,$E834))))</f>
        <v/>
      </c>
      <c r="DU834" s="232" t="str">
        <f t="array" ref="DU834">IF(BF834="","",
IF(INDEX(Settings!$H:$H,MATCH(DU$1,Settings!$G:$G,0))=TRUE,
100-100*(BF834-MINIFS(BF:BF,$E:$E,$E834))/(MAXIFS(BF:BF,$E:$E,$E834)-MINIFS(BF:BF,$E:$E,$E834)),
100*(BF834-MINIFS(BF:BF,$E:$E,$E834))/(MAXIFS(BF:BF,$E:$E,$E834)-MINIFS(BF:BF,$E:$E,$E834))))</f>
        <v/>
      </c>
      <c r="DV834" s="232" t="str">
        <f t="array" ref="DV834">IF(BG834="","",
IF(INDEX(Settings!$H:$H,MATCH(DV$1,Settings!$G:$G,0))=TRUE,
100-100*(BG834-MINIFS(BG:BG,$E:$E,$E834))/(MAXIFS(BG:BG,$E:$E,$E834)-MINIFS(BG:BG,$E:$E,$E834)),
100*(BG834-MINIFS(BG:BG,$E:$E,$E834))/(MAXIFS(BG:BG,$E:$E,$E834)-MINIFS(BG:BG,$E:$E,$E834))))</f>
        <v/>
      </c>
      <c r="DW834" s="232" t="str">
        <f t="array" ref="DW834">IF(BH834="","",
IF(INDEX(Settings!$H:$H,MATCH(DW$1,Settings!$G:$G,0))=TRUE,
100-100*(BH834-MINIFS(BH:BH,$E:$E,$E834))/(MAXIFS(BH:BH,$E:$E,$E834)-MINIFS(BH:BH,$E:$E,$E834)),
100*(BH834-MINIFS(BH:BH,$E:$E,$E834))/(MAXIFS(BH:BH,$E:$E,$E834)-MINIFS(BH:BH,$E:$E,$E834))))</f>
        <v/>
      </c>
      <c r="DX834" s="232" t="str">
        <f t="array" ref="DX834">IF(BI834="","",
IF(INDEX(Settings!$H:$H,MATCH(DX$1,Settings!$G:$G,0))=TRUE,
100-100*(BI834-MINIFS(BI:BI,$E:$E,$E834))/(MAXIFS(BI:BI,$E:$E,$E834)-MINIFS(BI:BI,$E:$E,$E834)),
100*(BI834-MINIFS(BI:BI,$E:$E,$E834))/(MAXIFS(BI:BI,$E:$E,$E834)-MINIFS(BI:BI,$E:$E,$E834))))</f>
        <v/>
      </c>
      <c r="DY834" s="232" t="str">
        <f t="array" ref="DY834">IF(BJ834="","",
IF(INDEX(Settings!$H:$H,MATCH(DY$1,Settings!$G:$G,0))=TRUE,
100-100*(BJ834-MINIFS(BJ:BJ,$E:$E,$E834))/(MAXIFS(BJ:BJ,$E:$E,$E834)-MINIFS(BJ:BJ,$E:$E,$E834)),
100*(BJ834-MINIFS(BJ:BJ,$E:$E,$E834))/(MAXIFS(BJ:BJ,$E:$E,$E834)-MINIFS(BJ:BJ,$E:$E,$E834))))</f>
        <v/>
      </c>
      <c r="DZ834" s="234"/>
      <c r="EA834" s="234"/>
      <c r="EB834" s="234" t="str">
        <f t="shared" si="8"/>
        <v/>
      </c>
      <c r="EC834" s="234" t="str">
        <f t="shared" si="9"/>
        <v/>
      </c>
      <c r="ED834" s="234" t="str">
        <f t="shared" si="10"/>
        <v/>
      </c>
      <c r="EE834" s="234" t="str">
        <f t="shared" si="11"/>
        <v/>
      </c>
      <c r="EF834" s="234" t="str">
        <f t="shared" si="12"/>
        <v/>
      </c>
      <c r="EG834" s="234" t="str">
        <f t="shared" si="13"/>
        <v/>
      </c>
      <c r="EH834" s="234"/>
      <c r="EI834" s="234"/>
      <c r="EJ834" s="234"/>
      <c r="EK834" s="234"/>
      <c r="EL834" s="234"/>
      <c r="EM834" s="234"/>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3" t="str">
        <f t="shared" si="14"/>
        <v/>
      </c>
      <c r="N835" s="49"/>
      <c r="O835" s="49"/>
      <c r="P835" s="49"/>
      <c r="Q835" s="49"/>
      <c r="R835" s="49"/>
      <c r="S835" s="222" t="str">
        <f>IFERROR(VLOOKUP(AF835, 'YOYO IR Scores'!A:C, 3, FALSE), "")
</f>
        <v/>
      </c>
      <c r="T835" s="49"/>
      <c r="U835" s="49"/>
      <c r="V835" s="49"/>
      <c r="W835" s="49"/>
      <c r="X835" s="224" t="str">
        <f t="shared" si="4"/>
        <v/>
      </c>
      <c r="Y835" s="225" t="str">
        <f t="shared" si="5"/>
        <v/>
      </c>
      <c r="Z835" s="225" t="str">
        <f t="shared" si="6"/>
        <v/>
      </c>
      <c r="AA835" s="224" t="str">
        <f t="shared" si="7"/>
        <v/>
      </c>
      <c r="AB835" s="223"/>
      <c r="AC835" s="223"/>
      <c r="AD835" s="223"/>
      <c r="AE835" s="223" t="str">
        <f>IFERROR(VLOOKUP(AF835, 'YOYO IR Scores'!A:C, 2, FALSE), "")</f>
        <v/>
      </c>
      <c r="AF835" s="223"/>
      <c r="AG835" s="223"/>
      <c r="AH835" s="223"/>
      <c r="AI835" s="223"/>
      <c r="AJ835" s="223"/>
      <c r="AK835" s="223"/>
      <c r="AL835" s="223"/>
      <c r="AM835" s="223"/>
      <c r="AN835" s="223"/>
      <c r="AO835" s="223"/>
      <c r="AP835" s="223"/>
      <c r="AQ835" s="223"/>
      <c r="AR835" s="223"/>
      <c r="AS835" s="223"/>
      <c r="AT835" s="223"/>
      <c r="AU835" s="223"/>
      <c r="AV835" s="223"/>
      <c r="AW835" s="223"/>
      <c r="AX835" s="223"/>
      <c r="AY835" s="223"/>
      <c r="AZ835" s="223"/>
      <c r="BA835" s="223"/>
      <c r="BB835" s="223"/>
      <c r="BC835" s="223"/>
      <c r="BD835" s="223"/>
      <c r="BE835" s="223"/>
      <c r="BF835" s="223"/>
      <c r="BG835" s="223"/>
      <c r="BH835" s="223"/>
      <c r="BI835" s="223"/>
      <c r="BJ835" s="223"/>
      <c r="BK835" s="223" t="str">
        <f t="array" ref="BK835">IF(J835="","",
IF(INDEX(Settings!$H:$H,MATCH(BY$1,Settings!$G:$G,0))=TRUE,
100-100*(J835-MIN(J:J))/(MAX(J:J)-MIN(J:J)),
100*(J835-MIN(J:J))/(MAX(J:J)-MIN(J:J))))</f>
        <v/>
      </c>
      <c r="BL835" s="223" t="str">
        <f t="array" ref="BL835">IF(J835="","",
IF(INDEX(Settings!$H:$H,MATCH(BY$1,Settings!$G:$G,0))=TRUE,
100-100*(J835-MINIFS(J:J,$E:$E,$E835))/(MAXIFS(J:J,$E:$E,$E835)-MINIFS(J:J,$E:$E,$E835)),
100*(J835-MINIFS(J:J,$E:$E,$E835))/(MAXIFS(J:J,$E:$E,$E835)-MINIFS(J:J,$E:$E,$E835))))</f>
        <v/>
      </c>
      <c r="BM835" s="223"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4" t="str">
        <f t="array" ref="BQ835">IF(J835="","",
IF(INDEX(Settings!$H:$H,MATCH(BY$1,Settings!$G:$G,0))=TRUE,
-1*(J835-AVERAGE(J:J))/STDEV(J:J),
(J835-AVERAGE(J:J))/STDEV(J:J)))</f>
        <v/>
      </c>
      <c r="BR835" s="224" t="str">
        <f>IFERROR(__xludf.DUMMYFUNCTION("IF(J835="""","""",
IF(INDEX(Settings!$H:$H,MATCH(BY$1,Settings!$G:$G,0))=TRUE,
-1*(J835-AVERAGEIFS(J:J,$E:$E,$E835))/STDEV(FILTER(J:J,$E:$E=$E835)),
(J835-AVERAGEIFS(J:J,$E:$E,$E835))/STDEV(FILTER(J:J,$E:$E=$E835))))"),"")</f>
        <v/>
      </c>
      <c r="BS835" s="224"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3" t="str">
        <f t="array" ref="BY835">IF(J835="","",
IF(INDEX(Settings!$H:$H,MATCH(BY$1,Settings!$G:$G,0))=TRUE,
100-100*(J835-MINIFS(J:J,$E:$E,$E835))/(MAXIFS(J:J,$E:$E,$E835)-MINIFS(J:J,$E:$E,$E835)),
100*(J835-MINIFS(J:J,$E:$E,$E835))/(MAXIFS(J:J,$E:$E,$E835)-MINIFS(J:J,$E:$E,$E835))))</f>
        <v/>
      </c>
      <c r="BZ835" s="223" t="str">
        <f t="array" ref="BZ835">IF(K835="","",
IF(INDEX(Settings!$H:$H,MATCH(BZ$1,Settings!$G:$G,0))=TRUE,
100-100*(K835-MINIFS(K:K,$E:$E,$E835))/(MAXIFS(K:K,$E:$E,$E835)-MINIFS(K:K,$E:$E,$E835)),
100*(K835-MINIFS(K:K,$E:$E,$E835))/(MAXIFS(K:K,$E:$E,$E835)-MINIFS(K:K,$E:$E,$E835))))</f>
        <v/>
      </c>
      <c r="CA835" s="223" t="str">
        <f t="array" ref="CA835">IF(L835="","",
IF(INDEX(Settings!$H:$H,MATCH(CA$1,Settings!$G:$G,0))=TRUE,
100-100*(L835-MINIFS(L:L,$E:$E,$E835))/(MAXIFS(L:L,$E:$E,$E835)-MINIFS(L:L,$E:$E,$E835)),
100*(L835-MINIFS(L:L,$E:$E,$E835))/(MAXIFS(L:L,$E:$E,$E835)-MINIFS(L:L,$E:$E,$E835))))</f>
        <v/>
      </c>
      <c r="CB835" s="223" t="str">
        <f t="array" ref="CB835">IF(M835="","",
IF(INDEX(Settings!$H:$H,MATCH(CB$1,Settings!$G:$G,0))=TRUE,
100-100*(M835-MINIFS(M:M,$E:$E,$E835))/(MAXIFS(M:M,$E:$E,$E835)-MINIFS(M:M,$E:$E,$E835)),
100*(M835-MINIFS(M:M,$E:$E,$E835))/(MAXIFS(M:M,$E:$E,$E835)-MINIFS(M:M,$E:$E,$E835))))</f>
        <v/>
      </c>
      <c r="CC835" s="223" t="str">
        <f t="array" ref="CC835">IF(N835="","",
IF(INDEX(Settings!$H:$H,MATCH(CC$1,Settings!$G:$G,0))=TRUE,
100-100*(N835-MINIFS(N:N,$E:$E,$E835))/(MAXIFS(N:N,$E:$E,$E835)-MINIFS(N:N,$E:$E,$E835)),
100*(N835-MINIFS(N:N,$E:$E,$E835))/(MAXIFS(N:N,$E:$E,$E835)-MINIFS(N:N,$E:$E,$E835))))</f>
        <v/>
      </c>
      <c r="CD835" s="223" t="str">
        <f t="array" ref="CD835">IF(O835="","",
IF(INDEX(Settings!$H:$H,MATCH(CD$1,Settings!$G:$G,0))=TRUE,
100-100*(O835-MINIFS(O:O,$E:$E,$E835))/(MAXIFS(O:O,$E:$E,$E835)-MINIFS(O:O,$E:$E,$E835)),
100*(O835-MINIFS(O:O,$E:$E,$E835))/(MAXIFS(O:O,$E:$E,$E835)-MINIFS(O:O,$E:$E,$E835))))</f>
        <v/>
      </c>
      <c r="CE835" s="223" t="str">
        <f t="array" ref="CE835">IF(P835="","",
IF(INDEX(Settings!$H:$H,MATCH(CE$1,Settings!$G:$G,0))=TRUE,
100-100*(P835-MINIFS(P:P,$E:$E,$E835))/(MAXIFS(P:P,$E:$E,$E835)-MINIFS(P:P,$E:$E,$E835)),
100*(P835-MINIFS(P:P,$E:$E,$E835))/(MAXIFS(P:P,$E:$E,$E835)-MINIFS(P:P,$E:$E,$E835))))</f>
        <v/>
      </c>
      <c r="CF835" s="223" t="str">
        <f t="array" ref="CF835">IF(Q835="","",
IF(INDEX(Settings!$H:$H,MATCH(CF$1,Settings!$G:$G,0))=TRUE,
100-100*(Q835-MINIFS(Q:Q,$E:$E,$E835))/(MAXIFS(Q:Q,$E:$E,$E835)-MINIFS(Q:Q,$E:$E,$E835)),
100*(Q835-MINIFS(Q:Q,$E:$E,$E835))/(MAXIFS(Q:Q,$E:$E,$E835)-MINIFS(Q:Q,$E:$E,$E835))))</f>
        <v/>
      </c>
      <c r="CG835" s="223" t="str">
        <f t="array" ref="CG835">IF(R835="","",
IF(INDEX(Settings!$H:$H,MATCH(CG$1,Settings!$G:$G,0))=TRUE,
100-100*(R835-MINIFS(R:R,$E:$E,$E835))/(MAXIFS(R:R,$E:$E,$E835)-MINIFS(R:R,$E:$E,$E835)),
100*(R835-MINIFS(R:R,$E:$E,$E835))/(MAXIFS(R:R,$E:$E,$E835)-MINIFS(R:R,$E:$E,$E835))))</f>
        <v/>
      </c>
      <c r="CH835" s="223" t="str">
        <f t="array" ref="CH835">IF(S835="","",
IF(INDEX(Settings!$H:$H,MATCH(CH$1,Settings!$G:$G,0))=TRUE,
100-100*(S835-MINIFS(S:S,$E:$E,$E835))/(MAXIFS(S:S,$E:$E,$E835)-MINIFS(S:S,$E:$E,$E835)),
100*(S835-MINIFS(S:S,$E:$E,$E835))/(MAXIFS(S:S,$E:$E,$E835)-MINIFS(S:S,$E:$E,$E835))))</f>
        <v/>
      </c>
      <c r="CI835" s="223" t="str">
        <f t="array" ref="CI835">IF(T835="","",
IF(INDEX(Settings!$H:$H,MATCH(CI$1,Settings!$G:$G,0))=TRUE,
100-100*(T835-MINIFS(T:T,$E:$E,$E835))/(MAXIFS(T:T,$E:$E,$E835)-MINIFS(T:T,$E:$E,$E835)),
100*(T835-MINIFS(T:T,$E:$E,$E835))/(MAXIFS(T:T,$E:$E,$E835)-MINIFS(T:T,$E:$E,$E835))))</f>
        <v/>
      </c>
      <c r="CJ835" s="223" t="str">
        <f t="array" ref="CJ835">IF(U835="","",
IF(INDEX(Settings!$H:$H,MATCH(CJ$1,Settings!$G:$G,0))=TRUE,
100-100*(U835-MINIFS(U:U,$E:$E,$E835))/(MAXIFS(U:U,$E:$E,$E835)-MINIFS(U:U,$E:$E,$E835)),
100*(U835-MINIFS(U:U,$E:$E,$E835))/(MAXIFS(U:U,$E:$E,$E835)-MINIFS(U:U,$E:$E,$E835))))</f>
        <v/>
      </c>
      <c r="CK835" s="223" t="str">
        <f t="array" ref="CK835">IF(V835="","",
IF(INDEX(Settings!$H:$H,MATCH(CK$1,Settings!$G:$G,0))=TRUE,
100-100*(V835-MINIFS(V:V,$E:$E,$E835))/(MAXIFS(V:V,$E:$E,$E835)-MINIFS(V:V,$E:$E,$E835)),
100*(V835-MINIFS(V:V,$E:$E,$E835))/(MAXIFS(V:V,$E:$E,$E835)-MINIFS(V:V,$E:$E,$E835))))</f>
        <v/>
      </c>
      <c r="CL835" s="223" t="str">
        <f t="array" ref="CL835">IF(W835="","",
IF(INDEX(Settings!$H:$H,MATCH(CL$1,Settings!$G:$G,0))=TRUE,
100-100*(W835-MINIFS(W:W,$E:$E,$E835))/(MAXIFS(W:W,$E:$E,$E835)-MINIFS(W:W,$E:$E,$E835)),
100*(W835-MINIFS(W:W,$E:$E,$E835))/(MAXIFS(W:W,$E:$E,$E835)-MINIFS(W:W,$E:$E,$E835))))</f>
        <v/>
      </c>
      <c r="CM835" s="223" t="str">
        <f t="array" ref="CM835">IF(X835="","",
IF(INDEX(Settings!$H:$H,MATCH(CM$1,Settings!$G:$G,0))=TRUE,
100-100*(X835-MINIFS(X:X,$E:$E,$E835))/(MAXIFS(X:X,$E:$E,$E835)-MINIFS(X:X,$E:$E,$E835)),
100*(X835-MINIFS(X:X,$E:$E,$E835))/(MAXIFS(X:X,$E:$E,$E835)-MINIFS(X:X,$E:$E,$E835))))</f>
        <v/>
      </c>
      <c r="CN835" s="223" t="str">
        <f t="array" ref="CN835">IF(Y835="","",
IF(INDEX(Settings!$H:$H,MATCH(CN$1,Settings!$G:$G,0))=TRUE,
100-100*(Y835-MINIFS(Y:Y,$E:$E,$E835))/(MAXIFS(Y:Y,$E:$E,$E835)-MINIFS(Y:Y,$E:$E,$E835)),
100*(Y835-MINIFS(Y:Y,$E:$E,$E835))/(MAXIFS(Y:Y,$E:$E,$E835)-MINIFS(Y:Y,$E:$E,$E835))))</f>
        <v/>
      </c>
      <c r="CO835" s="223" t="str">
        <f t="array" ref="CO835">IF(Z835="","",
IF(INDEX(Settings!$H:$H,MATCH(CO$1,Settings!$G:$G,0))=TRUE,
100-100*(Z835-MINIFS(Z:Z,$E:$E,$E835))/(MAXIFS(Z:Z,$E:$E,$E835)-MINIFS(Z:Z,$E:$E,$E835)),
100*(Z835-MINIFS(Z:Z,$E:$E,$E835))/(MAXIFS(Z:Z,$E:$E,$E835)-MINIFS(Z:Z,$E:$E,$E835))))</f>
        <v/>
      </c>
      <c r="CP835" s="223" t="str">
        <f t="array" ref="CP835">IF(AA835="","",
IF(INDEX(Settings!$H:$H,MATCH(CP$1,Settings!$G:$G,0))=TRUE,
100-100*(AA835-MINIFS(AA:AA,$E:$E,$E835))/(MAXIFS(AA:AA,$E:$E,$E835)-MINIFS(AA:AA,$E:$E,$E835)),
100*(AA835-MINIFS(AA:AA,$E:$E,$E835))/(MAXIFS(AA:AA,$E:$E,$E835)-MINIFS(AA:AA,$E:$E,$E835))))</f>
        <v/>
      </c>
      <c r="CQ835" s="223" t="str">
        <f t="array" ref="CQ835">IF(AB835="","",
IF(INDEX(Settings!$H:$H,MATCH(CQ$1,Settings!$G:$G,0))=TRUE,
100-100*(AB835-MINIFS(AB:AB,$E:$E,$E835))/(MAXIFS(AB:AB,$E:$E,$E835)-MINIFS(AB:AB,$E:$E,$E835)),
100*(AB835-MINIFS(AB:AB,$E:$E,$E835))/(MAXIFS(AB:AB,$E:$E,$E835)-MINIFS(AB:AB,$E:$E,$E835))))</f>
        <v/>
      </c>
      <c r="CR835" s="223" t="str">
        <f t="array" ref="CR835">IF(AC835="","",
IF(INDEX(Settings!$H:$H,MATCH(CR$1,Settings!$G:$G,0))=TRUE,
100-100*(AC835-MINIFS(AC:AC,$E:$E,$E835))/(MAXIFS(AC:AC,$E:$E,$E835)-MINIFS(AC:AC,$E:$E,$E835)),
100*(AC835-MINIFS(AC:AC,$E:$E,$E835))/(MAXIFS(AC:AC,$E:$E,$E835)-MINIFS(AC:AC,$E:$E,$E835))))</f>
        <v/>
      </c>
      <c r="CS835" s="223" t="str">
        <f t="array" ref="CS835">IF(AD835="","",
IF(INDEX(Settings!$H:$H,MATCH(CS$1,Settings!$G:$G,0))=TRUE,
100-100*(AD835-MINIFS(AD:AD,$E:$E,$E835))/(MAXIFS(AD:AD,$E:$E,$E835)-MINIFS(AD:AD,$E:$E,$E835)),
100*(AD835-MINIFS(AD:AD,$E:$E,$E835))/(MAXIFS(AD:AD,$E:$E,$E835)-MINIFS(AD:AD,$E:$E,$E835))))</f>
        <v/>
      </c>
      <c r="CT835" s="223" t="str">
        <f t="array" ref="CT835">IF(AE835="","",
IF(INDEX(Settings!$H:$H,MATCH(CT$1,Settings!$G:$G,0))=TRUE,
100-100*(AE835-MINIFS(AE:AE,$E:$E,$E835))/(MAXIFS(AE:AE,$E:$E,$E835)-MINIFS(AE:AE,$E:$E,$E835)),
100*(AE835-MINIFS(AE:AE,$E:$E,$E835))/(MAXIFS(AE:AE,$E:$E,$E835)-MINIFS(AE:AE,$E:$E,$E835))))</f>
        <v/>
      </c>
      <c r="CU835" s="223" t="str">
        <f t="array" ref="CU835">IF(AF835="","",
IF(INDEX(Settings!$H:$H,MATCH(CU$1,Settings!$G:$G,0))=TRUE,
100-100*(AF835-MINIFS(AF:AF,$E:$E,$E835))/(MAXIFS(AF:AF,$E:$E,$E835)-MINIFS(AF:AF,$E:$E,$E835)),
100*(AF835-MINIFS(AF:AF,$E:$E,$E835))/(MAXIFS(AF:AF,$E:$E,$E835)-MINIFS(AF:AF,$E:$E,$E835))))</f>
        <v/>
      </c>
      <c r="CV835" s="223" t="str">
        <f t="array" ref="CV835">IF(AG835="","",
IF(INDEX(Settings!$H:$H,MATCH(CV$1,Settings!$G:$G,0))=TRUE,
100-100*(AG835-MINIFS(AG:AG,$E:$E,$E835))/(MAXIFS(AG:AG,$E:$E,$E835)-MINIFS(AG:AG,$E:$E,$E835)),
100*(AG835-MINIFS(AG:AG,$E:$E,$E835))/(MAXIFS(AG:AG,$E:$E,$E835)-MINIFS(AG:AG,$E:$E,$E835))))</f>
        <v/>
      </c>
      <c r="CW835" s="223" t="str">
        <f t="array" ref="CW835">IF(AH835="","",
IF(INDEX(Settings!$H:$H,MATCH(CW$1,Settings!$G:$G,0))=TRUE,
100-100*(AH835-MINIFS(AH:AH,$E:$E,$E835))/(MAXIFS(AH:AH,$E:$E,$E835)-MINIFS(AH:AH,$E:$E,$E835)),
100*(AH835-MINIFS(AH:AH,$E:$E,$E835))/(MAXIFS(AH:AH,$E:$E,$E835)-MINIFS(AH:AH,$E:$E,$E835))))</f>
        <v/>
      </c>
      <c r="CX835" s="223" t="str">
        <f t="array" ref="CX835">IF(AI835="","",
IF(INDEX(Settings!$H:$H,MATCH(CX$1,Settings!$G:$G,0))=TRUE,
100-100*(AI835-MINIFS(AI:AI,$E:$E,$E835))/(MAXIFS(AI:AI,$E:$E,$E835)-MINIFS(AI:AI,$E:$E,$E835)),
100*(AI835-MINIFS(AI:AI,$E:$E,$E835))/(MAXIFS(AI:AI,$E:$E,$E835)-MINIFS(AI:AI,$E:$E,$E835))))</f>
        <v/>
      </c>
      <c r="CY835" s="223" t="str">
        <f t="array" ref="CY835">IF(AJ835="","",
IF(INDEX(Settings!$H:$H,MATCH(CY$1,Settings!$G:$G,0))=TRUE,
100-100*(AJ835-MINIFS(AJ:AJ,$E:$E,$E835))/(MAXIFS(AJ:AJ,$E:$E,$E835)-MINIFS(AJ:AJ,$E:$E,$E835)),
100*(AJ835-MINIFS(AJ:AJ,$E:$E,$E835))/(MAXIFS(AJ:AJ,$E:$E,$E835)-MINIFS(AJ:AJ,$E:$E,$E835))))</f>
        <v/>
      </c>
      <c r="CZ835" s="223" t="str">
        <f t="array" ref="CZ835">IF(AK835="","",
IF(INDEX(Settings!$H:$H,MATCH(CZ$1,Settings!$G:$G,0))=TRUE,
100-100*(AK835-MINIFS(AK:AK,$E:$E,$E835))/(MAXIFS(AK:AK,$E:$E,$E835)-MINIFS(AK:AK,$E:$E,$E835)),
100*(AK835-MINIFS(AK:AK,$E:$E,$E835))/(MAXIFS(AK:AK,$E:$E,$E835)-MINIFS(AK:AK,$E:$E,$E835))))</f>
        <v/>
      </c>
      <c r="DA835" s="223" t="str">
        <f t="array" ref="DA835">IF(AL835="","",
IF(INDEX(Settings!$H:$H,MATCH(DA$1,Settings!$G:$G,0))=TRUE,
100-100*(AL835-MINIFS(AL:AL,$E:$E,$E835))/(MAXIFS(AL:AL,$E:$E,$E835)-MINIFS(AL:AL,$E:$E,$E835)),
100*(AL835-MINIFS(AL:AL,$E:$E,$E835))/(MAXIFS(AL:AL,$E:$E,$E835)-MINIFS(AL:AL,$E:$E,$E835))))</f>
        <v/>
      </c>
      <c r="DB835" s="223" t="str">
        <f t="array" ref="DB835">IF(AM835="","",
IF(INDEX(Settings!$H:$H,MATCH(DB$1,Settings!$G:$G,0))=TRUE,
100-100*(AM835-MINIFS(AM:AM,$E:$E,$E835))/(MAXIFS(AM:AM,$E:$E,$E835)-MINIFS(AM:AM,$E:$E,$E835)),
100*(AM835-MINIFS(AM:AM,$E:$E,$E835))/(MAXIFS(AM:AM,$E:$E,$E835)-MINIFS(AM:AM,$E:$E,$E835))))</f>
        <v/>
      </c>
      <c r="DC835" s="223" t="str">
        <f t="array" ref="DC835">IF(AN835="","",
IF(INDEX(Settings!$H:$H,MATCH(DC$1,Settings!$G:$G,0))=TRUE,
100-100*(AN835-MINIFS(AN:AN,$E:$E,$E835))/(MAXIFS(AN:AN,$E:$E,$E835)-MINIFS(AN:AN,$E:$E,$E835)),
100*(AN835-MINIFS(AN:AN,$E:$E,$E835))/(MAXIFS(AN:AN,$E:$E,$E835)-MINIFS(AN:AN,$E:$E,$E835))))</f>
        <v/>
      </c>
      <c r="DD835" s="223" t="str">
        <f t="array" ref="DD835">IF(AO835="","",
IF(INDEX(Settings!$H:$H,MATCH(DD$1,Settings!$G:$G,0))=TRUE,
100-100*(AO835-MINIFS(AO:AO,$E:$E,$E835))/(MAXIFS(AO:AO,$E:$E,$E835)-MINIFS(AO:AO,$E:$E,$E835)),
100*(AO835-MINIFS(AO:AO,$E:$E,$E835))/(MAXIFS(AO:AO,$E:$E,$E835)-MINIFS(AO:AO,$E:$E,$E835))))</f>
        <v/>
      </c>
      <c r="DE835" s="223" t="str">
        <f t="array" ref="DE835">IF(AP835="","",
IF(INDEX(Settings!$H:$H,MATCH(DE$1,Settings!$G:$G,0))=TRUE,
100-100*(AP835-MINIFS(AP:AP,$E:$E,$E835))/(MAXIFS(AP:AP,$E:$E,$E835)-MINIFS(AP:AP,$E:$E,$E835)),
100*(AP835-MINIFS(AP:AP,$E:$E,$E835))/(MAXIFS(AP:AP,$E:$E,$E835)-MINIFS(AP:AP,$E:$E,$E835))))</f>
        <v/>
      </c>
      <c r="DF835" s="223" t="str">
        <f t="array" ref="DF835">IF(AQ835="","",
IF(INDEX(Settings!$H:$H,MATCH(DF$1,Settings!$G:$G,0))=TRUE,
100-100*(AQ835-MINIFS(AQ:AQ,$E:$E,$E835))/(MAXIFS(AQ:AQ,$E:$E,$E835)-MINIFS(AQ:AQ,$E:$E,$E835)),
100*(AQ835-MINIFS(AQ:AQ,$E:$E,$E835))/(MAXIFS(AQ:AQ,$E:$E,$E835)-MINIFS(AQ:AQ,$E:$E,$E835))))</f>
        <v/>
      </c>
      <c r="DG835" s="223" t="str">
        <f t="array" ref="DG835">IF(AR835="","",
IF(INDEX(Settings!$H:$H,MATCH(DG$1,Settings!$G:$G,0))=TRUE,
100-100*(AR835-MINIFS(AR:AR,$E:$E,$E835))/(MAXIFS(AR:AR,$E:$E,$E835)-MINIFS(AR:AR,$E:$E,$E835)),
100*(AR835-MINIFS(AR:AR,$E:$E,$E835))/(MAXIFS(AR:AR,$E:$E,$E835)-MINIFS(AR:AR,$E:$E,$E835))))</f>
        <v/>
      </c>
      <c r="DH835" s="223" t="str">
        <f t="array" ref="DH835">IF(AS835="","",
IF(INDEX(Settings!$H:$H,MATCH(DH$1,Settings!$G:$G,0))=TRUE,
100-100*(AS835-MINIFS(AS:AS,$E:$E,$E835))/(MAXIFS(AS:AS,$E:$E,$E835)-MINIFS(AS:AS,$E:$E,$E835)),
100*(AS835-MINIFS(AS:AS,$E:$E,$E835))/(MAXIFS(AS:AS,$E:$E,$E835)-MINIFS(AS:AS,$E:$E,$E835))))</f>
        <v/>
      </c>
      <c r="DI835" s="223" t="str">
        <f t="array" ref="DI835">IF(AT835="","",
IF(INDEX(Settings!$H:$H,MATCH(DI$1,Settings!$G:$G,0))=TRUE,
100-100*(AT835-MINIFS(AT:AT,$E:$E,$E835))/(MAXIFS(AT:AT,$E:$E,$E835)-MINIFS(AT:AT,$E:$E,$E835)),
100*(AT835-MINIFS(AT:AT,$E:$E,$E835))/(MAXIFS(AT:AT,$E:$E,$E835)-MINIFS(AT:AT,$E:$E,$E835))))</f>
        <v/>
      </c>
      <c r="DJ835" s="223" t="str">
        <f t="array" ref="DJ835">IF(AU835="","",
IF(INDEX(Settings!$H:$H,MATCH(DJ$1,Settings!$G:$G,0))=TRUE,
100-100*(AU835-MINIFS(AU:AU,$E:$E,$E835))/(MAXIFS(AU:AU,$E:$E,$E835)-MINIFS(AU:AU,$E:$E,$E835)),
100*(AU835-MINIFS(AU:AU,$E:$E,$E835))/(MAXIFS(AU:AU,$E:$E,$E835)-MINIFS(AU:AU,$E:$E,$E835))))</f>
        <v/>
      </c>
      <c r="DK835" s="223" t="str">
        <f t="array" ref="DK835">IF(AV835="","",
IF(INDEX(Settings!$H:$H,MATCH(DK$1,Settings!$G:$G,0))=TRUE,
100-100*(AV835-MINIFS(AV:AV,$E:$E,$E835))/(MAXIFS(AV:AV,$E:$E,$E835)-MINIFS(AV:AV,$E:$E,$E835)),
100*(AV835-MINIFS(AV:AV,$E:$E,$E835))/(MAXIFS(AV:AV,$E:$E,$E835)-MINIFS(AV:AV,$E:$E,$E835))))</f>
        <v/>
      </c>
      <c r="DL835" s="223" t="str">
        <f t="array" ref="DL835">IF(AW835="","",
IF(INDEX(Settings!$H:$H,MATCH(DL$1,Settings!$G:$G,0))=TRUE,
100-100*(AW835-MINIFS(AW:AW,$E:$E,$E835))/(MAXIFS(AW:AW,$E:$E,$E835)-MINIFS(AW:AW,$E:$E,$E835)),
100*(AW835-MINIFS(AW:AW,$E:$E,$E835))/(MAXIFS(AW:AW,$E:$E,$E835)-MINIFS(AW:AW,$E:$E,$E835))))</f>
        <v/>
      </c>
      <c r="DM835" s="223" t="str">
        <f t="array" ref="DM835">IF(AX835="","",
IF(INDEX(Settings!$H:$H,MATCH(DM$1,Settings!$G:$G,0))=TRUE,
100-100*(AX835-MINIFS(AX:AX,$E:$E,$E835))/(MAXIFS(AX:AX,$E:$E,$E835)-MINIFS(AX:AX,$E:$E,$E835)),
100*(AX835-MINIFS(AX:AX,$E:$E,$E835))/(MAXIFS(AX:AX,$E:$E,$E835)-MINIFS(AX:AX,$E:$E,$E835))))</f>
        <v/>
      </c>
      <c r="DN835" s="223" t="str">
        <f t="array" ref="DN835">IF(AY835="","",
IF(INDEX(Settings!$H:$H,MATCH(DN$1,Settings!$G:$G,0))=TRUE,
100-100*(AY835-MINIFS(AY:AY,$E:$E,$E835))/(MAXIFS(AY:AY,$E:$E,$E835)-MINIFS(AY:AY,$E:$E,$E835)),
100*(AY835-MINIFS(AY:AY,$E:$E,$E835))/(MAXIFS(AY:AY,$E:$E,$E835)-MINIFS(AY:AY,$E:$E,$E835))))</f>
        <v/>
      </c>
      <c r="DO835" s="223" t="str">
        <f t="array" ref="DO835">IF(AZ835="","",
IF(INDEX(Settings!$H:$H,MATCH(DO$1,Settings!$G:$G,0))=TRUE,
100-100*(AZ835-MINIFS(AZ:AZ,$E:$E,$E835))/(MAXIFS(AZ:AZ,$E:$E,$E835)-MINIFS(AZ:AZ,$E:$E,$E835)),
100*(AZ835-MINIFS(AZ:AZ,$E:$E,$E835))/(MAXIFS(AZ:AZ,$E:$E,$E835)-MINIFS(AZ:AZ,$E:$E,$E835))))</f>
        <v/>
      </c>
      <c r="DP835" s="223" t="str">
        <f t="array" ref="DP835">IF(BA835="","",
IF(INDEX(Settings!$H:$H,MATCH(DP$1,Settings!$G:$G,0))=TRUE,
100-100*(BA835-MINIFS(BA:BA,$E:$E,$E835))/(MAXIFS(BA:BA,$E:$E,$E835)-MINIFS(BA:BA,$E:$E,$E835)),
100*(BA835-MINIFS(BA:BA,$E:$E,$E835))/(MAXIFS(BA:BA,$E:$E,$E835)-MINIFS(BA:BA,$E:$E,$E835))))</f>
        <v/>
      </c>
      <c r="DQ835" s="223" t="str">
        <f t="array" ref="DQ835">IF(BB835="","",
IF(INDEX(Settings!$H:$H,MATCH(DQ$1,Settings!$G:$G,0))=TRUE,
100-100*(BB835-MINIFS(BB:BB,$E:$E,$E835))/(MAXIFS(BB:BB,$E:$E,$E835)-MINIFS(BB:BB,$E:$E,$E835)),
100*(BB835-MINIFS(BB:BB,$E:$E,$E835))/(MAXIFS(BB:BB,$E:$E,$E835)-MINIFS(BB:BB,$E:$E,$E835))))</f>
        <v/>
      </c>
      <c r="DR835" s="223" t="str">
        <f t="array" ref="DR835">IF(BC835="","",
IF(INDEX(Settings!$H:$H,MATCH(DR$1,Settings!$G:$G,0))=TRUE,
100-100*(BC835-MINIFS(BC:BC,$E:$E,$E835))/(MAXIFS(BC:BC,$E:$E,$E835)-MINIFS(BC:BC,$E:$E,$E835)),
100*(BC835-MINIFS(BC:BC,$E:$E,$E835))/(MAXIFS(BC:BC,$E:$E,$E835)-MINIFS(BC:BC,$E:$E,$E835))))</f>
        <v/>
      </c>
      <c r="DS835" s="223" t="str">
        <f t="array" ref="DS835">IF(BD835="","",
IF(INDEX(Settings!$H:$H,MATCH(DS$1,Settings!$G:$G,0))=TRUE,
100-100*(BD835-MINIFS(BD:BD,$E:$E,$E835))/(MAXIFS(BD:BD,$E:$E,$E835)-MINIFS(BD:BD,$E:$E,$E835)),
100*(BD835-MINIFS(BD:BD,$E:$E,$E835))/(MAXIFS(BD:BD,$E:$E,$E835)-MINIFS(BD:BD,$E:$E,$E835))))</f>
        <v/>
      </c>
      <c r="DT835" s="223" t="str">
        <f t="array" ref="DT835">IF(BE835="","",
IF(INDEX(Settings!$H:$H,MATCH(DT$1,Settings!$G:$G,0))=TRUE,
100-100*(BE835-MINIFS(BE:BE,$E:$E,$E835))/(MAXIFS(BE:BE,$E:$E,$E835)-MINIFS(BE:BE,$E:$E,$E835)),
100*(BE835-MINIFS(BE:BE,$E:$E,$E835))/(MAXIFS(BE:BE,$E:$E,$E835)-MINIFS(BE:BE,$E:$E,$E835))))</f>
        <v/>
      </c>
      <c r="DU835" s="223" t="str">
        <f t="array" ref="DU835">IF(BF835="","",
IF(INDEX(Settings!$H:$H,MATCH(DU$1,Settings!$G:$G,0))=TRUE,
100-100*(BF835-MINIFS(BF:BF,$E:$E,$E835))/(MAXIFS(BF:BF,$E:$E,$E835)-MINIFS(BF:BF,$E:$E,$E835)),
100*(BF835-MINIFS(BF:BF,$E:$E,$E835))/(MAXIFS(BF:BF,$E:$E,$E835)-MINIFS(BF:BF,$E:$E,$E835))))</f>
        <v/>
      </c>
      <c r="DV835" s="223" t="str">
        <f t="array" ref="DV835">IF(BG835="","",
IF(INDEX(Settings!$H:$H,MATCH(DV$1,Settings!$G:$G,0))=TRUE,
100-100*(BG835-MINIFS(BG:BG,$E:$E,$E835))/(MAXIFS(BG:BG,$E:$E,$E835)-MINIFS(BG:BG,$E:$E,$E835)),
100*(BG835-MINIFS(BG:BG,$E:$E,$E835))/(MAXIFS(BG:BG,$E:$E,$E835)-MINIFS(BG:BG,$E:$E,$E835))))</f>
        <v/>
      </c>
      <c r="DW835" s="223" t="str">
        <f t="array" ref="DW835">IF(BH835="","",
IF(INDEX(Settings!$H:$H,MATCH(DW$1,Settings!$G:$G,0))=TRUE,
100-100*(BH835-MINIFS(BH:BH,$E:$E,$E835))/(MAXIFS(BH:BH,$E:$E,$E835)-MINIFS(BH:BH,$E:$E,$E835)),
100*(BH835-MINIFS(BH:BH,$E:$E,$E835))/(MAXIFS(BH:BH,$E:$E,$E835)-MINIFS(BH:BH,$E:$E,$E835))))</f>
        <v/>
      </c>
      <c r="DX835" s="223" t="str">
        <f t="array" ref="DX835">IF(BI835="","",
IF(INDEX(Settings!$H:$H,MATCH(DX$1,Settings!$G:$G,0))=TRUE,
100-100*(BI835-MINIFS(BI:BI,$E:$E,$E835))/(MAXIFS(BI:BI,$E:$E,$E835)-MINIFS(BI:BI,$E:$E,$E835)),
100*(BI835-MINIFS(BI:BI,$E:$E,$E835))/(MAXIFS(BI:BI,$E:$E,$E835)-MINIFS(BI:BI,$E:$E,$E835))))</f>
        <v/>
      </c>
      <c r="DY835" s="223" t="str">
        <f t="array" ref="DY835">IF(BJ835="","",
IF(INDEX(Settings!$H:$H,MATCH(DY$1,Settings!$G:$G,0))=TRUE,
100-100*(BJ835-MINIFS(BJ:BJ,$E:$E,$E835))/(MAXIFS(BJ:BJ,$E:$E,$E835)-MINIFS(BJ:BJ,$E:$E,$E835)),
100*(BJ835-MINIFS(BJ:BJ,$E:$E,$E835))/(MAXIFS(BJ:BJ,$E:$E,$E835)-MINIFS(BJ:BJ,$E:$E,$E835))))</f>
        <v/>
      </c>
      <c r="DZ835" s="225"/>
      <c r="EA835" s="225"/>
      <c r="EB835" s="225" t="str">
        <f t="shared" si="8"/>
        <v/>
      </c>
      <c r="EC835" s="225" t="str">
        <f t="shared" si="9"/>
        <v/>
      </c>
      <c r="ED835" s="225" t="str">
        <f t="shared" si="10"/>
        <v/>
      </c>
      <c r="EE835" s="225" t="str">
        <f t="shared" si="11"/>
        <v/>
      </c>
      <c r="EF835" s="225" t="str">
        <f t="shared" si="12"/>
        <v/>
      </c>
      <c r="EG835" s="225" t="str">
        <f t="shared" si="13"/>
        <v/>
      </c>
      <c r="EH835" s="225"/>
      <c r="EI835" s="225"/>
      <c r="EJ835" s="225"/>
      <c r="EK835" s="225"/>
      <c r="EL835" s="225"/>
      <c r="EM835" s="225"/>
    </row>
    <row r="836">
      <c r="A836" s="231"/>
      <c r="B836" s="231"/>
      <c r="C836" s="231"/>
      <c r="D836" s="231" t="str">
        <f t="array" ref="D836">IFERROR(INDEX(Profiles!$B:$B,MATCH($A836,Profiles!$A:$A,0)),"")</f>
        <v/>
      </c>
      <c r="E836" s="231"/>
      <c r="F836" s="231"/>
      <c r="G836" s="231"/>
      <c r="H836" s="231"/>
      <c r="I836" s="231" t="str">
        <f>IF(A836="","",IF(Settings!$N$3="DATE",F836&amp;": "&amp;TEXT(B836,"M/DD/YY"),F836&amp;": "&amp;H836))</f>
        <v/>
      </c>
      <c r="J836" s="231"/>
      <c r="K836" s="231"/>
      <c r="L836" s="231"/>
      <c r="M836" s="232" t="str">
        <f t="shared" si="14"/>
        <v/>
      </c>
      <c r="N836" s="231"/>
      <c r="O836" s="231"/>
      <c r="P836" s="231"/>
      <c r="Q836" s="231"/>
      <c r="R836" s="231"/>
      <c r="S836" s="230" t="str">
        <f>IFERROR(VLOOKUP(AF836, 'YOYO IR Scores'!A:C, 3, FALSE), "")
</f>
        <v/>
      </c>
      <c r="T836" s="231"/>
      <c r="U836" s="231"/>
      <c r="V836" s="231"/>
      <c r="W836" s="231"/>
      <c r="X836" s="233" t="str">
        <f t="shared" si="4"/>
        <v/>
      </c>
      <c r="Y836" s="234" t="str">
        <f t="shared" si="5"/>
        <v/>
      </c>
      <c r="Z836" s="234" t="str">
        <f t="shared" si="6"/>
        <v/>
      </c>
      <c r="AA836" s="233" t="str">
        <f t="shared" si="7"/>
        <v/>
      </c>
      <c r="AB836" s="232"/>
      <c r="AC836" s="232"/>
      <c r="AD836" s="232"/>
      <c r="AE836" s="232" t="str">
        <f>IFERROR(VLOOKUP(AF836, 'YOYO IR Scores'!A:C, 2, FALSE), "")</f>
        <v/>
      </c>
      <c r="AF836" s="232"/>
      <c r="AG836" s="23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c r="BD836" s="232"/>
      <c r="BE836" s="232"/>
      <c r="BF836" s="232"/>
      <c r="BG836" s="232"/>
      <c r="BH836" s="232"/>
      <c r="BI836" s="232"/>
      <c r="BJ836" s="232"/>
      <c r="BK836" s="232" t="str">
        <f t="array" ref="BK836">IF(J836="","",
IF(INDEX(Settings!$H:$H,MATCH(BY$1,Settings!$G:$G,0))=TRUE,
100-100*(J836-MIN(J:J))/(MAX(J:J)-MIN(J:J)),
100*(J836-MIN(J:J))/(MAX(J:J)-MIN(J:J))))</f>
        <v/>
      </c>
      <c r="BL836" s="232" t="str">
        <f t="array" ref="BL836">IF(J836="","",
IF(INDEX(Settings!$H:$H,MATCH(BY$1,Settings!$G:$G,0))=TRUE,
100-100*(J836-MINIFS(J:J,$E:$E,$E836))/(MAXIFS(J:J,$E:$E,$E836)-MINIFS(J:J,$E:$E,$E836)),
100*(J836-MINIFS(J:J,$E:$E,$E836))/(MAXIFS(J:J,$E:$E,$E836)-MINIFS(J:J,$E:$E,$E836))))</f>
        <v/>
      </c>
      <c r="BM836" s="232" t="str">
        <f t="array" ref="BM836">IF(J836="","",
IF(INDEX(Settings!$H:$H,MATCH(BY$1,Settings!$G:$G,0))=TRUE,
100-100*(J836-MINIFS(J:J,$E:$E,$E836,$I:$I,$I836))/(MAXIFS(J:J,$E:$E,$E836,$I:$I,$I836)-MINIFS(J:J,$E:$E,$E836,$I:$I,$I836)),
100*(J836-MINIFS(J:J,$E:$E,$E836,$I:$I,$I836))/(MAXIFS(J:J,$E:$E,$E836,$I:$I,$I836)-MINIFS(J:J,$E:$E,$E836,$I:$I,$I836))))</f>
        <v/>
      </c>
      <c r="BN836" s="231" t="str">
        <f t="array" ref="BN836">IF(J836="","",
IF(INDEX(Settings!$H:$H,MATCH(BY$1,Settings!$G:$G,0))=TRUE,
100-100*PERCENTRANK(J:J,J836),
100*PERCENTRANK(J:J,J836)))</f>
        <v/>
      </c>
      <c r="BO836" s="231" t="str">
        <f>IFERROR(__xludf.DUMMYFUNCTION("IF(J836="""","""",
IF(INDEX(Settings!$H:$H,MATCH(BY$1,Settings!$G:$G,0))=TRUE,
100-100*PERCENTRANK(FILTER(J:J,$E:$E=$E836),J836),
100*PERCENTRANK(FILTER(J:J,$E:$E=$E836),J836)))"),"")</f>
        <v/>
      </c>
      <c r="BP836" s="231" t="str">
        <f>IFERROR(__xludf.DUMMYFUNCTION("IF(J836="""","""",
IF(INDEX(Settings!$H:$H,MATCH(BY$1,Settings!$G:$G,0))=TRUE,
100-100*PERCENTRANK(FILTER(J:J,$E:$E=$E836,$I:$I=$I836),J836),
100*PERCENTRANK(FILTER(J:J,$E:$E=$E836,$I:$I=$I836),J836)))"),"")</f>
        <v/>
      </c>
      <c r="BQ836" s="233" t="str">
        <f t="array" ref="BQ836">IF(J836="","",
IF(INDEX(Settings!$H:$H,MATCH(BY$1,Settings!$G:$G,0))=TRUE,
-1*(J836-AVERAGE(J:J))/STDEV(J:J),
(J836-AVERAGE(J:J))/STDEV(J:J)))</f>
        <v/>
      </c>
      <c r="BR836" s="233" t="str">
        <f>IFERROR(__xludf.DUMMYFUNCTION("IF(J836="""","""",
IF(INDEX(Settings!$H:$H,MATCH(BY$1,Settings!$G:$G,0))=TRUE,
-1*(J836-AVERAGEIFS(J:J,$E:$E,$E836))/STDEV(FILTER(J:J,$E:$E=$E836)),
(J836-AVERAGEIFS(J:J,$E:$E,$E836))/STDEV(FILTER(J:J,$E:$E=$E836))))"),"")</f>
        <v/>
      </c>
      <c r="BS836" s="233"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1"/>
      <c r="BX836" s="231"/>
      <c r="BY836" s="232" t="str">
        <f t="array" ref="BY836">IF(J836="","",
IF(INDEX(Settings!$H:$H,MATCH(BY$1,Settings!$G:$G,0))=TRUE,
100-100*(J836-MINIFS(J:J,$E:$E,$E836))/(MAXIFS(J:J,$E:$E,$E836)-MINIFS(J:J,$E:$E,$E836)),
100*(J836-MINIFS(J:J,$E:$E,$E836))/(MAXIFS(J:J,$E:$E,$E836)-MINIFS(J:J,$E:$E,$E836))))</f>
        <v/>
      </c>
      <c r="BZ836" s="232" t="str">
        <f t="array" ref="BZ836">IF(K836="","",
IF(INDEX(Settings!$H:$H,MATCH(BZ$1,Settings!$G:$G,0))=TRUE,
100-100*(K836-MINIFS(K:K,$E:$E,$E836))/(MAXIFS(K:K,$E:$E,$E836)-MINIFS(K:K,$E:$E,$E836)),
100*(K836-MINIFS(K:K,$E:$E,$E836))/(MAXIFS(K:K,$E:$E,$E836)-MINIFS(K:K,$E:$E,$E836))))</f>
        <v/>
      </c>
      <c r="CA836" s="232" t="str">
        <f t="array" ref="CA836">IF(L836="","",
IF(INDEX(Settings!$H:$H,MATCH(CA$1,Settings!$G:$G,0))=TRUE,
100-100*(L836-MINIFS(L:L,$E:$E,$E836))/(MAXIFS(L:L,$E:$E,$E836)-MINIFS(L:L,$E:$E,$E836)),
100*(L836-MINIFS(L:L,$E:$E,$E836))/(MAXIFS(L:L,$E:$E,$E836)-MINIFS(L:L,$E:$E,$E836))))</f>
        <v/>
      </c>
      <c r="CB836" s="232" t="str">
        <f t="array" ref="CB836">IF(M836="","",
IF(INDEX(Settings!$H:$H,MATCH(CB$1,Settings!$G:$G,0))=TRUE,
100-100*(M836-MINIFS(M:M,$E:$E,$E836))/(MAXIFS(M:M,$E:$E,$E836)-MINIFS(M:M,$E:$E,$E836)),
100*(M836-MINIFS(M:M,$E:$E,$E836))/(MAXIFS(M:M,$E:$E,$E836)-MINIFS(M:M,$E:$E,$E836))))</f>
        <v/>
      </c>
      <c r="CC836" s="232" t="str">
        <f t="array" ref="CC836">IF(N836="","",
IF(INDEX(Settings!$H:$H,MATCH(CC$1,Settings!$G:$G,0))=TRUE,
100-100*(N836-MINIFS(N:N,$E:$E,$E836))/(MAXIFS(N:N,$E:$E,$E836)-MINIFS(N:N,$E:$E,$E836)),
100*(N836-MINIFS(N:N,$E:$E,$E836))/(MAXIFS(N:N,$E:$E,$E836)-MINIFS(N:N,$E:$E,$E836))))</f>
        <v/>
      </c>
      <c r="CD836" s="232" t="str">
        <f t="array" ref="CD836">IF(O836="","",
IF(INDEX(Settings!$H:$H,MATCH(CD$1,Settings!$G:$G,0))=TRUE,
100-100*(O836-MINIFS(O:O,$E:$E,$E836))/(MAXIFS(O:O,$E:$E,$E836)-MINIFS(O:O,$E:$E,$E836)),
100*(O836-MINIFS(O:O,$E:$E,$E836))/(MAXIFS(O:O,$E:$E,$E836)-MINIFS(O:O,$E:$E,$E836))))</f>
        <v/>
      </c>
      <c r="CE836" s="232" t="str">
        <f t="array" ref="CE836">IF(P836="","",
IF(INDEX(Settings!$H:$H,MATCH(CE$1,Settings!$G:$G,0))=TRUE,
100-100*(P836-MINIFS(P:P,$E:$E,$E836))/(MAXIFS(P:P,$E:$E,$E836)-MINIFS(P:P,$E:$E,$E836)),
100*(P836-MINIFS(P:P,$E:$E,$E836))/(MAXIFS(P:P,$E:$E,$E836)-MINIFS(P:P,$E:$E,$E836))))</f>
        <v/>
      </c>
      <c r="CF836" s="232" t="str">
        <f t="array" ref="CF836">IF(Q836="","",
IF(INDEX(Settings!$H:$H,MATCH(CF$1,Settings!$G:$G,0))=TRUE,
100-100*(Q836-MINIFS(Q:Q,$E:$E,$E836))/(MAXIFS(Q:Q,$E:$E,$E836)-MINIFS(Q:Q,$E:$E,$E836)),
100*(Q836-MINIFS(Q:Q,$E:$E,$E836))/(MAXIFS(Q:Q,$E:$E,$E836)-MINIFS(Q:Q,$E:$E,$E836))))</f>
        <v/>
      </c>
      <c r="CG836" s="232" t="str">
        <f t="array" ref="CG836">IF(R836="","",
IF(INDEX(Settings!$H:$H,MATCH(CG$1,Settings!$G:$G,0))=TRUE,
100-100*(R836-MINIFS(R:R,$E:$E,$E836))/(MAXIFS(R:R,$E:$E,$E836)-MINIFS(R:R,$E:$E,$E836)),
100*(R836-MINIFS(R:R,$E:$E,$E836))/(MAXIFS(R:R,$E:$E,$E836)-MINIFS(R:R,$E:$E,$E836))))</f>
        <v/>
      </c>
      <c r="CH836" s="232" t="str">
        <f t="array" ref="CH836">IF(S836="","",
IF(INDEX(Settings!$H:$H,MATCH(CH$1,Settings!$G:$G,0))=TRUE,
100-100*(S836-MINIFS(S:S,$E:$E,$E836))/(MAXIFS(S:S,$E:$E,$E836)-MINIFS(S:S,$E:$E,$E836)),
100*(S836-MINIFS(S:S,$E:$E,$E836))/(MAXIFS(S:S,$E:$E,$E836)-MINIFS(S:S,$E:$E,$E836))))</f>
        <v/>
      </c>
      <c r="CI836" s="232" t="str">
        <f t="array" ref="CI836">IF(T836="","",
IF(INDEX(Settings!$H:$H,MATCH(CI$1,Settings!$G:$G,0))=TRUE,
100-100*(T836-MINIFS(T:T,$E:$E,$E836))/(MAXIFS(T:T,$E:$E,$E836)-MINIFS(T:T,$E:$E,$E836)),
100*(T836-MINIFS(T:T,$E:$E,$E836))/(MAXIFS(T:T,$E:$E,$E836)-MINIFS(T:T,$E:$E,$E836))))</f>
        <v/>
      </c>
      <c r="CJ836" s="232" t="str">
        <f t="array" ref="CJ836">IF(U836="","",
IF(INDEX(Settings!$H:$H,MATCH(CJ$1,Settings!$G:$G,0))=TRUE,
100-100*(U836-MINIFS(U:U,$E:$E,$E836))/(MAXIFS(U:U,$E:$E,$E836)-MINIFS(U:U,$E:$E,$E836)),
100*(U836-MINIFS(U:U,$E:$E,$E836))/(MAXIFS(U:U,$E:$E,$E836)-MINIFS(U:U,$E:$E,$E836))))</f>
        <v/>
      </c>
      <c r="CK836" s="232" t="str">
        <f t="array" ref="CK836">IF(V836="","",
IF(INDEX(Settings!$H:$H,MATCH(CK$1,Settings!$G:$G,0))=TRUE,
100-100*(V836-MINIFS(V:V,$E:$E,$E836))/(MAXIFS(V:V,$E:$E,$E836)-MINIFS(V:V,$E:$E,$E836)),
100*(V836-MINIFS(V:V,$E:$E,$E836))/(MAXIFS(V:V,$E:$E,$E836)-MINIFS(V:V,$E:$E,$E836))))</f>
        <v/>
      </c>
      <c r="CL836" s="232" t="str">
        <f t="array" ref="CL836">IF(W836="","",
IF(INDEX(Settings!$H:$H,MATCH(CL$1,Settings!$G:$G,0))=TRUE,
100-100*(W836-MINIFS(W:W,$E:$E,$E836))/(MAXIFS(W:W,$E:$E,$E836)-MINIFS(W:W,$E:$E,$E836)),
100*(W836-MINIFS(W:W,$E:$E,$E836))/(MAXIFS(W:W,$E:$E,$E836)-MINIFS(W:W,$E:$E,$E836))))</f>
        <v/>
      </c>
      <c r="CM836" s="232" t="str">
        <f t="array" ref="CM836">IF(X836="","",
IF(INDEX(Settings!$H:$H,MATCH(CM$1,Settings!$G:$G,0))=TRUE,
100-100*(X836-MINIFS(X:X,$E:$E,$E836))/(MAXIFS(X:X,$E:$E,$E836)-MINIFS(X:X,$E:$E,$E836)),
100*(X836-MINIFS(X:X,$E:$E,$E836))/(MAXIFS(X:X,$E:$E,$E836)-MINIFS(X:X,$E:$E,$E836))))</f>
        <v/>
      </c>
      <c r="CN836" s="232" t="str">
        <f t="array" ref="CN836">IF(Y836="","",
IF(INDEX(Settings!$H:$H,MATCH(CN$1,Settings!$G:$G,0))=TRUE,
100-100*(Y836-MINIFS(Y:Y,$E:$E,$E836))/(MAXIFS(Y:Y,$E:$E,$E836)-MINIFS(Y:Y,$E:$E,$E836)),
100*(Y836-MINIFS(Y:Y,$E:$E,$E836))/(MAXIFS(Y:Y,$E:$E,$E836)-MINIFS(Y:Y,$E:$E,$E836))))</f>
        <v/>
      </c>
      <c r="CO836" s="232" t="str">
        <f t="array" ref="CO836">IF(Z836="","",
IF(INDEX(Settings!$H:$H,MATCH(CO$1,Settings!$G:$G,0))=TRUE,
100-100*(Z836-MINIFS(Z:Z,$E:$E,$E836))/(MAXIFS(Z:Z,$E:$E,$E836)-MINIFS(Z:Z,$E:$E,$E836)),
100*(Z836-MINIFS(Z:Z,$E:$E,$E836))/(MAXIFS(Z:Z,$E:$E,$E836)-MINIFS(Z:Z,$E:$E,$E836))))</f>
        <v/>
      </c>
      <c r="CP836" s="232" t="str">
        <f t="array" ref="CP836">IF(AA836="","",
IF(INDEX(Settings!$H:$H,MATCH(CP$1,Settings!$G:$G,0))=TRUE,
100-100*(AA836-MINIFS(AA:AA,$E:$E,$E836))/(MAXIFS(AA:AA,$E:$E,$E836)-MINIFS(AA:AA,$E:$E,$E836)),
100*(AA836-MINIFS(AA:AA,$E:$E,$E836))/(MAXIFS(AA:AA,$E:$E,$E836)-MINIFS(AA:AA,$E:$E,$E836))))</f>
        <v/>
      </c>
      <c r="CQ836" s="232" t="str">
        <f t="array" ref="CQ836">IF(AB836="","",
IF(INDEX(Settings!$H:$H,MATCH(CQ$1,Settings!$G:$G,0))=TRUE,
100-100*(AB836-MINIFS(AB:AB,$E:$E,$E836))/(MAXIFS(AB:AB,$E:$E,$E836)-MINIFS(AB:AB,$E:$E,$E836)),
100*(AB836-MINIFS(AB:AB,$E:$E,$E836))/(MAXIFS(AB:AB,$E:$E,$E836)-MINIFS(AB:AB,$E:$E,$E836))))</f>
        <v/>
      </c>
      <c r="CR836" s="232" t="str">
        <f t="array" ref="CR836">IF(AC836="","",
IF(INDEX(Settings!$H:$H,MATCH(CR$1,Settings!$G:$G,0))=TRUE,
100-100*(AC836-MINIFS(AC:AC,$E:$E,$E836))/(MAXIFS(AC:AC,$E:$E,$E836)-MINIFS(AC:AC,$E:$E,$E836)),
100*(AC836-MINIFS(AC:AC,$E:$E,$E836))/(MAXIFS(AC:AC,$E:$E,$E836)-MINIFS(AC:AC,$E:$E,$E836))))</f>
        <v/>
      </c>
      <c r="CS836" s="232" t="str">
        <f t="array" ref="CS836">IF(AD836="","",
IF(INDEX(Settings!$H:$H,MATCH(CS$1,Settings!$G:$G,0))=TRUE,
100-100*(AD836-MINIFS(AD:AD,$E:$E,$E836))/(MAXIFS(AD:AD,$E:$E,$E836)-MINIFS(AD:AD,$E:$E,$E836)),
100*(AD836-MINIFS(AD:AD,$E:$E,$E836))/(MAXIFS(AD:AD,$E:$E,$E836)-MINIFS(AD:AD,$E:$E,$E836))))</f>
        <v/>
      </c>
      <c r="CT836" s="232" t="str">
        <f t="array" ref="CT836">IF(AE836="","",
IF(INDEX(Settings!$H:$H,MATCH(CT$1,Settings!$G:$G,0))=TRUE,
100-100*(AE836-MINIFS(AE:AE,$E:$E,$E836))/(MAXIFS(AE:AE,$E:$E,$E836)-MINIFS(AE:AE,$E:$E,$E836)),
100*(AE836-MINIFS(AE:AE,$E:$E,$E836))/(MAXIFS(AE:AE,$E:$E,$E836)-MINIFS(AE:AE,$E:$E,$E836))))</f>
        <v/>
      </c>
      <c r="CU836" s="232" t="str">
        <f t="array" ref="CU836">IF(AF836="","",
IF(INDEX(Settings!$H:$H,MATCH(CU$1,Settings!$G:$G,0))=TRUE,
100-100*(AF836-MINIFS(AF:AF,$E:$E,$E836))/(MAXIFS(AF:AF,$E:$E,$E836)-MINIFS(AF:AF,$E:$E,$E836)),
100*(AF836-MINIFS(AF:AF,$E:$E,$E836))/(MAXIFS(AF:AF,$E:$E,$E836)-MINIFS(AF:AF,$E:$E,$E836))))</f>
        <v/>
      </c>
      <c r="CV836" s="232" t="str">
        <f t="array" ref="CV836">IF(AG836="","",
IF(INDEX(Settings!$H:$H,MATCH(CV$1,Settings!$G:$G,0))=TRUE,
100-100*(AG836-MINIFS(AG:AG,$E:$E,$E836))/(MAXIFS(AG:AG,$E:$E,$E836)-MINIFS(AG:AG,$E:$E,$E836)),
100*(AG836-MINIFS(AG:AG,$E:$E,$E836))/(MAXIFS(AG:AG,$E:$E,$E836)-MINIFS(AG:AG,$E:$E,$E836))))</f>
        <v/>
      </c>
      <c r="CW836" s="232" t="str">
        <f t="array" ref="CW836">IF(AH836="","",
IF(INDEX(Settings!$H:$H,MATCH(CW$1,Settings!$G:$G,0))=TRUE,
100-100*(AH836-MINIFS(AH:AH,$E:$E,$E836))/(MAXIFS(AH:AH,$E:$E,$E836)-MINIFS(AH:AH,$E:$E,$E836)),
100*(AH836-MINIFS(AH:AH,$E:$E,$E836))/(MAXIFS(AH:AH,$E:$E,$E836)-MINIFS(AH:AH,$E:$E,$E836))))</f>
        <v/>
      </c>
      <c r="CX836" s="232" t="str">
        <f t="array" ref="CX836">IF(AI836="","",
IF(INDEX(Settings!$H:$H,MATCH(CX$1,Settings!$G:$G,0))=TRUE,
100-100*(AI836-MINIFS(AI:AI,$E:$E,$E836))/(MAXIFS(AI:AI,$E:$E,$E836)-MINIFS(AI:AI,$E:$E,$E836)),
100*(AI836-MINIFS(AI:AI,$E:$E,$E836))/(MAXIFS(AI:AI,$E:$E,$E836)-MINIFS(AI:AI,$E:$E,$E836))))</f>
        <v/>
      </c>
      <c r="CY836" s="232" t="str">
        <f t="array" ref="CY836">IF(AJ836="","",
IF(INDEX(Settings!$H:$H,MATCH(CY$1,Settings!$G:$G,0))=TRUE,
100-100*(AJ836-MINIFS(AJ:AJ,$E:$E,$E836))/(MAXIFS(AJ:AJ,$E:$E,$E836)-MINIFS(AJ:AJ,$E:$E,$E836)),
100*(AJ836-MINIFS(AJ:AJ,$E:$E,$E836))/(MAXIFS(AJ:AJ,$E:$E,$E836)-MINIFS(AJ:AJ,$E:$E,$E836))))</f>
        <v/>
      </c>
      <c r="CZ836" s="232" t="str">
        <f t="array" ref="CZ836">IF(AK836="","",
IF(INDEX(Settings!$H:$H,MATCH(CZ$1,Settings!$G:$G,0))=TRUE,
100-100*(AK836-MINIFS(AK:AK,$E:$E,$E836))/(MAXIFS(AK:AK,$E:$E,$E836)-MINIFS(AK:AK,$E:$E,$E836)),
100*(AK836-MINIFS(AK:AK,$E:$E,$E836))/(MAXIFS(AK:AK,$E:$E,$E836)-MINIFS(AK:AK,$E:$E,$E836))))</f>
        <v/>
      </c>
      <c r="DA836" s="232" t="str">
        <f t="array" ref="DA836">IF(AL836="","",
IF(INDEX(Settings!$H:$H,MATCH(DA$1,Settings!$G:$G,0))=TRUE,
100-100*(AL836-MINIFS(AL:AL,$E:$E,$E836))/(MAXIFS(AL:AL,$E:$E,$E836)-MINIFS(AL:AL,$E:$E,$E836)),
100*(AL836-MINIFS(AL:AL,$E:$E,$E836))/(MAXIFS(AL:AL,$E:$E,$E836)-MINIFS(AL:AL,$E:$E,$E836))))</f>
        <v/>
      </c>
      <c r="DB836" s="232" t="str">
        <f t="array" ref="DB836">IF(AM836="","",
IF(INDEX(Settings!$H:$H,MATCH(DB$1,Settings!$G:$G,0))=TRUE,
100-100*(AM836-MINIFS(AM:AM,$E:$E,$E836))/(MAXIFS(AM:AM,$E:$E,$E836)-MINIFS(AM:AM,$E:$E,$E836)),
100*(AM836-MINIFS(AM:AM,$E:$E,$E836))/(MAXIFS(AM:AM,$E:$E,$E836)-MINIFS(AM:AM,$E:$E,$E836))))</f>
        <v/>
      </c>
      <c r="DC836" s="232" t="str">
        <f t="array" ref="DC836">IF(AN836="","",
IF(INDEX(Settings!$H:$H,MATCH(DC$1,Settings!$G:$G,0))=TRUE,
100-100*(AN836-MINIFS(AN:AN,$E:$E,$E836))/(MAXIFS(AN:AN,$E:$E,$E836)-MINIFS(AN:AN,$E:$E,$E836)),
100*(AN836-MINIFS(AN:AN,$E:$E,$E836))/(MAXIFS(AN:AN,$E:$E,$E836)-MINIFS(AN:AN,$E:$E,$E836))))</f>
        <v/>
      </c>
      <c r="DD836" s="232" t="str">
        <f t="array" ref="DD836">IF(AO836="","",
IF(INDEX(Settings!$H:$H,MATCH(DD$1,Settings!$G:$G,0))=TRUE,
100-100*(AO836-MINIFS(AO:AO,$E:$E,$E836))/(MAXIFS(AO:AO,$E:$E,$E836)-MINIFS(AO:AO,$E:$E,$E836)),
100*(AO836-MINIFS(AO:AO,$E:$E,$E836))/(MAXIFS(AO:AO,$E:$E,$E836)-MINIFS(AO:AO,$E:$E,$E836))))</f>
        <v/>
      </c>
      <c r="DE836" s="232" t="str">
        <f t="array" ref="DE836">IF(AP836="","",
IF(INDEX(Settings!$H:$H,MATCH(DE$1,Settings!$G:$G,0))=TRUE,
100-100*(AP836-MINIFS(AP:AP,$E:$E,$E836))/(MAXIFS(AP:AP,$E:$E,$E836)-MINIFS(AP:AP,$E:$E,$E836)),
100*(AP836-MINIFS(AP:AP,$E:$E,$E836))/(MAXIFS(AP:AP,$E:$E,$E836)-MINIFS(AP:AP,$E:$E,$E836))))</f>
        <v/>
      </c>
      <c r="DF836" s="232" t="str">
        <f t="array" ref="DF836">IF(AQ836="","",
IF(INDEX(Settings!$H:$H,MATCH(DF$1,Settings!$G:$G,0))=TRUE,
100-100*(AQ836-MINIFS(AQ:AQ,$E:$E,$E836))/(MAXIFS(AQ:AQ,$E:$E,$E836)-MINIFS(AQ:AQ,$E:$E,$E836)),
100*(AQ836-MINIFS(AQ:AQ,$E:$E,$E836))/(MAXIFS(AQ:AQ,$E:$E,$E836)-MINIFS(AQ:AQ,$E:$E,$E836))))</f>
        <v/>
      </c>
      <c r="DG836" s="232" t="str">
        <f t="array" ref="DG836">IF(AR836="","",
IF(INDEX(Settings!$H:$H,MATCH(DG$1,Settings!$G:$G,0))=TRUE,
100-100*(AR836-MINIFS(AR:AR,$E:$E,$E836))/(MAXIFS(AR:AR,$E:$E,$E836)-MINIFS(AR:AR,$E:$E,$E836)),
100*(AR836-MINIFS(AR:AR,$E:$E,$E836))/(MAXIFS(AR:AR,$E:$E,$E836)-MINIFS(AR:AR,$E:$E,$E836))))</f>
        <v/>
      </c>
      <c r="DH836" s="232" t="str">
        <f t="array" ref="DH836">IF(AS836="","",
IF(INDEX(Settings!$H:$H,MATCH(DH$1,Settings!$G:$G,0))=TRUE,
100-100*(AS836-MINIFS(AS:AS,$E:$E,$E836))/(MAXIFS(AS:AS,$E:$E,$E836)-MINIFS(AS:AS,$E:$E,$E836)),
100*(AS836-MINIFS(AS:AS,$E:$E,$E836))/(MAXIFS(AS:AS,$E:$E,$E836)-MINIFS(AS:AS,$E:$E,$E836))))</f>
        <v/>
      </c>
      <c r="DI836" s="232" t="str">
        <f t="array" ref="DI836">IF(AT836="","",
IF(INDEX(Settings!$H:$H,MATCH(DI$1,Settings!$G:$G,0))=TRUE,
100-100*(AT836-MINIFS(AT:AT,$E:$E,$E836))/(MAXIFS(AT:AT,$E:$E,$E836)-MINIFS(AT:AT,$E:$E,$E836)),
100*(AT836-MINIFS(AT:AT,$E:$E,$E836))/(MAXIFS(AT:AT,$E:$E,$E836)-MINIFS(AT:AT,$E:$E,$E836))))</f>
        <v/>
      </c>
      <c r="DJ836" s="232" t="str">
        <f t="array" ref="DJ836">IF(AU836="","",
IF(INDEX(Settings!$H:$H,MATCH(DJ$1,Settings!$G:$G,0))=TRUE,
100-100*(AU836-MINIFS(AU:AU,$E:$E,$E836))/(MAXIFS(AU:AU,$E:$E,$E836)-MINIFS(AU:AU,$E:$E,$E836)),
100*(AU836-MINIFS(AU:AU,$E:$E,$E836))/(MAXIFS(AU:AU,$E:$E,$E836)-MINIFS(AU:AU,$E:$E,$E836))))</f>
        <v/>
      </c>
      <c r="DK836" s="232" t="str">
        <f t="array" ref="DK836">IF(AV836="","",
IF(INDEX(Settings!$H:$H,MATCH(DK$1,Settings!$G:$G,0))=TRUE,
100-100*(AV836-MINIFS(AV:AV,$E:$E,$E836))/(MAXIFS(AV:AV,$E:$E,$E836)-MINIFS(AV:AV,$E:$E,$E836)),
100*(AV836-MINIFS(AV:AV,$E:$E,$E836))/(MAXIFS(AV:AV,$E:$E,$E836)-MINIFS(AV:AV,$E:$E,$E836))))</f>
        <v/>
      </c>
      <c r="DL836" s="232" t="str">
        <f t="array" ref="DL836">IF(AW836="","",
IF(INDEX(Settings!$H:$H,MATCH(DL$1,Settings!$G:$G,0))=TRUE,
100-100*(AW836-MINIFS(AW:AW,$E:$E,$E836))/(MAXIFS(AW:AW,$E:$E,$E836)-MINIFS(AW:AW,$E:$E,$E836)),
100*(AW836-MINIFS(AW:AW,$E:$E,$E836))/(MAXIFS(AW:AW,$E:$E,$E836)-MINIFS(AW:AW,$E:$E,$E836))))</f>
        <v/>
      </c>
      <c r="DM836" s="232" t="str">
        <f t="array" ref="DM836">IF(AX836="","",
IF(INDEX(Settings!$H:$H,MATCH(DM$1,Settings!$G:$G,0))=TRUE,
100-100*(AX836-MINIFS(AX:AX,$E:$E,$E836))/(MAXIFS(AX:AX,$E:$E,$E836)-MINIFS(AX:AX,$E:$E,$E836)),
100*(AX836-MINIFS(AX:AX,$E:$E,$E836))/(MAXIFS(AX:AX,$E:$E,$E836)-MINIFS(AX:AX,$E:$E,$E836))))</f>
        <v/>
      </c>
      <c r="DN836" s="232" t="str">
        <f t="array" ref="DN836">IF(AY836="","",
IF(INDEX(Settings!$H:$H,MATCH(DN$1,Settings!$G:$G,0))=TRUE,
100-100*(AY836-MINIFS(AY:AY,$E:$E,$E836))/(MAXIFS(AY:AY,$E:$E,$E836)-MINIFS(AY:AY,$E:$E,$E836)),
100*(AY836-MINIFS(AY:AY,$E:$E,$E836))/(MAXIFS(AY:AY,$E:$E,$E836)-MINIFS(AY:AY,$E:$E,$E836))))</f>
        <v/>
      </c>
      <c r="DO836" s="232" t="str">
        <f t="array" ref="DO836">IF(AZ836="","",
IF(INDEX(Settings!$H:$H,MATCH(DO$1,Settings!$G:$G,0))=TRUE,
100-100*(AZ836-MINIFS(AZ:AZ,$E:$E,$E836))/(MAXIFS(AZ:AZ,$E:$E,$E836)-MINIFS(AZ:AZ,$E:$E,$E836)),
100*(AZ836-MINIFS(AZ:AZ,$E:$E,$E836))/(MAXIFS(AZ:AZ,$E:$E,$E836)-MINIFS(AZ:AZ,$E:$E,$E836))))</f>
        <v/>
      </c>
      <c r="DP836" s="232" t="str">
        <f t="array" ref="DP836">IF(BA836="","",
IF(INDEX(Settings!$H:$H,MATCH(DP$1,Settings!$G:$G,0))=TRUE,
100-100*(BA836-MINIFS(BA:BA,$E:$E,$E836))/(MAXIFS(BA:BA,$E:$E,$E836)-MINIFS(BA:BA,$E:$E,$E836)),
100*(BA836-MINIFS(BA:BA,$E:$E,$E836))/(MAXIFS(BA:BA,$E:$E,$E836)-MINIFS(BA:BA,$E:$E,$E836))))</f>
        <v/>
      </c>
      <c r="DQ836" s="232" t="str">
        <f t="array" ref="DQ836">IF(BB836="","",
IF(INDEX(Settings!$H:$H,MATCH(DQ$1,Settings!$G:$G,0))=TRUE,
100-100*(BB836-MINIFS(BB:BB,$E:$E,$E836))/(MAXIFS(BB:BB,$E:$E,$E836)-MINIFS(BB:BB,$E:$E,$E836)),
100*(BB836-MINIFS(BB:BB,$E:$E,$E836))/(MAXIFS(BB:BB,$E:$E,$E836)-MINIFS(BB:BB,$E:$E,$E836))))</f>
        <v/>
      </c>
      <c r="DR836" s="232" t="str">
        <f t="array" ref="DR836">IF(BC836="","",
IF(INDEX(Settings!$H:$H,MATCH(DR$1,Settings!$G:$G,0))=TRUE,
100-100*(BC836-MINIFS(BC:BC,$E:$E,$E836))/(MAXIFS(BC:BC,$E:$E,$E836)-MINIFS(BC:BC,$E:$E,$E836)),
100*(BC836-MINIFS(BC:BC,$E:$E,$E836))/(MAXIFS(BC:BC,$E:$E,$E836)-MINIFS(BC:BC,$E:$E,$E836))))</f>
        <v/>
      </c>
      <c r="DS836" s="232" t="str">
        <f t="array" ref="DS836">IF(BD836="","",
IF(INDEX(Settings!$H:$H,MATCH(DS$1,Settings!$G:$G,0))=TRUE,
100-100*(BD836-MINIFS(BD:BD,$E:$E,$E836))/(MAXIFS(BD:BD,$E:$E,$E836)-MINIFS(BD:BD,$E:$E,$E836)),
100*(BD836-MINIFS(BD:BD,$E:$E,$E836))/(MAXIFS(BD:BD,$E:$E,$E836)-MINIFS(BD:BD,$E:$E,$E836))))</f>
        <v/>
      </c>
      <c r="DT836" s="232" t="str">
        <f t="array" ref="DT836">IF(BE836="","",
IF(INDEX(Settings!$H:$H,MATCH(DT$1,Settings!$G:$G,0))=TRUE,
100-100*(BE836-MINIFS(BE:BE,$E:$E,$E836))/(MAXIFS(BE:BE,$E:$E,$E836)-MINIFS(BE:BE,$E:$E,$E836)),
100*(BE836-MINIFS(BE:BE,$E:$E,$E836))/(MAXIFS(BE:BE,$E:$E,$E836)-MINIFS(BE:BE,$E:$E,$E836))))</f>
        <v/>
      </c>
      <c r="DU836" s="232" t="str">
        <f t="array" ref="DU836">IF(BF836="","",
IF(INDEX(Settings!$H:$H,MATCH(DU$1,Settings!$G:$G,0))=TRUE,
100-100*(BF836-MINIFS(BF:BF,$E:$E,$E836))/(MAXIFS(BF:BF,$E:$E,$E836)-MINIFS(BF:BF,$E:$E,$E836)),
100*(BF836-MINIFS(BF:BF,$E:$E,$E836))/(MAXIFS(BF:BF,$E:$E,$E836)-MINIFS(BF:BF,$E:$E,$E836))))</f>
        <v/>
      </c>
      <c r="DV836" s="232" t="str">
        <f t="array" ref="DV836">IF(BG836="","",
IF(INDEX(Settings!$H:$H,MATCH(DV$1,Settings!$G:$G,0))=TRUE,
100-100*(BG836-MINIFS(BG:BG,$E:$E,$E836))/(MAXIFS(BG:BG,$E:$E,$E836)-MINIFS(BG:BG,$E:$E,$E836)),
100*(BG836-MINIFS(BG:BG,$E:$E,$E836))/(MAXIFS(BG:BG,$E:$E,$E836)-MINIFS(BG:BG,$E:$E,$E836))))</f>
        <v/>
      </c>
      <c r="DW836" s="232" t="str">
        <f t="array" ref="DW836">IF(BH836="","",
IF(INDEX(Settings!$H:$H,MATCH(DW$1,Settings!$G:$G,0))=TRUE,
100-100*(BH836-MINIFS(BH:BH,$E:$E,$E836))/(MAXIFS(BH:BH,$E:$E,$E836)-MINIFS(BH:BH,$E:$E,$E836)),
100*(BH836-MINIFS(BH:BH,$E:$E,$E836))/(MAXIFS(BH:BH,$E:$E,$E836)-MINIFS(BH:BH,$E:$E,$E836))))</f>
        <v/>
      </c>
      <c r="DX836" s="232" t="str">
        <f t="array" ref="DX836">IF(BI836="","",
IF(INDEX(Settings!$H:$H,MATCH(DX$1,Settings!$G:$G,0))=TRUE,
100-100*(BI836-MINIFS(BI:BI,$E:$E,$E836))/(MAXIFS(BI:BI,$E:$E,$E836)-MINIFS(BI:BI,$E:$E,$E836)),
100*(BI836-MINIFS(BI:BI,$E:$E,$E836))/(MAXIFS(BI:BI,$E:$E,$E836)-MINIFS(BI:BI,$E:$E,$E836))))</f>
        <v/>
      </c>
      <c r="DY836" s="232" t="str">
        <f t="array" ref="DY836">IF(BJ836="","",
IF(INDEX(Settings!$H:$H,MATCH(DY$1,Settings!$G:$G,0))=TRUE,
100-100*(BJ836-MINIFS(BJ:BJ,$E:$E,$E836))/(MAXIFS(BJ:BJ,$E:$E,$E836)-MINIFS(BJ:BJ,$E:$E,$E836)),
100*(BJ836-MINIFS(BJ:BJ,$E:$E,$E836))/(MAXIFS(BJ:BJ,$E:$E,$E836)-MINIFS(BJ:BJ,$E:$E,$E836))))</f>
        <v/>
      </c>
      <c r="DZ836" s="234"/>
      <c r="EA836" s="234"/>
      <c r="EB836" s="234" t="str">
        <f t="shared" si="8"/>
        <v/>
      </c>
      <c r="EC836" s="234" t="str">
        <f t="shared" si="9"/>
        <v/>
      </c>
      <c r="ED836" s="234" t="str">
        <f t="shared" si="10"/>
        <v/>
      </c>
      <c r="EE836" s="234" t="str">
        <f t="shared" si="11"/>
        <v/>
      </c>
      <c r="EF836" s="234" t="str">
        <f t="shared" si="12"/>
        <v/>
      </c>
      <c r="EG836" s="234" t="str">
        <f t="shared" si="13"/>
        <v/>
      </c>
      <c r="EH836" s="234"/>
      <c r="EI836" s="234"/>
      <c r="EJ836" s="234"/>
      <c r="EK836" s="234"/>
      <c r="EL836" s="234"/>
      <c r="EM836" s="234"/>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3" t="str">
        <f t="shared" si="14"/>
        <v/>
      </c>
      <c r="N837" s="49"/>
      <c r="O837" s="49"/>
      <c r="P837" s="49"/>
      <c r="Q837" s="49"/>
      <c r="R837" s="49"/>
      <c r="S837" s="222" t="str">
        <f>IFERROR(VLOOKUP(AF837, 'YOYO IR Scores'!A:C, 3, FALSE), "")
</f>
        <v/>
      </c>
      <c r="T837" s="49"/>
      <c r="U837" s="49"/>
      <c r="V837" s="49"/>
      <c r="W837" s="49"/>
      <c r="X837" s="224" t="str">
        <f t="shared" si="4"/>
        <v/>
      </c>
      <c r="Y837" s="225" t="str">
        <f t="shared" si="5"/>
        <v/>
      </c>
      <c r="Z837" s="225" t="str">
        <f t="shared" si="6"/>
        <v/>
      </c>
      <c r="AA837" s="224" t="str">
        <f t="shared" si="7"/>
        <v/>
      </c>
      <c r="AB837" s="223"/>
      <c r="AC837" s="223"/>
      <c r="AD837" s="223"/>
      <c r="AE837" s="223" t="str">
        <f>IFERROR(VLOOKUP(AF837, 'YOYO IR Scores'!A:C, 2, FALSE), "")</f>
        <v/>
      </c>
      <c r="AF837" s="223"/>
      <c r="AG837" s="223"/>
      <c r="AH837" s="223"/>
      <c r="AI837" s="223"/>
      <c r="AJ837" s="223"/>
      <c r="AK837" s="223"/>
      <c r="AL837" s="223"/>
      <c r="AM837" s="223"/>
      <c r="AN837" s="223"/>
      <c r="AO837" s="223"/>
      <c r="AP837" s="223"/>
      <c r="AQ837" s="223"/>
      <c r="AR837" s="223"/>
      <c r="AS837" s="223"/>
      <c r="AT837" s="223"/>
      <c r="AU837" s="223"/>
      <c r="AV837" s="223"/>
      <c r="AW837" s="223"/>
      <c r="AX837" s="223"/>
      <c r="AY837" s="223"/>
      <c r="AZ837" s="223"/>
      <c r="BA837" s="223"/>
      <c r="BB837" s="223"/>
      <c r="BC837" s="223"/>
      <c r="BD837" s="223"/>
      <c r="BE837" s="223"/>
      <c r="BF837" s="223"/>
      <c r="BG837" s="223"/>
      <c r="BH837" s="223"/>
      <c r="BI837" s="223"/>
      <c r="BJ837" s="223"/>
      <c r="BK837" s="223" t="str">
        <f t="array" ref="BK837">IF(J837="","",
IF(INDEX(Settings!$H:$H,MATCH(BY$1,Settings!$G:$G,0))=TRUE,
100-100*(J837-MIN(J:J))/(MAX(J:J)-MIN(J:J)),
100*(J837-MIN(J:J))/(MAX(J:J)-MIN(J:J))))</f>
        <v/>
      </c>
      <c r="BL837" s="223" t="str">
        <f t="array" ref="BL837">IF(J837="","",
IF(INDEX(Settings!$H:$H,MATCH(BY$1,Settings!$G:$G,0))=TRUE,
100-100*(J837-MINIFS(J:J,$E:$E,$E837))/(MAXIFS(J:J,$E:$E,$E837)-MINIFS(J:J,$E:$E,$E837)),
100*(J837-MINIFS(J:J,$E:$E,$E837))/(MAXIFS(J:J,$E:$E,$E837)-MINIFS(J:J,$E:$E,$E837))))</f>
        <v/>
      </c>
      <c r="BM837" s="223"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4" t="str">
        <f t="array" ref="BQ837">IF(J837="","",
IF(INDEX(Settings!$H:$H,MATCH(BY$1,Settings!$G:$G,0))=TRUE,
-1*(J837-AVERAGE(J:J))/STDEV(J:J),
(J837-AVERAGE(J:J))/STDEV(J:J)))</f>
        <v/>
      </c>
      <c r="BR837" s="224" t="str">
        <f>IFERROR(__xludf.DUMMYFUNCTION("IF(J837="""","""",
IF(INDEX(Settings!$H:$H,MATCH(BY$1,Settings!$G:$G,0))=TRUE,
-1*(J837-AVERAGEIFS(J:J,$E:$E,$E837))/STDEV(FILTER(J:J,$E:$E=$E837)),
(J837-AVERAGEIFS(J:J,$E:$E,$E837))/STDEV(FILTER(J:J,$E:$E=$E837))))"),"")</f>
        <v/>
      </c>
      <c r="BS837" s="224"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3" t="str">
        <f t="array" ref="BY837">IF(J837="","",
IF(INDEX(Settings!$H:$H,MATCH(BY$1,Settings!$G:$G,0))=TRUE,
100-100*(J837-MINIFS(J:J,$E:$E,$E837))/(MAXIFS(J:J,$E:$E,$E837)-MINIFS(J:J,$E:$E,$E837)),
100*(J837-MINIFS(J:J,$E:$E,$E837))/(MAXIFS(J:J,$E:$E,$E837)-MINIFS(J:J,$E:$E,$E837))))</f>
        <v/>
      </c>
      <c r="BZ837" s="223" t="str">
        <f t="array" ref="BZ837">IF(K837="","",
IF(INDEX(Settings!$H:$H,MATCH(BZ$1,Settings!$G:$G,0))=TRUE,
100-100*(K837-MINIFS(K:K,$E:$E,$E837))/(MAXIFS(K:K,$E:$E,$E837)-MINIFS(K:K,$E:$E,$E837)),
100*(K837-MINIFS(K:K,$E:$E,$E837))/(MAXIFS(K:K,$E:$E,$E837)-MINIFS(K:K,$E:$E,$E837))))</f>
        <v/>
      </c>
      <c r="CA837" s="223" t="str">
        <f t="array" ref="CA837">IF(L837="","",
IF(INDEX(Settings!$H:$H,MATCH(CA$1,Settings!$G:$G,0))=TRUE,
100-100*(L837-MINIFS(L:L,$E:$E,$E837))/(MAXIFS(L:L,$E:$E,$E837)-MINIFS(L:L,$E:$E,$E837)),
100*(L837-MINIFS(L:L,$E:$E,$E837))/(MAXIFS(L:L,$E:$E,$E837)-MINIFS(L:L,$E:$E,$E837))))</f>
        <v/>
      </c>
      <c r="CB837" s="223" t="str">
        <f t="array" ref="CB837">IF(M837="","",
IF(INDEX(Settings!$H:$H,MATCH(CB$1,Settings!$G:$G,0))=TRUE,
100-100*(M837-MINIFS(M:M,$E:$E,$E837))/(MAXIFS(M:M,$E:$E,$E837)-MINIFS(M:M,$E:$E,$E837)),
100*(M837-MINIFS(M:M,$E:$E,$E837))/(MAXIFS(M:M,$E:$E,$E837)-MINIFS(M:M,$E:$E,$E837))))</f>
        <v/>
      </c>
      <c r="CC837" s="223" t="str">
        <f t="array" ref="CC837">IF(N837="","",
IF(INDEX(Settings!$H:$H,MATCH(CC$1,Settings!$G:$G,0))=TRUE,
100-100*(N837-MINIFS(N:N,$E:$E,$E837))/(MAXIFS(N:N,$E:$E,$E837)-MINIFS(N:N,$E:$E,$E837)),
100*(N837-MINIFS(N:N,$E:$E,$E837))/(MAXIFS(N:N,$E:$E,$E837)-MINIFS(N:N,$E:$E,$E837))))</f>
        <v/>
      </c>
      <c r="CD837" s="223" t="str">
        <f t="array" ref="CD837">IF(O837="","",
IF(INDEX(Settings!$H:$H,MATCH(CD$1,Settings!$G:$G,0))=TRUE,
100-100*(O837-MINIFS(O:O,$E:$E,$E837))/(MAXIFS(O:O,$E:$E,$E837)-MINIFS(O:O,$E:$E,$E837)),
100*(O837-MINIFS(O:O,$E:$E,$E837))/(MAXIFS(O:O,$E:$E,$E837)-MINIFS(O:O,$E:$E,$E837))))</f>
        <v/>
      </c>
      <c r="CE837" s="223" t="str">
        <f t="array" ref="CE837">IF(P837="","",
IF(INDEX(Settings!$H:$H,MATCH(CE$1,Settings!$G:$G,0))=TRUE,
100-100*(P837-MINIFS(P:P,$E:$E,$E837))/(MAXIFS(P:P,$E:$E,$E837)-MINIFS(P:P,$E:$E,$E837)),
100*(P837-MINIFS(P:P,$E:$E,$E837))/(MAXIFS(P:P,$E:$E,$E837)-MINIFS(P:P,$E:$E,$E837))))</f>
        <v/>
      </c>
      <c r="CF837" s="223" t="str">
        <f t="array" ref="CF837">IF(Q837="","",
IF(INDEX(Settings!$H:$H,MATCH(CF$1,Settings!$G:$G,0))=TRUE,
100-100*(Q837-MINIFS(Q:Q,$E:$E,$E837))/(MAXIFS(Q:Q,$E:$E,$E837)-MINIFS(Q:Q,$E:$E,$E837)),
100*(Q837-MINIFS(Q:Q,$E:$E,$E837))/(MAXIFS(Q:Q,$E:$E,$E837)-MINIFS(Q:Q,$E:$E,$E837))))</f>
        <v/>
      </c>
      <c r="CG837" s="223" t="str">
        <f t="array" ref="CG837">IF(R837="","",
IF(INDEX(Settings!$H:$H,MATCH(CG$1,Settings!$G:$G,0))=TRUE,
100-100*(R837-MINIFS(R:R,$E:$E,$E837))/(MAXIFS(R:R,$E:$E,$E837)-MINIFS(R:R,$E:$E,$E837)),
100*(R837-MINIFS(R:R,$E:$E,$E837))/(MAXIFS(R:R,$E:$E,$E837)-MINIFS(R:R,$E:$E,$E837))))</f>
        <v/>
      </c>
      <c r="CH837" s="223" t="str">
        <f t="array" ref="CH837">IF(S837="","",
IF(INDEX(Settings!$H:$H,MATCH(CH$1,Settings!$G:$G,0))=TRUE,
100-100*(S837-MINIFS(S:S,$E:$E,$E837))/(MAXIFS(S:S,$E:$E,$E837)-MINIFS(S:S,$E:$E,$E837)),
100*(S837-MINIFS(S:S,$E:$E,$E837))/(MAXIFS(S:S,$E:$E,$E837)-MINIFS(S:S,$E:$E,$E837))))</f>
        <v/>
      </c>
      <c r="CI837" s="223" t="str">
        <f t="array" ref="CI837">IF(T837="","",
IF(INDEX(Settings!$H:$H,MATCH(CI$1,Settings!$G:$G,0))=TRUE,
100-100*(T837-MINIFS(T:T,$E:$E,$E837))/(MAXIFS(T:T,$E:$E,$E837)-MINIFS(T:T,$E:$E,$E837)),
100*(T837-MINIFS(T:T,$E:$E,$E837))/(MAXIFS(T:T,$E:$E,$E837)-MINIFS(T:T,$E:$E,$E837))))</f>
        <v/>
      </c>
      <c r="CJ837" s="223" t="str">
        <f t="array" ref="CJ837">IF(U837="","",
IF(INDEX(Settings!$H:$H,MATCH(CJ$1,Settings!$G:$G,0))=TRUE,
100-100*(U837-MINIFS(U:U,$E:$E,$E837))/(MAXIFS(U:U,$E:$E,$E837)-MINIFS(U:U,$E:$E,$E837)),
100*(U837-MINIFS(U:U,$E:$E,$E837))/(MAXIFS(U:U,$E:$E,$E837)-MINIFS(U:U,$E:$E,$E837))))</f>
        <v/>
      </c>
      <c r="CK837" s="223" t="str">
        <f t="array" ref="CK837">IF(V837="","",
IF(INDEX(Settings!$H:$H,MATCH(CK$1,Settings!$G:$G,0))=TRUE,
100-100*(V837-MINIFS(V:V,$E:$E,$E837))/(MAXIFS(V:V,$E:$E,$E837)-MINIFS(V:V,$E:$E,$E837)),
100*(V837-MINIFS(V:V,$E:$E,$E837))/(MAXIFS(V:V,$E:$E,$E837)-MINIFS(V:V,$E:$E,$E837))))</f>
        <v/>
      </c>
      <c r="CL837" s="223" t="str">
        <f t="array" ref="CL837">IF(W837="","",
IF(INDEX(Settings!$H:$H,MATCH(CL$1,Settings!$G:$G,0))=TRUE,
100-100*(W837-MINIFS(W:W,$E:$E,$E837))/(MAXIFS(W:W,$E:$E,$E837)-MINIFS(W:W,$E:$E,$E837)),
100*(W837-MINIFS(W:W,$E:$E,$E837))/(MAXIFS(W:W,$E:$E,$E837)-MINIFS(W:W,$E:$E,$E837))))</f>
        <v/>
      </c>
      <c r="CM837" s="223" t="str">
        <f t="array" ref="CM837">IF(X837="","",
IF(INDEX(Settings!$H:$H,MATCH(CM$1,Settings!$G:$G,0))=TRUE,
100-100*(X837-MINIFS(X:X,$E:$E,$E837))/(MAXIFS(X:X,$E:$E,$E837)-MINIFS(X:X,$E:$E,$E837)),
100*(X837-MINIFS(X:X,$E:$E,$E837))/(MAXIFS(X:X,$E:$E,$E837)-MINIFS(X:X,$E:$E,$E837))))</f>
        <v/>
      </c>
      <c r="CN837" s="223" t="str">
        <f t="array" ref="CN837">IF(Y837="","",
IF(INDEX(Settings!$H:$H,MATCH(CN$1,Settings!$G:$G,0))=TRUE,
100-100*(Y837-MINIFS(Y:Y,$E:$E,$E837))/(MAXIFS(Y:Y,$E:$E,$E837)-MINIFS(Y:Y,$E:$E,$E837)),
100*(Y837-MINIFS(Y:Y,$E:$E,$E837))/(MAXIFS(Y:Y,$E:$E,$E837)-MINIFS(Y:Y,$E:$E,$E837))))</f>
        <v/>
      </c>
      <c r="CO837" s="223" t="str">
        <f t="array" ref="CO837">IF(Z837="","",
IF(INDEX(Settings!$H:$H,MATCH(CO$1,Settings!$G:$G,0))=TRUE,
100-100*(Z837-MINIFS(Z:Z,$E:$E,$E837))/(MAXIFS(Z:Z,$E:$E,$E837)-MINIFS(Z:Z,$E:$E,$E837)),
100*(Z837-MINIFS(Z:Z,$E:$E,$E837))/(MAXIFS(Z:Z,$E:$E,$E837)-MINIFS(Z:Z,$E:$E,$E837))))</f>
        <v/>
      </c>
      <c r="CP837" s="223" t="str">
        <f t="array" ref="CP837">IF(AA837="","",
IF(INDEX(Settings!$H:$H,MATCH(CP$1,Settings!$G:$G,0))=TRUE,
100-100*(AA837-MINIFS(AA:AA,$E:$E,$E837))/(MAXIFS(AA:AA,$E:$E,$E837)-MINIFS(AA:AA,$E:$E,$E837)),
100*(AA837-MINIFS(AA:AA,$E:$E,$E837))/(MAXIFS(AA:AA,$E:$E,$E837)-MINIFS(AA:AA,$E:$E,$E837))))</f>
        <v/>
      </c>
      <c r="CQ837" s="223" t="str">
        <f t="array" ref="CQ837">IF(AB837="","",
IF(INDEX(Settings!$H:$H,MATCH(CQ$1,Settings!$G:$G,0))=TRUE,
100-100*(AB837-MINIFS(AB:AB,$E:$E,$E837))/(MAXIFS(AB:AB,$E:$E,$E837)-MINIFS(AB:AB,$E:$E,$E837)),
100*(AB837-MINIFS(AB:AB,$E:$E,$E837))/(MAXIFS(AB:AB,$E:$E,$E837)-MINIFS(AB:AB,$E:$E,$E837))))</f>
        <v/>
      </c>
      <c r="CR837" s="223" t="str">
        <f t="array" ref="CR837">IF(AC837="","",
IF(INDEX(Settings!$H:$H,MATCH(CR$1,Settings!$G:$G,0))=TRUE,
100-100*(AC837-MINIFS(AC:AC,$E:$E,$E837))/(MAXIFS(AC:AC,$E:$E,$E837)-MINIFS(AC:AC,$E:$E,$E837)),
100*(AC837-MINIFS(AC:AC,$E:$E,$E837))/(MAXIFS(AC:AC,$E:$E,$E837)-MINIFS(AC:AC,$E:$E,$E837))))</f>
        <v/>
      </c>
      <c r="CS837" s="223" t="str">
        <f t="array" ref="CS837">IF(AD837="","",
IF(INDEX(Settings!$H:$H,MATCH(CS$1,Settings!$G:$G,0))=TRUE,
100-100*(AD837-MINIFS(AD:AD,$E:$E,$E837))/(MAXIFS(AD:AD,$E:$E,$E837)-MINIFS(AD:AD,$E:$E,$E837)),
100*(AD837-MINIFS(AD:AD,$E:$E,$E837))/(MAXIFS(AD:AD,$E:$E,$E837)-MINIFS(AD:AD,$E:$E,$E837))))</f>
        <v/>
      </c>
      <c r="CT837" s="223" t="str">
        <f t="array" ref="CT837">IF(AE837="","",
IF(INDEX(Settings!$H:$H,MATCH(CT$1,Settings!$G:$G,0))=TRUE,
100-100*(AE837-MINIFS(AE:AE,$E:$E,$E837))/(MAXIFS(AE:AE,$E:$E,$E837)-MINIFS(AE:AE,$E:$E,$E837)),
100*(AE837-MINIFS(AE:AE,$E:$E,$E837))/(MAXIFS(AE:AE,$E:$E,$E837)-MINIFS(AE:AE,$E:$E,$E837))))</f>
        <v/>
      </c>
      <c r="CU837" s="223" t="str">
        <f t="array" ref="CU837">IF(AF837="","",
IF(INDEX(Settings!$H:$H,MATCH(CU$1,Settings!$G:$G,0))=TRUE,
100-100*(AF837-MINIFS(AF:AF,$E:$E,$E837))/(MAXIFS(AF:AF,$E:$E,$E837)-MINIFS(AF:AF,$E:$E,$E837)),
100*(AF837-MINIFS(AF:AF,$E:$E,$E837))/(MAXIFS(AF:AF,$E:$E,$E837)-MINIFS(AF:AF,$E:$E,$E837))))</f>
        <v/>
      </c>
      <c r="CV837" s="223" t="str">
        <f t="array" ref="CV837">IF(AG837="","",
IF(INDEX(Settings!$H:$H,MATCH(CV$1,Settings!$G:$G,0))=TRUE,
100-100*(AG837-MINIFS(AG:AG,$E:$E,$E837))/(MAXIFS(AG:AG,$E:$E,$E837)-MINIFS(AG:AG,$E:$E,$E837)),
100*(AG837-MINIFS(AG:AG,$E:$E,$E837))/(MAXIFS(AG:AG,$E:$E,$E837)-MINIFS(AG:AG,$E:$E,$E837))))</f>
        <v/>
      </c>
      <c r="CW837" s="223" t="str">
        <f t="array" ref="CW837">IF(AH837="","",
IF(INDEX(Settings!$H:$H,MATCH(CW$1,Settings!$G:$G,0))=TRUE,
100-100*(AH837-MINIFS(AH:AH,$E:$E,$E837))/(MAXIFS(AH:AH,$E:$E,$E837)-MINIFS(AH:AH,$E:$E,$E837)),
100*(AH837-MINIFS(AH:AH,$E:$E,$E837))/(MAXIFS(AH:AH,$E:$E,$E837)-MINIFS(AH:AH,$E:$E,$E837))))</f>
        <v/>
      </c>
      <c r="CX837" s="223" t="str">
        <f t="array" ref="CX837">IF(AI837="","",
IF(INDEX(Settings!$H:$H,MATCH(CX$1,Settings!$G:$G,0))=TRUE,
100-100*(AI837-MINIFS(AI:AI,$E:$E,$E837))/(MAXIFS(AI:AI,$E:$E,$E837)-MINIFS(AI:AI,$E:$E,$E837)),
100*(AI837-MINIFS(AI:AI,$E:$E,$E837))/(MAXIFS(AI:AI,$E:$E,$E837)-MINIFS(AI:AI,$E:$E,$E837))))</f>
        <v/>
      </c>
      <c r="CY837" s="223" t="str">
        <f t="array" ref="CY837">IF(AJ837="","",
IF(INDEX(Settings!$H:$H,MATCH(CY$1,Settings!$G:$G,0))=TRUE,
100-100*(AJ837-MINIFS(AJ:AJ,$E:$E,$E837))/(MAXIFS(AJ:AJ,$E:$E,$E837)-MINIFS(AJ:AJ,$E:$E,$E837)),
100*(AJ837-MINIFS(AJ:AJ,$E:$E,$E837))/(MAXIFS(AJ:AJ,$E:$E,$E837)-MINIFS(AJ:AJ,$E:$E,$E837))))</f>
        <v/>
      </c>
      <c r="CZ837" s="223" t="str">
        <f t="array" ref="CZ837">IF(AK837="","",
IF(INDEX(Settings!$H:$H,MATCH(CZ$1,Settings!$G:$G,0))=TRUE,
100-100*(AK837-MINIFS(AK:AK,$E:$E,$E837))/(MAXIFS(AK:AK,$E:$E,$E837)-MINIFS(AK:AK,$E:$E,$E837)),
100*(AK837-MINIFS(AK:AK,$E:$E,$E837))/(MAXIFS(AK:AK,$E:$E,$E837)-MINIFS(AK:AK,$E:$E,$E837))))</f>
        <v/>
      </c>
      <c r="DA837" s="223" t="str">
        <f t="array" ref="DA837">IF(AL837="","",
IF(INDEX(Settings!$H:$H,MATCH(DA$1,Settings!$G:$G,0))=TRUE,
100-100*(AL837-MINIFS(AL:AL,$E:$E,$E837))/(MAXIFS(AL:AL,$E:$E,$E837)-MINIFS(AL:AL,$E:$E,$E837)),
100*(AL837-MINIFS(AL:AL,$E:$E,$E837))/(MAXIFS(AL:AL,$E:$E,$E837)-MINIFS(AL:AL,$E:$E,$E837))))</f>
        <v/>
      </c>
      <c r="DB837" s="223" t="str">
        <f t="array" ref="DB837">IF(AM837="","",
IF(INDEX(Settings!$H:$H,MATCH(DB$1,Settings!$G:$G,0))=TRUE,
100-100*(AM837-MINIFS(AM:AM,$E:$E,$E837))/(MAXIFS(AM:AM,$E:$E,$E837)-MINIFS(AM:AM,$E:$E,$E837)),
100*(AM837-MINIFS(AM:AM,$E:$E,$E837))/(MAXIFS(AM:AM,$E:$E,$E837)-MINIFS(AM:AM,$E:$E,$E837))))</f>
        <v/>
      </c>
      <c r="DC837" s="223" t="str">
        <f t="array" ref="DC837">IF(AN837="","",
IF(INDEX(Settings!$H:$H,MATCH(DC$1,Settings!$G:$G,0))=TRUE,
100-100*(AN837-MINIFS(AN:AN,$E:$E,$E837))/(MAXIFS(AN:AN,$E:$E,$E837)-MINIFS(AN:AN,$E:$E,$E837)),
100*(AN837-MINIFS(AN:AN,$E:$E,$E837))/(MAXIFS(AN:AN,$E:$E,$E837)-MINIFS(AN:AN,$E:$E,$E837))))</f>
        <v/>
      </c>
      <c r="DD837" s="223" t="str">
        <f t="array" ref="DD837">IF(AO837="","",
IF(INDEX(Settings!$H:$H,MATCH(DD$1,Settings!$G:$G,0))=TRUE,
100-100*(AO837-MINIFS(AO:AO,$E:$E,$E837))/(MAXIFS(AO:AO,$E:$E,$E837)-MINIFS(AO:AO,$E:$E,$E837)),
100*(AO837-MINIFS(AO:AO,$E:$E,$E837))/(MAXIFS(AO:AO,$E:$E,$E837)-MINIFS(AO:AO,$E:$E,$E837))))</f>
        <v/>
      </c>
      <c r="DE837" s="223" t="str">
        <f t="array" ref="DE837">IF(AP837="","",
IF(INDEX(Settings!$H:$H,MATCH(DE$1,Settings!$G:$G,0))=TRUE,
100-100*(AP837-MINIFS(AP:AP,$E:$E,$E837))/(MAXIFS(AP:AP,$E:$E,$E837)-MINIFS(AP:AP,$E:$E,$E837)),
100*(AP837-MINIFS(AP:AP,$E:$E,$E837))/(MAXIFS(AP:AP,$E:$E,$E837)-MINIFS(AP:AP,$E:$E,$E837))))</f>
        <v/>
      </c>
      <c r="DF837" s="223" t="str">
        <f t="array" ref="DF837">IF(AQ837="","",
IF(INDEX(Settings!$H:$H,MATCH(DF$1,Settings!$G:$G,0))=TRUE,
100-100*(AQ837-MINIFS(AQ:AQ,$E:$E,$E837))/(MAXIFS(AQ:AQ,$E:$E,$E837)-MINIFS(AQ:AQ,$E:$E,$E837)),
100*(AQ837-MINIFS(AQ:AQ,$E:$E,$E837))/(MAXIFS(AQ:AQ,$E:$E,$E837)-MINIFS(AQ:AQ,$E:$E,$E837))))</f>
        <v/>
      </c>
      <c r="DG837" s="223" t="str">
        <f t="array" ref="DG837">IF(AR837="","",
IF(INDEX(Settings!$H:$H,MATCH(DG$1,Settings!$G:$G,0))=TRUE,
100-100*(AR837-MINIFS(AR:AR,$E:$E,$E837))/(MAXIFS(AR:AR,$E:$E,$E837)-MINIFS(AR:AR,$E:$E,$E837)),
100*(AR837-MINIFS(AR:AR,$E:$E,$E837))/(MAXIFS(AR:AR,$E:$E,$E837)-MINIFS(AR:AR,$E:$E,$E837))))</f>
        <v/>
      </c>
      <c r="DH837" s="223" t="str">
        <f t="array" ref="DH837">IF(AS837="","",
IF(INDEX(Settings!$H:$H,MATCH(DH$1,Settings!$G:$G,0))=TRUE,
100-100*(AS837-MINIFS(AS:AS,$E:$E,$E837))/(MAXIFS(AS:AS,$E:$E,$E837)-MINIFS(AS:AS,$E:$E,$E837)),
100*(AS837-MINIFS(AS:AS,$E:$E,$E837))/(MAXIFS(AS:AS,$E:$E,$E837)-MINIFS(AS:AS,$E:$E,$E837))))</f>
        <v/>
      </c>
      <c r="DI837" s="223" t="str">
        <f t="array" ref="DI837">IF(AT837="","",
IF(INDEX(Settings!$H:$H,MATCH(DI$1,Settings!$G:$G,0))=TRUE,
100-100*(AT837-MINIFS(AT:AT,$E:$E,$E837))/(MAXIFS(AT:AT,$E:$E,$E837)-MINIFS(AT:AT,$E:$E,$E837)),
100*(AT837-MINIFS(AT:AT,$E:$E,$E837))/(MAXIFS(AT:AT,$E:$E,$E837)-MINIFS(AT:AT,$E:$E,$E837))))</f>
        <v/>
      </c>
      <c r="DJ837" s="223" t="str">
        <f t="array" ref="DJ837">IF(AU837="","",
IF(INDEX(Settings!$H:$H,MATCH(DJ$1,Settings!$G:$G,0))=TRUE,
100-100*(AU837-MINIFS(AU:AU,$E:$E,$E837))/(MAXIFS(AU:AU,$E:$E,$E837)-MINIFS(AU:AU,$E:$E,$E837)),
100*(AU837-MINIFS(AU:AU,$E:$E,$E837))/(MAXIFS(AU:AU,$E:$E,$E837)-MINIFS(AU:AU,$E:$E,$E837))))</f>
        <v/>
      </c>
      <c r="DK837" s="223" t="str">
        <f t="array" ref="DK837">IF(AV837="","",
IF(INDEX(Settings!$H:$H,MATCH(DK$1,Settings!$G:$G,0))=TRUE,
100-100*(AV837-MINIFS(AV:AV,$E:$E,$E837))/(MAXIFS(AV:AV,$E:$E,$E837)-MINIFS(AV:AV,$E:$E,$E837)),
100*(AV837-MINIFS(AV:AV,$E:$E,$E837))/(MAXIFS(AV:AV,$E:$E,$E837)-MINIFS(AV:AV,$E:$E,$E837))))</f>
        <v/>
      </c>
      <c r="DL837" s="223" t="str">
        <f t="array" ref="DL837">IF(AW837="","",
IF(INDEX(Settings!$H:$H,MATCH(DL$1,Settings!$G:$G,0))=TRUE,
100-100*(AW837-MINIFS(AW:AW,$E:$E,$E837))/(MAXIFS(AW:AW,$E:$E,$E837)-MINIFS(AW:AW,$E:$E,$E837)),
100*(AW837-MINIFS(AW:AW,$E:$E,$E837))/(MAXIFS(AW:AW,$E:$E,$E837)-MINIFS(AW:AW,$E:$E,$E837))))</f>
        <v/>
      </c>
      <c r="DM837" s="223" t="str">
        <f t="array" ref="DM837">IF(AX837="","",
IF(INDEX(Settings!$H:$H,MATCH(DM$1,Settings!$G:$G,0))=TRUE,
100-100*(AX837-MINIFS(AX:AX,$E:$E,$E837))/(MAXIFS(AX:AX,$E:$E,$E837)-MINIFS(AX:AX,$E:$E,$E837)),
100*(AX837-MINIFS(AX:AX,$E:$E,$E837))/(MAXIFS(AX:AX,$E:$E,$E837)-MINIFS(AX:AX,$E:$E,$E837))))</f>
        <v/>
      </c>
      <c r="DN837" s="223" t="str">
        <f t="array" ref="DN837">IF(AY837="","",
IF(INDEX(Settings!$H:$H,MATCH(DN$1,Settings!$G:$G,0))=TRUE,
100-100*(AY837-MINIFS(AY:AY,$E:$E,$E837))/(MAXIFS(AY:AY,$E:$E,$E837)-MINIFS(AY:AY,$E:$E,$E837)),
100*(AY837-MINIFS(AY:AY,$E:$E,$E837))/(MAXIFS(AY:AY,$E:$E,$E837)-MINIFS(AY:AY,$E:$E,$E837))))</f>
        <v/>
      </c>
      <c r="DO837" s="223" t="str">
        <f t="array" ref="DO837">IF(AZ837="","",
IF(INDEX(Settings!$H:$H,MATCH(DO$1,Settings!$G:$G,0))=TRUE,
100-100*(AZ837-MINIFS(AZ:AZ,$E:$E,$E837))/(MAXIFS(AZ:AZ,$E:$E,$E837)-MINIFS(AZ:AZ,$E:$E,$E837)),
100*(AZ837-MINIFS(AZ:AZ,$E:$E,$E837))/(MAXIFS(AZ:AZ,$E:$E,$E837)-MINIFS(AZ:AZ,$E:$E,$E837))))</f>
        <v/>
      </c>
      <c r="DP837" s="223" t="str">
        <f t="array" ref="DP837">IF(BA837="","",
IF(INDEX(Settings!$H:$H,MATCH(DP$1,Settings!$G:$G,0))=TRUE,
100-100*(BA837-MINIFS(BA:BA,$E:$E,$E837))/(MAXIFS(BA:BA,$E:$E,$E837)-MINIFS(BA:BA,$E:$E,$E837)),
100*(BA837-MINIFS(BA:BA,$E:$E,$E837))/(MAXIFS(BA:BA,$E:$E,$E837)-MINIFS(BA:BA,$E:$E,$E837))))</f>
        <v/>
      </c>
      <c r="DQ837" s="223" t="str">
        <f t="array" ref="DQ837">IF(BB837="","",
IF(INDEX(Settings!$H:$H,MATCH(DQ$1,Settings!$G:$G,0))=TRUE,
100-100*(BB837-MINIFS(BB:BB,$E:$E,$E837))/(MAXIFS(BB:BB,$E:$E,$E837)-MINIFS(BB:BB,$E:$E,$E837)),
100*(BB837-MINIFS(BB:BB,$E:$E,$E837))/(MAXIFS(BB:BB,$E:$E,$E837)-MINIFS(BB:BB,$E:$E,$E837))))</f>
        <v/>
      </c>
      <c r="DR837" s="223" t="str">
        <f t="array" ref="DR837">IF(BC837="","",
IF(INDEX(Settings!$H:$H,MATCH(DR$1,Settings!$G:$G,0))=TRUE,
100-100*(BC837-MINIFS(BC:BC,$E:$E,$E837))/(MAXIFS(BC:BC,$E:$E,$E837)-MINIFS(BC:BC,$E:$E,$E837)),
100*(BC837-MINIFS(BC:BC,$E:$E,$E837))/(MAXIFS(BC:BC,$E:$E,$E837)-MINIFS(BC:BC,$E:$E,$E837))))</f>
        <v/>
      </c>
      <c r="DS837" s="223" t="str">
        <f t="array" ref="DS837">IF(BD837="","",
IF(INDEX(Settings!$H:$H,MATCH(DS$1,Settings!$G:$G,0))=TRUE,
100-100*(BD837-MINIFS(BD:BD,$E:$E,$E837))/(MAXIFS(BD:BD,$E:$E,$E837)-MINIFS(BD:BD,$E:$E,$E837)),
100*(BD837-MINIFS(BD:BD,$E:$E,$E837))/(MAXIFS(BD:BD,$E:$E,$E837)-MINIFS(BD:BD,$E:$E,$E837))))</f>
        <v/>
      </c>
      <c r="DT837" s="223" t="str">
        <f t="array" ref="DT837">IF(BE837="","",
IF(INDEX(Settings!$H:$H,MATCH(DT$1,Settings!$G:$G,0))=TRUE,
100-100*(BE837-MINIFS(BE:BE,$E:$E,$E837))/(MAXIFS(BE:BE,$E:$E,$E837)-MINIFS(BE:BE,$E:$E,$E837)),
100*(BE837-MINIFS(BE:BE,$E:$E,$E837))/(MAXIFS(BE:BE,$E:$E,$E837)-MINIFS(BE:BE,$E:$E,$E837))))</f>
        <v/>
      </c>
      <c r="DU837" s="223" t="str">
        <f t="array" ref="DU837">IF(BF837="","",
IF(INDEX(Settings!$H:$H,MATCH(DU$1,Settings!$G:$G,0))=TRUE,
100-100*(BF837-MINIFS(BF:BF,$E:$E,$E837))/(MAXIFS(BF:BF,$E:$E,$E837)-MINIFS(BF:BF,$E:$E,$E837)),
100*(BF837-MINIFS(BF:BF,$E:$E,$E837))/(MAXIFS(BF:BF,$E:$E,$E837)-MINIFS(BF:BF,$E:$E,$E837))))</f>
        <v/>
      </c>
      <c r="DV837" s="223" t="str">
        <f t="array" ref="DV837">IF(BG837="","",
IF(INDEX(Settings!$H:$H,MATCH(DV$1,Settings!$G:$G,0))=TRUE,
100-100*(BG837-MINIFS(BG:BG,$E:$E,$E837))/(MAXIFS(BG:BG,$E:$E,$E837)-MINIFS(BG:BG,$E:$E,$E837)),
100*(BG837-MINIFS(BG:BG,$E:$E,$E837))/(MAXIFS(BG:BG,$E:$E,$E837)-MINIFS(BG:BG,$E:$E,$E837))))</f>
        <v/>
      </c>
      <c r="DW837" s="223" t="str">
        <f t="array" ref="DW837">IF(BH837="","",
IF(INDEX(Settings!$H:$H,MATCH(DW$1,Settings!$G:$G,0))=TRUE,
100-100*(BH837-MINIFS(BH:BH,$E:$E,$E837))/(MAXIFS(BH:BH,$E:$E,$E837)-MINIFS(BH:BH,$E:$E,$E837)),
100*(BH837-MINIFS(BH:BH,$E:$E,$E837))/(MAXIFS(BH:BH,$E:$E,$E837)-MINIFS(BH:BH,$E:$E,$E837))))</f>
        <v/>
      </c>
      <c r="DX837" s="223" t="str">
        <f t="array" ref="DX837">IF(BI837="","",
IF(INDEX(Settings!$H:$H,MATCH(DX$1,Settings!$G:$G,0))=TRUE,
100-100*(BI837-MINIFS(BI:BI,$E:$E,$E837))/(MAXIFS(BI:BI,$E:$E,$E837)-MINIFS(BI:BI,$E:$E,$E837)),
100*(BI837-MINIFS(BI:BI,$E:$E,$E837))/(MAXIFS(BI:BI,$E:$E,$E837)-MINIFS(BI:BI,$E:$E,$E837))))</f>
        <v/>
      </c>
      <c r="DY837" s="223" t="str">
        <f t="array" ref="DY837">IF(BJ837="","",
IF(INDEX(Settings!$H:$H,MATCH(DY$1,Settings!$G:$G,0))=TRUE,
100-100*(BJ837-MINIFS(BJ:BJ,$E:$E,$E837))/(MAXIFS(BJ:BJ,$E:$E,$E837)-MINIFS(BJ:BJ,$E:$E,$E837)),
100*(BJ837-MINIFS(BJ:BJ,$E:$E,$E837))/(MAXIFS(BJ:BJ,$E:$E,$E837)-MINIFS(BJ:BJ,$E:$E,$E837))))</f>
        <v/>
      </c>
      <c r="DZ837" s="225"/>
      <c r="EA837" s="225"/>
      <c r="EB837" s="225" t="str">
        <f t="shared" si="8"/>
        <v/>
      </c>
      <c r="EC837" s="225" t="str">
        <f t="shared" si="9"/>
        <v/>
      </c>
      <c r="ED837" s="225" t="str">
        <f t="shared" si="10"/>
        <v/>
      </c>
      <c r="EE837" s="225" t="str">
        <f t="shared" si="11"/>
        <v/>
      </c>
      <c r="EF837" s="225" t="str">
        <f t="shared" si="12"/>
        <v/>
      </c>
      <c r="EG837" s="225" t="str">
        <f t="shared" si="13"/>
        <v/>
      </c>
      <c r="EH837" s="225"/>
      <c r="EI837" s="225"/>
      <c r="EJ837" s="225"/>
      <c r="EK837" s="225"/>
      <c r="EL837" s="225"/>
      <c r="EM837" s="225"/>
    </row>
    <row r="838">
      <c r="A838" s="231"/>
      <c r="B838" s="231"/>
      <c r="C838" s="231"/>
      <c r="D838" s="231" t="str">
        <f t="array" ref="D838">IFERROR(INDEX(Profiles!$B:$B,MATCH($A838,Profiles!$A:$A,0)),"")</f>
        <v/>
      </c>
      <c r="E838" s="231"/>
      <c r="F838" s="231"/>
      <c r="G838" s="231"/>
      <c r="H838" s="231"/>
      <c r="I838" s="231" t="str">
        <f>IF(A838="","",IF(Settings!$N$3="DATE",F838&amp;": "&amp;TEXT(B838,"M/DD/YY"),F838&amp;": "&amp;H838))</f>
        <v/>
      </c>
      <c r="J838" s="231"/>
      <c r="K838" s="231"/>
      <c r="L838" s="231"/>
      <c r="M838" s="232" t="str">
        <f t="shared" si="14"/>
        <v/>
      </c>
      <c r="N838" s="231"/>
      <c r="O838" s="231"/>
      <c r="P838" s="231"/>
      <c r="Q838" s="231"/>
      <c r="R838" s="231"/>
      <c r="S838" s="230" t="str">
        <f>IFERROR(VLOOKUP(AF838, 'YOYO IR Scores'!A:C, 3, FALSE), "")
</f>
        <v/>
      </c>
      <c r="T838" s="231"/>
      <c r="U838" s="231"/>
      <c r="V838" s="231"/>
      <c r="W838" s="231"/>
      <c r="X838" s="233" t="str">
        <f t="shared" si="4"/>
        <v/>
      </c>
      <c r="Y838" s="234" t="str">
        <f t="shared" si="5"/>
        <v/>
      </c>
      <c r="Z838" s="234" t="str">
        <f t="shared" si="6"/>
        <v/>
      </c>
      <c r="AA838" s="233" t="str">
        <f t="shared" si="7"/>
        <v/>
      </c>
      <c r="AB838" s="232"/>
      <c r="AC838" s="232"/>
      <c r="AD838" s="232"/>
      <c r="AE838" s="232" t="str">
        <f>IFERROR(VLOOKUP(AF838, 'YOYO IR Scores'!A:C, 2, FALSE), "")</f>
        <v/>
      </c>
      <c r="AF838" s="232"/>
      <c r="AG838" s="23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c r="BD838" s="232"/>
      <c r="BE838" s="232"/>
      <c r="BF838" s="232"/>
      <c r="BG838" s="232"/>
      <c r="BH838" s="232"/>
      <c r="BI838" s="232"/>
      <c r="BJ838" s="232"/>
      <c r="BK838" s="232" t="str">
        <f t="array" ref="BK838">IF(J838="","",
IF(INDEX(Settings!$H:$H,MATCH(BY$1,Settings!$G:$G,0))=TRUE,
100-100*(J838-MIN(J:J))/(MAX(J:J)-MIN(J:J)),
100*(J838-MIN(J:J))/(MAX(J:J)-MIN(J:J))))</f>
        <v/>
      </c>
      <c r="BL838" s="232" t="str">
        <f t="array" ref="BL838">IF(J838="","",
IF(INDEX(Settings!$H:$H,MATCH(BY$1,Settings!$G:$G,0))=TRUE,
100-100*(J838-MINIFS(J:J,$E:$E,$E838))/(MAXIFS(J:J,$E:$E,$E838)-MINIFS(J:J,$E:$E,$E838)),
100*(J838-MINIFS(J:J,$E:$E,$E838))/(MAXIFS(J:J,$E:$E,$E838)-MINIFS(J:J,$E:$E,$E838))))</f>
        <v/>
      </c>
      <c r="BM838" s="232" t="str">
        <f t="array" ref="BM838">IF(J838="","",
IF(INDEX(Settings!$H:$H,MATCH(BY$1,Settings!$G:$G,0))=TRUE,
100-100*(J838-MINIFS(J:J,$E:$E,$E838,$I:$I,$I838))/(MAXIFS(J:J,$E:$E,$E838,$I:$I,$I838)-MINIFS(J:J,$E:$E,$E838,$I:$I,$I838)),
100*(J838-MINIFS(J:J,$E:$E,$E838,$I:$I,$I838))/(MAXIFS(J:J,$E:$E,$E838,$I:$I,$I838)-MINIFS(J:J,$E:$E,$E838,$I:$I,$I838))))</f>
        <v/>
      </c>
      <c r="BN838" s="231" t="str">
        <f t="array" ref="BN838">IF(J838="","",
IF(INDEX(Settings!$H:$H,MATCH(BY$1,Settings!$G:$G,0))=TRUE,
100-100*PERCENTRANK(J:J,J838),
100*PERCENTRANK(J:J,J838)))</f>
        <v/>
      </c>
      <c r="BO838" s="231" t="str">
        <f>IFERROR(__xludf.DUMMYFUNCTION("IF(J838="""","""",
IF(INDEX(Settings!$H:$H,MATCH(BY$1,Settings!$G:$G,0))=TRUE,
100-100*PERCENTRANK(FILTER(J:J,$E:$E=$E838),J838),
100*PERCENTRANK(FILTER(J:J,$E:$E=$E838),J838)))"),"")</f>
        <v/>
      </c>
      <c r="BP838" s="231" t="str">
        <f>IFERROR(__xludf.DUMMYFUNCTION("IF(J838="""","""",
IF(INDEX(Settings!$H:$H,MATCH(BY$1,Settings!$G:$G,0))=TRUE,
100-100*PERCENTRANK(FILTER(J:J,$E:$E=$E838,$I:$I=$I838),J838),
100*PERCENTRANK(FILTER(J:J,$E:$E=$E838,$I:$I=$I838),J838)))"),"")</f>
        <v/>
      </c>
      <c r="BQ838" s="233" t="str">
        <f t="array" ref="BQ838">IF(J838="","",
IF(INDEX(Settings!$H:$H,MATCH(BY$1,Settings!$G:$G,0))=TRUE,
-1*(J838-AVERAGE(J:J))/STDEV(J:J),
(J838-AVERAGE(J:J))/STDEV(J:J)))</f>
        <v/>
      </c>
      <c r="BR838" s="233" t="str">
        <f>IFERROR(__xludf.DUMMYFUNCTION("IF(J838="""","""",
IF(INDEX(Settings!$H:$H,MATCH(BY$1,Settings!$G:$G,0))=TRUE,
-1*(J838-AVERAGEIFS(J:J,$E:$E,$E838))/STDEV(FILTER(J:J,$E:$E=$E838)),
(J838-AVERAGEIFS(J:J,$E:$E,$E838))/STDEV(FILTER(J:J,$E:$E=$E838))))"),"")</f>
        <v/>
      </c>
      <c r="BS838" s="233"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1"/>
      <c r="BX838" s="231"/>
      <c r="BY838" s="232" t="str">
        <f t="array" ref="BY838">IF(J838="","",
IF(INDEX(Settings!$H:$H,MATCH(BY$1,Settings!$G:$G,0))=TRUE,
100-100*(J838-MINIFS(J:J,$E:$E,$E838))/(MAXIFS(J:J,$E:$E,$E838)-MINIFS(J:J,$E:$E,$E838)),
100*(J838-MINIFS(J:J,$E:$E,$E838))/(MAXIFS(J:J,$E:$E,$E838)-MINIFS(J:J,$E:$E,$E838))))</f>
        <v/>
      </c>
      <c r="BZ838" s="232" t="str">
        <f t="array" ref="BZ838">IF(K838="","",
IF(INDEX(Settings!$H:$H,MATCH(BZ$1,Settings!$G:$G,0))=TRUE,
100-100*(K838-MINIFS(K:K,$E:$E,$E838))/(MAXIFS(K:K,$E:$E,$E838)-MINIFS(K:K,$E:$E,$E838)),
100*(K838-MINIFS(K:K,$E:$E,$E838))/(MAXIFS(K:K,$E:$E,$E838)-MINIFS(K:K,$E:$E,$E838))))</f>
        <v/>
      </c>
      <c r="CA838" s="232" t="str">
        <f t="array" ref="CA838">IF(L838="","",
IF(INDEX(Settings!$H:$H,MATCH(CA$1,Settings!$G:$G,0))=TRUE,
100-100*(L838-MINIFS(L:L,$E:$E,$E838))/(MAXIFS(L:L,$E:$E,$E838)-MINIFS(L:L,$E:$E,$E838)),
100*(L838-MINIFS(L:L,$E:$E,$E838))/(MAXIFS(L:L,$E:$E,$E838)-MINIFS(L:L,$E:$E,$E838))))</f>
        <v/>
      </c>
      <c r="CB838" s="232" t="str">
        <f t="array" ref="CB838">IF(M838="","",
IF(INDEX(Settings!$H:$H,MATCH(CB$1,Settings!$G:$G,0))=TRUE,
100-100*(M838-MINIFS(M:M,$E:$E,$E838))/(MAXIFS(M:M,$E:$E,$E838)-MINIFS(M:M,$E:$E,$E838)),
100*(M838-MINIFS(M:M,$E:$E,$E838))/(MAXIFS(M:M,$E:$E,$E838)-MINIFS(M:M,$E:$E,$E838))))</f>
        <v/>
      </c>
      <c r="CC838" s="232" t="str">
        <f t="array" ref="CC838">IF(N838="","",
IF(INDEX(Settings!$H:$H,MATCH(CC$1,Settings!$G:$G,0))=TRUE,
100-100*(N838-MINIFS(N:N,$E:$E,$E838))/(MAXIFS(N:N,$E:$E,$E838)-MINIFS(N:N,$E:$E,$E838)),
100*(N838-MINIFS(N:N,$E:$E,$E838))/(MAXIFS(N:N,$E:$E,$E838)-MINIFS(N:N,$E:$E,$E838))))</f>
        <v/>
      </c>
      <c r="CD838" s="232" t="str">
        <f t="array" ref="CD838">IF(O838="","",
IF(INDEX(Settings!$H:$H,MATCH(CD$1,Settings!$G:$G,0))=TRUE,
100-100*(O838-MINIFS(O:O,$E:$E,$E838))/(MAXIFS(O:O,$E:$E,$E838)-MINIFS(O:O,$E:$E,$E838)),
100*(O838-MINIFS(O:O,$E:$E,$E838))/(MAXIFS(O:O,$E:$E,$E838)-MINIFS(O:O,$E:$E,$E838))))</f>
        <v/>
      </c>
      <c r="CE838" s="232" t="str">
        <f t="array" ref="CE838">IF(P838="","",
IF(INDEX(Settings!$H:$H,MATCH(CE$1,Settings!$G:$G,0))=TRUE,
100-100*(P838-MINIFS(P:P,$E:$E,$E838))/(MAXIFS(P:P,$E:$E,$E838)-MINIFS(P:P,$E:$E,$E838)),
100*(P838-MINIFS(P:P,$E:$E,$E838))/(MAXIFS(P:P,$E:$E,$E838)-MINIFS(P:P,$E:$E,$E838))))</f>
        <v/>
      </c>
      <c r="CF838" s="232" t="str">
        <f t="array" ref="CF838">IF(Q838="","",
IF(INDEX(Settings!$H:$H,MATCH(CF$1,Settings!$G:$G,0))=TRUE,
100-100*(Q838-MINIFS(Q:Q,$E:$E,$E838))/(MAXIFS(Q:Q,$E:$E,$E838)-MINIFS(Q:Q,$E:$E,$E838)),
100*(Q838-MINIFS(Q:Q,$E:$E,$E838))/(MAXIFS(Q:Q,$E:$E,$E838)-MINIFS(Q:Q,$E:$E,$E838))))</f>
        <v/>
      </c>
      <c r="CG838" s="232" t="str">
        <f t="array" ref="CG838">IF(R838="","",
IF(INDEX(Settings!$H:$H,MATCH(CG$1,Settings!$G:$G,0))=TRUE,
100-100*(R838-MINIFS(R:R,$E:$E,$E838))/(MAXIFS(R:R,$E:$E,$E838)-MINIFS(R:R,$E:$E,$E838)),
100*(R838-MINIFS(R:R,$E:$E,$E838))/(MAXIFS(R:R,$E:$E,$E838)-MINIFS(R:R,$E:$E,$E838))))</f>
        <v/>
      </c>
      <c r="CH838" s="232" t="str">
        <f t="array" ref="CH838">IF(S838="","",
IF(INDEX(Settings!$H:$H,MATCH(CH$1,Settings!$G:$G,0))=TRUE,
100-100*(S838-MINIFS(S:S,$E:$E,$E838))/(MAXIFS(S:S,$E:$E,$E838)-MINIFS(S:S,$E:$E,$E838)),
100*(S838-MINIFS(S:S,$E:$E,$E838))/(MAXIFS(S:S,$E:$E,$E838)-MINIFS(S:S,$E:$E,$E838))))</f>
        <v/>
      </c>
      <c r="CI838" s="232" t="str">
        <f t="array" ref="CI838">IF(T838="","",
IF(INDEX(Settings!$H:$H,MATCH(CI$1,Settings!$G:$G,0))=TRUE,
100-100*(T838-MINIFS(T:T,$E:$E,$E838))/(MAXIFS(T:T,$E:$E,$E838)-MINIFS(T:T,$E:$E,$E838)),
100*(T838-MINIFS(T:T,$E:$E,$E838))/(MAXIFS(T:T,$E:$E,$E838)-MINIFS(T:T,$E:$E,$E838))))</f>
        <v/>
      </c>
      <c r="CJ838" s="232" t="str">
        <f t="array" ref="CJ838">IF(U838="","",
IF(INDEX(Settings!$H:$H,MATCH(CJ$1,Settings!$G:$G,0))=TRUE,
100-100*(U838-MINIFS(U:U,$E:$E,$E838))/(MAXIFS(U:U,$E:$E,$E838)-MINIFS(U:U,$E:$E,$E838)),
100*(U838-MINIFS(U:U,$E:$E,$E838))/(MAXIFS(U:U,$E:$E,$E838)-MINIFS(U:U,$E:$E,$E838))))</f>
        <v/>
      </c>
      <c r="CK838" s="232" t="str">
        <f t="array" ref="CK838">IF(V838="","",
IF(INDEX(Settings!$H:$H,MATCH(CK$1,Settings!$G:$G,0))=TRUE,
100-100*(V838-MINIFS(V:V,$E:$E,$E838))/(MAXIFS(V:V,$E:$E,$E838)-MINIFS(V:V,$E:$E,$E838)),
100*(V838-MINIFS(V:V,$E:$E,$E838))/(MAXIFS(V:V,$E:$E,$E838)-MINIFS(V:V,$E:$E,$E838))))</f>
        <v/>
      </c>
      <c r="CL838" s="232" t="str">
        <f t="array" ref="CL838">IF(W838="","",
IF(INDEX(Settings!$H:$H,MATCH(CL$1,Settings!$G:$G,0))=TRUE,
100-100*(W838-MINIFS(W:W,$E:$E,$E838))/(MAXIFS(W:W,$E:$E,$E838)-MINIFS(W:W,$E:$E,$E838)),
100*(W838-MINIFS(W:W,$E:$E,$E838))/(MAXIFS(W:W,$E:$E,$E838)-MINIFS(W:W,$E:$E,$E838))))</f>
        <v/>
      </c>
      <c r="CM838" s="232" t="str">
        <f t="array" ref="CM838">IF(X838="","",
IF(INDEX(Settings!$H:$H,MATCH(CM$1,Settings!$G:$G,0))=TRUE,
100-100*(X838-MINIFS(X:X,$E:$E,$E838))/(MAXIFS(X:X,$E:$E,$E838)-MINIFS(X:X,$E:$E,$E838)),
100*(X838-MINIFS(X:X,$E:$E,$E838))/(MAXIFS(X:X,$E:$E,$E838)-MINIFS(X:X,$E:$E,$E838))))</f>
        <v/>
      </c>
      <c r="CN838" s="232" t="str">
        <f t="array" ref="CN838">IF(Y838="","",
IF(INDEX(Settings!$H:$H,MATCH(CN$1,Settings!$G:$G,0))=TRUE,
100-100*(Y838-MINIFS(Y:Y,$E:$E,$E838))/(MAXIFS(Y:Y,$E:$E,$E838)-MINIFS(Y:Y,$E:$E,$E838)),
100*(Y838-MINIFS(Y:Y,$E:$E,$E838))/(MAXIFS(Y:Y,$E:$E,$E838)-MINIFS(Y:Y,$E:$E,$E838))))</f>
        <v/>
      </c>
      <c r="CO838" s="232" t="str">
        <f t="array" ref="CO838">IF(Z838="","",
IF(INDEX(Settings!$H:$H,MATCH(CO$1,Settings!$G:$G,0))=TRUE,
100-100*(Z838-MINIFS(Z:Z,$E:$E,$E838))/(MAXIFS(Z:Z,$E:$E,$E838)-MINIFS(Z:Z,$E:$E,$E838)),
100*(Z838-MINIFS(Z:Z,$E:$E,$E838))/(MAXIFS(Z:Z,$E:$E,$E838)-MINIFS(Z:Z,$E:$E,$E838))))</f>
        <v/>
      </c>
      <c r="CP838" s="232" t="str">
        <f t="array" ref="CP838">IF(AA838="","",
IF(INDEX(Settings!$H:$H,MATCH(CP$1,Settings!$G:$G,0))=TRUE,
100-100*(AA838-MINIFS(AA:AA,$E:$E,$E838))/(MAXIFS(AA:AA,$E:$E,$E838)-MINIFS(AA:AA,$E:$E,$E838)),
100*(AA838-MINIFS(AA:AA,$E:$E,$E838))/(MAXIFS(AA:AA,$E:$E,$E838)-MINIFS(AA:AA,$E:$E,$E838))))</f>
        <v/>
      </c>
      <c r="CQ838" s="232" t="str">
        <f t="array" ref="CQ838">IF(AB838="","",
IF(INDEX(Settings!$H:$H,MATCH(CQ$1,Settings!$G:$G,0))=TRUE,
100-100*(AB838-MINIFS(AB:AB,$E:$E,$E838))/(MAXIFS(AB:AB,$E:$E,$E838)-MINIFS(AB:AB,$E:$E,$E838)),
100*(AB838-MINIFS(AB:AB,$E:$E,$E838))/(MAXIFS(AB:AB,$E:$E,$E838)-MINIFS(AB:AB,$E:$E,$E838))))</f>
        <v/>
      </c>
      <c r="CR838" s="232" t="str">
        <f t="array" ref="CR838">IF(AC838="","",
IF(INDEX(Settings!$H:$H,MATCH(CR$1,Settings!$G:$G,0))=TRUE,
100-100*(AC838-MINIFS(AC:AC,$E:$E,$E838))/(MAXIFS(AC:AC,$E:$E,$E838)-MINIFS(AC:AC,$E:$E,$E838)),
100*(AC838-MINIFS(AC:AC,$E:$E,$E838))/(MAXIFS(AC:AC,$E:$E,$E838)-MINIFS(AC:AC,$E:$E,$E838))))</f>
        <v/>
      </c>
      <c r="CS838" s="232" t="str">
        <f t="array" ref="CS838">IF(AD838="","",
IF(INDEX(Settings!$H:$H,MATCH(CS$1,Settings!$G:$G,0))=TRUE,
100-100*(AD838-MINIFS(AD:AD,$E:$E,$E838))/(MAXIFS(AD:AD,$E:$E,$E838)-MINIFS(AD:AD,$E:$E,$E838)),
100*(AD838-MINIFS(AD:AD,$E:$E,$E838))/(MAXIFS(AD:AD,$E:$E,$E838)-MINIFS(AD:AD,$E:$E,$E838))))</f>
        <v/>
      </c>
      <c r="CT838" s="232" t="str">
        <f t="array" ref="CT838">IF(AE838="","",
IF(INDEX(Settings!$H:$H,MATCH(CT$1,Settings!$G:$G,0))=TRUE,
100-100*(AE838-MINIFS(AE:AE,$E:$E,$E838))/(MAXIFS(AE:AE,$E:$E,$E838)-MINIFS(AE:AE,$E:$E,$E838)),
100*(AE838-MINIFS(AE:AE,$E:$E,$E838))/(MAXIFS(AE:AE,$E:$E,$E838)-MINIFS(AE:AE,$E:$E,$E838))))</f>
        <v/>
      </c>
      <c r="CU838" s="232" t="str">
        <f t="array" ref="CU838">IF(AF838="","",
IF(INDEX(Settings!$H:$H,MATCH(CU$1,Settings!$G:$G,0))=TRUE,
100-100*(AF838-MINIFS(AF:AF,$E:$E,$E838))/(MAXIFS(AF:AF,$E:$E,$E838)-MINIFS(AF:AF,$E:$E,$E838)),
100*(AF838-MINIFS(AF:AF,$E:$E,$E838))/(MAXIFS(AF:AF,$E:$E,$E838)-MINIFS(AF:AF,$E:$E,$E838))))</f>
        <v/>
      </c>
      <c r="CV838" s="232" t="str">
        <f t="array" ref="CV838">IF(AG838="","",
IF(INDEX(Settings!$H:$H,MATCH(CV$1,Settings!$G:$G,0))=TRUE,
100-100*(AG838-MINIFS(AG:AG,$E:$E,$E838))/(MAXIFS(AG:AG,$E:$E,$E838)-MINIFS(AG:AG,$E:$E,$E838)),
100*(AG838-MINIFS(AG:AG,$E:$E,$E838))/(MAXIFS(AG:AG,$E:$E,$E838)-MINIFS(AG:AG,$E:$E,$E838))))</f>
        <v/>
      </c>
      <c r="CW838" s="232" t="str">
        <f t="array" ref="CW838">IF(AH838="","",
IF(INDEX(Settings!$H:$H,MATCH(CW$1,Settings!$G:$G,0))=TRUE,
100-100*(AH838-MINIFS(AH:AH,$E:$E,$E838))/(MAXIFS(AH:AH,$E:$E,$E838)-MINIFS(AH:AH,$E:$E,$E838)),
100*(AH838-MINIFS(AH:AH,$E:$E,$E838))/(MAXIFS(AH:AH,$E:$E,$E838)-MINIFS(AH:AH,$E:$E,$E838))))</f>
        <v/>
      </c>
      <c r="CX838" s="232" t="str">
        <f t="array" ref="CX838">IF(AI838="","",
IF(INDEX(Settings!$H:$H,MATCH(CX$1,Settings!$G:$G,0))=TRUE,
100-100*(AI838-MINIFS(AI:AI,$E:$E,$E838))/(MAXIFS(AI:AI,$E:$E,$E838)-MINIFS(AI:AI,$E:$E,$E838)),
100*(AI838-MINIFS(AI:AI,$E:$E,$E838))/(MAXIFS(AI:AI,$E:$E,$E838)-MINIFS(AI:AI,$E:$E,$E838))))</f>
        <v/>
      </c>
      <c r="CY838" s="232" t="str">
        <f t="array" ref="CY838">IF(AJ838="","",
IF(INDEX(Settings!$H:$H,MATCH(CY$1,Settings!$G:$G,0))=TRUE,
100-100*(AJ838-MINIFS(AJ:AJ,$E:$E,$E838))/(MAXIFS(AJ:AJ,$E:$E,$E838)-MINIFS(AJ:AJ,$E:$E,$E838)),
100*(AJ838-MINIFS(AJ:AJ,$E:$E,$E838))/(MAXIFS(AJ:AJ,$E:$E,$E838)-MINIFS(AJ:AJ,$E:$E,$E838))))</f>
        <v/>
      </c>
      <c r="CZ838" s="232" t="str">
        <f t="array" ref="CZ838">IF(AK838="","",
IF(INDEX(Settings!$H:$H,MATCH(CZ$1,Settings!$G:$G,0))=TRUE,
100-100*(AK838-MINIFS(AK:AK,$E:$E,$E838))/(MAXIFS(AK:AK,$E:$E,$E838)-MINIFS(AK:AK,$E:$E,$E838)),
100*(AK838-MINIFS(AK:AK,$E:$E,$E838))/(MAXIFS(AK:AK,$E:$E,$E838)-MINIFS(AK:AK,$E:$E,$E838))))</f>
        <v/>
      </c>
      <c r="DA838" s="232" t="str">
        <f t="array" ref="DA838">IF(AL838="","",
IF(INDEX(Settings!$H:$H,MATCH(DA$1,Settings!$G:$G,0))=TRUE,
100-100*(AL838-MINIFS(AL:AL,$E:$E,$E838))/(MAXIFS(AL:AL,$E:$E,$E838)-MINIFS(AL:AL,$E:$E,$E838)),
100*(AL838-MINIFS(AL:AL,$E:$E,$E838))/(MAXIFS(AL:AL,$E:$E,$E838)-MINIFS(AL:AL,$E:$E,$E838))))</f>
        <v/>
      </c>
      <c r="DB838" s="232" t="str">
        <f t="array" ref="DB838">IF(AM838="","",
IF(INDEX(Settings!$H:$H,MATCH(DB$1,Settings!$G:$G,0))=TRUE,
100-100*(AM838-MINIFS(AM:AM,$E:$E,$E838))/(MAXIFS(AM:AM,$E:$E,$E838)-MINIFS(AM:AM,$E:$E,$E838)),
100*(AM838-MINIFS(AM:AM,$E:$E,$E838))/(MAXIFS(AM:AM,$E:$E,$E838)-MINIFS(AM:AM,$E:$E,$E838))))</f>
        <v/>
      </c>
      <c r="DC838" s="232" t="str">
        <f t="array" ref="DC838">IF(AN838="","",
IF(INDEX(Settings!$H:$H,MATCH(DC$1,Settings!$G:$G,0))=TRUE,
100-100*(AN838-MINIFS(AN:AN,$E:$E,$E838))/(MAXIFS(AN:AN,$E:$E,$E838)-MINIFS(AN:AN,$E:$E,$E838)),
100*(AN838-MINIFS(AN:AN,$E:$E,$E838))/(MAXIFS(AN:AN,$E:$E,$E838)-MINIFS(AN:AN,$E:$E,$E838))))</f>
        <v/>
      </c>
      <c r="DD838" s="232" t="str">
        <f t="array" ref="DD838">IF(AO838="","",
IF(INDEX(Settings!$H:$H,MATCH(DD$1,Settings!$G:$G,0))=TRUE,
100-100*(AO838-MINIFS(AO:AO,$E:$E,$E838))/(MAXIFS(AO:AO,$E:$E,$E838)-MINIFS(AO:AO,$E:$E,$E838)),
100*(AO838-MINIFS(AO:AO,$E:$E,$E838))/(MAXIFS(AO:AO,$E:$E,$E838)-MINIFS(AO:AO,$E:$E,$E838))))</f>
        <v/>
      </c>
      <c r="DE838" s="232" t="str">
        <f t="array" ref="DE838">IF(AP838="","",
IF(INDEX(Settings!$H:$H,MATCH(DE$1,Settings!$G:$G,0))=TRUE,
100-100*(AP838-MINIFS(AP:AP,$E:$E,$E838))/(MAXIFS(AP:AP,$E:$E,$E838)-MINIFS(AP:AP,$E:$E,$E838)),
100*(AP838-MINIFS(AP:AP,$E:$E,$E838))/(MAXIFS(AP:AP,$E:$E,$E838)-MINIFS(AP:AP,$E:$E,$E838))))</f>
        <v/>
      </c>
      <c r="DF838" s="232" t="str">
        <f t="array" ref="DF838">IF(AQ838="","",
IF(INDEX(Settings!$H:$H,MATCH(DF$1,Settings!$G:$G,0))=TRUE,
100-100*(AQ838-MINIFS(AQ:AQ,$E:$E,$E838))/(MAXIFS(AQ:AQ,$E:$E,$E838)-MINIFS(AQ:AQ,$E:$E,$E838)),
100*(AQ838-MINIFS(AQ:AQ,$E:$E,$E838))/(MAXIFS(AQ:AQ,$E:$E,$E838)-MINIFS(AQ:AQ,$E:$E,$E838))))</f>
        <v/>
      </c>
      <c r="DG838" s="232" t="str">
        <f t="array" ref="DG838">IF(AR838="","",
IF(INDEX(Settings!$H:$H,MATCH(DG$1,Settings!$G:$G,0))=TRUE,
100-100*(AR838-MINIFS(AR:AR,$E:$E,$E838))/(MAXIFS(AR:AR,$E:$E,$E838)-MINIFS(AR:AR,$E:$E,$E838)),
100*(AR838-MINIFS(AR:AR,$E:$E,$E838))/(MAXIFS(AR:AR,$E:$E,$E838)-MINIFS(AR:AR,$E:$E,$E838))))</f>
        <v/>
      </c>
      <c r="DH838" s="232" t="str">
        <f t="array" ref="DH838">IF(AS838="","",
IF(INDEX(Settings!$H:$H,MATCH(DH$1,Settings!$G:$G,0))=TRUE,
100-100*(AS838-MINIFS(AS:AS,$E:$E,$E838))/(MAXIFS(AS:AS,$E:$E,$E838)-MINIFS(AS:AS,$E:$E,$E838)),
100*(AS838-MINIFS(AS:AS,$E:$E,$E838))/(MAXIFS(AS:AS,$E:$E,$E838)-MINIFS(AS:AS,$E:$E,$E838))))</f>
        <v/>
      </c>
      <c r="DI838" s="232" t="str">
        <f t="array" ref="DI838">IF(AT838="","",
IF(INDEX(Settings!$H:$H,MATCH(DI$1,Settings!$G:$G,0))=TRUE,
100-100*(AT838-MINIFS(AT:AT,$E:$E,$E838))/(MAXIFS(AT:AT,$E:$E,$E838)-MINIFS(AT:AT,$E:$E,$E838)),
100*(AT838-MINIFS(AT:AT,$E:$E,$E838))/(MAXIFS(AT:AT,$E:$E,$E838)-MINIFS(AT:AT,$E:$E,$E838))))</f>
        <v/>
      </c>
      <c r="DJ838" s="232" t="str">
        <f t="array" ref="DJ838">IF(AU838="","",
IF(INDEX(Settings!$H:$H,MATCH(DJ$1,Settings!$G:$G,0))=TRUE,
100-100*(AU838-MINIFS(AU:AU,$E:$E,$E838))/(MAXIFS(AU:AU,$E:$E,$E838)-MINIFS(AU:AU,$E:$E,$E838)),
100*(AU838-MINIFS(AU:AU,$E:$E,$E838))/(MAXIFS(AU:AU,$E:$E,$E838)-MINIFS(AU:AU,$E:$E,$E838))))</f>
        <v/>
      </c>
      <c r="DK838" s="232" t="str">
        <f t="array" ref="DK838">IF(AV838="","",
IF(INDEX(Settings!$H:$H,MATCH(DK$1,Settings!$G:$G,0))=TRUE,
100-100*(AV838-MINIFS(AV:AV,$E:$E,$E838))/(MAXIFS(AV:AV,$E:$E,$E838)-MINIFS(AV:AV,$E:$E,$E838)),
100*(AV838-MINIFS(AV:AV,$E:$E,$E838))/(MAXIFS(AV:AV,$E:$E,$E838)-MINIFS(AV:AV,$E:$E,$E838))))</f>
        <v/>
      </c>
      <c r="DL838" s="232" t="str">
        <f t="array" ref="DL838">IF(AW838="","",
IF(INDEX(Settings!$H:$H,MATCH(DL$1,Settings!$G:$G,0))=TRUE,
100-100*(AW838-MINIFS(AW:AW,$E:$E,$E838))/(MAXIFS(AW:AW,$E:$E,$E838)-MINIFS(AW:AW,$E:$E,$E838)),
100*(AW838-MINIFS(AW:AW,$E:$E,$E838))/(MAXIFS(AW:AW,$E:$E,$E838)-MINIFS(AW:AW,$E:$E,$E838))))</f>
        <v/>
      </c>
      <c r="DM838" s="232" t="str">
        <f t="array" ref="DM838">IF(AX838="","",
IF(INDEX(Settings!$H:$H,MATCH(DM$1,Settings!$G:$G,0))=TRUE,
100-100*(AX838-MINIFS(AX:AX,$E:$E,$E838))/(MAXIFS(AX:AX,$E:$E,$E838)-MINIFS(AX:AX,$E:$E,$E838)),
100*(AX838-MINIFS(AX:AX,$E:$E,$E838))/(MAXIFS(AX:AX,$E:$E,$E838)-MINIFS(AX:AX,$E:$E,$E838))))</f>
        <v/>
      </c>
      <c r="DN838" s="232" t="str">
        <f t="array" ref="DN838">IF(AY838="","",
IF(INDEX(Settings!$H:$H,MATCH(DN$1,Settings!$G:$G,0))=TRUE,
100-100*(AY838-MINIFS(AY:AY,$E:$E,$E838))/(MAXIFS(AY:AY,$E:$E,$E838)-MINIFS(AY:AY,$E:$E,$E838)),
100*(AY838-MINIFS(AY:AY,$E:$E,$E838))/(MAXIFS(AY:AY,$E:$E,$E838)-MINIFS(AY:AY,$E:$E,$E838))))</f>
        <v/>
      </c>
      <c r="DO838" s="232" t="str">
        <f t="array" ref="DO838">IF(AZ838="","",
IF(INDEX(Settings!$H:$H,MATCH(DO$1,Settings!$G:$G,0))=TRUE,
100-100*(AZ838-MINIFS(AZ:AZ,$E:$E,$E838))/(MAXIFS(AZ:AZ,$E:$E,$E838)-MINIFS(AZ:AZ,$E:$E,$E838)),
100*(AZ838-MINIFS(AZ:AZ,$E:$E,$E838))/(MAXIFS(AZ:AZ,$E:$E,$E838)-MINIFS(AZ:AZ,$E:$E,$E838))))</f>
        <v/>
      </c>
      <c r="DP838" s="232" t="str">
        <f t="array" ref="DP838">IF(BA838="","",
IF(INDEX(Settings!$H:$H,MATCH(DP$1,Settings!$G:$G,0))=TRUE,
100-100*(BA838-MINIFS(BA:BA,$E:$E,$E838))/(MAXIFS(BA:BA,$E:$E,$E838)-MINIFS(BA:BA,$E:$E,$E838)),
100*(BA838-MINIFS(BA:BA,$E:$E,$E838))/(MAXIFS(BA:BA,$E:$E,$E838)-MINIFS(BA:BA,$E:$E,$E838))))</f>
        <v/>
      </c>
      <c r="DQ838" s="232" t="str">
        <f t="array" ref="DQ838">IF(BB838="","",
IF(INDEX(Settings!$H:$H,MATCH(DQ$1,Settings!$G:$G,0))=TRUE,
100-100*(BB838-MINIFS(BB:BB,$E:$E,$E838))/(MAXIFS(BB:BB,$E:$E,$E838)-MINIFS(BB:BB,$E:$E,$E838)),
100*(BB838-MINIFS(BB:BB,$E:$E,$E838))/(MAXIFS(BB:BB,$E:$E,$E838)-MINIFS(BB:BB,$E:$E,$E838))))</f>
        <v/>
      </c>
      <c r="DR838" s="232" t="str">
        <f t="array" ref="DR838">IF(BC838="","",
IF(INDEX(Settings!$H:$H,MATCH(DR$1,Settings!$G:$G,0))=TRUE,
100-100*(BC838-MINIFS(BC:BC,$E:$E,$E838))/(MAXIFS(BC:BC,$E:$E,$E838)-MINIFS(BC:BC,$E:$E,$E838)),
100*(BC838-MINIFS(BC:BC,$E:$E,$E838))/(MAXIFS(BC:BC,$E:$E,$E838)-MINIFS(BC:BC,$E:$E,$E838))))</f>
        <v/>
      </c>
      <c r="DS838" s="232" t="str">
        <f t="array" ref="DS838">IF(BD838="","",
IF(INDEX(Settings!$H:$H,MATCH(DS$1,Settings!$G:$G,0))=TRUE,
100-100*(BD838-MINIFS(BD:BD,$E:$E,$E838))/(MAXIFS(BD:BD,$E:$E,$E838)-MINIFS(BD:BD,$E:$E,$E838)),
100*(BD838-MINIFS(BD:BD,$E:$E,$E838))/(MAXIFS(BD:BD,$E:$E,$E838)-MINIFS(BD:BD,$E:$E,$E838))))</f>
        <v/>
      </c>
      <c r="DT838" s="232" t="str">
        <f t="array" ref="DT838">IF(BE838="","",
IF(INDEX(Settings!$H:$H,MATCH(DT$1,Settings!$G:$G,0))=TRUE,
100-100*(BE838-MINIFS(BE:BE,$E:$E,$E838))/(MAXIFS(BE:BE,$E:$E,$E838)-MINIFS(BE:BE,$E:$E,$E838)),
100*(BE838-MINIFS(BE:BE,$E:$E,$E838))/(MAXIFS(BE:BE,$E:$E,$E838)-MINIFS(BE:BE,$E:$E,$E838))))</f>
        <v/>
      </c>
      <c r="DU838" s="232" t="str">
        <f t="array" ref="DU838">IF(BF838="","",
IF(INDEX(Settings!$H:$H,MATCH(DU$1,Settings!$G:$G,0))=TRUE,
100-100*(BF838-MINIFS(BF:BF,$E:$E,$E838))/(MAXIFS(BF:BF,$E:$E,$E838)-MINIFS(BF:BF,$E:$E,$E838)),
100*(BF838-MINIFS(BF:BF,$E:$E,$E838))/(MAXIFS(BF:BF,$E:$E,$E838)-MINIFS(BF:BF,$E:$E,$E838))))</f>
        <v/>
      </c>
      <c r="DV838" s="232" t="str">
        <f t="array" ref="DV838">IF(BG838="","",
IF(INDEX(Settings!$H:$H,MATCH(DV$1,Settings!$G:$G,0))=TRUE,
100-100*(BG838-MINIFS(BG:BG,$E:$E,$E838))/(MAXIFS(BG:BG,$E:$E,$E838)-MINIFS(BG:BG,$E:$E,$E838)),
100*(BG838-MINIFS(BG:BG,$E:$E,$E838))/(MAXIFS(BG:BG,$E:$E,$E838)-MINIFS(BG:BG,$E:$E,$E838))))</f>
        <v/>
      </c>
      <c r="DW838" s="232" t="str">
        <f t="array" ref="DW838">IF(BH838="","",
IF(INDEX(Settings!$H:$H,MATCH(DW$1,Settings!$G:$G,0))=TRUE,
100-100*(BH838-MINIFS(BH:BH,$E:$E,$E838))/(MAXIFS(BH:BH,$E:$E,$E838)-MINIFS(BH:BH,$E:$E,$E838)),
100*(BH838-MINIFS(BH:BH,$E:$E,$E838))/(MAXIFS(BH:BH,$E:$E,$E838)-MINIFS(BH:BH,$E:$E,$E838))))</f>
        <v/>
      </c>
      <c r="DX838" s="232" t="str">
        <f t="array" ref="DX838">IF(BI838="","",
IF(INDEX(Settings!$H:$H,MATCH(DX$1,Settings!$G:$G,0))=TRUE,
100-100*(BI838-MINIFS(BI:BI,$E:$E,$E838))/(MAXIFS(BI:BI,$E:$E,$E838)-MINIFS(BI:BI,$E:$E,$E838)),
100*(BI838-MINIFS(BI:BI,$E:$E,$E838))/(MAXIFS(BI:BI,$E:$E,$E838)-MINIFS(BI:BI,$E:$E,$E838))))</f>
        <v/>
      </c>
      <c r="DY838" s="232" t="str">
        <f t="array" ref="DY838">IF(BJ838="","",
IF(INDEX(Settings!$H:$H,MATCH(DY$1,Settings!$G:$G,0))=TRUE,
100-100*(BJ838-MINIFS(BJ:BJ,$E:$E,$E838))/(MAXIFS(BJ:BJ,$E:$E,$E838)-MINIFS(BJ:BJ,$E:$E,$E838)),
100*(BJ838-MINIFS(BJ:BJ,$E:$E,$E838))/(MAXIFS(BJ:BJ,$E:$E,$E838)-MINIFS(BJ:BJ,$E:$E,$E838))))</f>
        <v/>
      </c>
      <c r="DZ838" s="234"/>
      <c r="EA838" s="234"/>
      <c r="EB838" s="234" t="str">
        <f t="shared" si="8"/>
        <v/>
      </c>
      <c r="EC838" s="234" t="str">
        <f t="shared" si="9"/>
        <v/>
      </c>
      <c r="ED838" s="234" t="str">
        <f t="shared" si="10"/>
        <v/>
      </c>
      <c r="EE838" s="234" t="str">
        <f t="shared" si="11"/>
        <v/>
      </c>
      <c r="EF838" s="234" t="str">
        <f t="shared" si="12"/>
        <v/>
      </c>
      <c r="EG838" s="234" t="str">
        <f t="shared" si="13"/>
        <v/>
      </c>
      <c r="EH838" s="234"/>
      <c r="EI838" s="234"/>
      <c r="EJ838" s="234"/>
      <c r="EK838" s="234"/>
      <c r="EL838" s="234"/>
      <c r="EM838" s="234"/>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3" t="str">
        <f t="shared" si="14"/>
        <v/>
      </c>
      <c r="N839" s="49"/>
      <c r="O839" s="49"/>
      <c r="P839" s="49"/>
      <c r="Q839" s="49"/>
      <c r="R839" s="49"/>
      <c r="S839" s="222" t="str">
        <f>IFERROR(VLOOKUP(AF839, 'YOYO IR Scores'!A:C, 3, FALSE), "")
</f>
        <v/>
      </c>
      <c r="T839" s="49"/>
      <c r="U839" s="49"/>
      <c r="V839" s="49"/>
      <c r="W839" s="49"/>
      <c r="X839" s="224" t="str">
        <f t="shared" si="4"/>
        <v/>
      </c>
      <c r="Y839" s="225" t="str">
        <f t="shared" si="5"/>
        <v/>
      </c>
      <c r="Z839" s="225" t="str">
        <f t="shared" si="6"/>
        <v/>
      </c>
      <c r="AA839" s="224" t="str">
        <f t="shared" si="7"/>
        <v/>
      </c>
      <c r="AB839" s="223"/>
      <c r="AC839" s="223"/>
      <c r="AD839" s="223"/>
      <c r="AE839" s="223" t="str">
        <f>IFERROR(VLOOKUP(AF839, 'YOYO IR Scores'!A:C, 2, FALSE), "")</f>
        <v/>
      </c>
      <c r="AF839" s="223"/>
      <c r="AG839" s="223"/>
      <c r="AH839" s="223"/>
      <c r="AI839" s="223"/>
      <c r="AJ839" s="223"/>
      <c r="AK839" s="223"/>
      <c r="AL839" s="223"/>
      <c r="AM839" s="223"/>
      <c r="AN839" s="223"/>
      <c r="AO839" s="223"/>
      <c r="AP839" s="223"/>
      <c r="AQ839" s="223"/>
      <c r="AR839" s="223"/>
      <c r="AS839" s="223"/>
      <c r="AT839" s="223"/>
      <c r="AU839" s="223"/>
      <c r="AV839" s="223"/>
      <c r="AW839" s="223"/>
      <c r="AX839" s="223"/>
      <c r="AY839" s="223"/>
      <c r="AZ839" s="223"/>
      <c r="BA839" s="223"/>
      <c r="BB839" s="223"/>
      <c r="BC839" s="223"/>
      <c r="BD839" s="223"/>
      <c r="BE839" s="223"/>
      <c r="BF839" s="223"/>
      <c r="BG839" s="223"/>
      <c r="BH839" s="223"/>
      <c r="BI839" s="223"/>
      <c r="BJ839" s="223"/>
      <c r="BK839" s="223" t="str">
        <f t="array" ref="BK839">IF(J839="","",
IF(INDEX(Settings!$H:$H,MATCH(BY$1,Settings!$G:$G,0))=TRUE,
100-100*(J839-MIN(J:J))/(MAX(J:J)-MIN(J:J)),
100*(J839-MIN(J:J))/(MAX(J:J)-MIN(J:J))))</f>
        <v/>
      </c>
      <c r="BL839" s="223" t="str">
        <f t="array" ref="BL839">IF(J839="","",
IF(INDEX(Settings!$H:$H,MATCH(BY$1,Settings!$G:$G,0))=TRUE,
100-100*(J839-MINIFS(J:J,$E:$E,$E839))/(MAXIFS(J:J,$E:$E,$E839)-MINIFS(J:J,$E:$E,$E839)),
100*(J839-MINIFS(J:J,$E:$E,$E839))/(MAXIFS(J:J,$E:$E,$E839)-MINIFS(J:J,$E:$E,$E839))))</f>
        <v/>
      </c>
      <c r="BM839" s="223"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4" t="str">
        <f t="array" ref="BQ839">IF(J839="","",
IF(INDEX(Settings!$H:$H,MATCH(BY$1,Settings!$G:$G,0))=TRUE,
-1*(J839-AVERAGE(J:J))/STDEV(J:J),
(J839-AVERAGE(J:J))/STDEV(J:J)))</f>
        <v/>
      </c>
      <c r="BR839" s="224" t="str">
        <f>IFERROR(__xludf.DUMMYFUNCTION("IF(J839="""","""",
IF(INDEX(Settings!$H:$H,MATCH(BY$1,Settings!$G:$G,0))=TRUE,
-1*(J839-AVERAGEIFS(J:J,$E:$E,$E839))/STDEV(FILTER(J:J,$E:$E=$E839)),
(J839-AVERAGEIFS(J:J,$E:$E,$E839))/STDEV(FILTER(J:J,$E:$E=$E839))))"),"")</f>
        <v/>
      </c>
      <c r="BS839" s="224"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3" t="str">
        <f t="array" ref="BY839">IF(J839="","",
IF(INDEX(Settings!$H:$H,MATCH(BY$1,Settings!$G:$G,0))=TRUE,
100-100*(J839-MINIFS(J:J,$E:$E,$E839))/(MAXIFS(J:J,$E:$E,$E839)-MINIFS(J:J,$E:$E,$E839)),
100*(J839-MINIFS(J:J,$E:$E,$E839))/(MAXIFS(J:J,$E:$E,$E839)-MINIFS(J:J,$E:$E,$E839))))</f>
        <v/>
      </c>
      <c r="BZ839" s="223" t="str">
        <f t="array" ref="BZ839">IF(K839="","",
IF(INDEX(Settings!$H:$H,MATCH(BZ$1,Settings!$G:$G,0))=TRUE,
100-100*(K839-MINIFS(K:K,$E:$E,$E839))/(MAXIFS(K:K,$E:$E,$E839)-MINIFS(K:K,$E:$E,$E839)),
100*(K839-MINIFS(K:K,$E:$E,$E839))/(MAXIFS(K:K,$E:$E,$E839)-MINIFS(K:K,$E:$E,$E839))))</f>
        <v/>
      </c>
      <c r="CA839" s="223" t="str">
        <f t="array" ref="CA839">IF(L839="","",
IF(INDEX(Settings!$H:$H,MATCH(CA$1,Settings!$G:$G,0))=TRUE,
100-100*(L839-MINIFS(L:L,$E:$E,$E839))/(MAXIFS(L:L,$E:$E,$E839)-MINIFS(L:L,$E:$E,$E839)),
100*(L839-MINIFS(L:L,$E:$E,$E839))/(MAXIFS(L:L,$E:$E,$E839)-MINIFS(L:L,$E:$E,$E839))))</f>
        <v/>
      </c>
      <c r="CB839" s="223" t="str">
        <f t="array" ref="CB839">IF(M839="","",
IF(INDEX(Settings!$H:$H,MATCH(CB$1,Settings!$G:$G,0))=TRUE,
100-100*(M839-MINIFS(M:M,$E:$E,$E839))/(MAXIFS(M:M,$E:$E,$E839)-MINIFS(M:M,$E:$E,$E839)),
100*(M839-MINIFS(M:M,$E:$E,$E839))/(MAXIFS(M:M,$E:$E,$E839)-MINIFS(M:M,$E:$E,$E839))))</f>
        <v/>
      </c>
      <c r="CC839" s="223" t="str">
        <f t="array" ref="CC839">IF(N839="","",
IF(INDEX(Settings!$H:$H,MATCH(CC$1,Settings!$G:$G,0))=TRUE,
100-100*(N839-MINIFS(N:N,$E:$E,$E839))/(MAXIFS(N:N,$E:$E,$E839)-MINIFS(N:N,$E:$E,$E839)),
100*(N839-MINIFS(N:N,$E:$E,$E839))/(MAXIFS(N:N,$E:$E,$E839)-MINIFS(N:N,$E:$E,$E839))))</f>
        <v/>
      </c>
      <c r="CD839" s="223" t="str">
        <f t="array" ref="CD839">IF(O839="","",
IF(INDEX(Settings!$H:$H,MATCH(CD$1,Settings!$G:$G,0))=TRUE,
100-100*(O839-MINIFS(O:O,$E:$E,$E839))/(MAXIFS(O:O,$E:$E,$E839)-MINIFS(O:O,$E:$E,$E839)),
100*(O839-MINIFS(O:O,$E:$E,$E839))/(MAXIFS(O:O,$E:$E,$E839)-MINIFS(O:O,$E:$E,$E839))))</f>
        <v/>
      </c>
      <c r="CE839" s="223" t="str">
        <f t="array" ref="CE839">IF(P839="","",
IF(INDEX(Settings!$H:$H,MATCH(CE$1,Settings!$G:$G,0))=TRUE,
100-100*(P839-MINIFS(P:P,$E:$E,$E839))/(MAXIFS(P:P,$E:$E,$E839)-MINIFS(P:P,$E:$E,$E839)),
100*(P839-MINIFS(P:P,$E:$E,$E839))/(MAXIFS(P:P,$E:$E,$E839)-MINIFS(P:P,$E:$E,$E839))))</f>
        <v/>
      </c>
      <c r="CF839" s="223" t="str">
        <f t="array" ref="CF839">IF(Q839="","",
IF(INDEX(Settings!$H:$H,MATCH(CF$1,Settings!$G:$G,0))=TRUE,
100-100*(Q839-MINIFS(Q:Q,$E:$E,$E839))/(MAXIFS(Q:Q,$E:$E,$E839)-MINIFS(Q:Q,$E:$E,$E839)),
100*(Q839-MINIFS(Q:Q,$E:$E,$E839))/(MAXIFS(Q:Q,$E:$E,$E839)-MINIFS(Q:Q,$E:$E,$E839))))</f>
        <v/>
      </c>
      <c r="CG839" s="223" t="str">
        <f t="array" ref="CG839">IF(R839="","",
IF(INDEX(Settings!$H:$H,MATCH(CG$1,Settings!$G:$G,0))=TRUE,
100-100*(R839-MINIFS(R:R,$E:$E,$E839))/(MAXIFS(R:R,$E:$E,$E839)-MINIFS(R:R,$E:$E,$E839)),
100*(R839-MINIFS(R:R,$E:$E,$E839))/(MAXIFS(R:R,$E:$E,$E839)-MINIFS(R:R,$E:$E,$E839))))</f>
        <v/>
      </c>
      <c r="CH839" s="223" t="str">
        <f t="array" ref="CH839">IF(S839="","",
IF(INDEX(Settings!$H:$H,MATCH(CH$1,Settings!$G:$G,0))=TRUE,
100-100*(S839-MINIFS(S:S,$E:$E,$E839))/(MAXIFS(S:S,$E:$E,$E839)-MINIFS(S:S,$E:$E,$E839)),
100*(S839-MINIFS(S:S,$E:$E,$E839))/(MAXIFS(S:S,$E:$E,$E839)-MINIFS(S:S,$E:$E,$E839))))</f>
        <v/>
      </c>
      <c r="CI839" s="223" t="str">
        <f t="array" ref="CI839">IF(T839="","",
IF(INDEX(Settings!$H:$H,MATCH(CI$1,Settings!$G:$G,0))=TRUE,
100-100*(T839-MINIFS(T:T,$E:$E,$E839))/(MAXIFS(T:T,$E:$E,$E839)-MINIFS(T:T,$E:$E,$E839)),
100*(T839-MINIFS(T:T,$E:$E,$E839))/(MAXIFS(T:T,$E:$E,$E839)-MINIFS(T:T,$E:$E,$E839))))</f>
        <v/>
      </c>
      <c r="CJ839" s="223" t="str">
        <f t="array" ref="CJ839">IF(U839="","",
IF(INDEX(Settings!$H:$H,MATCH(CJ$1,Settings!$G:$G,0))=TRUE,
100-100*(U839-MINIFS(U:U,$E:$E,$E839))/(MAXIFS(U:U,$E:$E,$E839)-MINIFS(U:U,$E:$E,$E839)),
100*(U839-MINIFS(U:U,$E:$E,$E839))/(MAXIFS(U:U,$E:$E,$E839)-MINIFS(U:U,$E:$E,$E839))))</f>
        <v/>
      </c>
      <c r="CK839" s="223" t="str">
        <f t="array" ref="CK839">IF(V839="","",
IF(INDEX(Settings!$H:$H,MATCH(CK$1,Settings!$G:$G,0))=TRUE,
100-100*(V839-MINIFS(V:V,$E:$E,$E839))/(MAXIFS(V:V,$E:$E,$E839)-MINIFS(V:V,$E:$E,$E839)),
100*(V839-MINIFS(V:V,$E:$E,$E839))/(MAXIFS(V:V,$E:$E,$E839)-MINIFS(V:V,$E:$E,$E839))))</f>
        <v/>
      </c>
      <c r="CL839" s="223" t="str">
        <f t="array" ref="CL839">IF(W839="","",
IF(INDEX(Settings!$H:$H,MATCH(CL$1,Settings!$G:$G,0))=TRUE,
100-100*(W839-MINIFS(W:W,$E:$E,$E839))/(MAXIFS(W:W,$E:$E,$E839)-MINIFS(W:W,$E:$E,$E839)),
100*(W839-MINIFS(W:W,$E:$E,$E839))/(MAXIFS(W:W,$E:$E,$E839)-MINIFS(W:W,$E:$E,$E839))))</f>
        <v/>
      </c>
      <c r="CM839" s="223" t="str">
        <f t="array" ref="CM839">IF(X839="","",
IF(INDEX(Settings!$H:$H,MATCH(CM$1,Settings!$G:$G,0))=TRUE,
100-100*(X839-MINIFS(X:X,$E:$E,$E839))/(MAXIFS(X:X,$E:$E,$E839)-MINIFS(X:X,$E:$E,$E839)),
100*(X839-MINIFS(X:X,$E:$E,$E839))/(MAXIFS(X:X,$E:$E,$E839)-MINIFS(X:X,$E:$E,$E839))))</f>
        <v/>
      </c>
      <c r="CN839" s="223" t="str">
        <f t="array" ref="CN839">IF(Y839="","",
IF(INDEX(Settings!$H:$H,MATCH(CN$1,Settings!$G:$G,0))=TRUE,
100-100*(Y839-MINIFS(Y:Y,$E:$E,$E839))/(MAXIFS(Y:Y,$E:$E,$E839)-MINIFS(Y:Y,$E:$E,$E839)),
100*(Y839-MINIFS(Y:Y,$E:$E,$E839))/(MAXIFS(Y:Y,$E:$E,$E839)-MINIFS(Y:Y,$E:$E,$E839))))</f>
        <v/>
      </c>
      <c r="CO839" s="223" t="str">
        <f t="array" ref="CO839">IF(Z839="","",
IF(INDEX(Settings!$H:$H,MATCH(CO$1,Settings!$G:$G,0))=TRUE,
100-100*(Z839-MINIFS(Z:Z,$E:$E,$E839))/(MAXIFS(Z:Z,$E:$E,$E839)-MINIFS(Z:Z,$E:$E,$E839)),
100*(Z839-MINIFS(Z:Z,$E:$E,$E839))/(MAXIFS(Z:Z,$E:$E,$E839)-MINIFS(Z:Z,$E:$E,$E839))))</f>
        <v/>
      </c>
      <c r="CP839" s="223" t="str">
        <f t="array" ref="CP839">IF(AA839="","",
IF(INDEX(Settings!$H:$H,MATCH(CP$1,Settings!$G:$G,0))=TRUE,
100-100*(AA839-MINIFS(AA:AA,$E:$E,$E839))/(MAXIFS(AA:AA,$E:$E,$E839)-MINIFS(AA:AA,$E:$E,$E839)),
100*(AA839-MINIFS(AA:AA,$E:$E,$E839))/(MAXIFS(AA:AA,$E:$E,$E839)-MINIFS(AA:AA,$E:$E,$E839))))</f>
        <v/>
      </c>
      <c r="CQ839" s="223" t="str">
        <f t="array" ref="CQ839">IF(AB839="","",
IF(INDEX(Settings!$H:$H,MATCH(CQ$1,Settings!$G:$G,0))=TRUE,
100-100*(AB839-MINIFS(AB:AB,$E:$E,$E839))/(MAXIFS(AB:AB,$E:$E,$E839)-MINIFS(AB:AB,$E:$E,$E839)),
100*(AB839-MINIFS(AB:AB,$E:$E,$E839))/(MAXIFS(AB:AB,$E:$E,$E839)-MINIFS(AB:AB,$E:$E,$E839))))</f>
        <v/>
      </c>
      <c r="CR839" s="223" t="str">
        <f t="array" ref="CR839">IF(AC839="","",
IF(INDEX(Settings!$H:$H,MATCH(CR$1,Settings!$G:$G,0))=TRUE,
100-100*(AC839-MINIFS(AC:AC,$E:$E,$E839))/(MAXIFS(AC:AC,$E:$E,$E839)-MINIFS(AC:AC,$E:$E,$E839)),
100*(AC839-MINIFS(AC:AC,$E:$E,$E839))/(MAXIFS(AC:AC,$E:$E,$E839)-MINIFS(AC:AC,$E:$E,$E839))))</f>
        <v/>
      </c>
      <c r="CS839" s="223" t="str">
        <f t="array" ref="CS839">IF(AD839="","",
IF(INDEX(Settings!$H:$H,MATCH(CS$1,Settings!$G:$G,0))=TRUE,
100-100*(AD839-MINIFS(AD:AD,$E:$E,$E839))/(MAXIFS(AD:AD,$E:$E,$E839)-MINIFS(AD:AD,$E:$E,$E839)),
100*(AD839-MINIFS(AD:AD,$E:$E,$E839))/(MAXIFS(AD:AD,$E:$E,$E839)-MINIFS(AD:AD,$E:$E,$E839))))</f>
        <v/>
      </c>
      <c r="CT839" s="223" t="str">
        <f t="array" ref="CT839">IF(AE839="","",
IF(INDEX(Settings!$H:$H,MATCH(CT$1,Settings!$G:$G,0))=TRUE,
100-100*(AE839-MINIFS(AE:AE,$E:$E,$E839))/(MAXIFS(AE:AE,$E:$E,$E839)-MINIFS(AE:AE,$E:$E,$E839)),
100*(AE839-MINIFS(AE:AE,$E:$E,$E839))/(MAXIFS(AE:AE,$E:$E,$E839)-MINIFS(AE:AE,$E:$E,$E839))))</f>
        <v/>
      </c>
      <c r="CU839" s="223" t="str">
        <f t="array" ref="CU839">IF(AF839="","",
IF(INDEX(Settings!$H:$H,MATCH(CU$1,Settings!$G:$G,0))=TRUE,
100-100*(AF839-MINIFS(AF:AF,$E:$E,$E839))/(MAXIFS(AF:AF,$E:$E,$E839)-MINIFS(AF:AF,$E:$E,$E839)),
100*(AF839-MINIFS(AF:AF,$E:$E,$E839))/(MAXIFS(AF:AF,$E:$E,$E839)-MINIFS(AF:AF,$E:$E,$E839))))</f>
        <v/>
      </c>
      <c r="CV839" s="223" t="str">
        <f t="array" ref="CV839">IF(AG839="","",
IF(INDEX(Settings!$H:$H,MATCH(CV$1,Settings!$G:$G,0))=TRUE,
100-100*(AG839-MINIFS(AG:AG,$E:$E,$E839))/(MAXIFS(AG:AG,$E:$E,$E839)-MINIFS(AG:AG,$E:$E,$E839)),
100*(AG839-MINIFS(AG:AG,$E:$E,$E839))/(MAXIFS(AG:AG,$E:$E,$E839)-MINIFS(AG:AG,$E:$E,$E839))))</f>
        <v/>
      </c>
      <c r="CW839" s="223" t="str">
        <f t="array" ref="CW839">IF(AH839="","",
IF(INDEX(Settings!$H:$H,MATCH(CW$1,Settings!$G:$G,0))=TRUE,
100-100*(AH839-MINIFS(AH:AH,$E:$E,$E839))/(MAXIFS(AH:AH,$E:$E,$E839)-MINIFS(AH:AH,$E:$E,$E839)),
100*(AH839-MINIFS(AH:AH,$E:$E,$E839))/(MAXIFS(AH:AH,$E:$E,$E839)-MINIFS(AH:AH,$E:$E,$E839))))</f>
        <v/>
      </c>
      <c r="CX839" s="223" t="str">
        <f t="array" ref="CX839">IF(AI839="","",
IF(INDEX(Settings!$H:$H,MATCH(CX$1,Settings!$G:$G,0))=TRUE,
100-100*(AI839-MINIFS(AI:AI,$E:$E,$E839))/(MAXIFS(AI:AI,$E:$E,$E839)-MINIFS(AI:AI,$E:$E,$E839)),
100*(AI839-MINIFS(AI:AI,$E:$E,$E839))/(MAXIFS(AI:AI,$E:$E,$E839)-MINIFS(AI:AI,$E:$E,$E839))))</f>
        <v/>
      </c>
      <c r="CY839" s="223" t="str">
        <f t="array" ref="CY839">IF(AJ839="","",
IF(INDEX(Settings!$H:$H,MATCH(CY$1,Settings!$G:$G,0))=TRUE,
100-100*(AJ839-MINIFS(AJ:AJ,$E:$E,$E839))/(MAXIFS(AJ:AJ,$E:$E,$E839)-MINIFS(AJ:AJ,$E:$E,$E839)),
100*(AJ839-MINIFS(AJ:AJ,$E:$E,$E839))/(MAXIFS(AJ:AJ,$E:$E,$E839)-MINIFS(AJ:AJ,$E:$E,$E839))))</f>
        <v/>
      </c>
      <c r="CZ839" s="223" t="str">
        <f t="array" ref="CZ839">IF(AK839="","",
IF(INDEX(Settings!$H:$H,MATCH(CZ$1,Settings!$G:$G,0))=TRUE,
100-100*(AK839-MINIFS(AK:AK,$E:$E,$E839))/(MAXIFS(AK:AK,$E:$E,$E839)-MINIFS(AK:AK,$E:$E,$E839)),
100*(AK839-MINIFS(AK:AK,$E:$E,$E839))/(MAXIFS(AK:AK,$E:$E,$E839)-MINIFS(AK:AK,$E:$E,$E839))))</f>
        <v/>
      </c>
      <c r="DA839" s="223" t="str">
        <f t="array" ref="DA839">IF(AL839="","",
IF(INDEX(Settings!$H:$H,MATCH(DA$1,Settings!$G:$G,0))=TRUE,
100-100*(AL839-MINIFS(AL:AL,$E:$E,$E839))/(MAXIFS(AL:AL,$E:$E,$E839)-MINIFS(AL:AL,$E:$E,$E839)),
100*(AL839-MINIFS(AL:AL,$E:$E,$E839))/(MAXIFS(AL:AL,$E:$E,$E839)-MINIFS(AL:AL,$E:$E,$E839))))</f>
        <v/>
      </c>
      <c r="DB839" s="223" t="str">
        <f t="array" ref="DB839">IF(AM839="","",
IF(INDEX(Settings!$H:$H,MATCH(DB$1,Settings!$G:$G,0))=TRUE,
100-100*(AM839-MINIFS(AM:AM,$E:$E,$E839))/(MAXIFS(AM:AM,$E:$E,$E839)-MINIFS(AM:AM,$E:$E,$E839)),
100*(AM839-MINIFS(AM:AM,$E:$E,$E839))/(MAXIFS(AM:AM,$E:$E,$E839)-MINIFS(AM:AM,$E:$E,$E839))))</f>
        <v/>
      </c>
      <c r="DC839" s="223" t="str">
        <f t="array" ref="DC839">IF(AN839="","",
IF(INDEX(Settings!$H:$H,MATCH(DC$1,Settings!$G:$G,0))=TRUE,
100-100*(AN839-MINIFS(AN:AN,$E:$E,$E839))/(MAXIFS(AN:AN,$E:$E,$E839)-MINIFS(AN:AN,$E:$E,$E839)),
100*(AN839-MINIFS(AN:AN,$E:$E,$E839))/(MAXIFS(AN:AN,$E:$E,$E839)-MINIFS(AN:AN,$E:$E,$E839))))</f>
        <v/>
      </c>
      <c r="DD839" s="223" t="str">
        <f t="array" ref="DD839">IF(AO839="","",
IF(INDEX(Settings!$H:$H,MATCH(DD$1,Settings!$G:$G,0))=TRUE,
100-100*(AO839-MINIFS(AO:AO,$E:$E,$E839))/(MAXIFS(AO:AO,$E:$E,$E839)-MINIFS(AO:AO,$E:$E,$E839)),
100*(AO839-MINIFS(AO:AO,$E:$E,$E839))/(MAXIFS(AO:AO,$E:$E,$E839)-MINIFS(AO:AO,$E:$E,$E839))))</f>
        <v/>
      </c>
      <c r="DE839" s="223" t="str">
        <f t="array" ref="DE839">IF(AP839="","",
IF(INDEX(Settings!$H:$H,MATCH(DE$1,Settings!$G:$G,0))=TRUE,
100-100*(AP839-MINIFS(AP:AP,$E:$E,$E839))/(MAXIFS(AP:AP,$E:$E,$E839)-MINIFS(AP:AP,$E:$E,$E839)),
100*(AP839-MINIFS(AP:AP,$E:$E,$E839))/(MAXIFS(AP:AP,$E:$E,$E839)-MINIFS(AP:AP,$E:$E,$E839))))</f>
        <v/>
      </c>
      <c r="DF839" s="223" t="str">
        <f t="array" ref="DF839">IF(AQ839="","",
IF(INDEX(Settings!$H:$H,MATCH(DF$1,Settings!$G:$G,0))=TRUE,
100-100*(AQ839-MINIFS(AQ:AQ,$E:$E,$E839))/(MAXIFS(AQ:AQ,$E:$E,$E839)-MINIFS(AQ:AQ,$E:$E,$E839)),
100*(AQ839-MINIFS(AQ:AQ,$E:$E,$E839))/(MAXIFS(AQ:AQ,$E:$E,$E839)-MINIFS(AQ:AQ,$E:$E,$E839))))</f>
        <v/>
      </c>
      <c r="DG839" s="223" t="str">
        <f t="array" ref="DG839">IF(AR839="","",
IF(INDEX(Settings!$H:$H,MATCH(DG$1,Settings!$G:$G,0))=TRUE,
100-100*(AR839-MINIFS(AR:AR,$E:$E,$E839))/(MAXIFS(AR:AR,$E:$E,$E839)-MINIFS(AR:AR,$E:$E,$E839)),
100*(AR839-MINIFS(AR:AR,$E:$E,$E839))/(MAXIFS(AR:AR,$E:$E,$E839)-MINIFS(AR:AR,$E:$E,$E839))))</f>
        <v/>
      </c>
      <c r="DH839" s="223" t="str">
        <f t="array" ref="DH839">IF(AS839="","",
IF(INDEX(Settings!$H:$H,MATCH(DH$1,Settings!$G:$G,0))=TRUE,
100-100*(AS839-MINIFS(AS:AS,$E:$E,$E839))/(MAXIFS(AS:AS,$E:$E,$E839)-MINIFS(AS:AS,$E:$E,$E839)),
100*(AS839-MINIFS(AS:AS,$E:$E,$E839))/(MAXIFS(AS:AS,$E:$E,$E839)-MINIFS(AS:AS,$E:$E,$E839))))</f>
        <v/>
      </c>
      <c r="DI839" s="223" t="str">
        <f t="array" ref="DI839">IF(AT839="","",
IF(INDEX(Settings!$H:$H,MATCH(DI$1,Settings!$G:$G,0))=TRUE,
100-100*(AT839-MINIFS(AT:AT,$E:$E,$E839))/(MAXIFS(AT:AT,$E:$E,$E839)-MINIFS(AT:AT,$E:$E,$E839)),
100*(AT839-MINIFS(AT:AT,$E:$E,$E839))/(MAXIFS(AT:AT,$E:$E,$E839)-MINIFS(AT:AT,$E:$E,$E839))))</f>
        <v/>
      </c>
      <c r="DJ839" s="223" t="str">
        <f t="array" ref="DJ839">IF(AU839="","",
IF(INDEX(Settings!$H:$H,MATCH(DJ$1,Settings!$G:$G,0))=TRUE,
100-100*(AU839-MINIFS(AU:AU,$E:$E,$E839))/(MAXIFS(AU:AU,$E:$E,$E839)-MINIFS(AU:AU,$E:$E,$E839)),
100*(AU839-MINIFS(AU:AU,$E:$E,$E839))/(MAXIFS(AU:AU,$E:$E,$E839)-MINIFS(AU:AU,$E:$E,$E839))))</f>
        <v/>
      </c>
      <c r="DK839" s="223" t="str">
        <f t="array" ref="DK839">IF(AV839="","",
IF(INDEX(Settings!$H:$H,MATCH(DK$1,Settings!$G:$G,0))=TRUE,
100-100*(AV839-MINIFS(AV:AV,$E:$E,$E839))/(MAXIFS(AV:AV,$E:$E,$E839)-MINIFS(AV:AV,$E:$E,$E839)),
100*(AV839-MINIFS(AV:AV,$E:$E,$E839))/(MAXIFS(AV:AV,$E:$E,$E839)-MINIFS(AV:AV,$E:$E,$E839))))</f>
        <v/>
      </c>
      <c r="DL839" s="223" t="str">
        <f t="array" ref="DL839">IF(AW839="","",
IF(INDEX(Settings!$H:$H,MATCH(DL$1,Settings!$G:$G,0))=TRUE,
100-100*(AW839-MINIFS(AW:AW,$E:$E,$E839))/(MAXIFS(AW:AW,$E:$E,$E839)-MINIFS(AW:AW,$E:$E,$E839)),
100*(AW839-MINIFS(AW:AW,$E:$E,$E839))/(MAXIFS(AW:AW,$E:$E,$E839)-MINIFS(AW:AW,$E:$E,$E839))))</f>
        <v/>
      </c>
      <c r="DM839" s="223" t="str">
        <f t="array" ref="DM839">IF(AX839="","",
IF(INDEX(Settings!$H:$H,MATCH(DM$1,Settings!$G:$G,0))=TRUE,
100-100*(AX839-MINIFS(AX:AX,$E:$E,$E839))/(MAXIFS(AX:AX,$E:$E,$E839)-MINIFS(AX:AX,$E:$E,$E839)),
100*(AX839-MINIFS(AX:AX,$E:$E,$E839))/(MAXIFS(AX:AX,$E:$E,$E839)-MINIFS(AX:AX,$E:$E,$E839))))</f>
        <v/>
      </c>
      <c r="DN839" s="223" t="str">
        <f t="array" ref="DN839">IF(AY839="","",
IF(INDEX(Settings!$H:$H,MATCH(DN$1,Settings!$G:$G,0))=TRUE,
100-100*(AY839-MINIFS(AY:AY,$E:$E,$E839))/(MAXIFS(AY:AY,$E:$E,$E839)-MINIFS(AY:AY,$E:$E,$E839)),
100*(AY839-MINIFS(AY:AY,$E:$E,$E839))/(MAXIFS(AY:AY,$E:$E,$E839)-MINIFS(AY:AY,$E:$E,$E839))))</f>
        <v/>
      </c>
      <c r="DO839" s="223" t="str">
        <f t="array" ref="DO839">IF(AZ839="","",
IF(INDEX(Settings!$H:$H,MATCH(DO$1,Settings!$G:$G,0))=TRUE,
100-100*(AZ839-MINIFS(AZ:AZ,$E:$E,$E839))/(MAXIFS(AZ:AZ,$E:$E,$E839)-MINIFS(AZ:AZ,$E:$E,$E839)),
100*(AZ839-MINIFS(AZ:AZ,$E:$E,$E839))/(MAXIFS(AZ:AZ,$E:$E,$E839)-MINIFS(AZ:AZ,$E:$E,$E839))))</f>
        <v/>
      </c>
      <c r="DP839" s="223" t="str">
        <f t="array" ref="DP839">IF(BA839="","",
IF(INDEX(Settings!$H:$H,MATCH(DP$1,Settings!$G:$G,0))=TRUE,
100-100*(BA839-MINIFS(BA:BA,$E:$E,$E839))/(MAXIFS(BA:BA,$E:$E,$E839)-MINIFS(BA:BA,$E:$E,$E839)),
100*(BA839-MINIFS(BA:BA,$E:$E,$E839))/(MAXIFS(BA:BA,$E:$E,$E839)-MINIFS(BA:BA,$E:$E,$E839))))</f>
        <v/>
      </c>
      <c r="DQ839" s="223" t="str">
        <f t="array" ref="DQ839">IF(BB839="","",
IF(INDEX(Settings!$H:$H,MATCH(DQ$1,Settings!$G:$G,0))=TRUE,
100-100*(BB839-MINIFS(BB:BB,$E:$E,$E839))/(MAXIFS(BB:BB,$E:$E,$E839)-MINIFS(BB:BB,$E:$E,$E839)),
100*(BB839-MINIFS(BB:BB,$E:$E,$E839))/(MAXIFS(BB:BB,$E:$E,$E839)-MINIFS(BB:BB,$E:$E,$E839))))</f>
        <v/>
      </c>
      <c r="DR839" s="223" t="str">
        <f t="array" ref="DR839">IF(BC839="","",
IF(INDEX(Settings!$H:$H,MATCH(DR$1,Settings!$G:$G,0))=TRUE,
100-100*(BC839-MINIFS(BC:BC,$E:$E,$E839))/(MAXIFS(BC:BC,$E:$E,$E839)-MINIFS(BC:BC,$E:$E,$E839)),
100*(BC839-MINIFS(BC:BC,$E:$E,$E839))/(MAXIFS(BC:BC,$E:$E,$E839)-MINIFS(BC:BC,$E:$E,$E839))))</f>
        <v/>
      </c>
      <c r="DS839" s="223" t="str">
        <f t="array" ref="DS839">IF(BD839="","",
IF(INDEX(Settings!$H:$H,MATCH(DS$1,Settings!$G:$G,0))=TRUE,
100-100*(BD839-MINIFS(BD:BD,$E:$E,$E839))/(MAXIFS(BD:BD,$E:$E,$E839)-MINIFS(BD:BD,$E:$E,$E839)),
100*(BD839-MINIFS(BD:BD,$E:$E,$E839))/(MAXIFS(BD:BD,$E:$E,$E839)-MINIFS(BD:BD,$E:$E,$E839))))</f>
        <v/>
      </c>
      <c r="DT839" s="223" t="str">
        <f t="array" ref="DT839">IF(BE839="","",
IF(INDEX(Settings!$H:$H,MATCH(DT$1,Settings!$G:$G,0))=TRUE,
100-100*(BE839-MINIFS(BE:BE,$E:$E,$E839))/(MAXIFS(BE:BE,$E:$E,$E839)-MINIFS(BE:BE,$E:$E,$E839)),
100*(BE839-MINIFS(BE:BE,$E:$E,$E839))/(MAXIFS(BE:BE,$E:$E,$E839)-MINIFS(BE:BE,$E:$E,$E839))))</f>
        <v/>
      </c>
      <c r="DU839" s="223" t="str">
        <f t="array" ref="DU839">IF(BF839="","",
IF(INDEX(Settings!$H:$H,MATCH(DU$1,Settings!$G:$G,0))=TRUE,
100-100*(BF839-MINIFS(BF:BF,$E:$E,$E839))/(MAXIFS(BF:BF,$E:$E,$E839)-MINIFS(BF:BF,$E:$E,$E839)),
100*(BF839-MINIFS(BF:BF,$E:$E,$E839))/(MAXIFS(BF:BF,$E:$E,$E839)-MINIFS(BF:BF,$E:$E,$E839))))</f>
        <v/>
      </c>
      <c r="DV839" s="223" t="str">
        <f t="array" ref="DV839">IF(BG839="","",
IF(INDEX(Settings!$H:$H,MATCH(DV$1,Settings!$G:$G,0))=TRUE,
100-100*(BG839-MINIFS(BG:BG,$E:$E,$E839))/(MAXIFS(BG:BG,$E:$E,$E839)-MINIFS(BG:BG,$E:$E,$E839)),
100*(BG839-MINIFS(BG:BG,$E:$E,$E839))/(MAXIFS(BG:BG,$E:$E,$E839)-MINIFS(BG:BG,$E:$E,$E839))))</f>
        <v/>
      </c>
      <c r="DW839" s="223" t="str">
        <f t="array" ref="DW839">IF(BH839="","",
IF(INDEX(Settings!$H:$H,MATCH(DW$1,Settings!$G:$G,0))=TRUE,
100-100*(BH839-MINIFS(BH:BH,$E:$E,$E839))/(MAXIFS(BH:BH,$E:$E,$E839)-MINIFS(BH:BH,$E:$E,$E839)),
100*(BH839-MINIFS(BH:BH,$E:$E,$E839))/(MAXIFS(BH:BH,$E:$E,$E839)-MINIFS(BH:BH,$E:$E,$E839))))</f>
        <v/>
      </c>
      <c r="DX839" s="223" t="str">
        <f t="array" ref="DX839">IF(BI839="","",
IF(INDEX(Settings!$H:$H,MATCH(DX$1,Settings!$G:$G,0))=TRUE,
100-100*(BI839-MINIFS(BI:BI,$E:$E,$E839))/(MAXIFS(BI:BI,$E:$E,$E839)-MINIFS(BI:BI,$E:$E,$E839)),
100*(BI839-MINIFS(BI:BI,$E:$E,$E839))/(MAXIFS(BI:BI,$E:$E,$E839)-MINIFS(BI:BI,$E:$E,$E839))))</f>
        <v/>
      </c>
      <c r="DY839" s="223" t="str">
        <f t="array" ref="DY839">IF(BJ839="","",
IF(INDEX(Settings!$H:$H,MATCH(DY$1,Settings!$G:$G,0))=TRUE,
100-100*(BJ839-MINIFS(BJ:BJ,$E:$E,$E839))/(MAXIFS(BJ:BJ,$E:$E,$E839)-MINIFS(BJ:BJ,$E:$E,$E839)),
100*(BJ839-MINIFS(BJ:BJ,$E:$E,$E839))/(MAXIFS(BJ:BJ,$E:$E,$E839)-MINIFS(BJ:BJ,$E:$E,$E839))))</f>
        <v/>
      </c>
      <c r="DZ839" s="225"/>
      <c r="EA839" s="225"/>
      <c r="EB839" s="225" t="str">
        <f t="shared" si="8"/>
        <v/>
      </c>
      <c r="EC839" s="225" t="str">
        <f t="shared" si="9"/>
        <v/>
      </c>
      <c r="ED839" s="225" t="str">
        <f t="shared" si="10"/>
        <v/>
      </c>
      <c r="EE839" s="225" t="str">
        <f t="shared" si="11"/>
        <v/>
      </c>
      <c r="EF839" s="225" t="str">
        <f t="shared" si="12"/>
        <v/>
      </c>
      <c r="EG839" s="225" t="str">
        <f t="shared" si="13"/>
        <v/>
      </c>
      <c r="EH839" s="225"/>
      <c r="EI839" s="225"/>
      <c r="EJ839" s="225"/>
      <c r="EK839" s="225"/>
      <c r="EL839" s="225"/>
      <c r="EM839" s="225"/>
    </row>
    <row r="840">
      <c r="A840" s="231"/>
      <c r="B840" s="231"/>
      <c r="C840" s="231"/>
      <c r="D840" s="231" t="str">
        <f t="array" ref="D840">IFERROR(INDEX(Profiles!$B:$B,MATCH($A840,Profiles!$A:$A,0)),"")</f>
        <v/>
      </c>
      <c r="E840" s="231"/>
      <c r="F840" s="231"/>
      <c r="G840" s="231"/>
      <c r="H840" s="231"/>
      <c r="I840" s="231" t="str">
        <f>IF(A840="","",IF(Settings!$N$3="DATE",F840&amp;": "&amp;TEXT(B840,"M/DD/YY"),F840&amp;": "&amp;H840))</f>
        <v/>
      </c>
      <c r="J840" s="231"/>
      <c r="K840" s="231"/>
      <c r="L840" s="231"/>
      <c r="M840" s="232" t="str">
        <f t="shared" si="14"/>
        <v/>
      </c>
      <c r="N840" s="231"/>
      <c r="O840" s="231"/>
      <c r="P840" s="231"/>
      <c r="Q840" s="231"/>
      <c r="R840" s="231"/>
      <c r="S840" s="230" t="str">
        <f>IFERROR(VLOOKUP(AF840, 'YOYO IR Scores'!A:C, 3, FALSE), "")
</f>
        <v/>
      </c>
      <c r="T840" s="231"/>
      <c r="U840" s="231"/>
      <c r="V840" s="231"/>
      <c r="W840" s="231"/>
      <c r="X840" s="233" t="str">
        <f t="shared" si="4"/>
        <v/>
      </c>
      <c r="Y840" s="234" t="str">
        <f t="shared" si="5"/>
        <v/>
      </c>
      <c r="Z840" s="234" t="str">
        <f t="shared" si="6"/>
        <v/>
      </c>
      <c r="AA840" s="233" t="str">
        <f t="shared" si="7"/>
        <v/>
      </c>
      <c r="AB840" s="232"/>
      <c r="AC840" s="232"/>
      <c r="AD840" s="232"/>
      <c r="AE840" s="232" t="str">
        <f>IFERROR(VLOOKUP(AF840, 'YOYO IR Scores'!A:C, 2, FALSE), "")</f>
        <v/>
      </c>
      <c r="AF840" s="232"/>
      <c r="AG840" s="23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c r="BD840" s="232"/>
      <c r="BE840" s="232"/>
      <c r="BF840" s="232"/>
      <c r="BG840" s="232"/>
      <c r="BH840" s="232"/>
      <c r="BI840" s="232"/>
      <c r="BJ840" s="232"/>
      <c r="BK840" s="232" t="str">
        <f t="array" ref="BK840">IF(J840="","",
IF(INDEX(Settings!$H:$H,MATCH(BY$1,Settings!$G:$G,0))=TRUE,
100-100*(J840-MIN(J:J))/(MAX(J:J)-MIN(J:J)),
100*(J840-MIN(J:J))/(MAX(J:J)-MIN(J:J))))</f>
        <v/>
      </c>
      <c r="BL840" s="232" t="str">
        <f t="array" ref="BL840">IF(J840="","",
IF(INDEX(Settings!$H:$H,MATCH(BY$1,Settings!$G:$G,0))=TRUE,
100-100*(J840-MINIFS(J:J,$E:$E,$E840))/(MAXIFS(J:J,$E:$E,$E840)-MINIFS(J:J,$E:$E,$E840)),
100*(J840-MINIFS(J:J,$E:$E,$E840))/(MAXIFS(J:J,$E:$E,$E840)-MINIFS(J:J,$E:$E,$E840))))</f>
        <v/>
      </c>
      <c r="BM840" s="232" t="str">
        <f t="array" ref="BM840">IF(J840="","",
IF(INDEX(Settings!$H:$H,MATCH(BY$1,Settings!$G:$G,0))=TRUE,
100-100*(J840-MINIFS(J:J,$E:$E,$E840,$I:$I,$I840))/(MAXIFS(J:J,$E:$E,$E840,$I:$I,$I840)-MINIFS(J:J,$E:$E,$E840,$I:$I,$I840)),
100*(J840-MINIFS(J:J,$E:$E,$E840,$I:$I,$I840))/(MAXIFS(J:J,$E:$E,$E840,$I:$I,$I840)-MINIFS(J:J,$E:$E,$E840,$I:$I,$I840))))</f>
        <v/>
      </c>
      <c r="BN840" s="231" t="str">
        <f t="array" ref="BN840">IF(J840="","",
IF(INDEX(Settings!$H:$H,MATCH(BY$1,Settings!$G:$G,0))=TRUE,
100-100*PERCENTRANK(J:J,J840),
100*PERCENTRANK(J:J,J840)))</f>
        <v/>
      </c>
      <c r="BO840" s="231" t="str">
        <f>IFERROR(__xludf.DUMMYFUNCTION("IF(J840="""","""",
IF(INDEX(Settings!$H:$H,MATCH(BY$1,Settings!$G:$G,0))=TRUE,
100-100*PERCENTRANK(FILTER(J:J,$E:$E=$E840),J840),
100*PERCENTRANK(FILTER(J:J,$E:$E=$E840),J840)))"),"")</f>
        <v/>
      </c>
      <c r="BP840" s="231" t="str">
        <f>IFERROR(__xludf.DUMMYFUNCTION("IF(J840="""","""",
IF(INDEX(Settings!$H:$H,MATCH(BY$1,Settings!$G:$G,0))=TRUE,
100-100*PERCENTRANK(FILTER(J:J,$E:$E=$E840,$I:$I=$I840),J840),
100*PERCENTRANK(FILTER(J:J,$E:$E=$E840,$I:$I=$I840),J840)))"),"")</f>
        <v/>
      </c>
      <c r="BQ840" s="233" t="str">
        <f t="array" ref="BQ840">IF(J840="","",
IF(INDEX(Settings!$H:$H,MATCH(BY$1,Settings!$G:$G,0))=TRUE,
-1*(J840-AVERAGE(J:J))/STDEV(J:J),
(J840-AVERAGE(J:J))/STDEV(J:J)))</f>
        <v/>
      </c>
      <c r="BR840" s="233" t="str">
        <f>IFERROR(__xludf.DUMMYFUNCTION("IF(J840="""","""",
IF(INDEX(Settings!$H:$H,MATCH(BY$1,Settings!$G:$G,0))=TRUE,
-1*(J840-AVERAGEIFS(J:J,$E:$E,$E840))/STDEV(FILTER(J:J,$E:$E=$E840)),
(J840-AVERAGEIFS(J:J,$E:$E,$E840))/STDEV(FILTER(J:J,$E:$E=$E840))))"),"")</f>
        <v/>
      </c>
      <c r="BS840" s="233"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1"/>
      <c r="BX840" s="231"/>
      <c r="BY840" s="232" t="str">
        <f t="array" ref="BY840">IF(J840="","",
IF(INDEX(Settings!$H:$H,MATCH(BY$1,Settings!$G:$G,0))=TRUE,
100-100*(J840-MINIFS(J:J,$E:$E,$E840))/(MAXIFS(J:J,$E:$E,$E840)-MINIFS(J:J,$E:$E,$E840)),
100*(J840-MINIFS(J:J,$E:$E,$E840))/(MAXIFS(J:J,$E:$E,$E840)-MINIFS(J:J,$E:$E,$E840))))</f>
        <v/>
      </c>
      <c r="BZ840" s="232" t="str">
        <f t="array" ref="BZ840">IF(K840="","",
IF(INDEX(Settings!$H:$H,MATCH(BZ$1,Settings!$G:$G,0))=TRUE,
100-100*(K840-MINIFS(K:K,$E:$E,$E840))/(MAXIFS(K:K,$E:$E,$E840)-MINIFS(K:K,$E:$E,$E840)),
100*(K840-MINIFS(K:K,$E:$E,$E840))/(MAXIFS(K:K,$E:$E,$E840)-MINIFS(K:K,$E:$E,$E840))))</f>
        <v/>
      </c>
      <c r="CA840" s="232" t="str">
        <f t="array" ref="CA840">IF(L840="","",
IF(INDEX(Settings!$H:$H,MATCH(CA$1,Settings!$G:$G,0))=TRUE,
100-100*(L840-MINIFS(L:L,$E:$E,$E840))/(MAXIFS(L:L,$E:$E,$E840)-MINIFS(L:L,$E:$E,$E840)),
100*(L840-MINIFS(L:L,$E:$E,$E840))/(MAXIFS(L:L,$E:$E,$E840)-MINIFS(L:L,$E:$E,$E840))))</f>
        <v/>
      </c>
      <c r="CB840" s="232" t="str">
        <f t="array" ref="CB840">IF(M840="","",
IF(INDEX(Settings!$H:$H,MATCH(CB$1,Settings!$G:$G,0))=TRUE,
100-100*(M840-MINIFS(M:M,$E:$E,$E840))/(MAXIFS(M:M,$E:$E,$E840)-MINIFS(M:M,$E:$E,$E840)),
100*(M840-MINIFS(M:M,$E:$E,$E840))/(MAXIFS(M:M,$E:$E,$E840)-MINIFS(M:M,$E:$E,$E840))))</f>
        <v/>
      </c>
      <c r="CC840" s="232" t="str">
        <f t="array" ref="CC840">IF(N840="","",
IF(INDEX(Settings!$H:$H,MATCH(CC$1,Settings!$G:$G,0))=TRUE,
100-100*(N840-MINIFS(N:N,$E:$E,$E840))/(MAXIFS(N:N,$E:$E,$E840)-MINIFS(N:N,$E:$E,$E840)),
100*(N840-MINIFS(N:N,$E:$E,$E840))/(MAXIFS(N:N,$E:$E,$E840)-MINIFS(N:N,$E:$E,$E840))))</f>
        <v/>
      </c>
      <c r="CD840" s="232" t="str">
        <f t="array" ref="CD840">IF(O840="","",
IF(INDEX(Settings!$H:$H,MATCH(CD$1,Settings!$G:$G,0))=TRUE,
100-100*(O840-MINIFS(O:O,$E:$E,$E840))/(MAXIFS(O:O,$E:$E,$E840)-MINIFS(O:O,$E:$E,$E840)),
100*(O840-MINIFS(O:O,$E:$E,$E840))/(MAXIFS(O:O,$E:$E,$E840)-MINIFS(O:O,$E:$E,$E840))))</f>
        <v/>
      </c>
      <c r="CE840" s="232" t="str">
        <f t="array" ref="CE840">IF(P840="","",
IF(INDEX(Settings!$H:$H,MATCH(CE$1,Settings!$G:$G,0))=TRUE,
100-100*(P840-MINIFS(P:P,$E:$E,$E840))/(MAXIFS(P:P,$E:$E,$E840)-MINIFS(P:P,$E:$E,$E840)),
100*(P840-MINIFS(P:P,$E:$E,$E840))/(MAXIFS(P:P,$E:$E,$E840)-MINIFS(P:P,$E:$E,$E840))))</f>
        <v/>
      </c>
      <c r="CF840" s="232" t="str">
        <f t="array" ref="CF840">IF(Q840="","",
IF(INDEX(Settings!$H:$H,MATCH(CF$1,Settings!$G:$G,0))=TRUE,
100-100*(Q840-MINIFS(Q:Q,$E:$E,$E840))/(MAXIFS(Q:Q,$E:$E,$E840)-MINIFS(Q:Q,$E:$E,$E840)),
100*(Q840-MINIFS(Q:Q,$E:$E,$E840))/(MAXIFS(Q:Q,$E:$E,$E840)-MINIFS(Q:Q,$E:$E,$E840))))</f>
        <v/>
      </c>
      <c r="CG840" s="232" t="str">
        <f t="array" ref="CG840">IF(R840="","",
IF(INDEX(Settings!$H:$H,MATCH(CG$1,Settings!$G:$G,0))=TRUE,
100-100*(R840-MINIFS(R:R,$E:$E,$E840))/(MAXIFS(R:R,$E:$E,$E840)-MINIFS(R:R,$E:$E,$E840)),
100*(R840-MINIFS(R:R,$E:$E,$E840))/(MAXIFS(R:R,$E:$E,$E840)-MINIFS(R:R,$E:$E,$E840))))</f>
        <v/>
      </c>
      <c r="CH840" s="232" t="str">
        <f t="array" ref="CH840">IF(S840="","",
IF(INDEX(Settings!$H:$H,MATCH(CH$1,Settings!$G:$G,0))=TRUE,
100-100*(S840-MINIFS(S:S,$E:$E,$E840))/(MAXIFS(S:S,$E:$E,$E840)-MINIFS(S:S,$E:$E,$E840)),
100*(S840-MINIFS(S:S,$E:$E,$E840))/(MAXIFS(S:S,$E:$E,$E840)-MINIFS(S:S,$E:$E,$E840))))</f>
        <v/>
      </c>
      <c r="CI840" s="232" t="str">
        <f t="array" ref="CI840">IF(T840="","",
IF(INDEX(Settings!$H:$H,MATCH(CI$1,Settings!$G:$G,0))=TRUE,
100-100*(T840-MINIFS(T:T,$E:$E,$E840))/(MAXIFS(T:T,$E:$E,$E840)-MINIFS(T:T,$E:$E,$E840)),
100*(T840-MINIFS(T:T,$E:$E,$E840))/(MAXIFS(T:T,$E:$E,$E840)-MINIFS(T:T,$E:$E,$E840))))</f>
        <v/>
      </c>
      <c r="CJ840" s="232" t="str">
        <f t="array" ref="CJ840">IF(U840="","",
IF(INDEX(Settings!$H:$H,MATCH(CJ$1,Settings!$G:$G,0))=TRUE,
100-100*(U840-MINIFS(U:U,$E:$E,$E840))/(MAXIFS(U:U,$E:$E,$E840)-MINIFS(U:U,$E:$E,$E840)),
100*(U840-MINIFS(U:U,$E:$E,$E840))/(MAXIFS(U:U,$E:$E,$E840)-MINIFS(U:U,$E:$E,$E840))))</f>
        <v/>
      </c>
      <c r="CK840" s="232" t="str">
        <f t="array" ref="CK840">IF(V840="","",
IF(INDEX(Settings!$H:$H,MATCH(CK$1,Settings!$G:$G,0))=TRUE,
100-100*(V840-MINIFS(V:V,$E:$E,$E840))/(MAXIFS(V:V,$E:$E,$E840)-MINIFS(V:V,$E:$E,$E840)),
100*(V840-MINIFS(V:V,$E:$E,$E840))/(MAXIFS(V:V,$E:$E,$E840)-MINIFS(V:V,$E:$E,$E840))))</f>
        <v/>
      </c>
      <c r="CL840" s="232" t="str">
        <f t="array" ref="CL840">IF(W840="","",
IF(INDEX(Settings!$H:$H,MATCH(CL$1,Settings!$G:$G,0))=TRUE,
100-100*(W840-MINIFS(W:W,$E:$E,$E840))/(MAXIFS(W:W,$E:$E,$E840)-MINIFS(W:W,$E:$E,$E840)),
100*(W840-MINIFS(W:W,$E:$E,$E840))/(MAXIFS(W:W,$E:$E,$E840)-MINIFS(W:W,$E:$E,$E840))))</f>
        <v/>
      </c>
      <c r="CM840" s="232" t="str">
        <f t="array" ref="CM840">IF(X840="","",
IF(INDEX(Settings!$H:$H,MATCH(CM$1,Settings!$G:$G,0))=TRUE,
100-100*(X840-MINIFS(X:X,$E:$E,$E840))/(MAXIFS(X:X,$E:$E,$E840)-MINIFS(X:X,$E:$E,$E840)),
100*(X840-MINIFS(X:X,$E:$E,$E840))/(MAXIFS(X:X,$E:$E,$E840)-MINIFS(X:X,$E:$E,$E840))))</f>
        <v/>
      </c>
      <c r="CN840" s="232" t="str">
        <f t="array" ref="CN840">IF(Y840="","",
IF(INDEX(Settings!$H:$H,MATCH(CN$1,Settings!$G:$G,0))=TRUE,
100-100*(Y840-MINIFS(Y:Y,$E:$E,$E840))/(MAXIFS(Y:Y,$E:$E,$E840)-MINIFS(Y:Y,$E:$E,$E840)),
100*(Y840-MINIFS(Y:Y,$E:$E,$E840))/(MAXIFS(Y:Y,$E:$E,$E840)-MINIFS(Y:Y,$E:$E,$E840))))</f>
        <v/>
      </c>
      <c r="CO840" s="232" t="str">
        <f t="array" ref="CO840">IF(Z840="","",
IF(INDEX(Settings!$H:$H,MATCH(CO$1,Settings!$G:$G,0))=TRUE,
100-100*(Z840-MINIFS(Z:Z,$E:$E,$E840))/(MAXIFS(Z:Z,$E:$E,$E840)-MINIFS(Z:Z,$E:$E,$E840)),
100*(Z840-MINIFS(Z:Z,$E:$E,$E840))/(MAXIFS(Z:Z,$E:$E,$E840)-MINIFS(Z:Z,$E:$E,$E840))))</f>
        <v/>
      </c>
      <c r="CP840" s="232" t="str">
        <f t="array" ref="CP840">IF(AA840="","",
IF(INDEX(Settings!$H:$H,MATCH(CP$1,Settings!$G:$G,0))=TRUE,
100-100*(AA840-MINIFS(AA:AA,$E:$E,$E840))/(MAXIFS(AA:AA,$E:$E,$E840)-MINIFS(AA:AA,$E:$E,$E840)),
100*(AA840-MINIFS(AA:AA,$E:$E,$E840))/(MAXIFS(AA:AA,$E:$E,$E840)-MINIFS(AA:AA,$E:$E,$E840))))</f>
        <v/>
      </c>
      <c r="CQ840" s="232" t="str">
        <f t="array" ref="CQ840">IF(AB840="","",
IF(INDEX(Settings!$H:$H,MATCH(CQ$1,Settings!$G:$G,0))=TRUE,
100-100*(AB840-MINIFS(AB:AB,$E:$E,$E840))/(MAXIFS(AB:AB,$E:$E,$E840)-MINIFS(AB:AB,$E:$E,$E840)),
100*(AB840-MINIFS(AB:AB,$E:$E,$E840))/(MAXIFS(AB:AB,$E:$E,$E840)-MINIFS(AB:AB,$E:$E,$E840))))</f>
        <v/>
      </c>
      <c r="CR840" s="232" t="str">
        <f t="array" ref="CR840">IF(AC840="","",
IF(INDEX(Settings!$H:$H,MATCH(CR$1,Settings!$G:$G,0))=TRUE,
100-100*(AC840-MINIFS(AC:AC,$E:$E,$E840))/(MAXIFS(AC:AC,$E:$E,$E840)-MINIFS(AC:AC,$E:$E,$E840)),
100*(AC840-MINIFS(AC:AC,$E:$E,$E840))/(MAXIFS(AC:AC,$E:$E,$E840)-MINIFS(AC:AC,$E:$E,$E840))))</f>
        <v/>
      </c>
      <c r="CS840" s="232" t="str">
        <f t="array" ref="CS840">IF(AD840="","",
IF(INDEX(Settings!$H:$H,MATCH(CS$1,Settings!$G:$G,0))=TRUE,
100-100*(AD840-MINIFS(AD:AD,$E:$E,$E840))/(MAXIFS(AD:AD,$E:$E,$E840)-MINIFS(AD:AD,$E:$E,$E840)),
100*(AD840-MINIFS(AD:AD,$E:$E,$E840))/(MAXIFS(AD:AD,$E:$E,$E840)-MINIFS(AD:AD,$E:$E,$E840))))</f>
        <v/>
      </c>
      <c r="CT840" s="232" t="str">
        <f t="array" ref="CT840">IF(AE840="","",
IF(INDEX(Settings!$H:$H,MATCH(CT$1,Settings!$G:$G,0))=TRUE,
100-100*(AE840-MINIFS(AE:AE,$E:$E,$E840))/(MAXIFS(AE:AE,$E:$E,$E840)-MINIFS(AE:AE,$E:$E,$E840)),
100*(AE840-MINIFS(AE:AE,$E:$E,$E840))/(MAXIFS(AE:AE,$E:$E,$E840)-MINIFS(AE:AE,$E:$E,$E840))))</f>
        <v/>
      </c>
      <c r="CU840" s="232" t="str">
        <f t="array" ref="CU840">IF(AF840="","",
IF(INDEX(Settings!$H:$H,MATCH(CU$1,Settings!$G:$G,0))=TRUE,
100-100*(AF840-MINIFS(AF:AF,$E:$E,$E840))/(MAXIFS(AF:AF,$E:$E,$E840)-MINIFS(AF:AF,$E:$E,$E840)),
100*(AF840-MINIFS(AF:AF,$E:$E,$E840))/(MAXIFS(AF:AF,$E:$E,$E840)-MINIFS(AF:AF,$E:$E,$E840))))</f>
        <v/>
      </c>
      <c r="CV840" s="232" t="str">
        <f t="array" ref="CV840">IF(AG840="","",
IF(INDEX(Settings!$H:$H,MATCH(CV$1,Settings!$G:$G,0))=TRUE,
100-100*(AG840-MINIFS(AG:AG,$E:$E,$E840))/(MAXIFS(AG:AG,$E:$E,$E840)-MINIFS(AG:AG,$E:$E,$E840)),
100*(AG840-MINIFS(AG:AG,$E:$E,$E840))/(MAXIFS(AG:AG,$E:$E,$E840)-MINIFS(AG:AG,$E:$E,$E840))))</f>
        <v/>
      </c>
      <c r="CW840" s="232" t="str">
        <f t="array" ref="CW840">IF(AH840="","",
IF(INDEX(Settings!$H:$H,MATCH(CW$1,Settings!$G:$G,0))=TRUE,
100-100*(AH840-MINIFS(AH:AH,$E:$E,$E840))/(MAXIFS(AH:AH,$E:$E,$E840)-MINIFS(AH:AH,$E:$E,$E840)),
100*(AH840-MINIFS(AH:AH,$E:$E,$E840))/(MAXIFS(AH:AH,$E:$E,$E840)-MINIFS(AH:AH,$E:$E,$E840))))</f>
        <v/>
      </c>
      <c r="CX840" s="232" t="str">
        <f t="array" ref="CX840">IF(AI840="","",
IF(INDEX(Settings!$H:$H,MATCH(CX$1,Settings!$G:$G,0))=TRUE,
100-100*(AI840-MINIFS(AI:AI,$E:$E,$E840))/(MAXIFS(AI:AI,$E:$E,$E840)-MINIFS(AI:AI,$E:$E,$E840)),
100*(AI840-MINIFS(AI:AI,$E:$E,$E840))/(MAXIFS(AI:AI,$E:$E,$E840)-MINIFS(AI:AI,$E:$E,$E840))))</f>
        <v/>
      </c>
      <c r="CY840" s="232" t="str">
        <f t="array" ref="CY840">IF(AJ840="","",
IF(INDEX(Settings!$H:$H,MATCH(CY$1,Settings!$G:$G,0))=TRUE,
100-100*(AJ840-MINIFS(AJ:AJ,$E:$E,$E840))/(MAXIFS(AJ:AJ,$E:$E,$E840)-MINIFS(AJ:AJ,$E:$E,$E840)),
100*(AJ840-MINIFS(AJ:AJ,$E:$E,$E840))/(MAXIFS(AJ:AJ,$E:$E,$E840)-MINIFS(AJ:AJ,$E:$E,$E840))))</f>
        <v/>
      </c>
      <c r="CZ840" s="232" t="str">
        <f t="array" ref="CZ840">IF(AK840="","",
IF(INDEX(Settings!$H:$H,MATCH(CZ$1,Settings!$G:$G,0))=TRUE,
100-100*(AK840-MINIFS(AK:AK,$E:$E,$E840))/(MAXIFS(AK:AK,$E:$E,$E840)-MINIFS(AK:AK,$E:$E,$E840)),
100*(AK840-MINIFS(AK:AK,$E:$E,$E840))/(MAXIFS(AK:AK,$E:$E,$E840)-MINIFS(AK:AK,$E:$E,$E840))))</f>
        <v/>
      </c>
      <c r="DA840" s="232" t="str">
        <f t="array" ref="DA840">IF(AL840="","",
IF(INDEX(Settings!$H:$H,MATCH(DA$1,Settings!$G:$G,0))=TRUE,
100-100*(AL840-MINIFS(AL:AL,$E:$E,$E840))/(MAXIFS(AL:AL,$E:$E,$E840)-MINIFS(AL:AL,$E:$E,$E840)),
100*(AL840-MINIFS(AL:AL,$E:$E,$E840))/(MAXIFS(AL:AL,$E:$E,$E840)-MINIFS(AL:AL,$E:$E,$E840))))</f>
        <v/>
      </c>
      <c r="DB840" s="232" t="str">
        <f t="array" ref="DB840">IF(AM840="","",
IF(INDEX(Settings!$H:$H,MATCH(DB$1,Settings!$G:$G,0))=TRUE,
100-100*(AM840-MINIFS(AM:AM,$E:$E,$E840))/(MAXIFS(AM:AM,$E:$E,$E840)-MINIFS(AM:AM,$E:$E,$E840)),
100*(AM840-MINIFS(AM:AM,$E:$E,$E840))/(MAXIFS(AM:AM,$E:$E,$E840)-MINIFS(AM:AM,$E:$E,$E840))))</f>
        <v/>
      </c>
      <c r="DC840" s="232" t="str">
        <f t="array" ref="DC840">IF(AN840="","",
IF(INDEX(Settings!$H:$H,MATCH(DC$1,Settings!$G:$G,0))=TRUE,
100-100*(AN840-MINIFS(AN:AN,$E:$E,$E840))/(MAXIFS(AN:AN,$E:$E,$E840)-MINIFS(AN:AN,$E:$E,$E840)),
100*(AN840-MINIFS(AN:AN,$E:$E,$E840))/(MAXIFS(AN:AN,$E:$E,$E840)-MINIFS(AN:AN,$E:$E,$E840))))</f>
        <v/>
      </c>
      <c r="DD840" s="232" t="str">
        <f t="array" ref="DD840">IF(AO840="","",
IF(INDEX(Settings!$H:$H,MATCH(DD$1,Settings!$G:$G,0))=TRUE,
100-100*(AO840-MINIFS(AO:AO,$E:$E,$E840))/(MAXIFS(AO:AO,$E:$E,$E840)-MINIFS(AO:AO,$E:$E,$E840)),
100*(AO840-MINIFS(AO:AO,$E:$E,$E840))/(MAXIFS(AO:AO,$E:$E,$E840)-MINIFS(AO:AO,$E:$E,$E840))))</f>
        <v/>
      </c>
      <c r="DE840" s="232" t="str">
        <f t="array" ref="DE840">IF(AP840="","",
IF(INDEX(Settings!$H:$H,MATCH(DE$1,Settings!$G:$G,0))=TRUE,
100-100*(AP840-MINIFS(AP:AP,$E:$E,$E840))/(MAXIFS(AP:AP,$E:$E,$E840)-MINIFS(AP:AP,$E:$E,$E840)),
100*(AP840-MINIFS(AP:AP,$E:$E,$E840))/(MAXIFS(AP:AP,$E:$E,$E840)-MINIFS(AP:AP,$E:$E,$E840))))</f>
        <v/>
      </c>
      <c r="DF840" s="232" t="str">
        <f t="array" ref="DF840">IF(AQ840="","",
IF(INDEX(Settings!$H:$H,MATCH(DF$1,Settings!$G:$G,0))=TRUE,
100-100*(AQ840-MINIFS(AQ:AQ,$E:$E,$E840))/(MAXIFS(AQ:AQ,$E:$E,$E840)-MINIFS(AQ:AQ,$E:$E,$E840)),
100*(AQ840-MINIFS(AQ:AQ,$E:$E,$E840))/(MAXIFS(AQ:AQ,$E:$E,$E840)-MINIFS(AQ:AQ,$E:$E,$E840))))</f>
        <v/>
      </c>
      <c r="DG840" s="232" t="str">
        <f t="array" ref="DG840">IF(AR840="","",
IF(INDEX(Settings!$H:$H,MATCH(DG$1,Settings!$G:$G,0))=TRUE,
100-100*(AR840-MINIFS(AR:AR,$E:$E,$E840))/(MAXIFS(AR:AR,$E:$E,$E840)-MINIFS(AR:AR,$E:$E,$E840)),
100*(AR840-MINIFS(AR:AR,$E:$E,$E840))/(MAXIFS(AR:AR,$E:$E,$E840)-MINIFS(AR:AR,$E:$E,$E840))))</f>
        <v/>
      </c>
      <c r="DH840" s="232" t="str">
        <f t="array" ref="DH840">IF(AS840="","",
IF(INDEX(Settings!$H:$H,MATCH(DH$1,Settings!$G:$G,0))=TRUE,
100-100*(AS840-MINIFS(AS:AS,$E:$E,$E840))/(MAXIFS(AS:AS,$E:$E,$E840)-MINIFS(AS:AS,$E:$E,$E840)),
100*(AS840-MINIFS(AS:AS,$E:$E,$E840))/(MAXIFS(AS:AS,$E:$E,$E840)-MINIFS(AS:AS,$E:$E,$E840))))</f>
        <v/>
      </c>
      <c r="DI840" s="232" t="str">
        <f t="array" ref="DI840">IF(AT840="","",
IF(INDEX(Settings!$H:$H,MATCH(DI$1,Settings!$G:$G,0))=TRUE,
100-100*(AT840-MINIFS(AT:AT,$E:$E,$E840))/(MAXIFS(AT:AT,$E:$E,$E840)-MINIFS(AT:AT,$E:$E,$E840)),
100*(AT840-MINIFS(AT:AT,$E:$E,$E840))/(MAXIFS(AT:AT,$E:$E,$E840)-MINIFS(AT:AT,$E:$E,$E840))))</f>
        <v/>
      </c>
      <c r="DJ840" s="232" t="str">
        <f t="array" ref="DJ840">IF(AU840="","",
IF(INDEX(Settings!$H:$H,MATCH(DJ$1,Settings!$G:$G,0))=TRUE,
100-100*(AU840-MINIFS(AU:AU,$E:$E,$E840))/(MAXIFS(AU:AU,$E:$E,$E840)-MINIFS(AU:AU,$E:$E,$E840)),
100*(AU840-MINIFS(AU:AU,$E:$E,$E840))/(MAXIFS(AU:AU,$E:$E,$E840)-MINIFS(AU:AU,$E:$E,$E840))))</f>
        <v/>
      </c>
      <c r="DK840" s="232" t="str">
        <f t="array" ref="DK840">IF(AV840="","",
IF(INDEX(Settings!$H:$H,MATCH(DK$1,Settings!$G:$G,0))=TRUE,
100-100*(AV840-MINIFS(AV:AV,$E:$E,$E840))/(MAXIFS(AV:AV,$E:$E,$E840)-MINIFS(AV:AV,$E:$E,$E840)),
100*(AV840-MINIFS(AV:AV,$E:$E,$E840))/(MAXIFS(AV:AV,$E:$E,$E840)-MINIFS(AV:AV,$E:$E,$E840))))</f>
        <v/>
      </c>
      <c r="DL840" s="232" t="str">
        <f t="array" ref="DL840">IF(AW840="","",
IF(INDEX(Settings!$H:$H,MATCH(DL$1,Settings!$G:$G,0))=TRUE,
100-100*(AW840-MINIFS(AW:AW,$E:$E,$E840))/(MAXIFS(AW:AW,$E:$E,$E840)-MINIFS(AW:AW,$E:$E,$E840)),
100*(AW840-MINIFS(AW:AW,$E:$E,$E840))/(MAXIFS(AW:AW,$E:$E,$E840)-MINIFS(AW:AW,$E:$E,$E840))))</f>
        <v/>
      </c>
      <c r="DM840" s="232" t="str">
        <f t="array" ref="DM840">IF(AX840="","",
IF(INDEX(Settings!$H:$H,MATCH(DM$1,Settings!$G:$G,0))=TRUE,
100-100*(AX840-MINIFS(AX:AX,$E:$E,$E840))/(MAXIFS(AX:AX,$E:$E,$E840)-MINIFS(AX:AX,$E:$E,$E840)),
100*(AX840-MINIFS(AX:AX,$E:$E,$E840))/(MAXIFS(AX:AX,$E:$E,$E840)-MINIFS(AX:AX,$E:$E,$E840))))</f>
        <v/>
      </c>
      <c r="DN840" s="232" t="str">
        <f t="array" ref="DN840">IF(AY840="","",
IF(INDEX(Settings!$H:$H,MATCH(DN$1,Settings!$G:$G,0))=TRUE,
100-100*(AY840-MINIFS(AY:AY,$E:$E,$E840))/(MAXIFS(AY:AY,$E:$E,$E840)-MINIFS(AY:AY,$E:$E,$E840)),
100*(AY840-MINIFS(AY:AY,$E:$E,$E840))/(MAXIFS(AY:AY,$E:$E,$E840)-MINIFS(AY:AY,$E:$E,$E840))))</f>
        <v/>
      </c>
      <c r="DO840" s="232" t="str">
        <f t="array" ref="DO840">IF(AZ840="","",
IF(INDEX(Settings!$H:$H,MATCH(DO$1,Settings!$G:$G,0))=TRUE,
100-100*(AZ840-MINIFS(AZ:AZ,$E:$E,$E840))/(MAXIFS(AZ:AZ,$E:$E,$E840)-MINIFS(AZ:AZ,$E:$E,$E840)),
100*(AZ840-MINIFS(AZ:AZ,$E:$E,$E840))/(MAXIFS(AZ:AZ,$E:$E,$E840)-MINIFS(AZ:AZ,$E:$E,$E840))))</f>
        <v/>
      </c>
      <c r="DP840" s="232" t="str">
        <f t="array" ref="DP840">IF(BA840="","",
IF(INDEX(Settings!$H:$H,MATCH(DP$1,Settings!$G:$G,0))=TRUE,
100-100*(BA840-MINIFS(BA:BA,$E:$E,$E840))/(MAXIFS(BA:BA,$E:$E,$E840)-MINIFS(BA:BA,$E:$E,$E840)),
100*(BA840-MINIFS(BA:BA,$E:$E,$E840))/(MAXIFS(BA:BA,$E:$E,$E840)-MINIFS(BA:BA,$E:$E,$E840))))</f>
        <v/>
      </c>
      <c r="DQ840" s="232" t="str">
        <f t="array" ref="DQ840">IF(BB840="","",
IF(INDEX(Settings!$H:$H,MATCH(DQ$1,Settings!$G:$G,0))=TRUE,
100-100*(BB840-MINIFS(BB:BB,$E:$E,$E840))/(MAXIFS(BB:BB,$E:$E,$E840)-MINIFS(BB:BB,$E:$E,$E840)),
100*(BB840-MINIFS(BB:BB,$E:$E,$E840))/(MAXIFS(BB:BB,$E:$E,$E840)-MINIFS(BB:BB,$E:$E,$E840))))</f>
        <v/>
      </c>
      <c r="DR840" s="232" t="str">
        <f t="array" ref="DR840">IF(BC840="","",
IF(INDEX(Settings!$H:$H,MATCH(DR$1,Settings!$G:$G,0))=TRUE,
100-100*(BC840-MINIFS(BC:BC,$E:$E,$E840))/(MAXIFS(BC:BC,$E:$E,$E840)-MINIFS(BC:BC,$E:$E,$E840)),
100*(BC840-MINIFS(BC:BC,$E:$E,$E840))/(MAXIFS(BC:BC,$E:$E,$E840)-MINIFS(BC:BC,$E:$E,$E840))))</f>
        <v/>
      </c>
      <c r="DS840" s="232" t="str">
        <f t="array" ref="DS840">IF(BD840="","",
IF(INDEX(Settings!$H:$H,MATCH(DS$1,Settings!$G:$G,0))=TRUE,
100-100*(BD840-MINIFS(BD:BD,$E:$E,$E840))/(MAXIFS(BD:BD,$E:$E,$E840)-MINIFS(BD:BD,$E:$E,$E840)),
100*(BD840-MINIFS(BD:BD,$E:$E,$E840))/(MAXIFS(BD:BD,$E:$E,$E840)-MINIFS(BD:BD,$E:$E,$E840))))</f>
        <v/>
      </c>
      <c r="DT840" s="232" t="str">
        <f t="array" ref="DT840">IF(BE840="","",
IF(INDEX(Settings!$H:$H,MATCH(DT$1,Settings!$G:$G,0))=TRUE,
100-100*(BE840-MINIFS(BE:BE,$E:$E,$E840))/(MAXIFS(BE:BE,$E:$E,$E840)-MINIFS(BE:BE,$E:$E,$E840)),
100*(BE840-MINIFS(BE:BE,$E:$E,$E840))/(MAXIFS(BE:BE,$E:$E,$E840)-MINIFS(BE:BE,$E:$E,$E840))))</f>
        <v/>
      </c>
      <c r="DU840" s="232" t="str">
        <f t="array" ref="DU840">IF(BF840="","",
IF(INDEX(Settings!$H:$H,MATCH(DU$1,Settings!$G:$G,0))=TRUE,
100-100*(BF840-MINIFS(BF:BF,$E:$E,$E840))/(MAXIFS(BF:BF,$E:$E,$E840)-MINIFS(BF:BF,$E:$E,$E840)),
100*(BF840-MINIFS(BF:BF,$E:$E,$E840))/(MAXIFS(BF:BF,$E:$E,$E840)-MINIFS(BF:BF,$E:$E,$E840))))</f>
        <v/>
      </c>
      <c r="DV840" s="232" t="str">
        <f t="array" ref="DV840">IF(BG840="","",
IF(INDEX(Settings!$H:$H,MATCH(DV$1,Settings!$G:$G,0))=TRUE,
100-100*(BG840-MINIFS(BG:BG,$E:$E,$E840))/(MAXIFS(BG:BG,$E:$E,$E840)-MINIFS(BG:BG,$E:$E,$E840)),
100*(BG840-MINIFS(BG:BG,$E:$E,$E840))/(MAXIFS(BG:BG,$E:$E,$E840)-MINIFS(BG:BG,$E:$E,$E840))))</f>
        <v/>
      </c>
      <c r="DW840" s="232" t="str">
        <f t="array" ref="DW840">IF(BH840="","",
IF(INDEX(Settings!$H:$H,MATCH(DW$1,Settings!$G:$G,0))=TRUE,
100-100*(BH840-MINIFS(BH:BH,$E:$E,$E840))/(MAXIFS(BH:BH,$E:$E,$E840)-MINIFS(BH:BH,$E:$E,$E840)),
100*(BH840-MINIFS(BH:BH,$E:$E,$E840))/(MAXIFS(BH:BH,$E:$E,$E840)-MINIFS(BH:BH,$E:$E,$E840))))</f>
        <v/>
      </c>
      <c r="DX840" s="232" t="str">
        <f t="array" ref="DX840">IF(BI840="","",
IF(INDEX(Settings!$H:$H,MATCH(DX$1,Settings!$G:$G,0))=TRUE,
100-100*(BI840-MINIFS(BI:BI,$E:$E,$E840))/(MAXIFS(BI:BI,$E:$E,$E840)-MINIFS(BI:BI,$E:$E,$E840)),
100*(BI840-MINIFS(BI:BI,$E:$E,$E840))/(MAXIFS(BI:BI,$E:$E,$E840)-MINIFS(BI:BI,$E:$E,$E840))))</f>
        <v/>
      </c>
      <c r="DY840" s="232" t="str">
        <f t="array" ref="DY840">IF(BJ840="","",
IF(INDEX(Settings!$H:$H,MATCH(DY$1,Settings!$G:$G,0))=TRUE,
100-100*(BJ840-MINIFS(BJ:BJ,$E:$E,$E840))/(MAXIFS(BJ:BJ,$E:$E,$E840)-MINIFS(BJ:BJ,$E:$E,$E840)),
100*(BJ840-MINIFS(BJ:BJ,$E:$E,$E840))/(MAXIFS(BJ:BJ,$E:$E,$E840)-MINIFS(BJ:BJ,$E:$E,$E840))))</f>
        <v/>
      </c>
      <c r="DZ840" s="234"/>
      <c r="EA840" s="234"/>
      <c r="EB840" s="234" t="str">
        <f t="shared" si="8"/>
        <v/>
      </c>
      <c r="EC840" s="234" t="str">
        <f t="shared" si="9"/>
        <v/>
      </c>
      <c r="ED840" s="234" t="str">
        <f t="shared" si="10"/>
        <v/>
      </c>
      <c r="EE840" s="234" t="str">
        <f t="shared" si="11"/>
        <v/>
      </c>
      <c r="EF840" s="234" t="str">
        <f t="shared" si="12"/>
        <v/>
      </c>
      <c r="EG840" s="234" t="str">
        <f t="shared" si="13"/>
        <v/>
      </c>
      <c r="EH840" s="234"/>
      <c r="EI840" s="234"/>
      <c r="EJ840" s="234"/>
      <c r="EK840" s="234"/>
      <c r="EL840" s="234"/>
      <c r="EM840" s="234"/>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3" t="str">
        <f t="shared" si="14"/>
        <v/>
      </c>
      <c r="N841" s="49"/>
      <c r="O841" s="49"/>
      <c r="P841" s="49"/>
      <c r="Q841" s="49"/>
      <c r="R841" s="49"/>
      <c r="S841" s="222" t="str">
        <f>IFERROR(VLOOKUP(AF841, 'YOYO IR Scores'!A:C, 3, FALSE), "")
</f>
        <v/>
      </c>
      <c r="T841" s="49"/>
      <c r="U841" s="49"/>
      <c r="V841" s="49"/>
      <c r="W841" s="49"/>
      <c r="X841" s="224" t="str">
        <f t="shared" si="4"/>
        <v/>
      </c>
      <c r="Y841" s="225" t="str">
        <f t="shared" si="5"/>
        <v/>
      </c>
      <c r="Z841" s="225" t="str">
        <f t="shared" si="6"/>
        <v/>
      </c>
      <c r="AA841" s="224" t="str">
        <f t="shared" si="7"/>
        <v/>
      </c>
      <c r="AB841" s="223"/>
      <c r="AC841" s="223"/>
      <c r="AD841" s="223"/>
      <c r="AE841" s="223" t="str">
        <f>IFERROR(VLOOKUP(AF841, 'YOYO IR Scores'!A:C, 2, FALSE), "")</f>
        <v/>
      </c>
      <c r="AF841" s="223"/>
      <c r="AG841" s="223"/>
      <c r="AH841" s="223"/>
      <c r="AI841" s="223"/>
      <c r="AJ841" s="223"/>
      <c r="AK841" s="223"/>
      <c r="AL841" s="223"/>
      <c r="AM841" s="223"/>
      <c r="AN841" s="223"/>
      <c r="AO841" s="223"/>
      <c r="AP841" s="223"/>
      <c r="AQ841" s="223"/>
      <c r="AR841" s="223"/>
      <c r="AS841" s="223"/>
      <c r="AT841" s="223"/>
      <c r="AU841" s="223"/>
      <c r="AV841" s="223"/>
      <c r="AW841" s="223"/>
      <c r="AX841" s="223"/>
      <c r="AY841" s="223"/>
      <c r="AZ841" s="223"/>
      <c r="BA841" s="223"/>
      <c r="BB841" s="223"/>
      <c r="BC841" s="223"/>
      <c r="BD841" s="223"/>
      <c r="BE841" s="223"/>
      <c r="BF841" s="223"/>
      <c r="BG841" s="223"/>
      <c r="BH841" s="223"/>
      <c r="BI841" s="223"/>
      <c r="BJ841" s="223"/>
      <c r="BK841" s="223" t="str">
        <f t="array" ref="BK841">IF(J841="","",
IF(INDEX(Settings!$H:$H,MATCH(BY$1,Settings!$G:$G,0))=TRUE,
100-100*(J841-MIN(J:J))/(MAX(J:J)-MIN(J:J)),
100*(J841-MIN(J:J))/(MAX(J:J)-MIN(J:J))))</f>
        <v/>
      </c>
      <c r="BL841" s="223" t="str">
        <f t="array" ref="BL841">IF(J841="","",
IF(INDEX(Settings!$H:$H,MATCH(BY$1,Settings!$G:$G,0))=TRUE,
100-100*(J841-MINIFS(J:J,$E:$E,$E841))/(MAXIFS(J:J,$E:$E,$E841)-MINIFS(J:J,$E:$E,$E841)),
100*(J841-MINIFS(J:J,$E:$E,$E841))/(MAXIFS(J:J,$E:$E,$E841)-MINIFS(J:J,$E:$E,$E841))))</f>
        <v/>
      </c>
      <c r="BM841" s="223"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4" t="str">
        <f t="array" ref="BQ841">IF(J841="","",
IF(INDEX(Settings!$H:$H,MATCH(BY$1,Settings!$G:$G,0))=TRUE,
-1*(J841-AVERAGE(J:J))/STDEV(J:J),
(J841-AVERAGE(J:J))/STDEV(J:J)))</f>
        <v/>
      </c>
      <c r="BR841" s="224" t="str">
        <f>IFERROR(__xludf.DUMMYFUNCTION("IF(J841="""","""",
IF(INDEX(Settings!$H:$H,MATCH(BY$1,Settings!$G:$G,0))=TRUE,
-1*(J841-AVERAGEIFS(J:J,$E:$E,$E841))/STDEV(FILTER(J:J,$E:$E=$E841)),
(J841-AVERAGEIFS(J:J,$E:$E,$E841))/STDEV(FILTER(J:J,$E:$E=$E841))))"),"")</f>
        <v/>
      </c>
      <c r="BS841" s="224"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3" t="str">
        <f t="array" ref="BY841">IF(J841="","",
IF(INDEX(Settings!$H:$H,MATCH(BY$1,Settings!$G:$G,0))=TRUE,
100-100*(J841-MINIFS(J:J,$E:$E,$E841))/(MAXIFS(J:J,$E:$E,$E841)-MINIFS(J:J,$E:$E,$E841)),
100*(J841-MINIFS(J:J,$E:$E,$E841))/(MAXIFS(J:J,$E:$E,$E841)-MINIFS(J:J,$E:$E,$E841))))</f>
        <v/>
      </c>
      <c r="BZ841" s="223" t="str">
        <f t="array" ref="BZ841">IF(K841="","",
IF(INDEX(Settings!$H:$H,MATCH(BZ$1,Settings!$G:$G,0))=TRUE,
100-100*(K841-MINIFS(K:K,$E:$E,$E841))/(MAXIFS(K:K,$E:$E,$E841)-MINIFS(K:K,$E:$E,$E841)),
100*(K841-MINIFS(K:K,$E:$E,$E841))/(MAXIFS(K:K,$E:$E,$E841)-MINIFS(K:K,$E:$E,$E841))))</f>
        <v/>
      </c>
      <c r="CA841" s="223" t="str">
        <f t="array" ref="CA841">IF(L841="","",
IF(INDEX(Settings!$H:$H,MATCH(CA$1,Settings!$G:$G,0))=TRUE,
100-100*(L841-MINIFS(L:L,$E:$E,$E841))/(MAXIFS(L:L,$E:$E,$E841)-MINIFS(L:L,$E:$E,$E841)),
100*(L841-MINIFS(L:L,$E:$E,$E841))/(MAXIFS(L:L,$E:$E,$E841)-MINIFS(L:L,$E:$E,$E841))))</f>
        <v/>
      </c>
      <c r="CB841" s="223" t="str">
        <f t="array" ref="CB841">IF(M841="","",
IF(INDEX(Settings!$H:$H,MATCH(CB$1,Settings!$G:$G,0))=TRUE,
100-100*(M841-MINIFS(M:M,$E:$E,$E841))/(MAXIFS(M:M,$E:$E,$E841)-MINIFS(M:M,$E:$E,$E841)),
100*(M841-MINIFS(M:M,$E:$E,$E841))/(MAXIFS(M:M,$E:$E,$E841)-MINIFS(M:M,$E:$E,$E841))))</f>
        <v/>
      </c>
      <c r="CC841" s="223" t="str">
        <f t="array" ref="CC841">IF(N841="","",
IF(INDEX(Settings!$H:$H,MATCH(CC$1,Settings!$G:$G,0))=TRUE,
100-100*(N841-MINIFS(N:N,$E:$E,$E841))/(MAXIFS(N:N,$E:$E,$E841)-MINIFS(N:N,$E:$E,$E841)),
100*(N841-MINIFS(N:N,$E:$E,$E841))/(MAXIFS(N:N,$E:$E,$E841)-MINIFS(N:N,$E:$E,$E841))))</f>
        <v/>
      </c>
      <c r="CD841" s="223" t="str">
        <f t="array" ref="CD841">IF(O841="","",
IF(INDEX(Settings!$H:$H,MATCH(CD$1,Settings!$G:$G,0))=TRUE,
100-100*(O841-MINIFS(O:O,$E:$E,$E841))/(MAXIFS(O:O,$E:$E,$E841)-MINIFS(O:O,$E:$E,$E841)),
100*(O841-MINIFS(O:O,$E:$E,$E841))/(MAXIFS(O:O,$E:$E,$E841)-MINIFS(O:O,$E:$E,$E841))))</f>
        <v/>
      </c>
      <c r="CE841" s="223" t="str">
        <f t="array" ref="CE841">IF(P841="","",
IF(INDEX(Settings!$H:$H,MATCH(CE$1,Settings!$G:$G,0))=TRUE,
100-100*(P841-MINIFS(P:P,$E:$E,$E841))/(MAXIFS(P:P,$E:$E,$E841)-MINIFS(P:P,$E:$E,$E841)),
100*(P841-MINIFS(P:P,$E:$E,$E841))/(MAXIFS(P:P,$E:$E,$E841)-MINIFS(P:P,$E:$E,$E841))))</f>
        <v/>
      </c>
      <c r="CF841" s="223" t="str">
        <f t="array" ref="CF841">IF(Q841="","",
IF(INDEX(Settings!$H:$H,MATCH(CF$1,Settings!$G:$G,0))=TRUE,
100-100*(Q841-MINIFS(Q:Q,$E:$E,$E841))/(MAXIFS(Q:Q,$E:$E,$E841)-MINIFS(Q:Q,$E:$E,$E841)),
100*(Q841-MINIFS(Q:Q,$E:$E,$E841))/(MAXIFS(Q:Q,$E:$E,$E841)-MINIFS(Q:Q,$E:$E,$E841))))</f>
        <v/>
      </c>
      <c r="CG841" s="223" t="str">
        <f t="array" ref="CG841">IF(R841="","",
IF(INDEX(Settings!$H:$H,MATCH(CG$1,Settings!$G:$G,0))=TRUE,
100-100*(R841-MINIFS(R:R,$E:$E,$E841))/(MAXIFS(R:R,$E:$E,$E841)-MINIFS(R:R,$E:$E,$E841)),
100*(R841-MINIFS(R:R,$E:$E,$E841))/(MAXIFS(R:R,$E:$E,$E841)-MINIFS(R:R,$E:$E,$E841))))</f>
        <v/>
      </c>
      <c r="CH841" s="223" t="str">
        <f t="array" ref="CH841">IF(S841="","",
IF(INDEX(Settings!$H:$H,MATCH(CH$1,Settings!$G:$G,0))=TRUE,
100-100*(S841-MINIFS(S:S,$E:$E,$E841))/(MAXIFS(S:S,$E:$E,$E841)-MINIFS(S:S,$E:$E,$E841)),
100*(S841-MINIFS(S:S,$E:$E,$E841))/(MAXIFS(S:S,$E:$E,$E841)-MINIFS(S:S,$E:$E,$E841))))</f>
        <v/>
      </c>
      <c r="CI841" s="223" t="str">
        <f t="array" ref="CI841">IF(T841="","",
IF(INDEX(Settings!$H:$H,MATCH(CI$1,Settings!$G:$G,0))=TRUE,
100-100*(T841-MINIFS(T:T,$E:$E,$E841))/(MAXIFS(T:T,$E:$E,$E841)-MINIFS(T:T,$E:$E,$E841)),
100*(T841-MINIFS(T:T,$E:$E,$E841))/(MAXIFS(T:T,$E:$E,$E841)-MINIFS(T:T,$E:$E,$E841))))</f>
        <v/>
      </c>
      <c r="CJ841" s="223" t="str">
        <f t="array" ref="CJ841">IF(U841="","",
IF(INDEX(Settings!$H:$H,MATCH(CJ$1,Settings!$G:$G,0))=TRUE,
100-100*(U841-MINIFS(U:U,$E:$E,$E841))/(MAXIFS(U:U,$E:$E,$E841)-MINIFS(U:U,$E:$E,$E841)),
100*(U841-MINIFS(U:U,$E:$E,$E841))/(MAXIFS(U:U,$E:$E,$E841)-MINIFS(U:U,$E:$E,$E841))))</f>
        <v/>
      </c>
      <c r="CK841" s="223" t="str">
        <f t="array" ref="CK841">IF(V841="","",
IF(INDEX(Settings!$H:$H,MATCH(CK$1,Settings!$G:$G,0))=TRUE,
100-100*(V841-MINIFS(V:V,$E:$E,$E841))/(MAXIFS(V:V,$E:$E,$E841)-MINIFS(V:V,$E:$E,$E841)),
100*(V841-MINIFS(V:V,$E:$E,$E841))/(MAXIFS(V:V,$E:$E,$E841)-MINIFS(V:V,$E:$E,$E841))))</f>
        <v/>
      </c>
      <c r="CL841" s="223" t="str">
        <f t="array" ref="CL841">IF(W841="","",
IF(INDEX(Settings!$H:$H,MATCH(CL$1,Settings!$G:$G,0))=TRUE,
100-100*(W841-MINIFS(W:W,$E:$E,$E841))/(MAXIFS(W:W,$E:$E,$E841)-MINIFS(W:W,$E:$E,$E841)),
100*(W841-MINIFS(W:W,$E:$E,$E841))/(MAXIFS(W:W,$E:$E,$E841)-MINIFS(W:W,$E:$E,$E841))))</f>
        <v/>
      </c>
      <c r="CM841" s="223" t="str">
        <f t="array" ref="CM841">IF(X841="","",
IF(INDEX(Settings!$H:$H,MATCH(CM$1,Settings!$G:$G,0))=TRUE,
100-100*(X841-MINIFS(X:X,$E:$E,$E841))/(MAXIFS(X:X,$E:$E,$E841)-MINIFS(X:X,$E:$E,$E841)),
100*(X841-MINIFS(X:X,$E:$E,$E841))/(MAXIFS(X:X,$E:$E,$E841)-MINIFS(X:X,$E:$E,$E841))))</f>
        <v/>
      </c>
      <c r="CN841" s="223" t="str">
        <f t="array" ref="CN841">IF(Y841="","",
IF(INDEX(Settings!$H:$H,MATCH(CN$1,Settings!$G:$G,0))=TRUE,
100-100*(Y841-MINIFS(Y:Y,$E:$E,$E841))/(MAXIFS(Y:Y,$E:$E,$E841)-MINIFS(Y:Y,$E:$E,$E841)),
100*(Y841-MINIFS(Y:Y,$E:$E,$E841))/(MAXIFS(Y:Y,$E:$E,$E841)-MINIFS(Y:Y,$E:$E,$E841))))</f>
        <v/>
      </c>
      <c r="CO841" s="223" t="str">
        <f t="array" ref="CO841">IF(Z841="","",
IF(INDEX(Settings!$H:$H,MATCH(CO$1,Settings!$G:$G,0))=TRUE,
100-100*(Z841-MINIFS(Z:Z,$E:$E,$E841))/(MAXIFS(Z:Z,$E:$E,$E841)-MINIFS(Z:Z,$E:$E,$E841)),
100*(Z841-MINIFS(Z:Z,$E:$E,$E841))/(MAXIFS(Z:Z,$E:$E,$E841)-MINIFS(Z:Z,$E:$E,$E841))))</f>
        <v/>
      </c>
      <c r="CP841" s="223" t="str">
        <f t="array" ref="CP841">IF(AA841="","",
IF(INDEX(Settings!$H:$H,MATCH(CP$1,Settings!$G:$G,0))=TRUE,
100-100*(AA841-MINIFS(AA:AA,$E:$E,$E841))/(MAXIFS(AA:AA,$E:$E,$E841)-MINIFS(AA:AA,$E:$E,$E841)),
100*(AA841-MINIFS(AA:AA,$E:$E,$E841))/(MAXIFS(AA:AA,$E:$E,$E841)-MINIFS(AA:AA,$E:$E,$E841))))</f>
        <v/>
      </c>
      <c r="CQ841" s="223" t="str">
        <f t="array" ref="CQ841">IF(AB841="","",
IF(INDEX(Settings!$H:$H,MATCH(CQ$1,Settings!$G:$G,0))=TRUE,
100-100*(AB841-MINIFS(AB:AB,$E:$E,$E841))/(MAXIFS(AB:AB,$E:$E,$E841)-MINIFS(AB:AB,$E:$E,$E841)),
100*(AB841-MINIFS(AB:AB,$E:$E,$E841))/(MAXIFS(AB:AB,$E:$E,$E841)-MINIFS(AB:AB,$E:$E,$E841))))</f>
        <v/>
      </c>
      <c r="CR841" s="223" t="str">
        <f t="array" ref="CR841">IF(AC841="","",
IF(INDEX(Settings!$H:$H,MATCH(CR$1,Settings!$G:$G,0))=TRUE,
100-100*(AC841-MINIFS(AC:AC,$E:$E,$E841))/(MAXIFS(AC:AC,$E:$E,$E841)-MINIFS(AC:AC,$E:$E,$E841)),
100*(AC841-MINIFS(AC:AC,$E:$E,$E841))/(MAXIFS(AC:AC,$E:$E,$E841)-MINIFS(AC:AC,$E:$E,$E841))))</f>
        <v/>
      </c>
      <c r="CS841" s="223" t="str">
        <f t="array" ref="CS841">IF(AD841="","",
IF(INDEX(Settings!$H:$H,MATCH(CS$1,Settings!$G:$G,0))=TRUE,
100-100*(AD841-MINIFS(AD:AD,$E:$E,$E841))/(MAXIFS(AD:AD,$E:$E,$E841)-MINIFS(AD:AD,$E:$E,$E841)),
100*(AD841-MINIFS(AD:AD,$E:$E,$E841))/(MAXIFS(AD:AD,$E:$E,$E841)-MINIFS(AD:AD,$E:$E,$E841))))</f>
        <v/>
      </c>
      <c r="CT841" s="223" t="str">
        <f t="array" ref="CT841">IF(AE841="","",
IF(INDEX(Settings!$H:$H,MATCH(CT$1,Settings!$G:$G,0))=TRUE,
100-100*(AE841-MINIFS(AE:AE,$E:$E,$E841))/(MAXIFS(AE:AE,$E:$E,$E841)-MINIFS(AE:AE,$E:$E,$E841)),
100*(AE841-MINIFS(AE:AE,$E:$E,$E841))/(MAXIFS(AE:AE,$E:$E,$E841)-MINIFS(AE:AE,$E:$E,$E841))))</f>
        <v/>
      </c>
      <c r="CU841" s="223" t="str">
        <f t="array" ref="CU841">IF(AF841="","",
IF(INDEX(Settings!$H:$H,MATCH(CU$1,Settings!$G:$G,0))=TRUE,
100-100*(AF841-MINIFS(AF:AF,$E:$E,$E841))/(MAXIFS(AF:AF,$E:$E,$E841)-MINIFS(AF:AF,$E:$E,$E841)),
100*(AF841-MINIFS(AF:AF,$E:$E,$E841))/(MAXIFS(AF:AF,$E:$E,$E841)-MINIFS(AF:AF,$E:$E,$E841))))</f>
        <v/>
      </c>
      <c r="CV841" s="223" t="str">
        <f t="array" ref="CV841">IF(AG841="","",
IF(INDEX(Settings!$H:$H,MATCH(CV$1,Settings!$G:$G,0))=TRUE,
100-100*(AG841-MINIFS(AG:AG,$E:$E,$E841))/(MAXIFS(AG:AG,$E:$E,$E841)-MINIFS(AG:AG,$E:$E,$E841)),
100*(AG841-MINIFS(AG:AG,$E:$E,$E841))/(MAXIFS(AG:AG,$E:$E,$E841)-MINIFS(AG:AG,$E:$E,$E841))))</f>
        <v/>
      </c>
      <c r="CW841" s="223" t="str">
        <f t="array" ref="CW841">IF(AH841="","",
IF(INDEX(Settings!$H:$H,MATCH(CW$1,Settings!$G:$G,0))=TRUE,
100-100*(AH841-MINIFS(AH:AH,$E:$E,$E841))/(MAXIFS(AH:AH,$E:$E,$E841)-MINIFS(AH:AH,$E:$E,$E841)),
100*(AH841-MINIFS(AH:AH,$E:$E,$E841))/(MAXIFS(AH:AH,$E:$E,$E841)-MINIFS(AH:AH,$E:$E,$E841))))</f>
        <v/>
      </c>
      <c r="CX841" s="223" t="str">
        <f t="array" ref="CX841">IF(AI841="","",
IF(INDEX(Settings!$H:$H,MATCH(CX$1,Settings!$G:$G,0))=TRUE,
100-100*(AI841-MINIFS(AI:AI,$E:$E,$E841))/(MAXIFS(AI:AI,$E:$E,$E841)-MINIFS(AI:AI,$E:$E,$E841)),
100*(AI841-MINIFS(AI:AI,$E:$E,$E841))/(MAXIFS(AI:AI,$E:$E,$E841)-MINIFS(AI:AI,$E:$E,$E841))))</f>
        <v/>
      </c>
      <c r="CY841" s="223" t="str">
        <f t="array" ref="CY841">IF(AJ841="","",
IF(INDEX(Settings!$H:$H,MATCH(CY$1,Settings!$G:$G,0))=TRUE,
100-100*(AJ841-MINIFS(AJ:AJ,$E:$E,$E841))/(MAXIFS(AJ:AJ,$E:$E,$E841)-MINIFS(AJ:AJ,$E:$E,$E841)),
100*(AJ841-MINIFS(AJ:AJ,$E:$E,$E841))/(MAXIFS(AJ:AJ,$E:$E,$E841)-MINIFS(AJ:AJ,$E:$E,$E841))))</f>
        <v/>
      </c>
      <c r="CZ841" s="223" t="str">
        <f t="array" ref="CZ841">IF(AK841="","",
IF(INDEX(Settings!$H:$H,MATCH(CZ$1,Settings!$G:$G,0))=TRUE,
100-100*(AK841-MINIFS(AK:AK,$E:$E,$E841))/(MAXIFS(AK:AK,$E:$E,$E841)-MINIFS(AK:AK,$E:$E,$E841)),
100*(AK841-MINIFS(AK:AK,$E:$E,$E841))/(MAXIFS(AK:AK,$E:$E,$E841)-MINIFS(AK:AK,$E:$E,$E841))))</f>
        <v/>
      </c>
      <c r="DA841" s="223" t="str">
        <f t="array" ref="DA841">IF(AL841="","",
IF(INDEX(Settings!$H:$H,MATCH(DA$1,Settings!$G:$G,0))=TRUE,
100-100*(AL841-MINIFS(AL:AL,$E:$E,$E841))/(MAXIFS(AL:AL,$E:$E,$E841)-MINIFS(AL:AL,$E:$E,$E841)),
100*(AL841-MINIFS(AL:AL,$E:$E,$E841))/(MAXIFS(AL:AL,$E:$E,$E841)-MINIFS(AL:AL,$E:$E,$E841))))</f>
        <v/>
      </c>
      <c r="DB841" s="223" t="str">
        <f t="array" ref="DB841">IF(AM841="","",
IF(INDEX(Settings!$H:$H,MATCH(DB$1,Settings!$G:$G,0))=TRUE,
100-100*(AM841-MINIFS(AM:AM,$E:$E,$E841))/(MAXIFS(AM:AM,$E:$E,$E841)-MINIFS(AM:AM,$E:$E,$E841)),
100*(AM841-MINIFS(AM:AM,$E:$E,$E841))/(MAXIFS(AM:AM,$E:$E,$E841)-MINIFS(AM:AM,$E:$E,$E841))))</f>
        <v/>
      </c>
      <c r="DC841" s="223" t="str">
        <f t="array" ref="DC841">IF(AN841="","",
IF(INDEX(Settings!$H:$H,MATCH(DC$1,Settings!$G:$G,0))=TRUE,
100-100*(AN841-MINIFS(AN:AN,$E:$E,$E841))/(MAXIFS(AN:AN,$E:$E,$E841)-MINIFS(AN:AN,$E:$E,$E841)),
100*(AN841-MINIFS(AN:AN,$E:$E,$E841))/(MAXIFS(AN:AN,$E:$E,$E841)-MINIFS(AN:AN,$E:$E,$E841))))</f>
        <v/>
      </c>
      <c r="DD841" s="223" t="str">
        <f t="array" ref="DD841">IF(AO841="","",
IF(INDEX(Settings!$H:$H,MATCH(DD$1,Settings!$G:$G,0))=TRUE,
100-100*(AO841-MINIFS(AO:AO,$E:$E,$E841))/(MAXIFS(AO:AO,$E:$E,$E841)-MINIFS(AO:AO,$E:$E,$E841)),
100*(AO841-MINIFS(AO:AO,$E:$E,$E841))/(MAXIFS(AO:AO,$E:$E,$E841)-MINIFS(AO:AO,$E:$E,$E841))))</f>
        <v/>
      </c>
      <c r="DE841" s="223" t="str">
        <f t="array" ref="DE841">IF(AP841="","",
IF(INDEX(Settings!$H:$H,MATCH(DE$1,Settings!$G:$G,0))=TRUE,
100-100*(AP841-MINIFS(AP:AP,$E:$E,$E841))/(MAXIFS(AP:AP,$E:$E,$E841)-MINIFS(AP:AP,$E:$E,$E841)),
100*(AP841-MINIFS(AP:AP,$E:$E,$E841))/(MAXIFS(AP:AP,$E:$E,$E841)-MINIFS(AP:AP,$E:$E,$E841))))</f>
        <v/>
      </c>
      <c r="DF841" s="223" t="str">
        <f t="array" ref="DF841">IF(AQ841="","",
IF(INDEX(Settings!$H:$H,MATCH(DF$1,Settings!$G:$G,0))=TRUE,
100-100*(AQ841-MINIFS(AQ:AQ,$E:$E,$E841))/(MAXIFS(AQ:AQ,$E:$E,$E841)-MINIFS(AQ:AQ,$E:$E,$E841)),
100*(AQ841-MINIFS(AQ:AQ,$E:$E,$E841))/(MAXIFS(AQ:AQ,$E:$E,$E841)-MINIFS(AQ:AQ,$E:$E,$E841))))</f>
        <v/>
      </c>
      <c r="DG841" s="223" t="str">
        <f t="array" ref="DG841">IF(AR841="","",
IF(INDEX(Settings!$H:$H,MATCH(DG$1,Settings!$G:$G,0))=TRUE,
100-100*(AR841-MINIFS(AR:AR,$E:$E,$E841))/(MAXIFS(AR:AR,$E:$E,$E841)-MINIFS(AR:AR,$E:$E,$E841)),
100*(AR841-MINIFS(AR:AR,$E:$E,$E841))/(MAXIFS(AR:AR,$E:$E,$E841)-MINIFS(AR:AR,$E:$E,$E841))))</f>
        <v/>
      </c>
      <c r="DH841" s="223" t="str">
        <f t="array" ref="DH841">IF(AS841="","",
IF(INDEX(Settings!$H:$H,MATCH(DH$1,Settings!$G:$G,0))=TRUE,
100-100*(AS841-MINIFS(AS:AS,$E:$E,$E841))/(MAXIFS(AS:AS,$E:$E,$E841)-MINIFS(AS:AS,$E:$E,$E841)),
100*(AS841-MINIFS(AS:AS,$E:$E,$E841))/(MAXIFS(AS:AS,$E:$E,$E841)-MINIFS(AS:AS,$E:$E,$E841))))</f>
        <v/>
      </c>
      <c r="DI841" s="223" t="str">
        <f t="array" ref="DI841">IF(AT841="","",
IF(INDEX(Settings!$H:$H,MATCH(DI$1,Settings!$G:$G,0))=TRUE,
100-100*(AT841-MINIFS(AT:AT,$E:$E,$E841))/(MAXIFS(AT:AT,$E:$E,$E841)-MINIFS(AT:AT,$E:$E,$E841)),
100*(AT841-MINIFS(AT:AT,$E:$E,$E841))/(MAXIFS(AT:AT,$E:$E,$E841)-MINIFS(AT:AT,$E:$E,$E841))))</f>
        <v/>
      </c>
      <c r="DJ841" s="223" t="str">
        <f t="array" ref="DJ841">IF(AU841="","",
IF(INDEX(Settings!$H:$H,MATCH(DJ$1,Settings!$G:$G,0))=TRUE,
100-100*(AU841-MINIFS(AU:AU,$E:$E,$E841))/(MAXIFS(AU:AU,$E:$E,$E841)-MINIFS(AU:AU,$E:$E,$E841)),
100*(AU841-MINIFS(AU:AU,$E:$E,$E841))/(MAXIFS(AU:AU,$E:$E,$E841)-MINIFS(AU:AU,$E:$E,$E841))))</f>
        <v/>
      </c>
      <c r="DK841" s="223" t="str">
        <f t="array" ref="DK841">IF(AV841="","",
IF(INDEX(Settings!$H:$H,MATCH(DK$1,Settings!$G:$G,0))=TRUE,
100-100*(AV841-MINIFS(AV:AV,$E:$E,$E841))/(MAXIFS(AV:AV,$E:$E,$E841)-MINIFS(AV:AV,$E:$E,$E841)),
100*(AV841-MINIFS(AV:AV,$E:$E,$E841))/(MAXIFS(AV:AV,$E:$E,$E841)-MINIFS(AV:AV,$E:$E,$E841))))</f>
        <v/>
      </c>
      <c r="DL841" s="223" t="str">
        <f t="array" ref="DL841">IF(AW841="","",
IF(INDEX(Settings!$H:$H,MATCH(DL$1,Settings!$G:$G,0))=TRUE,
100-100*(AW841-MINIFS(AW:AW,$E:$E,$E841))/(MAXIFS(AW:AW,$E:$E,$E841)-MINIFS(AW:AW,$E:$E,$E841)),
100*(AW841-MINIFS(AW:AW,$E:$E,$E841))/(MAXIFS(AW:AW,$E:$E,$E841)-MINIFS(AW:AW,$E:$E,$E841))))</f>
        <v/>
      </c>
      <c r="DM841" s="223" t="str">
        <f t="array" ref="DM841">IF(AX841="","",
IF(INDEX(Settings!$H:$H,MATCH(DM$1,Settings!$G:$G,0))=TRUE,
100-100*(AX841-MINIFS(AX:AX,$E:$E,$E841))/(MAXIFS(AX:AX,$E:$E,$E841)-MINIFS(AX:AX,$E:$E,$E841)),
100*(AX841-MINIFS(AX:AX,$E:$E,$E841))/(MAXIFS(AX:AX,$E:$E,$E841)-MINIFS(AX:AX,$E:$E,$E841))))</f>
        <v/>
      </c>
      <c r="DN841" s="223" t="str">
        <f t="array" ref="DN841">IF(AY841="","",
IF(INDEX(Settings!$H:$H,MATCH(DN$1,Settings!$G:$G,0))=TRUE,
100-100*(AY841-MINIFS(AY:AY,$E:$E,$E841))/(MAXIFS(AY:AY,$E:$E,$E841)-MINIFS(AY:AY,$E:$E,$E841)),
100*(AY841-MINIFS(AY:AY,$E:$E,$E841))/(MAXIFS(AY:AY,$E:$E,$E841)-MINIFS(AY:AY,$E:$E,$E841))))</f>
        <v/>
      </c>
      <c r="DO841" s="223" t="str">
        <f t="array" ref="DO841">IF(AZ841="","",
IF(INDEX(Settings!$H:$H,MATCH(DO$1,Settings!$G:$G,0))=TRUE,
100-100*(AZ841-MINIFS(AZ:AZ,$E:$E,$E841))/(MAXIFS(AZ:AZ,$E:$E,$E841)-MINIFS(AZ:AZ,$E:$E,$E841)),
100*(AZ841-MINIFS(AZ:AZ,$E:$E,$E841))/(MAXIFS(AZ:AZ,$E:$E,$E841)-MINIFS(AZ:AZ,$E:$E,$E841))))</f>
        <v/>
      </c>
      <c r="DP841" s="223" t="str">
        <f t="array" ref="DP841">IF(BA841="","",
IF(INDEX(Settings!$H:$H,MATCH(DP$1,Settings!$G:$G,0))=TRUE,
100-100*(BA841-MINIFS(BA:BA,$E:$E,$E841))/(MAXIFS(BA:BA,$E:$E,$E841)-MINIFS(BA:BA,$E:$E,$E841)),
100*(BA841-MINIFS(BA:BA,$E:$E,$E841))/(MAXIFS(BA:BA,$E:$E,$E841)-MINIFS(BA:BA,$E:$E,$E841))))</f>
        <v/>
      </c>
      <c r="DQ841" s="223" t="str">
        <f t="array" ref="DQ841">IF(BB841="","",
IF(INDEX(Settings!$H:$H,MATCH(DQ$1,Settings!$G:$G,0))=TRUE,
100-100*(BB841-MINIFS(BB:BB,$E:$E,$E841))/(MAXIFS(BB:BB,$E:$E,$E841)-MINIFS(BB:BB,$E:$E,$E841)),
100*(BB841-MINIFS(BB:BB,$E:$E,$E841))/(MAXIFS(BB:BB,$E:$E,$E841)-MINIFS(BB:BB,$E:$E,$E841))))</f>
        <v/>
      </c>
      <c r="DR841" s="223" t="str">
        <f t="array" ref="DR841">IF(BC841="","",
IF(INDEX(Settings!$H:$H,MATCH(DR$1,Settings!$G:$G,0))=TRUE,
100-100*(BC841-MINIFS(BC:BC,$E:$E,$E841))/(MAXIFS(BC:BC,$E:$E,$E841)-MINIFS(BC:BC,$E:$E,$E841)),
100*(BC841-MINIFS(BC:BC,$E:$E,$E841))/(MAXIFS(BC:BC,$E:$E,$E841)-MINIFS(BC:BC,$E:$E,$E841))))</f>
        <v/>
      </c>
      <c r="DS841" s="223" t="str">
        <f t="array" ref="DS841">IF(BD841="","",
IF(INDEX(Settings!$H:$H,MATCH(DS$1,Settings!$G:$G,0))=TRUE,
100-100*(BD841-MINIFS(BD:BD,$E:$E,$E841))/(MAXIFS(BD:BD,$E:$E,$E841)-MINIFS(BD:BD,$E:$E,$E841)),
100*(BD841-MINIFS(BD:BD,$E:$E,$E841))/(MAXIFS(BD:BD,$E:$E,$E841)-MINIFS(BD:BD,$E:$E,$E841))))</f>
        <v/>
      </c>
      <c r="DT841" s="223" t="str">
        <f t="array" ref="DT841">IF(BE841="","",
IF(INDEX(Settings!$H:$H,MATCH(DT$1,Settings!$G:$G,0))=TRUE,
100-100*(BE841-MINIFS(BE:BE,$E:$E,$E841))/(MAXIFS(BE:BE,$E:$E,$E841)-MINIFS(BE:BE,$E:$E,$E841)),
100*(BE841-MINIFS(BE:BE,$E:$E,$E841))/(MAXIFS(BE:BE,$E:$E,$E841)-MINIFS(BE:BE,$E:$E,$E841))))</f>
        <v/>
      </c>
      <c r="DU841" s="223" t="str">
        <f t="array" ref="DU841">IF(BF841="","",
IF(INDEX(Settings!$H:$H,MATCH(DU$1,Settings!$G:$G,0))=TRUE,
100-100*(BF841-MINIFS(BF:BF,$E:$E,$E841))/(MAXIFS(BF:BF,$E:$E,$E841)-MINIFS(BF:BF,$E:$E,$E841)),
100*(BF841-MINIFS(BF:BF,$E:$E,$E841))/(MAXIFS(BF:BF,$E:$E,$E841)-MINIFS(BF:BF,$E:$E,$E841))))</f>
        <v/>
      </c>
      <c r="DV841" s="223" t="str">
        <f t="array" ref="DV841">IF(BG841="","",
IF(INDEX(Settings!$H:$H,MATCH(DV$1,Settings!$G:$G,0))=TRUE,
100-100*(BG841-MINIFS(BG:BG,$E:$E,$E841))/(MAXIFS(BG:BG,$E:$E,$E841)-MINIFS(BG:BG,$E:$E,$E841)),
100*(BG841-MINIFS(BG:BG,$E:$E,$E841))/(MAXIFS(BG:BG,$E:$E,$E841)-MINIFS(BG:BG,$E:$E,$E841))))</f>
        <v/>
      </c>
      <c r="DW841" s="223" t="str">
        <f t="array" ref="DW841">IF(BH841="","",
IF(INDEX(Settings!$H:$H,MATCH(DW$1,Settings!$G:$G,0))=TRUE,
100-100*(BH841-MINIFS(BH:BH,$E:$E,$E841))/(MAXIFS(BH:BH,$E:$E,$E841)-MINIFS(BH:BH,$E:$E,$E841)),
100*(BH841-MINIFS(BH:BH,$E:$E,$E841))/(MAXIFS(BH:BH,$E:$E,$E841)-MINIFS(BH:BH,$E:$E,$E841))))</f>
        <v/>
      </c>
      <c r="DX841" s="223" t="str">
        <f t="array" ref="DX841">IF(BI841="","",
IF(INDEX(Settings!$H:$H,MATCH(DX$1,Settings!$G:$G,0))=TRUE,
100-100*(BI841-MINIFS(BI:BI,$E:$E,$E841))/(MAXIFS(BI:BI,$E:$E,$E841)-MINIFS(BI:BI,$E:$E,$E841)),
100*(BI841-MINIFS(BI:BI,$E:$E,$E841))/(MAXIFS(BI:BI,$E:$E,$E841)-MINIFS(BI:BI,$E:$E,$E841))))</f>
        <v/>
      </c>
      <c r="DY841" s="223" t="str">
        <f t="array" ref="DY841">IF(BJ841="","",
IF(INDEX(Settings!$H:$H,MATCH(DY$1,Settings!$G:$G,0))=TRUE,
100-100*(BJ841-MINIFS(BJ:BJ,$E:$E,$E841))/(MAXIFS(BJ:BJ,$E:$E,$E841)-MINIFS(BJ:BJ,$E:$E,$E841)),
100*(BJ841-MINIFS(BJ:BJ,$E:$E,$E841))/(MAXIFS(BJ:BJ,$E:$E,$E841)-MINIFS(BJ:BJ,$E:$E,$E841))))</f>
        <v/>
      </c>
      <c r="DZ841" s="225"/>
      <c r="EA841" s="225"/>
      <c r="EB841" s="225" t="str">
        <f t="shared" si="8"/>
        <v/>
      </c>
      <c r="EC841" s="225" t="str">
        <f t="shared" si="9"/>
        <v/>
      </c>
      <c r="ED841" s="225" t="str">
        <f t="shared" si="10"/>
        <v/>
      </c>
      <c r="EE841" s="225" t="str">
        <f t="shared" si="11"/>
        <v/>
      </c>
      <c r="EF841" s="225" t="str">
        <f t="shared" si="12"/>
        <v/>
      </c>
      <c r="EG841" s="225" t="str">
        <f t="shared" si="13"/>
        <v/>
      </c>
      <c r="EH841" s="225"/>
      <c r="EI841" s="225"/>
      <c r="EJ841" s="225"/>
      <c r="EK841" s="225"/>
      <c r="EL841" s="225"/>
      <c r="EM841" s="225"/>
    </row>
    <row r="842">
      <c r="A842" s="231"/>
      <c r="B842" s="231"/>
      <c r="C842" s="231"/>
      <c r="D842" s="231" t="str">
        <f t="array" ref="D842">IFERROR(INDEX(Profiles!$B:$B,MATCH($A842,Profiles!$A:$A,0)),"")</f>
        <v/>
      </c>
      <c r="E842" s="231"/>
      <c r="F842" s="231"/>
      <c r="G842" s="231"/>
      <c r="H842" s="231"/>
      <c r="I842" s="231" t="str">
        <f>IF(A842="","",IF(Settings!$N$3="DATE",F842&amp;": "&amp;TEXT(B842,"M/DD/YY"),F842&amp;": "&amp;H842))</f>
        <v/>
      </c>
      <c r="J842" s="231"/>
      <c r="K842" s="231"/>
      <c r="L842" s="231"/>
      <c r="M842" s="232" t="str">
        <f t="shared" si="14"/>
        <v/>
      </c>
      <c r="N842" s="231"/>
      <c r="O842" s="231"/>
      <c r="P842" s="231"/>
      <c r="Q842" s="231"/>
      <c r="R842" s="231"/>
      <c r="S842" s="230" t="str">
        <f>IFERROR(VLOOKUP(AF842, 'YOYO IR Scores'!A:C, 3, FALSE), "")
</f>
        <v/>
      </c>
      <c r="T842" s="231"/>
      <c r="U842" s="231"/>
      <c r="V842" s="231"/>
      <c r="W842" s="231"/>
      <c r="X842" s="233" t="str">
        <f t="shared" si="4"/>
        <v/>
      </c>
      <c r="Y842" s="234" t="str">
        <f t="shared" si="5"/>
        <v/>
      </c>
      <c r="Z842" s="234" t="str">
        <f t="shared" si="6"/>
        <v/>
      </c>
      <c r="AA842" s="233" t="str">
        <f t="shared" si="7"/>
        <v/>
      </c>
      <c r="AB842" s="232"/>
      <c r="AC842" s="232"/>
      <c r="AD842" s="232"/>
      <c r="AE842" s="232" t="str">
        <f>IFERROR(VLOOKUP(AF842, 'YOYO IR Scores'!A:C, 2, FALSE), "")</f>
        <v/>
      </c>
      <c r="AF842" s="232"/>
      <c r="AG842" s="23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c r="BD842" s="232"/>
      <c r="BE842" s="232"/>
      <c r="BF842" s="232"/>
      <c r="BG842" s="232"/>
      <c r="BH842" s="232"/>
      <c r="BI842" s="232"/>
      <c r="BJ842" s="232"/>
      <c r="BK842" s="232" t="str">
        <f t="array" ref="BK842">IF(J842="","",
IF(INDEX(Settings!$H:$H,MATCH(BY$1,Settings!$G:$G,0))=TRUE,
100-100*(J842-MIN(J:J))/(MAX(J:J)-MIN(J:J)),
100*(J842-MIN(J:J))/(MAX(J:J)-MIN(J:J))))</f>
        <v/>
      </c>
      <c r="BL842" s="232" t="str">
        <f t="array" ref="BL842">IF(J842="","",
IF(INDEX(Settings!$H:$H,MATCH(BY$1,Settings!$G:$G,0))=TRUE,
100-100*(J842-MINIFS(J:J,$E:$E,$E842))/(MAXIFS(J:J,$E:$E,$E842)-MINIFS(J:J,$E:$E,$E842)),
100*(J842-MINIFS(J:J,$E:$E,$E842))/(MAXIFS(J:J,$E:$E,$E842)-MINIFS(J:J,$E:$E,$E842))))</f>
        <v/>
      </c>
      <c r="BM842" s="232" t="str">
        <f t="array" ref="BM842">IF(J842="","",
IF(INDEX(Settings!$H:$H,MATCH(BY$1,Settings!$G:$G,0))=TRUE,
100-100*(J842-MINIFS(J:J,$E:$E,$E842,$I:$I,$I842))/(MAXIFS(J:J,$E:$E,$E842,$I:$I,$I842)-MINIFS(J:J,$E:$E,$E842,$I:$I,$I842)),
100*(J842-MINIFS(J:J,$E:$E,$E842,$I:$I,$I842))/(MAXIFS(J:J,$E:$E,$E842,$I:$I,$I842)-MINIFS(J:J,$E:$E,$E842,$I:$I,$I842))))</f>
        <v/>
      </c>
      <c r="BN842" s="231" t="str">
        <f t="array" ref="BN842">IF(J842="","",
IF(INDEX(Settings!$H:$H,MATCH(BY$1,Settings!$G:$G,0))=TRUE,
100-100*PERCENTRANK(J:J,J842),
100*PERCENTRANK(J:J,J842)))</f>
        <v/>
      </c>
      <c r="BO842" s="231" t="str">
        <f>IFERROR(__xludf.DUMMYFUNCTION("IF(J842="""","""",
IF(INDEX(Settings!$H:$H,MATCH(BY$1,Settings!$G:$G,0))=TRUE,
100-100*PERCENTRANK(FILTER(J:J,$E:$E=$E842),J842),
100*PERCENTRANK(FILTER(J:J,$E:$E=$E842),J842)))"),"")</f>
        <v/>
      </c>
      <c r="BP842" s="231" t="str">
        <f>IFERROR(__xludf.DUMMYFUNCTION("IF(J842="""","""",
IF(INDEX(Settings!$H:$H,MATCH(BY$1,Settings!$G:$G,0))=TRUE,
100-100*PERCENTRANK(FILTER(J:J,$E:$E=$E842,$I:$I=$I842),J842),
100*PERCENTRANK(FILTER(J:J,$E:$E=$E842,$I:$I=$I842),J842)))"),"")</f>
        <v/>
      </c>
      <c r="BQ842" s="233" t="str">
        <f t="array" ref="BQ842">IF(J842="","",
IF(INDEX(Settings!$H:$H,MATCH(BY$1,Settings!$G:$G,0))=TRUE,
-1*(J842-AVERAGE(J:J))/STDEV(J:J),
(J842-AVERAGE(J:J))/STDEV(J:J)))</f>
        <v/>
      </c>
      <c r="BR842" s="233" t="str">
        <f>IFERROR(__xludf.DUMMYFUNCTION("IF(J842="""","""",
IF(INDEX(Settings!$H:$H,MATCH(BY$1,Settings!$G:$G,0))=TRUE,
-1*(J842-AVERAGEIFS(J:J,$E:$E,$E842))/STDEV(FILTER(J:J,$E:$E=$E842)),
(J842-AVERAGEIFS(J:J,$E:$E,$E842))/STDEV(FILTER(J:J,$E:$E=$E842))))"),"")</f>
        <v/>
      </c>
      <c r="BS842" s="233"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1"/>
      <c r="BX842" s="231"/>
      <c r="BY842" s="232" t="str">
        <f t="array" ref="BY842">IF(J842="","",
IF(INDEX(Settings!$H:$H,MATCH(BY$1,Settings!$G:$G,0))=TRUE,
100-100*(J842-MINIFS(J:J,$E:$E,$E842))/(MAXIFS(J:J,$E:$E,$E842)-MINIFS(J:J,$E:$E,$E842)),
100*(J842-MINIFS(J:J,$E:$E,$E842))/(MAXIFS(J:J,$E:$E,$E842)-MINIFS(J:J,$E:$E,$E842))))</f>
        <v/>
      </c>
      <c r="BZ842" s="232" t="str">
        <f t="array" ref="BZ842">IF(K842="","",
IF(INDEX(Settings!$H:$H,MATCH(BZ$1,Settings!$G:$G,0))=TRUE,
100-100*(K842-MINIFS(K:K,$E:$E,$E842))/(MAXIFS(K:K,$E:$E,$E842)-MINIFS(K:K,$E:$E,$E842)),
100*(K842-MINIFS(K:K,$E:$E,$E842))/(MAXIFS(K:K,$E:$E,$E842)-MINIFS(K:K,$E:$E,$E842))))</f>
        <v/>
      </c>
      <c r="CA842" s="232" t="str">
        <f t="array" ref="CA842">IF(L842="","",
IF(INDEX(Settings!$H:$H,MATCH(CA$1,Settings!$G:$G,0))=TRUE,
100-100*(L842-MINIFS(L:L,$E:$E,$E842))/(MAXIFS(L:L,$E:$E,$E842)-MINIFS(L:L,$E:$E,$E842)),
100*(L842-MINIFS(L:L,$E:$E,$E842))/(MAXIFS(L:L,$E:$E,$E842)-MINIFS(L:L,$E:$E,$E842))))</f>
        <v/>
      </c>
      <c r="CB842" s="232" t="str">
        <f t="array" ref="CB842">IF(M842="","",
IF(INDEX(Settings!$H:$H,MATCH(CB$1,Settings!$G:$G,0))=TRUE,
100-100*(M842-MINIFS(M:M,$E:$E,$E842))/(MAXIFS(M:M,$E:$E,$E842)-MINIFS(M:M,$E:$E,$E842)),
100*(M842-MINIFS(M:M,$E:$E,$E842))/(MAXIFS(M:M,$E:$E,$E842)-MINIFS(M:M,$E:$E,$E842))))</f>
        <v/>
      </c>
      <c r="CC842" s="232" t="str">
        <f t="array" ref="CC842">IF(N842="","",
IF(INDEX(Settings!$H:$H,MATCH(CC$1,Settings!$G:$G,0))=TRUE,
100-100*(N842-MINIFS(N:N,$E:$E,$E842))/(MAXIFS(N:N,$E:$E,$E842)-MINIFS(N:N,$E:$E,$E842)),
100*(N842-MINIFS(N:N,$E:$E,$E842))/(MAXIFS(N:N,$E:$E,$E842)-MINIFS(N:N,$E:$E,$E842))))</f>
        <v/>
      </c>
      <c r="CD842" s="232" t="str">
        <f t="array" ref="CD842">IF(O842="","",
IF(INDEX(Settings!$H:$H,MATCH(CD$1,Settings!$G:$G,0))=TRUE,
100-100*(O842-MINIFS(O:O,$E:$E,$E842))/(MAXIFS(O:O,$E:$E,$E842)-MINIFS(O:O,$E:$E,$E842)),
100*(O842-MINIFS(O:O,$E:$E,$E842))/(MAXIFS(O:O,$E:$E,$E842)-MINIFS(O:O,$E:$E,$E842))))</f>
        <v/>
      </c>
      <c r="CE842" s="232" t="str">
        <f t="array" ref="CE842">IF(P842="","",
IF(INDEX(Settings!$H:$H,MATCH(CE$1,Settings!$G:$G,0))=TRUE,
100-100*(P842-MINIFS(P:P,$E:$E,$E842))/(MAXIFS(P:P,$E:$E,$E842)-MINIFS(P:P,$E:$E,$E842)),
100*(P842-MINIFS(P:P,$E:$E,$E842))/(MAXIFS(P:P,$E:$E,$E842)-MINIFS(P:P,$E:$E,$E842))))</f>
        <v/>
      </c>
      <c r="CF842" s="232" t="str">
        <f t="array" ref="CF842">IF(Q842="","",
IF(INDEX(Settings!$H:$H,MATCH(CF$1,Settings!$G:$G,0))=TRUE,
100-100*(Q842-MINIFS(Q:Q,$E:$E,$E842))/(MAXIFS(Q:Q,$E:$E,$E842)-MINIFS(Q:Q,$E:$E,$E842)),
100*(Q842-MINIFS(Q:Q,$E:$E,$E842))/(MAXIFS(Q:Q,$E:$E,$E842)-MINIFS(Q:Q,$E:$E,$E842))))</f>
        <v/>
      </c>
      <c r="CG842" s="232" t="str">
        <f t="array" ref="CG842">IF(R842="","",
IF(INDEX(Settings!$H:$H,MATCH(CG$1,Settings!$G:$G,0))=TRUE,
100-100*(R842-MINIFS(R:R,$E:$E,$E842))/(MAXIFS(R:R,$E:$E,$E842)-MINIFS(R:R,$E:$E,$E842)),
100*(R842-MINIFS(R:R,$E:$E,$E842))/(MAXIFS(R:R,$E:$E,$E842)-MINIFS(R:R,$E:$E,$E842))))</f>
        <v/>
      </c>
      <c r="CH842" s="232" t="str">
        <f t="array" ref="CH842">IF(S842="","",
IF(INDEX(Settings!$H:$H,MATCH(CH$1,Settings!$G:$G,0))=TRUE,
100-100*(S842-MINIFS(S:S,$E:$E,$E842))/(MAXIFS(S:S,$E:$E,$E842)-MINIFS(S:S,$E:$E,$E842)),
100*(S842-MINIFS(S:S,$E:$E,$E842))/(MAXIFS(S:S,$E:$E,$E842)-MINIFS(S:S,$E:$E,$E842))))</f>
        <v/>
      </c>
      <c r="CI842" s="232" t="str">
        <f t="array" ref="CI842">IF(T842="","",
IF(INDEX(Settings!$H:$H,MATCH(CI$1,Settings!$G:$G,0))=TRUE,
100-100*(T842-MINIFS(T:T,$E:$E,$E842))/(MAXIFS(T:T,$E:$E,$E842)-MINIFS(T:T,$E:$E,$E842)),
100*(T842-MINIFS(T:T,$E:$E,$E842))/(MAXIFS(T:T,$E:$E,$E842)-MINIFS(T:T,$E:$E,$E842))))</f>
        <v/>
      </c>
      <c r="CJ842" s="232" t="str">
        <f t="array" ref="CJ842">IF(U842="","",
IF(INDEX(Settings!$H:$H,MATCH(CJ$1,Settings!$G:$G,0))=TRUE,
100-100*(U842-MINIFS(U:U,$E:$E,$E842))/(MAXIFS(U:U,$E:$E,$E842)-MINIFS(U:U,$E:$E,$E842)),
100*(U842-MINIFS(U:U,$E:$E,$E842))/(MAXIFS(U:U,$E:$E,$E842)-MINIFS(U:U,$E:$E,$E842))))</f>
        <v/>
      </c>
      <c r="CK842" s="232" t="str">
        <f t="array" ref="CK842">IF(V842="","",
IF(INDEX(Settings!$H:$H,MATCH(CK$1,Settings!$G:$G,0))=TRUE,
100-100*(V842-MINIFS(V:V,$E:$E,$E842))/(MAXIFS(V:V,$E:$E,$E842)-MINIFS(V:V,$E:$E,$E842)),
100*(V842-MINIFS(V:V,$E:$E,$E842))/(MAXIFS(V:V,$E:$E,$E842)-MINIFS(V:V,$E:$E,$E842))))</f>
        <v/>
      </c>
      <c r="CL842" s="232" t="str">
        <f t="array" ref="CL842">IF(W842="","",
IF(INDEX(Settings!$H:$H,MATCH(CL$1,Settings!$G:$G,0))=TRUE,
100-100*(W842-MINIFS(W:W,$E:$E,$E842))/(MAXIFS(W:W,$E:$E,$E842)-MINIFS(W:W,$E:$E,$E842)),
100*(W842-MINIFS(W:W,$E:$E,$E842))/(MAXIFS(W:W,$E:$E,$E842)-MINIFS(W:W,$E:$E,$E842))))</f>
        <v/>
      </c>
      <c r="CM842" s="232" t="str">
        <f t="array" ref="CM842">IF(X842="","",
IF(INDEX(Settings!$H:$H,MATCH(CM$1,Settings!$G:$G,0))=TRUE,
100-100*(X842-MINIFS(X:X,$E:$E,$E842))/(MAXIFS(X:X,$E:$E,$E842)-MINIFS(X:X,$E:$E,$E842)),
100*(X842-MINIFS(X:X,$E:$E,$E842))/(MAXIFS(X:X,$E:$E,$E842)-MINIFS(X:X,$E:$E,$E842))))</f>
        <v/>
      </c>
      <c r="CN842" s="232" t="str">
        <f t="array" ref="CN842">IF(Y842="","",
IF(INDEX(Settings!$H:$H,MATCH(CN$1,Settings!$G:$G,0))=TRUE,
100-100*(Y842-MINIFS(Y:Y,$E:$E,$E842))/(MAXIFS(Y:Y,$E:$E,$E842)-MINIFS(Y:Y,$E:$E,$E842)),
100*(Y842-MINIFS(Y:Y,$E:$E,$E842))/(MAXIFS(Y:Y,$E:$E,$E842)-MINIFS(Y:Y,$E:$E,$E842))))</f>
        <v/>
      </c>
      <c r="CO842" s="232" t="str">
        <f t="array" ref="CO842">IF(Z842="","",
IF(INDEX(Settings!$H:$H,MATCH(CO$1,Settings!$G:$G,0))=TRUE,
100-100*(Z842-MINIFS(Z:Z,$E:$E,$E842))/(MAXIFS(Z:Z,$E:$E,$E842)-MINIFS(Z:Z,$E:$E,$E842)),
100*(Z842-MINIFS(Z:Z,$E:$E,$E842))/(MAXIFS(Z:Z,$E:$E,$E842)-MINIFS(Z:Z,$E:$E,$E842))))</f>
        <v/>
      </c>
      <c r="CP842" s="232" t="str">
        <f t="array" ref="CP842">IF(AA842="","",
IF(INDEX(Settings!$H:$H,MATCH(CP$1,Settings!$G:$G,0))=TRUE,
100-100*(AA842-MINIFS(AA:AA,$E:$E,$E842))/(MAXIFS(AA:AA,$E:$E,$E842)-MINIFS(AA:AA,$E:$E,$E842)),
100*(AA842-MINIFS(AA:AA,$E:$E,$E842))/(MAXIFS(AA:AA,$E:$E,$E842)-MINIFS(AA:AA,$E:$E,$E842))))</f>
        <v/>
      </c>
      <c r="CQ842" s="232" t="str">
        <f t="array" ref="CQ842">IF(AB842="","",
IF(INDEX(Settings!$H:$H,MATCH(CQ$1,Settings!$G:$G,0))=TRUE,
100-100*(AB842-MINIFS(AB:AB,$E:$E,$E842))/(MAXIFS(AB:AB,$E:$E,$E842)-MINIFS(AB:AB,$E:$E,$E842)),
100*(AB842-MINIFS(AB:AB,$E:$E,$E842))/(MAXIFS(AB:AB,$E:$E,$E842)-MINIFS(AB:AB,$E:$E,$E842))))</f>
        <v/>
      </c>
      <c r="CR842" s="232" t="str">
        <f t="array" ref="CR842">IF(AC842="","",
IF(INDEX(Settings!$H:$H,MATCH(CR$1,Settings!$G:$G,0))=TRUE,
100-100*(AC842-MINIFS(AC:AC,$E:$E,$E842))/(MAXIFS(AC:AC,$E:$E,$E842)-MINIFS(AC:AC,$E:$E,$E842)),
100*(AC842-MINIFS(AC:AC,$E:$E,$E842))/(MAXIFS(AC:AC,$E:$E,$E842)-MINIFS(AC:AC,$E:$E,$E842))))</f>
        <v/>
      </c>
      <c r="CS842" s="232" t="str">
        <f t="array" ref="CS842">IF(AD842="","",
IF(INDEX(Settings!$H:$H,MATCH(CS$1,Settings!$G:$G,0))=TRUE,
100-100*(AD842-MINIFS(AD:AD,$E:$E,$E842))/(MAXIFS(AD:AD,$E:$E,$E842)-MINIFS(AD:AD,$E:$E,$E842)),
100*(AD842-MINIFS(AD:AD,$E:$E,$E842))/(MAXIFS(AD:AD,$E:$E,$E842)-MINIFS(AD:AD,$E:$E,$E842))))</f>
        <v/>
      </c>
      <c r="CT842" s="232" t="str">
        <f t="array" ref="CT842">IF(AE842="","",
IF(INDEX(Settings!$H:$H,MATCH(CT$1,Settings!$G:$G,0))=TRUE,
100-100*(AE842-MINIFS(AE:AE,$E:$E,$E842))/(MAXIFS(AE:AE,$E:$E,$E842)-MINIFS(AE:AE,$E:$E,$E842)),
100*(AE842-MINIFS(AE:AE,$E:$E,$E842))/(MAXIFS(AE:AE,$E:$E,$E842)-MINIFS(AE:AE,$E:$E,$E842))))</f>
        <v/>
      </c>
      <c r="CU842" s="232" t="str">
        <f t="array" ref="CU842">IF(AF842="","",
IF(INDEX(Settings!$H:$H,MATCH(CU$1,Settings!$G:$G,0))=TRUE,
100-100*(AF842-MINIFS(AF:AF,$E:$E,$E842))/(MAXIFS(AF:AF,$E:$E,$E842)-MINIFS(AF:AF,$E:$E,$E842)),
100*(AF842-MINIFS(AF:AF,$E:$E,$E842))/(MAXIFS(AF:AF,$E:$E,$E842)-MINIFS(AF:AF,$E:$E,$E842))))</f>
        <v/>
      </c>
      <c r="CV842" s="232" t="str">
        <f t="array" ref="CV842">IF(AG842="","",
IF(INDEX(Settings!$H:$H,MATCH(CV$1,Settings!$G:$G,0))=TRUE,
100-100*(AG842-MINIFS(AG:AG,$E:$E,$E842))/(MAXIFS(AG:AG,$E:$E,$E842)-MINIFS(AG:AG,$E:$E,$E842)),
100*(AG842-MINIFS(AG:AG,$E:$E,$E842))/(MAXIFS(AG:AG,$E:$E,$E842)-MINIFS(AG:AG,$E:$E,$E842))))</f>
        <v/>
      </c>
      <c r="CW842" s="232" t="str">
        <f t="array" ref="CW842">IF(AH842="","",
IF(INDEX(Settings!$H:$H,MATCH(CW$1,Settings!$G:$G,0))=TRUE,
100-100*(AH842-MINIFS(AH:AH,$E:$E,$E842))/(MAXIFS(AH:AH,$E:$E,$E842)-MINIFS(AH:AH,$E:$E,$E842)),
100*(AH842-MINIFS(AH:AH,$E:$E,$E842))/(MAXIFS(AH:AH,$E:$E,$E842)-MINIFS(AH:AH,$E:$E,$E842))))</f>
        <v/>
      </c>
      <c r="CX842" s="232" t="str">
        <f t="array" ref="CX842">IF(AI842="","",
IF(INDEX(Settings!$H:$H,MATCH(CX$1,Settings!$G:$G,0))=TRUE,
100-100*(AI842-MINIFS(AI:AI,$E:$E,$E842))/(MAXIFS(AI:AI,$E:$E,$E842)-MINIFS(AI:AI,$E:$E,$E842)),
100*(AI842-MINIFS(AI:AI,$E:$E,$E842))/(MAXIFS(AI:AI,$E:$E,$E842)-MINIFS(AI:AI,$E:$E,$E842))))</f>
        <v/>
      </c>
      <c r="CY842" s="232" t="str">
        <f t="array" ref="CY842">IF(AJ842="","",
IF(INDEX(Settings!$H:$H,MATCH(CY$1,Settings!$G:$G,0))=TRUE,
100-100*(AJ842-MINIFS(AJ:AJ,$E:$E,$E842))/(MAXIFS(AJ:AJ,$E:$E,$E842)-MINIFS(AJ:AJ,$E:$E,$E842)),
100*(AJ842-MINIFS(AJ:AJ,$E:$E,$E842))/(MAXIFS(AJ:AJ,$E:$E,$E842)-MINIFS(AJ:AJ,$E:$E,$E842))))</f>
        <v/>
      </c>
      <c r="CZ842" s="232" t="str">
        <f t="array" ref="CZ842">IF(AK842="","",
IF(INDEX(Settings!$H:$H,MATCH(CZ$1,Settings!$G:$G,0))=TRUE,
100-100*(AK842-MINIFS(AK:AK,$E:$E,$E842))/(MAXIFS(AK:AK,$E:$E,$E842)-MINIFS(AK:AK,$E:$E,$E842)),
100*(AK842-MINIFS(AK:AK,$E:$E,$E842))/(MAXIFS(AK:AK,$E:$E,$E842)-MINIFS(AK:AK,$E:$E,$E842))))</f>
        <v/>
      </c>
      <c r="DA842" s="232" t="str">
        <f t="array" ref="DA842">IF(AL842="","",
IF(INDEX(Settings!$H:$H,MATCH(DA$1,Settings!$G:$G,0))=TRUE,
100-100*(AL842-MINIFS(AL:AL,$E:$E,$E842))/(MAXIFS(AL:AL,$E:$E,$E842)-MINIFS(AL:AL,$E:$E,$E842)),
100*(AL842-MINIFS(AL:AL,$E:$E,$E842))/(MAXIFS(AL:AL,$E:$E,$E842)-MINIFS(AL:AL,$E:$E,$E842))))</f>
        <v/>
      </c>
      <c r="DB842" s="232" t="str">
        <f t="array" ref="DB842">IF(AM842="","",
IF(INDEX(Settings!$H:$H,MATCH(DB$1,Settings!$G:$G,0))=TRUE,
100-100*(AM842-MINIFS(AM:AM,$E:$E,$E842))/(MAXIFS(AM:AM,$E:$E,$E842)-MINIFS(AM:AM,$E:$E,$E842)),
100*(AM842-MINIFS(AM:AM,$E:$E,$E842))/(MAXIFS(AM:AM,$E:$E,$E842)-MINIFS(AM:AM,$E:$E,$E842))))</f>
        <v/>
      </c>
      <c r="DC842" s="232" t="str">
        <f t="array" ref="DC842">IF(AN842="","",
IF(INDEX(Settings!$H:$H,MATCH(DC$1,Settings!$G:$G,0))=TRUE,
100-100*(AN842-MINIFS(AN:AN,$E:$E,$E842))/(MAXIFS(AN:AN,$E:$E,$E842)-MINIFS(AN:AN,$E:$E,$E842)),
100*(AN842-MINIFS(AN:AN,$E:$E,$E842))/(MAXIFS(AN:AN,$E:$E,$E842)-MINIFS(AN:AN,$E:$E,$E842))))</f>
        <v/>
      </c>
      <c r="DD842" s="232" t="str">
        <f t="array" ref="DD842">IF(AO842="","",
IF(INDEX(Settings!$H:$H,MATCH(DD$1,Settings!$G:$G,0))=TRUE,
100-100*(AO842-MINIFS(AO:AO,$E:$E,$E842))/(MAXIFS(AO:AO,$E:$E,$E842)-MINIFS(AO:AO,$E:$E,$E842)),
100*(AO842-MINIFS(AO:AO,$E:$E,$E842))/(MAXIFS(AO:AO,$E:$E,$E842)-MINIFS(AO:AO,$E:$E,$E842))))</f>
        <v/>
      </c>
      <c r="DE842" s="232" t="str">
        <f t="array" ref="DE842">IF(AP842="","",
IF(INDEX(Settings!$H:$H,MATCH(DE$1,Settings!$G:$G,0))=TRUE,
100-100*(AP842-MINIFS(AP:AP,$E:$E,$E842))/(MAXIFS(AP:AP,$E:$E,$E842)-MINIFS(AP:AP,$E:$E,$E842)),
100*(AP842-MINIFS(AP:AP,$E:$E,$E842))/(MAXIFS(AP:AP,$E:$E,$E842)-MINIFS(AP:AP,$E:$E,$E842))))</f>
        <v/>
      </c>
      <c r="DF842" s="232" t="str">
        <f t="array" ref="DF842">IF(AQ842="","",
IF(INDEX(Settings!$H:$H,MATCH(DF$1,Settings!$G:$G,0))=TRUE,
100-100*(AQ842-MINIFS(AQ:AQ,$E:$E,$E842))/(MAXIFS(AQ:AQ,$E:$E,$E842)-MINIFS(AQ:AQ,$E:$E,$E842)),
100*(AQ842-MINIFS(AQ:AQ,$E:$E,$E842))/(MAXIFS(AQ:AQ,$E:$E,$E842)-MINIFS(AQ:AQ,$E:$E,$E842))))</f>
        <v/>
      </c>
      <c r="DG842" s="232" t="str">
        <f t="array" ref="DG842">IF(AR842="","",
IF(INDEX(Settings!$H:$H,MATCH(DG$1,Settings!$G:$G,0))=TRUE,
100-100*(AR842-MINIFS(AR:AR,$E:$E,$E842))/(MAXIFS(AR:AR,$E:$E,$E842)-MINIFS(AR:AR,$E:$E,$E842)),
100*(AR842-MINIFS(AR:AR,$E:$E,$E842))/(MAXIFS(AR:AR,$E:$E,$E842)-MINIFS(AR:AR,$E:$E,$E842))))</f>
        <v/>
      </c>
      <c r="DH842" s="232" t="str">
        <f t="array" ref="DH842">IF(AS842="","",
IF(INDEX(Settings!$H:$H,MATCH(DH$1,Settings!$G:$G,0))=TRUE,
100-100*(AS842-MINIFS(AS:AS,$E:$E,$E842))/(MAXIFS(AS:AS,$E:$E,$E842)-MINIFS(AS:AS,$E:$E,$E842)),
100*(AS842-MINIFS(AS:AS,$E:$E,$E842))/(MAXIFS(AS:AS,$E:$E,$E842)-MINIFS(AS:AS,$E:$E,$E842))))</f>
        <v/>
      </c>
      <c r="DI842" s="232" t="str">
        <f t="array" ref="DI842">IF(AT842="","",
IF(INDEX(Settings!$H:$H,MATCH(DI$1,Settings!$G:$G,0))=TRUE,
100-100*(AT842-MINIFS(AT:AT,$E:$E,$E842))/(MAXIFS(AT:AT,$E:$E,$E842)-MINIFS(AT:AT,$E:$E,$E842)),
100*(AT842-MINIFS(AT:AT,$E:$E,$E842))/(MAXIFS(AT:AT,$E:$E,$E842)-MINIFS(AT:AT,$E:$E,$E842))))</f>
        <v/>
      </c>
      <c r="DJ842" s="232" t="str">
        <f t="array" ref="DJ842">IF(AU842="","",
IF(INDEX(Settings!$H:$H,MATCH(DJ$1,Settings!$G:$G,0))=TRUE,
100-100*(AU842-MINIFS(AU:AU,$E:$E,$E842))/(MAXIFS(AU:AU,$E:$E,$E842)-MINIFS(AU:AU,$E:$E,$E842)),
100*(AU842-MINIFS(AU:AU,$E:$E,$E842))/(MAXIFS(AU:AU,$E:$E,$E842)-MINIFS(AU:AU,$E:$E,$E842))))</f>
        <v/>
      </c>
      <c r="DK842" s="232" t="str">
        <f t="array" ref="DK842">IF(AV842="","",
IF(INDEX(Settings!$H:$H,MATCH(DK$1,Settings!$G:$G,0))=TRUE,
100-100*(AV842-MINIFS(AV:AV,$E:$E,$E842))/(MAXIFS(AV:AV,$E:$E,$E842)-MINIFS(AV:AV,$E:$E,$E842)),
100*(AV842-MINIFS(AV:AV,$E:$E,$E842))/(MAXIFS(AV:AV,$E:$E,$E842)-MINIFS(AV:AV,$E:$E,$E842))))</f>
        <v/>
      </c>
      <c r="DL842" s="232" t="str">
        <f t="array" ref="DL842">IF(AW842="","",
IF(INDEX(Settings!$H:$H,MATCH(DL$1,Settings!$G:$G,0))=TRUE,
100-100*(AW842-MINIFS(AW:AW,$E:$E,$E842))/(MAXIFS(AW:AW,$E:$E,$E842)-MINIFS(AW:AW,$E:$E,$E842)),
100*(AW842-MINIFS(AW:AW,$E:$E,$E842))/(MAXIFS(AW:AW,$E:$E,$E842)-MINIFS(AW:AW,$E:$E,$E842))))</f>
        <v/>
      </c>
      <c r="DM842" s="232" t="str">
        <f t="array" ref="DM842">IF(AX842="","",
IF(INDEX(Settings!$H:$H,MATCH(DM$1,Settings!$G:$G,0))=TRUE,
100-100*(AX842-MINIFS(AX:AX,$E:$E,$E842))/(MAXIFS(AX:AX,$E:$E,$E842)-MINIFS(AX:AX,$E:$E,$E842)),
100*(AX842-MINIFS(AX:AX,$E:$E,$E842))/(MAXIFS(AX:AX,$E:$E,$E842)-MINIFS(AX:AX,$E:$E,$E842))))</f>
        <v/>
      </c>
      <c r="DN842" s="232" t="str">
        <f t="array" ref="DN842">IF(AY842="","",
IF(INDEX(Settings!$H:$H,MATCH(DN$1,Settings!$G:$G,0))=TRUE,
100-100*(AY842-MINIFS(AY:AY,$E:$E,$E842))/(MAXIFS(AY:AY,$E:$E,$E842)-MINIFS(AY:AY,$E:$E,$E842)),
100*(AY842-MINIFS(AY:AY,$E:$E,$E842))/(MAXIFS(AY:AY,$E:$E,$E842)-MINIFS(AY:AY,$E:$E,$E842))))</f>
        <v/>
      </c>
      <c r="DO842" s="232" t="str">
        <f t="array" ref="DO842">IF(AZ842="","",
IF(INDEX(Settings!$H:$H,MATCH(DO$1,Settings!$G:$G,0))=TRUE,
100-100*(AZ842-MINIFS(AZ:AZ,$E:$E,$E842))/(MAXIFS(AZ:AZ,$E:$E,$E842)-MINIFS(AZ:AZ,$E:$E,$E842)),
100*(AZ842-MINIFS(AZ:AZ,$E:$E,$E842))/(MAXIFS(AZ:AZ,$E:$E,$E842)-MINIFS(AZ:AZ,$E:$E,$E842))))</f>
        <v/>
      </c>
      <c r="DP842" s="232" t="str">
        <f t="array" ref="DP842">IF(BA842="","",
IF(INDEX(Settings!$H:$H,MATCH(DP$1,Settings!$G:$G,0))=TRUE,
100-100*(BA842-MINIFS(BA:BA,$E:$E,$E842))/(MAXIFS(BA:BA,$E:$E,$E842)-MINIFS(BA:BA,$E:$E,$E842)),
100*(BA842-MINIFS(BA:BA,$E:$E,$E842))/(MAXIFS(BA:BA,$E:$E,$E842)-MINIFS(BA:BA,$E:$E,$E842))))</f>
        <v/>
      </c>
      <c r="DQ842" s="232" t="str">
        <f t="array" ref="DQ842">IF(BB842="","",
IF(INDEX(Settings!$H:$H,MATCH(DQ$1,Settings!$G:$G,0))=TRUE,
100-100*(BB842-MINIFS(BB:BB,$E:$E,$E842))/(MAXIFS(BB:BB,$E:$E,$E842)-MINIFS(BB:BB,$E:$E,$E842)),
100*(BB842-MINIFS(BB:BB,$E:$E,$E842))/(MAXIFS(BB:BB,$E:$E,$E842)-MINIFS(BB:BB,$E:$E,$E842))))</f>
        <v/>
      </c>
      <c r="DR842" s="232" t="str">
        <f t="array" ref="DR842">IF(BC842="","",
IF(INDEX(Settings!$H:$H,MATCH(DR$1,Settings!$G:$G,0))=TRUE,
100-100*(BC842-MINIFS(BC:BC,$E:$E,$E842))/(MAXIFS(BC:BC,$E:$E,$E842)-MINIFS(BC:BC,$E:$E,$E842)),
100*(BC842-MINIFS(BC:BC,$E:$E,$E842))/(MAXIFS(BC:BC,$E:$E,$E842)-MINIFS(BC:BC,$E:$E,$E842))))</f>
        <v/>
      </c>
      <c r="DS842" s="232" t="str">
        <f t="array" ref="DS842">IF(BD842="","",
IF(INDEX(Settings!$H:$H,MATCH(DS$1,Settings!$G:$G,0))=TRUE,
100-100*(BD842-MINIFS(BD:BD,$E:$E,$E842))/(MAXIFS(BD:BD,$E:$E,$E842)-MINIFS(BD:BD,$E:$E,$E842)),
100*(BD842-MINIFS(BD:BD,$E:$E,$E842))/(MAXIFS(BD:BD,$E:$E,$E842)-MINIFS(BD:BD,$E:$E,$E842))))</f>
        <v/>
      </c>
      <c r="DT842" s="232" t="str">
        <f t="array" ref="DT842">IF(BE842="","",
IF(INDEX(Settings!$H:$H,MATCH(DT$1,Settings!$G:$G,0))=TRUE,
100-100*(BE842-MINIFS(BE:BE,$E:$E,$E842))/(MAXIFS(BE:BE,$E:$E,$E842)-MINIFS(BE:BE,$E:$E,$E842)),
100*(BE842-MINIFS(BE:BE,$E:$E,$E842))/(MAXIFS(BE:BE,$E:$E,$E842)-MINIFS(BE:BE,$E:$E,$E842))))</f>
        <v/>
      </c>
      <c r="DU842" s="232" t="str">
        <f t="array" ref="DU842">IF(BF842="","",
IF(INDEX(Settings!$H:$H,MATCH(DU$1,Settings!$G:$G,0))=TRUE,
100-100*(BF842-MINIFS(BF:BF,$E:$E,$E842))/(MAXIFS(BF:BF,$E:$E,$E842)-MINIFS(BF:BF,$E:$E,$E842)),
100*(BF842-MINIFS(BF:BF,$E:$E,$E842))/(MAXIFS(BF:BF,$E:$E,$E842)-MINIFS(BF:BF,$E:$E,$E842))))</f>
        <v/>
      </c>
      <c r="DV842" s="232" t="str">
        <f t="array" ref="DV842">IF(BG842="","",
IF(INDEX(Settings!$H:$H,MATCH(DV$1,Settings!$G:$G,0))=TRUE,
100-100*(BG842-MINIFS(BG:BG,$E:$E,$E842))/(MAXIFS(BG:BG,$E:$E,$E842)-MINIFS(BG:BG,$E:$E,$E842)),
100*(BG842-MINIFS(BG:BG,$E:$E,$E842))/(MAXIFS(BG:BG,$E:$E,$E842)-MINIFS(BG:BG,$E:$E,$E842))))</f>
        <v/>
      </c>
      <c r="DW842" s="232" t="str">
        <f t="array" ref="DW842">IF(BH842="","",
IF(INDEX(Settings!$H:$H,MATCH(DW$1,Settings!$G:$G,0))=TRUE,
100-100*(BH842-MINIFS(BH:BH,$E:$E,$E842))/(MAXIFS(BH:BH,$E:$E,$E842)-MINIFS(BH:BH,$E:$E,$E842)),
100*(BH842-MINIFS(BH:BH,$E:$E,$E842))/(MAXIFS(BH:BH,$E:$E,$E842)-MINIFS(BH:BH,$E:$E,$E842))))</f>
        <v/>
      </c>
      <c r="DX842" s="232" t="str">
        <f t="array" ref="DX842">IF(BI842="","",
IF(INDEX(Settings!$H:$H,MATCH(DX$1,Settings!$G:$G,0))=TRUE,
100-100*(BI842-MINIFS(BI:BI,$E:$E,$E842))/(MAXIFS(BI:BI,$E:$E,$E842)-MINIFS(BI:BI,$E:$E,$E842)),
100*(BI842-MINIFS(BI:BI,$E:$E,$E842))/(MAXIFS(BI:BI,$E:$E,$E842)-MINIFS(BI:BI,$E:$E,$E842))))</f>
        <v/>
      </c>
      <c r="DY842" s="232" t="str">
        <f t="array" ref="DY842">IF(BJ842="","",
IF(INDEX(Settings!$H:$H,MATCH(DY$1,Settings!$G:$G,0))=TRUE,
100-100*(BJ842-MINIFS(BJ:BJ,$E:$E,$E842))/(MAXIFS(BJ:BJ,$E:$E,$E842)-MINIFS(BJ:BJ,$E:$E,$E842)),
100*(BJ842-MINIFS(BJ:BJ,$E:$E,$E842))/(MAXIFS(BJ:BJ,$E:$E,$E842)-MINIFS(BJ:BJ,$E:$E,$E842))))</f>
        <v/>
      </c>
      <c r="DZ842" s="234"/>
      <c r="EA842" s="234"/>
      <c r="EB842" s="234" t="str">
        <f t="shared" si="8"/>
        <v/>
      </c>
      <c r="EC842" s="234" t="str">
        <f t="shared" si="9"/>
        <v/>
      </c>
      <c r="ED842" s="234" t="str">
        <f t="shared" si="10"/>
        <v/>
      </c>
      <c r="EE842" s="234" t="str">
        <f t="shared" si="11"/>
        <v/>
      </c>
      <c r="EF842" s="234" t="str">
        <f t="shared" si="12"/>
        <v/>
      </c>
      <c r="EG842" s="234" t="str">
        <f t="shared" si="13"/>
        <v/>
      </c>
      <c r="EH842" s="234"/>
      <c r="EI842" s="234"/>
      <c r="EJ842" s="234"/>
      <c r="EK842" s="234"/>
      <c r="EL842" s="234"/>
      <c r="EM842" s="234"/>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3" t="str">
        <f t="shared" si="14"/>
        <v/>
      </c>
      <c r="N843" s="49"/>
      <c r="O843" s="49"/>
      <c r="P843" s="49"/>
      <c r="Q843" s="49"/>
      <c r="R843" s="49"/>
      <c r="S843" s="222" t="str">
        <f>IFERROR(VLOOKUP(AF843, 'YOYO IR Scores'!A:C, 3, FALSE), "")
</f>
        <v/>
      </c>
      <c r="T843" s="49"/>
      <c r="U843" s="49"/>
      <c r="V843" s="49"/>
      <c r="W843" s="49"/>
      <c r="X843" s="224" t="str">
        <f t="shared" si="4"/>
        <v/>
      </c>
      <c r="Y843" s="225" t="str">
        <f t="shared" si="5"/>
        <v/>
      </c>
      <c r="Z843" s="225" t="str">
        <f t="shared" si="6"/>
        <v/>
      </c>
      <c r="AA843" s="224" t="str">
        <f t="shared" si="7"/>
        <v/>
      </c>
      <c r="AB843" s="223"/>
      <c r="AC843" s="223"/>
      <c r="AD843" s="223"/>
      <c r="AE843" s="223" t="str">
        <f>IFERROR(VLOOKUP(AF843, 'YOYO IR Scores'!A:C, 2, FALSE), "")</f>
        <v/>
      </c>
      <c r="AF843" s="223"/>
      <c r="AG843" s="223"/>
      <c r="AH843" s="223"/>
      <c r="AI843" s="223"/>
      <c r="AJ843" s="223"/>
      <c r="AK843" s="223"/>
      <c r="AL843" s="223"/>
      <c r="AM843" s="223"/>
      <c r="AN843" s="223"/>
      <c r="AO843" s="223"/>
      <c r="AP843" s="223"/>
      <c r="AQ843" s="223"/>
      <c r="AR843" s="223"/>
      <c r="AS843" s="223"/>
      <c r="AT843" s="223"/>
      <c r="AU843" s="223"/>
      <c r="AV843" s="223"/>
      <c r="AW843" s="223"/>
      <c r="AX843" s="223"/>
      <c r="AY843" s="223"/>
      <c r="AZ843" s="223"/>
      <c r="BA843" s="223"/>
      <c r="BB843" s="223"/>
      <c r="BC843" s="223"/>
      <c r="BD843" s="223"/>
      <c r="BE843" s="223"/>
      <c r="BF843" s="223"/>
      <c r="BG843" s="223"/>
      <c r="BH843" s="223"/>
      <c r="BI843" s="223"/>
      <c r="BJ843" s="223"/>
      <c r="BK843" s="223" t="str">
        <f t="array" ref="BK843">IF(J843="","",
IF(INDEX(Settings!$H:$H,MATCH(BY$1,Settings!$G:$G,0))=TRUE,
100-100*(J843-MIN(J:J))/(MAX(J:J)-MIN(J:J)),
100*(J843-MIN(J:J))/(MAX(J:J)-MIN(J:J))))</f>
        <v/>
      </c>
      <c r="BL843" s="223" t="str">
        <f t="array" ref="BL843">IF(J843="","",
IF(INDEX(Settings!$H:$H,MATCH(BY$1,Settings!$G:$G,0))=TRUE,
100-100*(J843-MINIFS(J:J,$E:$E,$E843))/(MAXIFS(J:J,$E:$E,$E843)-MINIFS(J:J,$E:$E,$E843)),
100*(J843-MINIFS(J:J,$E:$E,$E843))/(MAXIFS(J:J,$E:$E,$E843)-MINIFS(J:J,$E:$E,$E843))))</f>
        <v/>
      </c>
      <c r="BM843" s="223"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4" t="str">
        <f t="array" ref="BQ843">IF(J843="","",
IF(INDEX(Settings!$H:$H,MATCH(BY$1,Settings!$G:$G,0))=TRUE,
-1*(J843-AVERAGE(J:J))/STDEV(J:J),
(J843-AVERAGE(J:J))/STDEV(J:J)))</f>
        <v/>
      </c>
      <c r="BR843" s="224" t="str">
        <f>IFERROR(__xludf.DUMMYFUNCTION("IF(J843="""","""",
IF(INDEX(Settings!$H:$H,MATCH(BY$1,Settings!$G:$G,0))=TRUE,
-1*(J843-AVERAGEIFS(J:J,$E:$E,$E843))/STDEV(FILTER(J:J,$E:$E=$E843)),
(J843-AVERAGEIFS(J:J,$E:$E,$E843))/STDEV(FILTER(J:J,$E:$E=$E843))))"),"")</f>
        <v/>
      </c>
      <c r="BS843" s="224"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3" t="str">
        <f t="array" ref="BY843">IF(J843="","",
IF(INDEX(Settings!$H:$H,MATCH(BY$1,Settings!$G:$G,0))=TRUE,
100-100*(J843-MINIFS(J:J,$E:$E,$E843))/(MAXIFS(J:J,$E:$E,$E843)-MINIFS(J:J,$E:$E,$E843)),
100*(J843-MINIFS(J:J,$E:$E,$E843))/(MAXIFS(J:J,$E:$E,$E843)-MINIFS(J:J,$E:$E,$E843))))</f>
        <v/>
      </c>
      <c r="BZ843" s="223" t="str">
        <f t="array" ref="BZ843">IF(K843="","",
IF(INDEX(Settings!$H:$H,MATCH(BZ$1,Settings!$G:$G,0))=TRUE,
100-100*(K843-MINIFS(K:K,$E:$E,$E843))/(MAXIFS(K:K,$E:$E,$E843)-MINIFS(K:K,$E:$E,$E843)),
100*(K843-MINIFS(K:K,$E:$E,$E843))/(MAXIFS(K:K,$E:$E,$E843)-MINIFS(K:K,$E:$E,$E843))))</f>
        <v/>
      </c>
      <c r="CA843" s="223" t="str">
        <f t="array" ref="CA843">IF(L843="","",
IF(INDEX(Settings!$H:$H,MATCH(CA$1,Settings!$G:$G,0))=TRUE,
100-100*(L843-MINIFS(L:L,$E:$E,$E843))/(MAXIFS(L:L,$E:$E,$E843)-MINIFS(L:L,$E:$E,$E843)),
100*(L843-MINIFS(L:L,$E:$E,$E843))/(MAXIFS(L:L,$E:$E,$E843)-MINIFS(L:L,$E:$E,$E843))))</f>
        <v/>
      </c>
      <c r="CB843" s="223" t="str">
        <f t="array" ref="CB843">IF(M843="","",
IF(INDEX(Settings!$H:$H,MATCH(CB$1,Settings!$G:$G,0))=TRUE,
100-100*(M843-MINIFS(M:M,$E:$E,$E843))/(MAXIFS(M:M,$E:$E,$E843)-MINIFS(M:M,$E:$E,$E843)),
100*(M843-MINIFS(M:M,$E:$E,$E843))/(MAXIFS(M:M,$E:$E,$E843)-MINIFS(M:M,$E:$E,$E843))))</f>
        <v/>
      </c>
      <c r="CC843" s="223" t="str">
        <f t="array" ref="CC843">IF(N843="","",
IF(INDEX(Settings!$H:$H,MATCH(CC$1,Settings!$G:$G,0))=TRUE,
100-100*(N843-MINIFS(N:N,$E:$E,$E843))/(MAXIFS(N:N,$E:$E,$E843)-MINIFS(N:N,$E:$E,$E843)),
100*(N843-MINIFS(N:N,$E:$E,$E843))/(MAXIFS(N:N,$E:$E,$E843)-MINIFS(N:N,$E:$E,$E843))))</f>
        <v/>
      </c>
      <c r="CD843" s="223" t="str">
        <f t="array" ref="CD843">IF(O843="","",
IF(INDEX(Settings!$H:$H,MATCH(CD$1,Settings!$G:$G,0))=TRUE,
100-100*(O843-MINIFS(O:O,$E:$E,$E843))/(MAXIFS(O:O,$E:$E,$E843)-MINIFS(O:O,$E:$E,$E843)),
100*(O843-MINIFS(O:O,$E:$E,$E843))/(MAXIFS(O:O,$E:$E,$E843)-MINIFS(O:O,$E:$E,$E843))))</f>
        <v/>
      </c>
      <c r="CE843" s="223" t="str">
        <f t="array" ref="CE843">IF(P843="","",
IF(INDEX(Settings!$H:$H,MATCH(CE$1,Settings!$G:$G,0))=TRUE,
100-100*(P843-MINIFS(P:P,$E:$E,$E843))/(MAXIFS(P:P,$E:$E,$E843)-MINIFS(P:P,$E:$E,$E843)),
100*(P843-MINIFS(P:P,$E:$E,$E843))/(MAXIFS(P:P,$E:$E,$E843)-MINIFS(P:P,$E:$E,$E843))))</f>
        <v/>
      </c>
      <c r="CF843" s="223" t="str">
        <f t="array" ref="CF843">IF(Q843="","",
IF(INDEX(Settings!$H:$H,MATCH(CF$1,Settings!$G:$G,0))=TRUE,
100-100*(Q843-MINIFS(Q:Q,$E:$E,$E843))/(MAXIFS(Q:Q,$E:$E,$E843)-MINIFS(Q:Q,$E:$E,$E843)),
100*(Q843-MINIFS(Q:Q,$E:$E,$E843))/(MAXIFS(Q:Q,$E:$E,$E843)-MINIFS(Q:Q,$E:$E,$E843))))</f>
        <v/>
      </c>
      <c r="CG843" s="223" t="str">
        <f t="array" ref="CG843">IF(R843="","",
IF(INDEX(Settings!$H:$H,MATCH(CG$1,Settings!$G:$G,0))=TRUE,
100-100*(R843-MINIFS(R:R,$E:$E,$E843))/(MAXIFS(R:R,$E:$E,$E843)-MINIFS(R:R,$E:$E,$E843)),
100*(R843-MINIFS(R:R,$E:$E,$E843))/(MAXIFS(R:R,$E:$E,$E843)-MINIFS(R:R,$E:$E,$E843))))</f>
        <v/>
      </c>
      <c r="CH843" s="223" t="str">
        <f t="array" ref="CH843">IF(S843="","",
IF(INDEX(Settings!$H:$H,MATCH(CH$1,Settings!$G:$G,0))=TRUE,
100-100*(S843-MINIFS(S:S,$E:$E,$E843))/(MAXIFS(S:S,$E:$E,$E843)-MINIFS(S:S,$E:$E,$E843)),
100*(S843-MINIFS(S:S,$E:$E,$E843))/(MAXIFS(S:S,$E:$E,$E843)-MINIFS(S:S,$E:$E,$E843))))</f>
        <v/>
      </c>
      <c r="CI843" s="223" t="str">
        <f t="array" ref="CI843">IF(T843="","",
IF(INDEX(Settings!$H:$H,MATCH(CI$1,Settings!$G:$G,0))=TRUE,
100-100*(T843-MINIFS(T:T,$E:$E,$E843))/(MAXIFS(T:T,$E:$E,$E843)-MINIFS(T:T,$E:$E,$E843)),
100*(T843-MINIFS(T:T,$E:$E,$E843))/(MAXIFS(T:T,$E:$E,$E843)-MINIFS(T:T,$E:$E,$E843))))</f>
        <v/>
      </c>
      <c r="CJ843" s="223" t="str">
        <f t="array" ref="CJ843">IF(U843="","",
IF(INDEX(Settings!$H:$H,MATCH(CJ$1,Settings!$G:$G,0))=TRUE,
100-100*(U843-MINIFS(U:U,$E:$E,$E843))/(MAXIFS(U:U,$E:$E,$E843)-MINIFS(U:U,$E:$E,$E843)),
100*(U843-MINIFS(U:U,$E:$E,$E843))/(MAXIFS(U:U,$E:$E,$E843)-MINIFS(U:U,$E:$E,$E843))))</f>
        <v/>
      </c>
      <c r="CK843" s="223" t="str">
        <f t="array" ref="CK843">IF(V843="","",
IF(INDEX(Settings!$H:$H,MATCH(CK$1,Settings!$G:$G,0))=TRUE,
100-100*(V843-MINIFS(V:V,$E:$E,$E843))/(MAXIFS(V:V,$E:$E,$E843)-MINIFS(V:V,$E:$E,$E843)),
100*(V843-MINIFS(V:V,$E:$E,$E843))/(MAXIFS(V:V,$E:$E,$E843)-MINIFS(V:V,$E:$E,$E843))))</f>
        <v/>
      </c>
      <c r="CL843" s="223" t="str">
        <f t="array" ref="CL843">IF(W843="","",
IF(INDEX(Settings!$H:$H,MATCH(CL$1,Settings!$G:$G,0))=TRUE,
100-100*(W843-MINIFS(W:W,$E:$E,$E843))/(MAXIFS(W:W,$E:$E,$E843)-MINIFS(W:W,$E:$E,$E843)),
100*(W843-MINIFS(W:W,$E:$E,$E843))/(MAXIFS(W:W,$E:$E,$E843)-MINIFS(W:W,$E:$E,$E843))))</f>
        <v/>
      </c>
      <c r="CM843" s="223" t="str">
        <f t="array" ref="CM843">IF(X843="","",
IF(INDEX(Settings!$H:$H,MATCH(CM$1,Settings!$G:$G,0))=TRUE,
100-100*(X843-MINIFS(X:X,$E:$E,$E843))/(MAXIFS(X:X,$E:$E,$E843)-MINIFS(X:X,$E:$E,$E843)),
100*(X843-MINIFS(X:X,$E:$E,$E843))/(MAXIFS(X:X,$E:$E,$E843)-MINIFS(X:X,$E:$E,$E843))))</f>
        <v/>
      </c>
      <c r="CN843" s="223" t="str">
        <f t="array" ref="CN843">IF(Y843="","",
IF(INDEX(Settings!$H:$H,MATCH(CN$1,Settings!$G:$G,0))=TRUE,
100-100*(Y843-MINIFS(Y:Y,$E:$E,$E843))/(MAXIFS(Y:Y,$E:$E,$E843)-MINIFS(Y:Y,$E:$E,$E843)),
100*(Y843-MINIFS(Y:Y,$E:$E,$E843))/(MAXIFS(Y:Y,$E:$E,$E843)-MINIFS(Y:Y,$E:$E,$E843))))</f>
        <v/>
      </c>
      <c r="CO843" s="223" t="str">
        <f t="array" ref="CO843">IF(Z843="","",
IF(INDEX(Settings!$H:$H,MATCH(CO$1,Settings!$G:$G,0))=TRUE,
100-100*(Z843-MINIFS(Z:Z,$E:$E,$E843))/(MAXIFS(Z:Z,$E:$E,$E843)-MINIFS(Z:Z,$E:$E,$E843)),
100*(Z843-MINIFS(Z:Z,$E:$E,$E843))/(MAXIFS(Z:Z,$E:$E,$E843)-MINIFS(Z:Z,$E:$E,$E843))))</f>
        <v/>
      </c>
      <c r="CP843" s="223" t="str">
        <f t="array" ref="CP843">IF(AA843="","",
IF(INDEX(Settings!$H:$H,MATCH(CP$1,Settings!$G:$G,0))=TRUE,
100-100*(AA843-MINIFS(AA:AA,$E:$E,$E843))/(MAXIFS(AA:AA,$E:$E,$E843)-MINIFS(AA:AA,$E:$E,$E843)),
100*(AA843-MINIFS(AA:AA,$E:$E,$E843))/(MAXIFS(AA:AA,$E:$E,$E843)-MINIFS(AA:AA,$E:$E,$E843))))</f>
        <v/>
      </c>
      <c r="CQ843" s="223" t="str">
        <f t="array" ref="CQ843">IF(AB843="","",
IF(INDEX(Settings!$H:$H,MATCH(CQ$1,Settings!$G:$G,0))=TRUE,
100-100*(AB843-MINIFS(AB:AB,$E:$E,$E843))/(MAXIFS(AB:AB,$E:$E,$E843)-MINIFS(AB:AB,$E:$E,$E843)),
100*(AB843-MINIFS(AB:AB,$E:$E,$E843))/(MAXIFS(AB:AB,$E:$E,$E843)-MINIFS(AB:AB,$E:$E,$E843))))</f>
        <v/>
      </c>
      <c r="CR843" s="223" t="str">
        <f t="array" ref="CR843">IF(AC843="","",
IF(INDEX(Settings!$H:$H,MATCH(CR$1,Settings!$G:$G,0))=TRUE,
100-100*(AC843-MINIFS(AC:AC,$E:$E,$E843))/(MAXIFS(AC:AC,$E:$E,$E843)-MINIFS(AC:AC,$E:$E,$E843)),
100*(AC843-MINIFS(AC:AC,$E:$E,$E843))/(MAXIFS(AC:AC,$E:$E,$E843)-MINIFS(AC:AC,$E:$E,$E843))))</f>
        <v/>
      </c>
      <c r="CS843" s="223" t="str">
        <f t="array" ref="CS843">IF(AD843="","",
IF(INDEX(Settings!$H:$H,MATCH(CS$1,Settings!$G:$G,0))=TRUE,
100-100*(AD843-MINIFS(AD:AD,$E:$E,$E843))/(MAXIFS(AD:AD,$E:$E,$E843)-MINIFS(AD:AD,$E:$E,$E843)),
100*(AD843-MINIFS(AD:AD,$E:$E,$E843))/(MAXIFS(AD:AD,$E:$E,$E843)-MINIFS(AD:AD,$E:$E,$E843))))</f>
        <v/>
      </c>
      <c r="CT843" s="223" t="str">
        <f t="array" ref="CT843">IF(AE843="","",
IF(INDEX(Settings!$H:$H,MATCH(CT$1,Settings!$G:$G,0))=TRUE,
100-100*(AE843-MINIFS(AE:AE,$E:$E,$E843))/(MAXIFS(AE:AE,$E:$E,$E843)-MINIFS(AE:AE,$E:$E,$E843)),
100*(AE843-MINIFS(AE:AE,$E:$E,$E843))/(MAXIFS(AE:AE,$E:$E,$E843)-MINIFS(AE:AE,$E:$E,$E843))))</f>
        <v/>
      </c>
      <c r="CU843" s="223" t="str">
        <f t="array" ref="CU843">IF(AF843="","",
IF(INDEX(Settings!$H:$H,MATCH(CU$1,Settings!$G:$G,0))=TRUE,
100-100*(AF843-MINIFS(AF:AF,$E:$E,$E843))/(MAXIFS(AF:AF,$E:$E,$E843)-MINIFS(AF:AF,$E:$E,$E843)),
100*(AF843-MINIFS(AF:AF,$E:$E,$E843))/(MAXIFS(AF:AF,$E:$E,$E843)-MINIFS(AF:AF,$E:$E,$E843))))</f>
        <v/>
      </c>
      <c r="CV843" s="223" t="str">
        <f t="array" ref="CV843">IF(AG843="","",
IF(INDEX(Settings!$H:$H,MATCH(CV$1,Settings!$G:$G,0))=TRUE,
100-100*(AG843-MINIFS(AG:AG,$E:$E,$E843))/(MAXIFS(AG:AG,$E:$E,$E843)-MINIFS(AG:AG,$E:$E,$E843)),
100*(AG843-MINIFS(AG:AG,$E:$E,$E843))/(MAXIFS(AG:AG,$E:$E,$E843)-MINIFS(AG:AG,$E:$E,$E843))))</f>
        <v/>
      </c>
      <c r="CW843" s="223" t="str">
        <f t="array" ref="CW843">IF(AH843="","",
IF(INDEX(Settings!$H:$H,MATCH(CW$1,Settings!$G:$G,0))=TRUE,
100-100*(AH843-MINIFS(AH:AH,$E:$E,$E843))/(MAXIFS(AH:AH,$E:$E,$E843)-MINIFS(AH:AH,$E:$E,$E843)),
100*(AH843-MINIFS(AH:AH,$E:$E,$E843))/(MAXIFS(AH:AH,$E:$E,$E843)-MINIFS(AH:AH,$E:$E,$E843))))</f>
        <v/>
      </c>
      <c r="CX843" s="223" t="str">
        <f t="array" ref="CX843">IF(AI843="","",
IF(INDEX(Settings!$H:$H,MATCH(CX$1,Settings!$G:$G,0))=TRUE,
100-100*(AI843-MINIFS(AI:AI,$E:$E,$E843))/(MAXIFS(AI:AI,$E:$E,$E843)-MINIFS(AI:AI,$E:$E,$E843)),
100*(AI843-MINIFS(AI:AI,$E:$E,$E843))/(MAXIFS(AI:AI,$E:$E,$E843)-MINIFS(AI:AI,$E:$E,$E843))))</f>
        <v/>
      </c>
      <c r="CY843" s="223" t="str">
        <f t="array" ref="CY843">IF(AJ843="","",
IF(INDEX(Settings!$H:$H,MATCH(CY$1,Settings!$G:$G,0))=TRUE,
100-100*(AJ843-MINIFS(AJ:AJ,$E:$E,$E843))/(MAXIFS(AJ:AJ,$E:$E,$E843)-MINIFS(AJ:AJ,$E:$E,$E843)),
100*(AJ843-MINIFS(AJ:AJ,$E:$E,$E843))/(MAXIFS(AJ:AJ,$E:$E,$E843)-MINIFS(AJ:AJ,$E:$E,$E843))))</f>
        <v/>
      </c>
      <c r="CZ843" s="223" t="str">
        <f t="array" ref="CZ843">IF(AK843="","",
IF(INDEX(Settings!$H:$H,MATCH(CZ$1,Settings!$G:$G,0))=TRUE,
100-100*(AK843-MINIFS(AK:AK,$E:$E,$E843))/(MAXIFS(AK:AK,$E:$E,$E843)-MINIFS(AK:AK,$E:$E,$E843)),
100*(AK843-MINIFS(AK:AK,$E:$E,$E843))/(MAXIFS(AK:AK,$E:$E,$E843)-MINIFS(AK:AK,$E:$E,$E843))))</f>
        <v/>
      </c>
      <c r="DA843" s="223" t="str">
        <f t="array" ref="DA843">IF(AL843="","",
IF(INDEX(Settings!$H:$H,MATCH(DA$1,Settings!$G:$G,0))=TRUE,
100-100*(AL843-MINIFS(AL:AL,$E:$E,$E843))/(MAXIFS(AL:AL,$E:$E,$E843)-MINIFS(AL:AL,$E:$E,$E843)),
100*(AL843-MINIFS(AL:AL,$E:$E,$E843))/(MAXIFS(AL:AL,$E:$E,$E843)-MINIFS(AL:AL,$E:$E,$E843))))</f>
        <v/>
      </c>
      <c r="DB843" s="223" t="str">
        <f t="array" ref="DB843">IF(AM843="","",
IF(INDEX(Settings!$H:$H,MATCH(DB$1,Settings!$G:$G,0))=TRUE,
100-100*(AM843-MINIFS(AM:AM,$E:$E,$E843))/(MAXIFS(AM:AM,$E:$E,$E843)-MINIFS(AM:AM,$E:$E,$E843)),
100*(AM843-MINIFS(AM:AM,$E:$E,$E843))/(MAXIFS(AM:AM,$E:$E,$E843)-MINIFS(AM:AM,$E:$E,$E843))))</f>
        <v/>
      </c>
      <c r="DC843" s="223" t="str">
        <f t="array" ref="DC843">IF(AN843="","",
IF(INDEX(Settings!$H:$H,MATCH(DC$1,Settings!$G:$G,0))=TRUE,
100-100*(AN843-MINIFS(AN:AN,$E:$E,$E843))/(MAXIFS(AN:AN,$E:$E,$E843)-MINIFS(AN:AN,$E:$E,$E843)),
100*(AN843-MINIFS(AN:AN,$E:$E,$E843))/(MAXIFS(AN:AN,$E:$E,$E843)-MINIFS(AN:AN,$E:$E,$E843))))</f>
        <v/>
      </c>
      <c r="DD843" s="223" t="str">
        <f t="array" ref="DD843">IF(AO843="","",
IF(INDEX(Settings!$H:$H,MATCH(DD$1,Settings!$G:$G,0))=TRUE,
100-100*(AO843-MINIFS(AO:AO,$E:$E,$E843))/(MAXIFS(AO:AO,$E:$E,$E843)-MINIFS(AO:AO,$E:$E,$E843)),
100*(AO843-MINIFS(AO:AO,$E:$E,$E843))/(MAXIFS(AO:AO,$E:$E,$E843)-MINIFS(AO:AO,$E:$E,$E843))))</f>
        <v/>
      </c>
      <c r="DE843" s="223" t="str">
        <f t="array" ref="DE843">IF(AP843="","",
IF(INDEX(Settings!$H:$H,MATCH(DE$1,Settings!$G:$G,0))=TRUE,
100-100*(AP843-MINIFS(AP:AP,$E:$E,$E843))/(MAXIFS(AP:AP,$E:$E,$E843)-MINIFS(AP:AP,$E:$E,$E843)),
100*(AP843-MINIFS(AP:AP,$E:$E,$E843))/(MAXIFS(AP:AP,$E:$E,$E843)-MINIFS(AP:AP,$E:$E,$E843))))</f>
        <v/>
      </c>
      <c r="DF843" s="223" t="str">
        <f t="array" ref="DF843">IF(AQ843="","",
IF(INDEX(Settings!$H:$H,MATCH(DF$1,Settings!$G:$G,0))=TRUE,
100-100*(AQ843-MINIFS(AQ:AQ,$E:$E,$E843))/(MAXIFS(AQ:AQ,$E:$E,$E843)-MINIFS(AQ:AQ,$E:$E,$E843)),
100*(AQ843-MINIFS(AQ:AQ,$E:$E,$E843))/(MAXIFS(AQ:AQ,$E:$E,$E843)-MINIFS(AQ:AQ,$E:$E,$E843))))</f>
        <v/>
      </c>
      <c r="DG843" s="223" t="str">
        <f t="array" ref="DG843">IF(AR843="","",
IF(INDEX(Settings!$H:$H,MATCH(DG$1,Settings!$G:$G,0))=TRUE,
100-100*(AR843-MINIFS(AR:AR,$E:$E,$E843))/(MAXIFS(AR:AR,$E:$E,$E843)-MINIFS(AR:AR,$E:$E,$E843)),
100*(AR843-MINIFS(AR:AR,$E:$E,$E843))/(MAXIFS(AR:AR,$E:$E,$E843)-MINIFS(AR:AR,$E:$E,$E843))))</f>
        <v/>
      </c>
      <c r="DH843" s="223" t="str">
        <f t="array" ref="DH843">IF(AS843="","",
IF(INDEX(Settings!$H:$H,MATCH(DH$1,Settings!$G:$G,0))=TRUE,
100-100*(AS843-MINIFS(AS:AS,$E:$E,$E843))/(MAXIFS(AS:AS,$E:$E,$E843)-MINIFS(AS:AS,$E:$E,$E843)),
100*(AS843-MINIFS(AS:AS,$E:$E,$E843))/(MAXIFS(AS:AS,$E:$E,$E843)-MINIFS(AS:AS,$E:$E,$E843))))</f>
        <v/>
      </c>
      <c r="DI843" s="223" t="str">
        <f t="array" ref="DI843">IF(AT843="","",
IF(INDEX(Settings!$H:$H,MATCH(DI$1,Settings!$G:$G,0))=TRUE,
100-100*(AT843-MINIFS(AT:AT,$E:$E,$E843))/(MAXIFS(AT:AT,$E:$E,$E843)-MINIFS(AT:AT,$E:$E,$E843)),
100*(AT843-MINIFS(AT:AT,$E:$E,$E843))/(MAXIFS(AT:AT,$E:$E,$E843)-MINIFS(AT:AT,$E:$E,$E843))))</f>
        <v/>
      </c>
      <c r="DJ843" s="223" t="str">
        <f t="array" ref="DJ843">IF(AU843="","",
IF(INDEX(Settings!$H:$H,MATCH(DJ$1,Settings!$G:$G,0))=TRUE,
100-100*(AU843-MINIFS(AU:AU,$E:$E,$E843))/(MAXIFS(AU:AU,$E:$E,$E843)-MINIFS(AU:AU,$E:$E,$E843)),
100*(AU843-MINIFS(AU:AU,$E:$E,$E843))/(MAXIFS(AU:AU,$E:$E,$E843)-MINIFS(AU:AU,$E:$E,$E843))))</f>
        <v/>
      </c>
      <c r="DK843" s="223" t="str">
        <f t="array" ref="DK843">IF(AV843="","",
IF(INDEX(Settings!$H:$H,MATCH(DK$1,Settings!$G:$G,0))=TRUE,
100-100*(AV843-MINIFS(AV:AV,$E:$E,$E843))/(MAXIFS(AV:AV,$E:$E,$E843)-MINIFS(AV:AV,$E:$E,$E843)),
100*(AV843-MINIFS(AV:AV,$E:$E,$E843))/(MAXIFS(AV:AV,$E:$E,$E843)-MINIFS(AV:AV,$E:$E,$E843))))</f>
        <v/>
      </c>
      <c r="DL843" s="223" t="str">
        <f t="array" ref="DL843">IF(AW843="","",
IF(INDEX(Settings!$H:$H,MATCH(DL$1,Settings!$G:$G,0))=TRUE,
100-100*(AW843-MINIFS(AW:AW,$E:$E,$E843))/(MAXIFS(AW:AW,$E:$E,$E843)-MINIFS(AW:AW,$E:$E,$E843)),
100*(AW843-MINIFS(AW:AW,$E:$E,$E843))/(MAXIFS(AW:AW,$E:$E,$E843)-MINIFS(AW:AW,$E:$E,$E843))))</f>
        <v/>
      </c>
      <c r="DM843" s="223" t="str">
        <f t="array" ref="DM843">IF(AX843="","",
IF(INDEX(Settings!$H:$H,MATCH(DM$1,Settings!$G:$G,0))=TRUE,
100-100*(AX843-MINIFS(AX:AX,$E:$E,$E843))/(MAXIFS(AX:AX,$E:$E,$E843)-MINIFS(AX:AX,$E:$E,$E843)),
100*(AX843-MINIFS(AX:AX,$E:$E,$E843))/(MAXIFS(AX:AX,$E:$E,$E843)-MINIFS(AX:AX,$E:$E,$E843))))</f>
        <v/>
      </c>
      <c r="DN843" s="223" t="str">
        <f t="array" ref="DN843">IF(AY843="","",
IF(INDEX(Settings!$H:$H,MATCH(DN$1,Settings!$G:$G,0))=TRUE,
100-100*(AY843-MINIFS(AY:AY,$E:$E,$E843))/(MAXIFS(AY:AY,$E:$E,$E843)-MINIFS(AY:AY,$E:$E,$E843)),
100*(AY843-MINIFS(AY:AY,$E:$E,$E843))/(MAXIFS(AY:AY,$E:$E,$E843)-MINIFS(AY:AY,$E:$E,$E843))))</f>
        <v/>
      </c>
      <c r="DO843" s="223" t="str">
        <f t="array" ref="DO843">IF(AZ843="","",
IF(INDEX(Settings!$H:$H,MATCH(DO$1,Settings!$G:$G,0))=TRUE,
100-100*(AZ843-MINIFS(AZ:AZ,$E:$E,$E843))/(MAXIFS(AZ:AZ,$E:$E,$E843)-MINIFS(AZ:AZ,$E:$E,$E843)),
100*(AZ843-MINIFS(AZ:AZ,$E:$E,$E843))/(MAXIFS(AZ:AZ,$E:$E,$E843)-MINIFS(AZ:AZ,$E:$E,$E843))))</f>
        <v/>
      </c>
      <c r="DP843" s="223" t="str">
        <f t="array" ref="DP843">IF(BA843="","",
IF(INDEX(Settings!$H:$H,MATCH(DP$1,Settings!$G:$G,0))=TRUE,
100-100*(BA843-MINIFS(BA:BA,$E:$E,$E843))/(MAXIFS(BA:BA,$E:$E,$E843)-MINIFS(BA:BA,$E:$E,$E843)),
100*(BA843-MINIFS(BA:BA,$E:$E,$E843))/(MAXIFS(BA:BA,$E:$E,$E843)-MINIFS(BA:BA,$E:$E,$E843))))</f>
        <v/>
      </c>
      <c r="DQ843" s="223" t="str">
        <f t="array" ref="DQ843">IF(BB843="","",
IF(INDEX(Settings!$H:$H,MATCH(DQ$1,Settings!$G:$G,0))=TRUE,
100-100*(BB843-MINIFS(BB:BB,$E:$E,$E843))/(MAXIFS(BB:BB,$E:$E,$E843)-MINIFS(BB:BB,$E:$E,$E843)),
100*(BB843-MINIFS(BB:BB,$E:$E,$E843))/(MAXIFS(BB:BB,$E:$E,$E843)-MINIFS(BB:BB,$E:$E,$E843))))</f>
        <v/>
      </c>
      <c r="DR843" s="223" t="str">
        <f t="array" ref="DR843">IF(BC843="","",
IF(INDEX(Settings!$H:$H,MATCH(DR$1,Settings!$G:$G,0))=TRUE,
100-100*(BC843-MINIFS(BC:BC,$E:$E,$E843))/(MAXIFS(BC:BC,$E:$E,$E843)-MINIFS(BC:BC,$E:$E,$E843)),
100*(BC843-MINIFS(BC:BC,$E:$E,$E843))/(MAXIFS(BC:BC,$E:$E,$E843)-MINIFS(BC:BC,$E:$E,$E843))))</f>
        <v/>
      </c>
      <c r="DS843" s="223" t="str">
        <f t="array" ref="DS843">IF(BD843="","",
IF(INDEX(Settings!$H:$H,MATCH(DS$1,Settings!$G:$G,0))=TRUE,
100-100*(BD843-MINIFS(BD:BD,$E:$E,$E843))/(MAXIFS(BD:BD,$E:$E,$E843)-MINIFS(BD:BD,$E:$E,$E843)),
100*(BD843-MINIFS(BD:BD,$E:$E,$E843))/(MAXIFS(BD:BD,$E:$E,$E843)-MINIFS(BD:BD,$E:$E,$E843))))</f>
        <v/>
      </c>
      <c r="DT843" s="223" t="str">
        <f t="array" ref="DT843">IF(BE843="","",
IF(INDEX(Settings!$H:$H,MATCH(DT$1,Settings!$G:$G,0))=TRUE,
100-100*(BE843-MINIFS(BE:BE,$E:$E,$E843))/(MAXIFS(BE:BE,$E:$E,$E843)-MINIFS(BE:BE,$E:$E,$E843)),
100*(BE843-MINIFS(BE:BE,$E:$E,$E843))/(MAXIFS(BE:BE,$E:$E,$E843)-MINIFS(BE:BE,$E:$E,$E843))))</f>
        <v/>
      </c>
      <c r="DU843" s="223" t="str">
        <f t="array" ref="DU843">IF(BF843="","",
IF(INDEX(Settings!$H:$H,MATCH(DU$1,Settings!$G:$G,0))=TRUE,
100-100*(BF843-MINIFS(BF:BF,$E:$E,$E843))/(MAXIFS(BF:BF,$E:$E,$E843)-MINIFS(BF:BF,$E:$E,$E843)),
100*(BF843-MINIFS(BF:BF,$E:$E,$E843))/(MAXIFS(BF:BF,$E:$E,$E843)-MINIFS(BF:BF,$E:$E,$E843))))</f>
        <v/>
      </c>
      <c r="DV843" s="223" t="str">
        <f t="array" ref="DV843">IF(BG843="","",
IF(INDEX(Settings!$H:$H,MATCH(DV$1,Settings!$G:$G,0))=TRUE,
100-100*(BG843-MINIFS(BG:BG,$E:$E,$E843))/(MAXIFS(BG:BG,$E:$E,$E843)-MINIFS(BG:BG,$E:$E,$E843)),
100*(BG843-MINIFS(BG:BG,$E:$E,$E843))/(MAXIFS(BG:BG,$E:$E,$E843)-MINIFS(BG:BG,$E:$E,$E843))))</f>
        <v/>
      </c>
      <c r="DW843" s="223" t="str">
        <f t="array" ref="DW843">IF(BH843="","",
IF(INDEX(Settings!$H:$H,MATCH(DW$1,Settings!$G:$G,0))=TRUE,
100-100*(BH843-MINIFS(BH:BH,$E:$E,$E843))/(MAXIFS(BH:BH,$E:$E,$E843)-MINIFS(BH:BH,$E:$E,$E843)),
100*(BH843-MINIFS(BH:BH,$E:$E,$E843))/(MAXIFS(BH:BH,$E:$E,$E843)-MINIFS(BH:BH,$E:$E,$E843))))</f>
        <v/>
      </c>
      <c r="DX843" s="223" t="str">
        <f t="array" ref="DX843">IF(BI843="","",
IF(INDEX(Settings!$H:$H,MATCH(DX$1,Settings!$G:$G,0))=TRUE,
100-100*(BI843-MINIFS(BI:BI,$E:$E,$E843))/(MAXIFS(BI:BI,$E:$E,$E843)-MINIFS(BI:BI,$E:$E,$E843)),
100*(BI843-MINIFS(BI:BI,$E:$E,$E843))/(MAXIFS(BI:BI,$E:$E,$E843)-MINIFS(BI:BI,$E:$E,$E843))))</f>
        <v/>
      </c>
      <c r="DY843" s="223" t="str">
        <f t="array" ref="DY843">IF(BJ843="","",
IF(INDEX(Settings!$H:$H,MATCH(DY$1,Settings!$G:$G,0))=TRUE,
100-100*(BJ843-MINIFS(BJ:BJ,$E:$E,$E843))/(MAXIFS(BJ:BJ,$E:$E,$E843)-MINIFS(BJ:BJ,$E:$E,$E843)),
100*(BJ843-MINIFS(BJ:BJ,$E:$E,$E843))/(MAXIFS(BJ:BJ,$E:$E,$E843)-MINIFS(BJ:BJ,$E:$E,$E843))))</f>
        <v/>
      </c>
      <c r="DZ843" s="225"/>
      <c r="EA843" s="225"/>
      <c r="EB843" s="225" t="str">
        <f t="shared" si="8"/>
        <v/>
      </c>
      <c r="EC843" s="225" t="str">
        <f t="shared" si="9"/>
        <v/>
      </c>
      <c r="ED843" s="225" t="str">
        <f t="shared" si="10"/>
        <v/>
      </c>
      <c r="EE843" s="225" t="str">
        <f t="shared" si="11"/>
        <v/>
      </c>
      <c r="EF843" s="225" t="str">
        <f t="shared" si="12"/>
        <v/>
      </c>
      <c r="EG843" s="225" t="str">
        <f t="shared" si="13"/>
        <v/>
      </c>
      <c r="EH843" s="225"/>
      <c r="EI843" s="225"/>
      <c r="EJ843" s="225"/>
      <c r="EK843" s="225"/>
      <c r="EL843" s="225"/>
      <c r="EM843" s="225"/>
    </row>
    <row r="844">
      <c r="A844" s="231"/>
      <c r="B844" s="231"/>
      <c r="C844" s="231"/>
      <c r="D844" s="231" t="str">
        <f t="array" ref="D844">IFERROR(INDEX(Profiles!$B:$B,MATCH($A844,Profiles!$A:$A,0)),"")</f>
        <v/>
      </c>
      <c r="E844" s="231"/>
      <c r="F844" s="231"/>
      <c r="G844" s="231"/>
      <c r="H844" s="231"/>
      <c r="I844" s="231" t="str">
        <f>IF(A844="","",IF(Settings!$N$3="DATE",F844&amp;": "&amp;TEXT(B844,"M/DD/YY"),F844&amp;": "&amp;H844))</f>
        <v/>
      </c>
      <c r="J844" s="231"/>
      <c r="K844" s="231"/>
      <c r="L844" s="231"/>
      <c r="M844" s="232" t="str">
        <f t="shared" si="14"/>
        <v/>
      </c>
      <c r="N844" s="231"/>
      <c r="O844" s="231"/>
      <c r="P844" s="231"/>
      <c r="Q844" s="231"/>
      <c r="R844" s="231"/>
      <c r="S844" s="230" t="str">
        <f>IFERROR(VLOOKUP(AF844, 'YOYO IR Scores'!A:C, 3, FALSE), "")
</f>
        <v/>
      </c>
      <c r="T844" s="231"/>
      <c r="U844" s="231"/>
      <c r="V844" s="231"/>
      <c r="W844" s="231"/>
      <c r="X844" s="233" t="str">
        <f t="shared" si="4"/>
        <v/>
      </c>
      <c r="Y844" s="234" t="str">
        <f t="shared" si="5"/>
        <v/>
      </c>
      <c r="Z844" s="234" t="str">
        <f t="shared" si="6"/>
        <v/>
      </c>
      <c r="AA844" s="233" t="str">
        <f t="shared" si="7"/>
        <v/>
      </c>
      <c r="AB844" s="232"/>
      <c r="AC844" s="232"/>
      <c r="AD844" s="232"/>
      <c r="AE844" s="232" t="str">
        <f>IFERROR(VLOOKUP(AF844, 'YOYO IR Scores'!A:C, 2, FALSE), "")</f>
        <v/>
      </c>
      <c r="AF844" s="232"/>
      <c r="AG844" s="23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c r="BD844" s="232"/>
      <c r="BE844" s="232"/>
      <c r="BF844" s="232"/>
      <c r="BG844" s="232"/>
      <c r="BH844" s="232"/>
      <c r="BI844" s="232"/>
      <c r="BJ844" s="232"/>
      <c r="BK844" s="232" t="str">
        <f t="array" ref="BK844">IF(J844="","",
IF(INDEX(Settings!$H:$H,MATCH(BY$1,Settings!$G:$G,0))=TRUE,
100-100*(J844-MIN(J:J))/(MAX(J:J)-MIN(J:J)),
100*(J844-MIN(J:J))/(MAX(J:J)-MIN(J:J))))</f>
        <v/>
      </c>
      <c r="BL844" s="232" t="str">
        <f t="array" ref="BL844">IF(J844="","",
IF(INDEX(Settings!$H:$H,MATCH(BY$1,Settings!$G:$G,0))=TRUE,
100-100*(J844-MINIFS(J:J,$E:$E,$E844))/(MAXIFS(J:J,$E:$E,$E844)-MINIFS(J:J,$E:$E,$E844)),
100*(J844-MINIFS(J:J,$E:$E,$E844))/(MAXIFS(J:J,$E:$E,$E844)-MINIFS(J:J,$E:$E,$E844))))</f>
        <v/>
      </c>
      <c r="BM844" s="232" t="str">
        <f t="array" ref="BM844">IF(J844="","",
IF(INDEX(Settings!$H:$H,MATCH(BY$1,Settings!$G:$G,0))=TRUE,
100-100*(J844-MINIFS(J:J,$E:$E,$E844,$I:$I,$I844))/(MAXIFS(J:J,$E:$E,$E844,$I:$I,$I844)-MINIFS(J:J,$E:$E,$E844,$I:$I,$I844)),
100*(J844-MINIFS(J:J,$E:$E,$E844,$I:$I,$I844))/(MAXIFS(J:J,$E:$E,$E844,$I:$I,$I844)-MINIFS(J:J,$E:$E,$E844,$I:$I,$I844))))</f>
        <v/>
      </c>
      <c r="BN844" s="231" t="str">
        <f t="array" ref="BN844">IF(J844="","",
IF(INDEX(Settings!$H:$H,MATCH(BY$1,Settings!$G:$G,0))=TRUE,
100-100*PERCENTRANK(J:J,J844),
100*PERCENTRANK(J:J,J844)))</f>
        <v/>
      </c>
      <c r="BO844" s="231" t="str">
        <f>IFERROR(__xludf.DUMMYFUNCTION("IF(J844="""","""",
IF(INDEX(Settings!$H:$H,MATCH(BY$1,Settings!$G:$G,0))=TRUE,
100-100*PERCENTRANK(FILTER(J:J,$E:$E=$E844),J844),
100*PERCENTRANK(FILTER(J:J,$E:$E=$E844),J844)))"),"")</f>
        <v/>
      </c>
      <c r="BP844" s="231" t="str">
        <f>IFERROR(__xludf.DUMMYFUNCTION("IF(J844="""","""",
IF(INDEX(Settings!$H:$H,MATCH(BY$1,Settings!$G:$G,0))=TRUE,
100-100*PERCENTRANK(FILTER(J:J,$E:$E=$E844,$I:$I=$I844),J844),
100*PERCENTRANK(FILTER(J:J,$E:$E=$E844,$I:$I=$I844),J844)))"),"")</f>
        <v/>
      </c>
      <c r="BQ844" s="233" t="str">
        <f t="array" ref="BQ844">IF(J844="","",
IF(INDEX(Settings!$H:$H,MATCH(BY$1,Settings!$G:$G,0))=TRUE,
-1*(J844-AVERAGE(J:J))/STDEV(J:J),
(J844-AVERAGE(J:J))/STDEV(J:J)))</f>
        <v/>
      </c>
      <c r="BR844" s="233" t="str">
        <f>IFERROR(__xludf.DUMMYFUNCTION("IF(J844="""","""",
IF(INDEX(Settings!$H:$H,MATCH(BY$1,Settings!$G:$G,0))=TRUE,
-1*(J844-AVERAGEIFS(J:J,$E:$E,$E844))/STDEV(FILTER(J:J,$E:$E=$E844)),
(J844-AVERAGEIFS(J:J,$E:$E,$E844))/STDEV(FILTER(J:J,$E:$E=$E844))))"),"")</f>
        <v/>
      </c>
      <c r="BS844" s="233"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1"/>
      <c r="BX844" s="231"/>
      <c r="BY844" s="232" t="str">
        <f t="array" ref="BY844">IF(J844="","",
IF(INDEX(Settings!$H:$H,MATCH(BY$1,Settings!$G:$G,0))=TRUE,
100-100*(J844-MINIFS(J:J,$E:$E,$E844))/(MAXIFS(J:J,$E:$E,$E844)-MINIFS(J:J,$E:$E,$E844)),
100*(J844-MINIFS(J:J,$E:$E,$E844))/(MAXIFS(J:J,$E:$E,$E844)-MINIFS(J:J,$E:$E,$E844))))</f>
        <v/>
      </c>
      <c r="BZ844" s="232" t="str">
        <f t="array" ref="BZ844">IF(K844="","",
IF(INDEX(Settings!$H:$H,MATCH(BZ$1,Settings!$G:$G,0))=TRUE,
100-100*(K844-MINIFS(K:K,$E:$E,$E844))/(MAXIFS(K:K,$E:$E,$E844)-MINIFS(K:K,$E:$E,$E844)),
100*(K844-MINIFS(K:K,$E:$E,$E844))/(MAXIFS(K:K,$E:$E,$E844)-MINIFS(K:K,$E:$E,$E844))))</f>
        <v/>
      </c>
      <c r="CA844" s="232" t="str">
        <f t="array" ref="CA844">IF(L844="","",
IF(INDEX(Settings!$H:$H,MATCH(CA$1,Settings!$G:$G,0))=TRUE,
100-100*(L844-MINIFS(L:L,$E:$E,$E844))/(MAXIFS(L:L,$E:$E,$E844)-MINIFS(L:L,$E:$E,$E844)),
100*(L844-MINIFS(L:L,$E:$E,$E844))/(MAXIFS(L:L,$E:$E,$E844)-MINIFS(L:L,$E:$E,$E844))))</f>
        <v/>
      </c>
      <c r="CB844" s="232" t="str">
        <f t="array" ref="CB844">IF(M844="","",
IF(INDEX(Settings!$H:$H,MATCH(CB$1,Settings!$G:$G,0))=TRUE,
100-100*(M844-MINIFS(M:M,$E:$E,$E844))/(MAXIFS(M:M,$E:$E,$E844)-MINIFS(M:M,$E:$E,$E844)),
100*(M844-MINIFS(M:M,$E:$E,$E844))/(MAXIFS(M:M,$E:$E,$E844)-MINIFS(M:M,$E:$E,$E844))))</f>
        <v/>
      </c>
      <c r="CC844" s="232" t="str">
        <f t="array" ref="CC844">IF(N844="","",
IF(INDEX(Settings!$H:$H,MATCH(CC$1,Settings!$G:$G,0))=TRUE,
100-100*(N844-MINIFS(N:N,$E:$E,$E844))/(MAXIFS(N:N,$E:$E,$E844)-MINIFS(N:N,$E:$E,$E844)),
100*(N844-MINIFS(N:N,$E:$E,$E844))/(MAXIFS(N:N,$E:$E,$E844)-MINIFS(N:N,$E:$E,$E844))))</f>
        <v/>
      </c>
      <c r="CD844" s="232" t="str">
        <f t="array" ref="CD844">IF(O844="","",
IF(INDEX(Settings!$H:$H,MATCH(CD$1,Settings!$G:$G,0))=TRUE,
100-100*(O844-MINIFS(O:O,$E:$E,$E844))/(MAXIFS(O:O,$E:$E,$E844)-MINIFS(O:O,$E:$E,$E844)),
100*(O844-MINIFS(O:O,$E:$E,$E844))/(MAXIFS(O:O,$E:$E,$E844)-MINIFS(O:O,$E:$E,$E844))))</f>
        <v/>
      </c>
      <c r="CE844" s="232" t="str">
        <f t="array" ref="CE844">IF(P844="","",
IF(INDEX(Settings!$H:$H,MATCH(CE$1,Settings!$G:$G,0))=TRUE,
100-100*(P844-MINIFS(P:P,$E:$E,$E844))/(MAXIFS(P:P,$E:$E,$E844)-MINIFS(P:P,$E:$E,$E844)),
100*(P844-MINIFS(P:P,$E:$E,$E844))/(MAXIFS(P:P,$E:$E,$E844)-MINIFS(P:P,$E:$E,$E844))))</f>
        <v/>
      </c>
      <c r="CF844" s="232" t="str">
        <f t="array" ref="CF844">IF(Q844="","",
IF(INDEX(Settings!$H:$H,MATCH(CF$1,Settings!$G:$G,0))=TRUE,
100-100*(Q844-MINIFS(Q:Q,$E:$E,$E844))/(MAXIFS(Q:Q,$E:$E,$E844)-MINIFS(Q:Q,$E:$E,$E844)),
100*(Q844-MINIFS(Q:Q,$E:$E,$E844))/(MAXIFS(Q:Q,$E:$E,$E844)-MINIFS(Q:Q,$E:$E,$E844))))</f>
        <v/>
      </c>
      <c r="CG844" s="232" t="str">
        <f t="array" ref="CG844">IF(R844="","",
IF(INDEX(Settings!$H:$H,MATCH(CG$1,Settings!$G:$G,0))=TRUE,
100-100*(R844-MINIFS(R:R,$E:$E,$E844))/(MAXIFS(R:R,$E:$E,$E844)-MINIFS(R:R,$E:$E,$E844)),
100*(R844-MINIFS(R:R,$E:$E,$E844))/(MAXIFS(R:R,$E:$E,$E844)-MINIFS(R:R,$E:$E,$E844))))</f>
        <v/>
      </c>
      <c r="CH844" s="232" t="str">
        <f t="array" ref="CH844">IF(S844="","",
IF(INDEX(Settings!$H:$H,MATCH(CH$1,Settings!$G:$G,0))=TRUE,
100-100*(S844-MINIFS(S:S,$E:$E,$E844))/(MAXIFS(S:S,$E:$E,$E844)-MINIFS(S:S,$E:$E,$E844)),
100*(S844-MINIFS(S:S,$E:$E,$E844))/(MAXIFS(S:S,$E:$E,$E844)-MINIFS(S:S,$E:$E,$E844))))</f>
        <v/>
      </c>
      <c r="CI844" s="232" t="str">
        <f t="array" ref="CI844">IF(T844="","",
IF(INDEX(Settings!$H:$H,MATCH(CI$1,Settings!$G:$G,0))=TRUE,
100-100*(T844-MINIFS(T:T,$E:$E,$E844))/(MAXIFS(T:T,$E:$E,$E844)-MINIFS(T:T,$E:$E,$E844)),
100*(T844-MINIFS(T:T,$E:$E,$E844))/(MAXIFS(T:T,$E:$E,$E844)-MINIFS(T:T,$E:$E,$E844))))</f>
        <v/>
      </c>
      <c r="CJ844" s="232" t="str">
        <f t="array" ref="CJ844">IF(U844="","",
IF(INDEX(Settings!$H:$H,MATCH(CJ$1,Settings!$G:$G,0))=TRUE,
100-100*(U844-MINIFS(U:U,$E:$E,$E844))/(MAXIFS(U:U,$E:$E,$E844)-MINIFS(U:U,$E:$E,$E844)),
100*(U844-MINIFS(U:U,$E:$E,$E844))/(MAXIFS(U:U,$E:$E,$E844)-MINIFS(U:U,$E:$E,$E844))))</f>
        <v/>
      </c>
      <c r="CK844" s="232" t="str">
        <f t="array" ref="CK844">IF(V844="","",
IF(INDEX(Settings!$H:$H,MATCH(CK$1,Settings!$G:$G,0))=TRUE,
100-100*(V844-MINIFS(V:V,$E:$E,$E844))/(MAXIFS(V:V,$E:$E,$E844)-MINIFS(V:V,$E:$E,$E844)),
100*(V844-MINIFS(V:V,$E:$E,$E844))/(MAXIFS(V:V,$E:$E,$E844)-MINIFS(V:V,$E:$E,$E844))))</f>
        <v/>
      </c>
      <c r="CL844" s="232" t="str">
        <f t="array" ref="CL844">IF(W844="","",
IF(INDEX(Settings!$H:$H,MATCH(CL$1,Settings!$G:$G,0))=TRUE,
100-100*(W844-MINIFS(W:W,$E:$E,$E844))/(MAXIFS(W:W,$E:$E,$E844)-MINIFS(W:W,$E:$E,$E844)),
100*(W844-MINIFS(W:W,$E:$E,$E844))/(MAXIFS(W:W,$E:$E,$E844)-MINIFS(W:W,$E:$E,$E844))))</f>
        <v/>
      </c>
      <c r="CM844" s="232" t="str">
        <f t="array" ref="CM844">IF(X844="","",
IF(INDEX(Settings!$H:$H,MATCH(CM$1,Settings!$G:$G,0))=TRUE,
100-100*(X844-MINIFS(X:X,$E:$E,$E844))/(MAXIFS(X:X,$E:$E,$E844)-MINIFS(X:X,$E:$E,$E844)),
100*(X844-MINIFS(X:X,$E:$E,$E844))/(MAXIFS(X:X,$E:$E,$E844)-MINIFS(X:X,$E:$E,$E844))))</f>
        <v/>
      </c>
      <c r="CN844" s="232" t="str">
        <f t="array" ref="CN844">IF(Y844="","",
IF(INDEX(Settings!$H:$H,MATCH(CN$1,Settings!$G:$G,0))=TRUE,
100-100*(Y844-MINIFS(Y:Y,$E:$E,$E844))/(MAXIFS(Y:Y,$E:$E,$E844)-MINIFS(Y:Y,$E:$E,$E844)),
100*(Y844-MINIFS(Y:Y,$E:$E,$E844))/(MAXIFS(Y:Y,$E:$E,$E844)-MINIFS(Y:Y,$E:$E,$E844))))</f>
        <v/>
      </c>
      <c r="CO844" s="232" t="str">
        <f t="array" ref="CO844">IF(Z844="","",
IF(INDEX(Settings!$H:$H,MATCH(CO$1,Settings!$G:$G,0))=TRUE,
100-100*(Z844-MINIFS(Z:Z,$E:$E,$E844))/(MAXIFS(Z:Z,$E:$E,$E844)-MINIFS(Z:Z,$E:$E,$E844)),
100*(Z844-MINIFS(Z:Z,$E:$E,$E844))/(MAXIFS(Z:Z,$E:$E,$E844)-MINIFS(Z:Z,$E:$E,$E844))))</f>
        <v/>
      </c>
      <c r="CP844" s="232" t="str">
        <f t="array" ref="CP844">IF(AA844="","",
IF(INDEX(Settings!$H:$H,MATCH(CP$1,Settings!$G:$G,0))=TRUE,
100-100*(AA844-MINIFS(AA:AA,$E:$E,$E844))/(MAXIFS(AA:AA,$E:$E,$E844)-MINIFS(AA:AA,$E:$E,$E844)),
100*(AA844-MINIFS(AA:AA,$E:$E,$E844))/(MAXIFS(AA:AA,$E:$E,$E844)-MINIFS(AA:AA,$E:$E,$E844))))</f>
        <v/>
      </c>
      <c r="CQ844" s="232" t="str">
        <f t="array" ref="CQ844">IF(AB844="","",
IF(INDEX(Settings!$H:$H,MATCH(CQ$1,Settings!$G:$G,0))=TRUE,
100-100*(AB844-MINIFS(AB:AB,$E:$E,$E844))/(MAXIFS(AB:AB,$E:$E,$E844)-MINIFS(AB:AB,$E:$E,$E844)),
100*(AB844-MINIFS(AB:AB,$E:$E,$E844))/(MAXIFS(AB:AB,$E:$E,$E844)-MINIFS(AB:AB,$E:$E,$E844))))</f>
        <v/>
      </c>
      <c r="CR844" s="232" t="str">
        <f t="array" ref="CR844">IF(AC844="","",
IF(INDEX(Settings!$H:$H,MATCH(CR$1,Settings!$G:$G,0))=TRUE,
100-100*(AC844-MINIFS(AC:AC,$E:$E,$E844))/(MAXIFS(AC:AC,$E:$E,$E844)-MINIFS(AC:AC,$E:$E,$E844)),
100*(AC844-MINIFS(AC:AC,$E:$E,$E844))/(MAXIFS(AC:AC,$E:$E,$E844)-MINIFS(AC:AC,$E:$E,$E844))))</f>
        <v/>
      </c>
      <c r="CS844" s="232" t="str">
        <f t="array" ref="CS844">IF(AD844="","",
IF(INDEX(Settings!$H:$H,MATCH(CS$1,Settings!$G:$G,0))=TRUE,
100-100*(AD844-MINIFS(AD:AD,$E:$E,$E844))/(MAXIFS(AD:AD,$E:$E,$E844)-MINIFS(AD:AD,$E:$E,$E844)),
100*(AD844-MINIFS(AD:AD,$E:$E,$E844))/(MAXIFS(AD:AD,$E:$E,$E844)-MINIFS(AD:AD,$E:$E,$E844))))</f>
        <v/>
      </c>
      <c r="CT844" s="232" t="str">
        <f t="array" ref="CT844">IF(AE844="","",
IF(INDEX(Settings!$H:$H,MATCH(CT$1,Settings!$G:$G,0))=TRUE,
100-100*(AE844-MINIFS(AE:AE,$E:$E,$E844))/(MAXIFS(AE:AE,$E:$E,$E844)-MINIFS(AE:AE,$E:$E,$E844)),
100*(AE844-MINIFS(AE:AE,$E:$E,$E844))/(MAXIFS(AE:AE,$E:$E,$E844)-MINIFS(AE:AE,$E:$E,$E844))))</f>
        <v/>
      </c>
      <c r="CU844" s="232" t="str">
        <f t="array" ref="CU844">IF(AF844="","",
IF(INDEX(Settings!$H:$H,MATCH(CU$1,Settings!$G:$G,0))=TRUE,
100-100*(AF844-MINIFS(AF:AF,$E:$E,$E844))/(MAXIFS(AF:AF,$E:$E,$E844)-MINIFS(AF:AF,$E:$E,$E844)),
100*(AF844-MINIFS(AF:AF,$E:$E,$E844))/(MAXIFS(AF:AF,$E:$E,$E844)-MINIFS(AF:AF,$E:$E,$E844))))</f>
        <v/>
      </c>
      <c r="CV844" s="232" t="str">
        <f t="array" ref="CV844">IF(AG844="","",
IF(INDEX(Settings!$H:$H,MATCH(CV$1,Settings!$G:$G,0))=TRUE,
100-100*(AG844-MINIFS(AG:AG,$E:$E,$E844))/(MAXIFS(AG:AG,$E:$E,$E844)-MINIFS(AG:AG,$E:$E,$E844)),
100*(AG844-MINIFS(AG:AG,$E:$E,$E844))/(MAXIFS(AG:AG,$E:$E,$E844)-MINIFS(AG:AG,$E:$E,$E844))))</f>
        <v/>
      </c>
      <c r="CW844" s="232" t="str">
        <f t="array" ref="CW844">IF(AH844="","",
IF(INDEX(Settings!$H:$H,MATCH(CW$1,Settings!$G:$G,0))=TRUE,
100-100*(AH844-MINIFS(AH:AH,$E:$E,$E844))/(MAXIFS(AH:AH,$E:$E,$E844)-MINIFS(AH:AH,$E:$E,$E844)),
100*(AH844-MINIFS(AH:AH,$E:$E,$E844))/(MAXIFS(AH:AH,$E:$E,$E844)-MINIFS(AH:AH,$E:$E,$E844))))</f>
        <v/>
      </c>
      <c r="CX844" s="232" t="str">
        <f t="array" ref="CX844">IF(AI844="","",
IF(INDEX(Settings!$H:$H,MATCH(CX$1,Settings!$G:$G,0))=TRUE,
100-100*(AI844-MINIFS(AI:AI,$E:$E,$E844))/(MAXIFS(AI:AI,$E:$E,$E844)-MINIFS(AI:AI,$E:$E,$E844)),
100*(AI844-MINIFS(AI:AI,$E:$E,$E844))/(MAXIFS(AI:AI,$E:$E,$E844)-MINIFS(AI:AI,$E:$E,$E844))))</f>
        <v/>
      </c>
      <c r="CY844" s="232" t="str">
        <f t="array" ref="CY844">IF(AJ844="","",
IF(INDEX(Settings!$H:$H,MATCH(CY$1,Settings!$G:$G,0))=TRUE,
100-100*(AJ844-MINIFS(AJ:AJ,$E:$E,$E844))/(MAXIFS(AJ:AJ,$E:$E,$E844)-MINIFS(AJ:AJ,$E:$E,$E844)),
100*(AJ844-MINIFS(AJ:AJ,$E:$E,$E844))/(MAXIFS(AJ:AJ,$E:$E,$E844)-MINIFS(AJ:AJ,$E:$E,$E844))))</f>
        <v/>
      </c>
      <c r="CZ844" s="232" t="str">
        <f t="array" ref="CZ844">IF(AK844="","",
IF(INDEX(Settings!$H:$H,MATCH(CZ$1,Settings!$G:$G,0))=TRUE,
100-100*(AK844-MINIFS(AK:AK,$E:$E,$E844))/(MAXIFS(AK:AK,$E:$E,$E844)-MINIFS(AK:AK,$E:$E,$E844)),
100*(AK844-MINIFS(AK:AK,$E:$E,$E844))/(MAXIFS(AK:AK,$E:$E,$E844)-MINIFS(AK:AK,$E:$E,$E844))))</f>
        <v/>
      </c>
      <c r="DA844" s="232" t="str">
        <f t="array" ref="DA844">IF(AL844="","",
IF(INDEX(Settings!$H:$H,MATCH(DA$1,Settings!$G:$G,0))=TRUE,
100-100*(AL844-MINIFS(AL:AL,$E:$E,$E844))/(MAXIFS(AL:AL,$E:$E,$E844)-MINIFS(AL:AL,$E:$E,$E844)),
100*(AL844-MINIFS(AL:AL,$E:$E,$E844))/(MAXIFS(AL:AL,$E:$E,$E844)-MINIFS(AL:AL,$E:$E,$E844))))</f>
        <v/>
      </c>
      <c r="DB844" s="232" t="str">
        <f t="array" ref="DB844">IF(AM844="","",
IF(INDEX(Settings!$H:$H,MATCH(DB$1,Settings!$G:$G,0))=TRUE,
100-100*(AM844-MINIFS(AM:AM,$E:$E,$E844))/(MAXIFS(AM:AM,$E:$E,$E844)-MINIFS(AM:AM,$E:$E,$E844)),
100*(AM844-MINIFS(AM:AM,$E:$E,$E844))/(MAXIFS(AM:AM,$E:$E,$E844)-MINIFS(AM:AM,$E:$E,$E844))))</f>
        <v/>
      </c>
      <c r="DC844" s="232" t="str">
        <f t="array" ref="DC844">IF(AN844="","",
IF(INDEX(Settings!$H:$H,MATCH(DC$1,Settings!$G:$G,0))=TRUE,
100-100*(AN844-MINIFS(AN:AN,$E:$E,$E844))/(MAXIFS(AN:AN,$E:$E,$E844)-MINIFS(AN:AN,$E:$E,$E844)),
100*(AN844-MINIFS(AN:AN,$E:$E,$E844))/(MAXIFS(AN:AN,$E:$E,$E844)-MINIFS(AN:AN,$E:$E,$E844))))</f>
        <v/>
      </c>
      <c r="DD844" s="232" t="str">
        <f t="array" ref="DD844">IF(AO844="","",
IF(INDEX(Settings!$H:$H,MATCH(DD$1,Settings!$G:$G,0))=TRUE,
100-100*(AO844-MINIFS(AO:AO,$E:$E,$E844))/(MAXIFS(AO:AO,$E:$E,$E844)-MINIFS(AO:AO,$E:$E,$E844)),
100*(AO844-MINIFS(AO:AO,$E:$E,$E844))/(MAXIFS(AO:AO,$E:$E,$E844)-MINIFS(AO:AO,$E:$E,$E844))))</f>
        <v/>
      </c>
      <c r="DE844" s="232" t="str">
        <f t="array" ref="DE844">IF(AP844="","",
IF(INDEX(Settings!$H:$H,MATCH(DE$1,Settings!$G:$G,0))=TRUE,
100-100*(AP844-MINIFS(AP:AP,$E:$E,$E844))/(MAXIFS(AP:AP,$E:$E,$E844)-MINIFS(AP:AP,$E:$E,$E844)),
100*(AP844-MINIFS(AP:AP,$E:$E,$E844))/(MAXIFS(AP:AP,$E:$E,$E844)-MINIFS(AP:AP,$E:$E,$E844))))</f>
        <v/>
      </c>
      <c r="DF844" s="232" t="str">
        <f t="array" ref="DF844">IF(AQ844="","",
IF(INDEX(Settings!$H:$H,MATCH(DF$1,Settings!$G:$G,0))=TRUE,
100-100*(AQ844-MINIFS(AQ:AQ,$E:$E,$E844))/(MAXIFS(AQ:AQ,$E:$E,$E844)-MINIFS(AQ:AQ,$E:$E,$E844)),
100*(AQ844-MINIFS(AQ:AQ,$E:$E,$E844))/(MAXIFS(AQ:AQ,$E:$E,$E844)-MINIFS(AQ:AQ,$E:$E,$E844))))</f>
        <v/>
      </c>
      <c r="DG844" s="232" t="str">
        <f t="array" ref="DG844">IF(AR844="","",
IF(INDEX(Settings!$H:$H,MATCH(DG$1,Settings!$G:$G,0))=TRUE,
100-100*(AR844-MINIFS(AR:AR,$E:$E,$E844))/(MAXIFS(AR:AR,$E:$E,$E844)-MINIFS(AR:AR,$E:$E,$E844)),
100*(AR844-MINIFS(AR:AR,$E:$E,$E844))/(MAXIFS(AR:AR,$E:$E,$E844)-MINIFS(AR:AR,$E:$E,$E844))))</f>
        <v/>
      </c>
      <c r="DH844" s="232" t="str">
        <f t="array" ref="DH844">IF(AS844="","",
IF(INDEX(Settings!$H:$H,MATCH(DH$1,Settings!$G:$G,0))=TRUE,
100-100*(AS844-MINIFS(AS:AS,$E:$E,$E844))/(MAXIFS(AS:AS,$E:$E,$E844)-MINIFS(AS:AS,$E:$E,$E844)),
100*(AS844-MINIFS(AS:AS,$E:$E,$E844))/(MAXIFS(AS:AS,$E:$E,$E844)-MINIFS(AS:AS,$E:$E,$E844))))</f>
        <v/>
      </c>
      <c r="DI844" s="232" t="str">
        <f t="array" ref="DI844">IF(AT844="","",
IF(INDEX(Settings!$H:$H,MATCH(DI$1,Settings!$G:$G,0))=TRUE,
100-100*(AT844-MINIFS(AT:AT,$E:$E,$E844))/(MAXIFS(AT:AT,$E:$E,$E844)-MINIFS(AT:AT,$E:$E,$E844)),
100*(AT844-MINIFS(AT:AT,$E:$E,$E844))/(MAXIFS(AT:AT,$E:$E,$E844)-MINIFS(AT:AT,$E:$E,$E844))))</f>
        <v/>
      </c>
      <c r="DJ844" s="232" t="str">
        <f t="array" ref="DJ844">IF(AU844="","",
IF(INDEX(Settings!$H:$H,MATCH(DJ$1,Settings!$G:$G,0))=TRUE,
100-100*(AU844-MINIFS(AU:AU,$E:$E,$E844))/(MAXIFS(AU:AU,$E:$E,$E844)-MINIFS(AU:AU,$E:$E,$E844)),
100*(AU844-MINIFS(AU:AU,$E:$E,$E844))/(MAXIFS(AU:AU,$E:$E,$E844)-MINIFS(AU:AU,$E:$E,$E844))))</f>
        <v/>
      </c>
      <c r="DK844" s="232" t="str">
        <f t="array" ref="DK844">IF(AV844="","",
IF(INDEX(Settings!$H:$H,MATCH(DK$1,Settings!$G:$G,0))=TRUE,
100-100*(AV844-MINIFS(AV:AV,$E:$E,$E844))/(MAXIFS(AV:AV,$E:$E,$E844)-MINIFS(AV:AV,$E:$E,$E844)),
100*(AV844-MINIFS(AV:AV,$E:$E,$E844))/(MAXIFS(AV:AV,$E:$E,$E844)-MINIFS(AV:AV,$E:$E,$E844))))</f>
        <v/>
      </c>
      <c r="DL844" s="232" t="str">
        <f t="array" ref="DL844">IF(AW844="","",
IF(INDEX(Settings!$H:$H,MATCH(DL$1,Settings!$G:$G,0))=TRUE,
100-100*(AW844-MINIFS(AW:AW,$E:$E,$E844))/(MAXIFS(AW:AW,$E:$E,$E844)-MINIFS(AW:AW,$E:$E,$E844)),
100*(AW844-MINIFS(AW:AW,$E:$E,$E844))/(MAXIFS(AW:AW,$E:$E,$E844)-MINIFS(AW:AW,$E:$E,$E844))))</f>
        <v/>
      </c>
      <c r="DM844" s="232" t="str">
        <f t="array" ref="DM844">IF(AX844="","",
IF(INDEX(Settings!$H:$H,MATCH(DM$1,Settings!$G:$G,0))=TRUE,
100-100*(AX844-MINIFS(AX:AX,$E:$E,$E844))/(MAXIFS(AX:AX,$E:$E,$E844)-MINIFS(AX:AX,$E:$E,$E844)),
100*(AX844-MINIFS(AX:AX,$E:$E,$E844))/(MAXIFS(AX:AX,$E:$E,$E844)-MINIFS(AX:AX,$E:$E,$E844))))</f>
        <v/>
      </c>
      <c r="DN844" s="232" t="str">
        <f t="array" ref="DN844">IF(AY844="","",
IF(INDEX(Settings!$H:$H,MATCH(DN$1,Settings!$G:$G,0))=TRUE,
100-100*(AY844-MINIFS(AY:AY,$E:$E,$E844))/(MAXIFS(AY:AY,$E:$E,$E844)-MINIFS(AY:AY,$E:$E,$E844)),
100*(AY844-MINIFS(AY:AY,$E:$E,$E844))/(MAXIFS(AY:AY,$E:$E,$E844)-MINIFS(AY:AY,$E:$E,$E844))))</f>
        <v/>
      </c>
      <c r="DO844" s="232" t="str">
        <f t="array" ref="DO844">IF(AZ844="","",
IF(INDEX(Settings!$H:$H,MATCH(DO$1,Settings!$G:$G,0))=TRUE,
100-100*(AZ844-MINIFS(AZ:AZ,$E:$E,$E844))/(MAXIFS(AZ:AZ,$E:$E,$E844)-MINIFS(AZ:AZ,$E:$E,$E844)),
100*(AZ844-MINIFS(AZ:AZ,$E:$E,$E844))/(MAXIFS(AZ:AZ,$E:$E,$E844)-MINIFS(AZ:AZ,$E:$E,$E844))))</f>
        <v/>
      </c>
      <c r="DP844" s="232" t="str">
        <f t="array" ref="DP844">IF(BA844="","",
IF(INDEX(Settings!$H:$H,MATCH(DP$1,Settings!$G:$G,0))=TRUE,
100-100*(BA844-MINIFS(BA:BA,$E:$E,$E844))/(MAXIFS(BA:BA,$E:$E,$E844)-MINIFS(BA:BA,$E:$E,$E844)),
100*(BA844-MINIFS(BA:BA,$E:$E,$E844))/(MAXIFS(BA:BA,$E:$E,$E844)-MINIFS(BA:BA,$E:$E,$E844))))</f>
        <v/>
      </c>
      <c r="DQ844" s="232" t="str">
        <f t="array" ref="DQ844">IF(BB844="","",
IF(INDEX(Settings!$H:$H,MATCH(DQ$1,Settings!$G:$G,0))=TRUE,
100-100*(BB844-MINIFS(BB:BB,$E:$E,$E844))/(MAXIFS(BB:BB,$E:$E,$E844)-MINIFS(BB:BB,$E:$E,$E844)),
100*(BB844-MINIFS(BB:BB,$E:$E,$E844))/(MAXIFS(BB:BB,$E:$E,$E844)-MINIFS(BB:BB,$E:$E,$E844))))</f>
        <v/>
      </c>
      <c r="DR844" s="232" t="str">
        <f t="array" ref="DR844">IF(BC844="","",
IF(INDEX(Settings!$H:$H,MATCH(DR$1,Settings!$G:$G,0))=TRUE,
100-100*(BC844-MINIFS(BC:BC,$E:$E,$E844))/(MAXIFS(BC:BC,$E:$E,$E844)-MINIFS(BC:BC,$E:$E,$E844)),
100*(BC844-MINIFS(BC:BC,$E:$E,$E844))/(MAXIFS(BC:BC,$E:$E,$E844)-MINIFS(BC:BC,$E:$E,$E844))))</f>
        <v/>
      </c>
      <c r="DS844" s="232" t="str">
        <f t="array" ref="DS844">IF(BD844="","",
IF(INDEX(Settings!$H:$H,MATCH(DS$1,Settings!$G:$G,0))=TRUE,
100-100*(BD844-MINIFS(BD:BD,$E:$E,$E844))/(MAXIFS(BD:BD,$E:$E,$E844)-MINIFS(BD:BD,$E:$E,$E844)),
100*(BD844-MINIFS(BD:BD,$E:$E,$E844))/(MAXIFS(BD:BD,$E:$E,$E844)-MINIFS(BD:BD,$E:$E,$E844))))</f>
        <v/>
      </c>
      <c r="DT844" s="232" t="str">
        <f t="array" ref="DT844">IF(BE844="","",
IF(INDEX(Settings!$H:$H,MATCH(DT$1,Settings!$G:$G,0))=TRUE,
100-100*(BE844-MINIFS(BE:BE,$E:$E,$E844))/(MAXIFS(BE:BE,$E:$E,$E844)-MINIFS(BE:BE,$E:$E,$E844)),
100*(BE844-MINIFS(BE:BE,$E:$E,$E844))/(MAXIFS(BE:BE,$E:$E,$E844)-MINIFS(BE:BE,$E:$E,$E844))))</f>
        <v/>
      </c>
      <c r="DU844" s="232" t="str">
        <f t="array" ref="DU844">IF(BF844="","",
IF(INDEX(Settings!$H:$H,MATCH(DU$1,Settings!$G:$G,0))=TRUE,
100-100*(BF844-MINIFS(BF:BF,$E:$E,$E844))/(MAXIFS(BF:BF,$E:$E,$E844)-MINIFS(BF:BF,$E:$E,$E844)),
100*(BF844-MINIFS(BF:BF,$E:$E,$E844))/(MAXIFS(BF:BF,$E:$E,$E844)-MINIFS(BF:BF,$E:$E,$E844))))</f>
        <v/>
      </c>
      <c r="DV844" s="232" t="str">
        <f t="array" ref="DV844">IF(BG844="","",
IF(INDEX(Settings!$H:$H,MATCH(DV$1,Settings!$G:$G,0))=TRUE,
100-100*(BG844-MINIFS(BG:BG,$E:$E,$E844))/(MAXIFS(BG:BG,$E:$E,$E844)-MINIFS(BG:BG,$E:$E,$E844)),
100*(BG844-MINIFS(BG:BG,$E:$E,$E844))/(MAXIFS(BG:BG,$E:$E,$E844)-MINIFS(BG:BG,$E:$E,$E844))))</f>
        <v/>
      </c>
      <c r="DW844" s="232" t="str">
        <f t="array" ref="DW844">IF(BH844="","",
IF(INDEX(Settings!$H:$H,MATCH(DW$1,Settings!$G:$G,0))=TRUE,
100-100*(BH844-MINIFS(BH:BH,$E:$E,$E844))/(MAXIFS(BH:BH,$E:$E,$E844)-MINIFS(BH:BH,$E:$E,$E844)),
100*(BH844-MINIFS(BH:BH,$E:$E,$E844))/(MAXIFS(BH:BH,$E:$E,$E844)-MINIFS(BH:BH,$E:$E,$E844))))</f>
        <v/>
      </c>
      <c r="DX844" s="232" t="str">
        <f t="array" ref="DX844">IF(BI844="","",
IF(INDEX(Settings!$H:$H,MATCH(DX$1,Settings!$G:$G,0))=TRUE,
100-100*(BI844-MINIFS(BI:BI,$E:$E,$E844))/(MAXIFS(BI:BI,$E:$E,$E844)-MINIFS(BI:BI,$E:$E,$E844)),
100*(BI844-MINIFS(BI:BI,$E:$E,$E844))/(MAXIFS(BI:BI,$E:$E,$E844)-MINIFS(BI:BI,$E:$E,$E844))))</f>
        <v/>
      </c>
      <c r="DY844" s="232" t="str">
        <f t="array" ref="DY844">IF(BJ844="","",
IF(INDEX(Settings!$H:$H,MATCH(DY$1,Settings!$G:$G,0))=TRUE,
100-100*(BJ844-MINIFS(BJ:BJ,$E:$E,$E844))/(MAXIFS(BJ:BJ,$E:$E,$E844)-MINIFS(BJ:BJ,$E:$E,$E844)),
100*(BJ844-MINIFS(BJ:BJ,$E:$E,$E844))/(MAXIFS(BJ:BJ,$E:$E,$E844)-MINIFS(BJ:BJ,$E:$E,$E844))))</f>
        <v/>
      </c>
      <c r="DZ844" s="234"/>
      <c r="EA844" s="234"/>
      <c r="EB844" s="234" t="str">
        <f t="shared" si="8"/>
        <v/>
      </c>
      <c r="EC844" s="234" t="str">
        <f t="shared" si="9"/>
        <v/>
      </c>
      <c r="ED844" s="234" t="str">
        <f t="shared" si="10"/>
        <v/>
      </c>
      <c r="EE844" s="234" t="str">
        <f t="shared" si="11"/>
        <v/>
      </c>
      <c r="EF844" s="234" t="str">
        <f t="shared" si="12"/>
        <v/>
      </c>
      <c r="EG844" s="234" t="str">
        <f t="shared" si="13"/>
        <v/>
      </c>
      <c r="EH844" s="234"/>
      <c r="EI844" s="234"/>
      <c r="EJ844" s="234"/>
      <c r="EK844" s="234"/>
      <c r="EL844" s="234"/>
      <c r="EM844" s="234"/>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3" t="str">
        <f t="shared" si="14"/>
        <v/>
      </c>
      <c r="N845" s="49"/>
      <c r="O845" s="49"/>
      <c r="P845" s="49"/>
      <c r="Q845" s="49"/>
      <c r="R845" s="49"/>
      <c r="S845" s="222" t="str">
        <f>IFERROR(VLOOKUP(AF845, 'YOYO IR Scores'!A:C, 3, FALSE), "")
</f>
        <v/>
      </c>
      <c r="T845" s="49"/>
      <c r="U845" s="49"/>
      <c r="V845" s="49"/>
      <c r="W845" s="49"/>
      <c r="X845" s="224" t="str">
        <f t="shared" si="4"/>
        <v/>
      </c>
      <c r="Y845" s="225" t="str">
        <f t="shared" si="5"/>
        <v/>
      </c>
      <c r="Z845" s="225" t="str">
        <f t="shared" si="6"/>
        <v/>
      </c>
      <c r="AA845" s="224" t="str">
        <f t="shared" si="7"/>
        <v/>
      </c>
      <c r="AB845" s="223"/>
      <c r="AC845" s="223"/>
      <c r="AD845" s="223"/>
      <c r="AE845" s="223" t="str">
        <f>IFERROR(VLOOKUP(AF845, 'YOYO IR Scores'!A:C, 2, FALSE), "")</f>
        <v/>
      </c>
      <c r="AF845" s="223"/>
      <c r="AG845" s="223"/>
      <c r="AH845" s="223"/>
      <c r="AI845" s="223"/>
      <c r="AJ845" s="223"/>
      <c r="AK845" s="223"/>
      <c r="AL845" s="223"/>
      <c r="AM845" s="223"/>
      <c r="AN845" s="223"/>
      <c r="AO845" s="223"/>
      <c r="AP845" s="223"/>
      <c r="AQ845" s="223"/>
      <c r="AR845" s="223"/>
      <c r="AS845" s="223"/>
      <c r="AT845" s="223"/>
      <c r="AU845" s="223"/>
      <c r="AV845" s="223"/>
      <c r="AW845" s="223"/>
      <c r="AX845" s="223"/>
      <c r="AY845" s="223"/>
      <c r="AZ845" s="223"/>
      <c r="BA845" s="223"/>
      <c r="BB845" s="223"/>
      <c r="BC845" s="223"/>
      <c r="BD845" s="223"/>
      <c r="BE845" s="223"/>
      <c r="BF845" s="223"/>
      <c r="BG845" s="223"/>
      <c r="BH845" s="223"/>
      <c r="BI845" s="223"/>
      <c r="BJ845" s="223"/>
      <c r="BK845" s="223" t="str">
        <f t="array" ref="BK845">IF(J845="","",
IF(INDEX(Settings!$H:$H,MATCH(BY$1,Settings!$G:$G,0))=TRUE,
100-100*(J845-MIN(J:J))/(MAX(J:J)-MIN(J:J)),
100*(J845-MIN(J:J))/(MAX(J:J)-MIN(J:J))))</f>
        <v/>
      </c>
      <c r="BL845" s="223" t="str">
        <f t="array" ref="BL845">IF(J845="","",
IF(INDEX(Settings!$H:$H,MATCH(BY$1,Settings!$G:$G,0))=TRUE,
100-100*(J845-MINIFS(J:J,$E:$E,$E845))/(MAXIFS(J:J,$E:$E,$E845)-MINIFS(J:J,$E:$E,$E845)),
100*(J845-MINIFS(J:J,$E:$E,$E845))/(MAXIFS(J:J,$E:$E,$E845)-MINIFS(J:J,$E:$E,$E845))))</f>
        <v/>
      </c>
      <c r="BM845" s="223"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4" t="str">
        <f t="array" ref="BQ845">IF(J845="","",
IF(INDEX(Settings!$H:$H,MATCH(BY$1,Settings!$G:$G,0))=TRUE,
-1*(J845-AVERAGE(J:J))/STDEV(J:J),
(J845-AVERAGE(J:J))/STDEV(J:J)))</f>
        <v/>
      </c>
      <c r="BR845" s="224" t="str">
        <f>IFERROR(__xludf.DUMMYFUNCTION("IF(J845="""","""",
IF(INDEX(Settings!$H:$H,MATCH(BY$1,Settings!$G:$G,0))=TRUE,
-1*(J845-AVERAGEIFS(J:J,$E:$E,$E845))/STDEV(FILTER(J:J,$E:$E=$E845)),
(J845-AVERAGEIFS(J:J,$E:$E,$E845))/STDEV(FILTER(J:J,$E:$E=$E845))))"),"")</f>
        <v/>
      </c>
      <c r="BS845" s="224"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3" t="str">
        <f t="array" ref="BY845">IF(J845="","",
IF(INDEX(Settings!$H:$H,MATCH(BY$1,Settings!$G:$G,0))=TRUE,
100-100*(J845-MINIFS(J:J,$E:$E,$E845))/(MAXIFS(J:J,$E:$E,$E845)-MINIFS(J:J,$E:$E,$E845)),
100*(J845-MINIFS(J:J,$E:$E,$E845))/(MAXIFS(J:J,$E:$E,$E845)-MINIFS(J:J,$E:$E,$E845))))</f>
        <v/>
      </c>
      <c r="BZ845" s="223" t="str">
        <f t="array" ref="BZ845">IF(K845="","",
IF(INDEX(Settings!$H:$H,MATCH(BZ$1,Settings!$G:$G,0))=TRUE,
100-100*(K845-MINIFS(K:K,$E:$E,$E845))/(MAXIFS(K:K,$E:$E,$E845)-MINIFS(K:K,$E:$E,$E845)),
100*(K845-MINIFS(K:K,$E:$E,$E845))/(MAXIFS(K:K,$E:$E,$E845)-MINIFS(K:K,$E:$E,$E845))))</f>
        <v/>
      </c>
      <c r="CA845" s="223" t="str">
        <f t="array" ref="CA845">IF(L845="","",
IF(INDEX(Settings!$H:$H,MATCH(CA$1,Settings!$G:$G,0))=TRUE,
100-100*(L845-MINIFS(L:L,$E:$E,$E845))/(MAXIFS(L:L,$E:$E,$E845)-MINIFS(L:L,$E:$E,$E845)),
100*(L845-MINIFS(L:L,$E:$E,$E845))/(MAXIFS(L:L,$E:$E,$E845)-MINIFS(L:L,$E:$E,$E845))))</f>
        <v/>
      </c>
      <c r="CB845" s="223" t="str">
        <f t="array" ref="CB845">IF(M845="","",
IF(INDEX(Settings!$H:$H,MATCH(CB$1,Settings!$G:$G,0))=TRUE,
100-100*(M845-MINIFS(M:M,$E:$E,$E845))/(MAXIFS(M:M,$E:$E,$E845)-MINIFS(M:M,$E:$E,$E845)),
100*(M845-MINIFS(M:M,$E:$E,$E845))/(MAXIFS(M:M,$E:$E,$E845)-MINIFS(M:M,$E:$E,$E845))))</f>
        <v/>
      </c>
      <c r="CC845" s="223" t="str">
        <f t="array" ref="CC845">IF(N845="","",
IF(INDEX(Settings!$H:$H,MATCH(CC$1,Settings!$G:$G,0))=TRUE,
100-100*(N845-MINIFS(N:N,$E:$E,$E845))/(MAXIFS(N:N,$E:$E,$E845)-MINIFS(N:N,$E:$E,$E845)),
100*(N845-MINIFS(N:N,$E:$E,$E845))/(MAXIFS(N:N,$E:$E,$E845)-MINIFS(N:N,$E:$E,$E845))))</f>
        <v/>
      </c>
      <c r="CD845" s="223" t="str">
        <f t="array" ref="CD845">IF(O845="","",
IF(INDEX(Settings!$H:$H,MATCH(CD$1,Settings!$G:$G,0))=TRUE,
100-100*(O845-MINIFS(O:O,$E:$E,$E845))/(MAXIFS(O:O,$E:$E,$E845)-MINIFS(O:O,$E:$E,$E845)),
100*(O845-MINIFS(O:O,$E:$E,$E845))/(MAXIFS(O:O,$E:$E,$E845)-MINIFS(O:O,$E:$E,$E845))))</f>
        <v/>
      </c>
      <c r="CE845" s="223" t="str">
        <f t="array" ref="CE845">IF(P845="","",
IF(INDEX(Settings!$H:$H,MATCH(CE$1,Settings!$G:$G,0))=TRUE,
100-100*(P845-MINIFS(P:P,$E:$E,$E845))/(MAXIFS(P:P,$E:$E,$E845)-MINIFS(P:P,$E:$E,$E845)),
100*(P845-MINIFS(P:P,$E:$E,$E845))/(MAXIFS(P:P,$E:$E,$E845)-MINIFS(P:P,$E:$E,$E845))))</f>
        <v/>
      </c>
      <c r="CF845" s="223" t="str">
        <f t="array" ref="CF845">IF(Q845="","",
IF(INDEX(Settings!$H:$H,MATCH(CF$1,Settings!$G:$G,0))=TRUE,
100-100*(Q845-MINIFS(Q:Q,$E:$E,$E845))/(MAXIFS(Q:Q,$E:$E,$E845)-MINIFS(Q:Q,$E:$E,$E845)),
100*(Q845-MINIFS(Q:Q,$E:$E,$E845))/(MAXIFS(Q:Q,$E:$E,$E845)-MINIFS(Q:Q,$E:$E,$E845))))</f>
        <v/>
      </c>
      <c r="CG845" s="223" t="str">
        <f t="array" ref="CG845">IF(R845="","",
IF(INDEX(Settings!$H:$H,MATCH(CG$1,Settings!$G:$G,0))=TRUE,
100-100*(R845-MINIFS(R:R,$E:$E,$E845))/(MAXIFS(R:R,$E:$E,$E845)-MINIFS(R:R,$E:$E,$E845)),
100*(R845-MINIFS(R:R,$E:$E,$E845))/(MAXIFS(R:R,$E:$E,$E845)-MINIFS(R:R,$E:$E,$E845))))</f>
        <v/>
      </c>
      <c r="CH845" s="223" t="str">
        <f t="array" ref="CH845">IF(S845="","",
IF(INDEX(Settings!$H:$H,MATCH(CH$1,Settings!$G:$G,0))=TRUE,
100-100*(S845-MINIFS(S:S,$E:$E,$E845))/(MAXIFS(S:S,$E:$E,$E845)-MINIFS(S:S,$E:$E,$E845)),
100*(S845-MINIFS(S:S,$E:$E,$E845))/(MAXIFS(S:S,$E:$E,$E845)-MINIFS(S:S,$E:$E,$E845))))</f>
        <v/>
      </c>
      <c r="CI845" s="223" t="str">
        <f t="array" ref="CI845">IF(T845="","",
IF(INDEX(Settings!$H:$H,MATCH(CI$1,Settings!$G:$G,0))=TRUE,
100-100*(T845-MINIFS(T:T,$E:$E,$E845))/(MAXIFS(T:T,$E:$E,$E845)-MINIFS(T:T,$E:$E,$E845)),
100*(T845-MINIFS(T:T,$E:$E,$E845))/(MAXIFS(T:T,$E:$E,$E845)-MINIFS(T:T,$E:$E,$E845))))</f>
        <v/>
      </c>
      <c r="CJ845" s="223" t="str">
        <f t="array" ref="CJ845">IF(U845="","",
IF(INDEX(Settings!$H:$H,MATCH(CJ$1,Settings!$G:$G,0))=TRUE,
100-100*(U845-MINIFS(U:U,$E:$E,$E845))/(MAXIFS(U:U,$E:$E,$E845)-MINIFS(U:U,$E:$E,$E845)),
100*(U845-MINIFS(U:U,$E:$E,$E845))/(MAXIFS(U:U,$E:$E,$E845)-MINIFS(U:U,$E:$E,$E845))))</f>
        <v/>
      </c>
      <c r="CK845" s="223" t="str">
        <f t="array" ref="CK845">IF(V845="","",
IF(INDEX(Settings!$H:$H,MATCH(CK$1,Settings!$G:$G,0))=TRUE,
100-100*(V845-MINIFS(V:V,$E:$E,$E845))/(MAXIFS(V:V,$E:$E,$E845)-MINIFS(V:V,$E:$E,$E845)),
100*(V845-MINIFS(V:V,$E:$E,$E845))/(MAXIFS(V:V,$E:$E,$E845)-MINIFS(V:V,$E:$E,$E845))))</f>
        <v/>
      </c>
      <c r="CL845" s="223" t="str">
        <f t="array" ref="CL845">IF(W845="","",
IF(INDEX(Settings!$H:$H,MATCH(CL$1,Settings!$G:$G,0))=TRUE,
100-100*(W845-MINIFS(W:W,$E:$E,$E845))/(MAXIFS(W:W,$E:$E,$E845)-MINIFS(W:W,$E:$E,$E845)),
100*(W845-MINIFS(W:W,$E:$E,$E845))/(MAXIFS(W:W,$E:$E,$E845)-MINIFS(W:W,$E:$E,$E845))))</f>
        <v/>
      </c>
      <c r="CM845" s="223" t="str">
        <f t="array" ref="CM845">IF(X845="","",
IF(INDEX(Settings!$H:$H,MATCH(CM$1,Settings!$G:$G,0))=TRUE,
100-100*(X845-MINIFS(X:X,$E:$E,$E845))/(MAXIFS(X:X,$E:$E,$E845)-MINIFS(X:X,$E:$E,$E845)),
100*(X845-MINIFS(X:X,$E:$E,$E845))/(MAXIFS(X:X,$E:$E,$E845)-MINIFS(X:X,$E:$E,$E845))))</f>
        <v/>
      </c>
      <c r="CN845" s="223" t="str">
        <f t="array" ref="CN845">IF(Y845="","",
IF(INDEX(Settings!$H:$H,MATCH(CN$1,Settings!$G:$G,0))=TRUE,
100-100*(Y845-MINIFS(Y:Y,$E:$E,$E845))/(MAXIFS(Y:Y,$E:$E,$E845)-MINIFS(Y:Y,$E:$E,$E845)),
100*(Y845-MINIFS(Y:Y,$E:$E,$E845))/(MAXIFS(Y:Y,$E:$E,$E845)-MINIFS(Y:Y,$E:$E,$E845))))</f>
        <v/>
      </c>
      <c r="CO845" s="223" t="str">
        <f t="array" ref="CO845">IF(Z845="","",
IF(INDEX(Settings!$H:$H,MATCH(CO$1,Settings!$G:$G,0))=TRUE,
100-100*(Z845-MINIFS(Z:Z,$E:$E,$E845))/(MAXIFS(Z:Z,$E:$E,$E845)-MINIFS(Z:Z,$E:$E,$E845)),
100*(Z845-MINIFS(Z:Z,$E:$E,$E845))/(MAXIFS(Z:Z,$E:$E,$E845)-MINIFS(Z:Z,$E:$E,$E845))))</f>
        <v/>
      </c>
      <c r="CP845" s="223" t="str">
        <f t="array" ref="CP845">IF(AA845="","",
IF(INDEX(Settings!$H:$H,MATCH(CP$1,Settings!$G:$G,0))=TRUE,
100-100*(AA845-MINIFS(AA:AA,$E:$E,$E845))/(MAXIFS(AA:AA,$E:$E,$E845)-MINIFS(AA:AA,$E:$E,$E845)),
100*(AA845-MINIFS(AA:AA,$E:$E,$E845))/(MAXIFS(AA:AA,$E:$E,$E845)-MINIFS(AA:AA,$E:$E,$E845))))</f>
        <v/>
      </c>
      <c r="CQ845" s="223" t="str">
        <f t="array" ref="CQ845">IF(AB845="","",
IF(INDEX(Settings!$H:$H,MATCH(CQ$1,Settings!$G:$G,0))=TRUE,
100-100*(AB845-MINIFS(AB:AB,$E:$E,$E845))/(MAXIFS(AB:AB,$E:$E,$E845)-MINIFS(AB:AB,$E:$E,$E845)),
100*(AB845-MINIFS(AB:AB,$E:$E,$E845))/(MAXIFS(AB:AB,$E:$E,$E845)-MINIFS(AB:AB,$E:$E,$E845))))</f>
        <v/>
      </c>
      <c r="CR845" s="223" t="str">
        <f t="array" ref="CR845">IF(AC845="","",
IF(INDEX(Settings!$H:$H,MATCH(CR$1,Settings!$G:$G,0))=TRUE,
100-100*(AC845-MINIFS(AC:AC,$E:$E,$E845))/(MAXIFS(AC:AC,$E:$E,$E845)-MINIFS(AC:AC,$E:$E,$E845)),
100*(AC845-MINIFS(AC:AC,$E:$E,$E845))/(MAXIFS(AC:AC,$E:$E,$E845)-MINIFS(AC:AC,$E:$E,$E845))))</f>
        <v/>
      </c>
      <c r="CS845" s="223" t="str">
        <f t="array" ref="CS845">IF(AD845="","",
IF(INDEX(Settings!$H:$H,MATCH(CS$1,Settings!$G:$G,0))=TRUE,
100-100*(AD845-MINIFS(AD:AD,$E:$E,$E845))/(MAXIFS(AD:AD,$E:$E,$E845)-MINIFS(AD:AD,$E:$E,$E845)),
100*(AD845-MINIFS(AD:AD,$E:$E,$E845))/(MAXIFS(AD:AD,$E:$E,$E845)-MINIFS(AD:AD,$E:$E,$E845))))</f>
        <v/>
      </c>
      <c r="CT845" s="223" t="str">
        <f t="array" ref="CT845">IF(AE845="","",
IF(INDEX(Settings!$H:$H,MATCH(CT$1,Settings!$G:$G,0))=TRUE,
100-100*(AE845-MINIFS(AE:AE,$E:$E,$E845))/(MAXIFS(AE:AE,$E:$E,$E845)-MINIFS(AE:AE,$E:$E,$E845)),
100*(AE845-MINIFS(AE:AE,$E:$E,$E845))/(MAXIFS(AE:AE,$E:$E,$E845)-MINIFS(AE:AE,$E:$E,$E845))))</f>
        <v/>
      </c>
      <c r="CU845" s="223" t="str">
        <f t="array" ref="CU845">IF(AF845="","",
IF(INDEX(Settings!$H:$H,MATCH(CU$1,Settings!$G:$G,0))=TRUE,
100-100*(AF845-MINIFS(AF:AF,$E:$E,$E845))/(MAXIFS(AF:AF,$E:$E,$E845)-MINIFS(AF:AF,$E:$E,$E845)),
100*(AF845-MINIFS(AF:AF,$E:$E,$E845))/(MAXIFS(AF:AF,$E:$E,$E845)-MINIFS(AF:AF,$E:$E,$E845))))</f>
        <v/>
      </c>
      <c r="CV845" s="223" t="str">
        <f t="array" ref="CV845">IF(AG845="","",
IF(INDEX(Settings!$H:$H,MATCH(CV$1,Settings!$G:$G,0))=TRUE,
100-100*(AG845-MINIFS(AG:AG,$E:$E,$E845))/(MAXIFS(AG:AG,$E:$E,$E845)-MINIFS(AG:AG,$E:$E,$E845)),
100*(AG845-MINIFS(AG:AG,$E:$E,$E845))/(MAXIFS(AG:AG,$E:$E,$E845)-MINIFS(AG:AG,$E:$E,$E845))))</f>
        <v/>
      </c>
      <c r="CW845" s="223" t="str">
        <f t="array" ref="CW845">IF(AH845="","",
IF(INDEX(Settings!$H:$H,MATCH(CW$1,Settings!$G:$G,0))=TRUE,
100-100*(AH845-MINIFS(AH:AH,$E:$E,$E845))/(MAXIFS(AH:AH,$E:$E,$E845)-MINIFS(AH:AH,$E:$E,$E845)),
100*(AH845-MINIFS(AH:AH,$E:$E,$E845))/(MAXIFS(AH:AH,$E:$E,$E845)-MINIFS(AH:AH,$E:$E,$E845))))</f>
        <v/>
      </c>
      <c r="CX845" s="223" t="str">
        <f t="array" ref="CX845">IF(AI845="","",
IF(INDEX(Settings!$H:$H,MATCH(CX$1,Settings!$G:$G,0))=TRUE,
100-100*(AI845-MINIFS(AI:AI,$E:$E,$E845))/(MAXIFS(AI:AI,$E:$E,$E845)-MINIFS(AI:AI,$E:$E,$E845)),
100*(AI845-MINIFS(AI:AI,$E:$E,$E845))/(MAXIFS(AI:AI,$E:$E,$E845)-MINIFS(AI:AI,$E:$E,$E845))))</f>
        <v/>
      </c>
      <c r="CY845" s="223" t="str">
        <f t="array" ref="CY845">IF(AJ845="","",
IF(INDEX(Settings!$H:$H,MATCH(CY$1,Settings!$G:$G,0))=TRUE,
100-100*(AJ845-MINIFS(AJ:AJ,$E:$E,$E845))/(MAXIFS(AJ:AJ,$E:$E,$E845)-MINIFS(AJ:AJ,$E:$E,$E845)),
100*(AJ845-MINIFS(AJ:AJ,$E:$E,$E845))/(MAXIFS(AJ:AJ,$E:$E,$E845)-MINIFS(AJ:AJ,$E:$E,$E845))))</f>
        <v/>
      </c>
      <c r="CZ845" s="223" t="str">
        <f t="array" ref="CZ845">IF(AK845="","",
IF(INDEX(Settings!$H:$H,MATCH(CZ$1,Settings!$G:$G,0))=TRUE,
100-100*(AK845-MINIFS(AK:AK,$E:$E,$E845))/(MAXIFS(AK:AK,$E:$E,$E845)-MINIFS(AK:AK,$E:$E,$E845)),
100*(AK845-MINIFS(AK:AK,$E:$E,$E845))/(MAXIFS(AK:AK,$E:$E,$E845)-MINIFS(AK:AK,$E:$E,$E845))))</f>
        <v/>
      </c>
      <c r="DA845" s="223" t="str">
        <f t="array" ref="DA845">IF(AL845="","",
IF(INDEX(Settings!$H:$H,MATCH(DA$1,Settings!$G:$G,0))=TRUE,
100-100*(AL845-MINIFS(AL:AL,$E:$E,$E845))/(MAXIFS(AL:AL,$E:$E,$E845)-MINIFS(AL:AL,$E:$E,$E845)),
100*(AL845-MINIFS(AL:AL,$E:$E,$E845))/(MAXIFS(AL:AL,$E:$E,$E845)-MINIFS(AL:AL,$E:$E,$E845))))</f>
        <v/>
      </c>
      <c r="DB845" s="223" t="str">
        <f t="array" ref="DB845">IF(AM845="","",
IF(INDEX(Settings!$H:$H,MATCH(DB$1,Settings!$G:$G,0))=TRUE,
100-100*(AM845-MINIFS(AM:AM,$E:$E,$E845))/(MAXIFS(AM:AM,$E:$E,$E845)-MINIFS(AM:AM,$E:$E,$E845)),
100*(AM845-MINIFS(AM:AM,$E:$E,$E845))/(MAXIFS(AM:AM,$E:$E,$E845)-MINIFS(AM:AM,$E:$E,$E845))))</f>
        <v/>
      </c>
      <c r="DC845" s="223" t="str">
        <f t="array" ref="DC845">IF(AN845="","",
IF(INDEX(Settings!$H:$H,MATCH(DC$1,Settings!$G:$G,0))=TRUE,
100-100*(AN845-MINIFS(AN:AN,$E:$E,$E845))/(MAXIFS(AN:AN,$E:$E,$E845)-MINIFS(AN:AN,$E:$E,$E845)),
100*(AN845-MINIFS(AN:AN,$E:$E,$E845))/(MAXIFS(AN:AN,$E:$E,$E845)-MINIFS(AN:AN,$E:$E,$E845))))</f>
        <v/>
      </c>
      <c r="DD845" s="223" t="str">
        <f t="array" ref="DD845">IF(AO845="","",
IF(INDEX(Settings!$H:$H,MATCH(DD$1,Settings!$G:$G,0))=TRUE,
100-100*(AO845-MINIFS(AO:AO,$E:$E,$E845))/(MAXIFS(AO:AO,$E:$E,$E845)-MINIFS(AO:AO,$E:$E,$E845)),
100*(AO845-MINIFS(AO:AO,$E:$E,$E845))/(MAXIFS(AO:AO,$E:$E,$E845)-MINIFS(AO:AO,$E:$E,$E845))))</f>
        <v/>
      </c>
      <c r="DE845" s="223" t="str">
        <f t="array" ref="DE845">IF(AP845="","",
IF(INDEX(Settings!$H:$H,MATCH(DE$1,Settings!$G:$G,0))=TRUE,
100-100*(AP845-MINIFS(AP:AP,$E:$E,$E845))/(MAXIFS(AP:AP,$E:$E,$E845)-MINIFS(AP:AP,$E:$E,$E845)),
100*(AP845-MINIFS(AP:AP,$E:$E,$E845))/(MAXIFS(AP:AP,$E:$E,$E845)-MINIFS(AP:AP,$E:$E,$E845))))</f>
        <v/>
      </c>
      <c r="DF845" s="223" t="str">
        <f t="array" ref="DF845">IF(AQ845="","",
IF(INDEX(Settings!$H:$H,MATCH(DF$1,Settings!$G:$G,0))=TRUE,
100-100*(AQ845-MINIFS(AQ:AQ,$E:$E,$E845))/(MAXIFS(AQ:AQ,$E:$E,$E845)-MINIFS(AQ:AQ,$E:$E,$E845)),
100*(AQ845-MINIFS(AQ:AQ,$E:$E,$E845))/(MAXIFS(AQ:AQ,$E:$E,$E845)-MINIFS(AQ:AQ,$E:$E,$E845))))</f>
        <v/>
      </c>
      <c r="DG845" s="223" t="str">
        <f t="array" ref="DG845">IF(AR845="","",
IF(INDEX(Settings!$H:$H,MATCH(DG$1,Settings!$G:$G,0))=TRUE,
100-100*(AR845-MINIFS(AR:AR,$E:$E,$E845))/(MAXIFS(AR:AR,$E:$E,$E845)-MINIFS(AR:AR,$E:$E,$E845)),
100*(AR845-MINIFS(AR:AR,$E:$E,$E845))/(MAXIFS(AR:AR,$E:$E,$E845)-MINIFS(AR:AR,$E:$E,$E845))))</f>
        <v/>
      </c>
      <c r="DH845" s="223" t="str">
        <f t="array" ref="DH845">IF(AS845="","",
IF(INDEX(Settings!$H:$H,MATCH(DH$1,Settings!$G:$G,0))=TRUE,
100-100*(AS845-MINIFS(AS:AS,$E:$E,$E845))/(MAXIFS(AS:AS,$E:$E,$E845)-MINIFS(AS:AS,$E:$E,$E845)),
100*(AS845-MINIFS(AS:AS,$E:$E,$E845))/(MAXIFS(AS:AS,$E:$E,$E845)-MINIFS(AS:AS,$E:$E,$E845))))</f>
        <v/>
      </c>
      <c r="DI845" s="223" t="str">
        <f t="array" ref="DI845">IF(AT845="","",
IF(INDEX(Settings!$H:$H,MATCH(DI$1,Settings!$G:$G,0))=TRUE,
100-100*(AT845-MINIFS(AT:AT,$E:$E,$E845))/(MAXIFS(AT:AT,$E:$E,$E845)-MINIFS(AT:AT,$E:$E,$E845)),
100*(AT845-MINIFS(AT:AT,$E:$E,$E845))/(MAXIFS(AT:AT,$E:$E,$E845)-MINIFS(AT:AT,$E:$E,$E845))))</f>
        <v/>
      </c>
      <c r="DJ845" s="223" t="str">
        <f t="array" ref="DJ845">IF(AU845="","",
IF(INDEX(Settings!$H:$H,MATCH(DJ$1,Settings!$G:$G,0))=TRUE,
100-100*(AU845-MINIFS(AU:AU,$E:$E,$E845))/(MAXIFS(AU:AU,$E:$E,$E845)-MINIFS(AU:AU,$E:$E,$E845)),
100*(AU845-MINIFS(AU:AU,$E:$E,$E845))/(MAXIFS(AU:AU,$E:$E,$E845)-MINIFS(AU:AU,$E:$E,$E845))))</f>
        <v/>
      </c>
      <c r="DK845" s="223" t="str">
        <f t="array" ref="DK845">IF(AV845="","",
IF(INDEX(Settings!$H:$H,MATCH(DK$1,Settings!$G:$G,0))=TRUE,
100-100*(AV845-MINIFS(AV:AV,$E:$E,$E845))/(MAXIFS(AV:AV,$E:$E,$E845)-MINIFS(AV:AV,$E:$E,$E845)),
100*(AV845-MINIFS(AV:AV,$E:$E,$E845))/(MAXIFS(AV:AV,$E:$E,$E845)-MINIFS(AV:AV,$E:$E,$E845))))</f>
        <v/>
      </c>
      <c r="DL845" s="223" t="str">
        <f t="array" ref="DL845">IF(AW845="","",
IF(INDEX(Settings!$H:$H,MATCH(DL$1,Settings!$G:$G,0))=TRUE,
100-100*(AW845-MINIFS(AW:AW,$E:$E,$E845))/(MAXIFS(AW:AW,$E:$E,$E845)-MINIFS(AW:AW,$E:$E,$E845)),
100*(AW845-MINIFS(AW:AW,$E:$E,$E845))/(MAXIFS(AW:AW,$E:$E,$E845)-MINIFS(AW:AW,$E:$E,$E845))))</f>
        <v/>
      </c>
      <c r="DM845" s="223" t="str">
        <f t="array" ref="DM845">IF(AX845="","",
IF(INDEX(Settings!$H:$H,MATCH(DM$1,Settings!$G:$G,0))=TRUE,
100-100*(AX845-MINIFS(AX:AX,$E:$E,$E845))/(MAXIFS(AX:AX,$E:$E,$E845)-MINIFS(AX:AX,$E:$E,$E845)),
100*(AX845-MINIFS(AX:AX,$E:$E,$E845))/(MAXIFS(AX:AX,$E:$E,$E845)-MINIFS(AX:AX,$E:$E,$E845))))</f>
        <v/>
      </c>
      <c r="DN845" s="223" t="str">
        <f t="array" ref="DN845">IF(AY845="","",
IF(INDEX(Settings!$H:$H,MATCH(DN$1,Settings!$G:$G,0))=TRUE,
100-100*(AY845-MINIFS(AY:AY,$E:$E,$E845))/(MAXIFS(AY:AY,$E:$E,$E845)-MINIFS(AY:AY,$E:$E,$E845)),
100*(AY845-MINIFS(AY:AY,$E:$E,$E845))/(MAXIFS(AY:AY,$E:$E,$E845)-MINIFS(AY:AY,$E:$E,$E845))))</f>
        <v/>
      </c>
      <c r="DO845" s="223" t="str">
        <f t="array" ref="DO845">IF(AZ845="","",
IF(INDEX(Settings!$H:$H,MATCH(DO$1,Settings!$G:$G,0))=TRUE,
100-100*(AZ845-MINIFS(AZ:AZ,$E:$E,$E845))/(MAXIFS(AZ:AZ,$E:$E,$E845)-MINIFS(AZ:AZ,$E:$E,$E845)),
100*(AZ845-MINIFS(AZ:AZ,$E:$E,$E845))/(MAXIFS(AZ:AZ,$E:$E,$E845)-MINIFS(AZ:AZ,$E:$E,$E845))))</f>
        <v/>
      </c>
      <c r="DP845" s="223" t="str">
        <f t="array" ref="DP845">IF(BA845="","",
IF(INDEX(Settings!$H:$H,MATCH(DP$1,Settings!$G:$G,0))=TRUE,
100-100*(BA845-MINIFS(BA:BA,$E:$E,$E845))/(MAXIFS(BA:BA,$E:$E,$E845)-MINIFS(BA:BA,$E:$E,$E845)),
100*(BA845-MINIFS(BA:BA,$E:$E,$E845))/(MAXIFS(BA:BA,$E:$E,$E845)-MINIFS(BA:BA,$E:$E,$E845))))</f>
        <v/>
      </c>
      <c r="DQ845" s="223" t="str">
        <f t="array" ref="DQ845">IF(BB845="","",
IF(INDEX(Settings!$H:$H,MATCH(DQ$1,Settings!$G:$G,0))=TRUE,
100-100*(BB845-MINIFS(BB:BB,$E:$E,$E845))/(MAXIFS(BB:BB,$E:$E,$E845)-MINIFS(BB:BB,$E:$E,$E845)),
100*(BB845-MINIFS(BB:BB,$E:$E,$E845))/(MAXIFS(BB:BB,$E:$E,$E845)-MINIFS(BB:BB,$E:$E,$E845))))</f>
        <v/>
      </c>
      <c r="DR845" s="223" t="str">
        <f t="array" ref="DR845">IF(BC845="","",
IF(INDEX(Settings!$H:$H,MATCH(DR$1,Settings!$G:$G,0))=TRUE,
100-100*(BC845-MINIFS(BC:BC,$E:$E,$E845))/(MAXIFS(BC:BC,$E:$E,$E845)-MINIFS(BC:BC,$E:$E,$E845)),
100*(BC845-MINIFS(BC:BC,$E:$E,$E845))/(MAXIFS(BC:BC,$E:$E,$E845)-MINIFS(BC:BC,$E:$E,$E845))))</f>
        <v/>
      </c>
      <c r="DS845" s="223" t="str">
        <f t="array" ref="DS845">IF(BD845="","",
IF(INDEX(Settings!$H:$H,MATCH(DS$1,Settings!$G:$G,0))=TRUE,
100-100*(BD845-MINIFS(BD:BD,$E:$E,$E845))/(MAXIFS(BD:BD,$E:$E,$E845)-MINIFS(BD:BD,$E:$E,$E845)),
100*(BD845-MINIFS(BD:BD,$E:$E,$E845))/(MAXIFS(BD:BD,$E:$E,$E845)-MINIFS(BD:BD,$E:$E,$E845))))</f>
        <v/>
      </c>
      <c r="DT845" s="223" t="str">
        <f t="array" ref="DT845">IF(BE845="","",
IF(INDEX(Settings!$H:$H,MATCH(DT$1,Settings!$G:$G,0))=TRUE,
100-100*(BE845-MINIFS(BE:BE,$E:$E,$E845))/(MAXIFS(BE:BE,$E:$E,$E845)-MINIFS(BE:BE,$E:$E,$E845)),
100*(BE845-MINIFS(BE:BE,$E:$E,$E845))/(MAXIFS(BE:BE,$E:$E,$E845)-MINIFS(BE:BE,$E:$E,$E845))))</f>
        <v/>
      </c>
      <c r="DU845" s="223" t="str">
        <f t="array" ref="DU845">IF(BF845="","",
IF(INDEX(Settings!$H:$H,MATCH(DU$1,Settings!$G:$G,0))=TRUE,
100-100*(BF845-MINIFS(BF:BF,$E:$E,$E845))/(MAXIFS(BF:BF,$E:$E,$E845)-MINIFS(BF:BF,$E:$E,$E845)),
100*(BF845-MINIFS(BF:BF,$E:$E,$E845))/(MAXIFS(BF:BF,$E:$E,$E845)-MINIFS(BF:BF,$E:$E,$E845))))</f>
        <v/>
      </c>
      <c r="DV845" s="223" t="str">
        <f t="array" ref="DV845">IF(BG845="","",
IF(INDEX(Settings!$H:$H,MATCH(DV$1,Settings!$G:$G,0))=TRUE,
100-100*(BG845-MINIFS(BG:BG,$E:$E,$E845))/(MAXIFS(BG:BG,$E:$E,$E845)-MINIFS(BG:BG,$E:$E,$E845)),
100*(BG845-MINIFS(BG:BG,$E:$E,$E845))/(MAXIFS(BG:BG,$E:$E,$E845)-MINIFS(BG:BG,$E:$E,$E845))))</f>
        <v/>
      </c>
      <c r="DW845" s="223" t="str">
        <f t="array" ref="DW845">IF(BH845="","",
IF(INDEX(Settings!$H:$H,MATCH(DW$1,Settings!$G:$G,0))=TRUE,
100-100*(BH845-MINIFS(BH:BH,$E:$E,$E845))/(MAXIFS(BH:BH,$E:$E,$E845)-MINIFS(BH:BH,$E:$E,$E845)),
100*(BH845-MINIFS(BH:BH,$E:$E,$E845))/(MAXIFS(BH:BH,$E:$E,$E845)-MINIFS(BH:BH,$E:$E,$E845))))</f>
        <v/>
      </c>
      <c r="DX845" s="223" t="str">
        <f t="array" ref="DX845">IF(BI845="","",
IF(INDEX(Settings!$H:$H,MATCH(DX$1,Settings!$G:$G,0))=TRUE,
100-100*(BI845-MINIFS(BI:BI,$E:$E,$E845))/(MAXIFS(BI:BI,$E:$E,$E845)-MINIFS(BI:BI,$E:$E,$E845)),
100*(BI845-MINIFS(BI:BI,$E:$E,$E845))/(MAXIFS(BI:BI,$E:$E,$E845)-MINIFS(BI:BI,$E:$E,$E845))))</f>
        <v/>
      </c>
      <c r="DY845" s="223" t="str">
        <f t="array" ref="DY845">IF(BJ845="","",
IF(INDEX(Settings!$H:$H,MATCH(DY$1,Settings!$G:$G,0))=TRUE,
100-100*(BJ845-MINIFS(BJ:BJ,$E:$E,$E845))/(MAXIFS(BJ:BJ,$E:$E,$E845)-MINIFS(BJ:BJ,$E:$E,$E845)),
100*(BJ845-MINIFS(BJ:BJ,$E:$E,$E845))/(MAXIFS(BJ:BJ,$E:$E,$E845)-MINIFS(BJ:BJ,$E:$E,$E845))))</f>
        <v/>
      </c>
      <c r="DZ845" s="225"/>
      <c r="EA845" s="225"/>
      <c r="EB845" s="225" t="str">
        <f t="shared" si="8"/>
        <v/>
      </c>
      <c r="EC845" s="225" t="str">
        <f t="shared" si="9"/>
        <v/>
      </c>
      <c r="ED845" s="225" t="str">
        <f t="shared" si="10"/>
        <v/>
      </c>
      <c r="EE845" s="225" t="str">
        <f t="shared" si="11"/>
        <v/>
      </c>
      <c r="EF845" s="225" t="str">
        <f t="shared" si="12"/>
        <v/>
      </c>
      <c r="EG845" s="225" t="str">
        <f t="shared" si="13"/>
        <v/>
      </c>
      <c r="EH845" s="225"/>
      <c r="EI845" s="225"/>
      <c r="EJ845" s="225"/>
      <c r="EK845" s="225"/>
      <c r="EL845" s="225"/>
      <c r="EM845" s="225"/>
    </row>
    <row r="846">
      <c r="A846" s="231"/>
      <c r="B846" s="231"/>
      <c r="C846" s="231"/>
      <c r="D846" s="231" t="str">
        <f t="array" ref="D846">IFERROR(INDEX(Profiles!$B:$B,MATCH($A846,Profiles!$A:$A,0)),"")</f>
        <v/>
      </c>
      <c r="E846" s="231"/>
      <c r="F846" s="231"/>
      <c r="G846" s="231"/>
      <c r="H846" s="231"/>
      <c r="I846" s="231" t="str">
        <f>IF(A846="","",IF(Settings!$N$3="DATE",F846&amp;": "&amp;TEXT(B846,"M/DD/YY"),F846&amp;": "&amp;H846))</f>
        <v/>
      </c>
      <c r="J846" s="231"/>
      <c r="K846" s="231"/>
      <c r="L846" s="231"/>
      <c r="M846" s="232" t="str">
        <f t="shared" si="14"/>
        <v/>
      </c>
      <c r="N846" s="231"/>
      <c r="O846" s="231"/>
      <c r="P846" s="231"/>
      <c r="Q846" s="231"/>
      <c r="R846" s="231"/>
      <c r="S846" s="230" t="str">
        <f>IFERROR(VLOOKUP(AF846, 'YOYO IR Scores'!A:C, 3, FALSE), "")
</f>
        <v/>
      </c>
      <c r="T846" s="231"/>
      <c r="U846" s="231"/>
      <c r="V846" s="231"/>
      <c r="W846" s="231"/>
      <c r="X846" s="233" t="str">
        <f t="shared" si="4"/>
        <v/>
      </c>
      <c r="Y846" s="234" t="str">
        <f t="shared" si="5"/>
        <v/>
      </c>
      <c r="Z846" s="234" t="str">
        <f t="shared" si="6"/>
        <v/>
      </c>
      <c r="AA846" s="233" t="str">
        <f t="shared" si="7"/>
        <v/>
      </c>
      <c r="AB846" s="232"/>
      <c r="AC846" s="232"/>
      <c r="AD846" s="232"/>
      <c r="AE846" s="232" t="str">
        <f>IFERROR(VLOOKUP(AF846, 'YOYO IR Scores'!A:C, 2, FALSE), "")</f>
        <v/>
      </c>
      <c r="AF846" s="232"/>
      <c r="AG846" s="23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c r="BD846" s="232"/>
      <c r="BE846" s="232"/>
      <c r="BF846" s="232"/>
      <c r="BG846" s="232"/>
      <c r="BH846" s="232"/>
      <c r="BI846" s="232"/>
      <c r="BJ846" s="232"/>
      <c r="BK846" s="232" t="str">
        <f t="array" ref="BK846">IF(J846="","",
IF(INDEX(Settings!$H:$H,MATCH(BY$1,Settings!$G:$G,0))=TRUE,
100-100*(J846-MIN(J:J))/(MAX(J:J)-MIN(J:J)),
100*(J846-MIN(J:J))/(MAX(J:J)-MIN(J:J))))</f>
        <v/>
      </c>
      <c r="BL846" s="232" t="str">
        <f t="array" ref="BL846">IF(J846="","",
IF(INDEX(Settings!$H:$H,MATCH(BY$1,Settings!$G:$G,0))=TRUE,
100-100*(J846-MINIFS(J:J,$E:$E,$E846))/(MAXIFS(J:J,$E:$E,$E846)-MINIFS(J:J,$E:$E,$E846)),
100*(J846-MINIFS(J:J,$E:$E,$E846))/(MAXIFS(J:J,$E:$E,$E846)-MINIFS(J:J,$E:$E,$E846))))</f>
        <v/>
      </c>
      <c r="BM846" s="232" t="str">
        <f t="array" ref="BM846">IF(J846="","",
IF(INDEX(Settings!$H:$H,MATCH(BY$1,Settings!$G:$G,0))=TRUE,
100-100*(J846-MINIFS(J:J,$E:$E,$E846,$I:$I,$I846))/(MAXIFS(J:J,$E:$E,$E846,$I:$I,$I846)-MINIFS(J:J,$E:$E,$E846,$I:$I,$I846)),
100*(J846-MINIFS(J:J,$E:$E,$E846,$I:$I,$I846))/(MAXIFS(J:J,$E:$E,$E846,$I:$I,$I846)-MINIFS(J:J,$E:$E,$E846,$I:$I,$I846))))</f>
        <v/>
      </c>
      <c r="BN846" s="231" t="str">
        <f t="array" ref="BN846">IF(J846="","",
IF(INDEX(Settings!$H:$H,MATCH(BY$1,Settings!$G:$G,0))=TRUE,
100-100*PERCENTRANK(J:J,J846),
100*PERCENTRANK(J:J,J846)))</f>
        <v/>
      </c>
      <c r="BO846" s="231" t="str">
        <f>IFERROR(__xludf.DUMMYFUNCTION("IF(J846="""","""",
IF(INDEX(Settings!$H:$H,MATCH(BY$1,Settings!$G:$G,0))=TRUE,
100-100*PERCENTRANK(FILTER(J:J,$E:$E=$E846),J846),
100*PERCENTRANK(FILTER(J:J,$E:$E=$E846),J846)))"),"")</f>
        <v/>
      </c>
      <c r="BP846" s="231" t="str">
        <f>IFERROR(__xludf.DUMMYFUNCTION("IF(J846="""","""",
IF(INDEX(Settings!$H:$H,MATCH(BY$1,Settings!$G:$G,0))=TRUE,
100-100*PERCENTRANK(FILTER(J:J,$E:$E=$E846,$I:$I=$I846),J846),
100*PERCENTRANK(FILTER(J:J,$E:$E=$E846,$I:$I=$I846),J846)))"),"")</f>
        <v/>
      </c>
      <c r="BQ846" s="233" t="str">
        <f t="array" ref="BQ846">IF(J846="","",
IF(INDEX(Settings!$H:$H,MATCH(BY$1,Settings!$G:$G,0))=TRUE,
-1*(J846-AVERAGE(J:J))/STDEV(J:J),
(J846-AVERAGE(J:J))/STDEV(J:J)))</f>
        <v/>
      </c>
      <c r="BR846" s="233" t="str">
        <f>IFERROR(__xludf.DUMMYFUNCTION("IF(J846="""","""",
IF(INDEX(Settings!$H:$H,MATCH(BY$1,Settings!$G:$G,0))=TRUE,
-1*(J846-AVERAGEIFS(J:J,$E:$E,$E846))/STDEV(FILTER(J:J,$E:$E=$E846)),
(J846-AVERAGEIFS(J:J,$E:$E,$E846))/STDEV(FILTER(J:J,$E:$E=$E846))))"),"")</f>
        <v/>
      </c>
      <c r="BS846" s="233"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1"/>
      <c r="BX846" s="231"/>
      <c r="BY846" s="232" t="str">
        <f t="array" ref="BY846">IF(J846="","",
IF(INDEX(Settings!$H:$H,MATCH(BY$1,Settings!$G:$G,0))=TRUE,
100-100*(J846-MINIFS(J:J,$E:$E,$E846))/(MAXIFS(J:J,$E:$E,$E846)-MINIFS(J:J,$E:$E,$E846)),
100*(J846-MINIFS(J:J,$E:$E,$E846))/(MAXIFS(J:J,$E:$E,$E846)-MINIFS(J:J,$E:$E,$E846))))</f>
        <v/>
      </c>
      <c r="BZ846" s="232" t="str">
        <f t="array" ref="BZ846">IF(K846="","",
IF(INDEX(Settings!$H:$H,MATCH(BZ$1,Settings!$G:$G,0))=TRUE,
100-100*(K846-MINIFS(K:K,$E:$E,$E846))/(MAXIFS(K:K,$E:$E,$E846)-MINIFS(K:K,$E:$E,$E846)),
100*(K846-MINIFS(K:K,$E:$E,$E846))/(MAXIFS(K:K,$E:$E,$E846)-MINIFS(K:K,$E:$E,$E846))))</f>
        <v/>
      </c>
      <c r="CA846" s="232" t="str">
        <f t="array" ref="CA846">IF(L846="","",
IF(INDEX(Settings!$H:$H,MATCH(CA$1,Settings!$G:$G,0))=TRUE,
100-100*(L846-MINIFS(L:L,$E:$E,$E846))/(MAXIFS(L:L,$E:$E,$E846)-MINIFS(L:L,$E:$E,$E846)),
100*(L846-MINIFS(L:L,$E:$E,$E846))/(MAXIFS(L:L,$E:$E,$E846)-MINIFS(L:L,$E:$E,$E846))))</f>
        <v/>
      </c>
      <c r="CB846" s="232" t="str">
        <f t="array" ref="CB846">IF(M846="","",
IF(INDEX(Settings!$H:$H,MATCH(CB$1,Settings!$G:$G,0))=TRUE,
100-100*(M846-MINIFS(M:M,$E:$E,$E846))/(MAXIFS(M:M,$E:$E,$E846)-MINIFS(M:M,$E:$E,$E846)),
100*(M846-MINIFS(M:M,$E:$E,$E846))/(MAXIFS(M:M,$E:$E,$E846)-MINIFS(M:M,$E:$E,$E846))))</f>
        <v/>
      </c>
      <c r="CC846" s="232" t="str">
        <f t="array" ref="CC846">IF(N846="","",
IF(INDEX(Settings!$H:$H,MATCH(CC$1,Settings!$G:$G,0))=TRUE,
100-100*(N846-MINIFS(N:N,$E:$E,$E846))/(MAXIFS(N:N,$E:$E,$E846)-MINIFS(N:N,$E:$E,$E846)),
100*(N846-MINIFS(N:N,$E:$E,$E846))/(MAXIFS(N:N,$E:$E,$E846)-MINIFS(N:N,$E:$E,$E846))))</f>
        <v/>
      </c>
      <c r="CD846" s="232" t="str">
        <f t="array" ref="CD846">IF(O846="","",
IF(INDEX(Settings!$H:$H,MATCH(CD$1,Settings!$G:$G,0))=TRUE,
100-100*(O846-MINIFS(O:O,$E:$E,$E846))/(MAXIFS(O:O,$E:$E,$E846)-MINIFS(O:O,$E:$E,$E846)),
100*(O846-MINIFS(O:O,$E:$E,$E846))/(MAXIFS(O:O,$E:$E,$E846)-MINIFS(O:O,$E:$E,$E846))))</f>
        <v/>
      </c>
      <c r="CE846" s="232" t="str">
        <f t="array" ref="CE846">IF(P846="","",
IF(INDEX(Settings!$H:$H,MATCH(CE$1,Settings!$G:$G,0))=TRUE,
100-100*(P846-MINIFS(P:P,$E:$E,$E846))/(MAXIFS(P:P,$E:$E,$E846)-MINIFS(P:P,$E:$E,$E846)),
100*(P846-MINIFS(P:P,$E:$E,$E846))/(MAXIFS(P:P,$E:$E,$E846)-MINIFS(P:P,$E:$E,$E846))))</f>
        <v/>
      </c>
      <c r="CF846" s="232" t="str">
        <f t="array" ref="CF846">IF(Q846="","",
IF(INDEX(Settings!$H:$H,MATCH(CF$1,Settings!$G:$G,0))=TRUE,
100-100*(Q846-MINIFS(Q:Q,$E:$E,$E846))/(MAXIFS(Q:Q,$E:$E,$E846)-MINIFS(Q:Q,$E:$E,$E846)),
100*(Q846-MINIFS(Q:Q,$E:$E,$E846))/(MAXIFS(Q:Q,$E:$E,$E846)-MINIFS(Q:Q,$E:$E,$E846))))</f>
        <v/>
      </c>
      <c r="CG846" s="232" t="str">
        <f t="array" ref="CG846">IF(R846="","",
IF(INDEX(Settings!$H:$H,MATCH(CG$1,Settings!$G:$G,0))=TRUE,
100-100*(R846-MINIFS(R:R,$E:$E,$E846))/(MAXIFS(R:R,$E:$E,$E846)-MINIFS(R:R,$E:$E,$E846)),
100*(R846-MINIFS(R:R,$E:$E,$E846))/(MAXIFS(R:R,$E:$E,$E846)-MINIFS(R:R,$E:$E,$E846))))</f>
        <v/>
      </c>
      <c r="CH846" s="232" t="str">
        <f t="array" ref="CH846">IF(S846="","",
IF(INDEX(Settings!$H:$H,MATCH(CH$1,Settings!$G:$G,0))=TRUE,
100-100*(S846-MINIFS(S:S,$E:$E,$E846))/(MAXIFS(S:S,$E:$E,$E846)-MINIFS(S:S,$E:$E,$E846)),
100*(S846-MINIFS(S:S,$E:$E,$E846))/(MAXIFS(S:S,$E:$E,$E846)-MINIFS(S:S,$E:$E,$E846))))</f>
        <v/>
      </c>
      <c r="CI846" s="232" t="str">
        <f t="array" ref="CI846">IF(T846="","",
IF(INDEX(Settings!$H:$H,MATCH(CI$1,Settings!$G:$G,0))=TRUE,
100-100*(T846-MINIFS(T:T,$E:$E,$E846))/(MAXIFS(T:T,$E:$E,$E846)-MINIFS(T:T,$E:$E,$E846)),
100*(T846-MINIFS(T:T,$E:$E,$E846))/(MAXIFS(T:T,$E:$E,$E846)-MINIFS(T:T,$E:$E,$E846))))</f>
        <v/>
      </c>
      <c r="CJ846" s="232" t="str">
        <f t="array" ref="CJ846">IF(U846="","",
IF(INDEX(Settings!$H:$H,MATCH(CJ$1,Settings!$G:$G,0))=TRUE,
100-100*(U846-MINIFS(U:U,$E:$E,$E846))/(MAXIFS(U:U,$E:$E,$E846)-MINIFS(U:U,$E:$E,$E846)),
100*(U846-MINIFS(U:U,$E:$E,$E846))/(MAXIFS(U:U,$E:$E,$E846)-MINIFS(U:U,$E:$E,$E846))))</f>
        <v/>
      </c>
      <c r="CK846" s="232" t="str">
        <f t="array" ref="CK846">IF(V846="","",
IF(INDEX(Settings!$H:$H,MATCH(CK$1,Settings!$G:$G,0))=TRUE,
100-100*(V846-MINIFS(V:V,$E:$E,$E846))/(MAXIFS(V:V,$E:$E,$E846)-MINIFS(V:V,$E:$E,$E846)),
100*(V846-MINIFS(V:V,$E:$E,$E846))/(MAXIFS(V:V,$E:$E,$E846)-MINIFS(V:V,$E:$E,$E846))))</f>
        <v/>
      </c>
      <c r="CL846" s="232" t="str">
        <f t="array" ref="CL846">IF(W846="","",
IF(INDEX(Settings!$H:$H,MATCH(CL$1,Settings!$G:$G,0))=TRUE,
100-100*(W846-MINIFS(W:W,$E:$E,$E846))/(MAXIFS(W:W,$E:$E,$E846)-MINIFS(W:W,$E:$E,$E846)),
100*(W846-MINIFS(W:W,$E:$E,$E846))/(MAXIFS(W:W,$E:$E,$E846)-MINIFS(W:W,$E:$E,$E846))))</f>
        <v/>
      </c>
      <c r="CM846" s="232" t="str">
        <f t="array" ref="CM846">IF(X846="","",
IF(INDEX(Settings!$H:$H,MATCH(CM$1,Settings!$G:$G,0))=TRUE,
100-100*(X846-MINIFS(X:X,$E:$E,$E846))/(MAXIFS(X:X,$E:$E,$E846)-MINIFS(X:X,$E:$E,$E846)),
100*(X846-MINIFS(X:X,$E:$E,$E846))/(MAXIFS(X:X,$E:$E,$E846)-MINIFS(X:X,$E:$E,$E846))))</f>
        <v/>
      </c>
      <c r="CN846" s="232" t="str">
        <f t="array" ref="CN846">IF(Y846="","",
IF(INDEX(Settings!$H:$H,MATCH(CN$1,Settings!$G:$G,0))=TRUE,
100-100*(Y846-MINIFS(Y:Y,$E:$E,$E846))/(MAXIFS(Y:Y,$E:$E,$E846)-MINIFS(Y:Y,$E:$E,$E846)),
100*(Y846-MINIFS(Y:Y,$E:$E,$E846))/(MAXIFS(Y:Y,$E:$E,$E846)-MINIFS(Y:Y,$E:$E,$E846))))</f>
        <v/>
      </c>
      <c r="CO846" s="232" t="str">
        <f t="array" ref="CO846">IF(Z846="","",
IF(INDEX(Settings!$H:$H,MATCH(CO$1,Settings!$G:$G,0))=TRUE,
100-100*(Z846-MINIFS(Z:Z,$E:$E,$E846))/(MAXIFS(Z:Z,$E:$E,$E846)-MINIFS(Z:Z,$E:$E,$E846)),
100*(Z846-MINIFS(Z:Z,$E:$E,$E846))/(MAXIFS(Z:Z,$E:$E,$E846)-MINIFS(Z:Z,$E:$E,$E846))))</f>
        <v/>
      </c>
      <c r="CP846" s="232" t="str">
        <f t="array" ref="CP846">IF(AA846="","",
IF(INDEX(Settings!$H:$H,MATCH(CP$1,Settings!$G:$G,0))=TRUE,
100-100*(AA846-MINIFS(AA:AA,$E:$E,$E846))/(MAXIFS(AA:AA,$E:$E,$E846)-MINIFS(AA:AA,$E:$E,$E846)),
100*(AA846-MINIFS(AA:AA,$E:$E,$E846))/(MAXIFS(AA:AA,$E:$E,$E846)-MINIFS(AA:AA,$E:$E,$E846))))</f>
        <v/>
      </c>
      <c r="CQ846" s="232" t="str">
        <f t="array" ref="CQ846">IF(AB846="","",
IF(INDEX(Settings!$H:$H,MATCH(CQ$1,Settings!$G:$G,0))=TRUE,
100-100*(AB846-MINIFS(AB:AB,$E:$E,$E846))/(MAXIFS(AB:AB,$E:$E,$E846)-MINIFS(AB:AB,$E:$E,$E846)),
100*(AB846-MINIFS(AB:AB,$E:$E,$E846))/(MAXIFS(AB:AB,$E:$E,$E846)-MINIFS(AB:AB,$E:$E,$E846))))</f>
        <v/>
      </c>
      <c r="CR846" s="232" t="str">
        <f t="array" ref="CR846">IF(AC846="","",
IF(INDEX(Settings!$H:$H,MATCH(CR$1,Settings!$G:$G,0))=TRUE,
100-100*(AC846-MINIFS(AC:AC,$E:$E,$E846))/(MAXIFS(AC:AC,$E:$E,$E846)-MINIFS(AC:AC,$E:$E,$E846)),
100*(AC846-MINIFS(AC:AC,$E:$E,$E846))/(MAXIFS(AC:AC,$E:$E,$E846)-MINIFS(AC:AC,$E:$E,$E846))))</f>
        <v/>
      </c>
      <c r="CS846" s="232" t="str">
        <f t="array" ref="CS846">IF(AD846="","",
IF(INDEX(Settings!$H:$H,MATCH(CS$1,Settings!$G:$G,0))=TRUE,
100-100*(AD846-MINIFS(AD:AD,$E:$E,$E846))/(MAXIFS(AD:AD,$E:$E,$E846)-MINIFS(AD:AD,$E:$E,$E846)),
100*(AD846-MINIFS(AD:AD,$E:$E,$E846))/(MAXIFS(AD:AD,$E:$E,$E846)-MINIFS(AD:AD,$E:$E,$E846))))</f>
        <v/>
      </c>
      <c r="CT846" s="232" t="str">
        <f t="array" ref="CT846">IF(AE846="","",
IF(INDEX(Settings!$H:$H,MATCH(CT$1,Settings!$G:$G,0))=TRUE,
100-100*(AE846-MINIFS(AE:AE,$E:$E,$E846))/(MAXIFS(AE:AE,$E:$E,$E846)-MINIFS(AE:AE,$E:$E,$E846)),
100*(AE846-MINIFS(AE:AE,$E:$E,$E846))/(MAXIFS(AE:AE,$E:$E,$E846)-MINIFS(AE:AE,$E:$E,$E846))))</f>
        <v/>
      </c>
      <c r="CU846" s="232" t="str">
        <f t="array" ref="CU846">IF(AF846="","",
IF(INDEX(Settings!$H:$H,MATCH(CU$1,Settings!$G:$G,0))=TRUE,
100-100*(AF846-MINIFS(AF:AF,$E:$E,$E846))/(MAXIFS(AF:AF,$E:$E,$E846)-MINIFS(AF:AF,$E:$E,$E846)),
100*(AF846-MINIFS(AF:AF,$E:$E,$E846))/(MAXIFS(AF:AF,$E:$E,$E846)-MINIFS(AF:AF,$E:$E,$E846))))</f>
        <v/>
      </c>
      <c r="CV846" s="232" t="str">
        <f t="array" ref="CV846">IF(AG846="","",
IF(INDEX(Settings!$H:$H,MATCH(CV$1,Settings!$G:$G,0))=TRUE,
100-100*(AG846-MINIFS(AG:AG,$E:$E,$E846))/(MAXIFS(AG:AG,$E:$E,$E846)-MINIFS(AG:AG,$E:$E,$E846)),
100*(AG846-MINIFS(AG:AG,$E:$E,$E846))/(MAXIFS(AG:AG,$E:$E,$E846)-MINIFS(AG:AG,$E:$E,$E846))))</f>
        <v/>
      </c>
      <c r="CW846" s="232" t="str">
        <f t="array" ref="CW846">IF(AH846="","",
IF(INDEX(Settings!$H:$H,MATCH(CW$1,Settings!$G:$G,0))=TRUE,
100-100*(AH846-MINIFS(AH:AH,$E:$E,$E846))/(MAXIFS(AH:AH,$E:$E,$E846)-MINIFS(AH:AH,$E:$E,$E846)),
100*(AH846-MINIFS(AH:AH,$E:$E,$E846))/(MAXIFS(AH:AH,$E:$E,$E846)-MINIFS(AH:AH,$E:$E,$E846))))</f>
        <v/>
      </c>
      <c r="CX846" s="232" t="str">
        <f t="array" ref="CX846">IF(AI846="","",
IF(INDEX(Settings!$H:$H,MATCH(CX$1,Settings!$G:$G,0))=TRUE,
100-100*(AI846-MINIFS(AI:AI,$E:$E,$E846))/(MAXIFS(AI:AI,$E:$E,$E846)-MINIFS(AI:AI,$E:$E,$E846)),
100*(AI846-MINIFS(AI:AI,$E:$E,$E846))/(MAXIFS(AI:AI,$E:$E,$E846)-MINIFS(AI:AI,$E:$E,$E846))))</f>
        <v/>
      </c>
      <c r="CY846" s="232" t="str">
        <f t="array" ref="CY846">IF(AJ846="","",
IF(INDEX(Settings!$H:$H,MATCH(CY$1,Settings!$G:$G,0))=TRUE,
100-100*(AJ846-MINIFS(AJ:AJ,$E:$E,$E846))/(MAXIFS(AJ:AJ,$E:$E,$E846)-MINIFS(AJ:AJ,$E:$E,$E846)),
100*(AJ846-MINIFS(AJ:AJ,$E:$E,$E846))/(MAXIFS(AJ:AJ,$E:$E,$E846)-MINIFS(AJ:AJ,$E:$E,$E846))))</f>
        <v/>
      </c>
      <c r="CZ846" s="232" t="str">
        <f t="array" ref="CZ846">IF(AK846="","",
IF(INDEX(Settings!$H:$H,MATCH(CZ$1,Settings!$G:$G,0))=TRUE,
100-100*(AK846-MINIFS(AK:AK,$E:$E,$E846))/(MAXIFS(AK:AK,$E:$E,$E846)-MINIFS(AK:AK,$E:$E,$E846)),
100*(AK846-MINIFS(AK:AK,$E:$E,$E846))/(MAXIFS(AK:AK,$E:$E,$E846)-MINIFS(AK:AK,$E:$E,$E846))))</f>
        <v/>
      </c>
      <c r="DA846" s="232" t="str">
        <f t="array" ref="DA846">IF(AL846="","",
IF(INDEX(Settings!$H:$H,MATCH(DA$1,Settings!$G:$G,0))=TRUE,
100-100*(AL846-MINIFS(AL:AL,$E:$E,$E846))/(MAXIFS(AL:AL,$E:$E,$E846)-MINIFS(AL:AL,$E:$E,$E846)),
100*(AL846-MINIFS(AL:AL,$E:$E,$E846))/(MAXIFS(AL:AL,$E:$E,$E846)-MINIFS(AL:AL,$E:$E,$E846))))</f>
        <v/>
      </c>
      <c r="DB846" s="232" t="str">
        <f t="array" ref="DB846">IF(AM846="","",
IF(INDEX(Settings!$H:$H,MATCH(DB$1,Settings!$G:$G,0))=TRUE,
100-100*(AM846-MINIFS(AM:AM,$E:$E,$E846))/(MAXIFS(AM:AM,$E:$E,$E846)-MINIFS(AM:AM,$E:$E,$E846)),
100*(AM846-MINIFS(AM:AM,$E:$E,$E846))/(MAXIFS(AM:AM,$E:$E,$E846)-MINIFS(AM:AM,$E:$E,$E846))))</f>
        <v/>
      </c>
      <c r="DC846" s="232" t="str">
        <f t="array" ref="DC846">IF(AN846="","",
IF(INDEX(Settings!$H:$H,MATCH(DC$1,Settings!$G:$G,0))=TRUE,
100-100*(AN846-MINIFS(AN:AN,$E:$E,$E846))/(MAXIFS(AN:AN,$E:$E,$E846)-MINIFS(AN:AN,$E:$E,$E846)),
100*(AN846-MINIFS(AN:AN,$E:$E,$E846))/(MAXIFS(AN:AN,$E:$E,$E846)-MINIFS(AN:AN,$E:$E,$E846))))</f>
        <v/>
      </c>
      <c r="DD846" s="232" t="str">
        <f t="array" ref="DD846">IF(AO846="","",
IF(INDEX(Settings!$H:$H,MATCH(DD$1,Settings!$G:$G,0))=TRUE,
100-100*(AO846-MINIFS(AO:AO,$E:$E,$E846))/(MAXIFS(AO:AO,$E:$E,$E846)-MINIFS(AO:AO,$E:$E,$E846)),
100*(AO846-MINIFS(AO:AO,$E:$E,$E846))/(MAXIFS(AO:AO,$E:$E,$E846)-MINIFS(AO:AO,$E:$E,$E846))))</f>
        <v/>
      </c>
      <c r="DE846" s="232" t="str">
        <f t="array" ref="DE846">IF(AP846="","",
IF(INDEX(Settings!$H:$H,MATCH(DE$1,Settings!$G:$G,0))=TRUE,
100-100*(AP846-MINIFS(AP:AP,$E:$E,$E846))/(MAXIFS(AP:AP,$E:$E,$E846)-MINIFS(AP:AP,$E:$E,$E846)),
100*(AP846-MINIFS(AP:AP,$E:$E,$E846))/(MAXIFS(AP:AP,$E:$E,$E846)-MINIFS(AP:AP,$E:$E,$E846))))</f>
        <v/>
      </c>
      <c r="DF846" s="232" t="str">
        <f t="array" ref="DF846">IF(AQ846="","",
IF(INDEX(Settings!$H:$H,MATCH(DF$1,Settings!$G:$G,0))=TRUE,
100-100*(AQ846-MINIFS(AQ:AQ,$E:$E,$E846))/(MAXIFS(AQ:AQ,$E:$E,$E846)-MINIFS(AQ:AQ,$E:$E,$E846)),
100*(AQ846-MINIFS(AQ:AQ,$E:$E,$E846))/(MAXIFS(AQ:AQ,$E:$E,$E846)-MINIFS(AQ:AQ,$E:$E,$E846))))</f>
        <v/>
      </c>
      <c r="DG846" s="232" t="str">
        <f t="array" ref="DG846">IF(AR846="","",
IF(INDEX(Settings!$H:$H,MATCH(DG$1,Settings!$G:$G,0))=TRUE,
100-100*(AR846-MINIFS(AR:AR,$E:$E,$E846))/(MAXIFS(AR:AR,$E:$E,$E846)-MINIFS(AR:AR,$E:$E,$E846)),
100*(AR846-MINIFS(AR:AR,$E:$E,$E846))/(MAXIFS(AR:AR,$E:$E,$E846)-MINIFS(AR:AR,$E:$E,$E846))))</f>
        <v/>
      </c>
      <c r="DH846" s="232" t="str">
        <f t="array" ref="DH846">IF(AS846="","",
IF(INDEX(Settings!$H:$H,MATCH(DH$1,Settings!$G:$G,0))=TRUE,
100-100*(AS846-MINIFS(AS:AS,$E:$E,$E846))/(MAXIFS(AS:AS,$E:$E,$E846)-MINIFS(AS:AS,$E:$E,$E846)),
100*(AS846-MINIFS(AS:AS,$E:$E,$E846))/(MAXIFS(AS:AS,$E:$E,$E846)-MINIFS(AS:AS,$E:$E,$E846))))</f>
        <v/>
      </c>
      <c r="DI846" s="232" t="str">
        <f t="array" ref="DI846">IF(AT846="","",
IF(INDEX(Settings!$H:$H,MATCH(DI$1,Settings!$G:$G,0))=TRUE,
100-100*(AT846-MINIFS(AT:AT,$E:$E,$E846))/(MAXIFS(AT:AT,$E:$E,$E846)-MINIFS(AT:AT,$E:$E,$E846)),
100*(AT846-MINIFS(AT:AT,$E:$E,$E846))/(MAXIFS(AT:AT,$E:$E,$E846)-MINIFS(AT:AT,$E:$E,$E846))))</f>
        <v/>
      </c>
      <c r="DJ846" s="232" t="str">
        <f t="array" ref="DJ846">IF(AU846="","",
IF(INDEX(Settings!$H:$H,MATCH(DJ$1,Settings!$G:$G,0))=TRUE,
100-100*(AU846-MINIFS(AU:AU,$E:$E,$E846))/(MAXIFS(AU:AU,$E:$E,$E846)-MINIFS(AU:AU,$E:$E,$E846)),
100*(AU846-MINIFS(AU:AU,$E:$E,$E846))/(MAXIFS(AU:AU,$E:$E,$E846)-MINIFS(AU:AU,$E:$E,$E846))))</f>
        <v/>
      </c>
      <c r="DK846" s="232" t="str">
        <f t="array" ref="DK846">IF(AV846="","",
IF(INDEX(Settings!$H:$H,MATCH(DK$1,Settings!$G:$G,0))=TRUE,
100-100*(AV846-MINIFS(AV:AV,$E:$E,$E846))/(MAXIFS(AV:AV,$E:$E,$E846)-MINIFS(AV:AV,$E:$E,$E846)),
100*(AV846-MINIFS(AV:AV,$E:$E,$E846))/(MAXIFS(AV:AV,$E:$E,$E846)-MINIFS(AV:AV,$E:$E,$E846))))</f>
        <v/>
      </c>
      <c r="DL846" s="232" t="str">
        <f t="array" ref="DL846">IF(AW846="","",
IF(INDEX(Settings!$H:$H,MATCH(DL$1,Settings!$G:$G,0))=TRUE,
100-100*(AW846-MINIFS(AW:AW,$E:$E,$E846))/(MAXIFS(AW:AW,$E:$E,$E846)-MINIFS(AW:AW,$E:$E,$E846)),
100*(AW846-MINIFS(AW:AW,$E:$E,$E846))/(MAXIFS(AW:AW,$E:$E,$E846)-MINIFS(AW:AW,$E:$E,$E846))))</f>
        <v/>
      </c>
      <c r="DM846" s="232" t="str">
        <f t="array" ref="DM846">IF(AX846="","",
IF(INDEX(Settings!$H:$H,MATCH(DM$1,Settings!$G:$G,0))=TRUE,
100-100*(AX846-MINIFS(AX:AX,$E:$E,$E846))/(MAXIFS(AX:AX,$E:$E,$E846)-MINIFS(AX:AX,$E:$E,$E846)),
100*(AX846-MINIFS(AX:AX,$E:$E,$E846))/(MAXIFS(AX:AX,$E:$E,$E846)-MINIFS(AX:AX,$E:$E,$E846))))</f>
        <v/>
      </c>
      <c r="DN846" s="232" t="str">
        <f t="array" ref="DN846">IF(AY846="","",
IF(INDEX(Settings!$H:$H,MATCH(DN$1,Settings!$G:$G,0))=TRUE,
100-100*(AY846-MINIFS(AY:AY,$E:$E,$E846))/(MAXIFS(AY:AY,$E:$E,$E846)-MINIFS(AY:AY,$E:$E,$E846)),
100*(AY846-MINIFS(AY:AY,$E:$E,$E846))/(MAXIFS(AY:AY,$E:$E,$E846)-MINIFS(AY:AY,$E:$E,$E846))))</f>
        <v/>
      </c>
      <c r="DO846" s="232" t="str">
        <f t="array" ref="DO846">IF(AZ846="","",
IF(INDEX(Settings!$H:$H,MATCH(DO$1,Settings!$G:$G,0))=TRUE,
100-100*(AZ846-MINIFS(AZ:AZ,$E:$E,$E846))/(MAXIFS(AZ:AZ,$E:$E,$E846)-MINIFS(AZ:AZ,$E:$E,$E846)),
100*(AZ846-MINIFS(AZ:AZ,$E:$E,$E846))/(MAXIFS(AZ:AZ,$E:$E,$E846)-MINIFS(AZ:AZ,$E:$E,$E846))))</f>
        <v/>
      </c>
      <c r="DP846" s="232" t="str">
        <f t="array" ref="DP846">IF(BA846="","",
IF(INDEX(Settings!$H:$H,MATCH(DP$1,Settings!$G:$G,0))=TRUE,
100-100*(BA846-MINIFS(BA:BA,$E:$E,$E846))/(MAXIFS(BA:BA,$E:$E,$E846)-MINIFS(BA:BA,$E:$E,$E846)),
100*(BA846-MINIFS(BA:BA,$E:$E,$E846))/(MAXIFS(BA:BA,$E:$E,$E846)-MINIFS(BA:BA,$E:$E,$E846))))</f>
        <v/>
      </c>
      <c r="DQ846" s="232" t="str">
        <f t="array" ref="DQ846">IF(BB846="","",
IF(INDEX(Settings!$H:$H,MATCH(DQ$1,Settings!$G:$G,0))=TRUE,
100-100*(BB846-MINIFS(BB:BB,$E:$E,$E846))/(MAXIFS(BB:BB,$E:$E,$E846)-MINIFS(BB:BB,$E:$E,$E846)),
100*(BB846-MINIFS(BB:BB,$E:$E,$E846))/(MAXIFS(BB:BB,$E:$E,$E846)-MINIFS(BB:BB,$E:$E,$E846))))</f>
        <v/>
      </c>
      <c r="DR846" s="232" t="str">
        <f t="array" ref="DR846">IF(BC846="","",
IF(INDEX(Settings!$H:$H,MATCH(DR$1,Settings!$G:$G,0))=TRUE,
100-100*(BC846-MINIFS(BC:BC,$E:$E,$E846))/(MAXIFS(BC:BC,$E:$E,$E846)-MINIFS(BC:BC,$E:$E,$E846)),
100*(BC846-MINIFS(BC:BC,$E:$E,$E846))/(MAXIFS(BC:BC,$E:$E,$E846)-MINIFS(BC:BC,$E:$E,$E846))))</f>
        <v/>
      </c>
      <c r="DS846" s="232" t="str">
        <f t="array" ref="DS846">IF(BD846="","",
IF(INDEX(Settings!$H:$H,MATCH(DS$1,Settings!$G:$G,0))=TRUE,
100-100*(BD846-MINIFS(BD:BD,$E:$E,$E846))/(MAXIFS(BD:BD,$E:$E,$E846)-MINIFS(BD:BD,$E:$E,$E846)),
100*(BD846-MINIFS(BD:BD,$E:$E,$E846))/(MAXIFS(BD:BD,$E:$E,$E846)-MINIFS(BD:BD,$E:$E,$E846))))</f>
        <v/>
      </c>
      <c r="DT846" s="232" t="str">
        <f t="array" ref="DT846">IF(BE846="","",
IF(INDEX(Settings!$H:$H,MATCH(DT$1,Settings!$G:$G,0))=TRUE,
100-100*(BE846-MINIFS(BE:BE,$E:$E,$E846))/(MAXIFS(BE:BE,$E:$E,$E846)-MINIFS(BE:BE,$E:$E,$E846)),
100*(BE846-MINIFS(BE:BE,$E:$E,$E846))/(MAXIFS(BE:BE,$E:$E,$E846)-MINIFS(BE:BE,$E:$E,$E846))))</f>
        <v/>
      </c>
      <c r="DU846" s="232" t="str">
        <f t="array" ref="DU846">IF(BF846="","",
IF(INDEX(Settings!$H:$H,MATCH(DU$1,Settings!$G:$G,0))=TRUE,
100-100*(BF846-MINIFS(BF:BF,$E:$E,$E846))/(MAXIFS(BF:BF,$E:$E,$E846)-MINIFS(BF:BF,$E:$E,$E846)),
100*(BF846-MINIFS(BF:BF,$E:$E,$E846))/(MAXIFS(BF:BF,$E:$E,$E846)-MINIFS(BF:BF,$E:$E,$E846))))</f>
        <v/>
      </c>
      <c r="DV846" s="232" t="str">
        <f t="array" ref="DV846">IF(BG846="","",
IF(INDEX(Settings!$H:$H,MATCH(DV$1,Settings!$G:$G,0))=TRUE,
100-100*(BG846-MINIFS(BG:BG,$E:$E,$E846))/(MAXIFS(BG:BG,$E:$E,$E846)-MINIFS(BG:BG,$E:$E,$E846)),
100*(BG846-MINIFS(BG:BG,$E:$E,$E846))/(MAXIFS(BG:BG,$E:$E,$E846)-MINIFS(BG:BG,$E:$E,$E846))))</f>
        <v/>
      </c>
      <c r="DW846" s="232" t="str">
        <f t="array" ref="DW846">IF(BH846="","",
IF(INDEX(Settings!$H:$H,MATCH(DW$1,Settings!$G:$G,0))=TRUE,
100-100*(BH846-MINIFS(BH:BH,$E:$E,$E846))/(MAXIFS(BH:BH,$E:$E,$E846)-MINIFS(BH:BH,$E:$E,$E846)),
100*(BH846-MINIFS(BH:BH,$E:$E,$E846))/(MAXIFS(BH:BH,$E:$E,$E846)-MINIFS(BH:BH,$E:$E,$E846))))</f>
        <v/>
      </c>
      <c r="DX846" s="232" t="str">
        <f t="array" ref="DX846">IF(BI846="","",
IF(INDEX(Settings!$H:$H,MATCH(DX$1,Settings!$G:$G,0))=TRUE,
100-100*(BI846-MINIFS(BI:BI,$E:$E,$E846))/(MAXIFS(BI:BI,$E:$E,$E846)-MINIFS(BI:BI,$E:$E,$E846)),
100*(BI846-MINIFS(BI:BI,$E:$E,$E846))/(MAXIFS(BI:BI,$E:$E,$E846)-MINIFS(BI:BI,$E:$E,$E846))))</f>
        <v/>
      </c>
      <c r="DY846" s="232" t="str">
        <f t="array" ref="DY846">IF(BJ846="","",
IF(INDEX(Settings!$H:$H,MATCH(DY$1,Settings!$G:$G,0))=TRUE,
100-100*(BJ846-MINIFS(BJ:BJ,$E:$E,$E846))/(MAXIFS(BJ:BJ,$E:$E,$E846)-MINIFS(BJ:BJ,$E:$E,$E846)),
100*(BJ846-MINIFS(BJ:BJ,$E:$E,$E846))/(MAXIFS(BJ:BJ,$E:$E,$E846)-MINIFS(BJ:BJ,$E:$E,$E846))))</f>
        <v/>
      </c>
      <c r="DZ846" s="234"/>
      <c r="EA846" s="234"/>
      <c r="EB846" s="234" t="str">
        <f t="shared" si="8"/>
        <v/>
      </c>
      <c r="EC846" s="234" t="str">
        <f t="shared" si="9"/>
        <v/>
      </c>
      <c r="ED846" s="234" t="str">
        <f t="shared" si="10"/>
        <v/>
      </c>
      <c r="EE846" s="234" t="str">
        <f t="shared" si="11"/>
        <v/>
      </c>
      <c r="EF846" s="234" t="str">
        <f t="shared" si="12"/>
        <v/>
      </c>
      <c r="EG846" s="234" t="str">
        <f t="shared" si="13"/>
        <v/>
      </c>
      <c r="EH846" s="234"/>
      <c r="EI846" s="234"/>
      <c r="EJ846" s="234"/>
      <c r="EK846" s="234"/>
      <c r="EL846" s="234"/>
      <c r="EM846" s="234"/>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3" t="str">
        <f t="shared" si="14"/>
        <v/>
      </c>
      <c r="N847" s="49"/>
      <c r="O847" s="49"/>
      <c r="P847" s="49"/>
      <c r="Q847" s="49"/>
      <c r="R847" s="49"/>
      <c r="S847" s="222" t="str">
        <f>IFERROR(VLOOKUP(AF847, 'YOYO IR Scores'!A:C, 3, FALSE), "")
</f>
        <v/>
      </c>
      <c r="T847" s="49"/>
      <c r="U847" s="49"/>
      <c r="V847" s="49"/>
      <c r="W847" s="49"/>
      <c r="X847" s="224" t="str">
        <f t="shared" si="4"/>
        <v/>
      </c>
      <c r="Y847" s="225" t="str">
        <f t="shared" si="5"/>
        <v/>
      </c>
      <c r="Z847" s="225" t="str">
        <f t="shared" si="6"/>
        <v/>
      </c>
      <c r="AA847" s="224" t="str">
        <f t="shared" si="7"/>
        <v/>
      </c>
      <c r="AB847" s="223"/>
      <c r="AC847" s="223"/>
      <c r="AD847" s="223"/>
      <c r="AE847" s="223" t="str">
        <f>IFERROR(VLOOKUP(AF847, 'YOYO IR Scores'!A:C, 2, FALSE), "")</f>
        <v/>
      </c>
      <c r="AF847" s="223"/>
      <c r="AG847" s="223"/>
      <c r="AH847" s="223"/>
      <c r="AI847" s="223"/>
      <c r="AJ847" s="223"/>
      <c r="AK847" s="223"/>
      <c r="AL847" s="223"/>
      <c r="AM847" s="223"/>
      <c r="AN847" s="223"/>
      <c r="AO847" s="223"/>
      <c r="AP847" s="223"/>
      <c r="AQ847" s="223"/>
      <c r="AR847" s="223"/>
      <c r="AS847" s="223"/>
      <c r="AT847" s="223"/>
      <c r="AU847" s="223"/>
      <c r="AV847" s="223"/>
      <c r="AW847" s="223"/>
      <c r="AX847" s="223"/>
      <c r="AY847" s="223"/>
      <c r="AZ847" s="223"/>
      <c r="BA847" s="223"/>
      <c r="BB847" s="223"/>
      <c r="BC847" s="223"/>
      <c r="BD847" s="223"/>
      <c r="BE847" s="223"/>
      <c r="BF847" s="223"/>
      <c r="BG847" s="223"/>
      <c r="BH847" s="223"/>
      <c r="BI847" s="223"/>
      <c r="BJ847" s="223"/>
      <c r="BK847" s="223" t="str">
        <f t="array" ref="BK847">IF(J847="","",
IF(INDEX(Settings!$H:$H,MATCH(BY$1,Settings!$G:$G,0))=TRUE,
100-100*(J847-MIN(J:J))/(MAX(J:J)-MIN(J:J)),
100*(J847-MIN(J:J))/(MAX(J:J)-MIN(J:J))))</f>
        <v/>
      </c>
      <c r="BL847" s="223" t="str">
        <f t="array" ref="BL847">IF(J847="","",
IF(INDEX(Settings!$H:$H,MATCH(BY$1,Settings!$G:$G,0))=TRUE,
100-100*(J847-MINIFS(J:J,$E:$E,$E847))/(MAXIFS(J:J,$E:$E,$E847)-MINIFS(J:J,$E:$E,$E847)),
100*(J847-MINIFS(J:J,$E:$E,$E847))/(MAXIFS(J:J,$E:$E,$E847)-MINIFS(J:J,$E:$E,$E847))))</f>
        <v/>
      </c>
      <c r="BM847" s="223"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4" t="str">
        <f t="array" ref="BQ847">IF(J847="","",
IF(INDEX(Settings!$H:$H,MATCH(BY$1,Settings!$G:$G,0))=TRUE,
-1*(J847-AVERAGE(J:J))/STDEV(J:J),
(J847-AVERAGE(J:J))/STDEV(J:J)))</f>
        <v/>
      </c>
      <c r="BR847" s="224" t="str">
        <f>IFERROR(__xludf.DUMMYFUNCTION("IF(J847="""","""",
IF(INDEX(Settings!$H:$H,MATCH(BY$1,Settings!$G:$G,0))=TRUE,
-1*(J847-AVERAGEIFS(J:J,$E:$E,$E847))/STDEV(FILTER(J:J,$E:$E=$E847)),
(J847-AVERAGEIFS(J:J,$E:$E,$E847))/STDEV(FILTER(J:J,$E:$E=$E847))))"),"")</f>
        <v/>
      </c>
      <c r="BS847" s="224"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3" t="str">
        <f t="array" ref="BY847">IF(J847="","",
IF(INDEX(Settings!$H:$H,MATCH(BY$1,Settings!$G:$G,0))=TRUE,
100-100*(J847-MINIFS(J:J,$E:$E,$E847))/(MAXIFS(J:J,$E:$E,$E847)-MINIFS(J:J,$E:$E,$E847)),
100*(J847-MINIFS(J:J,$E:$E,$E847))/(MAXIFS(J:J,$E:$E,$E847)-MINIFS(J:J,$E:$E,$E847))))</f>
        <v/>
      </c>
      <c r="BZ847" s="223" t="str">
        <f t="array" ref="BZ847">IF(K847="","",
IF(INDEX(Settings!$H:$H,MATCH(BZ$1,Settings!$G:$G,0))=TRUE,
100-100*(K847-MINIFS(K:K,$E:$E,$E847))/(MAXIFS(K:K,$E:$E,$E847)-MINIFS(K:K,$E:$E,$E847)),
100*(K847-MINIFS(K:K,$E:$E,$E847))/(MAXIFS(K:K,$E:$E,$E847)-MINIFS(K:K,$E:$E,$E847))))</f>
        <v/>
      </c>
      <c r="CA847" s="223" t="str">
        <f t="array" ref="CA847">IF(L847="","",
IF(INDEX(Settings!$H:$H,MATCH(CA$1,Settings!$G:$G,0))=TRUE,
100-100*(L847-MINIFS(L:L,$E:$E,$E847))/(MAXIFS(L:L,$E:$E,$E847)-MINIFS(L:L,$E:$E,$E847)),
100*(L847-MINIFS(L:L,$E:$E,$E847))/(MAXIFS(L:L,$E:$E,$E847)-MINIFS(L:L,$E:$E,$E847))))</f>
        <v/>
      </c>
      <c r="CB847" s="223" t="str">
        <f t="array" ref="CB847">IF(M847="","",
IF(INDEX(Settings!$H:$H,MATCH(CB$1,Settings!$G:$G,0))=TRUE,
100-100*(M847-MINIFS(M:M,$E:$E,$E847))/(MAXIFS(M:M,$E:$E,$E847)-MINIFS(M:M,$E:$E,$E847)),
100*(M847-MINIFS(M:M,$E:$E,$E847))/(MAXIFS(M:M,$E:$E,$E847)-MINIFS(M:M,$E:$E,$E847))))</f>
        <v/>
      </c>
      <c r="CC847" s="223" t="str">
        <f t="array" ref="CC847">IF(N847="","",
IF(INDEX(Settings!$H:$H,MATCH(CC$1,Settings!$G:$G,0))=TRUE,
100-100*(N847-MINIFS(N:N,$E:$E,$E847))/(MAXIFS(N:N,$E:$E,$E847)-MINIFS(N:N,$E:$E,$E847)),
100*(N847-MINIFS(N:N,$E:$E,$E847))/(MAXIFS(N:N,$E:$E,$E847)-MINIFS(N:N,$E:$E,$E847))))</f>
        <v/>
      </c>
      <c r="CD847" s="223" t="str">
        <f t="array" ref="CD847">IF(O847="","",
IF(INDEX(Settings!$H:$H,MATCH(CD$1,Settings!$G:$G,0))=TRUE,
100-100*(O847-MINIFS(O:O,$E:$E,$E847))/(MAXIFS(O:O,$E:$E,$E847)-MINIFS(O:O,$E:$E,$E847)),
100*(O847-MINIFS(O:O,$E:$E,$E847))/(MAXIFS(O:O,$E:$E,$E847)-MINIFS(O:O,$E:$E,$E847))))</f>
        <v/>
      </c>
      <c r="CE847" s="223" t="str">
        <f t="array" ref="CE847">IF(P847="","",
IF(INDEX(Settings!$H:$H,MATCH(CE$1,Settings!$G:$G,0))=TRUE,
100-100*(P847-MINIFS(P:P,$E:$E,$E847))/(MAXIFS(P:P,$E:$E,$E847)-MINIFS(P:P,$E:$E,$E847)),
100*(P847-MINIFS(P:P,$E:$E,$E847))/(MAXIFS(P:P,$E:$E,$E847)-MINIFS(P:P,$E:$E,$E847))))</f>
        <v/>
      </c>
      <c r="CF847" s="223" t="str">
        <f t="array" ref="CF847">IF(Q847="","",
IF(INDEX(Settings!$H:$H,MATCH(CF$1,Settings!$G:$G,0))=TRUE,
100-100*(Q847-MINIFS(Q:Q,$E:$E,$E847))/(MAXIFS(Q:Q,$E:$E,$E847)-MINIFS(Q:Q,$E:$E,$E847)),
100*(Q847-MINIFS(Q:Q,$E:$E,$E847))/(MAXIFS(Q:Q,$E:$E,$E847)-MINIFS(Q:Q,$E:$E,$E847))))</f>
        <v/>
      </c>
      <c r="CG847" s="223" t="str">
        <f t="array" ref="CG847">IF(R847="","",
IF(INDEX(Settings!$H:$H,MATCH(CG$1,Settings!$G:$G,0))=TRUE,
100-100*(R847-MINIFS(R:R,$E:$E,$E847))/(MAXIFS(R:R,$E:$E,$E847)-MINIFS(R:R,$E:$E,$E847)),
100*(R847-MINIFS(R:R,$E:$E,$E847))/(MAXIFS(R:R,$E:$E,$E847)-MINIFS(R:R,$E:$E,$E847))))</f>
        <v/>
      </c>
      <c r="CH847" s="223" t="str">
        <f t="array" ref="CH847">IF(S847="","",
IF(INDEX(Settings!$H:$H,MATCH(CH$1,Settings!$G:$G,0))=TRUE,
100-100*(S847-MINIFS(S:S,$E:$E,$E847))/(MAXIFS(S:S,$E:$E,$E847)-MINIFS(S:S,$E:$E,$E847)),
100*(S847-MINIFS(S:S,$E:$E,$E847))/(MAXIFS(S:S,$E:$E,$E847)-MINIFS(S:S,$E:$E,$E847))))</f>
        <v/>
      </c>
      <c r="CI847" s="223" t="str">
        <f t="array" ref="CI847">IF(T847="","",
IF(INDEX(Settings!$H:$H,MATCH(CI$1,Settings!$G:$G,0))=TRUE,
100-100*(T847-MINIFS(T:T,$E:$E,$E847))/(MAXIFS(T:T,$E:$E,$E847)-MINIFS(T:T,$E:$E,$E847)),
100*(T847-MINIFS(T:T,$E:$E,$E847))/(MAXIFS(T:T,$E:$E,$E847)-MINIFS(T:T,$E:$E,$E847))))</f>
        <v/>
      </c>
      <c r="CJ847" s="223" t="str">
        <f t="array" ref="CJ847">IF(U847="","",
IF(INDEX(Settings!$H:$H,MATCH(CJ$1,Settings!$G:$G,0))=TRUE,
100-100*(U847-MINIFS(U:U,$E:$E,$E847))/(MAXIFS(U:U,$E:$E,$E847)-MINIFS(U:U,$E:$E,$E847)),
100*(U847-MINIFS(U:U,$E:$E,$E847))/(MAXIFS(U:U,$E:$E,$E847)-MINIFS(U:U,$E:$E,$E847))))</f>
        <v/>
      </c>
      <c r="CK847" s="223" t="str">
        <f t="array" ref="CK847">IF(V847="","",
IF(INDEX(Settings!$H:$H,MATCH(CK$1,Settings!$G:$G,0))=TRUE,
100-100*(V847-MINIFS(V:V,$E:$E,$E847))/(MAXIFS(V:V,$E:$E,$E847)-MINIFS(V:V,$E:$E,$E847)),
100*(V847-MINIFS(V:V,$E:$E,$E847))/(MAXIFS(V:V,$E:$E,$E847)-MINIFS(V:V,$E:$E,$E847))))</f>
        <v/>
      </c>
      <c r="CL847" s="223" t="str">
        <f t="array" ref="CL847">IF(W847="","",
IF(INDEX(Settings!$H:$H,MATCH(CL$1,Settings!$G:$G,0))=TRUE,
100-100*(W847-MINIFS(W:W,$E:$E,$E847))/(MAXIFS(W:W,$E:$E,$E847)-MINIFS(W:W,$E:$E,$E847)),
100*(W847-MINIFS(W:W,$E:$E,$E847))/(MAXIFS(W:W,$E:$E,$E847)-MINIFS(W:W,$E:$E,$E847))))</f>
        <v/>
      </c>
      <c r="CM847" s="223" t="str">
        <f t="array" ref="CM847">IF(X847="","",
IF(INDEX(Settings!$H:$H,MATCH(CM$1,Settings!$G:$G,0))=TRUE,
100-100*(X847-MINIFS(X:X,$E:$E,$E847))/(MAXIFS(X:X,$E:$E,$E847)-MINIFS(X:X,$E:$E,$E847)),
100*(X847-MINIFS(X:X,$E:$E,$E847))/(MAXIFS(X:X,$E:$E,$E847)-MINIFS(X:X,$E:$E,$E847))))</f>
        <v/>
      </c>
      <c r="CN847" s="223" t="str">
        <f t="array" ref="CN847">IF(Y847="","",
IF(INDEX(Settings!$H:$H,MATCH(CN$1,Settings!$G:$G,0))=TRUE,
100-100*(Y847-MINIFS(Y:Y,$E:$E,$E847))/(MAXIFS(Y:Y,$E:$E,$E847)-MINIFS(Y:Y,$E:$E,$E847)),
100*(Y847-MINIFS(Y:Y,$E:$E,$E847))/(MAXIFS(Y:Y,$E:$E,$E847)-MINIFS(Y:Y,$E:$E,$E847))))</f>
        <v/>
      </c>
      <c r="CO847" s="223" t="str">
        <f t="array" ref="CO847">IF(Z847="","",
IF(INDEX(Settings!$H:$H,MATCH(CO$1,Settings!$G:$G,0))=TRUE,
100-100*(Z847-MINIFS(Z:Z,$E:$E,$E847))/(MAXIFS(Z:Z,$E:$E,$E847)-MINIFS(Z:Z,$E:$E,$E847)),
100*(Z847-MINIFS(Z:Z,$E:$E,$E847))/(MAXIFS(Z:Z,$E:$E,$E847)-MINIFS(Z:Z,$E:$E,$E847))))</f>
        <v/>
      </c>
      <c r="CP847" s="223" t="str">
        <f t="array" ref="CP847">IF(AA847="","",
IF(INDEX(Settings!$H:$H,MATCH(CP$1,Settings!$G:$G,0))=TRUE,
100-100*(AA847-MINIFS(AA:AA,$E:$E,$E847))/(MAXIFS(AA:AA,$E:$E,$E847)-MINIFS(AA:AA,$E:$E,$E847)),
100*(AA847-MINIFS(AA:AA,$E:$E,$E847))/(MAXIFS(AA:AA,$E:$E,$E847)-MINIFS(AA:AA,$E:$E,$E847))))</f>
        <v/>
      </c>
      <c r="CQ847" s="223" t="str">
        <f t="array" ref="CQ847">IF(AB847="","",
IF(INDEX(Settings!$H:$H,MATCH(CQ$1,Settings!$G:$G,0))=TRUE,
100-100*(AB847-MINIFS(AB:AB,$E:$E,$E847))/(MAXIFS(AB:AB,$E:$E,$E847)-MINIFS(AB:AB,$E:$E,$E847)),
100*(AB847-MINIFS(AB:AB,$E:$E,$E847))/(MAXIFS(AB:AB,$E:$E,$E847)-MINIFS(AB:AB,$E:$E,$E847))))</f>
        <v/>
      </c>
      <c r="CR847" s="223" t="str">
        <f t="array" ref="CR847">IF(AC847="","",
IF(INDEX(Settings!$H:$H,MATCH(CR$1,Settings!$G:$G,0))=TRUE,
100-100*(AC847-MINIFS(AC:AC,$E:$E,$E847))/(MAXIFS(AC:AC,$E:$E,$E847)-MINIFS(AC:AC,$E:$E,$E847)),
100*(AC847-MINIFS(AC:AC,$E:$E,$E847))/(MAXIFS(AC:AC,$E:$E,$E847)-MINIFS(AC:AC,$E:$E,$E847))))</f>
        <v/>
      </c>
      <c r="CS847" s="223" t="str">
        <f t="array" ref="CS847">IF(AD847="","",
IF(INDEX(Settings!$H:$H,MATCH(CS$1,Settings!$G:$G,0))=TRUE,
100-100*(AD847-MINIFS(AD:AD,$E:$E,$E847))/(MAXIFS(AD:AD,$E:$E,$E847)-MINIFS(AD:AD,$E:$E,$E847)),
100*(AD847-MINIFS(AD:AD,$E:$E,$E847))/(MAXIFS(AD:AD,$E:$E,$E847)-MINIFS(AD:AD,$E:$E,$E847))))</f>
        <v/>
      </c>
      <c r="CT847" s="223" t="str">
        <f t="array" ref="CT847">IF(AE847="","",
IF(INDEX(Settings!$H:$H,MATCH(CT$1,Settings!$G:$G,0))=TRUE,
100-100*(AE847-MINIFS(AE:AE,$E:$E,$E847))/(MAXIFS(AE:AE,$E:$E,$E847)-MINIFS(AE:AE,$E:$E,$E847)),
100*(AE847-MINIFS(AE:AE,$E:$E,$E847))/(MAXIFS(AE:AE,$E:$E,$E847)-MINIFS(AE:AE,$E:$E,$E847))))</f>
        <v/>
      </c>
      <c r="CU847" s="223" t="str">
        <f t="array" ref="CU847">IF(AF847="","",
IF(INDEX(Settings!$H:$H,MATCH(CU$1,Settings!$G:$G,0))=TRUE,
100-100*(AF847-MINIFS(AF:AF,$E:$E,$E847))/(MAXIFS(AF:AF,$E:$E,$E847)-MINIFS(AF:AF,$E:$E,$E847)),
100*(AF847-MINIFS(AF:AF,$E:$E,$E847))/(MAXIFS(AF:AF,$E:$E,$E847)-MINIFS(AF:AF,$E:$E,$E847))))</f>
        <v/>
      </c>
      <c r="CV847" s="223" t="str">
        <f t="array" ref="CV847">IF(AG847="","",
IF(INDEX(Settings!$H:$H,MATCH(CV$1,Settings!$G:$G,0))=TRUE,
100-100*(AG847-MINIFS(AG:AG,$E:$E,$E847))/(MAXIFS(AG:AG,$E:$E,$E847)-MINIFS(AG:AG,$E:$E,$E847)),
100*(AG847-MINIFS(AG:AG,$E:$E,$E847))/(MAXIFS(AG:AG,$E:$E,$E847)-MINIFS(AG:AG,$E:$E,$E847))))</f>
        <v/>
      </c>
      <c r="CW847" s="223" t="str">
        <f t="array" ref="CW847">IF(AH847="","",
IF(INDEX(Settings!$H:$H,MATCH(CW$1,Settings!$G:$G,0))=TRUE,
100-100*(AH847-MINIFS(AH:AH,$E:$E,$E847))/(MAXIFS(AH:AH,$E:$E,$E847)-MINIFS(AH:AH,$E:$E,$E847)),
100*(AH847-MINIFS(AH:AH,$E:$E,$E847))/(MAXIFS(AH:AH,$E:$E,$E847)-MINIFS(AH:AH,$E:$E,$E847))))</f>
        <v/>
      </c>
      <c r="CX847" s="223" t="str">
        <f t="array" ref="CX847">IF(AI847="","",
IF(INDEX(Settings!$H:$H,MATCH(CX$1,Settings!$G:$G,0))=TRUE,
100-100*(AI847-MINIFS(AI:AI,$E:$E,$E847))/(MAXIFS(AI:AI,$E:$E,$E847)-MINIFS(AI:AI,$E:$E,$E847)),
100*(AI847-MINIFS(AI:AI,$E:$E,$E847))/(MAXIFS(AI:AI,$E:$E,$E847)-MINIFS(AI:AI,$E:$E,$E847))))</f>
        <v/>
      </c>
      <c r="CY847" s="223" t="str">
        <f t="array" ref="CY847">IF(AJ847="","",
IF(INDEX(Settings!$H:$H,MATCH(CY$1,Settings!$G:$G,0))=TRUE,
100-100*(AJ847-MINIFS(AJ:AJ,$E:$E,$E847))/(MAXIFS(AJ:AJ,$E:$E,$E847)-MINIFS(AJ:AJ,$E:$E,$E847)),
100*(AJ847-MINIFS(AJ:AJ,$E:$E,$E847))/(MAXIFS(AJ:AJ,$E:$E,$E847)-MINIFS(AJ:AJ,$E:$E,$E847))))</f>
        <v/>
      </c>
      <c r="CZ847" s="223" t="str">
        <f t="array" ref="CZ847">IF(AK847="","",
IF(INDEX(Settings!$H:$H,MATCH(CZ$1,Settings!$G:$G,0))=TRUE,
100-100*(AK847-MINIFS(AK:AK,$E:$E,$E847))/(MAXIFS(AK:AK,$E:$E,$E847)-MINIFS(AK:AK,$E:$E,$E847)),
100*(AK847-MINIFS(AK:AK,$E:$E,$E847))/(MAXIFS(AK:AK,$E:$E,$E847)-MINIFS(AK:AK,$E:$E,$E847))))</f>
        <v/>
      </c>
      <c r="DA847" s="223" t="str">
        <f t="array" ref="DA847">IF(AL847="","",
IF(INDEX(Settings!$H:$H,MATCH(DA$1,Settings!$G:$G,0))=TRUE,
100-100*(AL847-MINIFS(AL:AL,$E:$E,$E847))/(MAXIFS(AL:AL,$E:$E,$E847)-MINIFS(AL:AL,$E:$E,$E847)),
100*(AL847-MINIFS(AL:AL,$E:$E,$E847))/(MAXIFS(AL:AL,$E:$E,$E847)-MINIFS(AL:AL,$E:$E,$E847))))</f>
        <v/>
      </c>
      <c r="DB847" s="223" t="str">
        <f t="array" ref="DB847">IF(AM847="","",
IF(INDEX(Settings!$H:$H,MATCH(DB$1,Settings!$G:$G,0))=TRUE,
100-100*(AM847-MINIFS(AM:AM,$E:$E,$E847))/(MAXIFS(AM:AM,$E:$E,$E847)-MINIFS(AM:AM,$E:$E,$E847)),
100*(AM847-MINIFS(AM:AM,$E:$E,$E847))/(MAXIFS(AM:AM,$E:$E,$E847)-MINIFS(AM:AM,$E:$E,$E847))))</f>
        <v/>
      </c>
      <c r="DC847" s="223" t="str">
        <f t="array" ref="DC847">IF(AN847="","",
IF(INDEX(Settings!$H:$H,MATCH(DC$1,Settings!$G:$G,0))=TRUE,
100-100*(AN847-MINIFS(AN:AN,$E:$E,$E847))/(MAXIFS(AN:AN,$E:$E,$E847)-MINIFS(AN:AN,$E:$E,$E847)),
100*(AN847-MINIFS(AN:AN,$E:$E,$E847))/(MAXIFS(AN:AN,$E:$E,$E847)-MINIFS(AN:AN,$E:$E,$E847))))</f>
        <v/>
      </c>
      <c r="DD847" s="223" t="str">
        <f t="array" ref="DD847">IF(AO847="","",
IF(INDEX(Settings!$H:$H,MATCH(DD$1,Settings!$G:$G,0))=TRUE,
100-100*(AO847-MINIFS(AO:AO,$E:$E,$E847))/(MAXIFS(AO:AO,$E:$E,$E847)-MINIFS(AO:AO,$E:$E,$E847)),
100*(AO847-MINIFS(AO:AO,$E:$E,$E847))/(MAXIFS(AO:AO,$E:$E,$E847)-MINIFS(AO:AO,$E:$E,$E847))))</f>
        <v/>
      </c>
      <c r="DE847" s="223" t="str">
        <f t="array" ref="DE847">IF(AP847="","",
IF(INDEX(Settings!$H:$H,MATCH(DE$1,Settings!$G:$G,0))=TRUE,
100-100*(AP847-MINIFS(AP:AP,$E:$E,$E847))/(MAXIFS(AP:AP,$E:$E,$E847)-MINIFS(AP:AP,$E:$E,$E847)),
100*(AP847-MINIFS(AP:AP,$E:$E,$E847))/(MAXIFS(AP:AP,$E:$E,$E847)-MINIFS(AP:AP,$E:$E,$E847))))</f>
        <v/>
      </c>
      <c r="DF847" s="223" t="str">
        <f t="array" ref="DF847">IF(AQ847="","",
IF(INDEX(Settings!$H:$H,MATCH(DF$1,Settings!$G:$G,0))=TRUE,
100-100*(AQ847-MINIFS(AQ:AQ,$E:$E,$E847))/(MAXIFS(AQ:AQ,$E:$E,$E847)-MINIFS(AQ:AQ,$E:$E,$E847)),
100*(AQ847-MINIFS(AQ:AQ,$E:$E,$E847))/(MAXIFS(AQ:AQ,$E:$E,$E847)-MINIFS(AQ:AQ,$E:$E,$E847))))</f>
        <v/>
      </c>
      <c r="DG847" s="223" t="str">
        <f t="array" ref="DG847">IF(AR847="","",
IF(INDEX(Settings!$H:$H,MATCH(DG$1,Settings!$G:$G,0))=TRUE,
100-100*(AR847-MINIFS(AR:AR,$E:$E,$E847))/(MAXIFS(AR:AR,$E:$E,$E847)-MINIFS(AR:AR,$E:$E,$E847)),
100*(AR847-MINIFS(AR:AR,$E:$E,$E847))/(MAXIFS(AR:AR,$E:$E,$E847)-MINIFS(AR:AR,$E:$E,$E847))))</f>
        <v/>
      </c>
      <c r="DH847" s="223" t="str">
        <f t="array" ref="DH847">IF(AS847="","",
IF(INDEX(Settings!$H:$H,MATCH(DH$1,Settings!$G:$G,0))=TRUE,
100-100*(AS847-MINIFS(AS:AS,$E:$E,$E847))/(MAXIFS(AS:AS,$E:$E,$E847)-MINIFS(AS:AS,$E:$E,$E847)),
100*(AS847-MINIFS(AS:AS,$E:$E,$E847))/(MAXIFS(AS:AS,$E:$E,$E847)-MINIFS(AS:AS,$E:$E,$E847))))</f>
        <v/>
      </c>
      <c r="DI847" s="223" t="str">
        <f t="array" ref="DI847">IF(AT847="","",
IF(INDEX(Settings!$H:$H,MATCH(DI$1,Settings!$G:$G,0))=TRUE,
100-100*(AT847-MINIFS(AT:AT,$E:$E,$E847))/(MAXIFS(AT:AT,$E:$E,$E847)-MINIFS(AT:AT,$E:$E,$E847)),
100*(AT847-MINIFS(AT:AT,$E:$E,$E847))/(MAXIFS(AT:AT,$E:$E,$E847)-MINIFS(AT:AT,$E:$E,$E847))))</f>
        <v/>
      </c>
      <c r="DJ847" s="223" t="str">
        <f t="array" ref="DJ847">IF(AU847="","",
IF(INDEX(Settings!$H:$H,MATCH(DJ$1,Settings!$G:$G,0))=TRUE,
100-100*(AU847-MINIFS(AU:AU,$E:$E,$E847))/(MAXIFS(AU:AU,$E:$E,$E847)-MINIFS(AU:AU,$E:$E,$E847)),
100*(AU847-MINIFS(AU:AU,$E:$E,$E847))/(MAXIFS(AU:AU,$E:$E,$E847)-MINIFS(AU:AU,$E:$E,$E847))))</f>
        <v/>
      </c>
      <c r="DK847" s="223" t="str">
        <f t="array" ref="DK847">IF(AV847="","",
IF(INDEX(Settings!$H:$H,MATCH(DK$1,Settings!$G:$G,0))=TRUE,
100-100*(AV847-MINIFS(AV:AV,$E:$E,$E847))/(MAXIFS(AV:AV,$E:$E,$E847)-MINIFS(AV:AV,$E:$E,$E847)),
100*(AV847-MINIFS(AV:AV,$E:$E,$E847))/(MAXIFS(AV:AV,$E:$E,$E847)-MINIFS(AV:AV,$E:$E,$E847))))</f>
        <v/>
      </c>
      <c r="DL847" s="223" t="str">
        <f t="array" ref="DL847">IF(AW847="","",
IF(INDEX(Settings!$H:$H,MATCH(DL$1,Settings!$G:$G,0))=TRUE,
100-100*(AW847-MINIFS(AW:AW,$E:$E,$E847))/(MAXIFS(AW:AW,$E:$E,$E847)-MINIFS(AW:AW,$E:$E,$E847)),
100*(AW847-MINIFS(AW:AW,$E:$E,$E847))/(MAXIFS(AW:AW,$E:$E,$E847)-MINIFS(AW:AW,$E:$E,$E847))))</f>
        <v/>
      </c>
      <c r="DM847" s="223" t="str">
        <f t="array" ref="DM847">IF(AX847="","",
IF(INDEX(Settings!$H:$H,MATCH(DM$1,Settings!$G:$G,0))=TRUE,
100-100*(AX847-MINIFS(AX:AX,$E:$E,$E847))/(MAXIFS(AX:AX,$E:$E,$E847)-MINIFS(AX:AX,$E:$E,$E847)),
100*(AX847-MINIFS(AX:AX,$E:$E,$E847))/(MAXIFS(AX:AX,$E:$E,$E847)-MINIFS(AX:AX,$E:$E,$E847))))</f>
        <v/>
      </c>
      <c r="DN847" s="223" t="str">
        <f t="array" ref="DN847">IF(AY847="","",
IF(INDEX(Settings!$H:$H,MATCH(DN$1,Settings!$G:$G,0))=TRUE,
100-100*(AY847-MINIFS(AY:AY,$E:$E,$E847))/(MAXIFS(AY:AY,$E:$E,$E847)-MINIFS(AY:AY,$E:$E,$E847)),
100*(AY847-MINIFS(AY:AY,$E:$E,$E847))/(MAXIFS(AY:AY,$E:$E,$E847)-MINIFS(AY:AY,$E:$E,$E847))))</f>
        <v/>
      </c>
      <c r="DO847" s="223" t="str">
        <f t="array" ref="DO847">IF(AZ847="","",
IF(INDEX(Settings!$H:$H,MATCH(DO$1,Settings!$G:$G,0))=TRUE,
100-100*(AZ847-MINIFS(AZ:AZ,$E:$E,$E847))/(MAXIFS(AZ:AZ,$E:$E,$E847)-MINIFS(AZ:AZ,$E:$E,$E847)),
100*(AZ847-MINIFS(AZ:AZ,$E:$E,$E847))/(MAXIFS(AZ:AZ,$E:$E,$E847)-MINIFS(AZ:AZ,$E:$E,$E847))))</f>
        <v/>
      </c>
      <c r="DP847" s="223" t="str">
        <f t="array" ref="DP847">IF(BA847="","",
IF(INDEX(Settings!$H:$H,MATCH(DP$1,Settings!$G:$G,0))=TRUE,
100-100*(BA847-MINIFS(BA:BA,$E:$E,$E847))/(MAXIFS(BA:BA,$E:$E,$E847)-MINIFS(BA:BA,$E:$E,$E847)),
100*(BA847-MINIFS(BA:BA,$E:$E,$E847))/(MAXIFS(BA:BA,$E:$E,$E847)-MINIFS(BA:BA,$E:$E,$E847))))</f>
        <v/>
      </c>
      <c r="DQ847" s="223" t="str">
        <f t="array" ref="DQ847">IF(BB847="","",
IF(INDEX(Settings!$H:$H,MATCH(DQ$1,Settings!$G:$G,0))=TRUE,
100-100*(BB847-MINIFS(BB:BB,$E:$E,$E847))/(MAXIFS(BB:BB,$E:$E,$E847)-MINIFS(BB:BB,$E:$E,$E847)),
100*(BB847-MINIFS(BB:BB,$E:$E,$E847))/(MAXIFS(BB:BB,$E:$E,$E847)-MINIFS(BB:BB,$E:$E,$E847))))</f>
        <v/>
      </c>
      <c r="DR847" s="223" t="str">
        <f t="array" ref="DR847">IF(BC847="","",
IF(INDEX(Settings!$H:$H,MATCH(DR$1,Settings!$G:$G,0))=TRUE,
100-100*(BC847-MINIFS(BC:BC,$E:$E,$E847))/(MAXIFS(BC:BC,$E:$E,$E847)-MINIFS(BC:BC,$E:$E,$E847)),
100*(BC847-MINIFS(BC:BC,$E:$E,$E847))/(MAXIFS(BC:BC,$E:$E,$E847)-MINIFS(BC:BC,$E:$E,$E847))))</f>
        <v/>
      </c>
      <c r="DS847" s="223" t="str">
        <f t="array" ref="DS847">IF(BD847="","",
IF(INDEX(Settings!$H:$H,MATCH(DS$1,Settings!$G:$G,0))=TRUE,
100-100*(BD847-MINIFS(BD:BD,$E:$E,$E847))/(MAXIFS(BD:BD,$E:$E,$E847)-MINIFS(BD:BD,$E:$E,$E847)),
100*(BD847-MINIFS(BD:BD,$E:$E,$E847))/(MAXIFS(BD:BD,$E:$E,$E847)-MINIFS(BD:BD,$E:$E,$E847))))</f>
        <v/>
      </c>
      <c r="DT847" s="223" t="str">
        <f t="array" ref="DT847">IF(BE847="","",
IF(INDEX(Settings!$H:$H,MATCH(DT$1,Settings!$G:$G,0))=TRUE,
100-100*(BE847-MINIFS(BE:BE,$E:$E,$E847))/(MAXIFS(BE:BE,$E:$E,$E847)-MINIFS(BE:BE,$E:$E,$E847)),
100*(BE847-MINIFS(BE:BE,$E:$E,$E847))/(MAXIFS(BE:BE,$E:$E,$E847)-MINIFS(BE:BE,$E:$E,$E847))))</f>
        <v/>
      </c>
      <c r="DU847" s="223" t="str">
        <f t="array" ref="DU847">IF(BF847="","",
IF(INDEX(Settings!$H:$H,MATCH(DU$1,Settings!$G:$G,0))=TRUE,
100-100*(BF847-MINIFS(BF:BF,$E:$E,$E847))/(MAXIFS(BF:BF,$E:$E,$E847)-MINIFS(BF:BF,$E:$E,$E847)),
100*(BF847-MINIFS(BF:BF,$E:$E,$E847))/(MAXIFS(BF:BF,$E:$E,$E847)-MINIFS(BF:BF,$E:$E,$E847))))</f>
        <v/>
      </c>
      <c r="DV847" s="223" t="str">
        <f t="array" ref="DV847">IF(BG847="","",
IF(INDEX(Settings!$H:$H,MATCH(DV$1,Settings!$G:$G,0))=TRUE,
100-100*(BG847-MINIFS(BG:BG,$E:$E,$E847))/(MAXIFS(BG:BG,$E:$E,$E847)-MINIFS(BG:BG,$E:$E,$E847)),
100*(BG847-MINIFS(BG:BG,$E:$E,$E847))/(MAXIFS(BG:BG,$E:$E,$E847)-MINIFS(BG:BG,$E:$E,$E847))))</f>
        <v/>
      </c>
      <c r="DW847" s="223" t="str">
        <f t="array" ref="DW847">IF(BH847="","",
IF(INDEX(Settings!$H:$H,MATCH(DW$1,Settings!$G:$G,0))=TRUE,
100-100*(BH847-MINIFS(BH:BH,$E:$E,$E847))/(MAXIFS(BH:BH,$E:$E,$E847)-MINIFS(BH:BH,$E:$E,$E847)),
100*(BH847-MINIFS(BH:BH,$E:$E,$E847))/(MAXIFS(BH:BH,$E:$E,$E847)-MINIFS(BH:BH,$E:$E,$E847))))</f>
        <v/>
      </c>
      <c r="DX847" s="223" t="str">
        <f t="array" ref="DX847">IF(BI847="","",
IF(INDEX(Settings!$H:$H,MATCH(DX$1,Settings!$G:$G,0))=TRUE,
100-100*(BI847-MINIFS(BI:BI,$E:$E,$E847))/(MAXIFS(BI:BI,$E:$E,$E847)-MINIFS(BI:BI,$E:$E,$E847)),
100*(BI847-MINIFS(BI:BI,$E:$E,$E847))/(MAXIFS(BI:BI,$E:$E,$E847)-MINIFS(BI:BI,$E:$E,$E847))))</f>
        <v/>
      </c>
      <c r="DY847" s="223" t="str">
        <f t="array" ref="DY847">IF(BJ847="","",
IF(INDEX(Settings!$H:$H,MATCH(DY$1,Settings!$G:$G,0))=TRUE,
100-100*(BJ847-MINIFS(BJ:BJ,$E:$E,$E847))/(MAXIFS(BJ:BJ,$E:$E,$E847)-MINIFS(BJ:BJ,$E:$E,$E847)),
100*(BJ847-MINIFS(BJ:BJ,$E:$E,$E847))/(MAXIFS(BJ:BJ,$E:$E,$E847)-MINIFS(BJ:BJ,$E:$E,$E847))))</f>
        <v/>
      </c>
      <c r="DZ847" s="225"/>
      <c r="EA847" s="225"/>
      <c r="EB847" s="225" t="str">
        <f t="shared" si="8"/>
        <v/>
      </c>
      <c r="EC847" s="225" t="str">
        <f t="shared" si="9"/>
        <v/>
      </c>
      <c r="ED847" s="225" t="str">
        <f t="shared" si="10"/>
        <v/>
      </c>
      <c r="EE847" s="225" t="str">
        <f t="shared" si="11"/>
        <v/>
      </c>
      <c r="EF847" s="225" t="str">
        <f t="shared" si="12"/>
        <v/>
      </c>
      <c r="EG847" s="225" t="str">
        <f t="shared" si="13"/>
        <v/>
      </c>
      <c r="EH847" s="225"/>
      <c r="EI847" s="225"/>
      <c r="EJ847" s="225"/>
      <c r="EK847" s="225"/>
      <c r="EL847" s="225"/>
      <c r="EM847" s="225"/>
    </row>
    <row r="848">
      <c r="A848" s="231"/>
      <c r="B848" s="231"/>
      <c r="C848" s="231"/>
      <c r="D848" s="231" t="str">
        <f t="array" ref="D848">IFERROR(INDEX(Profiles!$B:$B,MATCH($A848,Profiles!$A:$A,0)),"")</f>
        <v/>
      </c>
      <c r="E848" s="231"/>
      <c r="F848" s="231"/>
      <c r="G848" s="231"/>
      <c r="H848" s="231"/>
      <c r="I848" s="231" t="str">
        <f>IF(A848="","",IF(Settings!$N$3="DATE",F848&amp;": "&amp;TEXT(B848,"M/DD/YY"),F848&amp;": "&amp;H848))</f>
        <v/>
      </c>
      <c r="J848" s="231"/>
      <c r="K848" s="231"/>
      <c r="L848" s="231"/>
      <c r="M848" s="232" t="str">
        <f t="shared" si="14"/>
        <v/>
      </c>
      <c r="N848" s="231"/>
      <c r="O848" s="231"/>
      <c r="P848" s="231"/>
      <c r="Q848" s="231"/>
      <c r="R848" s="231"/>
      <c r="S848" s="230" t="str">
        <f>IFERROR(VLOOKUP(AF848, 'YOYO IR Scores'!A:C, 3, FALSE), "")
</f>
        <v/>
      </c>
      <c r="T848" s="231"/>
      <c r="U848" s="231"/>
      <c r="V848" s="231"/>
      <c r="W848" s="231"/>
      <c r="X848" s="233" t="str">
        <f t="shared" si="4"/>
        <v/>
      </c>
      <c r="Y848" s="234" t="str">
        <f t="shared" si="5"/>
        <v/>
      </c>
      <c r="Z848" s="234" t="str">
        <f t="shared" si="6"/>
        <v/>
      </c>
      <c r="AA848" s="233" t="str">
        <f t="shared" si="7"/>
        <v/>
      </c>
      <c r="AB848" s="232"/>
      <c r="AC848" s="232"/>
      <c r="AD848" s="232"/>
      <c r="AE848" s="232" t="str">
        <f>IFERROR(VLOOKUP(AF848, 'YOYO IR Scores'!A:C, 2, FALSE), "")</f>
        <v/>
      </c>
      <c r="AF848" s="232"/>
      <c r="AG848" s="23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c r="BD848" s="232"/>
      <c r="BE848" s="232"/>
      <c r="BF848" s="232"/>
      <c r="BG848" s="232"/>
      <c r="BH848" s="232"/>
      <c r="BI848" s="232"/>
      <c r="BJ848" s="232"/>
      <c r="BK848" s="232" t="str">
        <f t="array" ref="BK848">IF(J848="","",
IF(INDEX(Settings!$H:$H,MATCH(BY$1,Settings!$G:$G,0))=TRUE,
100-100*(J848-MIN(J:J))/(MAX(J:J)-MIN(J:J)),
100*(J848-MIN(J:J))/(MAX(J:J)-MIN(J:J))))</f>
        <v/>
      </c>
      <c r="BL848" s="232" t="str">
        <f t="array" ref="BL848">IF(J848="","",
IF(INDEX(Settings!$H:$H,MATCH(BY$1,Settings!$G:$G,0))=TRUE,
100-100*(J848-MINIFS(J:J,$E:$E,$E848))/(MAXIFS(J:J,$E:$E,$E848)-MINIFS(J:J,$E:$E,$E848)),
100*(J848-MINIFS(J:J,$E:$E,$E848))/(MAXIFS(J:J,$E:$E,$E848)-MINIFS(J:J,$E:$E,$E848))))</f>
        <v/>
      </c>
      <c r="BM848" s="232" t="str">
        <f t="array" ref="BM848">IF(J848="","",
IF(INDEX(Settings!$H:$H,MATCH(BY$1,Settings!$G:$G,0))=TRUE,
100-100*(J848-MINIFS(J:J,$E:$E,$E848,$I:$I,$I848))/(MAXIFS(J:J,$E:$E,$E848,$I:$I,$I848)-MINIFS(J:J,$E:$E,$E848,$I:$I,$I848)),
100*(J848-MINIFS(J:J,$E:$E,$E848,$I:$I,$I848))/(MAXIFS(J:J,$E:$E,$E848,$I:$I,$I848)-MINIFS(J:J,$E:$E,$E848,$I:$I,$I848))))</f>
        <v/>
      </c>
      <c r="BN848" s="231" t="str">
        <f t="array" ref="BN848">IF(J848="","",
IF(INDEX(Settings!$H:$H,MATCH(BY$1,Settings!$G:$G,0))=TRUE,
100-100*PERCENTRANK(J:J,J848),
100*PERCENTRANK(J:J,J848)))</f>
        <v/>
      </c>
      <c r="BO848" s="231" t="str">
        <f>IFERROR(__xludf.DUMMYFUNCTION("IF(J848="""","""",
IF(INDEX(Settings!$H:$H,MATCH(BY$1,Settings!$G:$G,0))=TRUE,
100-100*PERCENTRANK(FILTER(J:J,$E:$E=$E848),J848),
100*PERCENTRANK(FILTER(J:J,$E:$E=$E848),J848)))"),"")</f>
        <v/>
      </c>
      <c r="BP848" s="231" t="str">
        <f>IFERROR(__xludf.DUMMYFUNCTION("IF(J848="""","""",
IF(INDEX(Settings!$H:$H,MATCH(BY$1,Settings!$G:$G,0))=TRUE,
100-100*PERCENTRANK(FILTER(J:J,$E:$E=$E848,$I:$I=$I848),J848),
100*PERCENTRANK(FILTER(J:J,$E:$E=$E848,$I:$I=$I848),J848)))"),"")</f>
        <v/>
      </c>
      <c r="BQ848" s="233" t="str">
        <f t="array" ref="BQ848">IF(J848="","",
IF(INDEX(Settings!$H:$H,MATCH(BY$1,Settings!$G:$G,0))=TRUE,
-1*(J848-AVERAGE(J:J))/STDEV(J:J),
(J848-AVERAGE(J:J))/STDEV(J:J)))</f>
        <v/>
      </c>
      <c r="BR848" s="233" t="str">
        <f>IFERROR(__xludf.DUMMYFUNCTION("IF(J848="""","""",
IF(INDEX(Settings!$H:$H,MATCH(BY$1,Settings!$G:$G,0))=TRUE,
-1*(J848-AVERAGEIFS(J:J,$E:$E,$E848))/STDEV(FILTER(J:J,$E:$E=$E848)),
(J848-AVERAGEIFS(J:J,$E:$E,$E848))/STDEV(FILTER(J:J,$E:$E=$E848))))"),"")</f>
        <v/>
      </c>
      <c r="BS848" s="233"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1"/>
      <c r="BX848" s="231"/>
      <c r="BY848" s="232" t="str">
        <f t="array" ref="BY848">IF(J848="","",
IF(INDEX(Settings!$H:$H,MATCH(BY$1,Settings!$G:$G,0))=TRUE,
100-100*(J848-MINIFS(J:J,$E:$E,$E848))/(MAXIFS(J:J,$E:$E,$E848)-MINIFS(J:J,$E:$E,$E848)),
100*(J848-MINIFS(J:J,$E:$E,$E848))/(MAXIFS(J:J,$E:$E,$E848)-MINIFS(J:J,$E:$E,$E848))))</f>
        <v/>
      </c>
      <c r="BZ848" s="232" t="str">
        <f t="array" ref="BZ848">IF(K848="","",
IF(INDEX(Settings!$H:$H,MATCH(BZ$1,Settings!$G:$G,0))=TRUE,
100-100*(K848-MINIFS(K:K,$E:$E,$E848))/(MAXIFS(K:K,$E:$E,$E848)-MINIFS(K:K,$E:$E,$E848)),
100*(K848-MINIFS(K:K,$E:$E,$E848))/(MAXIFS(K:K,$E:$E,$E848)-MINIFS(K:K,$E:$E,$E848))))</f>
        <v/>
      </c>
      <c r="CA848" s="232" t="str">
        <f t="array" ref="CA848">IF(L848="","",
IF(INDEX(Settings!$H:$H,MATCH(CA$1,Settings!$G:$G,0))=TRUE,
100-100*(L848-MINIFS(L:L,$E:$E,$E848))/(MAXIFS(L:L,$E:$E,$E848)-MINIFS(L:L,$E:$E,$E848)),
100*(L848-MINIFS(L:L,$E:$E,$E848))/(MAXIFS(L:L,$E:$E,$E848)-MINIFS(L:L,$E:$E,$E848))))</f>
        <v/>
      </c>
      <c r="CB848" s="232" t="str">
        <f t="array" ref="CB848">IF(M848="","",
IF(INDEX(Settings!$H:$H,MATCH(CB$1,Settings!$G:$G,0))=TRUE,
100-100*(M848-MINIFS(M:M,$E:$E,$E848))/(MAXIFS(M:M,$E:$E,$E848)-MINIFS(M:M,$E:$E,$E848)),
100*(M848-MINIFS(M:M,$E:$E,$E848))/(MAXIFS(M:M,$E:$E,$E848)-MINIFS(M:M,$E:$E,$E848))))</f>
        <v/>
      </c>
      <c r="CC848" s="232" t="str">
        <f t="array" ref="CC848">IF(N848="","",
IF(INDEX(Settings!$H:$H,MATCH(CC$1,Settings!$G:$G,0))=TRUE,
100-100*(N848-MINIFS(N:N,$E:$E,$E848))/(MAXIFS(N:N,$E:$E,$E848)-MINIFS(N:N,$E:$E,$E848)),
100*(N848-MINIFS(N:N,$E:$E,$E848))/(MAXIFS(N:N,$E:$E,$E848)-MINIFS(N:N,$E:$E,$E848))))</f>
        <v/>
      </c>
      <c r="CD848" s="232" t="str">
        <f t="array" ref="CD848">IF(O848="","",
IF(INDEX(Settings!$H:$H,MATCH(CD$1,Settings!$G:$G,0))=TRUE,
100-100*(O848-MINIFS(O:O,$E:$E,$E848))/(MAXIFS(O:O,$E:$E,$E848)-MINIFS(O:O,$E:$E,$E848)),
100*(O848-MINIFS(O:O,$E:$E,$E848))/(MAXIFS(O:O,$E:$E,$E848)-MINIFS(O:O,$E:$E,$E848))))</f>
        <v/>
      </c>
      <c r="CE848" s="232" t="str">
        <f t="array" ref="CE848">IF(P848="","",
IF(INDEX(Settings!$H:$H,MATCH(CE$1,Settings!$G:$G,0))=TRUE,
100-100*(P848-MINIFS(P:P,$E:$E,$E848))/(MAXIFS(P:P,$E:$E,$E848)-MINIFS(P:P,$E:$E,$E848)),
100*(P848-MINIFS(P:P,$E:$E,$E848))/(MAXIFS(P:P,$E:$E,$E848)-MINIFS(P:P,$E:$E,$E848))))</f>
        <v/>
      </c>
      <c r="CF848" s="232" t="str">
        <f t="array" ref="CF848">IF(Q848="","",
IF(INDEX(Settings!$H:$H,MATCH(CF$1,Settings!$G:$G,0))=TRUE,
100-100*(Q848-MINIFS(Q:Q,$E:$E,$E848))/(MAXIFS(Q:Q,$E:$E,$E848)-MINIFS(Q:Q,$E:$E,$E848)),
100*(Q848-MINIFS(Q:Q,$E:$E,$E848))/(MAXIFS(Q:Q,$E:$E,$E848)-MINIFS(Q:Q,$E:$E,$E848))))</f>
        <v/>
      </c>
      <c r="CG848" s="232" t="str">
        <f t="array" ref="CG848">IF(R848="","",
IF(INDEX(Settings!$H:$H,MATCH(CG$1,Settings!$G:$G,0))=TRUE,
100-100*(R848-MINIFS(R:R,$E:$E,$E848))/(MAXIFS(R:R,$E:$E,$E848)-MINIFS(R:R,$E:$E,$E848)),
100*(R848-MINIFS(R:R,$E:$E,$E848))/(MAXIFS(R:R,$E:$E,$E848)-MINIFS(R:R,$E:$E,$E848))))</f>
        <v/>
      </c>
      <c r="CH848" s="232" t="str">
        <f t="array" ref="CH848">IF(S848="","",
IF(INDEX(Settings!$H:$H,MATCH(CH$1,Settings!$G:$G,0))=TRUE,
100-100*(S848-MINIFS(S:S,$E:$E,$E848))/(MAXIFS(S:S,$E:$E,$E848)-MINIFS(S:S,$E:$E,$E848)),
100*(S848-MINIFS(S:S,$E:$E,$E848))/(MAXIFS(S:S,$E:$E,$E848)-MINIFS(S:S,$E:$E,$E848))))</f>
        <v/>
      </c>
      <c r="CI848" s="232" t="str">
        <f t="array" ref="CI848">IF(T848="","",
IF(INDEX(Settings!$H:$H,MATCH(CI$1,Settings!$G:$G,0))=TRUE,
100-100*(T848-MINIFS(T:T,$E:$E,$E848))/(MAXIFS(T:T,$E:$E,$E848)-MINIFS(T:T,$E:$E,$E848)),
100*(T848-MINIFS(T:T,$E:$E,$E848))/(MAXIFS(T:T,$E:$E,$E848)-MINIFS(T:T,$E:$E,$E848))))</f>
        <v/>
      </c>
      <c r="CJ848" s="232" t="str">
        <f t="array" ref="CJ848">IF(U848="","",
IF(INDEX(Settings!$H:$H,MATCH(CJ$1,Settings!$G:$G,0))=TRUE,
100-100*(U848-MINIFS(U:U,$E:$E,$E848))/(MAXIFS(U:U,$E:$E,$E848)-MINIFS(U:U,$E:$E,$E848)),
100*(U848-MINIFS(U:U,$E:$E,$E848))/(MAXIFS(U:U,$E:$E,$E848)-MINIFS(U:U,$E:$E,$E848))))</f>
        <v/>
      </c>
      <c r="CK848" s="232" t="str">
        <f t="array" ref="CK848">IF(V848="","",
IF(INDEX(Settings!$H:$H,MATCH(CK$1,Settings!$G:$G,0))=TRUE,
100-100*(V848-MINIFS(V:V,$E:$E,$E848))/(MAXIFS(V:V,$E:$E,$E848)-MINIFS(V:V,$E:$E,$E848)),
100*(V848-MINIFS(V:V,$E:$E,$E848))/(MAXIFS(V:V,$E:$E,$E848)-MINIFS(V:V,$E:$E,$E848))))</f>
        <v/>
      </c>
      <c r="CL848" s="232" t="str">
        <f t="array" ref="CL848">IF(W848="","",
IF(INDEX(Settings!$H:$H,MATCH(CL$1,Settings!$G:$G,0))=TRUE,
100-100*(W848-MINIFS(W:W,$E:$E,$E848))/(MAXIFS(W:W,$E:$E,$E848)-MINIFS(W:W,$E:$E,$E848)),
100*(W848-MINIFS(W:W,$E:$E,$E848))/(MAXIFS(W:W,$E:$E,$E848)-MINIFS(W:W,$E:$E,$E848))))</f>
        <v/>
      </c>
      <c r="CM848" s="232" t="str">
        <f t="array" ref="CM848">IF(X848="","",
IF(INDEX(Settings!$H:$H,MATCH(CM$1,Settings!$G:$G,0))=TRUE,
100-100*(X848-MINIFS(X:X,$E:$E,$E848))/(MAXIFS(X:X,$E:$E,$E848)-MINIFS(X:X,$E:$E,$E848)),
100*(X848-MINIFS(X:X,$E:$E,$E848))/(MAXIFS(X:X,$E:$E,$E848)-MINIFS(X:X,$E:$E,$E848))))</f>
        <v/>
      </c>
      <c r="CN848" s="232" t="str">
        <f t="array" ref="CN848">IF(Y848="","",
IF(INDEX(Settings!$H:$H,MATCH(CN$1,Settings!$G:$G,0))=TRUE,
100-100*(Y848-MINIFS(Y:Y,$E:$E,$E848))/(MAXIFS(Y:Y,$E:$E,$E848)-MINIFS(Y:Y,$E:$E,$E848)),
100*(Y848-MINIFS(Y:Y,$E:$E,$E848))/(MAXIFS(Y:Y,$E:$E,$E848)-MINIFS(Y:Y,$E:$E,$E848))))</f>
        <v/>
      </c>
      <c r="CO848" s="232" t="str">
        <f t="array" ref="CO848">IF(Z848="","",
IF(INDEX(Settings!$H:$H,MATCH(CO$1,Settings!$G:$G,0))=TRUE,
100-100*(Z848-MINIFS(Z:Z,$E:$E,$E848))/(MAXIFS(Z:Z,$E:$E,$E848)-MINIFS(Z:Z,$E:$E,$E848)),
100*(Z848-MINIFS(Z:Z,$E:$E,$E848))/(MAXIFS(Z:Z,$E:$E,$E848)-MINIFS(Z:Z,$E:$E,$E848))))</f>
        <v/>
      </c>
      <c r="CP848" s="232" t="str">
        <f t="array" ref="CP848">IF(AA848="","",
IF(INDEX(Settings!$H:$H,MATCH(CP$1,Settings!$G:$G,0))=TRUE,
100-100*(AA848-MINIFS(AA:AA,$E:$E,$E848))/(MAXIFS(AA:AA,$E:$E,$E848)-MINIFS(AA:AA,$E:$E,$E848)),
100*(AA848-MINIFS(AA:AA,$E:$E,$E848))/(MAXIFS(AA:AA,$E:$E,$E848)-MINIFS(AA:AA,$E:$E,$E848))))</f>
        <v/>
      </c>
      <c r="CQ848" s="232" t="str">
        <f t="array" ref="CQ848">IF(AB848="","",
IF(INDEX(Settings!$H:$H,MATCH(CQ$1,Settings!$G:$G,0))=TRUE,
100-100*(AB848-MINIFS(AB:AB,$E:$E,$E848))/(MAXIFS(AB:AB,$E:$E,$E848)-MINIFS(AB:AB,$E:$E,$E848)),
100*(AB848-MINIFS(AB:AB,$E:$E,$E848))/(MAXIFS(AB:AB,$E:$E,$E848)-MINIFS(AB:AB,$E:$E,$E848))))</f>
        <v/>
      </c>
      <c r="CR848" s="232" t="str">
        <f t="array" ref="CR848">IF(AC848="","",
IF(INDEX(Settings!$H:$H,MATCH(CR$1,Settings!$G:$G,0))=TRUE,
100-100*(AC848-MINIFS(AC:AC,$E:$E,$E848))/(MAXIFS(AC:AC,$E:$E,$E848)-MINIFS(AC:AC,$E:$E,$E848)),
100*(AC848-MINIFS(AC:AC,$E:$E,$E848))/(MAXIFS(AC:AC,$E:$E,$E848)-MINIFS(AC:AC,$E:$E,$E848))))</f>
        <v/>
      </c>
      <c r="CS848" s="232" t="str">
        <f t="array" ref="CS848">IF(AD848="","",
IF(INDEX(Settings!$H:$H,MATCH(CS$1,Settings!$G:$G,0))=TRUE,
100-100*(AD848-MINIFS(AD:AD,$E:$E,$E848))/(MAXIFS(AD:AD,$E:$E,$E848)-MINIFS(AD:AD,$E:$E,$E848)),
100*(AD848-MINIFS(AD:AD,$E:$E,$E848))/(MAXIFS(AD:AD,$E:$E,$E848)-MINIFS(AD:AD,$E:$E,$E848))))</f>
        <v/>
      </c>
      <c r="CT848" s="232" t="str">
        <f t="array" ref="CT848">IF(AE848="","",
IF(INDEX(Settings!$H:$H,MATCH(CT$1,Settings!$G:$G,0))=TRUE,
100-100*(AE848-MINIFS(AE:AE,$E:$E,$E848))/(MAXIFS(AE:AE,$E:$E,$E848)-MINIFS(AE:AE,$E:$E,$E848)),
100*(AE848-MINIFS(AE:AE,$E:$E,$E848))/(MAXIFS(AE:AE,$E:$E,$E848)-MINIFS(AE:AE,$E:$E,$E848))))</f>
        <v/>
      </c>
      <c r="CU848" s="232" t="str">
        <f t="array" ref="CU848">IF(AF848="","",
IF(INDEX(Settings!$H:$H,MATCH(CU$1,Settings!$G:$G,0))=TRUE,
100-100*(AF848-MINIFS(AF:AF,$E:$E,$E848))/(MAXIFS(AF:AF,$E:$E,$E848)-MINIFS(AF:AF,$E:$E,$E848)),
100*(AF848-MINIFS(AF:AF,$E:$E,$E848))/(MAXIFS(AF:AF,$E:$E,$E848)-MINIFS(AF:AF,$E:$E,$E848))))</f>
        <v/>
      </c>
      <c r="CV848" s="232" t="str">
        <f t="array" ref="CV848">IF(AG848="","",
IF(INDEX(Settings!$H:$H,MATCH(CV$1,Settings!$G:$G,0))=TRUE,
100-100*(AG848-MINIFS(AG:AG,$E:$E,$E848))/(MAXIFS(AG:AG,$E:$E,$E848)-MINIFS(AG:AG,$E:$E,$E848)),
100*(AG848-MINIFS(AG:AG,$E:$E,$E848))/(MAXIFS(AG:AG,$E:$E,$E848)-MINIFS(AG:AG,$E:$E,$E848))))</f>
        <v/>
      </c>
      <c r="CW848" s="232" t="str">
        <f t="array" ref="CW848">IF(AH848="","",
IF(INDEX(Settings!$H:$H,MATCH(CW$1,Settings!$G:$G,0))=TRUE,
100-100*(AH848-MINIFS(AH:AH,$E:$E,$E848))/(MAXIFS(AH:AH,$E:$E,$E848)-MINIFS(AH:AH,$E:$E,$E848)),
100*(AH848-MINIFS(AH:AH,$E:$E,$E848))/(MAXIFS(AH:AH,$E:$E,$E848)-MINIFS(AH:AH,$E:$E,$E848))))</f>
        <v/>
      </c>
      <c r="CX848" s="232" t="str">
        <f t="array" ref="CX848">IF(AI848="","",
IF(INDEX(Settings!$H:$H,MATCH(CX$1,Settings!$G:$G,0))=TRUE,
100-100*(AI848-MINIFS(AI:AI,$E:$E,$E848))/(MAXIFS(AI:AI,$E:$E,$E848)-MINIFS(AI:AI,$E:$E,$E848)),
100*(AI848-MINIFS(AI:AI,$E:$E,$E848))/(MAXIFS(AI:AI,$E:$E,$E848)-MINIFS(AI:AI,$E:$E,$E848))))</f>
        <v/>
      </c>
      <c r="CY848" s="232" t="str">
        <f t="array" ref="CY848">IF(AJ848="","",
IF(INDEX(Settings!$H:$H,MATCH(CY$1,Settings!$G:$G,0))=TRUE,
100-100*(AJ848-MINIFS(AJ:AJ,$E:$E,$E848))/(MAXIFS(AJ:AJ,$E:$E,$E848)-MINIFS(AJ:AJ,$E:$E,$E848)),
100*(AJ848-MINIFS(AJ:AJ,$E:$E,$E848))/(MAXIFS(AJ:AJ,$E:$E,$E848)-MINIFS(AJ:AJ,$E:$E,$E848))))</f>
        <v/>
      </c>
      <c r="CZ848" s="232" t="str">
        <f t="array" ref="CZ848">IF(AK848="","",
IF(INDEX(Settings!$H:$H,MATCH(CZ$1,Settings!$G:$G,0))=TRUE,
100-100*(AK848-MINIFS(AK:AK,$E:$E,$E848))/(MAXIFS(AK:AK,$E:$E,$E848)-MINIFS(AK:AK,$E:$E,$E848)),
100*(AK848-MINIFS(AK:AK,$E:$E,$E848))/(MAXIFS(AK:AK,$E:$E,$E848)-MINIFS(AK:AK,$E:$E,$E848))))</f>
        <v/>
      </c>
      <c r="DA848" s="232" t="str">
        <f t="array" ref="DA848">IF(AL848="","",
IF(INDEX(Settings!$H:$H,MATCH(DA$1,Settings!$G:$G,0))=TRUE,
100-100*(AL848-MINIFS(AL:AL,$E:$E,$E848))/(MAXIFS(AL:AL,$E:$E,$E848)-MINIFS(AL:AL,$E:$E,$E848)),
100*(AL848-MINIFS(AL:AL,$E:$E,$E848))/(MAXIFS(AL:AL,$E:$E,$E848)-MINIFS(AL:AL,$E:$E,$E848))))</f>
        <v/>
      </c>
      <c r="DB848" s="232" t="str">
        <f t="array" ref="DB848">IF(AM848="","",
IF(INDEX(Settings!$H:$H,MATCH(DB$1,Settings!$G:$G,0))=TRUE,
100-100*(AM848-MINIFS(AM:AM,$E:$E,$E848))/(MAXIFS(AM:AM,$E:$E,$E848)-MINIFS(AM:AM,$E:$E,$E848)),
100*(AM848-MINIFS(AM:AM,$E:$E,$E848))/(MAXIFS(AM:AM,$E:$E,$E848)-MINIFS(AM:AM,$E:$E,$E848))))</f>
        <v/>
      </c>
      <c r="DC848" s="232" t="str">
        <f t="array" ref="DC848">IF(AN848="","",
IF(INDEX(Settings!$H:$H,MATCH(DC$1,Settings!$G:$G,0))=TRUE,
100-100*(AN848-MINIFS(AN:AN,$E:$E,$E848))/(MAXIFS(AN:AN,$E:$E,$E848)-MINIFS(AN:AN,$E:$E,$E848)),
100*(AN848-MINIFS(AN:AN,$E:$E,$E848))/(MAXIFS(AN:AN,$E:$E,$E848)-MINIFS(AN:AN,$E:$E,$E848))))</f>
        <v/>
      </c>
      <c r="DD848" s="232" t="str">
        <f t="array" ref="DD848">IF(AO848="","",
IF(INDEX(Settings!$H:$H,MATCH(DD$1,Settings!$G:$G,0))=TRUE,
100-100*(AO848-MINIFS(AO:AO,$E:$E,$E848))/(MAXIFS(AO:AO,$E:$E,$E848)-MINIFS(AO:AO,$E:$E,$E848)),
100*(AO848-MINIFS(AO:AO,$E:$E,$E848))/(MAXIFS(AO:AO,$E:$E,$E848)-MINIFS(AO:AO,$E:$E,$E848))))</f>
        <v/>
      </c>
      <c r="DE848" s="232" t="str">
        <f t="array" ref="DE848">IF(AP848="","",
IF(INDEX(Settings!$H:$H,MATCH(DE$1,Settings!$G:$G,0))=TRUE,
100-100*(AP848-MINIFS(AP:AP,$E:$E,$E848))/(MAXIFS(AP:AP,$E:$E,$E848)-MINIFS(AP:AP,$E:$E,$E848)),
100*(AP848-MINIFS(AP:AP,$E:$E,$E848))/(MAXIFS(AP:AP,$E:$E,$E848)-MINIFS(AP:AP,$E:$E,$E848))))</f>
        <v/>
      </c>
      <c r="DF848" s="232" t="str">
        <f t="array" ref="DF848">IF(AQ848="","",
IF(INDEX(Settings!$H:$H,MATCH(DF$1,Settings!$G:$G,0))=TRUE,
100-100*(AQ848-MINIFS(AQ:AQ,$E:$E,$E848))/(MAXIFS(AQ:AQ,$E:$E,$E848)-MINIFS(AQ:AQ,$E:$E,$E848)),
100*(AQ848-MINIFS(AQ:AQ,$E:$E,$E848))/(MAXIFS(AQ:AQ,$E:$E,$E848)-MINIFS(AQ:AQ,$E:$E,$E848))))</f>
        <v/>
      </c>
      <c r="DG848" s="232" t="str">
        <f t="array" ref="DG848">IF(AR848="","",
IF(INDEX(Settings!$H:$H,MATCH(DG$1,Settings!$G:$G,0))=TRUE,
100-100*(AR848-MINIFS(AR:AR,$E:$E,$E848))/(MAXIFS(AR:AR,$E:$E,$E848)-MINIFS(AR:AR,$E:$E,$E848)),
100*(AR848-MINIFS(AR:AR,$E:$E,$E848))/(MAXIFS(AR:AR,$E:$E,$E848)-MINIFS(AR:AR,$E:$E,$E848))))</f>
        <v/>
      </c>
      <c r="DH848" s="232" t="str">
        <f t="array" ref="DH848">IF(AS848="","",
IF(INDEX(Settings!$H:$H,MATCH(DH$1,Settings!$G:$G,0))=TRUE,
100-100*(AS848-MINIFS(AS:AS,$E:$E,$E848))/(MAXIFS(AS:AS,$E:$E,$E848)-MINIFS(AS:AS,$E:$E,$E848)),
100*(AS848-MINIFS(AS:AS,$E:$E,$E848))/(MAXIFS(AS:AS,$E:$E,$E848)-MINIFS(AS:AS,$E:$E,$E848))))</f>
        <v/>
      </c>
      <c r="DI848" s="232" t="str">
        <f t="array" ref="DI848">IF(AT848="","",
IF(INDEX(Settings!$H:$H,MATCH(DI$1,Settings!$G:$G,0))=TRUE,
100-100*(AT848-MINIFS(AT:AT,$E:$E,$E848))/(MAXIFS(AT:AT,$E:$E,$E848)-MINIFS(AT:AT,$E:$E,$E848)),
100*(AT848-MINIFS(AT:AT,$E:$E,$E848))/(MAXIFS(AT:AT,$E:$E,$E848)-MINIFS(AT:AT,$E:$E,$E848))))</f>
        <v/>
      </c>
      <c r="DJ848" s="232" t="str">
        <f t="array" ref="DJ848">IF(AU848="","",
IF(INDEX(Settings!$H:$H,MATCH(DJ$1,Settings!$G:$G,0))=TRUE,
100-100*(AU848-MINIFS(AU:AU,$E:$E,$E848))/(MAXIFS(AU:AU,$E:$E,$E848)-MINIFS(AU:AU,$E:$E,$E848)),
100*(AU848-MINIFS(AU:AU,$E:$E,$E848))/(MAXIFS(AU:AU,$E:$E,$E848)-MINIFS(AU:AU,$E:$E,$E848))))</f>
        <v/>
      </c>
      <c r="DK848" s="232" t="str">
        <f t="array" ref="DK848">IF(AV848="","",
IF(INDEX(Settings!$H:$H,MATCH(DK$1,Settings!$G:$G,0))=TRUE,
100-100*(AV848-MINIFS(AV:AV,$E:$E,$E848))/(MAXIFS(AV:AV,$E:$E,$E848)-MINIFS(AV:AV,$E:$E,$E848)),
100*(AV848-MINIFS(AV:AV,$E:$E,$E848))/(MAXIFS(AV:AV,$E:$E,$E848)-MINIFS(AV:AV,$E:$E,$E848))))</f>
        <v/>
      </c>
      <c r="DL848" s="232" t="str">
        <f t="array" ref="DL848">IF(AW848="","",
IF(INDEX(Settings!$H:$H,MATCH(DL$1,Settings!$G:$G,0))=TRUE,
100-100*(AW848-MINIFS(AW:AW,$E:$E,$E848))/(MAXIFS(AW:AW,$E:$E,$E848)-MINIFS(AW:AW,$E:$E,$E848)),
100*(AW848-MINIFS(AW:AW,$E:$E,$E848))/(MAXIFS(AW:AW,$E:$E,$E848)-MINIFS(AW:AW,$E:$E,$E848))))</f>
        <v/>
      </c>
      <c r="DM848" s="232" t="str">
        <f t="array" ref="DM848">IF(AX848="","",
IF(INDEX(Settings!$H:$H,MATCH(DM$1,Settings!$G:$G,0))=TRUE,
100-100*(AX848-MINIFS(AX:AX,$E:$E,$E848))/(MAXIFS(AX:AX,$E:$E,$E848)-MINIFS(AX:AX,$E:$E,$E848)),
100*(AX848-MINIFS(AX:AX,$E:$E,$E848))/(MAXIFS(AX:AX,$E:$E,$E848)-MINIFS(AX:AX,$E:$E,$E848))))</f>
        <v/>
      </c>
      <c r="DN848" s="232" t="str">
        <f t="array" ref="DN848">IF(AY848="","",
IF(INDEX(Settings!$H:$H,MATCH(DN$1,Settings!$G:$G,0))=TRUE,
100-100*(AY848-MINIFS(AY:AY,$E:$E,$E848))/(MAXIFS(AY:AY,$E:$E,$E848)-MINIFS(AY:AY,$E:$E,$E848)),
100*(AY848-MINIFS(AY:AY,$E:$E,$E848))/(MAXIFS(AY:AY,$E:$E,$E848)-MINIFS(AY:AY,$E:$E,$E848))))</f>
        <v/>
      </c>
      <c r="DO848" s="232" t="str">
        <f t="array" ref="DO848">IF(AZ848="","",
IF(INDEX(Settings!$H:$H,MATCH(DO$1,Settings!$G:$G,0))=TRUE,
100-100*(AZ848-MINIFS(AZ:AZ,$E:$E,$E848))/(MAXIFS(AZ:AZ,$E:$E,$E848)-MINIFS(AZ:AZ,$E:$E,$E848)),
100*(AZ848-MINIFS(AZ:AZ,$E:$E,$E848))/(MAXIFS(AZ:AZ,$E:$E,$E848)-MINIFS(AZ:AZ,$E:$E,$E848))))</f>
        <v/>
      </c>
      <c r="DP848" s="232" t="str">
        <f t="array" ref="DP848">IF(BA848="","",
IF(INDEX(Settings!$H:$H,MATCH(DP$1,Settings!$G:$G,0))=TRUE,
100-100*(BA848-MINIFS(BA:BA,$E:$E,$E848))/(MAXIFS(BA:BA,$E:$E,$E848)-MINIFS(BA:BA,$E:$E,$E848)),
100*(BA848-MINIFS(BA:BA,$E:$E,$E848))/(MAXIFS(BA:BA,$E:$E,$E848)-MINIFS(BA:BA,$E:$E,$E848))))</f>
        <v/>
      </c>
      <c r="DQ848" s="232" t="str">
        <f t="array" ref="DQ848">IF(BB848="","",
IF(INDEX(Settings!$H:$H,MATCH(DQ$1,Settings!$G:$G,0))=TRUE,
100-100*(BB848-MINIFS(BB:BB,$E:$E,$E848))/(MAXIFS(BB:BB,$E:$E,$E848)-MINIFS(BB:BB,$E:$E,$E848)),
100*(BB848-MINIFS(BB:BB,$E:$E,$E848))/(MAXIFS(BB:BB,$E:$E,$E848)-MINIFS(BB:BB,$E:$E,$E848))))</f>
        <v/>
      </c>
      <c r="DR848" s="232" t="str">
        <f t="array" ref="DR848">IF(BC848="","",
IF(INDEX(Settings!$H:$H,MATCH(DR$1,Settings!$G:$G,0))=TRUE,
100-100*(BC848-MINIFS(BC:BC,$E:$E,$E848))/(MAXIFS(BC:BC,$E:$E,$E848)-MINIFS(BC:BC,$E:$E,$E848)),
100*(BC848-MINIFS(BC:BC,$E:$E,$E848))/(MAXIFS(BC:BC,$E:$E,$E848)-MINIFS(BC:BC,$E:$E,$E848))))</f>
        <v/>
      </c>
      <c r="DS848" s="232" t="str">
        <f t="array" ref="DS848">IF(BD848="","",
IF(INDEX(Settings!$H:$H,MATCH(DS$1,Settings!$G:$G,0))=TRUE,
100-100*(BD848-MINIFS(BD:BD,$E:$E,$E848))/(MAXIFS(BD:BD,$E:$E,$E848)-MINIFS(BD:BD,$E:$E,$E848)),
100*(BD848-MINIFS(BD:BD,$E:$E,$E848))/(MAXIFS(BD:BD,$E:$E,$E848)-MINIFS(BD:BD,$E:$E,$E848))))</f>
        <v/>
      </c>
      <c r="DT848" s="232" t="str">
        <f t="array" ref="DT848">IF(BE848="","",
IF(INDEX(Settings!$H:$H,MATCH(DT$1,Settings!$G:$G,0))=TRUE,
100-100*(BE848-MINIFS(BE:BE,$E:$E,$E848))/(MAXIFS(BE:BE,$E:$E,$E848)-MINIFS(BE:BE,$E:$E,$E848)),
100*(BE848-MINIFS(BE:BE,$E:$E,$E848))/(MAXIFS(BE:BE,$E:$E,$E848)-MINIFS(BE:BE,$E:$E,$E848))))</f>
        <v/>
      </c>
      <c r="DU848" s="232" t="str">
        <f t="array" ref="DU848">IF(BF848="","",
IF(INDEX(Settings!$H:$H,MATCH(DU$1,Settings!$G:$G,0))=TRUE,
100-100*(BF848-MINIFS(BF:BF,$E:$E,$E848))/(MAXIFS(BF:BF,$E:$E,$E848)-MINIFS(BF:BF,$E:$E,$E848)),
100*(BF848-MINIFS(BF:BF,$E:$E,$E848))/(MAXIFS(BF:BF,$E:$E,$E848)-MINIFS(BF:BF,$E:$E,$E848))))</f>
        <v/>
      </c>
      <c r="DV848" s="232" t="str">
        <f t="array" ref="DV848">IF(BG848="","",
IF(INDEX(Settings!$H:$H,MATCH(DV$1,Settings!$G:$G,0))=TRUE,
100-100*(BG848-MINIFS(BG:BG,$E:$E,$E848))/(MAXIFS(BG:BG,$E:$E,$E848)-MINIFS(BG:BG,$E:$E,$E848)),
100*(BG848-MINIFS(BG:BG,$E:$E,$E848))/(MAXIFS(BG:BG,$E:$E,$E848)-MINIFS(BG:BG,$E:$E,$E848))))</f>
        <v/>
      </c>
      <c r="DW848" s="232" t="str">
        <f t="array" ref="DW848">IF(BH848="","",
IF(INDEX(Settings!$H:$H,MATCH(DW$1,Settings!$G:$G,0))=TRUE,
100-100*(BH848-MINIFS(BH:BH,$E:$E,$E848))/(MAXIFS(BH:BH,$E:$E,$E848)-MINIFS(BH:BH,$E:$E,$E848)),
100*(BH848-MINIFS(BH:BH,$E:$E,$E848))/(MAXIFS(BH:BH,$E:$E,$E848)-MINIFS(BH:BH,$E:$E,$E848))))</f>
        <v/>
      </c>
      <c r="DX848" s="232" t="str">
        <f t="array" ref="DX848">IF(BI848="","",
IF(INDEX(Settings!$H:$H,MATCH(DX$1,Settings!$G:$G,0))=TRUE,
100-100*(BI848-MINIFS(BI:BI,$E:$E,$E848))/(MAXIFS(BI:BI,$E:$E,$E848)-MINIFS(BI:BI,$E:$E,$E848)),
100*(BI848-MINIFS(BI:BI,$E:$E,$E848))/(MAXIFS(BI:BI,$E:$E,$E848)-MINIFS(BI:BI,$E:$E,$E848))))</f>
        <v/>
      </c>
      <c r="DY848" s="232" t="str">
        <f t="array" ref="DY848">IF(BJ848="","",
IF(INDEX(Settings!$H:$H,MATCH(DY$1,Settings!$G:$G,0))=TRUE,
100-100*(BJ848-MINIFS(BJ:BJ,$E:$E,$E848))/(MAXIFS(BJ:BJ,$E:$E,$E848)-MINIFS(BJ:BJ,$E:$E,$E848)),
100*(BJ848-MINIFS(BJ:BJ,$E:$E,$E848))/(MAXIFS(BJ:BJ,$E:$E,$E848)-MINIFS(BJ:BJ,$E:$E,$E848))))</f>
        <v/>
      </c>
      <c r="DZ848" s="234"/>
      <c r="EA848" s="234"/>
      <c r="EB848" s="234" t="str">
        <f t="shared" si="8"/>
        <v/>
      </c>
      <c r="EC848" s="234" t="str">
        <f t="shared" si="9"/>
        <v/>
      </c>
      <c r="ED848" s="234" t="str">
        <f t="shared" si="10"/>
        <v/>
      </c>
      <c r="EE848" s="234" t="str">
        <f t="shared" si="11"/>
        <v/>
      </c>
      <c r="EF848" s="234" t="str">
        <f t="shared" si="12"/>
        <v/>
      </c>
      <c r="EG848" s="234" t="str">
        <f t="shared" si="13"/>
        <v/>
      </c>
      <c r="EH848" s="234"/>
      <c r="EI848" s="234"/>
      <c r="EJ848" s="234"/>
      <c r="EK848" s="234"/>
      <c r="EL848" s="234"/>
      <c r="EM848" s="234"/>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3" t="str">
        <f t="shared" si="14"/>
        <v/>
      </c>
      <c r="N849" s="49"/>
      <c r="O849" s="49"/>
      <c r="P849" s="49"/>
      <c r="Q849" s="49"/>
      <c r="R849" s="49"/>
      <c r="S849" s="222" t="str">
        <f>IFERROR(VLOOKUP(AF849, 'YOYO IR Scores'!A:C, 3, FALSE), "")
</f>
        <v/>
      </c>
      <c r="T849" s="49"/>
      <c r="U849" s="49"/>
      <c r="V849" s="49"/>
      <c r="W849" s="49"/>
      <c r="X849" s="224" t="str">
        <f t="shared" si="4"/>
        <v/>
      </c>
      <c r="Y849" s="225" t="str">
        <f t="shared" si="5"/>
        <v/>
      </c>
      <c r="Z849" s="225" t="str">
        <f t="shared" si="6"/>
        <v/>
      </c>
      <c r="AA849" s="224" t="str">
        <f t="shared" si="7"/>
        <v/>
      </c>
      <c r="AB849" s="223"/>
      <c r="AC849" s="223"/>
      <c r="AD849" s="223"/>
      <c r="AE849" s="223" t="str">
        <f>IFERROR(VLOOKUP(AF849, 'YOYO IR Scores'!A:C, 2, FALSE), "")</f>
        <v/>
      </c>
      <c r="AF849" s="223"/>
      <c r="AG849" s="223"/>
      <c r="AH849" s="223"/>
      <c r="AI849" s="223"/>
      <c r="AJ849" s="223"/>
      <c r="AK849" s="223"/>
      <c r="AL849" s="223"/>
      <c r="AM849" s="223"/>
      <c r="AN849" s="223"/>
      <c r="AO849" s="223"/>
      <c r="AP849" s="223"/>
      <c r="AQ849" s="223"/>
      <c r="AR849" s="223"/>
      <c r="AS849" s="223"/>
      <c r="AT849" s="223"/>
      <c r="AU849" s="223"/>
      <c r="AV849" s="223"/>
      <c r="AW849" s="223"/>
      <c r="AX849" s="223"/>
      <c r="AY849" s="223"/>
      <c r="AZ849" s="223"/>
      <c r="BA849" s="223"/>
      <c r="BB849" s="223"/>
      <c r="BC849" s="223"/>
      <c r="BD849" s="223"/>
      <c r="BE849" s="223"/>
      <c r="BF849" s="223"/>
      <c r="BG849" s="223"/>
      <c r="BH849" s="223"/>
      <c r="BI849" s="223"/>
      <c r="BJ849" s="223"/>
      <c r="BK849" s="223" t="str">
        <f t="array" ref="BK849">IF(J849="","",
IF(INDEX(Settings!$H:$H,MATCH(BY$1,Settings!$G:$G,0))=TRUE,
100-100*(J849-MIN(J:J))/(MAX(J:J)-MIN(J:J)),
100*(J849-MIN(J:J))/(MAX(J:J)-MIN(J:J))))</f>
        <v/>
      </c>
      <c r="BL849" s="223" t="str">
        <f t="array" ref="BL849">IF(J849="","",
IF(INDEX(Settings!$H:$H,MATCH(BY$1,Settings!$G:$G,0))=TRUE,
100-100*(J849-MINIFS(J:J,$E:$E,$E849))/(MAXIFS(J:J,$E:$E,$E849)-MINIFS(J:J,$E:$E,$E849)),
100*(J849-MINIFS(J:J,$E:$E,$E849))/(MAXIFS(J:J,$E:$E,$E849)-MINIFS(J:J,$E:$E,$E849))))</f>
        <v/>
      </c>
      <c r="BM849" s="223"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4" t="str">
        <f t="array" ref="BQ849">IF(J849="","",
IF(INDEX(Settings!$H:$H,MATCH(BY$1,Settings!$G:$G,0))=TRUE,
-1*(J849-AVERAGE(J:J))/STDEV(J:J),
(J849-AVERAGE(J:J))/STDEV(J:J)))</f>
        <v/>
      </c>
      <c r="BR849" s="224" t="str">
        <f>IFERROR(__xludf.DUMMYFUNCTION("IF(J849="""","""",
IF(INDEX(Settings!$H:$H,MATCH(BY$1,Settings!$G:$G,0))=TRUE,
-1*(J849-AVERAGEIFS(J:J,$E:$E,$E849))/STDEV(FILTER(J:J,$E:$E=$E849)),
(J849-AVERAGEIFS(J:J,$E:$E,$E849))/STDEV(FILTER(J:J,$E:$E=$E849))))"),"")</f>
        <v/>
      </c>
      <c r="BS849" s="224"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3" t="str">
        <f t="array" ref="BY849">IF(J849="","",
IF(INDEX(Settings!$H:$H,MATCH(BY$1,Settings!$G:$G,0))=TRUE,
100-100*(J849-MINIFS(J:J,$E:$E,$E849))/(MAXIFS(J:J,$E:$E,$E849)-MINIFS(J:J,$E:$E,$E849)),
100*(J849-MINIFS(J:J,$E:$E,$E849))/(MAXIFS(J:J,$E:$E,$E849)-MINIFS(J:J,$E:$E,$E849))))</f>
        <v/>
      </c>
      <c r="BZ849" s="223" t="str">
        <f t="array" ref="BZ849">IF(K849="","",
IF(INDEX(Settings!$H:$H,MATCH(BZ$1,Settings!$G:$G,0))=TRUE,
100-100*(K849-MINIFS(K:K,$E:$E,$E849))/(MAXIFS(K:K,$E:$E,$E849)-MINIFS(K:K,$E:$E,$E849)),
100*(K849-MINIFS(K:K,$E:$E,$E849))/(MAXIFS(K:K,$E:$E,$E849)-MINIFS(K:K,$E:$E,$E849))))</f>
        <v/>
      </c>
      <c r="CA849" s="223" t="str">
        <f t="array" ref="CA849">IF(L849="","",
IF(INDEX(Settings!$H:$H,MATCH(CA$1,Settings!$G:$G,0))=TRUE,
100-100*(L849-MINIFS(L:L,$E:$E,$E849))/(MAXIFS(L:L,$E:$E,$E849)-MINIFS(L:L,$E:$E,$E849)),
100*(L849-MINIFS(L:L,$E:$E,$E849))/(MAXIFS(L:L,$E:$E,$E849)-MINIFS(L:L,$E:$E,$E849))))</f>
        <v/>
      </c>
      <c r="CB849" s="223" t="str">
        <f t="array" ref="CB849">IF(M849="","",
IF(INDEX(Settings!$H:$H,MATCH(CB$1,Settings!$G:$G,0))=TRUE,
100-100*(M849-MINIFS(M:M,$E:$E,$E849))/(MAXIFS(M:M,$E:$E,$E849)-MINIFS(M:M,$E:$E,$E849)),
100*(M849-MINIFS(M:M,$E:$E,$E849))/(MAXIFS(M:M,$E:$E,$E849)-MINIFS(M:M,$E:$E,$E849))))</f>
        <v/>
      </c>
      <c r="CC849" s="223" t="str">
        <f t="array" ref="CC849">IF(N849="","",
IF(INDEX(Settings!$H:$H,MATCH(CC$1,Settings!$G:$G,0))=TRUE,
100-100*(N849-MINIFS(N:N,$E:$E,$E849))/(MAXIFS(N:N,$E:$E,$E849)-MINIFS(N:N,$E:$E,$E849)),
100*(N849-MINIFS(N:N,$E:$E,$E849))/(MAXIFS(N:N,$E:$E,$E849)-MINIFS(N:N,$E:$E,$E849))))</f>
        <v/>
      </c>
      <c r="CD849" s="223" t="str">
        <f t="array" ref="CD849">IF(O849="","",
IF(INDEX(Settings!$H:$H,MATCH(CD$1,Settings!$G:$G,0))=TRUE,
100-100*(O849-MINIFS(O:O,$E:$E,$E849))/(MAXIFS(O:O,$E:$E,$E849)-MINIFS(O:O,$E:$E,$E849)),
100*(O849-MINIFS(O:O,$E:$E,$E849))/(MAXIFS(O:O,$E:$E,$E849)-MINIFS(O:O,$E:$E,$E849))))</f>
        <v/>
      </c>
      <c r="CE849" s="223" t="str">
        <f t="array" ref="CE849">IF(P849="","",
IF(INDEX(Settings!$H:$H,MATCH(CE$1,Settings!$G:$G,0))=TRUE,
100-100*(P849-MINIFS(P:P,$E:$E,$E849))/(MAXIFS(P:P,$E:$E,$E849)-MINIFS(P:P,$E:$E,$E849)),
100*(P849-MINIFS(P:P,$E:$E,$E849))/(MAXIFS(P:P,$E:$E,$E849)-MINIFS(P:P,$E:$E,$E849))))</f>
        <v/>
      </c>
      <c r="CF849" s="223" t="str">
        <f t="array" ref="CF849">IF(Q849="","",
IF(INDEX(Settings!$H:$H,MATCH(CF$1,Settings!$G:$G,0))=TRUE,
100-100*(Q849-MINIFS(Q:Q,$E:$E,$E849))/(MAXIFS(Q:Q,$E:$E,$E849)-MINIFS(Q:Q,$E:$E,$E849)),
100*(Q849-MINIFS(Q:Q,$E:$E,$E849))/(MAXIFS(Q:Q,$E:$E,$E849)-MINIFS(Q:Q,$E:$E,$E849))))</f>
        <v/>
      </c>
      <c r="CG849" s="223" t="str">
        <f t="array" ref="CG849">IF(R849="","",
IF(INDEX(Settings!$H:$H,MATCH(CG$1,Settings!$G:$G,0))=TRUE,
100-100*(R849-MINIFS(R:R,$E:$E,$E849))/(MAXIFS(R:R,$E:$E,$E849)-MINIFS(R:R,$E:$E,$E849)),
100*(R849-MINIFS(R:R,$E:$E,$E849))/(MAXIFS(R:R,$E:$E,$E849)-MINIFS(R:R,$E:$E,$E849))))</f>
        <v/>
      </c>
      <c r="CH849" s="223" t="str">
        <f t="array" ref="CH849">IF(S849="","",
IF(INDEX(Settings!$H:$H,MATCH(CH$1,Settings!$G:$G,0))=TRUE,
100-100*(S849-MINIFS(S:S,$E:$E,$E849))/(MAXIFS(S:S,$E:$E,$E849)-MINIFS(S:S,$E:$E,$E849)),
100*(S849-MINIFS(S:S,$E:$E,$E849))/(MAXIFS(S:S,$E:$E,$E849)-MINIFS(S:S,$E:$E,$E849))))</f>
        <v/>
      </c>
      <c r="CI849" s="223" t="str">
        <f t="array" ref="CI849">IF(T849="","",
IF(INDEX(Settings!$H:$H,MATCH(CI$1,Settings!$G:$G,0))=TRUE,
100-100*(T849-MINIFS(T:T,$E:$E,$E849))/(MAXIFS(T:T,$E:$E,$E849)-MINIFS(T:T,$E:$E,$E849)),
100*(T849-MINIFS(T:T,$E:$E,$E849))/(MAXIFS(T:T,$E:$E,$E849)-MINIFS(T:T,$E:$E,$E849))))</f>
        <v/>
      </c>
      <c r="CJ849" s="223" t="str">
        <f t="array" ref="CJ849">IF(U849="","",
IF(INDEX(Settings!$H:$H,MATCH(CJ$1,Settings!$G:$G,0))=TRUE,
100-100*(U849-MINIFS(U:U,$E:$E,$E849))/(MAXIFS(U:U,$E:$E,$E849)-MINIFS(U:U,$E:$E,$E849)),
100*(U849-MINIFS(U:U,$E:$E,$E849))/(MAXIFS(U:U,$E:$E,$E849)-MINIFS(U:U,$E:$E,$E849))))</f>
        <v/>
      </c>
      <c r="CK849" s="223" t="str">
        <f t="array" ref="CK849">IF(V849="","",
IF(INDEX(Settings!$H:$H,MATCH(CK$1,Settings!$G:$G,0))=TRUE,
100-100*(V849-MINIFS(V:V,$E:$E,$E849))/(MAXIFS(V:V,$E:$E,$E849)-MINIFS(V:V,$E:$E,$E849)),
100*(V849-MINIFS(V:V,$E:$E,$E849))/(MAXIFS(V:V,$E:$E,$E849)-MINIFS(V:V,$E:$E,$E849))))</f>
        <v/>
      </c>
      <c r="CL849" s="223" t="str">
        <f t="array" ref="CL849">IF(W849="","",
IF(INDEX(Settings!$H:$H,MATCH(CL$1,Settings!$G:$G,0))=TRUE,
100-100*(W849-MINIFS(W:W,$E:$E,$E849))/(MAXIFS(W:W,$E:$E,$E849)-MINIFS(W:W,$E:$E,$E849)),
100*(W849-MINIFS(W:W,$E:$E,$E849))/(MAXIFS(W:W,$E:$E,$E849)-MINIFS(W:W,$E:$E,$E849))))</f>
        <v/>
      </c>
      <c r="CM849" s="223" t="str">
        <f t="array" ref="CM849">IF(X849="","",
IF(INDEX(Settings!$H:$H,MATCH(CM$1,Settings!$G:$G,0))=TRUE,
100-100*(X849-MINIFS(X:X,$E:$E,$E849))/(MAXIFS(X:X,$E:$E,$E849)-MINIFS(X:X,$E:$E,$E849)),
100*(X849-MINIFS(X:X,$E:$E,$E849))/(MAXIFS(X:X,$E:$E,$E849)-MINIFS(X:X,$E:$E,$E849))))</f>
        <v/>
      </c>
      <c r="CN849" s="223" t="str">
        <f t="array" ref="CN849">IF(Y849="","",
IF(INDEX(Settings!$H:$H,MATCH(CN$1,Settings!$G:$G,0))=TRUE,
100-100*(Y849-MINIFS(Y:Y,$E:$E,$E849))/(MAXIFS(Y:Y,$E:$E,$E849)-MINIFS(Y:Y,$E:$E,$E849)),
100*(Y849-MINIFS(Y:Y,$E:$E,$E849))/(MAXIFS(Y:Y,$E:$E,$E849)-MINIFS(Y:Y,$E:$E,$E849))))</f>
        <v/>
      </c>
      <c r="CO849" s="223" t="str">
        <f t="array" ref="CO849">IF(Z849="","",
IF(INDEX(Settings!$H:$H,MATCH(CO$1,Settings!$G:$G,0))=TRUE,
100-100*(Z849-MINIFS(Z:Z,$E:$E,$E849))/(MAXIFS(Z:Z,$E:$E,$E849)-MINIFS(Z:Z,$E:$E,$E849)),
100*(Z849-MINIFS(Z:Z,$E:$E,$E849))/(MAXIFS(Z:Z,$E:$E,$E849)-MINIFS(Z:Z,$E:$E,$E849))))</f>
        <v/>
      </c>
      <c r="CP849" s="223" t="str">
        <f t="array" ref="CP849">IF(AA849="","",
IF(INDEX(Settings!$H:$H,MATCH(CP$1,Settings!$G:$G,0))=TRUE,
100-100*(AA849-MINIFS(AA:AA,$E:$E,$E849))/(MAXIFS(AA:AA,$E:$E,$E849)-MINIFS(AA:AA,$E:$E,$E849)),
100*(AA849-MINIFS(AA:AA,$E:$E,$E849))/(MAXIFS(AA:AA,$E:$E,$E849)-MINIFS(AA:AA,$E:$E,$E849))))</f>
        <v/>
      </c>
      <c r="CQ849" s="223" t="str">
        <f t="array" ref="CQ849">IF(AB849="","",
IF(INDEX(Settings!$H:$H,MATCH(CQ$1,Settings!$G:$G,0))=TRUE,
100-100*(AB849-MINIFS(AB:AB,$E:$E,$E849))/(MAXIFS(AB:AB,$E:$E,$E849)-MINIFS(AB:AB,$E:$E,$E849)),
100*(AB849-MINIFS(AB:AB,$E:$E,$E849))/(MAXIFS(AB:AB,$E:$E,$E849)-MINIFS(AB:AB,$E:$E,$E849))))</f>
        <v/>
      </c>
      <c r="CR849" s="223" t="str">
        <f t="array" ref="CR849">IF(AC849="","",
IF(INDEX(Settings!$H:$H,MATCH(CR$1,Settings!$G:$G,0))=TRUE,
100-100*(AC849-MINIFS(AC:AC,$E:$E,$E849))/(MAXIFS(AC:AC,$E:$E,$E849)-MINIFS(AC:AC,$E:$E,$E849)),
100*(AC849-MINIFS(AC:AC,$E:$E,$E849))/(MAXIFS(AC:AC,$E:$E,$E849)-MINIFS(AC:AC,$E:$E,$E849))))</f>
        <v/>
      </c>
      <c r="CS849" s="223" t="str">
        <f t="array" ref="CS849">IF(AD849="","",
IF(INDEX(Settings!$H:$H,MATCH(CS$1,Settings!$G:$G,0))=TRUE,
100-100*(AD849-MINIFS(AD:AD,$E:$E,$E849))/(MAXIFS(AD:AD,$E:$E,$E849)-MINIFS(AD:AD,$E:$E,$E849)),
100*(AD849-MINIFS(AD:AD,$E:$E,$E849))/(MAXIFS(AD:AD,$E:$E,$E849)-MINIFS(AD:AD,$E:$E,$E849))))</f>
        <v/>
      </c>
      <c r="CT849" s="223" t="str">
        <f t="array" ref="CT849">IF(AE849="","",
IF(INDEX(Settings!$H:$H,MATCH(CT$1,Settings!$G:$G,0))=TRUE,
100-100*(AE849-MINIFS(AE:AE,$E:$E,$E849))/(MAXIFS(AE:AE,$E:$E,$E849)-MINIFS(AE:AE,$E:$E,$E849)),
100*(AE849-MINIFS(AE:AE,$E:$E,$E849))/(MAXIFS(AE:AE,$E:$E,$E849)-MINIFS(AE:AE,$E:$E,$E849))))</f>
        <v/>
      </c>
      <c r="CU849" s="223" t="str">
        <f t="array" ref="CU849">IF(AF849="","",
IF(INDEX(Settings!$H:$H,MATCH(CU$1,Settings!$G:$G,0))=TRUE,
100-100*(AF849-MINIFS(AF:AF,$E:$E,$E849))/(MAXIFS(AF:AF,$E:$E,$E849)-MINIFS(AF:AF,$E:$E,$E849)),
100*(AF849-MINIFS(AF:AF,$E:$E,$E849))/(MAXIFS(AF:AF,$E:$E,$E849)-MINIFS(AF:AF,$E:$E,$E849))))</f>
        <v/>
      </c>
      <c r="CV849" s="223" t="str">
        <f t="array" ref="CV849">IF(AG849="","",
IF(INDEX(Settings!$H:$H,MATCH(CV$1,Settings!$G:$G,0))=TRUE,
100-100*(AG849-MINIFS(AG:AG,$E:$E,$E849))/(MAXIFS(AG:AG,$E:$E,$E849)-MINIFS(AG:AG,$E:$E,$E849)),
100*(AG849-MINIFS(AG:AG,$E:$E,$E849))/(MAXIFS(AG:AG,$E:$E,$E849)-MINIFS(AG:AG,$E:$E,$E849))))</f>
        <v/>
      </c>
      <c r="CW849" s="223" t="str">
        <f t="array" ref="CW849">IF(AH849="","",
IF(INDEX(Settings!$H:$H,MATCH(CW$1,Settings!$G:$G,0))=TRUE,
100-100*(AH849-MINIFS(AH:AH,$E:$E,$E849))/(MAXIFS(AH:AH,$E:$E,$E849)-MINIFS(AH:AH,$E:$E,$E849)),
100*(AH849-MINIFS(AH:AH,$E:$E,$E849))/(MAXIFS(AH:AH,$E:$E,$E849)-MINIFS(AH:AH,$E:$E,$E849))))</f>
        <v/>
      </c>
      <c r="CX849" s="223" t="str">
        <f t="array" ref="CX849">IF(AI849="","",
IF(INDEX(Settings!$H:$H,MATCH(CX$1,Settings!$G:$G,0))=TRUE,
100-100*(AI849-MINIFS(AI:AI,$E:$E,$E849))/(MAXIFS(AI:AI,$E:$E,$E849)-MINIFS(AI:AI,$E:$E,$E849)),
100*(AI849-MINIFS(AI:AI,$E:$E,$E849))/(MAXIFS(AI:AI,$E:$E,$E849)-MINIFS(AI:AI,$E:$E,$E849))))</f>
        <v/>
      </c>
      <c r="CY849" s="223" t="str">
        <f t="array" ref="CY849">IF(AJ849="","",
IF(INDEX(Settings!$H:$H,MATCH(CY$1,Settings!$G:$G,0))=TRUE,
100-100*(AJ849-MINIFS(AJ:AJ,$E:$E,$E849))/(MAXIFS(AJ:AJ,$E:$E,$E849)-MINIFS(AJ:AJ,$E:$E,$E849)),
100*(AJ849-MINIFS(AJ:AJ,$E:$E,$E849))/(MAXIFS(AJ:AJ,$E:$E,$E849)-MINIFS(AJ:AJ,$E:$E,$E849))))</f>
        <v/>
      </c>
      <c r="CZ849" s="223" t="str">
        <f t="array" ref="CZ849">IF(AK849="","",
IF(INDEX(Settings!$H:$H,MATCH(CZ$1,Settings!$G:$G,0))=TRUE,
100-100*(AK849-MINIFS(AK:AK,$E:$E,$E849))/(MAXIFS(AK:AK,$E:$E,$E849)-MINIFS(AK:AK,$E:$E,$E849)),
100*(AK849-MINIFS(AK:AK,$E:$E,$E849))/(MAXIFS(AK:AK,$E:$E,$E849)-MINIFS(AK:AK,$E:$E,$E849))))</f>
        <v/>
      </c>
      <c r="DA849" s="223" t="str">
        <f t="array" ref="DA849">IF(AL849="","",
IF(INDEX(Settings!$H:$H,MATCH(DA$1,Settings!$G:$G,0))=TRUE,
100-100*(AL849-MINIFS(AL:AL,$E:$E,$E849))/(MAXIFS(AL:AL,$E:$E,$E849)-MINIFS(AL:AL,$E:$E,$E849)),
100*(AL849-MINIFS(AL:AL,$E:$E,$E849))/(MAXIFS(AL:AL,$E:$E,$E849)-MINIFS(AL:AL,$E:$E,$E849))))</f>
        <v/>
      </c>
      <c r="DB849" s="223" t="str">
        <f t="array" ref="DB849">IF(AM849="","",
IF(INDEX(Settings!$H:$H,MATCH(DB$1,Settings!$G:$G,0))=TRUE,
100-100*(AM849-MINIFS(AM:AM,$E:$E,$E849))/(MAXIFS(AM:AM,$E:$E,$E849)-MINIFS(AM:AM,$E:$E,$E849)),
100*(AM849-MINIFS(AM:AM,$E:$E,$E849))/(MAXIFS(AM:AM,$E:$E,$E849)-MINIFS(AM:AM,$E:$E,$E849))))</f>
        <v/>
      </c>
      <c r="DC849" s="223" t="str">
        <f t="array" ref="DC849">IF(AN849="","",
IF(INDEX(Settings!$H:$H,MATCH(DC$1,Settings!$G:$G,0))=TRUE,
100-100*(AN849-MINIFS(AN:AN,$E:$E,$E849))/(MAXIFS(AN:AN,$E:$E,$E849)-MINIFS(AN:AN,$E:$E,$E849)),
100*(AN849-MINIFS(AN:AN,$E:$E,$E849))/(MAXIFS(AN:AN,$E:$E,$E849)-MINIFS(AN:AN,$E:$E,$E849))))</f>
        <v/>
      </c>
      <c r="DD849" s="223" t="str">
        <f t="array" ref="DD849">IF(AO849="","",
IF(INDEX(Settings!$H:$H,MATCH(DD$1,Settings!$G:$G,0))=TRUE,
100-100*(AO849-MINIFS(AO:AO,$E:$E,$E849))/(MAXIFS(AO:AO,$E:$E,$E849)-MINIFS(AO:AO,$E:$E,$E849)),
100*(AO849-MINIFS(AO:AO,$E:$E,$E849))/(MAXIFS(AO:AO,$E:$E,$E849)-MINIFS(AO:AO,$E:$E,$E849))))</f>
        <v/>
      </c>
      <c r="DE849" s="223" t="str">
        <f t="array" ref="DE849">IF(AP849="","",
IF(INDEX(Settings!$H:$H,MATCH(DE$1,Settings!$G:$G,0))=TRUE,
100-100*(AP849-MINIFS(AP:AP,$E:$E,$E849))/(MAXIFS(AP:AP,$E:$E,$E849)-MINIFS(AP:AP,$E:$E,$E849)),
100*(AP849-MINIFS(AP:AP,$E:$E,$E849))/(MAXIFS(AP:AP,$E:$E,$E849)-MINIFS(AP:AP,$E:$E,$E849))))</f>
        <v/>
      </c>
      <c r="DF849" s="223" t="str">
        <f t="array" ref="DF849">IF(AQ849="","",
IF(INDEX(Settings!$H:$H,MATCH(DF$1,Settings!$G:$G,0))=TRUE,
100-100*(AQ849-MINIFS(AQ:AQ,$E:$E,$E849))/(MAXIFS(AQ:AQ,$E:$E,$E849)-MINIFS(AQ:AQ,$E:$E,$E849)),
100*(AQ849-MINIFS(AQ:AQ,$E:$E,$E849))/(MAXIFS(AQ:AQ,$E:$E,$E849)-MINIFS(AQ:AQ,$E:$E,$E849))))</f>
        <v/>
      </c>
      <c r="DG849" s="223" t="str">
        <f t="array" ref="DG849">IF(AR849="","",
IF(INDEX(Settings!$H:$H,MATCH(DG$1,Settings!$G:$G,0))=TRUE,
100-100*(AR849-MINIFS(AR:AR,$E:$E,$E849))/(MAXIFS(AR:AR,$E:$E,$E849)-MINIFS(AR:AR,$E:$E,$E849)),
100*(AR849-MINIFS(AR:AR,$E:$E,$E849))/(MAXIFS(AR:AR,$E:$E,$E849)-MINIFS(AR:AR,$E:$E,$E849))))</f>
        <v/>
      </c>
      <c r="DH849" s="223" t="str">
        <f t="array" ref="DH849">IF(AS849="","",
IF(INDEX(Settings!$H:$H,MATCH(DH$1,Settings!$G:$G,0))=TRUE,
100-100*(AS849-MINIFS(AS:AS,$E:$E,$E849))/(MAXIFS(AS:AS,$E:$E,$E849)-MINIFS(AS:AS,$E:$E,$E849)),
100*(AS849-MINIFS(AS:AS,$E:$E,$E849))/(MAXIFS(AS:AS,$E:$E,$E849)-MINIFS(AS:AS,$E:$E,$E849))))</f>
        <v/>
      </c>
      <c r="DI849" s="223" t="str">
        <f t="array" ref="DI849">IF(AT849="","",
IF(INDEX(Settings!$H:$H,MATCH(DI$1,Settings!$G:$G,0))=TRUE,
100-100*(AT849-MINIFS(AT:AT,$E:$E,$E849))/(MAXIFS(AT:AT,$E:$E,$E849)-MINIFS(AT:AT,$E:$E,$E849)),
100*(AT849-MINIFS(AT:AT,$E:$E,$E849))/(MAXIFS(AT:AT,$E:$E,$E849)-MINIFS(AT:AT,$E:$E,$E849))))</f>
        <v/>
      </c>
      <c r="DJ849" s="223" t="str">
        <f t="array" ref="DJ849">IF(AU849="","",
IF(INDEX(Settings!$H:$H,MATCH(DJ$1,Settings!$G:$G,0))=TRUE,
100-100*(AU849-MINIFS(AU:AU,$E:$E,$E849))/(MAXIFS(AU:AU,$E:$E,$E849)-MINIFS(AU:AU,$E:$E,$E849)),
100*(AU849-MINIFS(AU:AU,$E:$E,$E849))/(MAXIFS(AU:AU,$E:$E,$E849)-MINIFS(AU:AU,$E:$E,$E849))))</f>
        <v/>
      </c>
      <c r="DK849" s="223" t="str">
        <f t="array" ref="DK849">IF(AV849="","",
IF(INDEX(Settings!$H:$H,MATCH(DK$1,Settings!$G:$G,0))=TRUE,
100-100*(AV849-MINIFS(AV:AV,$E:$E,$E849))/(MAXIFS(AV:AV,$E:$E,$E849)-MINIFS(AV:AV,$E:$E,$E849)),
100*(AV849-MINIFS(AV:AV,$E:$E,$E849))/(MAXIFS(AV:AV,$E:$E,$E849)-MINIFS(AV:AV,$E:$E,$E849))))</f>
        <v/>
      </c>
      <c r="DL849" s="223" t="str">
        <f t="array" ref="DL849">IF(AW849="","",
IF(INDEX(Settings!$H:$H,MATCH(DL$1,Settings!$G:$G,0))=TRUE,
100-100*(AW849-MINIFS(AW:AW,$E:$E,$E849))/(MAXIFS(AW:AW,$E:$E,$E849)-MINIFS(AW:AW,$E:$E,$E849)),
100*(AW849-MINIFS(AW:AW,$E:$E,$E849))/(MAXIFS(AW:AW,$E:$E,$E849)-MINIFS(AW:AW,$E:$E,$E849))))</f>
        <v/>
      </c>
      <c r="DM849" s="223" t="str">
        <f t="array" ref="DM849">IF(AX849="","",
IF(INDEX(Settings!$H:$H,MATCH(DM$1,Settings!$G:$G,0))=TRUE,
100-100*(AX849-MINIFS(AX:AX,$E:$E,$E849))/(MAXIFS(AX:AX,$E:$E,$E849)-MINIFS(AX:AX,$E:$E,$E849)),
100*(AX849-MINIFS(AX:AX,$E:$E,$E849))/(MAXIFS(AX:AX,$E:$E,$E849)-MINIFS(AX:AX,$E:$E,$E849))))</f>
        <v/>
      </c>
      <c r="DN849" s="223" t="str">
        <f t="array" ref="DN849">IF(AY849="","",
IF(INDEX(Settings!$H:$H,MATCH(DN$1,Settings!$G:$G,0))=TRUE,
100-100*(AY849-MINIFS(AY:AY,$E:$E,$E849))/(MAXIFS(AY:AY,$E:$E,$E849)-MINIFS(AY:AY,$E:$E,$E849)),
100*(AY849-MINIFS(AY:AY,$E:$E,$E849))/(MAXIFS(AY:AY,$E:$E,$E849)-MINIFS(AY:AY,$E:$E,$E849))))</f>
        <v/>
      </c>
      <c r="DO849" s="223" t="str">
        <f t="array" ref="DO849">IF(AZ849="","",
IF(INDEX(Settings!$H:$H,MATCH(DO$1,Settings!$G:$G,0))=TRUE,
100-100*(AZ849-MINIFS(AZ:AZ,$E:$E,$E849))/(MAXIFS(AZ:AZ,$E:$E,$E849)-MINIFS(AZ:AZ,$E:$E,$E849)),
100*(AZ849-MINIFS(AZ:AZ,$E:$E,$E849))/(MAXIFS(AZ:AZ,$E:$E,$E849)-MINIFS(AZ:AZ,$E:$E,$E849))))</f>
        <v/>
      </c>
      <c r="DP849" s="223" t="str">
        <f t="array" ref="DP849">IF(BA849="","",
IF(INDEX(Settings!$H:$H,MATCH(DP$1,Settings!$G:$G,0))=TRUE,
100-100*(BA849-MINIFS(BA:BA,$E:$E,$E849))/(MAXIFS(BA:BA,$E:$E,$E849)-MINIFS(BA:BA,$E:$E,$E849)),
100*(BA849-MINIFS(BA:BA,$E:$E,$E849))/(MAXIFS(BA:BA,$E:$E,$E849)-MINIFS(BA:BA,$E:$E,$E849))))</f>
        <v/>
      </c>
      <c r="DQ849" s="223" t="str">
        <f t="array" ref="DQ849">IF(BB849="","",
IF(INDEX(Settings!$H:$H,MATCH(DQ$1,Settings!$G:$G,0))=TRUE,
100-100*(BB849-MINIFS(BB:BB,$E:$E,$E849))/(MAXIFS(BB:BB,$E:$E,$E849)-MINIFS(BB:BB,$E:$E,$E849)),
100*(BB849-MINIFS(BB:BB,$E:$E,$E849))/(MAXIFS(BB:BB,$E:$E,$E849)-MINIFS(BB:BB,$E:$E,$E849))))</f>
        <v/>
      </c>
      <c r="DR849" s="223" t="str">
        <f t="array" ref="DR849">IF(BC849="","",
IF(INDEX(Settings!$H:$H,MATCH(DR$1,Settings!$G:$G,0))=TRUE,
100-100*(BC849-MINIFS(BC:BC,$E:$E,$E849))/(MAXIFS(BC:BC,$E:$E,$E849)-MINIFS(BC:BC,$E:$E,$E849)),
100*(BC849-MINIFS(BC:BC,$E:$E,$E849))/(MAXIFS(BC:BC,$E:$E,$E849)-MINIFS(BC:BC,$E:$E,$E849))))</f>
        <v/>
      </c>
      <c r="DS849" s="223" t="str">
        <f t="array" ref="DS849">IF(BD849="","",
IF(INDEX(Settings!$H:$H,MATCH(DS$1,Settings!$G:$G,0))=TRUE,
100-100*(BD849-MINIFS(BD:BD,$E:$E,$E849))/(MAXIFS(BD:BD,$E:$E,$E849)-MINIFS(BD:BD,$E:$E,$E849)),
100*(BD849-MINIFS(BD:BD,$E:$E,$E849))/(MAXIFS(BD:BD,$E:$E,$E849)-MINIFS(BD:BD,$E:$E,$E849))))</f>
        <v/>
      </c>
      <c r="DT849" s="223" t="str">
        <f t="array" ref="DT849">IF(BE849="","",
IF(INDEX(Settings!$H:$H,MATCH(DT$1,Settings!$G:$G,0))=TRUE,
100-100*(BE849-MINIFS(BE:BE,$E:$E,$E849))/(MAXIFS(BE:BE,$E:$E,$E849)-MINIFS(BE:BE,$E:$E,$E849)),
100*(BE849-MINIFS(BE:BE,$E:$E,$E849))/(MAXIFS(BE:BE,$E:$E,$E849)-MINIFS(BE:BE,$E:$E,$E849))))</f>
        <v/>
      </c>
      <c r="DU849" s="223" t="str">
        <f t="array" ref="DU849">IF(BF849="","",
IF(INDEX(Settings!$H:$H,MATCH(DU$1,Settings!$G:$G,0))=TRUE,
100-100*(BF849-MINIFS(BF:BF,$E:$E,$E849))/(MAXIFS(BF:BF,$E:$E,$E849)-MINIFS(BF:BF,$E:$E,$E849)),
100*(BF849-MINIFS(BF:BF,$E:$E,$E849))/(MAXIFS(BF:BF,$E:$E,$E849)-MINIFS(BF:BF,$E:$E,$E849))))</f>
        <v/>
      </c>
      <c r="DV849" s="223" t="str">
        <f t="array" ref="DV849">IF(BG849="","",
IF(INDEX(Settings!$H:$H,MATCH(DV$1,Settings!$G:$G,0))=TRUE,
100-100*(BG849-MINIFS(BG:BG,$E:$E,$E849))/(MAXIFS(BG:BG,$E:$E,$E849)-MINIFS(BG:BG,$E:$E,$E849)),
100*(BG849-MINIFS(BG:BG,$E:$E,$E849))/(MAXIFS(BG:BG,$E:$E,$E849)-MINIFS(BG:BG,$E:$E,$E849))))</f>
        <v/>
      </c>
      <c r="DW849" s="223" t="str">
        <f t="array" ref="DW849">IF(BH849="","",
IF(INDEX(Settings!$H:$H,MATCH(DW$1,Settings!$G:$G,0))=TRUE,
100-100*(BH849-MINIFS(BH:BH,$E:$E,$E849))/(MAXIFS(BH:BH,$E:$E,$E849)-MINIFS(BH:BH,$E:$E,$E849)),
100*(BH849-MINIFS(BH:BH,$E:$E,$E849))/(MAXIFS(BH:BH,$E:$E,$E849)-MINIFS(BH:BH,$E:$E,$E849))))</f>
        <v/>
      </c>
      <c r="DX849" s="223" t="str">
        <f t="array" ref="DX849">IF(BI849="","",
IF(INDEX(Settings!$H:$H,MATCH(DX$1,Settings!$G:$G,0))=TRUE,
100-100*(BI849-MINIFS(BI:BI,$E:$E,$E849))/(MAXIFS(BI:BI,$E:$E,$E849)-MINIFS(BI:BI,$E:$E,$E849)),
100*(BI849-MINIFS(BI:BI,$E:$E,$E849))/(MAXIFS(BI:BI,$E:$E,$E849)-MINIFS(BI:BI,$E:$E,$E849))))</f>
        <v/>
      </c>
      <c r="DY849" s="223" t="str">
        <f t="array" ref="DY849">IF(BJ849="","",
IF(INDEX(Settings!$H:$H,MATCH(DY$1,Settings!$G:$G,0))=TRUE,
100-100*(BJ849-MINIFS(BJ:BJ,$E:$E,$E849))/(MAXIFS(BJ:BJ,$E:$E,$E849)-MINIFS(BJ:BJ,$E:$E,$E849)),
100*(BJ849-MINIFS(BJ:BJ,$E:$E,$E849))/(MAXIFS(BJ:BJ,$E:$E,$E849)-MINIFS(BJ:BJ,$E:$E,$E849))))</f>
        <v/>
      </c>
      <c r="DZ849" s="225"/>
      <c r="EA849" s="225"/>
      <c r="EB849" s="225" t="str">
        <f t="shared" si="8"/>
        <v/>
      </c>
      <c r="EC849" s="225" t="str">
        <f t="shared" si="9"/>
        <v/>
      </c>
      <c r="ED849" s="225" t="str">
        <f t="shared" si="10"/>
        <v/>
      </c>
      <c r="EE849" s="225" t="str">
        <f t="shared" si="11"/>
        <v/>
      </c>
      <c r="EF849" s="225" t="str">
        <f t="shared" si="12"/>
        <v/>
      </c>
      <c r="EG849" s="225" t="str">
        <f t="shared" si="13"/>
        <v/>
      </c>
      <c r="EH849" s="225"/>
      <c r="EI849" s="225"/>
      <c r="EJ849" s="225"/>
      <c r="EK849" s="225"/>
      <c r="EL849" s="225"/>
      <c r="EM849" s="225"/>
    </row>
    <row r="850">
      <c r="A850" s="231"/>
      <c r="B850" s="231"/>
      <c r="C850" s="231"/>
      <c r="D850" s="231" t="str">
        <f t="array" ref="D850">IFERROR(INDEX(Profiles!$B:$B,MATCH($A850,Profiles!$A:$A,0)),"")</f>
        <v/>
      </c>
      <c r="E850" s="231"/>
      <c r="F850" s="231"/>
      <c r="G850" s="231"/>
      <c r="H850" s="231"/>
      <c r="I850" s="231" t="str">
        <f>IF(A850="","",IF(Settings!$N$3="DATE",F850&amp;": "&amp;TEXT(B850,"M/DD/YY"),F850&amp;": "&amp;H850))</f>
        <v/>
      </c>
      <c r="J850" s="231"/>
      <c r="K850" s="231"/>
      <c r="L850" s="231"/>
      <c r="M850" s="232" t="str">
        <f t="shared" si="14"/>
        <v/>
      </c>
      <c r="N850" s="231"/>
      <c r="O850" s="231"/>
      <c r="P850" s="231"/>
      <c r="Q850" s="231"/>
      <c r="R850" s="231"/>
      <c r="S850" s="230" t="str">
        <f>IFERROR(VLOOKUP(AF850, 'YOYO IR Scores'!A:C, 3, FALSE), "")
</f>
        <v/>
      </c>
      <c r="T850" s="231"/>
      <c r="U850" s="231"/>
      <c r="V850" s="231"/>
      <c r="W850" s="231"/>
      <c r="X850" s="233" t="str">
        <f t="shared" si="4"/>
        <v/>
      </c>
      <c r="Y850" s="234" t="str">
        <f t="shared" si="5"/>
        <v/>
      </c>
      <c r="Z850" s="234" t="str">
        <f t="shared" si="6"/>
        <v/>
      </c>
      <c r="AA850" s="233" t="str">
        <f t="shared" si="7"/>
        <v/>
      </c>
      <c r="AB850" s="232"/>
      <c r="AC850" s="232"/>
      <c r="AD850" s="232"/>
      <c r="AE850" s="232" t="str">
        <f>IFERROR(VLOOKUP(AF850, 'YOYO IR Scores'!A:C, 2, FALSE), "")</f>
        <v/>
      </c>
      <c r="AF850" s="232"/>
      <c r="AG850" s="23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c r="BD850" s="232"/>
      <c r="BE850" s="232"/>
      <c r="BF850" s="232"/>
      <c r="BG850" s="232"/>
      <c r="BH850" s="232"/>
      <c r="BI850" s="232"/>
      <c r="BJ850" s="232"/>
      <c r="BK850" s="232" t="str">
        <f t="array" ref="BK850">IF(J850="","",
IF(INDEX(Settings!$H:$H,MATCH(BY$1,Settings!$G:$G,0))=TRUE,
100-100*(J850-MIN(J:J))/(MAX(J:J)-MIN(J:J)),
100*(J850-MIN(J:J))/(MAX(J:J)-MIN(J:J))))</f>
        <v/>
      </c>
      <c r="BL850" s="232" t="str">
        <f t="array" ref="BL850">IF(J850="","",
IF(INDEX(Settings!$H:$H,MATCH(BY$1,Settings!$G:$G,0))=TRUE,
100-100*(J850-MINIFS(J:J,$E:$E,$E850))/(MAXIFS(J:J,$E:$E,$E850)-MINIFS(J:J,$E:$E,$E850)),
100*(J850-MINIFS(J:J,$E:$E,$E850))/(MAXIFS(J:J,$E:$E,$E850)-MINIFS(J:J,$E:$E,$E850))))</f>
        <v/>
      </c>
      <c r="BM850" s="232" t="str">
        <f t="array" ref="BM850">IF(J850="","",
IF(INDEX(Settings!$H:$H,MATCH(BY$1,Settings!$G:$G,0))=TRUE,
100-100*(J850-MINIFS(J:J,$E:$E,$E850,$I:$I,$I850))/(MAXIFS(J:J,$E:$E,$E850,$I:$I,$I850)-MINIFS(J:J,$E:$E,$E850,$I:$I,$I850)),
100*(J850-MINIFS(J:J,$E:$E,$E850,$I:$I,$I850))/(MAXIFS(J:J,$E:$E,$E850,$I:$I,$I850)-MINIFS(J:J,$E:$E,$E850,$I:$I,$I850))))</f>
        <v/>
      </c>
      <c r="BN850" s="231" t="str">
        <f t="array" ref="BN850">IF(J850="","",
IF(INDEX(Settings!$H:$H,MATCH(BY$1,Settings!$G:$G,0))=TRUE,
100-100*PERCENTRANK(J:J,J850),
100*PERCENTRANK(J:J,J850)))</f>
        <v/>
      </c>
      <c r="BO850" s="231" t="str">
        <f>IFERROR(__xludf.DUMMYFUNCTION("IF(J850="""","""",
IF(INDEX(Settings!$H:$H,MATCH(BY$1,Settings!$G:$G,0))=TRUE,
100-100*PERCENTRANK(FILTER(J:J,$E:$E=$E850),J850),
100*PERCENTRANK(FILTER(J:J,$E:$E=$E850),J850)))"),"")</f>
        <v/>
      </c>
      <c r="BP850" s="231" t="str">
        <f>IFERROR(__xludf.DUMMYFUNCTION("IF(J850="""","""",
IF(INDEX(Settings!$H:$H,MATCH(BY$1,Settings!$G:$G,0))=TRUE,
100-100*PERCENTRANK(FILTER(J:J,$E:$E=$E850,$I:$I=$I850),J850),
100*PERCENTRANK(FILTER(J:J,$E:$E=$E850,$I:$I=$I850),J850)))"),"")</f>
        <v/>
      </c>
      <c r="BQ850" s="233" t="str">
        <f t="array" ref="BQ850">IF(J850="","",
IF(INDEX(Settings!$H:$H,MATCH(BY$1,Settings!$G:$G,0))=TRUE,
-1*(J850-AVERAGE(J:J))/STDEV(J:J),
(J850-AVERAGE(J:J))/STDEV(J:J)))</f>
        <v/>
      </c>
      <c r="BR850" s="233" t="str">
        <f>IFERROR(__xludf.DUMMYFUNCTION("IF(J850="""","""",
IF(INDEX(Settings!$H:$H,MATCH(BY$1,Settings!$G:$G,0))=TRUE,
-1*(J850-AVERAGEIFS(J:J,$E:$E,$E850))/STDEV(FILTER(J:J,$E:$E=$E850)),
(J850-AVERAGEIFS(J:J,$E:$E,$E850))/STDEV(FILTER(J:J,$E:$E=$E850))))"),"")</f>
        <v/>
      </c>
      <c r="BS850" s="233"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1"/>
      <c r="BX850" s="231"/>
      <c r="BY850" s="232" t="str">
        <f t="array" ref="BY850">IF(J850="","",
IF(INDEX(Settings!$H:$H,MATCH(BY$1,Settings!$G:$G,0))=TRUE,
100-100*(J850-MINIFS(J:J,$E:$E,$E850))/(MAXIFS(J:J,$E:$E,$E850)-MINIFS(J:J,$E:$E,$E850)),
100*(J850-MINIFS(J:J,$E:$E,$E850))/(MAXIFS(J:J,$E:$E,$E850)-MINIFS(J:J,$E:$E,$E850))))</f>
        <v/>
      </c>
      <c r="BZ850" s="232" t="str">
        <f t="array" ref="BZ850">IF(K850="","",
IF(INDEX(Settings!$H:$H,MATCH(BZ$1,Settings!$G:$G,0))=TRUE,
100-100*(K850-MINIFS(K:K,$E:$E,$E850))/(MAXIFS(K:K,$E:$E,$E850)-MINIFS(K:K,$E:$E,$E850)),
100*(K850-MINIFS(K:K,$E:$E,$E850))/(MAXIFS(K:K,$E:$E,$E850)-MINIFS(K:K,$E:$E,$E850))))</f>
        <v/>
      </c>
      <c r="CA850" s="232" t="str">
        <f t="array" ref="CA850">IF(L850="","",
IF(INDEX(Settings!$H:$H,MATCH(CA$1,Settings!$G:$G,0))=TRUE,
100-100*(L850-MINIFS(L:L,$E:$E,$E850))/(MAXIFS(L:L,$E:$E,$E850)-MINIFS(L:L,$E:$E,$E850)),
100*(L850-MINIFS(L:L,$E:$E,$E850))/(MAXIFS(L:L,$E:$E,$E850)-MINIFS(L:L,$E:$E,$E850))))</f>
        <v/>
      </c>
      <c r="CB850" s="232" t="str">
        <f t="array" ref="CB850">IF(M850="","",
IF(INDEX(Settings!$H:$H,MATCH(CB$1,Settings!$G:$G,0))=TRUE,
100-100*(M850-MINIFS(M:M,$E:$E,$E850))/(MAXIFS(M:M,$E:$E,$E850)-MINIFS(M:M,$E:$E,$E850)),
100*(M850-MINIFS(M:M,$E:$E,$E850))/(MAXIFS(M:M,$E:$E,$E850)-MINIFS(M:M,$E:$E,$E850))))</f>
        <v/>
      </c>
      <c r="CC850" s="232" t="str">
        <f t="array" ref="CC850">IF(N850="","",
IF(INDEX(Settings!$H:$H,MATCH(CC$1,Settings!$G:$G,0))=TRUE,
100-100*(N850-MINIFS(N:N,$E:$E,$E850))/(MAXIFS(N:N,$E:$E,$E850)-MINIFS(N:N,$E:$E,$E850)),
100*(N850-MINIFS(N:N,$E:$E,$E850))/(MAXIFS(N:N,$E:$E,$E850)-MINIFS(N:N,$E:$E,$E850))))</f>
        <v/>
      </c>
      <c r="CD850" s="232" t="str">
        <f t="array" ref="CD850">IF(O850="","",
IF(INDEX(Settings!$H:$H,MATCH(CD$1,Settings!$G:$G,0))=TRUE,
100-100*(O850-MINIFS(O:O,$E:$E,$E850))/(MAXIFS(O:O,$E:$E,$E850)-MINIFS(O:O,$E:$E,$E850)),
100*(O850-MINIFS(O:O,$E:$E,$E850))/(MAXIFS(O:O,$E:$E,$E850)-MINIFS(O:O,$E:$E,$E850))))</f>
        <v/>
      </c>
      <c r="CE850" s="232" t="str">
        <f t="array" ref="CE850">IF(P850="","",
IF(INDEX(Settings!$H:$H,MATCH(CE$1,Settings!$G:$G,0))=TRUE,
100-100*(P850-MINIFS(P:P,$E:$E,$E850))/(MAXIFS(P:P,$E:$E,$E850)-MINIFS(P:P,$E:$E,$E850)),
100*(P850-MINIFS(P:P,$E:$E,$E850))/(MAXIFS(P:P,$E:$E,$E850)-MINIFS(P:P,$E:$E,$E850))))</f>
        <v/>
      </c>
      <c r="CF850" s="232" t="str">
        <f t="array" ref="CF850">IF(Q850="","",
IF(INDEX(Settings!$H:$H,MATCH(CF$1,Settings!$G:$G,0))=TRUE,
100-100*(Q850-MINIFS(Q:Q,$E:$E,$E850))/(MAXIFS(Q:Q,$E:$E,$E850)-MINIFS(Q:Q,$E:$E,$E850)),
100*(Q850-MINIFS(Q:Q,$E:$E,$E850))/(MAXIFS(Q:Q,$E:$E,$E850)-MINIFS(Q:Q,$E:$E,$E850))))</f>
        <v/>
      </c>
      <c r="CG850" s="232" t="str">
        <f t="array" ref="CG850">IF(R850="","",
IF(INDEX(Settings!$H:$H,MATCH(CG$1,Settings!$G:$G,0))=TRUE,
100-100*(R850-MINIFS(R:R,$E:$E,$E850))/(MAXIFS(R:R,$E:$E,$E850)-MINIFS(R:R,$E:$E,$E850)),
100*(R850-MINIFS(R:R,$E:$E,$E850))/(MAXIFS(R:R,$E:$E,$E850)-MINIFS(R:R,$E:$E,$E850))))</f>
        <v/>
      </c>
      <c r="CH850" s="232" t="str">
        <f t="array" ref="CH850">IF(S850="","",
IF(INDEX(Settings!$H:$H,MATCH(CH$1,Settings!$G:$G,0))=TRUE,
100-100*(S850-MINIFS(S:S,$E:$E,$E850))/(MAXIFS(S:S,$E:$E,$E850)-MINIFS(S:S,$E:$E,$E850)),
100*(S850-MINIFS(S:S,$E:$E,$E850))/(MAXIFS(S:S,$E:$E,$E850)-MINIFS(S:S,$E:$E,$E850))))</f>
        <v/>
      </c>
      <c r="CI850" s="232" t="str">
        <f t="array" ref="CI850">IF(T850="","",
IF(INDEX(Settings!$H:$H,MATCH(CI$1,Settings!$G:$G,0))=TRUE,
100-100*(T850-MINIFS(T:T,$E:$E,$E850))/(MAXIFS(T:T,$E:$E,$E850)-MINIFS(T:T,$E:$E,$E850)),
100*(T850-MINIFS(T:T,$E:$E,$E850))/(MAXIFS(T:T,$E:$E,$E850)-MINIFS(T:T,$E:$E,$E850))))</f>
        <v/>
      </c>
      <c r="CJ850" s="232" t="str">
        <f t="array" ref="CJ850">IF(U850="","",
IF(INDEX(Settings!$H:$H,MATCH(CJ$1,Settings!$G:$G,0))=TRUE,
100-100*(U850-MINIFS(U:U,$E:$E,$E850))/(MAXIFS(U:U,$E:$E,$E850)-MINIFS(U:U,$E:$E,$E850)),
100*(U850-MINIFS(U:U,$E:$E,$E850))/(MAXIFS(U:U,$E:$E,$E850)-MINIFS(U:U,$E:$E,$E850))))</f>
        <v/>
      </c>
      <c r="CK850" s="232" t="str">
        <f t="array" ref="CK850">IF(V850="","",
IF(INDEX(Settings!$H:$H,MATCH(CK$1,Settings!$G:$G,0))=TRUE,
100-100*(V850-MINIFS(V:V,$E:$E,$E850))/(MAXIFS(V:V,$E:$E,$E850)-MINIFS(V:V,$E:$E,$E850)),
100*(V850-MINIFS(V:V,$E:$E,$E850))/(MAXIFS(V:V,$E:$E,$E850)-MINIFS(V:V,$E:$E,$E850))))</f>
        <v/>
      </c>
      <c r="CL850" s="232" t="str">
        <f t="array" ref="CL850">IF(W850="","",
IF(INDEX(Settings!$H:$H,MATCH(CL$1,Settings!$G:$G,0))=TRUE,
100-100*(W850-MINIFS(W:W,$E:$E,$E850))/(MAXIFS(W:W,$E:$E,$E850)-MINIFS(W:W,$E:$E,$E850)),
100*(W850-MINIFS(W:W,$E:$E,$E850))/(MAXIFS(W:W,$E:$E,$E850)-MINIFS(W:W,$E:$E,$E850))))</f>
        <v/>
      </c>
      <c r="CM850" s="232" t="str">
        <f t="array" ref="CM850">IF(X850="","",
IF(INDEX(Settings!$H:$H,MATCH(CM$1,Settings!$G:$G,0))=TRUE,
100-100*(X850-MINIFS(X:X,$E:$E,$E850))/(MAXIFS(X:X,$E:$E,$E850)-MINIFS(X:X,$E:$E,$E850)),
100*(X850-MINIFS(X:X,$E:$E,$E850))/(MAXIFS(X:X,$E:$E,$E850)-MINIFS(X:X,$E:$E,$E850))))</f>
        <v/>
      </c>
      <c r="CN850" s="232" t="str">
        <f t="array" ref="CN850">IF(Y850="","",
IF(INDEX(Settings!$H:$H,MATCH(CN$1,Settings!$G:$G,0))=TRUE,
100-100*(Y850-MINIFS(Y:Y,$E:$E,$E850))/(MAXIFS(Y:Y,$E:$E,$E850)-MINIFS(Y:Y,$E:$E,$E850)),
100*(Y850-MINIFS(Y:Y,$E:$E,$E850))/(MAXIFS(Y:Y,$E:$E,$E850)-MINIFS(Y:Y,$E:$E,$E850))))</f>
        <v/>
      </c>
      <c r="CO850" s="232" t="str">
        <f t="array" ref="CO850">IF(Z850="","",
IF(INDEX(Settings!$H:$H,MATCH(CO$1,Settings!$G:$G,0))=TRUE,
100-100*(Z850-MINIFS(Z:Z,$E:$E,$E850))/(MAXIFS(Z:Z,$E:$E,$E850)-MINIFS(Z:Z,$E:$E,$E850)),
100*(Z850-MINIFS(Z:Z,$E:$E,$E850))/(MAXIFS(Z:Z,$E:$E,$E850)-MINIFS(Z:Z,$E:$E,$E850))))</f>
        <v/>
      </c>
      <c r="CP850" s="232" t="str">
        <f t="array" ref="CP850">IF(AA850="","",
IF(INDEX(Settings!$H:$H,MATCH(CP$1,Settings!$G:$G,0))=TRUE,
100-100*(AA850-MINIFS(AA:AA,$E:$E,$E850))/(MAXIFS(AA:AA,$E:$E,$E850)-MINIFS(AA:AA,$E:$E,$E850)),
100*(AA850-MINIFS(AA:AA,$E:$E,$E850))/(MAXIFS(AA:AA,$E:$E,$E850)-MINIFS(AA:AA,$E:$E,$E850))))</f>
        <v/>
      </c>
      <c r="CQ850" s="232" t="str">
        <f t="array" ref="CQ850">IF(AB850="","",
IF(INDEX(Settings!$H:$H,MATCH(CQ$1,Settings!$G:$G,0))=TRUE,
100-100*(AB850-MINIFS(AB:AB,$E:$E,$E850))/(MAXIFS(AB:AB,$E:$E,$E850)-MINIFS(AB:AB,$E:$E,$E850)),
100*(AB850-MINIFS(AB:AB,$E:$E,$E850))/(MAXIFS(AB:AB,$E:$E,$E850)-MINIFS(AB:AB,$E:$E,$E850))))</f>
        <v/>
      </c>
      <c r="CR850" s="232" t="str">
        <f t="array" ref="CR850">IF(AC850="","",
IF(INDEX(Settings!$H:$H,MATCH(CR$1,Settings!$G:$G,0))=TRUE,
100-100*(AC850-MINIFS(AC:AC,$E:$E,$E850))/(MAXIFS(AC:AC,$E:$E,$E850)-MINIFS(AC:AC,$E:$E,$E850)),
100*(AC850-MINIFS(AC:AC,$E:$E,$E850))/(MAXIFS(AC:AC,$E:$E,$E850)-MINIFS(AC:AC,$E:$E,$E850))))</f>
        <v/>
      </c>
      <c r="CS850" s="232" t="str">
        <f t="array" ref="CS850">IF(AD850="","",
IF(INDEX(Settings!$H:$H,MATCH(CS$1,Settings!$G:$G,0))=TRUE,
100-100*(AD850-MINIFS(AD:AD,$E:$E,$E850))/(MAXIFS(AD:AD,$E:$E,$E850)-MINIFS(AD:AD,$E:$E,$E850)),
100*(AD850-MINIFS(AD:AD,$E:$E,$E850))/(MAXIFS(AD:AD,$E:$E,$E850)-MINIFS(AD:AD,$E:$E,$E850))))</f>
        <v/>
      </c>
      <c r="CT850" s="232" t="str">
        <f t="array" ref="CT850">IF(AE850="","",
IF(INDEX(Settings!$H:$H,MATCH(CT$1,Settings!$G:$G,0))=TRUE,
100-100*(AE850-MINIFS(AE:AE,$E:$E,$E850))/(MAXIFS(AE:AE,$E:$E,$E850)-MINIFS(AE:AE,$E:$E,$E850)),
100*(AE850-MINIFS(AE:AE,$E:$E,$E850))/(MAXIFS(AE:AE,$E:$E,$E850)-MINIFS(AE:AE,$E:$E,$E850))))</f>
        <v/>
      </c>
      <c r="CU850" s="232" t="str">
        <f t="array" ref="CU850">IF(AF850="","",
IF(INDEX(Settings!$H:$H,MATCH(CU$1,Settings!$G:$G,0))=TRUE,
100-100*(AF850-MINIFS(AF:AF,$E:$E,$E850))/(MAXIFS(AF:AF,$E:$E,$E850)-MINIFS(AF:AF,$E:$E,$E850)),
100*(AF850-MINIFS(AF:AF,$E:$E,$E850))/(MAXIFS(AF:AF,$E:$E,$E850)-MINIFS(AF:AF,$E:$E,$E850))))</f>
        <v/>
      </c>
      <c r="CV850" s="232" t="str">
        <f t="array" ref="CV850">IF(AG850="","",
IF(INDEX(Settings!$H:$H,MATCH(CV$1,Settings!$G:$G,0))=TRUE,
100-100*(AG850-MINIFS(AG:AG,$E:$E,$E850))/(MAXIFS(AG:AG,$E:$E,$E850)-MINIFS(AG:AG,$E:$E,$E850)),
100*(AG850-MINIFS(AG:AG,$E:$E,$E850))/(MAXIFS(AG:AG,$E:$E,$E850)-MINIFS(AG:AG,$E:$E,$E850))))</f>
        <v/>
      </c>
      <c r="CW850" s="232" t="str">
        <f t="array" ref="CW850">IF(AH850="","",
IF(INDEX(Settings!$H:$H,MATCH(CW$1,Settings!$G:$G,0))=TRUE,
100-100*(AH850-MINIFS(AH:AH,$E:$E,$E850))/(MAXIFS(AH:AH,$E:$E,$E850)-MINIFS(AH:AH,$E:$E,$E850)),
100*(AH850-MINIFS(AH:AH,$E:$E,$E850))/(MAXIFS(AH:AH,$E:$E,$E850)-MINIFS(AH:AH,$E:$E,$E850))))</f>
        <v/>
      </c>
      <c r="CX850" s="232" t="str">
        <f t="array" ref="CX850">IF(AI850="","",
IF(INDEX(Settings!$H:$H,MATCH(CX$1,Settings!$G:$G,0))=TRUE,
100-100*(AI850-MINIFS(AI:AI,$E:$E,$E850))/(MAXIFS(AI:AI,$E:$E,$E850)-MINIFS(AI:AI,$E:$E,$E850)),
100*(AI850-MINIFS(AI:AI,$E:$E,$E850))/(MAXIFS(AI:AI,$E:$E,$E850)-MINIFS(AI:AI,$E:$E,$E850))))</f>
        <v/>
      </c>
      <c r="CY850" s="232" t="str">
        <f t="array" ref="CY850">IF(AJ850="","",
IF(INDEX(Settings!$H:$H,MATCH(CY$1,Settings!$G:$G,0))=TRUE,
100-100*(AJ850-MINIFS(AJ:AJ,$E:$E,$E850))/(MAXIFS(AJ:AJ,$E:$E,$E850)-MINIFS(AJ:AJ,$E:$E,$E850)),
100*(AJ850-MINIFS(AJ:AJ,$E:$E,$E850))/(MAXIFS(AJ:AJ,$E:$E,$E850)-MINIFS(AJ:AJ,$E:$E,$E850))))</f>
        <v/>
      </c>
      <c r="CZ850" s="232" t="str">
        <f t="array" ref="CZ850">IF(AK850="","",
IF(INDEX(Settings!$H:$H,MATCH(CZ$1,Settings!$G:$G,0))=TRUE,
100-100*(AK850-MINIFS(AK:AK,$E:$E,$E850))/(MAXIFS(AK:AK,$E:$E,$E850)-MINIFS(AK:AK,$E:$E,$E850)),
100*(AK850-MINIFS(AK:AK,$E:$E,$E850))/(MAXIFS(AK:AK,$E:$E,$E850)-MINIFS(AK:AK,$E:$E,$E850))))</f>
        <v/>
      </c>
      <c r="DA850" s="232" t="str">
        <f t="array" ref="DA850">IF(AL850="","",
IF(INDEX(Settings!$H:$H,MATCH(DA$1,Settings!$G:$G,0))=TRUE,
100-100*(AL850-MINIFS(AL:AL,$E:$E,$E850))/(MAXIFS(AL:AL,$E:$E,$E850)-MINIFS(AL:AL,$E:$E,$E850)),
100*(AL850-MINIFS(AL:AL,$E:$E,$E850))/(MAXIFS(AL:AL,$E:$E,$E850)-MINIFS(AL:AL,$E:$E,$E850))))</f>
        <v/>
      </c>
      <c r="DB850" s="232" t="str">
        <f t="array" ref="DB850">IF(AM850="","",
IF(INDEX(Settings!$H:$H,MATCH(DB$1,Settings!$G:$G,0))=TRUE,
100-100*(AM850-MINIFS(AM:AM,$E:$E,$E850))/(MAXIFS(AM:AM,$E:$E,$E850)-MINIFS(AM:AM,$E:$E,$E850)),
100*(AM850-MINIFS(AM:AM,$E:$E,$E850))/(MAXIFS(AM:AM,$E:$E,$E850)-MINIFS(AM:AM,$E:$E,$E850))))</f>
        <v/>
      </c>
      <c r="DC850" s="232" t="str">
        <f t="array" ref="DC850">IF(AN850="","",
IF(INDEX(Settings!$H:$H,MATCH(DC$1,Settings!$G:$G,0))=TRUE,
100-100*(AN850-MINIFS(AN:AN,$E:$E,$E850))/(MAXIFS(AN:AN,$E:$E,$E850)-MINIFS(AN:AN,$E:$E,$E850)),
100*(AN850-MINIFS(AN:AN,$E:$E,$E850))/(MAXIFS(AN:AN,$E:$E,$E850)-MINIFS(AN:AN,$E:$E,$E850))))</f>
        <v/>
      </c>
      <c r="DD850" s="232" t="str">
        <f t="array" ref="DD850">IF(AO850="","",
IF(INDEX(Settings!$H:$H,MATCH(DD$1,Settings!$G:$G,0))=TRUE,
100-100*(AO850-MINIFS(AO:AO,$E:$E,$E850))/(MAXIFS(AO:AO,$E:$E,$E850)-MINIFS(AO:AO,$E:$E,$E850)),
100*(AO850-MINIFS(AO:AO,$E:$E,$E850))/(MAXIFS(AO:AO,$E:$E,$E850)-MINIFS(AO:AO,$E:$E,$E850))))</f>
        <v/>
      </c>
      <c r="DE850" s="232" t="str">
        <f t="array" ref="DE850">IF(AP850="","",
IF(INDEX(Settings!$H:$H,MATCH(DE$1,Settings!$G:$G,0))=TRUE,
100-100*(AP850-MINIFS(AP:AP,$E:$E,$E850))/(MAXIFS(AP:AP,$E:$E,$E850)-MINIFS(AP:AP,$E:$E,$E850)),
100*(AP850-MINIFS(AP:AP,$E:$E,$E850))/(MAXIFS(AP:AP,$E:$E,$E850)-MINIFS(AP:AP,$E:$E,$E850))))</f>
        <v/>
      </c>
      <c r="DF850" s="232" t="str">
        <f t="array" ref="DF850">IF(AQ850="","",
IF(INDEX(Settings!$H:$H,MATCH(DF$1,Settings!$G:$G,0))=TRUE,
100-100*(AQ850-MINIFS(AQ:AQ,$E:$E,$E850))/(MAXIFS(AQ:AQ,$E:$E,$E850)-MINIFS(AQ:AQ,$E:$E,$E850)),
100*(AQ850-MINIFS(AQ:AQ,$E:$E,$E850))/(MAXIFS(AQ:AQ,$E:$E,$E850)-MINIFS(AQ:AQ,$E:$E,$E850))))</f>
        <v/>
      </c>
      <c r="DG850" s="232" t="str">
        <f t="array" ref="DG850">IF(AR850="","",
IF(INDEX(Settings!$H:$H,MATCH(DG$1,Settings!$G:$G,0))=TRUE,
100-100*(AR850-MINIFS(AR:AR,$E:$E,$E850))/(MAXIFS(AR:AR,$E:$E,$E850)-MINIFS(AR:AR,$E:$E,$E850)),
100*(AR850-MINIFS(AR:AR,$E:$E,$E850))/(MAXIFS(AR:AR,$E:$E,$E850)-MINIFS(AR:AR,$E:$E,$E850))))</f>
        <v/>
      </c>
      <c r="DH850" s="232" t="str">
        <f t="array" ref="DH850">IF(AS850="","",
IF(INDEX(Settings!$H:$H,MATCH(DH$1,Settings!$G:$G,0))=TRUE,
100-100*(AS850-MINIFS(AS:AS,$E:$E,$E850))/(MAXIFS(AS:AS,$E:$E,$E850)-MINIFS(AS:AS,$E:$E,$E850)),
100*(AS850-MINIFS(AS:AS,$E:$E,$E850))/(MAXIFS(AS:AS,$E:$E,$E850)-MINIFS(AS:AS,$E:$E,$E850))))</f>
        <v/>
      </c>
      <c r="DI850" s="232" t="str">
        <f t="array" ref="DI850">IF(AT850="","",
IF(INDEX(Settings!$H:$H,MATCH(DI$1,Settings!$G:$G,0))=TRUE,
100-100*(AT850-MINIFS(AT:AT,$E:$E,$E850))/(MAXIFS(AT:AT,$E:$E,$E850)-MINIFS(AT:AT,$E:$E,$E850)),
100*(AT850-MINIFS(AT:AT,$E:$E,$E850))/(MAXIFS(AT:AT,$E:$E,$E850)-MINIFS(AT:AT,$E:$E,$E850))))</f>
        <v/>
      </c>
      <c r="DJ850" s="232" t="str">
        <f t="array" ref="DJ850">IF(AU850="","",
IF(INDEX(Settings!$H:$H,MATCH(DJ$1,Settings!$G:$G,0))=TRUE,
100-100*(AU850-MINIFS(AU:AU,$E:$E,$E850))/(MAXIFS(AU:AU,$E:$E,$E850)-MINIFS(AU:AU,$E:$E,$E850)),
100*(AU850-MINIFS(AU:AU,$E:$E,$E850))/(MAXIFS(AU:AU,$E:$E,$E850)-MINIFS(AU:AU,$E:$E,$E850))))</f>
        <v/>
      </c>
      <c r="DK850" s="232" t="str">
        <f t="array" ref="DK850">IF(AV850="","",
IF(INDEX(Settings!$H:$H,MATCH(DK$1,Settings!$G:$G,0))=TRUE,
100-100*(AV850-MINIFS(AV:AV,$E:$E,$E850))/(MAXIFS(AV:AV,$E:$E,$E850)-MINIFS(AV:AV,$E:$E,$E850)),
100*(AV850-MINIFS(AV:AV,$E:$E,$E850))/(MAXIFS(AV:AV,$E:$E,$E850)-MINIFS(AV:AV,$E:$E,$E850))))</f>
        <v/>
      </c>
      <c r="DL850" s="232" t="str">
        <f t="array" ref="DL850">IF(AW850="","",
IF(INDEX(Settings!$H:$H,MATCH(DL$1,Settings!$G:$G,0))=TRUE,
100-100*(AW850-MINIFS(AW:AW,$E:$E,$E850))/(MAXIFS(AW:AW,$E:$E,$E850)-MINIFS(AW:AW,$E:$E,$E850)),
100*(AW850-MINIFS(AW:AW,$E:$E,$E850))/(MAXIFS(AW:AW,$E:$E,$E850)-MINIFS(AW:AW,$E:$E,$E850))))</f>
        <v/>
      </c>
      <c r="DM850" s="232" t="str">
        <f t="array" ref="DM850">IF(AX850="","",
IF(INDEX(Settings!$H:$H,MATCH(DM$1,Settings!$G:$G,0))=TRUE,
100-100*(AX850-MINIFS(AX:AX,$E:$E,$E850))/(MAXIFS(AX:AX,$E:$E,$E850)-MINIFS(AX:AX,$E:$E,$E850)),
100*(AX850-MINIFS(AX:AX,$E:$E,$E850))/(MAXIFS(AX:AX,$E:$E,$E850)-MINIFS(AX:AX,$E:$E,$E850))))</f>
        <v/>
      </c>
      <c r="DN850" s="232" t="str">
        <f t="array" ref="DN850">IF(AY850="","",
IF(INDEX(Settings!$H:$H,MATCH(DN$1,Settings!$G:$G,0))=TRUE,
100-100*(AY850-MINIFS(AY:AY,$E:$E,$E850))/(MAXIFS(AY:AY,$E:$E,$E850)-MINIFS(AY:AY,$E:$E,$E850)),
100*(AY850-MINIFS(AY:AY,$E:$E,$E850))/(MAXIFS(AY:AY,$E:$E,$E850)-MINIFS(AY:AY,$E:$E,$E850))))</f>
        <v/>
      </c>
      <c r="DO850" s="232" t="str">
        <f t="array" ref="DO850">IF(AZ850="","",
IF(INDEX(Settings!$H:$H,MATCH(DO$1,Settings!$G:$G,0))=TRUE,
100-100*(AZ850-MINIFS(AZ:AZ,$E:$E,$E850))/(MAXIFS(AZ:AZ,$E:$E,$E850)-MINIFS(AZ:AZ,$E:$E,$E850)),
100*(AZ850-MINIFS(AZ:AZ,$E:$E,$E850))/(MAXIFS(AZ:AZ,$E:$E,$E850)-MINIFS(AZ:AZ,$E:$E,$E850))))</f>
        <v/>
      </c>
      <c r="DP850" s="232" t="str">
        <f t="array" ref="DP850">IF(BA850="","",
IF(INDEX(Settings!$H:$H,MATCH(DP$1,Settings!$G:$G,0))=TRUE,
100-100*(BA850-MINIFS(BA:BA,$E:$E,$E850))/(MAXIFS(BA:BA,$E:$E,$E850)-MINIFS(BA:BA,$E:$E,$E850)),
100*(BA850-MINIFS(BA:BA,$E:$E,$E850))/(MAXIFS(BA:BA,$E:$E,$E850)-MINIFS(BA:BA,$E:$E,$E850))))</f>
        <v/>
      </c>
      <c r="DQ850" s="232" t="str">
        <f t="array" ref="DQ850">IF(BB850="","",
IF(INDEX(Settings!$H:$H,MATCH(DQ$1,Settings!$G:$G,0))=TRUE,
100-100*(BB850-MINIFS(BB:BB,$E:$E,$E850))/(MAXIFS(BB:BB,$E:$E,$E850)-MINIFS(BB:BB,$E:$E,$E850)),
100*(BB850-MINIFS(BB:BB,$E:$E,$E850))/(MAXIFS(BB:BB,$E:$E,$E850)-MINIFS(BB:BB,$E:$E,$E850))))</f>
        <v/>
      </c>
      <c r="DR850" s="232" t="str">
        <f t="array" ref="DR850">IF(BC850="","",
IF(INDEX(Settings!$H:$H,MATCH(DR$1,Settings!$G:$G,0))=TRUE,
100-100*(BC850-MINIFS(BC:BC,$E:$E,$E850))/(MAXIFS(BC:BC,$E:$E,$E850)-MINIFS(BC:BC,$E:$E,$E850)),
100*(BC850-MINIFS(BC:BC,$E:$E,$E850))/(MAXIFS(BC:BC,$E:$E,$E850)-MINIFS(BC:BC,$E:$E,$E850))))</f>
        <v/>
      </c>
      <c r="DS850" s="232" t="str">
        <f t="array" ref="DS850">IF(BD850="","",
IF(INDEX(Settings!$H:$H,MATCH(DS$1,Settings!$G:$G,0))=TRUE,
100-100*(BD850-MINIFS(BD:BD,$E:$E,$E850))/(MAXIFS(BD:BD,$E:$E,$E850)-MINIFS(BD:BD,$E:$E,$E850)),
100*(BD850-MINIFS(BD:BD,$E:$E,$E850))/(MAXIFS(BD:BD,$E:$E,$E850)-MINIFS(BD:BD,$E:$E,$E850))))</f>
        <v/>
      </c>
      <c r="DT850" s="232" t="str">
        <f t="array" ref="DT850">IF(BE850="","",
IF(INDEX(Settings!$H:$H,MATCH(DT$1,Settings!$G:$G,0))=TRUE,
100-100*(BE850-MINIFS(BE:BE,$E:$E,$E850))/(MAXIFS(BE:BE,$E:$E,$E850)-MINIFS(BE:BE,$E:$E,$E850)),
100*(BE850-MINIFS(BE:BE,$E:$E,$E850))/(MAXIFS(BE:BE,$E:$E,$E850)-MINIFS(BE:BE,$E:$E,$E850))))</f>
        <v/>
      </c>
      <c r="DU850" s="232" t="str">
        <f t="array" ref="DU850">IF(BF850="","",
IF(INDEX(Settings!$H:$H,MATCH(DU$1,Settings!$G:$G,0))=TRUE,
100-100*(BF850-MINIFS(BF:BF,$E:$E,$E850))/(MAXIFS(BF:BF,$E:$E,$E850)-MINIFS(BF:BF,$E:$E,$E850)),
100*(BF850-MINIFS(BF:BF,$E:$E,$E850))/(MAXIFS(BF:BF,$E:$E,$E850)-MINIFS(BF:BF,$E:$E,$E850))))</f>
        <v/>
      </c>
      <c r="DV850" s="232" t="str">
        <f t="array" ref="DV850">IF(BG850="","",
IF(INDEX(Settings!$H:$H,MATCH(DV$1,Settings!$G:$G,0))=TRUE,
100-100*(BG850-MINIFS(BG:BG,$E:$E,$E850))/(MAXIFS(BG:BG,$E:$E,$E850)-MINIFS(BG:BG,$E:$E,$E850)),
100*(BG850-MINIFS(BG:BG,$E:$E,$E850))/(MAXIFS(BG:BG,$E:$E,$E850)-MINIFS(BG:BG,$E:$E,$E850))))</f>
        <v/>
      </c>
      <c r="DW850" s="232" t="str">
        <f t="array" ref="DW850">IF(BH850="","",
IF(INDEX(Settings!$H:$H,MATCH(DW$1,Settings!$G:$G,0))=TRUE,
100-100*(BH850-MINIFS(BH:BH,$E:$E,$E850))/(MAXIFS(BH:BH,$E:$E,$E850)-MINIFS(BH:BH,$E:$E,$E850)),
100*(BH850-MINIFS(BH:BH,$E:$E,$E850))/(MAXIFS(BH:BH,$E:$E,$E850)-MINIFS(BH:BH,$E:$E,$E850))))</f>
        <v/>
      </c>
      <c r="DX850" s="232" t="str">
        <f t="array" ref="DX850">IF(BI850="","",
IF(INDEX(Settings!$H:$H,MATCH(DX$1,Settings!$G:$G,0))=TRUE,
100-100*(BI850-MINIFS(BI:BI,$E:$E,$E850))/(MAXIFS(BI:BI,$E:$E,$E850)-MINIFS(BI:BI,$E:$E,$E850)),
100*(BI850-MINIFS(BI:BI,$E:$E,$E850))/(MAXIFS(BI:BI,$E:$E,$E850)-MINIFS(BI:BI,$E:$E,$E850))))</f>
        <v/>
      </c>
      <c r="DY850" s="232" t="str">
        <f t="array" ref="DY850">IF(BJ850="","",
IF(INDEX(Settings!$H:$H,MATCH(DY$1,Settings!$G:$G,0))=TRUE,
100-100*(BJ850-MINIFS(BJ:BJ,$E:$E,$E850))/(MAXIFS(BJ:BJ,$E:$E,$E850)-MINIFS(BJ:BJ,$E:$E,$E850)),
100*(BJ850-MINIFS(BJ:BJ,$E:$E,$E850))/(MAXIFS(BJ:BJ,$E:$E,$E850)-MINIFS(BJ:BJ,$E:$E,$E850))))</f>
        <v/>
      </c>
      <c r="DZ850" s="234"/>
      <c r="EA850" s="234"/>
      <c r="EB850" s="234" t="str">
        <f t="shared" si="8"/>
        <v/>
      </c>
      <c r="EC850" s="234" t="str">
        <f t="shared" si="9"/>
        <v/>
      </c>
      <c r="ED850" s="234" t="str">
        <f t="shared" si="10"/>
        <v/>
      </c>
      <c r="EE850" s="234" t="str">
        <f t="shared" si="11"/>
        <v/>
      </c>
      <c r="EF850" s="234" t="str">
        <f t="shared" si="12"/>
        <v/>
      </c>
      <c r="EG850" s="234" t="str">
        <f t="shared" si="13"/>
        <v/>
      </c>
      <c r="EH850" s="234"/>
      <c r="EI850" s="234"/>
      <c r="EJ850" s="234"/>
      <c r="EK850" s="234"/>
      <c r="EL850" s="234"/>
      <c r="EM850" s="234"/>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3" t="str">
        <f t="shared" si="14"/>
        <v/>
      </c>
      <c r="N851" s="49"/>
      <c r="O851" s="49"/>
      <c r="P851" s="49"/>
      <c r="Q851" s="49"/>
      <c r="R851" s="49"/>
      <c r="S851" s="222" t="str">
        <f>IFERROR(VLOOKUP(AF851, 'YOYO IR Scores'!A:C, 3, FALSE), "")
</f>
        <v/>
      </c>
      <c r="T851" s="49"/>
      <c r="U851" s="49"/>
      <c r="V851" s="49"/>
      <c r="W851" s="49"/>
      <c r="X851" s="224" t="str">
        <f t="shared" si="4"/>
        <v/>
      </c>
      <c r="Y851" s="225" t="str">
        <f t="shared" si="5"/>
        <v/>
      </c>
      <c r="Z851" s="225" t="str">
        <f t="shared" si="6"/>
        <v/>
      </c>
      <c r="AA851" s="224" t="str">
        <f t="shared" si="7"/>
        <v/>
      </c>
      <c r="AB851" s="223"/>
      <c r="AC851" s="223"/>
      <c r="AD851" s="223"/>
      <c r="AE851" s="223" t="str">
        <f>IFERROR(VLOOKUP(AF851, 'YOYO IR Scores'!A:C, 2, FALSE), "")</f>
        <v/>
      </c>
      <c r="AF851" s="223"/>
      <c r="AG851" s="223"/>
      <c r="AH851" s="223"/>
      <c r="AI851" s="223"/>
      <c r="AJ851" s="223"/>
      <c r="AK851" s="223"/>
      <c r="AL851" s="223"/>
      <c r="AM851" s="223"/>
      <c r="AN851" s="223"/>
      <c r="AO851" s="223"/>
      <c r="AP851" s="223"/>
      <c r="AQ851" s="223"/>
      <c r="AR851" s="223"/>
      <c r="AS851" s="223"/>
      <c r="AT851" s="223"/>
      <c r="AU851" s="223"/>
      <c r="AV851" s="223"/>
      <c r="AW851" s="223"/>
      <c r="AX851" s="223"/>
      <c r="AY851" s="223"/>
      <c r="AZ851" s="223"/>
      <c r="BA851" s="223"/>
      <c r="BB851" s="223"/>
      <c r="BC851" s="223"/>
      <c r="BD851" s="223"/>
      <c r="BE851" s="223"/>
      <c r="BF851" s="223"/>
      <c r="BG851" s="223"/>
      <c r="BH851" s="223"/>
      <c r="BI851" s="223"/>
      <c r="BJ851" s="223"/>
      <c r="BK851" s="223" t="str">
        <f t="array" ref="BK851">IF(J851="","",
IF(INDEX(Settings!$H:$H,MATCH(BY$1,Settings!$G:$G,0))=TRUE,
100-100*(J851-MIN(J:J))/(MAX(J:J)-MIN(J:J)),
100*(J851-MIN(J:J))/(MAX(J:J)-MIN(J:J))))</f>
        <v/>
      </c>
      <c r="BL851" s="223" t="str">
        <f t="array" ref="BL851">IF(J851="","",
IF(INDEX(Settings!$H:$H,MATCH(BY$1,Settings!$G:$G,0))=TRUE,
100-100*(J851-MINIFS(J:J,$E:$E,$E851))/(MAXIFS(J:J,$E:$E,$E851)-MINIFS(J:J,$E:$E,$E851)),
100*(J851-MINIFS(J:J,$E:$E,$E851))/(MAXIFS(J:J,$E:$E,$E851)-MINIFS(J:J,$E:$E,$E851))))</f>
        <v/>
      </c>
      <c r="BM851" s="223"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4" t="str">
        <f t="array" ref="BQ851">IF(J851="","",
IF(INDEX(Settings!$H:$H,MATCH(BY$1,Settings!$G:$G,0))=TRUE,
-1*(J851-AVERAGE(J:J))/STDEV(J:J),
(J851-AVERAGE(J:J))/STDEV(J:J)))</f>
        <v/>
      </c>
      <c r="BR851" s="224" t="str">
        <f>IFERROR(__xludf.DUMMYFUNCTION("IF(J851="""","""",
IF(INDEX(Settings!$H:$H,MATCH(BY$1,Settings!$G:$G,0))=TRUE,
-1*(J851-AVERAGEIFS(J:J,$E:$E,$E851))/STDEV(FILTER(J:J,$E:$E=$E851)),
(J851-AVERAGEIFS(J:J,$E:$E,$E851))/STDEV(FILTER(J:J,$E:$E=$E851))))"),"")</f>
        <v/>
      </c>
      <c r="BS851" s="224"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3" t="str">
        <f t="array" ref="BY851">IF(J851="","",
IF(INDEX(Settings!$H:$H,MATCH(BY$1,Settings!$G:$G,0))=TRUE,
100-100*(J851-MINIFS(J:J,$E:$E,$E851))/(MAXIFS(J:J,$E:$E,$E851)-MINIFS(J:J,$E:$E,$E851)),
100*(J851-MINIFS(J:J,$E:$E,$E851))/(MAXIFS(J:J,$E:$E,$E851)-MINIFS(J:J,$E:$E,$E851))))</f>
        <v/>
      </c>
      <c r="BZ851" s="223" t="str">
        <f t="array" ref="BZ851">IF(K851="","",
IF(INDEX(Settings!$H:$H,MATCH(BZ$1,Settings!$G:$G,0))=TRUE,
100-100*(K851-MINIFS(K:K,$E:$E,$E851))/(MAXIFS(K:K,$E:$E,$E851)-MINIFS(K:K,$E:$E,$E851)),
100*(K851-MINIFS(K:K,$E:$E,$E851))/(MAXIFS(K:K,$E:$E,$E851)-MINIFS(K:K,$E:$E,$E851))))</f>
        <v/>
      </c>
      <c r="CA851" s="223" t="str">
        <f t="array" ref="CA851">IF(L851="","",
IF(INDEX(Settings!$H:$H,MATCH(CA$1,Settings!$G:$G,0))=TRUE,
100-100*(L851-MINIFS(L:L,$E:$E,$E851))/(MAXIFS(L:L,$E:$E,$E851)-MINIFS(L:L,$E:$E,$E851)),
100*(L851-MINIFS(L:L,$E:$E,$E851))/(MAXIFS(L:L,$E:$E,$E851)-MINIFS(L:L,$E:$E,$E851))))</f>
        <v/>
      </c>
      <c r="CB851" s="223" t="str">
        <f t="array" ref="CB851">IF(M851="","",
IF(INDEX(Settings!$H:$H,MATCH(CB$1,Settings!$G:$G,0))=TRUE,
100-100*(M851-MINIFS(M:M,$E:$E,$E851))/(MAXIFS(M:M,$E:$E,$E851)-MINIFS(M:M,$E:$E,$E851)),
100*(M851-MINIFS(M:M,$E:$E,$E851))/(MAXIFS(M:M,$E:$E,$E851)-MINIFS(M:M,$E:$E,$E851))))</f>
        <v/>
      </c>
      <c r="CC851" s="223" t="str">
        <f t="array" ref="CC851">IF(N851="","",
IF(INDEX(Settings!$H:$H,MATCH(CC$1,Settings!$G:$G,0))=TRUE,
100-100*(N851-MINIFS(N:N,$E:$E,$E851))/(MAXIFS(N:N,$E:$E,$E851)-MINIFS(N:N,$E:$E,$E851)),
100*(N851-MINIFS(N:N,$E:$E,$E851))/(MAXIFS(N:N,$E:$E,$E851)-MINIFS(N:N,$E:$E,$E851))))</f>
        <v/>
      </c>
      <c r="CD851" s="223" t="str">
        <f t="array" ref="CD851">IF(O851="","",
IF(INDEX(Settings!$H:$H,MATCH(CD$1,Settings!$G:$G,0))=TRUE,
100-100*(O851-MINIFS(O:O,$E:$E,$E851))/(MAXIFS(O:O,$E:$E,$E851)-MINIFS(O:O,$E:$E,$E851)),
100*(O851-MINIFS(O:O,$E:$E,$E851))/(MAXIFS(O:O,$E:$E,$E851)-MINIFS(O:O,$E:$E,$E851))))</f>
        <v/>
      </c>
      <c r="CE851" s="223" t="str">
        <f t="array" ref="CE851">IF(P851="","",
IF(INDEX(Settings!$H:$H,MATCH(CE$1,Settings!$G:$G,0))=TRUE,
100-100*(P851-MINIFS(P:P,$E:$E,$E851))/(MAXIFS(P:P,$E:$E,$E851)-MINIFS(P:P,$E:$E,$E851)),
100*(P851-MINIFS(P:P,$E:$E,$E851))/(MAXIFS(P:P,$E:$E,$E851)-MINIFS(P:P,$E:$E,$E851))))</f>
        <v/>
      </c>
      <c r="CF851" s="223" t="str">
        <f t="array" ref="CF851">IF(Q851="","",
IF(INDEX(Settings!$H:$H,MATCH(CF$1,Settings!$G:$G,0))=TRUE,
100-100*(Q851-MINIFS(Q:Q,$E:$E,$E851))/(MAXIFS(Q:Q,$E:$E,$E851)-MINIFS(Q:Q,$E:$E,$E851)),
100*(Q851-MINIFS(Q:Q,$E:$E,$E851))/(MAXIFS(Q:Q,$E:$E,$E851)-MINIFS(Q:Q,$E:$E,$E851))))</f>
        <v/>
      </c>
      <c r="CG851" s="223" t="str">
        <f t="array" ref="CG851">IF(R851="","",
IF(INDEX(Settings!$H:$H,MATCH(CG$1,Settings!$G:$G,0))=TRUE,
100-100*(R851-MINIFS(R:R,$E:$E,$E851))/(MAXIFS(R:R,$E:$E,$E851)-MINIFS(R:R,$E:$E,$E851)),
100*(R851-MINIFS(R:R,$E:$E,$E851))/(MAXIFS(R:R,$E:$E,$E851)-MINIFS(R:R,$E:$E,$E851))))</f>
        <v/>
      </c>
      <c r="CH851" s="223" t="str">
        <f t="array" ref="CH851">IF(S851="","",
IF(INDEX(Settings!$H:$H,MATCH(CH$1,Settings!$G:$G,0))=TRUE,
100-100*(S851-MINIFS(S:S,$E:$E,$E851))/(MAXIFS(S:S,$E:$E,$E851)-MINIFS(S:S,$E:$E,$E851)),
100*(S851-MINIFS(S:S,$E:$E,$E851))/(MAXIFS(S:S,$E:$E,$E851)-MINIFS(S:S,$E:$E,$E851))))</f>
        <v/>
      </c>
      <c r="CI851" s="223" t="str">
        <f t="array" ref="CI851">IF(T851="","",
IF(INDEX(Settings!$H:$H,MATCH(CI$1,Settings!$G:$G,0))=TRUE,
100-100*(T851-MINIFS(T:T,$E:$E,$E851))/(MAXIFS(T:T,$E:$E,$E851)-MINIFS(T:T,$E:$E,$E851)),
100*(T851-MINIFS(T:T,$E:$E,$E851))/(MAXIFS(T:T,$E:$E,$E851)-MINIFS(T:T,$E:$E,$E851))))</f>
        <v/>
      </c>
      <c r="CJ851" s="223" t="str">
        <f t="array" ref="CJ851">IF(U851="","",
IF(INDEX(Settings!$H:$H,MATCH(CJ$1,Settings!$G:$G,0))=TRUE,
100-100*(U851-MINIFS(U:U,$E:$E,$E851))/(MAXIFS(U:U,$E:$E,$E851)-MINIFS(U:U,$E:$E,$E851)),
100*(U851-MINIFS(U:U,$E:$E,$E851))/(MAXIFS(U:U,$E:$E,$E851)-MINIFS(U:U,$E:$E,$E851))))</f>
        <v/>
      </c>
      <c r="CK851" s="223" t="str">
        <f t="array" ref="CK851">IF(V851="","",
IF(INDEX(Settings!$H:$H,MATCH(CK$1,Settings!$G:$G,0))=TRUE,
100-100*(V851-MINIFS(V:V,$E:$E,$E851))/(MAXIFS(V:V,$E:$E,$E851)-MINIFS(V:V,$E:$E,$E851)),
100*(V851-MINIFS(V:V,$E:$E,$E851))/(MAXIFS(V:V,$E:$E,$E851)-MINIFS(V:V,$E:$E,$E851))))</f>
        <v/>
      </c>
      <c r="CL851" s="223" t="str">
        <f t="array" ref="CL851">IF(W851="","",
IF(INDEX(Settings!$H:$H,MATCH(CL$1,Settings!$G:$G,0))=TRUE,
100-100*(W851-MINIFS(W:W,$E:$E,$E851))/(MAXIFS(W:W,$E:$E,$E851)-MINIFS(W:W,$E:$E,$E851)),
100*(W851-MINIFS(W:W,$E:$E,$E851))/(MAXIFS(W:W,$E:$E,$E851)-MINIFS(W:W,$E:$E,$E851))))</f>
        <v/>
      </c>
      <c r="CM851" s="223" t="str">
        <f t="array" ref="CM851">IF(X851="","",
IF(INDEX(Settings!$H:$H,MATCH(CM$1,Settings!$G:$G,0))=TRUE,
100-100*(X851-MINIFS(X:X,$E:$E,$E851))/(MAXIFS(X:X,$E:$E,$E851)-MINIFS(X:X,$E:$E,$E851)),
100*(X851-MINIFS(X:X,$E:$E,$E851))/(MAXIFS(X:X,$E:$E,$E851)-MINIFS(X:X,$E:$E,$E851))))</f>
        <v/>
      </c>
      <c r="CN851" s="223" t="str">
        <f t="array" ref="CN851">IF(Y851="","",
IF(INDEX(Settings!$H:$H,MATCH(CN$1,Settings!$G:$G,0))=TRUE,
100-100*(Y851-MINIFS(Y:Y,$E:$E,$E851))/(MAXIFS(Y:Y,$E:$E,$E851)-MINIFS(Y:Y,$E:$E,$E851)),
100*(Y851-MINIFS(Y:Y,$E:$E,$E851))/(MAXIFS(Y:Y,$E:$E,$E851)-MINIFS(Y:Y,$E:$E,$E851))))</f>
        <v/>
      </c>
      <c r="CO851" s="223" t="str">
        <f t="array" ref="CO851">IF(Z851="","",
IF(INDEX(Settings!$H:$H,MATCH(CO$1,Settings!$G:$G,0))=TRUE,
100-100*(Z851-MINIFS(Z:Z,$E:$E,$E851))/(MAXIFS(Z:Z,$E:$E,$E851)-MINIFS(Z:Z,$E:$E,$E851)),
100*(Z851-MINIFS(Z:Z,$E:$E,$E851))/(MAXIFS(Z:Z,$E:$E,$E851)-MINIFS(Z:Z,$E:$E,$E851))))</f>
        <v/>
      </c>
      <c r="CP851" s="223" t="str">
        <f t="array" ref="CP851">IF(AA851="","",
IF(INDEX(Settings!$H:$H,MATCH(CP$1,Settings!$G:$G,0))=TRUE,
100-100*(AA851-MINIFS(AA:AA,$E:$E,$E851))/(MAXIFS(AA:AA,$E:$E,$E851)-MINIFS(AA:AA,$E:$E,$E851)),
100*(AA851-MINIFS(AA:AA,$E:$E,$E851))/(MAXIFS(AA:AA,$E:$E,$E851)-MINIFS(AA:AA,$E:$E,$E851))))</f>
        <v/>
      </c>
      <c r="CQ851" s="223" t="str">
        <f t="array" ref="CQ851">IF(AB851="","",
IF(INDEX(Settings!$H:$H,MATCH(CQ$1,Settings!$G:$G,0))=TRUE,
100-100*(AB851-MINIFS(AB:AB,$E:$E,$E851))/(MAXIFS(AB:AB,$E:$E,$E851)-MINIFS(AB:AB,$E:$E,$E851)),
100*(AB851-MINIFS(AB:AB,$E:$E,$E851))/(MAXIFS(AB:AB,$E:$E,$E851)-MINIFS(AB:AB,$E:$E,$E851))))</f>
        <v/>
      </c>
      <c r="CR851" s="223" t="str">
        <f t="array" ref="CR851">IF(AC851="","",
IF(INDEX(Settings!$H:$H,MATCH(CR$1,Settings!$G:$G,0))=TRUE,
100-100*(AC851-MINIFS(AC:AC,$E:$E,$E851))/(MAXIFS(AC:AC,$E:$E,$E851)-MINIFS(AC:AC,$E:$E,$E851)),
100*(AC851-MINIFS(AC:AC,$E:$E,$E851))/(MAXIFS(AC:AC,$E:$E,$E851)-MINIFS(AC:AC,$E:$E,$E851))))</f>
        <v/>
      </c>
      <c r="CS851" s="223" t="str">
        <f t="array" ref="CS851">IF(AD851="","",
IF(INDEX(Settings!$H:$H,MATCH(CS$1,Settings!$G:$G,0))=TRUE,
100-100*(AD851-MINIFS(AD:AD,$E:$E,$E851))/(MAXIFS(AD:AD,$E:$E,$E851)-MINIFS(AD:AD,$E:$E,$E851)),
100*(AD851-MINIFS(AD:AD,$E:$E,$E851))/(MAXIFS(AD:AD,$E:$E,$E851)-MINIFS(AD:AD,$E:$E,$E851))))</f>
        <v/>
      </c>
      <c r="CT851" s="223" t="str">
        <f t="array" ref="CT851">IF(AE851="","",
IF(INDEX(Settings!$H:$H,MATCH(CT$1,Settings!$G:$G,0))=TRUE,
100-100*(AE851-MINIFS(AE:AE,$E:$E,$E851))/(MAXIFS(AE:AE,$E:$E,$E851)-MINIFS(AE:AE,$E:$E,$E851)),
100*(AE851-MINIFS(AE:AE,$E:$E,$E851))/(MAXIFS(AE:AE,$E:$E,$E851)-MINIFS(AE:AE,$E:$E,$E851))))</f>
        <v/>
      </c>
      <c r="CU851" s="223" t="str">
        <f t="array" ref="CU851">IF(AF851="","",
IF(INDEX(Settings!$H:$H,MATCH(CU$1,Settings!$G:$G,0))=TRUE,
100-100*(AF851-MINIFS(AF:AF,$E:$E,$E851))/(MAXIFS(AF:AF,$E:$E,$E851)-MINIFS(AF:AF,$E:$E,$E851)),
100*(AF851-MINIFS(AF:AF,$E:$E,$E851))/(MAXIFS(AF:AF,$E:$E,$E851)-MINIFS(AF:AF,$E:$E,$E851))))</f>
        <v/>
      </c>
      <c r="CV851" s="223" t="str">
        <f t="array" ref="CV851">IF(AG851="","",
IF(INDEX(Settings!$H:$H,MATCH(CV$1,Settings!$G:$G,0))=TRUE,
100-100*(AG851-MINIFS(AG:AG,$E:$E,$E851))/(MAXIFS(AG:AG,$E:$E,$E851)-MINIFS(AG:AG,$E:$E,$E851)),
100*(AG851-MINIFS(AG:AG,$E:$E,$E851))/(MAXIFS(AG:AG,$E:$E,$E851)-MINIFS(AG:AG,$E:$E,$E851))))</f>
        <v/>
      </c>
      <c r="CW851" s="223" t="str">
        <f t="array" ref="CW851">IF(AH851="","",
IF(INDEX(Settings!$H:$H,MATCH(CW$1,Settings!$G:$G,0))=TRUE,
100-100*(AH851-MINIFS(AH:AH,$E:$E,$E851))/(MAXIFS(AH:AH,$E:$E,$E851)-MINIFS(AH:AH,$E:$E,$E851)),
100*(AH851-MINIFS(AH:AH,$E:$E,$E851))/(MAXIFS(AH:AH,$E:$E,$E851)-MINIFS(AH:AH,$E:$E,$E851))))</f>
        <v/>
      </c>
      <c r="CX851" s="223" t="str">
        <f t="array" ref="CX851">IF(AI851="","",
IF(INDEX(Settings!$H:$H,MATCH(CX$1,Settings!$G:$G,0))=TRUE,
100-100*(AI851-MINIFS(AI:AI,$E:$E,$E851))/(MAXIFS(AI:AI,$E:$E,$E851)-MINIFS(AI:AI,$E:$E,$E851)),
100*(AI851-MINIFS(AI:AI,$E:$E,$E851))/(MAXIFS(AI:AI,$E:$E,$E851)-MINIFS(AI:AI,$E:$E,$E851))))</f>
        <v/>
      </c>
      <c r="CY851" s="223" t="str">
        <f t="array" ref="CY851">IF(AJ851="","",
IF(INDEX(Settings!$H:$H,MATCH(CY$1,Settings!$G:$G,0))=TRUE,
100-100*(AJ851-MINIFS(AJ:AJ,$E:$E,$E851))/(MAXIFS(AJ:AJ,$E:$E,$E851)-MINIFS(AJ:AJ,$E:$E,$E851)),
100*(AJ851-MINIFS(AJ:AJ,$E:$E,$E851))/(MAXIFS(AJ:AJ,$E:$E,$E851)-MINIFS(AJ:AJ,$E:$E,$E851))))</f>
        <v/>
      </c>
      <c r="CZ851" s="223" t="str">
        <f t="array" ref="CZ851">IF(AK851="","",
IF(INDEX(Settings!$H:$H,MATCH(CZ$1,Settings!$G:$G,0))=TRUE,
100-100*(AK851-MINIFS(AK:AK,$E:$E,$E851))/(MAXIFS(AK:AK,$E:$E,$E851)-MINIFS(AK:AK,$E:$E,$E851)),
100*(AK851-MINIFS(AK:AK,$E:$E,$E851))/(MAXIFS(AK:AK,$E:$E,$E851)-MINIFS(AK:AK,$E:$E,$E851))))</f>
        <v/>
      </c>
      <c r="DA851" s="223" t="str">
        <f t="array" ref="DA851">IF(AL851="","",
IF(INDEX(Settings!$H:$H,MATCH(DA$1,Settings!$G:$G,0))=TRUE,
100-100*(AL851-MINIFS(AL:AL,$E:$E,$E851))/(MAXIFS(AL:AL,$E:$E,$E851)-MINIFS(AL:AL,$E:$E,$E851)),
100*(AL851-MINIFS(AL:AL,$E:$E,$E851))/(MAXIFS(AL:AL,$E:$E,$E851)-MINIFS(AL:AL,$E:$E,$E851))))</f>
        <v/>
      </c>
      <c r="DB851" s="223" t="str">
        <f t="array" ref="DB851">IF(AM851="","",
IF(INDEX(Settings!$H:$H,MATCH(DB$1,Settings!$G:$G,0))=TRUE,
100-100*(AM851-MINIFS(AM:AM,$E:$E,$E851))/(MAXIFS(AM:AM,$E:$E,$E851)-MINIFS(AM:AM,$E:$E,$E851)),
100*(AM851-MINIFS(AM:AM,$E:$E,$E851))/(MAXIFS(AM:AM,$E:$E,$E851)-MINIFS(AM:AM,$E:$E,$E851))))</f>
        <v/>
      </c>
      <c r="DC851" s="223" t="str">
        <f t="array" ref="DC851">IF(AN851="","",
IF(INDEX(Settings!$H:$H,MATCH(DC$1,Settings!$G:$G,0))=TRUE,
100-100*(AN851-MINIFS(AN:AN,$E:$E,$E851))/(MAXIFS(AN:AN,$E:$E,$E851)-MINIFS(AN:AN,$E:$E,$E851)),
100*(AN851-MINIFS(AN:AN,$E:$E,$E851))/(MAXIFS(AN:AN,$E:$E,$E851)-MINIFS(AN:AN,$E:$E,$E851))))</f>
        <v/>
      </c>
      <c r="DD851" s="223" t="str">
        <f t="array" ref="DD851">IF(AO851="","",
IF(INDEX(Settings!$H:$H,MATCH(DD$1,Settings!$G:$G,0))=TRUE,
100-100*(AO851-MINIFS(AO:AO,$E:$E,$E851))/(MAXIFS(AO:AO,$E:$E,$E851)-MINIFS(AO:AO,$E:$E,$E851)),
100*(AO851-MINIFS(AO:AO,$E:$E,$E851))/(MAXIFS(AO:AO,$E:$E,$E851)-MINIFS(AO:AO,$E:$E,$E851))))</f>
        <v/>
      </c>
      <c r="DE851" s="223" t="str">
        <f t="array" ref="DE851">IF(AP851="","",
IF(INDEX(Settings!$H:$H,MATCH(DE$1,Settings!$G:$G,0))=TRUE,
100-100*(AP851-MINIFS(AP:AP,$E:$E,$E851))/(MAXIFS(AP:AP,$E:$E,$E851)-MINIFS(AP:AP,$E:$E,$E851)),
100*(AP851-MINIFS(AP:AP,$E:$E,$E851))/(MAXIFS(AP:AP,$E:$E,$E851)-MINIFS(AP:AP,$E:$E,$E851))))</f>
        <v/>
      </c>
      <c r="DF851" s="223" t="str">
        <f t="array" ref="DF851">IF(AQ851="","",
IF(INDEX(Settings!$H:$H,MATCH(DF$1,Settings!$G:$G,0))=TRUE,
100-100*(AQ851-MINIFS(AQ:AQ,$E:$E,$E851))/(MAXIFS(AQ:AQ,$E:$E,$E851)-MINIFS(AQ:AQ,$E:$E,$E851)),
100*(AQ851-MINIFS(AQ:AQ,$E:$E,$E851))/(MAXIFS(AQ:AQ,$E:$E,$E851)-MINIFS(AQ:AQ,$E:$E,$E851))))</f>
        <v/>
      </c>
      <c r="DG851" s="223" t="str">
        <f t="array" ref="DG851">IF(AR851="","",
IF(INDEX(Settings!$H:$H,MATCH(DG$1,Settings!$G:$G,0))=TRUE,
100-100*(AR851-MINIFS(AR:AR,$E:$E,$E851))/(MAXIFS(AR:AR,$E:$E,$E851)-MINIFS(AR:AR,$E:$E,$E851)),
100*(AR851-MINIFS(AR:AR,$E:$E,$E851))/(MAXIFS(AR:AR,$E:$E,$E851)-MINIFS(AR:AR,$E:$E,$E851))))</f>
        <v/>
      </c>
      <c r="DH851" s="223" t="str">
        <f t="array" ref="DH851">IF(AS851="","",
IF(INDEX(Settings!$H:$H,MATCH(DH$1,Settings!$G:$G,0))=TRUE,
100-100*(AS851-MINIFS(AS:AS,$E:$E,$E851))/(MAXIFS(AS:AS,$E:$E,$E851)-MINIFS(AS:AS,$E:$E,$E851)),
100*(AS851-MINIFS(AS:AS,$E:$E,$E851))/(MAXIFS(AS:AS,$E:$E,$E851)-MINIFS(AS:AS,$E:$E,$E851))))</f>
        <v/>
      </c>
      <c r="DI851" s="223" t="str">
        <f t="array" ref="DI851">IF(AT851="","",
IF(INDEX(Settings!$H:$H,MATCH(DI$1,Settings!$G:$G,0))=TRUE,
100-100*(AT851-MINIFS(AT:AT,$E:$E,$E851))/(MAXIFS(AT:AT,$E:$E,$E851)-MINIFS(AT:AT,$E:$E,$E851)),
100*(AT851-MINIFS(AT:AT,$E:$E,$E851))/(MAXIFS(AT:AT,$E:$E,$E851)-MINIFS(AT:AT,$E:$E,$E851))))</f>
        <v/>
      </c>
      <c r="DJ851" s="223" t="str">
        <f t="array" ref="DJ851">IF(AU851="","",
IF(INDEX(Settings!$H:$H,MATCH(DJ$1,Settings!$G:$G,0))=TRUE,
100-100*(AU851-MINIFS(AU:AU,$E:$E,$E851))/(MAXIFS(AU:AU,$E:$E,$E851)-MINIFS(AU:AU,$E:$E,$E851)),
100*(AU851-MINIFS(AU:AU,$E:$E,$E851))/(MAXIFS(AU:AU,$E:$E,$E851)-MINIFS(AU:AU,$E:$E,$E851))))</f>
        <v/>
      </c>
      <c r="DK851" s="223" t="str">
        <f t="array" ref="DK851">IF(AV851="","",
IF(INDEX(Settings!$H:$H,MATCH(DK$1,Settings!$G:$G,0))=TRUE,
100-100*(AV851-MINIFS(AV:AV,$E:$E,$E851))/(MAXIFS(AV:AV,$E:$E,$E851)-MINIFS(AV:AV,$E:$E,$E851)),
100*(AV851-MINIFS(AV:AV,$E:$E,$E851))/(MAXIFS(AV:AV,$E:$E,$E851)-MINIFS(AV:AV,$E:$E,$E851))))</f>
        <v/>
      </c>
      <c r="DL851" s="223" t="str">
        <f t="array" ref="DL851">IF(AW851="","",
IF(INDEX(Settings!$H:$H,MATCH(DL$1,Settings!$G:$G,0))=TRUE,
100-100*(AW851-MINIFS(AW:AW,$E:$E,$E851))/(MAXIFS(AW:AW,$E:$E,$E851)-MINIFS(AW:AW,$E:$E,$E851)),
100*(AW851-MINIFS(AW:AW,$E:$E,$E851))/(MAXIFS(AW:AW,$E:$E,$E851)-MINIFS(AW:AW,$E:$E,$E851))))</f>
        <v/>
      </c>
      <c r="DM851" s="223" t="str">
        <f t="array" ref="DM851">IF(AX851="","",
IF(INDEX(Settings!$H:$H,MATCH(DM$1,Settings!$G:$G,0))=TRUE,
100-100*(AX851-MINIFS(AX:AX,$E:$E,$E851))/(MAXIFS(AX:AX,$E:$E,$E851)-MINIFS(AX:AX,$E:$E,$E851)),
100*(AX851-MINIFS(AX:AX,$E:$E,$E851))/(MAXIFS(AX:AX,$E:$E,$E851)-MINIFS(AX:AX,$E:$E,$E851))))</f>
        <v/>
      </c>
      <c r="DN851" s="223" t="str">
        <f t="array" ref="DN851">IF(AY851="","",
IF(INDEX(Settings!$H:$H,MATCH(DN$1,Settings!$G:$G,0))=TRUE,
100-100*(AY851-MINIFS(AY:AY,$E:$E,$E851))/(MAXIFS(AY:AY,$E:$E,$E851)-MINIFS(AY:AY,$E:$E,$E851)),
100*(AY851-MINIFS(AY:AY,$E:$E,$E851))/(MAXIFS(AY:AY,$E:$E,$E851)-MINIFS(AY:AY,$E:$E,$E851))))</f>
        <v/>
      </c>
      <c r="DO851" s="223" t="str">
        <f t="array" ref="DO851">IF(AZ851="","",
IF(INDEX(Settings!$H:$H,MATCH(DO$1,Settings!$G:$G,0))=TRUE,
100-100*(AZ851-MINIFS(AZ:AZ,$E:$E,$E851))/(MAXIFS(AZ:AZ,$E:$E,$E851)-MINIFS(AZ:AZ,$E:$E,$E851)),
100*(AZ851-MINIFS(AZ:AZ,$E:$E,$E851))/(MAXIFS(AZ:AZ,$E:$E,$E851)-MINIFS(AZ:AZ,$E:$E,$E851))))</f>
        <v/>
      </c>
      <c r="DP851" s="223" t="str">
        <f t="array" ref="DP851">IF(BA851="","",
IF(INDEX(Settings!$H:$H,MATCH(DP$1,Settings!$G:$G,0))=TRUE,
100-100*(BA851-MINIFS(BA:BA,$E:$E,$E851))/(MAXIFS(BA:BA,$E:$E,$E851)-MINIFS(BA:BA,$E:$E,$E851)),
100*(BA851-MINIFS(BA:BA,$E:$E,$E851))/(MAXIFS(BA:BA,$E:$E,$E851)-MINIFS(BA:BA,$E:$E,$E851))))</f>
        <v/>
      </c>
      <c r="DQ851" s="223" t="str">
        <f t="array" ref="DQ851">IF(BB851="","",
IF(INDEX(Settings!$H:$H,MATCH(DQ$1,Settings!$G:$G,0))=TRUE,
100-100*(BB851-MINIFS(BB:BB,$E:$E,$E851))/(MAXIFS(BB:BB,$E:$E,$E851)-MINIFS(BB:BB,$E:$E,$E851)),
100*(BB851-MINIFS(BB:BB,$E:$E,$E851))/(MAXIFS(BB:BB,$E:$E,$E851)-MINIFS(BB:BB,$E:$E,$E851))))</f>
        <v/>
      </c>
      <c r="DR851" s="223" t="str">
        <f t="array" ref="DR851">IF(BC851="","",
IF(INDEX(Settings!$H:$H,MATCH(DR$1,Settings!$G:$G,0))=TRUE,
100-100*(BC851-MINIFS(BC:BC,$E:$E,$E851))/(MAXIFS(BC:BC,$E:$E,$E851)-MINIFS(BC:BC,$E:$E,$E851)),
100*(BC851-MINIFS(BC:BC,$E:$E,$E851))/(MAXIFS(BC:BC,$E:$E,$E851)-MINIFS(BC:BC,$E:$E,$E851))))</f>
        <v/>
      </c>
      <c r="DS851" s="223" t="str">
        <f t="array" ref="DS851">IF(BD851="","",
IF(INDEX(Settings!$H:$H,MATCH(DS$1,Settings!$G:$G,0))=TRUE,
100-100*(BD851-MINIFS(BD:BD,$E:$E,$E851))/(MAXIFS(BD:BD,$E:$E,$E851)-MINIFS(BD:BD,$E:$E,$E851)),
100*(BD851-MINIFS(BD:BD,$E:$E,$E851))/(MAXIFS(BD:BD,$E:$E,$E851)-MINIFS(BD:BD,$E:$E,$E851))))</f>
        <v/>
      </c>
      <c r="DT851" s="223" t="str">
        <f t="array" ref="DT851">IF(BE851="","",
IF(INDEX(Settings!$H:$H,MATCH(DT$1,Settings!$G:$G,0))=TRUE,
100-100*(BE851-MINIFS(BE:BE,$E:$E,$E851))/(MAXIFS(BE:BE,$E:$E,$E851)-MINIFS(BE:BE,$E:$E,$E851)),
100*(BE851-MINIFS(BE:BE,$E:$E,$E851))/(MAXIFS(BE:BE,$E:$E,$E851)-MINIFS(BE:BE,$E:$E,$E851))))</f>
        <v/>
      </c>
      <c r="DU851" s="223" t="str">
        <f t="array" ref="DU851">IF(BF851="","",
IF(INDEX(Settings!$H:$H,MATCH(DU$1,Settings!$G:$G,0))=TRUE,
100-100*(BF851-MINIFS(BF:BF,$E:$E,$E851))/(MAXIFS(BF:BF,$E:$E,$E851)-MINIFS(BF:BF,$E:$E,$E851)),
100*(BF851-MINIFS(BF:BF,$E:$E,$E851))/(MAXIFS(BF:BF,$E:$E,$E851)-MINIFS(BF:BF,$E:$E,$E851))))</f>
        <v/>
      </c>
      <c r="DV851" s="223" t="str">
        <f t="array" ref="DV851">IF(BG851="","",
IF(INDEX(Settings!$H:$H,MATCH(DV$1,Settings!$G:$G,0))=TRUE,
100-100*(BG851-MINIFS(BG:BG,$E:$E,$E851))/(MAXIFS(BG:BG,$E:$E,$E851)-MINIFS(BG:BG,$E:$E,$E851)),
100*(BG851-MINIFS(BG:BG,$E:$E,$E851))/(MAXIFS(BG:BG,$E:$E,$E851)-MINIFS(BG:BG,$E:$E,$E851))))</f>
        <v/>
      </c>
      <c r="DW851" s="223" t="str">
        <f t="array" ref="DW851">IF(BH851="","",
IF(INDEX(Settings!$H:$H,MATCH(DW$1,Settings!$G:$G,0))=TRUE,
100-100*(BH851-MINIFS(BH:BH,$E:$E,$E851))/(MAXIFS(BH:BH,$E:$E,$E851)-MINIFS(BH:BH,$E:$E,$E851)),
100*(BH851-MINIFS(BH:BH,$E:$E,$E851))/(MAXIFS(BH:BH,$E:$E,$E851)-MINIFS(BH:BH,$E:$E,$E851))))</f>
        <v/>
      </c>
      <c r="DX851" s="223" t="str">
        <f t="array" ref="DX851">IF(BI851="","",
IF(INDEX(Settings!$H:$H,MATCH(DX$1,Settings!$G:$G,0))=TRUE,
100-100*(BI851-MINIFS(BI:BI,$E:$E,$E851))/(MAXIFS(BI:BI,$E:$E,$E851)-MINIFS(BI:BI,$E:$E,$E851)),
100*(BI851-MINIFS(BI:BI,$E:$E,$E851))/(MAXIFS(BI:BI,$E:$E,$E851)-MINIFS(BI:BI,$E:$E,$E851))))</f>
        <v/>
      </c>
      <c r="DY851" s="223" t="str">
        <f t="array" ref="DY851">IF(BJ851="","",
IF(INDEX(Settings!$H:$H,MATCH(DY$1,Settings!$G:$G,0))=TRUE,
100-100*(BJ851-MINIFS(BJ:BJ,$E:$E,$E851))/(MAXIFS(BJ:BJ,$E:$E,$E851)-MINIFS(BJ:BJ,$E:$E,$E851)),
100*(BJ851-MINIFS(BJ:BJ,$E:$E,$E851))/(MAXIFS(BJ:BJ,$E:$E,$E851)-MINIFS(BJ:BJ,$E:$E,$E851))))</f>
        <v/>
      </c>
      <c r="DZ851" s="225"/>
      <c r="EA851" s="225"/>
      <c r="EB851" s="225" t="str">
        <f t="shared" si="8"/>
        <v/>
      </c>
      <c r="EC851" s="225" t="str">
        <f t="shared" si="9"/>
        <v/>
      </c>
      <c r="ED851" s="225" t="str">
        <f t="shared" si="10"/>
        <v/>
      </c>
      <c r="EE851" s="225" t="str">
        <f t="shared" si="11"/>
        <v/>
      </c>
      <c r="EF851" s="225" t="str">
        <f t="shared" si="12"/>
        <v/>
      </c>
      <c r="EG851" s="225" t="str">
        <f t="shared" si="13"/>
        <v/>
      </c>
      <c r="EH851" s="225"/>
      <c r="EI851" s="225"/>
      <c r="EJ851" s="225"/>
      <c r="EK851" s="225"/>
      <c r="EL851" s="225"/>
      <c r="EM851" s="225"/>
    </row>
    <row r="852">
      <c r="A852" s="231"/>
      <c r="B852" s="231"/>
      <c r="C852" s="231"/>
      <c r="D852" s="231" t="str">
        <f t="array" ref="D852">IFERROR(INDEX(Profiles!$B:$B,MATCH($A852,Profiles!$A:$A,0)),"")</f>
        <v/>
      </c>
      <c r="E852" s="231"/>
      <c r="F852" s="231"/>
      <c r="G852" s="231"/>
      <c r="H852" s="231"/>
      <c r="I852" s="231" t="str">
        <f>IF(A852="","",IF(Settings!$N$3="DATE",F852&amp;": "&amp;TEXT(B852,"M/DD/YY"),F852&amp;": "&amp;H852))</f>
        <v/>
      </c>
      <c r="J852" s="231"/>
      <c r="K852" s="231"/>
      <c r="L852" s="231"/>
      <c r="M852" s="232" t="str">
        <f t="shared" si="14"/>
        <v/>
      </c>
      <c r="N852" s="231"/>
      <c r="O852" s="231"/>
      <c r="P852" s="231"/>
      <c r="Q852" s="231"/>
      <c r="R852" s="231"/>
      <c r="S852" s="230" t="str">
        <f>IFERROR(VLOOKUP(AF852, 'YOYO IR Scores'!A:C, 3, FALSE), "")
</f>
        <v/>
      </c>
      <c r="T852" s="231"/>
      <c r="U852" s="231"/>
      <c r="V852" s="231"/>
      <c r="W852" s="231"/>
      <c r="X852" s="233" t="str">
        <f t="shared" si="4"/>
        <v/>
      </c>
      <c r="Y852" s="234" t="str">
        <f t="shared" si="5"/>
        <v/>
      </c>
      <c r="Z852" s="234" t="str">
        <f t="shared" si="6"/>
        <v/>
      </c>
      <c r="AA852" s="233" t="str">
        <f t="shared" si="7"/>
        <v/>
      </c>
      <c r="AB852" s="232"/>
      <c r="AC852" s="232"/>
      <c r="AD852" s="232"/>
      <c r="AE852" s="232" t="str">
        <f>IFERROR(VLOOKUP(AF852, 'YOYO IR Scores'!A:C, 2, FALSE), "")</f>
        <v/>
      </c>
      <c r="AF852" s="232"/>
      <c r="AG852" s="23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c r="BD852" s="232"/>
      <c r="BE852" s="232"/>
      <c r="BF852" s="232"/>
      <c r="BG852" s="232"/>
      <c r="BH852" s="232"/>
      <c r="BI852" s="232"/>
      <c r="BJ852" s="232"/>
      <c r="BK852" s="232" t="str">
        <f t="array" ref="BK852">IF(J852="","",
IF(INDEX(Settings!$H:$H,MATCH(BY$1,Settings!$G:$G,0))=TRUE,
100-100*(J852-MIN(J:J))/(MAX(J:J)-MIN(J:J)),
100*(J852-MIN(J:J))/(MAX(J:J)-MIN(J:J))))</f>
        <v/>
      </c>
      <c r="BL852" s="232" t="str">
        <f t="array" ref="BL852">IF(J852="","",
IF(INDEX(Settings!$H:$H,MATCH(BY$1,Settings!$G:$G,0))=TRUE,
100-100*(J852-MINIFS(J:J,$E:$E,$E852))/(MAXIFS(J:J,$E:$E,$E852)-MINIFS(J:J,$E:$E,$E852)),
100*(J852-MINIFS(J:J,$E:$E,$E852))/(MAXIFS(J:J,$E:$E,$E852)-MINIFS(J:J,$E:$E,$E852))))</f>
        <v/>
      </c>
      <c r="BM852" s="232" t="str">
        <f t="array" ref="BM852">IF(J852="","",
IF(INDEX(Settings!$H:$H,MATCH(BY$1,Settings!$G:$G,0))=TRUE,
100-100*(J852-MINIFS(J:J,$E:$E,$E852,$I:$I,$I852))/(MAXIFS(J:J,$E:$E,$E852,$I:$I,$I852)-MINIFS(J:J,$E:$E,$E852,$I:$I,$I852)),
100*(J852-MINIFS(J:J,$E:$E,$E852,$I:$I,$I852))/(MAXIFS(J:J,$E:$E,$E852,$I:$I,$I852)-MINIFS(J:J,$E:$E,$E852,$I:$I,$I852))))</f>
        <v/>
      </c>
      <c r="BN852" s="231" t="str">
        <f t="array" ref="BN852">IF(J852="","",
IF(INDEX(Settings!$H:$H,MATCH(BY$1,Settings!$G:$G,0))=TRUE,
100-100*PERCENTRANK(J:J,J852),
100*PERCENTRANK(J:J,J852)))</f>
        <v/>
      </c>
      <c r="BO852" s="231" t="str">
        <f>IFERROR(__xludf.DUMMYFUNCTION("IF(J852="""","""",
IF(INDEX(Settings!$H:$H,MATCH(BY$1,Settings!$G:$G,0))=TRUE,
100-100*PERCENTRANK(FILTER(J:J,$E:$E=$E852),J852),
100*PERCENTRANK(FILTER(J:J,$E:$E=$E852),J852)))"),"")</f>
        <v/>
      </c>
      <c r="BP852" s="231" t="str">
        <f>IFERROR(__xludf.DUMMYFUNCTION("IF(J852="""","""",
IF(INDEX(Settings!$H:$H,MATCH(BY$1,Settings!$G:$G,0))=TRUE,
100-100*PERCENTRANK(FILTER(J:J,$E:$E=$E852,$I:$I=$I852),J852),
100*PERCENTRANK(FILTER(J:J,$E:$E=$E852,$I:$I=$I852),J852)))"),"")</f>
        <v/>
      </c>
      <c r="BQ852" s="233" t="str">
        <f t="array" ref="BQ852">IF(J852="","",
IF(INDEX(Settings!$H:$H,MATCH(BY$1,Settings!$G:$G,0))=TRUE,
-1*(J852-AVERAGE(J:J))/STDEV(J:J),
(J852-AVERAGE(J:J))/STDEV(J:J)))</f>
        <v/>
      </c>
      <c r="BR852" s="233" t="str">
        <f>IFERROR(__xludf.DUMMYFUNCTION("IF(J852="""","""",
IF(INDEX(Settings!$H:$H,MATCH(BY$1,Settings!$G:$G,0))=TRUE,
-1*(J852-AVERAGEIFS(J:J,$E:$E,$E852))/STDEV(FILTER(J:J,$E:$E=$E852)),
(J852-AVERAGEIFS(J:J,$E:$E,$E852))/STDEV(FILTER(J:J,$E:$E=$E852))))"),"")</f>
        <v/>
      </c>
      <c r="BS852" s="233"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1"/>
      <c r="BX852" s="231"/>
      <c r="BY852" s="232" t="str">
        <f t="array" ref="BY852">IF(J852="","",
IF(INDEX(Settings!$H:$H,MATCH(BY$1,Settings!$G:$G,0))=TRUE,
100-100*(J852-MINIFS(J:J,$E:$E,$E852))/(MAXIFS(J:J,$E:$E,$E852)-MINIFS(J:J,$E:$E,$E852)),
100*(J852-MINIFS(J:J,$E:$E,$E852))/(MAXIFS(J:J,$E:$E,$E852)-MINIFS(J:J,$E:$E,$E852))))</f>
        <v/>
      </c>
      <c r="BZ852" s="232" t="str">
        <f t="array" ref="BZ852">IF(K852="","",
IF(INDEX(Settings!$H:$H,MATCH(BZ$1,Settings!$G:$G,0))=TRUE,
100-100*(K852-MINIFS(K:K,$E:$E,$E852))/(MAXIFS(K:K,$E:$E,$E852)-MINIFS(K:K,$E:$E,$E852)),
100*(K852-MINIFS(K:K,$E:$E,$E852))/(MAXIFS(K:K,$E:$E,$E852)-MINIFS(K:K,$E:$E,$E852))))</f>
        <v/>
      </c>
      <c r="CA852" s="232" t="str">
        <f t="array" ref="CA852">IF(L852="","",
IF(INDEX(Settings!$H:$H,MATCH(CA$1,Settings!$G:$G,0))=TRUE,
100-100*(L852-MINIFS(L:L,$E:$E,$E852))/(MAXIFS(L:L,$E:$E,$E852)-MINIFS(L:L,$E:$E,$E852)),
100*(L852-MINIFS(L:L,$E:$E,$E852))/(MAXIFS(L:L,$E:$E,$E852)-MINIFS(L:L,$E:$E,$E852))))</f>
        <v/>
      </c>
      <c r="CB852" s="232" t="str">
        <f t="array" ref="CB852">IF(M852="","",
IF(INDEX(Settings!$H:$H,MATCH(CB$1,Settings!$G:$G,0))=TRUE,
100-100*(M852-MINIFS(M:M,$E:$E,$E852))/(MAXIFS(M:M,$E:$E,$E852)-MINIFS(M:M,$E:$E,$E852)),
100*(M852-MINIFS(M:M,$E:$E,$E852))/(MAXIFS(M:M,$E:$E,$E852)-MINIFS(M:M,$E:$E,$E852))))</f>
        <v/>
      </c>
      <c r="CC852" s="232" t="str">
        <f t="array" ref="CC852">IF(N852="","",
IF(INDEX(Settings!$H:$H,MATCH(CC$1,Settings!$G:$G,0))=TRUE,
100-100*(N852-MINIFS(N:N,$E:$E,$E852))/(MAXIFS(N:N,$E:$E,$E852)-MINIFS(N:N,$E:$E,$E852)),
100*(N852-MINIFS(N:N,$E:$E,$E852))/(MAXIFS(N:N,$E:$E,$E852)-MINIFS(N:N,$E:$E,$E852))))</f>
        <v/>
      </c>
      <c r="CD852" s="232" t="str">
        <f t="array" ref="CD852">IF(O852="","",
IF(INDEX(Settings!$H:$H,MATCH(CD$1,Settings!$G:$G,0))=TRUE,
100-100*(O852-MINIFS(O:O,$E:$E,$E852))/(MAXIFS(O:O,$E:$E,$E852)-MINIFS(O:O,$E:$E,$E852)),
100*(O852-MINIFS(O:O,$E:$E,$E852))/(MAXIFS(O:O,$E:$E,$E852)-MINIFS(O:O,$E:$E,$E852))))</f>
        <v/>
      </c>
      <c r="CE852" s="232" t="str">
        <f t="array" ref="CE852">IF(P852="","",
IF(INDEX(Settings!$H:$H,MATCH(CE$1,Settings!$G:$G,0))=TRUE,
100-100*(P852-MINIFS(P:P,$E:$E,$E852))/(MAXIFS(P:P,$E:$E,$E852)-MINIFS(P:P,$E:$E,$E852)),
100*(P852-MINIFS(P:P,$E:$E,$E852))/(MAXIFS(P:P,$E:$E,$E852)-MINIFS(P:P,$E:$E,$E852))))</f>
        <v/>
      </c>
      <c r="CF852" s="232" t="str">
        <f t="array" ref="CF852">IF(Q852="","",
IF(INDEX(Settings!$H:$H,MATCH(CF$1,Settings!$G:$G,0))=TRUE,
100-100*(Q852-MINIFS(Q:Q,$E:$E,$E852))/(MAXIFS(Q:Q,$E:$E,$E852)-MINIFS(Q:Q,$E:$E,$E852)),
100*(Q852-MINIFS(Q:Q,$E:$E,$E852))/(MAXIFS(Q:Q,$E:$E,$E852)-MINIFS(Q:Q,$E:$E,$E852))))</f>
        <v/>
      </c>
      <c r="CG852" s="232" t="str">
        <f t="array" ref="CG852">IF(R852="","",
IF(INDEX(Settings!$H:$H,MATCH(CG$1,Settings!$G:$G,0))=TRUE,
100-100*(R852-MINIFS(R:R,$E:$E,$E852))/(MAXIFS(R:R,$E:$E,$E852)-MINIFS(R:R,$E:$E,$E852)),
100*(R852-MINIFS(R:R,$E:$E,$E852))/(MAXIFS(R:R,$E:$E,$E852)-MINIFS(R:R,$E:$E,$E852))))</f>
        <v/>
      </c>
      <c r="CH852" s="232" t="str">
        <f t="array" ref="CH852">IF(S852="","",
IF(INDEX(Settings!$H:$H,MATCH(CH$1,Settings!$G:$G,0))=TRUE,
100-100*(S852-MINIFS(S:S,$E:$E,$E852))/(MAXIFS(S:S,$E:$E,$E852)-MINIFS(S:S,$E:$E,$E852)),
100*(S852-MINIFS(S:S,$E:$E,$E852))/(MAXIFS(S:S,$E:$E,$E852)-MINIFS(S:S,$E:$E,$E852))))</f>
        <v/>
      </c>
      <c r="CI852" s="232" t="str">
        <f t="array" ref="CI852">IF(T852="","",
IF(INDEX(Settings!$H:$H,MATCH(CI$1,Settings!$G:$G,0))=TRUE,
100-100*(T852-MINIFS(T:T,$E:$E,$E852))/(MAXIFS(T:T,$E:$E,$E852)-MINIFS(T:T,$E:$E,$E852)),
100*(T852-MINIFS(T:T,$E:$E,$E852))/(MAXIFS(T:T,$E:$E,$E852)-MINIFS(T:T,$E:$E,$E852))))</f>
        <v/>
      </c>
      <c r="CJ852" s="232" t="str">
        <f t="array" ref="CJ852">IF(U852="","",
IF(INDEX(Settings!$H:$H,MATCH(CJ$1,Settings!$G:$G,0))=TRUE,
100-100*(U852-MINIFS(U:U,$E:$E,$E852))/(MAXIFS(U:U,$E:$E,$E852)-MINIFS(U:U,$E:$E,$E852)),
100*(U852-MINIFS(U:U,$E:$E,$E852))/(MAXIFS(U:U,$E:$E,$E852)-MINIFS(U:U,$E:$E,$E852))))</f>
        <v/>
      </c>
      <c r="CK852" s="232" t="str">
        <f t="array" ref="CK852">IF(V852="","",
IF(INDEX(Settings!$H:$H,MATCH(CK$1,Settings!$G:$G,0))=TRUE,
100-100*(V852-MINIFS(V:V,$E:$E,$E852))/(MAXIFS(V:V,$E:$E,$E852)-MINIFS(V:V,$E:$E,$E852)),
100*(V852-MINIFS(V:V,$E:$E,$E852))/(MAXIFS(V:V,$E:$E,$E852)-MINIFS(V:V,$E:$E,$E852))))</f>
        <v/>
      </c>
      <c r="CL852" s="232" t="str">
        <f t="array" ref="CL852">IF(W852="","",
IF(INDEX(Settings!$H:$H,MATCH(CL$1,Settings!$G:$G,0))=TRUE,
100-100*(W852-MINIFS(W:W,$E:$E,$E852))/(MAXIFS(W:W,$E:$E,$E852)-MINIFS(W:W,$E:$E,$E852)),
100*(W852-MINIFS(W:W,$E:$E,$E852))/(MAXIFS(W:W,$E:$E,$E852)-MINIFS(W:W,$E:$E,$E852))))</f>
        <v/>
      </c>
      <c r="CM852" s="232" t="str">
        <f t="array" ref="CM852">IF(X852="","",
IF(INDEX(Settings!$H:$H,MATCH(CM$1,Settings!$G:$G,0))=TRUE,
100-100*(X852-MINIFS(X:X,$E:$E,$E852))/(MAXIFS(X:X,$E:$E,$E852)-MINIFS(X:X,$E:$E,$E852)),
100*(X852-MINIFS(X:X,$E:$E,$E852))/(MAXIFS(X:X,$E:$E,$E852)-MINIFS(X:X,$E:$E,$E852))))</f>
        <v/>
      </c>
      <c r="CN852" s="232" t="str">
        <f t="array" ref="CN852">IF(Y852="","",
IF(INDEX(Settings!$H:$H,MATCH(CN$1,Settings!$G:$G,0))=TRUE,
100-100*(Y852-MINIFS(Y:Y,$E:$E,$E852))/(MAXIFS(Y:Y,$E:$E,$E852)-MINIFS(Y:Y,$E:$E,$E852)),
100*(Y852-MINIFS(Y:Y,$E:$E,$E852))/(MAXIFS(Y:Y,$E:$E,$E852)-MINIFS(Y:Y,$E:$E,$E852))))</f>
        <v/>
      </c>
      <c r="CO852" s="232" t="str">
        <f t="array" ref="CO852">IF(Z852="","",
IF(INDEX(Settings!$H:$H,MATCH(CO$1,Settings!$G:$G,0))=TRUE,
100-100*(Z852-MINIFS(Z:Z,$E:$E,$E852))/(MAXIFS(Z:Z,$E:$E,$E852)-MINIFS(Z:Z,$E:$E,$E852)),
100*(Z852-MINIFS(Z:Z,$E:$E,$E852))/(MAXIFS(Z:Z,$E:$E,$E852)-MINIFS(Z:Z,$E:$E,$E852))))</f>
        <v/>
      </c>
      <c r="CP852" s="232" t="str">
        <f t="array" ref="CP852">IF(AA852="","",
IF(INDEX(Settings!$H:$H,MATCH(CP$1,Settings!$G:$G,0))=TRUE,
100-100*(AA852-MINIFS(AA:AA,$E:$E,$E852))/(MAXIFS(AA:AA,$E:$E,$E852)-MINIFS(AA:AA,$E:$E,$E852)),
100*(AA852-MINIFS(AA:AA,$E:$E,$E852))/(MAXIFS(AA:AA,$E:$E,$E852)-MINIFS(AA:AA,$E:$E,$E852))))</f>
        <v/>
      </c>
      <c r="CQ852" s="232" t="str">
        <f t="array" ref="CQ852">IF(AB852="","",
IF(INDEX(Settings!$H:$H,MATCH(CQ$1,Settings!$G:$G,0))=TRUE,
100-100*(AB852-MINIFS(AB:AB,$E:$E,$E852))/(MAXIFS(AB:AB,$E:$E,$E852)-MINIFS(AB:AB,$E:$E,$E852)),
100*(AB852-MINIFS(AB:AB,$E:$E,$E852))/(MAXIFS(AB:AB,$E:$E,$E852)-MINIFS(AB:AB,$E:$E,$E852))))</f>
        <v/>
      </c>
      <c r="CR852" s="232" t="str">
        <f t="array" ref="CR852">IF(AC852="","",
IF(INDEX(Settings!$H:$H,MATCH(CR$1,Settings!$G:$G,0))=TRUE,
100-100*(AC852-MINIFS(AC:AC,$E:$E,$E852))/(MAXIFS(AC:AC,$E:$E,$E852)-MINIFS(AC:AC,$E:$E,$E852)),
100*(AC852-MINIFS(AC:AC,$E:$E,$E852))/(MAXIFS(AC:AC,$E:$E,$E852)-MINIFS(AC:AC,$E:$E,$E852))))</f>
        <v/>
      </c>
      <c r="CS852" s="232" t="str">
        <f t="array" ref="CS852">IF(AD852="","",
IF(INDEX(Settings!$H:$H,MATCH(CS$1,Settings!$G:$G,0))=TRUE,
100-100*(AD852-MINIFS(AD:AD,$E:$E,$E852))/(MAXIFS(AD:AD,$E:$E,$E852)-MINIFS(AD:AD,$E:$E,$E852)),
100*(AD852-MINIFS(AD:AD,$E:$E,$E852))/(MAXIFS(AD:AD,$E:$E,$E852)-MINIFS(AD:AD,$E:$E,$E852))))</f>
        <v/>
      </c>
      <c r="CT852" s="232" t="str">
        <f t="array" ref="CT852">IF(AE852="","",
IF(INDEX(Settings!$H:$H,MATCH(CT$1,Settings!$G:$G,0))=TRUE,
100-100*(AE852-MINIFS(AE:AE,$E:$E,$E852))/(MAXIFS(AE:AE,$E:$E,$E852)-MINIFS(AE:AE,$E:$E,$E852)),
100*(AE852-MINIFS(AE:AE,$E:$E,$E852))/(MAXIFS(AE:AE,$E:$E,$E852)-MINIFS(AE:AE,$E:$E,$E852))))</f>
        <v/>
      </c>
      <c r="CU852" s="232" t="str">
        <f t="array" ref="CU852">IF(AF852="","",
IF(INDEX(Settings!$H:$H,MATCH(CU$1,Settings!$G:$G,0))=TRUE,
100-100*(AF852-MINIFS(AF:AF,$E:$E,$E852))/(MAXIFS(AF:AF,$E:$E,$E852)-MINIFS(AF:AF,$E:$E,$E852)),
100*(AF852-MINIFS(AF:AF,$E:$E,$E852))/(MAXIFS(AF:AF,$E:$E,$E852)-MINIFS(AF:AF,$E:$E,$E852))))</f>
        <v/>
      </c>
      <c r="CV852" s="232" t="str">
        <f t="array" ref="CV852">IF(AG852="","",
IF(INDEX(Settings!$H:$H,MATCH(CV$1,Settings!$G:$G,0))=TRUE,
100-100*(AG852-MINIFS(AG:AG,$E:$E,$E852))/(MAXIFS(AG:AG,$E:$E,$E852)-MINIFS(AG:AG,$E:$E,$E852)),
100*(AG852-MINIFS(AG:AG,$E:$E,$E852))/(MAXIFS(AG:AG,$E:$E,$E852)-MINIFS(AG:AG,$E:$E,$E852))))</f>
        <v/>
      </c>
      <c r="CW852" s="232" t="str">
        <f t="array" ref="CW852">IF(AH852="","",
IF(INDEX(Settings!$H:$H,MATCH(CW$1,Settings!$G:$G,0))=TRUE,
100-100*(AH852-MINIFS(AH:AH,$E:$E,$E852))/(MAXIFS(AH:AH,$E:$E,$E852)-MINIFS(AH:AH,$E:$E,$E852)),
100*(AH852-MINIFS(AH:AH,$E:$E,$E852))/(MAXIFS(AH:AH,$E:$E,$E852)-MINIFS(AH:AH,$E:$E,$E852))))</f>
        <v/>
      </c>
      <c r="CX852" s="232" t="str">
        <f t="array" ref="CX852">IF(AI852="","",
IF(INDEX(Settings!$H:$H,MATCH(CX$1,Settings!$G:$G,0))=TRUE,
100-100*(AI852-MINIFS(AI:AI,$E:$E,$E852))/(MAXIFS(AI:AI,$E:$E,$E852)-MINIFS(AI:AI,$E:$E,$E852)),
100*(AI852-MINIFS(AI:AI,$E:$E,$E852))/(MAXIFS(AI:AI,$E:$E,$E852)-MINIFS(AI:AI,$E:$E,$E852))))</f>
        <v/>
      </c>
      <c r="CY852" s="232" t="str">
        <f t="array" ref="CY852">IF(AJ852="","",
IF(INDEX(Settings!$H:$H,MATCH(CY$1,Settings!$G:$G,0))=TRUE,
100-100*(AJ852-MINIFS(AJ:AJ,$E:$E,$E852))/(MAXIFS(AJ:AJ,$E:$E,$E852)-MINIFS(AJ:AJ,$E:$E,$E852)),
100*(AJ852-MINIFS(AJ:AJ,$E:$E,$E852))/(MAXIFS(AJ:AJ,$E:$E,$E852)-MINIFS(AJ:AJ,$E:$E,$E852))))</f>
        <v/>
      </c>
      <c r="CZ852" s="232" t="str">
        <f t="array" ref="CZ852">IF(AK852="","",
IF(INDEX(Settings!$H:$H,MATCH(CZ$1,Settings!$G:$G,0))=TRUE,
100-100*(AK852-MINIFS(AK:AK,$E:$E,$E852))/(MAXIFS(AK:AK,$E:$E,$E852)-MINIFS(AK:AK,$E:$E,$E852)),
100*(AK852-MINIFS(AK:AK,$E:$E,$E852))/(MAXIFS(AK:AK,$E:$E,$E852)-MINIFS(AK:AK,$E:$E,$E852))))</f>
        <v/>
      </c>
      <c r="DA852" s="232" t="str">
        <f t="array" ref="DA852">IF(AL852="","",
IF(INDEX(Settings!$H:$H,MATCH(DA$1,Settings!$G:$G,0))=TRUE,
100-100*(AL852-MINIFS(AL:AL,$E:$E,$E852))/(MAXIFS(AL:AL,$E:$E,$E852)-MINIFS(AL:AL,$E:$E,$E852)),
100*(AL852-MINIFS(AL:AL,$E:$E,$E852))/(MAXIFS(AL:AL,$E:$E,$E852)-MINIFS(AL:AL,$E:$E,$E852))))</f>
        <v/>
      </c>
      <c r="DB852" s="232" t="str">
        <f t="array" ref="DB852">IF(AM852="","",
IF(INDEX(Settings!$H:$H,MATCH(DB$1,Settings!$G:$G,0))=TRUE,
100-100*(AM852-MINIFS(AM:AM,$E:$E,$E852))/(MAXIFS(AM:AM,$E:$E,$E852)-MINIFS(AM:AM,$E:$E,$E852)),
100*(AM852-MINIFS(AM:AM,$E:$E,$E852))/(MAXIFS(AM:AM,$E:$E,$E852)-MINIFS(AM:AM,$E:$E,$E852))))</f>
        <v/>
      </c>
      <c r="DC852" s="232" t="str">
        <f t="array" ref="DC852">IF(AN852="","",
IF(INDEX(Settings!$H:$H,MATCH(DC$1,Settings!$G:$G,0))=TRUE,
100-100*(AN852-MINIFS(AN:AN,$E:$E,$E852))/(MAXIFS(AN:AN,$E:$E,$E852)-MINIFS(AN:AN,$E:$E,$E852)),
100*(AN852-MINIFS(AN:AN,$E:$E,$E852))/(MAXIFS(AN:AN,$E:$E,$E852)-MINIFS(AN:AN,$E:$E,$E852))))</f>
        <v/>
      </c>
      <c r="DD852" s="232" t="str">
        <f t="array" ref="DD852">IF(AO852="","",
IF(INDEX(Settings!$H:$H,MATCH(DD$1,Settings!$G:$G,0))=TRUE,
100-100*(AO852-MINIFS(AO:AO,$E:$E,$E852))/(MAXIFS(AO:AO,$E:$E,$E852)-MINIFS(AO:AO,$E:$E,$E852)),
100*(AO852-MINIFS(AO:AO,$E:$E,$E852))/(MAXIFS(AO:AO,$E:$E,$E852)-MINIFS(AO:AO,$E:$E,$E852))))</f>
        <v/>
      </c>
      <c r="DE852" s="232" t="str">
        <f t="array" ref="DE852">IF(AP852="","",
IF(INDEX(Settings!$H:$H,MATCH(DE$1,Settings!$G:$G,0))=TRUE,
100-100*(AP852-MINIFS(AP:AP,$E:$E,$E852))/(MAXIFS(AP:AP,$E:$E,$E852)-MINIFS(AP:AP,$E:$E,$E852)),
100*(AP852-MINIFS(AP:AP,$E:$E,$E852))/(MAXIFS(AP:AP,$E:$E,$E852)-MINIFS(AP:AP,$E:$E,$E852))))</f>
        <v/>
      </c>
      <c r="DF852" s="232" t="str">
        <f t="array" ref="DF852">IF(AQ852="","",
IF(INDEX(Settings!$H:$H,MATCH(DF$1,Settings!$G:$G,0))=TRUE,
100-100*(AQ852-MINIFS(AQ:AQ,$E:$E,$E852))/(MAXIFS(AQ:AQ,$E:$E,$E852)-MINIFS(AQ:AQ,$E:$E,$E852)),
100*(AQ852-MINIFS(AQ:AQ,$E:$E,$E852))/(MAXIFS(AQ:AQ,$E:$E,$E852)-MINIFS(AQ:AQ,$E:$E,$E852))))</f>
        <v/>
      </c>
      <c r="DG852" s="232" t="str">
        <f t="array" ref="DG852">IF(AR852="","",
IF(INDEX(Settings!$H:$H,MATCH(DG$1,Settings!$G:$G,0))=TRUE,
100-100*(AR852-MINIFS(AR:AR,$E:$E,$E852))/(MAXIFS(AR:AR,$E:$E,$E852)-MINIFS(AR:AR,$E:$E,$E852)),
100*(AR852-MINIFS(AR:AR,$E:$E,$E852))/(MAXIFS(AR:AR,$E:$E,$E852)-MINIFS(AR:AR,$E:$E,$E852))))</f>
        <v/>
      </c>
      <c r="DH852" s="232" t="str">
        <f t="array" ref="DH852">IF(AS852="","",
IF(INDEX(Settings!$H:$H,MATCH(DH$1,Settings!$G:$G,0))=TRUE,
100-100*(AS852-MINIFS(AS:AS,$E:$E,$E852))/(MAXIFS(AS:AS,$E:$E,$E852)-MINIFS(AS:AS,$E:$E,$E852)),
100*(AS852-MINIFS(AS:AS,$E:$E,$E852))/(MAXIFS(AS:AS,$E:$E,$E852)-MINIFS(AS:AS,$E:$E,$E852))))</f>
        <v/>
      </c>
      <c r="DI852" s="232" t="str">
        <f t="array" ref="DI852">IF(AT852="","",
IF(INDEX(Settings!$H:$H,MATCH(DI$1,Settings!$G:$G,0))=TRUE,
100-100*(AT852-MINIFS(AT:AT,$E:$E,$E852))/(MAXIFS(AT:AT,$E:$E,$E852)-MINIFS(AT:AT,$E:$E,$E852)),
100*(AT852-MINIFS(AT:AT,$E:$E,$E852))/(MAXIFS(AT:AT,$E:$E,$E852)-MINIFS(AT:AT,$E:$E,$E852))))</f>
        <v/>
      </c>
      <c r="DJ852" s="232" t="str">
        <f t="array" ref="DJ852">IF(AU852="","",
IF(INDEX(Settings!$H:$H,MATCH(DJ$1,Settings!$G:$G,0))=TRUE,
100-100*(AU852-MINIFS(AU:AU,$E:$E,$E852))/(MAXIFS(AU:AU,$E:$E,$E852)-MINIFS(AU:AU,$E:$E,$E852)),
100*(AU852-MINIFS(AU:AU,$E:$E,$E852))/(MAXIFS(AU:AU,$E:$E,$E852)-MINIFS(AU:AU,$E:$E,$E852))))</f>
        <v/>
      </c>
      <c r="DK852" s="232" t="str">
        <f t="array" ref="DK852">IF(AV852="","",
IF(INDEX(Settings!$H:$H,MATCH(DK$1,Settings!$G:$G,0))=TRUE,
100-100*(AV852-MINIFS(AV:AV,$E:$E,$E852))/(MAXIFS(AV:AV,$E:$E,$E852)-MINIFS(AV:AV,$E:$E,$E852)),
100*(AV852-MINIFS(AV:AV,$E:$E,$E852))/(MAXIFS(AV:AV,$E:$E,$E852)-MINIFS(AV:AV,$E:$E,$E852))))</f>
        <v/>
      </c>
      <c r="DL852" s="232" t="str">
        <f t="array" ref="DL852">IF(AW852="","",
IF(INDEX(Settings!$H:$H,MATCH(DL$1,Settings!$G:$G,0))=TRUE,
100-100*(AW852-MINIFS(AW:AW,$E:$E,$E852))/(MAXIFS(AW:AW,$E:$E,$E852)-MINIFS(AW:AW,$E:$E,$E852)),
100*(AW852-MINIFS(AW:AW,$E:$E,$E852))/(MAXIFS(AW:AW,$E:$E,$E852)-MINIFS(AW:AW,$E:$E,$E852))))</f>
        <v/>
      </c>
      <c r="DM852" s="232" t="str">
        <f t="array" ref="DM852">IF(AX852="","",
IF(INDEX(Settings!$H:$H,MATCH(DM$1,Settings!$G:$G,0))=TRUE,
100-100*(AX852-MINIFS(AX:AX,$E:$E,$E852))/(MAXIFS(AX:AX,$E:$E,$E852)-MINIFS(AX:AX,$E:$E,$E852)),
100*(AX852-MINIFS(AX:AX,$E:$E,$E852))/(MAXIFS(AX:AX,$E:$E,$E852)-MINIFS(AX:AX,$E:$E,$E852))))</f>
        <v/>
      </c>
      <c r="DN852" s="232" t="str">
        <f t="array" ref="DN852">IF(AY852="","",
IF(INDEX(Settings!$H:$H,MATCH(DN$1,Settings!$G:$G,0))=TRUE,
100-100*(AY852-MINIFS(AY:AY,$E:$E,$E852))/(MAXIFS(AY:AY,$E:$E,$E852)-MINIFS(AY:AY,$E:$E,$E852)),
100*(AY852-MINIFS(AY:AY,$E:$E,$E852))/(MAXIFS(AY:AY,$E:$E,$E852)-MINIFS(AY:AY,$E:$E,$E852))))</f>
        <v/>
      </c>
      <c r="DO852" s="232" t="str">
        <f t="array" ref="DO852">IF(AZ852="","",
IF(INDEX(Settings!$H:$H,MATCH(DO$1,Settings!$G:$G,0))=TRUE,
100-100*(AZ852-MINIFS(AZ:AZ,$E:$E,$E852))/(MAXIFS(AZ:AZ,$E:$E,$E852)-MINIFS(AZ:AZ,$E:$E,$E852)),
100*(AZ852-MINIFS(AZ:AZ,$E:$E,$E852))/(MAXIFS(AZ:AZ,$E:$E,$E852)-MINIFS(AZ:AZ,$E:$E,$E852))))</f>
        <v/>
      </c>
      <c r="DP852" s="232" t="str">
        <f t="array" ref="DP852">IF(BA852="","",
IF(INDEX(Settings!$H:$H,MATCH(DP$1,Settings!$G:$G,0))=TRUE,
100-100*(BA852-MINIFS(BA:BA,$E:$E,$E852))/(MAXIFS(BA:BA,$E:$E,$E852)-MINIFS(BA:BA,$E:$E,$E852)),
100*(BA852-MINIFS(BA:BA,$E:$E,$E852))/(MAXIFS(BA:BA,$E:$E,$E852)-MINIFS(BA:BA,$E:$E,$E852))))</f>
        <v/>
      </c>
      <c r="DQ852" s="232" t="str">
        <f t="array" ref="DQ852">IF(BB852="","",
IF(INDEX(Settings!$H:$H,MATCH(DQ$1,Settings!$G:$G,0))=TRUE,
100-100*(BB852-MINIFS(BB:BB,$E:$E,$E852))/(MAXIFS(BB:BB,$E:$E,$E852)-MINIFS(BB:BB,$E:$E,$E852)),
100*(BB852-MINIFS(BB:BB,$E:$E,$E852))/(MAXIFS(BB:BB,$E:$E,$E852)-MINIFS(BB:BB,$E:$E,$E852))))</f>
        <v/>
      </c>
      <c r="DR852" s="232" t="str">
        <f t="array" ref="DR852">IF(BC852="","",
IF(INDEX(Settings!$H:$H,MATCH(DR$1,Settings!$G:$G,0))=TRUE,
100-100*(BC852-MINIFS(BC:BC,$E:$E,$E852))/(MAXIFS(BC:BC,$E:$E,$E852)-MINIFS(BC:BC,$E:$E,$E852)),
100*(BC852-MINIFS(BC:BC,$E:$E,$E852))/(MAXIFS(BC:BC,$E:$E,$E852)-MINIFS(BC:BC,$E:$E,$E852))))</f>
        <v/>
      </c>
      <c r="DS852" s="232" t="str">
        <f t="array" ref="DS852">IF(BD852="","",
IF(INDEX(Settings!$H:$H,MATCH(DS$1,Settings!$G:$G,0))=TRUE,
100-100*(BD852-MINIFS(BD:BD,$E:$E,$E852))/(MAXIFS(BD:BD,$E:$E,$E852)-MINIFS(BD:BD,$E:$E,$E852)),
100*(BD852-MINIFS(BD:BD,$E:$E,$E852))/(MAXIFS(BD:BD,$E:$E,$E852)-MINIFS(BD:BD,$E:$E,$E852))))</f>
        <v/>
      </c>
      <c r="DT852" s="232" t="str">
        <f t="array" ref="DT852">IF(BE852="","",
IF(INDEX(Settings!$H:$H,MATCH(DT$1,Settings!$G:$G,0))=TRUE,
100-100*(BE852-MINIFS(BE:BE,$E:$E,$E852))/(MAXIFS(BE:BE,$E:$E,$E852)-MINIFS(BE:BE,$E:$E,$E852)),
100*(BE852-MINIFS(BE:BE,$E:$E,$E852))/(MAXIFS(BE:BE,$E:$E,$E852)-MINIFS(BE:BE,$E:$E,$E852))))</f>
        <v/>
      </c>
      <c r="DU852" s="232" t="str">
        <f t="array" ref="DU852">IF(BF852="","",
IF(INDEX(Settings!$H:$H,MATCH(DU$1,Settings!$G:$G,0))=TRUE,
100-100*(BF852-MINIFS(BF:BF,$E:$E,$E852))/(MAXIFS(BF:BF,$E:$E,$E852)-MINIFS(BF:BF,$E:$E,$E852)),
100*(BF852-MINIFS(BF:BF,$E:$E,$E852))/(MAXIFS(BF:BF,$E:$E,$E852)-MINIFS(BF:BF,$E:$E,$E852))))</f>
        <v/>
      </c>
      <c r="DV852" s="232" t="str">
        <f t="array" ref="DV852">IF(BG852="","",
IF(INDEX(Settings!$H:$H,MATCH(DV$1,Settings!$G:$G,0))=TRUE,
100-100*(BG852-MINIFS(BG:BG,$E:$E,$E852))/(MAXIFS(BG:BG,$E:$E,$E852)-MINIFS(BG:BG,$E:$E,$E852)),
100*(BG852-MINIFS(BG:BG,$E:$E,$E852))/(MAXIFS(BG:BG,$E:$E,$E852)-MINIFS(BG:BG,$E:$E,$E852))))</f>
        <v/>
      </c>
      <c r="DW852" s="232" t="str">
        <f t="array" ref="DW852">IF(BH852="","",
IF(INDEX(Settings!$H:$H,MATCH(DW$1,Settings!$G:$G,0))=TRUE,
100-100*(BH852-MINIFS(BH:BH,$E:$E,$E852))/(MAXIFS(BH:BH,$E:$E,$E852)-MINIFS(BH:BH,$E:$E,$E852)),
100*(BH852-MINIFS(BH:BH,$E:$E,$E852))/(MAXIFS(BH:BH,$E:$E,$E852)-MINIFS(BH:BH,$E:$E,$E852))))</f>
        <v/>
      </c>
      <c r="DX852" s="232" t="str">
        <f t="array" ref="DX852">IF(BI852="","",
IF(INDEX(Settings!$H:$H,MATCH(DX$1,Settings!$G:$G,0))=TRUE,
100-100*(BI852-MINIFS(BI:BI,$E:$E,$E852))/(MAXIFS(BI:BI,$E:$E,$E852)-MINIFS(BI:BI,$E:$E,$E852)),
100*(BI852-MINIFS(BI:BI,$E:$E,$E852))/(MAXIFS(BI:BI,$E:$E,$E852)-MINIFS(BI:BI,$E:$E,$E852))))</f>
        <v/>
      </c>
      <c r="DY852" s="232" t="str">
        <f t="array" ref="DY852">IF(BJ852="","",
IF(INDEX(Settings!$H:$H,MATCH(DY$1,Settings!$G:$G,0))=TRUE,
100-100*(BJ852-MINIFS(BJ:BJ,$E:$E,$E852))/(MAXIFS(BJ:BJ,$E:$E,$E852)-MINIFS(BJ:BJ,$E:$E,$E852)),
100*(BJ852-MINIFS(BJ:BJ,$E:$E,$E852))/(MAXIFS(BJ:BJ,$E:$E,$E852)-MINIFS(BJ:BJ,$E:$E,$E852))))</f>
        <v/>
      </c>
      <c r="DZ852" s="234"/>
      <c r="EA852" s="234"/>
      <c r="EB852" s="234" t="str">
        <f t="shared" si="8"/>
        <v/>
      </c>
      <c r="EC852" s="234" t="str">
        <f t="shared" si="9"/>
        <v/>
      </c>
      <c r="ED852" s="234" t="str">
        <f t="shared" si="10"/>
        <v/>
      </c>
      <c r="EE852" s="234" t="str">
        <f t="shared" si="11"/>
        <v/>
      </c>
      <c r="EF852" s="234" t="str">
        <f t="shared" si="12"/>
        <v/>
      </c>
      <c r="EG852" s="234" t="str">
        <f t="shared" si="13"/>
        <v/>
      </c>
      <c r="EH852" s="234"/>
      <c r="EI852" s="234"/>
      <c r="EJ852" s="234"/>
      <c r="EK852" s="234"/>
      <c r="EL852" s="234"/>
      <c r="EM852" s="234"/>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3" t="str">
        <f t="shared" si="14"/>
        <v/>
      </c>
      <c r="N853" s="49"/>
      <c r="O853" s="49"/>
      <c r="P853" s="49"/>
      <c r="Q853" s="49"/>
      <c r="R853" s="49"/>
      <c r="S853" s="222" t="str">
        <f>IFERROR(VLOOKUP(AF853, 'YOYO IR Scores'!A:C, 3, FALSE), "")
</f>
        <v/>
      </c>
      <c r="T853" s="49"/>
      <c r="U853" s="49"/>
      <c r="V853" s="49"/>
      <c r="W853" s="49"/>
      <c r="X853" s="224" t="str">
        <f t="shared" si="4"/>
        <v/>
      </c>
      <c r="Y853" s="225" t="str">
        <f t="shared" si="5"/>
        <v/>
      </c>
      <c r="Z853" s="225" t="str">
        <f t="shared" si="6"/>
        <v/>
      </c>
      <c r="AA853" s="224" t="str">
        <f t="shared" si="7"/>
        <v/>
      </c>
      <c r="AB853" s="223"/>
      <c r="AC853" s="223"/>
      <c r="AD853" s="223"/>
      <c r="AE853" s="223" t="str">
        <f>IFERROR(VLOOKUP(AF853, 'YOYO IR Scores'!A:C, 2, FALSE), "")</f>
        <v/>
      </c>
      <c r="AF853" s="223"/>
      <c r="AG853" s="223"/>
      <c r="AH853" s="223"/>
      <c r="AI853" s="223"/>
      <c r="AJ853" s="223"/>
      <c r="AK853" s="223"/>
      <c r="AL853" s="223"/>
      <c r="AM853" s="223"/>
      <c r="AN853" s="223"/>
      <c r="AO853" s="223"/>
      <c r="AP853" s="223"/>
      <c r="AQ853" s="223"/>
      <c r="AR853" s="223"/>
      <c r="AS853" s="223"/>
      <c r="AT853" s="223"/>
      <c r="AU853" s="223"/>
      <c r="AV853" s="223"/>
      <c r="AW853" s="223"/>
      <c r="AX853" s="223"/>
      <c r="AY853" s="223"/>
      <c r="AZ853" s="223"/>
      <c r="BA853" s="223"/>
      <c r="BB853" s="223"/>
      <c r="BC853" s="223"/>
      <c r="BD853" s="223"/>
      <c r="BE853" s="223"/>
      <c r="BF853" s="223"/>
      <c r="BG853" s="223"/>
      <c r="BH853" s="223"/>
      <c r="BI853" s="223"/>
      <c r="BJ853" s="223"/>
      <c r="BK853" s="223" t="str">
        <f t="array" ref="BK853">IF(J853="","",
IF(INDEX(Settings!$H:$H,MATCH(BY$1,Settings!$G:$G,0))=TRUE,
100-100*(J853-MIN(J:J))/(MAX(J:J)-MIN(J:J)),
100*(J853-MIN(J:J))/(MAX(J:J)-MIN(J:J))))</f>
        <v/>
      </c>
      <c r="BL853" s="223" t="str">
        <f t="array" ref="BL853">IF(J853="","",
IF(INDEX(Settings!$H:$H,MATCH(BY$1,Settings!$G:$G,0))=TRUE,
100-100*(J853-MINIFS(J:J,$E:$E,$E853))/(MAXIFS(J:J,$E:$E,$E853)-MINIFS(J:J,$E:$E,$E853)),
100*(J853-MINIFS(J:J,$E:$E,$E853))/(MAXIFS(J:J,$E:$E,$E853)-MINIFS(J:J,$E:$E,$E853))))</f>
        <v/>
      </c>
      <c r="BM853" s="223"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4" t="str">
        <f t="array" ref="BQ853">IF(J853="","",
IF(INDEX(Settings!$H:$H,MATCH(BY$1,Settings!$G:$G,0))=TRUE,
-1*(J853-AVERAGE(J:J))/STDEV(J:J),
(J853-AVERAGE(J:J))/STDEV(J:J)))</f>
        <v/>
      </c>
      <c r="BR853" s="224" t="str">
        <f>IFERROR(__xludf.DUMMYFUNCTION("IF(J853="""","""",
IF(INDEX(Settings!$H:$H,MATCH(BY$1,Settings!$G:$G,0))=TRUE,
-1*(J853-AVERAGEIFS(J:J,$E:$E,$E853))/STDEV(FILTER(J:J,$E:$E=$E853)),
(J853-AVERAGEIFS(J:J,$E:$E,$E853))/STDEV(FILTER(J:J,$E:$E=$E853))))"),"")</f>
        <v/>
      </c>
      <c r="BS853" s="224"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3" t="str">
        <f t="array" ref="BY853">IF(J853="","",
IF(INDEX(Settings!$H:$H,MATCH(BY$1,Settings!$G:$G,0))=TRUE,
100-100*(J853-MINIFS(J:J,$E:$E,$E853))/(MAXIFS(J:J,$E:$E,$E853)-MINIFS(J:J,$E:$E,$E853)),
100*(J853-MINIFS(J:J,$E:$E,$E853))/(MAXIFS(J:J,$E:$E,$E853)-MINIFS(J:J,$E:$E,$E853))))</f>
        <v/>
      </c>
      <c r="BZ853" s="223" t="str">
        <f t="array" ref="BZ853">IF(K853="","",
IF(INDEX(Settings!$H:$H,MATCH(BZ$1,Settings!$G:$G,0))=TRUE,
100-100*(K853-MINIFS(K:K,$E:$E,$E853))/(MAXIFS(K:K,$E:$E,$E853)-MINIFS(K:K,$E:$E,$E853)),
100*(K853-MINIFS(K:K,$E:$E,$E853))/(MAXIFS(K:K,$E:$E,$E853)-MINIFS(K:K,$E:$E,$E853))))</f>
        <v/>
      </c>
      <c r="CA853" s="223" t="str">
        <f t="array" ref="CA853">IF(L853="","",
IF(INDEX(Settings!$H:$H,MATCH(CA$1,Settings!$G:$G,0))=TRUE,
100-100*(L853-MINIFS(L:L,$E:$E,$E853))/(MAXIFS(L:L,$E:$E,$E853)-MINIFS(L:L,$E:$E,$E853)),
100*(L853-MINIFS(L:L,$E:$E,$E853))/(MAXIFS(L:L,$E:$E,$E853)-MINIFS(L:L,$E:$E,$E853))))</f>
        <v/>
      </c>
      <c r="CB853" s="223" t="str">
        <f t="array" ref="CB853">IF(M853="","",
IF(INDEX(Settings!$H:$H,MATCH(CB$1,Settings!$G:$G,0))=TRUE,
100-100*(M853-MINIFS(M:M,$E:$E,$E853))/(MAXIFS(M:M,$E:$E,$E853)-MINIFS(M:M,$E:$E,$E853)),
100*(M853-MINIFS(M:M,$E:$E,$E853))/(MAXIFS(M:M,$E:$E,$E853)-MINIFS(M:M,$E:$E,$E853))))</f>
        <v/>
      </c>
      <c r="CC853" s="223" t="str">
        <f t="array" ref="CC853">IF(N853="","",
IF(INDEX(Settings!$H:$H,MATCH(CC$1,Settings!$G:$G,0))=TRUE,
100-100*(N853-MINIFS(N:N,$E:$E,$E853))/(MAXIFS(N:N,$E:$E,$E853)-MINIFS(N:N,$E:$E,$E853)),
100*(N853-MINIFS(N:N,$E:$E,$E853))/(MAXIFS(N:N,$E:$E,$E853)-MINIFS(N:N,$E:$E,$E853))))</f>
        <v/>
      </c>
      <c r="CD853" s="223" t="str">
        <f t="array" ref="CD853">IF(O853="","",
IF(INDEX(Settings!$H:$H,MATCH(CD$1,Settings!$G:$G,0))=TRUE,
100-100*(O853-MINIFS(O:O,$E:$E,$E853))/(MAXIFS(O:O,$E:$E,$E853)-MINIFS(O:O,$E:$E,$E853)),
100*(O853-MINIFS(O:O,$E:$E,$E853))/(MAXIFS(O:O,$E:$E,$E853)-MINIFS(O:O,$E:$E,$E853))))</f>
        <v/>
      </c>
      <c r="CE853" s="223" t="str">
        <f t="array" ref="CE853">IF(P853="","",
IF(INDEX(Settings!$H:$H,MATCH(CE$1,Settings!$G:$G,0))=TRUE,
100-100*(P853-MINIFS(P:P,$E:$E,$E853))/(MAXIFS(P:P,$E:$E,$E853)-MINIFS(P:P,$E:$E,$E853)),
100*(P853-MINIFS(P:P,$E:$E,$E853))/(MAXIFS(P:P,$E:$E,$E853)-MINIFS(P:P,$E:$E,$E853))))</f>
        <v/>
      </c>
      <c r="CF853" s="223" t="str">
        <f t="array" ref="CF853">IF(Q853="","",
IF(INDEX(Settings!$H:$H,MATCH(CF$1,Settings!$G:$G,0))=TRUE,
100-100*(Q853-MINIFS(Q:Q,$E:$E,$E853))/(MAXIFS(Q:Q,$E:$E,$E853)-MINIFS(Q:Q,$E:$E,$E853)),
100*(Q853-MINIFS(Q:Q,$E:$E,$E853))/(MAXIFS(Q:Q,$E:$E,$E853)-MINIFS(Q:Q,$E:$E,$E853))))</f>
        <v/>
      </c>
      <c r="CG853" s="223" t="str">
        <f t="array" ref="CG853">IF(R853="","",
IF(INDEX(Settings!$H:$H,MATCH(CG$1,Settings!$G:$G,0))=TRUE,
100-100*(R853-MINIFS(R:R,$E:$E,$E853))/(MAXIFS(R:R,$E:$E,$E853)-MINIFS(R:R,$E:$E,$E853)),
100*(R853-MINIFS(R:R,$E:$E,$E853))/(MAXIFS(R:R,$E:$E,$E853)-MINIFS(R:R,$E:$E,$E853))))</f>
        <v/>
      </c>
      <c r="CH853" s="223" t="str">
        <f t="array" ref="CH853">IF(S853="","",
IF(INDEX(Settings!$H:$H,MATCH(CH$1,Settings!$G:$G,0))=TRUE,
100-100*(S853-MINIFS(S:S,$E:$E,$E853))/(MAXIFS(S:S,$E:$E,$E853)-MINIFS(S:S,$E:$E,$E853)),
100*(S853-MINIFS(S:S,$E:$E,$E853))/(MAXIFS(S:S,$E:$E,$E853)-MINIFS(S:S,$E:$E,$E853))))</f>
        <v/>
      </c>
      <c r="CI853" s="223" t="str">
        <f t="array" ref="CI853">IF(T853="","",
IF(INDEX(Settings!$H:$H,MATCH(CI$1,Settings!$G:$G,0))=TRUE,
100-100*(T853-MINIFS(T:T,$E:$E,$E853))/(MAXIFS(T:T,$E:$E,$E853)-MINIFS(T:T,$E:$E,$E853)),
100*(T853-MINIFS(T:T,$E:$E,$E853))/(MAXIFS(T:T,$E:$E,$E853)-MINIFS(T:T,$E:$E,$E853))))</f>
        <v/>
      </c>
      <c r="CJ853" s="223" t="str">
        <f t="array" ref="CJ853">IF(U853="","",
IF(INDEX(Settings!$H:$H,MATCH(CJ$1,Settings!$G:$G,0))=TRUE,
100-100*(U853-MINIFS(U:U,$E:$E,$E853))/(MAXIFS(U:U,$E:$E,$E853)-MINIFS(U:U,$E:$E,$E853)),
100*(U853-MINIFS(U:U,$E:$E,$E853))/(MAXIFS(U:U,$E:$E,$E853)-MINIFS(U:U,$E:$E,$E853))))</f>
        <v/>
      </c>
      <c r="CK853" s="223" t="str">
        <f t="array" ref="CK853">IF(V853="","",
IF(INDEX(Settings!$H:$H,MATCH(CK$1,Settings!$G:$G,0))=TRUE,
100-100*(V853-MINIFS(V:V,$E:$E,$E853))/(MAXIFS(V:V,$E:$E,$E853)-MINIFS(V:V,$E:$E,$E853)),
100*(V853-MINIFS(V:V,$E:$E,$E853))/(MAXIFS(V:V,$E:$E,$E853)-MINIFS(V:V,$E:$E,$E853))))</f>
        <v/>
      </c>
      <c r="CL853" s="223" t="str">
        <f t="array" ref="CL853">IF(W853="","",
IF(INDEX(Settings!$H:$H,MATCH(CL$1,Settings!$G:$G,0))=TRUE,
100-100*(W853-MINIFS(W:W,$E:$E,$E853))/(MAXIFS(W:W,$E:$E,$E853)-MINIFS(W:W,$E:$E,$E853)),
100*(W853-MINIFS(W:W,$E:$E,$E853))/(MAXIFS(W:W,$E:$E,$E853)-MINIFS(W:W,$E:$E,$E853))))</f>
        <v/>
      </c>
      <c r="CM853" s="223" t="str">
        <f t="array" ref="CM853">IF(X853="","",
IF(INDEX(Settings!$H:$H,MATCH(CM$1,Settings!$G:$G,0))=TRUE,
100-100*(X853-MINIFS(X:X,$E:$E,$E853))/(MAXIFS(X:X,$E:$E,$E853)-MINIFS(X:X,$E:$E,$E853)),
100*(X853-MINIFS(X:X,$E:$E,$E853))/(MAXIFS(X:X,$E:$E,$E853)-MINIFS(X:X,$E:$E,$E853))))</f>
        <v/>
      </c>
      <c r="CN853" s="223" t="str">
        <f t="array" ref="CN853">IF(Y853="","",
IF(INDEX(Settings!$H:$H,MATCH(CN$1,Settings!$G:$G,0))=TRUE,
100-100*(Y853-MINIFS(Y:Y,$E:$E,$E853))/(MAXIFS(Y:Y,$E:$E,$E853)-MINIFS(Y:Y,$E:$E,$E853)),
100*(Y853-MINIFS(Y:Y,$E:$E,$E853))/(MAXIFS(Y:Y,$E:$E,$E853)-MINIFS(Y:Y,$E:$E,$E853))))</f>
        <v/>
      </c>
      <c r="CO853" s="223" t="str">
        <f t="array" ref="CO853">IF(Z853="","",
IF(INDEX(Settings!$H:$H,MATCH(CO$1,Settings!$G:$G,0))=TRUE,
100-100*(Z853-MINIFS(Z:Z,$E:$E,$E853))/(MAXIFS(Z:Z,$E:$E,$E853)-MINIFS(Z:Z,$E:$E,$E853)),
100*(Z853-MINIFS(Z:Z,$E:$E,$E853))/(MAXIFS(Z:Z,$E:$E,$E853)-MINIFS(Z:Z,$E:$E,$E853))))</f>
        <v/>
      </c>
      <c r="CP853" s="223" t="str">
        <f t="array" ref="CP853">IF(AA853="","",
IF(INDEX(Settings!$H:$H,MATCH(CP$1,Settings!$G:$G,0))=TRUE,
100-100*(AA853-MINIFS(AA:AA,$E:$E,$E853))/(MAXIFS(AA:AA,$E:$E,$E853)-MINIFS(AA:AA,$E:$E,$E853)),
100*(AA853-MINIFS(AA:AA,$E:$E,$E853))/(MAXIFS(AA:AA,$E:$E,$E853)-MINIFS(AA:AA,$E:$E,$E853))))</f>
        <v/>
      </c>
      <c r="CQ853" s="223" t="str">
        <f t="array" ref="CQ853">IF(AB853="","",
IF(INDEX(Settings!$H:$H,MATCH(CQ$1,Settings!$G:$G,0))=TRUE,
100-100*(AB853-MINIFS(AB:AB,$E:$E,$E853))/(MAXIFS(AB:AB,$E:$E,$E853)-MINIFS(AB:AB,$E:$E,$E853)),
100*(AB853-MINIFS(AB:AB,$E:$E,$E853))/(MAXIFS(AB:AB,$E:$E,$E853)-MINIFS(AB:AB,$E:$E,$E853))))</f>
        <v/>
      </c>
      <c r="CR853" s="223" t="str">
        <f t="array" ref="CR853">IF(AC853="","",
IF(INDEX(Settings!$H:$H,MATCH(CR$1,Settings!$G:$G,0))=TRUE,
100-100*(AC853-MINIFS(AC:AC,$E:$E,$E853))/(MAXIFS(AC:AC,$E:$E,$E853)-MINIFS(AC:AC,$E:$E,$E853)),
100*(AC853-MINIFS(AC:AC,$E:$E,$E853))/(MAXIFS(AC:AC,$E:$E,$E853)-MINIFS(AC:AC,$E:$E,$E853))))</f>
        <v/>
      </c>
      <c r="CS853" s="223" t="str">
        <f t="array" ref="CS853">IF(AD853="","",
IF(INDEX(Settings!$H:$H,MATCH(CS$1,Settings!$G:$G,0))=TRUE,
100-100*(AD853-MINIFS(AD:AD,$E:$E,$E853))/(MAXIFS(AD:AD,$E:$E,$E853)-MINIFS(AD:AD,$E:$E,$E853)),
100*(AD853-MINIFS(AD:AD,$E:$E,$E853))/(MAXIFS(AD:AD,$E:$E,$E853)-MINIFS(AD:AD,$E:$E,$E853))))</f>
        <v/>
      </c>
      <c r="CT853" s="223" t="str">
        <f t="array" ref="CT853">IF(AE853="","",
IF(INDEX(Settings!$H:$H,MATCH(CT$1,Settings!$G:$G,0))=TRUE,
100-100*(AE853-MINIFS(AE:AE,$E:$E,$E853))/(MAXIFS(AE:AE,$E:$E,$E853)-MINIFS(AE:AE,$E:$E,$E853)),
100*(AE853-MINIFS(AE:AE,$E:$E,$E853))/(MAXIFS(AE:AE,$E:$E,$E853)-MINIFS(AE:AE,$E:$E,$E853))))</f>
        <v/>
      </c>
      <c r="CU853" s="223" t="str">
        <f t="array" ref="CU853">IF(AF853="","",
IF(INDEX(Settings!$H:$H,MATCH(CU$1,Settings!$G:$G,0))=TRUE,
100-100*(AF853-MINIFS(AF:AF,$E:$E,$E853))/(MAXIFS(AF:AF,$E:$E,$E853)-MINIFS(AF:AF,$E:$E,$E853)),
100*(AF853-MINIFS(AF:AF,$E:$E,$E853))/(MAXIFS(AF:AF,$E:$E,$E853)-MINIFS(AF:AF,$E:$E,$E853))))</f>
        <v/>
      </c>
      <c r="CV853" s="223" t="str">
        <f t="array" ref="CV853">IF(AG853="","",
IF(INDEX(Settings!$H:$H,MATCH(CV$1,Settings!$G:$G,0))=TRUE,
100-100*(AG853-MINIFS(AG:AG,$E:$E,$E853))/(MAXIFS(AG:AG,$E:$E,$E853)-MINIFS(AG:AG,$E:$E,$E853)),
100*(AG853-MINIFS(AG:AG,$E:$E,$E853))/(MAXIFS(AG:AG,$E:$E,$E853)-MINIFS(AG:AG,$E:$E,$E853))))</f>
        <v/>
      </c>
      <c r="CW853" s="223" t="str">
        <f t="array" ref="CW853">IF(AH853="","",
IF(INDEX(Settings!$H:$H,MATCH(CW$1,Settings!$G:$G,0))=TRUE,
100-100*(AH853-MINIFS(AH:AH,$E:$E,$E853))/(MAXIFS(AH:AH,$E:$E,$E853)-MINIFS(AH:AH,$E:$E,$E853)),
100*(AH853-MINIFS(AH:AH,$E:$E,$E853))/(MAXIFS(AH:AH,$E:$E,$E853)-MINIFS(AH:AH,$E:$E,$E853))))</f>
        <v/>
      </c>
      <c r="CX853" s="223" t="str">
        <f t="array" ref="CX853">IF(AI853="","",
IF(INDEX(Settings!$H:$H,MATCH(CX$1,Settings!$G:$G,0))=TRUE,
100-100*(AI853-MINIFS(AI:AI,$E:$E,$E853))/(MAXIFS(AI:AI,$E:$E,$E853)-MINIFS(AI:AI,$E:$E,$E853)),
100*(AI853-MINIFS(AI:AI,$E:$E,$E853))/(MAXIFS(AI:AI,$E:$E,$E853)-MINIFS(AI:AI,$E:$E,$E853))))</f>
        <v/>
      </c>
      <c r="CY853" s="223" t="str">
        <f t="array" ref="CY853">IF(AJ853="","",
IF(INDEX(Settings!$H:$H,MATCH(CY$1,Settings!$G:$G,0))=TRUE,
100-100*(AJ853-MINIFS(AJ:AJ,$E:$E,$E853))/(MAXIFS(AJ:AJ,$E:$E,$E853)-MINIFS(AJ:AJ,$E:$E,$E853)),
100*(AJ853-MINIFS(AJ:AJ,$E:$E,$E853))/(MAXIFS(AJ:AJ,$E:$E,$E853)-MINIFS(AJ:AJ,$E:$E,$E853))))</f>
        <v/>
      </c>
      <c r="CZ853" s="223" t="str">
        <f t="array" ref="CZ853">IF(AK853="","",
IF(INDEX(Settings!$H:$H,MATCH(CZ$1,Settings!$G:$G,0))=TRUE,
100-100*(AK853-MINIFS(AK:AK,$E:$E,$E853))/(MAXIFS(AK:AK,$E:$E,$E853)-MINIFS(AK:AK,$E:$E,$E853)),
100*(AK853-MINIFS(AK:AK,$E:$E,$E853))/(MAXIFS(AK:AK,$E:$E,$E853)-MINIFS(AK:AK,$E:$E,$E853))))</f>
        <v/>
      </c>
      <c r="DA853" s="223" t="str">
        <f t="array" ref="DA853">IF(AL853="","",
IF(INDEX(Settings!$H:$H,MATCH(DA$1,Settings!$G:$G,0))=TRUE,
100-100*(AL853-MINIFS(AL:AL,$E:$E,$E853))/(MAXIFS(AL:AL,$E:$E,$E853)-MINIFS(AL:AL,$E:$E,$E853)),
100*(AL853-MINIFS(AL:AL,$E:$E,$E853))/(MAXIFS(AL:AL,$E:$E,$E853)-MINIFS(AL:AL,$E:$E,$E853))))</f>
        <v/>
      </c>
      <c r="DB853" s="223" t="str">
        <f t="array" ref="DB853">IF(AM853="","",
IF(INDEX(Settings!$H:$H,MATCH(DB$1,Settings!$G:$G,0))=TRUE,
100-100*(AM853-MINIFS(AM:AM,$E:$E,$E853))/(MAXIFS(AM:AM,$E:$E,$E853)-MINIFS(AM:AM,$E:$E,$E853)),
100*(AM853-MINIFS(AM:AM,$E:$E,$E853))/(MAXIFS(AM:AM,$E:$E,$E853)-MINIFS(AM:AM,$E:$E,$E853))))</f>
        <v/>
      </c>
      <c r="DC853" s="223" t="str">
        <f t="array" ref="DC853">IF(AN853="","",
IF(INDEX(Settings!$H:$H,MATCH(DC$1,Settings!$G:$G,0))=TRUE,
100-100*(AN853-MINIFS(AN:AN,$E:$E,$E853))/(MAXIFS(AN:AN,$E:$E,$E853)-MINIFS(AN:AN,$E:$E,$E853)),
100*(AN853-MINIFS(AN:AN,$E:$E,$E853))/(MAXIFS(AN:AN,$E:$E,$E853)-MINIFS(AN:AN,$E:$E,$E853))))</f>
        <v/>
      </c>
      <c r="DD853" s="223" t="str">
        <f t="array" ref="DD853">IF(AO853="","",
IF(INDEX(Settings!$H:$H,MATCH(DD$1,Settings!$G:$G,0))=TRUE,
100-100*(AO853-MINIFS(AO:AO,$E:$E,$E853))/(MAXIFS(AO:AO,$E:$E,$E853)-MINIFS(AO:AO,$E:$E,$E853)),
100*(AO853-MINIFS(AO:AO,$E:$E,$E853))/(MAXIFS(AO:AO,$E:$E,$E853)-MINIFS(AO:AO,$E:$E,$E853))))</f>
        <v/>
      </c>
      <c r="DE853" s="223" t="str">
        <f t="array" ref="DE853">IF(AP853="","",
IF(INDEX(Settings!$H:$H,MATCH(DE$1,Settings!$G:$G,0))=TRUE,
100-100*(AP853-MINIFS(AP:AP,$E:$E,$E853))/(MAXIFS(AP:AP,$E:$E,$E853)-MINIFS(AP:AP,$E:$E,$E853)),
100*(AP853-MINIFS(AP:AP,$E:$E,$E853))/(MAXIFS(AP:AP,$E:$E,$E853)-MINIFS(AP:AP,$E:$E,$E853))))</f>
        <v/>
      </c>
      <c r="DF853" s="223" t="str">
        <f t="array" ref="DF853">IF(AQ853="","",
IF(INDEX(Settings!$H:$H,MATCH(DF$1,Settings!$G:$G,0))=TRUE,
100-100*(AQ853-MINIFS(AQ:AQ,$E:$E,$E853))/(MAXIFS(AQ:AQ,$E:$E,$E853)-MINIFS(AQ:AQ,$E:$E,$E853)),
100*(AQ853-MINIFS(AQ:AQ,$E:$E,$E853))/(MAXIFS(AQ:AQ,$E:$E,$E853)-MINIFS(AQ:AQ,$E:$E,$E853))))</f>
        <v/>
      </c>
      <c r="DG853" s="223" t="str">
        <f t="array" ref="DG853">IF(AR853="","",
IF(INDEX(Settings!$H:$H,MATCH(DG$1,Settings!$G:$G,0))=TRUE,
100-100*(AR853-MINIFS(AR:AR,$E:$E,$E853))/(MAXIFS(AR:AR,$E:$E,$E853)-MINIFS(AR:AR,$E:$E,$E853)),
100*(AR853-MINIFS(AR:AR,$E:$E,$E853))/(MAXIFS(AR:AR,$E:$E,$E853)-MINIFS(AR:AR,$E:$E,$E853))))</f>
        <v/>
      </c>
      <c r="DH853" s="223" t="str">
        <f t="array" ref="DH853">IF(AS853="","",
IF(INDEX(Settings!$H:$H,MATCH(DH$1,Settings!$G:$G,0))=TRUE,
100-100*(AS853-MINIFS(AS:AS,$E:$E,$E853))/(MAXIFS(AS:AS,$E:$E,$E853)-MINIFS(AS:AS,$E:$E,$E853)),
100*(AS853-MINIFS(AS:AS,$E:$E,$E853))/(MAXIFS(AS:AS,$E:$E,$E853)-MINIFS(AS:AS,$E:$E,$E853))))</f>
        <v/>
      </c>
      <c r="DI853" s="223" t="str">
        <f t="array" ref="DI853">IF(AT853="","",
IF(INDEX(Settings!$H:$H,MATCH(DI$1,Settings!$G:$G,0))=TRUE,
100-100*(AT853-MINIFS(AT:AT,$E:$E,$E853))/(MAXIFS(AT:AT,$E:$E,$E853)-MINIFS(AT:AT,$E:$E,$E853)),
100*(AT853-MINIFS(AT:AT,$E:$E,$E853))/(MAXIFS(AT:AT,$E:$E,$E853)-MINIFS(AT:AT,$E:$E,$E853))))</f>
        <v/>
      </c>
      <c r="DJ853" s="223" t="str">
        <f t="array" ref="DJ853">IF(AU853="","",
IF(INDEX(Settings!$H:$H,MATCH(DJ$1,Settings!$G:$G,0))=TRUE,
100-100*(AU853-MINIFS(AU:AU,$E:$E,$E853))/(MAXIFS(AU:AU,$E:$E,$E853)-MINIFS(AU:AU,$E:$E,$E853)),
100*(AU853-MINIFS(AU:AU,$E:$E,$E853))/(MAXIFS(AU:AU,$E:$E,$E853)-MINIFS(AU:AU,$E:$E,$E853))))</f>
        <v/>
      </c>
      <c r="DK853" s="223" t="str">
        <f t="array" ref="DK853">IF(AV853="","",
IF(INDEX(Settings!$H:$H,MATCH(DK$1,Settings!$G:$G,0))=TRUE,
100-100*(AV853-MINIFS(AV:AV,$E:$E,$E853))/(MAXIFS(AV:AV,$E:$E,$E853)-MINIFS(AV:AV,$E:$E,$E853)),
100*(AV853-MINIFS(AV:AV,$E:$E,$E853))/(MAXIFS(AV:AV,$E:$E,$E853)-MINIFS(AV:AV,$E:$E,$E853))))</f>
        <v/>
      </c>
      <c r="DL853" s="223" t="str">
        <f t="array" ref="DL853">IF(AW853="","",
IF(INDEX(Settings!$H:$H,MATCH(DL$1,Settings!$G:$G,0))=TRUE,
100-100*(AW853-MINIFS(AW:AW,$E:$E,$E853))/(MAXIFS(AW:AW,$E:$E,$E853)-MINIFS(AW:AW,$E:$E,$E853)),
100*(AW853-MINIFS(AW:AW,$E:$E,$E853))/(MAXIFS(AW:AW,$E:$E,$E853)-MINIFS(AW:AW,$E:$E,$E853))))</f>
        <v/>
      </c>
      <c r="DM853" s="223" t="str">
        <f t="array" ref="DM853">IF(AX853="","",
IF(INDEX(Settings!$H:$H,MATCH(DM$1,Settings!$G:$G,0))=TRUE,
100-100*(AX853-MINIFS(AX:AX,$E:$E,$E853))/(MAXIFS(AX:AX,$E:$E,$E853)-MINIFS(AX:AX,$E:$E,$E853)),
100*(AX853-MINIFS(AX:AX,$E:$E,$E853))/(MAXIFS(AX:AX,$E:$E,$E853)-MINIFS(AX:AX,$E:$E,$E853))))</f>
        <v/>
      </c>
      <c r="DN853" s="223" t="str">
        <f t="array" ref="DN853">IF(AY853="","",
IF(INDEX(Settings!$H:$H,MATCH(DN$1,Settings!$G:$G,0))=TRUE,
100-100*(AY853-MINIFS(AY:AY,$E:$E,$E853))/(MAXIFS(AY:AY,$E:$E,$E853)-MINIFS(AY:AY,$E:$E,$E853)),
100*(AY853-MINIFS(AY:AY,$E:$E,$E853))/(MAXIFS(AY:AY,$E:$E,$E853)-MINIFS(AY:AY,$E:$E,$E853))))</f>
        <v/>
      </c>
      <c r="DO853" s="223" t="str">
        <f t="array" ref="DO853">IF(AZ853="","",
IF(INDEX(Settings!$H:$H,MATCH(DO$1,Settings!$G:$G,0))=TRUE,
100-100*(AZ853-MINIFS(AZ:AZ,$E:$E,$E853))/(MAXIFS(AZ:AZ,$E:$E,$E853)-MINIFS(AZ:AZ,$E:$E,$E853)),
100*(AZ853-MINIFS(AZ:AZ,$E:$E,$E853))/(MAXIFS(AZ:AZ,$E:$E,$E853)-MINIFS(AZ:AZ,$E:$E,$E853))))</f>
        <v/>
      </c>
      <c r="DP853" s="223" t="str">
        <f t="array" ref="DP853">IF(BA853="","",
IF(INDEX(Settings!$H:$H,MATCH(DP$1,Settings!$G:$G,0))=TRUE,
100-100*(BA853-MINIFS(BA:BA,$E:$E,$E853))/(MAXIFS(BA:BA,$E:$E,$E853)-MINIFS(BA:BA,$E:$E,$E853)),
100*(BA853-MINIFS(BA:BA,$E:$E,$E853))/(MAXIFS(BA:BA,$E:$E,$E853)-MINIFS(BA:BA,$E:$E,$E853))))</f>
        <v/>
      </c>
      <c r="DQ853" s="223" t="str">
        <f t="array" ref="DQ853">IF(BB853="","",
IF(INDEX(Settings!$H:$H,MATCH(DQ$1,Settings!$G:$G,0))=TRUE,
100-100*(BB853-MINIFS(BB:BB,$E:$E,$E853))/(MAXIFS(BB:BB,$E:$E,$E853)-MINIFS(BB:BB,$E:$E,$E853)),
100*(BB853-MINIFS(BB:BB,$E:$E,$E853))/(MAXIFS(BB:BB,$E:$E,$E853)-MINIFS(BB:BB,$E:$E,$E853))))</f>
        <v/>
      </c>
      <c r="DR853" s="223" t="str">
        <f t="array" ref="DR853">IF(BC853="","",
IF(INDEX(Settings!$H:$H,MATCH(DR$1,Settings!$G:$G,0))=TRUE,
100-100*(BC853-MINIFS(BC:BC,$E:$E,$E853))/(MAXIFS(BC:BC,$E:$E,$E853)-MINIFS(BC:BC,$E:$E,$E853)),
100*(BC853-MINIFS(BC:BC,$E:$E,$E853))/(MAXIFS(BC:BC,$E:$E,$E853)-MINIFS(BC:BC,$E:$E,$E853))))</f>
        <v/>
      </c>
      <c r="DS853" s="223" t="str">
        <f t="array" ref="DS853">IF(BD853="","",
IF(INDEX(Settings!$H:$H,MATCH(DS$1,Settings!$G:$G,0))=TRUE,
100-100*(BD853-MINIFS(BD:BD,$E:$E,$E853))/(MAXIFS(BD:BD,$E:$E,$E853)-MINIFS(BD:BD,$E:$E,$E853)),
100*(BD853-MINIFS(BD:BD,$E:$E,$E853))/(MAXIFS(BD:BD,$E:$E,$E853)-MINIFS(BD:BD,$E:$E,$E853))))</f>
        <v/>
      </c>
      <c r="DT853" s="223" t="str">
        <f t="array" ref="DT853">IF(BE853="","",
IF(INDEX(Settings!$H:$H,MATCH(DT$1,Settings!$G:$G,0))=TRUE,
100-100*(BE853-MINIFS(BE:BE,$E:$E,$E853))/(MAXIFS(BE:BE,$E:$E,$E853)-MINIFS(BE:BE,$E:$E,$E853)),
100*(BE853-MINIFS(BE:BE,$E:$E,$E853))/(MAXIFS(BE:BE,$E:$E,$E853)-MINIFS(BE:BE,$E:$E,$E853))))</f>
        <v/>
      </c>
      <c r="DU853" s="223" t="str">
        <f t="array" ref="DU853">IF(BF853="","",
IF(INDEX(Settings!$H:$H,MATCH(DU$1,Settings!$G:$G,0))=TRUE,
100-100*(BF853-MINIFS(BF:BF,$E:$E,$E853))/(MAXIFS(BF:BF,$E:$E,$E853)-MINIFS(BF:BF,$E:$E,$E853)),
100*(BF853-MINIFS(BF:BF,$E:$E,$E853))/(MAXIFS(BF:BF,$E:$E,$E853)-MINIFS(BF:BF,$E:$E,$E853))))</f>
        <v/>
      </c>
      <c r="DV853" s="223" t="str">
        <f t="array" ref="DV853">IF(BG853="","",
IF(INDEX(Settings!$H:$H,MATCH(DV$1,Settings!$G:$G,0))=TRUE,
100-100*(BG853-MINIFS(BG:BG,$E:$E,$E853))/(MAXIFS(BG:BG,$E:$E,$E853)-MINIFS(BG:BG,$E:$E,$E853)),
100*(BG853-MINIFS(BG:BG,$E:$E,$E853))/(MAXIFS(BG:BG,$E:$E,$E853)-MINIFS(BG:BG,$E:$E,$E853))))</f>
        <v/>
      </c>
      <c r="DW853" s="223" t="str">
        <f t="array" ref="DW853">IF(BH853="","",
IF(INDEX(Settings!$H:$H,MATCH(DW$1,Settings!$G:$G,0))=TRUE,
100-100*(BH853-MINIFS(BH:BH,$E:$E,$E853))/(MAXIFS(BH:BH,$E:$E,$E853)-MINIFS(BH:BH,$E:$E,$E853)),
100*(BH853-MINIFS(BH:BH,$E:$E,$E853))/(MAXIFS(BH:BH,$E:$E,$E853)-MINIFS(BH:BH,$E:$E,$E853))))</f>
        <v/>
      </c>
      <c r="DX853" s="223" t="str">
        <f t="array" ref="DX853">IF(BI853="","",
IF(INDEX(Settings!$H:$H,MATCH(DX$1,Settings!$G:$G,0))=TRUE,
100-100*(BI853-MINIFS(BI:BI,$E:$E,$E853))/(MAXIFS(BI:BI,$E:$E,$E853)-MINIFS(BI:BI,$E:$E,$E853)),
100*(BI853-MINIFS(BI:BI,$E:$E,$E853))/(MAXIFS(BI:BI,$E:$E,$E853)-MINIFS(BI:BI,$E:$E,$E853))))</f>
        <v/>
      </c>
      <c r="DY853" s="223" t="str">
        <f t="array" ref="DY853">IF(BJ853="","",
IF(INDEX(Settings!$H:$H,MATCH(DY$1,Settings!$G:$G,0))=TRUE,
100-100*(BJ853-MINIFS(BJ:BJ,$E:$E,$E853))/(MAXIFS(BJ:BJ,$E:$E,$E853)-MINIFS(BJ:BJ,$E:$E,$E853)),
100*(BJ853-MINIFS(BJ:BJ,$E:$E,$E853))/(MAXIFS(BJ:BJ,$E:$E,$E853)-MINIFS(BJ:BJ,$E:$E,$E853))))</f>
        <v/>
      </c>
      <c r="DZ853" s="225"/>
      <c r="EA853" s="225"/>
      <c r="EB853" s="225" t="str">
        <f t="shared" si="8"/>
        <v/>
      </c>
      <c r="EC853" s="225" t="str">
        <f t="shared" si="9"/>
        <v/>
      </c>
      <c r="ED853" s="225" t="str">
        <f t="shared" si="10"/>
        <v/>
      </c>
      <c r="EE853" s="225" t="str">
        <f t="shared" si="11"/>
        <v/>
      </c>
      <c r="EF853" s="225" t="str">
        <f t="shared" si="12"/>
        <v/>
      </c>
      <c r="EG853" s="225" t="str">
        <f t="shared" si="13"/>
        <v/>
      </c>
      <c r="EH853" s="225"/>
      <c r="EI853" s="225"/>
      <c r="EJ853" s="225"/>
      <c r="EK853" s="225"/>
      <c r="EL853" s="225"/>
      <c r="EM853" s="225"/>
    </row>
    <row r="854">
      <c r="A854" s="231"/>
      <c r="B854" s="231"/>
      <c r="C854" s="231"/>
      <c r="D854" s="231" t="str">
        <f t="array" ref="D854">IFERROR(INDEX(Profiles!$B:$B,MATCH($A854,Profiles!$A:$A,0)),"")</f>
        <v/>
      </c>
      <c r="E854" s="231"/>
      <c r="F854" s="231"/>
      <c r="G854" s="231"/>
      <c r="H854" s="231"/>
      <c r="I854" s="231" t="str">
        <f>IF(A854="","",IF(Settings!$N$3="DATE",F854&amp;": "&amp;TEXT(B854,"M/DD/YY"),F854&amp;": "&amp;H854))</f>
        <v/>
      </c>
      <c r="J854" s="231"/>
      <c r="K854" s="231"/>
      <c r="L854" s="231"/>
      <c r="M854" s="232" t="str">
        <f t="shared" si="14"/>
        <v/>
      </c>
      <c r="N854" s="231"/>
      <c r="O854" s="231"/>
      <c r="P854" s="231"/>
      <c r="Q854" s="231"/>
      <c r="R854" s="231"/>
      <c r="S854" s="230" t="str">
        <f>IFERROR(VLOOKUP(AF854, 'YOYO IR Scores'!A:C, 3, FALSE), "")
</f>
        <v/>
      </c>
      <c r="T854" s="231"/>
      <c r="U854" s="231"/>
      <c r="V854" s="231"/>
      <c r="W854" s="231"/>
      <c r="X854" s="233" t="str">
        <f t="shared" si="4"/>
        <v/>
      </c>
      <c r="Y854" s="234" t="str">
        <f t="shared" si="5"/>
        <v/>
      </c>
      <c r="Z854" s="234" t="str">
        <f t="shared" si="6"/>
        <v/>
      </c>
      <c r="AA854" s="233" t="str">
        <f t="shared" si="7"/>
        <v/>
      </c>
      <c r="AB854" s="232"/>
      <c r="AC854" s="232"/>
      <c r="AD854" s="232"/>
      <c r="AE854" s="232" t="str">
        <f>IFERROR(VLOOKUP(AF854, 'YOYO IR Scores'!A:C, 2, FALSE), "")</f>
        <v/>
      </c>
      <c r="AF854" s="232"/>
      <c r="AG854" s="23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c r="BD854" s="232"/>
      <c r="BE854" s="232"/>
      <c r="BF854" s="232"/>
      <c r="BG854" s="232"/>
      <c r="BH854" s="232"/>
      <c r="BI854" s="232"/>
      <c r="BJ854" s="232"/>
      <c r="BK854" s="232" t="str">
        <f t="array" ref="BK854">IF(J854="","",
IF(INDEX(Settings!$H:$H,MATCH(BY$1,Settings!$G:$G,0))=TRUE,
100-100*(J854-MIN(J:J))/(MAX(J:J)-MIN(J:J)),
100*(J854-MIN(J:J))/(MAX(J:J)-MIN(J:J))))</f>
        <v/>
      </c>
      <c r="BL854" s="232" t="str">
        <f t="array" ref="BL854">IF(J854="","",
IF(INDEX(Settings!$H:$H,MATCH(BY$1,Settings!$G:$G,0))=TRUE,
100-100*(J854-MINIFS(J:J,$E:$E,$E854))/(MAXIFS(J:J,$E:$E,$E854)-MINIFS(J:J,$E:$E,$E854)),
100*(J854-MINIFS(J:J,$E:$E,$E854))/(MAXIFS(J:J,$E:$E,$E854)-MINIFS(J:J,$E:$E,$E854))))</f>
        <v/>
      </c>
      <c r="BM854" s="232" t="str">
        <f t="array" ref="BM854">IF(J854="","",
IF(INDEX(Settings!$H:$H,MATCH(BY$1,Settings!$G:$G,0))=TRUE,
100-100*(J854-MINIFS(J:J,$E:$E,$E854,$I:$I,$I854))/(MAXIFS(J:J,$E:$E,$E854,$I:$I,$I854)-MINIFS(J:J,$E:$E,$E854,$I:$I,$I854)),
100*(J854-MINIFS(J:J,$E:$E,$E854,$I:$I,$I854))/(MAXIFS(J:J,$E:$E,$E854,$I:$I,$I854)-MINIFS(J:J,$E:$E,$E854,$I:$I,$I854))))</f>
        <v/>
      </c>
      <c r="BN854" s="231" t="str">
        <f t="array" ref="BN854">IF(J854="","",
IF(INDEX(Settings!$H:$H,MATCH(BY$1,Settings!$G:$G,0))=TRUE,
100-100*PERCENTRANK(J:J,J854),
100*PERCENTRANK(J:J,J854)))</f>
        <v/>
      </c>
      <c r="BO854" s="231" t="str">
        <f>IFERROR(__xludf.DUMMYFUNCTION("IF(J854="""","""",
IF(INDEX(Settings!$H:$H,MATCH(BY$1,Settings!$G:$G,0))=TRUE,
100-100*PERCENTRANK(FILTER(J:J,$E:$E=$E854),J854),
100*PERCENTRANK(FILTER(J:J,$E:$E=$E854),J854)))"),"")</f>
        <v/>
      </c>
      <c r="BP854" s="231" t="str">
        <f>IFERROR(__xludf.DUMMYFUNCTION("IF(J854="""","""",
IF(INDEX(Settings!$H:$H,MATCH(BY$1,Settings!$G:$G,0))=TRUE,
100-100*PERCENTRANK(FILTER(J:J,$E:$E=$E854,$I:$I=$I854),J854),
100*PERCENTRANK(FILTER(J:J,$E:$E=$E854,$I:$I=$I854),J854)))"),"")</f>
        <v/>
      </c>
      <c r="BQ854" s="233" t="str">
        <f t="array" ref="BQ854">IF(J854="","",
IF(INDEX(Settings!$H:$H,MATCH(BY$1,Settings!$G:$G,0))=TRUE,
-1*(J854-AVERAGE(J:J))/STDEV(J:J),
(J854-AVERAGE(J:J))/STDEV(J:J)))</f>
        <v/>
      </c>
      <c r="BR854" s="233" t="str">
        <f>IFERROR(__xludf.DUMMYFUNCTION("IF(J854="""","""",
IF(INDEX(Settings!$H:$H,MATCH(BY$1,Settings!$G:$G,0))=TRUE,
-1*(J854-AVERAGEIFS(J:J,$E:$E,$E854))/STDEV(FILTER(J:J,$E:$E=$E854)),
(J854-AVERAGEIFS(J:J,$E:$E,$E854))/STDEV(FILTER(J:J,$E:$E=$E854))))"),"")</f>
        <v/>
      </c>
      <c r="BS854" s="233"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1"/>
      <c r="BX854" s="231"/>
      <c r="BY854" s="232" t="str">
        <f t="array" ref="BY854">IF(J854="","",
IF(INDEX(Settings!$H:$H,MATCH(BY$1,Settings!$G:$G,0))=TRUE,
100-100*(J854-MINIFS(J:J,$E:$E,$E854))/(MAXIFS(J:J,$E:$E,$E854)-MINIFS(J:J,$E:$E,$E854)),
100*(J854-MINIFS(J:J,$E:$E,$E854))/(MAXIFS(J:J,$E:$E,$E854)-MINIFS(J:J,$E:$E,$E854))))</f>
        <v/>
      </c>
      <c r="BZ854" s="232" t="str">
        <f t="array" ref="BZ854">IF(K854="","",
IF(INDEX(Settings!$H:$H,MATCH(BZ$1,Settings!$G:$G,0))=TRUE,
100-100*(K854-MINIFS(K:K,$E:$E,$E854))/(MAXIFS(K:K,$E:$E,$E854)-MINIFS(K:K,$E:$E,$E854)),
100*(K854-MINIFS(K:K,$E:$E,$E854))/(MAXIFS(K:K,$E:$E,$E854)-MINIFS(K:K,$E:$E,$E854))))</f>
        <v/>
      </c>
      <c r="CA854" s="232" t="str">
        <f t="array" ref="CA854">IF(L854="","",
IF(INDEX(Settings!$H:$H,MATCH(CA$1,Settings!$G:$G,0))=TRUE,
100-100*(L854-MINIFS(L:L,$E:$E,$E854))/(MAXIFS(L:L,$E:$E,$E854)-MINIFS(L:L,$E:$E,$E854)),
100*(L854-MINIFS(L:L,$E:$E,$E854))/(MAXIFS(L:L,$E:$E,$E854)-MINIFS(L:L,$E:$E,$E854))))</f>
        <v/>
      </c>
      <c r="CB854" s="232" t="str">
        <f t="array" ref="CB854">IF(M854="","",
IF(INDEX(Settings!$H:$H,MATCH(CB$1,Settings!$G:$G,0))=TRUE,
100-100*(M854-MINIFS(M:M,$E:$E,$E854))/(MAXIFS(M:M,$E:$E,$E854)-MINIFS(M:M,$E:$E,$E854)),
100*(M854-MINIFS(M:M,$E:$E,$E854))/(MAXIFS(M:M,$E:$E,$E854)-MINIFS(M:M,$E:$E,$E854))))</f>
        <v/>
      </c>
      <c r="CC854" s="232" t="str">
        <f t="array" ref="CC854">IF(N854="","",
IF(INDEX(Settings!$H:$H,MATCH(CC$1,Settings!$G:$G,0))=TRUE,
100-100*(N854-MINIFS(N:N,$E:$E,$E854))/(MAXIFS(N:N,$E:$E,$E854)-MINIFS(N:N,$E:$E,$E854)),
100*(N854-MINIFS(N:N,$E:$E,$E854))/(MAXIFS(N:N,$E:$E,$E854)-MINIFS(N:N,$E:$E,$E854))))</f>
        <v/>
      </c>
      <c r="CD854" s="232" t="str">
        <f t="array" ref="CD854">IF(O854="","",
IF(INDEX(Settings!$H:$H,MATCH(CD$1,Settings!$G:$G,0))=TRUE,
100-100*(O854-MINIFS(O:O,$E:$E,$E854))/(MAXIFS(O:O,$E:$E,$E854)-MINIFS(O:O,$E:$E,$E854)),
100*(O854-MINIFS(O:O,$E:$E,$E854))/(MAXIFS(O:O,$E:$E,$E854)-MINIFS(O:O,$E:$E,$E854))))</f>
        <v/>
      </c>
      <c r="CE854" s="232" t="str">
        <f t="array" ref="CE854">IF(P854="","",
IF(INDEX(Settings!$H:$H,MATCH(CE$1,Settings!$G:$G,0))=TRUE,
100-100*(P854-MINIFS(P:P,$E:$E,$E854))/(MAXIFS(P:P,$E:$E,$E854)-MINIFS(P:P,$E:$E,$E854)),
100*(P854-MINIFS(P:P,$E:$E,$E854))/(MAXIFS(P:P,$E:$E,$E854)-MINIFS(P:P,$E:$E,$E854))))</f>
        <v/>
      </c>
      <c r="CF854" s="232" t="str">
        <f t="array" ref="CF854">IF(Q854="","",
IF(INDEX(Settings!$H:$H,MATCH(CF$1,Settings!$G:$G,0))=TRUE,
100-100*(Q854-MINIFS(Q:Q,$E:$E,$E854))/(MAXIFS(Q:Q,$E:$E,$E854)-MINIFS(Q:Q,$E:$E,$E854)),
100*(Q854-MINIFS(Q:Q,$E:$E,$E854))/(MAXIFS(Q:Q,$E:$E,$E854)-MINIFS(Q:Q,$E:$E,$E854))))</f>
        <v/>
      </c>
      <c r="CG854" s="232" t="str">
        <f t="array" ref="CG854">IF(R854="","",
IF(INDEX(Settings!$H:$H,MATCH(CG$1,Settings!$G:$G,0))=TRUE,
100-100*(R854-MINIFS(R:R,$E:$E,$E854))/(MAXIFS(R:R,$E:$E,$E854)-MINIFS(R:R,$E:$E,$E854)),
100*(R854-MINIFS(R:R,$E:$E,$E854))/(MAXIFS(R:R,$E:$E,$E854)-MINIFS(R:R,$E:$E,$E854))))</f>
        <v/>
      </c>
      <c r="CH854" s="232" t="str">
        <f t="array" ref="CH854">IF(S854="","",
IF(INDEX(Settings!$H:$H,MATCH(CH$1,Settings!$G:$G,0))=TRUE,
100-100*(S854-MINIFS(S:S,$E:$E,$E854))/(MAXIFS(S:S,$E:$E,$E854)-MINIFS(S:S,$E:$E,$E854)),
100*(S854-MINIFS(S:S,$E:$E,$E854))/(MAXIFS(S:S,$E:$E,$E854)-MINIFS(S:S,$E:$E,$E854))))</f>
        <v/>
      </c>
      <c r="CI854" s="232" t="str">
        <f t="array" ref="CI854">IF(T854="","",
IF(INDEX(Settings!$H:$H,MATCH(CI$1,Settings!$G:$G,0))=TRUE,
100-100*(T854-MINIFS(T:T,$E:$E,$E854))/(MAXIFS(T:T,$E:$E,$E854)-MINIFS(T:T,$E:$E,$E854)),
100*(T854-MINIFS(T:T,$E:$E,$E854))/(MAXIFS(T:T,$E:$E,$E854)-MINIFS(T:T,$E:$E,$E854))))</f>
        <v/>
      </c>
      <c r="CJ854" s="232" t="str">
        <f t="array" ref="CJ854">IF(U854="","",
IF(INDEX(Settings!$H:$H,MATCH(CJ$1,Settings!$G:$G,0))=TRUE,
100-100*(U854-MINIFS(U:U,$E:$E,$E854))/(MAXIFS(U:U,$E:$E,$E854)-MINIFS(U:U,$E:$E,$E854)),
100*(U854-MINIFS(U:U,$E:$E,$E854))/(MAXIFS(U:U,$E:$E,$E854)-MINIFS(U:U,$E:$E,$E854))))</f>
        <v/>
      </c>
      <c r="CK854" s="232" t="str">
        <f t="array" ref="CK854">IF(V854="","",
IF(INDEX(Settings!$H:$H,MATCH(CK$1,Settings!$G:$G,0))=TRUE,
100-100*(V854-MINIFS(V:V,$E:$E,$E854))/(MAXIFS(V:V,$E:$E,$E854)-MINIFS(V:V,$E:$E,$E854)),
100*(V854-MINIFS(V:V,$E:$E,$E854))/(MAXIFS(V:V,$E:$E,$E854)-MINIFS(V:V,$E:$E,$E854))))</f>
        <v/>
      </c>
      <c r="CL854" s="232" t="str">
        <f t="array" ref="CL854">IF(W854="","",
IF(INDEX(Settings!$H:$H,MATCH(CL$1,Settings!$G:$G,0))=TRUE,
100-100*(W854-MINIFS(W:W,$E:$E,$E854))/(MAXIFS(W:W,$E:$E,$E854)-MINIFS(W:W,$E:$E,$E854)),
100*(W854-MINIFS(W:W,$E:$E,$E854))/(MAXIFS(W:W,$E:$E,$E854)-MINIFS(W:W,$E:$E,$E854))))</f>
        <v/>
      </c>
      <c r="CM854" s="232" t="str">
        <f t="array" ref="CM854">IF(X854="","",
IF(INDEX(Settings!$H:$H,MATCH(CM$1,Settings!$G:$G,0))=TRUE,
100-100*(X854-MINIFS(X:X,$E:$E,$E854))/(MAXIFS(X:X,$E:$E,$E854)-MINIFS(X:X,$E:$E,$E854)),
100*(X854-MINIFS(X:X,$E:$E,$E854))/(MAXIFS(X:X,$E:$E,$E854)-MINIFS(X:X,$E:$E,$E854))))</f>
        <v/>
      </c>
      <c r="CN854" s="232" t="str">
        <f t="array" ref="CN854">IF(Y854="","",
IF(INDEX(Settings!$H:$H,MATCH(CN$1,Settings!$G:$G,0))=TRUE,
100-100*(Y854-MINIFS(Y:Y,$E:$E,$E854))/(MAXIFS(Y:Y,$E:$E,$E854)-MINIFS(Y:Y,$E:$E,$E854)),
100*(Y854-MINIFS(Y:Y,$E:$E,$E854))/(MAXIFS(Y:Y,$E:$E,$E854)-MINIFS(Y:Y,$E:$E,$E854))))</f>
        <v/>
      </c>
      <c r="CO854" s="232" t="str">
        <f t="array" ref="CO854">IF(Z854="","",
IF(INDEX(Settings!$H:$H,MATCH(CO$1,Settings!$G:$G,0))=TRUE,
100-100*(Z854-MINIFS(Z:Z,$E:$E,$E854))/(MAXIFS(Z:Z,$E:$E,$E854)-MINIFS(Z:Z,$E:$E,$E854)),
100*(Z854-MINIFS(Z:Z,$E:$E,$E854))/(MAXIFS(Z:Z,$E:$E,$E854)-MINIFS(Z:Z,$E:$E,$E854))))</f>
        <v/>
      </c>
      <c r="CP854" s="232" t="str">
        <f t="array" ref="CP854">IF(AA854="","",
IF(INDEX(Settings!$H:$H,MATCH(CP$1,Settings!$G:$G,0))=TRUE,
100-100*(AA854-MINIFS(AA:AA,$E:$E,$E854))/(MAXIFS(AA:AA,$E:$E,$E854)-MINIFS(AA:AA,$E:$E,$E854)),
100*(AA854-MINIFS(AA:AA,$E:$E,$E854))/(MAXIFS(AA:AA,$E:$E,$E854)-MINIFS(AA:AA,$E:$E,$E854))))</f>
        <v/>
      </c>
      <c r="CQ854" s="232" t="str">
        <f t="array" ref="CQ854">IF(AB854="","",
IF(INDEX(Settings!$H:$H,MATCH(CQ$1,Settings!$G:$G,0))=TRUE,
100-100*(AB854-MINIFS(AB:AB,$E:$E,$E854))/(MAXIFS(AB:AB,$E:$E,$E854)-MINIFS(AB:AB,$E:$E,$E854)),
100*(AB854-MINIFS(AB:AB,$E:$E,$E854))/(MAXIFS(AB:AB,$E:$E,$E854)-MINIFS(AB:AB,$E:$E,$E854))))</f>
        <v/>
      </c>
      <c r="CR854" s="232" t="str">
        <f t="array" ref="CR854">IF(AC854="","",
IF(INDEX(Settings!$H:$H,MATCH(CR$1,Settings!$G:$G,0))=TRUE,
100-100*(AC854-MINIFS(AC:AC,$E:$E,$E854))/(MAXIFS(AC:AC,$E:$E,$E854)-MINIFS(AC:AC,$E:$E,$E854)),
100*(AC854-MINIFS(AC:AC,$E:$E,$E854))/(MAXIFS(AC:AC,$E:$E,$E854)-MINIFS(AC:AC,$E:$E,$E854))))</f>
        <v/>
      </c>
      <c r="CS854" s="232" t="str">
        <f t="array" ref="CS854">IF(AD854="","",
IF(INDEX(Settings!$H:$H,MATCH(CS$1,Settings!$G:$G,0))=TRUE,
100-100*(AD854-MINIFS(AD:AD,$E:$E,$E854))/(MAXIFS(AD:AD,$E:$E,$E854)-MINIFS(AD:AD,$E:$E,$E854)),
100*(AD854-MINIFS(AD:AD,$E:$E,$E854))/(MAXIFS(AD:AD,$E:$E,$E854)-MINIFS(AD:AD,$E:$E,$E854))))</f>
        <v/>
      </c>
      <c r="CT854" s="232" t="str">
        <f t="array" ref="CT854">IF(AE854="","",
IF(INDEX(Settings!$H:$H,MATCH(CT$1,Settings!$G:$G,0))=TRUE,
100-100*(AE854-MINIFS(AE:AE,$E:$E,$E854))/(MAXIFS(AE:AE,$E:$E,$E854)-MINIFS(AE:AE,$E:$E,$E854)),
100*(AE854-MINIFS(AE:AE,$E:$E,$E854))/(MAXIFS(AE:AE,$E:$E,$E854)-MINIFS(AE:AE,$E:$E,$E854))))</f>
        <v/>
      </c>
      <c r="CU854" s="232" t="str">
        <f t="array" ref="CU854">IF(AF854="","",
IF(INDEX(Settings!$H:$H,MATCH(CU$1,Settings!$G:$G,0))=TRUE,
100-100*(AF854-MINIFS(AF:AF,$E:$E,$E854))/(MAXIFS(AF:AF,$E:$E,$E854)-MINIFS(AF:AF,$E:$E,$E854)),
100*(AF854-MINIFS(AF:AF,$E:$E,$E854))/(MAXIFS(AF:AF,$E:$E,$E854)-MINIFS(AF:AF,$E:$E,$E854))))</f>
        <v/>
      </c>
      <c r="CV854" s="232" t="str">
        <f t="array" ref="CV854">IF(AG854="","",
IF(INDEX(Settings!$H:$H,MATCH(CV$1,Settings!$G:$G,0))=TRUE,
100-100*(AG854-MINIFS(AG:AG,$E:$E,$E854))/(MAXIFS(AG:AG,$E:$E,$E854)-MINIFS(AG:AG,$E:$E,$E854)),
100*(AG854-MINIFS(AG:AG,$E:$E,$E854))/(MAXIFS(AG:AG,$E:$E,$E854)-MINIFS(AG:AG,$E:$E,$E854))))</f>
        <v/>
      </c>
      <c r="CW854" s="232" t="str">
        <f t="array" ref="CW854">IF(AH854="","",
IF(INDEX(Settings!$H:$H,MATCH(CW$1,Settings!$G:$G,0))=TRUE,
100-100*(AH854-MINIFS(AH:AH,$E:$E,$E854))/(MAXIFS(AH:AH,$E:$E,$E854)-MINIFS(AH:AH,$E:$E,$E854)),
100*(AH854-MINIFS(AH:AH,$E:$E,$E854))/(MAXIFS(AH:AH,$E:$E,$E854)-MINIFS(AH:AH,$E:$E,$E854))))</f>
        <v/>
      </c>
      <c r="CX854" s="232" t="str">
        <f t="array" ref="CX854">IF(AI854="","",
IF(INDEX(Settings!$H:$H,MATCH(CX$1,Settings!$G:$G,0))=TRUE,
100-100*(AI854-MINIFS(AI:AI,$E:$E,$E854))/(MAXIFS(AI:AI,$E:$E,$E854)-MINIFS(AI:AI,$E:$E,$E854)),
100*(AI854-MINIFS(AI:AI,$E:$E,$E854))/(MAXIFS(AI:AI,$E:$E,$E854)-MINIFS(AI:AI,$E:$E,$E854))))</f>
        <v/>
      </c>
      <c r="CY854" s="232" t="str">
        <f t="array" ref="CY854">IF(AJ854="","",
IF(INDEX(Settings!$H:$H,MATCH(CY$1,Settings!$G:$G,0))=TRUE,
100-100*(AJ854-MINIFS(AJ:AJ,$E:$E,$E854))/(MAXIFS(AJ:AJ,$E:$E,$E854)-MINIFS(AJ:AJ,$E:$E,$E854)),
100*(AJ854-MINIFS(AJ:AJ,$E:$E,$E854))/(MAXIFS(AJ:AJ,$E:$E,$E854)-MINIFS(AJ:AJ,$E:$E,$E854))))</f>
        <v/>
      </c>
      <c r="CZ854" s="232" t="str">
        <f t="array" ref="CZ854">IF(AK854="","",
IF(INDEX(Settings!$H:$H,MATCH(CZ$1,Settings!$G:$G,0))=TRUE,
100-100*(AK854-MINIFS(AK:AK,$E:$E,$E854))/(MAXIFS(AK:AK,$E:$E,$E854)-MINIFS(AK:AK,$E:$E,$E854)),
100*(AK854-MINIFS(AK:AK,$E:$E,$E854))/(MAXIFS(AK:AK,$E:$E,$E854)-MINIFS(AK:AK,$E:$E,$E854))))</f>
        <v/>
      </c>
      <c r="DA854" s="232" t="str">
        <f t="array" ref="DA854">IF(AL854="","",
IF(INDEX(Settings!$H:$H,MATCH(DA$1,Settings!$G:$G,0))=TRUE,
100-100*(AL854-MINIFS(AL:AL,$E:$E,$E854))/(MAXIFS(AL:AL,$E:$E,$E854)-MINIFS(AL:AL,$E:$E,$E854)),
100*(AL854-MINIFS(AL:AL,$E:$E,$E854))/(MAXIFS(AL:AL,$E:$E,$E854)-MINIFS(AL:AL,$E:$E,$E854))))</f>
        <v/>
      </c>
      <c r="DB854" s="232" t="str">
        <f t="array" ref="DB854">IF(AM854="","",
IF(INDEX(Settings!$H:$H,MATCH(DB$1,Settings!$G:$G,0))=TRUE,
100-100*(AM854-MINIFS(AM:AM,$E:$E,$E854))/(MAXIFS(AM:AM,$E:$E,$E854)-MINIFS(AM:AM,$E:$E,$E854)),
100*(AM854-MINIFS(AM:AM,$E:$E,$E854))/(MAXIFS(AM:AM,$E:$E,$E854)-MINIFS(AM:AM,$E:$E,$E854))))</f>
        <v/>
      </c>
      <c r="DC854" s="232" t="str">
        <f t="array" ref="DC854">IF(AN854="","",
IF(INDEX(Settings!$H:$H,MATCH(DC$1,Settings!$G:$G,0))=TRUE,
100-100*(AN854-MINIFS(AN:AN,$E:$E,$E854))/(MAXIFS(AN:AN,$E:$E,$E854)-MINIFS(AN:AN,$E:$E,$E854)),
100*(AN854-MINIFS(AN:AN,$E:$E,$E854))/(MAXIFS(AN:AN,$E:$E,$E854)-MINIFS(AN:AN,$E:$E,$E854))))</f>
        <v/>
      </c>
      <c r="DD854" s="232" t="str">
        <f t="array" ref="DD854">IF(AO854="","",
IF(INDEX(Settings!$H:$H,MATCH(DD$1,Settings!$G:$G,0))=TRUE,
100-100*(AO854-MINIFS(AO:AO,$E:$E,$E854))/(MAXIFS(AO:AO,$E:$E,$E854)-MINIFS(AO:AO,$E:$E,$E854)),
100*(AO854-MINIFS(AO:AO,$E:$E,$E854))/(MAXIFS(AO:AO,$E:$E,$E854)-MINIFS(AO:AO,$E:$E,$E854))))</f>
        <v/>
      </c>
      <c r="DE854" s="232" t="str">
        <f t="array" ref="DE854">IF(AP854="","",
IF(INDEX(Settings!$H:$H,MATCH(DE$1,Settings!$G:$G,0))=TRUE,
100-100*(AP854-MINIFS(AP:AP,$E:$E,$E854))/(MAXIFS(AP:AP,$E:$E,$E854)-MINIFS(AP:AP,$E:$E,$E854)),
100*(AP854-MINIFS(AP:AP,$E:$E,$E854))/(MAXIFS(AP:AP,$E:$E,$E854)-MINIFS(AP:AP,$E:$E,$E854))))</f>
        <v/>
      </c>
      <c r="DF854" s="232" t="str">
        <f t="array" ref="DF854">IF(AQ854="","",
IF(INDEX(Settings!$H:$H,MATCH(DF$1,Settings!$G:$G,0))=TRUE,
100-100*(AQ854-MINIFS(AQ:AQ,$E:$E,$E854))/(MAXIFS(AQ:AQ,$E:$E,$E854)-MINIFS(AQ:AQ,$E:$E,$E854)),
100*(AQ854-MINIFS(AQ:AQ,$E:$E,$E854))/(MAXIFS(AQ:AQ,$E:$E,$E854)-MINIFS(AQ:AQ,$E:$E,$E854))))</f>
        <v/>
      </c>
      <c r="DG854" s="232" t="str">
        <f t="array" ref="DG854">IF(AR854="","",
IF(INDEX(Settings!$H:$H,MATCH(DG$1,Settings!$G:$G,0))=TRUE,
100-100*(AR854-MINIFS(AR:AR,$E:$E,$E854))/(MAXIFS(AR:AR,$E:$E,$E854)-MINIFS(AR:AR,$E:$E,$E854)),
100*(AR854-MINIFS(AR:AR,$E:$E,$E854))/(MAXIFS(AR:AR,$E:$E,$E854)-MINIFS(AR:AR,$E:$E,$E854))))</f>
        <v/>
      </c>
      <c r="DH854" s="232" t="str">
        <f t="array" ref="DH854">IF(AS854="","",
IF(INDEX(Settings!$H:$H,MATCH(DH$1,Settings!$G:$G,0))=TRUE,
100-100*(AS854-MINIFS(AS:AS,$E:$E,$E854))/(MAXIFS(AS:AS,$E:$E,$E854)-MINIFS(AS:AS,$E:$E,$E854)),
100*(AS854-MINIFS(AS:AS,$E:$E,$E854))/(MAXIFS(AS:AS,$E:$E,$E854)-MINIFS(AS:AS,$E:$E,$E854))))</f>
        <v/>
      </c>
      <c r="DI854" s="232" t="str">
        <f t="array" ref="DI854">IF(AT854="","",
IF(INDEX(Settings!$H:$H,MATCH(DI$1,Settings!$G:$G,0))=TRUE,
100-100*(AT854-MINIFS(AT:AT,$E:$E,$E854))/(MAXIFS(AT:AT,$E:$E,$E854)-MINIFS(AT:AT,$E:$E,$E854)),
100*(AT854-MINIFS(AT:AT,$E:$E,$E854))/(MAXIFS(AT:AT,$E:$E,$E854)-MINIFS(AT:AT,$E:$E,$E854))))</f>
        <v/>
      </c>
      <c r="DJ854" s="232" t="str">
        <f t="array" ref="DJ854">IF(AU854="","",
IF(INDEX(Settings!$H:$H,MATCH(DJ$1,Settings!$G:$G,0))=TRUE,
100-100*(AU854-MINIFS(AU:AU,$E:$E,$E854))/(MAXIFS(AU:AU,$E:$E,$E854)-MINIFS(AU:AU,$E:$E,$E854)),
100*(AU854-MINIFS(AU:AU,$E:$E,$E854))/(MAXIFS(AU:AU,$E:$E,$E854)-MINIFS(AU:AU,$E:$E,$E854))))</f>
        <v/>
      </c>
      <c r="DK854" s="232" t="str">
        <f t="array" ref="DK854">IF(AV854="","",
IF(INDEX(Settings!$H:$H,MATCH(DK$1,Settings!$G:$G,0))=TRUE,
100-100*(AV854-MINIFS(AV:AV,$E:$E,$E854))/(MAXIFS(AV:AV,$E:$E,$E854)-MINIFS(AV:AV,$E:$E,$E854)),
100*(AV854-MINIFS(AV:AV,$E:$E,$E854))/(MAXIFS(AV:AV,$E:$E,$E854)-MINIFS(AV:AV,$E:$E,$E854))))</f>
        <v/>
      </c>
      <c r="DL854" s="232" t="str">
        <f t="array" ref="DL854">IF(AW854="","",
IF(INDEX(Settings!$H:$H,MATCH(DL$1,Settings!$G:$G,0))=TRUE,
100-100*(AW854-MINIFS(AW:AW,$E:$E,$E854))/(MAXIFS(AW:AW,$E:$E,$E854)-MINIFS(AW:AW,$E:$E,$E854)),
100*(AW854-MINIFS(AW:AW,$E:$E,$E854))/(MAXIFS(AW:AW,$E:$E,$E854)-MINIFS(AW:AW,$E:$E,$E854))))</f>
        <v/>
      </c>
      <c r="DM854" s="232" t="str">
        <f t="array" ref="DM854">IF(AX854="","",
IF(INDEX(Settings!$H:$H,MATCH(DM$1,Settings!$G:$G,0))=TRUE,
100-100*(AX854-MINIFS(AX:AX,$E:$E,$E854))/(MAXIFS(AX:AX,$E:$E,$E854)-MINIFS(AX:AX,$E:$E,$E854)),
100*(AX854-MINIFS(AX:AX,$E:$E,$E854))/(MAXIFS(AX:AX,$E:$E,$E854)-MINIFS(AX:AX,$E:$E,$E854))))</f>
        <v/>
      </c>
      <c r="DN854" s="232" t="str">
        <f t="array" ref="DN854">IF(AY854="","",
IF(INDEX(Settings!$H:$H,MATCH(DN$1,Settings!$G:$G,0))=TRUE,
100-100*(AY854-MINIFS(AY:AY,$E:$E,$E854))/(MAXIFS(AY:AY,$E:$E,$E854)-MINIFS(AY:AY,$E:$E,$E854)),
100*(AY854-MINIFS(AY:AY,$E:$E,$E854))/(MAXIFS(AY:AY,$E:$E,$E854)-MINIFS(AY:AY,$E:$E,$E854))))</f>
        <v/>
      </c>
      <c r="DO854" s="232" t="str">
        <f t="array" ref="DO854">IF(AZ854="","",
IF(INDEX(Settings!$H:$H,MATCH(DO$1,Settings!$G:$G,0))=TRUE,
100-100*(AZ854-MINIFS(AZ:AZ,$E:$E,$E854))/(MAXIFS(AZ:AZ,$E:$E,$E854)-MINIFS(AZ:AZ,$E:$E,$E854)),
100*(AZ854-MINIFS(AZ:AZ,$E:$E,$E854))/(MAXIFS(AZ:AZ,$E:$E,$E854)-MINIFS(AZ:AZ,$E:$E,$E854))))</f>
        <v/>
      </c>
      <c r="DP854" s="232" t="str">
        <f t="array" ref="DP854">IF(BA854="","",
IF(INDEX(Settings!$H:$H,MATCH(DP$1,Settings!$G:$G,0))=TRUE,
100-100*(BA854-MINIFS(BA:BA,$E:$E,$E854))/(MAXIFS(BA:BA,$E:$E,$E854)-MINIFS(BA:BA,$E:$E,$E854)),
100*(BA854-MINIFS(BA:BA,$E:$E,$E854))/(MAXIFS(BA:BA,$E:$E,$E854)-MINIFS(BA:BA,$E:$E,$E854))))</f>
        <v/>
      </c>
      <c r="DQ854" s="232" t="str">
        <f t="array" ref="DQ854">IF(BB854="","",
IF(INDEX(Settings!$H:$H,MATCH(DQ$1,Settings!$G:$G,0))=TRUE,
100-100*(BB854-MINIFS(BB:BB,$E:$E,$E854))/(MAXIFS(BB:BB,$E:$E,$E854)-MINIFS(BB:BB,$E:$E,$E854)),
100*(BB854-MINIFS(BB:BB,$E:$E,$E854))/(MAXIFS(BB:BB,$E:$E,$E854)-MINIFS(BB:BB,$E:$E,$E854))))</f>
        <v/>
      </c>
      <c r="DR854" s="232" t="str">
        <f t="array" ref="DR854">IF(BC854="","",
IF(INDEX(Settings!$H:$H,MATCH(DR$1,Settings!$G:$G,0))=TRUE,
100-100*(BC854-MINIFS(BC:BC,$E:$E,$E854))/(MAXIFS(BC:BC,$E:$E,$E854)-MINIFS(BC:BC,$E:$E,$E854)),
100*(BC854-MINIFS(BC:BC,$E:$E,$E854))/(MAXIFS(BC:BC,$E:$E,$E854)-MINIFS(BC:BC,$E:$E,$E854))))</f>
        <v/>
      </c>
      <c r="DS854" s="232" t="str">
        <f t="array" ref="DS854">IF(BD854="","",
IF(INDEX(Settings!$H:$H,MATCH(DS$1,Settings!$G:$G,0))=TRUE,
100-100*(BD854-MINIFS(BD:BD,$E:$E,$E854))/(MAXIFS(BD:BD,$E:$E,$E854)-MINIFS(BD:BD,$E:$E,$E854)),
100*(BD854-MINIFS(BD:BD,$E:$E,$E854))/(MAXIFS(BD:BD,$E:$E,$E854)-MINIFS(BD:BD,$E:$E,$E854))))</f>
        <v/>
      </c>
      <c r="DT854" s="232" t="str">
        <f t="array" ref="DT854">IF(BE854="","",
IF(INDEX(Settings!$H:$H,MATCH(DT$1,Settings!$G:$G,0))=TRUE,
100-100*(BE854-MINIFS(BE:BE,$E:$E,$E854))/(MAXIFS(BE:BE,$E:$E,$E854)-MINIFS(BE:BE,$E:$E,$E854)),
100*(BE854-MINIFS(BE:BE,$E:$E,$E854))/(MAXIFS(BE:BE,$E:$E,$E854)-MINIFS(BE:BE,$E:$E,$E854))))</f>
        <v/>
      </c>
      <c r="DU854" s="232" t="str">
        <f t="array" ref="DU854">IF(BF854="","",
IF(INDEX(Settings!$H:$H,MATCH(DU$1,Settings!$G:$G,0))=TRUE,
100-100*(BF854-MINIFS(BF:BF,$E:$E,$E854))/(MAXIFS(BF:BF,$E:$E,$E854)-MINIFS(BF:BF,$E:$E,$E854)),
100*(BF854-MINIFS(BF:BF,$E:$E,$E854))/(MAXIFS(BF:BF,$E:$E,$E854)-MINIFS(BF:BF,$E:$E,$E854))))</f>
        <v/>
      </c>
      <c r="DV854" s="232" t="str">
        <f t="array" ref="DV854">IF(BG854="","",
IF(INDEX(Settings!$H:$H,MATCH(DV$1,Settings!$G:$G,0))=TRUE,
100-100*(BG854-MINIFS(BG:BG,$E:$E,$E854))/(MAXIFS(BG:BG,$E:$E,$E854)-MINIFS(BG:BG,$E:$E,$E854)),
100*(BG854-MINIFS(BG:BG,$E:$E,$E854))/(MAXIFS(BG:BG,$E:$E,$E854)-MINIFS(BG:BG,$E:$E,$E854))))</f>
        <v/>
      </c>
      <c r="DW854" s="232" t="str">
        <f t="array" ref="DW854">IF(BH854="","",
IF(INDEX(Settings!$H:$H,MATCH(DW$1,Settings!$G:$G,0))=TRUE,
100-100*(BH854-MINIFS(BH:BH,$E:$E,$E854))/(MAXIFS(BH:BH,$E:$E,$E854)-MINIFS(BH:BH,$E:$E,$E854)),
100*(BH854-MINIFS(BH:BH,$E:$E,$E854))/(MAXIFS(BH:BH,$E:$E,$E854)-MINIFS(BH:BH,$E:$E,$E854))))</f>
        <v/>
      </c>
      <c r="DX854" s="232" t="str">
        <f t="array" ref="DX854">IF(BI854="","",
IF(INDEX(Settings!$H:$H,MATCH(DX$1,Settings!$G:$G,0))=TRUE,
100-100*(BI854-MINIFS(BI:BI,$E:$E,$E854))/(MAXIFS(BI:BI,$E:$E,$E854)-MINIFS(BI:BI,$E:$E,$E854)),
100*(BI854-MINIFS(BI:BI,$E:$E,$E854))/(MAXIFS(BI:BI,$E:$E,$E854)-MINIFS(BI:BI,$E:$E,$E854))))</f>
        <v/>
      </c>
      <c r="DY854" s="232" t="str">
        <f t="array" ref="DY854">IF(BJ854="","",
IF(INDEX(Settings!$H:$H,MATCH(DY$1,Settings!$G:$G,0))=TRUE,
100-100*(BJ854-MINIFS(BJ:BJ,$E:$E,$E854))/(MAXIFS(BJ:BJ,$E:$E,$E854)-MINIFS(BJ:BJ,$E:$E,$E854)),
100*(BJ854-MINIFS(BJ:BJ,$E:$E,$E854))/(MAXIFS(BJ:BJ,$E:$E,$E854)-MINIFS(BJ:BJ,$E:$E,$E854))))</f>
        <v/>
      </c>
      <c r="DZ854" s="234"/>
      <c r="EA854" s="234"/>
      <c r="EB854" s="234" t="str">
        <f t="shared" si="8"/>
        <v/>
      </c>
      <c r="EC854" s="234" t="str">
        <f t="shared" si="9"/>
        <v/>
      </c>
      <c r="ED854" s="234" t="str">
        <f t="shared" si="10"/>
        <v/>
      </c>
      <c r="EE854" s="234" t="str">
        <f t="shared" si="11"/>
        <v/>
      </c>
      <c r="EF854" s="234" t="str">
        <f t="shared" si="12"/>
        <v/>
      </c>
      <c r="EG854" s="234" t="str">
        <f t="shared" si="13"/>
        <v/>
      </c>
      <c r="EH854" s="234"/>
      <c r="EI854" s="234"/>
      <c r="EJ854" s="234"/>
      <c r="EK854" s="234"/>
      <c r="EL854" s="234"/>
      <c r="EM854" s="234"/>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3" t="str">
        <f t="shared" si="14"/>
        <v/>
      </c>
      <c r="N855" s="49"/>
      <c r="O855" s="49"/>
      <c r="P855" s="49"/>
      <c r="Q855" s="49"/>
      <c r="R855" s="49"/>
      <c r="S855" s="222" t="str">
        <f>IFERROR(VLOOKUP(AF855, 'YOYO IR Scores'!A:C, 3, FALSE), "")
</f>
        <v/>
      </c>
      <c r="T855" s="49"/>
      <c r="U855" s="49"/>
      <c r="V855" s="49"/>
      <c r="W855" s="49"/>
      <c r="X855" s="224" t="str">
        <f t="shared" si="4"/>
        <v/>
      </c>
      <c r="Y855" s="225" t="str">
        <f t="shared" si="5"/>
        <v/>
      </c>
      <c r="Z855" s="225" t="str">
        <f t="shared" si="6"/>
        <v/>
      </c>
      <c r="AA855" s="224" t="str">
        <f t="shared" si="7"/>
        <v/>
      </c>
      <c r="AB855" s="223"/>
      <c r="AC855" s="223"/>
      <c r="AD855" s="223"/>
      <c r="AE855" s="223" t="str">
        <f>IFERROR(VLOOKUP(AF855, 'YOYO IR Scores'!A:C, 2, FALSE), "")</f>
        <v/>
      </c>
      <c r="AF855" s="223"/>
      <c r="AG855" s="223"/>
      <c r="AH855" s="223"/>
      <c r="AI855" s="223"/>
      <c r="AJ855" s="223"/>
      <c r="AK855" s="223"/>
      <c r="AL855" s="223"/>
      <c r="AM855" s="223"/>
      <c r="AN855" s="223"/>
      <c r="AO855" s="223"/>
      <c r="AP855" s="223"/>
      <c r="AQ855" s="223"/>
      <c r="AR855" s="223"/>
      <c r="AS855" s="223"/>
      <c r="AT855" s="223"/>
      <c r="AU855" s="223"/>
      <c r="AV855" s="223"/>
      <c r="AW855" s="223"/>
      <c r="AX855" s="223"/>
      <c r="AY855" s="223"/>
      <c r="AZ855" s="223"/>
      <c r="BA855" s="223"/>
      <c r="BB855" s="223"/>
      <c r="BC855" s="223"/>
      <c r="BD855" s="223"/>
      <c r="BE855" s="223"/>
      <c r="BF855" s="223"/>
      <c r="BG855" s="223"/>
      <c r="BH855" s="223"/>
      <c r="BI855" s="223"/>
      <c r="BJ855" s="223"/>
      <c r="BK855" s="223" t="str">
        <f t="array" ref="BK855">IF(J855="","",
IF(INDEX(Settings!$H:$H,MATCH(BY$1,Settings!$G:$G,0))=TRUE,
100-100*(J855-MIN(J:J))/(MAX(J:J)-MIN(J:J)),
100*(J855-MIN(J:J))/(MAX(J:J)-MIN(J:J))))</f>
        <v/>
      </c>
      <c r="BL855" s="223" t="str">
        <f t="array" ref="BL855">IF(J855="","",
IF(INDEX(Settings!$H:$H,MATCH(BY$1,Settings!$G:$G,0))=TRUE,
100-100*(J855-MINIFS(J:J,$E:$E,$E855))/(MAXIFS(J:J,$E:$E,$E855)-MINIFS(J:J,$E:$E,$E855)),
100*(J855-MINIFS(J:J,$E:$E,$E855))/(MAXIFS(J:J,$E:$E,$E855)-MINIFS(J:J,$E:$E,$E855))))</f>
        <v/>
      </c>
      <c r="BM855" s="223"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4" t="str">
        <f t="array" ref="BQ855">IF(J855="","",
IF(INDEX(Settings!$H:$H,MATCH(BY$1,Settings!$G:$G,0))=TRUE,
-1*(J855-AVERAGE(J:J))/STDEV(J:J),
(J855-AVERAGE(J:J))/STDEV(J:J)))</f>
        <v/>
      </c>
      <c r="BR855" s="224" t="str">
        <f>IFERROR(__xludf.DUMMYFUNCTION("IF(J855="""","""",
IF(INDEX(Settings!$H:$H,MATCH(BY$1,Settings!$G:$G,0))=TRUE,
-1*(J855-AVERAGEIFS(J:J,$E:$E,$E855))/STDEV(FILTER(J:J,$E:$E=$E855)),
(J855-AVERAGEIFS(J:J,$E:$E,$E855))/STDEV(FILTER(J:J,$E:$E=$E855))))"),"")</f>
        <v/>
      </c>
      <c r="BS855" s="224"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3" t="str">
        <f t="array" ref="BY855">IF(J855="","",
IF(INDEX(Settings!$H:$H,MATCH(BY$1,Settings!$G:$G,0))=TRUE,
100-100*(J855-MINIFS(J:J,$E:$E,$E855))/(MAXIFS(J:J,$E:$E,$E855)-MINIFS(J:J,$E:$E,$E855)),
100*(J855-MINIFS(J:J,$E:$E,$E855))/(MAXIFS(J:J,$E:$E,$E855)-MINIFS(J:J,$E:$E,$E855))))</f>
        <v/>
      </c>
      <c r="BZ855" s="223" t="str">
        <f t="array" ref="BZ855">IF(K855="","",
IF(INDEX(Settings!$H:$H,MATCH(BZ$1,Settings!$G:$G,0))=TRUE,
100-100*(K855-MINIFS(K:K,$E:$E,$E855))/(MAXIFS(K:K,$E:$E,$E855)-MINIFS(K:K,$E:$E,$E855)),
100*(K855-MINIFS(K:K,$E:$E,$E855))/(MAXIFS(K:K,$E:$E,$E855)-MINIFS(K:K,$E:$E,$E855))))</f>
        <v/>
      </c>
      <c r="CA855" s="223" t="str">
        <f t="array" ref="CA855">IF(L855="","",
IF(INDEX(Settings!$H:$H,MATCH(CA$1,Settings!$G:$G,0))=TRUE,
100-100*(L855-MINIFS(L:L,$E:$E,$E855))/(MAXIFS(L:L,$E:$E,$E855)-MINIFS(L:L,$E:$E,$E855)),
100*(L855-MINIFS(L:L,$E:$E,$E855))/(MAXIFS(L:L,$E:$E,$E855)-MINIFS(L:L,$E:$E,$E855))))</f>
        <v/>
      </c>
      <c r="CB855" s="223" t="str">
        <f t="array" ref="CB855">IF(M855="","",
IF(INDEX(Settings!$H:$H,MATCH(CB$1,Settings!$G:$G,0))=TRUE,
100-100*(M855-MINIFS(M:M,$E:$E,$E855))/(MAXIFS(M:M,$E:$E,$E855)-MINIFS(M:M,$E:$E,$E855)),
100*(M855-MINIFS(M:M,$E:$E,$E855))/(MAXIFS(M:M,$E:$E,$E855)-MINIFS(M:M,$E:$E,$E855))))</f>
        <v/>
      </c>
      <c r="CC855" s="223" t="str">
        <f t="array" ref="CC855">IF(N855="","",
IF(INDEX(Settings!$H:$H,MATCH(CC$1,Settings!$G:$G,0))=TRUE,
100-100*(N855-MINIFS(N:N,$E:$E,$E855))/(MAXIFS(N:N,$E:$E,$E855)-MINIFS(N:N,$E:$E,$E855)),
100*(N855-MINIFS(N:N,$E:$E,$E855))/(MAXIFS(N:N,$E:$E,$E855)-MINIFS(N:N,$E:$E,$E855))))</f>
        <v/>
      </c>
      <c r="CD855" s="223" t="str">
        <f t="array" ref="CD855">IF(O855="","",
IF(INDEX(Settings!$H:$H,MATCH(CD$1,Settings!$G:$G,0))=TRUE,
100-100*(O855-MINIFS(O:O,$E:$E,$E855))/(MAXIFS(O:O,$E:$E,$E855)-MINIFS(O:O,$E:$E,$E855)),
100*(O855-MINIFS(O:O,$E:$E,$E855))/(MAXIFS(O:O,$E:$E,$E855)-MINIFS(O:O,$E:$E,$E855))))</f>
        <v/>
      </c>
      <c r="CE855" s="223" t="str">
        <f t="array" ref="CE855">IF(P855="","",
IF(INDEX(Settings!$H:$H,MATCH(CE$1,Settings!$G:$G,0))=TRUE,
100-100*(P855-MINIFS(P:P,$E:$E,$E855))/(MAXIFS(P:P,$E:$E,$E855)-MINIFS(P:P,$E:$E,$E855)),
100*(P855-MINIFS(P:P,$E:$E,$E855))/(MAXIFS(P:P,$E:$E,$E855)-MINIFS(P:P,$E:$E,$E855))))</f>
        <v/>
      </c>
      <c r="CF855" s="223" t="str">
        <f t="array" ref="CF855">IF(Q855="","",
IF(INDEX(Settings!$H:$H,MATCH(CF$1,Settings!$G:$G,0))=TRUE,
100-100*(Q855-MINIFS(Q:Q,$E:$E,$E855))/(MAXIFS(Q:Q,$E:$E,$E855)-MINIFS(Q:Q,$E:$E,$E855)),
100*(Q855-MINIFS(Q:Q,$E:$E,$E855))/(MAXIFS(Q:Q,$E:$E,$E855)-MINIFS(Q:Q,$E:$E,$E855))))</f>
        <v/>
      </c>
      <c r="CG855" s="223" t="str">
        <f t="array" ref="CG855">IF(R855="","",
IF(INDEX(Settings!$H:$H,MATCH(CG$1,Settings!$G:$G,0))=TRUE,
100-100*(R855-MINIFS(R:R,$E:$E,$E855))/(MAXIFS(R:R,$E:$E,$E855)-MINIFS(R:R,$E:$E,$E855)),
100*(R855-MINIFS(R:R,$E:$E,$E855))/(MAXIFS(R:R,$E:$E,$E855)-MINIFS(R:R,$E:$E,$E855))))</f>
        <v/>
      </c>
      <c r="CH855" s="223" t="str">
        <f t="array" ref="CH855">IF(S855="","",
IF(INDEX(Settings!$H:$H,MATCH(CH$1,Settings!$G:$G,0))=TRUE,
100-100*(S855-MINIFS(S:S,$E:$E,$E855))/(MAXIFS(S:S,$E:$E,$E855)-MINIFS(S:S,$E:$E,$E855)),
100*(S855-MINIFS(S:S,$E:$E,$E855))/(MAXIFS(S:S,$E:$E,$E855)-MINIFS(S:S,$E:$E,$E855))))</f>
        <v/>
      </c>
      <c r="CI855" s="223" t="str">
        <f t="array" ref="CI855">IF(T855="","",
IF(INDEX(Settings!$H:$H,MATCH(CI$1,Settings!$G:$G,0))=TRUE,
100-100*(T855-MINIFS(T:T,$E:$E,$E855))/(MAXIFS(T:T,$E:$E,$E855)-MINIFS(T:T,$E:$E,$E855)),
100*(T855-MINIFS(T:T,$E:$E,$E855))/(MAXIFS(T:T,$E:$E,$E855)-MINIFS(T:T,$E:$E,$E855))))</f>
        <v/>
      </c>
      <c r="CJ855" s="223" t="str">
        <f t="array" ref="CJ855">IF(U855="","",
IF(INDEX(Settings!$H:$H,MATCH(CJ$1,Settings!$G:$G,0))=TRUE,
100-100*(U855-MINIFS(U:U,$E:$E,$E855))/(MAXIFS(U:U,$E:$E,$E855)-MINIFS(U:U,$E:$E,$E855)),
100*(U855-MINIFS(U:U,$E:$E,$E855))/(MAXIFS(U:U,$E:$E,$E855)-MINIFS(U:U,$E:$E,$E855))))</f>
        <v/>
      </c>
      <c r="CK855" s="223" t="str">
        <f t="array" ref="CK855">IF(V855="","",
IF(INDEX(Settings!$H:$H,MATCH(CK$1,Settings!$G:$G,0))=TRUE,
100-100*(V855-MINIFS(V:V,$E:$E,$E855))/(MAXIFS(V:V,$E:$E,$E855)-MINIFS(V:V,$E:$E,$E855)),
100*(V855-MINIFS(V:V,$E:$E,$E855))/(MAXIFS(V:V,$E:$E,$E855)-MINIFS(V:V,$E:$E,$E855))))</f>
        <v/>
      </c>
      <c r="CL855" s="223" t="str">
        <f t="array" ref="CL855">IF(W855="","",
IF(INDEX(Settings!$H:$H,MATCH(CL$1,Settings!$G:$G,0))=TRUE,
100-100*(W855-MINIFS(W:W,$E:$E,$E855))/(MAXIFS(W:W,$E:$E,$E855)-MINIFS(W:W,$E:$E,$E855)),
100*(W855-MINIFS(W:W,$E:$E,$E855))/(MAXIFS(W:W,$E:$E,$E855)-MINIFS(W:W,$E:$E,$E855))))</f>
        <v/>
      </c>
      <c r="CM855" s="223" t="str">
        <f t="array" ref="CM855">IF(X855="","",
IF(INDEX(Settings!$H:$H,MATCH(CM$1,Settings!$G:$G,0))=TRUE,
100-100*(X855-MINIFS(X:X,$E:$E,$E855))/(MAXIFS(X:X,$E:$E,$E855)-MINIFS(X:X,$E:$E,$E855)),
100*(X855-MINIFS(X:X,$E:$E,$E855))/(MAXIFS(X:X,$E:$E,$E855)-MINIFS(X:X,$E:$E,$E855))))</f>
        <v/>
      </c>
      <c r="CN855" s="223" t="str">
        <f t="array" ref="CN855">IF(Y855="","",
IF(INDEX(Settings!$H:$H,MATCH(CN$1,Settings!$G:$G,0))=TRUE,
100-100*(Y855-MINIFS(Y:Y,$E:$E,$E855))/(MAXIFS(Y:Y,$E:$E,$E855)-MINIFS(Y:Y,$E:$E,$E855)),
100*(Y855-MINIFS(Y:Y,$E:$E,$E855))/(MAXIFS(Y:Y,$E:$E,$E855)-MINIFS(Y:Y,$E:$E,$E855))))</f>
        <v/>
      </c>
      <c r="CO855" s="223" t="str">
        <f t="array" ref="CO855">IF(Z855="","",
IF(INDEX(Settings!$H:$H,MATCH(CO$1,Settings!$G:$G,0))=TRUE,
100-100*(Z855-MINIFS(Z:Z,$E:$E,$E855))/(MAXIFS(Z:Z,$E:$E,$E855)-MINIFS(Z:Z,$E:$E,$E855)),
100*(Z855-MINIFS(Z:Z,$E:$E,$E855))/(MAXIFS(Z:Z,$E:$E,$E855)-MINIFS(Z:Z,$E:$E,$E855))))</f>
        <v/>
      </c>
      <c r="CP855" s="223" t="str">
        <f t="array" ref="CP855">IF(AA855="","",
IF(INDEX(Settings!$H:$H,MATCH(CP$1,Settings!$G:$G,0))=TRUE,
100-100*(AA855-MINIFS(AA:AA,$E:$E,$E855))/(MAXIFS(AA:AA,$E:$E,$E855)-MINIFS(AA:AA,$E:$E,$E855)),
100*(AA855-MINIFS(AA:AA,$E:$E,$E855))/(MAXIFS(AA:AA,$E:$E,$E855)-MINIFS(AA:AA,$E:$E,$E855))))</f>
        <v/>
      </c>
      <c r="CQ855" s="223" t="str">
        <f t="array" ref="CQ855">IF(AB855="","",
IF(INDEX(Settings!$H:$H,MATCH(CQ$1,Settings!$G:$G,0))=TRUE,
100-100*(AB855-MINIFS(AB:AB,$E:$E,$E855))/(MAXIFS(AB:AB,$E:$E,$E855)-MINIFS(AB:AB,$E:$E,$E855)),
100*(AB855-MINIFS(AB:AB,$E:$E,$E855))/(MAXIFS(AB:AB,$E:$E,$E855)-MINIFS(AB:AB,$E:$E,$E855))))</f>
        <v/>
      </c>
      <c r="CR855" s="223" t="str">
        <f t="array" ref="CR855">IF(AC855="","",
IF(INDEX(Settings!$H:$H,MATCH(CR$1,Settings!$G:$G,0))=TRUE,
100-100*(AC855-MINIFS(AC:AC,$E:$E,$E855))/(MAXIFS(AC:AC,$E:$E,$E855)-MINIFS(AC:AC,$E:$E,$E855)),
100*(AC855-MINIFS(AC:AC,$E:$E,$E855))/(MAXIFS(AC:AC,$E:$E,$E855)-MINIFS(AC:AC,$E:$E,$E855))))</f>
        <v/>
      </c>
      <c r="CS855" s="223" t="str">
        <f t="array" ref="CS855">IF(AD855="","",
IF(INDEX(Settings!$H:$H,MATCH(CS$1,Settings!$G:$G,0))=TRUE,
100-100*(AD855-MINIFS(AD:AD,$E:$E,$E855))/(MAXIFS(AD:AD,$E:$E,$E855)-MINIFS(AD:AD,$E:$E,$E855)),
100*(AD855-MINIFS(AD:AD,$E:$E,$E855))/(MAXIFS(AD:AD,$E:$E,$E855)-MINIFS(AD:AD,$E:$E,$E855))))</f>
        <v/>
      </c>
      <c r="CT855" s="223" t="str">
        <f t="array" ref="CT855">IF(AE855="","",
IF(INDEX(Settings!$H:$H,MATCH(CT$1,Settings!$G:$G,0))=TRUE,
100-100*(AE855-MINIFS(AE:AE,$E:$E,$E855))/(MAXIFS(AE:AE,$E:$E,$E855)-MINIFS(AE:AE,$E:$E,$E855)),
100*(AE855-MINIFS(AE:AE,$E:$E,$E855))/(MAXIFS(AE:AE,$E:$E,$E855)-MINIFS(AE:AE,$E:$E,$E855))))</f>
        <v/>
      </c>
      <c r="CU855" s="223" t="str">
        <f t="array" ref="CU855">IF(AF855="","",
IF(INDEX(Settings!$H:$H,MATCH(CU$1,Settings!$G:$G,0))=TRUE,
100-100*(AF855-MINIFS(AF:AF,$E:$E,$E855))/(MAXIFS(AF:AF,$E:$E,$E855)-MINIFS(AF:AF,$E:$E,$E855)),
100*(AF855-MINIFS(AF:AF,$E:$E,$E855))/(MAXIFS(AF:AF,$E:$E,$E855)-MINIFS(AF:AF,$E:$E,$E855))))</f>
        <v/>
      </c>
      <c r="CV855" s="223" t="str">
        <f t="array" ref="CV855">IF(AG855="","",
IF(INDEX(Settings!$H:$H,MATCH(CV$1,Settings!$G:$G,0))=TRUE,
100-100*(AG855-MINIFS(AG:AG,$E:$E,$E855))/(MAXIFS(AG:AG,$E:$E,$E855)-MINIFS(AG:AG,$E:$E,$E855)),
100*(AG855-MINIFS(AG:AG,$E:$E,$E855))/(MAXIFS(AG:AG,$E:$E,$E855)-MINIFS(AG:AG,$E:$E,$E855))))</f>
        <v/>
      </c>
      <c r="CW855" s="223" t="str">
        <f t="array" ref="CW855">IF(AH855="","",
IF(INDEX(Settings!$H:$H,MATCH(CW$1,Settings!$G:$G,0))=TRUE,
100-100*(AH855-MINIFS(AH:AH,$E:$E,$E855))/(MAXIFS(AH:AH,$E:$E,$E855)-MINIFS(AH:AH,$E:$E,$E855)),
100*(AH855-MINIFS(AH:AH,$E:$E,$E855))/(MAXIFS(AH:AH,$E:$E,$E855)-MINIFS(AH:AH,$E:$E,$E855))))</f>
        <v/>
      </c>
      <c r="CX855" s="223" t="str">
        <f t="array" ref="CX855">IF(AI855="","",
IF(INDEX(Settings!$H:$H,MATCH(CX$1,Settings!$G:$G,0))=TRUE,
100-100*(AI855-MINIFS(AI:AI,$E:$E,$E855))/(MAXIFS(AI:AI,$E:$E,$E855)-MINIFS(AI:AI,$E:$E,$E855)),
100*(AI855-MINIFS(AI:AI,$E:$E,$E855))/(MAXIFS(AI:AI,$E:$E,$E855)-MINIFS(AI:AI,$E:$E,$E855))))</f>
        <v/>
      </c>
      <c r="CY855" s="223" t="str">
        <f t="array" ref="CY855">IF(AJ855="","",
IF(INDEX(Settings!$H:$H,MATCH(CY$1,Settings!$G:$G,0))=TRUE,
100-100*(AJ855-MINIFS(AJ:AJ,$E:$E,$E855))/(MAXIFS(AJ:AJ,$E:$E,$E855)-MINIFS(AJ:AJ,$E:$E,$E855)),
100*(AJ855-MINIFS(AJ:AJ,$E:$E,$E855))/(MAXIFS(AJ:AJ,$E:$E,$E855)-MINIFS(AJ:AJ,$E:$E,$E855))))</f>
        <v/>
      </c>
      <c r="CZ855" s="223" t="str">
        <f t="array" ref="CZ855">IF(AK855="","",
IF(INDEX(Settings!$H:$H,MATCH(CZ$1,Settings!$G:$G,0))=TRUE,
100-100*(AK855-MINIFS(AK:AK,$E:$E,$E855))/(MAXIFS(AK:AK,$E:$E,$E855)-MINIFS(AK:AK,$E:$E,$E855)),
100*(AK855-MINIFS(AK:AK,$E:$E,$E855))/(MAXIFS(AK:AK,$E:$E,$E855)-MINIFS(AK:AK,$E:$E,$E855))))</f>
        <v/>
      </c>
      <c r="DA855" s="223" t="str">
        <f t="array" ref="DA855">IF(AL855="","",
IF(INDEX(Settings!$H:$H,MATCH(DA$1,Settings!$G:$G,0))=TRUE,
100-100*(AL855-MINIFS(AL:AL,$E:$E,$E855))/(MAXIFS(AL:AL,$E:$E,$E855)-MINIFS(AL:AL,$E:$E,$E855)),
100*(AL855-MINIFS(AL:AL,$E:$E,$E855))/(MAXIFS(AL:AL,$E:$E,$E855)-MINIFS(AL:AL,$E:$E,$E855))))</f>
        <v/>
      </c>
      <c r="DB855" s="223" t="str">
        <f t="array" ref="DB855">IF(AM855="","",
IF(INDEX(Settings!$H:$H,MATCH(DB$1,Settings!$G:$G,0))=TRUE,
100-100*(AM855-MINIFS(AM:AM,$E:$E,$E855))/(MAXIFS(AM:AM,$E:$E,$E855)-MINIFS(AM:AM,$E:$E,$E855)),
100*(AM855-MINIFS(AM:AM,$E:$E,$E855))/(MAXIFS(AM:AM,$E:$E,$E855)-MINIFS(AM:AM,$E:$E,$E855))))</f>
        <v/>
      </c>
      <c r="DC855" s="223" t="str">
        <f t="array" ref="DC855">IF(AN855="","",
IF(INDEX(Settings!$H:$H,MATCH(DC$1,Settings!$G:$G,0))=TRUE,
100-100*(AN855-MINIFS(AN:AN,$E:$E,$E855))/(MAXIFS(AN:AN,$E:$E,$E855)-MINIFS(AN:AN,$E:$E,$E855)),
100*(AN855-MINIFS(AN:AN,$E:$E,$E855))/(MAXIFS(AN:AN,$E:$E,$E855)-MINIFS(AN:AN,$E:$E,$E855))))</f>
        <v/>
      </c>
      <c r="DD855" s="223" t="str">
        <f t="array" ref="DD855">IF(AO855="","",
IF(INDEX(Settings!$H:$H,MATCH(DD$1,Settings!$G:$G,0))=TRUE,
100-100*(AO855-MINIFS(AO:AO,$E:$E,$E855))/(MAXIFS(AO:AO,$E:$E,$E855)-MINIFS(AO:AO,$E:$E,$E855)),
100*(AO855-MINIFS(AO:AO,$E:$E,$E855))/(MAXIFS(AO:AO,$E:$E,$E855)-MINIFS(AO:AO,$E:$E,$E855))))</f>
        <v/>
      </c>
      <c r="DE855" s="223" t="str">
        <f t="array" ref="DE855">IF(AP855="","",
IF(INDEX(Settings!$H:$H,MATCH(DE$1,Settings!$G:$G,0))=TRUE,
100-100*(AP855-MINIFS(AP:AP,$E:$E,$E855))/(MAXIFS(AP:AP,$E:$E,$E855)-MINIFS(AP:AP,$E:$E,$E855)),
100*(AP855-MINIFS(AP:AP,$E:$E,$E855))/(MAXIFS(AP:AP,$E:$E,$E855)-MINIFS(AP:AP,$E:$E,$E855))))</f>
        <v/>
      </c>
      <c r="DF855" s="223" t="str">
        <f t="array" ref="DF855">IF(AQ855="","",
IF(INDEX(Settings!$H:$H,MATCH(DF$1,Settings!$G:$G,0))=TRUE,
100-100*(AQ855-MINIFS(AQ:AQ,$E:$E,$E855))/(MAXIFS(AQ:AQ,$E:$E,$E855)-MINIFS(AQ:AQ,$E:$E,$E855)),
100*(AQ855-MINIFS(AQ:AQ,$E:$E,$E855))/(MAXIFS(AQ:AQ,$E:$E,$E855)-MINIFS(AQ:AQ,$E:$E,$E855))))</f>
        <v/>
      </c>
      <c r="DG855" s="223" t="str">
        <f t="array" ref="DG855">IF(AR855="","",
IF(INDEX(Settings!$H:$H,MATCH(DG$1,Settings!$G:$G,0))=TRUE,
100-100*(AR855-MINIFS(AR:AR,$E:$E,$E855))/(MAXIFS(AR:AR,$E:$E,$E855)-MINIFS(AR:AR,$E:$E,$E855)),
100*(AR855-MINIFS(AR:AR,$E:$E,$E855))/(MAXIFS(AR:AR,$E:$E,$E855)-MINIFS(AR:AR,$E:$E,$E855))))</f>
        <v/>
      </c>
      <c r="DH855" s="223" t="str">
        <f t="array" ref="DH855">IF(AS855="","",
IF(INDEX(Settings!$H:$H,MATCH(DH$1,Settings!$G:$G,0))=TRUE,
100-100*(AS855-MINIFS(AS:AS,$E:$E,$E855))/(MAXIFS(AS:AS,$E:$E,$E855)-MINIFS(AS:AS,$E:$E,$E855)),
100*(AS855-MINIFS(AS:AS,$E:$E,$E855))/(MAXIFS(AS:AS,$E:$E,$E855)-MINIFS(AS:AS,$E:$E,$E855))))</f>
        <v/>
      </c>
      <c r="DI855" s="223" t="str">
        <f t="array" ref="DI855">IF(AT855="","",
IF(INDEX(Settings!$H:$H,MATCH(DI$1,Settings!$G:$G,0))=TRUE,
100-100*(AT855-MINIFS(AT:AT,$E:$E,$E855))/(MAXIFS(AT:AT,$E:$E,$E855)-MINIFS(AT:AT,$E:$E,$E855)),
100*(AT855-MINIFS(AT:AT,$E:$E,$E855))/(MAXIFS(AT:AT,$E:$E,$E855)-MINIFS(AT:AT,$E:$E,$E855))))</f>
        <v/>
      </c>
      <c r="DJ855" s="223" t="str">
        <f t="array" ref="DJ855">IF(AU855="","",
IF(INDEX(Settings!$H:$H,MATCH(DJ$1,Settings!$G:$G,0))=TRUE,
100-100*(AU855-MINIFS(AU:AU,$E:$E,$E855))/(MAXIFS(AU:AU,$E:$E,$E855)-MINIFS(AU:AU,$E:$E,$E855)),
100*(AU855-MINIFS(AU:AU,$E:$E,$E855))/(MAXIFS(AU:AU,$E:$E,$E855)-MINIFS(AU:AU,$E:$E,$E855))))</f>
        <v/>
      </c>
      <c r="DK855" s="223" t="str">
        <f t="array" ref="DK855">IF(AV855="","",
IF(INDEX(Settings!$H:$H,MATCH(DK$1,Settings!$G:$G,0))=TRUE,
100-100*(AV855-MINIFS(AV:AV,$E:$E,$E855))/(MAXIFS(AV:AV,$E:$E,$E855)-MINIFS(AV:AV,$E:$E,$E855)),
100*(AV855-MINIFS(AV:AV,$E:$E,$E855))/(MAXIFS(AV:AV,$E:$E,$E855)-MINIFS(AV:AV,$E:$E,$E855))))</f>
        <v/>
      </c>
      <c r="DL855" s="223" t="str">
        <f t="array" ref="DL855">IF(AW855="","",
IF(INDEX(Settings!$H:$H,MATCH(DL$1,Settings!$G:$G,0))=TRUE,
100-100*(AW855-MINIFS(AW:AW,$E:$E,$E855))/(MAXIFS(AW:AW,$E:$E,$E855)-MINIFS(AW:AW,$E:$E,$E855)),
100*(AW855-MINIFS(AW:AW,$E:$E,$E855))/(MAXIFS(AW:AW,$E:$E,$E855)-MINIFS(AW:AW,$E:$E,$E855))))</f>
        <v/>
      </c>
      <c r="DM855" s="223" t="str">
        <f t="array" ref="DM855">IF(AX855="","",
IF(INDEX(Settings!$H:$H,MATCH(DM$1,Settings!$G:$G,0))=TRUE,
100-100*(AX855-MINIFS(AX:AX,$E:$E,$E855))/(MAXIFS(AX:AX,$E:$E,$E855)-MINIFS(AX:AX,$E:$E,$E855)),
100*(AX855-MINIFS(AX:AX,$E:$E,$E855))/(MAXIFS(AX:AX,$E:$E,$E855)-MINIFS(AX:AX,$E:$E,$E855))))</f>
        <v/>
      </c>
      <c r="DN855" s="223" t="str">
        <f t="array" ref="DN855">IF(AY855="","",
IF(INDEX(Settings!$H:$H,MATCH(DN$1,Settings!$G:$G,0))=TRUE,
100-100*(AY855-MINIFS(AY:AY,$E:$E,$E855))/(MAXIFS(AY:AY,$E:$E,$E855)-MINIFS(AY:AY,$E:$E,$E855)),
100*(AY855-MINIFS(AY:AY,$E:$E,$E855))/(MAXIFS(AY:AY,$E:$E,$E855)-MINIFS(AY:AY,$E:$E,$E855))))</f>
        <v/>
      </c>
      <c r="DO855" s="223" t="str">
        <f t="array" ref="DO855">IF(AZ855="","",
IF(INDEX(Settings!$H:$H,MATCH(DO$1,Settings!$G:$G,0))=TRUE,
100-100*(AZ855-MINIFS(AZ:AZ,$E:$E,$E855))/(MAXIFS(AZ:AZ,$E:$E,$E855)-MINIFS(AZ:AZ,$E:$E,$E855)),
100*(AZ855-MINIFS(AZ:AZ,$E:$E,$E855))/(MAXIFS(AZ:AZ,$E:$E,$E855)-MINIFS(AZ:AZ,$E:$E,$E855))))</f>
        <v/>
      </c>
      <c r="DP855" s="223" t="str">
        <f t="array" ref="DP855">IF(BA855="","",
IF(INDEX(Settings!$H:$H,MATCH(DP$1,Settings!$G:$G,0))=TRUE,
100-100*(BA855-MINIFS(BA:BA,$E:$E,$E855))/(MAXIFS(BA:BA,$E:$E,$E855)-MINIFS(BA:BA,$E:$E,$E855)),
100*(BA855-MINIFS(BA:BA,$E:$E,$E855))/(MAXIFS(BA:BA,$E:$E,$E855)-MINIFS(BA:BA,$E:$E,$E855))))</f>
        <v/>
      </c>
      <c r="DQ855" s="223" t="str">
        <f t="array" ref="DQ855">IF(BB855="","",
IF(INDEX(Settings!$H:$H,MATCH(DQ$1,Settings!$G:$G,0))=TRUE,
100-100*(BB855-MINIFS(BB:BB,$E:$E,$E855))/(MAXIFS(BB:BB,$E:$E,$E855)-MINIFS(BB:BB,$E:$E,$E855)),
100*(BB855-MINIFS(BB:BB,$E:$E,$E855))/(MAXIFS(BB:BB,$E:$E,$E855)-MINIFS(BB:BB,$E:$E,$E855))))</f>
        <v/>
      </c>
      <c r="DR855" s="223" t="str">
        <f t="array" ref="DR855">IF(BC855="","",
IF(INDEX(Settings!$H:$H,MATCH(DR$1,Settings!$G:$G,0))=TRUE,
100-100*(BC855-MINIFS(BC:BC,$E:$E,$E855))/(MAXIFS(BC:BC,$E:$E,$E855)-MINIFS(BC:BC,$E:$E,$E855)),
100*(BC855-MINIFS(BC:BC,$E:$E,$E855))/(MAXIFS(BC:BC,$E:$E,$E855)-MINIFS(BC:BC,$E:$E,$E855))))</f>
        <v/>
      </c>
      <c r="DS855" s="223" t="str">
        <f t="array" ref="DS855">IF(BD855="","",
IF(INDEX(Settings!$H:$H,MATCH(DS$1,Settings!$G:$G,0))=TRUE,
100-100*(BD855-MINIFS(BD:BD,$E:$E,$E855))/(MAXIFS(BD:BD,$E:$E,$E855)-MINIFS(BD:BD,$E:$E,$E855)),
100*(BD855-MINIFS(BD:BD,$E:$E,$E855))/(MAXIFS(BD:BD,$E:$E,$E855)-MINIFS(BD:BD,$E:$E,$E855))))</f>
        <v/>
      </c>
      <c r="DT855" s="223" t="str">
        <f t="array" ref="DT855">IF(BE855="","",
IF(INDEX(Settings!$H:$H,MATCH(DT$1,Settings!$G:$G,0))=TRUE,
100-100*(BE855-MINIFS(BE:BE,$E:$E,$E855))/(MAXIFS(BE:BE,$E:$E,$E855)-MINIFS(BE:BE,$E:$E,$E855)),
100*(BE855-MINIFS(BE:BE,$E:$E,$E855))/(MAXIFS(BE:BE,$E:$E,$E855)-MINIFS(BE:BE,$E:$E,$E855))))</f>
        <v/>
      </c>
      <c r="DU855" s="223" t="str">
        <f t="array" ref="DU855">IF(BF855="","",
IF(INDEX(Settings!$H:$H,MATCH(DU$1,Settings!$G:$G,0))=TRUE,
100-100*(BF855-MINIFS(BF:BF,$E:$E,$E855))/(MAXIFS(BF:BF,$E:$E,$E855)-MINIFS(BF:BF,$E:$E,$E855)),
100*(BF855-MINIFS(BF:BF,$E:$E,$E855))/(MAXIFS(BF:BF,$E:$E,$E855)-MINIFS(BF:BF,$E:$E,$E855))))</f>
        <v/>
      </c>
      <c r="DV855" s="223" t="str">
        <f t="array" ref="DV855">IF(BG855="","",
IF(INDEX(Settings!$H:$H,MATCH(DV$1,Settings!$G:$G,0))=TRUE,
100-100*(BG855-MINIFS(BG:BG,$E:$E,$E855))/(MAXIFS(BG:BG,$E:$E,$E855)-MINIFS(BG:BG,$E:$E,$E855)),
100*(BG855-MINIFS(BG:BG,$E:$E,$E855))/(MAXIFS(BG:BG,$E:$E,$E855)-MINIFS(BG:BG,$E:$E,$E855))))</f>
        <v/>
      </c>
      <c r="DW855" s="223" t="str">
        <f t="array" ref="DW855">IF(BH855="","",
IF(INDEX(Settings!$H:$H,MATCH(DW$1,Settings!$G:$G,0))=TRUE,
100-100*(BH855-MINIFS(BH:BH,$E:$E,$E855))/(MAXIFS(BH:BH,$E:$E,$E855)-MINIFS(BH:BH,$E:$E,$E855)),
100*(BH855-MINIFS(BH:BH,$E:$E,$E855))/(MAXIFS(BH:BH,$E:$E,$E855)-MINIFS(BH:BH,$E:$E,$E855))))</f>
        <v/>
      </c>
      <c r="DX855" s="223" t="str">
        <f t="array" ref="DX855">IF(BI855="","",
IF(INDEX(Settings!$H:$H,MATCH(DX$1,Settings!$G:$G,0))=TRUE,
100-100*(BI855-MINIFS(BI:BI,$E:$E,$E855))/(MAXIFS(BI:BI,$E:$E,$E855)-MINIFS(BI:BI,$E:$E,$E855)),
100*(BI855-MINIFS(BI:BI,$E:$E,$E855))/(MAXIFS(BI:BI,$E:$E,$E855)-MINIFS(BI:BI,$E:$E,$E855))))</f>
        <v/>
      </c>
      <c r="DY855" s="223" t="str">
        <f t="array" ref="DY855">IF(BJ855="","",
IF(INDEX(Settings!$H:$H,MATCH(DY$1,Settings!$G:$G,0))=TRUE,
100-100*(BJ855-MINIFS(BJ:BJ,$E:$E,$E855))/(MAXIFS(BJ:BJ,$E:$E,$E855)-MINIFS(BJ:BJ,$E:$E,$E855)),
100*(BJ855-MINIFS(BJ:BJ,$E:$E,$E855))/(MAXIFS(BJ:BJ,$E:$E,$E855)-MINIFS(BJ:BJ,$E:$E,$E855))))</f>
        <v/>
      </c>
      <c r="DZ855" s="225"/>
      <c r="EA855" s="225"/>
      <c r="EB855" s="225" t="str">
        <f t="shared" si="8"/>
        <v/>
      </c>
      <c r="EC855" s="225" t="str">
        <f t="shared" si="9"/>
        <v/>
      </c>
      <c r="ED855" s="225" t="str">
        <f t="shared" si="10"/>
        <v/>
      </c>
      <c r="EE855" s="225" t="str">
        <f t="shared" si="11"/>
        <v/>
      </c>
      <c r="EF855" s="225" t="str">
        <f t="shared" si="12"/>
        <v/>
      </c>
      <c r="EG855" s="225" t="str">
        <f t="shared" si="13"/>
        <v/>
      </c>
      <c r="EH855" s="225"/>
      <c r="EI855" s="225"/>
      <c r="EJ855" s="225"/>
      <c r="EK855" s="225"/>
      <c r="EL855" s="225"/>
      <c r="EM855" s="225"/>
    </row>
    <row r="856">
      <c r="A856" s="231"/>
      <c r="B856" s="231"/>
      <c r="C856" s="231"/>
      <c r="D856" s="231" t="str">
        <f t="array" ref="D856">IFERROR(INDEX(Profiles!$B:$B,MATCH($A856,Profiles!$A:$A,0)),"")</f>
        <v/>
      </c>
      <c r="E856" s="231"/>
      <c r="F856" s="231"/>
      <c r="G856" s="231"/>
      <c r="H856" s="231"/>
      <c r="I856" s="231" t="str">
        <f>IF(A856="","",IF(Settings!$N$3="DATE",F856&amp;": "&amp;TEXT(B856,"M/DD/YY"),F856&amp;": "&amp;H856))</f>
        <v/>
      </c>
      <c r="J856" s="231"/>
      <c r="K856" s="231"/>
      <c r="L856" s="231"/>
      <c r="M856" s="232" t="str">
        <f t="shared" si="14"/>
        <v/>
      </c>
      <c r="N856" s="231"/>
      <c r="O856" s="231"/>
      <c r="P856" s="231"/>
      <c r="Q856" s="231"/>
      <c r="R856" s="231"/>
      <c r="S856" s="230" t="str">
        <f>IFERROR(VLOOKUP(AF856, 'YOYO IR Scores'!A:C, 3, FALSE), "")
</f>
        <v/>
      </c>
      <c r="T856" s="231"/>
      <c r="U856" s="231"/>
      <c r="V856" s="231"/>
      <c r="W856" s="231"/>
      <c r="X856" s="233" t="str">
        <f t="shared" si="4"/>
        <v/>
      </c>
      <c r="Y856" s="234" t="str">
        <f t="shared" si="5"/>
        <v/>
      </c>
      <c r="Z856" s="234" t="str">
        <f t="shared" si="6"/>
        <v/>
      </c>
      <c r="AA856" s="233" t="str">
        <f t="shared" si="7"/>
        <v/>
      </c>
      <c r="AB856" s="232"/>
      <c r="AC856" s="232"/>
      <c r="AD856" s="232"/>
      <c r="AE856" s="232" t="str">
        <f>IFERROR(VLOOKUP(AF856, 'YOYO IR Scores'!A:C, 2, FALSE), "")</f>
        <v/>
      </c>
      <c r="AF856" s="232"/>
      <c r="AG856" s="23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c r="BD856" s="232"/>
      <c r="BE856" s="232"/>
      <c r="BF856" s="232"/>
      <c r="BG856" s="232"/>
      <c r="BH856" s="232"/>
      <c r="BI856" s="232"/>
      <c r="BJ856" s="232"/>
      <c r="BK856" s="232" t="str">
        <f t="array" ref="BK856">IF(J856="","",
IF(INDEX(Settings!$H:$H,MATCH(BY$1,Settings!$G:$G,0))=TRUE,
100-100*(J856-MIN(J:J))/(MAX(J:J)-MIN(J:J)),
100*(J856-MIN(J:J))/(MAX(J:J)-MIN(J:J))))</f>
        <v/>
      </c>
      <c r="BL856" s="232" t="str">
        <f t="array" ref="BL856">IF(J856="","",
IF(INDEX(Settings!$H:$H,MATCH(BY$1,Settings!$G:$G,0))=TRUE,
100-100*(J856-MINIFS(J:J,$E:$E,$E856))/(MAXIFS(J:J,$E:$E,$E856)-MINIFS(J:J,$E:$E,$E856)),
100*(J856-MINIFS(J:J,$E:$E,$E856))/(MAXIFS(J:J,$E:$E,$E856)-MINIFS(J:J,$E:$E,$E856))))</f>
        <v/>
      </c>
      <c r="BM856" s="232" t="str">
        <f t="array" ref="BM856">IF(J856="","",
IF(INDEX(Settings!$H:$H,MATCH(BY$1,Settings!$G:$G,0))=TRUE,
100-100*(J856-MINIFS(J:J,$E:$E,$E856,$I:$I,$I856))/(MAXIFS(J:J,$E:$E,$E856,$I:$I,$I856)-MINIFS(J:J,$E:$E,$E856,$I:$I,$I856)),
100*(J856-MINIFS(J:J,$E:$E,$E856,$I:$I,$I856))/(MAXIFS(J:J,$E:$E,$E856,$I:$I,$I856)-MINIFS(J:J,$E:$E,$E856,$I:$I,$I856))))</f>
        <v/>
      </c>
      <c r="BN856" s="231" t="str">
        <f t="array" ref="BN856">IF(J856="","",
IF(INDEX(Settings!$H:$H,MATCH(BY$1,Settings!$G:$G,0))=TRUE,
100-100*PERCENTRANK(J:J,J856),
100*PERCENTRANK(J:J,J856)))</f>
        <v/>
      </c>
      <c r="BO856" s="231" t="str">
        <f>IFERROR(__xludf.DUMMYFUNCTION("IF(J856="""","""",
IF(INDEX(Settings!$H:$H,MATCH(BY$1,Settings!$G:$G,0))=TRUE,
100-100*PERCENTRANK(FILTER(J:J,$E:$E=$E856),J856),
100*PERCENTRANK(FILTER(J:J,$E:$E=$E856),J856)))"),"")</f>
        <v/>
      </c>
      <c r="BP856" s="231" t="str">
        <f>IFERROR(__xludf.DUMMYFUNCTION("IF(J856="""","""",
IF(INDEX(Settings!$H:$H,MATCH(BY$1,Settings!$G:$G,0))=TRUE,
100-100*PERCENTRANK(FILTER(J:J,$E:$E=$E856,$I:$I=$I856),J856),
100*PERCENTRANK(FILTER(J:J,$E:$E=$E856,$I:$I=$I856),J856)))"),"")</f>
        <v/>
      </c>
      <c r="BQ856" s="233" t="str">
        <f t="array" ref="BQ856">IF(J856="","",
IF(INDEX(Settings!$H:$H,MATCH(BY$1,Settings!$G:$G,0))=TRUE,
-1*(J856-AVERAGE(J:J))/STDEV(J:J),
(J856-AVERAGE(J:J))/STDEV(J:J)))</f>
        <v/>
      </c>
      <c r="BR856" s="233" t="str">
        <f>IFERROR(__xludf.DUMMYFUNCTION("IF(J856="""","""",
IF(INDEX(Settings!$H:$H,MATCH(BY$1,Settings!$G:$G,0))=TRUE,
-1*(J856-AVERAGEIFS(J:J,$E:$E,$E856))/STDEV(FILTER(J:J,$E:$E=$E856)),
(J856-AVERAGEIFS(J:J,$E:$E,$E856))/STDEV(FILTER(J:J,$E:$E=$E856))))"),"")</f>
        <v/>
      </c>
      <c r="BS856" s="233"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1"/>
      <c r="BX856" s="231"/>
      <c r="BY856" s="232" t="str">
        <f t="array" ref="BY856">IF(J856="","",
IF(INDEX(Settings!$H:$H,MATCH(BY$1,Settings!$G:$G,0))=TRUE,
100-100*(J856-MINIFS(J:J,$E:$E,$E856))/(MAXIFS(J:J,$E:$E,$E856)-MINIFS(J:J,$E:$E,$E856)),
100*(J856-MINIFS(J:J,$E:$E,$E856))/(MAXIFS(J:J,$E:$E,$E856)-MINIFS(J:J,$E:$E,$E856))))</f>
        <v/>
      </c>
      <c r="BZ856" s="232" t="str">
        <f t="array" ref="BZ856">IF(K856="","",
IF(INDEX(Settings!$H:$H,MATCH(BZ$1,Settings!$G:$G,0))=TRUE,
100-100*(K856-MINIFS(K:K,$E:$E,$E856))/(MAXIFS(K:K,$E:$E,$E856)-MINIFS(K:K,$E:$E,$E856)),
100*(K856-MINIFS(K:K,$E:$E,$E856))/(MAXIFS(K:K,$E:$E,$E856)-MINIFS(K:K,$E:$E,$E856))))</f>
        <v/>
      </c>
      <c r="CA856" s="232" t="str">
        <f t="array" ref="CA856">IF(L856="","",
IF(INDEX(Settings!$H:$H,MATCH(CA$1,Settings!$G:$G,0))=TRUE,
100-100*(L856-MINIFS(L:L,$E:$E,$E856))/(MAXIFS(L:L,$E:$E,$E856)-MINIFS(L:L,$E:$E,$E856)),
100*(L856-MINIFS(L:L,$E:$E,$E856))/(MAXIFS(L:L,$E:$E,$E856)-MINIFS(L:L,$E:$E,$E856))))</f>
        <v/>
      </c>
      <c r="CB856" s="232" t="str">
        <f t="array" ref="CB856">IF(M856="","",
IF(INDEX(Settings!$H:$H,MATCH(CB$1,Settings!$G:$G,0))=TRUE,
100-100*(M856-MINIFS(M:M,$E:$E,$E856))/(MAXIFS(M:M,$E:$E,$E856)-MINIFS(M:M,$E:$E,$E856)),
100*(M856-MINIFS(M:M,$E:$E,$E856))/(MAXIFS(M:M,$E:$E,$E856)-MINIFS(M:M,$E:$E,$E856))))</f>
        <v/>
      </c>
      <c r="CC856" s="232" t="str">
        <f t="array" ref="CC856">IF(N856="","",
IF(INDEX(Settings!$H:$H,MATCH(CC$1,Settings!$G:$G,0))=TRUE,
100-100*(N856-MINIFS(N:N,$E:$E,$E856))/(MAXIFS(N:N,$E:$E,$E856)-MINIFS(N:N,$E:$E,$E856)),
100*(N856-MINIFS(N:N,$E:$E,$E856))/(MAXIFS(N:N,$E:$E,$E856)-MINIFS(N:N,$E:$E,$E856))))</f>
        <v/>
      </c>
      <c r="CD856" s="232" t="str">
        <f t="array" ref="CD856">IF(O856="","",
IF(INDEX(Settings!$H:$H,MATCH(CD$1,Settings!$G:$G,0))=TRUE,
100-100*(O856-MINIFS(O:O,$E:$E,$E856))/(MAXIFS(O:O,$E:$E,$E856)-MINIFS(O:O,$E:$E,$E856)),
100*(O856-MINIFS(O:O,$E:$E,$E856))/(MAXIFS(O:O,$E:$E,$E856)-MINIFS(O:O,$E:$E,$E856))))</f>
        <v/>
      </c>
      <c r="CE856" s="232" t="str">
        <f t="array" ref="CE856">IF(P856="","",
IF(INDEX(Settings!$H:$H,MATCH(CE$1,Settings!$G:$G,0))=TRUE,
100-100*(P856-MINIFS(P:P,$E:$E,$E856))/(MAXIFS(P:P,$E:$E,$E856)-MINIFS(P:P,$E:$E,$E856)),
100*(P856-MINIFS(P:P,$E:$E,$E856))/(MAXIFS(P:P,$E:$E,$E856)-MINIFS(P:P,$E:$E,$E856))))</f>
        <v/>
      </c>
      <c r="CF856" s="232" t="str">
        <f t="array" ref="CF856">IF(Q856="","",
IF(INDEX(Settings!$H:$H,MATCH(CF$1,Settings!$G:$G,0))=TRUE,
100-100*(Q856-MINIFS(Q:Q,$E:$E,$E856))/(MAXIFS(Q:Q,$E:$E,$E856)-MINIFS(Q:Q,$E:$E,$E856)),
100*(Q856-MINIFS(Q:Q,$E:$E,$E856))/(MAXIFS(Q:Q,$E:$E,$E856)-MINIFS(Q:Q,$E:$E,$E856))))</f>
        <v/>
      </c>
      <c r="CG856" s="232" t="str">
        <f t="array" ref="CG856">IF(R856="","",
IF(INDEX(Settings!$H:$H,MATCH(CG$1,Settings!$G:$G,0))=TRUE,
100-100*(R856-MINIFS(R:R,$E:$E,$E856))/(MAXIFS(R:R,$E:$E,$E856)-MINIFS(R:R,$E:$E,$E856)),
100*(R856-MINIFS(R:R,$E:$E,$E856))/(MAXIFS(R:R,$E:$E,$E856)-MINIFS(R:R,$E:$E,$E856))))</f>
        <v/>
      </c>
      <c r="CH856" s="232" t="str">
        <f t="array" ref="CH856">IF(S856="","",
IF(INDEX(Settings!$H:$H,MATCH(CH$1,Settings!$G:$G,0))=TRUE,
100-100*(S856-MINIFS(S:S,$E:$E,$E856))/(MAXIFS(S:S,$E:$E,$E856)-MINIFS(S:S,$E:$E,$E856)),
100*(S856-MINIFS(S:S,$E:$E,$E856))/(MAXIFS(S:S,$E:$E,$E856)-MINIFS(S:S,$E:$E,$E856))))</f>
        <v/>
      </c>
      <c r="CI856" s="232" t="str">
        <f t="array" ref="CI856">IF(T856="","",
IF(INDEX(Settings!$H:$H,MATCH(CI$1,Settings!$G:$G,0))=TRUE,
100-100*(T856-MINIFS(T:T,$E:$E,$E856))/(MAXIFS(T:T,$E:$E,$E856)-MINIFS(T:T,$E:$E,$E856)),
100*(T856-MINIFS(T:T,$E:$E,$E856))/(MAXIFS(T:T,$E:$E,$E856)-MINIFS(T:T,$E:$E,$E856))))</f>
        <v/>
      </c>
      <c r="CJ856" s="232" t="str">
        <f t="array" ref="CJ856">IF(U856="","",
IF(INDEX(Settings!$H:$H,MATCH(CJ$1,Settings!$G:$G,0))=TRUE,
100-100*(U856-MINIFS(U:U,$E:$E,$E856))/(MAXIFS(U:U,$E:$E,$E856)-MINIFS(U:U,$E:$E,$E856)),
100*(U856-MINIFS(U:U,$E:$E,$E856))/(MAXIFS(U:U,$E:$E,$E856)-MINIFS(U:U,$E:$E,$E856))))</f>
        <v/>
      </c>
      <c r="CK856" s="232" t="str">
        <f t="array" ref="CK856">IF(V856="","",
IF(INDEX(Settings!$H:$H,MATCH(CK$1,Settings!$G:$G,0))=TRUE,
100-100*(V856-MINIFS(V:V,$E:$E,$E856))/(MAXIFS(V:V,$E:$E,$E856)-MINIFS(V:V,$E:$E,$E856)),
100*(V856-MINIFS(V:V,$E:$E,$E856))/(MAXIFS(V:V,$E:$E,$E856)-MINIFS(V:V,$E:$E,$E856))))</f>
        <v/>
      </c>
      <c r="CL856" s="232" t="str">
        <f t="array" ref="CL856">IF(W856="","",
IF(INDEX(Settings!$H:$H,MATCH(CL$1,Settings!$G:$G,0))=TRUE,
100-100*(W856-MINIFS(W:W,$E:$E,$E856))/(MAXIFS(W:W,$E:$E,$E856)-MINIFS(W:W,$E:$E,$E856)),
100*(W856-MINIFS(W:W,$E:$E,$E856))/(MAXIFS(W:W,$E:$E,$E856)-MINIFS(W:W,$E:$E,$E856))))</f>
        <v/>
      </c>
      <c r="CM856" s="232" t="str">
        <f t="array" ref="CM856">IF(X856="","",
IF(INDEX(Settings!$H:$H,MATCH(CM$1,Settings!$G:$G,0))=TRUE,
100-100*(X856-MINIFS(X:X,$E:$E,$E856))/(MAXIFS(X:X,$E:$E,$E856)-MINIFS(X:X,$E:$E,$E856)),
100*(X856-MINIFS(X:X,$E:$E,$E856))/(MAXIFS(X:X,$E:$E,$E856)-MINIFS(X:X,$E:$E,$E856))))</f>
        <v/>
      </c>
      <c r="CN856" s="232" t="str">
        <f t="array" ref="CN856">IF(Y856="","",
IF(INDEX(Settings!$H:$H,MATCH(CN$1,Settings!$G:$G,0))=TRUE,
100-100*(Y856-MINIFS(Y:Y,$E:$E,$E856))/(MAXIFS(Y:Y,$E:$E,$E856)-MINIFS(Y:Y,$E:$E,$E856)),
100*(Y856-MINIFS(Y:Y,$E:$E,$E856))/(MAXIFS(Y:Y,$E:$E,$E856)-MINIFS(Y:Y,$E:$E,$E856))))</f>
        <v/>
      </c>
      <c r="CO856" s="232" t="str">
        <f t="array" ref="CO856">IF(Z856="","",
IF(INDEX(Settings!$H:$H,MATCH(CO$1,Settings!$G:$G,0))=TRUE,
100-100*(Z856-MINIFS(Z:Z,$E:$E,$E856))/(MAXIFS(Z:Z,$E:$E,$E856)-MINIFS(Z:Z,$E:$E,$E856)),
100*(Z856-MINIFS(Z:Z,$E:$E,$E856))/(MAXIFS(Z:Z,$E:$E,$E856)-MINIFS(Z:Z,$E:$E,$E856))))</f>
        <v/>
      </c>
      <c r="CP856" s="232" t="str">
        <f t="array" ref="CP856">IF(AA856="","",
IF(INDEX(Settings!$H:$H,MATCH(CP$1,Settings!$G:$G,0))=TRUE,
100-100*(AA856-MINIFS(AA:AA,$E:$E,$E856))/(MAXIFS(AA:AA,$E:$E,$E856)-MINIFS(AA:AA,$E:$E,$E856)),
100*(AA856-MINIFS(AA:AA,$E:$E,$E856))/(MAXIFS(AA:AA,$E:$E,$E856)-MINIFS(AA:AA,$E:$E,$E856))))</f>
        <v/>
      </c>
      <c r="CQ856" s="232" t="str">
        <f t="array" ref="CQ856">IF(AB856="","",
IF(INDEX(Settings!$H:$H,MATCH(CQ$1,Settings!$G:$G,0))=TRUE,
100-100*(AB856-MINIFS(AB:AB,$E:$E,$E856))/(MAXIFS(AB:AB,$E:$E,$E856)-MINIFS(AB:AB,$E:$E,$E856)),
100*(AB856-MINIFS(AB:AB,$E:$E,$E856))/(MAXIFS(AB:AB,$E:$E,$E856)-MINIFS(AB:AB,$E:$E,$E856))))</f>
        <v/>
      </c>
      <c r="CR856" s="232" t="str">
        <f t="array" ref="CR856">IF(AC856="","",
IF(INDEX(Settings!$H:$H,MATCH(CR$1,Settings!$G:$G,0))=TRUE,
100-100*(AC856-MINIFS(AC:AC,$E:$E,$E856))/(MAXIFS(AC:AC,$E:$E,$E856)-MINIFS(AC:AC,$E:$E,$E856)),
100*(AC856-MINIFS(AC:AC,$E:$E,$E856))/(MAXIFS(AC:AC,$E:$E,$E856)-MINIFS(AC:AC,$E:$E,$E856))))</f>
        <v/>
      </c>
      <c r="CS856" s="232" t="str">
        <f t="array" ref="CS856">IF(AD856="","",
IF(INDEX(Settings!$H:$H,MATCH(CS$1,Settings!$G:$G,0))=TRUE,
100-100*(AD856-MINIFS(AD:AD,$E:$E,$E856))/(MAXIFS(AD:AD,$E:$E,$E856)-MINIFS(AD:AD,$E:$E,$E856)),
100*(AD856-MINIFS(AD:AD,$E:$E,$E856))/(MAXIFS(AD:AD,$E:$E,$E856)-MINIFS(AD:AD,$E:$E,$E856))))</f>
        <v/>
      </c>
      <c r="CT856" s="232" t="str">
        <f t="array" ref="CT856">IF(AE856="","",
IF(INDEX(Settings!$H:$H,MATCH(CT$1,Settings!$G:$G,0))=TRUE,
100-100*(AE856-MINIFS(AE:AE,$E:$E,$E856))/(MAXIFS(AE:AE,$E:$E,$E856)-MINIFS(AE:AE,$E:$E,$E856)),
100*(AE856-MINIFS(AE:AE,$E:$E,$E856))/(MAXIFS(AE:AE,$E:$E,$E856)-MINIFS(AE:AE,$E:$E,$E856))))</f>
        <v/>
      </c>
      <c r="CU856" s="232" t="str">
        <f t="array" ref="CU856">IF(AF856="","",
IF(INDEX(Settings!$H:$H,MATCH(CU$1,Settings!$G:$G,0))=TRUE,
100-100*(AF856-MINIFS(AF:AF,$E:$E,$E856))/(MAXIFS(AF:AF,$E:$E,$E856)-MINIFS(AF:AF,$E:$E,$E856)),
100*(AF856-MINIFS(AF:AF,$E:$E,$E856))/(MAXIFS(AF:AF,$E:$E,$E856)-MINIFS(AF:AF,$E:$E,$E856))))</f>
        <v/>
      </c>
      <c r="CV856" s="232" t="str">
        <f t="array" ref="CV856">IF(AG856="","",
IF(INDEX(Settings!$H:$H,MATCH(CV$1,Settings!$G:$G,0))=TRUE,
100-100*(AG856-MINIFS(AG:AG,$E:$E,$E856))/(MAXIFS(AG:AG,$E:$E,$E856)-MINIFS(AG:AG,$E:$E,$E856)),
100*(AG856-MINIFS(AG:AG,$E:$E,$E856))/(MAXIFS(AG:AG,$E:$E,$E856)-MINIFS(AG:AG,$E:$E,$E856))))</f>
        <v/>
      </c>
      <c r="CW856" s="232" t="str">
        <f t="array" ref="CW856">IF(AH856="","",
IF(INDEX(Settings!$H:$H,MATCH(CW$1,Settings!$G:$G,0))=TRUE,
100-100*(AH856-MINIFS(AH:AH,$E:$E,$E856))/(MAXIFS(AH:AH,$E:$E,$E856)-MINIFS(AH:AH,$E:$E,$E856)),
100*(AH856-MINIFS(AH:AH,$E:$E,$E856))/(MAXIFS(AH:AH,$E:$E,$E856)-MINIFS(AH:AH,$E:$E,$E856))))</f>
        <v/>
      </c>
      <c r="CX856" s="232" t="str">
        <f t="array" ref="CX856">IF(AI856="","",
IF(INDEX(Settings!$H:$H,MATCH(CX$1,Settings!$G:$G,0))=TRUE,
100-100*(AI856-MINIFS(AI:AI,$E:$E,$E856))/(MAXIFS(AI:AI,$E:$E,$E856)-MINIFS(AI:AI,$E:$E,$E856)),
100*(AI856-MINIFS(AI:AI,$E:$E,$E856))/(MAXIFS(AI:AI,$E:$E,$E856)-MINIFS(AI:AI,$E:$E,$E856))))</f>
        <v/>
      </c>
      <c r="CY856" s="232" t="str">
        <f t="array" ref="CY856">IF(AJ856="","",
IF(INDEX(Settings!$H:$H,MATCH(CY$1,Settings!$G:$G,0))=TRUE,
100-100*(AJ856-MINIFS(AJ:AJ,$E:$E,$E856))/(MAXIFS(AJ:AJ,$E:$E,$E856)-MINIFS(AJ:AJ,$E:$E,$E856)),
100*(AJ856-MINIFS(AJ:AJ,$E:$E,$E856))/(MAXIFS(AJ:AJ,$E:$E,$E856)-MINIFS(AJ:AJ,$E:$E,$E856))))</f>
        <v/>
      </c>
      <c r="CZ856" s="232" t="str">
        <f t="array" ref="CZ856">IF(AK856="","",
IF(INDEX(Settings!$H:$H,MATCH(CZ$1,Settings!$G:$G,0))=TRUE,
100-100*(AK856-MINIFS(AK:AK,$E:$E,$E856))/(MAXIFS(AK:AK,$E:$E,$E856)-MINIFS(AK:AK,$E:$E,$E856)),
100*(AK856-MINIFS(AK:AK,$E:$E,$E856))/(MAXIFS(AK:AK,$E:$E,$E856)-MINIFS(AK:AK,$E:$E,$E856))))</f>
        <v/>
      </c>
      <c r="DA856" s="232" t="str">
        <f t="array" ref="DA856">IF(AL856="","",
IF(INDEX(Settings!$H:$H,MATCH(DA$1,Settings!$G:$G,0))=TRUE,
100-100*(AL856-MINIFS(AL:AL,$E:$E,$E856))/(MAXIFS(AL:AL,$E:$E,$E856)-MINIFS(AL:AL,$E:$E,$E856)),
100*(AL856-MINIFS(AL:AL,$E:$E,$E856))/(MAXIFS(AL:AL,$E:$E,$E856)-MINIFS(AL:AL,$E:$E,$E856))))</f>
        <v/>
      </c>
      <c r="DB856" s="232" t="str">
        <f t="array" ref="DB856">IF(AM856="","",
IF(INDEX(Settings!$H:$H,MATCH(DB$1,Settings!$G:$G,0))=TRUE,
100-100*(AM856-MINIFS(AM:AM,$E:$E,$E856))/(MAXIFS(AM:AM,$E:$E,$E856)-MINIFS(AM:AM,$E:$E,$E856)),
100*(AM856-MINIFS(AM:AM,$E:$E,$E856))/(MAXIFS(AM:AM,$E:$E,$E856)-MINIFS(AM:AM,$E:$E,$E856))))</f>
        <v/>
      </c>
      <c r="DC856" s="232" t="str">
        <f t="array" ref="DC856">IF(AN856="","",
IF(INDEX(Settings!$H:$H,MATCH(DC$1,Settings!$G:$G,0))=TRUE,
100-100*(AN856-MINIFS(AN:AN,$E:$E,$E856))/(MAXIFS(AN:AN,$E:$E,$E856)-MINIFS(AN:AN,$E:$E,$E856)),
100*(AN856-MINIFS(AN:AN,$E:$E,$E856))/(MAXIFS(AN:AN,$E:$E,$E856)-MINIFS(AN:AN,$E:$E,$E856))))</f>
        <v/>
      </c>
      <c r="DD856" s="232" t="str">
        <f t="array" ref="DD856">IF(AO856="","",
IF(INDEX(Settings!$H:$H,MATCH(DD$1,Settings!$G:$G,0))=TRUE,
100-100*(AO856-MINIFS(AO:AO,$E:$E,$E856))/(MAXIFS(AO:AO,$E:$E,$E856)-MINIFS(AO:AO,$E:$E,$E856)),
100*(AO856-MINIFS(AO:AO,$E:$E,$E856))/(MAXIFS(AO:AO,$E:$E,$E856)-MINIFS(AO:AO,$E:$E,$E856))))</f>
        <v/>
      </c>
      <c r="DE856" s="232" t="str">
        <f t="array" ref="DE856">IF(AP856="","",
IF(INDEX(Settings!$H:$H,MATCH(DE$1,Settings!$G:$G,0))=TRUE,
100-100*(AP856-MINIFS(AP:AP,$E:$E,$E856))/(MAXIFS(AP:AP,$E:$E,$E856)-MINIFS(AP:AP,$E:$E,$E856)),
100*(AP856-MINIFS(AP:AP,$E:$E,$E856))/(MAXIFS(AP:AP,$E:$E,$E856)-MINIFS(AP:AP,$E:$E,$E856))))</f>
        <v/>
      </c>
      <c r="DF856" s="232" t="str">
        <f t="array" ref="DF856">IF(AQ856="","",
IF(INDEX(Settings!$H:$H,MATCH(DF$1,Settings!$G:$G,0))=TRUE,
100-100*(AQ856-MINIFS(AQ:AQ,$E:$E,$E856))/(MAXIFS(AQ:AQ,$E:$E,$E856)-MINIFS(AQ:AQ,$E:$E,$E856)),
100*(AQ856-MINIFS(AQ:AQ,$E:$E,$E856))/(MAXIFS(AQ:AQ,$E:$E,$E856)-MINIFS(AQ:AQ,$E:$E,$E856))))</f>
        <v/>
      </c>
      <c r="DG856" s="232" t="str">
        <f t="array" ref="DG856">IF(AR856="","",
IF(INDEX(Settings!$H:$H,MATCH(DG$1,Settings!$G:$G,0))=TRUE,
100-100*(AR856-MINIFS(AR:AR,$E:$E,$E856))/(MAXIFS(AR:AR,$E:$E,$E856)-MINIFS(AR:AR,$E:$E,$E856)),
100*(AR856-MINIFS(AR:AR,$E:$E,$E856))/(MAXIFS(AR:AR,$E:$E,$E856)-MINIFS(AR:AR,$E:$E,$E856))))</f>
        <v/>
      </c>
      <c r="DH856" s="232" t="str">
        <f t="array" ref="DH856">IF(AS856="","",
IF(INDEX(Settings!$H:$H,MATCH(DH$1,Settings!$G:$G,0))=TRUE,
100-100*(AS856-MINIFS(AS:AS,$E:$E,$E856))/(MAXIFS(AS:AS,$E:$E,$E856)-MINIFS(AS:AS,$E:$E,$E856)),
100*(AS856-MINIFS(AS:AS,$E:$E,$E856))/(MAXIFS(AS:AS,$E:$E,$E856)-MINIFS(AS:AS,$E:$E,$E856))))</f>
        <v/>
      </c>
      <c r="DI856" s="232" t="str">
        <f t="array" ref="DI856">IF(AT856="","",
IF(INDEX(Settings!$H:$H,MATCH(DI$1,Settings!$G:$G,0))=TRUE,
100-100*(AT856-MINIFS(AT:AT,$E:$E,$E856))/(MAXIFS(AT:AT,$E:$E,$E856)-MINIFS(AT:AT,$E:$E,$E856)),
100*(AT856-MINIFS(AT:AT,$E:$E,$E856))/(MAXIFS(AT:AT,$E:$E,$E856)-MINIFS(AT:AT,$E:$E,$E856))))</f>
        <v/>
      </c>
      <c r="DJ856" s="232" t="str">
        <f t="array" ref="DJ856">IF(AU856="","",
IF(INDEX(Settings!$H:$H,MATCH(DJ$1,Settings!$G:$G,0))=TRUE,
100-100*(AU856-MINIFS(AU:AU,$E:$E,$E856))/(MAXIFS(AU:AU,$E:$E,$E856)-MINIFS(AU:AU,$E:$E,$E856)),
100*(AU856-MINIFS(AU:AU,$E:$E,$E856))/(MAXIFS(AU:AU,$E:$E,$E856)-MINIFS(AU:AU,$E:$E,$E856))))</f>
        <v/>
      </c>
      <c r="DK856" s="232" t="str">
        <f t="array" ref="DK856">IF(AV856="","",
IF(INDEX(Settings!$H:$H,MATCH(DK$1,Settings!$G:$G,0))=TRUE,
100-100*(AV856-MINIFS(AV:AV,$E:$E,$E856))/(MAXIFS(AV:AV,$E:$E,$E856)-MINIFS(AV:AV,$E:$E,$E856)),
100*(AV856-MINIFS(AV:AV,$E:$E,$E856))/(MAXIFS(AV:AV,$E:$E,$E856)-MINIFS(AV:AV,$E:$E,$E856))))</f>
        <v/>
      </c>
      <c r="DL856" s="232" t="str">
        <f t="array" ref="DL856">IF(AW856="","",
IF(INDEX(Settings!$H:$H,MATCH(DL$1,Settings!$G:$G,0))=TRUE,
100-100*(AW856-MINIFS(AW:AW,$E:$E,$E856))/(MAXIFS(AW:AW,$E:$E,$E856)-MINIFS(AW:AW,$E:$E,$E856)),
100*(AW856-MINIFS(AW:AW,$E:$E,$E856))/(MAXIFS(AW:AW,$E:$E,$E856)-MINIFS(AW:AW,$E:$E,$E856))))</f>
        <v/>
      </c>
      <c r="DM856" s="232" t="str">
        <f t="array" ref="DM856">IF(AX856="","",
IF(INDEX(Settings!$H:$H,MATCH(DM$1,Settings!$G:$G,0))=TRUE,
100-100*(AX856-MINIFS(AX:AX,$E:$E,$E856))/(MAXIFS(AX:AX,$E:$E,$E856)-MINIFS(AX:AX,$E:$E,$E856)),
100*(AX856-MINIFS(AX:AX,$E:$E,$E856))/(MAXIFS(AX:AX,$E:$E,$E856)-MINIFS(AX:AX,$E:$E,$E856))))</f>
        <v/>
      </c>
      <c r="DN856" s="232" t="str">
        <f t="array" ref="DN856">IF(AY856="","",
IF(INDEX(Settings!$H:$H,MATCH(DN$1,Settings!$G:$G,0))=TRUE,
100-100*(AY856-MINIFS(AY:AY,$E:$E,$E856))/(MAXIFS(AY:AY,$E:$E,$E856)-MINIFS(AY:AY,$E:$E,$E856)),
100*(AY856-MINIFS(AY:AY,$E:$E,$E856))/(MAXIFS(AY:AY,$E:$E,$E856)-MINIFS(AY:AY,$E:$E,$E856))))</f>
        <v/>
      </c>
      <c r="DO856" s="232" t="str">
        <f t="array" ref="DO856">IF(AZ856="","",
IF(INDEX(Settings!$H:$H,MATCH(DO$1,Settings!$G:$G,0))=TRUE,
100-100*(AZ856-MINIFS(AZ:AZ,$E:$E,$E856))/(MAXIFS(AZ:AZ,$E:$E,$E856)-MINIFS(AZ:AZ,$E:$E,$E856)),
100*(AZ856-MINIFS(AZ:AZ,$E:$E,$E856))/(MAXIFS(AZ:AZ,$E:$E,$E856)-MINIFS(AZ:AZ,$E:$E,$E856))))</f>
        <v/>
      </c>
      <c r="DP856" s="232" t="str">
        <f t="array" ref="DP856">IF(BA856="","",
IF(INDEX(Settings!$H:$H,MATCH(DP$1,Settings!$G:$G,0))=TRUE,
100-100*(BA856-MINIFS(BA:BA,$E:$E,$E856))/(MAXIFS(BA:BA,$E:$E,$E856)-MINIFS(BA:BA,$E:$E,$E856)),
100*(BA856-MINIFS(BA:BA,$E:$E,$E856))/(MAXIFS(BA:BA,$E:$E,$E856)-MINIFS(BA:BA,$E:$E,$E856))))</f>
        <v/>
      </c>
      <c r="DQ856" s="232" t="str">
        <f t="array" ref="DQ856">IF(BB856="","",
IF(INDEX(Settings!$H:$H,MATCH(DQ$1,Settings!$G:$G,0))=TRUE,
100-100*(BB856-MINIFS(BB:BB,$E:$E,$E856))/(MAXIFS(BB:BB,$E:$E,$E856)-MINIFS(BB:BB,$E:$E,$E856)),
100*(BB856-MINIFS(BB:BB,$E:$E,$E856))/(MAXIFS(BB:BB,$E:$E,$E856)-MINIFS(BB:BB,$E:$E,$E856))))</f>
        <v/>
      </c>
      <c r="DR856" s="232" t="str">
        <f t="array" ref="DR856">IF(BC856="","",
IF(INDEX(Settings!$H:$H,MATCH(DR$1,Settings!$G:$G,0))=TRUE,
100-100*(BC856-MINIFS(BC:BC,$E:$E,$E856))/(MAXIFS(BC:BC,$E:$E,$E856)-MINIFS(BC:BC,$E:$E,$E856)),
100*(BC856-MINIFS(BC:BC,$E:$E,$E856))/(MAXIFS(BC:BC,$E:$E,$E856)-MINIFS(BC:BC,$E:$E,$E856))))</f>
        <v/>
      </c>
      <c r="DS856" s="232" t="str">
        <f t="array" ref="DS856">IF(BD856="","",
IF(INDEX(Settings!$H:$H,MATCH(DS$1,Settings!$G:$G,0))=TRUE,
100-100*(BD856-MINIFS(BD:BD,$E:$E,$E856))/(MAXIFS(BD:BD,$E:$E,$E856)-MINIFS(BD:BD,$E:$E,$E856)),
100*(BD856-MINIFS(BD:BD,$E:$E,$E856))/(MAXIFS(BD:BD,$E:$E,$E856)-MINIFS(BD:BD,$E:$E,$E856))))</f>
        <v/>
      </c>
      <c r="DT856" s="232" t="str">
        <f t="array" ref="DT856">IF(BE856="","",
IF(INDEX(Settings!$H:$H,MATCH(DT$1,Settings!$G:$G,0))=TRUE,
100-100*(BE856-MINIFS(BE:BE,$E:$E,$E856))/(MAXIFS(BE:BE,$E:$E,$E856)-MINIFS(BE:BE,$E:$E,$E856)),
100*(BE856-MINIFS(BE:BE,$E:$E,$E856))/(MAXIFS(BE:BE,$E:$E,$E856)-MINIFS(BE:BE,$E:$E,$E856))))</f>
        <v/>
      </c>
      <c r="DU856" s="232" t="str">
        <f t="array" ref="DU856">IF(BF856="","",
IF(INDEX(Settings!$H:$H,MATCH(DU$1,Settings!$G:$G,0))=TRUE,
100-100*(BF856-MINIFS(BF:BF,$E:$E,$E856))/(MAXIFS(BF:BF,$E:$E,$E856)-MINIFS(BF:BF,$E:$E,$E856)),
100*(BF856-MINIFS(BF:BF,$E:$E,$E856))/(MAXIFS(BF:BF,$E:$E,$E856)-MINIFS(BF:BF,$E:$E,$E856))))</f>
        <v/>
      </c>
      <c r="DV856" s="232" t="str">
        <f t="array" ref="DV856">IF(BG856="","",
IF(INDEX(Settings!$H:$H,MATCH(DV$1,Settings!$G:$G,0))=TRUE,
100-100*(BG856-MINIFS(BG:BG,$E:$E,$E856))/(MAXIFS(BG:BG,$E:$E,$E856)-MINIFS(BG:BG,$E:$E,$E856)),
100*(BG856-MINIFS(BG:BG,$E:$E,$E856))/(MAXIFS(BG:BG,$E:$E,$E856)-MINIFS(BG:BG,$E:$E,$E856))))</f>
        <v/>
      </c>
      <c r="DW856" s="232" t="str">
        <f t="array" ref="DW856">IF(BH856="","",
IF(INDEX(Settings!$H:$H,MATCH(DW$1,Settings!$G:$G,0))=TRUE,
100-100*(BH856-MINIFS(BH:BH,$E:$E,$E856))/(MAXIFS(BH:BH,$E:$E,$E856)-MINIFS(BH:BH,$E:$E,$E856)),
100*(BH856-MINIFS(BH:BH,$E:$E,$E856))/(MAXIFS(BH:BH,$E:$E,$E856)-MINIFS(BH:BH,$E:$E,$E856))))</f>
        <v/>
      </c>
      <c r="DX856" s="232" t="str">
        <f t="array" ref="DX856">IF(BI856="","",
IF(INDEX(Settings!$H:$H,MATCH(DX$1,Settings!$G:$G,0))=TRUE,
100-100*(BI856-MINIFS(BI:BI,$E:$E,$E856))/(MAXIFS(BI:BI,$E:$E,$E856)-MINIFS(BI:BI,$E:$E,$E856)),
100*(BI856-MINIFS(BI:BI,$E:$E,$E856))/(MAXIFS(BI:BI,$E:$E,$E856)-MINIFS(BI:BI,$E:$E,$E856))))</f>
        <v/>
      </c>
      <c r="DY856" s="232" t="str">
        <f t="array" ref="DY856">IF(BJ856="","",
IF(INDEX(Settings!$H:$H,MATCH(DY$1,Settings!$G:$G,0))=TRUE,
100-100*(BJ856-MINIFS(BJ:BJ,$E:$E,$E856))/(MAXIFS(BJ:BJ,$E:$E,$E856)-MINIFS(BJ:BJ,$E:$E,$E856)),
100*(BJ856-MINIFS(BJ:BJ,$E:$E,$E856))/(MAXIFS(BJ:BJ,$E:$E,$E856)-MINIFS(BJ:BJ,$E:$E,$E856))))</f>
        <v/>
      </c>
      <c r="DZ856" s="234"/>
      <c r="EA856" s="234"/>
      <c r="EB856" s="234" t="str">
        <f t="shared" si="8"/>
        <v/>
      </c>
      <c r="EC856" s="234" t="str">
        <f t="shared" si="9"/>
        <v/>
      </c>
      <c r="ED856" s="234" t="str">
        <f t="shared" si="10"/>
        <v/>
      </c>
      <c r="EE856" s="234" t="str">
        <f t="shared" si="11"/>
        <v/>
      </c>
      <c r="EF856" s="234" t="str">
        <f t="shared" si="12"/>
        <v/>
      </c>
      <c r="EG856" s="234" t="str">
        <f t="shared" si="13"/>
        <v/>
      </c>
      <c r="EH856" s="234"/>
      <c r="EI856" s="234"/>
      <c r="EJ856" s="234"/>
      <c r="EK856" s="234"/>
      <c r="EL856" s="234"/>
      <c r="EM856" s="234"/>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3" t="str">
        <f t="shared" si="14"/>
        <v/>
      </c>
      <c r="N857" s="49"/>
      <c r="O857" s="49"/>
      <c r="P857" s="49"/>
      <c r="Q857" s="49"/>
      <c r="R857" s="49"/>
      <c r="S857" s="222" t="str">
        <f>IFERROR(VLOOKUP(AF857, 'YOYO IR Scores'!A:C, 3, FALSE), "")
</f>
        <v/>
      </c>
      <c r="T857" s="49"/>
      <c r="U857" s="49"/>
      <c r="V857" s="49"/>
      <c r="W857" s="49"/>
      <c r="X857" s="224" t="str">
        <f t="shared" si="4"/>
        <v/>
      </c>
      <c r="Y857" s="225" t="str">
        <f t="shared" si="5"/>
        <v/>
      </c>
      <c r="Z857" s="225" t="str">
        <f t="shared" si="6"/>
        <v/>
      </c>
      <c r="AA857" s="224" t="str">
        <f t="shared" si="7"/>
        <v/>
      </c>
      <c r="AB857" s="223"/>
      <c r="AC857" s="223"/>
      <c r="AD857" s="223"/>
      <c r="AE857" s="223" t="str">
        <f>IFERROR(VLOOKUP(AF857, 'YOYO IR Scores'!A:C, 2, FALSE), "")</f>
        <v/>
      </c>
      <c r="AF857" s="223"/>
      <c r="AG857" s="223"/>
      <c r="AH857" s="223"/>
      <c r="AI857" s="223"/>
      <c r="AJ857" s="223"/>
      <c r="AK857" s="223"/>
      <c r="AL857" s="223"/>
      <c r="AM857" s="223"/>
      <c r="AN857" s="223"/>
      <c r="AO857" s="223"/>
      <c r="AP857" s="223"/>
      <c r="AQ857" s="223"/>
      <c r="AR857" s="223"/>
      <c r="AS857" s="223"/>
      <c r="AT857" s="223"/>
      <c r="AU857" s="223"/>
      <c r="AV857" s="223"/>
      <c r="AW857" s="223"/>
      <c r="AX857" s="223"/>
      <c r="AY857" s="223"/>
      <c r="AZ857" s="223"/>
      <c r="BA857" s="223"/>
      <c r="BB857" s="223"/>
      <c r="BC857" s="223"/>
      <c r="BD857" s="223"/>
      <c r="BE857" s="223"/>
      <c r="BF857" s="223"/>
      <c r="BG857" s="223"/>
      <c r="BH857" s="223"/>
      <c r="BI857" s="223"/>
      <c r="BJ857" s="223"/>
      <c r="BK857" s="223" t="str">
        <f t="array" ref="BK857">IF(J857="","",
IF(INDEX(Settings!$H:$H,MATCH(BY$1,Settings!$G:$G,0))=TRUE,
100-100*(J857-MIN(J:J))/(MAX(J:J)-MIN(J:J)),
100*(J857-MIN(J:J))/(MAX(J:J)-MIN(J:J))))</f>
        <v/>
      </c>
      <c r="BL857" s="223" t="str">
        <f t="array" ref="BL857">IF(J857="","",
IF(INDEX(Settings!$H:$H,MATCH(BY$1,Settings!$G:$G,0))=TRUE,
100-100*(J857-MINIFS(J:J,$E:$E,$E857))/(MAXIFS(J:J,$E:$E,$E857)-MINIFS(J:J,$E:$E,$E857)),
100*(J857-MINIFS(J:J,$E:$E,$E857))/(MAXIFS(J:J,$E:$E,$E857)-MINIFS(J:J,$E:$E,$E857))))</f>
        <v/>
      </c>
      <c r="BM857" s="223"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4" t="str">
        <f t="array" ref="BQ857">IF(J857="","",
IF(INDEX(Settings!$H:$H,MATCH(BY$1,Settings!$G:$G,0))=TRUE,
-1*(J857-AVERAGE(J:J))/STDEV(J:J),
(J857-AVERAGE(J:J))/STDEV(J:J)))</f>
        <v/>
      </c>
      <c r="BR857" s="224" t="str">
        <f>IFERROR(__xludf.DUMMYFUNCTION("IF(J857="""","""",
IF(INDEX(Settings!$H:$H,MATCH(BY$1,Settings!$G:$G,0))=TRUE,
-1*(J857-AVERAGEIFS(J:J,$E:$E,$E857))/STDEV(FILTER(J:J,$E:$E=$E857)),
(J857-AVERAGEIFS(J:J,$E:$E,$E857))/STDEV(FILTER(J:J,$E:$E=$E857))))"),"")</f>
        <v/>
      </c>
      <c r="BS857" s="224"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3" t="str">
        <f t="array" ref="BY857">IF(J857="","",
IF(INDEX(Settings!$H:$H,MATCH(BY$1,Settings!$G:$G,0))=TRUE,
100-100*(J857-MINIFS(J:J,$E:$E,$E857))/(MAXIFS(J:J,$E:$E,$E857)-MINIFS(J:J,$E:$E,$E857)),
100*(J857-MINIFS(J:J,$E:$E,$E857))/(MAXIFS(J:J,$E:$E,$E857)-MINIFS(J:J,$E:$E,$E857))))</f>
        <v/>
      </c>
      <c r="BZ857" s="223" t="str">
        <f t="array" ref="BZ857">IF(K857="","",
IF(INDEX(Settings!$H:$H,MATCH(BZ$1,Settings!$G:$G,0))=TRUE,
100-100*(K857-MINIFS(K:K,$E:$E,$E857))/(MAXIFS(K:K,$E:$E,$E857)-MINIFS(K:K,$E:$E,$E857)),
100*(K857-MINIFS(K:K,$E:$E,$E857))/(MAXIFS(K:K,$E:$E,$E857)-MINIFS(K:K,$E:$E,$E857))))</f>
        <v/>
      </c>
      <c r="CA857" s="223" t="str">
        <f t="array" ref="CA857">IF(L857="","",
IF(INDEX(Settings!$H:$H,MATCH(CA$1,Settings!$G:$G,0))=TRUE,
100-100*(L857-MINIFS(L:L,$E:$E,$E857))/(MAXIFS(L:L,$E:$E,$E857)-MINIFS(L:L,$E:$E,$E857)),
100*(L857-MINIFS(L:L,$E:$E,$E857))/(MAXIFS(L:L,$E:$E,$E857)-MINIFS(L:L,$E:$E,$E857))))</f>
        <v/>
      </c>
      <c r="CB857" s="223" t="str">
        <f t="array" ref="CB857">IF(M857="","",
IF(INDEX(Settings!$H:$H,MATCH(CB$1,Settings!$G:$G,0))=TRUE,
100-100*(M857-MINIFS(M:M,$E:$E,$E857))/(MAXIFS(M:M,$E:$E,$E857)-MINIFS(M:M,$E:$E,$E857)),
100*(M857-MINIFS(M:M,$E:$E,$E857))/(MAXIFS(M:M,$E:$E,$E857)-MINIFS(M:M,$E:$E,$E857))))</f>
        <v/>
      </c>
      <c r="CC857" s="223" t="str">
        <f t="array" ref="CC857">IF(N857="","",
IF(INDEX(Settings!$H:$H,MATCH(CC$1,Settings!$G:$G,0))=TRUE,
100-100*(N857-MINIFS(N:N,$E:$E,$E857))/(MAXIFS(N:N,$E:$E,$E857)-MINIFS(N:N,$E:$E,$E857)),
100*(N857-MINIFS(N:N,$E:$E,$E857))/(MAXIFS(N:N,$E:$E,$E857)-MINIFS(N:N,$E:$E,$E857))))</f>
        <v/>
      </c>
      <c r="CD857" s="223" t="str">
        <f t="array" ref="CD857">IF(O857="","",
IF(INDEX(Settings!$H:$H,MATCH(CD$1,Settings!$G:$G,0))=TRUE,
100-100*(O857-MINIFS(O:O,$E:$E,$E857))/(MAXIFS(O:O,$E:$E,$E857)-MINIFS(O:O,$E:$E,$E857)),
100*(O857-MINIFS(O:O,$E:$E,$E857))/(MAXIFS(O:O,$E:$E,$E857)-MINIFS(O:O,$E:$E,$E857))))</f>
        <v/>
      </c>
      <c r="CE857" s="223" t="str">
        <f t="array" ref="CE857">IF(P857="","",
IF(INDEX(Settings!$H:$H,MATCH(CE$1,Settings!$G:$G,0))=TRUE,
100-100*(P857-MINIFS(P:P,$E:$E,$E857))/(MAXIFS(P:P,$E:$E,$E857)-MINIFS(P:P,$E:$E,$E857)),
100*(P857-MINIFS(P:P,$E:$E,$E857))/(MAXIFS(P:P,$E:$E,$E857)-MINIFS(P:P,$E:$E,$E857))))</f>
        <v/>
      </c>
      <c r="CF857" s="223" t="str">
        <f t="array" ref="CF857">IF(Q857="","",
IF(INDEX(Settings!$H:$H,MATCH(CF$1,Settings!$G:$G,0))=TRUE,
100-100*(Q857-MINIFS(Q:Q,$E:$E,$E857))/(MAXIFS(Q:Q,$E:$E,$E857)-MINIFS(Q:Q,$E:$E,$E857)),
100*(Q857-MINIFS(Q:Q,$E:$E,$E857))/(MAXIFS(Q:Q,$E:$E,$E857)-MINIFS(Q:Q,$E:$E,$E857))))</f>
        <v/>
      </c>
      <c r="CG857" s="223" t="str">
        <f t="array" ref="CG857">IF(R857="","",
IF(INDEX(Settings!$H:$H,MATCH(CG$1,Settings!$G:$G,0))=TRUE,
100-100*(R857-MINIFS(R:R,$E:$E,$E857))/(MAXIFS(R:R,$E:$E,$E857)-MINIFS(R:R,$E:$E,$E857)),
100*(R857-MINIFS(R:R,$E:$E,$E857))/(MAXIFS(R:R,$E:$E,$E857)-MINIFS(R:R,$E:$E,$E857))))</f>
        <v/>
      </c>
      <c r="CH857" s="223" t="str">
        <f t="array" ref="CH857">IF(S857="","",
IF(INDEX(Settings!$H:$H,MATCH(CH$1,Settings!$G:$G,0))=TRUE,
100-100*(S857-MINIFS(S:S,$E:$E,$E857))/(MAXIFS(S:S,$E:$E,$E857)-MINIFS(S:S,$E:$E,$E857)),
100*(S857-MINIFS(S:S,$E:$E,$E857))/(MAXIFS(S:S,$E:$E,$E857)-MINIFS(S:S,$E:$E,$E857))))</f>
        <v/>
      </c>
      <c r="CI857" s="223" t="str">
        <f t="array" ref="CI857">IF(T857="","",
IF(INDEX(Settings!$H:$H,MATCH(CI$1,Settings!$G:$G,0))=TRUE,
100-100*(T857-MINIFS(T:T,$E:$E,$E857))/(MAXIFS(T:T,$E:$E,$E857)-MINIFS(T:T,$E:$E,$E857)),
100*(T857-MINIFS(T:T,$E:$E,$E857))/(MAXIFS(T:T,$E:$E,$E857)-MINIFS(T:T,$E:$E,$E857))))</f>
        <v/>
      </c>
      <c r="CJ857" s="223" t="str">
        <f t="array" ref="CJ857">IF(U857="","",
IF(INDEX(Settings!$H:$H,MATCH(CJ$1,Settings!$G:$G,0))=TRUE,
100-100*(U857-MINIFS(U:U,$E:$E,$E857))/(MAXIFS(U:U,$E:$E,$E857)-MINIFS(U:U,$E:$E,$E857)),
100*(U857-MINIFS(U:U,$E:$E,$E857))/(MAXIFS(U:U,$E:$E,$E857)-MINIFS(U:U,$E:$E,$E857))))</f>
        <v/>
      </c>
      <c r="CK857" s="223" t="str">
        <f t="array" ref="CK857">IF(V857="","",
IF(INDEX(Settings!$H:$H,MATCH(CK$1,Settings!$G:$G,0))=TRUE,
100-100*(V857-MINIFS(V:V,$E:$E,$E857))/(MAXIFS(V:V,$E:$E,$E857)-MINIFS(V:V,$E:$E,$E857)),
100*(V857-MINIFS(V:V,$E:$E,$E857))/(MAXIFS(V:V,$E:$E,$E857)-MINIFS(V:V,$E:$E,$E857))))</f>
        <v/>
      </c>
      <c r="CL857" s="223" t="str">
        <f t="array" ref="CL857">IF(W857="","",
IF(INDEX(Settings!$H:$H,MATCH(CL$1,Settings!$G:$G,0))=TRUE,
100-100*(W857-MINIFS(W:W,$E:$E,$E857))/(MAXIFS(W:W,$E:$E,$E857)-MINIFS(W:W,$E:$E,$E857)),
100*(W857-MINIFS(W:W,$E:$E,$E857))/(MAXIFS(W:W,$E:$E,$E857)-MINIFS(W:W,$E:$E,$E857))))</f>
        <v/>
      </c>
      <c r="CM857" s="223" t="str">
        <f t="array" ref="CM857">IF(X857="","",
IF(INDEX(Settings!$H:$H,MATCH(CM$1,Settings!$G:$G,0))=TRUE,
100-100*(X857-MINIFS(X:X,$E:$E,$E857))/(MAXIFS(X:X,$E:$E,$E857)-MINIFS(X:X,$E:$E,$E857)),
100*(X857-MINIFS(X:X,$E:$E,$E857))/(MAXIFS(X:X,$E:$E,$E857)-MINIFS(X:X,$E:$E,$E857))))</f>
        <v/>
      </c>
      <c r="CN857" s="223" t="str">
        <f t="array" ref="CN857">IF(Y857="","",
IF(INDEX(Settings!$H:$H,MATCH(CN$1,Settings!$G:$G,0))=TRUE,
100-100*(Y857-MINIFS(Y:Y,$E:$E,$E857))/(MAXIFS(Y:Y,$E:$E,$E857)-MINIFS(Y:Y,$E:$E,$E857)),
100*(Y857-MINIFS(Y:Y,$E:$E,$E857))/(MAXIFS(Y:Y,$E:$E,$E857)-MINIFS(Y:Y,$E:$E,$E857))))</f>
        <v/>
      </c>
      <c r="CO857" s="223" t="str">
        <f t="array" ref="CO857">IF(Z857="","",
IF(INDEX(Settings!$H:$H,MATCH(CO$1,Settings!$G:$G,0))=TRUE,
100-100*(Z857-MINIFS(Z:Z,$E:$E,$E857))/(MAXIFS(Z:Z,$E:$E,$E857)-MINIFS(Z:Z,$E:$E,$E857)),
100*(Z857-MINIFS(Z:Z,$E:$E,$E857))/(MAXIFS(Z:Z,$E:$E,$E857)-MINIFS(Z:Z,$E:$E,$E857))))</f>
        <v/>
      </c>
      <c r="CP857" s="223" t="str">
        <f t="array" ref="CP857">IF(AA857="","",
IF(INDEX(Settings!$H:$H,MATCH(CP$1,Settings!$G:$G,0))=TRUE,
100-100*(AA857-MINIFS(AA:AA,$E:$E,$E857))/(MAXIFS(AA:AA,$E:$E,$E857)-MINIFS(AA:AA,$E:$E,$E857)),
100*(AA857-MINIFS(AA:AA,$E:$E,$E857))/(MAXIFS(AA:AA,$E:$E,$E857)-MINIFS(AA:AA,$E:$E,$E857))))</f>
        <v/>
      </c>
      <c r="CQ857" s="223" t="str">
        <f t="array" ref="CQ857">IF(AB857="","",
IF(INDEX(Settings!$H:$H,MATCH(CQ$1,Settings!$G:$G,0))=TRUE,
100-100*(AB857-MINIFS(AB:AB,$E:$E,$E857))/(MAXIFS(AB:AB,$E:$E,$E857)-MINIFS(AB:AB,$E:$E,$E857)),
100*(AB857-MINIFS(AB:AB,$E:$E,$E857))/(MAXIFS(AB:AB,$E:$E,$E857)-MINIFS(AB:AB,$E:$E,$E857))))</f>
        <v/>
      </c>
      <c r="CR857" s="223" t="str">
        <f t="array" ref="CR857">IF(AC857="","",
IF(INDEX(Settings!$H:$H,MATCH(CR$1,Settings!$G:$G,0))=TRUE,
100-100*(AC857-MINIFS(AC:AC,$E:$E,$E857))/(MAXIFS(AC:AC,$E:$E,$E857)-MINIFS(AC:AC,$E:$E,$E857)),
100*(AC857-MINIFS(AC:AC,$E:$E,$E857))/(MAXIFS(AC:AC,$E:$E,$E857)-MINIFS(AC:AC,$E:$E,$E857))))</f>
        <v/>
      </c>
      <c r="CS857" s="223" t="str">
        <f t="array" ref="CS857">IF(AD857="","",
IF(INDEX(Settings!$H:$H,MATCH(CS$1,Settings!$G:$G,0))=TRUE,
100-100*(AD857-MINIFS(AD:AD,$E:$E,$E857))/(MAXIFS(AD:AD,$E:$E,$E857)-MINIFS(AD:AD,$E:$E,$E857)),
100*(AD857-MINIFS(AD:AD,$E:$E,$E857))/(MAXIFS(AD:AD,$E:$E,$E857)-MINIFS(AD:AD,$E:$E,$E857))))</f>
        <v/>
      </c>
      <c r="CT857" s="223" t="str">
        <f t="array" ref="CT857">IF(AE857="","",
IF(INDEX(Settings!$H:$H,MATCH(CT$1,Settings!$G:$G,0))=TRUE,
100-100*(AE857-MINIFS(AE:AE,$E:$E,$E857))/(MAXIFS(AE:AE,$E:$E,$E857)-MINIFS(AE:AE,$E:$E,$E857)),
100*(AE857-MINIFS(AE:AE,$E:$E,$E857))/(MAXIFS(AE:AE,$E:$E,$E857)-MINIFS(AE:AE,$E:$E,$E857))))</f>
        <v/>
      </c>
      <c r="CU857" s="223" t="str">
        <f t="array" ref="CU857">IF(AF857="","",
IF(INDEX(Settings!$H:$H,MATCH(CU$1,Settings!$G:$G,0))=TRUE,
100-100*(AF857-MINIFS(AF:AF,$E:$E,$E857))/(MAXIFS(AF:AF,$E:$E,$E857)-MINIFS(AF:AF,$E:$E,$E857)),
100*(AF857-MINIFS(AF:AF,$E:$E,$E857))/(MAXIFS(AF:AF,$E:$E,$E857)-MINIFS(AF:AF,$E:$E,$E857))))</f>
        <v/>
      </c>
      <c r="CV857" s="223" t="str">
        <f t="array" ref="CV857">IF(AG857="","",
IF(INDEX(Settings!$H:$H,MATCH(CV$1,Settings!$G:$G,0))=TRUE,
100-100*(AG857-MINIFS(AG:AG,$E:$E,$E857))/(MAXIFS(AG:AG,$E:$E,$E857)-MINIFS(AG:AG,$E:$E,$E857)),
100*(AG857-MINIFS(AG:AG,$E:$E,$E857))/(MAXIFS(AG:AG,$E:$E,$E857)-MINIFS(AG:AG,$E:$E,$E857))))</f>
        <v/>
      </c>
      <c r="CW857" s="223" t="str">
        <f t="array" ref="CW857">IF(AH857="","",
IF(INDEX(Settings!$H:$H,MATCH(CW$1,Settings!$G:$G,0))=TRUE,
100-100*(AH857-MINIFS(AH:AH,$E:$E,$E857))/(MAXIFS(AH:AH,$E:$E,$E857)-MINIFS(AH:AH,$E:$E,$E857)),
100*(AH857-MINIFS(AH:AH,$E:$E,$E857))/(MAXIFS(AH:AH,$E:$E,$E857)-MINIFS(AH:AH,$E:$E,$E857))))</f>
        <v/>
      </c>
      <c r="CX857" s="223" t="str">
        <f t="array" ref="CX857">IF(AI857="","",
IF(INDEX(Settings!$H:$H,MATCH(CX$1,Settings!$G:$G,0))=TRUE,
100-100*(AI857-MINIFS(AI:AI,$E:$E,$E857))/(MAXIFS(AI:AI,$E:$E,$E857)-MINIFS(AI:AI,$E:$E,$E857)),
100*(AI857-MINIFS(AI:AI,$E:$E,$E857))/(MAXIFS(AI:AI,$E:$E,$E857)-MINIFS(AI:AI,$E:$E,$E857))))</f>
        <v/>
      </c>
      <c r="CY857" s="223" t="str">
        <f t="array" ref="CY857">IF(AJ857="","",
IF(INDEX(Settings!$H:$H,MATCH(CY$1,Settings!$G:$G,0))=TRUE,
100-100*(AJ857-MINIFS(AJ:AJ,$E:$E,$E857))/(MAXIFS(AJ:AJ,$E:$E,$E857)-MINIFS(AJ:AJ,$E:$E,$E857)),
100*(AJ857-MINIFS(AJ:AJ,$E:$E,$E857))/(MAXIFS(AJ:AJ,$E:$E,$E857)-MINIFS(AJ:AJ,$E:$E,$E857))))</f>
        <v/>
      </c>
      <c r="CZ857" s="223" t="str">
        <f t="array" ref="CZ857">IF(AK857="","",
IF(INDEX(Settings!$H:$H,MATCH(CZ$1,Settings!$G:$G,0))=TRUE,
100-100*(AK857-MINIFS(AK:AK,$E:$E,$E857))/(MAXIFS(AK:AK,$E:$E,$E857)-MINIFS(AK:AK,$E:$E,$E857)),
100*(AK857-MINIFS(AK:AK,$E:$E,$E857))/(MAXIFS(AK:AK,$E:$E,$E857)-MINIFS(AK:AK,$E:$E,$E857))))</f>
        <v/>
      </c>
      <c r="DA857" s="223" t="str">
        <f t="array" ref="DA857">IF(AL857="","",
IF(INDEX(Settings!$H:$H,MATCH(DA$1,Settings!$G:$G,0))=TRUE,
100-100*(AL857-MINIFS(AL:AL,$E:$E,$E857))/(MAXIFS(AL:AL,$E:$E,$E857)-MINIFS(AL:AL,$E:$E,$E857)),
100*(AL857-MINIFS(AL:AL,$E:$E,$E857))/(MAXIFS(AL:AL,$E:$E,$E857)-MINIFS(AL:AL,$E:$E,$E857))))</f>
        <v/>
      </c>
      <c r="DB857" s="223" t="str">
        <f t="array" ref="DB857">IF(AM857="","",
IF(INDEX(Settings!$H:$H,MATCH(DB$1,Settings!$G:$G,0))=TRUE,
100-100*(AM857-MINIFS(AM:AM,$E:$E,$E857))/(MAXIFS(AM:AM,$E:$E,$E857)-MINIFS(AM:AM,$E:$E,$E857)),
100*(AM857-MINIFS(AM:AM,$E:$E,$E857))/(MAXIFS(AM:AM,$E:$E,$E857)-MINIFS(AM:AM,$E:$E,$E857))))</f>
        <v/>
      </c>
      <c r="DC857" s="223" t="str">
        <f t="array" ref="DC857">IF(AN857="","",
IF(INDEX(Settings!$H:$H,MATCH(DC$1,Settings!$G:$G,0))=TRUE,
100-100*(AN857-MINIFS(AN:AN,$E:$E,$E857))/(MAXIFS(AN:AN,$E:$E,$E857)-MINIFS(AN:AN,$E:$E,$E857)),
100*(AN857-MINIFS(AN:AN,$E:$E,$E857))/(MAXIFS(AN:AN,$E:$E,$E857)-MINIFS(AN:AN,$E:$E,$E857))))</f>
        <v/>
      </c>
      <c r="DD857" s="223" t="str">
        <f t="array" ref="DD857">IF(AO857="","",
IF(INDEX(Settings!$H:$H,MATCH(DD$1,Settings!$G:$G,0))=TRUE,
100-100*(AO857-MINIFS(AO:AO,$E:$E,$E857))/(MAXIFS(AO:AO,$E:$E,$E857)-MINIFS(AO:AO,$E:$E,$E857)),
100*(AO857-MINIFS(AO:AO,$E:$E,$E857))/(MAXIFS(AO:AO,$E:$E,$E857)-MINIFS(AO:AO,$E:$E,$E857))))</f>
        <v/>
      </c>
      <c r="DE857" s="223" t="str">
        <f t="array" ref="DE857">IF(AP857="","",
IF(INDEX(Settings!$H:$H,MATCH(DE$1,Settings!$G:$G,0))=TRUE,
100-100*(AP857-MINIFS(AP:AP,$E:$E,$E857))/(MAXIFS(AP:AP,$E:$E,$E857)-MINIFS(AP:AP,$E:$E,$E857)),
100*(AP857-MINIFS(AP:AP,$E:$E,$E857))/(MAXIFS(AP:AP,$E:$E,$E857)-MINIFS(AP:AP,$E:$E,$E857))))</f>
        <v/>
      </c>
      <c r="DF857" s="223" t="str">
        <f t="array" ref="DF857">IF(AQ857="","",
IF(INDEX(Settings!$H:$H,MATCH(DF$1,Settings!$G:$G,0))=TRUE,
100-100*(AQ857-MINIFS(AQ:AQ,$E:$E,$E857))/(MAXIFS(AQ:AQ,$E:$E,$E857)-MINIFS(AQ:AQ,$E:$E,$E857)),
100*(AQ857-MINIFS(AQ:AQ,$E:$E,$E857))/(MAXIFS(AQ:AQ,$E:$E,$E857)-MINIFS(AQ:AQ,$E:$E,$E857))))</f>
        <v/>
      </c>
      <c r="DG857" s="223" t="str">
        <f t="array" ref="DG857">IF(AR857="","",
IF(INDEX(Settings!$H:$H,MATCH(DG$1,Settings!$G:$G,0))=TRUE,
100-100*(AR857-MINIFS(AR:AR,$E:$E,$E857))/(MAXIFS(AR:AR,$E:$E,$E857)-MINIFS(AR:AR,$E:$E,$E857)),
100*(AR857-MINIFS(AR:AR,$E:$E,$E857))/(MAXIFS(AR:AR,$E:$E,$E857)-MINIFS(AR:AR,$E:$E,$E857))))</f>
        <v/>
      </c>
      <c r="DH857" s="223" t="str">
        <f t="array" ref="DH857">IF(AS857="","",
IF(INDEX(Settings!$H:$H,MATCH(DH$1,Settings!$G:$G,0))=TRUE,
100-100*(AS857-MINIFS(AS:AS,$E:$E,$E857))/(MAXIFS(AS:AS,$E:$E,$E857)-MINIFS(AS:AS,$E:$E,$E857)),
100*(AS857-MINIFS(AS:AS,$E:$E,$E857))/(MAXIFS(AS:AS,$E:$E,$E857)-MINIFS(AS:AS,$E:$E,$E857))))</f>
        <v/>
      </c>
      <c r="DI857" s="223" t="str">
        <f t="array" ref="DI857">IF(AT857="","",
IF(INDEX(Settings!$H:$H,MATCH(DI$1,Settings!$G:$G,0))=TRUE,
100-100*(AT857-MINIFS(AT:AT,$E:$E,$E857))/(MAXIFS(AT:AT,$E:$E,$E857)-MINIFS(AT:AT,$E:$E,$E857)),
100*(AT857-MINIFS(AT:AT,$E:$E,$E857))/(MAXIFS(AT:AT,$E:$E,$E857)-MINIFS(AT:AT,$E:$E,$E857))))</f>
        <v/>
      </c>
      <c r="DJ857" s="223" t="str">
        <f t="array" ref="DJ857">IF(AU857="","",
IF(INDEX(Settings!$H:$H,MATCH(DJ$1,Settings!$G:$G,0))=TRUE,
100-100*(AU857-MINIFS(AU:AU,$E:$E,$E857))/(MAXIFS(AU:AU,$E:$E,$E857)-MINIFS(AU:AU,$E:$E,$E857)),
100*(AU857-MINIFS(AU:AU,$E:$E,$E857))/(MAXIFS(AU:AU,$E:$E,$E857)-MINIFS(AU:AU,$E:$E,$E857))))</f>
        <v/>
      </c>
      <c r="DK857" s="223" t="str">
        <f t="array" ref="DK857">IF(AV857="","",
IF(INDEX(Settings!$H:$H,MATCH(DK$1,Settings!$G:$G,0))=TRUE,
100-100*(AV857-MINIFS(AV:AV,$E:$E,$E857))/(MAXIFS(AV:AV,$E:$E,$E857)-MINIFS(AV:AV,$E:$E,$E857)),
100*(AV857-MINIFS(AV:AV,$E:$E,$E857))/(MAXIFS(AV:AV,$E:$E,$E857)-MINIFS(AV:AV,$E:$E,$E857))))</f>
        <v/>
      </c>
      <c r="DL857" s="223" t="str">
        <f t="array" ref="DL857">IF(AW857="","",
IF(INDEX(Settings!$H:$H,MATCH(DL$1,Settings!$G:$G,0))=TRUE,
100-100*(AW857-MINIFS(AW:AW,$E:$E,$E857))/(MAXIFS(AW:AW,$E:$E,$E857)-MINIFS(AW:AW,$E:$E,$E857)),
100*(AW857-MINIFS(AW:AW,$E:$E,$E857))/(MAXIFS(AW:AW,$E:$E,$E857)-MINIFS(AW:AW,$E:$E,$E857))))</f>
        <v/>
      </c>
      <c r="DM857" s="223" t="str">
        <f t="array" ref="DM857">IF(AX857="","",
IF(INDEX(Settings!$H:$H,MATCH(DM$1,Settings!$G:$G,0))=TRUE,
100-100*(AX857-MINIFS(AX:AX,$E:$E,$E857))/(MAXIFS(AX:AX,$E:$E,$E857)-MINIFS(AX:AX,$E:$E,$E857)),
100*(AX857-MINIFS(AX:AX,$E:$E,$E857))/(MAXIFS(AX:AX,$E:$E,$E857)-MINIFS(AX:AX,$E:$E,$E857))))</f>
        <v/>
      </c>
      <c r="DN857" s="223" t="str">
        <f t="array" ref="DN857">IF(AY857="","",
IF(INDEX(Settings!$H:$H,MATCH(DN$1,Settings!$G:$G,0))=TRUE,
100-100*(AY857-MINIFS(AY:AY,$E:$E,$E857))/(MAXIFS(AY:AY,$E:$E,$E857)-MINIFS(AY:AY,$E:$E,$E857)),
100*(AY857-MINIFS(AY:AY,$E:$E,$E857))/(MAXIFS(AY:AY,$E:$E,$E857)-MINIFS(AY:AY,$E:$E,$E857))))</f>
        <v/>
      </c>
      <c r="DO857" s="223" t="str">
        <f t="array" ref="DO857">IF(AZ857="","",
IF(INDEX(Settings!$H:$H,MATCH(DO$1,Settings!$G:$G,0))=TRUE,
100-100*(AZ857-MINIFS(AZ:AZ,$E:$E,$E857))/(MAXIFS(AZ:AZ,$E:$E,$E857)-MINIFS(AZ:AZ,$E:$E,$E857)),
100*(AZ857-MINIFS(AZ:AZ,$E:$E,$E857))/(MAXIFS(AZ:AZ,$E:$E,$E857)-MINIFS(AZ:AZ,$E:$E,$E857))))</f>
        <v/>
      </c>
      <c r="DP857" s="223" t="str">
        <f t="array" ref="DP857">IF(BA857="","",
IF(INDEX(Settings!$H:$H,MATCH(DP$1,Settings!$G:$G,0))=TRUE,
100-100*(BA857-MINIFS(BA:BA,$E:$E,$E857))/(MAXIFS(BA:BA,$E:$E,$E857)-MINIFS(BA:BA,$E:$E,$E857)),
100*(BA857-MINIFS(BA:BA,$E:$E,$E857))/(MAXIFS(BA:BA,$E:$E,$E857)-MINIFS(BA:BA,$E:$E,$E857))))</f>
        <v/>
      </c>
      <c r="DQ857" s="223" t="str">
        <f t="array" ref="DQ857">IF(BB857="","",
IF(INDEX(Settings!$H:$H,MATCH(DQ$1,Settings!$G:$G,0))=TRUE,
100-100*(BB857-MINIFS(BB:BB,$E:$E,$E857))/(MAXIFS(BB:BB,$E:$E,$E857)-MINIFS(BB:BB,$E:$E,$E857)),
100*(BB857-MINIFS(BB:BB,$E:$E,$E857))/(MAXIFS(BB:BB,$E:$E,$E857)-MINIFS(BB:BB,$E:$E,$E857))))</f>
        <v/>
      </c>
      <c r="DR857" s="223" t="str">
        <f t="array" ref="DR857">IF(BC857="","",
IF(INDEX(Settings!$H:$H,MATCH(DR$1,Settings!$G:$G,0))=TRUE,
100-100*(BC857-MINIFS(BC:BC,$E:$E,$E857))/(MAXIFS(BC:BC,$E:$E,$E857)-MINIFS(BC:BC,$E:$E,$E857)),
100*(BC857-MINIFS(BC:BC,$E:$E,$E857))/(MAXIFS(BC:BC,$E:$E,$E857)-MINIFS(BC:BC,$E:$E,$E857))))</f>
        <v/>
      </c>
      <c r="DS857" s="223" t="str">
        <f t="array" ref="DS857">IF(BD857="","",
IF(INDEX(Settings!$H:$H,MATCH(DS$1,Settings!$G:$G,0))=TRUE,
100-100*(BD857-MINIFS(BD:BD,$E:$E,$E857))/(MAXIFS(BD:BD,$E:$E,$E857)-MINIFS(BD:BD,$E:$E,$E857)),
100*(BD857-MINIFS(BD:BD,$E:$E,$E857))/(MAXIFS(BD:BD,$E:$E,$E857)-MINIFS(BD:BD,$E:$E,$E857))))</f>
        <v/>
      </c>
      <c r="DT857" s="223" t="str">
        <f t="array" ref="DT857">IF(BE857="","",
IF(INDEX(Settings!$H:$H,MATCH(DT$1,Settings!$G:$G,0))=TRUE,
100-100*(BE857-MINIFS(BE:BE,$E:$E,$E857))/(MAXIFS(BE:BE,$E:$E,$E857)-MINIFS(BE:BE,$E:$E,$E857)),
100*(BE857-MINIFS(BE:BE,$E:$E,$E857))/(MAXIFS(BE:BE,$E:$E,$E857)-MINIFS(BE:BE,$E:$E,$E857))))</f>
        <v/>
      </c>
      <c r="DU857" s="223" t="str">
        <f t="array" ref="DU857">IF(BF857="","",
IF(INDEX(Settings!$H:$H,MATCH(DU$1,Settings!$G:$G,0))=TRUE,
100-100*(BF857-MINIFS(BF:BF,$E:$E,$E857))/(MAXIFS(BF:BF,$E:$E,$E857)-MINIFS(BF:BF,$E:$E,$E857)),
100*(BF857-MINIFS(BF:BF,$E:$E,$E857))/(MAXIFS(BF:BF,$E:$E,$E857)-MINIFS(BF:BF,$E:$E,$E857))))</f>
        <v/>
      </c>
      <c r="DV857" s="223" t="str">
        <f t="array" ref="DV857">IF(BG857="","",
IF(INDEX(Settings!$H:$H,MATCH(DV$1,Settings!$G:$G,0))=TRUE,
100-100*(BG857-MINIFS(BG:BG,$E:$E,$E857))/(MAXIFS(BG:BG,$E:$E,$E857)-MINIFS(BG:BG,$E:$E,$E857)),
100*(BG857-MINIFS(BG:BG,$E:$E,$E857))/(MAXIFS(BG:BG,$E:$E,$E857)-MINIFS(BG:BG,$E:$E,$E857))))</f>
        <v/>
      </c>
      <c r="DW857" s="223" t="str">
        <f t="array" ref="DW857">IF(BH857="","",
IF(INDEX(Settings!$H:$H,MATCH(DW$1,Settings!$G:$G,0))=TRUE,
100-100*(BH857-MINIFS(BH:BH,$E:$E,$E857))/(MAXIFS(BH:BH,$E:$E,$E857)-MINIFS(BH:BH,$E:$E,$E857)),
100*(BH857-MINIFS(BH:BH,$E:$E,$E857))/(MAXIFS(BH:BH,$E:$E,$E857)-MINIFS(BH:BH,$E:$E,$E857))))</f>
        <v/>
      </c>
      <c r="DX857" s="223" t="str">
        <f t="array" ref="DX857">IF(BI857="","",
IF(INDEX(Settings!$H:$H,MATCH(DX$1,Settings!$G:$G,0))=TRUE,
100-100*(BI857-MINIFS(BI:BI,$E:$E,$E857))/(MAXIFS(BI:BI,$E:$E,$E857)-MINIFS(BI:BI,$E:$E,$E857)),
100*(BI857-MINIFS(BI:BI,$E:$E,$E857))/(MAXIFS(BI:BI,$E:$E,$E857)-MINIFS(BI:BI,$E:$E,$E857))))</f>
        <v/>
      </c>
      <c r="DY857" s="223" t="str">
        <f t="array" ref="DY857">IF(BJ857="","",
IF(INDEX(Settings!$H:$H,MATCH(DY$1,Settings!$G:$G,0))=TRUE,
100-100*(BJ857-MINIFS(BJ:BJ,$E:$E,$E857))/(MAXIFS(BJ:BJ,$E:$E,$E857)-MINIFS(BJ:BJ,$E:$E,$E857)),
100*(BJ857-MINIFS(BJ:BJ,$E:$E,$E857))/(MAXIFS(BJ:BJ,$E:$E,$E857)-MINIFS(BJ:BJ,$E:$E,$E857))))</f>
        <v/>
      </c>
      <c r="DZ857" s="225"/>
      <c r="EA857" s="225"/>
      <c r="EB857" s="225" t="str">
        <f t="shared" si="8"/>
        <v/>
      </c>
      <c r="EC857" s="225" t="str">
        <f t="shared" si="9"/>
        <v/>
      </c>
      <c r="ED857" s="225" t="str">
        <f t="shared" si="10"/>
        <v/>
      </c>
      <c r="EE857" s="225" t="str">
        <f t="shared" si="11"/>
        <v/>
      </c>
      <c r="EF857" s="225" t="str">
        <f t="shared" si="12"/>
        <v/>
      </c>
      <c r="EG857" s="225" t="str">
        <f t="shared" si="13"/>
        <v/>
      </c>
      <c r="EH857" s="225"/>
      <c r="EI857" s="225"/>
      <c r="EJ857" s="225"/>
      <c r="EK857" s="225"/>
      <c r="EL857" s="225"/>
      <c r="EM857" s="225"/>
    </row>
    <row r="858">
      <c r="A858" s="231"/>
      <c r="B858" s="231"/>
      <c r="C858" s="231"/>
      <c r="D858" s="231" t="str">
        <f t="array" ref="D858">IFERROR(INDEX(Profiles!$B:$B,MATCH($A858,Profiles!$A:$A,0)),"")</f>
        <v/>
      </c>
      <c r="E858" s="231"/>
      <c r="F858" s="231"/>
      <c r="G858" s="231"/>
      <c r="H858" s="231"/>
      <c r="I858" s="231" t="str">
        <f>IF(A858="","",IF(Settings!$N$3="DATE",F858&amp;": "&amp;TEXT(B858,"M/DD/YY"),F858&amp;": "&amp;H858))</f>
        <v/>
      </c>
      <c r="J858" s="231"/>
      <c r="K858" s="231"/>
      <c r="L858" s="231"/>
      <c r="M858" s="232" t="str">
        <f t="shared" si="14"/>
        <v/>
      </c>
      <c r="N858" s="231"/>
      <c r="O858" s="231"/>
      <c r="P858" s="231"/>
      <c r="Q858" s="231"/>
      <c r="R858" s="231"/>
      <c r="S858" s="230" t="str">
        <f>IFERROR(VLOOKUP(AF858, 'YOYO IR Scores'!A:C, 3, FALSE), "")
</f>
        <v/>
      </c>
      <c r="T858" s="231"/>
      <c r="U858" s="231"/>
      <c r="V858" s="231"/>
      <c r="W858" s="231"/>
      <c r="X858" s="233" t="str">
        <f t="shared" si="4"/>
        <v/>
      </c>
      <c r="Y858" s="234" t="str">
        <f t="shared" si="5"/>
        <v/>
      </c>
      <c r="Z858" s="234" t="str">
        <f t="shared" si="6"/>
        <v/>
      </c>
      <c r="AA858" s="233" t="str">
        <f t="shared" si="7"/>
        <v/>
      </c>
      <c r="AB858" s="232"/>
      <c r="AC858" s="232"/>
      <c r="AD858" s="232"/>
      <c r="AE858" s="232" t="str">
        <f>IFERROR(VLOOKUP(AF858, 'YOYO IR Scores'!A:C, 2, FALSE), "")</f>
        <v/>
      </c>
      <c r="AF858" s="232"/>
      <c r="AG858" s="23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c r="BD858" s="232"/>
      <c r="BE858" s="232"/>
      <c r="BF858" s="232"/>
      <c r="BG858" s="232"/>
      <c r="BH858" s="232"/>
      <c r="BI858" s="232"/>
      <c r="BJ858" s="232"/>
      <c r="BK858" s="232" t="str">
        <f t="array" ref="BK858">IF(J858="","",
IF(INDEX(Settings!$H:$H,MATCH(BY$1,Settings!$G:$G,0))=TRUE,
100-100*(J858-MIN(J:J))/(MAX(J:J)-MIN(J:J)),
100*(J858-MIN(J:J))/(MAX(J:J)-MIN(J:J))))</f>
        <v/>
      </c>
      <c r="BL858" s="232" t="str">
        <f t="array" ref="BL858">IF(J858="","",
IF(INDEX(Settings!$H:$H,MATCH(BY$1,Settings!$G:$G,0))=TRUE,
100-100*(J858-MINIFS(J:J,$E:$E,$E858))/(MAXIFS(J:J,$E:$E,$E858)-MINIFS(J:J,$E:$E,$E858)),
100*(J858-MINIFS(J:J,$E:$E,$E858))/(MAXIFS(J:J,$E:$E,$E858)-MINIFS(J:J,$E:$E,$E858))))</f>
        <v/>
      </c>
      <c r="BM858" s="232" t="str">
        <f t="array" ref="BM858">IF(J858="","",
IF(INDEX(Settings!$H:$H,MATCH(BY$1,Settings!$G:$G,0))=TRUE,
100-100*(J858-MINIFS(J:J,$E:$E,$E858,$I:$I,$I858))/(MAXIFS(J:J,$E:$E,$E858,$I:$I,$I858)-MINIFS(J:J,$E:$E,$E858,$I:$I,$I858)),
100*(J858-MINIFS(J:J,$E:$E,$E858,$I:$I,$I858))/(MAXIFS(J:J,$E:$E,$E858,$I:$I,$I858)-MINIFS(J:J,$E:$E,$E858,$I:$I,$I858))))</f>
        <v/>
      </c>
      <c r="BN858" s="231" t="str">
        <f t="array" ref="BN858">IF(J858="","",
IF(INDEX(Settings!$H:$H,MATCH(BY$1,Settings!$G:$G,0))=TRUE,
100-100*PERCENTRANK(J:J,J858),
100*PERCENTRANK(J:J,J858)))</f>
        <v/>
      </c>
      <c r="BO858" s="231" t="str">
        <f>IFERROR(__xludf.DUMMYFUNCTION("IF(J858="""","""",
IF(INDEX(Settings!$H:$H,MATCH(BY$1,Settings!$G:$G,0))=TRUE,
100-100*PERCENTRANK(FILTER(J:J,$E:$E=$E858),J858),
100*PERCENTRANK(FILTER(J:J,$E:$E=$E858),J858)))"),"")</f>
        <v/>
      </c>
      <c r="BP858" s="231" t="str">
        <f>IFERROR(__xludf.DUMMYFUNCTION("IF(J858="""","""",
IF(INDEX(Settings!$H:$H,MATCH(BY$1,Settings!$G:$G,0))=TRUE,
100-100*PERCENTRANK(FILTER(J:J,$E:$E=$E858,$I:$I=$I858),J858),
100*PERCENTRANK(FILTER(J:J,$E:$E=$E858,$I:$I=$I858),J858)))"),"")</f>
        <v/>
      </c>
      <c r="BQ858" s="233" t="str">
        <f t="array" ref="BQ858">IF(J858="","",
IF(INDEX(Settings!$H:$H,MATCH(BY$1,Settings!$G:$G,0))=TRUE,
-1*(J858-AVERAGE(J:J))/STDEV(J:J),
(J858-AVERAGE(J:J))/STDEV(J:J)))</f>
        <v/>
      </c>
      <c r="BR858" s="233" t="str">
        <f>IFERROR(__xludf.DUMMYFUNCTION("IF(J858="""","""",
IF(INDEX(Settings!$H:$H,MATCH(BY$1,Settings!$G:$G,0))=TRUE,
-1*(J858-AVERAGEIFS(J:J,$E:$E,$E858))/STDEV(FILTER(J:J,$E:$E=$E858)),
(J858-AVERAGEIFS(J:J,$E:$E,$E858))/STDEV(FILTER(J:J,$E:$E=$E858))))"),"")</f>
        <v/>
      </c>
      <c r="BS858" s="233"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1"/>
      <c r="BX858" s="231"/>
      <c r="BY858" s="232" t="str">
        <f t="array" ref="BY858">IF(J858="","",
IF(INDEX(Settings!$H:$H,MATCH(BY$1,Settings!$G:$G,0))=TRUE,
100-100*(J858-MINIFS(J:J,$E:$E,$E858))/(MAXIFS(J:J,$E:$E,$E858)-MINIFS(J:J,$E:$E,$E858)),
100*(J858-MINIFS(J:J,$E:$E,$E858))/(MAXIFS(J:J,$E:$E,$E858)-MINIFS(J:J,$E:$E,$E858))))</f>
        <v/>
      </c>
      <c r="BZ858" s="232" t="str">
        <f t="array" ref="BZ858">IF(K858="","",
IF(INDEX(Settings!$H:$H,MATCH(BZ$1,Settings!$G:$G,0))=TRUE,
100-100*(K858-MINIFS(K:K,$E:$E,$E858))/(MAXIFS(K:K,$E:$E,$E858)-MINIFS(K:K,$E:$E,$E858)),
100*(K858-MINIFS(K:K,$E:$E,$E858))/(MAXIFS(K:K,$E:$E,$E858)-MINIFS(K:K,$E:$E,$E858))))</f>
        <v/>
      </c>
      <c r="CA858" s="232" t="str">
        <f t="array" ref="CA858">IF(L858="","",
IF(INDEX(Settings!$H:$H,MATCH(CA$1,Settings!$G:$G,0))=TRUE,
100-100*(L858-MINIFS(L:L,$E:$E,$E858))/(MAXIFS(L:L,$E:$E,$E858)-MINIFS(L:L,$E:$E,$E858)),
100*(L858-MINIFS(L:L,$E:$E,$E858))/(MAXIFS(L:L,$E:$E,$E858)-MINIFS(L:L,$E:$E,$E858))))</f>
        <v/>
      </c>
      <c r="CB858" s="232" t="str">
        <f t="array" ref="CB858">IF(M858="","",
IF(INDEX(Settings!$H:$H,MATCH(CB$1,Settings!$G:$G,0))=TRUE,
100-100*(M858-MINIFS(M:M,$E:$E,$E858))/(MAXIFS(M:M,$E:$E,$E858)-MINIFS(M:M,$E:$E,$E858)),
100*(M858-MINIFS(M:M,$E:$E,$E858))/(MAXIFS(M:M,$E:$E,$E858)-MINIFS(M:M,$E:$E,$E858))))</f>
        <v/>
      </c>
      <c r="CC858" s="232" t="str">
        <f t="array" ref="CC858">IF(N858="","",
IF(INDEX(Settings!$H:$H,MATCH(CC$1,Settings!$G:$G,0))=TRUE,
100-100*(N858-MINIFS(N:N,$E:$E,$E858))/(MAXIFS(N:N,$E:$E,$E858)-MINIFS(N:N,$E:$E,$E858)),
100*(N858-MINIFS(N:N,$E:$E,$E858))/(MAXIFS(N:N,$E:$E,$E858)-MINIFS(N:N,$E:$E,$E858))))</f>
        <v/>
      </c>
      <c r="CD858" s="232" t="str">
        <f t="array" ref="CD858">IF(O858="","",
IF(INDEX(Settings!$H:$H,MATCH(CD$1,Settings!$G:$G,0))=TRUE,
100-100*(O858-MINIFS(O:O,$E:$E,$E858))/(MAXIFS(O:O,$E:$E,$E858)-MINIFS(O:O,$E:$E,$E858)),
100*(O858-MINIFS(O:O,$E:$E,$E858))/(MAXIFS(O:O,$E:$E,$E858)-MINIFS(O:O,$E:$E,$E858))))</f>
        <v/>
      </c>
      <c r="CE858" s="232" t="str">
        <f t="array" ref="CE858">IF(P858="","",
IF(INDEX(Settings!$H:$H,MATCH(CE$1,Settings!$G:$G,0))=TRUE,
100-100*(P858-MINIFS(P:P,$E:$E,$E858))/(MAXIFS(P:P,$E:$E,$E858)-MINIFS(P:P,$E:$E,$E858)),
100*(P858-MINIFS(P:P,$E:$E,$E858))/(MAXIFS(P:P,$E:$E,$E858)-MINIFS(P:P,$E:$E,$E858))))</f>
        <v/>
      </c>
      <c r="CF858" s="232" t="str">
        <f t="array" ref="CF858">IF(Q858="","",
IF(INDEX(Settings!$H:$H,MATCH(CF$1,Settings!$G:$G,0))=TRUE,
100-100*(Q858-MINIFS(Q:Q,$E:$E,$E858))/(MAXIFS(Q:Q,$E:$E,$E858)-MINIFS(Q:Q,$E:$E,$E858)),
100*(Q858-MINIFS(Q:Q,$E:$E,$E858))/(MAXIFS(Q:Q,$E:$E,$E858)-MINIFS(Q:Q,$E:$E,$E858))))</f>
        <v/>
      </c>
      <c r="CG858" s="232" t="str">
        <f t="array" ref="CG858">IF(R858="","",
IF(INDEX(Settings!$H:$H,MATCH(CG$1,Settings!$G:$G,0))=TRUE,
100-100*(R858-MINIFS(R:R,$E:$E,$E858))/(MAXIFS(R:R,$E:$E,$E858)-MINIFS(R:R,$E:$E,$E858)),
100*(R858-MINIFS(R:R,$E:$E,$E858))/(MAXIFS(R:R,$E:$E,$E858)-MINIFS(R:R,$E:$E,$E858))))</f>
        <v/>
      </c>
      <c r="CH858" s="232" t="str">
        <f t="array" ref="CH858">IF(S858="","",
IF(INDEX(Settings!$H:$H,MATCH(CH$1,Settings!$G:$G,0))=TRUE,
100-100*(S858-MINIFS(S:S,$E:$E,$E858))/(MAXIFS(S:S,$E:$E,$E858)-MINIFS(S:S,$E:$E,$E858)),
100*(S858-MINIFS(S:S,$E:$E,$E858))/(MAXIFS(S:S,$E:$E,$E858)-MINIFS(S:S,$E:$E,$E858))))</f>
        <v/>
      </c>
      <c r="CI858" s="232" t="str">
        <f t="array" ref="CI858">IF(T858="","",
IF(INDEX(Settings!$H:$H,MATCH(CI$1,Settings!$G:$G,0))=TRUE,
100-100*(T858-MINIFS(T:T,$E:$E,$E858))/(MAXIFS(T:T,$E:$E,$E858)-MINIFS(T:T,$E:$E,$E858)),
100*(T858-MINIFS(T:T,$E:$E,$E858))/(MAXIFS(T:T,$E:$E,$E858)-MINIFS(T:T,$E:$E,$E858))))</f>
        <v/>
      </c>
      <c r="CJ858" s="232" t="str">
        <f t="array" ref="CJ858">IF(U858="","",
IF(INDEX(Settings!$H:$H,MATCH(CJ$1,Settings!$G:$G,0))=TRUE,
100-100*(U858-MINIFS(U:U,$E:$E,$E858))/(MAXIFS(U:U,$E:$E,$E858)-MINIFS(U:U,$E:$E,$E858)),
100*(U858-MINIFS(U:U,$E:$E,$E858))/(MAXIFS(U:U,$E:$E,$E858)-MINIFS(U:U,$E:$E,$E858))))</f>
        <v/>
      </c>
      <c r="CK858" s="232" t="str">
        <f t="array" ref="CK858">IF(V858="","",
IF(INDEX(Settings!$H:$H,MATCH(CK$1,Settings!$G:$G,0))=TRUE,
100-100*(V858-MINIFS(V:V,$E:$E,$E858))/(MAXIFS(V:V,$E:$E,$E858)-MINIFS(V:V,$E:$E,$E858)),
100*(V858-MINIFS(V:V,$E:$E,$E858))/(MAXIFS(V:V,$E:$E,$E858)-MINIFS(V:V,$E:$E,$E858))))</f>
        <v/>
      </c>
      <c r="CL858" s="232" t="str">
        <f t="array" ref="CL858">IF(W858="","",
IF(INDEX(Settings!$H:$H,MATCH(CL$1,Settings!$G:$G,0))=TRUE,
100-100*(W858-MINIFS(W:W,$E:$E,$E858))/(MAXIFS(W:W,$E:$E,$E858)-MINIFS(W:W,$E:$E,$E858)),
100*(W858-MINIFS(W:W,$E:$E,$E858))/(MAXIFS(W:W,$E:$E,$E858)-MINIFS(W:W,$E:$E,$E858))))</f>
        <v/>
      </c>
      <c r="CM858" s="232" t="str">
        <f t="array" ref="CM858">IF(X858="","",
IF(INDEX(Settings!$H:$H,MATCH(CM$1,Settings!$G:$G,0))=TRUE,
100-100*(X858-MINIFS(X:X,$E:$E,$E858))/(MAXIFS(X:X,$E:$E,$E858)-MINIFS(X:X,$E:$E,$E858)),
100*(X858-MINIFS(X:X,$E:$E,$E858))/(MAXIFS(X:X,$E:$E,$E858)-MINIFS(X:X,$E:$E,$E858))))</f>
        <v/>
      </c>
      <c r="CN858" s="232" t="str">
        <f t="array" ref="CN858">IF(Y858="","",
IF(INDEX(Settings!$H:$H,MATCH(CN$1,Settings!$G:$G,0))=TRUE,
100-100*(Y858-MINIFS(Y:Y,$E:$E,$E858))/(MAXIFS(Y:Y,$E:$E,$E858)-MINIFS(Y:Y,$E:$E,$E858)),
100*(Y858-MINIFS(Y:Y,$E:$E,$E858))/(MAXIFS(Y:Y,$E:$E,$E858)-MINIFS(Y:Y,$E:$E,$E858))))</f>
        <v/>
      </c>
      <c r="CO858" s="232" t="str">
        <f t="array" ref="CO858">IF(Z858="","",
IF(INDEX(Settings!$H:$H,MATCH(CO$1,Settings!$G:$G,0))=TRUE,
100-100*(Z858-MINIFS(Z:Z,$E:$E,$E858))/(MAXIFS(Z:Z,$E:$E,$E858)-MINIFS(Z:Z,$E:$E,$E858)),
100*(Z858-MINIFS(Z:Z,$E:$E,$E858))/(MAXIFS(Z:Z,$E:$E,$E858)-MINIFS(Z:Z,$E:$E,$E858))))</f>
        <v/>
      </c>
      <c r="CP858" s="232" t="str">
        <f t="array" ref="CP858">IF(AA858="","",
IF(INDEX(Settings!$H:$H,MATCH(CP$1,Settings!$G:$G,0))=TRUE,
100-100*(AA858-MINIFS(AA:AA,$E:$E,$E858))/(MAXIFS(AA:AA,$E:$E,$E858)-MINIFS(AA:AA,$E:$E,$E858)),
100*(AA858-MINIFS(AA:AA,$E:$E,$E858))/(MAXIFS(AA:AA,$E:$E,$E858)-MINIFS(AA:AA,$E:$E,$E858))))</f>
        <v/>
      </c>
      <c r="CQ858" s="232" t="str">
        <f t="array" ref="CQ858">IF(AB858="","",
IF(INDEX(Settings!$H:$H,MATCH(CQ$1,Settings!$G:$G,0))=TRUE,
100-100*(AB858-MINIFS(AB:AB,$E:$E,$E858))/(MAXIFS(AB:AB,$E:$E,$E858)-MINIFS(AB:AB,$E:$E,$E858)),
100*(AB858-MINIFS(AB:AB,$E:$E,$E858))/(MAXIFS(AB:AB,$E:$E,$E858)-MINIFS(AB:AB,$E:$E,$E858))))</f>
        <v/>
      </c>
      <c r="CR858" s="232" t="str">
        <f t="array" ref="CR858">IF(AC858="","",
IF(INDEX(Settings!$H:$H,MATCH(CR$1,Settings!$G:$G,0))=TRUE,
100-100*(AC858-MINIFS(AC:AC,$E:$E,$E858))/(MAXIFS(AC:AC,$E:$E,$E858)-MINIFS(AC:AC,$E:$E,$E858)),
100*(AC858-MINIFS(AC:AC,$E:$E,$E858))/(MAXIFS(AC:AC,$E:$E,$E858)-MINIFS(AC:AC,$E:$E,$E858))))</f>
        <v/>
      </c>
      <c r="CS858" s="232" t="str">
        <f t="array" ref="CS858">IF(AD858="","",
IF(INDEX(Settings!$H:$H,MATCH(CS$1,Settings!$G:$G,0))=TRUE,
100-100*(AD858-MINIFS(AD:AD,$E:$E,$E858))/(MAXIFS(AD:AD,$E:$E,$E858)-MINIFS(AD:AD,$E:$E,$E858)),
100*(AD858-MINIFS(AD:AD,$E:$E,$E858))/(MAXIFS(AD:AD,$E:$E,$E858)-MINIFS(AD:AD,$E:$E,$E858))))</f>
        <v/>
      </c>
      <c r="CT858" s="232" t="str">
        <f t="array" ref="CT858">IF(AE858="","",
IF(INDEX(Settings!$H:$H,MATCH(CT$1,Settings!$G:$G,0))=TRUE,
100-100*(AE858-MINIFS(AE:AE,$E:$E,$E858))/(MAXIFS(AE:AE,$E:$E,$E858)-MINIFS(AE:AE,$E:$E,$E858)),
100*(AE858-MINIFS(AE:AE,$E:$E,$E858))/(MAXIFS(AE:AE,$E:$E,$E858)-MINIFS(AE:AE,$E:$E,$E858))))</f>
        <v/>
      </c>
      <c r="CU858" s="232" t="str">
        <f t="array" ref="CU858">IF(AF858="","",
IF(INDEX(Settings!$H:$H,MATCH(CU$1,Settings!$G:$G,0))=TRUE,
100-100*(AF858-MINIFS(AF:AF,$E:$E,$E858))/(MAXIFS(AF:AF,$E:$E,$E858)-MINIFS(AF:AF,$E:$E,$E858)),
100*(AF858-MINIFS(AF:AF,$E:$E,$E858))/(MAXIFS(AF:AF,$E:$E,$E858)-MINIFS(AF:AF,$E:$E,$E858))))</f>
        <v/>
      </c>
      <c r="CV858" s="232" t="str">
        <f t="array" ref="CV858">IF(AG858="","",
IF(INDEX(Settings!$H:$H,MATCH(CV$1,Settings!$G:$G,0))=TRUE,
100-100*(AG858-MINIFS(AG:AG,$E:$E,$E858))/(MAXIFS(AG:AG,$E:$E,$E858)-MINIFS(AG:AG,$E:$E,$E858)),
100*(AG858-MINIFS(AG:AG,$E:$E,$E858))/(MAXIFS(AG:AG,$E:$E,$E858)-MINIFS(AG:AG,$E:$E,$E858))))</f>
        <v/>
      </c>
      <c r="CW858" s="232" t="str">
        <f t="array" ref="CW858">IF(AH858="","",
IF(INDEX(Settings!$H:$H,MATCH(CW$1,Settings!$G:$G,0))=TRUE,
100-100*(AH858-MINIFS(AH:AH,$E:$E,$E858))/(MAXIFS(AH:AH,$E:$E,$E858)-MINIFS(AH:AH,$E:$E,$E858)),
100*(AH858-MINIFS(AH:AH,$E:$E,$E858))/(MAXIFS(AH:AH,$E:$E,$E858)-MINIFS(AH:AH,$E:$E,$E858))))</f>
        <v/>
      </c>
      <c r="CX858" s="232" t="str">
        <f t="array" ref="CX858">IF(AI858="","",
IF(INDEX(Settings!$H:$H,MATCH(CX$1,Settings!$G:$G,0))=TRUE,
100-100*(AI858-MINIFS(AI:AI,$E:$E,$E858))/(MAXIFS(AI:AI,$E:$E,$E858)-MINIFS(AI:AI,$E:$E,$E858)),
100*(AI858-MINIFS(AI:AI,$E:$E,$E858))/(MAXIFS(AI:AI,$E:$E,$E858)-MINIFS(AI:AI,$E:$E,$E858))))</f>
        <v/>
      </c>
      <c r="CY858" s="232" t="str">
        <f t="array" ref="CY858">IF(AJ858="","",
IF(INDEX(Settings!$H:$H,MATCH(CY$1,Settings!$G:$G,0))=TRUE,
100-100*(AJ858-MINIFS(AJ:AJ,$E:$E,$E858))/(MAXIFS(AJ:AJ,$E:$E,$E858)-MINIFS(AJ:AJ,$E:$E,$E858)),
100*(AJ858-MINIFS(AJ:AJ,$E:$E,$E858))/(MAXIFS(AJ:AJ,$E:$E,$E858)-MINIFS(AJ:AJ,$E:$E,$E858))))</f>
        <v/>
      </c>
      <c r="CZ858" s="232" t="str">
        <f t="array" ref="CZ858">IF(AK858="","",
IF(INDEX(Settings!$H:$H,MATCH(CZ$1,Settings!$G:$G,0))=TRUE,
100-100*(AK858-MINIFS(AK:AK,$E:$E,$E858))/(MAXIFS(AK:AK,$E:$E,$E858)-MINIFS(AK:AK,$E:$E,$E858)),
100*(AK858-MINIFS(AK:AK,$E:$E,$E858))/(MAXIFS(AK:AK,$E:$E,$E858)-MINIFS(AK:AK,$E:$E,$E858))))</f>
        <v/>
      </c>
      <c r="DA858" s="232" t="str">
        <f t="array" ref="DA858">IF(AL858="","",
IF(INDEX(Settings!$H:$H,MATCH(DA$1,Settings!$G:$G,0))=TRUE,
100-100*(AL858-MINIFS(AL:AL,$E:$E,$E858))/(MAXIFS(AL:AL,$E:$E,$E858)-MINIFS(AL:AL,$E:$E,$E858)),
100*(AL858-MINIFS(AL:AL,$E:$E,$E858))/(MAXIFS(AL:AL,$E:$E,$E858)-MINIFS(AL:AL,$E:$E,$E858))))</f>
        <v/>
      </c>
      <c r="DB858" s="232" t="str">
        <f t="array" ref="DB858">IF(AM858="","",
IF(INDEX(Settings!$H:$H,MATCH(DB$1,Settings!$G:$G,0))=TRUE,
100-100*(AM858-MINIFS(AM:AM,$E:$E,$E858))/(MAXIFS(AM:AM,$E:$E,$E858)-MINIFS(AM:AM,$E:$E,$E858)),
100*(AM858-MINIFS(AM:AM,$E:$E,$E858))/(MAXIFS(AM:AM,$E:$E,$E858)-MINIFS(AM:AM,$E:$E,$E858))))</f>
        <v/>
      </c>
      <c r="DC858" s="232" t="str">
        <f t="array" ref="DC858">IF(AN858="","",
IF(INDEX(Settings!$H:$H,MATCH(DC$1,Settings!$G:$G,0))=TRUE,
100-100*(AN858-MINIFS(AN:AN,$E:$E,$E858))/(MAXIFS(AN:AN,$E:$E,$E858)-MINIFS(AN:AN,$E:$E,$E858)),
100*(AN858-MINIFS(AN:AN,$E:$E,$E858))/(MAXIFS(AN:AN,$E:$E,$E858)-MINIFS(AN:AN,$E:$E,$E858))))</f>
        <v/>
      </c>
      <c r="DD858" s="232" t="str">
        <f t="array" ref="DD858">IF(AO858="","",
IF(INDEX(Settings!$H:$H,MATCH(DD$1,Settings!$G:$G,0))=TRUE,
100-100*(AO858-MINIFS(AO:AO,$E:$E,$E858))/(MAXIFS(AO:AO,$E:$E,$E858)-MINIFS(AO:AO,$E:$E,$E858)),
100*(AO858-MINIFS(AO:AO,$E:$E,$E858))/(MAXIFS(AO:AO,$E:$E,$E858)-MINIFS(AO:AO,$E:$E,$E858))))</f>
        <v/>
      </c>
      <c r="DE858" s="232" t="str">
        <f t="array" ref="DE858">IF(AP858="","",
IF(INDEX(Settings!$H:$H,MATCH(DE$1,Settings!$G:$G,0))=TRUE,
100-100*(AP858-MINIFS(AP:AP,$E:$E,$E858))/(MAXIFS(AP:AP,$E:$E,$E858)-MINIFS(AP:AP,$E:$E,$E858)),
100*(AP858-MINIFS(AP:AP,$E:$E,$E858))/(MAXIFS(AP:AP,$E:$E,$E858)-MINIFS(AP:AP,$E:$E,$E858))))</f>
        <v/>
      </c>
      <c r="DF858" s="232" t="str">
        <f t="array" ref="DF858">IF(AQ858="","",
IF(INDEX(Settings!$H:$H,MATCH(DF$1,Settings!$G:$G,0))=TRUE,
100-100*(AQ858-MINIFS(AQ:AQ,$E:$E,$E858))/(MAXIFS(AQ:AQ,$E:$E,$E858)-MINIFS(AQ:AQ,$E:$E,$E858)),
100*(AQ858-MINIFS(AQ:AQ,$E:$E,$E858))/(MAXIFS(AQ:AQ,$E:$E,$E858)-MINIFS(AQ:AQ,$E:$E,$E858))))</f>
        <v/>
      </c>
      <c r="DG858" s="232" t="str">
        <f t="array" ref="DG858">IF(AR858="","",
IF(INDEX(Settings!$H:$H,MATCH(DG$1,Settings!$G:$G,0))=TRUE,
100-100*(AR858-MINIFS(AR:AR,$E:$E,$E858))/(MAXIFS(AR:AR,$E:$E,$E858)-MINIFS(AR:AR,$E:$E,$E858)),
100*(AR858-MINIFS(AR:AR,$E:$E,$E858))/(MAXIFS(AR:AR,$E:$E,$E858)-MINIFS(AR:AR,$E:$E,$E858))))</f>
        <v/>
      </c>
      <c r="DH858" s="232" t="str">
        <f t="array" ref="DH858">IF(AS858="","",
IF(INDEX(Settings!$H:$H,MATCH(DH$1,Settings!$G:$G,0))=TRUE,
100-100*(AS858-MINIFS(AS:AS,$E:$E,$E858))/(MAXIFS(AS:AS,$E:$E,$E858)-MINIFS(AS:AS,$E:$E,$E858)),
100*(AS858-MINIFS(AS:AS,$E:$E,$E858))/(MAXIFS(AS:AS,$E:$E,$E858)-MINIFS(AS:AS,$E:$E,$E858))))</f>
        <v/>
      </c>
      <c r="DI858" s="232" t="str">
        <f t="array" ref="DI858">IF(AT858="","",
IF(INDEX(Settings!$H:$H,MATCH(DI$1,Settings!$G:$G,0))=TRUE,
100-100*(AT858-MINIFS(AT:AT,$E:$E,$E858))/(MAXIFS(AT:AT,$E:$E,$E858)-MINIFS(AT:AT,$E:$E,$E858)),
100*(AT858-MINIFS(AT:AT,$E:$E,$E858))/(MAXIFS(AT:AT,$E:$E,$E858)-MINIFS(AT:AT,$E:$E,$E858))))</f>
        <v/>
      </c>
      <c r="DJ858" s="232" t="str">
        <f t="array" ref="DJ858">IF(AU858="","",
IF(INDEX(Settings!$H:$H,MATCH(DJ$1,Settings!$G:$G,0))=TRUE,
100-100*(AU858-MINIFS(AU:AU,$E:$E,$E858))/(MAXIFS(AU:AU,$E:$E,$E858)-MINIFS(AU:AU,$E:$E,$E858)),
100*(AU858-MINIFS(AU:AU,$E:$E,$E858))/(MAXIFS(AU:AU,$E:$E,$E858)-MINIFS(AU:AU,$E:$E,$E858))))</f>
        <v/>
      </c>
      <c r="DK858" s="232" t="str">
        <f t="array" ref="DK858">IF(AV858="","",
IF(INDEX(Settings!$H:$H,MATCH(DK$1,Settings!$G:$G,0))=TRUE,
100-100*(AV858-MINIFS(AV:AV,$E:$E,$E858))/(MAXIFS(AV:AV,$E:$E,$E858)-MINIFS(AV:AV,$E:$E,$E858)),
100*(AV858-MINIFS(AV:AV,$E:$E,$E858))/(MAXIFS(AV:AV,$E:$E,$E858)-MINIFS(AV:AV,$E:$E,$E858))))</f>
        <v/>
      </c>
      <c r="DL858" s="232" t="str">
        <f t="array" ref="DL858">IF(AW858="","",
IF(INDEX(Settings!$H:$H,MATCH(DL$1,Settings!$G:$G,0))=TRUE,
100-100*(AW858-MINIFS(AW:AW,$E:$E,$E858))/(MAXIFS(AW:AW,$E:$E,$E858)-MINIFS(AW:AW,$E:$E,$E858)),
100*(AW858-MINIFS(AW:AW,$E:$E,$E858))/(MAXIFS(AW:AW,$E:$E,$E858)-MINIFS(AW:AW,$E:$E,$E858))))</f>
        <v/>
      </c>
      <c r="DM858" s="232" t="str">
        <f t="array" ref="DM858">IF(AX858="","",
IF(INDEX(Settings!$H:$H,MATCH(DM$1,Settings!$G:$G,0))=TRUE,
100-100*(AX858-MINIFS(AX:AX,$E:$E,$E858))/(MAXIFS(AX:AX,$E:$E,$E858)-MINIFS(AX:AX,$E:$E,$E858)),
100*(AX858-MINIFS(AX:AX,$E:$E,$E858))/(MAXIFS(AX:AX,$E:$E,$E858)-MINIFS(AX:AX,$E:$E,$E858))))</f>
        <v/>
      </c>
      <c r="DN858" s="232" t="str">
        <f t="array" ref="DN858">IF(AY858="","",
IF(INDEX(Settings!$H:$H,MATCH(DN$1,Settings!$G:$G,0))=TRUE,
100-100*(AY858-MINIFS(AY:AY,$E:$E,$E858))/(MAXIFS(AY:AY,$E:$E,$E858)-MINIFS(AY:AY,$E:$E,$E858)),
100*(AY858-MINIFS(AY:AY,$E:$E,$E858))/(MAXIFS(AY:AY,$E:$E,$E858)-MINIFS(AY:AY,$E:$E,$E858))))</f>
        <v/>
      </c>
      <c r="DO858" s="232" t="str">
        <f t="array" ref="DO858">IF(AZ858="","",
IF(INDEX(Settings!$H:$H,MATCH(DO$1,Settings!$G:$G,0))=TRUE,
100-100*(AZ858-MINIFS(AZ:AZ,$E:$E,$E858))/(MAXIFS(AZ:AZ,$E:$E,$E858)-MINIFS(AZ:AZ,$E:$E,$E858)),
100*(AZ858-MINIFS(AZ:AZ,$E:$E,$E858))/(MAXIFS(AZ:AZ,$E:$E,$E858)-MINIFS(AZ:AZ,$E:$E,$E858))))</f>
        <v/>
      </c>
      <c r="DP858" s="232" t="str">
        <f t="array" ref="DP858">IF(BA858="","",
IF(INDEX(Settings!$H:$H,MATCH(DP$1,Settings!$G:$G,0))=TRUE,
100-100*(BA858-MINIFS(BA:BA,$E:$E,$E858))/(MAXIFS(BA:BA,$E:$E,$E858)-MINIFS(BA:BA,$E:$E,$E858)),
100*(BA858-MINIFS(BA:BA,$E:$E,$E858))/(MAXIFS(BA:BA,$E:$E,$E858)-MINIFS(BA:BA,$E:$E,$E858))))</f>
        <v/>
      </c>
      <c r="DQ858" s="232" t="str">
        <f t="array" ref="DQ858">IF(BB858="","",
IF(INDEX(Settings!$H:$H,MATCH(DQ$1,Settings!$G:$G,0))=TRUE,
100-100*(BB858-MINIFS(BB:BB,$E:$E,$E858))/(MAXIFS(BB:BB,$E:$E,$E858)-MINIFS(BB:BB,$E:$E,$E858)),
100*(BB858-MINIFS(BB:BB,$E:$E,$E858))/(MAXIFS(BB:BB,$E:$E,$E858)-MINIFS(BB:BB,$E:$E,$E858))))</f>
        <v/>
      </c>
      <c r="DR858" s="232" t="str">
        <f t="array" ref="DR858">IF(BC858="","",
IF(INDEX(Settings!$H:$H,MATCH(DR$1,Settings!$G:$G,0))=TRUE,
100-100*(BC858-MINIFS(BC:BC,$E:$E,$E858))/(MAXIFS(BC:BC,$E:$E,$E858)-MINIFS(BC:BC,$E:$E,$E858)),
100*(BC858-MINIFS(BC:BC,$E:$E,$E858))/(MAXIFS(BC:BC,$E:$E,$E858)-MINIFS(BC:BC,$E:$E,$E858))))</f>
        <v/>
      </c>
      <c r="DS858" s="232" t="str">
        <f t="array" ref="DS858">IF(BD858="","",
IF(INDEX(Settings!$H:$H,MATCH(DS$1,Settings!$G:$G,0))=TRUE,
100-100*(BD858-MINIFS(BD:BD,$E:$E,$E858))/(MAXIFS(BD:BD,$E:$E,$E858)-MINIFS(BD:BD,$E:$E,$E858)),
100*(BD858-MINIFS(BD:BD,$E:$E,$E858))/(MAXIFS(BD:BD,$E:$E,$E858)-MINIFS(BD:BD,$E:$E,$E858))))</f>
        <v/>
      </c>
      <c r="DT858" s="232" t="str">
        <f t="array" ref="DT858">IF(BE858="","",
IF(INDEX(Settings!$H:$H,MATCH(DT$1,Settings!$G:$G,0))=TRUE,
100-100*(BE858-MINIFS(BE:BE,$E:$E,$E858))/(MAXIFS(BE:BE,$E:$E,$E858)-MINIFS(BE:BE,$E:$E,$E858)),
100*(BE858-MINIFS(BE:BE,$E:$E,$E858))/(MAXIFS(BE:BE,$E:$E,$E858)-MINIFS(BE:BE,$E:$E,$E858))))</f>
        <v/>
      </c>
      <c r="DU858" s="232" t="str">
        <f t="array" ref="DU858">IF(BF858="","",
IF(INDEX(Settings!$H:$H,MATCH(DU$1,Settings!$G:$G,0))=TRUE,
100-100*(BF858-MINIFS(BF:BF,$E:$E,$E858))/(MAXIFS(BF:BF,$E:$E,$E858)-MINIFS(BF:BF,$E:$E,$E858)),
100*(BF858-MINIFS(BF:BF,$E:$E,$E858))/(MAXIFS(BF:BF,$E:$E,$E858)-MINIFS(BF:BF,$E:$E,$E858))))</f>
        <v/>
      </c>
      <c r="DV858" s="232" t="str">
        <f t="array" ref="DV858">IF(BG858="","",
IF(INDEX(Settings!$H:$H,MATCH(DV$1,Settings!$G:$G,0))=TRUE,
100-100*(BG858-MINIFS(BG:BG,$E:$E,$E858))/(MAXIFS(BG:BG,$E:$E,$E858)-MINIFS(BG:BG,$E:$E,$E858)),
100*(BG858-MINIFS(BG:BG,$E:$E,$E858))/(MAXIFS(BG:BG,$E:$E,$E858)-MINIFS(BG:BG,$E:$E,$E858))))</f>
        <v/>
      </c>
      <c r="DW858" s="232" t="str">
        <f t="array" ref="DW858">IF(BH858="","",
IF(INDEX(Settings!$H:$H,MATCH(DW$1,Settings!$G:$G,0))=TRUE,
100-100*(BH858-MINIFS(BH:BH,$E:$E,$E858))/(MAXIFS(BH:BH,$E:$E,$E858)-MINIFS(BH:BH,$E:$E,$E858)),
100*(BH858-MINIFS(BH:BH,$E:$E,$E858))/(MAXIFS(BH:BH,$E:$E,$E858)-MINIFS(BH:BH,$E:$E,$E858))))</f>
        <v/>
      </c>
      <c r="DX858" s="232" t="str">
        <f t="array" ref="DX858">IF(BI858="","",
IF(INDEX(Settings!$H:$H,MATCH(DX$1,Settings!$G:$G,0))=TRUE,
100-100*(BI858-MINIFS(BI:BI,$E:$E,$E858))/(MAXIFS(BI:BI,$E:$E,$E858)-MINIFS(BI:BI,$E:$E,$E858)),
100*(BI858-MINIFS(BI:BI,$E:$E,$E858))/(MAXIFS(BI:BI,$E:$E,$E858)-MINIFS(BI:BI,$E:$E,$E858))))</f>
        <v/>
      </c>
      <c r="DY858" s="232" t="str">
        <f t="array" ref="DY858">IF(BJ858="","",
IF(INDEX(Settings!$H:$H,MATCH(DY$1,Settings!$G:$G,0))=TRUE,
100-100*(BJ858-MINIFS(BJ:BJ,$E:$E,$E858))/(MAXIFS(BJ:BJ,$E:$E,$E858)-MINIFS(BJ:BJ,$E:$E,$E858)),
100*(BJ858-MINIFS(BJ:BJ,$E:$E,$E858))/(MAXIFS(BJ:BJ,$E:$E,$E858)-MINIFS(BJ:BJ,$E:$E,$E858))))</f>
        <v/>
      </c>
      <c r="DZ858" s="234"/>
      <c r="EA858" s="234"/>
      <c r="EB858" s="234" t="str">
        <f t="shared" si="8"/>
        <v/>
      </c>
      <c r="EC858" s="234" t="str">
        <f t="shared" si="9"/>
        <v/>
      </c>
      <c r="ED858" s="234" t="str">
        <f t="shared" si="10"/>
        <v/>
      </c>
      <c r="EE858" s="234" t="str">
        <f t="shared" si="11"/>
        <v/>
      </c>
      <c r="EF858" s="234" t="str">
        <f t="shared" si="12"/>
        <v/>
      </c>
      <c r="EG858" s="234" t="str">
        <f t="shared" si="13"/>
        <v/>
      </c>
      <c r="EH858" s="234"/>
      <c r="EI858" s="234"/>
      <c r="EJ858" s="234"/>
      <c r="EK858" s="234"/>
      <c r="EL858" s="234"/>
      <c r="EM858" s="234"/>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3" t="str">
        <f t="shared" si="14"/>
        <v/>
      </c>
      <c r="N859" s="49"/>
      <c r="O859" s="49"/>
      <c r="P859" s="49"/>
      <c r="Q859" s="49"/>
      <c r="R859" s="49"/>
      <c r="S859" s="222" t="str">
        <f>IFERROR(VLOOKUP(AF859, 'YOYO IR Scores'!A:C, 3, FALSE), "")
</f>
        <v/>
      </c>
      <c r="T859" s="49"/>
      <c r="U859" s="49"/>
      <c r="V859" s="49"/>
      <c r="W859" s="49"/>
      <c r="X859" s="224" t="str">
        <f t="shared" si="4"/>
        <v/>
      </c>
      <c r="Y859" s="225" t="str">
        <f t="shared" si="5"/>
        <v/>
      </c>
      <c r="Z859" s="225" t="str">
        <f t="shared" si="6"/>
        <v/>
      </c>
      <c r="AA859" s="224" t="str">
        <f t="shared" si="7"/>
        <v/>
      </c>
      <c r="AB859" s="223"/>
      <c r="AC859" s="223"/>
      <c r="AD859" s="223"/>
      <c r="AE859" s="223" t="str">
        <f>IFERROR(VLOOKUP(AF859, 'YOYO IR Scores'!A:C, 2, FALSE), "")</f>
        <v/>
      </c>
      <c r="AF859" s="223"/>
      <c r="AG859" s="223"/>
      <c r="AH859" s="223"/>
      <c r="AI859" s="223"/>
      <c r="AJ859" s="223"/>
      <c r="AK859" s="223"/>
      <c r="AL859" s="223"/>
      <c r="AM859" s="223"/>
      <c r="AN859" s="223"/>
      <c r="AO859" s="223"/>
      <c r="AP859" s="223"/>
      <c r="AQ859" s="223"/>
      <c r="AR859" s="223"/>
      <c r="AS859" s="223"/>
      <c r="AT859" s="223"/>
      <c r="AU859" s="223"/>
      <c r="AV859" s="223"/>
      <c r="AW859" s="223"/>
      <c r="AX859" s="223"/>
      <c r="AY859" s="223"/>
      <c r="AZ859" s="223"/>
      <c r="BA859" s="223"/>
      <c r="BB859" s="223"/>
      <c r="BC859" s="223"/>
      <c r="BD859" s="223"/>
      <c r="BE859" s="223"/>
      <c r="BF859" s="223"/>
      <c r="BG859" s="223"/>
      <c r="BH859" s="223"/>
      <c r="BI859" s="223"/>
      <c r="BJ859" s="223"/>
      <c r="BK859" s="223" t="str">
        <f t="array" ref="BK859">IF(J859="","",
IF(INDEX(Settings!$H:$H,MATCH(BY$1,Settings!$G:$G,0))=TRUE,
100-100*(J859-MIN(J:J))/(MAX(J:J)-MIN(J:J)),
100*(J859-MIN(J:J))/(MAX(J:J)-MIN(J:J))))</f>
        <v/>
      </c>
      <c r="BL859" s="223" t="str">
        <f t="array" ref="BL859">IF(J859="","",
IF(INDEX(Settings!$H:$H,MATCH(BY$1,Settings!$G:$G,0))=TRUE,
100-100*(J859-MINIFS(J:J,$E:$E,$E859))/(MAXIFS(J:J,$E:$E,$E859)-MINIFS(J:J,$E:$E,$E859)),
100*(J859-MINIFS(J:J,$E:$E,$E859))/(MAXIFS(J:J,$E:$E,$E859)-MINIFS(J:J,$E:$E,$E859))))</f>
        <v/>
      </c>
      <c r="BM859" s="223"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4" t="str">
        <f t="array" ref="BQ859">IF(J859="","",
IF(INDEX(Settings!$H:$H,MATCH(BY$1,Settings!$G:$G,0))=TRUE,
-1*(J859-AVERAGE(J:J))/STDEV(J:J),
(J859-AVERAGE(J:J))/STDEV(J:J)))</f>
        <v/>
      </c>
      <c r="BR859" s="224" t="str">
        <f>IFERROR(__xludf.DUMMYFUNCTION("IF(J859="""","""",
IF(INDEX(Settings!$H:$H,MATCH(BY$1,Settings!$G:$G,0))=TRUE,
-1*(J859-AVERAGEIFS(J:J,$E:$E,$E859))/STDEV(FILTER(J:J,$E:$E=$E859)),
(J859-AVERAGEIFS(J:J,$E:$E,$E859))/STDEV(FILTER(J:J,$E:$E=$E859))))"),"")</f>
        <v/>
      </c>
      <c r="BS859" s="224"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3" t="str">
        <f t="array" ref="BY859">IF(J859="","",
IF(INDEX(Settings!$H:$H,MATCH(BY$1,Settings!$G:$G,0))=TRUE,
100-100*(J859-MINIFS(J:J,$E:$E,$E859))/(MAXIFS(J:J,$E:$E,$E859)-MINIFS(J:J,$E:$E,$E859)),
100*(J859-MINIFS(J:J,$E:$E,$E859))/(MAXIFS(J:J,$E:$E,$E859)-MINIFS(J:J,$E:$E,$E859))))</f>
        <v/>
      </c>
      <c r="BZ859" s="223" t="str">
        <f t="array" ref="BZ859">IF(K859="","",
IF(INDEX(Settings!$H:$H,MATCH(BZ$1,Settings!$G:$G,0))=TRUE,
100-100*(K859-MINIFS(K:K,$E:$E,$E859))/(MAXIFS(K:K,$E:$E,$E859)-MINIFS(K:K,$E:$E,$E859)),
100*(K859-MINIFS(K:K,$E:$E,$E859))/(MAXIFS(K:K,$E:$E,$E859)-MINIFS(K:K,$E:$E,$E859))))</f>
        <v/>
      </c>
      <c r="CA859" s="223" t="str">
        <f t="array" ref="CA859">IF(L859="","",
IF(INDEX(Settings!$H:$H,MATCH(CA$1,Settings!$G:$G,0))=TRUE,
100-100*(L859-MINIFS(L:L,$E:$E,$E859))/(MAXIFS(L:L,$E:$E,$E859)-MINIFS(L:L,$E:$E,$E859)),
100*(L859-MINIFS(L:L,$E:$E,$E859))/(MAXIFS(L:L,$E:$E,$E859)-MINIFS(L:L,$E:$E,$E859))))</f>
        <v/>
      </c>
      <c r="CB859" s="223" t="str">
        <f t="array" ref="CB859">IF(M859="","",
IF(INDEX(Settings!$H:$H,MATCH(CB$1,Settings!$G:$G,0))=TRUE,
100-100*(M859-MINIFS(M:M,$E:$E,$E859))/(MAXIFS(M:M,$E:$E,$E859)-MINIFS(M:M,$E:$E,$E859)),
100*(M859-MINIFS(M:M,$E:$E,$E859))/(MAXIFS(M:M,$E:$E,$E859)-MINIFS(M:M,$E:$E,$E859))))</f>
        <v/>
      </c>
      <c r="CC859" s="223" t="str">
        <f t="array" ref="CC859">IF(N859="","",
IF(INDEX(Settings!$H:$H,MATCH(CC$1,Settings!$G:$G,0))=TRUE,
100-100*(N859-MINIFS(N:N,$E:$E,$E859))/(MAXIFS(N:N,$E:$E,$E859)-MINIFS(N:N,$E:$E,$E859)),
100*(N859-MINIFS(N:N,$E:$E,$E859))/(MAXIFS(N:N,$E:$E,$E859)-MINIFS(N:N,$E:$E,$E859))))</f>
        <v/>
      </c>
      <c r="CD859" s="223" t="str">
        <f t="array" ref="CD859">IF(O859="","",
IF(INDEX(Settings!$H:$H,MATCH(CD$1,Settings!$G:$G,0))=TRUE,
100-100*(O859-MINIFS(O:O,$E:$E,$E859))/(MAXIFS(O:O,$E:$E,$E859)-MINIFS(O:O,$E:$E,$E859)),
100*(O859-MINIFS(O:O,$E:$E,$E859))/(MAXIFS(O:O,$E:$E,$E859)-MINIFS(O:O,$E:$E,$E859))))</f>
        <v/>
      </c>
      <c r="CE859" s="223" t="str">
        <f t="array" ref="CE859">IF(P859="","",
IF(INDEX(Settings!$H:$H,MATCH(CE$1,Settings!$G:$G,0))=TRUE,
100-100*(P859-MINIFS(P:P,$E:$E,$E859))/(MAXIFS(P:P,$E:$E,$E859)-MINIFS(P:P,$E:$E,$E859)),
100*(P859-MINIFS(P:P,$E:$E,$E859))/(MAXIFS(P:P,$E:$E,$E859)-MINIFS(P:P,$E:$E,$E859))))</f>
        <v/>
      </c>
      <c r="CF859" s="223" t="str">
        <f t="array" ref="CF859">IF(Q859="","",
IF(INDEX(Settings!$H:$H,MATCH(CF$1,Settings!$G:$G,0))=TRUE,
100-100*(Q859-MINIFS(Q:Q,$E:$E,$E859))/(MAXIFS(Q:Q,$E:$E,$E859)-MINIFS(Q:Q,$E:$E,$E859)),
100*(Q859-MINIFS(Q:Q,$E:$E,$E859))/(MAXIFS(Q:Q,$E:$E,$E859)-MINIFS(Q:Q,$E:$E,$E859))))</f>
        <v/>
      </c>
      <c r="CG859" s="223" t="str">
        <f t="array" ref="CG859">IF(R859="","",
IF(INDEX(Settings!$H:$H,MATCH(CG$1,Settings!$G:$G,0))=TRUE,
100-100*(R859-MINIFS(R:R,$E:$E,$E859))/(MAXIFS(R:R,$E:$E,$E859)-MINIFS(R:R,$E:$E,$E859)),
100*(R859-MINIFS(R:R,$E:$E,$E859))/(MAXIFS(R:R,$E:$E,$E859)-MINIFS(R:R,$E:$E,$E859))))</f>
        <v/>
      </c>
      <c r="CH859" s="223" t="str">
        <f t="array" ref="CH859">IF(S859="","",
IF(INDEX(Settings!$H:$H,MATCH(CH$1,Settings!$G:$G,0))=TRUE,
100-100*(S859-MINIFS(S:S,$E:$E,$E859))/(MAXIFS(S:S,$E:$E,$E859)-MINIFS(S:S,$E:$E,$E859)),
100*(S859-MINIFS(S:S,$E:$E,$E859))/(MAXIFS(S:S,$E:$E,$E859)-MINIFS(S:S,$E:$E,$E859))))</f>
        <v/>
      </c>
      <c r="CI859" s="223" t="str">
        <f t="array" ref="CI859">IF(T859="","",
IF(INDEX(Settings!$H:$H,MATCH(CI$1,Settings!$G:$G,0))=TRUE,
100-100*(T859-MINIFS(T:T,$E:$E,$E859))/(MAXIFS(T:T,$E:$E,$E859)-MINIFS(T:T,$E:$E,$E859)),
100*(T859-MINIFS(T:T,$E:$E,$E859))/(MAXIFS(T:T,$E:$E,$E859)-MINIFS(T:T,$E:$E,$E859))))</f>
        <v/>
      </c>
      <c r="CJ859" s="223" t="str">
        <f t="array" ref="CJ859">IF(U859="","",
IF(INDEX(Settings!$H:$H,MATCH(CJ$1,Settings!$G:$G,0))=TRUE,
100-100*(U859-MINIFS(U:U,$E:$E,$E859))/(MAXIFS(U:U,$E:$E,$E859)-MINIFS(U:U,$E:$E,$E859)),
100*(U859-MINIFS(U:U,$E:$E,$E859))/(MAXIFS(U:U,$E:$E,$E859)-MINIFS(U:U,$E:$E,$E859))))</f>
        <v/>
      </c>
      <c r="CK859" s="223" t="str">
        <f t="array" ref="CK859">IF(V859="","",
IF(INDEX(Settings!$H:$H,MATCH(CK$1,Settings!$G:$G,0))=TRUE,
100-100*(V859-MINIFS(V:V,$E:$E,$E859))/(MAXIFS(V:V,$E:$E,$E859)-MINIFS(V:V,$E:$E,$E859)),
100*(V859-MINIFS(V:V,$E:$E,$E859))/(MAXIFS(V:V,$E:$E,$E859)-MINIFS(V:V,$E:$E,$E859))))</f>
        <v/>
      </c>
      <c r="CL859" s="223" t="str">
        <f t="array" ref="CL859">IF(W859="","",
IF(INDEX(Settings!$H:$H,MATCH(CL$1,Settings!$G:$G,0))=TRUE,
100-100*(W859-MINIFS(W:W,$E:$E,$E859))/(MAXIFS(W:W,$E:$E,$E859)-MINIFS(W:W,$E:$E,$E859)),
100*(W859-MINIFS(W:W,$E:$E,$E859))/(MAXIFS(W:W,$E:$E,$E859)-MINIFS(W:W,$E:$E,$E859))))</f>
        <v/>
      </c>
      <c r="CM859" s="223" t="str">
        <f t="array" ref="CM859">IF(X859="","",
IF(INDEX(Settings!$H:$H,MATCH(CM$1,Settings!$G:$G,0))=TRUE,
100-100*(X859-MINIFS(X:X,$E:$E,$E859))/(MAXIFS(X:X,$E:$E,$E859)-MINIFS(X:X,$E:$E,$E859)),
100*(X859-MINIFS(X:X,$E:$E,$E859))/(MAXIFS(X:X,$E:$E,$E859)-MINIFS(X:X,$E:$E,$E859))))</f>
        <v/>
      </c>
      <c r="CN859" s="223" t="str">
        <f t="array" ref="CN859">IF(Y859="","",
IF(INDEX(Settings!$H:$H,MATCH(CN$1,Settings!$G:$G,0))=TRUE,
100-100*(Y859-MINIFS(Y:Y,$E:$E,$E859))/(MAXIFS(Y:Y,$E:$E,$E859)-MINIFS(Y:Y,$E:$E,$E859)),
100*(Y859-MINIFS(Y:Y,$E:$E,$E859))/(MAXIFS(Y:Y,$E:$E,$E859)-MINIFS(Y:Y,$E:$E,$E859))))</f>
        <v/>
      </c>
      <c r="CO859" s="223" t="str">
        <f t="array" ref="CO859">IF(Z859="","",
IF(INDEX(Settings!$H:$H,MATCH(CO$1,Settings!$G:$G,0))=TRUE,
100-100*(Z859-MINIFS(Z:Z,$E:$E,$E859))/(MAXIFS(Z:Z,$E:$E,$E859)-MINIFS(Z:Z,$E:$E,$E859)),
100*(Z859-MINIFS(Z:Z,$E:$E,$E859))/(MAXIFS(Z:Z,$E:$E,$E859)-MINIFS(Z:Z,$E:$E,$E859))))</f>
        <v/>
      </c>
      <c r="CP859" s="223" t="str">
        <f t="array" ref="CP859">IF(AA859="","",
IF(INDEX(Settings!$H:$H,MATCH(CP$1,Settings!$G:$G,0))=TRUE,
100-100*(AA859-MINIFS(AA:AA,$E:$E,$E859))/(MAXIFS(AA:AA,$E:$E,$E859)-MINIFS(AA:AA,$E:$E,$E859)),
100*(AA859-MINIFS(AA:AA,$E:$E,$E859))/(MAXIFS(AA:AA,$E:$E,$E859)-MINIFS(AA:AA,$E:$E,$E859))))</f>
        <v/>
      </c>
      <c r="CQ859" s="223" t="str">
        <f t="array" ref="CQ859">IF(AB859="","",
IF(INDEX(Settings!$H:$H,MATCH(CQ$1,Settings!$G:$G,0))=TRUE,
100-100*(AB859-MINIFS(AB:AB,$E:$E,$E859))/(MAXIFS(AB:AB,$E:$E,$E859)-MINIFS(AB:AB,$E:$E,$E859)),
100*(AB859-MINIFS(AB:AB,$E:$E,$E859))/(MAXIFS(AB:AB,$E:$E,$E859)-MINIFS(AB:AB,$E:$E,$E859))))</f>
        <v/>
      </c>
      <c r="CR859" s="223" t="str">
        <f t="array" ref="CR859">IF(AC859="","",
IF(INDEX(Settings!$H:$H,MATCH(CR$1,Settings!$G:$G,0))=TRUE,
100-100*(AC859-MINIFS(AC:AC,$E:$E,$E859))/(MAXIFS(AC:AC,$E:$E,$E859)-MINIFS(AC:AC,$E:$E,$E859)),
100*(AC859-MINIFS(AC:AC,$E:$E,$E859))/(MAXIFS(AC:AC,$E:$E,$E859)-MINIFS(AC:AC,$E:$E,$E859))))</f>
        <v/>
      </c>
      <c r="CS859" s="223" t="str">
        <f t="array" ref="CS859">IF(AD859="","",
IF(INDEX(Settings!$H:$H,MATCH(CS$1,Settings!$G:$G,0))=TRUE,
100-100*(AD859-MINIFS(AD:AD,$E:$E,$E859))/(MAXIFS(AD:AD,$E:$E,$E859)-MINIFS(AD:AD,$E:$E,$E859)),
100*(AD859-MINIFS(AD:AD,$E:$E,$E859))/(MAXIFS(AD:AD,$E:$E,$E859)-MINIFS(AD:AD,$E:$E,$E859))))</f>
        <v/>
      </c>
      <c r="CT859" s="223" t="str">
        <f t="array" ref="CT859">IF(AE859="","",
IF(INDEX(Settings!$H:$H,MATCH(CT$1,Settings!$G:$G,0))=TRUE,
100-100*(AE859-MINIFS(AE:AE,$E:$E,$E859))/(MAXIFS(AE:AE,$E:$E,$E859)-MINIFS(AE:AE,$E:$E,$E859)),
100*(AE859-MINIFS(AE:AE,$E:$E,$E859))/(MAXIFS(AE:AE,$E:$E,$E859)-MINIFS(AE:AE,$E:$E,$E859))))</f>
        <v/>
      </c>
      <c r="CU859" s="223" t="str">
        <f t="array" ref="CU859">IF(AF859="","",
IF(INDEX(Settings!$H:$H,MATCH(CU$1,Settings!$G:$G,0))=TRUE,
100-100*(AF859-MINIFS(AF:AF,$E:$E,$E859))/(MAXIFS(AF:AF,$E:$E,$E859)-MINIFS(AF:AF,$E:$E,$E859)),
100*(AF859-MINIFS(AF:AF,$E:$E,$E859))/(MAXIFS(AF:AF,$E:$E,$E859)-MINIFS(AF:AF,$E:$E,$E859))))</f>
        <v/>
      </c>
      <c r="CV859" s="223" t="str">
        <f t="array" ref="CV859">IF(AG859="","",
IF(INDEX(Settings!$H:$H,MATCH(CV$1,Settings!$G:$G,0))=TRUE,
100-100*(AG859-MINIFS(AG:AG,$E:$E,$E859))/(MAXIFS(AG:AG,$E:$E,$E859)-MINIFS(AG:AG,$E:$E,$E859)),
100*(AG859-MINIFS(AG:AG,$E:$E,$E859))/(MAXIFS(AG:AG,$E:$E,$E859)-MINIFS(AG:AG,$E:$E,$E859))))</f>
        <v/>
      </c>
      <c r="CW859" s="223" t="str">
        <f t="array" ref="CW859">IF(AH859="","",
IF(INDEX(Settings!$H:$H,MATCH(CW$1,Settings!$G:$G,0))=TRUE,
100-100*(AH859-MINIFS(AH:AH,$E:$E,$E859))/(MAXIFS(AH:AH,$E:$E,$E859)-MINIFS(AH:AH,$E:$E,$E859)),
100*(AH859-MINIFS(AH:AH,$E:$E,$E859))/(MAXIFS(AH:AH,$E:$E,$E859)-MINIFS(AH:AH,$E:$E,$E859))))</f>
        <v/>
      </c>
      <c r="CX859" s="223" t="str">
        <f t="array" ref="CX859">IF(AI859="","",
IF(INDEX(Settings!$H:$H,MATCH(CX$1,Settings!$G:$G,0))=TRUE,
100-100*(AI859-MINIFS(AI:AI,$E:$E,$E859))/(MAXIFS(AI:AI,$E:$E,$E859)-MINIFS(AI:AI,$E:$E,$E859)),
100*(AI859-MINIFS(AI:AI,$E:$E,$E859))/(MAXIFS(AI:AI,$E:$E,$E859)-MINIFS(AI:AI,$E:$E,$E859))))</f>
        <v/>
      </c>
      <c r="CY859" s="223" t="str">
        <f t="array" ref="CY859">IF(AJ859="","",
IF(INDEX(Settings!$H:$H,MATCH(CY$1,Settings!$G:$G,0))=TRUE,
100-100*(AJ859-MINIFS(AJ:AJ,$E:$E,$E859))/(MAXIFS(AJ:AJ,$E:$E,$E859)-MINIFS(AJ:AJ,$E:$E,$E859)),
100*(AJ859-MINIFS(AJ:AJ,$E:$E,$E859))/(MAXIFS(AJ:AJ,$E:$E,$E859)-MINIFS(AJ:AJ,$E:$E,$E859))))</f>
        <v/>
      </c>
      <c r="CZ859" s="223" t="str">
        <f t="array" ref="CZ859">IF(AK859="","",
IF(INDEX(Settings!$H:$H,MATCH(CZ$1,Settings!$G:$G,0))=TRUE,
100-100*(AK859-MINIFS(AK:AK,$E:$E,$E859))/(MAXIFS(AK:AK,$E:$E,$E859)-MINIFS(AK:AK,$E:$E,$E859)),
100*(AK859-MINIFS(AK:AK,$E:$E,$E859))/(MAXIFS(AK:AK,$E:$E,$E859)-MINIFS(AK:AK,$E:$E,$E859))))</f>
        <v/>
      </c>
      <c r="DA859" s="223" t="str">
        <f t="array" ref="DA859">IF(AL859="","",
IF(INDEX(Settings!$H:$H,MATCH(DA$1,Settings!$G:$G,0))=TRUE,
100-100*(AL859-MINIFS(AL:AL,$E:$E,$E859))/(MAXIFS(AL:AL,$E:$E,$E859)-MINIFS(AL:AL,$E:$E,$E859)),
100*(AL859-MINIFS(AL:AL,$E:$E,$E859))/(MAXIFS(AL:AL,$E:$E,$E859)-MINIFS(AL:AL,$E:$E,$E859))))</f>
        <v/>
      </c>
      <c r="DB859" s="223" t="str">
        <f t="array" ref="DB859">IF(AM859="","",
IF(INDEX(Settings!$H:$H,MATCH(DB$1,Settings!$G:$G,0))=TRUE,
100-100*(AM859-MINIFS(AM:AM,$E:$E,$E859))/(MAXIFS(AM:AM,$E:$E,$E859)-MINIFS(AM:AM,$E:$E,$E859)),
100*(AM859-MINIFS(AM:AM,$E:$E,$E859))/(MAXIFS(AM:AM,$E:$E,$E859)-MINIFS(AM:AM,$E:$E,$E859))))</f>
        <v/>
      </c>
      <c r="DC859" s="223" t="str">
        <f t="array" ref="DC859">IF(AN859="","",
IF(INDEX(Settings!$H:$H,MATCH(DC$1,Settings!$G:$G,0))=TRUE,
100-100*(AN859-MINIFS(AN:AN,$E:$E,$E859))/(MAXIFS(AN:AN,$E:$E,$E859)-MINIFS(AN:AN,$E:$E,$E859)),
100*(AN859-MINIFS(AN:AN,$E:$E,$E859))/(MAXIFS(AN:AN,$E:$E,$E859)-MINIFS(AN:AN,$E:$E,$E859))))</f>
        <v/>
      </c>
      <c r="DD859" s="223" t="str">
        <f t="array" ref="DD859">IF(AO859="","",
IF(INDEX(Settings!$H:$H,MATCH(DD$1,Settings!$G:$G,0))=TRUE,
100-100*(AO859-MINIFS(AO:AO,$E:$E,$E859))/(MAXIFS(AO:AO,$E:$E,$E859)-MINIFS(AO:AO,$E:$E,$E859)),
100*(AO859-MINIFS(AO:AO,$E:$E,$E859))/(MAXIFS(AO:AO,$E:$E,$E859)-MINIFS(AO:AO,$E:$E,$E859))))</f>
        <v/>
      </c>
      <c r="DE859" s="223" t="str">
        <f t="array" ref="DE859">IF(AP859="","",
IF(INDEX(Settings!$H:$H,MATCH(DE$1,Settings!$G:$G,0))=TRUE,
100-100*(AP859-MINIFS(AP:AP,$E:$E,$E859))/(MAXIFS(AP:AP,$E:$E,$E859)-MINIFS(AP:AP,$E:$E,$E859)),
100*(AP859-MINIFS(AP:AP,$E:$E,$E859))/(MAXIFS(AP:AP,$E:$E,$E859)-MINIFS(AP:AP,$E:$E,$E859))))</f>
        <v/>
      </c>
      <c r="DF859" s="223" t="str">
        <f t="array" ref="DF859">IF(AQ859="","",
IF(INDEX(Settings!$H:$H,MATCH(DF$1,Settings!$G:$G,0))=TRUE,
100-100*(AQ859-MINIFS(AQ:AQ,$E:$E,$E859))/(MAXIFS(AQ:AQ,$E:$E,$E859)-MINIFS(AQ:AQ,$E:$E,$E859)),
100*(AQ859-MINIFS(AQ:AQ,$E:$E,$E859))/(MAXIFS(AQ:AQ,$E:$E,$E859)-MINIFS(AQ:AQ,$E:$E,$E859))))</f>
        <v/>
      </c>
      <c r="DG859" s="223" t="str">
        <f t="array" ref="DG859">IF(AR859="","",
IF(INDEX(Settings!$H:$H,MATCH(DG$1,Settings!$G:$G,0))=TRUE,
100-100*(AR859-MINIFS(AR:AR,$E:$E,$E859))/(MAXIFS(AR:AR,$E:$E,$E859)-MINIFS(AR:AR,$E:$E,$E859)),
100*(AR859-MINIFS(AR:AR,$E:$E,$E859))/(MAXIFS(AR:AR,$E:$E,$E859)-MINIFS(AR:AR,$E:$E,$E859))))</f>
        <v/>
      </c>
      <c r="DH859" s="223" t="str">
        <f t="array" ref="DH859">IF(AS859="","",
IF(INDEX(Settings!$H:$H,MATCH(DH$1,Settings!$G:$G,0))=TRUE,
100-100*(AS859-MINIFS(AS:AS,$E:$E,$E859))/(MAXIFS(AS:AS,$E:$E,$E859)-MINIFS(AS:AS,$E:$E,$E859)),
100*(AS859-MINIFS(AS:AS,$E:$E,$E859))/(MAXIFS(AS:AS,$E:$E,$E859)-MINIFS(AS:AS,$E:$E,$E859))))</f>
        <v/>
      </c>
      <c r="DI859" s="223" t="str">
        <f t="array" ref="DI859">IF(AT859="","",
IF(INDEX(Settings!$H:$H,MATCH(DI$1,Settings!$G:$G,0))=TRUE,
100-100*(AT859-MINIFS(AT:AT,$E:$E,$E859))/(MAXIFS(AT:AT,$E:$E,$E859)-MINIFS(AT:AT,$E:$E,$E859)),
100*(AT859-MINIFS(AT:AT,$E:$E,$E859))/(MAXIFS(AT:AT,$E:$E,$E859)-MINIFS(AT:AT,$E:$E,$E859))))</f>
        <v/>
      </c>
      <c r="DJ859" s="223" t="str">
        <f t="array" ref="DJ859">IF(AU859="","",
IF(INDEX(Settings!$H:$H,MATCH(DJ$1,Settings!$G:$G,0))=TRUE,
100-100*(AU859-MINIFS(AU:AU,$E:$E,$E859))/(MAXIFS(AU:AU,$E:$E,$E859)-MINIFS(AU:AU,$E:$E,$E859)),
100*(AU859-MINIFS(AU:AU,$E:$E,$E859))/(MAXIFS(AU:AU,$E:$E,$E859)-MINIFS(AU:AU,$E:$E,$E859))))</f>
        <v/>
      </c>
      <c r="DK859" s="223" t="str">
        <f t="array" ref="DK859">IF(AV859="","",
IF(INDEX(Settings!$H:$H,MATCH(DK$1,Settings!$G:$G,0))=TRUE,
100-100*(AV859-MINIFS(AV:AV,$E:$E,$E859))/(MAXIFS(AV:AV,$E:$E,$E859)-MINIFS(AV:AV,$E:$E,$E859)),
100*(AV859-MINIFS(AV:AV,$E:$E,$E859))/(MAXIFS(AV:AV,$E:$E,$E859)-MINIFS(AV:AV,$E:$E,$E859))))</f>
        <v/>
      </c>
      <c r="DL859" s="223" t="str">
        <f t="array" ref="DL859">IF(AW859="","",
IF(INDEX(Settings!$H:$H,MATCH(DL$1,Settings!$G:$G,0))=TRUE,
100-100*(AW859-MINIFS(AW:AW,$E:$E,$E859))/(MAXIFS(AW:AW,$E:$E,$E859)-MINIFS(AW:AW,$E:$E,$E859)),
100*(AW859-MINIFS(AW:AW,$E:$E,$E859))/(MAXIFS(AW:AW,$E:$E,$E859)-MINIFS(AW:AW,$E:$E,$E859))))</f>
        <v/>
      </c>
      <c r="DM859" s="223" t="str">
        <f t="array" ref="DM859">IF(AX859="","",
IF(INDEX(Settings!$H:$H,MATCH(DM$1,Settings!$G:$G,0))=TRUE,
100-100*(AX859-MINIFS(AX:AX,$E:$E,$E859))/(MAXIFS(AX:AX,$E:$E,$E859)-MINIFS(AX:AX,$E:$E,$E859)),
100*(AX859-MINIFS(AX:AX,$E:$E,$E859))/(MAXIFS(AX:AX,$E:$E,$E859)-MINIFS(AX:AX,$E:$E,$E859))))</f>
        <v/>
      </c>
      <c r="DN859" s="223" t="str">
        <f t="array" ref="DN859">IF(AY859="","",
IF(INDEX(Settings!$H:$H,MATCH(DN$1,Settings!$G:$G,0))=TRUE,
100-100*(AY859-MINIFS(AY:AY,$E:$E,$E859))/(MAXIFS(AY:AY,$E:$E,$E859)-MINIFS(AY:AY,$E:$E,$E859)),
100*(AY859-MINIFS(AY:AY,$E:$E,$E859))/(MAXIFS(AY:AY,$E:$E,$E859)-MINIFS(AY:AY,$E:$E,$E859))))</f>
        <v/>
      </c>
      <c r="DO859" s="223" t="str">
        <f t="array" ref="DO859">IF(AZ859="","",
IF(INDEX(Settings!$H:$H,MATCH(DO$1,Settings!$G:$G,0))=TRUE,
100-100*(AZ859-MINIFS(AZ:AZ,$E:$E,$E859))/(MAXIFS(AZ:AZ,$E:$E,$E859)-MINIFS(AZ:AZ,$E:$E,$E859)),
100*(AZ859-MINIFS(AZ:AZ,$E:$E,$E859))/(MAXIFS(AZ:AZ,$E:$E,$E859)-MINIFS(AZ:AZ,$E:$E,$E859))))</f>
        <v/>
      </c>
      <c r="DP859" s="223" t="str">
        <f t="array" ref="DP859">IF(BA859="","",
IF(INDEX(Settings!$H:$H,MATCH(DP$1,Settings!$G:$G,0))=TRUE,
100-100*(BA859-MINIFS(BA:BA,$E:$E,$E859))/(MAXIFS(BA:BA,$E:$E,$E859)-MINIFS(BA:BA,$E:$E,$E859)),
100*(BA859-MINIFS(BA:BA,$E:$E,$E859))/(MAXIFS(BA:BA,$E:$E,$E859)-MINIFS(BA:BA,$E:$E,$E859))))</f>
        <v/>
      </c>
      <c r="DQ859" s="223" t="str">
        <f t="array" ref="DQ859">IF(BB859="","",
IF(INDEX(Settings!$H:$H,MATCH(DQ$1,Settings!$G:$G,0))=TRUE,
100-100*(BB859-MINIFS(BB:BB,$E:$E,$E859))/(MAXIFS(BB:BB,$E:$E,$E859)-MINIFS(BB:BB,$E:$E,$E859)),
100*(BB859-MINIFS(BB:BB,$E:$E,$E859))/(MAXIFS(BB:BB,$E:$E,$E859)-MINIFS(BB:BB,$E:$E,$E859))))</f>
        <v/>
      </c>
      <c r="DR859" s="223" t="str">
        <f t="array" ref="DR859">IF(BC859="","",
IF(INDEX(Settings!$H:$H,MATCH(DR$1,Settings!$G:$G,0))=TRUE,
100-100*(BC859-MINIFS(BC:BC,$E:$E,$E859))/(MAXIFS(BC:BC,$E:$E,$E859)-MINIFS(BC:BC,$E:$E,$E859)),
100*(BC859-MINIFS(BC:BC,$E:$E,$E859))/(MAXIFS(BC:BC,$E:$E,$E859)-MINIFS(BC:BC,$E:$E,$E859))))</f>
        <v/>
      </c>
      <c r="DS859" s="223" t="str">
        <f t="array" ref="DS859">IF(BD859="","",
IF(INDEX(Settings!$H:$H,MATCH(DS$1,Settings!$G:$G,0))=TRUE,
100-100*(BD859-MINIFS(BD:BD,$E:$E,$E859))/(MAXIFS(BD:BD,$E:$E,$E859)-MINIFS(BD:BD,$E:$E,$E859)),
100*(BD859-MINIFS(BD:BD,$E:$E,$E859))/(MAXIFS(BD:BD,$E:$E,$E859)-MINIFS(BD:BD,$E:$E,$E859))))</f>
        <v/>
      </c>
      <c r="DT859" s="223" t="str">
        <f t="array" ref="DT859">IF(BE859="","",
IF(INDEX(Settings!$H:$H,MATCH(DT$1,Settings!$G:$G,0))=TRUE,
100-100*(BE859-MINIFS(BE:BE,$E:$E,$E859))/(MAXIFS(BE:BE,$E:$E,$E859)-MINIFS(BE:BE,$E:$E,$E859)),
100*(BE859-MINIFS(BE:BE,$E:$E,$E859))/(MAXIFS(BE:BE,$E:$E,$E859)-MINIFS(BE:BE,$E:$E,$E859))))</f>
        <v/>
      </c>
      <c r="DU859" s="223" t="str">
        <f t="array" ref="DU859">IF(BF859="","",
IF(INDEX(Settings!$H:$H,MATCH(DU$1,Settings!$G:$G,0))=TRUE,
100-100*(BF859-MINIFS(BF:BF,$E:$E,$E859))/(MAXIFS(BF:BF,$E:$E,$E859)-MINIFS(BF:BF,$E:$E,$E859)),
100*(BF859-MINIFS(BF:BF,$E:$E,$E859))/(MAXIFS(BF:BF,$E:$E,$E859)-MINIFS(BF:BF,$E:$E,$E859))))</f>
        <v/>
      </c>
      <c r="DV859" s="223" t="str">
        <f t="array" ref="DV859">IF(BG859="","",
IF(INDEX(Settings!$H:$H,MATCH(DV$1,Settings!$G:$G,0))=TRUE,
100-100*(BG859-MINIFS(BG:BG,$E:$E,$E859))/(MAXIFS(BG:BG,$E:$E,$E859)-MINIFS(BG:BG,$E:$E,$E859)),
100*(BG859-MINIFS(BG:BG,$E:$E,$E859))/(MAXIFS(BG:BG,$E:$E,$E859)-MINIFS(BG:BG,$E:$E,$E859))))</f>
        <v/>
      </c>
      <c r="DW859" s="223" t="str">
        <f t="array" ref="DW859">IF(BH859="","",
IF(INDEX(Settings!$H:$H,MATCH(DW$1,Settings!$G:$G,0))=TRUE,
100-100*(BH859-MINIFS(BH:BH,$E:$E,$E859))/(MAXIFS(BH:BH,$E:$E,$E859)-MINIFS(BH:BH,$E:$E,$E859)),
100*(BH859-MINIFS(BH:BH,$E:$E,$E859))/(MAXIFS(BH:BH,$E:$E,$E859)-MINIFS(BH:BH,$E:$E,$E859))))</f>
        <v/>
      </c>
      <c r="DX859" s="223" t="str">
        <f t="array" ref="DX859">IF(BI859="","",
IF(INDEX(Settings!$H:$H,MATCH(DX$1,Settings!$G:$G,0))=TRUE,
100-100*(BI859-MINIFS(BI:BI,$E:$E,$E859))/(MAXIFS(BI:BI,$E:$E,$E859)-MINIFS(BI:BI,$E:$E,$E859)),
100*(BI859-MINIFS(BI:BI,$E:$E,$E859))/(MAXIFS(BI:BI,$E:$E,$E859)-MINIFS(BI:BI,$E:$E,$E859))))</f>
        <v/>
      </c>
      <c r="DY859" s="223" t="str">
        <f t="array" ref="DY859">IF(BJ859="","",
IF(INDEX(Settings!$H:$H,MATCH(DY$1,Settings!$G:$G,0))=TRUE,
100-100*(BJ859-MINIFS(BJ:BJ,$E:$E,$E859))/(MAXIFS(BJ:BJ,$E:$E,$E859)-MINIFS(BJ:BJ,$E:$E,$E859)),
100*(BJ859-MINIFS(BJ:BJ,$E:$E,$E859))/(MAXIFS(BJ:BJ,$E:$E,$E859)-MINIFS(BJ:BJ,$E:$E,$E859))))</f>
        <v/>
      </c>
      <c r="DZ859" s="225"/>
      <c r="EA859" s="225"/>
      <c r="EB859" s="225" t="str">
        <f t="shared" si="8"/>
        <v/>
      </c>
      <c r="EC859" s="225" t="str">
        <f t="shared" si="9"/>
        <v/>
      </c>
      <c r="ED859" s="225" t="str">
        <f t="shared" si="10"/>
        <v/>
      </c>
      <c r="EE859" s="225" t="str">
        <f t="shared" si="11"/>
        <v/>
      </c>
      <c r="EF859" s="225" t="str">
        <f t="shared" si="12"/>
        <v/>
      </c>
      <c r="EG859" s="225" t="str">
        <f t="shared" si="13"/>
        <v/>
      </c>
      <c r="EH859" s="225"/>
      <c r="EI859" s="225"/>
      <c r="EJ859" s="225"/>
      <c r="EK859" s="225"/>
      <c r="EL859" s="225"/>
      <c r="EM859" s="225"/>
    </row>
  </sheetData>
  <autoFilter ref="$A$2:$EM$859">
    <sortState ref="A2:EM859">
      <sortCondition ref="A2:A859"/>
      <sortCondition ref="J2:J859"/>
      <sortCondition ref="B2:B859"/>
    </sortState>
  </autoFilter>
  <conditionalFormatting sqref="A3:A21">
    <cfRule type="cellIs" dxfId="17" priority="1" operator="equal">
      <formula>0</formula>
    </cfRule>
  </conditionalFormatting>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196</v>
      </c>
    </row>
    <row r="2">
      <c r="A2" s="239">
        <v>5.1</v>
      </c>
      <c r="B2" s="239">
        <v>10.0</v>
      </c>
      <c r="C2" s="239">
        <v>36.74</v>
      </c>
    </row>
    <row r="3">
      <c r="A3" s="239">
        <v>9.1</v>
      </c>
      <c r="B3" s="239">
        <v>12.0</v>
      </c>
      <c r="C3" s="239">
        <v>37.07</v>
      </c>
    </row>
    <row r="4">
      <c r="A4" s="239">
        <v>11.1</v>
      </c>
      <c r="B4" s="239">
        <v>13.0</v>
      </c>
      <c r="C4" s="239">
        <v>37.41</v>
      </c>
    </row>
    <row r="5">
      <c r="A5" s="239">
        <v>11.2</v>
      </c>
      <c r="B5" s="239">
        <v>13.0</v>
      </c>
      <c r="C5" s="239">
        <v>37.74</v>
      </c>
    </row>
    <row r="6">
      <c r="A6" s="239">
        <v>12.1</v>
      </c>
      <c r="B6" s="239">
        <v>13.5</v>
      </c>
      <c r="C6" s="239">
        <v>38.08</v>
      </c>
    </row>
    <row r="7">
      <c r="A7" s="239">
        <v>12.2</v>
      </c>
      <c r="B7" s="239">
        <v>13.5</v>
      </c>
      <c r="C7" s="239">
        <v>38.42</v>
      </c>
    </row>
    <row r="8">
      <c r="A8" s="239">
        <v>12.3</v>
      </c>
      <c r="B8" s="239">
        <v>13.5</v>
      </c>
      <c r="C8" s="239">
        <v>38.75</v>
      </c>
    </row>
    <row r="9">
      <c r="A9" s="239">
        <v>13.1</v>
      </c>
      <c r="B9" s="239">
        <v>14.0</v>
      </c>
      <c r="C9" s="239">
        <v>39.09</v>
      </c>
    </row>
    <row r="10">
      <c r="A10" s="239">
        <v>13.2</v>
      </c>
      <c r="B10" s="239">
        <v>14.0</v>
      </c>
      <c r="C10" s="239">
        <v>39.42</v>
      </c>
    </row>
    <row r="11">
      <c r="A11" s="239">
        <v>13.3</v>
      </c>
      <c r="B11" s="239">
        <v>14.0</v>
      </c>
      <c r="C11" s="239">
        <v>39.76</v>
      </c>
    </row>
    <row r="12">
      <c r="A12" s="239">
        <v>13.4</v>
      </c>
      <c r="B12" s="239">
        <v>14.0</v>
      </c>
      <c r="C12" s="239">
        <v>40.1</v>
      </c>
    </row>
    <row r="13">
      <c r="A13" s="239">
        <v>14.1</v>
      </c>
      <c r="B13" s="239">
        <v>14.5</v>
      </c>
      <c r="C13" s="239">
        <v>40.43</v>
      </c>
    </row>
    <row r="14">
      <c r="A14" s="239">
        <v>14.2</v>
      </c>
      <c r="B14" s="239">
        <v>14.5</v>
      </c>
      <c r="C14" s="239">
        <v>40.77</v>
      </c>
    </row>
    <row r="15">
      <c r="A15" s="239">
        <v>14.3</v>
      </c>
      <c r="B15" s="239">
        <v>14.5</v>
      </c>
      <c r="C15" s="239">
        <v>41.1</v>
      </c>
    </row>
    <row r="16">
      <c r="A16" s="239">
        <v>14.4</v>
      </c>
      <c r="B16" s="239">
        <v>14.5</v>
      </c>
      <c r="C16" s="239">
        <v>41.44</v>
      </c>
    </row>
    <row r="17">
      <c r="A17" s="239">
        <v>14.5</v>
      </c>
      <c r="B17" s="239">
        <v>14.5</v>
      </c>
      <c r="C17" s="239">
        <v>41.78</v>
      </c>
    </row>
    <row r="18">
      <c r="A18" s="239">
        <v>14.6</v>
      </c>
      <c r="B18" s="239">
        <v>14.5</v>
      </c>
      <c r="C18" s="239">
        <v>42.11</v>
      </c>
    </row>
    <row r="19">
      <c r="A19" s="239">
        <v>14.7</v>
      </c>
      <c r="B19" s="239">
        <v>14.5</v>
      </c>
      <c r="C19" s="239">
        <v>42.45</v>
      </c>
    </row>
    <row r="20">
      <c r="A20" s="239">
        <v>14.8</v>
      </c>
      <c r="B20" s="239">
        <v>14.5</v>
      </c>
      <c r="C20" s="239">
        <v>42.78</v>
      </c>
    </row>
    <row r="21">
      <c r="A21" s="239">
        <v>15.1</v>
      </c>
      <c r="B21" s="239">
        <v>15.0</v>
      </c>
      <c r="C21" s="239">
        <v>43.12</v>
      </c>
    </row>
    <row r="22">
      <c r="A22" s="239">
        <v>15.2</v>
      </c>
      <c r="B22" s="239">
        <v>15.0</v>
      </c>
      <c r="C22" s="239">
        <v>43.46</v>
      </c>
    </row>
    <row r="23">
      <c r="A23" s="239">
        <v>15.3</v>
      </c>
      <c r="B23" s="239">
        <v>15.0</v>
      </c>
      <c r="C23" s="239">
        <v>43.79</v>
      </c>
    </row>
    <row r="24">
      <c r="A24" s="239">
        <v>15.4</v>
      </c>
      <c r="B24" s="239">
        <v>15.0</v>
      </c>
      <c r="C24" s="239">
        <v>44.13</v>
      </c>
    </row>
    <row r="25">
      <c r="A25" s="239">
        <v>15.5</v>
      </c>
      <c r="B25" s="239">
        <v>15.0</v>
      </c>
      <c r="C25" s="239">
        <v>44.46</v>
      </c>
    </row>
    <row r="26">
      <c r="A26" s="239">
        <v>15.6</v>
      </c>
      <c r="B26" s="239">
        <v>15.0</v>
      </c>
      <c r="C26" s="239">
        <v>44.8</v>
      </c>
    </row>
    <row r="27">
      <c r="A27" s="239">
        <v>15.7</v>
      </c>
      <c r="B27" s="239">
        <v>15.0</v>
      </c>
      <c r="C27" s="239">
        <v>45.14</v>
      </c>
    </row>
    <row r="28">
      <c r="A28" s="239">
        <v>15.8</v>
      </c>
      <c r="B28" s="239">
        <v>15.0</v>
      </c>
      <c r="C28" s="239">
        <v>45.47</v>
      </c>
    </row>
    <row r="29">
      <c r="A29" s="239">
        <v>16.1</v>
      </c>
      <c r="B29" s="239">
        <v>15.5</v>
      </c>
      <c r="C29" s="239">
        <v>45.81</v>
      </c>
    </row>
    <row r="30">
      <c r="A30" s="239">
        <v>16.2</v>
      </c>
      <c r="B30" s="239">
        <v>15.5</v>
      </c>
      <c r="C30" s="239">
        <v>46.14</v>
      </c>
    </row>
    <row r="31">
      <c r="A31" s="239">
        <v>16.3</v>
      </c>
      <c r="B31" s="239">
        <v>15.5</v>
      </c>
      <c r="C31" s="239">
        <v>46.48</v>
      </c>
    </row>
    <row r="32">
      <c r="A32" s="239">
        <v>16.4</v>
      </c>
      <c r="B32" s="239">
        <v>15.5</v>
      </c>
      <c r="C32" s="239">
        <v>46.82</v>
      </c>
    </row>
    <row r="33">
      <c r="A33" s="239">
        <v>16.5</v>
      </c>
      <c r="B33" s="239">
        <v>15.5</v>
      </c>
      <c r="C33" s="239">
        <v>47.15</v>
      </c>
    </row>
    <row r="34">
      <c r="A34" s="239">
        <v>16.6</v>
      </c>
      <c r="B34" s="239">
        <v>15.5</v>
      </c>
      <c r="C34" s="239">
        <v>47.49</v>
      </c>
    </row>
    <row r="35">
      <c r="A35" s="239">
        <v>16.7</v>
      </c>
      <c r="B35" s="239">
        <v>15.5</v>
      </c>
      <c r="C35" s="239">
        <v>47.82</v>
      </c>
    </row>
    <row r="36">
      <c r="A36" s="239">
        <v>16.8</v>
      </c>
      <c r="B36" s="239">
        <v>15.5</v>
      </c>
      <c r="C36" s="239">
        <v>48.16</v>
      </c>
    </row>
    <row r="37">
      <c r="A37" s="239">
        <v>17.1</v>
      </c>
      <c r="B37" s="239">
        <v>16.0</v>
      </c>
      <c r="C37" s="239">
        <v>48.5</v>
      </c>
    </row>
    <row r="38">
      <c r="A38" s="239">
        <v>17.2</v>
      </c>
      <c r="B38" s="239">
        <v>16.0</v>
      </c>
      <c r="C38" s="239">
        <v>48.83</v>
      </c>
    </row>
    <row r="39">
      <c r="A39" s="239">
        <v>17.3</v>
      </c>
      <c r="B39" s="239">
        <v>16.0</v>
      </c>
      <c r="C39" s="239">
        <v>49.17</v>
      </c>
    </row>
    <row r="40">
      <c r="A40" s="239">
        <v>17.4</v>
      </c>
      <c r="B40" s="239">
        <v>16.0</v>
      </c>
      <c r="C40" s="239">
        <v>49.5</v>
      </c>
    </row>
    <row r="41">
      <c r="A41" s="239">
        <v>17.5</v>
      </c>
      <c r="B41" s="239">
        <v>16.0</v>
      </c>
      <c r="C41" s="239">
        <v>49.84</v>
      </c>
    </row>
    <row r="42">
      <c r="A42" s="239">
        <v>17.6</v>
      </c>
      <c r="B42" s="239">
        <v>16.0</v>
      </c>
      <c r="C42" s="239">
        <v>50.18</v>
      </c>
    </row>
    <row r="43">
      <c r="A43" s="239">
        <v>17.7</v>
      </c>
      <c r="B43" s="239">
        <v>16.0</v>
      </c>
      <c r="C43" s="239">
        <v>50.51</v>
      </c>
    </row>
    <row r="44">
      <c r="A44" s="239">
        <v>17.8</v>
      </c>
      <c r="B44" s="239">
        <v>16.0</v>
      </c>
      <c r="C44" s="239">
        <v>50.85</v>
      </c>
    </row>
    <row r="45">
      <c r="A45" s="239">
        <v>18.1</v>
      </c>
      <c r="B45" s="239">
        <v>16.5</v>
      </c>
      <c r="C45" s="239">
        <v>51.18</v>
      </c>
    </row>
    <row r="46">
      <c r="A46" s="239">
        <v>18.2</v>
      </c>
      <c r="B46" s="239">
        <v>16.5</v>
      </c>
      <c r="C46" s="239">
        <v>51.52</v>
      </c>
    </row>
    <row r="47">
      <c r="A47" s="239">
        <v>18.3</v>
      </c>
      <c r="B47" s="239">
        <v>16.5</v>
      </c>
      <c r="C47" s="239">
        <v>51.86</v>
      </c>
    </row>
    <row r="48">
      <c r="A48" s="239">
        <v>18.4</v>
      </c>
      <c r="B48" s="239">
        <v>16.5</v>
      </c>
      <c r="C48" s="239">
        <v>52.19</v>
      </c>
    </row>
    <row r="49">
      <c r="A49" s="239">
        <v>18.5</v>
      </c>
      <c r="B49" s="239">
        <v>16.5</v>
      </c>
      <c r="C49" s="239">
        <v>52.53</v>
      </c>
    </row>
    <row r="50">
      <c r="A50" s="239">
        <v>18.6</v>
      </c>
      <c r="B50" s="239">
        <v>16.5</v>
      </c>
      <c r="C50" s="239">
        <v>57.86</v>
      </c>
    </row>
    <row r="51">
      <c r="A51" s="239">
        <v>18.7</v>
      </c>
      <c r="B51" s="239">
        <v>16.5</v>
      </c>
      <c r="C51" s="239">
        <v>63.2</v>
      </c>
    </row>
    <row r="52">
      <c r="A52" s="239">
        <v>18.8</v>
      </c>
      <c r="B52" s="239">
        <v>16.5</v>
      </c>
      <c r="C52" s="239">
        <v>53.54</v>
      </c>
    </row>
    <row r="53">
      <c r="A53" s="239">
        <v>19.1</v>
      </c>
      <c r="B53" s="239">
        <v>17.0</v>
      </c>
      <c r="C53" s="239">
        <v>53.87</v>
      </c>
    </row>
    <row r="54">
      <c r="A54" s="239">
        <v>19.2</v>
      </c>
      <c r="B54" s="239">
        <v>17.0</v>
      </c>
      <c r="C54" s="239">
        <v>64.21</v>
      </c>
    </row>
    <row r="55">
      <c r="A55" s="239">
        <v>19.3</v>
      </c>
      <c r="B55" s="239">
        <v>17.0</v>
      </c>
      <c r="C55" s="239">
        <v>54.54</v>
      </c>
    </row>
    <row r="56">
      <c r="A56" s="239">
        <v>19.4</v>
      </c>
      <c r="B56" s="239">
        <v>17.0</v>
      </c>
      <c r="C56" s="239">
        <v>54.88</v>
      </c>
    </row>
    <row r="57">
      <c r="A57" s="239">
        <v>19.5</v>
      </c>
      <c r="B57" s="239">
        <v>17.0</v>
      </c>
      <c r="C57" s="239">
        <v>56.22</v>
      </c>
    </row>
    <row r="58">
      <c r="A58" s="239">
        <v>19.6</v>
      </c>
      <c r="B58" s="239">
        <v>17.0</v>
      </c>
      <c r="C58" s="239">
        <v>55.55</v>
      </c>
    </row>
    <row r="59">
      <c r="A59" s="239">
        <v>19.7</v>
      </c>
      <c r="B59" s="239">
        <v>17.0</v>
      </c>
      <c r="C59" s="239">
        <v>55.89</v>
      </c>
    </row>
    <row r="60">
      <c r="A60" s="239">
        <v>19.8</v>
      </c>
      <c r="B60" s="239">
        <v>17.0</v>
      </c>
      <c r="C60" s="239">
        <v>56.22</v>
      </c>
    </row>
    <row r="61">
      <c r="A61" s="239">
        <v>20.1</v>
      </c>
      <c r="B61" s="239">
        <v>17.5</v>
      </c>
      <c r="C61" s="239">
        <v>56.56</v>
      </c>
    </row>
    <row r="62">
      <c r="A62" s="239">
        <v>20.2</v>
      </c>
      <c r="B62" s="239">
        <v>17.5</v>
      </c>
      <c r="C62" s="239">
        <v>56.9</v>
      </c>
    </row>
    <row r="63">
      <c r="A63" s="239">
        <v>20.3</v>
      </c>
      <c r="B63" s="239">
        <v>17.5</v>
      </c>
      <c r="C63" s="239">
        <v>57.23</v>
      </c>
    </row>
    <row r="64">
      <c r="A64" s="239">
        <v>20.4</v>
      </c>
      <c r="B64" s="239">
        <v>17.5</v>
      </c>
      <c r="C64" s="239">
        <v>57.57</v>
      </c>
    </row>
    <row r="65">
      <c r="A65" s="239">
        <v>20.5</v>
      </c>
      <c r="B65" s="239">
        <v>17.5</v>
      </c>
      <c r="C65" s="239">
        <v>67.9</v>
      </c>
    </row>
    <row r="66">
      <c r="A66" s="239">
        <v>20.6</v>
      </c>
      <c r="B66" s="239">
        <v>17.5</v>
      </c>
      <c r="C66" s="239">
        <v>58.24</v>
      </c>
    </row>
    <row r="67">
      <c r="A67" s="239">
        <v>20.7</v>
      </c>
      <c r="B67" s="239">
        <v>17.5</v>
      </c>
      <c r="C67" s="239">
        <v>58.58</v>
      </c>
    </row>
    <row r="68">
      <c r="A68" s="239">
        <v>20.8</v>
      </c>
      <c r="B68" s="239">
        <v>17.5</v>
      </c>
      <c r="C68" s="239">
        <v>58.91</v>
      </c>
    </row>
    <row r="69">
      <c r="A69" s="239">
        <v>21.1</v>
      </c>
      <c r="B69" s="239">
        <v>18.0</v>
      </c>
      <c r="C69" s="239">
        <v>59.25</v>
      </c>
    </row>
    <row r="70">
      <c r="A70" s="239">
        <v>21.2</v>
      </c>
      <c r="B70" s="239">
        <v>18.0</v>
      </c>
      <c r="C70" s="239">
        <v>59.58</v>
      </c>
    </row>
    <row r="71">
      <c r="A71" s="239">
        <v>21.3</v>
      </c>
      <c r="B71" s="239">
        <v>18.0</v>
      </c>
      <c r="C71" s="239">
        <v>59.92</v>
      </c>
    </row>
    <row r="72">
      <c r="A72" s="239">
        <v>21.4</v>
      </c>
      <c r="B72" s="239">
        <v>18.0</v>
      </c>
      <c r="C72" s="239">
        <v>60.26</v>
      </c>
    </row>
    <row r="73">
      <c r="A73" s="239">
        <v>21.5</v>
      </c>
      <c r="B73" s="239">
        <v>18.0</v>
      </c>
      <c r="C73" s="239">
        <v>60.59</v>
      </c>
    </row>
    <row r="74">
      <c r="A74" s="239">
        <v>21.6</v>
      </c>
      <c r="B74" s="239">
        <v>18.0</v>
      </c>
      <c r="C74" s="239">
        <v>60.93</v>
      </c>
    </row>
    <row r="75">
      <c r="A75" s="239">
        <v>21.7</v>
      </c>
      <c r="B75" s="239">
        <v>18.0</v>
      </c>
      <c r="C75" s="239">
        <v>61.26</v>
      </c>
    </row>
    <row r="76">
      <c r="A76" s="239">
        <v>21.8</v>
      </c>
      <c r="B76" s="239">
        <v>18.0</v>
      </c>
      <c r="C76" s="239">
        <v>61.6</v>
      </c>
    </row>
    <row r="77">
      <c r="A77" s="239">
        <v>22.1</v>
      </c>
      <c r="B77" s="239">
        <v>18.5</v>
      </c>
      <c r="C77" s="239">
        <v>61.94</v>
      </c>
    </row>
    <row r="78">
      <c r="A78" s="239">
        <v>22.2</v>
      </c>
      <c r="B78" s="239">
        <v>18.5</v>
      </c>
      <c r="C78" s="239">
        <v>62.27</v>
      </c>
    </row>
    <row r="79">
      <c r="A79" s="239">
        <v>22.3</v>
      </c>
      <c r="B79" s="239">
        <v>18.5</v>
      </c>
      <c r="C79" s="239">
        <v>62.61</v>
      </c>
    </row>
    <row r="80">
      <c r="A80" s="239">
        <v>22.4</v>
      </c>
      <c r="B80" s="239">
        <v>18.5</v>
      </c>
      <c r="C80" s="239">
        <v>62.54</v>
      </c>
    </row>
    <row r="81">
      <c r="A81" s="239">
        <v>22.5</v>
      </c>
      <c r="B81" s="239">
        <v>18.5</v>
      </c>
      <c r="C81" s="239">
        <v>63.28</v>
      </c>
    </row>
    <row r="82">
      <c r="A82" s="239">
        <v>22.6</v>
      </c>
      <c r="B82" s="239">
        <v>18.5</v>
      </c>
      <c r="C82" s="239">
        <v>63.62</v>
      </c>
    </row>
    <row r="83">
      <c r="A83" s="239">
        <v>22.7</v>
      </c>
      <c r="B83" s="239">
        <v>18.5</v>
      </c>
      <c r="C83" s="239">
        <v>63.95</v>
      </c>
    </row>
    <row r="84">
      <c r="A84" s="239">
        <v>22.8</v>
      </c>
      <c r="B84" s="239">
        <v>18.5</v>
      </c>
      <c r="C84" s="239">
        <v>64.29</v>
      </c>
    </row>
    <row r="85">
      <c r="A85" s="239">
        <v>23.1</v>
      </c>
      <c r="B85" s="239">
        <v>19.0</v>
      </c>
      <c r="C85" s="239">
        <v>64.62</v>
      </c>
    </row>
    <row r="86">
      <c r="A86" s="239">
        <v>23.2</v>
      </c>
      <c r="B86" s="239">
        <v>19.0</v>
      </c>
      <c r="C86" s="239">
        <v>64.96</v>
      </c>
    </row>
    <row r="87">
      <c r="A87" s="239">
        <v>23.3</v>
      </c>
      <c r="B87" s="239">
        <v>19.0</v>
      </c>
      <c r="C87" s="239">
        <v>66.3</v>
      </c>
    </row>
    <row r="88">
      <c r="A88" s="239">
        <v>23.4</v>
      </c>
      <c r="B88" s="239">
        <v>19.0</v>
      </c>
      <c r="C88" s="239">
        <v>65.63</v>
      </c>
    </row>
    <row r="89">
      <c r="A89" s="239">
        <v>23.5</v>
      </c>
      <c r="B89" s="239">
        <v>19.0</v>
      </c>
      <c r="C89" s="239">
        <v>65.97</v>
      </c>
    </row>
    <row r="90">
      <c r="A90" s="239">
        <v>23.6</v>
      </c>
      <c r="B90" s="239">
        <v>19.0</v>
      </c>
      <c r="C90" s="239">
        <v>66.3</v>
      </c>
    </row>
    <row r="91">
      <c r="A91" s="239">
        <v>23.7</v>
      </c>
      <c r="B91" s="239">
        <v>19.0</v>
      </c>
      <c r="C91" s="239">
        <v>66.64</v>
      </c>
    </row>
    <row r="92">
      <c r="A92" s="239">
        <v>23.8</v>
      </c>
      <c r="B92" s="239">
        <v>19.0</v>
      </c>
      <c r="C92" s="239">
        <v>66.98</v>
      </c>
    </row>
    <row r="93">
      <c r="A93" s="240"/>
      <c r="B93" s="240"/>
      <c r="C93" s="240"/>
    </row>
    <row r="94">
      <c r="A94" s="240"/>
      <c r="B94" s="240"/>
      <c r="C94" s="240"/>
    </row>
    <row r="95">
      <c r="A95" s="240"/>
      <c r="B95" s="240"/>
      <c r="C95" s="240"/>
    </row>
    <row r="96">
      <c r="A96" s="240"/>
      <c r="B96" s="240"/>
      <c r="C96" s="240"/>
    </row>
    <row r="97">
      <c r="A97" s="240"/>
      <c r="B97" s="240"/>
      <c r="C97" s="240"/>
    </row>
    <row r="98">
      <c r="A98" s="240"/>
      <c r="B98" s="240"/>
      <c r="C98" s="240"/>
    </row>
    <row r="99">
      <c r="A99" s="240"/>
      <c r="B99" s="240"/>
      <c r="C99" s="240"/>
    </row>
    <row r="100">
      <c r="A100" s="240"/>
      <c r="B100" s="240"/>
      <c r="C100" s="240"/>
    </row>
    <row r="101">
      <c r="A101" s="240"/>
      <c r="B101" s="240"/>
      <c r="C101" s="240"/>
    </row>
    <row r="102">
      <c r="A102" s="240"/>
      <c r="B102" s="240"/>
      <c r="C102" s="240"/>
    </row>
    <row r="103">
      <c r="A103" s="240"/>
      <c r="B103" s="240"/>
      <c r="C103" s="240"/>
    </row>
    <row r="104">
      <c r="A104" s="240"/>
      <c r="B104" s="240"/>
      <c r="C104" s="240"/>
    </row>
    <row r="105">
      <c r="A105" s="240"/>
      <c r="B105" s="240"/>
      <c r="C105" s="240"/>
    </row>
    <row r="106">
      <c r="A106" s="240"/>
      <c r="B106" s="240"/>
      <c r="C106" s="240"/>
    </row>
    <row r="107">
      <c r="A107" s="240"/>
      <c r="B107" s="240"/>
      <c r="C107" s="240"/>
    </row>
    <row r="108">
      <c r="A108" s="240"/>
      <c r="B108" s="240"/>
      <c r="C108" s="240"/>
    </row>
    <row r="109">
      <c r="A109" s="240"/>
      <c r="B109" s="240"/>
      <c r="C109" s="240"/>
    </row>
    <row r="110">
      <c r="A110" s="240"/>
      <c r="B110" s="240"/>
      <c r="C110" s="240"/>
    </row>
    <row r="111">
      <c r="A111" s="240"/>
      <c r="B111" s="240"/>
      <c r="C111" s="240"/>
    </row>
    <row r="112">
      <c r="A112" s="240"/>
      <c r="B112" s="240"/>
      <c r="C112" s="240"/>
    </row>
    <row r="113">
      <c r="A113" s="240"/>
      <c r="B113" s="240"/>
      <c r="C113" s="240"/>
    </row>
    <row r="114">
      <c r="A114" s="240"/>
      <c r="B114" s="240"/>
      <c r="C114" s="240"/>
    </row>
    <row r="115">
      <c r="A115" s="240"/>
      <c r="B115" s="240"/>
      <c r="C115" s="240"/>
    </row>
    <row r="116">
      <c r="A116" s="240"/>
      <c r="B116" s="240"/>
      <c r="C116" s="240"/>
    </row>
    <row r="117">
      <c r="A117" s="240"/>
      <c r="B117" s="240"/>
      <c r="C117" s="240"/>
    </row>
    <row r="118">
      <c r="A118" s="240"/>
      <c r="B118" s="240"/>
      <c r="C118" s="240"/>
    </row>
    <row r="119">
      <c r="A119" s="240"/>
      <c r="B119" s="240"/>
      <c r="C119" s="240"/>
    </row>
    <row r="120">
      <c r="A120" s="240"/>
      <c r="B120" s="240"/>
      <c r="C120" s="240"/>
    </row>
    <row r="121">
      <c r="A121" s="240"/>
      <c r="B121" s="240"/>
      <c r="C121" s="240"/>
    </row>
    <row r="122">
      <c r="A122" s="240"/>
      <c r="B122" s="240"/>
      <c r="C122" s="240"/>
    </row>
    <row r="123">
      <c r="A123" s="240"/>
      <c r="B123" s="240"/>
      <c r="C123" s="240"/>
    </row>
    <row r="124">
      <c r="A124" s="240"/>
      <c r="B124" s="240"/>
      <c r="C124" s="240"/>
    </row>
    <row r="125">
      <c r="A125" s="240"/>
      <c r="B125" s="240"/>
      <c r="C125" s="240"/>
    </row>
    <row r="126">
      <c r="A126" s="240"/>
      <c r="B126" s="240"/>
      <c r="C126" s="240"/>
    </row>
    <row r="127">
      <c r="A127" s="240"/>
      <c r="B127" s="240"/>
      <c r="C127" s="240"/>
    </row>
    <row r="128">
      <c r="A128" s="240"/>
      <c r="B128" s="240"/>
      <c r="C128" s="240"/>
    </row>
    <row r="129">
      <c r="A129" s="240"/>
      <c r="B129" s="240"/>
      <c r="C129" s="240"/>
    </row>
    <row r="130">
      <c r="A130" s="240"/>
      <c r="B130" s="240"/>
      <c r="C130" s="240"/>
    </row>
    <row r="131">
      <c r="A131" s="240"/>
      <c r="B131" s="240"/>
      <c r="C131" s="240"/>
    </row>
    <row r="132">
      <c r="A132" s="240"/>
      <c r="B132" s="240"/>
      <c r="C132" s="240"/>
    </row>
    <row r="133">
      <c r="A133" s="240"/>
      <c r="B133" s="240"/>
      <c r="C133" s="240"/>
    </row>
    <row r="134">
      <c r="A134" s="240"/>
      <c r="B134" s="240"/>
      <c r="C134" s="240"/>
    </row>
    <row r="135">
      <c r="A135" s="240"/>
      <c r="B135" s="240"/>
      <c r="C135" s="240"/>
    </row>
    <row r="136">
      <c r="A136" s="240"/>
      <c r="B136" s="240"/>
      <c r="C136" s="240"/>
    </row>
    <row r="137">
      <c r="A137" s="240"/>
      <c r="B137" s="240"/>
      <c r="C137" s="240"/>
    </row>
    <row r="138">
      <c r="A138" s="240"/>
      <c r="B138" s="240"/>
      <c r="C138" s="240"/>
    </row>
    <row r="139">
      <c r="A139" s="240"/>
      <c r="B139" s="240"/>
      <c r="C139" s="240"/>
    </row>
    <row r="140">
      <c r="A140" s="240"/>
      <c r="B140" s="240"/>
      <c r="C140" s="240"/>
    </row>
    <row r="141">
      <c r="A141" s="240"/>
      <c r="B141" s="240"/>
      <c r="C141" s="240"/>
    </row>
    <row r="142">
      <c r="A142" s="240"/>
      <c r="B142" s="240"/>
      <c r="C142" s="240"/>
    </row>
    <row r="143">
      <c r="A143" s="240"/>
      <c r="B143" s="240"/>
      <c r="C143" s="240"/>
    </row>
    <row r="144">
      <c r="A144" s="240"/>
      <c r="B144" s="240"/>
      <c r="C144" s="240"/>
    </row>
    <row r="145">
      <c r="A145" s="240"/>
      <c r="B145" s="240"/>
      <c r="C145" s="240"/>
    </row>
    <row r="146">
      <c r="A146" s="240"/>
      <c r="B146" s="240"/>
      <c r="C146" s="240"/>
    </row>
    <row r="147">
      <c r="A147" s="240"/>
      <c r="B147" s="240"/>
      <c r="C147" s="240"/>
    </row>
    <row r="148">
      <c r="A148" s="240"/>
      <c r="B148" s="240"/>
      <c r="C148" s="240"/>
    </row>
    <row r="149">
      <c r="A149" s="240"/>
      <c r="B149" s="240"/>
      <c r="C149" s="240"/>
    </row>
    <row r="150">
      <c r="A150" s="240"/>
      <c r="B150" s="240"/>
      <c r="C150" s="240"/>
    </row>
    <row r="151">
      <c r="A151" s="240"/>
      <c r="B151" s="240"/>
      <c r="C151" s="240"/>
    </row>
    <row r="152">
      <c r="A152" s="240"/>
      <c r="B152" s="240"/>
      <c r="C152" s="240"/>
    </row>
    <row r="153">
      <c r="A153" s="240"/>
      <c r="B153" s="240"/>
      <c r="C153" s="240"/>
    </row>
    <row r="154">
      <c r="A154" s="240"/>
      <c r="B154" s="240"/>
      <c r="C154" s="240"/>
    </row>
    <row r="155">
      <c r="A155" s="240"/>
      <c r="B155" s="240"/>
      <c r="C155" s="240"/>
    </row>
    <row r="156">
      <c r="A156" s="240"/>
      <c r="B156" s="240"/>
      <c r="C156" s="240"/>
    </row>
    <row r="157">
      <c r="A157" s="240"/>
      <c r="B157" s="240"/>
      <c r="C157" s="240"/>
    </row>
    <row r="158">
      <c r="A158" s="240"/>
      <c r="B158" s="240"/>
      <c r="C158" s="240"/>
    </row>
    <row r="159">
      <c r="A159" s="240"/>
      <c r="B159" s="240"/>
      <c r="C159" s="240"/>
    </row>
    <row r="160">
      <c r="A160" s="240"/>
      <c r="B160" s="240"/>
      <c r="C160" s="240"/>
    </row>
    <row r="161">
      <c r="A161" s="240"/>
      <c r="B161" s="240"/>
      <c r="C161" s="240"/>
    </row>
    <row r="162">
      <c r="A162" s="240"/>
      <c r="B162" s="240"/>
      <c r="C162" s="240"/>
    </row>
    <row r="163">
      <c r="A163" s="240"/>
      <c r="B163" s="240"/>
      <c r="C163" s="240"/>
    </row>
    <row r="164">
      <c r="A164" s="240"/>
      <c r="B164" s="240"/>
      <c r="C164" s="240"/>
    </row>
    <row r="165">
      <c r="A165" s="240"/>
      <c r="B165" s="240"/>
      <c r="C165" s="240"/>
    </row>
    <row r="166">
      <c r="A166" s="240"/>
      <c r="B166" s="240"/>
      <c r="C166" s="240"/>
    </row>
    <row r="167">
      <c r="A167" s="240"/>
      <c r="B167" s="240"/>
      <c r="C167" s="240"/>
    </row>
    <row r="168">
      <c r="A168" s="240"/>
      <c r="B168" s="240"/>
      <c r="C168" s="240"/>
    </row>
    <row r="169">
      <c r="A169" s="240"/>
      <c r="B169" s="240"/>
      <c r="C169" s="240"/>
    </row>
    <row r="170">
      <c r="A170" s="240"/>
      <c r="B170" s="240"/>
      <c r="C170" s="240"/>
    </row>
    <row r="171">
      <c r="A171" s="240"/>
      <c r="B171" s="240"/>
      <c r="C171" s="240"/>
    </row>
    <row r="172">
      <c r="A172" s="240"/>
      <c r="B172" s="240"/>
      <c r="C172" s="240"/>
    </row>
    <row r="173">
      <c r="A173" s="240"/>
      <c r="B173" s="240"/>
      <c r="C173" s="240"/>
    </row>
    <row r="174">
      <c r="A174" s="240"/>
      <c r="B174" s="240"/>
      <c r="C174" s="240"/>
    </row>
    <row r="175">
      <c r="A175" s="240"/>
      <c r="B175" s="240"/>
      <c r="C175" s="240"/>
    </row>
    <row r="176">
      <c r="A176" s="240"/>
      <c r="B176" s="240"/>
      <c r="C176" s="240"/>
    </row>
    <row r="177">
      <c r="A177" s="240"/>
      <c r="B177" s="240"/>
      <c r="C177" s="240"/>
    </row>
    <row r="178">
      <c r="A178" s="240"/>
      <c r="B178" s="240"/>
      <c r="C178" s="240"/>
    </row>
    <row r="179">
      <c r="A179" s="240"/>
      <c r="B179" s="240"/>
      <c r="C179" s="240"/>
    </row>
    <row r="180">
      <c r="A180" s="240"/>
      <c r="B180" s="240"/>
      <c r="C180" s="240"/>
    </row>
    <row r="181">
      <c r="A181" s="240"/>
      <c r="B181" s="240"/>
      <c r="C181" s="240"/>
    </row>
    <row r="182">
      <c r="A182" s="240"/>
      <c r="B182" s="240"/>
      <c r="C182" s="240"/>
    </row>
    <row r="183">
      <c r="A183" s="240"/>
      <c r="B183" s="240"/>
      <c r="C183" s="240"/>
    </row>
    <row r="184">
      <c r="A184" s="240"/>
      <c r="B184" s="240"/>
      <c r="C184" s="240"/>
    </row>
    <row r="185">
      <c r="A185" s="240"/>
      <c r="B185" s="240"/>
      <c r="C185" s="240"/>
    </row>
    <row r="186">
      <c r="A186" s="240"/>
      <c r="B186" s="240"/>
      <c r="C186" s="240"/>
    </row>
    <row r="187">
      <c r="A187" s="240"/>
      <c r="B187" s="240"/>
      <c r="C187" s="240"/>
    </row>
    <row r="188">
      <c r="A188" s="240"/>
      <c r="B188" s="240"/>
      <c r="C188" s="240"/>
    </row>
    <row r="189">
      <c r="A189" s="240"/>
      <c r="B189" s="240"/>
      <c r="C189" s="240"/>
    </row>
    <row r="190">
      <c r="A190" s="240"/>
      <c r="B190" s="240"/>
      <c r="C190" s="240"/>
    </row>
    <row r="191">
      <c r="A191" s="240"/>
      <c r="B191" s="240"/>
      <c r="C191" s="240"/>
    </row>
    <row r="192">
      <c r="A192" s="240"/>
      <c r="B192" s="240"/>
      <c r="C192" s="240"/>
    </row>
    <row r="193">
      <c r="A193" s="240"/>
      <c r="B193" s="240"/>
      <c r="C193" s="240"/>
    </row>
    <row r="194">
      <c r="A194" s="240"/>
      <c r="B194" s="240"/>
      <c r="C194" s="240"/>
    </row>
    <row r="195">
      <c r="A195" s="240"/>
      <c r="B195" s="240"/>
      <c r="C195" s="240"/>
    </row>
    <row r="196">
      <c r="A196" s="240"/>
      <c r="B196" s="240"/>
      <c r="C196" s="240"/>
    </row>
    <row r="197">
      <c r="A197" s="240"/>
      <c r="B197" s="240"/>
      <c r="C197" s="240"/>
    </row>
    <row r="198">
      <c r="A198" s="240"/>
      <c r="B198" s="240"/>
      <c r="C198" s="240"/>
    </row>
    <row r="199">
      <c r="A199" s="240"/>
      <c r="B199" s="240"/>
      <c r="C199" s="240"/>
    </row>
    <row r="200">
      <c r="A200" s="240"/>
      <c r="B200" s="240"/>
      <c r="C200" s="240"/>
    </row>
    <row r="201">
      <c r="A201" s="240"/>
      <c r="B201" s="240"/>
      <c r="C201" s="240"/>
    </row>
    <row r="202">
      <c r="A202" s="240"/>
      <c r="B202" s="240"/>
      <c r="C202" s="240"/>
    </row>
    <row r="203">
      <c r="A203" s="240"/>
      <c r="B203" s="240"/>
      <c r="C203" s="240"/>
    </row>
    <row r="204">
      <c r="A204" s="240"/>
      <c r="B204" s="240"/>
      <c r="C204" s="240"/>
    </row>
    <row r="205">
      <c r="A205" s="240"/>
      <c r="B205" s="240"/>
      <c r="C205" s="240"/>
    </row>
    <row r="206">
      <c r="A206" s="240"/>
      <c r="B206" s="240"/>
      <c r="C206" s="240"/>
    </row>
    <row r="207">
      <c r="A207" s="240"/>
      <c r="B207" s="240"/>
      <c r="C207" s="240"/>
    </row>
    <row r="208">
      <c r="A208" s="240"/>
      <c r="B208" s="240"/>
      <c r="C208" s="240"/>
    </row>
    <row r="209">
      <c r="A209" s="240"/>
      <c r="B209" s="240"/>
      <c r="C209" s="240"/>
    </row>
    <row r="210">
      <c r="A210" s="240"/>
      <c r="B210" s="240"/>
      <c r="C210" s="240"/>
    </row>
    <row r="211">
      <c r="A211" s="240"/>
      <c r="B211" s="240"/>
      <c r="C211" s="240"/>
    </row>
    <row r="212">
      <c r="A212" s="240"/>
      <c r="B212" s="240"/>
      <c r="C212" s="240"/>
    </row>
    <row r="213">
      <c r="A213" s="240"/>
      <c r="B213" s="240"/>
      <c r="C213" s="240"/>
    </row>
    <row r="214">
      <c r="A214" s="240"/>
      <c r="B214" s="240"/>
      <c r="C214" s="240"/>
    </row>
    <row r="215">
      <c r="A215" s="240"/>
      <c r="B215" s="240"/>
      <c r="C215" s="240"/>
    </row>
    <row r="216">
      <c r="A216" s="240"/>
      <c r="B216" s="240"/>
      <c r="C216" s="240"/>
    </row>
    <row r="217">
      <c r="A217" s="240"/>
      <c r="B217" s="240"/>
      <c r="C217" s="240"/>
    </row>
    <row r="218">
      <c r="A218" s="240"/>
      <c r="B218" s="240"/>
      <c r="C218" s="240"/>
    </row>
    <row r="219">
      <c r="A219" s="240"/>
      <c r="B219" s="240"/>
      <c r="C219" s="240"/>
    </row>
    <row r="220">
      <c r="A220" s="240"/>
      <c r="B220" s="240"/>
      <c r="C220" s="240"/>
    </row>
    <row r="221">
      <c r="A221" s="240"/>
      <c r="B221" s="240"/>
      <c r="C221" s="240"/>
    </row>
    <row r="222">
      <c r="A222" s="240"/>
      <c r="B222" s="240"/>
      <c r="C222" s="240"/>
    </row>
    <row r="223">
      <c r="A223" s="240"/>
      <c r="B223" s="240"/>
      <c r="C223" s="240"/>
    </row>
    <row r="224">
      <c r="A224" s="240"/>
      <c r="B224" s="240"/>
      <c r="C224" s="240"/>
    </row>
    <row r="225">
      <c r="A225" s="240"/>
      <c r="B225" s="240"/>
      <c r="C225" s="240"/>
    </row>
    <row r="226">
      <c r="A226" s="240"/>
      <c r="B226" s="240"/>
      <c r="C226" s="240"/>
    </row>
    <row r="227">
      <c r="A227" s="240"/>
      <c r="B227" s="240"/>
      <c r="C227" s="240"/>
    </row>
    <row r="228">
      <c r="A228" s="240"/>
      <c r="B228" s="240"/>
      <c r="C228" s="240"/>
    </row>
    <row r="229">
      <c r="A229" s="240"/>
      <c r="B229" s="240"/>
      <c r="C229" s="240"/>
    </row>
    <row r="230">
      <c r="A230" s="240"/>
      <c r="B230" s="240"/>
      <c r="C230" s="240"/>
    </row>
    <row r="231">
      <c r="A231" s="240"/>
      <c r="B231" s="240"/>
      <c r="C231" s="240"/>
    </row>
    <row r="232">
      <c r="A232" s="240"/>
      <c r="B232" s="240"/>
      <c r="C232" s="240"/>
    </row>
    <row r="233">
      <c r="A233" s="240"/>
      <c r="B233" s="240"/>
      <c r="C233" s="240"/>
    </row>
    <row r="234">
      <c r="A234" s="240"/>
      <c r="B234" s="240"/>
      <c r="C234" s="240"/>
    </row>
    <row r="235">
      <c r="A235" s="240"/>
      <c r="B235" s="240"/>
      <c r="C235" s="240"/>
    </row>
    <row r="236">
      <c r="A236" s="240"/>
      <c r="B236" s="240"/>
      <c r="C236" s="240"/>
    </row>
    <row r="237">
      <c r="A237" s="240"/>
      <c r="B237" s="240"/>
      <c r="C237" s="240"/>
    </row>
    <row r="238">
      <c r="A238" s="240"/>
      <c r="B238" s="240"/>
      <c r="C238" s="240"/>
    </row>
    <row r="239">
      <c r="A239" s="240"/>
      <c r="B239" s="240"/>
      <c r="C239" s="240"/>
    </row>
    <row r="240">
      <c r="A240" s="240"/>
      <c r="B240" s="240"/>
      <c r="C240" s="240"/>
    </row>
    <row r="241">
      <c r="A241" s="240"/>
      <c r="B241" s="240"/>
      <c r="C241" s="240"/>
    </row>
    <row r="242">
      <c r="A242" s="240"/>
      <c r="B242" s="240"/>
      <c r="C242" s="240"/>
    </row>
    <row r="243">
      <c r="A243" s="240"/>
      <c r="B243" s="240"/>
      <c r="C243" s="240"/>
    </row>
    <row r="244">
      <c r="A244" s="240"/>
      <c r="B244" s="240"/>
      <c r="C244" s="240"/>
    </row>
    <row r="245">
      <c r="A245" s="240"/>
      <c r="B245" s="240"/>
      <c r="C245" s="240"/>
    </row>
    <row r="246">
      <c r="A246" s="240"/>
      <c r="B246" s="240"/>
      <c r="C246" s="240"/>
    </row>
    <row r="247">
      <c r="A247" s="240"/>
      <c r="B247" s="240"/>
      <c r="C247" s="240"/>
    </row>
    <row r="248">
      <c r="A248" s="240"/>
      <c r="B248" s="240"/>
      <c r="C248" s="240"/>
    </row>
    <row r="249">
      <c r="A249" s="240"/>
      <c r="B249" s="240"/>
      <c r="C249" s="240"/>
    </row>
    <row r="250">
      <c r="A250" s="240"/>
      <c r="B250" s="240"/>
      <c r="C250" s="240"/>
    </row>
    <row r="251">
      <c r="A251" s="240"/>
      <c r="B251" s="240"/>
      <c r="C251" s="240"/>
    </row>
    <row r="252">
      <c r="A252" s="240"/>
      <c r="B252" s="240"/>
      <c r="C252" s="240"/>
    </row>
    <row r="253">
      <c r="A253" s="240"/>
      <c r="B253" s="240"/>
      <c r="C253" s="240"/>
    </row>
    <row r="254">
      <c r="A254" s="240"/>
      <c r="B254" s="240"/>
      <c r="C254" s="240"/>
    </row>
    <row r="255">
      <c r="A255" s="240"/>
      <c r="B255" s="240"/>
      <c r="C255" s="240"/>
    </row>
    <row r="256">
      <c r="A256" s="240"/>
      <c r="B256" s="240"/>
      <c r="C256" s="240"/>
    </row>
    <row r="257">
      <c r="A257" s="240"/>
      <c r="B257" s="240"/>
      <c r="C257" s="240"/>
    </row>
    <row r="258">
      <c r="A258" s="240"/>
      <c r="B258" s="240"/>
      <c r="C258" s="240"/>
    </row>
    <row r="259">
      <c r="A259" s="240"/>
      <c r="B259" s="240"/>
      <c r="C259" s="240"/>
    </row>
    <row r="260">
      <c r="A260" s="240"/>
      <c r="B260" s="240"/>
      <c r="C260" s="240"/>
    </row>
    <row r="261">
      <c r="A261" s="240"/>
      <c r="B261" s="240"/>
      <c r="C261" s="240"/>
    </row>
    <row r="262">
      <c r="A262" s="240"/>
      <c r="B262" s="240"/>
      <c r="C262" s="240"/>
    </row>
    <row r="263">
      <c r="A263" s="240"/>
      <c r="B263" s="240"/>
      <c r="C263" s="240"/>
    </row>
    <row r="264">
      <c r="A264" s="240"/>
      <c r="B264" s="240"/>
      <c r="C264" s="240"/>
    </row>
    <row r="265">
      <c r="A265" s="240"/>
      <c r="B265" s="240"/>
      <c r="C265" s="240"/>
    </row>
    <row r="266">
      <c r="A266" s="240"/>
      <c r="B266" s="240"/>
      <c r="C266" s="240"/>
    </row>
    <row r="267">
      <c r="A267" s="240"/>
      <c r="B267" s="240"/>
      <c r="C267" s="240"/>
    </row>
    <row r="268">
      <c r="A268" s="240"/>
      <c r="B268" s="240"/>
      <c r="C268" s="240"/>
    </row>
    <row r="269">
      <c r="A269" s="240"/>
      <c r="B269" s="240"/>
      <c r="C269" s="240"/>
    </row>
    <row r="270">
      <c r="A270" s="240"/>
      <c r="B270" s="240"/>
      <c r="C270" s="240"/>
    </row>
    <row r="271">
      <c r="A271" s="240"/>
      <c r="B271" s="240"/>
      <c r="C271" s="240"/>
    </row>
    <row r="272">
      <c r="A272" s="240"/>
      <c r="B272" s="240"/>
      <c r="C272" s="240"/>
    </row>
    <row r="273">
      <c r="A273" s="240"/>
      <c r="B273" s="240"/>
      <c r="C273" s="240"/>
    </row>
    <row r="274">
      <c r="A274" s="240"/>
      <c r="B274" s="240"/>
      <c r="C274" s="240"/>
    </row>
    <row r="275">
      <c r="A275" s="240"/>
      <c r="B275" s="240"/>
      <c r="C275" s="240"/>
    </row>
    <row r="276">
      <c r="A276" s="240"/>
      <c r="B276" s="240"/>
      <c r="C276" s="240"/>
    </row>
    <row r="277">
      <c r="A277" s="240"/>
      <c r="B277" s="240"/>
      <c r="C277" s="240"/>
    </row>
    <row r="278">
      <c r="A278" s="240"/>
      <c r="B278" s="240"/>
      <c r="C278" s="240"/>
    </row>
    <row r="279">
      <c r="A279" s="240"/>
      <c r="B279" s="240"/>
      <c r="C279" s="240"/>
    </row>
    <row r="280">
      <c r="A280" s="240"/>
      <c r="B280" s="240"/>
      <c r="C280" s="240"/>
    </row>
    <row r="281">
      <c r="A281" s="240"/>
      <c r="B281" s="240"/>
      <c r="C281" s="240"/>
    </row>
    <row r="282">
      <c r="A282" s="240"/>
      <c r="B282" s="240"/>
      <c r="C282" s="240"/>
    </row>
    <row r="283">
      <c r="A283" s="240"/>
      <c r="B283" s="240"/>
      <c r="C283" s="240"/>
    </row>
    <row r="284">
      <c r="A284" s="240"/>
      <c r="B284" s="240"/>
      <c r="C284" s="240"/>
    </row>
    <row r="285">
      <c r="A285" s="240"/>
      <c r="B285" s="240"/>
      <c r="C285" s="240"/>
    </row>
    <row r="286">
      <c r="A286" s="240"/>
      <c r="B286" s="240"/>
      <c r="C286" s="240"/>
    </row>
    <row r="287">
      <c r="A287" s="240"/>
      <c r="B287" s="240"/>
      <c r="C287" s="240"/>
    </row>
    <row r="288">
      <c r="A288" s="240"/>
      <c r="B288" s="240"/>
      <c r="C288" s="240"/>
    </row>
    <row r="289">
      <c r="A289" s="240"/>
      <c r="B289" s="240"/>
      <c r="C289" s="240"/>
    </row>
    <row r="290">
      <c r="A290" s="240"/>
      <c r="B290" s="240"/>
      <c r="C290" s="240"/>
    </row>
    <row r="291">
      <c r="A291" s="240"/>
      <c r="B291" s="240"/>
      <c r="C291" s="240"/>
    </row>
    <row r="292">
      <c r="A292" s="240"/>
      <c r="B292" s="240"/>
      <c r="C292" s="240"/>
    </row>
    <row r="293">
      <c r="A293" s="240"/>
      <c r="B293" s="240"/>
      <c r="C293" s="240"/>
    </row>
    <row r="294">
      <c r="A294" s="240"/>
      <c r="B294" s="240"/>
      <c r="C294" s="240"/>
    </row>
    <row r="295">
      <c r="A295" s="240"/>
      <c r="B295" s="240"/>
      <c r="C295" s="240"/>
    </row>
    <row r="296">
      <c r="A296" s="240"/>
      <c r="B296" s="240"/>
      <c r="C296" s="240"/>
    </row>
    <row r="297">
      <c r="A297" s="240"/>
      <c r="B297" s="240"/>
      <c r="C297" s="240"/>
    </row>
    <row r="298">
      <c r="A298" s="240"/>
      <c r="B298" s="240"/>
      <c r="C298" s="240"/>
    </row>
    <row r="299">
      <c r="A299" s="240"/>
      <c r="B299" s="240"/>
      <c r="C299" s="240"/>
    </row>
    <row r="300">
      <c r="A300" s="240"/>
      <c r="B300" s="240"/>
      <c r="C300" s="240"/>
    </row>
    <row r="301">
      <c r="A301" s="240"/>
      <c r="B301" s="240"/>
      <c r="C301" s="240"/>
    </row>
    <row r="302">
      <c r="A302" s="240"/>
      <c r="B302" s="240"/>
      <c r="C302" s="240"/>
    </row>
    <row r="303">
      <c r="A303" s="240"/>
      <c r="B303" s="240"/>
      <c r="C303" s="240"/>
    </row>
    <row r="304">
      <c r="A304" s="240"/>
      <c r="B304" s="240"/>
      <c r="C304" s="240"/>
    </row>
    <row r="305">
      <c r="A305" s="240"/>
      <c r="B305" s="240"/>
      <c r="C305" s="240"/>
    </row>
    <row r="306">
      <c r="A306" s="240"/>
      <c r="B306" s="240"/>
      <c r="C306" s="240"/>
    </row>
    <row r="307">
      <c r="A307" s="240"/>
      <c r="B307" s="240"/>
      <c r="C307" s="240"/>
    </row>
    <row r="308">
      <c r="A308" s="240"/>
      <c r="B308" s="240"/>
      <c r="C308" s="240"/>
    </row>
    <row r="309">
      <c r="A309" s="240"/>
      <c r="B309" s="240"/>
      <c r="C309" s="240"/>
    </row>
    <row r="310">
      <c r="A310" s="240"/>
      <c r="B310" s="240"/>
      <c r="C310" s="240"/>
    </row>
    <row r="311">
      <c r="A311" s="240"/>
      <c r="B311" s="240"/>
      <c r="C311" s="240"/>
    </row>
    <row r="312">
      <c r="A312" s="240"/>
      <c r="B312" s="240"/>
      <c r="C312" s="240"/>
    </row>
    <row r="313">
      <c r="A313" s="240"/>
      <c r="B313" s="240"/>
      <c r="C313" s="240"/>
    </row>
    <row r="314">
      <c r="A314" s="240"/>
      <c r="B314" s="240"/>
      <c r="C314" s="240"/>
    </row>
    <row r="315">
      <c r="A315" s="240"/>
      <c r="B315" s="240"/>
      <c r="C315" s="240"/>
    </row>
    <row r="316">
      <c r="A316" s="240"/>
      <c r="B316" s="240"/>
      <c r="C316" s="240"/>
    </row>
    <row r="317">
      <c r="A317" s="240"/>
      <c r="B317" s="240"/>
      <c r="C317" s="240"/>
    </row>
    <row r="318">
      <c r="A318" s="240"/>
      <c r="B318" s="240"/>
      <c r="C318" s="240"/>
    </row>
    <row r="319">
      <c r="A319" s="240"/>
      <c r="B319" s="240"/>
      <c r="C319" s="240"/>
    </row>
    <row r="320">
      <c r="A320" s="240"/>
      <c r="B320" s="240"/>
      <c r="C320" s="240"/>
    </row>
    <row r="321">
      <c r="A321" s="240"/>
      <c r="B321" s="240"/>
      <c r="C321" s="240"/>
    </row>
    <row r="322">
      <c r="A322" s="240"/>
      <c r="B322" s="240"/>
      <c r="C322" s="240"/>
    </row>
    <row r="323">
      <c r="A323" s="240"/>
      <c r="B323" s="240"/>
      <c r="C323" s="240"/>
    </row>
    <row r="324">
      <c r="A324" s="240"/>
      <c r="B324" s="240"/>
      <c r="C324" s="240"/>
    </row>
    <row r="325">
      <c r="A325" s="240"/>
      <c r="B325" s="240"/>
      <c r="C325" s="240"/>
    </row>
    <row r="326">
      <c r="A326" s="240"/>
      <c r="B326" s="240"/>
      <c r="C326" s="240"/>
    </row>
    <row r="327">
      <c r="A327" s="240"/>
      <c r="B327" s="240"/>
      <c r="C327" s="240"/>
    </row>
    <row r="328">
      <c r="A328" s="240"/>
      <c r="B328" s="240"/>
      <c r="C328" s="240"/>
    </row>
    <row r="329">
      <c r="A329" s="240"/>
      <c r="B329" s="240"/>
      <c r="C329" s="240"/>
    </row>
    <row r="330">
      <c r="A330" s="240"/>
      <c r="B330" s="240"/>
      <c r="C330" s="240"/>
    </row>
    <row r="331">
      <c r="A331" s="240"/>
      <c r="B331" s="240"/>
      <c r="C331" s="240"/>
    </row>
    <row r="332">
      <c r="A332" s="240"/>
      <c r="B332" s="240"/>
      <c r="C332" s="240"/>
    </row>
    <row r="333">
      <c r="A333" s="240"/>
      <c r="B333" s="240"/>
      <c r="C333" s="240"/>
    </row>
    <row r="334">
      <c r="A334" s="240"/>
      <c r="B334" s="240"/>
      <c r="C334" s="240"/>
    </row>
    <row r="335">
      <c r="A335" s="240"/>
      <c r="B335" s="240"/>
      <c r="C335" s="240"/>
    </row>
    <row r="336">
      <c r="A336" s="240"/>
      <c r="B336" s="240"/>
      <c r="C336" s="240"/>
    </row>
    <row r="337">
      <c r="A337" s="240"/>
      <c r="B337" s="240"/>
      <c r="C337" s="240"/>
    </row>
    <row r="338">
      <c r="A338" s="240"/>
      <c r="B338" s="240"/>
      <c r="C338" s="240"/>
    </row>
    <row r="339">
      <c r="A339" s="240"/>
      <c r="B339" s="240"/>
      <c r="C339" s="240"/>
    </row>
    <row r="340">
      <c r="A340" s="240"/>
      <c r="B340" s="240"/>
      <c r="C340" s="240"/>
    </row>
    <row r="341">
      <c r="A341" s="240"/>
      <c r="B341" s="240"/>
      <c r="C341" s="240"/>
    </row>
    <row r="342">
      <c r="A342" s="240"/>
      <c r="B342" s="240"/>
      <c r="C342" s="240"/>
    </row>
    <row r="343">
      <c r="A343" s="240"/>
      <c r="B343" s="240"/>
      <c r="C343" s="240"/>
    </row>
    <row r="344">
      <c r="A344" s="240"/>
      <c r="B344" s="240"/>
      <c r="C344" s="240"/>
    </row>
    <row r="345">
      <c r="A345" s="240"/>
      <c r="B345" s="240"/>
      <c r="C345" s="240"/>
    </row>
    <row r="346">
      <c r="A346" s="240"/>
      <c r="B346" s="240"/>
      <c r="C346" s="240"/>
    </row>
    <row r="347">
      <c r="A347" s="240"/>
      <c r="B347" s="240"/>
      <c r="C347" s="240"/>
    </row>
    <row r="348">
      <c r="A348" s="240"/>
      <c r="B348" s="240"/>
      <c r="C348" s="240"/>
    </row>
    <row r="349">
      <c r="A349" s="240"/>
      <c r="B349" s="240"/>
      <c r="C349" s="240"/>
    </row>
    <row r="350">
      <c r="A350" s="240"/>
      <c r="B350" s="240"/>
      <c r="C350" s="240"/>
    </row>
    <row r="351">
      <c r="A351" s="240"/>
      <c r="B351" s="240"/>
      <c r="C351" s="240"/>
    </row>
    <row r="352">
      <c r="A352" s="240"/>
      <c r="B352" s="240"/>
      <c r="C352" s="240"/>
    </row>
    <row r="353">
      <c r="A353" s="240"/>
      <c r="B353" s="240"/>
      <c r="C353" s="240"/>
    </row>
    <row r="354">
      <c r="A354" s="240"/>
      <c r="B354" s="240"/>
      <c r="C354" s="240"/>
    </row>
    <row r="355">
      <c r="A355" s="240"/>
      <c r="B355" s="240"/>
      <c r="C355" s="240"/>
    </row>
    <row r="356">
      <c r="A356" s="240"/>
      <c r="B356" s="240"/>
      <c r="C356" s="240"/>
    </row>
    <row r="357">
      <c r="A357" s="240"/>
      <c r="B357" s="240"/>
      <c r="C357" s="240"/>
    </row>
    <row r="358">
      <c r="A358" s="240"/>
      <c r="B358" s="240"/>
      <c r="C358" s="240"/>
    </row>
    <row r="359">
      <c r="A359" s="240"/>
      <c r="B359" s="240"/>
      <c r="C359" s="240"/>
    </row>
    <row r="360">
      <c r="A360" s="240"/>
      <c r="B360" s="240"/>
      <c r="C360" s="240"/>
    </row>
    <row r="361">
      <c r="A361" s="240"/>
      <c r="B361" s="240"/>
      <c r="C361" s="240"/>
    </row>
    <row r="362">
      <c r="A362" s="240"/>
      <c r="B362" s="240"/>
      <c r="C362" s="240"/>
    </row>
    <row r="363">
      <c r="A363" s="240"/>
      <c r="B363" s="240"/>
      <c r="C363" s="240"/>
    </row>
    <row r="364">
      <c r="A364" s="240"/>
      <c r="B364" s="240"/>
      <c r="C364" s="240"/>
    </row>
    <row r="365">
      <c r="A365" s="240"/>
      <c r="B365" s="240"/>
      <c r="C365" s="240"/>
    </row>
    <row r="366">
      <c r="A366" s="240"/>
      <c r="B366" s="240"/>
      <c r="C366" s="240"/>
    </row>
    <row r="367">
      <c r="A367" s="240"/>
      <c r="B367" s="240"/>
      <c r="C367" s="240"/>
    </row>
    <row r="368">
      <c r="A368" s="240"/>
      <c r="B368" s="240"/>
      <c r="C368" s="240"/>
    </row>
    <row r="369">
      <c r="A369" s="240"/>
      <c r="B369" s="240"/>
      <c r="C369" s="240"/>
    </row>
    <row r="370">
      <c r="A370" s="240"/>
      <c r="B370" s="240"/>
      <c r="C370" s="240"/>
    </row>
    <row r="371">
      <c r="A371" s="240"/>
      <c r="B371" s="240"/>
      <c r="C371" s="240"/>
    </row>
    <row r="372">
      <c r="A372" s="240"/>
      <c r="B372" s="240"/>
      <c r="C372" s="240"/>
    </row>
    <row r="373">
      <c r="A373" s="240"/>
      <c r="B373" s="240"/>
      <c r="C373" s="240"/>
    </row>
    <row r="374">
      <c r="A374" s="240"/>
      <c r="B374" s="240"/>
      <c r="C374" s="240"/>
    </row>
    <row r="375">
      <c r="A375" s="240"/>
      <c r="B375" s="240"/>
      <c r="C375" s="240"/>
    </row>
    <row r="376">
      <c r="A376" s="240"/>
      <c r="B376" s="240"/>
      <c r="C376" s="240"/>
    </row>
    <row r="377">
      <c r="A377" s="240"/>
      <c r="B377" s="240"/>
      <c r="C377" s="240"/>
    </row>
    <row r="378">
      <c r="A378" s="240"/>
      <c r="B378" s="240"/>
      <c r="C378" s="240"/>
    </row>
    <row r="379">
      <c r="A379" s="240"/>
      <c r="B379" s="240"/>
      <c r="C379" s="240"/>
    </row>
    <row r="380">
      <c r="A380" s="240"/>
      <c r="B380" s="240"/>
      <c r="C380" s="240"/>
    </row>
    <row r="381">
      <c r="A381" s="240"/>
      <c r="B381" s="240"/>
      <c r="C381" s="240"/>
    </row>
    <row r="382">
      <c r="A382" s="240"/>
      <c r="B382" s="240"/>
      <c r="C382" s="240"/>
    </row>
    <row r="383">
      <c r="A383" s="240"/>
      <c r="B383" s="240"/>
      <c r="C383" s="240"/>
    </row>
    <row r="384">
      <c r="A384" s="240"/>
      <c r="B384" s="240"/>
      <c r="C384" s="240"/>
    </row>
    <row r="385">
      <c r="A385" s="240"/>
      <c r="B385" s="240"/>
      <c r="C385" s="240"/>
    </row>
    <row r="386">
      <c r="A386" s="240"/>
      <c r="B386" s="240"/>
      <c r="C386" s="240"/>
    </row>
    <row r="387">
      <c r="A387" s="240"/>
      <c r="B387" s="240"/>
      <c r="C387" s="240"/>
    </row>
    <row r="388">
      <c r="A388" s="240"/>
      <c r="B388" s="240"/>
      <c r="C388" s="240"/>
    </row>
    <row r="389">
      <c r="A389" s="240"/>
      <c r="B389" s="240"/>
      <c r="C389" s="240"/>
    </row>
    <row r="390">
      <c r="A390" s="240"/>
      <c r="B390" s="240"/>
      <c r="C390" s="240"/>
    </row>
    <row r="391">
      <c r="A391" s="240"/>
      <c r="B391" s="240"/>
      <c r="C391" s="240"/>
    </row>
    <row r="392">
      <c r="A392" s="240"/>
      <c r="B392" s="240"/>
      <c r="C392" s="240"/>
    </row>
    <row r="393">
      <c r="A393" s="240"/>
      <c r="B393" s="240"/>
      <c r="C393" s="240"/>
    </row>
    <row r="394">
      <c r="A394" s="240"/>
      <c r="B394" s="240"/>
      <c r="C394" s="240"/>
    </row>
    <row r="395">
      <c r="A395" s="240"/>
      <c r="B395" s="240"/>
      <c r="C395" s="240"/>
    </row>
    <row r="396">
      <c r="A396" s="240"/>
      <c r="B396" s="240"/>
      <c r="C396" s="240"/>
    </row>
    <row r="397">
      <c r="A397" s="240"/>
      <c r="B397" s="240"/>
      <c r="C397" s="240"/>
    </row>
    <row r="398">
      <c r="A398" s="240"/>
      <c r="B398" s="240"/>
      <c r="C398" s="240"/>
    </row>
    <row r="399">
      <c r="A399" s="240"/>
      <c r="B399" s="240"/>
      <c r="C399" s="240"/>
    </row>
    <row r="400">
      <c r="A400" s="240"/>
      <c r="B400" s="240"/>
      <c r="C400" s="240"/>
    </row>
    <row r="401">
      <c r="A401" s="240"/>
      <c r="B401" s="240"/>
      <c r="C401" s="240"/>
    </row>
    <row r="402">
      <c r="A402" s="240"/>
      <c r="B402" s="240"/>
      <c r="C402" s="240"/>
    </row>
    <row r="403">
      <c r="A403" s="240"/>
      <c r="B403" s="240"/>
      <c r="C403" s="240"/>
    </row>
    <row r="404">
      <c r="A404" s="240"/>
      <c r="B404" s="240"/>
      <c r="C404" s="240"/>
    </row>
    <row r="405">
      <c r="A405" s="240"/>
      <c r="B405" s="240"/>
      <c r="C405" s="240"/>
    </row>
    <row r="406">
      <c r="A406" s="240"/>
      <c r="B406" s="240"/>
      <c r="C406" s="240"/>
    </row>
    <row r="407">
      <c r="A407" s="240"/>
      <c r="B407" s="240"/>
      <c r="C407" s="240"/>
    </row>
    <row r="408">
      <c r="A408" s="240"/>
      <c r="B408" s="240"/>
      <c r="C408" s="240"/>
    </row>
    <row r="409">
      <c r="A409" s="240"/>
      <c r="B409" s="240"/>
      <c r="C409" s="240"/>
    </row>
    <row r="410">
      <c r="A410" s="240"/>
      <c r="B410" s="240"/>
      <c r="C410" s="240"/>
    </row>
    <row r="411">
      <c r="A411" s="240"/>
      <c r="B411" s="240"/>
      <c r="C411" s="240"/>
    </row>
    <row r="412">
      <c r="A412" s="240"/>
      <c r="B412" s="240"/>
      <c r="C412" s="240"/>
    </row>
    <row r="413">
      <c r="A413" s="240"/>
      <c r="B413" s="240"/>
      <c r="C413" s="240"/>
    </row>
    <row r="414">
      <c r="A414" s="240"/>
      <c r="B414" s="240"/>
      <c r="C414" s="240"/>
    </row>
    <row r="415">
      <c r="A415" s="240"/>
      <c r="B415" s="240"/>
      <c r="C415" s="240"/>
    </row>
    <row r="416">
      <c r="A416" s="240"/>
      <c r="B416" s="240"/>
      <c r="C416" s="240"/>
    </row>
    <row r="417">
      <c r="A417" s="240"/>
      <c r="B417" s="240"/>
      <c r="C417" s="240"/>
    </row>
    <row r="418">
      <c r="A418" s="240"/>
      <c r="B418" s="240"/>
      <c r="C418" s="240"/>
    </row>
    <row r="419">
      <c r="A419" s="240"/>
      <c r="B419" s="240"/>
      <c r="C419" s="240"/>
    </row>
    <row r="420">
      <c r="A420" s="240"/>
      <c r="B420" s="240"/>
      <c r="C420" s="240"/>
    </row>
    <row r="421">
      <c r="A421" s="240"/>
      <c r="B421" s="240"/>
      <c r="C421" s="240"/>
    </row>
    <row r="422">
      <c r="A422" s="240"/>
      <c r="B422" s="240"/>
      <c r="C422" s="240"/>
    </row>
    <row r="423">
      <c r="A423" s="240"/>
      <c r="B423" s="240"/>
      <c r="C423" s="240"/>
    </row>
    <row r="424">
      <c r="A424" s="240"/>
      <c r="B424" s="240"/>
      <c r="C424" s="240"/>
    </row>
    <row r="425">
      <c r="A425" s="240"/>
      <c r="B425" s="240"/>
      <c r="C425" s="240"/>
    </row>
    <row r="426">
      <c r="A426" s="240"/>
      <c r="B426" s="240"/>
      <c r="C426" s="240"/>
    </row>
    <row r="427">
      <c r="A427" s="240"/>
      <c r="B427" s="240"/>
      <c r="C427" s="240"/>
    </row>
    <row r="428">
      <c r="A428" s="240"/>
      <c r="B428" s="240"/>
      <c r="C428" s="240"/>
    </row>
    <row r="429">
      <c r="A429" s="240"/>
      <c r="B429" s="240"/>
      <c r="C429" s="240"/>
    </row>
    <row r="430">
      <c r="A430" s="240"/>
      <c r="B430" s="240"/>
      <c r="C430" s="240"/>
    </row>
    <row r="431">
      <c r="A431" s="240"/>
      <c r="B431" s="240"/>
      <c r="C431" s="240"/>
    </row>
    <row r="432">
      <c r="A432" s="240"/>
      <c r="B432" s="240"/>
      <c r="C432" s="240"/>
    </row>
    <row r="433">
      <c r="A433" s="240"/>
      <c r="B433" s="240"/>
      <c r="C433" s="240"/>
    </row>
    <row r="434">
      <c r="A434" s="240"/>
      <c r="B434" s="240"/>
      <c r="C434" s="240"/>
    </row>
    <row r="435">
      <c r="A435" s="240"/>
      <c r="B435" s="240"/>
      <c r="C435" s="240"/>
    </row>
    <row r="436">
      <c r="A436" s="240"/>
      <c r="B436" s="240"/>
      <c r="C436" s="240"/>
    </row>
    <row r="437">
      <c r="A437" s="240"/>
      <c r="B437" s="240"/>
      <c r="C437" s="240"/>
    </row>
    <row r="438">
      <c r="A438" s="240"/>
      <c r="B438" s="240"/>
      <c r="C438" s="240"/>
    </row>
    <row r="439">
      <c r="A439" s="240"/>
      <c r="B439" s="240"/>
      <c r="C439" s="240"/>
    </row>
    <row r="440">
      <c r="A440" s="240"/>
      <c r="B440" s="240"/>
      <c r="C440" s="240"/>
    </row>
    <row r="441">
      <c r="A441" s="240"/>
      <c r="B441" s="240"/>
      <c r="C441" s="240"/>
    </row>
    <row r="442">
      <c r="A442" s="240"/>
      <c r="B442" s="240"/>
      <c r="C442" s="240"/>
    </row>
    <row r="443">
      <c r="A443" s="240"/>
      <c r="B443" s="240"/>
      <c r="C443" s="240"/>
    </row>
    <row r="444">
      <c r="A444" s="240"/>
      <c r="B444" s="240"/>
      <c r="C444" s="240"/>
    </row>
    <row r="445">
      <c r="A445" s="240"/>
      <c r="B445" s="240"/>
      <c r="C445" s="240"/>
    </row>
    <row r="446">
      <c r="A446" s="240"/>
      <c r="B446" s="240"/>
      <c r="C446" s="240"/>
    </row>
    <row r="447">
      <c r="A447" s="240"/>
      <c r="B447" s="240"/>
      <c r="C447" s="240"/>
    </row>
    <row r="448">
      <c r="A448" s="240"/>
      <c r="B448" s="240"/>
      <c r="C448" s="240"/>
    </row>
    <row r="449">
      <c r="A449" s="240"/>
      <c r="B449" s="240"/>
      <c r="C449" s="240"/>
    </row>
    <row r="450">
      <c r="A450" s="240"/>
      <c r="B450" s="240"/>
      <c r="C450" s="240"/>
    </row>
    <row r="451">
      <c r="A451" s="240"/>
      <c r="B451" s="240"/>
      <c r="C451" s="240"/>
    </row>
    <row r="452">
      <c r="A452" s="240"/>
      <c r="B452" s="240"/>
      <c r="C452" s="240"/>
    </row>
    <row r="453">
      <c r="A453" s="240"/>
      <c r="B453" s="240"/>
      <c r="C453" s="240"/>
    </row>
    <row r="454">
      <c r="A454" s="240"/>
      <c r="B454" s="240"/>
      <c r="C454" s="240"/>
    </row>
    <row r="455">
      <c r="A455" s="240"/>
      <c r="B455" s="240"/>
      <c r="C455" s="240"/>
    </row>
    <row r="456">
      <c r="A456" s="240"/>
      <c r="B456" s="240"/>
      <c r="C456" s="240"/>
    </row>
    <row r="457">
      <c r="A457" s="240"/>
      <c r="B457" s="240"/>
      <c r="C457" s="240"/>
    </row>
    <row r="458">
      <c r="A458" s="240"/>
      <c r="B458" s="240"/>
      <c r="C458" s="240"/>
    </row>
    <row r="459">
      <c r="A459" s="240"/>
      <c r="B459" s="240"/>
      <c r="C459" s="240"/>
    </row>
    <row r="460">
      <c r="A460" s="240"/>
      <c r="B460" s="240"/>
      <c r="C460" s="240"/>
    </row>
    <row r="461">
      <c r="A461" s="240"/>
      <c r="B461" s="240"/>
      <c r="C461" s="240"/>
    </row>
    <row r="462">
      <c r="A462" s="240"/>
      <c r="B462" s="240"/>
      <c r="C462" s="240"/>
    </row>
    <row r="463">
      <c r="A463" s="240"/>
      <c r="B463" s="240"/>
      <c r="C463" s="240"/>
    </row>
    <row r="464">
      <c r="A464" s="240"/>
      <c r="B464" s="240"/>
      <c r="C464" s="240"/>
    </row>
    <row r="465">
      <c r="A465" s="240"/>
      <c r="B465" s="240"/>
      <c r="C465" s="240"/>
    </row>
    <row r="466">
      <c r="A466" s="240"/>
      <c r="B466" s="240"/>
      <c r="C466" s="240"/>
    </row>
    <row r="467">
      <c r="A467" s="240"/>
      <c r="B467" s="240"/>
      <c r="C467" s="240"/>
    </row>
    <row r="468">
      <c r="A468" s="240"/>
      <c r="B468" s="240"/>
      <c r="C468" s="240"/>
    </row>
    <row r="469">
      <c r="A469" s="240"/>
      <c r="B469" s="240"/>
      <c r="C469" s="240"/>
    </row>
    <row r="470">
      <c r="A470" s="240"/>
      <c r="B470" s="240"/>
      <c r="C470" s="240"/>
    </row>
    <row r="471">
      <c r="A471" s="240"/>
      <c r="B471" s="240"/>
      <c r="C471" s="240"/>
    </row>
    <row r="472">
      <c r="A472" s="240"/>
      <c r="B472" s="240"/>
      <c r="C472" s="240"/>
    </row>
    <row r="473">
      <c r="A473" s="240"/>
      <c r="B473" s="240"/>
      <c r="C473" s="240"/>
    </row>
    <row r="474">
      <c r="A474" s="240"/>
      <c r="B474" s="240"/>
      <c r="C474" s="240"/>
    </row>
    <row r="475">
      <c r="A475" s="240"/>
      <c r="B475" s="240"/>
      <c r="C475" s="240"/>
    </row>
    <row r="476">
      <c r="A476" s="240"/>
      <c r="B476" s="240"/>
      <c r="C476" s="240"/>
    </row>
    <row r="477">
      <c r="A477" s="240"/>
      <c r="B477" s="240"/>
      <c r="C477" s="240"/>
    </row>
    <row r="478">
      <c r="A478" s="240"/>
      <c r="B478" s="240"/>
      <c r="C478" s="240"/>
    </row>
    <row r="479">
      <c r="A479" s="240"/>
      <c r="B479" s="240"/>
      <c r="C479" s="240"/>
    </row>
    <row r="480">
      <c r="A480" s="240"/>
      <c r="B480" s="240"/>
      <c r="C480" s="240"/>
    </row>
    <row r="481">
      <c r="A481" s="240"/>
      <c r="B481" s="240"/>
      <c r="C481" s="240"/>
    </row>
    <row r="482">
      <c r="A482" s="240"/>
      <c r="B482" s="240"/>
      <c r="C482" s="240"/>
    </row>
    <row r="483">
      <c r="A483" s="240"/>
      <c r="B483" s="240"/>
      <c r="C483" s="240"/>
    </row>
    <row r="484">
      <c r="A484" s="240"/>
      <c r="B484" s="240"/>
      <c r="C484" s="240"/>
    </row>
    <row r="485">
      <c r="A485" s="240"/>
      <c r="B485" s="240"/>
      <c r="C485" s="240"/>
    </row>
    <row r="486">
      <c r="A486" s="240"/>
      <c r="B486" s="240"/>
      <c r="C486" s="240"/>
    </row>
    <row r="487">
      <c r="A487" s="240"/>
      <c r="B487" s="240"/>
      <c r="C487" s="240"/>
    </row>
    <row r="488">
      <c r="A488" s="240"/>
      <c r="B488" s="240"/>
      <c r="C488" s="240"/>
    </row>
    <row r="489">
      <c r="A489" s="240"/>
      <c r="B489" s="240"/>
      <c r="C489" s="240"/>
    </row>
    <row r="490">
      <c r="A490" s="240"/>
      <c r="B490" s="240"/>
      <c r="C490" s="240"/>
    </row>
    <row r="491">
      <c r="A491" s="240"/>
      <c r="B491" s="240"/>
      <c r="C491" s="240"/>
    </row>
    <row r="492">
      <c r="A492" s="240"/>
      <c r="B492" s="240"/>
      <c r="C492" s="240"/>
    </row>
    <row r="493">
      <c r="A493" s="240"/>
      <c r="B493" s="240"/>
      <c r="C493" s="240"/>
    </row>
    <row r="494">
      <c r="A494" s="240"/>
      <c r="B494" s="240"/>
      <c r="C494" s="240"/>
    </row>
    <row r="495">
      <c r="A495" s="240"/>
      <c r="B495" s="240"/>
      <c r="C495" s="240"/>
    </row>
    <row r="496">
      <c r="A496" s="240"/>
      <c r="B496" s="240"/>
      <c r="C496" s="240"/>
    </row>
    <row r="497">
      <c r="A497" s="240"/>
      <c r="B497" s="240"/>
      <c r="C497" s="240"/>
    </row>
    <row r="498">
      <c r="A498" s="240"/>
      <c r="B498" s="240"/>
      <c r="C498" s="240"/>
    </row>
    <row r="499">
      <c r="A499" s="240"/>
      <c r="B499" s="240"/>
      <c r="C499" s="240"/>
    </row>
    <row r="500">
      <c r="A500" s="240"/>
      <c r="B500" s="240"/>
      <c r="C500" s="240"/>
    </row>
    <row r="501">
      <c r="A501" s="240"/>
      <c r="B501" s="240"/>
      <c r="C501" s="240"/>
    </row>
    <row r="502">
      <c r="A502" s="240"/>
      <c r="B502" s="240"/>
      <c r="C502" s="240"/>
    </row>
    <row r="503">
      <c r="A503" s="240"/>
      <c r="B503" s="240"/>
      <c r="C503" s="240"/>
    </row>
    <row r="504">
      <c r="A504" s="240"/>
      <c r="B504" s="240"/>
      <c r="C504" s="240"/>
    </row>
    <row r="505">
      <c r="A505" s="240"/>
      <c r="B505" s="240"/>
      <c r="C505" s="240"/>
    </row>
    <row r="506">
      <c r="A506" s="240"/>
      <c r="B506" s="240"/>
      <c r="C506" s="240"/>
    </row>
    <row r="507">
      <c r="A507" s="240"/>
      <c r="B507" s="240"/>
      <c r="C507" s="240"/>
    </row>
    <row r="508">
      <c r="A508" s="240"/>
      <c r="B508" s="240"/>
      <c r="C508" s="240"/>
    </row>
    <row r="509">
      <c r="A509" s="240"/>
      <c r="B509" s="240"/>
      <c r="C509" s="240"/>
    </row>
    <row r="510">
      <c r="A510" s="240"/>
      <c r="B510" s="240"/>
      <c r="C510" s="240"/>
    </row>
    <row r="511">
      <c r="A511" s="240"/>
      <c r="B511" s="240"/>
      <c r="C511" s="240"/>
    </row>
    <row r="512">
      <c r="A512" s="240"/>
      <c r="B512" s="240"/>
      <c r="C512" s="240"/>
    </row>
    <row r="513">
      <c r="A513" s="240"/>
      <c r="B513" s="240"/>
      <c r="C513" s="240"/>
    </row>
    <row r="514">
      <c r="A514" s="240"/>
      <c r="B514" s="240"/>
      <c r="C514" s="240"/>
    </row>
    <row r="515">
      <c r="A515" s="240"/>
      <c r="B515" s="240"/>
      <c r="C515" s="240"/>
    </row>
    <row r="516">
      <c r="A516" s="240"/>
      <c r="B516" s="240"/>
      <c r="C516" s="240"/>
    </row>
    <row r="517">
      <c r="A517" s="240"/>
      <c r="B517" s="240"/>
      <c r="C517" s="240"/>
    </row>
    <row r="518">
      <c r="A518" s="240"/>
      <c r="B518" s="240"/>
      <c r="C518" s="240"/>
    </row>
    <row r="519">
      <c r="A519" s="240"/>
      <c r="B519" s="240"/>
      <c r="C519" s="240"/>
    </row>
    <row r="520">
      <c r="A520" s="240"/>
      <c r="B520" s="240"/>
      <c r="C520" s="240"/>
    </row>
    <row r="521">
      <c r="A521" s="240"/>
      <c r="B521" s="240"/>
      <c r="C521" s="240"/>
    </row>
    <row r="522">
      <c r="A522" s="240"/>
      <c r="B522" s="240"/>
      <c r="C522" s="240"/>
    </row>
    <row r="523">
      <c r="A523" s="240"/>
      <c r="B523" s="240"/>
      <c r="C523" s="240"/>
    </row>
    <row r="524">
      <c r="A524" s="240"/>
      <c r="B524" s="240"/>
      <c r="C524" s="240"/>
    </row>
    <row r="525">
      <c r="A525" s="240"/>
      <c r="B525" s="240"/>
      <c r="C525" s="240"/>
    </row>
    <row r="526">
      <c r="A526" s="240"/>
      <c r="B526" s="240"/>
      <c r="C526" s="240"/>
    </row>
    <row r="527">
      <c r="A527" s="240"/>
      <c r="B527" s="240"/>
      <c r="C527" s="240"/>
    </row>
    <row r="528">
      <c r="A528" s="240"/>
      <c r="B528" s="240"/>
      <c r="C528" s="240"/>
    </row>
    <row r="529">
      <c r="A529" s="240"/>
      <c r="B529" s="240"/>
      <c r="C529" s="240"/>
    </row>
    <row r="530">
      <c r="A530" s="240"/>
      <c r="B530" s="240"/>
      <c r="C530" s="240"/>
    </row>
    <row r="531">
      <c r="A531" s="240"/>
      <c r="B531" s="240"/>
      <c r="C531" s="240"/>
    </row>
    <row r="532">
      <c r="A532" s="240"/>
      <c r="B532" s="240"/>
      <c r="C532" s="240"/>
    </row>
    <row r="533">
      <c r="A533" s="240"/>
      <c r="B533" s="240"/>
      <c r="C533" s="240"/>
    </row>
    <row r="534">
      <c r="A534" s="240"/>
      <c r="B534" s="240"/>
      <c r="C534" s="240"/>
    </row>
    <row r="535">
      <c r="A535" s="240"/>
      <c r="B535" s="240"/>
      <c r="C535" s="240"/>
    </row>
    <row r="536">
      <c r="A536" s="240"/>
      <c r="B536" s="240"/>
      <c r="C536" s="240"/>
    </row>
    <row r="537">
      <c r="A537" s="240"/>
      <c r="B537" s="240"/>
      <c r="C537" s="240"/>
    </row>
    <row r="538">
      <c r="A538" s="240"/>
      <c r="B538" s="240"/>
      <c r="C538" s="240"/>
    </row>
    <row r="539">
      <c r="A539" s="240"/>
      <c r="B539" s="240"/>
      <c r="C539" s="240"/>
    </row>
    <row r="540">
      <c r="A540" s="240"/>
      <c r="B540" s="240"/>
      <c r="C540" s="240"/>
    </row>
    <row r="541">
      <c r="A541" s="240"/>
      <c r="B541" s="240"/>
      <c r="C541" s="240"/>
    </row>
    <row r="542">
      <c r="A542" s="240"/>
      <c r="B542" s="240"/>
      <c r="C542" s="240"/>
    </row>
    <row r="543">
      <c r="A543" s="240"/>
      <c r="B543" s="240"/>
      <c r="C543" s="240"/>
    </row>
    <row r="544">
      <c r="A544" s="240"/>
      <c r="B544" s="240"/>
      <c r="C544" s="240"/>
    </row>
    <row r="545">
      <c r="A545" s="240"/>
      <c r="B545" s="240"/>
      <c r="C545" s="240"/>
    </row>
    <row r="546">
      <c r="A546" s="240"/>
      <c r="B546" s="240"/>
      <c r="C546" s="240"/>
    </row>
    <row r="547">
      <c r="A547" s="240"/>
      <c r="B547" s="240"/>
      <c r="C547" s="240"/>
    </row>
    <row r="548">
      <c r="A548" s="240"/>
      <c r="B548" s="240"/>
      <c r="C548" s="240"/>
    </row>
    <row r="549">
      <c r="A549" s="240"/>
      <c r="B549" s="240"/>
      <c r="C549" s="240"/>
    </row>
    <row r="550">
      <c r="A550" s="240"/>
      <c r="B550" s="240"/>
      <c r="C550" s="240"/>
    </row>
    <row r="551">
      <c r="A551" s="240"/>
      <c r="B551" s="240"/>
      <c r="C551" s="240"/>
    </row>
    <row r="552">
      <c r="A552" s="240"/>
      <c r="B552" s="240"/>
      <c r="C552" s="240"/>
    </row>
    <row r="553">
      <c r="A553" s="240"/>
      <c r="B553" s="240"/>
      <c r="C553" s="240"/>
    </row>
    <row r="554">
      <c r="A554" s="240"/>
      <c r="B554" s="240"/>
      <c r="C554" s="240"/>
    </row>
    <row r="555">
      <c r="A555" s="240"/>
      <c r="B555" s="240"/>
      <c r="C555" s="240"/>
    </row>
    <row r="556">
      <c r="A556" s="240"/>
      <c r="B556" s="240"/>
      <c r="C556" s="240"/>
    </row>
    <row r="557">
      <c r="A557" s="240"/>
      <c r="B557" s="240"/>
      <c r="C557" s="240"/>
    </row>
    <row r="558">
      <c r="A558" s="240"/>
      <c r="B558" s="240"/>
      <c r="C558" s="240"/>
    </row>
    <row r="559">
      <c r="A559" s="240"/>
      <c r="B559" s="240"/>
      <c r="C559" s="240"/>
    </row>
    <row r="560">
      <c r="A560" s="240"/>
      <c r="B560" s="240"/>
      <c r="C560" s="240"/>
    </row>
    <row r="561">
      <c r="A561" s="240"/>
      <c r="B561" s="240"/>
      <c r="C561" s="240"/>
    </row>
    <row r="562">
      <c r="A562" s="240"/>
      <c r="B562" s="240"/>
      <c r="C562" s="240"/>
    </row>
    <row r="563">
      <c r="A563" s="240"/>
      <c r="B563" s="240"/>
      <c r="C563" s="240"/>
    </row>
    <row r="564">
      <c r="A564" s="240"/>
      <c r="B564" s="240"/>
      <c r="C564" s="240"/>
    </row>
    <row r="565">
      <c r="A565" s="240"/>
      <c r="B565" s="240"/>
      <c r="C565" s="240"/>
    </row>
    <row r="566">
      <c r="A566" s="240"/>
      <c r="B566" s="240"/>
      <c r="C566" s="240"/>
    </row>
    <row r="567">
      <c r="A567" s="240"/>
      <c r="B567" s="240"/>
      <c r="C567" s="240"/>
    </row>
    <row r="568">
      <c r="A568" s="240"/>
      <c r="B568" s="240"/>
      <c r="C568" s="240"/>
    </row>
    <row r="569">
      <c r="A569" s="240"/>
      <c r="B569" s="240"/>
      <c r="C569" s="240"/>
    </row>
    <row r="570">
      <c r="A570" s="240"/>
      <c r="B570" s="240"/>
      <c r="C570" s="240"/>
    </row>
    <row r="571">
      <c r="A571" s="240"/>
      <c r="B571" s="240"/>
      <c r="C571" s="240"/>
    </row>
    <row r="572">
      <c r="A572" s="240"/>
      <c r="B572" s="240"/>
      <c r="C572" s="240"/>
    </row>
    <row r="573">
      <c r="A573" s="240"/>
      <c r="B573" s="240"/>
      <c r="C573" s="240"/>
    </row>
    <row r="574">
      <c r="A574" s="240"/>
      <c r="B574" s="240"/>
      <c r="C574" s="240"/>
    </row>
    <row r="575">
      <c r="A575" s="240"/>
      <c r="B575" s="240"/>
      <c r="C575" s="240"/>
    </row>
    <row r="576">
      <c r="A576" s="240"/>
      <c r="B576" s="240"/>
      <c r="C576" s="240"/>
    </row>
    <row r="577">
      <c r="A577" s="240"/>
      <c r="B577" s="240"/>
      <c r="C577" s="240"/>
    </row>
    <row r="578">
      <c r="A578" s="240"/>
      <c r="B578" s="240"/>
      <c r="C578" s="240"/>
    </row>
    <row r="579">
      <c r="A579" s="240"/>
      <c r="B579" s="240"/>
      <c r="C579" s="240"/>
    </row>
    <row r="580">
      <c r="A580" s="240"/>
      <c r="B580" s="240"/>
      <c r="C580" s="240"/>
    </row>
    <row r="581">
      <c r="A581" s="240"/>
      <c r="B581" s="240"/>
      <c r="C581" s="240"/>
    </row>
    <row r="582">
      <c r="A582" s="240"/>
      <c r="B582" s="240"/>
      <c r="C582" s="240"/>
    </row>
    <row r="583">
      <c r="A583" s="240"/>
      <c r="B583" s="240"/>
      <c r="C583" s="240"/>
    </row>
    <row r="584">
      <c r="A584" s="240"/>
      <c r="B584" s="240"/>
      <c r="C584" s="240"/>
    </row>
    <row r="585">
      <c r="A585" s="240"/>
      <c r="B585" s="240"/>
      <c r="C585" s="240"/>
    </row>
    <row r="586">
      <c r="A586" s="240"/>
      <c r="B586" s="240"/>
      <c r="C586" s="240"/>
    </row>
    <row r="587">
      <c r="A587" s="240"/>
      <c r="B587" s="240"/>
      <c r="C587" s="240"/>
    </row>
    <row r="588">
      <c r="A588" s="240"/>
      <c r="B588" s="240"/>
      <c r="C588" s="240"/>
    </row>
    <row r="589">
      <c r="A589" s="240"/>
      <c r="B589" s="240"/>
      <c r="C589" s="240"/>
    </row>
    <row r="590">
      <c r="A590" s="240"/>
      <c r="B590" s="240"/>
      <c r="C590" s="240"/>
    </row>
    <row r="591">
      <c r="A591" s="240"/>
      <c r="B591" s="240"/>
      <c r="C591" s="240"/>
    </row>
    <row r="592">
      <c r="A592" s="240"/>
      <c r="B592" s="240"/>
      <c r="C592" s="240"/>
    </row>
    <row r="593">
      <c r="A593" s="240"/>
      <c r="B593" s="240"/>
      <c r="C593" s="240"/>
    </row>
    <row r="594">
      <c r="A594" s="240"/>
      <c r="B594" s="240"/>
      <c r="C594" s="240"/>
    </row>
    <row r="595">
      <c r="A595" s="240"/>
      <c r="B595" s="240"/>
      <c r="C595" s="240"/>
    </row>
    <row r="596">
      <c r="A596" s="240"/>
      <c r="B596" s="240"/>
      <c r="C596" s="240"/>
    </row>
    <row r="597">
      <c r="A597" s="240"/>
      <c r="B597" s="240"/>
      <c r="C597" s="240"/>
    </row>
    <row r="598">
      <c r="A598" s="240"/>
      <c r="B598" s="240"/>
      <c r="C598" s="240"/>
    </row>
    <row r="599">
      <c r="A599" s="240"/>
      <c r="B599" s="240"/>
      <c r="C599" s="240"/>
    </row>
    <row r="600">
      <c r="A600" s="240"/>
      <c r="B600" s="240"/>
      <c r="C600" s="240"/>
    </row>
    <row r="601">
      <c r="A601" s="240"/>
      <c r="B601" s="240"/>
      <c r="C601" s="240"/>
    </row>
    <row r="602">
      <c r="A602" s="240"/>
      <c r="B602" s="240"/>
      <c r="C602" s="240"/>
    </row>
    <row r="603">
      <c r="A603" s="240"/>
      <c r="B603" s="240"/>
      <c r="C603" s="240"/>
    </row>
    <row r="604">
      <c r="A604" s="240"/>
      <c r="B604" s="240"/>
      <c r="C604" s="240"/>
    </row>
    <row r="605">
      <c r="A605" s="240"/>
      <c r="B605" s="240"/>
      <c r="C605" s="240"/>
    </row>
    <row r="606">
      <c r="A606" s="240"/>
      <c r="B606" s="240"/>
      <c r="C606" s="240"/>
    </row>
    <row r="607">
      <c r="A607" s="240"/>
      <c r="B607" s="240"/>
      <c r="C607" s="240"/>
    </row>
    <row r="608">
      <c r="A608" s="240"/>
      <c r="B608" s="240"/>
      <c r="C608" s="240"/>
    </row>
    <row r="609">
      <c r="A609" s="240"/>
      <c r="B609" s="240"/>
      <c r="C609" s="240"/>
    </row>
    <row r="610">
      <c r="A610" s="240"/>
      <c r="B610" s="240"/>
      <c r="C610" s="240"/>
    </row>
    <row r="611">
      <c r="A611" s="240"/>
      <c r="B611" s="240"/>
      <c r="C611" s="240"/>
    </row>
    <row r="612">
      <c r="A612" s="240"/>
      <c r="B612" s="240"/>
      <c r="C612" s="240"/>
    </row>
    <row r="613">
      <c r="A613" s="240"/>
      <c r="B613" s="240"/>
      <c r="C613" s="240"/>
    </row>
    <row r="614">
      <c r="A614" s="240"/>
      <c r="B614" s="240"/>
      <c r="C614" s="240"/>
    </row>
    <row r="615">
      <c r="A615" s="240"/>
      <c r="B615" s="240"/>
      <c r="C615" s="240"/>
    </row>
    <row r="616">
      <c r="A616" s="240"/>
      <c r="B616" s="240"/>
      <c r="C616" s="240"/>
    </row>
    <row r="617">
      <c r="A617" s="240"/>
      <c r="B617" s="240"/>
      <c r="C617" s="240"/>
    </row>
    <row r="618">
      <c r="A618" s="240"/>
      <c r="B618" s="240"/>
      <c r="C618" s="240"/>
    </row>
    <row r="619">
      <c r="A619" s="240"/>
      <c r="B619" s="240"/>
      <c r="C619" s="240"/>
    </row>
    <row r="620">
      <c r="A620" s="240"/>
      <c r="B620" s="240"/>
      <c r="C620" s="240"/>
    </row>
    <row r="621">
      <c r="A621" s="240"/>
      <c r="B621" s="240"/>
      <c r="C621" s="240"/>
    </row>
    <row r="622">
      <c r="A622" s="240"/>
      <c r="B622" s="240"/>
      <c r="C622" s="240"/>
    </row>
    <row r="623">
      <c r="A623" s="240"/>
      <c r="B623" s="240"/>
      <c r="C623" s="240"/>
    </row>
    <row r="624">
      <c r="A624" s="240"/>
      <c r="B624" s="240"/>
      <c r="C624" s="240"/>
    </row>
    <row r="625">
      <c r="A625" s="240"/>
      <c r="B625" s="240"/>
      <c r="C625" s="240"/>
    </row>
    <row r="626">
      <c r="A626" s="240"/>
      <c r="B626" s="240"/>
      <c r="C626" s="240"/>
    </row>
    <row r="627">
      <c r="A627" s="240"/>
      <c r="B627" s="240"/>
      <c r="C627" s="240"/>
    </row>
    <row r="628">
      <c r="A628" s="240"/>
      <c r="B628" s="240"/>
      <c r="C628" s="240"/>
    </row>
    <row r="629">
      <c r="A629" s="240"/>
      <c r="B629" s="240"/>
      <c r="C629" s="240"/>
    </row>
    <row r="630">
      <c r="A630" s="240"/>
      <c r="B630" s="240"/>
      <c r="C630" s="240"/>
    </row>
    <row r="631">
      <c r="A631" s="240"/>
      <c r="B631" s="240"/>
      <c r="C631" s="240"/>
    </row>
    <row r="632">
      <c r="A632" s="240"/>
      <c r="B632" s="240"/>
      <c r="C632" s="240"/>
    </row>
    <row r="633">
      <c r="A633" s="240"/>
      <c r="B633" s="240"/>
      <c r="C633" s="240"/>
    </row>
    <row r="634">
      <c r="A634" s="240"/>
      <c r="B634" s="240"/>
      <c r="C634" s="240"/>
    </row>
    <row r="635">
      <c r="A635" s="240"/>
      <c r="B635" s="240"/>
      <c r="C635" s="240"/>
    </row>
    <row r="636">
      <c r="A636" s="240"/>
      <c r="B636" s="240"/>
      <c r="C636" s="240"/>
    </row>
    <row r="637">
      <c r="A637" s="240"/>
      <c r="B637" s="240"/>
      <c r="C637" s="240"/>
    </row>
    <row r="638">
      <c r="A638" s="240"/>
      <c r="B638" s="240"/>
      <c r="C638" s="240"/>
    </row>
    <row r="639">
      <c r="A639" s="240"/>
      <c r="B639" s="240"/>
      <c r="C639" s="240"/>
    </row>
    <row r="640">
      <c r="A640" s="240"/>
      <c r="B640" s="240"/>
      <c r="C640" s="240"/>
    </row>
    <row r="641">
      <c r="A641" s="240"/>
      <c r="B641" s="240"/>
      <c r="C641" s="240"/>
    </row>
    <row r="642">
      <c r="A642" s="240"/>
      <c r="B642" s="240"/>
      <c r="C642" s="240"/>
    </row>
    <row r="643">
      <c r="A643" s="240"/>
      <c r="B643" s="240"/>
      <c r="C643" s="240"/>
    </row>
    <row r="644">
      <c r="A644" s="240"/>
      <c r="B644" s="240"/>
      <c r="C644" s="240"/>
    </row>
    <row r="645">
      <c r="A645" s="240"/>
      <c r="B645" s="240"/>
      <c r="C645" s="240"/>
    </row>
    <row r="646">
      <c r="A646" s="240"/>
      <c r="B646" s="240"/>
      <c r="C646" s="240"/>
    </row>
    <row r="647">
      <c r="A647" s="240"/>
      <c r="B647" s="240"/>
      <c r="C647" s="240"/>
    </row>
    <row r="648">
      <c r="A648" s="240"/>
      <c r="B648" s="240"/>
      <c r="C648" s="240"/>
    </row>
    <row r="649">
      <c r="A649" s="240"/>
      <c r="B649" s="240"/>
      <c r="C649" s="240"/>
    </row>
    <row r="650">
      <c r="A650" s="240"/>
      <c r="B650" s="240"/>
      <c r="C650" s="240"/>
    </row>
    <row r="651">
      <c r="A651" s="240"/>
      <c r="B651" s="240"/>
      <c r="C651" s="240"/>
    </row>
    <row r="652">
      <c r="A652" s="240"/>
      <c r="B652" s="240"/>
      <c r="C652" s="240"/>
    </row>
    <row r="653">
      <c r="A653" s="240"/>
      <c r="B653" s="240"/>
      <c r="C653" s="240"/>
    </row>
    <row r="654">
      <c r="A654" s="240"/>
      <c r="B654" s="240"/>
      <c r="C654" s="240"/>
    </row>
    <row r="655">
      <c r="A655" s="240"/>
      <c r="B655" s="240"/>
      <c r="C655" s="240"/>
    </row>
    <row r="656">
      <c r="A656" s="240"/>
      <c r="B656" s="240"/>
      <c r="C656" s="240"/>
    </row>
    <row r="657">
      <c r="A657" s="240"/>
      <c r="B657" s="240"/>
      <c r="C657" s="240"/>
    </row>
    <row r="658">
      <c r="A658" s="240"/>
      <c r="B658" s="240"/>
      <c r="C658" s="240"/>
    </row>
    <row r="659">
      <c r="A659" s="240"/>
      <c r="B659" s="240"/>
      <c r="C659" s="240"/>
    </row>
    <row r="660">
      <c r="A660" s="240"/>
      <c r="B660" s="240"/>
      <c r="C660" s="240"/>
    </row>
    <row r="661">
      <c r="A661" s="240"/>
      <c r="B661" s="240"/>
      <c r="C661" s="240"/>
    </row>
    <row r="662">
      <c r="A662" s="240"/>
      <c r="B662" s="240"/>
      <c r="C662" s="240"/>
    </row>
    <row r="663">
      <c r="A663" s="240"/>
      <c r="B663" s="240"/>
      <c r="C663" s="240"/>
    </row>
    <row r="664">
      <c r="A664" s="240"/>
      <c r="B664" s="240"/>
      <c r="C664" s="240"/>
    </row>
    <row r="665">
      <c r="A665" s="240"/>
      <c r="B665" s="240"/>
      <c r="C665" s="240"/>
    </row>
    <row r="666">
      <c r="A666" s="240"/>
      <c r="B666" s="240"/>
      <c r="C666" s="240"/>
    </row>
    <row r="667">
      <c r="A667" s="240"/>
      <c r="B667" s="240"/>
      <c r="C667" s="240"/>
    </row>
    <row r="668">
      <c r="A668" s="240"/>
      <c r="B668" s="240"/>
      <c r="C668" s="240"/>
    </row>
    <row r="669">
      <c r="A669" s="240"/>
      <c r="B669" s="240"/>
      <c r="C669" s="240"/>
    </row>
    <row r="670">
      <c r="A670" s="240"/>
      <c r="B670" s="240"/>
      <c r="C670" s="240"/>
    </row>
    <row r="671">
      <c r="A671" s="240"/>
      <c r="B671" s="240"/>
      <c r="C671" s="240"/>
    </row>
    <row r="672">
      <c r="A672" s="240"/>
      <c r="B672" s="240"/>
      <c r="C672" s="240"/>
    </row>
    <row r="673">
      <c r="A673" s="240"/>
      <c r="B673" s="240"/>
      <c r="C673" s="240"/>
    </row>
    <row r="674">
      <c r="A674" s="240"/>
      <c r="B674" s="240"/>
      <c r="C674" s="240"/>
    </row>
    <row r="675">
      <c r="A675" s="240"/>
      <c r="B675" s="240"/>
      <c r="C675" s="240"/>
    </row>
    <row r="676">
      <c r="A676" s="240"/>
      <c r="B676" s="240"/>
      <c r="C676" s="240"/>
    </row>
    <row r="677">
      <c r="A677" s="240"/>
      <c r="B677" s="240"/>
      <c r="C677" s="240"/>
    </row>
    <row r="678">
      <c r="A678" s="240"/>
      <c r="B678" s="240"/>
      <c r="C678" s="240"/>
    </row>
    <row r="679">
      <c r="A679" s="240"/>
      <c r="B679" s="240"/>
      <c r="C679" s="240"/>
    </row>
    <row r="680">
      <c r="A680" s="240"/>
      <c r="B680" s="240"/>
      <c r="C680" s="240"/>
    </row>
    <row r="681">
      <c r="A681" s="240"/>
      <c r="B681" s="240"/>
      <c r="C681" s="240"/>
    </row>
    <row r="682">
      <c r="A682" s="240"/>
      <c r="B682" s="240"/>
      <c r="C682" s="240"/>
    </row>
    <row r="683">
      <c r="A683" s="240"/>
      <c r="B683" s="240"/>
      <c r="C683" s="240"/>
    </row>
    <row r="684">
      <c r="A684" s="240"/>
      <c r="B684" s="240"/>
      <c r="C684" s="240"/>
    </row>
    <row r="685">
      <c r="A685" s="240"/>
      <c r="B685" s="240"/>
      <c r="C685" s="240"/>
    </row>
    <row r="686">
      <c r="A686" s="240"/>
      <c r="B686" s="240"/>
      <c r="C686" s="240"/>
    </row>
    <row r="687">
      <c r="A687" s="240"/>
      <c r="B687" s="240"/>
      <c r="C687" s="240"/>
    </row>
    <row r="688">
      <c r="A688" s="240"/>
      <c r="B688" s="240"/>
      <c r="C688" s="240"/>
    </row>
    <row r="689">
      <c r="A689" s="240"/>
      <c r="B689" s="240"/>
      <c r="C689" s="240"/>
    </row>
    <row r="690">
      <c r="A690" s="240"/>
      <c r="B690" s="240"/>
      <c r="C690" s="240"/>
    </row>
    <row r="691">
      <c r="A691" s="240"/>
      <c r="B691" s="240"/>
      <c r="C691" s="240"/>
    </row>
    <row r="692">
      <c r="A692" s="240"/>
      <c r="B692" s="240"/>
      <c r="C692" s="240"/>
    </row>
    <row r="693">
      <c r="A693" s="240"/>
      <c r="B693" s="240"/>
      <c r="C693" s="240"/>
    </row>
    <row r="694">
      <c r="A694" s="240"/>
      <c r="B694" s="240"/>
      <c r="C694" s="240"/>
    </row>
    <row r="695">
      <c r="A695" s="240"/>
      <c r="B695" s="240"/>
      <c r="C695" s="240"/>
    </row>
    <row r="696">
      <c r="A696" s="240"/>
      <c r="B696" s="240"/>
      <c r="C696" s="240"/>
    </row>
    <row r="697">
      <c r="A697" s="240"/>
      <c r="B697" s="240"/>
      <c r="C697" s="240"/>
    </row>
    <row r="698">
      <c r="A698" s="240"/>
      <c r="B698" s="240"/>
      <c r="C698" s="240"/>
    </row>
    <row r="699">
      <c r="A699" s="240"/>
      <c r="B699" s="240"/>
      <c r="C699" s="240"/>
    </row>
    <row r="700">
      <c r="A700" s="240"/>
      <c r="B700" s="240"/>
      <c r="C700" s="240"/>
    </row>
    <row r="701">
      <c r="A701" s="240"/>
      <c r="B701" s="240"/>
      <c r="C701" s="240"/>
    </row>
    <row r="702">
      <c r="A702" s="240"/>
      <c r="B702" s="240"/>
      <c r="C702" s="240"/>
    </row>
    <row r="703">
      <c r="A703" s="240"/>
      <c r="B703" s="240"/>
      <c r="C703" s="240"/>
    </row>
    <row r="704">
      <c r="A704" s="240"/>
      <c r="B704" s="240"/>
      <c r="C704" s="240"/>
    </row>
    <row r="705">
      <c r="A705" s="240"/>
      <c r="B705" s="240"/>
      <c r="C705" s="240"/>
    </row>
    <row r="706">
      <c r="A706" s="240"/>
      <c r="B706" s="240"/>
      <c r="C706" s="240"/>
    </row>
    <row r="707">
      <c r="A707" s="240"/>
      <c r="B707" s="240"/>
      <c r="C707" s="240"/>
    </row>
    <row r="708">
      <c r="A708" s="240"/>
      <c r="B708" s="240"/>
      <c r="C708" s="240"/>
    </row>
    <row r="709">
      <c r="A709" s="240"/>
      <c r="B709" s="240"/>
      <c r="C709" s="240"/>
    </row>
    <row r="710">
      <c r="A710" s="240"/>
      <c r="B710" s="240"/>
      <c r="C710" s="240"/>
    </row>
    <row r="711">
      <c r="A711" s="240"/>
      <c r="B711" s="240"/>
      <c r="C711" s="240"/>
    </row>
    <row r="712">
      <c r="A712" s="240"/>
      <c r="B712" s="240"/>
      <c r="C712" s="240"/>
    </row>
    <row r="713">
      <c r="A713" s="240"/>
      <c r="B713" s="240"/>
      <c r="C713" s="240"/>
    </row>
    <row r="714">
      <c r="A714" s="240"/>
      <c r="B714" s="240"/>
      <c r="C714" s="240"/>
    </row>
    <row r="715">
      <c r="A715" s="240"/>
      <c r="B715" s="240"/>
      <c r="C715" s="240"/>
    </row>
    <row r="716">
      <c r="A716" s="240"/>
      <c r="B716" s="240"/>
      <c r="C716" s="240"/>
    </row>
    <row r="717">
      <c r="A717" s="240"/>
      <c r="B717" s="240"/>
      <c r="C717" s="240"/>
    </row>
    <row r="718">
      <c r="A718" s="240"/>
      <c r="B718" s="240"/>
      <c r="C718" s="240"/>
    </row>
    <row r="719">
      <c r="A719" s="240"/>
      <c r="B719" s="240"/>
      <c r="C719" s="240"/>
    </row>
    <row r="720">
      <c r="A720" s="240"/>
      <c r="B720" s="240"/>
      <c r="C720" s="240"/>
    </row>
    <row r="721">
      <c r="A721" s="240"/>
      <c r="B721" s="240"/>
      <c r="C721" s="240"/>
    </row>
    <row r="722">
      <c r="A722" s="240"/>
      <c r="B722" s="240"/>
      <c r="C722" s="240"/>
    </row>
    <row r="723">
      <c r="A723" s="240"/>
      <c r="B723" s="240"/>
      <c r="C723" s="240"/>
    </row>
    <row r="724">
      <c r="A724" s="240"/>
      <c r="B724" s="240"/>
      <c r="C724" s="240"/>
    </row>
    <row r="725">
      <c r="A725" s="240"/>
      <c r="B725" s="240"/>
      <c r="C725" s="240"/>
    </row>
    <row r="726">
      <c r="A726" s="240"/>
      <c r="B726" s="240"/>
      <c r="C726" s="240"/>
    </row>
    <row r="727">
      <c r="A727" s="240"/>
      <c r="B727" s="240"/>
      <c r="C727" s="240"/>
    </row>
    <row r="728">
      <c r="A728" s="240"/>
      <c r="B728" s="240"/>
      <c r="C728" s="240"/>
    </row>
    <row r="729">
      <c r="A729" s="240"/>
      <c r="B729" s="240"/>
      <c r="C729" s="240"/>
    </row>
    <row r="730">
      <c r="A730" s="240"/>
      <c r="B730" s="240"/>
      <c r="C730" s="240"/>
    </row>
    <row r="731">
      <c r="A731" s="240"/>
      <c r="B731" s="240"/>
      <c r="C731" s="240"/>
    </row>
    <row r="732">
      <c r="A732" s="240"/>
      <c r="B732" s="240"/>
      <c r="C732" s="240"/>
    </row>
    <row r="733">
      <c r="A733" s="240"/>
      <c r="B733" s="240"/>
      <c r="C733" s="240"/>
    </row>
    <row r="734">
      <c r="A734" s="240"/>
      <c r="B734" s="240"/>
      <c r="C734" s="240"/>
    </row>
    <row r="735">
      <c r="A735" s="240"/>
      <c r="B735" s="240"/>
      <c r="C735" s="240"/>
    </row>
    <row r="736">
      <c r="A736" s="240"/>
      <c r="B736" s="240"/>
      <c r="C736" s="240"/>
    </row>
    <row r="737">
      <c r="A737" s="240"/>
      <c r="B737" s="240"/>
      <c r="C737" s="240"/>
    </row>
    <row r="738">
      <c r="A738" s="240"/>
      <c r="B738" s="240"/>
      <c r="C738" s="240"/>
    </row>
    <row r="739">
      <c r="A739" s="240"/>
      <c r="B739" s="240"/>
      <c r="C739" s="240"/>
    </row>
    <row r="740">
      <c r="A740" s="240"/>
      <c r="B740" s="240"/>
      <c r="C740" s="240"/>
    </row>
    <row r="741">
      <c r="A741" s="240"/>
      <c r="B741" s="240"/>
      <c r="C741" s="240"/>
    </row>
    <row r="742">
      <c r="A742" s="240"/>
      <c r="B742" s="240"/>
      <c r="C742" s="240"/>
    </row>
    <row r="743">
      <c r="A743" s="240"/>
      <c r="B743" s="240"/>
      <c r="C743" s="240"/>
    </row>
    <row r="744">
      <c r="A744" s="240"/>
      <c r="B744" s="240"/>
      <c r="C744" s="240"/>
    </row>
    <row r="745">
      <c r="A745" s="240"/>
      <c r="B745" s="240"/>
      <c r="C745" s="240"/>
    </row>
    <row r="746">
      <c r="A746" s="240"/>
      <c r="B746" s="240"/>
      <c r="C746" s="240"/>
    </row>
    <row r="747">
      <c r="A747" s="240"/>
      <c r="B747" s="240"/>
      <c r="C747" s="240"/>
    </row>
    <row r="748">
      <c r="A748" s="240"/>
      <c r="B748" s="240"/>
      <c r="C748" s="240"/>
    </row>
    <row r="749">
      <c r="A749" s="240"/>
      <c r="B749" s="240"/>
      <c r="C749" s="240"/>
    </row>
    <row r="750">
      <c r="A750" s="240"/>
      <c r="B750" s="240"/>
      <c r="C750" s="240"/>
    </row>
    <row r="751">
      <c r="A751" s="240"/>
      <c r="B751" s="240"/>
      <c r="C751" s="240"/>
    </row>
    <row r="752">
      <c r="A752" s="240"/>
      <c r="B752" s="240"/>
      <c r="C752" s="240"/>
    </row>
    <row r="753">
      <c r="A753" s="240"/>
      <c r="B753" s="240"/>
      <c r="C753" s="240"/>
    </row>
    <row r="754">
      <c r="A754" s="240"/>
      <c r="B754" s="240"/>
      <c r="C754" s="240"/>
    </row>
    <row r="755">
      <c r="A755" s="240"/>
      <c r="B755" s="240"/>
      <c r="C755" s="240"/>
    </row>
    <row r="756">
      <c r="A756" s="240"/>
      <c r="B756" s="240"/>
      <c r="C756" s="240"/>
    </row>
    <row r="757">
      <c r="A757" s="240"/>
      <c r="B757" s="240"/>
      <c r="C757" s="240"/>
    </row>
    <row r="758">
      <c r="A758" s="240"/>
      <c r="B758" s="240"/>
      <c r="C758" s="240"/>
    </row>
    <row r="759">
      <c r="A759" s="240"/>
      <c r="B759" s="240"/>
      <c r="C759" s="240"/>
    </row>
    <row r="760">
      <c r="A760" s="240"/>
      <c r="B760" s="240"/>
      <c r="C760" s="240"/>
    </row>
    <row r="761">
      <c r="A761" s="240"/>
      <c r="B761" s="240"/>
      <c r="C761" s="240"/>
    </row>
    <row r="762">
      <c r="A762" s="240"/>
      <c r="B762" s="240"/>
      <c r="C762" s="240"/>
    </row>
    <row r="763">
      <c r="A763" s="240"/>
      <c r="B763" s="240"/>
      <c r="C763" s="240"/>
    </row>
    <row r="764">
      <c r="A764" s="240"/>
      <c r="B764" s="240"/>
      <c r="C764" s="240"/>
    </row>
    <row r="765">
      <c r="A765" s="240"/>
      <c r="B765" s="240"/>
      <c r="C765" s="240"/>
    </row>
    <row r="766">
      <c r="A766" s="240"/>
      <c r="B766" s="240"/>
      <c r="C766" s="240"/>
    </row>
    <row r="767">
      <c r="A767" s="240"/>
      <c r="B767" s="240"/>
      <c r="C767" s="240"/>
    </row>
    <row r="768">
      <c r="A768" s="240"/>
      <c r="B768" s="240"/>
      <c r="C768" s="240"/>
    </row>
    <row r="769">
      <c r="A769" s="240"/>
      <c r="B769" s="240"/>
      <c r="C769" s="240"/>
    </row>
    <row r="770">
      <c r="A770" s="240"/>
      <c r="B770" s="240"/>
      <c r="C770" s="240"/>
    </row>
    <row r="771">
      <c r="A771" s="240"/>
      <c r="B771" s="240"/>
      <c r="C771" s="240"/>
    </row>
    <row r="772">
      <c r="A772" s="240"/>
      <c r="B772" s="240"/>
      <c r="C772" s="240"/>
    </row>
    <row r="773">
      <c r="A773" s="240"/>
      <c r="B773" s="240"/>
      <c r="C773" s="240"/>
    </row>
    <row r="774">
      <c r="A774" s="240"/>
      <c r="B774" s="240"/>
      <c r="C774" s="240"/>
    </row>
    <row r="775">
      <c r="A775" s="240"/>
      <c r="B775" s="240"/>
      <c r="C775" s="240"/>
    </row>
    <row r="776">
      <c r="A776" s="240"/>
      <c r="B776" s="240"/>
      <c r="C776" s="240"/>
    </row>
    <row r="777">
      <c r="A777" s="240"/>
      <c r="B777" s="240"/>
      <c r="C777" s="240"/>
    </row>
    <row r="778">
      <c r="A778" s="240"/>
      <c r="B778" s="240"/>
      <c r="C778" s="240"/>
    </row>
    <row r="779">
      <c r="A779" s="240"/>
      <c r="B779" s="240"/>
      <c r="C779" s="240"/>
    </row>
    <row r="780">
      <c r="A780" s="240"/>
      <c r="B780" s="240"/>
      <c r="C780" s="240"/>
    </row>
    <row r="781">
      <c r="A781" s="240"/>
      <c r="B781" s="240"/>
      <c r="C781" s="240"/>
    </row>
    <row r="782">
      <c r="A782" s="240"/>
      <c r="B782" s="240"/>
      <c r="C782" s="240"/>
    </row>
    <row r="783">
      <c r="A783" s="240"/>
      <c r="B783" s="240"/>
      <c r="C783" s="240"/>
    </row>
    <row r="784">
      <c r="A784" s="240"/>
      <c r="B784" s="240"/>
      <c r="C784" s="240"/>
    </row>
    <row r="785">
      <c r="A785" s="240"/>
      <c r="B785" s="240"/>
      <c r="C785" s="240"/>
    </row>
    <row r="786">
      <c r="A786" s="240"/>
      <c r="B786" s="240"/>
      <c r="C786" s="240"/>
    </row>
    <row r="787">
      <c r="A787" s="240"/>
      <c r="B787" s="240"/>
      <c r="C787" s="240"/>
    </row>
    <row r="788">
      <c r="A788" s="240"/>
      <c r="B788" s="240"/>
      <c r="C788" s="240"/>
    </row>
    <row r="789">
      <c r="A789" s="240"/>
      <c r="B789" s="240"/>
      <c r="C789" s="240"/>
    </row>
    <row r="790">
      <c r="A790" s="240"/>
      <c r="B790" s="240"/>
      <c r="C790" s="240"/>
    </row>
    <row r="791">
      <c r="A791" s="240"/>
      <c r="B791" s="240"/>
      <c r="C791" s="240"/>
    </row>
    <row r="792">
      <c r="A792" s="240"/>
      <c r="B792" s="240"/>
      <c r="C792" s="240"/>
    </row>
    <row r="793">
      <c r="A793" s="240"/>
      <c r="B793" s="240"/>
      <c r="C793" s="240"/>
    </row>
    <row r="794">
      <c r="A794" s="240"/>
      <c r="B794" s="240"/>
      <c r="C794" s="240"/>
    </row>
    <row r="795">
      <c r="A795" s="240"/>
      <c r="B795" s="240"/>
      <c r="C795" s="240"/>
    </row>
    <row r="796">
      <c r="A796" s="240"/>
      <c r="B796" s="240"/>
      <c r="C796" s="240"/>
    </row>
    <row r="797">
      <c r="A797" s="240"/>
      <c r="B797" s="240"/>
      <c r="C797" s="240"/>
    </row>
    <row r="798">
      <c r="A798" s="240"/>
      <c r="B798" s="240"/>
      <c r="C798" s="240"/>
    </row>
    <row r="799">
      <c r="A799" s="240"/>
      <c r="B799" s="240"/>
      <c r="C799" s="240"/>
    </row>
    <row r="800">
      <c r="A800" s="240"/>
      <c r="B800" s="240"/>
      <c r="C800" s="240"/>
    </row>
    <row r="801">
      <c r="A801" s="240"/>
      <c r="B801" s="240"/>
      <c r="C801" s="240"/>
    </row>
    <row r="802">
      <c r="A802" s="240"/>
      <c r="B802" s="240"/>
      <c r="C802" s="240"/>
    </row>
    <row r="803">
      <c r="A803" s="240"/>
      <c r="B803" s="240"/>
      <c r="C803" s="240"/>
    </row>
    <row r="804">
      <c r="A804" s="240"/>
      <c r="B804" s="240"/>
      <c r="C804" s="240"/>
    </row>
    <row r="805">
      <c r="A805" s="240"/>
      <c r="B805" s="240"/>
      <c r="C805" s="240"/>
    </row>
    <row r="806">
      <c r="A806" s="240"/>
      <c r="B806" s="240"/>
      <c r="C806" s="240"/>
    </row>
    <row r="807">
      <c r="A807" s="240"/>
      <c r="B807" s="240"/>
      <c r="C807" s="240"/>
    </row>
    <row r="808">
      <c r="A808" s="240"/>
      <c r="B808" s="240"/>
      <c r="C808" s="240"/>
    </row>
    <row r="809">
      <c r="A809" s="240"/>
      <c r="B809" s="240"/>
      <c r="C809" s="240"/>
    </row>
    <row r="810">
      <c r="A810" s="240"/>
      <c r="B810" s="240"/>
      <c r="C810" s="240"/>
    </row>
    <row r="811">
      <c r="A811" s="240"/>
      <c r="B811" s="240"/>
      <c r="C811" s="240"/>
    </row>
    <row r="812">
      <c r="A812" s="240"/>
      <c r="B812" s="240"/>
      <c r="C812" s="240"/>
    </row>
    <row r="813">
      <c r="A813" s="240"/>
      <c r="B813" s="240"/>
      <c r="C813" s="240"/>
    </row>
    <row r="814">
      <c r="A814" s="240"/>
      <c r="B814" s="240"/>
      <c r="C814" s="240"/>
    </row>
    <row r="815">
      <c r="A815" s="240"/>
      <c r="B815" s="240"/>
      <c r="C815" s="240"/>
    </row>
    <row r="816">
      <c r="A816" s="240"/>
      <c r="B816" s="240"/>
      <c r="C816" s="240"/>
    </row>
    <row r="817">
      <c r="A817" s="240"/>
      <c r="B817" s="240"/>
      <c r="C817" s="240"/>
    </row>
    <row r="818">
      <c r="A818" s="240"/>
      <c r="B818" s="240"/>
      <c r="C818" s="240"/>
    </row>
    <row r="819">
      <c r="A819" s="240"/>
      <c r="B819" s="240"/>
      <c r="C819" s="240"/>
    </row>
    <row r="820">
      <c r="A820" s="240"/>
      <c r="B820" s="240"/>
      <c r="C820" s="240"/>
    </row>
    <row r="821">
      <c r="A821" s="240"/>
      <c r="B821" s="240"/>
      <c r="C821" s="240"/>
    </row>
    <row r="822">
      <c r="A822" s="240"/>
      <c r="B822" s="240"/>
      <c r="C822" s="240"/>
    </row>
    <row r="823">
      <c r="A823" s="240"/>
      <c r="B823" s="240"/>
      <c r="C823" s="240"/>
    </row>
    <row r="824">
      <c r="A824" s="240"/>
      <c r="B824" s="240"/>
      <c r="C824" s="240"/>
    </row>
    <row r="825">
      <c r="A825" s="240"/>
      <c r="B825" s="240"/>
      <c r="C825" s="240"/>
    </row>
    <row r="826">
      <c r="A826" s="240"/>
      <c r="B826" s="240"/>
      <c r="C826" s="240"/>
    </row>
    <row r="827">
      <c r="A827" s="240"/>
      <c r="B827" s="240"/>
      <c r="C827" s="240"/>
    </row>
    <row r="828">
      <c r="A828" s="240"/>
      <c r="B828" s="240"/>
      <c r="C828" s="240"/>
    </row>
    <row r="829">
      <c r="A829" s="240"/>
      <c r="B829" s="240"/>
      <c r="C829" s="240"/>
    </row>
    <row r="830">
      <c r="A830" s="240"/>
      <c r="B830" s="240"/>
      <c r="C830" s="240"/>
    </row>
    <row r="831">
      <c r="A831" s="240"/>
      <c r="B831" s="240"/>
      <c r="C831" s="240"/>
    </row>
    <row r="832">
      <c r="A832" s="240"/>
      <c r="B832" s="240"/>
      <c r="C832" s="240"/>
    </row>
    <row r="833">
      <c r="A833" s="240"/>
      <c r="B833" s="240"/>
      <c r="C833" s="240"/>
    </row>
    <row r="834">
      <c r="A834" s="240"/>
      <c r="B834" s="240"/>
      <c r="C834" s="240"/>
    </row>
    <row r="835">
      <c r="A835" s="240"/>
      <c r="B835" s="240"/>
      <c r="C835" s="240"/>
    </row>
    <row r="836">
      <c r="A836" s="240"/>
      <c r="B836" s="240"/>
      <c r="C836" s="240"/>
    </row>
    <row r="837">
      <c r="A837" s="240"/>
      <c r="B837" s="240"/>
      <c r="C837" s="240"/>
    </row>
    <row r="838">
      <c r="A838" s="240"/>
      <c r="B838" s="240"/>
      <c r="C838" s="240"/>
    </row>
    <row r="839">
      <c r="A839" s="240"/>
      <c r="B839" s="240"/>
      <c r="C839" s="240"/>
    </row>
    <row r="840">
      <c r="A840" s="240"/>
      <c r="B840" s="240"/>
      <c r="C840" s="240"/>
    </row>
    <row r="841">
      <c r="A841" s="240"/>
      <c r="B841" s="240"/>
      <c r="C841" s="240"/>
    </row>
    <row r="842">
      <c r="A842" s="240"/>
      <c r="B842" s="240"/>
      <c r="C842" s="240"/>
    </row>
    <row r="843">
      <c r="A843" s="240"/>
      <c r="B843" s="240"/>
      <c r="C843" s="240"/>
    </row>
    <row r="844">
      <c r="A844" s="240"/>
      <c r="B844" s="240"/>
      <c r="C844" s="240"/>
    </row>
    <row r="845">
      <c r="A845" s="240"/>
      <c r="B845" s="240"/>
      <c r="C845" s="240"/>
    </row>
    <row r="846">
      <c r="A846" s="240"/>
      <c r="B846" s="240"/>
      <c r="C846" s="240"/>
    </row>
    <row r="847">
      <c r="A847" s="240"/>
      <c r="B847" s="240"/>
      <c r="C847" s="240"/>
    </row>
    <row r="848">
      <c r="A848" s="240"/>
      <c r="B848" s="240"/>
      <c r="C848" s="240"/>
    </row>
    <row r="849">
      <c r="A849" s="240"/>
      <c r="B849" s="240"/>
      <c r="C849" s="240"/>
    </row>
    <row r="850">
      <c r="A850" s="240"/>
      <c r="B850" s="240"/>
      <c r="C850" s="240"/>
    </row>
    <row r="851">
      <c r="A851" s="240"/>
      <c r="B851" s="240"/>
      <c r="C851" s="240"/>
    </row>
    <row r="852">
      <c r="A852" s="240"/>
      <c r="B852" s="240"/>
      <c r="C852" s="240"/>
    </row>
    <row r="853">
      <c r="A853" s="240"/>
      <c r="B853" s="240"/>
      <c r="C853" s="240"/>
    </row>
    <row r="854">
      <c r="A854" s="240"/>
      <c r="B854" s="240"/>
      <c r="C854" s="240"/>
    </row>
    <row r="855">
      <c r="A855" s="240"/>
      <c r="B855" s="240"/>
      <c r="C855" s="240"/>
    </row>
    <row r="856">
      <c r="A856" s="240"/>
      <c r="B856" s="240"/>
      <c r="C856" s="240"/>
    </row>
    <row r="857">
      <c r="A857" s="240"/>
      <c r="B857" s="240"/>
      <c r="C857" s="240"/>
    </row>
    <row r="858">
      <c r="A858" s="240"/>
      <c r="B858" s="240"/>
      <c r="C858" s="240"/>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0.88"/>
  </cols>
  <sheetData>
    <row r="1" ht="38.25" customHeight="1">
      <c r="A1" s="241" t="s">
        <v>197</v>
      </c>
      <c r="B1" s="242" t="s">
        <v>12</v>
      </c>
      <c r="C1" s="242" t="s">
        <v>19</v>
      </c>
      <c r="D1" s="242" t="s">
        <v>8</v>
      </c>
      <c r="E1" s="242" t="s">
        <v>198</v>
      </c>
      <c r="F1" s="243" t="s">
        <v>17</v>
      </c>
      <c r="G1" s="244" t="s">
        <v>15</v>
      </c>
      <c r="H1" s="242" t="s">
        <v>199</v>
      </c>
      <c r="I1" s="242" t="s">
        <v>200</v>
      </c>
      <c r="J1" s="245"/>
      <c r="K1" s="245"/>
      <c r="L1" s="245"/>
      <c r="M1" s="245"/>
      <c r="N1" s="245"/>
      <c r="O1" s="245"/>
      <c r="P1" s="245"/>
      <c r="Q1" s="245"/>
      <c r="R1" s="245"/>
      <c r="S1" s="245"/>
      <c r="T1" s="245"/>
      <c r="U1" s="245"/>
      <c r="V1" s="245"/>
      <c r="W1" s="245"/>
    </row>
    <row r="2" ht="15.0" customHeight="1">
      <c r="A2" s="220" t="s">
        <v>175</v>
      </c>
      <c r="B2" s="220" t="s">
        <v>58</v>
      </c>
      <c r="C2" s="220" t="s">
        <v>1</v>
      </c>
      <c r="D2" s="220"/>
      <c r="E2" s="246"/>
      <c r="F2" s="247"/>
      <c r="G2" s="248" t="str">
        <f t="shared" ref="G2:G968" si="1">IFERROR(IF(E2="","",DATEDIF(E2,TODAY(),"D")/365.25),"")</f>
        <v/>
      </c>
      <c r="H2" s="220" t="b">
        <v>1</v>
      </c>
      <c r="I2" s="249"/>
      <c r="J2" s="2"/>
      <c r="K2" s="2"/>
      <c r="L2" s="2"/>
      <c r="M2" s="2"/>
      <c r="N2" s="2"/>
      <c r="O2" s="2"/>
      <c r="P2" s="2"/>
      <c r="Q2" s="2"/>
      <c r="R2" s="2"/>
      <c r="S2" s="2"/>
      <c r="T2" s="2"/>
      <c r="U2" s="2"/>
      <c r="V2" s="2"/>
      <c r="W2" s="2"/>
    </row>
    <row r="3" ht="15.0" customHeight="1">
      <c r="A3" s="228" t="s">
        <v>179</v>
      </c>
      <c r="B3" s="228" t="s">
        <v>58</v>
      </c>
      <c r="C3" s="228" t="s">
        <v>1</v>
      </c>
      <c r="D3" s="228"/>
      <c r="E3" s="250"/>
      <c r="F3" s="251"/>
      <c r="G3" s="252" t="str">
        <f t="shared" si="1"/>
        <v/>
      </c>
      <c r="H3" s="228" t="b">
        <v>1</v>
      </c>
      <c r="I3" s="253"/>
      <c r="J3" s="66"/>
      <c r="K3" s="66"/>
      <c r="L3" s="66"/>
      <c r="M3" s="66"/>
      <c r="N3" s="66"/>
      <c r="O3" s="66"/>
      <c r="P3" s="66"/>
      <c r="Q3" s="66"/>
      <c r="R3" s="66"/>
      <c r="S3" s="66"/>
      <c r="T3" s="66"/>
      <c r="U3" s="66"/>
      <c r="V3" s="66"/>
      <c r="W3" s="66"/>
    </row>
    <row r="4" ht="15.0" customHeight="1">
      <c r="A4" s="220" t="s">
        <v>180</v>
      </c>
      <c r="B4" s="220" t="s">
        <v>58</v>
      </c>
      <c r="C4" s="220" t="s">
        <v>1</v>
      </c>
      <c r="D4" s="220"/>
      <c r="E4" s="254"/>
      <c r="F4" s="247"/>
      <c r="G4" s="248" t="str">
        <f t="shared" si="1"/>
        <v/>
      </c>
      <c r="H4" s="220" t="b">
        <v>1</v>
      </c>
      <c r="I4" s="249"/>
      <c r="J4" s="2"/>
      <c r="K4" s="2"/>
      <c r="L4" s="2"/>
      <c r="M4" s="2"/>
      <c r="N4" s="2"/>
      <c r="O4" s="2"/>
      <c r="P4" s="2"/>
      <c r="Q4" s="2"/>
      <c r="R4" s="2"/>
      <c r="S4" s="2"/>
      <c r="T4" s="2"/>
      <c r="U4" s="2"/>
      <c r="V4" s="2"/>
      <c r="W4" s="2"/>
    </row>
    <row r="5" ht="15.0" customHeight="1">
      <c r="A5" s="228" t="s">
        <v>181</v>
      </c>
      <c r="B5" s="228" t="s">
        <v>60</v>
      </c>
      <c r="C5" s="228" t="s">
        <v>1</v>
      </c>
      <c r="D5" s="228"/>
      <c r="E5" s="250"/>
      <c r="F5" s="251"/>
      <c r="G5" s="252" t="str">
        <f t="shared" si="1"/>
        <v/>
      </c>
      <c r="H5" s="228" t="b">
        <v>1</v>
      </c>
      <c r="I5" s="253"/>
      <c r="J5" s="2"/>
      <c r="K5" s="2"/>
      <c r="L5" s="2"/>
      <c r="M5" s="2"/>
      <c r="N5" s="2"/>
      <c r="O5" s="2"/>
      <c r="P5" s="2"/>
      <c r="Q5" s="2"/>
      <c r="R5" s="2"/>
      <c r="S5" s="2"/>
      <c r="T5" s="2"/>
      <c r="U5" s="2"/>
      <c r="V5" s="2"/>
      <c r="W5" s="2"/>
    </row>
    <row r="6" ht="15.0" customHeight="1">
      <c r="A6" s="220" t="s">
        <v>182</v>
      </c>
      <c r="B6" s="220" t="s">
        <v>60</v>
      </c>
      <c r="C6" s="220" t="s">
        <v>1</v>
      </c>
      <c r="D6" s="220"/>
      <c r="E6" s="254"/>
      <c r="F6" s="247"/>
      <c r="G6" s="248" t="str">
        <f t="shared" si="1"/>
        <v/>
      </c>
      <c r="H6" s="220" t="b">
        <v>1</v>
      </c>
      <c r="I6" s="249"/>
      <c r="J6" s="2"/>
      <c r="K6" s="2"/>
      <c r="L6" s="2"/>
      <c r="M6" s="2"/>
      <c r="N6" s="2"/>
      <c r="O6" s="2"/>
      <c r="P6" s="2"/>
      <c r="Q6" s="2"/>
      <c r="R6" s="2"/>
      <c r="S6" s="2"/>
      <c r="T6" s="2"/>
      <c r="U6" s="2"/>
      <c r="V6" s="2"/>
      <c r="W6" s="2"/>
    </row>
    <row r="7" ht="15.0" customHeight="1">
      <c r="A7" s="228" t="s">
        <v>183</v>
      </c>
      <c r="B7" s="228" t="s">
        <v>60</v>
      </c>
      <c r="C7" s="228" t="s">
        <v>1</v>
      </c>
      <c r="D7" s="228"/>
      <c r="E7" s="250"/>
      <c r="F7" s="251"/>
      <c r="G7" s="252" t="str">
        <f t="shared" si="1"/>
        <v/>
      </c>
      <c r="H7" s="228" t="b">
        <v>1</v>
      </c>
      <c r="I7" s="253"/>
      <c r="J7" s="2"/>
      <c r="K7" s="2"/>
      <c r="L7" s="2"/>
      <c r="M7" s="2"/>
      <c r="N7" s="2"/>
      <c r="O7" s="2"/>
      <c r="P7" s="2"/>
      <c r="Q7" s="2"/>
      <c r="R7" s="2"/>
      <c r="S7" s="2"/>
      <c r="T7" s="2"/>
      <c r="U7" s="2"/>
      <c r="V7" s="2"/>
      <c r="W7" s="2"/>
    </row>
    <row r="8" ht="15.0" customHeight="1">
      <c r="A8" s="220" t="s">
        <v>184</v>
      </c>
      <c r="B8" s="220" t="s">
        <v>60</v>
      </c>
      <c r="C8" s="220" t="s">
        <v>1</v>
      </c>
      <c r="D8" s="220"/>
      <c r="E8" s="254"/>
      <c r="F8" s="247"/>
      <c r="G8" s="248" t="str">
        <f t="shared" si="1"/>
        <v/>
      </c>
      <c r="H8" s="222" t="b">
        <v>1</v>
      </c>
      <c r="I8" s="49"/>
      <c r="J8" s="2"/>
      <c r="K8" s="2"/>
      <c r="L8" s="2"/>
      <c r="M8" s="2"/>
      <c r="N8" s="2"/>
      <c r="O8" s="2"/>
      <c r="P8" s="2"/>
      <c r="Q8" s="2"/>
      <c r="R8" s="2"/>
      <c r="S8" s="2"/>
      <c r="T8" s="2"/>
      <c r="U8" s="2"/>
      <c r="V8" s="2"/>
      <c r="W8" s="2"/>
    </row>
    <row r="9" ht="15.0" customHeight="1">
      <c r="A9" s="228" t="s">
        <v>185</v>
      </c>
      <c r="B9" s="228" t="s">
        <v>60</v>
      </c>
      <c r="C9" s="228" t="s">
        <v>1</v>
      </c>
      <c r="D9" s="228"/>
      <c r="E9" s="255"/>
      <c r="F9" s="251"/>
      <c r="G9" s="252" t="str">
        <f t="shared" si="1"/>
        <v/>
      </c>
      <c r="H9" s="228" t="b">
        <v>1</v>
      </c>
      <c r="I9" s="253"/>
      <c r="J9" s="2"/>
      <c r="K9" s="2"/>
      <c r="L9" s="2"/>
      <c r="M9" s="2"/>
      <c r="N9" s="2"/>
      <c r="O9" s="2"/>
      <c r="P9" s="2"/>
      <c r="Q9" s="2"/>
      <c r="R9" s="2"/>
      <c r="S9" s="2"/>
      <c r="T9" s="2"/>
      <c r="U9" s="2"/>
      <c r="V9" s="2"/>
      <c r="W9" s="2"/>
    </row>
    <row r="10" ht="15.0" customHeight="1">
      <c r="A10" s="220" t="s">
        <v>186</v>
      </c>
      <c r="B10" s="220" t="s">
        <v>60</v>
      </c>
      <c r="C10" s="220" t="s">
        <v>1</v>
      </c>
      <c r="D10" s="220"/>
      <c r="E10" s="254"/>
      <c r="F10" s="247"/>
      <c r="G10" s="248" t="str">
        <f t="shared" si="1"/>
        <v/>
      </c>
      <c r="H10" s="220" t="b">
        <v>1</v>
      </c>
      <c r="I10" s="249"/>
      <c r="J10" s="2"/>
      <c r="K10" s="2"/>
      <c r="L10" s="2"/>
      <c r="M10" s="2"/>
      <c r="N10" s="2"/>
      <c r="O10" s="2"/>
      <c r="P10" s="2"/>
      <c r="Q10" s="2"/>
      <c r="R10" s="2"/>
      <c r="S10" s="2"/>
      <c r="T10" s="2"/>
      <c r="U10" s="2"/>
      <c r="V10" s="2"/>
      <c r="W10" s="2"/>
    </row>
    <row r="11" ht="15.0" customHeight="1">
      <c r="A11" s="228" t="s">
        <v>187</v>
      </c>
      <c r="B11" s="228" t="s">
        <v>61</v>
      </c>
      <c r="C11" s="228" t="s">
        <v>1</v>
      </c>
      <c r="D11" s="228"/>
      <c r="E11" s="250"/>
      <c r="F11" s="251"/>
      <c r="G11" s="252" t="str">
        <f t="shared" si="1"/>
        <v/>
      </c>
      <c r="H11" s="228" t="b">
        <v>1</v>
      </c>
      <c r="I11" s="253"/>
      <c r="J11" s="2"/>
      <c r="K11" s="2"/>
      <c r="L11" s="2"/>
      <c r="M11" s="2"/>
      <c r="N11" s="2"/>
      <c r="O11" s="2"/>
      <c r="P11" s="2"/>
      <c r="Q11" s="2"/>
      <c r="R11" s="2"/>
      <c r="S11" s="2"/>
      <c r="T11" s="2"/>
      <c r="U11" s="2"/>
      <c r="V11" s="2"/>
      <c r="W11" s="2"/>
    </row>
    <row r="12" ht="15.0" customHeight="1">
      <c r="A12" s="220" t="s">
        <v>188</v>
      </c>
      <c r="B12" s="220" t="s">
        <v>61</v>
      </c>
      <c r="C12" s="220" t="s">
        <v>1</v>
      </c>
      <c r="D12" s="220"/>
      <c r="E12" s="254"/>
      <c r="F12" s="247"/>
      <c r="G12" s="248" t="str">
        <f t="shared" si="1"/>
        <v/>
      </c>
      <c r="H12" s="220" t="b">
        <v>1</v>
      </c>
      <c r="I12" s="249"/>
      <c r="J12" s="2"/>
      <c r="K12" s="2"/>
      <c r="L12" s="2"/>
      <c r="M12" s="2"/>
      <c r="N12" s="2"/>
      <c r="O12" s="2"/>
      <c r="P12" s="2"/>
      <c r="Q12" s="2"/>
      <c r="R12" s="2"/>
      <c r="S12" s="2"/>
      <c r="T12" s="2"/>
      <c r="U12" s="2"/>
      <c r="V12" s="2"/>
      <c r="W12" s="2"/>
    </row>
    <row r="13" ht="15.0" customHeight="1">
      <c r="A13" s="228" t="s">
        <v>189</v>
      </c>
      <c r="B13" s="228" t="s">
        <v>61</v>
      </c>
      <c r="C13" s="228" t="s">
        <v>1</v>
      </c>
      <c r="D13" s="228"/>
      <c r="E13" s="250"/>
      <c r="F13" s="251"/>
      <c r="G13" s="252" t="str">
        <f t="shared" si="1"/>
        <v/>
      </c>
      <c r="H13" s="228" t="b">
        <v>1</v>
      </c>
      <c r="I13" s="253"/>
      <c r="J13" s="2"/>
      <c r="K13" s="2"/>
      <c r="L13" s="2"/>
      <c r="M13" s="2"/>
      <c r="N13" s="2"/>
      <c r="O13" s="2"/>
      <c r="P13" s="2"/>
      <c r="Q13" s="2"/>
      <c r="R13" s="2"/>
      <c r="S13" s="2"/>
      <c r="T13" s="2"/>
      <c r="U13" s="2"/>
      <c r="V13" s="2"/>
      <c r="W13" s="2"/>
    </row>
    <row r="14" ht="15.0" customHeight="1">
      <c r="A14" s="220" t="s">
        <v>190</v>
      </c>
      <c r="B14" s="220" t="s">
        <v>61</v>
      </c>
      <c r="C14" s="220" t="s">
        <v>1</v>
      </c>
      <c r="D14" s="49"/>
      <c r="E14" s="49"/>
      <c r="F14" s="256"/>
      <c r="G14" s="248" t="str">
        <f t="shared" si="1"/>
        <v/>
      </c>
      <c r="H14" s="222" t="b">
        <v>1</v>
      </c>
      <c r="I14" s="49"/>
      <c r="J14" s="2"/>
      <c r="K14" s="2"/>
      <c r="L14" s="2"/>
      <c r="M14" s="2"/>
      <c r="N14" s="2"/>
      <c r="O14" s="2"/>
      <c r="P14" s="2"/>
      <c r="Q14" s="2"/>
      <c r="R14" s="2"/>
      <c r="S14" s="2"/>
      <c r="T14" s="2"/>
      <c r="U14" s="2"/>
      <c r="V14" s="2"/>
      <c r="W14" s="2"/>
    </row>
    <row r="15" ht="15.0" customHeight="1">
      <c r="A15" s="228" t="s">
        <v>191</v>
      </c>
      <c r="B15" s="228" t="s">
        <v>3</v>
      </c>
      <c r="C15" s="228" t="s">
        <v>1</v>
      </c>
      <c r="D15" s="228"/>
      <c r="E15" s="250"/>
      <c r="F15" s="251"/>
      <c r="G15" s="252" t="str">
        <f t="shared" si="1"/>
        <v/>
      </c>
      <c r="H15" s="228" t="b">
        <v>1</v>
      </c>
      <c r="I15" s="253"/>
      <c r="J15" s="2"/>
      <c r="K15" s="2"/>
      <c r="L15" s="2"/>
      <c r="M15" s="2"/>
      <c r="N15" s="2"/>
      <c r="O15" s="2"/>
      <c r="P15" s="2"/>
      <c r="Q15" s="2"/>
      <c r="R15" s="2"/>
      <c r="S15" s="2"/>
      <c r="T15" s="2"/>
      <c r="U15" s="2"/>
      <c r="V15" s="2"/>
      <c r="W15" s="2"/>
    </row>
    <row r="16" ht="15.0" customHeight="1">
      <c r="A16" s="220" t="s">
        <v>192</v>
      </c>
      <c r="B16" s="220" t="s">
        <v>3</v>
      </c>
      <c r="C16" s="220" t="s">
        <v>1</v>
      </c>
      <c r="D16" s="220"/>
      <c r="E16" s="254"/>
      <c r="F16" s="247"/>
      <c r="G16" s="248" t="str">
        <f t="shared" si="1"/>
        <v/>
      </c>
      <c r="H16" s="220" t="b">
        <v>1</v>
      </c>
      <c r="I16" s="249"/>
      <c r="J16" s="2"/>
      <c r="K16" s="2"/>
      <c r="L16" s="2"/>
      <c r="M16" s="2"/>
      <c r="N16" s="2"/>
      <c r="O16" s="2"/>
      <c r="P16" s="2"/>
      <c r="Q16" s="2"/>
      <c r="R16" s="2"/>
      <c r="S16" s="2"/>
      <c r="T16" s="2"/>
      <c r="U16" s="2"/>
      <c r="V16" s="2"/>
      <c r="W16" s="2"/>
    </row>
    <row r="17" ht="15.0" customHeight="1">
      <c r="A17" s="228" t="s">
        <v>193</v>
      </c>
      <c r="B17" s="228" t="s">
        <v>3</v>
      </c>
      <c r="C17" s="228" t="s">
        <v>1</v>
      </c>
      <c r="D17" s="228"/>
      <c r="E17" s="250"/>
      <c r="F17" s="251"/>
      <c r="G17" s="252" t="str">
        <f t="shared" si="1"/>
        <v/>
      </c>
      <c r="H17" s="13" t="b">
        <v>1</v>
      </c>
      <c r="I17" s="253"/>
      <c r="J17" s="2"/>
      <c r="K17" s="2"/>
      <c r="L17" s="2"/>
      <c r="M17" s="2"/>
      <c r="N17" s="2"/>
      <c r="O17" s="2"/>
      <c r="P17" s="2"/>
      <c r="Q17" s="2"/>
      <c r="R17" s="2"/>
      <c r="S17" s="2"/>
      <c r="T17" s="2"/>
      <c r="U17" s="2"/>
      <c r="V17" s="2"/>
      <c r="W17" s="2"/>
    </row>
    <row r="18" ht="15.0" customHeight="1">
      <c r="A18" s="220" t="s">
        <v>4</v>
      </c>
      <c r="B18" s="220" t="s">
        <v>3</v>
      </c>
      <c r="C18" s="220" t="s">
        <v>1</v>
      </c>
      <c r="D18" s="220"/>
      <c r="E18" s="254"/>
      <c r="F18" s="247"/>
      <c r="G18" s="248" t="str">
        <f t="shared" si="1"/>
        <v/>
      </c>
      <c r="H18" s="220" t="b">
        <v>1</v>
      </c>
      <c r="I18" s="249"/>
      <c r="J18" s="2"/>
      <c r="K18" s="2"/>
      <c r="L18" s="2"/>
      <c r="M18" s="2"/>
      <c r="N18" s="2"/>
      <c r="O18" s="2"/>
      <c r="P18" s="2"/>
      <c r="Q18" s="2"/>
      <c r="R18" s="2"/>
      <c r="S18" s="2"/>
      <c r="T18" s="2"/>
      <c r="U18" s="2"/>
      <c r="V18" s="2"/>
      <c r="W18" s="2"/>
    </row>
    <row r="19" ht="15.0" customHeight="1">
      <c r="A19" s="228" t="s">
        <v>194</v>
      </c>
      <c r="B19" s="228" t="s">
        <v>3</v>
      </c>
      <c r="C19" s="228" t="s">
        <v>1</v>
      </c>
      <c r="D19" s="228"/>
      <c r="E19" s="250"/>
      <c r="F19" s="251"/>
      <c r="G19" s="252" t="str">
        <f t="shared" si="1"/>
        <v/>
      </c>
      <c r="H19" s="228" t="b">
        <v>1</v>
      </c>
      <c r="I19" s="253"/>
      <c r="J19" s="2"/>
      <c r="K19" s="2"/>
      <c r="L19" s="2"/>
      <c r="M19" s="2"/>
      <c r="N19" s="2"/>
      <c r="O19" s="2"/>
      <c r="P19" s="2"/>
      <c r="Q19" s="2"/>
      <c r="R19" s="2"/>
      <c r="S19" s="2"/>
      <c r="T19" s="2"/>
      <c r="U19" s="2"/>
      <c r="V19" s="2"/>
      <c r="W19" s="2"/>
    </row>
    <row r="20" ht="15.0" customHeight="1">
      <c r="A20" s="220" t="s">
        <v>195</v>
      </c>
      <c r="B20" s="220" t="s">
        <v>3</v>
      </c>
      <c r="C20" s="220" t="s">
        <v>1</v>
      </c>
      <c r="D20" s="49"/>
      <c r="E20" s="49"/>
      <c r="F20" s="256"/>
      <c r="G20" s="248" t="str">
        <f t="shared" si="1"/>
        <v/>
      </c>
      <c r="H20" s="222" t="b">
        <v>1</v>
      </c>
      <c r="I20" s="49"/>
      <c r="J20" s="2"/>
      <c r="K20" s="2"/>
      <c r="L20" s="2"/>
      <c r="M20" s="2"/>
      <c r="N20" s="2"/>
      <c r="O20" s="2"/>
      <c r="P20" s="2"/>
      <c r="Q20" s="2"/>
      <c r="R20" s="2"/>
      <c r="S20" s="2"/>
      <c r="T20" s="2"/>
      <c r="U20" s="2"/>
      <c r="V20" s="2"/>
      <c r="W20" s="2"/>
    </row>
    <row r="21" ht="15.0" customHeight="1">
      <c r="A21" s="228"/>
      <c r="B21" s="228"/>
      <c r="C21" s="228"/>
      <c r="D21" s="231"/>
      <c r="E21" s="231"/>
      <c r="F21" s="257"/>
      <c r="G21" s="252" t="str">
        <f t="shared" si="1"/>
        <v/>
      </c>
      <c r="H21" s="230" t="b">
        <v>0</v>
      </c>
      <c r="I21" s="231"/>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1"/>
      <c r="B23" s="231"/>
      <c r="C23" s="231"/>
      <c r="D23" s="231"/>
      <c r="E23" s="231"/>
      <c r="F23" s="257"/>
      <c r="G23" s="252" t="str">
        <f t="shared" si="1"/>
        <v/>
      </c>
      <c r="H23" s="231" t="b">
        <v>0</v>
      </c>
      <c r="I23" s="231"/>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1"/>
      <c r="B25" s="231"/>
      <c r="C25" s="231"/>
      <c r="D25" s="231"/>
      <c r="E25" s="231"/>
      <c r="F25" s="257"/>
      <c r="G25" s="252" t="str">
        <f t="shared" si="1"/>
        <v/>
      </c>
      <c r="H25" s="231" t="b">
        <v>0</v>
      </c>
      <c r="I25" s="231"/>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1"/>
      <c r="B27" s="231"/>
      <c r="C27" s="231"/>
      <c r="D27" s="231"/>
      <c r="E27" s="231"/>
      <c r="F27" s="257"/>
      <c r="G27" s="252" t="str">
        <f t="shared" si="1"/>
        <v/>
      </c>
      <c r="H27" s="231" t="b">
        <v>0</v>
      </c>
      <c r="I27" s="231"/>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1"/>
      <c r="B29" s="231"/>
      <c r="C29" s="231"/>
      <c r="D29" s="231"/>
      <c r="E29" s="231"/>
      <c r="F29" s="257"/>
      <c r="G29" s="252" t="str">
        <f t="shared" si="1"/>
        <v/>
      </c>
      <c r="H29" s="231" t="b">
        <v>0</v>
      </c>
      <c r="I29" s="231"/>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1"/>
      <c r="B31" s="231"/>
      <c r="C31" s="231"/>
      <c r="D31" s="231"/>
      <c r="E31" s="231"/>
      <c r="F31" s="257"/>
      <c r="G31" s="252" t="str">
        <f t="shared" si="1"/>
        <v/>
      </c>
      <c r="H31" s="231" t="b">
        <v>0</v>
      </c>
      <c r="I31" s="231"/>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1"/>
      <c r="B33" s="231"/>
      <c r="C33" s="231"/>
      <c r="D33" s="231"/>
      <c r="E33" s="231"/>
      <c r="F33" s="257"/>
      <c r="G33" s="252" t="str">
        <f t="shared" si="1"/>
        <v/>
      </c>
      <c r="H33" s="231" t="b">
        <v>0</v>
      </c>
      <c r="I33" s="231"/>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1"/>
      <c r="B35" s="231"/>
      <c r="C35" s="231"/>
      <c r="D35" s="231"/>
      <c r="E35" s="231"/>
      <c r="F35" s="257"/>
      <c r="G35" s="252" t="str">
        <f t="shared" si="1"/>
        <v/>
      </c>
      <c r="H35" s="231" t="b">
        <v>0</v>
      </c>
      <c r="I35" s="231"/>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1"/>
      <c r="B37" s="231"/>
      <c r="C37" s="231"/>
      <c r="D37" s="231"/>
      <c r="E37" s="231"/>
      <c r="F37" s="257"/>
      <c r="G37" s="252" t="str">
        <f t="shared" si="1"/>
        <v/>
      </c>
      <c r="H37" s="231" t="b">
        <v>0</v>
      </c>
      <c r="I37" s="231"/>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1"/>
      <c r="B39" s="231"/>
      <c r="C39" s="231"/>
      <c r="D39" s="231"/>
      <c r="E39" s="231"/>
      <c r="F39" s="257"/>
      <c r="G39" s="252" t="str">
        <f t="shared" si="1"/>
        <v/>
      </c>
      <c r="H39" s="231" t="b">
        <v>0</v>
      </c>
      <c r="I39" s="231"/>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1"/>
      <c r="B41" s="231"/>
      <c r="C41" s="231"/>
      <c r="D41" s="231"/>
      <c r="E41" s="231"/>
      <c r="F41" s="257"/>
      <c r="G41" s="252" t="str">
        <f t="shared" si="1"/>
        <v/>
      </c>
      <c r="H41" s="231" t="b">
        <v>0</v>
      </c>
      <c r="I41" s="231"/>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1"/>
      <c r="B43" s="231"/>
      <c r="C43" s="231"/>
      <c r="D43" s="231"/>
      <c r="E43" s="231"/>
      <c r="F43" s="257"/>
      <c r="G43" s="252" t="str">
        <f t="shared" si="1"/>
        <v/>
      </c>
      <c r="H43" s="231" t="b">
        <v>0</v>
      </c>
      <c r="I43" s="231"/>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1"/>
      <c r="B45" s="231"/>
      <c r="C45" s="231"/>
      <c r="D45" s="231"/>
      <c r="E45" s="231"/>
      <c r="F45" s="257"/>
      <c r="G45" s="252" t="str">
        <f t="shared" si="1"/>
        <v/>
      </c>
      <c r="H45" s="231" t="b">
        <v>0</v>
      </c>
      <c r="I45" s="231"/>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1"/>
      <c r="B47" s="231"/>
      <c r="C47" s="231"/>
      <c r="D47" s="231"/>
      <c r="E47" s="231"/>
      <c r="F47" s="257"/>
      <c r="G47" s="252" t="str">
        <f t="shared" si="1"/>
        <v/>
      </c>
      <c r="H47" s="231" t="b">
        <v>0</v>
      </c>
      <c r="I47" s="231"/>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1"/>
      <c r="B49" s="231"/>
      <c r="C49" s="231"/>
      <c r="D49" s="231"/>
      <c r="E49" s="231"/>
      <c r="F49" s="257"/>
      <c r="G49" s="252" t="str">
        <f t="shared" si="1"/>
        <v/>
      </c>
      <c r="H49" s="231" t="b">
        <v>0</v>
      </c>
      <c r="I49" s="231"/>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1"/>
      <c r="B51" s="231"/>
      <c r="C51" s="231"/>
      <c r="D51" s="231"/>
      <c r="E51" s="231"/>
      <c r="F51" s="257"/>
      <c r="G51" s="252" t="str">
        <f t="shared" si="1"/>
        <v/>
      </c>
      <c r="H51" s="231" t="b">
        <v>0</v>
      </c>
      <c r="I51" s="231"/>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1"/>
      <c r="B53" s="231"/>
      <c r="C53" s="231"/>
      <c r="D53" s="231"/>
      <c r="E53" s="231"/>
      <c r="F53" s="257"/>
      <c r="G53" s="252" t="str">
        <f t="shared" si="1"/>
        <v/>
      </c>
      <c r="H53" s="231" t="b">
        <v>0</v>
      </c>
      <c r="I53" s="231"/>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1"/>
      <c r="B55" s="231"/>
      <c r="C55" s="231"/>
      <c r="D55" s="231"/>
      <c r="E55" s="231"/>
      <c r="F55" s="257"/>
      <c r="G55" s="252" t="str">
        <f t="shared" si="1"/>
        <v/>
      </c>
      <c r="H55" s="231" t="b">
        <v>0</v>
      </c>
      <c r="I55" s="231"/>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1"/>
      <c r="B57" s="231"/>
      <c r="C57" s="231"/>
      <c r="D57" s="231"/>
      <c r="E57" s="231"/>
      <c r="F57" s="257"/>
      <c r="G57" s="252" t="str">
        <f t="shared" si="1"/>
        <v/>
      </c>
      <c r="H57" s="231" t="b">
        <v>0</v>
      </c>
      <c r="I57" s="231"/>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1"/>
      <c r="B59" s="231"/>
      <c r="C59" s="231"/>
      <c r="D59" s="231"/>
      <c r="E59" s="231"/>
      <c r="F59" s="257"/>
      <c r="G59" s="252" t="str">
        <f t="shared" si="1"/>
        <v/>
      </c>
      <c r="H59" s="231" t="b">
        <v>0</v>
      </c>
      <c r="I59" s="231"/>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1"/>
      <c r="B61" s="231"/>
      <c r="C61" s="231"/>
      <c r="D61" s="231"/>
      <c r="E61" s="231"/>
      <c r="F61" s="257"/>
      <c r="G61" s="252" t="str">
        <f t="shared" si="1"/>
        <v/>
      </c>
      <c r="H61" s="231" t="b">
        <v>0</v>
      </c>
      <c r="I61" s="231"/>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1"/>
      <c r="B63" s="231"/>
      <c r="C63" s="231"/>
      <c r="D63" s="231"/>
      <c r="E63" s="231"/>
      <c r="F63" s="257"/>
      <c r="G63" s="252" t="str">
        <f t="shared" si="1"/>
        <v/>
      </c>
      <c r="H63" s="231" t="b">
        <v>0</v>
      </c>
      <c r="I63" s="231"/>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1"/>
      <c r="B65" s="231"/>
      <c r="C65" s="231"/>
      <c r="D65" s="231"/>
      <c r="E65" s="231"/>
      <c r="F65" s="257"/>
      <c r="G65" s="252" t="str">
        <f t="shared" si="1"/>
        <v/>
      </c>
      <c r="H65" s="231" t="b">
        <v>0</v>
      </c>
      <c r="I65" s="231"/>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1"/>
      <c r="B67" s="231"/>
      <c r="C67" s="231"/>
      <c r="D67" s="231"/>
      <c r="E67" s="231"/>
      <c r="F67" s="257"/>
      <c r="G67" s="252" t="str">
        <f t="shared" si="1"/>
        <v/>
      </c>
      <c r="H67" s="231" t="b">
        <v>0</v>
      </c>
      <c r="I67" s="231"/>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1"/>
      <c r="B69" s="231"/>
      <c r="C69" s="231"/>
      <c r="D69" s="231"/>
      <c r="E69" s="231"/>
      <c r="F69" s="257"/>
      <c r="G69" s="252" t="str">
        <f t="shared" si="1"/>
        <v/>
      </c>
      <c r="H69" s="231" t="b">
        <v>0</v>
      </c>
      <c r="I69" s="231"/>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1"/>
      <c r="B71" s="231"/>
      <c r="C71" s="231"/>
      <c r="D71" s="231"/>
      <c r="E71" s="231"/>
      <c r="F71" s="257"/>
      <c r="G71" s="252" t="str">
        <f t="shared" si="1"/>
        <v/>
      </c>
      <c r="H71" s="231" t="b">
        <v>0</v>
      </c>
      <c r="I71" s="231"/>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1"/>
      <c r="B73" s="231"/>
      <c r="C73" s="231"/>
      <c r="D73" s="231"/>
      <c r="E73" s="231"/>
      <c r="F73" s="257"/>
      <c r="G73" s="252" t="str">
        <f t="shared" si="1"/>
        <v/>
      </c>
      <c r="H73" s="231" t="b">
        <v>0</v>
      </c>
      <c r="I73" s="231"/>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1"/>
      <c r="B75" s="231"/>
      <c r="C75" s="231"/>
      <c r="D75" s="231"/>
      <c r="E75" s="231"/>
      <c r="F75" s="257"/>
      <c r="G75" s="252" t="str">
        <f t="shared" si="1"/>
        <v/>
      </c>
      <c r="H75" s="231" t="b">
        <v>0</v>
      </c>
      <c r="I75" s="231"/>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1"/>
      <c r="B77" s="231"/>
      <c r="C77" s="231"/>
      <c r="D77" s="231"/>
      <c r="E77" s="231"/>
      <c r="F77" s="257"/>
      <c r="G77" s="252" t="str">
        <f t="shared" si="1"/>
        <v/>
      </c>
      <c r="H77" s="231" t="b">
        <v>0</v>
      </c>
      <c r="I77" s="231"/>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1"/>
      <c r="B79" s="231"/>
      <c r="C79" s="231"/>
      <c r="D79" s="231"/>
      <c r="E79" s="231"/>
      <c r="F79" s="257"/>
      <c r="G79" s="252" t="str">
        <f t="shared" si="1"/>
        <v/>
      </c>
      <c r="H79" s="231" t="b">
        <v>0</v>
      </c>
      <c r="I79" s="231"/>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1"/>
      <c r="B81" s="231"/>
      <c r="C81" s="231"/>
      <c r="D81" s="231"/>
      <c r="E81" s="231"/>
      <c r="F81" s="257"/>
      <c r="G81" s="252" t="str">
        <f t="shared" si="1"/>
        <v/>
      </c>
      <c r="H81" s="231" t="b">
        <v>0</v>
      </c>
      <c r="I81" s="231"/>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1"/>
      <c r="B83" s="231"/>
      <c r="C83" s="231"/>
      <c r="D83" s="231"/>
      <c r="E83" s="231"/>
      <c r="F83" s="257"/>
      <c r="G83" s="252" t="str">
        <f t="shared" si="1"/>
        <v/>
      </c>
      <c r="H83" s="231" t="b">
        <v>0</v>
      </c>
      <c r="I83" s="231"/>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1"/>
      <c r="B85" s="231"/>
      <c r="C85" s="231"/>
      <c r="D85" s="231"/>
      <c r="E85" s="231"/>
      <c r="F85" s="257"/>
      <c r="G85" s="252" t="str">
        <f t="shared" si="1"/>
        <v/>
      </c>
      <c r="H85" s="231" t="b">
        <v>0</v>
      </c>
      <c r="I85" s="231"/>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1"/>
      <c r="B87" s="231"/>
      <c r="C87" s="231"/>
      <c r="D87" s="231"/>
      <c r="E87" s="231"/>
      <c r="F87" s="257"/>
      <c r="G87" s="252" t="str">
        <f t="shared" si="1"/>
        <v/>
      </c>
      <c r="H87" s="231" t="b">
        <v>0</v>
      </c>
      <c r="I87" s="231"/>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1"/>
      <c r="B89" s="231"/>
      <c r="C89" s="231"/>
      <c r="D89" s="231"/>
      <c r="E89" s="231"/>
      <c r="F89" s="257"/>
      <c r="G89" s="252" t="str">
        <f t="shared" si="1"/>
        <v/>
      </c>
      <c r="H89" s="231" t="b">
        <v>0</v>
      </c>
      <c r="I89" s="231"/>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1"/>
      <c r="B91" s="231"/>
      <c r="C91" s="231"/>
      <c r="D91" s="231"/>
      <c r="E91" s="231"/>
      <c r="F91" s="257"/>
      <c r="G91" s="252" t="str">
        <f t="shared" si="1"/>
        <v/>
      </c>
      <c r="H91" s="231" t="b">
        <v>0</v>
      </c>
      <c r="I91" s="231"/>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1"/>
      <c r="B93" s="231"/>
      <c r="C93" s="231"/>
      <c r="D93" s="231"/>
      <c r="E93" s="231"/>
      <c r="F93" s="257"/>
      <c r="G93" s="252" t="str">
        <f t="shared" si="1"/>
        <v/>
      </c>
      <c r="H93" s="231" t="b">
        <v>0</v>
      </c>
      <c r="I93" s="231"/>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1"/>
      <c r="B95" s="231"/>
      <c r="C95" s="231"/>
      <c r="D95" s="231"/>
      <c r="E95" s="231"/>
      <c r="F95" s="257"/>
      <c r="G95" s="252" t="str">
        <f t="shared" si="1"/>
        <v/>
      </c>
      <c r="H95" s="231" t="b">
        <v>0</v>
      </c>
      <c r="I95" s="231"/>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1"/>
      <c r="B97" s="231"/>
      <c r="C97" s="231"/>
      <c r="D97" s="231"/>
      <c r="E97" s="231"/>
      <c r="F97" s="257"/>
      <c r="G97" s="252" t="str">
        <f t="shared" si="1"/>
        <v/>
      </c>
      <c r="H97" s="231" t="b">
        <v>0</v>
      </c>
      <c r="I97" s="231"/>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1"/>
      <c r="B99" s="231"/>
      <c r="C99" s="231"/>
      <c r="D99" s="231"/>
      <c r="E99" s="231"/>
      <c r="F99" s="257"/>
      <c r="G99" s="252" t="str">
        <f t="shared" si="1"/>
        <v/>
      </c>
      <c r="H99" s="231" t="b">
        <v>0</v>
      </c>
      <c r="I99" s="231"/>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1"/>
      <c r="B101" s="231"/>
      <c r="C101" s="231"/>
      <c r="D101" s="231"/>
      <c r="E101" s="231"/>
      <c r="F101" s="257"/>
      <c r="G101" s="252" t="str">
        <f t="shared" si="1"/>
        <v/>
      </c>
      <c r="H101" s="231" t="b">
        <v>0</v>
      </c>
      <c r="I101" s="231"/>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1"/>
      <c r="B103" s="231"/>
      <c r="C103" s="231"/>
      <c r="D103" s="231"/>
      <c r="E103" s="231"/>
      <c r="F103" s="257"/>
      <c r="G103" s="252" t="str">
        <f t="shared" si="1"/>
        <v/>
      </c>
      <c r="H103" s="231" t="b">
        <v>0</v>
      </c>
      <c r="I103" s="231"/>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1"/>
      <c r="B105" s="231"/>
      <c r="C105" s="231"/>
      <c r="D105" s="231"/>
      <c r="E105" s="231"/>
      <c r="F105" s="257"/>
      <c r="G105" s="252" t="str">
        <f t="shared" si="1"/>
        <v/>
      </c>
      <c r="H105" s="231" t="b">
        <v>0</v>
      </c>
      <c r="I105" s="231"/>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1"/>
      <c r="B107" s="231"/>
      <c r="C107" s="231"/>
      <c r="D107" s="231"/>
      <c r="E107" s="231"/>
      <c r="F107" s="257"/>
      <c r="G107" s="252" t="str">
        <f t="shared" si="1"/>
        <v/>
      </c>
      <c r="H107" s="231" t="b">
        <v>0</v>
      </c>
      <c r="I107" s="231"/>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1"/>
      <c r="B109" s="231"/>
      <c r="C109" s="231"/>
      <c r="D109" s="231"/>
      <c r="E109" s="231"/>
      <c r="F109" s="257"/>
      <c r="G109" s="252" t="str">
        <f t="shared" si="1"/>
        <v/>
      </c>
      <c r="H109" s="231" t="b">
        <v>0</v>
      </c>
      <c r="I109" s="231"/>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1"/>
      <c r="B111" s="231"/>
      <c r="C111" s="231"/>
      <c r="D111" s="231"/>
      <c r="E111" s="231"/>
      <c r="F111" s="257"/>
      <c r="G111" s="252" t="str">
        <f t="shared" si="1"/>
        <v/>
      </c>
      <c r="H111" s="231" t="b">
        <v>0</v>
      </c>
      <c r="I111" s="231"/>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1"/>
      <c r="B113" s="231"/>
      <c r="C113" s="231"/>
      <c r="D113" s="231"/>
      <c r="E113" s="231"/>
      <c r="F113" s="257"/>
      <c r="G113" s="252" t="str">
        <f t="shared" si="1"/>
        <v/>
      </c>
      <c r="H113" s="231" t="b">
        <v>0</v>
      </c>
      <c r="I113" s="231"/>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1"/>
      <c r="B115" s="231"/>
      <c r="C115" s="231"/>
      <c r="D115" s="231"/>
      <c r="E115" s="231"/>
      <c r="F115" s="257"/>
      <c r="G115" s="252" t="str">
        <f t="shared" si="1"/>
        <v/>
      </c>
      <c r="H115" s="231" t="b">
        <v>0</v>
      </c>
      <c r="I115" s="231"/>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1"/>
      <c r="B117" s="231"/>
      <c r="C117" s="231"/>
      <c r="D117" s="231"/>
      <c r="E117" s="231"/>
      <c r="F117" s="257"/>
      <c r="G117" s="252" t="str">
        <f t="shared" si="1"/>
        <v/>
      </c>
      <c r="H117" s="231" t="b">
        <v>0</v>
      </c>
      <c r="I117" s="231"/>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1"/>
      <c r="B119" s="231"/>
      <c r="C119" s="231"/>
      <c r="D119" s="231"/>
      <c r="E119" s="231"/>
      <c r="F119" s="257"/>
      <c r="G119" s="252" t="str">
        <f t="shared" si="1"/>
        <v/>
      </c>
      <c r="H119" s="231" t="b">
        <v>0</v>
      </c>
      <c r="I119" s="231"/>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1"/>
      <c r="B121" s="231"/>
      <c r="C121" s="231"/>
      <c r="D121" s="231"/>
      <c r="E121" s="231"/>
      <c r="F121" s="257"/>
      <c r="G121" s="252" t="str">
        <f t="shared" si="1"/>
        <v/>
      </c>
      <c r="H121" s="231" t="b">
        <v>0</v>
      </c>
      <c r="I121" s="231"/>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1"/>
      <c r="B123" s="231"/>
      <c r="C123" s="231"/>
      <c r="D123" s="231"/>
      <c r="E123" s="231"/>
      <c r="F123" s="257"/>
      <c r="G123" s="252" t="str">
        <f t="shared" si="1"/>
        <v/>
      </c>
      <c r="H123" s="231" t="b">
        <v>0</v>
      </c>
      <c r="I123" s="231"/>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1"/>
      <c r="B125" s="231"/>
      <c r="C125" s="231"/>
      <c r="D125" s="231"/>
      <c r="E125" s="231"/>
      <c r="F125" s="257"/>
      <c r="G125" s="252" t="str">
        <f t="shared" si="1"/>
        <v/>
      </c>
      <c r="H125" s="231" t="b">
        <v>0</v>
      </c>
      <c r="I125" s="231"/>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1"/>
      <c r="B127" s="231"/>
      <c r="C127" s="231"/>
      <c r="D127" s="231"/>
      <c r="E127" s="231"/>
      <c r="F127" s="257"/>
      <c r="G127" s="252" t="str">
        <f t="shared" si="1"/>
        <v/>
      </c>
      <c r="H127" s="231" t="b">
        <v>0</v>
      </c>
      <c r="I127" s="231"/>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1"/>
      <c r="B129" s="231"/>
      <c r="C129" s="231"/>
      <c r="D129" s="231"/>
      <c r="E129" s="231"/>
      <c r="F129" s="257"/>
      <c r="G129" s="252" t="str">
        <f t="shared" si="1"/>
        <v/>
      </c>
      <c r="H129" s="231" t="b">
        <v>0</v>
      </c>
      <c r="I129" s="231"/>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1"/>
      <c r="B131" s="231"/>
      <c r="C131" s="231"/>
      <c r="D131" s="231"/>
      <c r="E131" s="231"/>
      <c r="F131" s="257"/>
      <c r="G131" s="252" t="str">
        <f t="shared" si="1"/>
        <v/>
      </c>
      <c r="H131" s="231" t="b">
        <v>0</v>
      </c>
      <c r="I131" s="231"/>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1"/>
      <c r="B133" s="231"/>
      <c r="C133" s="231"/>
      <c r="D133" s="231"/>
      <c r="E133" s="231"/>
      <c r="F133" s="257"/>
      <c r="G133" s="252" t="str">
        <f t="shared" si="1"/>
        <v/>
      </c>
      <c r="H133" s="231" t="b">
        <v>0</v>
      </c>
      <c r="I133" s="231"/>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1"/>
      <c r="B135" s="231"/>
      <c r="C135" s="231"/>
      <c r="D135" s="231"/>
      <c r="E135" s="231"/>
      <c r="F135" s="257"/>
      <c r="G135" s="252" t="str">
        <f t="shared" si="1"/>
        <v/>
      </c>
      <c r="H135" s="231" t="b">
        <v>0</v>
      </c>
      <c r="I135" s="231"/>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1"/>
      <c r="B137" s="231"/>
      <c r="C137" s="231"/>
      <c r="D137" s="231"/>
      <c r="E137" s="231"/>
      <c r="F137" s="257"/>
      <c r="G137" s="252" t="str">
        <f t="shared" si="1"/>
        <v/>
      </c>
      <c r="H137" s="231" t="b">
        <v>0</v>
      </c>
      <c r="I137" s="231"/>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1"/>
      <c r="B139" s="231"/>
      <c r="C139" s="231"/>
      <c r="D139" s="231"/>
      <c r="E139" s="231"/>
      <c r="F139" s="257"/>
      <c r="G139" s="252" t="str">
        <f t="shared" si="1"/>
        <v/>
      </c>
      <c r="H139" s="231" t="b">
        <v>0</v>
      </c>
      <c r="I139" s="231"/>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1"/>
      <c r="B141" s="231"/>
      <c r="C141" s="231"/>
      <c r="D141" s="231"/>
      <c r="E141" s="231"/>
      <c r="F141" s="257"/>
      <c r="G141" s="252" t="str">
        <f t="shared" si="1"/>
        <v/>
      </c>
      <c r="H141" s="231" t="b">
        <v>0</v>
      </c>
      <c r="I141" s="231"/>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1"/>
      <c r="B143" s="231"/>
      <c r="C143" s="231"/>
      <c r="D143" s="231"/>
      <c r="E143" s="231"/>
      <c r="F143" s="257"/>
      <c r="G143" s="252" t="str">
        <f t="shared" si="1"/>
        <v/>
      </c>
      <c r="H143" s="231" t="b">
        <v>0</v>
      </c>
      <c r="I143" s="231"/>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1"/>
      <c r="B145" s="231"/>
      <c r="C145" s="231"/>
      <c r="D145" s="231"/>
      <c r="E145" s="231"/>
      <c r="F145" s="257"/>
      <c r="G145" s="252" t="str">
        <f t="shared" si="1"/>
        <v/>
      </c>
      <c r="H145" s="231" t="b">
        <v>0</v>
      </c>
      <c r="I145" s="231"/>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1"/>
      <c r="B147" s="231"/>
      <c r="C147" s="231"/>
      <c r="D147" s="231"/>
      <c r="E147" s="231"/>
      <c r="F147" s="257"/>
      <c r="G147" s="252" t="str">
        <f t="shared" si="1"/>
        <v/>
      </c>
      <c r="H147" s="231" t="b">
        <v>0</v>
      </c>
      <c r="I147" s="231"/>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1"/>
      <c r="B149" s="231"/>
      <c r="C149" s="231"/>
      <c r="D149" s="231"/>
      <c r="E149" s="231"/>
      <c r="F149" s="257"/>
      <c r="G149" s="252" t="str">
        <f t="shared" si="1"/>
        <v/>
      </c>
      <c r="H149" s="231" t="b">
        <v>0</v>
      </c>
      <c r="I149" s="231"/>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1"/>
      <c r="B151" s="231"/>
      <c r="C151" s="231"/>
      <c r="D151" s="231"/>
      <c r="E151" s="231"/>
      <c r="F151" s="257"/>
      <c r="G151" s="252" t="str">
        <f t="shared" si="1"/>
        <v/>
      </c>
      <c r="H151" s="231" t="b">
        <v>0</v>
      </c>
      <c r="I151" s="231"/>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1"/>
      <c r="B153" s="231"/>
      <c r="C153" s="231"/>
      <c r="D153" s="231"/>
      <c r="E153" s="231"/>
      <c r="F153" s="257"/>
      <c r="G153" s="252" t="str">
        <f t="shared" si="1"/>
        <v/>
      </c>
      <c r="H153" s="231" t="b">
        <v>0</v>
      </c>
      <c r="I153" s="231"/>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1"/>
      <c r="B155" s="231"/>
      <c r="C155" s="231"/>
      <c r="D155" s="231"/>
      <c r="E155" s="231"/>
      <c r="F155" s="257"/>
      <c r="G155" s="252" t="str">
        <f t="shared" si="1"/>
        <v/>
      </c>
      <c r="H155" s="231" t="b">
        <v>0</v>
      </c>
      <c r="I155" s="231"/>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1"/>
      <c r="B157" s="231"/>
      <c r="C157" s="231"/>
      <c r="D157" s="231"/>
      <c r="E157" s="231"/>
      <c r="F157" s="257"/>
      <c r="G157" s="252" t="str">
        <f t="shared" si="1"/>
        <v/>
      </c>
      <c r="H157" s="231" t="b">
        <v>0</v>
      </c>
      <c r="I157" s="231"/>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1"/>
      <c r="B159" s="231"/>
      <c r="C159" s="231"/>
      <c r="D159" s="231"/>
      <c r="E159" s="231"/>
      <c r="F159" s="257"/>
      <c r="G159" s="252" t="str">
        <f t="shared" si="1"/>
        <v/>
      </c>
      <c r="H159" s="231" t="b">
        <v>0</v>
      </c>
      <c r="I159" s="231"/>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1"/>
      <c r="B161" s="231"/>
      <c r="C161" s="231"/>
      <c r="D161" s="231"/>
      <c r="E161" s="231"/>
      <c r="F161" s="257"/>
      <c r="G161" s="252" t="str">
        <f t="shared" si="1"/>
        <v/>
      </c>
      <c r="H161" s="231" t="b">
        <v>0</v>
      </c>
      <c r="I161" s="231"/>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1"/>
      <c r="B163" s="231"/>
      <c r="C163" s="231"/>
      <c r="D163" s="231"/>
      <c r="E163" s="231"/>
      <c r="F163" s="257"/>
      <c r="G163" s="252" t="str">
        <f t="shared" si="1"/>
        <v/>
      </c>
      <c r="H163" s="231" t="b">
        <v>0</v>
      </c>
      <c r="I163" s="231"/>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1"/>
      <c r="B165" s="231"/>
      <c r="C165" s="231"/>
      <c r="D165" s="231"/>
      <c r="E165" s="231"/>
      <c r="F165" s="257"/>
      <c r="G165" s="252" t="str">
        <f t="shared" si="1"/>
        <v/>
      </c>
      <c r="H165" s="231" t="b">
        <v>0</v>
      </c>
      <c r="I165" s="231"/>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1"/>
      <c r="B167" s="231"/>
      <c r="C167" s="231"/>
      <c r="D167" s="231"/>
      <c r="E167" s="231"/>
      <c r="F167" s="257"/>
      <c r="G167" s="252" t="str">
        <f t="shared" si="1"/>
        <v/>
      </c>
      <c r="H167" s="231" t="b">
        <v>0</v>
      </c>
      <c r="I167" s="231"/>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1"/>
      <c r="B169" s="231"/>
      <c r="C169" s="231"/>
      <c r="D169" s="231"/>
      <c r="E169" s="231"/>
      <c r="F169" s="257"/>
      <c r="G169" s="252" t="str">
        <f t="shared" si="1"/>
        <v/>
      </c>
      <c r="H169" s="231" t="b">
        <v>0</v>
      </c>
      <c r="I169" s="231"/>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1"/>
      <c r="B171" s="231"/>
      <c r="C171" s="231"/>
      <c r="D171" s="231"/>
      <c r="E171" s="231"/>
      <c r="F171" s="257"/>
      <c r="G171" s="252" t="str">
        <f t="shared" si="1"/>
        <v/>
      </c>
      <c r="H171" s="231" t="b">
        <v>0</v>
      </c>
      <c r="I171" s="231"/>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1"/>
      <c r="B173" s="231"/>
      <c r="C173" s="231"/>
      <c r="D173" s="231"/>
      <c r="E173" s="231"/>
      <c r="F173" s="257"/>
      <c r="G173" s="252" t="str">
        <f t="shared" si="1"/>
        <v/>
      </c>
      <c r="H173" s="231" t="b">
        <v>0</v>
      </c>
      <c r="I173" s="231"/>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1"/>
      <c r="B175" s="231"/>
      <c r="C175" s="231"/>
      <c r="D175" s="231"/>
      <c r="E175" s="231"/>
      <c r="F175" s="257"/>
      <c r="G175" s="252" t="str">
        <f t="shared" si="1"/>
        <v/>
      </c>
      <c r="H175" s="231" t="b">
        <v>0</v>
      </c>
      <c r="I175" s="231"/>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1"/>
      <c r="B177" s="231"/>
      <c r="C177" s="231"/>
      <c r="D177" s="231"/>
      <c r="E177" s="231"/>
      <c r="F177" s="257"/>
      <c r="G177" s="252" t="str">
        <f t="shared" si="1"/>
        <v/>
      </c>
      <c r="H177" s="231" t="b">
        <v>0</v>
      </c>
      <c r="I177" s="231"/>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1"/>
      <c r="B179" s="231"/>
      <c r="C179" s="231"/>
      <c r="D179" s="231"/>
      <c r="E179" s="231"/>
      <c r="F179" s="257"/>
      <c r="G179" s="252" t="str">
        <f t="shared" si="1"/>
        <v/>
      </c>
      <c r="H179" s="231" t="b">
        <v>0</v>
      </c>
      <c r="I179" s="231"/>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1"/>
      <c r="B181" s="231"/>
      <c r="C181" s="231"/>
      <c r="D181" s="231"/>
      <c r="E181" s="231"/>
      <c r="F181" s="257"/>
      <c r="G181" s="252" t="str">
        <f t="shared" si="1"/>
        <v/>
      </c>
      <c r="H181" s="231" t="b">
        <v>0</v>
      </c>
      <c r="I181" s="231"/>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1"/>
      <c r="B183" s="231"/>
      <c r="C183" s="231"/>
      <c r="D183" s="231"/>
      <c r="E183" s="231"/>
      <c r="F183" s="257"/>
      <c r="G183" s="252" t="str">
        <f t="shared" si="1"/>
        <v/>
      </c>
      <c r="H183" s="231" t="b">
        <v>0</v>
      </c>
      <c r="I183" s="231"/>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1"/>
      <c r="B185" s="231"/>
      <c r="C185" s="231"/>
      <c r="D185" s="231"/>
      <c r="E185" s="231"/>
      <c r="F185" s="257"/>
      <c r="G185" s="252" t="str">
        <f t="shared" si="1"/>
        <v/>
      </c>
      <c r="H185" s="231" t="b">
        <v>0</v>
      </c>
      <c r="I185" s="231"/>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1"/>
      <c r="B187" s="231"/>
      <c r="C187" s="231"/>
      <c r="D187" s="231"/>
      <c r="E187" s="231"/>
      <c r="F187" s="257"/>
      <c r="G187" s="252" t="str">
        <f t="shared" si="1"/>
        <v/>
      </c>
      <c r="H187" s="231" t="b">
        <v>0</v>
      </c>
      <c r="I187" s="231"/>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1"/>
      <c r="B189" s="231"/>
      <c r="C189" s="231"/>
      <c r="D189" s="231"/>
      <c r="E189" s="231"/>
      <c r="F189" s="257"/>
      <c r="G189" s="252" t="str">
        <f t="shared" si="1"/>
        <v/>
      </c>
      <c r="H189" s="231" t="b">
        <v>0</v>
      </c>
      <c r="I189" s="231"/>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1"/>
      <c r="B191" s="231"/>
      <c r="C191" s="231"/>
      <c r="D191" s="231"/>
      <c r="E191" s="231"/>
      <c r="F191" s="257"/>
      <c r="G191" s="252" t="str">
        <f t="shared" si="1"/>
        <v/>
      </c>
      <c r="H191" s="231" t="b">
        <v>0</v>
      </c>
      <c r="I191" s="231"/>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1"/>
      <c r="B193" s="231"/>
      <c r="C193" s="231"/>
      <c r="D193" s="231"/>
      <c r="E193" s="231"/>
      <c r="F193" s="257"/>
      <c r="G193" s="252" t="str">
        <f t="shared" si="1"/>
        <v/>
      </c>
      <c r="H193" s="231" t="b">
        <v>0</v>
      </c>
      <c r="I193" s="231"/>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1"/>
      <c r="B195" s="231"/>
      <c r="C195" s="231"/>
      <c r="D195" s="231"/>
      <c r="E195" s="231"/>
      <c r="F195" s="257"/>
      <c r="G195" s="252" t="str">
        <f t="shared" si="1"/>
        <v/>
      </c>
      <c r="H195" s="231" t="b">
        <v>0</v>
      </c>
      <c r="I195" s="231"/>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1"/>
      <c r="B197" s="231"/>
      <c r="C197" s="231"/>
      <c r="D197" s="231"/>
      <c r="E197" s="231"/>
      <c r="F197" s="257"/>
      <c r="G197" s="252" t="str">
        <f t="shared" si="1"/>
        <v/>
      </c>
      <c r="H197" s="231" t="b">
        <v>0</v>
      </c>
      <c r="I197" s="231"/>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1"/>
      <c r="B199" s="231"/>
      <c r="C199" s="231"/>
      <c r="D199" s="231"/>
      <c r="E199" s="231"/>
      <c r="F199" s="257"/>
      <c r="G199" s="252" t="str">
        <f t="shared" si="1"/>
        <v/>
      </c>
      <c r="H199" s="231" t="b">
        <v>0</v>
      </c>
      <c r="I199" s="231"/>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1"/>
      <c r="B201" s="231"/>
      <c r="C201" s="231"/>
      <c r="D201" s="231"/>
      <c r="E201" s="231"/>
      <c r="F201" s="257"/>
      <c r="G201" s="252" t="str">
        <f t="shared" si="1"/>
        <v/>
      </c>
      <c r="H201" s="231" t="b">
        <v>0</v>
      </c>
      <c r="I201" s="231"/>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1"/>
      <c r="B203" s="231"/>
      <c r="C203" s="231"/>
      <c r="D203" s="231"/>
      <c r="E203" s="231"/>
      <c r="F203" s="257"/>
      <c r="G203" s="252" t="str">
        <f t="shared" si="1"/>
        <v/>
      </c>
      <c r="H203" s="231" t="b">
        <v>0</v>
      </c>
      <c r="I203" s="231"/>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1"/>
      <c r="B205" s="231"/>
      <c r="C205" s="231"/>
      <c r="D205" s="231"/>
      <c r="E205" s="231"/>
      <c r="F205" s="257"/>
      <c r="G205" s="252" t="str">
        <f t="shared" si="1"/>
        <v/>
      </c>
      <c r="H205" s="231" t="b">
        <v>0</v>
      </c>
      <c r="I205" s="231"/>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1"/>
      <c r="B207" s="231"/>
      <c r="C207" s="231"/>
      <c r="D207" s="231"/>
      <c r="E207" s="231"/>
      <c r="F207" s="257"/>
      <c r="G207" s="252" t="str">
        <f t="shared" si="1"/>
        <v/>
      </c>
      <c r="H207" s="231" t="b">
        <v>0</v>
      </c>
      <c r="I207" s="231"/>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1"/>
      <c r="B209" s="231"/>
      <c r="C209" s="231"/>
      <c r="D209" s="231"/>
      <c r="E209" s="231"/>
      <c r="F209" s="257"/>
      <c r="G209" s="252" t="str">
        <f t="shared" si="1"/>
        <v/>
      </c>
      <c r="H209" s="231" t="b">
        <v>0</v>
      </c>
      <c r="I209" s="231"/>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1"/>
      <c r="B211" s="231"/>
      <c r="C211" s="231"/>
      <c r="D211" s="231"/>
      <c r="E211" s="231"/>
      <c r="F211" s="257"/>
      <c r="G211" s="252" t="str">
        <f t="shared" si="1"/>
        <v/>
      </c>
      <c r="H211" s="231" t="b">
        <v>0</v>
      </c>
      <c r="I211" s="231"/>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1"/>
      <c r="B213" s="231"/>
      <c r="C213" s="231"/>
      <c r="D213" s="231"/>
      <c r="E213" s="231"/>
      <c r="F213" s="257"/>
      <c r="G213" s="252" t="str">
        <f t="shared" si="1"/>
        <v/>
      </c>
      <c r="H213" s="231" t="b">
        <v>0</v>
      </c>
      <c r="I213" s="231"/>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1"/>
      <c r="B215" s="231"/>
      <c r="C215" s="231"/>
      <c r="D215" s="231"/>
      <c r="E215" s="231"/>
      <c r="F215" s="257"/>
      <c r="G215" s="252" t="str">
        <f t="shared" si="1"/>
        <v/>
      </c>
      <c r="H215" s="231" t="b">
        <v>0</v>
      </c>
      <c r="I215" s="231"/>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1"/>
      <c r="B217" s="231"/>
      <c r="C217" s="231"/>
      <c r="D217" s="231"/>
      <c r="E217" s="231"/>
      <c r="F217" s="257"/>
      <c r="G217" s="252" t="str">
        <f t="shared" si="1"/>
        <v/>
      </c>
      <c r="H217" s="231" t="b">
        <v>0</v>
      </c>
      <c r="I217" s="231"/>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1"/>
      <c r="B219" s="231"/>
      <c r="C219" s="231"/>
      <c r="D219" s="231"/>
      <c r="E219" s="231"/>
      <c r="F219" s="257"/>
      <c r="G219" s="252" t="str">
        <f t="shared" si="1"/>
        <v/>
      </c>
      <c r="H219" s="231" t="b">
        <v>0</v>
      </c>
      <c r="I219" s="231"/>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1"/>
      <c r="B221" s="231"/>
      <c r="C221" s="231"/>
      <c r="D221" s="231"/>
      <c r="E221" s="231"/>
      <c r="F221" s="257"/>
      <c r="G221" s="252" t="str">
        <f t="shared" si="1"/>
        <v/>
      </c>
      <c r="H221" s="231" t="b">
        <v>0</v>
      </c>
      <c r="I221" s="231"/>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1"/>
      <c r="B223" s="231"/>
      <c r="C223" s="231"/>
      <c r="D223" s="231"/>
      <c r="E223" s="231"/>
      <c r="F223" s="257"/>
      <c r="G223" s="252" t="str">
        <f t="shared" si="1"/>
        <v/>
      </c>
      <c r="H223" s="231" t="b">
        <v>0</v>
      </c>
      <c r="I223" s="231"/>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1"/>
      <c r="B225" s="231"/>
      <c r="C225" s="231"/>
      <c r="D225" s="231"/>
      <c r="E225" s="231"/>
      <c r="F225" s="257"/>
      <c r="G225" s="252" t="str">
        <f t="shared" si="1"/>
        <v/>
      </c>
      <c r="H225" s="231" t="b">
        <v>0</v>
      </c>
      <c r="I225" s="231"/>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1"/>
      <c r="B227" s="231"/>
      <c r="C227" s="231"/>
      <c r="D227" s="231"/>
      <c r="E227" s="231"/>
      <c r="F227" s="257"/>
      <c r="G227" s="252" t="str">
        <f t="shared" si="1"/>
        <v/>
      </c>
      <c r="H227" s="231" t="b">
        <v>0</v>
      </c>
      <c r="I227" s="231"/>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1"/>
      <c r="B229" s="231"/>
      <c r="C229" s="231"/>
      <c r="D229" s="231"/>
      <c r="E229" s="231"/>
      <c r="F229" s="257"/>
      <c r="G229" s="252" t="str">
        <f t="shared" si="1"/>
        <v/>
      </c>
      <c r="H229" s="231" t="b">
        <v>0</v>
      </c>
      <c r="I229" s="231"/>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1"/>
      <c r="B231" s="231"/>
      <c r="C231" s="231"/>
      <c r="D231" s="231"/>
      <c r="E231" s="231"/>
      <c r="F231" s="257"/>
      <c r="G231" s="252" t="str">
        <f t="shared" si="1"/>
        <v/>
      </c>
      <c r="H231" s="231" t="b">
        <v>0</v>
      </c>
      <c r="I231" s="231"/>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1"/>
      <c r="B233" s="231"/>
      <c r="C233" s="231"/>
      <c r="D233" s="231"/>
      <c r="E233" s="231"/>
      <c r="F233" s="257"/>
      <c r="G233" s="252" t="str">
        <f t="shared" si="1"/>
        <v/>
      </c>
      <c r="H233" s="231" t="b">
        <v>0</v>
      </c>
      <c r="I233" s="231"/>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1"/>
      <c r="B235" s="231"/>
      <c r="C235" s="231"/>
      <c r="D235" s="231"/>
      <c r="E235" s="231"/>
      <c r="F235" s="257"/>
      <c r="G235" s="252" t="str">
        <f t="shared" si="1"/>
        <v/>
      </c>
      <c r="H235" s="231" t="b">
        <v>0</v>
      </c>
      <c r="I235" s="231"/>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1"/>
      <c r="B237" s="231"/>
      <c r="C237" s="231"/>
      <c r="D237" s="231"/>
      <c r="E237" s="231"/>
      <c r="F237" s="257"/>
      <c r="G237" s="252" t="str">
        <f t="shared" si="1"/>
        <v/>
      </c>
      <c r="H237" s="231" t="b">
        <v>0</v>
      </c>
      <c r="I237" s="231"/>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1"/>
      <c r="B239" s="231"/>
      <c r="C239" s="231"/>
      <c r="D239" s="231"/>
      <c r="E239" s="231"/>
      <c r="F239" s="257"/>
      <c r="G239" s="252" t="str">
        <f t="shared" si="1"/>
        <v/>
      </c>
      <c r="H239" s="231" t="b">
        <v>0</v>
      </c>
      <c r="I239" s="231"/>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1"/>
      <c r="B241" s="231"/>
      <c r="C241" s="231"/>
      <c r="D241" s="231"/>
      <c r="E241" s="231"/>
      <c r="F241" s="257"/>
      <c r="G241" s="252" t="str">
        <f t="shared" si="1"/>
        <v/>
      </c>
      <c r="H241" s="231" t="b">
        <v>0</v>
      </c>
      <c r="I241" s="231"/>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1"/>
      <c r="B243" s="231"/>
      <c r="C243" s="231"/>
      <c r="D243" s="231"/>
      <c r="E243" s="231"/>
      <c r="F243" s="257"/>
      <c r="G243" s="252" t="str">
        <f t="shared" si="1"/>
        <v/>
      </c>
      <c r="H243" s="231" t="b">
        <v>0</v>
      </c>
      <c r="I243" s="231"/>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1"/>
      <c r="B245" s="231"/>
      <c r="C245" s="231"/>
      <c r="D245" s="231"/>
      <c r="E245" s="231"/>
      <c r="F245" s="257"/>
      <c r="G245" s="252" t="str">
        <f t="shared" si="1"/>
        <v/>
      </c>
      <c r="H245" s="231" t="b">
        <v>0</v>
      </c>
      <c r="I245" s="231"/>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1"/>
      <c r="B247" s="231"/>
      <c r="C247" s="231"/>
      <c r="D247" s="231"/>
      <c r="E247" s="231"/>
      <c r="F247" s="257"/>
      <c r="G247" s="252" t="str">
        <f t="shared" si="1"/>
        <v/>
      </c>
      <c r="H247" s="231" t="b">
        <v>0</v>
      </c>
      <c r="I247" s="231"/>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1"/>
      <c r="B249" s="231"/>
      <c r="C249" s="231"/>
      <c r="D249" s="231"/>
      <c r="E249" s="231"/>
      <c r="F249" s="257"/>
      <c r="G249" s="252" t="str">
        <f t="shared" si="1"/>
        <v/>
      </c>
      <c r="H249" s="231" t="b">
        <v>0</v>
      </c>
      <c r="I249" s="231"/>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1"/>
      <c r="B251" s="231"/>
      <c r="C251" s="231"/>
      <c r="D251" s="231"/>
      <c r="E251" s="231"/>
      <c r="F251" s="257"/>
      <c r="G251" s="252" t="str">
        <f t="shared" si="1"/>
        <v/>
      </c>
      <c r="H251" s="231" t="b">
        <v>0</v>
      </c>
      <c r="I251" s="231"/>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1"/>
      <c r="B253" s="231"/>
      <c r="C253" s="231"/>
      <c r="D253" s="231"/>
      <c r="E253" s="231"/>
      <c r="F253" s="257"/>
      <c r="G253" s="252" t="str">
        <f t="shared" si="1"/>
        <v/>
      </c>
      <c r="H253" s="231" t="b">
        <v>0</v>
      </c>
      <c r="I253" s="231"/>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1"/>
      <c r="B255" s="231"/>
      <c r="C255" s="231"/>
      <c r="D255" s="231"/>
      <c r="E255" s="231"/>
      <c r="F255" s="257"/>
      <c r="G255" s="252" t="str">
        <f t="shared" si="1"/>
        <v/>
      </c>
      <c r="H255" s="231" t="b">
        <v>0</v>
      </c>
      <c r="I255" s="231"/>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1"/>
      <c r="B257" s="231"/>
      <c r="C257" s="231"/>
      <c r="D257" s="231"/>
      <c r="E257" s="231"/>
      <c r="F257" s="257"/>
      <c r="G257" s="252" t="str">
        <f t="shared" si="1"/>
        <v/>
      </c>
      <c r="H257" s="231" t="b">
        <v>0</v>
      </c>
      <c r="I257" s="231"/>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1"/>
      <c r="B259" s="231"/>
      <c r="C259" s="231"/>
      <c r="D259" s="231"/>
      <c r="E259" s="231"/>
      <c r="F259" s="257"/>
      <c r="G259" s="252" t="str">
        <f t="shared" si="1"/>
        <v/>
      </c>
      <c r="H259" s="231" t="b">
        <v>0</v>
      </c>
      <c r="I259" s="231"/>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1"/>
      <c r="B261" s="231"/>
      <c r="C261" s="231"/>
      <c r="D261" s="231"/>
      <c r="E261" s="231"/>
      <c r="F261" s="257"/>
      <c r="G261" s="252" t="str">
        <f t="shared" si="1"/>
        <v/>
      </c>
      <c r="H261" s="231" t="b">
        <v>0</v>
      </c>
      <c r="I261" s="231"/>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1"/>
      <c r="B263" s="231"/>
      <c r="C263" s="231"/>
      <c r="D263" s="231"/>
      <c r="E263" s="231"/>
      <c r="F263" s="257"/>
      <c r="G263" s="252" t="str">
        <f t="shared" si="1"/>
        <v/>
      </c>
      <c r="H263" s="231" t="b">
        <v>0</v>
      </c>
      <c r="I263" s="231"/>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1"/>
      <c r="B265" s="231"/>
      <c r="C265" s="231"/>
      <c r="D265" s="231"/>
      <c r="E265" s="231"/>
      <c r="F265" s="257"/>
      <c r="G265" s="252" t="str">
        <f t="shared" si="1"/>
        <v/>
      </c>
      <c r="H265" s="231" t="b">
        <v>0</v>
      </c>
      <c r="I265" s="231"/>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1"/>
      <c r="B267" s="231"/>
      <c r="C267" s="231"/>
      <c r="D267" s="231"/>
      <c r="E267" s="231"/>
      <c r="F267" s="257"/>
      <c r="G267" s="252" t="str">
        <f t="shared" si="1"/>
        <v/>
      </c>
      <c r="H267" s="231" t="b">
        <v>0</v>
      </c>
      <c r="I267" s="231"/>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1"/>
      <c r="B269" s="231"/>
      <c r="C269" s="231"/>
      <c r="D269" s="231"/>
      <c r="E269" s="231"/>
      <c r="F269" s="257"/>
      <c r="G269" s="252" t="str">
        <f t="shared" si="1"/>
        <v/>
      </c>
      <c r="H269" s="231" t="b">
        <v>0</v>
      </c>
      <c r="I269" s="231"/>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1"/>
      <c r="B271" s="231"/>
      <c r="C271" s="231"/>
      <c r="D271" s="231"/>
      <c r="E271" s="231"/>
      <c r="F271" s="257"/>
      <c r="G271" s="252" t="str">
        <f t="shared" si="1"/>
        <v/>
      </c>
      <c r="H271" s="231" t="b">
        <v>0</v>
      </c>
      <c r="I271" s="231"/>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1"/>
      <c r="B273" s="231"/>
      <c r="C273" s="231"/>
      <c r="D273" s="231"/>
      <c r="E273" s="231"/>
      <c r="F273" s="257"/>
      <c r="G273" s="252" t="str">
        <f t="shared" si="1"/>
        <v/>
      </c>
      <c r="H273" s="231" t="b">
        <v>0</v>
      </c>
      <c r="I273" s="231"/>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1"/>
      <c r="B275" s="231"/>
      <c r="C275" s="231"/>
      <c r="D275" s="231"/>
      <c r="E275" s="231"/>
      <c r="F275" s="257"/>
      <c r="G275" s="252" t="str">
        <f t="shared" si="1"/>
        <v/>
      </c>
      <c r="H275" s="231" t="b">
        <v>0</v>
      </c>
      <c r="I275" s="231"/>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1"/>
      <c r="B277" s="231"/>
      <c r="C277" s="231"/>
      <c r="D277" s="231"/>
      <c r="E277" s="231"/>
      <c r="F277" s="257"/>
      <c r="G277" s="252" t="str">
        <f t="shared" si="1"/>
        <v/>
      </c>
      <c r="H277" s="231" t="b">
        <v>0</v>
      </c>
      <c r="I277" s="231"/>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1"/>
      <c r="B279" s="231"/>
      <c r="C279" s="231"/>
      <c r="D279" s="231"/>
      <c r="E279" s="231"/>
      <c r="F279" s="257"/>
      <c r="G279" s="252" t="str">
        <f t="shared" si="1"/>
        <v/>
      </c>
      <c r="H279" s="231" t="b">
        <v>0</v>
      </c>
      <c r="I279" s="231"/>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1"/>
      <c r="B281" s="231"/>
      <c r="C281" s="231"/>
      <c r="D281" s="231"/>
      <c r="E281" s="231"/>
      <c r="F281" s="257"/>
      <c r="G281" s="252" t="str">
        <f t="shared" si="1"/>
        <v/>
      </c>
      <c r="H281" s="231" t="b">
        <v>0</v>
      </c>
      <c r="I281" s="231"/>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1"/>
      <c r="B283" s="231"/>
      <c r="C283" s="231"/>
      <c r="D283" s="231"/>
      <c r="E283" s="231"/>
      <c r="F283" s="257"/>
      <c r="G283" s="252" t="str">
        <f t="shared" si="1"/>
        <v/>
      </c>
      <c r="H283" s="231" t="b">
        <v>0</v>
      </c>
      <c r="I283" s="231"/>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1"/>
      <c r="B285" s="231"/>
      <c r="C285" s="231"/>
      <c r="D285" s="231"/>
      <c r="E285" s="231"/>
      <c r="F285" s="257"/>
      <c r="G285" s="252" t="str">
        <f t="shared" si="1"/>
        <v/>
      </c>
      <c r="H285" s="231" t="b">
        <v>0</v>
      </c>
      <c r="I285" s="231"/>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1"/>
      <c r="B287" s="231"/>
      <c r="C287" s="231"/>
      <c r="D287" s="231"/>
      <c r="E287" s="231"/>
      <c r="F287" s="257"/>
      <c r="G287" s="252" t="str">
        <f t="shared" si="1"/>
        <v/>
      </c>
      <c r="H287" s="231" t="b">
        <v>0</v>
      </c>
      <c r="I287" s="231"/>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1"/>
      <c r="B289" s="231"/>
      <c r="C289" s="231"/>
      <c r="D289" s="231"/>
      <c r="E289" s="231"/>
      <c r="F289" s="257"/>
      <c r="G289" s="252" t="str">
        <f t="shared" si="1"/>
        <v/>
      </c>
      <c r="H289" s="231" t="b">
        <v>0</v>
      </c>
      <c r="I289" s="231"/>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1"/>
      <c r="B291" s="231"/>
      <c r="C291" s="231"/>
      <c r="D291" s="231"/>
      <c r="E291" s="231"/>
      <c r="F291" s="257"/>
      <c r="G291" s="252" t="str">
        <f t="shared" si="1"/>
        <v/>
      </c>
      <c r="H291" s="231" t="b">
        <v>0</v>
      </c>
      <c r="I291" s="231"/>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1"/>
      <c r="B293" s="231"/>
      <c r="C293" s="231"/>
      <c r="D293" s="231"/>
      <c r="E293" s="231"/>
      <c r="F293" s="257"/>
      <c r="G293" s="252" t="str">
        <f t="shared" si="1"/>
        <v/>
      </c>
      <c r="H293" s="231" t="b">
        <v>0</v>
      </c>
      <c r="I293" s="231"/>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1"/>
      <c r="B295" s="231"/>
      <c r="C295" s="231"/>
      <c r="D295" s="231"/>
      <c r="E295" s="231"/>
      <c r="F295" s="257"/>
      <c r="G295" s="252" t="str">
        <f t="shared" si="1"/>
        <v/>
      </c>
      <c r="H295" s="231" t="b">
        <v>0</v>
      </c>
      <c r="I295" s="231"/>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1"/>
      <c r="B297" s="231"/>
      <c r="C297" s="231"/>
      <c r="D297" s="231"/>
      <c r="E297" s="231"/>
      <c r="F297" s="257"/>
      <c r="G297" s="252" t="str">
        <f t="shared" si="1"/>
        <v/>
      </c>
      <c r="H297" s="231" t="b">
        <v>0</v>
      </c>
      <c r="I297" s="231"/>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1"/>
      <c r="B299" s="231"/>
      <c r="C299" s="231"/>
      <c r="D299" s="231"/>
      <c r="E299" s="231"/>
      <c r="F299" s="257"/>
      <c r="G299" s="252" t="str">
        <f t="shared" si="1"/>
        <v/>
      </c>
      <c r="H299" s="231" t="b">
        <v>0</v>
      </c>
      <c r="I299" s="231"/>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1"/>
      <c r="B301" s="231"/>
      <c r="C301" s="231"/>
      <c r="D301" s="231"/>
      <c r="E301" s="231"/>
      <c r="F301" s="257"/>
      <c r="G301" s="252" t="str">
        <f t="shared" si="1"/>
        <v/>
      </c>
      <c r="H301" s="231" t="b">
        <v>0</v>
      </c>
      <c r="I301" s="231"/>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1"/>
      <c r="B303" s="231"/>
      <c r="C303" s="231"/>
      <c r="D303" s="231"/>
      <c r="E303" s="231"/>
      <c r="F303" s="257"/>
      <c r="G303" s="252" t="str">
        <f t="shared" si="1"/>
        <v/>
      </c>
      <c r="H303" s="231" t="b">
        <v>0</v>
      </c>
      <c r="I303" s="231"/>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1"/>
      <c r="B305" s="231"/>
      <c r="C305" s="231"/>
      <c r="D305" s="231"/>
      <c r="E305" s="231"/>
      <c r="F305" s="257"/>
      <c r="G305" s="252" t="str">
        <f t="shared" si="1"/>
        <v/>
      </c>
      <c r="H305" s="231" t="b">
        <v>0</v>
      </c>
      <c r="I305" s="231"/>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1"/>
      <c r="B307" s="231"/>
      <c r="C307" s="231"/>
      <c r="D307" s="231"/>
      <c r="E307" s="231"/>
      <c r="F307" s="257"/>
      <c r="G307" s="252" t="str">
        <f t="shared" si="1"/>
        <v/>
      </c>
      <c r="H307" s="231" t="b">
        <v>0</v>
      </c>
      <c r="I307" s="231"/>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1"/>
      <c r="B309" s="231"/>
      <c r="C309" s="231"/>
      <c r="D309" s="231"/>
      <c r="E309" s="231"/>
      <c r="F309" s="257"/>
      <c r="G309" s="252" t="str">
        <f t="shared" si="1"/>
        <v/>
      </c>
      <c r="H309" s="231" t="b">
        <v>0</v>
      </c>
      <c r="I309" s="231"/>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1"/>
      <c r="B311" s="231"/>
      <c r="C311" s="231"/>
      <c r="D311" s="231"/>
      <c r="E311" s="231"/>
      <c r="F311" s="257"/>
      <c r="G311" s="252" t="str">
        <f t="shared" si="1"/>
        <v/>
      </c>
      <c r="H311" s="231" t="b">
        <v>0</v>
      </c>
      <c r="I311" s="231"/>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1"/>
      <c r="B313" s="231"/>
      <c r="C313" s="231"/>
      <c r="D313" s="231"/>
      <c r="E313" s="231"/>
      <c r="F313" s="257"/>
      <c r="G313" s="252" t="str">
        <f t="shared" si="1"/>
        <v/>
      </c>
      <c r="H313" s="231" t="b">
        <v>0</v>
      </c>
      <c r="I313" s="231"/>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1"/>
      <c r="B315" s="231"/>
      <c r="C315" s="231"/>
      <c r="D315" s="231"/>
      <c r="E315" s="231"/>
      <c r="F315" s="257"/>
      <c r="G315" s="252" t="str">
        <f t="shared" si="1"/>
        <v/>
      </c>
      <c r="H315" s="231" t="b">
        <v>0</v>
      </c>
      <c r="I315" s="231"/>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1"/>
      <c r="B317" s="231"/>
      <c r="C317" s="231"/>
      <c r="D317" s="231"/>
      <c r="E317" s="231"/>
      <c r="F317" s="257"/>
      <c r="G317" s="252" t="str">
        <f t="shared" si="1"/>
        <v/>
      </c>
      <c r="H317" s="231" t="b">
        <v>0</v>
      </c>
      <c r="I317" s="231"/>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1"/>
      <c r="B319" s="231"/>
      <c r="C319" s="231"/>
      <c r="D319" s="231"/>
      <c r="E319" s="231"/>
      <c r="F319" s="257"/>
      <c r="G319" s="252" t="str">
        <f t="shared" si="1"/>
        <v/>
      </c>
      <c r="H319" s="231" t="b">
        <v>0</v>
      </c>
      <c r="I319" s="231"/>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1"/>
      <c r="B321" s="231"/>
      <c r="C321" s="231"/>
      <c r="D321" s="231"/>
      <c r="E321" s="231"/>
      <c r="F321" s="257"/>
      <c r="G321" s="252" t="str">
        <f t="shared" si="1"/>
        <v/>
      </c>
      <c r="H321" s="231" t="b">
        <v>0</v>
      </c>
      <c r="I321" s="231"/>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1"/>
      <c r="B323" s="231"/>
      <c r="C323" s="231"/>
      <c r="D323" s="231"/>
      <c r="E323" s="231"/>
      <c r="F323" s="257"/>
      <c r="G323" s="252" t="str">
        <f t="shared" si="1"/>
        <v/>
      </c>
      <c r="H323" s="231" t="b">
        <v>0</v>
      </c>
      <c r="I323" s="231"/>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1"/>
      <c r="B325" s="231"/>
      <c r="C325" s="231"/>
      <c r="D325" s="231"/>
      <c r="E325" s="231"/>
      <c r="F325" s="257"/>
      <c r="G325" s="252" t="str">
        <f t="shared" si="1"/>
        <v/>
      </c>
      <c r="H325" s="231" t="b">
        <v>0</v>
      </c>
      <c r="I325" s="231"/>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1"/>
      <c r="B327" s="231"/>
      <c r="C327" s="231"/>
      <c r="D327" s="231"/>
      <c r="E327" s="231"/>
      <c r="F327" s="257"/>
      <c r="G327" s="252" t="str">
        <f t="shared" si="1"/>
        <v/>
      </c>
      <c r="H327" s="231" t="b">
        <v>0</v>
      </c>
      <c r="I327" s="231"/>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1"/>
      <c r="B329" s="231"/>
      <c r="C329" s="231"/>
      <c r="D329" s="231"/>
      <c r="E329" s="231"/>
      <c r="F329" s="257"/>
      <c r="G329" s="252" t="str">
        <f t="shared" si="1"/>
        <v/>
      </c>
      <c r="H329" s="231" t="b">
        <v>0</v>
      </c>
      <c r="I329" s="231"/>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1"/>
      <c r="B331" s="231"/>
      <c r="C331" s="231"/>
      <c r="D331" s="231"/>
      <c r="E331" s="231"/>
      <c r="F331" s="257"/>
      <c r="G331" s="252" t="str">
        <f t="shared" si="1"/>
        <v/>
      </c>
      <c r="H331" s="231" t="b">
        <v>0</v>
      </c>
      <c r="I331" s="231"/>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1"/>
      <c r="B333" s="231"/>
      <c r="C333" s="231"/>
      <c r="D333" s="231"/>
      <c r="E333" s="231"/>
      <c r="F333" s="257"/>
      <c r="G333" s="252" t="str">
        <f t="shared" si="1"/>
        <v/>
      </c>
      <c r="H333" s="231" t="b">
        <v>0</v>
      </c>
      <c r="I333" s="231"/>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1"/>
      <c r="B335" s="231"/>
      <c r="C335" s="231"/>
      <c r="D335" s="231"/>
      <c r="E335" s="231"/>
      <c r="F335" s="257"/>
      <c r="G335" s="252" t="str">
        <f t="shared" si="1"/>
        <v/>
      </c>
      <c r="H335" s="231" t="b">
        <v>0</v>
      </c>
      <c r="I335" s="231"/>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1"/>
      <c r="B337" s="231"/>
      <c r="C337" s="231"/>
      <c r="D337" s="231"/>
      <c r="E337" s="231"/>
      <c r="F337" s="257"/>
      <c r="G337" s="252" t="str">
        <f t="shared" si="1"/>
        <v/>
      </c>
      <c r="H337" s="231" t="b">
        <v>0</v>
      </c>
      <c r="I337" s="231"/>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1"/>
      <c r="B339" s="231"/>
      <c r="C339" s="231"/>
      <c r="D339" s="231"/>
      <c r="E339" s="231"/>
      <c r="F339" s="257"/>
      <c r="G339" s="252" t="str">
        <f t="shared" si="1"/>
        <v/>
      </c>
      <c r="H339" s="231" t="b">
        <v>0</v>
      </c>
      <c r="I339" s="231"/>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1"/>
      <c r="B341" s="231"/>
      <c r="C341" s="231"/>
      <c r="D341" s="231"/>
      <c r="E341" s="231"/>
      <c r="F341" s="257"/>
      <c r="G341" s="252" t="str">
        <f t="shared" si="1"/>
        <v/>
      </c>
      <c r="H341" s="231" t="b">
        <v>0</v>
      </c>
      <c r="I341" s="231"/>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1"/>
      <c r="B343" s="231"/>
      <c r="C343" s="231"/>
      <c r="D343" s="231"/>
      <c r="E343" s="231"/>
      <c r="F343" s="257"/>
      <c r="G343" s="252" t="str">
        <f t="shared" si="1"/>
        <v/>
      </c>
      <c r="H343" s="231" t="b">
        <v>0</v>
      </c>
      <c r="I343" s="231"/>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1"/>
      <c r="B345" s="231"/>
      <c r="C345" s="231"/>
      <c r="D345" s="231"/>
      <c r="E345" s="231"/>
      <c r="F345" s="257"/>
      <c r="G345" s="252" t="str">
        <f t="shared" si="1"/>
        <v/>
      </c>
      <c r="H345" s="231" t="b">
        <v>0</v>
      </c>
      <c r="I345" s="231"/>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1"/>
      <c r="B347" s="231"/>
      <c r="C347" s="231"/>
      <c r="D347" s="231"/>
      <c r="E347" s="231"/>
      <c r="F347" s="257"/>
      <c r="G347" s="252" t="str">
        <f t="shared" si="1"/>
        <v/>
      </c>
      <c r="H347" s="231" t="b">
        <v>0</v>
      </c>
      <c r="I347" s="231"/>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1"/>
      <c r="B349" s="231"/>
      <c r="C349" s="231"/>
      <c r="D349" s="231"/>
      <c r="E349" s="231"/>
      <c r="F349" s="257"/>
      <c r="G349" s="252" t="str">
        <f t="shared" si="1"/>
        <v/>
      </c>
      <c r="H349" s="231" t="b">
        <v>0</v>
      </c>
      <c r="I349" s="231"/>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1"/>
      <c r="B351" s="231"/>
      <c r="C351" s="231"/>
      <c r="D351" s="231"/>
      <c r="E351" s="231"/>
      <c r="F351" s="257"/>
      <c r="G351" s="252" t="str">
        <f t="shared" si="1"/>
        <v/>
      </c>
      <c r="H351" s="231" t="b">
        <v>0</v>
      </c>
      <c r="I351" s="231"/>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1"/>
      <c r="B353" s="231"/>
      <c r="C353" s="231"/>
      <c r="D353" s="231"/>
      <c r="E353" s="231"/>
      <c r="F353" s="257"/>
      <c r="G353" s="252" t="str">
        <f t="shared" si="1"/>
        <v/>
      </c>
      <c r="H353" s="231" t="b">
        <v>0</v>
      </c>
      <c r="I353" s="231"/>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1"/>
      <c r="B355" s="231"/>
      <c r="C355" s="231"/>
      <c r="D355" s="231"/>
      <c r="E355" s="231"/>
      <c r="F355" s="257"/>
      <c r="G355" s="252" t="str">
        <f t="shared" si="1"/>
        <v/>
      </c>
      <c r="H355" s="231" t="b">
        <v>0</v>
      </c>
      <c r="I355" s="231"/>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1"/>
      <c r="B357" s="231"/>
      <c r="C357" s="231"/>
      <c r="D357" s="231"/>
      <c r="E357" s="231"/>
      <c r="F357" s="257"/>
      <c r="G357" s="252" t="str">
        <f t="shared" si="1"/>
        <v/>
      </c>
      <c r="H357" s="231" t="b">
        <v>0</v>
      </c>
      <c r="I357" s="231"/>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1"/>
      <c r="B359" s="231"/>
      <c r="C359" s="231"/>
      <c r="D359" s="231"/>
      <c r="E359" s="231"/>
      <c r="F359" s="257"/>
      <c r="G359" s="252" t="str">
        <f t="shared" si="1"/>
        <v/>
      </c>
      <c r="H359" s="231" t="b">
        <v>0</v>
      </c>
      <c r="I359" s="231"/>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1"/>
      <c r="B361" s="231"/>
      <c r="C361" s="231"/>
      <c r="D361" s="231"/>
      <c r="E361" s="231"/>
      <c r="F361" s="257"/>
      <c r="G361" s="252" t="str">
        <f t="shared" si="1"/>
        <v/>
      </c>
      <c r="H361" s="231" t="b">
        <v>0</v>
      </c>
      <c r="I361" s="231"/>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1"/>
      <c r="B363" s="231"/>
      <c r="C363" s="231"/>
      <c r="D363" s="231"/>
      <c r="E363" s="231"/>
      <c r="F363" s="257"/>
      <c r="G363" s="252" t="str">
        <f t="shared" si="1"/>
        <v/>
      </c>
      <c r="H363" s="231" t="b">
        <v>0</v>
      </c>
      <c r="I363" s="231"/>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1"/>
      <c r="B365" s="231"/>
      <c r="C365" s="231"/>
      <c r="D365" s="231"/>
      <c r="E365" s="231"/>
      <c r="F365" s="257"/>
      <c r="G365" s="252" t="str">
        <f t="shared" si="1"/>
        <v/>
      </c>
      <c r="H365" s="231" t="b">
        <v>0</v>
      </c>
      <c r="I365" s="231"/>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1"/>
      <c r="B367" s="231"/>
      <c r="C367" s="231"/>
      <c r="D367" s="231"/>
      <c r="E367" s="231"/>
      <c r="F367" s="257"/>
      <c r="G367" s="252" t="str">
        <f t="shared" si="1"/>
        <v/>
      </c>
      <c r="H367" s="231" t="b">
        <v>0</v>
      </c>
      <c r="I367" s="231"/>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1"/>
      <c r="B369" s="231"/>
      <c r="C369" s="231"/>
      <c r="D369" s="231"/>
      <c r="E369" s="231"/>
      <c r="F369" s="257"/>
      <c r="G369" s="252" t="str">
        <f t="shared" si="1"/>
        <v/>
      </c>
      <c r="H369" s="231" t="b">
        <v>0</v>
      </c>
      <c r="I369" s="231"/>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1"/>
      <c r="B371" s="231"/>
      <c r="C371" s="231"/>
      <c r="D371" s="231"/>
      <c r="E371" s="231"/>
      <c r="F371" s="257"/>
      <c r="G371" s="252" t="str">
        <f t="shared" si="1"/>
        <v/>
      </c>
      <c r="H371" s="231" t="b">
        <v>0</v>
      </c>
      <c r="I371" s="231"/>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1"/>
      <c r="B373" s="231"/>
      <c r="C373" s="231"/>
      <c r="D373" s="231"/>
      <c r="E373" s="231"/>
      <c r="F373" s="257"/>
      <c r="G373" s="252" t="str">
        <f t="shared" si="1"/>
        <v/>
      </c>
      <c r="H373" s="231" t="b">
        <v>0</v>
      </c>
      <c r="I373" s="231"/>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1"/>
      <c r="B375" s="231"/>
      <c r="C375" s="231"/>
      <c r="D375" s="231"/>
      <c r="E375" s="231"/>
      <c r="F375" s="257"/>
      <c r="G375" s="252" t="str">
        <f t="shared" si="1"/>
        <v/>
      </c>
      <c r="H375" s="231" t="b">
        <v>0</v>
      </c>
      <c r="I375" s="231"/>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1"/>
      <c r="B377" s="231"/>
      <c r="C377" s="231"/>
      <c r="D377" s="231"/>
      <c r="E377" s="231"/>
      <c r="F377" s="257"/>
      <c r="G377" s="252" t="str">
        <f t="shared" si="1"/>
        <v/>
      </c>
      <c r="H377" s="231" t="b">
        <v>0</v>
      </c>
      <c r="I377" s="231"/>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1"/>
      <c r="B379" s="231"/>
      <c r="C379" s="231"/>
      <c r="D379" s="231"/>
      <c r="E379" s="231"/>
      <c r="F379" s="257"/>
      <c r="G379" s="252" t="str">
        <f t="shared" si="1"/>
        <v/>
      </c>
      <c r="H379" s="231" t="b">
        <v>0</v>
      </c>
      <c r="I379" s="231"/>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1"/>
      <c r="B381" s="231"/>
      <c r="C381" s="231"/>
      <c r="D381" s="231"/>
      <c r="E381" s="231"/>
      <c r="F381" s="257"/>
      <c r="G381" s="252" t="str">
        <f t="shared" si="1"/>
        <v/>
      </c>
      <c r="H381" s="231" t="b">
        <v>0</v>
      </c>
      <c r="I381" s="231"/>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1"/>
      <c r="B383" s="231"/>
      <c r="C383" s="231"/>
      <c r="D383" s="231"/>
      <c r="E383" s="231"/>
      <c r="F383" s="257"/>
      <c r="G383" s="252" t="str">
        <f t="shared" si="1"/>
        <v/>
      </c>
      <c r="H383" s="231" t="b">
        <v>0</v>
      </c>
      <c r="I383" s="231"/>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1"/>
      <c r="B385" s="231"/>
      <c r="C385" s="231"/>
      <c r="D385" s="231"/>
      <c r="E385" s="231"/>
      <c r="F385" s="257"/>
      <c r="G385" s="252" t="str">
        <f t="shared" si="1"/>
        <v/>
      </c>
      <c r="H385" s="231" t="b">
        <v>0</v>
      </c>
      <c r="I385" s="231"/>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1"/>
      <c r="B387" s="231"/>
      <c r="C387" s="231"/>
      <c r="D387" s="231"/>
      <c r="E387" s="231"/>
      <c r="F387" s="257"/>
      <c r="G387" s="252" t="str">
        <f t="shared" si="1"/>
        <v/>
      </c>
      <c r="H387" s="231" t="b">
        <v>0</v>
      </c>
      <c r="I387" s="231"/>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1"/>
      <c r="B389" s="231"/>
      <c r="C389" s="231"/>
      <c r="D389" s="231"/>
      <c r="E389" s="231"/>
      <c r="F389" s="257"/>
      <c r="G389" s="252" t="str">
        <f t="shared" si="1"/>
        <v/>
      </c>
      <c r="H389" s="231" t="b">
        <v>0</v>
      </c>
      <c r="I389" s="231"/>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1"/>
      <c r="B391" s="231"/>
      <c r="C391" s="231"/>
      <c r="D391" s="231"/>
      <c r="E391" s="231"/>
      <c r="F391" s="257"/>
      <c r="G391" s="252" t="str">
        <f t="shared" si="1"/>
        <v/>
      </c>
      <c r="H391" s="231" t="b">
        <v>0</v>
      </c>
      <c r="I391" s="231"/>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1"/>
      <c r="B393" s="231"/>
      <c r="C393" s="231"/>
      <c r="D393" s="231"/>
      <c r="E393" s="231"/>
      <c r="F393" s="257"/>
      <c r="G393" s="252" t="str">
        <f t="shared" si="1"/>
        <v/>
      </c>
      <c r="H393" s="231" t="b">
        <v>0</v>
      </c>
      <c r="I393" s="231"/>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1"/>
      <c r="B395" s="231"/>
      <c r="C395" s="231"/>
      <c r="D395" s="231"/>
      <c r="E395" s="231"/>
      <c r="F395" s="257"/>
      <c r="G395" s="252" t="str">
        <f t="shared" si="1"/>
        <v/>
      </c>
      <c r="H395" s="231" t="b">
        <v>0</v>
      </c>
      <c r="I395" s="231"/>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1"/>
      <c r="B397" s="231"/>
      <c r="C397" s="231"/>
      <c r="D397" s="231"/>
      <c r="E397" s="231"/>
      <c r="F397" s="257"/>
      <c r="G397" s="252" t="str">
        <f t="shared" si="1"/>
        <v/>
      </c>
      <c r="H397" s="231" t="b">
        <v>0</v>
      </c>
      <c r="I397" s="231"/>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1"/>
      <c r="B399" s="231"/>
      <c r="C399" s="231"/>
      <c r="D399" s="231"/>
      <c r="E399" s="231"/>
      <c r="F399" s="257"/>
      <c r="G399" s="252" t="str">
        <f t="shared" si="1"/>
        <v/>
      </c>
      <c r="H399" s="231" t="b">
        <v>0</v>
      </c>
      <c r="I399" s="231"/>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1"/>
      <c r="B401" s="231"/>
      <c r="C401" s="231"/>
      <c r="D401" s="231"/>
      <c r="E401" s="231"/>
      <c r="F401" s="257"/>
      <c r="G401" s="252" t="str">
        <f t="shared" si="1"/>
        <v/>
      </c>
      <c r="H401" s="231" t="b">
        <v>0</v>
      </c>
      <c r="I401" s="231"/>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1"/>
      <c r="B403" s="231"/>
      <c r="C403" s="231"/>
      <c r="D403" s="231"/>
      <c r="E403" s="231"/>
      <c r="F403" s="257"/>
      <c r="G403" s="252" t="str">
        <f t="shared" si="1"/>
        <v/>
      </c>
      <c r="H403" s="231" t="b">
        <v>0</v>
      </c>
      <c r="I403" s="231"/>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1"/>
      <c r="B405" s="231"/>
      <c r="C405" s="231"/>
      <c r="D405" s="231"/>
      <c r="E405" s="231"/>
      <c r="F405" s="257"/>
      <c r="G405" s="252" t="str">
        <f t="shared" si="1"/>
        <v/>
      </c>
      <c r="H405" s="231" t="b">
        <v>0</v>
      </c>
      <c r="I405" s="231"/>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1"/>
      <c r="B407" s="231"/>
      <c r="C407" s="231"/>
      <c r="D407" s="231"/>
      <c r="E407" s="231"/>
      <c r="F407" s="257"/>
      <c r="G407" s="252" t="str">
        <f t="shared" si="1"/>
        <v/>
      </c>
      <c r="H407" s="231" t="b">
        <v>0</v>
      </c>
      <c r="I407" s="231"/>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1"/>
      <c r="B409" s="231"/>
      <c r="C409" s="231"/>
      <c r="D409" s="231"/>
      <c r="E409" s="231"/>
      <c r="F409" s="257"/>
      <c r="G409" s="252" t="str">
        <f t="shared" si="1"/>
        <v/>
      </c>
      <c r="H409" s="231" t="b">
        <v>0</v>
      </c>
      <c r="I409" s="231"/>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1"/>
      <c r="B411" s="231"/>
      <c r="C411" s="231"/>
      <c r="D411" s="231"/>
      <c r="E411" s="231"/>
      <c r="F411" s="257"/>
      <c r="G411" s="252" t="str">
        <f t="shared" si="1"/>
        <v/>
      </c>
      <c r="H411" s="231" t="b">
        <v>0</v>
      </c>
      <c r="I411" s="231"/>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1"/>
      <c r="B413" s="231"/>
      <c r="C413" s="231"/>
      <c r="D413" s="231"/>
      <c r="E413" s="231"/>
      <c r="F413" s="257"/>
      <c r="G413" s="252" t="str">
        <f t="shared" si="1"/>
        <v/>
      </c>
      <c r="H413" s="231" t="b">
        <v>0</v>
      </c>
      <c r="I413" s="231"/>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1"/>
      <c r="B415" s="231"/>
      <c r="C415" s="231"/>
      <c r="D415" s="231"/>
      <c r="E415" s="231"/>
      <c r="F415" s="257"/>
      <c r="G415" s="252" t="str">
        <f t="shared" si="1"/>
        <v/>
      </c>
      <c r="H415" s="231" t="b">
        <v>0</v>
      </c>
      <c r="I415" s="231"/>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1"/>
      <c r="B417" s="231"/>
      <c r="C417" s="231"/>
      <c r="D417" s="231"/>
      <c r="E417" s="231"/>
      <c r="F417" s="257"/>
      <c r="G417" s="252" t="str">
        <f t="shared" si="1"/>
        <v/>
      </c>
      <c r="H417" s="231" t="b">
        <v>0</v>
      </c>
      <c r="I417" s="231"/>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1"/>
      <c r="B419" s="231"/>
      <c r="C419" s="231"/>
      <c r="D419" s="231"/>
      <c r="E419" s="231"/>
      <c r="F419" s="257"/>
      <c r="G419" s="252" t="str">
        <f t="shared" si="1"/>
        <v/>
      </c>
      <c r="H419" s="231" t="b">
        <v>0</v>
      </c>
      <c r="I419" s="231"/>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1"/>
      <c r="B421" s="231"/>
      <c r="C421" s="231"/>
      <c r="D421" s="231"/>
      <c r="E421" s="231"/>
      <c r="F421" s="257"/>
      <c r="G421" s="252" t="str">
        <f t="shared" si="1"/>
        <v/>
      </c>
      <c r="H421" s="231" t="b">
        <v>0</v>
      </c>
      <c r="I421" s="231"/>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1"/>
      <c r="B423" s="231"/>
      <c r="C423" s="231"/>
      <c r="D423" s="231"/>
      <c r="E423" s="231"/>
      <c r="F423" s="257"/>
      <c r="G423" s="252" t="str">
        <f t="shared" si="1"/>
        <v/>
      </c>
      <c r="H423" s="231" t="b">
        <v>0</v>
      </c>
      <c r="I423" s="231"/>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1"/>
      <c r="B425" s="231"/>
      <c r="C425" s="231"/>
      <c r="D425" s="231"/>
      <c r="E425" s="231"/>
      <c r="F425" s="257"/>
      <c r="G425" s="252" t="str">
        <f t="shared" si="1"/>
        <v/>
      </c>
      <c r="H425" s="231" t="b">
        <v>0</v>
      </c>
      <c r="I425" s="231"/>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1"/>
      <c r="B427" s="231"/>
      <c r="C427" s="231"/>
      <c r="D427" s="231"/>
      <c r="E427" s="231"/>
      <c r="F427" s="257"/>
      <c r="G427" s="252" t="str">
        <f t="shared" si="1"/>
        <v/>
      </c>
      <c r="H427" s="231" t="b">
        <v>0</v>
      </c>
      <c r="I427" s="231"/>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1"/>
      <c r="B429" s="231"/>
      <c r="C429" s="231"/>
      <c r="D429" s="231"/>
      <c r="E429" s="231"/>
      <c r="F429" s="257"/>
      <c r="G429" s="252" t="str">
        <f t="shared" si="1"/>
        <v/>
      </c>
      <c r="H429" s="231" t="b">
        <v>0</v>
      </c>
      <c r="I429" s="231"/>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1"/>
      <c r="B431" s="231"/>
      <c r="C431" s="231"/>
      <c r="D431" s="231"/>
      <c r="E431" s="231"/>
      <c r="F431" s="257"/>
      <c r="G431" s="252" t="str">
        <f t="shared" si="1"/>
        <v/>
      </c>
      <c r="H431" s="231" t="b">
        <v>0</v>
      </c>
      <c r="I431" s="231"/>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1"/>
      <c r="B433" s="231"/>
      <c r="C433" s="231"/>
      <c r="D433" s="231"/>
      <c r="E433" s="231"/>
      <c r="F433" s="257"/>
      <c r="G433" s="252" t="str">
        <f t="shared" si="1"/>
        <v/>
      </c>
      <c r="H433" s="231" t="b">
        <v>0</v>
      </c>
      <c r="I433" s="231"/>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1"/>
      <c r="B435" s="231"/>
      <c r="C435" s="231"/>
      <c r="D435" s="231"/>
      <c r="E435" s="231"/>
      <c r="F435" s="257"/>
      <c r="G435" s="252" t="str">
        <f t="shared" si="1"/>
        <v/>
      </c>
      <c r="H435" s="231" t="b">
        <v>0</v>
      </c>
      <c r="I435" s="231"/>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1"/>
      <c r="B437" s="231"/>
      <c r="C437" s="231"/>
      <c r="D437" s="231"/>
      <c r="E437" s="231"/>
      <c r="F437" s="257"/>
      <c r="G437" s="252" t="str">
        <f t="shared" si="1"/>
        <v/>
      </c>
      <c r="H437" s="231" t="b">
        <v>0</v>
      </c>
      <c r="I437" s="231"/>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1"/>
      <c r="B439" s="231"/>
      <c r="C439" s="231"/>
      <c r="D439" s="231"/>
      <c r="E439" s="231"/>
      <c r="F439" s="257"/>
      <c r="G439" s="252" t="str">
        <f t="shared" si="1"/>
        <v/>
      </c>
      <c r="H439" s="231" t="b">
        <v>0</v>
      </c>
      <c r="I439" s="231"/>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1"/>
      <c r="B441" s="231"/>
      <c r="C441" s="231"/>
      <c r="D441" s="231"/>
      <c r="E441" s="231"/>
      <c r="F441" s="257"/>
      <c r="G441" s="252" t="str">
        <f t="shared" si="1"/>
        <v/>
      </c>
      <c r="H441" s="231" t="b">
        <v>0</v>
      </c>
      <c r="I441" s="231"/>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1"/>
      <c r="B443" s="231"/>
      <c r="C443" s="231"/>
      <c r="D443" s="231"/>
      <c r="E443" s="231"/>
      <c r="F443" s="257"/>
      <c r="G443" s="252" t="str">
        <f t="shared" si="1"/>
        <v/>
      </c>
      <c r="H443" s="231" t="b">
        <v>0</v>
      </c>
      <c r="I443" s="231"/>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1"/>
      <c r="B445" s="231"/>
      <c r="C445" s="231"/>
      <c r="D445" s="231"/>
      <c r="E445" s="231"/>
      <c r="F445" s="257"/>
      <c r="G445" s="252" t="str">
        <f t="shared" si="1"/>
        <v/>
      </c>
      <c r="H445" s="231" t="b">
        <v>0</v>
      </c>
      <c r="I445" s="231"/>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1"/>
      <c r="B447" s="231"/>
      <c r="C447" s="231"/>
      <c r="D447" s="231"/>
      <c r="E447" s="231"/>
      <c r="F447" s="257"/>
      <c r="G447" s="252" t="str">
        <f t="shared" si="1"/>
        <v/>
      </c>
      <c r="H447" s="231" t="b">
        <v>0</v>
      </c>
      <c r="I447" s="231"/>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1"/>
      <c r="B449" s="231"/>
      <c r="C449" s="231"/>
      <c r="D449" s="231"/>
      <c r="E449" s="231"/>
      <c r="F449" s="257"/>
      <c r="G449" s="252" t="str">
        <f t="shared" si="1"/>
        <v/>
      </c>
      <c r="H449" s="231" t="b">
        <v>0</v>
      </c>
      <c r="I449" s="231"/>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1"/>
      <c r="B451" s="231"/>
      <c r="C451" s="231"/>
      <c r="D451" s="231"/>
      <c r="E451" s="231"/>
      <c r="F451" s="257"/>
      <c r="G451" s="252" t="str">
        <f t="shared" si="1"/>
        <v/>
      </c>
      <c r="H451" s="231" t="b">
        <v>0</v>
      </c>
      <c r="I451" s="231"/>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1"/>
      <c r="B453" s="231"/>
      <c r="C453" s="231"/>
      <c r="D453" s="231"/>
      <c r="E453" s="231"/>
      <c r="F453" s="257"/>
      <c r="G453" s="252" t="str">
        <f t="shared" si="1"/>
        <v/>
      </c>
      <c r="H453" s="231" t="b">
        <v>0</v>
      </c>
      <c r="I453" s="231"/>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1"/>
      <c r="B455" s="231"/>
      <c r="C455" s="231"/>
      <c r="D455" s="231"/>
      <c r="E455" s="231"/>
      <c r="F455" s="257"/>
      <c r="G455" s="252" t="str">
        <f t="shared" si="1"/>
        <v/>
      </c>
      <c r="H455" s="231" t="b">
        <v>0</v>
      </c>
      <c r="I455" s="231"/>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1"/>
      <c r="B457" s="231"/>
      <c r="C457" s="231"/>
      <c r="D457" s="231"/>
      <c r="E457" s="231"/>
      <c r="F457" s="257"/>
      <c r="G457" s="252" t="str">
        <f t="shared" si="1"/>
        <v/>
      </c>
      <c r="H457" s="231" t="b">
        <v>0</v>
      </c>
      <c r="I457" s="231"/>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1"/>
      <c r="B459" s="231"/>
      <c r="C459" s="231"/>
      <c r="D459" s="231"/>
      <c r="E459" s="231"/>
      <c r="F459" s="257"/>
      <c r="G459" s="252" t="str">
        <f t="shared" si="1"/>
        <v/>
      </c>
      <c r="H459" s="231" t="b">
        <v>0</v>
      </c>
      <c r="I459" s="231"/>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1"/>
      <c r="B461" s="231"/>
      <c r="C461" s="231"/>
      <c r="D461" s="231"/>
      <c r="E461" s="231"/>
      <c r="F461" s="257"/>
      <c r="G461" s="252" t="str">
        <f t="shared" si="1"/>
        <v/>
      </c>
      <c r="H461" s="231" t="b">
        <v>0</v>
      </c>
      <c r="I461" s="231"/>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1"/>
      <c r="B463" s="231"/>
      <c r="C463" s="231"/>
      <c r="D463" s="231"/>
      <c r="E463" s="231"/>
      <c r="F463" s="257"/>
      <c r="G463" s="252" t="str">
        <f t="shared" si="1"/>
        <v/>
      </c>
      <c r="H463" s="231" t="b">
        <v>0</v>
      </c>
      <c r="I463" s="231"/>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1"/>
      <c r="B465" s="231"/>
      <c r="C465" s="231"/>
      <c r="D465" s="231"/>
      <c r="E465" s="231"/>
      <c r="F465" s="257"/>
      <c r="G465" s="252" t="str">
        <f t="shared" si="1"/>
        <v/>
      </c>
      <c r="H465" s="231" t="b">
        <v>0</v>
      </c>
      <c r="I465" s="231"/>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1"/>
      <c r="B467" s="231"/>
      <c r="C467" s="231"/>
      <c r="D467" s="231"/>
      <c r="E467" s="231"/>
      <c r="F467" s="257"/>
      <c r="G467" s="252" t="str">
        <f t="shared" si="1"/>
        <v/>
      </c>
      <c r="H467" s="231" t="b">
        <v>0</v>
      </c>
      <c r="I467" s="231"/>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1"/>
      <c r="B469" s="231"/>
      <c r="C469" s="231"/>
      <c r="D469" s="231"/>
      <c r="E469" s="231"/>
      <c r="F469" s="257"/>
      <c r="G469" s="252" t="str">
        <f t="shared" si="1"/>
        <v/>
      </c>
      <c r="H469" s="231" t="b">
        <v>0</v>
      </c>
      <c r="I469" s="231"/>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1"/>
      <c r="B471" s="231"/>
      <c r="C471" s="231"/>
      <c r="D471" s="231"/>
      <c r="E471" s="231"/>
      <c r="F471" s="257"/>
      <c r="G471" s="252" t="str">
        <f t="shared" si="1"/>
        <v/>
      </c>
      <c r="H471" s="231" t="b">
        <v>0</v>
      </c>
      <c r="I471" s="231"/>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1"/>
      <c r="B473" s="231"/>
      <c r="C473" s="231"/>
      <c r="D473" s="231"/>
      <c r="E473" s="231"/>
      <c r="F473" s="257"/>
      <c r="G473" s="252" t="str">
        <f t="shared" si="1"/>
        <v/>
      </c>
      <c r="H473" s="231" t="b">
        <v>0</v>
      </c>
      <c r="I473" s="231"/>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1"/>
      <c r="B475" s="231"/>
      <c r="C475" s="231"/>
      <c r="D475" s="231"/>
      <c r="E475" s="231"/>
      <c r="F475" s="257"/>
      <c r="G475" s="252" t="str">
        <f t="shared" si="1"/>
        <v/>
      </c>
      <c r="H475" s="231" t="b">
        <v>0</v>
      </c>
      <c r="I475" s="231"/>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1"/>
      <c r="B477" s="231"/>
      <c r="C477" s="231"/>
      <c r="D477" s="231"/>
      <c r="E477" s="231"/>
      <c r="F477" s="257"/>
      <c r="G477" s="252" t="str">
        <f t="shared" si="1"/>
        <v/>
      </c>
      <c r="H477" s="231" t="b">
        <v>0</v>
      </c>
      <c r="I477" s="231"/>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1"/>
      <c r="B479" s="231"/>
      <c r="C479" s="231"/>
      <c r="D479" s="231"/>
      <c r="E479" s="231"/>
      <c r="F479" s="257"/>
      <c r="G479" s="252" t="str">
        <f t="shared" si="1"/>
        <v/>
      </c>
      <c r="H479" s="231" t="b">
        <v>0</v>
      </c>
      <c r="I479" s="231"/>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1"/>
      <c r="B481" s="231"/>
      <c r="C481" s="231"/>
      <c r="D481" s="231"/>
      <c r="E481" s="231"/>
      <c r="F481" s="257"/>
      <c r="G481" s="252" t="str">
        <f t="shared" si="1"/>
        <v/>
      </c>
      <c r="H481" s="231" t="b">
        <v>0</v>
      </c>
      <c r="I481" s="231"/>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1"/>
      <c r="B483" s="231"/>
      <c r="C483" s="231"/>
      <c r="D483" s="231"/>
      <c r="E483" s="231"/>
      <c r="F483" s="257"/>
      <c r="G483" s="252" t="str">
        <f t="shared" si="1"/>
        <v/>
      </c>
      <c r="H483" s="231" t="b">
        <v>0</v>
      </c>
      <c r="I483" s="231"/>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1"/>
      <c r="B485" s="231"/>
      <c r="C485" s="231"/>
      <c r="D485" s="231"/>
      <c r="E485" s="231"/>
      <c r="F485" s="257"/>
      <c r="G485" s="252" t="str">
        <f t="shared" si="1"/>
        <v/>
      </c>
      <c r="H485" s="231" t="b">
        <v>0</v>
      </c>
      <c r="I485" s="231"/>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1"/>
      <c r="B487" s="231"/>
      <c r="C487" s="231"/>
      <c r="D487" s="231"/>
      <c r="E487" s="231"/>
      <c r="F487" s="257"/>
      <c r="G487" s="252" t="str">
        <f t="shared" si="1"/>
        <v/>
      </c>
      <c r="H487" s="231" t="b">
        <v>0</v>
      </c>
      <c r="I487" s="231"/>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1"/>
      <c r="B489" s="231"/>
      <c r="C489" s="231"/>
      <c r="D489" s="231"/>
      <c r="E489" s="231"/>
      <c r="F489" s="257"/>
      <c r="G489" s="252" t="str">
        <f t="shared" si="1"/>
        <v/>
      </c>
      <c r="H489" s="231" t="b">
        <v>0</v>
      </c>
      <c r="I489" s="231"/>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1"/>
      <c r="B491" s="231"/>
      <c r="C491" s="231"/>
      <c r="D491" s="231"/>
      <c r="E491" s="231"/>
      <c r="F491" s="257"/>
      <c r="G491" s="252" t="str">
        <f t="shared" si="1"/>
        <v/>
      </c>
      <c r="H491" s="231" t="b">
        <v>0</v>
      </c>
      <c r="I491" s="231"/>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1"/>
      <c r="B493" s="231"/>
      <c r="C493" s="231"/>
      <c r="D493" s="231"/>
      <c r="E493" s="231"/>
      <c r="F493" s="257"/>
      <c r="G493" s="252" t="str">
        <f t="shared" si="1"/>
        <v/>
      </c>
      <c r="H493" s="231" t="b">
        <v>0</v>
      </c>
      <c r="I493" s="231"/>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1"/>
      <c r="B495" s="231"/>
      <c r="C495" s="231"/>
      <c r="D495" s="231"/>
      <c r="E495" s="231"/>
      <c r="F495" s="257"/>
      <c r="G495" s="252" t="str">
        <f t="shared" si="1"/>
        <v/>
      </c>
      <c r="H495" s="231" t="b">
        <v>0</v>
      </c>
      <c r="I495" s="231"/>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1"/>
      <c r="B497" s="231"/>
      <c r="C497" s="231"/>
      <c r="D497" s="231"/>
      <c r="E497" s="231"/>
      <c r="F497" s="257"/>
      <c r="G497" s="252" t="str">
        <f t="shared" si="1"/>
        <v/>
      </c>
      <c r="H497" s="231" t="b">
        <v>0</v>
      </c>
      <c r="I497" s="231"/>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1"/>
      <c r="B499" s="231"/>
      <c r="C499" s="231"/>
      <c r="D499" s="231"/>
      <c r="E499" s="231"/>
      <c r="F499" s="257"/>
      <c r="G499" s="252" t="str">
        <f t="shared" si="1"/>
        <v/>
      </c>
      <c r="H499" s="231" t="b">
        <v>0</v>
      </c>
      <c r="I499" s="231"/>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1"/>
      <c r="B501" s="231"/>
      <c r="C501" s="231"/>
      <c r="D501" s="231"/>
      <c r="E501" s="231"/>
      <c r="F501" s="257"/>
      <c r="G501" s="252" t="str">
        <f t="shared" si="1"/>
        <v/>
      </c>
      <c r="H501" s="231" t="b">
        <v>0</v>
      </c>
      <c r="I501" s="231"/>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1"/>
      <c r="B503" s="231"/>
      <c r="C503" s="231"/>
      <c r="D503" s="231"/>
      <c r="E503" s="231"/>
      <c r="F503" s="257"/>
      <c r="G503" s="252" t="str">
        <f t="shared" si="1"/>
        <v/>
      </c>
      <c r="H503" s="231" t="b">
        <v>0</v>
      </c>
      <c r="I503" s="231"/>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1"/>
      <c r="B505" s="231"/>
      <c r="C505" s="231"/>
      <c r="D505" s="231"/>
      <c r="E505" s="231"/>
      <c r="F505" s="257"/>
      <c r="G505" s="252" t="str">
        <f t="shared" si="1"/>
        <v/>
      </c>
      <c r="H505" s="231" t="b">
        <v>0</v>
      </c>
      <c r="I505" s="231"/>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1"/>
      <c r="B507" s="231"/>
      <c r="C507" s="231"/>
      <c r="D507" s="231"/>
      <c r="E507" s="231"/>
      <c r="F507" s="257"/>
      <c r="G507" s="252" t="str">
        <f t="shared" si="1"/>
        <v/>
      </c>
      <c r="H507" s="231" t="b">
        <v>0</v>
      </c>
      <c r="I507" s="231"/>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1"/>
      <c r="B509" s="231"/>
      <c r="C509" s="231"/>
      <c r="D509" s="231"/>
      <c r="E509" s="231"/>
      <c r="F509" s="257"/>
      <c r="G509" s="252" t="str">
        <f t="shared" si="1"/>
        <v/>
      </c>
      <c r="H509" s="231" t="b">
        <v>0</v>
      </c>
      <c r="I509" s="231"/>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1"/>
      <c r="B511" s="231"/>
      <c r="C511" s="231"/>
      <c r="D511" s="231"/>
      <c r="E511" s="231"/>
      <c r="F511" s="257"/>
      <c r="G511" s="252" t="str">
        <f t="shared" si="1"/>
        <v/>
      </c>
      <c r="H511" s="231" t="b">
        <v>0</v>
      </c>
      <c r="I511" s="231"/>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1"/>
      <c r="B513" s="231"/>
      <c r="C513" s="231"/>
      <c r="D513" s="231"/>
      <c r="E513" s="231"/>
      <c r="F513" s="257"/>
      <c r="G513" s="252" t="str">
        <f t="shared" si="1"/>
        <v/>
      </c>
      <c r="H513" s="231" t="b">
        <v>0</v>
      </c>
      <c r="I513" s="231"/>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1"/>
      <c r="B515" s="231"/>
      <c r="C515" s="231"/>
      <c r="D515" s="231"/>
      <c r="E515" s="231"/>
      <c r="F515" s="257"/>
      <c r="G515" s="252" t="str">
        <f t="shared" si="1"/>
        <v/>
      </c>
      <c r="H515" s="231" t="b">
        <v>0</v>
      </c>
      <c r="I515" s="231"/>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1"/>
      <c r="B517" s="231"/>
      <c r="C517" s="231"/>
      <c r="D517" s="231"/>
      <c r="E517" s="231"/>
      <c r="F517" s="257"/>
      <c r="G517" s="252" t="str">
        <f t="shared" si="1"/>
        <v/>
      </c>
      <c r="H517" s="231" t="b">
        <v>0</v>
      </c>
      <c r="I517" s="231"/>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1"/>
      <c r="B519" s="231"/>
      <c r="C519" s="231"/>
      <c r="D519" s="231"/>
      <c r="E519" s="231"/>
      <c r="F519" s="257"/>
      <c r="G519" s="252" t="str">
        <f t="shared" si="1"/>
        <v/>
      </c>
      <c r="H519" s="231" t="b">
        <v>0</v>
      </c>
      <c r="I519" s="231"/>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1"/>
      <c r="B521" s="231"/>
      <c r="C521" s="231"/>
      <c r="D521" s="231"/>
      <c r="E521" s="231"/>
      <c r="F521" s="257"/>
      <c r="G521" s="252" t="str">
        <f t="shared" si="1"/>
        <v/>
      </c>
      <c r="H521" s="231" t="b">
        <v>0</v>
      </c>
      <c r="I521" s="231"/>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1"/>
      <c r="B523" s="231"/>
      <c r="C523" s="231"/>
      <c r="D523" s="231"/>
      <c r="E523" s="231"/>
      <c r="F523" s="257"/>
      <c r="G523" s="252" t="str">
        <f t="shared" si="1"/>
        <v/>
      </c>
      <c r="H523" s="231" t="b">
        <v>0</v>
      </c>
      <c r="I523" s="231"/>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1"/>
      <c r="B525" s="231"/>
      <c r="C525" s="231"/>
      <c r="D525" s="231"/>
      <c r="E525" s="231"/>
      <c r="F525" s="257"/>
      <c r="G525" s="252" t="str">
        <f t="shared" si="1"/>
        <v/>
      </c>
      <c r="H525" s="231" t="b">
        <v>0</v>
      </c>
      <c r="I525" s="231"/>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1"/>
      <c r="B527" s="231"/>
      <c r="C527" s="231"/>
      <c r="D527" s="231"/>
      <c r="E527" s="231"/>
      <c r="F527" s="257"/>
      <c r="G527" s="252" t="str">
        <f t="shared" si="1"/>
        <v/>
      </c>
      <c r="H527" s="231" t="b">
        <v>0</v>
      </c>
      <c r="I527" s="231"/>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1"/>
      <c r="B529" s="231"/>
      <c r="C529" s="231"/>
      <c r="D529" s="231"/>
      <c r="E529" s="231"/>
      <c r="F529" s="257"/>
      <c r="G529" s="252" t="str">
        <f t="shared" si="1"/>
        <v/>
      </c>
      <c r="H529" s="231" t="b">
        <v>0</v>
      </c>
      <c r="I529" s="231"/>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1"/>
      <c r="B531" s="231"/>
      <c r="C531" s="231"/>
      <c r="D531" s="231"/>
      <c r="E531" s="231"/>
      <c r="F531" s="257"/>
      <c r="G531" s="252" t="str">
        <f t="shared" si="1"/>
        <v/>
      </c>
      <c r="H531" s="231" t="b">
        <v>0</v>
      </c>
      <c r="I531" s="231"/>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1"/>
      <c r="B533" s="231"/>
      <c r="C533" s="231"/>
      <c r="D533" s="231"/>
      <c r="E533" s="231"/>
      <c r="F533" s="257"/>
      <c r="G533" s="252" t="str">
        <f t="shared" si="1"/>
        <v/>
      </c>
      <c r="H533" s="231" t="b">
        <v>0</v>
      </c>
      <c r="I533" s="231"/>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1"/>
      <c r="B535" s="231"/>
      <c r="C535" s="231"/>
      <c r="D535" s="231"/>
      <c r="E535" s="231"/>
      <c r="F535" s="257"/>
      <c r="G535" s="252" t="str">
        <f t="shared" si="1"/>
        <v/>
      </c>
      <c r="H535" s="231" t="b">
        <v>0</v>
      </c>
      <c r="I535" s="231"/>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1"/>
      <c r="B537" s="231"/>
      <c r="C537" s="231"/>
      <c r="D537" s="231"/>
      <c r="E537" s="231"/>
      <c r="F537" s="257"/>
      <c r="G537" s="252" t="str">
        <f t="shared" si="1"/>
        <v/>
      </c>
      <c r="H537" s="231" t="b">
        <v>0</v>
      </c>
      <c r="I537" s="231"/>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1"/>
      <c r="B539" s="231"/>
      <c r="C539" s="231"/>
      <c r="D539" s="231"/>
      <c r="E539" s="231"/>
      <c r="F539" s="257"/>
      <c r="G539" s="252" t="str">
        <f t="shared" si="1"/>
        <v/>
      </c>
      <c r="H539" s="231" t="b">
        <v>0</v>
      </c>
      <c r="I539" s="231"/>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1"/>
      <c r="B541" s="231"/>
      <c r="C541" s="231"/>
      <c r="D541" s="231"/>
      <c r="E541" s="231"/>
      <c r="F541" s="257"/>
      <c r="G541" s="252" t="str">
        <f t="shared" si="1"/>
        <v/>
      </c>
      <c r="H541" s="231" t="b">
        <v>0</v>
      </c>
      <c r="I541" s="231"/>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1"/>
      <c r="B543" s="231"/>
      <c r="C543" s="231"/>
      <c r="D543" s="231"/>
      <c r="E543" s="231"/>
      <c r="F543" s="257"/>
      <c r="G543" s="252" t="str">
        <f t="shared" si="1"/>
        <v/>
      </c>
      <c r="H543" s="231" t="b">
        <v>0</v>
      </c>
      <c r="I543" s="231"/>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1"/>
      <c r="B545" s="231"/>
      <c r="C545" s="231"/>
      <c r="D545" s="231"/>
      <c r="E545" s="231"/>
      <c r="F545" s="257"/>
      <c r="G545" s="252" t="str">
        <f t="shared" si="1"/>
        <v/>
      </c>
      <c r="H545" s="231" t="b">
        <v>0</v>
      </c>
      <c r="I545" s="231"/>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1"/>
      <c r="B547" s="231"/>
      <c r="C547" s="231"/>
      <c r="D547" s="231"/>
      <c r="E547" s="231"/>
      <c r="F547" s="257"/>
      <c r="G547" s="252" t="str">
        <f t="shared" si="1"/>
        <v/>
      </c>
      <c r="H547" s="231" t="b">
        <v>0</v>
      </c>
      <c r="I547" s="231"/>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1"/>
      <c r="B549" s="231"/>
      <c r="C549" s="231"/>
      <c r="D549" s="231"/>
      <c r="E549" s="231"/>
      <c r="F549" s="257"/>
      <c r="G549" s="252" t="str">
        <f t="shared" si="1"/>
        <v/>
      </c>
      <c r="H549" s="231" t="b">
        <v>0</v>
      </c>
      <c r="I549" s="231"/>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1"/>
      <c r="B551" s="231"/>
      <c r="C551" s="231"/>
      <c r="D551" s="231"/>
      <c r="E551" s="231"/>
      <c r="F551" s="257"/>
      <c r="G551" s="252" t="str">
        <f t="shared" si="1"/>
        <v/>
      </c>
      <c r="H551" s="231" t="b">
        <v>0</v>
      </c>
      <c r="I551" s="231"/>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1"/>
      <c r="B553" s="231"/>
      <c r="C553" s="231"/>
      <c r="D553" s="231"/>
      <c r="E553" s="231"/>
      <c r="F553" s="257"/>
      <c r="G553" s="252" t="str">
        <f t="shared" si="1"/>
        <v/>
      </c>
      <c r="H553" s="231" t="b">
        <v>0</v>
      </c>
      <c r="I553" s="231"/>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1"/>
      <c r="B555" s="231"/>
      <c r="C555" s="231"/>
      <c r="D555" s="231"/>
      <c r="E555" s="231"/>
      <c r="F555" s="257"/>
      <c r="G555" s="252" t="str">
        <f t="shared" si="1"/>
        <v/>
      </c>
      <c r="H555" s="231" t="b">
        <v>0</v>
      </c>
      <c r="I555" s="231"/>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1"/>
      <c r="B557" s="231"/>
      <c r="C557" s="231"/>
      <c r="D557" s="231"/>
      <c r="E557" s="231"/>
      <c r="F557" s="257"/>
      <c r="G557" s="252" t="str">
        <f t="shared" si="1"/>
        <v/>
      </c>
      <c r="H557" s="231" t="b">
        <v>0</v>
      </c>
      <c r="I557" s="231"/>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1"/>
      <c r="B559" s="231"/>
      <c r="C559" s="231"/>
      <c r="D559" s="231"/>
      <c r="E559" s="231"/>
      <c r="F559" s="257"/>
      <c r="G559" s="252" t="str">
        <f t="shared" si="1"/>
        <v/>
      </c>
      <c r="H559" s="231" t="b">
        <v>0</v>
      </c>
      <c r="I559" s="231"/>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1"/>
      <c r="B561" s="231"/>
      <c r="C561" s="231"/>
      <c r="D561" s="231"/>
      <c r="E561" s="231"/>
      <c r="F561" s="257"/>
      <c r="G561" s="252" t="str">
        <f t="shared" si="1"/>
        <v/>
      </c>
      <c r="H561" s="231" t="b">
        <v>0</v>
      </c>
      <c r="I561" s="231"/>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1"/>
      <c r="B563" s="231"/>
      <c r="C563" s="231"/>
      <c r="D563" s="231"/>
      <c r="E563" s="231"/>
      <c r="F563" s="257"/>
      <c r="G563" s="252" t="str">
        <f t="shared" si="1"/>
        <v/>
      </c>
      <c r="H563" s="231" t="b">
        <v>0</v>
      </c>
      <c r="I563" s="231"/>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1"/>
      <c r="B565" s="231"/>
      <c r="C565" s="231"/>
      <c r="D565" s="231"/>
      <c r="E565" s="231"/>
      <c r="F565" s="257"/>
      <c r="G565" s="252" t="str">
        <f t="shared" si="1"/>
        <v/>
      </c>
      <c r="H565" s="231" t="b">
        <v>0</v>
      </c>
      <c r="I565" s="231"/>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1"/>
      <c r="B567" s="231"/>
      <c r="C567" s="231"/>
      <c r="D567" s="231"/>
      <c r="E567" s="231"/>
      <c r="F567" s="257"/>
      <c r="G567" s="252" t="str">
        <f t="shared" si="1"/>
        <v/>
      </c>
      <c r="H567" s="231" t="b">
        <v>0</v>
      </c>
      <c r="I567" s="231"/>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1"/>
      <c r="B569" s="231"/>
      <c r="C569" s="231"/>
      <c r="D569" s="231"/>
      <c r="E569" s="231"/>
      <c r="F569" s="257"/>
      <c r="G569" s="252" t="str">
        <f t="shared" si="1"/>
        <v/>
      </c>
      <c r="H569" s="231" t="b">
        <v>0</v>
      </c>
      <c r="I569" s="231"/>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1"/>
      <c r="B571" s="231"/>
      <c r="C571" s="231"/>
      <c r="D571" s="231"/>
      <c r="E571" s="231"/>
      <c r="F571" s="257"/>
      <c r="G571" s="252" t="str">
        <f t="shared" si="1"/>
        <v/>
      </c>
      <c r="H571" s="231" t="b">
        <v>0</v>
      </c>
      <c r="I571" s="231"/>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1"/>
      <c r="B573" s="231"/>
      <c r="C573" s="231"/>
      <c r="D573" s="231"/>
      <c r="E573" s="231"/>
      <c r="F573" s="257"/>
      <c r="G573" s="252" t="str">
        <f t="shared" si="1"/>
        <v/>
      </c>
      <c r="H573" s="231" t="b">
        <v>0</v>
      </c>
      <c r="I573" s="231"/>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1"/>
      <c r="B575" s="231"/>
      <c r="C575" s="231"/>
      <c r="D575" s="231"/>
      <c r="E575" s="231"/>
      <c r="F575" s="257"/>
      <c r="G575" s="252" t="str">
        <f t="shared" si="1"/>
        <v/>
      </c>
      <c r="H575" s="231" t="b">
        <v>0</v>
      </c>
      <c r="I575" s="231"/>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1"/>
      <c r="B577" s="231"/>
      <c r="C577" s="231"/>
      <c r="D577" s="231"/>
      <c r="E577" s="231"/>
      <c r="F577" s="257"/>
      <c r="G577" s="252" t="str">
        <f t="shared" si="1"/>
        <v/>
      </c>
      <c r="H577" s="231" t="b">
        <v>0</v>
      </c>
      <c r="I577" s="231"/>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1"/>
      <c r="B579" s="231"/>
      <c r="C579" s="231"/>
      <c r="D579" s="231"/>
      <c r="E579" s="231"/>
      <c r="F579" s="257"/>
      <c r="G579" s="252" t="str">
        <f t="shared" si="1"/>
        <v/>
      </c>
      <c r="H579" s="231" t="b">
        <v>0</v>
      </c>
      <c r="I579" s="231"/>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1"/>
      <c r="B581" s="231"/>
      <c r="C581" s="231"/>
      <c r="D581" s="231"/>
      <c r="E581" s="231"/>
      <c r="F581" s="257"/>
      <c r="G581" s="252" t="str">
        <f t="shared" si="1"/>
        <v/>
      </c>
      <c r="H581" s="231" t="b">
        <v>0</v>
      </c>
      <c r="I581" s="231"/>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1"/>
      <c r="B583" s="231"/>
      <c r="C583" s="231"/>
      <c r="D583" s="231"/>
      <c r="E583" s="231"/>
      <c r="F583" s="257"/>
      <c r="G583" s="252" t="str">
        <f t="shared" si="1"/>
        <v/>
      </c>
      <c r="H583" s="231" t="b">
        <v>0</v>
      </c>
      <c r="I583" s="231"/>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1"/>
      <c r="B585" s="231"/>
      <c r="C585" s="231"/>
      <c r="D585" s="231"/>
      <c r="E585" s="231"/>
      <c r="F585" s="257"/>
      <c r="G585" s="252" t="str">
        <f t="shared" si="1"/>
        <v/>
      </c>
      <c r="H585" s="231" t="b">
        <v>0</v>
      </c>
      <c r="I585" s="231"/>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1"/>
      <c r="B587" s="231"/>
      <c r="C587" s="231"/>
      <c r="D587" s="231"/>
      <c r="E587" s="231"/>
      <c r="F587" s="257"/>
      <c r="G587" s="252" t="str">
        <f t="shared" si="1"/>
        <v/>
      </c>
      <c r="H587" s="231" t="b">
        <v>0</v>
      </c>
      <c r="I587" s="231"/>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1"/>
      <c r="B589" s="231"/>
      <c r="C589" s="231"/>
      <c r="D589" s="231"/>
      <c r="E589" s="231"/>
      <c r="F589" s="257"/>
      <c r="G589" s="252" t="str">
        <f t="shared" si="1"/>
        <v/>
      </c>
      <c r="H589" s="231" t="b">
        <v>0</v>
      </c>
      <c r="I589" s="231"/>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1"/>
      <c r="B591" s="231"/>
      <c r="C591" s="231"/>
      <c r="D591" s="231"/>
      <c r="E591" s="231"/>
      <c r="F591" s="257"/>
      <c r="G591" s="252" t="str">
        <f t="shared" si="1"/>
        <v/>
      </c>
      <c r="H591" s="231" t="b">
        <v>0</v>
      </c>
      <c r="I591" s="231"/>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1"/>
      <c r="B593" s="231"/>
      <c r="C593" s="231"/>
      <c r="D593" s="231"/>
      <c r="E593" s="231"/>
      <c r="F593" s="257"/>
      <c r="G593" s="252" t="str">
        <f t="shared" si="1"/>
        <v/>
      </c>
      <c r="H593" s="231" t="b">
        <v>0</v>
      </c>
      <c r="I593" s="231"/>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1"/>
      <c r="B595" s="231"/>
      <c r="C595" s="231"/>
      <c r="D595" s="231"/>
      <c r="E595" s="231"/>
      <c r="F595" s="257"/>
      <c r="G595" s="252" t="str">
        <f t="shared" si="1"/>
        <v/>
      </c>
      <c r="H595" s="231" t="b">
        <v>0</v>
      </c>
      <c r="I595" s="231"/>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1"/>
      <c r="B597" s="231"/>
      <c r="C597" s="231"/>
      <c r="D597" s="231"/>
      <c r="E597" s="231"/>
      <c r="F597" s="257"/>
      <c r="G597" s="252" t="str">
        <f t="shared" si="1"/>
        <v/>
      </c>
      <c r="H597" s="231" t="b">
        <v>0</v>
      </c>
      <c r="I597" s="231"/>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1"/>
      <c r="B599" s="231"/>
      <c r="C599" s="231"/>
      <c r="D599" s="231"/>
      <c r="E599" s="231"/>
      <c r="F599" s="257"/>
      <c r="G599" s="252" t="str">
        <f t="shared" si="1"/>
        <v/>
      </c>
      <c r="H599" s="231" t="b">
        <v>0</v>
      </c>
      <c r="I599" s="231"/>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1"/>
      <c r="B601" s="231"/>
      <c r="C601" s="231"/>
      <c r="D601" s="231"/>
      <c r="E601" s="231"/>
      <c r="F601" s="257"/>
      <c r="G601" s="252" t="str">
        <f t="shared" si="1"/>
        <v/>
      </c>
      <c r="H601" s="231" t="b">
        <v>0</v>
      </c>
      <c r="I601" s="231"/>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1"/>
      <c r="B603" s="231"/>
      <c r="C603" s="231"/>
      <c r="D603" s="231"/>
      <c r="E603" s="231"/>
      <c r="F603" s="257"/>
      <c r="G603" s="252" t="str">
        <f t="shared" si="1"/>
        <v/>
      </c>
      <c r="H603" s="231" t="b">
        <v>0</v>
      </c>
      <c r="I603" s="231"/>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1"/>
      <c r="B605" s="231"/>
      <c r="C605" s="231"/>
      <c r="D605" s="231"/>
      <c r="E605" s="231"/>
      <c r="F605" s="257"/>
      <c r="G605" s="252" t="str">
        <f t="shared" si="1"/>
        <v/>
      </c>
      <c r="H605" s="231" t="b">
        <v>0</v>
      </c>
      <c r="I605" s="231"/>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1"/>
      <c r="B607" s="231"/>
      <c r="C607" s="231"/>
      <c r="D607" s="231"/>
      <c r="E607" s="231"/>
      <c r="F607" s="257"/>
      <c r="G607" s="252" t="str">
        <f t="shared" si="1"/>
        <v/>
      </c>
      <c r="H607" s="231" t="b">
        <v>0</v>
      </c>
      <c r="I607" s="231"/>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1"/>
      <c r="B609" s="231"/>
      <c r="C609" s="231"/>
      <c r="D609" s="231"/>
      <c r="E609" s="231"/>
      <c r="F609" s="257"/>
      <c r="G609" s="252" t="str">
        <f t="shared" si="1"/>
        <v/>
      </c>
      <c r="H609" s="231" t="b">
        <v>0</v>
      </c>
      <c r="I609" s="231"/>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1"/>
      <c r="B611" s="231"/>
      <c r="C611" s="231"/>
      <c r="D611" s="231"/>
      <c r="E611" s="231"/>
      <c r="F611" s="257"/>
      <c r="G611" s="252" t="str">
        <f t="shared" si="1"/>
        <v/>
      </c>
      <c r="H611" s="231" t="b">
        <v>0</v>
      </c>
      <c r="I611" s="231"/>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1"/>
      <c r="B613" s="231"/>
      <c r="C613" s="231"/>
      <c r="D613" s="231"/>
      <c r="E613" s="231"/>
      <c r="F613" s="257"/>
      <c r="G613" s="252" t="str">
        <f t="shared" si="1"/>
        <v/>
      </c>
      <c r="H613" s="231" t="b">
        <v>0</v>
      </c>
      <c r="I613" s="231"/>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1"/>
      <c r="B615" s="231"/>
      <c r="C615" s="231"/>
      <c r="D615" s="231"/>
      <c r="E615" s="231"/>
      <c r="F615" s="257"/>
      <c r="G615" s="252" t="str">
        <f t="shared" si="1"/>
        <v/>
      </c>
      <c r="H615" s="231" t="b">
        <v>0</v>
      </c>
      <c r="I615" s="231"/>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1"/>
      <c r="B617" s="231"/>
      <c r="C617" s="231"/>
      <c r="D617" s="231"/>
      <c r="E617" s="231"/>
      <c r="F617" s="257"/>
      <c r="G617" s="252" t="str">
        <f t="shared" si="1"/>
        <v/>
      </c>
      <c r="H617" s="231" t="b">
        <v>0</v>
      </c>
      <c r="I617" s="231"/>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1"/>
      <c r="B619" s="231"/>
      <c r="C619" s="231"/>
      <c r="D619" s="231"/>
      <c r="E619" s="231"/>
      <c r="F619" s="257"/>
      <c r="G619" s="252" t="str">
        <f t="shared" si="1"/>
        <v/>
      </c>
      <c r="H619" s="231" t="b">
        <v>0</v>
      </c>
      <c r="I619" s="231"/>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1"/>
      <c r="B621" s="231"/>
      <c r="C621" s="231"/>
      <c r="D621" s="231"/>
      <c r="E621" s="231"/>
      <c r="F621" s="257"/>
      <c r="G621" s="252" t="str">
        <f t="shared" si="1"/>
        <v/>
      </c>
      <c r="H621" s="231" t="b">
        <v>0</v>
      </c>
      <c r="I621" s="231"/>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1"/>
      <c r="B623" s="231"/>
      <c r="C623" s="231"/>
      <c r="D623" s="231"/>
      <c r="E623" s="231"/>
      <c r="F623" s="257"/>
      <c r="G623" s="252" t="str">
        <f t="shared" si="1"/>
        <v/>
      </c>
      <c r="H623" s="231" t="b">
        <v>0</v>
      </c>
      <c r="I623" s="231"/>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1"/>
      <c r="B625" s="231"/>
      <c r="C625" s="231"/>
      <c r="D625" s="231"/>
      <c r="E625" s="231"/>
      <c r="F625" s="257"/>
      <c r="G625" s="252" t="str">
        <f t="shared" si="1"/>
        <v/>
      </c>
      <c r="H625" s="231" t="b">
        <v>0</v>
      </c>
      <c r="I625" s="231"/>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1"/>
      <c r="B627" s="231"/>
      <c r="C627" s="231"/>
      <c r="D627" s="231"/>
      <c r="E627" s="231"/>
      <c r="F627" s="257"/>
      <c r="G627" s="252" t="str">
        <f t="shared" si="1"/>
        <v/>
      </c>
      <c r="H627" s="231" t="b">
        <v>0</v>
      </c>
      <c r="I627" s="231"/>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1"/>
      <c r="B629" s="231"/>
      <c r="C629" s="231"/>
      <c r="D629" s="231"/>
      <c r="E629" s="231"/>
      <c r="F629" s="257"/>
      <c r="G629" s="252" t="str">
        <f t="shared" si="1"/>
        <v/>
      </c>
      <c r="H629" s="231" t="b">
        <v>0</v>
      </c>
      <c r="I629" s="231"/>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1"/>
      <c r="B631" s="231"/>
      <c r="C631" s="231"/>
      <c r="D631" s="231"/>
      <c r="E631" s="231"/>
      <c r="F631" s="257"/>
      <c r="G631" s="252" t="str">
        <f t="shared" si="1"/>
        <v/>
      </c>
      <c r="H631" s="231" t="b">
        <v>0</v>
      </c>
      <c r="I631" s="231"/>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1"/>
      <c r="B633" s="231"/>
      <c r="C633" s="231"/>
      <c r="D633" s="231"/>
      <c r="E633" s="231"/>
      <c r="F633" s="257"/>
      <c r="G633" s="252" t="str">
        <f t="shared" si="1"/>
        <v/>
      </c>
      <c r="H633" s="231" t="b">
        <v>0</v>
      </c>
      <c r="I633" s="231"/>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1"/>
      <c r="B635" s="231"/>
      <c r="C635" s="231"/>
      <c r="D635" s="231"/>
      <c r="E635" s="231"/>
      <c r="F635" s="257"/>
      <c r="G635" s="252" t="str">
        <f t="shared" si="1"/>
        <v/>
      </c>
      <c r="H635" s="231" t="b">
        <v>0</v>
      </c>
      <c r="I635" s="231"/>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1"/>
      <c r="B637" s="231"/>
      <c r="C637" s="231"/>
      <c r="D637" s="231"/>
      <c r="E637" s="231"/>
      <c r="F637" s="257"/>
      <c r="G637" s="252" t="str">
        <f t="shared" si="1"/>
        <v/>
      </c>
      <c r="H637" s="231" t="b">
        <v>0</v>
      </c>
      <c r="I637" s="231"/>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1"/>
      <c r="B639" s="231"/>
      <c r="C639" s="231"/>
      <c r="D639" s="231"/>
      <c r="E639" s="231"/>
      <c r="F639" s="257"/>
      <c r="G639" s="252" t="str">
        <f t="shared" si="1"/>
        <v/>
      </c>
      <c r="H639" s="231" t="b">
        <v>0</v>
      </c>
      <c r="I639" s="231"/>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1"/>
      <c r="B641" s="231"/>
      <c r="C641" s="231"/>
      <c r="D641" s="231"/>
      <c r="E641" s="231"/>
      <c r="F641" s="257"/>
      <c r="G641" s="252" t="str">
        <f t="shared" si="1"/>
        <v/>
      </c>
      <c r="H641" s="231" t="b">
        <v>0</v>
      </c>
      <c r="I641" s="231"/>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1"/>
      <c r="B643" s="231"/>
      <c r="C643" s="231"/>
      <c r="D643" s="231"/>
      <c r="E643" s="231"/>
      <c r="F643" s="257"/>
      <c r="G643" s="252" t="str">
        <f t="shared" si="1"/>
        <v/>
      </c>
      <c r="H643" s="231" t="b">
        <v>0</v>
      </c>
      <c r="I643" s="231"/>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1"/>
      <c r="B645" s="231"/>
      <c r="C645" s="231"/>
      <c r="D645" s="231"/>
      <c r="E645" s="231"/>
      <c r="F645" s="257"/>
      <c r="G645" s="252" t="str">
        <f t="shared" si="1"/>
        <v/>
      </c>
      <c r="H645" s="231" t="b">
        <v>0</v>
      </c>
      <c r="I645" s="231"/>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1"/>
      <c r="B647" s="231"/>
      <c r="C647" s="231"/>
      <c r="D647" s="231"/>
      <c r="E647" s="231"/>
      <c r="F647" s="257"/>
      <c r="G647" s="252" t="str">
        <f t="shared" si="1"/>
        <v/>
      </c>
      <c r="H647" s="231" t="b">
        <v>0</v>
      </c>
      <c r="I647" s="231"/>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1"/>
      <c r="B649" s="231"/>
      <c r="C649" s="231"/>
      <c r="D649" s="231"/>
      <c r="E649" s="231"/>
      <c r="F649" s="257"/>
      <c r="G649" s="252" t="str">
        <f t="shared" si="1"/>
        <v/>
      </c>
      <c r="H649" s="231" t="b">
        <v>0</v>
      </c>
      <c r="I649" s="231"/>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1"/>
      <c r="B651" s="231"/>
      <c r="C651" s="231"/>
      <c r="D651" s="231"/>
      <c r="E651" s="231"/>
      <c r="F651" s="257"/>
      <c r="G651" s="252" t="str">
        <f t="shared" si="1"/>
        <v/>
      </c>
      <c r="H651" s="231" t="b">
        <v>0</v>
      </c>
      <c r="I651" s="231"/>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1"/>
      <c r="B653" s="231"/>
      <c r="C653" s="231"/>
      <c r="D653" s="231"/>
      <c r="E653" s="231"/>
      <c r="F653" s="257"/>
      <c r="G653" s="252" t="str">
        <f t="shared" si="1"/>
        <v/>
      </c>
      <c r="H653" s="231" t="b">
        <v>0</v>
      </c>
      <c r="I653" s="231"/>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1"/>
      <c r="B655" s="231"/>
      <c r="C655" s="231"/>
      <c r="D655" s="231"/>
      <c r="E655" s="231"/>
      <c r="F655" s="257"/>
      <c r="G655" s="252" t="str">
        <f t="shared" si="1"/>
        <v/>
      </c>
      <c r="H655" s="231" t="b">
        <v>0</v>
      </c>
      <c r="I655" s="231"/>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1"/>
      <c r="B657" s="231"/>
      <c r="C657" s="231"/>
      <c r="D657" s="231"/>
      <c r="E657" s="231"/>
      <c r="F657" s="257"/>
      <c r="G657" s="252" t="str">
        <f t="shared" si="1"/>
        <v/>
      </c>
      <c r="H657" s="231" t="b">
        <v>0</v>
      </c>
      <c r="I657" s="231"/>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1"/>
      <c r="B659" s="231"/>
      <c r="C659" s="231"/>
      <c r="D659" s="231"/>
      <c r="E659" s="231"/>
      <c r="F659" s="257"/>
      <c r="G659" s="252" t="str">
        <f t="shared" si="1"/>
        <v/>
      </c>
      <c r="H659" s="231" t="b">
        <v>0</v>
      </c>
      <c r="I659" s="231"/>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1"/>
      <c r="B661" s="231"/>
      <c r="C661" s="231"/>
      <c r="D661" s="231"/>
      <c r="E661" s="231"/>
      <c r="F661" s="257"/>
      <c r="G661" s="252" t="str">
        <f t="shared" si="1"/>
        <v/>
      </c>
      <c r="H661" s="231" t="b">
        <v>0</v>
      </c>
      <c r="I661" s="231"/>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1"/>
      <c r="B663" s="231"/>
      <c r="C663" s="231"/>
      <c r="D663" s="231"/>
      <c r="E663" s="231"/>
      <c r="F663" s="257"/>
      <c r="G663" s="252" t="str">
        <f t="shared" si="1"/>
        <v/>
      </c>
      <c r="H663" s="231" t="b">
        <v>0</v>
      </c>
      <c r="I663" s="231"/>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1"/>
      <c r="B665" s="231"/>
      <c r="C665" s="231"/>
      <c r="D665" s="231"/>
      <c r="E665" s="231"/>
      <c r="F665" s="257"/>
      <c r="G665" s="252" t="str">
        <f t="shared" si="1"/>
        <v/>
      </c>
      <c r="H665" s="231" t="b">
        <v>0</v>
      </c>
      <c r="I665" s="231"/>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1"/>
      <c r="B667" s="231"/>
      <c r="C667" s="231"/>
      <c r="D667" s="231"/>
      <c r="E667" s="231"/>
      <c r="F667" s="257"/>
      <c r="G667" s="252" t="str">
        <f t="shared" si="1"/>
        <v/>
      </c>
      <c r="H667" s="231" t="b">
        <v>0</v>
      </c>
      <c r="I667" s="231"/>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1"/>
      <c r="B669" s="231"/>
      <c r="C669" s="231"/>
      <c r="D669" s="231"/>
      <c r="E669" s="231"/>
      <c r="F669" s="257"/>
      <c r="G669" s="252" t="str">
        <f t="shared" si="1"/>
        <v/>
      </c>
      <c r="H669" s="231" t="b">
        <v>0</v>
      </c>
      <c r="I669" s="231"/>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1"/>
      <c r="B671" s="231"/>
      <c r="C671" s="231"/>
      <c r="D671" s="231"/>
      <c r="E671" s="231"/>
      <c r="F671" s="257"/>
      <c r="G671" s="252" t="str">
        <f t="shared" si="1"/>
        <v/>
      </c>
      <c r="H671" s="231" t="b">
        <v>0</v>
      </c>
      <c r="I671" s="231"/>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1"/>
      <c r="B673" s="231"/>
      <c r="C673" s="231"/>
      <c r="D673" s="231"/>
      <c r="E673" s="231"/>
      <c r="F673" s="257"/>
      <c r="G673" s="252" t="str">
        <f t="shared" si="1"/>
        <v/>
      </c>
      <c r="H673" s="231" t="b">
        <v>0</v>
      </c>
      <c r="I673" s="231"/>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1"/>
      <c r="B675" s="231"/>
      <c r="C675" s="231"/>
      <c r="D675" s="231"/>
      <c r="E675" s="231"/>
      <c r="F675" s="257"/>
      <c r="G675" s="252" t="str">
        <f t="shared" si="1"/>
        <v/>
      </c>
      <c r="H675" s="231" t="b">
        <v>0</v>
      </c>
      <c r="I675" s="231"/>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1"/>
      <c r="B677" s="231"/>
      <c r="C677" s="231"/>
      <c r="D677" s="231"/>
      <c r="E677" s="231"/>
      <c r="F677" s="257"/>
      <c r="G677" s="252" t="str">
        <f t="shared" si="1"/>
        <v/>
      </c>
      <c r="H677" s="231" t="b">
        <v>0</v>
      </c>
      <c r="I677" s="231"/>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1"/>
      <c r="B679" s="231"/>
      <c r="C679" s="231"/>
      <c r="D679" s="231"/>
      <c r="E679" s="231"/>
      <c r="F679" s="257"/>
      <c r="G679" s="252" t="str">
        <f t="shared" si="1"/>
        <v/>
      </c>
      <c r="H679" s="231" t="b">
        <v>0</v>
      </c>
      <c r="I679" s="231"/>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1"/>
      <c r="B681" s="231"/>
      <c r="C681" s="231"/>
      <c r="D681" s="231"/>
      <c r="E681" s="231"/>
      <c r="F681" s="257"/>
      <c r="G681" s="252" t="str">
        <f t="shared" si="1"/>
        <v/>
      </c>
      <c r="H681" s="231" t="b">
        <v>0</v>
      </c>
      <c r="I681" s="231"/>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1"/>
      <c r="B683" s="231"/>
      <c r="C683" s="231"/>
      <c r="D683" s="231"/>
      <c r="E683" s="231"/>
      <c r="F683" s="257"/>
      <c r="G683" s="252" t="str">
        <f t="shared" si="1"/>
        <v/>
      </c>
      <c r="H683" s="231" t="b">
        <v>0</v>
      </c>
      <c r="I683" s="231"/>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1"/>
      <c r="B685" s="231"/>
      <c r="C685" s="231"/>
      <c r="D685" s="231"/>
      <c r="E685" s="231"/>
      <c r="F685" s="257"/>
      <c r="G685" s="252" t="str">
        <f t="shared" si="1"/>
        <v/>
      </c>
      <c r="H685" s="231" t="b">
        <v>0</v>
      </c>
      <c r="I685" s="231"/>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1"/>
      <c r="B687" s="231"/>
      <c r="C687" s="231"/>
      <c r="D687" s="231"/>
      <c r="E687" s="231"/>
      <c r="F687" s="257"/>
      <c r="G687" s="252" t="str">
        <f t="shared" si="1"/>
        <v/>
      </c>
      <c r="H687" s="231" t="b">
        <v>0</v>
      </c>
      <c r="I687" s="231"/>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1"/>
      <c r="B689" s="231"/>
      <c r="C689" s="231"/>
      <c r="D689" s="231"/>
      <c r="E689" s="231"/>
      <c r="F689" s="257"/>
      <c r="G689" s="252" t="str">
        <f t="shared" si="1"/>
        <v/>
      </c>
      <c r="H689" s="231" t="b">
        <v>0</v>
      </c>
      <c r="I689" s="231"/>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1"/>
      <c r="B691" s="231"/>
      <c r="C691" s="231"/>
      <c r="D691" s="231"/>
      <c r="E691" s="231"/>
      <c r="F691" s="257"/>
      <c r="G691" s="252" t="str">
        <f t="shared" si="1"/>
        <v/>
      </c>
      <c r="H691" s="231" t="b">
        <v>0</v>
      </c>
      <c r="I691" s="231"/>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1"/>
      <c r="B693" s="231"/>
      <c r="C693" s="231"/>
      <c r="D693" s="231"/>
      <c r="E693" s="231"/>
      <c r="F693" s="257"/>
      <c r="G693" s="252" t="str">
        <f t="shared" si="1"/>
        <v/>
      </c>
      <c r="H693" s="231" t="b">
        <v>0</v>
      </c>
      <c r="I693" s="231"/>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1"/>
      <c r="B695" s="231"/>
      <c r="C695" s="231"/>
      <c r="D695" s="231"/>
      <c r="E695" s="231"/>
      <c r="F695" s="257"/>
      <c r="G695" s="252" t="str">
        <f t="shared" si="1"/>
        <v/>
      </c>
      <c r="H695" s="231" t="b">
        <v>0</v>
      </c>
      <c r="I695" s="231"/>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1"/>
      <c r="B697" s="231"/>
      <c r="C697" s="231"/>
      <c r="D697" s="231"/>
      <c r="E697" s="231"/>
      <c r="F697" s="257"/>
      <c r="G697" s="252" t="str">
        <f t="shared" si="1"/>
        <v/>
      </c>
      <c r="H697" s="231" t="b">
        <v>0</v>
      </c>
      <c r="I697" s="231"/>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1"/>
      <c r="B699" s="231"/>
      <c r="C699" s="231"/>
      <c r="D699" s="231"/>
      <c r="E699" s="231"/>
      <c r="F699" s="257"/>
      <c r="G699" s="252" t="str">
        <f t="shared" si="1"/>
        <v/>
      </c>
      <c r="H699" s="231" t="b">
        <v>0</v>
      </c>
      <c r="I699" s="231"/>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1"/>
      <c r="B701" s="231"/>
      <c r="C701" s="231"/>
      <c r="D701" s="231"/>
      <c r="E701" s="231"/>
      <c r="F701" s="257"/>
      <c r="G701" s="252" t="str">
        <f t="shared" si="1"/>
        <v/>
      </c>
      <c r="H701" s="231" t="b">
        <v>0</v>
      </c>
      <c r="I701" s="231"/>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1"/>
      <c r="B703" s="231"/>
      <c r="C703" s="231"/>
      <c r="D703" s="231"/>
      <c r="E703" s="231"/>
      <c r="F703" s="257"/>
      <c r="G703" s="252" t="str">
        <f t="shared" si="1"/>
        <v/>
      </c>
      <c r="H703" s="231" t="b">
        <v>0</v>
      </c>
      <c r="I703" s="231"/>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1"/>
      <c r="B705" s="231"/>
      <c r="C705" s="231"/>
      <c r="D705" s="231"/>
      <c r="E705" s="231"/>
      <c r="F705" s="257"/>
      <c r="G705" s="252" t="str">
        <f t="shared" si="1"/>
        <v/>
      </c>
      <c r="H705" s="231" t="b">
        <v>0</v>
      </c>
      <c r="I705" s="231"/>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1"/>
      <c r="B707" s="231"/>
      <c r="C707" s="231"/>
      <c r="D707" s="231"/>
      <c r="E707" s="231"/>
      <c r="F707" s="257"/>
      <c r="G707" s="252" t="str">
        <f t="shared" si="1"/>
        <v/>
      </c>
      <c r="H707" s="231" t="b">
        <v>0</v>
      </c>
      <c r="I707" s="231"/>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1"/>
      <c r="B709" s="231"/>
      <c r="C709" s="231"/>
      <c r="D709" s="231"/>
      <c r="E709" s="231"/>
      <c r="F709" s="257"/>
      <c r="G709" s="252" t="str">
        <f t="shared" si="1"/>
        <v/>
      </c>
      <c r="H709" s="231" t="b">
        <v>0</v>
      </c>
      <c r="I709" s="231"/>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1"/>
      <c r="B711" s="231"/>
      <c r="C711" s="231"/>
      <c r="D711" s="231"/>
      <c r="E711" s="231"/>
      <c r="F711" s="257"/>
      <c r="G711" s="252" t="str">
        <f t="shared" si="1"/>
        <v/>
      </c>
      <c r="H711" s="231" t="b">
        <v>0</v>
      </c>
      <c r="I711" s="231"/>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1"/>
      <c r="B713" s="231"/>
      <c r="C713" s="231"/>
      <c r="D713" s="231"/>
      <c r="E713" s="231"/>
      <c r="F713" s="257"/>
      <c r="G713" s="252" t="str">
        <f t="shared" si="1"/>
        <v/>
      </c>
      <c r="H713" s="231" t="b">
        <v>0</v>
      </c>
      <c r="I713" s="231"/>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1"/>
      <c r="B715" s="231"/>
      <c r="C715" s="231"/>
      <c r="D715" s="231"/>
      <c r="E715" s="231"/>
      <c r="F715" s="257"/>
      <c r="G715" s="252" t="str">
        <f t="shared" si="1"/>
        <v/>
      </c>
      <c r="H715" s="231" t="b">
        <v>0</v>
      </c>
      <c r="I715" s="231"/>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1"/>
      <c r="B717" s="231"/>
      <c r="C717" s="231"/>
      <c r="D717" s="231"/>
      <c r="E717" s="231"/>
      <c r="F717" s="257"/>
      <c r="G717" s="252" t="str">
        <f t="shared" si="1"/>
        <v/>
      </c>
      <c r="H717" s="231" t="b">
        <v>0</v>
      </c>
      <c r="I717" s="231"/>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1"/>
      <c r="B719" s="231"/>
      <c r="C719" s="231"/>
      <c r="D719" s="231"/>
      <c r="E719" s="231"/>
      <c r="F719" s="257"/>
      <c r="G719" s="252" t="str">
        <f t="shared" si="1"/>
        <v/>
      </c>
      <c r="H719" s="231" t="b">
        <v>0</v>
      </c>
      <c r="I719" s="231"/>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1"/>
      <c r="B721" s="231"/>
      <c r="C721" s="231"/>
      <c r="D721" s="231"/>
      <c r="E721" s="231"/>
      <c r="F721" s="257"/>
      <c r="G721" s="252" t="str">
        <f t="shared" si="1"/>
        <v/>
      </c>
      <c r="H721" s="231" t="b">
        <v>0</v>
      </c>
      <c r="I721" s="231"/>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1"/>
      <c r="B723" s="231"/>
      <c r="C723" s="231"/>
      <c r="D723" s="231"/>
      <c r="E723" s="231"/>
      <c r="F723" s="257"/>
      <c r="G723" s="252" t="str">
        <f t="shared" si="1"/>
        <v/>
      </c>
      <c r="H723" s="231" t="b">
        <v>0</v>
      </c>
      <c r="I723" s="231"/>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1"/>
      <c r="B725" s="231"/>
      <c r="C725" s="231"/>
      <c r="D725" s="231"/>
      <c r="E725" s="231"/>
      <c r="F725" s="257"/>
      <c r="G725" s="252" t="str">
        <f t="shared" si="1"/>
        <v/>
      </c>
      <c r="H725" s="231" t="b">
        <v>0</v>
      </c>
      <c r="I725" s="231"/>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1"/>
      <c r="B727" s="231"/>
      <c r="C727" s="231"/>
      <c r="D727" s="231"/>
      <c r="E727" s="231"/>
      <c r="F727" s="257"/>
      <c r="G727" s="252" t="str">
        <f t="shared" si="1"/>
        <v/>
      </c>
      <c r="H727" s="231" t="b">
        <v>0</v>
      </c>
      <c r="I727" s="231"/>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1"/>
      <c r="B729" s="231"/>
      <c r="C729" s="231"/>
      <c r="D729" s="231"/>
      <c r="E729" s="231"/>
      <c r="F729" s="257"/>
      <c r="G729" s="252" t="str">
        <f t="shared" si="1"/>
        <v/>
      </c>
      <c r="H729" s="231" t="b">
        <v>0</v>
      </c>
      <c r="I729" s="231"/>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1"/>
      <c r="B731" s="231"/>
      <c r="C731" s="231"/>
      <c r="D731" s="231"/>
      <c r="E731" s="231"/>
      <c r="F731" s="257"/>
      <c r="G731" s="252" t="str">
        <f t="shared" si="1"/>
        <v/>
      </c>
      <c r="H731" s="231" t="b">
        <v>0</v>
      </c>
      <c r="I731" s="231"/>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1"/>
      <c r="B733" s="231"/>
      <c r="C733" s="231"/>
      <c r="D733" s="231"/>
      <c r="E733" s="231"/>
      <c r="F733" s="257"/>
      <c r="G733" s="252" t="str">
        <f t="shared" si="1"/>
        <v/>
      </c>
      <c r="H733" s="231" t="b">
        <v>0</v>
      </c>
      <c r="I733" s="231"/>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1"/>
      <c r="B735" s="231"/>
      <c r="C735" s="231"/>
      <c r="D735" s="231"/>
      <c r="E735" s="231"/>
      <c r="F735" s="257"/>
      <c r="G735" s="252" t="str">
        <f t="shared" si="1"/>
        <v/>
      </c>
      <c r="H735" s="231" t="b">
        <v>0</v>
      </c>
      <c r="I735" s="231"/>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1"/>
      <c r="B737" s="231"/>
      <c r="C737" s="231"/>
      <c r="D737" s="231"/>
      <c r="E737" s="231"/>
      <c r="F737" s="257"/>
      <c r="G737" s="252" t="str">
        <f t="shared" si="1"/>
        <v/>
      </c>
      <c r="H737" s="231" t="b">
        <v>0</v>
      </c>
      <c r="I737" s="231"/>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1"/>
      <c r="B739" s="231"/>
      <c r="C739" s="231"/>
      <c r="D739" s="231"/>
      <c r="E739" s="231"/>
      <c r="F739" s="257"/>
      <c r="G739" s="252" t="str">
        <f t="shared" si="1"/>
        <v/>
      </c>
      <c r="H739" s="231" t="b">
        <v>0</v>
      </c>
      <c r="I739" s="231"/>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1"/>
      <c r="B741" s="231"/>
      <c r="C741" s="231"/>
      <c r="D741" s="231"/>
      <c r="E741" s="231"/>
      <c r="F741" s="257"/>
      <c r="G741" s="252" t="str">
        <f t="shared" si="1"/>
        <v/>
      </c>
      <c r="H741" s="231" t="b">
        <v>0</v>
      </c>
      <c r="I741" s="231"/>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1"/>
      <c r="B743" s="231"/>
      <c r="C743" s="231"/>
      <c r="D743" s="231"/>
      <c r="E743" s="231"/>
      <c r="F743" s="257"/>
      <c r="G743" s="252" t="str">
        <f t="shared" si="1"/>
        <v/>
      </c>
      <c r="H743" s="231" t="b">
        <v>0</v>
      </c>
      <c r="I743" s="231"/>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1"/>
      <c r="B745" s="231"/>
      <c r="C745" s="231"/>
      <c r="D745" s="231"/>
      <c r="E745" s="231"/>
      <c r="F745" s="257"/>
      <c r="G745" s="252" t="str">
        <f t="shared" si="1"/>
        <v/>
      </c>
      <c r="H745" s="231" t="b">
        <v>0</v>
      </c>
      <c r="I745" s="231"/>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1"/>
      <c r="B747" s="231"/>
      <c r="C747" s="231"/>
      <c r="D747" s="231"/>
      <c r="E747" s="231"/>
      <c r="F747" s="257"/>
      <c r="G747" s="252" t="str">
        <f t="shared" si="1"/>
        <v/>
      </c>
      <c r="H747" s="231" t="b">
        <v>0</v>
      </c>
      <c r="I747" s="231"/>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1"/>
      <c r="B749" s="231"/>
      <c r="C749" s="231"/>
      <c r="D749" s="231"/>
      <c r="E749" s="231"/>
      <c r="F749" s="257"/>
      <c r="G749" s="252" t="str">
        <f t="shared" si="1"/>
        <v/>
      </c>
      <c r="H749" s="231" t="b">
        <v>0</v>
      </c>
      <c r="I749" s="231"/>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1"/>
      <c r="B751" s="231"/>
      <c r="C751" s="231"/>
      <c r="D751" s="231"/>
      <c r="E751" s="231"/>
      <c r="F751" s="257"/>
      <c r="G751" s="252" t="str">
        <f t="shared" si="1"/>
        <v/>
      </c>
      <c r="H751" s="231" t="b">
        <v>0</v>
      </c>
      <c r="I751" s="231"/>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1"/>
      <c r="B753" s="231"/>
      <c r="C753" s="231"/>
      <c r="D753" s="231"/>
      <c r="E753" s="231"/>
      <c r="F753" s="257"/>
      <c r="G753" s="252" t="str">
        <f t="shared" si="1"/>
        <v/>
      </c>
      <c r="H753" s="231" t="b">
        <v>0</v>
      </c>
      <c r="I753" s="231"/>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1"/>
      <c r="B755" s="231"/>
      <c r="C755" s="231"/>
      <c r="D755" s="231"/>
      <c r="E755" s="231"/>
      <c r="F755" s="257"/>
      <c r="G755" s="252" t="str">
        <f t="shared" si="1"/>
        <v/>
      </c>
      <c r="H755" s="231" t="b">
        <v>0</v>
      </c>
      <c r="I755" s="231"/>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1"/>
      <c r="B757" s="231"/>
      <c r="C757" s="231"/>
      <c r="D757" s="231"/>
      <c r="E757" s="231"/>
      <c r="F757" s="257"/>
      <c r="G757" s="252" t="str">
        <f t="shared" si="1"/>
        <v/>
      </c>
      <c r="H757" s="231" t="b">
        <v>0</v>
      </c>
      <c r="I757" s="231"/>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1"/>
      <c r="B759" s="231"/>
      <c r="C759" s="231"/>
      <c r="D759" s="231"/>
      <c r="E759" s="231"/>
      <c r="F759" s="257"/>
      <c r="G759" s="252" t="str">
        <f t="shared" si="1"/>
        <v/>
      </c>
      <c r="H759" s="231" t="b">
        <v>0</v>
      </c>
      <c r="I759" s="231"/>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1"/>
      <c r="B761" s="231"/>
      <c r="C761" s="231"/>
      <c r="D761" s="231"/>
      <c r="E761" s="231"/>
      <c r="F761" s="257"/>
      <c r="G761" s="252" t="str">
        <f t="shared" si="1"/>
        <v/>
      </c>
      <c r="H761" s="231" t="b">
        <v>0</v>
      </c>
      <c r="I761" s="231"/>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1"/>
      <c r="B763" s="231"/>
      <c r="C763" s="231"/>
      <c r="D763" s="231"/>
      <c r="E763" s="231"/>
      <c r="F763" s="257"/>
      <c r="G763" s="252" t="str">
        <f t="shared" si="1"/>
        <v/>
      </c>
      <c r="H763" s="231" t="b">
        <v>0</v>
      </c>
      <c r="I763" s="231"/>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1"/>
      <c r="B765" s="231"/>
      <c r="C765" s="231"/>
      <c r="D765" s="231"/>
      <c r="E765" s="231"/>
      <c r="F765" s="257"/>
      <c r="G765" s="252" t="str">
        <f t="shared" si="1"/>
        <v/>
      </c>
      <c r="H765" s="231" t="b">
        <v>0</v>
      </c>
      <c r="I765" s="231"/>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1"/>
      <c r="B767" s="231"/>
      <c r="C767" s="231"/>
      <c r="D767" s="231"/>
      <c r="E767" s="231"/>
      <c r="F767" s="257"/>
      <c r="G767" s="252" t="str">
        <f t="shared" si="1"/>
        <v/>
      </c>
      <c r="H767" s="231" t="b">
        <v>0</v>
      </c>
      <c r="I767" s="231"/>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1"/>
      <c r="B769" s="231"/>
      <c r="C769" s="231"/>
      <c r="D769" s="231"/>
      <c r="E769" s="231"/>
      <c r="F769" s="257"/>
      <c r="G769" s="252" t="str">
        <f t="shared" si="1"/>
        <v/>
      </c>
      <c r="H769" s="231" t="b">
        <v>0</v>
      </c>
      <c r="I769" s="231"/>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1"/>
      <c r="B771" s="231"/>
      <c r="C771" s="231"/>
      <c r="D771" s="231"/>
      <c r="E771" s="231"/>
      <c r="F771" s="257"/>
      <c r="G771" s="252" t="str">
        <f t="shared" si="1"/>
        <v/>
      </c>
      <c r="H771" s="231" t="b">
        <v>0</v>
      </c>
      <c r="I771" s="231"/>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1"/>
      <c r="B773" s="231"/>
      <c r="C773" s="231"/>
      <c r="D773" s="231"/>
      <c r="E773" s="231"/>
      <c r="F773" s="257"/>
      <c r="G773" s="252" t="str">
        <f t="shared" si="1"/>
        <v/>
      </c>
      <c r="H773" s="231" t="b">
        <v>0</v>
      </c>
      <c r="I773" s="231"/>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1"/>
      <c r="B775" s="231"/>
      <c r="C775" s="231"/>
      <c r="D775" s="231"/>
      <c r="E775" s="231"/>
      <c r="F775" s="257"/>
      <c r="G775" s="252" t="str">
        <f t="shared" si="1"/>
        <v/>
      </c>
      <c r="H775" s="231" t="b">
        <v>0</v>
      </c>
      <c r="I775" s="231"/>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1"/>
      <c r="B777" s="231"/>
      <c r="C777" s="231"/>
      <c r="D777" s="231"/>
      <c r="E777" s="231"/>
      <c r="F777" s="257"/>
      <c r="G777" s="252" t="str">
        <f t="shared" si="1"/>
        <v/>
      </c>
      <c r="H777" s="231" t="b">
        <v>0</v>
      </c>
      <c r="I777" s="231"/>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1"/>
      <c r="B779" s="231"/>
      <c r="C779" s="231"/>
      <c r="D779" s="231"/>
      <c r="E779" s="231"/>
      <c r="F779" s="257"/>
      <c r="G779" s="252" t="str">
        <f t="shared" si="1"/>
        <v/>
      </c>
      <c r="H779" s="231" t="b">
        <v>0</v>
      </c>
      <c r="I779" s="231"/>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1"/>
      <c r="B781" s="231"/>
      <c r="C781" s="231"/>
      <c r="D781" s="231"/>
      <c r="E781" s="231"/>
      <c r="F781" s="257"/>
      <c r="G781" s="252" t="str">
        <f t="shared" si="1"/>
        <v/>
      </c>
      <c r="H781" s="231" t="b">
        <v>0</v>
      </c>
      <c r="I781" s="231"/>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1"/>
      <c r="B783" s="231"/>
      <c r="C783" s="231"/>
      <c r="D783" s="231"/>
      <c r="E783" s="231"/>
      <c r="F783" s="257"/>
      <c r="G783" s="252" t="str">
        <f t="shared" si="1"/>
        <v/>
      </c>
      <c r="H783" s="231" t="b">
        <v>0</v>
      </c>
      <c r="I783" s="231"/>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1"/>
      <c r="B785" s="231"/>
      <c r="C785" s="231"/>
      <c r="D785" s="231"/>
      <c r="E785" s="231"/>
      <c r="F785" s="257"/>
      <c r="G785" s="252" t="str">
        <f t="shared" si="1"/>
        <v/>
      </c>
      <c r="H785" s="231" t="b">
        <v>0</v>
      </c>
      <c r="I785" s="231"/>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1"/>
      <c r="B787" s="231"/>
      <c r="C787" s="231"/>
      <c r="D787" s="231"/>
      <c r="E787" s="231"/>
      <c r="F787" s="257"/>
      <c r="G787" s="252" t="str">
        <f t="shared" si="1"/>
        <v/>
      </c>
      <c r="H787" s="231" t="b">
        <v>0</v>
      </c>
      <c r="I787" s="231"/>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1"/>
      <c r="B789" s="231"/>
      <c r="C789" s="231"/>
      <c r="D789" s="231"/>
      <c r="E789" s="231"/>
      <c r="F789" s="257"/>
      <c r="G789" s="252" t="str">
        <f t="shared" si="1"/>
        <v/>
      </c>
      <c r="H789" s="231" t="b">
        <v>0</v>
      </c>
      <c r="I789" s="231"/>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1"/>
      <c r="B791" s="231"/>
      <c r="C791" s="231"/>
      <c r="D791" s="231"/>
      <c r="E791" s="231"/>
      <c r="F791" s="257"/>
      <c r="G791" s="252" t="str">
        <f t="shared" si="1"/>
        <v/>
      </c>
      <c r="H791" s="231" t="b">
        <v>0</v>
      </c>
      <c r="I791" s="231"/>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1"/>
      <c r="B793" s="231"/>
      <c r="C793" s="231"/>
      <c r="D793" s="231"/>
      <c r="E793" s="231"/>
      <c r="F793" s="257"/>
      <c r="G793" s="252" t="str">
        <f t="shared" si="1"/>
        <v/>
      </c>
      <c r="H793" s="231" t="b">
        <v>0</v>
      </c>
      <c r="I793" s="231"/>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1"/>
      <c r="B795" s="231"/>
      <c r="C795" s="231"/>
      <c r="D795" s="231"/>
      <c r="E795" s="231"/>
      <c r="F795" s="257"/>
      <c r="G795" s="252" t="str">
        <f t="shared" si="1"/>
        <v/>
      </c>
      <c r="H795" s="231" t="b">
        <v>0</v>
      </c>
      <c r="I795" s="231"/>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1"/>
      <c r="B797" s="231"/>
      <c r="C797" s="231"/>
      <c r="D797" s="231"/>
      <c r="E797" s="231"/>
      <c r="F797" s="257"/>
      <c r="G797" s="252" t="str">
        <f t="shared" si="1"/>
        <v/>
      </c>
      <c r="H797" s="231" t="b">
        <v>0</v>
      </c>
      <c r="I797" s="231"/>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1"/>
      <c r="B799" s="231"/>
      <c r="C799" s="231"/>
      <c r="D799" s="231"/>
      <c r="E799" s="231"/>
      <c r="F799" s="257"/>
      <c r="G799" s="252" t="str">
        <f t="shared" si="1"/>
        <v/>
      </c>
      <c r="H799" s="231" t="b">
        <v>0</v>
      </c>
      <c r="I799" s="231"/>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1"/>
      <c r="B801" s="231"/>
      <c r="C801" s="231"/>
      <c r="D801" s="231"/>
      <c r="E801" s="231"/>
      <c r="F801" s="257"/>
      <c r="G801" s="252" t="str">
        <f t="shared" si="1"/>
        <v/>
      </c>
      <c r="H801" s="231" t="b">
        <v>0</v>
      </c>
      <c r="I801" s="231"/>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1"/>
      <c r="B803" s="231"/>
      <c r="C803" s="231"/>
      <c r="D803" s="231"/>
      <c r="E803" s="231"/>
      <c r="F803" s="257"/>
      <c r="G803" s="252" t="str">
        <f t="shared" si="1"/>
        <v/>
      </c>
      <c r="H803" s="231" t="b">
        <v>0</v>
      </c>
      <c r="I803" s="231"/>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1"/>
      <c r="B805" s="231"/>
      <c r="C805" s="231"/>
      <c r="D805" s="231"/>
      <c r="E805" s="231"/>
      <c r="F805" s="257"/>
      <c r="G805" s="252" t="str">
        <f t="shared" si="1"/>
        <v/>
      </c>
      <c r="H805" s="231" t="b">
        <v>0</v>
      </c>
      <c r="I805" s="231"/>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1"/>
      <c r="B807" s="231"/>
      <c r="C807" s="231"/>
      <c r="D807" s="231"/>
      <c r="E807" s="231"/>
      <c r="F807" s="257"/>
      <c r="G807" s="252" t="str">
        <f t="shared" si="1"/>
        <v/>
      </c>
      <c r="H807" s="231" t="b">
        <v>0</v>
      </c>
      <c r="I807" s="231"/>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1"/>
      <c r="B809" s="231"/>
      <c r="C809" s="231"/>
      <c r="D809" s="231"/>
      <c r="E809" s="231"/>
      <c r="F809" s="257"/>
      <c r="G809" s="252" t="str">
        <f t="shared" si="1"/>
        <v/>
      </c>
      <c r="H809" s="231" t="b">
        <v>0</v>
      </c>
      <c r="I809" s="231"/>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1"/>
      <c r="B811" s="231"/>
      <c r="C811" s="231"/>
      <c r="D811" s="231"/>
      <c r="E811" s="231"/>
      <c r="F811" s="257"/>
      <c r="G811" s="252" t="str">
        <f t="shared" si="1"/>
        <v/>
      </c>
      <c r="H811" s="231" t="b">
        <v>0</v>
      </c>
      <c r="I811" s="231"/>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1"/>
      <c r="B813" s="231"/>
      <c r="C813" s="231"/>
      <c r="D813" s="231"/>
      <c r="E813" s="231"/>
      <c r="F813" s="257"/>
      <c r="G813" s="252" t="str">
        <f t="shared" si="1"/>
        <v/>
      </c>
      <c r="H813" s="231" t="b">
        <v>0</v>
      </c>
      <c r="I813" s="231"/>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1"/>
      <c r="B815" s="231"/>
      <c r="C815" s="231"/>
      <c r="D815" s="231"/>
      <c r="E815" s="231"/>
      <c r="F815" s="257"/>
      <c r="G815" s="252" t="str">
        <f t="shared" si="1"/>
        <v/>
      </c>
      <c r="H815" s="231" t="b">
        <v>0</v>
      </c>
      <c r="I815" s="231"/>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1"/>
      <c r="B817" s="231"/>
      <c r="C817" s="231"/>
      <c r="D817" s="231"/>
      <c r="E817" s="231"/>
      <c r="F817" s="257"/>
      <c r="G817" s="252" t="str">
        <f t="shared" si="1"/>
        <v/>
      </c>
      <c r="H817" s="231" t="b">
        <v>0</v>
      </c>
      <c r="I817" s="231"/>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1"/>
      <c r="B819" s="231"/>
      <c r="C819" s="231"/>
      <c r="D819" s="231"/>
      <c r="E819" s="231"/>
      <c r="F819" s="257"/>
      <c r="G819" s="252" t="str">
        <f t="shared" si="1"/>
        <v/>
      </c>
      <c r="H819" s="231" t="b">
        <v>0</v>
      </c>
      <c r="I819" s="231"/>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1"/>
      <c r="B821" s="231"/>
      <c r="C821" s="231"/>
      <c r="D821" s="231"/>
      <c r="E821" s="231"/>
      <c r="F821" s="257"/>
      <c r="G821" s="252" t="str">
        <f t="shared" si="1"/>
        <v/>
      </c>
      <c r="H821" s="231" t="b">
        <v>0</v>
      </c>
      <c r="I821" s="231"/>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1"/>
      <c r="B823" s="231"/>
      <c r="C823" s="231"/>
      <c r="D823" s="231"/>
      <c r="E823" s="231"/>
      <c r="F823" s="257"/>
      <c r="G823" s="252" t="str">
        <f t="shared" si="1"/>
        <v/>
      </c>
      <c r="H823" s="231" t="b">
        <v>0</v>
      </c>
      <c r="I823" s="231"/>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1"/>
      <c r="B825" s="231"/>
      <c r="C825" s="231"/>
      <c r="D825" s="231"/>
      <c r="E825" s="231"/>
      <c r="F825" s="257"/>
      <c r="G825" s="252" t="str">
        <f t="shared" si="1"/>
        <v/>
      </c>
      <c r="H825" s="231" t="b">
        <v>0</v>
      </c>
      <c r="I825" s="231"/>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1"/>
      <c r="B827" s="231"/>
      <c r="C827" s="231"/>
      <c r="D827" s="231"/>
      <c r="E827" s="231"/>
      <c r="F827" s="257"/>
      <c r="G827" s="252" t="str">
        <f t="shared" si="1"/>
        <v/>
      </c>
      <c r="H827" s="231" t="b">
        <v>0</v>
      </c>
      <c r="I827" s="231"/>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1"/>
      <c r="B829" s="231"/>
      <c r="C829" s="231"/>
      <c r="D829" s="231"/>
      <c r="E829" s="231"/>
      <c r="F829" s="257"/>
      <c r="G829" s="252" t="str">
        <f t="shared" si="1"/>
        <v/>
      </c>
      <c r="H829" s="231" t="b">
        <v>0</v>
      </c>
      <c r="I829" s="231"/>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1"/>
      <c r="B831" s="231"/>
      <c r="C831" s="231"/>
      <c r="D831" s="231"/>
      <c r="E831" s="231"/>
      <c r="F831" s="257"/>
      <c r="G831" s="252" t="str">
        <f t="shared" si="1"/>
        <v/>
      </c>
      <c r="H831" s="231" t="b">
        <v>0</v>
      </c>
      <c r="I831" s="231"/>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1"/>
      <c r="B833" s="231"/>
      <c r="C833" s="231"/>
      <c r="D833" s="231"/>
      <c r="E833" s="231"/>
      <c r="F833" s="257"/>
      <c r="G833" s="252" t="str">
        <f t="shared" si="1"/>
        <v/>
      </c>
      <c r="H833" s="231" t="b">
        <v>0</v>
      </c>
      <c r="I833" s="231"/>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1"/>
      <c r="B835" s="231"/>
      <c r="C835" s="231"/>
      <c r="D835" s="231"/>
      <c r="E835" s="231"/>
      <c r="F835" s="257"/>
      <c r="G835" s="252" t="str">
        <f t="shared" si="1"/>
        <v/>
      </c>
      <c r="H835" s="231" t="b">
        <v>0</v>
      </c>
      <c r="I835" s="231"/>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1"/>
      <c r="B837" s="231"/>
      <c r="C837" s="231"/>
      <c r="D837" s="231"/>
      <c r="E837" s="231"/>
      <c r="F837" s="257"/>
      <c r="G837" s="252" t="str">
        <f t="shared" si="1"/>
        <v/>
      </c>
      <c r="H837" s="231" t="b">
        <v>0</v>
      </c>
      <c r="I837" s="231"/>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1"/>
      <c r="B839" s="231"/>
      <c r="C839" s="231"/>
      <c r="D839" s="231"/>
      <c r="E839" s="231"/>
      <c r="F839" s="257"/>
      <c r="G839" s="252" t="str">
        <f t="shared" si="1"/>
        <v/>
      </c>
      <c r="H839" s="231" t="b">
        <v>0</v>
      </c>
      <c r="I839" s="231"/>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1"/>
      <c r="B841" s="231"/>
      <c r="C841" s="231"/>
      <c r="D841" s="231"/>
      <c r="E841" s="231"/>
      <c r="F841" s="257"/>
      <c r="G841" s="252" t="str">
        <f t="shared" si="1"/>
        <v/>
      </c>
      <c r="H841" s="231" t="b">
        <v>0</v>
      </c>
      <c r="I841" s="231"/>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1"/>
      <c r="B843" s="231"/>
      <c r="C843" s="231"/>
      <c r="D843" s="231"/>
      <c r="E843" s="231"/>
      <c r="F843" s="257"/>
      <c r="G843" s="252" t="str">
        <f t="shared" si="1"/>
        <v/>
      </c>
      <c r="H843" s="231" t="b">
        <v>0</v>
      </c>
      <c r="I843" s="231"/>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1"/>
      <c r="B845" s="231"/>
      <c r="C845" s="231"/>
      <c r="D845" s="231"/>
      <c r="E845" s="231"/>
      <c r="F845" s="257"/>
      <c r="G845" s="252" t="str">
        <f t="shared" si="1"/>
        <v/>
      </c>
      <c r="H845" s="231" t="b">
        <v>0</v>
      </c>
      <c r="I845" s="231"/>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1"/>
      <c r="B847" s="231"/>
      <c r="C847" s="231"/>
      <c r="D847" s="231"/>
      <c r="E847" s="231"/>
      <c r="F847" s="257"/>
      <c r="G847" s="252" t="str">
        <f t="shared" si="1"/>
        <v/>
      </c>
      <c r="H847" s="231" t="b">
        <v>0</v>
      </c>
      <c r="I847" s="231"/>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1"/>
      <c r="B849" s="231"/>
      <c r="C849" s="231"/>
      <c r="D849" s="231"/>
      <c r="E849" s="231"/>
      <c r="F849" s="257"/>
      <c r="G849" s="252" t="str">
        <f t="shared" si="1"/>
        <v/>
      </c>
      <c r="H849" s="231" t="b">
        <v>0</v>
      </c>
      <c r="I849" s="231"/>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1"/>
      <c r="B851" s="231"/>
      <c r="C851" s="231"/>
      <c r="D851" s="231"/>
      <c r="E851" s="231"/>
      <c r="F851" s="257"/>
      <c r="G851" s="252" t="str">
        <f t="shared" si="1"/>
        <v/>
      </c>
      <c r="H851" s="231" t="b">
        <v>0</v>
      </c>
      <c r="I851" s="231"/>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1"/>
      <c r="B853" s="231"/>
      <c r="C853" s="231"/>
      <c r="D853" s="231"/>
      <c r="E853" s="231"/>
      <c r="F853" s="257"/>
      <c r="G853" s="252" t="str">
        <f t="shared" si="1"/>
        <v/>
      </c>
      <c r="H853" s="231" t="b">
        <v>0</v>
      </c>
      <c r="I853" s="231"/>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1"/>
      <c r="B855" s="231"/>
      <c r="C855" s="231"/>
      <c r="D855" s="231"/>
      <c r="E855" s="231"/>
      <c r="F855" s="257"/>
      <c r="G855" s="252" t="str">
        <f t="shared" si="1"/>
        <v/>
      </c>
      <c r="H855" s="231" t="b">
        <v>0</v>
      </c>
      <c r="I855" s="231"/>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1"/>
      <c r="B857" s="231"/>
      <c r="C857" s="231"/>
      <c r="D857" s="231"/>
      <c r="E857" s="231"/>
      <c r="F857" s="257"/>
      <c r="G857" s="252" t="str">
        <f t="shared" si="1"/>
        <v/>
      </c>
      <c r="H857" s="231" t="b">
        <v>0</v>
      </c>
      <c r="I857" s="231"/>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1"/>
      <c r="B859" s="231"/>
      <c r="C859" s="231"/>
      <c r="D859" s="231"/>
      <c r="E859" s="231"/>
      <c r="F859" s="257"/>
      <c r="G859" s="252" t="str">
        <f t="shared" si="1"/>
        <v/>
      </c>
      <c r="H859" s="231" t="b">
        <v>0</v>
      </c>
      <c r="I859" s="231"/>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1"/>
      <c r="B861" s="231"/>
      <c r="C861" s="231"/>
      <c r="D861" s="231"/>
      <c r="E861" s="231"/>
      <c r="F861" s="257"/>
      <c r="G861" s="252" t="str">
        <f t="shared" si="1"/>
        <v/>
      </c>
      <c r="H861" s="231" t="b">
        <v>0</v>
      </c>
      <c r="I861" s="231"/>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1"/>
      <c r="B863" s="231"/>
      <c r="C863" s="231"/>
      <c r="D863" s="231"/>
      <c r="E863" s="231"/>
      <c r="F863" s="257"/>
      <c r="G863" s="252" t="str">
        <f t="shared" si="1"/>
        <v/>
      </c>
      <c r="H863" s="231" t="b">
        <v>0</v>
      </c>
      <c r="I863" s="231"/>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1"/>
      <c r="B865" s="231"/>
      <c r="C865" s="231"/>
      <c r="D865" s="231"/>
      <c r="E865" s="231"/>
      <c r="F865" s="257"/>
      <c r="G865" s="252" t="str">
        <f t="shared" si="1"/>
        <v/>
      </c>
      <c r="H865" s="231" t="b">
        <v>0</v>
      </c>
      <c r="I865" s="231"/>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1"/>
      <c r="B867" s="231"/>
      <c r="C867" s="231"/>
      <c r="D867" s="231"/>
      <c r="E867" s="231"/>
      <c r="F867" s="257"/>
      <c r="G867" s="252" t="str">
        <f t="shared" si="1"/>
        <v/>
      </c>
      <c r="H867" s="231" t="b">
        <v>0</v>
      </c>
      <c r="I867" s="231"/>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1"/>
      <c r="B869" s="231"/>
      <c r="C869" s="231"/>
      <c r="D869" s="231"/>
      <c r="E869" s="231"/>
      <c r="F869" s="257"/>
      <c r="G869" s="252" t="str">
        <f t="shared" si="1"/>
        <v/>
      </c>
      <c r="H869" s="231" t="b">
        <v>0</v>
      </c>
      <c r="I869" s="231"/>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1"/>
      <c r="B871" s="231"/>
      <c r="C871" s="231"/>
      <c r="D871" s="231"/>
      <c r="E871" s="231"/>
      <c r="F871" s="257"/>
      <c r="G871" s="252" t="str">
        <f t="shared" si="1"/>
        <v/>
      </c>
      <c r="H871" s="231" t="b">
        <v>0</v>
      </c>
      <c r="I871" s="231"/>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1"/>
      <c r="B873" s="231"/>
      <c r="C873" s="231"/>
      <c r="D873" s="231"/>
      <c r="E873" s="231"/>
      <c r="F873" s="257"/>
      <c r="G873" s="252" t="str">
        <f t="shared" si="1"/>
        <v/>
      </c>
      <c r="H873" s="231" t="b">
        <v>0</v>
      </c>
      <c r="I873" s="231"/>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1"/>
      <c r="B875" s="231"/>
      <c r="C875" s="231"/>
      <c r="D875" s="231"/>
      <c r="E875" s="231"/>
      <c r="F875" s="257"/>
      <c r="G875" s="252" t="str">
        <f t="shared" si="1"/>
        <v/>
      </c>
      <c r="H875" s="231" t="b">
        <v>0</v>
      </c>
      <c r="I875" s="231"/>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1"/>
      <c r="B877" s="231"/>
      <c r="C877" s="231"/>
      <c r="D877" s="231"/>
      <c r="E877" s="231"/>
      <c r="F877" s="257"/>
      <c r="G877" s="252" t="str">
        <f t="shared" si="1"/>
        <v/>
      </c>
      <c r="H877" s="231" t="b">
        <v>0</v>
      </c>
      <c r="I877" s="231"/>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1"/>
      <c r="B879" s="231"/>
      <c r="C879" s="231"/>
      <c r="D879" s="231"/>
      <c r="E879" s="231"/>
      <c r="F879" s="257"/>
      <c r="G879" s="252" t="str">
        <f t="shared" si="1"/>
        <v/>
      </c>
      <c r="H879" s="231" t="b">
        <v>0</v>
      </c>
      <c r="I879" s="231"/>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1"/>
      <c r="B881" s="231"/>
      <c r="C881" s="231"/>
      <c r="D881" s="231"/>
      <c r="E881" s="231"/>
      <c r="F881" s="257"/>
      <c r="G881" s="252" t="str">
        <f t="shared" si="1"/>
        <v/>
      </c>
      <c r="H881" s="231" t="b">
        <v>0</v>
      </c>
      <c r="I881" s="231"/>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1"/>
      <c r="B883" s="231"/>
      <c r="C883" s="231"/>
      <c r="D883" s="231"/>
      <c r="E883" s="231"/>
      <c r="F883" s="257"/>
      <c r="G883" s="252" t="str">
        <f t="shared" si="1"/>
        <v/>
      </c>
      <c r="H883" s="231" t="b">
        <v>0</v>
      </c>
      <c r="I883" s="231"/>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1"/>
      <c r="B885" s="231"/>
      <c r="C885" s="231"/>
      <c r="D885" s="231"/>
      <c r="E885" s="231"/>
      <c r="F885" s="257"/>
      <c r="G885" s="252" t="str">
        <f t="shared" si="1"/>
        <v/>
      </c>
      <c r="H885" s="231" t="b">
        <v>0</v>
      </c>
      <c r="I885" s="231"/>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1"/>
      <c r="B887" s="231"/>
      <c r="C887" s="231"/>
      <c r="D887" s="231"/>
      <c r="E887" s="231"/>
      <c r="F887" s="257"/>
      <c r="G887" s="252" t="str">
        <f t="shared" si="1"/>
        <v/>
      </c>
      <c r="H887" s="231" t="b">
        <v>0</v>
      </c>
      <c r="I887" s="231"/>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1"/>
      <c r="B889" s="231"/>
      <c r="C889" s="231"/>
      <c r="D889" s="231"/>
      <c r="E889" s="231"/>
      <c r="F889" s="257"/>
      <c r="G889" s="252" t="str">
        <f t="shared" si="1"/>
        <v/>
      </c>
      <c r="H889" s="231" t="b">
        <v>0</v>
      </c>
      <c r="I889" s="231"/>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1"/>
      <c r="B891" s="231"/>
      <c r="C891" s="231"/>
      <c r="D891" s="231"/>
      <c r="E891" s="231"/>
      <c r="F891" s="257"/>
      <c r="G891" s="252" t="str">
        <f t="shared" si="1"/>
        <v/>
      </c>
      <c r="H891" s="231" t="b">
        <v>0</v>
      </c>
      <c r="I891" s="231"/>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1"/>
      <c r="B893" s="231"/>
      <c r="C893" s="231"/>
      <c r="D893" s="231"/>
      <c r="E893" s="231"/>
      <c r="F893" s="257"/>
      <c r="G893" s="252" t="str">
        <f t="shared" si="1"/>
        <v/>
      </c>
      <c r="H893" s="231" t="b">
        <v>0</v>
      </c>
      <c r="I893" s="231"/>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1"/>
      <c r="B895" s="231"/>
      <c r="C895" s="231"/>
      <c r="D895" s="231"/>
      <c r="E895" s="231"/>
      <c r="F895" s="257"/>
      <c r="G895" s="252" t="str">
        <f t="shared" si="1"/>
        <v/>
      </c>
      <c r="H895" s="231" t="b">
        <v>0</v>
      </c>
      <c r="I895" s="231"/>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1"/>
      <c r="B897" s="231"/>
      <c r="C897" s="231"/>
      <c r="D897" s="231"/>
      <c r="E897" s="231"/>
      <c r="F897" s="257"/>
      <c r="G897" s="252" t="str">
        <f t="shared" si="1"/>
        <v/>
      </c>
      <c r="H897" s="231" t="b">
        <v>0</v>
      </c>
      <c r="I897" s="231"/>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1"/>
      <c r="B899" s="231"/>
      <c r="C899" s="231"/>
      <c r="D899" s="231"/>
      <c r="E899" s="231"/>
      <c r="F899" s="257"/>
      <c r="G899" s="252" t="str">
        <f t="shared" si="1"/>
        <v/>
      </c>
      <c r="H899" s="231" t="b">
        <v>0</v>
      </c>
      <c r="I899" s="231"/>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1"/>
      <c r="B901" s="231"/>
      <c r="C901" s="231"/>
      <c r="D901" s="231"/>
      <c r="E901" s="231"/>
      <c r="F901" s="257"/>
      <c r="G901" s="252" t="str">
        <f t="shared" si="1"/>
        <v/>
      </c>
      <c r="H901" s="231" t="b">
        <v>0</v>
      </c>
      <c r="I901" s="231"/>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1"/>
      <c r="B903" s="231"/>
      <c r="C903" s="231"/>
      <c r="D903" s="231"/>
      <c r="E903" s="231"/>
      <c r="F903" s="257"/>
      <c r="G903" s="252" t="str">
        <f t="shared" si="1"/>
        <v/>
      </c>
      <c r="H903" s="231" t="b">
        <v>0</v>
      </c>
      <c r="I903" s="231"/>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1"/>
      <c r="B905" s="231"/>
      <c r="C905" s="231"/>
      <c r="D905" s="231"/>
      <c r="E905" s="231"/>
      <c r="F905" s="257"/>
      <c r="G905" s="252" t="str">
        <f t="shared" si="1"/>
        <v/>
      </c>
      <c r="H905" s="231" t="b">
        <v>0</v>
      </c>
      <c r="I905" s="231"/>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1"/>
      <c r="B907" s="231"/>
      <c r="C907" s="231"/>
      <c r="D907" s="231"/>
      <c r="E907" s="231"/>
      <c r="F907" s="257"/>
      <c r="G907" s="252" t="str">
        <f t="shared" si="1"/>
        <v/>
      </c>
      <c r="H907" s="231" t="b">
        <v>0</v>
      </c>
      <c r="I907" s="231"/>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1"/>
      <c r="B909" s="231"/>
      <c r="C909" s="231"/>
      <c r="D909" s="231"/>
      <c r="E909" s="231"/>
      <c r="F909" s="257"/>
      <c r="G909" s="252" t="str">
        <f t="shared" si="1"/>
        <v/>
      </c>
      <c r="H909" s="231" t="b">
        <v>0</v>
      </c>
      <c r="I909" s="231"/>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1"/>
      <c r="B911" s="231"/>
      <c r="C911" s="231"/>
      <c r="D911" s="231"/>
      <c r="E911" s="231"/>
      <c r="F911" s="257"/>
      <c r="G911" s="252" t="str">
        <f t="shared" si="1"/>
        <v/>
      </c>
      <c r="H911" s="231" t="b">
        <v>0</v>
      </c>
      <c r="I911" s="231"/>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1"/>
      <c r="B913" s="231"/>
      <c r="C913" s="231"/>
      <c r="D913" s="231"/>
      <c r="E913" s="231"/>
      <c r="F913" s="257"/>
      <c r="G913" s="252" t="str">
        <f t="shared" si="1"/>
        <v/>
      </c>
      <c r="H913" s="231" t="b">
        <v>0</v>
      </c>
      <c r="I913" s="231"/>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1"/>
      <c r="B915" s="231"/>
      <c r="C915" s="231"/>
      <c r="D915" s="231"/>
      <c r="E915" s="231"/>
      <c r="F915" s="257"/>
      <c r="G915" s="252" t="str">
        <f t="shared" si="1"/>
        <v/>
      </c>
      <c r="H915" s="231" t="b">
        <v>0</v>
      </c>
      <c r="I915" s="231"/>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1"/>
      <c r="B917" s="231"/>
      <c r="C917" s="231"/>
      <c r="D917" s="231"/>
      <c r="E917" s="231"/>
      <c r="F917" s="257"/>
      <c r="G917" s="252" t="str">
        <f t="shared" si="1"/>
        <v/>
      </c>
      <c r="H917" s="231" t="b">
        <v>0</v>
      </c>
      <c r="I917" s="231"/>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1"/>
      <c r="B919" s="231"/>
      <c r="C919" s="231"/>
      <c r="D919" s="231"/>
      <c r="E919" s="231"/>
      <c r="F919" s="257"/>
      <c r="G919" s="252" t="str">
        <f t="shared" si="1"/>
        <v/>
      </c>
      <c r="H919" s="231" t="b">
        <v>0</v>
      </c>
      <c r="I919" s="231"/>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1"/>
      <c r="B921" s="231"/>
      <c r="C921" s="231"/>
      <c r="D921" s="231"/>
      <c r="E921" s="231"/>
      <c r="F921" s="257"/>
      <c r="G921" s="252" t="str">
        <f t="shared" si="1"/>
        <v/>
      </c>
      <c r="H921" s="231" t="b">
        <v>0</v>
      </c>
      <c r="I921" s="231"/>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1"/>
      <c r="B923" s="231"/>
      <c r="C923" s="231"/>
      <c r="D923" s="231"/>
      <c r="E923" s="231"/>
      <c r="F923" s="257"/>
      <c r="G923" s="252" t="str">
        <f t="shared" si="1"/>
        <v/>
      </c>
      <c r="H923" s="231" t="b">
        <v>0</v>
      </c>
      <c r="I923" s="231"/>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1"/>
      <c r="B925" s="231"/>
      <c r="C925" s="231"/>
      <c r="D925" s="231"/>
      <c r="E925" s="231"/>
      <c r="F925" s="257"/>
      <c r="G925" s="252" t="str">
        <f t="shared" si="1"/>
        <v/>
      </c>
      <c r="H925" s="231" t="b">
        <v>0</v>
      </c>
      <c r="I925" s="231"/>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1"/>
      <c r="B927" s="231"/>
      <c r="C927" s="231"/>
      <c r="D927" s="231"/>
      <c r="E927" s="231"/>
      <c r="F927" s="257"/>
      <c r="G927" s="252" t="str">
        <f t="shared" si="1"/>
        <v/>
      </c>
      <c r="H927" s="231" t="b">
        <v>0</v>
      </c>
      <c r="I927" s="231"/>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1"/>
      <c r="B929" s="231"/>
      <c r="C929" s="231"/>
      <c r="D929" s="231"/>
      <c r="E929" s="231"/>
      <c r="F929" s="257"/>
      <c r="G929" s="252" t="str">
        <f t="shared" si="1"/>
        <v/>
      </c>
      <c r="H929" s="231" t="b">
        <v>0</v>
      </c>
      <c r="I929" s="231"/>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1"/>
      <c r="B931" s="231"/>
      <c r="C931" s="231"/>
      <c r="D931" s="231"/>
      <c r="E931" s="231"/>
      <c r="F931" s="257"/>
      <c r="G931" s="252" t="str">
        <f t="shared" si="1"/>
        <v/>
      </c>
      <c r="H931" s="231" t="b">
        <v>0</v>
      </c>
      <c r="I931" s="231"/>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1"/>
      <c r="B933" s="231"/>
      <c r="C933" s="231"/>
      <c r="D933" s="231"/>
      <c r="E933" s="231"/>
      <c r="F933" s="257"/>
      <c r="G933" s="252" t="str">
        <f t="shared" si="1"/>
        <v/>
      </c>
      <c r="H933" s="231" t="b">
        <v>0</v>
      </c>
      <c r="I933" s="231"/>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1"/>
      <c r="B935" s="231"/>
      <c r="C935" s="231"/>
      <c r="D935" s="231"/>
      <c r="E935" s="231"/>
      <c r="F935" s="257"/>
      <c r="G935" s="252" t="str">
        <f t="shared" si="1"/>
        <v/>
      </c>
      <c r="H935" s="231" t="b">
        <v>0</v>
      </c>
      <c r="I935" s="231"/>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1"/>
      <c r="B937" s="231"/>
      <c r="C937" s="231"/>
      <c r="D937" s="231"/>
      <c r="E937" s="231"/>
      <c r="F937" s="257"/>
      <c r="G937" s="252" t="str">
        <f t="shared" si="1"/>
        <v/>
      </c>
      <c r="H937" s="231" t="b">
        <v>0</v>
      </c>
      <c r="I937" s="231"/>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1"/>
      <c r="B939" s="231"/>
      <c r="C939" s="231"/>
      <c r="D939" s="231"/>
      <c r="E939" s="231"/>
      <c r="F939" s="257"/>
      <c r="G939" s="252" t="str">
        <f t="shared" si="1"/>
        <v/>
      </c>
      <c r="H939" s="231" t="b">
        <v>0</v>
      </c>
      <c r="I939" s="231"/>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1"/>
      <c r="B941" s="231"/>
      <c r="C941" s="231"/>
      <c r="D941" s="231"/>
      <c r="E941" s="231"/>
      <c r="F941" s="257"/>
      <c r="G941" s="252" t="str">
        <f t="shared" si="1"/>
        <v/>
      </c>
      <c r="H941" s="231" t="b">
        <v>0</v>
      </c>
      <c r="I941" s="231"/>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1"/>
      <c r="B943" s="231"/>
      <c r="C943" s="231"/>
      <c r="D943" s="231"/>
      <c r="E943" s="231"/>
      <c r="F943" s="257"/>
      <c r="G943" s="252" t="str">
        <f t="shared" si="1"/>
        <v/>
      </c>
      <c r="H943" s="231" t="b">
        <v>0</v>
      </c>
      <c r="I943" s="231"/>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1"/>
      <c r="B945" s="231"/>
      <c r="C945" s="231"/>
      <c r="D945" s="231"/>
      <c r="E945" s="231"/>
      <c r="F945" s="257"/>
      <c r="G945" s="252" t="str">
        <f t="shared" si="1"/>
        <v/>
      </c>
      <c r="H945" s="231" t="b">
        <v>0</v>
      </c>
      <c r="I945" s="231"/>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1"/>
      <c r="B947" s="231"/>
      <c r="C947" s="231"/>
      <c r="D947" s="231"/>
      <c r="E947" s="231"/>
      <c r="F947" s="257"/>
      <c r="G947" s="252" t="str">
        <f t="shared" si="1"/>
        <v/>
      </c>
      <c r="H947" s="231" t="b">
        <v>0</v>
      </c>
      <c r="I947" s="231"/>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1"/>
      <c r="B949" s="231"/>
      <c r="C949" s="231"/>
      <c r="D949" s="231"/>
      <c r="E949" s="231"/>
      <c r="F949" s="257"/>
      <c r="G949" s="252" t="str">
        <f t="shared" si="1"/>
        <v/>
      </c>
      <c r="H949" s="231" t="b">
        <v>0</v>
      </c>
      <c r="I949" s="231"/>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1"/>
      <c r="B951" s="231"/>
      <c r="C951" s="231"/>
      <c r="D951" s="231"/>
      <c r="E951" s="231"/>
      <c r="F951" s="257"/>
      <c r="G951" s="252" t="str">
        <f t="shared" si="1"/>
        <v/>
      </c>
      <c r="H951" s="231" t="b">
        <v>0</v>
      </c>
      <c r="I951" s="231"/>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1"/>
      <c r="B953" s="231"/>
      <c r="C953" s="231"/>
      <c r="D953" s="231"/>
      <c r="E953" s="231"/>
      <c r="F953" s="257"/>
      <c r="G953" s="252" t="str">
        <f t="shared" si="1"/>
        <v/>
      </c>
      <c r="H953" s="231" t="b">
        <v>0</v>
      </c>
      <c r="I953" s="231"/>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1"/>
      <c r="B955" s="231"/>
      <c r="C955" s="231"/>
      <c r="D955" s="231"/>
      <c r="E955" s="231"/>
      <c r="F955" s="257"/>
      <c r="G955" s="252" t="str">
        <f t="shared" si="1"/>
        <v/>
      </c>
      <c r="H955" s="231" t="b">
        <v>0</v>
      </c>
      <c r="I955" s="231"/>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1"/>
      <c r="B957" s="231"/>
      <c r="C957" s="231"/>
      <c r="D957" s="231"/>
      <c r="E957" s="231"/>
      <c r="F957" s="257"/>
      <c r="G957" s="252" t="str">
        <f t="shared" si="1"/>
        <v/>
      </c>
      <c r="H957" s="231" t="b">
        <v>0</v>
      </c>
      <c r="I957" s="231"/>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1"/>
      <c r="B959" s="231"/>
      <c r="C959" s="231"/>
      <c r="D959" s="231"/>
      <c r="E959" s="231"/>
      <c r="F959" s="257"/>
      <c r="G959" s="252" t="str">
        <f t="shared" si="1"/>
        <v/>
      </c>
      <c r="H959" s="231" t="b">
        <v>0</v>
      </c>
      <c r="I959" s="231"/>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1"/>
      <c r="B961" s="231"/>
      <c r="C961" s="231"/>
      <c r="D961" s="231"/>
      <c r="E961" s="231"/>
      <c r="F961" s="257"/>
      <c r="G961" s="252" t="str">
        <f t="shared" si="1"/>
        <v/>
      </c>
      <c r="H961" s="231" t="b">
        <v>0</v>
      </c>
      <c r="I961" s="231"/>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1"/>
      <c r="B963" s="231"/>
      <c r="C963" s="231"/>
      <c r="D963" s="231"/>
      <c r="E963" s="231"/>
      <c r="F963" s="257"/>
      <c r="G963" s="252" t="str">
        <f t="shared" si="1"/>
        <v/>
      </c>
      <c r="H963" s="231" t="b">
        <v>0</v>
      </c>
      <c r="I963" s="231"/>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1"/>
      <c r="B965" s="231"/>
      <c r="C965" s="231"/>
      <c r="D965" s="231"/>
      <c r="E965" s="231"/>
      <c r="F965" s="257"/>
      <c r="G965" s="252" t="str">
        <f t="shared" si="1"/>
        <v/>
      </c>
      <c r="H965" s="231" t="b">
        <v>0</v>
      </c>
      <c r="I965" s="231"/>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1"/>
      <c r="B967" s="231"/>
      <c r="C967" s="231"/>
      <c r="D967" s="231"/>
      <c r="E967" s="231"/>
      <c r="F967" s="257"/>
      <c r="G967" s="252" t="str">
        <f t="shared" si="1"/>
        <v/>
      </c>
      <c r="H967" s="231" t="b">
        <v>0</v>
      </c>
      <c r="I967" s="231"/>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7"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201</v>
      </c>
      <c r="B1" s="2"/>
      <c r="C1" s="259" t="s">
        <v>202</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203</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204</v>
      </c>
      <c r="D3" s="71"/>
      <c r="E3" s="269" t="s">
        <v>205</v>
      </c>
      <c r="G3" s="71"/>
      <c r="H3" s="270" t="s">
        <v>206</v>
      </c>
      <c r="V3" s="71"/>
      <c r="W3" s="124"/>
      <c r="X3" s="124"/>
      <c r="Y3" s="124"/>
      <c r="Z3" s="124"/>
      <c r="AA3" s="124"/>
      <c r="AB3" s="71"/>
      <c r="AC3" s="71"/>
      <c r="AD3" s="71"/>
      <c r="AE3" s="268" t="s">
        <v>204</v>
      </c>
      <c r="AF3" s="71"/>
      <c r="AG3" s="270" t="s">
        <v>207</v>
      </c>
      <c r="AM3" s="71"/>
      <c r="AN3" s="270" t="s">
        <v>208</v>
      </c>
      <c r="AT3" s="267"/>
      <c r="AU3" s="270" t="s">
        <v>209</v>
      </c>
      <c r="BC3" s="267"/>
    </row>
    <row r="4" ht="18.75" customHeight="1">
      <c r="B4" s="267"/>
      <c r="C4" s="71" t="str">
        <f>AthleteDashboard!A5</f>
        <v>Jason Kamerzel-Smith</v>
      </c>
      <c r="D4" s="71"/>
      <c r="E4" s="271" t="s">
        <v>81</v>
      </c>
      <c r="F4" s="271" t="s">
        <v>87</v>
      </c>
      <c r="G4" s="71"/>
      <c r="H4" s="2"/>
      <c r="I4" s="2"/>
      <c r="J4" s="272" t="s">
        <v>210</v>
      </c>
      <c r="K4" s="272" t="s">
        <v>210</v>
      </c>
      <c r="L4" s="272" t="s">
        <v>210</v>
      </c>
      <c r="M4" s="273" t="s">
        <v>83</v>
      </c>
      <c r="N4" s="273" t="s">
        <v>7</v>
      </c>
      <c r="O4" s="273" t="s">
        <v>211</v>
      </c>
      <c r="P4" s="273" t="s">
        <v>83</v>
      </c>
      <c r="Q4" s="273" t="s">
        <v>7</v>
      </c>
      <c r="R4" s="273" t="s">
        <v>211</v>
      </c>
      <c r="S4" s="273" t="s">
        <v>83</v>
      </c>
      <c r="T4" s="273" t="s">
        <v>7</v>
      </c>
      <c r="U4" s="273" t="s">
        <v>211</v>
      </c>
      <c r="V4" s="71"/>
      <c r="W4" s="270" t="s">
        <v>212</v>
      </c>
      <c r="AB4" s="71"/>
      <c r="AC4" s="71"/>
      <c r="AD4" s="71"/>
      <c r="AE4" s="71" t="str">
        <f>AthleteDashboard!A5</f>
        <v>Jason Kamerzel-Smith</v>
      </c>
      <c r="AF4" s="71"/>
      <c r="AG4" s="274" t="s">
        <v>213</v>
      </c>
      <c r="AH4" s="275" t="s">
        <v>214</v>
      </c>
      <c r="AI4" s="273" t="s">
        <v>215</v>
      </c>
      <c r="AJ4" s="273" t="s">
        <v>216</v>
      </c>
      <c r="AK4" s="273" t="s">
        <v>217</v>
      </c>
      <c r="AL4" s="273" t="s">
        <v>218</v>
      </c>
      <c r="AM4" s="267"/>
      <c r="AN4" s="274" t="s">
        <v>213</v>
      </c>
      <c r="AO4" s="273" t="s">
        <v>219</v>
      </c>
      <c r="AP4" s="273" t="s">
        <v>215</v>
      </c>
      <c r="AQ4" s="273" t="s">
        <v>216</v>
      </c>
      <c r="AR4" s="273" t="s">
        <v>217</v>
      </c>
      <c r="AS4" s="273" t="s">
        <v>218</v>
      </c>
      <c r="AT4" s="267"/>
      <c r="AU4" s="273" t="s">
        <v>220</v>
      </c>
      <c r="AV4" s="275" t="s">
        <v>214</v>
      </c>
      <c r="AW4" s="273" t="s">
        <v>219</v>
      </c>
      <c r="AX4" s="273" t="s">
        <v>221</v>
      </c>
      <c r="AY4" s="273" t="s">
        <v>222</v>
      </c>
      <c r="AZ4" s="273" t="s">
        <v>223</v>
      </c>
      <c r="BA4" s="273" t="s">
        <v>224</v>
      </c>
      <c r="BB4" s="273" t="s">
        <v>225</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226</v>
      </c>
      <c r="I5" s="273" t="s">
        <v>227</v>
      </c>
      <c r="J5" s="272" t="s">
        <v>228</v>
      </c>
      <c r="K5" s="272" t="s">
        <v>229</v>
      </c>
      <c r="L5" s="272" t="s">
        <v>230</v>
      </c>
      <c r="M5" s="273" t="s">
        <v>228</v>
      </c>
      <c r="N5" s="273" t="s">
        <v>228</v>
      </c>
      <c r="O5" s="273" t="s">
        <v>228</v>
      </c>
      <c r="P5" s="273" t="s">
        <v>229</v>
      </c>
      <c r="Q5" s="273" t="s">
        <v>229</v>
      </c>
      <c r="R5" s="273" t="s">
        <v>229</v>
      </c>
      <c r="S5" s="273" t="s">
        <v>230</v>
      </c>
      <c r="T5" s="273" t="s">
        <v>230</v>
      </c>
      <c r="U5" s="273" t="s">
        <v>230</v>
      </c>
      <c r="V5" s="71"/>
      <c r="W5" s="71"/>
      <c r="X5" s="71"/>
      <c r="Y5" s="71"/>
      <c r="Z5" s="71"/>
      <c r="AA5" s="71"/>
      <c r="AB5" s="267"/>
      <c r="AC5" s="267"/>
      <c r="AD5" s="71"/>
      <c r="AE5" s="71"/>
      <c r="AF5" s="71"/>
      <c r="AG5" s="274" t="s">
        <v>231</v>
      </c>
      <c r="AH5" s="277" t="str">
        <f>AthleteDashboard!A45</f>
        <v>BROAD JUMP</v>
      </c>
      <c r="AI5" s="278" t="str">
        <f>$AE$22&amp;": "&amp;TEXT(AI6,"0.00")</f>
        <v>TEAM AVERAGE: 101.22</v>
      </c>
      <c r="AJ5" s="273" t="s">
        <v>42</v>
      </c>
      <c r="AK5" s="273" t="s">
        <v>232</v>
      </c>
      <c r="AL5" s="273" t="s">
        <v>233</v>
      </c>
      <c r="AM5" s="71"/>
      <c r="AN5" s="274" t="s">
        <v>231</v>
      </c>
      <c r="AO5" s="279" t="str">
        <f>AthleteDashboard!H45</f>
        <v>10M SPRINT</v>
      </c>
      <c r="AP5" s="278" t="str">
        <f>$AE$22&amp;": "&amp;TEXT(AP6,"0.00")</f>
        <v>TEAM AVERAGE: 1.65</v>
      </c>
      <c r="AQ5" s="273" t="s">
        <v>42</v>
      </c>
      <c r="AR5" s="273" t="s">
        <v>232</v>
      </c>
      <c r="AS5" s="273" t="s">
        <v>233</v>
      </c>
      <c r="AT5" s="71"/>
      <c r="AU5" s="267"/>
      <c r="AV5" s="267" t="str">
        <f>AthleteDashboard!A45</f>
        <v>BROAD JUMP</v>
      </c>
      <c r="AW5" s="267" t="str">
        <f>AthleteDashboard!H45</f>
        <v>10M SPRINT</v>
      </c>
      <c r="AX5" s="267" t="s">
        <v>234</v>
      </c>
      <c r="AY5" s="267" t="s">
        <v>234</v>
      </c>
      <c r="AZ5" s="267" t="s">
        <v>235</v>
      </c>
      <c r="BA5" s="267" t="s">
        <v>235</v>
      </c>
      <c r="BB5" s="267"/>
      <c r="BC5" s="71"/>
    </row>
    <row r="6" ht="18.75" customHeight="1">
      <c r="A6" s="280" t="s">
        <v>236</v>
      </c>
      <c r="B6" s="71"/>
      <c r="C6" s="268" t="s">
        <v>237</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237</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98</v>
      </c>
      <c r="AI6" s="282">
        <f t="shared" ref="AI6:AI200" si="2">CHOOSE(MATCH($AE$22,$AJ$5:$AL$5,0),AJ6,AK6,AL6)</f>
        <v>101.2222222</v>
      </c>
      <c r="AJ6" s="71">
        <f t="array" ref="AJ6">IF($AG6="","", AVERAGEIFS(INDEX(TestingData,,MATCH($AH$5,TestingHeaders,0)),TestingData!$E:$E,$AE$10,TestingData!$B:$B,"&gt;="&amp;$AE$13,TestingData!$B:$B,"&lt;="&amp;$AE$14))</f>
        <v>101.2222222</v>
      </c>
      <c r="AK6" s="71">
        <f t="array" ref="AK6">IF($AG6="","", AVERAGEIFS(INDEX(TestingData,,MATCH($AH$5,TestingHeaders,0)),TestingData!$E:$E,$AE$10,TestingData!$B:$B,"&gt;="&amp;$AE$13,TestingData!$B:$B,"&lt;="&amp;$AE$14,TestingData!$D:$D,$AE$7))</f>
        <v>102</v>
      </c>
      <c r="AL6" s="71">
        <f t="array" ref="AL6">IF($AG6="","", AVERAGEIFS(INDEX(TestingData,,MATCH($AH$5,TestingHeaders,0)),TestingData!$B:$B,"&gt;="&amp;$AE$13,TestingData!$B:$B,"&lt;="&amp;$AE$14,TestingData!$A:$A,$AE$4))</f>
        <v>98</v>
      </c>
      <c r="AM6" s="71"/>
      <c r="AN6" s="265">
        <f>IFERROR(__xludf.DUMMYFUNCTION("SORT(UNIQUE(FILTER(TestingData!$B:$B,TestingData!$B:$B&gt;=$AE$13,TestingData!$B:$B&lt;=$AE$14,TestingData!$A:$A=$AE$4,INDEX(TestingData,,MATCH($AH$5,TestingHeaders,0))&gt;0,(TestingData!$F:$F=$AE$17)+(TestingData!$F:$F=$AE$18)+(TestingData!$F:$F=$AE$19))))"),45886.0)</f>
        <v>45886</v>
      </c>
      <c r="AO6" s="282">
        <f t="array" ref="AO6">IF($AN6="","", AVERAGEIFS(INDEX(TestingData,,MATCH($AO$5,TestingHeaders,0)),TestingData!$A:$A,$AE$4,TestingData!$B:$B,$AN6))</f>
        <v>1.41</v>
      </c>
      <c r="AP6" s="282">
        <f t="shared" ref="AP6:AP200" si="3">CHOOSE(MATCH($AE$22,$AJ$5:$AL$5,0),AQ6,AR6,AS6)</f>
        <v>1.6475</v>
      </c>
      <c r="AQ6" s="71">
        <f t="array" ref="AQ6">IF($AN6="","", AVERAGEIFS(INDEX(TestingData,,MATCH($AO$5,TestingHeaders,0)),TestingData!$E:$E,$AE$10,TestingData!$B:$B,"&gt;="&amp;$AE$13,TestingData!$B:$B,"&lt;="&amp;$AE$14))</f>
        <v>1.6475</v>
      </c>
      <c r="AR6" s="71">
        <f t="array" ref="AR6">IF($AN6="","", AVERAGEIFS(INDEX(TestingData,,MATCH($AO$5,TestingHeaders,0)),TestingData!$E:$E,$AE$10,TestingData!$B:$B,"&gt;="&amp;$AE$13,TestingData!$B:$B,"&lt;="&amp;$AE$14,TestingData!$D:$D,$AE$7))</f>
        <v>1.58</v>
      </c>
      <c r="AS6" s="71">
        <f t="array" ref="AS6">IF($AN6="","", AVERAGEIFS(INDEX(TestingData,,MATCH($AO$5,TestingHeaders,0)),TestingData!$B:$B,"&gt;="&amp;$AE$13,TestingData!$B:$B,"&lt;="&amp;$AE$14,TestingData!$A:$A,$AE$4))</f>
        <v>1.41</v>
      </c>
      <c r="AT6" s="71"/>
      <c r="AU6" s="276">
        <f>IFERROR(__xludf.DUMMYFUNCTION("FILTER({TestingData!$B:$B,INDEX(TestingData,,MATCH(AV5,TestingHeaders,0)),INDEX(TestingData,,MATCH(AW5,TestingHeaders,0))},TestingData!$A:$A=AE4)"),45886.0)</f>
        <v>45886</v>
      </c>
      <c r="AV6" s="71">
        <f>IFERROR(__xludf.DUMMYFUNCTION("""COMPUTED_VALUE"""),98.0)</f>
        <v>98</v>
      </c>
      <c r="AW6" s="71">
        <f>IFERROR(__xludf.DUMMYFUNCTION("""COMPUTED_VALUE"""),1.41)</f>
        <v>1.41</v>
      </c>
      <c r="AX6" s="71">
        <f t="shared" ref="AX6:AY6" si="1">AVERAGE(AV:AV)</f>
        <v>98</v>
      </c>
      <c r="AY6" s="71">
        <f t="shared" si="1"/>
        <v>1.41</v>
      </c>
      <c r="AZ6" s="283">
        <f t="shared" ref="AZ6:AZ200" si="4">IF(AU6=MAXIFS(AU:AU,AV:AV,"&gt;0"),AV6,"")</f>
        <v>98</v>
      </c>
      <c r="BA6" s="283">
        <f t="shared" ref="BA6:BA200" si="5">IF(AU6=MAXIFS(AU:AU,AW:AW,"&gt;0"),AW6,"")</f>
        <v>1.41</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204</v>
      </c>
      <c r="J7" s="71">
        <f t="shared" ref="J7:J16" si="6">CHOOSE(MATCH($C$16,$M$4:$O$4,0),M7,N7,O7)</f>
        <v>217</v>
      </c>
      <c r="K7" s="71">
        <f t="shared" ref="K7:K16" si="7">CHOOSE(MATCH($C$16,$M$4:$O$4,0),P7,Q7,R7)</f>
        <v>201.3333333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204</v>
      </c>
      <c r="P7" s="71">
        <f t="array" ref="P7">IFERROR(AVERAGEIFS(INDEX(TestingData,,MATCH($H7,TestingHeaders,0)),TestingData!$D:$D,$C$7,TestingData!$E:$E,$C$10,TestingData!$I:$I,$C$13),"")</f>
        <v>207.4</v>
      </c>
      <c r="Q7" s="71">
        <f t="array" ref="Q7">IFERROR(AVERAGEIFS(INDEX(TestingData,,MATCH($H7,TestingHeaders,0)),TestingData!$E:$E,$C$10,TestingData!$I:$I,$C$13),"")</f>
        <v>201.3333333</v>
      </c>
      <c r="R7" s="71">
        <f t="array" ref="R7">IFERROR(AVERAGEIFS(INDEX(TestingData,,MATCH($H7,TestingHeaders,0)),TestingData!$A:$A,$C$4),"")</f>
        <v>204</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192</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204</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238</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49.8425</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59.25</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53.705</v>
      </c>
      <c r="Q8" s="71">
        <f t="array" ref="Q8">IFERROR(AVERAGEIFS(INDEX(TestingData,,MATCH($H8,TestingHeaders,0)),TestingData!$E:$E,$C$10,TestingData!$I:$I,$C$13),"")</f>
        <v>49.8425</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48.16</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239</v>
      </c>
      <c r="X8" s="285" t="s">
        <v>240</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238</v>
      </c>
      <c r="BC8" s="71"/>
    </row>
    <row r="9" ht="18.75" customHeight="1">
      <c r="B9" s="71"/>
      <c r="C9" s="268" t="s">
        <v>241</v>
      </c>
      <c r="D9" s="71"/>
      <c r="E9" s="71"/>
      <c r="F9" s="71"/>
      <c r="G9" s="71"/>
      <c r="H9" s="71" t="str">
        <f>AthleteDashboard!G9</f>
        <v>MAS</v>
      </c>
      <c r="I9" s="71" t="str">
        <f t="array" ref="I9">IFERROR(AVERAGEIFS(INDEX(TestingData,,MATCH($H9,TestingHeaders,0)),TestingData!$A:$A,$C$4,TestingData!$I:$I,$C$13),"")</f>
        <v/>
      </c>
      <c r="J9" s="71">
        <f t="shared" si="6"/>
        <v>18</v>
      </c>
      <c r="K9" s="71">
        <f t="shared" si="7"/>
        <v>16.125</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18</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16.75</v>
      </c>
      <c r="Q9" s="71">
        <f t="array" ref="Q9">IFERROR(AVERAGEIFS(INDEX(TestingData,,MATCH($H9,TestingHeaders,0)),TestingData!$E:$E,$C$10,TestingData!$I:$I,$C$13),"")</f>
        <v>16.125</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15.5</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242</v>
      </c>
      <c r="Y9" s="71">
        <f t="array" ref="Y9">AVERAGEIFS(INDEX(TestingData,,MATCH($X$6,TestingHeaders,0)),TestingData!$A:$A,$C$4,TestingData!$I:$I,$C$13)</f>
        <v>74.58334532</v>
      </c>
      <c r="Z9" s="71"/>
      <c r="AA9" s="71"/>
      <c r="AB9" s="71"/>
      <c r="AC9" s="71"/>
      <c r="AD9" s="71"/>
      <c r="AE9" s="268" t="s">
        <v>241</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238</v>
      </c>
      <c r="BC9" s="71"/>
    </row>
    <row r="10" ht="18.75" customHeight="1">
      <c r="A10" s="286" t="s">
        <v>243</v>
      </c>
      <c r="B10" s="71"/>
      <c r="C10" s="71" t="str">
        <f>AthleteDashboard!D3</f>
        <v>U15</v>
      </c>
      <c r="D10" s="71"/>
      <c r="E10" s="71"/>
      <c r="F10" s="71"/>
      <c r="G10" s="71"/>
      <c r="H10" s="71" t="str">
        <f>AthleteDashboard!G10</f>
        <v>10M SPRINT</v>
      </c>
      <c r="I10" s="71">
        <f t="array" ref="I10">IFERROR(AVERAGEIFS(INDEX(TestingData,,MATCH($H10,TestingHeaders,0)),TestingData!$A:$A,$C$4,TestingData!$I:$I,$C$13),"")</f>
        <v>1.41</v>
      </c>
      <c r="J10" s="71">
        <f t="shared" si="6"/>
        <v>1.41</v>
      </c>
      <c r="K10" s="71">
        <f t="shared" si="7"/>
        <v>1.6475</v>
      </c>
      <c r="L10" s="71">
        <f t="shared" si="8"/>
        <v>1.89</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1.41</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1.41</v>
      </c>
      <c r="P10" s="71">
        <f t="array" ref="P10">IFERROR(AVERAGEIFS(INDEX(TestingData,,MATCH($H10,TestingHeaders,0)),TestingData!$D:$D,$C$7,TestingData!$E:$E,$C$10,TestingData!$I:$I,$C$13),"")</f>
        <v>1.58</v>
      </c>
      <c r="Q10" s="71">
        <f t="array" ref="Q10">IFERROR(AVERAGEIFS(INDEX(TestingData,,MATCH($H10,TestingHeaders,0)),TestingData!$E:$E,$C$10,TestingData!$I:$I,$C$13),"")</f>
        <v>1.6475</v>
      </c>
      <c r="R10" s="71">
        <f t="array" ref="R10">IFERROR(AVERAGEIFS(INDEX(TestingData,,MATCH($H10,TestingHeaders,0)),TestingData!$A:$A,$C$4),"")</f>
        <v>1.41</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1.73</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1.89</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1.41</v>
      </c>
      <c r="V10" s="71"/>
      <c r="X10" s="285" t="s">
        <v>244</v>
      </c>
      <c r="Y10" s="71">
        <f>IF(Y8&lt;Y9,Y9-Y8,Y8-Y9)</f>
        <v>11.92746549</v>
      </c>
      <c r="Z10" s="71"/>
      <c r="AA10" s="71"/>
      <c r="AB10" s="71"/>
      <c r="AC10" s="71"/>
      <c r="AD10" s="71"/>
      <c r="AE10" s="71" t="str">
        <f>AthleteDashboard!D3</f>
        <v>U15</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238</v>
      </c>
      <c r="BC10" s="71"/>
    </row>
    <row r="11" ht="18.75" customHeight="1">
      <c r="B11" s="71"/>
      <c r="C11" s="71"/>
      <c r="D11" s="71"/>
      <c r="E11" s="71"/>
      <c r="F11" s="71"/>
      <c r="G11" s="71"/>
      <c r="H11" s="71" t="str">
        <f>AthleteDashboard!G11</f>
        <v>40M SPRINT</v>
      </c>
      <c r="I11" s="71">
        <f t="array" ref="I11">IFERROR(AVERAGEIFS(INDEX(TestingData,,MATCH($H11,TestingHeaders,0)),TestingData!$A:$A,$C$4,TestingData!$I:$I,$C$13),"")</f>
        <v>3.02</v>
      </c>
      <c r="J11" s="71">
        <f t="shared" si="6"/>
        <v>2.9</v>
      </c>
      <c r="K11" s="71">
        <f t="shared" si="7"/>
        <v>2.989166667</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3.02</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3.02</v>
      </c>
      <c r="P11" s="71">
        <f t="array" ref="P11">IFERROR(AVERAGEIFS(INDEX(TestingData,,MATCH($H11,TestingHeaders,0)),TestingData!$D:$D,$C$7,TestingData!$E:$E,$C$10,TestingData!$I:$I,$C$13),"")</f>
        <v>3.063333333</v>
      </c>
      <c r="Q11" s="71">
        <f t="array" ref="Q11">IFERROR(AVERAGEIFS(INDEX(TestingData,,MATCH($H11,TestingHeaders,0)),TestingData!$E:$E,$C$10,TestingData!$I:$I,$C$13),"")</f>
        <v>2.989166667</v>
      </c>
      <c r="R11" s="71">
        <f t="array" ref="R11">IFERROR(AVERAGEIFS(INDEX(TestingData,,MATCH($H11,TestingHeaders,0)),TestingData!$A:$A,$C$4),"")</f>
        <v>3.02</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3.02</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238</v>
      </c>
      <c r="BC11" s="71"/>
    </row>
    <row r="12" ht="18.75" customHeight="1">
      <c r="B12" s="71"/>
      <c r="C12" s="268" t="s">
        <v>245</v>
      </c>
      <c r="D12" s="71"/>
      <c r="E12" s="71"/>
      <c r="F12" s="71"/>
      <c r="G12" s="71"/>
      <c r="H12" s="71" t="str">
        <f>AthleteDashboard!G12</f>
        <v>AGILITY TEST</v>
      </c>
      <c r="I12" s="71" t="str">
        <f t="array" ref="I12">IFERROR(AVERAGEIFS(INDEX(TestingData,,MATCH($H12,TestingHeaders,0)),TestingData!$A:$A,$C$4,TestingData!$I:$I,$C$13),"")</f>
        <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6.9</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0</v>
      </c>
      <c r="P12" s="71">
        <f t="array" ref="P12">IFERROR(AVERAGEIFS(INDEX(TestingData,,MATCH($H12,TestingHeaders,0)),TestingData!$D:$D,$C$7,TestingData!$E:$E,$C$10,TestingData!$I:$I,$C$13),"")</f>
        <v>9.3</v>
      </c>
      <c r="Q12" s="71">
        <f t="array" ref="Q12">IFERROR(AVERAGEIFS(INDEX(TestingData,,MATCH($H12,TestingHeaders,0)),TestingData!$E:$E,$C$10,TestingData!$I:$I,$C$13),"")</f>
        <v>9.125</v>
      </c>
      <c r="R12" s="71" t="str">
        <f t="array" ref="R12">IFERROR(AVERAGEIFS(INDEX(TestingData,,MATCH($H12,TestingHeaders,0)),TestingData!$A:$A,$C$4),"")</f>
        <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11.7</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0</v>
      </c>
      <c r="V12" s="71"/>
      <c r="W12" s="284" t="s">
        <v>246</v>
      </c>
      <c r="X12" s="285" t="s">
        <v>240</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2" s="71"/>
      <c r="AA12" s="71"/>
      <c r="AB12" s="71"/>
      <c r="AC12" s="71"/>
      <c r="AD12" s="71"/>
      <c r="AE12" s="268" t="s">
        <v>247</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238</v>
      </c>
      <c r="BC12" s="71"/>
    </row>
    <row r="13" ht="18.75" customHeight="1">
      <c r="B13" s="71"/>
      <c r="C13" s="71" t="str">
        <f>AthleteDashboard!F5</f>
        <v>Summer: 2025</v>
      </c>
      <c r="D13" s="71"/>
      <c r="E13" s="71"/>
      <c r="F13" s="71"/>
      <c r="G13" s="71"/>
      <c r="H13" s="71" t="str">
        <f>AthleteDashboard!G13</f>
        <v>PULL UPS</v>
      </c>
      <c r="I13" s="71">
        <f t="array" ref="I13">IFERROR(AVERAGEIFS(INDEX(TestingData,,MATCH($H13,TestingHeaders,0)),TestingData!$A:$A,$C$4,TestingData!$I:$I,$C$13),"")</f>
        <v>225</v>
      </c>
      <c r="J13" s="71">
        <f t="shared" si="6"/>
        <v>230</v>
      </c>
      <c r="K13" s="71">
        <f t="shared" si="7"/>
        <v>161.3333333</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225</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230</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225</v>
      </c>
      <c r="P13" s="71">
        <f t="array" ref="P13">IFERROR(AVERAGEIFS(INDEX(TestingData,,MATCH($H13,TestingHeaders,0)),TestingData!$D:$D,$C$7,TestingData!$E:$E,$C$10,TestingData!$I:$I,$C$13),"")</f>
        <v>200</v>
      </c>
      <c r="Q13" s="71">
        <f t="array" ref="Q13">IFERROR(AVERAGEIFS(INDEX(TestingData,,MATCH($H13,TestingHeaders,0)),TestingData!$E:$E,$C$10,TestingData!$I:$I,$C$13),"")</f>
        <v>161.3333333</v>
      </c>
      <c r="R13" s="71">
        <f t="array" ref="R13">IFERROR(AVERAGEIFS(INDEX(TestingData,,MATCH($H13,TestingHeaders,0)),TestingData!$A:$A,$C$4),"")</f>
        <v>225</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185</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225</v>
      </c>
      <c r="V13" s="71"/>
      <c r="X13" s="285" t="s">
        <v>248</v>
      </c>
      <c r="Y13" s="71">
        <f t="array" ref="Y13">AVERAGEIFS(INDEX(TestingData,,MATCH($X$6,TestingHeaders,0)),TestingData!$D:$D,$C$7,TestingData!$E:$E,$C$10,TestingData!$I:$I,$C$13)</f>
        <v>59.52689432</v>
      </c>
      <c r="Z13" s="71"/>
      <c r="AA13" s="71"/>
      <c r="AB13" s="71"/>
      <c r="AC13" s="71"/>
      <c r="AD13" s="285" t="s">
        <v>249</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238</v>
      </c>
      <c r="BC13" s="71"/>
    </row>
    <row r="14" ht="18.75" customHeight="1">
      <c r="A14" s="288"/>
      <c r="B14" s="71"/>
      <c r="C14" s="71"/>
      <c r="D14" s="71"/>
      <c r="E14" s="71"/>
      <c r="F14" s="71"/>
      <c r="G14" s="71"/>
      <c r="H14" s="71" t="str">
        <f>AthleteDashboard!G14</f>
        <v>TBDL REL. STR</v>
      </c>
      <c r="I14" s="71" t="str">
        <f t="array" ref="I14">IFERROR(AVERAGEIFS(INDEX(TestingData,,MATCH($H14,TestingHeaders,0)),TestingData!$A:$A,$C$4,TestingData!$I:$I,$C$13),"")</f>
        <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1.69047619</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0</v>
      </c>
      <c r="P14" s="71">
        <f t="array" ref="P14">IFERROR(AVERAGEIFS(INDEX(TestingData,,MATCH($H14,TestingHeaders,0)),TestingData!$D:$D,$C$7,TestingData!$E:$E,$C$10,TestingData!$I:$I,$C$13),"")</f>
        <v>1.461239987</v>
      </c>
      <c r="Q14" s="71">
        <f t="array" ref="Q14">IFERROR(AVERAGEIFS(INDEX(TestingData,,MATCH($H14,TestingHeaders,0)),TestingData!$E:$E,$C$10,TestingData!$I:$I,$C$13),"")</f>
        <v>1.563866956</v>
      </c>
      <c r="R14" s="71" t="str">
        <f t="array" ref="R14">IFERROR(AVERAGEIFS(INDEX(TestingData,,MATCH($H14,TestingHeaders,0)),TestingData!$A:$A,$C$4),"")</f>
        <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1.197916667</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0</v>
      </c>
      <c r="V14" s="71"/>
      <c r="X14" s="285" t="s">
        <v>244</v>
      </c>
      <c r="Y14" s="71">
        <f>IF(Y12&lt;Y13,Y13-Y12,Y12-Y13)</f>
        <v>15.056451</v>
      </c>
      <c r="Z14" s="71"/>
      <c r="AA14" s="71"/>
      <c r="AB14" s="71"/>
      <c r="AC14" s="71"/>
      <c r="AD14" s="285" t="s">
        <v>250</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238</v>
      </c>
      <c r="BC14" s="71"/>
    </row>
    <row r="15" ht="18.75" customHeight="1">
      <c r="A15" s="288"/>
      <c r="B15" s="71"/>
      <c r="C15" s="268" t="s">
        <v>251</v>
      </c>
      <c r="D15" s="71"/>
      <c r="E15" s="71"/>
      <c r="F15" s="71"/>
      <c r="G15" s="71"/>
      <c r="H15" s="71" t="str">
        <f>AthleteDashboard!G15</f>
        <v>BROAD JUMP</v>
      </c>
      <c r="I15" s="71">
        <f t="array" ref="I15">IFERROR(AVERAGEIFS(INDEX(TestingData,,MATCH($H15,TestingHeaders,0)),TestingData!$A:$A,$C$4,TestingData!$I:$I,$C$13),"")</f>
        <v>98</v>
      </c>
      <c r="J15" s="71">
        <f t="shared" si="6"/>
        <v>124</v>
      </c>
      <c r="K15" s="71">
        <f t="shared" si="7"/>
        <v>101.2222222</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115</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98</v>
      </c>
      <c r="P15" s="71">
        <f t="array" ref="P15">IFERROR(AVERAGEIFS(INDEX(TestingData,,MATCH($H15,TestingHeaders,0)),TestingData!$D:$D,$C$7,TestingData!$E:$E,$C$10,TestingData!$I:$I,$C$13),"")</f>
        <v>102</v>
      </c>
      <c r="Q15" s="71">
        <f t="array" ref="Q15">IFERROR(AVERAGEIFS(INDEX(TestingData,,MATCH($H15,TestingHeaders,0)),TestingData!$E:$E,$C$10,TestingData!$I:$I,$C$13),"")</f>
        <v>101.2222222</v>
      </c>
      <c r="R15" s="71">
        <f t="array" ref="R15">IFERROR(AVERAGEIFS(INDEX(TestingData,,MATCH($H15,TestingHeaders,0)),TestingData!$A:$A,$C$4),"")</f>
        <v>98</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88</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98</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238</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252</v>
      </c>
      <c r="X16" s="285" t="s">
        <v>242</v>
      </c>
      <c r="Y16" s="71">
        <f t="array" ref="Y16">AVERAGEIFS(INDEX(TestingData,,MATCH($X$6,TestingHeaders,0)),TestingData!$A:$A,$C$4,TestingData!$I:$I,$C$13)</f>
        <v>74.58334532</v>
      </c>
      <c r="Z16" s="71"/>
      <c r="AA16" s="71"/>
      <c r="AB16" s="71"/>
      <c r="AC16" s="71"/>
      <c r="AD16" s="71"/>
      <c r="AE16" s="268" t="s">
        <v>253</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238</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240</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7" s="71"/>
      <c r="AA17" s="71"/>
      <c r="AB17" s="71"/>
      <c r="AC17" s="71"/>
      <c r="AD17" s="285" t="s">
        <v>254</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238</v>
      </c>
      <c r="BC17" s="71"/>
    </row>
    <row r="18" ht="18.75" customHeight="1">
      <c r="A18" s="288"/>
      <c r="B18" s="71"/>
      <c r="C18" s="268" t="s">
        <v>255</v>
      </c>
      <c r="D18" s="71"/>
      <c r="E18" s="71"/>
      <c r="F18" s="71"/>
      <c r="G18" s="71"/>
      <c r="H18" s="270" t="s">
        <v>256</v>
      </c>
      <c r="V18" s="71"/>
      <c r="X18" s="285" t="s">
        <v>244</v>
      </c>
      <c r="Y18" s="71">
        <f>IF(Y16&lt;Y17,Y17-Y16,Y17-Y16)</f>
        <v>0</v>
      </c>
      <c r="Z18" s="267"/>
      <c r="AA18" s="267"/>
      <c r="AB18" s="71"/>
      <c r="AC18" s="71"/>
      <c r="AD18" s="285" t="s">
        <v>257</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238</v>
      </c>
      <c r="BC18" s="71"/>
    </row>
    <row r="19" ht="18.75" customHeight="1">
      <c r="A19" s="288"/>
      <c r="B19" s="71"/>
      <c r="C19" s="71" t="str">
        <f t="array" ref="C19">INDEX(Profiles!$C:$C,MATCH(C4,Profiles!$A:$A,0))</f>
        <v>U15</v>
      </c>
      <c r="D19" s="71"/>
      <c r="E19" s="71"/>
      <c r="F19" s="71"/>
      <c r="G19" s="71"/>
      <c r="H19" s="2"/>
      <c r="I19" s="2"/>
      <c r="J19" s="272" t="s">
        <v>210</v>
      </c>
      <c r="K19" s="272" t="s">
        <v>210</v>
      </c>
      <c r="L19" s="272" t="s">
        <v>210</v>
      </c>
      <c r="M19" s="273" t="s">
        <v>83</v>
      </c>
      <c r="N19" s="273" t="s">
        <v>7</v>
      </c>
      <c r="O19" s="273" t="s">
        <v>211</v>
      </c>
      <c r="P19" s="273" t="s">
        <v>83</v>
      </c>
      <c r="Q19" s="273" t="s">
        <v>7</v>
      </c>
      <c r="R19" s="273" t="s">
        <v>211</v>
      </c>
      <c r="S19" s="273" t="s">
        <v>83</v>
      </c>
      <c r="T19" s="273" t="s">
        <v>7</v>
      </c>
      <c r="U19" s="273" t="s">
        <v>211</v>
      </c>
      <c r="V19" s="71"/>
      <c r="W19" s="71"/>
      <c r="X19" s="71"/>
      <c r="Y19" s="71"/>
      <c r="Z19" s="71"/>
      <c r="AA19" s="71"/>
      <c r="AB19" s="71"/>
      <c r="AC19" s="71"/>
      <c r="AD19" s="289" t="s">
        <v>258</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238</v>
      </c>
      <c r="BC19" s="71"/>
    </row>
    <row r="20" ht="18.75" customHeight="1">
      <c r="A20" s="288"/>
      <c r="B20" s="71"/>
      <c r="C20" s="71"/>
      <c r="D20" s="71"/>
      <c r="E20" s="71"/>
      <c r="F20" s="71"/>
      <c r="G20" s="71"/>
      <c r="H20" s="271" t="s">
        <v>226</v>
      </c>
      <c r="I20" s="271" t="s">
        <v>227</v>
      </c>
      <c r="J20" s="272" t="s">
        <v>228</v>
      </c>
      <c r="K20" s="272" t="s">
        <v>229</v>
      </c>
      <c r="L20" s="272" t="s">
        <v>230</v>
      </c>
      <c r="M20" s="273" t="s">
        <v>228</v>
      </c>
      <c r="N20" s="273" t="s">
        <v>228</v>
      </c>
      <c r="O20" s="273" t="s">
        <v>228</v>
      </c>
      <c r="P20" s="273" t="s">
        <v>229</v>
      </c>
      <c r="Q20" s="273" t="s">
        <v>229</v>
      </c>
      <c r="R20" s="273" t="s">
        <v>229</v>
      </c>
      <c r="S20" s="273" t="s">
        <v>230</v>
      </c>
      <c r="T20" s="273" t="s">
        <v>230</v>
      </c>
      <c r="U20" s="273" t="s">
        <v>230</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238</v>
      </c>
      <c r="BC20" s="71"/>
    </row>
    <row r="21" ht="18.75" customHeight="1">
      <c r="A21" s="288"/>
      <c r="B21" s="71"/>
      <c r="C21" s="268" t="s">
        <v>259</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251</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238</v>
      </c>
      <c r="BC21" s="71"/>
    </row>
    <row r="22" ht="18.75" customHeight="1">
      <c r="A22" s="288"/>
      <c r="B22" s="2"/>
      <c r="C22" s="2" t="str">
        <f t="array" ref="C22">INDEX(Profiles!$B:$B,MATCH(C4,Profiles!$A:$A,0))</f>
        <v>Forward</v>
      </c>
      <c r="D22" s="2"/>
      <c r="E22" s="2"/>
      <c r="F22" s="2"/>
      <c r="G22" s="71"/>
      <c r="H22" s="290" t="str">
        <f>AthleteDashboard!F29</f>
        <v>POWER SCORE</v>
      </c>
      <c r="I22" s="291">
        <f t="array" ref="I22">IFERROR(AVERAGEIFS(INDEX(TestingData,,MATCH($H22,TestingHeaders,0)),TestingData!$A:$A,$C$4,TestingData!$I:$I,$C$13),0)</f>
        <v>55.17241379</v>
      </c>
      <c r="J22" s="71">
        <f>CHOOSE(MATCH($C$16,$M$4:$O$4,0),M22,N22,O22)</f>
        <v>100</v>
      </c>
      <c r="K22" s="71">
        <f>CHOOSE(MATCH($C$16,$M$4:$O$4,0),P22,Q22,R22)</f>
        <v>65.61685824</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84.48275862</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55.17241379</v>
      </c>
      <c r="P22" s="71">
        <f t="array" ref="P22">IFERROR(AVERAGEIFS(INDEX(TestingData,,MATCH($H22,TestingHeaders,0)),TestingData!$D:$D,$C$7,TestingData!$E:$E,$C$10,TestingData!$I:$I,$C$13),"")</f>
        <v>62.06896552</v>
      </c>
      <c r="Q22" s="71">
        <f t="array" ref="Q22">IFERROR(AVERAGEIFS(INDEX(TestingData,,MATCH($H22,TestingHeaders,0)),TestingData!$E:$E,$C$10,TestingData!$I:$I,$C$13),"")</f>
        <v>65.61685824</v>
      </c>
      <c r="R22" s="71">
        <f t="array" ref="R22">IFERROR(AVERAGEIFS(INDEX(TestingData,,MATCH($H22,TestingHeaders,0)),TestingData!$A:$A,$C$4),"")</f>
        <v>55.17241379</v>
      </c>
      <c r="S22" s="71">
        <f t="array" ref="S22">IFERROR(IF(INDEX(Settings!$H:$H,MATCH($H22,Settings!$G:$G,0))=FALSE,
MINIFS(INDEX(TestingData,,MATCH($H22,TestingHeaders,0)),TestingData!$D:$D,$C$7,TestingData!$E:$E,$C$10,TestingData!$I:$I,$C$13),
MAXIFS(INDEX(TestingData,,MATCH($H22,TestingHeaders,0)),TestingData!$D:$D,$C$7,TestingData!$E:$E,$C$10,TestingData!$I:$I,$C$13)),"")</f>
        <v>37.93103448</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55.17241379</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238</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238</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40.42115263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100</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64.88283724</v>
      </c>
      <c r="Q24" s="2">
        <f t="array" ref="Q24">IFERROR(AVERAGEIFS(INDEX(TestingData,,MATCH($H24,TestingHeaders,0)),TestingData!$E:$E,$C$10,TestingData!$I:$I,$C$13),"")</f>
        <v>40.42115263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29.76567448</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238</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238</v>
      </c>
      <c r="BC25" s="2"/>
    </row>
    <row r="26">
      <c r="A26" s="288"/>
      <c r="B26" s="2"/>
      <c r="C26" s="2"/>
      <c r="D26" s="2"/>
      <c r="E26" s="2"/>
      <c r="F26" s="2"/>
      <c r="G26" s="2"/>
      <c r="H26" s="292" t="str">
        <f>AthleteDashboard!J29</f>
        <v>SPEED SCORE</v>
      </c>
      <c r="I26" s="291">
        <f t="array" ref="I26">IFERROR(AVERAGEIFS(INDEX(TestingData,,MATCH($H26,TestingHeaders,0)),TestingData!$A:$A,$C$4,TestingData!$I:$I,$C$13),0)</f>
        <v>72.72727273</v>
      </c>
      <c r="J26" s="2">
        <f>CHOOSE(MATCH($C$16,$M$4:$O$4,0),M26,N26,O26)</f>
        <v>92.23484848</v>
      </c>
      <c r="K26" s="2">
        <f>CHOOSE(MATCH($C$16,$M$4:$O$4,0),P26,Q26,R26)</f>
        <v>60.83337958</v>
      </c>
      <c r="L26" s="2">
        <f>CHOOSE(MATCH($C$16,$M$4:$O$4,0),S26,T26,U26)</f>
        <v>16.66666667</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78.57142857</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92.23484848</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72.72727273</v>
      </c>
      <c r="P26" s="2">
        <f t="array" ref="P26">IFERROR(AVERAGEIFS(INDEX(TestingData,,MATCH($H26,TestingHeaders,0)),TestingData!$D:$D,$C$7,TestingData!$E:$E,$C$10,TestingData!$I:$I,$C$13),"")</f>
        <v>54.02739621</v>
      </c>
      <c r="Q26" s="2">
        <f t="array" ref="Q26">IFERROR(AVERAGEIFS(INDEX(TestingData,,MATCH($H26,TestingHeaders,0)),TestingData!$E:$E,$C$10,TestingData!$I:$I,$C$13),"")</f>
        <v>60.83337958</v>
      </c>
      <c r="R26" s="2">
        <f t="array" ref="R26">IFERROR(AVERAGEIFS(INDEX(TestingData,,MATCH($H26,TestingHeaders,0)),TestingData!$A:$A,$C$4),"")</f>
        <v>72.72727273</v>
      </c>
      <c r="S26" s="2">
        <f t="array" ref="S26">IFERROR(IF(INDEX(Settings!$H:$H,MATCH($H26,Settings!$G:$G,0))=FALSE,
MINIFS(INDEX(TestingData,,MATCH($H26,TestingHeaders,0)),TestingData!$D:$D,$C$7,TestingData!$E:$E,$C$10,TestingData!$I:$I,$C$13),
MAXIFS(INDEX(TestingData,,MATCH($H26,TestingHeaders,0)),TestingData!$D:$D,$C$7,TestingData!$E:$E,$C$10,TestingData!$I:$I,$C$13)),"")</f>
        <v>16.66666667</v>
      </c>
      <c r="T26" s="2">
        <f t="array" ref="T26">IFERROR(IF(INDEX(Settings!$H:$H,MATCH($H26,Settings!$G:$G,0))=FALSE,
MINIFS(INDEX(TestingData,,MATCH($H26,TestingHeaders,0)),TestingData!$E:$E,$C$10,TestingData!$I:$I,$C$13),
MAXIFS(INDEX(TestingData,,MATCH($H26,TestingHeaders,0)),TestingData!$E:$E,$C$10,TestingData!$I:$I,$C$13)),"")</f>
        <v>16.66666667</v>
      </c>
      <c r="U26" s="2">
        <f t="array" ref="U26">IFERROR(IF(INDEX(Settings!$H:$H,MATCH($H26,Settings!$G:$G,0))=FALSE,
MINIFS(INDEX(TestingData,,MATCH($H26,TestingHeaders,0)),TestingData!$A:$A,$C$4),
MAXIFS(INDEX(TestingData,,MATCH($H26,TestingHeaders,0)),TestingData!$A:$A,$C$4)),"")</f>
        <v>72.72727273</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238</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238</v>
      </c>
      <c r="BC27" s="2"/>
    </row>
    <row r="28">
      <c r="A28" s="288"/>
      <c r="B28" s="2"/>
      <c r="C28" s="2"/>
      <c r="D28" s="2"/>
      <c r="E28" s="2"/>
      <c r="F28" s="2"/>
      <c r="G28" s="2"/>
      <c r="H28" s="292" t="str">
        <f>AthleteDashboard!L29</f>
        <v>STRENGTH SCORE</v>
      </c>
      <c r="I28" s="291">
        <f t="array" ref="I28">IFERROR(AVERAGEIFS(INDEX(TestingData,,MATCH($H28,TestingHeaders,0)),TestingData!$A:$A,$C$4,TestingData!$I:$I,$C$13),0)</f>
        <v>97.70642202</v>
      </c>
      <c r="J28" s="2">
        <f>CHOOSE(MATCH($C$16,$M$4:$O$4,0),M28,N28,O28)</f>
        <v>100</v>
      </c>
      <c r="K28" s="2">
        <f>CHOOSE(MATCH($C$16,$M$4:$O$4,0),P28,Q28,R28)</f>
        <v>66.95612329</v>
      </c>
      <c r="L28" s="2">
        <f>CHOOSE(MATCH($C$16,$M$4:$O$4,0),S28,T28,U28)</f>
        <v>2.293577982</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97.70642202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97.70642202</v>
      </c>
      <c r="P28" s="2">
        <f t="array" ref="P28">IFERROR(AVERAGEIFS(INDEX(TestingData,,MATCH($H28,TestingHeaders,0)),TestingData!$D:$D,$C$7,TestingData!$E:$E,$C$10,TestingData!$I:$I,$C$13),"")</f>
        <v>71.60618322</v>
      </c>
      <c r="Q28" s="2">
        <f t="array" ref="Q28">IFERROR(AVERAGEIFS(INDEX(TestingData,,MATCH($H28,TestingHeaders,0)),TestingData!$E:$E,$C$10,TestingData!$I:$I,$C$13),"")</f>
        <v>66.95612329</v>
      </c>
      <c r="R28" s="2">
        <f t="array" ref="R28">IFERROR(AVERAGEIFS(INDEX(TestingData,,MATCH($H28,TestingHeaders,0)),TestingData!$A:$A,$C$4),"")</f>
        <v>97.70642202</v>
      </c>
      <c r="S28" s="2">
        <f t="array" ref="S28">IFERROR(IF(INDEX(Settings!$H:$H,MATCH($H28,Settings!$G:$G,0))=FALSE,
MINIFS(INDEX(TestingData,,MATCH($H28,TestingHeaders,0)),TestingData!$D:$D,$C$7,TestingData!$E:$E,$C$10,TestingData!$I:$I,$C$13),
MAXIFS(INDEX(TestingData,,MATCH($H28,TestingHeaders,0)),TestingData!$D:$D,$C$7,TestingData!$E:$E,$C$10,TestingData!$I:$I,$C$13)),"")</f>
        <v>41.82263514</v>
      </c>
      <c r="T28" s="2">
        <f t="array" ref="T28">IFERROR(IF(INDEX(Settings!$H:$H,MATCH($H28,Settings!$G:$G,0))=FALSE,
MINIFS(INDEX(TestingData,,MATCH($H28,TestingHeaders,0)),TestingData!$E:$E,$C$10,TestingData!$I:$I,$C$13),
MAXIFS(INDEX(TestingData,,MATCH($H28,TestingHeaders,0)),TestingData!$E:$E,$C$10,TestingData!$I:$I,$C$13)),"")</f>
        <v>2.293577982</v>
      </c>
      <c r="U28" s="2">
        <f t="array" ref="U28">IFERROR(IF(INDEX(Settings!$H:$H,MATCH($H28,Settings!$G:$G,0))=FALSE,
MINIFS(INDEX(TestingData,,MATCH($H28,TestingHeaders,0)),TestingData!$A:$A,$C$4),
MAXIFS(INDEX(TestingData,,MATCH($H28,TestingHeaders,0)),TestingData!$A:$A,$C$4)),"")</f>
        <v>97.70642202</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238</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238</v>
      </c>
      <c r="BC29" s="2"/>
    </row>
    <row r="30">
      <c r="A30" s="288"/>
      <c r="B30" s="2"/>
      <c r="C30" s="2"/>
      <c r="D30" s="2"/>
      <c r="E30" s="2"/>
      <c r="F30" s="2"/>
      <c r="G30" s="2"/>
      <c r="H30" s="297" t="s">
        <v>260</v>
      </c>
      <c r="O30" s="2"/>
      <c r="P30" s="298" t="s">
        <v>261</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238</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238</v>
      </c>
      <c r="BC31" s="2"/>
    </row>
    <row r="32">
      <c r="A32" s="288"/>
      <c r="B32" s="2"/>
      <c r="C32" s="2"/>
      <c r="D32" s="2"/>
      <c r="E32" s="2"/>
      <c r="F32" s="2"/>
      <c r="G32" s="2"/>
      <c r="H32" s="301" t="s">
        <v>7</v>
      </c>
      <c r="I32" s="57" t="str">
        <f t="array" ref="I32">INDEX(TestingData!$E:$E,MATCH(1,(TestingData!$A:$A=C4)*(TestingData!$I:$I=C13),0))</f>
        <v>U15</v>
      </c>
      <c r="J32" s="2"/>
      <c r="K32" s="2"/>
      <c r="L32" s="2"/>
      <c r="M32" s="2"/>
      <c r="N32" s="2"/>
      <c r="O32" s="2"/>
      <c r="P32" s="301" t="s">
        <v>262</v>
      </c>
      <c r="Q32" s="301" t="s">
        <v>263</v>
      </c>
      <c r="R32" s="301" t="s">
        <v>264</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238</v>
      </c>
      <c r="BC32" s="2"/>
    </row>
    <row r="33">
      <c r="A33" s="288"/>
      <c r="B33" s="2"/>
      <c r="C33" s="2"/>
      <c r="D33" s="2"/>
      <c r="E33" s="2"/>
      <c r="F33" s="2"/>
      <c r="G33" s="2"/>
      <c r="H33" s="301" t="s">
        <v>265</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14.9</v>
      </c>
      <c r="R33" s="57">
        <f t="array" ref="R33">IFERROR(IF(INDEX(Settings!$H:$H,MATCH($P33,Settings!$G:$G,0))=TRUE,1-PERCENTRANK(INDEX(TestingData,,MATCH(P33,TestingHeaders,0)),Q33),
PERCENTRANK(INDEX(TestingData,,MATCH(P33,TestingHeaders,0)),Q33)),"")</f>
        <v>0.235</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238</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98</v>
      </c>
      <c r="R34" s="57">
        <f t="array" ref="R34">IFERROR(IF(INDEX(Settings!$H:$H,MATCH($P34,Settings!$G:$G,0))=TRUE,1-PERCENTRANK(INDEX(TestingData,,MATCH(P34,TestingHeaders,0)),Q34),
PERCENTRANK(INDEX(TestingData,,MATCH(P34,TestingHeaders,0)),Q34)),"")</f>
        <v>0.353</v>
      </c>
      <c r="S34" s="2"/>
      <c r="T34" s="57" t="s">
        <v>266</v>
      </c>
      <c r="U34" s="2">
        <f>IFERROR(__xludf.DUMMYFUNCTION("IFERROR(LARGE(FILTER($R$33:$R200,$R$33:$R200&gt;0.5),1),"""")"),1.0)</f>
        <v>1</v>
      </c>
      <c r="V34" s="2" t="str">
        <f t="array" ref="V34">IFERROR(INDEX($P$33:$P200,MATCH($U34,$R$33:$R200,0)),"")</f>
        <v>10M SPRINT</v>
      </c>
      <c r="W34" s="2" t="str">
        <f t="array" ref="W34">$C$4&amp;"'s biggest strength is "&amp;$V$34&amp;". "&amp;$C$4&amp;" is in the "&amp;TEXT(U34*100,"0")&amp;INDEX(Settings!$R:$R,MATCH(ROUND($U34,2),Settings!$Q:$Q,0))&amp;" percentile."</f>
        <v>Jason Kamerzel-Smith's biggest strength is 10M SPRINT. Jason Kamerzel-Smith is in the 100th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238</v>
      </c>
      <c r="BC34" s="2"/>
    </row>
    <row r="35">
      <c r="A35" s="288"/>
      <c r="B35" s="2"/>
      <c r="C35" s="2"/>
      <c r="D35" s="2"/>
      <c r="E35" s="2"/>
      <c r="F35" s="2"/>
      <c r="G35" s="2"/>
      <c r="H35" s="301" t="s">
        <v>267</v>
      </c>
      <c r="I35" s="2"/>
      <c r="J35" s="2"/>
      <c r="K35" s="301" t="s">
        <v>268</v>
      </c>
      <c r="L35" s="2"/>
      <c r="M35" s="301" t="s">
        <v>269</v>
      </c>
      <c r="N35" s="301" t="s">
        <v>270</v>
      </c>
      <c r="O35" s="2"/>
      <c r="P35" s="2" t="str">
        <f>IFERROR(__xludf.DUMMYFUNCTION("""COMPUTED_VALUE"""),"10M SPRINT")</f>
        <v>10M SPRINT</v>
      </c>
      <c r="Q35" s="2">
        <f t="array" ref="Q35">IFERROR(AVERAGEIFS(INDEX(TestingData,,MATCH($P35,TestingHeaders,0)),TestingData!$A:$A,$C$4,TestingData!$I:$I,$C$13),"")</f>
        <v>1.41</v>
      </c>
      <c r="R35" s="57">
        <f t="array" ref="R35">IFERROR(IF(INDEX(Settings!$H:$H,MATCH($P35,Settings!$G:$G,0))=TRUE,1-PERCENTRANK(INDEX(TestingData,,MATCH(P35,TestingHeaders,0)),Q35),
PERCENTRANK(INDEX(TestingData,,MATCH(P35,TestingHeaders,0)),Q35)),"")</f>
        <v>1</v>
      </c>
      <c r="S35" s="2"/>
      <c r="T35" s="57" t="s">
        <v>271</v>
      </c>
      <c r="U35" s="2">
        <f>IFERROR(__xludf.DUMMYFUNCTION("IFERROR(LARGE(FILTER($R$33:$R200,$R$33:$R200&gt;0.5),2),"""")"),0.625)</f>
        <v>0.625</v>
      </c>
      <c r="V35" s="2" t="str">
        <f>IFERROR(__xludf.DUMMYFUNCTION("IFERROR(INDEX(FILTER($P$33:$P200,$P$33:$P200&lt;&gt;V34),MATCH($U35,FILTER($R$33:$R200,$P$33:$P200&lt;&gt;V34,$R$33:$R200&lt;&gt;""""),0)),"""")"),"AGILITY TEST")</f>
        <v>AGILITY TEST</v>
      </c>
      <c r="W35" s="2" t="str">
        <f t="array" ref="W35">IFERROR(" Another strength for "&amp;$C$4&amp;" is "&amp;$V$35&amp;"; they are in the "&amp;TEXT(U35*100,"0")&amp;INDEX(Settings!$R:$R,MATCH(ROUND($U35,2),Settings!$Q:$Q,0))&amp;" percentile.",C4&amp;" has no other strengths for the event selected")</f>
        <v> Another strength for Jason Kamerzel-Smith is AGILITY TEST; they are in the 63rd percentile.</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238</v>
      </c>
      <c r="BC35" s="2"/>
    </row>
    <row r="36">
      <c r="A36" s="288"/>
      <c r="B36" s="2"/>
      <c r="C36" s="2"/>
      <c r="D36" s="2"/>
      <c r="E36" s="2"/>
      <c r="F36" s="2"/>
      <c r="G36" s="2"/>
      <c r="H36" s="2" t="str">
        <f>IFERROR(__xludf.DUMMYFUNCTION("UNIQUE(FILTER(TestingData!A3:A200,TestingData!E3:E200=I32,TestingData!I3:I200=C13))"),"Trey Poverman")</f>
        <v>Trey Poverman</v>
      </c>
      <c r="I36" s="2">
        <f t="array" ref="I36">IFERROR(AVERAGEIFS(INDEX(TestingData,,MATCH($I$33,TestingHeaders,0)),TestingData!$A:$A,$H36,TestingData!$I:$I,$C$13),"")</f>
        <v>72.68391331</v>
      </c>
      <c r="J36" s="2"/>
      <c r="K36" s="2" t="str">
        <f>IFERROR(__xludf.DUMMYFUNCTION("SORT(FILTER(H36:I200,H36:H200&lt;&gt;""""),2,FALSE)"),"Ben Gill")</f>
        <v>Ben Gill</v>
      </c>
      <c r="L36" s="302" t="str">
        <f>IFERROR(__xludf.DUMMYFUNCTION("""COMPUTED_VALUE"""),"")</f>
        <v/>
      </c>
      <c r="M36" s="302" t="str">
        <f t="shared" ref="M36:M100" si="9">IFERROR(IF(K36=$C$4,"",L36),"")</f>
        <v/>
      </c>
      <c r="N36" s="302" t="str">
        <f t="shared" ref="N36:N100" si="10">IFERROR(IF(K36=$C$4,L36,""),"")</f>
        <v/>
      </c>
      <c r="O36" s="2"/>
      <c r="P36" s="2" t="str">
        <f>IFERROR(__xludf.DUMMYFUNCTION("""COMPUTED_VALUE"""),"40M SPRINT")</f>
        <v>40M SPRINT</v>
      </c>
      <c r="Q36" s="2">
        <f t="array" ref="Q36">IFERROR(AVERAGEIFS(INDEX(TestingData,,MATCH($P36,TestingHeaders,0)),TestingData!$A:$A,$C$4,TestingData!$I:$I,$C$13),"")</f>
        <v>3.02</v>
      </c>
      <c r="R36" s="57">
        <f t="array" ref="R36">IFERROR(IF(INDEX(Settings!$H:$H,MATCH($P36,Settings!$G:$G,0))=TRUE,1-PERCENTRANK(INDEX(TestingData,,MATCH(P36,TestingHeaders,0)),Q36),
PERCENTRANK(INDEX(TestingData,,MATCH(P36,TestingHeaders,0)),Q36)),"")</f>
        <v>0.455</v>
      </c>
      <c r="S36" s="2"/>
      <c r="T36" s="2"/>
      <c r="U36" s="2"/>
      <c r="V36" s="2"/>
      <c r="W36" s="2" t="str">
        <f>CONCATENATE(W34,W35)</f>
        <v>Jason Kamerzel-Smith's biggest strength is 10M SPRINT. Jason Kamerzel-Smith is in the 100th percentile. Another strength for Jason Kamerzel-Smith is AGILITY TEST; they are in the 63rd percentile.</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238</v>
      </c>
      <c r="BC36" s="2"/>
    </row>
    <row r="37">
      <c r="A37" s="288"/>
      <c r="B37" s="2"/>
      <c r="C37" s="2"/>
      <c r="D37" s="2"/>
      <c r="E37" s="2"/>
      <c r="F37" s="2"/>
      <c r="G37" s="2"/>
      <c r="H37" s="2" t="str">
        <f>IFERROR(__xludf.DUMMYFUNCTION("""COMPUTED_VALUE"""),"Sam Rodriguez")</f>
        <v>Sam Rodriguez</v>
      </c>
      <c r="I37" s="2">
        <f t="array" ref="I37">IFERROR(AVERAGEIFS(INDEX(TestingData,,MATCH($I$33,TestingHeaders,0)),TestingData!$A:$A,$H37,TestingData!$I:$I,$C$13),"")</f>
        <v>39.58127455</v>
      </c>
      <c r="J37" s="2"/>
      <c r="K37" s="2" t="str">
        <f>IFERROR(__xludf.DUMMYFUNCTION("""COMPUTED_VALUE"""),"Ben Stangle")</f>
        <v>Ben Stangle</v>
      </c>
      <c r="L37" s="302">
        <f>IFERROR(__xludf.DUMMYFUNCTION("""COMPUTED_VALUE"""),86.51081081081081)</f>
        <v>86.51081081</v>
      </c>
      <c r="M37" s="302">
        <f t="shared" si="9"/>
        <v>86.51081081</v>
      </c>
      <c r="N37" s="302" t="str">
        <f t="shared" si="10"/>
        <v/>
      </c>
      <c r="O37" s="2"/>
      <c r="P37" s="2" t="str">
        <f>IFERROR(__xludf.DUMMYFUNCTION("""COMPUTED_VALUE"""),"AGILITY TEST")</f>
        <v>AGILITY TEST</v>
      </c>
      <c r="Q37" s="2" t="str">
        <f t="array" ref="Q37">IFERROR(AVERAGEIFS(INDEX(TestingData,,MATCH($P37,TestingHeaders,0)),TestingData!$A:$A,$C$4,TestingData!$I:$I,$C$13),"")</f>
        <v/>
      </c>
      <c r="R37" s="57" t="str">
        <f t="array" ref="R37">IFERROR(IF(INDEX(Settings!$H:$H,MATCH($P37,Settings!$G:$G,0))=TRUE,1-PERCENTRANK(INDEX(TestingData,,MATCH(P37,TestingHeaders,0)),Q37),
PERCENTRANK(INDEX(TestingData,,MATCH(P37,TestingHeaders,0)),Q37)),"")</f>
        <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238</v>
      </c>
      <c r="BC37" s="2"/>
    </row>
    <row r="38">
      <c r="A38" s="288"/>
      <c r="B38" s="2"/>
      <c r="C38" s="2"/>
      <c r="D38" s="2"/>
      <c r="E38" s="2"/>
      <c r="F38" s="2"/>
      <c r="G38" s="2"/>
      <c r="H38" s="2" t="str">
        <f>IFERROR(__xludf.DUMMYFUNCTION("""COMPUTED_VALUE"""),"Drew Canal")</f>
        <v>Drew Canal</v>
      </c>
      <c r="I38" s="2">
        <f t="array" ref="I38">IFERROR(AVERAGEIFS(INDEX(TestingData,,MATCH($I$33,TestingHeaders,0)),TestingData!$A:$A,$H38,TestingData!$I:$I,$C$13),"")</f>
        <v>70.67296692</v>
      </c>
      <c r="J38" s="2"/>
      <c r="K38" s="2" t="str">
        <f>IFERROR(__xludf.DUMMYFUNCTION("""COMPUTED_VALUE"""),"Josep Calderon")</f>
        <v>Josep Calderon</v>
      </c>
      <c r="L38" s="302">
        <f>IFERROR(__xludf.DUMMYFUNCTION("""COMPUTED_VALUE"""),74.58334531649938)</f>
        <v>74.58334532</v>
      </c>
      <c r="M38" s="302">
        <f t="shared" si="9"/>
        <v>74.58334532</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272</v>
      </c>
      <c r="U38" s="2">
        <f>IFERROR(__xludf.DUMMYFUNCTION("IFERROR(SMALL(FILTER($R$33:$R200,$R$33:$R200&lt;=0.5),1),"""")"),0.235)</f>
        <v>0.235</v>
      </c>
      <c r="V38" s="2" t="str">
        <f t="array" ref="V38">IFERROR(INDEX($P$33:$P200,MATCH($U38,$R$33:$R200,0)),"")</f>
        <v>MED BALL THROW AVG</v>
      </c>
      <c r="W38" s="2" t="str">
        <f t="array" ref="W38">IF(U38=0,C$4&amp;"'s biggest weakness is "&amp;$V$38&amp;". "&amp;$C$4&amp;" has the worst "&amp;V38&amp;" on the team.",
 C$4&amp;"'s biggest weakness is "&amp;$V$38&amp;". "&amp;$C$4&amp;" is in the "&amp;TEXT(U38*100,"0")&amp;INDEX(Settings!$R:$R,MATCH(ROUND($U38,2),Settings!$Q:$Q,0))&amp;" percentile.")</f>
        <v>Jason Kamerzel-Smith's biggest weakness is MED BALL THROW AVG. Jason Kamerzel-Smith is in the 24th percentile.</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238</v>
      </c>
      <c r="BC38" s="2"/>
    </row>
    <row r="39">
      <c r="A39" s="288"/>
      <c r="B39" s="2"/>
      <c r="C39" s="2"/>
      <c r="D39" s="2"/>
      <c r="E39" s="2"/>
      <c r="F39" s="2"/>
      <c r="G39" s="2"/>
      <c r="H39" s="2" t="str">
        <f>IFERROR(__xludf.DUMMYFUNCTION("""COMPUTED_VALUE"""),"Max Segal")</f>
        <v>Max Segal</v>
      </c>
      <c r="I39" s="2">
        <f t="array" ref="I39">IFERROR(AVERAGEIFS(INDEX(TestingData,,MATCH($I$33,TestingHeaders,0)),TestingData!$A:$A,$H39,TestingData!$I:$I,$C$13),"")</f>
        <v>74.54830625</v>
      </c>
      <c r="J39" s="2"/>
      <c r="K39" s="2" t="str">
        <f>IFERROR(__xludf.DUMMYFUNCTION("""COMPUTED_VALUE"""),"Jason Kamerzel-Smith")</f>
        <v>Jason Kamerzel-Smith</v>
      </c>
      <c r="L39" s="302">
        <f>IFERROR(__xludf.DUMMYFUNCTION("""COMPUTED_VALUE"""),74.58334531649938)</f>
        <v>74.58334532</v>
      </c>
      <c r="M39" s="302" t="str">
        <f t="shared" si="9"/>
        <v/>
      </c>
      <c r="N39" s="302">
        <f t="shared" si="10"/>
        <v>74.58334532</v>
      </c>
      <c r="O39" s="2"/>
      <c r="P39" s="296" t="str">
        <f>IFERROR(__xludf.DUMMYFUNCTION("""COMPUTED_VALUE"""),"TBDL REL. STR")</f>
        <v>TBDL REL. STR</v>
      </c>
      <c r="Q39" s="2" t="str">
        <f t="array" ref="Q39">IFERROR(AVERAGEIFS(INDEX(TestingData,,MATCH($P39,TestingHeaders,0)),TestingData!$A:$A,$C$4,TestingData!$I:$I,$C$13),"")</f>
        <v/>
      </c>
      <c r="R39" s="57" t="str">
        <f t="array" ref="R39">IFERROR(IF(INDEX(Settings!$H:$H,MATCH($P39,Settings!$G:$G,0))=TRUE,1-PERCENTRANK(INDEX(TestingData,,MATCH(P39,TestingHeaders,0)),Q39),
PERCENTRANK(INDEX(TestingData,,MATCH(P39,TestingHeaders,0)),Q39)),"")</f>
        <v/>
      </c>
      <c r="S39" s="2"/>
      <c r="T39" s="57" t="s">
        <v>273</v>
      </c>
      <c r="U39" s="2">
        <f>IFERROR(__xludf.DUMMYFUNCTION("IFERROR(SMALL(FILTER($R$33:$R200,$R$33:$R200&lt;=0.5),2),"""")"),0.353)</f>
        <v>0.353</v>
      </c>
      <c r="V39" s="2" t="str">
        <f>IFERROR(__xludf.DUMMYFUNCTION("IFERROR(INDEX(FILTER($P$33:$P200,$P$33:$P200&lt;&gt;V38),MATCH($U39,FILTER($R$33:$R200,$P$33:$P200&lt;&gt;V38,$R$33:$R200&lt;&gt;""""),0)),"""")"),"BROAD JUMP")</f>
        <v>BROAD JUMP</v>
      </c>
      <c r="W39" s="2" t="str">
        <f t="array" ref="W39">IFERROR(" Another weakness for "&amp;$C$4&amp;" is "&amp;$V$39&amp;"; they are in the "&amp;TEXT(U39*100,"0")&amp;INDEX(Settings!$R:$R,MATCH(ROUND($U39,2),Settings!$Q:$Q,0))&amp;" percentile."," "&amp;C4&amp;" has no other weaknesses for the event selected")</f>
        <v> Another weakness for Jason Kamerzel-Smith is BROAD JUMP; they are in the 35th percentile.</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238</v>
      </c>
      <c r="BC39" s="2"/>
    </row>
    <row r="40">
      <c r="A40" s="288"/>
      <c r="B40" s="2"/>
      <c r="C40" s="2"/>
      <c r="D40" s="2"/>
      <c r="E40" s="2"/>
      <c r="F40" s="2"/>
      <c r="G40" s="2"/>
      <c r="H40" s="2" t="str">
        <f>IFERROR(__xludf.DUMMYFUNCTION("""COMPUTED_VALUE"""),"Vlad Sivitski")</f>
        <v>Vlad Sivitski</v>
      </c>
      <c r="I40" s="2">
        <f t="array" ref="I40">IFERROR(AVERAGEIFS(INDEX(TestingData,,MATCH($I$33,TestingHeaders,0)),TestingData!$A:$A,$H40,TestingData!$I:$I,$C$13),"")</f>
        <v>72.68391331</v>
      </c>
      <c r="J40" s="2"/>
      <c r="K40" s="2" t="str">
        <f>IFERROR(__xludf.DUMMYFUNCTION("""COMPUTED_VALUE"""),"Max Segal")</f>
        <v>Max Segal</v>
      </c>
      <c r="L40" s="302">
        <f>IFERROR(__xludf.DUMMYFUNCTION("""COMPUTED_VALUE"""),74.54830624749161)</f>
        <v>74.54830625</v>
      </c>
      <c r="M40" s="302">
        <f t="shared" si="9"/>
        <v>74.54830625</v>
      </c>
      <c r="N40" s="302" t="str">
        <f t="shared" si="10"/>
        <v/>
      </c>
      <c r="O40" s="2"/>
      <c r="P40" s="296" t="str">
        <f>IFERROR(__xludf.DUMMYFUNCTION("""COMPUTED_VALUE"""),"BENCH REL. STR")</f>
        <v>BENCH REL. STR</v>
      </c>
      <c r="Q40" s="2">
        <f t="array" ref="Q40">IFERROR(AVERAGEIFS(INDEX(TestingData,,MATCH($P40,TestingHeaders,0)),TestingData!$A:$A,$C$4,TestingData!$I:$I,$C$13),"")</f>
        <v>1.348039216</v>
      </c>
      <c r="R40" s="57">
        <f t="array" ref="R40">IFERROR(IF(INDEX(Settings!$H:$H,MATCH($P40,Settings!$G:$G,0))=TRUE,1-PERCENTRANK(INDEX(TestingData,,MATCH(P40,TestingHeaders,0)),Q40),
PERCENTRANK(INDEX(TestingData,,MATCH(P40,TestingHeaders,0)),Q40)),"")</f>
        <v>0.625</v>
      </c>
      <c r="S40" s="2"/>
      <c r="T40" s="2"/>
      <c r="U40" s="2"/>
      <c r="V40" s="2"/>
      <c r="W40" s="2" t="str">
        <f>CONCATENATE(W38,W39)</f>
        <v>Jason Kamerzel-Smith's biggest weakness is MED BALL THROW AVG. Jason Kamerzel-Smith is in the 24th percentile. Another weakness for Jason Kamerzel-Smith is BROAD JUMP; they are in the 35th percentile.</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238</v>
      </c>
      <c r="BC40" s="2"/>
    </row>
    <row r="41">
      <c r="A41" s="288"/>
      <c r="B41" s="2"/>
      <c r="C41" s="2"/>
      <c r="D41" s="2"/>
      <c r="E41" s="2"/>
      <c r="F41" s="2"/>
      <c r="G41" s="2"/>
      <c r="H41" s="2" t="str">
        <f>IFERROR(__xludf.DUMMYFUNCTION("""COMPUTED_VALUE"""),"Luke Gellert")</f>
        <v>Luke Gellert</v>
      </c>
      <c r="I41" s="2">
        <f t="array" ref="I41">IFERROR(AVERAGEIFS(INDEX(TestingData,,MATCH($I$33,TestingHeaders,0)),TestingData!$A:$A,$H41,TestingData!$I:$I,$C$13),"")</f>
        <v>72.9483467</v>
      </c>
      <c r="J41" s="2"/>
      <c r="K41" s="2" t="str">
        <f>IFERROR(__xludf.DUMMYFUNCTION("""COMPUTED_VALUE"""),"Luke Gellert")</f>
        <v>Luke Gellert</v>
      </c>
      <c r="L41" s="302">
        <f>IFERROR(__xludf.DUMMYFUNCTION("""COMPUTED_VALUE"""),72.9483466983467)</f>
        <v>72.9483467</v>
      </c>
      <c r="M41" s="302">
        <f t="shared" si="9"/>
        <v>72.9483467</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238</v>
      </c>
      <c r="BC41" s="2"/>
    </row>
    <row r="42">
      <c r="A42" s="288"/>
      <c r="B42" s="2"/>
      <c r="C42" s="2"/>
      <c r="D42" s="2"/>
      <c r="E42" s="2"/>
      <c r="F42" s="2"/>
      <c r="G42" s="2"/>
      <c r="H42" s="2" t="str">
        <f>IFERROR(__xludf.DUMMYFUNCTION("""COMPUTED_VALUE"""),"Liam Muller")</f>
        <v>Liam Muller</v>
      </c>
      <c r="I42" s="2">
        <f t="array" ref="I42">IFERROR(AVERAGEIFS(INDEX(TestingData,,MATCH($I$33,TestingHeaders,0)),TestingData!$A:$A,$H42,TestingData!$I:$I,$C$13),"")</f>
        <v>52.68591639</v>
      </c>
      <c r="J42" s="2"/>
      <c r="K42" s="2" t="str">
        <f>IFERROR(__xludf.DUMMYFUNCTION("""COMPUTED_VALUE"""),"Trey Poverman")</f>
        <v>Trey Poverman</v>
      </c>
      <c r="L42" s="302">
        <f>IFERROR(__xludf.DUMMYFUNCTION("""COMPUTED_VALUE"""),72.6839133089133)</f>
        <v>72.68391331</v>
      </c>
      <c r="M42" s="302">
        <f t="shared" si="9"/>
        <v>72.68391331</v>
      </c>
      <c r="N42" s="302" t="str">
        <f t="shared" si="10"/>
        <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238</v>
      </c>
      <c r="BC42" s="2"/>
    </row>
    <row r="43">
      <c r="A43" s="288"/>
      <c r="B43" s="2"/>
      <c r="C43" s="2"/>
      <c r="D43" s="2"/>
      <c r="E43" s="2"/>
      <c r="F43" s="2"/>
      <c r="G43" s="2"/>
      <c r="H43" s="2" t="str">
        <f>IFERROR(__xludf.DUMMYFUNCTION("""COMPUTED_VALUE"""),"Josep Calderon")</f>
        <v>Josep Calderon</v>
      </c>
      <c r="I43" s="2">
        <f t="array" ref="I43">IFERROR(AVERAGEIFS(INDEX(TestingData,,MATCH($I$33,TestingHeaders,0)),TestingData!$A:$A,$H43,TestingData!$I:$I,$C$13),"")</f>
        <v>74.58334532</v>
      </c>
      <c r="J43" s="2"/>
      <c r="K43" s="2" t="str">
        <f>IFERROR(__xludf.DUMMYFUNCTION("""COMPUTED_VALUE"""),"Vlad Sivitski")</f>
        <v>Vlad Sivitski</v>
      </c>
      <c r="L43" s="302">
        <f>IFERROR(__xludf.DUMMYFUNCTION("""COMPUTED_VALUE"""),72.6839133089133)</f>
        <v>72.68391331</v>
      </c>
      <c r="M43" s="302">
        <f t="shared" si="9"/>
        <v>72.68391331</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238</v>
      </c>
      <c r="BC43" s="2"/>
    </row>
    <row r="44">
      <c r="A44" s="288"/>
      <c r="B44" s="2"/>
      <c r="C44" s="2"/>
      <c r="D44" s="2"/>
      <c r="E44" s="2"/>
      <c r="F44" s="2"/>
      <c r="G44" s="2"/>
      <c r="H44" s="2" t="str">
        <f>IFERROR(__xludf.DUMMYFUNCTION("""COMPUTED_VALUE"""),"Jasper Wylie")</f>
        <v>Jasper Wylie</v>
      </c>
      <c r="I44" s="2">
        <f t="array" ref="I44">IFERROR(AVERAGEIFS(INDEX(TestingData,,MATCH($I$33,TestingHeaders,0)),TestingData!$A:$A,$H44,TestingData!$I:$I,$C$13),"")</f>
        <v>72.57176577</v>
      </c>
      <c r="J44" s="2"/>
      <c r="K44" s="2" t="str">
        <f>IFERROR(__xludf.DUMMYFUNCTION("""COMPUTED_VALUE"""),"Jasper Wylie")</f>
        <v>Jasper Wylie</v>
      </c>
      <c r="L44" s="302">
        <f>IFERROR(__xludf.DUMMYFUNCTION("""COMPUTED_VALUE"""),72.57176577157242)</f>
        <v>72.57176577</v>
      </c>
      <c r="M44" s="302">
        <f t="shared" si="9"/>
        <v>72.57176577</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238</v>
      </c>
      <c r="BC44" s="2"/>
    </row>
    <row r="45">
      <c r="A45" s="288"/>
      <c r="B45" s="2"/>
      <c r="C45" s="2"/>
      <c r="D45" s="2"/>
      <c r="E45" s="2"/>
      <c r="F45" s="2"/>
      <c r="G45" s="2"/>
      <c r="H45" s="2" t="str">
        <f>IFERROR(__xludf.DUMMYFUNCTION("""COMPUTED_VALUE"""),"Alexander Abdelaal")</f>
        <v>Alexander Abdelaal</v>
      </c>
      <c r="I45" s="2">
        <f t="array" ref="I45">IFERROR(AVERAGEIFS(INDEX(TestingData,,MATCH($I$33,TestingHeaders,0)),TestingData!$A:$A,$H45,TestingData!$I:$I,$C$13),"")</f>
        <v>65.1366768</v>
      </c>
      <c r="J45" s="2"/>
      <c r="K45" s="2" t="str">
        <f>IFERROR(__xludf.DUMMYFUNCTION("""COMPUTED_VALUE"""),"Drew Canal")</f>
        <v>Drew Canal</v>
      </c>
      <c r="L45" s="302">
        <f>IFERROR(__xludf.DUMMYFUNCTION("""COMPUTED_VALUE"""),70.67296692230424)</f>
        <v>70.67296692</v>
      </c>
      <c r="M45" s="302">
        <f t="shared" si="9"/>
        <v>70.67296692</v>
      </c>
      <c r="N45" s="302" t="str">
        <f t="shared" si="10"/>
        <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238</v>
      </c>
      <c r="BC45" s="2"/>
    </row>
    <row r="46">
      <c r="A46" s="288"/>
      <c r="B46" s="2"/>
      <c r="C46" s="2"/>
      <c r="D46" s="2"/>
      <c r="E46" s="2"/>
      <c r="F46" s="2"/>
      <c r="G46" s="2"/>
      <c r="H46" s="2" t="str">
        <f>IFERROR(__xludf.DUMMYFUNCTION("""COMPUTED_VALUE"""),"Alex Robbins")</f>
        <v>Alex Robbins</v>
      </c>
      <c r="I46" s="2">
        <f t="array" ref="I46">IFERROR(AVERAGEIFS(INDEX(TestingData,,MATCH($I$33,TestingHeaders,0)),TestingData!$A:$A,$H46,TestingData!$I:$I,$C$13),"")</f>
        <v>18.59980866</v>
      </c>
      <c r="J46" s="2"/>
      <c r="K46" s="2" t="str">
        <f>IFERROR(__xludf.DUMMYFUNCTION("""COMPUTED_VALUE"""),"Kayden Arthur")</f>
        <v>Kayden Arthur</v>
      </c>
      <c r="L46" s="302">
        <f>IFERROR(__xludf.DUMMYFUNCTION("""COMPUTED_VALUE"""),65.55443371237877)</f>
        <v>65.55443371</v>
      </c>
      <c r="M46" s="302">
        <f t="shared" si="9"/>
        <v>65.55443371</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238</v>
      </c>
      <c r="BC46" s="2"/>
    </row>
    <row r="47">
      <c r="A47" s="288"/>
      <c r="B47" s="2"/>
      <c r="C47" s="2"/>
      <c r="D47" s="2"/>
      <c r="E47" s="2"/>
      <c r="F47" s="2"/>
      <c r="G47" s="2"/>
      <c r="H47" s="2" t="str">
        <f>IFERROR(__xludf.DUMMYFUNCTION("""COMPUTED_VALUE"""),"Ben Stangle")</f>
        <v>Ben Stangle</v>
      </c>
      <c r="I47" s="2">
        <f t="array" ref="I47">IFERROR(AVERAGEIFS(INDEX(TestingData,,MATCH($I$33,TestingHeaders,0)),TestingData!$A:$A,$H47,TestingData!$I:$I,$C$13),"")</f>
        <v>86.51081081</v>
      </c>
      <c r="J47" s="2"/>
      <c r="K47" s="2" t="str">
        <f>IFERROR(__xludf.DUMMYFUNCTION("""COMPUTED_VALUE"""),"Alexander Abdelaal")</f>
        <v>Alexander Abdelaal</v>
      </c>
      <c r="L47" s="302">
        <f>IFERROR(__xludf.DUMMYFUNCTION("""COMPUTED_VALUE"""),65.136676795613)</f>
        <v>65.1366768</v>
      </c>
      <c r="M47" s="302">
        <f t="shared" si="9"/>
        <v>65.1366768</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238</v>
      </c>
      <c r="BC47" s="2"/>
    </row>
    <row r="48">
      <c r="A48" s="288"/>
      <c r="B48" s="2"/>
      <c r="C48" s="2"/>
      <c r="D48" s="2"/>
      <c r="E48" s="2"/>
      <c r="F48" s="2"/>
      <c r="G48" s="2"/>
      <c r="H48" s="2" t="str">
        <f>IFERROR(__xludf.DUMMYFUNCTION("""COMPUTED_VALUE"""),"Willy Segal")</f>
        <v>Willy Segal</v>
      </c>
      <c r="I48" s="2">
        <f t="array" ref="I48">IFERROR(AVERAGEIFS(INDEX(TestingData,,MATCH($I$33,TestingHeaders,0)),TestingData!$A:$A,$H48,TestingData!$I:$I,$C$13),"")</f>
        <v>59.813506</v>
      </c>
      <c r="J48" s="2"/>
      <c r="K48" s="2" t="str">
        <f>IFERROR(__xludf.DUMMYFUNCTION("""COMPUTED_VALUE"""),"Willy Segal")</f>
        <v>Willy Segal</v>
      </c>
      <c r="L48" s="302">
        <f>IFERROR(__xludf.DUMMYFUNCTION("""COMPUTED_VALUE"""),59.81350599777522)</f>
        <v>59.813506</v>
      </c>
      <c r="M48" s="302">
        <f t="shared" si="9"/>
        <v>59.813506</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238</v>
      </c>
      <c r="BC48" s="2"/>
    </row>
    <row r="49">
      <c r="A49" s="288"/>
      <c r="B49" s="2"/>
      <c r="C49" s="2"/>
      <c r="D49" s="2"/>
      <c r="E49" s="2"/>
      <c r="F49" s="2"/>
      <c r="G49" s="2"/>
      <c r="H49" s="2" t="str">
        <f>IFERROR(__xludf.DUMMYFUNCTION("""COMPUTED_VALUE"""),"Nathan Barack-Anbidi")</f>
        <v>Nathan Barack-Anbidi</v>
      </c>
      <c r="I49" s="2">
        <f t="array" ref="I49">IFERROR(AVERAGEIFS(INDEX(TestingData,,MATCH($I$33,TestingHeaders,0)),TestingData!$A:$A,$H49,TestingData!$I:$I,$C$13),"")</f>
        <v>52.77503273</v>
      </c>
      <c r="J49" s="2"/>
      <c r="K49" s="2" t="str">
        <f>IFERROR(__xludf.DUMMYFUNCTION("""COMPUTED_VALUE"""),"Christian Smyth")</f>
        <v>Christian Smyth</v>
      </c>
      <c r="L49" s="302">
        <f>IFERROR(__xludf.DUMMYFUNCTION("""COMPUTED_VALUE"""),58.30306867355407)</f>
        <v>58.30306867</v>
      </c>
      <c r="M49" s="302">
        <f t="shared" si="9"/>
        <v>58.30306867</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238</v>
      </c>
      <c r="BC49" s="2"/>
    </row>
    <row r="50">
      <c r="A50" s="288"/>
      <c r="B50" s="2"/>
      <c r="C50" s="2"/>
      <c r="D50" s="2"/>
      <c r="E50" s="2"/>
      <c r="F50" s="2"/>
      <c r="G50" s="2"/>
      <c r="H50" s="2" t="str">
        <f>IFERROR(__xludf.DUMMYFUNCTION("""COMPUTED_VALUE"""),"Kayden Arthur")</f>
        <v>Kayden Arthur</v>
      </c>
      <c r="I50" s="2">
        <f t="array" ref="I50">IFERROR(AVERAGEIFS(INDEX(TestingData,,MATCH($I$33,TestingHeaders,0)),TestingData!$A:$A,$H50,TestingData!$I:$I,$C$13),"")</f>
        <v>65.55443371</v>
      </c>
      <c r="J50" s="2"/>
      <c r="K50" s="2" t="str">
        <f>IFERROR(__xludf.DUMMYFUNCTION("""COMPUTED_VALUE"""),"Nathan Barack-Anbidi")</f>
        <v>Nathan Barack-Anbidi</v>
      </c>
      <c r="L50" s="302">
        <f>IFERROR(__xludf.DUMMYFUNCTION("""COMPUTED_VALUE"""),52.77503272977412)</f>
        <v>52.77503273</v>
      </c>
      <c r="M50" s="302">
        <f t="shared" si="9"/>
        <v>52.77503273</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238</v>
      </c>
      <c r="BC50" s="2"/>
    </row>
    <row r="51">
      <c r="A51" s="288"/>
      <c r="B51" s="2"/>
      <c r="C51" s="2"/>
      <c r="D51" s="2"/>
      <c r="E51" s="2"/>
      <c r="F51" s="2"/>
      <c r="G51" s="2"/>
      <c r="H51" s="2" t="str">
        <f>IFERROR(__xludf.DUMMYFUNCTION("""COMPUTED_VALUE"""),"Ollie Garry")</f>
        <v>Ollie Garry</v>
      </c>
      <c r="I51" s="2">
        <f t="array" ref="I51">IFERROR(AVERAGEIFS(INDEX(TestingData,,MATCH($I$33,TestingHeaders,0)),TestingData!$A:$A,$H51,TestingData!$I:$I,$C$13),"")</f>
        <v>46.41859116</v>
      </c>
      <c r="J51" s="2"/>
      <c r="K51" s="2" t="str">
        <f>IFERROR(__xludf.DUMMYFUNCTION("""COMPUTED_VALUE"""),"Liam Muller")</f>
        <v>Liam Muller</v>
      </c>
      <c r="L51" s="302">
        <f>IFERROR(__xludf.DUMMYFUNCTION("""COMPUTED_VALUE"""),52.685916385101756)</f>
        <v>52.68591639</v>
      </c>
      <c r="M51" s="302">
        <f t="shared" si="9"/>
        <v>52.68591639</v>
      </c>
      <c r="N51" s="302" t="str">
        <f t="shared" si="10"/>
        <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238</v>
      </c>
      <c r="BC51" s="2"/>
    </row>
    <row r="52">
      <c r="A52" s="288"/>
      <c r="B52" s="2"/>
      <c r="C52" s="2"/>
      <c r="D52" s="2"/>
      <c r="E52" s="2"/>
      <c r="F52" s="2"/>
      <c r="G52" s="2"/>
      <c r="H52" s="2" t="str">
        <f>IFERROR(__xludf.DUMMYFUNCTION("""COMPUTED_VALUE"""),"Jason Kamerzel-Smith")</f>
        <v>Jason Kamerzel-Smith</v>
      </c>
      <c r="I52" s="2">
        <f t="array" ref="I52">IFERROR(AVERAGEIFS(INDEX(TestingData,,MATCH($I$33,TestingHeaders,0)),TestingData!$A:$A,$H52,TestingData!$I:$I,$C$13),"")</f>
        <v>74.58334532</v>
      </c>
      <c r="J52" s="2"/>
      <c r="K52" s="2" t="str">
        <f>IFERROR(__xludf.DUMMYFUNCTION("""COMPUTED_VALUE"""),"Ollie Garry")</f>
        <v>Ollie Garry</v>
      </c>
      <c r="L52" s="302">
        <f>IFERROR(__xludf.DUMMYFUNCTION("""COMPUTED_VALUE"""),46.418591163134025)</f>
        <v>46.41859116</v>
      </c>
      <c r="M52" s="302">
        <f t="shared" si="9"/>
        <v>46.41859116</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238</v>
      </c>
      <c r="BC52" s="2"/>
    </row>
    <row r="53">
      <c r="A53" s="288"/>
      <c r="B53" s="2"/>
      <c r="C53" s="2"/>
      <c r="D53" s="2"/>
      <c r="E53" s="2"/>
      <c r="F53" s="2"/>
      <c r="G53" s="2"/>
      <c r="H53" s="2" t="str">
        <f>IFERROR(__xludf.DUMMYFUNCTION("""COMPUTED_VALUE"""),"Christian Smyth")</f>
        <v>Christian Smyth</v>
      </c>
      <c r="I53" s="2">
        <f t="array" ref="I53">IFERROR(AVERAGEIFS(INDEX(TestingData,,MATCH($I$33,TestingHeaders,0)),TestingData!$A:$A,$H53,TestingData!$I:$I,$C$13),"")</f>
        <v>58.30306867</v>
      </c>
      <c r="J53" s="2"/>
      <c r="K53" s="2" t="str">
        <f>IFERROR(__xludf.DUMMYFUNCTION("""COMPUTED_VALUE"""),"Sam Rodriguez")</f>
        <v>Sam Rodriguez</v>
      </c>
      <c r="L53" s="302">
        <f>IFERROR(__xludf.DUMMYFUNCTION("""COMPUTED_VALUE"""),39.58127454733059)</f>
        <v>39.58127455</v>
      </c>
      <c r="M53" s="302">
        <f t="shared" si="9"/>
        <v>39.58127455</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238</v>
      </c>
      <c r="BC53" s="2"/>
    </row>
    <row r="54">
      <c r="A54" s="288"/>
      <c r="B54" s="2"/>
      <c r="C54" s="2"/>
      <c r="D54" s="2"/>
      <c r="E54" s="2"/>
      <c r="F54" s="2"/>
      <c r="G54" s="2"/>
      <c r="H54" s="2" t="str">
        <f>IFERROR(__xludf.DUMMYFUNCTION("""COMPUTED_VALUE"""),"Ben Gill")</f>
        <v>Ben Gill</v>
      </c>
      <c r="I54" s="2" t="str">
        <f t="array" ref="I54">IFERROR(AVERAGEIFS(INDEX(TestingData,,MATCH($I$33,TestingHeaders,0)),TestingData!$A:$A,$H54,TestingData!$I:$I,$C$13),"")</f>
        <v/>
      </c>
      <c r="J54" s="2"/>
      <c r="K54" s="2" t="str">
        <f>IFERROR(__xludf.DUMMYFUNCTION("""COMPUTED_VALUE"""),"Alex Robbins")</f>
        <v>Alex Robbins</v>
      </c>
      <c r="L54" s="302">
        <f>IFERROR(__xludf.DUMMYFUNCTION("""COMPUTED_VALUE"""),18.599808664463854)</f>
        <v>18.59980866</v>
      </c>
      <c r="M54" s="302">
        <f t="shared" si="9"/>
        <v>18.59980866</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238</v>
      </c>
      <c r="BC54" s="2"/>
    </row>
    <row r="55">
      <c r="A55" s="288"/>
      <c r="B55" s="2"/>
      <c r="C55" s="2"/>
      <c r="D55" s="2"/>
      <c r="E55" s="2"/>
      <c r="F55" s="2"/>
      <c r="G55" s="2"/>
      <c r="H55" s="2"/>
      <c r="I55" s="2" t="str">
        <f t="array" ref="I55">IFERROR(AVERAGEIFS(INDEX(TestingData,,MATCH($I$33,TestingHeaders,0)),TestingData!$A:$A,$H55,TestingData!$I:$I,$C$13),"")</f>
        <v/>
      </c>
      <c r="J55" s="2"/>
      <c r="K55" s="2"/>
      <c r="L55" s="302"/>
      <c r="M55" s="302" t="str">
        <f t="shared" si="9"/>
        <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238</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238</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238</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238</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238</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238</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238</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238</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238</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238</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238</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238</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238</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238</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238</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238</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238</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238</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238</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238</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238</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238</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238</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238</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238</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238</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238</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238</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238</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238</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238</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238</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238</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238</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238</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238</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238</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238</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238</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238</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238</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238</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238</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238</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238</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238</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238</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238</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238</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238</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238</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238</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238</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238</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238</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238</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238</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238</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238</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238</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238</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238</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238</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238</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238</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238</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238</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238</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238</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238</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238</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238</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238</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238</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238</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238</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238</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238</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238</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238</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238</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238</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238</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238</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238</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238</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238</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238</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238</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238</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238</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238</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238</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238</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238</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238</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238</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238</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238</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238</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238</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238</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238</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238</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238</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238</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238</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238</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238</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238</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238</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238</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238</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238</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238</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238</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238</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238</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238</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238</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238</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238</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238</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238</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238</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238</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238</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238</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238</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238</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238</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238</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238</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238</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238</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238</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238</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238</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238</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238</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238</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238</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238</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238</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238</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238</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274</v>
      </c>
      <c r="B1" s="304"/>
      <c r="C1" s="305" t="s">
        <v>275</v>
      </c>
      <c r="D1" s="71"/>
      <c r="E1" s="305" t="s">
        <v>276</v>
      </c>
      <c r="F1" s="71"/>
      <c r="G1" s="306" t="s">
        <v>277</v>
      </c>
      <c r="J1" s="71"/>
      <c r="K1" s="307" t="s">
        <v>278</v>
      </c>
      <c r="M1" s="71"/>
      <c r="N1" s="308" t="s">
        <v>279</v>
      </c>
      <c r="P1" s="309"/>
      <c r="Q1" s="309" t="s">
        <v>280</v>
      </c>
      <c r="S1" s="310"/>
      <c r="T1" s="305" t="s">
        <v>281</v>
      </c>
      <c r="U1" s="71"/>
      <c r="V1" s="311" t="s">
        <v>282</v>
      </c>
      <c r="W1" s="311"/>
      <c r="X1" s="311"/>
      <c r="Y1" s="311"/>
    </row>
    <row r="2" ht="37.5" customHeight="1">
      <c r="B2" s="304"/>
      <c r="C2" s="312" t="s">
        <v>283</v>
      </c>
      <c r="D2" s="71"/>
      <c r="E2" s="312" t="s">
        <v>284</v>
      </c>
      <c r="F2" s="71"/>
      <c r="G2" s="312" t="s">
        <v>285</v>
      </c>
      <c r="H2" s="313" t="s">
        <v>286</v>
      </c>
      <c r="I2" s="313" t="s">
        <v>287</v>
      </c>
      <c r="J2" s="71"/>
      <c r="K2" s="313" t="s">
        <v>288</v>
      </c>
      <c r="L2" s="313" t="s">
        <v>289</v>
      </c>
      <c r="M2" s="71"/>
      <c r="N2" s="314" t="s">
        <v>290</v>
      </c>
      <c r="P2" s="315"/>
      <c r="Q2" s="312" t="s">
        <v>291</v>
      </c>
      <c r="R2" s="316" t="s">
        <v>292</v>
      </c>
      <c r="S2" s="310"/>
      <c r="T2" s="312" t="s">
        <v>293</v>
      </c>
      <c r="U2" s="71"/>
      <c r="V2" s="317" t="s">
        <v>294</v>
      </c>
      <c r="W2" s="304"/>
      <c r="X2" s="304"/>
      <c r="Y2" s="304"/>
    </row>
    <row r="3" ht="24.75" customHeight="1">
      <c r="A3" s="318" t="s">
        <v>295</v>
      </c>
      <c r="B3" s="71"/>
      <c r="C3" s="319" t="str">
        <f t="array" ref="C3:C23">SORT(UNIQUE(Profiles!$A:$A))</f>
        <v>Alex Robbins</v>
      </c>
      <c r="D3" s="71"/>
      <c r="E3" s="319" t="str">
        <f>IFERROR(__xludf.DUMMYFUNCTION("SORT(UNIQUE(FILTER(Profiles!$A:$A,Profiles!$H:$H=TRUE)))"),"Alex Robbins")</f>
        <v>Alex Robbins</v>
      </c>
      <c r="F3" s="71"/>
      <c r="G3" s="319" t="str">
        <f t="array" ref="G3:G145">TRANSPOSE(TestingData!2:2)</f>
        <v>Name</v>
      </c>
      <c r="H3" s="319" t="b">
        <v>0</v>
      </c>
      <c r="I3" s="319" t="b">
        <v>0</v>
      </c>
      <c r="J3" s="71"/>
      <c r="K3" s="320" t="s">
        <v>296</v>
      </c>
      <c r="L3" s="321"/>
      <c r="M3" s="71"/>
      <c r="N3" s="322" t="s">
        <v>49</v>
      </c>
      <c r="P3" s="285"/>
      <c r="Q3" s="320">
        <v>0.01</v>
      </c>
      <c r="R3" s="320" t="s">
        <v>297</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187</v>
      </c>
      <c r="D4" s="71"/>
      <c r="E4" s="319" t="str">
        <f>IFERROR(__xludf.DUMMYFUNCTION("""COMPUTED_VALUE"""),"Alexander Abdelaal")</f>
        <v>Alexander Abdelaal</v>
      </c>
      <c r="F4" s="71"/>
      <c r="G4" s="319" t="s">
        <v>81</v>
      </c>
      <c r="H4" s="319" t="b">
        <v>0</v>
      </c>
      <c r="I4" s="319" t="b">
        <v>0</v>
      </c>
      <c r="J4" s="71"/>
      <c r="K4" s="320" t="s">
        <v>298</v>
      </c>
      <c r="L4" s="321"/>
      <c r="M4" s="71"/>
      <c r="N4" s="323" t="s">
        <v>299</v>
      </c>
      <c r="P4" s="285"/>
      <c r="Q4" s="320">
        <v>0.02</v>
      </c>
      <c r="R4" s="320" t="s">
        <v>300</v>
      </c>
      <c r="S4" s="71"/>
      <c r="T4" s="319"/>
      <c r="U4" s="71"/>
      <c r="V4" s="319" t="str">
        <f>IFERROR(__xludf.DUMMYFUNCTION("""COMPUTED_VALUE"""),"Forward")</f>
        <v>Forward</v>
      </c>
      <c r="W4" s="71"/>
      <c r="X4" s="71"/>
      <c r="Y4" s="71"/>
    </row>
    <row r="5" ht="24.75" customHeight="1">
      <c r="B5" s="71"/>
      <c r="C5" s="319" t="s">
        <v>195</v>
      </c>
      <c r="D5" s="71"/>
      <c r="E5" s="319" t="str">
        <f>IFERROR(__xludf.DUMMYFUNCTION("""COMPUTED_VALUE"""),"Ben Gill")</f>
        <v>Ben Gill</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301</v>
      </c>
      <c r="S5" s="71"/>
      <c r="T5" s="319"/>
      <c r="U5" s="71"/>
      <c r="V5" s="319" t="str">
        <f>IFERROR(__xludf.DUMMYFUNCTION("""COMPUTED_VALUE"""),"Goalkeeper")</f>
        <v>Goalkeeper</v>
      </c>
      <c r="W5" s="71"/>
      <c r="X5" s="71"/>
      <c r="Y5" s="71"/>
    </row>
    <row r="6" ht="24.75" customHeight="1">
      <c r="A6" s="325" t="s">
        <v>302</v>
      </c>
      <c r="B6" s="71"/>
      <c r="C6" s="319" t="s">
        <v>189</v>
      </c>
      <c r="D6" s="71"/>
      <c r="E6" s="319" t="str">
        <f>IFERROR(__xludf.DUMMYFUNCTION("""COMPUTED_VALUE"""),"Ben Stangle")</f>
        <v>Ben Stangle</v>
      </c>
      <c r="F6" s="71"/>
      <c r="G6" s="319" t="s">
        <v>83</v>
      </c>
      <c r="H6" s="319" t="b">
        <v>0</v>
      </c>
      <c r="I6" s="319" t="b">
        <v>0</v>
      </c>
      <c r="J6" s="71"/>
      <c r="K6" s="320"/>
      <c r="L6" s="326"/>
      <c r="M6" s="71"/>
      <c r="P6" s="285"/>
      <c r="Q6" s="320">
        <v>0.04</v>
      </c>
      <c r="R6" s="320" t="s">
        <v>303</v>
      </c>
      <c r="S6" s="71"/>
      <c r="T6" s="319"/>
      <c r="U6" s="71"/>
      <c r="V6" s="319" t="str">
        <f>IFERROR(__xludf.DUMMYFUNCTION("""COMPUTED_VALUE"""),"Midfielder")</f>
        <v>Midfielder</v>
      </c>
      <c r="W6" s="71"/>
      <c r="X6" s="71"/>
      <c r="Y6" s="71"/>
    </row>
    <row r="7" ht="24.75" customHeight="1">
      <c r="B7" s="71"/>
      <c r="C7" s="319" t="s">
        <v>194</v>
      </c>
      <c r="D7" s="71"/>
      <c r="E7" s="319" t="str">
        <f>IFERROR(__xludf.DUMMYFUNCTION("""COMPUTED_VALUE"""),"Christian Smyth")</f>
        <v>Christian Smyth</v>
      </c>
      <c r="F7" s="71"/>
      <c r="G7" s="319" t="s">
        <v>7</v>
      </c>
      <c r="H7" s="319" t="b">
        <v>0</v>
      </c>
      <c r="I7" s="319" t="b">
        <v>0</v>
      </c>
      <c r="J7" s="71"/>
      <c r="K7" s="319"/>
      <c r="L7" s="321"/>
      <c r="M7" s="71"/>
      <c r="P7" s="285"/>
      <c r="Q7" s="320">
        <v>0.05</v>
      </c>
      <c r="R7" s="320" t="s">
        <v>303</v>
      </c>
      <c r="S7" s="71"/>
      <c r="T7" s="319"/>
      <c r="U7" s="71"/>
      <c r="V7" s="319"/>
      <c r="W7" s="71"/>
      <c r="X7" s="71"/>
      <c r="Y7" s="71"/>
    </row>
    <row r="8" ht="24.75" customHeight="1">
      <c r="B8" s="71"/>
      <c r="C8" s="319" t="s">
        <v>180</v>
      </c>
      <c r="D8" s="71"/>
      <c r="E8" s="319" t="str">
        <f>IFERROR(__xludf.DUMMYFUNCTION("""COMPUTED_VALUE"""),"Drew Canal")</f>
        <v>Drew Canal</v>
      </c>
      <c r="F8" s="71"/>
      <c r="G8" s="319" t="s">
        <v>84</v>
      </c>
      <c r="H8" s="319" t="b">
        <v>0</v>
      </c>
      <c r="I8" s="319" t="b">
        <v>0</v>
      </c>
      <c r="J8" s="71"/>
      <c r="K8" s="319"/>
      <c r="L8" s="321"/>
      <c r="M8" s="71"/>
      <c r="P8" s="285"/>
      <c r="Q8" s="320">
        <v>0.06</v>
      </c>
      <c r="R8" s="320" t="s">
        <v>303</v>
      </c>
      <c r="S8" s="71"/>
      <c r="T8" s="319"/>
      <c r="U8" s="71"/>
      <c r="V8" s="319"/>
      <c r="W8" s="71"/>
      <c r="X8" s="71"/>
      <c r="Y8" s="71"/>
    </row>
    <row r="9" ht="24.75" customHeight="1">
      <c r="A9" s="327"/>
      <c r="B9" s="71"/>
      <c r="C9" s="319" t="s">
        <v>4</v>
      </c>
      <c r="D9" s="71"/>
      <c r="E9" s="319" t="str">
        <f>IFERROR(__xludf.DUMMYFUNCTION("""COMPUTED_VALUE"""),"Jason Kamerzel-Smith")</f>
        <v>Jason Kamerzel-Smith</v>
      </c>
      <c r="F9" s="71"/>
      <c r="G9" s="319" t="s">
        <v>85</v>
      </c>
      <c r="H9" s="319" t="b">
        <v>0</v>
      </c>
      <c r="I9" s="319" t="b">
        <v>0</v>
      </c>
      <c r="J9" s="71"/>
      <c r="K9" s="319"/>
      <c r="L9" s="321"/>
      <c r="M9" s="71"/>
      <c r="P9" s="285"/>
      <c r="Q9" s="320">
        <v>0.07</v>
      </c>
      <c r="R9" s="320" t="s">
        <v>303</v>
      </c>
      <c r="S9" s="71"/>
      <c r="T9" s="319"/>
      <c r="U9" s="71"/>
      <c r="V9" s="319"/>
      <c r="W9" s="71"/>
      <c r="X9" s="71"/>
      <c r="Y9" s="71"/>
    </row>
    <row r="10" ht="24.75" customHeight="1">
      <c r="A10" s="327"/>
      <c r="B10" s="71"/>
      <c r="C10" s="319" t="s">
        <v>186</v>
      </c>
      <c r="D10" s="71"/>
      <c r="E10" s="319" t="str">
        <f>IFERROR(__xludf.DUMMYFUNCTION("""COMPUTED_VALUE"""),"Jasper Wylie")</f>
        <v>Jasper Wylie</v>
      </c>
      <c r="F10" s="71"/>
      <c r="G10" s="319" t="s">
        <v>86</v>
      </c>
      <c r="H10" s="319" t="b">
        <v>0</v>
      </c>
      <c r="I10" s="319" t="b">
        <v>0</v>
      </c>
      <c r="J10" s="71"/>
      <c r="K10" s="319"/>
      <c r="L10" s="321"/>
      <c r="M10" s="71"/>
      <c r="P10" s="285"/>
      <c r="Q10" s="320">
        <v>0.08</v>
      </c>
      <c r="R10" s="320" t="s">
        <v>303</v>
      </c>
      <c r="S10" s="71"/>
      <c r="T10" s="319"/>
      <c r="U10" s="71"/>
      <c r="V10" s="319"/>
      <c r="W10" s="71"/>
      <c r="X10" s="71"/>
      <c r="Y10" s="71"/>
    </row>
    <row r="11" ht="24.75" customHeight="1">
      <c r="A11" s="327"/>
      <c r="B11" s="71"/>
      <c r="C11" s="319" t="s">
        <v>185</v>
      </c>
      <c r="D11" s="71"/>
      <c r="E11" s="319" t="str">
        <f>IFERROR(__xludf.DUMMYFUNCTION("""COMPUTED_VALUE"""),"Josep Calderon")</f>
        <v>Josep Calderon</v>
      </c>
      <c r="F11" s="71"/>
      <c r="G11" s="319" t="s">
        <v>87</v>
      </c>
      <c r="H11" s="319" t="b">
        <v>0</v>
      </c>
      <c r="I11" s="319" t="b">
        <v>0</v>
      </c>
      <c r="J11" s="71"/>
      <c r="K11" s="319"/>
      <c r="L11" s="321"/>
      <c r="M11" s="71"/>
      <c r="N11" s="285"/>
      <c r="O11" s="285"/>
      <c r="P11" s="285"/>
      <c r="Q11" s="320">
        <v>0.09</v>
      </c>
      <c r="R11" s="320" t="s">
        <v>303</v>
      </c>
      <c r="S11" s="71"/>
      <c r="T11" s="319"/>
      <c r="U11" s="71"/>
      <c r="V11" s="319"/>
      <c r="W11" s="71"/>
      <c r="X11" s="71"/>
      <c r="Y11" s="71"/>
    </row>
    <row r="12" ht="24.75" customHeight="1">
      <c r="A12" s="327"/>
      <c r="B12" s="71"/>
      <c r="C12" s="319" t="s">
        <v>192</v>
      </c>
      <c r="D12" s="71"/>
      <c r="E12" s="319" t="str">
        <f>IFERROR(__xludf.DUMMYFUNCTION("""COMPUTED_VALUE"""),"Kayden Arthur")</f>
        <v>Kayden Arthur</v>
      </c>
      <c r="F12" s="71"/>
      <c r="G12" s="319" t="s">
        <v>88</v>
      </c>
      <c r="H12" s="319" t="b">
        <v>0</v>
      </c>
      <c r="I12" s="319" t="b">
        <v>0</v>
      </c>
      <c r="J12" s="71"/>
      <c r="K12" s="319"/>
      <c r="L12" s="321"/>
      <c r="M12" s="71"/>
      <c r="N12" s="285"/>
      <c r="O12" s="285"/>
      <c r="P12" s="285"/>
      <c r="Q12" s="320">
        <v>0.1</v>
      </c>
      <c r="R12" s="320" t="s">
        <v>303</v>
      </c>
      <c r="S12" s="71"/>
      <c r="T12" s="319"/>
      <c r="U12" s="71"/>
      <c r="V12" s="319"/>
      <c r="W12" s="71"/>
      <c r="X12" s="71"/>
      <c r="Y12" s="71"/>
    </row>
    <row r="13" ht="24.75" customHeight="1">
      <c r="A13" s="327"/>
      <c r="B13" s="71"/>
      <c r="C13" s="319" t="s">
        <v>184</v>
      </c>
      <c r="D13" s="71"/>
      <c r="E13" s="319" t="str">
        <f>IFERROR(__xludf.DUMMYFUNCTION("""COMPUTED_VALUE"""),"Liam Muller")</f>
        <v>Liam Muller</v>
      </c>
      <c r="F13" s="71"/>
      <c r="G13" s="319" t="s">
        <v>89</v>
      </c>
      <c r="H13" s="319" t="b">
        <v>0</v>
      </c>
      <c r="I13" s="319" t="b">
        <v>0</v>
      </c>
      <c r="J13" s="71"/>
      <c r="K13" s="319"/>
      <c r="L13" s="321"/>
      <c r="M13" s="71"/>
      <c r="N13" s="285"/>
      <c r="O13" s="285"/>
      <c r="P13" s="285"/>
      <c r="Q13" s="320">
        <v>0.11</v>
      </c>
      <c r="R13" s="320" t="s">
        <v>303</v>
      </c>
      <c r="S13" s="71"/>
      <c r="T13" s="319"/>
      <c r="U13" s="71"/>
      <c r="V13" s="319"/>
      <c r="W13" s="71"/>
      <c r="X13" s="71"/>
      <c r="Y13" s="71"/>
    </row>
    <row r="14" ht="24.75" customHeight="1">
      <c r="A14" s="327"/>
      <c r="B14" s="71"/>
      <c r="C14" s="319" t="s">
        <v>183</v>
      </c>
      <c r="D14" s="71"/>
      <c r="E14" s="319" t="str">
        <f>IFERROR(__xludf.DUMMYFUNCTION("""COMPUTED_VALUE"""),"Luke Gellert")</f>
        <v>Luke Gellert</v>
      </c>
      <c r="F14" s="71"/>
      <c r="G14" s="319" t="s">
        <v>90</v>
      </c>
      <c r="H14" s="320" t="b">
        <v>0</v>
      </c>
      <c r="I14" s="320" t="b">
        <v>0</v>
      </c>
      <c r="J14" s="71"/>
      <c r="K14" s="319"/>
      <c r="L14" s="321"/>
      <c r="M14" s="71"/>
      <c r="N14" s="285"/>
      <c r="O14" s="285"/>
      <c r="P14" s="285"/>
      <c r="Q14" s="320">
        <v>0.12</v>
      </c>
      <c r="R14" s="320" t="s">
        <v>303</v>
      </c>
      <c r="S14" s="71"/>
      <c r="T14" s="319"/>
      <c r="U14" s="71"/>
      <c r="V14" s="319"/>
      <c r="W14" s="71"/>
      <c r="X14" s="71"/>
      <c r="Y14" s="71"/>
    </row>
    <row r="15" ht="24.75" customHeight="1">
      <c r="A15" s="327"/>
      <c r="B15" s="71"/>
      <c r="C15" s="319" t="s">
        <v>181</v>
      </c>
      <c r="D15" s="71"/>
      <c r="E15" s="319" t="str">
        <f>IFERROR(__xludf.DUMMYFUNCTION("""COMPUTED_VALUE"""),"Max Segal")</f>
        <v>Max Segal</v>
      </c>
      <c r="F15" s="71"/>
      <c r="G15" s="319" t="s">
        <v>51</v>
      </c>
      <c r="H15" s="320" t="b">
        <v>0</v>
      </c>
      <c r="I15" s="320" t="b">
        <v>1</v>
      </c>
      <c r="J15" s="71"/>
      <c r="K15" s="319"/>
      <c r="L15" s="321"/>
      <c r="M15" s="71"/>
      <c r="N15" s="285"/>
      <c r="O15" s="285"/>
      <c r="P15" s="285"/>
      <c r="Q15" s="320">
        <v>0.13</v>
      </c>
      <c r="R15" s="320" t="s">
        <v>303</v>
      </c>
      <c r="S15" s="71"/>
      <c r="T15" s="319"/>
      <c r="U15" s="71"/>
      <c r="V15" s="319"/>
      <c r="W15" s="71"/>
      <c r="X15" s="71"/>
      <c r="Y15" s="71"/>
    </row>
    <row r="16" ht="24.75" customHeight="1">
      <c r="A16" s="327"/>
      <c r="B16" s="71"/>
      <c r="C16" s="319" t="s">
        <v>197</v>
      </c>
      <c r="D16" s="71"/>
      <c r="E16" s="319" t="str">
        <f>IFERROR(__xludf.DUMMYFUNCTION("""COMPUTED_VALUE"""),"Nathan Barack-Anbidi")</f>
        <v>Nathan Barack-Anbidi</v>
      </c>
      <c r="F16" s="71"/>
      <c r="G16" s="319" t="s">
        <v>29</v>
      </c>
      <c r="H16" s="320" t="b">
        <v>0</v>
      </c>
      <c r="I16" s="320" t="b">
        <v>1</v>
      </c>
      <c r="J16" s="71"/>
      <c r="K16" s="319"/>
      <c r="L16" s="321"/>
      <c r="M16" s="71"/>
      <c r="N16" s="285"/>
      <c r="O16" s="285"/>
      <c r="P16" s="285"/>
      <c r="Q16" s="320">
        <v>0.14</v>
      </c>
      <c r="R16" s="320" t="s">
        <v>303</v>
      </c>
      <c r="S16" s="71"/>
      <c r="T16" s="319"/>
      <c r="U16" s="71"/>
      <c r="V16" s="319"/>
      <c r="W16" s="71"/>
      <c r="X16" s="71"/>
      <c r="Y16" s="71"/>
    </row>
    <row r="17" ht="24.75" customHeight="1">
      <c r="A17" s="327"/>
      <c r="B17" s="71"/>
      <c r="C17" s="319" t="s">
        <v>191</v>
      </c>
      <c r="D17" s="71"/>
      <c r="E17" s="319" t="str">
        <f>IFERROR(__xludf.DUMMYFUNCTION("""COMPUTED_VALUE"""),"Ollie Garry")</f>
        <v>Ollie Garry</v>
      </c>
      <c r="F17" s="71"/>
      <c r="G17" s="319" t="s">
        <v>21</v>
      </c>
      <c r="H17" s="320" t="b">
        <v>1</v>
      </c>
      <c r="I17" s="320" t="b">
        <v>1</v>
      </c>
      <c r="J17" s="71"/>
      <c r="K17" s="319"/>
      <c r="L17" s="321"/>
      <c r="M17" s="71"/>
      <c r="N17" s="285"/>
      <c r="O17" s="285"/>
      <c r="P17" s="285"/>
      <c r="Q17" s="320">
        <v>0.15</v>
      </c>
      <c r="R17" s="320" t="s">
        <v>303</v>
      </c>
      <c r="S17" s="71"/>
      <c r="T17" s="319"/>
      <c r="U17" s="71"/>
      <c r="V17" s="319"/>
      <c r="W17" s="71"/>
      <c r="X17" s="71"/>
      <c r="Y17" s="71"/>
    </row>
    <row r="18" ht="24.75" customHeight="1">
      <c r="A18" s="327"/>
      <c r="B18" s="71"/>
      <c r="C18" s="319" t="s">
        <v>193</v>
      </c>
      <c r="D18" s="71"/>
      <c r="E18" s="319" t="str">
        <f>IFERROR(__xludf.DUMMYFUNCTION("""COMPUTED_VALUE"""),"Sam Rodriguez")</f>
        <v>Sam Rodriguez</v>
      </c>
      <c r="F18" s="71"/>
      <c r="G18" s="319" t="s">
        <v>22</v>
      </c>
      <c r="H18" s="320" t="b">
        <v>1</v>
      </c>
      <c r="I18" s="320" t="b">
        <v>1</v>
      </c>
      <c r="J18" s="71"/>
      <c r="K18" s="319"/>
      <c r="L18" s="321"/>
      <c r="M18" s="71"/>
      <c r="N18" s="285"/>
      <c r="O18" s="285"/>
      <c r="P18" s="285"/>
      <c r="Q18" s="320">
        <v>0.16</v>
      </c>
      <c r="R18" s="320" t="s">
        <v>303</v>
      </c>
      <c r="S18" s="71"/>
      <c r="T18" s="319"/>
      <c r="U18" s="71"/>
      <c r="V18" s="319"/>
      <c r="W18" s="71"/>
      <c r="X18" s="71"/>
      <c r="Y18" s="71"/>
    </row>
    <row r="19" ht="24.75" customHeight="1">
      <c r="A19" s="327"/>
      <c r="B19" s="71"/>
      <c r="C19" s="319" t="s">
        <v>179</v>
      </c>
      <c r="D19" s="71"/>
      <c r="E19" s="319" t="str">
        <f>IFERROR(__xludf.DUMMYFUNCTION("""COMPUTED_VALUE"""),"Trey Poverman")</f>
        <v>Trey Poverman</v>
      </c>
      <c r="F19" s="71"/>
      <c r="G19" s="319" t="s">
        <v>14</v>
      </c>
      <c r="H19" s="320" t="b">
        <v>0</v>
      </c>
      <c r="I19" s="320" t="b">
        <v>0</v>
      </c>
      <c r="J19" s="71"/>
      <c r="K19" s="319"/>
      <c r="L19" s="321"/>
      <c r="M19" s="71"/>
      <c r="N19" s="285"/>
      <c r="O19" s="285"/>
      <c r="P19" s="285"/>
      <c r="Q19" s="320">
        <v>0.17</v>
      </c>
      <c r="R19" s="320" t="s">
        <v>303</v>
      </c>
      <c r="S19" s="71"/>
      <c r="T19" s="319"/>
      <c r="U19" s="71"/>
      <c r="V19" s="319"/>
      <c r="W19" s="71"/>
      <c r="X19" s="71"/>
      <c r="Y19" s="71"/>
    </row>
    <row r="20" ht="24.75" customHeight="1">
      <c r="A20" s="327"/>
      <c r="B20" s="71"/>
      <c r="C20" s="319" t="s">
        <v>175</v>
      </c>
      <c r="D20" s="71"/>
      <c r="E20" s="319" t="str">
        <f>IFERROR(__xludf.DUMMYFUNCTION("""COMPUTED_VALUE"""),"Vlad Sivitski")</f>
        <v>Vlad Sivitski</v>
      </c>
      <c r="F20" s="71"/>
      <c r="G20" s="319" t="s">
        <v>23</v>
      </c>
      <c r="H20" s="320" t="b">
        <v>1</v>
      </c>
      <c r="I20" s="320" t="b">
        <v>1</v>
      </c>
      <c r="J20" s="71"/>
      <c r="K20" s="319"/>
      <c r="L20" s="321"/>
      <c r="M20" s="71"/>
      <c r="N20" s="285"/>
      <c r="O20" s="285"/>
      <c r="P20" s="285"/>
      <c r="Q20" s="320">
        <v>0.18</v>
      </c>
      <c r="R20" s="320" t="s">
        <v>303</v>
      </c>
      <c r="S20" s="71"/>
      <c r="T20" s="319"/>
      <c r="U20" s="71"/>
      <c r="V20" s="319"/>
      <c r="W20" s="71"/>
      <c r="X20" s="71"/>
      <c r="Y20" s="71"/>
    </row>
    <row r="21" ht="24.75" customHeight="1">
      <c r="A21" s="327"/>
      <c r="B21" s="71"/>
      <c r="C21" s="319" t="s">
        <v>182</v>
      </c>
      <c r="D21" s="71"/>
      <c r="E21" s="319" t="str">
        <f>IFERROR(__xludf.DUMMYFUNCTION("""COMPUTED_VALUE"""),"Willy Segal")</f>
        <v>Willy Segal</v>
      </c>
      <c r="F21" s="71"/>
      <c r="G21" s="319" t="s">
        <v>16</v>
      </c>
      <c r="H21" s="319" t="b">
        <v>0</v>
      </c>
      <c r="I21" s="320" t="b">
        <v>1</v>
      </c>
      <c r="J21" s="71"/>
      <c r="K21" s="319"/>
      <c r="L21" s="321"/>
      <c r="M21" s="71"/>
      <c r="N21" s="285"/>
      <c r="O21" s="285"/>
      <c r="P21" s="285"/>
      <c r="Q21" s="320">
        <v>0.19</v>
      </c>
      <c r="R21" s="320" t="s">
        <v>303</v>
      </c>
      <c r="S21" s="71"/>
      <c r="T21" s="319"/>
      <c r="U21" s="71"/>
      <c r="V21" s="319"/>
      <c r="W21" s="71"/>
      <c r="X21" s="71"/>
      <c r="Y21" s="71"/>
    </row>
    <row r="22" ht="24.75" customHeight="1">
      <c r="A22" s="327"/>
      <c r="B22" s="71"/>
      <c r="C22" s="319" t="s">
        <v>190</v>
      </c>
      <c r="D22" s="71"/>
      <c r="E22" s="319"/>
      <c r="F22" s="71"/>
      <c r="G22" s="319" t="s">
        <v>91</v>
      </c>
      <c r="H22" s="319" t="b">
        <v>0</v>
      </c>
      <c r="I22" s="319" t="b">
        <v>0</v>
      </c>
      <c r="J22" s="71"/>
      <c r="K22" s="319"/>
      <c r="L22" s="321"/>
      <c r="M22" s="71"/>
      <c r="N22" s="285"/>
      <c r="O22" s="285"/>
      <c r="P22" s="285"/>
      <c r="Q22" s="320">
        <v>0.2</v>
      </c>
      <c r="R22" s="320" t="s">
        <v>303</v>
      </c>
      <c r="S22" s="71"/>
      <c r="T22" s="319"/>
      <c r="U22" s="71"/>
      <c r="V22" s="319"/>
      <c r="W22" s="71"/>
      <c r="X22" s="71"/>
      <c r="Y22" s="71"/>
    </row>
    <row r="23" ht="24.75" customHeight="1">
      <c r="A23" s="327"/>
      <c r="B23" s="71"/>
      <c r="C23" s="319"/>
      <c r="D23" s="71"/>
      <c r="E23" s="319"/>
      <c r="F23" s="71"/>
      <c r="G23" s="319" t="s">
        <v>92</v>
      </c>
      <c r="H23" s="319" t="b">
        <v>0</v>
      </c>
      <c r="I23" s="319" t="b">
        <v>0</v>
      </c>
      <c r="J23" s="71"/>
      <c r="K23" s="319"/>
      <c r="L23" s="321"/>
      <c r="M23" s="71"/>
      <c r="N23" s="285"/>
      <c r="O23" s="285"/>
      <c r="P23" s="285"/>
      <c r="Q23" s="320">
        <v>0.21</v>
      </c>
      <c r="R23" s="320" t="s">
        <v>297</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300</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301</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303</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303</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303</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303</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303</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303</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303</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297</v>
      </c>
      <c r="S33" s="71"/>
      <c r="T33" s="319"/>
      <c r="U33" s="71"/>
      <c r="V33" s="319"/>
      <c r="W33" s="71"/>
      <c r="X33" s="71"/>
      <c r="Y33" s="71"/>
    </row>
    <row r="34" ht="24.75" customHeight="1">
      <c r="A34" s="330" t="s">
        <v>304</v>
      </c>
      <c r="B34" s="71"/>
      <c r="C34" s="319"/>
      <c r="D34" s="71"/>
      <c r="E34" s="319"/>
      <c r="F34" s="71"/>
      <c r="G34" s="319" t="s">
        <v>99</v>
      </c>
      <c r="H34" s="319" t="b">
        <v>0</v>
      </c>
      <c r="I34" s="319" t="b">
        <v>0</v>
      </c>
      <c r="J34" s="71"/>
      <c r="K34" s="319"/>
      <c r="L34" s="321"/>
      <c r="M34" s="71"/>
      <c r="N34" s="285"/>
      <c r="O34" s="285"/>
      <c r="P34" s="285"/>
      <c r="Q34" s="320">
        <v>0.32</v>
      </c>
      <c r="R34" s="320" t="s">
        <v>300</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301</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303</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303</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303</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303</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303</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303</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303</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297</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300</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301</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303</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303</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303</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303</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303</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303</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303</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297</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300</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301</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303</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303</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303</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303</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303</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303</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303</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297</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300</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301</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303</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303</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303</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303</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303</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303</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303</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297</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300</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301</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303</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303</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303</v>
      </c>
      <c r="S78" s="71"/>
      <c r="T78" s="319"/>
      <c r="U78" s="71"/>
      <c r="V78" s="319"/>
      <c r="W78" s="71"/>
      <c r="X78" s="71"/>
      <c r="Y78" s="71"/>
    </row>
    <row r="79" ht="24.75" customHeight="1">
      <c r="A79" s="327"/>
      <c r="B79" s="71"/>
      <c r="C79" s="319"/>
      <c r="D79" s="71"/>
      <c r="E79" s="319"/>
      <c r="F79" s="71"/>
      <c r="G79" s="319" t="s">
        <v>305</v>
      </c>
      <c r="H79" s="319" t="b">
        <v>0</v>
      </c>
      <c r="I79" s="319" t="b">
        <v>0</v>
      </c>
      <c r="J79" s="71"/>
      <c r="K79" s="319"/>
      <c r="L79" s="321"/>
      <c r="M79" s="71"/>
      <c r="N79" s="285"/>
      <c r="O79" s="285"/>
      <c r="P79" s="285"/>
      <c r="Q79" s="320">
        <v>0.77</v>
      </c>
      <c r="R79" s="320" t="s">
        <v>303</v>
      </c>
      <c r="S79" s="71"/>
      <c r="T79" s="319"/>
      <c r="U79" s="71"/>
      <c r="V79" s="319"/>
      <c r="W79" s="71"/>
      <c r="X79" s="71"/>
      <c r="Y79" s="71"/>
    </row>
    <row r="80" ht="24.75" customHeight="1">
      <c r="A80" s="327"/>
      <c r="B80" s="71"/>
      <c r="C80" s="319"/>
      <c r="D80" s="71"/>
      <c r="E80" s="319"/>
      <c r="F80" s="71"/>
      <c r="G80" s="319" t="s">
        <v>306</v>
      </c>
      <c r="H80" s="319" t="b">
        <v>0</v>
      </c>
      <c r="I80" s="319" t="b">
        <v>0</v>
      </c>
      <c r="J80" s="71"/>
      <c r="K80" s="319"/>
      <c r="L80" s="321"/>
      <c r="M80" s="71"/>
      <c r="N80" s="285"/>
      <c r="O80" s="285"/>
      <c r="P80" s="285"/>
      <c r="Q80" s="320">
        <v>0.78</v>
      </c>
      <c r="R80" s="320" t="s">
        <v>303</v>
      </c>
      <c r="S80" s="71"/>
      <c r="T80" s="319"/>
      <c r="U80" s="71"/>
      <c r="V80" s="319"/>
      <c r="W80" s="71"/>
      <c r="X80" s="71"/>
      <c r="Y80" s="71"/>
    </row>
    <row r="81" ht="24.75" customHeight="1">
      <c r="A81" s="327"/>
      <c r="B81" s="71"/>
      <c r="C81" s="319"/>
      <c r="D81" s="71"/>
      <c r="E81" s="319"/>
      <c r="F81" s="71"/>
      <c r="G81" s="319" t="s">
        <v>307</v>
      </c>
      <c r="H81" s="319" t="b">
        <v>0</v>
      </c>
      <c r="I81" s="319" t="b">
        <v>0</v>
      </c>
      <c r="J81" s="71"/>
      <c r="K81" s="319"/>
      <c r="L81" s="321"/>
      <c r="M81" s="71"/>
      <c r="N81" s="285"/>
      <c r="O81" s="285"/>
      <c r="P81" s="285"/>
      <c r="Q81" s="320">
        <v>0.79</v>
      </c>
      <c r="R81" s="320" t="s">
        <v>303</v>
      </c>
      <c r="S81" s="71"/>
      <c r="T81" s="319"/>
      <c r="U81" s="71"/>
      <c r="V81" s="319"/>
      <c r="W81" s="71"/>
      <c r="X81" s="71"/>
      <c r="Y81" s="71"/>
    </row>
    <row r="82" ht="24.75" customHeight="1">
      <c r="A82" s="327"/>
      <c r="B82" s="71"/>
      <c r="C82" s="319"/>
      <c r="D82" s="71"/>
      <c r="E82" s="319"/>
      <c r="F82" s="71"/>
      <c r="G82" s="319" t="s">
        <v>308</v>
      </c>
      <c r="H82" s="319" t="b">
        <v>0</v>
      </c>
      <c r="I82" s="319" t="b">
        <v>0</v>
      </c>
      <c r="J82" s="71"/>
      <c r="K82" s="319"/>
      <c r="L82" s="321"/>
      <c r="M82" s="71"/>
      <c r="N82" s="285"/>
      <c r="O82" s="285"/>
      <c r="P82" s="285"/>
      <c r="Q82" s="320">
        <v>0.8</v>
      </c>
      <c r="R82" s="320" t="s">
        <v>303</v>
      </c>
      <c r="S82" s="71"/>
      <c r="T82" s="319"/>
      <c r="U82" s="71"/>
      <c r="V82" s="319"/>
      <c r="W82" s="71"/>
      <c r="X82" s="71"/>
      <c r="Y82" s="71"/>
    </row>
    <row r="83" ht="24.75" customHeight="1">
      <c r="A83" s="327"/>
      <c r="B83" s="71"/>
      <c r="C83" s="319"/>
      <c r="D83" s="71"/>
      <c r="E83" s="319"/>
      <c r="F83" s="71"/>
      <c r="G83" s="319" t="s">
        <v>309</v>
      </c>
      <c r="H83" s="319" t="b">
        <v>0</v>
      </c>
      <c r="I83" s="319" t="b">
        <v>0</v>
      </c>
      <c r="J83" s="71"/>
      <c r="K83" s="319"/>
      <c r="L83" s="321"/>
      <c r="M83" s="71"/>
      <c r="N83" s="285"/>
      <c r="O83" s="285"/>
      <c r="P83" s="285"/>
      <c r="Q83" s="320">
        <v>0.81</v>
      </c>
      <c r="R83" s="320" t="s">
        <v>297</v>
      </c>
      <c r="S83" s="71"/>
      <c r="T83" s="319"/>
      <c r="U83" s="71"/>
      <c r="V83" s="319"/>
      <c r="W83" s="71"/>
      <c r="X83" s="71"/>
      <c r="Y83" s="71"/>
    </row>
    <row r="84" ht="24.75" customHeight="1">
      <c r="A84" s="327"/>
      <c r="B84" s="71"/>
      <c r="C84" s="319"/>
      <c r="D84" s="71"/>
      <c r="E84" s="319"/>
      <c r="F84" s="71"/>
      <c r="G84" s="319" t="s">
        <v>310</v>
      </c>
      <c r="H84" s="319" t="b">
        <v>0</v>
      </c>
      <c r="I84" s="319" t="b">
        <v>0</v>
      </c>
      <c r="J84" s="71"/>
      <c r="K84" s="319"/>
      <c r="L84" s="321"/>
      <c r="M84" s="71"/>
      <c r="N84" s="285"/>
      <c r="O84" s="285"/>
      <c r="P84" s="285"/>
      <c r="Q84" s="320">
        <v>0.82</v>
      </c>
      <c r="R84" s="320" t="s">
        <v>300</v>
      </c>
      <c r="S84" s="71"/>
      <c r="T84" s="319"/>
      <c r="U84" s="71"/>
      <c r="V84" s="319"/>
      <c r="W84" s="71"/>
      <c r="X84" s="71"/>
      <c r="Y84" s="71"/>
    </row>
    <row r="85" ht="24.75" customHeight="1">
      <c r="A85" s="327"/>
      <c r="B85" s="71"/>
      <c r="C85" s="319"/>
      <c r="D85" s="71"/>
      <c r="E85" s="319"/>
      <c r="F85" s="71"/>
      <c r="G85" s="319" t="s">
        <v>311</v>
      </c>
      <c r="H85" s="319" t="b">
        <v>0</v>
      </c>
      <c r="I85" s="319" t="b">
        <v>0</v>
      </c>
      <c r="J85" s="71"/>
      <c r="K85" s="319"/>
      <c r="L85" s="321"/>
      <c r="M85" s="71"/>
      <c r="N85" s="285"/>
      <c r="O85" s="285"/>
      <c r="P85" s="285"/>
      <c r="Q85" s="320">
        <v>0.83</v>
      </c>
      <c r="R85" s="320" t="s">
        <v>301</v>
      </c>
      <c r="S85" s="71"/>
      <c r="T85" s="319"/>
      <c r="U85" s="71"/>
      <c r="V85" s="319"/>
      <c r="W85" s="71"/>
      <c r="X85" s="71"/>
      <c r="Y85" s="71"/>
    </row>
    <row r="86" ht="24.75" customHeight="1">
      <c r="A86" s="327"/>
      <c r="B86" s="71"/>
      <c r="C86" s="319"/>
      <c r="D86" s="71"/>
      <c r="E86" s="319"/>
      <c r="F86" s="71"/>
      <c r="G86" s="319" t="s">
        <v>312</v>
      </c>
      <c r="H86" s="319" t="b">
        <v>0</v>
      </c>
      <c r="I86" s="319" t="b">
        <v>0</v>
      </c>
      <c r="J86" s="71"/>
      <c r="K86" s="319"/>
      <c r="L86" s="321"/>
      <c r="M86" s="71"/>
      <c r="N86" s="285"/>
      <c r="O86" s="285"/>
      <c r="P86" s="285"/>
      <c r="Q86" s="320">
        <v>0.84</v>
      </c>
      <c r="R86" s="320" t="s">
        <v>303</v>
      </c>
      <c r="S86" s="71"/>
      <c r="T86" s="319"/>
      <c r="U86" s="71"/>
      <c r="V86" s="319"/>
      <c r="W86" s="71"/>
      <c r="X86" s="71"/>
      <c r="Y86" s="71"/>
    </row>
    <row r="87" ht="24.75" customHeight="1">
      <c r="A87" s="327"/>
      <c r="B87" s="71"/>
      <c r="C87" s="319"/>
      <c r="D87" s="71"/>
      <c r="E87" s="319"/>
      <c r="F87" s="71"/>
      <c r="G87" s="319" t="s">
        <v>313</v>
      </c>
      <c r="H87" s="319" t="b">
        <v>0</v>
      </c>
      <c r="I87" s="319" t="b">
        <v>0</v>
      </c>
      <c r="J87" s="71"/>
      <c r="K87" s="319"/>
      <c r="L87" s="321"/>
      <c r="M87" s="71"/>
      <c r="N87" s="285"/>
      <c r="O87" s="285"/>
      <c r="P87" s="285"/>
      <c r="Q87" s="320">
        <v>0.85</v>
      </c>
      <c r="R87" s="320" t="s">
        <v>303</v>
      </c>
      <c r="S87" s="71"/>
      <c r="T87" s="319"/>
      <c r="U87" s="71"/>
      <c r="V87" s="319"/>
      <c r="W87" s="71"/>
      <c r="X87" s="71"/>
      <c r="Y87" s="71"/>
    </row>
    <row r="88" ht="24.75" customHeight="1">
      <c r="A88" s="327"/>
      <c r="B88" s="71"/>
      <c r="C88" s="319"/>
      <c r="D88" s="71"/>
      <c r="E88" s="319"/>
      <c r="F88" s="71"/>
      <c r="G88" s="319" t="s">
        <v>314</v>
      </c>
      <c r="H88" s="319" t="b">
        <v>0</v>
      </c>
      <c r="I88" s="319" t="b">
        <v>0</v>
      </c>
      <c r="J88" s="71"/>
      <c r="K88" s="319"/>
      <c r="L88" s="321"/>
      <c r="M88" s="71"/>
      <c r="N88" s="285"/>
      <c r="O88" s="285"/>
      <c r="P88" s="285"/>
      <c r="Q88" s="320">
        <v>0.86</v>
      </c>
      <c r="R88" s="320" t="s">
        <v>303</v>
      </c>
      <c r="S88" s="71"/>
      <c r="T88" s="319"/>
      <c r="U88" s="71"/>
      <c r="V88" s="319"/>
      <c r="W88" s="71"/>
      <c r="X88" s="71"/>
      <c r="Y88" s="71"/>
    </row>
    <row r="89" ht="24.75" customHeight="1">
      <c r="A89" s="327"/>
      <c r="B89" s="71"/>
      <c r="C89" s="319"/>
      <c r="D89" s="71"/>
      <c r="E89" s="319"/>
      <c r="F89" s="71"/>
      <c r="G89" s="319" t="s">
        <v>315</v>
      </c>
      <c r="H89" s="319" t="b">
        <v>0</v>
      </c>
      <c r="I89" s="319" t="b">
        <v>0</v>
      </c>
      <c r="J89" s="71"/>
      <c r="K89" s="319"/>
      <c r="L89" s="321"/>
      <c r="M89" s="71"/>
      <c r="N89" s="285"/>
      <c r="O89" s="285"/>
      <c r="P89" s="285"/>
      <c r="Q89" s="320">
        <v>0.87</v>
      </c>
      <c r="R89" s="320" t="s">
        <v>303</v>
      </c>
      <c r="S89" s="71"/>
      <c r="T89" s="319"/>
      <c r="U89" s="71"/>
      <c r="V89" s="319"/>
      <c r="W89" s="71"/>
      <c r="X89" s="71"/>
      <c r="Y89" s="71"/>
    </row>
    <row r="90" ht="24.75" customHeight="1">
      <c r="A90" s="327"/>
      <c r="B90" s="71"/>
      <c r="C90" s="319"/>
      <c r="D90" s="71"/>
      <c r="E90" s="319"/>
      <c r="F90" s="71"/>
      <c r="G90" s="319" t="s">
        <v>316</v>
      </c>
      <c r="H90" s="319" t="b">
        <v>0</v>
      </c>
      <c r="I90" s="319" t="b">
        <v>0</v>
      </c>
      <c r="J90" s="71"/>
      <c r="K90" s="319"/>
      <c r="L90" s="321"/>
      <c r="M90" s="71"/>
      <c r="N90" s="285"/>
      <c r="O90" s="285"/>
      <c r="P90" s="285"/>
      <c r="Q90" s="320">
        <v>0.88</v>
      </c>
      <c r="R90" s="320" t="s">
        <v>303</v>
      </c>
      <c r="S90" s="71"/>
      <c r="T90" s="319"/>
      <c r="U90" s="71"/>
      <c r="V90" s="319"/>
      <c r="W90" s="71"/>
      <c r="X90" s="71"/>
      <c r="Y90" s="71"/>
    </row>
    <row r="91" ht="24.75" customHeight="1">
      <c r="A91" s="327"/>
      <c r="B91" s="71"/>
      <c r="C91" s="319"/>
      <c r="D91" s="71"/>
      <c r="E91" s="319"/>
      <c r="F91" s="71"/>
      <c r="G91" s="319" t="s">
        <v>317</v>
      </c>
      <c r="H91" s="319" t="b">
        <v>0</v>
      </c>
      <c r="I91" s="319" t="b">
        <v>0</v>
      </c>
      <c r="J91" s="71"/>
      <c r="K91" s="319"/>
      <c r="L91" s="321"/>
      <c r="M91" s="71"/>
      <c r="N91" s="285"/>
      <c r="O91" s="285"/>
      <c r="P91" s="285"/>
      <c r="Q91" s="320">
        <v>0.89</v>
      </c>
      <c r="R91" s="320" t="s">
        <v>303</v>
      </c>
      <c r="S91" s="71"/>
      <c r="T91" s="319"/>
      <c r="U91" s="71"/>
      <c r="V91" s="319"/>
      <c r="W91" s="71"/>
      <c r="X91" s="71"/>
      <c r="Y91" s="71"/>
    </row>
    <row r="92" ht="24.75" customHeight="1">
      <c r="A92" s="327"/>
      <c r="B92" s="71"/>
      <c r="C92" s="319"/>
      <c r="D92" s="71"/>
      <c r="E92" s="319"/>
      <c r="F92" s="71"/>
      <c r="G92" s="319" t="s">
        <v>318</v>
      </c>
      <c r="H92" s="319" t="b">
        <v>0</v>
      </c>
      <c r="I92" s="319" t="b">
        <v>0</v>
      </c>
      <c r="J92" s="71"/>
      <c r="K92" s="319"/>
      <c r="L92" s="321"/>
      <c r="M92" s="71"/>
      <c r="N92" s="285"/>
      <c r="O92" s="285"/>
      <c r="P92" s="285"/>
      <c r="Q92" s="320">
        <v>0.9</v>
      </c>
      <c r="R92" s="320" t="s">
        <v>303</v>
      </c>
      <c r="S92" s="71"/>
      <c r="T92" s="319"/>
      <c r="U92" s="71"/>
      <c r="V92" s="319"/>
      <c r="W92" s="71"/>
      <c r="X92" s="71"/>
      <c r="Y92" s="71"/>
    </row>
    <row r="93" ht="24.75" customHeight="1">
      <c r="A93" s="327"/>
      <c r="B93" s="71"/>
      <c r="C93" s="319"/>
      <c r="D93" s="71"/>
      <c r="E93" s="319"/>
      <c r="F93" s="71"/>
      <c r="G93" s="319" t="s">
        <v>319</v>
      </c>
      <c r="H93" s="319" t="b">
        <v>0</v>
      </c>
      <c r="I93" s="319" t="b">
        <v>0</v>
      </c>
      <c r="J93" s="71"/>
      <c r="K93" s="319"/>
      <c r="L93" s="321"/>
      <c r="M93" s="71"/>
      <c r="N93" s="285"/>
      <c r="O93" s="285"/>
      <c r="P93" s="285"/>
      <c r="Q93" s="320">
        <v>0.91</v>
      </c>
      <c r="R93" s="320" t="s">
        <v>297</v>
      </c>
      <c r="S93" s="71"/>
      <c r="T93" s="319"/>
      <c r="U93" s="71"/>
      <c r="V93" s="319"/>
      <c r="W93" s="71"/>
      <c r="X93" s="71"/>
      <c r="Y93" s="71"/>
    </row>
    <row r="94" ht="24.75" customHeight="1">
      <c r="A94" s="327"/>
      <c r="B94" s="71"/>
      <c r="C94" s="319"/>
      <c r="D94" s="71"/>
      <c r="E94" s="319"/>
      <c r="F94" s="71"/>
      <c r="G94" s="319" t="s">
        <v>320</v>
      </c>
      <c r="H94" s="319" t="b">
        <v>0</v>
      </c>
      <c r="I94" s="319" t="b">
        <v>0</v>
      </c>
      <c r="J94" s="71"/>
      <c r="K94" s="319"/>
      <c r="L94" s="321"/>
      <c r="M94" s="71"/>
      <c r="N94" s="285"/>
      <c r="O94" s="285"/>
      <c r="P94" s="285"/>
      <c r="Q94" s="320">
        <v>0.92</v>
      </c>
      <c r="R94" s="320" t="s">
        <v>300</v>
      </c>
      <c r="S94" s="71"/>
      <c r="T94" s="319"/>
      <c r="U94" s="71"/>
      <c r="V94" s="319"/>
      <c r="W94" s="71"/>
      <c r="X94" s="71"/>
      <c r="Y94" s="71"/>
    </row>
    <row r="95" ht="24.75" customHeight="1">
      <c r="A95" s="327"/>
      <c r="B95" s="71"/>
      <c r="C95" s="319"/>
      <c r="D95" s="71"/>
      <c r="E95" s="319"/>
      <c r="F95" s="71"/>
      <c r="G95" s="319" t="s">
        <v>321</v>
      </c>
      <c r="H95" s="319" t="b">
        <v>0</v>
      </c>
      <c r="I95" s="319" t="b">
        <v>0</v>
      </c>
      <c r="J95" s="71"/>
      <c r="K95" s="319"/>
      <c r="L95" s="321"/>
      <c r="M95" s="71"/>
      <c r="N95" s="285"/>
      <c r="O95" s="285"/>
      <c r="P95" s="285"/>
      <c r="Q95" s="320">
        <v>0.93</v>
      </c>
      <c r="R95" s="320" t="s">
        <v>301</v>
      </c>
      <c r="S95" s="71"/>
      <c r="T95" s="319"/>
      <c r="U95" s="71"/>
      <c r="V95" s="319"/>
      <c r="W95" s="71"/>
      <c r="X95" s="71"/>
      <c r="Y95" s="71"/>
    </row>
    <row r="96" ht="24.75" customHeight="1">
      <c r="A96" s="327"/>
      <c r="B96" s="71"/>
      <c r="C96" s="319"/>
      <c r="D96" s="71"/>
      <c r="E96" s="319"/>
      <c r="F96" s="71"/>
      <c r="G96" s="319" t="s">
        <v>322</v>
      </c>
      <c r="H96" s="319" t="b">
        <v>0</v>
      </c>
      <c r="I96" s="319" t="b">
        <v>0</v>
      </c>
      <c r="J96" s="71"/>
      <c r="K96" s="319"/>
      <c r="L96" s="321"/>
      <c r="M96" s="71"/>
      <c r="N96" s="285"/>
      <c r="O96" s="285"/>
      <c r="P96" s="285"/>
      <c r="Q96" s="320">
        <v>0.94</v>
      </c>
      <c r="R96" s="320" t="s">
        <v>303</v>
      </c>
      <c r="S96" s="71"/>
      <c r="T96" s="319"/>
      <c r="U96" s="71"/>
      <c r="V96" s="319"/>
      <c r="W96" s="71"/>
      <c r="X96" s="71"/>
      <c r="Y96" s="71"/>
    </row>
    <row r="97" ht="24.75" customHeight="1">
      <c r="A97" s="327"/>
      <c r="B97" s="71"/>
      <c r="C97" s="319"/>
      <c r="D97" s="71"/>
      <c r="E97" s="319"/>
      <c r="F97" s="71"/>
      <c r="G97" s="319" t="s">
        <v>323</v>
      </c>
      <c r="H97" s="319" t="b">
        <v>0</v>
      </c>
      <c r="I97" s="319" t="b">
        <v>0</v>
      </c>
      <c r="J97" s="71"/>
      <c r="K97" s="319"/>
      <c r="L97" s="321"/>
      <c r="M97" s="71"/>
      <c r="N97" s="285"/>
      <c r="O97" s="285"/>
      <c r="P97" s="285"/>
      <c r="Q97" s="320">
        <v>0.95</v>
      </c>
      <c r="R97" s="320" t="s">
        <v>303</v>
      </c>
      <c r="S97" s="71"/>
      <c r="T97" s="319"/>
      <c r="U97" s="71"/>
      <c r="V97" s="319"/>
      <c r="W97" s="71"/>
      <c r="X97" s="71"/>
      <c r="Y97" s="71"/>
    </row>
    <row r="98" ht="24.75" customHeight="1">
      <c r="A98" s="327"/>
      <c r="B98" s="71"/>
      <c r="C98" s="319"/>
      <c r="D98" s="71"/>
      <c r="E98" s="319"/>
      <c r="F98" s="71"/>
      <c r="G98" s="319" t="s">
        <v>324</v>
      </c>
      <c r="H98" s="319" t="b">
        <v>0</v>
      </c>
      <c r="I98" s="319" t="b">
        <v>0</v>
      </c>
      <c r="J98" s="71"/>
      <c r="K98" s="319"/>
      <c r="L98" s="321"/>
      <c r="M98" s="71"/>
      <c r="N98" s="285"/>
      <c r="O98" s="285"/>
      <c r="P98" s="285"/>
      <c r="Q98" s="320">
        <v>0.96</v>
      </c>
      <c r="R98" s="320" t="s">
        <v>303</v>
      </c>
      <c r="S98" s="71"/>
      <c r="T98" s="319"/>
      <c r="U98" s="71"/>
      <c r="V98" s="319"/>
      <c r="W98" s="71"/>
      <c r="X98" s="71"/>
      <c r="Y98" s="71"/>
    </row>
    <row r="99" ht="24.75" customHeight="1">
      <c r="A99" s="327"/>
      <c r="B99" s="71"/>
      <c r="C99" s="319"/>
      <c r="D99" s="71"/>
      <c r="E99" s="319"/>
      <c r="F99" s="71"/>
      <c r="G99" s="319" t="s">
        <v>321</v>
      </c>
      <c r="H99" s="319" t="b">
        <v>0</v>
      </c>
      <c r="I99" s="319" t="b">
        <v>0</v>
      </c>
      <c r="J99" s="71"/>
      <c r="K99" s="319"/>
      <c r="L99" s="321"/>
      <c r="M99" s="71"/>
      <c r="N99" s="285"/>
      <c r="O99" s="285"/>
      <c r="P99" s="285"/>
      <c r="Q99" s="320">
        <v>0.97</v>
      </c>
      <c r="R99" s="320" t="s">
        <v>303</v>
      </c>
      <c r="S99" s="71"/>
      <c r="T99" s="319"/>
      <c r="U99" s="71"/>
      <c r="V99" s="319"/>
      <c r="W99" s="71"/>
      <c r="X99" s="71"/>
      <c r="Y99" s="71"/>
    </row>
    <row r="100" ht="24.75" customHeight="1">
      <c r="A100" s="327"/>
      <c r="B100" s="71"/>
      <c r="C100" s="319"/>
      <c r="D100" s="71"/>
      <c r="E100" s="319"/>
      <c r="F100" s="71"/>
      <c r="G100" s="319" t="s">
        <v>325</v>
      </c>
      <c r="H100" s="319" t="b">
        <v>0</v>
      </c>
      <c r="I100" s="319" t="b">
        <v>0</v>
      </c>
      <c r="J100" s="71"/>
      <c r="K100" s="319"/>
      <c r="L100" s="321"/>
      <c r="M100" s="71"/>
      <c r="N100" s="285"/>
      <c r="O100" s="285"/>
      <c r="P100" s="285"/>
      <c r="Q100" s="320">
        <v>0.98</v>
      </c>
      <c r="R100" s="320" t="s">
        <v>303</v>
      </c>
      <c r="S100" s="71"/>
      <c r="T100" s="319"/>
      <c r="U100" s="71"/>
      <c r="V100" s="319"/>
      <c r="W100" s="71"/>
      <c r="X100" s="71"/>
      <c r="Y100" s="71"/>
    </row>
    <row r="101" ht="24.75" customHeight="1">
      <c r="A101" s="327"/>
      <c r="B101" s="71"/>
      <c r="C101" s="319"/>
      <c r="D101" s="71"/>
      <c r="E101" s="319"/>
      <c r="F101" s="71"/>
      <c r="G101" s="319" t="s">
        <v>326</v>
      </c>
      <c r="H101" s="319" t="b">
        <v>0</v>
      </c>
      <c r="I101" s="319" t="b">
        <v>0</v>
      </c>
      <c r="J101" s="71"/>
      <c r="K101" s="319"/>
      <c r="L101" s="321"/>
      <c r="M101" s="71"/>
      <c r="N101" s="285"/>
      <c r="O101" s="285"/>
      <c r="P101" s="285"/>
      <c r="Q101" s="320">
        <v>0.99</v>
      </c>
      <c r="R101" s="320" t="s">
        <v>303</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303</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327</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328</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328</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329</v>
      </c>
      <c r="E6" s="342"/>
      <c r="F6" s="342"/>
      <c r="G6" s="343"/>
      <c r="H6" s="344" t="s">
        <v>330</v>
      </c>
      <c r="I6" s="342"/>
      <c r="J6" s="342"/>
      <c r="K6" s="342"/>
      <c r="L6" s="342"/>
      <c r="M6" s="342"/>
      <c r="N6" s="342"/>
      <c r="O6" s="342"/>
      <c r="P6" s="342"/>
      <c r="Q6" s="342"/>
      <c r="R6" s="342"/>
      <c r="S6" s="342"/>
      <c r="T6" s="342"/>
      <c r="U6" s="345"/>
      <c r="V6" s="341" t="s">
        <v>331</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332</v>
      </c>
      <c r="C8" s="353" t="s">
        <v>333</v>
      </c>
      <c r="D8" s="354" t="s">
        <v>334</v>
      </c>
      <c r="E8" s="355" t="s">
        <v>335</v>
      </c>
      <c r="F8" s="356" t="s">
        <v>336</v>
      </c>
      <c r="G8" s="357" t="s">
        <v>337</v>
      </c>
      <c r="H8" s="358" t="s">
        <v>338</v>
      </c>
      <c r="I8" s="359" t="s">
        <v>339</v>
      </c>
      <c r="J8" s="360" t="s">
        <v>340</v>
      </c>
      <c r="K8" s="360" t="s">
        <v>341</v>
      </c>
      <c r="L8" s="360" t="s">
        <v>342</v>
      </c>
      <c r="M8" s="359" t="s">
        <v>343</v>
      </c>
      <c r="N8" s="360" t="s">
        <v>344</v>
      </c>
      <c r="O8" s="360" t="s">
        <v>345</v>
      </c>
      <c r="P8" s="359" t="s">
        <v>346</v>
      </c>
      <c r="Q8" s="360" t="s">
        <v>347</v>
      </c>
      <c r="R8" s="360" t="s">
        <v>348</v>
      </c>
      <c r="S8" s="360" t="s">
        <v>349</v>
      </c>
      <c r="T8" s="359" t="s">
        <v>350</v>
      </c>
      <c r="U8" s="361" t="s">
        <v>351</v>
      </c>
      <c r="V8" s="362" t="s">
        <v>352</v>
      </c>
      <c r="W8" s="363" t="s">
        <v>353</v>
      </c>
      <c r="X8" s="364" t="s">
        <v>354</v>
      </c>
      <c r="Y8" s="365" t="s">
        <v>355</v>
      </c>
      <c r="Z8" s="364" t="s">
        <v>356</v>
      </c>
      <c r="AA8" s="364" t="s">
        <v>357</v>
      </c>
      <c r="AB8" s="364" t="s">
        <v>358</v>
      </c>
      <c r="AC8" s="366" t="s">
        <v>359</v>
      </c>
    </row>
    <row r="9" ht="15.75" customHeight="1">
      <c r="A9" s="351">
        <v>1.0</v>
      </c>
      <c r="B9" s="367" t="s">
        <v>360</v>
      </c>
      <c r="C9" s="368" t="s">
        <v>361</v>
      </c>
      <c r="D9" s="369">
        <f t="shared" ref="D9:D38" si="1">I9-E9</f>
        <v>134.8665556</v>
      </c>
      <c r="E9" s="370">
        <f t="shared" ref="E9:E38" si="2">IFERROR(IF(J9=2,(-9.376+(0.0001882*Y9)+(0.0022*Z9)+(0.005841*AA9)+(-0.002658*AB9)+(0.07693*AC9)),(-9.236+(0.0002708*Y9)+(-0.001663*Z9)+(0.007216*AA9)+(0.02292*AC9))),0)</f>
        <v>-9.236</v>
      </c>
      <c r="F9" s="371" t="str">
        <f t="shared" ref="F9:F38" si="3">IF(E9&lt;-1,"Pre-PHV",IF(E9&lt;=1,"Circa-PHV","Post-PHV"))</f>
        <v>Pre-PHV</v>
      </c>
      <c r="G9" s="372">
        <v>45886.0</v>
      </c>
      <c r="H9" s="373"/>
      <c r="I9" s="374">
        <f t="shared" ref="I9:I38" si="4">YEARFRAC(H9,G9)</f>
        <v>125.6305556</v>
      </c>
      <c r="J9" s="375">
        <v>1.0</v>
      </c>
      <c r="K9" s="376"/>
      <c r="L9" s="376"/>
      <c r="M9" s="374">
        <f t="shared" ref="M9:M38" si="5">IFERROR(AVERAGE(K9:L9),0)</f>
        <v>0</v>
      </c>
      <c r="N9" s="376"/>
      <c r="O9" s="376"/>
      <c r="P9" s="374">
        <f t="shared" ref="P9:P38" si="6">IFERROR(AVERAGE(N9:O9),0)</f>
        <v>0</v>
      </c>
      <c r="Q9" s="376">
        <v>40.0</v>
      </c>
      <c r="R9" s="376"/>
      <c r="S9" s="376"/>
      <c r="T9" s="374">
        <f t="shared" ref="T9:T38" si="7">IFERROR(AVERAGE(R9:S9)-Q9,0)</f>
        <v>0</v>
      </c>
      <c r="U9" s="377">
        <f t="shared" ref="U9:U38" si="8">SUM(M9-T9)</f>
        <v>0</v>
      </c>
      <c r="V9" s="378">
        <f t="shared" ref="V9:V38" si="9">IFERROR(M9/P9^0.33333,0)</f>
        <v>0</v>
      </c>
      <c r="W9" s="379">
        <f t="shared" ref="W9:W38" si="10">IFERROR(P9/(M9/100)^2,0)</f>
        <v>0</v>
      </c>
      <c r="X9" s="379">
        <f t="shared" ref="X9:X38" si="11">IFERROR(T9/M9,0)</f>
        <v>0</v>
      </c>
      <c r="Y9" s="379">
        <f t="shared" ref="Y9:Y38" si="12">(U9*T9)</f>
        <v>0</v>
      </c>
      <c r="Z9" s="379">
        <f t="shared" ref="Z9:Z38" si="13">(I9*U9)</f>
        <v>0</v>
      </c>
      <c r="AA9" s="379">
        <f t="shared" ref="AA9:AA38" si="14">(I9*T9)</f>
        <v>0</v>
      </c>
      <c r="AB9" s="379">
        <f t="shared" ref="AB9:AB38" si="15">(I9*P9)</f>
        <v>0</v>
      </c>
      <c r="AC9" s="380">
        <f t="shared" ref="AC9:AC38" si="16">IFERROR((P9/M9)*100,0)</f>
        <v>0</v>
      </c>
    </row>
    <row r="10" ht="15.75" customHeight="1">
      <c r="A10" s="351">
        <v>2.0</v>
      </c>
      <c r="B10" s="367" t="s">
        <v>362</v>
      </c>
      <c r="C10" s="368" t="s">
        <v>363</v>
      </c>
      <c r="D10" s="369">
        <f t="shared" si="1"/>
        <v>134.8665556</v>
      </c>
      <c r="E10" s="370">
        <f t="shared" si="2"/>
        <v>-9.236</v>
      </c>
      <c r="F10" s="371" t="str">
        <f t="shared" si="3"/>
        <v>Pre-PHV</v>
      </c>
      <c r="G10" s="372">
        <v>45886.0</v>
      </c>
      <c r="H10" s="373"/>
      <c r="I10" s="374">
        <f t="shared" si="4"/>
        <v>125.6305556</v>
      </c>
      <c r="J10" s="375">
        <v>1.0</v>
      </c>
      <c r="K10" s="376"/>
      <c r="L10" s="376"/>
      <c r="M10" s="374">
        <f t="shared" si="5"/>
        <v>0</v>
      </c>
      <c r="N10" s="376"/>
      <c r="O10" s="376"/>
      <c r="P10" s="374">
        <f t="shared" si="6"/>
        <v>0</v>
      </c>
      <c r="Q10" s="376">
        <v>40.0</v>
      </c>
      <c r="R10" s="376"/>
      <c r="S10" s="376"/>
      <c r="T10" s="374">
        <f t="shared" si="7"/>
        <v>0</v>
      </c>
      <c r="U10" s="377">
        <f t="shared" si="8"/>
        <v>0</v>
      </c>
      <c r="V10" s="378">
        <f t="shared" si="9"/>
        <v>0</v>
      </c>
      <c r="W10" s="379">
        <f t="shared" si="10"/>
        <v>0</v>
      </c>
      <c r="X10" s="379">
        <f t="shared" si="11"/>
        <v>0</v>
      </c>
      <c r="Y10" s="379">
        <f t="shared" si="12"/>
        <v>0</v>
      </c>
      <c r="Z10" s="379">
        <f t="shared" si="13"/>
        <v>0</v>
      </c>
      <c r="AA10" s="379">
        <f t="shared" si="14"/>
        <v>0</v>
      </c>
      <c r="AB10" s="379">
        <f t="shared" si="15"/>
        <v>0</v>
      </c>
      <c r="AC10" s="380">
        <f t="shared" si="16"/>
        <v>0</v>
      </c>
    </row>
    <row r="11" ht="15.75" customHeight="1">
      <c r="A11" s="351">
        <v>3.0</v>
      </c>
      <c r="B11" s="367" t="s">
        <v>364</v>
      </c>
      <c r="C11" s="368" t="s">
        <v>365</v>
      </c>
      <c r="D11" s="369">
        <f t="shared" si="1"/>
        <v>134.8665556</v>
      </c>
      <c r="E11" s="370">
        <f t="shared" si="2"/>
        <v>-9.236</v>
      </c>
      <c r="F11" s="371" t="str">
        <f t="shared" si="3"/>
        <v>Pre-PHV</v>
      </c>
      <c r="G11" s="372">
        <v>45886.0</v>
      </c>
      <c r="H11" s="373"/>
      <c r="I11" s="374">
        <f t="shared" si="4"/>
        <v>125.6305556</v>
      </c>
      <c r="J11" s="375">
        <v>1.0</v>
      </c>
      <c r="K11" s="376"/>
      <c r="L11" s="376"/>
      <c r="M11" s="374">
        <f t="shared" si="5"/>
        <v>0</v>
      </c>
      <c r="N11" s="376"/>
      <c r="O11" s="376"/>
      <c r="P11" s="374">
        <f t="shared" si="6"/>
        <v>0</v>
      </c>
      <c r="Q11" s="376">
        <v>40.0</v>
      </c>
      <c r="R11" s="376"/>
      <c r="S11" s="376"/>
      <c r="T11" s="374">
        <f t="shared" si="7"/>
        <v>0</v>
      </c>
      <c r="U11" s="377">
        <f t="shared" si="8"/>
        <v>0</v>
      </c>
      <c r="V11" s="378">
        <f t="shared" si="9"/>
        <v>0</v>
      </c>
      <c r="W11" s="379">
        <f t="shared" si="10"/>
        <v>0</v>
      </c>
      <c r="X11" s="379">
        <f t="shared" si="11"/>
        <v>0</v>
      </c>
      <c r="Y11" s="379">
        <f t="shared" si="12"/>
        <v>0</v>
      </c>
      <c r="Z11" s="379">
        <f t="shared" si="13"/>
        <v>0</v>
      </c>
      <c r="AA11" s="379">
        <f t="shared" si="14"/>
        <v>0</v>
      </c>
      <c r="AB11" s="379">
        <f t="shared" si="15"/>
        <v>0</v>
      </c>
      <c r="AC11" s="380">
        <f t="shared" si="16"/>
        <v>0</v>
      </c>
    </row>
    <row r="12" ht="15.75" customHeight="1">
      <c r="A12" s="351">
        <v>4.0</v>
      </c>
      <c r="B12" s="367" t="s">
        <v>366</v>
      </c>
      <c r="C12" s="368" t="s">
        <v>367</v>
      </c>
      <c r="D12" s="369">
        <f t="shared" si="1"/>
        <v>134.8665556</v>
      </c>
      <c r="E12" s="370">
        <f t="shared" si="2"/>
        <v>-9.236</v>
      </c>
      <c r="F12" s="371" t="str">
        <f t="shared" si="3"/>
        <v>Pre-PHV</v>
      </c>
      <c r="G12" s="372">
        <v>45886.0</v>
      </c>
      <c r="H12" s="373"/>
      <c r="I12" s="374">
        <f t="shared" si="4"/>
        <v>125.6305556</v>
      </c>
      <c r="J12" s="375">
        <v>1.0</v>
      </c>
      <c r="K12" s="376"/>
      <c r="L12" s="376"/>
      <c r="M12" s="374">
        <f t="shared" si="5"/>
        <v>0</v>
      </c>
      <c r="N12" s="376"/>
      <c r="O12" s="376"/>
      <c r="P12" s="374">
        <f t="shared" si="6"/>
        <v>0</v>
      </c>
      <c r="Q12" s="376">
        <v>40.0</v>
      </c>
      <c r="R12" s="376"/>
      <c r="S12" s="376"/>
      <c r="T12" s="374">
        <f t="shared" si="7"/>
        <v>0</v>
      </c>
      <c r="U12" s="377">
        <f t="shared" si="8"/>
        <v>0</v>
      </c>
      <c r="V12" s="378">
        <f t="shared" si="9"/>
        <v>0</v>
      </c>
      <c r="W12" s="379">
        <f t="shared" si="10"/>
        <v>0</v>
      </c>
      <c r="X12" s="379">
        <f t="shared" si="11"/>
        <v>0</v>
      </c>
      <c r="Y12" s="379">
        <f t="shared" si="12"/>
        <v>0</v>
      </c>
      <c r="Z12" s="379">
        <f t="shared" si="13"/>
        <v>0</v>
      </c>
      <c r="AA12" s="379">
        <f t="shared" si="14"/>
        <v>0</v>
      </c>
      <c r="AB12" s="379">
        <f t="shared" si="15"/>
        <v>0</v>
      </c>
      <c r="AC12" s="380">
        <f t="shared" si="16"/>
        <v>0</v>
      </c>
    </row>
    <row r="13" ht="15.75" customHeight="1">
      <c r="A13" s="351">
        <v>5.0</v>
      </c>
      <c r="B13" s="367" t="s">
        <v>368</v>
      </c>
      <c r="C13" s="368" t="s">
        <v>369</v>
      </c>
      <c r="D13" s="369">
        <f t="shared" si="1"/>
        <v>134.8665556</v>
      </c>
      <c r="E13" s="370">
        <f t="shared" si="2"/>
        <v>-9.236</v>
      </c>
      <c r="F13" s="371" t="str">
        <f t="shared" si="3"/>
        <v>Pre-PHV</v>
      </c>
      <c r="G13" s="372">
        <v>45886.0</v>
      </c>
      <c r="H13" s="373"/>
      <c r="I13" s="374">
        <f t="shared" si="4"/>
        <v>125.6305556</v>
      </c>
      <c r="J13" s="375">
        <v>1.0</v>
      </c>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370</v>
      </c>
      <c r="C14" s="368" t="s">
        <v>371</v>
      </c>
      <c r="D14" s="369">
        <f t="shared" si="1"/>
        <v>134.8665556</v>
      </c>
      <c r="E14" s="370">
        <f t="shared" si="2"/>
        <v>-9.236</v>
      </c>
      <c r="F14" s="371" t="str">
        <f t="shared" si="3"/>
        <v>Pre-PHV</v>
      </c>
      <c r="G14" s="372">
        <v>45886.0</v>
      </c>
      <c r="H14" s="373"/>
      <c r="I14" s="374">
        <f t="shared" si="4"/>
        <v>125.6305556</v>
      </c>
      <c r="J14" s="375">
        <v>1.0</v>
      </c>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372</v>
      </c>
      <c r="C15" s="368" t="s">
        <v>373</v>
      </c>
      <c r="D15" s="369">
        <f t="shared" si="1"/>
        <v>134.8665556</v>
      </c>
      <c r="E15" s="370">
        <f t="shared" si="2"/>
        <v>-9.236</v>
      </c>
      <c r="F15" s="371" t="str">
        <f t="shared" si="3"/>
        <v>Pre-PHV</v>
      </c>
      <c r="G15" s="372">
        <v>45886.0</v>
      </c>
      <c r="H15" s="373"/>
      <c r="I15" s="374">
        <f t="shared" si="4"/>
        <v>125.6305556</v>
      </c>
      <c r="J15" s="375">
        <v>1.0</v>
      </c>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374</v>
      </c>
      <c r="C16" s="368" t="s">
        <v>375</v>
      </c>
      <c r="D16" s="369">
        <f t="shared" si="1"/>
        <v>134.8665556</v>
      </c>
      <c r="E16" s="370">
        <f t="shared" si="2"/>
        <v>-9.236</v>
      </c>
      <c r="F16" s="371" t="str">
        <f t="shared" si="3"/>
        <v>Pre-PHV</v>
      </c>
      <c r="G16" s="372">
        <v>45886.0</v>
      </c>
      <c r="H16" s="373"/>
      <c r="I16" s="374">
        <f t="shared" si="4"/>
        <v>125.6305556</v>
      </c>
      <c r="J16" s="375">
        <v>1.0</v>
      </c>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376</v>
      </c>
      <c r="C17" s="368" t="s">
        <v>377</v>
      </c>
      <c r="D17" s="369">
        <f t="shared" si="1"/>
        <v>134.8665556</v>
      </c>
      <c r="E17" s="370">
        <f t="shared" si="2"/>
        <v>-9.236</v>
      </c>
      <c r="F17" s="371" t="str">
        <f t="shared" si="3"/>
        <v>Pre-PHV</v>
      </c>
      <c r="G17" s="372">
        <v>45886.0</v>
      </c>
      <c r="H17" s="373"/>
      <c r="I17" s="374">
        <f t="shared" si="4"/>
        <v>125.6305556</v>
      </c>
      <c r="J17" s="375">
        <v>1.0</v>
      </c>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378</v>
      </c>
      <c r="C18" s="368" t="s">
        <v>379</v>
      </c>
      <c r="D18" s="369">
        <f t="shared" si="1"/>
        <v>134.8665556</v>
      </c>
      <c r="E18" s="370">
        <f t="shared" si="2"/>
        <v>-9.236</v>
      </c>
      <c r="F18" s="371" t="str">
        <f t="shared" si="3"/>
        <v>Pre-PHV</v>
      </c>
      <c r="G18" s="372">
        <v>45886.0</v>
      </c>
      <c r="H18" s="373"/>
      <c r="I18" s="374">
        <f t="shared" si="4"/>
        <v>125.6305556</v>
      </c>
      <c r="J18" s="375">
        <v>1.0</v>
      </c>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380</v>
      </c>
      <c r="C19" s="368" t="s">
        <v>381</v>
      </c>
      <c r="D19" s="369">
        <f t="shared" si="1"/>
        <v>134.8665556</v>
      </c>
      <c r="E19" s="370">
        <f t="shared" si="2"/>
        <v>-9.236</v>
      </c>
      <c r="F19" s="371" t="str">
        <f t="shared" si="3"/>
        <v>Pre-PHV</v>
      </c>
      <c r="G19" s="372">
        <v>45886.0</v>
      </c>
      <c r="H19" s="373"/>
      <c r="I19" s="374">
        <f t="shared" si="4"/>
        <v>125.6305556</v>
      </c>
      <c r="J19" s="375">
        <v>1.0</v>
      </c>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382</v>
      </c>
      <c r="C20" s="368" t="s">
        <v>383</v>
      </c>
      <c r="D20" s="369">
        <f t="shared" si="1"/>
        <v>134.8665556</v>
      </c>
      <c r="E20" s="370">
        <f t="shared" si="2"/>
        <v>-9.236</v>
      </c>
      <c r="F20" s="371" t="str">
        <f t="shared" si="3"/>
        <v>Pre-PHV</v>
      </c>
      <c r="G20" s="372">
        <v>45886.0</v>
      </c>
      <c r="H20" s="373"/>
      <c r="I20" s="374">
        <f t="shared" si="4"/>
        <v>125.6305556</v>
      </c>
      <c r="J20" s="375">
        <v>1.0</v>
      </c>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384</v>
      </c>
      <c r="C21" s="368" t="s">
        <v>367</v>
      </c>
      <c r="D21" s="369">
        <f t="shared" si="1"/>
        <v>134.8665556</v>
      </c>
      <c r="E21" s="370">
        <f t="shared" si="2"/>
        <v>-9.236</v>
      </c>
      <c r="F21" s="371" t="str">
        <f t="shared" si="3"/>
        <v>Pre-PHV</v>
      </c>
      <c r="G21" s="372">
        <v>45886.0</v>
      </c>
      <c r="H21" s="373"/>
      <c r="I21" s="374">
        <f t="shared" si="4"/>
        <v>125.6305556</v>
      </c>
      <c r="J21" s="375">
        <v>1.0</v>
      </c>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385</v>
      </c>
      <c r="C22" s="368" t="s">
        <v>386</v>
      </c>
      <c r="D22" s="369">
        <f t="shared" si="1"/>
        <v>134.8665556</v>
      </c>
      <c r="E22" s="370">
        <f t="shared" si="2"/>
        <v>-9.236</v>
      </c>
      <c r="F22" s="371" t="str">
        <f t="shared" si="3"/>
        <v>Pre-PHV</v>
      </c>
      <c r="G22" s="372">
        <v>45886.0</v>
      </c>
      <c r="H22" s="373"/>
      <c r="I22" s="374">
        <f t="shared" si="4"/>
        <v>125.6305556</v>
      </c>
      <c r="J22" s="375">
        <v>1.0</v>
      </c>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387</v>
      </c>
      <c r="C23" s="368" t="s">
        <v>388</v>
      </c>
      <c r="D23" s="369">
        <f t="shared" si="1"/>
        <v>134.8665556</v>
      </c>
      <c r="E23" s="370">
        <f t="shared" si="2"/>
        <v>-9.236</v>
      </c>
      <c r="F23" s="371" t="str">
        <f t="shared" si="3"/>
        <v>Pre-PHV</v>
      </c>
      <c r="G23" s="372">
        <v>45886.0</v>
      </c>
      <c r="H23" s="373"/>
      <c r="I23" s="374">
        <f t="shared" si="4"/>
        <v>125.6305556</v>
      </c>
      <c r="J23" s="375">
        <v>1.0</v>
      </c>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389</v>
      </c>
      <c r="C24" s="368" t="s">
        <v>390</v>
      </c>
      <c r="D24" s="369">
        <f t="shared" si="1"/>
        <v>134.8665556</v>
      </c>
      <c r="E24" s="370">
        <f t="shared" si="2"/>
        <v>-9.236</v>
      </c>
      <c r="F24" s="371" t="str">
        <f t="shared" si="3"/>
        <v>Pre-PHV</v>
      </c>
      <c r="G24" s="372">
        <v>45886.0</v>
      </c>
      <c r="H24" s="373"/>
      <c r="I24" s="374">
        <f t="shared" si="4"/>
        <v>125.6305556</v>
      </c>
      <c r="J24" s="375">
        <v>1.0</v>
      </c>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391</v>
      </c>
      <c r="C25" s="368" t="s">
        <v>392</v>
      </c>
      <c r="D25" s="369">
        <f t="shared" si="1"/>
        <v>134.8665556</v>
      </c>
      <c r="E25" s="370">
        <f t="shared" si="2"/>
        <v>-9.236</v>
      </c>
      <c r="F25" s="371" t="str">
        <f t="shared" si="3"/>
        <v>Pre-PHV</v>
      </c>
      <c r="G25" s="372">
        <v>45886.0</v>
      </c>
      <c r="H25" s="373"/>
      <c r="I25" s="374">
        <f t="shared" si="4"/>
        <v>125.6305556</v>
      </c>
      <c r="J25" s="375">
        <v>1.0</v>
      </c>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393</v>
      </c>
      <c r="C26" s="368" t="s">
        <v>394</v>
      </c>
      <c r="D26" s="369">
        <f t="shared" si="1"/>
        <v>134.8665556</v>
      </c>
      <c r="E26" s="370">
        <f t="shared" si="2"/>
        <v>-9.236</v>
      </c>
      <c r="F26" s="371" t="str">
        <f t="shared" si="3"/>
        <v>Pre-PHV</v>
      </c>
      <c r="G26" s="372">
        <v>45886.0</v>
      </c>
      <c r="H26" s="373"/>
      <c r="I26" s="374">
        <f t="shared" si="4"/>
        <v>125.6305556</v>
      </c>
      <c r="J26" s="375">
        <v>1.0</v>
      </c>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t="s">
        <v>382</v>
      </c>
      <c r="C27" s="368" t="s">
        <v>395</v>
      </c>
      <c r="D27" s="369">
        <f t="shared" si="1"/>
        <v>9.236</v>
      </c>
      <c r="E27" s="370">
        <f t="shared" si="2"/>
        <v>-9.236</v>
      </c>
      <c r="F27" s="371" t="str">
        <f t="shared" si="3"/>
        <v>Pre-PHV</v>
      </c>
      <c r="G27" s="372"/>
      <c r="H27" s="373"/>
      <c r="I27" s="374">
        <f t="shared" si="4"/>
        <v>0</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c r="C28" s="368"/>
      <c r="D28" s="369">
        <f t="shared" si="1"/>
        <v>9.236</v>
      </c>
      <c r="E28" s="370">
        <f t="shared" si="2"/>
        <v>-9.236</v>
      </c>
      <c r="F28" s="371" t="str">
        <f t="shared" si="3"/>
        <v>Pre-PHV</v>
      </c>
      <c r="G28" s="372"/>
      <c r="H28" s="373"/>
      <c r="I28" s="374">
        <f t="shared" si="4"/>
        <v>0</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